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etup" sheetId="2" state="visible" r:id="rId2"/>
    <sheet xmlns:r="http://schemas.openxmlformats.org/officeDocument/2006/relationships" name="Lists" sheetId="3" state="visible" r:id="rId3"/>
    <sheet xmlns:r="http://schemas.openxmlformats.org/officeDocument/2006/relationships" name="GL_Paste" sheetId="4" state="visible" r:id="rId4"/>
    <sheet xmlns:r="http://schemas.openxmlformats.org/officeDocument/2006/relationships" name="PL_Check" sheetId="5" state="visible" r:id="rId5"/>
    <sheet xmlns:r="http://schemas.openxmlformats.org/officeDocument/2006/relationships" name="Budget_Paste" sheetId="6" state="visible" r:id="rId6"/>
    <sheet xmlns:r="http://schemas.openxmlformats.org/officeDocument/2006/relationships" name="Cleanup" sheetId="7" state="visible" r:id="rId7"/>
    <sheet xmlns:r="http://schemas.openxmlformats.org/officeDocument/2006/relationships" name="Engine" sheetId="8" state="visible" r:id="rId8"/>
    <sheet xmlns:r="http://schemas.openxmlformats.org/officeDocument/2006/relationships" name="P&amp;L FY27" sheetId="9" state="visible" r:id="rId9"/>
    <sheet xmlns:r="http://schemas.openxmlformats.org/officeDocument/2006/relationships" name="Summary" sheetId="10" state="visible" r:id="rId10"/>
    <sheet xmlns:r="http://schemas.openxmlformats.org/officeDocument/2006/relationships" name="Utilisation" sheetId="11" state="visible" r:id="rId11"/>
  </sheets>
  <definedNames>
    <definedName name="AcctCode">Lists!$A$6:$A$197</definedName>
    <definedName name="AcctCat">Lists!$C$6:$C$197</definedName>
    <definedName name="AcctSub">Lists!$D$6:$D$197</definedName>
    <definedName name="DeptTag">Lists!$G$6:$G$17</definedName>
    <definedName name="DeptName">Lists!$H$6:$H$17</definedName>
    <definedName name="Months">Lists!$J$6:$J$17</definedName>
    <definedName name="Holidays">Lists!$L$6:$L$35</definedName>
  </definedNames>
  <calcPr calcId="124519" fullCalcOnLoad="1"/>
</workbook>
</file>

<file path=xl/styles.xml><?xml version="1.0" encoding="utf-8"?>
<styleSheet xmlns="http://schemas.openxmlformats.org/spreadsheetml/2006/main">
  <numFmts count="6">
    <numFmt numFmtId="164" formatCode="mmm yyyy"/>
    <numFmt numFmtId="165" formatCode="dd mmm yyyy"/>
    <numFmt numFmtId="166" formatCode="$#,##0;($#,##0);&quot;-&quot;"/>
    <numFmt numFmtId="167" formatCode="0.0%;(0.0%);&quot;-&quot;"/>
    <numFmt numFmtId="168" formatCode="#,##0.0"/>
    <numFmt numFmtId="169" formatCode="yyyy-mm-dd h:mm:ss"/>
  </numFmts>
  <fonts count="10">
    <font>
      <name val="Calibri"/>
      <family val="2"/>
      <color theme="1"/>
      <sz val="11"/>
      <scheme val="minor"/>
    </font>
    <font>
      <name val="Arial"/>
      <b val="1"/>
      <color rgb="001F3864"/>
      <sz val="14"/>
    </font>
    <font>
      <name val="Arial"/>
      <i val="1"/>
      <color rgb="00595959"/>
      <sz val="9"/>
    </font>
    <font>
      <name val="Arial"/>
      <b val="1"/>
      <sz val="10"/>
    </font>
    <font>
      <name val="Arial"/>
      <sz val="10"/>
    </font>
    <font>
      <name val="Arial"/>
      <color rgb="000000FF"/>
      <sz val="10"/>
    </font>
    <font>
      <name val="Arial"/>
      <b val="1"/>
      <color rgb="00FFFFFF"/>
      <sz val="10"/>
    </font>
    <font>
      <name val="Arial"/>
      <b val="1"/>
      <color rgb="00C00000"/>
      <sz val="10"/>
    </font>
    <font>
      <name val="Arial"/>
      <b val="1"/>
      <color rgb="00FFFFFF"/>
      <sz val="11"/>
    </font>
    <font>
      <name val="Arial"/>
      <b val="1"/>
      <color rgb="001F3864"/>
      <sz val="11"/>
    </font>
  </fonts>
  <fills count="6">
    <fill>
      <patternFill/>
    </fill>
    <fill>
      <patternFill patternType="gray125"/>
    </fill>
    <fill>
      <patternFill patternType="solid">
        <fgColor rgb="00FFFF00"/>
      </patternFill>
    </fill>
    <fill>
      <patternFill patternType="solid">
        <fgColor rgb="001F3864"/>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9" fillId="0" borderId="0" pivotButton="0" quotePrefix="0" xfId="0"/>
    <xf numFmtId="0" fontId="3" fillId="0" borderId="0" pivotButton="0" quotePrefix="0" xfId="0"/>
    <xf numFmtId="0" fontId="4" fillId="0" borderId="0" applyAlignment="1" pivotButton="0" quotePrefix="0" xfId="0">
      <alignment vertical="top" wrapText="1"/>
    </xf>
    <xf numFmtId="0" fontId="4" fillId="0" borderId="0" pivotButton="0" quotePrefix="0" xfId="0"/>
    <xf numFmtId="164" fontId="5" fillId="2" borderId="1" pivotButton="0" quotePrefix="0" xfId="0"/>
    <xf numFmtId="0" fontId="5" fillId="0" borderId="0" pivotButton="0" quotePrefix="0" xfId="0"/>
    <xf numFmtId="164" fontId="4" fillId="0" borderId="0" pivotButton="0" quotePrefix="0" xfId="0"/>
    <xf numFmtId="3" fontId="4" fillId="0" borderId="0" pivotButton="0" quotePrefix="0" xfId="0"/>
    <xf numFmtId="165" fontId="4" fillId="0" borderId="0" pivotButton="0" quotePrefix="0" xfId="0"/>
    <xf numFmtId="0" fontId="6" fillId="3" borderId="0" pivotButton="0" quotePrefix="0" xfId="0"/>
    <xf numFmtId="165" fontId="5" fillId="2" borderId="0" pivotButton="0" quotePrefix="0" xfId="0"/>
    <xf numFmtId="0" fontId="0" fillId="2" borderId="0" pivotButton="0" quotePrefix="0" xfId="0"/>
    <xf numFmtId="0" fontId="6" fillId="3" borderId="1" pivotButton="0" quotePrefix="0" xfId="0"/>
    <xf numFmtId="166" fontId="0" fillId="0" borderId="0" pivotButton="0" quotePrefix="0" xfId="0"/>
    <xf numFmtId="166" fontId="5" fillId="2" borderId="0" pivotButton="0" quotePrefix="0" xfId="0"/>
    <xf numFmtId="17" fontId="6" fillId="3" borderId="0" pivotButton="0" quotePrefix="0" xfId="0"/>
    <xf numFmtId="166" fontId="3" fillId="0" borderId="0" pivotButton="0" quotePrefix="0" xfId="0"/>
    <xf numFmtId="164" fontId="0" fillId="0" borderId="0" pivotButton="0" quotePrefix="0" xfId="0"/>
    <xf numFmtId="166" fontId="4" fillId="0" borderId="0" pivotButton="0" quotePrefix="0" xfId="0"/>
    <xf numFmtId="0" fontId="7" fillId="0" borderId="0" pivotButton="0" quotePrefix="0" xfId="0"/>
    <xf numFmtId="0" fontId="8" fillId="3" borderId="0" pivotButton="0" quotePrefix="0" xfId="0"/>
    <xf numFmtId="166" fontId="6" fillId="3" borderId="0" pivotButton="0" quotePrefix="0" xfId="0"/>
    <xf numFmtId="0" fontId="3" fillId="4" borderId="0" pivotButton="0" quotePrefix="0" xfId="0"/>
    <xf numFmtId="166" fontId="3" fillId="4" borderId="0" pivotButton="0" quotePrefix="0" xfId="0"/>
    <xf numFmtId="0" fontId="3" fillId="5" borderId="0" pivotButton="0" quotePrefix="0" xfId="0"/>
    <xf numFmtId="166" fontId="3" fillId="5" borderId="0" pivotButton="0" quotePrefix="0" xfId="0"/>
    <xf numFmtId="167" fontId="0" fillId="0" borderId="0" pivotButton="0" quotePrefix="0" xfId="0"/>
    <xf numFmtId="167" fontId="3" fillId="4" borderId="0" pivotButton="0" quotePrefix="0" xfId="0"/>
    <xf numFmtId="167" fontId="4" fillId="0" borderId="0" pivotButton="0" quotePrefix="0" xfId="0"/>
    <xf numFmtId="167" fontId="3" fillId="5" borderId="0" pivotButton="0" quotePrefix="0" xfId="0"/>
    <xf numFmtId="168" fontId="5" fillId="2" borderId="0" pivotButton="0" quotePrefix="0" xfId="0"/>
    <xf numFmtId="2" fontId="4" fillId="0" borderId="0" pivotButton="0" quotePrefix="0" xfId="0"/>
    <xf numFmtId="164" fontId="5" fillId="2" borderId="1" pivotButton="0" quotePrefix="0" xfId="0"/>
    <xf numFmtId="164" fontId="4" fillId="0" borderId="0" pivotButton="0" quotePrefix="0" xfId="0"/>
    <xf numFmtId="165" fontId="4" fillId="0" borderId="0" pivotButton="0" quotePrefix="0" xfId="0"/>
    <xf numFmtId="165" fontId="5" fillId="2" borderId="0" pivotButton="0" quotePrefix="0" xfId="0"/>
    <xf numFmtId="4" fontId="4" fillId="0" borderId="0" pivotButton="0" quotePrefix="0" xfId="0"/>
    <xf numFmtId="166" fontId="0" fillId="0" borderId="0" pivotButton="0" quotePrefix="0" xfId="0"/>
    <xf numFmtId="166" fontId="5" fillId="2" borderId="0" pivotButton="0" quotePrefix="0" xfId="0"/>
    <xf numFmtId="166" fontId="3" fillId="0" borderId="0" pivotButton="0" quotePrefix="0" xfId="0"/>
    <xf numFmtId="164" fontId="0" fillId="0" borderId="0" pivotButton="0" quotePrefix="0" xfId="0"/>
    <xf numFmtId="166" fontId="4" fillId="0" borderId="0" pivotButton="0" quotePrefix="0" xfId="0"/>
    <xf numFmtId="166" fontId="6" fillId="3" borderId="0" pivotButton="0" quotePrefix="0" xfId="0"/>
    <xf numFmtId="166" fontId="3" fillId="4" borderId="0" pivotButton="0" quotePrefix="0" xfId="0"/>
    <xf numFmtId="166" fontId="3" fillId="5" borderId="0" pivotButton="0" quotePrefix="0" xfId="0"/>
    <xf numFmtId="167" fontId="0" fillId="0" borderId="0" pivotButton="0" quotePrefix="0" xfId="0"/>
    <xf numFmtId="167" fontId="3" fillId="4" borderId="0" pivotButton="0" quotePrefix="0" xfId="0"/>
    <xf numFmtId="167" fontId="4" fillId="0" borderId="0" pivotButton="0" quotePrefix="0" xfId="0"/>
    <xf numFmtId="167" fontId="3" fillId="5" borderId="0" pivotButton="0" quotePrefix="0" xfId="0"/>
    <xf numFmtId="168"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C21"/>
  <sheetViews>
    <sheetView showGridLines="0" workbookViewId="0">
      <selection activeCell="A1" sqref="A1"/>
    </sheetView>
  </sheetViews>
  <sheetFormatPr baseColWidth="8" defaultRowHeight="15"/>
  <cols>
    <col width="4" customWidth="1" min="1" max="1"/>
    <col width="22" customWidth="1" min="2" max="2"/>
    <col width="96" customWidth="1" min="3" max="3"/>
  </cols>
  <sheetData>
    <row r="1">
      <c r="A1" s="1" t="inlineStr">
        <is>
          <t>CTS Financial Controller Pack</t>
        </is>
      </c>
    </row>
    <row r="2">
      <c r="A2" s="2" t="inlineStr">
        <is>
          <t>One workbook. Two pastes a month, then read.</t>
        </is>
      </c>
    </row>
    <row r="4">
      <c r="B4" s="3" t="inlineStr">
        <is>
          <t>EACH MONTH</t>
        </is>
      </c>
    </row>
    <row r="5" ht="30" customHeight="1">
      <c r="B5" s="4" t="inlineStr">
        <is>
          <t>1.  Setup B5</t>
        </is>
      </c>
      <c r="C5" s="5" t="inlineStr">
        <is>
          <t>Pick the reporting month from the dropdown. The financial year, the period number and the comparative month all follow from it.</t>
        </is>
      </c>
    </row>
    <row r="6" ht="30" customHeight="1">
      <c r="B6" s="4" t="inlineStr">
        <is>
          <t>2.  GL_Paste</t>
        </is>
      </c>
      <c r="C6" s="5" t="inlineStr">
        <is>
          <t>Run the Account transactions for P&amp;L analysis report in Xero, year to date from 1 July, and paste it at A2. Columns must stay in the order shown in row 1.</t>
        </is>
      </c>
    </row>
    <row r="7" ht="30" customHeight="1">
      <c r="B7" s="4" t="inlineStr">
        <is>
          <t>3.  PL_Check</t>
        </is>
      </c>
      <c r="C7" s="5" t="inlineStr">
        <is>
          <t>Paste the Xero profit and loss and enter the category totals in the yellow cells. Every line should read OK before you go further.</t>
        </is>
      </c>
    </row>
    <row r="8" ht="30" customHeight="1">
      <c r="B8" s="4" t="inlineStr">
        <is>
          <t>4.  Budget_Paste</t>
        </is>
      </c>
      <c r="C8" s="5" t="inlineStr">
        <is>
          <t>Once a year, and again whenever the rolling forecast changes.</t>
        </is>
      </c>
    </row>
    <row r="9" ht="30" customHeight="1">
      <c r="B9" s="4" t="inlineStr">
        <is>
          <t>5.  Utilisation</t>
        </is>
      </c>
      <c r="C9" s="5" t="inlineStr">
        <is>
          <t>Type the chargeable and non-chargeable hours per department. Working hours calculate themselves.</t>
        </is>
      </c>
    </row>
    <row r="10" ht="30" customHeight="1">
      <c r="B10" s="4" t="inlineStr">
        <is>
          <t>6.  Read</t>
        </is>
      </c>
      <c r="C10" s="5" t="inlineStr">
        <is>
          <t>P&amp;L FY27, then Summary.</t>
        </is>
      </c>
    </row>
    <row r="11">
      <c r="B11" s="3" t="inlineStr"/>
    </row>
    <row r="12">
      <c r="B12" s="3" t="inlineStr">
        <is>
          <t>HOW THE DEPARTMENT IS DECIDED</t>
        </is>
      </c>
    </row>
    <row r="13" ht="30" customHeight="1">
      <c r="B13" s="4" t="inlineStr">
        <is>
          <t>Per transaction</t>
        </is>
      </c>
      <c r="C13" s="5" t="inlineStr">
        <is>
          <t>From the Cost Centres column, which carries the department name outright. On the August export all 3,771 lines were tagged, so nothing fell through. If it is ever blank the pack falls back to the bracket tag on the Job Numbers column.</t>
        </is>
      </c>
    </row>
    <row r="14" ht="30" customHeight="1">
      <c r="B14" s="4" t="inlineStr">
        <is>
          <t>Why not the account</t>
        </is>
      </c>
      <c r="C14" s="5" t="inlineStr">
        <is>
          <t>Three quarters of the P&amp;L sits in accounts with no department in the name, Contract Support Staff and Equipment Hires among them. Only the transaction knows which department earned or spent it.</t>
        </is>
      </c>
    </row>
    <row r="15" ht="30" customHeight="1">
      <c r="B15" s="4" t="inlineStr">
        <is>
          <t>Unmatched lines</t>
        </is>
      </c>
      <c r="C15" s="5" t="inlineStr">
        <is>
          <t>Anything with no tag lands in UNALLOCATED and is counted on Setup. Clear it to zero before you report.</t>
        </is>
      </c>
    </row>
    <row r="16">
      <c r="B16" s="3" t="inlineStr"/>
    </row>
    <row r="17">
      <c r="B17" s="3" t="inlineStr">
        <is>
          <t>THINGS THAT WILL CATCH YOU OUT</t>
        </is>
      </c>
    </row>
    <row r="18" ht="30" customHeight="1">
      <c r="B18" s="4" t="inlineStr">
        <is>
          <t>Sign convention</t>
        </is>
      </c>
      <c r="C18" s="5" t="inlineStr">
        <is>
          <t>Amount is Credit less Debit. Income is positive, costs are negative, so gross profit is Income plus Cost of Sales rather than minus.</t>
        </is>
      </c>
    </row>
    <row r="19" ht="30" customHeight="1">
      <c r="B19" s="4" t="inlineStr">
        <is>
          <t>Forecast months</t>
        </is>
      </c>
      <c r="C19" s="5" t="inlineStr">
        <is>
          <t>On the P&amp;L, months up to the reporting month come from the GL. Months after it come from Budget_Paste, so the year always shows a full twelve.</t>
        </is>
      </c>
    </row>
    <row r="20" ht="30" customHeight="1">
      <c r="B20" s="4" t="inlineStr">
        <is>
          <t>Adding an account</t>
        </is>
      </c>
      <c r="C20" s="5" t="inlineStr">
        <is>
          <t>A new Xero account must be added to Lists with its category and subcategory, or its lines show as UNKNOWN.</t>
        </is>
      </c>
    </row>
    <row r="21" ht="30" customHeight="1">
      <c r="B21" s="4" t="inlineStr">
        <is>
          <t>Capacity</t>
        </is>
      </c>
      <c r="C21" s="5" t="inlineStr">
        <is>
          <t>GL_Paste holds 20,000 lines, about a full financial year at your volume. Setup tells you how many you have used.</t>
        </is>
      </c>
    </row>
  </sheetData>
  <pageMargins left="0.75" right="0.75" top="1" bottom="1" header="0.5" footer="0.5"/>
</worksheet>
</file>

<file path=xl/worksheets/sheet2.xml><?xml version="1.0" encoding="utf-8"?>
<worksheet xmlns="http://schemas.openxmlformats.org/spreadsheetml/2006/main">
  <sheetPr>
    <tabColor rgb="00FFFF00"/>
    <outlinePr summaryBelow="1" summaryRight="1"/>
    <pageSetUpPr/>
  </sheetPr>
  <dimension ref="A1:C20"/>
  <sheetViews>
    <sheetView showGridLines="0" workbookViewId="0">
      <selection activeCell="A1" sqref="A1"/>
    </sheetView>
  </sheetViews>
  <sheetFormatPr baseColWidth="8" defaultRowHeight="15"/>
  <cols>
    <col width="38" customWidth="1" min="1" max="1"/>
    <col width="20" customWidth="1" min="2" max="2"/>
    <col width="60" customWidth="1" min="3" max="3"/>
  </cols>
  <sheetData>
    <row r="1">
      <c r="A1" s="1" t="inlineStr">
        <is>
          <t>Setup and control panel</t>
        </is>
      </c>
    </row>
    <row r="2">
      <c r="A2" s="2" t="inlineStr">
        <is>
          <t>The yellow cell is the only one you type into. Everything else follows from it.</t>
        </is>
      </c>
    </row>
    <row r="4">
      <c r="A4" s="4" t="inlineStr">
        <is>
          <t>1.  What am I reporting on</t>
        </is>
      </c>
    </row>
    <row r="5">
      <c r="A5" s="6" t="inlineStr">
        <is>
          <t>Entity name</t>
        </is>
      </c>
      <c r="B5" s="35" t="n">
        <v>46235</v>
      </c>
    </row>
    <row r="6">
      <c r="A6" s="6" t="inlineStr">
        <is>
          <t>Reporting month</t>
        </is>
      </c>
      <c r="B6" s="8" t="n"/>
      <c r="C6" s="2" t="inlineStr">
        <is>
          <t>Pick from the list. This drives the whole pack.</t>
        </is>
      </c>
    </row>
    <row r="7">
      <c r="A7" s="6" t="inlineStr">
        <is>
          <t>Financial year starts in month</t>
        </is>
      </c>
      <c r="B7" s="8" t="n">
        <v>7</v>
      </c>
      <c r="C7" s="2" t="inlineStr">
        <is>
          <t>July</t>
        </is>
      </c>
    </row>
    <row r="8">
      <c r="A8" s="6" t="inlineStr">
        <is>
          <t>Financial year (the year it ends)</t>
        </is>
      </c>
      <c r="B8" s="6">
        <f>IF(MONTH($B$5)&gt;=$B$6,YEAR($B$5)+1,YEAR($B$5))</f>
        <v/>
      </c>
    </row>
    <row r="9">
      <c r="A9" s="6" t="inlineStr">
        <is>
          <t>Period number in the financial year</t>
        </is>
      </c>
      <c r="B9" s="6">
        <f>MOD(MONTH($B$5)-$B$6,12)+1</f>
        <v/>
      </c>
    </row>
    <row r="10">
      <c r="A10" s="6" t="inlineStr">
        <is>
          <t>Prior financial year</t>
        </is>
      </c>
      <c r="B10" s="36">
        <f>$B$7-1</f>
        <v/>
      </c>
    </row>
    <row r="11">
      <c r="A11" s="6" t="inlineStr">
        <is>
          <t>Comparative month last year</t>
        </is>
      </c>
      <c r="B11" s="6">
        <f>EDATE($B$5,-12)</f>
        <v/>
      </c>
    </row>
    <row r="12">
      <c r="A12" s="6" t="inlineStr">
        <is>
          <t>Hours in a working day</t>
        </is>
      </c>
      <c r="B12" s="8" t="n">
        <v>8</v>
      </c>
      <c r="C12" s="2" t="inlineStr">
        <is>
          <t>Used by the utilisation block.</t>
        </is>
      </c>
    </row>
    <row r="14">
      <c r="A14" s="4" t="inlineStr">
        <is>
          <t>2.  Data status  (calculated)</t>
        </is>
      </c>
    </row>
    <row r="15">
      <c r="A15" s="6" t="inlineStr">
        <is>
          <t>GL lines pasted</t>
        </is>
      </c>
      <c r="B15" s="10">
        <f>COUNTA(GL_Paste!$B$2:$B$20001)</f>
        <v/>
      </c>
    </row>
    <row r="16">
      <c r="A16" s="6" t="inlineStr">
        <is>
          <t>GL capacity</t>
        </is>
      </c>
      <c r="B16" s="10" t="n">
        <v>20000</v>
      </c>
    </row>
    <row r="17">
      <c r="A17" s="6" t="inlineStr">
        <is>
          <t>Lines with no department tag</t>
        </is>
      </c>
      <c r="B17" s="10">
        <f>COUNTIF(Cleanup!$D$2:$D$20001,"UNALLOCATED")</f>
        <v/>
      </c>
    </row>
    <row r="18">
      <c r="A18" s="6" t="inlineStr">
        <is>
          <t>Lines with an unknown account</t>
        </is>
      </c>
      <c r="B18" s="10">
        <f>COUNTIF(Cleanup!$E$2:$E$20001,"UNKNOWN")</f>
        <v/>
      </c>
    </row>
    <row r="19">
      <c r="A19" s="6" t="inlineStr">
        <is>
          <t>Earliest GL date</t>
        </is>
      </c>
      <c r="B19" s="37">
        <f>IFERROR(MIN(GL_Paste!$E$2:$E$20001),0)</f>
        <v/>
      </c>
    </row>
    <row r="20">
      <c r="A20" s="6" t="inlineStr">
        <is>
          <t>Latest GL date</t>
        </is>
      </c>
      <c r="B20" s="37">
        <f>IFERROR(MAX(GL_Paste!$E$2:$E$20001),0)</f>
        <v/>
      </c>
    </row>
  </sheetData>
  <dataValidations count="1">
    <dataValidation sqref="B5" showDropDown="0" showInputMessage="0" showErrorMessage="0" allowBlank="0" type="list">
      <formula1>=Months</formula1>
    </dataValidation>
  </dataValidations>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N197"/>
  <sheetViews>
    <sheetView showGridLines="0" workbookViewId="0">
      <selection activeCell="A1" sqref="A1"/>
    </sheetView>
  </sheetViews>
  <sheetFormatPr baseColWidth="8" defaultRowHeight="15"/>
  <cols>
    <col width="12" customWidth="1" min="1" max="1"/>
    <col width="38" customWidth="1" min="2" max="2"/>
    <col width="16" customWidth="1" min="3" max="3"/>
    <col width="30" customWidth="1" min="4" max="4"/>
    <col width="32" customWidth="1" min="5" max="5"/>
    <col width="4" customWidth="1" min="6" max="6"/>
    <col width="14" customWidth="1" min="7" max="7"/>
    <col width="16" customWidth="1" min="8" max="8"/>
    <col width="4" customWidth="1" min="9" max="9"/>
    <col width="14" customWidth="1" min="10" max="10"/>
    <col width="14" customWidth="1" min="12" max="12"/>
    <col width="28" customWidth="1" min="13" max="13"/>
  </cols>
  <sheetData>
    <row r="1">
      <c r="A1" s="1" t="inlineStr">
        <is>
          <t>Reference lists</t>
        </is>
      </c>
    </row>
    <row r="2">
      <c r="A2" s="2" t="inlineStr">
        <is>
          <t>The account master, the department tags and the month list. Add a new Xero account here or its GL lines are rejected.</t>
        </is>
      </c>
    </row>
    <row r="4">
      <c r="A4" s="4" t="inlineStr">
        <is>
          <t>Account master</t>
        </is>
      </c>
      <c r="G4" s="4" t="inlineStr">
        <is>
          <t>Department tags</t>
        </is>
      </c>
      <c r="J4" s="4" t="inlineStr">
        <is>
          <t>Months in this financial year</t>
        </is>
      </c>
      <c r="L4" s="4" t="inlineStr">
        <is>
          <t>Public holidays</t>
        </is>
      </c>
      <c r="N4" s="2" t="inlineStr">
        <is>
          <t>Type the public holidays here. The utilisation block uses them.</t>
        </is>
      </c>
    </row>
    <row r="5">
      <c r="A5" s="12" t="inlineStr">
        <is>
          <t>Code</t>
        </is>
      </c>
      <c r="B5" s="12" t="inlineStr">
        <is>
          <t>Account name</t>
        </is>
      </c>
      <c r="C5" s="12" t="inlineStr">
        <is>
          <t>Category</t>
        </is>
      </c>
      <c r="D5" s="12" t="inlineStr">
        <is>
          <t>Subcategory</t>
        </is>
      </c>
      <c r="E5" s="12" t="inlineStr">
        <is>
          <t>Type</t>
        </is>
      </c>
      <c r="G5" s="12" t="inlineStr">
        <is>
          <t>Tag on GL line</t>
        </is>
      </c>
      <c r="H5" s="12" t="inlineStr">
        <is>
          <t>Department</t>
        </is>
      </c>
      <c r="J5" s="12" t="inlineStr">
        <is>
          <t>Month</t>
        </is>
      </c>
      <c r="L5" s="12" t="inlineStr">
        <is>
          <t>Date</t>
        </is>
      </c>
      <c r="M5" s="12" t="inlineStr">
        <is>
          <t>Name</t>
        </is>
      </c>
    </row>
    <row r="6">
      <c r="A6" s="6" t="inlineStr">
        <is>
          <t>41100</t>
        </is>
      </c>
      <c r="B6" s="6" t="inlineStr">
        <is>
          <t>Contract Support Staff</t>
        </is>
      </c>
      <c r="C6" s="6" t="inlineStr">
        <is>
          <t>Income</t>
        </is>
      </c>
      <c r="D6" s="6" t="inlineStr">
        <is>
          <t>Contract Income</t>
        </is>
      </c>
      <c r="E6" s="6" t="inlineStr">
        <is>
          <t>Labour</t>
        </is>
      </c>
      <c r="G6" s="6" t="inlineStr">
        <is>
          <t>ONSITE</t>
        </is>
      </c>
      <c r="H6" s="6" t="inlineStr">
        <is>
          <t>ONSITE</t>
        </is>
      </c>
      <c r="J6" s="36" t="n">
        <v>46204</v>
      </c>
      <c r="L6" s="38" t="n"/>
      <c r="M6" s="14" t="n"/>
    </row>
    <row r="7">
      <c r="A7" s="6" t="inlineStr">
        <is>
          <t>41150</t>
        </is>
      </c>
      <c r="B7" s="6" t="inlineStr">
        <is>
          <t>Mobile Phone Plans</t>
        </is>
      </c>
      <c r="C7" s="6" t="inlineStr">
        <is>
          <t>Income</t>
        </is>
      </c>
      <c r="D7" s="6" t="inlineStr">
        <is>
          <t>Contract Income</t>
        </is>
      </c>
      <c r="E7" s="6" t="inlineStr">
        <is>
          <t>Labour</t>
        </is>
      </c>
      <c r="G7" s="6" t="inlineStr">
        <is>
          <t>PRODUCTION</t>
        </is>
      </c>
      <c r="H7" s="6" t="inlineStr">
        <is>
          <t>PRODUCTION</t>
        </is>
      </c>
      <c r="J7" s="36" t="n">
        <v>46235</v>
      </c>
      <c r="L7" s="38" t="n"/>
      <c r="M7" s="14" t="n"/>
    </row>
    <row r="8">
      <c r="A8" s="6" t="inlineStr">
        <is>
          <t>41175</t>
        </is>
      </c>
      <c r="B8" s="6" t="inlineStr">
        <is>
          <t>Subscriptions &amp; Licences</t>
        </is>
      </c>
      <c r="C8" s="6" t="inlineStr">
        <is>
          <t>Income</t>
        </is>
      </c>
      <c r="D8" s="6" t="inlineStr">
        <is>
          <t>Contract Income</t>
        </is>
      </c>
      <c r="E8" s="6" t="inlineStr">
        <is>
          <t>Equipment &amp; Misc</t>
        </is>
      </c>
      <c r="G8" s="6" t="inlineStr">
        <is>
          <t>VIDEO</t>
        </is>
      </c>
      <c r="H8" s="6" t="inlineStr">
        <is>
          <t>VIDEO</t>
        </is>
      </c>
      <c r="J8" s="36" t="n">
        <v>46266</v>
      </c>
      <c r="L8" s="38" t="n"/>
      <c r="M8" s="14" t="n"/>
    </row>
    <row r="9">
      <c r="A9" s="6" t="inlineStr">
        <is>
          <t>41200</t>
        </is>
      </c>
      <c r="B9" s="6" t="inlineStr">
        <is>
          <t>Contract Maintenance</t>
        </is>
      </c>
      <c r="C9" s="6" t="inlineStr">
        <is>
          <t>Income</t>
        </is>
      </c>
      <c r="D9" s="6" t="inlineStr">
        <is>
          <t>Contract Income</t>
        </is>
      </c>
      <c r="E9" s="6" t="inlineStr">
        <is>
          <t>Equipment &amp; Misc</t>
        </is>
      </c>
      <c r="G9" s="6" t="inlineStr">
        <is>
          <t>INTEGRATION</t>
        </is>
      </c>
      <c r="H9" s="6" t="inlineStr">
        <is>
          <t>INTEGRATION</t>
        </is>
      </c>
      <c r="J9" s="36" t="n">
        <v>46296</v>
      </c>
      <c r="L9" s="38" t="n"/>
      <c r="M9" s="14" t="n"/>
    </row>
    <row r="10">
      <c r="A10" s="6" t="inlineStr">
        <is>
          <t>42100</t>
        </is>
      </c>
      <c r="B10" s="6" t="inlineStr">
        <is>
          <t>Production Labour</t>
        </is>
      </c>
      <c r="C10" s="6" t="inlineStr">
        <is>
          <t>Income</t>
        </is>
      </c>
      <c r="D10" s="6" t="inlineStr">
        <is>
          <t>Non Contract Income</t>
        </is>
      </c>
      <c r="E10" s="6" t="inlineStr">
        <is>
          <t>Labour</t>
        </is>
      </c>
      <c r="G10" s="6" t="inlineStr">
        <is>
          <t>CONSULTING</t>
        </is>
      </c>
      <c r="H10" s="6" t="inlineStr">
        <is>
          <t>CONSULTING</t>
        </is>
      </c>
      <c r="J10" s="36" t="n">
        <v>46327</v>
      </c>
      <c r="L10" s="38" t="n"/>
      <c r="M10" s="14" t="n"/>
    </row>
    <row r="11">
      <c r="A11" s="6" t="inlineStr">
        <is>
          <t>42200</t>
        </is>
      </c>
      <c r="B11" s="6" t="inlineStr">
        <is>
          <t>Ad Hoc Service Labour</t>
        </is>
      </c>
      <c r="C11" s="6" t="inlineStr">
        <is>
          <t>Income</t>
        </is>
      </c>
      <c r="D11" s="6" t="inlineStr">
        <is>
          <t>Non Contract Income</t>
        </is>
      </c>
      <c r="E11" s="6" t="inlineStr">
        <is>
          <t>Labour</t>
        </is>
      </c>
      <c r="G11" s="6" t="inlineStr">
        <is>
          <t>CTS</t>
        </is>
      </c>
      <c r="H11" s="6" t="inlineStr">
        <is>
          <t>ADMIN</t>
        </is>
      </c>
      <c r="J11" s="36" t="n">
        <v>46357</v>
      </c>
      <c r="L11" s="38" t="n"/>
      <c r="M11" s="14" t="n"/>
    </row>
    <row r="12">
      <c r="A12" s="6" t="inlineStr">
        <is>
          <t>42300</t>
        </is>
      </c>
      <c r="B12" s="6" t="inlineStr">
        <is>
          <t>Installation Labour</t>
        </is>
      </c>
      <c r="C12" s="6" t="inlineStr">
        <is>
          <t>Income</t>
        </is>
      </c>
      <c r="D12" s="6" t="inlineStr">
        <is>
          <t>Non Contract Income</t>
        </is>
      </c>
      <c r="E12" s="6" t="inlineStr">
        <is>
          <t>Labour</t>
        </is>
      </c>
      <c r="G12" s="6" t="inlineStr">
        <is>
          <t>ONS</t>
        </is>
      </c>
      <c r="H12" s="6" t="inlineStr">
        <is>
          <t>ONSITE</t>
        </is>
      </c>
      <c r="J12" s="36" t="n">
        <v>46388</v>
      </c>
      <c r="L12" s="38" t="n"/>
      <c r="M12" s="14" t="n"/>
    </row>
    <row r="13">
      <c r="A13" s="6" t="inlineStr">
        <is>
          <t>42500</t>
        </is>
      </c>
      <c r="B13" s="6" t="inlineStr">
        <is>
          <t>Equipment Hires</t>
        </is>
      </c>
      <c r="C13" s="6" t="inlineStr">
        <is>
          <t>Income</t>
        </is>
      </c>
      <c r="D13" s="6" t="inlineStr">
        <is>
          <t>Non Contract Income</t>
        </is>
      </c>
      <c r="E13" s="6" t="inlineStr">
        <is>
          <t>Equipment &amp; Misc</t>
        </is>
      </c>
      <c r="G13" s="6" t="inlineStr">
        <is>
          <t>PRD</t>
        </is>
      </c>
      <c r="H13" s="6" t="inlineStr">
        <is>
          <t>PRODUCTION</t>
        </is>
      </c>
      <c r="J13" s="36" t="n">
        <v>46419</v>
      </c>
      <c r="L13" s="38" t="n"/>
      <c r="M13" s="14" t="n"/>
    </row>
    <row r="14">
      <c r="A14" s="6" t="inlineStr">
        <is>
          <t>42600</t>
        </is>
      </c>
      <c r="B14" s="6" t="inlineStr">
        <is>
          <t>Equipment Sales</t>
        </is>
      </c>
      <c r="C14" s="6" t="inlineStr">
        <is>
          <t>Income</t>
        </is>
      </c>
      <c r="D14" s="6" t="inlineStr">
        <is>
          <t>Non Contract Income</t>
        </is>
      </c>
      <c r="E14" s="6" t="inlineStr">
        <is>
          <t>Equipment &amp; Misc</t>
        </is>
      </c>
      <c r="G14" s="6" t="inlineStr">
        <is>
          <t>VID</t>
        </is>
      </c>
      <c r="H14" s="6" t="inlineStr">
        <is>
          <t>VIDEO</t>
        </is>
      </c>
      <c r="J14" s="36" t="n">
        <v>46447</v>
      </c>
      <c r="L14" s="38" t="n"/>
      <c r="M14" s="14" t="n"/>
    </row>
    <row r="15">
      <c r="A15" s="6" t="inlineStr">
        <is>
          <t>42700</t>
        </is>
      </c>
      <c r="B15" s="6" t="inlineStr">
        <is>
          <t>Conference Call Charge</t>
        </is>
      </c>
      <c r="C15" s="6" t="inlineStr">
        <is>
          <t>Income</t>
        </is>
      </c>
      <c r="D15" s="6" t="inlineStr">
        <is>
          <t>Non Contract Income</t>
        </is>
      </c>
      <c r="E15" s="6" t="inlineStr">
        <is>
          <t>Equipment &amp; Misc</t>
        </is>
      </c>
      <c r="G15" s="6" t="inlineStr">
        <is>
          <t>INT</t>
        </is>
      </c>
      <c r="H15" s="6" t="inlineStr">
        <is>
          <t>INTEGRATION</t>
        </is>
      </c>
      <c r="J15" s="36" t="n">
        <v>46478</v>
      </c>
      <c r="L15" s="38" t="n"/>
      <c r="M15" s="14" t="n"/>
    </row>
    <row r="16">
      <c r="A16" s="6" t="inlineStr">
        <is>
          <t>42800</t>
        </is>
      </c>
      <c r="B16" s="6" t="inlineStr">
        <is>
          <t>Tech Consulting/Project Manage</t>
        </is>
      </c>
      <c r="C16" s="6" t="inlineStr">
        <is>
          <t>Income</t>
        </is>
      </c>
      <c r="D16" s="6" t="inlineStr">
        <is>
          <t>Non Contract Income</t>
        </is>
      </c>
      <c r="E16" s="6" t="inlineStr">
        <is>
          <t>Labour</t>
        </is>
      </c>
      <c r="G16" s="6" t="inlineStr">
        <is>
          <t>CONS</t>
        </is>
      </c>
      <c r="H16" s="6" t="inlineStr">
        <is>
          <t>CONSULTING</t>
        </is>
      </c>
      <c r="J16" s="36" t="n">
        <v>46508</v>
      </c>
      <c r="L16" s="38" t="n"/>
      <c r="M16" s="14" t="n"/>
    </row>
    <row r="17">
      <c r="A17" s="6" t="inlineStr">
        <is>
          <t>42900</t>
        </is>
      </c>
      <c r="B17" s="6" t="inlineStr">
        <is>
          <t>Tech Event Management</t>
        </is>
      </c>
      <c r="C17" s="6" t="inlineStr">
        <is>
          <t>Income</t>
        </is>
      </c>
      <c r="D17" s="6" t="inlineStr">
        <is>
          <t>Non Contract Income</t>
        </is>
      </c>
      <c r="E17" s="6" t="inlineStr">
        <is>
          <t>Labour</t>
        </is>
      </c>
      <c r="G17" s="6" t="inlineStr">
        <is>
          <t>ADMIN</t>
        </is>
      </c>
      <c r="H17" s="6" t="inlineStr">
        <is>
          <t>ADMIN</t>
        </is>
      </c>
      <c r="J17" s="36" t="n">
        <v>46539</v>
      </c>
      <c r="L17" s="38" t="n"/>
      <c r="M17" s="14" t="n"/>
    </row>
    <row r="18">
      <c r="A18" s="6" t="inlineStr">
        <is>
          <t>42150</t>
        </is>
      </c>
      <c r="B18" s="6" t="inlineStr">
        <is>
          <t>Video Labour</t>
        </is>
      </c>
      <c r="C18" s="6" t="inlineStr">
        <is>
          <t>Income</t>
        </is>
      </c>
      <c r="D18" s="6" t="inlineStr">
        <is>
          <t>Non Contract Income</t>
        </is>
      </c>
      <c r="E18" s="6" t="inlineStr">
        <is>
          <t>Labour</t>
        </is>
      </c>
      <c r="L18" s="38" t="n"/>
      <c r="M18" s="14" t="n"/>
    </row>
    <row r="19">
      <c r="A19" s="6" t="inlineStr">
        <is>
          <t>44100</t>
        </is>
      </c>
      <c r="B19" s="6" t="inlineStr">
        <is>
          <t>Opening Work in Progress</t>
        </is>
      </c>
      <c r="C19" s="6" t="inlineStr">
        <is>
          <t>Income</t>
        </is>
      </c>
      <c r="D19" s="6" t="inlineStr">
        <is>
          <t>Work in Progess</t>
        </is>
      </c>
      <c r="E19" s="6" t="inlineStr">
        <is>
          <t>Equipment &amp; Misc</t>
        </is>
      </c>
      <c r="L19" s="38" t="n"/>
      <c r="M19" s="14" t="n"/>
    </row>
    <row r="20">
      <c r="A20" s="6" t="inlineStr">
        <is>
          <t>44200</t>
        </is>
      </c>
      <c r="B20" s="6" t="inlineStr">
        <is>
          <t>Closing Work in Progress</t>
        </is>
      </c>
      <c r="C20" s="6" t="inlineStr">
        <is>
          <t>Income</t>
        </is>
      </c>
      <c r="D20" s="6" t="inlineStr">
        <is>
          <t>Work in Progess</t>
        </is>
      </c>
      <c r="E20" s="6" t="inlineStr">
        <is>
          <t>Equipment &amp; Misc</t>
        </is>
      </c>
      <c r="L20" s="38" t="n"/>
      <c r="M20" s="14" t="n"/>
    </row>
    <row r="21">
      <c r="A21" s="6" t="inlineStr">
        <is>
          <t>45000</t>
        </is>
      </c>
      <c r="B21" s="6" t="inlineStr">
        <is>
          <t>Freight Collected &amp; Travel</t>
        </is>
      </c>
      <c r="C21" s="6" t="inlineStr">
        <is>
          <t>Income</t>
        </is>
      </c>
      <c r="D21" s="6" t="inlineStr">
        <is>
          <t>Freight Collected &amp; Travel</t>
        </is>
      </c>
      <c r="E21" s="6" t="inlineStr">
        <is>
          <t>Transport / Freight &amp; Accommodation</t>
        </is>
      </c>
      <c r="L21" s="38" t="n"/>
      <c r="M21" s="14" t="n"/>
    </row>
    <row r="22">
      <c r="A22" s="6" t="inlineStr">
        <is>
          <t>45005</t>
        </is>
      </c>
      <c r="B22" s="6" t="inlineStr">
        <is>
          <t>Freight &amp;Travel - ADMIN</t>
        </is>
      </c>
      <c r="C22" s="6" t="inlineStr">
        <is>
          <t>Income</t>
        </is>
      </c>
      <c r="D22" s="6" t="inlineStr">
        <is>
          <t>Freight Collected &amp; Travel</t>
        </is>
      </c>
      <c r="E22" s="6" t="inlineStr">
        <is>
          <t>Transport / Freight &amp; Accommodation</t>
        </is>
      </c>
      <c r="L22" s="38" t="n"/>
      <c r="M22" s="14" t="n"/>
    </row>
    <row r="23">
      <c r="A23" s="6" t="inlineStr">
        <is>
          <t>45010</t>
        </is>
      </c>
      <c r="B23" s="6" t="inlineStr">
        <is>
          <t>Freight &amp;Travel - ONS</t>
        </is>
      </c>
      <c r="C23" s="6" t="inlineStr">
        <is>
          <t>Income</t>
        </is>
      </c>
      <c r="D23" s="6" t="inlineStr">
        <is>
          <t>Freight Collected &amp; Travel</t>
        </is>
      </c>
      <c r="E23" s="6" t="inlineStr">
        <is>
          <t>Transport / Freight &amp; Accommodation</t>
        </is>
      </c>
      <c r="L23" s="38" t="n"/>
      <c r="M23" s="14" t="n"/>
    </row>
    <row r="24">
      <c r="A24" s="6" t="inlineStr">
        <is>
          <t>45015</t>
        </is>
      </c>
      <c r="B24" s="6" t="inlineStr">
        <is>
          <t>Freight &amp;Travel - PRD</t>
        </is>
      </c>
      <c r="C24" s="6" t="inlineStr">
        <is>
          <t>Income</t>
        </is>
      </c>
      <c r="D24" s="6" t="inlineStr">
        <is>
          <t>Freight Collected &amp; Travel</t>
        </is>
      </c>
      <c r="E24" s="6" t="inlineStr">
        <is>
          <t>Transport / Freight &amp; Accommodation</t>
        </is>
      </c>
      <c r="L24" s="38" t="n"/>
      <c r="M24" s="14" t="n"/>
    </row>
    <row r="25">
      <c r="A25" s="6" t="inlineStr">
        <is>
          <t>45020</t>
        </is>
      </c>
      <c r="B25" s="6" t="inlineStr">
        <is>
          <t>Freight &amp;Travel - VID</t>
        </is>
      </c>
      <c r="C25" s="6" t="inlineStr">
        <is>
          <t>Income</t>
        </is>
      </c>
      <c r="D25" s="6" t="inlineStr">
        <is>
          <t>Freight Collected &amp; Travel</t>
        </is>
      </c>
      <c r="E25" s="6" t="inlineStr">
        <is>
          <t>Transport / Freight &amp; Accommodation</t>
        </is>
      </c>
      <c r="L25" s="38" t="n"/>
      <c r="M25" s="14" t="n"/>
    </row>
    <row r="26">
      <c r="A26" s="6" t="inlineStr">
        <is>
          <t>45025</t>
        </is>
      </c>
      <c r="B26" s="6" t="inlineStr">
        <is>
          <t>Freight &amp;Travel - INTEGRATION</t>
        </is>
      </c>
      <c r="C26" s="6" t="inlineStr">
        <is>
          <t>Income</t>
        </is>
      </c>
      <c r="D26" s="6" t="inlineStr">
        <is>
          <t>Freight Collected &amp; Travel</t>
        </is>
      </c>
      <c r="E26" s="6" t="inlineStr">
        <is>
          <t>Transport / Freight &amp; Accommodation</t>
        </is>
      </c>
      <c r="L26" s="38" t="n"/>
      <c r="M26" s="14" t="n"/>
    </row>
    <row r="27">
      <c r="A27" s="6" t="inlineStr">
        <is>
          <t>45030</t>
        </is>
      </c>
      <c r="B27" s="6" t="inlineStr">
        <is>
          <t>Freight &amp;Travel - CONS</t>
        </is>
      </c>
      <c r="C27" s="6" t="inlineStr">
        <is>
          <t>Income</t>
        </is>
      </c>
      <c r="D27" s="6" t="inlineStr">
        <is>
          <t>Freight Collected &amp; Travel</t>
        </is>
      </c>
      <c r="E27" s="6" t="inlineStr">
        <is>
          <t>Transport / Freight &amp; Accommodation</t>
        </is>
      </c>
      <c r="L27" s="38" t="n"/>
      <c r="M27" s="14" t="n"/>
    </row>
    <row r="28">
      <c r="A28" s="6" t="inlineStr">
        <is>
          <t>46000</t>
        </is>
      </c>
      <c r="B28" s="6" t="inlineStr">
        <is>
          <t>Credit Card Fees Collected</t>
        </is>
      </c>
      <c r="C28" s="6" t="inlineStr">
        <is>
          <t>Income</t>
        </is>
      </c>
      <c r="D28" s="6" t="inlineStr">
        <is>
          <t>Credit Card Fees Collected</t>
        </is>
      </c>
      <c r="E28" s="6" t="inlineStr">
        <is>
          <t>Equipment &amp; Misc</t>
        </is>
      </c>
      <c r="L28" s="38" t="n"/>
      <c r="M28" s="14" t="n"/>
    </row>
    <row r="29">
      <c r="A29" s="6" t="inlineStr">
        <is>
          <t>46005</t>
        </is>
      </c>
      <c r="B29" s="6" t="inlineStr">
        <is>
          <t>Credit Card Collected - ADMIN</t>
        </is>
      </c>
      <c r="C29" s="6" t="inlineStr">
        <is>
          <t>Income</t>
        </is>
      </c>
      <c r="D29" s="6" t="inlineStr">
        <is>
          <t>Credit Card Fees Collected</t>
        </is>
      </c>
      <c r="E29" s="6" t="inlineStr">
        <is>
          <t>Equipment &amp; Misc</t>
        </is>
      </c>
      <c r="L29" s="38" t="n"/>
      <c r="M29" s="14" t="n"/>
    </row>
    <row r="30">
      <c r="A30" s="6" t="inlineStr">
        <is>
          <t>46010</t>
        </is>
      </c>
      <c r="B30" s="6" t="inlineStr">
        <is>
          <t>Credit Card Collected - ONS</t>
        </is>
      </c>
      <c r="C30" s="6" t="inlineStr">
        <is>
          <t>Income</t>
        </is>
      </c>
      <c r="D30" s="6" t="inlineStr">
        <is>
          <t>Credit Card Fees Collected</t>
        </is>
      </c>
      <c r="E30" s="6" t="inlineStr">
        <is>
          <t>Equipment &amp; Misc</t>
        </is>
      </c>
      <c r="L30" s="38" t="n"/>
      <c r="M30" s="14" t="n"/>
    </row>
    <row r="31">
      <c r="A31" s="6" t="inlineStr">
        <is>
          <t>46015</t>
        </is>
      </c>
      <c r="B31" s="6" t="inlineStr">
        <is>
          <t>Credit Card Collected - PRD</t>
        </is>
      </c>
      <c r="C31" s="6" t="inlineStr">
        <is>
          <t>Income</t>
        </is>
      </c>
      <c r="D31" s="6" t="inlineStr">
        <is>
          <t>Credit Card Fees Collected</t>
        </is>
      </c>
      <c r="E31" s="6" t="inlineStr">
        <is>
          <t>Equipment &amp; Misc</t>
        </is>
      </c>
      <c r="L31" s="38" t="n"/>
      <c r="M31" s="14" t="n"/>
    </row>
    <row r="32">
      <c r="A32" s="6" t="inlineStr">
        <is>
          <t>46020</t>
        </is>
      </c>
      <c r="B32" s="6" t="inlineStr">
        <is>
          <t>Credit Card Collected - VID</t>
        </is>
      </c>
      <c r="C32" s="6" t="inlineStr">
        <is>
          <t>Income</t>
        </is>
      </c>
      <c r="D32" s="6" t="inlineStr">
        <is>
          <t>Credit Card Fees Collected</t>
        </is>
      </c>
      <c r="E32" s="6" t="inlineStr">
        <is>
          <t>Equipment &amp; Misc</t>
        </is>
      </c>
      <c r="L32" s="38" t="n"/>
      <c r="M32" s="14" t="n"/>
    </row>
    <row r="33">
      <c r="A33" s="6" t="inlineStr">
        <is>
          <t>46025</t>
        </is>
      </c>
      <c r="B33" s="6" t="inlineStr">
        <is>
          <t>Credit Card Collected-INTEGRATION</t>
        </is>
      </c>
      <c r="C33" s="6" t="inlineStr">
        <is>
          <t>Income</t>
        </is>
      </c>
      <c r="D33" s="6" t="inlineStr">
        <is>
          <t>Credit Card Fees Collected</t>
        </is>
      </c>
      <c r="E33" s="6" t="inlineStr">
        <is>
          <t>Equipment &amp; Misc</t>
        </is>
      </c>
      <c r="L33" s="38" t="n"/>
      <c r="M33" s="14" t="n"/>
    </row>
    <row r="34">
      <c r="A34" s="6" t="inlineStr">
        <is>
          <t>46030</t>
        </is>
      </c>
      <c r="B34" s="6" t="inlineStr">
        <is>
          <t>Credit Card Collected - CONS</t>
        </is>
      </c>
      <c r="C34" s="6" t="inlineStr">
        <is>
          <t>Income</t>
        </is>
      </c>
      <c r="D34" s="6" t="inlineStr">
        <is>
          <t>Credit Card Fees Collected</t>
        </is>
      </c>
      <c r="E34" s="6" t="inlineStr">
        <is>
          <t>Equipment &amp; Misc</t>
        </is>
      </c>
      <c r="L34" s="38" t="n"/>
      <c r="M34" s="14" t="n"/>
    </row>
    <row r="35">
      <c r="A35" s="6" t="inlineStr">
        <is>
          <t>47000</t>
        </is>
      </c>
      <c r="B35" s="6" t="inlineStr">
        <is>
          <t>Meal &amp; Travel Allowances</t>
        </is>
      </c>
      <c r="C35" s="6" t="inlineStr">
        <is>
          <t>Income</t>
        </is>
      </c>
      <c r="D35" s="6" t="inlineStr">
        <is>
          <t>Meal &amp; Travel Allowances</t>
        </is>
      </c>
      <c r="E35" s="6" t="inlineStr">
        <is>
          <t>Transport / Freight &amp; Accommodation</t>
        </is>
      </c>
      <c r="L35" s="38" t="n"/>
      <c r="M35" s="14" t="n"/>
    </row>
    <row r="36">
      <c r="A36" s="6" t="inlineStr">
        <is>
          <t>47005</t>
        </is>
      </c>
      <c r="B36" s="6" t="inlineStr">
        <is>
          <t>Meal &amp; Travel - ADMIN</t>
        </is>
      </c>
      <c r="C36" s="6" t="inlineStr">
        <is>
          <t>Income</t>
        </is>
      </c>
      <c r="D36" s="6" t="inlineStr">
        <is>
          <t>Meal &amp; Travel Allowances</t>
        </is>
      </c>
      <c r="E36" s="6" t="inlineStr">
        <is>
          <t>Transport / Freight &amp; Accommodation</t>
        </is>
      </c>
    </row>
    <row r="37">
      <c r="A37" s="6" t="inlineStr">
        <is>
          <t>47010</t>
        </is>
      </c>
      <c r="B37" s="6" t="inlineStr">
        <is>
          <t>Meal &amp; Travel - ONS</t>
        </is>
      </c>
      <c r="C37" s="6" t="inlineStr">
        <is>
          <t>Income</t>
        </is>
      </c>
      <c r="D37" s="6" t="inlineStr">
        <is>
          <t>Meal &amp; Travel Allowances</t>
        </is>
      </c>
      <c r="E37" s="6" t="inlineStr">
        <is>
          <t>Transport / Freight &amp; Accommodation</t>
        </is>
      </c>
    </row>
    <row r="38">
      <c r="A38" s="6" t="inlineStr">
        <is>
          <t>47015</t>
        </is>
      </c>
      <c r="B38" s="6" t="inlineStr">
        <is>
          <t>Meal &amp; Travel - PRD</t>
        </is>
      </c>
      <c r="C38" s="6" t="inlineStr">
        <is>
          <t>Income</t>
        </is>
      </c>
      <c r="D38" s="6" t="inlineStr">
        <is>
          <t>Meal &amp; Travel Allowances</t>
        </is>
      </c>
      <c r="E38" s="6" t="inlineStr">
        <is>
          <t>Transport / Freight &amp; Accommodation</t>
        </is>
      </c>
    </row>
    <row r="39">
      <c r="A39" s="6" t="inlineStr">
        <is>
          <t>47020</t>
        </is>
      </c>
      <c r="B39" s="6" t="inlineStr">
        <is>
          <t>Meal &amp; Travel - VID</t>
        </is>
      </c>
      <c r="C39" s="6" t="inlineStr">
        <is>
          <t>Income</t>
        </is>
      </c>
      <c r="D39" s="6" t="inlineStr">
        <is>
          <t>Meal &amp; Travel Allowances</t>
        </is>
      </c>
      <c r="E39" s="6" t="inlineStr">
        <is>
          <t>Transport / Freight &amp; Accommodation</t>
        </is>
      </c>
    </row>
    <row r="40">
      <c r="A40" s="6" t="inlineStr">
        <is>
          <t>47025</t>
        </is>
      </c>
      <c r="B40" s="6" t="inlineStr">
        <is>
          <t>Meal &amp; Travel - INTEGRATION</t>
        </is>
      </c>
      <c r="C40" s="6" t="inlineStr">
        <is>
          <t>Income</t>
        </is>
      </c>
      <c r="D40" s="6" t="inlineStr">
        <is>
          <t>Meal &amp; Travel Allowances</t>
        </is>
      </c>
      <c r="E40" s="6" t="inlineStr">
        <is>
          <t>Transport / Freight &amp; Accommodation</t>
        </is>
      </c>
    </row>
    <row r="41">
      <c r="A41" s="6" t="inlineStr">
        <is>
          <t>47030</t>
        </is>
      </c>
      <c r="B41" s="6" t="inlineStr">
        <is>
          <t>Meal &amp; Travel - CONS</t>
        </is>
      </c>
      <c r="C41" s="6" t="inlineStr">
        <is>
          <t>Income</t>
        </is>
      </c>
      <c r="D41" s="6" t="inlineStr">
        <is>
          <t>Meal &amp; Travel Allowances</t>
        </is>
      </c>
      <c r="E41" s="6" t="inlineStr">
        <is>
          <t>Transport / Freight &amp; Accommodation</t>
        </is>
      </c>
    </row>
    <row r="42">
      <c r="A42" s="6" t="inlineStr">
        <is>
          <t>48000</t>
        </is>
      </c>
      <c r="B42" s="6" t="inlineStr">
        <is>
          <t>Miscellaneous Income</t>
        </is>
      </c>
      <c r="C42" s="6" t="inlineStr">
        <is>
          <t>Income</t>
        </is>
      </c>
      <c r="D42" s="6" t="inlineStr">
        <is>
          <t>Miscellaneous Income</t>
        </is>
      </c>
      <c r="E42" s="6" t="inlineStr">
        <is>
          <t>Equipment &amp; Misc</t>
        </is>
      </c>
    </row>
    <row r="43">
      <c r="A43" s="6" t="inlineStr">
        <is>
          <t>51100</t>
        </is>
      </c>
      <c r="B43" s="6" t="inlineStr">
        <is>
          <t>Equipment - Purchase</t>
        </is>
      </c>
      <c r="C43" s="6" t="inlineStr">
        <is>
          <t>Cost of Sales</t>
        </is>
      </c>
      <c r="D43" s="6" t="inlineStr">
        <is>
          <t>Equipment - Purchase</t>
        </is>
      </c>
      <c r="E43" s="6" t="inlineStr">
        <is>
          <t>Equipment &amp; Misc</t>
        </is>
      </c>
    </row>
    <row r="44">
      <c r="A44" s="6" t="inlineStr">
        <is>
          <t>51200</t>
        </is>
      </c>
      <c r="B44" s="6" t="inlineStr">
        <is>
          <t>Equipment - Hires</t>
        </is>
      </c>
      <c r="C44" s="6" t="inlineStr">
        <is>
          <t>Cost of Sales</t>
        </is>
      </c>
      <c r="D44" s="6" t="inlineStr">
        <is>
          <t>Equipment - Hires</t>
        </is>
      </c>
      <c r="E44" s="6" t="inlineStr">
        <is>
          <t>Equipment &amp; Misc</t>
        </is>
      </c>
    </row>
    <row r="45">
      <c r="A45" s="6" t="inlineStr">
        <is>
          <t>51300</t>
        </is>
      </c>
      <c r="B45" s="6" t="inlineStr">
        <is>
          <t>Sub-Contract Labour</t>
        </is>
      </c>
      <c r="C45" s="6" t="inlineStr">
        <is>
          <t>Cost of Sales</t>
        </is>
      </c>
      <c r="D45" s="6" t="inlineStr">
        <is>
          <t>Sub-Contract Labour</t>
        </is>
      </c>
      <c r="E45" s="6" t="inlineStr">
        <is>
          <t>Labour</t>
        </is>
      </c>
    </row>
    <row r="46">
      <c r="A46" s="6" t="inlineStr">
        <is>
          <t>51305</t>
        </is>
      </c>
      <c r="B46" s="6" t="inlineStr">
        <is>
          <t>Sub-Contract Labour - ADMIN</t>
        </is>
      </c>
      <c r="C46" s="6" t="inlineStr">
        <is>
          <t>Cost of Sales</t>
        </is>
      </c>
      <c r="D46" s="6" t="inlineStr">
        <is>
          <t>Sub-Contract Labour</t>
        </is>
      </c>
      <c r="E46" s="6" t="inlineStr">
        <is>
          <t>Labour</t>
        </is>
      </c>
    </row>
    <row r="47">
      <c r="A47" s="6" t="inlineStr">
        <is>
          <t>51310</t>
        </is>
      </c>
      <c r="B47" s="6" t="inlineStr">
        <is>
          <t>Sub-Contract Labour - ONS</t>
        </is>
      </c>
      <c r="C47" s="6" t="inlineStr">
        <is>
          <t>Cost of Sales</t>
        </is>
      </c>
      <c r="D47" s="6" t="inlineStr">
        <is>
          <t>Sub-Contract Labour</t>
        </is>
      </c>
      <c r="E47" s="6" t="inlineStr">
        <is>
          <t>Labour</t>
        </is>
      </c>
    </row>
    <row r="48">
      <c r="A48" s="6" t="inlineStr">
        <is>
          <t>51315</t>
        </is>
      </c>
      <c r="B48" s="6" t="inlineStr">
        <is>
          <t>Sub-Contract Labour - PRD</t>
        </is>
      </c>
      <c r="C48" s="6" t="inlineStr">
        <is>
          <t>Cost of Sales</t>
        </is>
      </c>
      <c r="D48" s="6" t="inlineStr">
        <is>
          <t>Sub-Contract Labour</t>
        </is>
      </c>
      <c r="E48" s="6" t="inlineStr">
        <is>
          <t>Labour</t>
        </is>
      </c>
    </row>
    <row r="49">
      <c r="A49" s="6" t="inlineStr">
        <is>
          <t>51320</t>
        </is>
      </c>
      <c r="B49" s="6" t="inlineStr">
        <is>
          <t>Sub-Contract Labour - VID</t>
        </is>
      </c>
      <c r="C49" s="6" t="inlineStr">
        <is>
          <t>Cost of Sales</t>
        </is>
      </c>
      <c r="D49" s="6" t="inlineStr">
        <is>
          <t>Sub-Contract Labour</t>
        </is>
      </c>
      <c r="E49" s="6" t="inlineStr">
        <is>
          <t>Labour</t>
        </is>
      </c>
    </row>
    <row r="50">
      <c r="A50" s="6" t="inlineStr">
        <is>
          <t>51325</t>
        </is>
      </c>
      <c r="B50" s="6" t="inlineStr">
        <is>
          <t>Sub-Contract Labour - INTEGRATION</t>
        </is>
      </c>
      <c r="C50" s="6" t="inlineStr">
        <is>
          <t>Cost of Sales</t>
        </is>
      </c>
      <c r="D50" s="6" t="inlineStr">
        <is>
          <t>Sub-Contract Labour</t>
        </is>
      </c>
      <c r="E50" s="6" t="inlineStr">
        <is>
          <t>Labour</t>
        </is>
      </c>
    </row>
    <row r="51">
      <c r="A51" s="6" t="inlineStr">
        <is>
          <t>51330</t>
        </is>
      </c>
      <c r="B51" s="6" t="inlineStr">
        <is>
          <t>Sub-Contract Labour - CONS</t>
        </is>
      </c>
      <c r="C51" s="6" t="inlineStr">
        <is>
          <t>Cost of Sales</t>
        </is>
      </c>
      <c r="D51" s="6" t="inlineStr">
        <is>
          <t>Sub-Contract Labour</t>
        </is>
      </c>
      <c r="E51" s="6" t="inlineStr">
        <is>
          <t>Labour</t>
        </is>
      </c>
    </row>
    <row r="52">
      <c r="A52" s="6" t="inlineStr">
        <is>
          <t>51400</t>
        </is>
      </c>
      <c r="B52" s="6" t="inlineStr">
        <is>
          <t>Service - hires</t>
        </is>
      </c>
      <c r="C52" s="6" t="inlineStr">
        <is>
          <t>Cost of Sales</t>
        </is>
      </c>
      <c r="D52" s="6" t="inlineStr">
        <is>
          <t>Service - hires</t>
        </is>
      </c>
      <c r="E52" s="6" t="inlineStr">
        <is>
          <t>Labour</t>
        </is>
      </c>
    </row>
    <row r="53">
      <c r="A53" s="6" t="inlineStr">
        <is>
          <t>51500</t>
        </is>
      </c>
      <c r="B53" s="6" t="inlineStr">
        <is>
          <t>Subscriptions &amp; Licences</t>
        </is>
      </c>
      <c r="C53" s="6" t="inlineStr">
        <is>
          <t>Cost of Sales</t>
        </is>
      </c>
      <c r="D53" s="6" t="inlineStr">
        <is>
          <t>Subscriptions &amp; Licences</t>
        </is>
      </c>
      <c r="E53" s="6" t="inlineStr">
        <is>
          <t>Equipment &amp; Misc</t>
        </is>
      </c>
    </row>
    <row r="54">
      <c r="A54" s="6" t="inlineStr">
        <is>
          <t>51700</t>
        </is>
      </c>
      <c r="B54" s="6" t="inlineStr">
        <is>
          <t>Equipment -Maintenance Support</t>
        </is>
      </c>
      <c r="C54" s="6" t="inlineStr">
        <is>
          <t>Cost of Sales</t>
        </is>
      </c>
      <c r="D54" s="6" t="inlineStr">
        <is>
          <t>Equipment -Maintenance Support</t>
        </is>
      </c>
      <c r="E54" s="6" t="inlineStr">
        <is>
          <t>Equipment &amp; Misc</t>
        </is>
      </c>
    </row>
    <row r="55">
      <c r="A55" s="6" t="inlineStr">
        <is>
          <t>52000</t>
        </is>
      </c>
      <c r="B55" s="6" t="inlineStr">
        <is>
          <t>Stamp Duty</t>
        </is>
      </c>
      <c r="C55" s="6" t="inlineStr">
        <is>
          <t>Cost of Sales</t>
        </is>
      </c>
      <c r="D55" s="6" t="inlineStr">
        <is>
          <t>Stamp Duty</t>
        </is>
      </c>
      <c r="E55" s="6" t="inlineStr">
        <is>
          <t>Equipment &amp; Misc</t>
        </is>
      </c>
    </row>
    <row r="56">
      <c r="A56" s="6" t="inlineStr">
        <is>
          <t>52500</t>
        </is>
      </c>
      <c r="B56" s="6" t="inlineStr">
        <is>
          <t>Damage Waiver</t>
        </is>
      </c>
      <c r="C56" s="6" t="inlineStr">
        <is>
          <t>Cost of Sales</t>
        </is>
      </c>
      <c r="D56" s="6" t="inlineStr">
        <is>
          <t>Damage Waiver</t>
        </is>
      </c>
      <c r="E56" s="6" t="inlineStr">
        <is>
          <t>Equipment &amp; Misc</t>
        </is>
      </c>
    </row>
    <row r="57">
      <c r="A57" s="6" t="inlineStr">
        <is>
          <t>54000</t>
        </is>
      </c>
      <c r="B57" s="6" t="inlineStr">
        <is>
          <t>Supplier Per Diems</t>
        </is>
      </c>
      <c r="C57" s="6" t="inlineStr">
        <is>
          <t>Cost of Sales</t>
        </is>
      </c>
      <c r="D57" s="6" t="inlineStr">
        <is>
          <t>Supplier Per Diems</t>
        </is>
      </c>
      <c r="E57" s="6" t="inlineStr">
        <is>
          <t>Transport / Freight &amp; Accommodation</t>
        </is>
      </c>
    </row>
    <row r="58">
      <c r="A58" s="6" t="inlineStr">
        <is>
          <t>54005</t>
        </is>
      </c>
      <c r="B58" s="6" t="inlineStr">
        <is>
          <t>Supplier Per Diems - ADMIN</t>
        </is>
      </c>
      <c r="C58" s="6" t="inlineStr">
        <is>
          <t>Cost of Sales</t>
        </is>
      </c>
      <c r="D58" s="6" t="inlineStr">
        <is>
          <t>Supplier Per Diems</t>
        </is>
      </c>
      <c r="E58" s="6" t="inlineStr">
        <is>
          <t>Transport / Freight &amp; Accommodation</t>
        </is>
      </c>
    </row>
    <row r="59">
      <c r="A59" s="6" t="inlineStr">
        <is>
          <t>54010</t>
        </is>
      </c>
      <c r="B59" s="6" t="inlineStr">
        <is>
          <t>Supplier Per Diems - ONS</t>
        </is>
      </c>
      <c r="C59" s="6" t="inlineStr">
        <is>
          <t>Cost of Sales</t>
        </is>
      </c>
      <c r="D59" s="6" t="inlineStr">
        <is>
          <t>Supplier Per Diems</t>
        </is>
      </c>
      <c r="E59" s="6" t="inlineStr">
        <is>
          <t>Transport / Freight &amp; Accommodation</t>
        </is>
      </c>
    </row>
    <row r="60">
      <c r="A60" s="6" t="inlineStr">
        <is>
          <t>54015</t>
        </is>
      </c>
      <c r="B60" s="6" t="inlineStr">
        <is>
          <t>Supplier Per Diems - PRD</t>
        </is>
      </c>
      <c r="C60" s="6" t="inlineStr">
        <is>
          <t>Cost of Sales</t>
        </is>
      </c>
      <c r="D60" s="6" t="inlineStr">
        <is>
          <t>Supplier Per Diems</t>
        </is>
      </c>
      <c r="E60" s="6" t="inlineStr">
        <is>
          <t>Transport / Freight &amp; Accommodation</t>
        </is>
      </c>
    </row>
    <row r="61">
      <c r="A61" s="6" t="inlineStr">
        <is>
          <t>54020</t>
        </is>
      </c>
      <c r="B61" s="6" t="inlineStr">
        <is>
          <t>Supplier Per Diems - VID</t>
        </is>
      </c>
      <c r="C61" s="6" t="inlineStr">
        <is>
          <t>Cost of Sales</t>
        </is>
      </c>
      <c r="D61" s="6" t="inlineStr">
        <is>
          <t>Supplier Per Diems</t>
        </is>
      </c>
      <c r="E61" s="6" t="inlineStr">
        <is>
          <t>Transport / Freight &amp; Accommodation</t>
        </is>
      </c>
    </row>
    <row r="62">
      <c r="A62" s="6" t="inlineStr">
        <is>
          <t>54025</t>
        </is>
      </c>
      <c r="B62" s="6" t="inlineStr">
        <is>
          <t>Supplier Per Diems - INTEGRATION</t>
        </is>
      </c>
      <c r="C62" s="6" t="inlineStr">
        <is>
          <t>Cost of Sales</t>
        </is>
      </c>
      <c r="D62" s="6" t="inlineStr">
        <is>
          <t>Supplier Per Diems</t>
        </is>
      </c>
      <c r="E62" s="6" t="inlineStr">
        <is>
          <t>Transport / Freight &amp; Accommodation</t>
        </is>
      </c>
    </row>
    <row r="63">
      <c r="A63" s="6" t="inlineStr">
        <is>
          <t>54030</t>
        </is>
      </c>
      <c r="B63" s="6" t="inlineStr">
        <is>
          <t>Supplier Per Diems - CONS</t>
        </is>
      </c>
      <c r="C63" s="6" t="inlineStr">
        <is>
          <t>Cost of Sales</t>
        </is>
      </c>
      <c r="D63" s="6" t="inlineStr">
        <is>
          <t>Supplier Per Diems</t>
        </is>
      </c>
      <c r="E63" s="6" t="inlineStr">
        <is>
          <t>Transport / Freight &amp; Accommodation</t>
        </is>
      </c>
    </row>
    <row r="64">
      <c r="A64" s="6" t="inlineStr">
        <is>
          <t>55000</t>
        </is>
      </c>
      <c r="B64" s="6" t="inlineStr">
        <is>
          <t>Direct Wages &amp; Salaries</t>
        </is>
      </c>
      <c r="C64" s="6" t="inlineStr">
        <is>
          <t>Cost of Sales</t>
        </is>
      </c>
      <c r="D64" s="6" t="inlineStr">
        <is>
          <t>Direct Wages &amp; Salaries</t>
        </is>
      </c>
      <c r="E64" s="6" t="inlineStr">
        <is>
          <t>Labour</t>
        </is>
      </c>
    </row>
    <row r="65">
      <c r="A65" s="6" t="inlineStr">
        <is>
          <t>55005</t>
        </is>
      </c>
      <c r="B65" s="6" t="inlineStr">
        <is>
          <t>Direct Salaries - ADMIN</t>
        </is>
      </c>
      <c r="C65" s="6" t="inlineStr">
        <is>
          <t>Cost of Sales</t>
        </is>
      </c>
      <c r="D65" s="6" t="inlineStr">
        <is>
          <t>Direct Salaries</t>
        </is>
      </c>
      <c r="E65" s="6" t="inlineStr">
        <is>
          <t>Labour</t>
        </is>
      </c>
    </row>
    <row r="66">
      <c r="A66" s="6" t="inlineStr">
        <is>
          <t>55010</t>
        </is>
      </c>
      <c r="B66" s="6" t="inlineStr">
        <is>
          <t>Direct Salaries - ONS</t>
        </is>
      </c>
      <c r="C66" s="6" t="inlineStr">
        <is>
          <t>Cost of Sales</t>
        </is>
      </c>
      <c r="D66" s="6" t="inlineStr">
        <is>
          <t>Direct Salaries</t>
        </is>
      </c>
      <c r="E66" s="6" t="inlineStr">
        <is>
          <t>Labour</t>
        </is>
      </c>
    </row>
    <row r="67">
      <c r="A67" s="6" t="inlineStr">
        <is>
          <t>55015</t>
        </is>
      </c>
      <c r="B67" s="6" t="inlineStr">
        <is>
          <t>Direct Salaries - PRD</t>
        </is>
      </c>
      <c r="C67" s="6" t="inlineStr">
        <is>
          <t>Cost of Sales</t>
        </is>
      </c>
      <c r="D67" s="6" t="inlineStr">
        <is>
          <t>Direct Salaries</t>
        </is>
      </c>
      <c r="E67" s="6" t="inlineStr">
        <is>
          <t>Labour</t>
        </is>
      </c>
    </row>
    <row r="68">
      <c r="A68" s="6" t="inlineStr">
        <is>
          <t>55020</t>
        </is>
      </c>
      <c r="B68" s="6" t="inlineStr">
        <is>
          <t>Direct Salaries - VID</t>
        </is>
      </c>
      <c r="C68" s="6" t="inlineStr">
        <is>
          <t>Cost of Sales</t>
        </is>
      </c>
      <c r="D68" s="6" t="inlineStr">
        <is>
          <t>Direct Salaries</t>
        </is>
      </c>
      <c r="E68" s="6" t="inlineStr">
        <is>
          <t>Labour</t>
        </is>
      </c>
    </row>
    <row r="69">
      <c r="A69" s="6" t="inlineStr">
        <is>
          <t>55025</t>
        </is>
      </c>
      <c r="B69" s="6" t="inlineStr">
        <is>
          <t>Direct Salaries - INTEGRATION</t>
        </is>
      </c>
      <c r="C69" s="6" t="inlineStr">
        <is>
          <t>Cost of Sales</t>
        </is>
      </c>
      <c r="D69" s="6" t="inlineStr">
        <is>
          <t>Direct Salaries</t>
        </is>
      </c>
      <c r="E69" s="6" t="inlineStr">
        <is>
          <t>Labour</t>
        </is>
      </c>
    </row>
    <row r="70">
      <c r="A70" s="6" t="inlineStr">
        <is>
          <t>55030</t>
        </is>
      </c>
      <c r="B70" s="6" t="inlineStr">
        <is>
          <t>Direct Salaries - CONS</t>
        </is>
      </c>
      <c r="C70" s="6" t="inlineStr">
        <is>
          <t>Cost of Sales</t>
        </is>
      </c>
      <c r="D70" s="6" t="inlineStr">
        <is>
          <t>Direct Salaries</t>
        </is>
      </c>
      <c r="E70" s="6" t="inlineStr">
        <is>
          <t>Labour</t>
        </is>
      </c>
    </row>
    <row r="71">
      <c r="A71" s="6" t="inlineStr">
        <is>
          <t>55500</t>
        </is>
      </c>
      <c r="B71" s="6" t="inlineStr">
        <is>
          <t>Direct Wages</t>
        </is>
      </c>
      <c r="C71" s="6" t="inlineStr">
        <is>
          <t>Cost of Sales</t>
        </is>
      </c>
      <c r="D71" s="6" t="inlineStr">
        <is>
          <t>Direct Wages</t>
        </is>
      </c>
      <c r="E71" s="6" t="inlineStr">
        <is>
          <t>Labour</t>
        </is>
      </c>
    </row>
    <row r="72">
      <c r="A72" s="6" t="inlineStr">
        <is>
          <t>55505</t>
        </is>
      </c>
      <c r="B72" s="6" t="inlineStr">
        <is>
          <t>Direct Wages - ADMIN</t>
        </is>
      </c>
      <c r="C72" s="6" t="inlineStr">
        <is>
          <t>Cost of Sales</t>
        </is>
      </c>
      <c r="D72" s="6" t="inlineStr">
        <is>
          <t>Direct Wages</t>
        </is>
      </c>
      <c r="E72" s="6" t="inlineStr">
        <is>
          <t>Labour</t>
        </is>
      </c>
    </row>
    <row r="73">
      <c r="A73" s="6" t="inlineStr">
        <is>
          <t>55510</t>
        </is>
      </c>
      <c r="B73" s="6" t="inlineStr">
        <is>
          <t>Direct Wages - ONS</t>
        </is>
      </c>
      <c r="C73" s="6" t="inlineStr">
        <is>
          <t>Cost of Sales</t>
        </is>
      </c>
      <c r="D73" s="6" t="inlineStr">
        <is>
          <t>Direct Wages</t>
        </is>
      </c>
      <c r="E73" s="6" t="inlineStr">
        <is>
          <t>Labour</t>
        </is>
      </c>
    </row>
    <row r="74">
      <c r="A74" s="6" t="inlineStr">
        <is>
          <t>55515</t>
        </is>
      </c>
      <c r="B74" s="6" t="inlineStr">
        <is>
          <t>Direct Wages - PRD</t>
        </is>
      </c>
      <c r="C74" s="6" t="inlineStr">
        <is>
          <t>Cost of Sales</t>
        </is>
      </c>
      <c r="D74" s="6" t="inlineStr">
        <is>
          <t>Direct Wages</t>
        </is>
      </c>
      <c r="E74" s="6" t="inlineStr">
        <is>
          <t>Labour</t>
        </is>
      </c>
    </row>
    <row r="75">
      <c r="A75" s="6" t="inlineStr">
        <is>
          <t>55520</t>
        </is>
      </c>
      <c r="B75" s="6" t="inlineStr">
        <is>
          <t>Direct Wages - VID</t>
        </is>
      </c>
      <c r="C75" s="6" t="inlineStr">
        <is>
          <t>Cost of Sales</t>
        </is>
      </c>
      <c r="D75" s="6" t="inlineStr">
        <is>
          <t>Direct Wages</t>
        </is>
      </c>
      <c r="E75" s="6" t="inlineStr">
        <is>
          <t>Labour</t>
        </is>
      </c>
    </row>
    <row r="76">
      <c r="A76" s="6" t="inlineStr">
        <is>
          <t>55525</t>
        </is>
      </c>
      <c r="B76" s="6" t="inlineStr">
        <is>
          <t>Direct Wages - INTEGRATION</t>
        </is>
      </c>
      <c r="C76" s="6" t="inlineStr">
        <is>
          <t>Cost of Sales</t>
        </is>
      </c>
      <c r="D76" s="6" t="inlineStr">
        <is>
          <t>Direct Wages</t>
        </is>
      </c>
      <c r="E76" s="6" t="inlineStr">
        <is>
          <t>Labour</t>
        </is>
      </c>
    </row>
    <row r="77">
      <c r="A77" s="6" t="inlineStr">
        <is>
          <t>55530</t>
        </is>
      </c>
      <c r="B77" s="6" t="inlineStr">
        <is>
          <t>Direct Wages - CONS</t>
        </is>
      </c>
      <c r="C77" s="6" t="inlineStr">
        <is>
          <t>Cost of Sales</t>
        </is>
      </c>
      <c r="D77" s="6" t="inlineStr">
        <is>
          <t>Direct Wages</t>
        </is>
      </c>
      <c r="E77" s="6" t="inlineStr">
        <is>
          <t>Labour</t>
        </is>
      </c>
    </row>
    <row r="78">
      <c r="A78" s="6" t="inlineStr">
        <is>
          <t>56000</t>
        </is>
      </c>
      <c r="B78" s="6" t="inlineStr">
        <is>
          <t>Direct Superannuation</t>
        </is>
      </c>
      <c r="C78" s="6" t="inlineStr">
        <is>
          <t>Cost of Sales</t>
        </is>
      </c>
      <c r="D78" s="6" t="inlineStr">
        <is>
          <t>Direct Superannuation</t>
        </is>
      </c>
      <c r="E78" s="6" t="inlineStr">
        <is>
          <t>Labour</t>
        </is>
      </c>
    </row>
    <row r="79">
      <c r="A79" s="6" t="inlineStr">
        <is>
          <t>56005</t>
        </is>
      </c>
      <c r="B79" s="6" t="inlineStr">
        <is>
          <t>Direct Superannuation - ADMIN</t>
        </is>
      </c>
      <c r="C79" s="6" t="inlineStr">
        <is>
          <t>Cost of Sales</t>
        </is>
      </c>
      <c r="D79" s="6" t="inlineStr">
        <is>
          <t>Direct Superannuation</t>
        </is>
      </c>
      <c r="E79" s="6" t="inlineStr">
        <is>
          <t>Labour</t>
        </is>
      </c>
    </row>
    <row r="80">
      <c r="A80" s="6" t="inlineStr">
        <is>
          <t>56010</t>
        </is>
      </c>
      <c r="B80" s="6" t="inlineStr">
        <is>
          <t>Direct Superannuation - ONS</t>
        </is>
      </c>
      <c r="C80" s="6" t="inlineStr">
        <is>
          <t>Cost of Sales</t>
        </is>
      </c>
      <c r="D80" s="6" t="inlineStr">
        <is>
          <t>Direct Superannuation</t>
        </is>
      </c>
      <c r="E80" s="6" t="inlineStr">
        <is>
          <t>Labour</t>
        </is>
      </c>
    </row>
    <row r="81">
      <c r="A81" s="6" t="inlineStr">
        <is>
          <t>56015</t>
        </is>
      </c>
      <c r="B81" s="6" t="inlineStr">
        <is>
          <t>Direct Superannuation - PRD</t>
        </is>
      </c>
      <c r="C81" s="6" t="inlineStr">
        <is>
          <t>Cost of Sales</t>
        </is>
      </c>
      <c r="D81" s="6" t="inlineStr">
        <is>
          <t>Direct Superannuation</t>
        </is>
      </c>
      <c r="E81" s="6" t="inlineStr">
        <is>
          <t>Labour</t>
        </is>
      </c>
    </row>
    <row r="82">
      <c r="A82" s="6" t="inlineStr">
        <is>
          <t>56020</t>
        </is>
      </c>
      <c r="B82" s="6" t="inlineStr">
        <is>
          <t>Direct Superannuation - VID</t>
        </is>
      </c>
      <c r="C82" s="6" t="inlineStr">
        <is>
          <t>Cost of Sales</t>
        </is>
      </c>
      <c r="D82" s="6" t="inlineStr">
        <is>
          <t>Direct Superannuation</t>
        </is>
      </c>
      <c r="E82" s="6" t="inlineStr">
        <is>
          <t>Labour</t>
        </is>
      </c>
    </row>
    <row r="83">
      <c r="A83" s="6" t="inlineStr">
        <is>
          <t>56025</t>
        </is>
      </c>
      <c r="B83" s="6" t="inlineStr">
        <is>
          <t>Direct Superannuation-INTEGRATION</t>
        </is>
      </c>
      <c r="C83" s="6" t="inlineStr">
        <is>
          <t>Cost of Sales</t>
        </is>
      </c>
      <c r="D83" s="6" t="inlineStr">
        <is>
          <t>Direct Superannuation</t>
        </is>
      </c>
      <c r="E83" s="6" t="inlineStr">
        <is>
          <t>Labour</t>
        </is>
      </c>
    </row>
    <row r="84">
      <c r="A84" s="6" t="inlineStr">
        <is>
          <t>56030</t>
        </is>
      </c>
      <c r="B84" s="6" t="inlineStr">
        <is>
          <t>Direct Superannuation - CONS</t>
        </is>
      </c>
      <c r="C84" s="6" t="inlineStr">
        <is>
          <t>Cost of Sales</t>
        </is>
      </c>
      <c r="D84" s="6" t="inlineStr">
        <is>
          <t>Direct Superannuation</t>
        </is>
      </c>
      <c r="E84" s="6" t="inlineStr">
        <is>
          <t>Labour</t>
        </is>
      </c>
    </row>
    <row r="85">
      <c r="A85" s="6" t="inlineStr">
        <is>
          <t>57000</t>
        </is>
      </c>
      <c r="B85" s="6" t="inlineStr">
        <is>
          <t>Direct Workers Comp</t>
        </is>
      </c>
      <c r="C85" s="6" t="inlineStr">
        <is>
          <t>Cost of Sales</t>
        </is>
      </c>
      <c r="D85" s="6" t="inlineStr">
        <is>
          <t>Direct Workers Comp</t>
        </is>
      </c>
      <c r="E85" s="6" t="inlineStr">
        <is>
          <t>Labour</t>
        </is>
      </c>
    </row>
    <row r="86">
      <c r="A86" s="6" t="inlineStr">
        <is>
          <t>57005</t>
        </is>
      </c>
      <c r="B86" s="6" t="inlineStr">
        <is>
          <t>Direct Workers Comp - ADMIN</t>
        </is>
      </c>
      <c r="C86" s="6" t="inlineStr">
        <is>
          <t>Cost of Sales</t>
        </is>
      </c>
      <c r="D86" s="6" t="inlineStr">
        <is>
          <t>Direct Workers Comp</t>
        </is>
      </c>
      <c r="E86" s="6" t="inlineStr">
        <is>
          <t>Labour</t>
        </is>
      </c>
    </row>
    <row r="87">
      <c r="A87" s="6" t="inlineStr">
        <is>
          <t>57010</t>
        </is>
      </c>
      <c r="B87" s="6" t="inlineStr">
        <is>
          <t>Direct Workers Comp - ONS</t>
        </is>
      </c>
      <c r="C87" s="6" t="inlineStr">
        <is>
          <t>Cost of Sales</t>
        </is>
      </c>
      <c r="D87" s="6" t="inlineStr">
        <is>
          <t>Direct Workers Comp</t>
        </is>
      </c>
      <c r="E87" s="6" t="inlineStr">
        <is>
          <t>Labour</t>
        </is>
      </c>
    </row>
    <row r="88">
      <c r="A88" s="6" t="inlineStr">
        <is>
          <t>57015</t>
        </is>
      </c>
      <c r="B88" s="6" t="inlineStr">
        <is>
          <t>Direct Workers Comp - PRD</t>
        </is>
      </c>
      <c r="C88" s="6" t="inlineStr">
        <is>
          <t>Cost of Sales</t>
        </is>
      </c>
      <c r="D88" s="6" t="inlineStr">
        <is>
          <t>Direct Workers Comp</t>
        </is>
      </c>
      <c r="E88" s="6" t="inlineStr">
        <is>
          <t>Labour</t>
        </is>
      </c>
    </row>
    <row r="89">
      <c r="A89" s="6" t="inlineStr">
        <is>
          <t>57020</t>
        </is>
      </c>
      <c r="B89" s="6" t="inlineStr">
        <is>
          <t>Direct Workers Comp - VID</t>
        </is>
      </c>
      <c r="C89" s="6" t="inlineStr">
        <is>
          <t>Cost of Sales</t>
        </is>
      </c>
      <c r="D89" s="6" t="inlineStr">
        <is>
          <t>Direct Workers Comp</t>
        </is>
      </c>
      <c r="E89" s="6" t="inlineStr">
        <is>
          <t>Labour</t>
        </is>
      </c>
    </row>
    <row r="90">
      <c r="A90" s="6" t="inlineStr">
        <is>
          <t>57025</t>
        </is>
      </c>
      <c r="B90" s="6" t="inlineStr">
        <is>
          <t>Direct Workers Comp - INTEGRATION</t>
        </is>
      </c>
      <c r="C90" s="6" t="inlineStr">
        <is>
          <t>Cost of Sales</t>
        </is>
      </c>
      <c r="D90" s="6" t="inlineStr">
        <is>
          <t>Direct Workers Comp</t>
        </is>
      </c>
      <c r="E90" s="6" t="inlineStr">
        <is>
          <t>Labour</t>
        </is>
      </c>
    </row>
    <row r="91">
      <c r="A91" s="6" t="inlineStr">
        <is>
          <t>57030</t>
        </is>
      </c>
      <c r="B91" s="6" t="inlineStr">
        <is>
          <t>Direct Workers Comp - CONS</t>
        </is>
      </c>
      <c r="C91" s="6" t="inlineStr">
        <is>
          <t>Cost of Sales</t>
        </is>
      </c>
      <c r="D91" s="6" t="inlineStr">
        <is>
          <t>Direct Workers Comp</t>
        </is>
      </c>
      <c r="E91" s="6" t="inlineStr">
        <is>
          <t>Labour</t>
        </is>
      </c>
    </row>
    <row r="92">
      <c r="A92" s="6" t="inlineStr">
        <is>
          <t>58100</t>
        </is>
      </c>
      <c r="B92" s="6" t="inlineStr">
        <is>
          <t>Direct Travel</t>
        </is>
      </c>
      <c r="C92" s="6" t="inlineStr">
        <is>
          <t>Cost of Sales</t>
        </is>
      </c>
      <c r="D92" s="6" t="inlineStr">
        <is>
          <t>Other Direct Expenses</t>
        </is>
      </c>
      <c r="E92" s="6" t="inlineStr">
        <is>
          <t>Transport / Freight &amp; Accommodation</t>
        </is>
      </c>
    </row>
    <row r="93">
      <c r="A93" s="6" t="inlineStr">
        <is>
          <t>58105</t>
        </is>
      </c>
      <c r="B93" s="6" t="inlineStr">
        <is>
          <t>Direct Travel - ADMIN</t>
        </is>
      </c>
      <c r="C93" s="6" t="inlineStr">
        <is>
          <t>Cost of Sales</t>
        </is>
      </c>
      <c r="D93" s="6" t="inlineStr">
        <is>
          <t>Other Direct Expenses</t>
        </is>
      </c>
      <c r="E93" s="6" t="inlineStr">
        <is>
          <t>Transport / Freight &amp; Accommodation</t>
        </is>
      </c>
    </row>
    <row r="94">
      <c r="A94" s="6" t="inlineStr">
        <is>
          <t>58110</t>
        </is>
      </c>
      <c r="B94" s="6" t="inlineStr">
        <is>
          <t>Direct Travel - ONS</t>
        </is>
      </c>
      <c r="C94" s="6" t="inlineStr">
        <is>
          <t>Cost of Sales</t>
        </is>
      </c>
      <c r="D94" s="6" t="inlineStr">
        <is>
          <t>Other Direct Expenses</t>
        </is>
      </c>
      <c r="E94" s="6" t="inlineStr">
        <is>
          <t>Transport / Freight &amp; Accommodation</t>
        </is>
      </c>
    </row>
    <row r="95">
      <c r="A95" s="6" t="inlineStr">
        <is>
          <t>58115</t>
        </is>
      </c>
      <c r="B95" s="6" t="inlineStr">
        <is>
          <t>Direct Travel - PRD</t>
        </is>
      </c>
      <c r="C95" s="6" t="inlineStr">
        <is>
          <t>Cost of Sales</t>
        </is>
      </c>
      <c r="D95" s="6" t="inlineStr">
        <is>
          <t>Other Direct Expenses</t>
        </is>
      </c>
      <c r="E95" s="6" t="inlineStr">
        <is>
          <t>Transport / Freight &amp; Accommodation</t>
        </is>
      </c>
    </row>
    <row r="96">
      <c r="A96" s="6" t="inlineStr">
        <is>
          <t>58120</t>
        </is>
      </c>
      <c r="B96" s="6" t="inlineStr">
        <is>
          <t>Direct Travel - VID</t>
        </is>
      </c>
      <c r="C96" s="6" t="inlineStr">
        <is>
          <t>Cost of Sales</t>
        </is>
      </c>
      <c r="D96" s="6" t="inlineStr">
        <is>
          <t>Other Direct Expenses</t>
        </is>
      </c>
      <c r="E96" s="6" t="inlineStr">
        <is>
          <t>Transport / Freight &amp; Accommodation</t>
        </is>
      </c>
    </row>
    <row r="97">
      <c r="A97" s="6" t="inlineStr">
        <is>
          <t>58125</t>
        </is>
      </c>
      <c r="B97" s="6" t="inlineStr">
        <is>
          <t>Direct Travel - INTEGRATION</t>
        </is>
      </c>
      <c r="C97" s="6" t="inlineStr">
        <is>
          <t>Cost of Sales</t>
        </is>
      </c>
      <c r="D97" s="6" t="inlineStr">
        <is>
          <t>Other Direct Expenses</t>
        </is>
      </c>
      <c r="E97" s="6" t="inlineStr">
        <is>
          <t>Transport / Freight &amp; Accommodation</t>
        </is>
      </c>
    </row>
    <row r="98">
      <c r="A98" s="6" t="inlineStr">
        <is>
          <t>58130</t>
        </is>
      </c>
      <c r="B98" s="6" t="inlineStr">
        <is>
          <t>Direct Travel - CONS</t>
        </is>
      </c>
      <c r="C98" s="6" t="inlineStr">
        <is>
          <t>Cost of Sales</t>
        </is>
      </c>
      <c r="D98" s="6" t="inlineStr">
        <is>
          <t>Other Direct Expenses</t>
        </is>
      </c>
      <c r="E98" s="6" t="inlineStr">
        <is>
          <t>Transport / Freight &amp; Accommodation</t>
        </is>
      </c>
    </row>
    <row r="99">
      <c r="A99" s="6" t="inlineStr">
        <is>
          <t>58200</t>
        </is>
      </c>
      <c r="B99" s="6" t="inlineStr">
        <is>
          <t>Direct Freight</t>
        </is>
      </c>
      <c r="C99" s="6" t="inlineStr">
        <is>
          <t>Cost of Sales</t>
        </is>
      </c>
      <c r="D99" s="6" t="inlineStr">
        <is>
          <t>Other Direct Expenses</t>
        </is>
      </c>
      <c r="E99" s="6" t="inlineStr">
        <is>
          <t>Transport / Freight &amp; Accommodation</t>
        </is>
      </c>
    </row>
    <row r="100">
      <c r="A100" s="6" t="inlineStr">
        <is>
          <t>58205</t>
        </is>
      </c>
      <c r="B100" s="6" t="inlineStr">
        <is>
          <t>Direct Freight - ADMIN</t>
        </is>
      </c>
      <c r="C100" s="6" t="inlineStr">
        <is>
          <t>Cost of Sales</t>
        </is>
      </c>
      <c r="D100" s="6" t="inlineStr">
        <is>
          <t>Other Direct Expenses</t>
        </is>
      </c>
      <c r="E100" s="6" t="inlineStr">
        <is>
          <t>Transport / Freight &amp; Accommodation</t>
        </is>
      </c>
    </row>
    <row r="101">
      <c r="A101" s="6" t="inlineStr">
        <is>
          <t>58210</t>
        </is>
      </c>
      <c r="B101" s="6" t="inlineStr">
        <is>
          <t>Direct Freight - ONS</t>
        </is>
      </c>
      <c r="C101" s="6" t="inlineStr">
        <is>
          <t>Cost of Sales</t>
        </is>
      </c>
      <c r="D101" s="6" t="inlineStr">
        <is>
          <t>Other Direct Expenses</t>
        </is>
      </c>
      <c r="E101" s="6" t="inlineStr">
        <is>
          <t>Transport / Freight &amp; Accommodation</t>
        </is>
      </c>
    </row>
    <row r="102">
      <c r="A102" s="6" t="inlineStr">
        <is>
          <t>58215</t>
        </is>
      </c>
      <c r="B102" s="6" t="inlineStr">
        <is>
          <t>Direct Freight - PRD</t>
        </is>
      </c>
      <c r="C102" s="6" t="inlineStr">
        <is>
          <t>Cost of Sales</t>
        </is>
      </c>
      <c r="D102" s="6" t="inlineStr">
        <is>
          <t>Other Direct Expenses</t>
        </is>
      </c>
      <c r="E102" s="6" t="inlineStr">
        <is>
          <t>Transport / Freight &amp; Accommodation</t>
        </is>
      </c>
    </row>
    <row r="103">
      <c r="A103" s="6" t="inlineStr">
        <is>
          <t>58220</t>
        </is>
      </c>
      <c r="B103" s="6" t="inlineStr">
        <is>
          <t>Direct Freight - VID</t>
        </is>
      </c>
      <c r="C103" s="6" t="inlineStr">
        <is>
          <t>Cost of Sales</t>
        </is>
      </c>
      <c r="D103" s="6" t="inlineStr">
        <is>
          <t>Other Direct Expenses</t>
        </is>
      </c>
      <c r="E103" s="6" t="inlineStr">
        <is>
          <t>Transport / Freight &amp; Accommodation</t>
        </is>
      </c>
    </row>
    <row r="104">
      <c r="A104" s="6" t="inlineStr">
        <is>
          <t>58225</t>
        </is>
      </c>
      <c r="B104" s="6" t="inlineStr">
        <is>
          <t>Direct Freight - INTEGRATION</t>
        </is>
      </c>
      <c r="C104" s="6" t="inlineStr">
        <is>
          <t>Cost of Sales</t>
        </is>
      </c>
      <c r="D104" s="6" t="inlineStr">
        <is>
          <t>Other Direct Expenses</t>
        </is>
      </c>
      <c r="E104" s="6" t="inlineStr">
        <is>
          <t>Transport / Freight &amp; Accommodation</t>
        </is>
      </c>
    </row>
    <row r="105">
      <c r="A105" s="6" t="inlineStr">
        <is>
          <t>58230</t>
        </is>
      </c>
      <c r="B105" s="6" t="inlineStr">
        <is>
          <t>Direct Freight - CONS</t>
        </is>
      </c>
      <c r="C105" s="6" t="inlineStr">
        <is>
          <t>Cost of Sales</t>
        </is>
      </c>
      <c r="D105" s="6" t="inlineStr">
        <is>
          <t>Other Direct Expenses</t>
        </is>
      </c>
      <c r="E105" s="6" t="inlineStr">
        <is>
          <t>Transport / Freight &amp; Accommodation</t>
        </is>
      </c>
    </row>
    <row r="106">
      <c r="A106" s="6" t="inlineStr">
        <is>
          <t>58300</t>
        </is>
      </c>
      <c r="B106" s="6" t="inlineStr">
        <is>
          <t>Direct Mobile</t>
        </is>
      </c>
      <c r="C106" s="6" t="inlineStr">
        <is>
          <t>Cost of Sales</t>
        </is>
      </c>
      <c r="D106" s="6" t="inlineStr">
        <is>
          <t>Other Direct Expenses</t>
        </is>
      </c>
      <c r="E106" s="6" t="inlineStr">
        <is>
          <t>Equipment &amp; Misc</t>
        </is>
      </c>
    </row>
    <row r="107">
      <c r="A107" s="6" t="inlineStr">
        <is>
          <t>58305</t>
        </is>
      </c>
      <c r="B107" s="6" t="inlineStr">
        <is>
          <t>Direct Mobile - ADMIN</t>
        </is>
      </c>
      <c r="C107" s="6" t="inlineStr">
        <is>
          <t>Cost of Sales</t>
        </is>
      </c>
      <c r="D107" s="6" t="inlineStr">
        <is>
          <t>Other Direct Expenses</t>
        </is>
      </c>
      <c r="E107" s="6" t="inlineStr">
        <is>
          <t>Equipment &amp; Misc</t>
        </is>
      </c>
    </row>
    <row r="108">
      <c r="A108" s="6" t="inlineStr">
        <is>
          <t>58310</t>
        </is>
      </c>
      <c r="B108" s="6" t="inlineStr">
        <is>
          <t>Direct Mobile - ONS</t>
        </is>
      </c>
      <c r="C108" s="6" t="inlineStr">
        <is>
          <t>Cost of Sales</t>
        </is>
      </c>
      <c r="D108" s="6" t="inlineStr">
        <is>
          <t>Other Direct Expenses</t>
        </is>
      </c>
      <c r="E108" s="6" t="inlineStr">
        <is>
          <t>Equipment &amp; Misc</t>
        </is>
      </c>
    </row>
    <row r="109">
      <c r="A109" s="6" t="inlineStr">
        <is>
          <t>58315</t>
        </is>
      </c>
      <c r="B109" s="6" t="inlineStr">
        <is>
          <t>Direct Mobile - PRD</t>
        </is>
      </c>
      <c r="C109" s="6" t="inlineStr">
        <is>
          <t>Cost of Sales</t>
        </is>
      </c>
      <c r="D109" s="6" t="inlineStr">
        <is>
          <t>Other Direct Expenses</t>
        </is>
      </c>
      <c r="E109" s="6" t="inlineStr">
        <is>
          <t>Equipment &amp; Misc</t>
        </is>
      </c>
    </row>
    <row r="110">
      <c r="A110" s="6" t="inlineStr">
        <is>
          <t>58320</t>
        </is>
      </c>
      <c r="B110" s="6" t="inlineStr">
        <is>
          <t>Direct Mobile - VID</t>
        </is>
      </c>
      <c r="C110" s="6" t="inlineStr">
        <is>
          <t>Cost of Sales</t>
        </is>
      </c>
      <c r="D110" s="6" t="inlineStr">
        <is>
          <t>Other Direct Expenses</t>
        </is>
      </c>
      <c r="E110" s="6" t="inlineStr">
        <is>
          <t>Equipment &amp; Misc</t>
        </is>
      </c>
    </row>
    <row r="111">
      <c r="A111" s="6" t="inlineStr">
        <is>
          <t>58325</t>
        </is>
      </c>
      <c r="B111" s="6" t="inlineStr">
        <is>
          <t>Direct Mobile - INTEGRATION</t>
        </is>
      </c>
      <c r="C111" s="6" t="inlineStr">
        <is>
          <t>Cost of Sales</t>
        </is>
      </c>
      <c r="D111" s="6" t="inlineStr">
        <is>
          <t>Other Direct Expenses</t>
        </is>
      </c>
      <c r="E111" s="6" t="inlineStr">
        <is>
          <t>Equipment &amp; Misc</t>
        </is>
      </c>
    </row>
    <row r="112">
      <c r="A112" s="6" t="inlineStr">
        <is>
          <t>58330</t>
        </is>
      </c>
      <c r="B112" s="6" t="inlineStr">
        <is>
          <t>Direct Mobile - CONS</t>
        </is>
      </c>
      <c r="C112" s="6" t="inlineStr">
        <is>
          <t>Cost of Sales</t>
        </is>
      </c>
      <c r="D112" s="6" t="inlineStr">
        <is>
          <t>Other Direct Expenses</t>
        </is>
      </c>
      <c r="E112" s="6" t="inlineStr">
        <is>
          <t>Equipment &amp; Misc</t>
        </is>
      </c>
    </row>
    <row r="113">
      <c r="A113" s="6" t="inlineStr">
        <is>
          <t>59000</t>
        </is>
      </c>
      <c r="B113" s="6" t="inlineStr">
        <is>
          <t>Credit Card Fees paid - COGS</t>
        </is>
      </c>
      <c r="C113" s="6" t="inlineStr">
        <is>
          <t>Cost of Sales</t>
        </is>
      </c>
      <c r="D113" s="6" t="inlineStr">
        <is>
          <t>Credit Card fees paid - COGS</t>
        </is>
      </c>
      <c r="E113" s="6" t="inlineStr">
        <is>
          <t>Equipment &amp; Misc</t>
        </is>
      </c>
    </row>
    <row r="114">
      <c r="A114" s="6" t="inlineStr">
        <is>
          <t>59005</t>
        </is>
      </c>
      <c r="B114" s="6" t="inlineStr">
        <is>
          <t>Credit Card Paid - ADMIN</t>
        </is>
      </c>
      <c r="C114" s="6" t="inlineStr">
        <is>
          <t>Cost of Sales</t>
        </is>
      </c>
      <c r="D114" s="6" t="inlineStr">
        <is>
          <t>Credit Card fees paid - COGS</t>
        </is>
      </c>
      <c r="E114" s="6" t="inlineStr">
        <is>
          <t>Equipment &amp; Misc</t>
        </is>
      </c>
    </row>
    <row r="115">
      <c r="A115" s="6" t="inlineStr">
        <is>
          <t>59010</t>
        </is>
      </c>
      <c r="B115" s="6" t="inlineStr">
        <is>
          <t>Credit Card Paid - ONS</t>
        </is>
      </c>
      <c r="C115" s="6" t="inlineStr">
        <is>
          <t>Cost of Sales</t>
        </is>
      </c>
      <c r="D115" s="6" t="inlineStr">
        <is>
          <t>Credit Card fees paid - COGS</t>
        </is>
      </c>
      <c r="E115" s="6" t="inlineStr">
        <is>
          <t>Equipment &amp; Misc</t>
        </is>
      </c>
    </row>
    <row r="116">
      <c r="A116" s="6" t="inlineStr">
        <is>
          <t>59015</t>
        </is>
      </c>
      <c r="B116" s="6" t="inlineStr">
        <is>
          <t>Credit Card Paid - PRD</t>
        </is>
      </c>
      <c r="C116" s="6" t="inlineStr">
        <is>
          <t>Cost of Sales</t>
        </is>
      </c>
      <c r="D116" s="6" t="inlineStr">
        <is>
          <t>Credit Card fees paid - COGS</t>
        </is>
      </c>
      <c r="E116" s="6" t="inlineStr">
        <is>
          <t>Equipment &amp; Misc</t>
        </is>
      </c>
    </row>
    <row r="117">
      <c r="A117" s="6" t="inlineStr">
        <is>
          <t>59020</t>
        </is>
      </c>
      <c r="B117" s="6" t="inlineStr">
        <is>
          <t>Credit Card Paid - VID</t>
        </is>
      </c>
      <c r="C117" s="6" t="inlineStr">
        <is>
          <t>Cost of Sales</t>
        </is>
      </c>
      <c r="D117" s="6" t="inlineStr">
        <is>
          <t>Credit Card fees paid - COGS</t>
        </is>
      </c>
      <c r="E117" s="6" t="inlineStr">
        <is>
          <t>Equipment &amp; Misc</t>
        </is>
      </c>
    </row>
    <row r="118">
      <c r="A118" s="6" t="inlineStr">
        <is>
          <t>59025</t>
        </is>
      </c>
      <c r="B118" s="6" t="inlineStr">
        <is>
          <t>Credit Card Paid - INTEGRATION</t>
        </is>
      </c>
      <c r="C118" s="6" t="inlineStr">
        <is>
          <t>Cost of Sales</t>
        </is>
      </c>
      <c r="D118" s="6" t="inlineStr">
        <is>
          <t>Credit Card fees paid - COGS</t>
        </is>
      </c>
      <c r="E118" s="6" t="inlineStr">
        <is>
          <t>Equipment &amp; Misc</t>
        </is>
      </c>
    </row>
    <row r="119">
      <c r="A119" s="6" t="inlineStr">
        <is>
          <t>59030</t>
        </is>
      </c>
      <c r="B119" s="6" t="inlineStr">
        <is>
          <t>Credit Card Paid - CONS</t>
        </is>
      </c>
      <c r="C119" s="6" t="inlineStr">
        <is>
          <t>Cost of Sales</t>
        </is>
      </c>
      <c r="D119" s="6" t="inlineStr">
        <is>
          <t>Credit Card fees paid - COGS</t>
        </is>
      </c>
      <c r="E119" s="6" t="inlineStr">
        <is>
          <t>Equipment &amp; Misc</t>
        </is>
      </c>
    </row>
    <row r="120">
      <c r="A120" s="6" t="inlineStr">
        <is>
          <t>61050</t>
        </is>
      </c>
      <c r="B120" s="6" t="inlineStr">
        <is>
          <t>Accounting Fees</t>
        </is>
      </c>
      <c r="C120" s="6" t="inlineStr">
        <is>
          <t>Expenses</t>
        </is>
      </c>
      <c r="D120" s="6" t="inlineStr">
        <is>
          <t>General &amp; Administrative Exp</t>
        </is>
      </c>
      <c r="E120" s="6" t="inlineStr">
        <is>
          <t>Admin, Recruitment &amp; Training</t>
        </is>
      </c>
    </row>
    <row r="121">
      <c r="A121" s="6" t="inlineStr">
        <is>
          <t>61100</t>
        </is>
      </c>
      <c r="B121" s="6" t="inlineStr">
        <is>
          <t>Legal Fees</t>
        </is>
      </c>
      <c r="C121" s="6" t="inlineStr">
        <is>
          <t>Expenses</t>
        </is>
      </c>
      <c r="D121" s="6" t="inlineStr">
        <is>
          <t>General &amp; Administrative Exp</t>
        </is>
      </c>
      <c r="E121" s="6" t="inlineStr">
        <is>
          <t>Admin, Recruitment &amp; Training</t>
        </is>
      </c>
    </row>
    <row r="122">
      <c r="A122" s="6" t="inlineStr">
        <is>
          <t>61150</t>
        </is>
      </c>
      <c r="B122" s="6" t="inlineStr">
        <is>
          <t>Payroll Processing Fee</t>
        </is>
      </c>
      <c r="C122" s="6" t="inlineStr">
        <is>
          <t>Expenses</t>
        </is>
      </c>
      <c r="D122" s="6" t="inlineStr">
        <is>
          <t>General &amp; Administrative Exp</t>
        </is>
      </c>
      <c r="E122" s="6" t="inlineStr">
        <is>
          <t>Admin, Recruitment &amp; Training</t>
        </is>
      </c>
    </row>
    <row r="123">
      <c r="A123" s="6" t="inlineStr">
        <is>
          <t>61200</t>
        </is>
      </c>
      <c r="B123" s="6" t="inlineStr">
        <is>
          <t>Bank Charges</t>
        </is>
      </c>
      <c r="C123" s="6" t="inlineStr">
        <is>
          <t>Expenses</t>
        </is>
      </c>
      <c r="D123" s="6" t="inlineStr">
        <is>
          <t>General &amp; Administrative Exp</t>
        </is>
      </c>
      <c r="E123" s="6" t="inlineStr">
        <is>
          <t>Equipment &amp; Misc</t>
        </is>
      </c>
    </row>
    <row r="124">
      <c r="A124" s="6" t="inlineStr">
        <is>
          <t>61300</t>
        </is>
      </c>
      <c r="B124" s="6" t="inlineStr">
        <is>
          <t>Depreciation</t>
        </is>
      </c>
      <c r="C124" s="6" t="inlineStr">
        <is>
          <t>Expenses</t>
        </is>
      </c>
      <c r="D124" s="6" t="inlineStr">
        <is>
          <t>General &amp; Administrative Exp</t>
        </is>
      </c>
      <c r="E124" s="6" t="inlineStr">
        <is>
          <t>Admin, Recruitment &amp; Training</t>
        </is>
      </c>
    </row>
    <row r="125">
      <c r="A125" s="6" t="inlineStr">
        <is>
          <t>61400</t>
        </is>
      </c>
      <c r="B125" s="6" t="inlineStr">
        <is>
          <t>Dues &amp; Subscriptions</t>
        </is>
      </c>
      <c r="C125" s="6" t="inlineStr">
        <is>
          <t>Expenses</t>
        </is>
      </c>
      <c r="D125" s="6" t="inlineStr">
        <is>
          <t>General &amp; Administrative Exp</t>
        </is>
      </c>
      <c r="E125" s="6" t="inlineStr">
        <is>
          <t>Equipment &amp; Misc</t>
        </is>
      </c>
    </row>
    <row r="126">
      <c r="A126" s="6" t="inlineStr">
        <is>
          <t>61450</t>
        </is>
      </c>
      <c r="B126" s="6" t="inlineStr">
        <is>
          <t>Donations / Charity</t>
        </is>
      </c>
      <c r="C126" s="6" t="inlineStr">
        <is>
          <t>Expenses</t>
        </is>
      </c>
      <c r="D126" s="6" t="inlineStr">
        <is>
          <t>General &amp; Administrative Exp</t>
        </is>
      </c>
      <c r="E126" s="6" t="inlineStr">
        <is>
          <t>Admin, Recruitment &amp; Training</t>
        </is>
      </c>
    </row>
    <row r="127">
      <c r="A127" s="6" t="inlineStr">
        <is>
          <t>61900</t>
        </is>
      </c>
      <c r="B127" s="6" t="inlineStr">
        <is>
          <t>Bad Debts</t>
        </is>
      </c>
      <c r="C127" s="6" t="inlineStr">
        <is>
          <t>Expenses</t>
        </is>
      </c>
      <c r="D127" s="6" t="inlineStr">
        <is>
          <t>General &amp; Administrative Exp</t>
        </is>
      </c>
      <c r="E127" s="6" t="inlineStr">
        <is>
          <t>Admin, Recruitment &amp; Training</t>
        </is>
      </c>
    </row>
    <row r="128">
      <c r="A128" s="6" t="inlineStr">
        <is>
          <t>61700</t>
        </is>
      </c>
      <c r="B128" s="6" t="inlineStr">
        <is>
          <t>Freight Paid</t>
        </is>
      </c>
      <c r="C128" s="6" t="inlineStr">
        <is>
          <t>Expenses</t>
        </is>
      </c>
      <c r="D128" s="6" t="inlineStr">
        <is>
          <t>General &amp; Administrative Exp</t>
        </is>
      </c>
      <c r="E128" s="6" t="inlineStr">
        <is>
          <t>Transport / Freight &amp; Accommodation</t>
        </is>
      </c>
    </row>
    <row r="129">
      <c r="A129" s="6" t="inlineStr">
        <is>
          <t>61701</t>
        </is>
      </c>
      <c r="B129" s="6" t="inlineStr">
        <is>
          <t>Filing Fee</t>
        </is>
      </c>
      <c r="C129" s="6" t="inlineStr">
        <is>
          <t>Expenses</t>
        </is>
      </c>
      <c r="D129" s="6" t="inlineStr">
        <is>
          <t>General &amp; Administrative Exp</t>
        </is>
      </c>
      <c r="E129" s="6" t="inlineStr">
        <is>
          <t>Admin, Recruitment &amp; Training</t>
        </is>
      </c>
    </row>
    <row r="130">
      <c r="A130" s="6" t="inlineStr">
        <is>
          <t>61730</t>
        </is>
      </c>
      <c r="B130" s="6" t="inlineStr">
        <is>
          <t>Instant Asset Write Off</t>
        </is>
      </c>
      <c r="C130" s="6" t="inlineStr">
        <is>
          <t>Expenses</t>
        </is>
      </c>
      <c r="D130" s="6" t="inlineStr">
        <is>
          <t>General &amp; Administrative Exp</t>
        </is>
      </c>
      <c r="E130" s="6" t="inlineStr">
        <is>
          <t>Admin, Recruitment &amp; Training</t>
        </is>
      </c>
    </row>
    <row r="131">
      <c r="A131" s="6" t="inlineStr">
        <is>
          <t>61901</t>
        </is>
      </c>
      <c r="B131" s="6" t="inlineStr">
        <is>
          <t>Business Advisory</t>
        </is>
      </c>
      <c r="C131" s="6" t="inlineStr">
        <is>
          <t>Expenses</t>
        </is>
      </c>
      <c r="D131" s="6" t="inlineStr">
        <is>
          <t>General &amp; Administrative Exp</t>
        </is>
      </c>
      <c r="E131" s="6" t="inlineStr">
        <is>
          <t>Admin, Recruitment &amp; Training</t>
        </is>
      </c>
    </row>
    <row r="132">
      <c r="A132" s="6" t="inlineStr">
        <is>
          <t>61902</t>
        </is>
      </c>
      <c r="B132" s="6" t="inlineStr">
        <is>
          <t>Custodian Vaults</t>
        </is>
      </c>
      <c r="C132" s="6" t="inlineStr">
        <is>
          <t>Expenses</t>
        </is>
      </c>
      <c r="D132" s="6" t="inlineStr">
        <is>
          <t>General &amp; Administrative Exp</t>
        </is>
      </c>
      <c r="E132" s="6" t="inlineStr">
        <is>
          <t>Admin, Recruitment &amp; Training</t>
        </is>
      </c>
    </row>
    <row r="133">
      <c r="A133" s="6" t="inlineStr">
        <is>
          <t>61903</t>
        </is>
      </c>
      <c r="B133" s="6" t="inlineStr">
        <is>
          <t>Taxis/Parking</t>
        </is>
      </c>
      <c r="C133" s="6" t="inlineStr">
        <is>
          <t>Expenses</t>
        </is>
      </c>
      <c r="D133" s="6" t="inlineStr">
        <is>
          <t>General &amp; Administrative Exp</t>
        </is>
      </c>
      <c r="E133" s="6" t="inlineStr">
        <is>
          <t>Transport / Freight &amp; Accommodation</t>
        </is>
      </c>
    </row>
    <row r="134">
      <c r="A134" s="6" t="inlineStr">
        <is>
          <t>62100</t>
        </is>
      </c>
      <c r="B134" s="6" t="inlineStr">
        <is>
          <t>Business Combined</t>
        </is>
      </c>
      <c r="C134" s="6" t="inlineStr">
        <is>
          <t>Expenses</t>
        </is>
      </c>
      <c r="D134" s="6" t="inlineStr">
        <is>
          <t>Business Insurances</t>
        </is>
      </c>
      <c r="E134" s="6" t="inlineStr">
        <is>
          <t>Admin, Recruitment &amp; Training</t>
        </is>
      </c>
    </row>
    <row r="135">
      <c r="A135" s="6" t="inlineStr">
        <is>
          <t>62200</t>
        </is>
      </c>
      <c r="B135" s="6" t="inlineStr">
        <is>
          <t>Professional Indemnity</t>
        </is>
      </c>
      <c r="C135" s="6" t="inlineStr">
        <is>
          <t>Expenses</t>
        </is>
      </c>
      <c r="D135" s="6" t="inlineStr">
        <is>
          <t>Business Insurances</t>
        </is>
      </c>
      <c r="E135" s="6" t="inlineStr">
        <is>
          <t>Admin, Recruitment &amp; Training</t>
        </is>
      </c>
    </row>
    <row r="136">
      <c r="A136" s="6" t="inlineStr">
        <is>
          <t>62300</t>
        </is>
      </c>
      <c r="B136" s="6" t="inlineStr">
        <is>
          <t>Other Insurance</t>
        </is>
      </c>
      <c r="C136" s="6" t="inlineStr">
        <is>
          <t>Expenses</t>
        </is>
      </c>
      <c r="D136" s="6" t="inlineStr">
        <is>
          <t>Business Insurances</t>
        </is>
      </c>
      <c r="E136" s="6" t="inlineStr">
        <is>
          <t>Admin, Recruitment &amp; Training</t>
        </is>
      </c>
    </row>
    <row r="137">
      <c r="A137" s="6" t="inlineStr">
        <is>
          <t>62400</t>
        </is>
      </c>
      <c r="B137" s="6" t="inlineStr">
        <is>
          <t>Travel Insurance</t>
        </is>
      </c>
      <c r="C137" s="6" t="inlineStr">
        <is>
          <t>Expenses</t>
        </is>
      </c>
      <c r="D137" s="6" t="inlineStr">
        <is>
          <t>Business Insurances</t>
        </is>
      </c>
      <c r="E137" s="6" t="inlineStr">
        <is>
          <t>Admin, Recruitment &amp; Training</t>
        </is>
      </c>
    </row>
    <row r="138">
      <c r="A138" s="6" t="inlineStr">
        <is>
          <t>63100</t>
        </is>
      </c>
      <c r="B138" s="6" t="inlineStr">
        <is>
          <t>Advertising</t>
        </is>
      </c>
      <c r="C138" s="6" t="inlineStr">
        <is>
          <t>Expenses</t>
        </is>
      </c>
      <c r="D138" s="6" t="inlineStr">
        <is>
          <t>Advertising &amp; Promotion Exp</t>
        </is>
      </c>
      <c r="E138" s="6" t="inlineStr">
        <is>
          <t>Admin, Recruitment &amp; Training</t>
        </is>
      </c>
    </row>
    <row r="139">
      <c r="A139" s="6" t="inlineStr">
        <is>
          <t>64100</t>
        </is>
      </c>
      <c r="B139" s="6" t="inlineStr">
        <is>
          <t>Office Supplies</t>
        </is>
      </c>
      <c r="C139" s="6" t="inlineStr">
        <is>
          <t>Expenses</t>
        </is>
      </c>
      <c r="D139" s="6" t="inlineStr">
        <is>
          <t>Operating Expenses</t>
        </is>
      </c>
      <c r="E139" s="6" t="inlineStr">
        <is>
          <t>Equipment &amp; Misc</t>
        </is>
      </c>
    </row>
    <row r="140">
      <c r="A140" s="6" t="inlineStr">
        <is>
          <t>64200</t>
        </is>
      </c>
      <c r="B140" s="6" t="inlineStr">
        <is>
          <t>Postage</t>
        </is>
      </c>
      <c r="C140" s="6" t="inlineStr">
        <is>
          <t>Expenses</t>
        </is>
      </c>
      <c r="D140" s="6" t="inlineStr">
        <is>
          <t>Operating Expenses</t>
        </is>
      </c>
      <c r="E140" s="6" t="inlineStr">
        <is>
          <t>Transport / Freight &amp; Accommodation</t>
        </is>
      </c>
    </row>
    <row r="141">
      <c r="A141" s="6" t="inlineStr">
        <is>
          <t>64400</t>
        </is>
      </c>
      <c r="B141" s="6" t="inlineStr">
        <is>
          <t>Rent</t>
        </is>
      </c>
      <c r="C141" s="6" t="inlineStr">
        <is>
          <t>Expenses</t>
        </is>
      </c>
      <c r="D141" s="6" t="inlineStr">
        <is>
          <t>Operating Expenses</t>
        </is>
      </c>
      <c r="E141" s="6" t="inlineStr">
        <is>
          <t>Admin, Recruitment &amp; Training</t>
        </is>
      </c>
    </row>
    <row r="142">
      <c r="A142" s="6" t="inlineStr">
        <is>
          <t>64410</t>
        </is>
      </c>
      <c r="B142" s="6" t="inlineStr">
        <is>
          <t>Rental Outgoings</t>
        </is>
      </c>
      <c r="C142" s="6" t="inlineStr">
        <is>
          <t>Expenses</t>
        </is>
      </c>
      <c r="D142" s="6" t="inlineStr">
        <is>
          <t>Operating Expenses</t>
        </is>
      </c>
      <c r="E142" s="6" t="inlineStr">
        <is>
          <t>Admin, Recruitment &amp; Training</t>
        </is>
      </c>
    </row>
    <row r="143">
      <c r="A143" s="6" t="inlineStr">
        <is>
          <t>64450</t>
        </is>
      </c>
      <c r="B143" s="6" t="inlineStr">
        <is>
          <t>Electricity</t>
        </is>
      </c>
      <c r="C143" s="6" t="inlineStr">
        <is>
          <t>Expenses</t>
        </is>
      </c>
      <c r="D143" s="6" t="inlineStr">
        <is>
          <t>Operating Expenses</t>
        </is>
      </c>
      <c r="E143" s="6" t="inlineStr">
        <is>
          <t>Admin, Recruitment &amp; Training</t>
        </is>
      </c>
    </row>
    <row r="144">
      <c r="A144" s="6" t="inlineStr">
        <is>
          <t>64451</t>
        </is>
      </c>
      <c r="B144" s="6" t="inlineStr">
        <is>
          <t>Repairs &amp; Maintenance</t>
        </is>
      </c>
      <c r="C144" s="6" t="inlineStr">
        <is>
          <t>Expenses</t>
        </is>
      </c>
      <c r="D144" s="6" t="inlineStr">
        <is>
          <t>Operating Expenses</t>
        </is>
      </c>
      <c r="E144" s="6" t="inlineStr">
        <is>
          <t>Equipment &amp; Misc</t>
        </is>
      </c>
    </row>
    <row r="145">
      <c r="A145" s="6" t="inlineStr">
        <is>
          <t>64510</t>
        </is>
      </c>
      <c r="B145" s="6" t="inlineStr">
        <is>
          <t>1300 Number</t>
        </is>
      </c>
      <c r="C145" s="6" t="inlineStr">
        <is>
          <t>Expenses</t>
        </is>
      </c>
      <c r="D145" s="6" t="inlineStr">
        <is>
          <t>Operating Expenses</t>
        </is>
      </c>
      <c r="E145" s="6" t="inlineStr">
        <is>
          <t>Admin, Recruitment &amp; Training</t>
        </is>
      </c>
    </row>
    <row r="146">
      <c r="A146" s="6" t="inlineStr">
        <is>
          <t>64520</t>
        </is>
      </c>
      <c r="B146" s="6" t="inlineStr">
        <is>
          <t>Office Phones</t>
        </is>
      </c>
      <c r="C146" s="6" t="inlineStr">
        <is>
          <t>Expenses</t>
        </is>
      </c>
      <c r="D146" s="6" t="inlineStr">
        <is>
          <t>Operating Expenses</t>
        </is>
      </c>
      <c r="E146" s="6" t="inlineStr">
        <is>
          <t>Admin, Recruitment &amp; Training</t>
        </is>
      </c>
    </row>
    <row r="147">
      <c r="A147" s="6" t="inlineStr">
        <is>
          <t>64530</t>
        </is>
      </c>
      <c r="B147" s="6" t="inlineStr">
        <is>
          <t>Mobile Phones</t>
        </is>
      </c>
      <c r="C147" s="6" t="inlineStr">
        <is>
          <t>Expenses</t>
        </is>
      </c>
      <c r="D147" s="6" t="inlineStr">
        <is>
          <t>Operating Expenses</t>
        </is>
      </c>
      <c r="E147" s="6" t="inlineStr">
        <is>
          <t>Equipment &amp; Misc</t>
        </is>
      </c>
    </row>
    <row r="148">
      <c r="A148" s="6" t="inlineStr">
        <is>
          <t>64540</t>
        </is>
      </c>
      <c r="B148" s="6" t="inlineStr">
        <is>
          <t>Pager</t>
        </is>
      </c>
      <c r="C148" s="6" t="inlineStr">
        <is>
          <t>Expenses</t>
        </is>
      </c>
      <c r="D148" s="6" t="inlineStr">
        <is>
          <t>Operating Expenses</t>
        </is>
      </c>
      <c r="E148" s="6" t="inlineStr">
        <is>
          <t>Admin, Recruitment &amp; Training</t>
        </is>
      </c>
    </row>
    <row r="149">
      <c r="A149" s="6" t="inlineStr">
        <is>
          <t>64550</t>
        </is>
      </c>
      <c r="B149" s="6" t="inlineStr">
        <is>
          <t>Fax</t>
        </is>
      </c>
      <c r="C149" s="6" t="inlineStr">
        <is>
          <t>Expenses</t>
        </is>
      </c>
      <c r="D149" s="6" t="inlineStr">
        <is>
          <t>Operating Expenses</t>
        </is>
      </c>
      <c r="E149" s="6" t="inlineStr">
        <is>
          <t>Admin, Recruitment &amp; Training</t>
        </is>
      </c>
    </row>
    <row r="150">
      <c r="A150" s="6" t="inlineStr">
        <is>
          <t>64560</t>
        </is>
      </c>
      <c r="B150" s="6" t="inlineStr">
        <is>
          <t>Internet</t>
        </is>
      </c>
      <c r="C150" s="6" t="inlineStr">
        <is>
          <t>Expenses</t>
        </is>
      </c>
      <c r="D150" s="6" t="inlineStr">
        <is>
          <t>Operating Expenses</t>
        </is>
      </c>
      <c r="E150" s="6" t="inlineStr">
        <is>
          <t>Admin, Recruitment &amp; Training</t>
        </is>
      </c>
    </row>
    <row r="151">
      <c r="A151" s="6" t="inlineStr">
        <is>
          <t>64570</t>
        </is>
      </c>
      <c r="B151" s="6" t="inlineStr">
        <is>
          <t>Other Telco Expenses</t>
        </is>
      </c>
      <c r="C151" s="6" t="inlineStr">
        <is>
          <t>Expenses</t>
        </is>
      </c>
      <c r="D151" s="6" t="inlineStr">
        <is>
          <t>Operating Expenses</t>
        </is>
      </c>
      <c r="E151" s="6" t="inlineStr">
        <is>
          <t>Admin, Recruitment &amp; Training</t>
        </is>
      </c>
    </row>
    <row r="152">
      <c r="A152" s="6" t="inlineStr">
        <is>
          <t>64580</t>
        </is>
      </c>
      <c r="B152" s="6" t="inlineStr">
        <is>
          <t>Insurance</t>
        </is>
      </c>
      <c r="C152" s="6" t="inlineStr">
        <is>
          <t>Expenses</t>
        </is>
      </c>
      <c r="D152" s="6" t="inlineStr">
        <is>
          <t>Operating Expenses</t>
        </is>
      </c>
      <c r="E152" s="6" t="inlineStr">
        <is>
          <t>Equipment &amp; Misc</t>
        </is>
      </c>
    </row>
    <row r="153">
      <c r="A153" s="6" t="inlineStr">
        <is>
          <t>64600</t>
        </is>
      </c>
      <c r="B153" s="6" t="inlineStr">
        <is>
          <t>Office Cleaning</t>
        </is>
      </c>
      <c r="C153" s="6" t="inlineStr">
        <is>
          <t>Expenses</t>
        </is>
      </c>
      <c r="D153" s="6" t="inlineStr">
        <is>
          <t>Operating Expenses</t>
        </is>
      </c>
      <c r="E153" s="6" t="inlineStr">
        <is>
          <t>Admin, Recruitment &amp; Training</t>
        </is>
      </c>
    </row>
    <row r="154">
      <c r="A154" s="6" t="inlineStr">
        <is>
          <t>64700</t>
        </is>
      </c>
      <c r="B154" s="6" t="inlineStr">
        <is>
          <t>IT Network Service &amp; Support</t>
        </is>
      </c>
      <c r="C154" s="6" t="inlineStr">
        <is>
          <t>Expenses</t>
        </is>
      </c>
      <c r="D154" s="6" t="inlineStr">
        <is>
          <t>Operating Expenses</t>
        </is>
      </c>
      <c r="E154" s="6" t="inlineStr">
        <is>
          <t>Admin, Recruitment &amp; Training</t>
        </is>
      </c>
    </row>
    <row r="155">
      <c r="A155" s="6" t="inlineStr">
        <is>
          <t>64800</t>
        </is>
      </c>
      <c r="B155" s="6" t="inlineStr">
        <is>
          <t>Travel &amp; Per Diems</t>
        </is>
      </c>
      <c r="C155" s="6" t="inlineStr">
        <is>
          <t>Expenses</t>
        </is>
      </c>
      <c r="D155" s="6" t="inlineStr">
        <is>
          <t>Operating Expenses</t>
        </is>
      </c>
      <c r="E155" s="6" t="inlineStr">
        <is>
          <t>Transport / Freight &amp; Accommodation</t>
        </is>
      </c>
    </row>
    <row r="156">
      <c r="A156" s="6" t="inlineStr">
        <is>
          <t>64850</t>
        </is>
      </c>
      <c r="B156" s="6" t="inlineStr">
        <is>
          <t>Client Entertainment</t>
        </is>
      </c>
      <c r="C156" s="6" t="inlineStr">
        <is>
          <t>Expenses</t>
        </is>
      </c>
      <c r="D156" s="6" t="inlineStr">
        <is>
          <t>Operating Expenses</t>
        </is>
      </c>
      <c r="E156" s="6" t="inlineStr">
        <is>
          <t>Admin, Recruitment &amp; Training</t>
        </is>
      </c>
    </row>
    <row r="157">
      <c r="A157" s="6" t="inlineStr">
        <is>
          <t>65106</t>
        </is>
      </c>
      <c r="B157" s="6" t="inlineStr">
        <is>
          <t>Payroll Tax</t>
        </is>
      </c>
      <c r="C157" s="6" t="inlineStr">
        <is>
          <t>Expenses</t>
        </is>
      </c>
      <c r="D157" s="6" t="inlineStr">
        <is>
          <t>Employment Expenses</t>
        </is>
      </c>
      <c r="E157" s="6" t="inlineStr">
        <is>
          <t>Labour</t>
        </is>
      </c>
    </row>
    <row r="158">
      <c r="A158" s="6" t="inlineStr">
        <is>
          <t>65110</t>
        </is>
      </c>
      <c r="B158" s="6" t="inlineStr">
        <is>
          <t>Staff Amenities</t>
        </is>
      </c>
      <c r="C158" s="6" t="inlineStr">
        <is>
          <t>Expenses</t>
        </is>
      </c>
      <c r="D158" s="6" t="inlineStr">
        <is>
          <t>Employment Expenses</t>
        </is>
      </c>
      <c r="E158" s="6" t="inlineStr">
        <is>
          <t>Admin, Recruitment &amp; Training</t>
        </is>
      </c>
    </row>
    <row r="159">
      <c r="A159" s="6" t="inlineStr">
        <is>
          <t>65115</t>
        </is>
      </c>
      <c r="B159" s="6" t="inlineStr">
        <is>
          <t>Staff Entertainment</t>
        </is>
      </c>
      <c r="C159" s="6" t="inlineStr">
        <is>
          <t>Expenses</t>
        </is>
      </c>
      <c r="D159" s="6" t="inlineStr">
        <is>
          <t>Employment Expenses</t>
        </is>
      </c>
      <c r="E159" s="6" t="inlineStr">
        <is>
          <t>Admin, Recruitment &amp; Training</t>
        </is>
      </c>
    </row>
    <row r="160">
      <c r="A160" s="6" t="inlineStr">
        <is>
          <t>65120</t>
        </is>
      </c>
      <c r="B160" s="6" t="inlineStr">
        <is>
          <t>Superannuation</t>
        </is>
      </c>
      <c r="C160" s="6" t="inlineStr">
        <is>
          <t>Expenses</t>
        </is>
      </c>
      <c r="D160" s="6" t="inlineStr">
        <is>
          <t>Employment Expenses</t>
        </is>
      </c>
      <c r="E160" s="6" t="inlineStr">
        <is>
          <t>Labour</t>
        </is>
      </c>
    </row>
    <row r="161">
      <c r="A161" s="6" t="inlineStr">
        <is>
          <t>65130</t>
        </is>
      </c>
      <c r="B161" s="6" t="inlineStr">
        <is>
          <t>Wages &amp; Salaries</t>
        </is>
      </c>
      <c r="C161" s="6" t="inlineStr">
        <is>
          <t>Expenses</t>
        </is>
      </c>
      <c r="D161" s="6" t="inlineStr">
        <is>
          <t>Employment Expenses</t>
        </is>
      </c>
      <c r="E161" s="6" t="inlineStr">
        <is>
          <t>Labour</t>
        </is>
      </c>
    </row>
    <row r="162">
      <c r="A162" s="6" t="inlineStr">
        <is>
          <t>65131</t>
        </is>
      </c>
      <c r="B162" s="6" t="inlineStr">
        <is>
          <t>Indirect Salaries - ADMIN</t>
        </is>
      </c>
      <c r="C162" s="6" t="inlineStr">
        <is>
          <t>Expenses</t>
        </is>
      </c>
      <c r="D162" s="6" t="inlineStr">
        <is>
          <t>Employment Expenses</t>
        </is>
      </c>
      <c r="E162" s="6" t="inlineStr">
        <is>
          <t>Labour</t>
        </is>
      </c>
    </row>
    <row r="163">
      <c r="A163" s="6" t="inlineStr">
        <is>
          <t>65132</t>
        </is>
      </c>
      <c r="B163" s="6" t="inlineStr">
        <is>
          <t>Indirect Salaries - ONS</t>
        </is>
      </c>
      <c r="C163" s="6" t="inlineStr">
        <is>
          <t>Expenses</t>
        </is>
      </c>
      <c r="D163" s="6" t="inlineStr">
        <is>
          <t>Employment Expenses</t>
        </is>
      </c>
      <c r="E163" s="6" t="inlineStr">
        <is>
          <t>Labour</t>
        </is>
      </c>
    </row>
    <row r="164">
      <c r="A164" s="6" t="inlineStr">
        <is>
          <t>65133</t>
        </is>
      </c>
      <c r="B164" s="6" t="inlineStr">
        <is>
          <t>Indirect Salaries - PRD</t>
        </is>
      </c>
      <c r="C164" s="6" t="inlineStr">
        <is>
          <t>Expenses</t>
        </is>
      </c>
      <c r="D164" s="6" t="inlineStr">
        <is>
          <t>Employment Expenses</t>
        </is>
      </c>
      <c r="E164" s="6" t="inlineStr">
        <is>
          <t>Labour</t>
        </is>
      </c>
    </row>
    <row r="165">
      <c r="A165" s="6" t="inlineStr">
        <is>
          <t>65134</t>
        </is>
      </c>
      <c r="B165" s="6" t="inlineStr">
        <is>
          <t>Indirect Salaries - VID</t>
        </is>
      </c>
      <c r="C165" s="6" t="inlineStr">
        <is>
          <t>Expenses</t>
        </is>
      </c>
      <c r="D165" s="6" t="inlineStr">
        <is>
          <t>Employment Expenses</t>
        </is>
      </c>
      <c r="E165" s="6" t="inlineStr">
        <is>
          <t>Labour</t>
        </is>
      </c>
    </row>
    <row r="166">
      <c r="A166" s="6" t="inlineStr">
        <is>
          <t>65135</t>
        </is>
      </c>
      <c r="B166" s="6" t="inlineStr">
        <is>
          <t>Indirect Salaries - INTEGRATION</t>
        </is>
      </c>
      <c r="C166" s="6" t="inlineStr">
        <is>
          <t>Expenses</t>
        </is>
      </c>
      <c r="D166" s="6" t="inlineStr">
        <is>
          <t>Employment Expenses</t>
        </is>
      </c>
      <c r="E166" s="6" t="inlineStr">
        <is>
          <t>Labour</t>
        </is>
      </c>
    </row>
    <row r="167">
      <c r="A167" s="6" t="inlineStr">
        <is>
          <t>65136</t>
        </is>
      </c>
      <c r="B167" s="6" t="inlineStr">
        <is>
          <t>Indirect Salaries - CONS</t>
        </is>
      </c>
      <c r="C167" s="6" t="inlineStr">
        <is>
          <t>Expenses</t>
        </is>
      </c>
      <c r="D167" s="6" t="inlineStr">
        <is>
          <t>Employment Expenses</t>
        </is>
      </c>
      <c r="E167" s="6" t="inlineStr">
        <is>
          <t>Labour</t>
        </is>
      </c>
    </row>
    <row r="168">
      <c r="A168" s="6" t="inlineStr">
        <is>
          <t>65170</t>
        </is>
      </c>
      <c r="B168" s="6" t="inlineStr">
        <is>
          <t>Indirect Wages</t>
        </is>
      </c>
      <c r="C168" s="6" t="inlineStr">
        <is>
          <t>Expenses</t>
        </is>
      </c>
      <c r="D168" s="6" t="inlineStr">
        <is>
          <t>Employment Expenses</t>
        </is>
      </c>
      <c r="E168" s="6" t="inlineStr">
        <is>
          <t>Labour</t>
        </is>
      </c>
    </row>
    <row r="169">
      <c r="A169" s="6" t="inlineStr">
        <is>
          <t>65171</t>
        </is>
      </c>
      <c r="B169" s="6" t="inlineStr">
        <is>
          <t>Indirect Wages - ADMIN</t>
        </is>
      </c>
      <c r="C169" s="6" t="inlineStr">
        <is>
          <t>Expenses</t>
        </is>
      </c>
      <c r="D169" s="6" t="inlineStr">
        <is>
          <t>Employment Expenses</t>
        </is>
      </c>
      <c r="E169" s="6" t="inlineStr">
        <is>
          <t>Labour</t>
        </is>
      </c>
    </row>
    <row r="170">
      <c r="A170" s="6" t="inlineStr">
        <is>
          <t>65172</t>
        </is>
      </c>
      <c r="B170" s="6" t="inlineStr">
        <is>
          <t>Indirect Wages - ONS</t>
        </is>
      </c>
      <c r="C170" s="6" t="inlineStr">
        <is>
          <t>Expenses</t>
        </is>
      </c>
      <c r="D170" s="6" t="inlineStr">
        <is>
          <t>Employment Expenses</t>
        </is>
      </c>
      <c r="E170" s="6" t="inlineStr">
        <is>
          <t>Labour</t>
        </is>
      </c>
    </row>
    <row r="171">
      <c r="A171" s="6" t="inlineStr">
        <is>
          <t>65173</t>
        </is>
      </c>
      <c r="B171" s="6" t="inlineStr">
        <is>
          <t>Indirect Wages - PRD</t>
        </is>
      </c>
      <c r="C171" s="6" t="inlineStr">
        <is>
          <t>Expenses</t>
        </is>
      </c>
      <c r="D171" s="6" t="inlineStr">
        <is>
          <t>Employment Expenses</t>
        </is>
      </c>
      <c r="E171" s="6" t="inlineStr">
        <is>
          <t>Labour</t>
        </is>
      </c>
    </row>
    <row r="172">
      <c r="A172" s="6" t="inlineStr">
        <is>
          <t>65174</t>
        </is>
      </c>
      <c r="B172" s="6" t="inlineStr">
        <is>
          <t>Indirect Wages - VID</t>
        </is>
      </c>
      <c r="C172" s="6" t="inlineStr">
        <is>
          <t>Expenses</t>
        </is>
      </c>
      <c r="D172" s="6" t="inlineStr">
        <is>
          <t>Employment Expenses</t>
        </is>
      </c>
      <c r="E172" s="6" t="inlineStr">
        <is>
          <t>Labour</t>
        </is>
      </c>
    </row>
    <row r="173">
      <c r="A173" s="6" t="inlineStr">
        <is>
          <t>65175</t>
        </is>
      </c>
      <c r="B173" s="6" t="inlineStr">
        <is>
          <t>Indirect Wages - INTEGRATION</t>
        </is>
      </c>
      <c r="C173" s="6" t="inlineStr">
        <is>
          <t>Expenses</t>
        </is>
      </c>
      <c r="D173" s="6" t="inlineStr">
        <is>
          <t>Employment Expenses</t>
        </is>
      </c>
      <c r="E173" s="6" t="inlineStr">
        <is>
          <t>Labour</t>
        </is>
      </c>
    </row>
    <row r="174">
      <c r="A174" s="6" t="inlineStr">
        <is>
          <t>65176</t>
        </is>
      </c>
      <c r="B174" s="6" t="inlineStr">
        <is>
          <t>Indirect Wages - CONS</t>
        </is>
      </c>
      <c r="C174" s="6" t="inlineStr">
        <is>
          <t>Expenses</t>
        </is>
      </c>
      <c r="D174" s="6" t="inlineStr">
        <is>
          <t>Employment Expenses</t>
        </is>
      </c>
      <c r="E174" s="6" t="inlineStr">
        <is>
          <t>Labour</t>
        </is>
      </c>
    </row>
    <row r="175">
      <c r="A175" s="6" t="inlineStr">
        <is>
          <t>65126</t>
        </is>
      </c>
      <c r="B175" s="6" t="inlineStr">
        <is>
          <t>Workers' Compensation</t>
        </is>
      </c>
      <c r="C175" s="6" t="inlineStr">
        <is>
          <t>Expenses</t>
        </is>
      </c>
      <c r="D175" s="6" t="inlineStr">
        <is>
          <t>Employment Expenses</t>
        </is>
      </c>
      <c r="E175" s="6" t="inlineStr">
        <is>
          <t>Labour</t>
        </is>
      </c>
    </row>
    <row r="176">
      <c r="A176" s="6" t="inlineStr">
        <is>
          <t>65127</t>
        </is>
      </c>
      <c r="B176" s="6" t="inlineStr">
        <is>
          <t>Training Material &amp; Courses</t>
        </is>
      </c>
      <c r="C176" s="6" t="inlineStr">
        <is>
          <t>Expenses</t>
        </is>
      </c>
      <c r="D176" s="6" t="inlineStr">
        <is>
          <t>Employment Expenses</t>
        </is>
      </c>
      <c r="E176" s="6" t="inlineStr">
        <is>
          <t>Admin, Recruitment &amp; Training</t>
        </is>
      </c>
    </row>
    <row r="177">
      <c r="A177" s="6" t="inlineStr">
        <is>
          <t>65128</t>
        </is>
      </c>
      <c r="B177" s="6" t="inlineStr">
        <is>
          <t>Recruitment</t>
        </is>
      </c>
      <c r="C177" s="6" t="inlineStr">
        <is>
          <t>Expenses</t>
        </is>
      </c>
      <c r="D177" s="6" t="inlineStr">
        <is>
          <t>Employment Expenses</t>
        </is>
      </c>
      <c r="E177" s="6" t="inlineStr">
        <is>
          <t>Admin, Recruitment &amp; Training</t>
        </is>
      </c>
    </row>
    <row r="178">
      <c r="A178" s="6" t="inlineStr">
        <is>
          <t>82000</t>
        </is>
      </c>
      <c r="B178" s="6" t="inlineStr">
        <is>
          <t>Interest Received</t>
        </is>
      </c>
      <c r="C178" s="6" t="inlineStr">
        <is>
          <t>Other Income</t>
        </is>
      </c>
      <c r="D178" s="6" t="inlineStr">
        <is>
          <t>Other Income</t>
        </is>
      </c>
      <c r="E178" s="6" t="inlineStr">
        <is>
          <t>Admin, Recruitment &amp; Training</t>
        </is>
      </c>
    </row>
    <row r="179">
      <c r="A179" s="6" t="inlineStr">
        <is>
          <t>83000</t>
        </is>
      </c>
      <c r="B179" s="6" t="inlineStr">
        <is>
          <t>Rental Income</t>
        </is>
      </c>
      <c r="C179" s="6" t="inlineStr">
        <is>
          <t>Other Income</t>
        </is>
      </c>
      <c r="D179" s="6" t="inlineStr">
        <is>
          <t>Other Income</t>
        </is>
      </c>
      <c r="E179" s="6" t="inlineStr">
        <is>
          <t>Admin, Recruitment &amp; Training</t>
        </is>
      </c>
    </row>
    <row r="180">
      <c r="A180" s="6" t="inlineStr">
        <is>
          <t>81000</t>
        </is>
      </c>
      <c r="B180" s="6" t="inlineStr">
        <is>
          <t>Interest Income</t>
        </is>
      </c>
      <c r="C180" s="6" t="inlineStr">
        <is>
          <t>Other Income</t>
        </is>
      </c>
      <c r="D180" s="6" t="inlineStr">
        <is>
          <t>Other Income</t>
        </is>
      </c>
      <c r="E180" s="6" t="inlineStr">
        <is>
          <t>Admin, Recruitment &amp; Training</t>
        </is>
      </c>
    </row>
    <row r="181">
      <c r="A181" s="6" t="inlineStr">
        <is>
          <t>84000</t>
        </is>
      </c>
      <c r="B181" s="6" t="inlineStr">
        <is>
          <t>Cash Flow Boost</t>
        </is>
      </c>
      <c r="C181" s="6" t="inlineStr">
        <is>
          <t>Other Income</t>
        </is>
      </c>
      <c r="D181" s="6" t="inlineStr">
        <is>
          <t>Other Income</t>
        </is>
      </c>
      <c r="E181" s="6" t="inlineStr">
        <is>
          <t>Admin, Recruitment &amp; Training</t>
        </is>
      </c>
    </row>
    <row r="182">
      <c r="A182" s="6" t="inlineStr">
        <is>
          <t>85000</t>
        </is>
      </c>
      <c r="B182" s="6" t="inlineStr">
        <is>
          <t>JobKeeper Subsidy</t>
        </is>
      </c>
      <c r="C182" s="6" t="inlineStr">
        <is>
          <t>Other Income</t>
        </is>
      </c>
      <c r="D182" s="6" t="inlineStr">
        <is>
          <t>Other Income</t>
        </is>
      </c>
      <c r="E182" s="6" t="inlineStr">
        <is>
          <t>Admin, Recruitment &amp; Training</t>
        </is>
      </c>
    </row>
    <row r="183">
      <c r="A183" s="6" t="inlineStr">
        <is>
          <t>91000</t>
        </is>
      </c>
      <c r="B183" s="6" t="inlineStr">
        <is>
          <t>Interest Expense</t>
        </is>
      </c>
      <c r="C183" s="6" t="inlineStr">
        <is>
          <t>Other Expenses</t>
        </is>
      </c>
      <c r="D183" s="6" t="inlineStr">
        <is>
          <t>Other Expenses</t>
        </is>
      </c>
      <c r="E183" s="6" t="inlineStr">
        <is>
          <t>Admin, Recruitment &amp; Training</t>
        </is>
      </c>
    </row>
    <row r="184">
      <c r="A184" s="6" t="inlineStr">
        <is>
          <t>61600</t>
        </is>
      </c>
      <c r="B184" s="6" t="inlineStr">
        <is>
          <t>Discounts Taken</t>
        </is>
      </c>
      <c r="C184" s="6" t="inlineStr">
        <is>
          <t>Other Expenses</t>
        </is>
      </c>
      <c r="D184" s="6" t="inlineStr">
        <is>
          <t>Other Expenses</t>
        </is>
      </c>
      <c r="E184" s="6" t="inlineStr">
        <is>
          <t>Admin, Recruitment &amp; Training</t>
        </is>
      </c>
    </row>
    <row r="185">
      <c r="A185" s="6" t="inlineStr">
        <is>
          <t>92000</t>
        </is>
      </c>
      <c r="B185" s="6" t="inlineStr">
        <is>
          <t>Income Tax Expense</t>
        </is>
      </c>
      <c r="C185" s="6" t="inlineStr">
        <is>
          <t>Other Expenses</t>
        </is>
      </c>
      <c r="D185" s="6" t="inlineStr">
        <is>
          <t>Other Expenses</t>
        </is>
      </c>
      <c r="E185" s="6" t="inlineStr">
        <is>
          <t>Admin, Recruitment &amp; Training</t>
        </is>
      </c>
    </row>
    <row r="186">
      <c r="A186" s="6" t="inlineStr">
        <is>
          <t>93000</t>
        </is>
      </c>
      <c r="B186" s="6" t="inlineStr">
        <is>
          <t>Dividend paid</t>
        </is>
      </c>
      <c r="C186" s="6" t="inlineStr">
        <is>
          <t>Other Expenses</t>
        </is>
      </c>
      <c r="D186" s="6" t="inlineStr">
        <is>
          <t>Other Expenses</t>
        </is>
      </c>
      <c r="E186" s="6" t="inlineStr">
        <is>
          <t>Admin, Recruitment &amp; Training</t>
        </is>
      </c>
    </row>
    <row r="187">
      <c r="A187" s="6" t="inlineStr">
        <is>
          <t>61905</t>
        </is>
      </c>
      <c r="B187" s="6" t="inlineStr">
        <is>
          <t>Stamp Duty (Indirect)</t>
        </is>
      </c>
      <c r="C187" s="6" t="inlineStr">
        <is>
          <t>Expenses</t>
        </is>
      </c>
      <c r="D187" s="6" t="inlineStr">
        <is>
          <t>Operating Expenses</t>
        </is>
      </c>
      <c r="E187" s="6" t="inlineStr">
        <is>
          <t>Admin, Recruitment &amp; Training</t>
        </is>
      </c>
    </row>
    <row r="188">
      <c r="A188" s="6" t="inlineStr">
        <is>
          <t>61906</t>
        </is>
      </c>
      <c r="B188" s="6" t="inlineStr">
        <is>
          <t>Office Rentals</t>
        </is>
      </c>
      <c r="C188" s="6" t="inlineStr">
        <is>
          <t>Expenses</t>
        </is>
      </c>
      <c r="D188" s="6" t="inlineStr">
        <is>
          <t>Operating Expenses</t>
        </is>
      </c>
      <c r="E188" s="6" t="inlineStr">
        <is>
          <t>Admin, Recruitment &amp; Training</t>
        </is>
      </c>
    </row>
    <row r="189">
      <c r="A189" s="6" t="inlineStr">
        <is>
          <t>86000</t>
        </is>
      </c>
      <c r="B189" s="6" t="inlineStr">
        <is>
          <t>Income Other</t>
        </is>
      </c>
      <c r="C189" s="6" t="inlineStr">
        <is>
          <t>Other Income</t>
        </is>
      </c>
      <c r="D189" s="6" t="inlineStr">
        <is>
          <t>Other Income</t>
        </is>
      </c>
      <c r="E189" s="6" t="inlineStr">
        <is>
          <t>Admin, Recruitment &amp; Training</t>
        </is>
      </c>
    </row>
    <row r="190">
      <c r="A190" s="6" t="inlineStr">
        <is>
          <t>61500</t>
        </is>
      </c>
      <c r="B190" s="6" t="inlineStr">
        <is>
          <t>Office Supplies</t>
        </is>
      </c>
      <c r="C190" s="6" t="inlineStr">
        <is>
          <t>Expenses</t>
        </is>
      </c>
      <c r="D190" s="6" t="inlineStr">
        <is>
          <t>General &amp; Administrative Exp</t>
        </is>
      </c>
      <c r="E190" s="6" t="inlineStr">
        <is>
          <t>Admin, Recruitment &amp; Training</t>
        </is>
      </c>
    </row>
    <row r="191">
      <c r="A191" s="6" t="inlineStr">
        <is>
          <t>61800</t>
        </is>
      </c>
      <c r="B191" s="6" t="inlineStr">
        <is>
          <t>Credit Card Fees Paid</t>
        </is>
      </c>
      <c r="C191" s="6" t="inlineStr">
        <is>
          <t>Expenses</t>
        </is>
      </c>
      <c r="D191" s="6" t="inlineStr">
        <is>
          <t>Credit Card fees paid</t>
        </is>
      </c>
      <c r="E191" s="6" t="inlineStr">
        <is>
          <t>Equipment &amp; Misc</t>
        </is>
      </c>
    </row>
    <row r="192">
      <c r="A192" s="6" t="inlineStr">
        <is>
          <t>64300</t>
        </is>
      </c>
      <c r="B192" s="6" t="inlineStr">
        <is>
          <t>Printing</t>
        </is>
      </c>
      <c r="C192" s="6" t="inlineStr">
        <is>
          <t>Expenses</t>
        </is>
      </c>
      <c r="D192" s="6" t="inlineStr">
        <is>
          <t>Operating Expenses</t>
        </is>
      </c>
      <c r="E192" s="6" t="inlineStr">
        <is>
          <t>Equipment &amp; Misc</t>
        </is>
      </c>
    </row>
    <row r="193">
      <c r="A193" s="6" t="inlineStr">
        <is>
          <t>64900</t>
        </is>
      </c>
      <c r="B193" s="6" t="inlineStr">
        <is>
          <t>Other Expenses</t>
        </is>
      </c>
      <c r="C193" s="6" t="inlineStr">
        <is>
          <t>Expenses</t>
        </is>
      </c>
      <c r="D193" s="6" t="inlineStr">
        <is>
          <t>Operating Expenses</t>
        </is>
      </c>
      <c r="E193" s="6" t="inlineStr">
        <is>
          <t>Equipment &amp; Misc</t>
        </is>
      </c>
    </row>
    <row r="194">
      <c r="A194" s="6" t="inlineStr">
        <is>
          <t>65101</t>
        </is>
      </c>
      <c r="B194" s="6" t="inlineStr">
        <is>
          <t>Leave expense (Long Service)</t>
        </is>
      </c>
      <c r="C194" s="6" t="inlineStr">
        <is>
          <t>Expenses</t>
        </is>
      </c>
      <c r="D194" s="6" t="inlineStr">
        <is>
          <t>Employment Expenses</t>
        </is>
      </c>
      <c r="E194" s="6" t="inlineStr">
        <is>
          <t>Labour</t>
        </is>
      </c>
    </row>
    <row r="195">
      <c r="A195" s="6" t="inlineStr">
        <is>
          <t>65102</t>
        </is>
      </c>
      <c r="B195" s="6" t="inlineStr">
        <is>
          <t>Leave expense (Annual)</t>
        </is>
      </c>
      <c r="C195" s="6" t="inlineStr">
        <is>
          <t>Expenses</t>
        </is>
      </c>
      <c r="D195" s="6" t="inlineStr">
        <is>
          <t>Employment Expenses</t>
        </is>
      </c>
      <c r="E195" s="6" t="inlineStr">
        <is>
          <t>Labour</t>
        </is>
      </c>
    </row>
    <row r="196">
      <c r="A196" s="6" t="inlineStr">
        <is>
          <t>87000</t>
        </is>
      </c>
      <c r="B196" s="6" t="inlineStr">
        <is>
          <t>JobSaver</t>
        </is>
      </c>
      <c r="C196" s="6" t="inlineStr">
        <is>
          <t>Other Income</t>
        </is>
      </c>
      <c r="D196" s="6" t="inlineStr">
        <is>
          <t>Other Income</t>
        </is>
      </c>
      <c r="E196" s="6" t="inlineStr">
        <is>
          <t>Admin, Recruitment &amp; Training</t>
        </is>
      </c>
    </row>
    <row r="197">
      <c r="A197" s="6" t="inlineStr">
        <is>
          <t>93006</t>
        </is>
      </c>
      <c r="B197" s="6" t="inlineStr">
        <is>
          <t>Stripe Fees</t>
        </is>
      </c>
      <c r="C197" s="6" t="inlineStr">
        <is>
          <t>Expenses</t>
        </is>
      </c>
      <c r="D197" s="6" t="inlineStr">
        <is>
          <t>General &amp; Administrative Exp</t>
        </is>
      </c>
      <c r="E197" s="6" t="inlineStr">
        <is>
          <t>Equipment &amp; Misc</t>
        </is>
      </c>
    </row>
  </sheetData>
  <pageMargins left="0.75" right="0.75" top="1" bottom="1" header="0.5" footer="0.5"/>
</worksheet>
</file>

<file path=xl/worksheets/sheet4.xml><?xml version="1.0" encoding="utf-8"?>
<worksheet xmlns="http://schemas.openxmlformats.org/spreadsheetml/2006/main">
  <sheetPr>
    <tabColor rgb="00FFFF00"/>
    <outlinePr summaryBelow="1" summaryRight="1"/>
    <pageSetUpPr/>
  </sheetPr>
  <dimension ref="A1:M3772"/>
  <sheetViews>
    <sheetView showGridLines="0" workbookViewId="0">
      <pane ySplit="1" topLeftCell="A2" activePane="bottomLeft" state="frozen"/>
      <selection pane="bottomLeft" activeCell="A1" sqref="A1"/>
    </sheetView>
  </sheetViews>
  <sheetFormatPr baseColWidth="8" defaultRowHeight="15"/>
  <cols>
    <col width="8" customWidth="1" min="1" max="1"/>
    <col width="12" customWidth="1" min="2" max="2"/>
    <col width="34" customWidth="1" min="3" max="3"/>
    <col width="14" customWidth="1" min="4" max="4"/>
    <col width="12" customWidth="1" min="5" max="5"/>
    <col width="28" customWidth="1" min="6" max="6"/>
    <col width="12" customWidth="1" min="7" max="7"/>
    <col width="12" customWidth="1" min="8" max="8"/>
    <col width="34" customWidth="1" min="9" max="9"/>
    <col width="14" customWidth="1" min="10" max="10"/>
    <col width="16" customWidth="1" min="11" max="11"/>
    <col width="40" customWidth="1" min="12" max="12"/>
    <col width="34" customWidth="1" min="13" max="13"/>
  </cols>
  <sheetData>
    <row r="1">
      <c r="A1" s="15" t="inlineStr">
        <is>
          <t>Index</t>
        </is>
      </c>
      <c r="B1" s="15" t="inlineStr">
        <is>
          <t>Account Code</t>
        </is>
      </c>
      <c r="C1" s="15" t="inlineStr">
        <is>
          <t>Account Name</t>
        </is>
      </c>
      <c r="D1" s="15" t="inlineStr">
        <is>
          <t>Source</t>
        </is>
      </c>
      <c r="E1" s="15" t="inlineStr">
        <is>
          <t>Date</t>
        </is>
      </c>
      <c r="F1" s="15" t="inlineStr">
        <is>
          <t>Contact</t>
        </is>
      </c>
      <c r="G1" s="15" t="inlineStr">
        <is>
          <t>Debit</t>
        </is>
      </c>
      <c r="H1" s="15" t="inlineStr">
        <is>
          <t>Credit</t>
        </is>
      </c>
      <c r="I1" s="15" t="inlineStr">
        <is>
          <t>Job Numbers</t>
        </is>
      </c>
      <c r="J1" s="15" t="inlineStr">
        <is>
          <t>Invoice Number</t>
        </is>
      </c>
      <c r="K1" s="15" t="inlineStr">
        <is>
          <t>Reference</t>
        </is>
      </c>
      <c r="L1" s="15" t="inlineStr">
        <is>
          <t>Description</t>
        </is>
      </c>
      <c r="M1" s="15" t="inlineStr">
        <is>
          <t>Cost Centres</t>
        </is>
      </c>
    </row>
    <row r="2">
      <c r="A2" s="6" t="n">
        <v>41100</v>
      </c>
      <c r="B2" s="6" t="n">
        <v>41100</v>
      </c>
      <c r="C2" s="6" t="inlineStr">
        <is>
          <t>Contract Support Staff</t>
        </is>
      </c>
      <c r="D2" s="6" t="inlineStr">
        <is>
          <t>Receivable Invoice</t>
        </is>
      </c>
      <c r="E2" s="37" t="n">
        <v>46234</v>
      </c>
      <c r="F2" s="6" t="inlineStr">
        <is>
          <t>Bank of Western Australia Ltd (Bankwest)</t>
        </is>
      </c>
      <c r="G2" s="39" t="n">
        <v>0</v>
      </c>
      <c r="H2" s="39" t="n">
        <v>11900</v>
      </c>
      <c r="I2" s="6" t="inlineStr">
        <is>
          <t>732 - Bank West Contract [ONS]</t>
        </is>
      </c>
      <c r="J2" s="6" t="inlineStr">
        <is>
          <t>INV-10529</t>
        </is>
      </c>
      <c r="K2" s="6" t="inlineStr">
        <is>
          <t>85720001BWPCSJUN27</t>
        </is>
      </c>
      <c r="L2" s="6" t="inlineStr">
        <is>
          <t>Bank of Western Australia Ltd (Bankwest) - Site Team Leader</t>
        </is>
      </c>
      <c r="M2" s="6" t="inlineStr">
        <is>
          <t>ONSITE</t>
        </is>
      </c>
    </row>
    <row r="3">
      <c r="A3" s="6" t="n">
        <v>41100</v>
      </c>
      <c r="B3" s="6" t="n">
        <v>41100</v>
      </c>
      <c r="C3" s="6" t="inlineStr">
        <is>
          <t>Contract Support Staff</t>
        </is>
      </c>
      <c r="D3" s="6" t="inlineStr">
        <is>
          <t>Receivable Invoice</t>
        </is>
      </c>
      <c r="E3" s="37" t="n">
        <v>46234</v>
      </c>
      <c r="F3" s="6" t="inlineStr">
        <is>
          <t>Bank of Western Australia Ltd (Bankwest)</t>
        </is>
      </c>
      <c r="G3" s="39" t="n">
        <v>0</v>
      </c>
      <c r="H3" s="39" t="n">
        <v>326.25</v>
      </c>
      <c r="I3" s="6" t="inlineStr">
        <is>
          <t>1144 - Bankwest PER Half Tech [ONS]</t>
        </is>
      </c>
      <c r="J3" s="6" t="inlineStr">
        <is>
          <t>INV-10529</t>
        </is>
      </c>
      <c r="K3" s="6" t="inlineStr">
        <is>
          <t>85720001BWPCSJUN27</t>
        </is>
      </c>
      <c r="L3" s="6" t="inlineStr">
        <is>
          <t>Bank of Western Australia Ltd (Bankwest) - 01/07 TM 1200-1700</t>
        </is>
      </c>
      <c r="M3" s="6" t="inlineStr">
        <is>
          <t>ONSITE</t>
        </is>
      </c>
    </row>
    <row r="4">
      <c r="A4" s="6" t="n">
        <v>41100</v>
      </c>
      <c r="B4" s="6" t="n">
        <v>41100</v>
      </c>
      <c r="C4" s="6" t="inlineStr">
        <is>
          <t>Contract Support Staff</t>
        </is>
      </c>
      <c r="D4" s="6" t="inlineStr">
        <is>
          <t>Receivable Invoice</t>
        </is>
      </c>
      <c r="E4" s="37" t="n">
        <v>46234</v>
      </c>
      <c r="F4" s="6" t="inlineStr">
        <is>
          <t>Bank of Western Australia Ltd (Bankwest)</t>
        </is>
      </c>
      <c r="G4" s="39" t="n">
        <v>0</v>
      </c>
      <c r="H4" s="39" t="n">
        <v>362.5</v>
      </c>
      <c r="I4" s="6" t="inlineStr">
        <is>
          <t>1144 - Bankwest PER Half Tech [ONS]</t>
        </is>
      </c>
      <c r="J4" s="6" t="inlineStr">
        <is>
          <t>INV-10529</t>
        </is>
      </c>
      <c r="K4" s="6" t="inlineStr">
        <is>
          <t>85720001BWPCSJUN27</t>
        </is>
      </c>
      <c r="L4" s="6" t="inlineStr">
        <is>
          <t>Bank of Western Australia Ltd (Bankwest) - 02/07 TM 0700-1200</t>
        </is>
      </c>
      <c r="M4" s="6" t="inlineStr">
        <is>
          <t>ONSITE</t>
        </is>
      </c>
    </row>
    <row r="5">
      <c r="A5" s="6" t="n">
        <v>41100</v>
      </c>
      <c r="B5" s="6" t="n">
        <v>41100</v>
      </c>
      <c r="C5" s="6" t="inlineStr">
        <is>
          <t>Contract Support Staff</t>
        </is>
      </c>
      <c r="D5" s="6" t="inlineStr">
        <is>
          <t>Receivable Invoice</t>
        </is>
      </c>
      <c r="E5" s="37" t="n">
        <v>46234</v>
      </c>
      <c r="F5" s="6" t="inlineStr">
        <is>
          <t>Bank of Western Australia Ltd (Bankwest)</t>
        </is>
      </c>
      <c r="G5" s="39" t="n">
        <v>0</v>
      </c>
      <c r="H5" s="39" t="n">
        <v>326.25</v>
      </c>
      <c r="I5" s="6" t="inlineStr">
        <is>
          <t>1144 - Bankwest PER Half Tech [ONS]</t>
        </is>
      </c>
      <c r="J5" s="6" t="inlineStr">
        <is>
          <t>INV-10529</t>
        </is>
      </c>
      <c r="K5" s="6" t="inlineStr">
        <is>
          <t>85720001BWPCSJUN27</t>
        </is>
      </c>
      <c r="L5" s="6" t="inlineStr">
        <is>
          <t>Bank of Western Australia Ltd (Bankwest) - 03/07 TM 0700-1130</t>
        </is>
      </c>
      <c r="M5" s="6" t="inlineStr">
        <is>
          <t>ONSITE</t>
        </is>
      </c>
    </row>
    <row r="6">
      <c r="A6" s="6" t="n">
        <v>41100</v>
      </c>
      <c r="B6" s="6" t="n">
        <v>41100</v>
      </c>
      <c r="C6" s="6" t="inlineStr">
        <is>
          <t>Contract Support Staff</t>
        </is>
      </c>
      <c r="D6" s="6" t="inlineStr">
        <is>
          <t>Receivable Invoice</t>
        </is>
      </c>
      <c r="E6" s="37" t="n">
        <v>46234</v>
      </c>
      <c r="F6" s="6" t="inlineStr">
        <is>
          <t>Bank of Western Australia Ltd (Bankwest)</t>
        </is>
      </c>
      <c r="G6" s="39" t="n">
        <v>0</v>
      </c>
      <c r="H6" s="39" t="n">
        <v>362.5</v>
      </c>
      <c r="I6" s="6" t="inlineStr">
        <is>
          <t>1144 - Bankwest PER Half Tech [ONS]</t>
        </is>
      </c>
      <c r="J6" s="6" t="inlineStr">
        <is>
          <t>INV-10529</t>
        </is>
      </c>
      <c r="K6" s="6" t="inlineStr">
        <is>
          <t>85720001BWPCSJUN27</t>
        </is>
      </c>
      <c r="L6" s="6" t="inlineStr">
        <is>
          <t>Bank of Western Australia Ltd (Bankwest) - 06/07 TM 0700-1200</t>
        </is>
      </c>
      <c r="M6" s="6" t="inlineStr">
        <is>
          <t>ONSITE</t>
        </is>
      </c>
    </row>
    <row r="7">
      <c r="A7" s="6" t="n">
        <v>41100</v>
      </c>
      <c r="B7" s="6" t="n">
        <v>41100</v>
      </c>
      <c r="C7" s="6" t="inlineStr">
        <is>
          <t>Contract Support Staff</t>
        </is>
      </c>
      <c r="D7" s="6" t="inlineStr">
        <is>
          <t>Receivable Invoice</t>
        </is>
      </c>
      <c r="E7" s="37" t="n">
        <v>46234</v>
      </c>
      <c r="F7" s="6" t="inlineStr">
        <is>
          <t>Bank of Western Australia Ltd (Bankwest)</t>
        </is>
      </c>
      <c r="G7" s="39" t="n">
        <v>0</v>
      </c>
      <c r="H7" s="39" t="n">
        <v>362.5</v>
      </c>
      <c r="I7" s="6" t="inlineStr">
        <is>
          <t>1144 - Bankwest PER Half Tech [ONS]</t>
        </is>
      </c>
      <c r="J7" s="6" t="inlineStr">
        <is>
          <t>INV-10529</t>
        </is>
      </c>
      <c r="K7" s="6" t="inlineStr">
        <is>
          <t>85720001BWPCSJUN27</t>
        </is>
      </c>
      <c r="L7" s="6" t="inlineStr">
        <is>
          <t>Bank of Western Australia Ltd (Bankwest) - 07/07 TM 0700-1200</t>
        </is>
      </c>
      <c r="M7" s="6" t="inlineStr">
        <is>
          <t>ONSITE</t>
        </is>
      </c>
    </row>
    <row r="8">
      <c r="A8" s="6" t="n">
        <v>41100</v>
      </c>
      <c r="B8" s="6" t="n">
        <v>41100</v>
      </c>
      <c r="C8" s="6" t="inlineStr">
        <is>
          <t>Contract Support Staff</t>
        </is>
      </c>
      <c r="D8" s="6" t="inlineStr">
        <is>
          <t>Receivable Invoice</t>
        </is>
      </c>
      <c r="E8" s="37" t="n">
        <v>46234</v>
      </c>
      <c r="F8" s="6" t="inlineStr">
        <is>
          <t>Bank of Western Australia Ltd (Bankwest)</t>
        </is>
      </c>
      <c r="G8" s="39" t="n">
        <v>0</v>
      </c>
      <c r="H8" s="39" t="n">
        <v>362.5</v>
      </c>
      <c r="I8" s="6" t="inlineStr">
        <is>
          <t>1144 - Bankwest PER Half Tech [ONS]</t>
        </is>
      </c>
      <c r="J8" s="6" t="inlineStr">
        <is>
          <t>INV-10529</t>
        </is>
      </c>
      <c r="K8" s="6" t="inlineStr">
        <is>
          <t>85720001BWPCSJUN27</t>
        </is>
      </c>
      <c r="L8" s="6" t="inlineStr">
        <is>
          <t>Bank of Western Australia Ltd (Bankwest) - 08/07 TM 0700-1200</t>
        </is>
      </c>
      <c r="M8" s="6" t="inlineStr">
        <is>
          <t>ONSITE</t>
        </is>
      </c>
    </row>
    <row r="9">
      <c r="A9" s="6" t="n">
        <v>41100</v>
      </c>
      <c r="B9" s="6" t="n">
        <v>41100</v>
      </c>
      <c r="C9" s="6" t="inlineStr">
        <is>
          <t>Contract Support Staff</t>
        </is>
      </c>
      <c r="D9" s="6" t="inlineStr">
        <is>
          <t>Receivable Invoice</t>
        </is>
      </c>
      <c r="E9" s="37" t="n">
        <v>46234</v>
      </c>
      <c r="F9" s="6" t="inlineStr">
        <is>
          <t>Bank of Western Australia Ltd (Bankwest)</t>
        </is>
      </c>
      <c r="G9" s="39" t="n">
        <v>0</v>
      </c>
      <c r="H9" s="39" t="n">
        <v>362.5</v>
      </c>
      <c r="I9" s="6" t="inlineStr">
        <is>
          <t>1144 - Bankwest PER Half Tech [ONS]</t>
        </is>
      </c>
      <c r="J9" s="6" t="inlineStr">
        <is>
          <t>INV-10529</t>
        </is>
      </c>
      <c r="K9" s="6" t="inlineStr">
        <is>
          <t>85720001BWPCSJUN27</t>
        </is>
      </c>
      <c r="L9" s="6" t="inlineStr">
        <is>
          <t>Bank of Western Australia Ltd (Bankwest) - 09/07 TM 0700-1200</t>
        </is>
      </c>
      <c r="M9" s="6" t="inlineStr">
        <is>
          <t>ONSITE</t>
        </is>
      </c>
    </row>
    <row r="10">
      <c r="A10" s="6" t="n">
        <v>41100</v>
      </c>
      <c r="B10" s="6" t="n">
        <v>41100</v>
      </c>
      <c r="C10" s="6" t="inlineStr">
        <is>
          <t>Contract Support Staff</t>
        </is>
      </c>
      <c r="D10" s="6" t="inlineStr">
        <is>
          <t>Receivable Invoice</t>
        </is>
      </c>
      <c r="E10" s="37" t="n">
        <v>46234</v>
      </c>
      <c r="F10" s="6" t="inlineStr">
        <is>
          <t>Bank of Western Australia Ltd (Bankwest)</t>
        </is>
      </c>
      <c r="G10" s="39" t="n">
        <v>0</v>
      </c>
      <c r="H10" s="39" t="n">
        <v>290</v>
      </c>
      <c r="I10" s="6" t="inlineStr">
        <is>
          <t>1144 - Bankwest PER Half Tech [ONS]</t>
        </is>
      </c>
      <c r="J10" s="6" t="inlineStr">
        <is>
          <t>INV-10529</t>
        </is>
      </c>
      <c r="K10" s="6" t="inlineStr">
        <is>
          <t>85720001BWPCSJUN27</t>
        </is>
      </c>
      <c r="L10" s="6" t="inlineStr">
        <is>
          <t>Bank of Western Australia Ltd (Bankwest) - 10/07 TM 0700-1100</t>
        </is>
      </c>
      <c r="M10" s="6" t="inlineStr">
        <is>
          <t>ONSITE</t>
        </is>
      </c>
    </row>
    <row r="11">
      <c r="A11" s="6" t="n">
        <v>41100</v>
      </c>
      <c r="B11" s="6" t="n">
        <v>41100</v>
      </c>
      <c r="C11" s="6" t="inlineStr">
        <is>
          <t>Contract Support Staff</t>
        </is>
      </c>
      <c r="D11" s="6" t="inlineStr">
        <is>
          <t>Receivable Invoice</t>
        </is>
      </c>
      <c r="E11" s="37" t="n">
        <v>46234</v>
      </c>
      <c r="F11" s="6" t="inlineStr">
        <is>
          <t>Bank of Western Australia Ltd (Bankwest)</t>
        </is>
      </c>
      <c r="G11" s="39" t="n">
        <v>0</v>
      </c>
      <c r="H11" s="39" t="n">
        <v>362.5</v>
      </c>
      <c r="I11" s="6" t="inlineStr">
        <is>
          <t>1144 - Bankwest PER Half Tech [ONS]</t>
        </is>
      </c>
      <c r="J11" s="6" t="inlineStr">
        <is>
          <t>INV-10529</t>
        </is>
      </c>
      <c r="K11" s="6" t="inlineStr">
        <is>
          <t>85720001BWPCSJUN27</t>
        </is>
      </c>
      <c r="L11" s="6" t="inlineStr">
        <is>
          <t>Bank of Western Australia Ltd (Bankwest) - 14/07 SC 0700-1230</t>
        </is>
      </c>
      <c r="M11" s="6" t="inlineStr">
        <is>
          <t>ONSITE</t>
        </is>
      </c>
    </row>
    <row r="12">
      <c r="A12" s="6" t="n">
        <v>41100</v>
      </c>
      <c r="B12" s="6" t="n">
        <v>41100</v>
      </c>
      <c r="C12" s="6" t="inlineStr">
        <is>
          <t>Contract Support Staff</t>
        </is>
      </c>
      <c r="D12" s="6" t="inlineStr">
        <is>
          <t>Receivable Invoice</t>
        </is>
      </c>
      <c r="E12" s="37" t="n">
        <v>46234</v>
      </c>
      <c r="F12" s="6" t="inlineStr">
        <is>
          <t>Bank of Western Australia Ltd (Bankwest)</t>
        </is>
      </c>
      <c r="G12" s="39" t="n">
        <v>0</v>
      </c>
      <c r="H12" s="39" t="n">
        <v>362.5</v>
      </c>
      <c r="I12" s="6" t="inlineStr">
        <is>
          <t>1144 - Bankwest PER Half Tech [ONS]</t>
        </is>
      </c>
      <c r="J12" s="6" t="inlineStr">
        <is>
          <t>INV-10529</t>
        </is>
      </c>
      <c r="K12" s="6" t="inlineStr">
        <is>
          <t>85720001BWPCSJUN27</t>
        </is>
      </c>
      <c r="L12" s="6" t="inlineStr">
        <is>
          <t>Bank of Western Australia Ltd (Bankwest) - 15/07 TM 0700-1200</t>
        </is>
      </c>
      <c r="M12" s="6" t="inlineStr">
        <is>
          <t>ONSITE</t>
        </is>
      </c>
    </row>
    <row r="13">
      <c r="A13" s="6" t="n">
        <v>41100</v>
      </c>
      <c r="B13" s="6" t="n">
        <v>41100</v>
      </c>
      <c r="C13" s="6" t="inlineStr">
        <is>
          <t>Contract Support Staff</t>
        </is>
      </c>
      <c r="D13" s="6" t="inlineStr">
        <is>
          <t>Receivable Invoice</t>
        </is>
      </c>
      <c r="E13" s="37" t="n">
        <v>46234</v>
      </c>
      <c r="F13" s="6" t="inlineStr">
        <is>
          <t>Bank of Western Australia Ltd (Bankwest)</t>
        </is>
      </c>
      <c r="G13" s="39" t="n">
        <v>0</v>
      </c>
      <c r="H13" s="39" t="n">
        <v>362.5</v>
      </c>
      <c r="I13" s="6" t="inlineStr">
        <is>
          <t>1144 - Bankwest PER Half Tech [ONS]</t>
        </is>
      </c>
      <c r="J13" s="6" t="inlineStr">
        <is>
          <t>INV-10529</t>
        </is>
      </c>
      <c r="K13" s="6" t="inlineStr">
        <is>
          <t>85720001BWPCSJUN27</t>
        </is>
      </c>
      <c r="L13" s="6" t="inlineStr">
        <is>
          <t>Bank of Western Australia Ltd (Bankwest) - 16/07 TM 0700-1200</t>
        </is>
      </c>
      <c r="M13" s="6" t="inlineStr">
        <is>
          <t>ONSITE</t>
        </is>
      </c>
    </row>
    <row r="14">
      <c r="A14" s="6" t="n">
        <v>41100</v>
      </c>
      <c r="B14" s="6" t="n">
        <v>41100</v>
      </c>
      <c r="C14" s="6" t="inlineStr">
        <is>
          <t>Contract Support Staff</t>
        </is>
      </c>
      <c r="D14" s="6" t="inlineStr">
        <is>
          <t>Receivable Invoice</t>
        </is>
      </c>
      <c r="E14" s="37" t="n">
        <v>46234</v>
      </c>
      <c r="F14" s="6" t="inlineStr">
        <is>
          <t>Bank of Western Australia Ltd (Bankwest)</t>
        </is>
      </c>
      <c r="G14" s="39" t="n">
        <v>0</v>
      </c>
      <c r="H14" s="39" t="n">
        <v>290</v>
      </c>
      <c r="I14" s="6" t="inlineStr">
        <is>
          <t>1144 - Bankwest PER Half Tech [ONS]</t>
        </is>
      </c>
      <c r="J14" s="6" t="inlineStr">
        <is>
          <t>INV-10529</t>
        </is>
      </c>
      <c r="K14" s="6" t="inlineStr">
        <is>
          <t>85720001BWPCSJUN27</t>
        </is>
      </c>
      <c r="L14" s="6" t="inlineStr">
        <is>
          <t>Bank of Western Australia Ltd (Bankwest) - 17/07 TM 0700-1100</t>
        </is>
      </c>
      <c r="M14" s="6" t="inlineStr">
        <is>
          <t>ONSITE</t>
        </is>
      </c>
    </row>
    <row r="15">
      <c r="A15" s="6" t="n">
        <v>41100</v>
      </c>
      <c r="B15" s="6" t="n">
        <v>41100</v>
      </c>
      <c r="C15" s="6" t="inlineStr">
        <is>
          <t>Contract Support Staff</t>
        </is>
      </c>
      <c r="D15" s="6" t="inlineStr">
        <is>
          <t>Receivable Invoice</t>
        </is>
      </c>
      <c r="E15" s="37" t="n">
        <v>46234</v>
      </c>
      <c r="F15" s="6" t="inlineStr">
        <is>
          <t>Bank of Western Australia Ltd (Bankwest)</t>
        </is>
      </c>
      <c r="G15" s="39" t="n">
        <v>0</v>
      </c>
      <c r="H15" s="39" t="n">
        <v>362.5</v>
      </c>
      <c r="I15" s="6" t="inlineStr">
        <is>
          <t>1144 - Bankwest PER Half Tech [ONS]</t>
        </is>
      </c>
      <c r="J15" s="6" t="inlineStr">
        <is>
          <t>INV-10529</t>
        </is>
      </c>
      <c r="K15" s="6" t="inlineStr">
        <is>
          <t>85720001BWPCSJUN27</t>
        </is>
      </c>
      <c r="L15" s="6" t="inlineStr">
        <is>
          <t>Bank of Western Australia Ltd (Bankwest) - 20/07 DM 1130-1700</t>
        </is>
      </c>
      <c r="M15" s="6" t="inlineStr">
        <is>
          <t>ONSITE</t>
        </is>
      </c>
    </row>
    <row r="16">
      <c r="A16" s="6" t="n">
        <v>41100</v>
      </c>
      <c r="B16" s="6" t="n">
        <v>41100</v>
      </c>
      <c r="C16" s="6" t="inlineStr">
        <is>
          <t>Contract Support Staff</t>
        </is>
      </c>
      <c r="D16" s="6" t="inlineStr">
        <is>
          <t>Receivable Invoice</t>
        </is>
      </c>
      <c r="E16" s="37" t="n">
        <v>46234</v>
      </c>
      <c r="F16" s="6" t="inlineStr">
        <is>
          <t>Bank of Western Australia Ltd (Bankwest)</t>
        </is>
      </c>
      <c r="G16" s="39" t="n">
        <v>0</v>
      </c>
      <c r="H16" s="39" t="n">
        <v>362.5</v>
      </c>
      <c r="I16" s="6" t="inlineStr">
        <is>
          <t>1144 - Bankwest PER Half Tech [ONS]</t>
        </is>
      </c>
      <c r="J16" s="6" t="inlineStr">
        <is>
          <t>INV-10529</t>
        </is>
      </c>
      <c r="K16" s="6" t="inlineStr">
        <is>
          <t>85720001BWPCSJUN27</t>
        </is>
      </c>
      <c r="L16" s="6" t="inlineStr">
        <is>
          <t>Bank of Western Australia Ltd (Bankwest) - 21/07 TM 0700-1200</t>
        </is>
      </c>
      <c r="M16" s="6" t="inlineStr">
        <is>
          <t>ONSITE</t>
        </is>
      </c>
    </row>
    <row r="17">
      <c r="A17" s="6" t="n">
        <v>41100</v>
      </c>
      <c r="B17" s="6" t="n">
        <v>41100</v>
      </c>
      <c r="C17" s="6" t="inlineStr">
        <is>
          <t>Contract Support Staff</t>
        </is>
      </c>
      <c r="D17" s="6" t="inlineStr">
        <is>
          <t>Receivable Invoice</t>
        </is>
      </c>
      <c r="E17" s="37" t="n">
        <v>46234</v>
      </c>
      <c r="F17" s="6" t="inlineStr">
        <is>
          <t>Bank of Western Australia Ltd (Bankwest)</t>
        </is>
      </c>
      <c r="G17" s="39" t="n">
        <v>0</v>
      </c>
      <c r="H17" s="39" t="n">
        <v>362.5</v>
      </c>
      <c r="I17" s="6" t="inlineStr">
        <is>
          <t>1144 - Bankwest PER Half Tech [ONS]</t>
        </is>
      </c>
      <c r="J17" s="6" t="inlineStr">
        <is>
          <t>INV-10529</t>
        </is>
      </c>
      <c r="K17" s="6" t="inlineStr">
        <is>
          <t>85720001BWPCSJUN27</t>
        </is>
      </c>
      <c r="L17" s="6" t="inlineStr">
        <is>
          <t>Bank of Western Australia Ltd (Bankwest) - 22/07 TM 0700-1200</t>
        </is>
      </c>
      <c r="M17" s="6" t="inlineStr">
        <is>
          <t>ONSITE</t>
        </is>
      </c>
    </row>
    <row r="18">
      <c r="A18" s="6" t="n">
        <v>41100</v>
      </c>
      <c r="B18" s="6" t="n">
        <v>41100</v>
      </c>
      <c r="C18" s="6" t="inlineStr">
        <is>
          <t>Contract Support Staff</t>
        </is>
      </c>
      <c r="D18" s="6" t="inlineStr">
        <is>
          <t>Receivable Invoice</t>
        </is>
      </c>
      <c r="E18" s="37" t="n">
        <v>46234</v>
      </c>
      <c r="F18" s="6" t="inlineStr">
        <is>
          <t>Bank of Western Australia Ltd (Bankwest)</t>
        </is>
      </c>
      <c r="G18" s="39" t="n">
        <v>0</v>
      </c>
      <c r="H18" s="39" t="n">
        <v>145</v>
      </c>
      <c r="I18" s="6" t="inlineStr">
        <is>
          <t>1144 - Bankwest PER Half Tech [ONS]</t>
        </is>
      </c>
      <c r="J18" s="6" t="inlineStr">
        <is>
          <t>INV-10529</t>
        </is>
      </c>
      <c r="K18" s="6" t="inlineStr">
        <is>
          <t>85720001BWPCSJUN27</t>
        </is>
      </c>
      <c r="L18" s="6" t="inlineStr">
        <is>
          <t>Bank of Western Australia Ltd (Bankwest) - 23/07 TM 0700-0900</t>
        </is>
      </c>
      <c r="M18" s="6" t="inlineStr">
        <is>
          <t>ONSITE</t>
        </is>
      </c>
    </row>
    <row r="19">
      <c r="A19" s="6" t="n">
        <v>41100</v>
      </c>
      <c r="B19" s="6" t="n">
        <v>41100</v>
      </c>
      <c r="C19" s="6" t="inlineStr">
        <is>
          <t>Contract Support Staff</t>
        </is>
      </c>
      <c r="D19" s="6" t="inlineStr">
        <is>
          <t>Receivable Invoice</t>
        </is>
      </c>
      <c r="E19" s="37" t="n">
        <v>46234</v>
      </c>
      <c r="F19" s="6" t="inlineStr">
        <is>
          <t>Bank of Western Australia Ltd (Bankwest)</t>
        </is>
      </c>
      <c r="G19" s="39" t="n">
        <v>0</v>
      </c>
      <c r="H19" s="39" t="n">
        <v>362.5</v>
      </c>
      <c r="I19" s="6" t="inlineStr">
        <is>
          <t>1144 - Bankwest PER Half Tech [ONS]</t>
        </is>
      </c>
      <c r="J19" s="6" t="inlineStr">
        <is>
          <t>INV-10529</t>
        </is>
      </c>
      <c r="K19" s="6" t="inlineStr">
        <is>
          <t>85720001BWPCSJUN27</t>
        </is>
      </c>
      <c r="L19" s="6" t="inlineStr">
        <is>
          <t>Bank of Western Australia Ltd (Bankwest) - 27/07 TM 0700-1200</t>
        </is>
      </c>
      <c r="M19" s="6" t="inlineStr">
        <is>
          <t>ONSITE</t>
        </is>
      </c>
    </row>
    <row r="20">
      <c r="A20" s="6" t="n">
        <v>41100</v>
      </c>
      <c r="B20" s="6" t="n">
        <v>41100</v>
      </c>
      <c r="C20" s="6" t="inlineStr">
        <is>
          <t>Contract Support Staff</t>
        </is>
      </c>
      <c r="D20" s="6" t="inlineStr">
        <is>
          <t>Receivable Invoice</t>
        </is>
      </c>
      <c r="E20" s="37" t="n">
        <v>46234</v>
      </c>
      <c r="F20" s="6" t="inlineStr">
        <is>
          <t>Bank of Western Australia Ltd (Bankwest)</t>
        </is>
      </c>
      <c r="G20" s="39" t="n">
        <v>0</v>
      </c>
      <c r="H20" s="39" t="n">
        <v>362.5</v>
      </c>
      <c r="I20" s="6" t="inlineStr">
        <is>
          <t>1144 - Bankwest PER Half Tech [ONS]</t>
        </is>
      </c>
      <c r="J20" s="6" t="inlineStr">
        <is>
          <t>INV-10529</t>
        </is>
      </c>
      <c r="K20" s="6" t="inlineStr">
        <is>
          <t>85720001BWPCSJUN27</t>
        </is>
      </c>
      <c r="L20" s="6" t="inlineStr">
        <is>
          <t>Bank of Western Australia Ltd (Bankwest) - 28/07 TM 0700-1200</t>
        </is>
      </c>
      <c r="M20" s="6" t="inlineStr">
        <is>
          <t>ONSITE</t>
        </is>
      </c>
    </row>
    <row r="21">
      <c r="A21" s="6" t="n">
        <v>41100</v>
      </c>
      <c r="B21" s="6" t="n">
        <v>41100</v>
      </c>
      <c r="C21" s="6" t="inlineStr">
        <is>
          <t>Contract Support Staff</t>
        </is>
      </c>
      <c r="D21" s="6" t="inlineStr">
        <is>
          <t>Receivable Invoice</t>
        </is>
      </c>
      <c r="E21" s="37" t="n">
        <v>46234</v>
      </c>
      <c r="F21" s="6" t="inlineStr">
        <is>
          <t>Bank of Western Australia Ltd (Bankwest)</t>
        </is>
      </c>
      <c r="G21" s="39" t="n">
        <v>0</v>
      </c>
      <c r="H21" s="39" t="n">
        <v>290</v>
      </c>
      <c r="I21" s="6" t="inlineStr">
        <is>
          <t>1144 - Bankwest PER Half Tech [ONS]</t>
        </is>
      </c>
      <c r="J21" s="6" t="inlineStr">
        <is>
          <t>INV-10529</t>
        </is>
      </c>
      <c r="K21" s="6" t="inlineStr">
        <is>
          <t>85720001BWPCSJUN27</t>
        </is>
      </c>
      <c r="L21" s="6" t="inlineStr">
        <is>
          <t>Bank of Western Australia Ltd (Bankwest) - 29/07 IB 0700-1100</t>
        </is>
      </c>
      <c r="M21" s="6" t="inlineStr">
        <is>
          <t>ONSITE</t>
        </is>
      </c>
    </row>
    <row r="22">
      <c r="A22" s="6" t="n">
        <v>41100</v>
      </c>
      <c r="B22" s="6" t="n">
        <v>41100</v>
      </c>
      <c r="C22" s="6" t="inlineStr">
        <is>
          <t>Contract Support Staff</t>
        </is>
      </c>
      <c r="D22" s="6" t="inlineStr">
        <is>
          <t>Receivable Invoice</t>
        </is>
      </c>
      <c r="E22" s="37" t="n">
        <v>46234</v>
      </c>
      <c r="F22" s="6" t="inlineStr">
        <is>
          <t>Bank of Western Australia Ltd (Bankwest)</t>
        </is>
      </c>
      <c r="G22" s="39" t="n">
        <v>0</v>
      </c>
      <c r="H22" s="39" t="n">
        <v>435</v>
      </c>
      <c r="I22" s="6" t="inlineStr">
        <is>
          <t>1144 - Bankwest PER Half Tech [ONS]</t>
        </is>
      </c>
      <c r="J22" s="6" t="inlineStr">
        <is>
          <t>INV-10529</t>
        </is>
      </c>
      <c r="K22" s="6" t="inlineStr">
        <is>
          <t>85720001BWPCSJUN27</t>
        </is>
      </c>
      <c r="L22" s="6" t="inlineStr">
        <is>
          <t>Bank of Western Australia Ltd (Bankwest) - 30/07 TM 0700-1330</t>
        </is>
      </c>
      <c r="M22" s="6" t="inlineStr">
        <is>
          <t>ONSITE</t>
        </is>
      </c>
    </row>
    <row r="23">
      <c r="A23" s="6" t="n">
        <v>41100</v>
      </c>
      <c r="B23" s="6" t="n">
        <v>41100</v>
      </c>
      <c r="C23" s="6" t="inlineStr">
        <is>
          <t>Contract Support Staff</t>
        </is>
      </c>
      <c r="D23" s="6" t="inlineStr">
        <is>
          <t>Receivable Invoice</t>
        </is>
      </c>
      <c r="E23" s="37" t="n">
        <v>46234</v>
      </c>
      <c r="F23" s="6" t="inlineStr">
        <is>
          <t>Bank of Western Australia Ltd (Bankwest)</t>
        </is>
      </c>
      <c r="G23" s="39" t="n">
        <v>0</v>
      </c>
      <c r="H23" s="39" t="n">
        <v>290</v>
      </c>
      <c r="I23" s="6" t="inlineStr">
        <is>
          <t>1144 - Bankwest PER Half Tech [ONS]</t>
        </is>
      </c>
      <c r="J23" s="6" t="inlineStr">
        <is>
          <t>INV-10529</t>
        </is>
      </c>
      <c r="K23" s="6" t="inlineStr">
        <is>
          <t>85720001BWPCSJUN27</t>
        </is>
      </c>
      <c r="L23" s="6" t="inlineStr">
        <is>
          <t>Bank of Western Australia Ltd (Bankwest) - 31/07 SC 0700-1100</t>
        </is>
      </c>
      <c r="M23" s="6" t="inlineStr">
        <is>
          <t>ONSITE</t>
        </is>
      </c>
    </row>
    <row r="24">
      <c r="A24" s="6" t="n">
        <v>41100</v>
      </c>
      <c r="B24" s="6" t="n">
        <v>41100</v>
      </c>
      <c r="C24" s="6" t="inlineStr">
        <is>
          <t>Contract Support Staff</t>
        </is>
      </c>
      <c r="D24" s="6" t="inlineStr">
        <is>
          <t>Receivable Invoice</t>
        </is>
      </c>
      <c r="E24" s="37" t="n">
        <v>46234</v>
      </c>
      <c r="F24" s="6" t="inlineStr">
        <is>
          <t>Deloitte Services P/L for Deloitte Services Trust</t>
        </is>
      </c>
      <c r="G24" s="39" t="n">
        <v>0</v>
      </c>
      <c r="H24" s="39" t="n">
        <v>14803.18</v>
      </c>
      <c r="I24" s="6" t="inlineStr">
        <is>
          <t>2846 - DTTL National STL [ONS]</t>
        </is>
      </c>
      <c r="J24" s="6" t="inlineStr">
        <is>
          <t>INV-10528</t>
        </is>
      </c>
      <c r="K24" s="6" t="inlineStr">
        <is>
          <t>CONTRACT</t>
        </is>
      </c>
      <c r="L24" s="6" t="inlineStr">
        <is>
          <t>Deloitte Services P/L for Deloitte Services Trust - Technician - SYD STL</t>
        </is>
      </c>
      <c r="M24" s="6" t="inlineStr">
        <is>
          <t>ONSITE</t>
        </is>
      </c>
    </row>
    <row r="25">
      <c r="A25" s="6" t="n">
        <v>41100</v>
      </c>
      <c r="B25" s="6" t="n">
        <v>41100</v>
      </c>
      <c r="C25" s="6" t="inlineStr">
        <is>
          <t>Contract Support Staff</t>
        </is>
      </c>
      <c r="D25" s="6" t="inlineStr">
        <is>
          <t>Receivable Invoice</t>
        </is>
      </c>
      <c r="E25" s="37" t="n">
        <v>46234</v>
      </c>
      <c r="F25" s="6" t="inlineStr">
        <is>
          <t>Deloitte Services P/L for Deloitte Services Trust</t>
        </is>
      </c>
      <c r="G25" s="39" t="n">
        <v>0</v>
      </c>
      <c r="H25" s="39" t="n">
        <v>13797.38</v>
      </c>
      <c r="I25" s="6" t="inlineStr">
        <is>
          <t>1401 - DTTL SYD FT Tech 2 [ONS]</t>
        </is>
      </c>
      <c r="J25" s="6" t="inlineStr">
        <is>
          <t>INV-10528</t>
        </is>
      </c>
      <c r="K25" s="6" t="inlineStr">
        <is>
          <t>CONTRACT</t>
        </is>
      </c>
      <c r="L25" s="6" t="inlineStr">
        <is>
          <t>Deloitte Services P/L for Deloitte Services Trust - Technician - SYD L2</t>
        </is>
      </c>
      <c r="M25" s="6" t="inlineStr">
        <is>
          <t>ONSITE</t>
        </is>
      </c>
    </row>
    <row r="26">
      <c r="A26" s="6" t="n">
        <v>41100</v>
      </c>
      <c r="B26" s="6" t="n">
        <v>41100</v>
      </c>
      <c r="C26" s="6" t="inlineStr">
        <is>
          <t>Contract Support Staff</t>
        </is>
      </c>
      <c r="D26" s="6" t="inlineStr">
        <is>
          <t>Receivable Invoice</t>
        </is>
      </c>
      <c r="E26" s="37" t="n">
        <v>46234</v>
      </c>
      <c r="F26" s="6" t="inlineStr">
        <is>
          <t>Deloitte Services P/L for Deloitte Services Trust</t>
        </is>
      </c>
      <c r="G26" s="39" t="n">
        <v>0</v>
      </c>
      <c r="H26" s="39" t="n">
        <v>14189.19</v>
      </c>
      <c r="I26" s="6" t="inlineStr">
        <is>
          <t>725 - DTTL Mel Tech FT 1 [ONS]</t>
        </is>
      </c>
      <c r="J26" s="6" t="inlineStr">
        <is>
          <t>INV-10528</t>
        </is>
      </c>
      <c r="K26" s="6" t="inlineStr">
        <is>
          <t>CONTRACT</t>
        </is>
      </c>
      <c r="L26" s="6" t="inlineStr">
        <is>
          <t>Deloitte Services P/L for Deloitte Services Trust - Technician- 2nd Level MEL</t>
        </is>
      </c>
      <c r="M26" s="6" t="inlineStr">
        <is>
          <t>ONSITE</t>
        </is>
      </c>
    </row>
    <row r="27">
      <c r="A27" s="6" t="n">
        <v>41100</v>
      </c>
      <c r="B27" s="6" t="n">
        <v>41100</v>
      </c>
      <c r="C27" s="6" t="inlineStr">
        <is>
          <t>Contract Support Staff</t>
        </is>
      </c>
      <c r="D27" s="6" t="inlineStr">
        <is>
          <t>Receivable Invoice</t>
        </is>
      </c>
      <c r="E27" s="37" t="n">
        <v>46234</v>
      </c>
      <c r="F27" s="6" t="inlineStr">
        <is>
          <t>Deloitte Services P/L for Deloitte Services Trust</t>
        </is>
      </c>
      <c r="G27" s="39" t="n">
        <v>0</v>
      </c>
      <c r="H27" s="39" t="n">
        <v>13716.21</v>
      </c>
      <c r="I27" s="6" t="inlineStr">
        <is>
          <t>1400 - DTTL Mel Tech FT 2 [ONS]</t>
        </is>
      </c>
      <c r="J27" s="6" t="inlineStr">
        <is>
          <t>INV-10528</t>
        </is>
      </c>
      <c r="K27" s="6" t="inlineStr">
        <is>
          <t>CONTRACT</t>
        </is>
      </c>
      <c r="L27" s="6" t="inlineStr">
        <is>
          <t>Deloitte Services P/L for Deloitte Services Trust - Technician- 1st Level MEL</t>
        </is>
      </c>
      <c r="M27" s="6" t="inlineStr">
        <is>
          <t>ONSITE</t>
        </is>
      </c>
    </row>
    <row r="28">
      <c r="A28" s="6" t="n">
        <v>41100</v>
      </c>
      <c r="B28" s="6" t="n">
        <v>41100</v>
      </c>
      <c r="C28" s="6" t="inlineStr">
        <is>
          <t>Contract Support Staff</t>
        </is>
      </c>
      <c r="D28" s="6" t="inlineStr">
        <is>
          <t>Receivable Invoice</t>
        </is>
      </c>
      <c r="E28" s="37" t="n">
        <v>46234</v>
      </c>
      <c r="F28" s="6" t="inlineStr">
        <is>
          <t>Deloitte Services P/L for Deloitte Services Trust</t>
        </is>
      </c>
      <c r="G28" s="39" t="n">
        <v>0</v>
      </c>
      <c r="H28" s="39" t="n">
        <v>13321.6</v>
      </c>
      <c r="I28" s="6" t="inlineStr">
        <is>
          <t>1530 - DTTL BNE Onsite [ONS]</t>
        </is>
      </c>
      <c r="J28" s="6" t="inlineStr">
        <is>
          <t>INV-10528</t>
        </is>
      </c>
      <c r="K28" s="6" t="inlineStr">
        <is>
          <t>CONTRACT</t>
        </is>
      </c>
      <c r="L28" s="6" t="inlineStr">
        <is>
          <t>Deloitte Services P/L for Deloitte Services Trust - Technician - BNE</t>
        </is>
      </c>
      <c r="M28" s="6" t="inlineStr">
        <is>
          <t>ONSITE</t>
        </is>
      </c>
    </row>
    <row r="29">
      <c r="A29" s="6" t="n">
        <v>41100</v>
      </c>
      <c r="B29" s="6" t="n">
        <v>41100</v>
      </c>
      <c r="C29" s="6" t="inlineStr">
        <is>
          <t>Contract Support Staff</t>
        </is>
      </c>
      <c r="D29" s="6" t="inlineStr">
        <is>
          <t>Receivable Invoice</t>
        </is>
      </c>
      <c r="E29" s="37" t="n">
        <v>46234</v>
      </c>
      <c r="F29" s="6" t="inlineStr">
        <is>
          <t>Deloitte Services P/L for Deloitte Services Trust</t>
        </is>
      </c>
      <c r="G29" s="39" t="n">
        <v>0</v>
      </c>
      <c r="H29" s="39" t="n">
        <v>13295.48</v>
      </c>
      <c r="I29" s="6" t="inlineStr">
        <is>
          <t>1862 - DTTL ADL Onsite [ONS]</t>
        </is>
      </c>
      <c r="J29" s="6" t="inlineStr">
        <is>
          <t>INV-10528</t>
        </is>
      </c>
      <c r="K29" s="6" t="inlineStr">
        <is>
          <t>CONTRACT</t>
        </is>
      </c>
      <c r="L29" s="6" t="inlineStr">
        <is>
          <t>Deloitte Services P/L for Deloitte Services Trust - Technician - ADL</t>
        </is>
      </c>
      <c r="M29" s="6" t="inlineStr">
        <is>
          <t>ONSITE</t>
        </is>
      </c>
    </row>
    <row r="30">
      <c r="A30" s="6" t="n">
        <v>41100</v>
      </c>
      <c r="B30" s="6" t="n">
        <v>41100</v>
      </c>
      <c r="C30" s="6" t="inlineStr">
        <is>
          <t>Contract Support Staff</t>
        </is>
      </c>
      <c r="D30" s="6" t="inlineStr">
        <is>
          <t>Receivable Invoice</t>
        </is>
      </c>
      <c r="E30" s="37" t="n">
        <v>46234</v>
      </c>
      <c r="F30" s="6" t="inlineStr">
        <is>
          <t>Deloitte Services P/L for Deloitte Services Trust</t>
        </is>
      </c>
      <c r="G30" s="39" t="n">
        <v>0</v>
      </c>
      <c r="H30" s="39" t="n">
        <v>13321.6</v>
      </c>
      <c r="I30" s="6" t="inlineStr">
        <is>
          <t>2402 - DTTL SYD FT Tech 1 [ONS]</t>
        </is>
      </c>
      <c r="J30" s="6" t="inlineStr">
        <is>
          <t>INV-10528</t>
        </is>
      </c>
      <c r="K30" s="6" t="inlineStr">
        <is>
          <t>CONTRACT</t>
        </is>
      </c>
      <c r="L30" s="6" t="inlineStr">
        <is>
          <t>Deloitte Services P/L for Deloitte Services Trust - Technician - SYD L1</t>
        </is>
      </c>
      <c r="M30" s="6" t="inlineStr">
        <is>
          <t>ONSITE</t>
        </is>
      </c>
    </row>
    <row r="31">
      <c r="A31" s="6" t="n">
        <v>41100</v>
      </c>
      <c r="B31" s="6" t="n">
        <v>41100</v>
      </c>
      <c r="C31" s="6" t="inlineStr">
        <is>
          <t>Contract Support Staff</t>
        </is>
      </c>
      <c r="D31" s="6" t="inlineStr">
        <is>
          <t>Receivable Invoice</t>
        </is>
      </c>
      <c r="E31" s="37" t="n">
        <v>46234</v>
      </c>
      <c r="F31" s="6" t="inlineStr">
        <is>
          <t>Deloitte Services P/L for Deloitte Services Trust</t>
        </is>
      </c>
      <c r="G31" s="39" t="n">
        <v>0</v>
      </c>
      <c r="H31" s="39" t="n">
        <v>6660.8</v>
      </c>
      <c r="I31" s="6" t="inlineStr">
        <is>
          <t>2849 - DTTL SYD Internal [ONS]</t>
        </is>
      </c>
      <c r="J31" s="6" t="inlineStr">
        <is>
          <t>INV-10528</t>
        </is>
      </c>
      <c r="K31" s="6" t="inlineStr">
        <is>
          <t>CONTRACT</t>
        </is>
      </c>
      <c r="L31" s="6" t="inlineStr">
        <is>
          <t>Deloitte Services P/L for Deloitte Services Trust - Technician - QQT L1 / Internal Split</t>
        </is>
      </c>
      <c r="M31" s="6" t="inlineStr">
        <is>
          <t>ONSITE</t>
        </is>
      </c>
    </row>
    <row r="32">
      <c r="A32" s="6" t="n">
        <v>41100</v>
      </c>
      <c r="B32" s="6" t="n">
        <v>41100</v>
      </c>
      <c r="C32" s="6" t="inlineStr">
        <is>
          <t>Contract Support Staff</t>
        </is>
      </c>
      <c r="D32" s="6" t="inlineStr">
        <is>
          <t>Receivable Invoice</t>
        </is>
      </c>
      <c r="E32" s="37" t="n">
        <v>46234</v>
      </c>
      <c r="F32" s="6" t="inlineStr">
        <is>
          <t>Ricoh Australia Pty Ltd</t>
        </is>
      </c>
      <c r="G32" s="39" t="n">
        <v>0</v>
      </c>
      <c r="H32" s="39" t="n">
        <v>11860.56</v>
      </c>
      <c r="I32" s="6" t="inlineStr">
        <is>
          <t>2880 - Ricoh - QANTAS [ONS]</t>
        </is>
      </c>
      <c r="J32" s="6" t="inlineStr">
        <is>
          <t>INV-10536</t>
        </is>
      </c>
      <c r="K32" s="6" t="inlineStr">
        <is>
          <t>CONTRACT</t>
        </is>
      </c>
      <c r="L32" s="6" t="inlineStr">
        <is>
          <t>Ricoh Australia Pty Ltd - C&amp;C Onsite Support Resource - July 2026</t>
        </is>
      </c>
      <c r="M32" s="6" t="inlineStr">
        <is>
          <t>ONSITE</t>
        </is>
      </c>
    </row>
    <row r="33">
      <c r="A33" s="6" t="n">
        <v>41100</v>
      </c>
      <c r="B33" s="6" t="n">
        <v>41100</v>
      </c>
      <c r="C33" s="6" t="inlineStr">
        <is>
          <t>Contract Support Staff</t>
        </is>
      </c>
      <c r="D33" s="6" t="inlineStr">
        <is>
          <t>Receivable Invoice</t>
        </is>
      </c>
      <c r="E33" s="37" t="n">
        <v>46234</v>
      </c>
      <c r="F33" s="6" t="inlineStr">
        <is>
          <t>Generation-e Productivity Solutions</t>
        </is>
      </c>
      <c r="G33" s="39" t="n">
        <v>0</v>
      </c>
      <c r="H33" s="39" t="n">
        <v>12388.8</v>
      </c>
      <c r="I33" s="6" t="inlineStr">
        <is>
          <t>26021602 - Gen E ABS AV Support (Canberra) [ONS]</t>
        </is>
      </c>
      <c r="J33" s="6" t="inlineStr">
        <is>
          <t>INV-10532</t>
        </is>
      </c>
      <c r="K33" s="6" t="inlineStr">
        <is>
          <t>PAU26-407</t>
        </is>
      </c>
      <c r="L33" s="6" t="inlineStr">
        <is>
          <t>Generation-e Productivity Solutions - AV Partner Support Services July 2026</t>
        </is>
      </c>
      <c r="M33" s="6" t="inlineStr">
        <is>
          <t>ONSITE</t>
        </is>
      </c>
    </row>
    <row r="34">
      <c r="A34" s="6" t="n">
        <v>41100</v>
      </c>
      <c r="B34" s="6" t="n">
        <v>41100</v>
      </c>
      <c r="C34" s="6" t="inlineStr">
        <is>
          <t>Contract Support Staff</t>
        </is>
      </c>
      <c r="D34" s="6" t="inlineStr">
        <is>
          <t>Receivable Invoice</t>
        </is>
      </c>
      <c r="E34" s="37" t="n">
        <v>46234</v>
      </c>
      <c r="F34" s="6" t="inlineStr">
        <is>
          <t>Commonwealth Bank of Australia</t>
        </is>
      </c>
      <c r="G34" s="39" t="n">
        <v>0</v>
      </c>
      <c r="H34" s="39" t="n">
        <v>8528.450000000001</v>
      </c>
      <c r="I34" s="6" t="inlineStr">
        <is>
          <t>1350 - CBA Brisbane ONS [ONS]</t>
        </is>
      </c>
      <c r="J34" s="6" t="inlineStr">
        <is>
          <t>INV-10525</t>
        </is>
      </c>
      <c r="K34" s="6" t="inlineStr">
        <is>
          <t>85720001BRISCSJUN27</t>
        </is>
      </c>
      <c r="L34" s="6" t="inlineStr">
        <is>
          <t>Commonwealth Bank of Australia (CBA Brisbane) - Monthly Technician</t>
        </is>
      </c>
      <c r="M34" s="6" t="inlineStr">
        <is>
          <t>ONSITE</t>
        </is>
      </c>
    </row>
    <row r="35">
      <c r="A35" s="6" t="n">
        <v>41100</v>
      </c>
      <c r="B35" s="6" t="n">
        <v>41100</v>
      </c>
      <c r="C35" s="6" t="inlineStr">
        <is>
          <t>Contract Support Staff</t>
        </is>
      </c>
      <c r="D35" s="6" t="inlineStr">
        <is>
          <t>Receivable Invoice</t>
        </is>
      </c>
      <c r="E35" s="37" t="n">
        <v>46234</v>
      </c>
      <c r="F35" s="6" t="inlineStr">
        <is>
          <t>Commonwealth Bank of Australia</t>
        </is>
      </c>
      <c r="G35" s="39" t="n">
        <v>0</v>
      </c>
      <c r="H35" s="39" t="n">
        <v>11317.12</v>
      </c>
      <c r="I35" s="6" t="inlineStr">
        <is>
          <t>26043001 - CBA FT Tech MEL - 12 months [ONS]</t>
        </is>
      </c>
      <c r="J35" s="6" t="inlineStr">
        <is>
          <t>INV-10534</t>
        </is>
      </c>
      <c r="K35" s="6" t="inlineStr">
        <is>
          <t>85720001MEL435CSJUN27</t>
        </is>
      </c>
      <c r="L35" s="6" t="inlineStr">
        <is>
          <t>Commonwealth Bank of Australia (CBA Melbourne) - CBA Melbourne Technician</t>
        </is>
      </c>
      <c r="M35" s="6" t="inlineStr">
        <is>
          <t>ONSITE</t>
        </is>
      </c>
    </row>
    <row r="36">
      <c r="A36" s="6" t="n">
        <v>41100</v>
      </c>
      <c r="B36" s="6" t="n">
        <v>41100</v>
      </c>
      <c r="C36" s="6" t="inlineStr">
        <is>
          <t>Contract Support Staff</t>
        </is>
      </c>
      <c r="D36" s="6" t="inlineStr">
        <is>
          <t>Receivable Invoice</t>
        </is>
      </c>
      <c r="E36" s="37" t="n">
        <v>46234</v>
      </c>
      <c r="F36" s="6" t="inlineStr">
        <is>
          <t>Commonwealth Bank of Australia</t>
        </is>
      </c>
      <c r="G36" s="39" t="n">
        <v>0</v>
      </c>
      <c r="H36" s="39" t="n">
        <v>510</v>
      </c>
      <c r="I36" s="6" t="inlineStr">
        <is>
          <t>1668 - CBA Dedicated Tech [ONS]</t>
        </is>
      </c>
      <c r="J36" s="6" t="inlineStr">
        <is>
          <t>INV-10544</t>
        </is>
      </c>
      <c r="K36" s="6" t="inlineStr">
        <is>
          <t>85720001CBPSCSJUN27 DEDICATED TECH</t>
        </is>
      </c>
      <c r="L36" s="6" t="inlineStr">
        <is>
          <t>Commonwealth Bank of Australia (CBA Place South) - 23/07/26 - Site:CBP - Event ID:685690 - Cost Centre:18822 - Client:Marie Perre - Event Name:MCA All Hands</t>
        </is>
      </c>
      <c r="M36" s="6" t="inlineStr">
        <is>
          <t>ONSITE</t>
        </is>
      </c>
    </row>
    <row r="37">
      <c r="A37" s="6" t="n">
        <v>41100</v>
      </c>
      <c r="B37" s="6" t="n">
        <v>41100</v>
      </c>
      <c r="C37" s="6" t="inlineStr">
        <is>
          <t>Contract Support Staff</t>
        </is>
      </c>
      <c r="D37" s="6" t="inlineStr">
        <is>
          <t>Receivable Invoice</t>
        </is>
      </c>
      <c r="E37" s="37" t="n">
        <v>46234</v>
      </c>
      <c r="F37" s="6" t="inlineStr">
        <is>
          <t>Commonwealth Bank of Australia</t>
        </is>
      </c>
      <c r="G37" s="39" t="n">
        <v>0</v>
      </c>
      <c r="H37" s="39" t="n">
        <v>425</v>
      </c>
      <c r="I37" s="6" t="inlineStr">
        <is>
          <t>1668 - CBA Dedicated Tech [ONS]</t>
        </is>
      </c>
      <c r="J37" s="6" t="inlineStr">
        <is>
          <t>INV-10543</t>
        </is>
      </c>
      <c r="K37" s="6" t="inlineStr">
        <is>
          <t>85720001CBPSCSJUN27 DEDICATED TECH</t>
        </is>
      </c>
      <c r="L37" s="6" t="inlineStr">
        <is>
          <t>Commonwealth Bank of Australia (CBA Place South) - 02/07/26 - Site:CBP - Event ID:668099 - Cost Centre:13924 - Client:Alexandra Renton - Event Name:Coverage Town Hall</t>
        </is>
      </c>
      <c r="M37" s="6" t="inlineStr">
        <is>
          <t>ONSITE</t>
        </is>
      </c>
    </row>
    <row r="38">
      <c r="A38" s="6" t="n">
        <v>41100</v>
      </c>
      <c r="B38" s="6" t="n">
        <v>41100</v>
      </c>
      <c r="C38" s="6" t="inlineStr">
        <is>
          <t>Contract Support Staff</t>
        </is>
      </c>
      <c r="D38" s="6" t="inlineStr">
        <is>
          <t>Receivable Invoice</t>
        </is>
      </c>
      <c r="E38" s="37" t="n">
        <v>46234</v>
      </c>
      <c r="F38" s="6" t="inlineStr">
        <is>
          <t>Commonwealth Bank of Australia</t>
        </is>
      </c>
      <c r="G38" s="39" t="n">
        <v>0</v>
      </c>
      <c r="H38" s="39" t="n">
        <v>180</v>
      </c>
      <c r="I38" s="6" t="inlineStr">
        <is>
          <t>1668 - CBA Dedicated Tech [ONS]</t>
        </is>
      </c>
      <c r="J38" s="6" t="inlineStr">
        <is>
          <t>INV-10542</t>
        </is>
      </c>
      <c r="K38" s="6" t="inlineStr">
        <is>
          <t>85720001CBPSCSJUN27 AFTERHOURS</t>
        </is>
      </c>
      <c r="L38" s="6" t="inlineStr">
        <is>
          <t>Commonwealth Bank of Australia (CBA Place South) - 02/07/26 - Site:CBP - Event ID:684582 - Cost Centre:19468 - Client:Vinita Sharma - Event Name:SRE Meetup</t>
        </is>
      </c>
      <c r="M38" s="6" t="inlineStr">
        <is>
          <t>ONSITE</t>
        </is>
      </c>
    </row>
    <row r="39">
      <c r="A39" s="6" t="n">
        <v>41100</v>
      </c>
      <c r="B39" s="6" t="n">
        <v>41100</v>
      </c>
      <c r="C39" s="6" t="inlineStr">
        <is>
          <t>Contract Support Staff</t>
        </is>
      </c>
      <c r="D39" s="6" t="inlineStr">
        <is>
          <t>Receivable Invoice</t>
        </is>
      </c>
      <c r="E39" s="37" t="n">
        <v>46234</v>
      </c>
      <c r="F39" s="6" t="inlineStr">
        <is>
          <t>Commonwealth Bank of Australia</t>
        </is>
      </c>
      <c r="G39" s="39" t="n">
        <v>0</v>
      </c>
      <c r="H39" s="39" t="n">
        <v>11900</v>
      </c>
      <c r="I39" s="6" t="inlineStr">
        <is>
          <t>585 - CBA Team Leader [ONS]</t>
        </is>
      </c>
      <c r="J39" s="6" t="inlineStr">
        <is>
          <t>INV-10526</t>
        </is>
      </c>
      <c r="K39" s="6" t="inlineStr">
        <is>
          <t>85720001CBPSCSJUN27</t>
        </is>
      </c>
      <c r="L39" s="6" t="inlineStr">
        <is>
          <t>Commonwealth Bank of Australia (CBA Place South) - CBP Technician Site Team Leader</t>
        </is>
      </c>
      <c r="M39" s="6" t="inlineStr">
        <is>
          <t>ONSITE</t>
        </is>
      </c>
    </row>
    <row r="40">
      <c r="A40" s="6" t="n">
        <v>41100</v>
      </c>
      <c r="B40" s="6" t="n">
        <v>41100</v>
      </c>
      <c r="C40" s="6" t="inlineStr">
        <is>
          <t>Contract Support Staff</t>
        </is>
      </c>
      <c r="D40" s="6" t="inlineStr">
        <is>
          <t>Receivable Invoice</t>
        </is>
      </c>
      <c r="E40" s="37" t="n">
        <v>46234</v>
      </c>
      <c r="F40" s="6" t="inlineStr">
        <is>
          <t>Commonwealth Bank of Australia</t>
        </is>
      </c>
      <c r="G40" s="39" t="n">
        <v>0</v>
      </c>
      <c r="H40" s="39" t="n">
        <v>10072.57</v>
      </c>
      <c r="I40" s="6" t="inlineStr">
        <is>
          <t>586 - CBA Tech NP [ONS]</t>
        </is>
      </c>
      <c r="J40" s="6" t="inlineStr">
        <is>
          <t>INV-10526</t>
        </is>
      </c>
      <c r="K40" s="6" t="inlineStr">
        <is>
          <t>85720001CBPSCSJUN27</t>
        </is>
      </c>
      <c r="L40" s="6" t="inlineStr">
        <is>
          <t>Commonwealth Bank of Australia (CBA Place South) - Technician</t>
        </is>
      </c>
      <c r="M40" s="6" t="inlineStr">
        <is>
          <t>ONSITE</t>
        </is>
      </c>
    </row>
    <row r="41">
      <c r="A41" s="6" t="n">
        <v>41100</v>
      </c>
      <c r="B41" s="6" t="n">
        <v>41100</v>
      </c>
      <c r="C41" s="6" t="inlineStr">
        <is>
          <t>Contract Support Staff</t>
        </is>
      </c>
      <c r="D41" s="6" t="inlineStr">
        <is>
          <t>Receivable Invoice</t>
        </is>
      </c>
      <c r="E41" s="37" t="n">
        <v>46234</v>
      </c>
      <c r="F41" s="6" t="inlineStr">
        <is>
          <t>Commonwealth Bank of Australia</t>
        </is>
      </c>
      <c r="G41" s="39" t="n">
        <v>0</v>
      </c>
      <c r="H41" s="39" t="n">
        <v>60</v>
      </c>
      <c r="I41" s="6" t="inlineStr">
        <is>
          <t>586 - CBA Tech NP [ONS]</t>
        </is>
      </c>
      <c r="J41" s="6" t="inlineStr">
        <is>
          <t>INV-10526</t>
        </is>
      </c>
      <c r="K41" s="6" t="inlineStr">
        <is>
          <t>85720001CBPSCSJUN27</t>
        </is>
      </c>
      <c r="L41" s="6" t="inlineStr">
        <is>
          <t>Commonwealth Bank of Australia (CBA Place South) - Mobile Phone</t>
        </is>
      </c>
      <c r="M41" s="6" t="inlineStr">
        <is>
          <t>ONSITE</t>
        </is>
      </c>
    </row>
    <row r="42">
      <c r="A42" s="6" t="n">
        <v>41100</v>
      </c>
      <c r="B42" s="6" t="n">
        <v>41100</v>
      </c>
      <c r="C42" s="6" t="inlineStr">
        <is>
          <t>Contract Support Staff</t>
        </is>
      </c>
      <c r="D42" s="6" t="inlineStr">
        <is>
          <t>Receivable Invoice</t>
        </is>
      </c>
      <c r="E42" s="37" t="n">
        <v>46234</v>
      </c>
      <c r="F42" s="6" t="inlineStr">
        <is>
          <t>Commonwealth Bank of Australia</t>
        </is>
      </c>
      <c r="G42" s="39" t="n">
        <v>0</v>
      </c>
      <c r="H42" s="39" t="n">
        <v>10660</v>
      </c>
      <c r="I42" s="6" t="inlineStr">
        <is>
          <t>587 - CBA Tech TN [ONS]</t>
        </is>
      </c>
      <c r="J42" s="6" t="inlineStr">
        <is>
          <t>INV-10527</t>
        </is>
      </c>
      <c r="K42" s="6" t="inlineStr">
        <is>
          <t>85720001CBSCSJUN27</t>
        </is>
      </c>
      <c r="L42" s="6" t="inlineStr">
        <is>
          <t>Commonwealth Bank of Australia (CBA Square) - CBS Technician</t>
        </is>
      </c>
      <c r="M42" s="6" t="inlineStr">
        <is>
          <t>ONSITE</t>
        </is>
      </c>
    </row>
    <row r="43">
      <c r="A43" s="6" t="n">
        <v>41100</v>
      </c>
      <c r="B43" s="6" t="n">
        <v>41100</v>
      </c>
      <c r="C43" s="6" t="inlineStr">
        <is>
          <t>Contract Support Staff</t>
        </is>
      </c>
      <c r="D43" s="6" t="inlineStr">
        <is>
          <t>Manual Journal</t>
        </is>
      </c>
      <c r="E43" s="37" t="n">
        <v>46234</v>
      </c>
      <c r="F43" s="6" t="inlineStr">
        <is>
          <t>Commonwealth Bank of Australia</t>
        </is>
      </c>
      <c r="G43" s="39" t="n">
        <v>5950</v>
      </c>
      <c r="H43" s="39" t="n">
        <v>0</v>
      </c>
      <c r="I43" s="6" t="inlineStr">
        <is>
          <t>26043001 - CBA FT Tech MEL - 12 months [ONS]</t>
        </is>
      </c>
      <c r="J43" s="6" t="n"/>
      <c r="K43" s="6" t="inlineStr">
        <is>
          <t>#69497</t>
        </is>
      </c>
      <c r="L43" s="6" t="inlineStr">
        <is>
          <t>WIP Journal July 2026 - CBA Melbourne Half of May 2026 not invoiced yet (Invoiced in June)</t>
        </is>
      </c>
      <c r="M43" s="6" t="inlineStr">
        <is>
          <t>ONSITE</t>
        </is>
      </c>
    </row>
    <row r="44">
      <c r="A44" s="6" t="n">
        <v>41100</v>
      </c>
      <c r="B44" s="6" t="n">
        <v>41100</v>
      </c>
      <c r="C44" s="6" t="inlineStr">
        <is>
          <t>Contract Support Staff</t>
        </is>
      </c>
      <c r="D44" s="6" t="inlineStr">
        <is>
          <t>Receivable Invoice</t>
        </is>
      </c>
      <c r="E44" s="37" t="n">
        <v>46234</v>
      </c>
      <c r="F44" s="6" t="inlineStr">
        <is>
          <t>Aware Super</t>
        </is>
      </c>
      <c r="G44" s="39" t="n">
        <v>0</v>
      </c>
      <c r="H44" s="39" t="n">
        <v>11000</v>
      </c>
      <c r="I44" s="6" t="inlineStr">
        <is>
          <t>26022301 - Aware Super AV Maintenance [ONS]</t>
        </is>
      </c>
      <c r="J44" s="6" t="inlineStr">
        <is>
          <t>INV-10551</t>
        </is>
      </c>
      <c r="K44" s="6" t="inlineStr">
        <is>
          <t>Aware Super Annual National Maintenance Proposal</t>
        </is>
      </c>
      <c r="L44" s="6" t="inlineStr">
        <is>
          <t>Aware Super - National AV Maintenance - Site visits</t>
        </is>
      </c>
      <c r="M44" s="6" t="inlineStr">
        <is>
          <t>ONSITE</t>
        </is>
      </c>
    </row>
    <row r="45">
      <c r="A45" s="6" t="n">
        <v>41100</v>
      </c>
      <c r="B45" s="6" t="n">
        <v>41100</v>
      </c>
      <c r="C45" s="6" t="inlineStr">
        <is>
          <t>Contract Support Staff</t>
        </is>
      </c>
      <c r="D45" s="6" t="inlineStr">
        <is>
          <t>Manual Journal</t>
        </is>
      </c>
      <c r="E45" s="37" t="n">
        <v>46251</v>
      </c>
      <c r="F45" s="6" t="inlineStr">
        <is>
          <t>Aware Super</t>
        </is>
      </c>
      <c r="G45" s="39" t="n">
        <v>850</v>
      </c>
      <c r="H45" s="39" t="n">
        <v>0</v>
      </c>
      <c r="I45" s="6" t="inlineStr">
        <is>
          <t>26022301 - Aware Super AV Maintenance [ONS]</t>
        </is>
      </c>
      <c r="J45" s="6" t="n"/>
      <c r="K45" s="6" t="inlineStr">
        <is>
          <t>#69512</t>
        </is>
      </c>
      <c r="L45" s="6" t="inlineStr">
        <is>
          <t>Aware Super National AV Maintenance - Site visits - Production Support July 2026 INV-10551 - Aware Super National AV Maintenance - Site visits - Production Support</t>
        </is>
      </c>
      <c r="M45" s="6" t="inlineStr">
        <is>
          <t>ONSITE</t>
        </is>
      </c>
    </row>
    <row r="46">
      <c r="A46" s="6" t="n">
        <v>41100</v>
      </c>
      <c r="B46" s="6" t="n">
        <v>41100</v>
      </c>
      <c r="C46" s="6" t="inlineStr">
        <is>
          <t>Contract Support Staff</t>
        </is>
      </c>
      <c r="D46" s="6" t="inlineStr">
        <is>
          <t>Receivable Invoice</t>
        </is>
      </c>
      <c r="E46" s="37" t="n">
        <v>46265</v>
      </c>
      <c r="F46" s="6" t="inlineStr">
        <is>
          <t>Commonwealth Bank of Australia</t>
        </is>
      </c>
      <c r="G46" s="39" t="n">
        <v>0</v>
      </c>
      <c r="H46" s="39" t="n">
        <v>425</v>
      </c>
      <c r="I46" s="6" t="inlineStr">
        <is>
          <t>1668 - CBA Dedicated Tech [ONS]</t>
        </is>
      </c>
      <c r="J46" s="6" t="inlineStr">
        <is>
          <t>INV-10609</t>
        </is>
      </c>
      <c r="K46" s="6" t="inlineStr">
        <is>
          <t>85720001CBPSCSJUN27 DEDICATED TECH</t>
        </is>
      </c>
      <c r="L46" s="6" t="inlineStr">
        <is>
          <t>Commonwealth Bank of Australia (CBA Place South) - 13/08/26 - Site:CBP - Event ID:682218 - Cost Centre:16293 - Client:Lillian Kripp - Event Name:Caps LT Offsite</t>
        </is>
      </c>
      <c r="M46" s="6" t="inlineStr">
        <is>
          <t>ONSITE</t>
        </is>
      </c>
    </row>
    <row r="47">
      <c r="A47" s="6" t="n">
        <v>41100</v>
      </c>
      <c r="B47" s="6" t="n">
        <v>41100</v>
      </c>
      <c r="C47" s="6" t="inlineStr">
        <is>
          <t>Contract Support Staff</t>
        </is>
      </c>
      <c r="D47" s="6" t="inlineStr">
        <is>
          <t>Receivable Invoice</t>
        </is>
      </c>
      <c r="E47" s="37" t="n">
        <v>46265</v>
      </c>
      <c r="F47" s="6" t="inlineStr">
        <is>
          <t>Commonwealth Bank of Australia</t>
        </is>
      </c>
      <c r="G47" s="39" t="n">
        <v>0</v>
      </c>
      <c r="H47" s="39" t="n">
        <v>340</v>
      </c>
      <c r="I47" s="6" t="inlineStr">
        <is>
          <t>1668 - CBA Dedicated Tech [ONS]</t>
        </is>
      </c>
      <c r="J47" s="6" t="inlineStr">
        <is>
          <t>INV-10608</t>
        </is>
      </c>
      <c r="K47" s="6" t="inlineStr">
        <is>
          <t>85720001CBPSCSJUN27 DEDICATED TECH</t>
        </is>
      </c>
      <c r="L47" s="6" t="inlineStr">
        <is>
          <t>Commonwealth Bank of Australia (CBA Place South) - 11/08/226 - Site:CBP - Event ID:643338 - Cost Centre:4231 - Client:Silvia Giso - Event Name:Global Markets town hall</t>
        </is>
      </c>
      <c r="M47" s="6" t="inlineStr">
        <is>
          <t>ONSITE</t>
        </is>
      </c>
    </row>
    <row r="48">
      <c r="A48" s="6" t="n">
        <v>41100</v>
      </c>
      <c r="B48" s="6" t="n">
        <v>41100</v>
      </c>
      <c r="C48" s="6" t="inlineStr">
        <is>
          <t>Contract Support Staff</t>
        </is>
      </c>
      <c r="D48" s="6" t="inlineStr">
        <is>
          <t>Receivable Invoice</t>
        </is>
      </c>
      <c r="E48" s="37" t="n">
        <v>46265</v>
      </c>
      <c r="F48" s="6" t="inlineStr">
        <is>
          <t>Commonwealth Bank of Australia</t>
        </is>
      </c>
      <c r="G48" s="39" t="n">
        <v>0</v>
      </c>
      <c r="H48" s="39" t="n">
        <v>510</v>
      </c>
      <c r="I48" s="6" t="inlineStr">
        <is>
          <t>1668 - CBA Dedicated Tech [ONS]</t>
        </is>
      </c>
      <c r="J48" s="6" t="inlineStr">
        <is>
          <t>INV-10607</t>
        </is>
      </c>
      <c r="K48" s="6" t="inlineStr">
        <is>
          <t>85720001CBPSCSJUN27 DEDICATED TECH</t>
        </is>
      </c>
      <c r="L48" s="6" t="inlineStr">
        <is>
          <t>Commonwealth Bank of Australia (CBA Place South) - 11/08/226 - Site:CBP - Event ID:689271 - Cost Centre:12670 - Client:Shane Miller - Event Name:Cirium Finance</t>
        </is>
      </c>
      <c r="M48" s="6" t="inlineStr">
        <is>
          <t>ONSITE</t>
        </is>
      </c>
    </row>
    <row r="49">
      <c r="A49" s="6" t="n">
        <v>41100</v>
      </c>
      <c r="B49" s="6" t="n">
        <v>41100</v>
      </c>
      <c r="C49" s="6" t="inlineStr">
        <is>
          <t>Contract Support Staff</t>
        </is>
      </c>
      <c r="D49" s="6" t="inlineStr">
        <is>
          <t>Receivable Invoice</t>
        </is>
      </c>
      <c r="E49" s="37" t="n">
        <v>46265</v>
      </c>
      <c r="F49" s="6" t="inlineStr">
        <is>
          <t>Commonwealth Bank of Australia</t>
        </is>
      </c>
      <c r="G49" s="39" t="n">
        <v>0</v>
      </c>
      <c r="H49" s="39" t="n">
        <v>510</v>
      </c>
      <c r="I49" s="6" t="inlineStr">
        <is>
          <t>1668 - CBA Dedicated Tech [ONS]</t>
        </is>
      </c>
      <c r="J49" s="6" t="inlineStr">
        <is>
          <t>INV-10606</t>
        </is>
      </c>
      <c r="K49" s="6" t="inlineStr">
        <is>
          <t>85720001CBPSCSJUN27 DEDICATED TECH</t>
        </is>
      </c>
      <c r="L49" s="6" t="inlineStr">
        <is>
          <t>Commonwealth Bank of Australia (CBA Place South) - 05/08/26 - Site:CBP - Event ID:684574 - Cost Centre:19990 - Client:Jack Sloman - Event Name:Payments Community In-Person Event</t>
        </is>
      </c>
      <c r="M49" s="6" t="inlineStr">
        <is>
          <t>ONSITE</t>
        </is>
      </c>
    </row>
    <row r="50">
      <c r="A50" s="6" t="n">
        <v>41100</v>
      </c>
      <c r="B50" s="6" t="n">
        <v>41100</v>
      </c>
      <c r="C50" s="6" t="inlineStr">
        <is>
          <t>Contract Support Staff</t>
        </is>
      </c>
      <c r="D50" s="6" t="inlineStr">
        <is>
          <t>Receivable Invoice</t>
        </is>
      </c>
      <c r="E50" s="37" t="n">
        <v>46265</v>
      </c>
      <c r="F50" s="6" t="inlineStr">
        <is>
          <t>Commonwealth Bank of Australia</t>
        </is>
      </c>
      <c r="G50" s="39" t="n">
        <v>0</v>
      </c>
      <c r="H50" s="39" t="n">
        <v>340</v>
      </c>
      <c r="I50" s="6" t="inlineStr">
        <is>
          <t>1668 - CBA Dedicated Tech [ONS]</t>
        </is>
      </c>
      <c r="J50" s="6" t="inlineStr">
        <is>
          <t>INV-10605</t>
        </is>
      </c>
      <c r="K50" s="6" t="inlineStr">
        <is>
          <t>85720001CBPSCSJUN27 DEDICATED TECH</t>
        </is>
      </c>
      <c r="L50" s="6" t="inlineStr">
        <is>
          <t>Commonwealth Bank of Australia (CBA Place South) - 29/07/26 - Site:CBP - Event ID:678377 - Cost Centre:18084 - Client:Jolien Mikosza - Event Name:Queensland Treasurer and CBA CEO</t>
        </is>
      </c>
      <c r="M50" s="6" t="inlineStr">
        <is>
          <t>ONSITE</t>
        </is>
      </c>
    </row>
    <row r="51">
      <c r="A51" s="6" t="n">
        <v>41100</v>
      </c>
      <c r="B51" s="6" t="n">
        <v>41100</v>
      </c>
      <c r="C51" s="6" t="inlineStr">
        <is>
          <t>Contract Support Staff</t>
        </is>
      </c>
      <c r="D51" s="6" t="inlineStr">
        <is>
          <t>Receivable Invoice</t>
        </is>
      </c>
      <c r="E51" s="37" t="n">
        <v>46265</v>
      </c>
      <c r="F51" s="6" t="inlineStr">
        <is>
          <t>Commonwealth Bank of Australia</t>
        </is>
      </c>
      <c r="G51" s="39" t="n">
        <v>0</v>
      </c>
      <c r="H51" s="39" t="n">
        <v>510</v>
      </c>
      <c r="I51" s="6" t="inlineStr">
        <is>
          <t>1668 - CBA Dedicated Tech [ONS]</t>
        </is>
      </c>
      <c r="J51" s="6" t="inlineStr">
        <is>
          <t>INV-10604</t>
        </is>
      </c>
      <c r="K51" s="6" t="inlineStr">
        <is>
          <t>85720001CBPSCSJUN27 DEDICATED TECH</t>
        </is>
      </c>
      <c r="L51" s="6" t="inlineStr">
        <is>
          <t>Commonwealth Bank of Australia (CBA Place South) - 27/07/26 - Site:CBP - Event ID:686999 - Cost Centre:12086 - Client:Karen King - Event Name:FY27 Marketing Kick-off</t>
        </is>
      </c>
      <c r="M51" s="6" t="inlineStr">
        <is>
          <t>ONSITE</t>
        </is>
      </c>
    </row>
    <row r="52">
      <c r="A52" s="6" t="n">
        <v>41100</v>
      </c>
      <c r="B52" s="6" t="n">
        <v>41100</v>
      </c>
      <c r="C52" s="6" t="inlineStr">
        <is>
          <t>Contract Support Staff</t>
        </is>
      </c>
      <c r="D52" s="6" t="inlineStr">
        <is>
          <t>Receivable Invoice</t>
        </is>
      </c>
      <c r="E52" s="37" t="n">
        <v>46265</v>
      </c>
      <c r="F52" s="6" t="inlineStr">
        <is>
          <t>Commonwealth Bank of Australia</t>
        </is>
      </c>
      <c r="G52" s="39" t="n">
        <v>0</v>
      </c>
      <c r="H52" s="39" t="n">
        <v>255</v>
      </c>
      <c r="I52" s="6" t="inlineStr">
        <is>
          <t>1668 - CBA Dedicated Tech [ONS]</t>
        </is>
      </c>
      <c r="J52" s="6" t="inlineStr">
        <is>
          <t>INV-10603</t>
        </is>
      </c>
      <c r="K52" s="6" t="inlineStr">
        <is>
          <t>85720001CBPSCSJUN27 AFTERHOURS</t>
        </is>
      </c>
      <c r="L52" s="6" t="inlineStr">
        <is>
          <t>Commonwealth Bank of Australia (CBA Place South) - 29/07/26 - Site: CBP - Event ID:668053 - Cost Centre:14735 - Client: Joanna Wood - Event Name: WiBF women in trading - students</t>
        </is>
      </c>
      <c r="M52" s="6" t="inlineStr">
        <is>
          <t>ONSITE</t>
        </is>
      </c>
    </row>
    <row r="53">
      <c r="A53" s="6" t="n">
        <v>41100</v>
      </c>
      <c r="B53" s="6" t="n">
        <v>41100</v>
      </c>
      <c r="C53" s="6" t="inlineStr">
        <is>
          <t>Contract Support Staff</t>
        </is>
      </c>
      <c r="D53" s="6" t="inlineStr">
        <is>
          <t>Receivable Invoice</t>
        </is>
      </c>
      <c r="E53" s="37" t="n">
        <v>46265</v>
      </c>
      <c r="F53" s="6" t="inlineStr">
        <is>
          <t>Commonwealth Bank of Australia</t>
        </is>
      </c>
      <c r="G53" s="39" t="n">
        <v>0</v>
      </c>
      <c r="H53" s="39" t="n">
        <v>85</v>
      </c>
      <c r="I53" s="6" t="inlineStr">
        <is>
          <t>1668 - CBA Dedicated Tech [ONS]</t>
        </is>
      </c>
      <c r="J53" s="6" t="inlineStr">
        <is>
          <t>INV-10603</t>
        </is>
      </c>
      <c r="K53" s="6" t="inlineStr">
        <is>
          <t>85720001CBPSCSJUN27 AFTERHOURS</t>
        </is>
      </c>
      <c r="L53" s="6" t="inlineStr">
        <is>
          <t>Commonwealth Bank of Australia (CBA Place South) - 11/08/226 - Site: CBP - Event ID:643338 - Cost Centre:4231 - Client: Silvia Giso - Event Name: Global Markets town hall</t>
        </is>
      </c>
      <c r="M53" s="6" t="inlineStr">
        <is>
          <t>ONSITE</t>
        </is>
      </c>
    </row>
    <row r="54">
      <c r="A54" s="6" t="n">
        <v>41100</v>
      </c>
      <c r="B54" s="6" t="n">
        <v>41100</v>
      </c>
      <c r="C54" s="6" t="inlineStr">
        <is>
          <t>Contract Support Staff</t>
        </is>
      </c>
      <c r="D54" s="6" t="inlineStr">
        <is>
          <t>Receivable Invoice</t>
        </is>
      </c>
      <c r="E54" s="37" t="n">
        <v>46265</v>
      </c>
      <c r="F54" s="6" t="inlineStr">
        <is>
          <t>Commonwealth Bank of Australia</t>
        </is>
      </c>
      <c r="G54" s="39" t="n">
        <v>0</v>
      </c>
      <c r="H54" s="39" t="n">
        <v>170</v>
      </c>
      <c r="I54" s="6" t="inlineStr">
        <is>
          <t>1668 - CBA Dedicated Tech [ONS]</t>
        </is>
      </c>
      <c r="J54" s="6" t="inlineStr">
        <is>
          <t>INV-10603</t>
        </is>
      </c>
      <c r="K54" s="6" t="inlineStr">
        <is>
          <t>85720001CBPSCSJUN27 AFTERHOURS</t>
        </is>
      </c>
      <c r="L54" s="6" t="inlineStr">
        <is>
          <t>Commonwealth Bank of Australia (CBA Place South) - 14/08/26 - Site: CBP - Event ID:681227 - Cost Centre:13903 - Client: Rebecca Pavlek - Event Name: WPB Appreciation Event</t>
        </is>
      </c>
      <c r="M54" s="6" t="inlineStr">
        <is>
          <t>ONSITE</t>
        </is>
      </c>
    </row>
    <row r="55">
      <c r="A55" s="6" t="n">
        <v>41100</v>
      </c>
      <c r="B55" s="6" t="n">
        <v>41100</v>
      </c>
      <c r="C55" s="6" t="inlineStr">
        <is>
          <t>Contract Support Staff</t>
        </is>
      </c>
      <c r="D55" s="6" t="inlineStr">
        <is>
          <t>Receivable Invoice</t>
        </is>
      </c>
      <c r="E55" s="37" t="n">
        <v>46265</v>
      </c>
      <c r="F55" s="6" t="inlineStr">
        <is>
          <t>Commonwealth Bank of Australia</t>
        </is>
      </c>
      <c r="G55" s="39" t="n">
        <v>0</v>
      </c>
      <c r="H55" s="39" t="n">
        <v>95</v>
      </c>
      <c r="I55" s="6" t="inlineStr">
        <is>
          <t>1668 - CBA Dedicated Tech [ONS]</t>
        </is>
      </c>
      <c r="J55" s="6" t="inlineStr">
        <is>
          <t>INV-10603</t>
        </is>
      </c>
      <c r="K55" s="6" t="inlineStr">
        <is>
          <t>85720001CBPSCSJUN27 AFTERHOURS</t>
        </is>
      </c>
      <c r="L55" s="6" t="inlineStr">
        <is>
          <t>Commonwealth Bank of Australia (CBA Place South) - 14/08/26 - Site: CBP - Event ID:681227 - Cost Centre:13903 - Client: Rebecca Pavlek - Event Name: WPB Appreciation Event</t>
        </is>
      </c>
      <c r="M55" s="6" t="inlineStr">
        <is>
          <t>ONSITE</t>
        </is>
      </c>
    </row>
    <row r="56">
      <c r="A56" s="6" t="n">
        <v>41100</v>
      </c>
      <c r="B56" s="6" t="n">
        <v>41100</v>
      </c>
      <c r="C56" s="6" t="inlineStr">
        <is>
          <t>Contract Support Staff</t>
        </is>
      </c>
      <c r="D56" s="6" t="inlineStr">
        <is>
          <t>Receivable Invoice</t>
        </is>
      </c>
      <c r="E56" s="37" t="n">
        <v>46265</v>
      </c>
      <c r="F56" s="6" t="inlineStr">
        <is>
          <t>Commonwealth Bank of Australia</t>
        </is>
      </c>
      <c r="G56" s="39" t="n">
        <v>0</v>
      </c>
      <c r="H56" s="39" t="n">
        <v>170</v>
      </c>
      <c r="I56" s="6" t="inlineStr">
        <is>
          <t>1668 - CBA Dedicated Tech [ONS]</t>
        </is>
      </c>
      <c r="J56" s="6" t="inlineStr">
        <is>
          <t>INV-10603</t>
        </is>
      </c>
      <c r="K56" s="6" t="inlineStr">
        <is>
          <t>85720001CBPSCSJUN27 AFTERHOURS</t>
        </is>
      </c>
      <c r="L56" s="6" t="inlineStr">
        <is>
          <t>Commonwealth Bank of Australia (CBA Place South) - 26/08/26 - Site: CBP - Event ID:691041 - Cost Centre:13760 - Client: Jennifer Lawless - Event Name: Commonwealth Private x Ellect Networking Evening</t>
        </is>
      </c>
      <c r="M56" s="6" t="inlineStr">
        <is>
          <t>ONSITE</t>
        </is>
      </c>
    </row>
    <row r="57">
      <c r="A57" s="6" t="n">
        <v>41100</v>
      </c>
      <c r="B57" s="6" t="n">
        <v>41100</v>
      </c>
      <c r="C57" s="6" t="inlineStr">
        <is>
          <t>Contract Support Staff</t>
        </is>
      </c>
      <c r="D57" s="6" t="inlineStr">
        <is>
          <t>Receivable Invoice</t>
        </is>
      </c>
      <c r="E57" s="37" t="n">
        <v>46265</v>
      </c>
      <c r="F57" s="6" t="inlineStr">
        <is>
          <t>Commonwealth Bank of Australia</t>
        </is>
      </c>
      <c r="G57" s="39" t="n">
        <v>0</v>
      </c>
      <c r="H57" s="39" t="n">
        <v>85</v>
      </c>
      <c r="I57" s="6" t="inlineStr">
        <is>
          <t>1668 - CBA Dedicated Tech [ONS]</t>
        </is>
      </c>
      <c r="J57" s="6" t="inlineStr">
        <is>
          <t>INV-10602</t>
        </is>
      </c>
      <c r="K57" s="6" t="inlineStr">
        <is>
          <t>85720001MEL435CSJUN27 AFTERHOURS</t>
        </is>
      </c>
      <c r="L57" s="6" t="inlineStr">
        <is>
          <t>Commonwealth Bank of Australia (CBA Melbourne) - 28/07/26 - Site: MEL - Event ID:686810 - Cost Centre:18635 - Client: Arianne Johnston - Event Name:435 Bourke Street - Client Housewarming Event</t>
        </is>
      </c>
      <c r="M57" s="6" t="inlineStr">
        <is>
          <t>ONSITE</t>
        </is>
      </c>
    </row>
    <row r="58">
      <c r="A58" s="6" t="n">
        <v>41100</v>
      </c>
      <c r="B58" s="6" t="n">
        <v>41100</v>
      </c>
      <c r="C58" s="6" t="inlineStr">
        <is>
          <t>Contract Support Staff</t>
        </is>
      </c>
      <c r="D58" s="6" t="inlineStr">
        <is>
          <t>Receivable Invoice</t>
        </is>
      </c>
      <c r="E58" s="37" t="n">
        <v>46265</v>
      </c>
      <c r="F58" s="6" t="inlineStr">
        <is>
          <t>Commonwealth Bank of Australia</t>
        </is>
      </c>
      <c r="G58" s="39" t="n">
        <v>0</v>
      </c>
      <c r="H58" s="39" t="n">
        <v>85</v>
      </c>
      <c r="I58" s="6" t="inlineStr">
        <is>
          <t>1668 - CBA Dedicated Tech [ONS]</t>
        </is>
      </c>
      <c r="J58" s="6" t="inlineStr">
        <is>
          <t>INV-10602</t>
        </is>
      </c>
      <c r="K58" s="6" t="inlineStr">
        <is>
          <t>85720001MEL435CSJUN27 AFTERHOURS</t>
        </is>
      </c>
      <c r="L58" s="6" t="inlineStr">
        <is>
          <t>Commonwealth Bank of Australia (CBA Melbourne) - 11/08/26 - Site: MEL - Event ID:690216 - Cost Centre:18985 - Client: Basma Firas - Event Name: CBA/Grant Thornton Manufacturing Event</t>
        </is>
      </c>
      <c r="M58" s="6" t="inlineStr">
        <is>
          <t>ONSITE</t>
        </is>
      </c>
    </row>
    <row r="59">
      <c r="A59" s="6" t="n">
        <v>41100</v>
      </c>
      <c r="B59" s="6" t="n">
        <v>41100</v>
      </c>
      <c r="C59" s="6" t="inlineStr">
        <is>
          <t>Contract Support Staff</t>
        </is>
      </c>
      <c r="D59" s="6" t="inlineStr">
        <is>
          <t>Receivable Invoice</t>
        </is>
      </c>
      <c r="E59" s="37" t="n">
        <v>46265</v>
      </c>
      <c r="F59" s="6" t="inlineStr">
        <is>
          <t>Commonwealth Bank of Australia</t>
        </is>
      </c>
      <c r="G59" s="39" t="n">
        <v>0</v>
      </c>
      <c r="H59" s="39" t="n">
        <v>10137.88</v>
      </c>
      <c r="I59" s="6" t="inlineStr">
        <is>
          <t>587 - CBA Tech TN [ONS]</t>
        </is>
      </c>
      <c r="J59" s="6" t="inlineStr">
        <is>
          <t>INV-10613</t>
        </is>
      </c>
      <c r="K59" s="6" t="inlineStr">
        <is>
          <t>85720001CBSCSJUN27</t>
        </is>
      </c>
      <c r="L59" s="6" t="inlineStr">
        <is>
          <t>Commonwealth Bank of Australia (CBA Square) - CBS Technician</t>
        </is>
      </c>
      <c r="M59" s="6" t="inlineStr">
        <is>
          <t>ONSITE</t>
        </is>
      </c>
    </row>
    <row r="60">
      <c r="A60" s="6" t="n">
        <v>41100</v>
      </c>
      <c r="B60" s="6" t="n">
        <v>41100</v>
      </c>
      <c r="C60" s="6" t="inlineStr">
        <is>
          <t>Contract Support Staff</t>
        </is>
      </c>
      <c r="D60" s="6" t="inlineStr">
        <is>
          <t>Receivable Invoice</t>
        </is>
      </c>
      <c r="E60" s="37" t="n">
        <v>46265</v>
      </c>
      <c r="F60" s="6" t="inlineStr">
        <is>
          <t>Commonwealth Bank of Australia</t>
        </is>
      </c>
      <c r="G60" s="39" t="n">
        <v>0</v>
      </c>
      <c r="H60" s="39" t="n">
        <v>11900</v>
      </c>
      <c r="I60" s="6" t="inlineStr">
        <is>
          <t>585 - CBA Team Leader [ONS]</t>
        </is>
      </c>
      <c r="J60" s="6" t="inlineStr">
        <is>
          <t>INV-10614</t>
        </is>
      </c>
      <c r="K60" s="6" t="inlineStr">
        <is>
          <t>85720001CBPSCSJUN27</t>
        </is>
      </c>
      <c r="L60" s="6" t="inlineStr">
        <is>
          <t>Commonwealth Bank of Australia (CBA Place South) - CBP Technician Site Team Leader</t>
        </is>
      </c>
      <c r="M60" s="6" t="inlineStr">
        <is>
          <t>ONSITE</t>
        </is>
      </c>
    </row>
    <row r="61">
      <c r="A61" s="6" t="n">
        <v>41100</v>
      </c>
      <c r="B61" s="6" t="n">
        <v>41100</v>
      </c>
      <c r="C61" s="6" t="inlineStr">
        <is>
          <t>Contract Support Staff</t>
        </is>
      </c>
      <c r="D61" s="6" t="inlineStr">
        <is>
          <t>Receivable Invoice</t>
        </is>
      </c>
      <c r="E61" s="37" t="n">
        <v>46265</v>
      </c>
      <c r="F61" s="6" t="inlineStr">
        <is>
          <t>Commonwealth Bank of Australia</t>
        </is>
      </c>
      <c r="G61" s="39" t="n">
        <v>0</v>
      </c>
      <c r="H61" s="39" t="n">
        <v>10660</v>
      </c>
      <c r="I61" s="6" t="inlineStr">
        <is>
          <t>586 - CBA Tech NP [ONS]</t>
        </is>
      </c>
      <c r="J61" s="6" t="inlineStr">
        <is>
          <t>INV-10614</t>
        </is>
      </c>
      <c r="K61" s="6" t="inlineStr">
        <is>
          <t>85720001CBPSCSJUN27</t>
        </is>
      </c>
      <c r="L61" s="6" t="inlineStr">
        <is>
          <t>Commonwealth Bank of Australia (CBA Place South) - Technician</t>
        </is>
      </c>
      <c r="M61" s="6" t="inlineStr">
        <is>
          <t>ONSITE</t>
        </is>
      </c>
    </row>
    <row r="62">
      <c r="A62" s="6" t="n">
        <v>41100</v>
      </c>
      <c r="B62" s="6" t="n">
        <v>41100</v>
      </c>
      <c r="C62" s="6" t="inlineStr">
        <is>
          <t>Contract Support Staff</t>
        </is>
      </c>
      <c r="D62" s="6" t="inlineStr">
        <is>
          <t>Receivable Invoice</t>
        </is>
      </c>
      <c r="E62" s="37" t="n">
        <v>46265</v>
      </c>
      <c r="F62" s="6" t="inlineStr">
        <is>
          <t>Commonwealth Bank of Australia</t>
        </is>
      </c>
      <c r="G62" s="39" t="n">
        <v>0</v>
      </c>
      <c r="H62" s="39" t="n">
        <v>60</v>
      </c>
      <c r="I62" s="6" t="inlineStr">
        <is>
          <t>586 - CBA Tech NP [ONS]</t>
        </is>
      </c>
      <c r="J62" s="6" t="inlineStr">
        <is>
          <t>INV-10614</t>
        </is>
      </c>
      <c r="K62" s="6" t="inlineStr">
        <is>
          <t>85720001CBPSCSJUN27</t>
        </is>
      </c>
      <c r="L62" s="6" t="inlineStr">
        <is>
          <t>Commonwealth Bank of Australia (CBA Place South) - Mobile Phone</t>
        </is>
      </c>
      <c r="M62" s="6" t="inlineStr">
        <is>
          <t>ONSITE</t>
        </is>
      </c>
    </row>
    <row r="63">
      <c r="A63" s="6" t="n">
        <v>41100</v>
      </c>
      <c r="B63" s="6" t="n">
        <v>41100</v>
      </c>
      <c r="C63" s="6" t="inlineStr">
        <is>
          <t>Contract Support Staff</t>
        </is>
      </c>
      <c r="D63" s="6" t="inlineStr">
        <is>
          <t>Receivable Invoice</t>
        </is>
      </c>
      <c r="E63" s="37" t="n">
        <v>46265</v>
      </c>
      <c r="F63" s="6" t="inlineStr">
        <is>
          <t>Commonwealth Bank of Australia</t>
        </is>
      </c>
      <c r="G63" s="39" t="n">
        <v>0</v>
      </c>
      <c r="H63" s="39" t="n">
        <v>7962.5</v>
      </c>
      <c r="I63" s="6" t="inlineStr">
        <is>
          <t>1350 - CBA Brisbane ONS [ONS]</t>
        </is>
      </c>
      <c r="J63" s="6" t="inlineStr">
        <is>
          <t>INV-10565</t>
        </is>
      </c>
      <c r="K63" s="6" t="inlineStr">
        <is>
          <t>85720001BRISCSJUN27</t>
        </is>
      </c>
      <c r="L63" s="6" t="inlineStr">
        <is>
          <t>Commonwealth Bank of Australia (CBA Brisbane) - Monthly Technician</t>
        </is>
      </c>
      <c r="M63" s="6" t="inlineStr">
        <is>
          <t>ONSITE</t>
        </is>
      </c>
    </row>
    <row r="64">
      <c r="A64" s="6" t="n">
        <v>41100</v>
      </c>
      <c r="B64" s="6" t="n">
        <v>41100</v>
      </c>
      <c r="C64" s="6" t="inlineStr">
        <is>
          <t>Contract Support Staff</t>
        </is>
      </c>
      <c r="D64" s="6" t="inlineStr">
        <is>
          <t>Receivable Invoice</t>
        </is>
      </c>
      <c r="E64" s="37" t="n">
        <v>46265</v>
      </c>
      <c r="F64" s="6" t="inlineStr">
        <is>
          <t>Commonwealth Bank of Australia</t>
        </is>
      </c>
      <c r="G64" s="39" t="n">
        <v>0</v>
      </c>
      <c r="H64" s="39" t="n">
        <v>11900</v>
      </c>
      <c r="I64" s="6" t="inlineStr">
        <is>
          <t>26043001 - CBA FT Tech MEL - 12 months [ONS]</t>
        </is>
      </c>
      <c r="J64" s="6" t="inlineStr">
        <is>
          <t>INV-10615</t>
        </is>
      </c>
      <c r="K64" s="6" t="inlineStr">
        <is>
          <t>85720001MEL435CSJUN27</t>
        </is>
      </c>
      <c r="L64" s="6" t="inlineStr">
        <is>
          <t>Commonwealth Bank of Australia (CBA Melbourne) - CBA Melbourne Technician</t>
        </is>
      </c>
      <c r="M64" s="6" t="inlineStr">
        <is>
          <t>ONSITE</t>
        </is>
      </c>
    </row>
    <row r="65">
      <c r="A65" s="6" t="n">
        <v>41100</v>
      </c>
      <c r="B65" s="6" t="n">
        <v>41100</v>
      </c>
      <c r="C65" s="6" t="inlineStr">
        <is>
          <t>Contract Support Staff</t>
        </is>
      </c>
      <c r="D65" s="6" t="inlineStr">
        <is>
          <t>Receivable Invoice</t>
        </is>
      </c>
      <c r="E65" s="37" t="n">
        <v>46265</v>
      </c>
      <c r="F65" s="6" t="inlineStr">
        <is>
          <t>Deloitte Services P/L for Deloitte Services Trust</t>
        </is>
      </c>
      <c r="G65" s="39" t="n">
        <v>0</v>
      </c>
      <c r="H65" s="39" t="n">
        <v>14803.18</v>
      </c>
      <c r="I65" s="6" t="inlineStr">
        <is>
          <t>2846 - DTTL National STL [ONS]</t>
        </is>
      </c>
      <c r="J65" s="6" t="inlineStr">
        <is>
          <t>INV-10569</t>
        </is>
      </c>
      <c r="K65" s="6" t="inlineStr">
        <is>
          <t>CONTRACT</t>
        </is>
      </c>
      <c r="L65" s="6" t="inlineStr">
        <is>
          <t>Deloitte Services P/L for Deloitte Services Trust - Technician - SYD STL</t>
        </is>
      </c>
      <c r="M65" s="6" t="inlineStr">
        <is>
          <t>ONSITE</t>
        </is>
      </c>
    </row>
    <row r="66">
      <c r="A66" s="6" t="n">
        <v>41100</v>
      </c>
      <c r="B66" s="6" t="n">
        <v>41100</v>
      </c>
      <c r="C66" s="6" t="inlineStr">
        <is>
          <t>Contract Support Staff</t>
        </is>
      </c>
      <c r="D66" s="6" t="inlineStr">
        <is>
          <t>Receivable Invoice</t>
        </is>
      </c>
      <c r="E66" s="37" t="n">
        <v>46265</v>
      </c>
      <c r="F66" s="6" t="inlineStr">
        <is>
          <t>Deloitte Services P/L for Deloitte Services Trust</t>
        </is>
      </c>
      <c r="G66" s="39" t="n">
        <v>0</v>
      </c>
      <c r="H66" s="39" t="n">
        <v>13797.38</v>
      </c>
      <c r="I66" s="6" t="inlineStr">
        <is>
          <t>1401 - DTTL SYD FT Tech 2 [ONS]</t>
        </is>
      </c>
      <c r="J66" s="6" t="inlineStr">
        <is>
          <t>INV-10569</t>
        </is>
      </c>
      <c r="K66" s="6" t="inlineStr">
        <is>
          <t>CONTRACT</t>
        </is>
      </c>
      <c r="L66" s="6" t="inlineStr">
        <is>
          <t>Deloitte Services P/L for Deloitte Services Trust - Technician - SYD L2</t>
        </is>
      </c>
      <c r="M66" s="6" t="inlineStr">
        <is>
          <t>ONSITE</t>
        </is>
      </c>
    </row>
    <row r="67">
      <c r="A67" s="6" t="n">
        <v>41100</v>
      </c>
      <c r="B67" s="6" t="n">
        <v>41100</v>
      </c>
      <c r="C67" s="6" t="inlineStr">
        <is>
          <t>Contract Support Staff</t>
        </is>
      </c>
      <c r="D67" s="6" t="inlineStr">
        <is>
          <t>Receivable Invoice</t>
        </is>
      </c>
      <c r="E67" s="37" t="n">
        <v>46265</v>
      </c>
      <c r="F67" s="6" t="inlineStr">
        <is>
          <t>Deloitte Services P/L for Deloitte Services Trust</t>
        </is>
      </c>
      <c r="G67" s="39" t="n">
        <v>0</v>
      </c>
      <c r="H67" s="39" t="n">
        <v>14189.19</v>
      </c>
      <c r="I67" s="6" t="inlineStr">
        <is>
          <t>725 - DTTL Mel Tech FT 1 [ONS]</t>
        </is>
      </c>
      <c r="J67" s="6" t="inlineStr">
        <is>
          <t>INV-10569</t>
        </is>
      </c>
      <c r="K67" s="6" t="inlineStr">
        <is>
          <t>CONTRACT</t>
        </is>
      </c>
      <c r="L67" s="6" t="inlineStr">
        <is>
          <t>Deloitte Services P/L for Deloitte Services Trust - Technician- 2nd Level MEL</t>
        </is>
      </c>
      <c r="M67" s="6" t="inlineStr">
        <is>
          <t>ONSITE</t>
        </is>
      </c>
    </row>
    <row r="68">
      <c r="A68" s="6" t="n">
        <v>41100</v>
      </c>
      <c r="B68" s="6" t="n">
        <v>41100</v>
      </c>
      <c r="C68" s="6" t="inlineStr">
        <is>
          <t>Contract Support Staff</t>
        </is>
      </c>
      <c r="D68" s="6" t="inlineStr">
        <is>
          <t>Receivable Invoice</t>
        </is>
      </c>
      <c r="E68" s="37" t="n">
        <v>46265</v>
      </c>
      <c r="F68" s="6" t="inlineStr">
        <is>
          <t>Deloitte Services P/L for Deloitte Services Trust</t>
        </is>
      </c>
      <c r="G68" s="39" t="n">
        <v>0</v>
      </c>
      <c r="H68" s="39" t="n">
        <v>13716.21</v>
      </c>
      <c r="I68" s="6" t="inlineStr">
        <is>
          <t>1400 - DTTL Mel Tech FT 2 [ONS]</t>
        </is>
      </c>
      <c r="J68" s="6" t="inlineStr">
        <is>
          <t>INV-10569</t>
        </is>
      </c>
      <c r="K68" s="6" t="inlineStr">
        <is>
          <t>CONTRACT</t>
        </is>
      </c>
      <c r="L68" s="6" t="inlineStr">
        <is>
          <t>Deloitte Services P/L for Deloitte Services Trust - Technician- 1st Level MEL</t>
        </is>
      </c>
      <c r="M68" s="6" t="inlineStr">
        <is>
          <t>ONSITE</t>
        </is>
      </c>
    </row>
    <row r="69">
      <c r="A69" s="6" t="n">
        <v>41100</v>
      </c>
      <c r="B69" s="6" t="n">
        <v>41100</v>
      </c>
      <c r="C69" s="6" t="inlineStr">
        <is>
          <t>Contract Support Staff</t>
        </is>
      </c>
      <c r="D69" s="6" t="inlineStr">
        <is>
          <t>Receivable Invoice</t>
        </is>
      </c>
      <c r="E69" s="37" t="n">
        <v>46265</v>
      </c>
      <c r="F69" s="6" t="inlineStr">
        <is>
          <t>Deloitte Services P/L for Deloitte Services Trust</t>
        </is>
      </c>
      <c r="G69" s="39" t="n">
        <v>0</v>
      </c>
      <c r="H69" s="39" t="n">
        <v>13321.6</v>
      </c>
      <c r="I69" s="6" t="inlineStr">
        <is>
          <t>1530 - DTTL BNE Onsite [ONS]</t>
        </is>
      </c>
      <c r="J69" s="6" t="inlineStr">
        <is>
          <t>INV-10569</t>
        </is>
      </c>
      <c r="K69" s="6" t="inlineStr">
        <is>
          <t>CONTRACT</t>
        </is>
      </c>
      <c r="L69" s="6" t="inlineStr">
        <is>
          <t>Deloitte Services P/L for Deloitte Services Trust - Technician - BNE</t>
        </is>
      </c>
      <c r="M69" s="6" t="inlineStr">
        <is>
          <t>ONSITE</t>
        </is>
      </c>
    </row>
    <row r="70">
      <c r="A70" s="6" t="n">
        <v>41100</v>
      </c>
      <c r="B70" s="6" t="n">
        <v>41100</v>
      </c>
      <c r="C70" s="6" t="inlineStr">
        <is>
          <t>Contract Support Staff</t>
        </is>
      </c>
      <c r="D70" s="6" t="inlineStr">
        <is>
          <t>Receivable Invoice</t>
        </is>
      </c>
      <c r="E70" s="37" t="n">
        <v>46265</v>
      </c>
      <c r="F70" s="6" t="inlineStr">
        <is>
          <t>Deloitte Services P/L for Deloitte Services Trust</t>
        </is>
      </c>
      <c r="G70" s="39" t="n">
        <v>0</v>
      </c>
      <c r="H70" s="39" t="n">
        <v>13295.48</v>
      </c>
      <c r="I70" s="6" t="inlineStr">
        <is>
          <t>1862 - DTTL ADL Onsite [ONS]</t>
        </is>
      </c>
      <c r="J70" s="6" t="inlineStr">
        <is>
          <t>INV-10569</t>
        </is>
      </c>
      <c r="K70" s="6" t="inlineStr">
        <is>
          <t>CONTRACT</t>
        </is>
      </c>
      <c r="L70" s="6" t="inlineStr">
        <is>
          <t>Deloitte Services P/L for Deloitte Services Trust - Technician - ADL</t>
        </is>
      </c>
      <c r="M70" s="6" t="inlineStr">
        <is>
          <t>ONSITE</t>
        </is>
      </c>
    </row>
    <row r="71">
      <c r="A71" s="6" t="n">
        <v>41100</v>
      </c>
      <c r="B71" s="6" t="n">
        <v>41100</v>
      </c>
      <c r="C71" s="6" t="inlineStr">
        <is>
          <t>Contract Support Staff</t>
        </is>
      </c>
      <c r="D71" s="6" t="inlineStr">
        <is>
          <t>Receivable Invoice</t>
        </is>
      </c>
      <c r="E71" s="37" t="n">
        <v>46265</v>
      </c>
      <c r="F71" s="6" t="inlineStr">
        <is>
          <t>Deloitte Services P/L for Deloitte Services Trust</t>
        </is>
      </c>
      <c r="G71" s="39" t="n">
        <v>0</v>
      </c>
      <c r="H71" s="39" t="n">
        <v>13321.6</v>
      </c>
      <c r="I71" s="6" t="inlineStr">
        <is>
          <t>2402 - DTTL SYD FT Tech 1 [ONS]</t>
        </is>
      </c>
      <c r="J71" s="6" t="inlineStr">
        <is>
          <t>INV-10569</t>
        </is>
      </c>
      <c r="K71" s="6" t="inlineStr">
        <is>
          <t>CONTRACT</t>
        </is>
      </c>
      <c r="L71" s="6" t="inlineStr">
        <is>
          <t>Deloitte Services P/L for Deloitte Services Trust - Technician - SYD L1</t>
        </is>
      </c>
      <c r="M71" s="6" t="inlineStr">
        <is>
          <t>ONSITE</t>
        </is>
      </c>
    </row>
    <row r="72">
      <c r="A72" s="6" t="n">
        <v>41100</v>
      </c>
      <c r="B72" s="6" t="n">
        <v>41100</v>
      </c>
      <c r="C72" s="6" t="inlineStr">
        <is>
          <t>Contract Support Staff</t>
        </is>
      </c>
      <c r="D72" s="6" t="inlineStr">
        <is>
          <t>Receivable Invoice</t>
        </is>
      </c>
      <c r="E72" s="37" t="n">
        <v>46265</v>
      </c>
      <c r="F72" s="6" t="inlineStr">
        <is>
          <t>Deloitte Services P/L for Deloitte Services Trust</t>
        </is>
      </c>
      <c r="G72" s="39" t="n">
        <v>0</v>
      </c>
      <c r="H72" s="39" t="n">
        <v>6660.8</v>
      </c>
      <c r="I72" s="6" t="inlineStr">
        <is>
          <t>2849 - DTTL SYD Internal [ONS]</t>
        </is>
      </c>
      <c r="J72" s="6" t="inlineStr">
        <is>
          <t>INV-10569</t>
        </is>
      </c>
      <c r="K72" s="6" t="inlineStr">
        <is>
          <t>CONTRACT</t>
        </is>
      </c>
      <c r="L72" s="6" t="inlineStr">
        <is>
          <t>Deloitte Services P/L for Deloitte Services Trust - Technician - QQT L1 / Internal Split</t>
        </is>
      </c>
      <c r="M72" s="6" t="inlineStr">
        <is>
          <t>ONSITE</t>
        </is>
      </c>
    </row>
    <row r="73">
      <c r="A73" s="6" t="n">
        <v>41100</v>
      </c>
      <c r="B73" s="6" t="n">
        <v>41100</v>
      </c>
      <c r="C73" s="6" t="inlineStr">
        <is>
          <t>Contract Support Staff</t>
        </is>
      </c>
      <c r="D73" s="6" t="inlineStr">
        <is>
          <t>Receivable Invoice</t>
        </is>
      </c>
      <c r="E73" s="37" t="n">
        <v>46265</v>
      </c>
      <c r="F73" s="6" t="inlineStr">
        <is>
          <t>Bank of Western Australia Ltd (Bankwest)</t>
        </is>
      </c>
      <c r="G73" s="39" t="n">
        <v>0</v>
      </c>
      <c r="H73" s="39" t="n">
        <v>11900</v>
      </c>
      <c r="I73" s="6" t="inlineStr">
        <is>
          <t>732 - Bank West Contract [ONS]</t>
        </is>
      </c>
      <c r="J73" s="6" t="inlineStr">
        <is>
          <t>INV-10570</t>
        </is>
      </c>
      <c r="K73" s="6" t="inlineStr">
        <is>
          <t>85720001BWPCSJUN27</t>
        </is>
      </c>
      <c r="L73" s="6" t="inlineStr">
        <is>
          <t>Bank of Western Australia Ltd (Bankwest) - Site Team Leader</t>
        </is>
      </c>
      <c r="M73" s="6" t="inlineStr">
        <is>
          <t>ONSITE</t>
        </is>
      </c>
    </row>
    <row r="74">
      <c r="A74" s="6" t="n">
        <v>41100</v>
      </c>
      <c r="B74" s="6" t="n">
        <v>41100</v>
      </c>
      <c r="C74" s="6" t="inlineStr">
        <is>
          <t>Contract Support Staff</t>
        </is>
      </c>
      <c r="D74" s="6" t="inlineStr">
        <is>
          <t>Receivable Invoice</t>
        </is>
      </c>
      <c r="E74" s="37" t="n">
        <v>46265</v>
      </c>
      <c r="F74" s="6" t="inlineStr">
        <is>
          <t>Bank of Western Australia Ltd (Bankwest)</t>
        </is>
      </c>
      <c r="G74" s="39" t="n">
        <v>0</v>
      </c>
      <c r="H74" s="39" t="n">
        <v>362.5</v>
      </c>
      <c r="I74" s="6" t="inlineStr">
        <is>
          <t>1144 - Bankwest PER Half Tech [ONS]</t>
        </is>
      </c>
      <c r="J74" s="6" t="inlineStr">
        <is>
          <t>INV-10570</t>
        </is>
      </c>
      <c r="K74" s="6" t="inlineStr">
        <is>
          <t>85720001BWPCSJUN27</t>
        </is>
      </c>
      <c r="L74" s="6" t="inlineStr">
        <is>
          <t>Bank of Western Australia Ltd (Bankwest) - 03/08 SC 0700-1230</t>
        </is>
      </c>
      <c r="M74" s="6" t="inlineStr">
        <is>
          <t>ONSITE</t>
        </is>
      </c>
    </row>
    <row r="75">
      <c r="A75" s="6" t="n">
        <v>41100</v>
      </c>
      <c r="B75" s="6" t="n">
        <v>41100</v>
      </c>
      <c r="C75" s="6" t="inlineStr">
        <is>
          <t>Contract Support Staff</t>
        </is>
      </c>
      <c r="D75" s="6" t="inlineStr">
        <is>
          <t>Receivable Invoice</t>
        </is>
      </c>
      <c r="E75" s="37" t="n">
        <v>46265</v>
      </c>
      <c r="F75" s="6" t="inlineStr">
        <is>
          <t>Bank of Western Australia Ltd (Bankwest)</t>
        </is>
      </c>
      <c r="G75" s="39" t="n">
        <v>0</v>
      </c>
      <c r="H75" s="39" t="n">
        <v>362.5</v>
      </c>
      <c r="I75" s="6" t="inlineStr">
        <is>
          <t>1144 - Bankwest PER Half Tech [ONS]</t>
        </is>
      </c>
      <c r="J75" s="6" t="inlineStr">
        <is>
          <t>INV-10570</t>
        </is>
      </c>
      <c r="K75" s="6" t="inlineStr">
        <is>
          <t>85720001BWPCSJUN27</t>
        </is>
      </c>
      <c r="L75" s="6" t="inlineStr">
        <is>
          <t>Bank of Western Australia Ltd (Bankwest) - 04/08 TM 0700-1200</t>
        </is>
      </c>
      <c r="M75" s="6" t="inlineStr">
        <is>
          <t>ONSITE</t>
        </is>
      </c>
    </row>
    <row r="76">
      <c r="A76" s="6" t="n">
        <v>41100</v>
      </c>
      <c r="B76" s="6" t="n">
        <v>41100</v>
      </c>
      <c r="C76" s="6" t="inlineStr">
        <is>
          <t>Contract Support Staff</t>
        </is>
      </c>
      <c r="D76" s="6" t="inlineStr">
        <is>
          <t>Receivable Invoice</t>
        </is>
      </c>
      <c r="E76" s="37" t="n">
        <v>46265</v>
      </c>
      <c r="F76" s="6" t="inlineStr">
        <is>
          <t>Bank of Western Australia Ltd (Bankwest)</t>
        </is>
      </c>
      <c r="G76" s="39" t="n">
        <v>0</v>
      </c>
      <c r="H76" s="39" t="n">
        <v>362.5</v>
      </c>
      <c r="I76" s="6" t="inlineStr">
        <is>
          <t>1144 - Bankwest PER Half Tech [ONS]</t>
        </is>
      </c>
      <c r="J76" s="6" t="inlineStr">
        <is>
          <t>INV-10570</t>
        </is>
      </c>
      <c r="K76" s="6" t="inlineStr">
        <is>
          <t>85720001BWPCSJUN27</t>
        </is>
      </c>
      <c r="L76" s="6" t="inlineStr">
        <is>
          <t>Bank of Western Australia Ltd (Bankwest) - 05/08 TM 0700-1200</t>
        </is>
      </c>
      <c r="M76" s="6" t="inlineStr">
        <is>
          <t>ONSITE</t>
        </is>
      </c>
    </row>
    <row r="77">
      <c r="A77" s="6" t="n">
        <v>41100</v>
      </c>
      <c r="B77" s="6" t="n">
        <v>41100</v>
      </c>
      <c r="C77" s="6" t="inlineStr">
        <is>
          <t>Contract Support Staff</t>
        </is>
      </c>
      <c r="D77" s="6" t="inlineStr">
        <is>
          <t>Receivable Invoice</t>
        </is>
      </c>
      <c r="E77" s="37" t="n">
        <v>46265</v>
      </c>
      <c r="F77" s="6" t="inlineStr">
        <is>
          <t>Bank of Western Australia Ltd (Bankwest)</t>
        </is>
      </c>
      <c r="G77" s="39" t="n">
        <v>0</v>
      </c>
      <c r="H77" s="39" t="n">
        <v>362.5</v>
      </c>
      <c r="I77" s="6" t="inlineStr">
        <is>
          <t>1144 - Bankwest PER Half Tech [ONS]</t>
        </is>
      </c>
      <c r="J77" s="6" t="inlineStr">
        <is>
          <t>INV-10570</t>
        </is>
      </c>
      <c r="K77" s="6" t="inlineStr">
        <is>
          <t>85720001BWPCSJUN27</t>
        </is>
      </c>
      <c r="L77" s="6" t="inlineStr">
        <is>
          <t>Bank of Western Australia Ltd (Bankwest) - 06/08 SC 0700-1230</t>
        </is>
      </c>
      <c r="M77" s="6" t="inlineStr">
        <is>
          <t>ONSITE</t>
        </is>
      </c>
    </row>
    <row r="78">
      <c r="A78" s="6" t="n">
        <v>41100</v>
      </c>
      <c r="B78" s="6" t="n">
        <v>41100</v>
      </c>
      <c r="C78" s="6" t="inlineStr">
        <is>
          <t>Contract Support Staff</t>
        </is>
      </c>
      <c r="D78" s="6" t="inlineStr">
        <is>
          <t>Receivable Invoice</t>
        </is>
      </c>
      <c r="E78" s="37" t="n">
        <v>46265</v>
      </c>
      <c r="F78" s="6" t="inlineStr">
        <is>
          <t>Bank of Western Australia Ltd (Bankwest)</t>
        </is>
      </c>
      <c r="G78" s="39" t="n">
        <v>0</v>
      </c>
      <c r="H78" s="39" t="n">
        <v>290</v>
      </c>
      <c r="I78" s="6" t="inlineStr">
        <is>
          <t>1144 - Bankwest PER Half Tech [ONS]</t>
        </is>
      </c>
      <c r="J78" s="6" t="inlineStr">
        <is>
          <t>INV-10570</t>
        </is>
      </c>
      <c r="K78" s="6" t="inlineStr">
        <is>
          <t>85720001BWPCSJUN27</t>
        </is>
      </c>
      <c r="L78" s="6" t="inlineStr">
        <is>
          <t>Bank of Western Australia Ltd (Bankwest) - 07/08 SC 0700-1100</t>
        </is>
      </c>
      <c r="M78" s="6" t="inlineStr">
        <is>
          <t>ONSITE</t>
        </is>
      </c>
    </row>
    <row r="79">
      <c r="A79" s="6" t="n">
        <v>41100</v>
      </c>
      <c r="B79" s="6" t="n">
        <v>41100</v>
      </c>
      <c r="C79" s="6" t="inlineStr">
        <is>
          <t>Contract Support Staff</t>
        </is>
      </c>
      <c r="D79" s="6" t="inlineStr">
        <is>
          <t>Receivable Invoice</t>
        </is>
      </c>
      <c r="E79" s="37" t="n">
        <v>46265</v>
      </c>
      <c r="F79" s="6" t="inlineStr">
        <is>
          <t>Bank of Western Australia Ltd (Bankwest)</t>
        </is>
      </c>
      <c r="G79" s="39" t="n">
        <v>0</v>
      </c>
      <c r="H79" s="39" t="n">
        <v>362.5</v>
      </c>
      <c r="I79" s="6" t="inlineStr">
        <is>
          <t>1144 - Bankwest PER Half Tech [ONS]</t>
        </is>
      </c>
      <c r="J79" s="6" t="inlineStr">
        <is>
          <t>INV-10570</t>
        </is>
      </c>
      <c r="K79" s="6" t="inlineStr">
        <is>
          <t>85720001BWPCSJUN27</t>
        </is>
      </c>
      <c r="L79" s="6" t="inlineStr">
        <is>
          <t>Bank of Western Australia Ltd (Bankwest) - 10/08 TM 0700-1200</t>
        </is>
      </c>
      <c r="M79" s="6" t="inlineStr">
        <is>
          <t>ONSITE</t>
        </is>
      </c>
    </row>
    <row r="80">
      <c r="A80" s="6" t="n">
        <v>41100</v>
      </c>
      <c r="B80" s="6" t="n">
        <v>41100</v>
      </c>
      <c r="C80" s="6" t="inlineStr">
        <is>
          <t>Contract Support Staff</t>
        </is>
      </c>
      <c r="D80" s="6" t="inlineStr">
        <is>
          <t>Receivable Invoice</t>
        </is>
      </c>
      <c r="E80" s="37" t="n">
        <v>46265</v>
      </c>
      <c r="F80" s="6" t="inlineStr">
        <is>
          <t>Bank of Western Australia Ltd (Bankwest)</t>
        </is>
      </c>
      <c r="G80" s="39" t="n">
        <v>0</v>
      </c>
      <c r="H80" s="39" t="n">
        <v>362.5</v>
      </c>
      <c r="I80" s="6" t="inlineStr">
        <is>
          <t>1144 - Bankwest PER Half Tech [ONS]</t>
        </is>
      </c>
      <c r="J80" s="6" t="inlineStr">
        <is>
          <t>INV-10570</t>
        </is>
      </c>
      <c r="K80" s="6" t="inlineStr">
        <is>
          <t>85720001BWPCSJUN27</t>
        </is>
      </c>
      <c r="L80" s="6" t="inlineStr">
        <is>
          <t>Bank of Western Australia Ltd (Bankwest) - 11/08 TM 0700-1200</t>
        </is>
      </c>
      <c r="M80" s="6" t="inlineStr">
        <is>
          <t>ONSITE</t>
        </is>
      </c>
    </row>
    <row r="81">
      <c r="A81" s="6" t="n">
        <v>41100</v>
      </c>
      <c r="B81" s="6" t="n">
        <v>41100</v>
      </c>
      <c r="C81" s="6" t="inlineStr">
        <is>
          <t>Contract Support Staff</t>
        </is>
      </c>
      <c r="D81" s="6" t="inlineStr">
        <is>
          <t>Receivable Invoice</t>
        </is>
      </c>
      <c r="E81" s="37" t="n">
        <v>46265</v>
      </c>
      <c r="F81" s="6" t="inlineStr">
        <is>
          <t>Bank of Western Australia Ltd (Bankwest)</t>
        </is>
      </c>
      <c r="G81" s="39" t="n">
        <v>0</v>
      </c>
      <c r="H81" s="39" t="n">
        <v>398.75</v>
      </c>
      <c r="I81" s="6" t="inlineStr">
        <is>
          <t>1144 - Bankwest PER Half Tech [ONS]</t>
        </is>
      </c>
      <c r="J81" s="6" t="inlineStr">
        <is>
          <t>INV-10570</t>
        </is>
      </c>
      <c r="K81" s="6" t="inlineStr">
        <is>
          <t>85720001BWPCSJUN27</t>
        </is>
      </c>
      <c r="L81" s="6" t="inlineStr">
        <is>
          <t>Bank of Western Australia Ltd (Bankwest) - 12/08 TM 0700-1300</t>
        </is>
      </c>
      <c r="M81" s="6" t="inlineStr">
        <is>
          <t>ONSITE</t>
        </is>
      </c>
    </row>
    <row r="82">
      <c r="A82" s="6" t="n">
        <v>41100</v>
      </c>
      <c r="B82" s="6" t="n">
        <v>41100</v>
      </c>
      <c r="C82" s="6" t="inlineStr">
        <is>
          <t>Contract Support Staff</t>
        </is>
      </c>
      <c r="D82" s="6" t="inlineStr">
        <is>
          <t>Receivable Invoice</t>
        </is>
      </c>
      <c r="E82" s="37" t="n">
        <v>46265</v>
      </c>
      <c r="F82" s="6" t="inlineStr">
        <is>
          <t>Generation-e Productivity Solutions</t>
        </is>
      </c>
      <c r="G82" s="39" t="n">
        <v>0</v>
      </c>
      <c r="H82" s="39" t="n">
        <v>12388.8</v>
      </c>
      <c r="I82" s="6" t="inlineStr">
        <is>
          <t>26021602 - Gen E ABS AV Support (Canberra) [ONS]</t>
        </is>
      </c>
      <c r="J82" s="6" t="inlineStr">
        <is>
          <t>INV-10573</t>
        </is>
      </c>
      <c r="K82" s="6" t="inlineStr">
        <is>
          <t>PAU26-407</t>
        </is>
      </c>
      <c r="L82" s="6" t="inlineStr">
        <is>
          <t>Generation-e Productivity Solutions - AV Partner Support Services August 2026</t>
        </is>
      </c>
      <c r="M82" s="6" t="inlineStr">
        <is>
          <t>ONSITE</t>
        </is>
      </c>
    </row>
    <row r="83">
      <c r="A83" s="6" t="n">
        <v>41100</v>
      </c>
      <c r="B83" s="6" t="n">
        <v>41100</v>
      </c>
      <c r="C83" s="6" t="inlineStr">
        <is>
          <t>Contract Support Staff</t>
        </is>
      </c>
      <c r="D83" s="6" t="inlineStr">
        <is>
          <t>Receivable Invoice</t>
        </is>
      </c>
      <c r="E83" s="37" t="n">
        <v>46265</v>
      </c>
      <c r="F83" s="6" t="inlineStr">
        <is>
          <t>Ricoh Australia Pty Ltd</t>
        </is>
      </c>
      <c r="G83" s="39" t="n">
        <v>0</v>
      </c>
      <c r="H83" s="39" t="n">
        <v>11860.56</v>
      </c>
      <c r="I83" s="6" t="inlineStr">
        <is>
          <t>2880 - Ricoh - QANTAS [ONS]</t>
        </is>
      </c>
      <c r="J83" s="6" t="inlineStr">
        <is>
          <t>INV-10618</t>
        </is>
      </c>
      <c r="K83" s="6" t="inlineStr">
        <is>
          <t>CONTRACT</t>
        </is>
      </c>
      <c r="L83" s="6" t="inlineStr">
        <is>
          <t>Ricoh Australia Pty Ltd - C&amp;C Onsite Support Resource - August 2026</t>
        </is>
      </c>
      <c r="M83" s="6" t="inlineStr">
        <is>
          <t>ONSITE</t>
        </is>
      </c>
    </row>
    <row r="84">
      <c r="A84" s="6" t="n">
        <v>41100</v>
      </c>
      <c r="B84" s="6" t="n">
        <v>41100</v>
      </c>
      <c r="C84" s="6" t="inlineStr">
        <is>
          <t>Contract Support Staff</t>
        </is>
      </c>
      <c r="D84" s="6" t="inlineStr">
        <is>
          <t>Receivable Invoice</t>
        </is>
      </c>
      <c r="E84" s="37" t="n">
        <v>46265</v>
      </c>
      <c r="F84" s="6" t="inlineStr">
        <is>
          <t>Aware Super</t>
        </is>
      </c>
      <c r="G84" s="39" t="n">
        <v>0</v>
      </c>
      <c r="H84" s="39" t="n">
        <v>10150</v>
      </c>
      <c r="I84" s="6" t="inlineStr">
        <is>
          <t>26022301 - Aware Super AV Maintenance [ONS]</t>
        </is>
      </c>
      <c r="J84" s="6" t="inlineStr">
        <is>
          <t>INV-10583</t>
        </is>
      </c>
      <c r="K84" s="6" t="inlineStr">
        <is>
          <t>Aware Super Annual National Maintenance Proposal</t>
        </is>
      </c>
      <c r="L84" s="6" t="inlineStr">
        <is>
          <t>Aware Super - National AV Maintenance - Site visits</t>
        </is>
      </c>
      <c r="M84" s="6" t="inlineStr">
        <is>
          <t>ONSITE</t>
        </is>
      </c>
    </row>
    <row r="85">
      <c r="A85" s="6" t="n">
        <v>41100</v>
      </c>
      <c r="B85" s="6" t="n">
        <v>41100</v>
      </c>
      <c r="C85" s="6" t="inlineStr">
        <is>
          <t>Contract Support Staff</t>
        </is>
      </c>
      <c r="D85" s="6" t="inlineStr">
        <is>
          <t>Receivable Invoice</t>
        </is>
      </c>
      <c r="E85" s="37" t="n">
        <v>46265</v>
      </c>
      <c r="F85" s="6" t="inlineStr">
        <is>
          <t>Commonwealth Bank of Australia</t>
        </is>
      </c>
      <c r="G85" s="39" t="n">
        <v>0</v>
      </c>
      <c r="H85" s="39" t="n">
        <v>595</v>
      </c>
      <c r="I85" s="6" t="inlineStr">
        <is>
          <t>1668 - CBA Dedicated Tech [ONS]</t>
        </is>
      </c>
      <c r="J85" s="6" t="inlineStr">
        <is>
          <t>INV-10610</t>
        </is>
      </c>
      <c r="K85" s="6" t="inlineStr">
        <is>
          <t>85720001CBPSCSJUN27 DEDICATED TECH</t>
        </is>
      </c>
      <c r="L85" s="6" t="inlineStr">
        <is>
          <t>Commonwealth Bank of Australia (CBA Place South) - 24/08/26 - Site:CBP - Event ID:607633 - Cost Centre:14025 - Client:Sarah Masters - Event Name:IB&amp;M Forum</t>
        </is>
      </c>
      <c r="M85" s="6" t="inlineStr">
        <is>
          <t>ONSITE</t>
        </is>
      </c>
    </row>
    <row r="86">
      <c r="A86" s="6" t="n">
        <v>41150</v>
      </c>
      <c r="B86" s="6" t="n">
        <v>41150</v>
      </c>
      <c r="C86" s="6" t="inlineStr">
        <is>
          <t>Mobile Phone Plans</t>
        </is>
      </c>
      <c r="D86" s="6" t="inlineStr">
        <is>
          <t>Receivable Invoice</t>
        </is>
      </c>
      <c r="E86" s="37" t="n">
        <v>46234</v>
      </c>
      <c r="F86" s="6" t="inlineStr">
        <is>
          <t>Bank of Western Australia Ltd (Bankwest)</t>
        </is>
      </c>
      <c r="G86" s="39" t="n">
        <v>0</v>
      </c>
      <c r="H86" s="39" t="n">
        <v>60</v>
      </c>
      <c r="I86" s="6" t="inlineStr">
        <is>
          <t>732 - Bank West Contract [ONS]</t>
        </is>
      </c>
      <c r="J86" s="6" t="inlineStr">
        <is>
          <t>INV-10529</t>
        </is>
      </c>
      <c r="K86" s="6" t="inlineStr">
        <is>
          <t>85720001BWPCSJUN27</t>
        </is>
      </c>
      <c r="L86" s="6" t="inlineStr">
        <is>
          <t>Bank of Western Australia Ltd (Bankwest) - Mobile Phone</t>
        </is>
      </c>
      <c r="M86" s="6" t="inlineStr">
        <is>
          <t>ONSITE</t>
        </is>
      </c>
    </row>
    <row r="87">
      <c r="A87" s="6" t="n">
        <v>41150</v>
      </c>
      <c r="B87" s="6" t="n">
        <v>41150</v>
      </c>
      <c r="C87" s="6" t="inlineStr">
        <is>
          <t>Mobile Phone Plans</t>
        </is>
      </c>
      <c r="D87" s="6" t="inlineStr">
        <is>
          <t>Receivable Invoice</t>
        </is>
      </c>
      <c r="E87" s="37" t="n">
        <v>46234</v>
      </c>
      <c r="F87" s="6" t="inlineStr">
        <is>
          <t>Bank of Western Australia Ltd (Bankwest)</t>
        </is>
      </c>
      <c r="G87" s="39" t="n">
        <v>0</v>
      </c>
      <c r="H87" s="39" t="n">
        <v>362.5</v>
      </c>
      <c r="I87" s="6" t="inlineStr">
        <is>
          <t>1144 - Bankwest PER Half Tech [ONS]</t>
        </is>
      </c>
      <c r="J87" s="6" t="inlineStr">
        <is>
          <t>INV-10529</t>
        </is>
      </c>
      <c r="K87" s="6" t="inlineStr">
        <is>
          <t>85720001BWPCSJUN27</t>
        </is>
      </c>
      <c r="L87" s="6" t="inlineStr">
        <is>
          <t>Bank of Western Australia Ltd (Bankwest) - 13/07 TM 0700-1200</t>
        </is>
      </c>
      <c r="M87" s="6" t="inlineStr">
        <is>
          <t>ONSITE</t>
        </is>
      </c>
    </row>
    <row r="88">
      <c r="A88" s="6" t="n">
        <v>41150</v>
      </c>
      <c r="B88" s="6" t="n">
        <v>41150</v>
      </c>
      <c r="C88" s="6" t="inlineStr">
        <is>
          <t>Mobile Phone Plans</t>
        </is>
      </c>
      <c r="D88" s="6" t="inlineStr">
        <is>
          <t>Receivable Invoice</t>
        </is>
      </c>
      <c r="E88" s="37" t="n">
        <v>46234</v>
      </c>
      <c r="F88" s="6" t="inlineStr">
        <is>
          <t>Deloitte Services P/L for Deloitte Services Trust</t>
        </is>
      </c>
      <c r="G88" s="39" t="n">
        <v>0</v>
      </c>
      <c r="H88" s="39" t="n">
        <v>60</v>
      </c>
      <c r="I88" s="6" t="inlineStr">
        <is>
          <t>2846 - DTTL National STL [ONS]</t>
        </is>
      </c>
      <c r="J88" s="6" t="inlineStr">
        <is>
          <t>INV-10528</t>
        </is>
      </c>
      <c r="K88" s="6" t="inlineStr">
        <is>
          <t>CONTRACT</t>
        </is>
      </c>
      <c r="L88" s="6" t="inlineStr">
        <is>
          <t>Deloitte Services P/L for Deloitte Services Trust - Mobile Phone</t>
        </is>
      </c>
      <c r="M88" s="6" t="inlineStr">
        <is>
          <t>ONSITE</t>
        </is>
      </c>
    </row>
    <row r="89">
      <c r="A89" s="6" t="n">
        <v>41150</v>
      </c>
      <c r="B89" s="6" t="n">
        <v>41150</v>
      </c>
      <c r="C89" s="6" t="inlineStr">
        <is>
          <t>Mobile Phone Plans</t>
        </is>
      </c>
      <c r="D89" s="6" t="inlineStr">
        <is>
          <t>Receivable Invoice</t>
        </is>
      </c>
      <c r="E89" s="37" t="n">
        <v>46234</v>
      </c>
      <c r="F89" s="6" t="inlineStr">
        <is>
          <t>Deloitte Services P/L for Deloitte Services Trust</t>
        </is>
      </c>
      <c r="G89" s="39" t="n">
        <v>0</v>
      </c>
      <c r="H89" s="39" t="n">
        <v>60</v>
      </c>
      <c r="I89" s="6" t="inlineStr">
        <is>
          <t>1401 - DTTL SYD FT Tech 2 [ONS]</t>
        </is>
      </c>
      <c r="J89" s="6" t="inlineStr">
        <is>
          <t>INV-10528</t>
        </is>
      </c>
      <c r="K89" s="6" t="inlineStr">
        <is>
          <t>CONTRACT</t>
        </is>
      </c>
      <c r="L89" s="6" t="inlineStr">
        <is>
          <t>Deloitte Services P/L for Deloitte Services Trust - Mobile Phone</t>
        </is>
      </c>
      <c r="M89" s="6" t="inlineStr">
        <is>
          <t>ONSITE</t>
        </is>
      </c>
    </row>
    <row r="90">
      <c r="A90" s="6" t="n">
        <v>41150</v>
      </c>
      <c r="B90" s="6" t="n">
        <v>41150</v>
      </c>
      <c r="C90" s="6" t="inlineStr">
        <is>
          <t>Mobile Phone Plans</t>
        </is>
      </c>
      <c r="D90" s="6" t="inlineStr">
        <is>
          <t>Receivable Invoice</t>
        </is>
      </c>
      <c r="E90" s="37" t="n">
        <v>46234</v>
      </c>
      <c r="F90" s="6" t="inlineStr">
        <is>
          <t>Deloitte Services P/L for Deloitte Services Trust</t>
        </is>
      </c>
      <c r="G90" s="39" t="n">
        <v>0</v>
      </c>
      <c r="H90" s="39" t="n">
        <v>60</v>
      </c>
      <c r="I90" s="6" t="inlineStr">
        <is>
          <t>725 - DTTL Mel Tech FT 1 [ONS]</t>
        </is>
      </c>
      <c r="J90" s="6" t="inlineStr">
        <is>
          <t>INV-10528</t>
        </is>
      </c>
      <c r="K90" s="6" t="inlineStr">
        <is>
          <t>CONTRACT</t>
        </is>
      </c>
      <c r="L90" s="6" t="inlineStr">
        <is>
          <t>Deloitte Services P/L for Deloitte Services Trust - Mobile Phone</t>
        </is>
      </c>
      <c r="M90" s="6" t="inlineStr">
        <is>
          <t>ONSITE</t>
        </is>
      </c>
    </row>
    <row r="91">
      <c r="A91" s="6" t="n">
        <v>41150</v>
      </c>
      <c r="B91" s="6" t="n">
        <v>41150</v>
      </c>
      <c r="C91" s="6" t="inlineStr">
        <is>
          <t>Mobile Phone Plans</t>
        </is>
      </c>
      <c r="D91" s="6" t="inlineStr">
        <is>
          <t>Receivable Invoice</t>
        </is>
      </c>
      <c r="E91" s="37" t="n">
        <v>46234</v>
      </c>
      <c r="F91" s="6" t="inlineStr">
        <is>
          <t>Deloitte Services P/L for Deloitte Services Trust</t>
        </is>
      </c>
      <c r="G91" s="39" t="n">
        <v>0</v>
      </c>
      <c r="H91" s="39" t="n">
        <v>60</v>
      </c>
      <c r="I91" s="6" t="inlineStr">
        <is>
          <t>1400 - DTTL Mel Tech FT 2 [ONS]</t>
        </is>
      </c>
      <c r="J91" s="6" t="inlineStr">
        <is>
          <t>INV-10528</t>
        </is>
      </c>
      <c r="K91" s="6" t="inlineStr">
        <is>
          <t>CONTRACT</t>
        </is>
      </c>
      <c r="L91" s="6" t="inlineStr">
        <is>
          <t>Deloitte Services P/L for Deloitte Services Trust - Mobile Phone</t>
        </is>
      </c>
      <c r="M91" s="6" t="inlineStr">
        <is>
          <t>ONSITE</t>
        </is>
      </c>
    </row>
    <row r="92">
      <c r="A92" s="6" t="n">
        <v>41150</v>
      </c>
      <c r="B92" s="6" t="n">
        <v>41150</v>
      </c>
      <c r="C92" s="6" t="inlineStr">
        <is>
          <t>Mobile Phone Plans</t>
        </is>
      </c>
      <c r="D92" s="6" t="inlineStr">
        <is>
          <t>Receivable Invoice</t>
        </is>
      </c>
      <c r="E92" s="37" t="n">
        <v>46234</v>
      </c>
      <c r="F92" s="6" t="inlineStr">
        <is>
          <t>Deloitte Services P/L for Deloitte Services Trust</t>
        </is>
      </c>
      <c r="G92" s="39" t="n">
        <v>0</v>
      </c>
      <c r="H92" s="39" t="n">
        <v>60</v>
      </c>
      <c r="I92" s="6" t="inlineStr">
        <is>
          <t>1530 - DTTL BNE Onsite [ONS]</t>
        </is>
      </c>
      <c r="J92" s="6" t="inlineStr">
        <is>
          <t>INV-10528</t>
        </is>
      </c>
      <c r="K92" s="6" t="inlineStr">
        <is>
          <t>CONTRACT</t>
        </is>
      </c>
      <c r="L92" s="6" t="inlineStr">
        <is>
          <t>Deloitte Services P/L for Deloitte Services Trust - Mobile Phone</t>
        </is>
      </c>
      <c r="M92" s="6" t="inlineStr">
        <is>
          <t>ONSITE</t>
        </is>
      </c>
    </row>
    <row r="93">
      <c r="A93" s="6" t="n">
        <v>41150</v>
      </c>
      <c r="B93" s="6" t="n">
        <v>41150</v>
      </c>
      <c r="C93" s="6" t="inlineStr">
        <is>
          <t>Mobile Phone Plans</t>
        </is>
      </c>
      <c r="D93" s="6" t="inlineStr">
        <is>
          <t>Receivable Invoice</t>
        </is>
      </c>
      <c r="E93" s="37" t="n">
        <v>46234</v>
      </c>
      <c r="F93" s="6" t="inlineStr">
        <is>
          <t>Deloitte Services P/L for Deloitte Services Trust</t>
        </is>
      </c>
      <c r="G93" s="39" t="n">
        <v>0</v>
      </c>
      <c r="H93" s="39" t="n">
        <v>60</v>
      </c>
      <c r="I93" s="6" t="inlineStr">
        <is>
          <t>1862 - DTTL ADL Onsite [ONS]</t>
        </is>
      </c>
      <c r="J93" s="6" t="inlineStr">
        <is>
          <t>INV-10528</t>
        </is>
      </c>
      <c r="K93" s="6" t="inlineStr">
        <is>
          <t>CONTRACT</t>
        </is>
      </c>
      <c r="L93" s="6" t="inlineStr">
        <is>
          <t>Deloitte Services P/L for Deloitte Services Trust - Mobile Phone</t>
        </is>
      </c>
      <c r="M93" s="6" t="inlineStr">
        <is>
          <t>ONSITE</t>
        </is>
      </c>
    </row>
    <row r="94">
      <c r="A94" s="6" t="n">
        <v>41150</v>
      </c>
      <c r="B94" s="6" t="n">
        <v>41150</v>
      </c>
      <c r="C94" s="6" t="inlineStr">
        <is>
          <t>Mobile Phone Plans</t>
        </is>
      </c>
      <c r="D94" s="6" t="inlineStr">
        <is>
          <t>Receivable Invoice</t>
        </is>
      </c>
      <c r="E94" s="37" t="n">
        <v>46234</v>
      </c>
      <c r="F94" s="6" t="inlineStr">
        <is>
          <t>Deloitte Services P/L for Deloitte Services Trust</t>
        </is>
      </c>
      <c r="G94" s="39" t="n">
        <v>0</v>
      </c>
      <c r="H94" s="39" t="n">
        <v>60</v>
      </c>
      <c r="I94" s="6" t="inlineStr">
        <is>
          <t>2402 - DTTL SYD FT Tech 1 [ONS]</t>
        </is>
      </c>
      <c r="J94" s="6" t="inlineStr">
        <is>
          <t>INV-10528</t>
        </is>
      </c>
      <c r="K94" s="6" t="inlineStr">
        <is>
          <t>CONTRACT</t>
        </is>
      </c>
      <c r="L94" s="6" t="inlineStr">
        <is>
          <t>Deloitte Services P/L for Deloitte Services Trust - Mobile Phone</t>
        </is>
      </c>
      <c r="M94" s="6" t="inlineStr">
        <is>
          <t>ONSITE</t>
        </is>
      </c>
    </row>
    <row r="95">
      <c r="A95" s="6" t="n">
        <v>41150</v>
      </c>
      <c r="B95" s="6" t="n">
        <v>41150</v>
      </c>
      <c r="C95" s="6" t="inlineStr">
        <is>
          <t>Mobile Phone Plans</t>
        </is>
      </c>
      <c r="D95" s="6" t="inlineStr">
        <is>
          <t>Receivable Invoice</t>
        </is>
      </c>
      <c r="E95" s="37" t="n">
        <v>46234</v>
      </c>
      <c r="F95" s="6" t="inlineStr">
        <is>
          <t>Deloitte Services P/L for Deloitte Services Trust</t>
        </is>
      </c>
      <c r="G95" s="39" t="n">
        <v>0</v>
      </c>
      <c r="H95" s="39" t="n">
        <v>100</v>
      </c>
      <c r="I95" s="6" t="inlineStr">
        <is>
          <t>974 - DTTL 1300 Number [ONS]</t>
        </is>
      </c>
      <c r="J95" s="6" t="inlineStr">
        <is>
          <t>INV-10528</t>
        </is>
      </c>
      <c r="K95" s="6" t="inlineStr">
        <is>
          <t>CONTRACT</t>
        </is>
      </c>
      <c r="L95" s="6" t="inlineStr">
        <is>
          <t>Deloitte Services P/L for Deloitte Services Trust - 1300 AV Hotline</t>
        </is>
      </c>
      <c r="M95" s="6" t="inlineStr">
        <is>
          <t>ONSITE</t>
        </is>
      </c>
    </row>
    <row r="96">
      <c r="A96" s="6" t="n">
        <v>41150</v>
      </c>
      <c r="B96" s="6" t="n">
        <v>41150</v>
      </c>
      <c r="C96" s="6" t="inlineStr">
        <is>
          <t>Mobile Phone Plans</t>
        </is>
      </c>
      <c r="D96" s="6" t="inlineStr">
        <is>
          <t>Receivable Invoice</t>
        </is>
      </c>
      <c r="E96" s="37" t="n">
        <v>46234</v>
      </c>
      <c r="F96" s="6" t="inlineStr">
        <is>
          <t>Commonwealth Bank of Australia</t>
        </is>
      </c>
      <c r="G96" s="39" t="n">
        <v>0</v>
      </c>
      <c r="H96" s="39" t="n">
        <v>60</v>
      </c>
      <c r="I96" s="6" t="inlineStr">
        <is>
          <t>1350 - CBA Brisbane ONS [ONS]</t>
        </is>
      </c>
      <c r="J96" s="6" t="inlineStr">
        <is>
          <t>INV-10525</t>
        </is>
      </c>
      <c r="K96" s="6" t="inlineStr">
        <is>
          <t>85720001BRISCSJUN27</t>
        </is>
      </c>
      <c r="L96" s="6" t="inlineStr">
        <is>
          <t>Commonwealth Bank of Australia (CBA Brisbane) - Mobile Phone</t>
        </is>
      </c>
      <c r="M96" s="6" t="inlineStr">
        <is>
          <t>ONSITE</t>
        </is>
      </c>
    </row>
    <row r="97">
      <c r="A97" s="6" t="n">
        <v>41150</v>
      </c>
      <c r="B97" s="6" t="n">
        <v>41150</v>
      </c>
      <c r="C97" s="6" t="inlineStr">
        <is>
          <t>Mobile Phone Plans</t>
        </is>
      </c>
      <c r="D97" s="6" t="inlineStr">
        <is>
          <t>Receivable Invoice</t>
        </is>
      </c>
      <c r="E97" s="37" t="n">
        <v>46234</v>
      </c>
      <c r="F97" s="6" t="inlineStr">
        <is>
          <t>Commonwealth Bank of Australia</t>
        </is>
      </c>
      <c r="G97" s="39" t="n">
        <v>0</v>
      </c>
      <c r="H97" s="39" t="n">
        <v>60</v>
      </c>
      <c r="I97" s="6" t="inlineStr">
        <is>
          <t>26043001 - CBA FT Tech MEL - 12 months [ONS]</t>
        </is>
      </c>
      <c r="J97" s="6" t="inlineStr">
        <is>
          <t>INV-10534</t>
        </is>
      </c>
      <c r="K97" s="6" t="inlineStr">
        <is>
          <t>85720001MEL435CSJUN27</t>
        </is>
      </c>
      <c r="L97" s="6" t="inlineStr">
        <is>
          <t>Commonwealth Bank of Australia (CBA Melbourne) - Mobile Phone</t>
        </is>
      </c>
      <c r="M97" s="6" t="inlineStr">
        <is>
          <t>ONSITE</t>
        </is>
      </c>
    </row>
    <row r="98">
      <c r="A98" s="6" t="n">
        <v>41150</v>
      </c>
      <c r="B98" s="6" t="n">
        <v>41150</v>
      </c>
      <c r="C98" s="6" t="inlineStr">
        <is>
          <t>Mobile Phone Plans</t>
        </is>
      </c>
      <c r="D98" s="6" t="inlineStr">
        <is>
          <t>Receivable Invoice</t>
        </is>
      </c>
      <c r="E98" s="37" t="n">
        <v>46234</v>
      </c>
      <c r="F98" s="6" t="inlineStr">
        <is>
          <t>Commonwealth Bank of Australia</t>
        </is>
      </c>
      <c r="G98" s="39" t="n">
        <v>0</v>
      </c>
      <c r="H98" s="39" t="n">
        <v>60</v>
      </c>
      <c r="I98" s="6" t="inlineStr">
        <is>
          <t>585 - CBA Team Leader [ONS]</t>
        </is>
      </c>
      <c r="J98" s="6" t="inlineStr">
        <is>
          <t>INV-10526</t>
        </is>
      </c>
      <c r="K98" s="6" t="inlineStr">
        <is>
          <t>85720001CBPSCSJUN27</t>
        </is>
      </c>
      <c r="L98" s="6" t="inlineStr">
        <is>
          <t>Commonwealth Bank of Australia (CBA Place South) - Mobile Phone</t>
        </is>
      </c>
      <c r="M98" s="6" t="inlineStr">
        <is>
          <t>ONSITE</t>
        </is>
      </c>
    </row>
    <row r="99">
      <c r="A99" s="6" t="n">
        <v>41150</v>
      </c>
      <c r="B99" s="6" t="n">
        <v>41150</v>
      </c>
      <c r="C99" s="6" t="inlineStr">
        <is>
          <t>Mobile Phone Plans</t>
        </is>
      </c>
      <c r="D99" s="6" t="inlineStr">
        <is>
          <t>Receivable Invoice</t>
        </is>
      </c>
      <c r="E99" s="37" t="n">
        <v>46234</v>
      </c>
      <c r="F99" s="6" t="inlineStr">
        <is>
          <t>Commonwealth Bank of Australia</t>
        </is>
      </c>
      <c r="G99" s="39" t="n">
        <v>0</v>
      </c>
      <c r="H99" s="39" t="n">
        <v>60</v>
      </c>
      <c r="I99" s="6" t="inlineStr">
        <is>
          <t>587 - CBA Tech TN [ONS]</t>
        </is>
      </c>
      <c r="J99" s="6" t="inlineStr">
        <is>
          <t>INV-10527</t>
        </is>
      </c>
      <c r="K99" s="6" t="inlineStr">
        <is>
          <t>85720001CBSCSJUN27</t>
        </is>
      </c>
      <c r="L99" s="6" t="inlineStr">
        <is>
          <t>Commonwealth Bank of Australia (CBA Square) - Mobile Phone</t>
        </is>
      </c>
      <c r="M99" s="6" t="inlineStr">
        <is>
          <t>ONSITE</t>
        </is>
      </c>
    </row>
    <row r="100">
      <c r="A100" s="6" t="n">
        <v>41150</v>
      </c>
      <c r="B100" s="6" t="n">
        <v>41150</v>
      </c>
      <c r="C100" s="6" t="inlineStr">
        <is>
          <t>Mobile Phone Plans</t>
        </is>
      </c>
      <c r="D100" s="6" t="inlineStr">
        <is>
          <t>Receivable Invoice</t>
        </is>
      </c>
      <c r="E100" s="37" t="n">
        <v>46265</v>
      </c>
      <c r="F100" s="6" t="inlineStr">
        <is>
          <t>Commonwealth Bank of Australia</t>
        </is>
      </c>
      <c r="G100" s="39" t="n">
        <v>0</v>
      </c>
      <c r="H100" s="39" t="n">
        <v>60</v>
      </c>
      <c r="I100" s="6" t="inlineStr">
        <is>
          <t>587 - CBA Tech TN [ONS]</t>
        </is>
      </c>
      <c r="J100" s="6" t="inlineStr">
        <is>
          <t>INV-10613</t>
        </is>
      </c>
      <c r="K100" s="6" t="inlineStr">
        <is>
          <t>85720001CBSCSJUN27</t>
        </is>
      </c>
      <c r="L100" s="6" t="inlineStr">
        <is>
          <t>Commonwealth Bank of Australia (CBA Square) - Mobile Phone</t>
        </is>
      </c>
      <c r="M100" s="6" t="inlineStr">
        <is>
          <t>ONSITE</t>
        </is>
      </c>
    </row>
    <row r="101">
      <c r="A101" s="6" t="n">
        <v>41150</v>
      </c>
      <c r="B101" s="6" t="n">
        <v>41150</v>
      </c>
      <c r="C101" s="6" t="inlineStr">
        <is>
          <t>Mobile Phone Plans</t>
        </is>
      </c>
      <c r="D101" s="6" t="inlineStr">
        <is>
          <t>Receivable Invoice</t>
        </is>
      </c>
      <c r="E101" s="37" t="n">
        <v>46265</v>
      </c>
      <c r="F101" s="6" t="inlineStr">
        <is>
          <t>Commonwealth Bank of Australia</t>
        </is>
      </c>
      <c r="G101" s="39" t="n">
        <v>0</v>
      </c>
      <c r="H101" s="39" t="n">
        <v>60</v>
      </c>
      <c r="I101" s="6" t="inlineStr">
        <is>
          <t>585 - CBA Team Leader [ONS]</t>
        </is>
      </c>
      <c r="J101" s="6" t="inlineStr">
        <is>
          <t>INV-10614</t>
        </is>
      </c>
      <c r="K101" s="6" t="inlineStr">
        <is>
          <t>85720001CBPSCSJUN27</t>
        </is>
      </c>
      <c r="L101" s="6" t="inlineStr">
        <is>
          <t>Commonwealth Bank of Australia (CBA Place South) - Mobile Phone</t>
        </is>
      </c>
      <c r="M101" s="6" t="inlineStr">
        <is>
          <t>ONSITE</t>
        </is>
      </c>
    </row>
    <row r="102">
      <c r="A102" s="6" t="n">
        <v>41150</v>
      </c>
      <c r="B102" s="6" t="n">
        <v>41150</v>
      </c>
      <c r="C102" s="6" t="inlineStr">
        <is>
          <t>Mobile Phone Plans</t>
        </is>
      </c>
      <c r="D102" s="6" t="inlineStr">
        <is>
          <t>Receivable Invoice</t>
        </is>
      </c>
      <c r="E102" s="37" t="n">
        <v>46265</v>
      </c>
      <c r="F102" s="6" t="inlineStr">
        <is>
          <t>Commonwealth Bank of Australia</t>
        </is>
      </c>
      <c r="G102" s="39" t="n">
        <v>0</v>
      </c>
      <c r="H102" s="39" t="n">
        <v>60</v>
      </c>
      <c r="I102" s="6" t="inlineStr">
        <is>
          <t>1350 - CBA Brisbane ONS [ONS]</t>
        </is>
      </c>
      <c r="J102" s="6" t="inlineStr">
        <is>
          <t>INV-10565</t>
        </is>
      </c>
      <c r="K102" s="6" t="inlineStr">
        <is>
          <t>85720001BRISCSJUN27</t>
        </is>
      </c>
      <c r="L102" s="6" t="inlineStr">
        <is>
          <t>Commonwealth Bank of Australia (CBA Brisbane) - Mobile Phone</t>
        </is>
      </c>
      <c r="M102" s="6" t="inlineStr">
        <is>
          <t>ONSITE</t>
        </is>
      </c>
    </row>
    <row r="103">
      <c r="A103" s="6" t="n">
        <v>41150</v>
      </c>
      <c r="B103" s="6" t="n">
        <v>41150</v>
      </c>
      <c r="C103" s="6" t="inlineStr">
        <is>
          <t>Mobile Phone Plans</t>
        </is>
      </c>
      <c r="D103" s="6" t="inlineStr">
        <is>
          <t>Receivable Invoice</t>
        </is>
      </c>
      <c r="E103" s="37" t="n">
        <v>46265</v>
      </c>
      <c r="F103" s="6" t="inlineStr">
        <is>
          <t>Commonwealth Bank of Australia</t>
        </is>
      </c>
      <c r="G103" s="39" t="n">
        <v>0</v>
      </c>
      <c r="H103" s="39" t="n">
        <v>60</v>
      </c>
      <c r="I103" s="6" t="inlineStr">
        <is>
          <t>26043001 - CBA FT Tech MEL - 12 months [ONS]</t>
        </is>
      </c>
      <c r="J103" s="6" t="inlineStr">
        <is>
          <t>INV-10615</t>
        </is>
      </c>
      <c r="K103" s="6" t="inlineStr">
        <is>
          <t>85720001MEL435CSJUN27</t>
        </is>
      </c>
      <c r="L103" s="6" t="inlineStr">
        <is>
          <t>Commonwealth Bank of Australia (CBA Melbourne) - Mobile Phone</t>
        </is>
      </c>
      <c r="M103" s="6" t="inlineStr">
        <is>
          <t>ONSITE</t>
        </is>
      </c>
    </row>
    <row r="104">
      <c r="A104" s="6" t="n">
        <v>41150</v>
      </c>
      <c r="B104" s="6" t="n">
        <v>41150</v>
      </c>
      <c r="C104" s="6" t="inlineStr">
        <is>
          <t>Mobile Phone Plans</t>
        </is>
      </c>
      <c r="D104" s="6" t="inlineStr">
        <is>
          <t>Receivable Invoice</t>
        </is>
      </c>
      <c r="E104" s="37" t="n">
        <v>46265</v>
      </c>
      <c r="F104" s="6" t="inlineStr">
        <is>
          <t>Deloitte Services P/L for Deloitte Services Trust</t>
        </is>
      </c>
      <c r="G104" s="39" t="n">
        <v>0</v>
      </c>
      <c r="H104" s="39" t="n">
        <v>60</v>
      </c>
      <c r="I104" s="6" t="inlineStr">
        <is>
          <t>2846 - DTTL National STL [ONS]</t>
        </is>
      </c>
      <c r="J104" s="6" t="inlineStr">
        <is>
          <t>INV-10569</t>
        </is>
      </c>
      <c r="K104" s="6" t="inlineStr">
        <is>
          <t>CONTRACT</t>
        </is>
      </c>
      <c r="L104" s="6" t="inlineStr">
        <is>
          <t>Deloitte Services P/L for Deloitte Services Trust - Mobile Phone</t>
        </is>
      </c>
      <c r="M104" s="6" t="inlineStr">
        <is>
          <t>ONSITE</t>
        </is>
      </c>
    </row>
    <row r="105">
      <c r="A105" s="6" t="n">
        <v>41150</v>
      </c>
      <c r="B105" s="6" t="n">
        <v>41150</v>
      </c>
      <c r="C105" s="6" t="inlineStr">
        <is>
          <t>Mobile Phone Plans</t>
        </is>
      </c>
      <c r="D105" s="6" t="inlineStr">
        <is>
          <t>Receivable Invoice</t>
        </is>
      </c>
      <c r="E105" s="37" t="n">
        <v>46265</v>
      </c>
      <c r="F105" s="6" t="inlineStr">
        <is>
          <t>Deloitte Services P/L for Deloitte Services Trust</t>
        </is>
      </c>
      <c r="G105" s="39" t="n">
        <v>0</v>
      </c>
      <c r="H105" s="39" t="n">
        <v>60</v>
      </c>
      <c r="I105" s="6" t="inlineStr">
        <is>
          <t>1401 - DTTL SYD FT Tech 2 [ONS]</t>
        </is>
      </c>
      <c r="J105" s="6" t="inlineStr">
        <is>
          <t>INV-10569</t>
        </is>
      </c>
      <c r="K105" s="6" t="inlineStr">
        <is>
          <t>CONTRACT</t>
        </is>
      </c>
      <c r="L105" s="6" t="inlineStr">
        <is>
          <t>Deloitte Services P/L for Deloitte Services Trust - Mobile Phone</t>
        </is>
      </c>
      <c r="M105" s="6" t="inlineStr">
        <is>
          <t>ONSITE</t>
        </is>
      </c>
    </row>
    <row r="106">
      <c r="A106" s="6" t="n">
        <v>41150</v>
      </c>
      <c r="B106" s="6" t="n">
        <v>41150</v>
      </c>
      <c r="C106" s="6" t="inlineStr">
        <is>
          <t>Mobile Phone Plans</t>
        </is>
      </c>
      <c r="D106" s="6" t="inlineStr">
        <is>
          <t>Receivable Invoice</t>
        </is>
      </c>
      <c r="E106" s="37" t="n">
        <v>46265</v>
      </c>
      <c r="F106" s="6" t="inlineStr">
        <is>
          <t>Deloitte Services P/L for Deloitte Services Trust</t>
        </is>
      </c>
      <c r="G106" s="39" t="n">
        <v>0</v>
      </c>
      <c r="H106" s="39" t="n">
        <v>60</v>
      </c>
      <c r="I106" s="6" t="inlineStr">
        <is>
          <t>725 - DTTL Mel Tech FT 1 [ONS]</t>
        </is>
      </c>
      <c r="J106" s="6" t="inlineStr">
        <is>
          <t>INV-10569</t>
        </is>
      </c>
      <c r="K106" s="6" t="inlineStr">
        <is>
          <t>CONTRACT</t>
        </is>
      </c>
      <c r="L106" s="6" t="inlineStr">
        <is>
          <t>Deloitte Services P/L for Deloitte Services Trust - Mobile Phone</t>
        </is>
      </c>
      <c r="M106" s="6" t="inlineStr">
        <is>
          <t>ONSITE</t>
        </is>
      </c>
    </row>
    <row r="107">
      <c r="A107" s="6" t="n">
        <v>41150</v>
      </c>
      <c r="B107" s="6" t="n">
        <v>41150</v>
      </c>
      <c r="C107" s="6" t="inlineStr">
        <is>
          <t>Mobile Phone Plans</t>
        </is>
      </c>
      <c r="D107" s="6" t="inlineStr">
        <is>
          <t>Receivable Invoice</t>
        </is>
      </c>
      <c r="E107" s="37" t="n">
        <v>46265</v>
      </c>
      <c r="F107" s="6" t="inlineStr">
        <is>
          <t>Deloitte Services P/L for Deloitte Services Trust</t>
        </is>
      </c>
      <c r="G107" s="39" t="n">
        <v>0</v>
      </c>
      <c r="H107" s="39" t="n">
        <v>60</v>
      </c>
      <c r="I107" s="6" t="inlineStr">
        <is>
          <t>1400 - DTTL Mel Tech FT 2 [ONS]</t>
        </is>
      </c>
      <c r="J107" s="6" t="inlineStr">
        <is>
          <t>INV-10569</t>
        </is>
      </c>
      <c r="K107" s="6" t="inlineStr">
        <is>
          <t>CONTRACT</t>
        </is>
      </c>
      <c r="L107" s="6" t="inlineStr">
        <is>
          <t>Deloitte Services P/L for Deloitte Services Trust - Mobile Phone</t>
        </is>
      </c>
      <c r="M107" s="6" t="inlineStr">
        <is>
          <t>ONSITE</t>
        </is>
      </c>
    </row>
    <row r="108">
      <c r="A108" s="6" t="n">
        <v>41150</v>
      </c>
      <c r="B108" s="6" t="n">
        <v>41150</v>
      </c>
      <c r="C108" s="6" t="inlineStr">
        <is>
          <t>Mobile Phone Plans</t>
        </is>
      </c>
      <c r="D108" s="6" t="inlineStr">
        <is>
          <t>Receivable Invoice</t>
        </is>
      </c>
      <c r="E108" s="37" t="n">
        <v>46265</v>
      </c>
      <c r="F108" s="6" t="inlineStr">
        <is>
          <t>Deloitte Services P/L for Deloitte Services Trust</t>
        </is>
      </c>
      <c r="G108" s="39" t="n">
        <v>0</v>
      </c>
      <c r="H108" s="39" t="n">
        <v>60</v>
      </c>
      <c r="I108" s="6" t="inlineStr">
        <is>
          <t>1530 - DTTL BNE Onsite [ONS]</t>
        </is>
      </c>
      <c r="J108" s="6" t="inlineStr">
        <is>
          <t>INV-10569</t>
        </is>
      </c>
      <c r="K108" s="6" t="inlineStr">
        <is>
          <t>CONTRACT</t>
        </is>
      </c>
      <c r="L108" s="6" t="inlineStr">
        <is>
          <t>Deloitte Services P/L for Deloitte Services Trust - Mobile Phone</t>
        </is>
      </c>
      <c r="M108" s="6" t="inlineStr">
        <is>
          <t>ONSITE</t>
        </is>
      </c>
    </row>
    <row r="109">
      <c r="A109" s="6" t="n">
        <v>41150</v>
      </c>
      <c r="B109" s="6" t="n">
        <v>41150</v>
      </c>
      <c r="C109" s="6" t="inlineStr">
        <is>
          <t>Mobile Phone Plans</t>
        </is>
      </c>
      <c r="D109" s="6" t="inlineStr">
        <is>
          <t>Receivable Invoice</t>
        </is>
      </c>
      <c r="E109" s="37" t="n">
        <v>46265</v>
      </c>
      <c r="F109" s="6" t="inlineStr">
        <is>
          <t>Deloitte Services P/L for Deloitte Services Trust</t>
        </is>
      </c>
      <c r="G109" s="39" t="n">
        <v>0</v>
      </c>
      <c r="H109" s="39" t="n">
        <v>60</v>
      </c>
      <c r="I109" s="6" t="inlineStr">
        <is>
          <t>1862 - DTTL ADL Onsite [ONS]</t>
        </is>
      </c>
      <c r="J109" s="6" t="inlineStr">
        <is>
          <t>INV-10569</t>
        </is>
      </c>
      <c r="K109" s="6" t="inlineStr">
        <is>
          <t>CONTRACT</t>
        </is>
      </c>
      <c r="L109" s="6" t="inlineStr">
        <is>
          <t>Deloitte Services P/L for Deloitte Services Trust - Mobile Phone</t>
        </is>
      </c>
      <c r="M109" s="6" t="inlineStr">
        <is>
          <t>ONSITE</t>
        </is>
      </c>
    </row>
    <row r="110">
      <c r="A110" s="6" t="n">
        <v>41150</v>
      </c>
      <c r="B110" s="6" t="n">
        <v>41150</v>
      </c>
      <c r="C110" s="6" t="inlineStr">
        <is>
          <t>Mobile Phone Plans</t>
        </is>
      </c>
      <c r="D110" s="6" t="inlineStr">
        <is>
          <t>Receivable Invoice</t>
        </is>
      </c>
      <c r="E110" s="37" t="n">
        <v>46265</v>
      </c>
      <c r="F110" s="6" t="inlineStr">
        <is>
          <t>Deloitte Services P/L for Deloitte Services Trust</t>
        </is>
      </c>
      <c r="G110" s="39" t="n">
        <v>0</v>
      </c>
      <c r="H110" s="39" t="n">
        <v>60</v>
      </c>
      <c r="I110" s="6" t="inlineStr">
        <is>
          <t>2402 - DTTL SYD FT Tech 1 [ONS]</t>
        </is>
      </c>
      <c r="J110" s="6" t="inlineStr">
        <is>
          <t>INV-10569</t>
        </is>
      </c>
      <c r="K110" s="6" t="inlineStr">
        <is>
          <t>CONTRACT</t>
        </is>
      </c>
      <c r="L110" s="6" t="inlineStr">
        <is>
          <t>Deloitte Services P/L for Deloitte Services Trust - Mobile Phone</t>
        </is>
      </c>
      <c r="M110" s="6" t="inlineStr">
        <is>
          <t>ONSITE</t>
        </is>
      </c>
    </row>
    <row r="111">
      <c r="A111" s="6" t="n">
        <v>41150</v>
      </c>
      <c r="B111" s="6" t="n">
        <v>41150</v>
      </c>
      <c r="C111" s="6" t="inlineStr">
        <is>
          <t>Mobile Phone Plans</t>
        </is>
      </c>
      <c r="D111" s="6" t="inlineStr">
        <is>
          <t>Receivable Invoice</t>
        </is>
      </c>
      <c r="E111" s="37" t="n">
        <v>46265</v>
      </c>
      <c r="F111" s="6" t="inlineStr">
        <is>
          <t>Deloitte Services P/L for Deloitte Services Trust</t>
        </is>
      </c>
      <c r="G111" s="39" t="n">
        <v>0</v>
      </c>
      <c r="H111" s="39" t="n">
        <v>100</v>
      </c>
      <c r="I111" s="6" t="inlineStr">
        <is>
          <t>974 - DTTL 1300 Number [ONS]</t>
        </is>
      </c>
      <c r="J111" s="6" t="inlineStr">
        <is>
          <t>INV-10569</t>
        </is>
      </c>
      <c r="K111" s="6" t="inlineStr">
        <is>
          <t>CONTRACT</t>
        </is>
      </c>
      <c r="L111" s="6" t="inlineStr">
        <is>
          <t>Deloitte Services P/L for Deloitte Services Trust - 1300 AV Hotline June 2025</t>
        </is>
      </c>
      <c r="M111" s="6" t="inlineStr">
        <is>
          <t>ONSITE</t>
        </is>
      </c>
    </row>
    <row r="112">
      <c r="A112" s="6" t="n">
        <v>41150</v>
      </c>
      <c r="B112" s="6" t="n">
        <v>41150</v>
      </c>
      <c r="C112" s="6" t="inlineStr">
        <is>
          <t>Mobile Phone Plans</t>
        </is>
      </c>
      <c r="D112" s="6" t="inlineStr">
        <is>
          <t>Receivable Invoice</t>
        </is>
      </c>
      <c r="E112" s="37" t="n">
        <v>46265</v>
      </c>
      <c r="F112" s="6" t="inlineStr">
        <is>
          <t>Bank of Western Australia Ltd (Bankwest)</t>
        </is>
      </c>
      <c r="G112" s="39" t="n">
        <v>0</v>
      </c>
      <c r="H112" s="39" t="n">
        <v>60</v>
      </c>
      <c r="I112" s="6" t="inlineStr">
        <is>
          <t>732 - Bank West Contract [ONS]</t>
        </is>
      </c>
      <c r="J112" s="6" t="inlineStr">
        <is>
          <t>INV-10570</t>
        </is>
      </c>
      <c r="K112" s="6" t="inlineStr">
        <is>
          <t>85720001BWPCSJUN27</t>
        </is>
      </c>
      <c r="L112" s="6" t="inlineStr">
        <is>
          <t>Bank of Western Australia Ltd (Bankwest) - Mobile Phone</t>
        </is>
      </c>
      <c r="M112" s="6" t="inlineStr">
        <is>
          <t>ONSITE</t>
        </is>
      </c>
    </row>
    <row r="113">
      <c r="A113" s="6" t="n">
        <v>41150</v>
      </c>
      <c r="B113" s="6" t="n">
        <v>41150</v>
      </c>
      <c r="C113" s="6" t="inlineStr">
        <is>
          <t>Mobile Phone Plans</t>
        </is>
      </c>
      <c r="D113" s="6" t="inlineStr">
        <is>
          <t>Receivable Invoice</t>
        </is>
      </c>
      <c r="E113" s="37" t="n">
        <v>46265</v>
      </c>
      <c r="F113" s="6" t="inlineStr">
        <is>
          <t>Bank of Western Australia Ltd (Bankwest)</t>
        </is>
      </c>
      <c r="G113" s="39" t="n">
        <v>0</v>
      </c>
      <c r="H113" s="39" t="n">
        <v>290</v>
      </c>
      <c r="I113" s="6" t="inlineStr">
        <is>
          <t>1144 - Bankwest PER Half Tech [ONS]</t>
        </is>
      </c>
      <c r="J113" s="6" t="inlineStr">
        <is>
          <t>INV-10570</t>
        </is>
      </c>
      <c r="K113" s="6" t="inlineStr">
        <is>
          <t>85720001BWPCSJUN27</t>
        </is>
      </c>
      <c r="L113" s="6" t="inlineStr">
        <is>
          <t>Bank of Western Australia Ltd (Bankwest) - 14/08 TM 0700-1100</t>
        </is>
      </c>
      <c r="M113" s="6" t="inlineStr">
        <is>
          <t>ONSITE</t>
        </is>
      </c>
    </row>
    <row r="114">
      <c r="A114" s="6" t="n">
        <v>41175</v>
      </c>
      <c r="B114" s="6" t="n">
        <v>41175</v>
      </c>
      <c r="C114" s="6" t="inlineStr">
        <is>
          <t>Subscriptions &amp; Licences - Income</t>
        </is>
      </c>
      <c r="D114" s="6" t="inlineStr">
        <is>
          <t>Receivable Invoice</t>
        </is>
      </c>
      <c r="E114" s="37" t="n">
        <v>46233</v>
      </c>
      <c r="F114" s="6" t="inlineStr">
        <is>
          <t>APT Management Services Pty Limited</t>
        </is>
      </c>
      <c r="G114" s="39" t="n">
        <v>0</v>
      </c>
      <c r="H114" s="39" t="n">
        <v>4205</v>
      </c>
      <c r="I114" s="6" t="inlineStr">
        <is>
          <t>2834 - APA Young - Visitor Mgmt [INT]</t>
        </is>
      </c>
      <c r="J114" s="6" t="inlineStr">
        <is>
          <t>INV-10548</t>
        </is>
      </c>
      <c r="K114" s="6" t="inlineStr">
        <is>
          <t>PO-00032215</t>
        </is>
      </c>
      <c r="L114" s="6" t="inlineStr">
        <is>
          <t>APT Management Services Pty Limited - ​Product – Year 1: Proxyclick - Premium
Code: PROX02
Start Date: Mar 1, 2027
End Date: Feb 29, 2028</t>
        </is>
      </c>
      <c r="M114" s="6" t="inlineStr">
        <is>
          <t>INTEGRATION</t>
        </is>
      </c>
    </row>
    <row r="115">
      <c r="A115" s="6" t="n">
        <v>41175</v>
      </c>
      <c r="B115" s="6" t="n">
        <v>41175</v>
      </c>
      <c r="C115" s="6" t="inlineStr">
        <is>
          <t>Subscriptions &amp; Licences - Income</t>
        </is>
      </c>
      <c r="D115" s="6" t="inlineStr">
        <is>
          <t>Receivable Invoice</t>
        </is>
      </c>
      <c r="E115" s="37" t="n">
        <v>46234</v>
      </c>
      <c r="F115" s="6" t="inlineStr">
        <is>
          <t>Commonwealth Bank of Australia</t>
        </is>
      </c>
      <c r="G115" s="39" t="n">
        <v>0</v>
      </c>
      <c r="H115" s="39" t="n">
        <v>28</v>
      </c>
      <c r="I115" s="6" t="inlineStr">
        <is>
          <t>1755 - CBA Spotify [ONS]</t>
        </is>
      </c>
      <c r="J115" s="6" t="inlineStr">
        <is>
          <t>INV-10526</t>
        </is>
      </c>
      <c r="K115" s="6" t="inlineStr">
        <is>
          <t>85720001CBPSCSJUN27</t>
        </is>
      </c>
      <c r="L115" s="6" t="inlineStr">
        <is>
          <t>Commonwealth Bank of Australia (CBA Place South) - Spotify Music Subscription</t>
        </is>
      </c>
      <c r="M115" s="6" t="inlineStr">
        <is>
          <t>ONSITE</t>
        </is>
      </c>
    </row>
    <row r="116">
      <c r="A116" s="6" t="n">
        <v>41175</v>
      </c>
      <c r="B116" s="6" t="n">
        <v>41175</v>
      </c>
      <c r="C116" s="6" t="inlineStr">
        <is>
          <t>Subscriptions &amp; Licences - Income</t>
        </is>
      </c>
      <c r="D116" s="6" t="inlineStr">
        <is>
          <t>Manual Journal</t>
        </is>
      </c>
      <c r="E116" s="37" t="n">
        <v>46234</v>
      </c>
      <c r="F116" s="6" t="inlineStr">
        <is>
          <t>Property NSW</t>
        </is>
      </c>
      <c r="G116" s="39" t="n">
        <v>0</v>
      </c>
      <c r="H116" s="39" t="n">
        <v>4085.36</v>
      </c>
      <c r="I116" s="6" t="inlineStr">
        <is>
          <t>3068 - DPIE Pitt and Penrith [INT]</t>
        </is>
      </c>
      <c r="J116" s="6" t="n"/>
      <c r="K116" s="6" t="inlineStr">
        <is>
          <t>#69278</t>
        </is>
      </c>
      <c r="L116" s="6" t="inlineStr">
        <is>
          <t xml:space="preserve">NSW Property -  252 Pitt St Parkline Workplace Hub Licence Renewal May 2026 - Apr 2027 - NSW Property -  252 Pitt St Parkline Workplace Hub (INV10401)
</t>
        </is>
      </c>
      <c r="M116" s="6" t="inlineStr">
        <is>
          <t>INTEGRATION</t>
        </is>
      </c>
    </row>
    <row r="117">
      <c r="A117" s="6" t="n">
        <v>41175</v>
      </c>
      <c r="B117" s="6" t="n">
        <v>41175</v>
      </c>
      <c r="C117" s="6" t="inlineStr">
        <is>
          <t>Subscriptions &amp; Licences - Income</t>
        </is>
      </c>
      <c r="D117" s="6" t="inlineStr">
        <is>
          <t>Manual Journal</t>
        </is>
      </c>
      <c r="E117" s="37" t="n">
        <v>46234</v>
      </c>
      <c r="F117" s="6" t="inlineStr">
        <is>
          <t>APT Management Services Pty Limited</t>
        </is>
      </c>
      <c r="G117" s="39" t="n">
        <v>0</v>
      </c>
      <c r="H117" s="39" t="n">
        <v>1357.33</v>
      </c>
      <c r="I117" s="6" t="inlineStr">
        <is>
          <t>2855 - APA Melbourne VMS [INT]</t>
        </is>
      </c>
      <c r="J117" s="6" t="n"/>
      <c r="K117" s="6" t="inlineStr">
        <is>
          <t>#69281</t>
        </is>
      </c>
      <c r="L117" s="6" t="inlineStr">
        <is>
          <t>APA Melbourne Proxyclick Jul26-Jun27 - APA Melbourne Proxyclick Jul26-Jun27 INV-10501(Revenue)</t>
        </is>
      </c>
      <c r="M117" s="6" t="inlineStr">
        <is>
          <t>INTEGRATION</t>
        </is>
      </c>
    </row>
    <row r="118">
      <c r="A118" s="6" t="n">
        <v>41175</v>
      </c>
      <c r="B118" s="6" t="n">
        <v>41175</v>
      </c>
      <c r="C118" s="6" t="inlineStr">
        <is>
          <t>Subscriptions &amp; Licences - Income</t>
        </is>
      </c>
      <c r="D118" s="6" t="inlineStr">
        <is>
          <t>Manual Journal</t>
        </is>
      </c>
      <c r="E118" s="37" t="n">
        <v>46234</v>
      </c>
      <c r="F118" s="6" t="inlineStr">
        <is>
          <t>APT Management Services Pty Limited</t>
        </is>
      </c>
      <c r="G118" s="39" t="n">
        <v>0</v>
      </c>
      <c r="H118" s="39" t="n">
        <v>1357.33</v>
      </c>
      <c r="I118" s="6" t="inlineStr">
        <is>
          <t>2857 - APA Sydney Visitor Mgmt [INT]</t>
        </is>
      </c>
      <c r="J118" s="6" t="n"/>
      <c r="K118" s="6" t="inlineStr">
        <is>
          <t>#69282</t>
        </is>
      </c>
      <c r="L118" s="6" t="inlineStr">
        <is>
          <t>APA Sydney Proxyclick Jul26-Jun27 - APA Sydney Proxyclick Jul26-Jun27 INV-10502(Revenue)</t>
        </is>
      </c>
      <c r="M118" s="6" t="inlineStr">
        <is>
          <t>INTEGRATION</t>
        </is>
      </c>
    </row>
    <row r="119">
      <c r="A119" s="6" t="n">
        <v>41175</v>
      </c>
      <c r="B119" s="6" t="n">
        <v>41175</v>
      </c>
      <c r="C119" s="6" t="inlineStr">
        <is>
          <t>Subscriptions &amp; Licences - Income</t>
        </is>
      </c>
      <c r="D119" s="6" t="inlineStr">
        <is>
          <t>Manual Journal</t>
        </is>
      </c>
      <c r="E119" s="37" t="n">
        <v>46234</v>
      </c>
      <c r="F119" s="6" t="inlineStr">
        <is>
          <t>APT Management Services Pty Limited</t>
        </is>
      </c>
      <c r="G119" s="39" t="n">
        <v>0</v>
      </c>
      <c r="H119" s="39" t="n">
        <v>1033.06</v>
      </c>
      <c r="I119" s="6" t="inlineStr">
        <is>
          <t>3072 - APA Thomastown [INT]</t>
        </is>
      </c>
      <c r="J119" s="6" t="n"/>
      <c r="K119" s="6" t="inlineStr">
        <is>
          <t>#69283</t>
        </is>
      </c>
      <c r="L119" s="6" t="inlineStr">
        <is>
          <t xml:space="preserve">APA Thomastown Year 3 Licence (January - December 2026) - APA Thomastown Year 3 Licence (January - December 2026)
</t>
        </is>
      </c>
      <c r="M119" s="6" t="inlineStr">
        <is>
          <t>INTEGRATION</t>
        </is>
      </c>
    </row>
    <row r="120">
      <c r="A120" s="6" t="n">
        <v>41175</v>
      </c>
      <c r="B120" s="6" t="n">
        <v>41175</v>
      </c>
      <c r="C120" s="6" t="inlineStr">
        <is>
          <t>Subscriptions &amp; Licences - Income</t>
        </is>
      </c>
      <c r="D120" s="6" t="inlineStr">
        <is>
          <t>Manual Journal</t>
        </is>
      </c>
      <c r="E120" s="37" t="n">
        <v>46234</v>
      </c>
      <c r="F120" s="6" t="inlineStr">
        <is>
          <t>APT Management Services Pty Limited</t>
        </is>
      </c>
      <c r="G120" s="39" t="n">
        <v>0</v>
      </c>
      <c r="H120" s="39" t="n">
        <v>618.08</v>
      </c>
      <c r="I120" s="6" t="inlineStr">
        <is>
          <t>2848 - APA ADL Visitor Mgmt [INT]</t>
        </is>
      </c>
      <c r="J120" s="6" t="n"/>
      <c r="K120" s="6" t="inlineStr">
        <is>
          <t>#69284</t>
        </is>
      </c>
      <c r="L120" s="6" t="inlineStr">
        <is>
          <t>APA Adelaide Proxyclick Renewal Jul26-Jun27 - APA Adelaide Proxyclick INV-10514 Renewal Jul26-Jun27 (Revenue)</t>
        </is>
      </c>
      <c r="M120" s="6" t="inlineStr">
        <is>
          <t>INTEGRATION</t>
        </is>
      </c>
    </row>
    <row r="121">
      <c r="A121" s="6" t="n">
        <v>41175</v>
      </c>
      <c r="B121" s="6" t="n">
        <v>41175</v>
      </c>
      <c r="C121" s="6" t="inlineStr">
        <is>
          <t>Subscriptions &amp; Licences - Income</t>
        </is>
      </c>
      <c r="D121" s="6" t="inlineStr">
        <is>
          <t>Manual Journal</t>
        </is>
      </c>
      <c r="E121" s="37" t="n">
        <v>46234</v>
      </c>
      <c r="F121" s="6" t="inlineStr">
        <is>
          <t>Property NSW</t>
        </is>
      </c>
      <c r="G121" s="39" t="n">
        <v>0</v>
      </c>
      <c r="H121" s="39" t="n">
        <v>799.03</v>
      </c>
      <c r="I121" s="6" t="inlineStr">
        <is>
          <t>2519 - NSW Prop-6PSQ Visitor MG [INT]</t>
        </is>
      </c>
      <c r="J121" s="6" t="n"/>
      <c r="K121" s="6" t="inlineStr">
        <is>
          <t>#69285</t>
        </is>
      </c>
      <c r="L121" s="6" t="inlineStr">
        <is>
          <t>NSW Property - 6PSQ L11 Touchdown Licence Renewal May 2026 - Apr 2027 - NSW Property - 6PSQ L11 Touchdown (INV10394)</t>
        </is>
      </c>
      <c r="M121" s="6" t="inlineStr">
        <is>
          <t>INTEGRATION</t>
        </is>
      </c>
    </row>
    <row r="122">
      <c r="A122" s="6" t="n">
        <v>41175</v>
      </c>
      <c r="B122" s="6" t="n">
        <v>41175</v>
      </c>
      <c r="C122" s="6" t="inlineStr">
        <is>
          <t>Subscriptions &amp; Licences - Income</t>
        </is>
      </c>
      <c r="D122" s="6" t="inlineStr">
        <is>
          <t>Manual Journal</t>
        </is>
      </c>
      <c r="E122" s="37" t="n">
        <v>46234</v>
      </c>
      <c r="F122" s="6" t="inlineStr">
        <is>
          <t>Property NSW</t>
        </is>
      </c>
      <c r="G122" s="39" t="n">
        <v>0</v>
      </c>
      <c r="H122" s="39" t="n">
        <v>721.7</v>
      </c>
      <c r="I122" s="6" t="inlineStr">
        <is>
          <t>3027 - DPIE Elizabeth St Booking[INT]</t>
        </is>
      </c>
      <c r="J122" s="6" t="n"/>
      <c r="K122" s="6" t="inlineStr">
        <is>
          <t>#69286</t>
        </is>
      </c>
      <c r="L122" s="6" t="inlineStr">
        <is>
          <t xml:space="preserve">NSW Property  - 231 Eliz L13 Touchdown Licence Renewal May 2026 - Apr 2027 - NSW Property  - 231 Eliz L13 Touchdown - Condeco Desk Booking System (INV10391)
</t>
        </is>
      </c>
      <c r="M122" s="6" t="inlineStr">
        <is>
          <t>INTEGRATION</t>
        </is>
      </c>
    </row>
    <row r="123">
      <c r="A123" s="6" t="n">
        <v>41175</v>
      </c>
      <c r="B123" s="6" t="n">
        <v>41175</v>
      </c>
      <c r="C123" s="6" t="inlineStr">
        <is>
          <t>Subscriptions &amp; Licences - Income</t>
        </is>
      </c>
      <c r="D123" s="6" t="inlineStr">
        <is>
          <t>Manual Journal</t>
        </is>
      </c>
      <c r="E123" s="37" t="n">
        <v>46234</v>
      </c>
      <c r="F123" s="6" t="inlineStr">
        <is>
          <t>Property NSW</t>
        </is>
      </c>
      <c r="G123" s="39" t="n">
        <v>0</v>
      </c>
      <c r="H123" s="39" t="n">
        <v>1494.96</v>
      </c>
      <c r="I123" s="6" t="inlineStr">
        <is>
          <t>25051302 - NSW Prop Bradfield Desk Booking + Penrith Additional [INT]</t>
        </is>
      </c>
      <c r="J123" s="6" t="n"/>
      <c r="K123" s="6" t="inlineStr">
        <is>
          <t>#69287</t>
        </is>
      </c>
      <c r="L123" s="6" t="inlineStr">
        <is>
          <t xml:space="preserve">NSW Property - Penrith BDA Licence Renewal May 2026 - Apr 2027 - NSW Property - Penrith BDA (INV10396)
</t>
        </is>
      </c>
      <c r="M123" s="6" t="inlineStr">
        <is>
          <t>INTEGRATION</t>
        </is>
      </c>
    </row>
    <row r="124">
      <c r="A124" s="6" t="n">
        <v>41175</v>
      </c>
      <c r="B124" s="6" t="n">
        <v>41175</v>
      </c>
      <c r="C124" s="6" t="inlineStr">
        <is>
          <t>Subscriptions &amp; Licences - Income</t>
        </is>
      </c>
      <c r="D124" s="6" t="inlineStr">
        <is>
          <t>Manual Journal</t>
        </is>
      </c>
      <c r="E124" s="37" t="n">
        <v>46234</v>
      </c>
      <c r="F124" s="6" t="inlineStr">
        <is>
          <t>Property NSW</t>
        </is>
      </c>
      <c r="G124" s="39" t="n">
        <v>0</v>
      </c>
      <c r="H124" s="39" t="n">
        <v>1868.7</v>
      </c>
      <c r="I124" s="6" t="inlineStr">
        <is>
          <t>2510205 - NSW Property RGB Desk Booking [INT]</t>
        </is>
      </c>
      <c r="J124" s="6" t="n"/>
      <c r="K124" s="6" t="inlineStr">
        <is>
          <t>#69288</t>
        </is>
      </c>
      <c r="L124" s="6" t="inlineStr">
        <is>
          <t xml:space="preserve">NSW Property - Sydney 1 Prince Albert Workplace Hub Licence Renewal May 2026 - Apr 2027 - NSW Property - Sydney 1 Prince Albert Workplace Hub (INV10412)
</t>
        </is>
      </c>
      <c r="M124" s="6" t="inlineStr">
        <is>
          <t>INTEGRATION</t>
        </is>
      </c>
    </row>
    <row r="125">
      <c r="A125" s="6" t="n">
        <v>41175</v>
      </c>
      <c r="B125" s="6" t="n">
        <v>41175</v>
      </c>
      <c r="C125" s="6" t="inlineStr">
        <is>
          <t>Subscriptions &amp; Licences - Income</t>
        </is>
      </c>
      <c r="D125" s="6" t="inlineStr">
        <is>
          <t>Manual Journal</t>
        </is>
      </c>
      <c r="E125" s="37" t="n">
        <v>46234</v>
      </c>
      <c r="F125" s="6" t="inlineStr">
        <is>
          <t>Property NSW</t>
        </is>
      </c>
      <c r="G125" s="39" t="n">
        <v>0</v>
      </c>
      <c r="H125" s="39" t="n">
        <v>154.65</v>
      </c>
      <c r="I125" s="6" t="inlineStr">
        <is>
          <t>3068 - DPIE Pitt and Penrith [INT]</t>
        </is>
      </c>
      <c r="J125" s="6" t="n"/>
      <c r="K125" s="6" t="inlineStr">
        <is>
          <t>#69289</t>
        </is>
      </c>
      <c r="L125" s="6" t="inlineStr">
        <is>
          <t xml:space="preserve">NSW Property  – Penrith 50 Belmore St – Workplace Hub Licence Renewal May 2026 - Apr 2027 - NSW Property  – Penrith 50 Belmore St – Workplace Hub (INV10395)
</t>
        </is>
      </c>
      <c r="M125" s="6" t="inlineStr">
        <is>
          <t>INTEGRATION</t>
        </is>
      </c>
    </row>
    <row r="126">
      <c r="A126" s="6" t="n">
        <v>41175</v>
      </c>
      <c r="B126" s="6" t="n">
        <v>41175</v>
      </c>
      <c r="C126" s="6" t="inlineStr">
        <is>
          <t>Subscriptions &amp; Licences - Income</t>
        </is>
      </c>
      <c r="D126" s="6" t="inlineStr">
        <is>
          <t>Manual Journal</t>
        </is>
      </c>
      <c r="E126" s="37" t="n">
        <v>46234</v>
      </c>
      <c r="F126" s="6" t="inlineStr">
        <is>
          <t>Property NSW</t>
        </is>
      </c>
      <c r="G126" s="39" t="n">
        <v>0</v>
      </c>
      <c r="H126" s="39" t="n">
        <v>270.64</v>
      </c>
      <c r="I126" s="6" t="inlineStr">
        <is>
          <t>2510805 - PNSW Reconstruction Authority Newcastle [INT]</t>
        </is>
      </c>
      <c r="J126" s="6" t="n"/>
      <c r="K126" s="6" t="inlineStr">
        <is>
          <t>#69290</t>
        </is>
      </c>
      <c r="L126" s="6" t="inlineStr">
        <is>
          <t xml:space="preserve">NSW Property - RA Newcastle Bellvue Licence Renewal May 2026 - Apr 2027 - NSW Property - RA Newcastle Bellvue (INV10398)
</t>
        </is>
      </c>
      <c r="M126" s="6" t="inlineStr">
        <is>
          <t>INTEGRATION</t>
        </is>
      </c>
    </row>
    <row r="127">
      <c r="A127" s="6" t="n">
        <v>41175</v>
      </c>
      <c r="B127" s="6" t="n">
        <v>41175</v>
      </c>
      <c r="C127" s="6" t="inlineStr">
        <is>
          <t>Subscriptions &amp; Licences - Income</t>
        </is>
      </c>
      <c r="D127" s="6" t="inlineStr">
        <is>
          <t>Manual Journal</t>
        </is>
      </c>
      <c r="E127" s="37" t="n">
        <v>46234</v>
      </c>
      <c r="F127" s="6" t="inlineStr">
        <is>
          <t>Property NSW</t>
        </is>
      </c>
      <c r="G127" s="39" t="n">
        <v>0</v>
      </c>
      <c r="H127" s="39" t="n">
        <v>3041.47</v>
      </c>
      <c r="I127" s="6" t="inlineStr">
        <is>
          <t>25041502 - PDNSW DB License Ext [INT]</t>
        </is>
      </c>
      <c r="J127" s="6" t="n"/>
      <c r="K127" s="6" t="inlineStr">
        <is>
          <t>#69291</t>
        </is>
      </c>
      <c r="L127" s="6" t="inlineStr">
        <is>
          <t xml:space="preserve">NSW Property -  Maitland 510-516 High St WP Services Licence Renewal May 2026 - Apr 2027 - NSW Property -  Maitland 510-516 High St WP Services (INV10400)
</t>
        </is>
      </c>
      <c r="M127" s="6" t="inlineStr">
        <is>
          <t>INTEGRATION</t>
        </is>
      </c>
    </row>
    <row r="128">
      <c r="A128" s="6" t="n">
        <v>41175</v>
      </c>
      <c r="B128" s="6" t="n">
        <v>41175</v>
      </c>
      <c r="C128" s="6" t="inlineStr">
        <is>
          <t>Subscriptions &amp; Licences - Income</t>
        </is>
      </c>
      <c r="D128" s="6" t="inlineStr">
        <is>
          <t>Manual Journal</t>
        </is>
      </c>
      <c r="E128" s="37" t="n">
        <v>46234</v>
      </c>
      <c r="F128" s="6" t="inlineStr">
        <is>
          <t>Property NSW</t>
        </is>
      </c>
      <c r="G128" s="39" t="n">
        <v>0</v>
      </c>
      <c r="H128" s="39" t="n">
        <v>2964.14</v>
      </c>
      <c r="I128" s="6" t="inlineStr">
        <is>
          <t>25060301 - 6PSQ L12 Desk Booking [INT]</t>
        </is>
      </c>
      <c r="J128" s="6" t="n"/>
      <c r="K128" s="6" t="inlineStr">
        <is>
          <t>#69292</t>
        </is>
      </c>
      <c r="L128" s="6" t="inlineStr">
        <is>
          <t xml:space="preserve">NSW Property - 6PSQ Workplace L12 Hub Licence Renewal May 2026 - Apr 2027 - NSW Property - 6PSQ Workplace L12 Hub (INV10393)
</t>
        </is>
      </c>
      <c r="M128" s="6" t="inlineStr">
        <is>
          <t>INTEGRATION</t>
        </is>
      </c>
    </row>
    <row r="129">
      <c r="A129" s="6" t="n">
        <v>41175</v>
      </c>
      <c r="B129" s="6" t="n">
        <v>41175</v>
      </c>
      <c r="C129" s="6" t="inlineStr">
        <is>
          <t>Subscriptions &amp; Licences - Income</t>
        </is>
      </c>
      <c r="D129" s="6" t="inlineStr">
        <is>
          <t>Manual Journal</t>
        </is>
      </c>
      <c r="E129" s="37" t="n">
        <v>46234</v>
      </c>
      <c r="F129" s="6" t="inlineStr">
        <is>
          <t>Property NSW</t>
        </is>
      </c>
      <c r="G129" s="39" t="n">
        <v>0</v>
      </c>
      <c r="H129" s="39" t="n">
        <v>929.33</v>
      </c>
      <c r="I129" s="6" t="inlineStr">
        <is>
          <t>2519 - NSW Prop-6PSQ Visitor MG [INT]</t>
        </is>
      </c>
      <c r="J129" s="6" t="n"/>
      <c r="K129" s="6" t="inlineStr">
        <is>
          <t>#69293</t>
        </is>
      </c>
      <c r="L129" s="6" t="inlineStr">
        <is>
          <t>NSW Property 6PSQ Multi-Tennant Year 4 (November 2025 - October 2026) - NSW Property 6PSQ Multi-Tennant Year 4 INV 10162 Revenue (November 2025 - October 2026)</t>
        </is>
      </c>
      <c r="M129" s="6" t="inlineStr">
        <is>
          <t>INTEGRATION</t>
        </is>
      </c>
    </row>
    <row r="130">
      <c r="A130" s="6" t="n">
        <v>41175</v>
      </c>
      <c r="B130" s="6" t="n">
        <v>41175</v>
      </c>
      <c r="C130" s="6" t="inlineStr">
        <is>
          <t>Subscriptions &amp; Licences - Income</t>
        </is>
      </c>
      <c r="D130" s="6" t="inlineStr">
        <is>
          <t>Manual Journal</t>
        </is>
      </c>
      <c r="E130" s="37" t="n">
        <v>46234</v>
      </c>
      <c r="F130" s="6" t="inlineStr">
        <is>
          <t>Property NSW</t>
        </is>
      </c>
      <c r="G130" s="39" t="n">
        <v>0</v>
      </c>
      <c r="H130" s="39" t="n">
        <v>2242.44</v>
      </c>
      <c r="I130" s="6" t="inlineStr">
        <is>
          <t>2603202 - Property NSW 5 O’Keefe Ave Nowra Workplace Hub [INT]</t>
        </is>
      </c>
      <c r="J130" s="6" t="n"/>
      <c r="K130" s="6" t="inlineStr">
        <is>
          <t>#69294</t>
        </is>
      </c>
      <c r="L130" s="6" t="inlineStr">
        <is>
          <t xml:space="preserve">NSW Property - 5 O’Keefe Ave Nowra Workplace Hub Licence Renewal May 2026 - Apr 2027 - NSW Property - 5 O’Keefe Ave Nowra Workplace Hub (INV10399)
</t>
        </is>
      </c>
      <c r="M130" s="6" t="inlineStr">
        <is>
          <t>INTEGRATION</t>
        </is>
      </c>
    </row>
    <row r="131">
      <c r="A131" s="6" t="n">
        <v>41175</v>
      </c>
      <c r="B131" s="6" t="n">
        <v>41175</v>
      </c>
      <c r="C131" s="6" t="inlineStr">
        <is>
          <t>Subscriptions &amp; Licences - Income</t>
        </is>
      </c>
      <c r="D131" s="6" t="inlineStr">
        <is>
          <t>Manual Journal</t>
        </is>
      </c>
      <c r="E131" s="37" t="n">
        <v>46234</v>
      </c>
      <c r="F131" s="6" t="inlineStr">
        <is>
          <t>Property NSW</t>
        </is>
      </c>
      <c r="G131" s="39" t="n">
        <v>0</v>
      </c>
      <c r="H131" s="39" t="n">
        <v>786.14</v>
      </c>
      <c r="I131" s="6" t="inlineStr">
        <is>
          <t>25060307 - DPIE Molesworth St D/B [INT]</t>
        </is>
      </c>
      <c r="J131" s="6" t="n"/>
      <c r="K131" s="6" t="inlineStr">
        <is>
          <t>#69295</t>
        </is>
      </c>
      <c r="L131" s="6" t="inlineStr">
        <is>
          <t xml:space="preserve">NSW Property - RA Molesworth St Licence Renewal May 2026 - Apr 2027 - NSW Property - RA Molesworth St (INV10397)
</t>
        </is>
      </c>
      <c r="M131" s="6" t="inlineStr">
        <is>
          <t>INTEGRATION</t>
        </is>
      </c>
    </row>
    <row r="132">
      <c r="A132" s="6" t="n">
        <v>41175</v>
      </c>
      <c r="B132" s="6" t="n">
        <v>41175</v>
      </c>
      <c r="C132" s="6" t="inlineStr">
        <is>
          <t>Subscriptions &amp; Licences - Income</t>
        </is>
      </c>
      <c r="D132" s="6" t="inlineStr">
        <is>
          <t>Manual Journal</t>
        </is>
      </c>
      <c r="E132" s="37" t="n">
        <v>46234</v>
      </c>
      <c r="F132" s="6" t="inlineStr">
        <is>
          <t>Property NSW</t>
        </is>
      </c>
      <c r="G132" s="39" t="n">
        <v>0</v>
      </c>
      <c r="H132" s="39" t="n">
        <v>876.35</v>
      </c>
      <c r="I132" s="6" t="inlineStr">
        <is>
          <t>3027 - DPIE Elizabeth St Booking[INT]</t>
        </is>
      </c>
      <c r="J132" s="6" t="n"/>
      <c r="K132" s="6" t="inlineStr">
        <is>
          <t>#69296</t>
        </is>
      </c>
      <c r="L132" s="6" t="inlineStr">
        <is>
          <t xml:space="preserve">NSW Property - 231 Eliz Workplace L1 Licence Renewal May 2026 - Apr 2027 - NSW Property - 231 Eliz Workplace L1 (INV10392)
</t>
        </is>
      </c>
      <c r="M132" s="6" t="inlineStr">
        <is>
          <t>INTEGRATION</t>
        </is>
      </c>
    </row>
    <row r="133">
      <c r="A133" s="6" t="n">
        <v>41175</v>
      </c>
      <c r="B133" s="6" t="n">
        <v>41175</v>
      </c>
      <c r="C133" s="6" t="inlineStr">
        <is>
          <t>Subscriptions &amp; Licences - Income</t>
        </is>
      </c>
      <c r="D133" s="6" t="inlineStr">
        <is>
          <t>Manual Journal</t>
        </is>
      </c>
      <c r="E133" s="37" t="n">
        <v>46234</v>
      </c>
      <c r="F133" s="6" t="inlineStr">
        <is>
          <t>Property NSW</t>
        </is>
      </c>
      <c r="G133" s="39" t="n">
        <v>0</v>
      </c>
      <c r="H133" s="39" t="n">
        <v>381.15</v>
      </c>
      <c r="I133" s="6" t="inlineStr">
        <is>
          <t>2719 - GSP - 6PSQProxyclickOnb [INT]</t>
        </is>
      </c>
      <c r="J133" s="6" t="n"/>
      <c r="K133" s="6" t="inlineStr">
        <is>
          <t>#69297</t>
        </is>
      </c>
      <c r="L133" s="6" t="inlineStr">
        <is>
          <t>NSW Property GSP Proxyclick (Dec 2025 - Nov 2026) - NSW Property GSP Proxyclick INV 10176 Revenue (Dec 2025 - Nov 2026)</t>
        </is>
      </c>
      <c r="M133" s="6" t="inlineStr">
        <is>
          <t>INTEGRATION</t>
        </is>
      </c>
    </row>
    <row r="134">
      <c r="A134" s="6" t="n">
        <v>41175</v>
      </c>
      <c r="B134" s="6" t="n">
        <v>41175</v>
      </c>
      <c r="C134" s="6" t="inlineStr">
        <is>
          <t>Subscriptions &amp; Licences - Income</t>
        </is>
      </c>
      <c r="D134" s="6" t="inlineStr">
        <is>
          <t>Manual Journal</t>
        </is>
      </c>
      <c r="E134" s="37" t="n">
        <v>46234</v>
      </c>
      <c r="F134" s="6" t="inlineStr">
        <is>
          <t>APT Management Services Pty Limited</t>
        </is>
      </c>
      <c r="G134" s="39" t="n">
        <v>0</v>
      </c>
      <c r="H134" s="39" t="n">
        <v>996.74</v>
      </c>
      <c r="I134" s="6" t="inlineStr">
        <is>
          <t>3028 - APA Kidman Park VMS [INT]</t>
        </is>
      </c>
      <c r="J134" s="6" t="n"/>
      <c r="K134" s="6" t="inlineStr">
        <is>
          <t>#69298</t>
        </is>
      </c>
      <c r="L134" s="6" t="inlineStr">
        <is>
          <t>APA Kidman Proxyclick Term 3 Jun26-Dec26 (Revenue) - APA Kidman Proxyclick Term 3 Jun26-Dec26 INV-10477 (Revenue)</t>
        </is>
      </c>
      <c r="M134" s="6" t="inlineStr">
        <is>
          <t>INTEGRATION</t>
        </is>
      </c>
    </row>
    <row r="135">
      <c r="A135" s="6" t="n">
        <v>41175</v>
      </c>
      <c r="B135" s="6" t="n">
        <v>41175</v>
      </c>
      <c r="C135" s="6" t="inlineStr">
        <is>
          <t>Subscriptions &amp; Licences - Income</t>
        </is>
      </c>
      <c r="D135" s="6" t="inlineStr">
        <is>
          <t>Manual Journal</t>
        </is>
      </c>
      <c r="E135" s="37" t="n">
        <v>46234</v>
      </c>
      <c r="F135" s="6" t="inlineStr">
        <is>
          <t>APT Management Services Pty Limited</t>
        </is>
      </c>
      <c r="G135" s="39" t="n">
        <v>0</v>
      </c>
      <c r="H135" s="39" t="n">
        <v>312.9</v>
      </c>
      <c r="I135" s="6" t="inlineStr">
        <is>
          <t>2834 - APA Young - Visitor Mgmt [INT]</t>
        </is>
      </c>
      <c r="J135" s="6" t="n"/>
      <c r="K135" s="6" t="inlineStr">
        <is>
          <t>#69299</t>
        </is>
      </c>
      <c r="L135" s="6" t="inlineStr">
        <is>
          <t>APA Young Year 4 (Mar 2026-Feb 2027) - APA Young Year 4 INV-10280 Revenue (Mar 2026 - Feb 2027)</t>
        </is>
      </c>
      <c r="M135" s="6" t="inlineStr">
        <is>
          <t>INTEGRATION</t>
        </is>
      </c>
    </row>
    <row r="136">
      <c r="A136" s="6" t="n">
        <v>41175</v>
      </c>
      <c r="B136" s="6" t="n">
        <v>41175</v>
      </c>
      <c r="C136" s="6" t="inlineStr">
        <is>
          <t>Subscriptions &amp; Licences - Income</t>
        </is>
      </c>
      <c r="D136" s="6" t="inlineStr">
        <is>
          <t>Manual Journal</t>
        </is>
      </c>
      <c r="E136" s="37" t="n">
        <v>46234</v>
      </c>
      <c r="F136" s="6" t="inlineStr">
        <is>
          <t>APT Management Services Pty Limited</t>
        </is>
      </c>
      <c r="G136" s="39" t="n">
        <v>0</v>
      </c>
      <c r="H136" s="39" t="n">
        <v>308.16</v>
      </c>
      <c r="I136" s="6" t="inlineStr">
        <is>
          <t>25070702 - APA VMS Brisbane &amp; Darwin [INT]</t>
        </is>
      </c>
      <c r="J136" s="6" t="n"/>
      <c r="K136" s="6" t="inlineStr">
        <is>
          <t>#69300</t>
        </is>
      </c>
      <c r="L136" s="6" t="inlineStr">
        <is>
          <t xml:space="preserve">APA VMS BNE &amp; NT Sep 2025 - Aug 2026 Year 1/3 - APA BNE &amp; NT Year 1/3 Inv9988 (Revenue) Sep 2025 - Aug 2026
</t>
        </is>
      </c>
      <c r="M136" s="6" t="inlineStr">
        <is>
          <t>INTEGRATION</t>
        </is>
      </c>
    </row>
    <row r="137">
      <c r="A137" s="6" t="n">
        <v>41175</v>
      </c>
      <c r="B137" s="6" t="n">
        <v>41175</v>
      </c>
      <c r="C137" s="6" t="inlineStr">
        <is>
          <t>Subscriptions &amp; Licences - Income</t>
        </is>
      </c>
      <c r="D137" s="6" t="inlineStr">
        <is>
          <t>Manual Journal</t>
        </is>
      </c>
      <c r="E137" s="37" t="n">
        <v>46234</v>
      </c>
      <c r="F137" s="6" t="inlineStr">
        <is>
          <t>Property NSW</t>
        </is>
      </c>
      <c r="G137" s="39" t="n">
        <v>0</v>
      </c>
      <c r="H137" s="39" t="n">
        <v>439.33</v>
      </c>
      <c r="I137" s="6" t="inlineStr">
        <is>
          <t>2510804 - CommSecurity Presynct QLD Desk Booking [INT]</t>
        </is>
      </c>
      <c r="J137" s="6" t="n"/>
      <c r="K137" s="6" t="inlineStr">
        <is>
          <t>#69301</t>
        </is>
      </c>
      <c r="L137" s="6" t="inlineStr">
        <is>
          <t xml:space="preserve">Presynct - QLD - Condeco Desk Booking System (Nov 2025 - Oct 2025) - Presynct - QLD - Condeco Desk Booking System INV 10199 Revenue (Nov 2025 - Oct 2025) 
</t>
        </is>
      </c>
      <c r="M137" s="6" t="inlineStr">
        <is>
          <t>INTEGRATION</t>
        </is>
      </c>
    </row>
    <row r="138">
      <c r="A138" s="6" t="n">
        <v>41175</v>
      </c>
      <c r="B138" s="6" t="n">
        <v>41175</v>
      </c>
      <c r="C138" s="6" t="inlineStr">
        <is>
          <t>Subscriptions &amp; Licences - Income</t>
        </is>
      </c>
      <c r="D138" s="6" t="inlineStr">
        <is>
          <t>Manual Journal</t>
        </is>
      </c>
      <c r="E138" s="37" t="n">
        <v>46234</v>
      </c>
      <c r="F138" s="6" t="inlineStr">
        <is>
          <t>APT Management Services Pty Limited</t>
        </is>
      </c>
      <c r="G138" s="39" t="n">
        <v>4205</v>
      </c>
      <c r="H138" s="39" t="n">
        <v>0</v>
      </c>
      <c r="I138" s="6" t="inlineStr">
        <is>
          <t>2834 - APA Young - Visitor Mgmt [INT]</t>
        </is>
      </c>
      <c r="J138" s="6" t="n"/>
      <c r="K138" s="6" t="inlineStr">
        <is>
          <t>#69377</t>
        </is>
      </c>
      <c r="L138" s="6" t="inlineStr">
        <is>
          <t>APA Young Proxyclick Licence Reclass Mar27-Feb28 - APA | Young Eptura Proxyclick Licence Renewal Mar27-Feb28 INV-10548 (Revenue)</t>
        </is>
      </c>
      <c r="M138" s="6" t="inlineStr">
        <is>
          <t>INTEGRATION</t>
        </is>
      </c>
    </row>
    <row r="139">
      <c r="A139" s="6" t="n">
        <v>41175</v>
      </c>
      <c r="B139" s="6" t="n">
        <v>41175</v>
      </c>
      <c r="C139" s="6" t="inlineStr">
        <is>
          <t>Subscriptions &amp; Licences - Income</t>
        </is>
      </c>
      <c r="D139" s="6" t="inlineStr">
        <is>
          <t>Receivable Invoice</t>
        </is>
      </c>
      <c r="E139" s="37" t="n">
        <v>46254</v>
      </c>
      <c r="F139" s="6" t="inlineStr">
        <is>
          <t>Australian Payments Network</t>
        </is>
      </c>
      <c r="G139" s="39" t="n">
        <v>0</v>
      </c>
      <c r="H139" s="39" t="n">
        <v>993</v>
      </c>
      <c r="I139" s="6" t="inlineStr">
        <is>
          <t>26081901 - AusPayNet Logitech Essentials for Room License Renewal [INT]</t>
        </is>
      </c>
      <c r="J139" s="6" t="inlineStr">
        <is>
          <t>INV-10574</t>
        </is>
      </c>
      <c r="K139" s="6" t="inlineStr">
        <is>
          <t>Australian Payments Network Logitech Essentials for Room Licence Renewal</t>
        </is>
      </c>
      <c r="L139" s="6" t="inlineStr">
        <is>
          <t>Australian Payments Network - 1-Year Subscription
Product – Year 1: Logitech Essential for Rooms
Start Date: Upon activation after acceptance
Billing Period: 1 of 1 (0-12 months)
Billing Frequency: Annual</t>
        </is>
      </c>
      <c r="M139" s="6" t="inlineStr">
        <is>
          <t>INTEGRATION</t>
        </is>
      </c>
    </row>
    <row r="140">
      <c r="A140" s="6" t="n">
        <v>41175</v>
      </c>
      <c r="B140" s="6" t="n">
        <v>41175</v>
      </c>
      <c r="C140" s="6" t="inlineStr">
        <is>
          <t>Subscriptions &amp; Licences - Income</t>
        </is>
      </c>
      <c r="D140" s="6" t="inlineStr">
        <is>
          <t>Manual Journal</t>
        </is>
      </c>
      <c r="E140" s="37" t="n">
        <v>46265</v>
      </c>
      <c r="F140" s="6" t="inlineStr">
        <is>
          <t xml:space="preserve">Auspost </t>
        </is>
      </c>
      <c r="G140" s="39" t="n">
        <v>993</v>
      </c>
      <c r="H140" s="39" t="n">
        <v>0</v>
      </c>
      <c r="I140" s="6" t="inlineStr">
        <is>
          <t>26081901 - AusPayNet Logitech Essentials for Room License Renewal [INT]</t>
        </is>
      </c>
      <c r="J140" s="6" t="n"/>
      <c r="K140" s="6" t="inlineStr">
        <is>
          <t>#69753</t>
        </is>
      </c>
      <c r="L140" s="6" t="inlineStr">
        <is>
          <t xml:space="preserve">AusPayNet | Logitech Room Essentials Subscription [INT] Reclass (Sep 2026 - Aug 2027) - AusPayNet | Logitech Room Essentials Subscription [INT] License Revenue INV-10574 (12 months lincense)
</t>
        </is>
      </c>
      <c r="M140" s="6" t="inlineStr">
        <is>
          <t>INTEGRATION</t>
        </is>
      </c>
    </row>
    <row r="141">
      <c r="A141" s="6" t="n">
        <v>41175</v>
      </c>
      <c r="B141" s="6" t="n">
        <v>41175</v>
      </c>
      <c r="C141" s="6" t="inlineStr">
        <is>
          <t>Subscriptions &amp; Licences - Income</t>
        </is>
      </c>
      <c r="D141" s="6" t="inlineStr">
        <is>
          <t>Manual Journal</t>
        </is>
      </c>
      <c r="E141" s="37" t="n">
        <v>46265</v>
      </c>
      <c r="F141" s="6" t="inlineStr">
        <is>
          <t>APT Management Services Pty Limited</t>
        </is>
      </c>
      <c r="G141" s="39" t="n">
        <v>0</v>
      </c>
      <c r="H141" s="39" t="n">
        <v>308.16</v>
      </c>
      <c r="I141" s="6" t="inlineStr">
        <is>
          <t>25070702 - APA VMS Brisbane &amp; Darwin [INT]</t>
        </is>
      </c>
      <c r="J141" s="6" t="n"/>
      <c r="K141" s="6" t="inlineStr">
        <is>
          <t>#70326</t>
        </is>
      </c>
      <c r="L141" s="6" t="inlineStr">
        <is>
          <t xml:space="preserve">APA VMS BNE &amp; NT Sep 2025 - Aug 2026 Year 1/3 - APA BNE &amp; NT Year 1/3 Inv9988 (Revenue) Sep 2025 - Aug 2026
</t>
        </is>
      </c>
      <c r="M141" s="6" t="inlineStr">
        <is>
          <t>INTEGRATION</t>
        </is>
      </c>
    </row>
    <row r="142">
      <c r="A142" s="6" t="n">
        <v>41175</v>
      </c>
      <c r="B142" s="6" t="n">
        <v>41175</v>
      </c>
      <c r="C142" s="6" t="inlineStr">
        <is>
          <t>Subscriptions &amp; Licences - Income</t>
        </is>
      </c>
      <c r="D142" s="6" t="inlineStr">
        <is>
          <t>Manual Journal</t>
        </is>
      </c>
      <c r="E142" s="37" t="n">
        <v>46265</v>
      </c>
      <c r="F142" s="6" t="inlineStr">
        <is>
          <t>APT Management Services Pty Limited</t>
        </is>
      </c>
      <c r="G142" s="39" t="n">
        <v>0</v>
      </c>
      <c r="H142" s="39" t="n">
        <v>1033.06</v>
      </c>
      <c r="I142" s="6" t="inlineStr">
        <is>
          <t>3072 - APA Thomastown [INT]</t>
        </is>
      </c>
      <c r="J142" s="6" t="n"/>
      <c r="K142" s="6" t="inlineStr">
        <is>
          <t>#70327</t>
        </is>
      </c>
      <c r="L142" s="6" t="inlineStr">
        <is>
          <t xml:space="preserve">APA Thomastown Year 3 Licence (January - December 2026) - APA Thomastown Year 3 Licence (January - December 2026)
</t>
        </is>
      </c>
      <c r="M142" s="6" t="inlineStr">
        <is>
          <t>INTEGRATION</t>
        </is>
      </c>
    </row>
    <row r="143">
      <c r="A143" s="6" t="n">
        <v>41175</v>
      </c>
      <c r="B143" s="6" t="n">
        <v>41175</v>
      </c>
      <c r="C143" s="6" t="inlineStr">
        <is>
          <t>Subscriptions &amp; Licences - Income</t>
        </is>
      </c>
      <c r="D143" s="6" t="inlineStr">
        <is>
          <t>Manual Journal</t>
        </is>
      </c>
      <c r="E143" s="37" t="n">
        <v>46265</v>
      </c>
      <c r="F143" s="6" t="inlineStr">
        <is>
          <t>Property NSW</t>
        </is>
      </c>
      <c r="G143" s="39" t="n">
        <v>0</v>
      </c>
      <c r="H143" s="39" t="n">
        <v>929.33</v>
      </c>
      <c r="I143" s="6" t="inlineStr">
        <is>
          <t>2519 - NSW Prop-6PSQ Visitor MG [INT]</t>
        </is>
      </c>
      <c r="J143" s="6" t="n"/>
      <c r="K143" s="6" t="inlineStr">
        <is>
          <t>#70328</t>
        </is>
      </c>
      <c r="L143" s="6" t="inlineStr">
        <is>
          <t>NSW Property 6PSQ Multi-Tennant Year 4 (November 2025 - October 2026) - NSW Property 6PSQ Multi-Tennant Year 4 INV 10162 Revenue (November 2025 - October 2026)</t>
        </is>
      </c>
      <c r="M143" s="6" t="inlineStr">
        <is>
          <t>INTEGRATION</t>
        </is>
      </c>
    </row>
    <row r="144">
      <c r="A144" s="6" t="n">
        <v>41175</v>
      </c>
      <c r="B144" s="6" t="n">
        <v>41175</v>
      </c>
      <c r="C144" s="6" t="inlineStr">
        <is>
          <t>Subscriptions &amp; Licences - Income</t>
        </is>
      </c>
      <c r="D144" s="6" t="inlineStr">
        <is>
          <t>Manual Journal</t>
        </is>
      </c>
      <c r="E144" s="37" t="n">
        <v>46265</v>
      </c>
      <c r="F144" s="6" t="inlineStr">
        <is>
          <t>Property NSW</t>
        </is>
      </c>
      <c r="G144" s="39" t="n">
        <v>0</v>
      </c>
      <c r="H144" s="39" t="n">
        <v>439.33</v>
      </c>
      <c r="I144" s="6" t="inlineStr">
        <is>
          <t>2510804 - CommSecurity Presynct QLD Desk Booking [INT]</t>
        </is>
      </c>
      <c r="J144" s="6" t="n"/>
      <c r="K144" s="6" t="inlineStr">
        <is>
          <t>#70329</t>
        </is>
      </c>
      <c r="L144" s="6" t="inlineStr">
        <is>
          <t xml:space="preserve">Presynct - QLD - Condeco Desk Booking System (Nov 2025 - Oct 2025) - Presynct - QLD - Condeco Desk Booking System INV 10199 Revenue (Nov 2025 - Oct 2025) 
</t>
        </is>
      </c>
      <c r="M144" s="6" t="inlineStr">
        <is>
          <t>INTEGRATION</t>
        </is>
      </c>
    </row>
    <row r="145">
      <c r="A145" s="6" t="n">
        <v>41175</v>
      </c>
      <c r="B145" s="6" t="n">
        <v>41175</v>
      </c>
      <c r="C145" s="6" t="inlineStr">
        <is>
          <t>Subscriptions &amp; Licences - Income</t>
        </is>
      </c>
      <c r="D145" s="6" t="inlineStr">
        <is>
          <t>Manual Journal</t>
        </is>
      </c>
      <c r="E145" s="37" t="n">
        <v>46265</v>
      </c>
      <c r="F145" s="6" t="inlineStr">
        <is>
          <t>Property NSW</t>
        </is>
      </c>
      <c r="G145" s="39" t="n">
        <v>0</v>
      </c>
      <c r="H145" s="39" t="n">
        <v>381.15</v>
      </c>
      <c r="I145" s="6" t="inlineStr">
        <is>
          <t>2719 - GSP - 6PSQProxyclickOnb [INT]</t>
        </is>
      </c>
      <c r="J145" s="6" t="n"/>
      <c r="K145" s="6" t="inlineStr">
        <is>
          <t>#70330</t>
        </is>
      </c>
      <c r="L145" s="6" t="inlineStr">
        <is>
          <t>NSW Property GSP Proxyclick (Dec 2025 - Nov 2026) - NSW Property GSP Proxyclick INV 10176 Revenue (Dec 2025 - Nov 2026)</t>
        </is>
      </c>
      <c r="M145" s="6" t="inlineStr">
        <is>
          <t>INTEGRATION</t>
        </is>
      </c>
    </row>
    <row r="146">
      <c r="A146" s="6" t="n">
        <v>41175</v>
      </c>
      <c r="B146" s="6" t="n">
        <v>41175</v>
      </c>
      <c r="C146" s="6" t="inlineStr">
        <is>
          <t>Subscriptions &amp; Licences - Income</t>
        </is>
      </c>
      <c r="D146" s="6" t="inlineStr">
        <is>
          <t>Manual Journal</t>
        </is>
      </c>
      <c r="E146" s="37" t="n">
        <v>46265</v>
      </c>
      <c r="F146" s="6" t="inlineStr">
        <is>
          <t>APT Management Services Pty Limited</t>
        </is>
      </c>
      <c r="G146" s="39" t="n">
        <v>0</v>
      </c>
      <c r="H146" s="39" t="n">
        <v>312.9</v>
      </c>
      <c r="I146" s="6" t="inlineStr">
        <is>
          <t>2834 - APA Young - Visitor Mgmt [INT]</t>
        </is>
      </c>
      <c r="J146" s="6" t="n"/>
      <c r="K146" s="6" t="inlineStr">
        <is>
          <t>#70331</t>
        </is>
      </c>
      <c r="L146" s="6" t="inlineStr">
        <is>
          <t>APA Young Year 4 (Mar 2026-Feb 2027) - APA Young Year 4 INV-10280 Revenue (Mar 2026 - Feb 2027)</t>
        </is>
      </c>
      <c r="M146" s="6" t="inlineStr">
        <is>
          <t>INTEGRATION</t>
        </is>
      </c>
    </row>
    <row r="147">
      <c r="A147" s="6" t="n">
        <v>41175</v>
      </c>
      <c r="B147" s="6" t="n">
        <v>41175</v>
      </c>
      <c r="C147" s="6" t="inlineStr">
        <is>
          <t>Subscriptions &amp; Licences - Income</t>
        </is>
      </c>
      <c r="D147" s="6" t="inlineStr">
        <is>
          <t>Manual Journal</t>
        </is>
      </c>
      <c r="E147" s="37" t="n">
        <v>46265</v>
      </c>
      <c r="F147" s="6" t="inlineStr">
        <is>
          <t>Property NSW</t>
        </is>
      </c>
      <c r="G147" s="39" t="n">
        <v>0</v>
      </c>
      <c r="H147" s="39" t="n">
        <v>721.7</v>
      </c>
      <c r="I147" s="6" t="inlineStr">
        <is>
          <t>3027 - DPIE Elizabeth St Booking[INT]</t>
        </is>
      </c>
      <c r="J147" s="6" t="n"/>
      <c r="K147" s="6" t="inlineStr">
        <is>
          <t>#70332</t>
        </is>
      </c>
      <c r="L147" s="6" t="inlineStr">
        <is>
          <t xml:space="preserve">NSW Property  - 231 Eliz L13 Touchdown Licence Renewal May 2026 - Apr 2027 - NSW Property  - 231 Eliz L13 Touchdown - Condeco Desk Booking System (INV10391)
</t>
        </is>
      </c>
      <c r="M147" s="6" t="inlineStr">
        <is>
          <t>INTEGRATION</t>
        </is>
      </c>
    </row>
    <row r="148">
      <c r="A148" s="6" t="n">
        <v>41175</v>
      </c>
      <c r="B148" s="6" t="n">
        <v>41175</v>
      </c>
      <c r="C148" s="6" t="inlineStr">
        <is>
          <t>Subscriptions &amp; Licences - Income</t>
        </is>
      </c>
      <c r="D148" s="6" t="inlineStr">
        <is>
          <t>Manual Journal</t>
        </is>
      </c>
      <c r="E148" s="37" t="n">
        <v>46265</v>
      </c>
      <c r="F148" s="6" t="inlineStr">
        <is>
          <t>Property NSW</t>
        </is>
      </c>
      <c r="G148" s="39" t="n">
        <v>0</v>
      </c>
      <c r="H148" s="39" t="n">
        <v>876.35</v>
      </c>
      <c r="I148" s="6" t="inlineStr">
        <is>
          <t>3027 - DPIE Elizabeth St Booking[INT]</t>
        </is>
      </c>
      <c r="J148" s="6" t="n"/>
      <c r="K148" s="6" t="inlineStr">
        <is>
          <t>#70333</t>
        </is>
      </c>
      <c r="L148" s="6" t="inlineStr">
        <is>
          <t xml:space="preserve">NSW Property - 231 Eliz Workplace L1 Licence Renewal May 2026 - Apr 2027 - NSW Property - 231 Eliz Workplace L1 (INV10392)
</t>
        </is>
      </c>
      <c r="M148" s="6" t="inlineStr">
        <is>
          <t>INTEGRATION</t>
        </is>
      </c>
    </row>
    <row r="149">
      <c r="A149" s="6" t="n">
        <v>41175</v>
      </c>
      <c r="B149" s="6" t="n">
        <v>41175</v>
      </c>
      <c r="C149" s="6" t="inlineStr">
        <is>
          <t>Subscriptions &amp; Licences - Income</t>
        </is>
      </c>
      <c r="D149" s="6" t="inlineStr">
        <is>
          <t>Manual Journal</t>
        </is>
      </c>
      <c r="E149" s="37" t="n">
        <v>46265</v>
      </c>
      <c r="F149" s="6" t="inlineStr">
        <is>
          <t>Property NSW</t>
        </is>
      </c>
      <c r="G149" s="39" t="n">
        <v>0</v>
      </c>
      <c r="H149" s="39" t="n">
        <v>2964.14</v>
      </c>
      <c r="I149" s="6" t="inlineStr">
        <is>
          <t>25060301 - 6PSQ L12 Desk Booking [INT]</t>
        </is>
      </c>
      <c r="J149" s="6" t="n"/>
      <c r="K149" s="6" t="inlineStr">
        <is>
          <t>#70334</t>
        </is>
      </c>
      <c r="L149" s="6" t="inlineStr">
        <is>
          <t xml:space="preserve">NSW Property - 6PSQ Workplace L12 Hub Licence Renewal May 2026 - Apr 2027 - NSW Property - 6PSQ Workplace L12 Hub (INV10393)
</t>
        </is>
      </c>
      <c r="M149" s="6" t="inlineStr">
        <is>
          <t>INTEGRATION</t>
        </is>
      </c>
    </row>
    <row r="150">
      <c r="A150" s="6" t="n">
        <v>41175</v>
      </c>
      <c r="B150" s="6" t="n">
        <v>41175</v>
      </c>
      <c r="C150" s="6" t="inlineStr">
        <is>
          <t>Subscriptions &amp; Licences - Income</t>
        </is>
      </c>
      <c r="D150" s="6" t="inlineStr">
        <is>
          <t>Manual Journal</t>
        </is>
      </c>
      <c r="E150" s="37" t="n">
        <v>46265</v>
      </c>
      <c r="F150" s="6" t="inlineStr">
        <is>
          <t>Property NSW</t>
        </is>
      </c>
      <c r="G150" s="39" t="n">
        <v>0</v>
      </c>
      <c r="H150" s="39" t="n">
        <v>799.03</v>
      </c>
      <c r="I150" s="6" t="inlineStr">
        <is>
          <t>2519 - NSW Prop-6PSQ Visitor MG [INT]</t>
        </is>
      </c>
      <c r="J150" s="6" t="n"/>
      <c r="K150" s="6" t="inlineStr">
        <is>
          <t>#70335</t>
        </is>
      </c>
      <c r="L150" s="6" t="inlineStr">
        <is>
          <t>NSW Property - 6PSQ L11 Touchdown Licence Renewal May 2026 - Apr 2027 - NSW Property - 6PSQ L11 Touchdown (INV10394)</t>
        </is>
      </c>
      <c r="M150" s="6" t="inlineStr">
        <is>
          <t>INTEGRATION</t>
        </is>
      </c>
    </row>
    <row r="151">
      <c r="A151" s="6" t="n">
        <v>41175</v>
      </c>
      <c r="B151" s="6" t="n">
        <v>41175</v>
      </c>
      <c r="C151" s="6" t="inlineStr">
        <is>
          <t>Subscriptions &amp; Licences - Income</t>
        </is>
      </c>
      <c r="D151" s="6" t="inlineStr">
        <is>
          <t>Manual Journal</t>
        </is>
      </c>
      <c r="E151" s="37" t="n">
        <v>46265</v>
      </c>
      <c r="F151" s="6" t="inlineStr">
        <is>
          <t>Property NSW</t>
        </is>
      </c>
      <c r="G151" s="39" t="n">
        <v>0</v>
      </c>
      <c r="H151" s="39" t="n">
        <v>154.65</v>
      </c>
      <c r="I151" s="6" t="inlineStr">
        <is>
          <t>3068 - DPIE Pitt and Penrith [INT]</t>
        </is>
      </c>
      <c r="J151" s="6" t="n"/>
      <c r="K151" s="6" t="inlineStr">
        <is>
          <t>#70336</t>
        </is>
      </c>
      <c r="L151" s="6" t="inlineStr">
        <is>
          <t xml:space="preserve">NSW Property  – Penrith 50 Belmore St – Workplace Hub Licence Renewal May 2026 - Apr 2027 - NSW Property  – Penrith 50 Belmore St – Workplace Hub (INV10395)
</t>
        </is>
      </c>
      <c r="M151" s="6" t="inlineStr">
        <is>
          <t>INTEGRATION</t>
        </is>
      </c>
    </row>
    <row r="152">
      <c r="A152" s="6" t="n">
        <v>41175</v>
      </c>
      <c r="B152" s="6" t="n">
        <v>41175</v>
      </c>
      <c r="C152" s="6" t="inlineStr">
        <is>
          <t>Subscriptions &amp; Licences - Income</t>
        </is>
      </c>
      <c r="D152" s="6" t="inlineStr">
        <is>
          <t>Manual Journal</t>
        </is>
      </c>
      <c r="E152" s="37" t="n">
        <v>46265</v>
      </c>
      <c r="F152" s="6" t="inlineStr">
        <is>
          <t>Property NSW</t>
        </is>
      </c>
      <c r="G152" s="39" t="n">
        <v>0</v>
      </c>
      <c r="H152" s="39" t="n">
        <v>1494.96</v>
      </c>
      <c r="I152" s="6" t="inlineStr">
        <is>
          <t>25051302 - NSW Prop Bradfield Desk Booking + Penrith Additional [INT]</t>
        </is>
      </c>
      <c r="J152" s="6" t="n"/>
      <c r="K152" s="6" t="inlineStr">
        <is>
          <t>#70337</t>
        </is>
      </c>
      <c r="L152" s="6" t="inlineStr">
        <is>
          <t xml:space="preserve">NSW Property - Penrith BDA Licence Renewal May 2026 - Apr 2027 - NSW Property - Penrith BDA (INV10396)
</t>
        </is>
      </c>
      <c r="M152" s="6" t="inlineStr">
        <is>
          <t>INTEGRATION</t>
        </is>
      </c>
    </row>
    <row r="153">
      <c r="A153" s="6" t="n">
        <v>41175</v>
      </c>
      <c r="B153" s="6" t="n">
        <v>41175</v>
      </c>
      <c r="C153" s="6" t="inlineStr">
        <is>
          <t>Subscriptions &amp; Licences - Income</t>
        </is>
      </c>
      <c r="D153" s="6" t="inlineStr">
        <is>
          <t>Manual Journal</t>
        </is>
      </c>
      <c r="E153" s="37" t="n">
        <v>46265</v>
      </c>
      <c r="F153" s="6" t="inlineStr">
        <is>
          <t>Property NSW</t>
        </is>
      </c>
      <c r="G153" s="39" t="n">
        <v>0</v>
      </c>
      <c r="H153" s="39" t="n">
        <v>786.14</v>
      </c>
      <c r="I153" s="6" t="inlineStr">
        <is>
          <t>25060307 - DPIE Molesworth St D/B [INT]</t>
        </is>
      </c>
      <c r="J153" s="6" t="n"/>
      <c r="K153" s="6" t="inlineStr">
        <is>
          <t>#70338</t>
        </is>
      </c>
      <c r="L153" s="6" t="inlineStr">
        <is>
          <t xml:space="preserve">NSW Property - RA Molesworth St Licence Renewal May 2026 - Apr 2027 - NSW Property - RA Molesworth St (INV10397)
</t>
        </is>
      </c>
      <c r="M153" s="6" t="inlineStr">
        <is>
          <t>INTEGRATION</t>
        </is>
      </c>
    </row>
    <row r="154">
      <c r="A154" s="6" t="n">
        <v>41175</v>
      </c>
      <c r="B154" s="6" t="n">
        <v>41175</v>
      </c>
      <c r="C154" s="6" t="inlineStr">
        <is>
          <t>Subscriptions &amp; Licences - Income</t>
        </is>
      </c>
      <c r="D154" s="6" t="inlineStr">
        <is>
          <t>Manual Journal</t>
        </is>
      </c>
      <c r="E154" s="37" t="n">
        <v>46265</v>
      </c>
      <c r="F154" s="6" t="inlineStr">
        <is>
          <t>Property NSW</t>
        </is>
      </c>
      <c r="G154" s="39" t="n">
        <v>0</v>
      </c>
      <c r="H154" s="39" t="n">
        <v>270.64</v>
      </c>
      <c r="I154" s="6" t="inlineStr">
        <is>
          <t>2510805 - PNSW Reconstruction Authority Newcastle [INT]</t>
        </is>
      </c>
      <c r="J154" s="6" t="n"/>
      <c r="K154" s="6" t="inlineStr">
        <is>
          <t>#70339</t>
        </is>
      </c>
      <c r="L154" s="6" t="inlineStr">
        <is>
          <t xml:space="preserve">NSW Property - RA Newcastle Bellvue Licence Renewal May 2026 - Apr 2027 - NSW Property - RA Newcastle Bellvue (INV10398)
</t>
        </is>
      </c>
      <c r="M154" s="6" t="inlineStr">
        <is>
          <t>INTEGRATION</t>
        </is>
      </c>
    </row>
    <row r="155">
      <c r="A155" s="6" t="n">
        <v>41175</v>
      </c>
      <c r="B155" s="6" t="n">
        <v>41175</v>
      </c>
      <c r="C155" s="6" t="inlineStr">
        <is>
          <t>Subscriptions &amp; Licences - Income</t>
        </is>
      </c>
      <c r="D155" s="6" t="inlineStr">
        <is>
          <t>Manual Journal</t>
        </is>
      </c>
      <c r="E155" s="37" t="n">
        <v>46265</v>
      </c>
      <c r="F155" s="6" t="inlineStr">
        <is>
          <t>Property NSW</t>
        </is>
      </c>
      <c r="G155" s="39" t="n">
        <v>0</v>
      </c>
      <c r="H155" s="39" t="n">
        <v>2242.44</v>
      </c>
      <c r="I155" s="6" t="inlineStr">
        <is>
          <t>2603202 - Property NSW 5 O’Keefe Ave Nowra Workplace Hub [INT]</t>
        </is>
      </c>
      <c r="J155" s="6" t="n"/>
      <c r="K155" s="6" t="inlineStr">
        <is>
          <t>#70340</t>
        </is>
      </c>
      <c r="L155" s="6" t="inlineStr">
        <is>
          <t xml:space="preserve">NSW Property - 5 O’Keefe Ave Nowra Workplace Hub Licence Renewal May 2026 - Apr 2027 - NSW Property - 5 O’Keefe Ave Nowra Workplace Hub (INV10399)
</t>
        </is>
      </c>
      <c r="M155" s="6" t="inlineStr">
        <is>
          <t>INTEGRATION</t>
        </is>
      </c>
    </row>
    <row r="156">
      <c r="A156" s="6" t="n">
        <v>41175</v>
      </c>
      <c r="B156" s="6" t="n">
        <v>41175</v>
      </c>
      <c r="C156" s="6" t="inlineStr">
        <is>
          <t>Subscriptions &amp; Licences - Income</t>
        </is>
      </c>
      <c r="D156" s="6" t="inlineStr">
        <is>
          <t>Manual Journal</t>
        </is>
      </c>
      <c r="E156" s="37" t="n">
        <v>46265</v>
      </c>
      <c r="F156" s="6" t="inlineStr">
        <is>
          <t>RSNSW</t>
        </is>
      </c>
      <c r="G156" s="39" t="n">
        <v>0</v>
      </c>
      <c r="H156" s="39" t="n">
        <v>3041.47</v>
      </c>
      <c r="I156" s="6" t="inlineStr">
        <is>
          <t>25041502 - PDNSW DB License Ext [INT]</t>
        </is>
      </c>
      <c r="J156" s="6" t="n"/>
      <c r="K156" s="6" t="inlineStr">
        <is>
          <t>#70341</t>
        </is>
      </c>
      <c r="L156" s="6" t="inlineStr">
        <is>
          <t xml:space="preserve">NSW Property -  Maitland 510-516 High St WP Services Licence Renewal May 2026 - Apr 2027 - NSW Property -  Maitland 510-516 High St WP Services (INV10400)
</t>
        </is>
      </c>
      <c r="M156" s="6" t="inlineStr">
        <is>
          <t>INTEGRATION</t>
        </is>
      </c>
    </row>
    <row r="157">
      <c r="A157" s="6" t="n">
        <v>41175</v>
      </c>
      <c r="B157" s="6" t="n">
        <v>41175</v>
      </c>
      <c r="C157" s="6" t="inlineStr">
        <is>
          <t>Subscriptions &amp; Licences - Income</t>
        </is>
      </c>
      <c r="D157" s="6" t="inlineStr">
        <is>
          <t>Manual Journal</t>
        </is>
      </c>
      <c r="E157" s="37" t="n">
        <v>46265</v>
      </c>
      <c r="F157" s="6" t="inlineStr">
        <is>
          <t>Property NSW</t>
        </is>
      </c>
      <c r="G157" s="39" t="n">
        <v>0</v>
      </c>
      <c r="H157" s="39" t="n">
        <v>4085.36</v>
      </c>
      <c r="I157" s="6" t="inlineStr">
        <is>
          <t>3068 - DPIE Pitt and Penrith [INT]</t>
        </is>
      </c>
      <c r="J157" s="6" t="n"/>
      <c r="K157" s="6" t="inlineStr">
        <is>
          <t>#70342</t>
        </is>
      </c>
      <c r="L157" s="6" t="inlineStr">
        <is>
          <t xml:space="preserve">NSW Property -  252 Pitt St Parkline Workplace Hub Licence Renewal May 2026 - Apr 2027 - NSW Property -  252 Pitt St Parkline Workplace Hub (INV10401)
</t>
        </is>
      </c>
      <c r="M157" s="6" t="inlineStr">
        <is>
          <t>INTEGRATION</t>
        </is>
      </c>
    </row>
    <row r="158">
      <c r="A158" s="6" t="n">
        <v>41175</v>
      </c>
      <c r="B158" s="6" t="n">
        <v>41175</v>
      </c>
      <c r="C158" s="6" t="inlineStr">
        <is>
          <t>Subscriptions &amp; Licences - Income</t>
        </is>
      </c>
      <c r="D158" s="6" t="inlineStr">
        <is>
          <t>Manual Journal</t>
        </is>
      </c>
      <c r="E158" s="37" t="n">
        <v>46265</v>
      </c>
      <c r="F158" s="6" t="inlineStr">
        <is>
          <t>Property NSW</t>
        </is>
      </c>
      <c r="G158" s="39" t="n">
        <v>0</v>
      </c>
      <c r="H158" s="39" t="n">
        <v>1868.7</v>
      </c>
      <c r="I158" s="6" t="inlineStr">
        <is>
          <t>2510205 - NSW Property RGB Desk Booking [INT]</t>
        </is>
      </c>
      <c r="J158" s="6" t="n"/>
      <c r="K158" s="6" t="inlineStr">
        <is>
          <t>#70343</t>
        </is>
      </c>
      <c r="L158" s="6" t="inlineStr">
        <is>
          <t xml:space="preserve">NSW Property - Sydney 1 Prince Albert Workplace Hub Licence Renewal May 2026 - Apr 2027 - NSW Property - Sydney 1 Prince Albert Workplace Hub (INV10412)
</t>
        </is>
      </c>
      <c r="M158" s="6" t="inlineStr">
        <is>
          <t>INTEGRATION</t>
        </is>
      </c>
    </row>
    <row r="159">
      <c r="A159" s="6" t="n">
        <v>41175</v>
      </c>
      <c r="B159" s="6" t="n">
        <v>41175</v>
      </c>
      <c r="C159" s="6" t="inlineStr">
        <is>
          <t>Subscriptions &amp; Licences - Income</t>
        </is>
      </c>
      <c r="D159" s="6" t="inlineStr">
        <is>
          <t>Manual Journal</t>
        </is>
      </c>
      <c r="E159" s="37" t="n">
        <v>46265</v>
      </c>
      <c r="F159" s="6" t="inlineStr">
        <is>
          <t>APT Management Services Pty Limited</t>
        </is>
      </c>
      <c r="G159" s="39" t="n">
        <v>0</v>
      </c>
      <c r="H159" s="39" t="n">
        <v>996.74</v>
      </c>
      <c r="I159" s="6" t="inlineStr">
        <is>
          <t>3028 - APA Kidman Park VMS [INT]</t>
        </is>
      </c>
      <c r="J159" s="6" t="n"/>
      <c r="K159" s="6" t="inlineStr">
        <is>
          <t>#70344</t>
        </is>
      </c>
      <c r="L159" s="6" t="inlineStr">
        <is>
          <t>APA Kidman Proxyclick Term 3 Jun26-Dec26 (Revenue) - APA Kidman Proxyclick Term 3 Jun26-Dec26 INV-10477 (Revenue)</t>
        </is>
      </c>
      <c r="M159" s="6" t="inlineStr">
        <is>
          <t>INTEGRATION</t>
        </is>
      </c>
    </row>
    <row r="160">
      <c r="A160" s="6" t="n">
        <v>41175</v>
      </c>
      <c r="B160" s="6" t="n">
        <v>41175</v>
      </c>
      <c r="C160" s="6" t="inlineStr">
        <is>
          <t>Subscriptions &amp; Licences - Income</t>
        </is>
      </c>
      <c r="D160" s="6" t="inlineStr">
        <is>
          <t>Manual Journal</t>
        </is>
      </c>
      <c r="E160" s="37" t="n">
        <v>46265</v>
      </c>
      <c r="F160" s="6" t="inlineStr">
        <is>
          <t>APT Management Services Pty Limited</t>
        </is>
      </c>
      <c r="G160" s="39" t="n">
        <v>0</v>
      </c>
      <c r="H160" s="39" t="n">
        <v>1357.33</v>
      </c>
      <c r="I160" s="6" t="inlineStr">
        <is>
          <t>2855 - APA Melbourne VMS [INT]</t>
        </is>
      </c>
      <c r="J160" s="6" t="n"/>
      <c r="K160" s="6" t="inlineStr">
        <is>
          <t>#70345</t>
        </is>
      </c>
      <c r="L160" s="6" t="inlineStr">
        <is>
          <t>APA Melbourne Proxyclick Jul26-Jun27 - APA Melbourne Proxyclick Jul26-Jun27 INV-10501(Revenue)</t>
        </is>
      </c>
      <c r="M160" s="6" t="inlineStr">
        <is>
          <t>INTEGRATION</t>
        </is>
      </c>
    </row>
    <row r="161">
      <c r="A161" s="6" t="n">
        <v>41175</v>
      </c>
      <c r="B161" s="6" t="n">
        <v>41175</v>
      </c>
      <c r="C161" s="6" t="inlineStr">
        <is>
          <t>Subscriptions &amp; Licences - Income</t>
        </is>
      </c>
      <c r="D161" s="6" t="inlineStr">
        <is>
          <t>Manual Journal</t>
        </is>
      </c>
      <c r="E161" s="37" t="n">
        <v>46265</v>
      </c>
      <c r="F161" s="6" t="inlineStr">
        <is>
          <t>APT Management Services Pty Limited</t>
        </is>
      </c>
      <c r="G161" s="39" t="n">
        <v>0</v>
      </c>
      <c r="H161" s="39" t="n">
        <v>1357.33</v>
      </c>
      <c r="I161" s="6" t="inlineStr">
        <is>
          <t>2857 - APA Sydney Visitor Mgmt [INT]</t>
        </is>
      </c>
      <c r="J161" s="6" t="n"/>
      <c r="K161" s="6" t="inlineStr">
        <is>
          <t>#70346</t>
        </is>
      </c>
      <c r="L161" s="6" t="inlineStr">
        <is>
          <t>APA Sydney Proxyclick Jul26-Jun27 - APA Sydney Proxyclick Jul26-Jun27 INV-10502(Revenue)</t>
        </is>
      </c>
      <c r="M161" s="6" t="inlineStr">
        <is>
          <t>INTEGRATION</t>
        </is>
      </c>
    </row>
    <row r="162">
      <c r="A162" s="6" t="n">
        <v>41175</v>
      </c>
      <c r="B162" s="6" t="n">
        <v>41175</v>
      </c>
      <c r="C162" s="6" t="inlineStr">
        <is>
          <t>Subscriptions &amp; Licences - Income</t>
        </is>
      </c>
      <c r="D162" s="6" t="inlineStr">
        <is>
          <t>Manual Journal</t>
        </is>
      </c>
      <c r="E162" s="37" t="n">
        <v>46265</v>
      </c>
      <c r="F162" s="6" t="inlineStr">
        <is>
          <t>APT Management Services Pty Limited</t>
        </is>
      </c>
      <c r="G162" s="39" t="n">
        <v>0</v>
      </c>
      <c r="H162" s="39" t="n">
        <v>618.08</v>
      </c>
      <c r="I162" s="6" t="inlineStr">
        <is>
          <t>2848 - APA ADL Visitor Mgmt [INT]</t>
        </is>
      </c>
      <c r="J162" s="6" t="n"/>
      <c r="K162" s="6" t="inlineStr">
        <is>
          <t>#70347</t>
        </is>
      </c>
      <c r="L162" s="6" t="inlineStr">
        <is>
          <t>APA Adelaide Proxyclick Renewal Jul26-Jun27 - APA Adelaide Proxyclick INV-10514 Renewal Jul26-Jun27 (Revenue)</t>
        </is>
      </c>
      <c r="M162" s="6" t="inlineStr">
        <is>
          <t>INTEGRATION</t>
        </is>
      </c>
    </row>
    <row r="163">
      <c r="A163" s="6" t="n">
        <v>42100</v>
      </c>
      <c r="B163" s="6" t="n">
        <v>42100</v>
      </c>
      <c r="C163" s="6" t="inlineStr">
        <is>
          <t>Production Labour</t>
        </is>
      </c>
      <c r="D163" s="6" t="inlineStr">
        <is>
          <t>Receivable Invoice</t>
        </is>
      </c>
      <c r="E163" s="37" t="n">
        <v>46204</v>
      </c>
      <c r="F163" s="6" t="inlineStr">
        <is>
          <t>Elkiem</t>
        </is>
      </c>
      <c r="G163" s="39" t="n">
        <v>0</v>
      </c>
      <c r="H163" s="39" t="n">
        <v>380</v>
      </c>
      <c r="I163" s="6" t="inlineStr">
        <is>
          <t>2602309 - Elkiem Studio Support 1.7.26 [PRD]</t>
        </is>
      </c>
      <c r="J163" s="6" t="inlineStr">
        <is>
          <t>INV-10513</t>
        </is>
      </c>
      <c r="K163" s="6" t="inlineStr">
        <is>
          <t>Elkiem - Studio Support</t>
        </is>
      </c>
      <c r="L163" s="6" t="inlineStr">
        <is>
          <t>Elkiem - Technician Labour 
01 July 2026</t>
        </is>
      </c>
      <c r="M163" s="6" t="inlineStr">
        <is>
          <t>PRODUCTION</t>
        </is>
      </c>
    </row>
    <row r="164">
      <c r="A164" s="6" t="n">
        <v>42100</v>
      </c>
      <c r="B164" s="6" t="n">
        <v>42100</v>
      </c>
      <c r="C164" s="6" t="inlineStr">
        <is>
          <t>Production Labour</t>
        </is>
      </c>
      <c r="D164" s="6" t="inlineStr">
        <is>
          <t>Manual Journal</t>
        </is>
      </c>
      <c r="E164" s="37" t="n">
        <v>46204</v>
      </c>
      <c r="F164" s="6" t="inlineStr">
        <is>
          <t>Ventia</t>
        </is>
      </c>
      <c r="G164" s="39" t="n">
        <v>142.5</v>
      </c>
      <c r="H164" s="39" t="n">
        <v>0</v>
      </c>
      <c r="I164" s="6" t="inlineStr">
        <is>
          <t>2604202 - Ventia - Ventia Awards - 30.7.26 [PRD]</t>
        </is>
      </c>
      <c r="J164" s="6" t="n"/>
      <c r="K164" s="6" t="inlineStr">
        <is>
          <t>#68455</t>
        </is>
      </c>
      <c r="L164" s="6" t="inlineStr">
        <is>
          <t>Reversal: Pre-production Work Accrual June 2026 for July Events - Ventia - Ventia Awards - 30.7.26 [PRD] Pre-prod work</t>
        </is>
      </c>
      <c r="M164" s="6" t="inlineStr">
        <is>
          <t>PRODUCTION</t>
        </is>
      </c>
    </row>
    <row r="165">
      <c r="A165" s="6" t="n">
        <v>42100</v>
      </c>
      <c r="B165" s="6" t="n">
        <v>42100</v>
      </c>
      <c r="C165" s="6" t="inlineStr">
        <is>
          <t>Production Labour</t>
        </is>
      </c>
      <c r="D165" s="6" t="inlineStr">
        <is>
          <t>Manual Journal</t>
        </is>
      </c>
      <c r="E165" s="37" t="n">
        <v>46204</v>
      </c>
      <c r="F165" s="6" t="inlineStr">
        <is>
          <t>APT Management Services Pty Limited</t>
        </is>
      </c>
      <c r="G165" s="39" t="n">
        <v>237.5</v>
      </c>
      <c r="H165" s="39" t="n">
        <v>0</v>
      </c>
      <c r="I165" s="6" t="inlineStr">
        <is>
          <t>26061108 - APA - Qtly All Hands FYR26 - 20.8.26 [PRD]</t>
        </is>
      </c>
      <c r="J165" s="6" t="n"/>
      <c r="K165" s="6" t="inlineStr">
        <is>
          <t>#68455</t>
        </is>
      </c>
      <c r="L165" s="6" t="inlineStr">
        <is>
          <t xml:space="preserve">Reversal: Pre-production Work Accrual June 2026 for July Events - APA FYR 20.7.26 [PRD] Pre-prod work
</t>
        </is>
      </c>
      <c r="M165" s="6" t="inlineStr">
        <is>
          <t>PRODUCTION</t>
        </is>
      </c>
    </row>
    <row r="166">
      <c r="A166" s="6" t="n">
        <v>42100</v>
      </c>
      <c r="B166" s="6" t="n">
        <v>42100</v>
      </c>
      <c r="C166" s="6" t="inlineStr">
        <is>
          <t>Production Labour</t>
        </is>
      </c>
      <c r="D166" s="6" t="inlineStr">
        <is>
          <t>Receivable Invoice</t>
        </is>
      </c>
      <c r="E166" s="37" t="n">
        <v>46210</v>
      </c>
      <c r="F166" s="6" t="inlineStr">
        <is>
          <t>Litecard Pty Ltd</t>
        </is>
      </c>
      <c r="G166" s="39" t="n">
        <v>0</v>
      </c>
      <c r="H166" s="39" t="n">
        <v>190</v>
      </c>
      <c r="I166" s="6" t="inlineStr">
        <is>
          <t>2607701 - Litecard - Event Hire - 16.7.26 [PRD]</t>
        </is>
      </c>
      <c r="J166" s="6" t="inlineStr">
        <is>
          <t>INV-10518</t>
        </is>
      </c>
      <c r="K166" s="6" t="inlineStr">
        <is>
          <t>Litecard - Screen and Mic Hire - 16.07.2026</t>
        </is>
      </c>
      <c r="L166" s="6" t="inlineStr">
        <is>
          <t>Litecard Pty Ltd - Technician Labour</t>
        </is>
      </c>
      <c r="M166" s="6" t="inlineStr">
        <is>
          <t>PRODUCTION</t>
        </is>
      </c>
    </row>
    <row r="167">
      <c r="A167" s="6" t="n">
        <v>42100</v>
      </c>
      <c r="B167" s="6" t="n">
        <v>42100</v>
      </c>
      <c r="C167" s="6" t="inlineStr">
        <is>
          <t>Production Labour</t>
        </is>
      </c>
      <c r="D167" s="6" t="inlineStr">
        <is>
          <t>Receivable Invoice</t>
        </is>
      </c>
      <c r="E167" s="37" t="n">
        <v>46210</v>
      </c>
      <c r="F167" s="6" t="inlineStr">
        <is>
          <t>The Royal Society of New South Wales</t>
        </is>
      </c>
      <c r="G167" s="39" t="n">
        <v>0</v>
      </c>
      <c r="H167" s="39" t="n">
        <v>380</v>
      </c>
      <c r="I167" s="6" t="inlineStr">
        <is>
          <t>26032301 - RSNSW - OGM - 1.7.2026 [PRD]</t>
        </is>
      </c>
      <c r="J167" s="6" t="inlineStr">
        <is>
          <t>INV-10519</t>
        </is>
      </c>
      <c r="K167" s="6" t="inlineStr">
        <is>
          <t>RSNSW - OGM - Video and Slides Switched/PIP Recording - 1.7.2026</t>
        </is>
      </c>
      <c r="L167" s="6" t="inlineStr">
        <is>
          <t>The Royal Society of New South Wales - Technician (Bump In)</t>
        </is>
      </c>
      <c r="M167" s="6" t="inlineStr">
        <is>
          <t>PRODUCTION</t>
        </is>
      </c>
    </row>
    <row r="168">
      <c r="A168" s="6" t="n">
        <v>42100</v>
      </c>
      <c r="B168" s="6" t="n">
        <v>42100</v>
      </c>
      <c r="C168" s="6" t="inlineStr">
        <is>
          <t>Production Labour</t>
        </is>
      </c>
      <c r="D168" s="6" t="inlineStr">
        <is>
          <t>Receivable Invoice</t>
        </is>
      </c>
      <c r="E168" s="37" t="n">
        <v>46210</v>
      </c>
      <c r="F168" s="6" t="inlineStr">
        <is>
          <t>The Royal Society of New South Wales</t>
        </is>
      </c>
      <c r="G168" s="39" t="n">
        <v>0</v>
      </c>
      <c r="H168" s="39" t="n">
        <v>190</v>
      </c>
      <c r="I168" s="6" t="inlineStr">
        <is>
          <t>26032301 - RSNSW - OGM - 1.7.2026 [PRD]</t>
        </is>
      </c>
      <c r="J168" s="6" t="inlineStr">
        <is>
          <t>INV-10519</t>
        </is>
      </c>
      <c r="K168" s="6" t="inlineStr">
        <is>
          <t>RSNSW - OGM - Video and Slides Switched/PIP Recording - 1.7.2026</t>
        </is>
      </c>
      <c r="L168" s="6" t="inlineStr">
        <is>
          <t>The Royal Society of New South Wales - Technician (Bump Out)</t>
        </is>
      </c>
      <c r="M168" s="6" t="inlineStr">
        <is>
          <t>PRODUCTION</t>
        </is>
      </c>
    </row>
    <row r="169">
      <c r="A169" s="6" t="n">
        <v>42100</v>
      </c>
      <c r="B169" s="6" t="n">
        <v>42100</v>
      </c>
      <c r="C169" s="6" t="inlineStr">
        <is>
          <t>Production Labour</t>
        </is>
      </c>
      <c r="D169" s="6" t="inlineStr">
        <is>
          <t>Receivable Invoice</t>
        </is>
      </c>
      <c r="E169" s="37" t="n">
        <v>46210</v>
      </c>
      <c r="F169" s="6" t="inlineStr">
        <is>
          <t>The Royal Society of New South Wales</t>
        </is>
      </c>
      <c r="G169" s="39" t="n">
        <v>0</v>
      </c>
      <c r="H169" s="39" t="n">
        <v>190</v>
      </c>
      <c r="I169" s="6" t="inlineStr">
        <is>
          <t>26032301 - RSNSW - OGM - 1.7.2026 [PRD]</t>
        </is>
      </c>
      <c r="J169" s="6" t="inlineStr">
        <is>
          <t>INV-10519</t>
        </is>
      </c>
      <c r="K169" s="6" t="inlineStr">
        <is>
          <t>RSNSW - OGM - Video and Slides Switched/PIP Recording - 1.7.2026</t>
        </is>
      </c>
      <c r="L169" s="6" t="inlineStr">
        <is>
          <t>The Royal Society of New South Wales - Technician Labour</t>
        </is>
      </c>
      <c r="M169" s="6" t="inlineStr">
        <is>
          <t>PRODUCTION</t>
        </is>
      </c>
    </row>
    <row r="170">
      <c r="A170" s="6" t="n">
        <v>42100</v>
      </c>
      <c r="B170" s="6" t="n">
        <v>42100</v>
      </c>
      <c r="C170" s="6" t="inlineStr">
        <is>
          <t>Production Labour</t>
        </is>
      </c>
      <c r="D170" s="6" t="inlineStr">
        <is>
          <t>Receivable Invoice</t>
        </is>
      </c>
      <c r="E170" s="37" t="n">
        <v>46210</v>
      </c>
      <c r="F170" s="6" t="inlineStr">
        <is>
          <t>The Royal Society of New South Wales</t>
        </is>
      </c>
      <c r="G170" s="39" t="n">
        <v>0</v>
      </c>
      <c r="H170" s="39" t="n">
        <v>190</v>
      </c>
      <c r="I170" s="6" t="inlineStr">
        <is>
          <t>26032301 - RSNSW - OGM - 1.7.2026 [PRD]</t>
        </is>
      </c>
      <c r="J170" s="6" t="inlineStr">
        <is>
          <t>INV-10519</t>
        </is>
      </c>
      <c r="K170" s="6" t="inlineStr">
        <is>
          <t>RSNSW - OGM - Video and Slides Switched/PIP Recording - 1.7.2026</t>
        </is>
      </c>
      <c r="L170" s="6" t="inlineStr">
        <is>
          <t>The Royal Society of New South Wales - Warehouse Equipment Preparation</t>
        </is>
      </c>
      <c r="M170" s="6" t="inlineStr">
        <is>
          <t>PRODUCTION</t>
        </is>
      </c>
    </row>
    <row r="171">
      <c r="A171" s="6" t="n">
        <v>42100</v>
      </c>
      <c r="B171" s="6" t="n">
        <v>42100</v>
      </c>
      <c r="C171" s="6" t="inlineStr">
        <is>
          <t>Production Labour</t>
        </is>
      </c>
      <c r="D171" s="6" t="inlineStr">
        <is>
          <t>Receivable Invoice</t>
        </is>
      </c>
      <c r="E171" s="37" t="n">
        <v>46210</v>
      </c>
      <c r="F171" s="6" t="inlineStr">
        <is>
          <t>PwC Services</t>
        </is>
      </c>
      <c r="G171" s="39" t="n">
        <v>0</v>
      </c>
      <c r="H171" s="39" t="n">
        <v>380</v>
      </c>
      <c r="I171" s="6" t="inlineStr">
        <is>
          <t>26062201 - PWC - Tax &amp; Legal Webcast 02.07.26 [PRD]</t>
        </is>
      </c>
      <c r="J171" s="6" t="inlineStr">
        <is>
          <t>INV-10515</t>
        </is>
      </c>
      <c r="K171" s="6" t="inlineStr">
        <is>
          <t>PO2601200294</t>
        </is>
      </c>
      <c r="L171" s="6" t="inlineStr">
        <is>
          <t>PwC Services - Audio Operator</t>
        </is>
      </c>
      <c r="M171" s="6" t="inlineStr">
        <is>
          <t>PRODUCTION</t>
        </is>
      </c>
    </row>
    <row r="172">
      <c r="A172" s="6" t="n">
        <v>42100</v>
      </c>
      <c r="B172" s="6" t="n">
        <v>42100</v>
      </c>
      <c r="C172" s="6" t="inlineStr">
        <is>
          <t>Production Labour</t>
        </is>
      </c>
      <c r="D172" s="6" t="inlineStr">
        <is>
          <t>Receivable Invoice</t>
        </is>
      </c>
      <c r="E172" s="37" t="n">
        <v>46210</v>
      </c>
      <c r="F172" s="6" t="inlineStr">
        <is>
          <t>PwC Services</t>
        </is>
      </c>
      <c r="G172" s="39" t="n">
        <v>0</v>
      </c>
      <c r="H172" s="39" t="n">
        <v>460</v>
      </c>
      <c r="I172" s="6" t="inlineStr">
        <is>
          <t>26062201 - PWC - Tax &amp; Legal Webcast 02.07.26 [PRD]</t>
        </is>
      </c>
      <c r="J172" s="6" t="inlineStr">
        <is>
          <t>INV-10515</t>
        </is>
      </c>
      <c r="K172" s="6" t="inlineStr">
        <is>
          <t>PO2601200294</t>
        </is>
      </c>
      <c r="L172" s="6" t="inlineStr">
        <is>
          <t>PwC Services - vMix Operator</t>
        </is>
      </c>
      <c r="M172" s="6" t="inlineStr">
        <is>
          <t>PRODUCTION</t>
        </is>
      </c>
    </row>
    <row r="173">
      <c r="A173" s="6" t="n">
        <v>42100</v>
      </c>
      <c r="B173" s="6" t="n">
        <v>42100</v>
      </c>
      <c r="C173" s="6" t="inlineStr">
        <is>
          <t>Production Labour</t>
        </is>
      </c>
      <c r="D173" s="6" t="inlineStr">
        <is>
          <t>Receivable Invoice</t>
        </is>
      </c>
      <c r="E173" s="37" t="n">
        <v>46218</v>
      </c>
      <c r="F173" s="6" t="inlineStr">
        <is>
          <t>APT Management Services Pty Limited</t>
        </is>
      </c>
      <c r="G173" s="39" t="n">
        <v>0</v>
      </c>
      <c r="H173" s="39" t="n">
        <v>475</v>
      </c>
      <c r="I173" s="6" t="inlineStr">
        <is>
          <t>26061108 - APA - Qtly All Hands FYR26 - 20.8.26 [PRD]</t>
        </is>
      </c>
      <c r="J173" s="6" t="inlineStr">
        <is>
          <t>INV-10521</t>
        </is>
      </c>
      <c r="K173" s="6" t="inlineStr">
        <is>
          <t>PO-00030766</t>
        </is>
      </c>
      <c r="L173" s="6" t="inlineStr">
        <is>
          <t>APT Management Services Pty Limited - Audio Operator</t>
        </is>
      </c>
      <c r="M173" s="6" t="inlineStr">
        <is>
          <t>PRODUCTION</t>
        </is>
      </c>
    </row>
    <row r="174">
      <c r="A174" s="6" t="n">
        <v>42100</v>
      </c>
      <c r="B174" s="6" t="n">
        <v>42100</v>
      </c>
      <c r="C174" s="6" t="inlineStr">
        <is>
          <t>Production Labour</t>
        </is>
      </c>
      <c r="D174" s="6" t="inlineStr">
        <is>
          <t>Receivable Invoice</t>
        </is>
      </c>
      <c r="E174" s="37" t="n">
        <v>46218</v>
      </c>
      <c r="F174" s="6" t="inlineStr">
        <is>
          <t>APT Management Services Pty Limited</t>
        </is>
      </c>
      <c r="G174" s="39" t="n">
        <v>0</v>
      </c>
      <c r="H174" s="39" t="n">
        <v>380</v>
      </c>
      <c r="I174" s="6" t="inlineStr">
        <is>
          <t>26061108 - APA - Qtly All Hands FYR26 - 20.8.26 [PRD]</t>
        </is>
      </c>
      <c r="J174" s="6" t="inlineStr">
        <is>
          <t>INV-10521</t>
        </is>
      </c>
      <c r="K174" s="6" t="inlineStr">
        <is>
          <t>PO-00030766</t>
        </is>
      </c>
      <c r="L174" s="6" t="inlineStr">
        <is>
          <t>APT Management Services Pty Limited - Technician (Bump In)</t>
        </is>
      </c>
      <c r="M174" s="6" t="inlineStr">
        <is>
          <t>PRODUCTION</t>
        </is>
      </c>
    </row>
    <row r="175">
      <c r="A175" s="6" t="n">
        <v>42100</v>
      </c>
      <c r="B175" s="6" t="n">
        <v>42100</v>
      </c>
      <c r="C175" s="6" t="inlineStr">
        <is>
          <t>Production Labour</t>
        </is>
      </c>
      <c r="D175" s="6" t="inlineStr">
        <is>
          <t>Receivable Invoice</t>
        </is>
      </c>
      <c r="E175" s="37" t="n">
        <v>46218</v>
      </c>
      <c r="F175" s="6" t="inlineStr">
        <is>
          <t>APT Management Services Pty Limited</t>
        </is>
      </c>
      <c r="G175" s="39" t="n">
        <v>0</v>
      </c>
      <c r="H175" s="39" t="n">
        <v>380</v>
      </c>
      <c r="I175" s="6" t="inlineStr">
        <is>
          <t>26061108 - APA - Qtly All Hands FYR26 - 20.8.26 [PRD]</t>
        </is>
      </c>
      <c r="J175" s="6" t="inlineStr">
        <is>
          <t>INV-10521</t>
        </is>
      </c>
      <c r="K175" s="6" t="inlineStr">
        <is>
          <t>PO-00030766</t>
        </is>
      </c>
      <c r="L175" s="6" t="inlineStr">
        <is>
          <t>APT Management Services Pty Limited - Technician (Bump In)</t>
        </is>
      </c>
      <c r="M175" s="6" t="inlineStr">
        <is>
          <t>PRODUCTION</t>
        </is>
      </c>
    </row>
    <row r="176">
      <c r="A176" s="6" t="n">
        <v>42100</v>
      </c>
      <c r="B176" s="6" t="n">
        <v>42100</v>
      </c>
      <c r="C176" s="6" t="inlineStr">
        <is>
          <t>Production Labour</t>
        </is>
      </c>
      <c r="D176" s="6" t="inlineStr">
        <is>
          <t>Receivable Invoice</t>
        </is>
      </c>
      <c r="E176" s="37" t="n">
        <v>46218</v>
      </c>
      <c r="F176" s="6" t="inlineStr">
        <is>
          <t>APT Management Services Pty Limited</t>
        </is>
      </c>
      <c r="G176" s="39" t="n">
        <v>0</v>
      </c>
      <c r="H176" s="39" t="n">
        <v>380</v>
      </c>
      <c r="I176" s="6" t="inlineStr">
        <is>
          <t>26061108 - APA - Qtly All Hands FYR26 - 20.8.26 [PRD]</t>
        </is>
      </c>
      <c r="J176" s="6" t="inlineStr">
        <is>
          <t>INV-10521</t>
        </is>
      </c>
      <c r="K176" s="6" t="inlineStr">
        <is>
          <t>PO-00030766</t>
        </is>
      </c>
      <c r="L176" s="6" t="inlineStr">
        <is>
          <t>APT Management Services Pty Limited - Technician (Bump In)</t>
        </is>
      </c>
      <c r="M176" s="6" t="inlineStr">
        <is>
          <t>PRODUCTION</t>
        </is>
      </c>
    </row>
    <row r="177">
      <c r="A177" s="6" t="n">
        <v>42100</v>
      </c>
      <c r="B177" s="6" t="n">
        <v>42100</v>
      </c>
      <c r="C177" s="6" t="inlineStr">
        <is>
          <t>Production Labour</t>
        </is>
      </c>
      <c r="D177" s="6" t="inlineStr">
        <is>
          <t>Receivable Invoice</t>
        </is>
      </c>
      <c r="E177" s="37" t="n">
        <v>46218</v>
      </c>
      <c r="F177" s="6" t="inlineStr">
        <is>
          <t>APT Management Services Pty Limited</t>
        </is>
      </c>
      <c r="G177" s="39" t="n">
        <v>0</v>
      </c>
      <c r="H177" s="39" t="n">
        <v>380</v>
      </c>
      <c r="I177" s="6" t="inlineStr">
        <is>
          <t>26061108 - APA - Qtly All Hands FYR26 - 20.8.26 [PRD]</t>
        </is>
      </c>
      <c r="J177" s="6" t="inlineStr">
        <is>
          <t>INV-10521</t>
        </is>
      </c>
      <c r="K177" s="6" t="inlineStr">
        <is>
          <t>PO-00030766</t>
        </is>
      </c>
      <c r="L177" s="6" t="inlineStr">
        <is>
          <t>APT Management Services Pty Limited - Technician (Bump In)</t>
        </is>
      </c>
      <c r="M177" s="6" t="inlineStr">
        <is>
          <t>PRODUCTION</t>
        </is>
      </c>
    </row>
    <row r="178">
      <c r="A178" s="6" t="n">
        <v>42100</v>
      </c>
      <c r="B178" s="6" t="n">
        <v>42100</v>
      </c>
      <c r="C178" s="6" t="inlineStr">
        <is>
          <t>Production Labour</t>
        </is>
      </c>
      <c r="D178" s="6" t="inlineStr">
        <is>
          <t>Receivable Invoice</t>
        </is>
      </c>
      <c r="E178" s="37" t="n">
        <v>46218</v>
      </c>
      <c r="F178" s="6" t="inlineStr">
        <is>
          <t>APT Management Services Pty Limited</t>
        </is>
      </c>
      <c r="G178" s="39" t="n">
        <v>0</v>
      </c>
      <c r="H178" s="39" t="n">
        <v>95</v>
      </c>
      <c r="I178" s="6" t="inlineStr">
        <is>
          <t>26061108 - APA - Qtly All Hands FYR26 - 20.8.26 [PRD]</t>
        </is>
      </c>
      <c r="J178" s="6" t="inlineStr">
        <is>
          <t>INV-10521</t>
        </is>
      </c>
      <c r="K178" s="6" t="inlineStr">
        <is>
          <t>PO-00030766</t>
        </is>
      </c>
      <c r="L178" s="6" t="inlineStr">
        <is>
          <t>APT Management Services Pty Limited - Technician Labour
To cover Camera Operator                               Additional Hour</t>
        </is>
      </c>
      <c r="M178" s="6" t="inlineStr">
        <is>
          <t>PRODUCTION</t>
        </is>
      </c>
    </row>
    <row r="179">
      <c r="A179" s="6" t="n">
        <v>42100</v>
      </c>
      <c r="B179" s="6" t="n">
        <v>42100</v>
      </c>
      <c r="C179" s="6" t="inlineStr">
        <is>
          <t>Production Labour</t>
        </is>
      </c>
      <c r="D179" s="6" t="inlineStr">
        <is>
          <t>Receivable Invoice</t>
        </is>
      </c>
      <c r="E179" s="37" t="n">
        <v>46218</v>
      </c>
      <c r="F179" s="6" t="inlineStr">
        <is>
          <t>APT Management Services Pty Limited</t>
        </is>
      </c>
      <c r="G179" s="39" t="n">
        <v>0</v>
      </c>
      <c r="H179" s="39" t="n">
        <v>475</v>
      </c>
      <c r="I179" s="6" t="inlineStr">
        <is>
          <t>26061108 - APA - Qtly All Hands FYR26 - 20.8.26 [PRD]</t>
        </is>
      </c>
      <c r="J179" s="6" t="inlineStr">
        <is>
          <t>INV-10521</t>
        </is>
      </c>
      <c r="K179" s="6" t="inlineStr">
        <is>
          <t>PO-00030766</t>
        </is>
      </c>
      <c r="L179" s="6" t="inlineStr">
        <is>
          <t>APT Management Services Pty Limited - Vision Operator</t>
        </is>
      </c>
      <c r="M179" s="6" t="inlineStr">
        <is>
          <t>PRODUCTION</t>
        </is>
      </c>
    </row>
    <row r="180">
      <c r="A180" s="6" t="n">
        <v>42100</v>
      </c>
      <c r="B180" s="6" t="n">
        <v>42100</v>
      </c>
      <c r="C180" s="6" t="inlineStr">
        <is>
          <t>Production Labour</t>
        </is>
      </c>
      <c r="D180" s="6" t="inlineStr">
        <is>
          <t>Receivable Invoice</t>
        </is>
      </c>
      <c r="E180" s="37" t="n">
        <v>46218</v>
      </c>
      <c r="F180" s="6" t="inlineStr">
        <is>
          <t>APT Management Services Pty Limited</t>
        </is>
      </c>
      <c r="G180" s="39" t="n">
        <v>0</v>
      </c>
      <c r="H180" s="39" t="n">
        <v>625</v>
      </c>
      <c r="I180" s="6" t="inlineStr">
        <is>
          <t>26061108 - APA - Qtly All Hands FYR26 - 20.8.26 [PRD]</t>
        </is>
      </c>
      <c r="J180" s="6" t="inlineStr">
        <is>
          <t>INV-10521</t>
        </is>
      </c>
      <c r="K180" s="6" t="inlineStr">
        <is>
          <t>PO-00030766</t>
        </is>
      </c>
      <c r="L180" s="6" t="inlineStr">
        <is>
          <t>APT Management Services Pty Limited - Technical Director</t>
        </is>
      </c>
      <c r="M180" s="6" t="inlineStr">
        <is>
          <t>PRODUCTION</t>
        </is>
      </c>
    </row>
    <row r="181">
      <c r="A181" s="6" t="n">
        <v>42100</v>
      </c>
      <c r="B181" s="6" t="n">
        <v>42100</v>
      </c>
      <c r="C181" s="6" t="inlineStr">
        <is>
          <t>Production Labour</t>
        </is>
      </c>
      <c r="D181" s="6" t="inlineStr">
        <is>
          <t>Receivable Invoice</t>
        </is>
      </c>
      <c r="E181" s="37" t="n">
        <v>46218</v>
      </c>
      <c r="F181" s="6" t="inlineStr">
        <is>
          <t>APT Management Services Pty Limited</t>
        </is>
      </c>
      <c r="G181" s="39" t="n">
        <v>0</v>
      </c>
      <c r="H181" s="39" t="n">
        <v>285</v>
      </c>
      <c r="I181" s="6" t="inlineStr">
        <is>
          <t>26061108 - APA - Qtly All Hands FYR26 - 20.8.26 [PRD]</t>
        </is>
      </c>
      <c r="J181" s="6" t="inlineStr">
        <is>
          <t>INV-10521</t>
        </is>
      </c>
      <c r="K181" s="6" t="inlineStr">
        <is>
          <t>PO-00030766</t>
        </is>
      </c>
      <c r="L181" s="6" t="inlineStr">
        <is>
          <t>APT Management Services Pty Limited - Technician (Bump Out)</t>
        </is>
      </c>
      <c r="M181" s="6" t="inlineStr">
        <is>
          <t>PRODUCTION</t>
        </is>
      </c>
    </row>
    <row r="182">
      <c r="A182" s="6" t="n">
        <v>42100</v>
      </c>
      <c r="B182" s="6" t="n">
        <v>42100</v>
      </c>
      <c r="C182" s="6" t="inlineStr">
        <is>
          <t>Production Labour</t>
        </is>
      </c>
      <c r="D182" s="6" t="inlineStr">
        <is>
          <t>Receivable Invoice</t>
        </is>
      </c>
      <c r="E182" s="37" t="n">
        <v>46218</v>
      </c>
      <c r="F182" s="6" t="inlineStr">
        <is>
          <t>APT Management Services Pty Limited</t>
        </is>
      </c>
      <c r="G182" s="39" t="n">
        <v>0</v>
      </c>
      <c r="H182" s="39" t="n">
        <v>285</v>
      </c>
      <c r="I182" s="6" t="inlineStr">
        <is>
          <t>26061108 - APA - Qtly All Hands FYR26 - 20.8.26 [PRD]</t>
        </is>
      </c>
      <c r="J182" s="6" t="inlineStr">
        <is>
          <t>INV-10521</t>
        </is>
      </c>
      <c r="K182" s="6" t="inlineStr">
        <is>
          <t>PO-00030766</t>
        </is>
      </c>
      <c r="L182" s="6" t="inlineStr">
        <is>
          <t>APT Management Services Pty Limited - Technician (Bump Out)</t>
        </is>
      </c>
      <c r="M182" s="6" t="inlineStr">
        <is>
          <t>PRODUCTION</t>
        </is>
      </c>
    </row>
    <row r="183">
      <c r="A183" s="6" t="n">
        <v>42100</v>
      </c>
      <c r="B183" s="6" t="n">
        <v>42100</v>
      </c>
      <c r="C183" s="6" t="inlineStr">
        <is>
          <t>Production Labour</t>
        </is>
      </c>
      <c r="D183" s="6" t="inlineStr">
        <is>
          <t>Receivable Invoice</t>
        </is>
      </c>
      <c r="E183" s="37" t="n">
        <v>46218</v>
      </c>
      <c r="F183" s="6" t="inlineStr">
        <is>
          <t>APT Management Services Pty Limited</t>
        </is>
      </c>
      <c r="G183" s="39" t="n">
        <v>0</v>
      </c>
      <c r="H183" s="39" t="n">
        <v>285</v>
      </c>
      <c r="I183" s="6" t="inlineStr">
        <is>
          <t>26061108 - APA - Qtly All Hands FYR26 - 20.8.26 [PRD]</t>
        </is>
      </c>
      <c r="J183" s="6" t="inlineStr">
        <is>
          <t>INV-10521</t>
        </is>
      </c>
      <c r="K183" s="6" t="inlineStr">
        <is>
          <t>PO-00030766</t>
        </is>
      </c>
      <c r="L183" s="6" t="inlineStr">
        <is>
          <t>APT Management Services Pty Limited - Technician (Bump Out)</t>
        </is>
      </c>
      <c r="M183" s="6" t="inlineStr">
        <is>
          <t>PRODUCTION</t>
        </is>
      </c>
    </row>
    <row r="184">
      <c r="A184" s="6" t="n">
        <v>42100</v>
      </c>
      <c r="B184" s="6" t="n">
        <v>42100</v>
      </c>
      <c r="C184" s="6" t="inlineStr">
        <is>
          <t>Production Labour</t>
        </is>
      </c>
      <c r="D184" s="6" t="inlineStr">
        <is>
          <t>Receivable Invoice</t>
        </is>
      </c>
      <c r="E184" s="37" t="n">
        <v>46218</v>
      </c>
      <c r="F184" s="6" t="inlineStr">
        <is>
          <t>APT Management Services Pty Limited</t>
        </is>
      </c>
      <c r="G184" s="39" t="n">
        <v>0</v>
      </c>
      <c r="H184" s="39" t="n">
        <v>285</v>
      </c>
      <c r="I184" s="6" t="inlineStr">
        <is>
          <t>26061108 - APA - Qtly All Hands FYR26 - 20.8.26 [PRD]</t>
        </is>
      </c>
      <c r="J184" s="6" t="inlineStr">
        <is>
          <t>INV-10521</t>
        </is>
      </c>
      <c r="K184" s="6" t="inlineStr">
        <is>
          <t>PO-00030766</t>
        </is>
      </c>
      <c r="L184" s="6" t="inlineStr">
        <is>
          <t>APT Management Services Pty Limited - Technician (Bump Out)</t>
        </is>
      </c>
      <c r="M184" s="6" t="inlineStr">
        <is>
          <t>PRODUCTION</t>
        </is>
      </c>
    </row>
    <row r="185">
      <c r="A185" s="6" t="n">
        <v>42100</v>
      </c>
      <c r="B185" s="6" t="n">
        <v>42100</v>
      </c>
      <c r="C185" s="6" t="inlineStr">
        <is>
          <t>Production Labour</t>
        </is>
      </c>
      <c r="D185" s="6" t="inlineStr">
        <is>
          <t>Receivable Invoice</t>
        </is>
      </c>
      <c r="E185" s="37" t="n">
        <v>46218</v>
      </c>
      <c r="F185" s="6" t="inlineStr">
        <is>
          <t>APT Management Services Pty Limited</t>
        </is>
      </c>
      <c r="G185" s="39" t="n">
        <v>0</v>
      </c>
      <c r="H185" s="39" t="n">
        <v>190</v>
      </c>
      <c r="I185" s="6" t="inlineStr">
        <is>
          <t>26061108 - APA - Qtly All Hands FYR26 - 20.8.26 [PRD]</t>
        </is>
      </c>
      <c r="J185" s="6" t="inlineStr">
        <is>
          <t>INV-10521</t>
        </is>
      </c>
      <c r="K185" s="6" t="inlineStr">
        <is>
          <t>PO-00030766</t>
        </is>
      </c>
      <c r="L185" s="6" t="inlineStr">
        <is>
          <t>APT Management Services Pty Limited - Warehouse Equipment Preparation</t>
        </is>
      </c>
      <c r="M185" s="6" t="inlineStr">
        <is>
          <t>PRODUCTION</t>
        </is>
      </c>
    </row>
    <row r="186">
      <c r="A186" s="6" t="n">
        <v>42100</v>
      </c>
      <c r="B186" s="6" t="n">
        <v>42100</v>
      </c>
      <c r="C186" s="6" t="inlineStr">
        <is>
          <t>Production Labour</t>
        </is>
      </c>
      <c r="D186" s="6" t="inlineStr">
        <is>
          <t>Receivable Invoice</t>
        </is>
      </c>
      <c r="E186" s="37" t="n">
        <v>46218</v>
      </c>
      <c r="F186" s="6" t="inlineStr">
        <is>
          <t>APT Management Services Pty Limited</t>
        </is>
      </c>
      <c r="G186" s="39" t="n">
        <v>0</v>
      </c>
      <c r="H186" s="39" t="n">
        <v>380</v>
      </c>
      <c r="I186" s="6" t="inlineStr">
        <is>
          <t>26061607 - APA - Qtly All Hands (BNE) - 4.11.26 [PRD]</t>
        </is>
      </c>
      <c r="J186" s="6" t="inlineStr">
        <is>
          <t>INV-10521</t>
        </is>
      </c>
      <c r="K186" s="6" t="inlineStr">
        <is>
          <t>PO-00030766</t>
        </is>
      </c>
      <c r="L186" s="6" t="inlineStr">
        <is>
          <t>APT Management Services Pty Limited - Technician (Bump In)</t>
        </is>
      </c>
      <c r="M186" s="6" t="inlineStr">
        <is>
          <t>PRODUCTION</t>
        </is>
      </c>
    </row>
    <row r="187">
      <c r="A187" s="6" t="n">
        <v>42100</v>
      </c>
      <c r="B187" s="6" t="n">
        <v>42100</v>
      </c>
      <c r="C187" s="6" t="inlineStr">
        <is>
          <t>Production Labour</t>
        </is>
      </c>
      <c r="D187" s="6" t="inlineStr">
        <is>
          <t>Receivable Invoice</t>
        </is>
      </c>
      <c r="E187" s="37" t="n">
        <v>46218</v>
      </c>
      <c r="F187" s="6" t="inlineStr">
        <is>
          <t>APT Management Services Pty Limited</t>
        </is>
      </c>
      <c r="G187" s="39" t="n">
        <v>0</v>
      </c>
      <c r="H187" s="39" t="n">
        <v>380</v>
      </c>
      <c r="I187" s="6" t="inlineStr">
        <is>
          <t>26061607 - APA - Qtly All Hands (BNE) - 4.11.26 [PRD]</t>
        </is>
      </c>
      <c r="J187" s="6" t="inlineStr">
        <is>
          <t>INV-10521</t>
        </is>
      </c>
      <c r="K187" s="6" t="inlineStr">
        <is>
          <t>PO-00030766</t>
        </is>
      </c>
      <c r="L187" s="6" t="inlineStr">
        <is>
          <t>APT Management Services Pty Limited - Technician (Bump In)</t>
        </is>
      </c>
      <c r="M187" s="6" t="inlineStr">
        <is>
          <t>PRODUCTION</t>
        </is>
      </c>
    </row>
    <row r="188">
      <c r="A188" s="6" t="n">
        <v>42100</v>
      </c>
      <c r="B188" s="6" t="n">
        <v>42100</v>
      </c>
      <c r="C188" s="6" t="inlineStr">
        <is>
          <t>Production Labour</t>
        </is>
      </c>
      <c r="D188" s="6" t="inlineStr">
        <is>
          <t>Receivable Invoice</t>
        </is>
      </c>
      <c r="E188" s="37" t="n">
        <v>46218</v>
      </c>
      <c r="F188" s="6" t="inlineStr">
        <is>
          <t>APT Management Services Pty Limited</t>
        </is>
      </c>
      <c r="G188" s="39" t="n">
        <v>0</v>
      </c>
      <c r="H188" s="39" t="n">
        <v>380</v>
      </c>
      <c r="I188" s="6" t="inlineStr">
        <is>
          <t>26061607 - APA - Qtly All Hands (BNE) - 4.11.26 [PRD]</t>
        </is>
      </c>
      <c r="J188" s="6" t="inlineStr">
        <is>
          <t>INV-10521</t>
        </is>
      </c>
      <c r="K188" s="6" t="inlineStr">
        <is>
          <t>PO-00030766</t>
        </is>
      </c>
      <c r="L188" s="6" t="inlineStr">
        <is>
          <t>APT Management Services Pty Limited - Technician (Bump In)</t>
        </is>
      </c>
      <c r="M188" s="6" t="inlineStr">
        <is>
          <t>PRODUCTION</t>
        </is>
      </c>
    </row>
    <row r="189">
      <c r="A189" s="6" t="n">
        <v>42100</v>
      </c>
      <c r="B189" s="6" t="n">
        <v>42100</v>
      </c>
      <c r="C189" s="6" t="inlineStr">
        <is>
          <t>Production Labour</t>
        </is>
      </c>
      <c r="D189" s="6" t="inlineStr">
        <is>
          <t>Receivable Invoice</t>
        </is>
      </c>
      <c r="E189" s="37" t="n">
        <v>46218</v>
      </c>
      <c r="F189" s="6" t="inlineStr">
        <is>
          <t>APT Management Services Pty Limited</t>
        </is>
      </c>
      <c r="G189" s="39" t="n">
        <v>0</v>
      </c>
      <c r="H189" s="39" t="n">
        <v>380</v>
      </c>
      <c r="I189" s="6" t="inlineStr">
        <is>
          <t>26061607 - APA - Qtly All Hands (BNE) - 4.11.26 [PRD]</t>
        </is>
      </c>
      <c r="J189" s="6" t="inlineStr">
        <is>
          <t>INV-10521</t>
        </is>
      </c>
      <c r="K189" s="6" t="inlineStr">
        <is>
          <t>PO-00030766</t>
        </is>
      </c>
      <c r="L189" s="6" t="inlineStr">
        <is>
          <t>APT Management Services Pty Limited - Technician (Bump In)</t>
        </is>
      </c>
      <c r="M189" s="6" t="inlineStr">
        <is>
          <t>PRODUCTION</t>
        </is>
      </c>
    </row>
    <row r="190">
      <c r="A190" s="6" t="n">
        <v>42100</v>
      </c>
      <c r="B190" s="6" t="n">
        <v>42100</v>
      </c>
      <c r="C190" s="6" t="inlineStr">
        <is>
          <t>Production Labour</t>
        </is>
      </c>
      <c r="D190" s="6" t="inlineStr">
        <is>
          <t>Receivable Invoice</t>
        </is>
      </c>
      <c r="E190" s="37" t="n">
        <v>46218</v>
      </c>
      <c r="F190" s="6" t="inlineStr">
        <is>
          <t>APT Management Services Pty Limited</t>
        </is>
      </c>
      <c r="G190" s="39" t="n">
        <v>0</v>
      </c>
      <c r="H190" s="39" t="n">
        <v>475</v>
      </c>
      <c r="I190" s="6" t="inlineStr">
        <is>
          <t>26061607 - APA - Qtly All Hands (BNE) - 4.11.26 [PRD]</t>
        </is>
      </c>
      <c r="J190" s="6" t="inlineStr">
        <is>
          <t>INV-10521</t>
        </is>
      </c>
      <c r="K190" s="6" t="inlineStr">
        <is>
          <t>PO-00030766</t>
        </is>
      </c>
      <c r="L190" s="6" t="inlineStr">
        <is>
          <t>APT Management Services Pty Limited - Audio Operator</t>
        </is>
      </c>
      <c r="M190" s="6" t="inlineStr">
        <is>
          <t>PRODUCTION</t>
        </is>
      </c>
    </row>
    <row r="191">
      <c r="A191" s="6" t="n">
        <v>42100</v>
      </c>
      <c r="B191" s="6" t="n">
        <v>42100</v>
      </c>
      <c r="C191" s="6" t="inlineStr">
        <is>
          <t>Production Labour</t>
        </is>
      </c>
      <c r="D191" s="6" t="inlineStr">
        <is>
          <t>Receivable Invoice</t>
        </is>
      </c>
      <c r="E191" s="37" t="n">
        <v>46218</v>
      </c>
      <c r="F191" s="6" t="inlineStr">
        <is>
          <t>APT Management Services Pty Limited</t>
        </is>
      </c>
      <c r="G191" s="39" t="n">
        <v>0</v>
      </c>
      <c r="H191" s="39" t="n">
        <v>95</v>
      </c>
      <c r="I191" s="6" t="inlineStr">
        <is>
          <t>26061607 - APA - Qtly All Hands (BNE) - 4.11.26 [PRD]</t>
        </is>
      </c>
      <c r="J191" s="6" t="inlineStr">
        <is>
          <t>INV-10521</t>
        </is>
      </c>
      <c r="K191" s="6" t="inlineStr">
        <is>
          <t>PO-00030766</t>
        </is>
      </c>
      <c r="L191" s="6" t="inlineStr">
        <is>
          <t>APT Management Services Pty Limited - Technician Labour
To cover Camera Operator Additional Hour</t>
        </is>
      </c>
      <c r="M191" s="6" t="inlineStr">
        <is>
          <t>PRODUCTION</t>
        </is>
      </c>
    </row>
    <row r="192">
      <c r="A192" s="6" t="n">
        <v>42100</v>
      </c>
      <c r="B192" s="6" t="n">
        <v>42100</v>
      </c>
      <c r="C192" s="6" t="inlineStr">
        <is>
          <t>Production Labour</t>
        </is>
      </c>
      <c r="D192" s="6" t="inlineStr">
        <is>
          <t>Receivable Invoice</t>
        </is>
      </c>
      <c r="E192" s="37" t="n">
        <v>46218</v>
      </c>
      <c r="F192" s="6" t="inlineStr">
        <is>
          <t>APT Management Services Pty Limited</t>
        </is>
      </c>
      <c r="G192" s="39" t="n">
        <v>0</v>
      </c>
      <c r="H192" s="39" t="n">
        <v>625</v>
      </c>
      <c r="I192" s="6" t="inlineStr">
        <is>
          <t>26061607 - APA - Qtly All Hands (BNE) - 4.11.26 [PRD]</t>
        </is>
      </c>
      <c r="J192" s="6" t="inlineStr">
        <is>
          <t>INV-10521</t>
        </is>
      </c>
      <c r="K192" s="6" t="inlineStr">
        <is>
          <t>PO-00030766</t>
        </is>
      </c>
      <c r="L192" s="6" t="inlineStr">
        <is>
          <t>APT Management Services Pty Limited - Technical Director</t>
        </is>
      </c>
      <c r="M192" s="6" t="inlineStr">
        <is>
          <t>PRODUCTION</t>
        </is>
      </c>
    </row>
    <row r="193">
      <c r="A193" s="6" t="n">
        <v>42100</v>
      </c>
      <c r="B193" s="6" t="n">
        <v>42100</v>
      </c>
      <c r="C193" s="6" t="inlineStr">
        <is>
          <t>Production Labour</t>
        </is>
      </c>
      <c r="D193" s="6" t="inlineStr">
        <is>
          <t>Receivable Invoice</t>
        </is>
      </c>
      <c r="E193" s="37" t="n">
        <v>46218</v>
      </c>
      <c r="F193" s="6" t="inlineStr">
        <is>
          <t>APT Management Services Pty Limited</t>
        </is>
      </c>
      <c r="G193" s="39" t="n">
        <v>0</v>
      </c>
      <c r="H193" s="39" t="n">
        <v>285</v>
      </c>
      <c r="I193" s="6" t="inlineStr">
        <is>
          <t>26061607 - APA - Qtly All Hands (BNE) - 4.11.26 [PRD]</t>
        </is>
      </c>
      <c r="J193" s="6" t="inlineStr">
        <is>
          <t>INV-10521</t>
        </is>
      </c>
      <c r="K193" s="6" t="inlineStr">
        <is>
          <t>PO-00030766</t>
        </is>
      </c>
      <c r="L193" s="6" t="inlineStr">
        <is>
          <t>APT Management Services Pty Limited - Technician (Bump Out)</t>
        </is>
      </c>
      <c r="M193" s="6" t="inlineStr">
        <is>
          <t>PRODUCTION</t>
        </is>
      </c>
    </row>
    <row r="194">
      <c r="A194" s="6" t="n">
        <v>42100</v>
      </c>
      <c r="B194" s="6" t="n">
        <v>42100</v>
      </c>
      <c r="C194" s="6" t="inlineStr">
        <is>
          <t>Production Labour</t>
        </is>
      </c>
      <c r="D194" s="6" t="inlineStr">
        <is>
          <t>Receivable Invoice</t>
        </is>
      </c>
      <c r="E194" s="37" t="n">
        <v>46218</v>
      </c>
      <c r="F194" s="6" t="inlineStr">
        <is>
          <t>APT Management Services Pty Limited</t>
        </is>
      </c>
      <c r="G194" s="39" t="n">
        <v>0</v>
      </c>
      <c r="H194" s="39" t="n">
        <v>285</v>
      </c>
      <c r="I194" s="6" t="inlineStr">
        <is>
          <t>26061607 - APA - Qtly All Hands (BNE) - 4.11.26 [PRD]</t>
        </is>
      </c>
      <c r="J194" s="6" t="inlineStr">
        <is>
          <t>INV-10521</t>
        </is>
      </c>
      <c r="K194" s="6" t="inlineStr">
        <is>
          <t>PO-00030766</t>
        </is>
      </c>
      <c r="L194" s="6" t="inlineStr">
        <is>
          <t>APT Management Services Pty Limited - Technician (Bump Out)</t>
        </is>
      </c>
      <c r="M194" s="6" t="inlineStr">
        <is>
          <t>PRODUCTION</t>
        </is>
      </c>
    </row>
    <row r="195">
      <c r="A195" s="6" t="n">
        <v>42100</v>
      </c>
      <c r="B195" s="6" t="n">
        <v>42100</v>
      </c>
      <c r="C195" s="6" t="inlineStr">
        <is>
          <t>Production Labour</t>
        </is>
      </c>
      <c r="D195" s="6" t="inlineStr">
        <is>
          <t>Receivable Invoice</t>
        </is>
      </c>
      <c r="E195" s="37" t="n">
        <v>46218</v>
      </c>
      <c r="F195" s="6" t="inlineStr">
        <is>
          <t>APT Management Services Pty Limited</t>
        </is>
      </c>
      <c r="G195" s="39" t="n">
        <v>0</v>
      </c>
      <c r="H195" s="39" t="n">
        <v>285</v>
      </c>
      <c r="I195" s="6" t="inlineStr">
        <is>
          <t>26061607 - APA - Qtly All Hands (BNE) - 4.11.26 [PRD]</t>
        </is>
      </c>
      <c r="J195" s="6" t="inlineStr">
        <is>
          <t>INV-10521</t>
        </is>
      </c>
      <c r="K195" s="6" t="inlineStr">
        <is>
          <t>PO-00030766</t>
        </is>
      </c>
      <c r="L195" s="6" t="inlineStr">
        <is>
          <t>APT Management Services Pty Limited - Technician (Bump Out)</t>
        </is>
      </c>
      <c r="M195" s="6" t="inlineStr">
        <is>
          <t>PRODUCTION</t>
        </is>
      </c>
    </row>
    <row r="196">
      <c r="A196" s="6" t="n">
        <v>42100</v>
      </c>
      <c r="B196" s="6" t="n">
        <v>42100</v>
      </c>
      <c r="C196" s="6" t="inlineStr">
        <is>
          <t>Production Labour</t>
        </is>
      </c>
      <c r="D196" s="6" t="inlineStr">
        <is>
          <t>Receivable Invoice</t>
        </is>
      </c>
      <c r="E196" s="37" t="n">
        <v>46218</v>
      </c>
      <c r="F196" s="6" t="inlineStr">
        <is>
          <t>APT Management Services Pty Limited</t>
        </is>
      </c>
      <c r="G196" s="39" t="n">
        <v>0</v>
      </c>
      <c r="H196" s="39" t="n">
        <v>285</v>
      </c>
      <c r="I196" s="6" t="inlineStr">
        <is>
          <t>26061607 - APA - Qtly All Hands (BNE) - 4.11.26 [PRD]</t>
        </is>
      </c>
      <c r="J196" s="6" t="inlineStr">
        <is>
          <t>INV-10521</t>
        </is>
      </c>
      <c r="K196" s="6" t="inlineStr">
        <is>
          <t>PO-00030766</t>
        </is>
      </c>
      <c r="L196" s="6" t="inlineStr">
        <is>
          <t>APT Management Services Pty Limited - Technician (Bump Out)</t>
        </is>
      </c>
      <c r="M196" s="6" t="inlineStr">
        <is>
          <t>PRODUCTION</t>
        </is>
      </c>
    </row>
    <row r="197">
      <c r="A197" s="6" t="n">
        <v>42100</v>
      </c>
      <c r="B197" s="6" t="n">
        <v>42100</v>
      </c>
      <c r="C197" s="6" t="inlineStr">
        <is>
          <t>Production Labour</t>
        </is>
      </c>
      <c r="D197" s="6" t="inlineStr">
        <is>
          <t>Receivable Invoice</t>
        </is>
      </c>
      <c r="E197" s="37" t="n">
        <v>46218</v>
      </c>
      <c r="F197" s="6" t="inlineStr">
        <is>
          <t>APT Management Services Pty Limited</t>
        </is>
      </c>
      <c r="G197" s="39" t="n">
        <v>0</v>
      </c>
      <c r="H197" s="39" t="n">
        <v>190</v>
      </c>
      <c r="I197" s="6" t="inlineStr">
        <is>
          <t>26061607 - APA - Qtly All Hands (BNE) - 4.11.26 [PRD]</t>
        </is>
      </c>
      <c r="J197" s="6" t="inlineStr">
        <is>
          <t>INV-10521</t>
        </is>
      </c>
      <c r="K197" s="6" t="inlineStr">
        <is>
          <t>PO-00030766</t>
        </is>
      </c>
      <c r="L197" s="6" t="inlineStr">
        <is>
          <t>APT Management Services Pty Limited - Warehouse Equipment Preparation</t>
        </is>
      </c>
      <c r="M197" s="6" t="inlineStr">
        <is>
          <t>PRODUCTION</t>
        </is>
      </c>
    </row>
    <row r="198">
      <c r="A198" s="6" t="n">
        <v>42100</v>
      </c>
      <c r="B198" s="6" t="n">
        <v>42100</v>
      </c>
      <c r="C198" s="6" t="inlineStr">
        <is>
          <t>Production Labour</t>
        </is>
      </c>
      <c r="D198" s="6" t="inlineStr">
        <is>
          <t>Receivable Invoice</t>
        </is>
      </c>
      <c r="E198" s="37" t="n">
        <v>46218</v>
      </c>
      <c r="F198" s="6" t="inlineStr">
        <is>
          <t>APT Management Services Pty Limited</t>
        </is>
      </c>
      <c r="G198" s="39" t="n">
        <v>0</v>
      </c>
      <c r="H198" s="39" t="n">
        <v>380</v>
      </c>
      <c r="I198" s="6" t="inlineStr">
        <is>
          <t>26061607 - APA - Qtly All Hands (BNE) - 4.11.26 [PRD]</t>
        </is>
      </c>
      <c r="J198" s="6" t="inlineStr">
        <is>
          <t>INV-10521</t>
        </is>
      </c>
      <c r="K198" s="6" t="inlineStr">
        <is>
          <t>PO-00030766</t>
        </is>
      </c>
      <c r="L198" s="6" t="inlineStr">
        <is>
          <t>APT Management Services Pty Limited - Technician Labour</t>
        </is>
      </c>
      <c r="M198" s="6" t="inlineStr">
        <is>
          <t>PRODUCTION</t>
        </is>
      </c>
    </row>
    <row r="199">
      <c r="A199" s="6" t="n">
        <v>42100</v>
      </c>
      <c r="B199" s="6" t="n">
        <v>42100</v>
      </c>
      <c r="C199" s="6" t="inlineStr">
        <is>
          <t>Production Labour</t>
        </is>
      </c>
      <c r="D199" s="6" t="inlineStr">
        <is>
          <t>Receivable Invoice</t>
        </is>
      </c>
      <c r="E199" s="37" t="n">
        <v>46218</v>
      </c>
      <c r="F199" s="6" t="inlineStr">
        <is>
          <t>APT Management Services Pty Limited</t>
        </is>
      </c>
      <c r="G199" s="39" t="n">
        <v>0</v>
      </c>
      <c r="H199" s="39" t="n">
        <v>380</v>
      </c>
      <c r="I199" s="6" t="inlineStr">
        <is>
          <t>26061608 - APA - Qtly All Hands Sydney - Feb 27 [PRD]</t>
        </is>
      </c>
      <c r="J199" s="6" t="inlineStr">
        <is>
          <t>INV-10521</t>
        </is>
      </c>
      <c r="K199" s="6" t="inlineStr">
        <is>
          <t>PO-00030766</t>
        </is>
      </c>
      <c r="L199" s="6" t="inlineStr">
        <is>
          <t>APT Management Services Pty Limited - Technician (Bump In)</t>
        </is>
      </c>
      <c r="M199" s="6" t="inlineStr">
        <is>
          <t>PRODUCTION</t>
        </is>
      </c>
    </row>
    <row r="200">
      <c r="A200" s="6" t="n">
        <v>42100</v>
      </c>
      <c r="B200" s="6" t="n">
        <v>42100</v>
      </c>
      <c r="C200" s="6" t="inlineStr">
        <is>
          <t>Production Labour</t>
        </is>
      </c>
      <c r="D200" s="6" t="inlineStr">
        <is>
          <t>Receivable Invoice</t>
        </is>
      </c>
      <c r="E200" s="37" t="n">
        <v>46218</v>
      </c>
      <c r="F200" s="6" t="inlineStr">
        <is>
          <t>APT Management Services Pty Limited</t>
        </is>
      </c>
      <c r="G200" s="39" t="n">
        <v>0</v>
      </c>
      <c r="H200" s="39" t="n">
        <v>380</v>
      </c>
      <c r="I200" s="6" t="inlineStr">
        <is>
          <t>26061608 - APA - Qtly All Hands Sydney - Feb 27 [PRD]</t>
        </is>
      </c>
      <c r="J200" s="6" t="inlineStr">
        <is>
          <t>INV-10521</t>
        </is>
      </c>
      <c r="K200" s="6" t="inlineStr">
        <is>
          <t>PO-00030766</t>
        </is>
      </c>
      <c r="L200" s="6" t="inlineStr">
        <is>
          <t>APT Management Services Pty Limited - Technician (Bump In)</t>
        </is>
      </c>
      <c r="M200" s="6" t="inlineStr">
        <is>
          <t>PRODUCTION</t>
        </is>
      </c>
    </row>
    <row r="201">
      <c r="A201" s="6" t="n">
        <v>42100</v>
      </c>
      <c r="B201" s="6" t="n">
        <v>42100</v>
      </c>
      <c r="C201" s="6" t="inlineStr">
        <is>
          <t>Production Labour</t>
        </is>
      </c>
      <c r="D201" s="6" t="inlineStr">
        <is>
          <t>Receivable Invoice</t>
        </is>
      </c>
      <c r="E201" s="37" t="n">
        <v>46218</v>
      </c>
      <c r="F201" s="6" t="inlineStr">
        <is>
          <t>APT Management Services Pty Limited</t>
        </is>
      </c>
      <c r="G201" s="39" t="n">
        <v>0</v>
      </c>
      <c r="H201" s="39" t="n">
        <v>380</v>
      </c>
      <c r="I201" s="6" t="inlineStr">
        <is>
          <t>26061608 - APA - Qtly All Hands Sydney - Feb 27 [PRD]</t>
        </is>
      </c>
      <c r="J201" s="6" t="inlineStr">
        <is>
          <t>INV-10521</t>
        </is>
      </c>
      <c r="K201" s="6" t="inlineStr">
        <is>
          <t>PO-00030766</t>
        </is>
      </c>
      <c r="L201" s="6" t="inlineStr">
        <is>
          <t>APT Management Services Pty Limited - Technician (Bump In)</t>
        </is>
      </c>
      <c r="M201" s="6" t="inlineStr">
        <is>
          <t>PRODUCTION</t>
        </is>
      </c>
    </row>
    <row r="202">
      <c r="A202" s="6" t="n">
        <v>42100</v>
      </c>
      <c r="B202" s="6" t="n">
        <v>42100</v>
      </c>
      <c r="C202" s="6" t="inlineStr">
        <is>
          <t>Production Labour</t>
        </is>
      </c>
      <c r="D202" s="6" t="inlineStr">
        <is>
          <t>Receivable Invoice</t>
        </is>
      </c>
      <c r="E202" s="37" t="n">
        <v>46218</v>
      </c>
      <c r="F202" s="6" t="inlineStr">
        <is>
          <t>APT Management Services Pty Limited</t>
        </is>
      </c>
      <c r="G202" s="39" t="n">
        <v>0</v>
      </c>
      <c r="H202" s="39" t="n">
        <v>380</v>
      </c>
      <c r="I202" s="6" t="inlineStr">
        <is>
          <t>26061608 - APA - Qtly All Hands Sydney - Feb 27 [PRD]</t>
        </is>
      </c>
      <c r="J202" s="6" t="inlineStr">
        <is>
          <t>INV-10521</t>
        </is>
      </c>
      <c r="K202" s="6" t="inlineStr">
        <is>
          <t>PO-00030766</t>
        </is>
      </c>
      <c r="L202" s="6" t="inlineStr">
        <is>
          <t>APT Management Services Pty Limited - Technician (Bump In)</t>
        </is>
      </c>
      <c r="M202" s="6" t="inlineStr">
        <is>
          <t>PRODUCTION</t>
        </is>
      </c>
    </row>
    <row r="203">
      <c r="A203" s="6" t="n">
        <v>42100</v>
      </c>
      <c r="B203" s="6" t="n">
        <v>42100</v>
      </c>
      <c r="C203" s="6" t="inlineStr">
        <is>
          <t>Production Labour</t>
        </is>
      </c>
      <c r="D203" s="6" t="inlineStr">
        <is>
          <t>Receivable Invoice</t>
        </is>
      </c>
      <c r="E203" s="37" t="n">
        <v>46218</v>
      </c>
      <c r="F203" s="6" t="inlineStr">
        <is>
          <t>APT Management Services Pty Limited</t>
        </is>
      </c>
      <c r="G203" s="39" t="n">
        <v>0</v>
      </c>
      <c r="H203" s="39" t="n">
        <v>625</v>
      </c>
      <c r="I203" s="6" t="inlineStr">
        <is>
          <t>26061608 - APA - Qtly All Hands Sydney - Feb 27 [PRD]</t>
        </is>
      </c>
      <c r="J203" s="6" t="inlineStr">
        <is>
          <t>INV-10521</t>
        </is>
      </c>
      <c r="K203" s="6" t="inlineStr">
        <is>
          <t>PO-00030766</t>
        </is>
      </c>
      <c r="L203" s="6" t="inlineStr">
        <is>
          <t>APT Management Services Pty Limited - Technical Director</t>
        </is>
      </c>
      <c r="M203" s="6" t="inlineStr">
        <is>
          <t>PRODUCTION</t>
        </is>
      </c>
    </row>
    <row r="204">
      <c r="A204" s="6" t="n">
        <v>42100</v>
      </c>
      <c r="B204" s="6" t="n">
        <v>42100</v>
      </c>
      <c r="C204" s="6" t="inlineStr">
        <is>
          <t>Production Labour</t>
        </is>
      </c>
      <c r="D204" s="6" t="inlineStr">
        <is>
          <t>Receivable Invoice</t>
        </is>
      </c>
      <c r="E204" s="37" t="n">
        <v>46218</v>
      </c>
      <c r="F204" s="6" t="inlineStr">
        <is>
          <t>APT Management Services Pty Limited</t>
        </is>
      </c>
      <c r="G204" s="39" t="n">
        <v>0</v>
      </c>
      <c r="H204" s="39" t="n">
        <v>475</v>
      </c>
      <c r="I204" s="6" t="inlineStr">
        <is>
          <t>26061608 - APA - Qtly All Hands Sydney - Feb 27 [PRD]</t>
        </is>
      </c>
      <c r="J204" s="6" t="inlineStr">
        <is>
          <t>INV-10521</t>
        </is>
      </c>
      <c r="K204" s="6" t="inlineStr">
        <is>
          <t>PO-00030766</t>
        </is>
      </c>
      <c r="L204" s="6" t="inlineStr">
        <is>
          <t>APT Management Services Pty Limited - Audio Operator</t>
        </is>
      </c>
      <c r="M204" s="6" t="inlineStr">
        <is>
          <t>PRODUCTION</t>
        </is>
      </c>
    </row>
    <row r="205">
      <c r="A205" s="6" t="n">
        <v>42100</v>
      </c>
      <c r="B205" s="6" t="n">
        <v>42100</v>
      </c>
      <c r="C205" s="6" t="inlineStr">
        <is>
          <t>Production Labour</t>
        </is>
      </c>
      <c r="D205" s="6" t="inlineStr">
        <is>
          <t>Receivable Invoice</t>
        </is>
      </c>
      <c r="E205" s="37" t="n">
        <v>46218</v>
      </c>
      <c r="F205" s="6" t="inlineStr">
        <is>
          <t>APT Management Services Pty Limited</t>
        </is>
      </c>
      <c r="G205" s="39" t="n">
        <v>0</v>
      </c>
      <c r="H205" s="39" t="n">
        <v>95</v>
      </c>
      <c r="I205" s="6" t="inlineStr">
        <is>
          <t>26061608 - APA - Qtly All Hands Sydney - Feb 27 [PRD]</t>
        </is>
      </c>
      <c r="J205" s="6" t="inlineStr">
        <is>
          <t>INV-10521</t>
        </is>
      </c>
      <c r="K205" s="6" t="inlineStr">
        <is>
          <t>PO-00030766</t>
        </is>
      </c>
      <c r="L205" s="6" t="inlineStr">
        <is>
          <t>APT Management Services Pty Limited - Technician Labour
To cover Camera Operator Additional Hour</t>
        </is>
      </c>
      <c r="M205" s="6" t="inlineStr">
        <is>
          <t>PRODUCTION</t>
        </is>
      </c>
    </row>
    <row r="206">
      <c r="A206" s="6" t="n">
        <v>42100</v>
      </c>
      <c r="B206" s="6" t="n">
        <v>42100</v>
      </c>
      <c r="C206" s="6" t="inlineStr">
        <is>
          <t>Production Labour</t>
        </is>
      </c>
      <c r="D206" s="6" t="inlineStr">
        <is>
          <t>Receivable Invoice</t>
        </is>
      </c>
      <c r="E206" s="37" t="n">
        <v>46218</v>
      </c>
      <c r="F206" s="6" t="inlineStr">
        <is>
          <t>APT Management Services Pty Limited</t>
        </is>
      </c>
      <c r="G206" s="39" t="n">
        <v>0</v>
      </c>
      <c r="H206" s="39" t="n">
        <v>475</v>
      </c>
      <c r="I206" s="6" t="inlineStr">
        <is>
          <t>26061608 - APA - Qtly All Hands Sydney - Feb 27 [PRD]</t>
        </is>
      </c>
      <c r="J206" s="6" t="inlineStr">
        <is>
          <t>INV-10521</t>
        </is>
      </c>
      <c r="K206" s="6" t="inlineStr">
        <is>
          <t>PO-00030766</t>
        </is>
      </c>
      <c r="L206" s="6" t="inlineStr">
        <is>
          <t>APT Management Services Pty Limited - Vision Operator</t>
        </is>
      </c>
      <c r="M206" s="6" t="inlineStr">
        <is>
          <t>PRODUCTION</t>
        </is>
      </c>
    </row>
    <row r="207">
      <c r="A207" s="6" t="n">
        <v>42100</v>
      </c>
      <c r="B207" s="6" t="n">
        <v>42100</v>
      </c>
      <c r="C207" s="6" t="inlineStr">
        <is>
          <t>Production Labour</t>
        </is>
      </c>
      <c r="D207" s="6" t="inlineStr">
        <is>
          <t>Receivable Invoice</t>
        </is>
      </c>
      <c r="E207" s="37" t="n">
        <v>46218</v>
      </c>
      <c r="F207" s="6" t="inlineStr">
        <is>
          <t>APT Management Services Pty Limited</t>
        </is>
      </c>
      <c r="G207" s="39" t="n">
        <v>0</v>
      </c>
      <c r="H207" s="39" t="n">
        <v>285</v>
      </c>
      <c r="I207" s="6" t="inlineStr">
        <is>
          <t>26061608 - APA - Qtly All Hands Sydney - Feb 27 [PRD]</t>
        </is>
      </c>
      <c r="J207" s="6" t="inlineStr">
        <is>
          <t>INV-10521</t>
        </is>
      </c>
      <c r="K207" s="6" t="inlineStr">
        <is>
          <t>PO-00030766</t>
        </is>
      </c>
      <c r="L207" s="6" t="inlineStr">
        <is>
          <t>APT Management Services Pty Limited - Technician (Bump Out)</t>
        </is>
      </c>
      <c r="M207" s="6" t="inlineStr">
        <is>
          <t>PRODUCTION</t>
        </is>
      </c>
    </row>
    <row r="208">
      <c r="A208" s="6" t="n">
        <v>42100</v>
      </c>
      <c r="B208" s="6" t="n">
        <v>42100</v>
      </c>
      <c r="C208" s="6" t="inlineStr">
        <is>
          <t>Production Labour</t>
        </is>
      </c>
      <c r="D208" s="6" t="inlineStr">
        <is>
          <t>Receivable Invoice</t>
        </is>
      </c>
      <c r="E208" s="37" t="n">
        <v>46218</v>
      </c>
      <c r="F208" s="6" t="inlineStr">
        <is>
          <t>APT Management Services Pty Limited</t>
        </is>
      </c>
      <c r="G208" s="39" t="n">
        <v>0</v>
      </c>
      <c r="H208" s="39" t="n">
        <v>285</v>
      </c>
      <c r="I208" s="6" t="inlineStr">
        <is>
          <t>26061608 - APA - Qtly All Hands Sydney - Feb 27 [PRD]</t>
        </is>
      </c>
      <c r="J208" s="6" t="inlineStr">
        <is>
          <t>INV-10521</t>
        </is>
      </c>
      <c r="K208" s="6" t="inlineStr">
        <is>
          <t>PO-00030766</t>
        </is>
      </c>
      <c r="L208" s="6" t="inlineStr">
        <is>
          <t>APT Management Services Pty Limited - Technician (Bump Out)</t>
        </is>
      </c>
      <c r="M208" s="6" t="inlineStr">
        <is>
          <t>PRODUCTION</t>
        </is>
      </c>
    </row>
    <row r="209">
      <c r="A209" s="6" t="n">
        <v>42100</v>
      </c>
      <c r="B209" s="6" t="n">
        <v>42100</v>
      </c>
      <c r="C209" s="6" t="inlineStr">
        <is>
          <t>Production Labour</t>
        </is>
      </c>
      <c r="D209" s="6" t="inlineStr">
        <is>
          <t>Receivable Invoice</t>
        </is>
      </c>
      <c r="E209" s="37" t="n">
        <v>46218</v>
      </c>
      <c r="F209" s="6" t="inlineStr">
        <is>
          <t>APT Management Services Pty Limited</t>
        </is>
      </c>
      <c r="G209" s="39" t="n">
        <v>0</v>
      </c>
      <c r="H209" s="39" t="n">
        <v>285</v>
      </c>
      <c r="I209" s="6" t="inlineStr">
        <is>
          <t>26061608 - APA - Qtly All Hands Sydney - Feb 27 [PRD]</t>
        </is>
      </c>
      <c r="J209" s="6" t="inlineStr">
        <is>
          <t>INV-10521</t>
        </is>
      </c>
      <c r="K209" s="6" t="inlineStr">
        <is>
          <t>PO-00030766</t>
        </is>
      </c>
      <c r="L209" s="6" t="inlineStr">
        <is>
          <t>APT Management Services Pty Limited - Technician (Bump Out)</t>
        </is>
      </c>
      <c r="M209" s="6" t="inlineStr">
        <is>
          <t>PRODUCTION</t>
        </is>
      </c>
    </row>
    <row r="210">
      <c r="A210" s="6" t="n">
        <v>42100</v>
      </c>
      <c r="B210" s="6" t="n">
        <v>42100</v>
      </c>
      <c r="C210" s="6" t="inlineStr">
        <is>
          <t>Production Labour</t>
        </is>
      </c>
      <c r="D210" s="6" t="inlineStr">
        <is>
          <t>Receivable Invoice</t>
        </is>
      </c>
      <c r="E210" s="37" t="n">
        <v>46218</v>
      </c>
      <c r="F210" s="6" t="inlineStr">
        <is>
          <t>APT Management Services Pty Limited</t>
        </is>
      </c>
      <c r="G210" s="39" t="n">
        <v>0</v>
      </c>
      <c r="H210" s="39" t="n">
        <v>285</v>
      </c>
      <c r="I210" s="6" t="inlineStr">
        <is>
          <t>26061608 - APA - Qtly All Hands Sydney - Feb 27 [PRD]</t>
        </is>
      </c>
      <c r="J210" s="6" t="inlineStr">
        <is>
          <t>INV-10521</t>
        </is>
      </c>
      <c r="K210" s="6" t="inlineStr">
        <is>
          <t>PO-00030766</t>
        </is>
      </c>
      <c r="L210" s="6" t="inlineStr">
        <is>
          <t>APT Management Services Pty Limited - Technician (Bump Out)</t>
        </is>
      </c>
      <c r="M210" s="6" t="inlineStr">
        <is>
          <t>PRODUCTION</t>
        </is>
      </c>
    </row>
    <row r="211">
      <c r="A211" s="6" t="n">
        <v>42100</v>
      </c>
      <c r="B211" s="6" t="n">
        <v>42100</v>
      </c>
      <c r="C211" s="6" t="inlineStr">
        <is>
          <t>Production Labour</t>
        </is>
      </c>
      <c r="D211" s="6" t="inlineStr">
        <is>
          <t>Receivable Invoice</t>
        </is>
      </c>
      <c r="E211" s="37" t="n">
        <v>46218</v>
      </c>
      <c r="F211" s="6" t="inlineStr">
        <is>
          <t>APT Management Services Pty Limited</t>
        </is>
      </c>
      <c r="G211" s="39" t="n">
        <v>0</v>
      </c>
      <c r="H211" s="39" t="n">
        <v>190</v>
      </c>
      <c r="I211" s="6" t="inlineStr">
        <is>
          <t>26061608 - APA - Qtly All Hands Sydney - Feb 27 [PRD]</t>
        </is>
      </c>
      <c r="J211" s="6" t="inlineStr">
        <is>
          <t>INV-10521</t>
        </is>
      </c>
      <c r="K211" s="6" t="inlineStr">
        <is>
          <t>PO-00030766</t>
        </is>
      </c>
      <c r="L211" s="6" t="inlineStr">
        <is>
          <t>APT Management Services Pty Limited - Warehouse Equipment Preparation</t>
        </is>
      </c>
      <c r="M211" s="6" t="inlineStr">
        <is>
          <t>PRODUCTION</t>
        </is>
      </c>
    </row>
    <row r="212">
      <c r="A212" s="6" t="n">
        <v>42100</v>
      </c>
      <c r="B212" s="6" t="n">
        <v>42100</v>
      </c>
      <c r="C212" s="6" t="inlineStr">
        <is>
          <t>Production Labour</t>
        </is>
      </c>
      <c r="D212" s="6" t="inlineStr">
        <is>
          <t>Receivable Invoice</t>
        </is>
      </c>
      <c r="E212" s="37" t="n">
        <v>46218</v>
      </c>
      <c r="F212" s="6" t="inlineStr">
        <is>
          <t>APT Management Services Pty Limited</t>
        </is>
      </c>
      <c r="G212" s="39" t="n">
        <v>0</v>
      </c>
      <c r="H212" s="39" t="n">
        <v>380</v>
      </c>
      <c r="I212" s="6" t="inlineStr">
        <is>
          <t>26061609 - APA Qtly All Hands Perth - May 2027 [PRD]</t>
        </is>
      </c>
      <c r="J212" s="6" t="inlineStr">
        <is>
          <t>INV-10521</t>
        </is>
      </c>
      <c r="K212" s="6" t="inlineStr">
        <is>
          <t>PO-00030766</t>
        </is>
      </c>
      <c r="L212" s="6" t="inlineStr">
        <is>
          <t>APT Management Services Pty Limited - Technician (Bump In)</t>
        </is>
      </c>
      <c r="M212" s="6" t="inlineStr">
        <is>
          <t>PRODUCTION</t>
        </is>
      </c>
    </row>
    <row r="213">
      <c r="A213" s="6" t="n">
        <v>42100</v>
      </c>
      <c r="B213" s="6" t="n">
        <v>42100</v>
      </c>
      <c r="C213" s="6" t="inlineStr">
        <is>
          <t>Production Labour</t>
        </is>
      </c>
      <c r="D213" s="6" t="inlineStr">
        <is>
          <t>Receivable Invoice</t>
        </is>
      </c>
      <c r="E213" s="37" t="n">
        <v>46218</v>
      </c>
      <c r="F213" s="6" t="inlineStr">
        <is>
          <t>APT Management Services Pty Limited</t>
        </is>
      </c>
      <c r="G213" s="39" t="n">
        <v>0</v>
      </c>
      <c r="H213" s="39" t="n">
        <v>380</v>
      </c>
      <c r="I213" s="6" t="inlineStr">
        <is>
          <t>26061609 - APA Qtly All Hands Perth - May 2027 [PRD]</t>
        </is>
      </c>
      <c r="J213" s="6" t="inlineStr">
        <is>
          <t>INV-10521</t>
        </is>
      </c>
      <c r="K213" s="6" t="inlineStr">
        <is>
          <t>PO-00030766</t>
        </is>
      </c>
      <c r="L213" s="6" t="inlineStr">
        <is>
          <t>APT Management Services Pty Limited - Technician (Bump In)</t>
        </is>
      </c>
      <c r="M213" s="6" t="inlineStr">
        <is>
          <t>PRODUCTION</t>
        </is>
      </c>
    </row>
    <row r="214">
      <c r="A214" s="6" t="n">
        <v>42100</v>
      </c>
      <c r="B214" s="6" t="n">
        <v>42100</v>
      </c>
      <c r="C214" s="6" t="inlineStr">
        <is>
          <t>Production Labour</t>
        </is>
      </c>
      <c r="D214" s="6" t="inlineStr">
        <is>
          <t>Receivable Invoice</t>
        </is>
      </c>
      <c r="E214" s="37" t="n">
        <v>46218</v>
      </c>
      <c r="F214" s="6" t="inlineStr">
        <is>
          <t>APT Management Services Pty Limited</t>
        </is>
      </c>
      <c r="G214" s="39" t="n">
        <v>0</v>
      </c>
      <c r="H214" s="39" t="n">
        <v>380</v>
      </c>
      <c r="I214" s="6" t="inlineStr">
        <is>
          <t>26061609 - APA Qtly All Hands Perth - May 2027 [PRD]</t>
        </is>
      </c>
      <c r="J214" s="6" t="inlineStr">
        <is>
          <t>INV-10521</t>
        </is>
      </c>
      <c r="K214" s="6" t="inlineStr">
        <is>
          <t>PO-00030766</t>
        </is>
      </c>
      <c r="L214" s="6" t="inlineStr">
        <is>
          <t>APT Management Services Pty Limited - Technician (Bump In)</t>
        </is>
      </c>
      <c r="M214" s="6" t="inlineStr">
        <is>
          <t>PRODUCTION</t>
        </is>
      </c>
    </row>
    <row r="215">
      <c r="A215" s="6" t="n">
        <v>42100</v>
      </c>
      <c r="B215" s="6" t="n">
        <v>42100</v>
      </c>
      <c r="C215" s="6" t="inlineStr">
        <is>
          <t>Production Labour</t>
        </is>
      </c>
      <c r="D215" s="6" t="inlineStr">
        <is>
          <t>Receivable Invoice</t>
        </is>
      </c>
      <c r="E215" s="37" t="n">
        <v>46218</v>
      </c>
      <c r="F215" s="6" t="inlineStr">
        <is>
          <t>APT Management Services Pty Limited</t>
        </is>
      </c>
      <c r="G215" s="39" t="n">
        <v>0</v>
      </c>
      <c r="H215" s="39" t="n">
        <v>380</v>
      </c>
      <c r="I215" s="6" t="inlineStr">
        <is>
          <t>26061609 - APA Qtly All Hands Perth - May 2027 [PRD]</t>
        </is>
      </c>
      <c r="J215" s="6" t="inlineStr">
        <is>
          <t>INV-10521</t>
        </is>
      </c>
      <c r="K215" s="6" t="inlineStr">
        <is>
          <t>PO-00030766</t>
        </is>
      </c>
      <c r="L215" s="6" t="inlineStr">
        <is>
          <t>APT Management Services Pty Limited - Technician (Bump In)</t>
        </is>
      </c>
      <c r="M215" s="6" t="inlineStr">
        <is>
          <t>PRODUCTION</t>
        </is>
      </c>
    </row>
    <row r="216">
      <c r="A216" s="6" t="n">
        <v>42100</v>
      </c>
      <c r="B216" s="6" t="n">
        <v>42100</v>
      </c>
      <c r="C216" s="6" t="inlineStr">
        <is>
          <t>Production Labour</t>
        </is>
      </c>
      <c r="D216" s="6" t="inlineStr">
        <is>
          <t>Receivable Invoice</t>
        </is>
      </c>
      <c r="E216" s="37" t="n">
        <v>46218</v>
      </c>
      <c r="F216" s="6" t="inlineStr">
        <is>
          <t>APT Management Services Pty Limited</t>
        </is>
      </c>
      <c r="G216" s="39" t="n">
        <v>0</v>
      </c>
      <c r="H216" s="39" t="n">
        <v>475</v>
      </c>
      <c r="I216" s="6" t="inlineStr">
        <is>
          <t>26061609 - APA Qtly All Hands Perth - May 2027 [PRD]</t>
        </is>
      </c>
      <c r="J216" s="6" t="inlineStr">
        <is>
          <t>INV-10521</t>
        </is>
      </c>
      <c r="K216" s="6" t="inlineStr">
        <is>
          <t>PO-00030766</t>
        </is>
      </c>
      <c r="L216" s="6" t="inlineStr">
        <is>
          <t>APT Management Services Pty Limited - Audio Operator</t>
        </is>
      </c>
      <c r="M216" s="6" t="inlineStr">
        <is>
          <t>PRODUCTION</t>
        </is>
      </c>
    </row>
    <row r="217">
      <c r="A217" s="6" t="n">
        <v>42100</v>
      </c>
      <c r="B217" s="6" t="n">
        <v>42100</v>
      </c>
      <c r="C217" s="6" t="inlineStr">
        <is>
          <t>Production Labour</t>
        </is>
      </c>
      <c r="D217" s="6" t="inlineStr">
        <is>
          <t>Receivable Invoice</t>
        </is>
      </c>
      <c r="E217" s="37" t="n">
        <v>46218</v>
      </c>
      <c r="F217" s="6" t="inlineStr">
        <is>
          <t>APT Management Services Pty Limited</t>
        </is>
      </c>
      <c r="G217" s="39" t="n">
        <v>0</v>
      </c>
      <c r="H217" s="39" t="n">
        <v>95</v>
      </c>
      <c r="I217" s="6" t="inlineStr">
        <is>
          <t>26061609 - APA Qtly All Hands Perth - May 2027 [PRD]</t>
        </is>
      </c>
      <c r="J217" s="6" t="inlineStr">
        <is>
          <t>INV-10521</t>
        </is>
      </c>
      <c r="K217" s="6" t="inlineStr">
        <is>
          <t>PO-00030766</t>
        </is>
      </c>
      <c r="L217" s="6" t="inlineStr">
        <is>
          <t>APT Management Services Pty Limited - Technician Labour
To cover Camera Operator Additional Hour</t>
        </is>
      </c>
      <c r="M217" s="6" t="inlineStr">
        <is>
          <t>PRODUCTION</t>
        </is>
      </c>
    </row>
    <row r="218">
      <c r="A218" s="6" t="n">
        <v>42100</v>
      </c>
      <c r="B218" s="6" t="n">
        <v>42100</v>
      </c>
      <c r="C218" s="6" t="inlineStr">
        <is>
          <t>Production Labour</t>
        </is>
      </c>
      <c r="D218" s="6" t="inlineStr">
        <is>
          <t>Receivable Invoice</t>
        </is>
      </c>
      <c r="E218" s="37" t="n">
        <v>46218</v>
      </c>
      <c r="F218" s="6" t="inlineStr">
        <is>
          <t>APT Management Services Pty Limited</t>
        </is>
      </c>
      <c r="G218" s="39" t="n">
        <v>0</v>
      </c>
      <c r="H218" s="39" t="n">
        <v>625</v>
      </c>
      <c r="I218" s="6" t="inlineStr">
        <is>
          <t>26061609 - APA Qtly All Hands Perth - May 2027 [PRD]</t>
        </is>
      </c>
      <c r="J218" s="6" t="inlineStr">
        <is>
          <t>INV-10521</t>
        </is>
      </c>
      <c r="K218" s="6" t="inlineStr">
        <is>
          <t>PO-00030766</t>
        </is>
      </c>
      <c r="L218" s="6" t="inlineStr">
        <is>
          <t>APT Management Services Pty Limited - Technical Director</t>
        </is>
      </c>
      <c r="M218" s="6" t="inlineStr">
        <is>
          <t>PRODUCTION</t>
        </is>
      </c>
    </row>
    <row r="219">
      <c r="A219" s="6" t="n">
        <v>42100</v>
      </c>
      <c r="B219" s="6" t="n">
        <v>42100</v>
      </c>
      <c r="C219" s="6" t="inlineStr">
        <is>
          <t>Production Labour</t>
        </is>
      </c>
      <c r="D219" s="6" t="inlineStr">
        <is>
          <t>Receivable Invoice</t>
        </is>
      </c>
      <c r="E219" s="37" t="n">
        <v>46218</v>
      </c>
      <c r="F219" s="6" t="inlineStr">
        <is>
          <t>APT Management Services Pty Limited</t>
        </is>
      </c>
      <c r="G219" s="39" t="n">
        <v>0</v>
      </c>
      <c r="H219" s="39" t="n">
        <v>285</v>
      </c>
      <c r="I219" s="6" t="inlineStr">
        <is>
          <t>26061609 - APA Qtly All Hands Perth - May 2027 [PRD]</t>
        </is>
      </c>
      <c r="J219" s="6" t="inlineStr">
        <is>
          <t>INV-10521</t>
        </is>
      </c>
      <c r="K219" s="6" t="inlineStr">
        <is>
          <t>PO-00030766</t>
        </is>
      </c>
      <c r="L219" s="6" t="inlineStr">
        <is>
          <t>APT Management Services Pty Limited - Technician (Bump Out)</t>
        </is>
      </c>
      <c r="M219" s="6" t="inlineStr">
        <is>
          <t>PRODUCTION</t>
        </is>
      </c>
    </row>
    <row r="220">
      <c r="A220" s="6" t="n">
        <v>42100</v>
      </c>
      <c r="B220" s="6" t="n">
        <v>42100</v>
      </c>
      <c r="C220" s="6" t="inlineStr">
        <is>
          <t>Production Labour</t>
        </is>
      </c>
      <c r="D220" s="6" t="inlineStr">
        <is>
          <t>Receivable Invoice</t>
        </is>
      </c>
      <c r="E220" s="37" t="n">
        <v>46218</v>
      </c>
      <c r="F220" s="6" t="inlineStr">
        <is>
          <t>APT Management Services Pty Limited</t>
        </is>
      </c>
      <c r="G220" s="39" t="n">
        <v>0</v>
      </c>
      <c r="H220" s="39" t="n">
        <v>285</v>
      </c>
      <c r="I220" s="6" t="inlineStr">
        <is>
          <t>26061609 - APA Qtly All Hands Perth - May 2027 [PRD]</t>
        </is>
      </c>
      <c r="J220" s="6" t="inlineStr">
        <is>
          <t>INV-10521</t>
        </is>
      </c>
      <c r="K220" s="6" t="inlineStr">
        <is>
          <t>PO-00030766</t>
        </is>
      </c>
      <c r="L220" s="6" t="inlineStr">
        <is>
          <t>APT Management Services Pty Limited - Technician (Bump Out)</t>
        </is>
      </c>
      <c r="M220" s="6" t="inlineStr">
        <is>
          <t>PRODUCTION</t>
        </is>
      </c>
    </row>
    <row r="221">
      <c r="A221" s="6" t="n">
        <v>42100</v>
      </c>
      <c r="B221" s="6" t="n">
        <v>42100</v>
      </c>
      <c r="C221" s="6" t="inlineStr">
        <is>
          <t>Production Labour</t>
        </is>
      </c>
      <c r="D221" s="6" t="inlineStr">
        <is>
          <t>Receivable Invoice</t>
        </is>
      </c>
      <c r="E221" s="37" t="n">
        <v>46218</v>
      </c>
      <c r="F221" s="6" t="inlineStr">
        <is>
          <t>APT Management Services Pty Limited</t>
        </is>
      </c>
      <c r="G221" s="39" t="n">
        <v>0</v>
      </c>
      <c r="H221" s="39" t="n">
        <v>285</v>
      </c>
      <c r="I221" s="6" t="inlineStr">
        <is>
          <t>26061609 - APA Qtly All Hands Perth - May 2027 [PRD]</t>
        </is>
      </c>
      <c r="J221" s="6" t="inlineStr">
        <is>
          <t>INV-10521</t>
        </is>
      </c>
      <c r="K221" s="6" t="inlineStr">
        <is>
          <t>PO-00030766</t>
        </is>
      </c>
      <c r="L221" s="6" t="inlineStr">
        <is>
          <t>APT Management Services Pty Limited - Technician (Bump Out)</t>
        </is>
      </c>
      <c r="M221" s="6" t="inlineStr">
        <is>
          <t>PRODUCTION</t>
        </is>
      </c>
    </row>
    <row r="222">
      <c r="A222" s="6" t="n">
        <v>42100</v>
      </c>
      <c r="B222" s="6" t="n">
        <v>42100</v>
      </c>
      <c r="C222" s="6" t="inlineStr">
        <is>
          <t>Production Labour</t>
        </is>
      </c>
      <c r="D222" s="6" t="inlineStr">
        <is>
          <t>Receivable Invoice</t>
        </is>
      </c>
      <c r="E222" s="37" t="n">
        <v>46218</v>
      </c>
      <c r="F222" s="6" t="inlineStr">
        <is>
          <t>APT Management Services Pty Limited</t>
        </is>
      </c>
      <c r="G222" s="39" t="n">
        <v>0</v>
      </c>
      <c r="H222" s="39" t="n">
        <v>285</v>
      </c>
      <c r="I222" s="6" t="inlineStr">
        <is>
          <t>26061609 - APA Qtly All Hands Perth - May 2027 [PRD]</t>
        </is>
      </c>
      <c r="J222" s="6" t="inlineStr">
        <is>
          <t>INV-10521</t>
        </is>
      </c>
      <c r="K222" s="6" t="inlineStr">
        <is>
          <t>PO-00030766</t>
        </is>
      </c>
      <c r="L222" s="6" t="inlineStr">
        <is>
          <t>APT Management Services Pty Limited - Technician (Bump Out)</t>
        </is>
      </c>
      <c r="M222" s="6" t="inlineStr">
        <is>
          <t>PRODUCTION</t>
        </is>
      </c>
    </row>
    <row r="223">
      <c r="A223" s="6" t="n">
        <v>42100</v>
      </c>
      <c r="B223" s="6" t="n">
        <v>42100</v>
      </c>
      <c r="C223" s="6" t="inlineStr">
        <is>
          <t>Production Labour</t>
        </is>
      </c>
      <c r="D223" s="6" t="inlineStr">
        <is>
          <t>Receivable Invoice</t>
        </is>
      </c>
      <c r="E223" s="37" t="n">
        <v>46218</v>
      </c>
      <c r="F223" s="6" t="inlineStr">
        <is>
          <t>APT Management Services Pty Limited</t>
        </is>
      </c>
      <c r="G223" s="39" t="n">
        <v>0</v>
      </c>
      <c r="H223" s="39" t="n">
        <v>190</v>
      </c>
      <c r="I223" s="6" t="inlineStr">
        <is>
          <t>26061609 - APA Qtly All Hands Perth - May 2027 [PRD]</t>
        </is>
      </c>
      <c r="J223" s="6" t="inlineStr">
        <is>
          <t>INV-10521</t>
        </is>
      </c>
      <c r="K223" s="6" t="inlineStr">
        <is>
          <t>PO-00030766</t>
        </is>
      </c>
      <c r="L223" s="6" t="inlineStr">
        <is>
          <t>APT Management Services Pty Limited - Warehouse Equipment Preparation</t>
        </is>
      </c>
      <c r="M223" s="6" t="inlineStr">
        <is>
          <t>PRODUCTION</t>
        </is>
      </c>
    </row>
    <row r="224">
      <c r="A224" s="6" t="n">
        <v>42100</v>
      </c>
      <c r="B224" s="6" t="n">
        <v>42100</v>
      </c>
      <c r="C224" s="6" t="inlineStr">
        <is>
          <t>Production Labour</t>
        </is>
      </c>
      <c r="D224" s="6" t="inlineStr">
        <is>
          <t>Receivable Invoice</t>
        </is>
      </c>
      <c r="E224" s="37" t="n">
        <v>46218</v>
      </c>
      <c r="F224" s="6" t="inlineStr">
        <is>
          <t>APT Management Services Pty Limited</t>
        </is>
      </c>
      <c r="G224" s="39" t="n">
        <v>0</v>
      </c>
      <c r="H224" s="39" t="n">
        <v>950</v>
      </c>
      <c r="I224" s="6" t="inlineStr">
        <is>
          <t>26061609 - APA Qtly All Hands Perth - May 2027 [PRD]</t>
        </is>
      </c>
      <c r="J224" s="6" t="inlineStr">
        <is>
          <t>INV-10521</t>
        </is>
      </c>
      <c r="K224" s="6" t="inlineStr">
        <is>
          <t>PO-00030766</t>
        </is>
      </c>
      <c r="L224" s="6" t="inlineStr">
        <is>
          <t>APT Management Services Pty Limited - Technician Labour</t>
        </is>
      </c>
      <c r="M224" s="6" t="inlineStr">
        <is>
          <t>PRODUCTION</t>
        </is>
      </c>
    </row>
    <row r="225">
      <c r="A225" s="6" t="n">
        <v>42100</v>
      </c>
      <c r="B225" s="6" t="n">
        <v>42100</v>
      </c>
      <c r="C225" s="6" t="inlineStr">
        <is>
          <t>Production Labour</t>
        </is>
      </c>
      <c r="D225" s="6" t="inlineStr">
        <is>
          <t>Receivable Invoice</t>
        </is>
      </c>
      <c r="E225" s="37" t="n">
        <v>46219</v>
      </c>
      <c r="F225" s="6" t="inlineStr">
        <is>
          <t>Elkiem</t>
        </is>
      </c>
      <c r="G225" s="39" t="n">
        <v>0</v>
      </c>
      <c r="H225" s="39" t="n">
        <v>261.25</v>
      </c>
      <c r="I225" s="6" t="inlineStr">
        <is>
          <t>2605802 - Elkiem Studio Support 15.7.26 [PRD]</t>
        </is>
      </c>
      <c r="J225" s="6" t="inlineStr">
        <is>
          <t>INV-10524</t>
        </is>
      </c>
      <c r="K225" s="6" t="inlineStr">
        <is>
          <t>Elkiem Studio Support | 15.7.2026</t>
        </is>
      </c>
      <c r="L225" s="6" t="inlineStr">
        <is>
          <t>Elkiem - Last minute cancellation fee (50% of quoted job)</t>
        </is>
      </c>
      <c r="M225" s="6" t="inlineStr">
        <is>
          <t>PRODUCTION</t>
        </is>
      </c>
    </row>
    <row r="226">
      <c r="A226" s="6" t="n">
        <v>42100</v>
      </c>
      <c r="B226" s="6" t="n">
        <v>42100</v>
      </c>
      <c r="C226" s="6" t="inlineStr">
        <is>
          <t>Production Labour</t>
        </is>
      </c>
      <c r="D226" s="6" t="inlineStr">
        <is>
          <t>Receivable Invoice</t>
        </is>
      </c>
      <c r="E226" s="37" t="n">
        <v>46232</v>
      </c>
      <c r="F226" s="6" t="inlineStr">
        <is>
          <t>Optiver Pty Limited</t>
        </is>
      </c>
      <c r="G226" s="39" t="n">
        <v>0</v>
      </c>
      <c r="H226" s="39" t="n">
        <v>380</v>
      </c>
      <c r="I226" s="6" t="inlineStr">
        <is>
          <t>26041603 - Optiver - Town Hall - 23.7.26 [PRD]</t>
        </is>
      </c>
      <c r="J226" s="6" t="inlineStr">
        <is>
          <t>INV-10538</t>
        </is>
      </c>
      <c r="K226" s="6" t="inlineStr">
        <is>
          <t>Optiver - Mid Year Townhall - 23.7.26</t>
        </is>
      </c>
      <c r="L226" s="6" t="inlineStr">
        <is>
          <t>Optiver Pty Limited - Technician Labour</t>
        </is>
      </c>
      <c r="M226" s="6" t="inlineStr">
        <is>
          <t>PRODUCTION</t>
        </is>
      </c>
    </row>
    <row r="227">
      <c r="A227" s="6" t="n">
        <v>42100</v>
      </c>
      <c r="B227" s="6" t="n">
        <v>42100</v>
      </c>
      <c r="C227" s="6" t="inlineStr">
        <is>
          <t>Production Labour</t>
        </is>
      </c>
      <c r="D227" s="6" t="inlineStr">
        <is>
          <t>Receivable Invoice</t>
        </is>
      </c>
      <c r="E227" s="37" t="n">
        <v>46233</v>
      </c>
      <c r="F227" s="6" t="inlineStr">
        <is>
          <t>Arup Australia Services Pty Ltd</t>
        </is>
      </c>
      <c r="G227" s="39" t="n">
        <v>0</v>
      </c>
      <c r="H227" s="39" t="n">
        <v>190</v>
      </c>
      <c r="I227" s="6" t="inlineStr">
        <is>
          <t>2605403 - ARUP - Oves Awards - 23.7.26 [PRD]</t>
        </is>
      </c>
      <c r="J227" s="6" t="inlineStr">
        <is>
          <t>INV-10540</t>
        </is>
      </c>
      <c r="K227" s="6" t="inlineStr">
        <is>
          <t>Arup - The Oves Awards 23.07.2026</t>
        </is>
      </c>
      <c r="L227" s="6" t="inlineStr">
        <is>
          <t>Arup Australia Services Pty Ltd - Audio Operator</t>
        </is>
      </c>
      <c r="M227" s="6" t="inlineStr">
        <is>
          <t>PRODUCTION</t>
        </is>
      </c>
    </row>
    <row r="228">
      <c r="A228" s="6" t="n">
        <v>42100</v>
      </c>
      <c r="B228" s="6" t="n">
        <v>42100</v>
      </c>
      <c r="C228" s="6" t="inlineStr">
        <is>
          <t>Production Labour</t>
        </is>
      </c>
      <c r="D228" s="6" t="inlineStr">
        <is>
          <t>Receivable Invoice</t>
        </is>
      </c>
      <c r="E228" s="37" t="n">
        <v>46233</v>
      </c>
      <c r="F228" s="6" t="inlineStr">
        <is>
          <t>Arup Australia Services Pty Ltd</t>
        </is>
      </c>
      <c r="G228" s="39" t="n">
        <v>0</v>
      </c>
      <c r="H228" s="39" t="n">
        <v>760</v>
      </c>
      <c r="I228" s="6" t="inlineStr">
        <is>
          <t>2605403 - ARUP - Oves Awards - 23.7.26 [PRD]</t>
        </is>
      </c>
      <c r="J228" s="6" t="inlineStr">
        <is>
          <t>INV-10540</t>
        </is>
      </c>
      <c r="K228" s="6" t="inlineStr">
        <is>
          <t>Arup - The Oves Awards 23.07.2026</t>
        </is>
      </c>
      <c r="L228" s="6" t="inlineStr">
        <is>
          <t>Arup Australia Services Pty Ltd - Technician (Bump In)</t>
        </is>
      </c>
      <c r="M228" s="6" t="inlineStr">
        <is>
          <t>PRODUCTION</t>
        </is>
      </c>
    </row>
    <row r="229">
      <c r="A229" s="6" t="n">
        <v>42100</v>
      </c>
      <c r="B229" s="6" t="n">
        <v>42100</v>
      </c>
      <c r="C229" s="6" t="inlineStr">
        <is>
          <t>Production Labour</t>
        </is>
      </c>
      <c r="D229" s="6" t="inlineStr">
        <is>
          <t>Receivable Invoice</t>
        </is>
      </c>
      <c r="E229" s="37" t="n">
        <v>46233</v>
      </c>
      <c r="F229" s="6" t="inlineStr">
        <is>
          <t>Arup Australia Services Pty Ltd</t>
        </is>
      </c>
      <c r="G229" s="39" t="n">
        <v>0</v>
      </c>
      <c r="H229" s="39" t="n">
        <v>380</v>
      </c>
      <c r="I229" s="6" t="inlineStr">
        <is>
          <t>2605403 - ARUP - Oves Awards - 23.7.26 [PRD]</t>
        </is>
      </c>
      <c r="J229" s="6" t="inlineStr">
        <is>
          <t>INV-10540</t>
        </is>
      </c>
      <c r="K229" s="6" t="inlineStr">
        <is>
          <t>Arup - The Oves Awards 23.07.2026</t>
        </is>
      </c>
      <c r="L229" s="6" t="inlineStr">
        <is>
          <t>Arup Australia Services Pty Ltd - Technician (Bump Out)</t>
        </is>
      </c>
      <c r="M229" s="6" t="inlineStr">
        <is>
          <t>PRODUCTION</t>
        </is>
      </c>
    </row>
    <row r="230">
      <c r="A230" s="6" t="n">
        <v>42100</v>
      </c>
      <c r="B230" s="6" t="n">
        <v>42100</v>
      </c>
      <c r="C230" s="6" t="inlineStr">
        <is>
          <t>Production Labour</t>
        </is>
      </c>
      <c r="D230" s="6" t="inlineStr">
        <is>
          <t>Receivable Invoice</t>
        </is>
      </c>
      <c r="E230" s="37" t="n">
        <v>46233</v>
      </c>
      <c r="F230" s="6" t="inlineStr">
        <is>
          <t>Arup Australia Services Pty Ltd</t>
        </is>
      </c>
      <c r="G230" s="39" t="n">
        <v>0</v>
      </c>
      <c r="H230" s="39" t="n">
        <v>190</v>
      </c>
      <c r="I230" s="6" t="inlineStr">
        <is>
          <t>2605403 - ARUP - Oves Awards - 23.7.26 [PRD]</t>
        </is>
      </c>
      <c r="J230" s="6" t="inlineStr">
        <is>
          <t>INV-10540</t>
        </is>
      </c>
      <c r="K230" s="6" t="inlineStr">
        <is>
          <t>Arup - The Oves Awards 23.07.2026</t>
        </is>
      </c>
      <c r="L230" s="6" t="inlineStr">
        <is>
          <t>Arup Australia Services Pty Ltd - Warehouse Equipment Preparation</t>
        </is>
      </c>
      <c r="M230" s="6" t="inlineStr">
        <is>
          <t>PRODUCTION</t>
        </is>
      </c>
    </row>
    <row r="231">
      <c r="A231" s="6" t="n">
        <v>42100</v>
      </c>
      <c r="B231" s="6" t="n">
        <v>42100</v>
      </c>
      <c r="C231" s="6" t="inlineStr">
        <is>
          <t>Production Labour</t>
        </is>
      </c>
      <c r="D231" s="6" t="inlineStr">
        <is>
          <t>Receivable Invoice</t>
        </is>
      </c>
      <c r="E231" s="37" t="n">
        <v>46234</v>
      </c>
      <c r="F231" s="6" t="inlineStr">
        <is>
          <t>ON24, Inc.</t>
        </is>
      </c>
      <c r="G231" s="39" t="n">
        <v>0</v>
      </c>
      <c r="H231" s="39" t="n">
        <v>690</v>
      </c>
      <c r="I231" s="6" t="inlineStr">
        <is>
          <t>2607901 - ON24 KWM Event 23.7.26 [PRD]</t>
        </is>
      </c>
      <c r="J231" s="6" t="inlineStr">
        <is>
          <t>INV-10552</t>
        </is>
      </c>
      <c r="K231" s="6" t="inlineStr">
        <is>
          <t>PO #25962</t>
        </is>
      </c>
      <c r="L231" s="6" t="inlineStr">
        <is>
          <t>ON24, Inc. - Webcast Producer</t>
        </is>
      </c>
      <c r="M231" s="6" t="inlineStr">
        <is>
          <t>PRODUCTION</t>
        </is>
      </c>
    </row>
    <row r="232">
      <c r="A232" s="6" t="n">
        <v>42100</v>
      </c>
      <c r="B232" s="6" t="n">
        <v>42100</v>
      </c>
      <c r="C232" s="6" t="inlineStr">
        <is>
          <t>Production Labour</t>
        </is>
      </c>
      <c r="D232" s="6" t="inlineStr">
        <is>
          <t>Receivable Invoice</t>
        </is>
      </c>
      <c r="E232" s="37" t="n">
        <v>46234</v>
      </c>
      <c r="F232" s="6" t="inlineStr">
        <is>
          <t>Microsoft Pty Ltd</t>
        </is>
      </c>
      <c r="G232" s="39" t="n">
        <v>0</v>
      </c>
      <c r="H232" s="39" t="n">
        <v>380</v>
      </c>
      <c r="I232" s="6" t="inlineStr">
        <is>
          <t>26052703 - Microsoft Town Hall - 21.7.26 [PRD]</t>
        </is>
      </c>
      <c r="J232" s="6" t="inlineStr">
        <is>
          <t>INV-10554</t>
        </is>
      </c>
      <c r="K232" s="6" t="inlineStr">
        <is>
          <t>PO 10160645</t>
        </is>
      </c>
      <c r="L232" s="6" t="inlineStr">
        <is>
          <t>Microsoft Pty Ltd - Audio Operator</t>
        </is>
      </c>
      <c r="M232" s="6" t="inlineStr">
        <is>
          <t>PRODUCTION</t>
        </is>
      </c>
    </row>
    <row r="233">
      <c r="A233" s="6" t="n">
        <v>42100</v>
      </c>
      <c r="B233" s="6" t="n">
        <v>42100</v>
      </c>
      <c r="C233" s="6" t="inlineStr">
        <is>
          <t>Production Labour</t>
        </is>
      </c>
      <c r="D233" s="6" t="inlineStr">
        <is>
          <t>Receivable Invoice</t>
        </is>
      </c>
      <c r="E233" s="37" t="n">
        <v>46234</v>
      </c>
      <c r="F233" s="6" t="inlineStr">
        <is>
          <t>Microsoft Pty Ltd</t>
        </is>
      </c>
      <c r="G233" s="39" t="n">
        <v>0</v>
      </c>
      <c r="H233" s="39" t="n">
        <v>500</v>
      </c>
      <c r="I233" s="6" t="inlineStr">
        <is>
          <t>26052703 - Microsoft Town Hall - 21.7.26 [PRD]</t>
        </is>
      </c>
      <c r="J233" s="6" t="inlineStr">
        <is>
          <t>INV-10554</t>
        </is>
      </c>
      <c r="K233" s="6" t="inlineStr">
        <is>
          <t>PO 10160645</t>
        </is>
      </c>
      <c r="L233" s="6" t="inlineStr">
        <is>
          <t>Microsoft Pty Ltd - Technical Director</t>
        </is>
      </c>
      <c r="M233" s="6" t="inlineStr">
        <is>
          <t>PRODUCTION</t>
        </is>
      </c>
    </row>
    <row r="234">
      <c r="A234" s="6" t="n">
        <v>42100</v>
      </c>
      <c r="B234" s="6" t="n">
        <v>42100</v>
      </c>
      <c r="C234" s="6" t="inlineStr">
        <is>
          <t>Production Labour</t>
        </is>
      </c>
      <c r="D234" s="6" t="inlineStr">
        <is>
          <t>Receivable Invoice</t>
        </is>
      </c>
      <c r="E234" s="37" t="n">
        <v>46234</v>
      </c>
      <c r="F234" s="6" t="inlineStr">
        <is>
          <t>Microsoft Pty Ltd</t>
        </is>
      </c>
      <c r="G234" s="39" t="n">
        <v>0</v>
      </c>
      <c r="H234" s="39" t="n">
        <v>1995</v>
      </c>
      <c r="I234" s="6" t="inlineStr">
        <is>
          <t>26052703 - Microsoft Town Hall - 21.7.26 [PRD]</t>
        </is>
      </c>
      <c r="J234" s="6" t="inlineStr">
        <is>
          <t>INV-10554</t>
        </is>
      </c>
      <c r="K234" s="6" t="inlineStr">
        <is>
          <t>PO 10160645</t>
        </is>
      </c>
      <c r="L234" s="6" t="inlineStr">
        <is>
          <t>Microsoft Pty Ltd - Technician (Bump In)</t>
        </is>
      </c>
      <c r="M234" s="6" t="inlineStr">
        <is>
          <t>PRODUCTION</t>
        </is>
      </c>
    </row>
    <row r="235">
      <c r="A235" s="6" t="n">
        <v>42100</v>
      </c>
      <c r="B235" s="6" t="n">
        <v>42100</v>
      </c>
      <c r="C235" s="6" t="inlineStr">
        <is>
          <t>Production Labour</t>
        </is>
      </c>
      <c r="D235" s="6" t="inlineStr">
        <is>
          <t>Receivable Invoice</t>
        </is>
      </c>
      <c r="E235" s="37" t="n">
        <v>46234</v>
      </c>
      <c r="F235" s="6" t="inlineStr">
        <is>
          <t>Microsoft Pty Ltd</t>
        </is>
      </c>
      <c r="G235" s="39" t="n">
        <v>0</v>
      </c>
      <c r="H235" s="39" t="n">
        <v>855</v>
      </c>
      <c r="I235" s="6" t="inlineStr">
        <is>
          <t>26052703 - Microsoft Town Hall - 21.7.26 [PRD]</t>
        </is>
      </c>
      <c r="J235" s="6" t="inlineStr">
        <is>
          <t>INV-10554</t>
        </is>
      </c>
      <c r="K235" s="6" t="inlineStr">
        <is>
          <t>PO 10160645</t>
        </is>
      </c>
      <c r="L235" s="6" t="inlineStr">
        <is>
          <t>Microsoft Pty Ltd - Technician (Bump Out)</t>
        </is>
      </c>
      <c r="M235" s="6" t="inlineStr">
        <is>
          <t>PRODUCTION</t>
        </is>
      </c>
    </row>
    <row r="236">
      <c r="A236" s="6" t="n">
        <v>42100</v>
      </c>
      <c r="B236" s="6" t="n">
        <v>42100</v>
      </c>
      <c r="C236" s="6" t="inlineStr">
        <is>
          <t>Production Labour</t>
        </is>
      </c>
      <c r="D236" s="6" t="inlineStr">
        <is>
          <t>Receivable Invoice</t>
        </is>
      </c>
      <c r="E236" s="37" t="n">
        <v>46234</v>
      </c>
      <c r="F236" s="6" t="inlineStr">
        <is>
          <t>Microsoft Pty Ltd</t>
        </is>
      </c>
      <c r="G236" s="39" t="n">
        <v>0</v>
      </c>
      <c r="H236" s="39" t="n">
        <v>380</v>
      </c>
      <c r="I236" s="6" t="inlineStr">
        <is>
          <t>26052703 - Microsoft Town Hall - 21.7.26 [PRD]</t>
        </is>
      </c>
      <c r="J236" s="6" t="inlineStr">
        <is>
          <t>INV-10554</t>
        </is>
      </c>
      <c r="K236" s="6" t="inlineStr">
        <is>
          <t>PO 10160645</t>
        </is>
      </c>
      <c r="L236" s="6" t="inlineStr">
        <is>
          <t>Microsoft Pty Ltd - Vision Operator</t>
        </is>
      </c>
      <c r="M236" s="6" t="inlineStr">
        <is>
          <t>PRODUCTION</t>
        </is>
      </c>
    </row>
    <row r="237">
      <c r="A237" s="6" t="n">
        <v>42100</v>
      </c>
      <c r="B237" s="6" t="n">
        <v>42100</v>
      </c>
      <c r="C237" s="6" t="inlineStr">
        <is>
          <t>Production Labour</t>
        </is>
      </c>
      <c r="D237" s="6" t="inlineStr">
        <is>
          <t>Receivable Invoice</t>
        </is>
      </c>
      <c r="E237" s="37" t="n">
        <v>46234</v>
      </c>
      <c r="F237" s="6" t="inlineStr">
        <is>
          <t>Microsoft Pty Ltd</t>
        </is>
      </c>
      <c r="G237" s="39" t="n">
        <v>0</v>
      </c>
      <c r="H237" s="39" t="n">
        <v>190</v>
      </c>
      <c r="I237" s="6" t="inlineStr">
        <is>
          <t>26052703 - Microsoft Town Hall - 21.7.26 [PRD]</t>
        </is>
      </c>
      <c r="J237" s="6" t="inlineStr">
        <is>
          <t>INV-10554</t>
        </is>
      </c>
      <c r="K237" s="6" t="inlineStr">
        <is>
          <t>PO 10160645</t>
        </is>
      </c>
      <c r="L237" s="6" t="inlineStr">
        <is>
          <t>Microsoft Pty Ltd - Warehouse Equipment Preparation</t>
        </is>
      </c>
      <c r="M237" s="6" t="inlineStr">
        <is>
          <t>PRODUCTION</t>
        </is>
      </c>
    </row>
    <row r="238">
      <c r="A238" s="6" t="n">
        <v>42100</v>
      </c>
      <c r="B238" s="6" t="n">
        <v>42100</v>
      </c>
      <c r="C238" s="6" t="inlineStr">
        <is>
          <t>Production Labour</t>
        </is>
      </c>
      <c r="D238" s="6" t="inlineStr">
        <is>
          <t>Receivable Invoice</t>
        </is>
      </c>
      <c r="E238" s="37" t="n">
        <v>46234</v>
      </c>
      <c r="F238" s="6" t="inlineStr">
        <is>
          <t>Ventia</t>
        </is>
      </c>
      <c r="G238" s="39" t="n">
        <v>0</v>
      </c>
      <c r="H238" s="39" t="n">
        <v>1425</v>
      </c>
      <c r="I238" s="6" t="inlineStr">
        <is>
          <t>26071303 - Ventia - Melbourne Office Event - 30.7.26 [PRD]</t>
        </is>
      </c>
      <c r="J238" s="6" t="inlineStr">
        <is>
          <t>INV-10558</t>
        </is>
      </c>
      <c r="K238" s="6" t="inlineStr">
        <is>
          <t>Ventia - Melbourne Office Event 30-31.07.2026</t>
        </is>
      </c>
      <c r="L238" s="6" t="inlineStr">
        <is>
          <t>Ventia - Audio Operator</t>
        </is>
      </c>
      <c r="M238" s="6" t="inlineStr">
        <is>
          <t>PRODUCTION</t>
        </is>
      </c>
    </row>
    <row r="239">
      <c r="A239" s="6" t="n">
        <v>42100</v>
      </c>
      <c r="B239" s="6" t="n">
        <v>42100</v>
      </c>
      <c r="C239" s="6" t="inlineStr">
        <is>
          <t>Production Labour</t>
        </is>
      </c>
      <c r="D239" s="6" t="inlineStr">
        <is>
          <t>Receivable Invoice</t>
        </is>
      </c>
      <c r="E239" s="37" t="n">
        <v>46234</v>
      </c>
      <c r="F239" s="6" t="inlineStr">
        <is>
          <t>Ventia</t>
        </is>
      </c>
      <c r="G239" s="39" t="n">
        <v>0</v>
      </c>
      <c r="H239" s="39" t="n">
        <v>1425</v>
      </c>
      <c r="I239" s="6" t="inlineStr">
        <is>
          <t>26071303 - Ventia - Melbourne Office Event - 30.7.26 [PRD]</t>
        </is>
      </c>
      <c r="J239" s="6" t="inlineStr">
        <is>
          <t>INV-10558</t>
        </is>
      </c>
      <c r="K239" s="6" t="inlineStr">
        <is>
          <t>Ventia - Melbourne Office Event 30-31.07.2026</t>
        </is>
      </c>
      <c r="L239" s="6" t="inlineStr">
        <is>
          <t>Ventia - Technician (Bump In)</t>
        </is>
      </c>
      <c r="M239" s="6" t="inlineStr">
        <is>
          <t>PRODUCTION</t>
        </is>
      </c>
    </row>
    <row r="240">
      <c r="A240" s="6" t="n">
        <v>42100</v>
      </c>
      <c r="B240" s="6" t="n">
        <v>42100</v>
      </c>
      <c r="C240" s="6" t="inlineStr">
        <is>
          <t>Production Labour</t>
        </is>
      </c>
      <c r="D240" s="6" t="inlineStr">
        <is>
          <t>Receivable Invoice</t>
        </is>
      </c>
      <c r="E240" s="37" t="n">
        <v>46234</v>
      </c>
      <c r="F240" s="6" t="inlineStr">
        <is>
          <t>Ventia</t>
        </is>
      </c>
      <c r="G240" s="39" t="n">
        <v>0</v>
      </c>
      <c r="H240" s="39" t="n">
        <v>570</v>
      </c>
      <c r="I240" s="6" t="inlineStr">
        <is>
          <t>26071303 - Ventia - Melbourne Office Event - 30.7.26 [PRD]</t>
        </is>
      </c>
      <c r="J240" s="6" t="inlineStr">
        <is>
          <t>INV-10558</t>
        </is>
      </c>
      <c r="K240" s="6" t="inlineStr">
        <is>
          <t>Ventia - Melbourne Office Event 30-31.07.2026</t>
        </is>
      </c>
      <c r="L240" s="6" t="inlineStr">
        <is>
          <t>Ventia - Technician (Bump Out)</t>
        </is>
      </c>
      <c r="M240" s="6" t="inlineStr">
        <is>
          <t>PRODUCTION</t>
        </is>
      </c>
    </row>
    <row r="241">
      <c r="A241" s="6" t="n">
        <v>42100</v>
      </c>
      <c r="B241" s="6" t="n">
        <v>42100</v>
      </c>
      <c r="C241" s="6" t="inlineStr">
        <is>
          <t>Production Labour</t>
        </is>
      </c>
      <c r="D241" s="6" t="inlineStr">
        <is>
          <t>Receivable Invoice</t>
        </is>
      </c>
      <c r="E241" s="37" t="n">
        <v>46234</v>
      </c>
      <c r="F241" s="6" t="inlineStr">
        <is>
          <t>Ventia</t>
        </is>
      </c>
      <c r="G241" s="39" t="n">
        <v>0</v>
      </c>
      <c r="H241" s="39" t="n">
        <v>380</v>
      </c>
      <c r="I241" s="6" t="inlineStr">
        <is>
          <t>26071303 - Ventia - Melbourne Office Event - 30.7.26 [PRD]</t>
        </is>
      </c>
      <c r="J241" s="6" t="inlineStr">
        <is>
          <t>INV-10558</t>
        </is>
      </c>
      <c r="K241" s="6" t="inlineStr">
        <is>
          <t>Ventia - Melbourne Office Event 30-31.07.2026</t>
        </is>
      </c>
      <c r="L241" s="6" t="inlineStr">
        <is>
          <t>Ventia - Warehouse Equipment Preparation</t>
        </is>
      </c>
      <c r="M241" s="6" t="inlineStr">
        <is>
          <t>PRODUCTION</t>
        </is>
      </c>
    </row>
    <row r="242">
      <c r="A242" s="6" t="n">
        <v>42100</v>
      </c>
      <c r="B242" s="6" t="n">
        <v>42100</v>
      </c>
      <c r="C242" s="6" t="inlineStr">
        <is>
          <t>Production Labour</t>
        </is>
      </c>
      <c r="D242" s="6" t="inlineStr">
        <is>
          <t>Receivable Invoice</t>
        </is>
      </c>
      <c r="E242" s="37" t="n">
        <v>46234</v>
      </c>
      <c r="F242" s="6" t="inlineStr">
        <is>
          <t>Ventia</t>
        </is>
      </c>
      <c r="G242" s="39" t="n">
        <v>0</v>
      </c>
      <c r="H242" s="39" t="n">
        <v>1000</v>
      </c>
      <c r="I242" s="6" t="inlineStr">
        <is>
          <t>2604202 - Ventia - Ventia Awards - 30.7.26 [PRD]</t>
        </is>
      </c>
      <c r="J242" s="6" t="inlineStr">
        <is>
          <t>INV-10557</t>
        </is>
      </c>
      <c r="K242" s="6" t="inlineStr">
        <is>
          <t>Ventia Awards 29-30.7.2026 Quote V6.0 (6099)</t>
        </is>
      </c>
      <c r="L242" s="6" t="inlineStr">
        <is>
          <t>Ventia - After Hours Extra Technician Bump-out</t>
        </is>
      </c>
      <c r="M242" s="6" t="inlineStr">
        <is>
          <t>PRODUCTION</t>
        </is>
      </c>
    </row>
    <row r="243">
      <c r="A243" s="6" t="n">
        <v>42100</v>
      </c>
      <c r="B243" s="6" t="n">
        <v>42100</v>
      </c>
      <c r="C243" s="6" t="inlineStr">
        <is>
          <t>Production Labour</t>
        </is>
      </c>
      <c r="D243" s="6" t="inlineStr">
        <is>
          <t>Receivable Invoice</t>
        </is>
      </c>
      <c r="E243" s="37" t="n">
        <v>46234</v>
      </c>
      <c r="F243" s="6" t="inlineStr">
        <is>
          <t>Ventia</t>
        </is>
      </c>
      <c r="G243" s="39" t="n">
        <v>0</v>
      </c>
      <c r="H243" s="39" t="n">
        <v>805</v>
      </c>
      <c r="I243" s="6" t="inlineStr">
        <is>
          <t>2604202 - Ventia - Ventia Awards - 30.7.26 [PRD]</t>
        </is>
      </c>
      <c r="J243" s="6" t="inlineStr">
        <is>
          <t>INV-10557</t>
        </is>
      </c>
      <c r="K243" s="6" t="inlineStr">
        <is>
          <t>Ventia Awards 29-30.7.2026 Quote V6.0 (6099)</t>
        </is>
      </c>
      <c r="L243" s="6" t="inlineStr">
        <is>
          <t>Ventia - Followspot Operator - Normal Rate</t>
        </is>
      </c>
      <c r="M243" s="6" t="inlineStr">
        <is>
          <t>PRODUCTION</t>
        </is>
      </c>
    </row>
    <row r="244">
      <c r="A244" s="6" t="n">
        <v>42100</v>
      </c>
      <c r="B244" s="6" t="n">
        <v>42100</v>
      </c>
      <c r="C244" s="6" t="inlineStr">
        <is>
          <t>Production Labour</t>
        </is>
      </c>
      <c r="D244" s="6" t="inlineStr">
        <is>
          <t>Receivable Invoice</t>
        </is>
      </c>
      <c r="E244" s="37" t="n">
        <v>46234</v>
      </c>
      <c r="F244" s="6" t="inlineStr">
        <is>
          <t>Ventia</t>
        </is>
      </c>
      <c r="G244" s="39" t="n">
        <v>0</v>
      </c>
      <c r="H244" s="39" t="n">
        <v>500</v>
      </c>
      <c r="I244" s="6" t="inlineStr">
        <is>
          <t>2604202 - Ventia - Ventia Awards - 30.7.26 [PRD]</t>
        </is>
      </c>
      <c r="J244" s="6" t="inlineStr">
        <is>
          <t>INV-10557</t>
        </is>
      </c>
      <c r="K244" s="6" t="inlineStr">
        <is>
          <t>Ventia Awards 29-30.7.2026 Quote V6.0 (6099)</t>
        </is>
      </c>
      <c r="L244" s="6" t="inlineStr">
        <is>
          <t>Ventia - Followspot Operator Overnight</t>
        </is>
      </c>
      <c r="M244" s="6" t="inlineStr">
        <is>
          <t>PRODUCTION</t>
        </is>
      </c>
    </row>
    <row r="245">
      <c r="A245" s="6" t="n">
        <v>42100</v>
      </c>
      <c r="B245" s="6" t="n">
        <v>42100</v>
      </c>
      <c r="C245" s="6" t="inlineStr">
        <is>
          <t>Production Labour</t>
        </is>
      </c>
      <c r="D245" s="6" t="inlineStr">
        <is>
          <t>Receivable Invoice</t>
        </is>
      </c>
      <c r="E245" s="37" t="n">
        <v>46234</v>
      </c>
      <c r="F245" s="6" t="inlineStr">
        <is>
          <t>Ventia</t>
        </is>
      </c>
      <c r="G245" s="39" t="n">
        <v>0</v>
      </c>
      <c r="H245" s="39" t="n">
        <v>875</v>
      </c>
      <c r="I245" s="6" t="inlineStr">
        <is>
          <t>2604202 - Ventia - Ventia Awards - 30.7.26 [PRD]</t>
        </is>
      </c>
      <c r="J245" s="6" t="inlineStr">
        <is>
          <t>INV-10557</t>
        </is>
      </c>
      <c r="K245" s="6" t="inlineStr">
        <is>
          <t>Ventia Awards 29-30.7.2026 Quote V6.0 (6099)</t>
        </is>
      </c>
      <c r="L245" s="6" t="inlineStr">
        <is>
          <t>Ventia - Lighting Operator - Normal Rate</t>
        </is>
      </c>
      <c r="M245" s="6" t="inlineStr">
        <is>
          <t>PRODUCTION</t>
        </is>
      </c>
    </row>
    <row r="246">
      <c r="A246" s="6" t="n">
        <v>42100</v>
      </c>
      <c r="B246" s="6" t="n">
        <v>42100</v>
      </c>
      <c r="C246" s="6" t="inlineStr">
        <is>
          <t>Production Labour</t>
        </is>
      </c>
      <c r="D246" s="6" t="inlineStr">
        <is>
          <t>Receivable Invoice</t>
        </is>
      </c>
      <c r="E246" s="37" t="n">
        <v>46234</v>
      </c>
      <c r="F246" s="6" t="inlineStr">
        <is>
          <t>Ventia</t>
        </is>
      </c>
      <c r="G246" s="39" t="n">
        <v>0</v>
      </c>
      <c r="H246" s="39" t="n">
        <v>540</v>
      </c>
      <c r="I246" s="6" t="inlineStr">
        <is>
          <t>2604202 - Ventia - Ventia Awards - 30.7.26 [PRD]</t>
        </is>
      </c>
      <c r="J246" s="6" t="inlineStr">
        <is>
          <t>INV-10557</t>
        </is>
      </c>
      <c r="K246" s="6" t="inlineStr">
        <is>
          <t>Ventia Awards 29-30.7.2026 Quote V6.0 (6099)</t>
        </is>
      </c>
      <c r="L246" s="6" t="inlineStr">
        <is>
          <t>Ventia - Lighting Operator - Overnight Rate</t>
        </is>
      </c>
      <c r="M246" s="6" t="inlineStr">
        <is>
          <t>PRODUCTION</t>
        </is>
      </c>
    </row>
    <row r="247">
      <c r="A247" s="6" t="n">
        <v>42100</v>
      </c>
      <c r="B247" s="6" t="n">
        <v>42100</v>
      </c>
      <c r="C247" s="6" t="inlineStr">
        <is>
          <t>Production Labour</t>
        </is>
      </c>
      <c r="D247" s="6" t="inlineStr">
        <is>
          <t>Receivable Invoice</t>
        </is>
      </c>
      <c r="E247" s="37" t="n">
        <v>46234</v>
      </c>
      <c r="F247" s="6" t="inlineStr">
        <is>
          <t>Ventia</t>
        </is>
      </c>
      <c r="G247" s="39" t="n">
        <v>0</v>
      </c>
      <c r="H247" s="39" t="n">
        <v>1000</v>
      </c>
      <c r="I247" s="6" t="inlineStr">
        <is>
          <t>2604202 - Ventia - Ventia Awards - 30.7.26 [PRD]</t>
        </is>
      </c>
      <c r="J247" s="6" t="inlineStr">
        <is>
          <t>INV-10557</t>
        </is>
      </c>
      <c r="K247" s="6" t="inlineStr">
        <is>
          <t>Ventia Awards 29-30.7.2026 Quote V6.0 (6099)</t>
        </is>
      </c>
      <c r="L247" s="6" t="inlineStr">
        <is>
          <t>Ventia - Lighting System Technician - Bump-in</t>
        </is>
      </c>
      <c r="M247" s="6" t="inlineStr">
        <is>
          <t>PRODUCTION</t>
        </is>
      </c>
    </row>
    <row r="248">
      <c r="A248" s="6" t="n">
        <v>42100</v>
      </c>
      <c r="B248" s="6" t="n">
        <v>42100</v>
      </c>
      <c r="C248" s="6" t="inlineStr">
        <is>
          <t>Production Labour</t>
        </is>
      </c>
      <c r="D248" s="6" t="inlineStr">
        <is>
          <t>Receivable Invoice</t>
        </is>
      </c>
      <c r="E248" s="37" t="n">
        <v>46234</v>
      </c>
      <c r="F248" s="6" t="inlineStr">
        <is>
          <t>Ventia</t>
        </is>
      </c>
      <c r="G248" s="39" t="n">
        <v>0</v>
      </c>
      <c r="H248" s="39" t="n">
        <v>1020</v>
      </c>
      <c r="I248" s="6" t="inlineStr">
        <is>
          <t>2604202 - Ventia - Ventia Awards - 30.7.26 [PRD]</t>
        </is>
      </c>
      <c r="J248" s="6" t="inlineStr">
        <is>
          <t>INV-10557</t>
        </is>
      </c>
      <c r="K248" s="6" t="inlineStr">
        <is>
          <t>Ventia Awards 29-30.7.2026 Quote V6.0 (6099)</t>
        </is>
      </c>
      <c r="L248" s="6" t="inlineStr">
        <is>
          <t>Ventia - Lighting Technician Bump-out</t>
        </is>
      </c>
      <c r="M248" s="6" t="inlineStr">
        <is>
          <t>PRODUCTION</t>
        </is>
      </c>
    </row>
    <row r="249">
      <c r="A249" s="6" t="n">
        <v>42100</v>
      </c>
      <c r="B249" s="6" t="n">
        <v>42100</v>
      </c>
      <c r="C249" s="6" t="inlineStr">
        <is>
          <t>Production Labour</t>
        </is>
      </c>
      <c r="D249" s="6" t="inlineStr">
        <is>
          <t>Receivable Invoice</t>
        </is>
      </c>
      <c r="E249" s="37" t="n">
        <v>46234</v>
      </c>
      <c r="F249" s="6" t="inlineStr">
        <is>
          <t>Ventia</t>
        </is>
      </c>
      <c r="G249" s="39" t="n">
        <v>0</v>
      </c>
      <c r="H249" s="39" t="n">
        <v>875</v>
      </c>
      <c r="I249" s="6" t="inlineStr">
        <is>
          <t>2604202 - Ventia - Ventia Awards - 30.7.26 [PRD]</t>
        </is>
      </c>
      <c r="J249" s="6" t="inlineStr">
        <is>
          <t>INV-10557</t>
        </is>
      </c>
      <c r="K249" s="6" t="inlineStr">
        <is>
          <t>Ventia Awards 29-30.7.2026 Quote V6.0 (6099)</t>
        </is>
      </c>
      <c r="L249" s="6" t="inlineStr">
        <is>
          <t>Ventia - Technical Director</t>
        </is>
      </c>
      <c r="M249" s="6" t="inlineStr">
        <is>
          <t>PRODUCTION</t>
        </is>
      </c>
    </row>
    <row r="250">
      <c r="A250" s="6" t="n">
        <v>42100</v>
      </c>
      <c r="B250" s="6" t="n">
        <v>42100</v>
      </c>
      <c r="C250" s="6" t="inlineStr">
        <is>
          <t>Production Labour</t>
        </is>
      </c>
      <c r="D250" s="6" t="inlineStr">
        <is>
          <t>Receivable Invoice</t>
        </is>
      </c>
      <c r="E250" s="37" t="n">
        <v>46234</v>
      </c>
      <c r="F250" s="6" t="inlineStr">
        <is>
          <t>Ventia</t>
        </is>
      </c>
      <c r="G250" s="39" t="n">
        <v>0</v>
      </c>
      <c r="H250" s="39" t="n">
        <v>510</v>
      </c>
      <c r="I250" s="6" t="inlineStr">
        <is>
          <t>2604202 - Ventia - Ventia Awards - 30.7.26 [PRD]</t>
        </is>
      </c>
      <c r="J250" s="6" t="inlineStr">
        <is>
          <t>INV-10557</t>
        </is>
      </c>
      <c r="K250" s="6" t="inlineStr">
        <is>
          <t>Ventia Awards 29-30.7.2026 Quote V6.0 (6099)</t>
        </is>
      </c>
      <c r="L250" s="6" t="inlineStr">
        <is>
          <t>Ventia - Technician - Bump-in</t>
        </is>
      </c>
      <c r="M250" s="6" t="inlineStr">
        <is>
          <t>PRODUCTION</t>
        </is>
      </c>
    </row>
    <row r="251">
      <c r="A251" s="6" t="n">
        <v>42100</v>
      </c>
      <c r="B251" s="6" t="n">
        <v>42100</v>
      </c>
      <c r="C251" s="6" t="inlineStr">
        <is>
          <t>Production Labour</t>
        </is>
      </c>
      <c r="D251" s="6" t="inlineStr">
        <is>
          <t>Receivable Invoice</t>
        </is>
      </c>
      <c r="E251" s="37" t="n">
        <v>46234</v>
      </c>
      <c r="F251" s="6" t="inlineStr">
        <is>
          <t>Ventia</t>
        </is>
      </c>
      <c r="G251" s="39" t="n">
        <v>0</v>
      </c>
      <c r="H251" s="39" t="n">
        <v>855</v>
      </c>
      <c r="I251" s="6" t="inlineStr">
        <is>
          <t>2604202 - Ventia - Ventia Awards - 30.7.26 [PRD]</t>
        </is>
      </c>
      <c r="J251" s="6" t="inlineStr">
        <is>
          <t>INV-10557</t>
        </is>
      </c>
      <c r="K251" s="6" t="inlineStr">
        <is>
          <t>Ventia Awards 29-30.7.2026 Quote V6.0 (6099)</t>
        </is>
      </c>
      <c r="L251" s="6" t="inlineStr">
        <is>
          <t>Ventia - Audio Operator</t>
        </is>
      </c>
      <c r="M251" s="6" t="inlineStr">
        <is>
          <t>PRODUCTION</t>
        </is>
      </c>
    </row>
    <row r="252">
      <c r="A252" s="6" t="n">
        <v>42100</v>
      </c>
      <c r="B252" s="6" t="n">
        <v>42100</v>
      </c>
      <c r="C252" s="6" t="inlineStr">
        <is>
          <t>Production Labour</t>
        </is>
      </c>
      <c r="D252" s="6" t="inlineStr">
        <is>
          <t>Receivable Invoice</t>
        </is>
      </c>
      <c r="E252" s="37" t="n">
        <v>46234</v>
      </c>
      <c r="F252" s="6" t="inlineStr">
        <is>
          <t>Ventia</t>
        </is>
      </c>
      <c r="G252" s="39" t="n">
        <v>0</v>
      </c>
      <c r="H252" s="39" t="n">
        <v>475</v>
      </c>
      <c r="I252" s="6" t="inlineStr">
        <is>
          <t>2604202 - Ventia - Ventia Awards - 30.7.26 [PRD]</t>
        </is>
      </c>
      <c r="J252" s="6" t="inlineStr">
        <is>
          <t>INV-10557</t>
        </is>
      </c>
      <c r="K252" s="6" t="inlineStr">
        <is>
          <t>Ventia Awards 29-30.7.2026 Quote V6.0 (6099)</t>
        </is>
      </c>
      <c r="L252" s="6" t="inlineStr">
        <is>
          <t>Ventia - Audio Operator</t>
        </is>
      </c>
      <c r="M252" s="6" t="inlineStr">
        <is>
          <t>PRODUCTION</t>
        </is>
      </c>
    </row>
    <row r="253">
      <c r="A253" s="6" t="n">
        <v>42100</v>
      </c>
      <c r="B253" s="6" t="n">
        <v>42100</v>
      </c>
      <c r="C253" s="6" t="inlineStr">
        <is>
          <t>Production Labour</t>
        </is>
      </c>
      <c r="D253" s="6" t="inlineStr">
        <is>
          <t>Receivable Invoice</t>
        </is>
      </c>
      <c r="E253" s="37" t="n">
        <v>46234</v>
      </c>
      <c r="F253" s="6" t="inlineStr">
        <is>
          <t>Ventia</t>
        </is>
      </c>
      <c r="G253" s="39" t="n">
        <v>0</v>
      </c>
      <c r="H253" s="39" t="n">
        <v>665</v>
      </c>
      <c r="I253" s="6" t="inlineStr">
        <is>
          <t>2604202 - Ventia - Ventia Awards - 30.7.26 [PRD]</t>
        </is>
      </c>
      <c r="J253" s="6" t="inlineStr">
        <is>
          <t>INV-10557</t>
        </is>
      </c>
      <c r="K253" s="6" t="inlineStr">
        <is>
          <t>Ventia Awards 29-30.7.2026 Quote V6.0 (6099)</t>
        </is>
      </c>
      <c r="L253" s="6" t="inlineStr">
        <is>
          <t>Ventia - Audio Operator</t>
        </is>
      </c>
      <c r="M253" s="6" t="inlineStr">
        <is>
          <t>PRODUCTION</t>
        </is>
      </c>
    </row>
    <row r="254">
      <c r="A254" s="6" t="n">
        <v>42100</v>
      </c>
      <c r="B254" s="6" t="n">
        <v>42100</v>
      </c>
      <c r="C254" s="6" t="inlineStr">
        <is>
          <t>Production Labour</t>
        </is>
      </c>
      <c r="D254" s="6" t="inlineStr">
        <is>
          <t>Receivable Invoice</t>
        </is>
      </c>
      <c r="E254" s="37" t="n">
        <v>46234</v>
      </c>
      <c r="F254" s="6" t="inlineStr">
        <is>
          <t>Ventia</t>
        </is>
      </c>
      <c r="G254" s="39" t="n">
        <v>0</v>
      </c>
      <c r="H254" s="39" t="n">
        <v>1125</v>
      </c>
      <c r="I254" s="6" t="inlineStr">
        <is>
          <t>2604202 - Ventia - Ventia Awards - 30.7.26 [PRD]</t>
        </is>
      </c>
      <c r="J254" s="6" t="inlineStr">
        <is>
          <t>INV-10557</t>
        </is>
      </c>
      <c r="K254" s="6" t="inlineStr">
        <is>
          <t>Ventia Awards 29-30.7.2026 Quote V6.0 (6099)</t>
        </is>
      </c>
      <c r="L254" s="6" t="inlineStr">
        <is>
          <t>Ventia - Technical Director</t>
        </is>
      </c>
      <c r="M254" s="6" t="inlineStr">
        <is>
          <t>PRODUCTION</t>
        </is>
      </c>
    </row>
    <row r="255">
      <c r="A255" s="6" t="n">
        <v>42100</v>
      </c>
      <c r="B255" s="6" t="n">
        <v>42100</v>
      </c>
      <c r="C255" s="6" t="inlineStr">
        <is>
          <t>Production Labour</t>
        </is>
      </c>
      <c r="D255" s="6" t="inlineStr">
        <is>
          <t>Receivable Invoice</t>
        </is>
      </c>
      <c r="E255" s="37" t="n">
        <v>46234</v>
      </c>
      <c r="F255" s="6" t="inlineStr">
        <is>
          <t>Ventia</t>
        </is>
      </c>
      <c r="G255" s="39" t="n">
        <v>0</v>
      </c>
      <c r="H255" s="39" t="n">
        <v>625</v>
      </c>
      <c r="I255" s="6" t="inlineStr">
        <is>
          <t>2604202 - Ventia - Ventia Awards - 30.7.26 [PRD]</t>
        </is>
      </c>
      <c r="J255" s="6" t="inlineStr">
        <is>
          <t>INV-10557</t>
        </is>
      </c>
      <c r="K255" s="6" t="inlineStr">
        <is>
          <t>Ventia Awards 29-30.7.2026 Quote V6.0 (6099)</t>
        </is>
      </c>
      <c r="L255" s="6" t="inlineStr">
        <is>
          <t>Ventia - Technical Director</t>
        </is>
      </c>
      <c r="M255" s="6" t="inlineStr">
        <is>
          <t>PRODUCTION</t>
        </is>
      </c>
    </row>
    <row r="256">
      <c r="A256" s="6" t="n">
        <v>42100</v>
      </c>
      <c r="B256" s="6" t="n">
        <v>42100</v>
      </c>
      <c r="C256" s="6" t="inlineStr">
        <is>
          <t>Production Labour</t>
        </is>
      </c>
      <c r="D256" s="6" t="inlineStr">
        <is>
          <t>Receivable Invoice</t>
        </is>
      </c>
      <c r="E256" s="37" t="n">
        <v>46234</v>
      </c>
      <c r="F256" s="6" t="inlineStr">
        <is>
          <t>Ventia</t>
        </is>
      </c>
      <c r="G256" s="39" t="n">
        <v>0</v>
      </c>
      <c r="H256" s="39" t="n">
        <v>1425</v>
      </c>
      <c r="I256" s="6" t="inlineStr">
        <is>
          <t>2604202 - Ventia - Ventia Awards - 30.7.26 [PRD]</t>
        </is>
      </c>
      <c r="J256" s="6" t="inlineStr">
        <is>
          <t>INV-10557</t>
        </is>
      </c>
      <c r="K256" s="6" t="inlineStr">
        <is>
          <t>Ventia Awards 29-30.7.2026 Quote V6.0 (6099)</t>
        </is>
      </c>
      <c r="L256" s="6" t="inlineStr">
        <is>
          <t>Ventia - Technician (Bump In)</t>
        </is>
      </c>
      <c r="M256" s="6" t="inlineStr">
        <is>
          <t>PRODUCTION</t>
        </is>
      </c>
    </row>
    <row r="257">
      <c r="A257" s="6" t="n">
        <v>42100</v>
      </c>
      <c r="B257" s="6" t="n">
        <v>42100</v>
      </c>
      <c r="C257" s="6" t="inlineStr">
        <is>
          <t>Production Labour</t>
        </is>
      </c>
      <c r="D257" s="6" t="inlineStr">
        <is>
          <t>Receivable Invoice</t>
        </is>
      </c>
      <c r="E257" s="37" t="n">
        <v>46234</v>
      </c>
      <c r="F257" s="6" t="inlineStr">
        <is>
          <t>Ventia</t>
        </is>
      </c>
      <c r="G257" s="39" t="n">
        <v>0</v>
      </c>
      <c r="H257" s="39" t="n">
        <v>285</v>
      </c>
      <c r="I257" s="6" t="inlineStr">
        <is>
          <t>2604202 - Ventia - Ventia Awards - 30.7.26 [PRD]</t>
        </is>
      </c>
      <c r="J257" s="6" t="inlineStr">
        <is>
          <t>INV-10557</t>
        </is>
      </c>
      <c r="K257" s="6" t="inlineStr">
        <is>
          <t>Ventia Awards 29-30.7.2026 Quote V6.0 (6099)</t>
        </is>
      </c>
      <c r="L257" s="6" t="inlineStr">
        <is>
          <t>Ventia - Technician (Bump In)</t>
        </is>
      </c>
      <c r="M257" s="6" t="inlineStr">
        <is>
          <t>PRODUCTION</t>
        </is>
      </c>
    </row>
    <row r="258">
      <c r="A258" s="6" t="n">
        <v>42100</v>
      </c>
      <c r="B258" s="6" t="n">
        <v>42100</v>
      </c>
      <c r="C258" s="6" t="inlineStr">
        <is>
          <t>Production Labour</t>
        </is>
      </c>
      <c r="D258" s="6" t="inlineStr">
        <is>
          <t>Receivable Invoice</t>
        </is>
      </c>
      <c r="E258" s="37" t="n">
        <v>46234</v>
      </c>
      <c r="F258" s="6" t="inlineStr">
        <is>
          <t>Ventia</t>
        </is>
      </c>
      <c r="G258" s="39" t="n">
        <v>0</v>
      </c>
      <c r="H258" s="39" t="n">
        <v>1710</v>
      </c>
      <c r="I258" s="6" t="inlineStr">
        <is>
          <t>2604202 - Ventia - Ventia Awards - 30.7.26 [PRD]</t>
        </is>
      </c>
      <c r="J258" s="6" t="inlineStr">
        <is>
          <t>INV-10557</t>
        </is>
      </c>
      <c r="K258" s="6" t="inlineStr">
        <is>
          <t>Ventia Awards 29-30.7.2026 Quote V6.0 (6099)</t>
        </is>
      </c>
      <c r="L258" s="6" t="inlineStr">
        <is>
          <t>Ventia - Technician (Bump In)</t>
        </is>
      </c>
      <c r="M258" s="6" t="inlineStr">
        <is>
          <t>PRODUCTION</t>
        </is>
      </c>
    </row>
    <row r="259">
      <c r="A259" s="6" t="n">
        <v>42100</v>
      </c>
      <c r="B259" s="6" t="n">
        <v>42100</v>
      </c>
      <c r="C259" s="6" t="inlineStr">
        <is>
          <t>Production Labour</t>
        </is>
      </c>
      <c r="D259" s="6" t="inlineStr">
        <is>
          <t>Receivable Invoice</t>
        </is>
      </c>
      <c r="E259" s="37" t="n">
        <v>46234</v>
      </c>
      <c r="F259" s="6" t="inlineStr">
        <is>
          <t>Ventia</t>
        </is>
      </c>
      <c r="G259" s="39" t="n">
        <v>0</v>
      </c>
      <c r="H259" s="39" t="n">
        <v>760</v>
      </c>
      <c r="I259" s="6" t="inlineStr">
        <is>
          <t>2604202 - Ventia - Ventia Awards - 30.7.26 [PRD]</t>
        </is>
      </c>
      <c r="J259" s="6" t="inlineStr">
        <is>
          <t>INV-10557</t>
        </is>
      </c>
      <c r="K259" s="6" t="inlineStr">
        <is>
          <t>Ventia Awards 29-30.7.2026 Quote V6.0 (6099)</t>
        </is>
      </c>
      <c r="L259" s="6" t="inlineStr">
        <is>
          <t>Ventia - Technician (Bump Out)</t>
        </is>
      </c>
      <c r="M259" s="6" t="inlineStr">
        <is>
          <t>PRODUCTION</t>
        </is>
      </c>
    </row>
    <row r="260">
      <c r="A260" s="6" t="n">
        <v>42100</v>
      </c>
      <c r="B260" s="6" t="n">
        <v>42100</v>
      </c>
      <c r="C260" s="6" t="inlineStr">
        <is>
          <t>Production Labour</t>
        </is>
      </c>
      <c r="D260" s="6" t="inlineStr">
        <is>
          <t>Receivable Invoice</t>
        </is>
      </c>
      <c r="E260" s="37" t="n">
        <v>46234</v>
      </c>
      <c r="F260" s="6" t="inlineStr">
        <is>
          <t>Ventia</t>
        </is>
      </c>
      <c r="G260" s="39" t="n">
        <v>0</v>
      </c>
      <c r="H260" s="39" t="n">
        <v>1425</v>
      </c>
      <c r="I260" s="6" t="inlineStr">
        <is>
          <t>2604202 - Ventia - Ventia Awards - 30.7.26 [PRD]</t>
        </is>
      </c>
      <c r="J260" s="6" t="inlineStr">
        <is>
          <t>INV-10557</t>
        </is>
      </c>
      <c r="K260" s="6" t="inlineStr">
        <is>
          <t>Ventia Awards 29-30.7.2026 Quote V6.0 (6099)</t>
        </is>
      </c>
      <c r="L260" s="6" t="inlineStr">
        <is>
          <t>Ventia - Technician (Bump Out)</t>
        </is>
      </c>
      <c r="M260" s="6" t="inlineStr">
        <is>
          <t>PRODUCTION</t>
        </is>
      </c>
    </row>
    <row r="261">
      <c r="A261" s="6" t="n">
        <v>42100</v>
      </c>
      <c r="B261" s="6" t="n">
        <v>42100</v>
      </c>
      <c r="C261" s="6" t="inlineStr">
        <is>
          <t>Production Labour</t>
        </is>
      </c>
      <c r="D261" s="6" t="inlineStr">
        <is>
          <t>Receivable Invoice</t>
        </is>
      </c>
      <c r="E261" s="37" t="n">
        <v>46234</v>
      </c>
      <c r="F261" s="6" t="inlineStr">
        <is>
          <t>Ventia</t>
        </is>
      </c>
      <c r="G261" s="39" t="n">
        <v>0</v>
      </c>
      <c r="H261" s="39" t="n">
        <v>712.5</v>
      </c>
      <c r="I261" s="6" t="inlineStr">
        <is>
          <t>2604202 - Ventia - Ventia Awards - 30.7.26 [PRD]</t>
        </is>
      </c>
      <c r="J261" s="6" t="inlineStr">
        <is>
          <t>INV-10557</t>
        </is>
      </c>
      <c r="K261" s="6" t="inlineStr">
        <is>
          <t>Ventia Awards 29-30.7.2026 Quote V6.0 (6099)</t>
        </is>
      </c>
      <c r="L261" s="6" t="inlineStr">
        <is>
          <t>Ventia - Technician (Bump Out)</t>
        </is>
      </c>
      <c r="M261" s="6" t="inlineStr">
        <is>
          <t>PRODUCTION</t>
        </is>
      </c>
    </row>
    <row r="262">
      <c r="A262" s="6" t="n">
        <v>42100</v>
      </c>
      <c r="B262" s="6" t="n">
        <v>42100</v>
      </c>
      <c r="C262" s="6" t="inlineStr">
        <is>
          <t>Production Labour</t>
        </is>
      </c>
      <c r="D262" s="6" t="inlineStr">
        <is>
          <t>Receivable Invoice</t>
        </is>
      </c>
      <c r="E262" s="37" t="n">
        <v>46234</v>
      </c>
      <c r="F262" s="6" t="inlineStr">
        <is>
          <t>Ventia</t>
        </is>
      </c>
      <c r="G262" s="39" t="n">
        <v>0</v>
      </c>
      <c r="H262" s="39" t="n">
        <v>760</v>
      </c>
      <c r="I262" s="6" t="inlineStr">
        <is>
          <t>2604202 - Ventia - Ventia Awards - 30.7.26 [PRD]</t>
        </is>
      </c>
      <c r="J262" s="6" t="inlineStr">
        <is>
          <t>INV-10557</t>
        </is>
      </c>
      <c r="K262" s="6" t="inlineStr">
        <is>
          <t>Ventia Awards 29-30.7.2026 Quote V6.0 (6099)</t>
        </is>
      </c>
      <c r="L262" s="6" t="inlineStr">
        <is>
          <t>Ventia - Technician (Bump Out)</t>
        </is>
      </c>
      <c r="M262" s="6" t="inlineStr">
        <is>
          <t>PRODUCTION</t>
        </is>
      </c>
    </row>
    <row r="263">
      <c r="A263" s="6" t="n">
        <v>42100</v>
      </c>
      <c r="B263" s="6" t="n">
        <v>42100</v>
      </c>
      <c r="C263" s="6" t="inlineStr">
        <is>
          <t>Production Labour</t>
        </is>
      </c>
      <c r="D263" s="6" t="inlineStr">
        <is>
          <t>Receivable Invoice</t>
        </is>
      </c>
      <c r="E263" s="37" t="n">
        <v>46234</v>
      </c>
      <c r="F263" s="6" t="inlineStr">
        <is>
          <t>Ventia</t>
        </is>
      </c>
      <c r="G263" s="39" t="n">
        <v>0</v>
      </c>
      <c r="H263" s="39" t="n">
        <v>855</v>
      </c>
      <c r="I263" s="6" t="inlineStr">
        <is>
          <t>2604202 - Ventia - Ventia Awards - 30.7.26 [PRD]</t>
        </is>
      </c>
      <c r="J263" s="6" t="inlineStr">
        <is>
          <t>INV-10557</t>
        </is>
      </c>
      <c r="K263" s="6" t="inlineStr">
        <is>
          <t>Ventia Awards 29-30.7.2026 Quote V6.0 (6099)</t>
        </is>
      </c>
      <c r="L263" s="6" t="inlineStr">
        <is>
          <t>Ventia - Vision Operator</t>
        </is>
      </c>
      <c r="M263" s="6" t="inlineStr">
        <is>
          <t>PRODUCTION</t>
        </is>
      </c>
    </row>
    <row r="264">
      <c r="A264" s="6" t="n">
        <v>42100</v>
      </c>
      <c r="B264" s="6" t="n">
        <v>42100</v>
      </c>
      <c r="C264" s="6" t="inlineStr">
        <is>
          <t>Production Labour</t>
        </is>
      </c>
      <c r="D264" s="6" t="inlineStr">
        <is>
          <t>Receivable Invoice</t>
        </is>
      </c>
      <c r="E264" s="37" t="n">
        <v>46234</v>
      </c>
      <c r="F264" s="6" t="inlineStr">
        <is>
          <t>Ventia</t>
        </is>
      </c>
      <c r="G264" s="39" t="n">
        <v>0</v>
      </c>
      <c r="H264" s="39" t="n">
        <v>475</v>
      </c>
      <c r="I264" s="6" t="inlineStr">
        <is>
          <t>2604202 - Ventia - Ventia Awards - 30.7.26 [PRD]</t>
        </is>
      </c>
      <c r="J264" s="6" t="inlineStr">
        <is>
          <t>INV-10557</t>
        </is>
      </c>
      <c r="K264" s="6" t="inlineStr">
        <is>
          <t>Ventia Awards 29-30.7.2026 Quote V6.0 (6099)</t>
        </is>
      </c>
      <c r="L264" s="6" t="inlineStr">
        <is>
          <t>Ventia - Vision Operator</t>
        </is>
      </c>
      <c r="M264" s="6" t="inlineStr">
        <is>
          <t>PRODUCTION</t>
        </is>
      </c>
    </row>
    <row r="265">
      <c r="A265" s="6" t="n">
        <v>42100</v>
      </c>
      <c r="B265" s="6" t="n">
        <v>42100</v>
      </c>
      <c r="C265" s="6" t="inlineStr">
        <is>
          <t>Production Labour</t>
        </is>
      </c>
      <c r="D265" s="6" t="inlineStr">
        <is>
          <t>Receivable Invoice</t>
        </is>
      </c>
      <c r="E265" s="37" t="n">
        <v>46234</v>
      </c>
      <c r="F265" s="6" t="inlineStr">
        <is>
          <t>Ventia</t>
        </is>
      </c>
      <c r="G265" s="39" t="n">
        <v>0</v>
      </c>
      <c r="H265" s="39" t="n">
        <v>190</v>
      </c>
      <c r="I265" s="6" t="inlineStr">
        <is>
          <t>2604202 - Ventia - Ventia Awards - 30.7.26 [PRD]</t>
        </is>
      </c>
      <c r="J265" s="6" t="inlineStr">
        <is>
          <t>INV-10557</t>
        </is>
      </c>
      <c r="K265" s="6" t="inlineStr">
        <is>
          <t>Ventia Awards 29-30.7.2026 Quote V6.0 (6099)</t>
        </is>
      </c>
      <c r="L265" s="6" t="inlineStr">
        <is>
          <t>Ventia - Warehouse Equipment Preparation</t>
        </is>
      </c>
      <c r="M265" s="6" t="inlineStr">
        <is>
          <t>PRODUCTION</t>
        </is>
      </c>
    </row>
    <row r="266">
      <c r="A266" s="6" t="n">
        <v>42100</v>
      </c>
      <c r="B266" s="6" t="n">
        <v>42100</v>
      </c>
      <c r="C266" s="6" t="inlineStr">
        <is>
          <t>Production Labour</t>
        </is>
      </c>
      <c r="D266" s="6" t="inlineStr">
        <is>
          <t>Receivable Invoice</t>
        </is>
      </c>
      <c r="E266" s="37" t="n">
        <v>46234</v>
      </c>
      <c r="F266" s="6" t="inlineStr">
        <is>
          <t>Ventia</t>
        </is>
      </c>
      <c r="G266" s="39" t="n">
        <v>0</v>
      </c>
      <c r="H266" s="39" t="n">
        <v>805</v>
      </c>
      <c r="I266" s="6" t="inlineStr">
        <is>
          <t>2604202 - Ventia - Ventia Awards - 30.7.26 [PRD]</t>
        </is>
      </c>
      <c r="J266" s="6" t="inlineStr">
        <is>
          <t>INV-10557</t>
        </is>
      </c>
      <c r="K266" s="6" t="inlineStr">
        <is>
          <t>Ventia Awards 29-30.7.2026 Quote V6.0 (6099)</t>
        </is>
      </c>
      <c r="L266" s="6" t="inlineStr">
        <is>
          <t>Ventia - vMix Operator</t>
        </is>
      </c>
      <c r="M266" s="6" t="inlineStr">
        <is>
          <t>PRODUCTION</t>
        </is>
      </c>
    </row>
    <row r="267">
      <c r="A267" s="6" t="n">
        <v>42100</v>
      </c>
      <c r="B267" s="6" t="n">
        <v>42100</v>
      </c>
      <c r="C267" s="6" t="inlineStr">
        <is>
          <t>Production Labour</t>
        </is>
      </c>
      <c r="D267" s="6" t="inlineStr">
        <is>
          <t>Receivable Invoice</t>
        </is>
      </c>
      <c r="E267" s="37" t="n">
        <v>46234</v>
      </c>
      <c r="F267" s="6" t="inlineStr">
        <is>
          <t>PwC Services</t>
        </is>
      </c>
      <c r="G267" s="39" t="n">
        <v>0</v>
      </c>
      <c r="H267" s="39" t="n">
        <v>380</v>
      </c>
      <c r="I267" s="6" t="inlineStr">
        <is>
          <t>26062202 - PWC - Early Careers Webcast - 29.7.26 [PRD]</t>
        </is>
      </c>
      <c r="J267" s="6" t="inlineStr">
        <is>
          <t>INV-10555</t>
        </is>
      </c>
      <c r="K267" s="6" t="inlineStr">
        <is>
          <t>PO2601200299</t>
        </is>
      </c>
      <c r="L267" s="6" t="inlineStr">
        <is>
          <t>PwC Services - Audio Operator</t>
        </is>
      </c>
      <c r="M267" s="6" t="inlineStr">
        <is>
          <t>PRODUCTION</t>
        </is>
      </c>
    </row>
    <row r="268">
      <c r="A268" s="6" t="n">
        <v>42100</v>
      </c>
      <c r="B268" s="6" t="n">
        <v>42100</v>
      </c>
      <c r="C268" s="6" t="inlineStr">
        <is>
          <t>Production Labour</t>
        </is>
      </c>
      <c r="D268" s="6" t="inlineStr">
        <is>
          <t>Receivable Invoice</t>
        </is>
      </c>
      <c r="E268" s="37" t="n">
        <v>46234</v>
      </c>
      <c r="F268" s="6" t="inlineStr">
        <is>
          <t>PwC Services</t>
        </is>
      </c>
      <c r="G268" s="39" t="n">
        <v>0</v>
      </c>
      <c r="H268" s="39" t="n">
        <v>460</v>
      </c>
      <c r="I268" s="6" t="inlineStr">
        <is>
          <t>26062202 - PWC - Early Careers Webcast - 29.7.26 [PRD]</t>
        </is>
      </c>
      <c r="J268" s="6" t="inlineStr">
        <is>
          <t>INV-10555</t>
        </is>
      </c>
      <c r="K268" s="6" t="inlineStr">
        <is>
          <t>PO2601200299</t>
        </is>
      </c>
      <c r="L268" s="6" t="inlineStr">
        <is>
          <t>PwC Services - vMix Operator</t>
        </is>
      </c>
      <c r="M268" s="6" t="inlineStr">
        <is>
          <t>PRODUCTION</t>
        </is>
      </c>
    </row>
    <row r="269">
      <c r="A269" s="6" t="n">
        <v>42100</v>
      </c>
      <c r="B269" s="6" t="n">
        <v>42100</v>
      </c>
      <c r="C269" s="6" t="inlineStr">
        <is>
          <t>Production Labour</t>
        </is>
      </c>
      <c r="D269" s="6" t="inlineStr">
        <is>
          <t>Manual Journal</t>
        </is>
      </c>
      <c r="E269" s="37" t="n">
        <v>46234</v>
      </c>
      <c r="F269" s="6" t="inlineStr">
        <is>
          <t>APT Management Services Pty Limited</t>
        </is>
      </c>
      <c r="G269" s="39" t="n">
        <v>4520</v>
      </c>
      <c r="H269" s="39" t="n">
        <v>0</v>
      </c>
      <c r="I269" s="6" t="inlineStr">
        <is>
          <t>26061108 - APA - Qtly All Hands FYR26 - 20.8.26 [PRD]</t>
        </is>
      </c>
      <c r="J269" s="6" t="n"/>
      <c r="K269" s="6" t="inlineStr">
        <is>
          <t>#69449</t>
        </is>
      </c>
      <c r="L269" s="6" t="inlineStr">
        <is>
          <t xml:space="preserve">APA Production Package FY2027 Reclass INV-10522 - APA FYR All Hands August 2026 Package - Prd Labour (Revenue) INV-10522
</t>
        </is>
      </c>
      <c r="M269" s="6" t="inlineStr">
        <is>
          <t>PRODUCTION</t>
        </is>
      </c>
    </row>
    <row r="270">
      <c r="A270" s="6" t="n">
        <v>42100</v>
      </c>
      <c r="B270" s="6" t="n">
        <v>42100</v>
      </c>
      <c r="C270" s="6" t="inlineStr">
        <is>
          <t>Production Labour</t>
        </is>
      </c>
      <c r="D270" s="6" t="inlineStr">
        <is>
          <t>Manual Journal</t>
        </is>
      </c>
      <c r="E270" s="37" t="n">
        <v>46234</v>
      </c>
      <c r="F270" s="6" t="inlineStr">
        <is>
          <t>APT Management Services Pty Limited</t>
        </is>
      </c>
      <c r="G270" s="39" t="n">
        <v>4869</v>
      </c>
      <c r="H270" s="39" t="n">
        <v>0</v>
      </c>
      <c r="I270" s="6" t="inlineStr">
        <is>
          <t>26061607 - APA - Qtly All Hands (BNE) - 4.11.26 [PRD]</t>
        </is>
      </c>
      <c r="J270" s="6" t="n"/>
      <c r="K270" s="6" t="inlineStr">
        <is>
          <t>#69449</t>
        </is>
      </c>
      <c r="L270" s="6" t="inlineStr">
        <is>
          <t xml:space="preserve">APA Production Package FY2027 Reclass INV-10522 - APA Qtrly All Hands Nov 2026 Package - Prd Labour (Revenue) INV-10522
</t>
        </is>
      </c>
      <c r="M270" s="6" t="inlineStr">
        <is>
          <t>PRODUCTION</t>
        </is>
      </c>
    </row>
    <row r="271">
      <c r="A271" s="6" t="n">
        <v>42100</v>
      </c>
      <c r="B271" s="6" t="n">
        <v>42100</v>
      </c>
      <c r="C271" s="6" t="inlineStr">
        <is>
          <t>Production Labour</t>
        </is>
      </c>
      <c r="D271" s="6" t="inlineStr">
        <is>
          <t>Manual Journal</t>
        </is>
      </c>
      <c r="E271" s="37" t="n">
        <v>46234</v>
      </c>
      <c r="F271" s="6" t="inlineStr">
        <is>
          <t>APT Management Services Pty Limited</t>
        </is>
      </c>
      <c r="G271" s="39" t="n">
        <v>4076</v>
      </c>
      <c r="H271" s="39" t="n">
        <v>0</v>
      </c>
      <c r="I271" s="6" t="inlineStr">
        <is>
          <t>26061608 - APA - Qtly All Hands Sydney - Feb 27 [PRD]</t>
        </is>
      </c>
      <c r="J271" s="6" t="n"/>
      <c r="K271" s="6" t="inlineStr">
        <is>
          <t>#69449</t>
        </is>
      </c>
      <c r="L271" s="6" t="inlineStr">
        <is>
          <t xml:space="preserve">APA Production Package FY2027 Reclass INV-10522 - APA Qtrly All Hands Feb 2027 Package - Prd Labour (Revenue) INV-10522
</t>
        </is>
      </c>
      <c r="M271" s="6" t="inlineStr">
        <is>
          <t>PRODUCTION</t>
        </is>
      </c>
    </row>
    <row r="272">
      <c r="A272" s="6" t="n">
        <v>42100</v>
      </c>
      <c r="B272" s="6" t="n">
        <v>42100</v>
      </c>
      <c r="C272" s="6" t="inlineStr">
        <is>
          <t>Production Labour</t>
        </is>
      </c>
      <c r="D272" s="6" t="inlineStr">
        <is>
          <t>Manual Journal</t>
        </is>
      </c>
      <c r="E272" s="37" t="n">
        <v>46234</v>
      </c>
      <c r="F272" s="6" t="inlineStr">
        <is>
          <t>APT Management Services Pty Limited</t>
        </is>
      </c>
      <c r="G272" s="39" t="n">
        <v>4995</v>
      </c>
      <c r="H272" s="39" t="n">
        <v>0</v>
      </c>
      <c r="I272" s="6" t="inlineStr">
        <is>
          <t>26061609 - APA Qtly All Hands Perth - May 2027 [PRD]</t>
        </is>
      </c>
      <c r="J272" s="6" t="n"/>
      <c r="K272" s="6" t="inlineStr">
        <is>
          <t>#69449</t>
        </is>
      </c>
      <c r="L272" s="6" t="inlineStr">
        <is>
          <t xml:space="preserve">APA Production Package FY2027 Reclass INV-10522 - APA Qtrly All Hands May 2027 Package - Prd Labour (Revenue) INV-10522
</t>
        </is>
      </c>
      <c r="M272" s="6" t="inlineStr">
        <is>
          <t>PRODUCTION</t>
        </is>
      </c>
    </row>
    <row r="273">
      <c r="A273" s="6" t="n">
        <v>42100</v>
      </c>
      <c r="B273" s="6" t="n">
        <v>42100</v>
      </c>
      <c r="C273" s="6" t="inlineStr">
        <is>
          <t>Production Labour</t>
        </is>
      </c>
      <c r="D273" s="6" t="inlineStr">
        <is>
          <t>Receivable Invoice</t>
        </is>
      </c>
      <c r="E273" s="37" t="n">
        <v>46234</v>
      </c>
      <c r="F273" s="6" t="inlineStr">
        <is>
          <t>Garvan Research Foundation</t>
        </is>
      </c>
      <c r="G273" s="39" t="n">
        <v>0</v>
      </c>
      <c r="H273" s="39" t="n">
        <v>380</v>
      </c>
      <c r="I273" s="6" t="inlineStr">
        <is>
          <t>26061702 - Garvan - Morning Tea Event - 31.7.26 [PRD]</t>
        </is>
      </c>
      <c r="J273" s="6" t="inlineStr">
        <is>
          <t>INV-10556</t>
        </is>
      </c>
      <c r="K273" s="6" t="inlineStr">
        <is>
          <t>PO-58817 - Garvan - Morning Tea Event 31.07.2026</t>
        </is>
      </c>
      <c r="L273" s="6" t="inlineStr">
        <is>
          <t>Garvan Research Foundation - Technician Labour</t>
        </is>
      </c>
      <c r="M273" s="6" t="inlineStr">
        <is>
          <t>PRODUCTION</t>
        </is>
      </c>
    </row>
    <row r="274">
      <c r="A274" s="6" t="n">
        <v>42100</v>
      </c>
      <c r="B274" s="6" t="n">
        <v>42100</v>
      </c>
      <c r="C274" s="6" t="inlineStr">
        <is>
          <t>Production Labour</t>
        </is>
      </c>
      <c r="D274" s="6" t="inlineStr">
        <is>
          <t>Receivable Invoice</t>
        </is>
      </c>
      <c r="E274" s="37" t="n">
        <v>46234</v>
      </c>
      <c r="F274" s="6" t="inlineStr">
        <is>
          <t>Garvan Research Foundation</t>
        </is>
      </c>
      <c r="G274" s="39" t="n">
        <v>0</v>
      </c>
      <c r="H274" s="39" t="n">
        <v>570</v>
      </c>
      <c r="I274" s="6" t="inlineStr">
        <is>
          <t>26061702 - Garvan - Morning Tea Event - 31.7.26 [PRD]</t>
        </is>
      </c>
      <c r="J274" s="6" t="inlineStr">
        <is>
          <t>INV-10556</t>
        </is>
      </c>
      <c r="K274" s="6" t="inlineStr">
        <is>
          <t>PO-58817 - Garvan - Morning Tea Event 31.07.2026</t>
        </is>
      </c>
      <c r="L274" s="6" t="inlineStr">
        <is>
          <t>Garvan Research Foundation - Technician Labour</t>
        </is>
      </c>
      <c r="M274" s="6" t="inlineStr">
        <is>
          <t>PRODUCTION</t>
        </is>
      </c>
    </row>
    <row r="275">
      <c r="A275" s="6" t="n">
        <v>42100</v>
      </c>
      <c r="B275" s="6" t="n">
        <v>42100</v>
      </c>
      <c r="C275" s="6" t="inlineStr">
        <is>
          <t>Production Labour</t>
        </is>
      </c>
      <c r="D275" s="6" t="inlineStr">
        <is>
          <t>Manual Journal</t>
        </is>
      </c>
      <c r="E275" s="37" t="n">
        <v>46234</v>
      </c>
      <c r="F275" s="6" t="inlineStr">
        <is>
          <t>Commonwealth Bank of Australia</t>
        </is>
      </c>
      <c r="G275" s="39" t="n">
        <v>0</v>
      </c>
      <c r="H275" s="39" t="n">
        <v>2535</v>
      </c>
      <c r="I275" s="6" t="inlineStr">
        <is>
          <t>2506208 - CBA AGM 2026 [PRD]</t>
        </is>
      </c>
      <c r="J275" s="6" t="n"/>
      <c r="K275" s="6" t="inlineStr">
        <is>
          <t>#69497</t>
        </is>
      </c>
      <c r="L275" s="6" t="inlineStr">
        <is>
          <t>WIP Journal July 2026 - CBA AGM 2026 Pre-production work at $130ph</t>
        </is>
      </c>
      <c r="M275" s="6" t="inlineStr">
        <is>
          <t>PRODUCTION</t>
        </is>
      </c>
    </row>
    <row r="276">
      <c r="A276" s="6" t="n">
        <v>42100</v>
      </c>
      <c r="B276" s="6" t="n">
        <v>42100</v>
      </c>
      <c r="C276" s="6" t="inlineStr">
        <is>
          <t>Production Labour</t>
        </is>
      </c>
      <c r="D276" s="6" t="inlineStr">
        <is>
          <t>Manual Journal</t>
        </is>
      </c>
      <c r="E276" s="37" t="n">
        <v>46234</v>
      </c>
      <c r="F276" s="6" t="inlineStr">
        <is>
          <t>AGL Energy Limited</t>
        </is>
      </c>
      <c r="G276" s="39" t="n">
        <v>0</v>
      </c>
      <c r="H276" s="39" t="n">
        <v>1322.5</v>
      </c>
      <c r="I276" s="6" t="inlineStr">
        <is>
          <t>2605402 - AGL FYR - Employee Town Hall - 12.8.26 [PRD]</t>
        </is>
      </c>
      <c r="J276" s="6" t="n"/>
      <c r="K276" s="6" t="inlineStr">
        <is>
          <t>#69501</t>
        </is>
      </c>
      <c r="L276" s="6" t="inlineStr">
        <is>
          <t>Pre-production Work and CTS Day 2026 Accrual July 2026 for August events - AGL FYR - Employee Town Hall [PRD] pre-prod work</t>
        </is>
      </c>
      <c r="M276" s="6" t="inlineStr">
        <is>
          <t>PRODUCTION</t>
        </is>
      </c>
    </row>
    <row r="277">
      <c r="A277" s="6" t="n">
        <v>42100</v>
      </c>
      <c r="B277" s="6" t="n">
        <v>42100</v>
      </c>
      <c r="C277" s="6" t="inlineStr">
        <is>
          <t>Production Labour</t>
        </is>
      </c>
      <c r="D277" s="6" t="inlineStr">
        <is>
          <t>Manual Journal</t>
        </is>
      </c>
      <c r="E277" s="37" t="n">
        <v>46234</v>
      </c>
      <c r="F277" s="6" t="inlineStr">
        <is>
          <t>Commonwealth Bank of Australia</t>
        </is>
      </c>
      <c r="G277" s="39" t="n">
        <v>0</v>
      </c>
      <c r="H277" s="39" t="n">
        <v>417.5</v>
      </c>
      <c r="I277" s="6" t="inlineStr">
        <is>
          <t>26061105 - CBA - FYR 2026 - 12.8.26 [PRD]</t>
        </is>
      </c>
      <c r="J277" s="6" t="n"/>
      <c r="K277" s="6" t="inlineStr">
        <is>
          <t>#69501</t>
        </is>
      </c>
      <c r="L277" s="6" t="inlineStr">
        <is>
          <t>Pre-production Work and CTS Day 2026 Accrual July 2026 for August events - CBA - FYR 2026 - 12.8.26 [PRD] pre-prod work</t>
        </is>
      </c>
      <c r="M277" s="6" t="inlineStr">
        <is>
          <t>PRODUCTION</t>
        </is>
      </c>
    </row>
    <row r="278">
      <c r="A278" s="6" t="n">
        <v>42100</v>
      </c>
      <c r="B278" s="6" t="n">
        <v>42100</v>
      </c>
      <c r="C278" s="6" t="inlineStr">
        <is>
          <t>Production Labour</t>
        </is>
      </c>
      <c r="D278" s="6" t="inlineStr">
        <is>
          <t>Manual Journal</t>
        </is>
      </c>
      <c r="E278" s="37" t="n">
        <v>46234</v>
      </c>
      <c r="F278" s="6" t="inlineStr">
        <is>
          <t>Virgin</t>
        </is>
      </c>
      <c r="G278" s="39" t="n">
        <v>0</v>
      </c>
      <c r="H278" s="39" t="n">
        <v>57.5</v>
      </c>
      <c r="I278" s="6" t="inlineStr">
        <is>
          <t>2606903 - Virgin FY26 Results [PRD]</t>
        </is>
      </c>
      <c r="J278" s="6" t="n"/>
      <c r="K278" s="6" t="inlineStr">
        <is>
          <t>#69501</t>
        </is>
      </c>
      <c r="L278" s="6" t="inlineStr">
        <is>
          <t>Pre-production Work and CTS Day 2026 Accrual July 2026 for August events - Virgin FY26 Results [PRD] pre-prod work</t>
        </is>
      </c>
      <c r="M278" s="6" t="inlineStr">
        <is>
          <t>PRODUCTION</t>
        </is>
      </c>
    </row>
    <row r="279">
      <c r="A279" s="6" t="n">
        <v>42100</v>
      </c>
      <c r="B279" s="6" t="n">
        <v>42100</v>
      </c>
      <c r="C279" s="6" t="inlineStr">
        <is>
          <t>Production Labour</t>
        </is>
      </c>
      <c r="D279" s="6" t="inlineStr">
        <is>
          <t>Manual Journal</t>
        </is>
      </c>
      <c r="E279" s="37" t="n">
        <v>46234</v>
      </c>
      <c r="F279" s="6" t="inlineStr">
        <is>
          <t>Ventia</t>
        </is>
      </c>
      <c r="G279" s="39" t="n">
        <v>0</v>
      </c>
      <c r="H279" s="39" t="n">
        <v>862.5</v>
      </c>
      <c r="I279" s="6" t="inlineStr">
        <is>
          <t>26061109 - Ventia - FYR26 - 24.8.26 [PRD]</t>
        </is>
      </c>
      <c r="J279" s="6" t="n"/>
      <c r="K279" s="6" t="inlineStr">
        <is>
          <t>#69501</t>
        </is>
      </c>
      <c r="L279" s="6" t="inlineStr">
        <is>
          <t>Pre-production Work and CTS Day 2026 Accrual July 2026 for August events - Ventia - FYR26 - 24.8.26 [PRD] pre-prod work</t>
        </is>
      </c>
      <c r="M279" s="6" t="inlineStr">
        <is>
          <t>PRODUCTION</t>
        </is>
      </c>
    </row>
    <row r="280">
      <c r="A280" s="6" t="n">
        <v>42100</v>
      </c>
      <c r="B280" s="6" t="n">
        <v>42100</v>
      </c>
      <c r="C280" s="6" t="inlineStr">
        <is>
          <t>Production Labour</t>
        </is>
      </c>
      <c r="D280" s="6" t="inlineStr">
        <is>
          <t>Manual Journal</t>
        </is>
      </c>
      <c r="E280" s="37" t="n">
        <v>46234</v>
      </c>
      <c r="F280" s="6" t="inlineStr">
        <is>
          <t>Downer EDI Limited</t>
        </is>
      </c>
      <c r="G280" s="39" t="n">
        <v>0</v>
      </c>
      <c r="H280" s="39" t="n">
        <v>115</v>
      </c>
      <c r="I280" s="6" t="inlineStr">
        <is>
          <t>26061107 - Downer - FYR 2026 - 20.8.26 [PRD]</t>
        </is>
      </c>
      <c r="J280" s="6" t="n"/>
      <c r="K280" s="6" t="inlineStr">
        <is>
          <t>#69501</t>
        </is>
      </c>
      <c r="L280" s="6" t="inlineStr">
        <is>
          <t>Pre-production Work and CTS Day 2026 Accrual July 2026 for August events - Downer - FYR 2026 - 19.8.26 [PRD] pre-prod work</t>
        </is>
      </c>
      <c r="M280" s="6" t="inlineStr">
        <is>
          <t>PRODUCTION</t>
        </is>
      </c>
    </row>
    <row r="281">
      <c r="A281" s="6" t="n">
        <v>42100</v>
      </c>
      <c r="B281" s="6" t="n">
        <v>42100</v>
      </c>
      <c r="C281" s="6" t="inlineStr">
        <is>
          <t>Production Labour</t>
        </is>
      </c>
      <c r="D281" s="6" t="inlineStr">
        <is>
          <t>Manual Journal</t>
        </is>
      </c>
      <c r="E281" s="37" t="n">
        <v>46234</v>
      </c>
      <c r="F281" s="6" t="inlineStr">
        <is>
          <t>Cochlear Limited</t>
        </is>
      </c>
      <c r="G281" s="39" t="n">
        <v>0</v>
      </c>
      <c r="H281" s="39" t="n">
        <v>172.5</v>
      </c>
      <c r="I281" s="6" t="inlineStr">
        <is>
          <t>2603104 - Cochlear FY26 Results 18.8.26 [PRD]</t>
        </is>
      </c>
      <c r="J281" s="6" t="n"/>
      <c r="K281" s="6" t="inlineStr">
        <is>
          <t>#69501</t>
        </is>
      </c>
      <c r="L281" s="6" t="inlineStr">
        <is>
          <t>Pre-production Work and CTS Day 2026 Accrual July 2026 for August events - Cochlear FY26 Results 18.8.26 [PRD] pre-prod work</t>
        </is>
      </c>
      <c r="M281" s="6" t="inlineStr">
        <is>
          <t>PRODUCTION</t>
        </is>
      </c>
    </row>
    <row r="282">
      <c r="A282" s="6" t="n">
        <v>42100</v>
      </c>
      <c r="B282" s="6" t="n">
        <v>42100</v>
      </c>
      <c r="C282" s="6" t="inlineStr">
        <is>
          <t>Production Labour</t>
        </is>
      </c>
      <c r="D282" s="6" t="inlineStr">
        <is>
          <t>Manual Journal</t>
        </is>
      </c>
      <c r="E282" s="37" t="n">
        <v>46234</v>
      </c>
      <c r="F282" s="6" t="inlineStr">
        <is>
          <t>RSNSW</t>
        </is>
      </c>
      <c r="G282" s="39" t="n">
        <v>0</v>
      </c>
      <c r="H282" s="39" t="n">
        <v>115</v>
      </c>
      <c r="I282" s="6" t="inlineStr">
        <is>
          <t>2512804 - RSNSW Ordinary General Meeting 5.8.26 [PRD]</t>
        </is>
      </c>
      <c r="J282" s="6" t="n"/>
      <c r="K282" s="6" t="inlineStr">
        <is>
          <t>#69501</t>
        </is>
      </c>
      <c r="L282" s="6" t="inlineStr">
        <is>
          <t>Pre-production Work and CTS Day 2026 Accrual July 2026 for August events - RSNSW Ordinary General Meeting 5.8.26 [PRD] pre-prod work</t>
        </is>
      </c>
      <c r="M282" s="6" t="inlineStr">
        <is>
          <t>PRODUCTION</t>
        </is>
      </c>
    </row>
    <row r="283">
      <c r="A283" s="6" t="n">
        <v>42100</v>
      </c>
      <c r="B283" s="6" t="n">
        <v>42100</v>
      </c>
      <c r="C283" s="6" t="inlineStr">
        <is>
          <t>Production Labour</t>
        </is>
      </c>
      <c r="D283" s="6" t="inlineStr">
        <is>
          <t>Manual Journal</t>
        </is>
      </c>
      <c r="E283" s="37" t="n">
        <v>46234</v>
      </c>
      <c r="F283" s="6" t="inlineStr">
        <is>
          <t>APT Management Services Pty Limited</t>
        </is>
      </c>
      <c r="G283" s="39" t="n">
        <v>0</v>
      </c>
      <c r="H283" s="39" t="n">
        <v>172.5</v>
      </c>
      <c r="I283" s="6" t="inlineStr">
        <is>
          <t>26061108 - APA - Qtly All Hands FYR26 - 20.8.26 [PRD]</t>
        </is>
      </c>
      <c r="J283" s="6" t="n"/>
      <c r="K283" s="6" t="inlineStr">
        <is>
          <t>#69501</t>
        </is>
      </c>
      <c r="L283" s="6" t="inlineStr">
        <is>
          <t>Pre-production Work and CTS Day 2026 Accrual July 2026 for August events - APA - Qtly All Hands FYR26 - 20.8.26 [PRD] pre-prod work</t>
        </is>
      </c>
      <c r="M283" s="6" t="inlineStr">
        <is>
          <t>PRODUCTION</t>
        </is>
      </c>
    </row>
    <row r="284">
      <c r="A284" s="6" t="n">
        <v>42100</v>
      </c>
      <c r="B284" s="6" t="n">
        <v>42100</v>
      </c>
      <c r="C284" s="6" t="inlineStr">
        <is>
          <t>Production Labour</t>
        </is>
      </c>
      <c r="D284" s="6" t="inlineStr">
        <is>
          <t>Receivable Invoice</t>
        </is>
      </c>
      <c r="E284" s="37" t="n">
        <v>46234</v>
      </c>
      <c r="F284" s="6" t="inlineStr">
        <is>
          <t>Commonwealth Bank of Australia</t>
        </is>
      </c>
      <c r="G284" s="39" t="n">
        <v>0</v>
      </c>
      <c r="H284" s="39" t="n">
        <v>1330</v>
      </c>
      <c r="I284" s="6" t="inlineStr">
        <is>
          <t>26061701 - CBA - LES - July 2026 [PRD]</t>
        </is>
      </c>
      <c r="J284" s="6" t="inlineStr">
        <is>
          <t>INV-10559</t>
        </is>
      </c>
      <c r="K284" s="6" t="inlineStr">
        <is>
          <t>PO3309044</t>
        </is>
      </c>
      <c r="L284" s="6" t="inlineStr">
        <is>
          <t>Commonwealth Bank of Australia (CBA Place South) - CBA - LES - Group Security Event x 2 Ops - 1030 - 1730</t>
        </is>
      </c>
      <c r="M284" s="6" t="inlineStr">
        <is>
          <t>PRODUCTION</t>
        </is>
      </c>
    </row>
    <row r="285">
      <c r="A285" s="6" t="n">
        <v>42100</v>
      </c>
      <c r="B285" s="6" t="n">
        <v>42100</v>
      </c>
      <c r="C285" s="6" t="inlineStr">
        <is>
          <t>Production Labour</t>
        </is>
      </c>
      <c r="D285" s="6" t="inlineStr">
        <is>
          <t>Receivable Invoice</t>
        </is>
      </c>
      <c r="E285" s="37" t="n">
        <v>46234</v>
      </c>
      <c r="F285" s="6" t="inlineStr">
        <is>
          <t>Commonwealth Bank of Australia</t>
        </is>
      </c>
      <c r="G285" s="39" t="n">
        <v>0</v>
      </c>
      <c r="H285" s="39" t="n">
        <v>1615</v>
      </c>
      <c r="I285" s="6" t="inlineStr">
        <is>
          <t>26061701 - CBA - LES - July 2026 [PRD]</t>
        </is>
      </c>
      <c r="J285" s="6" t="inlineStr">
        <is>
          <t>INV-10559</t>
        </is>
      </c>
      <c r="K285" s="6" t="inlineStr">
        <is>
          <t>PO3309044</t>
        </is>
      </c>
      <c r="L285" s="6" t="inlineStr">
        <is>
          <t>Commonwealth Bank of Australia (CBA Place South) - CBA - LES - CTO All Hands x 2 Ops - 0900 - 1730</t>
        </is>
      </c>
      <c r="M285" s="6" t="inlineStr">
        <is>
          <t>PRODUCTION</t>
        </is>
      </c>
    </row>
    <row r="286">
      <c r="A286" s="6" t="n">
        <v>42100</v>
      </c>
      <c r="B286" s="6" t="n">
        <v>42100</v>
      </c>
      <c r="C286" s="6" t="inlineStr">
        <is>
          <t>Production Labour</t>
        </is>
      </c>
      <c r="D286" s="6" t="inlineStr">
        <is>
          <t>Receivable Invoice</t>
        </is>
      </c>
      <c r="E286" s="37" t="n">
        <v>46234</v>
      </c>
      <c r="F286" s="6" t="inlineStr">
        <is>
          <t>Commonwealth Bank of Australia</t>
        </is>
      </c>
      <c r="G286" s="39" t="n">
        <v>0</v>
      </c>
      <c r="H286" s="39" t="n">
        <v>760</v>
      </c>
      <c r="I286" s="6" t="inlineStr">
        <is>
          <t>26061701 - CBA - LES - July 2026 [PRD]</t>
        </is>
      </c>
      <c r="J286" s="6" t="inlineStr">
        <is>
          <t>INV-10559</t>
        </is>
      </c>
      <c r="K286" s="6" t="inlineStr">
        <is>
          <t>PO3309044</t>
        </is>
      </c>
      <c r="L286" s="6" t="inlineStr">
        <is>
          <t>Commonwealth Bank of Australia (CBA Place South) - CBA - LES - CEO Town Hall x 1 Op - 0900 - 1700</t>
        </is>
      </c>
      <c r="M286" s="6" t="inlineStr">
        <is>
          <t>PRODUCTION</t>
        </is>
      </c>
    </row>
    <row r="287">
      <c r="A287" s="6" t="n">
        <v>42100</v>
      </c>
      <c r="B287" s="6" t="n">
        <v>42100</v>
      </c>
      <c r="C287" s="6" t="inlineStr">
        <is>
          <t>Production Labour</t>
        </is>
      </c>
      <c r="D287" s="6" t="inlineStr">
        <is>
          <t>Receivable Invoice</t>
        </is>
      </c>
      <c r="E287" s="37" t="n">
        <v>46234</v>
      </c>
      <c r="F287" s="6" t="inlineStr">
        <is>
          <t>Commonwealth Bank of Australia</t>
        </is>
      </c>
      <c r="G287" s="39" t="n">
        <v>0</v>
      </c>
      <c r="H287" s="39" t="n">
        <v>1995</v>
      </c>
      <c r="I287" s="6" t="inlineStr">
        <is>
          <t>26061701 - CBA - LES - July 2026 [PRD]</t>
        </is>
      </c>
      <c r="J287" s="6" t="inlineStr">
        <is>
          <t>INV-10559</t>
        </is>
      </c>
      <c r="K287" s="6" t="inlineStr">
        <is>
          <t>PO3309044</t>
        </is>
      </c>
      <c r="L287" s="6" t="inlineStr">
        <is>
          <t>Commonwealth Bank of Australia (CBA Place South) - CBA - LES - AI Powered Engineering x 2 Ops - 0730 - 1800</t>
        </is>
      </c>
      <c r="M287" s="6" t="inlineStr">
        <is>
          <t>PRODUCTION</t>
        </is>
      </c>
    </row>
    <row r="288">
      <c r="A288" s="6" t="n">
        <v>42100</v>
      </c>
      <c r="B288" s="6" t="n">
        <v>42100</v>
      </c>
      <c r="C288" s="6" t="inlineStr">
        <is>
          <t>Production Labour</t>
        </is>
      </c>
      <c r="D288" s="6" t="inlineStr">
        <is>
          <t>Receivable Invoice</t>
        </is>
      </c>
      <c r="E288" s="37" t="n">
        <v>46234</v>
      </c>
      <c r="F288" s="6" t="inlineStr">
        <is>
          <t>Commonwealth Bank of Australia</t>
        </is>
      </c>
      <c r="G288" s="39" t="n">
        <v>0</v>
      </c>
      <c r="H288" s="39" t="n">
        <v>1330</v>
      </c>
      <c r="I288" s="6" t="inlineStr">
        <is>
          <t>26061701 - CBA - LES - July 2026 [PRD]</t>
        </is>
      </c>
      <c r="J288" s="6" t="inlineStr">
        <is>
          <t>INV-10559</t>
        </is>
      </c>
      <c r="K288" s="6" t="inlineStr">
        <is>
          <t>PO3309044</t>
        </is>
      </c>
      <c r="L288" s="6" t="inlineStr">
        <is>
          <t>Commonwealth Bank of Australia (CBA Place South) - CBA - LES - CDAO Connect x 2 Ops - 1000 - 1700</t>
        </is>
      </c>
      <c r="M288" s="6" t="inlineStr">
        <is>
          <t>PRODUCTION</t>
        </is>
      </c>
    </row>
    <row r="289">
      <c r="A289" s="6" t="n">
        <v>42100</v>
      </c>
      <c r="B289" s="6" t="n">
        <v>42100</v>
      </c>
      <c r="C289" s="6" t="inlineStr">
        <is>
          <t>Production Labour</t>
        </is>
      </c>
      <c r="D289" s="6" t="inlineStr">
        <is>
          <t>Receivable Invoice</t>
        </is>
      </c>
      <c r="E289" s="37" t="n">
        <v>46234</v>
      </c>
      <c r="F289" s="6" t="inlineStr">
        <is>
          <t>Commonwealth Bank of Australia</t>
        </is>
      </c>
      <c r="G289" s="39" t="n">
        <v>0</v>
      </c>
      <c r="H289" s="39" t="n">
        <v>1520</v>
      </c>
      <c r="I289" s="6" t="inlineStr">
        <is>
          <t>26061701 - CBA - LES - July 2026 [PRD]</t>
        </is>
      </c>
      <c r="J289" s="6" t="inlineStr">
        <is>
          <t>INV-10559</t>
        </is>
      </c>
      <c r="K289" s="6" t="inlineStr">
        <is>
          <t>PO3309044</t>
        </is>
      </c>
      <c r="L289" s="6" t="inlineStr">
        <is>
          <t>Commonwealth Bank of Australia (CBA Place South) - CBA - LES -  Curious Minds x 2 Ops - 1000 - 1800</t>
        </is>
      </c>
      <c r="M289" s="6" t="inlineStr">
        <is>
          <t>PRODUCTION</t>
        </is>
      </c>
    </row>
    <row r="290">
      <c r="A290" s="6" t="n">
        <v>42100</v>
      </c>
      <c r="B290" s="6" t="n">
        <v>42100</v>
      </c>
      <c r="C290" s="6" t="inlineStr">
        <is>
          <t>Production Labour</t>
        </is>
      </c>
      <c r="D290" s="6" t="inlineStr">
        <is>
          <t>Receivable Invoice</t>
        </is>
      </c>
      <c r="E290" s="37" t="n">
        <v>46234</v>
      </c>
      <c r="F290" s="6" t="inlineStr">
        <is>
          <t>Commonwealth Bank of Australia</t>
        </is>
      </c>
      <c r="G290" s="39" t="n">
        <v>0</v>
      </c>
      <c r="H290" s="39" t="n">
        <v>332.5</v>
      </c>
      <c r="I290" s="6" t="inlineStr">
        <is>
          <t>26061701 - CBA - LES - July 2026 [PRD]</t>
        </is>
      </c>
      <c r="J290" s="6" t="inlineStr">
        <is>
          <t>INV-10559</t>
        </is>
      </c>
      <c r="K290" s="6" t="inlineStr">
        <is>
          <t>PO3309044</t>
        </is>
      </c>
      <c r="L290" s="6" t="inlineStr">
        <is>
          <t>Commonwealth Bank of Australia (CBA Place South) - Technician Loading &gt; 8 Hours Call Time</t>
        </is>
      </c>
      <c r="M290" s="6" t="inlineStr">
        <is>
          <t>PRODUCTION</t>
        </is>
      </c>
    </row>
    <row r="291">
      <c r="A291" s="6" t="n">
        <v>42100</v>
      </c>
      <c r="B291" s="6" t="n">
        <v>42100</v>
      </c>
      <c r="C291" s="6" t="inlineStr">
        <is>
          <t>Production Labour</t>
        </is>
      </c>
      <c r="D291" s="6" t="inlineStr">
        <is>
          <t>Manual Journal</t>
        </is>
      </c>
      <c r="E291" s="37" t="n">
        <v>46235</v>
      </c>
      <c r="F291" s="6" t="inlineStr">
        <is>
          <t>Commonwealth Bank of Australia</t>
        </is>
      </c>
      <c r="G291" s="39" t="n">
        <v>285</v>
      </c>
      <c r="H291" s="39" t="n">
        <v>0</v>
      </c>
      <c r="I291" s="6" t="inlineStr">
        <is>
          <t>26061105 - CBA - FYR 2026 - 12.8.26 [PRD]</t>
        </is>
      </c>
      <c r="J291" s="6" t="n"/>
      <c r="K291" s="6" t="inlineStr">
        <is>
          <t>#68133</t>
        </is>
      </c>
      <c r="L291" s="6" t="inlineStr">
        <is>
          <t xml:space="preserve">Reversal: Pre-production Work Accrual June 2026 for August events - CBA - FYR 2026 - 12.8.26 [PRD] pre-prod work 
</t>
        </is>
      </c>
      <c r="M291" s="6" t="inlineStr">
        <is>
          <t>PRODUCTION</t>
        </is>
      </c>
    </row>
    <row r="292">
      <c r="A292" s="6" t="n">
        <v>42100</v>
      </c>
      <c r="B292" s="6" t="n">
        <v>42100</v>
      </c>
      <c r="C292" s="6" t="inlineStr">
        <is>
          <t>Production Labour</t>
        </is>
      </c>
      <c r="D292" s="6" t="inlineStr">
        <is>
          <t>Manual Journal</t>
        </is>
      </c>
      <c r="E292" s="37" t="n">
        <v>46235</v>
      </c>
      <c r="F292" s="6" t="inlineStr">
        <is>
          <t>Cochlear Limited</t>
        </is>
      </c>
      <c r="G292" s="39" t="n">
        <v>95</v>
      </c>
      <c r="H292" s="39" t="n">
        <v>0</v>
      </c>
      <c r="I292" s="6" t="inlineStr">
        <is>
          <t>2603104 - Cochlear FY26 Results 18.8.26 [PRD]</t>
        </is>
      </c>
      <c r="J292" s="6" t="n"/>
      <c r="K292" s="6" t="inlineStr">
        <is>
          <t>#68133</t>
        </is>
      </c>
      <c r="L292" s="6" t="inlineStr">
        <is>
          <t xml:space="preserve">Reversal: Pre-production Work Accrual June 2026 for August events - Cochlear FY26 Results 18.8.26 [PRD] pre-prod work
</t>
        </is>
      </c>
      <c r="M292" s="6" t="inlineStr">
        <is>
          <t>PRODUCTION</t>
        </is>
      </c>
    </row>
    <row r="293">
      <c r="A293" s="6" t="n">
        <v>42100</v>
      </c>
      <c r="B293" s="6" t="n">
        <v>42100</v>
      </c>
      <c r="C293" s="6" t="inlineStr">
        <is>
          <t>Production Labour</t>
        </is>
      </c>
      <c r="D293" s="6" t="inlineStr">
        <is>
          <t>Manual Journal</t>
        </is>
      </c>
      <c r="E293" s="37" t="n">
        <v>46235</v>
      </c>
      <c r="F293" s="6" t="inlineStr">
        <is>
          <t>ASX Operations Pty Ltd</t>
        </is>
      </c>
      <c r="G293" s="39" t="n">
        <v>95</v>
      </c>
      <c r="H293" s="39" t="n">
        <v>0</v>
      </c>
      <c r="I293" s="6" t="inlineStr">
        <is>
          <t>26052702 - ASX - FYR - 13.8.26 [PRD]</t>
        </is>
      </c>
      <c r="J293" s="6" t="n"/>
      <c r="K293" s="6" t="inlineStr">
        <is>
          <t>#68133</t>
        </is>
      </c>
      <c r="L293" s="6" t="inlineStr">
        <is>
          <t xml:space="preserve">Reversal: Pre-production Work Accrual June 2026 for August events - ASX - FYR - 13.8.26 [PRD] pre-prod work
</t>
        </is>
      </c>
      <c r="M293" s="6" t="inlineStr">
        <is>
          <t>PRODUCTION</t>
        </is>
      </c>
    </row>
    <row r="294">
      <c r="A294" s="6" t="n">
        <v>42100</v>
      </c>
      <c r="B294" s="6" t="n">
        <v>42100</v>
      </c>
      <c r="C294" s="6" t="inlineStr">
        <is>
          <t>Production Labour</t>
        </is>
      </c>
      <c r="D294" s="6" t="inlineStr">
        <is>
          <t>Manual Journal</t>
        </is>
      </c>
      <c r="E294" s="37" t="n">
        <v>46235</v>
      </c>
      <c r="F294" s="6" t="inlineStr">
        <is>
          <t>Symal Group</t>
        </is>
      </c>
      <c r="G294" s="39" t="n">
        <v>71.25</v>
      </c>
      <c r="H294" s="39" t="n">
        <v>0</v>
      </c>
      <c r="I294" s="6" t="inlineStr">
        <is>
          <t>2606904 - Symal - FYR26 (Melb) - 24.8.26 [PRD]</t>
        </is>
      </c>
      <c r="J294" s="6" t="n"/>
      <c r="K294" s="6" t="inlineStr">
        <is>
          <t>#68133</t>
        </is>
      </c>
      <c r="L294" s="6" t="inlineStr">
        <is>
          <t xml:space="preserve">Reversal: Pre-production Work Accrual June 2026 for August events - Symal - FYR26 (Melb) - 24.8.26 [PRD] pre-prod work
</t>
        </is>
      </c>
      <c r="M294" s="6" t="inlineStr">
        <is>
          <t>PRODUCTION</t>
        </is>
      </c>
    </row>
    <row r="295">
      <c r="A295" s="6" t="n">
        <v>42100</v>
      </c>
      <c r="B295" s="6" t="n">
        <v>42100</v>
      </c>
      <c r="C295" s="6" t="inlineStr">
        <is>
          <t>Production Labour</t>
        </is>
      </c>
      <c r="D295" s="6" t="inlineStr">
        <is>
          <t>Manual Journal</t>
        </is>
      </c>
      <c r="E295" s="37" t="n">
        <v>46235</v>
      </c>
      <c r="F295" s="6" t="inlineStr">
        <is>
          <t>AGL Energy Limited</t>
        </is>
      </c>
      <c r="G295" s="39" t="n">
        <v>1322.5</v>
      </c>
      <c r="H295" s="39" t="n">
        <v>0</v>
      </c>
      <c r="I295" s="6" t="inlineStr">
        <is>
          <t>2605402 - AGL FYR - Employee Town Hall - 12.8.26 [PRD]</t>
        </is>
      </c>
      <c r="J295" s="6" t="n"/>
      <c r="K295" s="6" t="inlineStr">
        <is>
          <t>#69499</t>
        </is>
      </c>
      <c r="L295" s="6" t="inlineStr">
        <is>
          <t>Reversal: Pre-production Work and CTS Day 2026 Accrual July 2026 for August events - AGL FYR - Employee Town Hall [PRD] pre-prod work</t>
        </is>
      </c>
      <c r="M295" s="6" t="inlineStr">
        <is>
          <t>PRODUCTION</t>
        </is>
      </c>
    </row>
    <row r="296">
      <c r="A296" s="6" t="n">
        <v>42100</v>
      </c>
      <c r="B296" s="6" t="n">
        <v>42100</v>
      </c>
      <c r="C296" s="6" t="inlineStr">
        <is>
          <t>Production Labour</t>
        </is>
      </c>
      <c r="D296" s="6" t="inlineStr">
        <is>
          <t>Manual Journal</t>
        </is>
      </c>
      <c r="E296" s="37" t="n">
        <v>46235</v>
      </c>
      <c r="F296" s="6" t="inlineStr">
        <is>
          <t>Commonwealth Bank of Australia</t>
        </is>
      </c>
      <c r="G296" s="39" t="n">
        <v>417.5</v>
      </c>
      <c r="H296" s="39" t="n">
        <v>0</v>
      </c>
      <c r="I296" s="6" t="inlineStr">
        <is>
          <t>26061105 - CBA - FYR 2026 - 12.8.26 [PRD]</t>
        </is>
      </c>
      <c r="J296" s="6" t="n"/>
      <c r="K296" s="6" t="inlineStr">
        <is>
          <t>#69499</t>
        </is>
      </c>
      <c r="L296" s="6" t="inlineStr">
        <is>
          <t>Reversal: Pre-production Work and CTS Day 2026 Accrual July 2026 for August events - CBA - FYR 2026 - 12.8.26 [PRD] pre-prod work</t>
        </is>
      </c>
      <c r="M296" s="6" t="inlineStr">
        <is>
          <t>PRODUCTION</t>
        </is>
      </c>
    </row>
    <row r="297">
      <c r="A297" s="6" t="n">
        <v>42100</v>
      </c>
      <c r="B297" s="6" t="n">
        <v>42100</v>
      </c>
      <c r="C297" s="6" t="inlineStr">
        <is>
          <t>Production Labour</t>
        </is>
      </c>
      <c r="D297" s="6" t="inlineStr">
        <is>
          <t>Manual Journal</t>
        </is>
      </c>
      <c r="E297" s="37" t="n">
        <v>46235</v>
      </c>
      <c r="F297" s="6" t="inlineStr">
        <is>
          <t>Virgin</t>
        </is>
      </c>
      <c r="G297" s="39" t="n">
        <v>57.5</v>
      </c>
      <c r="H297" s="39" t="n">
        <v>0</v>
      </c>
      <c r="I297" s="6" t="inlineStr">
        <is>
          <t>2606903 - Virgin FY26 Results [PRD]</t>
        </is>
      </c>
      <c r="J297" s="6" t="n"/>
      <c r="K297" s="6" t="inlineStr">
        <is>
          <t>#69499</t>
        </is>
      </c>
      <c r="L297" s="6" t="inlineStr">
        <is>
          <t>Reversal: Pre-production Work and CTS Day 2026 Accrual July 2026 for August events - Virgin FY26 Results [PRD] pre-prod work</t>
        </is>
      </c>
      <c r="M297" s="6" t="inlineStr">
        <is>
          <t>PRODUCTION</t>
        </is>
      </c>
    </row>
    <row r="298">
      <c r="A298" s="6" t="n">
        <v>42100</v>
      </c>
      <c r="B298" s="6" t="n">
        <v>42100</v>
      </c>
      <c r="C298" s="6" t="inlineStr">
        <is>
          <t>Production Labour</t>
        </is>
      </c>
      <c r="D298" s="6" t="inlineStr">
        <is>
          <t>Manual Journal</t>
        </is>
      </c>
      <c r="E298" s="37" t="n">
        <v>46235</v>
      </c>
      <c r="F298" s="6" t="inlineStr">
        <is>
          <t>Ventia</t>
        </is>
      </c>
      <c r="G298" s="39" t="n">
        <v>862.5</v>
      </c>
      <c r="H298" s="39" t="n">
        <v>0</v>
      </c>
      <c r="I298" s="6" t="inlineStr">
        <is>
          <t>26061109 - Ventia - FYR26 - 24.8.26 [PRD]</t>
        </is>
      </c>
      <c r="J298" s="6" t="n"/>
      <c r="K298" s="6" t="inlineStr">
        <is>
          <t>#69499</t>
        </is>
      </c>
      <c r="L298" s="6" t="inlineStr">
        <is>
          <t>Reversal: Pre-production Work and CTS Day 2026 Accrual July 2026 for August events - Ventia - FYR26 - 24.8.26 [PRD] pre-prod work</t>
        </is>
      </c>
      <c r="M298" s="6" t="inlineStr">
        <is>
          <t>PRODUCTION</t>
        </is>
      </c>
    </row>
    <row r="299">
      <c r="A299" s="6" t="n">
        <v>42100</v>
      </c>
      <c r="B299" s="6" t="n">
        <v>42100</v>
      </c>
      <c r="C299" s="6" t="inlineStr">
        <is>
          <t>Production Labour</t>
        </is>
      </c>
      <c r="D299" s="6" t="inlineStr">
        <is>
          <t>Manual Journal</t>
        </is>
      </c>
      <c r="E299" s="37" t="n">
        <v>46235</v>
      </c>
      <c r="F299" s="6" t="inlineStr">
        <is>
          <t>Downer EDI Limited</t>
        </is>
      </c>
      <c r="G299" s="39" t="n">
        <v>115</v>
      </c>
      <c r="H299" s="39" t="n">
        <v>0</v>
      </c>
      <c r="I299" s="6" t="inlineStr">
        <is>
          <t>26061107 - Downer - FYR 2026 - 20.8.26 [PRD]</t>
        </is>
      </c>
      <c r="J299" s="6" t="n"/>
      <c r="K299" s="6" t="inlineStr">
        <is>
          <t>#69499</t>
        </is>
      </c>
      <c r="L299" s="6" t="inlineStr">
        <is>
          <t>Reversal: Pre-production Work and CTS Day 2026 Accrual July 2026 for August events - Downer - FYR 2026 - 19.8.26 [PRD] pre-prod work</t>
        </is>
      </c>
      <c r="M299" s="6" t="inlineStr">
        <is>
          <t>PRODUCTION</t>
        </is>
      </c>
    </row>
    <row r="300">
      <c r="A300" s="6" t="n">
        <v>42100</v>
      </c>
      <c r="B300" s="6" t="n">
        <v>42100</v>
      </c>
      <c r="C300" s="6" t="inlineStr">
        <is>
          <t>Production Labour</t>
        </is>
      </c>
      <c r="D300" s="6" t="inlineStr">
        <is>
          <t>Manual Journal</t>
        </is>
      </c>
      <c r="E300" s="37" t="n">
        <v>46235</v>
      </c>
      <c r="F300" s="6" t="inlineStr">
        <is>
          <t>Cochlear Limited</t>
        </is>
      </c>
      <c r="G300" s="39" t="n">
        <v>172.5</v>
      </c>
      <c r="H300" s="39" t="n">
        <v>0</v>
      </c>
      <c r="I300" s="6" t="inlineStr">
        <is>
          <t>2603104 - Cochlear FY26 Results 18.8.26 [PRD]</t>
        </is>
      </c>
      <c r="J300" s="6" t="n"/>
      <c r="K300" s="6" t="inlineStr">
        <is>
          <t>#69499</t>
        </is>
      </c>
      <c r="L300" s="6" t="inlineStr">
        <is>
          <t>Reversal: Pre-production Work and CTS Day 2026 Accrual July 2026 for August events - Cochlear FY26 Results 18.8.26 [PRD] pre-prod work</t>
        </is>
      </c>
      <c r="M300" s="6" t="inlineStr">
        <is>
          <t>PRODUCTION</t>
        </is>
      </c>
    </row>
    <row r="301">
      <c r="A301" s="6" t="n">
        <v>42100</v>
      </c>
      <c r="B301" s="6" t="n">
        <v>42100</v>
      </c>
      <c r="C301" s="6" t="inlineStr">
        <is>
          <t>Production Labour</t>
        </is>
      </c>
      <c r="D301" s="6" t="inlineStr">
        <is>
          <t>Manual Journal</t>
        </is>
      </c>
      <c r="E301" s="37" t="n">
        <v>46235</v>
      </c>
      <c r="F301" s="6" t="inlineStr">
        <is>
          <t>Property NSW</t>
        </is>
      </c>
      <c r="G301" s="39" t="n">
        <v>115</v>
      </c>
      <c r="H301" s="39" t="n">
        <v>0</v>
      </c>
      <c r="I301" s="6" t="inlineStr">
        <is>
          <t>2512804 - RSNSW Ordinary General Meeting 5.8.26 [PRD]</t>
        </is>
      </c>
      <c r="J301" s="6" t="n"/>
      <c r="K301" s="6" t="inlineStr">
        <is>
          <t>#69499</t>
        </is>
      </c>
      <c r="L301" s="6" t="inlineStr">
        <is>
          <t>Reversal: Pre-production Work and CTS Day 2026 Accrual July 2026 for August events - RSNSW Ordinary General Meeting 5.8.26 [PRD] pre-prod work</t>
        </is>
      </c>
      <c r="M301" s="6" t="inlineStr">
        <is>
          <t>PRODUCTION</t>
        </is>
      </c>
    </row>
    <row r="302">
      <c r="A302" s="6" t="n">
        <v>42100</v>
      </c>
      <c r="B302" s="6" t="n">
        <v>42100</v>
      </c>
      <c r="C302" s="6" t="inlineStr">
        <is>
          <t>Production Labour</t>
        </is>
      </c>
      <c r="D302" s="6" t="inlineStr">
        <is>
          <t>Manual Journal</t>
        </is>
      </c>
      <c r="E302" s="37" t="n">
        <v>46235</v>
      </c>
      <c r="F302" s="6" t="inlineStr">
        <is>
          <t>APT Management Services Pty Limited</t>
        </is>
      </c>
      <c r="G302" s="39" t="n">
        <v>172.5</v>
      </c>
      <c r="H302" s="39" t="n">
        <v>0</v>
      </c>
      <c r="I302" s="6" t="inlineStr">
        <is>
          <t>26061108 - APA - Qtly All Hands FYR26 - 20.8.26 [PRD]</t>
        </is>
      </c>
      <c r="J302" s="6" t="n"/>
      <c r="K302" s="6" t="inlineStr">
        <is>
          <t>#69499</t>
        </is>
      </c>
      <c r="L302" s="6" t="inlineStr">
        <is>
          <t>Reversal: Pre-production Work and CTS Day 2026 Accrual July 2026 for August events - APA - Qtly All Hands FYR26 - 20.8.26 [PRD] pre-prod work</t>
        </is>
      </c>
      <c r="M302" s="6" t="inlineStr">
        <is>
          <t>PRODUCTION</t>
        </is>
      </c>
    </row>
    <row r="303">
      <c r="A303" s="6" t="n">
        <v>42100</v>
      </c>
      <c r="B303" s="6" t="n">
        <v>42100</v>
      </c>
      <c r="C303" s="6" t="inlineStr">
        <is>
          <t>Production Labour</t>
        </is>
      </c>
      <c r="D303" s="6" t="inlineStr">
        <is>
          <t>Receivable Credit Note</t>
        </is>
      </c>
      <c r="E303" s="37" t="n">
        <v>46247</v>
      </c>
      <c r="F303" s="6" t="inlineStr">
        <is>
          <t>Commonwealth Bank of Australia</t>
        </is>
      </c>
      <c r="G303" s="39" t="n">
        <v>332.5</v>
      </c>
      <c r="H303" s="39" t="n">
        <v>0</v>
      </c>
      <c r="I303" s="6" t="inlineStr">
        <is>
          <t>26061701 - CBA - LES - July 2026 [PRD]</t>
        </is>
      </c>
      <c r="J303" s="6" t="inlineStr">
        <is>
          <t>CN-10563</t>
        </is>
      </c>
      <c r="K303" s="6" t="inlineStr">
        <is>
          <t>INV-10559</t>
        </is>
      </c>
      <c r="L303" s="6" t="inlineStr">
        <is>
          <t>Commonwealth Bank of Australia (CBA Place South) - Technician Loading &gt; 8 Hours Call Time reversal as per Production Manager</t>
        </is>
      </c>
      <c r="M303" s="6" t="inlineStr">
        <is>
          <t>PRODUCTION</t>
        </is>
      </c>
    </row>
    <row r="304">
      <c r="A304" s="6" t="n">
        <v>42100</v>
      </c>
      <c r="B304" s="6" t="n">
        <v>42100</v>
      </c>
      <c r="C304" s="6" t="inlineStr">
        <is>
          <t>Production Labour</t>
        </is>
      </c>
      <c r="D304" s="6" t="inlineStr">
        <is>
          <t>Receivable Invoice</t>
        </is>
      </c>
      <c r="E304" s="37" t="n">
        <v>46247</v>
      </c>
      <c r="F304" s="6" t="inlineStr">
        <is>
          <t>PwC Services</t>
        </is>
      </c>
      <c r="G304" s="39" t="n">
        <v>0</v>
      </c>
      <c r="H304" s="39" t="n">
        <v>475</v>
      </c>
      <c r="I304" s="6" t="inlineStr">
        <is>
          <t>26072902 - PWC AI Townhall 6.8.26 [PRD]</t>
        </is>
      </c>
      <c r="J304" s="6" t="inlineStr">
        <is>
          <t>INV-10562</t>
        </is>
      </c>
      <c r="K304" s="6" t="inlineStr">
        <is>
          <t>PO2601703328</t>
        </is>
      </c>
      <c r="L304" s="6" t="inlineStr">
        <is>
          <t>PwC Services - Audio Operator</t>
        </is>
      </c>
      <c r="M304" s="6" t="inlineStr">
        <is>
          <t>PRODUCTION</t>
        </is>
      </c>
    </row>
    <row r="305">
      <c r="A305" s="6" t="n">
        <v>42100</v>
      </c>
      <c r="B305" s="6" t="n">
        <v>42100</v>
      </c>
      <c r="C305" s="6" t="inlineStr">
        <is>
          <t>Production Labour</t>
        </is>
      </c>
      <c r="D305" s="6" t="inlineStr">
        <is>
          <t>Receivable Invoice</t>
        </is>
      </c>
      <c r="E305" s="37" t="n">
        <v>46247</v>
      </c>
      <c r="F305" s="6" t="inlineStr">
        <is>
          <t>PwC Services</t>
        </is>
      </c>
      <c r="G305" s="39" t="n">
        <v>0</v>
      </c>
      <c r="H305" s="39" t="n">
        <v>575</v>
      </c>
      <c r="I305" s="6" t="inlineStr">
        <is>
          <t>26072902 - PWC AI Townhall 6.8.26 [PRD]</t>
        </is>
      </c>
      <c r="J305" s="6" t="inlineStr">
        <is>
          <t>INV-10562</t>
        </is>
      </c>
      <c r="K305" s="6" t="inlineStr">
        <is>
          <t>PO2601703328</t>
        </is>
      </c>
      <c r="L305" s="6" t="inlineStr">
        <is>
          <t>PwC Services - vMix Operator</t>
        </is>
      </c>
      <c r="M305" s="6" t="inlineStr">
        <is>
          <t>PRODUCTION</t>
        </is>
      </c>
    </row>
    <row r="306">
      <c r="A306" s="6" t="n">
        <v>42100</v>
      </c>
      <c r="B306" s="6" t="n">
        <v>42100</v>
      </c>
      <c r="C306" s="6" t="inlineStr">
        <is>
          <t>Production Labour</t>
        </is>
      </c>
      <c r="D306" s="6" t="inlineStr">
        <is>
          <t>Receivable Invoice</t>
        </is>
      </c>
      <c r="E306" s="37" t="n">
        <v>46247</v>
      </c>
      <c r="F306" s="6" t="inlineStr">
        <is>
          <t>The Royal Society of New South Wales</t>
        </is>
      </c>
      <c r="G306" s="39" t="n">
        <v>0</v>
      </c>
      <c r="H306" s="39" t="n">
        <v>570</v>
      </c>
      <c r="I306" s="6" t="inlineStr">
        <is>
          <t>2512804 - RSNSW Ordinary General Meeting 5.8.26 [PRD]</t>
        </is>
      </c>
      <c r="J306" s="6" t="inlineStr">
        <is>
          <t>INV-10561</t>
        </is>
      </c>
      <c r="K306" s="6" t="inlineStr">
        <is>
          <t>RSNSW - Ordinary General Meetings - Video and Slides Switched/PIP Recording - 05.08.2026</t>
        </is>
      </c>
      <c r="L306" s="6" t="inlineStr">
        <is>
          <t>The Royal Society of New South Wales - Technician (Bump In)</t>
        </is>
      </c>
      <c r="M306" s="6" t="inlineStr">
        <is>
          <t>PRODUCTION</t>
        </is>
      </c>
    </row>
    <row r="307">
      <c r="A307" s="6" t="n">
        <v>42100</v>
      </c>
      <c r="B307" s="6" t="n">
        <v>42100</v>
      </c>
      <c r="C307" s="6" t="inlineStr">
        <is>
          <t>Production Labour</t>
        </is>
      </c>
      <c r="D307" s="6" t="inlineStr">
        <is>
          <t>Receivable Invoice</t>
        </is>
      </c>
      <c r="E307" s="37" t="n">
        <v>46247</v>
      </c>
      <c r="F307" s="6" t="inlineStr">
        <is>
          <t>The Royal Society of New South Wales</t>
        </is>
      </c>
      <c r="G307" s="39" t="n">
        <v>0</v>
      </c>
      <c r="H307" s="39" t="n">
        <v>380</v>
      </c>
      <c r="I307" s="6" t="inlineStr">
        <is>
          <t>2512804 - RSNSW Ordinary General Meeting 5.8.26 [PRD]</t>
        </is>
      </c>
      <c r="J307" s="6" t="inlineStr">
        <is>
          <t>INV-10561</t>
        </is>
      </c>
      <c r="K307" s="6" t="inlineStr">
        <is>
          <t>RSNSW - Ordinary General Meetings - Video and Slides Switched/PIP Recording - 05.08.2026</t>
        </is>
      </c>
      <c r="L307" s="6" t="inlineStr">
        <is>
          <t>The Royal Society of New South Wales - Technician (Bump Out)</t>
        </is>
      </c>
      <c r="M307" s="6" t="inlineStr">
        <is>
          <t>PRODUCTION</t>
        </is>
      </c>
    </row>
    <row r="308">
      <c r="A308" s="6" t="n">
        <v>42100</v>
      </c>
      <c r="B308" s="6" t="n">
        <v>42100</v>
      </c>
      <c r="C308" s="6" t="inlineStr">
        <is>
          <t>Production Labour</t>
        </is>
      </c>
      <c r="D308" s="6" t="inlineStr">
        <is>
          <t>Receivable Invoice</t>
        </is>
      </c>
      <c r="E308" s="37" t="n">
        <v>46247</v>
      </c>
      <c r="F308" s="6" t="inlineStr">
        <is>
          <t>The Royal Society of New South Wales</t>
        </is>
      </c>
      <c r="G308" s="39" t="n">
        <v>0</v>
      </c>
      <c r="H308" s="39" t="n">
        <v>190</v>
      </c>
      <c r="I308" s="6" t="inlineStr">
        <is>
          <t>2512804 - RSNSW Ordinary General Meeting 5.8.26 [PRD]</t>
        </is>
      </c>
      <c r="J308" s="6" t="inlineStr">
        <is>
          <t>INV-10561</t>
        </is>
      </c>
      <c r="K308" s="6" t="inlineStr">
        <is>
          <t>RSNSW - Ordinary General Meetings - Video and Slides Switched/PIP Recording - 05.08.2026</t>
        </is>
      </c>
      <c r="L308" s="6" t="inlineStr">
        <is>
          <t>The Royal Society of New South Wales - Technician Labour</t>
        </is>
      </c>
      <c r="M308" s="6" t="inlineStr">
        <is>
          <t>PRODUCTION</t>
        </is>
      </c>
    </row>
    <row r="309">
      <c r="A309" s="6" t="n">
        <v>42100</v>
      </c>
      <c r="B309" s="6" t="n">
        <v>42100</v>
      </c>
      <c r="C309" s="6" t="inlineStr">
        <is>
          <t>Production Labour</t>
        </is>
      </c>
      <c r="D309" s="6" t="inlineStr">
        <is>
          <t>Receivable Invoice</t>
        </is>
      </c>
      <c r="E309" s="37" t="n">
        <v>46247</v>
      </c>
      <c r="F309" s="6" t="inlineStr">
        <is>
          <t>Garvan Research Foundation</t>
        </is>
      </c>
      <c r="G309" s="39" t="n">
        <v>0</v>
      </c>
      <c r="H309" s="39" t="n">
        <v>187.5</v>
      </c>
      <c r="I309" s="6" t="inlineStr">
        <is>
          <t>2607703 - Garvan - YPO Event - 6.8.2026 [PRD]</t>
        </is>
      </c>
      <c r="J309" s="6" t="inlineStr">
        <is>
          <t>INV-10560</t>
        </is>
      </c>
      <c r="K309" s="6" t="inlineStr">
        <is>
          <t>PO-58493 - Garvan - YPO Event 06.08.2026</t>
        </is>
      </c>
      <c r="L309" s="6" t="inlineStr">
        <is>
          <t>Garvan Research Foundation - Technician Labour - After-hours</t>
        </is>
      </c>
      <c r="M309" s="6" t="inlineStr">
        <is>
          <t>PRODUCTION</t>
        </is>
      </c>
    </row>
    <row r="310">
      <c r="A310" s="6" t="n">
        <v>42100</v>
      </c>
      <c r="B310" s="6" t="n">
        <v>42100</v>
      </c>
      <c r="C310" s="6" t="inlineStr">
        <is>
          <t>Production Labour</t>
        </is>
      </c>
      <c r="D310" s="6" t="inlineStr">
        <is>
          <t>Receivable Invoice</t>
        </is>
      </c>
      <c r="E310" s="37" t="n">
        <v>46247</v>
      </c>
      <c r="F310" s="6" t="inlineStr">
        <is>
          <t>Garvan Research Foundation</t>
        </is>
      </c>
      <c r="G310" s="39" t="n">
        <v>0</v>
      </c>
      <c r="H310" s="39" t="n">
        <v>855</v>
      </c>
      <c r="I310" s="6" t="inlineStr">
        <is>
          <t>2607703 - Garvan - YPO Event - 6.8.2026 [PRD]</t>
        </is>
      </c>
      <c r="J310" s="6" t="inlineStr">
        <is>
          <t>INV-10560</t>
        </is>
      </c>
      <c r="K310" s="6" t="inlineStr">
        <is>
          <t>PO-58493 - Garvan - YPO Event 06.08.2026</t>
        </is>
      </c>
      <c r="L310" s="6" t="inlineStr">
        <is>
          <t>Garvan Research Foundation - Technician Labour</t>
        </is>
      </c>
      <c r="M310" s="6" t="inlineStr">
        <is>
          <t>PRODUCTION</t>
        </is>
      </c>
    </row>
    <row r="311">
      <c r="A311" s="6" t="n">
        <v>42100</v>
      </c>
      <c r="B311" s="6" t="n">
        <v>42100</v>
      </c>
      <c r="C311" s="6" t="inlineStr">
        <is>
          <t>Production Labour</t>
        </is>
      </c>
      <c r="D311" s="6" t="inlineStr">
        <is>
          <t>Receivable Invoice</t>
        </is>
      </c>
      <c r="E311" s="37" t="n">
        <v>46247</v>
      </c>
      <c r="F311" s="6" t="inlineStr">
        <is>
          <t>Garvan Research Foundation</t>
        </is>
      </c>
      <c r="G311" s="39" t="n">
        <v>0</v>
      </c>
      <c r="H311" s="39" t="n">
        <v>190</v>
      </c>
      <c r="I311" s="6" t="inlineStr">
        <is>
          <t>2607703 - Garvan - YPO Event - 6.8.2026 [PRD]</t>
        </is>
      </c>
      <c r="J311" s="6" t="inlineStr">
        <is>
          <t>INV-10560</t>
        </is>
      </c>
      <c r="K311" s="6" t="inlineStr">
        <is>
          <t>PO-58493 - Garvan - YPO Event 06.08.2026</t>
        </is>
      </c>
      <c r="L311" s="6" t="inlineStr">
        <is>
          <t>Garvan Research Foundation - Warehouse Equipment Preparation</t>
        </is>
      </c>
      <c r="M311" s="6" t="inlineStr">
        <is>
          <t>PRODUCTION</t>
        </is>
      </c>
    </row>
    <row r="312">
      <c r="A312" s="6" t="n">
        <v>42100</v>
      </c>
      <c r="B312" s="6" t="n">
        <v>42100</v>
      </c>
      <c r="C312" s="6" t="inlineStr">
        <is>
          <t>Production Labour</t>
        </is>
      </c>
      <c r="D312" s="6" t="inlineStr">
        <is>
          <t>Receivable Invoice</t>
        </is>
      </c>
      <c r="E312" s="37" t="n">
        <v>46247</v>
      </c>
      <c r="F312" s="6" t="inlineStr">
        <is>
          <t>Commonwealth Bank of Australia</t>
        </is>
      </c>
      <c r="G312" s="39" t="n">
        <v>0</v>
      </c>
      <c r="H312" s="39" t="n">
        <v>2650</v>
      </c>
      <c r="I312" s="6" t="inlineStr">
        <is>
          <t>26061105 - CBA - FYR 2026 - 12.8.26 [PRD]</t>
        </is>
      </c>
      <c r="J312" s="6" t="inlineStr">
        <is>
          <t>INV-10563</t>
        </is>
      </c>
      <c r="K312" s="6" t="inlineStr">
        <is>
          <t>PO3308779</t>
        </is>
      </c>
      <c r="L312" s="6" t="inlineStr">
        <is>
          <t>Commonwealth Bank of Australia (CBA Place South) - Conference Call - Costs estimate based on 60min duration *inclusive of 1 x rehearsal</t>
        </is>
      </c>
      <c r="M312" s="6" t="inlineStr">
        <is>
          <t>PRODUCTION</t>
        </is>
      </c>
    </row>
    <row r="313">
      <c r="A313" s="6" t="n">
        <v>42100</v>
      </c>
      <c r="B313" s="6" t="n">
        <v>42100</v>
      </c>
      <c r="C313" s="6" t="inlineStr">
        <is>
          <t>Production Labour</t>
        </is>
      </c>
      <c r="D313" s="6" t="inlineStr">
        <is>
          <t>Manual Journal</t>
        </is>
      </c>
      <c r="E313" s="37" t="n">
        <v>46251</v>
      </c>
      <c r="F313" s="6" t="inlineStr">
        <is>
          <t>Aware Super</t>
        </is>
      </c>
      <c r="G313" s="39" t="n">
        <v>0</v>
      </c>
      <c r="H313" s="39" t="n">
        <v>850</v>
      </c>
      <c r="I313" s="6" t="inlineStr">
        <is>
          <t>26022301P - Aware Super AV Maintenance [PRD]</t>
        </is>
      </c>
      <c r="J313" s="6" t="n"/>
      <c r="K313" s="6" t="inlineStr">
        <is>
          <t>#69512</t>
        </is>
      </c>
      <c r="L313" s="6" t="inlineStr">
        <is>
          <t>Aware Super National AV Maintenance - Site visits - Production Support July 2026 INV-10551 - Aware Super National AV Maintenance - Site visits - Production Support</t>
        </is>
      </c>
      <c r="M313" s="6" t="inlineStr">
        <is>
          <t>PRODUCTION</t>
        </is>
      </c>
    </row>
    <row r="314">
      <c r="A314" s="6" t="n">
        <v>42100</v>
      </c>
      <c r="B314" s="6" t="n">
        <v>42100</v>
      </c>
      <c r="C314" s="6" t="inlineStr">
        <is>
          <t>Production Labour</t>
        </is>
      </c>
      <c r="D314" s="6" t="inlineStr">
        <is>
          <t>Receivable Invoice</t>
        </is>
      </c>
      <c r="E314" s="37" t="n">
        <v>46253</v>
      </c>
      <c r="F314" s="6" t="inlineStr">
        <is>
          <t>Symal Group</t>
        </is>
      </c>
      <c r="G314" s="39" t="n">
        <v>0</v>
      </c>
      <c r="H314" s="39" t="n">
        <v>380</v>
      </c>
      <c r="I314" s="6" t="inlineStr">
        <is>
          <t>2606904 - Symal - FYR26 (Melb) - 24.8.26 [PRD]</t>
        </is>
      </c>
      <c r="J314" s="6" t="inlineStr">
        <is>
          <t>INV-10567</t>
        </is>
      </c>
      <c r="K314" s="6" t="inlineStr">
        <is>
          <t>Symal - Full Year Results Presentation - 24.08.2026</t>
        </is>
      </c>
      <c r="L314" s="6" t="inlineStr">
        <is>
          <t>Symal Group - Audio Operator</t>
        </is>
      </c>
      <c r="M314" s="6" t="inlineStr">
        <is>
          <t>PRODUCTION</t>
        </is>
      </c>
    </row>
    <row r="315">
      <c r="A315" s="6" t="n">
        <v>42100</v>
      </c>
      <c r="B315" s="6" t="n">
        <v>42100</v>
      </c>
      <c r="C315" s="6" t="inlineStr">
        <is>
          <t>Production Labour</t>
        </is>
      </c>
      <c r="D315" s="6" t="inlineStr">
        <is>
          <t>Receivable Invoice</t>
        </is>
      </c>
      <c r="E315" s="37" t="n">
        <v>46253</v>
      </c>
      <c r="F315" s="6" t="inlineStr">
        <is>
          <t>Symal Group</t>
        </is>
      </c>
      <c r="G315" s="39" t="n">
        <v>0</v>
      </c>
      <c r="H315" s="39" t="n">
        <v>760</v>
      </c>
      <c r="I315" s="6" t="inlineStr">
        <is>
          <t>2606904 - Symal - FYR26 (Melb) - 24.8.26 [PRD]</t>
        </is>
      </c>
      <c r="J315" s="6" t="inlineStr">
        <is>
          <t>INV-10567</t>
        </is>
      </c>
      <c r="K315" s="6" t="inlineStr">
        <is>
          <t>Symal - Full Year Results Presentation - 24.08.2026</t>
        </is>
      </c>
      <c r="L315" s="6" t="inlineStr">
        <is>
          <t>Symal Group - Technician (Bump In)</t>
        </is>
      </c>
      <c r="M315" s="6" t="inlineStr">
        <is>
          <t>PRODUCTION</t>
        </is>
      </c>
    </row>
    <row r="316">
      <c r="A316" s="6" t="n">
        <v>42100</v>
      </c>
      <c r="B316" s="6" t="n">
        <v>42100</v>
      </c>
      <c r="C316" s="6" t="inlineStr">
        <is>
          <t>Production Labour</t>
        </is>
      </c>
      <c r="D316" s="6" t="inlineStr">
        <is>
          <t>Receivable Invoice</t>
        </is>
      </c>
      <c r="E316" s="37" t="n">
        <v>46253</v>
      </c>
      <c r="F316" s="6" t="inlineStr">
        <is>
          <t>Symal Group</t>
        </is>
      </c>
      <c r="G316" s="39" t="n">
        <v>0</v>
      </c>
      <c r="H316" s="39" t="n">
        <v>570</v>
      </c>
      <c r="I316" s="6" t="inlineStr">
        <is>
          <t>2606904 - Symal - FYR26 (Melb) - 24.8.26 [PRD]</t>
        </is>
      </c>
      <c r="J316" s="6" t="inlineStr">
        <is>
          <t>INV-10567</t>
        </is>
      </c>
      <c r="K316" s="6" t="inlineStr">
        <is>
          <t>Symal - Full Year Results Presentation - 24.08.2026</t>
        </is>
      </c>
      <c r="L316" s="6" t="inlineStr">
        <is>
          <t>Symal Group - Technician (Bump Out)</t>
        </is>
      </c>
      <c r="M316" s="6" t="inlineStr">
        <is>
          <t>PRODUCTION</t>
        </is>
      </c>
    </row>
    <row r="317">
      <c r="A317" s="6" t="n">
        <v>42100</v>
      </c>
      <c r="B317" s="6" t="n">
        <v>42100</v>
      </c>
      <c r="C317" s="6" t="inlineStr">
        <is>
          <t>Production Labour</t>
        </is>
      </c>
      <c r="D317" s="6" t="inlineStr">
        <is>
          <t>Receivable Invoice</t>
        </is>
      </c>
      <c r="E317" s="37" t="n">
        <v>46253</v>
      </c>
      <c r="F317" s="6" t="inlineStr">
        <is>
          <t>Symal Group</t>
        </is>
      </c>
      <c r="G317" s="39" t="n">
        <v>0</v>
      </c>
      <c r="H317" s="39" t="n">
        <v>190</v>
      </c>
      <c r="I317" s="6" t="inlineStr">
        <is>
          <t>2606904 - Symal - FYR26 (Melb) - 24.8.26 [PRD]</t>
        </is>
      </c>
      <c r="J317" s="6" t="inlineStr">
        <is>
          <t>INV-10567</t>
        </is>
      </c>
      <c r="K317" s="6" t="inlineStr">
        <is>
          <t>Symal - Full Year Results Presentation - 24.08.2026</t>
        </is>
      </c>
      <c r="L317" s="6" t="inlineStr">
        <is>
          <t>Symal Group - Warehouse Equipment Preparation</t>
        </is>
      </c>
      <c r="M317" s="6" t="inlineStr">
        <is>
          <t>PRODUCTION</t>
        </is>
      </c>
    </row>
    <row r="318">
      <c r="A318" s="6" t="n">
        <v>42100</v>
      </c>
      <c r="B318" s="6" t="n">
        <v>42100</v>
      </c>
      <c r="C318" s="6" t="inlineStr">
        <is>
          <t>Production Labour</t>
        </is>
      </c>
      <c r="D318" s="6" t="inlineStr">
        <is>
          <t>Receivable Invoice</t>
        </is>
      </c>
      <c r="E318" s="37" t="n">
        <v>46255</v>
      </c>
      <c r="F318" s="6" t="inlineStr">
        <is>
          <t>ASX Operations Pty Ltd</t>
        </is>
      </c>
      <c r="G318" s="39" t="n">
        <v>0</v>
      </c>
      <c r="H318" s="39" t="n">
        <v>3700</v>
      </c>
      <c r="I318" s="6" t="inlineStr">
        <is>
          <t>26052702 - ASX - FYR - 13.8.26 [PRD]</t>
        </is>
      </c>
      <c r="J318" s="6" t="inlineStr">
        <is>
          <t>INV-10576</t>
        </is>
      </c>
      <c r="K318" s="6" t="inlineStr">
        <is>
          <t>ASX - FY26 Financial Results Briefing 13.08.2026</t>
        </is>
      </c>
      <c r="L318" s="6" t="inlineStr">
        <is>
          <t>ASX Operations Pty Ltd - 15" Teleprompter with Operator</t>
        </is>
      </c>
      <c r="M318" s="6" t="inlineStr">
        <is>
          <t>PRODUCTION</t>
        </is>
      </c>
    </row>
    <row r="319">
      <c r="A319" s="6" t="n">
        <v>42100</v>
      </c>
      <c r="B319" s="6" t="n">
        <v>42100</v>
      </c>
      <c r="C319" s="6" t="inlineStr">
        <is>
          <t>Production Labour</t>
        </is>
      </c>
      <c r="D319" s="6" t="inlineStr">
        <is>
          <t>Receivable Invoice</t>
        </is>
      </c>
      <c r="E319" s="37" t="n">
        <v>46255</v>
      </c>
      <c r="F319" s="6" t="inlineStr">
        <is>
          <t>ASX Operations Pty Ltd</t>
        </is>
      </c>
      <c r="G319" s="39" t="n">
        <v>0</v>
      </c>
      <c r="H319" s="39" t="n">
        <v>2350</v>
      </c>
      <c r="I319" s="6" t="inlineStr">
        <is>
          <t>26052702 - ASX - FYR - 13.8.26 [PRD]</t>
        </is>
      </c>
      <c r="J319" s="6" t="inlineStr">
        <is>
          <t>INV-10576</t>
        </is>
      </c>
      <c r="K319" s="6" t="inlineStr">
        <is>
          <t>ASX - FY26 Financial Results Briefing 13.08.2026</t>
        </is>
      </c>
      <c r="L319" s="6" t="inlineStr">
        <is>
          <t>ASX Operations Pty Ltd - Conference Call Services</t>
        </is>
      </c>
      <c r="M319" s="6" t="inlineStr">
        <is>
          <t>PRODUCTION</t>
        </is>
      </c>
    </row>
    <row r="320">
      <c r="A320" s="6" t="n">
        <v>42100</v>
      </c>
      <c r="B320" s="6" t="n">
        <v>42100</v>
      </c>
      <c r="C320" s="6" t="inlineStr">
        <is>
          <t>Production Labour</t>
        </is>
      </c>
      <c r="D320" s="6" t="inlineStr">
        <is>
          <t>Receivable Invoice</t>
        </is>
      </c>
      <c r="E320" s="37" t="n">
        <v>46255</v>
      </c>
      <c r="F320" s="6" t="inlineStr">
        <is>
          <t>ASX Operations Pty Ltd</t>
        </is>
      </c>
      <c r="G320" s="39" t="n">
        <v>0</v>
      </c>
      <c r="H320" s="39" t="n">
        <v>570</v>
      </c>
      <c r="I320" s="6" t="inlineStr">
        <is>
          <t>26052702 - ASX - FYR - 13.8.26 [PRD]</t>
        </is>
      </c>
      <c r="J320" s="6" t="inlineStr">
        <is>
          <t>INV-10576</t>
        </is>
      </c>
      <c r="K320" s="6" t="inlineStr">
        <is>
          <t>ASX - FY26 Financial Results Briefing 13.08.2026</t>
        </is>
      </c>
      <c r="L320" s="6" t="inlineStr">
        <is>
          <t>ASX Operations Pty Ltd - Transcription</t>
        </is>
      </c>
      <c r="M320" s="6" t="inlineStr">
        <is>
          <t>PRODUCTION</t>
        </is>
      </c>
    </row>
    <row r="321">
      <c r="A321" s="6" t="n">
        <v>42100</v>
      </c>
      <c r="B321" s="6" t="n">
        <v>42100</v>
      </c>
      <c r="C321" s="6" t="inlineStr">
        <is>
          <t>Production Labour</t>
        </is>
      </c>
      <c r="D321" s="6" t="inlineStr">
        <is>
          <t>Receivable Invoice</t>
        </is>
      </c>
      <c r="E321" s="37" t="n">
        <v>46255</v>
      </c>
      <c r="F321" s="6" t="inlineStr">
        <is>
          <t>ASX Operations Pty Ltd</t>
        </is>
      </c>
      <c r="G321" s="39" t="n">
        <v>0</v>
      </c>
      <c r="H321" s="39" t="n">
        <v>760</v>
      </c>
      <c r="I321" s="6" t="inlineStr">
        <is>
          <t>26052702 - ASX - FYR - 13.8.26 [PRD]</t>
        </is>
      </c>
      <c r="J321" s="6" t="inlineStr">
        <is>
          <t>INV-10576</t>
        </is>
      </c>
      <c r="K321" s="6" t="inlineStr">
        <is>
          <t>ASX - FY26 Financial Results Briefing 13.08.2026</t>
        </is>
      </c>
      <c r="L321" s="6" t="inlineStr">
        <is>
          <t>ASX Operations Pty Ltd - Audio Operator</t>
        </is>
      </c>
      <c r="M321" s="6" t="inlineStr">
        <is>
          <t>PRODUCTION</t>
        </is>
      </c>
    </row>
    <row r="322">
      <c r="A322" s="6" t="n">
        <v>42100</v>
      </c>
      <c r="B322" s="6" t="n">
        <v>42100</v>
      </c>
      <c r="C322" s="6" t="inlineStr">
        <is>
          <t>Production Labour</t>
        </is>
      </c>
      <c r="D322" s="6" t="inlineStr">
        <is>
          <t>Receivable Invoice</t>
        </is>
      </c>
      <c r="E322" s="37" t="n">
        <v>46255</v>
      </c>
      <c r="F322" s="6" t="inlineStr">
        <is>
          <t>ASX Operations Pty Ltd</t>
        </is>
      </c>
      <c r="G322" s="39" t="n">
        <v>0</v>
      </c>
      <c r="H322" s="39" t="n">
        <v>475</v>
      </c>
      <c r="I322" s="6" t="inlineStr">
        <is>
          <t>26052702 - ASX - FYR - 13.8.26 [PRD]</t>
        </is>
      </c>
      <c r="J322" s="6" t="inlineStr">
        <is>
          <t>INV-10576</t>
        </is>
      </c>
      <c r="K322" s="6" t="inlineStr">
        <is>
          <t>ASX - FY26 Financial Results Briefing 13.08.2026</t>
        </is>
      </c>
      <c r="L322" s="6" t="inlineStr">
        <is>
          <t>ASX Operations Pty Ltd - Audio Operator</t>
        </is>
      </c>
      <c r="M322" s="6" t="inlineStr">
        <is>
          <t>PRODUCTION</t>
        </is>
      </c>
    </row>
    <row r="323">
      <c r="A323" s="6" t="n">
        <v>42100</v>
      </c>
      <c r="B323" s="6" t="n">
        <v>42100</v>
      </c>
      <c r="C323" s="6" t="inlineStr">
        <is>
          <t>Production Labour</t>
        </is>
      </c>
      <c r="D323" s="6" t="inlineStr">
        <is>
          <t>Receivable Invoice</t>
        </is>
      </c>
      <c r="E323" s="37" t="n">
        <v>46255</v>
      </c>
      <c r="F323" s="6" t="inlineStr">
        <is>
          <t>ASX Operations Pty Ltd</t>
        </is>
      </c>
      <c r="G323" s="39" t="n">
        <v>0</v>
      </c>
      <c r="H323" s="39" t="n">
        <v>1000</v>
      </c>
      <c r="I323" s="6" t="inlineStr">
        <is>
          <t>26052702 - ASX - FYR - 13.8.26 [PRD]</t>
        </is>
      </c>
      <c r="J323" s="6" t="inlineStr">
        <is>
          <t>INV-10576</t>
        </is>
      </c>
      <c r="K323" s="6" t="inlineStr">
        <is>
          <t>ASX - FY26 Financial Results Briefing 13.08.2026</t>
        </is>
      </c>
      <c r="L323" s="6" t="inlineStr">
        <is>
          <t>ASX Operations Pty Ltd - Technical Director</t>
        </is>
      </c>
      <c r="M323" s="6" t="inlineStr">
        <is>
          <t>PRODUCTION</t>
        </is>
      </c>
    </row>
    <row r="324">
      <c r="A324" s="6" t="n">
        <v>42100</v>
      </c>
      <c r="B324" s="6" t="n">
        <v>42100</v>
      </c>
      <c r="C324" s="6" t="inlineStr">
        <is>
          <t>Production Labour</t>
        </is>
      </c>
      <c r="D324" s="6" t="inlineStr">
        <is>
          <t>Receivable Invoice</t>
        </is>
      </c>
      <c r="E324" s="37" t="n">
        <v>46255</v>
      </c>
      <c r="F324" s="6" t="inlineStr">
        <is>
          <t>ASX Operations Pty Ltd</t>
        </is>
      </c>
      <c r="G324" s="39" t="n">
        <v>0</v>
      </c>
      <c r="H324" s="39" t="n">
        <v>625</v>
      </c>
      <c r="I324" s="6" t="inlineStr">
        <is>
          <t>26052702 - ASX - FYR - 13.8.26 [PRD]</t>
        </is>
      </c>
      <c r="J324" s="6" t="inlineStr">
        <is>
          <t>INV-10576</t>
        </is>
      </c>
      <c r="K324" s="6" t="inlineStr">
        <is>
          <t>ASX - FY26 Financial Results Briefing 13.08.2026</t>
        </is>
      </c>
      <c r="L324" s="6" t="inlineStr">
        <is>
          <t>ASX Operations Pty Ltd - Technical Director</t>
        </is>
      </c>
      <c r="M324" s="6" t="inlineStr">
        <is>
          <t>PRODUCTION</t>
        </is>
      </c>
    </row>
    <row r="325">
      <c r="A325" s="6" t="n">
        <v>42100</v>
      </c>
      <c r="B325" s="6" t="n">
        <v>42100</v>
      </c>
      <c r="C325" s="6" t="inlineStr">
        <is>
          <t>Production Labour</t>
        </is>
      </c>
      <c r="D325" s="6" t="inlineStr">
        <is>
          <t>Receivable Invoice</t>
        </is>
      </c>
      <c r="E325" s="37" t="n">
        <v>46255</v>
      </c>
      <c r="F325" s="6" t="inlineStr">
        <is>
          <t>ASX Operations Pty Ltd</t>
        </is>
      </c>
      <c r="G325" s="39" t="n">
        <v>0</v>
      </c>
      <c r="H325" s="39" t="n">
        <v>3420</v>
      </c>
      <c r="I325" s="6" t="inlineStr">
        <is>
          <t>26052702 - ASX - FYR - 13.8.26 [PRD]</t>
        </is>
      </c>
      <c r="J325" s="6" t="inlineStr">
        <is>
          <t>INV-10576</t>
        </is>
      </c>
      <c r="K325" s="6" t="inlineStr">
        <is>
          <t>ASX - FY26 Financial Results Briefing 13.08.2026</t>
        </is>
      </c>
      <c r="L325" s="6" t="inlineStr">
        <is>
          <t>ASX Operations Pty Ltd - Technician (Bump In)</t>
        </is>
      </c>
      <c r="M325" s="6" t="inlineStr">
        <is>
          <t>PRODUCTION</t>
        </is>
      </c>
    </row>
    <row r="326">
      <c r="A326" s="6" t="n">
        <v>42100</v>
      </c>
      <c r="B326" s="6" t="n">
        <v>42100</v>
      </c>
      <c r="C326" s="6" t="inlineStr">
        <is>
          <t>Production Labour</t>
        </is>
      </c>
      <c r="D326" s="6" t="inlineStr">
        <is>
          <t>Receivable Invoice</t>
        </is>
      </c>
      <c r="E326" s="37" t="n">
        <v>46255</v>
      </c>
      <c r="F326" s="6" t="inlineStr">
        <is>
          <t>ASX Operations Pty Ltd</t>
        </is>
      </c>
      <c r="G326" s="39" t="n">
        <v>0</v>
      </c>
      <c r="H326" s="39" t="n">
        <v>855</v>
      </c>
      <c r="I326" s="6" t="inlineStr">
        <is>
          <t>26052702 - ASX - FYR - 13.8.26 [PRD]</t>
        </is>
      </c>
      <c r="J326" s="6" t="inlineStr">
        <is>
          <t>INV-10576</t>
        </is>
      </c>
      <c r="K326" s="6" t="inlineStr">
        <is>
          <t>ASX - FY26 Financial Results Briefing 13.08.2026</t>
        </is>
      </c>
      <c r="L326" s="6" t="inlineStr">
        <is>
          <t>ASX Operations Pty Ltd - Technician (Bump Out)</t>
        </is>
      </c>
      <c r="M326" s="6" t="inlineStr">
        <is>
          <t>PRODUCTION</t>
        </is>
      </c>
    </row>
    <row r="327">
      <c r="A327" s="6" t="n">
        <v>42100</v>
      </c>
      <c r="B327" s="6" t="n">
        <v>42100</v>
      </c>
      <c r="C327" s="6" t="inlineStr">
        <is>
          <t>Production Labour</t>
        </is>
      </c>
      <c r="D327" s="6" t="inlineStr">
        <is>
          <t>Receivable Invoice</t>
        </is>
      </c>
      <c r="E327" s="37" t="n">
        <v>46255</v>
      </c>
      <c r="F327" s="6" t="inlineStr">
        <is>
          <t>ASX Operations Pty Ltd</t>
        </is>
      </c>
      <c r="G327" s="39" t="n">
        <v>0</v>
      </c>
      <c r="H327" s="39" t="n">
        <v>475</v>
      </c>
      <c r="I327" s="6" t="inlineStr">
        <is>
          <t>26052702 - ASX - FYR - 13.8.26 [PRD]</t>
        </is>
      </c>
      <c r="J327" s="6" t="inlineStr">
        <is>
          <t>INV-10576</t>
        </is>
      </c>
      <c r="K327" s="6" t="inlineStr">
        <is>
          <t>ASX - FY26 Financial Results Briefing 13.08.2026</t>
        </is>
      </c>
      <c r="L327" s="6" t="inlineStr">
        <is>
          <t>ASX Operations Pty Ltd - Technician Labour</t>
        </is>
      </c>
      <c r="M327" s="6" t="inlineStr">
        <is>
          <t>PRODUCTION</t>
        </is>
      </c>
    </row>
    <row r="328">
      <c r="A328" s="6" t="n">
        <v>42100</v>
      </c>
      <c r="B328" s="6" t="n">
        <v>42100</v>
      </c>
      <c r="C328" s="6" t="inlineStr">
        <is>
          <t>Production Labour</t>
        </is>
      </c>
      <c r="D328" s="6" t="inlineStr">
        <is>
          <t>Receivable Invoice</t>
        </is>
      </c>
      <c r="E328" s="37" t="n">
        <v>46255</v>
      </c>
      <c r="F328" s="6" t="inlineStr">
        <is>
          <t>ASX Operations Pty Ltd</t>
        </is>
      </c>
      <c r="G328" s="39" t="n">
        <v>0</v>
      </c>
      <c r="H328" s="39" t="n">
        <v>190</v>
      </c>
      <c r="I328" s="6" t="inlineStr">
        <is>
          <t>26052702 - ASX - FYR - 13.8.26 [PRD]</t>
        </is>
      </c>
      <c r="J328" s="6" t="inlineStr">
        <is>
          <t>INV-10576</t>
        </is>
      </c>
      <c r="K328" s="6" t="inlineStr">
        <is>
          <t>ASX - FY26 Financial Results Briefing 13.08.2026</t>
        </is>
      </c>
      <c r="L328" s="6" t="inlineStr">
        <is>
          <t>ASX Operations Pty Ltd - Warehouse Equipment Preparation</t>
        </is>
      </c>
      <c r="M328" s="6" t="inlineStr">
        <is>
          <t>PRODUCTION</t>
        </is>
      </c>
    </row>
    <row r="329">
      <c r="A329" s="6" t="n">
        <v>42100</v>
      </c>
      <c r="B329" s="6" t="n">
        <v>42100</v>
      </c>
      <c r="C329" s="6" t="inlineStr">
        <is>
          <t>Production Labour</t>
        </is>
      </c>
      <c r="D329" s="6" t="inlineStr">
        <is>
          <t>Receivable Invoice</t>
        </is>
      </c>
      <c r="E329" s="37" t="n">
        <v>46255</v>
      </c>
      <c r="F329" s="6" t="inlineStr">
        <is>
          <t>Elkiem</t>
        </is>
      </c>
      <c r="G329" s="39" t="n">
        <v>0</v>
      </c>
      <c r="H329" s="39" t="n">
        <v>380</v>
      </c>
      <c r="I329" s="6" t="inlineStr">
        <is>
          <t>26071901 - Elkiem - Studio Support - 11.8.26 [PRD]</t>
        </is>
      </c>
      <c r="J329" s="6" t="inlineStr">
        <is>
          <t>INV-10580</t>
        </is>
      </c>
      <c r="K329" s="6" t="inlineStr">
        <is>
          <t>Elkiem Studio Support | 11.8.26</t>
        </is>
      </c>
      <c r="L329" s="6" t="inlineStr">
        <is>
          <t>Elkiem - Technician Labour</t>
        </is>
      </c>
      <c r="M329" s="6" t="inlineStr">
        <is>
          <t>PRODUCTION</t>
        </is>
      </c>
    </row>
    <row r="330">
      <c r="A330" s="6" t="n">
        <v>42100</v>
      </c>
      <c r="B330" s="6" t="n">
        <v>42100</v>
      </c>
      <c r="C330" s="6" t="inlineStr">
        <is>
          <t>Production Labour</t>
        </is>
      </c>
      <c r="D330" s="6" t="inlineStr">
        <is>
          <t>Receivable Invoice</t>
        </is>
      </c>
      <c r="E330" s="37" t="n">
        <v>46255</v>
      </c>
      <c r="F330" s="6" t="inlineStr">
        <is>
          <t>The CEO Institute (CEOi)</t>
        </is>
      </c>
      <c r="G330" s="39" t="n">
        <v>0</v>
      </c>
      <c r="H330" s="39" t="n">
        <v>665</v>
      </c>
      <c r="I330" s="6" t="inlineStr">
        <is>
          <t>26063002 - CEOi - CEO Connect - 11.8.26 [PRD]</t>
        </is>
      </c>
      <c r="J330" s="6" t="inlineStr">
        <is>
          <t>INV-10581</t>
        </is>
      </c>
      <c r="K330" s="6" t="inlineStr">
        <is>
          <t>CEO Institute - CEO Connect 2026 - 11.8.26</t>
        </is>
      </c>
      <c r="L330" s="6" t="inlineStr">
        <is>
          <t>The CEO Institute (CEOi) - Audio Operator</t>
        </is>
      </c>
      <c r="M330" s="6" t="inlineStr">
        <is>
          <t>PRODUCTION</t>
        </is>
      </c>
    </row>
    <row r="331">
      <c r="A331" s="6" t="n">
        <v>42100</v>
      </c>
      <c r="B331" s="6" t="n">
        <v>42100</v>
      </c>
      <c r="C331" s="6" t="inlineStr">
        <is>
          <t>Production Labour</t>
        </is>
      </c>
      <c r="D331" s="6" t="inlineStr">
        <is>
          <t>Receivable Invoice</t>
        </is>
      </c>
      <c r="E331" s="37" t="n">
        <v>46255</v>
      </c>
      <c r="F331" s="6" t="inlineStr">
        <is>
          <t>The CEO Institute (CEOi)</t>
        </is>
      </c>
      <c r="G331" s="39" t="n">
        <v>0</v>
      </c>
      <c r="H331" s="39" t="n">
        <v>875</v>
      </c>
      <c r="I331" s="6" t="inlineStr">
        <is>
          <t>26063002 - CEOi - CEO Connect - 11.8.26 [PRD]</t>
        </is>
      </c>
      <c r="J331" s="6" t="inlineStr">
        <is>
          <t>INV-10581</t>
        </is>
      </c>
      <c r="K331" s="6" t="inlineStr">
        <is>
          <t>CEO Institute - CEO Connect 2026 - 11.8.26</t>
        </is>
      </c>
      <c r="L331" s="6" t="inlineStr">
        <is>
          <t>The CEO Institute (CEOi) - Technical Director</t>
        </is>
      </c>
      <c r="M331" s="6" t="inlineStr">
        <is>
          <t>PRODUCTION</t>
        </is>
      </c>
    </row>
    <row r="332">
      <c r="A332" s="6" t="n">
        <v>42100</v>
      </c>
      <c r="B332" s="6" t="n">
        <v>42100</v>
      </c>
      <c r="C332" s="6" t="inlineStr">
        <is>
          <t>Production Labour</t>
        </is>
      </c>
      <c r="D332" s="6" t="inlineStr">
        <is>
          <t>Receivable Invoice</t>
        </is>
      </c>
      <c r="E332" s="37" t="n">
        <v>46255</v>
      </c>
      <c r="F332" s="6" t="inlineStr">
        <is>
          <t>The CEO Institute (CEOi)</t>
        </is>
      </c>
      <c r="G332" s="39" t="n">
        <v>0</v>
      </c>
      <c r="H332" s="39" t="n">
        <v>760</v>
      </c>
      <c r="I332" s="6" t="inlineStr">
        <is>
          <t>26063002 - CEOi - CEO Connect - 11.8.26 [PRD]</t>
        </is>
      </c>
      <c r="J332" s="6" t="inlineStr">
        <is>
          <t>INV-10581</t>
        </is>
      </c>
      <c r="K332" s="6" t="inlineStr">
        <is>
          <t>CEO Institute - CEO Connect 2026 - 11.8.26</t>
        </is>
      </c>
      <c r="L332" s="6" t="inlineStr">
        <is>
          <t>The CEO Institute (CEOi) - Technician (Bump In)</t>
        </is>
      </c>
      <c r="M332" s="6" t="inlineStr">
        <is>
          <t>PRODUCTION</t>
        </is>
      </c>
    </row>
    <row r="333">
      <c r="A333" s="6" t="n">
        <v>42100</v>
      </c>
      <c r="B333" s="6" t="n">
        <v>42100</v>
      </c>
      <c r="C333" s="6" t="inlineStr">
        <is>
          <t>Production Labour</t>
        </is>
      </c>
      <c r="D333" s="6" t="inlineStr">
        <is>
          <t>Receivable Invoice</t>
        </is>
      </c>
      <c r="E333" s="37" t="n">
        <v>46255</v>
      </c>
      <c r="F333" s="6" t="inlineStr">
        <is>
          <t>The CEO Institute (CEOi)</t>
        </is>
      </c>
      <c r="G333" s="39" t="n">
        <v>0</v>
      </c>
      <c r="H333" s="39" t="n">
        <v>570</v>
      </c>
      <c r="I333" s="6" t="inlineStr">
        <is>
          <t>26063002 - CEOi - CEO Connect - 11.8.26 [PRD]</t>
        </is>
      </c>
      <c r="J333" s="6" t="inlineStr">
        <is>
          <t>INV-10581</t>
        </is>
      </c>
      <c r="K333" s="6" t="inlineStr">
        <is>
          <t>CEO Institute - CEO Connect 2026 - 11.8.26</t>
        </is>
      </c>
      <c r="L333" s="6" t="inlineStr">
        <is>
          <t>The CEO Institute (CEOi) - Technician (Bump Out)</t>
        </is>
      </c>
      <c r="M333" s="6" t="inlineStr">
        <is>
          <t>PRODUCTION</t>
        </is>
      </c>
    </row>
    <row r="334">
      <c r="A334" s="6" t="n">
        <v>42100</v>
      </c>
      <c r="B334" s="6" t="n">
        <v>42100</v>
      </c>
      <c r="C334" s="6" t="inlineStr">
        <is>
          <t>Production Labour</t>
        </is>
      </c>
      <c r="D334" s="6" t="inlineStr">
        <is>
          <t>Receivable Invoice</t>
        </is>
      </c>
      <c r="E334" s="37" t="n">
        <v>46255</v>
      </c>
      <c r="F334" s="6" t="inlineStr">
        <is>
          <t>The CEO Institute (CEOi)</t>
        </is>
      </c>
      <c r="G334" s="39" t="n">
        <v>0</v>
      </c>
      <c r="H334" s="39" t="n">
        <v>190</v>
      </c>
      <c r="I334" s="6" t="inlineStr">
        <is>
          <t>26063002 - CEOi - CEO Connect - 11.8.26 [PRD]</t>
        </is>
      </c>
      <c r="J334" s="6" t="inlineStr">
        <is>
          <t>INV-10581</t>
        </is>
      </c>
      <c r="K334" s="6" t="inlineStr">
        <is>
          <t>CEO Institute - CEO Connect 2026 - 11.8.26</t>
        </is>
      </c>
      <c r="L334" s="6" t="inlineStr">
        <is>
          <t>The CEO Institute (CEOi) - Warehouse Equipment Preparation</t>
        </is>
      </c>
      <c r="M334" s="6" t="inlineStr">
        <is>
          <t>PRODUCTION</t>
        </is>
      </c>
    </row>
    <row r="335">
      <c r="A335" s="6" t="n">
        <v>42100</v>
      </c>
      <c r="B335" s="6" t="n">
        <v>42100</v>
      </c>
      <c r="C335" s="6" t="inlineStr">
        <is>
          <t>Production Labour</t>
        </is>
      </c>
      <c r="D335" s="6" t="inlineStr">
        <is>
          <t>Receivable Invoice</t>
        </is>
      </c>
      <c r="E335" s="37" t="n">
        <v>46255</v>
      </c>
      <c r="F335" s="6" t="inlineStr">
        <is>
          <t>AGL Energy Limited</t>
        </is>
      </c>
      <c r="G335" s="39" t="n">
        <v>0</v>
      </c>
      <c r="H335" s="39" t="n">
        <v>285</v>
      </c>
      <c r="I335" s="6" t="inlineStr">
        <is>
          <t>2605402 - AGL FYR - Employee Town Hall - 12.8.26 [PRD]</t>
        </is>
      </c>
      <c r="J335" s="6" t="inlineStr">
        <is>
          <t>INV-10578</t>
        </is>
      </c>
      <c r="K335" s="6" t="inlineStr">
        <is>
          <t>PO4500214687</t>
        </is>
      </c>
      <c r="L335" s="6" t="inlineStr">
        <is>
          <t>AGL Energy Limited - Audio Operator</t>
        </is>
      </c>
      <c r="M335" s="6" t="inlineStr">
        <is>
          <t>PRODUCTION</t>
        </is>
      </c>
    </row>
    <row r="336">
      <c r="A336" s="6" t="n">
        <v>42100</v>
      </c>
      <c r="B336" s="6" t="n">
        <v>42100</v>
      </c>
      <c r="C336" s="6" t="inlineStr">
        <is>
          <t>Production Labour</t>
        </is>
      </c>
      <c r="D336" s="6" t="inlineStr">
        <is>
          <t>Receivable Invoice</t>
        </is>
      </c>
      <c r="E336" s="37" t="n">
        <v>46255</v>
      </c>
      <c r="F336" s="6" t="inlineStr">
        <is>
          <t>AGL Energy Limited</t>
        </is>
      </c>
      <c r="G336" s="39" t="n">
        <v>0</v>
      </c>
      <c r="H336" s="39" t="n">
        <v>345</v>
      </c>
      <c r="I336" s="6" t="inlineStr">
        <is>
          <t>2605402 - AGL FYR - Employee Town Hall - 12.8.26 [PRD]</t>
        </is>
      </c>
      <c r="J336" s="6" t="inlineStr">
        <is>
          <t>INV-10578</t>
        </is>
      </c>
      <c r="K336" s="6" t="inlineStr">
        <is>
          <t>PO4500214687</t>
        </is>
      </c>
      <c r="L336" s="6" t="inlineStr">
        <is>
          <t>AGL Energy Limited - Technical Director</t>
        </is>
      </c>
      <c r="M336" s="6" t="inlineStr">
        <is>
          <t>PRODUCTION</t>
        </is>
      </c>
    </row>
    <row r="337">
      <c r="A337" s="6" t="n">
        <v>42100</v>
      </c>
      <c r="B337" s="6" t="n">
        <v>42100</v>
      </c>
      <c r="C337" s="6" t="inlineStr">
        <is>
          <t>Production Labour</t>
        </is>
      </c>
      <c r="D337" s="6" t="inlineStr">
        <is>
          <t>Receivable Invoice</t>
        </is>
      </c>
      <c r="E337" s="37" t="n">
        <v>46255</v>
      </c>
      <c r="F337" s="6" t="inlineStr">
        <is>
          <t>AGL Energy Limited</t>
        </is>
      </c>
      <c r="G337" s="39" t="n">
        <v>0</v>
      </c>
      <c r="H337" s="39" t="n">
        <v>1520</v>
      </c>
      <c r="I337" s="6" t="inlineStr">
        <is>
          <t>2605402 - AGL FYR - Employee Town Hall - 12.8.26 [PRD]</t>
        </is>
      </c>
      <c r="J337" s="6" t="inlineStr">
        <is>
          <t>INV-10578</t>
        </is>
      </c>
      <c r="K337" s="6" t="inlineStr">
        <is>
          <t>PO4500214687</t>
        </is>
      </c>
      <c r="L337" s="6" t="inlineStr">
        <is>
          <t>AGL Energy Limited - Technician (Bump In)</t>
        </is>
      </c>
      <c r="M337" s="6" t="inlineStr">
        <is>
          <t>PRODUCTION</t>
        </is>
      </c>
    </row>
    <row r="338">
      <c r="A338" s="6" t="n">
        <v>42100</v>
      </c>
      <c r="B338" s="6" t="n">
        <v>42100</v>
      </c>
      <c r="C338" s="6" t="inlineStr">
        <is>
          <t>Production Labour</t>
        </is>
      </c>
      <c r="D338" s="6" t="inlineStr">
        <is>
          <t>Receivable Invoice</t>
        </is>
      </c>
      <c r="E338" s="37" t="n">
        <v>46255</v>
      </c>
      <c r="F338" s="6" t="inlineStr">
        <is>
          <t>AGL Energy Limited</t>
        </is>
      </c>
      <c r="G338" s="39" t="n">
        <v>0</v>
      </c>
      <c r="H338" s="39" t="n">
        <v>2500</v>
      </c>
      <c r="I338" s="6" t="inlineStr">
        <is>
          <t>2605401 - AGL FYR - Investor Briefing - 12.8.26 [PRD]</t>
        </is>
      </c>
      <c r="J338" s="6" t="inlineStr">
        <is>
          <t>INV-10579</t>
        </is>
      </c>
      <c r="K338" s="6" t="inlineStr">
        <is>
          <t>PO4500214616</t>
        </is>
      </c>
      <c r="L338" s="6" t="inlineStr">
        <is>
          <t>AGL Energy Limited - Conference Call - Final Costs</t>
        </is>
      </c>
      <c r="M338" s="6" t="inlineStr">
        <is>
          <t>PRODUCTION</t>
        </is>
      </c>
    </row>
    <row r="339">
      <c r="A339" s="6" t="n">
        <v>42100</v>
      </c>
      <c r="B339" s="6" t="n">
        <v>42100</v>
      </c>
      <c r="C339" s="6" t="inlineStr">
        <is>
          <t>Production Labour</t>
        </is>
      </c>
      <c r="D339" s="6" t="inlineStr">
        <is>
          <t>Receivable Invoice</t>
        </is>
      </c>
      <c r="E339" s="37" t="n">
        <v>46255</v>
      </c>
      <c r="F339" s="6" t="inlineStr">
        <is>
          <t>AGL Energy Limited</t>
        </is>
      </c>
      <c r="G339" s="39" t="n">
        <v>0</v>
      </c>
      <c r="H339" s="39" t="n">
        <v>500</v>
      </c>
      <c r="I339" s="6" t="inlineStr">
        <is>
          <t>2605401 - AGL FYR - Investor Briefing - 12.8.26 [PRD]</t>
        </is>
      </c>
      <c r="J339" s="6" t="inlineStr">
        <is>
          <t>INV-10579</t>
        </is>
      </c>
      <c r="K339" s="6" t="inlineStr">
        <is>
          <t>PO4500214616</t>
        </is>
      </c>
      <c r="L339" s="6" t="inlineStr">
        <is>
          <t>AGL Energy Limited - Transcription</t>
        </is>
      </c>
      <c r="M339" s="6" t="inlineStr">
        <is>
          <t>PRODUCTION</t>
        </is>
      </c>
    </row>
    <row r="340">
      <c r="A340" s="6" t="n">
        <v>42100</v>
      </c>
      <c r="B340" s="6" t="n">
        <v>42100</v>
      </c>
      <c r="C340" s="6" t="inlineStr">
        <is>
          <t>Production Labour</t>
        </is>
      </c>
      <c r="D340" s="6" t="inlineStr">
        <is>
          <t>Receivable Invoice</t>
        </is>
      </c>
      <c r="E340" s="37" t="n">
        <v>46255</v>
      </c>
      <c r="F340" s="6" t="inlineStr">
        <is>
          <t>AGL Energy Limited</t>
        </is>
      </c>
      <c r="G340" s="39" t="n">
        <v>0</v>
      </c>
      <c r="H340" s="39" t="n">
        <v>190</v>
      </c>
      <c r="I340" s="6" t="inlineStr">
        <is>
          <t>2605401 - AGL FYR - Investor Briefing - 12.8.26 [PRD]</t>
        </is>
      </c>
      <c r="J340" s="6" t="inlineStr">
        <is>
          <t>INV-10579</t>
        </is>
      </c>
      <c r="K340" s="6" t="inlineStr">
        <is>
          <t>PO4500214616</t>
        </is>
      </c>
      <c r="L340" s="6" t="inlineStr">
        <is>
          <t>AGL Energy Limited - Audio Operator</t>
        </is>
      </c>
      <c r="M340" s="6" t="inlineStr">
        <is>
          <t>PRODUCTION</t>
        </is>
      </c>
    </row>
    <row r="341">
      <c r="A341" s="6" t="n">
        <v>42100</v>
      </c>
      <c r="B341" s="6" t="n">
        <v>42100</v>
      </c>
      <c r="C341" s="6" t="inlineStr">
        <is>
          <t>Production Labour</t>
        </is>
      </c>
      <c r="D341" s="6" t="inlineStr">
        <is>
          <t>Receivable Invoice</t>
        </is>
      </c>
      <c r="E341" s="37" t="n">
        <v>46255</v>
      </c>
      <c r="F341" s="6" t="inlineStr">
        <is>
          <t>AGL Energy Limited</t>
        </is>
      </c>
      <c r="G341" s="39" t="n">
        <v>0</v>
      </c>
      <c r="H341" s="39" t="n">
        <v>190</v>
      </c>
      <c r="I341" s="6" t="inlineStr">
        <is>
          <t>2605401 - AGL FYR - Investor Briefing - 12.8.26 [PRD]</t>
        </is>
      </c>
      <c r="J341" s="6" t="inlineStr">
        <is>
          <t>INV-10579</t>
        </is>
      </c>
      <c r="K341" s="6" t="inlineStr">
        <is>
          <t>PO4500214616</t>
        </is>
      </c>
      <c r="L341" s="6" t="inlineStr">
        <is>
          <t>AGL Energy Limited - Technician (Bump In)</t>
        </is>
      </c>
      <c r="M341" s="6" t="inlineStr">
        <is>
          <t>PRODUCTION</t>
        </is>
      </c>
    </row>
    <row r="342">
      <c r="A342" s="6" t="n">
        <v>42100</v>
      </c>
      <c r="B342" s="6" t="n">
        <v>42100</v>
      </c>
      <c r="C342" s="6" t="inlineStr">
        <is>
          <t>Production Labour</t>
        </is>
      </c>
      <c r="D342" s="6" t="inlineStr">
        <is>
          <t>Receivable Invoice</t>
        </is>
      </c>
      <c r="E342" s="37" t="n">
        <v>46255</v>
      </c>
      <c r="F342" s="6" t="inlineStr">
        <is>
          <t>AGL Energy Limited</t>
        </is>
      </c>
      <c r="G342" s="39" t="n">
        <v>0</v>
      </c>
      <c r="H342" s="39" t="n">
        <v>285</v>
      </c>
      <c r="I342" s="6" t="inlineStr">
        <is>
          <t>2605401 - AGL FYR - Investor Briefing - 12.8.26 [PRD]</t>
        </is>
      </c>
      <c r="J342" s="6" t="inlineStr">
        <is>
          <t>INV-10579</t>
        </is>
      </c>
      <c r="K342" s="6" t="inlineStr">
        <is>
          <t>PO4500214616</t>
        </is>
      </c>
      <c r="L342" s="6" t="inlineStr">
        <is>
          <t>AGL Energy Limited - Technician (Bump In)</t>
        </is>
      </c>
      <c r="M342" s="6" t="inlineStr">
        <is>
          <t>PRODUCTION</t>
        </is>
      </c>
    </row>
    <row r="343">
      <c r="A343" s="6" t="n">
        <v>42100</v>
      </c>
      <c r="B343" s="6" t="n">
        <v>42100</v>
      </c>
      <c r="C343" s="6" t="inlineStr">
        <is>
          <t>Production Labour</t>
        </is>
      </c>
      <c r="D343" s="6" t="inlineStr">
        <is>
          <t>Receivable Invoice</t>
        </is>
      </c>
      <c r="E343" s="37" t="n">
        <v>46255</v>
      </c>
      <c r="F343" s="6" t="inlineStr">
        <is>
          <t>AGL Energy Limited</t>
        </is>
      </c>
      <c r="G343" s="39" t="n">
        <v>0</v>
      </c>
      <c r="H343" s="39" t="n">
        <v>190</v>
      </c>
      <c r="I343" s="6" t="inlineStr">
        <is>
          <t>2605401 - AGL FYR - Investor Briefing - 12.8.26 [PRD]</t>
        </is>
      </c>
      <c r="J343" s="6" t="inlineStr">
        <is>
          <t>INV-10579</t>
        </is>
      </c>
      <c r="K343" s="6" t="inlineStr">
        <is>
          <t>PO4500214616</t>
        </is>
      </c>
      <c r="L343" s="6" t="inlineStr">
        <is>
          <t>AGL Energy Limited - Vision Operator</t>
        </is>
      </c>
      <c r="M343" s="6" t="inlineStr">
        <is>
          <t>PRODUCTION</t>
        </is>
      </c>
    </row>
    <row r="344">
      <c r="A344" s="6" t="n">
        <v>42100</v>
      </c>
      <c r="B344" s="6" t="n">
        <v>42100</v>
      </c>
      <c r="C344" s="6" t="inlineStr">
        <is>
          <t>Production Labour</t>
        </is>
      </c>
      <c r="D344" s="6" t="inlineStr">
        <is>
          <t>Receivable Invoice</t>
        </is>
      </c>
      <c r="E344" s="37" t="n">
        <v>46259</v>
      </c>
      <c r="F344" s="6" t="inlineStr">
        <is>
          <t>MUFG Corporate Markets IR Pty Ltd</t>
        </is>
      </c>
      <c r="G344" s="39" t="n">
        <v>0</v>
      </c>
      <c r="H344" s="39" t="n">
        <v>1125</v>
      </c>
      <c r="I344" s="6" t="inlineStr">
        <is>
          <t>26061104 - MUFG - FYR26 - 12.8.26 [PRD]</t>
        </is>
      </c>
      <c r="J344" s="6" t="inlineStr">
        <is>
          <t>INV -10585</t>
        </is>
      </c>
      <c r="K344" s="6" t="inlineStr">
        <is>
          <t>Orient Capital - Suncorp Results 12.08.2026</t>
        </is>
      </c>
      <c r="L344" s="6" t="inlineStr">
        <is>
          <t>MUFG Corporate Markets IR Pty Ltd - Show Caller</t>
        </is>
      </c>
      <c r="M344" s="6" t="inlineStr">
        <is>
          <t>PRODUCTION</t>
        </is>
      </c>
    </row>
    <row r="345">
      <c r="A345" s="6" t="n">
        <v>42100</v>
      </c>
      <c r="B345" s="6" t="n">
        <v>42100</v>
      </c>
      <c r="C345" s="6" t="inlineStr">
        <is>
          <t>Production Labour</t>
        </is>
      </c>
      <c r="D345" s="6" t="inlineStr">
        <is>
          <t>Receivable Invoice</t>
        </is>
      </c>
      <c r="E345" s="37" t="n">
        <v>46259</v>
      </c>
      <c r="F345" s="6" t="inlineStr">
        <is>
          <t>MUFG Corporate Markets IR Pty Ltd</t>
        </is>
      </c>
      <c r="G345" s="39" t="n">
        <v>0</v>
      </c>
      <c r="H345" s="39" t="n">
        <v>750</v>
      </c>
      <c r="I345" s="6" t="inlineStr">
        <is>
          <t>26061104 - MUFG - FYR26 - 12.8.26 [PRD]</t>
        </is>
      </c>
      <c r="J345" s="6" t="inlineStr">
        <is>
          <t>INV -10585</t>
        </is>
      </c>
      <c r="K345" s="6" t="inlineStr">
        <is>
          <t>Orient Capital - Suncorp Results 12.08.2026</t>
        </is>
      </c>
      <c r="L345" s="6" t="inlineStr">
        <is>
          <t>MUFG Corporate Markets IR Pty Ltd - Show Caller</t>
        </is>
      </c>
      <c r="M345" s="6" t="inlineStr">
        <is>
          <t>PRODUCTION</t>
        </is>
      </c>
    </row>
    <row r="346">
      <c r="A346" s="6" t="n">
        <v>42100</v>
      </c>
      <c r="B346" s="6" t="n">
        <v>42100</v>
      </c>
      <c r="C346" s="6" t="inlineStr">
        <is>
          <t>Production Labour</t>
        </is>
      </c>
      <c r="D346" s="6" t="inlineStr">
        <is>
          <t>Receivable Invoice</t>
        </is>
      </c>
      <c r="E346" s="37" t="n">
        <v>46259</v>
      </c>
      <c r="F346" s="6" t="inlineStr">
        <is>
          <t>MUFG Corporate Markets IR Pty Ltd</t>
        </is>
      </c>
      <c r="G346" s="39" t="n">
        <v>0</v>
      </c>
      <c r="H346" s="39" t="n">
        <v>570</v>
      </c>
      <c r="I346" s="6" t="inlineStr">
        <is>
          <t>26061104 - MUFG - FYR26 - 12.8.26 [PRD]</t>
        </is>
      </c>
      <c r="J346" s="6" t="inlineStr">
        <is>
          <t>INV -10585</t>
        </is>
      </c>
      <c r="K346" s="6" t="inlineStr">
        <is>
          <t>Orient Capital - Suncorp Results 12.08.2026</t>
        </is>
      </c>
      <c r="L346" s="6" t="inlineStr">
        <is>
          <t>MUFG Corporate Markets IR Pty Ltd - Audio Operator</t>
        </is>
      </c>
      <c r="M346" s="6" t="inlineStr">
        <is>
          <t>PRODUCTION</t>
        </is>
      </c>
    </row>
    <row r="347">
      <c r="A347" s="6" t="n">
        <v>42100</v>
      </c>
      <c r="B347" s="6" t="n">
        <v>42100</v>
      </c>
      <c r="C347" s="6" t="inlineStr">
        <is>
          <t>Production Labour</t>
        </is>
      </c>
      <c r="D347" s="6" t="inlineStr">
        <is>
          <t>Receivable Invoice</t>
        </is>
      </c>
      <c r="E347" s="37" t="n">
        <v>46259</v>
      </c>
      <c r="F347" s="6" t="inlineStr">
        <is>
          <t>MUFG Corporate Markets IR Pty Ltd</t>
        </is>
      </c>
      <c r="G347" s="39" t="n">
        <v>0</v>
      </c>
      <c r="H347" s="39" t="n">
        <v>1453.5</v>
      </c>
      <c r="I347" s="6" t="inlineStr">
        <is>
          <t>26061104 - MUFG - FYR26 - 12.8.26 [PRD]</t>
        </is>
      </c>
      <c r="J347" s="6" t="inlineStr">
        <is>
          <t>INV -10585</t>
        </is>
      </c>
      <c r="K347" s="6" t="inlineStr">
        <is>
          <t>Orient Capital - Suncorp Results 12.08.2026</t>
        </is>
      </c>
      <c r="L347" s="6" t="inlineStr">
        <is>
          <t>MUFG Corporate Markets IR Pty Ltd - MUFG Technician Labour</t>
        </is>
      </c>
      <c r="M347" s="6" t="inlineStr">
        <is>
          <t>PRODUCTION</t>
        </is>
      </c>
    </row>
    <row r="348">
      <c r="A348" s="6" t="n">
        <v>42100</v>
      </c>
      <c r="B348" s="6" t="n">
        <v>42100</v>
      </c>
      <c r="C348" s="6" t="inlineStr">
        <is>
          <t>Production Labour</t>
        </is>
      </c>
      <c r="D348" s="6" t="inlineStr">
        <is>
          <t>Receivable Invoice</t>
        </is>
      </c>
      <c r="E348" s="37" t="n">
        <v>46259</v>
      </c>
      <c r="F348" s="6" t="inlineStr">
        <is>
          <t>MUFG Corporate Markets IR Pty Ltd</t>
        </is>
      </c>
      <c r="G348" s="39" t="n">
        <v>0</v>
      </c>
      <c r="H348" s="39" t="n">
        <v>969</v>
      </c>
      <c r="I348" s="6" t="inlineStr">
        <is>
          <t>26061104 - MUFG - FYR26 - 12.8.26 [PRD]</t>
        </is>
      </c>
      <c r="J348" s="6" t="inlineStr">
        <is>
          <t>INV -10585</t>
        </is>
      </c>
      <c r="K348" s="6" t="inlineStr">
        <is>
          <t>Orient Capital - Suncorp Results 12.08.2026</t>
        </is>
      </c>
      <c r="L348" s="6" t="inlineStr">
        <is>
          <t>MUFG Corporate Markets IR Pty Ltd - MUFG Technician Labour</t>
        </is>
      </c>
      <c r="M348" s="6" t="inlineStr">
        <is>
          <t>PRODUCTION</t>
        </is>
      </c>
    </row>
    <row r="349">
      <c r="A349" s="6" t="n">
        <v>42100</v>
      </c>
      <c r="B349" s="6" t="n">
        <v>42100</v>
      </c>
      <c r="C349" s="6" t="inlineStr">
        <is>
          <t>Production Labour</t>
        </is>
      </c>
      <c r="D349" s="6" t="inlineStr">
        <is>
          <t>Receivable Invoice</t>
        </is>
      </c>
      <c r="E349" s="37" t="n">
        <v>46259</v>
      </c>
      <c r="F349" s="6" t="inlineStr">
        <is>
          <t>MUFG Corporate Markets IR Pty Ltd</t>
        </is>
      </c>
      <c r="G349" s="39" t="n">
        <v>0</v>
      </c>
      <c r="H349" s="39" t="n">
        <v>726.75</v>
      </c>
      <c r="I349" s="6" t="inlineStr">
        <is>
          <t>26061104 - MUFG - FYR26 - 12.8.26 [PRD]</t>
        </is>
      </c>
      <c r="J349" s="6" t="inlineStr">
        <is>
          <t>INV -10585</t>
        </is>
      </c>
      <c r="K349" s="6" t="inlineStr">
        <is>
          <t>Orient Capital - Suncorp Results 12.08.2026</t>
        </is>
      </c>
      <c r="L349" s="6" t="inlineStr">
        <is>
          <t>MUFG Corporate Markets IR Pty Ltd - MUFG Technician Labour (Bump out)</t>
        </is>
      </c>
      <c r="M349" s="6" t="inlineStr">
        <is>
          <t>PRODUCTION</t>
        </is>
      </c>
    </row>
    <row r="350">
      <c r="A350" s="6" t="n">
        <v>42100</v>
      </c>
      <c r="B350" s="6" t="n">
        <v>42100</v>
      </c>
      <c r="C350" s="6" t="inlineStr">
        <is>
          <t>Production Labour</t>
        </is>
      </c>
      <c r="D350" s="6" t="inlineStr">
        <is>
          <t>Receivable Invoice</t>
        </is>
      </c>
      <c r="E350" s="37" t="n">
        <v>46259</v>
      </c>
      <c r="F350" s="6" t="inlineStr">
        <is>
          <t>MUFG Corporate Markets IR Pty Ltd</t>
        </is>
      </c>
      <c r="G350" s="39" t="n">
        <v>0</v>
      </c>
      <c r="H350" s="39" t="n">
        <v>1125</v>
      </c>
      <c r="I350" s="6" t="inlineStr">
        <is>
          <t>26061104 - MUFG - FYR26 - 12.8.26 [PRD]</t>
        </is>
      </c>
      <c r="J350" s="6" t="inlineStr">
        <is>
          <t>INV -10585</t>
        </is>
      </c>
      <c r="K350" s="6" t="inlineStr">
        <is>
          <t>Orient Capital - Suncorp Results 12.08.2026</t>
        </is>
      </c>
      <c r="L350" s="6" t="inlineStr">
        <is>
          <t>MUFG Corporate Markets IR Pty Ltd - Technical Director</t>
        </is>
      </c>
      <c r="M350" s="6" t="inlineStr">
        <is>
          <t>PRODUCTION</t>
        </is>
      </c>
    </row>
    <row r="351">
      <c r="A351" s="6" t="n">
        <v>42100</v>
      </c>
      <c r="B351" s="6" t="n">
        <v>42100</v>
      </c>
      <c r="C351" s="6" t="inlineStr">
        <is>
          <t>Production Labour</t>
        </is>
      </c>
      <c r="D351" s="6" t="inlineStr">
        <is>
          <t>Receivable Invoice</t>
        </is>
      </c>
      <c r="E351" s="37" t="n">
        <v>46259</v>
      </c>
      <c r="F351" s="6" t="inlineStr">
        <is>
          <t>MUFG Corporate Markets IR Pty Ltd</t>
        </is>
      </c>
      <c r="G351" s="39" t="n">
        <v>0</v>
      </c>
      <c r="H351" s="39" t="n">
        <v>750</v>
      </c>
      <c r="I351" s="6" t="inlineStr">
        <is>
          <t>26061104 - MUFG - FYR26 - 12.8.26 [PRD]</t>
        </is>
      </c>
      <c r="J351" s="6" t="inlineStr">
        <is>
          <t>INV -10585</t>
        </is>
      </c>
      <c r="K351" s="6" t="inlineStr">
        <is>
          <t>Orient Capital - Suncorp Results 12.08.2026</t>
        </is>
      </c>
      <c r="L351" s="6" t="inlineStr">
        <is>
          <t>MUFG Corporate Markets IR Pty Ltd - Technical Director</t>
        </is>
      </c>
      <c r="M351" s="6" t="inlineStr">
        <is>
          <t>PRODUCTION</t>
        </is>
      </c>
    </row>
    <row r="352">
      <c r="A352" s="6" t="n">
        <v>42100</v>
      </c>
      <c r="B352" s="6" t="n">
        <v>42100</v>
      </c>
      <c r="C352" s="6" t="inlineStr">
        <is>
          <t>Production Labour</t>
        </is>
      </c>
      <c r="D352" s="6" t="inlineStr">
        <is>
          <t>Receivable Invoice</t>
        </is>
      </c>
      <c r="E352" s="37" t="n">
        <v>46259</v>
      </c>
      <c r="F352" s="6" t="inlineStr">
        <is>
          <t>MUFG Corporate Markets IR Pty Ltd</t>
        </is>
      </c>
      <c r="G352" s="39" t="n">
        <v>0</v>
      </c>
      <c r="H352" s="39" t="n">
        <v>750</v>
      </c>
      <c r="I352" s="6" t="inlineStr">
        <is>
          <t>26061104 - MUFG - FYR26 - 12.8.26 [PRD]</t>
        </is>
      </c>
      <c r="J352" s="6" t="inlineStr">
        <is>
          <t>INV -10585</t>
        </is>
      </c>
      <c r="K352" s="6" t="inlineStr">
        <is>
          <t>Orient Capital - Suncorp Results 12.08.2026</t>
        </is>
      </c>
      <c r="L352" s="6" t="inlineStr">
        <is>
          <t>MUFG Corporate Markets IR Pty Ltd - Technical Director</t>
        </is>
      </c>
      <c r="M352" s="6" t="inlineStr">
        <is>
          <t>PRODUCTION</t>
        </is>
      </c>
    </row>
    <row r="353">
      <c r="A353" s="6" t="n">
        <v>42100</v>
      </c>
      <c r="B353" s="6" t="n">
        <v>42100</v>
      </c>
      <c r="C353" s="6" t="inlineStr">
        <is>
          <t>Production Labour</t>
        </is>
      </c>
      <c r="D353" s="6" t="inlineStr">
        <is>
          <t>Receivable Invoice</t>
        </is>
      </c>
      <c r="E353" s="37" t="n">
        <v>46259</v>
      </c>
      <c r="F353" s="6" t="inlineStr">
        <is>
          <t>MUFG Corporate Markets IR Pty Ltd</t>
        </is>
      </c>
      <c r="G353" s="39" t="n">
        <v>0</v>
      </c>
      <c r="H353" s="39" t="n">
        <v>190</v>
      </c>
      <c r="I353" s="6" t="inlineStr">
        <is>
          <t>26061104 - MUFG - FYR26 - 12.8.26 [PRD]</t>
        </is>
      </c>
      <c r="J353" s="6" t="inlineStr">
        <is>
          <t>INV -10585</t>
        </is>
      </c>
      <c r="K353" s="6" t="inlineStr">
        <is>
          <t>Orient Capital - Suncorp Results 12.08.2026</t>
        </is>
      </c>
      <c r="L353" s="6" t="inlineStr">
        <is>
          <t>MUFG Corporate Markets IR Pty Ltd - Warehouse Equipment Preparation</t>
        </is>
      </c>
      <c r="M353" s="6" t="inlineStr">
        <is>
          <t>PRODUCTION</t>
        </is>
      </c>
    </row>
    <row r="354">
      <c r="A354" s="6" t="n">
        <v>42100</v>
      </c>
      <c r="B354" s="6" t="n">
        <v>42100</v>
      </c>
      <c r="C354" s="6" t="inlineStr">
        <is>
          <t>Production Labour</t>
        </is>
      </c>
      <c r="D354" s="6" t="inlineStr">
        <is>
          <t>Receivable Invoice</t>
        </is>
      </c>
      <c r="E354" s="37" t="n">
        <v>46259</v>
      </c>
      <c r="F354" s="6" t="inlineStr">
        <is>
          <t>MUFG Corporate Markets IR Pty Ltd</t>
        </is>
      </c>
      <c r="G354" s="39" t="n">
        <v>0</v>
      </c>
      <c r="H354" s="39" t="n">
        <v>345</v>
      </c>
      <c r="I354" s="6" t="inlineStr">
        <is>
          <t>26061104 - MUFG - FYR26 - 12.8.26 [PRD]</t>
        </is>
      </c>
      <c r="J354" s="6" t="inlineStr">
        <is>
          <t>INV-10584</t>
        </is>
      </c>
      <c r="K354" s="6" t="inlineStr">
        <is>
          <t>Orient Capital - Suncorp Results 12.08.2026 - Webcast, Cameras &amp; vMix</t>
        </is>
      </c>
      <c r="L354" s="6" t="inlineStr">
        <is>
          <t>MUFG Corporate Markets IR Pty Ltd - vMix Show Build</t>
        </is>
      </c>
      <c r="M354" s="6" t="inlineStr">
        <is>
          <t>PRODUCTION</t>
        </is>
      </c>
    </row>
    <row r="355">
      <c r="A355" s="6" t="n">
        <v>42100</v>
      </c>
      <c r="B355" s="6" t="n">
        <v>42100</v>
      </c>
      <c r="C355" s="6" t="inlineStr">
        <is>
          <t>Production Labour</t>
        </is>
      </c>
      <c r="D355" s="6" t="inlineStr">
        <is>
          <t>Receivable Invoice</t>
        </is>
      </c>
      <c r="E355" s="37" t="n">
        <v>46259</v>
      </c>
      <c r="F355" s="6" t="inlineStr">
        <is>
          <t>MUFG Corporate Markets IR Pty Ltd</t>
        </is>
      </c>
      <c r="G355" s="39" t="n">
        <v>0</v>
      </c>
      <c r="H355" s="39" t="n">
        <v>726.75</v>
      </c>
      <c r="I355" s="6" t="inlineStr">
        <is>
          <t>26061104 - MUFG - FYR26 - 12.8.26 [PRD]</t>
        </is>
      </c>
      <c r="J355" s="6" t="inlineStr">
        <is>
          <t>INV-10584</t>
        </is>
      </c>
      <c r="K355" s="6" t="inlineStr">
        <is>
          <t>Orient Capital - Suncorp Results 12.08.2026 - Webcast, Cameras &amp; vMix</t>
        </is>
      </c>
      <c r="L355" s="6" t="inlineStr">
        <is>
          <t>MUFG Corporate Markets IR Pty Ltd - MUFG Technician Labour (Bump in)</t>
        </is>
      </c>
      <c r="M355" s="6" t="inlineStr">
        <is>
          <t>PRODUCTION</t>
        </is>
      </c>
    </row>
    <row r="356">
      <c r="A356" s="6" t="n">
        <v>42100</v>
      </c>
      <c r="B356" s="6" t="n">
        <v>42100</v>
      </c>
      <c r="C356" s="6" t="inlineStr">
        <is>
          <t>Production Labour</t>
        </is>
      </c>
      <c r="D356" s="6" t="inlineStr">
        <is>
          <t>Receivable Invoice</t>
        </is>
      </c>
      <c r="E356" s="37" t="n">
        <v>46259</v>
      </c>
      <c r="F356" s="6" t="inlineStr">
        <is>
          <t>MUFG Corporate Markets IR Pty Ltd</t>
        </is>
      </c>
      <c r="G356" s="39" t="n">
        <v>0</v>
      </c>
      <c r="H356" s="39" t="n">
        <v>242.25</v>
      </c>
      <c r="I356" s="6" t="inlineStr">
        <is>
          <t>26061104 - MUFG - FYR26 - 12.8.26 [PRD]</t>
        </is>
      </c>
      <c r="J356" s="6" t="inlineStr">
        <is>
          <t>INV-10584</t>
        </is>
      </c>
      <c r="K356" s="6" t="inlineStr">
        <is>
          <t>Orient Capital - Suncorp Results 12.08.2026 - Webcast, Cameras &amp; vMix</t>
        </is>
      </c>
      <c r="L356" s="6" t="inlineStr">
        <is>
          <t>MUFG Corporate Markets IR Pty Ltd - MUFG Technician Labour (Bump out)</t>
        </is>
      </c>
      <c r="M356" s="6" t="inlineStr">
        <is>
          <t>PRODUCTION</t>
        </is>
      </c>
    </row>
    <row r="357">
      <c r="A357" s="6" t="n">
        <v>42100</v>
      </c>
      <c r="B357" s="6" t="n">
        <v>42100</v>
      </c>
      <c r="C357" s="6" t="inlineStr">
        <is>
          <t>Production Labour</t>
        </is>
      </c>
      <c r="D357" s="6" t="inlineStr">
        <is>
          <t>Receivable Invoice</t>
        </is>
      </c>
      <c r="E357" s="37" t="n">
        <v>46259</v>
      </c>
      <c r="F357" s="6" t="inlineStr">
        <is>
          <t>MUFG Corporate Markets IR Pty Ltd</t>
        </is>
      </c>
      <c r="G357" s="39" t="n">
        <v>0</v>
      </c>
      <c r="H357" s="39" t="n">
        <v>484.5</v>
      </c>
      <c r="I357" s="6" t="inlineStr">
        <is>
          <t>26061104 - MUFG - FYR26 - 12.8.26 [PRD]</t>
        </is>
      </c>
      <c r="J357" s="6" t="inlineStr">
        <is>
          <t>INV-10584</t>
        </is>
      </c>
      <c r="K357" s="6" t="inlineStr">
        <is>
          <t>Orient Capital - Suncorp Results 12.08.2026 - Webcast, Cameras &amp; vMix</t>
        </is>
      </c>
      <c r="L357" s="6" t="inlineStr">
        <is>
          <t>MUFG Corporate Markets IR Pty Ltd - Webcast Producer</t>
        </is>
      </c>
      <c r="M357" s="6" t="inlineStr">
        <is>
          <t>PRODUCTION</t>
        </is>
      </c>
    </row>
    <row r="358">
      <c r="A358" s="6" t="n">
        <v>42100</v>
      </c>
      <c r="B358" s="6" t="n">
        <v>42100</v>
      </c>
      <c r="C358" s="6" t="inlineStr">
        <is>
          <t>Production Labour</t>
        </is>
      </c>
      <c r="D358" s="6" t="inlineStr">
        <is>
          <t>Receivable Invoice</t>
        </is>
      </c>
      <c r="E358" s="37" t="n">
        <v>46259</v>
      </c>
      <c r="F358" s="6" t="inlineStr">
        <is>
          <t>Downer EDI Limited</t>
        </is>
      </c>
      <c r="G358" s="39" t="n">
        <v>0</v>
      </c>
      <c r="H358" s="39" t="n">
        <v>380</v>
      </c>
      <c r="I358" s="6" t="inlineStr">
        <is>
          <t>26061107 - Downer - FYR 2026 - 20.8.26 [PRD]</t>
        </is>
      </c>
      <c r="J358" s="6" t="inlineStr">
        <is>
          <t>INV-10587</t>
        </is>
      </c>
      <c r="K358" s="6" t="inlineStr">
        <is>
          <t>Downer - Full Year Results Briefing 20.08.2026</t>
        </is>
      </c>
      <c r="L358" s="6" t="inlineStr">
        <is>
          <t>Downer EDI Limited - Audio Operator</t>
        </is>
      </c>
      <c r="M358" s="6" t="inlineStr">
        <is>
          <t>PRODUCTION</t>
        </is>
      </c>
    </row>
    <row r="359">
      <c r="A359" s="6" t="n">
        <v>42100</v>
      </c>
      <c r="B359" s="6" t="n">
        <v>42100</v>
      </c>
      <c r="C359" s="6" t="inlineStr">
        <is>
          <t>Production Labour</t>
        </is>
      </c>
      <c r="D359" s="6" t="inlineStr">
        <is>
          <t>Receivable Invoice</t>
        </is>
      </c>
      <c r="E359" s="37" t="n">
        <v>46259</v>
      </c>
      <c r="F359" s="6" t="inlineStr">
        <is>
          <t>Downer EDI Limited</t>
        </is>
      </c>
      <c r="G359" s="39" t="n">
        <v>0</v>
      </c>
      <c r="H359" s="39" t="n">
        <v>760</v>
      </c>
      <c r="I359" s="6" t="inlineStr">
        <is>
          <t>26061107 - Downer - FYR 2026 - 20.8.26 [PRD]</t>
        </is>
      </c>
      <c r="J359" s="6" t="inlineStr">
        <is>
          <t>INV-10587</t>
        </is>
      </c>
      <c r="K359" s="6" t="inlineStr">
        <is>
          <t>Downer - Full Year Results Briefing 20.08.2026</t>
        </is>
      </c>
      <c r="L359" s="6" t="inlineStr">
        <is>
          <t>Downer EDI Limited - Technician (Bump In)</t>
        </is>
      </c>
      <c r="M359" s="6" t="inlineStr">
        <is>
          <t>PRODUCTION</t>
        </is>
      </c>
    </row>
    <row r="360">
      <c r="A360" s="6" t="n">
        <v>42100</v>
      </c>
      <c r="B360" s="6" t="n">
        <v>42100</v>
      </c>
      <c r="C360" s="6" t="inlineStr">
        <is>
          <t>Production Labour</t>
        </is>
      </c>
      <c r="D360" s="6" t="inlineStr">
        <is>
          <t>Receivable Invoice</t>
        </is>
      </c>
      <c r="E360" s="37" t="n">
        <v>46259</v>
      </c>
      <c r="F360" s="6" t="inlineStr">
        <is>
          <t>Downer EDI Limited</t>
        </is>
      </c>
      <c r="G360" s="39" t="n">
        <v>0</v>
      </c>
      <c r="H360" s="39" t="n">
        <v>570</v>
      </c>
      <c r="I360" s="6" t="inlineStr">
        <is>
          <t>26061107 - Downer - FYR 2026 - 20.8.26 [PRD]</t>
        </is>
      </c>
      <c r="J360" s="6" t="inlineStr">
        <is>
          <t>INV-10587</t>
        </is>
      </c>
      <c r="K360" s="6" t="inlineStr">
        <is>
          <t>Downer - Full Year Results Briefing 20.08.2026</t>
        </is>
      </c>
      <c r="L360" s="6" t="inlineStr">
        <is>
          <t>Downer EDI Limited - Technician (Bump Out)</t>
        </is>
      </c>
      <c r="M360" s="6" t="inlineStr">
        <is>
          <t>PRODUCTION</t>
        </is>
      </c>
    </row>
    <row r="361">
      <c r="A361" s="6" t="n">
        <v>42100</v>
      </c>
      <c r="B361" s="6" t="n">
        <v>42100</v>
      </c>
      <c r="C361" s="6" t="inlineStr">
        <is>
          <t>Production Labour</t>
        </is>
      </c>
      <c r="D361" s="6" t="inlineStr">
        <is>
          <t>Receivable Invoice</t>
        </is>
      </c>
      <c r="E361" s="37" t="n">
        <v>46259</v>
      </c>
      <c r="F361" s="6" t="inlineStr">
        <is>
          <t>PwC Services</t>
        </is>
      </c>
      <c r="G361" s="39" t="n">
        <v>0</v>
      </c>
      <c r="H361" s="39" t="n">
        <v>380</v>
      </c>
      <c r="I361" s="6" t="inlineStr">
        <is>
          <t>26072903 - PWC - GB Webcast - 11.8.26 [PRD]</t>
        </is>
      </c>
      <c r="J361" s="6" t="inlineStr">
        <is>
          <t>INV-10577</t>
        </is>
      </c>
      <c r="K361" s="6" t="inlineStr">
        <is>
          <t>PO2601703632</t>
        </is>
      </c>
      <c r="L361" s="6" t="inlineStr">
        <is>
          <t>PwC Services - Audio Operator</t>
        </is>
      </c>
      <c r="M361" s="6" t="inlineStr">
        <is>
          <t>PRODUCTION</t>
        </is>
      </c>
    </row>
    <row r="362">
      <c r="A362" s="6" t="n">
        <v>42100</v>
      </c>
      <c r="B362" s="6" t="n">
        <v>42100</v>
      </c>
      <c r="C362" s="6" t="inlineStr">
        <is>
          <t>Production Labour</t>
        </is>
      </c>
      <c r="D362" s="6" t="inlineStr">
        <is>
          <t>Receivable Invoice</t>
        </is>
      </c>
      <c r="E362" s="37" t="n">
        <v>46259</v>
      </c>
      <c r="F362" s="6" t="inlineStr">
        <is>
          <t>PwC Services</t>
        </is>
      </c>
      <c r="G362" s="39" t="n">
        <v>0</v>
      </c>
      <c r="H362" s="39" t="n">
        <v>190</v>
      </c>
      <c r="I362" s="6" t="inlineStr">
        <is>
          <t>26072903 - PWC - GB Webcast - 11.8.26 [PRD]</t>
        </is>
      </c>
      <c r="J362" s="6" t="inlineStr">
        <is>
          <t>INV-10577</t>
        </is>
      </c>
      <c r="K362" s="6" t="inlineStr">
        <is>
          <t>PO2601703632</t>
        </is>
      </c>
      <c r="L362" s="6" t="inlineStr">
        <is>
          <t>PwC Services - Technician Labour</t>
        </is>
      </c>
      <c r="M362" s="6" t="inlineStr">
        <is>
          <t>PRODUCTION</t>
        </is>
      </c>
    </row>
    <row r="363">
      <c r="A363" s="6" t="n">
        <v>42100</v>
      </c>
      <c r="B363" s="6" t="n">
        <v>42100</v>
      </c>
      <c r="C363" s="6" t="inlineStr">
        <is>
          <t>Production Labour</t>
        </is>
      </c>
      <c r="D363" s="6" t="inlineStr">
        <is>
          <t>Receivable Invoice</t>
        </is>
      </c>
      <c r="E363" s="37" t="n">
        <v>46259</v>
      </c>
      <c r="F363" s="6" t="inlineStr">
        <is>
          <t>PwC Services</t>
        </is>
      </c>
      <c r="G363" s="39" t="n">
        <v>0</v>
      </c>
      <c r="H363" s="39" t="n">
        <v>460</v>
      </c>
      <c r="I363" s="6" t="inlineStr">
        <is>
          <t>26072903 - PWC - GB Webcast - 11.8.26 [PRD]</t>
        </is>
      </c>
      <c r="J363" s="6" t="inlineStr">
        <is>
          <t>INV-10577</t>
        </is>
      </c>
      <c r="K363" s="6" t="inlineStr">
        <is>
          <t>PO2601703632</t>
        </is>
      </c>
      <c r="L363" s="6" t="inlineStr">
        <is>
          <t>PwC Services - vMix Operator</t>
        </is>
      </c>
      <c r="M363" s="6" t="inlineStr">
        <is>
          <t>PRODUCTION</t>
        </is>
      </c>
    </row>
    <row r="364">
      <c r="A364" s="6" t="n">
        <v>42100</v>
      </c>
      <c r="B364" s="6" t="n">
        <v>42100</v>
      </c>
      <c r="C364" s="6" t="inlineStr">
        <is>
          <t>Production Labour</t>
        </is>
      </c>
      <c r="D364" s="6" t="inlineStr">
        <is>
          <t>Receivable Invoice</t>
        </is>
      </c>
      <c r="E364" s="37" t="n">
        <v>46260</v>
      </c>
      <c r="F364" s="6" t="inlineStr">
        <is>
          <t>Dimensional Fund Advisors</t>
        </is>
      </c>
      <c r="G364" s="39" t="n">
        <v>0</v>
      </c>
      <c r="H364" s="39" t="n">
        <v>460</v>
      </c>
      <c r="I364" s="6" t="inlineStr">
        <is>
          <t>26081402 - Dimensional - AV Support - 19.8.26 [PRD]</t>
        </is>
      </c>
      <c r="J364" s="6" t="inlineStr">
        <is>
          <t>INV-10588</t>
        </is>
      </c>
      <c r="K364" s="6" t="inlineStr">
        <is>
          <t>Dimensional - AV Support - 19.8.26</t>
        </is>
      </c>
      <c r="L364" s="6" t="inlineStr">
        <is>
          <t>Dimensional Fund Advisors - Webcast Producer</t>
        </is>
      </c>
      <c r="M364" s="6" t="inlineStr">
        <is>
          <t>PRODUCTION</t>
        </is>
      </c>
    </row>
    <row r="365">
      <c r="A365" s="6" t="n">
        <v>42100</v>
      </c>
      <c r="B365" s="6" t="n">
        <v>42100</v>
      </c>
      <c r="C365" s="6" t="inlineStr">
        <is>
          <t>Production Labour</t>
        </is>
      </c>
      <c r="D365" s="6" t="inlineStr">
        <is>
          <t>Receivable Invoice</t>
        </is>
      </c>
      <c r="E365" s="37" t="n">
        <v>46260</v>
      </c>
      <c r="F365" s="6" t="inlineStr">
        <is>
          <t>Garvan Research Foundation</t>
        </is>
      </c>
      <c r="G365" s="39" t="n">
        <v>0</v>
      </c>
      <c r="H365" s="39" t="n">
        <v>380</v>
      </c>
      <c r="I365" s="6" t="inlineStr">
        <is>
          <t>26073110 - Garvan - Weizmann Dinner Event - 20.8.26 [PRD]</t>
        </is>
      </c>
      <c r="J365" s="6" t="inlineStr">
        <is>
          <t>INV-10586</t>
        </is>
      </c>
      <c r="K365" s="6" t="inlineStr">
        <is>
          <t>PO-58394</t>
        </is>
      </c>
      <c r="L365" s="6" t="inlineStr">
        <is>
          <t>Garvan Research Foundation - Technician (Bump In)</t>
        </is>
      </c>
      <c r="M365" s="6" t="inlineStr">
        <is>
          <t>PRODUCTION</t>
        </is>
      </c>
    </row>
    <row r="366">
      <c r="A366" s="6" t="n">
        <v>42100</v>
      </c>
      <c r="B366" s="6" t="n">
        <v>42100</v>
      </c>
      <c r="C366" s="6" t="inlineStr">
        <is>
          <t>Production Labour</t>
        </is>
      </c>
      <c r="D366" s="6" t="inlineStr">
        <is>
          <t>Receivable Invoice</t>
        </is>
      </c>
      <c r="E366" s="37" t="n">
        <v>46260</v>
      </c>
      <c r="F366" s="6" t="inlineStr">
        <is>
          <t>Garvan Research Foundation</t>
        </is>
      </c>
      <c r="G366" s="39" t="n">
        <v>0</v>
      </c>
      <c r="H366" s="39" t="n">
        <v>380</v>
      </c>
      <c r="I366" s="6" t="inlineStr">
        <is>
          <t>26073110 - Garvan - Weizmann Dinner Event - 20.8.26 [PRD]</t>
        </is>
      </c>
      <c r="J366" s="6" t="inlineStr">
        <is>
          <t>INV-10586</t>
        </is>
      </c>
      <c r="K366" s="6" t="inlineStr">
        <is>
          <t>PO-58394</t>
        </is>
      </c>
      <c r="L366" s="6" t="inlineStr">
        <is>
          <t>Garvan Research Foundation - Technician Labour</t>
        </is>
      </c>
      <c r="M366" s="6" t="inlineStr">
        <is>
          <t>PRODUCTION</t>
        </is>
      </c>
    </row>
    <row r="367">
      <c r="A367" s="6" t="n">
        <v>42100</v>
      </c>
      <c r="B367" s="6" t="n">
        <v>42100</v>
      </c>
      <c r="C367" s="6" t="inlineStr">
        <is>
          <t>Production Labour</t>
        </is>
      </c>
      <c r="D367" s="6" t="inlineStr">
        <is>
          <t>Receivable Invoice</t>
        </is>
      </c>
      <c r="E367" s="37" t="n">
        <v>46260</v>
      </c>
      <c r="F367" s="6" t="inlineStr">
        <is>
          <t>ON24, Inc.</t>
        </is>
      </c>
      <c r="G367" s="39" t="n">
        <v>0</v>
      </c>
      <c r="H367" s="39" t="n">
        <v>747.5</v>
      </c>
      <c r="I367" s="6" t="inlineStr">
        <is>
          <t>26072802 - ON24 KWM Sydney Event - 18.08.2026 [PRD]</t>
        </is>
      </c>
      <c r="J367" s="6" t="inlineStr">
        <is>
          <t>INV-10589</t>
        </is>
      </c>
      <c r="K367" s="6" t="inlineStr">
        <is>
          <t>PO25962</t>
        </is>
      </c>
      <c r="L367" s="6" t="inlineStr">
        <is>
          <t>ON24, Inc. - Webcast Producer</t>
        </is>
      </c>
      <c r="M367" s="6" t="inlineStr">
        <is>
          <t>PRODUCTION</t>
        </is>
      </c>
    </row>
    <row r="368">
      <c r="A368" s="6" t="n">
        <v>42100</v>
      </c>
      <c r="B368" s="6" t="n">
        <v>42100</v>
      </c>
      <c r="C368" s="6" t="inlineStr">
        <is>
          <t>Production Labour</t>
        </is>
      </c>
      <c r="D368" s="6" t="inlineStr">
        <is>
          <t>Receivable Invoice</t>
        </is>
      </c>
      <c r="E368" s="37" t="n">
        <v>46260</v>
      </c>
      <c r="F368" s="6" t="inlineStr">
        <is>
          <t>Cochlear Limited</t>
        </is>
      </c>
      <c r="G368" s="39" t="n">
        <v>0</v>
      </c>
      <c r="H368" s="39" t="n">
        <v>285</v>
      </c>
      <c r="I368" s="6" t="inlineStr">
        <is>
          <t>2603104 - Cochlear FY26 Results 18.8.26 [PRD]</t>
        </is>
      </c>
      <c r="J368" s="6" t="inlineStr">
        <is>
          <t>INV-10590</t>
        </is>
      </c>
      <c r="K368" s="6" t="inlineStr">
        <is>
          <t>Cochlear - FY26 Results Webcast 18.08.2026</t>
        </is>
      </c>
      <c r="L368" s="6" t="inlineStr">
        <is>
          <t>Cochlear Limited - Audio Operator</t>
        </is>
      </c>
      <c r="M368" s="6" t="inlineStr">
        <is>
          <t>PRODUCTION</t>
        </is>
      </c>
    </row>
    <row r="369">
      <c r="A369" s="6" t="n">
        <v>42100</v>
      </c>
      <c r="B369" s="6" t="n">
        <v>42100</v>
      </c>
      <c r="C369" s="6" t="inlineStr">
        <is>
          <t>Production Labour</t>
        </is>
      </c>
      <c r="D369" s="6" t="inlineStr">
        <is>
          <t>Receivable Invoice</t>
        </is>
      </c>
      <c r="E369" s="37" t="n">
        <v>46260</v>
      </c>
      <c r="F369" s="6" t="inlineStr">
        <is>
          <t>Cochlear Limited</t>
        </is>
      </c>
      <c r="G369" s="39" t="n">
        <v>0</v>
      </c>
      <c r="H369" s="39" t="n">
        <v>760</v>
      </c>
      <c r="I369" s="6" t="inlineStr">
        <is>
          <t>2603104 - Cochlear FY26 Results 18.8.26 [PRD]</t>
        </is>
      </c>
      <c r="J369" s="6" t="inlineStr">
        <is>
          <t>INV-10590</t>
        </is>
      </c>
      <c r="K369" s="6" t="inlineStr">
        <is>
          <t>Cochlear - FY26 Results Webcast 18.08.2026</t>
        </is>
      </c>
      <c r="L369" s="6" t="inlineStr">
        <is>
          <t>Cochlear Limited - Technician (Bump In)</t>
        </is>
      </c>
      <c r="M369" s="6" t="inlineStr">
        <is>
          <t>PRODUCTION</t>
        </is>
      </c>
    </row>
    <row r="370">
      <c r="A370" s="6" t="n">
        <v>42100</v>
      </c>
      <c r="B370" s="6" t="n">
        <v>42100</v>
      </c>
      <c r="C370" s="6" t="inlineStr">
        <is>
          <t>Production Labour</t>
        </is>
      </c>
      <c r="D370" s="6" t="inlineStr">
        <is>
          <t>Receivable Invoice</t>
        </is>
      </c>
      <c r="E370" s="37" t="n">
        <v>46260</v>
      </c>
      <c r="F370" s="6" t="inlineStr">
        <is>
          <t>Cochlear Limited</t>
        </is>
      </c>
      <c r="G370" s="39" t="n">
        <v>0</v>
      </c>
      <c r="H370" s="39" t="n">
        <v>190</v>
      </c>
      <c r="I370" s="6" t="inlineStr">
        <is>
          <t>2603104 - Cochlear FY26 Results 18.8.26 [PRD]</t>
        </is>
      </c>
      <c r="J370" s="6" t="inlineStr">
        <is>
          <t>INV-10590</t>
        </is>
      </c>
      <c r="K370" s="6" t="inlineStr">
        <is>
          <t>Cochlear - FY26 Results Webcast 18.08.2026</t>
        </is>
      </c>
      <c r="L370" s="6" t="inlineStr">
        <is>
          <t>Cochlear Limited - Technician (Bump Out)</t>
        </is>
      </c>
      <c r="M370" s="6" t="inlineStr">
        <is>
          <t>PRODUCTION</t>
        </is>
      </c>
    </row>
    <row r="371">
      <c r="A371" s="6" t="n">
        <v>42100</v>
      </c>
      <c r="B371" s="6" t="n">
        <v>42100</v>
      </c>
      <c r="C371" s="6" t="inlineStr">
        <is>
          <t>Production Labour</t>
        </is>
      </c>
      <c r="D371" s="6" t="inlineStr">
        <is>
          <t>Receivable Invoice</t>
        </is>
      </c>
      <c r="E371" s="37" t="n">
        <v>46260</v>
      </c>
      <c r="F371" s="6" t="inlineStr">
        <is>
          <t>Cochlear Limited</t>
        </is>
      </c>
      <c r="G371" s="39" t="n">
        <v>0</v>
      </c>
      <c r="H371" s="39" t="n">
        <v>190</v>
      </c>
      <c r="I371" s="6" t="inlineStr">
        <is>
          <t>2603104 - Cochlear FY26 Results 18.8.26 [PRD]</t>
        </is>
      </c>
      <c r="J371" s="6" t="inlineStr">
        <is>
          <t>INV-10590</t>
        </is>
      </c>
      <c r="K371" s="6" t="inlineStr">
        <is>
          <t>Cochlear - FY26 Results Webcast 18.08.2026</t>
        </is>
      </c>
      <c r="L371" s="6" t="inlineStr">
        <is>
          <t>Cochlear Limited - Warehouse Equipment Preparation</t>
        </is>
      </c>
      <c r="M371" s="6" t="inlineStr">
        <is>
          <t>PRODUCTION</t>
        </is>
      </c>
    </row>
    <row r="372">
      <c r="A372" s="6" t="n">
        <v>42100</v>
      </c>
      <c r="B372" s="6" t="n">
        <v>42100</v>
      </c>
      <c r="C372" s="6" t="inlineStr">
        <is>
          <t>Production Labour</t>
        </is>
      </c>
      <c r="D372" s="6" t="inlineStr">
        <is>
          <t>Receivable Invoice</t>
        </is>
      </c>
      <c r="E372" s="37" t="n">
        <v>46260</v>
      </c>
      <c r="F372" s="6" t="inlineStr">
        <is>
          <t>Cochlear Limited</t>
        </is>
      </c>
      <c r="G372" s="39" t="n">
        <v>0</v>
      </c>
      <c r="H372" s="39" t="n">
        <v>345</v>
      </c>
      <c r="I372" s="6" t="inlineStr">
        <is>
          <t>2603104 - Cochlear FY26 Results 18.8.26 [PRD]</t>
        </is>
      </c>
      <c r="J372" s="6" t="inlineStr">
        <is>
          <t>INV-10590</t>
        </is>
      </c>
      <c r="K372" s="6" t="inlineStr">
        <is>
          <t>Cochlear - FY26 Results Webcast 18.08.2026</t>
        </is>
      </c>
      <c r="L372" s="6" t="inlineStr">
        <is>
          <t>Cochlear Limited - Webcast Producer</t>
        </is>
      </c>
      <c r="M372" s="6" t="inlineStr">
        <is>
          <t>PRODUCTION</t>
        </is>
      </c>
    </row>
    <row r="373">
      <c r="A373" s="6" t="n">
        <v>42100</v>
      </c>
      <c r="B373" s="6" t="n">
        <v>42100</v>
      </c>
      <c r="C373" s="6" t="inlineStr">
        <is>
          <t>Production Labour</t>
        </is>
      </c>
      <c r="D373" s="6" t="inlineStr">
        <is>
          <t>Receivable Invoice</t>
        </is>
      </c>
      <c r="E373" s="37" t="n">
        <v>46260</v>
      </c>
      <c r="F373" s="6" t="inlineStr">
        <is>
          <t>The Lottery Corporation Limited</t>
        </is>
      </c>
      <c r="G373" s="39" t="n">
        <v>0</v>
      </c>
      <c r="H373" s="39" t="n">
        <v>380</v>
      </c>
      <c r="I373" s="6" t="inlineStr">
        <is>
          <t>26061106 - TLC Full Year Results MEL [PRD]</t>
        </is>
      </c>
      <c r="J373" s="6" t="inlineStr">
        <is>
          <t>INV-10591</t>
        </is>
      </c>
      <c r="K373" s="6" t="inlineStr">
        <is>
          <t>TLC - Full Year Results Briefing 19.08.2026</t>
        </is>
      </c>
      <c r="L373" s="6" t="inlineStr">
        <is>
          <t>The Lottery Corporation Limited - Technician Labour - Travel</t>
        </is>
      </c>
      <c r="M373" s="6" t="inlineStr">
        <is>
          <t>PRODUCTION</t>
        </is>
      </c>
    </row>
    <row r="374">
      <c r="A374" s="6" t="n">
        <v>42100</v>
      </c>
      <c r="B374" s="6" t="n">
        <v>42100</v>
      </c>
      <c r="C374" s="6" t="inlineStr">
        <is>
          <t>Production Labour</t>
        </is>
      </c>
      <c r="D374" s="6" t="inlineStr">
        <is>
          <t>Receivable Invoice</t>
        </is>
      </c>
      <c r="E374" s="37" t="n">
        <v>46260</v>
      </c>
      <c r="F374" s="6" t="inlineStr">
        <is>
          <t>The Lottery Corporation Limited</t>
        </is>
      </c>
      <c r="G374" s="39" t="n">
        <v>0</v>
      </c>
      <c r="H374" s="39" t="n">
        <v>380</v>
      </c>
      <c r="I374" s="6" t="inlineStr">
        <is>
          <t>26061106 - TLC Full Year Results MEL [PRD]</t>
        </is>
      </c>
      <c r="J374" s="6" t="inlineStr">
        <is>
          <t>INV-10591</t>
        </is>
      </c>
      <c r="K374" s="6" t="inlineStr">
        <is>
          <t>TLC - Full Year Results Briefing 19.08.2026</t>
        </is>
      </c>
      <c r="L374" s="6" t="inlineStr">
        <is>
          <t>The Lottery Corporation Limited - Audio Operator</t>
        </is>
      </c>
      <c r="M374" s="6" t="inlineStr">
        <is>
          <t>PRODUCTION</t>
        </is>
      </c>
    </row>
    <row r="375">
      <c r="A375" s="6" t="n">
        <v>42100</v>
      </c>
      <c r="B375" s="6" t="n">
        <v>42100</v>
      </c>
      <c r="C375" s="6" t="inlineStr">
        <is>
          <t>Production Labour</t>
        </is>
      </c>
      <c r="D375" s="6" t="inlineStr">
        <is>
          <t>Receivable Invoice</t>
        </is>
      </c>
      <c r="E375" s="37" t="n">
        <v>46260</v>
      </c>
      <c r="F375" s="6" t="inlineStr">
        <is>
          <t>The Lottery Corporation Limited</t>
        </is>
      </c>
      <c r="G375" s="39" t="n">
        <v>0</v>
      </c>
      <c r="H375" s="39" t="n">
        <v>380</v>
      </c>
      <c r="I375" s="6" t="inlineStr">
        <is>
          <t>26061106 - TLC Full Year Results MEL [PRD]</t>
        </is>
      </c>
      <c r="J375" s="6" t="inlineStr">
        <is>
          <t>INV-10591</t>
        </is>
      </c>
      <c r="K375" s="6" t="inlineStr">
        <is>
          <t>TLC - Full Year Results Briefing 19.08.2026</t>
        </is>
      </c>
      <c r="L375" s="6" t="inlineStr">
        <is>
          <t>The Lottery Corporation Limited - Audio Operator</t>
        </is>
      </c>
      <c r="M375" s="6" t="inlineStr">
        <is>
          <t>PRODUCTION</t>
        </is>
      </c>
    </row>
    <row r="376">
      <c r="A376" s="6" t="n">
        <v>42100</v>
      </c>
      <c r="B376" s="6" t="n">
        <v>42100</v>
      </c>
      <c r="C376" s="6" t="inlineStr">
        <is>
          <t>Production Labour</t>
        </is>
      </c>
      <c r="D376" s="6" t="inlineStr">
        <is>
          <t>Receivable Invoice</t>
        </is>
      </c>
      <c r="E376" s="37" t="n">
        <v>46260</v>
      </c>
      <c r="F376" s="6" t="inlineStr">
        <is>
          <t>The Lottery Corporation Limited</t>
        </is>
      </c>
      <c r="G376" s="39" t="n">
        <v>0</v>
      </c>
      <c r="H376" s="39" t="n">
        <v>760</v>
      </c>
      <c r="I376" s="6" t="inlineStr">
        <is>
          <t>26061106 - TLC Full Year Results MEL [PRD]</t>
        </is>
      </c>
      <c r="J376" s="6" t="inlineStr">
        <is>
          <t>INV-10591</t>
        </is>
      </c>
      <c r="K376" s="6" t="inlineStr">
        <is>
          <t>TLC - Full Year Results Briefing 19.08.2026</t>
        </is>
      </c>
      <c r="L376" s="6" t="inlineStr">
        <is>
          <t>The Lottery Corporation Limited - Technician (Bump In)</t>
        </is>
      </c>
      <c r="M376" s="6" t="inlineStr">
        <is>
          <t>PRODUCTION</t>
        </is>
      </c>
    </row>
    <row r="377">
      <c r="A377" s="6" t="n">
        <v>42100</v>
      </c>
      <c r="B377" s="6" t="n">
        <v>42100</v>
      </c>
      <c r="C377" s="6" t="inlineStr">
        <is>
          <t>Production Labour</t>
        </is>
      </c>
      <c r="D377" s="6" t="inlineStr">
        <is>
          <t>Receivable Invoice</t>
        </is>
      </c>
      <c r="E377" s="37" t="n">
        <v>46260</v>
      </c>
      <c r="F377" s="6" t="inlineStr">
        <is>
          <t>The Lottery Corporation Limited</t>
        </is>
      </c>
      <c r="G377" s="39" t="n">
        <v>0</v>
      </c>
      <c r="H377" s="39" t="n">
        <v>285</v>
      </c>
      <c r="I377" s="6" t="inlineStr">
        <is>
          <t>26061106 - TLC Full Year Results MEL [PRD]</t>
        </is>
      </c>
      <c r="J377" s="6" t="inlineStr">
        <is>
          <t>INV-10591</t>
        </is>
      </c>
      <c r="K377" s="6" t="inlineStr">
        <is>
          <t>TLC - Full Year Results Briefing 19.08.2026</t>
        </is>
      </c>
      <c r="L377" s="6" t="inlineStr">
        <is>
          <t>The Lottery Corporation Limited - Technician (Bump Out)</t>
        </is>
      </c>
      <c r="M377" s="6" t="inlineStr">
        <is>
          <t>PRODUCTION</t>
        </is>
      </c>
    </row>
    <row r="378">
      <c r="A378" s="6" t="n">
        <v>42100</v>
      </c>
      <c r="B378" s="6" t="n">
        <v>42100</v>
      </c>
      <c r="C378" s="6" t="inlineStr">
        <is>
          <t>Production Labour</t>
        </is>
      </c>
      <c r="D378" s="6" t="inlineStr">
        <is>
          <t>Receivable Invoice</t>
        </is>
      </c>
      <c r="E378" s="37" t="n">
        <v>46260</v>
      </c>
      <c r="F378" s="6" t="inlineStr">
        <is>
          <t>The Lottery Corporation Limited</t>
        </is>
      </c>
      <c r="G378" s="39" t="n">
        <v>0</v>
      </c>
      <c r="H378" s="39" t="n">
        <v>190</v>
      </c>
      <c r="I378" s="6" t="inlineStr">
        <is>
          <t>26061106 - TLC Full Year Results MEL [PRD]</t>
        </is>
      </c>
      <c r="J378" s="6" t="inlineStr">
        <is>
          <t>INV-10591</t>
        </is>
      </c>
      <c r="K378" s="6" t="inlineStr">
        <is>
          <t>TLC - Full Year Results Briefing 19.08.2026</t>
        </is>
      </c>
      <c r="L378" s="6" t="inlineStr">
        <is>
          <t>The Lottery Corporation Limited - Warehouse Equipment Preparation</t>
        </is>
      </c>
      <c r="M378" s="6" t="inlineStr">
        <is>
          <t>PRODUCTION</t>
        </is>
      </c>
    </row>
    <row r="379">
      <c r="A379" s="6" t="n">
        <v>42100</v>
      </c>
      <c r="B379" s="6" t="n">
        <v>42100</v>
      </c>
      <c r="C379" s="6" t="inlineStr">
        <is>
          <t>Production Labour</t>
        </is>
      </c>
      <c r="D379" s="6" t="inlineStr">
        <is>
          <t>Receivable Invoice</t>
        </is>
      </c>
      <c r="E379" s="37" t="n">
        <v>46260</v>
      </c>
      <c r="F379" s="6" t="inlineStr">
        <is>
          <t>Elkiem</t>
        </is>
      </c>
      <c r="G379" s="39" t="n">
        <v>0</v>
      </c>
      <c r="H379" s="39" t="n">
        <v>380</v>
      </c>
      <c r="I379" s="6" t="inlineStr">
        <is>
          <t>26073105 - Elkiem - Studio Support - 25.8.26 [PRD]</t>
        </is>
      </c>
      <c r="J379" s="6" t="inlineStr">
        <is>
          <t>INV-10594</t>
        </is>
      </c>
      <c r="K379" s="6" t="inlineStr">
        <is>
          <t>Elkiem Studio Support 25.08.2026</t>
        </is>
      </c>
      <c r="L379" s="6" t="inlineStr">
        <is>
          <t>Elkiem - Technician Labour</t>
        </is>
      </c>
      <c r="M379" s="6" t="inlineStr">
        <is>
          <t>PRODUCTION</t>
        </is>
      </c>
    </row>
    <row r="380">
      <c r="A380" s="6" t="n">
        <v>42100</v>
      </c>
      <c r="B380" s="6" t="n">
        <v>42100</v>
      </c>
      <c r="C380" s="6" t="inlineStr">
        <is>
          <t>Production Labour</t>
        </is>
      </c>
      <c r="D380" s="6" t="inlineStr">
        <is>
          <t>Receivable Invoice</t>
        </is>
      </c>
      <c r="E380" s="37" t="n">
        <v>46261</v>
      </c>
      <c r="F380" s="6" t="inlineStr">
        <is>
          <t>Garvan Research Foundation</t>
        </is>
      </c>
      <c r="G380" s="39" t="n">
        <v>0</v>
      </c>
      <c r="H380" s="39" t="n">
        <v>380</v>
      </c>
      <c r="I380" s="6" t="inlineStr">
        <is>
          <t>26061001 - Garvan August All Clear Event 25.8.26 [PRD]</t>
        </is>
      </c>
      <c r="J380" s="6" t="inlineStr">
        <is>
          <t>INV-10595</t>
        </is>
      </c>
      <c r="K380" s="6" t="inlineStr">
        <is>
          <t>Garvan - August All Clear Event - 25.8.26</t>
        </is>
      </c>
      <c r="L380" s="6" t="inlineStr">
        <is>
          <t>Garvan Research Foundation - Technician Labour</t>
        </is>
      </c>
      <c r="M380" s="6" t="inlineStr">
        <is>
          <t>PRODUCTION</t>
        </is>
      </c>
    </row>
    <row r="381">
      <c r="A381" s="6" t="n">
        <v>42100</v>
      </c>
      <c r="B381" s="6" t="n">
        <v>42100</v>
      </c>
      <c r="C381" s="6" t="inlineStr">
        <is>
          <t>Production Labour</t>
        </is>
      </c>
      <c r="D381" s="6" t="inlineStr">
        <is>
          <t>Receivable Invoice</t>
        </is>
      </c>
      <c r="E381" s="37" t="n">
        <v>46261</v>
      </c>
      <c r="F381" s="6" t="inlineStr">
        <is>
          <t>ASX Operations Pty Ltd</t>
        </is>
      </c>
      <c r="G381" s="39" t="n">
        <v>0</v>
      </c>
      <c r="H381" s="39" t="n">
        <v>285</v>
      </c>
      <c r="I381" s="6" t="inlineStr">
        <is>
          <t>2608604 - ASX - FYR Employee Town Hall - 13.8.26 [PRD]</t>
        </is>
      </c>
      <c r="J381" s="6" t="inlineStr">
        <is>
          <t>INV-10599</t>
        </is>
      </c>
      <c r="K381" s="6" t="inlineStr">
        <is>
          <t>ASX - Employee Town Hall 13.08.2026</t>
        </is>
      </c>
      <c r="L381" s="6" t="inlineStr">
        <is>
          <t>ASX Operations Pty Ltd - Audio Operator</t>
        </is>
      </c>
      <c r="M381" s="6" t="inlineStr">
        <is>
          <t>PRODUCTION</t>
        </is>
      </c>
    </row>
    <row r="382">
      <c r="A382" s="6" t="n">
        <v>42100</v>
      </c>
      <c r="B382" s="6" t="n">
        <v>42100</v>
      </c>
      <c r="C382" s="6" t="inlineStr">
        <is>
          <t>Production Labour</t>
        </is>
      </c>
      <c r="D382" s="6" t="inlineStr">
        <is>
          <t>Receivable Invoice</t>
        </is>
      </c>
      <c r="E382" s="37" t="n">
        <v>46261</v>
      </c>
      <c r="F382" s="6" t="inlineStr">
        <is>
          <t>ASX Operations Pty Ltd</t>
        </is>
      </c>
      <c r="G382" s="39" t="n">
        <v>0</v>
      </c>
      <c r="H382" s="39" t="n">
        <v>285</v>
      </c>
      <c r="I382" s="6" t="inlineStr">
        <is>
          <t>2608604 - ASX - FYR Employee Town Hall - 13.8.26 [PRD]</t>
        </is>
      </c>
      <c r="J382" s="6" t="inlineStr">
        <is>
          <t>INV-10599</t>
        </is>
      </c>
      <c r="K382" s="6" t="inlineStr">
        <is>
          <t>ASX - Employee Town Hall 13.08.2026</t>
        </is>
      </c>
      <c r="L382" s="6" t="inlineStr">
        <is>
          <t>ASX Operations Pty Ltd - Vision Operator</t>
        </is>
      </c>
      <c r="M382" s="6" t="inlineStr">
        <is>
          <t>PRODUCTION</t>
        </is>
      </c>
    </row>
    <row r="383">
      <c r="A383" s="6" t="n">
        <v>42100</v>
      </c>
      <c r="B383" s="6" t="n">
        <v>42100</v>
      </c>
      <c r="C383" s="6" t="inlineStr">
        <is>
          <t>Production Labour</t>
        </is>
      </c>
      <c r="D383" s="6" t="inlineStr">
        <is>
          <t>Receivable Invoice</t>
        </is>
      </c>
      <c r="E383" s="37" t="n">
        <v>46261</v>
      </c>
      <c r="F383" s="6" t="inlineStr">
        <is>
          <t>ASX Operations Pty Ltd</t>
        </is>
      </c>
      <c r="G383" s="39" t="n">
        <v>0</v>
      </c>
      <c r="H383" s="39" t="n">
        <v>190</v>
      </c>
      <c r="I383" s="6" t="inlineStr">
        <is>
          <t>26072906 - ASX Advisory Group on Corporate Governance [PRD]</t>
        </is>
      </c>
      <c r="J383" s="6" t="inlineStr">
        <is>
          <t>INV-10600</t>
        </is>
      </c>
      <c r="K383" s="6" t="inlineStr">
        <is>
          <t>ASX - Advisory Group on Corporate Governance - 18.08.2026</t>
        </is>
      </c>
      <c r="L383" s="6" t="inlineStr">
        <is>
          <t>ASX Operations Pty Ltd - Technician (Bump In)</t>
        </is>
      </c>
      <c r="M383" s="6" t="inlineStr">
        <is>
          <t>PRODUCTION</t>
        </is>
      </c>
    </row>
    <row r="384">
      <c r="A384" s="6" t="n">
        <v>42100</v>
      </c>
      <c r="B384" s="6" t="n">
        <v>42100</v>
      </c>
      <c r="C384" s="6" t="inlineStr">
        <is>
          <t>Production Labour</t>
        </is>
      </c>
      <c r="D384" s="6" t="inlineStr">
        <is>
          <t>Receivable Invoice</t>
        </is>
      </c>
      <c r="E384" s="37" t="n">
        <v>46261</v>
      </c>
      <c r="F384" s="6" t="inlineStr">
        <is>
          <t>ASX Operations Pty Ltd</t>
        </is>
      </c>
      <c r="G384" s="39" t="n">
        <v>0</v>
      </c>
      <c r="H384" s="39" t="n">
        <v>190</v>
      </c>
      <c r="I384" s="6" t="inlineStr">
        <is>
          <t>26072906 - ASX Advisory Group on Corporate Governance [PRD]</t>
        </is>
      </c>
      <c r="J384" s="6" t="inlineStr">
        <is>
          <t>INV-10600</t>
        </is>
      </c>
      <c r="K384" s="6" t="inlineStr">
        <is>
          <t>ASX - Advisory Group on Corporate Governance - 18.08.2026</t>
        </is>
      </c>
      <c r="L384" s="6" t="inlineStr">
        <is>
          <t>ASX Operations Pty Ltd - Technician (Bump Out)</t>
        </is>
      </c>
      <c r="M384" s="6" t="inlineStr">
        <is>
          <t>PRODUCTION</t>
        </is>
      </c>
    </row>
    <row r="385">
      <c r="A385" s="6" t="n">
        <v>42100</v>
      </c>
      <c r="B385" s="6" t="n">
        <v>42100</v>
      </c>
      <c r="C385" s="6" t="inlineStr">
        <is>
          <t>Production Labour</t>
        </is>
      </c>
      <c r="D385" s="6" t="inlineStr">
        <is>
          <t>Receivable Invoice</t>
        </is>
      </c>
      <c r="E385" s="37" t="n">
        <v>46265</v>
      </c>
      <c r="F385" s="6" t="inlineStr">
        <is>
          <t>Downer EDI Limited</t>
        </is>
      </c>
      <c r="G385" s="39" t="n">
        <v>0</v>
      </c>
      <c r="H385" s="39" t="n">
        <v>550</v>
      </c>
      <c r="I385" s="6" t="inlineStr">
        <is>
          <t>26073111 - Downer - FYR &amp; Employee Webcast - 25.8.26 [PRD]</t>
        </is>
      </c>
      <c r="J385" s="6" t="inlineStr">
        <is>
          <t>INV-10611</t>
        </is>
      </c>
      <c r="K385" s="6" t="inlineStr">
        <is>
          <t>Downer - Full Year Employee Briefing 25.08.2026</t>
        </is>
      </c>
      <c r="L385" s="6" t="inlineStr">
        <is>
          <t>Downer EDI Limited - Audio Operator</t>
        </is>
      </c>
      <c r="M385" s="6" t="inlineStr">
        <is>
          <t>PRODUCTION</t>
        </is>
      </c>
    </row>
    <row r="386">
      <c r="A386" s="6" t="n">
        <v>42100</v>
      </c>
      <c r="B386" s="6" t="n">
        <v>42100</v>
      </c>
      <c r="C386" s="6" t="inlineStr">
        <is>
          <t>Production Labour</t>
        </is>
      </c>
      <c r="D386" s="6" t="inlineStr">
        <is>
          <t>Receivable Invoice</t>
        </is>
      </c>
      <c r="E386" s="37" t="n">
        <v>46265</v>
      </c>
      <c r="F386" s="6" t="inlineStr">
        <is>
          <t>Downer EDI Limited</t>
        </is>
      </c>
      <c r="G386" s="39" t="n">
        <v>0</v>
      </c>
      <c r="H386" s="39" t="n">
        <v>625</v>
      </c>
      <c r="I386" s="6" t="inlineStr">
        <is>
          <t>26073111 - Downer - FYR &amp; Employee Webcast - 25.8.26 [PRD]</t>
        </is>
      </c>
      <c r="J386" s="6" t="inlineStr">
        <is>
          <t>INV-10611</t>
        </is>
      </c>
      <c r="K386" s="6" t="inlineStr">
        <is>
          <t>Downer - Full Year Employee Briefing 25.08.2026</t>
        </is>
      </c>
      <c r="L386" s="6" t="inlineStr">
        <is>
          <t>Downer EDI Limited - Technical Director</t>
        </is>
      </c>
      <c r="M386" s="6" t="inlineStr">
        <is>
          <t>PRODUCTION</t>
        </is>
      </c>
    </row>
    <row r="387">
      <c r="A387" s="6" t="n">
        <v>42100</v>
      </c>
      <c r="B387" s="6" t="n">
        <v>42100</v>
      </c>
      <c r="C387" s="6" t="inlineStr">
        <is>
          <t>Production Labour</t>
        </is>
      </c>
      <c r="D387" s="6" t="inlineStr">
        <is>
          <t>Receivable Invoice</t>
        </is>
      </c>
      <c r="E387" s="37" t="n">
        <v>46265</v>
      </c>
      <c r="F387" s="6" t="inlineStr">
        <is>
          <t>Downer EDI Limited</t>
        </is>
      </c>
      <c r="G387" s="39" t="n">
        <v>0</v>
      </c>
      <c r="H387" s="39" t="n">
        <v>1500</v>
      </c>
      <c r="I387" s="6" t="inlineStr">
        <is>
          <t>26073111 - Downer - FYR &amp; Employee Webcast - 25.8.26 [PRD]</t>
        </is>
      </c>
      <c r="J387" s="6" t="inlineStr">
        <is>
          <t>INV-10611</t>
        </is>
      </c>
      <c r="K387" s="6" t="inlineStr">
        <is>
          <t>Downer - Full Year Employee Briefing 25.08.2026</t>
        </is>
      </c>
      <c r="L387" s="6" t="inlineStr">
        <is>
          <t>Downer EDI Limited - Technician (Bump In)</t>
        </is>
      </c>
      <c r="M387" s="6" t="inlineStr">
        <is>
          <t>PRODUCTION</t>
        </is>
      </c>
    </row>
    <row r="388">
      <c r="A388" s="6" t="n">
        <v>42100</v>
      </c>
      <c r="B388" s="6" t="n">
        <v>42100</v>
      </c>
      <c r="C388" s="6" t="inlineStr">
        <is>
          <t>Production Labour</t>
        </is>
      </c>
      <c r="D388" s="6" t="inlineStr">
        <is>
          <t>Receivable Invoice</t>
        </is>
      </c>
      <c r="E388" s="37" t="n">
        <v>46265</v>
      </c>
      <c r="F388" s="6" t="inlineStr">
        <is>
          <t>Downer EDI Limited</t>
        </is>
      </c>
      <c r="G388" s="39" t="n">
        <v>0</v>
      </c>
      <c r="H388" s="39" t="n">
        <v>1200</v>
      </c>
      <c r="I388" s="6" t="inlineStr">
        <is>
          <t>26073111 - Downer - FYR &amp; Employee Webcast - 25.8.26 [PRD]</t>
        </is>
      </c>
      <c r="J388" s="6" t="inlineStr">
        <is>
          <t>INV-10611</t>
        </is>
      </c>
      <c r="K388" s="6" t="inlineStr">
        <is>
          <t>Downer - Full Year Employee Briefing 25.08.2026</t>
        </is>
      </c>
      <c r="L388" s="6" t="inlineStr">
        <is>
          <t>Downer EDI Limited - Technician (Bump Out)</t>
        </is>
      </c>
      <c r="M388" s="6" t="inlineStr">
        <is>
          <t>PRODUCTION</t>
        </is>
      </c>
    </row>
    <row r="389">
      <c r="A389" s="6" t="n">
        <v>42100</v>
      </c>
      <c r="B389" s="6" t="n">
        <v>42100</v>
      </c>
      <c r="C389" s="6" t="inlineStr">
        <is>
          <t>Production Labour</t>
        </is>
      </c>
      <c r="D389" s="6" t="inlineStr">
        <is>
          <t>Receivable Invoice</t>
        </is>
      </c>
      <c r="E389" s="37" t="n">
        <v>46265</v>
      </c>
      <c r="F389" s="6" t="inlineStr">
        <is>
          <t>Ventia</t>
        </is>
      </c>
      <c r="G389" s="39" t="n">
        <v>0</v>
      </c>
      <c r="H389" s="39" t="n">
        <v>285</v>
      </c>
      <c r="I389" s="6" t="inlineStr">
        <is>
          <t>26061109 - Ventia - FYR26 - 24.8.26 [PRD]</t>
        </is>
      </c>
      <c r="J389" s="6" t="inlineStr">
        <is>
          <t>INV-10593</t>
        </is>
      </c>
      <c r="K389" s="6" t="inlineStr">
        <is>
          <t>Ventia - Employee HYR Results Town Hall 24.08.2026 (PO4701366307)</t>
        </is>
      </c>
      <c r="L389" s="6" t="inlineStr">
        <is>
          <t>Ventia - Audio Operator</t>
        </is>
      </c>
      <c r="M389" s="6" t="inlineStr">
        <is>
          <t>PRODUCTION</t>
        </is>
      </c>
    </row>
    <row r="390">
      <c r="A390" s="6" t="n">
        <v>42100</v>
      </c>
      <c r="B390" s="6" t="n">
        <v>42100</v>
      </c>
      <c r="C390" s="6" t="inlineStr">
        <is>
          <t>Production Labour</t>
        </is>
      </c>
      <c r="D390" s="6" t="inlineStr">
        <is>
          <t>Receivable Invoice</t>
        </is>
      </c>
      <c r="E390" s="37" t="n">
        <v>46265</v>
      </c>
      <c r="F390" s="6" t="inlineStr">
        <is>
          <t>Ventia</t>
        </is>
      </c>
      <c r="G390" s="39" t="n">
        <v>0</v>
      </c>
      <c r="H390" s="39" t="n">
        <v>375</v>
      </c>
      <c r="I390" s="6" t="inlineStr">
        <is>
          <t>26061109 - Ventia - FYR26 - 24.8.26 [PRD]</t>
        </is>
      </c>
      <c r="J390" s="6" t="inlineStr">
        <is>
          <t>INV-10593</t>
        </is>
      </c>
      <c r="K390" s="6" t="inlineStr">
        <is>
          <t>Ventia - Employee HYR Results Town Hall 24.08.2026 (PO4701366307)</t>
        </is>
      </c>
      <c r="L390" s="6" t="inlineStr">
        <is>
          <t>Ventia - Technical Director</t>
        </is>
      </c>
      <c r="M390" s="6" t="inlineStr">
        <is>
          <t>PRODUCTION</t>
        </is>
      </c>
    </row>
    <row r="391">
      <c r="A391" s="6" t="n">
        <v>42100</v>
      </c>
      <c r="B391" s="6" t="n">
        <v>42100</v>
      </c>
      <c r="C391" s="6" t="inlineStr">
        <is>
          <t>Production Labour</t>
        </is>
      </c>
      <c r="D391" s="6" t="inlineStr">
        <is>
          <t>Receivable Invoice</t>
        </is>
      </c>
      <c r="E391" s="37" t="n">
        <v>46265</v>
      </c>
      <c r="F391" s="6" t="inlineStr">
        <is>
          <t>Ventia</t>
        </is>
      </c>
      <c r="G391" s="39" t="n">
        <v>0</v>
      </c>
      <c r="H391" s="39" t="n">
        <v>1900</v>
      </c>
      <c r="I391" s="6" t="inlineStr">
        <is>
          <t>26061109 - Ventia - FYR26 - 24.8.26 [PRD]</t>
        </is>
      </c>
      <c r="J391" s="6" t="inlineStr">
        <is>
          <t>INV-10593</t>
        </is>
      </c>
      <c r="K391" s="6" t="inlineStr">
        <is>
          <t>Ventia - Employee HYR Results Town Hall 24.08.2026 (PO4701366307)</t>
        </is>
      </c>
      <c r="L391" s="6" t="inlineStr">
        <is>
          <t>Ventia - Technician (Bump In)</t>
        </is>
      </c>
      <c r="M391" s="6" t="inlineStr">
        <is>
          <t>PRODUCTION</t>
        </is>
      </c>
    </row>
    <row r="392">
      <c r="A392" s="6" t="n">
        <v>42100</v>
      </c>
      <c r="B392" s="6" t="n">
        <v>42100</v>
      </c>
      <c r="C392" s="6" t="inlineStr">
        <is>
          <t>Production Labour</t>
        </is>
      </c>
      <c r="D392" s="6" t="inlineStr">
        <is>
          <t>Receivable Invoice</t>
        </is>
      </c>
      <c r="E392" s="37" t="n">
        <v>46265</v>
      </c>
      <c r="F392" s="6" t="inlineStr">
        <is>
          <t>Ventia</t>
        </is>
      </c>
      <c r="G392" s="39" t="n">
        <v>0</v>
      </c>
      <c r="H392" s="39" t="n">
        <v>1140</v>
      </c>
      <c r="I392" s="6" t="inlineStr">
        <is>
          <t>26061109 - Ventia - FYR26 - 24.8.26 [PRD]</t>
        </is>
      </c>
      <c r="J392" s="6" t="inlineStr">
        <is>
          <t>INV-10593</t>
        </is>
      </c>
      <c r="K392" s="6" t="inlineStr">
        <is>
          <t>Ventia - Employee HYR Results Town Hall 24.08.2026 (PO4701366307)</t>
        </is>
      </c>
      <c r="L392" s="6" t="inlineStr">
        <is>
          <t>Ventia - Technician (Bump Out)</t>
        </is>
      </c>
      <c r="M392" s="6" t="inlineStr">
        <is>
          <t>PRODUCTION</t>
        </is>
      </c>
    </row>
    <row r="393">
      <c r="A393" s="6" t="n">
        <v>42100</v>
      </c>
      <c r="B393" s="6" t="n">
        <v>42100</v>
      </c>
      <c r="C393" s="6" t="inlineStr">
        <is>
          <t>Production Labour</t>
        </is>
      </c>
      <c r="D393" s="6" t="inlineStr">
        <is>
          <t>Receivable Invoice</t>
        </is>
      </c>
      <c r="E393" s="37" t="n">
        <v>46265</v>
      </c>
      <c r="F393" s="6" t="inlineStr">
        <is>
          <t>Ventia</t>
        </is>
      </c>
      <c r="G393" s="39" t="n">
        <v>0</v>
      </c>
      <c r="H393" s="39" t="n">
        <v>285</v>
      </c>
      <c r="I393" s="6" t="inlineStr">
        <is>
          <t>26061109 - Ventia - FYR26 - 24.8.26 [PRD]</t>
        </is>
      </c>
      <c r="J393" s="6" t="inlineStr">
        <is>
          <t>INV-10593</t>
        </is>
      </c>
      <c r="K393" s="6" t="inlineStr">
        <is>
          <t>Ventia - Employee HYR Results Town Hall 24.08.2026 (PO4701366307)</t>
        </is>
      </c>
      <c r="L393" s="6" t="inlineStr">
        <is>
          <t>Ventia - Vision Operator</t>
        </is>
      </c>
      <c r="M393" s="6" t="inlineStr">
        <is>
          <t>PRODUCTION</t>
        </is>
      </c>
    </row>
    <row r="394">
      <c r="A394" s="6" t="n">
        <v>42100</v>
      </c>
      <c r="B394" s="6" t="n">
        <v>42100</v>
      </c>
      <c r="C394" s="6" t="inlineStr">
        <is>
          <t>Production Labour</t>
        </is>
      </c>
      <c r="D394" s="6" t="inlineStr">
        <is>
          <t>Receivable Invoice</t>
        </is>
      </c>
      <c r="E394" s="37" t="n">
        <v>46265</v>
      </c>
      <c r="F394" s="6" t="inlineStr">
        <is>
          <t>Virgin Australia Airlines Pty Ltd</t>
        </is>
      </c>
      <c r="G394" s="39" t="n">
        <v>0</v>
      </c>
      <c r="H394" s="39" t="n">
        <v>380</v>
      </c>
      <c r="I394" s="6" t="inlineStr">
        <is>
          <t>2606903 - Virgin FY26 Results [PRD]</t>
        </is>
      </c>
      <c r="J394" s="6" t="inlineStr">
        <is>
          <t>INV-10617</t>
        </is>
      </c>
      <c r="K394" s="6" t="inlineStr">
        <is>
          <t>Virgin Australia - FY26 Results &amp; Sell-side Analyst Call 28.08.2026 (VAA3037957)</t>
        </is>
      </c>
      <c r="L394" s="6" t="inlineStr">
        <is>
          <t>Virgin Australia Airlines Pty Ltd - Technician Labour</t>
        </is>
      </c>
      <c r="M394" s="6" t="inlineStr">
        <is>
          <t>PRODUCTION</t>
        </is>
      </c>
    </row>
    <row r="395">
      <c r="A395" s="6" t="n">
        <v>42100</v>
      </c>
      <c r="B395" s="6" t="n">
        <v>42100</v>
      </c>
      <c r="C395" s="6" t="inlineStr">
        <is>
          <t>Production Labour</t>
        </is>
      </c>
      <c r="D395" s="6" t="inlineStr">
        <is>
          <t>Receivable Invoice</t>
        </is>
      </c>
      <c r="E395" s="37" t="n">
        <v>46265</v>
      </c>
      <c r="F395" s="6" t="inlineStr">
        <is>
          <t>Virgin Australia Airlines Pty Ltd</t>
        </is>
      </c>
      <c r="G395" s="39" t="n">
        <v>0</v>
      </c>
      <c r="H395" s="39" t="n">
        <v>475</v>
      </c>
      <c r="I395" s="6" t="inlineStr">
        <is>
          <t>2606903 - Virgin FY26 Results [PRD]</t>
        </is>
      </c>
      <c r="J395" s="6" t="inlineStr">
        <is>
          <t>INV-10617</t>
        </is>
      </c>
      <c r="K395" s="6" t="inlineStr">
        <is>
          <t>Virgin Australia - FY26 Results &amp; Sell-side Analyst Call 28.08.2026 (VAA3037957)</t>
        </is>
      </c>
      <c r="L395" s="6" t="inlineStr">
        <is>
          <t>Virgin Australia Airlines Pty Ltd - Transcription - 24 Hour Turnaround</t>
        </is>
      </c>
      <c r="M395" s="6" t="inlineStr">
        <is>
          <t>PRODUCTION</t>
        </is>
      </c>
    </row>
    <row r="396">
      <c r="A396" s="6" t="n">
        <v>42100</v>
      </c>
      <c r="B396" s="6" t="n">
        <v>42100</v>
      </c>
      <c r="C396" s="6" t="inlineStr">
        <is>
          <t>Production Labour</t>
        </is>
      </c>
      <c r="D396" s="6" t="inlineStr">
        <is>
          <t>Receivable Invoice</t>
        </is>
      </c>
      <c r="E396" s="37" t="n">
        <v>46265</v>
      </c>
      <c r="F396" s="6" t="inlineStr">
        <is>
          <t>Virgin Australia Airlines Pty Ltd</t>
        </is>
      </c>
      <c r="G396" s="39" t="n">
        <v>0</v>
      </c>
      <c r="H396" s="39" t="n">
        <v>735</v>
      </c>
      <c r="I396" s="6" t="inlineStr">
        <is>
          <t>2606903 - Virgin FY26 Results [PRD]</t>
        </is>
      </c>
      <c r="J396" s="6" t="inlineStr">
        <is>
          <t>INV-10617</t>
        </is>
      </c>
      <c r="K396" s="6" t="inlineStr">
        <is>
          <t>Virgin Australia - FY26 Results &amp; Sell-side Analyst Call 28.08.2026 (VAA3037957)</t>
        </is>
      </c>
      <c r="L396" s="6" t="inlineStr">
        <is>
          <t>Virgin Australia Airlines Pty Ltd - Audio Operator</t>
        </is>
      </c>
      <c r="M396" s="6" t="inlineStr">
        <is>
          <t>PRODUCTION</t>
        </is>
      </c>
    </row>
    <row r="397">
      <c r="A397" s="6" t="n">
        <v>42100</v>
      </c>
      <c r="B397" s="6" t="n">
        <v>42100</v>
      </c>
      <c r="C397" s="6" t="inlineStr">
        <is>
          <t>Production Labour</t>
        </is>
      </c>
      <c r="D397" s="6" t="inlineStr">
        <is>
          <t>Receivable Invoice</t>
        </is>
      </c>
      <c r="E397" s="37" t="n">
        <v>46265</v>
      </c>
      <c r="F397" s="6" t="inlineStr">
        <is>
          <t>Virgin Australia Airlines Pty Ltd</t>
        </is>
      </c>
      <c r="G397" s="39" t="n">
        <v>0</v>
      </c>
      <c r="H397" s="39" t="n">
        <v>600</v>
      </c>
      <c r="I397" s="6" t="inlineStr">
        <is>
          <t>2606903 - Virgin FY26 Results [PRD]</t>
        </is>
      </c>
      <c r="J397" s="6" t="inlineStr">
        <is>
          <t>INV-10617</t>
        </is>
      </c>
      <c r="K397" s="6" t="inlineStr">
        <is>
          <t>Virgin Australia - FY26 Results &amp; Sell-side Analyst Call 28.08.2026 (VAA3037957)</t>
        </is>
      </c>
      <c r="L397" s="6" t="inlineStr">
        <is>
          <t>Virgin Australia Airlines Pty Ltd - Technician (Bump In)</t>
        </is>
      </c>
      <c r="M397" s="6" t="inlineStr">
        <is>
          <t>PRODUCTION</t>
        </is>
      </c>
    </row>
    <row r="398">
      <c r="A398" s="6" t="n">
        <v>42100</v>
      </c>
      <c r="B398" s="6" t="n">
        <v>42100</v>
      </c>
      <c r="C398" s="6" t="inlineStr">
        <is>
          <t>Production Labour</t>
        </is>
      </c>
      <c r="D398" s="6" t="inlineStr">
        <is>
          <t>Receivable Invoice</t>
        </is>
      </c>
      <c r="E398" s="37" t="n">
        <v>46265</v>
      </c>
      <c r="F398" s="6" t="inlineStr">
        <is>
          <t>Virgin Australia Airlines Pty Ltd</t>
        </is>
      </c>
      <c r="G398" s="39" t="n">
        <v>0</v>
      </c>
      <c r="H398" s="39" t="n">
        <v>400</v>
      </c>
      <c r="I398" s="6" t="inlineStr">
        <is>
          <t>2606903 - Virgin FY26 Results [PRD]</t>
        </is>
      </c>
      <c r="J398" s="6" t="inlineStr">
        <is>
          <t>INV-10617</t>
        </is>
      </c>
      <c r="K398" s="6" t="inlineStr">
        <is>
          <t>Virgin Australia - FY26 Results &amp; Sell-side Analyst Call 28.08.2026 (VAA3037957)</t>
        </is>
      </c>
      <c r="L398" s="6" t="inlineStr">
        <is>
          <t>Virgin Australia Airlines Pty Ltd - Technician (Bump Out)</t>
        </is>
      </c>
      <c r="M398" s="6" t="inlineStr">
        <is>
          <t>PRODUCTION</t>
        </is>
      </c>
    </row>
    <row r="399">
      <c r="A399" s="6" t="n">
        <v>42100</v>
      </c>
      <c r="B399" s="6" t="n">
        <v>42100</v>
      </c>
      <c r="C399" s="6" t="inlineStr">
        <is>
          <t>Production Labour</t>
        </is>
      </c>
      <c r="D399" s="6" t="inlineStr">
        <is>
          <t>Receivable Invoice</t>
        </is>
      </c>
      <c r="E399" s="37" t="n">
        <v>46265</v>
      </c>
      <c r="F399" s="6" t="inlineStr">
        <is>
          <t>Virgin Australia Airlines Pty Ltd</t>
        </is>
      </c>
      <c r="G399" s="39" t="n">
        <v>0</v>
      </c>
      <c r="H399" s="39" t="n">
        <v>190</v>
      </c>
      <c r="I399" s="6" t="inlineStr">
        <is>
          <t>2606903 - Virgin FY26 Results [PRD]</t>
        </is>
      </c>
      <c r="J399" s="6" t="inlineStr">
        <is>
          <t>INV-10617</t>
        </is>
      </c>
      <c r="K399" s="6" t="inlineStr">
        <is>
          <t>Virgin Australia - FY26 Results &amp; Sell-side Analyst Call 28.08.2026 (VAA3037957)</t>
        </is>
      </c>
      <c r="L399" s="6" t="inlineStr">
        <is>
          <t>Virgin Australia Airlines Pty Ltd - Warehouse Equipment Preparation</t>
        </is>
      </c>
      <c r="M399" s="6" t="inlineStr">
        <is>
          <t>PRODUCTION</t>
        </is>
      </c>
    </row>
    <row r="400">
      <c r="A400" s="6" t="n">
        <v>42100</v>
      </c>
      <c r="B400" s="6" t="n">
        <v>42100</v>
      </c>
      <c r="C400" s="6" t="inlineStr">
        <is>
          <t>Production Labour</t>
        </is>
      </c>
      <c r="D400" s="6" t="inlineStr">
        <is>
          <t>Receivable Invoice</t>
        </is>
      </c>
      <c r="E400" s="37" t="n">
        <v>46265</v>
      </c>
      <c r="F400" s="6" t="inlineStr">
        <is>
          <t>Aware Super</t>
        </is>
      </c>
      <c r="G400" s="39" t="n">
        <v>0</v>
      </c>
      <c r="H400" s="39" t="n">
        <v>850</v>
      </c>
      <c r="I400" s="6" t="inlineStr">
        <is>
          <t>26022301P - Aware Super AV Maintenance [PRD]</t>
        </is>
      </c>
      <c r="J400" s="6" t="inlineStr">
        <is>
          <t>INV-10583</t>
        </is>
      </c>
      <c r="K400" s="6" t="inlineStr">
        <is>
          <t>Aware Super Annual National Maintenance Proposal</t>
        </is>
      </c>
      <c r="L400" s="6" t="inlineStr">
        <is>
          <t>Aware Super - National AV Maintenance - Production Support</t>
        </is>
      </c>
      <c r="M400" s="6" t="inlineStr">
        <is>
          <t>PRODUCTION</t>
        </is>
      </c>
    </row>
    <row r="401">
      <c r="A401" s="6" t="n">
        <v>42100</v>
      </c>
      <c r="B401" s="6" t="n">
        <v>42100</v>
      </c>
      <c r="C401" s="6" t="inlineStr">
        <is>
          <t>Production Labour</t>
        </is>
      </c>
      <c r="D401" s="6" t="inlineStr">
        <is>
          <t>Receivable Invoice</t>
        </is>
      </c>
      <c r="E401" s="37" t="n">
        <v>46265</v>
      </c>
      <c r="F401" s="6" t="inlineStr">
        <is>
          <t>Commonwealth Bank of Australia</t>
        </is>
      </c>
      <c r="G401" s="39" t="n">
        <v>0</v>
      </c>
      <c r="H401" s="39" t="n">
        <v>665</v>
      </c>
      <c r="I401" s="6" t="inlineStr">
        <is>
          <t>26072003 - CBA Live Event Support August 2026 [PRD]</t>
        </is>
      </c>
      <c r="J401" s="6" t="inlineStr">
        <is>
          <t>INV-10616</t>
        </is>
      </c>
      <c r="K401" s="6" t="inlineStr">
        <is>
          <t>CBA - Live Event Support August 2026</t>
        </is>
      </c>
      <c r="L401" s="6" t="inlineStr">
        <is>
          <t>Commonwealth Bank of Australia (CBA Place South) - CBA - LES 12/08/2026 RBS Results Town Hall x 2 Ops 10:00 - 17:00</t>
        </is>
      </c>
      <c r="M401" s="6" t="inlineStr">
        <is>
          <t>PRODUCTION</t>
        </is>
      </c>
    </row>
    <row r="402">
      <c r="A402" s="6" t="n">
        <v>42100</v>
      </c>
      <c r="B402" s="6" t="n">
        <v>42100</v>
      </c>
      <c r="C402" s="6" t="inlineStr">
        <is>
          <t>Production Labour</t>
        </is>
      </c>
      <c r="D402" s="6" t="inlineStr">
        <is>
          <t>Receivable Invoice</t>
        </is>
      </c>
      <c r="E402" s="37" t="n">
        <v>46265</v>
      </c>
      <c r="F402" s="6" t="inlineStr">
        <is>
          <t>Commonwealth Bank of Australia</t>
        </is>
      </c>
      <c r="G402" s="39" t="n">
        <v>0</v>
      </c>
      <c r="H402" s="39" t="n">
        <v>665</v>
      </c>
      <c r="I402" s="6" t="inlineStr">
        <is>
          <t>26072003 - CBA Live Event Support August 2026 [PRD]</t>
        </is>
      </c>
      <c r="J402" s="6" t="inlineStr">
        <is>
          <t>INV-10616</t>
        </is>
      </c>
      <c r="K402" s="6" t="inlineStr">
        <is>
          <t>CBA - Live Event Support August 2026</t>
        </is>
      </c>
      <c r="L402" s="6" t="inlineStr">
        <is>
          <t>Commonwealth Bank of Australia (CBA Place South) - CBA - LES 12/08/2026 RBS Results Town Hall x 2 Ops 10:00 - 17:00</t>
        </is>
      </c>
      <c r="M402" s="6" t="inlineStr">
        <is>
          <t>PRODUCTION</t>
        </is>
      </c>
    </row>
    <row r="403">
      <c r="A403" s="6" t="n">
        <v>42100</v>
      </c>
      <c r="B403" s="6" t="n">
        <v>42100</v>
      </c>
      <c r="C403" s="6" t="inlineStr">
        <is>
          <t>Production Labour</t>
        </is>
      </c>
      <c r="D403" s="6" t="inlineStr">
        <is>
          <t>Receivable Invoice</t>
        </is>
      </c>
      <c r="E403" s="37" t="n">
        <v>46265</v>
      </c>
      <c r="F403" s="6" t="inlineStr">
        <is>
          <t>Commonwealth Bank of Australia</t>
        </is>
      </c>
      <c r="G403" s="39" t="n">
        <v>0</v>
      </c>
      <c r="H403" s="39" t="n">
        <v>855</v>
      </c>
      <c r="I403" s="6" t="inlineStr">
        <is>
          <t>26072003 - CBA Live Event Support August 2026 [PRD]</t>
        </is>
      </c>
      <c r="J403" s="6" t="inlineStr">
        <is>
          <t>INV-10616</t>
        </is>
      </c>
      <c r="K403" s="6" t="inlineStr">
        <is>
          <t>CBA - Live Event Support August 2026</t>
        </is>
      </c>
      <c r="L403" s="6" t="inlineStr">
        <is>
          <t>Commonwealth Bank of Australia (CBA Place South) - CBA - LES 20/08/2026CDAIO Connect x 1 Ops09:00 - 17:30</t>
        </is>
      </c>
      <c r="M403" s="6" t="inlineStr">
        <is>
          <t>PRODUCTION</t>
        </is>
      </c>
    </row>
    <row r="404">
      <c r="A404" s="6" t="n">
        <v>42100</v>
      </c>
      <c r="B404" s="6" t="n">
        <v>42100</v>
      </c>
      <c r="C404" s="6" t="inlineStr">
        <is>
          <t>Production Labour</t>
        </is>
      </c>
      <c r="D404" s="6" t="inlineStr">
        <is>
          <t>Receivable Invoice</t>
        </is>
      </c>
      <c r="E404" s="37" t="n">
        <v>46265</v>
      </c>
      <c r="F404" s="6" t="inlineStr">
        <is>
          <t>Commonwealth Bank of Australia</t>
        </is>
      </c>
      <c r="G404" s="39" t="n">
        <v>0</v>
      </c>
      <c r="H404" s="39" t="n">
        <v>570</v>
      </c>
      <c r="I404" s="6" t="inlineStr">
        <is>
          <t>26072003 - CBA Live Event Support August 2026 [PRD]</t>
        </is>
      </c>
      <c r="J404" s="6" t="inlineStr">
        <is>
          <t>INV-10616</t>
        </is>
      </c>
      <c r="K404" s="6" t="inlineStr">
        <is>
          <t>CBA - Live Event Support August 2026</t>
        </is>
      </c>
      <c r="L404" s="6" t="inlineStr">
        <is>
          <t>Commonwealth Bank of Australia (CBA Place South) - CBA - LES 21/08/2026COO Connection Series x 2 Ops10:00 - 15:30</t>
        </is>
      </c>
      <c r="M404" s="6" t="inlineStr">
        <is>
          <t>PRODUCTION</t>
        </is>
      </c>
    </row>
    <row r="405">
      <c r="A405" s="6" t="n">
        <v>42100</v>
      </c>
      <c r="B405" s="6" t="n">
        <v>42100</v>
      </c>
      <c r="C405" s="6" t="inlineStr">
        <is>
          <t>Production Labour</t>
        </is>
      </c>
      <c r="D405" s="6" t="inlineStr">
        <is>
          <t>Receivable Invoice</t>
        </is>
      </c>
      <c r="E405" s="37" t="n">
        <v>46265</v>
      </c>
      <c r="F405" s="6" t="inlineStr">
        <is>
          <t>Commonwealth Bank of Australia</t>
        </is>
      </c>
      <c r="G405" s="39" t="n">
        <v>0</v>
      </c>
      <c r="H405" s="39" t="n">
        <v>570</v>
      </c>
      <c r="I405" s="6" t="inlineStr">
        <is>
          <t>26072003 - CBA Live Event Support August 2026 [PRD]</t>
        </is>
      </c>
      <c r="J405" s="6" t="inlineStr">
        <is>
          <t>INV-10616</t>
        </is>
      </c>
      <c r="K405" s="6" t="inlineStr">
        <is>
          <t>CBA - Live Event Support August 2026</t>
        </is>
      </c>
      <c r="L405" s="6" t="inlineStr">
        <is>
          <t>Commonwealth Bank of Australia (CBA Place South) - CBA - LES 21/08/2026COO Connection Series x 2 Ops10:00 - 15:30</t>
        </is>
      </c>
      <c r="M405" s="6" t="inlineStr">
        <is>
          <t>PRODUCTION</t>
        </is>
      </c>
    </row>
    <row r="406">
      <c r="A406" s="6" t="n">
        <v>42100</v>
      </c>
      <c r="B406" s="6" t="n">
        <v>42100</v>
      </c>
      <c r="C406" s="6" t="inlineStr">
        <is>
          <t>Production Labour</t>
        </is>
      </c>
      <c r="D406" s="6" t="inlineStr">
        <is>
          <t>Receivable Invoice</t>
        </is>
      </c>
      <c r="E406" s="37" t="n">
        <v>46265</v>
      </c>
      <c r="F406" s="6" t="inlineStr">
        <is>
          <t>Commonwealth Bank of Australia</t>
        </is>
      </c>
      <c r="G406" s="39" t="n">
        <v>0</v>
      </c>
      <c r="H406" s="39" t="n">
        <v>665</v>
      </c>
      <c r="I406" s="6" t="inlineStr">
        <is>
          <t>26072003 - CBA Live Event Support August 2026 [PRD]</t>
        </is>
      </c>
      <c r="J406" s="6" t="inlineStr">
        <is>
          <t>INV-10616</t>
        </is>
      </c>
      <c r="K406" s="6" t="inlineStr">
        <is>
          <t>CBA - Live Event Support August 2026</t>
        </is>
      </c>
      <c r="L406" s="6" t="inlineStr">
        <is>
          <t>Commonwealth Bank of Australia (CBA Place South) - CBA - LES 31/08/2026 FCS Town Hall  x 1 Op 09:00 - 16:00</t>
        </is>
      </c>
      <c r="M406" s="6" t="inlineStr">
        <is>
          <t>PRODUCTION</t>
        </is>
      </c>
    </row>
    <row r="407">
      <c r="A407" s="6" t="n">
        <v>42100</v>
      </c>
      <c r="B407" s="6" t="n">
        <v>42100</v>
      </c>
      <c r="C407" s="6" t="inlineStr">
        <is>
          <t>Production Labour</t>
        </is>
      </c>
      <c r="D407" s="6" t="inlineStr">
        <is>
          <t>Receivable Invoice</t>
        </is>
      </c>
      <c r="E407" s="37" t="n">
        <v>46265</v>
      </c>
      <c r="F407" s="6" t="inlineStr">
        <is>
          <t>Ventia</t>
        </is>
      </c>
      <c r="G407" s="39" t="n">
        <v>0</v>
      </c>
      <c r="H407" s="39" t="n">
        <v>1250</v>
      </c>
      <c r="I407" s="6" t="inlineStr">
        <is>
          <t>26071501 - Ventia - Half Year Results Briefing - 24.8.26 [PRD]</t>
        </is>
      </c>
      <c r="J407" s="6" t="inlineStr">
        <is>
          <t>INV-10612</t>
        </is>
      </c>
      <c r="K407" s="6" t="inlineStr">
        <is>
          <t>Ventia - Half Year Results Briefing 24.08.2026 (PO4701367073)</t>
        </is>
      </c>
      <c r="L407" s="6" t="inlineStr">
        <is>
          <t>Ventia - Teleprompter with Operator</t>
        </is>
      </c>
      <c r="M407" s="6" t="inlineStr">
        <is>
          <t>PRODUCTION</t>
        </is>
      </c>
    </row>
    <row r="408">
      <c r="A408" s="6" t="n">
        <v>42100</v>
      </c>
      <c r="B408" s="6" t="n">
        <v>42100</v>
      </c>
      <c r="C408" s="6" t="inlineStr">
        <is>
          <t>Production Labour</t>
        </is>
      </c>
      <c r="D408" s="6" t="inlineStr">
        <is>
          <t>Receivable Invoice</t>
        </is>
      </c>
      <c r="E408" s="37" t="n">
        <v>46265</v>
      </c>
      <c r="F408" s="6" t="inlineStr">
        <is>
          <t>Ventia</t>
        </is>
      </c>
      <c r="G408" s="39" t="n">
        <v>0</v>
      </c>
      <c r="H408" s="39" t="n">
        <v>475</v>
      </c>
      <c r="I408" s="6" t="inlineStr">
        <is>
          <t>26071501 - Ventia - Half Year Results Briefing - 24.8.26 [PRD]</t>
        </is>
      </c>
      <c r="J408" s="6" t="inlineStr">
        <is>
          <t>INV-10612</t>
        </is>
      </c>
      <c r="K408" s="6" t="inlineStr">
        <is>
          <t>Ventia - Half Year Results Briefing 24.08.2026 (PO4701367073)</t>
        </is>
      </c>
      <c r="L408" s="6" t="inlineStr">
        <is>
          <t>Ventia - Transcription Services - Post-event, 48-hour turnaround</t>
        </is>
      </c>
      <c r="M408" s="6" t="inlineStr">
        <is>
          <t>PRODUCTION</t>
        </is>
      </c>
    </row>
    <row r="409">
      <c r="A409" s="6" t="n">
        <v>42100</v>
      </c>
      <c r="B409" s="6" t="n">
        <v>42100</v>
      </c>
      <c r="C409" s="6" t="inlineStr">
        <is>
          <t>Production Labour</t>
        </is>
      </c>
      <c r="D409" s="6" t="inlineStr">
        <is>
          <t>Receivable Invoice</t>
        </is>
      </c>
      <c r="E409" s="37" t="n">
        <v>46265</v>
      </c>
      <c r="F409" s="6" t="inlineStr">
        <is>
          <t>Ventia</t>
        </is>
      </c>
      <c r="G409" s="39" t="n">
        <v>0</v>
      </c>
      <c r="H409" s="39" t="n">
        <v>285</v>
      </c>
      <c r="I409" s="6" t="inlineStr">
        <is>
          <t>26071501 - Ventia - Half Year Results Briefing - 24.8.26 [PRD]</t>
        </is>
      </c>
      <c r="J409" s="6" t="inlineStr">
        <is>
          <t>INV-10612</t>
        </is>
      </c>
      <c r="K409" s="6" t="inlineStr">
        <is>
          <t>Ventia - Half Year Results Briefing 24.08.2026 (PO4701367073)</t>
        </is>
      </c>
      <c r="L409" s="6" t="inlineStr">
        <is>
          <t>Ventia - Audio Operator</t>
        </is>
      </c>
      <c r="M409" s="6" t="inlineStr">
        <is>
          <t>PRODUCTION</t>
        </is>
      </c>
    </row>
    <row r="410">
      <c r="A410" s="6" t="n">
        <v>42100</v>
      </c>
      <c r="B410" s="6" t="n">
        <v>42100</v>
      </c>
      <c r="C410" s="6" t="inlineStr">
        <is>
          <t>Production Labour</t>
        </is>
      </c>
      <c r="D410" s="6" t="inlineStr">
        <is>
          <t>Receivable Invoice</t>
        </is>
      </c>
      <c r="E410" s="37" t="n">
        <v>46265</v>
      </c>
      <c r="F410" s="6" t="inlineStr">
        <is>
          <t>Ventia</t>
        </is>
      </c>
      <c r="G410" s="39" t="n">
        <v>0</v>
      </c>
      <c r="H410" s="39" t="n">
        <v>570</v>
      </c>
      <c r="I410" s="6" t="inlineStr">
        <is>
          <t>26071501 - Ventia - Half Year Results Briefing - 24.8.26 [PRD]</t>
        </is>
      </c>
      <c r="J410" s="6" t="inlineStr">
        <is>
          <t>INV-10612</t>
        </is>
      </c>
      <c r="K410" s="6" t="inlineStr">
        <is>
          <t>Ventia - Half Year Results Briefing 24.08.2026 (PO4701367073)</t>
        </is>
      </c>
      <c r="L410" s="6" t="inlineStr">
        <is>
          <t>Ventia - Technician (Bump In)</t>
        </is>
      </c>
      <c r="M410" s="6" t="inlineStr">
        <is>
          <t>PRODUCTION</t>
        </is>
      </c>
    </row>
    <row r="411">
      <c r="A411" s="6" t="n">
        <v>42100</v>
      </c>
      <c r="B411" s="6" t="n">
        <v>42100</v>
      </c>
      <c r="C411" s="6" t="inlineStr">
        <is>
          <t>Production Labour</t>
        </is>
      </c>
      <c r="D411" s="6" t="inlineStr">
        <is>
          <t>Receivable Invoice</t>
        </is>
      </c>
      <c r="E411" s="37" t="n">
        <v>46265</v>
      </c>
      <c r="F411" s="6" t="inlineStr">
        <is>
          <t>Ventia</t>
        </is>
      </c>
      <c r="G411" s="39" t="n">
        <v>0</v>
      </c>
      <c r="H411" s="39" t="n">
        <v>190</v>
      </c>
      <c r="I411" s="6" t="inlineStr">
        <is>
          <t>26071501 - Ventia - Half Year Results Briefing - 24.8.26 [PRD]</t>
        </is>
      </c>
      <c r="J411" s="6" t="inlineStr">
        <is>
          <t>INV-10612</t>
        </is>
      </c>
      <c r="K411" s="6" t="inlineStr">
        <is>
          <t>Ventia - Half Year Results Briefing 24.08.2026 (PO4701367073)</t>
        </is>
      </c>
      <c r="L411" s="6" t="inlineStr">
        <is>
          <t>Ventia - Technician (Bump Out)</t>
        </is>
      </c>
      <c r="M411" s="6" t="inlineStr">
        <is>
          <t>PRODUCTION</t>
        </is>
      </c>
    </row>
    <row r="412">
      <c r="A412" s="6" t="n">
        <v>42100</v>
      </c>
      <c r="B412" s="6" t="n">
        <v>42100</v>
      </c>
      <c r="C412" s="6" t="inlineStr">
        <is>
          <t>Production Labour</t>
        </is>
      </c>
      <c r="D412" s="6" t="inlineStr">
        <is>
          <t>Manual Journal</t>
        </is>
      </c>
      <c r="E412" s="37" t="n">
        <v>46265</v>
      </c>
      <c r="F412" s="6" t="inlineStr">
        <is>
          <t>ASX Operations Pty Ltd</t>
        </is>
      </c>
      <c r="G412" s="39" t="n">
        <v>0</v>
      </c>
      <c r="H412" s="39" t="n">
        <v>1852.5</v>
      </c>
      <c r="I412" s="6" t="inlineStr">
        <is>
          <t>26061602 - ASX - CEO Connect (Extended) - 1.9.26 [PRD]</t>
        </is>
      </c>
      <c r="J412" s="6" t="n"/>
      <c r="K412" s="6" t="inlineStr">
        <is>
          <t>#70428</t>
        </is>
      </c>
      <c r="L412" s="6" t="inlineStr">
        <is>
          <t>Pre-PROD &amp; INT Work Accrual for September 2026 - ASX CEO Connect (Extended Results) 1.9.26 [PRD] Pre-prod labour</t>
        </is>
      </c>
      <c r="M412" s="6" t="inlineStr">
        <is>
          <t>PRODUCTION</t>
        </is>
      </c>
    </row>
    <row r="413">
      <c r="A413" s="6" t="n">
        <v>42100</v>
      </c>
      <c r="B413" s="6" t="n">
        <v>42100</v>
      </c>
      <c r="C413" s="6" t="inlineStr">
        <is>
          <t>Production Labour</t>
        </is>
      </c>
      <c r="D413" s="6" t="inlineStr">
        <is>
          <t>Manual Journal</t>
        </is>
      </c>
      <c r="E413" s="37" t="n">
        <v>46265</v>
      </c>
      <c r="F413" s="6" t="inlineStr">
        <is>
          <t>ASX Operations Pty Ltd</t>
        </is>
      </c>
      <c r="G413" s="39" t="n">
        <v>0</v>
      </c>
      <c r="H413" s="39" t="n">
        <v>1885</v>
      </c>
      <c r="I413" s="6" t="inlineStr">
        <is>
          <t>26071701 - ASX Live - 9.9.26 [PRD]</t>
        </is>
      </c>
      <c r="J413" s="6" t="n"/>
      <c r="K413" s="6" t="inlineStr">
        <is>
          <t>#70428</t>
        </is>
      </c>
      <c r="L413" s="6" t="inlineStr">
        <is>
          <t>Pre-PROD &amp; INT Work Accrual for September 2026 - ASX Live - 9.9.26 [PRD] Pre-prod labour</t>
        </is>
      </c>
      <c r="M413" s="6" t="inlineStr">
        <is>
          <t>PRODUCTION</t>
        </is>
      </c>
    </row>
    <row r="414">
      <c r="A414" s="6" t="n">
        <v>42100</v>
      </c>
      <c r="B414" s="6" t="n">
        <v>42100</v>
      </c>
      <c r="C414" s="6" t="inlineStr">
        <is>
          <t>Production Labour</t>
        </is>
      </c>
      <c r="D414" s="6" t="inlineStr">
        <is>
          <t>Manual Journal</t>
        </is>
      </c>
      <c r="E414" s="37" t="n">
        <v>46265</v>
      </c>
      <c r="F414" s="6" t="inlineStr">
        <is>
          <t>Ventia</t>
        </is>
      </c>
      <c r="G414" s="39" t="n">
        <v>0</v>
      </c>
      <c r="H414" s="39" t="n">
        <v>585</v>
      </c>
      <c r="I414" s="6" t="inlineStr">
        <is>
          <t>26072102 - Ventia - RUOK? Day - 10.09.2026 [PRD]</t>
        </is>
      </c>
      <c r="J414" s="6" t="n"/>
      <c r="K414" s="6" t="inlineStr">
        <is>
          <t>#70428</t>
        </is>
      </c>
      <c r="L414" s="6" t="inlineStr">
        <is>
          <t>Pre-PROD &amp; INT Work Accrual for September 2026 - Ventia - RUOK? Day - 10.09.2026 [PRD] pre-prd labour</t>
        </is>
      </c>
      <c r="M414" s="6" t="inlineStr">
        <is>
          <t>PRODUCTION</t>
        </is>
      </c>
    </row>
    <row r="415">
      <c r="A415" s="6" t="n">
        <v>42100</v>
      </c>
      <c r="B415" s="6" t="n">
        <v>42100</v>
      </c>
      <c r="C415" s="6" t="inlineStr">
        <is>
          <t>Production Labour</t>
        </is>
      </c>
      <c r="D415" s="6" t="inlineStr">
        <is>
          <t>Manual Journal</t>
        </is>
      </c>
      <c r="E415" s="37" t="n">
        <v>46265</v>
      </c>
      <c r="F415" s="6" t="inlineStr">
        <is>
          <t>ICC Sydney Pty Ltd</t>
        </is>
      </c>
      <c r="G415" s="39" t="n">
        <v>0</v>
      </c>
      <c r="H415" s="39" t="n">
        <v>292.5</v>
      </c>
      <c r="I415" s="6" t="inlineStr">
        <is>
          <t>26082502 - ICC - Presenter &amp; Speaker Preparation - September 2026 [PRD]</t>
        </is>
      </c>
      <c r="J415" s="6" t="n"/>
      <c r="K415" s="6" t="inlineStr">
        <is>
          <t>#70428</t>
        </is>
      </c>
      <c r="L415" s="6" t="inlineStr">
        <is>
          <t>Pre-PROD &amp; INT Work Accrual for September 2026 - ICC - Presenter &amp; Speaker Preparation - September 2026 [PRD] pre-prod labour</t>
        </is>
      </c>
      <c r="M415" s="6" t="inlineStr">
        <is>
          <t>PRODUCTION</t>
        </is>
      </c>
    </row>
    <row r="416">
      <c r="A416" s="6" t="n">
        <v>42100</v>
      </c>
      <c r="B416" s="6" t="n">
        <v>42100</v>
      </c>
      <c r="C416" s="6" t="inlineStr">
        <is>
          <t>Production Labour</t>
        </is>
      </c>
      <c r="D416" s="6" t="inlineStr">
        <is>
          <t>Manual Journal</t>
        </is>
      </c>
      <c r="E416" s="37" t="n">
        <v>46265</v>
      </c>
      <c r="F416" s="6" t="inlineStr">
        <is>
          <t>Property NSW</t>
        </is>
      </c>
      <c r="G416" s="39" t="n">
        <v>0</v>
      </c>
      <c r="H416" s="39" t="n">
        <v>260</v>
      </c>
      <c r="I416" s="6" t="inlineStr">
        <is>
          <t>26032302 - RSNSW - OGM - 2.9.2026 [PRD]</t>
        </is>
      </c>
      <c r="J416" s="6" t="n"/>
      <c r="K416" s="6" t="inlineStr">
        <is>
          <t>#70428</t>
        </is>
      </c>
      <c r="L416" s="6" t="inlineStr">
        <is>
          <t>Pre-PROD &amp; INT Work Accrual for September 2026 - RSNSW - OGM - 2.9.2026 [PRD] pre-prod labour</t>
        </is>
      </c>
      <c r="M416" s="6" t="inlineStr">
        <is>
          <t>PRODUCTION</t>
        </is>
      </c>
    </row>
    <row r="417">
      <c r="A417" s="6" t="n">
        <v>42100</v>
      </c>
      <c r="B417" s="6" t="n">
        <v>42100</v>
      </c>
      <c r="C417" s="6" t="inlineStr">
        <is>
          <t>Production Labour</t>
        </is>
      </c>
      <c r="D417" s="6" t="inlineStr">
        <is>
          <t>Manual Journal</t>
        </is>
      </c>
      <c r="E417" s="37" t="n">
        <v>46265</v>
      </c>
      <c r="F417" s="6" t="inlineStr">
        <is>
          <t>Commonwealth Bank of Australia</t>
        </is>
      </c>
      <c r="G417" s="39" t="n">
        <v>0</v>
      </c>
      <c r="H417" s="39" t="n">
        <v>1787.5</v>
      </c>
      <c r="I417" s="6" t="inlineStr">
        <is>
          <t>2506208 - CBA AGM 2026 [PRD]</t>
        </is>
      </c>
      <c r="J417" s="6" t="n"/>
      <c r="K417" s="6" t="inlineStr">
        <is>
          <t>#70437</t>
        </is>
      </c>
      <c r="L417" s="6" t="inlineStr">
        <is>
          <t>WIP Journal August 2026 - CBA AGM 2026 Pre-production work at $130ph</t>
        </is>
      </c>
      <c r="M417" s="6" t="inlineStr">
        <is>
          <t>PRODUCTION</t>
        </is>
      </c>
    </row>
    <row r="418">
      <c r="A418" s="6" t="n">
        <v>42100</v>
      </c>
      <c r="B418" s="6" t="n">
        <v>42100</v>
      </c>
      <c r="C418" s="6" t="inlineStr">
        <is>
          <t>Production Labour</t>
        </is>
      </c>
      <c r="D418" s="6" t="inlineStr">
        <is>
          <t>Manual Journal</t>
        </is>
      </c>
      <c r="E418" s="37" t="n">
        <v>46265</v>
      </c>
      <c r="F418" s="6" t="inlineStr">
        <is>
          <t>APT Management Services Pty Limited</t>
        </is>
      </c>
      <c r="G418" s="39" t="n">
        <v>0</v>
      </c>
      <c r="H418" s="39" t="n">
        <v>1900</v>
      </c>
      <c r="I418" s="6" t="inlineStr">
        <is>
          <t>25121208 - APA HYR &amp; FYR Package 2026 [PRD]</t>
        </is>
      </c>
      <c r="J418" s="6" t="n"/>
      <c r="K418" s="6" t="inlineStr">
        <is>
          <t>#70437</t>
        </is>
      </c>
      <c r="L418" s="6" t="inlineStr">
        <is>
          <t>WIP Journal August 2026 - APA FYR August 2026 Package - Prod Labour (Revenue)</t>
        </is>
      </c>
      <c r="M418" s="6" t="inlineStr">
        <is>
          <t>PRODUCTION</t>
        </is>
      </c>
    </row>
    <row r="419">
      <c r="A419" s="6" t="n">
        <v>42100</v>
      </c>
      <c r="B419" s="6" t="n">
        <v>42100</v>
      </c>
      <c r="C419" s="6" t="inlineStr">
        <is>
          <t>Production Labour</t>
        </is>
      </c>
      <c r="D419" s="6" t="inlineStr">
        <is>
          <t>Manual Journal</t>
        </is>
      </c>
      <c r="E419" s="37" t="n">
        <v>46265</v>
      </c>
      <c r="F419" s="6" t="inlineStr">
        <is>
          <t>APT Management Services Pty Limited</t>
        </is>
      </c>
      <c r="G419" s="39" t="n">
        <v>0</v>
      </c>
      <c r="H419" s="39" t="n">
        <v>4520</v>
      </c>
      <c r="I419" s="6" t="inlineStr">
        <is>
          <t>26061108 - APA - Qtly All Hands FYR26 - 20.8.26 [PRD]</t>
        </is>
      </c>
      <c r="J419" s="6" t="n"/>
      <c r="K419" s="6" t="inlineStr">
        <is>
          <t>#70437</t>
        </is>
      </c>
      <c r="L419" s="6" t="inlineStr">
        <is>
          <t>WIP Journal August 2026 - APA FYR All Hands August 2026 Package - Prd Labour (Revenue) INV-10521</t>
        </is>
      </c>
      <c r="M419" s="6" t="inlineStr">
        <is>
          <t>PRODUCTION</t>
        </is>
      </c>
    </row>
    <row r="420">
      <c r="A420" s="6" t="n">
        <v>42150</v>
      </c>
      <c r="B420" s="6" t="n">
        <v>42150</v>
      </c>
      <c r="C420" s="6" t="inlineStr">
        <is>
          <t>Video Labour</t>
        </is>
      </c>
      <c r="D420" s="6" t="inlineStr">
        <is>
          <t>Receivable Invoice</t>
        </is>
      </c>
      <c r="E420" s="37" t="n">
        <v>46210</v>
      </c>
      <c r="F420" s="6" t="inlineStr">
        <is>
          <t>The Royal Society of New South Wales</t>
        </is>
      </c>
      <c r="G420" s="39" t="n">
        <v>0</v>
      </c>
      <c r="H420" s="39" t="n">
        <v>485</v>
      </c>
      <c r="I420" s="6" t="inlineStr">
        <is>
          <t>26032301V - RSNSW - OGM - 1.7.2026 [VID]</t>
        </is>
      </c>
      <c r="J420" s="6" t="inlineStr">
        <is>
          <t>INV-10519</t>
        </is>
      </c>
      <c r="K420" s="6" t="inlineStr">
        <is>
          <t>RSNSW - OGM - Video and Slides Switched/PIP Recording - 1.7.2026</t>
        </is>
      </c>
      <c r="L420" s="6" t="inlineStr">
        <is>
          <t>The Royal Society of New South Wales - Camera Operator Half Day</t>
        </is>
      </c>
      <c r="M420" s="6" t="inlineStr">
        <is>
          <t>VIDEO</t>
        </is>
      </c>
    </row>
    <row r="421">
      <c r="A421" s="6" t="n">
        <v>42150</v>
      </c>
      <c r="B421" s="6" t="n">
        <v>42150</v>
      </c>
      <c r="C421" s="6" t="inlineStr">
        <is>
          <t>Video Labour</t>
        </is>
      </c>
      <c r="D421" s="6" t="inlineStr">
        <is>
          <t>Receivable Invoice</t>
        </is>
      </c>
      <c r="E421" s="37" t="n">
        <v>46210</v>
      </c>
      <c r="F421" s="6" t="inlineStr">
        <is>
          <t>PwC Services</t>
        </is>
      </c>
      <c r="G421" s="39" t="n">
        <v>0</v>
      </c>
      <c r="H421" s="39" t="n">
        <v>970</v>
      </c>
      <c r="I421" s="6" t="inlineStr">
        <is>
          <t>26062201V - PWC - Tax &amp; Legal Webcast 02.07.26 [VID]</t>
        </is>
      </c>
      <c r="J421" s="6" t="inlineStr">
        <is>
          <t>INV-10515</t>
        </is>
      </c>
      <c r="K421" s="6" t="inlineStr">
        <is>
          <t>PO2601200294</t>
        </is>
      </c>
      <c r="L421" s="6" t="inlineStr">
        <is>
          <t>PwC Services - Camera Operator Half Day</t>
        </is>
      </c>
      <c r="M421" s="6" t="inlineStr">
        <is>
          <t>VIDEO</t>
        </is>
      </c>
    </row>
    <row r="422">
      <c r="A422" s="6" t="n">
        <v>42150</v>
      </c>
      <c r="B422" s="6" t="n">
        <v>42150</v>
      </c>
      <c r="C422" s="6" t="inlineStr">
        <is>
          <t>Video Labour</t>
        </is>
      </c>
      <c r="D422" s="6" t="inlineStr">
        <is>
          <t>Receivable Invoice</t>
        </is>
      </c>
      <c r="E422" s="37" t="n">
        <v>46216</v>
      </c>
      <c r="F422" s="6" t="inlineStr">
        <is>
          <t>Litecard Pty Ltd</t>
        </is>
      </c>
      <c r="G422" s="39" t="n">
        <v>0</v>
      </c>
      <c r="H422" s="39" t="n">
        <v>460</v>
      </c>
      <c r="I422" s="6" t="inlineStr">
        <is>
          <t>2607701V - Litecard - Event Hire - 16.7.26 [VID]</t>
        </is>
      </c>
      <c r="J422" s="6" t="inlineStr">
        <is>
          <t>INV-10522</t>
        </is>
      </c>
      <c r="K422" s="6" t="inlineStr">
        <is>
          <t>Litecard - Event Photographer - 16.7.26</t>
        </is>
      </c>
      <c r="L422" s="6" t="inlineStr">
        <is>
          <t>Litecard Pty Ltd - Photographer</t>
        </is>
      </c>
      <c r="M422" s="6" t="inlineStr">
        <is>
          <t>VIDEO</t>
        </is>
      </c>
    </row>
    <row r="423">
      <c r="A423" s="6" t="n">
        <v>42150</v>
      </c>
      <c r="B423" s="6" t="n">
        <v>42150</v>
      </c>
      <c r="C423" s="6" t="inlineStr">
        <is>
          <t>Video Labour</t>
        </is>
      </c>
      <c r="D423" s="6" t="inlineStr">
        <is>
          <t>Receivable Invoice</t>
        </is>
      </c>
      <c r="E423" s="37" t="n">
        <v>46218</v>
      </c>
      <c r="F423" s="6" t="inlineStr">
        <is>
          <t>APT Management Services Pty Limited</t>
        </is>
      </c>
      <c r="G423" s="39" t="n">
        <v>0</v>
      </c>
      <c r="H423" s="39" t="n">
        <v>485</v>
      </c>
      <c r="I423" s="6" t="inlineStr">
        <is>
          <t>26061108V - APA - Qtly All Hands FYR26 - 20.8.26 [VID]</t>
        </is>
      </c>
      <c r="J423" s="6" t="inlineStr">
        <is>
          <t>INV-10521</t>
        </is>
      </c>
      <c r="K423" s="6" t="inlineStr">
        <is>
          <t>PO-00030766</t>
        </is>
      </c>
      <c r="L423" s="6" t="inlineStr">
        <is>
          <t>APT Management Services Pty Limited - Camera Operator Half Day</t>
        </is>
      </c>
      <c r="M423" s="6" t="inlineStr">
        <is>
          <t>VIDEO</t>
        </is>
      </c>
    </row>
    <row r="424">
      <c r="A424" s="6" t="n">
        <v>42150</v>
      </c>
      <c r="B424" s="6" t="n">
        <v>42150</v>
      </c>
      <c r="C424" s="6" t="inlineStr">
        <is>
          <t>Video Labour</t>
        </is>
      </c>
      <c r="D424" s="6" t="inlineStr">
        <is>
          <t>Receivable Invoice</t>
        </is>
      </c>
      <c r="E424" s="37" t="n">
        <v>46218</v>
      </c>
      <c r="F424" s="6" t="inlineStr">
        <is>
          <t>APT Management Services Pty Limited</t>
        </is>
      </c>
      <c r="G424" s="39" t="n">
        <v>0</v>
      </c>
      <c r="H424" s="39" t="n">
        <v>485</v>
      </c>
      <c r="I424" s="6" t="inlineStr">
        <is>
          <t>26061607V - APA - Qtly All Hands (BNE) - 4.11.26 [VID]</t>
        </is>
      </c>
      <c r="J424" s="6" t="inlineStr">
        <is>
          <t>INV-10521</t>
        </is>
      </c>
      <c r="K424" s="6" t="inlineStr">
        <is>
          <t>PO-00030766</t>
        </is>
      </c>
      <c r="L424" s="6" t="inlineStr">
        <is>
          <t>APT Management Services Pty Limited - Camera Operator Half Day</t>
        </is>
      </c>
      <c r="M424" s="6" t="inlineStr">
        <is>
          <t>VIDEO</t>
        </is>
      </c>
    </row>
    <row r="425">
      <c r="A425" s="6" t="n">
        <v>42150</v>
      </c>
      <c r="B425" s="6" t="n">
        <v>42150</v>
      </c>
      <c r="C425" s="6" t="inlineStr">
        <is>
          <t>Video Labour</t>
        </is>
      </c>
      <c r="D425" s="6" t="inlineStr">
        <is>
          <t>Receivable Invoice</t>
        </is>
      </c>
      <c r="E425" s="37" t="n">
        <v>46218</v>
      </c>
      <c r="F425" s="6" t="inlineStr">
        <is>
          <t>APT Management Services Pty Limited</t>
        </is>
      </c>
      <c r="G425" s="39" t="n">
        <v>0</v>
      </c>
      <c r="H425" s="39" t="n">
        <v>485</v>
      </c>
      <c r="I425" s="6" t="inlineStr">
        <is>
          <t>26061608V - APA - Qtly All Hands Sydney - Feb 27 [VID]</t>
        </is>
      </c>
      <c r="J425" s="6" t="inlineStr">
        <is>
          <t>INV-10521</t>
        </is>
      </c>
      <c r="K425" s="6" t="inlineStr">
        <is>
          <t>PO-00030766</t>
        </is>
      </c>
      <c r="L425" s="6" t="inlineStr">
        <is>
          <t>APT Management Services Pty Limited - Camera Operator Half Day</t>
        </is>
      </c>
      <c r="M425" s="6" t="inlineStr">
        <is>
          <t>VIDEO</t>
        </is>
      </c>
    </row>
    <row r="426">
      <c r="A426" s="6" t="n">
        <v>42150</v>
      </c>
      <c r="B426" s="6" t="n">
        <v>42150</v>
      </c>
      <c r="C426" s="6" t="inlineStr">
        <is>
          <t>Video Labour</t>
        </is>
      </c>
      <c r="D426" s="6" t="inlineStr">
        <is>
          <t>Receivable Invoice</t>
        </is>
      </c>
      <c r="E426" s="37" t="n">
        <v>46218</v>
      </c>
      <c r="F426" s="6" t="inlineStr">
        <is>
          <t>APT Management Services Pty Limited</t>
        </is>
      </c>
      <c r="G426" s="39" t="n">
        <v>0</v>
      </c>
      <c r="H426" s="39" t="n">
        <v>485</v>
      </c>
      <c r="I426" s="6" t="inlineStr">
        <is>
          <t>26061609V - APA Qtly All Hands Perth - May 2027 [VID]</t>
        </is>
      </c>
      <c r="J426" s="6" t="inlineStr">
        <is>
          <t>INV-10521</t>
        </is>
      </c>
      <c r="K426" s="6" t="inlineStr">
        <is>
          <t>PO-00030766</t>
        </is>
      </c>
      <c r="L426" s="6" t="inlineStr">
        <is>
          <t>APT Management Services Pty Limited - Camera Operator Half Day</t>
        </is>
      </c>
      <c r="M426" s="6" t="inlineStr">
        <is>
          <t>VIDEO</t>
        </is>
      </c>
    </row>
    <row r="427">
      <c r="A427" s="6" t="n">
        <v>42150</v>
      </c>
      <c r="B427" s="6" t="n">
        <v>42150</v>
      </c>
      <c r="C427" s="6" t="inlineStr">
        <is>
          <t>Video Labour</t>
        </is>
      </c>
      <c r="D427" s="6" t="inlineStr">
        <is>
          <t>Receivable Invoice</t>
        </is>
      </c>
      <c r="E427" s="37" t="n">
        <v>46234</v>
      </c>
      <c r="F427" s="6" t="inlineStr">
        <is>
          <t>Microsoft Pty Ltd</t>
        </is>
      </c>
      <c r="G427" s="39" t="n">
        <v>0</v>
      </c>
      <c r="H427" s="39" t="n">
        <v>485</v>
      </c>
      <c r="I427" s="6" t="inlineStr">
        <is>
          <t>26052703V - Microsoft Town Hall - 21.7.26 [VID]</t>
        </is>
      </c>
      <c r="J427" s="6" t="inlineStr">
        <is>
          <t>INV-10554</t>
        </is>
      </c>
      <c r="K427" s="6" t="inlineStr">
        <is>
          <t>PO 10160645</t>
        </is>
      </c>
      <c r="L427" s="6" t="inlineStr">
        <is>
          <t>Microsoft Pty Ltd - Camera Operator Half Day</t>
        </is>
      </c>
      <c r="M427" s="6" t="inlineStr">
        <is>
          <t>VIDEO</t>
        </is>
      </c>
    </row>
    <row r="428">
      <c r="A428" s="6" t="n">
        <v>42150</v>
      </c>
      <c r="B428" s="6" t="n">
        <v>42150</v>
      </c>
      <c r="C428" s="6" t="inlineStr">
        <is>
          <t>Video Labour</t>
        </is>
      </c>
      <c r="D428" s="6" t="inlineStr">
        <is>
          <t>Receivable Invoice</t>
        </is>
      </c>
      <c r="E428" s="37" t="n">
        <v>46234</v>
      </c>
      <c r="F428" s="6" t="inlineStr">
        <is>
          <t>PwC Services</t>
        </is>
      </c>
      <c r="G428" s="39" t="n">
        <v>0</v>
      </c>
      <c r="H428" s="39" t="n">
        <v>970</v>
      </c>
      <c r="I428" s="6" t="inlineStr">
        <is>
          <t>26062202V - PWC - Early Careers Webcast - 29.7.26 [VID]</t>
        </is>
      </c>
      <c r="J428" s="6" t="inlineStr">
        <is>
          <t>INV-10555</t>
        </is>
      </c>
      <c r="K428" s="6" t="inlineStr">
        <is>
          <t>PO2601200299</t>
        </is>
      </c>
      <c r="L428" s="6" t="inlineStr">
        <is>
          <t>PwC Services - Camera Operator Half Day</t>
        </is>
      </c>
      <c r="M428" s="6" t="inlineStr">
        <is>
          <t>VIDEO</t>
        </is>
      </c>
    </row>
    <row r="429">
      <c r="A429" s="6" t="n">
        <v>42150</v>
      </c>
      <c r="B429" s="6" t="n">
        <v>42150</v>
      </c>
      <c r="C429" s="6" t="inlineStr">
        <is>
          <t>Video Labour</t>
        </is>
      </c>
      <c r="D429" s="6" t="inlineStr">
        <is>
          <t>Manual Journal</t>
        </is>
      </c>
      <c r="E429" s="37" t="n">
        <v>46234</v>
      </c>
      <c r="F429" s="6" t="inlineStr">
        <is>
          <t>APT Management Services Pty Limited</t>
        </is>
      </c>
      <c r="G429" s="39" t="n">
        <v>485</v>
      </c>
      <c r="H429" s="39" t="n">
        <v>0</v>
      </c>
      <c r="I429" s="6" t="inlineStr">
        <is>
          <t>26061108V - APA - Qtly All Hands FYR26 - 20.8.26 [VID]</t>
        </is>
      </c>
      <c r="J429" s="6" t="n"/>
      <c r="K429" s="6" t="inlineStr">
        <is>
          <t>#69449</t>
        </is>
      </c>
      <c r="L429" s="6" t="inlineStr">
        <is>
          <t xml:space="preserve">APA Production Package FY2027 Reclass INV-10522 - APA FYR All Hands August 2026 Package - Vid Labour (Revenue) INV-10522
</t>
        </is>
      </c>
      <c r="M429" s="6" t="inlineStr">
        <is>
          <t>VIDEO</t>
        </is>
      </c>
    </row>
    <row r="430">
      <c r="A430" s="6" t="n">
        <v>42150</v>
      </c>
      <c r="B430" s="6" t="n">
        <v>42150</v>
      </c>
      <c r="C430" s="6" t="inlineStr">
        <is>
          <t>Video Labour</t>
        </is>
      </c>
      <c r="D430" s="6" t="inlineStr">
        <is>
          <t>Manual Journal</t>
        </is>
      </c>
      <c r="E430" s="37" t="n">
        <v>46234</v>
      </c>
      <c r="F430" s="6" t="inlineStr">
        <is>
          <t>APT Management Services Pty Limited</t>
        </is>
      </c>
      <c r="G430" s="39" t="n">
        <v>485</v>
      </c>
      <c r="H430" s="39" t="n">
        <v>0</v>
      </c>
      <c r="I430" s="6" t="inlineStr">
        <is>
          <t>26061607V - APA - Qtly All Hands (BNE) - 4.11.26 [VID]</t>
        </is>
      </c>
      <c r="J430" s="6" t="n"/>
      <c r="K430" s="6" t="inlineStr">
        <is>
          <t>#69449</t>
        </is>
      </c>
      <c r="L430" s="6" t="inlineStr">
        <is>
          <t xml:space="preserve">APA Production Package FY2027 Reclass INV-10522 - APA Qtrly All Hands Nov 2026 Package - Vid Labour (Revenue) INV-10522
</t>
        </is>
      </c>
      <c r="M430" s="6" t="inlineStr">
        <is>
          <t>VIDEO</t>
        </is>
      </c>
    </row>
    <row r="431">
      <c r="A431" s="6" t="n">
        <v>42150</v>
      </c>
      <c r="B431" s="6" t="n">
        <v>42150</v>
      </c>
      <c r="C431" s="6" t="inlineStr">
        <is>
          <t>Video Labour</t>
        </is>
      </c>
      <c r="D431" s="6" t="inlineStr">
        <is>
          <t>Manual Journal</t>
        </is>
      </c>
      <c r="E431" s="37" t="n">
        <v>46234</v>
      </c>
      <c r="F431" s="6" t="inlineStr">
        <is>
          <t>APT Management Services Pty Limited</t>
        </is>
      </c>
      <c r="G431" s="39" t="n">
        <v>485</v>
      </c>
      <c r="H431" s="39" t="n">
        <v>0</v>
      </c>
      <c r="I431" s="6" t="inlineStr">
        <is>
          <t>26061608V - APA - Qtly All Hands Sydney - Feb 27 [VID]</t>
        </is>
      </c>
      <c r="J431" s="6" t="n"/>
      <c r="K431" s="6" t="inlineStr">
        <is>
          <t>#69449</t>
        </is>
      </c>
      <c r="L431" s="6" t="inlineStr">
        <is>
          <t xml:space="preserve">APA Production Package FY2027 Reclass INV-10522 - APA Qtrly All Hands Feb 2027 Package - Vid Labour (Revenue) INV-10522
</t>
        </is>
      </c>
      <c r="M431" s="6" t="inlineStr">
        <is>
          <t>VIDEO</t>
        </is>
      </c>
    </row>
    <row r="432">
      <c r="A432" s="6" t="n">
        <v>42150</v>
      </c>
      <c r="B432" s="6" t="n">
        <v>42150</v>
      </c>
      <c r="C432" s="6" t="inlineStr">
        <is>
          <t>Video Labour</t>
        </is>
      </c>
      <c r="D432" s="6" t="inlineStr">
        <is>
          <t>Manual Journal</t>
        </is>
      </c>
      <c r="E432" s="37" t="n">
        <v>46234</v>
      </c>
      <c r="F432" s="6" t="inlineStr">
        <is>
          <t>APT Management Services Pty Limited</t>
        </is>
      </c>
      <c r="G432" s="39" t="n">
        <v>485</v>
      </c>
      <c r="H432" s="39" t="n">
        <v>0</v>
      </c>
      <c r="I432" s="6" t="inlineStr">
        <is>
          <t>26061609V - APA Qtly All Hands Perth - May 2027 [VID]</t>
        </is>
      </c>
      <c r="J432" s="6" t="n"/>
      <c r="K432" s="6" t="inlineStr">
        <is>
          <t>#69449</t>
        </is>
      </c>
      <c r="L432" s="6" t="inlineStr">
        <is>
          <t xml:space="preserve">APA Production Package FY2027 Reclass INV-10522 - APA Qtrly All Hands May 2027 Package - Vid Labour (Revenue) INV-10522
</t>
        </is>
      </c>
      <c r="M432" s="6" t="inlineStr">
        <is>
          <t>VIDEO</t>
        </is>
      </c>
    </row>
    <row r="433">
      <c r="A433" s="6" t="n">
        <v>42150</v>
      </c>
      <c r="B433" s="6" t="n">
        <v>42150</v>
      </c>
      <c r="C433" s="6" t="inlineStr">
        <is>
          <t>Video Labour</t>
        </is>
      </c>
      <c r="D433" s="6" t="inlineStr">
        <is>
          <t>Receivable Invoice</t>
        </is>
      </c>
      <c r="E433" s="37" t="n">
        <v>46247</v>
      </c>
      <c r="F433" s="6" t="inlineStr">
        <is>
          <t>PwC Services</t>
        </is>
      </c>
      <c r="G433" s="39" t="n">
        <v>0</v>
      </c>
      <c r="H433" s="39" t="n">
        <v>485</v>
      </c>
      <c r="I433" s="6" t="inlineStr">
        <is>
          <t>26072902V - PWC AI Townhall 6.8.26 [VID]</t>
        </is>
      </c>
      <c r="J433" s="6" t="inlineStr">
        <is>
          <t>INV-10562</t>
        </is>
      </c>
      <c r="K433" s="6" t="inlineStr">
        <is>
          <t>PO2601703328</t>
        </is>
      </c>
      <c r="L433" s="6" t="inlineStr">
        <is>
          <t>PwC Services - Camera Operator Half Day</t>
        </is>
      </c>
      <c r="M433" s="6" t="inlineStr">
        <is>
          <t>VIDEO</t>
        </is>
      </c>
    </row>
    <row r="434">
      <c r="A434" s="6" t="n">
        <v>42150</v>
      </c>
      <c r="B434" s="6" t="n">
        <v>42150</v>
      </c>
      <c r="C434" s="6" t="inlineStr">
        <is>
          <t>Video Labour</t>
        </is>
      </c>
      <c r="D434" s="6" t="inlineStr">
        <is>
          <t>Receivable Invoice</t>
        </is>
      </c>
      <c r="E434" s="37" t="n">
        <v>46247</v>
      </c>
      <c r="F434" s="6" t="inlineStr">
        <is>
          <t>The Royal Society of New South Wales</t>
        </is>
      </c>
      <c r="G434" s="39" t="n">
        <v>0</v>
      </c>
      <c r="H434" s="39" t="n">
        <v>485</v>
      </c>
      <c r="I434" s="6" t="inlineStr">
        <is>
          <t>2512804V - RSNSW Ordinary General Meeting 5.8.26 [VID]</t>
        </is>
      </c>
      <c r="J434" s="6" t="inlineStr">
        <is>
          <t>INV-10561</t>
        </is>
      </c>
      <c r="K434" s="6" t="inlineStr">
        <is>
          <t>RSNSW - Ordinary General Meetings - Video and Slides Switched/PIP Recording - 05.08.2026</t>
        </is>
      </c>
      <c r="L434" s="6" t="inlineStr">
        <is>
          <t>The Royal Society of New South Wales - Camera Operator Half Day</t>
        </is>
      </c>
      <c r="M434" s="6" t="inlineStr">
        <is>
          <t>VIDEO</t>
        </is>
      </c>
    </row>
    <row r="435">
      <c r="A435" s="6" t="n">
        <v>42150</v>
      </c>
      <c r="B435" s="6" t="n">
        <v>42150</v>
      </c>
      <c r="C435" s="6" t="inlineStr">
        <is>
          <t>Video Labour</t>
        </is>
      </c>
      <c r="D435" s="6" t="inlineStr">
        <is>
          <t>Receivable Invoice</t>
        </is>
      </c>
      <c r="E435" s="37" t="n">
        <v>46247</v>
      </c>
      <c r="F435" s="6" t="inlineStr">
        <is>
          <t>Commonwealth Bank of Australia</t>
        </is>
      </c>
      <c r="G435" s="39" t="n">
        <v>0</v>
      </c>
      <c r="H435" s="39" t="n">
        <v>850</v>
      </c>
      <c r="I435" s="6" t="inlineStr">
        <is>
          <t>26061105V - CBA - FYR 2026 - 12.8.26 [VID]</t>
        </is>
      </c>
      <c r="J435" s="6" t="inlineStr">
        <is>
          <t>INV-10563</t>
        </is>
      </c>
      <c r="K435" s="6" t="inlineStr">
        <is>
          <t>PO3308779</t>
        </is>
      </c>
      <c r="L435" s="6" t="inlineStr">
        <is>
          <t>Commonwealth Bank of Australia (CBA Place South) - Video Delivery - 2 Hour turnaround</t>
        </is>
      </c>
      <c r="M435" s="6" t="inlineStr">
        <is>
          <t>VIDEO</t>
        </is>
      </c>
    </row>
    <row r="436">
      <c r="A436" s="6" t="n">
        <v>42150</v>
      </c>
      <c r="B436" s="6" t="n">
        <v>42150</v>
      </c>
      <c r="C436" s="6" t="inlineStr">
        <is>
          <t>Video Labour</t>
        </is>
      </c>
      <c r="D436" s="6" t="inlineStr">
        <is>
          <t>Receivable Invoice</t>
        </is>
      </c>
      <c r="E436" s="37" t="n">
        <v>46255</v>
      </c>
      <c r="F436" s="6" t="inlineStr">
        <is>
          <t>The CEO Institute (CEOi)</t>
        </is>
      </c>
      <c r="G436" s="39" t="n">
        <v>0</v>
      </c>
      <c r="H436" s="39" t="n">
        <v>848.75</v>
      </c>
      <c r="I436" s="6" t="inlineStr">
        <is>
          <t>26063002V - CEOi - CEO Connect - 11.8.26 [VID]</t>
        </is>
      </c>
      <c r="J436" s="6" t="inlineStr">
        <is>
          <t>INV-10581</t>
        </is>
      </c>
      <c r="K436" s="6" t="inlineStr">
        <is>
          <t>CEO Institute - CEO Connect 2026 - 11.8.26</t>
        </is>
      </c>
      <c r="L436" s="6" t="inlineStr">
        <is>
          <t>The CEO Institute (CEOi) - Camera Operator</t>
        </is>
      </c>
      <c r="M436" s="6" t="inlineStr">
        <is>
          <t>VIDEO</t>
        </is>
      </c>
    </row>
    <row r="437">
      <c r="A437" s="6" t="n">
        <v>42150</v>
      </c>
      <c r="B437" s="6" t="n">
        <v>42150</v>
      </c>
      <c r="C437" s="6" t="inlineStr">
        <is>
          <t>Video Labour</t>
        </is>
      </c>
      <c r="D437" s="6" t="inlineStr">
        <is>
          <t>Receivable Invoice</t>
        </is>
      </c>
      <c r="E437" s="37" t="n">
        <v>46255</v>
      </c>
      <c r="F437" s="6" t="inlineStr">
        <is>
          <t>The CEO Institute (CEOi)</t>
        </is>
      </c>
      <c r="G437" s="39" t="n">
        <v>0</v>
      </c>
      <c r="H437" s="39" t="n">
        <v>380</v>
      </c>
      <c r="I437" s="6" t="inlineStr">
        <is>
          <t>26063002V - CEOi - CEO Connect - 11.8.26 [VID]</t>
        </is>
      </c>
      <c r="J437" s="6" t="inlineStr">
        <is>
          <t>INV-10581</t>
        </is>
      </c>
      <c r="K437" s="6" t="inlineStr">
        <is>
          <t>CEO Institute - CEO Connect 2026 - 11.8.26</t>
        </is>
      </c>
      <c r="L437" s="6" t="inlineStr">
        <is>
          <t>The CEO Institute (CEOi) - Camera Operator Bump-In</t>
        </is>
      </c>
      <c r="M437" s="6" t="inlineStr">
        <is>
          <t>VIDEO</t>
        </is>
      </c>
    </row>
    <row r="438">
      <c r="A438" s="6" t="n">
        <v>42150</v>
      </c>
      <c r="B438" s="6" t="n">
        <v>42150</v>
      </c>
      <c r="C438" s="6" t="inlineStr">
        <is>
          <t>Video Labour</t>
        </is>
      </c>
      <c r="D438" s="6" t="inlineStr">
        <is>
          <t>Receivable Invoice</t>
        </is>
      </c>
      <c r="E438" s="37" t="n">
        <v>46255</v>
      </c>
      <c r="F438" s="6" t="inlineStr">
        <is>
          <t>The CEO Institute (CEOi)</t>
        </is>
      </c>
      <c r="G438" s="39" t="n">
        <v>0</v>
      </c>
      <c r="H438" s="39" t="n">
        <v>285</v>
      </c>
      <c r="I438" s="6" t="inlineStr">
        <is>
          <t>26063002V - CEOi - CEO Connect - 11.8.26 [VID]</t>
        </is>
      </c>
      <c r="J438" s="6" t="inlineStr">
        <is>
          <t>INV-10581</t>
        </is>
      </c>
      <c r="K438" s="6" t="inlineStr">
        <is>
          <t>CEO Institute - CEO Connect 2026 - 11.8.26</t>
        </is>
      </c>
      <c r="L438" s="6" t="inlineStr">
        <is>
          <t>The CEO Institute (CEOi) - Camera Operator Bump-Out</t>
        </is>
      </c>
      <c r="M438" s="6" t="inlineStr">
        <is>
          <t>VIDEO</t>
        </is>
      </c>
    </row>
    <row r="439">
      <c r="A439" s="6" t="n">
        <v>42150</v>
      </c>
      <c r="B439" s="6" t="n">
        <v>42150</v>
      </c>
      <c r="C439" s="6" t="inlineStr">
        <is>
          <t>Video Labour</t>
        </is>
      </c>
      <c r="D439" s="6" t="inlineStr">
        <is>
          <t>Receivable Invoice</t>
        </is>
      </c>
      <c r="E439" s="37" t="n">
        <v>46255</v>
      </c>
      <c r="F439" s="6" t="inlineStr">
        <is>
          <t>AGL Energy Limited</t>
        </is>
      </c>
      <c r="G439" s="39" t="n">
        <v>0</v>
      </c>
      <c r="H439" s="39" t="n">
        <v>450</v>
      </c>
      <c r="I439" s="6" t="inlineStr">
        <is>
          <t>2605402V - AGL FYR - Employee Town Hall - 12.8.26 [VID]</t>
        </is>
      </c>
      <c r="J439" s="6" t="inlineStr">
        <is>
          <t>INV-10578</t>
        </is>
      </c>
      <c r="K439" s="6" t="inlineStr">
        <is>
          <t>PO4500214687</t>
        </is>
      </c>
      <c r="L439" s="6" t="inlineStr">
        <is>
          <t>AGL Energy Limited - Camera Operator Half Day</t>
        </is>
      </c>
      <c r="M439" s="6" t="inlineStr">
        <is>
          <t>VIDEO</t>
        </is>
      </c>
    </row>
    <row r="440">
      <c r="A440" s="6" t="n">
        <v>42150</v>
      </c>
      <c r="B440" s="6" t="n">
        <v>42150</v>
      </c>
      <c r="C440" s="6" t="inlineStr">
        <is>
          <t>Video Labour</t>
        </is>
      </c>
      <c r="D440" s="6" t="inlineStr">
        <is>
          <t>Receivable Invoice</t>
        </is>
      </c>
      <c r="E440" s="37" t="n">
        <v>46255</v>
      </c>
      <c r="F440" s="6" t="inlineStr">
        <is>
          <t>AGL Energy Limited</t>
        </is>
      </c>
      <c r="G440" s="39" t="n">
        <v>0</v>
      </c>
      <c r="H440" s="39" t="n">
        <v>560</v>
      </c>
      <c r="I440" s="6" t="inlineStr">
        <is>
          <t>2605401V - AGL FYR - Investor Briefing - 12.8.26 [VID]</t>
        </is>
      </c>
      <c r="J440" s="6" t="inlineStr">
        <is>
          <t>INV-10579</t>
        </is>
      </c>
      <c r="K440" s="6" t="inlineStr">
        <is>
          <t>PO4500214616</t>
        </is>
      </c>
      <c r="L440" s="6" t="inlineStr">
        <is>
          <t>AGL Energy Limited - Video Editor</t>
        </is>
      </c>
      <c r="M440" s="6" t="inlineStr">
        <is>
          <t>VIDEO</t>
        </is>
      </c>
    </row>
    <row r="441">
      <c r="A441" s="6" t="n">
        <v>42150</v>
      </c>
      <c r="B441" s="6" t="n">
        <v>42150</v>
      </c>
      <c r="C441" s="6" t="inlineStr">
        <is>
          <t>Video Labour</t>
        </is>
      </c>
      <c r="D441" s="6" t="inlineStr">
        <is>
          <t>Receivable Invoice</t>
        </is>
      </c>
      <c r="E441" s="37" t="n">
        <v>46255</v>
      </c>
      <c r="F441" s="6" t="inlineStr">
        <is>
          <t>AGL Energy Limited</t>
        </is>
      </c>
      <c r="G441" s="39" t="n">
        <v>0</v>
      </c>
      <c r="H441" s="39" t="n">
        <v>480</v>
      </c>
      <c r="I441" s="6" t="inlineStr">
        <is>
          <t>2605401V - AGL FYR - Investor Briefing - 12.8.26 [VID]</t>
        </is>
      </c>
      <c r="J441" s="6" t="inlineStr">
        <is>
          <t>INV-10579</t>
        </is>
      </c>
      <c r="K441" s="6" t="inlineStr">
        <is>
          <t>PO4500214616</t>
        </is>
      </c>
      <c r="L441" s="6" t="inlineStr">
        <is>
          <t>AGL Energy Limited - Video Producer</t>
        </is>
      </c>
      <c r="M441" s="6" t="inlineStr">
        <is>
          <t>VIDEO</t>
        </is>
      </c>
    </row>
    <row r="442">
      <c r="A442" s="6" t="n">
        <v>42150</v>
      </c>
      <c r="B442" s="6" t="n">
        <v>42150</v>
      </c>
      <c r="C442" s="6" t="inlineStr">
        <is>
          <t>Video Labour</t>
        </is>
      </c>
      <c r="D442" s="6" t="inlineStr">
        <is>
          <t>Receivable Invoice</t>
        </is>
      </c>
      <c r="E442" s="37" t="n">
        <v>46259</v>
      </c>
      <c r="F442" s="6" t="inlineStr">
        <is>
          <t>MUFG Corporate Markets IR Pty Ltd</t>
        </is>
      </c>
      <c r="G442" s="39" t="n">
        <v>0</v>
      </c>
      <c r="H442" s="39" t="n">
        <v>950</v>
      </c>
      <c r="I442" s="6" t="inlineStr">
        <is>
          <t>26061104V - MUFG - FYR26 - 12.8.26 [VID]</t>
        </is>
      </c>
      <c r="J442" s="6" t="inlineStr">
        <is>
          <t>INV-10584</t>
        </is>
      </c>
      <c r="K442" s="6" t="inlineStr">
        <is>
          <t>Orient Capital - Suncorp Results 12.08.2026 - Webcast, Cameras &amp; vMix</t>
        </is>
      </c>
      <c r="L442" s="6" t="inlineStr">
        <is>
          <t>MUFG Corporate Markets IR Pty Ltd - Camera Operator Full Day</t>
        </is>
      </c>
      <c r="M442" s="6" t="inlineStr">
        <is>
          <t>VIDEO</t>
        </is>
      </c>
    </row>
    <row r="443">
      <c r="A443" s="6" t="n">
        <v>42150</v>
      </c>
      <c r="B443" s="6" t="n">
        <v>42150</v>
      </c>
      <c r="C443" s="6" t="inlineStr">
        <is>
          <t>Video Labour</t>
        </is>
      </c>
      <c r="D443" s="6" t="inlineStr">
        <is>
          <t>Receivable Invoice</t>
        </is>
      </c>
      <c r="E443" s="37" t="n">
        <v>46259</v>
      </c>
      <c r="F443" s="6" t="inlineStr">
        <is>
          <t>PwC Services</t>
        </is>
      </c>
      <c r="G443" s="39" t="n">
        <v>0</v>
      </c>
      <c r="H443" s="39" t="n">
        <v>750</v>
      </c>
      <c r="I443" s="6" t="inlineStr">
        <is>
          <t>26072903V - PWC - GB Webcast - 11.8.26 [VID]</t>
        </is>
      </c>
      <c r="J443" s="6" t="inlineStr">
        <is>
          <t>INV-10577</t>
        </is>
      </c>
      <c r="K443" s="6" t="inlineStr">
        <is>
          <t>PO2601703632</t>
        </is>
      </c>
      <c r="L443" s="6" t="inlineStr">
        <is>
          <t>PwC Services - On-Camera Autocue Kit with Operator (Half-day call 4-hours)</t>
        </is>
      </c>
      <c r="M443" s="6" t="inlineStr">
        <is>
          <t>VIDEO</t>
        </is>
      </c>
    </row>
    <row r="444">
      <c r="A444" s="6" t="n">
        <v>42150</v>
      </c>
      <c r="B444" s="6" t="n">
        <v>42150</v>
      </c>
      <c r="C444" s="6" t="inlineStr">
        <is>
          <t>Video Labour</t>
        </is>
      </c>
      <c r="D444" s="6" t="inlineStr">
        <is>
          <t>Receivable Invoice</t>
        </is>
      </c>
      <c r="E444" s="37" t="n">
        <v>46259</v>
      </c>
      <c r="F444" s="6" t="inlineStr">
        <is>
          <t>PwC Services</t>
        </is>
      </c>
      <c r="G444" s="39" t="n">
        <v>0</v>
      </c>
      <c r="H444" s="39" t="n">
        <v>750</v>
      </c>
      <c r="I444" s="6" t="inlineStr">
        <is>
          <t>26072903V - PWC - GB Webcast - 11.8.26 [VID]</t>
        </is>
      </c>
      <c r="J444" s="6" t="inlineStr">
        <is>
          <t>INV-10577</t>
        </is>
      </c>
      <c r="K444" s="6" t="inlineStr">
        <is>
          <t>PO2601703632</t>
        </is>
      </c>
      <c r="L444" s="6" t="inlineStr">
        <is>
          <t>PwC Services - On-Camera Autocue Kit with Operator (Half-day call 4-hours) - TBC</t>
        </is>
      </c>
      <c r="M444" s="6" t="inlineStr">
        <is>
          <t>VIDEO</t>
        </is>
      </c>
    </row>
    <row r="445">
      <c r="A445" s="6" t="n">
        <v>42150</v>
      </c>
      <c r="B445" s="6" t="n">
        <v>42150</v>
      </c>
      <c r="C445" s="6" t="inlineStr">
        <is>
          <t>Video Labour</t>
        </is>
      </c>
      <c r="D445" s="6" t="inlineStr">
        <is>
          <t>Receivable Invoice</t>
        </is>
      </c>
      <c r="E445" s="37" t="n">
        <v>46259</v>
      </c>
      <c r="F445" s="6" t="inlineStr">
        <is>
          <t>PwC Services</t>
        </is>
      </c>
      <c r="G445" s="39" t="n">
        <v>0</v>
      </c>
      <c r="H445" s="39" t="n">
        <v>970</v>
      </c>
      <c r="I445" s="6" t="inlineStr">
        <is>
          <t>26072903V - PWC - GB Webcast - 11.8.26 [VID]</t>
        </is>
      </c>
      <c r="J445" s="6" t="inlineStr">
        <is>
          <t>INV-10577</t>
        </is>
      </c>
      <c r="K445" s="6" t="inlineStr">
        <is>
          <t>PO2601703632</t>
        </is>
      </c>
      <c r="L445" s="6" t="inlineStr">
        <is>
          <t>PwC Services - Camera Operator Half Day</t>
        </is>
      </c>
      <c r="M445" s="6" t="inlineStr">
        <is>
          <t>VIDEO</t>
        </is>
      </c>
    </row>
    <row r="446">
      <c r="A446" s="6" t="n">
        <v>42150</v>
      </c>
      <c r="B446" s="6" t="n">
        <v>42150</v>
      </c>
      <c r="C446" s="6" t="inlineStr">
        <is>
          <t>Video Labour</t>
        </is>
      </c>
      <c r="D446" s="6" t="inlineStr">
        <is>
          <t>Receivable Invoice</t>
        </is>
      </c>
      <c r="E446" s="37" t="n">
        <v>46260</v>
      </c>
      <c r="F446" s="6" t="inlineStr">
        <is>
          <t>The Lottery Corporation Limited</t>
        </is>
      </c>
      <c r="G446" s="39" t="n">
        <v>0</v>
      </c>
      <c r="H446" s="39" t="n">
        <v>560</v>
      </c>
      <c r="I446" s="6" t="inlineStr">
        <is>
          <t>26061106V - TLC Full Year Results MEL [VID]</t>
        </is>
      </c>
      <c r="J446" s="6" t="inlineStr">
        <is>
          <t>INV-10591</t>
        </is>
      </c>
      <c r="K446" s="6" t="inlineStr">
        <is>
          <t>TLC - Full Year Results Briefing 19.08.2026</t>
        </is>
      </c>
      <c r="L446" s="6" t="inlineStr">
        <is>
          <t>The Lottery Corporation Limited - Project Delivery (Live Event Post-Production) (&lt;6 Videos)</t>
        </is>
      </c>
      <c r="M446" s="6" t="inlineStr">
        <is>
          <t>VIDEO</t>
        </is>
      </c>
    </row>
    <row r="447">
      <c r="A447" s="6" t="n">
        <v>42150</v>
      </c>
      <c r="B447" s="6" t="n">
        <v>42150</v>
      </c>
      <c r="C447" s="6" t="inlineStr">
        <is>
          <t>Video Labour</t>
        </is>
      </c>
      <c r="D447" s="6" t="inlineStr">
        <is>
          <t>Receivable Invoice</t>
        </is>
      </c>
      <c r="E447" s="37" t="n">
        <v>46261</v>
      </c>
      <c r="F447" s="6" t="inlineStr">
        <is>
          <t>ASX Operations Pty Ltd</t>
        </is>
      </c>
      <c r="G447" s="39" t="n">
        <v>0</v>
      </c>
      <c r="H447" s="39" t="n">
        <v>485</v>
      </c>
      <c r="I447" s="6" t="inlineStr">
        <is>
          <t>2608604V - ASX - FYR Employee Town Hall - 13.8.26 [VID]</t>
        </is>
      </c>
      <c r="J447" s="6" t="inlineStr">
        <is>
          <t>INV-10599</t>
        </is>
      </c>
      <c r="K447" s="6" t="inlineStr">
        <is>
          <t>ASX - Employee Town Hall 13.08.2026</t>
        </is>
      </c>
      <c r="L447" s="6" t="inlineStr">
        <is>
          <t>ASX Operations Pty Ltd - Camera Operator Half Day</t>
        </is>
      </c>
      <c r="M447" s="6" t="inlineStr">
        <is>
          <t>VIDEO</t>
        </is>
      </c>
    </row>
    <row r="448">
      <c r="A448" s="6" t="n">
        <v>42150</v>
      </c>
      <c r="B448" s="6" t="n">
        <v>42150</v>
      </c>
      <c r="C448" s="6" t="inlineStr">
        <is>
          <t>Video Labour</t>
        </is>
      </c>
      <c r="D448" s="6" t="inlineStr">
        <is>
          <t>Receivable Invoice</t>
        </is>
      </c>
      <c r="E448" s="37" t="n">
        <v>46261</v>
      </c>
      <c r="F448" s="6" t="inlineStr">
        <is>
          <t>ASX Operations Pty Ltd</t>
        </is>
      </c>
      <c r="G448" s="39" t="n">
        <v>0</v>
      </c>
      <c r="H448" s="39" t="n">
        <v>420</v>
      </c>
      <c r="I448" s="6" t="inlineStr">
        <is>
          <t>26072906V - ASX Advisory Group on Corporate Governance [VID]</t>
        </is>
      </c>
      <c r="J448" s="6" t="inlineStr">
        <is>
          <t>INV-10600</t>
        </is>
      </c>
      <c r="K448" s="6" t="inlineStr">
        <is>
          <t>ASX - Advisory Group on Corporate Governance - 18.08.2026</t>
        </is>
      </c>
      <c r="L448" s="6" t="inlineStr">
        <is>
          <t>ASX Operations Pty Ltd - Captions</t>
        </is>
      </c>
      <c r="M448" s="6" t="inlineStr">
        <is>
          <t>VIDEO</t>
        </is>
      </c>
    </row>
    <row r="449">
      <c r="A449" s="6" t="n">
        <v>42150</v>
      </c>
      <c r="B449" s="6" t="n">
        <v>42150</v>
      </c>
      <c r="C449" s="6" t="inlineStr">
        <is>
          <t>Video Labour</t>
        </is>
      </c>
      <c r="D449" s="6" t="inlineStr">
        <is>
          <t>Receivable Invoice</t>
        </is>
      </c>
      <c r="E449" s="37" t="n">
        <v>46261</v>
      </c>
      <c r="F449" s="6" t="inlineStr">
        <is>
          <t>ASX Operations Pty Ltd</t>
        </is>
      </c>
      <c r="G449" s="39" t="n">
        <v>0</v>
      </c>
      <c r="H449" s="39" t="n">
        <v>140</v>
      </c>
      <c r="I449" s="6" t="inlineStr">
        <is>
          <t>26072906V - ASX Advisory Group on Corporate Governance [VID]</t>
        </is>
      </c>
      <c r="J449" s="6" t="inlineStr">
        <is>
          <t>INV-10600</t>
        </is>
      </c>
      <c r="K449" s="6" t="inlineStr">
        <is>
          <t>ASX - Advisory Group on Corporate Governance - 18.08.2026</t>
        </is>
      </c>
      <c r="L449" s="6" t="inlineStr">
        <is>
          <t>ASX Operations Pty Ltd - Graphics</t>
        </is>
      </c>
      <c r="M449" s="6" t="inlineStr">
        <is>
          <t>VIDEO</t>
        </is>
      </c>
    </row>
    <row r="450">
      <c r="A450" s="6" t="n">
        <v>42150</v>
      </c>
      <c r="B450" s="6" t="n">
        <v>42150</v>
      </c>
      <c r="C450" s="6" t="inlineStr">
        <is>
          <t>Video Labour</t>
        </is>
      </c>
      <c r="D450" s="6" t="inlineStr">
        <is>
          <t>Receivable Invoice</t>
        </is>
      </c>
      <c r="E450" s="37" t="n">
        <v>46261</v>
      </c>
      <c r="F450" s="6" t="inlineStr">
        <is>
          <t>ASX Operations Pty Ltd</t>
        </is>
      </c>
      <c r="G450" s="39" t="n">
        <v>0</v>
      </c>
      <c r="H450" s="39" t="n">
        <v>190</v>
      </c>
      <c r="I450" s="6" t="inlineStr">
        <is>
          <t>26072906V - ASX Advisory Group on Corporate Governance [VID]</t>
        </is>
      </c>
      <c r="J450" s="6" t="inlineStr">
        <is>
          <t>INV-10600</t>
        </is>
      </c>
      <c r="K450" s="6" t="inlineStr">
        <is>
          <t>ASX - Advisory Group on Corporate Governance - 18.08.2026</t>
        </is>
      </c>
      <c r="L450" s="6" t="inlineStr">
        <is>
          <t>ASX Operations Pty Ltd - Audio Operator</t>
        </is>
      </c>
      <c r="M450" s="6" t="inlineStr">
        <is>
          <t>VIDEO</t>
        </is>
      </c>
    </row>
    <row r="451">
      <c r="A451" s="6" t="n">
        <v>42150</v>
      </c>
      <c r="B451" s="6" t="n">
        <v>42150</v>
      </c>
      <c r="C451" s="6" t="inlineStr">
        <is>
          <t>Video Labour</t>
        </is>
      </c>
      <c r="D451" s="6" t="inlineStr">
        <is>
          <t>Receivable Invoice</t>
        </is>
      </c>
      <c r="E451" s="37" t="n">
        <v>46261</v>
      </c>
      <c r="F451" s="6" t="inlineStr">
        <is>
          <t>ASX Operations Pty Ltd</t>
        </is>
      </c>
      <c r="G451" s="39" t="n">
        <v>0</v>
      </c>
      <c r="H451" s="39" t="n">
        <v>242.5</v>
      </c>
      <c r="I451" s="6" t="inlineStr">
        <is>
          <t>26072906V - ASX Advisory Group on Corporate Governance [VID]</t>
        </is>
      </c>
      <c r="J451" s="6" t="inlineStr">
        <is>
          <t>INV-10600</t>
        </is>
      </c>
      <c r="K451" s="6" t="inlineStr">
        <is>
          <t>ASX - Advisory Group on Corporate Governance - 18.08.2026</t>
        </is>
      </c>
      <c r="L451" s="6" t="inlineStr">
        <is>
          <t>ASX Operations Pty Ltd - Camera Operator</t>
        </is>
      </c>
      <c r="M451" s="6" t="inlineStr">
        <is>
          <t>VIDEO</t>
        </is>
      </c>
    </row>
    <row r="452">
      <c r="A452" s="6" t="n">
        <v>42150</v>
      </c>
      <c r="B452" s="6" t="n">
        <v>42150</v>
      </c>
      <c r="C452" s="6" t="inlineStr">
        <is>
          <t>Video Labour</t>
        </is>
      </c>
      <c r="D452" s="6" t="inlineStr">
        <is>
          <t>Receivable Invoice</t>
        </is>
      </c>
      <c r="E452" s="37" t="n">
        <v>46261</v>
      </c>
      <c r="F452" s="6" t="inlineStr">
        <is>
          <t>ASX Operations Pty Ltd</t>
        </is>
      </c>
      <c r="G452" s="39" t="n">
        <v>0</v>
      </c>
      <c r="H452" s="39" t="n">
        <v>190</v>
      </c>
      <c r="I452" s="6" t="inlineStr">
        <is>
          <t>26072906V - ASX Advisory Group on Corporate Governance [VID]</t>
        </is>
      </c>
      <c r="J452" s="6" t="inlineStr">
        <is>
          <t>INV-10600</t>
        </is>
      </c>
      <c r="K452" s="6" t="inlineStr">
        <is>
          <t>ASX - Advisory Group on Corporate Governance - 18.08.2026</t>
        </is>
      </c>
      <c r="L452" s="6" t="inlineStr">
        <is>
          <t>ASX Operations Pty Ltd - Camera Operator Bump-In</t>
        </is>
      </c>
      <c r="M452" s="6" t="inlineStr">
        <is>
          <t>VIDEO</t>
        </is>
      </c>
    </row>
    <row r="453">
      <c r="A453" s="6" t="n">
        <v>42150</v>
      </c>
      <c r="B453" s="6" t="n">
        <v>42150</v>
      </c>
      <c r="C453" s="6" t="inlineStr">
        <is>
          <t>Video Labour</t>
        </is>
      </c>
      <c r="D453" s="6" t="inlineStr">
        <is>
          <t>Receivable Invoice</t>
        </is>
      </c>
      <c r="E453" s="37" t="n">
        <v>46261</v>
      </c>
      <c r="F453" s="6" t="inlineStr">
        <is>
          <t>ASX Operations Pty Ltd</t>
        </is>
      </c>
      <c r="G453" s="39" t="n">
        <v>0</v>
      </c>
      <c r="H453" s="39" t="n">
        <v>190</v>
      </c>
      <c r="I453" s="6" t="inlineStr">
        <is>
          <t>26072906V - ASX Advisory Group on Corporate Governance [VID]</t>
        </is>
      </c>
      <c r="J453" s="6" t="inlineStr">
        <is>
          <t>INV-10600</t>
        </is>
      </c>
      <c r="K453" s="6" t="inlineStr">
        <is>
          <t>ASX - Advisory Group on Corporate Governance - 18.08.2026</t>
        </is>
      </c>
      <c r="L453" s="6" t="inlineStr">
        <is>
          <t>ASX Operations Pty Ltd - Camera Operator Bump-Out</t>
        </is>
      </c>
      <c r="M453" s="6" t="inlineStr">
        <is>
          <t>VIDEO</t>
        </is>
      </c>
    </row>
    <row r="454">
      <c r="A454" s="6" t="n">
        <v>42150</v>
      </c>
      <c r="B454" s="6" t="n">
        <v>42150</v>
      </c>
      <c r="C454" s="6" t="inlineStr">
        <is>
          <t>Video Labour</t>
        </is>
      </c>
      <c r="D454" s="6" t="inlineStr">
        <is>
          <t>Receivable Invoice</t>
        </is>
      </c>
      <c r="E454" s="37" t="n">
        <v>46261</v>
      </c>
      <c r="F454" s="6" t="inlineStr">
        <is>
          <t>ASX Operations Pty Ltd</t>
        </is>
      </c>
      <c r="G454" s="39" t="n">
        <v>0</v>
      </c>
      <c r="H454" s="39" t="n">
        <v>460</v>
      </c>
      <c r="I454" s="6" t="inlineStr">
        <is>
          <t>26072906V - ASX Advisory Group on Corporate Governance [VID]</t>
        </is>
      </c>
      <c r="J454" s="6" t="inlineStr">
        <is>
          <t>INV-10600</t>
        </is>
      </c>
      <c r="K454" s="6" t="inlineStr">
        <is>
          <t>ASX - Advisory Group on Corporate Governance - 18.08.2026</t>
        </is>
      </c>
      <c r="L454" s="6" t="inlineStr">
        <is>
          <t>ASX Operations Pty Ltd - Production Management &amp; Crew Coordination (Video)</t>
        </is>
      </c>
      <c r="M454" s="6" t="inlineStr">
        <is>
          <t>VIDEO</t>
        </is>
      </c>
    </row>
    <row r="455">
      <c r="A455" s="6" t="n">
        <v>42150</v>
      </c>
      <c r="B455" s="6" t="n">
        <v>42150</v>
      </c>
      <c r="C455" s="6" t="inlineStr">
        <is>
          <t>Video Labour</t>
        </is>
      </c>
      <c r="D455" s="6" t="inlineStr">
        <is>
          <t>Receivable Invoice</t>
        </is>
      </c>
      <c r="E455" s="37" t="n">
        <v>46261</v>
      </c>
      <c r="F455" s="6" t="inlineStr">
        <is>
          <t>ASX Operations Pty Ltd</t>
        </is>
      </c>
      <c r="G455" s="39" t="n">
        <v>0</v>
      </c>
      <c r="H455" s="39" t="n">
        <v>560</v>
      </c>
      <c r="I455" s="6" t="inlineStr">
        <is>
          <t>26072906V - ASX Advisory Group on Corporate Governance [VID]</t>
        </is>
      </c>
      <c r="J455" s="6" t="inlineStr">
        <is>
          <t>INV-10600</t>
        </is>
      </c>
      <c r="K455" s="6" t="inlineStr">
        <is>
          <t>ASX - Advisory Group on Corporate Governance - 18.08.2026</t>
        </is>
      </c>
      <c r="L455" s="6" t="inlineStr">
        <is>
          <t>ASX Operations Pty Ltd - Video Editor</t>
        </is>
      </c>
      <c r="M455" s="6" t="inlineStr">
        <is>
          <t>VIDEO</t>
        </is>
      </c>
    </row>
    <row r="456">
      <c r="A456" s="6" t="n">
        <v>42150</v>
      </c>
      <c r="B456" s="6" t="n">
        <v>42150</v>
      </c>
      <c r="C456" s="6" t="inlineStr">
        <is>
          <t>Video Labour</t>
        </is>
      </c>
      <c r="D456" s="6" t="inlineStr">
        <is>
          <t>Receivable Invoice</t>
        </is>
      </c>
      <c r="E456" s="37" t="n">
        <v>46261</v>
      </c>
      <c r="F456" s="6" t="inlineStr">
        <is>
          <t>ASX Operations Pty Ltd</t>
        </is>
      </c>
      <c r="G456" s="39" t="n">
        <v>0</v>
      </c>
      <c r="H456" s="39" t="n">
        <v>190</v>
      </c>
      <c r="I456" s="6" t="inlineStr">
        <is>
          <t>26072906V - ASX Advisory Group on Corporate Governance [VID]</t>
        </is>
      </c>
      <c r="J456" s="6" t="inlineStr">
        <is>
          <t>INV-10600</t>
        </is>
      </c>
      <c r="K456" s="6" t="inlineStr">
        <is>
          <t>ASX - Advisory Group on Corporate Governance - 18.08.2026</t>
        </is>
      </c>
      <c r="L456" s="6" t="inlineStr">
        <is>
          <t>ASX Operations Pty Ltd - Warehouse Equipment Preparation (Video)</t>
        </is>
      </c>
      <c r="M456" s="6" t="inlineStr">
        <is>
          <t>VIDEO</t>
        </is>
      </c>
    </row>
    <row r="457">
      <c r="A457" s="6" t="n">
        <v>42150</v>
      </c>
      <c r="B457" s="6" t="n">
        <v>42150</v>
      </c>
      <c r="C457" s="6" t="inlineStr">
        <is>
          <t>Video Labour</t>
        </is>
      </c>
      <c r="D457" s="6" t="inlineStr">
        <is>
          <t>Receivable Invoice</t>
        </is>
      </c>
      <c r="E457" s="37" t="n">
        <v>46265</v>
      </c>
      <c r="F457" s="6" t="inlineStr">
        <is>
          <t>Downer EDI Limited</t>
        </is>
      </c>
      <c r="G457" s="39" t="n">
        <v>0</v>
      </c>
      <c r="H457" s="39" t="n">
        <v>575</v>
      </c>
      <c r="I457" s="6" t="inlineStr">
        <is>
          <t>26073111V - Downer - FYR &amp; Employee Webcast - 25.8.26 [VID]</t>
        </is>
      </c>
      <c r="J457" s="6" t="inlineStr">
        <is>
          <t>INV-10611</t>
        </is>
      </c>
      <c r="K457" s="6" t="inlineStr">
        <is>
          <t>Downer - Full Year Employee Briefing 25.08.2026</t>
        </is>
      </c>
      <c r="L457" s="6" t="inlineStr">
        <is>
          <t>Downer EDI Limited - Camera Director</t>
        </is>
      </c>
      <c r="M457" s="6" t="inlineStr">
        <is>
          <t>VIDEO</t>
        </is>
      </c>
    </row>
    <row r="458">
      <c r="A458" s="6" t="n">
        <v>42150</v>
      </c>
      <c r="B458" s="6" t="n">
        <v>42150</v>
      </c>
      <c r="C458" s="6" t="inlineStr">
        <is>
          <t>Video Labour</t>
        </is>
      </c>
      <c r="D458" s="6" t="inlineStr">
        <is>
          <t>Receivable Invoice</t>
        </is>
      </c>
      <c r="E458" s="37" t="n">
        <v>46265</v>
      </c>
      <c r="F458" s="6" t="inlineStr">
        <is>
          <t>Ventia</t>
        </is>
      </c>
      <c r="G458" s="39" t="n">
        <v>0</v>
      </c>
      <c r="H458" s="39" t="n">
        <v>485</v>
      </c>
      <c r="I458" s="6" t="inlineStr">
        <is>
          <t>26061109V - Ventia - FYR26 - 24.8.26 [VID]</t>
        </is>
      </c>
      <c r="J458" s="6" t="inlineStr">
        <is>
          <t>INV-10593</t>
        </is>
      </c>
      <c r="K458" s="6" t="inlineStr">
        <is>
          <t>Ventia - Employee HYR Results Town Hall 24.08.2026 (PO4701366307)</t>
        </is>
      </c>
      <c r="L458" s="6" t="inlineStr">
        <is>
          <t>Ventia - Camera Operator Half Day</t>
        </is>
      </c>
      <c r="M458" s="6" t="inlineStr">
        <is>
          <t>VIDEO</t>
        </is>
      </c>
    </row>
    <row r="459">
      <c r="A459" s="6" t="n">
        <v>42150</v>
      </c>
      <c r="B459" s="6" t="n">
        <v>42150</v>
      </c>
      <c r="C459" s="6" t="inlineStr">
        <is>
          <t>Video Labour</t>
        </is>
      </c>
      <c r="D459" s="6" t="inlineStr">
        <is>
          <t>Manual Journal</t>
        </is>
      </c>
      <c r="E459" s="37" t="n">
        <v>46265</v>
      </c>
      <c r="F459" s="6" t="inlineStr">
        <is>
          <t>ASX Operations Pty Ltd</t>
        </is>
      </c>
      <c r="G459" s="39" t="n">
        <v>0</v>
      </c>
      <c r="H459" s="39" t="n">
        <v>190</v>
      </c>
      <c r="I459" s="6" t="inlineStr">
        <is>
          <t>26061602V - ASX - CEO Connect (Extended) - 1.9.26 [VID]</t>
        </is>
      </c>
      <c r="J459" s="6" t="n"/>
      <c r="K459" s="6" t="inlineStr">
        <is>
          <t>#70428</t>
        </is>
      </c>
      <c r="L459" s="6" t="inlineStr">
        <is>
          <t>Pre-PROD &amp; INT Work Accrual for September 2026 - ASX CEO Connect (Extended Results) 1.9.26 [VID] pre-vid labour</t>
        </is>
      </c>
      <c r="M459" s="6" t="inlineStr">
        <is>
          <t>VIDEO</t>
        </is>
      </c>
    </row>
    <row r="460">
      <c r="A460" s="6" t="n">
        <v>42150</v>
      </c>
      <c r="B460" s="6" t="n">
        <v>42150</v>
      </c>
      <c r="C460" s="6" t="inlineStr">
        <is>
          <t>Video Labour</t>
        </is>
      </c>
      <c r="D460" s="6" t="inlineStr">
        <is>
          <t>Manual Journal</t>
        </is>
      </c>
      <c r="E460" s="37" t="n">
        <v>46265</v>
      </c>
      <c r="F460" s="6" t="inlineStr">
        <is>
          <t>APT Management Services Pty Limited</t>
        </is>
      </c>
      <c r="G460" s="39" t="n">
        <v>0</v>
      </c>
      <c r="H460" s="39" t="n">
        <v>485</v>
      </c>
      <c r="I460" s="6" t="inlineStr">
        <is>
          <t>26061108V - APA - Qtly All Hands FYR26 - 20.8.26 [VID]</t>
        </is>
      </c>
      <c r="J460" s="6" t="n"/>
      <c r="K460" s="6" t="inlineStr">
        <is>
          <t>#70437</t>
        </is>
      </c>
      <c r="L460" s="6" t="inlineStr">
        <is>
          <t>WIP Journal August 2026 - APA FYR All Hands August 2026 Package - Vid Labour (Revenue) INV-10521</t>
        </is>
      </c>
      <c r="M460" s="6" t="inlineStr">
        <is>
          <t>VIDEO</t>
        </is>
      </c>
    </row>
    <row r="461">
      <c r="A461" s="6" t="n">
        <v>42200</v>
      </c>
      <c r="B461" s="6" t="n">
        <v>42200</v>
      </c>
      <c r="C461" s="6" t="inlineStr">
        <is>
          <t>Ad Hoc Service Labour</t>
        </is>
      </c>
      <c r="D461" s="6" t="inlineStr">
        <is>
          <t>Receivable Invoice</t>
        </is>
      </c>
      <c r="E461" s="37" t="n">
        <v>46233</v>
      </c>
      <c r="F461" s="6" t="inlineStr">
        <is>
          <t>PwC Services</t>
        </is>
      </c>
      <c r="G461" s="39" t="n">
        <v>0</v>
      </c>
      <c r="H461" s="39" t="n">
        <v>340</v>
      </c>
      <c r="I461" s="6" t="inlineStr">
        <is>
          <t>2540 - PWC - SYD Tech [ONS]</t>
        </is>
      </c>
      <c r="J461" s="6" t="inlineStr">
        <is>
          <t>INV-10537</t>
        </is>
      </c>
      <c r="K461" s="6" t="inlineStr">
        <is>
          <t>PO2601703166</t>
        </is>
      </c>
      <c r="L461" s="6" t="inlineStr">
        <is>
          <t>PwC Services - Afterhours Technical Support</t>
        </is>
      </c>
      <c r="M461" s="6" t="inlineStr">
        <is>
          <t>ONSITE</t>
        </is>
      </c>
    </row>
    <row r="462">
      <c r="A462" s="6" t="n">
        <v>42200</v>
      </c>
      <c r="B462" s="6" t="n">
        <v>42200</v>
      </c>
      <c r="C462" s="6" t="inlineStr">
        <is>
          <t>Ad Hoc Service Labour</t>
        </is>
      </c>
      <c r="D462" s="6" t="inlineStr">
        <is>
          <t>Receivable Invoice</t>
        </is>
      </c>
      <c r="E462" s="37" t="n">
        <v>46233</v>
      </c>
      <c r="F462" s="6" t="inlineStr">
        <is>
          <t>PwC Services</t>
        </is>
      </c>
      <c r="G462" s="39" t="n">
        <v>0</v>
      </c>
      <c r="H462" s="39" t="n">
        <v>4250</v>
      </c>
      <c r="I462" s="6" t="inlineStr">
        <is>
          <t>20250731 - PWC National Pool of Hours [ONS]</t>
        </is>
      </c>
      <c r="J462" s="6" t="inlineStr">
        <is>
          <t>INV-10539</t>
        </is>
      </c>
      <c r="K462" s="6" t="inlineStr">
        <is>
          <t>PO2601703215</t>
        </is>
      </c>
      <c r="L462" s="6" t="inlineStr">
        <is>
          <t>PwC Services - PPWC - Pool of hours for National AV Support (50hrs)</t>
        </is>
      </c>
      <c r="M462" s="6" t="inlineStr">
        <is>
          <t>ONSITE</t>
        </is>
      </c>
    </row>
    <row r="463">
      <c r="A463" s="6" t="n">
        <v>42200</v>
      </c>
      <c r="B463" s="6" t="n">
        <v>42200</v>
      </c>
      <c r="C463" s="6" t="inlineStr">
        <is>
          <t>Ad Hoc Service Labour</t>
        </is>
      </c>
      <c r="D463" s="6" t="inlineStr">
        <is>
          <t>Receivable Invoice</t>
        </is>
      </c>
      <c r="E463" s="37" t="n">
        <v>46233</v>
      </c>
      <c r="F463" s="6" t="inlineStr">
        <is>
          <t>Australian Payments Network</t>
        </is>
      </c>
      <c r="G463" s="39" t="n">
        <v>0</v>
      </c>
      <c r="H463" s="39" t="n">
        <v>680</v>
      </c>
      <c r="I463" s="6" t="inlineStr">
        <is>
          <t>3056 - AusPayNet Onsite [Chargeable]</t>
        </is>
      </c>
      <c r="J463" s="6" t="inlineStr">
        <is>
          <t>INV-10541</t>
        </is>
      </c>
      <c r="K463" s="6" t="inlineStr">
        <is>
          <t>AV Support 22 &amp; 24 July 2026</t>
        </is>
      </c>
      <c r="L463" s="6" t="inlineStr">
        <is>
          <t>Australian Payments Network - AV Support - 4hr call outs 22nd &amp; 24th July</t>
        </is>
      </c>
      <c r="M463" s="6" t="inlineStr">
        <is>
          <t>ONSITE</t>
        </is>
      </c>
    </row>
    <row r="464">
      <c r="A464" s="6" t="n">
        <v>42200</v>
      </c>
      <c r="B464" s="6" t="n">
        <v>42200</v>
      </c>
      <c r="C464" s="6" t="inlineStr">
        <is>
          <t>Ad Hoc Service Labour</t>
        </is>
      </c>
      <c r="D464" s="6" t="inlineStr">
        <is>
          <t>Receivable Invoice</t>
        </is>
      </c>
      <c r="E464" s="37" t="n">
        <v>46233</v>
      </c>
      <c r="F464" s="6" t="inlineStr">
        <is>
          <t>Deloitte Services P/L for Deloitte Services Trust</t>
        </is>
      </c>
      <c r="G464" s="39" t="n">
        <v>0</v>
      </c>
      <c r="H464" s="39" t="n">
        <v>850</v>
      </c>
      <c r="I464" s="6" t="inlineStr">
        <is>
          <t>2347 - DTTL Dedicated Tech [ONS]</t>
        </is>
      </c>
      <c r="J464" s="6" t="inlineStr">
        <is>
          <t>INV-10546</t>
        </is>
      </c>
      <c r="K464" s="6" t="inlineStr">
        <is>
          <t>DTTL Additionals July 2026</t>
        </is>
      </c>
      <c r="L464" s="6" t="inlineStr">
        <is>
          <t>Deloitte Services P/L for Deloitte Services Trust - Technician (Ad-Hoc) - 30th July 2026</t>
        </is>
      </c>
      <c r="M464" s="6" t="inlineStr">
        <is>
          <t>ONSITE</t>
        </is>
      </c>
    </row>
    <row r="465">
      <c r="A465" s="6" t="n">
        <v>42200</v>
      </c>
      <c r="B465" s="6" t="n">
        <v>42200</v>
      </c>
      <c r="C465" s="6" t="inlineStr">
        <is>
          <t>Ad Hoc Service Labour</t>
        </is>
      </c>
      <c r="D465" s="6" t="inlineStr">
        <is>
          <t>Receivable Invoice</t>
        </is>
      </c>
      <c r="E465" s="37" t="n">
        <v>46233</v>
      </c>
      <c r="F465" s="6" t="inlineStr">
        <is>
          <t>Australian Payments Network</t>
        </is>
      </c>
      <c r="G465" s="39" t="n">
        <v>0</v>
      </c>
      <c r="H465" s="39" t="n">
        <v>1670</v>
      </c>
      <c r="I465" s="6" t="inlineStr">
        <is>
          <t>2026021101 - AusPayNet Quarterly AV Support &amp; Maintenance 2026 [ONS]</t>
        </is>
      </c>
      <c r="J465" s="6" t="inlineStr">
        <is>
          <t>INV-10550</t>
        </is>
      </c>
      <c r="K465" s="6" t="inlineStr">
        <is>
          <t>AusPayNet - Quarterly AV Support (Invoice 1/2)</t>
        </is>
      </c>
      <c r="L465" s="6" t="inlineStr">
        <is>
          <t>Australian Payments Network - Quarterly AV Support visits 2026 (Invoice 1/2)</t>
        </is>
      </c>
      <c r="M465" s="6" t="inlineStr">
        <is>
          <t>ONSITE</t>
        </is>
      </c>
    </row>
    <row r="466">
      <c r="A466" s="6" t="n">
        <v>42200</v>
      </c>
      <c r="B466" s="6" t="n">
        <v>42200</v>
      </c>
      <c r="C466" s="6" t="inlineStr">
        <is>
          <t>Ad Hoc Service Labour</t>
        </is>
      </c>
      <c r="D466" s="6" t="inlineStr">
        <is>
          <t>Receivable Invoice</t>
        </is>
      </c>
      <c r="E466" s="37" t="n">
        <v>46233</v>
      </c>
      <c r="F466" s="6" t="inlineStr">
        <is>
          <t>PwC Services</t>
        </is>
      </c>
      <c r="G466" s="39" t="n">
        <v>0</v>
      </c>
      <c r="H466" s="39" t="n">
        <v>340</v>
      </c>
      <c r="I466" s="6" t="inlineStr">
        <is>
          <t>2540 - PWC - SYD Tech [ONS]</t>
        </is>
      </c>
      <c r="J466" s="6" t="inlineStr">
        <is>
          <t>INV-10545</t>
        </is>
      </c>
      <c r="K466" s="6" t="inlineStr">
        <is>
          <t>PO2601703274</t>
        </is>
      </c>
      <c r="L466" s="6" t="inlineStr">
        <is>
          <t>PwC Services - PWC Melbourne Support | AV Support (4hrs) - 30th July 2026 | 7am-11am</t>
        </is>
      </c>
      <c r="M466" s="6" t="inlineStr">
        <is>
          <t>ONSITE</t>
        </is>
      </c>
    </row>
    <row r="467">
      <c r="A467" s="6" t="n">
        <v>42200</v>
      </c>
      <c r="B467" s="6" t="n">
        <v>42200</v>
      </c>
      <c r="C467" s="6" t="inlineStr">
        <is>
          <t>Ad Hoc Service Labour</t>
        </is>
      </c>
      <c r="D467" s="6" t="inlineStr">
        <is>
          <t>Receivable Invoice</t>
        </is>
      </c>
      <c r="E467" s="37" t="n">
        <v>46234</v>
      </c>
      <c r="F467" s="6" t="inlineStr">
        <is>
          <t>Bank of Western Australia Ltd (Bankwest)</t>
        </is>
      </c>
      <c r="G467" s="39" t="n">
        <v>0</v>
      </c>
      <c r="H467" s="39" t="n">
        <v>160</v>
      </c>
      <c r="I467" s="6" t="inlineStr">
        <is>
          <t>2192 - Bankwest Additional Tech [ONS]</t>
        </is>
      </c>
      <c r="J467" s="6" t="inlineStr">
        <is>
          <t>INV-10530</t>
        </is>
      </c>
      <c r="K467" s="6" t="inlineStr">
        <is>
          <t>85720001BWPCSJUN27 Additionals</t>
        </is>
      </c>
      <c r="L467" s="6" t="inlineStr">
        <is>
          <t>Bank of Western Australia Ltd (Bankwest) - Technician (TM)</t>
        </is>
      </c>
      <c r="M467" s="6" t="inlineStr">
        <is>
          <t>ONSITE</t>
        </is>
      </c>
    </row>
    <row r="468">
      <c r="A468" s="6" t="n">
        <v>42200</v>
      </c>
      <c r="B468" s="6" t="n">
        <v>42200</v>
      </c>
      <c r="C468" s="6" t="inlineStr">
        <is>
          <t>Ad Hoc Service Labour</t>
        </is>
      </c>
      <c r="D468" s="6" t="inlineStr">
        <is>
          <t>Receivable Invoice</t>
        </is>
      </c>
      <c r="E468" s="37" t="n">
        <v>46234</v>
      </c>
      <c r="F468" s="6" t="inlineStr">
        <is>
          <t>Bank of Western Australia Ltd (Bankwest)</t>
        </is>
      </c>
      <c r="G468" s="39" t="n">
        <v>0</v>
      </c>
      <c r="H468" s="39" t="n">
        <v>320</v>
      </c>
      <c r="I468" s="6" t="inlineStr">
        <is>
          <t>2192 - Bankwest Additional Tech [ONS]</t>
        </is>
      </c>
      <c r="J468" s="6" t="inlineStr">
        <is>
          <t>INV-10530</t>
        </is>
      </c>
      <c r="K468" s="6" t="inlineStr">
        <is>
          <t>85720001BWPCSJUN27 Additionals</t>
        </is>
      </c>
      <c r="L468" s="6" t="inlineStr">
        <is>
          <t>Bank of Western Australia Ltd (Bankwest) - Technician (IB)</t>
        </is>
      </c>
      <c r="M468" s="6" t="inlineStr">
        <is>
          <t>ONSITE</t>
        </is>
      </c>
    </row>
    <row r="469">
      <c r="A469" s="6" t="n">
        <v>42200</v>
      </c>
      <c r="B469" s="6" t="n">
        <v>42200</v>
      </c>
      <c r="C469" s="6" t="inlineStr">
        <is>
          <t>Ad Hoc Service Labour</t>
        </is>
      </c>
      <c r="D469" s="6" t="inlineStr">
        <is>
          <t>Receivable Invoice</t>
        </is>
      </c>
      <c r="E469" s="37" t="n">
        <v>46234</v>
      </c>
      <c r="F469" s="6" t="inlineStr">
        <is>
          <t>Bank of Western Australia Ltd (Bankwest)</t>
        </is>
      </c>
      <c r="G469" s="39" t="n">
        <v>0</v>
      </c>
      <c r="H469" s="39" t="n">
        <v>640</v>
      </c>
      <c r="I469" s="6" t="inlineStr">
        <is>
          <t>2192 - Bankwest Additional Tech [ONS]</t>
        </is>
      </c>
      <c r="J469" s="6" t="inlineStr">
        <is>
          <t>INV-10530</t>
        </is>
      </c>
      <c r="K469" s="6" t="inlineStr">
        <is>
          <t>85720001BWPCSJUN27 Additionals</t>
        </is>
      </c>
      <c r="L469" s="6" t="inlineStr">
        <is>
          <t>Bank of Western Australia Ltd (Bankwest) - Technician (IB)</t>
        </is>
      </c>
      <c r="M469" s="6" t="inlineStr">
        <is>
          <t>ONSITE</t>
        </is>
      </c>
    </row>
    <row r="470">
      <c r="A470" s="6" t="n">
        <v>42200</v>
      </c>
      <c r="B470" s="6" t="n">
        <v>42200</v>
      </c>
      <c r="C470" s="6" t="inlineStr">
        <is>
          <t>Ad Hoc Service Labour</t>
        </is>
      </c>
      <c r="D470" s="6" t="inlineStr">
        <is>
          <t>Receivable Invoice</t>
        </is>
      </c>
      <c r="E470" s="37" t="n">
        <v>46234</v>
      </c>
      <c r="F470" s="6" t="inlineStr">
        <is>
          <t>PwC Services</t>
        </is>
      </c>
      <c r="G470" s="39" t="n">
        <v>0</v>
      </c>
      <c r="H470" s="39" t="n">
        <v>7150</v>
      </c>
      <c r="I470" s="6" t="inlineStr">
        <is>
          <t>2488 - PWC IT P/T BNE [ONS]</t>
        </is>
      </c>
      <c r="J470" s="6" t="inlineStr">
        <is>
          <t>INV-10531</t>
        </is>
      </c>
      <c r="K470" s="6" t="inlineStr">
        <is>
          <t>PO2601702371</t>
        </is>
      </c>
      <c r="L470" s="6" t="inlineStr">
        <is>
          <t>PwC Services - PWC Brisbane AV Support - 12 Months</t>
        </is>
      </c>
      <c r="M470" s="6" t="inlineStr">
        <is>
          <t>ONSITE</t>
        </is>
      </c>
    </row>
    <row r="471">
      <c r="A471" s="6" t="n">
        <v>42200</v>
      </c>
      <c r="B471" s="6" t="n">
        <v>42200</v>
      </c>
      <c r="C471" s="6" t="inlineStr">
        <is>
          <t>Ad Hoc Service Labour</t>
        </is>
      </c>
      <c r="D471" s="6" t="inlineStr">
        <is>
          <t>Receivable Invoice</t>
        </is>
      </c>
      <c r="E471" s="37" t="n">
        <v>46234</v>
      </c>
      <c r="F471" s="6" t="inlineStr">
        <is>
          <t>PwC Services</t>
        </is>
      </c>
      <c r="G471" s="39" t="n">
        <v>0</v>
      </c>
      <c r="H471" s="39" t="n">
        <v>11907</v>
      </c>
      <c r="I471" s="6" t="inlineStr">
        <is>
          <t>25101301B - PWC IT Support – Sydney [ONS]</t>
        </is>
      </c>
      <c r="J471" s="6" t="inlineStr">
        <is>
          <t>INV-10535</t>
        </is>
      </c>
      <c r="K471" s="6" t="inlineStr">
        <is>
          <t>PO2601702104</t>
        </is>
      </c>
      <c r="L471" s="6" t="inlineStr">
        <is>
          <t>PwC Services - PWC - Sydney - 12 months - July 2026</t>
        </is>
      </c>
      <c r="M471" s="6" t="inlineStr">
        <is>
          <t>ONSITE</t>
        </is>
      </c>
    </row>
    <row r="472">
      <c r="A472" s="6" t="n">
        <v>42200</v>
      </c>
      <c r="B472" s="6" t="n">
        <v>42200</v>
      </c>
      <c r="C472" s="6" t="inlineStr">
        <is>
          <t>Ad Hoc Service Labour</t>
        </is>
      </c>
      <c r="D472" s="6" t="inlineStr">
        <is>
          <t>Receivable Invoice</t>
        </is>
      </c>
      <c r="E472" s="37" t="n">
        <v>46265</v>
      </c>
      <c r="F472" s="6" t="inlineStr">
        <is>
          <t>Deloitte Services P/L for Deloitte Services Trust</t>
        </is>
      </c>
      <c r="G472" s="39" t="n">
        <v>0</v>
      </c>
      <c r="H472" s="39" t="n">
        <v>1275</v>
      </c>
      <c r="I472" s="6" t="inlineStr">
        <is>
          <t>2347 - DTTL Dedicated Tech [ONS]</t>
        </is>
      </c>
      <c r="J472" s="6" t="inlineStr">
        <is>
          <t>INV-10597</t>
        </is>
      </c>
      <c r="K472" s="6" t="inlineStr">
        <is>
          <t>DTTL Additionals August 2026</t>
        </is>
      </c>
      <c r="L472" s="6" t="inlineStr">
        <is>
          <t>Deloitte Services P/L for Deloitte Services Trust - Technician (Ad-Hoc) - 10th &amp; 11th August 2026</t>
        </is>
      </c>
      <c r="M472" s="6" t="inlineStr">
        <is>
          <t>ONSITE</t>
        </is>
      </c>
    </row>
    <row r="473">
      <c r="A473" s="6" t="n">
        <v>42200</v>
      </c>
      <c r="B473" s="6" t="n">
        <v>42200</v>
      </c>
      <c r="C473" s="6" t="inlineStr">
        <is>
          <t>Ad Hoc Service Labour</t>
        </is>
      </c>
      <c r="D473" s="6" t="inlineStr">
        <is>
          <t>Receivable Invoice</t>
        </is>
      </c>
      <c r="E473" s="37" t="n">
        <v>46265</v>
      </c>
      <c r="F473" s="6" t="inlineStr">
        <is>
          <t>Bank of Western Australia Ltd (Bankwest)</t>
        </is>
      </c>
      <c r="G473" s="39" t="n">
        <v>0</v>
      </c>
      <c r="H473" s="39" t="n">
        <v>320</v>
      </c>
      <c r="I473" s="6" t="inlineStr">
        <is>
          <t>2192 - Bankwest Additional Tech [ONS]</t>
        </is>
      </c>
      <c r="J473" s="6" t="inlineStr">
        <is>
          <t>INV-10571</t>
        </is>
      </c>
      <c r="K473" s="6" t="inlineStr">
        <is>
          <t>85720001BWPCSJUN27 Additionals</t>
        </is>
      </c>
      <c r="L473" s="6" t="inlineStr">
        <is>
          <t>Bank of Western Australia Ltd (Bankwest) - Technician (IB)</t>
        </is>
      </c>
      <c r="M473" s="6" t="inlineStr">
        <is>
          <t>ONSITE</t>
        </is>
      </c>
    </row>
    <row r="474">
      <c r="A474" s="6" t="n">
        <v>42200</v>
      </c>
      <c r="B474" s="6" t="n">
        <v>42200</v>
      </c>
      <c r="C474" s="6" t="inlineStr">
        <is>
          <t>Ad Hoc Service Labour</t>
        </is>
      </c>
      <c r="D474" s="6" t="inlineStr">
        <is>
          <t>Receivable Invoice</t>
        </is>
      </c>
      <c r="E474" s="37" t="n">
        <v>46265</v>
      </c>
      <c r="F474" s="6" t="inlineStr">
        <is>
          <t>Bank of Western Australia Ltd (Bankwest)</t>
        </is>
      </c>
      <c r="G474" s="39" t="n">
        <v>0</v>
      </c>
      <c r="H474" s="39" t="n">
        <v>160</v>
      </c>
      <c r="I474" s="6" t="inlineStr">
        <is>
          <t>2192 - Bankwest Additional Tech [ONS]</t>
        </is>
      </c>
      <c r="J474" s="6" t="inlineStr">
        <is>
          <t>INV-10571</t>
        </is>
      </c>
      <c r="K474" s="6" t="inlineStr">
        <is>
          <t>85720001BWPCSJUN27 Additionals</t>
        </is>
      </c>
      <c r="L474" s="6" t="inlineStr">
        <is>
          <t>Bank of Western Australia Ltd (Bankwest) - Technician (TM)</t>
        </is>
      </c>
      <c r="M474" s="6" t="inlineStr">
        <is>
          <t>ONSITE</t>
        </is>
      </c>
    </row>
    <row r="475">
      <c r="A475" s="6" t="n">
        <v>42200</v>
      </c>
      <c r="B475" s="6" t="n">
        <v>42200</v>
      </c>
      <c r="C475" s="6" t="inlineStr">
        <is>
          <t>Ad Hoc Service Labour</t>
        </is>
      </c>
      <c r="D475" s="6" t="inlineStr">
        <is>
          <t>Receivable Invoice</t>
        </is>
      </c>
      <c r="E475" s="37" t="n">
        <v>46265</v>
      </c>
      <c r="F475" s="6" t="inlineStr">
        <is>
          <t>Bank of Western Australia Ltd (Bankwest)</t>
        </is>
      </c>
      <c r="G475" s="39" t="n">
        <v>0</v>
      </c>
      <c r="H475" s="39" t="n">
        <v>320</v>
      </c>
      <c r="I475" s="6" t="inlineStr">
        <is>
          <t>2192 - Bankwest Additional Tech [ONS]</t>
        </is>
      </c>
      <c r="J475" s="6" t="inlineStr">
        <is>
          <t>INV-10571</t>
        </is>
      </c>
      <c r="K475" s="6" t="inlineStr">
        <is>
          <t>85720001BWPCSJUN27 Additionals</t>
        </is>
      </c>
      <c r="L475" s="6" t="inlineStr">
        <is>
          <t>Bank of Western Australia Ltd (Bankwest) - Technician (SC)</t>
        </is>
      </c>
      <c r="M475" s="6" t="inlineStr">
        <is>
          <t>ONSITE</t>
        </is>
      </c>
    </row>
    <row r="476">
      <c r="A476" s="6" t="n">
        <v>42200</v>
      </c>
      <c r="B476" s="6" t="n">
        <v>42200</v>
      </c>
      <c r="C476" s="6" t="inlineStr">
        <is>
          <t>Ad Hoc Service Labour</t>
        </is>
      </c>
      <c r="D476" s="6" t="inlineStr">
        <is>
          <t>Receivable Invoice</t>
        </is>
      </c>
      <c r="E476" s="37" t="n">
        <v>46265</v>
      </c>
      <c r="F476" s="6" t="inlineStr">
        <is>
          <t>Bank of Western Australia Ltd (Bankwest)</t>
        </is>
      </c>
      <c r="G476" s="39" t="n">
        <v>0</v>
      </c>
      <c r="H476" s="39" t="n">
        <v>320</v>
      </c>
      <c r="I476" s="6" t="inlineStr">
        <is>
          <t>2192 - Bankwest Additional Tech [ONS]</t>
        </is>
      </c>
      <c r="J476" s="6" t="inlineStr">
        <is>
          <t>INV-10571</t>
        </is>
      </c>
      <c r="K476" s="6" t="inlineStr">
        <is>
          <t>85720001BWPCSJUN27 Additionals</t>
        </is>
      </c>
      <c r="L476" s="6" t="inlineStr">
        <is>
          <t>Bank of Western Australia Ltd (Bankwest) - Technician (IB)</t>
        </is>
      </c>
      <c r="M476" s="6" t="inlineStr">
        <is>
          <t>ONSITE</t>
        </is>
      </c>
    </row>
    <row r="477">
      <c r="A477" s="6" t="n">
        <v>42200</v>
      </c>
      <c r="B477" s="6" t="n">
        <v>42200</v>
      </c>
      <c r="C477" s="6" t="inlineStr">
        <is>
          <t>Ad Hoc Service Labour</t>
        </is>
      </c>
      <c r="D477" s="6" t="inlineStr">
        <is>
          <t>Receivable Invoice</t>
        </is>
      </c>
      <c r="E477" s="37" t="n">
        <v>46265</v>
      </c>
      <c r="F477" s="6" t="inlineStr">
        <is>
          <t>Bank of Western Australia Ltd (Bankwest)</t>
        </is>
      </c>
      <c r="G477" s="39" t="n">
        <v>0</v>
      </c>
      <c r="H477" s="39" t="n">
        <v>320</v>
      </c>
      <c r="I477" s="6" t="inlineStr">
        <is>
          <t>2192 - Bankwest Additional Tech [ONS]</t>
        </is>
      </c>
      <c r="J477" s="6" t="inlineStr">
        <is>
          <t>INV-10571</t>
        </is>
      </c>
      <c r="K477" s="6" t="inlineStr">
        <is>
          <t>85720001BWPCSJUN27 Additionals</t>
        </is>
      </c>
      <c r="L477" s="6" t="inlineStr">
        <is>
          <t>Bank of Western Australia Ltd (Bankwest) - Technician (IB)</t>
        </is>
      </c>
      <c r="M477" s="6" t="inlineStr">
        <is>
          <t>ONSITE</t>
        </is>
      </c>
    </row>
    <row r="478">
      <c r="A478" s="6" t="n">
        <v>42200</v>
      </c>
      <c r="B478" s="6" t="n">
        <v>42200</v>
      </c>
      <c r="C478" s="6" t="inlineStr">
        <is>
          <t>Ad Hoc Service Labour</t>
        </is>
      </c>
      <c r="D478" s="6" t="inlineStr">
        <is>
          <t>Receivable Invoice</t>
        </is>
      </c>
      <c r="E478" s="37" t="n">
        <v>46265</v>
      </c>
      <c r="F478" s="6" t="inlineStr">
        <is>
          <t>Bank of Western Australia Ltd (Bankwest)</t>
        </is>
      </c>
      <c r="G478" s="39" t="n">
        <v>0</v>
      </c>
      <c r="H478" s="39" t="n">
        <v>320</v>
      </c>
      <c r="I478" s="6" t="inlineStr">
        <is>
          <t>2192 - Bankwest Additional Tech [ONS]</t>
        </is>
      </c>
      <c r="J478" s="6" t="inlineStr">
        <is>
          <t>INV-10571</t>
        </is>
      </c>
      <c r="K478" s="6" t="inlineStr">
        <is>
          <t>85720001BWPCSJUN27 Additionals</t>
        </is>
      </c>
      <c r="L478" s="6" t="inlineStr">
        <is>
          <t>Bank of Western Australia Ltd (Bankwest) - Technician (IB)</t>
        </is>
      </c>
      <c r="M478" s="6" t="inlineStr">
        <is>
          <t>ONSITE</t>
        </is>
      </c>
    </row>
    <row r="479">
      <c r="A479" s="6" t="n">
        <v>42200</v>
      </c>
      <c r="B479" s="6" t="n">
        <v>42200</v>
      </c>
      <c r="C479" s="6" t="inlineStr">
        <is>
          <t>Ad Hoc Service Labour</t>
        </is>
      </c>
      <c r="D479" s="6" t="inlineStr">
        <is>
          <t>Receivable Invoice</t>
        </is>
      </c>
      <c r="E479" s="37" t="n">
        <v>46265</v>
      </c>
      <c r="F479" s="6" t="inlineStr">
        <is>
          <t>Bank of Western Australia Ltd (Bankwest)</t>
        </is>
      </c>
      <c r="G479" s="39" t="n">
        <v>0</v>
      </c>
      <c r="H479" s="39" t="n">
        <v>320</v>
      </c>
      <c r="I479" s="6" t="inlineStr">
        <is>
          <t>2192 - Bankwest Additional Tech [ONS]</t>
        </is>
      </c>
      <c r="J479" s="6" t="inlineStr">
        <is>
          <t>INV-10571</t>
        </is>
      </c>
      <c r="K479" s="6" t="inlineStr">
        <is>
          <t>85720001BWPCSJUN27 Additionals</t>
        </is>
      </c>
      <c r="L479" s="6" t="inlineStr">
        <is>
          <t>Bank of Western Australia Ltd (Bankwest) - Technician (IB)</t>
        </is>
      </c>
      <c r="M479" s="6" t="inlineStr">
        <is>
          <t>ONSITE</t>
        </is>
      </c>
    </row>
    <row r="480">
      <c r="A480" s="6" t="n">
        <v>42200</v>
      </c>
      <c r="B480" s="6" t="n">
        <v>42200</v>
      </c>
      <c r="C480" s="6" t="inlineStr">
        <is>
          <t>Ad Hoc Service Labour</t>
        </is>
      </c>
      <c r="D480" s="6" t="inlineStr">
        <is>
          <t>Receivable Invoice</t>
        </is>
      </c>
      <c r="E480" s="37" t="n">
        <v>46265</v>
      </c>
      <c r="F480" s="6" t="inlineStr">
        <is>
          <t>PwC Services</t>
        </is>
      </c>
      <c r="G480" s="39" t="n">
        <v>0</v>
      </c>
      <c r="H480" s="39" t="n">
        <v>7150</v>
      </c>
      <c r="I480" s="6" t="inlineStr">
        <is>
          <t>2488 - PWC IT P/T BNE [ONS]</t>
        </is>
      </c>
      <c r="J480" s="6" t="inlineStr">
        <is>
          <t>INV-10572</t>
        </is>
      </c>
      <c r="K480" s="6" t="inlineStr">
        <is>
          <t>PO2601702371</t>
        </is>
      </c>
      <c r="L480" s="6" t="inlineStr">
        <is>
          <t>PwC Services - PWC Brisbane AV Support - 12 Months</t>
        </is>
      </c>
      <c r="M480" s="6" t="inlineStr">
        <is>
          <t>ONSITE</t>
        </is>
      </c>
    </row>
    <row r="481">
      <c r="A481" s="6" t="n">
        <v>42200</v>
      </c>
      <c r="B481" s="6" t="n">
        <v>42200</v>
      </c>
      <c r="C481" s="6" t="inlineStr">
        <is>
          <t>Ad Hoc Service Labour</t>
        </is>
      </c>
      <c r="D481" s="6" t="inlineStr">
        <is>
          <t>Receivable Invoice</t>
        </is>
      </c>
      <c r="E481" s="37" t="n">
        <v>46265</v>
      </c>
      <c r="F481" s="6" t="inlineStr">
        <is>
          <t>PwC Services</t>
        </is>
      </c>
      <c r="G481" s="39" t="n">
        <v>0</v>
      </c>
      <c r="H481" s="39" t="n">
        <v>11907</v>
      </c>
      <c r="I481" s="6" t="inlineStr">
        <is>
          <t>25101301B - PWC IT Support – Sydney [ONS]</t>
        </is>
      </c>
      <c r="J481" s="6" t="inlineStr">
        <is>
          <t>INV-10585</t>
        </is>
      </c>
      <c r="K481" s="6" t="inlineStr">
        <is>
          <t>PO2601702104</t>
        </is>
      </c>
      <c r="L481" s="6" t="inlineStr">
        <is>
          <t>PwC Services - PWC - Sydney - 12 months - August 2026</t>
        </is>
      </c>
      <c r="M481" s="6" t="inlineStr">
        <is>
          <t>ONSITE</t>
        </is>
      </c>
    </row>
    <row r="482">
      <c r="A482" s="6" t="n">
        <v>42200</v>
      </c>
      <c r="B482" s="6" t="n">
        <v>42200</v>
      </c>
      <c r="C482" s="6" t="inlineStr">
        <is>
          <t>Ad Hoc Service Labour</t>
        </is>
      </c>
      <c r="D482" s="6" t="inlineStr">
        <is>
          <t>Receivable Invoice</t>
        </is>
      </c>
      <c r="E482" s="37" t="n">
        <v>46265</v>
      </c>
      <c r="F482" s="6" t="inlineStr">
        <is>
          <t>PwC Services</t>
        </is>
      </c>
      <c r="G482" s="39" t="n">
        <v>0</v>
      </c>
      <c r="H482" s="39" t="n">
        <v>8500</v>
      </c>
      <c r="I482" s="6" t="inlineStr">
        <is>
          <t>20250731 - PWC National Pool of Hours [ONS]</t>
        </is>
      </c>
      <c r="J482" s="6" t="inlineStr">
        <is>
          <t>INV-10598</t>
        </is>
      </c>
      <c r="K482" s="6" t="inlineStr">
        <is>
          <t>PO2601703509</t>
        </is>
      </c>
      <c r="L482" s="6" t="inlineStr">
        <is>
          <t>PwC Services - PWC - Pool of hours for National AV Support (1000hrs)</t>
        </is>
      </c>
      <c r="M482" s="6" t="inlineStr">
        <is>
          <t>ONSITE</t>
        </is>
      </c>
    </row>
    <row r="483">
      <c r="A483" s="6" t="n">
        <v>42300</v>
      </c>
      <c r="B483" s="6" t="n">
        <v>42300</v>
      </c>
      <c r="C483" s="6" t="inlineStr">
        <is>
          <t>Installation Labour</t>
        </is>
      </c>
      <c r="D483" s="6" t="inlineStr">
        <is>
          <t>Receivable Invoice</t>
        </is>
      </c>
      <c r="E483" s="37" t="n">
        <v>46233</v>
      </c>
      <c r="F483" s="6" t="inlineStr">
        <is>
          <t>Deloitte Services P/L for Deloitte Services Trust</t>
        </is>
      </c>
      <c r="G483" s="39" t="n">
        <v>0</v>
      </c>
      <c r="H483" s="39" t="n">
        <v>1639</v>
      </c>
      <c r="I483" s="6" t="inlineStr">
        <is>
          <t>26061501 - DTTL MEL Lv29 Display Supply [INT]</t>
        </is>
      </c>
      <c r="J483" s="6" t="inlineStr">
        <is>
          <t>INV-10546</t>
        </is>
      </c>
      <c r="K483" s="6" t="inlineStr">
        <is>
          <t>DTTL Additionals July 2026</t>
        </is>
      </c>
      <c r="L483" s="6" t="inlineStr">
        <is>
          <t>Deloitte Services P/L for Deloitte Services Trust - Labour</t>
        </is>
      </c>
      <c r="M483" s="6" t="inlineStr">
        <is>
          <t>INTEGRATION</t>
        </is>
      </c>
    </row>
    <row r="484">
      <c r="A484" s="6" t="n">
        <v>42300</v>
      </c>
      <c r="B484" s="6" t="n">
        <v>42300</v>
      </c>
      <c r="C484" s="6" t="inlineStr">
        <is>
          <t>Installation Labour</t>
        </is>
      </c>
      <c r="D484" s="6" t="inlineStr">
        <is>
          <t>Receivable Invoice</t>
        </is>
      </c>
      <c r="E484" s="37" t="n">
        <v>46233</v>
      </c>
      <c r="F484" s="6" t="inlineStr">
        <is>
          <t>Deloitte Services P/L for Deloitte Services Trust</t>
        </is>
      </c>
      <c r="G484" s="39" t="n">
        <v>0</v>
      </c>
      <c r="H484" s="39" t="n">
        <v>5557</v>
      </c>
      <c r="I484" s="6" t="inlineStr">
        <is>
          <t>2605605 - DTTL Hobart AV Fitout [INT]</t>
        </is>
      </c>
      <c r="J484" s="6" t="inlineStr">
        <is>
          <t>INV-10546</t>
        </is>
      </c>
      <c r="K484" s="6" t="inlineStr">
        <is>
          <t>DTTL Additionals July 2026</t>
        </is>
      </c>
      <c r="L484" s="6" t="inlineStr">
        <is>
          <t>Deloitte Services P/L for Deloitte Services Trust - Engineering Services</t>
        </is>
      </c>
      <c r="M484" s="6" t="inlineStr">
        <is>
          <t>INTEGRATION</t>
        </is>
      </c>
    </row>
    <row r="485">
      <c r="A485" s="6" t="n">
        <v>42300</v>
      </c>
      <c r="B485" s="6" t="n">
        <v>42300</v>
      </c>
      <c r="C485" s="6" t="inlineStr">
        <is>
          <t>Installation Labour</t>
        </is>
      </c>
      <c r="D485" s="6" t="inlineStr">
        <is>
          <t>Receivable Invoice</t>
        </is>
      </c>
      <c r="E485" s="37" t="n">
        <v>46233</v>
      </c>
      <c r="F485" s="6" t="inlineStr">
        <is>
          <t>Deloitte Services P/L for Deloitte Services Trust</t>
        </is>
      </c>
      <c r="G485" s="39" t="n">
        <v>0</v>
      </c>
      <c r="H485" s="39" t="n">
        <v>3901</v>
      </c>
      <c r="I485" s="6" t="inlineStr">
        <is>
          <t>2605605 - DTTL Hobart AV Fitout [INT]</t>
        </is>
      </c>
      <c r="J485" s="6" t="inlineStr">
        <is>
          <t>INV-10546</t>
        </is>
      </c>
      <c r="K485" s="6" t="inlineStr">
        <is>
          <t>DTTL Additionals July 2026</t>
        </is>
      </c>
      <c r="L485" s="6" t="inlineStr">
        <is>
          <t>Deloitte Services P/L for Deloitte Services Trust - Engineering Services</t>
        </is>
      </c>
      <c r="M485" s="6" t="inlineStr">
        <is>
          <t>INTEGRATION</t>
        </is>
      </c>
    </row>
    <row r="486">
      <c r="A486" s="6" t="n">
        <v>42300</v>
      </c>
      <c r="B486" s="6" t="n">
        <v>42300</v>
      </c>
      <c r="C486" s="6" t="inlineStr">
        <is>
          <t>Installation Labour</t>
        </is>
      </c>
      <c r="D486" s="6" t="inlineStr">
        <is>
          <t>Receivable Invoice</t>
        </is>
      </c>
      <c r="E486" s="37" t="n">
        <v>46233</v>
      </c>
      <c r="F486" s="6" t="inlineStr">
        <is>
          <t>Deloitte Services P/L for Deloitte Services Trust</t>
        </is>
      </c>
      <c r="G486" s="39" t="n">
        <v>0</v>
      </c>
      <c r="H486" s="39" t="n">
        <v>2842</v>
      </c>
      <c r="I486" s="6" t="inlineStr">
        <is>
          <t>2605605 - DTTL Hobart AV Fitout [INT]</t>
        </is>
      </c>
      <c r="J486" s="6" t="inlineStr">
        <is>
          <t>INV-10546</t>
        </is>
      </c>
      <c r="K486" s="6" t="inlineStr">
        <is>
          <t>DTTL Additionals July 2026</t>
        </is>
      </c>
      <c r="L486" s="6" t="inlineStr">
        <is>
          <t>Deloitte Services P/L for Deloitte Services Trust - Engineering Services</t>
        </is>
      </c>
      <c r="M486" s="6" t="inlineStr">
        <is>
          <t>INTEGRATION</t>
        </is>
      </c>
    </row>
    <row r="487">
      <c r="A487" s="6" t="n">
        <v>42300</v>
      </c>
      <c r="B487" s="6" t="n">
        <v>42300</v>
      </c>
      <c r="C487" s="6" t="inlineStr">
        <is>
          <t>Installation Labour</t>
        </is>
      </c>
      <c r="D487" s="6" t="inlineStr">
        <is>
          <t>Receivable Invoice</t>
        </is>
      </c>
      <c r="E487" s="37" t="n">
        <v>46233</v>
      </c>
      <c r="F487" s="6" t="inlineStr">
        <is>
          <t>Deloitte Services P/L for Deloitte Services Trust</t>
        </is>
      </c>
      <c r="G487" s="39" t="n">
        <v>0</v>
      </c>
      <c r="H487" s="39" t="n">
        <v>4798</v>
      </c>
      <c r="I487" s="6" t="inlineStr">
        <is>
          <t>2605605 - DTTL Hobart AV Fitout [INT]</t>
        </is>
      </c>
      <c r="J487" s="6" t="inlineStr">
        <is>
          <t>INV-10546</t>
        </is>
      </c>
      <c r="K487" s="6" t="inlineStr">
        <is>
          <t>DTTL Additionals July 2026</t>
        </is>
      </c>
      <c r="L487" s="6" t="inlineStr">
        <is>
          <t>Deloitte Services P/L for Deloitte Services Trust - Engineering Services - 5.10 &amp; 5.19</t>
        </is>
      </c>
      <c r="M487" s="6" t="inlineStr">
        <is>
          <t>INTEGRATION</t>
        </is>
      </c>
    </row>
    <row r="488">
      <c r="A488" s="6" t="n">
        <v>42300</v>
      </c>
      <c r="B488" s="6" t="n">
        <v>42300</v>
      </c>
      <c r="C488" s="6" t="inlineStr">
        <is>
          <t>Installation Labour</t>
        </is>
      </c>
      <c r="D488" s="6" t="inlineStr">
        <is>
          <t>Receivable Invoice</t>
        </is>
      </c>
      <c r="E488" s="37" t="n">
        <v>46233</v>
      </c>
      <c r="F488" s="6" t="inlineStr">
        <is>
          <t>Deloitte Services P/L for Deloitte Services Trust</t>
        </is>
      </c>
      <c r="G488" s="39" t="n">
        <v>0</v>
      </c>
      <c r="H488" s="39" t="n">
        <v>224</v>
      </c>
      <c r="I488" s="6" t="inlineStr">
        <is>
          <t>2605605 - DTTL Hobart AV Fitout [INT]</t>
        </is>
      </c>
      <c r="J488" s="6" t="inlineStr">
        <is>
          <t>INV-10546</t>
        </is>
      </c>
      <c r="K488" s="6" t="inlineStr">
        <is>
          <t>DTTL Additionals July 2026</t>
        </is>
      </c>
      <c r="L488" s="6" t="inlineStr">
        <is>
          <t>Deloitte Services P/L for Deloitte Services Trust - Engineering Services</t>
        </is>
      </c>
      <c r="M488" s="6" t="inlineStr">
        <is>
          <t>INTEGRATION</t>
        </is>
      </c>
    </row>
    <row r="489">
      <c r="A489" s="6" t="n">
        <v>42300</v>
      </c>
      <c r="B489" s="6" t="n">
        <v>42300</v>
      </c>
      <c r="C489" s="6" t="inlineStr">
        <is>
          <t>Installation Labour</t>
        </is>
      </c>
      <c r="D489" s="6" t="inlineStr">
        <is>
          <t>Receivable Invoice</t>
        </is>
      </c>
      <c r="E489" s="37" t="n">
        <v>46233</v>
      </c>
      <c r="F489" s="6" t="inlineStr">
        <is>
          <t>Deloitte Services P/L for Deloitte Services Trust</t>
        </is>
      </c>
      <c r="G489" s="39" t="n">
        <v>0</v>
      </c>
      <c r="H489" s="39" t="n">
        <v>1863</v>
      </c>
      <c r="I489" s="6" t="inlineStr">
        <is>
          <t>2605605 - DTTL Hobart AV Fitout [INT]</t>
        </is>
      </c>
      <c r="J489" s="6" t="inlineStr">
        <is>
          <t>INV-10546</t>
        </is>
      </c>
      <c r="K489" s="6" t="inlineStr">
        <is>
          <t>DTTL Additionals July 2026</t>
        </is>
      </c>
      <c r="L489" s="6" t="inlineStr">
        <is>
          <t>Deloitte Services P/L for Deloitte Services Trust - Engineering Services</t>
        </is>
      </c>
      <c r="M489" s="6" t="inlineStr">
        <is>
          <t>INTEGRATION</t>
        </is>
      </c>
    </row>
    <row r="490">
      <c r="A490" s="6" t="n">
        <v>42300</v>
      </c>
      <c r="B490" s="6" t="n">
        <v>42300</v>
      </c>
      <c r="C490" s="6" t="inlineStr">
        <is>
          <t>Installation Labour</t>
        </is>
      </c>
      <c r="D490" s="6" t="inlineStr">
        <is>
          <t>Receivable Invoice</t>
        </is>
      </c>
      <c r="E490" s="37" t="n">
        <v>46233</v>
      </c>
      <c r="F490" s="6" t="inlineStr">
        <is>
          <t>Deloitte Services P/L for Deloitte Services Trust</t>
        </is>
      </c>
      <c r="G490" s="39" t="n">
        <v>0</v>
      </c>
      <c r="H490" s="39" t="n">
        <v>1350</v>
      </c>
      <c r="I490" s="6" t="inlineStr">
        <is>
          <t>2605605 - DTTL Hobart AV Fitout [INT]</t>
        </is>
      </c>
      <c r="J490" s="6" t="inlineStr">
        <is>
          <t>INV-10546</t>
        </is>
      </c>
      <c r="K490" s="6" t="inlineStr">
        <is>
          <t>DTTL Additionals July 2026</t>
        </is>
      </c>
      <c r="L490" s="6" t="inlineStr">
        <is>
          <t>Deloitte Services P/L for Deloitte Services Trust - Decommissioning of AV equipment at old Deloitte office
Includes transfer of AV equipment to new Deloitte office</t>
        </is>
      </c>
      <c r="M490" s="6" t="inlineStr">
        <is>
          <t>INTEGRATION</t>
        </is>
      </c>
    </row>
    <row r="491">
      <c r="A491" s="6" t="n">
        <v>42300</v>
      </c>
      <c r="B491" s="6" t="n">
        <v>42300</v>
      </c>
      <c r="C491" s="6" t="inlineStr">
        <is>
          <t>Installation Labour</t>
        </is>
      </c>
      <c r="D491" s="6" t="inlineStr">
        <is>
          <t>Receivable Invoice</t>
        </is>
      </c>
      <c r="E491" s="37" t="n">
        <v>46234</v>
      </c>
      <c r="F491" s="6" t="inlineStr">
        <is>
          <t>Aware Super</t>
        </is>
      </c>
      <c r="G491" s="39" t="n">
        <v>0</v>
      </c>
      <c r="H491" s="39" t="n">
        <v>787</v>
      </c>
      <c r="I491" s="6" t="inlineStr">
        <is>
          <t>26072101 - Aware MEL 17.02 Amp Replacement [INT]</t>
        </is>
      </c>
      <c r="J491" s="6" t="inlineStr">
        <is>
          <t>INV-10549</t>
        </is>
      </c>
      <c r="K491" s="6" t="inlineStr">
        <is>
          <t>Aware Super 17.02 Melbourne Seminar Room Amplifier Replacement</t>
        </is>
      </c>
      <c r="L491" s="6" t="inlineStr">
        <is>
          <t>Aware Super - Engineering Services
Inclusive of Device Delivery, Equipment Installation, Testing, Acceptance Testing, User Training, Project Management and Coordination.</t>
        </is>
      </c>
      <c r="M491" s="6" t="inlineStr">
        <is>
          <t>INTEGRATION</t>
        </is>
      </c>
    </row>
    <row r="492">
      <c r="A492" s="6" t="n">
        <v>42300</v>
      </c>
      <c r="B492" s="6" t="n">
        <v>42300</v>
      </c>
      <c r="C492" s="6" t="inlineStr">
        <is>
          <t>Installation Labour</t>
        </is>
      </c>
      <c r="D492" s="6" t="inlineStr">
        <is>
          <t>Receivable Invoice</t>
        </is>
      </c>
      <c r="E492" s="37" t="n">
        <v>46254</v>
      </c>
      <c r="F492" s="6" t="inlineStr">
        <is>
          <t>Data#3 Limited</t>
        </is>
      </c>
      <c r="G492" s="39" t="n">
        <v>0</v>
      </c>
      <c r="H492" s="39" t="n">
        <v>8009</v>
      </c>
      <c r="I492" s="6" t="inlineStr">
        <is>
          <t>26052102 - HP-D3 | Austrac Phone Mods [INT]</t>
        </is>
      </c>
      <c r="J492" s="6" t="inlineStr">
        <is>
          <t>INV-10575</t>
        </is>
      </c>
      <c r="K492" s="6" t="inlineStr">
        <is>
          <t>P000319387</t>
        </is>
      </c>
      <c r="L492" s="6" t="inlineStr">
        <is>
          <t>Data#3 Limited - Professional Services
Inclusive of Push-to-Talk Modification and Freight</t>
        </is>
      </c>
      <c r="M492" s="6" t="inlineStr">
        <is>
          <t>INTEGRATION</t>
        </is>
      </c>
    </row>
    <row r="493">
      <c r="A493" s="6" t="n">
        <v>42300</v>
      </c>
      <c r="B493" s="6" t="n">
        <v>42300</v>
      </c>
      <c r="C493" s="6" t="inlineStr">
        <is>
          <t>Installation Labour</t>
        </is>
      </c>
      <c r="D493" s="6" t="inlineStr">
        <is>
          <t>Receivable Invoice</t>
        </is>
      </c>
      <c r="E493" s="37" t="n">
        <v>46261</v>
      </c>
      <c r="F493" s="6" t="inlineStr">
        <is>
          <t>YSG Studio</t>
        </is>
      </c>
      <c r="G493" s="39" t="n">
        <v>0</v>
      </c>
      <c r="H493" s="39" t="n">
        <v>4462</v>
      </c>
      <c r="I493" s="6" t="inlineStr">
        <is>
          <t>26071304 - YSG | Orange Room Upgrade [INT]</t>
        </is>
      </c>
      <c r="J493" s="6" t="inlineStr">
        <is>
          <t>INV-10601</t>
        </is>
      </c>
      <c r="K493" s="6" t="inlineStr">
        <is>
          <t>YSG Studio Orange Room AV Upgrade - Labour</t>
        </is>
      </c>
      <c r="L493" s="6" t="inlineStr">
        <is>
          <t>YSG Studio - Engineering Services</t>
        </is>
      </c>
      <c r="M493" s="6" t="inlineStr">
        <is>
          <t>INTEGRATION</t>
        </is>
      </c>
    </row>
    <row r="494">
      <c r="A494" s="6" t="n">
        <v>42500</v>
      </c>
      <c r="B494" s="6" t="n">
        <v>42500</v>
      </c>
      <c r="C494" s="6" t="inlineStr">
        <is>
          <t>Equipment Hires</t>
        </is>
      </c>
      <c r="D494" s="6" t="inlineStr">
        <is>
          <t>Receivable Invoice</t>
        </is>
      </c>
      <c r="E494" s="37" t="n">
        <v>46210</v>
      </c>
      <c r="F494" s="6" t="inlineStr">
        <is>
          <t>Litecard Pty Ltd</t>
        </is>
      </c>
      <c r="G494" s="39" t="n">
        <v>0</v>
      </c>
      <c r="H494" s="39" t="n">
        <v>208</v>
      </c>
      <c r="I494" s="6" t="inlineStr">
        <is>
          <t>2607701 - Litecard - Event Hire - 16.7.26 [PRD]</t>
        </is>
      </c>
      <c r="J494" s="6" t="inlineStr">
        <is>
          <t>INV-10518</t>
        </is>
      </c>
      <c r="K494" s="6" t="inlineStr">
        <is>
          <t>Litecard - Screen and Mic Hire - 16.07.2026</t>
        </is>
      </c>
      <c r="L494" s="6" t="inlineStr">
        <is>
          <t>Litecard Pty Ltd - Audio</t>
        </is>
      </c>
      <c r="M494" s="6" t="inlineStr">
        <is>
          <t>PRODUCTION</t>
        </is>
      </c>
    </row>
    <row r="495">
      <c r="A495" s="6" t="n">
        <v>42500</v>
      </c>
      <c r="B495" s="6" t="n">
        <v>42500</v>
      </c>
      <c r="C495" s="6" t="inlineStr">
        <is>
          <t>Equipment Hires</t>
        </is>
      </c>
      <c r="D495" s="6" t="inlineStr">
        <is>
          <t>Receivable Invoice</t>
        </is>
      </c>
      <c r="E495" s="37" t="n">
        <v>46210</v>
      </c>
      <c r="F495" s="6" t="inlineStr">
        <is>
          <t>Litecard Pty Ltd</t>
        </is>
      </c>
      <c r="G495" s="39" t="n">
        <v>0</v>
      </c>
      <c r="H495" s="39" t="n">
        <v>102</v>
      </c>
      <c r="I495" s="6" t="inlineStr">
        <is>
          <t>2607701 - Litecard - Event Hire - 16.7.26 [PRD]</t>
        </is>
      </c>
      <c r="J495" s="6" t="inlineStr">
        <is>
          <t>INV-10518</t>
        </is>
      </c>
      <c r="K495" s="6" t="inlineStr">
        <is>
          <t>Litecard - Screen and Mic Hire - 16.07.2026</t>
        </is>
      </c>
      <c r="L495" s="6" t="inlineStr">
        <is>
          <t>Litecard Pty Ltd - 65" Screen with wheels</t>
        </is>
      </c>
      <c r="M495" s="6" t="inlineStr">
        <is>
          <t>PRODUCTION</t>
        </is>
      </c>
    </row>
    <row r="496">
      <c r="A496" s="6" t="n">
        <v>42500</v>
      </c>
      <c r="B496" s="6" t="n">
        <v>42500</v>
      </c>
      <c r="C496" s="6" t="inlineStr">
        <is>
          <t>Equipment Hires</t>
        </is>
      </c>
      <c r="D496" s="6" t="inlineStr">
        <is>
          <t>Receivable Invoice</t>
        </is>
      </c>
      <c r="E496" s="37" t="n">
        <v>46210</v>
      </c>
      <c r="F496" s="6" t="inlineStr">
        <is>
          <t>The Royal Society of New South Wales</t>
        </is>
      </c>
      <c r="G496" s="39" t="n">
        <v>0</v>
      </c>
      <c r="H496" s="39" t="n">
        <v>212</v>
      </c>
      <c r="I496" s="6" t="inlineStr">
        <is>
          <t>26032301 - RSNSW - OGM - 1.7.2026 [PRD]</t>
        </is>
      </c>
      <c r="J496" s="6" t="inlineStr">
        <is>
          <t>INV-10519</t>
        </is>
      </c>
      <c r="K496" s="6" t="inlineStr">
        <is>
          <t>RSNSW - OGM - Video and Slides Switched/PIP Recording - 1.7.2026</t>
        </is>
      </c>
      <c r="L496" s="6" t="inlineStr">
        <is>
          <t>The Royal Society of New South Wales - IT</t>
        </is>
      </c>
      <c r="M496" s="6" t="inlineStr">
        <is>
          <t>PRODUCTION</t>
        </is>
      </c>
    </row>
    <row r="497">
      <c r="A497" s="6" t="n">
        <v>42500</v>
      </c>
      <c r="B497" s="6" t="n">
        <v>42500</v>
      </c>
      <c r="C497" s="6" t="inlineStr">
        <is>
          <t>Equipment Hires</t>
        </is>
      </c>
      <c r="D497" s="6" t="inlineStr">
        <is>
          <t>Receivable Invoice</t>
        </is>
      </c>
      <c r="E497" s="37" t="n">
        <v>46210</v>
      </c>
      <c r="F497" s="6" t="inlineStr">
        <is>
          <t>The Royal Society of New South Wales</t>
        </is>
      </c>
      <c r="G497" s="39" t="n">
        <v>0</v>
      </c>
      <c r="H497" s="39" t="n">
        <v>544</v>
      </c>
      <c r="I497" s="6" t="inlineStr">
        <is>
          <t>26032301V - RSNSW - OGM - 1.7.2026 [VID]</t>
        </is>
      </c>
      <c r="J497" s="6" t="inlineStr">
        <is>
          <t>INV-10519</t>
        </is>
      </c>
      <c r="K497" s="6" t="inlineStr">
        <is>
          <t>RSNSW - OGM - Video and Slides Switched/PIP Recording - 1.7.2026</t>
        </is>
      </c>
      <c r="L497" s="6" t="inlineStr">
        <is>
          <t>The Royal Society of New South Wales - Video</t>
        </is>
      </c>
      <c r="M497" s="6" t="inlineStr">
        <is>
          <t>VIDEO</t>
        </is>
      </c>
    </row>
    <row r="498">
      <c r="A498" s="6" t="n">
        <v>42500</v>
      </c>
      <c r="B498" s="6" t="n">
        <v>42500</v>
      </c>
      <c r="C498" s="6" t="inlineStr">
        <is>
          <t>Equipment Hires</t>
        </is>
      </c>
      <c r="D498" s="6" t="inlineStr">
        <is>
          <t>Receivable Invoice</t>
        </is>
      </c>
      <c r="E498" s="37" t="n">
        <v>46210</v>
      </c>
      <c r="F498" s="6" t="inlineStr">
        <is>
          <t>The Royal Society of New South Wales</t>
        </is>
      </c>
      <c r="G498" s="39" t="n">
        <v>0</v>
      </c>
      <c r="H498" s="39" t="n">
        <v>580</v>
      </c>
      <c r="I498" s="6" t="inlineStr">
        <is>
          <t>26032301 - RSNSW - OGM - 1.7.2026 [PRD]</t>
        </is>
      </c>
      <c r="J498" s="6" t="inlineStr">
        <is>
          <t>INV-10519</t>
        </is>
      </c>
      <c r="K498" s="6" t="inlineStr">
        <is>
          <t>RSNSW - OGM - Video and Slides Switched/PIP Recording - 1.7.2026</t>
        </is>
      </c>
      <c r="L498" s="6" t="inlineStr">
        <is>
          <t>The Royal Society of New South Wales - Vision</t>
        </is>
      </c>
      <c r="M498" s="6" t="inlineStr">
        <is>
          <t>PRODUCTION</t>
        </is>
      </c>
    </row>
    <row r="499">
      <c r="A499" s="6" t="n">
        <v>42500</v>
      </c>
      <c r="B499" s="6" t="n">
        <v>42500</v>
      </c>
      <c r="C499" s="6" t="inlineStr">
        <is>
          <t>Equipment Hires</t>
        </is>
      </c>
      <c r="D499" s="6" t="inlineStr">
        <is>
          <t>Receivable Invoice</t>
        </is>
      </c>
      <c r="E499" s="37" t="n">
        <v>46216</v>
      </c>
      <c r="F499" s="6" t="inlineStr">
        <is>
          <t>Litecard Pty Ltd</t>
        </is>
      </c>
      <c r="G499" s="39" t="n">
        <v>0</v>
      </c>
      <c r="H499" s="39" t="n">
        <v>90</v>
      </c>
      <c r="I499" s="6" t="inlineStr">
        <is>
          <t>2607701V - Litecard - Event Hire - 16.7.26 [VID]</t>
        </is>
      </c>
      <c r="J499" s="6" t="inlineStr">
        <is>
          <t>INV-10522</t>
        </is>
      </c>
      <c r="K499" s="6" t="inlineStr">
        <is>
          <t>Litecard - Event Photographer - 16.7.26</t>
        </is>
      </c>
      <c r="L499" s="6" t="inlineStr">
        <is>
          <t>Litecard Pty Ltd - Video</t>
        </is>
      </c>
      <c r="M499" s="6" t="inlineStr">
        <is>
          <t>VIDEO</t>
        </is>
      </c>
    </row>
    <row r="500">
      <c r="A500" s="6" t="n">
        <v>42500</v>
      </c>
      <c r="B500" s="6" t="n">
        <v>42500</v>
      </c>
      <c r="C500" s="6" t="inlineStr">
        <is>
          <t>Equipment Hires</t>
        </is>
      </c>
      <c r="D500" s="6" t="inlineStr">
        <is>
          <t>Receivable Invoice</t>
        </is>
      </c>
      <c r="E500" s="37" t="n">
        <v>46218</v>
      </c>
      <c r="F500" s="6" t="inlineStr">
        <is>
          <t>APT Management Services Pty Limited</t>
        </is>
      </c>
      <c r="G500" s="39" t="n">
        <v>0</v>
      </c>
      <c r="H500" s="39" t="n">
        <v>1544</v>
      </c>
      <c r="I500" s="6" t="inlineStr">
        <is>
          <t>26061108 - APA - Qtly All Hands FYR26 - 20.8.26 [PRD]</t>
        </is>
      </c>
      <c r="J500" s="6" t="inlineStr">
        <is>
          <t>INV-10521</t>
        </is>
      </c>
      <c r="K500" s="6" t="inlineStr">
        <is>
          <t>PO-00030766</t>
        </is>
      </c>
      <c r="L500" s="6" t="inlineStr">
        <is>
          <t>APT Management Services Pty Limited - Audio</t>
        </is>
      </c>
      <c r="M500" s="6" t="inlineStr">
        <is>
          <t>PRODUCTION</t>
        </is>
      </c>
    </row>
    <row r="501">
      <c r="A501" s="6" t="n">
        <v>42500</v>
      </c>
      <c r="B501" s="6" t="n">
        <v>42500</v>
      </c>
      <c r="C501" s="6" t="inlineStr">
        <is>
          <t>Equipment Hires</t>
        </is>
      </c>
      <c r="D501" s="6" t="inlineStr">
        <is>
          <t>Receivable Invoice</t>
        </is>
      </c>
      <c r="E501" s="37" t="n">
        <v>46218</v>
      </c>
      <c r="F501" s="6" t="inlineStr">
        <is>
          <t>APT Management Services Pty Limited</t>
        </is>
      </c>
      <c r="G501" s="39" t="n">
        <v>0</v>
      </c>
      <c r="H501" s="39" t="n">
        <v>1068</v>
      </c>
      <c r="I501" s="6" t="inlineStr">
        <is>
          <t>26061108 - APA - Qtly All Hands FYR26 - 20.8.26 [PRD]</t>
        </is>
      </c>
      <c r="J501" s="6" t="inlineStr">
        <is>
          <t>INV-10521</t>
        </is>
      </c>
      <c r="K501" s="6" t="inlineStr">
        <is>
          <t>PO-00030766</t>
        </is>
      </c>
      <c r="L501" s="6" t="inlineStr">
        <is>
          <t>APT Management Services Pty Limited - IT</t>
        </is>
      </c>
      <c r="M501" s="6" t="inlineStr">
        <is>
          <t>PRODUCTION</t>
        </is>
      </c>
    </row>
    <row r="502">
      <c r="A502" s="6" t="n">
        <v>42500</v>
      </c>
      <c r="B502" s="6" t="n">
        <v>42500</v>
      </c>
      <c r="C502" s="6" t="inlineStr">
        <is>
          <t>Equipment Hires</t>
        </is>
      </c>
      <c r="D502" s="6" t="inlineStr">
        <is>
          <t>Receivable Invoice</t>
        </is>
      </c>
      <c r="E502" s="37" t="n">
        <v>46218</v>
      </c>
      <c r="F502" s="6" t="inlineStr">
        <is>
          <t>APT Management Services Pty Limited</t>
        </is>
      </c>
      <c r="G502" s="39" t="n">
        <v>0</v>
      </c>
      <c r="H502" s="39" t="n">
        <v>592</v>
      </c>
      <c r="I502" s="6" t="inlineStr">
        <is>
          <t>26061108V - APA - Qtly All Hands FYR26 - 20.8.26 [VID]</t>
        </is>
      </c>
      <c r="J502" s="6" t="inlineStr">
        <is>
          <t>INV-10521</t>
        </is>
      </c>
      <c r="K502" s="6" t="inlineStr">
        <is>
          <t>PO-00030766</t>
        </is>
      </c>
      <c r="L502" s="6" t="inlineStr">
        <is>
          <t>APT Management Services Pty Limited - Video</t>
        </is>
      </c>
      <c r="M502" s="6" t="inlineStr">
        <is>
          <t>VIDEO</t>
        </is>
      </c>
    </row>
    <row r="503">
      <c r="A503" s="6" t="n">
        <v>42500</v>
      </c>
      <c r="B503" s="6" t="n">
        <v>42500</v>
      </c>
      <c r="C503" s="6" t="inlineStr">
        <is>
          <t>Equipment Hires</t>
        </is>
      </c>
      <c r="D503" s="6" t="inlineStr">
        <is>
          <t>Receivable Invoice</t>
        </is>
      </c>
      <c r="E503" s="37" t="n">
        <v>46218</v>
      </c>
      <c r="F503" s="6" t="inlineStr">
        <is>
          <t>APT Management Services Pty Limited</t>
        </is>
      </c>
      <c r="G503" s="39" t="n">
        <v>0</v>
      </c>
      <c r="H503" s="39" t="n">
        <v>1080</v>
      </c>
      <c r="I503" s="6" t="inlineStr">
        <is>
          <t>26061108 - APA - Qtly All Hands FYR26 - 20.8.26 [PRD]</t>
        </is>
      </c>
      <c r="J503" s="6" t="inlineStr">
        <is>
          <t>INV-10521</t>
        </is>
      </c>
      <c r="K503" s="6" t="inlineStr">
        <is>
          <t>PO-00030766</t>
        </is>
      </c>
      <c r="L503" s="6" t="inlineStr">
        <is>
          <t>APT Management Services Pty Limited - Lighting</t>
        </is>
      </c>
      <c r="M503" s="6" t="inlineStr">
        <is>
          <t>PRODUCTION</t>
        </is>
      </c>
    </row>
    <row r="504">
      <c r="A504" s="6" t="n">
        <v>42500</v>
      </c>
      <c r="B504" s="6" t="n">
        <v>42500</v>
      </c>
      <c r="C504" s="6" t="inlineStr">
        <is>
          <t>Equipment Hires</t>
        </is>
      </c>
      <c r="D504" s="6" t="inlineStr">
        <is>
          <t>Receivable Invoice</t>
        </is>
      </c>
      <c r="E504" s="37" t="n">
        <v>46218</v>
      </c>
      <c r="F504" s="6" t="inlineStr">
        <is>
          <t>APT Management Services Pty Limited</t>
        </is>
      </c>
      <c r="G504" s="39" t="n">
        <v>0</v>
      </c>
      <c r="H504" s="39" t="n">
        <v>1721.6</v>
      </c>
      <c r="I504" s="6" t="inlineStr">
        <is>
          <t>26061108 - APA - Qtly All Hands FYR26 - 20.8.26 [PRD]</t>
        </is>
      </c>
      <c r="J504" s="6" t="inlineStr">
        <is>
          <t>INV-10521</t>
        </is>
      </c>
      <c r="K504" s="6" t="inlineStr">
        <is>
          <t>PO-00030766</t>
        </is>
      </c>
      <c r="L504" s="6" t="inlineStr">
        <is>
          <t>APT Management Services Pty Limited - Vision</t>
        </is>
      </c>
      <c r="M504" s="6" t="inlineStr">
        <is>
          <t>PRODUCTION</t>
        </is>
      </c>
    </row>
    <row r="505">
      <c r="A505" s="6" t="n">
        <v>42500</v>
      </c>
      <c r="B505" s="6" t="n">
        <v>42500</v>
      </c>
      <c r="C505" s="6" t="inlineStr">
        <is>
          <t>Equipment Hires</t>
        </is>
      </c>
      <c r="D505" s="6" t="inlineStr">
        <is>
          <t>Receivable Invoice</t>
        </is>
      </c>
      <c r="E505" s="37" t="n">
        <v>46218</v>
      </c>
      <c r="F505" s="6" t="inlineStr">
        <is>
          <t>APT Management Services Pty Limited</t>
        </is>
      </c>
      <c r="G505" s="39" t="n">
        <v>0</v>
      </c>
      <c r="H505" s="39" t="n">
        <v>1544</v>
      </c>
      <c r="I505" s="6" t="inlineStr">
        <is>
          <t>26061607 - APA - Qtly All Hands (BNE) - 4.11.26 [PRD]</t>
        </is>
      </c>
      <c r="J505" s="6" t="inlineStr">
        <is>
          <t>INV-10521</t>
        </is>
      </c>
      <c r="K505" s="6" t="inlineStr">
        <is>
          <t>PO-00030766</t>
        </is>
      </c>
      <c r="L505" s="6" t="inlineStr">
        <is>
          <t>APT Management Services Pty Limited - Audio</t>
        </is>
      </c>
      <c r="M505" s="6" t="inlineStr">
        <is>
          <t>PRODUCTION</t>
        </is>
      </c>
    </row>
    <row r="506">
      <c r="A506" s="6" t="n">
        <v>42500</v>
      </c>
      <c r="B506" s="6" t="n">
        <v>42500</v>
      </c>
      <c r="C506" s="6" t="inlineStr">
        <is>
          <t>Equipment Hires</t>
        </is>
      </c>
      <c r="D506" s="6" t="inlineStr">
        <is>
          <t>Receivable Invoice</t>
        </is>
      </c>
      <c r="E506" s="37" t="n">
        <v>46218</v>
      </c>
      <c r="F506" s="6" t="inlineStr">
        <is>
          <t>APT Management Services Pty Limited</t>
        </is>
      </c>
      <c r="G506" s="39" t="n">
        <v>0</v>
      </c>
      <c r="H506" s="39" t="n">
        <v>924</v>
      </c>
      <c r="I506" s="6" t="inlineStr">
        <is>
          <t>26061607 - APA - Qtly All Hands (BNE) - 4.11.26 [PRD]</t>
        </is>
      </c>
      <c r="J506" s="6" t="inlineStr">
        <is>
          <t>INV-10521</t>
        </is>
      </c>
      <c r="K506" s="6" t="inlineStr">
        <is>
          <t>PO-00030766</t>
        </is>
      </c>
      <c r="L506" s="6" t="inlineStr">
        <is>
          <t>APT Management Services Pty Limited - IT</t>
        </is>
      </c>
      <c r="M506" s="6" t="inlineStr">
        <is>
          <t>PRODUCTION</t>
        </is>
      </c>
    </row>
    <row r="507">
      <c r="A507" s="6" t="n">
        <v>42500</v>
      </c>
      <c r="B507" s="6" t="n">
        <v>42500</v>
      </c>
      <c r="C507" s="6" t="inlineStr">
        <is>
          <t>Equipment Hires</t>
        </is>
      </c>
      <c r="D507" s="6" t="inlineStr">
        <is>
          <t>Receivable Invoice</t>
        </is>
      </c>
      <c r="E507" s="37" t="n">
        <v>46218</v>
      </c>
      <c r="F507" s="6" t="inlineStr">
        <is>
          <t>APT Management Services Pty Limited</t>
        </is>
      </c>
      <c r="G507" s="39" t="n">
        <v>0</v>
      </c>
      <c r="H507" s="39" t="n">
        <v>592</v>
      </c>
      <c r="I507" s="6" t="inlineStr">
        <is>
          <t>26061607V - APA - Qtly All Hands (BNE) - 4.11.26 [VID]</t>
        </is>
      </c>
      <c r="J507" s="6" t="inlineStr">
        <is>
          <t>INV-10521</t>
        </is>
      </c>
      <c r="K507" s="6" t="inlineStr">
        <is>
          <t>PO-00030766</t>
        </is>
      </c>
      <c r="L507" s="6" t="inlineStr">
        <is>
          <t>APT Management Services Pty Limited - Video</t>
        </is>
      </c>
      <c r="M507" s="6" t="inlineStr">
        <is>
          <t>VIDEO</t>
        </is>
      </c>
    </row>
    <row r="508">
      <c r="A508" s="6" t="n">
        <v>42500</v>
      </c>
      <c r="B508" s="6" t="n">
        <v>42500</v>
      </c>
      <c r="C508" s="6" t="inlineStr">
        <is>
          <t>Equipment Hires</t>
        </is>
      </c>
      <c r="D508" s="6" t="inlineStr">
        <is>
          <t>Receivable Invoice</t>
        </is>
      </c>
      <c r="E508" s="37" t="n">
        <v>46218</v>
      </c>
      <c r="F508" s="6" t="inlineStr">
        <is>
          <t>APT Management Services Pty Limited</t>
        </is>
      </c>
      <c r="G508" s="39" t="n">
        <v>0</v>
      </c>
      <c r="H508" s="39" t="n">
        <v>1080</v>
      </c>
      <c r="I508" s="6" t="inlineStr">
        <is>
          <t>26061607 - APA - Qtly All Hands (BNE) - 4.11.26 [PRD]</t>
        </is>
      </c>
      <c r="J508" s="6" t="inlineStr">
        <is>
          <t>INV-10521</t>
        </is>
      </c>
      <c r="K508" s="6" t="inlineStr">
        <is>
          <t>PO-00030766</t>
        </is>
      </c>
      <c r="L508" s="6" t="inlineStr">
        <is>
          <t>APT Management Services Pty Limited - Lighting</t>
        </is>
      </c>
      <c r="M508" s="6" t="inlineStr">
        <is>
          <t>PRODUCTION</t>
        </is>
      </c>
    </row>
    <row r="509">
      <c r="A509" s="6" t="n">
        <v>42500</v>
      </c>
      <c r="B509" s="6" t="n">
        <v>42500</v>
      </c>
      <c r="C509" s="6" t="inlineStr">
        <is>
          <t>Equipment Hires</t>
        </is>
      </c>
      <c r="D509" s="6" t="inlineStr">
        <is>
          <t>Receivable Invoice</t>
        </is>
      </c>
      <c r="E509" s="37" t="n">
        <v>46218</v>
      </c>
      <c r="F509" s="6" t="inlineStr">
        <is>
          <t>APT Management Services Pty Limited</t>
        </is>
      </c>
      <c r="G509" s="39" t="n">
        <v>0</v>
      </c>
      <c r="H509" s="39" t="n">
        <v>1721.6</v>
      </c>
      <c r="I509" s="6" t="inlineStr">
        <is>
          <t>26061607 - APA - Qtly All Hands (BNE) - 4.11.26 [PRD]</t>
        </is>
      </c>
      <c r="J509" s="6" t="inlineStr">
        <is>
          <t>INV-10521</t>
        </is>
      </c>
      <c r="K509" s="6" t="inlineStr">
        <is>
          <t>PO-00030766</t>
        </is>
      </c>
      <c r="L509" s="6" t="inlineStr">
        <is>
          <t>APT Management Services Pty Limited - Vision</t>
        </is>
      </c>
      <c r="M509" s="6" t="inlineStr">
        <is>
          <t>PRODUCTION</t>
        </is>
      </c>
    </row>
    <row r="510">
      <c r="A510" s="6" t="n">
        <v>42500</v>
      </c>
      <c r="B510" s="6" t="n">
        <v>42500</v>
      </c>
      <c r="C510" s="6" t="inlineStr">
        <is>
          <t>Equipment Hires</t>
        </is>
      </c>
      <c r="D510" s="6" t="inlineStr">
        <is>
          <t>Receivable Invoice</t>
        </is>
      </c>
      <c r="E510" s="37" t="n">
        <v>46218</v>
      </c>
      <c r="F510" s="6" t="inlineStr">
        <is>
          <t>APT Management Services Pty Limited</t>
        </is>
      </c>
      <c r="G510" s="39" t="n">
        <v>0</v>
      </c>
      <c r="H510" s="39" t="n">
        <v>1544</v>
      </c>
      <c r="I510" s="6" t="inlineStr">
        <is>
          <t>26061608 - APA - Qtly All Hands Sydney - Feb 27 [PRD]</t>
        </is>
      </c>
      <c r="J510" s="6" t="inlineStr">
        <is>
          <t>INV-10521</t>
        </is>
      </c>
      <c r="K510" s="6" t="inlineStr">
        <is>
          <t>PO-00030766</t>
        </is>
      </c>
      <c r="L510" s="6" t="inlineStr">
        <is>
          <t>APT Management Services Pty Limited - Audio</t>
        </is>
      </c>
      <c r="M510" s="6" t="inlineStr">
        <is>
          <t>PRODUCTION</t>
        </is>
      </c>
    </row>
    <row r="511">
      <c r="A511" s="6" t="n">
        <v>42500</v>
      </c>
      <c r="B511" s="6" t="n">
        <v>42500</v>
      </c>
      <c r="C511" s="6" t="inlineStr">
        <is>
          <t>Equipment Hires</t>
        </is>
      </c>
      <c r="D511" s="6" t="inlineStr">
        <is>
          <t>Receivable Invoice</t>
        </is>
      </c>
      <c r="E511" s="37" t="n">
        <v>46218</v>
      </c>
      <c r="F511" s="6" t="inlineStr">
        <is>
          <t>APT Management Services Pty Limited</t>
        </is>
      </c>
      <c r="G511" s="39" t="n">
        <v>0</v>
      </c>
      <c r="H511" s="39" t="n">
        <v>1068</v>
      </c>
      <c r="I511" s="6" t="inlineStr">
        <is>
          <t>26061608 - APA - Qtly All Hands Sydney - Feb 27 [PRD]</t>
        </is>
      </c>
      <c r="J511" s="6" t="inlineStr">
        <is>
          <t>INV-10521</t>
        </is>
      </c>
      <c r="K511" s="6" t="inlineStr">
        <is>
          <t>PO-00030766</t>
        </is>
      </c>
      <c r="L511" s="6" t="inlineStr">
        <is>
          <t>APT Management Services Pty Limited - IT</t>
        </is>
      </c>
      <c r="M511" s="6" t="inlineStr">
        <is>
          <t>PRODUCTION</t>
        </is>
      </c>
    </row>
    <row r="512">
      <c r="A512" s="6" t="n">
        <v>42500</v>
      </c>
      <c r="B512" s="6" t="n">
        <v>42500</v>
      </c>
      <c r="C512" s="6" t="inlineStr">
        <is>
          <t>Equipment Hires</t>
        </is>
      </c>
      <c r="D512" s="6" t="inlineStr">
        <is>
          <t>Receivable Invoice</t>
        </is>
      </c>
      <c r="E512" s="37" t="n">
        <v>46218</v>
      </c>
      <c r="F512" s="6" t="inlineStr">
        <is>
          <t>APT Management Services Pty Limited</t>
        </is>
      </c>
      <c r="G512" s="39" t="n">
        <v>0</v>
      </c>
      <c r="H512" s="39" t="n">
        <v>592</v>
      </c>
      <c r="I512" s="6" t="inlineStr">
        <is>
          <t>26061608V - APA - Qtly All Hands Sydney - Feb 27 [VID]</t>
        </is>
      </c>
      <c r="J512" s="6" t="inlineStr">
        <is>
          <t>INV-10521</t>
        </is>
      </c>
      <c r="K512" s="6" t="inlineStr">
        <is>
          <t>PO-00030766</t>
        </is>
      </c>
      <c r="L512" s="6" t="inlineStr">
        <is>
          <t>APT Management Services Pty Limited - Video</t>
        </is>
      </c>
      <c r="M512" s="6" t="inlineStr">
        <is>
          <t>VIDEO</t>
        </is>
      </c>
    </row>
    <row r="513">
      <c r="A513" s="6" t="n">
        <v>42500</v>
      </c>
      <c r="B513" s="6" t="n">
        <v>42500</v>
      </c>
      <c r="C513" s="6" t="inlineStr">
        <is>
          <t>Equipment Hires</t>
        </is>
      </c>
      <c r="D513" s="6" t="inlineStr">
        <is>
          <t>Receivable Invoice</t>
        </is>
      </c>
      <c r="E513" s="37" t="n">
        <v>46218</v>
      </c>
      <c r="F513" s="6" t="inlineStr">
        <is>
          <t>APT Management Services Pty Limited</t>
        </is>
      </c>
      <c r="G513" s="39" t="n">
        <v>0</v>
      </c>
      <c r="H513" s="39" t="n">
        <v>1080</v>
      </c>
      <c r="I513" s="6" t="inlineStr">
        <is>
          <t>26061608 - APA - Qtly All Hands Sydney - Feb 27 [PRD]</t>
        </is>
      </c>
      <c r="J513" s="6" t="inlineStr">
        <is>
          <t>INV-10521</t>
        </is>
      </c>
      <c r="K513" s="6" t="inlineStr">
        <is>
          <t>PO-00030766</t>
        </is>
      </c>
      <c r="L513" s="6" t="inlineStr">
        <is>
          <t>APT Management Services Pty Limited - Lighting</t>
        </is>
      </c>
      <c r="M513" s="6" t="inlineStr">
        <is>
          <t>PRODUCTION</t>
        </is>
      </c>
    </row>
    <row r="514">
      <c r="A514" s="6" t="n">
        <v>42500</v>
      </c>
      <c r="B514" s="6" t="n">
        <v>42500</v>
      </c>
      <c r="C514" s="6" t="inlineStr">
        <is>
          <t>Equipment Hires</t>
        </is>
      </c>
      <c r="D514" s="6" t="inlineStr">
        <is>
          <t>Receivable Invoice</t>
        </is>
      </c>
      <c r="E514" s="37" t="n">
        <v>46218</v>
      </c>
      <c r="F514" s="6" t="inlineStr">
        <is>
          <t>APT Management Services Pty Limited</t>
        </is>
      </c>
      <c r="G514" s="39" t="n">
        <v>0</v>
      </c>
      <c r="H514" s="39" t="n">
        <v>444</v>
      </c>
      <c r="I514" s="6" t="inlineStr">
        <is>
          <t>26061608 - APA - Qtly All Hands Sydney - Feb 27 [PRD]</t>
        </is>
      </c>
      <c r="J514" s="6" t="inlineStr">
        <is>
          <t>INV-10521</t>
        </is>
      </c>
      <c r="K514" s="6" t="inlineStr">
        <is>
          <t>PO-00030766</t>
        </is>
      </c>
      <c r="L514" s="6" t="inlineStr">
        <is>
          <t>APT Management Services Pty Limited - Operations</t>
        </is>
      </c>
      <c r="M514" s="6" t="inlineStr">
        <is>
          <t>PRODUCTION</t>
        </is>
      </c>
    </row>
    <row r="515">
      <c r="A515" s="6" t="n">
        <v>42500</v>
      </c>
      <c r="B515" s="6" t="n">
        <v>42500</v>
      </c>
      <c r="C515" s="6" t="inlineStr">
        <is>
          <t>Equipment Hires</t>
        </is>
      </c>
      <c r="D515" s="6" t="inlineStr">
        <is>
          <t>Receivable Invoice</t>
        </is>
      </c>
      <c r="E515" s="37" t="n">
        <v>46218</v>
      </c>
      <c r="F515" s="6" t="inlineStr">
        <is>
          <t>APT Management Services Pty Limited</t>
        </is>
      </c>
      <c r="G515" s="39" t="n">
        <v>0</v>
      </c>
      <c r="H515" s="39" t="n">
        <v>1721.6</v>
      </c>
      <c r="I515" s="6" t="inlineStr">
        <is>
          <t>26061608 - APA - Qtly All Hands Sydney - Feb 27 [PRD]</t>
        </is>
      </c>
      <c r="J515" s="6" t="inlineStr">
        <is>
          <t>INV-10521</t>
        </is>
      </c>
      <c r="K515" s="6" t="inlineStr">
        <is>
          <t>PO-00030766</t>
        </is>
      </c>
      <c r="L515" s="6" t="inlineStr">
        <is>
          <t>APT Management Services Pty Limited - Vision</t>
        </is>
      </c>
      <c r="M515" s="6" t="inlineStr">
        <is>
          <t>PRODUCTION</t>
        </is>
      </c>
    </row>
    <row r="516">
      <c r="A516" s="6" t="n">
        <v>42500</v>
      </c>
      <c r="B516" s="6" t="n">
        <v>42500</v>
      </c>
      <c r="C516" s="6" t="inlineStr">
        <is>
          <t>Equipment Hires</t>
        </is>
      </c>
      <c r="D516" s="6" t="inlineStr">
        <is>
          <t>Receivable Invoice</t>
        </is>
      </c>
      <c r="E516" s="37" t="n">
        <v>46218</v>
      </c>
      <c r="F516" s="6" t="inlineStr">
        <is>
          <t>APT Management Services Pty Limited</t>
        </is>
      </c>
      <c r="G516" s="39" t="n">
        <v>0</v>
      </c>
      <c r="H516" s="39" t="n">
        <v>1544</v>
      </c>
      <c r="I516" s="6" t="inlineStr">
        <is>
          <t>26061609 - APA Qtly All Hands Perth - May 2027 [PRD]</t>
        </is>
      </c>
      <c r="J516" s="6" t="inlineStr">
        <is>
          <t>INV-10521</t>
        </is>
      </c>
      <c r="K516" s="6" t="inlineStr">
        <is>
          <t>PO-00030766</t>
        </is>
      </c>
      <c r="L516" s="6" t="inlineStr">
        <is>
          <t>APT Management Services Pty Limited - Audio</t>
        </is>
      </c>
      <c r="M516" s="6" t="inlineStr">
        <is>
          <t>PRODUCTION</t>
        </is>
      </c>
    </row>
    <row r="517">
      <c r="A517" s="6" t="n">
        <v>42500</v>
      </c>
      <c r="B517" s="6" t="n">
        <v>42500</v>
      </c>
      <c r="C517" s="6" t="inlineStr">
        <is>
          <t>Equipment Hires</t>
        </is>
      </c>
      <c r="D517" s="6" t="inlineStr">
        <is>
          <t>Receivable Invoice</t>
        </is>
      </c>
      <c r="E517" s="37" t="n">
        <v>46218</v>
      </c>
      <c r="F517" s="6" t="inlineStr">
        <is>
          <t>APT Management Services Pty Limited</t>
        </is>
      </c>
      <c r="G517" s="39" t="n">
        <v>0</v>
      </c>
      <c r="H517" s="39" t="n">
        <v>1068</v>
      </c>
      <c r="I517" s="6" t="inlineStr">
        <is>
          <t>26061609 - APA Qtly All Hands Perth - May 2027 [PRD]</t>
        </is>
      </c>
      <c r="J517" s="6" t="inlineStr">
        <is>
          <t>INV-10521</t>
        </is>
      </c>
      <c r="K517" s="6" t="inlineStr">
        <is>
          <t>PO-00030766</t>
        </is>
      </c>
      <c r="L517" s="6" t="inlineStr">
        <is>
          <t>APT Management Services Pty Limited - IT</t>
        </is>
      </c>
      <c r="M517" s="6" t="inlineStr">
        <is>
          <t>PRODUCTION</t>
        </is>
      </c>
    </row>
    <row r="518">
      <c r="A518" s="6" t="n">
        <v>42500</v>
      </c>
      <c r="B518" s="6" t="n">
        <v>42500</v>
      </c>
      <c r="C518" s="6" t="inlineStr">
        <is>
          <t>Equipment Hires</t>
        </is>
      </c>
      <c r="D518" s="6" t="inlineStr">
        <is>
          <t>Receivable Invoice</t>
        </is>
      </c>
      <c r="E518" s="37" t="n">
        <v>46218</v>
      </c>
      <c r="F518" s="6" t="inlineStr">
        <is>
          <t>APT Management Services Pty Limited</t>
        </is>
      </c>
      <c r="G518" s="39" t="n">
        <v>0</v>
      </c>
      <c r="H518" s="39" t="n">
        <v>592</v>
      </c>
      <c r="I518" s="6" t="inlineStr">
        <is>
          <t>26061609V - APA Qtly All Hands Perth - May 2027 [VID]</t>
        </is>
      </c>
      <c r="J518" s="6" t="inlineStr">
        <is>
          <t>INV-10521</t>
        </is>
      </c>
      <c r="K518" s="6" t="inlineStr">
        <is>
          <t>PO-00030766</t>
        </is>
      </c>
      <c r="L518" s="6" t="inlineStr">
        <is>
          <t>APT Management Services Pty Limited - Video</t>
        </is>
      </c>
      <c r="M518" s="6" t="inlineStr">
        <is>
          <t>VIDEO</t>
        </is>
      </c>
    </row>
    <row r="519">
      <c r="A519" s="6" t="n">
        <v>42500</v>
      </c>
      <c r="B519" s="6" t="n">
        <v>42500</v>
      </c>
      <c r="C519" s="6" t="inlineStr">
        <is>
          <t>Equipment Hires</t>
        </is>
      </c>
      <c r="D519" s="6" t="inlineStr">
        <is>
          <t>Receivable Invoice</t>
        </is>
      </c>
      <c r="E519" s="37" t="n">
        <v>46218</v>
      </c>
      <c r="F519" s="6" t="inlineStr">
        <is>
          <t>APT Management Services Pty Limited</t>
        </is>
      </c>
      <c r="G519" s="39" t="n">
        <v>0</v>
      </c>
      <c r="H519" s="39" t="n">
        <v>1080</v>
      </c>
      <c r="I519" s="6" t="inlineStr">
        <is>
          <t>26061609 - APA Qtly All Hands Perth - May 2027 [PRD]</t>
        </is>
      </c>
      <c r="J519" s="6" t="inlineStr">
        <is>
          <t>INV-10521</t>
        </is>
      </c>
      <c r="K519" s="6" t="inlineStr">
        <is>
          <t>PO-00030766</t>
        </is>
      </c>
      <c r="L519" s="6" t="inlineStr">
        <is>
          <t>APT Management Services Pty Limited - Lighting</t>
        </is>
      </c>
      <c r="M519" s="6" t="inlineStr">
        <is>
          <t>PRODUCTION</t>
        </is>
      </c>
    </row>
    <row r="520">
      <c r="A520" s="6" t="n">
        <v>42500</v>
      </c>
      <c r="B520" s="6" t="n">
        <v>42500</v>
      </c>
      <c r="C520" s="6" t="inlineStr">
        <is>
          <t>Equipment Hires</t>
        </is>
      </c>
      <c r="D520" s="6" t="inlineStr">
        <is>
          <t>Receivable Invoice</t>
        </is>
      </c>
      <c r="E520" s="37" t="n">
        <v>46218</v>
      </c>
      <c r="F520" s="6" t="inlineStr">
        <is>
          <t>APT Management Services Pty Limited</t>
        </is>
      </c>
      <c r="G520" s="39" t="n">
        <v>0</v>
      </c>
      <c r="H520" s="39" t="n">
        <v>444</v>
      </c>
      <c r="I520" s="6" t="inlineStr">
        <is>
          <t>26061609 - APA Qtly All Hands Perth - May 2027 [PRD]</t>
        </is>
      </c>
      <c r="J520" s="6" t="inlineStr">
        <is>
          <t>INV-10521</t>
        </is>
      </c>
      <c r="K520" s="6" t="inlineStr">
        <is>
          <t>PO-00030766</t>
        </is>
      </c>
      <c r="L520" s="6" t="inlineStr">
        <is>
          <t>APT Management Services Pty Limited - Operations</t>
        </is>
      </c>
      <c r="M520" s="6" t="inlineStr">
        <is>
          <t>PRODUCTION</t>
        </is>
      </c>
    </row>
    <row r="521">
      <c r="A521" s="6" t="n">
        <v>42500</v>
      </c>
      <c r="B521" s="6" t="n">
        <v>42500</v>
      </c>
      <c r="C521" s="6" t="inlineStr">
        <is>
          <t>Equipment Hires</t>
        </is>
      </c>
      <c r="D521" s="6" t="inlineStr">
        <is>
          <t>Receivable Invoice</t>
        </is>
      </c>
      <c r="E521" s="37" t="n">
        <v>46218</v>
      </c>
      <c r="F521" s="6" t="inlineStr">
        <is>
          <t>APT Management Services Pty Limited</t>
        </is>
      </c>
      <c r="G521" s="39" t="n">
        <v>0</v>
      </c>
      <c r="H521" s="39" t="n">
        <v>1721.6</v>
      </c>
      <c r="I521" s="6" t="inlineStr">
        <is>
          <t>26061609 - APA Qtly All Hands Perth - May 2027 [PRD]</t>
        </is>
      </c>
      <c r="J521" s="6" t="inlineStr">
        <is>
          <t>INV-10521</t>
        </is>
      </c>
      <c r="K521" s="6" t="inlineStr">
        <is>
          <t>PO-00030766</t>
        </is>
      </c>
      <c r="L521" s="6" t="inlineStr">
        <is>
          <t>APT Management Services Pty Limited - Vision</t>
        </is>
      </c>
      <c r="M521" s="6" t="inlineStr">
        <is>
          <t>PRODUCTION</t>
        </is>
      </c>
    </row>
    <row r="522">
      <c r="A522" s="6" t="n">
        <v>42500</v>
      </c>
      <c r="B522" s="6" t="n">
        <v>42500</v>
      </c>
      <c r="C522" s="6" t="inlineStr">
        <is>
          <t>Equipment Hires</t>
        </is>
      </c>
      <c r="D522" s="6" t="inlineStr">
        <is>
          <t>Receivable Invoice</t>
        </is>
      </c>
      <c r="E522" s="37" t="n">
        <v>46223</v>
      </c>
      <c r="F522" s="6" t="inlineStr">
        <is>
          <t>Chin &amp; Co Group Pty Ltd (T/A Chin Collective)</t>
        </is>
      </c>
      <c r="G522" s="39" t="n">
        <v>0</v>
      </c>
      <c r="H522" s="39" t="n">
        <v>20</v>
      </c>
      <c r="I522" s="6" t="inlineStr">
        <is>
          <t>26063001 - Vega Global - Skykick Ranger - 26.7.26 [PRD]</t>
        </is>
      </c>
      <c r="J522" s="6" t="inlineStr">
        <is>
          <t>INV-10533</t>
        </is>
      </c>
      <c r="K522" s="6" t="inlineStr">
        <is>
          <t>Skykick Ranger - Sydney Performance - 26.7.26</t>
        </is>
      </c>
      <c r="L522" s="6" t="inlineStr">
        <is>
          <t>Chin &amp; Co Group Pty Ltd (T/A Chin Collective) - Directional Receiver Active Antennas</t>
        </is>
      </c>
      <c r="M522" s="6" t="inlineStr">
        <is>
          <t>PRODUCTION</t>
        </is>
      </c>
    </row>
    <row r="523">
      <c r="A523" s="6" t="n">
        <v>42500</v>
      </c>
      <c r="B523" s="6" t="n">
        <v>42500</v>
      </c>
      <c r="C523" s="6" t="inlineStr">
        <is>
          <t>Equipment Hires</t>
        </is>
      </c>
      <c r="D523" s="6" t="inlineStr">
        <is>
          <t>Receivable Invoice</t>
        </is>
      </c>
      <c r="E523" s="37" t="n">
        <v>46223</v>
      </c>
      <c r="F523" s="6" t="inlineStr">
        <is>
          <t>Chin &amp; Co Group Pty Ltd (T/A Chin Collective)</t>
        </is>
      </c>
      <c r="G523" s="39" t="n">
        <v>0</v>
      </c>
      <c r="H523" s="39" t="n">
        <v>10</v>
      </c>
      <c r="I523" s="6" t="inlineStr">
        <is>
          <t>26063001 - Vega Global - Skykick Ranger - 26.7.26 [PRD]</t>
        </is>
      </c>
      <c r="J523" s="6" t="inlineStr">
        <is>
          <t>INV-10533</t>
        </is>
      </c>
      <c r="K523" s="6" t="inlineStr">
        <is>
          <t>Skykick Ranger - Sydney Performance - 26.7.26</t>
        </is>
      </c>
      <c r="L523" s="6" t="inlineStr">
        <is>
          <t>Chin &amp; Co Group Pty Ltd (T/A Chin Collective) - Neumman KK205 Condenser Capsules</t>
        </is>
      </c>
      <c r="M523" s="6" t="inlineStr">
        <is>
          <t>PRODUCTION</t>
        </is>
      </c>
    </row>
    <row r="524">
      <c r="A524" s="6" t="n">
        <v>42500</v>
      </c>
      <c r="B524" s="6" t="n">
        <v>42500</v>
      </c>
      <c r="C524" s="6" t="inlineStr">
        <is>
          <t>Equipment Hires</t>
        </is>
      </c>
      <c r="D524" s="6" t="inlineStr">
        <is>
          <t>Receivable Invoice</t>
        </is>
      </c>
      <c r="E524" s="37" t="n">
        <v>46223</v>
      </c>
      <c r="F524" s="6" t="inlineStr">
        <is>
          <t>Chin &amp; Co Group Pty Ltd (T/A Chin Collective)</t>
        </is>
      </c>
      <c r="G524" s="39" t="n">
        <v>0</v>
      </c>
      <c r="H524" s="39" t="n">
        <v>35</v>
      </c>
      <c r="I524" s="6" t="inlineStr">
        <is>
          <t>26063001 - Vega Global - Skykick Ranger - 26.7.26 [PRD]</t>
        </is>
      </c>
      <c r="J524" s="6" t="inlineStr">
        <is>
          <t>INV-10533</t>
        </is>
      </c>
      <c r="K524" s="6" t="inlineStr">
        <is>
          <t>Skykick Ranger - Sydney Performance - 26.7.26</t>
        </is>
      </c>
      <c r="L524" s="6" t="inlineStr">
        <is>
          <t>Chin &amp; Co Group Pty Ltd (T/A Chin Collective) - Sennheiser A5000-CP Passive IEM Transmitter Antenna</t>
        </is>
      </c>
      <c r="M524" s="6" t="inlineStr">
        <is>
          <t>PRODUCTION</t>
        </is>
      </c>
    </row>
    <row r="525">
      <c r="A525" s="6" t="n">
        <v>42500</v>
      </c>
      <c r="B525" s="6" t="n">
        <v>42500</v>
      </c>
      <c r="C525" s="6" t="inlineStr">
        <is>
          <t>Equipment Hires</t>
        </is>
      </c>
      <c r="D525" s="6" t="inlineStr">
        <is>
          <t>Receivable Invoice</t>
        </is>
      </c>
      <c r="E525" s="37" t="n">
        <v>46223</v>
      </c>
      <c r="F525" s="6" t="inlineStr">
        <is>
          <t>Chin &amp; Co Group Pty Ltd (T/A Chin Collective)</t>
        </is>
      </c>
      <c r="G525" s="39" t="n">
        <v>0</v>
      </c>
      <c r="H525" s="39" t="n">
        <v>45</v>
      </c>
      <c r="I525" s="6" t="inlineStr">
        <is>
          <t>26063001 - Vega Global - Skykick Ranger - 26.7.26 [PRD]</t>
        </is>
      </c>
      <c r="J525" s="6" t="inlineStr">
        <is>
          <t>INV-10533</t>
        </is>
      </c>
      <c r="K525" s="6" t="inlineStr">
        <is>
          <t>Skykick Ranger - Sydney Performance - 26.7.26</t>
        </is>
      </c>
      <c r="L525" s="6" t="inlineStr">
        <is>
          <t>Chin &amp; Co Group Pty Ltd (T/A Chin Collective) - Sennheiser Antenna Combiner for IEM transmitters</t>
        </is>
      </c>
      <c r="M525" s="6" t="inlineStr">
        <is>
          <t>PRODUCTION</t>
        </is>
      </c>
    </row>
    <row r="526">
      <c r="A526" s="6" t="n">
        <v>42500</v>
      </c>
      <c r="B526" s="6" t="n">
        <v>42500</v>
      </c>
      <c r="C526" s="6" t="inlineStr">
        <is>
          <t>Equipment Hires</t>
        </is>
      </c>
      <c r="D526" s="6" t="inlineStr">
        <is>
          <t>Receivable Invoice</t>
        </is>
      </c>
      <c r="E526" s="37" t="n">
        <v>46223</v>
      </c>
      <c r="F526" s="6" t="inlineStr">
        <is>
          <t>Chin &amp; Co Group Pty Ltd (T/A Chin Collective)</t>
        </is>
      </c>
      <c r="G526" s="39" t="n">
        <v>0</v>
      </c>
      <c r="H526" s="39" t="n">
        <v>180</v>
      </c>
      <c r="I526" s="6" t="inlineStr">
        <is>
          <t>26063001 - Vega Global - Skykick Ranger - 26.7.26 [PRD]</t>
        </is>
      </c>
      <c r="J526" s="6" t="inlineStr">
        <is>
          <t>INV-10533</t>
        </is>
      </c>
      <c r="K526" s="6" t="inlineStr">
        <is>
          <t>Skykick Ranger - Sydney Performance - 26.7.26</t>
        </is>
      </c>
      <c r="L526" s="6" t="inlineStr">
        <is>
          <t>Chin &amp; Co Group Pty Ltd (T/A Chin Collective) - Sennheiser EK2000 IEM Receiver beltpacks</t>
        </is>
      </c>
      <c r="M526" s="6" t="inlineStr">
        <is>
          <t>PRODUCTION</t>
        </is>
      </c>
    </row>
    <row r="527">
      <c r="A527" s="6" t="n">
        <v>42500</v>
      </c>
      <c r="B527" s="6" t="n">
        <v>42500</v>
      </c>
      <c r="C527" s="6" t="inlineStr">
        <is>
          <t>Equipment Hires</t>
        </is>
      </c>
      <c r="D527" s="6" t="inlineStr">
        <is>
          <t>Receivable Invoice</t>
        </is>
      </c>
      <c r="E527" s="37" t="n">
        <v>46223</v>
      </c>
      <c r="F527" s="6" t="inlineStr">
        <is>
          <t>Chin &amp; Co Group Pty Ltd (T/A Chin Collective)</t>
        </is>
      </c>
      <c r="G527" s="39" t="n">
        <v>0</v>
      </c>
      <c r="H527" s="39" t="n">
        <v>105</v>
      </c>
      <c r="I527" s="6" t="inlineStr">
        <is>
          <t>26063001 - Vega Global - Skykick Ranger - 26.7.26 [PRD]</t>
        </is>
      </c>
      <c r="J527" s="6" t="inlineStr">
        <is>
          <t>INV-10533</t>
        </is>
      </c>
      <c r="K527" s="6" t="inlineStr">
        <is>
          <t>Skykick Ranger - Sydney Performance - 26.7.26</t>
        </is>
      </c>
      <c r="L527" s="6" t="inlineStr">
        <is>
          <t>Chin &amp; Co Group Pty Ltd (T/A Chin Collective) - Sennheiser EM2050 Dual Microphone Receivers</t>
        </is>
      </c>
      <c r="M527" s="6" t="inlineStr">
        <is>
          <t>PRODUCTION</t>
        </is>
      </c>
    </row>
    <row r="528">
      <c r="A528" s="6" t="n">
        <v>42500</v>
      </c>
      <c r="B528" s="6" t="n">
        <v>42500</v>
      </c>
      <c r="C528" s="6" t="inlineStr">
        <is>
          <t>Equipment Hires</t>
        </is>
      </c>
      <c r="D528" s="6" t="inlineStr">
        <is>
          <t>Receivable Invoice</t>
        </is>
      </c>
      <c r="E528" s="37" t="n">
        <v>46223</v>
      </c>
      <c r="F528" s="6" t="inlineStr">
        <is>
          <t>Chin &amp; Co Group Pty Ltd (T/A Chin Collective)</t>
        </is>
      </c>
      <c r="G528" s="39" t="n">
        <v>0</v>
      </c>
      <c r="H528" s="39" t="n">
        <v>20</v>
      </c>
      <c r="I528" s="6" t="inlineStr">
        <is>
          <t>26063001 - Vega Global - Skykick Ranger - 26.7.26 [PRD]</t>
        </is>
      </c>
      <c r="J528" s="6" t="inlineStr">
        <is>
          <t>INV-10533</t>
        </is>
      </c>
      <c r="K528" s="6" t="inlineStr">
        <is>
          <t>Skykick Ranger - Sydney Performance - 26.7.26</t>
        </is>
      </c>
      <c r="L528" s="6" t="inlineStr">
        <is>
          <t>Chin &amp; Co Group Pty Ltd (T/A Chin Collective) - Sennheiser MMD9239 Dynamic Capsules</t>
        </is>
      </c>
      <c r="M528" s="6" t="inlineStr">
        <is>
          <t>PRODUCTION</t>
        </is>
      </c>
    </row>
    <row r="529">
      <c r="A529" s="6" t="n">
        <v>42500</v>
      </c>
      <c r="B529" s="6" t="n">
        <v>42500</v>
      </c>
      <c r="C529" s="6" t="inlineStr">
        <is>
          <t>Equipment Hires</t>
        </is>
      </c>
      <c r="D529" s="6" t="inlineStr">
        <is>
          <t>Receivable Invoice</t>
        </is>
      </c>
      <c r="E529" s="37" t="n">
        <v>46223</v>
      </c>
      <c r="F529" s="6" t="inlineStr">
        <is>
          <t>Chin &amp; Co Group Pty Ltd (T/A Chin Collective)</t>
        </is>
      </c>
      <c r="G529" s="39" t="n">
        <v>0</v>
      </c>
      <c r="H529" s="39" t="n">
        <v>120</v>
      </c>
      <c r="I529" s="6" t="inlineStr">
        <is>
          <t>26063001 - Vega Global - Skykick Ranger - 26.7.26 [PRD]</t>
        </is>
      </c>
      <c r="J529" s="6" t="inlineStr">
        <is>
          <t>INV-10533</t>
        </is>
      </c>
      <c r="K529" s="6" t="inlineStr">
        <is>
          <t>Skykick Ranger - Sydney Performance - 26.7.26</t>
        </is>
      </c>
      <c r="L529" s="6" t="inlineStr">
        <is>
          <t>Chin &amp; Co Group Pty Ltd (T/A Chin Collective) - Sennheiser SKM2000 handheld transmitters</t>
        </is>
      </c>
      <c r="M529" s="6" t="inlineStr">
        <is>
          <t>PRODUCTION</t>
        </is>
      </c>
    </row>
    <row r="530">
      <c r="A530" s="6" t="n">
        <v>42500</v>
      </c>
      <c r="B530" s="6" t="n">
        <v>42500</v>
      </c>
      <c r="C530" s="6" t="inlineStr">
        <is>
          <t>Equipment Hires</t>
        </is>
      </c>
      <c r="D530" s="6" t="inlineStr">
        <is>
          <t>Receivable Invoice</t>
        </is>
      </c>
      <c r="E530" s="37" t="n">
        <v>46223</v>
      </c>
      <c r="F530" s="6" t="inlineStr">
        <is>
          <t>Chin &amp; Co Group Pty Ltd (T/A Chin Collective)</t>
        </is>
      </c>
      <c r="G530" s="39" t="n">
        <v>0</v>
      </c>
      <c r="H530" s="39" t="n">
        <v>150</v>
      </c>
      <c r="I530" s="6" t="inlineStr">
        <is>
          <t>26063001 - Vega Global - Skykick Ranger - 26.7.26 [PRD]</t>
        </is>
      </c>
      <c r="J530" s="6" t="inlineStr">
        <is>
          <t>INV-10533</t>
        </is>
      </c>
      <c r="K530" s="6" t="inlineStr">
        <is>
          <t>Skykick Ranger - Sydney Performance - 26.7.26</t>
        </is>
      </c>
      <c r="L530" s="6" t="inlineStr">
        <is>
          <t>Chin &amp; Co Group Pty Ltd (T/A Chin Collective) - Sennheiser SR2050 Dual Stereo IEM Transmitters</t>
        </is>
      </c>
      <c r="M530" s="6" t="inlineStr">
        <is>
          <t>PRODUCTION</t>
        </is>
      </c>
    </row>
    <row r="531">
      <c r="A531" s="6" t="n">
        <v>42500</v>
      </c>
      <c r="B531" s="6" t="n">
        <v>42500</v>
      </c>
      <c r="C531" s="6" t="inlineStr">
        <is>
          <t>Equipment Hires</t>
        </is>
      </c>
      <c r="D531" s="6" t="inlineStr">
        <is>
          <t>Receivable Invoice</t>
        </is>
      </c>
      <c r="E531" s="37" t="n">
        <v>46223</v>
      </c>
      <c r="F531" s="6" t="inlineStr">
        <is>
          <t>Chin &amp; Co Group Pty Ltd (T/A Chin Collective)</t>
        </is>
      </c>
      <c r="G531" s="39" t="n">
        <v>0</v>
      </c>
      <c r="H531" s="39" t="n">
        <v>90</v>
      </c>
      <c r="I531" s="6" t="inlineStr">
        <is>
          <t>26063001 - Vega Global - Skykick Ranger - 26.7.26 [PRD]</t>
        </is>
      </c>
      <c r="J531" s="6" t="inlineStr">
        <is>
          <t>INV-10533</t>
        </is>
      </c>
      <c r="K531" s="6" t="inlineStr">
        <is>
          <t>Skykick Ranger - Sydney Performance - 26.7.26</t>
        </is>
      </c>
      <c r="L531" s="6" t="inlineStr">
        <is>
          <t>Chin &amp; Co Group Pty Ltd (T/A Chin Collective) - Ultimate Ears UE900 generic transducers</t>
        </is>
      </c>
      <c r="M531" s="6" t="inlineStr">
        <is>
          <t>PRODUCTION</t>
        </is>
      </c>
    </row>
    <row r="532">
      <c r="A532" s="6" t="n">
        <v>42500</v>
      </c>
      <c r="B532" s="6" t="n">
        <v>42500</v>
      </c>
      <c r="C532" s="6" t="inlineStr">
        <is>
          <t>Equipment Hires</t>
        </is>
      </c>
      <c r="D532" s="6" t="inlineStr">
        <is>
          <t>Receivable Invoice</t>
        </is>
      </c>
      <c r="E532" s="37" t="n">
        <v>46232</v>
      </c>
      <c r="F532" s="6" t="inlineStr">
        <is>
          <t>Optiver Pty Limited</t>
        </is>
      </c>
      <c r="G532" s="39" t="n">
        <v>0</v>
      </c>
      <c r="H532" s="39" t="n">
        <v>365</v>
      </c>
      <c r="I532" s="6" t="inlineStr">
        <is>
          <t>26041603 - Optiver - Town Hall - 23.7.26 [PRD]</t>
        </is>
      </c>
      <c r="J532" s="6" t="inlineStr">
        <is>
          <t>INV-10538</t>
        </is>
      </c>
      <c r="K532" s="6" t="inlineStr">
        <is>
          <t>Optiver - Mid Year Townhall - 23.7.26</t>
        </is>
      </c>
      <c r="L532" s="6" t="inlineStr">
        <is>
          <t>Optiver Pty Limited - IT</t>
        </is>
      </c>
      <c r="M532" s="6" t="inlineStr">
        <is>
          <t>PRODUCTION</t>
        </is>
      </c>
    </row>
    <row r="533">
      <c r="A533" s="6" t="n">
        <v>42500</v>
      </c>
      <c r="B533" s="6" t="n">
        <v>42500</v>
      </c>
      <c r="C533" s="6" t="inlineStr">
        <is>
          <t>Equipment Hires</t>
        </is>
      </c>
      <c r="D533" s="6" t="inlineStr">
        <is>
          <t>Receivable Invoice</t>
        </is>
      </c>
      <c r="E533" s="37" t="n">
        <v>46233</v>
      </c>
      <c r="F533" s="6" t="inlineStr">
        <is>
          <t>Arup Australia Services Pty Ltd</t>
        </is>
      </c>
      <c r="G533" s="39" t="n">
        <v>0</v>
      </c>
      <c r="H533" s="39" t="n">
        <v>1304</v>
      </c>
      <c r="I533" s="6" t="inlineStr">
        <is>
          <t>2605403 - ARUP - Oves Awards - 23.7.26 [PRD]</t>
        </is>
      </c>
      <c r="J533" s="6" t="inlineStr">
        <is>
          <t>INV-10540</t>
        </is>
      </c>
      <c r="K533" s="6" t="inlineStr">
        <is>
          <t>Arup - The Oves Awards 23.07.2026</t>
        </is>
      </c>
      <c r="L533" s="6" t="inlineStr">
        <is>
          <t>Arup Australia Services Pty Ltd - Audio</t>
        </is>
      </c>
      <c r="M533" s="6" t="inlineStr">
        <is>
          <t>PRODUCTION</t>
        </is>
      </c>
    </row>
    <row r="534">
      <c r="A534" s="6" t="n">
        <v>42500</v>
      </c>
      <c r="B534" s="6" t="n">
        <v>42500</v>
      </c>
      <c r="C534" s="6" t="inlineStr">
        <is>
          <t>Equipment Hires</t>
        </is>
      </c>
      <c r="D534" s="6" t="inlineStr">
        <is>
          <t>Receivable Invoice</t>
        </is>
      </c>
      <c r="E534" s="37" t="n">
        <v>46233</v>
      </c>
      <c r="F534" s="6" t="inlineStr">
        <is>
          <t>Arup Australia Services Pty Ltd</t>
        </is>
      </c>
      <c r="G534" s="39" t="n">
        <v>0</v>
      </c>
      <c r="H534" s="39" t="n">
        <v>212</v>
      </c>
      <c r="I534" s="6" t="inlineStr">
        <is>
          <t>2605403 - ARUP - Oves Awards - 23.7.26 [PRD]</t>
        </is>
      </c>
      <c r="J534" s="6" t="inlineStr">
        <is>
          <t>INV-10540</t>
        </is>
      </c>
      <c r="K534" s="6" t="inlineStr">
        <is>
          <t>Arup - The Oves Awards 23.07.2026</t>
        </is>
      </c>
      <c r="L534" s="6" t="inlineStr">
        <is>
          <t>Arup Australia Services Pty Ltd - IT</t>
        </is>
      </c>
      <c r="M534" s="6" t="inlineStr">
        <is>
          <t>PRODUCTION</t>
        </is>
      </c>
    </row>
    <row r="535">
      <c r="A535" s="6" t="n">
        <v>42500</v>
      </c>
      <c r="B535" s="6" t="n">
        <v>42500</v>
      </c>
      <c r="C535" s="6" t="inlineStr">
        <is>
          <t>Equipment Hires</t>
        </is>
      </c>
      <c r="D535" s="6" t="inlineStr">
        <is>
          <t>Receivable Invoice</t>
        </is>
      </c>
      <c r="E535" s="37" t="n">
        <v>46233</v>
      </c>
      <c r="F535" s="6" t="inlineStr">
        <is>
          <t>Arup Australia Services Pty Ltd</t>
        </is>
      </c>
      <c r="G535" s="39" t="n">
        <v>0</v>
      </c>
      <c r="H535" s="39" t="n">
        <v>84</v>
      </c>
      <c r="I535" s="6" t="inlineStr">
        <is>
          <t>2605403 - ARUP - Oves Awards - 23.7.26 [PRD]</t>
        </is>
      </c>
      <c r="J535" s="6" t="inlineStr">
        <is>
          <t>INV-10540</t>
        </is>
      </c>
      <c r="K535" s="6" t="inlineStr">
        <is>
          <t>Arup - The Oves Awards 23.07.2026</t>
        </is>
      </c>
      <c r="L535" s="6" t="inlineStr">
        <is>
          <t>Arup Australia Services Pty Ltd - Operations</t>
        </is>
      </c>
      <c r="M535" s="6" t="inlineStr">
        <is>
          <t>PRODUCTION</t>
        </is>
      </c>
    </row>
    <row r="536">
      <c r="A536" s="6" t="n">
        <v>42500</v>
      </c>
      <c r="B536" s="6" t="n">
        <v>42500</v>
      </c>
      <c r="C536" s="6" t="inlineStr">
        <is>
          <t>Equipment Hires</t>
        </is>
      </c>
      <c r="D536" s="6" t="inlineStr">
        <is>
          <t>Receivable Invoice</t>
        </is>
      </c>
      <c r="E536" s="37" t="n">
        <v>46233</v>
      </c>
      <c r="F536" s="6" t="inlineStr">
        <is>
          <t>Arup Australia Services Pty Ltd</t>
        </is>
      </c>
      <c r="G536" s="39" t="n">
        <v>0</v>
      </c>
      <c r="H536" s="39" t="n">
        <v>176</v>
      </c>
      <c r="I536" s="6" t="inlineStr">
        <is>
          <t>2605403V - ARUP - Oves Awards - 23.7.26 [VID]</t>
        </is>
      </c>
      <c r="J536" s="6" t="inlineStr">
        <is>
          <t>INV-10540</t>
        </is>
      </c>
      <c r="K536" s="6" t="inlineStr">
        <is>
          <t>Arup - The Oves Awards 23.07.2026</t>
        </is>
      </c>
      <c r="L536" s="6" t="inlineStr">
        <is>
          <t>Arup Australia Services Pty Ltd - Video</t>
        </is>
      </c>
      <c r="M536" s="6" t="inlineStr">
        <is>
          <t>VIDEO</t>
        </is>
      </c>
    </row>
    <row r="537">
      <c r="A537" s="6" t="n">
        <v>42500</v>
      </c>
      <c r="B537" s="6" t="n">
        <v>42500</v>
      </c>
      <c r="C537" s="6" t="inlineStr">
        <is>
          <t>Equipment Hires</t>
        </is>
      </c>
      <c r="D537" s="6" t="inlineStr">
        <is>
          <t>Receivable Invoice</t>
        </is>
      </c>
      <c r="E537" s="37" t="n">
        <v>46233</v>
      </c>
      <c r="F537" s="6" t="inlineStr">
        <is>
          <t>Arup Australia Services Pty Ltd</t>
        </is>
      </c>
      <c r="G537" s="39" t="n">
        <v>0</v>
      </c>
      <c r="H537" s="39" t="n">
        <v>2040</v>
      </c>
      <c r="I537" s="6" t="inlineStr">
        <is>
          <t>2605403 - ARUP - Oves Awards - 23.7.26 [PRD]</t>
        </is>
      </c>
      <c r="J537" s="6" t="inlineStr">
        <is>
          <t>INV-10540</t>
        </is>
      </c>
      <c r="K537" s="6" t="inlineStr">
        <is>
          <t>Arup - The Oves Awards 23.07.2026</t>
        </is>
      </c>
      <c r="L537" s="6" t="inlineStr">
        <is>
          <t>Arup Australia Services Pty Ltd - Vision</t>
        </is>
      </c>
      <c r="M537" s="6" t="inlineStr">
        <is>
          <t>PRODUCTION</t>
        </is>
      </c>
    </row>
    <row r="538">
      <c r="A538" s="6" t="n">
        <v>42500</v>
      </c>
      <c r="B538" s="6" t="n">
        <v>42500</v>
      </c>
      <c r="C538" s="6" t="inlineStr">
        <is>
          <t>Equipment Hires</t>
        </is>
      </c>
      <c r="D538" s="6" t="inlineStr">
        <is>
          <t>Receivable Invoice</t>
        </is>
      </c>
      <c r="E538" s="37" t="n">
        <v>46234</v>
      </c>
      <c r="F538" s="6" t="inlineStr">
        <is>
          <t>ON24, Inc.</t>
        </is>
      </c>
      <c r="G538" s="39" t="n">
        <v>0</v>
      </c>
      <c r="H538" s="39" t="n">
        <v>265</v>
      </c>
      <c r="I538" s="6" t="inlineStr">
        <is>
          <t>2607901 - ON24 KWM Event 23.7.26 [PRD]</t>
        </is>
      </c>
      <c r="J538" s="6" t="inlineStr">
        <is>
          <t>INV-10552</t>
        </is>
      </c>
      <c r="K538" s="6" t="inlineStr">
        <is>
          <t>PO #25962</t>
        </is>
      </c>
      <c r="L538" s="6" t="inlineStr">
        <is>
          <t>ON24, Inc. - IT</t>
        </is>
      </c>
      <c r="M538" s="6" t="inlineStr">
        <is>
          <t>PRODUCTION</t>
        </is>
      </c>
    </row>
    <row r="539">
      <c r="A539" s="6" t="n">
        <v>42500</v>
      </c>
      <c r="B539" s="6" t="n">
        <v>42500</v>
      </c>
      <c r="C539" s="6" t="inlineStr">
        <is>
          <t>Equipment Hires</t>
        </is>
      </c>
      <c r="D539" s="6" t="inlineStr">
        <is>
          <t>Receivable Invoice</t>
        </is>
      </c>
      <c r="E539" s="37" t="n">
        <v>46234</v>
      </c>
      <c r="F539" s="6" t="inlineStr">
        <is>
          <t>ON24, Inc.</t>
        </is>
      </c>
      <c r="G539" s="39" t="n">
        <v>0</v>
      </c>
      <c r="H539" s="39" t="n">
        <v>120</v>
      </c>
      <c r="I539" s="6" t="inlineStr">
        <is>
          <t>2607901 - ON24 KWM Event 23.7.26 [PRD]</t>
        </is>
      </c>
      <c r="J539" s="6" t="inlineStr">
        <is>
          <t>INV-10552</t>
        </is>
      </c>
      <c r="K539" s="6" t="inlineStr">
        <is>
          <t>PO #25962</t>
        </is>
      </c>
      <c r="L539" s="6" t="inlineStr">
        <is>
          <t>ON24, Inc. - Vision</t>
        </is>
      </c>
      <c r="M539" s="6" t="inlineStr">
        <is>
          <t>PRODUCTION</t>
        </is>
      </c>
    </row>
    <row r="540">
      <c r="A540" s="6" t="n">
        <v>42500</v>
      </c>
      <c r="B540" s="6" t="n">
        <v>42500</v>
      </c>
      <c r="C540" s="6" t="inlineStr">
        <is>
          <t>Equipment Hires</t>
        </is>
      </c>
      <c r="D540" s="6" t="inlineStr">
        <is>
          <t>Receivable Invoice</t>
        </is>
      </c>
      <c r="E540" s="37" t="n">
        <v>46234</v>
      </c>
      <c r="F540" s="6" t="inlineStr">
        <is>
          <t>Microsoft Pty Ltd</t>
        </is>
      </c>
      <c r="G540" s="39" t="n">
        <v>0</v>
      </c>
      <c r="H540" s="39" t="n">
        <v>1820</v>
      </c>
      <c r="I540" s="6" t="inlineStr">
        <is>
          <t>26052703 - Microsoft Town Hall - 21.7.26 [PRD]</t>
        </is>
      </c>
      <c r="J540" s="6" t="inlineStr">
        <is>
          <t>INV-10554</t>
        </is>
      </c>
      <c r="K540" s="6" t="inlineStr">
        <is>
          <t>PO 10160645</t>
        </is>
      </c>
      <c r="L540" s="6" t="inlineStr">
        <is>
          <t>Microsoft Pty Ltd - Audio</t>
        </is>
      </c>
      <c r="M540" s="6" t="inlineStr">
        <is>
          <t>PRODUCTION</t>
        </is>
      </c>
    </row>
    <row r="541">
      <c r="A541" s="6" t="n">
        <v>42500</v>
      </c>
      <c r="B541" s="6" t="n">
        <v>42500</v>
      </c>
      <c r="C541" s="6" t="inlineStr">
        <is>
          <t>Equipment Hires</t>
        </is>
      </c>
      <c r="D541" s="6" t="inlineStr">
        <is>
          <t>Receivable Invoice</t>
        </is>
      </c>
      <c r="E541" s="37" t="n">
        <v>46234</v>
      </c>
      <c r="F541" s="6" t="inlineStr">
        <is>
          <t>Microsoft Pty Ltd</t>
        </is>
      </c>
      <c r="G541" s="39" t="n">
        <v>0</v>
      </c>
      <c r="H541" s="39" t="n">
        <v>1115</v>
      </c>
      <c r="I541" s="6" t="inlineStr">
        <is>
          <t>26052703 - Microsoft Town Hall - 21.7.26 [PRD]</t>
        </is>
      </c>
      <c r="J541" s="6" t="inlineStr">
        <is>
          <t>INV-10554</t>
        </is>
      </c>
      <c r="K541" s="6" t="inlineStr">
        <is>
          <t>PO 10160645</t>
        </is>
      </c>
      <c r="L541" s="6" t="inlineStr">
        <is>
          <t>Microsoft Pty Ltd - IT</t>
        </is>
      </c>
      <c r="M541" s="6" t="inlineStr">
        <is>
          <t>PRODUCTION</t>
        </is>
      </c>
    </row>
    <row r="542">
      <c r="A542" s="6" t="n">
        <v>42500</v>
      </c>
      <c r="B542" s="6" t="n">
        <v>42500</v>
      </c>
      <c r="C542" s="6" t="inlineStr">
        <is>
          <t>Equipment Hires</t>
        </is>
      </c>
      <c r="D542" s="6" t="inlineStr">
        <is>
          <t>Receivable Invoice</t>
        </is>
      </c>
      <c r="E542" s="37" t="n">
        <v>46234</v>
      </c>
      <c r="F542" s="6" t="inlineStr">
        <is>
          <t>Microsoft Pty Ltd</t>
        </is>
      </c>
      <c r="G542" s="39" t="n">
        <v>0</v>
      </c>
      <c r="H542" s="39" t="n">
        <v>1217</v>
      </c>
      <c r="I542" s="6" t="inlineStr">
        <is>
          <t>26052703V - Microsoft Town Hall - 21.7.26 [VID]</t>
        </is>
      </c>
      <c r="J542" s="6" t="inlineStr">
        <is>
          <t>INV-10554</t>
        </is>
      </c>
      <c r="K542" s="6" t="inlineStr">
        <is>
          <t>PO 10160645</t>
        </is>
      </c>
      <c r="L542" s="6" t="inlineStr">
        <is>
          <t>Microsoft Pty Ltd - Video</t>
        </is>
      </c>
      <c r="M542" s="6" t="inlineStr">
        <is>
          <t>VIDEO</t>
        </is>
      </c>
    </row>
    <row r="543">
      <c r="A543" s="6" t="n">
        <v>42500</v>
      </c>
      <c r="B543" s="6" t="n">
        <v>42500</v>
      </c>
      <c r="C543" s="6" t="inlineStr">
        <is>
          <t>Equipment Hires</t>
        </is>
      </c>
      <c r="D543" s="6" t="inlineStr">
        <is>
          <t>Receivable Invoice</t>
        </is>
      </c>
      <c r="E543" s="37" t="n">
        <v>46234</v>
      </c>
      <c r="F543" s="6" t="inlineStr">
        <is>
          <t>Microsoft Pty Ltd</t>
        </is>
      </c>
      <c r="G543" s="39" t="n">
        <v>0</v>
      </c>
      <c r="H543" s="39" t="n">
        <v>2300</v>
      </c>
      <c r="I543" s="6" t="inlineStr">
        <is>
          <t>26052703 - Microsoft Town Hall - 21.7.26 [PRD]</t>
        </is>
      </c>
      <c r="J543" s="6" t="inlineStr">
        <is>
          <t>INV-10554</t>
        </is>
      </c>
      <c r="K543" s="6" t="inlineStr">
        <is>
          <t>PO 10160645</t>
        </is>
      </c>
      <c r="L543" s="6" t="inlineStr">
        <is>
          <t>Microsoft Pty Ltd - Vision</t>
        </is>
      </c>
      <c r="M543" s="6" t="inlineStr">
        <is>
          <t>PRODUCTION</t>
        </is>
      </c>
    </row>
    <row r="544">
      <c r="A544" s="6" t="n">
        <v>42500</v>
      </c>
      <c r="B544" s="6" t="n">
        <v>42500</v>
      </c>
      <c r="C544" s="6" t="inlineStr">
        <is>
          <t>Equipment Hires</t>
        </is>
      </c>
      <c r="D544" s="6" t="inlineStr">
        <is>
          <t>Receivable Invoice</t>
        </is>
      </c>
      <c r="E544" s="37" t="n">
        <v>46234</v>
      </c>
      <c r="F544" s="6" t="inlineStr">
        <is>
          <t>Microsoft Pty Ltd</t>
        </is>
      </c>
      <c r="G544" s="39" t="n">
        <v>0</v>
      </c>
      <c r="H544" s="39" t="n">
        <v>820</v>
      </c>
      <c r="I544" s="6" t="inlineStr">
        <is>
          <t>26052703 - Microsoft Town Hall - 21.7.26 [PRD]</t>
        </is>
      </c>
      <c r="J544" s="6" t="inlineStr">
        <is>
          <t>INV-10554</t>
        </is>
      </c>
      <c r="K544" s="6" t="inlineStr">
        <is>
          <t>PO 10160645</t>
        </is>
      </c>
      <c r="L544" s="6" t="inlineStr">
        <is>
          <t>Microsoft Pty Ltd - Pop Up Bonded WIFI - Internet Solution</t>
        </is>
      </c>
      <c r="M544" s="6" t="inlineStr">
        <is>
          <t>PRODUCTION</t>
        </is>
      </c>
    </row>
    <row r="545">
      <c r="A545" s="6" t="n">
        <v>42500</v>
      </c>
      <c r="B545" s="6" t="n">
        <v>42500</v>
      </c>
      <c r="C545" s="6" t="inlineStr">
        <is>
          <t>Equipment Hires</t>
        </is>
      </c>
      <c r="D545" s="6" t="inlineStr">
        <is>
          <t>Receivable Invoice</t>
        </is>
      </c>
      <c r="E545" s="37" t="n">
        <v>46234</v>
      </c>
      <c r="F545" s="6" t="inlineStr">
        <is>
          <t>Ventia</t>
        </is>
      </c>
      <c r="G545" s="39" t="n">
        <v>0</v>
      </c>
      <c r="H545" s="39" t="n">
        <v>2390</v>
      </c>
      <c r="I545" s="6" t="inlineStr">
        <is>
          <t>26071303 - Ventia - Melbourne Office Event - 30.7.26 [PRD]</t>
        </is>
      </c>
      <c r="J545" s="6" t="inlineStr">
        <is>
          <t>INV-10558</t>
        </is>
      </c>
      <c r="K545" s="6" t="inlineStr">
        <is>
          <t>Ventia - Melbourne Office Event 30-31.07.2026</t>
        </is>
      </c>
      <c r="L545" s="6" t="inlineStr">
        <is>
          <t>Ventia - Audio</t>
        </is>
      </c>
      <c r="M545" s="6" t="inlineStr">
        <is>
          <t>PRODUCTION</t>
        </is>
      </c>
    </row>
    <row r="546">
      <c r="A546" s="6" t="n">
        <v>42500</v>
      </c>
      <c r="B546" s="6" t="n">
        <v>42500</v>
      </c>
      <c r="C546" s="6" t="inlineStr">
        <is>
          <t>Equipment Hires</t>
        </is>
      </c>
      <c r="D546" s="6" t="inlineStr">
        <is>
          <t>Receivable Invoice</t>
        </is>
      </c>
      <c r="E546" s="37" t="n">
        <v>46234</v>
      </c>
      <c r="F546" s="6" t="inlineStr">
        <is>
          <t>Ventia</t>
        </is>
      </c>
      <c r="G546" s="39" t="n">
        <v>0</v>
      </c>
      <c r="H546" s="39" t="n">
        <v>980</v>
      </c>
      <c r="I546" s="6" t="inlineStr">
        <is>
          <t>26071303 - Ventia - Melbourne Office Event - 30.7.26 [PRD]</t>
        </is>
      </c>
      <c r="J546" s="6" t="inlineStr">
        <is>
          <t>INV-10558</t>
        </is>
      </c>
      <c r="K546" s="6" t="inlineStr">
        <is>
          <t>Ventia - Melbourne Office Event 30-31.07.2026</t>
        </is>
      </c>
      <c r="L546" s="6" t="inlineStr">
        <is>
          <t>Ventia - IT</t>
        </is>
      </c>
      <c r="M546" s="6" t="inlineStr">
        <is>
          <t>PRODUCTION</t>
        </is>
      </c>
    </row>
    <row r="547">
      <c r="A547" s="6" t="n">
        <v>42500</v>
      </c>
      <c r="B547" s="6" t="n">
        <v>42500</v>
      </c>
      <c r="C547" s="6" t="inlineStr">
        <is>
          <t>Equipment Hires</t>
        </is>
      </c>
      <c r="D547" s="6" t="inlineStr">
        <is>
          <t>Receivable Invoice</t>
        </is>
      </c>
      <c r="E547" s="37" t="n">
        <v>46234</v>
      </c>
      <c r="F547" s="6" t="inlineStr">
        <is>
          <t>Ventia</t>
        </is>
      </c>
      <c r="G547" s="39" t="n">
        <v>0</v>
      </c>
      <c r="H547" s="39" t="n">
        <v>1900</v>
      </c>
      <c r="I547" s="6" t="inlineStr">
        <is>
          <t>26071303 - Ventia - Melbourne Office Event - 30.7.26 [PRD]</t>
        </is>
      </c>
      <c r="J547" s="6" t="inlineStr">
        <is>
          <t>INV-10558</t>
        </is>
      </c>
      <c r="K547" s="6" t="inlineStr">
        <is>
          <t>Ventia - Melbourne Office Event 30-31.07.2026</t>
        </is>
      </c>
      <c r="L547" s="6" t="inlineStr">
        <is>
          <t>Ventia - 12m x 12m Black Drape</t>
        </is>
      </c>
      <c r="M547" s="6" t="inlineStr">
        <is>
          <t>PRODUCTION</t>
        </is>
      </c>
    </row>
    <row r="548">
      <c r="A548" s="6" t="n">
        <v>42500</v>
      </c>
      <c r="B548" s="6" t="n">
        <v>42500</v>
      </c>
      <c r="C548" s="6" t="inlineStr">
        <is>
          <t>Equipment Hires</t>
        </is>
      </c>
      <c r="D548" s="6" t="inlineStr">
        <is>
          <t>Receivable Invoice</t>
        </is>
      </c>
      <c r="E548" s="37" t="n">
        <v>46234</v>
      </c>
      <c r="F548" s="6" t="inlineStr">
        <is>
          <t>Ventia</t>
        </is>
      </c>
      <c r="G548" s="39" t="n">
        <v>0</v>
      </c>
      <c r="H548" s="39" t="n">
        <v>2200</v>
      </c>
      <c r="I548" s="6" t="inlineStr">
        <is>
          <t>26071303 - Ventia - Melbourne Office Event - 30.7.26 [PRD]</t>
        </is>
      </c>
      <c r="J548" s="6" t="inlineStr">
        <is>
          <t>INV-10558</t>
        </is>
      </c>
      <c r="K548" s="6" t="inlineStr">
        <is>
          <t>Ventia - Melbourne Office Event 30-31.07.2026</t>
        </is>
      </c>
      <c r="L548" s="6" t="inlineStr">
        <is>
          <t>Ventia - Projector Package</t>
        </is>
      </c>
      <c r="M548" s="6" t="inlineStr">
        <is>
          <t>PRODUCTION</t>
        </is>
      </c>
    </row>
    <row r="549">
      <c r="A549" s="6" t="n">
        <v>42500</v>
      </c>
      <c r="B549" s="6" t="n">
        <v>42500</v>
      </c>
      <c r="C549" s="6" t="inlineStr">
        <is>
          <t>Equipment Hires</t>
        </is>
      </c>
      <c r="D549" s="6" t="inlineStr">
        <is>
          <t>Receivable Invoice</t>
        </is>
      </c>
      <c r="E549" s="37" t="n">
        <v>46234</v>
      </c>
      <c r="F549" s="6" t="inlineStr">
        <is>
          <t>Ventia</t>
        </is>
      </c>
      <c r="G549" s="39" t="n">
        <v>0</v>
      </c>
      <c r="H549" s="39" t="n">
        <v>3660</v>
      </c>
      <c r="I549" s="6" t="inlineStr">
        <is>
          <t>2604202 - Ventia - Ventia Awards - 30.7.26 [PRD]</t>
        </is>
      </c>
      <c r="J549" s="6" t="inlineStr">
        <is>
          <t>INV-10557</t>
        </is>
      </c>
      <c r="K549" s="6" t="inlineStr">
        <is>
          <t>Ventia Awards 29-30.7.2026 Quote V6.0 (6099)</t>
        </is>
      </c>
      <c r="L549" s="6" t="inlineStr">
        <is>
          <t>Ventia - Audio</t>
        </is>
      </c>
      <c r="M549" s="6" t="inlineStr">
        <is>
          <t>PRODUCTION</t>
        </is>
      </c>
    </row>
    <row r="550">
      <c r="A550" s="6" t="n">
        <v>42500</v>
      </c>
      <c r="B550" s="6" t="n">
        <v>42500</v>
      </c>
      <c r="C550" s="6" t="inlineStr">
        <is>
          <t>Equipment Hires</t>
        </is>
      </c>
      <c r="D550" s="6" t="inlineStr">
        <is>
          <t>Receivable Invoice</t>
        </is>
      </c>
      <c r="E550" s="37" t="n">
        <v>46234</v>
      </c>
      <c r="F550" s="6" t="inlineStr">
        <is>
          <t>Ventia</t>
        </is>
      </c>
      <c r="G550" s="39" t="n">
        <v>0</v>
      </c>
      <c r="H550" s="39" t="n">
        <v>2980</v>
      </c>
      <c r="I550" s="6" t="inlineStr">
        <is>
          <t>2604202 - Ventia - Ventia Awards - 30.7.26 [PRD]</t>
        </is>
      </c>
      <c r="J550" s="6" t="inlineStr">
        <is>
          <t>INV-10557</t>
        </is>
      </c>
      <c r="K550" s="6" t="inlineStr">
        <is>
          <t>Ventia Awards 29-30.7.2026 Quote V6.0 (6099)</t>
        </is>
      </c>
      <c r="L550" s="6" t="inlineStr">
        <is>
          <t>Ventia - IT</t>
        </is>
      </c>
      <c r="M550" s="6" t="inlineStr">
        <is>
          <t>PRODUCTION</t>
        </is>
      </c>
    </row>
    <row r="551">
      <c r="A551" s="6" t="n">
        <v>42500</v>
      </c>
      <c r="B551" s="6" t="n">
        <v>42500</v>
      </c>
      <c r="C551" s="6" t="inlineStr">
        <is>
          <t>Equipment Hires</t>
        </is>
      </c>
      <c r="D551" s="6" t="inlineStr">
        <is>
          <t>Receivable Invoice</t>
        </is>
      </c>
      <c r="E551" s="37" t="n">
        <v>46234</v>
      </c>
      <c r="F551" s="6" t="inlineStr">
        <is>
          <t>Ventia</t>
        </is>
      </c>
      <c r="G551" s="39" t="n">
        <v>0</v>
      </c>
      <c r="H551" s="39" t="n">
        <v>2672</v>
      </c>
      <c r="I551" s="6" t="inlineStr">
        <is>
          <t>2604202 - Ventia - Ventia Awards - 30.7.26 [PRD]</t>
        </is>
      </c>
      <c r="J551" s="6" t="inlineStr">
        <is>
          <t>INV-10557</t>
        </is>
      </c>
      <c r="K551" s="6" t="inlineStr">
        <is>
          <t>Ventia Awards 29-30.7.2026 Quote V6.0 (6099)</t>
        </is>
      </c>
      <c r="L551" s="6" t="inlineStr">
        <is>
          <t>Ventia - Operations</t>
        </is>
      </c>
      <c r="M551" s="6" t="inlineStr">
        <is>
          <t>PRODUCTION</t>
        </is>
      </c>
    </row>
    <row r="552">
      <c r="A552" s="6" t="n">
        <v>42500</v>
      </c>
      <c r="B552" s="6" t="n">
        <v>42500</v>
      </c>
      <c r="C552" s="6" t="inlineStr">
        <is>
          <t>Equipment Hires</t>
        </is>
      </c>
      <c r="D552" s="6" t="inlineStr">
        <is>
          <t>Receivable Invoice</t>
        </is>
      </c>
      <c r="E552" s="37" t="n">
        <v>46234</v>
      </c>
      <c r="F552" s="6" t="inlineStr">
        <is>
          <t>Ventia</t>
        </is>
      </c>
      <c r="G552" s="39" t="n">
        <v>0</v>
      </c>
      <c r="H552" s="39" t="n">
        <v>4916</v>
      </c>
      <c r="I552" s="6" t="inlineStr">
        <is>
          <t>2604202 - Ventia - Ventia Awards - 30.7.26 [PRD]</t>
        </is>
      </c>
      <c r="J552" s="6" t="inlineStr">
        <is>
          <t>INV-10557</t>
        </is>
      </c>
      <c r="K552" s="6" t="inlineStr">
        <is>
          <t>Ventia Awards 29-30.7.2026 Quote V6.0 (6099)</t>
        </is>
      </c>
      <c r="L552" s="6" t="inlineStr">
        <is>
          <t>Ventia - Vision</t>
        </is>
      </c>
      <c r="M552" s="6" t="inlineStr">
        <is>
          <t>PRODUCTION</t>
        </is>
      </c>
    </row>
    <row r="553">
      <c r="A553" s="6" t="n">
        <v>42500</v>
      </c>
      <c r="B553" s="6" t="n">
        <v>42500</v>
      </c>
      <c r="C553" s="6" t="inlineStr">
        <is>
          <t>Equipment Hires</t>
        </is>
      </c>
      <c r="D553" s="6" t="inlineStr">
        <is>
          <t>Receivable Invoice</t>
        </is>
      </c>
      <c r="E553" s="37" t="n">
        <v>46234</v>
      </c>
      <c r="F553" s="6" t="inlineStr">
        <is>
          <t>Ventia</t>
        </is>
      </c>
      <c r="G553" s="39" t="n">
        <v>0</v>
      </c>
      <c r="H553" s="39" t="n">
        <v>199</v>
      </c>
      <c r="I553" s="6" t="inlineStr">
        <is>
          <t>2604202 - Ventia - Ventia Awards - 30.7.26 [PRD]</t>
        </is>
      </c>
      <c r="J553" s="6" t="inlineStr">
        <is>
          <t>INV-10557</t>
        </is>
      </c>
      <c r="K553" s="6" t="inlineStr">
        <is>
          <t>Ventia Awards 29-30.7.2026 Quote V6.0 (6099)</t>
        </is>
      </c>
      <c r="L553" s="6" t="inlineStr">
        <is>
          <t>Ventia - 3m Steel Truss with Base Plate</t>
        </is>
      </c>
      <c r="M553" s="6" t="inlineStr">
        <is>
          <t>PRODUCTION</t>
        </is>
      </c>
    </row>
    <row r="554">
      <c r="A554" s="6" t="n">
        <v>42500</v>
      </c>
      <c r="B554" s="6" t="n">
        <v>42500</v>
      </c>
      <c r="C554" s="6" t="inlineStr">
        <is>
          <t>Equipment Hires</t>
        </is>
      </c>
      <c r="D554" s="6" t="inlineStr">
        <is>
          <t>Receivable Invoice</t>
        </is>
      </c>
      <c r="E554" s="37" t="n">
        <v>46234</v>
      </c>
      <c r="F554" s="6" t="inlineStr">
        <is>
          <t>Ventia</t>
        </is>
      </c>
      <c r="G554" s="39" t="n">
        <v>0</v>
      </c>
      <c r="H554" s="39" t="n">
        <v>2720</v>
      </c>
      <c r="I554" s="6" t="inlineStr">
        <is>
          <t>2604202 - Ventia - Ventia Awards - 30.7.26 [PRD]</t>
        </is>
      </c>
      <c r="J554" s="6" t="inlineStr">
        <is>
          <t>INV-10557</t>
        </is>
      </c>
      <c r="K554" s="6" t="inlineStr">
        <is>
          <t>Ventia Awards 29-30.7.2026 Quote V6.0 (6099)</t>
        </is>
      </c>
      <c r="L554" s="6" t="inlineStr">
        <is>
          <t>Ventia - 75" Screen w/ Truss Stand, Bracket &amp; Base Plate</t>
        </is>
      </c>
      <c r="M554" s="6" t="inlineStr">
        <is>
          <t>PRODUCTION</t>
        </is>
      </c>
    </row>
    <row r="555">
      <c r="A555" s="6" t="n">
        <v>42500</v>
      </c>
      <c r="B555" s="6" t="n">
        <v>42500</v>
      </c>
      <c r="C555" s="6" t="inlineStr">
        <is>
          <t>Equipment Hires</t>
        </is>
      </c>
      <c r="D555" s="6" t="inlineStr">
        <is>
          <t>Receivable Invoice</t>
        </is>
      </c>
      <c r="E555" s="37" t="n">
        <v>46234</v>
      </c>
      <c r="F555" s="6" t="inlineStr">
        <is>
          <t>Ventia</t>
        </is>
      </c>
      <c r="G555" s="39" t="n">
        <v>0</v>
      </c>
      <c r="H555" s="39" t="n">
        <v>2720</v>
      </c>
      <c r="I555" s="6" t="inlineStr">
        <is>
          <t>2604202 - Ventia - Ventia Awards - 30.7.26 [PRD]</t>
        </is>
      </c>
      <c r="J555" s="6" t="inlineStr">
        <is>
          <t>INV-10557</t>
        </is>
      </c>
      <c r="K555" s="6" t="inlineStr">
        <is>
          <t>Ventia Awards 29-30.7.2026 Quote V6.0 (6099)</t>
        </is>
      </c>
      <c r="L555" s="6" t="inlineStr">
        <is>
          <t>Ventia - 75" Screen w/ Truss Stand, Bracket &amp; Base Plate</t>
        </is>
      </c>
      <c r="M555" s="6" t="inlineStr">
        <is>
          <t>PRODUCTION</t>
        </is>
      </c>
    </row>
    <row r="556">
      <c r="A556" s="6" t="n">
        <v>42500</v>
      </c>
      <c r="B556" s="6" t="n">
        <v>42500</v>
      </c>
      <c r="C556" s="6" t="inlineStr">
        <is>
          <t>Equipment Hires</t>
        </is>
      </c>
      <c r="D556" s="6" t="inlineStr">
        <is>
          <t>Receivable Invoice</t>
        </is>
      </c>
      <c r="E556" s="37" t="n">
        <v>46234</v>
      </c>
      <c r="F556" s="6" t="inlineStr">
        <is>
          <t>Ventia</t>
        </is>
      </c>
      <c r="G556" s="39" t="n">
        <v>0</v>
      </c>
      <c r="H556" s="39" t="n">
        <v>1440</v>
      </c>
      <c r="I556" s="6" t="inlineStr">
        <is>
          <t>2604202 - Ventia - Ventia Awards - 30.7.26 [PRD]</t>
        </is>
      </c>
      <c r="J556" s="6" t="inlineStr">
        <is>
          <t>INV-10557</t>
        </is>
      </c>
      <c r="K556" s="6" t="inlineStr">
        <is>
          <t>Ventia Awards 29-30.7.2026 Quote V6.0 (6099)</t>
        </is>
      </c>
      <c r="L556" s="6" t="inlineStr">
        <is>
          <t>Ventia - Ayrton Diablo S Profile</t>
        </is>
      </c>
      <c r="M556" s="6" t="inlineStr">
        <is>
          <t>PRODUCTION</t>
        </is>
      </c>
    </row>
    <row r="557">
      <c r="A557" s="6" t="n">
        <v>42500</v>
      </c>
      <c r="B557" s="6" t="n">
        <v>42500</v>
      </c>
      <c r="C557" s="6" t="inlineStr">
        <is>
          <t>Equipment Hires</t>
        </is>
      </c>
      <c r="D557" s="6" t="inlineStr">
        <is>
          <t>Receivable Invoice</t>
        </is>
      </c>
      <c r="E557" s="37" t="n">
        <v>46234</v>
      </c>
      <c r="F557" s="6" t="inlineStr">
        <is>
          <t>Ventia</t>
        </is>
      </c>
      <c r="G557" s="39" t="n">
        <v>0</v>
      </c>
      <c r="H557" s="39" t="n">
        <v>1800</v>
      </c>
      <c r="I557" s="6" t="inlineStr">
        <is>
          <t>2604202 - Ventia - Ventia Awards - 30.7.26 [PRD]</t>
        </is>
      </c>
      <c r="J557" s="6" t="inlineStr">
        <is>
          <t>INV-10557</t>
        </is>
      </c>
      <c r="K557" s="6" t="inlineStr">
        <is>
          <t>Ventia Awards 29-30.7.2026 Quote V6.0 (6099)</t>
        </is>
      </c>
      <c r="L557" s="6" t="inlineStr">
        <is>
          <t>Ventia - Chroma-Q Color Force 48</t>
        </is>
      </c>
      <c r="M557" s="6" t="inlineStr">
        <is>
          <t>PRODUCTION</t>
        </is>
      </c>
    </row>
    <row r="558">
      <c r="A558" s="6" t="n">
        <v>42500</v>
      </c>
      <c r="B558" s="6" t="n">
        <v>42500</v>
      </c>
      <c r="C558" s="6" t="inlineStr">
        <is>
          <t>Equipment Hires</t>
        </is>
      </c>
      <c r="D558" s="6" t="inlineStr">
        <is>
          <t>Receivable Invoice</t>
        </is>
      </c>
      <c r="E558" s="37" t="n">
        <v>46234</v>
      </c>
      <c r="F558" s="6" t="inlineStr">
        <is>
          <t>Ventia</t>
        </is>
      </c>
      <c r="G558" s="39" t="n">
        <v>0</v>
      </c>
      <c r="H558" s="39" t="n">
        <v>400</v>
      </c>
      <c r="I558" s="6" t="inlineStr">
        <is>
          <t>2604202 - Ventia - Ventia Awards - 30.7.26 [PRD]</t>
        </is>
      </c>
      <c r="J558" s="6" t="inlineStr">
        <is>
          <t>INV-10557</t>
        </is>
      </c>
      <c r="K558" s="6" t="inlineStr">
        <is>
          <t>Ventia Awards 29-30.7.2026 Quote V6.0 (6099)</t>
        </is>
      </c>
      <c r="L558" s="6" t="inlineStr">
        <is>
          <t>Ventia - Follow Spot Light</t>
        </is>
      </c>
      <c r="M558" s="6" t="inlineStr">
        <is>
          <t>PRODUCTION</t>
        </is>
      </c>
    </row>
    <row r="559">
      <c r="A559" s="6" t="n">
        <v>42500</v>
      </c>
      <c r="B559" s="6" t="n">
        <v>42500</v>
      </c>
      <c r="C559" s="6" t="inlineStr">
        <is>
          <t>Equipment Hires</t>
        </is>
      </c>
      <c r="D559" s="6" t="inlineStr">
        <is>
          <t>Receivable Invoice</t>
        </is>
      </c>
      <c r="E559" s="37" t="n">
        <v>46234</v>
      </c>
      <c r="F559" s="6" t="inlineStr">
        <is>
          <t>Ventia</t>
        </is>
      </c>
      <c r="G559" s="39" t="n">
        <v>0</v>
      </c>
      <c r="H559" s="39" t="n">
        <v>768</v>
      </c>
      <c r="I559" s="6" t="inlineStr">
        <is>
          <t>2604202 - Ventia - Ventia Awards - 30.7.26 [PRD]</t>
        </is>
      </c>
      <c r="J559" s="6" t="inlineStr">
        <is>
          <t>INV-10557</t>
        </is>
      </c>
      <c r="K559" s="6" t="inlineStr">
        <is>
          <t>Ventia Awards 29-30.7.2026 Quote V6.0 (6099)</t>
        </is>
      </c>
      <c r="L559" s="6" t="inlineStr">
        <is>
          <t>Ventia - Lighting Delivery</t>
        </is>
      </c>
      <c r="M559" s="6" t="inlineStr">
        <is>
          <t>PRODUCTION</t>
        </is>
      </c>
    </row>
    <row r="560">
      <c r="A560" s="6" t="n">
        <v>42500</v>
      </c>
      <c r="B560" s="6" t="n">
        <v>42500</v>
      </c>
      <c r="C560" s="6" t="inlineStr">
        <is>
          <t>Equipment Hires</t>
        </is>
      </c>
      <c r="D560" s="6" t="inlineStr">
        <is>
          <t>Receivable Invoice</t>
        </is>
      </c>
      <c r="E560" s="37" t="n">
        <v>46234</v>
      </c>
      <c r="F560" s="6" t="inlineStr">
        <is>
          <t>Ventia</t>
        </is>
      </c>
      <c r="G560" s="39" t="n">
        <v>0</v>
      </c>
      <c r="H560" s="39" t="n">
        <v>355</v>
      </c>
      <c r="I560" s="6" t="inlineStr">
        <is>
          <t>2604202 - Ventia - Ventia Awards - 30.7.26 [PRD]</t>
        </is>
      </c>
      <c r="J560" s="6" t="inlineStr">
        <is>
          <t>INV-10557</t>
        </is>
      </c>
      <c r="K560" s="6" t="inlineStr">
        <is>
          <t>Ventia Awards 29-30.7.2026 Quote V6.0 (6099)</t>
        </is>
      </c>
      <c r="L560" s="6" t="inlineStr">
        <is>
          <t>Ventia - MA2 Lighting onPC Command Wing System</t>
        </is>
      </c>
      <c r="M560" s="6" t="inlineStr">
        <is>
          <t>PRODUCTION</t>
        </is>
      </c>
    </row>
    <row r="561">
      <c r="A561" s="6" t="n">
        <v>42500</v>
      </c>
      <c r="B561" s="6" t="n">
        <v>42500</v>
      </c>
      <c r="C561" s="6" t="inlineStr">
        <is>
          <t>Equipment Hires</t>
        </is>
      </c>
      <c r="D561" s="6" t="inlineStr">
        <is>
          <t>Receivable Invoice</t>
        </is>
      </c>
      <c r="E561" s="37" t="n">
        <v>46234</v>
      </c>
      <c r="F561" s="6" t="inlineStr">
        <is>
          <t>Ventia</t>
        </is>
      </c>
      <c r="G561" s="39" t="n">
        <v>0</v>
      </c>
      <c r="H561" s="39" t="n">
        <v>4941.28</v>
      </c>
      <c r="I561" s="6" t="inlineStr">
        <is>
          <t>2604202 - Ventia - Ventia Awards - 30.7.26 [PRD]</t>
        </is>
      </c>
      <c r="J561" s="6" t="inlineStr">
        <is>
          <t>INV-10557</t>
        </is>
      </c>
      <c r="K561" s="6" t="inlineStr">
        <is>
          <t>Ventia Awards 29-30.7.2026 Quote V6.0 (6099)</t>
        </is>
      </c>
      <c r="L561" s="6" t="inlineStr">
        <is>
          <t>Ventia - Staging &amp; Peripherals (9m x 2.4m x 300mm)</t>
        </is>
      </c>
      <c r="M561" s="6" t="inlineStr">
        <is>
          <t>PRODUCTION</t>
        </is>
      </c>
    </row>
    <row r="562">
      <c r="A562" s="6" t="n">
        <v>42500</v>
      </c>
      <c r="B562" s="6" t="n">
        <v>42500</v>
      </c>
      <c r="C562" s="6" t="inlineStr">
        <is>
          <t>Equipment Hires</t>
        </is>
      </c>
      <c r="D562" s="6" t="inlineStr">
        <is>
          <t>Receivable Invoice</t>
        </is>
      </c>
      <c r="E562" s="37" t="n">
        <v>46234</v>
      </c>
      <c r="F562" s="6" t="inlineStr">
        <is>
          <t>Ventia</t>
        </is>
      </c>
      <c r="G562" s="39" t="n">
        <v>0</v>
      </c>
      <c r="H562" s="39" t="n">
        <v>1386</v>
      </c>
      <c r="I562" s="6" t="inlineStr">
        <is>
          <t>2604202 - Ventia - Ventia Awards - 30.7.26 [PRD]</t>
        </is>
      </c>
      <c r="J562" s="6" t="inlineStr">
        <is>
          <t>INV-10557</t>
        </is>
      </c>
      <c r="K562" s="6" t="inlineStr">
        <is>
          <t>Ventia Awards 29-30.7.2026 Quote V6.0 (6099)</t>
        </is>
      </c>
      <c r="L562" s="6" t="inlineStr">
        <is>
          <t>Ventia - Titan tubes (kit of 8)</t>
        </is>
      </c>
      <c r="M562" s="6" t="inlineStr">
        <is>
          <t>PRODUCTION</t>
        </is>
      </c>
    </row>
    <row r="563">
      <c r="A563" s="6" t="n">
        <v>42500</v>
      </c>
      <c r="B563" s="6" t="n">
        <v>42500</v>
      </c>
      <c r="C563" s="6" t="inlineStr">
        <is>
          <t>Equipment Hires</t>
        </is>
      </c>
      <c r="D563" s="6" t="inlineStr">
        <is>
          <t>Manual Journal</t>
        </is>
      </c>
      <c r="E563" s="37" t="n">
        <v>46234</v>
      </c>
      <c r="F563" s="6" t="inlineStr">
        <is>
          <t>APT Management Services Pty Limited</t>
        </is>
      </c>
      <c r="G563" s="39" t="n">
        <v>5413.6</v>
      </c>
      <c r="H563" s="39" t="n">
        <v>0</v>
      </c>
      <c r="I563" s="6" t="inlineStr">
        <is>
          <t>26061108 - APA - Qtly All Hands FYR26 - 20.8.26 [PRD]</t>
        </is>
      </c>
      <c r="J563" s="6" t="n"/>
      <c r="K563" s="6" t="inlineStr">
        <is>
          <t>#69449</t>
        </is>
      </c>
      <c r="L563" s="6" t="inlineStr">
        <is>
          <t xml:space="preserve">APA Production Package FY2027 Reclass INV-10522 - APA FYR All Hands August 2026 Package - Prd Equipment Hire (Revenue) INV-10522
</t>
        </is>
      </c>
      <c r="M563" s="6" t="inlineStr">
        <is>
          <t>PRODUCTION</t>
        </is>
      </c>
    </row>
    <row r="564">
      <c r="A564" s="6" t="n">
        <v>42500</v>
      </c>
      <c r="B564" s="6" t="n">
        <v>42500</v>
      </c>
      <c r="C564" s="6" t="inlineStr">
        <is>
          <t>Equipment Hires</t>
        </is>
      </c>
      <c r="D564" s="6" t="inlineStr">
        <is>
          <t>Manual Journal</t>
        </is>
      </c>
      <c r="E564" s="37" t="n">
        <v>46234</v>
      </c>
      <c r="F564" s="6" t="inlineStr">
        <is>
          <t>APT Management Services Pty Limited</t>
        </is>
      </c>
      <c r="G564" s="39" t="n">
        <v>592</v>
      </c>
      <c r="H564" s="39" t="n">
        <v>0</v>
      </c>
      <c r="I564" s="6" t="inlineStr">
        <is>
          <t>26061108V - APA - Qtly All Hands FYR26 - 20.8.26 [VID]</t>
        </is>
      </c>
      <c r="J564" s="6" t="n"/>
      <c r="K564" s="6" t="inlineStr">
        <is>
          <t>#69449</t>
        </is>
      </c>
      <c r="L564" s="6" t="inlineStr">
        <is>
          <t xml:space="preserve">APA Production Package FY2027 Reclass INV-10522 - APA FYR All Hands August 2026 Package - Vid Equipment Hire (Revenue) INV-10522
</t>
        </is>
      </c>
      <c r="M564" s="6" t="inlineStr">
        <is>
          <t>VIDEO</t>
        </is>
      </c>
    </row>
    <row r="565">
      <c r="A565" s="6" t="n">
        <v>42500</v>
      </c>
      <c r="B565" s="6" t="n">
        <v>42500</v>
      </c>
      <c r="C565" s="6" t="inlineStr">
        <is>
          <t>Equipment Hires</t>
        </is>
      </c>
      <c r="D565" s="6" t="inlineStr">
        <is>
          <t>Manual Journal</t>
        </is>
      </c>
      <c r="E565" s="37" t="n">
        <v>46234</v>
      </c>
      <c r="F565" s="6" t="inlineStr">
        <is>
          <t>APT Management Services Pty Limited</t>
        </is>
      </c>
      <c r="G565" s="39" t="n">
        <v>5269.6</v>
      </c>
      <c r="H565" s="39" t="n">
        <v>0</v>
      </c>
      <c r="I565" s="6" t="inlineStr">
        <is>
          <t>26061607 - APA - Qtly All Hands (BNE) - 4.11.26 [PRD]</t>
        </is>
      </c>
      <c r="J565" s="6" t="n"/>
      <c r="K565" s="6" t="inlineStr">
        <is>
          <t>#69449</t>
        </is>
      </c>
      <c r="L565" s="6" t="inlineStr">
        <is>
          <t xml:space="preserve">APA Production Package FY2027 Reclass INV-10522 - APA Qtrly All Hands Nov 2026 Package - Prd Equipment Hire (Revenue) INV-10522
</t>
        </is>
      </c>
      <c r="M565" s="6" t="inlineStr">
        <is>
          <t>PRODUCTION</t>
        </is>
      </c>
    </row>
    <row r="566">
      <c r="A566" s="6" t="n">
        <v>42500</v>
      </c>
      <c r="B566" s="6" t="n">
        <v>42500</v>
      </c>
      <c r="C566" s="6" t="inlineStr">
        <is>
          <t>Equipment Hires</t>
        </is>
      </c>
      <c r="D566" s="6" t="inlineStr">
        <is>
          <t>Manual Journal</t>
        </is>
      </c>
      <c r="E566" s="37" t="n">
        <v>46234</v>
      </c>
      <c r="F566" s="6" t="inlineStr">
        <is>
          <t>APT Management Services Pty Limited</t>
        </is>
      </c>
      <c r="G566" s="39" t="n">
        <v>592</v>
      </c>
      <c r="H566" s="39" t="n">
        <v>0</v>
      </c>
      <c r="I566" s="6" t="inlineStr">
        <is>
          <t>26061607V - APA - Qtly All Hands (BNE) - 4.11.26 [VID]</t>
        </is>
      </c>
      <c r="J566" s="6" t="n"/>
      <c r="K566" s="6" t="inlineStr">
        <is>
          <t>#69449</t>
        </is>
      </c>
      <c r="L566" s="6" t="inlineStr">
        <is>
          <t xml:space="preserve">APA Production Package FY2027 Reclass INV-10522 - APA Qtrly All Hands Nov 2026 Package - Vid Equipment Hire (Revenue) INV-10522
</t>
        </is>
      </c>
      <c r="M566" s="6" t="inlineStr">
        <is>
          <t>VIDEO</t>
        </is>
      </c>
    </row>
    <row r="567">
      <c r="A567" s="6" t="n">
        <v>42500</v>
      </c>
      <c r="B567" s="6" t="n">
        <v>42500</v>
      </c>
      <c r="C567" s="6" t="inlineStr">
        <is>
          <t>Equipment Hires</t>
        </is>
      </c>
      <c r="D567" s="6" t="inlineStr">
        <is>
          <t>Manual Journal</t>
        </is>
      </c>
      <c r="E567" s="37" t="n">
        <v>46234</v>
      </c>
      <c r="F567" s="6" t="inlineStr">
        <is>
          <t>APT Management Services Pty Limited</t>
        </is>
      </c>
      <c r="G567" s="39" t="n">
        <v>5857.6</v>
      </c>
      <c r="H567" s="39" t="n">
        <v>0</v>
      </c>
      <c r="I567" s="6" t="inlineStr">
        <is>
          <t>26061608 - APA - Qtly All Hands Sydney - Feb 27 [PRD]</t>
        </is>
      </c>
      <c r="J567" s="6" t="n"/>
      <c r="K567" s="6" t="inlineStr">
        <is>
          <t>#69449</t>
        </is>
      </c>
      <c r="L567" s="6" t="inlineStr">
        <is>
          <t xml:space="preserve">APA Production Package FY2027 Reclass INV-10522 - APA Qtrly All Hands Feb 2027 Package - Prd Equipment Hire (Revenue) INV-10522
</t>
        </is>
      </c>
      <c r="M567" s="6" t="inlineStr">
        <is>
          <t>PRODUCTION</t>
        </is>
      </c>
    </row>
    <row r="568">
      <c r="A568" s="6" t="n">
        <v>42500</v>
      </c>
      <c r="B568" s="6" t="n">
        <v>42500</v>
      </c>
      <c r="C568" s="6" t="inlineStr">
        <is>
          <t>Equipment Hires</t>
        </is>
      </c>
      <c r="D568" s="6" t="inlineStr">
        <is>
          <t>Manual Journal</t>
        </is>
      </c>
      <c r="E568" s="37" t="n">
        <v>46234</v>
      </c>
      <c r="F568" s="6" t="inlineStr">
        <is>
          <t>APT Management Services Pty Limited</t>
        </is>
      </c>
      <c r="G568" s="39" t="n">
        <v>592</v>
      </c>
      <c r="H568" s="39" t="n">
        <v>0</v>
      </c>
      <c r="I568" s="6" t="inlineStr">
        <is>
          <t>26061608V - APA - Qtly All Hands Sydney - Feb 27 [VID]</t>
        </is>
      </c>
      <c r="J568" s="6" t="n"/>
      <c r="K568" s="6" t="inlineStr">
        <is>
          <t>#69449</t>
        </is>
      </c>
      <c r="L568" s="6" t="inlineStr">
        <is>
          <t xml:space="preserve">APA Production Package FY2027 Reclass INV-10522 - APA Qtrly All Hands Feb 2027 Package - Vid Equipment Hire (Revenue) INV-10522
</t>
        </is>
      </c>
      <c r="M568" s="6" t="inlineStr">
        <is>
          <t>VIDEO</t>
        </is>
      </c>
    </row>
    <row r="569">
      <c r="A569" s="6" t="n">
        <v>42500</v>
      </c>
      <c r="B569" s="6" t="n">
        <v>42500</v>
      </c>
      <c r="C569" s="6" t="inlineStr">
        <is>
          <t>Equipment Hires</t>
        </is>
      </c>
      <c r="D569" s="6" t="inlineStr">
        <is>
          <t>Manual Journal</t>
        </is>
      </c>
      <c r="E569" s="37" t="n">
        <v>46234</v>
      </c>
      <c r="F569" s="6" t="inlineStr">
        <is>
          <t>APT Management Services Pty Limited</t>
        </is>
      </c>
      <c r="G569" s="39" t="n">
        <v>5857.6</v>
      </c>
      <c r="H569" s="39" t="n">
        <v>0</v>
      </c>
      <c r="I569" s="6" t="inlineStr">
        <is>
          <t>26061609 - APA Qtly All Hands Perth - May 2027 [PRD]</t>
        </is>
      </c>
      <c r="J569" s="6" t="n"/>
      <c r="K569" s="6" t="inlineStr">
        <is>
          <t>#69449</t>
        </is>
      </c>
      <c r="L569" s="6" t="inlineStr">
        <is>
          <t xml:space="preserve">APA Production Package FY2027 Reclass INV-10522 - APA Qtrly All Hands May 2027 Package - Prd Equipment Hire (Revenue) INV-10522
</t>
        </is>
      </c>
      <c r="M569" s="6" t="inlineStr">
        <is>
          <t>PRODUCTION</t>
        </is>
      </c>
    </row>
    <row r="570">
      <c r="A570" s="6" t="n">
        <v>42500</v>
      </c>
      <c r="B570" s="6" t="n">
        <v>42500</v>
      </c>
      <c r="C570" s="6" t="inlineStr">
        <is>
          <t>Equipment Hires</t>
        </is>
      </c>
      <c r="D570" s="6" t="inlineStr">
        <is>
          <t>Manual Journal</t>
        </is>
      </c>
      <c r="E570" s="37" t="n">
        <v>46234</v>
      </c>
      <c r="F570" s="6" t="inlineStr">
        <is>
          <t>APT Management Services Pty Limited</t>
        </is>
      </c>
      <c r="G570" s="39" t="n">
        <v>592</v>
      </c>
      <c r="H570" s="39" t="n">
        <v>0</v>
      </c>
      <c r="I570" s="6" t="inlineStr">
        <is>
          <t>26061609V - APA Qtly All Hands Perth - May 2027 [VID]</t>
        </is>
      </c>
      <c r="J570" s="6" t="n"/>
      <c r="K570" s="6" t="inlineStr">
        <is>
          <t>#69449</t>
        </is>
      </c>
      <c r="L570" s="6" t="inlineStr">
        <is>
          <t xml:space="preserve">APA Production Package FY2027 Reclass INV-10522 - APA Qtrly All Hands May 2027 Package - Vid Equipment Hire (Revenue) INV-10522
</t>
        </is>
      </c>
      <c r="M570" s="6" t="inlineStr">
        <is>
          <t>VIDEO</t>
        </is>
      </c>
    </row>
    <row r="571">
      <c r="A571" s="6" t="n">
        <v>42500</v>
      </c>
      <c r="B571" s="6" t="n">
        <v>42500</v>
      </c>
      <c r="C571" s="6" t="inlineStr">
        <is>
          <t>Equipment Hires</t>
        </is>
      </c>
      <c r="D571" s="6" t="inlineStr">
        <is>
          <t>Receivable Invoice</t>
        </is>
      </c>
      <c r="E571" s="37" t="n">
        <v>46234</v>
      </c>
      <c r="F571" s="6" t="inlineStr">
        <is>
          <t>Garvan Research Foundation</t>
        </is>
      </c>
      <c r="G571" s="39" t="n">
        <v>0</v>
      </c>
      <c r="H571" s="39" t="n">
        <v>170</v>
      </c>
      <c r="I571" s="6" t="inlineStr">
        <is>
          <t>26061702 - Garvan - Morning Tea Event - 31.7.26 [PRD]</t>
        </is>
      </c>
      <c r="J571" s="6" t="inlineStr">
        <is>
          <t>INV-10556</t>
        </is>
      </c>
      <c r="K571" s="6" t="inlineStr">
        <is>
          <t>PO-58817 - Garvan - Morning Tea Event 31.07.2026</t>
        </is>
      </c>
      <c r="L571" s="6" t="inlineStr">
        <is>
          <t>Garvan Research Foundation - IT</t>
        </is>
      </c>
      <c r="M571" s="6" t="inlineStr">
        <is>
          <t>PRODUCTION</t>
        </is>
      </c>
    </row>
    <row r="572">
      <c r="A572" s="6" t="n">
        <v>42500</v>
      </c>
      <c r="B572" s="6" t="n">
        <v>42500</v>
      </c>
      <c r="C572" s="6" t="inlineStr">
        <is>
          <t>Equipment Hires</t>
        </is>
      </c>
      <c r="D572" s="6" t="inlineStr">
        <is>
          <t>Receivable Invoice</t>
        </is>
      </c>
      <c r="E572" s="37" t="n">
        <v>46247</v>
      </c>
      <c r="F572" s="6" t="inlineStr">
        <is>
          <t>The Royal Society of New South Wales</t>
        </is>
      </c>
      <c r="G572" s="39" t="n">
        <v>0</v>
      </c>
      <c r="H572" s="39" t="n">
        <v>212</v>
      </c>
      <c r="I572" s="6" t="inlineStr">
        <is>
          <t>2512804 - RSNSW Ordinary General Meeting 5.8.26 [PRD]</t>
        </is>
      </c>
      <c r="J572" s="6" t="inlineStr">
        <is>
          <t>INV-10561</t>
        </is>
      </c>
      <c r="K572" s="6" t="inlineStr">
        <is>
          <t>RSNSW - Ordinary General Meetings - Video and Slides Switched/PIP Recording - 05.08.2026</t>
        </is>
      </c>
      <c r="L572" s="6" t="inlineStr">
        <is>
          <t>The Royal Society of New South Wales - IT</t>
        </is>
      </c>
      <c r="M572" s="6" t="inlineStr">
        <is>
          <t>PRODUCTION</t>
        </is>
      </c>
    </row>
    <row r="573">
      <c r="A573" s="6" t="n">
        <v>42500</v>
      </c>
      <c r="B573" s="6" t="n">
        <v>42500</v>
      </c>
      <c r="C573" s="6" t="inlineStr">
        <is>
          <t>Equipment Hires</t>
        </is>
      </c>
      <c r="D573" s="6" t="inlineStr">
        <is>
          <t>Receivable Invoice</t>
        </is>
      </c>
      <c r="E573" s="37" t="n">
        <v>46247</v>
      </c>
      <c r="F573" s="6" t="inlineStr">
        <is>
          <t>The Royal Society of New South Wales</t>
        </is>
      </c>
      <c r="G573" s="39" t="n">
        <v>0</v>
      </c>
      <c r="H573" s="39" t="n">
        <v>544</v>
      </c>
      <c r="I573" s="6" t="inlineStr">
        <is>
          <t>2512804V - RSNSW Ordinary General Meeting 5.8.26 [VID]</t>
        </is>
      </c>
      <c r="J573" s="6" t="inlineStr">
        <is>
          <t>INV-10561</t>
        </is>
      </c>
      <c r="K573" s="6" t="inlineStr">
        <is>
          <t>RSNSW - Ordinary General Meetings - Video and Slides Switched/PIP Recording - 05.08.2026</t>
        </is>
      </c>
      <c r="L573" s="6" t="inlineStr">
        <is>
          <t>The Royal Society of New South Wales - Video</t>
        </is>
      </c>
      <c r="M573" s="6" t="inlineStr">
        <is>
          <t>VIDEO</t>
        </is>
      </c>
    </row>
    <row r="574">
      <c r="A574" s="6" t="n">
        <v>42500</v>
      </c>
      <c r="B574" s="6" t="n">
        <v>42500</v>
      </c>
      <c r="C574" s="6" t="inlineStr">
        <is>
          <t>Equipment Hires</t>
        </is>
      </c>
      <c r="D574" s="6" t="inlineStr">
        <is>
          <t>Receivable Invoice</t>
        </is>
      </c>
      <c r="E574" s="37" t="n">
        <v>46247</v>
      </c>
      <c r="F574" s="6" t="inlineStr">
        <is>
          <t>The Royal Society of New South Wales</t>
        </is>
      </c>
      <c r="G574" s="39" t="n">
        <v>0</v>
      </c>
      <c r="H574" s="39" t="n">
        <v>580</v>
      </c>
      <c r="I574" s="6" t="inlineStr">
        <is>
          <t>2512804 - RSNSW Ordinary General Meeting 5.8.26 [PRD]</t>
        </is>
      </c>
      <c r="J574" s="6" t="inlineStr">
        <is>
          <t>INV-10561</t>
        </is>
      </c>
      <c r="K574" s="6" t="inlineStr">
        <is>
          <t>RSNSW - Ordinary General Meetings - Video and Slides Switched/PIP Recording - 05.08.2026</t>
        </is>
      </c>
      <c r="L574" s="6" t="inlineStr">
        <is>
          <t>The Royal Society of New South Wales - Vision</t>
        </is>
      </c>
      <c r="M574" s="6" t="inlineStr">
        <is>
          <t>PRODUCTION</t>
        </is>
      </c>
    </row>
    <row r="575">
      <c r="A575" s="6" t="n">
        <v>42500</v>
      </c>
      <c r="B575" s="6" t="n">
        <v>42500</v>
      </c>
      <c r="C575" s="6" t="inlineStr">
        <is>
          <t>Equipment Hires</t>
        </is>
      </c>
      <c r="D575" s="6" t="inlineStr">
        <is>
          <t>Receivable Invoice</t>
        </is>
      </c>
      <c r="E575" s="37" t="n">
        <v>46247</v>
      </c>
      <c r="F575" s="6" t="inlineStr">
        <is>
          <t>Garvan Research Foundation</t>
        </is>
      </c>
      <c r="G575" s="39" t="n">
        <v>0</v>
      </c>
      <c r="H575" s="39" t="n">
        <v>490</v>
      </c>
      <c r="I575" s="6" t="inlineStr">
        <is>
          <t>2607703 - Garvan - YPO Event - 6.8.2026 [PRD]</t>
        </is>
      </c>
      <c r="J575" s="6" t="inlineStr">
        <is>
          <t>INV-10560</t>
        </is>
      </c>
      <c r="K575" s="6" t="inlineStr">
        <is>
          <t>PO-58493 - Garvan - YPO Event 06.08.2026</t>
        </is>
      </c>
      <c r="L575" s="6" t="inlineStr">
        <is>
          <t>Garvan Research Foundation - Audio</t>
        </is>
      </c>
      <c r="M575" s="6" t="inlineStr">
        <is>
          <t>PRODUCTION</t>
        </is>
      </c>
    </row>
    <row r="576">
      <c r="A576" s="6" t="n">
        <v>42500</v>
      </c>
      <c r="B576" s="6" t="n">
        <v>42500</v>
      </c>
      <c r="C576" s="6" t="inlineStr">
        <is>
          <t>Equipment Hires</t>
        </is>
      </c>
      <c r="D576" s="6" t="inlineStr">
        <is>
          <t>Receivable Invoice</t>
        </is>
      </c>
      <c r="E576" s="37" t="n">
        <v>46247</v>
      </c>
      <c r="F576" s="6" t="inlineStr">
        <is>
          <t>Garvan Research Foundation</t>
        </is>
      </c>
      <c r="G576" s="39" t="n">
        <v>0</v>
      </c>
      <c r="H576" s="39" t="n">
        <v>130</v>
      </c>
      <c r="I576" s="6" t="inlineStr">
        <is>
          <t>2607703 - Garvan - YPO Event - 6.8.2026 [PRD]</t>
        </is>
      </c>
      <c r="J576" s="6" t="inlineStr">
        <is>
          <t>INV-10560</t>
        </is>
      </c>
      <c r="K576" s="6" t="inlineStr">
        <is>
          <t>PO-58493 - Garvan - YPO Event 06.08.2026</t>
        </is>
      </c>
      <c r="L576" s="6" t="inlineStr">
        <is>
          <t>Garvan Research Foundation - IT</t>
        </is>
      </c>
      <c r="M576" s="6" t="inlineStr">
        <is>
          <t>PRODUCTION</t>
        </is>
      </c>
    </row>
    <row r="577">
      <c r="A577" s="6" t="n">
        <v>42500</v>
      </c>
      <c r="B577" s="6" t="n">
        <v>42500</v>
      </c>
      <c r="C577" s="6" t="inlineStr">
        <is>
          <t>Equipment Hires</t>
        </is>
      </c>
      <c r="D577" s="6" t="inlineStr">
        <is>
          <t>Receivable Invoice</t>
        </is>
      </c>
      <c r="E577" s="37" t="n">
        <v>46247</v>
      </c>
      <c r="F577" s="6" t="inlineStr">
        <is>
          <t>Commonwealth Bank of Australia</t>
        </is>
      </c>
      <c r="G577" s="39" t="n">
        <v>0</v>
      </c>
      <c r="H577" s="39" t="n">
        <v>1850</v>
      </c>
      <c r="I577" s="6" t="inlineStr">
        <is>
          <t>26061105 - CBA - FYR 2026 - 12.8.26 [PRD]</t>
        </is>
      </c>
      <c r="J577" s="6" t="inlineStr">
        <is>
          <t>INV-10563</t>
        </is>
      </c>
      <c r="K577" s="6" t="inlineStr">
        <is>
          <t>PO3308779</t>
        </is>
      </c>
      <c r="L577" s="6" t="inlineStr">
        <is>
          <t>Commonwealth Bank of Australia (CBA Place South) - Live Closed Captions (Tech Test &amp; Event)</t>
        </is>
      </c>
      <c r="M577" s="6" t="inlineStr">
        <is>
          <t>PRODUCTION</t>
        </is>
      </c>
    </row>
    <row r="578">
      <c r="A578" s="6" t="n">
        <v>42500</v>
      </c>
      <c r="B578" s="6" t="n">
        <v>42500</v>
      </c>
      <c r="C578" s="6" t="inlineStr">
        <is>
          <t>Equipment Hires</t>
        </is>
      </c>
      <c r="D578" s="6" t="inlineStr">
        <is>
          <t>Receivable Invoice</t>
        </is>
      </c>
      <c r="E578" s="37" t="n">
        <v>46253</v>
      </c>
      <c r="F578" s="6" t="inlineStr">
        <is>
          <t>Symal Group</t>
        </is>
      </c>
      <c r="G578" s="39" t="n">
        <v>0</v>
      </c>
      <c r="H578" s="39" t="n">
        <v>531</v>
      </c>
      <c r="I578" s="6" t="inlineStr">
        <is>
          <t>2606904 - Symal - FYR26 (Melb) - 24.8.26 [PRD]</t>
        </is>
      </c>
      <c r="J578" s="6" t="inlineStr">
        <is>
          <t>INV-10567</t>
        </is>
      </c>
      <c r="K578" s="6" t="inlineStr">
        <is>
          <t>Symal - Full Year Results Presentation - 24.08.2026</t>
        </is>
      </c>
      <c r="L578" s="6" t="inlineStr">
        <is>
          <t>Symal Group - Audio</t>
        </is>
      </c>
      <c r="M578" s="6" t="inlineStr">
        <is>
          <t>PRODUCTION</t>
        </is>
      </c>
    </row>
    <row r="579">
      <c r="A579" s="6" t="n">
        <v>42500</v>
      </c>
      <c r="B579" s="6" t="n">
        <v>42500</v>
      </c>
      <c r="C579" s="6" t="inlineStr">
        <is>
          <t>Equipment Hires</t>
        </is>
      </c>
      <c r="D579" s="6" t="inlineStr">
        <is>
          <t>Receivable Invoice</t>
        </is>
      </c>
      <c r="E579" s="37" t="n">
        <v>46253</v>
      </c>
      <c r="F579" s="6" t="inlineStr">
        <is>
          <t>Symal Group</t>
        </is>
      </c>
      <c r="G579" s="39" t="n">
        <v>0</v>
      </c>
      <c r="H579" s="39" t="n">
        <v>1057.5</v>
      </c>
      <c r="I579" s="6" t="inlineStr">
        <is>
          <t>2606904 - Symal - FYR26 (Melb) - 24.8.26 [PRD]</t>
        </is>
      </c>
      <c r="J579" s="6" t="inlineStr">
        <is>
          <t>INV-10567</t>
        </is>
      </c>
      <c r="K579" s="6" t="inlineStr">
        <is>
          <t>Symal - Full Year Results Presentation - 24.08.2026</t>
        </is>
      </c>
      <c r="L579" s="6" t="inlineStr">
        <is>
          <t>Symal Group - IT</t>
        </is>
      </c>
      <c r="M579" s="6" t="inlineStr">
        <is>
          <t>PRODUCTION</t>
        </is>
      </c>
    </row>
    <row r="580">
      <c r="A580" s="6" t="n">
        <v>42500</v>
      </c>
      <c r="B580" s="6" t="n">
        <v>42500</v>
      </c>
      <c r="C580" s="6" t="inlineStr">
        <is>
          <t>Equipment Hires</t>
        </is>
      </c>
      <c r="D580" s="6" t="inlineStr">
        <is>
          <t>Receivable Invoice</t>
        </is>
      </c>
      <c r="E580" s="37" t="n">
        <v>46253</v>
      </c>
      <c r="F580" s="6" t="inlineStr">
        <is>
          <t>Symal Group</t>
        </is>
      </c>
      <c r="G580" s="39" t="n">
        <v>0</v>
      </c>
      <c r="H580" s="39" t="n">
        <v>86.5</v>
      </c>
      <c r="I580" s="6" t="inlineStr">
        <is>
          <t>2606904V - Symal - FYR26 (Melb) - 24.8.26 [VID]</t>
        </is>
      </c>
      <c r="J580" s="6" t="inlineStr">
        <is>
          <t>INV-10567</t>
        </is>
      </c>
      <c r="K580" s="6" t="inlineStr">
        <is>
          <t>Symal - Full Year Results Presentation - 24.08.2026</t>
        </is>
      </c>
      <c r="L580" s="6" t="inlineStr">
        <is>
          <t>Symal Group - Video</t>
        </is>
      </c>
      <c r="M580" s="6" t="inlineStr">
        <is>
          <t>VIDEO</t>
        </is>
      </c>
    </row>
    <row r="581">
      <c r="A581" s="6" t="n">
        <v>42500</v>
      </c>
      <c r="B581" s="6" t="n">
        <v>42500</v>
      </c>
      <c r="C581" s="6" t="inlineStr">
        <is>
          <t>Equipment Hires</t>
        </is>
      </c>
      <c r="D581" s="6" t="inlineStr">
        <is>
          <t>Receivable Invoice</t>
        </is>
      </c>
      <c r="E581" s="37" t="n">
        <v>46253</v>
      </c>
      <c r="F581" s="6" t="inlineStr">
        <is>
          <t>Symal Group</t>
        </is>
      </c>
      <c r="G581" s="39" t="n">
        <v>0</v>
      </c>
      <c r="H581" s="39" t="n">
        <v>522</v>
      </c>
      <c r="I581" s="6" t="inlineStr">
        <is>
          <t>2606904 - Symal - FYR26 (Melb) - 24.8.26 [PRD]</t>
        </is>
      </c>
      <c r="J581" s="6" t="inlineStr">
        <is>
          <t>INV-10567</t>
        </is>
      </c>
      <c r="K581" s="6" t="inlineStr">
        <is>
          <t>Symal - Full Year Results Presentation - 24.08.2026</t>
        </is>
      </c>
      <c r="L581" s="6" t="inlineStr">
        <is>
          <t>Symal Group - Vision</t>
        </is>
      </c>
      <c r="M581" s="6" t="inlineStr">
        <is>
          <t>PRODUCTION</t>
        </is>
      </c>
    </row>
    <row r="582">
      <c r="A582" s="6" t="n">
        <v>42500</v>
      </c>
      <c r="B582" s="6" t="n">
        <v>42500</v>
      </c>
      <c r="C582" s="6" t="inlineStr">
        <is>
          <t>Equipment Hires</t>
        </is>
      </c>
      <c r="D582" s="6" t="inlineStr">
        <is>
          <t>Receivable Invoice</t>
        </is>
      </c>
      <c r="E582" s="37" t="n">
        <v>46253</v>
      </c>
      <c r="F582" s="6" t="inlineStr">
        <is>
          <t>Symal Group</t>
        </is>
      </c>
      <c r="G582" s="39" t="n">
        <v>0</v>
      </c>
      <c r="H582" s="39" t="n">
        <v>160</v>
      </c>
      <c r="I582" s="6" t="inlineStr">
        <is>
          <t>2606904 - Symal - FYR26 (Melb) - 24.8.26 [PRD]</t>
        </is>
      </c>
      <c r="J582" s="6" t="inlineStr">
        <is>
          <t>INV-10567</t>
        </is>
      </c>
      <c r="K582" s="6" t="inlineStr">
        <is>
          <t>Symal - Full Year Results Presentation - 24.08.2026</t>
        </is>
      </c>
      <c r="L582" s="6" t="inlineStr">
        <is>
          <t>Symal Group - Cloudlifter</t>
        </is>
      </c>
      <c r="M582" s="6" t="inlineStr">
        <is>
          <t>PRODUCTION</t>
        </is>
      </c>
    </row>
    <row r="583">
      <c r="A583" s="6" t="n">
        <v>42500</v>
      </c>
      <c r="B583" s="6" t="n">
        <v>42500</v>
      </c>
      <c r="C583" s="6" t="inlineStr">
        <is>
          <t>Equipment Hires</t>
        </is>
      </c>
      <c r="D583" s="6" t="inlineStr">
        <is>
          <t>Receivable Invoice</t>
        </is>
      </c>
      <c r="E583" s="37" t="n">
        <v>46253</v>
      </c>
      <c r="F583" s="6" t="inlineStr">
        <is>
          <t>Symal Group</t>
        </is>
      </c>
      <c r="G583" s="39" t="n">
        <v>0</v>
      </c>
      <c r="H583" s="39" t="n">
        <v>475</v>
      </c>
      <c r="I583" s="6" t="inlineStr">
        <is>
          <t>2606904 - Symal - FYR26 (Melb) - 24.8.26 [PRD]</t>
        </is>
      </c>
      <c r="J583" s="6" t="inlineStr">
        <is>
          <t>INV-10567</t>
        </is>
      </c>
      <c r="K583" s="6" t="inlineStr">
        <is>
          <t>Symal - Full Year Results Presentation - 24.08.2026</t>
        </is>
      </c>
      <c r="L583" s="6" t="inlineStr">
        <is>
          <t>Symal Group - Transcription with 24 hour turnaround - Costs TBC</t>
        </is>
      </c>
      <c r="M583" s="6" t="inlineStr">
        <is>
          <t>PRODUCTION</t>
        </is>
      </c>
    </row>
    <row r="584">
      <c r="A584" s="6" t="n">
        <v>42500</v>
      </c>
      <c r="B584" s="6" t="n">
        <v>42500</v>
      </c>
      <c r="C584" s="6" t="inlineStr">
        <is>
          <t>Equipment Hires</t>
        </is>
      </c>
      <c r="D584" s="6" t="inlineStr">
        <is>
          <t>Receivable Invoice</t>
        </is>
      </c>
      <c r="E584" s="37" t="n">
        <v>46255</v>
      </c>
      <c r="F584" s="6" t="inlineStr">
        <is>
          <t>ASX Operations Pty Ltd</t>
        </is>
      </c>
      <c r="G584" s="39" t="n">
        <v>0</v>
      </c>
      <c r="H584" s="39" t="n">
        <v>2614</v>
      </c>
      <c r="I584" s="6" t="inlineStr">
        <is>
          <t>26052702 - ASX - FYR - 13.8.26 [PRD]</t>
        </is>
      </c>
      <c r="J584" s="6" t="inlineStr">
        <is>
          <t>INV-10576</t>
        </is>
      </c>
      <c r="K584" s="6" t="inlineStr">
        <is>
          <t>ASX - FY26 Financial Results Briefing 13.08.2026</t>
        </is>
      </c>
      <c r="L584" s="6" t="inlineStr">
        <is>
          <t>ASX Operations Pty Ltd - Audio</t>
        </is>
      </c>
      <c r="M584" s="6" t="inlineStr">
        <is>
          <t>PRODUCTION</t>
        </is>
      </c>
    </row>
    <row r="585">
      <c r="A585" s="6" t="n">
        <v>42500</v>
      </c>
      <c r="B585" s="6" t="n">
        <v>42500</v>
      </c>
      <c r="C585" s="6" t="inlineStr">
        <is>
          <t>Equipment Hires</t>
        </is>
      </c>
      <c r="D585" s="6" t="inlineStr">
        <is>
          <t>Receivable Invoice</t>
        </is>
      </c>
      <c r="E585" s="37" t="n">
        <v>46255</v>
      </c>
      <c r="F585" s="6" t="inlineStr">
        <is>
          <t>ASX Operations Pty Ltd</t>
        </is>
      </c>
      <c r="G585" s="39" t="n">
        <v>0</v>
      </c>
      <c r="H585" s="39" t="n">
        <v>2709</v>
      </c>
      <c r="I585" s="6" t="inlineStr">
        <is>
          <t>26052702 - ASX - FYR - 13.8.26 [PRD]</t>
        </is>
      </c>
      <c r="J585" s="6" t="inlineStr">
        <is>
          <t>INV-10576</t>
        </is>
      </c>
      <c r="K585" s="6" t="inlineStr">
        <is>
          <t>ASX - FY26 Financial Results Briefing 13.08.2026</t>
        </is>
      </c>
      <c r="L585" s="6" t="inlineStr">
        <is>
          <t>ASX Operations Pty Ltd - IT</t>
        </is>
      </c>
      <c r="M585" s="6" t="inlineStr">
        <is>
          <t>PRODUCTION</t>
        </is>
      </c>
    </row>
    <row r="586">
      <c r="A586" s="6" t="n">
        <v>42500</v>
      </c>
      <c r="B586" s="6" t="n">
        <v>42500</v>
      </c>
      <c r="C586" s="6" t="inlineStr">
        <is>
          <t>Equipment Hires</t>
        </is>
      </c>
      <c r="D586" s="6" t="inlineStr">
        <is>
          <t>Receivable Invoice</t>
        </is>
      </c>
      <c r="E586" s="37" t="n">
        <v>46255</v>
      </c>
      <c r="F586" s="6" t="inlineStr">
        <is>
          <t>ASX Operations Pty Ltd</t>
        </is>
      </c>
      <c r="G586" s="39" t="n">
        <v>0</v>
      </c>
      <c r="H586" s="39" t="n">
        <v>1360</v>
      </c>
      <c r="I586" s="6" t="inlineStr">
        <is>
          <t>26052702 - ASX - FYR - 13.8.26 [PRD]</t>
        </is>
      </c>
      <c r="J586" s="6" t="inlineStr">
        <is>
          <t>INV-10576</t>
        </is>
      </c>
      <c r="K586" s="6" t="inlineStr">
        <is>
          <t>ASX - FY26 Financial Results Briefing 13.08.2026</t>
        </is>
      </c>
      <c r="L586" s="6" t="inlineStr">
        <is>
          <t>ASX Operations Pty Ltd - Lighting</t>
        </is>
      </c>
      <c r="M586" s="6" t="inlineStr">
        <is>
          <t>PRODUCTION</t>
        </is>
      </c>
    </row>
    <row r="587">
      <c r="A587" s="6" t="n">
        <v>42500</v>
      </c>
      <c r="B587" s="6" t="n">
        <v>42500</v>
      </c>
      <c r="C587" s="6" t="inlineStr">
        <is>
          <t>Equipment Hires</t>
        </is>
      </c>
      <c r="D587" s="6" t="inlineStr">
        <is>
          <t>Receivable Invoice</t>
        </is>
      </c>
      <c r="E587" s="37" t="n">
        <v>46255</v>
      </c>
      <c r="F587" s="6" t="inlineStr">
        <is>
          <t>ASX Operations Pty Ltd</t>
        </is>
      </c>
      <c r="G587" s="39" t="n">
        <v>0</v>
      </c>
      <c r="H587" s="39" t="n">
        <v>3357</v>
      </c>
      <c r="I587" s="6" t="inlineStr">
        <is>
          <t>26052702V - ASX - FYR - 13.8.26 [VID]</t>
        </is>
      </c>
      <c r="J587" s="6" t="inlineStr">
        <is>
          <t>INV-10576</t>
        </is>
      </c>
      <c r="K587" s="6" t="inlineStr">
        <is>
          <t>ASX - FY26 Financial Results Briefing 13.08.2026</t>
        </is>
      </c>
      <c r="L587" s="6" t="inlineStr">
        <is>
          <t>ASX Operations Pty Ltd - Video</t>
        </is>
      </c>
      <c r="M587" s="6" t="inlineStr">
        <is>
          <t>VIDEO</t>
        </is>
      </c>
    </row>
    <row r="588">
      <c r="A588" s="6" t="n">
        <v>42500</v>
      </c>
      <c r="B588" s="6" t="n">
        <v>42500</v>
      </c>
      <c r="C588" s="6" t="inlineStr">
        <is>
          <t>Equipment Hires</t>
        </is>
      </c>
      <c r="D588" s="6" t="inlineStr">
        <is>
          <t>Receivable Invoice</t>
        </is>
      </c>
      <c r="E588" s="37" t="n">
        <v>46255</v>
      </c>
      <c r="F588" s="6" t="inlineStr">
        <is>
          <t>ASX Operations Pty Ltd</t>
        </is>
      </c>
      <c r="G588" s="39" t="n">
        <v>0</v>
      </c>
      <c r="H588" s="39" t="n">
        <v>3529</v>
      </c>
      <c r="I588" s="6" t="inlineStr">
        <is>
          <t>26052702 - ASX - FYR - 13.8.26 [PRD]</t>
        </is>
      </c>
      <c r="J588" s="6" t="inlineStr">
        <is>
          <t>INV-10576</t>
        </is>
      </c>
      <c r="K588" s="6" t="inlineStr">
        <is>
          <t>ASX - FY26 Financial Results Briefing 13.08.2026</t>
        </is>
      </c>
      <c r="L588" s="6" t="inlineStr">
        <is>
          <t>ASX Operations Pty Ltd - Vision</t>
        </is>
      </c>
      <c r="M588" s="6" t="inlineStr">
        <is>
          <t>PRODUCTION</t>
        </is>
      </c>
    </row>
    <row r="589">
      <c r="A589" s="6" t="n">
        <v>42500</v>
      </c>
      <c r="B589" s="6" t="n">
        <v>42500</v>
      </c>
      <c r="C589" s="6" t="inlineStr">
        <is>
          <t>Equipment Hires</t>
        </is>
      </c>
      <c r="D589" s="6" t="inlineStr">
        <is>
          <t>Receivable Invoice</t>
        </is>
      </c>
      <c r="E589" s="37" t="n">
        <v>46255</v>
      </c>
      <c r="F589" s="6" t="inlineStr">
        <is>
          <t>The CEO Institute (CEOi)</t>
        </is>
      </c>
      <c r="G589" s="39" t="n">
        <v>0</v>
      </c>
      <c r="H589" s="39" t="n">
        <v>1092</v>
      </c>
      <c r="I589" s="6" t="inlineStr">
        <is>
          <t>26063002 - CEOi - CEO Connect - 11.8.26 [PRD]</t>
        </is>
      </c>
      <c r="J589" s="6" t="inlineStr">
        <is>
          <t>INV-10581</t>
        </is>
      </c>
      <c r="K589" s="6" t="inlineStr">
        <is>
          <t>CEO Institute - CEO Connect 2026 - 11.8.26</t>
        </is>
      </c>
      <c r="L589" s="6" t="inlineStr">
        <is>
          <t>The CEO Institute (CEOi) - Audio</t>
        </is>
      </c>
      <c r="M589" s="6" t="inlineStr">
        <is>
          <t>PRODUCTION</t>
        </is>
      </c>
    </row>
    <row r="590">
      <c r="A590" s="6" t="n">
        <v>42500</v>
      </c>
      <c r="B590" s="6" t="n">
        <v>42500</v>
      </c>
      <c r="C590" s="6" t="inlineStr">
        <is>
          <t>Equipment Hires</t>
        </is>
      </c>
      <c r="D590" s="6" t="inlineStr">
        <is>
          <t>Receivable Invoice</t>
        </is>
      </c>
      <c r="E590" s="37" t="n">
        <v>46255</v>
      </c>
      <c r="F590" s="6" t="inlineStr">
        <is>
          <t>The CEO Institute (CEOi)</t>
        </is>
      </c>
      <c r="G590" s="39" t="n">
        <v>0</v>
      </c>
      <c r="H590" s="39" t="n">
        <v>561</v>
      </c>
      <c r="I590" s="6" t="inlineStr">
        <is>
          <t>26063002 - CEOi - CEO Connect - 11.8.26 [PRD]</t>
        </is>
      </c>
      <c r="J590" s="6" t="inlineStr">
        <is>
          <t>INV-10581</t>
        </is>
      </c>
      <c r="K590" s="6" t="inlineStr">
        <is>
          <t>CEO Institute - CEO Connect 2026 - 11.8.26</t>
        </is>
      </c>
      <c r="L590" s="6" t="inlineStr">
        <is>
          <t>The CEO Institute (CEOi) - IT</t>
        </is>
      </c>
      <c r="M590" s="6" t="inlineStr">
        <is>
          <t>PRODUCTION</t>
        </is>
      </c>
    </row>
    <row r="591">
      <c r="A591" s="6" t="n">
        <v>42500</v>
      </c>
      <c r="B591" s="6" t="n">
        <v>42500</v>
      </c>
      <c r="C591" s="6" t="inlineStr">
        <is>
          <t>Equipment Hires</t>
        </is>
      </c>
      <c r="D591" s="6" t="inlineStr">
        <is>
          <t>Receivable Invoice</t>
        </is>
      </c>
      <c r="E591" s="37" t="n">
        <v>46255</v>
      </c>
      <c r="F591" s="6" t="inlineStr">
        <is>
          <t>The CEO Institute (CEOi)</t>
        </is>
      </c>
      <c r="G591" s="39" t="n">
        <v>0</v>
      </c>
      <c r="H591" s="39" t="n">
        <v>843.6</v>
      </c>
      <c r="I591" s="6" t="inlineStr">
        <is>
          <t>26063002V - CEOi - CEO Connect - 11.8.26 [VID]</t>
        </is>
      </c>
      <c r="J591" s="6" t="inlineStr">
        <is>
          <t>INV-10581</t>
        </is>
      </c>
      <c r="K591" s="6" t="inlineStr">
        <is>
          <t>CEO Institute - CEO Connect 2026 - 11.8.26</t>
        </is>
      </c>
      <c r="L591" s="6" t="inlineStr">
        <is>
          <t>The CEO Institute (CEOi) - Video</t>
        </is>
      </c>
      <c r="M591" s="6" t="inlineStr">
        <is>
          <t>VIDEO</t>
        </is>
      </c>
    </row>
    <row r="592">
      <c r="A592" s="6" t="n">
        <v>42500</v>
      </c>
      <c r="B592" s="6" t="n">
        <v>42500</v>
      </c>
      <c r="C592" s="6" t="inlineStr">
        <is>
          <t>Equipment Hires</t>
        </is>
      </c>
      <c r="D592" s="6" t="inlineStr">
        <is>
          <t>Receivable Invoice</t>
        </is>
      </c>
      <c r="E592" s="37" t="n">
        <v>46255</v>
      </c>
      <c r="F592" s="6" t="inlineStr">
        <is>
          <t>The CEO Institute (CEOi)</t>
        </is>
      </c>
      <c r="G592" s="39" t="n">
        <v>0</v>
      </c>
      <c r="H592" s="39" t="n">
        <v>660</v>
      </c>
      <c r="I592" s="6" t="inlineStr">
        <is>
          <t>26063002 - CEOi - CEO Connect - 11.8.26 [PRD]</t>
        </is>
      </c>
      <c r="J592" s="6" t="inlineStr">
        <is>
          <t>INV-10581</t>
        </is>
      </c>
      <c r="K592" s="6" t="inlineStr">
        <is>
          <t>CEO Institute - CEO Connect 2026 - 11.8.26</t>
        </is>
      </c>
      <c r="L592" s="6" t="inlineStr">
        <is>
          <t>The CEO Institute (CEOi) - Vision</t>
        </is>
      </c>
      <c r="M592" s="6" t="inlineStr">
        <is>
          <t>PRODUCTION</t>
        </is>
      </c>
    </row>
    <row r="593">
      <c r="A593" s="6" t="n">
        <v>42500</v>
      </c>
      <c r="B593" s="6" t="n">
        <v>42500</v>
      </c>
      <c r="C593" s="6" t="inlineStr">
        <is>
          <t>Equipment Hires</t>
        </is>
      </c>
      <c r="D593" s="6" t="inlineStr">
        <is>
          <t>Receivable Invoice</t>
        </is>
      </c>
      <c r="E593" s="37" t="n">
        <v>46255</v>
      </c>
      <c r="F593" s="6" t="inlineStr">
        <is>
          <t>AGL Energy Limited</t>
        </is>
      </c>
      <c r="G593" s="39" t="n">
        <v>0</v>
      </c>
      <c r="H593" s="39" t="n">
        <v>917.75</v>
      </c>
      <c r="I593" s="6" t="inlineStr">
        <is>
          <t>2605402 - AGL FYR - Employee Town Hall - 12.8.26 [PRD]</t>
        </is>
      </c>
      <c r="J593" s="6" t="inlineStr">
        <is>
          <t>INV-10578</t>
        </is>
      </c>
      <c r="K593" s="6" t="inlineStr">
        <is>
          <t>PO4500214687</t>
        </is>
      </c>
      <c r="L593" s="6" t="inlineStr">
        <is>
          <t>AGL Energy Limited - Audio</t>
        </is>
      </c>
      <c r="M593" s="6" t="inlineStr">
        <is>
          <t>PRODUCTION</t>
        </is>
      </c>
    </row>
    <row r="594">
      <c r="A594" s="6" t="n">
        <v>42500</v>
      </c>
      <c r="B594" s="6" t="n">
        <v>42500</v>
      </c>
      <c r="C594" s="6" t="inlineStr">
        <is>
          <t>Equipment Hires</t>
        </is>
      </c>
      <c r="D594" s="6" t="inlineStr">
        <is>
          <t>Receivable Invoice</t>
        </is>
      </c>
      <c r="E594" s="37" t="n">
        <v>46255</v>
      </c>
      <c r="F594" s="6" t="inlineStr">
        <is>
          <t>AGL Energy Limited</t>
        </is>
      </c>
      <c r="G594" s="39" t="n">
        <v>0</v>
      </c>
      <c r="H594" s="39" t="n">
        <v>509.75</v>
      </c>
      <c r="I594" s="6" t="inlineStr">
        <is>
          <t>2605402 - AGL FYR - Employee Town Hall - 12.8.26 [PRD]</t>
        </is>
      </c>
      <c r="J594" s="6" t="inlineStr">
        <is>
          <t>INV-10578</t>
        </is>
      </c>
      <c r="K594" s="6" t="inlineStr">
        <is>
          <t>PO4500214687</t>
        </is>
      </c>
      <c r="L594" s="6" t="inlineStr">
        <is>
          <t>AGL Energy Limited - IT</t>
        </is>
      </c>
      <c r="M594" s="6" t="inlineStr">
        <is>
          <t>PRODUCTION</t>
        </is>
      </c>
    </row>
    <row r="595">
      <c r="A595" s="6" t="n">
        <v>42500</v>
      </c>
      <c r="B595" s="6" t="n">
        <v>42500</v>
      </c>
      <c r="C595" s="6" t="inlineStr">
        <is>
          <t>Equipment Hires</t>
        </is>
      </c>
      <c r="D595" s="6" t="inlineStr">
        <is>
          <t>Receivable Invoice</t>
        </is>
      </c>
      <c r="E595" s="37" t="n">
        <v>46255</v>
      </c>
      <c r="F595" s="6" t="inlineStr">
        <is>
          <t>AGL Energy Limited</t>
        </is>
      </c>
      <c r="G595" s="39" t="n">
        <v>0</v>
      </c>
      <c r="H595" s="39" t="n">
        <v>532.5</v>
      </c>
      <c r="I595" s="6" t="inlineStr">
        <is>
          <t>2605402 - AGL FYR - Employee Town Hall - 12.8.26 [PRD]</t>
        </is>
      </c>
      <c r="J595" s="6" t="inlineStr">
        <is>
          <t>INV-10578</t>
        </is>
      </c>
      <c r="K595" s="6" t="inlineStr">
        <is>
          <t>PO4500214687</t>
        </is>
      </c>
      <c r="L595" s="6" t="inlineStr">
        <is>
          <t>AGL Energy Limited - Lighting</t>
        </is>
      </c>
      <c r="M595" s="6" t="inlineStr">
        <is>
          <t>PRODUCTION</t>
        </is>
      </c>
    </row>
    <row r="596">
      <c r="A596" s="6" t="n">
        <v>42500</v>
      </c>
      <c r="B596" s="6" t="n">
        <v>42500</v>
      </c>
      <c r="C596" s="6" t="inlineStr">
        <is>
          <t>Equipment Hires</t>
        </is>
      </c>
      <c r="D596" s="6" t="inlineStr">
        <is>
          <t>Receivable Invoice</t>
        </is>
      </c>
      <c r="E596" s="37" t="n">
        <v>46255</v>
      </c>
      <c r="F596" s="6" t="inlineStr">
        <is>
          <t>AGL Energy Limited</t>
        </is>
      </c>
      <c r="G596" s="39" t="n">
        <v>0</v>
      </c>
      <c r="H596" s="39" t="n">
        <v>569.5</v>
      </c>
      <c r="I596" s="6" t="inlineStr">
        <is>
          <t>2605402 - AGL FYR - Employee Town Hall - 12.8.26 [PRD]</t>
        </is>
      </c>
      <c r="J596" s="6" t="inlineStr">
        <is>
          <t>INV-10578</t>
        </is>
      </c>
      <c r="K596" s="6" t="inlineStr">
        <is>
          <t>PO4500214687</t>
        </is>
      </c>
      <c r="L596" s="6" t="inlineStr">
        <is>
          <t>AGL Energy Limited - Operations</t>
        </is>
      </c>
      <c r="M596" s="6" t="inlineStr">
        <is>
          <t>PRODUCTION</t>
        </is>
      </c>
    </row>
    <row r="597">
      <c r="A597" s="6" t="n">
        <v>42500</v>
      </c>
      <c r="B597" s="6" t="n">
        <v>42500</v>
      </c>
      <c r="C597" s="6" t="inlineStr">
        <is>
          <t>Equipment Hires</t>
        </is>
      </c>
      <c r="D597" s="6" t="inlineStr">
        <is>
          <t>Receivable Invoice</t>
        </is>
      </c>
      <c r="E597" s="37" t="n">
        <v>46255</v>
      </c>
      <c r="F597" s="6" t="inlineStr">
        <is>
          <t>AGL Energy Limited</t>
        </is>
      </c>
      <c r="G597" s="39" t="n">
        <v>0</v>
      </c>
      <c r="H597" s="39" t="n">
        <v>395.75</v>
      </c>
      <c r="I597" s="6" t="inlineStr">
        <is>
          <t>2605402V - AGL FYR - Employee Town Hall - 12.8.26 [VID]</t>
        </is>
      </c>
      <c r="J597" s="6" t="inlineStr">
        <is>
          <t>INV-10578</t>
        </is>
      </c>
      <c r="K597" s="6" t="inlineStr">
        <is>
          <t>PO4500214687</t>
        </is>
      </c>
      <c r="L597" s="6" t="inlineStr">
        <is>
          <t>AGL Energy Limited - Video</t>
        </is>
      </c>
      <c r="M597" s="6" t="inlineStr">
        <is>
          <t>VIDEO</t>
        </is>
      </c>
    </row>
    <row r="598">
      <c r="A598" s="6" t="n">
        <v>42500</v>
      </c>
      <c r="B598" s="6" t="n">
        <v>42500</v>
      </c>
      <c r="C598" s="6" t="inlineStr">
        <is>
          <t>Equipment Hires</t>
        </is>
      </c>
      <c r="D598" s="6" t="inlineStr">
        <is>
          <t>Receivable Invoice</t>
        </is>
      </c>
      <c r="E598" s="37" t="n">
        <v>46255</v>
      </c>
      <c r="F598" s="6" t="inlineStr">
        <is>
          <t>AGL Energy Limited</t>
        </is>
      </c>
      <c r="G598" s="39" t="n">
        <v>0</v>
      </c>
      <c r="H598" s="39" t="n">
        <v>1623.5</v>
      </c>
      <c r="I598" s="6" t="inlineStr">
        <is>
          <t>2605402 - AGL FYR - Employee Town Hall - 12.8.26 [PRD]</t>
        </is>
      </c>
      <c r="J598" s="6" t="inlineStr">
        <is>
          <t>INV-10578</t>
        </is>
      </c>
      <c r="K598" s="6" t="inlineStr">
        <is>
          <t>PO4500214687</t>
        </is>
      </c>
      <c r="L598" s="6" t="inlineStr">
        <is>
          <t>AGL Energy Limited - Vision</t>
        </is>
      </c>
      <c r="M598" s="6" t="inlineStr">
        <is>
          <t>PRODUCTION</t>
        </is>
      </c>
    </row>
    <row r="599">
      <c r="A599" s="6" t="n">
        <v>42500</v>
      </c>
      <c r="B599" s="6" t="n">
        <v>42500</v>
      </c>
      <c r="C599" s="6" t="inlineStr">
        <is>
          <t>Equipment Hires</t>
        </is>
      </c>
      <c r="D599" s="6" t="inlineStr">
        <is>
          <t>Receivable Invoice</t>
        </is>
      </c>
      <c r="E599" s="37" t="n">
        <v>46255</v>
      </c>
      <c r="F599" s="6" t="inlineStr">
        <is>
          <t>AGL Energy Limited</t>
        </is>
      </c>
      <c r="G599" s="39" t="n">
        <v>0</v>
      </c>
      <c r="H599" s="39" t="n">
        <v>1138.5</v>
      </c>
      <c r="I599" s="6" t="inlineStr">
        <is>
          <t>2605401 - AGL FYR - Investor Briefing - 12.8.26 [PRD]</t>
        </is>
      </c>
      <c r="J599" s="6" t="inlineStr">
        <is>
          <t>INV-10579</t>
        </is>
      </c>
      <c r="K599" s="6" t="inlineStr">
        <is>
          <t>PO4500214616</t>
        </is>
      </c>
      <c r="L599" s="6" t="inlineStr">
        <is>
          <t>AGL Energy Limited - Audio</t>
        </is>
      </c>
      <c r="M599" s="6" t="inlineStr">
        <is>
          <t>PRODUCTION</t>
        </is>
      </c>
    </row>
    <row r="600">
      <c r="A600" s="6" t="n">
        <v>42500</v>
      </c>
      <c r="B600" s="6" t="n">
        <v>42500</v>
      </c>
      <c r="C600" s="6" t="inlineStr">
        <is>
          <t>Equipment Hires</t>
        </is>
      </c>
      <c r="D600" s="6" t="inlineStr">
        <is>
          <t>Receivable Invoice</t>
        </is>
      </c>
      <c r="E600" s="37" t="n">
        <v>46255</v>
      </c>
      <c r="F600" s="6" t="inlineStr">
        <is>
          <t>AGL Energy Limited</t>
        </is>
      </c>
      <c r="G600" s="39" t="n">
        <v>0</v>
      </c>
      <c r="H600" s="39" t="n">
        <v>153</v>
      </c>
      <c r="I600" s="6" t="inlineStr">
        <is>
          <t>2605401 - AGL FYR - Investor Briefing - 12.8.26 [PRD]</t>
        </is>
      </c>
      <c r="J600" s="6" t="inlineStr">
        <is>
          <t>INV-10579</t>
        </is>
      </c>
      <c r="K600" s="6" t="inlineStr">
        <is>
          <t>PO4500214616</t>
        </is>
      </c>
      <c r="L600" s="6" t="inlineStr">
        <is>
          <t>AGL Energy Limited - IT</t>
        </is>
      </c>
      <c r="M600" s="6" t="inlineStr">
        <is>
          <t>PRODUCTION</t>
        </is>
      </c>
    </row>
    <row r="601">
      <c r="A601" s="6" t="n">
        <v>42500</v>
      </c>
      <c r="B601" s="6" t="n">
        <v>42500</v>
      </c>
      <c r="C601" s="6" t="inlineStr">
        <is>
          <t>Equipment Hires</t>
        </is>
      </c>
      <c r="D601" s="6" t="inlineStr">
        <is>
          <t>Receivable Invoice</t>
        </is>
      </c>
      <c r="E601" s="37" t="n">
        <v>46255</v>
      </c>
      <c r="F601" s="6" t="inlineStr">
        <is>
          <t>AGL Energy Limited</t>
        </is>
      </c>
      <c r="G601" s="39" t="n">
        <v>0</v>
      </c>
      <c r="H601" s="39" t="n">
        <v>766</v>
      </c>
      <c r="I601" s="6" t="inlineStr">
        <is>
          <t>2605401V - AGL FYR - Investor Briefing - 12.8.26 [VID]</t>
        </is>
      </c>
      <c r="J601" s="6" t="inlineStr">
        <is>
          <t>INV-10579</t>
        </is>
      </c>
      <c r="K601" s="6" t="inlineStr">
        <is>
          <t>PO4500214616</t>
        </is>
      </c>
      <c r="L601" s="6" t="inlineStr">
        <is>
          <t>AGL Energy Limited - Video</t>
        </is>
      </c>
      <c r="M601" s="6" t="inlineStr">
        <is>
          <t>VIDEO</t>
        </is>
      </c>
    </row>
    <row r="602">
      <c r="A602" s="6" t="n">
        <v>42500</v>
      </c>
      <c r="B602" s="6" t="n">
        <v>42500</v>
      </c>
      <c r="C602" s="6" t="inlineStr">
        <is>
          <t>Equipment Hires</t>
        </is>
      </c>
      <c r="D602" s="6" t="inlineStr">
        <is>
          <t>Receivable Invoice</t>
        </is>
      </c>
      <c r="E602" s="37" t="n">
        <v>46255</v>
      </c>
      <c r="F602" s="6" t="inlineStr">
        <is>
          <t>AGL Energy Limited</t>
        </is>
      </c>
      <c r="G602" s="39" t="n">
        <v>0</v>
      </c>
      <c r="H602" s="39" t="n">
        <v>1319.5</v>
      </c>
      <c r="I602" s="6" t="inlineStr">
        <is>
          <t>2605401 - AGL FYR - Investor Briefing - 12.8.26 [PRD]</t>
        </is>
      </c>
      <c r="J602" s="6" t="inlineStr">
        <is>
          <t>INV-10579</t>
        </is>
      </c>
      <c r="K602" s="6" t="inlineStr">
        <is>
          <t>PO4500214616</t>
        </is>
      </c>
      <c r="L602" s="6" t="inlineStr">
        <is>
          <t>AGL Energy Limited - Vision</t>
        </is>
      </c>
      <c r="M602" s="6" t="inlineStr">
        <is>
          <t>PRODUCTION</t>
        </is>
      </c>
    </row>
    <row r="603">
      <c r="A603" s="6" t="n">
        <v>42500</v>
      </c>
      <c r="B603" s="6" t="n">
        <v>42500</v>
      </c>
      <c r="C603" s="6" t="inlineStr">
        <is>
          <t>Equipment Hires</t>
        </is>
      </c>
      <c r="D603" s="6" t="inlineStr">
        <is>
          <t>Receivable Invoice</t>
        </is>
      </c>
      <c r="E603" s="37" t="n">
        <v>46259</v>
      </c>
      <c r="F603" s="6" t="inlineStr">
        <is>
          <t>MUFG Corporate Markets IR Pty Ltd</t>
        </is>
      </c>
      <c r="G603" s="39" t="n">
        <v>0</v>
      </c>
      <c r="H603" s="39" t="n">
        <v>4387.5</v>
      </c>
      <c r="I603" s="6" t="inlineStr">
        <is>
          <t>26061104 - MUFG - FYR26 - 12.8.26 [PRD]</t>
        </is>
      </c>
      <c r="J603" s="6" t="inlineStr">
        <is>
          <t>INV -10585</t>
        </is>
      </c>
      <c r="K603" s="6" t="inlineStr">
        <is>
          <t>Orient Capital - Suncorp Results 12.08.2026</t>
        </is>
      </c>
      <c r="L603" s="6" t="inlineStr">
        <is>
          <t>MUFG Corporate Markets IR Pty Ltd - Audio</t>
        </is>
      </c>
      <c r="M603" s="6" t="inlineStr">
        <is>
          <t>PRODUCTION</t>
        </is>
      </c>
    </row>
    <row r="604">
      <c r="A604" s="6" t="n">
        <v>42500</v>
      </c>
      <c r="B604" s="6" t="n">
        <v>42500</v>
      </c>
      <c r="C604" s="6" t="inlineStr">
        <is>
          <t>Equipment Hires</t>
        </is>
      </c>
      <c r="D604" s="6" t="inlineStr">
        <is>
          <t>Receivable Invoice</t>
        </is>
      </c>
      <c r="E604" s="37" t="n">
        <v>46259</v>
      </c>
      <c r="F604" s="6" t="inlineStr">
        <is>
          <t>MUFG Corporate Markets IR Pty Ltd</t>
        </is>
      </c>
      <c r="G604" s="39" t="n">
        <v>0</v>
      </c>
      <c r="H604" s="39" t="n">
        <v>2557.5</v>
      </c>
      <c r="I604" s="6" t="inlineStr">
        <is>
          <t>26061104 - MUFG - FYR26 - 12.8.26 [PRD]</t>
        </is>
      </c>
      <c r="J604" s="6" t="inlineStr">
        <is>
          <t>INV -10585</t>
        </is>
      </c>
      <c r="K604" s="6" t="inlineStr">
        <is>
          <t>Orient Capital - Suncorp Results 12.08.2026</t>
        </is>
      </c>
      <c r="L604" s="6" t="inlineStr">
        <is>
          <t>MUFG Corporate Markets IR Pty Ltd - IT</t>
        </is>
      </c>
      <c r="M604" s="6" t="inlineStr">
        <is>
          <t>PRODUCTION</t>
        </is>
      </c>
    </row>
    <row r="605">
      <c r="A605" s="6" t="n">
        <v>42500</v>
      </c>
      <c r="B605" s="6" t="n">
        <v>42500</v>
      </c>
      <c r="C605" s="6" t="inlineStr">
        <is>
          <t>Equipment Hires</t>
        </is>
      </c>
      <c r="D605" s="6" t="inlineStr">
        <is>
          <t>Receivable Invoice</t>
        </is>
      </c>
      <c r="E605" s="37" t="n">
        <v>46259</v>
      </c>
      <c r="F605" s="6" t="inlineStr">
        <is>
          <t>MUFG Corporate Markets IR Pty Ltd</t>
        </is>
      </c>
      <c r="G605" s="39" t="n">
        <v>0</v>
      </c>
      <c r="H605" s="39" t="n">
        <v>1125</v>
      </c>
      <c r="I605" s="6" t="inlineStr">
        <is>
          <t>26061104 - MUFG - FYR26 - 12.8.26 [PRD]</t>
        </is>
      </c>
      <c r="J605" s="6" t="inlineStr">
        <is>
          <t>INV -10585</t>
        </is>
      </c>
      <c r="K605" s="6" t="inlineStr">
        <is>
          <t>Orient Capital - Suncorp Results 12.08.2026</t>
        </is>
      </c>
      <c r="L605" s="6" t="inlineStr">
        <is>
          <t>MUFG Corporate Markets IR Pty Ltd - Lighting</t>
        </is>
      </c>
      <c r="M605" s="6" t="inlineStr">
        <is>
          <t>PRODUCTION</t>
        </is>
      </c>
    </row>
    <row r="606">
      <c r="A606" s="6" t="n">
        <v>42500</v>
      </c>
      <c r="B606" s="6" t="n">
        <v>42500</v>
      </c>
      <c r="C606" s="6" t="inlineStr">
        <is>
          <t>Equipment Hires</t>
        </is>
      </c>
      <c r="D606" s="6" t="inlineStr">
        <is>
          <t>Receivable Invoice</t>
        </is>
      </c>
      <c r="E606" s="37" t="n">
        <v>46259</v>
      </c>
      <c r="F606" s="6" t="inlineStr">
        <is>
          <t>MUFG Corporate Markets IR Pty Ltd</t>
        </is>
      </c>
      <c r="G606" s="39" t="n">
        <v>0</v>
      </c>
      <c r="H606" s="39" t="n">
        <v>172.5</v>
      </c>
      <c r="I606" s="6" t="inlineStr">
        <is>
          <t>26061104 - MUFG - FYR26 - 12.8.26 [PRD]</t>
        </is>
      </c>
      <c r="J606" s="6" t="inlineStr">
        <is>
          <t>INV -10585</t>
        </is>
      </c>
      <c r="K606" s="6" t="inlineStr">
        <is>
          <t>Orient Capital - Suncorp Results 12.08.2026</t>
        </is>
      </c>
      <c r="L606" s="6" t="inlineStr">
        <is>
          <t>MUFG Corporate Markets IR Pty Ltd - Operations</t>
        </is>
      </c>
      <c r="M606" s="6" t="inlineStr">
        <is>
          <t>PRODUCTION</t>
        </is>
      </c>
    </row>
    <row r="607">
      <c r="A607" s="6" t="n">
        <v>42500</v>
      </c>
      <c r="B607" s="6" t="n">
        <v>42500</v>
      </c>
      <c r="C607" s="6" t="inlineStr">
        <is>
          <t>Equipment Hires</t>
        </is>
      </c>
      <c r="D607" s="6" t="inlineStr">
        <is>
          <t>Receivable Invoice</t>
        </is>
      </c>
      <c r="E607" s="37" t="n">
        <v>46259</v>
      </c>
      <c r="F607" s="6" t="inlineStr">
        <is>
          <t>MUFG Corporate Markets IR Pty Ltd</t>
        </is>
      </c>
      <c r="G607" s="39" t="n">
        <v>0</v>
      </c>
      <c r="H607" s="39" t="n">
        <v>657</v>
      </c>
      <c r="I607" s="6" t="inlineStr">
        <is>
          <t>26061104V - MUFG - FYR26 - 12.8.26 [VID]</t>
        </is>
      </c>
      <c r="J607" s="6" t="inlineStr">
        <is>
          <t>INV -10585</t>
        </is>
      </c>
      <c r="K607" s="6" t="inlineStr">
        <is>
          <t>Orient Capital - Suncorp Results 12.08.2026</t>
        </is>
      </c>
      <c r="L607" s="6" t="inlineStr">
        <is>
          <t>MUFG Corporate Markets IR Pty Ltd - Video</t>
        </is>
      </c>
      <c r="M607" s="6" t="inlineStr">
        <is>
          <t>VIDEO</t>
        </is>
      </c>
    </row>
    <row r="608">
      <c r="A608" s="6" t="n">
        <v>42500</v>
      </c>
      <c r="B608" s="6" t="n">
        <v>42500</v>
      </c>
      <c r="C608" s="6" t="inlineStr">
        <is>
          <t>Equipment Hires</t>
        </is>
      </c>
      <c r="D608" s="6" t="inlineStr">
        <is>
          <t>Receivable Invoice</t>
        </is>
      </c>
      <c r="E608" s="37" t="n">
        <v>46259</v>
      </c>
      <c r="F608" s="6" t="inlineStr">
        <is>
          <t>MUFG Corporate Markets IR Pty Ltd</t>
        </is>
      </c>
      <c r="G608" s="39" t="n">
        <v>0</v>
      </c>
      <c r="H608" s="39" t="n">
        <v>2715</v>
      </c>
      <c r="I608" s="6" t="inlineStr">
        <is>
          <t>26061104 - MUFG - FYR26 - 12.8.26 [PRD]</t>
        </is>
      </c>
      <c r="J608" s="6" t="inlineStr">
        <is>
          <t>INV -10585</t>
        </is>
      </c>
      <c r="K608" s="6" t="inlineStr">
        <is>
          <t>Orient Capital - Suncorp Results 12.08.2026</t>
        </is>
      </c>
      <c r="L608" s="6" t="inlineStr">
        <is>
          <t>MUFG Corporate Markets IR Pty Ltd - Vision</t>
        </is>
      </c>
      <c r="M608" s="6" t="inlineStr">
        <is>
          <t>PRODUCTION</t>
        </is>
      </c>
    </row>
    <row r="609">
      <c r="A609" s="6" t="n">
        <v>42500</v>
      </c>
      <c r="B609" s="6" t="n">
        <v>42500</v>
      </c>
      <c r="C609" s="6" t="inlineStr">
        <is>
          <t>Equipment Hires</t>
        </is>
      </c>
      <c r="D609" s="6" t="inlineStr">
        <is>
          <t>Receivable Invoice</t>
        </is>
      </c>
      <c r="E609" s="37" t="n">
        <v>46259</v>
      </c>
      <c r="F609" s="6" t="inlineStr">
        <is>
          <t>MUFG Corporate Markets IR Pty Ltd</t>
        </is>
      </c>
      <c r="G609" s="39" t="n">
        <v>0</v>
      </c>
      <c r="H609" s="39" t="n">
        <v>1582.5</v>
      </c>
      <c r="I609" s="6" t="inlineStr">
        <is>
          <t>26061104 - MUFG - FYR26 - 12.8.26 [PRD]</t>
        </is>
      </c>
      <c r="J609" s="6" t="inlineStr">
        <is>
          <t>INV-10584</t>
        </is>
      </c>
      <c r="K609" s="6" t="inlineStr">
        <is>
          <t>Orient Capital - Suncorp Results 12.08.2026 - Webcast, Cameras &amp; vMix</t>
        </is>
      </c>
      <c r="L609" s="6" t="inlineStr">
        <is>
          <t>MUFG Corporate Markets IR Pty Ltd - IT</t>
        </is>
      </c>
      <c r="M609" s="6" t="inlineStr">
        <is>
          <t>PRODUCTION</t>
        </is>
      </c>
    </row>
    <row r="610">
      <c r="A610" s="6" t="n">
        <v>42500</v>
      </c>
      <c r="B610" s="6" t="n">
        <v>42500</v>
      </c>
      <c r="C610" s="6" t="inlineStr">
        <is>
          <t>Equipment Hires</t>
        </is>
      </c>
      <c r="D610" s="6" t="inlineStr">
        <is>
          <t>Receivable Invoice</t>
        </is>
      </c>
      <c r="E610" s="37" t="n">
        <v>46259</v>
      </c>
      <c r="F610" s="6" t="inlineStr">
        <is>
          <t>MUFG Corporate Markets IR Pty Ltd</t>
        </is>
      </c>
      <c r="G610" s="39" t="n">
        <v>0</v>
      </c>
      <c r="H610" s="39" t="n">
        <v>1410</v>
      </c>
      <c r="I610" s="6" t="inlineStr">
        <is>
          <t>26061104 - MUFG - FYR26 - 12.8.26 [PRD]</t>
        </is>
      </c>
      <c r="J610" s="6" t="inlineStr">
        <is>
          <t>INV-10584</t>
        </is>
      </c>
      <c r="K610" s="6" t="inlineStr">
        <is>
          <t>Orient Capital - Suncorp Results 12.08.2026 - Webcast, Cameras &amp; vMix</t>
        </is>
      </c>
      <c r="L610" s="6" t="inlineStr">
        <is>
          <t>MUFG Corporate Markets IR Pty Ltd - Video</t>
        </is>
      </c>
      <c r="M610" s="6" t="inlineStr">
        <is>
          <t>VIDEO</t>
        </is>
      </c>
    </row>
    <row r="611">
      <c r="A611" s="6" t="n">
        <v>42500</v>
      </c>
      <c r="B611" s="6" t="n">
        <v>42500</v>
      </c>
      <c r="C611" s="6" t="inlineStr">
        <is>
          <t>Equipment Hires</t>
        </is>
      </c>
      <c r="D611" s="6" t="inlineStr">
        <is>
          <t>Receivable Invoice</t>
        </is>
      </c>
      <c r="E611" s="37" t="n">
        <v>46259</v>
      </c>
      <c r="F611" s="6" t="inlineStr">
        <is>
          <t>MUFG Corporate Markets IR Pty Ltd</t>
        </is>
      </c>
      <c r="G611" s="39" t="n">
        <v>0</v>
      </c>
      <c r="H611" s="39" t="n">
        <v>1207.5</v>
      </c>
      <c r="I611" s="6" t="inlineStr">
        <is>
          <t>26061104 - MUFG - FYR26 - 12.8.26 [PRD]</t>
        </is>
      </c>
      <c r="J611" s="6" t="inlineStr">
        <is>
          <t>INV-10584</t>
        </is>
      </c>
      <c r="K611" s="6" t="inlineStr">
        <is>
          <t>Orient Capital - Suncorp Results 12.08.2026 - Webcast, Cameras &amp; vMix</t>
        </is>
      </c>
      <c r="L611" s="6" t="inlineStr">
        <is>
          <t>MUFG Corporate Markets IR Pty Ltd - Vision</t>
        </is>
      </c>
      <c r="M611" s="6" t="inlineStr">
        <is>
          <t>PRODUCTION</t>
        </is>
      </c>
    </row>
    <row r="612">
      <c r="A612" s="6" t="n">
        <v>42500</v>
      </c>
      <c r="B612" s="6" t="n">
        <v>42500</v>
      </c>
      <c r="C612" s="6" t="inlineStr">
        <is>
          <t>Equipment Hires</t>
        </is>
      </c>
      <c r="D612" s="6" t="inlineStr">
        <is>
          <t>Receivable Invoice</t>
        </is>
      </c>
      <c r="E612" s="37" t="n">
        <v>46259</v>
      </c>
      <c r="F612" s="6" t="inlineStr">
        <is>
          <t>Downer EDI Limited</t>
        </is>
      </c>
      <c r="G612" s="39" t="n">
        <v>0</v>
      </c>
      <c r="H612" s="39" t="n">
        <v>943.5</v>
      </c>
      <c r="I612" s="6" t="inlineStr">
        <is>
          <t>26061107 - Downer - FYR 2026 - 20.8.26 [PRD]</t>
        </is>
      </c>
      <c r="J612" s="6" t="inlineStr">
        <is>
          <t>INV-10587</t>
        </is>
      </c>
      <c r="K612" s="6" t="inlineStr">
        <is>
          <t>Downer - Full Year Results Briefing 20.08.2026</t>
        </is>
      </c>
      <c r="L612" s="6" t="inlineStr">
        <is>
          <t>Downer EDI Limited - Audio</t>
        </is>
      </c>
      <c r="M612" s="6" t="inlineStr">
        <is>
          <t>PRODUCTION</t>
        </is>
      </c>
    </row>
    <row r="613">
      <c r="A613" s="6" t="n">
        <v>42500</v>
      </c>
      <c r="B613" s="6" t="n">
        <v>42500</v>
      </c>
      <c r="C613" s="6" t="inlineStr">
        <is>
          <t>Equipment Hires</t>
        </is>
      </c>
      <c r="D613" s="6" t="inlineStr">
        <is>
          <t>Receivable Invoice</t>
        </is>
      </c>
      <c r="E613" s="37" t="n">
        <v>46259</v>
      </c>
      <c r="F613" s="6" t="inlineStr">
        <is>
          <t>Downer EDI Limited</t>
        </is>
      </c>
      <c r="G613" s="39" t="n">
        <v>0</v>
      </c>
      <c r="H613" s="39" t="n">
        <v>718.25</v>
      </c>
      <c r="I613" s="6" t="inlineStr">
        <is>
          <t>26061107 - Downer - FYR 2026 - 20.8.26 [PRD]</t>
        </is>
      </c>
      <c r="J613" s="6" t="inlineStr">
        <is>
          <t>INV-10587</t>
        </is>
      </c>
      <c r="K613" s="6" t="inlineStr">
        <is>
          <t>Downer - Full Year Results Briefing 20.08.2026</t>
        </is>
      </c>
      <c r="L613" s="6" t="inlineStr">
        <is>
          <t>Downer EDI Limited - IT</t>
        </is>
      </c>
      <c r="M613" s="6" t="inlineStr">
        <is>
          <t>PRODUCTION</t>
        </is>
      </c>
    </row>
    <row r="614">
      <c r="A614" s="6" t="n">
        <v>42500</v>
      </c>
      <c r="B614" s="6" t="n">
        <v>42500</v>
      </c>
      <c r="C614" s="6" t="inlineStr">
        <is>
          <t>Equipment Hires</t>
        </is>
      </c>
      <c r="D614" s="6" t="inlineStr">
        <is>
          <t>Receivable Invoice</t>
        </is>
      </c>
      <c r="E614" s="37" t="n">
        <v>46259</v>
      </c>
      <c r="F614" s="6" t="inlineStr">
        <is>
          <t>Downer EDI Limited</t>
        </is>
      </c>
      <c r="G614" s="39" t="n">
        <v>0</v>
      </c>
      <c r="H614" s="39" t="n">
        <v>97.75</v>
      </c>
      <c r="I614" s="6" t="inlineStr">
        <is>
          <t>26061107 - Downer - FYR 2026 - 20.8.26 [PRD]</t>
        </is>
      </c>
      <c r="J614" s="6" t="inlineStr">
        <is>
          <t>INV-10587</t>
        </is>
      </c>
      <c r="K614" s="6" t="inlineStr">
        <is>
          <t>Downer - Full Year Results Briefing 20.08.2026</t>
        </is>
      </c>
      <c r="L614" s="6" t="inlineStr">
        <is>
          <t>Downer EDI Limited - Operations</t>
        </is>
      </c>
      <c r="M614" s="6" t="inlineStr">
        <is>
          <t>PRODUCTION</t>
        </is>
      </c>
    </row>
    <row r="615">
      <c r="A615" s="6" t="n">
        <v>42500</v>
      </c>
      <c r="B615" s="6" t="n">
        <v>42500</v>
      </c>
      <c r="C615" s="6" t="inlineStr">
        <is>
          <t>Equipment Hires</t>
        </is>
      </c>
      <c r="D615" s="6" t="inlineStr">
        <is>
          <t>Receivable Invoice</t>
        </is>
      </c>
      <c r="E615" s="37" t="n">
        <v>46259</v>
      </c>
      <c r="F615" s="6" t="inlineStr">
        <is>
          <t>Downer EDI Limited</t>
        </is>
      </c>
      <c r="G615" s="39" t="n">
        <v>0</v>
      </c>
      <c r="H615" s="39" t="n">
        <v>263.5</v>
      </c>
      <c r="I615" s="6" t="inlineStr">
        <is>
          <t>26061107V - Downer - FYR 2026 - 20.8.26 [VID]</t>
        </is>
      </c>
      <c r="J615" s="6" t="inlineStr">
        <is>
          <t>INV-10587</t>
        </is>
      </c>
      <c r="K615" s="6" t="inlineStr">
        <is>
          <t>Downer - Full Year Results Briefing 20.08.2026</t>
        </is>
      </c>
      <c r="L615" s="6" t="inlineStr">
        <is>
          <t>Downer EDI Limited - Video</t>
        </is>
      </c>
      <c r="M615" s="6" t="inlineStr">
        <is>
          <t>VIDEO</t>
        </is>
      </c>
    </row>
    <row r="616">
      <c r="A616" s="6" t="n">
        <v>42500</v>
      </c>
      <c r="B616" s="6" t="n">
        <v>42500</v>
      </c>
      <c r="C616" s="6" t="inlineStr">
        <is>
          <t>Equipment Hires</t>
        </is>
      </c>
      <c r="D616" s="6" t="inlineStr">
        <is>
          <t>Receivable Invoice</t>
        </is>
      </c>
      <c r="E616" s="37" t="n">
        <v>46259</v>
      </c>
      <c r="F616" s="6" t="inlineStr">
        <is>
          <t>Downer EDI Limited</t>
        </is>
      </c>
      <c r="G616" s="39" t="n">
        <v>0</v>
      </c>
      <c r="H616" s="39" t="n">
        <v>616.25</v>
      </c>
      <c r="I616" s="6" t="inlineStr">
        <is>
          <t>26061107 - Downer - FYR 2026 - 20.8.26 [PRD]</t>
        </is>
      </c>
      <c r="J616" s="6" t="inlineStr">
        <is>
          <t>INV-10587</t>
        </is>
      </c>
      <c r="K616" s="6" t="inlineStr">
        <is>
          <t>Downer - Full Year Results Briefing 20.08.2026</t>
        </is>
      </c>
      <c r="L616" s="6" t="inlineStr">
        <is>
          <t>Downer EDI Limited - Vision</t>
        </is>
      </c>
      <c r="M616" s="6" t="inlineStr">
        <is>
          <t>PRODUCTION</t>
        </is>
      </c>
    </row>
    <row r="617">
      <c r="A617" s="6" t="n">
        <v>42500</v>
      </c>
      <c r="B617" s="6" t="n">
        <v>42500</v>
      </c>
      <c r="C617" s="6" t="inlineStr">
        <is>
          <t>Equipment Hires</t>
        </is>
      </c>
      <c r="D617" s="6" t="inlineStr">
        <is>
          <t>Receivable Invoice</t>
        </is>
      </c>
      <c r="E617" s="37" t="n">
        <v>46259</v>
      </c>
      <c r="F617" s="6" t="inlineStr">
        <is>
          <t>Downer EDI Limited</t>
        </is>
      </c>
      <c r="G617" s="39" t="n">
        <v>0</v>
      </c>
      <c r="H617" s="39" t="n">
        <v>2100</v>
      </c>
      <c r="I617" s="6" t="inlineStr">
        <is>
          <t>26061107 - Downer - FYR 2026 - 20.8.26 [PRD]</t>
        </is>
      </c>
      <c r="J617" s="6" t="inlineStr">
        <is>
          <t>INV-10587</t>
        </is>
      </c>
      <c r="K617" s="6" t="inlineStr">
        <is>
          <t>Downer - Full Year Results Briefing 20.08.2026</t>
        </is>
      </c>
      <c r="L617" s="6" t="inlineStr">
        <is>
          <t>Downer EDI Limited - Conference Call Services - Estimation of 100pax Line</t>
        </is>
      </c>
      <c r="M617" s="6" t="inlineStr">
        <is>
          <t>PRODUCTION</t>
        </is>
      </c>
    </row>
    <row r="618">
      <c r="A618" s="6" t="n">
        <v>42500</v>
      </c>
      <c r="B618" s="6" t="n">
        <v>42500</v>
      </c>
      <c r="C618" s="6" t="inlineStr">
        <is>
          <t>Equipment Hires</t>
        </is>
      </c>
      <c r="D618" s="6" t="inlineStr">
        <is>
          <t>Receivable Invoice</t>
        </is>
      </c>
      <c r="E618" s="37" t="n">
        <v>46259</v>
      </c>
      <c r="F618" s="6" t="inlineStr">
        <is>
          <t>Downer EDI Limited</t>
        </is>
      </c>
      <c r="G618" s="39" t="n">
        <v>0</v>
      </c>
      <c r="H618" s="39" t="n">
        <v>500</v>
      </c>
      <c r="I618" s="6" t="inlineStr">
        <is>
          <t>26061107 - Downer - FYR 2026 - 20.8.26 [PRD]</t>
        </is>
      </c>
      <c r="J618" s="6" t="inlineStr">
        <is>
          <t>INV-10587</t>
        </is>
      </c>
      <c r="K618" s="6" t="inlineStr">
        <is>
          <t>Downer - Full Year Results Briefing 20.08.2026</t>
        </is>
      </c>
      <c r="L618" s="6" t="inlineStr">
        <is>
          <t>Downer EDI Limited - Transcription - Same Day Pricing TBC</t>
        </is>
      </c>
      <c r="M618" s="6" t="inlineStr">
        <is>
          <t>PRODUCTION</t>
        </is>
      </c>
    </row>
    <row r="619">
      <c r="A619" s="6" t="n">
        <v>42500</v>
      </c>
      <c r="B619" s="6" t="n">
        <v>42500</v>
      </c>
      <c r="C619" s="6" t="inlineStr">
        <is>
          <t>Equipment Hires</t>
        </is>
      </c>
      <c r="D619" s="6" t="inlineStr">
        <is>
          <t>Receivable Invoice</t>
        </is>
      </c>
      <c r="E619" s="37" t="n">
        <v>46259</v>
      </c>
      <c r="F619" s="6" t="inlineStr">
        <is>
          <t>PwC Services</t>
        </is>
      </c>
      <c r="G619" s="39" t="n">
        <v>0</v>
      </c>
      <c r="H619" s="39" t="n">
        <v>400</v>
      </c>
      <c r="I619" s="6" t="inlineStr">
        <is>
          <t>26072903V - PWC - GB Webcast - 11.8.26 [VID]</t>
        </is>
      </c>
      <c r="J619" s="6" t="inlineStr">
        <is>
          <t>INV-10577</t>
        </is>
      </c>
      <c r="K619" s="6" t="inlineStr">
        <is>
          <t>PO2601703632</t>
        </is>
      </c>
      <c r="L619" s="6" t="inlineStr">
        <is>
          <t>PwC Services - Additional On-Camera Attachment</t>
        </is>
      </c>
      <c r="M619" s="6" t="inlineStr">
        <is>
          <t>VIDEO</t>
        </is>
      </c>
    </row>
    <row r="620">
      <c r="A620" s="6" t="n">
        <v>42500</v>
      </c>
      <c r="B620" s="6" t="n">
        <v>42500</v>
      </c>
      <c r="C620" s="6" t="inlineStr">
        <is>
          <t>Equipment Hires</t>
        </is>
      </c>
      <c r="D620" s="6" t="inlineStr">
        <is>
          <t>Receivable Invoice</t>
        </is>
      </c>
      <c r="E620" s="37" t="n">
        <v>46259</v>
      </c>
      <c r="F620" s="6" t="inlineStr">
        <is>
          <t>PwC Services</t>
        </is>
      </c>
      <c r="G620" s="39" t="n">
        <v>0</v>
      </c>
      <c r="H620" s="39" t="n">
        <v>400</v>
      </c>
      <c r="I620" s="6" t="inlineStr">
        <is>
          <t>26072903V - PWC - GB Webcast - 11.8.26 [VID]</t>
        </is>
      </c>
      <c r="J620" s="6" t="inlineStr">
        <is>
          <t>INV-10577</t>
        </is>
      </c>
      <c r="K620" s="6" t="inlineStr">
        <is>
          <t>PO2601703632</t>
        </is>
      </c>
      <c r="L620" s="6" t="inlineStr">
        <is>
          <t>PwC Services - Additional On-Camera Attachment</t>
        </is>
      </c>
      <c r="M620" s="6" t="inlineStr">
        <is>
          <t>VIDEO</t>
        </is>
      </c>
    </row>
    <row r="621">
      <c r="A621" s="6" t="n">
        <v>42500</v>
      </c>
      <c r="B621" s="6" t="n">
        <v>42500</v>
      </c>
      <c r="C621" s="6" t="inlineStr">
        <is>
          <t>Equipment Hires</t>
        </is>
      </c>
      <c r="D621" s="6" t="inlineStr">
        <is>
          <t>Receivable Invoice</t>
        </is>
      </c>
      <c r="E621" s="37" t="n">
        <v>46260</v>
      </c>
      <c r="F621" s="6" t="inlineStr">
        <is>
          <t>Garvan Research Foundation</t>
        </is>
      </c>
      <c r="G621" s="39" t="n">
        <v>0</v>
      </c>
      <c r="H621" s="39" t="n">
        <v>180</v>
      </c>
      <c r="I621" s="6" t="inlineStr">
        <is>
          <t>26073110 - Garvan - Weizmann Dinner Event - 20.8.26 [PRD]</t>
        </is>
      </c>
      <c r="J621" s="6" t="inlineStr">
        <is>
          <t>INV-10586</t>
        </is>
      </c>
      <c r="K621" s="6" t="inlineStr">
        <is>
          <t>PO-58394</t>
        </is>
      </c>
      <c r="L621" s="6" t="inlineStr">
        <is>
          <t>Garvan Research Foundation - IT</t>
        </is>
      </c>
      <c r="M621" s="6" t="inlineStr">
        <is>
          <t>PRODUCTION</t>
        </is>
      </c>
    </row>
    <row r="622">
      <c r="A622" s="6" t="n">
        <v>42500</v>
      </c>
      <c r="B622" s="6" t="n">
        <v>42500</v>
      </c>
      <c r="C622" s="6" t="inlineStr">
        <is>
          <t>Equipment Hires</t>
        </is>
      </c>
      <c r="D622" s="6" t="inlineStr">
        <is>
          <t>Receivable Invoice</t>
        </is>
      </c>
      <c r="E622" s="37" t="n">
        <v>46260</v>
      </c>
      <c r="F622" s="6" t="inlineStr">
        <is>
          <t>ON24, Inc.</t>
        </is>
      </c>
      <c r="G622" s="39" t="n">
        <v>0</v>
      </c>
      <c r="H622" s="39" t="n">
        <v>365</v>
      </c>
      <c r="I622" s="6" t="inlineStr">
        <is>
          <t>26072802 - ON24 KWM Sydney Event - 18.08.2026 [PRD]</t>
        </is>
      </c>
      <c r="J622" s="6" t="inlineStr">
        <is>
          <t>INV-10589</t>
        </is>
      </c>
      <c r="K622" s="6" t="inlineStr">
        <is>
          <t>PO25962</t>
        </is>
      </c>
      <c r="L622" s="6" t="inlineStr">
        <is>
          <t>ON24, Inc. - IT</t>
        </is>
      </c>
      <c r="M622" s="6" t="inlineStr">
        <is>
          <t>PRODUCTION</t>
        </is>
      </c>
    </row>
    <row r="623">
      <c r="A623" s="6" t="n">
        <v>42500</v>
      </c>
      <c r="B623" s="6" t="n">
        <v>42500</v>
      </c>
      <c r="C623" s="6" t="inlineStr">
        <is>
          <t>Equipment Hires</t>
        </is>
      </c>
      <c r="D623" s="6" t="inlineStr">
        <is>
          <t>Receivable Invoice</t>
        </is>
      </c>
      <c r="E623" s="37" t="n">
        <v>46260</v>
      </c>
      <c r="F623" s="6" t="inlineStr">
        <is>
          <t>ON24, Inc.</t>
        </is>
      </c>
      <c r="G623" s="39" t="n">
        <v>0</v>
      </c>
      <c r="H623" s="39" t="n">
        <v>120</v>
      </c>
      <c r="I623" s="6" t="inlineStr">
        <is>
          <t>26072802 - ON24 KWM Sydney Event - 18.08.2026 [PRD]</t>
        </is>
      </c>
      <c r="J623" s="6" t="inlineStr">
        <is>
          <t>INV-10589</t>
        </is>
      </c>
      <c r="K623" s="6" t="inlineStr">
        <is>
          <t>PO25962</t>
        </is>
      </c>
      <c r="L623" s="6" t="inlineStr">
        <is>
          <t>ON24, Inc. - Vision</t>
        </is>
      </c>
      <c r="M623" s="6" t="inlineStr">
        <is>
          <t>PRODUCTION</t>
        </is>
      </c>
    </row>
    <row r="624">
      <c r="A624" s="6" t="n">
        <v>42500</v>
      </c>
      <c r="B624" s="6" t="n">
        <v>42500</v>
      </c>
      <c r="C624" s="6" t="inlineStr">
        <is>
          <t>Equipment Hires</t>
        </is>
      </c>
      <c r="D624" s="6" t="inlineStr">
        <is>
          <t>Receivable Invoice</t>
        </is>
      </c>
      <c r="E624" s="37" t="n">
        <v>46260</v>
      </c>
      <c r="F624" s="6" t="inlineStr">
        <is>
          <t>Cochlear Limited</t>
        </is>
      </c>
      <c r="G624" s="39" t="n">
        <v>0</v>
      </c>
      <c r="H624" s="39" t="n">
        <v>392.5</v>
      </c>
      <c r="I624" s="6" t="inlineStr">
        <is>
          <t>2603104 - Cochlear FY26 Results 18.8.26 [PRD]</t>
        </is>
      </c>
      <c r="J624" s="6" t="inlineStr">
        <is>
          <t>INV-10590</t>
        </is>
      </c>
      <c r="K624" s="6" t="inlineStr">
        <is>
          <t>Cochlear - FY26 Results Webcast 18.08.2026</t>
        </is>
      </c>
      <c r="L624" s="6" t="inlineStr">
        <is>
          <t>Cochlear Limited - Audio</t>
        </is>
      </c>
      <c r="M624" s="6" t="inlineStr">
        <is>
          <t>PRODUCTION</t>
        </is>
      </c>
    </row>
    <row r="625">
      <c r="A625" s="6" t="n">
        <v>42500</v>
      </c>
      <c r="B625" s="6" t="n">
        <v>42500</v>
      </c>
      <c r="C625" s="6" t="inlineStr">
        <is>
          <t>Equipment Hires</t>
        </is>
      </c>
      <c r="D625" s="6" t="inlineStr">
        <is>
          <t>Receivable Invoice</t>
        </is>
      </c>
      <c r="E625" s="37" t="n">
        <v>46260</v>
      </c>
      <c r="F625" s="6" t="inlineStr">
        <is>
          <t>Cochlear Limited</t>
        </is>
      </c>
      <c r="G625" s="39" t="n">
        <v>0</v>
      </c>
      <c r="H625" s="39" t="n">
        <v>378</v>
      </c>
      <c r="I625" s="6" t="inlineStr">
        <is>
          <t>2603104 - Cochlear FY26 Results 18.8.26 [PRD]</t>
        </is>
      </c>
      <c r="J625" s="6" t="inlineStr">
        <is>
          <t>INV-10590</t>
        </is>
      </c>
      <c r="K625" s="6" t="inlineStr">
        <is>
          <t>Cochlear - FY26 Results Webcast 18.08.2026</t>
        </is>
      </c>
      <c r="L625" s="6" t="inlineStr">
        <is>
          <t>Cochlear Limited - IT</t>
        </is>
      </c>
      <c r="M625" s="6" t="inlineStr">
        <is>
          <t>PRODUCTION</t>
        </is>
      </c>
    </row>
    <row r="626">
      <c r="A626" s="6" t="n">
        <v>42500</v>
      </c>
      <c r="B626" s="6" t="n">
        <v>42500</v>
      </c>
      <c r="C626" s="6" t="inlineStr">
        <is>
          <t>Equipment Hires</t>
        </is>
      </c>
      <c r="D626" s="6" t="inlineStr">
        <is>
          <t>Receivable Invoice</t>
        </is>
      </c>
      <c r="E626" s="37" t="n">
        <v>46260</v>
      </c>
      <c r="F626" s="6" t="inlineStr">
        <is>
          <t>Cochlear Limited</t>
        </is>
      </c>
      <c r="G626" s="39" t="n">
        <v>0</v>
      </c>
      <c r="H626" s="39" t="n">
        <v>2400</v>
      </c>
      <c r="I626" s="6" t="inlineStr">
        <is>
          <t>2603104 - Cochlear FY26 Results 18.8.26 [PRD]</t>
        </is>
      </c>
      <c r="J626" s="6" t="inlineStr">
        <is>
          <t>INV-10590</t>
        </is>
      </c>
      <c r="K626" s="6" t="inlineStr">
        <is>
          <t>Cochlear - FY26 Results Webcast 18.08.2026</t>
        </is>
      </c>
      <c r="L626" s="6" t="inlineStr">
        <is>
          <t>Cochlear Limited - Conference Call &amp; Transcript - Estimated Costs  - TBC Post Event</t>
        </is>
      </c>
      <c r="M626" s="6" t="inlineStr">
        <is>
          <t>PRODUCTION</t>
        </is>
      </c>
    </row>
    <row r="627">
      <c r="A627" s="6" t="n">
        <v>42500</v>
      </c>
      <c r="B627" s="6" t="n">
        <v>42500</v>
      </c>
      <c r="C627" s="6" t="inlineStr">
        <is>
          <t>Equipment Hires</t>
        </is>
      </c>
      <c r="D627" s="6" t="inlineStr">
        <is>
          <t>Receivable Invoice</t>
        </is>
      </c>
      <c r="E627" s="37" t="n">
        <v>46260</v>
      </c>
      <c r="F627" s="6" t="inlineStr">
        <is>
          <t>The Lottery Corporation Limited</t>
        </is>
      </c>
      <c r="G627" s="39" t="n">
        <v>0</v>
      </c>
      <c r="H627" s="39" t="n">
        <v>924</v>
      </c>
      <c r="I627" s="6" t="inlineStr">
        <is>
          <t>26061106 - TLC Full Year Results MEL [PRD]</t>
        </is>
      </c>
      <c r="J627" s="6" t="inlineStr">
        <is>
          <t>INV-10591</t>
        </is>
      </c>
      <c r="K627" s="6" t="inlineStr">
        <is>
          <t>TLC - Full Year Results Briefing 19.08.2026</t>
        </is>
      </c>
      <c r="L627" s="6" t="inlineStr">
        <is>
          <t>The Lottery Corporation Limited - Audio</t>
        </is>
      </c>
      <c r="M627" s="6" t="inlineStr">
        <is>
          <t>PRODUCTION</t>
        </is>
      </c>
    </row>
    <row r="628">
      <c r="A628" s="6" t="n">
        <v>42500</v>
      </c>
      <c r="B628" s="6" t="n">
        <v>42500</v>
      </c>
      <c r="C628" s="6" t="inlineStr">
        <is>
          <t>Equipment Hires</t>
        </is>
      </c>
      <c r="D628" s="6" t="inlineStr">
        <is>
          <t>Receivable Invoice</t>
        </is>
      </c>
      <c r="E628" s="37" t="n">
        <v>46260</v>
      </c>
      <c r="F628" s="6" t="inlineStr">
        <is>
          <t>The Lottery Corporation Limited</t>
        </is>
      </c>
      <c r="G628" s="39" t="n">
        <v>0</v>
      </c>
      <c r="H628" s="39" t="n">
        <v>712</v>
      </c>
      <c r="I628" s="6" t="inlineStr">
        <is>
          <t>26061106 - TLC Full Year Results MEL [PRD]</t>
        </is>
      </c>
      <c r="J628" s="6" t="inlineStr">
        <is>
          <t>INV-10591</t>
        </is>
      </c>
      <c r="K628" s="6" t="inlineStr">
        <is>
          <t>TLC - Full Year Results Briefing 19.08.2026</t>
        </is>
      </c>
      <c r="L628" s="6" t="inlineStr">
        <is>
          <t>The Lottery Corporation Limited - IT</t>
        </is>
      </c>
      <c r="M628" s="6" t="inlineStr">
        <is>
          <t>PRODUCTION</t>
        </is>
      </c>
    </row>
    <row r="629">
      <c r="A629" s="6" t="n">
        <v>42500</v>
      </c>
      <c r="B629" s="6" t="n">
        <v>42500</v>
      </c>
      <c r="C629" s="6" t="inlineStr">
        <is>
          <t>Equipment Hires</t>
        </is>
      </c>
      <c r="D629" s="6" t="inlineStr">
        <is>
          <t>Receivable Invoice</t>
        </is>
      </c>
      <c r="E629" s="37" t="n">
        <v>46260</v>
      </c>
      <c r="F629" s="6" t="inlineStr">
        <is>
          <t>The Lottery Corporation Limited</t>
        </is>
      </c>
      <c r="G629" s="39" t="n">
        <v>0</v>
      </c>
      <c r="H629" s="39" t="n">
        <v>114</v>
      </c>
      <c r="I629" s="6" t="inlineStr">
        <is>
          <t>26061106V - TLC Full Year Results MEL [VID]</t>
        </is>
      </c>
      <c r="J629" s="6" t="inlineStr">
        <is>
          <t>INV-10591</t>
        </is>
      </c>
      <c r="K629" s="6" t="inlineStr">
        <is>
          <t>TLC - Full Year Results Briefing 19.08.2026</t>
        </is>
      </c>
      <c r="L629" s="6" t="inlineStr">
        <is>
          <t>The Lottery Corporation Limited - Video</t>
        </is>
      </c>
      <c r="M629" s="6" t="inlineStr">
        <is>
          <t>VIDEO</t>
        </is>
      </c>
    </row>
    <row r="630">
      <c r="A630" s="6" t="n">
        <v>42500</v>
      </c>
      <c r="B630" s="6" t="n">
        <v>42500</v>
      </c>
      <c r="C630" s="6" t="inlineStr">
        <is>
          <t>Equipment Hires</t>
        </is>
      </c>
      <c r="D630" s="6" t="inlineStr">
        <is>
          <t>Receivable Invoice</t>
        </is>
      </c>
      <c r="E630" s="37" t="n">
        <v>46260</v>
      </c>
      <c r="F630" s="6" t="inlineStr">
        <is>
          <t>The Lottery Corporation Limited</t>
        </is>
      </c>
      <c r="G630" s="39" t="n">
        <v>0</v>
      </c>
      <c r="H630" s="39" t="n">
        <v>696</v>
      </c>
      <c r="I630" s="6" t="inlineStr">
        <is>
          <t>26061106 - TLC Full Year Results MEL [PRD]</t>
        </is>
      </c>
      <c r="J630" s="6" t="inlineStr">
        <is>
          <t>INV-10591</t>
        </is>
      </c>
      <c r="K630" s="6" t="inlineStr">
        <is>
          <t>TLC - Full Year Results Briefing 19.08.2026</t>
        </is>
      </c>
      <c r="L630" s="6" t="inlineStr">
        <is>
          <t>The Lottery Corporation Limited - Vision</t>
        </is>
      </c>
      <c r="M630" s="6" t="inlineStr">
        <is>
          <t>PRODUCTION</t>
        </is>
      </c>
    </row>
    <row r="631">
      <c r="A631" s="6" t="n">
        <v>42500</v>
      </c>
      <c r="B631" s="6" t="n">
        <v>42500</v>
      </c>
      <c r="C631" s="6" t="inlineStr">
        <is>
          <t>Equipment Hires</t>
        </is>
      </c>
      <c r="D631" s="6" t="inlineStr">
        <is>
          <t>Receivable Invoice</t>
        </is>
      </c>
      <c r="E631" s="37" t="n">
        <v>46260</v>
      </c>
      <c r="F631" s="6" t="inlineStr">
        <is>
          <t>The Lottery Corporation Limited</t>
        </is>
      </c>
      <c r="G631" s="39" t="n">
        <v>0</v>
      </c>
      <c r="H631" s="39" t="n">
        <v>2100</v>
      </c>
      <c r="I631" s="6" t="inlineStr">
        <is>
          <t>26061106 - TLC Full Year Results MEL [PRD]</t>
        </is>
      </c>
      <c r="J631" s="6" t="inlineStr">
        <is>
          <t>INV-10591</t>
        </is>
      </c>
      <c r="K631" s="6" t="inlineStr">
        <is>
          <t>TLC - Full Year Results Briefing 19.08.2026</t>
        </is>
      </c>
      <c r="L631" s="6" t="inlineStr">
        <is>
          <t>The Lottery Corporation Limited - Conference Call Services with Moderated Q&amp;A</t>
        </is>
      </c>
      <c r="M631" s="6" t="inlineStr">
        <is>
          <t>PRODUCTION</t>
        </is>
      </c>
    </row>
    <row r="632">
      <c r="A632" s="6" t="n">
        <v>42500</v>
      </c>
      <c r="B632" s="6" t="n">
        <v>42500</v>
      </c>
      <c r="C632" s="6" t="inlineStr">
        <is>
          <t>Equipment Hires</t>
        </is>
      </c>
      <c r="D632" s="6" t="inlineStr">
        <is>
          <t>Receivable Invoice</t>
        </is>
      </c>
      <c r="E632" s="37" t="n">
        <v>46260</v>
      </c>
      <c r="F632" s="6" t="inlineStr">
        <is>
          <t>APT Management Services Pty Limited</t>
        </is>
      </c>
      <c r="G632" s="39" t="n">
        <v>0</v>
      </c>
      <c r="H632" s="39" t="n">
        <v>830</v>
      </c>
      <c r="I632" s="6" t="inlineStr">
        <is>
          <t>2608702 - APA - Qtly All Hands SYD Screen Hire - 20.8.26 [PRD]</t>
        </is>
      </c>
      <c r="J632" s="6" t="inlineStr">
        <is>
          <t>INV-10592</t>
        </is>
      </c>
      <c r="K632" s="6" t="inlineStr">
        <is>
          <t>APA FYR All Hands 20.8.26 (Screen)</t>
        </is>
      </c>
      <c r="L632" s="6" t="inlineStr">
        <is>
          <t>APT Management Services Pty Limited - Vision - 75" LED Smart TV</t>
        </is>
      </c>
      <c r="M632" s="6" t="inlineStr">
        <is>
          <t>PRODUCTION</t>
        </is>
      </c>
    </row>
    <row r="633">
      <c r="A633" s="6" t="n">
        <v>42500</v>
      </c>
      <c r="B633" s="6" t="n">
        <v>42500</v>
      </c>
      <c r="C633" s="6" t="inlineStr">
        <is>
          <t>Equipment Hires</t>
        </is>
      </c>
      <c r="D633" s="6" t="inlineStr">
        <is>
          <t>Receivable Invoice</t>
        </is>
      </c>
      <c r="E633" s="37" t="n">
        <v>46261</v>
      </c>
      <c r="F633" s="6" t="inlineStr">
        <is>
          <t>Garvan Research Foundation</t>
        </is>
      </c>
      <c r="G633" s="39" t="n">
        <v>0</v>
      </c>
      <c r="H633" s="39" t="n">
        <v>275</v>
      </c>
      <c r="I633" s="6" t="inlineStr">
        <is>
          <t>26061001 - Garvan August All Clear Event 25.8.26 [PRD]</t>
        </is>
      </c>
      <c r="J633" s="6" t="inlineStr">
        <is>
          <t>INV-10595</t>
        </is>
      </c>
      <c r="K633" s="6" t="inlineStr">
        <is>
          <t>Garvan - August All Clear Event - 25.8.26</t>
        </is>
      </c>
      <c r="L633" s="6" t="inlineStr">
        <is>
          <t>Garvan Research Foundation - IT</t>
        </is>
      </c>
      <c r="M633" s="6" t="inlineStr">
        <is>
          <t>PRODUCTION</t>
        </is>
      </c>
    </row>
    <row r="634">
      <c r="A634" s="6" t="n">
        <v>42500</v>
      </c>
      <c r="B634" s="6" t="n">
        <v>42500</v>
      </c>
      <c r="C634" s="6" t="inlineStr">
        <is>
          <t>Equipment Hires</t>
        </is>
      </c>
      <c r="D634" s="6" t="inlineStr">
        <is>
          <t>Receivable Invoice</t>
        </is>
      </c>
      <c r="E634" s="37" t="n">
        <v>46261</v>
      </c>
      <c r="F634" s="6" t="inlineStr">
        <is>
          <t>ASX Operations Pty Ltd</t>
        </is>
      </c>
      <c r="G634" s="39" t="n">
        <v>0</v>
      </c>
      <c r="H634" s="39" t="n">
        <v>225</v>
      </c>
      <c r="I634" s="6" t="inlineStr">
        <is>
          <t>2608604 - ASX - FYR Employee Town Hall - 13.8.26 [PRD]</t>
        </is>
      </c>
      <c r="J634" s="6" t="inlineStr">
        <is>
          <t>INV-10599</t>
        </is>
      </c>
      <c r="K634" s="6" t="inlineStr">
        <is>
          <t>ASX - Employee Town Hall 13.08.2026</t>
        </is>
      </c>
      <c r="L634" s="6" t="inlineStr">
        <is>
          <t>ASX Operations Pty Ltd - Vision</t>
        </is>
      </c>
      <c r="M634" s="6" t="inlineStr">
        <is>
          <t>PRODUCTION</t>
        </is>
      </c>
    </row>
    <row r="635">
      <c r="A635" s="6" t="n">
        <v>42500</v>
      </c>
      <c r="B635" s="6" t="n">
        <v>42500</v>
      </c>
      <c r="C635" s="6" t="inlineStr">
        <is>
          <t>Equipment Hires</t>
        </is>
      </c>
      <c r="D635" s="6" t="inlineStr">
        <is>
          <t>Receivable Invoice</t>
        </is>
      </c>
      <c r="E635" s="37" t="n">
        <v>46261</v>
      </c>
      <c r="F635" s="6" t="inlineStr">
        <is>
          <t>ASX Operations Pty Ltd</t>
        </is>
      </c>
      <c r="G635" s="39" t="n">
        <v>0</v>
      </c>
      <c r="H635" s="39" t="n">
        <v>225</v>
      </c>
      <c r="I635" s="6" t="inlineStr">
        <is>
          <t>26072906V - ASX Advisory Group on Corporate Governance [VID]</t>
        </is>
      </c>
      <c r="J635" s="6" t="inlineStr">
        <is>
          <t>INV-10600</t>
        </is>
      </c>
      <c r="K635" s="6" t="inlineStr">
        <is>
          <t>ASX - Advisory Group on Corporate Governance - 18.08.2026</t>
        </is>
      </c>
      <c r="L635" s="6" t="inlineStr">
        <is>
          <t>ASX Operations Pty Ltd - Audio</t>
        </is>
      </c>
      <c r="M635" s="6" t="inlineStr">
        <is>
          <t>VIDEO</t>
        </is>
      </c>
    </row>
    <row r="636">
      <c r="A636" s="6" t="n">
        <v>42500</v>
      </c>
      <c r="B636" s="6" t="n">
        <v>42500</v>
      </c>
      <c r="C636" s="6" t="inlineStr">
        <is>
          <t>Equipment Hires</t>
        </is>
      </c>
      <c r="D636" s="6" t="inlineStr">
        <is>
          <t>Receivable Invoice</t>
        </is>
      </c>
      <c r="E636" s="37" t="n">
        <v>46261</v>
      </c>
      <c r="F636" s="6" t="inlineStr">
        <is>
          <t>ASX Operations Pty Ltd</t>
        </is>
      </c>
      <c r="G636" s="39" t="n">
        <v>0</v>
      </c>
      <c r="H636" s="39" t="n">
        <v>1114.2</v>
      </c>
      <c r="I636" s="6" t="inlineStr">
        <is>
          <t>26072906V - ASX Advisory Group on Corporate Governance [VID]</t>
        </is>
      </c>
      <c r="J636" s="6" t="inlineStr">
        <is>
          <t>INV-10600</t>
        </is>
      </c>
      <c r="K636" s="6" t="inlineStr">
        <is>
          <t>ASX - Advisory Group on Corporate Governance - 18.08.2026</t>
        </is>
      </c>
      <c r="L636" s="6" t="inlineStr">
        <is>
          <t>ASX Operations Pty Ltd - Video</t>
        </is>
      </c>
      <c r="M636" s="6" t="inlineStr">
        <is>
          <t>VIDEO</t>
        </is>
      </c>
    </row>
    <row r="637">
      <c r="A637" s="6" t="n">
        <v>42500</v>
      </c>
      <c r="B637" s="6" t="n">
        <v>42500</v>
      </c>
      <c r="C637" s="6" t="inlineStr">
        <is>
          <t>Equipment Hires</t>
        </is>
      </c>
      <c r="D637" s="6" t="inlineStr">
        <is>
          <t>Receivable Invoice</t>
        </is>
      </c>
      <c r="E637" s="37" t="n">
        <v>46265</v>
      </c>
      <c r="F637" s="6" t="inlineStr">
        <is>
          <t>Downer EDI Limited</t>
        </is>
      </c>
      <c r="G637" s="39" t="n">
        <v>0</v>
      </c>
      <c r="H637" s="39" t="n">
        <v>2165.5</v>
      </c>
      <c r="I637" s="6" t="inlineStr">
        <is>
          <t>26073111 - Downer - FYR &amp; Employee Webcast - 25.8.26 [PRD]</t>
        </is>
      </c>
      <c r="J637" s="6" t="inlineStr">
        <is>
          <t>INV-10611</t>
        </is>
      </c>
      <c r="K637" s="6" t="inlineStr">
        <is>
          <t>Downer - Full Year Employee Briefing 25.08.2026</t>
        </is>
      </c>
      <c r="L637" s="6" t="inlineStr">
        <is>
          <t>Downer EDI Limited - Audio</t>
        </is>
      </c>
      <c r="M637" s="6" t="inlineStr">
        <is>
          <t>PRODUCTION</t>
        </is>
      </c>
    </row>
    <row r="638">
      <c r="A638" s="6" t="n">
        <v>42500</v>
      </c>
      <c r="B638" s="6" t="n">
        <v>42500</v>
      </c>
      <c r="C638" s="6" t="inlineStr">
        <is>
          <t>Equipment Hires</t>
        </is>
      </c>
      <c r="D638" s="6" t="inlineStr">
        <is>
          <t>Receivable Invoice</t>
        </is>
      </c>
      <c r="E638" s="37" t="n">
        <v>46265</v>
      </c>
      <c r="F638" s="6" t="inlineStr">
        <is>
          <t>Downer EDI Limited</t>
        </is>
      </c>
      <c r="G638" s="39" t="n">
        <v>0</v>
      </c>
      <c r="H638" s="39" t="n">
        <v>1377</v>
      </c>
      <c r="I638" s="6" t="inlineStr">
        <is>
          <t>26073111 - Downer - FYR &amp; Employee Webcast - 25.8.26 [PRD]</t>
        </is>
      </c>
      <c r="J638" s="6" t="inlineStr">
        <is>
          <t>INV-10611</t>
        </is>
      </c>
      <c r="K638" s="6" t="inlineStr">
        <is>
          <t>Downer - Full Year Employee Briefing 25.08.2026</t>
        </is>
      </c>
      <c r="L638" s="6" t="inlineStr">
        <is>
          <t>Downer EDI Limited - IT</t>
        </is>
      </c>
      <c r="M638" s="6" t="inlineStr">
        <is>
          <t>PRODUCTION</t>
        </is>
      </c>
    </row>
    <row r="639">
      <c r="A639" s="6" t="n">
        <v>42500</v>
      </c>
      <c r="B639" s="6" t="n">
        <v>42500</v>
      </c>
      <c r="C639" s="6" t="inlineStr">
        <is>
          <t>Equipment Hires</t>
        </is>
      </c>
      <c r="D639" s="6" t="inlineStr">
        <is>
          <t>Receivable Invoice</t>
        </is>
      </c>
      <c r="E639" s="37" t="n">
        <v>46265</v>
      </c>
      <c r="F639" s="6" t="inlineStr">
        <is>
          <t>Downer EDI Limited</t>
        </is>
      </c>
      <c r="G639" s="39" t="n">
        <v>0</v>
      </c>
      <c r="H639" s="39" t="n">
        <v>1027.5</v>
      </c>
      <c r="I639" s="6" t="inlineStr">
        <is>
          <t>26073111 - Downer - FYR &amp; Employee Webcast - 25.8.26 [PRD]</t>
        </is>
      </c>
      <c r="J639" s="6" t="inlineStr">
        <is>
          <t>INV-10611</t>
        </is>
      </c>
      <c r="K639" s="6" t="inlineStr">
        <is>
          <t>Downer - Full Year Employee Briefing 25.08.2026</t>
        </is>
      </c>
      <c r="L639" s="6" t="inlineStr">
        <is>
          <t>Downer EDI Limited - Lighting</t>
        </is>
      </c>
      <c r="M639" s="6" t="inlineStr">
        <is>
          <t>PRODUCTION</t>
        </is>
      </c>
    </row>
    <row r="640">
      <c r="A640" s="6" t="n">
        <v>42500</v>
      </c>
      <c r="B640" s="6" t="n">
        <v>42500</v>
      </c>
      <c r="C640" s="6" t="inlineStr">
        <is>
          <t>Equipment Hires</t>
        </is>
      </c>
      <c r="D640" s="6" t="inlineStr">
        <is>
          <t>Receivable Invoice</t>
        </is>
      </c>
      <c r="E640" s="37" t="n">
        <v>46265</v>
      </c>
      <c r="F640" s="6" t="inlineStr">
        <is>
          <t>Downer EDI Limited</t>
        </is>
      </c>
      <c r="G640" s="39" t="n">
        <v>0</v>
      </c>
      <c r="H640" s="39" t="n">
        <v>1542.75</v>
      </c>
      <c r="I640" s="6" t="inlineStr">
        <is>
          <t>26073111 - Downer - FYR &amp; Employee Webcast - 25.8.26 [PRD]</t>
        </is>
      </c>
      <c r="J640" s="6" t="inlineStr">
        <is>
          <t>INV-10611</t>
        </is>
      </c>
      <c r="K640" s="6" t="inlineStr">
        <is>
          <t>Downer - Full Year Employee Briefing 25.08.2026</t>
        </is>
      </c>
      <c r="L640" s="6" t="inlineStr">
        <is>
          <t>Downer EDI Limited - Operations</t>
        </is>
      </c>
      <c r="M640" s="6" t="inlineStr">
        <is>
          <t>PRODUCTION</t>
        </is>
      </c>
    </row>
    <row r="641">
      <c r="A641" s="6" t="n">
        <v>42500</v>
      </c>
      <c r="B641" s="6" t="n">
        <v>42500</v>
      </c>
      <c r="C641" s="6" t="inlineStr">
        <is>
          <t>Equipment Hires</t>
        </is>
      </c>
      <c r="D641" s="6" t="inlineStr">
        <is>
          <t>Receivable Invoice</t>
        </is>
      </c>
      <c r="E641" s="37" t="n">
        <v>46265</v>
      </c>
      <c r="F641" s="6" t="inlineStr">
        <is>
          <t>Downer EDI Limited</t>
        </is>
      </c>
      <c r="G641" s="39" t="n">
        <v>0</v>
      </c>
      <c r="H641" s="39" t="n">
        <v>1210</v>
      </c>
      <c r="I641" s="6" t="inlineStr">
        <is>
          <t>26073111V - Downer - FYR &amp; Employee Webcast - 25.8.26 [VID]</t>
        </is>
      </c>
      <c r="J641" s="6" t="inlineStr">
        <is>
          <t>INV-10611</t>
        </is>
      </c>
      <c r="K641" s="6" t="inlineStr">
        <is>
          <t>Downer - Full Year Employee Briefing 25.08.2026</t>
        </is>
      </c>
      <c r="L641" s="6" t="inlineStr">
        <is>
          <t>Downer EDI Limited - Video</t>
        </is>
      </c>
      <c r="M641" s="6" t="inlineStr">
        <is>
          <t>VIDEO</t>
        </is>
      </c>
    </row>
    <row r="642">
      <c r="A642" s="6" t="n">
        <v>42500</v>
      </c>
      <c r="B642" s="6" t="n">
        <v>42500</v>
      </c>
      <c r="C642" s="6" t="inlineStr">
        <is>
          <t>Equipment Hires</t>
        </is>
      </c>
      <c r="D642" s="6" t="inlineStr">
        <is>
          <t>Receivable Invoice</t>
        </is>
      </c>
      <c r="E642" s="37" t="n">
        <v>46265</v>
      </c>
      <c r="F642" s="6" t="inlineStr">
        <is>
          <t>Downer EDI Limited</t>
        </is>
      </c>
      <c r="G642" s="39" t="n">
        <v>0</v>
      </c>
      <c r="H642" s="39" t="n">
        <v>1503.5</v>
      </c>
      <c r="I642" s="6" t="inlineStr">
        <is>
          <t>26073111 - Downer - FYR &amp; Employee Webcast - 25.8.26 [PRD]</t>
        </is>
      </c>
      <c r="J642" s="6" t="inlineStr">
        <is>
          <t>INV-10611</t>
        </is>
      </c>
      <c r="K642" s="6" t="inlineStr">
        <is>
          <t>Downer - Full Year Employee Briefing 25.08.2026</t>
        </is>
      </c>
      <c r="L642" s="6" t="inlineStr">
        <is>
          <t>Downer EDI Limited - Vision</t>
        </is>
      </c>
      <c r="M642" s="6" t="inlineStr">
        <is>
          <t>PRODUCTION</t>
        </is>
      </c>
    </row>
    <row r="643">
      <c r="A643" s="6" t="n">
        <v>42500</v>
      </c>
      <c r="B643" s="6" t="n">
        <v>42500</v>
      </c>
      <c r="C643" s="6" t="inlineStr">
        <is>
          <t>Equipment Hires</t>
        </is>
      </c>
      <c r="D643" s="6" t="inlineStr">
        <is>
          <t>Receivable Invoice</t>
        </is>
      </c>
      <c r="E643" s="37" t="n">
        <v>46265</v>
      </c>
      <c r="F643" s="6" t="inlineStr">
        <is>
          <t>Downer EDI Limited</t>
        </is>
      </c>
      <c r="G643" s="39" t="n">
        <v>0</v>
      </c>
      <c r="H643" s="39" t="n">
        <v>637.5</v>
      </c>
      <c r="I643" s="6" t="inlineStr">
        <is>
          <t>26073111 - Downer - FYR &amp; Employee Webcast - 25.8.26 [PRD]</t>
        </is>
      </c>
      <c r="J643" s="6" t="inlineStr">
        <is>
          <t>INV-10611</t>
        </is>
      </c>
      <c r="K643" s="6" t="inlineStr">
        <is>
          <t>Downer - Full Year Employee Briefing 25.08.2026</t>
        </is>
      </c>
      <c r="L643" s="6" t="inlineStr">
        <is>
          <t>Downer EDI Limited - Moderated Q&amp;A</t>
        </is>
      </c>
      <c r="M643" s="6" t="inlineStr">
        <is>
          <t>PRODUCTION</t>
        </is>
      </c>
    </row>
    <row r="644">
      <c r="A644" s="6" t="n">
        <v>42500</v>
      </c>
      <c r="B644" s="6" t="n">
        <v>42500</v>
      </c>
      <c r="C644" s="6" t="inlineStr">
        <is>
          <t>Equipment Hires</t>
        </is>
      </c>
      <c r="D644" s="6" t="inlineStr">
        <is>
          <t>Receivable Invoice</t>
        </is>
      </c>
      <c r="E644" s="37" t="n">
        <v>46265</v>
      </c>
      <c r="F644" s="6" t="inlineStr">
        <is>
          <t>Downer EDI Limited</t>
        </is>
      </c>
      <c r="G644" s="39" t="n">
        <v>0</v>
      </c>
      <c r="H644" s="39" t="n">
        <v>1200</v>
      </c>
      <c r="I644" s="6" t="inlineStr">
        <is>
          <t>26073111 - Downer - FYR &amp; Employee Webcast - 25.8.26 [PRD]</t>
        </is>
      </c>
      <c r="J644" s="6" t="inlineStr">
        <is>
          <t>INV-10611</t>
        </is>
      </c>
      <c r="K644" s="6" t="inlineStr">
        <is>
          <t>Downer - Full Year Employee Briefing 25.08.2026</t>
        </is>
      </c>
      <c r="L644" s="6" t="inlineStr">
        <is>
          <t>Downer EDI Limited - Pop-Up Wifi</t>
        </is>
      </c>
      <c r="M644" s="6" t="inlineStr">
        <is>
          <t>PRODUCTION</t>
        </is>
      </c>
    </row>
    <row r="645">
      <c r="A645" s="6" t="n">
        <v>42500</v>
      </c>
      <c r="B645" s="6" t="n">
        <v>42500</v>
      </c>
      <c r="C645" s="6" t="inlineStr">
        <is>
          <t>Equipment Hires</t>
        </is>
      </c>
      <c r="D645" s="6" t="inlineStr">
        <is>
          <t>Receivable Invoice</t>
        </is>
      </c>
      <c r="E645" s="37" t="n">
        <v>46265</v>
      </c>
      <c r="F645" s="6" t="inlineStr">
        <is>
          <t>Ventia</t>
        </is>
      </c>
      <c r="G645" s="39" t="n">
        <v>0</v>
      </c>
      <c r="H645" s="39" t="n">
        <v>897.5</v>
      </c>
      <c r="I645" s="6" t="inlineStr">
        <is>
          <t>26061109 - Ventia - FYR26 - 24.8.26 [PRD]</t>
        </is>
      </c>
      <c r="J645" s="6" t="inlineStr">
        <is>
          <t>INV-10593</t>
        </is>
      </c>
      <c r="K645" s="6" t="inlineStr">
        <is>
          <t>Ventia - Employee HYR Results Town Hall 24.08.2026 (PO4701366307)</t>
        </is>
      </c>
      <c r="L645" s="6" t="inlineStr">
        <is>
          <t>Ventia - Audio</t>
        </is>
      </c>
      <c r="M645" s="6" t="inlineStr">
        <is>
          <t>PRODUCTION</t>
        </is>
      </c>
    </row>
    <row r="646">
      <c r="A646" s="6" t="n">
        <v>42500</v>
      </c>
      <c r="B646" s="6" t="n">
        <v>42500</v>
      </c>
      <c r="C646" s="6" t="inlineStr">
        <is>
          <t>Equipment Hires</t>
        </is>
      </c>
      <c r="D646" s="6" t="inlineStr">
        <is>
          <t>Receivable Invoice</t>
        </is>
      </c>
      <c r="E646" s="37" t="n">
        <v>46265</v>
      </c>
      <c r="F646" s="6" t="inlineStr">
        <is>
          <t>Ventia</t>
        </is>
      </c>
      <c r="G646" s="39" t="n">
        <v>0</v>
      </c>
      <c r="H646" s="39" t="n">
        <v>1318</v>
      </c>
      <c r="I646" s="6" t="inlineStr">
        <is>
          <t>26061109 - Ventia - FYR26 - 24.8.26 [PRD]</t>
        </is>
      </c>
      <c r="J646" s="6" t="inlineStr">
        <is>
          <t>INV-10593</t>
        </is>
      </c>
      <c r="K646" s="6" t="inlineStr">
        <is>
          <t>Ventia - Employee HYR Results Town Hall 24.08.2026 (PO4701366307)</t>
        </is>
      </c>
      <c r="L646" s="6" t="inlineStr">
        <is>
          <t>Ventia - IT</t>
        </is>
      </c>
      <c r="M646" s="6" t="inlineStr">
        <is>
          <t>PRODUCTION</t>
        </is>
      </c>
    </row>
    <row r="647">
      <c r="A647" s="6" t="n">
        <v>42500</v>
      </c>
      <c r="B647" s="6" t="n">
        <v>42500</v>
      </c>
      <c r="C647" s="6" t="inlineStr">
        <is>
          <t>Equipment Hires</t>
        </is>
      </c>
      <c r="D647" s="6" t="inlineStr">
        <is>
          <t>Receivable Invoice</t>
        </is>
      </c>
      <c r="E647" s="37" t="n">
        <v>46265</v>
      </c>
      <c r="F647" s="6" t="inlineStr">
        <is>
          <t>Ventia</t>
        </is>
      </c>
      <c r="G647" s="39" t="n">
        <v>0</v>
      </c>
      <c r="H647" s="39" t="n">
        <v>1040</v>
      </c>
      <c r="I647" s="6" t="inlineStr">
        <is>
          <t>26061109 - Ventia - FYR26 - 24.8.26 [PRD]</t>
        </is>
      </c>
      <c r="J647" s="6" t="inlineStr">
        <is>
          <t>INV-10593</t>
        </is>
      </c>
      <c r="K647" s="6" t="inlineStr">
        <is>
          <t>Ventia - Employee HYR Results Town Hall 24.08.2026 (PO4701366307)</t>
        </is>
      </c>
      <c r="L647" s="6" t="inlineStr">
        <is>
          <t>Ventia - Lighting</t>
        </is>
      </c>
      <c r="M647" s="6" t="inlineStr">
        <is>
          <t>PRODUCTION</t>
        </is>
      </c>
    </row>
    <row r="648">
      <c r="A648" s="6" t="n">
        <v>42500</v>
      </c>
      <c r="B648" s="6" t="n">
        <v>42500</v>
      </c>
      <c r="C648" s="6" t="inlineStr">
        <is>
          <t>Equipment Hires</t>
        </is>
      </c>
      <c r="D648" s="6" t="inlineStr">
        <is>
          <t>Receivable Invoice</t>
        </is>
      </c>
      <c r="E648" s="37" t="n">
        <v>46265</v>
      </c>
      <c r="F648" s="6" t="inlineStr">
        <is>
          <t>Ventia</t>
        </is>
      </c>
      <c r="G648" s="39" t="n">
        <v>0</v>
      </c>
      <c r="H648" s="39" t="n">
        <v>105</v>
      </c>
      <c r="I648" s="6" t="inlineStr">
        <is>
          <t>26061109 - Ventia - FYR26 - 24.8.26 [PRD]</t>
        </is>
      </c>
      <c r="J648" s="6" t="inlineStr">
        <is>
          <t>INV-10593</t>
        </is>
      </c>
      <c r="K648" s="6" t="inlineStr">
        <is>
          <t>Ventia - Employee HYR Results Town Hall 24.08.2026 (PO4701366307)</t>
        </is>
      </c>
      <c r="L648" s="6" t="inlineStr">
        <is>
          <t>Ventia - Operations</t>
        </is>
      </c>
      <c r="M648" s="6" t="inlineStr">
        <is>
          <t>PRODUCTION</t>
        </is>
      </c>
    </row>
    <row r="649">
      <c r="A649" s="6" t="n">
        <v>42500</v>
      </c>
      <c r="B649" s="6" t="n">
        <v>42500</v>
      </c>
      <c r="C649" s="6" t="inlineStr">
        <is>
          <t>Equipment Hires</t>
        </is>
      </c>
      <c r="D649" s="6" t="inlineStr">
        <is>
          <t>Receivable Invoice</t>
        </is>
      </c>
      <c r="E649" s="37" t="n">
        <v>46265</v>
      </c>
      <c r="F649" s="6" t="inlineStr">
        <is>
          <t>Ventia</t>
        </is>
      </c>
      <c r="G649" s="39" t="n">
        <v>0</v>
      </c>
      <c r="H649" s="39" t="n">
        <v>1286</v>
      </c>
      <c r="I649" s="6" t="inlineStr">
        <is>
          <t>26061109V - Ventia - FYR26 - 24.8.26 [VID]</t>
        </is>
      </c>
      <c r="J649" s="6" t="inlineStr">
        <is>
          <t>INV-10593</t>
        </is>
      </c>
      <c r="K649" s="6" t="inlineStr">
        <is>
          <t>Ventia - Employee HYR Results Town Hall 24.08.2026 (PO4701366307)</t>
        </is>
      </c>
      <c r="L649" s="6" t="inlineStr">
        <is>
          <t>Ventia - Video</t>
        </is>
      </c>
      <c r="M649" s="6" t="inlineStr">
        <is>
          <t>VIDEO</t>
        </is>
      </c>
    </row>
    <row r="650">
      <c r="A650" s="6" t="n">
        <v>42500</v>
      </c>
      <c r="B650" s="6" t="n">
        <v>42500</v>
      </c>
      <c r="C650" s="6" t="inlineStr">
        <is>
          <t>Equipment Hires</t>
        </is>
      </c>
      <c r="D650" s="6" t="inlineStr">
        <is>
          <t>Receivable Invoice</t>
        </is>
      </c>
      <c r="E650" s="37" t="n">
        <v>46265</v>
      </c>
      <c r="F650" s="6" t="inlineStr">
        <is>
          <t>Ventia</t>
        </is>
      </c>
      <c r="G650" s="39" t="n">
        <v>0</v>
      </c>
      <c r="H650" s="39" t="n">
        <v>1535</v>
      </c>
      <c r="I650" s="6" t="inlineStr">
        <is>
          <t>26061109 - Ventia - FYR26 - 24.8.26 [PRD]</t>
        </is>
      </c>
      <c r="J650" s="6" t="inlineStr">
        <is>
          <t>INV-10593</t>
        </is>
      </c>
      <c r="K650" s="6" t="inlineStr">
        <is>
          <t>Ventia - Employee HYR Results Town Hall 24.08.2026 (PO4701366307)</t>
        </is>
      </c>
      <c r="L650" s="6" t="inlineStr">
        <is>
          <t>Ventia - Vision</t>
        </is>
      </c>
      <c r="M650" s="6" t="inlineStr">
        <is>
          <t>PRODUCTION</t>
        </is>
      </c>
    </row>
    <row r="651">
      <c r="A651" s="6" t="n">
        <v>42500</v>
      </c>
      <c r="B651" s="6" t="n">
        <v>42500</v>
      </c>
      <c r="C651" s="6" t="inlineStr">
        <is>
          <t>Equipment Hires</t>
        </is>
      </c>
      <c r="D651" s="6" t="inlineStr">
        <is>
          <t>Receivable Invoice</t>
        </is>
      </c>
      <c r="E651" s="37" t="n">
        <v>46265</v>
      </c>
      <c r="F651" s="6" t="inlineStr">
        <is>
          <t>Ventia</t>
        </is>
      </c>
      <c r="G651" s="39" t="n">
        <v>0</v>
      </c>
      <c r="H651" s="39" t="n">
        <v>500</v>
      </c>
      <c r="I651" s="6" t="inlineStr">
        <is>
          <t>26061109 - Ventia - FYR26 - 24.8.26 [PRD]</t>
        </is>
      </c>
      <c r="J651" s="6" t="inlineStr">
        <is>
          <t>INV-10593</t>
        </is>
      </c>
      <c r="K651" s="6" t="inlineStr">
        <is>
          <t>Ventia - Employee HYR Results Town Hall 24.08.2026 (PO4701366307)</t>
        </is>
      </c>
      <c r="L651" s="6" t="inlineStr">
        <is>
          <t>Ventia - Webcasting</t>
        </is>
      </c>
      <c r="M651" s="6" t="inlineStr">
        <is>
          <t>PRODUCTION</t>
        </is>
      </c>
    </row>
    <row r="652">
      <c r="A652" s="6" t="n">
        <v>42500</v>
      </c>
      <c r="B652" s="6" t="n">
        <v>42500</v>
      </c>
      <c r="C652" s="6" t="inlineStr">
        <is>
          <t>Equipment Hires</t>
        </is>
      </c>
      <c r="D652" s="6" t="inlineStr">
        <is>
          <t>Receivable Invoice</t>
        </is>
      </c>
      <c r="E652" s="37" t="n">
        <v>46265</v>
      </c>
      <c r="F652" s="6" t="inlineStr">
        <is>
          <t>Ventia</t>
        </is>
      </c>
      <c r="G652" s="39" t="n">
        <v>0</v>
      </c>
      <c r="H652" s="39" t="n">
        <v>950</v>
      </c>
      <c r="I652" s="6" t="inlineStr">
        <is>
          <t>26061109 - Ventia - FYR26 - 24.8.26 [PRD]</t>
        </is>
      </c>
      <c r="J652" s="6" t="inlineStr">
        <is>
          <t>INV-10593</t>
        </is>
      </c>
      <c r="K652" s="6" t="inlineStr">
        <is>
          <t>Ventia - Employee HYR Results Town Hall 24.08.2026 (PO4701366307)</t>
        </is>
      </c>
      <c r="L652" s="6" t="inlineStr">
        <is>
          <t>Ventia - 4G Bonded Pop-Up Wifi</t>
        </is>
      </c>
      <c r="M652" s="6" t="inlineStr">
        <is>
          <t>PRODUCTION</t>
        </is>
      </c>
    </row>
    <row r="653">
      <c r="A653" s="6" t="n">
        <v>42500</v>
      </c>
      <c r="B653" s="6" t="n">
        <v>42500</v>
      </c>
      <c r="C653" s="6" t="inlineStr">
        <is>
          <t>Equipment Hires</t>
        </is>
      </c>
      <c r="D653" s="6" t="inlineStr">
        <is>
          <t>Receivable Invoice</t>
        </is>
      </c>
      <c r="E653" s="37" t="n">
        <v>46265</v>
      </c>
      <c r="F653" s="6" t="inlineStr">
        <is>
          <t>Ventia</t>
        </is>
      </c>
      <c r="G653" s="39" t="n">
        <v>0</v>
      </c>
      <c r="H653" s="39" t="n">
        <v>1000</v>
      </c>
      <c r="I653" s="6" t="inlineStr">
        <is>
          <t>26061109 - Ventia - FYR26 - 24.8.26 [PRD]</t>
        </is>
      </c>
      <c r="J653" s="6" t="inlineStr">
        <is>
          <t>INV-10593</t>
        </is>
      </c>
      <c r="K653" s="6" t="inlineStr">
        <is>
          <t>Ventia - Employee HYR Results Town Hall 24.08.2026 (PO4701366307)</t>
        </is>
      </c>
      <c r="L653" s="6" t="inlineStr">
        <is>
          <t>Ventia - 75" Screens w/ truss and bracket</t>
        </is>
      </c>
      <c r="M653" s="6" t="inlineStr">
        <is>
          <t>PRODUCTION</t>
        </is>
      </c>
    </row>
    <row r="654">
      <c r="A654" s="6" t="n">
        <v>42500</v>
      </c>
      <c r="B654" s="6" t="n">
        <v>42500</v>
      </c>
      <c r="C654" s="6" t="inlineStr">
        <is>
          <t>Equipment Hires</t>
        </is>
      </c>
      <c r="D654" s="6" t="inlineStr">
        <is>
          <t>Receivable Invoice</t>
        </is>
      </c>
      <c r="E654" s="37" t="n">
        <v>46265</v>
      </c>
      <c r="F654" s="6" t="inlineStr">
        <is>
          <t>Virgin Australia Airlines Pty Ltd</t>
        </is>
      </c>
      <c r="G654" s="39" t="n">
        <v>0</v>
      </c>
      <c r="H654" s="39" t="n">
        <v>886.5</v>
      </c>
      <c r="I654" s="6" t="inlineStr">
        <is>
          <t>2606903 - Virgin FY26 Results [PRD]</t>
        </is>
      </c>
      <c r="J654" s="6" t="inlineStr">
        <is>
          <t>INV-10617</t>
        </is>
      </c>
      <c r="K654" s="6" t="inlineStr">
        <is>
          <t>Virgin Australia - FY26 Results &amp; Sell-side Analyst Call 28.08.2026 (VAA3037957)</t>
        </is>
      </c>
      <c r="L654" s="6" t="inlineStr">
        <is>
          <t>Virgin Australia Airlines Pty Ltd - Audio</t>
        </is>
      </c>
      <c r="M654" s="6" t="inlineStr">
        <is>
          <t>PRODUCTION</t>
        </is>
      </c>
    </row>
    <row r="655">
      <c r="A655" s="6" t="n">
        <v>42500</v>
      </c>
      <c r="B655" s="6" t="n">
        <v>42500</v>
      </c>
      <c r="C655" s="6" t="inlineStr">
        <is>
          <t>Equipment Hires</t>
        </is>
      </c>
      <c r="D655" s="6" t="inlineStr">
        <is>
          <t>Receivable Invoice</t>
        </is>
      </c>
      <c r="E655" s="37" t="n">
        <v>46265</v>
      </c>
      <c r="F655" s="6" t="inlineStr">
        <is>
          <t>Virgin Australia Airlines Pty Ltd</t>
        </is>
      </c>
      <c r="G655" s="39" t="n">
        <v>0</v>
      </c>
      <c r="H655" s="39" t="n">
        <v>648</v>
      </c>
      <c r="I655" s="6" t="inlineStr">
        <is>
          <t>2606903 - Virgin FY26 Results [PRD]</t>
        </is>
      </c>
      <c r="J655" s="6" t="inlineStr">
        <is>
          <t>INV-10617</t>
        </is>
      </c>
      <c r="K655" s="6" t="inlineStr">
        <is>
          <t>Virgin Australia - FY26 Results &amp; Sell-side Analyst Call 28.08.2026 (VAA3037957)</t>
        </is>
      </c>
      <c r="L655" s="6" t="inlineStr">
        <is>
          <t>Virgin Australia Airlines Pty Ltd - IT</t>
        </is>
      </c>
      <c r="M655" s="6" t="inlineStr">
        <is>
          <t>PRODUCTION</t>
        </is>
      </c>
    </row>
    <row r="656">
      <c r="A656" s="6" t="n">
        <v>42500</v>
      </c>
      <c r="B656" s="6" t="n">
        <v>42500</v>
      </c>
      <c r="C656" s="6" t="inlineStr">
        <is>
          <t>Equipment Hires</t>
        </is>
      </c>
      <c r="D656" s="6" t="inlineStr">
        <is>
          <t>Receivable Invoice</t>
        </is>
      </c>
      <c r="E656" s="37" t="n">
        <v>46265</v>
      </c>
      <c r="F656" s="6" t="inlineStr">
        <is>
          <t>Virgin Australia Airlines Pty Ltd</t>
        </is>
      </c>
      <c r="G656" s="39" t="n">
        <v>0</v>
      </c>
      <c r="H656" s="39" t="n">
        <v>725</v>
      </c>
      <c r="I656" s="6" t="inlineStr">
        <is>
          <t>2606903 - Virgin FY26 Results [PRD]</t>
        </is>
      </c>
      <c r="J656" s="6" t="inlineStr">
        <is>
          <t>INV-10617</t>
        </is>
      </c>
      <c r="K656" s="6" t="inlineStr">
        <is>
          <t>Virgin Australia - FY26 Results &amp; Sell-side Analyst Call 28.08.2026 (VAA3037957)</t>
        </is>
      </c>
      <c r="L656" s="6" t="inlineStr">
        <is>
          <t>Virgin Australia Airlines Pty Ltd - Vision</t>
        </is>
      </c>
      <c r="M656" s="6" t="inlineStr">
        <is>
          <t>PRODUCTION</t>
        </is>
      </c>
    </row>
    <row r="657">
      <c r="A657" s="6" t="n">
        <v>42500</v>
      </c>
      <c r="B657" s="6" t="n">
        <v>42500</v>
      </c>
      <c r="C657" s="6" t="inlineStr">
        <is>
          <t>Equipment Hires</t>
        </is>
      </c>
      <c r="D657" s="6" t="inlineStr">
        <is>
          <t>Receivable Invoice</t>
        </is>
      </c>
      <c r="E657" s="37" t="n">
        <v>46265</v>
      </c>
      <c r="F657" s="6" t="inlineStr">
        <is>
          <t>Virgin Australia Airlines Pty Ltd</t>
        </is>
      </c>
      <c r="G657" s="39" t="n">
        <v>0</v>
      </c>
      <c r="H657" s="39" t="n">
        <v>1000</v>
      </c>
      <c r="I657" s="6" t="inlineStr">
        <is>
          <t>2606903 - Virgin FY26 Results [PRD]</t>
        </is>
      </c>
      <c r="J657" s="6" t="inlineStr">
        <is>
          <t>INV-10617</t>
        </is>
      </c>
      <c r="K657" s="6" t="inlineStr">
        <is>
          <t>Virgin Australia - FY26 Results &amp; Sell-side Analyst Call 28.08.2026 (VAA3037957)</t>
        </is>
      </c>
      <c r="L657" s="6" t="inlineStr">
        <is>
          <t>Virgin Australia Airlines Pty Ltd - Moderated Teleconference with Q&amp;A - 25 Pax, 60 minutes</t>
        </is>
      </c>
      <c r="M657" s="6" t="inlineStr">
        <is>
          <t>PRODUCTION</t>
        </is>
      </c>
    </row>
    <row r="658">
      <c r="A658" s="6" t="n">
        <v>42500</v>
      </c>
      <c r="B658" s="6" t="n">
        <v>42500</v>
      </c>
      <c r="C658" s="6" t="inlineStr">
        <is>
          <t>Equipment Hires</t>
        </is>
      </c>
      <c r="D658" s="6" t="inlineStr">
        <is>
          <t>Receivable Invoice</t>
        </is>
      </c>
      <c r="E658" s="37" t="n">
        <v>46265</v>
      </c>
      <c r="F658" s="6" t="inlineStr">
        <is>
          <t>Virgin Australia Airlines Pty Ltd</t>
        </is>
      </c>
      <c r="G658" s="39" t="n">
        <v>0</v>
      </c>
      <c r="H658" s="39" t="n">
        <v>1000</v>
      </c>
      <c r="I658" s="6" t="inlineStr">
        <is>
          <t>2606903 - Virgin FY26 Results [PRD]</t>
        </is>
      </c>
      <c r="J658" s="6" t="inlineStr">
        <is>
          <t>INV-10617</t>
        </is>
      </c>
      <c r="K658" s="6" t="inlineStr">
        <is>
          <t>Virgin Australia - FY26 Results &amp; Sell-side Analyst Call 28.08.2026 (VAA3037957)</t>
        </is>
      </c>
      <c r="L658" s="6" t="inlineStr">
        <is>
          <t>Virgin Australia Airlines Pty Ltd - Moderated Teleconference with Q&amp;A - 25 Pax, 60 minutes</t>
        </is>
      </c>
      <c r="M658" s="6" t="inlineStr">
        <is>
          <t>PRODUCTION</t>
        </is>
      </c>
    </row>
    <row r="659">
      <c r="A659" s="6" t="n">
        <v>42500</v>
      </c>
      <c r="B659" s="6" t="n">
        <v>42500</v>
      </c>
      <c r="C659" s="6" t="inlineStr">
        <is>
          <t>Equipment Hires</t>
        </is>
      </c>
      <c r="D659" s="6" t="inlineStr">
        <is>
          <t>Receivable Invoice</t>
        </is>
      </c>
      <c r="E659" s="37" t="n">
        <v>46265</v>
      </c>
      <c r="F659" s="6" t="inlineStr">
        <is>
          <t>Ventia</t>
        </is>
      </c>
      <c r="G659" s="39" t="n">
        <v>0</v>
      </c>
      <c r="H659" s="39" t="n">
        <v>690</v>
      </c>
      <c r="I659" s="6" t="inlineStr">
        <is>
          <t>26071501 - Ventia - Half Year Results Briefing - 24.8.26 [PRD]</t>
        </is>
      </c>
      <c r="J659" s="6" t="inlineStr">
        <is>
          <t>INV-10612</t>
        </is>
      </c>
      <c r="K659" s="6" t="inlineStr">
        <is>
          <t>Ventia - Half Year Results Briefing 24.08.2026 (PO4701367073)</t>
        </is>
      </c>
      <c r="L659" s="6" t="inlineStr">
        <is>
          <t>Ventia - Audio</t>
        </is>
      </c>
      <c r="M659" s="6" t="inlineStr">
        <is>
          <t>PRODUCTION</t>
        </is>
      </c>
    </row>
    <row r="660">
      <c r="A660" s="6" t="n">
        <v>42500</v>
      </c>
      <c r="B660" s="6" t="n">
        <v>42500</v>
      </c>
      <c r="C660" s="6" t="inlineStr">
        <is>
          <t>Equipment Hires</t>
        </is>
      </c>
      <c r="D660" s="6" t="inlineStr">
        <is>
          <t>Receivable Invoice</t>
        </is>
      </c>
      <c r="E660" s="37" t="n">
        <v>46265</v>
      </c>
      <c r="F660" s="6" t="inlineStr">
        <is>
          <t>Ventia</t>
        </is>
      </c>
      <c r="G660" s="39" t="n">
        <v>0</v>
      </c>
      <c r="H660" s="39" t="n">
        <v>1240</v>
      </c>
      <c r="I660" s="6" t="inlineStr">
        <is>
          <t>26071501 - Ventia - Half Year Results Briefing - 24.8.26 [PRD]</t>
        </is>
      </c>
      <c r="J660" s="6" t="inlineStr">
        <is>
          <t>INV-10612</t>
        </is>
      </c>
      <c r="K660" s="6" t="inlineStr">
        <is>
          <t>Ventia - Half Year Results Briefing 24.08.2026 (PO4701367073)</t>
        </is>
      </c>
      <c r="L660" s="6" t="inlineStr">
        <is>
          <t>Ventia - IT</t>
        </is>
      </c>
      <c r="M660" s="6" t="inlineStr">
        <is>
          <t>PRODUCTION</t>
        </is>
      </c>
    </row>
    <row r="661">
      <c r="A661" s="6" t="n">
        <v>42500</v>
      </c>
      <c r="B661" s="6" t="n">
        <v>42500</v>
      </c>
      <c r="C661" s="6" t="inlineStr">
        <is>
          <t>Equipment Hires</t>
        </is>
      </c>
      <c r="D661" s="6" t="inlineStr">
        <is>
          <t>Receivable Invoice</t>
        </is>
      </c>
      <c r="E661" s="37" t="n">
        <v>46265</v>
      </c>
      <c r="F661" s="6" t="inlineStr">
        <is>
          <t>Ventia</t>
        </is>
      </c>
      <c r="G661" s="39" t="n">
        <v>0</v>
      </c>
      <c r="H661" s="39" t="n">
        <v>700</v>
      </c>
      <c r="I661" s="6" t="inlineStr">
        <is>
          <t>26071501 - Ventia - Half Year Results Briefing - 24.8.26 [PRD]</t>
        </is>
      </c>
      <c r="J661" s="6" t="inlineStr">
        <is>
          <t>INV-10612</t>
        </is>
      </c>
      <c r="K661" s="6" t="inlineStr">
        <is>
          <t>Ventia - Half Year Results Briefing 24.08.2026 (PO4701367073)</t>
        </is>
      </c>
      <c r="L661" s="6" t="inlineStr">
        <is>
          <t>Ventia - Vision</t>
        </is>
      </c>
      <c r="M661" s="6" t="inlineStr">
        <is>
          <t>PRODUCTION</t>
        </is>
      </c>
    </row>
    <row r="662">
      <c r="A662" s="6" t="n">
        <v>42500</v>
      </c>
      <c r="B662" s="6" t="n">
        <v>42500</v>
      </c>
      <c r="C662" s="6" t="inlineStr">
        <is>
          <t>Equipment Hires</t>
        </is>
      </c>
      <c r="D662" s="6" t="inlineStr">
        <is>
          <t>Receivable Invoice</t>
        </is>
      </c>
      <c r="E662" s="37" t="n">
        <v>46265</v>
      </c>
      <c r="F662" s="6" t="inlineStr">
        <is>
          <t>Ventia</t>
        </is>
      </c>
      <c r="G662" s="39" t="n">
        <v>0</v>
      </c>
      <c r="H662" s="39" t="n">
        <v>685.49</v>
      </c>
      <c r="I662" s="6" t="inlineStr">
        <is>
          <t>26071501 - Ventia - Half Year Results Briefing - 24.8.26 [PRD]</t>
        </is>
      </c>
      <c r="J662" s="6" t="inlineStr">
        <is>
          <t>INV-10612</t>
        </is>
      </c>
      <c r="K662" s="6" t="inlineStr">
        <is>
          <t>Ventia - Half Year Results Briefing 24.08.2026 (PO4701367073)</t>
        </is>
      </c>
      <c r="L662" s="6" t="inlineStr">
        <is>
          <t>Ventia - Conference Call with Moderated Q&amp;A Platform - 43 Lines for duration of the event.</t>
        </is>
      </c>
      <c r="M662" s="6" t="inlineStr">
        <is>
          <t>PRODUCTION</t>
        </is>
      </c>
    </row>
    <row r="663">
      <c r="A663" s="6" t="n">
        <v>42500</v>
      </c>
      <c r="B663" s="6" t="n">
        <v>42500</v>
      </c>
      <c r="C663" s="6" t="inlineStr">
        <is>
          <t>Equipment Hires</t>
        </is>
      </c>
      <c r="D663" s="6" t="inlineStr">
        <is>
          <t>Receivable Invoice</t>
        </is>
      </c>
      <c r="E663" s="37" t="n">
        <v>46265</v>
      </c>
      <c r="F663" s="6" t="inlineStr">
        <is>
          <t>Ventia</t>
        </is>
      </c>
      <c r="G663" s="39" t="n">
        <v>0</v>
      </c>
      <c r="H663" s="39" t="n">
        <v>750</v>
      </c>
      <c r="I663" s="6" t="inlineStr">
        <is>
          <t>26071501 - Ventia - Half Year Results Briefing - 24.8.26 [PRD]</t>
        </is>
      </c>
      <c r="J663" s="6" t="inlineStr">
        <is>
          <t>INV-10612</t>
        </is>
      </c>
      <c r="K663" s="6" t="inlineStr">
        <is>
          <t>Ventia - Half Year Results Briefing 24.08.2026 (PO4701367073)</t>
        </is>
      </c>
      <c r="L663" s="6" t="inlineStr">
        <is>
          <t>Ventia - Conference Call with Moderated Q&amp;A Platform - Estimated costs only based on 20 lines for 90 minutes</t>
        </is>
      </c>
      <c r="M663" s="6" t="inlineStr">
        <is>
          <t>PRODUCTION</t>
        </is>
      </c>
    </row>
    <row r="664">
      <c r="A664" s="6" t="n">
        <v>42500</v>
      </c>
      <c r="B664" s="6" t="n">
        <v>42500</v>
      </c>
      <c r="C664" s="6" t="inlineStr">
        <is>
          <t>Equipment Hires</t>
        </is>
      </c>
      <c r="D664" s="6" t="inlineStr">
        <is>
          <t>Manual Journal</t>
        </is>
      </c>
      <c r="E664" s="37" t="n">
        <v>46265</v>
      </c>
      <c r="F664" s="6" t="inlineStr">
        <is>
          <t>APT Management Services Pty Limited</t>
        </is>
      </c>
      <c r="G664" s="39" t="n">
        <v>0</v>
      </c>
      <c r="H664" s="39" t="n">
        <v>2737.5</v>
      </c>
      <c r="I664" s="6" t="inlineStr">
        <is>
          <t>25121208 - APA HYR &amp; FYR Package 2026 [PRD]</t>
        </is>
      </c>
      <c r="J664" s="6" t="n"/>
      <c r="K664" s="6" t="inlineStr">
        <is>
          <t>#70437</t>
        </is>
      </c>
      <c r="L664" s="6" t="inlineStr">
        <is>
          <t>WIP Journal August 2026 - APA FYR August 2026 Package - Equipment Hire (Revenue)</t>
        </is>
      </c>
      <c r="M664" s="6" t="inlineStr">
        <is>
          <t>PRODUCTION</t>
        </is>
      </c>
    </row>
    <row r="665">
      <c r="A665" s="6" t="n">
        <v>42500</v>
      </c>
      <c r="B665" s="6" t="n">
        <v>42500</v>
      </c>
      <c r="C665" s="6" t="inlineStr">
        <is>
          <t>Equipment Hires</t>
        </is>
      </c>
      <c r="D665" s="6" t="inlineStr">
        <is>
          <t>Manual Journal</t>
        </is>
      </c>
      <c r="E665" s="37" t="n">
        <v>46265</v>
      </c>
      <c r="F665" s="6" t="inlineStr">
        <is>
          <t>APT Management Services Pty Limited</t>
        </is>
      </c>
      <c r="G665" s="39" t="n">
        <v>0</v>
      </c>
      <c r="H665" s="39" t="n">
        <v>5413.6</v>
      </c>
      <c r="I665" s="6" t="inlineStr">
        <is>
          <t>26061108 - APA - Qtly All Hands FYR26 - 20.8.26 [PRD]</t>
        </is>
      </c>
      <c r="J665" s="6" t="n"/>
      <c r="K665" s="6" t="inlineStr">
        <is>
          <t>#70437</t>
        </is>
      </c>
      <c r="L665" s="6" t="inlineStr">
        <is>
          <t>WIP Journal August 2026 - APA FYR All Hands August 2026 Package - Prd Equipment Hire (Revenue) INV-10521</t>
        </is>
      </c>
      <c r="M665" s="6" t="inlineStr">
        <is>
          <t>PRODUCTION</t>
        </is>
      </c>
    </row>
    <row r="666">
      <c r="A666" s="6" t="n">
        <v>42500</v>
      </c>
      <c r="B666" s="6" t="n">
        <v>42500</v>
      </c>
      <c r="C666" s="6" t="inlineStr">
        <is>
          <t>Equipment Hires</t>
        </is>
      </c>
      <c r="D666" s="6" t="inlineStr">
        <is>
          <t>Manual Journal</t>
        </is>
      </c>
      <c r="E666" s="37" t="n">
        <v>46265</v>
      </c>
      <c r="F666" s="6" t="inlineStr">
        <is>
          <t>APT Management Services Pty Limited</t>
        </is>
      </c>
      <c r="G666" s="39" t="n">
        <v>0</v>
      </c>
      <c r="H666" s="39" t="n">
        <v>592</v>
      </c>
      <c r="I666" s="6" t="inlineStr">
        <is>
          <t>26061108V - APA - Qtly All Hands FYR26 - 20.8.26 [VID]</t>
        </is>
      </c>
      <c r="J666" s="6" t="n"/>
      <c r="K666" s="6" t="inlineStr">
        <is>
          <t>#70437</t>
        </is>
      </c>
      <c r="L666" s="6" t="inlineStr">
        <is>
          <t>WIP Journal August 2026 - APA FYR All Hands August 2026 Package - Vid Equipment Hire (Revenue) INV-10521</t>
        </is>
      </c>
      <c r="M666" s="6" t="inlineStr">
        <is>
          <t>VIDEO</t>
        </is>
      </c>
    </row>
    <row r="667">
      <c r="A667" s="6" t="n">
        <v>42600</v>
      </c>
      <c r="B667" s="6" t="n">
        <v>42600</v>
      </c>
      <c r="C667" s="6" t="inlineStr">
        <is>
          <t>Equipment Sales</t>
        </is>
      </c>
      <c r="D667" s="6" t="inlineStr">
        <is>
          <t>Receivable Invoice</t>
        </is>
      </c>
      <c r="E667" s="37" t="n">
        <v>46233</v>
      </c>
      <c r="F667" s="6" t="inlineStr">
        <is>
          <t>Deloitte Services P/L for Deloitte Services Trust</t>
        </is>
      </c>
      <c r="G667" s="39" t="n">
        <v>0</v>
      </c>
      <c r="H667" s="39" t="n">
        <v>1811</v>
      </c>
      <c r="I667" s="6" t="inlineStr">
        <is>
          <t>26061501 - DTTL MEL Lv29 Display Supply [INT]</t>
        </is>
      </c>
      <c r="J667" s="6" t="inlineStr">
        <is>
          <t>INV-10546</t>
        </is>
      </c>
      <c r="K667" s="6" t="inlineStr">
        <is>
          <t>DTTL Additionals July 2026</t>
        </is>
      </c>
      <c r="L667" s="6" t="inlineStr">
        <is>
          <t>Deloitte Services P/L for Deloitte Services Trust - Samsung LH75BEFHVGWXXY
75" 4K Business TV</t>
        </is>
      </c>
      <c r="M667" s="6" t="inlineStr">
        <is>
          <t>INTEGRATION</t>
        </is>
      </c>
    </row>
    <row r="668">
      <c r="A668" s="6" t="n">
        <v>42600</v>
      </c>
      <c r="B668" s="6" t="n">
        <v>42600</v>
      </c>
      <c r="C668" s="6" t="inlineStr">
        <is>
          <t>Equipment Sales</t>
        </is>
      </c>
      <c r="D668" s="6" t="inlineStr">
        <is>
          <t>Receivable Invoice</t>
        </is>
      </c>
      <c r="E668" s="37" t="n">
        <v>46233</v>
      </c>
      <c r="F668" s="6" t="inlineStr">
        <is>
          <t>Deloitte Services P/L for Deloitte Services Trust</t>
        </is>
      </c>
      <c r="G668" s="39" t="n">
        <v>0</v>
      </c>
      <c r="H668" s="39" t="n">
        <v>440</v>
      </c>
      <c r="I668" s="6" t="inlineStr">
        <is>
          <t>26061501 - DTTL MEL Lv29 Display Supply [INT]</t>
        </is>
      </c>
      <c r="J668" s="6" t="inlineStr">
        <is>
          <t>INV-10546</t>
        </is>
      </c>
      <c r="K668" s="6" t="inlineStr">
        <is>
          <t>DTTL Additionals July 2026</t>
        </is>
      </c>
      <c r="L668" s="6" t="inlineStr">
        <is>
          <t>Deloitte Services P/L for Deloitte Services Trust - Bluestream 64550212 ARC11 HDMI ARC Extractor
Audio extractor</t>
        </is>
      </c>
      <c r="M668" s="6" t="inlineStr">
        <is>
          <t>INTEGRATION</t>
        </is>
      </c>
    </row>
    <row r="669">
      <c r="A669" s="6" t="n">
        <v>42600</v>
      </c>
      <c r="B669" s="6" t="n">
        <v>42600</v>
      </c>
      <c r="C669" s="6" t="inlineStr">
        <is>
          <t>Equipment Sales</t>
        </is>
      </c>
      <c r="D669" s="6" t="inlineStr">
        <is>
          <t>Receivable Invoice</t>
        </is>
      </c>
      <c r="E669" s="37" t="n">
        <v>46233</v>
      </c>
      <c r="F669" s="6" t="inlineStr">
        <is>
          <t>Deloitte Services P/L for Deloitte Services Trust</t>
        </is>
      </c>
      <c r="G669" s="39" t="n">
        <v>0</v>
      </c>
      <c r="H669" s="39" t="n">
        <v>14439</v>
      </c>
      <c r="I669" s="6" t="inlineStr">
        <is>
          <t>2605605 - DTTL Hobart AV Fitout [INT]</t>
        </is>
      </c>
      <c r="J669" s="6" t="inlineStr">
        <is>
          <t>INV-10546</t>
        </is>
      </c>
      <c r="K669" s="6" t="inlineStr">
        <is>
          <t>DTTL Additionals July 2026</t>
        </is>
      </c>
      <c r="L669" s="6" t="inlineStr">
        <is>
          <t>Deloitte Services P/L for Deloitte Services Trust - 5.02 - Large Guest Meeting Room (10P)</t>
        </is>
      </c>
      <c r="M669" s="6" t="inlineStr">
        <is>
          <t>INTEGRATION</t>
        </is>
      </c>
    </row>
    <row r="670">
      <c r="A670" s="6" t="n">
        <v>42600</v>
      </c>
      <c r="B670" s="6" t="n">
        <v>42600</v>
      </c>
      <c r="C670" s="6" t="inlineStr">
        <is>
          <t>Equipment Sales</t>
        </is>
      </c>
      <c r="D670" s="6" t="inlineStr">
        <is>
          <t>Receivable Invoice</t>
        </is>
      </c>
      <c r="E670" s="37" t="n">
        <v>46233</v>
      </c>
      <c r="F670" s="6" t="inlineStr">
        <is>
          <t>Deloitte Services P/L for Deloitte Services Trust</t>
        </is>
      </c>
      <c r="G670" s="39" t="n">
        <v>0</v>
      </c>
      <c r="H670" s="39" t="n">
        <v>1002</v>
      </c>
      <c r="I670" s="6" t="inlineStr">
        <is>
          <t>2605605 - DTTL Hobart AV Fitout [INT]</t>
        </is>
      </c>
      <c r="J670" s="6" t="inlineStr">
        <is>
          <t>INV-10546</t>
        </is>
      </c>
      <c r="K670" s="6" t="inlineStr">
        <is>
          <t>DTTL Additionals July 2026</t>
        </is>
      </c>
      <c r="L670" s="6" t="inlineStr">
        <is>
          <t>Deloitte Services P/L for Deloitte Services Trust - 5.05 - Medium Guest Meeting Room (8P)</t>
        </is>
      </c>
      <c r="M670" s="6" t="inlineStr">
        <is>
          <t>INTEGRATION</t>
        </is>
      </c>
    </row>
    <row r="671">
      <c r="A671" s="6" t="n">
        <v>42600</v>
      </c>
      <c r="B671" s="6" t="n">
        <v>42600</v>
      </c>
      <c r="C671" s="6" t="inlineStr">
        <is>
          <t>Equipment Sales</t>
        </is>
      </c>
      <c r="D671" s="6" t="inlineStr">
        <is>
          <t>Receivable Invoice</t>
        </is>
      </c>
      <c r="E671" s="37" t="n">
        <v>46233</v>
      </c>
      <c r="F671" s="6" t="inlineStr">
        <is>
          <t>Deloitte Services P/L for Deloitte Services Trust</t>
        </is>
      </c>
      <c r="G671" s="39" t="n">
        <v>0</v>
      </c>
      <c r="H671" s="39" t="n">
        <v>7827</v>
      </c>
      <c r="I671" s="6" t="inlineStr">
        <is>
          <t>2605605 - DTTL Hobart AV Fitout [INT]</t>
        </is>
      </c>
      <c r="J671" s="6" t="inlineStr">
        <is>
          <t>INV-10546</t>
        </is>
      </c>
      <c r="K671" s="6" t="inlineStr">
        <is>
          <t>DTTL Additionals July 2026</t>
        </is>
      </c>
      <c r="L671" s="6" t="inlineStr">
        <is>
          <t>Deloitte Services P/L for Deloitte Services Trust - 5.16 - Small Meeting Room (6P)</t>
        </is>
      </c>
      <c r="M671" s="6" t="inlineStr">
        <is>
          <t>INTEGRATION</t>
        </is>
      </c>
    </row>
    <row r="672">
      <c r="A672" s="6" t="n">
        <v>42600</v>
      </c>
      <c r="B672" s="6" t="n">
        <v>42600</v>
      </c>
      <c r="C672" s="6" t="inlineStr">
        <is>
          <t>Equipment Sales</t>
        </is>
      </c>
      <c r="D672" s="6" t="inlineStr">
        <is>
          <t>Receivable Invoice</t>
        </is>
      </c>
      <c r="E672" s="37" t="n">
        <v>46233</v>
      </c>
      <c r="F672" s="6" t="inlineStr">
        <is>
          <t>Deloitte Services P/L for Deloitte Services Trust</t>
        </is>
      </c>
      <c r="G672" s="39" t="n">
        <v>0</v>
      </c>
      <c r="H672" s="39" t="n">
        <v>10566</v>
      </c>
      <c r="I672" s="6" t="inlineStr">
        <is>
          <t>2605605 - DTTL Hobart AV Fitout [INT]</t>
        </is>
      </c>
      <c r="J672" s="6" t="inlineStr">
        <is>
          <t>INV-10546</t>
        </is>
      </c>
      <c r="K672" s="6" t="inlineStr">
        <is>
          <t>DTTL Additionals July 2026</t>
        </is>
      </c>
      <c r="L672" s="6" t="inlineStr">
        <is>
          <t>Deloitte Services P/L for Deloitte Services Trust - 5.10 &amp; 5.19 - Huddle Rooms</t>
        </is>
      </c>
      <c r="M672" s="6" t="inlineStr">
        <is>
          <t>INTEGRATION</t>
        </is>
      </c>
    </row>
    <row r="673">
      <c r="A673" s="6" t="n">
        <v>42600</v>
      </c>
      <c r="B673" s="6" t="n">
        <v>42600</v>
      </c>
      <c r="C673" s="6" t="inlineStr">
        <is>
          <t>Equipment Sales</t>
        </is>
      </c>
      <c r="D673" s="6" t="inlineStr">
        <is>
          <t>Receivable Invoice</t>
        </is>
      </c>
      <c r="E673" s="37" t="n">
        <v>46233</v>
      </c>
      <c r="F673" s="6" t="inlineStr">
        <is>
          <t>Deloitte Services P/L for Deloitte Services Trust</t>
        </is>
      </c>
      <c r="G673" s="39" t="n">
        <v>0</v>
      </c>
      <c r="H673" s="39" t="n">
        <v>2390</v>
      </c>
      <c r="I673" s="6" t="inlineStr">
        <is>
          <t>2605605 - DTTL Hobart AV Fitout [INT]</t>
        </is>
      </c>
      <c r="J673" s="6" t="inlineStr">
        <is>
          <t>INV-10546</t>
        </is>
      </c>
      <c r="K673" s="6" t="inlineStr">
        <is>
          <t>DTTL Additionals July 2026</t>
        </is>
      </c>
      <c r="L673" s="6" t="inlineStr">
        <is>
          <t>Deloitte Services P/L for Deloitte Services Trust - Portable PA System
with new Mipro solution</t>
        </is>
      </c>
      <c r="M673" s="6" t="inlineStr">
        <is>
          <t>INTEGRATION</t>
        </is>
      </c>
    </row>
    <row r="674">
      <c r="A674" s="6" t="n">
        <v>42600</v>
      </c>
      <c r="B674" s="6" t="n">
        <v>42600</v>
      </c>
      <c r="C674" s="6" t="inlineStr">
        <is>
          <t>Equipment Sales</t>
        </is>
      </c>
      <c r="D674" s="6" t="inlineStr">
        <is>
          <t>Receivable Invoice</t>
        </is>
      </c>
      <c r="E674" s="37" t="n">
        <v>46233</v>
      </c>
      <c r="F674" s="6" t="inlineStr">
        <is>
          <t>Deloitte Services P/L for Deloitte Services Trust</t>
        </is>
      </c>
      <c r="G674" s="39" t="n">
        <v>0</v>
      </c>
      <c r="H674" s="39" t="n">
        <v>3589</v>
      </c>
      <c r="I674" s="6" t="inlineStr">
        <is>
          <t>2605605 - DTTL Hobart AV Fitout [INT]</t>
        </is>
      </c>
      <c r="J674" s="6" t="inlineStr">
        <is>
          <t>INV-10546</t>
        </is>
      </c>
      <c r="K674" s="6" t="inlineStr">
        <is>
          <t>DTTL Additionals July 2026</t>
        </is>
      </c>
      <c r="L674" s="6" t="inlineStr">
        <is>
          <t>Deloitte Services P/L for Deloitte Services Trust - Digital Signage System
for the Kitchen Area</t>
        </is>
      </c>
      <c r="M674" s="6" t="inlineStr">
        <is>
          <t>INTEGRATION</t>
        </is>
      </c>
    </row>
    <row r="675">
      <c r="A675" s="6" t="n">
        <v>42600</v>
      </c>
      <c r="B675" s="6" t="n">
        <v>42600</v>
      </c>
      <c r="C675" s="6" t="inlineStr">
        <is>
          <t>Equipment Sales</t>
        </is>
      </c>
      <c r="D675" s="6" t="inlineStr">
        <is>
          <t>Receivable Invoice</t>
        </is>
      </c>
      <c r="E675" s="37" t="n">
        <v>46233</v>
      </c>
      <c r="F675" s="6" t="inlineStr">
        <is>
          <t>Deloitte Services P/L for Deloitte Services Trust</t>
        </is>
      </c>
      <c r="G675" s="39" t="n">
        <v>0</v>
      </c>
      <c r="H675" s="39" t="n">
        <v>7635</v>
      </c>
      <c r="I675" s="6" t="inlineStr">
        <is>
          <t>26052003 - DTTL Mobile Commbox Displays [INT]</t>
        </is>
      </c>
      <c r="J675" s="6" t="inlineStr">
        <is>
          <t>INV-10546</t>
        </is>
      </c>
      <c r="K675" s="6" t="inlineStr">
        <is>
          <t>DTTL Additionals July 2026</t>
        </is>
      </c>
      <c r="L675" s="6" t="inlineStr">
        <is>
          <t>Deloitte Services P/L for Deloitte Services Trust - Commbox CBOPSI7 Slot-in PC's</t>
        </is>
      </c>
      <c r="M675" s="6" t="inlineStr">
        <is>
          <t>INTEGRATION</t>
        </is>
      </c>
    </row>
    <row r="676">
      <c r="A676" s="6" t="n">
        <v>42600</v>
      </c>
      <c r="B676" s="6" t="n">
        <v>42600</v>
      </c>
      <c r="C676" s="6" t="inlineStr">
        <is>
          <t>Equipment Sales</t>
        </is>
      </c>
      <c r="D676" s="6" t="inlineStr">
        <is>
          <t>Receivable Invoice</t>
        </is>
      </c>
      <c r="E676" s="37" t="n">
        <v>46233</v>
      </c>
      <c r="F676" s="6" t="inlineStr">
        <is>
          <t>YSG Studio</t>
        </is>
      </c>
      <c r="G676" s="39" t="n">
        <v>0</v>
      </c>
      <c r="H676" s="39" t="n">
        <v>2740</v>
      </c>
      <c r="I676" s="6" t="inlineStr">
        <is>
          <t>26071304 - YSG | Orange Room Upgrade [INT]</t>
        </is>
      </c>
      <c r="J676" s="6" t="inlineStr">
        <is>
          <t>INV-10547</t>
        </is>
      </c>
      <c r="K676" s="6" t="inlineStr">
        <is>
          <t>YSG Studio Orange Room AV Upgrade - AV Equipment</t>
        </is>
      </c>
      <c r="L676" s="6" t="inlineStr">
        <is>
          <t>YSG Studio - Barco CX-20 Wireless Conferencing Hub</t>
        </is>
      </c>
      <c r="M676" s="6" t="inlineStr">
        <is>
          <t>INTEGRATION</t>
        </is>
      </c>
    </row>
    <row r="677">
      <c r="A677" s="6" t="n">
        <v>42600</v>
      </c>
      <c r="B677" s="6" t="n">
        <v>42600</v>
      </c>
      <c r="C677" s="6" t="inlineStr">
        <is>
          <t>Equipment Sales</t>
        </is>
      </c>
      <c r="D677" s="6" t="inlineStr">
        <is>
          <t>Receivable Invoice</t>
        </is>
      </c>
      <c r="E677" s="37" t="n">
        <v>46233</v>
      </c>
      <c r="F677" s="6" t="inlineStr">
        <is>
          <t>YSG Studio</t>
        </is>
      </c>
      <c r="G677" s="39" t="n">
        <v>0</v>
      </c>
      <c r="H677" s="39" t="n">
        <v>1300</v>
      </c>
      <c r="I677" s="6" t="inlineStr">
        <is>
          <t>26071304 - YSG | Orange Room Upgrade [INT]</t>
        </is>
      </c>
      <c r="J677" s="6" t="inlineStr">
        <is>
          <t>INV-10547</t>
        </is>
      </c>
      <c r="K677" s="6" t="inlineStr">
        <is>
          <t>YSG Studio Orange Room AV Upgrade - AV Equipment</t>
        </is>
      </c>
      <c r="L677" s="6" t="inlineStr">
        <is>
          <t>YSG Studio - Jabra Panacast U30 All-in-one Video Bar</t>
        </is>
      </c>
      <c r="M677" s="6" t="inlineStr">
        <is>
          <t>INTEGRATION</t>
        </is>
      </c>
    </row>
    <row r="678">
      <c r="A678" s="6" t="n">
        <v>42600</v>
      </c>
      <c r="B678" s="6" t="n">
        <v>42600</v>
      </c>
      <c r="C678" s="6" t="inlineStr">
        <is>
          <t>Equipment Sales</t>
        </is>
      </c>
      <c r="D678" s="6" t="inlineStr">
        <is>
          <t>Receivable Invoice</t>
        </is>
      </c>
      <c r="E678" s="37" t="n">
        <v>46233</v>
      </c>
      <c r="F678" s="6" t="inlineStr">
        <is>
          <t>YSG Studio</t>
        </is>
      </c>
      <c r="G678" s="39" t="n">
        <v>0</v>
      </c>
      <c r="H678" s="39" t="n">
        <v>79</v>
      </c>
      <c r="I678" s="6" t="inlineStr">
        <is>
          <t>26071304 - YSG | Orange Room Upgrade [INT]</t>
        </is>
      </c>
      <c r="J678" s="6" t="inlineStr">
        <is>
          <t>INV-10547</t>
        </is>
      </c>
      <c r="K678" s="6" t="inlineStr">
        <is>
          <t>YSG Studio Orange Room AV Upgrade - AV Equipment</t>
        </is>
      </c>
      <c r="L678" s="6" t="inlineStr">
        <is>
          <t>YSG Studio - Atdec A D-WT-5060 Flat Panel Display Wall Mount</t>
        </is>
      </c>
      <c r="M678" s="6" t="inlineStr">
        <is>
          <t>INTEGRATION</t>
        </is>
      </c>
    </row>
    <row r="679">
      <c r="A679" s="6" t="n">
        <v>42600</v>
      </c>
      <c r="B679" s="6" t="n">
        <v>42600</v>
      </c>
      <c r="C679" s="6" t="inlineStr">
        <is>
          <t>Equipment Sales</t>
        </is>
      </c>
      <c r="D679" s="6" t="inlineStr">
        <is>
          <t>Receivable Invoice</t>
        </is>
      </c>
      <c r="E679" s="37" t="n">
        <v>46233</v>
      </c>
      <c r="F679" s="6" t="inlineStr">
        <is>
          <t>YSG Studio</t>
        </is>
      </c>
      <c r="G679" s="39" t="n">
        <v>0</v>
      </c>
      <c r="H679" s="39" t="n">
        <v>359</v>
      </c>
      <c r="I679" s="6" t="inlineStr">
        <is>
          <t>26071304 - YSG | Orange Room Upgrade [INT]</t>
        </is>
      </c>
      <c r="J679" s="6" t="inlineStr">
        <is>
          <t>INV-10547</t>
        </is>
      </c>
      <c r="K679" s="6" t="inlineStr">
        <is>
          <t>YSG Studio Orange Room AV Upgrade - AV Equipment</t>
        </is>
      </c>
      <c r="L679" s="6" t="inlineStr">
        <is>
          <t>YSG Studio - Atdec A D-AC-PS Device Storage Sliding Panel</t>
        </is>
      </c>
      <c r="M679" s="6" t="inlineStr">
        <is>
          <t>INTEGRATION</t>
        </is>
      </c>
    </row>
    <row r="680">
      <c r="A680" s="6" t="n">
        <v>42600</v>
      </c>
      <c r="B680" s="6" t="n">
        <v>42600</v>
      </c>
      <c r="C680" s="6" t="inlineStr">
        <is>
          <t>Equipment Sales</t>
        </is>
      </c>
      <c r="D680" s="6" t="inlineStr">
        <is>
          <t>Receivable Invoice</t>
        </is>
      </c>
      <c r="E680" s="37" t="n">
        <v>46233</v>
      </c>
      <c r="F680" s="6" t="inlineStr">
        <is>
          <t>YSG Studio</t>
        </is>
      </c>
      <c r="G680" s="39" t="n">
        <v>0</v>
      </c>
      <c r="H680" s="39" t="n">
        <v>224</v>
      </c>
      <c r="I680" s="6" t="inlineStr">
        <is>
          <t>26071304 - YSG | Orange Room Upgrade [INT]</t>
        </is>
      </c>
      <c r="J680" s="6" t="inlineStr">
        <is>
          <t>INV-10547</t>
        </is>
      </c>
      <c r="K680" s="6" t="inlineStr">
        <is>
          <t>YSG Studio Orange Room AV Upgrade - AV Equipment</t>
        </is>
      </c>
      <c r="L680" s="6" t="inlineStr">
        <is>
          <t>YSG Studio - Miscellaneous cables, connectors, and hardware</t>
        </is>
      </c>
      <c r="M680" s="6" t="inlineStr">
        <is>
          <t>INTEGRATION</t>
        </is>
      </c>
    </row>
    <row r="681">
      <c r="A681" s="6" t="n">
        <v>42600</v>
      </c>
      <c r="B681" s="6" t="n">
        <v>42600</v>
      </c>
      <c r="C681" s="6" t="inlineStr">
        <is>
          <t>Equipment Sales</t>
        </is>
      </c>
      <c r="D681" s="6" t="inlineStr">
        <is>
          <t>Receivable Invoice</t>
        </is>
      </c>
      <c r="E681" s="37" t="n">
        <v>46234</v>
      </c>
      <c r="F681" s="6" t="inlineStr">
        <is>
          <t>Aware Super</t>
        </is>
      </c>
      <c r="G681" s="39" t="n">
        <v>0</v>
      </c>
      <c r="H681" s="39" t="n">
        <v>5350</v>
      </c>
      <c r="I681" s="6" t="inlineStr">
        <is>
          <t>26072101 - Aware MEL 17.02 Amp Replacement [INT]</t>
        </is>
      </c>
      <c r="J681" s="6" t="inlineStr">
        <is>
          <t>INV-10549</t>
        </is>
      </c>
      <c r="K681" s="6" t="inlineStr">
        <is>
          <t>Aware Super 17.02 Melbourne Seminar Room Amplifier Replacement</t>
        </is>
      </c>
      <c r="L681" s="6" t="inlineStr">
        <is>
          <t>Aware Super - QSC MP-A80V Multi-Channel Amplifier 
1x multi-channel amplifier for 17.02 inclusive of hardware, cables, connectors, and freight.</t>
        </is>
      </c>
      <c r="M681" s="6" t="inlineStr">
        <is>
          <t>INTEGRATION</t>
        </is>
      </c>
    </row>
    <row r="682">
      <c r="A682" s="6" t="n">
        <v>42600</v>
      </c>
      <c r="B682" s="6" t="n">
        <v>42600</v>
      </c>
      <c r="C682" s="6" t="inlineStr">
        <is>
          <t>Equipment Sales</t>
        </is>
      </c>
      <c r="D682" s="6" t="inlineStr">
        <is>
          <t>Receivable Invoice</t>
        </is>
      </c>
      <c r="E682" s="37" t="n">
        <v>46237</v>
      </c>
      <c r="F682" s="6" t="inlineStr">
        <is>
          <t>Aware Super</t>
        </is>
      </c>
      <c r="G682" s="39" t="n">
        <v>0</v>
      </c>
      <c r="H682" s="39" t="n">
        <v>11869</v>
      </c>
      <c r="I682" s="6" t="inlineStr">
        <is>
          <t>26052701 - Aware | SYD 28.06 Equipment [INT]</t>
        </is>
      </c>
      <c r="J682" s="6" t="inlineStr">
        <is>
          <t>INV-10553</t>
        </is>
      </c>
      <c r="K682" s="6" t="inlineStr">
        <is>
          <t>Aware Super ​28.06 AV Equipment Supply</t>
        </is>
      </c>
      <c r="L682" s="6" t="inlineStr">
        <is>
          <t>Aware Super - AV Equipment</t>
        </is>
      </c>
      <c r="M682" s="6" t="inlineStr">
        <is>
          <t>INTEGRATION</t>
        </is>
      </c>
    </row>
    <row r="683">
      <c r="A683" s="6" t="n">
        <v>42600</v>
      </c>
      <c r="B683" s="6" t="n">
        <v>42600</v>
      </c>
      <c r="C683" s="6" t="inlineStr">
        <is>
          <t>Equipment Sales</t>
        </is>
      </c>
      <c r="D683" s="6" t="inlineStr">
        <is>
          <t>Receivable Invoice</t>
        </is>
      </c>
      <c r="E683" s="37" t="n">
        <v>46253</v>
      </c>
      <c r="F683" s="6" t="inlineStr">
        <is>
          <t>Aware Super</t>
        </is>
      </c>
      <c r="G683" s="39" t="n">
        <v>0</v>
      </c>
      <c r="H683" s="39" t="n">
        <v>3489</v>
      </c>
      <c r="I683" s="6" t="inlineStr">
        <is>
          <t>26062902 - Aware | SYD Occupancy Sensors [INT]</t>
        </is>
      </c>
      <c r="J683" s="6" t="inlineStr">
        <is>
          <t>INV-10564</t>
        </is>
      </c>
      <c r="K683" s="6" t="inlineStr">
        <is>
          <t>Aware Super ​28.02-06 Occupancy Sensor Upgrade - AV Equipment Supply</t>
        </is>
      </c>
      <c r="L683" s="6" t="inlineStr">
        <is>
          <t>Aware Super - Crestron CEN-ODT-C-POE Occupancy Sensors
5x occupancy sensors for rooms 28.02-28.06 inclusive of hardware, cables, connectors, and freight.</t>
        </is>
      </c>
      <c r="M683" s="6" t="inlineStr">
        <is>
          <t>INTEGRATION</t>
        </is>
      </c>
    </row>
    <row r="684">
      <c r="A684" s="6" t="n">
        <v>42600</v>
      </c>
      <c r="B684" s="6" t="n">
        <v>42600</v>
      </c>
      <c r="C684" s="6" t="inlineStr">
        <is>
          <t>Equipment Sales</t>
        </is>
      </c>
      <c r="D684" s="6" t="inlineStr">
        <is>
          <t>Receivable Invoice</t>
        </is>
      </c>
      <c r="E684" s="37" t="n">
        <v>46254</v>
      </c>
      <c r="F684" s="6" t="inlineStr">
        <is>
          <t>Data#3 Limited</t>
        </is>
      </c>
      <c r="G684" s="39" t="n">
        <v>0</v>
      </c>
      <c r="H684" s="39" t="n">
        <v>37900</v>
      </c>
      <c r="I684" s="6" t="inlineStr">
        <is>
          <t>26052102 - HP-D3 | Austrac Phone Mods [INT]</t>
        </is>
      </c>
      <c r="J684" s="6" t="inlineStr">
        <is>
          <t>INV-10575</t>
        </is>
      </c>
      <c r="K684" s="6" t="inlineStr">
        <is>
          <t>P000319387</t>
        </is>
      </c>
      <c r="L684" s="6" t="inlineStr">
        <is>
          <t>Data#3 Limited - 100x HP Poly CCX400 Business POE Media Phone with Handset (MS Teams)
Inclusive of Hardware</t>
        </is>
      </c>
      <c r="M684" s="6" t="inlineStr">
        <is>
          <t>INTEGRATION</t>
        </is>
      </c>
    </row>
    <row r="685">
      <c r="A685" s="6" t="n">
        <v>42600</v>
      </c>
      <c r="B685" s="6" t="n">
        <v>42600</v>
      </c>
      <c r="C685" s="6" t="inlineStr">
        <is>
          <t>Equipment Sales</t>
        </is>
      </c>
      <c r="D685" s="6" t="inlineStr">
        <is>
          <t>Manual Journal</t>
        </is>
      </c>
      <c r="E685" s="37" t="n">
        <v>46265</v>
      </c>
      <c r="F685" s="6" t="inlineStr">
        <is>
          <t>St. Luke's Church</t>
        </is>
      </c>
      <c r="G685" s="39" t="n">
        <v>4227.27</v>
      </c>
      <c r="H685" s="39" t="n">
        <v>0</v>
      </c>
      <c r="I685" s="6" t="inlineStr">
        <is>
          <t>2591012C - St. Luke's Church [PRD]</t>
        </is>
      </c>
      <c r="J685" s="6" t="n"/>
      <c r="K685" s="6" t="inlineStr">
        <is>
          <t>#70428</t>
        </is>
      </c>
      <c r="L685" s="6" t="inlineStr">
        <is>
          <t>Pre-PROD &amp; INT Work Accrual for September 2026 - St Luke Equipment Sale | DL to advise to invoice in SEPT26 | Indicative Revenue</t>
        </is>
      </c>
      <c r="M685" s="6" t="inlineStr">
        <is>
          <t>PRODUCTION</t>
        </is>
      </c>
    </row>
    <row r="686">
      <c r="A686" s="6" t="n">
        <v>42700</v>
      </c>
      <c r="B686" s="6" t="n">
        <v>42700</v>
      </c>
      <c r="C686" s="6" t="inlineStr">
        <is>
          <t>Conference Call Charge</t>
        </is>
      </c>
      <c r="D686" s="6" t="inlineStr">
        <is>
          <t>Receivable Invoice</t>
        </is>
      </c>
      <c r="E686" s="37" t="n">
        <v>46218</v>
      </c>
      <c r="F686" s="6" t="inlineStr">
        <is>
          <t>APT Management Services Pty Limited</t>
        </is>
      </c>
      <c r="G686" s="39" t="n">
        <v>0</v>
      </c>
      <c r="H686" s="39" t="n">
        <v>600</v>
      </c>
      <c r="I686" s="6" t="inlineStr">
        <is>
          <t>26061108 - APA - Qtly All Hands FYR26 - 20.8.26 [PRD]</t>
        </is>
      </c>
      <c r="J686" s="6" t="inlineStr">
        <is>
          <t>INV-10521</t>
        </is>
      </c>
      <c r="K686" s="6" t="inlineStr">
        <is>
          <t>PO-00030766</t>
        </is>
      </c>
      <c r="L686" s="6" t="inlineStr">
        <is>
          <t>APT Management Services Pty Limited - Webcasting (LiveU)</t>
        </is>
      </c>
      <c r="M686" s="6" t="inlineStr">
        <is>
          <t>PRODUCTION</t>
        </is>
      </c>
    </row>
    <row r="687">
      <c r="A687" s="6" t="n">
        <v>42700</v>
      </c>
      <c r="B687" s="6" t="n">
        <v>42700</v>
      </c>
      <c r="C687" s="6" t="inlineStr">
        <is>
          <t>Conference Call Charge</t>
        </is>
      </c>
      <c r="D687" s="6" t="inlineStr">
        <is>
          <t>Receivable Invoice</t>
        </is>
      </c>
      <c r="E687" s="37" t="n">
        <v>46218</v>
      </c>
      <c r="F687" s="6" t="inlineStr">
        <is>
          <t>APT Management Services Pty Limited</t>
        </is>
      </c>
      <c r="G687" s="39" t="n">
        <v>0</v>
      </c>
      <c r="H687" s="39" t="n">
        <v>750</v>
      </c>
      <c r="I687" s="6" t="inlineStr">
        <is>
          <t>26061607 - APA - Qtly All Hands (BNE) - 4.11.26 [PRD]</t>
        </is>
      </c>
      <c r="J687" s="6" t="inlineStr">
        <is>
          <t>INV-10521</t>
        </is>
      </c>
      <c r="K687" s="6" t="inlineStr">
        <is>
          <t>PO-00030766</t>
        </is>
      </c>
      <c r="L687" s="6" t="inlineStr">
        <is>
          <t>APT Management Services Pty Limited - Webcasting (LiveU)</t>
        </is>
      </c>
      <c r="M687" s="6" t="inlineStr">
        <is>
          <t>PRODUCTION</t>
        </is>
      </c>
    </row>
    <row r="688">
      <c r="A688" s="6" t="n">
        <v>42700</v>
      </c>
      <c r="B688" s="6" t="n">
        <v>42700</v>
      </c>
      <c r="C688" s="6" t="inlineStr">
        <is>
          <t>Conference Call Charge</t>
        </is>
      </c>
      <c r="D688" s="6" t="inlineStr">
        <is>
          <t>Receivable Invoice</t>
        </is>
      </c>
      <c r="E688" s="37" t="n">
        <v>46218</v>
      </c>
      <c r="F688" s="6" t="inlineStr">
        <is>
          <t>APT Management Services Pty Limited</t>
        </is>
      </c>
      <c r="G688" s="39" t="n">
        <v>0</v>
      </c>
      <c r="H688" s="39" t="n">
        <v>600</v>
      </c>
      <c r="I688" s="6" t="inlineStr">
        <is>
          <t>26061608 - APA - Qtly All Hands Sydney - Feb 27 [PRD]</t>
        </is>
      </c>
      <c r="J688" s="6" t="inlineStr">
        <is>
          <t>INV-10521</t>
        </is>
      </c>
      <c r="K688" s="6" t="inlineStr">
        <is>
          <t>PO-00030766</t>
        </is>
      </c>
      <c r="L688" s="6" t="inlineStr">
        <is>
          <t>APT Management Services Pty Limited - Webcasting (LiveU)</t>
        </is>
      </c>
      <c r="M688" s="6" t="inlineStr">
        <is>
          <t>PRODUCTION</t>
        </is>
      </c>
    </row>
    <row r="689">
      <c r="A689" s="6" t="n">
        <v>42700</v>
      </c>
      <c r="B689" s="6" t="n">
        <v>42700</v>
      </c>
      <c r="C689" s="6" t="inlineStr">
        <is>
          <t>Conference Call Charge</t>
        </is>
      </c>
      <c r="D689" s="6" t="inlineStr">
        <is>
          <t>Receivable Invoice</t>
        </is>
      </c>
      <c r="E689" s="37" t="n">
        <v>46218</v>
      </c>
      <c r="F689" s="6" t="inlineStr">
        <is>
          <t>APT Management Services Pty Limited</t>
        </is>
      </c>
      <c r="G689" s="39" t="n">
        <v>0</v>
      </c>
      <c r="H689" s="39" t="n">
        <v>750</v>
      </c>
      <c r="I689" s="6" t="inlineStr">
        <is>
          <t>26061609 - APA Qtly All Hands Perth - May 2027 [PRD]</t>
        </is>
      </c>
      <c r="J689" s="6" t="inlineStr">
        <is>
          <t>INV-10521</t>
        </is>
      </c>
      <c r="K689" s="6" t="inlineStr">
        <is>
          <t>PO-00030766</t>
        </is>
      </c>
      <c r="L689" s="6" t="inlineStr">
        <is>
          <t>APT Management Services Pty Limited - Webcasting (LiveU)</t>
        </is>
      </c>
      <c r="M689" s="6" t="inlineStr">
        <is>
          <t>PRODUCTION</t>
        </is>
      </c>
    </row>
    <row r="690">
      <c r="A690" s="6" t="n">
        <v>42700</v>
      </c>
      <c r="B690" s="6" t="n">
        <v>42700</v>
      </c>
      <c r="C690" s="6" t="inlineStr">
        <is>
          <t>Conference Call Charge</t>
        </is>
      </c>
      <c r="D690" s="6" t="inlineStr">
        <is>
          <t>Receivable Invoice</t>
        </is>
      </c>
      <c r="E690" s="37" t="n">
        <v>46234</v>
      </c>
      <c r="F690" s="6" t="inlineStr">
        <is>
          <t>ON24, Inc.</t>
        </is>
      </c>
      <c r="G690" s="39" t="n">
        <v>0</v>
      </c>
      <c r="H690" s="39" t="n">
        <v>1500</v>
      </c>
      <c r="I690" s="6" t="inlineStr">
        <is>
          <t>2607901 - ON24 KWM Event 23.7.26 [PRD]</t>
        </is>
      </c>
      <c r="J690" s="6" t="inlineStr">
        <is>
          <t>INV-10552</t>
        </is>
      </c>
      <c r="K690" s="6" t="inlineStr">
        <is>
          <t>PO #25962</t>
        </is>
      </c>
      <c r="L690" s="6" t="inlineStr">
        <is>
          <t>ON24, Inc. - Webcasting (LiveU)</t>
        </is>
      </c>
      <c r="M690" s="6" t="inlineStr">
        <is>
          <t>PRODUCTION</t>
        </is>
      </c>
    </row>
    <row r="691">
      <c r="A691" s="6" t="n">
        <v>42700</v>
      </c>
      <c r="B691" s="6" t="n">
        <v>42700</v>
      </c>
      <c r="C691" s="6" t="inlineStr">
        <is>
          <t>Conference Call Charge</t>
        </is>
      </c>
      <c r="D691" s="6" t="inlineStr">
        <is>
          <t>Manual Journal</t>
        </is>
      </c>
      <c r="E691" s="37" t="n">
        <v>46234</v>
      </c>
      <c r="F691" s="6" t="inlineStr">
        <is>
          <t>APT Management Services Pty Limited</t>
        </is>
      </c>
      <c r="G691" s="39" t="n">
        <v>600</v>
      </c>
      <c r="H691" s="39" t="n">
        <v>0</v>
      </c>
      <c r="I691" s="6" t="inlineStr">
        <is>
          <t>26061108 - APA - Qtly All Hands FYR26 - 20.8.26 [PRD]</t>
        </is>
      </c>
      <c r="J691" s="6" t="n"/>
      <c r="K691" s="6" t="inlineStr">
        <is>
          <t>#69449</t>
        </is>
      </c>
      <c r="L691" s="6" t="inlineStr">
        <is>
          <t xml:space="preserve">APA Production Package FY2027 Reclass INV-10522 - APA FYR All Hands August 2026 Package - Conf Call (Revenue) INV-10522
</t>
        </is>
      </c>
      <c r="M691" s="6" t="inlineStr">
        <is>
          <t>PRODUCTION</t>
        </is>
      </c>
    </row>
    <row r="692">
      <c r="A692" s="6" t="n">
        <v>42700</v>
      </c>
      <c r="B692" s="6" t="n">
        <v>42700</v>
      </c>
      <c r="C692" s="6" t="inlineStr">
        <is>
          <t>Conference Call Charge</t>
        </is>
      </c>
      <c r="D692" s="6" t="inlineStr">
        <is>
          <t>Manual Journal</t>
        </is>
      </c>
      <c r="E692" s="37" t="n">
        <v>46234</v>
      </c>
      <c r="F692" s="6" t="inlineStr">
        <is>
          <t>APT Management Services Pty Limited</t>
        </is>
      </c>
      <c r="G692" s="39" t="n">
        <v>750</v>
      </c>
      <c r="H692" s="39" t="n">
        <v>0</v>
      </c>
      <c r="I692" s="6" t="inlineStr">
        <is>
          <t>26061607 - APA - Qtly All Hands (BNE) - 4.11.26 [PRD]</t>
        </is>
      </c>
      <c r="J692" s="6" t="n"/>
      <c r="K692" s="6" t="inlineStr">
        <is>
          <t>#69449</t>
        </is>
      </c>
      <c r="L692" s="6" t="inlineStr">
        <is>
          <t xml:space="preserve">APA Production Package FY2027 Reclass INV-10522 - APA Qtrly All Hands Nov 2026 Package - Conf Call (Revenue) INV-10522
</t>
        </is>
      </c>
      <c r="M692" s="6" t="inlineStr">
        <is>
          <t>PRODUCTION</t>
        </is>
      </c>
    </row>
    <row r="693">
      <c r="A693" s="6" t="n">
        <v>42700</v>
      </c>
      <c r="B693" s="6" t="n">
        <v>42700</v>
      </c>
      <c r="C693" s="6" t="inlineStr">
        <is>
          <t>Conference Call Charge</t>
        </is>
      </c>
      <c r="D693" s="6" t="inlineStr">
        <is>
          <t>Manual Journal</t>
        </is>
      </c>
      <c r="E693" s="37" t="n">
        <v>46234</v>
      </c>
      <c r="F693" s="6" t="inlineStr">
        <is>
          <t>APT Management Services Pty Limited</t>
        </is>
      </c>
      <c r="G693" s="39" t="n">
        <v>600</v>
      </c>
      <c r="H693" s="39" t="n">
        <v>0</v>
      </c>
      <c r="I693" s="6" t="inlineStr">
        <is>
          <t>26061608 - APA - Qtly All Hands Sydney - Feb 27 [PRD]</t>
        </is>
      </c>
      <c r="J693" s="6" t="n"/>
      <c r="K693" s="6" t="inlineStr">
        <is>
          <t>#69449</t>
        </is>
      </c>
      <c r="L693" s="6" t="inlineStr">
        <is>
          <t xml:space="preserve">APA Production Package FY2027 Reclass INV-10522 - APA Qtrly All Hands Feb 2027 Package - Conf Call (Revenue) INV-10522
</t>
        </is>
      </c>
      <c r="M693" s="6" t="inlineStr">
        <is>
          <t>PRODUCTION</t>
        </is>
      </c>
    </row>
    <row r="694">
      <c r="A694" s="6" t="n">
        <v>42700</v>
      </c>
      <c r="B694" s="6" t="n">
        <v>42700</v>
      </c>
      <c r="C694" s="6" t="inlineStr">
        <is>
          <t>Conference Call Charge</t>
        </is>
      </c>
      <c r="D694" s="6" t="inlineStr">
        <is>
          <t>Manual Journal</t>
        </is>
      </c>
      <c r="E694" s="37" t="n">
        <v>46234</v>
      </c>
      <c r="F694" s="6" t="inlineStr">
        <is>
          <t>APT Management Services Pty Limited</t>
        </is>
      </c>
      <c r="G694" s="39" t="n">
        <v>750</v>
      </c>
      <c r="H694" s="39" t="n">
        <v>0</v>
      </c>
      <c r="I694" s="6" t="inlineStr">
        <is>
          <t>26061609 - APA Qtly All Hands Perth - May 2027 [PRD]</t>
        </is>
      </c>
      <c r="J694" s="6" t="n"/>
      <c r="K694" s="6" t="inlineStr">
        <is>
          <t>#69449</t>
        </is>
      </c>
      <c r="L694" s="6" t="inlineStr">
        <is>
          <t xml:space="preserve">APA Production Package FY2027 Reclass INV-10522 - APA Qtrly All Hands May 2027 Package - Conf Call (Revenue) INV-10522
</t>
        </is>
      </c>
      <c r="M694" s="6" t="inlineStr">
        <is>
          <t>PRODUCTION</t>
        </is>
      </c>
    </row>
    <row r="695">
      <c r="A695" s="6" t="n">
        <v>42700</v>
      </c>
      <c r="B695" s="6" t="n">
        <v>42700</v>
      </c>
      <c r="C695" s="6" t="inlineStr">
        <is>
          <t>Conference Call Charge</t>
        </is>
      </c>
      <c r="D695" s="6" t="inlineStr">
        <is>
          <t>Receivable Invoice</t>
        </is>
      </c>
      <c r="E695" s="37" t="n">
        <v>46247</v>
      </c>
      <c r="F695" s="6" t="inlineStr">
        <is>
          <t>Commonwealth Bank of Australia</t>
        </is>
      </c>
      <c r="G695" s="39" t="n">
        <v>0</v>
      </c>
      <c r="H695" s="39" t="n">
        <v>6720</v>
      </c>
      <c r="I695" s="6" t="inlineStr">
        <is>
          <t>26061105 - CBA - FYR 2026 - 12.8.26 [PRD]</t>
        </is>
      </c>
      <c r="J695" s="6" t="inlineStr">
        <is>
          <t>INV-10563</t>
        </is>
      </c>
      <c r="K695" s="6" t="inlineStr">
        <is>
          <t>PO3308779</t>
        </is>
      </c>
      <c r="L695" s="6" t="inlineStr">
        <is>
          <t>Commonwealth Bank of Australia (CBA Place South) - Webcasting</t>
        </is>
      </c>
      <c r="M695" s="6" t="inlineStr">
        <is>
          <t>PRODUCTION</t>
        </is>
      </c>
    </row>
    <row r="696">
      <c r="A696" s="6" t="n">
        <v>42700</v>
      </c>
      <c r="B696" s="6" t="n">
        <v>42700</v>
      </c>
      <c r="C696" s="6" t="inlineStr">
        <is>
          <t>Conference Call Charge</t>
        </is>
      </c>
      <c r="D696" s="6" t="inlineStr">
        <is>
          <t>Receivable Invoice</t>
        </is>
      </c>
      <c r="E696" s="37" t="n">
        <v>46253</v>
      </c>
      <c r="F696" s="6" t="inlineStr">
        <is>
          <t>Symal Group</t>
        </is>
      </c>
      <c r="G696" s="39" t="n">
        <v>0</v>
      </c>
      <c r="H696" s="39" t="n">
        <v>5880</v>
      </c>
      <c r="I696" s="6" t="inlineStr">
        <is>
          <t>2606904 - Symal - FYR26 (Melb) - 24.8.26 [PRD]</t>
        </is>
      </c>
      <c r="J696" s="6" t="inlineStr">
        <is>
          <t>INV-10567</t>
        </is>
      </c>
      <c r="K696" s="6" t="inlineStr">
        <is>
          <t>Symal - Full Year Results Presentation - 24.08.2026</t>
        </is>
      </c>
      <c r="L696" s="6" t="inlineStr">
        <is>
          <t>Symal Group - Live Audio Webcasting &amp; 12 month Archiving - Including Seamless Additional Redundancy</t>
        </is>
      </c>
      <c r="M696" s="6" t="inlineStr">
        <is>
          <t>PRODUCTION</t>
        </is>
      </c>
    </row>
    <row r="697">
      <c r="A697" s="6" t="n">
        <v>42700</v>
      </c>
      <c r="B697" s="6" t="n">
        <v>42700</v>
      </c>
      <c r="C697" s="6" t="inlineStr">
        <is>
          <t>Conference Call Charge</t>
        </is>
      </c>
      <c r="D697" s="6" t="inlineStr">
        <is>
          <t>Receivable Invoice</t>
        </is>
      </c>
      <c r="E697" s="37" t="n">
        <v>46255</v>
      </c>
      <c r="F697" s="6" t="inlineStr">
        <is>
          <t>ASX Operations Pty Ltd</t>
        </is>
      </c>
      <c r="G697" s="39" t="n">
        <v>0</v>
      </c>
      <c r="H697" s="39" t="n">
        <v>8400</v>
      </c>
      <c r="I697" s="6" t="inlineStr">
        <is>
          <t>26052702 - ASX - FYR - 13.8.26 [PRD]</t>
        </is>
      </c>
      <c r="J697" s="6" t="inlineStr">
        <is>
          <t>INV-10576</t>
        </is>
      </c>
      <c r="K697" s="6" t="inlineStr">
        <is>
          <t>ASX - FY26 Financial Results Briefing 13.08.2026</t>
        </is>
      </c>
      <c r="L697" s="6" t="inlineStr">
        <is>
          <t>ASX Operations Pty Ltd - Webcasting</t>
        </is>
      </c>
      <c r="M697" s="6" t="inlineStr">
        <is>
          <t>PRODUCTION</t>
        </is>
      </c>
    </row>
    <row r="698">
      <c r="A698" s="6" t="n">
        <v>42700</v>
      </c>
      <c r="B698" s="6" t="n">
        <v>42700</v>
      </c>
      <c r="C698" s="6" t="inlineStr">
        <is>
          <t>Conference Call Charge</t>
        </is>
      </c>
      <c r="D698" s="6" t="inlineStr">
        <is>
          <t>Receivable Invoice</t>
        </is>
      </c>
      <c r="E698" s="37" t="n">
        <v>46255</v>
      </c>
      <c r="F698" s="6" t="inlineStr">
        <is>
          <t>AGL Energy Limited</t>
        </is>
      </c>
      <c r="G698" s="39" t="n">
        <v>0</v>
      </c>
      <c r="H698" s="39" t="n">
        <v>5499.5</v>
      </c>
      <c r="I698" s="6" t="inlineStr">
        <is>
          <t>2605401 - AGL FYR - Investor Briefing - 12.8.26 [PRD]</t>
        </is>
      </c>
      <c r="J698" s="6" t="inlineStr">
        <is>
          <t>INV-10579</t>
        </is>
      </c>
      <c r="K698" s="6" t="inlineStr">
        <is>
          <t>PO4500214616</t>
        </is>
      </c>
      <c r="L698" s="6" t="inlineStr">
        <is>
          <t>AGL Energy Limited - Live Webcast - Single Window - Content &amp; Audio - 12 Months Archiving</t>
        </is>
      </c>
      <c r="M698" s="6" t="inlineStr">
        <is>
          <t>PRODUCTION</t>
        </is>
      </c>
    </row>
    <row r="699">
      <c r="A699" s="6" t="n">
        <v>42700</v>
      </c>
      <c r="B699" s="6" t="n">
        <v>42700</v>
      </c>
      <c r="C699" s="6" t="inlineStr">
        <is>
          <t>Conference Call Charge</t>
        </is>
      </c>
      <c r="D699" s="6" t="inlineStr">
        <is>
          <t>Receivable Invoice</t>
        </is>
      </c>
      <c r="E699" s="37" t="n">
        <v>46259</v>
      </c>
      <c r="F699" s="6" t="inlineStr">
        <is>
          <t>Downer EDI Limited</t>
        </is>
      </c>
      <c r="G699" s="39" t="n">
        <v>0</v>
      </c>
      <c r="H699" s="39" t="n">
        <v>4050</v>
      </c>
      <c r="I699" s="6" t="inlineStr">
        <is>
          <t>26061107 - Downer - FYR 2026 - 20.8.26 [PRD]</t>
        </is>
      </c>
      <c r="J699" s="6" t="inlineStr">
        <is>
          <t>INV-10587</t>
        </is>
      </c>
      <c r="K699" s="6" t="inlineStr">
        <is>
          <t>Downer - Full Year Results Briefing 20.08.2026</t>
        </is>
      </c>
      <c r="L699" s="6" t="inlineStr">
        <is>
          <t>Downer EDI Limited - Live Audio Webcasting &amp; 12 month Archiving - Including Additional Redundancy</t>
        </is>
      </c>
      <c r="M699" s="6" t="inlineStr">
        <is>
          <t>PRODUCTION</t>
        </is>
      </c>
    </row>
    <row r="700">
      <c r="A700" s="6" t="n">
        <v>42700</v>
      </c>
      <c r="B700" s="6" t="n">
        <v>42700</v>
      </c>
      <c r="C700" s="6" t="inlineStr">
        <is>
          <t>Conference Call Charge</t>
        </is>
      </c>
      <c r="D700" s="6" t="inlineStr">
        <is>
          <t>Receivable Invoice</t>
        </is>
      </c>
      <c r="E700" s="37" t="n">
        <v>46260</v>
      </c>
      <c r="F700" s="6" t="inlineStr">
        <is>
          <t>ON24, Inc.</t>
        </is>
      </c>
      <c r="G700" s="39" t="n">
        <v>0</v>
      </c>
      <c r="H700" s="39" t="n">
        <v>1500</v>
      </c>
      <c r="I700" s="6" t="inlineStr">
        <is>
          <t>26072802 - ON24 KWM Sydney Event - 18.08.2026 [PRD]</t>
        </is>
      </c>
      <c r="J700" s="6" t="inlineStr">
        <is>
          <t>INV-10589</t>
        </is>
      </c>
      <c r="K700" s="6" t="inlineStr">
        <is>
          <t>PO25962</t>
        </is>
      </c>
      <c r="L700" s="6" t="inlineStr">
        <is>
          <t>ON24, Inc. - Webcasting - LiveU</t>
        </is>
      </c>
      <c r="M700" s="6" t="inlineStr">
        <is>
          <t>PRODUCTION</t>
        </is>
      </c>
    </row>
    <row r="701">
      <c r="A701" s="6" t="n">
        <v>42700</v>
      </c>
      <c r="B701" s="6" t="n">
        <v>42700</v>
      </c>
      <c r="C701" s="6" t="inlineStr">
        <is>
          <t>Conference Call Charge</t>
        </is>
      </c>
      <c r="D701" s="6" t="inlineStr">
        <is>
          <t>Receivable Invoice</t>
        </is>
      </c>
      <c r="E701" s="37" t="n">
        <v>46260</v>
      </c>
      <c r="F701" s="6" t="inlineStr">
        <is>
          <t>Cochlear Limited</t>
        </is>
      </c>
      <c r="G701" s="39" t="n">
        <v>0</v>
      </c>
      <c r="H701" s="39" t="n">
        <v>5600</v>
      </c>
      <c r="I701" s="6" t="inlineStr">
        <is>
          <t>2603104 - Cochlear FY26 Results 18.8.26 [PRD]</t>
        </is>
      </c>
      <c r="J701" s="6" t="inlineStr">
        <is>
          <t>INV-10590</t>
        </is>
      </c>
      <c r="K701" s="6" t="inlineStr">
        <is>
          <t>Cochlear - FY26 Results Webcast 18.08.2026</t>
        </is>
      </c>
      <c r="L701" s="6" t="inlineStr">
        <is>
          <t>Cochlear Limited - Webcasting</t>
        </is>
      </c>
      <c r="M701" s="6" t="inlineStr">
        <is>
          <t>PRODUCTION</t>
        </is>
      </c>
    </row>
    <row r="702">
      <c r="A702" s="6" t="n">
        <v>42700</v>
      </c>
      <c r="B702" s="6" t="n">
        <v>42700</v>
      </c>
      <c r="C702" s="6" t="inlineStr">
        <is>
          <t>Conference Call Charge</t>
        </is>
      </c>
      <c r="D702" s="6" t="inlineStr">
        <is>
          <t>Receivable Invoice</t>
        </is>
      </c>
      <c r="E702" s="37" t="n">
        <v>46260</v>
      </c>
      <c r="F702" s="6" t="inlineStr">
        <is>
          <t>The Lottery Corporation Limited</t>
        </is>
      </c>
      <c r="G702" s="39" t="n">
        <v>0</v>
      </c>
      <c r="H702" s="39" t="n">
        <v>4500</v>
      </c>
      <c r="I702" s="6" t="inlineStr">
        <is>
          <t>26061106 - TLC Full Year Results MEL [PRD]</t>
        </is>
      </c>
      <c r="J702" s="6" t="inlineStr">
        <is>
          <t>INV-10591</t>
        </is>
      </c>
      <c r="K702" s="6" t="inlineStr">
        <is>
          <t>TLC - Full Year Results Briefing 19.08.2026</t>
        </is>
      </c>
      <c r="L702" s="6" t="inlineStr">
        <is>
          <t>The Lottery Corporation Limited - Live Audio Webcast - Full Redundancy and 24-Month Archiving</t>
        </is>
      </c>
      <c r="M702" s="6" t="inlineStr">
        <is>
          <t>PRODUCTION</t>
        </is>
      </c>
    </row>
    <row r="703">
      <c r="A703" s="6" t="n">
        <v>42700</v>
      </c>
      <c r="B703" s="6" t="n">
        <v>42700</v>
      </c>
      <c r="C703" s="6" t="inlineStr">
        <is>
          <t>Conference Call Charge</t>
        </is>
      </c>
      <c r="D703" s="6" t="inlineStr">
        <is>
          <t>Receivable Invoice</t>
        </is>
      </c>
      <c r="E703" s="37" t="n">
        <v>46265</v>
      </c>
      <c r="F703" s="6" t="inlineStr">
        <is>
          <t>Downer EDI Limited</t>
        </is>
      </c>
      <c r="G703" s="39" t="n">
        <v>0</v>
      </c>
      <c r="H703" s="39" t="n">
        <v>7140</v>
      </c>
      <c r="I703" s="6" t="inlineStr">
        <is>
          <t>26073111 - Downer - FYR &amp; Employee Webcast - 25.8.26 [PRD]</t>
        </is>
      </c>
      <c r="J703" s="6" t="inlineStr">
        <is>
          <t>INV-10611</t>
        </is>
      </c>
      <c r="K703" s="6" t="inlineStr">
        <is>
          <t>Downer - Full Year Employee Briefing 25.08.2026</t>
        </is>
      </c>
      <c r="L703" s="6" t="inlineStr">
        <is>
          <t>Downer EDI Limited - Live Video Webcasting &amp; 12 month Archiving - Including Additional Redundancy</t>
        </is>
      </c>
      <c r="M703" s="6" t="inlineStr">
        <is>
          <t>PRODUCTION</t>
        </is>
      </c>
    </row>
    <row r="704">
      <c r="A704" s="6" t="n">
        <v>42700</v>
      </c>
      <c r="B704" s="6" t="n">
        <v>42700</v>
      </c>
      <c r="C704" s="6" t="inlineStr">
        <is>
          <t>Conference Call Charge</t>
        </is>
      </c>
      <c r="D704" s="6" t="inlineStr">
        <is>
          <t>Receivable Invoice</t>
        </is>
      </c>
      <c r="E704" s="37" t="n">
        <v>46265</v>
      </c>
      <c r="F704" s="6" t="inlineStr">
        <is>
          <t>Virgin Australia Airlines Pty Ltd</t>
        </is>
      </c>
      <c r="G704" s="39" t="n">
        <v>0</v>
      </c>
      <c r="H704" s="39" t="n">
        <v>5040</v>
      </c>
      <c r="I704" s="6" t="inlineStr">
        <is>
          <t>2606903 - Virgin FY26 Results [PRD]</t>
        </is>
      </c>
      <c r="J704" s="6" t="inlineStr">
        <is>
          <t>INV-10617</t>
        </is>
      </c>
      <c r="K704" s="6" t="inlineStr">
        <is>
          <t>Virgin Australia - FY26 Results &amp; Sell-side Analyst Call 28.08.2026 (VAA3037957)</t>
        </is>
      </c>
      <c r="L704" s="6" t="inlineStr">
        <is>
          <t>Virgin Australia Airlines Pty Ltd - Live Video Webcasting &amp; 60 Month Archiving - Including Additional Redundancy</t>
        </is>
      </c>
      <c r="M704" s="6" t="inlineStr">
        <is>
          <t>PRODUCTION</t>
        </is>
      </c>
    </row>
    <row r="705">
      <c r="A705" s="6" t="n">
        <v>42700</v>
      </c>
      <c r="B705" s="6" t="n">
        <v>42700</v>
      </c>
      <c r="C705" s="6" t="inlineStr">
        <is>
          <t>Conference Call Charge</t>
        </is>
      </c>
      <c r="D705" s="6" t="inlineStr">
        <is>
          <t>Receivable Invoice</t>
        </is>
      </c>
      <c r="E705" s="37" t="n">
        <v>46265</v>
      </c>
      <c r="F705" s="6" t="inlineStr">
        <is>
          <t>Ventia</t>
        </is>
      </c>
      <c r="G705" s="39" t="n">
        <v>0</v>
      </c>
      <c r="H705" s="39" t="n">
        <v>4000</v>
      </c>
      <c r="I705" s="6" t="inlineStr">
        <is>
          <t>26071501 - Ventia - Half Year Results Briefing - 24.8.26 [PRD]</t>
        </is>
      </c>
      <c r="J705" s="6" t="inlineStr">
        <is>
          <t>INV-10612</t>
        </is>
      </c>
      <c r="K705" s="6" t="inlineStr">
        <is>
          <t>Ventia - Half Year Results Briefing 24.08.2026 (PO4701367073)</t>
        </is>
      </c>
      <c r="L705" s="6" t="inlineStr">
        <is>
          <t>Ventia - Webcasting</t>
        </is>
      </c>
      <c r="M705" s="6" t="inlineStr">
        <is>
          <t>PRODUCTION</t>
        </is>
      </c>
    </row>
    <row r="706">
      <c r="A706" s="6" t="n">
        <v>42700</v>
      </c>
      <c r="B706" s="6" t="n">
        <v>42700</v>
      </c>
      <c r="C706" s="6" t="inlineStr">
        <is>
          <t>Conference Call Charge</t>
        </is>
      </c>
      <c r="D706" s="6" t="inlineStr">
        <is>
          <t>Manual Journal</t>
        </is>
      </c>
      <c r="E706" s="37" t="n">
        <v>46265</v>
      </c>
      <c r="F706" s="6" t="inlineStr">
        <is>
          <t>APT Management Services Pty Limited</t>
        </is>
      </c>
      <c r="G706" s="39" t="n">
        <v>0</v>
      </c>
      <c r="H706" s="39" t="n">
        <v>3575</v>
      </c>
      <c r="I706" s="6" t="inlineStr">
        <is>
          <t>25121208 - APA HYR &amp; FYR Package 2026 [PRD]</t>
        </is>
      </c>
      <c r="J706" s="6" t="n"/>
      <c r="K706" s="6" t="inlineStr">
        <is>
          <t>#70437</t>
        </is>
      </c>
      <c r="L706" s="6" t="inlineStr">
        <is>
          <t>WIP Journal August 2026 - APA FYR August 2026 Package - Conference Call (Revenue)</t>
        </is>
      </c>
      <c r="M706" s="6" t="inlineStr">
        <is>
          <t>PRODUCTION</t>
        </is>
      </c>
    </row>
    <row r="707">
      <c r="A707" s="6" t="n">
        <v>42700</v>
      </c>
      <c r="B707" s="6" t="n">
        <v>42700</v>
      </c>
      <c r="C707" s="6" t="inlineStr">
        <is>
          <t>Conference Call Charge</t>
        </is>
      </c>
      <c r="D707" s="6" t="inlineStr">
        <is>
          <t>Manual Journal</t>
        </is>
      </c>
      <c r="E707" s="37" t="n">
        <v>46265</v>
      </c>
      <c r="F707" s="6" t="inlineStr">
        <is>
          <t>APT Management Services Pty Limited</t>
        </is>
      </c>
      <c r="G707" s="39" t="n">
        <v>0</v>
      </c>
      <c r="H707" s="39" t="n">
        <v>600</v>
      </c>
      <c r="I707" s="6" t="inlineStr">
        <is>
          <t>26061108 - APA - Qtly All Hands FYR26 - 20.8.26 [PRD]</t>
        </is>
      </c>
      <c r="J707" s="6" t="n"/>
      <c r="K707" s="6" t="inlineStr">
        <is>
          <t>#70437</t>
        </is>
      </c>
      <c r="L707" s="6" t="inlineStr">
        <is>
          <t>WIP Journal August 2026 - APA FYR All Hands August 2026 Package - Conf Call (Revenue) INV-10521</t>
        </is>
      </c>
      <c r="M707" s="6" t="inlineStr">
        <is>
          <t>PRODUCTION</t>
        </is>
      </c>
    </row>
    <row r="708">
      <c r="A708" s="6" t="n">
        <v>42800</v>
      </c>
      <c r="B708" s="6" t="n">
        <v>42800</v>
      </c>
      <c r="C708" s="6" t="inlineStr">
        <is>
          <t>Tech Consulting/Project Manage</t>
        </is>
      </c>
      <c r="D708" s="6" t="inlineStr">
        <is>
          <t>Manual Journal</t>
        </is>
      </c>
      <c r="E708" s="37" t="n">
        <v>46234</v>
      </c>
      <c r="F708" s="6" t="inlineStr">
        <is>
          <t>Aware Super</t>
        </is>
      </c>
      <c r="G708" s="39" t="n">
        <v>0</v>
      </c>
      <c r="H708" s="39" t="n">
        <v>1821.25</v>
      </c>
      <c r="I708" s="6" t="inlineStr">
        <is>
          <t>2604704 - Aware Super Seminar Room Audio Upgrade [INT]</t>
        </is>
      </c>
      <c r="J708" s="6" t="n"/>
      <c r="K708" s="6" t="inlineStr">
        <is>
          <t>#69497</t>
        </is>
      </c>
      <c r="L708" s="6" t="inlineStr">
        <is>
          <t>WIP Journal July 2026 - Aware Super Seminar Room Audio Upgrade [INT] Revenue</t>
        </is>
      </c>
      <c r="M708" s="6" t="inlineStr">
        <is>
          <t>INTEGRATION</t>
        </is>
      </c>
    </row>
    <row r="709">
      <c r="A709" s="6" t="n">
        <v>42800</v>
      </c>
      <c r="B709" s="6" t="n">
        <v>42800</v>
      </c>
      <c r="C709" s="6" t="inlineStr">
        <is>
          <t>Tech Consulting/Project Manage</t>
        </is>
      </c>
      <c r="D709" s="6" t="inlineStr">
        <is>
          <t>Manual Journal</t>
        </is>
      </c>
      <c r="E709" s="37" t="n">
        <v>46265</v>
      </c>
      <c r="F709" s="6" t="inlineStr">
        <is>
          <t>Aware Super</t>
        </is>
      </c>
      <c r="G709" s="39" t="n">
        <v>0</v>
      </c>
      <c r="H709" s="39" t="n">
        <v>671</v>
      </c>
      <c r="I709" s="6" t="inlineStr">
        <is>
          <t>26062503 - Aware Super 24.16 UC Engine Replacement [INT]</t>
        </is>
      </c>
      <c r="J709" s="6" t="n"/>
      <c r="K709" s="6" t="inlineStr">
        <is>
          <t>#70428</t>
        </is>
      </c>
      <c r="L709" s="6" t="inlineStr">
        <is>
          <t>Pre-PROD &amp; INT Work Accrual for September 2026 - Aware Super 24.16 UC Engine Replacement [INT] Labour Revenue INV-10619 | Pre work</t>
        </is>
      </c>
      <c r="M709" s="6" t="inlineStr">
        <is>
          <t>INTEGRATION</t>
        </is>
      </c>
    </row>
    <row r="710">
      <c r="A710" s="6" t="n">
        <v>42800</v>
      </c>
      <c r="B710" s="6" t="n">
        <v>42800</v>
      </c>
      <c r="C710" s="6" t="inlineStr">
        <is>
          <t>Tech Consulting/Project Manage</t>
        </is>
      </c>
      <c r="D710" s="6" t="inlineStr">
        <is>
          <t>Manual Journal</t>
        </is>
      </c>
      <c r="E710" s="37" t="n">
        <v>46265</v>
      </c>
      <c r="F710" s="6" t="inlineStr">
        <is>
          <t>DaFF</t>
        </is>
      </c>
      <c r="G710" s="39" t="n">
        <v>0</v>
      </c>
      <c r="H710" s="39" t="n">
        <v>536.25</v>
      </c>
      <c r="I710" s="6" t="inlineStr">
        <is>
          <t>25021901 - DAFF Technology Standard[CONS]</t>
        </is>
      </c>
      <c r="J710" s="6" t="n"/>
      <c r="K710" s="6" t="inlineStr">
        <is>
          <t>#70437</t>
        </is>
      </c>
      <c r="L710" s="6" t="inlineStr">
        <is>
          <t>WIP Journal August 2026 - DAFF Consulting services invoiced in advance (INV9860)</t>
        </is>
      </c>
      <c r="M710" s="6" t="inlineStr">
        <is>
          <t>CONSULTING</t>
        </is>
      </c>
    </row>
    <row r="711">
      <c r="A711" s="6" t="n">
        <v>42800</v>
      </c>
      <c r="B711" s="6" t="n">
        <v>42800</v>
      </c>
      <c r="C711" s="6" t="inlineStr">
        <is>
          <t>Tech Consulting/Project Manage</t>
        </is>
      </c>
      <c r="D711" s="6" t="inlineStr">
        <is>
          <t>Manual Journal</t>
        </is>
      </c>
      <c r="E711" s="37" t="n">
        <v>46265</v>
      </c>
      <c r="F711" s="6" t="inlineStr">
        <is>
          <t>Aware Super</t>
        </is>
      </c>
      <c r="G711" s="39" t="n">
        <v>0</v>
      </c>
      <c r="H711" s="39" t="n">
        <v>1361.25</v>
      </c>
      <c r="I711" s="6" t="inlineStr">
        <is>
          <t>2604704 - Aware Super Seminar Room Audio Upgrade [INT]</t>
        </is>
      </c>
      <c r="J711" s="6" t="n"/>
      <c r="K711" s="6" t="inlineStr">
        <is>
          <t>#70437</t>
        </is>
      </c>
      <c r="L711" s="6" t="inlineStr">
        <is>
          <t>WIP Journal August 2026 - Aware Super Seminar Room Audio Upgrade [INT] Revenue</t>
        </is>
      </c>
      <c r="M711" s="6" t="inlineStr">
        <is>
          <t>INTEGRATION</t>
        </is>
      </c>
    </row>
    <row r="712">
      <c r="A712" s="6" t="n">
        <v>42800</v>
      </c>
      <c r="B712" s="6" t="n">
        <v>42800</v>
      </c>
      <c r="C712" s="6" t="inlineStr">
        <is>
          <t>Tech Consulting/Project Manage</t>
        </is>
      </c>
      <c r="D712" s="6" t="inlineStr">
        <is>
          <t>Manual Journal</t>
        </is>
      </c>
      <c r="E712" s="37" t="n">
        <v>46265</v>
      </c>
      <c r="F712" s="6" t="inlineStr">
        <is>
          <t>Aware Super</t>
        </is>
      </c>
      <c r="G712" s="39" t="n">
        <v>1450</v>
      </c>
      <c r="H712" s="39" t="n">
        <v>0</v>
      </c>
      <c r="I712" s="6" t="inlineStr">
        <is>
          <t>26062901 - Aware | SYD 28.06 Services [INT]</t>
        </is>
      </c>
      <c r="J712" s="6" t="n"/>
      <c r="K712" s="6" t="inlineStr">
        <is>
          <t>#70437</t>
        </is>
      </c>
      <c r="L712" s="6" t="inlineStr">
        <is>
          <t>WIP Journal August 2026 - Aware | SYD 28.06 Services [INT] Labour Revenue Pre work</t>
        </is>
      </c>
      <c r="M712" s="6" t="inlineStr">
        <is>
          <t>INTEGRATION</t>
        </is>
      </c>
    </row>
    <row r="713">
      <c r="A713" s="6" t="n">
        <v>42900</v>
      </c>
      <c r="B713" s="6" t="n">
        <v>42900</v>
      </c>
      <c r="C713" s="6" t="inlineStr">
        <is>
          <t>Tech Event Management</t>
        </is>
      </c>
      <c r="D713" s="6" t="inlineStr">
        <is>
          <t>Receivable Invoice</t>
        </is>
      </c>
      <c r="E713" s="37" t="n">
        <v>46210</v>
      </c>
      <c r="F713" s="6" t="inlineStr">
        <is>
          <t>PwC Services</t>
        </is>
      </c>
      <c r="G713" s="39" t="n">
        <v>0</v>
      </c>
      <c r="H713" s="39" t="n">
        <v>115</v>
      </c>
      <c r="I713" s="6" t="inlineStr">
        <is>
          <t>26062201 - PWC - Tax &amp; Legal Webcast 02.07.26 [PRD]</t>
        </is>
      </c>
      <c r="J713" s="6" t="inlineStr">
        <is>
          <t>INV-10515</t>
        </is>
      </c>
      <c r="K713" s="6" t="inlineStr">
        <is>
          <t>PO2601200294</t>
        </is>
      </c>
      <c r="L713" s="6" t="inlineStr">
        <is>
          <t>PwC Services - Project Management (Production)</t>
        </is>
      </c>
      <c r="M713" s="6" t="inlineStr">
        <is>
          <t>PRODUCTION</t>
        </is>
      </c>
    </row>
    <row r="714">
      <c r="A714" s="6" t="n">
        <v>42900</v>
      </c>
      <c r="B714" s="6" t="n">
        <v>42900</v>
      </c>
      <c r="C714" s="6" t="inlineStr">
        <is>
          <t>Tech Event Management</t>
        </is>
      </c>
      <c r="D714" s="6" t="inlineStr">
        <is>
          <t>Receivable Invoice</t>
        </is>
      </c>
      <c r="E714" s="37" t="n">
        <v>46218</v>
      </c>
      <c r="F714" s="6" t="inlineStr">
        <is>
          <t>APT Management Services Pty Limited</t>
        </is>
      </c>
      <c r="G714" s="39" t="n">
        <v>0</v>
      </c>
      <c r="H714" s="39" t="n">
        <v>690</v>
      </c>
      <c r="I714" s="6" t="inlineStr">
        <is>
          <t>26061108 - APA - Qtly All Hands FYR26 - 20.8.26 [PRD]</t>
        </is>
      </c>
      <c r="J714" s="6" t="inlineStr">
        <is>
          <t>INV-10521</t>
        </is>
      </c>
      <c r="K714" s="6" t="inlineStr">
        <is>
          <t>PO-00030766</t>
        </is>
      </c>
      <c r="L714" s="6" t="inlineStr">
        <is>
          <t>APT Management Services Pty Limited - Project Management (Production)</t>
        </is>
      </c>
      <c r="M714" s="6" t="inlineStr">
        <is>
          <t>PRODUCTION</t>
        </is>
      </c>
    </row>
    <row r="715">
      <c r="A715" s="6" t="n">
        <v>42900</v>
      </c>
      <c r="B715" s="6" t="n">
        <v>42900</v>
      </c>
      <c r="C715" s="6" t="inlineStr">
        <is>
          <t>Tech Event Management</t>
        </is>
      </c>
      <c r="D715" s="6" t="inlineStr">
        <is>
          <t>Receivable Invoice</t>
        </is>
      </c>
      <c r="E715" s="37" t="n">
        <v>46218</v>
      </c>
      <c r="F715" s="6" t="inlineStr">
        <is>
          <t>APT Management Services Pty Limited</t>
        </is>
      </c>
      <c r="G715" s="39" t="n">
        <v>0</v>
      </c>
      <c r="H715" s="39" t="n">
        <v>690</v>
      </c>
      <c r="I715" s="6" t="inlineStr">
        <is>
          <t>26061607 - APA - Qtly All Hands (BNE) - 4.11.26 [PRD]</t>
        </is>
      </c>
      <c r="J715" s="6" t="inlineStr">
        <is>
          <t>INV-10521</t>
        </is>
      </c>
      <c r="K715" s="6" t="inlineStr">
        <is>
          <t>PO-00030766</t>
        </is>
      </c>
      <c r="L715" s="6" t="inlineStr">
        <is>
          <t>APT Management Services Pty Limited - Project Management (Production)</t>
        </is>
      </c>
      <c r="M715" s="6" t="inlineStr">
        <is>
          <t>PRODUCTION</t>
        </is>
      </c>
    </row>
    <row r="716">
      <c r="A716" s="6" t="n">
        <v>42900</v>
      </c>
      <c r="B716" s="6" t="n">
        <v>42900</v>
      </c>
      <c r="C716" s="6" t="inlineStr">
        <is>
          <t>Tech Event Management</t>
        </is>
      </c>
      <c r="D716" s="6" t="inlineStr">
        <is>
          <t>Receivable Invoice</t>
        </is>
      </c>
      <c r="E716" s="37" t="n">
        <v>46218</v>
      </c>
      <c r="F716" s="6" t="inlineStr">
        <is>
          <t>APT Management Services Pty Limited</t>
        </is>
      </c>
      <c r="G716" s="39" t="n">
        <v>0</v>
      </c>
      <c r="H716" s="39" t="n">
        <v>690</v>
      </c>
      <c r="I716" s="6" t="inlineStr">
        <is>
          <t>26061608 - APA - Qtly All Hands Sydney - Feb 27 [PRD]</t>
        </is>
      </c>
      <c r="J716" s="6" t="inlineStr">
        <is>
          <t>INV-10521</t>
        </is>
      </c>
      <c r="K716" s="6" t="inlineStr">
        <is>
          <t>PO-00030766</t>
        </is>
      </c>
      <c r="L716" s="6" t="inlineStr">
        <is>
          <t>APT Management Services Pty Limited - Project Management (Production)</t>
        </is>
      </c>
      <c r="M716" s="6" t="inlineStr">
        <is>
          <t>PRODUCTION</t>
        </is>
      </c>
    </row>
    <row r="717">
      <c r="A717" s="6" t="n">
        <v>42900</v>
      </c>
      <c r="B717" s="6" t="n">
        <v>42900</v>
      </c>
      <c r="C717" s="6" t="inlineStr">
        <is>
          <t>Tech Event Management</t>
        </is>
      </c>
      <c r="D717" s="6" t="inlineStr">
        <is>
          <t>Receivable Invoice</t>
        </is>
      </c>
      <c r="E717" s="37" t="n">
        <v>46218</v>
      </c>
      <c r="F717" s="6" t="inlineStr">
        <is>
          <t>APT Management Services Pty Limited</t>
        </is>
      </c>
      <c r="G717" s="39" t="n">
        <v>0</v>
      </c>
      <c r="H717" s="39" t="n">
        <v>690</v>
      </c>
      <c r="I717" s="6" t="inlineStr">
        <is>
          <t>26061609 - APA Qtly All Hands Perth - May 2027 [PRD]</t>
        </is>
      </c>
      <c r="J717" s="6" t="inlineStr">
        <is>
          <t>INV-10521</t>
        </is>
      </c>
      <c r="K717" s="6" t="inlineStr">
        <is>
          <t>PO-00030766</t>
        </is>
      </c>
      <c r="L717" s="6" t="inlineStr">
        <is>
          <t>APT Management Services Pty Limited - Project Management (Production)</t>
        </is>
      </c>
      <c r="M717" s="6" t="inlineStr">
        <is>
          <t>PRODUCTION</t>
        </is>
      </c>
    </row>
    <row r="718">
      <c r="A718" s="6" t="n">
        <v>42900</v>
      </c>
      <c r="B718" s="6" t="n">
        <v>42900</v>
      </c>
      <c r="C718" s="6" t="inlineStr">
        <is>
          <t>Tech Event Management</t>
        </is>
      </c>
      <c r="D718" s="6" t="inlineStr">
        <is>
          <t>Receivable Invoice</t>
        </is>
      </c>
      <c r="E718" s="37" t="n">
        <v>46234</v>
      </c>
      <c r="F718" s="6" t="inlineStr">
        <is>
          <t>Microsoft Pty Ltd</t>
        </is>
      </c>
      <c r="G718" s="39" t="n">
        <v>0</v>
      </c>
      <c r="H718" s="39" t="n">
        <v>230</v>
      </c>
      <c r="I718" s="6" t="inlineStr">
        <is>
          <t>26052703 - Microsoft Town Hall - 21.7.26 [PRD]</t>
        </is>
      </c>
      <c r="J718" s="6" t="inlineStr">
        <is>
          <t>INV-10554</t>
        </is>
      </c>
      <c r="K718" s="6" t="inlineStr">
        <is>
          <t>PO 10160645</t>
        </is>
      </c>
      <c r="L718" s="6" t="inlineStr">
        <is>
          <t>Microsoft Pty Ltd - Project Management (Production)</t>
        </is>
      </c>
      <c r="M718" s="6" t="inlineStr">
        <is>
          <t>PRODUCTION</t>
        </is>
      </c>
    </row>
    <row r="719">
      <c r="A719" s="6" t="n">
        <v>42900</v>
      </c>
      <c r="B719" s="6" t="n">
        <v>42900</v>
      </c>
      <c r="C719" s="6" t="inlineStr">
        <is>
          <t>Tech Event Management</t>
        </is>
      </c>
      <c r="D719" s="6" t="inlineStr">
        <is>
          <t>Receivable Invoice</t>
        </is>
      </c>
      <c r="E719" s="37" t="n">
        <v>46234</v>
      </c>
      <c r="F719" s="6" t="inlineStr">
        <is>
          <t>Ventia</t>
        </is>
      </c>
      <c r="G719" s="39" t="n">
        <v>0</v>
      </c>
      <c r="H719" s="39" t="n">
        <v>920</v>
      </c>
      <c r="I719" s="6" t="inlineStr">
        <is>
          <t>2604202 - Ventia - Ventia Awards - 30.7.26 [PRD]</t>
        </is>
      </c>
      <c r="J719" s="6" t="inlineStr">
        <is>
          <t>INV-10557</t>
        </is>
      </c>
      <c r="K719" s="6" t="inlineStr">
        <is>
          <t>Ventia Awards 29-30.7.2026 Quote V6.0 (6099)</t>
        </is>
      </c>
      <c r="L719" s="6" t="inlineStr">
        <is>
          <t>Ventia - Project Management (Production)</t>
        </is>
      </c>
      <c r="M719" s="6" t="inlineStr">
        <is>
          <t>PRODUCTION</t>
        </is>
      </c>
    </row>
    <row r="720">
      <c r="A720" s="6" t="n">
        <v>42900</v>
      </c>
      <c r="B720" s="6" t="n">
        <v>42900</v>
      </c>
      <c r="C720" s="6" t="inlineStr">
        <is>
          <t>Tech Event Management</t>
        </is>
      </c>
      <c r="D720" s="6" t="inlineStr">
        <is>
          <t>Receivable Invoice</t>
        </is>
      </c>
      <c r="E720" s="37" t="n">
        <v>46234</v>
      </c>
      <c r="F720" s="6" t="inlineStr">
        <is>
          <t>PwC Services</t>
        </is>
      </c>
      <c r="G720" s="39" t="n">
        <v>0</v>
      </c>
      <c r="H720" s="39" t="n">
        <v>115</v>
      </c>
      <c r="I720" s="6" t="inlineStr">
        <is>
          <t>26062202 - PWC - Early Careers Webcast - 29.7.26 [PRD]</t>
        </is>
      </c>
      <c r="J720" s="6" t="inlineStr">
        <is>
          <t>INV-10555</t>
        </is>
      </c>
      <c r="K720" s="6" t="inlineStr">
        <is>
          <t>PO2601200299</t>
        </is>
      </c>
      <c r="L720" s="6" t="inlineStr">
        <is>
          <t>PwC Services - Project Management (Production)</t>
        </is>
      </c>
      <c r="M720" s="6" t="inlineStr">
        <is>
          <t>PRODUCTION</t>
        </is>
      </c>
    </row>
    <row r="721">
      <c r="A721" s="6" t="n">
        <v>42900</v>
      </c>
      <c r="B721" s="6" t="n">
        <v>42900</v>
      </c>
      <c r="C721" s="6" t="inlineStr">
        <is>
          <t>Tech Event Management</t>
        </is>
      </c>
      <c r="D721" s="6" t="inlineStr">
        <is>
          <t>Manual Journal</t>
        </is>
      </c>
      <c r="E721" s="37" t="n">
        <v>46234</v>
      </c>
      <c r="F721" s="6" t="inlineStr">
        <is>
          <t>APT Management Services Pty Limited</t>
        </is>
      </c>
      <c r="G721" s="39" t="n">
        <v>690</v>
      </c>
      <c r="H721" s="39" t="n">
        <v>0</v>
      </c>
      <c r="I721" s="6" t="inlineStr">
        <is>
          <t>26061108 - APA - Qtly All Hands FYR26 - 20.8.26 [PRD]</t>
        </is>
      </c>
      <c r="J721" s="6" t="n"/>
      <c r="K721" s="6" t="inlineStr">
        <is>
          <t>#69449</t>
        </is>
      </c>
      <c r="L721" s="6" t="inlineStr">
        <is>
          <t xml:space="preserve">APA Production Package FY2027 Reclass INV-10522 - APA FYR All Hands August 2026 Package - Tech  Event Mgmt (Revenue) INV-10522
</t>
        </is>
      </c>
      <c r="M721" s="6" t="inlineStr">
        <is>
          <t>PRODUCTION</t>
        </is>
      </c>
    </row>
    <row r="722">
      <c r="A722" s="6" t="n">
        <v>42900</v>
      </c>
      <c r="B722" s="6" t="n">
        <v>42900</v>
      </c>
      <c r="C722" s="6" t="inlineStr">
        <is>
          <t>Tech Event Management</t>
        </is>
      </c>
      <c r="D722" s="6" t="inlineStr">
        <is>
          <t>Manual Journal</t>
        </is>
      </c>
      <c r="E722" s="37" t="n">
        <v>46234</v>
      </c>
      <c r="F722" s="6" t="inlineStr">
        <is>
          <t>APT Management Services Pty Limited</t>
        </is>
      </c>
      <c r="G722" s="39" t="n">
        <v>690</v>
      </c>
      <c r="H722" s="39" t="n">
        <v>0</v>
      </c>
      <c r="I722" s="6" t="inlineStr">
        <is>
          <t>26061607 - APA - Qtly All Hands (BNE) - 4.11.26 [PRD]</t>
        </is>
      </c>
      <c r="J722" s="6" t="n"/>
      <c r="K722" s="6" t="inlineStr">
        <is>
          <t>#69449</t>
        </is>
      </c>
      <c r="L722" s="6" t="inlineStr">
        <is>
          <t xml:space="preserve">APA Production Package FY2027 Reclass INV-10522 - APA Qtrly All Hands Nov 2026 Package - Tech  Event Mgmt (Revenue) INV-10522
</t>
        </is>
      </c>
      <c r="M722" s="6" t="inlineStr">
        <is>
          <t>PRODUCTION</t>
        </is>
      </c>
    </row>
    <row r="723">
      <c r="A723" s="6" t="n">
        <v>42900</v>
      </c>
      <c r="B723" s="6" t="n">
        <v>42900</v>
      </c>
      <c r="C723" s="6" t="inlineStr">
        <is>
          <t>Tech Event Management</t>
        </is>
      </c>
      <c r="D723" s="6" t="inlineStr">
        <is>
          <t>Manual Journal</t>
        </is>
      </c>
      <c r="E723" s="37" t="n">
        <v>46234</v>
      </c>
      <c r="F723" s="6" t="inlineStr">
        <is>
          <t>APT Management Services Pty Limited</t>
        </is>
      </c>
      <c r="G723" s="39" t="n">
        <v>690</v>
      </c>
      <c r="H723" s="39" t="n">
        <v>0</v>
      </c>
      <c r="I723" s="6" t="inlineStr">
        <is>
          <t>26061608 - APA - Qtly All Hands Sydney - Feb 27 [PRD]</t>
        </is>
      </c>
      <c r="J723" s="6" t="n"/>
      <c r="K723" s="6" t="inlineStr">
        <is>
          <t>#69449</t>
        </is>
      </c>
      <c r="L723" s="6" t="inlineStr">
        <is>
          <t xml:space="preserve">APA Production Package FY2027 Reclass INV-10522 - APA Qtrly All Hands Feb 2027 Package - Tech  Event Mgmt (Revenue) INV-10522
</t>
        </is>
      </c>
      <c r="M723" s="6" t="inlineStr">
        <is>
          <t>PRODUCTION</t>
        </is>
      </c>
    </row>
    <row r="724">
      <c r="A724" s="6" t="n">
        <v>42900</v>
      </c>
      <c r="B724" s="6" t="n">
        <v>42900</v>
      </c>
      <c r="C724" s="6" t="inlineStr">
        <is>
          <t>Tech Event Management</t>
        </is>
      </c>
      <c r="D724" s="6" t="inlineStr">
        <is>
          <t>Manual Journal</t>
        </is>
      </c>
      <c r="E724" s="37" t="n">
        <v>46234</v>
      </c>
      <c r="F724" s="6" t="inlineStr">
        <is>
          <t>APT Management Services Pty Limited</t>
        </is>
      </c>
      <c r="G724" s="39" t="n">
        <v>690</v>
      </c>
      <c r="H724" s="39" t="n">
        <v>0</v>
      </c>
      <c r="I724" s="6" t="inlineStr">
        <is>
          <t>26061609 - APA Qtly All Hands Perth - May 2027 [PRD]</t>
        </is>
      </c>
      <c r="J724" s="6" t="n"/>
      <c r="K724" s="6" t="inlineStr">
        <is>
          <t>#69449</t>
        </is>
      </c>
      <c r="L724" s="6" t="inlineStr">
        <is>
          <t xml:space="preserve">APA Production Package FY2027 Reclass INV-10522 - APA Qtrly All Hands May 2027 Package - Tech  Event Mgmt (Revenue) INV-10522
</t>
        </is>
      </c>
      <c r="M724" s="6" t="inlineStr">
        <is>
          <t>PRODUCTION</t>
        </is>
      </c>
    </row>
    <row r="725">
      <c r="A725" s="6" t="n">
        <v>42900</v>
      </c>
      <c r="B725" s="6" t="n">
        <v>42900</v>
      </c>
      <c r="C725" s="6" t="inlineStr">
        <is>
          <t>Tech Event Management</t>
        </is>
      </c>
      <c r="D725" s="6" t="inlineStr">
        <is>
          <t>Receivable Invoice</t>
        </is>
      </c>
      <c r="E725" s="37" t="n">
        <v>46247</v>
      </c>
      <c r="F725" s="6" t="inlineStr">
        <is>
          <t>PwC Services</t>
        </is>
      </c>
      <c r="G725" s="39" t="n">
        <v>0</v>
      </c>
      <c r="H725" s="39" t="n">
        <v>115</v>
      </c>
      <c r="I725" s="6" t="inlineStr">
        <is>
          <t>26072902 - PWC AI Townhall 6.8.26 [PRD]</t>
        </is>
      </c>
      <c r="J725" s="6" t="inlineStr">
        <is>
          <t>INV-10562</t>
        </is>
      </c>
      <c r="K725" s="6" t="inlineStr">
        <is>
          <t>PO2601703328</t>
        </is>
      </c>
      <c r="L725" s="6" t="inlineStr">
        <is>
          <t>PwC Services - Project Management (Production)</t>
        </is>
      </c>
      <c r="M725" s="6" t="inlineStr">
        <is>
          <t>PRODUCTION</t>
        </is>
      </c>
    </row>
    <row r="726">
      <c r="A726" s="6" t="n">
        <v>42900</v>
      </c>
      <c r="B726" s="6" t="n">
        <v>42900</v>
      </c>
      <c r="C726" s="6" t="inlineStr">
        <is>
          <t>Tech Event Management</t>
        </is>
      </c>
      <c r="D726" s="6" t="inlineStr">
        <is>
          <t>Receivable Invoice</t>
        </is>
      </c>
      <c r="E726" s="37" t="n">
        <v>46253</v>
      </c>
      <c r="F726" s="6" t="inlineStr">
        <is>
          <t>Symal Group</t>
        </is>
      </c>
      <c r="G726" s="39" t="n">
        <v>0</v>
      </c>
      <c r="H726" s="39" t="n">
        <v>230</v>
      </c>
      <c r="I726" s="6" t="inlineStr">
        <is>
          <t>2606904 - Symal - FYR26 (Melb) - 24.8.26 [PRD]</t>
        </is>
      </c>
      <c r="J726" s="6" t="inlineStr">
        <is>
          <t>INV-10567</t>
        </is>
      </c>
      <c r="K726" s="6" t="inlineStr">
        <is>
          <t>Symal - Full Year Results Presentation - 24.08.2026</t>
        </is>
      </c>
      <c r="L726" s="6" t="inlineStr">
        <is>
          <t>Symal Group - Project Management (Production)</t>
        </is>
      </c>
      <c r="M726" s="6" t="inlineStr">
        <is>
          <t>PRODUCTION</t>
        </is>
      </c>
    </row>
    <row r="727">
      <c r="A727" s="6" t="n">
        <v>42900</v>
      </c>
      <c r="B727" s="6" t="n">
        <v>42900</v>
      </c>
      <c r="C727" s="6" t="inlineStr">
        <is>
          <t>Tech Event Management</t>
        </is>
      </c>
      <c r="D727" s="6" t="inlineStr">
        <is>
          <t>Receivable Invoice</t>
        </is>
      </c>
      <c r="E727" s="37" t="n">
        <v>46255</v>
      </c>
      <c r="F727" s="6" t="inlineStr">
        <is>
          <t>ASX Operations Pty Ltd</t>
        </is>
      </c>
      <c r="G727" s="39" t="n">
        <v>0</v>
      </c>
      <c r="H727" s="39" t="n">
        <v>690</v>
      </c>
      <c r="I727" s="6" t="inlineStr">
        <is>
          <t>26052702 - ASX - FYR - 13.8.26 [PRD]</t>
        </is>
      </c>
      <c r="J727" s="6" t="inlineStr">
        <is>
          <t>INV-10576</t>
        </is>
      </c>
      <c r="K727" s="6" t="inlineStr">
        <is>
          <t>ASX - FY26 Financial Results Briefing 13.08.2026</t>
        </is>
      </c>
      <c r="L727" s="6" t="inlineStr">
        <is>
          <t>ASX Operations Pty Ltd - Project Management (Production)</t>
        </is>
      </c>
      <c r="M727" s="6" t="inlineStr">
        <is>
          <t>PRODUCTION</t>
        </is>
      </c>
    </row>
    <row r="728">
      <c r="A728" s="6" t="n">
        <v>42900</v>
      </c>
      <c r="B728" s="6" t="n">
        <v>42900</v>
      </c>
      <c r="C728" s="6" t="inlineStr">
        <is>
          <t>Tech Event Management</t>
        </is>
      </c>
      <c r="D728" s="6" t="inlineStr">
        <is>
          <t>Receivable Invoice</t>
        </is>
      </c>
      <c r="E728" s="37" t="n">
        <v>46255</v>
      </c>
      <c r="F728" s="6" t="inlineStr">
        <is>
          <t>The CEO Institute (CEOi)</t>
        </is>
      </c>
      <c r="G728" s="39" t="n">
        <v>0</v>
      </c>
      <c r="H728" s="39" t="n">
        <v>230</v>
      </c>
      <c r="I728" s="6" t="inlineStr">
        <is>
          <t>26063002 - CEOi - CEO Connect - 11.8.26 [PRD]</t>
        </is>
      </c>
      <c r="J728" s="6" t="inlineStr">
        <is>
          <t>INV-10581</t>
        </is>
      </c>
      <c r="K728" s="6" t="inlineStr">
        <is>
          <t>CEO Institute - CEO Connect 2026 - 11.8.26</t>
        </is>
      </c>
      <c r="L728" s="6" t="inlineStr">
        <is>
          <t>The CEO Institute (CEOi) - Project Management (Production)</t>
        </is>
      </c>
      <c r="M728" s="6" t="inlineStr">
        <is>
          <t>PRODUCTION</t>
        </is>
      </c>
    </row>
    <row r="729">
      <c r="A729" s="6" t="n">
        <v>42900</v>
      </c>
      <c r="B729" s="6" t="n">
        <v>42900</v>
      </c>
      <c r="C729" s="6" t="inlineStr">
        <is>
          <t>Tech Event Management</t>
        </is>
      </c>
      <c r="D729" s="6" t="inlineStr">
        <is>
          <t>Receivable Invoice</t>
        </is>
      </c>
      <c r="E729" s="37" t="n">
        <v>46259</v>
      </c>
      <c r="F729" s="6" t="inlineStr">
        <is>
          <t>MUFG Corporate Markets IR Pty Ltd</t>
        </is>
      </c>
      <c r="G729" s="39" t="n">
        <v>0</v>
      </c>
      <c r="H729" s="39" t="n">
        <v>1380</v>
      </c>
      <c r="I729" s="6" t="inlineStr">
        <is>
          <t>26061104 - MUFG - FYR26 - 12.8.26 [PRD]</t>
        </is>
      </c>
      <c r="J729" s="6" t="inlineStr">
        <is>
          <t>INV -10585</t>
        </is>
      </c>
      <c r="K729" s="6" t="inlineStr">
        <is>
          <t>Orient Capital - Suncorp Results 12.08.2026</t>
        </is>
      </c>
      <c r="L729" s="6" t="inlineStr">
        <is>
          <t>MUFG Corporate Markets IR Pty Ltd - Project Management (Production)</t>
        </is>
      </c>
      <c r="M729" s="6" t="inlineStr">
        <is>
          <t>PRODUCTION</t>
        </is>
      </c>
    </row>
    <row r="730">
      <c r="A730" s="6" t="n">
        <v>42900</v>
      </c>
      <c r="B730" s="6" t="n">
        <v>42900</v>
      </c>
      <c r="C730" s="6" t="inlineStr">
        <is>
          <t>Tech Event Management</t>
        </is>
      </c>
      <c r="D730" s="6" t="inlineStr">
        <is>
          <t>Receivable Invoice</t>
        </is>
      </c>
      <c r="E730" s="37" t="n">
        <v>46259</v>
      </c>
      <c r="F730" s="6" t="inlineStr">
        <is>
          <t>Downer EDI Limited</t>
        </is>
      </c>
      <c r="G730" s="39" t="n">
        <v>0</v>
      </c>
      <c r="H730" s="39" t="n">
        <v>345</v>
      </c>
      <c r="I730" s="6" t="inlineStr">
        <is>
          <t>26061107 - Downer - FYR 2026 - 20.8.26 [PRD]</t>
        </is>
      </c>
      <c r="J730" s="6" t="inlineStr">
        <is>
          <t>INV-10587</t>
        </is>
      </c>
      <c r="K730" s="6" t="inlineStr">
        <is>
          <t>Downer - Full Year Results Briefing 20.08.2026</t>
        </is>
      </c>
      <c r="L730" s="6" t="inlineStr">
        <is>
          <t>Downer EDI Limited - Project Management (Production)</t>
        </is>
      </c>
      <c r="M730" s="6" t="inlineStr">
        <is>
          <t>PRODUCTION</t>
        </is>
      </c>
    </row>
    <row r="731">
      <c r="A731" s="6" t="n">
        <v>42900</v>
      </c>
      <c r="B731" s="6" t="n">
        <v>42900</v>
      </c>
      <c r="C731" s="6" t="inlineStr">
        <is>
          <t>Tech Event Management</t>
        </is>
      </c>
      <c r="D731" s="6" t="inlineStr">
        <is>
          <t>Receivable Invoice</t>
        </is>
      </c>
      <c r="E731" s="37" t="n">
        <v>46260</v>
      </c>
      <c r="F731" s="6" t="inlineStr">
        <is>
          <t>Garvan Research Foundation</t>
        </is>
      </c>
      <c r="G731" s="39" t="n">
        <v>0</v>
      </c>
      <c r="H731" s="39" t="n">
        <v>115</v>
      </c>
      <c r="I731" s="6" t="inlineStr">
        <is>
          <t>26073110 - Garvan - Weizmann Dinner Event - 20.8.26 [PRD]</t>
        </is>
      </c>
      <c r="J731" s="6" t="inlineStr">
        <is>
          <t>INV-10586</t>
        </is>
      </c>
      <c r="K731" s="6" t="inlineStr">
        <is>
          <t>PO-58394</t>
        </is>
      </c>
      <c r="L731" s="6" t="inlineStr">
        <is>
          <t>Garvan Research Foundation - Project Management (Production)</t>
        </is>
      </c>
      <c r="M731" s="6" t="inlineStr">
        <is>
          <t>PRODUCTION</t>
        </is>
      </c>
    </row>
    <row r="732">
      <c r="A732" s="6" t="n">
        <v>42900</v>
      </c>
      <c r="B732" s="6" t="n">
        <v>42900</v>
      </c>
      <c r="C732" s="6" t="inlineStr">
        <is>
          <t>Tech Event Management</t>
        </is>
      </c>
      <c r="D732" s="6" t="inlineStr">
        <is>
          <t>Receivable Invoice</t>
        </is>
      </c>
      <c r="E732" s="37" t="n">
        <v>46260</v>
      </c>
      <c r="F732" s="6" t="inlineStr">
        <is>
          <t>The Lottery Corporation Limited</t>
        </is>
      </c>
      <c r="G732" s="39" t="n">
        <v>0</v>
      </c>
      <c r="H732" s="39" t="n">
        <v>230</v>
      </c>
      <c r="I732" s="6" t="inlineStr">
        <is>
          <t>26061106 - TLC Full Year Results MEL [PRD]</t>
        </is>
      </c>
      <c r="J732" s="6" t="inlineStr">
        <is>
          <t>INV-10591</t>
        </is>
      </c>
      <c r="K732" s="6" t="inlineStr">
        <is>
          <t>TLC - Full Year Results Briefing 19.08.2026</t>
        </is>
      </c>
      <c r="L732" s="6" t="inlineStr">
        <is>
          <t>The Lottery Corporation Limited - Project Management (Production)</t>
        </is>
      </c>
      <c r="M732" s="6" t="inlineStr">
        <is>
          <t>PRODUCTION</t>
        </is>
      </c>
    </row>
    <row r="733">
      <c r="A733" s="6" t="n">
        <v>42900</v>
      </c>
      <c r="B733" s="6" t="n">
        <v>42900</v>
      </c>
      <c r="C733" s="6" t="inlineStr">
        <is>
          <t>Tech Event Management</t>
        </is>
      </c>
      <c r="D733" s="6" t="inlineStr">
        <is>
          <t>Receivable Invoice</t>
        </is>
      </c>
      <c r="E733" s="37" t="n">
        <v>46261</v>
      </c>
      <c r="F733" s="6" t="inlineStr">
        <is>
          <t>Garvan Research Foundation</t>
        </is>
      </c>
      <c r="G733" s="39" t="n">
        <v>0</v>
      </c>
      <c r="H733" s="39" t="n">
        <v>115</v>
      </c>
      <c r="I733" s="6" t="inlineStr">
        <is>
          <t>26061001 - Garvan August All Clear Event 25.8.26 [PRD]</t>
        </is>
      </c>
      <c r="J733" s="6" t="inlineStr">
        <is>
          <t>INV-10595</t>
        </is>
      </c>
      <c r="K733" s="6" t="inlineStr">
        <is>
          <t>Garvan - August All Clear Event - 25.8.26</t>
        </is>
      </c>
      <c r="L733" s="6" t="inlineStr">
        <is>
          <t>Garvan Research Foundation - Project Management (Production)</t>
        </is>
      </c>
      <c r="M733" s="6" t="inlineStr">
        <is>
          <t>PRODUCTION</t>
        </is>
      </c>
    </row>
    <row r="734">
      <c r="A734" s="6" t="n">
        <v>42900</v>
      </c>
      <c r="B734" s="6" t="n">
        <v>42900</v>
      </c>
      <c r="C734" s="6" t="inlineStr">
        <is>
          <t>Tech Event Management</t>
        </is>
      </c>
      <c r="D734" s="6" t="inlineStr">
        <is>
          <t>Receivable Invoice</t>
        </is>
      </c>
      <c r="E734" s="37" t="n">
        <v>46261</v>
      </c>
      <c r="F734" s="6" t="inlineStr">
        <is>
          <t>ASX Operations Pty Ltd</t>
        </is>
      </c>
      <c r="G734" s="39" t="n">
        <v>0</v>
      </c>
      <c r="H734" s="39" t="n">
        <v>230</v>
      </c>
      <c r="I734" s="6" t="inlineStr">
        <is>
          <t>2608604 - ASX - FYR Employee Town Hall - 13.8.26 [PRD]</t>
        </is>
      </c>
      <c r="J734" s="6" t="inlineStr">
        <is>
          <t>INV-10599</t>
        </is>
      </c>
      <c r="K734" s="6" t="inlineStr">
        <is>
          <t>ASX - Employee Town Hall 13.08.2026</t>
        </is>
      </c>
      <c r="L734" s="6" t="inlineStr">
        <is>
          <t>ASX Operations Pty Ltd - Project Management (Production)</t>
        </is>
      </c>
      <c r="M734" s="6" t="inlineStr">
        <is>
          <t>PRODUCTION</t>
        </is>
      </c>
    </row>
    <row r="735">
      <c r="A735" s="6" t="n">
        <v>42900</v>
      </c>
      <c r="B735" s="6" t="n">
        <v>42900</v>
      </c>
      <c r="C735" s="6" t="inlineStr">
        <is>
          <t>Tech Event Management</t>
        </is>
      </c>
      <c r="D735" s="6" t="inlineStr">
        <is>
          <t>Receivable Invoice</t>
        </is>
      </c>
      <c r="E735" s="37" t="n">
        <v>46265</v>
      </c>
      <c r="F735" s="6" t="inlineStr">
        <is>
          <t>Downer EDI Limited</t>
        </is>
      </c>
      <c r="G735" s="39" t="n">
        <v>0</v>
      </c>
      <c r="H735" s="39" t="n">
        <v>345</v>
      </c>
      <c r="I735" s="6" t="inlineStr">
        <is>
          <t>26073111 - Downer - FYR &amp; Employee Webcast - 25.8.26 [PRD]</t>
        </is>
      </c>
      <c r="J735" s="6" t="inlineStr">
        <is>
          <t>INV-10611</t>
        </is>
      </c>
      <c r="K735" s="6" t="inlineStr">
        <is>
          <t>Downer - Full Year Employee Briefing 25.08.2026</t>
        </is>
      </c>
      <c r="L735" s="6" t="inlineStr">
        <is>
          <t>Downer EDI Limited - Project Management (Production)</t>
        </is>
      </c>
      <c r="M735" s="6" t="inlineStr">
        <is>
          <t>PRODUCTION</t>
        </is>
      </c>
    </row>
    <row r="736">
      <c r="A736" s="6" t="n">
        <v>42900</v>
      </c>
      <c r="B736" s="6" t="n">
        <v>42900</v>
      </c>
      <c r="C736" s="6" t="inlineStr">
        <is>
          <t>Tech Event Management</t>
        </is>
      </c>
      <c r="D736" s="6" t="inlineStr">
        <is>
          <t>Receivable Invoice</t>
        </is>
      </c>
      <c r="E736" s="37" t="n">
        <v>46265</v>
      </c>
      <c r="F736" s="6" t="inlineStr">
        <is>
          <t>Virgin Australia Airlines Pty Ltd</t>
        </is>
      </c>
      <c r="G736" s="39" t="n">
        <v>0</v>
      </c>
      <c r="H736" s="39" t="n">
        <v>460</v>
      </c>
      <c r="I736" s="6" t="inlineStr">
        <is>
          <t>2606903 - Virgin FY26 Results [PRD]</t>
        </is>
      </c>
      <c r="J736" s="6" t="inlineStr">
        <is>
          <t>INV-10617</t>
        </is>
      </c>
      <c r="K736" s="6" t="inlineStr">
        <is>
          <t>Virgin Australia - FY26 Results &amp; Sell-side Analyst Call 28.08.2026 (VAA3037957)</t>
        </is>
      </c>
      <c r="L736" s="6" t="inlineStr">
        <is>
          <t>Virgin Australia Airlines Pty Ltd - Project Management (Production)</t>
        </is>
      </c>
      <c r="M736" s="6" t="inlineStr">
        <is>
          <t>PRODUCTION</t>
        </is>
      </c>
    </row>
    <row r="737">
      <c r="A737" s="6" t="n">
        <v>42900</v>
      </c>
      <c r="B737" s="6" t="n">
        <v>42900</v>
      </c>
      <c r="C737" s="6" t="inlineStr">
        <is>
          <t>Tech Event Management</t>
        </is>
      </c>
      <c r="D737" s="6" t="inlineStr">
        <is>
          <t>Manual Journal</t>
        </is>
      </c>
      <c r="E737" s="37" t="n">
        <v>46265</v>
      </c>
      <c r="F737" s="6" t="inlineStr">
        <is>
          <t>APT Management Services Pty Limited</t>
        </is>
      </c>
      <c r="G737" s="39" t="n">
        <v>0</v>
      </c>
      <c r="H737" s="39" t="n">
        <v>230</v>
      </c>
      <c r="I737" s="6" t="inlineStr">
        <is>
          <t>25121208 - APA HYR &amp; FYR Package 2026 [PRD]</t>
        </is>
      </c>
      <c r="J737" s="6" t="n"/>
      <c r="K737" s="6" t="inlineStr">
        <is>
          <t>#70437</t>
        </is>
      </c>
      <c r="L737" s="6" t="inlineStr">
        <is>
          <t>WIP Journal August 2026 - APA FYR August 2026 Package - Tech Event Mgmt (Revenue)</t>
        </is>
      </c>
      <c r="M737" s="6" t="inlineStr">
        <is>
          <t>PRODUCTION</t>
        </is>
      </c>
    </row>
    <row r="738">
      <c r="A738" s="6" t="n">
        <v>42900</v>
      </c>
      <c r="B738" s="6" t="n">
        <v>42900</v>
      </c>
      <c r="C738" s="6" t="inlineStr">
        <is>
          <t>Tech Event Management</t>
        </is>
      </c>
      <c r="D738" s="6" t="inlineStr">
        <is>
          <t>Manual Journal</t>
        </is>
      </c>
      <c r="E738" s="37" t="n">
        <v>46265</v>
      </c>
      <c r="F738" s="6" t="inlineStr">
        <is>
          <t>APT Management Services Pty Limited</t>
        </is>
      </c>
      <c r="G738" s="39" t="n">
        <v>0</v>
      </c>
      <c r="H738" s="39" t="n">
        <v>690</v>
      </c>
      <c r="I738" s="6" t="inlineStr">
        <is>
          <t>26061108 - APA - Qtly All Hands FYR26 - 20.8.26 [PRD]</t>
        </is>
      </c>
      <c r="J738" s="6" t="n"/>
      <c r="K738" s="6" t="inlineStr">
        <is>
          <t>#70437</t>
        </is>
      </c>
      <c r="L738" s="6" t="inlineStr">
        <is>
          <t>WIP Journal August 2026 - APA FYR All Hands August 2026 Package - Tech  Event Mgmt (Revenue) INV-10521</t>
        </is>
      </c>
      <c r="M738" s="6" t="inlineStr">
        <is>
          <t>PRODUCTION</t>
        </is>
      </c>
    </row>
    <row r="739">
      <c r="A739" s="6" t="n">
        <v>45015</v>
      </c>
      <c r="B739" s="6" t="n">
        <v>45015</v>
      </c>
      <c r="C739" s="6" t="inlineStr">
        <is>
          <t>Freight &amp; Travel - PRD</t>
        </is>
      </c>
      <c r="D739" s="6" t="inlineStr">
        <is>
          <t>Receivable Invoice</t>
        </is>
      </c>
      <c r="E739" s="37" t="n">
        <v>46210</v>
      </c>
      <c r="F739" s="6" t="inlineStr">
        <is>
          <t>The Royal Society of New South Wales</t>
        </is>
      </c>
      <c r="G739" s="39" t="n">
        <v>0</v>
      </c>
      <c r="H739" s="39" t="n">
        <v>300</v>
      </c>
      <c r="I739" s="6" t="inlineStr">
        <is>
          <t>26032301 - RSNSW - OGM - 1.7.2026 [PRD]</t>
        </is>
      </c>
      <c r="J739" s="6" t="inlineStr">
        <is>
          <t>INV-10519</t>
        </is>
      </c>
      <c r="K739" s="6" t="inlineStr">
        <is>
          <t>RSNSW - OGM - Video and Slides Switched/PIP Recording - 1.7.2026</t>
        </is>
      </c>
      <c r="L739" s="6" t="inlineStr">
        <is>
          <t>The Royal Society of New South Wales - Vehicle Delivery Fee</t>
        </is>
      </c>
      <c r="M739" s="6" t="inlineStr">
        <is>
          <t>PRODUCTION</t>
        </is>
      </c>
    </row>
    <row r="740">
      <c r="A740" s="6" t="n">
        <v>45015</v>
      </c>
      <c r="B740" s="6" t="n">
        <v>45015</v>
      </c>
      <c r="C740" s="6" t="inlineStr">
        <is>
          <t>Freight &amp; Travel - PRD</t>
        </is>
      </c>
      <c r="D740" s="6" t="inlineStr">
        <is>
          <t>Receivable Invoice</t>
        </is>
      </c>
      <c r="E740" s="37" t="n">
        <v>46218</v>
      </c>
      <c r="F740" s="6" t="inlineStr">
        <is>
          <t>APT Management Services Pty Limited</t>
        </is>
      </c>
      <c r="G740" s="39" t="n">
        <v>0</v>
      </c>
      <c r="H740" s="39" t="n">
        <v>300</v>
      </c>
      <c r="I740" s="6" t="inlineStr">
        <is>
          <t>26061108 - APA - Qtly All Hands FYR26 - 20.8.26 [PRD]</t>
        </is>
      </c>
      <c r="J740" s="6" t="inlineStr">
        <is>
          <t>INV-10521</t>
        </is>
      </c>
      <c r="K740" s="6" t="inlineStr">
        <is>
          <t>PO-00030766</t>
        </is>
      </c>
      <c r="L740" s="6" t="inlineStr">
        <is>
          <t>APT Management Services Pty Limited - Vehicle Delivery Fee</t>
        </is>
      </c>
      <c r="M740" s="6" t="inlineStr">
        <is>
          <t>PRODUCTION</t>
        </is>
      </c>
    </row>
    <row r="741">
      <c r="A741" s="6" t="n">
        <v>45015</v>
      </c>
      <c r="B741" s="6" t="n">
        <v>45015</v>
      </c>
      <c r="C741" s="6" t="inlineStr">
        <is>
          <t>Freight &amp; Travel - PRD</t>
        </is>
      </c>
      <c r="D741" s="6" t="inlineStr">
        <is>
          <t>Receivable Invoice</t>
        </is>
      </c>
      <c r="E741" s="37" t="n">
        <v>46218</v>
      </c>
      <c r="F741" s="6" t="inlineStr">
        <is>
          <t>APT Management Services Pty Limited</t>
        </is>
      </c>
      <c r="G741" s="39" t="n">
        <v>0</v>
      </c>
      <c r="H741" s="39" t="n">
        <v>300</v>
      </c>
      <c r="I741" s="6" t="inlineStr">
        <is>
          <t>26061607 - APA - Qtly All Hands (BNE) - 4.11.26 [PRD]</t>
        </is>
      </c>
      <c r="J741" s="6" t="inlineStr">
        <is>
          <t>INV-10521</t>
        </is>
      </c>
      <c r="K741" s="6" t="inlineStr">
        <is>
          <t>PO-00030766</t>
        </is>
      </c>
      <c r="L741" s="6" t="inlineStr">
        <is>
          <t>APT Management Services Pty Limited - Vehicle Delivery Fee</t>
        </is>
      </c>
      <c r="M741" s="6" t="inlineStr">
        <is>
          <t>PRODUCTION</t>
        </is>
      </c>
    </row>
    <row r="742">
      <c r="A742" s="6" t="n">
        <v>45015</v>
      </c>
      <c r="B742" s="6" t="n">
        <v>45015</v>
      </c>
      <c r="C742" s="6" t="inlineStr">
        <is>
          <t>Freight &amp; Travel - PRD</t>
        </is>
      </c>
      <c r="D742" s="6" t="inlineStr">
        <is>
          <t>Receivable Invoice</t>
        </is>
      </c>
      <c r="E742" s="37" t="n">
        <v>46218</v>
      </c>
      <c r="F742" s="6" t="inlineStr">
        <is>
          <t>APT Management Services Pty Limited</t>
        </is>
      </c>
      <c r="G742" s="39" t="n">
        <v>0</v>
      </c>
      <c r="H742" s="39" t="n">
        <v>300</v>
      </c>
      <c r="I742" s="6" t="inlineStr">
        <is>
          <t>26061608 - APA - Qtly All Hands Sydney - Feb 27 [PRD]</t>
        </is>
      </c>
      <c r="J742" s="6" t="inlineStr">
        <is>
          <t>INV-10521</t>
        </is>
      </c>
      <c r="K742" s="6" t="inlineStr">
        <is>
          <t>PO-00030766</t>
        </is>
      </c>
      <c r="L742" s="6" t="inlineStr">
        <is>
          <t>APT Management Services Pty Limited - Vehicle Delivery Fee</t>
        </is>
      </c>
      <c r="M742" s="6" t="inlineStr">
        <is>
          <t>PRODUCTION</t>
        </is>
      </c>
    </row>
    <row r="743">
      <c r="A743" s="6" t="n">
        <v>45015</v>
      </c>
      <c r="B743" s="6" t="n">
        <v>45015</v>
      </c>
      <c r="C743" s="6" t="inlineStr">
        <is>
          <t>Freight &amp; Travel - PRD</t>
        </is>
      </c>
      <c r="D743" s="6" t="inlineStr">
        <is>
          <t>Receivable Invoice</t>
        </is>
      </c>
      <c r="E743" s="37" t="n">
        <v>46218</v>
      </c>
      <c r="F743" s="6" t="inlineStr">
        <is>
          <t>APT Management Services Pty Limited</t>
        </is>
      </c>
      <c r="G743" s="39" t="n">
        <v>0</v>
      </c>
      <c r="H743" s="39" t="n">
        <v>300</v>
      </c>
      <c r="I743" s="6" t="inlineStr">
        <is>
          <t>26061609 - APA Qtly All Hands Perth - May 2027 [PRD]</t>
        </is>
      </c>
      <c r="J743" s="6" t="inlineStr">
        <is>
          <t>INV-10521</t>
        </is>
      </c>
      <c r="K743" s="6" t="inlineStr">
        <is>
          <t>PO-00030766</t>
        </is>
      </c>
      <c r="L743" s="6" t="inlineStr">
        <is>
          <t>APT Management Services Pty Limited - Vehicle Delivery Fee</t>
        </is>
      </c>
      <c r="M743" s="6" t="inlineStr">
        <is>
          <t>PRODUCTION</t>
        </is>
      </c>
    </row>
    <row r="744">
      <c r="A744" s="6" t="n">
        <v>45015</v>
      </c>
      <c r="B744" s="6" t="n">
        <v>45015</v>
      </c>
      <c r="C744" s="6" t="inlineStr">
        <is>
          <t>Freight &amp; Travel - PRD</t>
        </is>
      </c>
      <c r="D744" s="6" t="inlineStr">
        <is>
          <t>Receivable Invoice</t>
        </is>
      </c>
      <c r="E744" s="37" t="n">
        <v>46223</v>
      </c>
      <c r="F744" s="6" t="inlineStr">
        <is>
          <t>Chin &amp; Co Group Pty Ltd (T/A Chin Collective)</t>
        </is>
      </c>
      <c r="G744" s="39" t="n">
        <v>0</v>
      </c>
      <c r="H744" s="39" t="n">
        <v>200</v>
      </c>
      <c r="I744" s="6" t="inlineStr">
        <is>
          <t>26063001 - Vega Global - Skykick Ranger - 26.7.26 [PRD]</t>
        </is>
      </c>
      <c r="J744" s="6" t="inlineStr">
        <is>
          <t>INV-10533</t>
        </is>
      </c>
      <c r="K744" s="6" t="inlineStr">
        <is>
          <t>Skykick Ranger - Sydney Performance - 26.7.26</t>
        </is>
      </c>
      <c r="L744" s="6" t="inlineStr">
        <is>
          <t>Chin &amp; Co Group Pty Ltd (T/A Chin Collective) - Delivery Fee</t>
        </is>
      </c>
      <c r="M744" s="6" t="inlineStr">
        <is>
          <t>PRODUCTION</t>
        </is>
      </c>
    </row>
    <row r="745">
      <c r="A745" s="6" t="n">
        <v>45015</v>
      </c>
      <c r="B745" s="6" t="n">
        <v>45015</v>
      </c>
      <c r="C745" s="6" t="inlineStr">
        <is>
          <t>Freight &amp; Travel - PRD</t>
        </is>
      </c>
      <c r="D745" s="6" t="inlineStr">
        <is>
          <t>Receivable Invoice</t>
        </is>
      </c>
      <c r="E745" s="37" t="n">
        <v>46233</v>
      </c>
      <c r="F745" s="6" t="inlineStr">
        <is>
          <t>Arup Australia Services Pty Ltd</t>
        </is>
      </c>
      <c r="G745" s="39" t="n">
        <v>0</v>
      </c>
      <c r="H745" s="39" t="n">
        <v>300</v>
      </c>
      <c r="I745" s="6" t="inlineStr">
        <is>
          <t>2605403 - ARUP - Oves Awards - 23.7.26 [PRD]</t>
        </is>
      </c>
      <c r="J745" s="6" t="inlineStr">
        <is>
          <t>INV-10540</t>
        </is>
      </c>
      <c r="K745" s="6" t="inlineStr">
        <is>
          <t>Arup - The Oves Awards 23.07.2026</t>
        </is>
      </c>
      <c r="L745" s="6" t="inlineStr">
        <is>
          <t>Arup Australia Services Pty Ltd - Vehicle Delivery Fee</t>
        </is>
      </c>
      <c r="M745" s="6" t="inlineStr">
        <is>
          <t>PRODUCTION</t>
        </is>
      </c>
    </row>
    <row r="746">
      <c r="A746" s="6" t="n">
        <v>45015</v>
      </c>
      <c r="B746" s="6" t="n">
        <v>45015</v>
      </c>
      <c r="C746" s="6" t="inlineStr">
        <is>
          <t>Freight &amp; Travel - PRD</t>
        </is>
      </c>
      <c r="D746" s="6" t="inlineStr">
        <is>
          <t>Receivable Invoice</t>
        </is>
      </c>
      <c r="E746" s="37" t="n">
        <v>46234</v>
      </c>
      <c r="F746" s="6" t="inlineStr">
        <is>
          <t>Microsoft Pty Ltd</t>
        </is>
      </c>
      <c r="G746" s="39" t="n">
        <v>0</v>
      </c>
      <c r="H746" s="39" t="n">
        <v>300</v>
      </c>
      <c r="I746" s="6" t="inlineStr">
        <is>
          <t>26052703 - Microsoft Town Hall - 21.7.26 [PRD]</t>
        </is>
      </c>
      <c r="J746" s="6" t="inlineStr">
        <is>
          <t>INV-10554</t>
        </is>
      </c>
      <c r="K746" s="6" t="inlineStr">
        <is>
          <t>PO 10160645</t>
        </is>
      </c>
      <c r="L746" s="6" t="inlineStr">
        <is>
          <t>Microsoft Pty Ltd - Vehicle Delivery Fee</t>
        </is>
      </c>
      <c r="M746" s="6" t="inlineStr">
        <is>
          <t>PRODUCTION</t>
        </is>
      </c>
    </row>
    <row r="747">
      <c r="A747" s="6" t="n">
        <v>45015</v>
      </c>
      <c r="B747" s="6" t="n">
        <v>45015</v>
      </c>
      <c r="C747" s="6" t="inlineStr">
        <is>
          <t>Freight &amp; Travel - PRD</t>
        </is>
      </c>
      <c r="D747" s="6" t="inlineStr">
        <is>
          <t>Receivable Invoice</t>
        </is>
      </c>
      <c r="E747" s="37" t="n">
        <v>46234</v>
      </c>
      <c r="F747" s="6" t="inlineStr">
        <is>
          <t>Ventia</t>
        </is>
      </c>
      <c r="G747" s="39" t="n">
        <v>0</v>
      </c>
      <c r="H747" s="39" t="n">
        <v>300</v>
      </c>
      <c r="I747" s="6" t="inlineStr">
        <is>
          <t>26071303 - Ventia - Melbourne Office Event - 30.7.26 [PRD]</t>
        </is>
      </c>
      <c r="J747" s="6" t="inlineStr">
        <is>
          <t>INV-10558</t>
        </is>
      </c>
      <c r="K747" s="6" t="inlineStr">
        <is>
          <t>Ventia - Melbourne Office Event 30-31.07.2026</t>
        </is>
      </c>
      <c r="L747" s="6" t="inlineStr">
        <is>
          <t>Ventia - Vehicle Delivery Fee</t>
        </is>
      </c>
      <c r="M747" s="6" t="inlineStr">
        <is>
          <t>PRODUCTION</t>
        </is>
      </c>
    </row>
    <row r="748">
      <c r="A748" s="6" t="n">
        <v>45015</v>
      </c>
      <c r="B748" s="6" t="n">
        <v>45015</v>
      </c>
      <c r="C748" s="6" t="inlineStr">
        <is>
          <t>Freight &amp; Travel - PRD</t>
        </is>
      </c>
      <c r="D748" s="6" t="inlineStr">
        <is>
          <t>Receivable Invoice</t>
        </is>
      </c>
      <c r="E748" s="37" t="n">
        <v>46234</v>
      </c>
      <c r="F748" s="6" t="inlineStr">
        <is>
          <t>Ventia</t>
        </is>
      </c>
      <c r="G748" s="39" t="n">
        <v>0</v>
      </c>
      <c r="H748" s="39" t="n">
        <v>600</v>
      </c>
      <c r="I748" s="6" t="inlineStr">
        <is>
          <t>2604202 - Ventia - Ventia Awards - 30.7.26 [PRD]</t>
        </is>
      </c>
      <c r="J748" s="6" t="inlineStr">
        <is>
          <t>INV-10557</t>
        </is>
      </c>
      <c r="K748" s="6" t="inlineStr">
        <is>
          <t>Ventia Awards 29-30.7.2026 Quote V6.0 (6099)</t>
        </is>
      </c>
      <c r="L748" s="6" t="inlineStr">
        <is>
          <t>Ventia - Vehicle Delivery Fee</t>
        </is>
      </c>
      <c r="M748" s="6" t="inlineStr">
        <is>
          <t>PRODUCTION</t>
        </is>
      </c>
    </row>
    <row r="749">
      <c r="A749" s="6" t="n">
        <v>45015</v>
      </c>
      <c r="B749" s="6" t="n">
        <v>45015</v>
      </c>
      <c r="C749" s="6" t="inlineStr">
        <is>
          <t>Freight &amp; Travel - PRD</t>
        </is>
      </c>
      <c r="D749" s="6" t="inlineStr">
        <is>
          <t>Manual Journal</t>
        </is>
      </c>
      <c r="E749" s="37" t="n">
        <v>46234</v>
      </c>
      <c r="F749" s="6" t="inlineStr">
        <is>
          <t>APT Management Services Pty Limited</t>
        </is>
      </c>
      <c r="G749" s="39" t="n">
        <v>300</v>
      </c>
      <c r="H749" s="39" t="n">
        <v>0</v>
      </c>
      <c r="I749" s="6" t="inlineStr">
        <is>
          <t>26061108 - APA - Qtly All Hands FYR26 - 20.8.26 [PRD]</t>
        </is>
      </c>
      <c r="J749" s="6" t="n"/>
      <c r="K749" s="6" t="inlineStr">
        <is>
          <t>#69449</t>
        </is>
      </c>
      <c r="L749" s="6" t="inlineStr">
        <is>
          <t xml:space="preserve">APA Production Package FY2027 Reclass INV-10522 - APA FYR All Hands August 2026 Package - Transport (Revenue) INV-10522
</t>
        </is>
      </c>
      <c r="M749" s="6" t="inlineStr">
        <is>
          <t>PRODUCTION</t>
        </is>
      </c>
    </row>
    <row r="750">
      <c r="A750" s="6" t="n">
        <v>45015</v>
      </c>
      <c r="B750" s="6" t="n">
        <v>45015</v>
      </c>
      <c r="C750" s="6" t="inlineStr">
        <is>
          <t>Freight &amp; Travel - PRD</t>
        </is>
      </c>
      <c r="D750" s="6" t="inlineStr">
        <is>
          <t>Manual Journal</t>
        </is>
      </c>
      <c r="E750" s="37" t="n">
        <v>46234</v>
      </c>
      <c r="F750" s="6" t="inlineStr">
        <is>
          <t>APT Management Services Pty Limited</t>
        </is>
      </c>
      <c r="G750" s="39" t="n">
        <v>300</v>
      </c>
      <c r="H750" s="39" t="n">
        <v>0</v>
      </c>
      <c r="I750" s="6" t="inlineStr">
        <is>
          <t>26061607 - APA - Qtly All Hands (BNE) - 4.11.26 [PRD]</t>
        </is>
      </c>
      <c r="J750" s="6" t="n"/>
      <c r="K750" s="6" t="inlineStr">
        <is>
          <t>#69449</t>
        </is>
      </c>
      <c r="L750" s="6" t="inlineStr">
        <is>
          <t xml:space="preserve">APA Production Package FY2027 Reclass INV-10522 - APA Qtrly All Hands Nov 2026 Package - Transport (Revenue) INV-10522
</t>
        </is>
      </c>
      <c r="M750" s="6" t="inlineStr">
        <is>
          <t>PRODUCTION</t>
        </is>
      </c>
    </row>
    <row r="751">
      <c r="A751" s="6" t="n">
        <v>45015</v>
      </c>
      <c r="B751" s="6" t="n">
        <v>45015</v>
      </c>
      <c r="C751" s="6" t="inlineStr">
        <is>
          <t>Freight &amp; Travel - PRD</t>
        </is>
      </c>
      <c r="D751" s="6" t="inlineStr">
        <is>
          <t>Manual Journal</t>
        </is>
      </c>
      <c r="E751" s="37" t="n">
        <v>46234</v>
      </c>
      <c r="F751" s="6" t="inlineStr">
        <is>
          <t>APT Management Services Pty Limited</t>
        </is>
      </c>
      <c r="G751" s="39" t="n">
        <v>300</v>
      </c>
      <c r="H751" s="39" t="n">
        <v>0</v>
      </c>
      <c r="I751" s="6" t="inlineStr">
        <is>
          <t>26061608 - APA - Qtly All Hands Sydney - Feb 27 [PRD]</t>
        </is>
      </c>
      <c r="J751" s="6" t="n"/>
      <c r="K751" s="6" t="inlineStr">
        <is>
          <t>#69449</t>
        </is>
      </c>
      <c r="L751" s="6" t="inlineStr">
        <is>
          <t xml:space="preserve">APA Production Package FY2027 Reclass INV-10522 - APA Qtrly All Hands Feb 2027 Package - Transport (Revenue) INV-10522
</t>
        </is>
      </c>
      <c r="M751" s="6" t="inlineStr">
        <is>
          <t>PRODUCTION</t>
        </is>
      </c>
    </row>
    <row r="752">
      <c r="A752" s="6" t="n">
        <v>45015</v>
      </c>
      <c r="B752" s="6" t="n">
        <v>45015</v>
      </c>
      <c r="C752" s="6" t="inlineStr">
        <is>
          <t>Freight &amp; Travel - PRD</t>
        </is>
      </c>
      <c r="D752" s="6" t="inlineStr">
        <is>
          <t>Manual Journal</t>
        </is>
      </c>
      <c r="E752" s="37" t="n">
        <v>46234</v>
      </c>
      <c r="F752" s="6" t="inlineStr">
        <is>
          <t>APT Management Services Pty Limited</t>
        </is>
      </c>
      <c r="G752" s="39" t="n">
        <v>300</v>
      </c>
      <c r="H752" s="39" t="n">
        <v>0</v>
      </c>
      <c r="I752" s="6" t="inlineStr">
        <is>
          <t>26061609 - APA Qtly All Hands Perth - May 2027 [PRD]</t>
        </is>
      </c>
      <c r="J752" s="6" t="n"/>
      <c r="K752" s="6" t="inlineStr">
        <is>
          <t>#69449</t>
        </is>
      </c>
      <c r="L752" s="6" t="inlineStr">
        <is>
          <t xml:space="preserve">APA Production Package FY2027 Reclass INV-10522 - APA Qtrly All Hands May 2027 Package - Transport (Revenue) INV-10522
</t>
        </is>
      </c>
      <c r="M752" s="6" t="inlineStr">
        <is>
          <t>PRODUCTION</t>
        </is>
      </c>
    </row>
    <row r="753">
      <c r="A753" s="6" t="n">
        <v>45015</v>
      </c>
      <c r="B753" s="6" t="n">
        <v>45015</v>
      </c>
      <c r="C753" s="6" t="inlineStr">
        <is>
          <t>Freight &amp; Travel - PRD</t>
        </is>
      </c>
      <c r="D753" s="6" t="inlineStr">
        <is>
          <t>Receivable Invoice</t>
        </is>
      </c>
      <c r="E753" s="37" t="n">
        <v>46247</v>
      </c>
      <c r="F753" s="6" t="inlineStr">
        <is>
          <t>The Royal Society of New South Wales</t>
        </is>
      </c>
      <c r="G753" s="39" t="n">
        <v>0</v>
      </c>
      <c r="H753" s="39" t="n">
        <v>300</v>
      </c>
      <c r="I753" s="6" t="inlineStr">
        <is>
          <t>2512804 - RSNSW Ordinary General Meeting 5.8.26 [PRD]</t>
        </is>
      </c>
      <c r="J753" s="6" t="inlineStr">
        <is>
          <t>INV-10561</t>
        </is>
      </c>
      <c r="K753" s="6" t="inlineStr">
        <is>
          <t>RSNSW - Ordinary General Meetings - Video and Slides Switched/PIP Recording - 05.08.2026</t>
        </is>
      </c>
      <c r="L753" s="6" t="inlineStr">
        <is>
          <t>The Royal Society of New South Wales - Vehicle Delivery Fee</t>
        </is>
      </c>
      <c r="M753" s="6" t="inlineStr">
        <is>
          <t>PRODUCTION</t>
        </is>
      </c>
    </row>
    <row r="754">
      <c r="A754" s="6" t="n">
        <v>45015</v>
      </c>
      <c r="B754" s="6" t="n">
        <v>45015</v>
      </c>
      <c r="C754" s="6" t="inlineStr">
        <is>
          <t>Freight &amp; Travel - PRD</t>
        </is>
      </c>
      <c r="D754" s="6" t="inlineStr">
        <is>
          <t>Receivable Invoice</t>
        </is>
      </c>
      <c r="E754" s="37" t="n">
        <v>46247</v>
      </c>
      <c r="F754" s="6" t="inlineStr">
        <is>
          <t>Garvan Research Foundation</t>
        </is>
      </c>
      <c r="G754" s="39" t="n">
        <v>0</v>
      </c>
      <c r="H754" s="39" t="n">
        <v>300</v>
      </c>
      <c r="I754" s="6" t="inlineStr">
        <is>
          <t>2607703 - Garvan - YPO Event - 6.8.2026 [PRD]</t>
        </is>
      </c>
      <c r="J754" s="6" t="inlineStr">
        <is>
          <t>INV-10560</t>
        </is>
      </c>
      <c r="K754" s="6" t="inlineStr">
        <is>
          <t>PO-58493 - Garvan - YPO Event 06.08.2026</t>
        </is>
      </c>
      <c r="L754" s="6" t="inlineStr">
        <is>
          <t>Garvan Research Foundation - Vehicle Delivery Fee</t>
        </is>
      </c>
      <c r="M754" s="6" t="inlineStr">
        <is>
          <t>PRODUCTION</t>
        </is>
      </c>
    </row>
    <row r="755">
      <c r="A755" s="6" t="n">
        <v>45015</v>
      </c>
      <c r="B755" s="6" t="n">
        <v>45015</v>
      </c>
      <c r="C755" s="6" t="inlineStr">
        <is>
          <t>Freight &amp; Travel - PRD</t>
        </is>
      </c>
      <c r="D755" s="6" t="inlineStr">
        <is>
          <t>Receivable Invoice</t>
        </is>
      </c>
      <c r="E755" s="37" t="n">
        <v>46247</v>
      </c>
      <c r="F755" s="6" t="inlineStr">
        <is>
          <t>Commonwealth Bank of Australia</t>
        </is>
      </c>
      <c r="G755" s="39" t="n">
        <v>0</v>
      </c>
      <c r="H755" s="39" t="n">
        <v>100</v>
      </c>
      <c r="I755" s="6" t="inlineStr">
        <is>
          <t>26061105 - CBA - FYR 2026 - 12.8.26 [PRD]</t>
        </is>
      </c>
      <c r="J755" s="6" t="inlineStr">
        <is>
          <t>INV-10563</t>
        </is>
      </c>
      <c r="K755" s="6" t="inlineStr">
        <is>
          <t>PO3308779</t>
        </is>
      </c>
      <c r="L755" s="6" t="inlineStr">
        <is>
          <t>Commonwealth Bank of Australia (CBA Place South) - Vehicle Delivery Fee</t>
        </is>
      </c>
      <c r="M755" s="6" t="inlineStr">
        <is>
          <t>PRODUCTION</t>
        </is>
      </c>
    </row>
    <row r="756">
      <c r="A756" s="6" t="n">
        <v>45015</v>
      </c>
      <c r="B756" s="6" t="n">
        <v>45015</v>
      </c>
      <c r="C756" s="6" t="inlineStr">
        <is>
          <t>Freight &amp; Travel - PRD</t>
        </is>
      </c>
      <c r="D756" s="6" t="inlineStr">
        <is>
          <t>Receivable Invoice</t>
        </is>
      </c>
      <c r="E756" s="37" t="n">
        <v>46253</v>
      </c>
      <c r="F756" s="6" t="inlineStr">
        <is>
          <t>Symal Group</t>
        </is>
      </c>
      <c r="G756" s="39" t="n">
        <v>0</v>
      </c>
      <c r="H756" s="39" t="n">
        <v>250</v>
      </c>
      <c r="I756" s="6" t="inlineStr">
        <is>
          <t>2606904 - Symal - FYR26 (Melb) - 24.8.26 [PRD]</t>
        </is>
      </c>
      <c r="J756" s="6" t="inlineStr">
        <is>
          <t>INV-10567</t>
        </is>
      </c>
      <c r="K756" s="6" t="inlineStr">
        <is>
          <t>Symal - Full Year Results Presentation - 24.08.2026</t>
        </is>
      </c>
      <c r="L756" s="6" t="inlineStr">
        <is>
          <t>Symal Group - Transport</t>
        </is>
      </c>
      <c r="M756" s="6" t="inlineStr">
        <is>
          <t>PRODUCTION</t>
        </is>
      </c>
    </row>
    <row r="757">
      <c r="A757" s="6" t="n">
        <v>45015</v>
      </c>
      <c r="B757" s="6" t="n">
        <v>45015</v>
      </c>
      <c r="C757" s="6" t="inlineStr">
        <is>
          <t>Freight &amp; Travel - PRD</t>
        </is>
      </c>
      <c r="D757" s="6" t="inlineStr">
        <is>
          <t>Receivable Invoice</t>
        </is>
      </c>
      <c r="E757" s="37" t="n">
        <v>46253</v>
      </c>
      <c r="F757" s="6" t="inlineStr">
        <is>
          <t>Symal Group</t>
        </is>
      </c>
      <c r="G757" s="39" t="n">
        <v>0</v>
      </c>
      <c r="H757" s="39" t="n">
        <v>200</v>
      </c>
      <c r="I757" s="6" t="inlineStr">
        <is>
          <t>2606904 - Symal - FYR26 (Melb) - 24.8.26 [PRD]</t>
        </is>
      </c>
      <c r="J757" s="6" t="inlineStr">
        <is>
          <t>INV-10567</t>
        </is>
      </c>
      <c r="K757" s="6" t="inlineStr">
        <is>
          <t>Symal - Full Year Results Presentation - 24.08.2026</t>
        </is>
      </c>
      <c r="L757" s="6" t="inlineStr">
        <is>
          <t>Symal Group - Vehicle Delivery Fee</t>
        </is>
      </c>
      <c r="M757" s="6" t="inlineStr">
        <is>
          <t>PRODUCTION</t>
        </is>
      </c>
    </row>
    <row r="758">
      <c r="A758" s="6" t="n">
        <v>45015</v>
      </c>
      <c r="B758" s="6" t="n">
        <v>45015</v>
      </c>
      <c r="C758" s="6" t="inlineStr">
        <is>
          <t>Freight &amp; Travel - PRD</t>
        </is>
      </c>
      <c r="D758" s="6" t="inlineStr">
        <is>
          <t>Receivable Invoice</t>
        </is>
      </c>
      <c r="E758" s="37" t="n">
        <v>46255</v>
      </c>
      <c r="F758" s="6" t="inlineStr">
        <is>
          <t>ASX Operations Pty Ltd</t>
        </is>
      </c>
      <c r="G758" s="39" t="n">
        <v>0</v>
      </c>
      <c r="H758" s="39" t="n">
        <v>500</v>
      </c>
      <c r="I758" s="6" t="inlineStr">
        <is>
          <t>26052702 - ASX - FYR - 13.8.26 [PRD]</t>
        </is>
      </c>
      <c r="J758" s="6" t="inlineStr">
        <is>
          <t>INV-10576</t>
        </is>
      </c>
      <c r="K758" s="6" t="inlineStr">
        <is>
          <t>ASX - FY26 Financial Results Briefing 13.08.2026</t>
        </is>
      </c>
      <c r="L758" s="6" t="inlineStr">
        <is>
          <t>ASX Operations Pty Ltd - Vehicle Delivery Fee</t>
        </is>
      </c>
      <c r="M758" s="6" t="inlineStr">
        <is>
          <t>PRODUCTION</t>
        </is>
      </c>
    </row>
    <row r="759">
      <c r="A759" s="6" t="n">
        <v>45015</v>
      </c>
      <c r="B759" s="6" t="n">
        <v>45015</v>
      </c>
      <c r="C759" s="6" t="inlineStr">
        <is>
          <t>Freight &amp; Travel - PRD</t>
        </is>
      </c>
      <c r="D759" s="6" t="inlineStr">
        <is>
          <t>Receivable Invoice</t>
        </is>
      </c>
      <c r="E759" s="37" t="n">
        <v>46255</v>
      </c>
      <c r="F759" s="6" t="inlineStr">
        <is>
          <t>The CEO Institute (CEOi)</t>
        </is>
      </c>
      <c r="G759" s="39" t="n">
        <v>0</v>
      </c>
      <c r="H759" s="39" t="n">
        <v>300</v>
      </c>
      <c r="I759" s="6" t="inlineStr">
        <is>
          <t>26063002 - CEOi - CEO Connect - 11.8.26 [PRD]</t>
        </is>
      </c>
      <c r="J759" s="6" t="inlineStr">
        <is>
          <t>INV-10581</t>
        </is>
      </c>
      <c r="K759" s="6" t="inlineStr">
        <is>
          <t>CEO Institute - CEO Connect 2026 - 11.8.26</t>
        </is>
      </c>
      <c r="L759" s="6" t="inlineStr">
        <is>
          <t>The CEO Institute (CEOi) - Vehicle Delivery Fee</t>
        </is>
      </c>
      <c r="M759" s="6" t="inlineStr">
        <is>
          <t>PRODUCTION</t>
        </is>
      </c>
    </row>
    <row r="760">
      <c r="A760" s="6" t="n">
        <v>45015</v>
      </c>
      <c r="B760" s="6" t="n">
        <v>45015</v>
      </c>
      <c r="C760" s="6" t="inlineStr">
        <is>
          <t>Freight &amp; Travel - PRD</t>
        </is>
      </c>
      <c r="D760" s="6" t="inlineStr">
        <is>
          <t>Receivable Invoice</t>
        </is>
      </c>
      <c r="E760" s="37" t="n">
        <v>46255</v>
      </c>
      <c r="F760" s="6" t="inlineStr">
        <is>
          <t>AGL Energy Limited</t>
        </is>
      </c>
      <c r="G760" s="39" t="n">
        <v>0</v>
      </c>
      <c r="H760" s="39" t="n">
        <v>500</v>
      </c>
      <c r="I760" s="6" t="inlineStr">
        <is>
          <t>2605401 - AGL FYR - Investor Briefing - 12.8.26 [PRD]</t>
        </is>
      </c>
      <c r="J760" s="6" t="inlineStr">
        <is>
          <t>INV-10579</t>
        </is>
      </c>
      <c r="K760" s="6" t="inlineStr">
        <is>
          <t>PO4500214616</t>
        </is>
      </c>
      <c r="L760" s="6" t="inlineStr">
        <is>
          <t>AGL Energy Limited - Vehicle Delivery Fee</t>
        </is>
      </c>
      <c r="M760" s="6" t="inlineStr">
        <is>
          <t>PRODUCTION</t>
        </is>
      </c>
    </row>
    <row r="761">
      <c r="A761" s="6" t="n">
        <v>45015</v>
      </c>
      <c r="B761" s="6" t="n">
        <v>45015</v>
      </c>
      <c r="C761" s="6" t="inlineStr">
        <is>
          <t>Freight &amp; Travel - PRD</t>
        </is>
      </c>
      <c r="D761" s="6" t="inlineStr">
        <is>
          <t>Receivable Invoice</t>
        </is>
      </c>
      <c r="E761" s="37" t="n">
        <v>46259</v>
      </c>
      <c r="F761" s="6" t="inlineStr">
        <is>
          <t>MUFG Corporate Markets IR Pty Ltd</t>
        </is>
      </c>
      <c r="G761" s="39" t="n">
        <v>0</v>
      </c>
      <c r="H761" s="39" t="n">
        <v>300</v>
      </c>
      <c r="I761" s="6" t="inlineStr">
        <is>
          <t>26061104 - MUFG - FYR26 - 12.8.26 [PRD]</t>
        </is>
      </c>
      <c r="J761" s="6" t="inlineStr">
        <is>
          <t>INV -10585</t>
        </is>
      </c>
      <c r="K761" s="6" t="inlineStr">
        <is>
          <t>Orient Capital - Suncorp Results 12.08.2026</t>
        </is>
      </c>
      <c r="L761" s="6" t="inlineStr">
        <is>
          <t>MUFG Corporate Markets IR Pty Ltd - Vehicle Delivery Fee</t>
        </is>
      </c>
      <c r="M761" s="6" t="inlineStr">
        <is>
          <t>PRODUCTION</t>
        </is>
      </c>
    </row>
    <row r="762">
      <c r="A762" s="6" t="n">
        <v>45015</v>
      </c>
      <c r="B762" s="6" t="n">
        <v>45015</v>
      </c>
      <c r="C762" s="6" t="inlineStr">
        <is>
          <t>Freight &amp; Travel - PRD</t>
        </is>
      </c>
      <c r="D762" s="6" t="inlineStr">
        <is>
          <t>Receivable Invoice</t>
        </is>
      </c>
      <c r="E762" s="37" t="n">
        <v>46259</v>
      </c>
      <c r="F762" s="6" t="inlineStr">
        <is>
          <t>Downer EDI Limited</t>
        </is>
      </c>
      <c r="G762" s="39" t="n">
        <v>0</v>
      </c>
      <c r="H762" s="39" t="n">
        <v>300</v>
      </c>
      <c r="I762" s="6" t="inlineStr">
        <is>
          <t>26061107 - Downer - FYR 2026 - 20.8.26 [PRD]</t>
        </is>
      </c>
      <c r="J762" s="6" t="inlineStr">
        <is>
          <t>INV-10587</t>
        </is>
      </c>
      <c r="K762" s="6" t="inlineStr">
        <is>
          <t>Downer - Full Year Results Briefing 20.08.2026</t>
        </is>
      </c>
      <c r="L762" s="6" t="inlineStr">
        <is>
          <t>Downer EDI Limited - Vehicle Delivery Fee</t>
        </is>
      </c>
      <c r="M762" s="6" t="inlineStr">
        <is>
          <t>PRODUCTION</t>
        </is>
      </c>
    </row>
    <row r="763">
      <c r="A763" s="6" t="n">
        <v>45015</v>
      </c>
      <c r="B763" s="6" t="n">
        <v>45015</v>
      </c>
      <c r="C763" s="6" t="inlineStr">
        <is>
          <t>Freight &amp; Travel - PRD</t>
        </is>
      </c>
      <c r="D763" s="6" t="inlineStr">
        <is>
          <t>Receivable Invoice</t>
        </is>
      </c>
      <c r="E763" s="37" t="n">
        <v>46260</v>
      </c>
      <c r="F763" s="6" t="inlineStr">
        <is>
          <t>The Lottery Corporation Limited</t>
        </is>
      </c>
      <c r="G763" s="39" t="n">
        <v>0</v>
      </c>
      <c r="H763" s="39" t="n">
        <v>300</v>
      </c>
      <c r="I763" s="6" t="inlineStr">
        <is>
          <t>26061106 - TLC Full Year Results MEL [PRD]</t>
        </is>
      </c>
      <c r="J763" s="6" t="inlineStr">
        <is>
          <t>INV-10591</t>
        </is>
      </c>
      <c r="K763" s="6" t="inlineStr">
        <is>
          <t>TLC - Full Year Results Briefing 19.08.2026</t>
        </is>
      </c>
      <c r="L763" s="6" t="inlineStr">
        <is>
          <t>The Lottery Corporation Limited - Vehicle Delivery Fee</t>
        </is>
      </c>
      <c r="M763" s="6" t="inlineStr">
        <is>
          <t>PRODUCTION</t>
        </is>
      </c>
    </row>
    <row r="764">
      <c r="A764" s="6" t="n">
        <v>45015</v>
      </c>
      <c r="B764" s="6" t="n">
        <v>45015</v>
      </c>
      <c r="C764" s="6" t="inlineStr">
        <is>
          <t>Freight &amp; Travel - PRD</t>
        </is>
      </c>
      <c r="D764" s="6" t="inlineStr">
        <is>
          <t>Receivable Invoice</t>
        </is>
      </c>
      <c r="E764" s="37" t="n">
        <v>46265</v>
      </c>
      <c r="F764" s="6" t="inlineStr">
        <is>
          <t>Downer EDI Limited</t>
        </is>
      </c>
      <c r="G764" s="39" t="n">
        <v>0</v>
      </c>
      <c r="H764" s="39" t="n">
        <v>240</v>
      </c>
      <c r="I764" s="6" t="inlineStr">
        <is>
          <t>26073111 - Downer - FYR &amp; Employee Webcast - 25.8.26 [PRD]</t>
        </is>
      </c>
      <c r="J764" s="6" t="inlineStr">
        <is>
          <t>INV-10611</t>
        </is>
      </c>
      <c r="K764" s="6" t="inlineStr">
        <is>
          <t>Downer - Full Year Employee Briefing 25.08.2026</t>
        </is>
      </c>
      <c r="L764" s="6" t="inlineStr">
        <is>
          <t>Downer EDI Limited - Transport</t>
        </is>
      </c>
      <c r="M764" s="6" t="inlineStr">
        <is>
          <t>PRODUCTION</t>
        </is>
      </c>
    </row>
    <row r="765">
      <c r="A765" s="6" t="n">
        <v>45015</v>
      </c>
      <c r="B765" s="6" t="n">
        <v>45015</v>
      </c>
      <c r="C765" s="6" t="inlineStr">
        <is>
          <t>Freight &amp; Travel - PRD</t>
        </is>
      </c>
      <c r="D765" s="6" t="inlineStr">
        <is>
          <t>Receivable Invoice</t>
        </is>
      </c>
      <c r="E765" s="37" t="n">
        <v>46265</v>
      </c>
      <c r="F765" s="6" t="inlineStr">
        <is>
          <t>Downer EDI Limited</t>
        </is>
      </c>
      <c r="G765" s="39" t="n">
        <v>0</v>
      </c>
      <c r="H765" s="39" t="n">
        <v>500</v>
      </c>
      <c r="I765" s="6" t="inlineStr">
        <is>
          <t>26073111 - Downer - FYR &amp; Employee Webcast - 25.8.26 [PRD]</t>
        </is>
      </c>
      <c r="J765" s="6" t="inlineStr">
        <is>
          <t>INV-10611</t>
        </is>
      </c>
      <c r="K765" s="6" t="inlineStr">
        <is>
          <t>Downer - Full Year Employee Briefing 25.08.2026</t>
        </is>
      </c>
      <c r="L765" s="6" t="inlineStr">
        <is>
          <t>Downer EDI Limited - Vehicle Delivery Fee</t>
        </is>
      </c>
      <c r="M765" s="6" t="inlineStr">
        <is>
          <t>PRODUCTION</t>
        </is>
      </c>
    </row>
    <row r="766">
      <c r="A766" s="6" t="n">
        <v>45015</v>
      </c>
      <c r="B766" s="6" t="n">
        <v>45015</v>
      </c>
      <c r="C766" s="6" t="inlineStr">
        <is>
          <t>Freight &amp; Travel - PRD</t>
        </is>
      </c>
      <c r="D766" s="6" t="inlineStr">
        <is>
          <t>Receivable Invoice</t>
        </is>
      </c>
      <c r="E766" s="37" t="n">
        <v>46265</v>
      </c>
      <c r="F766" s="6" t="inlineStr">
        <is>
          <t>Ventia</t>
        </is>
      </c>
      <c r="G766" s="39" t="n">
        <v>0</v>
      </c>
      <c r="H766" s="39" t="n">
        <v>300</v>
      </c>
      <c r="I766" s="6" t="inlineStr">
        <is>
          <t>26061109 - Ventia - FYR26 - 24.8.26 [PRD]</t>
        </is>
      </c>
      <c r="J766" s="6" t="inlineStr">
        <is>
          <t>INV-10593</t>
        </is>
      </c>
      <c r="K766" s="6" t="inlineStr">
        <is>
          <t>Ventia - Employee HYR Results Town Hall 24.08.2026 (PO4701366307)</t>
        </is>
      </c>
      <c r="L766" s="6" t="inlineStr">
        <is>
          <t>Ventia - Vehicle Delivery Fee</t>
        </is>
      </c>
      <c r="M766" s="6" t="inlineStr">
        <is>
          <t>PRODUCTION</t>
        </is>
      </c>
    </row>
    <row r="767">
      <c r="A767" s="6" t="n">
        <v>45015</v>
      </c>
      <c r="B767" s="6" t="n">
        <v>45015</v>
      </c>
      <c r="C767" s="6" t="inlineStr">
        <is>
          <t>Freight &amp; Travel - PRD</t>
        </is>
      </c>
      <c r="D767" s="6" t="inlineStr">
        <is>
          <t>Receivable Invoice</t>
        </is>
      </c>
      <c r="E767" s="37" t="n">
        <v>46265</v>
      </c>
      <c r="F767" s="6" t="inlineStr">
        <is>
          <t>Virgin Australia Airlines Pty Ltd</t>
        </is>
      </c>
      <c r="G767" s="39" t="n">
        <v>0</v>
      </c>
      <c r="H767" s="39" t="n">
        <v>175</v>
      </c>
      <c r="I767" s="6" t="inlineStr">
        <is>
          <t>2606903 - Virgin FY26 Results [PRD]</t>
        </is>
      </c>
      <c r="J767" s="6" t="inlineStr">
        <is>
          <t>INV-10617</t>
        </is>
      </c>
      <c r="K767" s="6" t="inlineStr">
        <is>
          <t>Virgin Australia - FY26 Results &amp; Sell-side Analyst Call 28.08.2026 (VAA3037957)</t>
        </is>
      </c>
      <c r="L767" s="6" t="inlineStr">
        <is>
          <t>Virgin Australia Airlines Pty Ltd - Vehicle Delivery Fee</t>
        </is>
      </c>
      <c r="M767" s="6" t="inlineStr">
        <is>
          <t>PRODUCTION</t>
        </is>
      </c>
    </row>
    <row r="768">
      <c r="A768" s="6" t="n">
        <v>45015</v>
      </c>
      <c r="B768" s="6" t="n">
        <v>45015</v>
      </c>
      <c r="C768" s="6" t="inlineStr">
        <is>
          <t>Freight &amp; Travel - PRD</t>
        </is>
      </c>
      <c r="D768" s="6" t="inlineStr">
        <is>
          <t>Manual Journal</t>
        </is>
      </c>
      <c r="E768" s="37" t="n">
        <v>46265</v>
      </c>
      <c r="F768" s="6" t="inlineStr">
        <is>
          <t>APT Management Services Pty Limited</t>
        </is>
      </c>
      <c r="G768" s="39" t="n">
        <v>0</v>
      </c>
      <c r="H768" s="39" t="n">
        <v>300</v>
      </c>
      <c r="I768" s="6" t="inlineStr">
        <is>
          <t>25121208 - APA HYR &amp; FYR Package 2026 [PRD]</t>
        </is>
      </c>
      <c r="J768" s="6" t="n"/>
      <c r="K768" s="6" t="inlineStr">
        <is>
          <t>#70437</t>
        </is>
      </c>
      <c r="L768" s="6" t="inlineStr">
        <is>
          <t>WIP Journal August 2026 - APA FYR August 2026 Package - Freight (Revenue)</t>
        </is>
      </c>
      <c r="M768" s="6" t="inlineStr">
        <is>
          <t>PRODUCTION</t>
        </is>
      </c>
    </row>
    <row r="769">
      <c r="A769" s="6" t="n">
        <v>45015</v>
      </c>
      <c r="B769" s="6" t="n">
        <v>45015</v>
      </c>
      <c r="C769" s="6" t="inlineStr">
        <is>
          <t>Freight &amp; Travel - PRD</t>
        </is>
      </c>
      <c r="D769" s="6" t="inlineStr">
        <is>
          <t>Manual Journal</t>
        </is>
      </c>
      <c r="E769" s="37" t="n">
        <v>46265</v>
      </c>
      <c r="F769" s="6" t="inlineStr">
        <is>
          <t>APT Management Services Pty Limited</t>
        </is>
      </c>
      <c r="G769" s="39" t="n">
        <v>0</v>
      </c>
      <c r="H769" s="39" t="n">
        <v>300</v>
      </c>
      <c r="I769" s="6" t="inlineStr">
        <is>
          <t>26061108 - APA - Qtly All Hands FYR26 - 20.8.26 [PRD]</t>
        </is>
      </c>
      <c r="J769" s="6" t="n"/>
      <c r="K769" s="6" t="inlineStr">
        <is>
          <t>#70437</t>
        </is>
      </c>
      <c r="L769" s="6" t="inlineStr">
        <is>
          <t>WIP Journal August 2026 - APA FYR All Hands August 2026 Package - Transport (Revenue) INV-10521</t>
        </is>
      </c>
      <c r="M769" s="6" t="inlineStr">
        <is>
          <t>PRODUCTION</t>
        </is>
      </c>
    </row>
    <row r="770">
      <c r="A770" s="6" t="n">
        <v>45020</v>
      </c>
      <c r="B770" s="6" t="n">
        <v>45020</v>
      </c>
      <c r="C770" s="6" t="inlineStr">
        <is>
          <t>Freight &amp; Travel - VID</t>
        </is>
      </c>
      <c r="D770" s="6" t="inlineStr">
        <is>
          <t>Receivable Invoice</t>
        </is>
      </c>
      <c r="E770" s="37" t="n">
        <v>46261</v>
      </c>
      <c r="F770" s="6" t="inlineStr">
        <is>
          <t>ASX Operations Pty Ltd</t>
        </is>
      </c>
      <c r="G770" s="39" t="n">
        <v>0</v>
      </c>
      <c r="H770" s="39" t="n">
        <v>300</v>
      </c>
      <c r="I770" s="6" t="inlineStr">
        <is>
          <t>26072906V - ASX Advisory Group on Corporate Governance [VID]</t>
        </is>
      </c>
      <c r="J770" s="6" t="inlineStr">
        <is>
          <t>INV-10600</t>
        </is>
      </c>
      <c r="K770" s="6" t="inlineStr">
        <is>
          <t>ASX - Advisory Group on Corporate Governance - 18.08.2026</t>
        </is>
      </c>
      <c r="L770" s="6" t="inlineStr">
        <is>
          <t>ASX Operations Pty Ltd - Vehicle Delivery Fee (Video)</t>
        </is>
      </c>
      <c r="M770" s="6" t="inlineStr">
        <is>
          <t>VIDEO</t>
        </is>
      </c>
    </row>
    <row r="771">
      <c r="A771" s="6" t="n">
        <v>45025</v>
      </c>
      <c r="B771" s="6" t="n">
        <v>45025</v>
      </c>
      <c r="C771" s="6" t="inlineStr">
        <is>
          <t>Freight &amp; Travel - INTEGRATION</t>
        </is>
      </c>
      <c r="D771" s="6" t="inlineStr">
        <is>
          <t>Receivable Invoice</t>
        </is>
      </c>
      <c r="E771" s="37" t="n">
        <v>46209</v>
      </c>
      <c r="F771" s="6" t="inlineStr">
        <is>
          <t>BAE Systems Australia</t>
        </is>
      </c>
      <c r="G771" s="39" t="n">
        <v>0</v>
      </c>
      <c r="H771" s="39" t="n">
        <v>1161</v>
      </c>
      <c r="I771" s="6" t="inlineStr">
        <is>
          <t>26051301 - HP-BAE | Phone Mod [INT]</t>
        </is>
      </c>
      <c r="J771" s="6" t="inlineStr">
        <is>
          <t>INV-10516</t>
        </is>
      </c>
      <c r="K771" s="6" t="inlineStr">
        <is>
          <t>BAE Systems Australia HP Poly CCX400 Phone  Modification</t>
        </is>
      </c>
      <c r="L771" s="6" t="inlineStr">
        <is>
          <t>BAE Systems Australia - HP Poly CCX400 device with push-to-talk modification and wall-mount
Inclusive of freight</t>
        </is>
      </c>
      <c r="M771" s="6" t="inlineStr">
        <is>
          <t>INTEGRATION</t>
        </is>
      </c>
    </row>
    <row r="772">
      <c r="A772" s="6" t="n">
        <v>45025</v>
      </c>
      <c r="B772" s="6" t="n">
        <v>45025</v>
      </c>
      <c r="C772" s="6" t="inlineStr">
        <is>
          <t>Freight &amp; Travel - INTEGRATION</t>
        </is>
      </c>
      <c r="D772" s="6" t="inlineStr">
        <is>
          <t>Receivable Invoice</t>
        </is>
      </c>
      <c r="E772" s="37" t="n">
        <v>46233</v>
      </c>
      <c r="F772" s="6" t="inlineStr">
        <is>
          <t>Deloitte Services P/L for Deloitte Services Trust</t>
        </is>
      </c>
      <c r="G772" s="39" t="n">
        <v>0</v>
      </c>
      <c r="H772" s="39" t="n">
        <v>70</v>
      </c>
      <c r="I772" s="6" t="inlineStr">
        <is>
          <t>26052003 - DTTL Mobile Commbox Displays [INT]</t>
        </is>
      </c>
      <c r="J772" s="6" t="inlineStr">
        <is>
          <t>INV-10546</t>
        </is>
      </c>
      <c r="K772" s="6" t="inlineStr">
        <is>
          <t>DTTL Additionals July 2026</t>
        </is>
      </c>
      <c r="L772" s="6" t="inlineStr">
        <is>
          <t>Deloitte Services P/L for Deloitte Services Trust - Delivery</t>
        </is>
      </c>
      <c r="M772" s="6" t="inlineStr">
        <is>
          <t>INTEGRATION</t>
        </is>
      </c>
    </row>
    <row r="773">
      <c r="A773" s="6" t="n">
        <v>45025</v>
      </c>
      <c r="B773" s="6" t="n">
        <v>45025</v>
      </c>
      <c r="C773" s="6" t="inlineStr">
        <is>
          <t>Freight &amp; Travel - INTEGRATION</t>
        </is>
      </c>
      <c r="D773" s="6" t="inlineStr">
        <is>
          <t>Receivable Invoice</t>
        </is>
      </c>
      <c r="E773" s="37" t="n">
        <v>46237</v>
      </c>
      <c r="F773" s="6" t="inlineStr">
        <is>
          <t>Aware Super</t>
        </is>
      </c>
      <c r="G773" s="39" t="n">
        <v>0</v>
      </c>
      <c r="H773" s="39" t="n">
        <v>402</v>
      </c>
      <c r="I773" s="6" t="inlineStr">
        <is>
          <t>26052701 - Aware | SYD 28.06 Equipment [INT]</t>
        </is>
      </c>
      <c r="J773" s="6" t="inlineStr">
        <is>
          <t>INV-10553</t>
        </is>
      </c>
      <c r="K773" s="6" t="inlineStr">
        <is>
          <t>Aware Super ​28.06 AV Equipment Supply</t>
        </is>
      </c>
      <c r="L773" s="6" t="inlineStr">
        <is>
          <t>Aware Super - Delivery and Coordination</t>
        </is>
      </c>
      <c r="M773" s="6" t="inlineStr">
        <is>
          <t>INTEGRATION</t>
        </is>
      </c>
    </row>
    <row r="774">
      <c r="A774" s="6" t="n">
        <v>47010</v>
      </c>
      <c r="B774" s="6" t="n">
        <v>47010</v>
      </c>
      <c r="C774" s="6" t="inlineStr">
        <is>
          <t>Meal &amp; Travel - ONS</t>
        </is>
      </c>
      <c r="D774" s="6" t="inlineStr">
        <is>
          <t>Receivable Invoice</t>
        </is>
      </c>
      <c r="E774" s="37" t="n">
        <v>46233</v>
      </c>
      <c r="F774" s="6" t="inlineStr">
        <is>
          <t>Deloitte Services P/L for Deloitte Services Trust</t>
        </is>
      </c>
      <c r="G774" s="39" t="n">
        <v>0</v>
      </c>
      <c r="H774" s="39" t="n">
        <v>220</v>
      </c>
      <c r="I774" s="6" t="inlineStr">
        <is>
          <t>26062501 - DTTL STL Travel (SYD-MEL Return) [ONS]</t>
        </is>
      </c>
      <c r="J774" s="6" t="inlineStr">
        <is>
          <t>INV-10546</t>
        </is>
      </c>
      <c r="K774" s="6" t="inlineStr">
        <is>
          <t>DTTL Additionals July 2026</t>
        </is>
      </c>
      <c r="L774" s="6" t="inlineStr">
        <is>
          <t>Deloitte Services P/L for Deloitte Services Trust - Accommodation</t>
        </is>
      </c>
      <c r="M774" s="6" t="inlineStr">
        <is>
          <t>ONSITE</t>
        </is>
      </c>
    </row>
    <row r="775">
      <c r="A775" s="6" t="n">
        <v>47010</v>
      </c>
      <c r="B775" s="6" t="n">
        <v>47010</v>
      </c>
      <c r="C775" s="6" t="inlineStr">
        <is>
          <t>Meal &amp; Travel - ONS</t>
        </is>
      </c>
      <c r="D775" s="6" t="inlineStr">
        <is>
          <t>Receivable Invoice</t>
        </is>
      </c>
      <c r="E775" s="37" t="n">
        <v>46233</v>
      </c>
      <c r="F775" s="6" t="inlineStr">
        <is>
          <t>Deloitte Services P/L for Deloitte Services Trust</t>
        </is>
      </c>
      <c r="G775" s="39" t="n">
        <v>0</v>
      </c>
      <c r="H775" s="39" t="n">
        <v>475</v>
      </c>
      <c r="I775" s="6" t="inlineStr">
        <is>
          <t>26062501 - DTTL STL Travel (SYD-MEL Return) [ONS]</t>
        </is>
      </c>
      <c r="J775" s="6" t="inlineStr">
        <is>
          <t>INV-10546</t>
        </is>
      </c>
      <c r="K775" s="6" t="inlineStr">
        <is>
          <t>DTTL Additionals July 2026</t>
        </is>
      </c>
      <c r="L775" s="6" t="inlineStr">
        <is>
          <t>Deloitte Services P/L for Deloitte Services Trust - Travel - Flights (SYD to MEL, MEL to SYD)</t>
        </is>
      </c>
      <c r="M775" s="6" t="inlineStr">
        <is>
          <t>ONSITE</t>
        </is>
      </c>
    </row>
    <row r="776">
      <c r="A776" s="6" t="n">
        <v>47010</v>
      </c>
      <c r="B776" s="6" t="n">
        <v>47010</v>
      </c>
      <c r="C776" s="6" t="inlineStr">
        <is>
          <t>Meal &amp; Travel - ONS</t>
        </is>
      </c>
      <c r="D776" s="6" t="inlineStr">
        <is>
          <t>Receivable Invoice</t>
        </is>
      </c>
      <c r="E776" s="37" t="n">
        <v>46233</v>
      </c>
      <c r="F776" s="6" t="inlineStr">
        <is>
          <t>Deloitte Services P/L for Deloitte Services Trust</t>
        </is>
      </c>
      <c r="G776" s="39" t="n">
        <v>0</v>
      </c>
      <c r="H776" s="39" t="n">
        <v>45</v>
      </c>
      <c r="I776" s="6" t="inlineStr">
        <is>
          <t>26062501 - DTTL STL Travel (SYD-MEL Return) [ONS]</t>
        </is>
      </c>
      <c r="J776" s="6" t="inlineStr">
        <is>
          <t>INV-10546</t>
        </is>
      </c>
      <c r="K776" s="6" t="inlineStr">
        <is>
          <t>DTTL Additionals July 2026</t>
        </is>
      </c>
      <c r="L776" s="6" t="inlineStr">
        <is>
          <t>Deloitte Services P/L for Deloitte Services Trust - Travel - Transport to/from Melbourne &amp; Adelaide Airport</t>
        </is>
      </c>
      <c r="M776" s="6" t="inlineStr">
        <is>
          <t>ONSITE</t>
        </is>
      </c>
    </row>
    <row r="777">
      <c r="A777" s="6" t="n">
        <v>47010</v>
      </c>
      <c r="B777" s="6" t="n">
        <v>47010</v>
      </c>
      <c r="C777" s="6" t="inlineStr">
        <is>
          <t>Meal &amp; Travel - ONS</t>
        </is>
      </c>
      <c r="D777" s="6" t="inlineStr">
        <is>
          <t>Receivable Invoice</t>
        </is>
      </c>
      <c r="E777" s="37" t="n">
        <v>46233</v>
      </c>
      <c r="F777" s="6" t="inlineStr">
        <is>
          <t>Deloitte Services P/L for Deloitte Services Trust</t>
        </is>
      </c>
      <c r="G777" s="39" t="n">
        <v>0</v>
      </c>
      <c r="H777" s="39" t="n">
        <v>82.5</v>
      </c>
      <c r="I777" s="6" t="inlineStr">
        <is>
          <t>26062501 - DTTL STL Travel (SYD-MEL Return) [ONS]</t>
        </is>
      </c>
      <c r="J777" s="6" t="inlineStr">
        <is>
          <t>INV-10546</t>
        </is>
      </c>
      <c r="K777" s="6" t="inlineStr">
        <is>
          <t>DTTL Additionals July 2026</t>
        </is>
      </c>
      <c r="L777" s="6" t="inlineStr">
        <is>
          <t>Deloitte Services P/L for Deloitte Services Trust - Per Diem</t>
        </is>
      </c>
      <c r="M777" s="6" t="inlineStr">
        <is>
          <t>ONSITE</t>
        </is>
      </c>
    </row>
    <row r="778">
      <c r="A778" s="6" t="n">
        <v>47015</v>
      </c>
      <c r="B778" s="6" t="n">
        <v>47015</v>
      </c>
      <c r="C778" s="6" t="inlineStr">
        <is>
          <t>Meal &amp; Travel - PRD</t>
        </is>
      </c>
      <c r="D778" s="6" t="inlineStr">
        <is>
          <t>Receivable Invoice</t>
        </is>
      </c>
      <c r="E778" s="37" t="n">
        <v>46218</v>
      </c>
      <c r="F778" s="6" t="inlineStr">
        <is>
          <t>APT Management Services Pty Limited</t>
        </is>
      </c>
      <c r="G778" s="39" t="n">
        <v>0</v>
      </c>
      <c r="H778" s="39" t="n">
        <v>275</v>
      </c>
      <c r="I778" s="6" t="inlineStr">
        <is>
          <t>26061607 - APA - Qtly All Hands (BNE) - 4.11.26 [PRD]</t>
        </is>
      </c>
      <c r="J778" s="6" t="inlineStr">
        <is>
          <t>INV-10521</t>
        </is>
      </c>
      <c r="K778" s="6" t="inlineStr">
        <is>
          <t>PO-00030766</t>
        </is>
      </c>
      <c r="L778" s="6" t="inlineStr">
        <is>
          <t>APT Management Services Pty Limited - Accommodation - 1 Tech, 1 Night</t>
        </is>
      </c>
      <c r="M778" s="6" t="inlineStr">
        <is>
          <t>PRODUCTION</t>
        </is>
      </c>
    </row>
    <row r="779">
      <c r="A779" s="6" t="n">
        <v>47015</v>
      </c>
      <c r="B779" s="6" t="n">
        <v>47015</v>
      </c>
      <c r="C779" s="6" t="inlineStr">
        <is>
          <t>Meal &amp; Travel - PRD</t>
        </is>
      </c>
      <c r="D779" s="6" t="inlineStr">
        <is>
          <t>Receivable Invoice</t>
        </is>
      </c>
      <c r="E779" s="37" t="n">
        <v>46218</v>
      </c>
      <c r="F779" s="6" t="inlineStr">
        <is>
          <t>APT Management Services Pty Limited</t>
        </is>
      </c>
      <c r="G779" s="39" t="n">
        <v>0</v>
      </c>
      <c r="H779" s="39" t="n">
        <v>125</v>
      </c>
      <c r="I779" s="6" t="inlineStr">
        <is>
          <t>26061607 - APA - Qtly All Hands (BNE) - 4.11.26 [PRD]</t>
        </is>
      </c>
      <c r="J779" s="6" t="inlineStr">
        <is>
          <t>INV-10521</t>
        </is>
      </c>
      <c r="K779" s="6" t="inlineStr">
        <is>
          <t>PO-00030766</t>
        </is>
      </c>
      <c r="L779" s="6" t="inlineStr">
        <is>
          <t>APT Management Services Pty Limited - Per Diem</t>
        </is>
      </c>
      <c r="M779" s="6" t="inlineStr">
        <is>
          <t>PRODUCTION</t>
        </is>
      </c>
    </row>
    <row r="780">
      <c r="A780" s="6" t="n">
        <v>47015</v>
      </c>
      <c r="B780" s="6" t="n">
        <v>47015</v>
      </c>
      <c r="C780" s="6" t="inlineStr">
        <is>
          <t>Meal &amp; Travel - PRD</t>
        </is>
      </c>
      <c r="D780" s="6" t="inlineStr">
        <is>
          <t>Receivable Invoice</t>
        </is>
      </c>
      <c r="E780" s="37" t="n">
        <v>46218</v>
      </c>
      <c r="F780" s="6" t="inlineStr">
        <is>
          <t>APT Management Services Pty Limited</t>
        </is>
      </c>
      <c r="G780" s="39" t="n">
        <v>0</v>
      </c>
      <c r="H780" s="39" t="n">
        <v>475</v>
      </c>
      <c r="I780" s="6" t="inlineStr">
        <is>
          <t>26061607 - APA - Qtly All Hands (BNE) - 4.11.26 [PRD]</t>
        </is>
      </c>
      <c r="J780" s="6" t="inlineStr">
        <is>
          <t>INV-10521</t>
        </is>
      </c>
      <c r="K780" s="6" t="inlineStr">
        <is>
          <t>PO-00030766</t>
        </is>
      </c>
      <c r="L780" s="6" t="inlineStr">
        <is>
          <t>APT Management Services Pty Limited - Flights</t>
        </is>
      </c>
      <c r="M780" s="6" t="inlineStr">
        <is>
          <t>PRODUCTION</t>
        </is>
      </c>
    </row>
    <row r="781">
      <c r="A781" s="6" t="n">
        <v>47015</v>
      </c>
      <c r="B781" s="6" t="n">
        <v>47015</v>
      </c>
      <c r="C781" s="6" t="inlineStr">
        <is>
          <t>Meal &amp; Travel - PRD</t>
        </is>
      </c>
      <c r="D781" s="6" t="inlineStr">
        <is>
          <t>Receivable Invoice</t>
        </is>
      </c>
      <c r="E781" s="37" t="n">
        <v>46218</v>
      </c>
      <c r="F781" s="6" t="inlineStr">
        <is>
          <t>APT Management Services Pty Limited</t>
        </is>
      </c>
      <c r="G781" s="39" t="n">
        <v>0</v>
      </c>
      <c r="H781" s="39" t="n">
        <v>150</v>
      </c>
      <c r="I781" s="6" t="inlineStr">
        <is>
          <t>26061607 - APA - Qtly All Hands (BNE) - 4.11.26 [PRD]</t>
        </is>
      </c>
      <c r="J781" s="6" t="inlineStr">
        <is>
          <t>INV-10521</t>
        </is>
      </c>
      <c r="K781" s="6" t="inlineStr">
        <is>
          <t>PO-00030766</t>
        </is>
      </c>
      <c r="L781" s="6" t="inlineStr">
        <is>
          <t>APT Management Services Pty Limited - Additional Luggage</t>
        </is>
      </c>
      <c r="M781" s="6" t="inlineStr">
        <is>
          <t>PRODUCTION</t>
        </is>
      </c>
    </row>
    <row r="782">
      <c r="A782" s="6" t="n">
        <v>47015</v>
      </c>
      <c r="B782" s="6" t="n">
        <v>47015</v>
      </c>
      <c r="C782" s="6" t="inlineStr">
        <is>
          <t>Meal &amp; Travel - PRD</t>
        </is>
      </c>
      <c r="D782" s="6" t="inlineStr">
        <is>
          <t>Receivable Invoice</t>
        </is>
      </c>
      <c r="E782" s="37" t="n">
        <v>46218</v>
      </c>
      <c r="F782" s="6" t="inlineStr">
        <is>
          <t>APT Management Services Pty Limited</t>
        </is>
      </c>
      <c r="G782" s="39" t="n">
        <v>0</v>
      </c>
      <c r="H782" s="39" t="n">
        <v>275</v>
      </c>
      <c r="I782" s="6" t="inlineStr">
        <is>
          <t>26061609 - APA Qtly All Hands Perth - May 2027 [PRD]</t>
        </is>
      </c>
      <c r="J782" s="6" t="inlineStr">
        <is>
          <t>INV-10521</t>
        </is>
      </c>
      <c r="K782" s="6" t="inlineStr">
        <is>
          <t>PO-00030766</t>
        </is>
      </c>
      <c r="L782" s="6" t="inlineStr">
        <is>
          <t>APT Management Services Pty Limited - Accommodation - 1 Tech, 1 Night</t>
        </is>
      </c>
      <c r="M782" s="6" t="inlineStr">
        <is>
          <t>PRODUCTION</t>
        </is>
      </c>
    </row>
    <row r="783">
      <c r="A783" s="6" t="n">
        <v>47015</v>
      </c>
      <c r="B783" s="6" t="n">
        <v>47015</v>
      </c>
      <c r="C783" s="6" t="inlineStr">
        <is>
          <t>Meal &amp; Travel - PRD</t>
        </is>
      </c>
      <c r="D783" s="6" t="inlineStr">
        <is>
          <t>Receivable Invoice</t>
        </is>
      </c>
      <c r="E783" s="37" t="n">
        <v>46218</v>
      </c>
      <c r="F783" s="6" t="inlineStr">
        <is>
          <t>APT Management Services Pty Limited</t>
        </is>
      </c>
      <c r="G783" s="39" t="n">
        <v>0</v>
      </c>
      <c r="H783" s="39" t="n">
        <v>125</v>
      </c>
      <c r="I783" s="6" t="inlineStr">
        <is>
          <t>26061609 - APA Qtly All Hands Perth - May 2027 [PRD]</t>
        </is>
      </c>
      <c r="J783" s="6" t="inlineStr">
        <is>
          <t>INV-10521</t>
        </is>
      </c>
      <c r="K783" s="6" t="inlineStr">
        <is>
          <t>PO-00030766</t>
        </is>
      </c>
      <c r="L783" s="6" t="inlineStr">
        <is>
          <t>APT Management Services Pty Limited - Per Diem</t>
        </is>
      </c>
      <c r="M783" s="6" t="inlineStr">
        <is>
          <t>PRODUCTION</t>
        </is>
      </c>
    </row>
    <row r="784">
      <c r="A784" s="6" t="n">
        <v>47015</v>
      </c>
      <c r="B784" s="6" t="n">
        <v>47015</v>
      </c>
      <c r="C784" s="6" t="inlineStr">
        <is>
          <t>Meal &amp; Travel - PRD</t>
        </is>
      </c>
      <c r="D784" s="6" t="inlineStr">
        <is>
          <t>Receivable Invoice</t>
        </is>
      </c>
      <c r="E784" s="37" t="n">
        <v>46218</v>
      </c>
      <c r="F784" s="6" t="inlineStr">
        <is>
          <t>APT Management Services Pty Limited</t>
        </is>
      </c>
      <c r="G784" s="39" t="n">
        <v>0</v>
      </c>
      <c r="H784" s="39" t="n">
        <v>650</v>
      </c>
      <c r="I784" s="6" t="inlineStr">
        <is>
          <t>26061609 - APA Qtly All Hands Perth - May 2027 [PRD]</t>
        </is>
      </c>
      <c r="J784" s="6" t="inlineStr">
        <is>
          <t>INV-10521</t>
        </is>
      </c>
      <c r="K784" s="6" t="inlineStr">
        <is>
          <t>PO-00030766</t>
        </is>
      </c>
      <c r="L784" s="6" t="inlineStr">
        <is>
          <t>APT Management Services Pty Limited - Flights</t>
        </is>
      </c>
      <c r="M784" s="6" t="inlineStr">
        <is>
          <t>PRODUCTION</t>
        </is>
      </c>
    </row>
    <row r="785">
      <c r="A785" s="6" t="n">
        <v>47015</v>
      </c>
      <c r="B785" s="6" t="n">
        <v>47015</v>
      </c>
      <c r="C785" s="6" t="inlineStr">
        <is>
          <t>Meal &amp; Travel - PRD</t>
        </is>
      </c>
      <c r="D785" s="6" t="inlineStr">
        <is>
          <t>Receivable Invoice</t>
        </is>
      </c>
      <c r="E785" s="37" t="n">
        <v>46218</v>
      </c>
      <c r="F785" s="6" t="inlineStr">
        <is>
          <t>APT Management Services Pty Limited</t>
        </is>
      </c>
      <c r="G785" s="39" t="n">
        <v>0</v>
      </c>
      <c r="H785" s="39" t="n">
        <v>150</v>
      </c>
      <c r="I785" s="6" t="inlineStr">
        <is>
          <t>26061609 - APA Qtly All Hands Perth - May 2027 [PRD]</t>
        </is>
      </c>
      <c r="J785" s="6" t="inlineStr">
        <is>
          <t>INV-10521</t>
        </is>
      </c>
      <c r="K785" s="6" t="inlineStr">
        <is>
          <t>PO-00030766</t>
        </is>
      </c>
      <c r="L785" s="6" t="inlineStr">
        <is>
          <t>APT Management Services Pty Limited - Additional Luggage</t>
        </is>
      </c>
      <c r="M785" s="6" t="inlineStr">
        <is>
          <t>PRODUCTION</t>
        </is>
      </c>
    </row>
    <row r="786">
      <c r="A786" s="6" t="n">
        <v>47015</v>
      </c>
      <c r="B786" s="6" t="n">
        <v>47015</v>
      </c>
      <c r="C786" s="6" t="inlineStr">
        <is>
          <t>Meal &amp; Travel - PRD</t>
        </is>
      </c>
      <c r="D786" s="6" t="inlineStr">
        <is>
          <t>Manual Journal</t>
        </is>
      </c>
      <c r="E786" s="37" t="n">
        <v>46234</v>
      </c>
      <c r="F786" s="6" t="inlineStr">
        <is>
          <t>APT Management Services Pty Limited</t>
        </is>
      </c>
      <c r="G786" s="39" t="n">
        <v>1025</v>
      </c>
      <c r="H786" s="39" t="n">
        <v>0</v>
      </c>
      <c r="I786" s="6" t="inlineStr">
        <is>
          <t>26061607 - APA - Qtly All Hands (BNE) - 4.11.26 [PRD]</t>
        </is>
      </c>
      <c r="J786" s="6" t="n"/>
      <c r="K786" s="6" t="inlineStr">
        <is>
          <t>#69449</t>
        </is>
      </c>
      <c r="L786" s="6" t="inlineStr">
        <is>
          <t xml:space="preserve">APA Production Package FY2027 Reclass INV-10522 - APA Qtrly All Hands Nov 2026 Package - Travel (Revenue) INV-10522
</t>
        </is>
      </c>
      <c r="M786" s="6" t="inlineStr">
        <is>
          <t>PRODUCTION</t>
        </is>
      </c>
    </row>
    <row r="787">
      <c r="A787" s="6" t="n">
        <v>47015</v>
      </c>
      <c r="B787" s="6" t="n">
        <v>47015</v>
      </c>
      <c r="C787" s="6" t="inlineStr">
        <is>
          <t>Meal &amp; Travel - PRD</t>
        </is>
      </c>
      <c r="D787" s="6" t="inlineStr">
        <is>
          <t>Manual Journal</t>
        </is>
      </c>
      <c r="E787" s="37" t="n">
        <v>46234</v>
      </c>
      <c r="F787" s="6" t="inlineStr">
        <is>
          <t>APT Management Services Pty Limited</t>
        </is>
      </c>
      <c r="G787" s="39" t="n">
        <v>1200</v>
      </c>
      <c r="H787" s="39" t="n">
        <v>0</v>
      </c>
      <c r="I787" s="6" t="inlineStr">
        <is>
          <t>26061609 - APA Qtly All Hands Perth - May 2027 [PRD]</t>
        </is>
      </c>
      <c r="J787" s="6" t="n"/>
      <c r="K787" s="6" t="inlineStr">
        <is>
          <t>#69449</t>
        </is>
      </c>
      <c r="L787" s="6" t="inlineStr">
        <is>
          <t xml:space="preserve">APA Production Package FY2027 Reclass INV-10522 - APA Qtrly All Hands May 2027 Package - Travel (Revenue) INV-10522
</t>
        </is>
      </c>
      <c r="M787" s="6" t="inlineStr">
        <is>
          <t>PRODUCTION</t>
        </is>
      </c>
    </row>
    <row r="788">
      <c r="A788" s="6" t="n">
        <v>47015</v>
      </c>
      <c r="B788" s="6" t="n">
        <v>47015</v>
      </c>
      <c r="C788" s="6" t="inlineStr">
        <is>
          <t>Meal &amp; Travel - PRD</t>
        </is>
      </c>
      <c r="D788" s="6" t="inlineStr">
        <is>
          <t>Receivable Invoice</t>
        </is>
      </c>
      <c r="E788" s="37" t="n">
        <v>46253</v>
      </c>
      <c r="F788" s="6" t="inlineStr">
        <is>
          <t>Symal Group</t>
        </is>
      </c>
      <c r="G788" s="39" t="n">
        <v>0</v>
      </c>
      <c r="H788" s="39" t="n">
        <v>375</v>
      </c>
      <c r="I788" s="6" t="inlineStr">
        <is>
          <t>2606904 - Symal - FYR26 (Melb) - 24.8.26 [PRD]</t>
        </is>
      </c>
      <c r="J788" s="6" t="inlineStr">
        <is>
          <t>INV-10567</t>
        </is>
      </c>
      <c r="K788" s="6" t="inlineStr">
        <is>
          <t>Symal - Full Year Results Presentation - 24.08.2026</t>
        </is>
      </c>
      <c r="L788" s="6" t="inlineStr">
        <is>
          <t>Symal Group - Per Diems</t>
        </is>
      </c>
      <c r="M788" s="6" t="inlineStr">
        <is>
          <t>PRODUCTION</t>
        </is>
      </c>
    </row>
    <row r="789">
      <c r="A789" s="6" t="n">
        <v>47015</v>
      </c>
      <c r="B789" s="6" t="n">
        <v>47015</v>
      </c>
      <c r="C789" s="6" t="inlineStr">
        <is>
          <t>Meal &amp; Travel - PRD</t>
        </is>
      </c>
      <c r="D789" s="6" t="inlineStr">
        <is>
          <t>Receivable Invoice</t>
        </is>
      </c>
      <c r="E789" s="37" t="n">
        <v>46253</v>
      </c>
      <c r="F789" s="6" t="inlineStr">
        <is>
          <t>Symal Group</t>
        </is>
      </c>
      <c r="G789" s="39" t="n">
        <v>0</v>
      </c>
      <c r="H789" s="39" t="n">
        <v>775</v>
      </c>
      <c r="I789" s="6" t="inlineStr">
        <is>
          <t>2606904 - Symal - FYR26 (Melb) - 24.8.26 [PRD]</t>
        </is>
      </c>
      <c r="J789" s="6" t="inlineStr">
        <is>
          <t>INV-10567</t>
        </is>
      </c>
      <c r="K789" s="6" t="inlineStr">
        <is>
          <t>Symal - Full Year Results Presentation - 24.08.2026</t>
        </is>
      </c>
      <c r="L789" s="6" t="inlineStr">
        <is>
          <t>Symal Group - Technician - Accommodation</t>
        </is>
      </c>
      <c r="M789" s="6" t="inlineStr">
        <is>
          <t>PRODUCTION</t>
        </is>
      </c>
    </row>
    <row r="790">
      <c r="A790" s="6" t="n">
        <v>47015</v>
      </c>
      <c r="B790" s="6" t="n">
        <v>47015</v>
      </c>
      <c r="C790" s="6" t="inlineStr">
        <is>
          <t>Meal &amp; Travel - PRD</t>
        </is>
      </c>
      <c r="D790" s="6" t="inlineStr">
        <is>
          <t>Receivable Invoice</t>
        </is>
      </c>
      <c r="E790" s="37" t="n">
        <v>46253</v>
      </c>
      <c r="F790" s="6" t="inlineStr">
        <is>
          <t>Symal Group</t>
        </is>
      </c>
      <c r="G790" s="39" t="n">
        <v>0</v>
      </c>
      <c r="H790" s="39" t="n">
        <v>525</v>
      </c>
      <c r="I790" s="6" t="inlineStr">
        <is>
          <t>2606904 - Symal - FYR26 (Melb) - 24.8.26 [PRD]</t>
        </is>
      </c>
      <c r="J790" s="6" t="inlineStr">
        <is>
          <t>INV-10567</t>
        </is>
      </c>
      <c r="K790" s="6" t="inlineStr">
        <is>
          <t>Symal - Full Year Results Presentation - 24.08.2026</t>
        </is>
      </c>
      <c r="L790" s="6" t="inlineStr">
        <is>
          <t>Symal Group - Technician Return flights</t>
        </is>
      </c>
      <c r="M790" s="6" t="inlineStr">
        <is>
          <t>PRODUCTION</t>
        </is>
      </c>
    </row>
    <row r="791">
      <c r="A791" s="6" t="n">
        <v>47015</v>
      </c>
      <c r="B791" s="6" t="n">
        <v>47015</v>
      </c>
      <c r="C791" s="6" t="inlineStr">
        <is>
          <t>Meal &amp; Travel - PRD</t>
        </is>
      </c>
      <c r="D791" s="6" t="inlineStr">
        <is>
          <t>Receivable Invoice</t>
        </is>
      </c>
      <c r="E791" s="37" t="n">
        <v>46253</v>
      </c>
      <c r="F791" s="6" t="inlineStr">
        <is>
          <t>Symal Group</t>
        </is>
      </c>
      <c r="G791" s="39" t="n">
        <v>0</v>
      </c>
      <c r="H791" s="39" t="n">
        <v>380</v>
      </c>
      <c r="I791" s="6" t="inlineStr">
        <is>
          <t>2606904 - Symal - FYR26 (Melb) - 24.8.26 [PRD]</t>
        </is>
      </c>
      <c r="J791" s="6" t="inlineStr">
        <is>
          <t>INV-10567</t>
        </is>
      </c>
      <c r="K791" s="6" t="inlineStr">
        <is>
          <t>Symal - Full Year Results Presentation - 24.08.2026</t>
        </is>
      </c>
      <c r="L791" s="6" t="inlineStr">
        <is>
          <t>Symal Group - Technician Travel</t>
        </is>
      </c>
      <c r="M791" s="6" t="inlineStr">
        <is>
          <t>PRODUCTION</t>
        </is>
      </c>
    </row>
    <row r="792">
      <c r="A792" s="6" t="n">
        <v>47015</v>
      </c>
      <c r="B792" s="6" t="n">
        <v>47015</v>
      </c>
      <c r="C792" s="6" t="inlineStr">
        <is>
          <t>Meal &amp; Travel - PRD</t>
        </is>
      </c>
      <c r="D792" s="6" t="inlineStr">
        <is>
          <t>Receivable Invoice</t>
        </is>
      </c>
      <c r="E792" s="37" t="n">
        <v>46260</v>
      </c>
      <c r="F792" s="6" t="inlineStr">
        <is>
          <t>The Lottery Corporation Limited</t>
        </is>
      </c>
      <c r="G792" s="39" t="n">
        <v>0</v>
      </c>
      <c r="H792" s="39" t="n">
        <v>450</v>
      </c>
      <c r="I792" s="6" t="inlineStr">
        <is>
          <t>26061106 - TLC Full Year Results MEL [PRD]</t>
        </is>
      </c>
      <c r="J792" s="6" t="inlineStr">
        <is>
          <t>INV-10591</t>
        </is>
      </c>
      <c r="K792" s="6" t="inlineStr">
        <is>
          <t>TLC - Full Year Results Briefing 19.08.2026</t>
        </is>
      </c>
      <c r="L792" s="6" t="inlineStr">
        <is>
          <t>The Lottery Corporation Limited - Accommodation - 1 Person, 1 Night</t>
        </is>
      </c>
      <c r="M792" s="6" t="inlineStr">
        <is>
          <t>PRODUCTION</t>
        </is>
      </c>
    </row>
    <row r="793">
      <c r="A793" s="6" t="n">
        <v>47015</v>
      </c>
      <c r="B793" s="6" t="n">
        <v>47015</v>
      </c>
      <c r="C793" s="6" t="inlineStr">
        <is>
          <t>Meal &amp; Travel - PRD</t>
        </is>
      </c>
      <c r="D793" s="6" t="inlineStr">
        <is>
          <t>Receivable Invoice</t>
        </is>
      </c>
      <c r="E793" s="37" t="n">
        <v>46260</v>
      </c>
      <c r="F793" s="6" t="inlineStr">
        <is>
          <t>The Lottery Corporation Limited</t>
        </is>
      </c>
      <c r="G793" s="39" t="n">
        <v>0</v>
      </c>
      <c r="H793" s="39" t="n">
        <v>125</v>
      </c>
      <c r="I793" s="6" t="inlineStr">
        <is>
          <t>26061106 - TLC Full Year Results MEL [PRD]</t>
        </is>
      </c>
      <c r="J793" s="6" t="inlineStr">
        <is>
          <t>INV-10591</t>
        </is>
      </c>
      <c r="K793" s="6" t="inlineStr">
        <is>
          <t>TLC - Full Year Results Briefing 19.08.2026</t>
        </is>
      </c>
      <c r="L793" s="6" t="inlineStr">
        <is>
          <t>The Lottery Corporation Limited - Additional Luggage</t>
        </is>
      </c>
      <c r="M793" s="6" t="inlineStr">
        <is>
          <t>PRODUCTION</t>
        </is>
      </c>
    </row>
    <row r="794">
      <c r="A794" s="6" t="n">
        <v>47015</v>
      </c>
      <c r="B794" s="6" t="n">
        <v>47015</v>
      </c>
      <c r="C794" s="6" t="inlineStr">
        <is>
          <t>Meal &amp; Travel - PRD</t>
        </is>
      </c>
      <c r="D794" s="6" t="inlineStr">
        <is>
          <t>Receivable Invoice</t>
        </is>
      </c>
      <c r="E794" s="37" t="n">
        <v>46260</v>
      </c>
      <c r="F794" s="6" t="inlineStr">
        <is>
          <t>The Lottery Corporation Limited</t>
        </is>
      </c>
      <c r="G794" s="39" t="n">
        <v>0</v>
      </c>
      <c r="H794" s="39" t="n">
        <v>450</v>
      </c>
      <c r="I794" s="6" t="inlineStr">
        <is>
          <t>26061106 - TLC Full Year Results MEL [PRD]</t>
        </is>
      </c>
      <c r="J794" s="6" t="inlineStr">
        <is>
          <t>INV-10591</t>
        </is>
      </c>
      <c r="K794" s="6" t="inlineStr">
        <is>
          <t>TLC - Full Year Results Briefing 19.08.2026</t>
        </is>
      </c>
      <c r="L794" s="6" t="inlineStr">
        <is>
          <t>The Lottery Corporation Limited - Flights - Return Flight Sydney to Melbourne, 1 Person</t>
        </is>
      </c>
      <c r="M794" s="6" t="inlineStr">
        <is>
          <t>PRODUCTION</t>
        </is>
      </c>
    </row>
    <row r="795">
      <c r="A795" s="6" t="n">
        <v>47015</v>
      </c>
      <c r="B795" s="6" t="n">
        <v>47015</v>
      </c>
      <c r="C795" s="6" t="inlineStr">
        <is>
          <t>Meal &amp; Travel - PRD</t>
        </is>
      </c>
      <c r="D795" s="6" t="inlineStr">
        <is>
          <t>Receivable Invoice</t>
        </is>
      </c>
      <c r="E795" s="37" t="n">
        <v>46260</v>
      </c>
      <c r="F795" s="6" t="inlineStr">
        <is>
          <t>The Lottery Corporation Limited</t>
        </is>
      </c>
      <c r="G795" s="39" t="n">
        <v>0</v>
      </c>
      <c r="H795" s="39" t="n">
        <v>125</v>
      </c>
      <c r="I795" s="6" t="inlineStr">
        <is>
          <t>26061106 - TLC Full Year Results MEL [PRD]</t>
        </is>
      </c>
      <c r="J795" s="6" t="inlineStr">
        <is>
          <t>INV-10591</t>
        </is>
      </c>
      <c r="K795" s="6" t="inlineStr">
        <is>
          <t>TLC - Full Year Results Briefing 19.08.2026</t>
        </is>
      </c>
      <c r="L795" s="6" t="inlineStr">
        <is>
          <t>The Lottery Corporation Limited - Per Diem</t>
        </is>
      </c>
      <c r="M795" s="6" t="inlineStr">
        <is>
          <t>PRODUCTION</t>
        </is>
      </c>
    </row>
    <row r="796">
      <c r="A796" s="6" t="n">
        <v>47015</v>
      </c>
      <c r="B796" s="6" t="n">
        <v>47015</v>
      </c>
      <c r="C796" s="6" t="inlineStr">
        <is>
          <t>Meal &amp; Travel - PRD</t>
        </is>
      </c>
      <c r="D796" s="6" t="inlineStr">
        <is>
          <t>Receivable Invoice</t>
        </is>
      </c>
      <c r="E796" s="37" t="n">
        <v>46265</v>
      </c>
      <c r="F796" s="6" t="inlineStr">
        <is>
          <t>Downer EDI Limited</t>
        </is>
      </c>
      <c r="G796" s="39" t="n">
        <v>0</v>
      </c>
      <c r="H796" s="39" t="n">
        <v>350</v>
      </c>
      <c r="I796" s="6" t="inlineStr">
        <is>
          <t>26073111 - Downer - FYR &amp; Employee Webcast - 25.8.26 [PRD]</t>
        </is>
      </c>
      <c r="J796" s="6" t="inlineStr">
        <is>
          <t>INV-10611</t>
        </is>
      </c>
      <c r="K796" s="6" t="inlineStr">
        <is>
          <t>Downer - Full Year Employee Briefing 25.08.2026</t>
        </is>
      </c>
      <c r="L796" s="6" t="inlineStr">
        <is>
          <t>Downer EDI Limited - Accommodation</t>
        </is>
      </c>
      <c r="M796" s="6" t="inlineStr">
        <is>
          <t>PRODUCTION</t>
        </is>
      </c>
    </row>
    <row r="797">
      <c r="A797" s="6" t="n">
        <v>47015</v>
      </c>
      <c r="B797" s="6" t="n">
        <v>47015</v>
      </c>
      <c r="C797" s="6" t="inlineStr">
        <is>
          <t>Meal &amp; Travel - PRD</t>
        </is>
      </c>
      <c r="D797" s="6" t="inlineStr">
        <is>
          <t>Receivable Invoice</t>
        </is>
      </c>
      <c r="E797" s="37" t="n">
        <v>46265</v>
      </c>
      <c r="F797" s="6" t="inlineStr">
        <is>
          <t>Downer EDI Limited</t>
        </is>
      </c>
      <c r="G797" s="39" t="n">
        <v>0</v>
      </c>
      <c r="H797" s="39" t="n">
        <v>150</v>
      </c>
      <c r="I797" s="6" t="inlineStr">
        <is>
          <t>26073111 - Downer - FYR &amp; Employee Webcast - 25.8.26 [PRD]</t>
        </is>
      </c>
      <c r="J797" s="6" t="inlineStr">
        <is>
          <t>INV-10611</t>
        </is>
      </c>
      <c r="K797" s="6" t="inlineStr">
        <is>
          <t>Downer - Full Year Employee Briefing 25.08.2026</t>
        </is>
      </c>
      <c r="L797" s="6" t="inlineStr">
        <is>
          <t>Downer EDI Limited - Additional Luggage</t>
        </is>
      </c>
      <c r="M797" s="6" t="inlineStr">
        <is>
          <t>PRODUCTION</t>
        </is>
      </c>
    </row>
    <row r="798">
      <c r="A798" s="6" t="n">
        <v>47015</v>
      </c>
      <c r="B798" s="6" t="n">
        <v>47015</v>
      </c>
      <c r="C798" s="6" t="inlineStr">
        <is>
          <t>Meal &amp; Travel - PRD</t>
        </is>
      </c>
      <c r="D798" s="6" t="inlineStr">
        <is>
          <t>Receivable Invoice</t>
        </is>
      </c>
      <c r="E798" s="37" t="n">
        <v>46265</v>
      </c>
      <c r="F798" s="6" t="inlineStr">
        <is>
          <t>Downer EDI Limited</t>
        </is>
      </c>
      <c r="G798" s="39" t="n">
        <v>0</v>
      </c>
      <c r="H798" s="39" t="n">
        <v>450</v>
      </c>
      <c r="I798" s="6" t="inlineStr">
        <is>
          <t>26073111 - Downer - FYR &amp; Employee Webcast - 25.8.26 [PRD]</t>
        </is>
      </c>
      <c r="J798" s="6" t="inlineStr">
        <is>
          <t>INV-10611</t>
        </is>
      </c>
      <c r="K798" s="6" t="inlineStr">
        <is>
          <t>Downer - Full Year Employee Briefing 25.08.2026</t>
        </is>
      </c>
      <c r="L798" s="6" t="inlineStr">
        <is>
          <t>Downer EDI Limited - Flights</t>
        </is>
      </c>
      <c r="M798" s="6" t="inlineStr">
        <is>
          <t>PRODUCTION</t>
        </is>
      </c>
    </row>
    <row r="799">
      <c r="A799" s="6" t="n">
        <v>47015</v>
      </c>
      <c r="B799" s="6" t="n">
        <v>47015</v>
      </c>
      <c r="C799" s="6" t="inlineStr">
        <is>
          <t>Meal &amp; Travel - PRD</t>
        </is>
      </c>
      <c r="D799" s="6" t="inlineStr">
        <is>
          <t>Receivable Invoice</t>
        </is>
      </c>
      <c r="E799" s="37" t="n">
        <v>46265</v>
      </c>
      <c r="F799" s="6" t="inlineStr">
        <is>
          <t>Downer EDI Limited</t>
        </is>
      </c>
      <c r="G799" s="39" t="n">
        <v>0</v>
      </c>
      <c r="H799" s="39" t="n">
        <v>125</v>
      </c>
      <c r="I799" s="6" t="inlineStr">
        <is>
          <t>26073111 - Downer - FYR &amp; Employee Webcast - 25.8.26 [PRD]</t>
        </is>
      </c>
      <c r="J799" s="6" t="inlineStr">
        <is>
          <t>INV-10611</t>
        </is>
      </c>
      <c r="K799" s="6" t="inlineStr">
        <is>
          <t>Downer - Full Year Employee Briefing 25.08.2026</t>
        </is>
      </c>
      <c r="L799" s="6" t="inlineStr">
        <is>
          <t>Downer EDI Limited - Per Diem</t>
        </is>
      </c>
      <c r="M799" s="6" t="inlineStr">
        <is>
          <t>PRODUCTION</t>
        </is>
      </c>
    </row>
    <row r="800">
      <c r="A800" s="6" t="n">
        <v>47015</v>
      </c>
      <c r="B800" s="6" t="n">
        <v>47015</v>
      </c>
      <c r="C800" s="6" t="inlineStr">
        <is>
          <t>Meal &amp; Travel - PRD</t>
        </is>
      </c>
      <c r="D800" s="6" t="inlineStr">
        <is>
          <t>Receivable Invoice</t>
        </is>
      </c>
      <c r="E800" s="37" t="n">
        <v>46265</v>
      </c>
      <c r="F800" s="6" t="inlineStr">
        <is>
          <t>Virgin Australia Airlines Pty Ltd</t>
        </is>
      </c>
      <c r="G800" s="39" t="n">
        <v>0</v>
      </c>
      <c r="H800" s="39" t="n">
        <v>350</v>
      </c>
      <c r="I800" s="6" t="inlineStr">
        <is>
          <t>2606903 - Virgin FY26 Results [PRD]</t>
        </is>
      </c>
      <c r="J800" s="6" t="inlineStr">
        <is>
          <t>INV-10617</t>
        </is>
      </c>
      <c r="K800" s="6" t="inlineStr">
        <is>
          <t>Virgin Australia - FY26 Results &amp; Sell-side Analyst Call 28.08.2026 (VAA3037957)</t>
        </is>
      </c>
      <c r="L800" s="6" t="inlineStr">
        <is>
          <t>Virgin Australia Airlines Pty Ltd - Accommodation - 1 person, 1 night</t>
        </is>
      </c>
      <c r="M800" s="6" t="inlineStr">
        <is>
          <t>PRODUCTION</t>
        </is>
      </c>
    </row>
    <row r="801">
      <c r="A801" s="6" t="n">
        <v>47015</v>
      </c>
      <c r="B801" s="6" t="n">
        <v>47015</v>
      </c>
      <c r="C801" s="6" t="inlineStr">
        <is>
          <t>Meal &amp; Travel - PRD</t>
        </is>
      </c>
      <c r="D801" s="6" t="inlineStr">
        <is>
          <t>Receivable Invoice</t>
        </is>
      </c>
      <c r="E801" s="37" t="n">
        <v>46265</v>
      </c>
      <c r="F801" s="6" t="inlineStr">
        <is>
          <t>Virgin Australia Airlines Pty Ltd</t>
        </is>
      </c>
      <c r="G801" s="39" t="n">
        <v>0</v>
      </c>
      <c r="H801" s="39" t="n">
        <v>200</v>
      </c>
      <c r="I801" s="6" t="inlineStr">
        <is>
          <t>2606903 - Virgin FY26 Results [PRD]</t>
        </is>
      </c>
      <c r="J801" s="6" t="inlineStr">
        <is>
          <t>INV-10617</t>
        </is>
      </c>
      <c r="K801" s="6" t="inlineStr">
        <is>
          <t>Virgin Australia - FY26 Results &amp; Sell-side Analyst Call 28.08.2026 (VAA3037957)</t>
        </is>
      </c>
      <c r="L801" s="6" t="inlineStr">
        <is>
          <t>Virgin Australia Airlines Pty Ltd - Airport Transfer</t>
        </is>
      </c>
      <c r="M801" s="6" t="inlineStr">
        <is>
          <t>PRODUCTION</t>
        </is>
      </c>
    </row>
    <row r="802">
      <c r="A802" s="6" t="n">
        <v>47015</v>
      </c>
      <c r="B802" s="6" t="n">
        <v>47015</v>
      </c>
      <c r="C802" s="6" t="inlineStr">
        <is>
          <t>Meal &amp; Travel - PRD</t>
        </is>
      </c>
      <c r="D802" s="6" t="inlineStr">
        <is>
          <t>Receivable Invoice</t>
        </is>
      </c>
      <c r="E802" s="37" t="n">
        <v>46265</v>
      </c>
      <c r="F802" s="6" t="inlineStr">
        <is>
          <t>Virgin Australia Airlines Pty Ltd</t>
        </is>
      </c>
      <c r="G802" s="39" t="n">
        <v>0</v>
      </c>
      <c r="H802" s="39" t="n">
        <v>125</v>
      </c>
      <c r="I802" s="6" t="inlineStr">
        <is>
          <t>2606903 - Virgin FY26 Results [PRD]</t>
        </is>
      </c>
      <c r="J802" s="6" t="inlineStr">
        <is>
          <t>INV-10617</t>
        </is>
      </c>
      <c r="K802" s="6" t="inlineStr">
        <is>
          <t>Virgin Australia - FY26 Results &amp; Sell-side Analyst Call 28.08.2026 (VAA3037957)</t>
        </is>
      </c>
      <c r="L802" s="6" t="inlineStr">
        <is>
          <t>Virgin Australia Airlines Pty Ltd - Per Diem</t>
        </is>
      </c>
      <c r="M802" s="6" t="inlineStr">
        <is>
          <t>PRODUCTION</t>
        </is>
      </c>
    </row>
    <row r="803">
      <c r="A803" s="6" t="n">
        <v>51100</v>
      </c>
      <c r="B803" s="6" t="n">
        <v>51100</v>
      </c>
      <c r="C803" s="6" t="inlineStr">
        <is>
          <t>Equipment - Purchase</t>
        </is>
      </c>
      <c r="D803" s="6" t="inlineStr">
        <is>
          <t>Payable Invoice</t>
        </is>
      </c>
      <c r="E803" s="37" t="n">
        <v>46206</v>
      </c>
      <c r="F803" s="6" t="inlineStr">
        <is>
          <t>Videoguys Australia Pty Ltd</t>
        </is>
      </c>
      <c r="G803" s="39" t="n">
        <v>270.9</v>
      </c>
      <c r="H803" s="39" t="n">
        <v>0</v>
      </c>
      <c r="I803" s="6" t="inlineStr">
        <is>
          <t>2606901 - PwC | Syd Studio Equipment [INT]</t>
        </is>
      </c>
      <c r="J803" s="6" t="inlineStr">
        <is>
          <t>SVG-18021 - Equipment purchase for 2606901 PwC Sydney Studio Equipment [Quote #12502 - PO-00016891]</t>
        </is>
      </c>
      <c r="K803" s="6" t="inlineStr">
        <is>
          <t>SVG-18021 - Equipment purchase for 2606901 PwC Sydney Studio Equipment [Quote #12502 - PO-00016891]</t>
        </is>
      </c>
      <c r="L803" s="6" t="inlineStr">
        <is>
          <t>Videoguys Australia Pty Ltd - DECIMATORMD­LXHDMI/SDIBidirectionalConverter</t>
        </is>
      </c>
      <c r="M803" s="6" t="inlineStr">
        <is>
          <t>INTEGRATION</t>
        </is>
      </c>
    </row>
    <row r="804">
      <c r="A804" s="6" t="n">
        <v>51100</v>
      </c>
      <c r="B804" s="6" t="n">
        <v>51100</v>
      </c>
      <c r="C804" s="6" t="inlineStr">
        <is>
          <t>Equipment - Purchase</t>
        </is>
      </c>
      <c r="D804" s="6" t="inlineStr">
        <is>
          <t>Payable Invoice</t>
        </is>
      </c>
      <c r="E804" s="37" t="n">
        <v>46206</v>
      </c>
      <c r="F804" s="6" t="inlineStr">
        <is>
          <t>Videoguys Australia Pty Ltd</t>
        </is>
      </c>
      <c r="G804" s="39" t="n">
        <v>118.18</v>
      </c>
      <c r="H804" s="39" t="n">
        <v>0</v>
      </c>
      <c r="I804" s="6" t="inlineStr">
        <is>
          <t>2606901 - PwC | Syd Studio Equipment [INT]</t>
        </is>
      </c>
      <c r="J804" s="6" t="inlineStr">
        <is>
          <t>SVG-18021 - Equipment purchase for 2606901 PwC Sydney Studio Equipment [Quote #12502 - PO-00016891]</t>
        </is>
      </c>
      <c r="K804" s="6" t="inlineStr">
        <is>
          <t>SVG-18021 - Equipment purchase for 2606901 PwC Sydney Studio Equipment [Quote #12502 - PO-00016891]</t>
        </is>
      </c>
      <c r="L804" s="6" t="inlineStr">
        <is>
          <t>Videoguys Australia Pty Ltd - BlackmagicDesign12G­SDICableMicroBNCtoBNCFemale(700mm)</t>
        </is>
      </c>
      <c r="M804" s="6" t="inlineStr">
        <is>
          <t>INTEGRATION</t>
        </is>
      </c>
    </row>
    <row r="805">
      <c r="A805" s="6" t="n">
        <v>51100</v>
      </c>
      <c r="B805" s="6" t="n">
        <v>51100</v>
      </c>
      <c r="C805" s="6" t="inlineStr">
        <is>
          <t>Equipment - Purchase</t>
        </is>
      </c>
      <c r="D805" s="6" t="inlineStr">
        <is>
          <t>Payable Invoice</t>
        </is>
      </c>
      <c r="E805" s="37" t="n">
        <v>46206</v>
      </c>
      <c r="F805" s="6" t="inlineStr">
        <is>
          <t>Videoguys Australia Pty Ltd</t>
        </is>
      </c>
      <c r="G805" s="39" t="n">
        <v>968.1900000000001</v>
      </c>
      <c r="H805" s="39" t="n">
        <v>0</v>
      </c>
      <c r="I805" s="6" t="inlineStr">
        <is>
          <t>26051801 - PwC | Mel Studio Equipment [INT]</t>
        </is>
      </c>
      <c r="J805" s="6" t="inlineStr">
        <is>
          <t>SVG-18022 - Equipment purchase for 26051801 PwC Melbourne Studio Equipment [Quote #12499 - PO-00016892)</t>
        </is>
      </c>
      <c r="K805" s="6" t="inlineStr">
        <is>
          <t>SVG-18022 - Equipment purchase for 26051801 PwC Melbourne Studio Equipment [Quote #12499 - PO-00016892)</t>
        </is>
      </c>
      <c r="L805" s="6" t="inlineStr">
        <is>
          <t>Videoguys Australia Pty Ltd - CanareL­5.5CUHD12G­SDIUHD4KCoaxialBNCCable(20m)</t>
        </is>
      </c>
      <c r="M805" s="6" t="inlineStr">
        <is>
          <t>INTEGRATION</t>
        </is>
      </c>
    </row>
    <row r="806">
      <c r="A806" s="6" t="n">
        <v>51100</v>
      </c>
      <c r="B806" s="6" t="n">
        <v>51100</v>
      </c>
      <c r="C806" s="6" t="inlineStr">
        <is>
          <t>Equipment - Purchase</t>
        </is>
      </c>
      <c r="D806" s="6" t="inlineStr">
        <is>
          <t>Payable Invoice</t>
        </is>
      </c>
      <c r="E806" s="37" t="n">
        <v>46206</v>
      </c>
      <c r="F806" s="6" t="inlineStr">
        <is>
          <t>Videoguys Australia Pty Ltd</t>
        </is>
      </c>
      <c r="G806" s="39" t="n">
        <v>545.46</v>
      </c>
      <c r="H806" s="39" t="n">
        <v>0</v>
      </c>
      <c r="I806" s="6" t="inlineStr">
        <is>
          <t>26051801 - PwC | Mel Studio Equipment [INT]</t>
        </is>
      </c>
      <c r="J806" s="6" t="inlineStr">
        <is>
          <t>SVG-18022 - Equipment purchase for 26051801 PwC Melbourne Studio Equipment [Quote #12499 - PO-00016892)</t>
        </is>
      </c>
      <c r="K806" s="6" t="inlineStr">
        <is>
          <t>SVG-18022 - Equipment purchase for 26051801 PwC Melbourne Studio Equipment [Quote #12499 - PO-00016892)</t>
        </is>
      </c>
      <c r="L806" s="6" t="inlineStr">
        <is>
          <t>Videoguys Australia Pty Ltd - CanareL­5.5CUHD12G­SDIUHD4KCoaxialBNCCable(10m)</t>
        </is>
      </c>
      <c r="M806" s="6" t="inlineStr">
        <is>
          <t>INTEGRATION</t>
        </is>
      </c>
    </row>
    <row r="807">
      <c r="A807" s="6" t="n">
        <v>51100</v>
      </c>
      <c r="B807" s="6" t="n">
        <v>51100</v>
      </c>
      <c r="C807" s="6" t="inlineStr">
        <is>
          <t>Equipment - Purchase</t>
        </is>
      </c>
      <c r="D807" s="6" t="inlineStr">
        <is>
          <t>Payable Invoice</t>
        </is>
      </c>
      <c r="E807" s="37" t="n">
        <v>46206</v>
      </c>
      <c r="F807" s="6" t="inlineStr">
        <is>
          <t>Videoguys Australia Pty Ltd</t>
        </is>
      </c>
      <c r="G807" s="39" t="n">
        <v>509.11</v>
      </c>
      <c r="H807" s="39" t="n">
        <v>0</v>
      </c>
      <c r="I807" s="6" t="inlineStr">
        <is>
          <t>26051801 - PwC | Mel Studio Equipment [INT]</t>
        </is>
      </c>
      <c r="J807" s="6" t="inlineStr">
        <is>
          <t>SVG-18022 - Equipment purchase for 26051801 PwC Melbourne Studio Equipment [Quote #12499 - PO-00016892)</t>
        </is>
      </c>
      <c r="K807" s="6" t="inlineStr">
        <is>
          <t>SVG-18022 - Equipment purchase for 26051801 PwC Melbourne Studio Equipment [Quote #12499 - PO-00016892)</t>
        </is>
      </c>
      <c r="L807" s="6" t="inlineStr">
        <is>
          <t>Videoguys Australia Pty Ltd - CanareL­5.5CUHD12G­SDIUHD4KCoaxialBNCCable(2m)</t>
        </is>
      </c>
      <c r="M807" s="6" t="inlineStr">
        <is>
          <t>INTEGRATION</t>
        </is>
      </c>
    </row>
    <row r="808">
      <c r="A808" s="6" t="n">
        <v>51100</v>
      </c>
      <c r="B808" s="6" t="n">
        <v>51100</v>
      </c>
      <c r="C808" s="6" t="inlineStr">
        <is>
          <t>Equipment - Purchase</t>
        </is>
      </c>
      <c r="D808" s="6" t="inlineStr">
        <is>
          <t>Payable Invoice</t>
        </is>
      </c>
      <c r="E808" s="37" t="n">
        <v>46206</v>
      </c>
      <c r="F808" s="6" t="inlineStr">
        <is>
          <t>Videoguys Australia Pty Ltd</t>
        </is>
      </c>
      <c r="G808" s="39" t="n">
        <v>743.64</v>
      </c>
      <c r="H808" s="39" t="n">
        <v>0</v>
      </c>
      <c r="I808" s="6" t="inlineStr">
        <is>
          <t>26051801 - PwC | Mel Studio Equipment [INT]</t>
        </is>
      </c>
      <c r="J808" s="6" t="inlineStr">
        <is>
          <t>SVG-18022 - Equipment purchase for 26051801 PwC Melbourne Studio Equipment [Quote #12499 - PO-00016892)</t>
        </is>
      </c>
      <c r="K808" s="6" t="inlineStr">
        <is>
          <t>SVG-18022 - Equipment purchase for 26051801 PwC Melbourne Studio Equipment [Quote #12499 - PO-00016892)</t>
        </is>
      </c>
      <c r="L808" s="6" t="inlineStr">
        <is>
          <t>Videoguys Australia Pty Ltd - DECIMATORMD­HXMiniatureHDMI/SDICrossConverterwithScaling&amp;FrameRate
Conversion</t>
        </is>
      </c>
      <c r="M808" s="6" t="inlineStr">
        <is>
          <t>INTEGRATION</t>
        </is>
      </c>
    </row>
    <row r="809">
      <c r="A809" s="6" t="n">
        <v>51100</v>
      </c>
      <c r="B809" s="6" t="n">
        <v>51100</v>
      </c>
      <c r="C809" s="6" t="inlineStr">
        <is>
          <t>Equipment - Purchase</t>
        </is>
      </c>
      <c r="D809" s="6" t="inlineStr">
        <is>
          <t>Payable Invoice</t>
        </is>
      </c>
      <c r="E809" s="37" t="n">
        <v>46206</v>
      </c>
      <c r="F809" s="6" t="inlineStr">
        <is>
          <t>Videoguys Australia Pty Ltd</t>
        </is>
      </c>
      <c r="G809" s="39" t="n">
        <v>541.8</v>
      </c>
      <c r="H809" s="39" t="n">
        <v>0</v>
      </c>
      <c r="I809" s="6" t="inlineStr">
        <is>
          <t>26051801 - PwC | Mel Studio Equipment [INT]</t>
        </is>
      </c>
      <c r="J809" s="6" t="inlineStr">
        <is>
          <t>SVG-18022 - Equipment purchase for 26051801 PwC Melbourne Studio Equipment [Quote #12499 - PO-00016892)</t>
        </is>
      </c>
      <c r="K809" s="6" t="inlineStr">
        <is>
          <t>SVG-18022 - Equipment purchase for 26051801 PwC Melbourne Studio Equipment [Quote #12499 - PO-00016892)</t>
        </is>
      </c>
      <c r="L809" s="6" t="inlineStr">
        <is>
          <t>Videoguys Australia Pty Ltd - DECIMATORMD­LXHDMI/SDIBidirectionalConverter</t>
        </is>
      </c>
      <c r="M809" s="6" t="inlineStr">
        <is>
          <t>INTEGRATION</t>
        </is>
      </c>
    </row>
    <row r="810">
      <c r="A810" s="6" t="n">
        <v>51100</v>
      </c>
      <c r="B810" s="6" t="n">
        <v>51100</v>
      </c>
      <c r="C810" s="6" t="inlineStr">
        <is>
          <t>Equipment - Purchase</t>
        </is>
      </c>
      <c r="D810" s="6" t="inlineStr">
        <is>
          <t>Payable Invoice</t>
        </is>
      </c>
      <c r="E810" s="37" t="n">
        <v>46206</v>
      </c>
      <c r="F810" s="6" t="inlineStr">
        <is>
          <t>Videoguys Australia Pty Ltd</t>
        </is>
      </c>
      <c r="G810" s="39" t="n">
        <v>600</v>
      </c>
      <c r="H810" s="39" t="n">
        <v>0</v>
      </c>
      <c r="I810" s="6" t="inlineStr">
        <is>
          <t>26051801 - PwC | Mel Studio Equipment [INT]</t>
        </is>
      </c>
      <c r="J810" s="6" t="inlineStr">
        <is>
          <t>SVG-18022 - Equipment purchase for 26051801 PwC Melbourne Studio Equipment [Quote #12499 - PO-00016892)</t>
        </is>
      </c>
      <c r="K810" s="6" t="inlineStr">
        <is>
          <t>SVG-18022 - Equipment purchase for 26051801 PwC Melbourne Studio Equipment [Quote #12499 - PO-00016892)</t>
        </is>
      </c>
      <c r="L810" s="6" t="inlineStr">
        <is>
          <t>Videoguys Australia Pty Ltd - CanareL­5.5CUHD12G­SDIUHD4KCoaxialBNCCable(0.5m)</t>
        </is>
      </c>
      <c r="M810" s="6" t="inlineStr">
        <is>
          <t>INTEGRATION</t>
        </is>
      </c>
    </row>
    <row r="811">
      <c r="A811" s="6" t="n">
        <v>51100</v>
      </c>
      <c r="B811" s="6" t="n">
        <v>51100</v>
      </c>
      <c r="C811" s="6" t="inlineStr">
        <is>
          <t>Equipment - Purchase</t>
        </is>
      </c>
      <c r="D811" s="6" t="inlineStr">
        <is>
          <t>Payable Invoice</t>
        </is>
      </c>
      <c r="E811" s="37" t="n">
        <v>46206</v>
      </c>
      <c r="F811" s="6" t="inlineStr">
        <is>
          <t>Technical Audio Group</t>
        </is>
      </c>
      <c r="G811" s="39" t="n">
        <v>3817.55</v>
      </c>
      <c r="H811" s="39" t="n">
        <v>0</v>
      </c>
      <c r="I811" s="6" t="inlineStr">
        <is>
          <t>26051801 - PwC | Mel Studio Equipment [INT]</t>
        </is>
      </c>
      <c r="J811" s="6" t="inlineStr">
        <is>
          <t>INV359424 - Equipment purchases for 26051801 PwC Melbourne Studio Equipment [Quote #64590 - PO-00016894]</t>
        </is>
      </c>
      <c r="K811" s="6" t="inlineStr">
        <is>
          <t>INV359424 - Equipment purchases for 26051801 PwC Melbourne Studio Equipment [Quote #64590 - PO-00016894]</t>
        </is>
      </c>
      <c r="L811" s="6" t="inlineStr">
        <is>
          <t>Technical Audio Group - AH SQ-5 SQ 48ch 96kHz digital mixer, 17 faders, 
16in/12out local I/O, 8FX, I/O Port, 
rackmountable</t>
        </is>
      </c>
      <c r="M811" s="6" t="inlineStr">
        <is>
          <t>INTEGRATION</t>
        </is>
      </c>
    </row>
    <row r="812">
      <c r="A812" s="6" t="n">
        <v>51100</v>
      </c>
      <c r="B812" s="6" t="n">
        <v>51100</v>
      </c>
      <c r="C812" s="6" t="inlineStr">
        <is>
          <t>Equipment - Purchase</t>
        </is>
      </c>
      <c r="D812" s="6" t="inlineStr">
        <is>
          <t>Payable Invoice</t>
        </is>
      </c>
      <c r="E812" s="37" t="n">
        <v>46206</v>
      </c>
      <c r="F812" s="6" t="inlineStr">
        <is>
          <t>Technical Audio Group</t>
        </is>
      </c>
      <c r="G812" s="39" t="n">
        <v>63</v>
      </c>
      <c r="H812" s="39" t="n">
        <v>0</v>
      </c>
      <c r="I812" s="6" t="inlineStr">
        <is>
          <t>26051801 - PwC | Mel Studio Equipment [INT]</t>
        </is>
      </c>
      <c r="J812" s="6" t="inlineStr">
        <is>
          <t>INV359424 - Equipment purchases for 26051801 PwC Melbourne Studio Equipment [Quote #64590 - PO-00016894]</t>
        </is>
      </c>
      <c r="K812" s="6" t="inlineStr">
        <is>
          <t>INV359424 - Equipment purchases for 26051801 PwC Melbourne Studio Equipment [Quote #64590 - PO-00016894]</t>
        </is>
      </c>
      <c r="L812" s="6" t="inlineStr">
        <is>
          <t>Technical Audio Group - AH SQ-5-RK19X SQ-5 Rack Mounting Kit</t>
        </is>
      </c>
      <c r="M812" s="6" t="inlineStr">
        <is>
          <t>INTEGRATION</t>
        </is>
      </c>
    </row>
    <row r="813">
      <c r="A813" s="6" t="n">
        <v>51100</v>
      </c>
      <c r="B813" s="6" t="n">
        <v>51100</v>
      </c>
      <c r="C813" s="6" t="inlineStr">
        <is>
          <t>Equipment - Purchase</t>
        </is>
      </c>
      <c r="D813" s="6" t="inlineStr">
        <is>
          <t>Payable Invoice</t>
        </is>
      </c>
      <c r="E813" s="37" t="n">
        <v>46206</v>
      </c>
      <c r="F813" s="6" t="inlineStr">
        <is>
          <t>Sennheiser Australia Pty Ltd</t>
        </is>
      </c>
      <c r="G813" s="39" t="n">
        <v>94.40000000000001</v>
      </c>
      <c r="H813" s="39" t="n">
        <v>0</v>
      </c>
      <c r="I813" s="6" t="inlineStr">
        <is>
          <t>26051801 - PwC | Mel Studio Equipment [INT]</t>
        </is>
      </c>
      <c r="J813" s="6" t="inlineStr">
        <is>
          <t>INV26053672 - Equipment purchase for 26051801 PwC Melbourne Studio Equipment [Q260702-0001 - PO-00016893]</t>
        </is>
      </c>
      <c r="K813" s="6" t="inlineStr">
        <is>
          <t>INV26053672 - Equipment purchase for 26051801 PwC Melbourne Studio Equipment [Q260702-0001 - PO-00016893]</t>
        </is>
      </c>
      <c r="L813" s="6" t="inlineStr">
        <is>
          <t>Sennheiser Australia Pty Ltd - HD 280 PRO
CLOSED DYN.STUDIO-HEADPHONES</t>
        </is>
      </c>
      <c r="M813" s="6" t="inlineStr">
        <is>
          <t>INTEGRATION</t>
        </is>
      </c>
    </row>
    <row r="814">
      <c r="A814" s="6" t="n">
        <v>51100</v>
      </c>
      <c r="B814" s="6" t="n">
        <v>51100</v>
      </c>
      <c r="C814" s="6" t="inlineStr">
        <is>
          <t>Equipment - Purchase</t>
        </is>
      </c>
      <c r="D814" s="6" t="inlineStr">
        <is>
          <t>Payable Invoice</t>
        </is>
      </c>
      <c r="E814" s="37" t="n">
        <v>46212</v>
      </c>
      <c r="F814" s="6" t="inlineStr">
        <is>
          <t>Crestron ANZ Pty Ltd</t>
        </is>
      </c>
      <c r="G814" s="39" t="n">
        <v>444</v>
      </c>
      <c r="H814" s="39" t="n">
        <v>0</v>
      </c>
      <c r="I814" s="6" t="inlineStr">
        <is>
          <t>2605806 - Aware Super AV Fitout @ 555 Collins Street MEL [INT]</t>
        </is>
      </c>
      <c r="J814" s="6" t="inlineStr">
        <is>
          <t>INV950890289 - Equipment purchases for 2605806 Aware Super AV Fitout @555 Collins Street MEL [Q-30024886 - PO00016886] Final payment 2/2</t>
        </is>
      </c>
      <c r="K814" s="6" t="inlineStr">
        <is>
          <t>INV950890289 - Equipment purchases for 2605806 Aware Super AV Fitout @555 Collins Street MEL [Q-30024886 - PO00016886] Final payment 2/2</t>
        </is>
      </c>
      <c r="L814" s="6" t="inlineStr">
        <is>
          <t>Crestron ANZ Pty Ltd - Multisurface Mount Kit for TSW-880 and TSW-1080 Series, Angled, Black</t>
        </is>
      </c>
      <c r="M814" s="6" t="inlineStr">
        <is>
          <t>INTEGRATION</t>
        </is>
      </c>
    </row>
    <row r="815">
      <c r="A815" s="6" t="n">
        <v>51100</v>
      </c>
      <c r="B815" s="6" t="n">
        <v>51100</v>
      </c>
      <c r="C815" s="6" t="inlineStr">
        <is>
          <t>Equipment - Purchase</t>
        </is>
      </c>
      <c r="D815" s="6" t="inlineStr">
        <is>
          <t>Payable Invoice</t>
        </is>
      </c>
      <c r="E815" s="37" t="n">
        <v>46213</v>
      </c>
      <c r="F815" s="6" t="inlineStr">
        <is>
          <t>Dicker Data</t>
        </is>
      </c>
      <c r="G815" s="39" t="n">
        <v>371</v>
      </c>
      <c r="H815" s="39" t="n">
        <v>0</v>
      </c>
      <c r="I815" s="6" t="inlineStr">
        <is>
          <t>26051301 - HP-BAE | Phone Mod [INT]</t>
        </is>
      </c>
      <c r="J815" s="6" t="inlineStr">
        <is>
          <t>INV7620669 &amp; 7620669AA - Equipment Purchase for 26051301 BAE Push-to-Talk Phone Modification [Q-1669205 - PO-00016898]</t>
        </is>
      </c>
      <c r="K815" s="6" t="inlineStr">
        <is>
          <t>INV7620669 &amp; 7620669AA - Equipment Purchase for 26051301 BAE Push-to-Talk Phone Modification [Q-1669205 - PO-00016898]</t>
        </is>
      </c>
      <c r="L815" s="6" t="inlineStr">
        <is>
          <t>Dicker Data - HP POLY CCX 400 BUSINESS MEDIAPOE PHONE WITH HANDSET, MS TEAMS</t>
        </is>
      </c>
      <c r="M815" s="6" t="inlineStr">
        <is>
          <t>INTEGRATION</t>
        </is>
      </c>
    </row>
    <row r="816">
      <c r="A816" s="6" t="n">
        <v>51100</v>
      </c>
      <c r="B816" s="6" t="n">
        <v>51100</v>
      </c>
      <c r="C816" s="6" t="inlineStr">
        <is>
          <t>Equipment - Purchase</t>
        </is>
      </c>
      <c r="D816" s="6" t="inlineStr">
        <is>
          <t>Payable Invoice</t>
        </is>
      </c>
      <c r="E816" s="37" t="n">
        <v>46213</v>
      </c>
      <c r="F816" s="6" t="inlineStr">
        <is>
          <t>Dicker Data</t>
        </is>
      </c>
      <c r="G816" s="39" t="n">
        <v>31</v>
      </c>
      <c r="H816" s="39" t="n">
        <v>0</v>
      </c>
      <c r="I816" s="6" t="inlineStr">
        <is>
          <t>26051301 - HP-BAE | Phone Mod [INT]</t>
        </is>
      </c>
      <c r="J816" s="6" t="inlineStr">
        <is>
          <t>INV7620669 &amp; 7620669AA - Equipment Purchase for 26051301 BAE Push-to-Talk Phone Modification [Q-1669205 - PO-00016898]</t>
        </is>
      </c>
      <c r="K816" s="6" t="inlineStr">
        <is>
          <t>INV7620669 &amp; 7620669AA - Equipment Purchase for 26051301 BAE Push-to-Talk Phone Modification [Q-1669205 - PO-00016898]</t>
        </is>
      </c>
      <c r="L816" s="6" t="inlineStr">
        <is>
          <t>Dicker Data - HP POLY CCX 400 WALLMOUNT KIT</t>
        </is>
      </c>
      <c r="M816" s="6" t="inlineStr">
        <is>
          <t>INTEGRATION</t>
        </is>
      </c>
    </row>
    <row r="817">
      <c r="A817" s="6" t="n">
        <v>51100</v>
      </c>
      <c r="B817" s="6" t="n">
        <v>51100</v>
      </c>
      <c r="C817" s="6" t="inlineStr">
        <is>
          <t>Equipment - Purchase</t>
        </is>
      </c>
      <c r="D817" s="6" t="inlineStr">
        <is>
          <t>Payable Invoice</t>
        </is>
      </c>
      <c r="E817" s="37" t="n">
        <v>46218</v>
      </c>
      <c r="F817" s="6" t="inlineStr">
        <is>
          <t>Barco Systems Pty. Ltd</t>
        </is>
      </c>
      <c r="G817" s="39" t="n">
        <v>3227.13</v>
      </c>
      <c r="H817" s="39" t="n">
        <v>0</v>
      </c>
      <c r="I817" s="6" t="inlineStr">
        <is>
          <t>2605804 - City of Sydney Supply of Barco Projector Shutters [INT]</t>
        </is>
      </c>
      <c r="J817" s="6" t="inlineStr">
        <is>
          <t>INV198300195 &amp; INV198300197 - Equipment purchases for 2605804 City of Sydney Barco Projector Shutters [Q-5144908 - PO-00016871]</t>
        </is>
      </c>
      <c r="K817" s="6" t="inlineStr">
        <is>
          <t>INV198300195 &amp; INV198300197 - Equipment purchases for 2605804 City of Sydney Barco Projector Shutters [Q-5144908 - PO-00016871]</t>
        </is>
      </c>
      <c r="L817" s="6" t="inlineStr">
        <is>
          <t>Barco Systems Pty. Ltd - BME P UDX/M EXTERNAL SHUTTER</t>
        </is>
      </c>
      <c r="M817" s="6" t="inlineStr">
        <is>
          <t>INTEGRATION</t>
        </is>
      </c>
    </row>
    <row r="818">
      <c r="A818" s="6" t="n">
        <v>51100</v>
      </c>
      <c r="B818" s="6" t="n">
        <v>51100</v>
      </c>
      <c r="C818" s="6" t="inlineStr">
        <is>
          <t>Equipment - Purchase</t>
        </is>
      </c>
      <c r="D818" s="6" t="inlineStr">
        <is>
          <t>Payable Invoice</t>
        </is>
      </c>
      <c r="E818" s="37" t="n">
        <v>46218</v>
      </c>
      <c r="F818" s="6" t="inlineStr">
        <is>
          <t>Madison Technologies Pty Ltd</t>
        </is>
      </c>
      <c r="G818" s="39" t="n">
        <v>617.11</v>
      </c>
      <c r="H818" s="39" t="n">
        <v>0</v>
      </c>
      <c r="I818" s="6" t="inlineStr">
        <is>
          <t>26051801 - PwC | Mel Studio Equipment [INT]</t>
        </is>
      </c>
      <c r="J818" s="6" t="inlineStr">
        <is>
          <t>INV100127001544 - Equipment purchases for 26051801 PwC Melbourne Studio Equipment [Q-304209 - PO-00016895]</t>
        </is>
      </c>
      <c r="K818" s="6" t="inlineStr">
        <is>
          <t>INV100127001544 - Equipment purchases for 26051801 PwC Melbourne Studio Equipment [Q-304209 - PO-00016895]</t>
        </is>
      </c>
      <c r="L818" s="6" t="inlineStr">
        <is>
          <t>Madison Technologies Pty Ltd - BH-B116A1B12
Bittree 12G+ BNC Coaxial Bulkhead Patch Panel - 1 RU 1x16 Co
Firm Order Product. Cannot be cancelled or returned</t>
        </is>
      </c>
      <c r="M818" s="6" t="inlineStr">
        <is>
          <t>INTEGRATION</t>
        </is>
      </c>
    </row>
    <row r="819">
      <c r="A819" s="6" t="n">
        <v>51100</v>
      </c>
      <c r="B819" s="6" t="n">
        <v>51100</v>
      </c>
      <c r="C819" s="6" t="inlineStr">
        <is>
          <t>Equipment - Purchase</t>
        </is>
      </c>
      <c r="D819" s="6" t="inlineStr">
        <is>
          <t>Payable Invoice</t>
        </is>
      </c>
      <c r="E819" s="37" t="n">
        <v>46220</v>
      </c>
      <c r="F819" s="6" t="inlineStr">
        <is>
          <t>The AVIT Group</t>
        </is>
      </c>
      <c r="G819" s="39" t="n">
        <v>1333.33</v>
      </c>
      <c r="H819" s="39" t="n">
        <v>0</v>
      </c>
      <c r="I819" s="6" t="inlineStr">
        <is>
          <t>2605806 - Aware Super AV Fitout @ 555 Collins Street MEL [INT]</t>
        </is>
      </c>
      <c r="J819" s="6" t="inlineStr">
        <is>
          <t>INV015180018 - Equipment and Services for 2605806 Aware Super @555 Collins St MEL [Q-53624000014553155 - PO-00016901] JS App</t>
        </is>
      </c>
      <c r="K819" s="6" t="inlineStr">
        <is>
          <t>INV015180018 - Equipment and Services for 2605806 Aware Super @555 Collins St MEL [Q-53624000014553155 - PO-00016901] JS App</t>
        </is>
      </c>
      <c r="L819" s="6" t="inlineStr">
        <is>
          <t>The AVIT Group - Cables &amp; Materials</t>
        </is>
      </c>
      <c r="M819" s="6" t="inlineStr">
        <is>
          <t>INTEGRATION</t>
        </is>
      </c>
    </row>
    <row r="820">
      <c r="A820" s="6" t="n">
        <v>51100</v>
      </c>
      <c r="B820" s="6" t="n">
        <v>51100</v>
      </c>
      <c r="C820" s="6" t="inlineStr">
        <is>
          <t>Equipment - Purchase</t>
        </is>
      </c>
      <c r="D820" s="6" t="inlineStr">
        <is>
          <t>Payable Invoice</t>
        </is>
      </c>
      <c r="E820" s="37" t="n">
        <v>46226</v>
      </c>
      <c r="F820" s="6" t="inlineStr">
        <is>
          <t>Swamp Industries Pty Ltd</t>
        </is>
      </c>
      <c r="G820" s="39" t="n">
        <v>309.07</v>
      </c>
      <c r="H820" s="39" t="n">
        <v>0</v>
      </c>
      <c r="I820" s="6" t="inlineStr">
        <is>
          <t>26051801 - PwC | Mel Studio Equipment [INT]</t>
        </is>
      </c>
      <c r="J820" s="6" t="inlineStr">
        <is>
          <t>INV-N641805 - Equipment purchases for 26051801 PwC MEL Studio Equipment [PO-00016896]</t>
        </is>
      </c>
      <c r="K820" s="6" t="inlineStr">
        <is>
          <t>INV-N641805 - Equipment purchases for 26051801 PwC MEL Studio Equipment [PO-00016896]</t>
        </is>
      </c>
      <c r="L820" s="6" t="inlineStr">
        <is>
          <t>Swamp Industries Pty Ltd - MP-CH-CP-2 2 Pack - Cable Tray - Cable Cover - 2 Channel - 1m 
4 x Cable Tray - Cable Cover - 2 Channel - 1m</t>
        </is>
      </c>
      <c r="M820" s="6" t="inlineStr">
        <is>
          <t>INTEGRATION</t>
        </is>
      </c>
    </row>
    <row r="821">
      <c r="A821" s="6" t="n">
        <v>51100</v>
      </c>
      <c r="B821" s="6" t="n">
        <v>51100</v>
      </c>
      <c r="C821" s="6" t="inlineStr">
        <is>
          <t>Equipment - Purchase</t>
        </is>
      </c>
      <c r="D821" s="6" t="inlineStr">
        <is>
          <t>Payable Invoice</t>
        </is>
      </c>
      <c r="E821" s="37" t="n">
        <v>46231</v>
      </c>
      <c r="F821" s="6" t="inlineStr">
        <is>
          <t>Harvey Norman</t>
        </is>
      </c>
      <c r="G821" s="39" t="n">
        <v>3702.73</v>
      </c>
      <c r="H821" s="39" t="n">
        <v>0</v>
      </c>
      <c r="I821" s="6" t="inlineStr">
        <is>
          <t>2605605 - DTTL Hobart AV Fitout [INT]</t>
        </is>
      </c>
      <c r="J821" s="6" t="inlineStr">
        <is>
          <t>INV31004114902 - Samsung Smart TVs for 2605605 DTTL Hobart AV Fitout [paid via PL CC]</t>
        </is>
      </c>
      <c r="K821" s="6" t="inlineStr">
        <is>
          <t>INV31004114902 - Samsung Smart TVs for 2605605 DTTL Hobart AV Fitout [paid via PL CC]</t>
        </is>
      </c>
      <c r="L821" s="6" t="inlineStr">
        <is>
          <t xml:space="preserve">Harvey Norman Liverpool #100062685 - Samsung 98-inch DU9000 Crystal UHD 4K LED 
Smart TV 
Product code: : UA98DU9000WXXY 
 Includes 3 years Product Care Replace  
Product Care does not cover faults caused by use of 
your product outside of the Manufacturers 
instructions. See Terms &amp; Conditions for a full list of 
exclusions. Contract number: AU-0117000720195  \
 ENDS 29.7.26  
 Bonus Local Delivery  </t>
        </is>
      </c>
      <c r="M821" s="6" t="inlineStr">
        <is>
          <t>INTEGRATION</t>
        </is>
      </c>
    </row>
    <row r="822">
      <c r="A822" s="6" t="n">
        <v>51100</v>
      </c>
      <c r="B822" s="6" t="n">
        <v>51100</v>
      </c>
      <c r="C822" s="6" t="inlineStr">
        <is>
          <t>Equipment - Purchase</t>
        </is>
      </c>
      <c r="D822" s="6" t="inlineStr">
        <is>
          <t>Payable Invoice</t>
        </is>
      </c>
      <c r="E822" s="37" t="n">
        <v>46231</v>
      </c>
      <c r="F822" s="6" t="inlineStr">
        <is>
          <t>Harvey Norman</t>
        </is>
      </c>
      <c r="G822" s="39" t="n">
        <v>1772.73</v>
      </c>
      <c r="H822" s="39" t="n">
        <v>0</v>
      </c>
      <c r="I822" s="6" t="inlineStr">
        <is>
          <t>2605605 - DTTL Hobart AV Fitout [INT]</t>
        </is>
      </c>
      <c r="J822" s="6" t="inlineStr">
        <is>
          <t>INV31004114902 - Samsung Smart TVs for 2605605 DTTL Hobart AV Fitout [paid via PL CC]</t>
        </is>
      </c>
      <c r="K822" s="6" t="inlineStr">
        <is>
          <t>INV31004114902 - Samsung Smart TVs for 2605605 DTTL Hobart AV Fitout [paid via PL CC]</t>
        </is>
      </c>
      <c r="L822" s="6" t="inlineStr">
        <is>
          <t xml:space="preserve">Harvey Norman Liverpool #100062685 - Samsung 75-inch M70H AI 4K Mini LED Smart TV 
Product code: : UA75M70HAWXXY 
 Includes 3 years Product Care 
Product Care does not cover faults caused by use of 
your product outside of the Manufacturers 
instructions. See Terms &amp; Conditions for a full list of 
exclusions. Contract number: 00720196  </t>
        </is>
      </c>
      <c r="M822" s="6" t="inlineStr">
        <is>
          <t>INTEGRATION</t>
        </is>
      </c>
    </row>
    <row r="823">
      <c r="A823" s="6" t="n">
        <v>51100</v>
      </c>
      <c r="B823" s="6" t="n">
        <v>51100</v>
      </c>
      <c r="C823" s="6" t="inlineStr">
        <is>
          <t>Equipment - Purchase</t>
        </is>
      </c>
      <c r="D823" s="6" t="inlineStr">
        <is>
          <t>Payable Invoice</t>
        </is>
      </c>
      <c r="E823" s="37" t="n">
        <v>46232</v>
      </c>
      <c r="F823" s="6" t="inlineStr">
        <is>
          <t>Technical Audio Group</t>
        </is>
      </c>
      <c r="G823" s="39" t="n">
        <v>3913</v>
      </c>
      <c r="H823" s="39" t="n">
        <v>0</v>
      </c>
      <c r="I823" s="6" t="inlineStr">
        <is>
          <t>26072101 - Aware_Mel 17.02 Amp Replacement [INT]</t>
        </is>
      </c>
      <c r="J823" s="6" t="inlineStr">
        <is>
          <t>INV360930 - Equipment purchases for 26072101 Aware MEL 17.02 Amp Replacement  [Q-65405 - PO-00016907]</t>
        </is>
      </c>
      <c r="K823" s="6" t="inlineStr">
        <is>
          <t>INV360930 - Equipment purchases for 26072101 Aware MEL 17.02 Amp Replacement  [Q-65405 - PO-00016907]</t>
        </is>
      </c>
      <c r="L823" s="6" t="inlineStr">
        <is>
          <t>Technical Audio Group - 1600W FlexAmp technology Hi-Z / Lo-Z amplifier, 8 x 200W into 4, 8, 70V and 100V</t>
        </is>
      </c>
      <c r="M823" s="6" t="inlineStr">
        <is>
          <t>INTEGRATION</t>
        </is>
      </c>
    </row>
    <row r="824">
      <c r="A824" s="6" t="n">
        <v>51100</v>
      </c>
      <c r="B824" s="6" t="n">
        <v>51100</v>
      </c>
      <c r="C824" s="6" t="inlineStr">
        <is>
          <t>Equipment - Purchase</t>
        </is>
      </c>
      <c r="D824" s="6" t="inlineStr">
        <is>
          <t>Payable Invoice</t>
        </is>
      </c>
      <c r="E824" s="37" t="n">
        <v>46232</v>
      </c>
      <c r="F824" s="6" t="inlineStr">
        <is>
          <t>BlueChip Infotech Pty Ltd</t>
        </is>
      </c>
      <c r="G824" s="39" t="n">
        <v>5727</v>
      </c>
      <c r="H824" s="39" t="n">
        <v>0</v>
      </c>
      <c r="I824" s="6" t="inlineStr">
        <is>
          <t>26052003 - DTTL Mobile Commbox Displays [INT]</t>
        </is>
      </c>
      <c r="J824" s="6" t="inlineStr">
        <is>
          <t>SOR-1404815 - Equipment purchases for 26052003 DTTL Mobile Commbox Displays [PO-00016910]</t>
        </is>
      </c>
      <c r="K824" s="6" t="inlineStr">
        <is>
          <t>SOR-1404815 - Equipment purchases for 26052003 DTTL Mobile Commbox Displays [PO-00016910]</t>
        </is>
      </c>
      <c r="L824" s="6" t="inlineStr">
        <is>
          <t>BlueChip Infotech Pty Ltd - Commbox (CBOPSI7) Add Windows 10 or Windows 11 to 
your CommBox Display or CommBox Interactive Screens. 
CommBox OPS 11th gen Intel Core - i7 - 1165G7(60 GHz)</t>
        </is>
      </c>
      <c r="M824" s="6" t="inlineStr">
        <is>
          <t>INTEGRATION</t>
        </is>
      </c>
    </row>
    <row r="825">
      <c r="A825" s="6" t="n">
        <v>51100</v>
      </c>
      <c r="B825" s="6" t="n">
        <v>51100</v>
      </c>
      <c r="C825" s="6" t="inlineStr">
        <is>
          <t>Equipment - Purchase</t>
        </is>
      </c>
      <c r="D825" s="6" t="inlineStr">
        <is>
          <t>Payable Invoice</t>
        </is>
      </c>
      <c r="E825" s="37" t="n">
        <v>46232</v>
      </c>
      <c r="F825" s="6" t="inlineStr">
        <is>
          <t>Programmed Electrical Technologies</t>
        </is>
      </c>
      <c r="G825" s="39" t="n">
        <v>1035.21</v>
      </c>
      <c r="H825" s="39" t="n">
        <v>0</v>
      </c>
      <c r="I825" s="6" t="inlineStr">
        <is>
          <t>26042802 - DTTL DAR Meeting Room Extension Cable Install [INT]</t>
        </is>
      </c>
      <c r="J825" s="6" t="inlineStr">
        <is>
          <t>SINV000149931 - Equipment purchases for 26042802 DTTL DAR Meeting Room Ext Cable Install [Q-PETNT-26-OB-0145 - PO-00016862]</t>
        </is>
      </c>
      <c r="K825" s="6" t="inlineStr">
        <is>
          <t>SINV000149931 - Equipment purchases for 26042802 DTTL DAR Meeting Room Ext Cable Install [Q-PETNT-26-OB-0145 - PO-00016862]</t>
        </is>
      </c>
      <c r="L825" s="6" t="inlineStr">
        <is>
          <t>Programmed Electrical Technologies - Meeting room extension cable</t>
        </is>
      </c>
      <c r="M825" s="6" t="inlineStr">
        <is>
          <t>INTEGRATION</t>
        </is>
      </c>
    </row>
    <row r="826">
      <c r="A826" s="6" t="n">
        <v>51100</v>
      </c>
      <c r="B826" s="6" t="n">
        <v>51100</v>
      </c>
      <c r="C826" s="6" t="inlineStr">
        <is>
          <t>Equipment - Purchase</t>
        </is>
      </c>
      <c r="D826" s="6" t="inlineStr">
        <is>
          <t>Payable Invoice</t>
        </is>
      </c>
      <c r="E826" s="37" t="n">
        <v>46232</v>
      </c>
      <c r="F826" s="6" t="inlineStr">
        <is>
          <t>Programmed Electrical Technologies</t>
        </is>
      </c>
      <c r="G826" s="39" t="n">
        <v>0</v>
      </c>
      <c r="H826" s="39" t="n">
        <v>9.09</v>
      </c>
      <c r="I826" s="6" t="inlineStr">
        <is>
          <t>26042802 - DTTL DAR Meeting Room Extension Cable Install [INT]</t>
        </is>
      </c>
      <c r="J826" s="6" t="inlineStr">
        <is>
          <t>SINV000149931 - Equipment purchases for 26042802 DTTL DAR Meeting Room Ext Cable Install [Q-PETNT-26-OB-0145 - PO-00016862]</t>
        </is>
      </c>
      <c r="K826" s="6" t="inlineStr">
        <is>
          <t>SINV000149931 - Equipment purchases for 26042802 DTTL DAR Meeting Room Ext Cable Install [Q-PETNT-26-OB-0145 - PO-00016862]</t>
        </is>
      </c>
      <c r="L826" s="6" t="inlineStr">
        <is>
          <t>Programmed Electrical Technologies - Discount</t>
        </is>
      </c>
      <c r="M826" s="6" t="inlineStr">
        <is>
          <t>INTEGRATION</t>
        </is>
      </c>
    </row>
    <row r="827">
      <c r="A827" s="6" t="n">
        <v>51100</v>
      </c>
      <c r="B827" s="6" t="n">
        <v>51100</v>
      </c>
      <c r="C827" s="6" t="inlineStr">
        <is>
          <t>Equipment - Purchase</t>
        </is>
      </c>
      <c r="D827" s="6" t="inlineStr">
        <is>
          <t>Payable Invoice</t>
        </is>
      </c>
      <c r="E827" s="37" t="n">
        <v>46234</v>
      </c>
      <c r="F827" s="6" t="inlineStr">
        <is>
          <t>Dicker Data</t>
        </is>
      </c>
      <c r="G827" s="39" t="n">
        <v>2008</v>
      </c>
      <c r="H827" s="39" t="n">
        <v>0</v>
      </c>
      <c r="I827" s="6" t="inlineStr">
        <is>
          <t>26071304 - YSG | Orange Room Upgrade [INT]</t>
        </is>
      </c>
      <c r="J827" s="6" t="inlineStr">
        <is>
          <t>INV7647226 - Equipment purchases for 26071304 YSG Orange Room Upgrade Integration [Q-1722601 - PO-00016908]</t>
        </is>
      </c>
      <c r="K827" s="6" t="inlineStr">
        <is>
          <t>INV7647226 - Equipment purchases for 26071304 YSG Orange Room Upgrade Integration [Q-1722601 - PO-00016908]</t>
        </is>
      </c>
      <c r="L827" s="6" t="inlineStr">
        <is>
          <t>Dicker Data - BARCO CLICKSHARE CX-20 CONFERENCE KIT GEN2 (BASE UNIT + 1 BUTTON) UP TO 5YR SMARTCARE</t>
        </is>
      </c>
      <c r="M827" s="6" t="inlineStr">
        <is>
          <t>INTEGRATION</t>
        </is>
      </c>
    </row>
    <row r="828">
      <c r="A828" s="6" t="n">
        <v>51100</v>
      </c>
      <c r="B828" s="6" t="n">
        <v>51100</v>
      </c>
      <c r="C828" s="6" t="inlineStr">
        <is>
          <t>Equipment - Purchase</t>
        </is>
      </c>
      <c r="D828" s="6" t="inlineStr">
        <is>
          <t>Payable Invoice</t>
        </is>
      </c>
      <c r="E828" s="37" t="n">
        <v>46234</v>
      </c>
      <c r="F828" s="6" t="inlineStr">
        <is>
          <t>Dicker Data</t>
        </is>
      </c>
      <c r="G828" s="39" t="n">
        <v>975</v>
      </c>
      <c r="H828" s="39" t="n">
        <v>0</v>
      </c>
      <c r="I828" s="6" t="inlineStr">
        <is>
          <t>26071304 - YSG | Orange Room Upgrade [INT]</t>
        </is>
      </c>
      <c r="J828" s="6" t="inlineStr">
        <is>
          <t>INV7647226 - Equipment purchases for 26071304 YSG Orange Room Upgrade Integration [Q-1722601 - PO-00016908]</t>
        </is>
      </c>
      <c r="K828" s="6" t="inlineStr">
        <is>
          <t>INV7647226 - Equipment purchases for 26071304 YSG Orange Room Upgrade Integration [Q-1722601 - PO-00016908]</t>
        </is>
      </c>
      <c r="L828" s="6" t="inlineStr">
        <is>
          <t>Dicker Data - JABRA PANACAST U30 BYOD,4K ALLIN ONE VIDEO BAR W/BUILT IN MIC/SPEAKER,120 FOV,USB-C-USB-C</t>
        </is>
      </c>
      <c r="M828" s="6" t="inlineStr">
        <is>
          <t>INTEGRATION</t>
        </is>
      </c>
    </row>
    <row r="829">
      <c r="A829" s="6" t="n">
        <v>51100</v>
      </c>
      <c r="B829" s="6" t="n">
        <v>51100</v>
      </c>
      <c r="C829" s="6" t="inlineStr">
        <is>
          <t>Equipment - Purchase</t>
        </is>
      </c>
      <c r="D829" s="6" t="inlineStr">
        <is>
          <t>Payable Invoice</t>
        </is>
      </c>
      <c r="E829" s="37" t="n">
        <v>46234</v>
      </c>
      <c r="F829" s="6" t="inlineStr">
        <is>
          <t>Dicker Data</t>
        </is>
      </c>
      <c r="G829" s="39" t="n">
        <v>59</v>
      </c>
      <c r="H829" s="39" t="n">
        <v>0</v>
      </c>
      <c r="I829" s="6" t="inlineStr">
        <is>
          <t>26071304 - YSG | Orange Room Upgrade [INT]</t>
        </is>
      </c>
      <c r="J829" s="6" t="inlineStr">
        <is>
          <t>INV7647226 - Equipment purchases for 26071304 YSG Orange Room Upgrade Integration [Q-1722601 - PO-00016908]</t>
        </is>
      </c>
      <c r="K829" s="6" t="inlineStr">
        <is>
          <t>INV7647226 - Equipment purchases for 26071304 YSG Orange Room Upgrade Integration [Q-1722601 - PO-00016908]</t>
        </is>
      </c>
      <c r="L829" s="6" t="inlineStr">
        <is>
          <t>Dicker Data - ATDEC TILT DISPLAY WALL MOUNT,UP TO 50KG, VESA UPTO 600x400,10 YR WTY</t>
        </is>
      </c>
      <c r="M829" s="6" t="inlineStr">
        <is>
          <t>INTEGRATION</t>
        </is>
      </c>
    </row>
    <row r="830">
      <c r="A830" s="6" t="n">
        <v>51100</v>
      </c>
      <c r="B830" s="6" t="n">
        <v>51100</v>
      </c>
      <c r="C830" s="6" t="inlineStr">
        <is>
          <t>Equipment - Purchase</t>
        </is>
      </c>
      <c r="D830" s="6" t="inlineStr">
        <is>
          <t>Payable Invoice</t>
        </is>
      </c>
      <c r="E830" s="37" t="n">
        <v>46234</v>
      </c>
      <c r="F830" s="6" t="inlineStr">
        <is>
          <t>Dicker Data</t>
        </is>
      </c>
      <c r="G830" s="39" t="n">
        <v>269</v>
      </c>
      <c r="H830" s="39" t="n">
        <v>0</v>
      </c>
      <c r="I830" s="6" t="inlineStr">
        <is>
          <t>26071304 - YSG | Orange Room Upgrade [INT]</t>
        </is>
      </c>
      <c r="J830" s="6" t="inlineStr">
        <is>
          <t>INV7647226 - Equipment purchases for 26071304 YSG Orange Room Upgrade Integration [Q-1722601 - PO-00016908]</t>
        </is>
      </c>
      <c r="K830" s="6" t="inlineStr">
        <is>
          <t>INV7647226 - Equipment purchases for 26071304 YSG Orange Room Upgrade Integration [Q-1722601 - PO-00016908]</t>
        </is>
      </c>
      <c r="L830" s="6" t="inlineStr">
        <is>
          <t>Dicker Data - ATDEC MEDIA SLIDING BAR STORAGE 273 x 420 mm, 10YR WTY</t>
        </is>
      </c>
      <c r="M830" s="6" t="inlineStr">
        <is>
          <t>INTEGRATION</t>
        </is>
      </c>
    </row>
    <row r="831">
      <c r="A831" s="6" t="n">
        <v>51100</v>
      </c>
      <c r="B831" s="6" t="n">
        <v>51100</v>
      </c>
      <c r="C831" s="6" t="inlineStr">
        <is>
          <t>Equipment - Purchase</t>
        </is>
      </c>
      <c r="D831" s="6" t="inlineStr">
        <is>
          <t>Payable Invoice</t>
        </is>
      </c>
      <c r="E831" s="37" t="n">
        <v>46234</v>
      </c>
      <c r="F831" s="6" t="inlineStr">
        <is>
          <t>The AVIT Group</t>
        </is>
      </c>
      <c r="G831" s="39" t="n">
        <v>75</v>
      </c>
      <c r="H831" s="39" t="n">
        <v>0</v>
      </c>
      <c r="I831" s="6" t="inlineStr">
        <is>
          <t>2605806 - Aware Super AV Fitout @ 555 Collins Street MEL [INT]</t>
        </is>
      </c>
      <c r="J831" s="6" t="inlineStr">
        <is>
          <t>INV015180047 - Labour hire for 2605806 Aware Super Melbourne Rebuild [PO-00016900] JS App</t>
        </is>
      </c>
      <c r="K831" s="6" t="inlineStr">
        <is>
          <t>INV015180047 - Labour hire for 2605806 Aware Super Melbourne Rebuild [PO-00016900] JS App</t>
        </is>
      </c>
      <c r="L831" s="6" t="inlineStr">
        <is>
          <t>The AVIT Group - Cables &amp; Materials</t>
        </is>
      </c>
      <c r="M831" s="6" t="inlineStr">
        <is>
          <t>INTEGRATION</t>
        </is>
      </c>
    </row>
    <row r="832">
      <c r="A832" s="6" t="n">
        <v>51100</v>
      </c>
      <c r="B832" s="6" t="n">
        <v>51100</v>
      </c>
      <c r="C832" s="6" t="inlineStr">
        <is>
          <t>Equipment - Purchase</t>
        </is>
      </c>
      <c r="D832" s="6" t="inlineStr">
        <is>
          <t>Manual Journal</t>
        </is>
      </c>
      <c r="E832" s="37" t="n">
        <v>46234</v>
      </c>
      <c r="F832" s="6" t="n"/>
      <c r="G832" s="39" t="n">
        <v>0</v>
      </c>
      <c r="H832" s="39" t="n">
        <v>1026.12</v>
      </c>
      <c r="I832" s="6" t="inlineStr">
        <is>
          <t>26042802 - DTTL DAR Meeting Room Extension Cable Install [INT]</t>
        </is>
      </c>
      <c r="J832" s="6" t="n"/>
      <c r="K832" s="6" t="inlineStr">
        <is>
          <t>#69497</t>
        </is>
      </c>
      <c r="L832" s="6" t="inlineStr">
        <is>
          <t>WIP Journal July 2026 - Deloitte Darwin - Meeting Room Extension Cable Install Expense - Programmed (INV000149931) Expense</t>
        </is>
      </c>
      <c r="M832" s="6" t="inlineStr">
        <is>
          <t>INTEGRATION</t>
        </is>
      </c>
    </row>
    <row r="833">
      <c r="A833" s="6" t="n">
        <v>51100</v>
      </c>
      <c r="B833" s="6" t="n">
        <v>51100</v>
      </c>
      <c r="C833" s="6" t="inlineStr">
        <is>
          <t>Equipment - Purchase</t>
        </is>
      </c>
      <c r="D833" s="6" t="inlineStr">
        <is>
          <t>Manual Journal</t>
        </is>
      </c>
      <c r="E833" s="37" t="n">
        <v>46234</v>
      </c>
      <c r="F833" s="6" t="n"/>
      <c r="G833" s="39" t="n">
        <v>0</v>
      </c>
      <c r="H833" s="39" t="n">
        <v>3227.13</v>
      </c>
      <c r="I833" s="6" t="inlineStr">
        <is>
          <t>2605804 - City of Sydney Supply of Barco Projector Shutters [INT]</t>
        </is>
      </c>
      <c r="J833" s="6" t="n"/>
      <c r="K833" s="6" t="inlineStr">
        <is>
          <t>#69497</t>
        </is>
      </c>
      <c r="L833" s="6" t="inlineStr">
        <is>
          <t>WIP Journal July 2026 - CoS | Barco Projector Shutters Supply Barco PO-00016871 Equipment Expense (INV198300195)</t>
        </is>
      </c>
      <c r="M833" s="6" t="inlineStr">
        <is>
          <t>INTEGRATION</t>
        </is>
      </c>
    </row>
    <row r="834">
      <c r="A834" s="6" t="n">
        <v>51100</v>
      </c>
      <c r="B834" s="6" t="n">
        <v>51100</v>
      </c>
      <c r="C834" s="6" t="inlineStr">
        <is>
          <t>Equipment - Purchase</t>
        </is>
      </c>
      <c r="D834" s="6" t="inlineStr">
        <is>
          <t>Manual Journal</t>
        </is>
      </c>
      <c r="E834" s="37" t="n">
        <v>46234</v>
      </c>
      <c r="F834" s="6" t="n"/>
      <c r="G834" s="39" t="n">
        <v>0</v>
      </c>
      <c r="H834" s="39" t="n">
        <v>911.83</v>
      </c>
      <c r="I834" s="6" t="inlineStr">
        <is>
          <t>26051801 - PwC | Mel Studio Equipment [INT]</t>
        </is>
      </c>
      <c r="J834" s="6" t="n"/>
      <c r="K834" s="6" t="inlineStr">
        <is>
          <t>#69497</t>
        </is>
      </c>
      <c r="L834" s="6" t="inlineStr">
        <is>
          <t>WIP Journal July 2026 - PwC | MEL Studio Equipment Expense</t>
        </is>
      </c>
      <c r="M834" s="6" t="inlineStr">
        <is>
          <t>INTEGRATION</t>
        </is>
      </c>
    </row>
    <row r="835">
      <c r="A835" s="6" t="n">
        <v>51100</v>
      </c>
      <c r="B835" s="6" t="n">
        <v>51100</v>
      </c>
      <c r="C835" s="6" t="inlineStr">
        <is>
          <t>Equipment - Purchase</t>
        </is>
      </c>
      <c r="D835" s="6" t="inlineStr">
        <is>
          <t>Manual Journal</t>
        </is>
      </c>
      <c r="E835" s="37" t="n">
        <v>46234</v>
      </c>
      <c r="F835" s="6" t="n"/>
      <c r="G835" s="39" t="n">
        <v>1688.07</v>
      </c>
      <c r="H835" s="39" t="n">
        <v>0</v>
      </c>
      <c r="I835" s="6" t="inlineStr">
        <is>
          <t>26061501 - DTTL MEL Lv29 Display Supply [INT]</t>
        </is>
      </c>
      <c r="J835" s="6" t="n"/>
      <c r="K835" s="6" t="inlineStr">
        <is>
          <t>#69497</t>
        </is>
      </c>
      <c r="L835" s="6" t="inlineStr">
        <is>
          <t>WIP Journal July 2026 - Display Replacement in Melbourne Lv29 common area PO-00016897 (Equipment Expense)</t>
        </is>
      </c>
      <c r="M835" s="6" t="inlineStr">
        <is>
          <t>INTEGRATION</t>
        </is>
      </c>
    </row>
    <row r="836">
      <c r="A836" s="6" t="n">
        <v>51100</v>
      </c>
      <c r="B836" s="6" t="n">
        <v>51100</v>
      </c>
      <c r="C836" s="6" t="inlineStr">
        <is>
          <t>Equipment - Purchase</t>
        </is>
      </c>
      <c r="D836" s="6" t="inlineStr">
        <is>
          <t>Payable Invoice</t>
        </is>
      </c>
      <c r="E836" s="37" t="n">
        <v>46247</v>
      </c>
      <c r="F836" s="6" t="inlineStr">
        <is>
          <t>Fredon Technology Pty Ltd</t>
        </is>
      </c>
      <c r="G836" s="39" t="n">
        <v>1980.6</v>
      </c>
      <c r="H836" s="39" t="n">
        <v>0</v>
      </c>
      <c r="I836" s="6" t="inlineStr">
        <is>
          <t>26033006 - DTTL 8PSQ Bluetooth Audio [INT]</t>
        </is>
      </c>
      <c r="J836" s="6" t="inlineStr">
        <is>
          <t>INV11S-26080019 - Equipment purchase for DTTL  8PSQ Bluetooth Audio [V0-0 - PO-00016857] DH to App</t>
        </is>
      </c>
      <c r="K836" s="6" t="inlineStr">
        <is>
          <t>INV11S-26080019 - Equipment purchase for DTTL  8PSQ Bluetooth Audio [V0-0 - PO-00016857] DH to App</t>
        </is>
      </c>
      <c r="L836" s="6" t="inlineStr">
        <is>
          <t>Fredon Technology Pty Ltd - Bluetooth Wall Plate
Atterotech
 unD6IO-BT</t>
        </is>
      </c>
      <c r="M836" s="6" t="inlineStr">
        <is>
          <t>INTEGRATION</t>
        </is>
      </c>
    </row>
    <row r="837">
      <c r="A837" s="6" t="n">
        <v>51100</v>
      </c>
      <c r="B837" s="6" t="n">
        <v>51100</v>
      </c>
      <c r="C837" s="6" t="inlineStr">
        <is>
          <t>Equipment - Purchase</t>
        </is>
      </c>
      <c r="D837" s="6" t="inlineStr">
        <is>
          <t>Payable Invoice</t>
        </is>
      </c>
      <c r="E837" s="37" t="n">
        <v>46247</v>
      </c>
      <c r="F837" s="6" t="inlineStr">
        <is>
          <t>Fredon Technology Pty Ltd</t>
        </is>
      </c>
      <c r="G837" s="39" t="n">
        <v>58.8</v>
      </c>
      <c r="H837" s="39" t="n">
        <v>0</v>
      </c>
      <c r="I837" s="6" t="inlineStr">
        <is>
          <t>26033006 - DTTL 8PSQ Bluetooth Audio [INT]</t>
        </is>
      </c>
      <c r="J837" s="6" t="inlineStr">
        <is>
          <t>INV11S-26080019 - Equipment purchase for DTTL  8PSQ Bluetooth Audio [V0-0 - PO-00016857] DH to App</t>
        </is>
      </c>
      <c r="K837" s="6" t="inlineStr">
        <is>
          <t>INV11S-26080019 - Equipment purchase for DTTL  8PSQ Bluetooth Audio [V0-0 - PO-00016857] DH to App</t>
        </is>
      </c>
      <c r="L837" s="6" t="inlineStr">
        <is>
          <t>Fredon Technology Pty Ltd - Cable and Materials</t>
        </is>
      </c>
      <c r="M837" s="6" t="inlineStr">
        <is>
          <t>INTEGRATION</t>
        </is>
      </c>
    </row>
    <row r="838">
      <c r="A838" s="6" t="n">
        <v>51100</v>
      </c>
      <c r="B838" s="6" t="n">
        <v>51100</v>
      </c>
      <c r="C838" s="6" t="inlineStr">
        <is>
          <t>Equipment - Purchase</t>
        </is>
      </c>
      <c r="D838" s="6" t="inlineStr">
        <is>
          <t>Payable Invoice</t>
        </is>
      </c>
      <c r="E838" s="37" t="n">
        <v>46247</v>
      </c>
      <c r="F838" s="6" t="inlineStr">
        <is>
          <t>Fredon Technology Pty Ltd</t>
        </is>
      </c>
      <c r="G838" s="39" t="n">
        <v>70.5</v>
      </c>
      <c r="H838" s="39" t="n">
        <v>0</v>
      </c>
      <c r="I838" s="6" t="inlineStr">
        <is>
          <t>26033006 - DTTL 8PSQ Bluetooth Audio [INT]</t>
        </is>
      </c>
      <c r="J838" s="6" t="inlineStr">
        <is>
          <t>INV11S-26080019 - Equipment purchase for DTTL  8PSQ Bluetooth Audio [V0-0 - PO-00016857] DH to App</t>
        </is>
      </c>
      <c r="K838" s="6" t="inlineStr">
        <is>
          <t>INV11S-26080019 - Equipment purchase for DTTL  8PSQ Bluetooth Audio [V0-0 - PO-00016857] DH to App</t>
        </is>
      </c>
      <c r="L838" s="6" t="inlineStr">
        <is>
          <t>Fredon Technology Pty Ltd - Preliminaries / Administration</t>
        </is>
      </c>
      <c r="M838" s="6" t="inlineStr">
        <is>
          <t>INTEGRATION</t>
        </is>
      </c>
    </row>
    <row r="839">
      <c r="A839" s="6" t="n">
        <v>51100</v>
      </c>
      <c r="B839" s="6" t="n">
        <v>51100</v>
      </c>
      <c r="C839" s="6" t="inlineStr">
        <is>
          <t>Equipment - Purchase</t>
        </is>
      </c>
      <c r="D839" s="6" t="inlineStr">
        <is>
          <t>Payable Invoice</t>
        </is>
      </c>
      <c r="E839" s="37" t="n">
        <v>46248</v>
      </c>
      <c r="F839" s="6" t="inlineStr">
        <is>
          <t>Barco Systems Pty. Ltd</t>
        </is>
      </c>
      <c r="G839" s="39" t="n">
        <v>49617.16</v>
      </c>
      <c r="H839" s="39" t="n">
        <v>0</v>
      </c>
      <c r="I839" s="6" t="inlineStr">
        <is>
          <t>25111203 - CoS | Barco E3 Sale [INT]</t>
        </is>
      </c>
      <c r="J839" s="6" t="inlineStr">
        <is>
          <t>INV198300267 - Equipment purchase for 25111203 City of Sydney E3 Sale [Q-129087 - PO-00016890]</t>
        </is>
      </c>
      <c r="K839" s="6" t="inlineStr">
        <is>
          <t>INV198300267 - Equipment purchase for 25111203 City of Sydney E3 Sale [Q-129087 - PO-00016890]</t>
        </is>
      </c>
      <c r="L839" s="6" t="inlineStr">
        <is>
          <t>Barco Systems Pty. Ltd - Encore3 Empty Chassis</t>
        </is>
      </c>
      <c r="M839" s="6" t="inlineStr">
        <is>
          <t>INTEGRATION</t>
        </is>
      </c>
    </row>
    <row r="840">
      <c r="A840" s="6" t="n">
        <v>51100</v>
      </c>
      <c r="B840" s="6" t="n">
        <v>51100</v>
      </c>
      <c r="C840" s="6" t="inlineStr">
        <is>
          <t>Equipment - Purchase</t>
        </is>
      </c>
      <c r="D840" s="6" t="inlineStr">
        <is>
          <t>Payable Invoice</t>
        </is>
      </c>
      <c r="E840" s="37" t="n">
        <v>46248</v>
      </c>
      <c r="F840" s="6" t="inlineStr">
        <is>
          <t>Barco Systems Pty. Ltd</t>
        </is>
      </c>
      <c r="G840" s="39" t="n">
        <v>4879.59</v>
      </c>
      <c r="H840" s="39" t="n">
        <v>0</v>
      </c>
      <c r="I840" s="6" t="inlineStr">
        <is>
          <t>25111203 - CoS | Barco E3 Sale [INT]</t>
        </is>
      </c>
      <c r="J840" s="6" t="inlineStr">
        <is>
          <t>INV198300267 - Equipment purchase for 25111203 City of Sydney E3 Sale [Q-129087 - PO-00016890]</t>
        </is>
      </c>
      <c r="K840" s="6" t="inlineStr">
        <is>
          <t>INV198300267 - Equipment purchase for 25111203 City of Sydney E3 Sale [Q-129087 - PO-00016890]</t>
        </is>
      </c>
      <c r="L840" s="6" t="inlineStr">
        <is>
          <t>Barco Systems Pty. Ltd - QUAD 100G HIGH SPEED EXPANSION 
LINK CARD</t>
        </is>
      </c>
      <c r="M840" s="6" t="inlineStr">
        <is>
          <t>INTEGRATION</t>
        </is>
      </c>
    </row>
    <row r="841">
      <c r="A841" s="6" t="n">
        <v>51100</v>
      </c>
      <c r="B841" s="6" t="n">
        <v>51100</v>
      </c>
      <c r="C841" s="6" t="inlineStr">
        <is>
          <t>Equipment - Purchase</t>
        </is>
      </c>
      <c r="D841" s="6" t="inlineStr">
        <is>
          <t>Payable Invoice</t>
        </is>
      </c>
      <c r="E841" s="37" t="n">
        <v>46248</v>
      </c>
      <c r="F841" s="6" t="inlineStr">
        <is>
          <t>Barco Systems Pty. Ltd</t>
        </is>
      </c>
      <c r="G841" s="39" t="n">
        <v>10152.69</v>
      </c>
      <c r="H841" s="39" t="n">
        <v>0</v>
      </c>
      <c r="I841" s="6" t="inlineStr">
        <is>
          <t>25111203 - CoS | Barco E3 Sale [INT]</t>
        </is>
      </c>
      <c r="J841" s="6" t="inlineStr">
        <is>
          <t>INV198300267 - Equipment purchase for 25111203 City of Sydney E3 Sale [Q-129087 - PO-00016890]</t>
        </is>
      </c>
      <c r="K841" s="6" t="inlineStr">
        <is>
          <t>INV198300267 - Equipment purchase for 25111203 City of Sydney E3 Sale [Q-129087 - PO-00016890]</t>
        </is>
      </c>
      <c r="L841" s="6" t="inlineStr">
        <is>
          <t>Barco Systems Pty. Ltd - 4K QUAD HDMI 2.0 INPUT CARDBTO</t>
        </is>
      </c>
      <c r="M841" s="6" t="inlineStr">
        <is>
          <t>INTEGRATION</t>
        </is>
      </c>
    </row>
    <row r="842">
      <c r="A842" s="6" t="n">
        <v>51100</v>
      </c>
      <c r="B842" s="6" t="n">
        <v>51100</v>
      </c>
      <c r="C842" s="6" t="inlineStr">
        <is>
          <t>Equipment - Purchase</t>
        </is>
      </c>
      <c r="D842" s="6" t="inlineStr">
        <is>
          <t>Payable Invoice</t>
        </is>
      </c>
      <c r="E842" s="37" t="n">
        <v>46248</v>
      </c>
      <c r="F842" s="6" t="inlineStr">
        <is>
          <t>Barco Systems Pty. Ltd</t>
        </is>
      </c>
      <c r="G842" s="39" t="n">
        <v>6768.46</v>
      </c>
      <c r="H842" s="39" t="n">
        <v>0</v>
      </c>
      <c r="I842" s="6" t="inlineStr">
        <is>
          <t>25111203 - CoS | Barco E3 Sale [INT]</t>
        </is>
      </c>
      <c r="J842" s="6" t="inlineStr">
        <is>
          <t>INV198300267 - Equipment purchase for 25111203 City of Sydney E3 Sale [Q-129087 - PO-00016890]</t>
        </is>
      </c>
      <c r="K842" s="6" t="inlineStr">
        <is>
          <t>INV198300267 - Equipment purchase for 25111203 City of Sydney E3 Sale [Q-129087 - PO-00016890]</t>
        </is>
      </c>
      <c r="L842" s="6" t="inlineStr">
        <is>
          <t>Barco Systems Pty. Ltd - 4K QUAD HDMI 2.O OUTPT CARDBTO</t>
        </is>
      </c>
      <c r="M842" s="6" t="inlineStr">
        <is>
          <t>INTEGRATION</t>
        </is>
      </c>
    </row>
    <row r="843">
      <c r="A843" s="6" t="n">
        <v>51100</v>
      </c>
      <c r="B843" s="6" t="n">
        <v>51100</v>
      </c>
      <c r="C843" s="6" t="inlineStr">
        <is>
          <t>Equipment - Purchase</t>
        </is>
      </c>
      <c r="D843" s="6" t="inlineStr">
        <is>
          <t>Payable Invoice</t>
        </is>
      </c>
      <c r="E843" s="37" t="n">
        <v>46248</v>
      </c>
      <c r="F843" s="6" t="inlineStr">
        <is>
          <t>Barco Systems Pty. Ltd</t>
        </is>
      </c>
      <c r="G843" s="39" t="n">
        <v>3384.23</v>
      </c>
      <c r="H843" s="39" t="n">
        <v>0</v>
      </c>
      <c r="I843" s="6" t="inlineStr">
        <is>
          <t>25111203 - CoS | Barco E3 Sale [INT]</t>
        </is>
      </c>
      <c r="J843" s="6" t="inlineStr">
        <is>
          <t>INV198300267 - Equipment purchase for 25111203 City of Sydney E3 Sale [Q-129087 - PO-00016890]</t>
        </is>
      </c>
      <c r="K843" s="6" t="inlineStr">
        <is>
          <t>INV198300267 - Equipment purchase for 25111203 City of Sydney E3 Sale [Q-129087 - PO-00016890]</t>
        </is>
      </c>
      <c r="L843" s="6" t="inlineStr">
        <is>
          <t>Barco Systems Pty. Ltd - 4K QUAD DP 1.2 INPUT CARD BTO</t>
        </is>
      </c>
      <c r="M843" s="6" t="inlineStr">
        <is>
          <t>INTEGRATION</t>
        </is>
      </c>
    </row>
    <row r="844">
      <c r="A844" s="6" t="n">
        <v>51100</v>
      </c>
      <c r="B844" s="6" t="n">
        <v>51100</v>
      </c>
      <c r="C844" s="6" t="inlineStr">
        <is>
          <t>Equipment - Purchase</t>
        </is>
      </c>
      <c r="D844" s="6" t="inlineStr">
        <is>
          <t>Payable Invoice</t>
        </is>
      </c>
      <c r="E844" s="37" t="n">
        <v>46248</v>
      </c>
      <c r="F844" s="6" t="inlineStr">
        <is>
          <t>Barco Systems Pty. Ltd</t>
        </is>
      </c>
      <c r="G844" s="39" t="n">
        <v>49617.16</v>
      </c>
      <c r="H844" s="39" t="n">
        <v>0</v>
      </c>
      <c r="I844" s="6" t="inlineStr">
        <is>
          <t>25111203 - CoS | Barco E3 Sale [INT]</t>
        </is>
      </c>
      <c r="J844" s="6" t="inlineStr">
        <is>
          <t>INV198300267 - Equipment purchase for 25111203 City of Sydney E3 Sale [Q-129087 - PO-00016890]</t>
        </is>
      </c>
      <c r="K844" s="6" t="inlineStr">
        <is>
          <t>INV198300267 - Equipment purchase for 25111203 City of Sydney E3 Sale [Q-129087 - PO-00016890]</t>
        </is>
      </c>
      <c r="L844" s="6" t="inlineStr">
        <is>
          <t>Barco Systems Pty. Ltd - Encore3 Empty Chassis</t>
        </is>
      </c>
      <c r="M844" s="6" t="inlineStr">
        <is>
          <t>INTEGRATION</t>
        </is>
      </c>
    </row>
    <row r="845">
      <c r="A845" s="6" t="n">
        <v>51100</v>
      </c>
      <c r="B845" s="6" t="n">
        <v>51100</v>
      </c>
      <c r="C845" s="6" t="inlineStr">
        <is>
          <t>Equipment - Purchase</t>
        </is>
      </c>
      <c r="D845" s="6" t="inlineStr">
        <is>
          <t>Payable Invoice</t>
        </is>
      </c>
      <c r="E845" s="37" t="n">
        <v>46248</v>
      </c>
      <c r="F845" s="6" t="inlineStr">
        <is>
          <t>Barco Systems Pty. Ltd</t>
        </is>
      </c>
      <c r="G845" s="39" t="n">
        <v>4879.59</v>
      </c>
      <c r="H845" s="39" t="n">
        <v>0</v>
      </c>
      <c r="I845" s="6" t="inlineStr">
        <is>
          <t>25111203 - CoS | Barco E3 Sale [INT]</t>
        </is>
      </c>
      <c r="J845" s="6" t="inlineStr">
        <is>
          <t>INV198300267 - Equipment purchase for 25111203 City of Sydney E3 Sale [Q-129087 - PO-00016890]</t>
        </is>
      </c>
      <c r="K845" s="6" t="inlineStr">
        <is>
          <t>INV198300267 - Equipment purchase for 25111203 City of Sydney E3 Sale [Q-129087 - PO-00016890]</t>
        </is>
      </c>
      <c r="L845" s="6" t="inlineStr">
        <is>
          <t>Barco Systems Pty. Ltd - QUAD 100G HIGH SPEED EXPANSION 
LINK CARD</t>
        </is>
      </c>
      <c r="M845" s="6" t="inlineStr">
        <is>
          <t>INTEGRATION</t>
        </is>
      </c>
    </row>
    <row r="846">
      <c r="A846" s="6" t="n">
        <v>51100</v>
      </c>
      <c r="B846" s="6" t="n">
        <v>51100</v>
      </c>
      <c r="C846" s="6" t="inlineStr">
        <is>
          <t>Equipment - Purchase</t>
        </is>
      </c>
      <c r="D846" s="6" t="inlineStr">
        <is>
          <t>Payable Invoice</t>
        </is>
      </c>
      <c r="E846" s="37" t="n">
        <v>46248</v>
      </c>
      <c r="F846" s="6" t="inlineStr">
        <is>
          <t>Barco Systems Pty. Ltd</t>
        </is>
      </c>
      <c r="G846" s="39" t="n">
        <v>10152.69</v>
      </c>
      <c r="H846" s="39" t="n">
        <v>0</v>
      </c>
      <c r="I846" s="6" t="inlineStr">
        <is>
          <t>25111203 - CoS | Barco E3 Sale [INT]</t>
        </is>
      </c>
      <c r="J846" s="6" t="inlineStr">
        <is>
          <t>INV198300267 - Equipment purchase for 25111203 City of Sydney E3 Sale [Q-129087 - PO-00016890]</t>
        </is>
      </c>
      <c r="K846" s="6" t="inlineStr">
        <is>
          <t>INV198300267 - Equipment purchase for 25111203 City of Sydney E3 Sale [Q-129087 - PO-00016890]</t>
        </is>
      </c>
      <c r="L846" s="6" t="inlineStr">
        <is>
          <t>Barco Systems Pty. Ltd - 4K TRICOMBO INPUT CARD BTO</t>
        </is>
      </c>
      <c r="M846" s="6" t="inlineStr">
        <is>
          <t>INTEGRATION</t>
        </is>
      </c>
    </row>
    <row r="847">
      <c r="A847" s="6" t="n">
        <v>51100</v>
      </c>
      <c r="B847" s="6" t="n">
        <v>51100</v>
      </c>
      <c r="C847" s="6" t="inlineStr">
        <is>
          <t>Equipment - Purchase</t>
        </is>
      </c>
      <c r="D847" s="6" t="inlineStr">
        <is>
          <t>Payable Invoice</t>
        </is>
      </c>
      <c r="E847" s="37" t="n">
        <v>46248</v>
      </c>
      <c r="F847" s="6" t="inlineStr">
        <is>
          <t>Barco Systems Pty. Ltd</t>
        </is>
      </c>
      <c r="G847" s="39" t="n">
        <v>10152.69</v>
      </c>
      <c r="H847" s="39" t="n">
        <v>0</v>
      </c>
      <c r="I847" s="6" t="inlineStr">
        <is>
          <t>25111203 - CoS | Barco E3 Sale [INT]</t>
        </is>
      </c>
      <c r="J847" s="6" t="inlineStr">
        <is>
          <t>INV198300267 - Equipment purchase for 25111203 City of Sydney E3 Sale [Q-129087 - PO-00016890]</t>
        </is>
      </c>
      <c r="K847" s="6" t="inlineStr">
        <is>
          <t>INV198300267 - Equipment purchase for 25111203 City of Sydney E3 Sale [Q-129087 - PO-00016890]</t>
        </is>
      </c>
      <c r="L847" s="6" t="inlineStr">
        <is>
          <t>Barco Systems Pty. Ltd - 4K TRICOMBO OUTPUT CARD BTO</t>
        </is>
      </c>
      <c r="M847" s="6" t="inlineStr">
        <is>
          <t>INTEGRATION</t>
        </is>
      </c>
    </row>
    <row r="848">
      <c r="A848" s="6" t="n">
        <v>51100</v>
      </c>
      <c r="B848" s="6" t="n">
        <v>51100</v>
      </c>
      <c r="C848" s="6" t="inlineStr">
        <is>
          <t>Equipment - Purchase</t>
        </is>
      </c>
      <c r="D848" s="6" t="inlineStr">
        <is>
          <t>Payable Invoice</t>
        </is>
      </c>
      <c r="E848" s="37" t="n">
        <v>46251</v>
      </c>
      <c r="F848" s="6" t="inlineStr">
        <is>
          <t>Midwich Australia Pty Ltd</t>
        </is>
      </c>
      <c r="G848" s="39" t="n">
        <v>1082</v>
      </c>
      <c r="H848" s="39" t="n">
        <v>0</v>
      </c>
      <c r="I848" s="6" t="inlineStr">
        <is>
          <t>26052701 - Aware | SYD 28.06 Equipment [INT]</t>
        </is>
      </c>
      <c r="J848" s="6" t="inlineStr">
        <is>
          <t>MWAU11187 - Equipment purchase for 26052701 Aware Super SYD 28.06[Q-MWAU11014 - PO-00016919]</t>
        </is>
      </c>
      <c r="K848" s="6" t="inlineStr">
        <is>
          <t>MWAU11187 - Equipment purchase for 26052701 Aware Super SYD 28.06[Q-MWAU11014 - PO-00016919]</t>
        </is>
      </c>
      <c r="L848" s="6" t="inlineStr">
        <is>
          <t>Midwich Australia Pty Ltd - 43UH5Q-E
Flat Panel Display</t>
        </is>
      </c>
      <c r="M848" s="6" t="inlineStr">
        <is>
          <t>INTEGRATION</t>
        </is>
      </c>
    </row>
    <row r="849">
      <c r="A849" s="6" t="n">
        <v>51100</v>
      </c>
      <c r="B849" s="6" t="n">
        <v>51100</v>
      </c>
      <c r="C849" s="6" t="inlineStr">
        <is>
          <t>Equipment - Purchase</t>
        </is>
      </c>
      <c r="D849" s="6" t="inlineStr">
        <is>
          <t>Payable Invoice</t>
        </is>
      </c>
      <c r="E849" s="37" t="n">
        <v>46251</v>
      </c>
      <c r="F849" s="6" t="inlineStr">
        <is>
          <t>Midwich Australia Pty Ltd</t>
        </is>
      </c>
      <c r="G849" s="39" t="n">
        <v>185</v>
      </c>
      <c r="H849" s="39" t="n">
        <v>0</v>
      </c>
      <c r="I849" s="6" t="inlineStr">
        <is>
          <t>26052701 - Aware | SYD 28.06 Equipment [INT]</t>
        </is>
      </c>
      <c r="J849" s="6" t="inlineStr">
        <is>
          <t>MWAU11187 - Equipment purchase for 26052701 Aware Super SYD 28.06[Q-MWAU11014 - PO-00016919]</t>
        </is>
      </c>
      <c r="K849" s="6" t="inlineStr">
        <is>
          <t>MWAU11187 - Equipment purchase for 26052701 Aware Super SYD 28.06[Q-MWAU11014 - PO-00016919]</t>
        </is>
      </c>
      <c r="L849" s="6" t="inlineStr">
        <is>
          <t>Midwich Australia Pty Ltd - MSM1U
Flat Panel Display Wall Mount</t>
        </is>
      </c>
      <c r="M849" s="6" t="inlineStr">
        <is>
          <t>INTEGRATION</t>
        </is>
      </c>
    </row>
    <row r="850">
      <c r="A850" s="6" t="n">
        <v>51100</v>
      </c>
      <c r="B850" s="6" t="n">
        <v>51100</v>
      </c>
      <c r="C850" s="6" t="inlineStr">
        <is>
          <t>Equipment - Purchase</t>
        </is>
      </c>
      <c r="D850" s="6" t="inlineStr">
        <is>
          <t>Payable Invoice</t>
        </is>
      </c>
      <c r="E850" s="37" t="n">
        <v>46251</v>
      </c>
      <c r="F850" s="6" t="inlineStr">
        <is>
          <t>Midwich Australia Pty Ltd</t>
        </is>
      </c>
      <c r="G850" s="39" t="n">
        <v>75</v>
      </c>
      <c r="H850" s="39" t="n">
        <v>0</v>
      </c>
      <c r="I850" s="6" t="inlineStr">
        <is>
          <t>26052701 - Aware | SYD 28.06 Equipment [INT]</t>
        </is>
      </c>
      <c r="J850" s="6" t="inlineStr">
        <is>
          <t>MWAU11187 - Equipment purchase for 26052701 Aware Super SYD 28.06[Q-MWAU11014 - PO-00016919]</t>
        </is>
      </c>
      <c r="K850" s="6" t="inlineStr">
        <is>
          <t>MWAU11187 - Equipment purchase for 26052701 Aware Super SYD 28.06[Q-MWAU11014 - PO-00016919]</t>
        </is>
      </c>
      <c r="L850" s="6" t="inlineStr">
        <is>
          <t>Midwich Australia Pty Ltd - TAILGATE</t>
        </is>
      </c>
      <c r="M850" s="6" t="inlineStr">
        <is>
          <t>INTEGRATION</t>
        </is>
      </c>
    </row>
    <row r="851">
      <c r="A851" s="6" t="n">
        <v>51100</v>
      </c>
      <c r="B851" s="6" t="n">
        <v>51100</v>
      </c>
      <c r="C851" s="6" t="inlineStr">
        <is>
          <t>Equipment - Purchase</t>
        </is>
      </c>
      <c r="D851" s="6" t="inlineStr">
        <is>
          <t>Payable Invoice</t>
        </is>
      </c>
      <c r="E851" s="37" t="n">
        <v>46251</v>
      </c>
      <c r="F851" s="6" t="inlineStr">
        <is>
          <t>SOUNDBAY PTY LTD (T/A Mannys Online)</t>
        </is>
      </c>
      <c r="G851" s="39" t="n">
        <v>4127.27</v>
      </c>
      <c r="H851" s="39" t="n">
        <v>0</v>
      </c>
      <c r="I851" s="6" t="inlineStr">
        <is>
          <t>2591012C - St. Luke's Church [PRD]</t>
        </is>
      </c>
      <c r="J851" s="6" t="inlineStr">
        <is>
          <t>INV4743689 - Equipment purchase for 2591012 St Luke Church [DL App]</t>
        </is>
      </c>
      <c r="K851" s="6" t="inlineStr">
        <is>
          <t>INV4743689 - Equipment purchase for 2591012 St Luke Church [DL App]</t>
        </is>
      </c>
      <c r="L851" s="6" t="inlineStr">
        <is>
          <t>SOUNDBAY PTY LTD (T/A Mannys Online) - OpenBox: BEH-WING (DISCOUNTED OPEN-BOX STOCK) 28-Bus Full 
Stereo Digital Mixing Console</t>
        </is>
      </c>
      <c r="M851" s="6" t="inlineStr">
        <is>
          <t>PRODUCTION</t>
        </is>
      </c>
    </row>
    <row r="852">
      <c r="A852" s="6" t="n">
        <v>51100</v>
      </c>
      <c r="B852" s="6" t="n">
        <v>51100</v>
      </c>
      <c r="C852" s="6" t="inlineStr">
        <is>
          <t>Equipment - Purchase</t>
        </is>
      </c>
      <c r="D852" s="6" t="inlineStr">
        <is>
          <t>Payable Invoice</t>
        </is>
      </c>
      <c r="E852" s="37" t="n">
        <v>46252</v>
      </c>
      <c r="F852" s="6" t="inlineStr">
        <is>
          <t>Fredon Technology Pty Ltd</t>
        </is>
      </c>
      <c r="G852" s="39" t="n">
        <v>210.48</v>
      </c>
      <c r="H852" s="39" t="n">
        <v>0</v>
      </c>
      <c r="I852" s="6" t="inlineStr">
        <is>
          <t>26033007 - DTTL QQT Lv45 Seminar Wheels repair [INT]</t>
        </is>
      </c>
      <c r="J852" s="6" t="inlineStr">
        <is>
          <t>INV11S-26070009 - Equipment purchase for 26033008 DTTL QQT L45 Seminar Wheels Repair [V1-0 11F0256/0150 - PO-00016856]</t>
        </is>
      </c>
      <c r="K852" s="6" t="inlineStr">
        <is>
          <t>INV11S-26070009 - Equipment purchase for 26033008 DTTL QQT L45 Seminar Wheels Repair [V1-0 11F0256/0150 - PO-00016856]</t>
        </is>
      </c>
      <c r="L852" s="6" t="inlineStr">
        <is>
          <t>Fredon Technology Pty Ltd - Castor Wheel 100mm
Easyroll
177940</t>
        </is>
      </c>
      <c r="M852" s="6" t="inlineStr">
        <is>
          <t>INTEGRATION</t>
        </is>
      </c>
    </row>
    <row r="853">
      <c r="A853" s="6" t="n">
        <v>51100</v>
      </c>
      <c r="B853" s="6" t="n">
        <v>51100</v>
      </c>
      <c r="C853" s="6" t="inlineStr">
        <is>
          <t>Equipment - Purchase</t>
        </is>
      </c>
      <c r="D853" s="6" t="inlineStr">
        <is>
          <t>Payable Invoice</t>
        </is>
      </c>
      <c r="E853" s="37" t="n">
        <v>46252</v>
      </c>
      <c r="F853" s="6" t="inlineStr">
        <is>
          <t>Fredon Technology Pty Ltd</t>
        </is>
      </c>
      <c r="G853" s="39" t="n">
        <v>78.94</v>
      </c>
      <c r="H853" s="39" t="n">
        <v>0</v>
      </c>
      <c r="I853" s="6" t="inlineStr">
        <is>
          <t>26033007 - DTTL QQT Lv45 Seminar Wheels repair [INT]</t>
        </is>
      </c>
      <c r="J853" s="6" t="inlineStr">
        <is>
          <t>INV11S-26070009 - Equipment purchase for 26033008 DTTL QQT L45 Seminar Wheels Repair [V1-0 11F0256/0150 - PO-00016856]</t>
        </is>
      </c>
      <c r="K853" s="6" t="inlineStr">
        <is>
          <t>INV11S-26070009 - Equipment purchase for 26033008 DTTL QQT L45 Seminar Wheels Repair [V1-0 11F0256/0150 - PO-00016856]</t>
        </is>
      </c>
      <c r="L853" s="6" t="inlineStr">
        <is>
          <t>Fredon Technology Pty Ltd - Castor Wheel 100mm w/ Brake
Easyroll
177942</t>
        </is>
      </c>
      <c r="M853" s="6" t="inlineStr">
        <is>
          <t>INTEGRATION</t>
        </is>
      </c>
    </row>
    <row r="854">
      <c r="A854" s="6" t="n">
        <v>51100</v>
      </c>
      <c r="B854" s="6" t="n">
        <v>51100</v>
      </c>
      <c r="C854" s="6" t="inlineStr">
        <is>
          <t>Equipment - Purchase</t>
        </is>
      </c>
      <c r="D854" s="6" t="inlineStr">
        <is>
          <t>Payable Invoice</t>
        </is>
      </c>
      <c r="E854" s="37" t="n">
        <v>46252</v>
      </c>
      <c r="F854" s="6" t="inlineStr">
        <is>
          <t>The AVIT Group</t>
        </is>
      </c>
      <c r="G854" s="39" t="n">
        <v>7890.66</v>
      </c>
      <c r="H854" s="39" t="n">
        <v>0</v>
      </c>
      <c r="I854" s="6" t="inlineStr">
        <is>
          <t>26043003 - PwC Screen Replacements SYD+MEL [INT]</t>
        </is>
      </c>
      <c r="J854" s="6" t="inlineStr">
        <is>
          <t>INV015911103 - Equipment purchase &amp; Services hire for 26043003 PwC MEL Screen Replacement [Q-53624000013693011 - PO-00016883] JS App</t>
        </is>
      </c>
      <c r="K854" s="6" t="inlineStr">
        <is>
          <t>INV015911103 - Equipment purchase &amp; Services hire for 26043003 PwC MEL Screen Replacement [Q-53624000013693011 - PO-00016883] JS App</t>
        </is>
      </c>
      <c r="L854" s="6" t="inlineStr">
        <is>
          <t>The AVIT Group - PN-ME552
Sharp
SHARP Commercial Display, 55", 3840x2160 Resolution, SOC
400 Nits Brightness, 3 years 18hrs/day Warranty</t>
        </is>
      </c>
      <c r="M854" s="6" t="inlineStr">
        <is>
          <t>INTEGRATION</t>
        </is>
      </c>
    </row>
    <row r="855">
      <c r="A855" s="6" t="n">
        <v>51100</v>
      </c>
      <c r="B855" s="6" t="n">
        <v>51100</v>
      </c>
      <c r="C855" s="6" t="inlineStr">
        <is>
          <t>Equipment - Purchase</t>
        </is>
      </c>
      <c r="D855" s="6" t="inlineStr">
        <is>
          <t>Payable Invoice</t>
        </is>
      </c>
      <c r="E855" s="37" t="n">
        <v>46252</v>
      </c>
      <c r="F855" s="6" t="inlineStr">
        <is>
          <t>The AVIT Group</t>
        </is>
      </c>
      <c r="G855" s="39" t="n">
        <v>34506.55</v>
      </c>
      <c r="H855" s="39" t="n">
        <v>0</v>
      </c>
      <c r="I855" s="6" t="inlineStr">
        <is>
          <t>26043003 - PwC Screen Replacements SYD+MEL [INT]</t>
        </is>
      </c>
      <c r="J855" s="6" t="inlineStr">
        <is>
          <t>INV015911103 - Equipment purchase &amp; Services hire for 26043003 PwC MEL Screen Replacement [Q-53624000013693011 - PO-00016883] JS App</t>
        </is>
      </c>
      <c r="K855" s="6" t="inlineStr">
        <is>
          <t>INV015911103 - Equipment purchase &amp; Services hire for 26043003 PwC MEL Screen Replacement [Q-53624000013693011 - PO-00016883] JS App</t>
        </is>
      </c>
      <c r="L855" s="6" t="inlineStr">
        <is>
          <t>The AVIT Group - PN-ME752
Sharp
SHARP Commercial Display, 75", 3840x2160 Resolution, SOC
400 Nits Brightness, 3 years 18hrs/day Warranty</t>
        </is>
      </c>
      <c r="M855" s="6" t="inlineStr">
        <is>
          <t>INTEGRATION</t>
        </is>
      </c>
    </row>
    <row r="856">
      <c r="A856" s="6" t="n">
        <v>51100</v>
      </c>
      <c r="B856" s="6" t="n">
        <v>51100</v>
      </c>
      <c r="C856" s="6" t="inlineStr">
        <is>
          <t>Equipment - Purchase</t>
        </is>
      </c>
      <c r="D856" s="6" t="inlineStr">
        <is>
          <t>Payable Invoice</t>
        </is>
      </c>
      <c r="E856" s="37" t="n">
        <v>46252</v>
      </c>
      <c r="F856" s="6" t="inlineStr">
        <is>
          <t>The AVIT Group</t>
        </is>
      </c>
      <c r="G856" s="39" t="n">
        <v>1250</v>
      </c>
      <c r="H856" s="39" t="n">
        <v>0</v>
      </c>
      <c r="I856" s="6" t="inlineStr">
        <is>
          <t>26043003 - PwC Screen Replacements SYD+MEL [INT]</t>
        </is>
      </c>
      <c r="J856" s="6" t="inlineStr">
        <is>
          <t>INV015911103 - Equipment purchase &amp; Services hire for 26043003 PwC MEL Screen Replacement [Q-53624000013693011 - PO-00016883] JS App</t>
        </is>
      </c>
      <c r="K856" s="6" t="inlineStr">
        <is>
          <t>INV015911103 - Equipment purchase &amp; Services hire for 26043003 PwC MEL Screen Replacement [Q-53624000013693011 - PO-00016883] JS App</t>
        </is>
      </c>
      <c r="L856" s="6" t="inlineStr">
        <is>
          <t>The AVIT Group - Miscellaneous Item
The Avit Group
Miscellaneous Cables, Consumables &amp; Hardware</t>
        </is>
      </c>
      <c r="M856" s="6" t="inlineStr">
        <is>
          <t>INTEGRATION</t>
        </is>
      </c>
    </row>
    <row r="857">
      <c r="A857" s="6" t="n">
        <v>51100</v>
      </c>
      <c r="B857" s="6" t="n">
        <v>51100</v>
      </c>
      <c r="C857" s="6" t="inlineStr">
        <is>
          <t>Equipment - Purchase</t>
        </is>
      </c>
      <c r="D857" s="6" t="inlineStr">
        <is>
          <t>Payable Invoice</t>
        </is>
      </c>
      <c r="E857" s="37" t="n">
        <v>46253</v>
      </c>
      <c r="F857" s="6" t="inlineStr">
        <is>
          <t>Dicker Data</t>
        </is>
      </c>
      <c r="G857" s="39" t="n">
        <v>58.95</v>
      </c>
      <c r="H857" s="39" t="n">
        <v>0</v>
      </c>
      <c r="I857" s="6" t="inlineStr">
        <is>
          <t>26052701 - Aware | SYD 28.06 Equipment [INT]</t>
        </is>
      </c>
      <c r="J857" s="6" t="inlineStr">
        <is>
          <t>INV7689681 - Equipment purchase for 26052701 Aware Super SYD 28.06 [Q-1726025 - PO-00016917]</t>
        </is>
      </c>
      <c r="K857" s="6" t="inlineStr">
        <is>
          <t>INV7689681 - Equipment purchase for 26052701 Aware Super SYD 28.06 [Q-1726025 - PO-00016917]</t>
        </is>
      </c>
      <c r="L857" s="6" t="inlineStr">
        <is>
          <t>Dicker Data - 7090043790276-H
USB 3.0 Type angle C to A cable, 2m</t>
        </is>
      </c>
      <c r="M857" s="6" t="inlineStr">
        <is>
          <t>INTEGRATION</t>
        </is>
      </c>
    </row>
    <row r="858">
      <c r="A858" s="6" t="n">
        <v>51100</v>
      </c>
      <c r="B858" s="6" t="n">
        <v>51100</v>
      </c>
      <c r="C858" s="6" t="inlineStr">
        <is>
          <t>Equipment - Purchase</t>
        </is>
      </c>
      <c r="D858" s="6" t="inlineStr">
        <is>
          <t>Payable Invoice</t>
        </is>
      </c>
      <c r="E858" s="37" t="n">
        <v>46253</v>
      </c>
      <c r="F858" s="6" t="inlineStr">
        <is>
          <t>Dicker Data</t>
        </is>
      </c>
      <c r="G858" s="39" t="n">
        <v>29.86</v>
      </c>
      <c r="H858" s="39" t="n">
        <v>0</v>
      </c>
      <c r="I858" s="6" t="inlineStr">
        <is>
          <t>26052701 - Aware | SYD 28.06 Equipment [INT]</t>
        </is>
      </c>
      <c r="J858" s="6" t="inlineStr">
        <is>
          <t>INV7689681 - Equipment purchase for 26052701 Aware Super SYD 28.06 [Q-1726025 - PO-00016917]</t>
        </is>
      </c>
      <c r="K858" s="6" t="inlineStr">
        <is>
          <t>INV7689681 - Equipment purchase for 26052701 Aware Super SYD 28.06 [Q-1726025 - PO-00016917]</t>
        </is>
      </c>
      <c r="L858" s="6" t="inlineStr">
        <is>
          <t>Dicker Data - WCA011AUWH
BELKIN BOOSTCHARGE USB-C CUBIC WALL CHARGER 65W</t>
        </is>
      </c>
      <c r="M858" s="6" t="inlineStr">
        <is>
          <t>INTEGRATION</t>
        </is>
      </c>
    </row>
    <row r="859">
      <c r="A859" s="6" t="n">
        <v>51100</v>
      </c>
      <c r="B859" s="6" t="n">
        <v>51100</v>
      </c>
      <c r="C859" s="6" t="inlineStr">
        <is>
          <t>Equipment - Purchase</t>
        </is>
      </c>
      <c r="D859" s="6" t="inlineStr">
        <is>
          <t>Payable Invoice</t>
        </is>
      </c>
      <c r="E859" s="37" t="n">
        <v>46253</v>
      </c>
      <c r="F859" s="6" t="inlineStr">
        <is>
          <t>Leading Solutions Australia Pty Ltd</t>
        </is>
      </c>
      <c r="G859" s="39" t="n">
        <v>146.45</v>
      </c>
      <c r="H859" s="39" t="n">
        <v>0</v>
      </c>
      <c r="I859" s="6" t="inlineStr">
        <is>
          <t>26052701 - Aware | SYD 28.06 Equipment [INT]</t>
        </is>
      </c>
      <c r="J859" s="6" t="inlineStr">
        <is>
          <t>INV6867 - Equipment purchases for 26052701 Aware Super 28.06 [Q-CTEC163-12 - PO-00016918]</t>
        </is>
      </c>
      <c r="K859" s="6" t="inlineStr">
        <is>
          <t>INV6867 - Equipment purchases for 26052701 Aware Super 28.06 [Q-CTEC163-12 - PO-00016918]</t>
        </is>
      </c>
      <c r="L859" s="6" t="inlineStr">
        <is>
          <t>Leading Solutions Australia Pty Ltd - H583-BG
ADA Cam Mount for Huddly GO &amp; Huddly IQ</t>
        </is>
      </c>
      <c r="M859" s="6" t="inlineStr">
        <is>
          <t>INTEGRATION</t>
        </is>
      </c>
    </row>
    <row r="860">
      <c r="A860" s="6" t="n">
        <v>51100</v>
      </c>
      <c r="B860" s="6" t="n">
        <v>51100</v>
      </c>
      <c r="C860" s="6" t="inlineStr">
        <is>
          <t>Equipment - Purchase</t>
        </is>
      </c>
      <c r="D860" s="6" t="inlineStr">
        <is>
          <t>Payable Invoice</t>
        </is>
      </c>
      <c r="E860" s="37" t="n">
        <v>46254</v>
      </c>
      <c r="F860" s="6" t="inlineStr">
        <is>
          <t>Crestron ANZ Pty Ltd</t>
        </is>
      </c>
      <c r="G860" s="39" t="n">
        <v>2500</v>
      </c>
      <c r="H860" s="39" t="n">
        <v>0</v>
      </c>
      <c r="I860" s="6" t="inlineStr">
        <is>
          <t>26062902 - Aware | SYD Occupancy Sensors [INT]</t>
        </is>
      </c>
      <c r="J860" s="6" t="inlineStr">
        <is>
          <t>INV950917698 - Equipment purchases for 26062902 Aware Super SYD Occupancy Sensors [Q-30024945 - PO-00016922]</t>
        </is>
      </c>
      <c r="K860" s="6" t="inlineStr">
        <is>
          <t>INV950917698 - Equipment purchases for 26062902 Aware Super SYD Occupancy Sensors [Q-30024945 - PO-00016922]</t>
        </is>
      </c>
      <c r="L860" s="6" t="inlineStr">
        <is>
          <t>Crestron ANZ Pty Ltd - CEN-ODT-C-POE
SKU: 6510948</t>
        </is>
      </c>
      <c r="M860" s="6" t="inlineStr">
        <is>
          <t>INTEGRATION</t>
        </is>
      </c>
    </row>
    <row r="861">
      <c r="A861" s="6" t="n">
        <v>51100</v>
      </c>
      <c r="B861" s="6" t="n">
        <v>51100</v>
      </c>
      <c r="C861" s="6" t="inlineStr">
        <is>
          <t>Equipment - Purchase</t>
        </is>
      </c>
      <c r="D861" s="6" t="inlineStr">
        <is>
          <t>Payable Invoice</t>
        </is>
      </c>
      <c r="E861" s="37" t="n">
        <v>46255</v>
      </c>
      <c r="F861" s="6" t="inlineStr">
        <is>
          <t>Dicker Data</t>
        </is>
      </c>
      <c r="G861" s="39" t="n">
        <v>236</v>
      </c>
      <c r="H861" s="39" t="n">
        <v>0</v>
      </c>
      <c r="I861" s="6" t="inlineStr">
        <is>
          <t>2605605 - DTTL Hobart AV Fitout [INT]</t>
        </is>
      </c>
      <c r="J861" s="6" t="inlineStr">
        <is>
          <t>INV7697713 - Equipment purchase for 2605605 DTTL Hobart AV Fitout [Q-1740619 - PO-00016925]</t>
        </is>
      </c>
      <c r="K861" s="6" t="inlineStr">
        <is>
          <t>INV7697713 - Equipment purchase for 2605605 DTTL Hobart AV Fitout [Q-1740619 - PO-00016925]</t>
        </is>
      </c>
      <c r="L861" s="6" t="inlineStr">
        <is>
          <t>Dicker Data - AD-WT-5060
ATDEC TILT DISPLAY WALL MOUNT, UP TO 50KG, VESA UPTO 600x400,10 YR WTY</t>
        </is>
      </c>
      <c r="M861" s="6" t="inlineStr">
        <is>
          <t>INTEGRATION</t>
        </is>
      </c>
    </row>
    <row r="862">
      <c r="A862" s="6" t="n">
        <v>51100</v>
      </c>
      <c r="B862" s="6" t="n">
        <v>51100</v>
      </c>
      <c r="C862" s="6" t="inlineStr">
        <is>
          <t>Equipment - Purchase</t>
        </is>
      </c>
      <c r="D862" s="6" t="inlineStr">
        <is>
          <t>Payable Invoice</t>
        </is>
      </c>
      <c r="E862" s="37" t="n">
        <v>46255</v>
      </c>
      <c r="F862" s="6" t="inlineStr">
        <is>
          <t>Dicker Data</t>
        </is>
      </c>
      <c r="G862" s="39" t="n">
        <v>1004</v>
      </c>
      <c r="H862" s="39" t="n">
        <v>0</v>
      </c>
      <c r="I862" s="6" t="inlineStr">
        <is>
          <t>2605605 - DTTL Hobart AV Fitout [INT]</t>
        </is>
      </c>
      <c r="J862" s="6" t="inlineStr">
        <is>
          <t>INV7697713 - Equipment purchase for 2605605 DTTL Hobart AV Fitout [Q-1740619 - PO-00016925]</t>
        </is>
      </c>
      <c r="K862" s="6" t="inlineStr">
        <is>
          <t>INV7697713 - Equipment purchase for 2605605 DTTL Hobart AV Fitout [Q-1740619 - PO-00016925]</t>
        </is>
      </c>
      <c r="L862" s="6" t="inlineStr">
        <is>
          <t>Dicker Data - AD-AC-PS
ATDEC MEDIA SLIDING BAR STORAGE 273 x 420 mm, 10YR WTY</t>
        </is>
      </c>
      <c r="M862" s="6" t="inlineStr">
        <is>
          <t>INTEGRATION</t>
        </is>
      </c>
    </row>
    <row r="863">
      <c r="A863" s="6" t="n">
        <v>51100</v>
      </c>
      <c r="B863" s="6" t="n">
        <v>51100</v>
      </c>
      <c r="C863" s="6" t="inlineStr">
        <is>
          <t>Equipment - Purchase</t>
        </is>
      </c>
      <c r="D863" s="6" t="inlineStr">
        <is>
          <t>Payable Invoice</t>
        </is>
      </c>
      <c r="E863" s="37" t="n">
        <v>46258</v>
      </c>
      <c r="F863" s="6" t="inlineStr">
        <is>
          <t>Fredon Technology Pty Ltd</t>
        </is>
      </c>
      <c r="G863" s="39" t="n">
        <v>4986</v>
      </c>
      <c r="H863" s="39" t="n">
        <v>0</v>
      </c>
      <c r="I863" s="6" t="inlineStr">
        <is>
          <t>26033003 - DTTL 8PSQ Dream Big Microphones [INT]</t>
        </is>
      </c>
      <c r="J863" s="6" t="inlineStr">
        <is>
          <t>INV11S-26080021 - Equipment purchase for 26033003 DTTL 8PSQ Dream Big Microphones [Q47684_V-0 - PO-00016852] DH to confirm</t>
        </is>
      </c>
      <c r="K863" s="6" t="inlineStr">
        <is>
          <t>INV11S-26080021 - Equipment purchase for 26033003 DTTL 8PSQ Dream Big Microphones [Q47684_V-0 - PO-00016852] DH to confirm</t>
        </is>
      </c>
      <c r="L863" s="6" t="inlineStr">
        <is>
          <t>Fredon Technology Pty Ltd - Handheld ULXD2/SM86
Shure
SHR-ULXD2S86L51</t>
        </is>
      </c>
      <c r="M863" s="6" t="inlineStr">
        <is>
          <t>INTEGRATION</t>
        </is>
      </c>
    </row>
    <row r="864">
      <c r="A864" s="6" t="n">
        <v>51100</v>
      </c>
      <c r="B864" s="6" t="n">
        <v>51100</v>
      </c>
      <c r="C864" s="6" t="inlineStr">
        <is>
          <t>Equipment - Purchase</t>
        </is>
      </c>
      <c r="D864" s="6" t="inlineStr">
        <is>
          <t>Payable Invoice</t>
        </is>
      </c>
      <c r="E864" s="37" t="n">
        <v>46258</v>
      </c>
      <c r="F864" s="6" t="inlineStr">
        <is>
          <t>Fredon Technology Pty Ltd</t>
        </is>
      </c>
      <c r="G864" s="39" t="n">
        <v>11226.2</v>
      </c>
      <c r="H864" s="39" t="n">
        <v>0</v>
      </c>
      <c r="I864" s="6" t="inlineStr">
        <is>
          <t>26033003 - DTTL 8PSQ Dream Big Microphones [INT]</t>
        </is>
      </c>
      <c r="J864" s="6" t="inlineStr">
        <is>
          <t>INV11S-26080021 - Equipment purchase for 26033003 DTTL 8PSQ Dream Big Microphones [Q47684_V-0 - PO-00016852] DH to confirm</t>
        </is>
      </c>
      <c r="K864" s="6" t="inlineStr">
        <is>
          <t>INV11S-26080021 - Equipment purchase for 26033003 DTTL 8PSQ Dream Big Microphones [Q47684_V-0 - PO-00016852] DH to confirm</t>
        </is>
      </c>
      <c r="L864" s="6" t="inlineStr">
        <is>
          <t>Fredon Technology Pty Ltd - Receiver
Shure
SHR-ULXD4QL51</t>
        </is>
      </c>
      <c r="M864" s="6" t="inlineStr">
        <is>
          <t>INTEGRATION</t>
        </is>
      </c>
    </row>
    <row r="865">
      <c r="A865" s="6" t="n">
        <v>51100</v>
      </c>
      <c r="B865" s="6" t="n">
        <v>51100</v>
      </c>
      <c r="C865" s="6" t="inlineStr">
        <is>
          <t>Equipment - Purchase</t>
        </is>
      </c>
      <c r="D865" s="6" t="inlineStr">
        <is>
          <t>Payable Invoice</t>
        </is>
      </c>
      <c r="E865" s="37" t="n">
        <v>46258</v>
      </c>
      <c r="F865" s="6" t="inlineStr">
        <is>
          <t>Fredon Technology Pty Ltd</t>
        </is>
      </c>
      <c r="G865" s="39" t="n">
        <v>1257.7</v>
      </c>
      <c r="H865" s="39" t="n">
        <v>0</v>
      </c>
      <c r="I865" s="6" t="inlineStr">
        <is>
          <t>26033003 - DTTL 8PSQ Dream Big Microphones [INT]</t>
        </is>
      </c>
      <c r="J865" s="6" t="inlineStr">
        <is>
          <t>INV11S-26080021 - Equipment purchase for 26033003 DTTL 8PSQ Dream Big Microphones [Q47684_V-0 - PO-00016852] DH to confirm</t>
        </is>
      </c>
      <c r="K865" s="6" t="inlineStr">
        <is>
          <t>INV11S-26080021 - Equipment purchase for 26033003 DTTL 8PSQ Dream Big Microphones [Q47684_V-0 - PO-00016852] DH to confirm</t>
        </is>
      </c>
      <c r="L865" s="6" t="inlineStr">
        <is>
          <t>Fredon Technology Pty Ltd - Charging Station
Shure
SHR-SBC220</t>
        </is>
      </c>
      <c r="M865" s="6" t="inlineStr">
        <is>
          <t>INTEGRATION</t>
        </is>
      </c>
    </row>
    <row r="866">
      <c r="A866" s="6" t="n">
        <v>51100</v>
      </c>
      <c r="B866" s="6" t="n">
        <v>51100</v>
      </c>
      <c r="C866" s="6" t="inlineStr">
        <is>
          <t>Equipment - Purchase</t>
        </is>
      </c>
      <c r="D866" s="6" t="inlineStr">
        <is>
          <t>Payable Invoice</t>
        </is>
      </c>
      <c r="E866" s="37" t="n">
        <v>46258</v>
      </c>
      <c r="F866" s="6" t="inlineStr">
        <is>
          <t>Fredon Technology Pty Ltd</t>
        </is>
      </c>
      <c r="G866" s="39" t="n">
        <v>151.2</v>
      </c>
      <c r="H866" s="39" t="n">
        <v>0</v>
      </c>
      <c r="I866" s="6" t="inlineStr">
        <is>
          <t>26033003 - DTTL 8PSQ Dream Big Microphones [INT]</t>
        </is>
      </c>
      <c r="J866" s="6" t="inlineStr">
        <is>
          <t>INV11S-26080021 - Equipment purchase for 26033003 DTTL 8PSQ Dream Big Microphones [Q47684_V-0 - PO-00016852] DH to confirm</t>
        </is>
      </c>
      <c r="K866" s="6" t="inlineStr">
        <is>
          <t>INV11S-26080021 - Equipment purchase for 26033003 DTTL 8PSQ Dream Big Microphones [Q47684_V-0 - PO-00016852] DH to confirm</t>
        </is>
      </c>
      <c r="L866" s="6" t="inlineStr">
        <is>
          <t>Fredon Technology Pty Ltd - Cable and Materials</t>
        </is>
      </c>
      <c r="M866" s="6" t="inlineStr">
        <is>
          <t>INTEGRATION</t>
        </is>
      </c>
    </row>
    <row r="867">
      <c r="A867" s="6" t="n">
        <v>51100</v>
      </c>
      <c r="B867" s="6" t="n">
        <v>51100</v>
      </c>
      <c r="C867" s="6" t="inlineStr">
        <is>
          <t>Equipment - Purchase</t>
        </is>
      </c>
      <c r="D867" s="6" t="inlineStr">
        <is>
          <t>Payable Invoice</t>
        </is>
      </c>
      <c r="E867" s="37" t="n">
        <v>46258</v>
      </c>
      <c r="F867" s="6" t="inlineStr">
        <is>
          <t>Crestron ANZ Pty Ltd</t>
        </is>
      </c>
      <c r="G867" s="39" t="n">
        <v>5941</v>
      </c>
      <c r="H867" s="39" t="n">
        <v>0</v>
      </c>
      <c r="I867" s="6" t="inlineStr">
        <is>
          <t>2605605 - DTTL Hobart AV Fitout [INT]</t>
        </is>
      </c>
      <c r="J867" s="6" t="inlineStr">
        <is>
          <t>INV950919350 - Partial Equipment purchases for 2605605 DTTL Hobart AV Fitout [Q-3675331 - PO-00016909]</t>
        </is>
      </c>
      <c r="K867" s="6" t="inlineStr">
        <is>
          <t>INV950919350 - Partial Equipment purchases for 2605605 DTTL Hobart AV Fitout [Q-3675331 - PO-00016909]</t>
        </is>
      </c>
      <c r="L867" s="6" t="inlineStr">
        <is>
          <t>Crestron ANZ Pty Ltd - UC-SB2-CAM-A-T-I Crestron Flex All-In-One Videobar 70 for Microsoft Teams® Rooms, International</t>
        </is>
      </c>
      <c r="M867" s="6" t="inlineStr">
        <is>
          <t>INTEGRATION</t>
        </is>
      </c>
    </row>
    <row r="868">
      <c r="A868" s="6" t="n">
        <v>51100</v>
      </c>
      <c r="B868" s="6" t="n">
        <v>51100</v>
      </c>
      <c r="C868" s="6" t="inlineStr">
        <is>
          <t>Equipment - Purchase</t>
        </is>
      </c>
      <c r="D868" s="6" t="inlineStr">
        <is>
          <t>Payable Invoice</t>
        </is>
      </c>
      <c r="E868" s="37" t="n">
        <v>46258</v>
      </c>
      <c r="F868" s="6" t="inlineStr">
        <is>
          <t>Crestron ANZ Pty Ltd</t>
        </is>
      </c>
      <c r="G868" s="39" t="n">
        <v>510</v>
      </c>
      <c r="H868" s="39" t="n">
        <v>0</v>
      </c>
      <c r="I868" s="6" t="inlineStr">
        <is>
          <t>2605605 - DTTL Hobart AV Fitout [INT]</t>
        </is>
      </c>
      <c r="J868" s="6" t="inlineStr">
        <is>
          <t>INV950919350 - Partial Equipment purchases for 2605605 DTTL Hobart AV Fitout [Q-3675331 - PO-00016909]</t>
        </is>
      </c>
      <c r="K868" s="6" t="inlineStr">
        <is>
          <t>INV950919350 - Partial Equipment purchases for 2605605 DTTL Hobart AV Fitout [Q-3675331 - PO-00016909]</t>
        </is>
      </c>
      <c r="L868" s="6" t="inlineStr">
        <is>
          <t>Crestron ANZ Pty Ltd - UC-SB2-DMK Display Mounting Kit for Crestron Videobar 70</t>
        </is>
      </c>
      <c r="M868" s="6" t="inlineStr">
        <is>
          <t>INTEGRATION</t>
        </is>
      </c>
    </row>
    <row r="869">
      <c r="A869" s="6" t="n">
        <v>51100</v>
      </c>
      <c r="B869" s="6" t="n">
        <v>51100</v>
      </c>
      <c r="C869" s="6" t="inlineStr">
        <is>
          <t>Equipment - Purchase</t>
        </is>
      </c>
      <c r="D869" s="6" t="inlineStr">
        <is>
          <t>Payable Invoice</t>
        </is>
      </c>
      <c r="E869" s="37" t="n">
        <v>46258</v>
      </c>
      <c r="F869" s="6" t="inlineStr">
        <is>
          <t>Crestron ANZ Pty Ltd</t>
        </is>
      </c>
      <c r="G869" s="39" t="n">
        <v>41</v>
      </c>
      <c r="H869" s="39" t="n">
        <v>0</v>
      </c>
      <c r="I869" s="6" t="inlineStr">
        <is>
          <t>2605605 - DTTL Hobart AV Fitout [INT]</t>
        </is>
      </c>
      <c r="J869" s="6" t="inlineStr">
        <is>
          <t>INV950919350 - Partial Equipment purchases for 2605605 DTTL Hobart AV Fitout [Q-3675331 - PO-00016909]</t>
        </is>
      </c>
      <c r="K869" s="6" t="inlineStr">
        <is>
          <t>INV950919350 - Partial Equipment purchases for 2605605 DTTL Hobart AV Fitout [Q-3675331 - PO-00016909]</t>
        </is>
      </c>
      <c r="L869" s="6" t="inlineStr">
        <is>
          <t>Crestron ANZ Pty Ltd - TSW-UMB-70 Universal Mounting Bracket for TSW-70 Series</t>
        </is>
      </c>
      <c r="M869" s="6" t="inlineStr">
        <is>
          <t>INTEGRATION</t>
        </is>
      </c>
    </row>
    <row r="870">
      <c r="A870" s="6" t="n">
        <v>51100</v>
      </c>
      <c r="B870" s="6" t="n">
        <v>51100</v>
      </c>
      <c r="C870" s="6" t="inlineStr">
        <is>
          <t>Equipment - Purchase</t>
        </is>
      </c>
      <c r="D870" s="6" t="inlineStr">
        <is>
          <t>Payable Invoice</t>
        </is>
      </c>
      <c r="E870" s="37" t="n">
        <v>46258</v>
      </c>
      <c r="F870" s="6" t="inlineStr">
        <is>
          <t>Crestron ANZ Pty Ltd</t>
        </is>
      </c>
      <c r="G870" s="39" t="n">
        <v>5400</v>
      </c>
      <c r="H870" s="39" t="n">
        <v>0</v>
      </c>
      <c r="I870" s="6" t="inlineStr">
        <is>
          <t>2605605 - DTTL Hobart AV Fitout [INT]</t>
        </is>
      </c>
      <c r="J870" s="6" t="inlineStr">
        <is>
          <t>INV950919350 - Partial Equipment purchases for 2605605 DTTL Hobart AV Fitout [Q-3675331 - PO-00016909]</t>
        </is>
      </c>
      <c r="K870" s="6" t="inlineStr">
        <is>
          <t>INV950919350 - Partial Equipment purchases for 2605605 DTTL Hobart AV Fitout [Q-3675331 - PO-00016909]</t>
        </is>
      </c>
      <c r="L870" s="6" t="inlineStr">
        <is>
          <t>Crestron ANZ Pty Ltd - UC-B30-T-WM KIT</t>
        </is>
      </c>
      <c r="M870" s="6" t="inlineStr">
        <is>
          <t>INTEGRATION</t>
        </is>
      </c>
    </row>
    <row r="871">
      <c r="A871" s="6" t="n">
        <v>51100</v>
      </c>
      <c r="B871" s="6" t="n">
        <v>51100</v>
      </c>
      <c r="C871" s="6" t="inlineStr">
        <is>
          <t>Equipment - Purchase</t>
        </is>
      </c>
      <c r="D871" s="6" t="inlineStr">
        <is>
          <t>Payable Invoice</t>
        </is>
      </c>
      <c r="E871" s="37" t="n">
        <v>46258</v>
      </c>
      <c r="F871" s="6" t="inlineStr">
        <is>
          <t>Crestron ANZ Pty Ltd</t>
        </is>
      </c>
      <c r="G871" s="39" t="n">
        <v>8704</v>
      </c>
      <c r="H871" s="39" t="n">
        <v>0</v>
      </c>
      <c r="I871" s="6" t="inlineStr">
        <is>
          <t>2605605 - DTTL Hobart AV Fitout [INT]</t>
        </is>
      </c>
      <c r="J871" s="6" t="inlineStr">
        <is>
          <t>INV950919350 - Partial Equipment purchases for 2605605 DTTL Hobart AV Fitout [Q-3675331 - PO-00016909]</t>
        </is>
      </c>
      <c r="K871" s="6" t="inlineStr">
        <is>
          <t>INV950919350 - Partial Equipment purchases for 2605605 DTTL Hobart AV Fitout [Q-3675331 - PO-00016909]</t>
        </is>
      </c>
      <c r="L871" s="6" t="inlineStr">
        <is>
          <t>Crestron ANZ Pty Ltd - UC-MM30-T-I KIT</t>
        </is>
      </c>
      <c r="M871" s="6" t="inlineStr">
        <is>
          <t>INTEGRATION</t>
        </is>
      </c>
    </row>
    <row r="872">
      <c r="A872" s="6" t="n">
        <v>51100</v>
      </c>
      <c r="B872" s="6" t="n">
        <v>51100</v>
      </c>
      <c r="C872" s="6" t="inlineStr">
        <is>
          <t>Equipment - Purchase</t>
        </is>
      </c>
      <c r="D872" s="6" t="inlineStr">
        <is>
          <t>Payable Invoice</t>
        </is>
      </c>
      <c r="E872" s="37" t="n">
        <v>46262</v>
      </c>
      <c r="F872" s="6" t="inlineStr">
        <is>
          <t>Crestron ANZ Pty Ltd</t>
        </is>
      </c>
      <c r="G872" s="39" t="n">
        <v>82</v>
      </c>
      <c r="H872" s="39" t="n">
        <v>0</v>
      </c>
      <c r="I872" s="6" t="inlineStr">
        <is>
          <t>2605605 - DTTL Hobart AV Fitout [INT]</t>
        </is>
      </c>
      <c r="J872" s="6" t="inlineStr">
        <is>
          <t>INV950923526 - Balance for Equipment purchase for 2605605 DTTL Hobart AV Fitout [Q-3675331 - PO-00016909]</t>
        </is>
      </c>
      <c r="K872" s="6" t="inlineStr">
        <is>
          <t>INV950923526 - Balance for Equipment purchase for 2605605 DTTL Hobart AV Fitout [Q-3675331 - PO-00016909]</t>
        </is>
      </c>
      <c r="L872" s="6" t="inlineStr">
        <is>
          <t>Crestron ANZ Pty Ltd - TSW-UMB-70 Universal Mounting Bracket for TSW-70 Series</t>
        </is>
      </c>
      <c r="M872" s="6" t="inlineStr">
        <is>
          <t>INTEGRATION</t>
        </is>
      </c>
    </row>
    <row r="873">
      <c r="A873" s="6" t="n">
        <v>51100</v>
      </c>
      <c r="B873" s="6" t="n">
        <v>51100</v>
      </c>
      <c r="C873" s="6" t="inlineStr">
        <is>
          <t>Equipment - Purchase</t>
        </is>
      </c>
      <c r="D873" s="6" t="inlineStr">
        <is>
          <t>Payable Invoice</t>
        </is>
      </c>
      <c r="E873" s="37" t="n">
        <v>46265</v>
      </c>
      <c r="F873" s="6" t="inlineStr">
        <is>
          <t>Fredon Technology Pty Ltd</t>
        </is>
      </c>
      <c r="G873" s="39" t="n">
        <v>1358.07</v>
      </c>
      <c r="H873" s="39" t="n">
        <v>0</v>
      </c>
      <c r="I873" s="6" t="inlineStr">
        <is>
          <t>26061501 - DTTL MEL Lv29 Display Supply [INT]</t>
        </is>
      </c>
      <c r="J873" s="6" t="inlineStr">
        <is>
          <t>INV11S-26080050 - Equipment purchases &amp; Services for 26061501 DTTL L29 Display Supply [PO-00016897]</t>
        </is>
      </c>
      <c r="K873" s="6" t="inlineStr">
        <is>
          <t>INV11S-26080050 - Equipment purchases &amp; Services for 26061501 DTTL L29 Display Supply [PO-00016897]</t>
        </is>
      </c>
      <c r="L873" s="6" t="inlineStr">
        <is>
          <t>Fredon Technology Pty Ltd - 75" BEFX-H 4K Business TV</t>
        </is>
      </c>
      <c r="M873" s="6" t="inlineStr">
        <is>
          <t>INTEGRATION</t>
        </is>
      </c>
    </row>
    <row r="874">
      <c r="A874" s="6" t="n">
        <v>51100</v>
      </c>
      <c r="B874" s="6" t="n">
        <v>51100</v>
      </c>
      <c r="C874" s="6" t="inlineStr">
        <is>
          <t>Equipment - Purchase</t>
        </is>
      </c>
      <c r="D874" s="6" t="inlineStr">
        <is>
          <t>Payable Invoice</t>
        </is>
      </c>
      <c r="E874" s="37" t="n">
        <v>46265</v>
      </c>
      <c r="F874" s="6" t="inlineStr">
        <is>
          <t>Fredon Technology Pty Ltd</t>
        </is>
      </c>
      <c r="G874" s="39" t="n">
        <v>330</v>
      </c>
      <c r="H874" s="39" t="n">
        <v>0</v>
      </c>
      <c r="I874" s="6" t="inlineStr">
        <is>
          <t>26061501 - DTTL MEL Lv29 Display Supply [INT]</t>
        </is>
      </c>
      <c r="J874" s="6" t="inlineStr">
        <is>
          <t>INV11S-26080050 - Equipment purchases &amp; Services for 26061501 DTTL L29 Display Supply [PO-00016897]</t>
        </is>
      </c>
      <c r="K874" s="6" t="inlineStr">
        <is>
          <t>INV11S-26080050 - Equipment purchases &amp; Services for 26061501 DTTL L29 Display Supply [PO-00016897]</t>
        </is>
      </c>
      <c r="L874" s="6" t="inlineStr">
        <is>
          <t>Fredon Technology Pty Ltd - RC11 HDMI ARC Extractor</t>
        </is>
      </c>
      <c r="M874" s="6" t="inlineStr">
        <is>
          <t>INTEGRATION</t>
        </is>
      </c>
    </row>
    <row r="875">
      <c r="A875" s="6" t="n">
        <v>51100</v>
      </c>
      <c r="B875" s="6" t="n">
        <v>51100</v>
      </c>
      <c r="C875" s="6" t="inlineStr">
        <is>
          <t>Equipment - Purchase</t>
        </is>
      </c>
      <c r="D875" s="6" t="inlineStr">
        <is>
          <t>Payable Invoice</t>
        </is>
      </c>
      <c r="E875" s="37" t="n">
        <v>46265</v>
      </c>
      <c r="F875" s="6" t="inlineStr">
        <is>
          <t>The AVIT Group</t>
        </is>
      </c>
      <c r="G875" s="39" t="n">
        <v>29197.85</v>
      </c>
      <c r="H875" s="39" t="n">
        <v>0</v>
      </c>
      <c r="I875" s="6" t="inlineStr">
        <is>
          <t>26043003 - PwC Screen Replacements SYD+MEL [INT]</t>
        </is>
      </c>
      <c r="J875" s="6" t="inlineStr">
        <is>
          <t>INV016234164 - Equipment purchase &amp; Services hire for 26043003 PwC SYD Screen Replacement [Q-53624000013705010 - PO-00016884]</t>
        </is>
      </c>
      <c r="K875" s="6" t="inlineStr">
        <is>
          <t>INV016234164 - Equipment purchase &amp; Services hire for 26043003 PwC SYD Screen Replacement [Q-53624000013705010 - PO-00016884]</t>
        </is>
      </c>
      <c r="L875" s="6" t="inlineStr">
        <is>
          <t>The AVIT Group - PN-ME752
Sharp
SHARP Commercial Display, 75", 3840x2160 Resolution, SOC
400 Nits Brightness, 3 years 18hrs/day Warranty</t>
        </is>
      </c>
      <c r="M875" s="6" t="inlineStr">
        <is>
          <t>INTEGRATION</t>
        </is>
      </c>
    </row>
    <row r="876">
      <c r="A876" s="6" t="n">
        <v>51100</v>
      </c>
      <c r="B876" s="6" t="n">
        <v>51100</v>
      </c>
      <c r="C876" s="6" t="inlineStr">
        <is>
          <t>Equipment - Purchase</t>
        </is>
      </c>
      <c r="D876" s="6" t="inlineStr">
        <is>
          <t>Payable Invoice</t>
        </is>
      </c>
      <c r="E876" s="37" t="n">
        <v>46265</v>
      </c>
      <c r="F876" s="6" t="inlineStr">
        <is>
          <t>The AVIT Group</t>
        </is>
      </c>
      <c r="G876" s="39" t="n">
        <v>1250</v>
      </c>
      <c r="H876" s="39" t="n">
        <v>0</v>
      </c>
      <c r="I876" s="6" t="inlineStr">
        <is>
          <t>26043003 - PwC Screen Replacements SYD+MEL [INT]</t>
        </is>
      </c>
      <c r="J876" s="6" t="inlineStr">
        <is>
          <t>INV016234164 - Equipment purchase &amp; Services hire for 26043003 PwC SYD Screen Replacement [Q-53624000013705010 - PO-00016884]</t>
        </is>
      </c>
      <c r="K876" s="6" t="inlineStr">
        <is>
          <t>INV016234164 - Equipment purchase &amp; Services hire for 26043003 PwC SYD Screen Replacement [Q-53624000013705010 - PO-00016884]</t>
        </is>
      </c>
      <c r="L876" s="6" t="inlineStr">
        <is>
          <t>The AVIT Group - Miscellaneous Item
The Avit Group
Miscellaneous Cables, Consumables &amp; Hardware</t>
        </is>
      </c>
      <c r="M876" s="6" t="inlineStr">
        <is>
          <t>INTEGRATION</t>
        </is>
      </c>
    </row>
    <row r="877">
      <c r="A877" s="6" t="n">
        <v>51100</v>
      </c>
      <c r="B877" s="6" t="n">
        <v>51100</v>
      </c>
      <c r="C877" s="6" t="inlineStr">
        <is>
          <t>Equipment - Purchase</t>
        </is>
      </c>
      <c r="D877" s="6" t="inlineStr">
        <is>
          <t>Payable Invoice</t>
        </is>
      </c>
      <c r="E877" s="37" t="n">
        <v>46265</v>
      </c>
      <c r="F877" s="6" t="inlineStr">
        <is>
          <t>Dicker Data</t>
        </is>
      </c>
      <c r="G877" s="39" t="n">
        <v>28409</v>
      </c>
      <c r="H877" s="39" t="n">
        <v>0</v>
      </c>
      <c r="I877" s="6" t="inlineStr">
        <is>
          <t>26052102 - HP-D3 | Austrac Phone Mods [INT]</t>
        </is>
      </c>
      <c r="J877" s="6" t="inlineStr">
        <is>
          <t>INV7716774 - Phone purchase for 26052102 HP-Data#3 | Austrac Phone Modification [Q-1684776 - PO-00016927]</t>
        </is>
      </c>
      <c r="K877" s="6" t="inlineStr">
        <is>
          <t>INV7716774 - Phone purchase for 26052102 HP-Data#3 | Austrac Phone Modification [Q-1684776 - PO-00016927]</t>
        </is>
      </c>
      <c r="L877" s="6" t="inlineStr">
        <is>
          <t>Dicker Data - 848Z8AA
HP POLY CCX 400 BUSINESS MEDIAPOE PHONE WITH HANDSET, MS TEAMS</t>
        </is>
      </c>
      <c r="M877" s="6" t="inlineStr">
        <is>
          <t>INTEGRATION</t>
        </is>
      </c>
    </row>
    <row r="878">
      <c r="A878" s="6" t="n">
        <v>51100</v>
      </c>
      <c r="B878" s="6" t="n">
        <v>51100</v>
      </c>
      <c r="C878" s="6" t="inlineStr">
        <is>
          <t>Equipment - Purchase</t>
        </is>
      </c>
      <c r="D878" s="6" t="inlineStr">
        <is>
          <t>Payable Credit Note</t>
        </is>
      </c>
      <c r="E878" s="37" t="n">
        <v>46265</v>
      </c>
      <c r="F878" s="6" t="inlineStr">
        <is>
          <t>Fredon Technology Pty Ltd</t>
        </is>
      </c>
      <c r="G878" s="39" t="n">
        <v>0</v>
      </c>
      <c r="H878" s="39" t="n">
        <v>71.11</v>
      </c>
      <c r="I878" s="6" t="inlineStr">
        <is>
          <t>26033004 - DTTL Melbourne Bluetooth Audio [INT]</t>
        </is>
      </c>
      <c r="J878" s="6" t="inlineStr">
        <is>
          <t>CN11S-26060033 - Incomplete works for 26033004 DTTL MEL L31 &amp; L32 Bluetooth Audio [DH App] (INV11S-26060033)</t>
        </is>
      </c>
      <c r="K878" s="6" t="inlineStr">
        <is>
          <t>CN11S-26060033 - Incomplete works for 26033004 DTTL MEL L31 &amp; L32 Bluetooth Audio [DH App] (INV11S-26060033)</t>
        </is>
      </c>
      <c r="L878" s="6" t="inlineStr">
        <is>
          <t xml:space="preserve">Fredon Technology Pty Ltd - Logitech 560263
</t>
        </is>
      </c>
      <c r="M878" s="6" t="inlineStr">
        <is>
          <t>INTEGRATION</t>
        </is>
      </c>
    </row>
    <row r="879">
      <c r="A879" s="6" t="n">
        <v>51100</v>
      </c>
      <c r="B879" s="6" t="n">
        <v>51100</v>
      </c>
      <c r="C879" s="6" t="inlineStr">
        <is>
          <t>Equipment - Purchase</t>
        </is>
      </c>
      <c r="D879" s="6" t="inlineStr">
        <is>
          <t>Manual Journal</t>
        </is>
      </c>
      <c r="E879" s="37" t="n">
        <v>46265</v>
      </c>
      <c r="F879" s="6" t="n"/>
      <c r="G879" s="39" t="n">
        <v>0</v>
      </c>
      <c r="H879" s="39" t="n">
        <v>17470.08</v>
      </c>
      <c r="I879" s="6" t="inlineStr">
        <is>
          <t>26033003 - DTTL 8PSQ Dream Big Microphones [INT]</t>
        </is>
      </c>
      <c r="J879" s="6" t="n"/>
      <c r="K879" s="6" t="inlineStr">
        <is>
          <t>#70437</t>
        </is>
      </c>
      <c r="L879" s="6" t="inlineStr">
        <is>
          <t>WIP Journal August 2026 - Deloitte 8PSQ Dream Big Microphones Project - Fredon (Equipment) Inv11S-26080021</t>
        </is>
      </c>
      <c r="M879" s="6" t="inlineStr">
        <is>
          <t>INTEGRATION</t>
        </is>
      </c>
    </row>
    <row r="880">
      <c r="A880" s="6" t="n">
        <v>51100</v>
      </c>
      <c r="B880" s="6" t="n">
        <v>51100</v>
      </c>
      <c r="C880" s="6" t="inlineStr">
        <is>
          <t>Equipment - Purchase</t>
        </is>
      </c>
      <c r="D880" s="6" t="inlineStr">
        <is>
          <t>Manual Journal</t>
        </is>
      </c>
      <c r="E880" s="37" t="n">
        <v>46265</v>
      </c>
      <c r="F880" s="6" t="n"/>
      <c r="G880" s="39" t="n">
        <v>0</v>
      </c>
      <c r="H880" s="39" t="n">
        <v>2110</v>
      </c>
      <c r="I880" s="6" t="inlineStr">
        <is>
          <t>26033006 - DTTL 8PSQ Bluetooth Audio [INT]</t>
        </is>
      </c>
      <c r="J880" s="6" t="n"/>
      <c r="K880" s="6" t="inlineStr">
        <is>
          <t>#70437</t>
        </is>
      </c>
      <c r="L880" s="6" t="inlineStr">
        <is>
          <t>WIP Journal August 2026 - Deloitte Western Sydney Bluetooth Audio - Fredon (Equipment) INV11S-26080019</t>
        </is>
      </c>
      <c r="M880" s="6" t="inlineStr">
        <is>
          <t>INTEGRATION</t>
        </is>
      </c>
    </row>
    <row r="881">
      <c r="A881" s="6" t="n">
        <v>51100</v>
      </c>
      <c r="B881" s="6" t="n">
        <v>51100</v>
      </c>
      <c r="C881" s="6" t="inlineStr">
        <is>
          <t>Equipment - Purchase</t>
        </is>
      </c>
      <c r="D881" s="6" t="inlineStr">
        <is>
          <t>Manual Journal</t>
        </is>
      </c>
      <c r="E881" s="37" t="n">
        <v>46265</v>
      </c>
      <c r="F881" s="6" t="n"/>
      <c r="G881" s="39" t="n">
        <v>0</v>
      </c>
      <c r="H881" s="39" t="n">
        <v>74095.06</v>
      </c>
      <c r="I881" s="6" t="inlineStr">
        <is>
          <t>26043003 - PwC Screen Replacements SYD+MEL [INT]</t>
        </is>
      </c>
      <c r="J881" s="6" t="n"/>
      <c r="K881" s="6" t="inlineStr">
        <is>
          <t>#70437</t>
        </is>
      </c>
      <c r="L881" s="6" t="inlineStr">
        <is>
          <t>WIP Journal August 2026 - PwC | SYD/MEL Screen Replacements AVIT PO-00016884 &amp; PO-00016883 Equipment | INV015911103 &amp; INV016234164</t>
        </is>
      </c>
      <c r="M881" s="6" t="inlineStr">
        <is>
          <t>INTEGRATION</t>
        </is>
      </c>
    </row>
    <row r="882">
      <c r="A882" s="6" t="n">
        <v>51100</v>
      </c>
      <c r="B882" s="6" t="n">
        <v>51100</v>
      </c>
      <c r="C882" s="6" t="inlineStr">
        <is>
          <t>Equipment - Purchase</t>
        </is>
      </c>
      <c r="D882" s="6" t="inlineStr">
        <is>
          <t>Manual Journal</t>
        </is>
      </c>
      <c r="E882" s="37" t="n">
        <v>46265</v>
      </c>
      <c r="F882" s="6" t="n"/>
      <c r="G882" s="39" t="n">
        <v>0</v>
      </c>
      <c r="H882" s="39" t="n">
        <v>149604.26</v>
      </c>
      <c r="I882" s="6" t="inlineStr">
        <is>
          <t>25111203 - CoS | Barco E3 Sale [INT]</t>
        </is>
      </c>
      <c r="J882" s="6" t="n"/>
      <c r="K882" s="6" t="inlineStr">
        <is>
          <t>#70437</t>
        </is>
      </c>
      <c r="L882" s="6" t="inlineStr">
        <is>
          <t>WIP Journal August 2026 - CoS | Barco E3 Sale [INT] Expense PO-00016890 | Inv 198300267</t>
        </is>
      </c>
      <c r="M882" s="6" t="inlineStr">
        <is>
          <t>INTEGRATION</t>
        </is>
      </c>
    </row>
    <row r="883">
      <c r="A883" s="6" t="n">
        <v>51100</v>
      </c>
      <c r="B883" s="6" t="n">
        <v>51100</v>
      </c>
      <c r="C883" s="6" t="inlineStr">
        <is>
          <t>Equipment - Purchase</t>
        </is>
      </c>
      <c r="D883" s="6" t="inlineStr">
        <is>
          <t>Manual Journal</t>
        </is>
      </c>
      <c r="E883" s="37" t="n">
        <v>46265</v>
      </c>
      <c r="F883" s="6" t="n"/>
      <c r="G883" s="39" t="n">
        <v>0</v>
      </c>
      <c r="H883" s="39" t="n">
        <v>1688.07</v>
      </c>
      <c r="I883" s="6" t="inlineStr">
        <is>
          <t>26061501 - DTTL MEL Lv29 Display Supply [INT]</t>
        </is>
      </c>
      <c r="J883" s="6" t="n"/>
      <c r="K883" s="6" t="inlineStr">
        <is>
          <t>#70437</t>
        </is>
      </c>
      <c r="L883" s="6" t="inlineStr">
        <is>
          <t>WIP Journal August 2026 - Display Replacement in Melbourne Lv29 common area Fredon PO-00016897 (Equipment Expense) INV11S-26080050</t>
        </is>
      </c>
      <c r="M883" s="6" t="inlineStr">
        <is>
          <t>INTEGRATION</t>
        </is>
      </c>
    </row>
    <row r="884">
      <c r="A884" s="6" t="n">
        <v>51100</v>
      </c>
      <c r="B884" s="6" t="n">
        <v>51100</v>
      </c>
      <c r="C884" s="6" t="inlineStr">
        <is>
          <t>Equipment - Purchase</t>
        </is>
      </c>
      <c r="D884" s="6" t="inlineStr">
        <is>
          <t>Manual Journal</t>
        </is>
      </c>
      <c r="E884" s="37" t="n">
        <v>46265</v>
      </c>
      <c r="F884" s="6" t="n"/>
      <c r="G884" s="39" t="n">
        <v>0</v>
      </c>
      <c r="H884" s="39" t="n">
        <v>6963</v>
      </c>
      <c r="I884" s="6" t="inlineStr">
        <is>
          <t>26052701 - Aware | SYD 28.06 Equipment [INT]</t>
        </is>
      </c>
      <c r="J884" s="6" t="n"/>
      <c r="K884" s="6" t="inlineStr">
        <is>
          <t>#70437</t>
        </is>
      </c>
      <c r="L884" s="6" t="inlineStr">
        <is>
          <t>WIP Journal August 2026 - Aware | SYD 28.06 Equipment [INT]Crestron PO-00016916 Equipment expense</t>
        </is>
      </c>
      <c r="M884" s="6" t="inlineStr">
        <is>
          <t>INTEGRATION</t>
        </is>
      </c>
    </row>
    <row r="885">
      <c r="A885" s="6" t="n">
        <v>51200</v>
      </c>
      <c r="B885" s="6" t="n">
        <v>51200</v>
      </c>
      <c r="C885" s="6" t="inlineStr">
        <is>
          <t>Equipment - Hires</t>
        </is>
      </c>
      <c r="D885" s="6" t="inlineStr">
        <is>
          <t>Payable Invoice</t>
        </is>
      </c>
      <c r="E885" s="37" t="n">
        <v>46223</v>
      </c>
      <c r="F885" s="6" t="inlineStr">
        <is>
          <t>Resolution X Pty Ltd</t>
        </is>
      </c>
      <c r="G885" s="39" t="n">
        <v>3380.25</v>
      </c>
      <c r="H885" s="39" t="n">
        <v>0</v>
      </c>
      <c r="I885" s="6" t="inlineStr">
        <is>
          <t>2604202 - Ventia - Ventia Awards - 30.7.26 [PRD]</t>
        </is>
      </c>
      <c r="J885" s="6" t="inlineStr">
        <is>
          <t>I26-1114 - Equipment hire for 2603601 Ventia Awards 30.07.2026 [MH App]</t>
        </is>
      </c>
      <c r="K885" s="6" t="inlineStr">
        <is>
          <t>I26-1114 - Equipment hire for 2603601 Ventia Awards 30.07.2026 [MH App]</t>
        </is>
      </c>
      <c r="L885" s="6" t="inlineStr">
        <is>
          <t>Resolution X Pty Ltd - (AR) Hire Of Lighting</t>
        </is>
      </c>
      <c r="M885" s="6" t="inlineStr">
        <is>
          <t>PRODUCTION</t>
        </is>
      </c>
    </row>
    <row r="886">
      <c r="A886" s="6" t="n">
        <v>51200</v>
      </c>
      <c r="B886" s="6" t="n">
        <v>51200</v>
      </c>
      <c r="C886" s="6" t="inlineStr">
        <is>
          <t>Equipment - Hires</t>
        </is>
      </c>
      <c r="D886" s="6" t="inlineStr">
        <is>
          <t>Payable Invoice</t>
        </is>
      </c>
      <c r="E886" s="37" t="n">
        <v>46223</v>
      </c>
      <c r="F886" s="6" t="inlineStr">
        <is>
          <t>Resolution X Pty Ltd</t>
        </is>
      </c>
      <c r="G886" s="39" t="n">
        <v>106.5</v>
      </c>
      <c r="H886" s="39" t="n">
        <v>0</v>
      </c>
      <c r="I886" s="6" t="inlineStr">
        <is>
          <t>2604202 - Ventia - Ventia Awards - 30.7.26 [PRD]</t>
        </is>
      </c>
      <c r="J886" s="6" t="inlineStr">
        <is>
          <t>I26-1114 - Equipment hire for 2603601 Ventia Awards 30.07.2026 [MH App]</t>
        </is>
      </c>
      <c r="K886" s="6" t="inlineStr">
        <is>
          <t>I26-1114 - Equipment hire for 2603601 Ventia Awards 30.07.2026 [MH App]</t>
        </is>
      </c>
      <c r="L886" s="6" t="inlineStr">
        <is>
          <t>Resolution X Pty Ltd - (AR) Hire Of Rigging</t>
        </is>
      </c>
      <c r="M886" s="6" t="inlineStr">
        <is>
          <t>PRODUCTION</t>
        </is>
      </c>
    </row>
    <row r="887">
      <c r="A887" s="6" t="n">
        <v>51200</v>
      </c>
      <c r="B887" s="6" t="n">
        <v>51200</v>
      </c>
      <c r="C887" s="6" t="inlineStr">
        <is>
          <t>Equipment - Hires</t>
        </is>
      </c>
      <c r="D887" s="6" t="inlineStr">
        <is>
          <t>Payable Invoice</t>
        </is>
      </c>
      <c r="E887" s="37" t="n">
        <v>46223</v>
      </c>
      <c r="F887" s="6" t="inlineStr">
        <is>
          <t>Resolution X Pty Ltd</t>
        </is>
      </c>
      <c r="G887" s="39" t="n">
        <v>930</v>
      </c>
      <c r="H887" s="39" t="n">
        <v>0</v>
      </c>
      <c r="I887" s="6" t="inlineStr">
        <is>
          <t>2604202 - Ventia - Ventia Awards - 30.7.26 [PRD]</t>
        </is>
      </c>
      <c r="J887" s="6" t="inlineStr">
        <is>
          <t>I26-1114 - Equipment hire for 2603601 Ventia Awards 30.07.2026 [MH App]</t>
        </is>
      </c>
      <c r="K887" s="6" t="inlineStr">
        <is>
          <t>I26-1114 - Equipment hire for 2603601 Ventia Awards 30.07.2026 [MH App]</t>
        </is>
      </c>
      <c r="L887" s="6" t="inlineStr">
        <is>
          <t>Resolution X Pty Ltd - (AR) Hire Of Staging</t>
        </is>
      </c>
      <c r="M887" s="6" t="inlineStr">
        <is>
          <t>PRODUCTION</t>
        </is>
      </c>
    </row>
    <row r="888">
      <c r="A888" s="6" t="n">
        <v>51200</v>
      </c>
      <c r="B888" s="6" t="n">
        <v>51200</v>
      </c>
      <c r="C888" s="6" t="inlineStr">
        <is>
          <t>Equipment - Hires</t>
        </is>
      </c>
      <c r="D888" s="6" t="inlineStr">
        <is>
          <t>Payable Invoice</t>
        </is>
      </c>
      <c r="E888" s="37" t="n">
        <v>46223</v>
      </c>
      <c r="F888" s="6" t="inlineStr">
        <is>
          <t>Resolution X Pty Ltd</t>
        </is>
      </c>
      <c r="G888" s="39" t="n">
        <v>450</v>
      </c>
      <c r="H888" s="39" t="n">
        <v>0</v>
      </c>
      <c r="I888" s="6" t="inlineStr">
        <is>
          <t>2605402 - AGL FYR - Employee Town Hall - 12.8.26 [PRD]</t>
        </is>
      </c>
      <c r="J888" s="6" t="inlineStr">
        <is>
          <t>INVI26-1113 - Equipment hire for 2605402 AGL FYR Employee Townhall [MH App]</t>
        </is>
      </c>
      <c r="K888" s="6" t="inlineStr">
        <is>
          <t>INVI26-1113 - Equipment hire for 2605402 AGL FYR Employee Townhall [MH App]</t>
        </is>
      </c>
      <c r="L888" s="6" t="inlineStr">
        <is>
          <t>Resolution X Pty Ltd - (AR) Hire Of Lighting</t>
        </is>
      </c>
      <c r="M888" s="6" t="inlineStr">
        <is>
          <t>PRODUCTION</t>
        </is>
      </c>
    </row>
    <row r="889">
      <c r="A889" s="6" t="n">
        <v>51200</v>
      </c>
      <c r="B889" s="6" t="n">
        <v>51200</v>
      </c>
      <c r="C889" s="6" t="inlineStr">
        <is>
          <t>Equipment - Hires</t>
        </is>
      </c>
      <c r="D889" s="6" t="inlineStr">
        <is>
          <t>Payable Invoice</t>
        </is>
      </c>
      <c r="E889" s="37" t="n">
        <v>46223</v>
      </c>
      <c r="F889" s="6" t="inlineStr">
        <is>
          <t>Resolution X Pty Ltd</t>
        </is>
      </c>
      <c r="G889" s="39" t="n">
        <v>30</v>
      </c>
      <c r="H889" s="39" t="n">
        <v>0</v>
      </c>
      <c r="I889" s="6" t="inlineStr">
        <is>
          <t>2605402 - AGL FYR - Employee Town Hall - 12.8.26 [PRD]</t>
        </is>
      </c>
      <c r="J889" s="6" t="inlineStr">
        <is>
          <t>INVI26-1113 - Equipment hire for 2605402 AGL FYR Employee Townhall [MH App]</t>
        </is>
      </c>
      <c r="K889" s="6" t="inlineStr">
        <is>
          <t>INVI26-1113 - Equipment hire for 2605402 AGL FYR Employee Townhall [MH App]</t>
        </is>
      </c>
      <c r="L889" s="6" t="inlineStr">
        <is>
          <t>Resolution X Pty Ltd - (AR) Hire Of Rigging</t>
        </is>
      </c>
      <c r="M889" s="6" t="inlineStr">
        <is>
          <t>PRODUCTION</t>
        </is>
      </c>
    </row>
    <row r="890">
      <c r="A890" s="6" t="n">
        <v>51200</v>
      </c>
      <c r="B890" s="6" t="n">
        <v>51200</v>
      </c>
      <c r="C890" s="6" t="inlineStr">
        <is>
          <t>Equipment - Hires</t>
        </is>
      </c>
      <c r="D890" s="6" t="inlineStr">
        <is>
          <t>Payable Invoice</t>
        </is>
      </c>
      <c r="E890" s="37" t="n">
        <v>46225</v>
      </c>
      <c r="F890" s="6" t="inlineStr">
        <is>
          <t>Resolution X Pty Ltd</t>
        </is>
      </c>
      <c r="G890" s="39" t="n">
        <v>450</v>
      </c>
      <c r="H890" s="39" t="n">
        <v>0</v>
      </c>
      <c r="I890" s="6" t="inlineStr">
        <is>
          <t>26061104 - MUFG - FYR26 - 12.8.26 [PRD]</t>
        </is>
      </c>
      <c r="J890" s="6" t="inlineStr">
        <is>
          <t>I26-1122 - Equipment hire for 26061104 MUFG Suncorp FYR26 [MH App]</t>
        </is>
      </c>
      <c r="K890" s="6" t="inlineStr">
        <is>
          <t>I26-1122 - Equipment hire for 26061104 MUFG Suncorp FYR26 [MH App]</t>
        </is>
      </c>
      <c r="L890" s="6" t="inlineStr">
        <is>
          <t>Resolution X Pty Ltd - (AR) Hire Of Lighting</t>
        </is>
      </c>
      <c r="M890" s="6" t="inlineStr">
        <is>
          <t>PRODUCTION</t>
        </is>
      </c>
    </row>
    <row r="891">
      <c r="A891" s="6" t="n">
        <v>51200</v>
      </c>
      <c r="B891" s="6" t="n">
        <v>51200</v>
      </c>
      <c r="C891" s="6" t="inlineStr">
        <is>
          <t>Equipment - Hires</t>
        </is>
      </c>
      <c r="D891" s="6" t="inlineStr">
        <is>
          <t>Payable Invoice</t>
        </is>
      </c>
      <c r="E891" s="37" t="n">
        <v>46225</v>
      </c>
      <c r="F891" s="6" t="inlineStr">
        <is>
          <t>Resolution X Pty Ltd</t>
        </is>
      </c>
      <c r="G891" s="39" t="n">
        <v>30</v>
      </c>
      <c r="H891" s="39" t="n">
        <v>0</v>
      </c>
      <c r="I891" s="6" t="inlineStr">
        <is>
          <t>26061104 - MUFG - FYR26 - 12.8.26 [PRD]</t>
        </is>
      </c>
      <c r="J891" s="6" t="inlineStr">
        <is>
          <t>I26-1122 - Equipment hire for 26061104 MUFG Suncorp FYR26 [MH App]</t>
        </is>
      </c>
      <c r="K891" s="6" t="inlineStr">
        <is>
          <t>I26-1122 - Equipment hire for 26061104 MUFG Suncorp FYR26 [MH App]</t>
        </is>
      </c>
      <c r="L891" s="6" t="inlineStr">
        <is>
          <t>Resolution X Pty Ltd - (AR) Hire Of Rigging</t>
        </is>
      </c>
      <c r="M891" s="6" t="inlineStr">
        <is>
          <t>PRODUCTION</t>
        </is>
      </c>
    </row>
    <row r="892">
      <c r="A892" s="6" t="n">
        <v>51200</v>
      </c>
      <c r="B892" s="6" t="n">
        <v>51200</v>
      </c>
      <c r="C892" s="6" t="inlineStr">
        <is>
          <t>Equipment - Hires</t>
        </is>
      </c>
      <c r="D892" s="6" t="inlineStr">
        <is>
          <t>Payable Invoice</t>
        </is>
      </c>
      <c r="E892" s="37" t="n">
        <v>46226</v>
      </c>
      <c r="F892" s="6" t="inlineStr">
        <is>
          <t>Hire Intelligence</t>
        </is>
      </c>
      <c r="G892" s="39" t="n">
        <v>1150</v>
      </c>
      <c r="H892" s="39" t="n">
        <v>0</v>
      </c>
      <c r="I892" s="6" t="inlineStr">
        <is>
          <t>2605403 - ARUP - Oves Awards - 23.7.26 [PRD]</t>
        </is>
      </c>
      <c r="J892" s="6" t="inlineStr">
        <is>
          <t>CS166261 - Equipment hire for 2605403 Arup Oves Awards 23.7.26 [MH App] Q-2605403</t>
        </is>
      </c>
      <c r="K892" s="6" t="inlineStr">
        <is>
          <t>CS166261 - Equipment hire for 2605403 Arup Oves Awards 23.7.26 [MH App] Q-2605403</t>
        </is>
      </c>
      <c r="L892" s="6" t="inlineStr">
        <is>
          <t>Hire Intelligence - 2 x Rental of Samsung 75" 4K Display (landscape 
orientation),2 x Rental of 2m Big City Floor Stand 
with Covers and Laptop Shelf
Period: 23/07/2026 to 23/07/2026</t>
        </is>
      </c>
      <c r="M892" s="6" t="inlineStr">
        <is>
          <t>PRODUCTION</t>
        </is>
      </c>
    </row>
    <row r="893">
      <c r="A893" s="6" t="n">
        <v>51200</v>
      </c>
      <c r="B893" s="6" t="n">
        <v>51200</v>
      </c>
      <c r="C893" s="6" t="inlineStr">
        <is>
          <t>Equipment - Hires</t>
        </is>
      </c>
      <c r="D893" s="6" t="inlineStr">
        <is>
          <t>Payable Invoice</t>
        </is>
      </c>
      <c r="E893" s="37" t="n">
        <v>46230</v>
      </c>
      <c r="F893" s="6" t="inlineStr">
        <is>
          <t>Hire Intelligence</t>
        </is>
      </c>
      <c r="G893" s="39" t="n">
        <v>4560</v>
      </c>
      <c r="H893" s="39" t="n">
        <v>0</v>
      </c>
      <c r="I893" s="6" t="inlineStr">
        <is>
          <t>2604202 - Ventia - Ventia Awards - 30.7.26 [PRD]</t>
        </is>
      </c>
      <c r="J893" s="6" t="inlineStr">
        <is>
          <t>CS166296 - Equipment hire for 2604202 Ventia Awards 30.7.26 [MH App] Q-CS85987</t>
        </is>
      </c>
      <c r="K893" s="6" t="inlineStr">
        <is>
          <t>CS166296 - Equipment hire for 2604202 Ventia Awards 30.7.26 [MH App] Q-CS85987</t>
        </is>
      </c>
      <c r="L893" s="6" t="inlineStr">
        <is>
          <t>Hire Intelligence - Rental of: 6 x Samsung 75" 4K Display (landscape 
orientation); 6 x 2m Big City Floor Stand with 
Covers and Laptop Shelf.
Period: 29/07/2026 to 30/07/2026</t>
        </is>
      </c>
      <c r="M893" s="6" t="inlineStr">
        <is>
          <t>PRODUCTION</t>
        </is>
      </c>
    </row>
    <row r="894">
      <c r="A894" s="6" t="n">
        <v>51200</v>
      </c>
      <c r="B894" s="6" t="n">
        <v>51200</v>
      </c>
      <c r="C894" s="6" t="inlineStr">
        <is>
          <t>Equipment - Hires</t>
        </is>
      </c>
      <c r="D894" s="6" t="inlineStr">
        <is>
          <t>Payable Invoice</t>
        </is>
      </c>
      <c r="E894" s="37" t="n">
        <v>46230</v>
      </c>
      <c r="F894" s="6" t="inlineStr">
        <is>
          <t>Dubology Studios Pty Ltd</t>
        </is>
      </c>
      <c r="G894" s="39" t="n">
        <v>850</v>
      </c>
      <c r="H894" s="39" t="n">
        <v>0</v>
      </c>
      <c r="I894" s="6" t="inlineStr">
        <is>
          <t>26063001 - Vega Global - Skykick Ranger - 26.7.26 [PRD]</t>
        </is>
      </c>
      <c r="J894" s="6" t="inlineStr">
        <is>
          <t>INV26-12369 - Equipment hire for 26063001 Vega Skykick Ranger 26.7.26 [MH App]</t>
        </is>
      </c>
      <c r="K894" s="6" t="inlineStr">
        <is>
          <t>INV26-12369 - Equipment hire for 26063001 Vega Skykick Ranger 26.7.26 [MH App]</t>
        </is>
      </c>
      <c r="L894" s="6" t="inlineStr">
        <is>
          <t xml:space="preserve">Dubology Studios Pty Ltd - Equipment Hire as per quote 
(CTS_Skykick Ranger Audio Quote_Q002) </t>
        </is>
      </c>
      <c r="M894" s="6" t="inlineStr">
        <is>
          <t>PRODUCTION</t>
        </is>
      </c>
    </row>
    <row r="895">
      <c r="A895" s="6" t="n">
        <v>51200</v>
      </c>
      <c r="B895" s="6" t="n">
        <v>51200</v>
      </c>
      <c r="C895" s="6" t="inlineStr">
        <is>
          <t>Equipment - Hires</t>
        </is>
      </c>
      <c r="D895" s="6" t="inlineStr">
        <is>
          <t>Payable Invoice</t>
        </is>
      </c>
      <c r="E895" s="37" t="n">
        <v>46233</v>
      </c>
      <c r="F895" s="6" t="inlineStr">
        <is>
          <t>2020 Events Pty Ltd</t>
        </is>
      </c>
      <c r="G895" s="39" t="n">
        <v>2174.27</v>
      </c>
      <c r="H895" s="39" t="n">
        <v>0</v>
      </c>
      <c r="I895" s="6" t="inlineStr">
        <is>
          <t>2604202 - Ventia - Ventia Awards - 30.7.26 [PRD]</t>
        </is>
      </c>
      <c r="J895" s="6" t="inlineStr">
        <is>
          <t>INV-1544 - Equipment and Services hire for 2604202 Ventia Awards 30.7.26 [MH App]</t>
        </is>
      </c>
      <c r="K895" s="6" t="inlineStr">
        <is>
          <t>INV-1544 - Equipment and Services hire for 2604202 Ventia Awards 30.7.26 [MH App]</t>
        </is>
      </c>
      <c r="L895" s="6" t="inlineStr">
        <is>
          <t>2020 Events Pty Ltd - Stage Hire (9m x 2.4m @ 300mm)</t>
        </is>
      </c>
      <c r="M895" s="6" t="inlineStr">
        <is>
          <t>PRODUCTION</t>
        </is>
      </c>
    </row>
    <row r="896">
      <c r="A896" s="6" t="n">
        <v>51200</v>
      </c>
      <c r="B896" s="6" t="n">
        <v>51200</v>
      </c>
      <c r="C896" s="6" t="inlineStr">
        <is>
          <t>Equipment - Hires</t>
        </is>
      </c>
      <c r="D896" s="6" t="inlineStr">
        <is>
          <t>Payable Invoice</t>
        </is>
      </c>
      <c r="E896" s="37" t="n">
        <v>46237</v>
      </c>
      <c r="F896" s="6" t="inlineStr">
        <is>
          <t>Audio Visual Events Pty Ltd</t>
        </is>
      </c>
      <c r="G896" s="39" t="n">
        <v>200</v>
      </c>
      <c r="H896" s="39" t="n">
        <v>0</v>
      </c>
      <c r="I896" s="6" t="inlineStr">
        <is>
          <t>2605402 - AGL FYR - Employee Town Hall - 12.8.26 [PRD]</t>
        </is>
      </c>
      <c r="J896" s="6" t="inlineStr">
        <is>
          <t>INX26-0581 - Equipment hires for 2605402 AGL FYR Employee T/Hall [QX26-0847 - PO-00016912] MH App</t>
        </is>
      </c>
      <c r="K896" s="6" t="inlineStr">
        <is>
          <t>INX26-0581 - Equipment hires for 2605402 AGL FYR Employee T/Hall [QX26-0847 - PO-00016912] MH App</t>
        </is>
      </c>
      <c r="L896" s="6" t="inlineStr">
        <is>
          <t>Audio Visual Events Pty Ltd - Equipment Rental</t>
        </is>
      </c>
      <c r="M896" s="6" t="inlineStr">
        <is>
          <t>PRODUCTION</t>
        </is>
      </c>
    </row>
    <row r="897">
      <c r="A897" s="6" t="n">
        <v>51200</v>
      </c>
      <c r="B897" s="6" t="n">
        <v>51200</v>
      </c>
      <c r="C897" s="6" t="inlineStr">
        <is>
          <t>Equipment - Hires</t>
        </is>
      </c>
      <c r="D897" s="6" t="inlineStr">
        <is>
          <t>Payable Invoice</t>
        </is>
      </c>
      <c r="E897" s="37" t="n">
        <v>46239</v>
      </c>
      <c r="F897" s="6" t="inlineStr">
        <is>
          <t>HEADROOM AUDIO VISUAL PTY LTD</t>
        </is>
      </c>
      <c r="G897" s="39" t="n">
        <v>160</v>
      </c>
      <c r="H897" s="39" t="n">
        <v>0</v>
      </c>
      <c r="I897" s="6" t="inlineStr">
        <is>
          <t>26071303 - Ventia - Melbourne Office Event - 30.7.26 [PRD]</t>
        </is>
      </c>
      <c r="J897" s="6" t="inlineStr">
        <is>
          <t>INV-0016 - Equipment hires for 26071303 Ventia MEL Office 30.7.26 [MH App]</t>
        </is>
      </c>
      <c r="K897" s="6" t="inlineStr">
        <is>
          <t>INV-0016 - Equipment hires for 26071303 Ventia MEL Office 30.7.26 [MH App]</t>
        </is>
      </c>
      <c r="L897" s="6" t="inlineStr">
        <is>
          <t>HEADROOM AUDIO VISUAL PTY LTD - 29/7 - Gear Prep &amp; Load</t>
        </is>
      </c>
      <c r="M897" s="6" t="inlineStr">
        <is>
          <t>PRODUCTION</t>
        </is>
      </c>
    </row>
    <row r="898">
      <c r="A898" s="6" t="n">
        <v>51200</v>
      </c>
      <c r="B898" s="6" t="n">
        <v>51200</v>
      </c>
      <c r="C898" s="6" t="inlineStr">
        <is>
          <t>Equipment - Hires</t>
        </is>
      </c>
      <c r="D898" s="6" t="inlineStr">
        <is>
          <t>Payable Invoice</t>
        </is>
      </c>
      <c r="E898" s="37" t="n">
        <v>46239</v>
      </c>
      <c r="F898" s="6" t="inlineStr">
        <is>
          <t>HEADROOM AUDIO VISUAL PTY LTD</t>
        </is>
      </c>
      <c r="G898" s="39" t="n">
        <v>262.5</v>
      </c>
      <c r="H898" s="39" t="n">
        <v>0</v>
      </c>
      <c r="I898" s="6" t="inlineStr">
        <is>
          <t>26071303 - Ventia - Melbourne Office Event - 30.7.26 [PRD]</t>
        </is>
      </c>
      <c r="J898" s="6" t="inlineStr">
        <is>
          <t>INV-0016 - Equipment hires for 26071303 Ventia MEL Office 30.7.26 [MH App]</t>
        </is>
      </c>
      <c r="K898" s="6" t="inlineStr">
        <is>
          <t>INV-0016 - Equipment hires for 26071303 Ventia MEL Office 30.7.26 [MH App]</t>
        </is>
      </c>
      <c r="L898" s="6" t="inlineStr">
        <is>
          <t>HEADROOM AUDIO VISUAL PTY LTD - Allen &amp; Heath SQ5 Audio Mixer (x 1.5 days)</t>
        </is>
      </c>
      <c r="M898" s="6" t="inlineStr">
        <is>
          <t>PRODUCTION</t>
        </is>
      </c>
    </row>
    <row r="899">
      <c r="A899" s="6" t="n">
        <v>51200</v>
      </c>
      <c r="B899" s="6" t="n">
        <v>51200</v>
      </c>
      <c r="C899" s="6" t="inlineStr">
        <is>
          <t>Equipment - Hires</t>
        </is>
      </c>
      <c r="D899" s="6" t="inlineStr">
        <is>
          <t>Payable Invoice</t>
        </is>
      </c>
      <c r="E899" s="37" t="n">
        <v>46239</v>
      </c>
      <c r="F899" s="6" t="inlineStr">
        <is>
          <t>HEADROOM AUDIO VISUAL PTY LTD</t>
        </is>
      </c>
      <c r="G899" s="39" t="n">
        <v>210</v>
      </c>
      <c r="H899" s="39" t="n">
        <v>0</v>
      </c>
      <c r="I899" s="6" t="inlineStr">
        <is>
          <t>26071303 - Ventia - Melbourne Office Event - 30.7.26 [PRD]</t>
        </is>
      </c>
      <c r="J899" s="6" t="inlineStr">
        <is>
          <t>INV-0016 - Equipment hires for 26071303 Ventia MEL Office 30.7.26 [MH App]</t>
        </is>
      </c>
      <c r="K899" s="6" t="inlineStr">
        <is>
          <t>INV-0016 - Equipment hires for 26071303 Ventia MEL Office 30.7.26 [MH App]</t>
        </is>
      </c>
      <c r="L899" s="6" t="inlineStr">
        <is>
          <t>HEADROOM AUDIO VISUAL PTY LTD - QSC K12.2 Speaker (2 speakers x 1.5 days)</t>
        </is>
      </c>
      <c r="M899" s="6" t="inlineStr">
        <is>
          <t>PRODUCTION</t>
        </is>
      </c>
    </row>
    <row r="900">
      <c r="A900" s="6" t="n">
        <v>51200</v>
      </c>
      <c r="B900" s="6" t="n">
        <v>51200</v>
      </c>
      <c r="C900" s="6" t="inlineStr">
        <is>
          <t>Equipment - Hires</t>
        </is>
      </c>
      <c r="D900" s="6" t="inlineStr">
        <is>
          <t>Payable Invoice</t>
        </is>
      </c>
      <c r="E900" s="37" t="n">
        <v>46239</v>
      </c>
      <c r="F900" s="6" t="inlineStr">
        <is>
          <t>HEADROOM AUDIO VISUAL PTY LTD</t>
        </is>
      </c>
      <c r="G900" s="39" t="n">
        <v>147</v>
      </c>
      <c r="H900" s="39" t="n">
        <v>0</v>
      </c>
      <c r="I900" s="6" t="inlineStr">
        <is>
          <t>26071303 - Ventia - Melbourne Office Event - 30.7.26 [PRD]</t>
        </is>
      </c>
      <c r="J900" s="6" t="inlineStr">
        <is>
          <t>INV-0016 - Equipment hires for 26071303 Ventia MEL Office 30.7.26 [MH App]</t>
        </is>
      </c>
      <c r="K900" s="6" t="inlineStr">
        <is>
          <t>INV-0016 - Equipment hires for 26071303 Ventia MEL Office 30.7.26 [MH App]</t>
        </is>
      </c>
      <c r="L900" s="6" t="inlineStr">
        <is>
          <t>HEADROOM AUDIO VISUAL PTY LTD - Presentation Laptop (1.5 days)</t>
        </is>
      </c>
      <c r="M900" s="6" t="inlineStr">
        <is>
          <t>PRODUCTION</t>
        </is>
      </c>
    </row>
    <row r="901">
      <c r="A901" s="6" t="n">
        <v>51200</v>
      </c>
      <c r="B901" s="6" t="n">
        <v>51200</v>
      </c>
      <c r="C901" s="6" t="inlineStr">
        <is>
          <t>Equipment - Hires</t>
        </is>
      </c>
      <c r="D901" s="6" t="inlineStr">
        <is>
          <t>Payable Invoice</t>
        </is>
      </c>
      <c r="E901" s="37" t="n">
        <v>46239</v>
      </c>
      <c r="F901" s="6" t="inlineStr">
        <is>
          <t>HEADROOM AUDIO VISUAL PTY LTD</t>
        </is>
      </c>
      <c r="G901" s="39" t="n">
        <v>630</v>
      </c>
      <c r="H901" s="39" t="n">
        <v>0</v>
      </c>
      <c r="I901" s="6" t="inlineStr">
        <is>
          <t>26071303 - Ventia - Melbourne Office Event - 30.7.26 [PRD]</t>
        </is>
      </c>
      <c r="J901" s="6" t="inlineStr">
        <is>
          <t>INV-0016 - Equipment hires for 26071303 Ventia MEL Office 30.7.26 [MH App]</t>
        </is>
      </c>
      <c r="K901" s="6" t="inlineStr">
        <is>
          <t>INV-0016 - Equipment hires for 26071303 Ventia MEL Office 30.7.26 [MH App]</t>
        </is>
      </c>
      <c r="L901" s="6" t="inlineStr">
        <is>
          <t>HEADROOM AUDIO VISUAL PTY LTD - Shure ULXD Wireless Microphones (1 x HH, 2 x Lap) 
(3 kits x 1.5 days)</t>
        </is>
      </c>
      <c r="M901" s="6" t="inlineStr">
        <is>
          <t>PRODUCTION</t>
        </is>
      </c>
    </row>
    <row r="902">
      <c r="A902" s="6" t="n">
        <v>51200</v>
      </c>
      <c r="B902" s="6" t="n">
        <v>51200</v>
      </c>
      <c r="C902" s="6" t="inlineStr">
        <is>
          <t>Equipment - Hires</t>
        </is>
      </c>
      <c r="D902" s="6" t="inlineStr">
        <is>
          <t>Payable Invoice</t>
        </is>
      </c>
      <c r="E902" s="37" t="n">
        <v>46239</v>
      </c>
      <c r="F902" s="6" t="inlineStr">
        <is>
          <t>HEADROOM AUDIO VISUAL PTY LTD</t>
        </is>
      </c>
      <c r="G902" s="39" t="n">
        <v>2197.5</v>
      </c>
      <c r="H902" s="39" t="n">
        <v>0</v>
      </c>
      <c r="I902" s="6" t="inlineStr">
        <is>
          <t>26071303 - Ventia - Melbourne Office Event - 30.7.26 [PRD]</t>
        </is>
      </c>
      <c r="J902" s="6" t="inlineStr">
        <is>
          <t>INV-0016 - Equipment hires for 26071303 Ventia MEL Office 30.7.26 [MH App]</t>
        </is>
      </c>
      <c r="K902" s="6" t="inlineStr">
        <is>
          <t>INV-0016 - Equipment hires for 26071303 Ventia MEL Office 30.7.26 [MH App]</t>
        </is>
      </c>
      <c r="L902" s="6" t="inlineStr">
        <is>
          <t>HEADROOM AUDIO VISUAL PTY LTD - Projector Kit w/ Screen, Truss, Projector</t>
        </is>
      </c>
      <c r="M902" s="6" t="inlineStr">
        <is>
          <t>PRODUCTION</t>
        </is>
      </c>
    </row>
    <row r="903">
      <c r="A903" s="6" t="n">
        <v>51200</v>
      </c>
      <c r="B903" s="6" t="n">
        <v>51200</v>
      </c>
      <c r="C903" s="6" t="inlineStr">
        <is>
          <t>Equipment - Hires</t>
        </is>
      </c>
      <c r="D903" s="6" t="inlineStr">
        <is>
          <t>Payable Invoice</t>
        </is>
      </c>
      <c r="E903" s="37" t="n">
        <v>46239</v>
      </c>
      <c r="F903" s="6" t="inlineStr">
        <is>
          <t>HEADROOM AUDIO VISUAL PTY LTD</t>
        </is>
      </c>
      <c r="G903" s="39" t="n">
        <v>1800</v>
      </c>
      <c r="H903" s="39" t="n">
        <v>0</v>
      </c>
      <c r="I903" s="6" t="inlineStr">
        <is>
          <t>26071303 - Ventia - Melbourne Office Event - 30.7.26 [PRD]</t>
        </is>
      </c>
      <c r="J903" s="6" t="inlineStr">
        <is>
          <t>INV-0016 - Equipment hires for 26071303 Ventia MEL Office 30.7.26 [MH App]</t>
        </is>
      </c>
      <c r="K903" s="6" t="inlineStr">
        <is>
          <t>INV-0016 - Equipment hires for 26071303 Ventia MEL Office 30.7.26 [MH App]</t>
        </is>
      </c>
      <c r="L903" s="6" t="inlineStr">
        <is>
          <t>HEADROOM AUDIO VISUAL PTY LTD - Drape - (5.5m, 6m) (2 units x 1.5 days)</t>
        </is>
      </c>
      <c r="M903" s="6" t="inlineStr">
        <is>
          <t>PRODUCTION</t>
        </is>
      </c>
    </row>
    <row r="904">
      <c r="A904" s="6" t="n">
        <v>51200</v>
      </c>
      <c r="B904" s="6" t="n">
        <v>51200</v>
      </c>
      <c r="C904" s="6" t="inlineStr">
        <is>
          <t>Equipment - Hires</t>
        </is>
      </c>
      <c r="D904" s="6" t="inlineStr">
        <is>
          <t>Payable Invoice</t>
        </is>
      </c>
      <c r="E904" s="37" t="n">
        <v>46240</v>
      </c>
      <c r="F904" s="6" t="inlineStr">
        <is>
          <t>HEADROOM AUDIO VISUAL PTY LTD</t>
        </is>
      </c>
      <c r="G904" s="39" t="n">
        <v>1102.5</v>
      </c>
      <c r="H904" s="39" t="n">
        <v>0</v>
      </c>
      <c r="I904" s="6" t="inlineStr">
        <is>
          <t>26061106 - TLC Full Year Results MEL [PRD]</t>
        </is>
      </c>
      <c r="J904" s="6" t="inlineStr">
        <is>
          <t>INV-0017 - Equipment and Services hire for 26061106 TLC FY Results MEL 19.8.26 [MH App]</t>
        </is>
      </c>
      <c r="K904" s="6" t="inlineStr">
        <is>
          <t>INV-0017 - Equipment and Services hire for 26061106 TLC FY Results MEL 19.8.26 [MH App]</t>
        </is>
      </c>
      <c r="L904" s="6" t="inlineStr">
        <is>
          <t xml:space="preserve">HEADROOM AUDIO VISUAL PTY LTD - Equipment
</t>
        </is>
      </c>
      <c r="M904" s="6" t="inlineStr">
        <is>
          <t>PRODUCTION</t>
        </is>
      </c>
    </row>
    <row r="905">
      <c r="A905" s="6" t="n">
        <v>51200</v>
      </c>
      <c r="B905" s="6" t="n">
        <v>51200</v>
      </c>
      <c r="C905" s="6" t="inlineStr">
        <is>
          <t>Equipment - Hires</t>
        </is>
      </c>
      <c r="D905" s="6" t="inlineStr">
        <is>
          <t>Payable Invoice</t>
        </is>
      </c>
      <c r="E905" s="37" t="n">
        <v>46241</v>
      </c>
      <c r="F905" s="6" t="inlineStr">
        <is>
          <t>Audio Visual Events Pty Ltd</t>
        </is>
      </c>
      <c r="G905" s="39" t="n">
        <v>377.2</v>
      </c>
      <c r="H905" s="39" t="n">
        <v>0</v>
      </c>
      <c r="I905" s="6" t="inlineStr">
        <is>
          <t>26061104 - MUFG - FYR26 - 12.8.26 [PRD]</t>
        </is>
      </c>
      <c r="J905" s="6" t="inlineStr">
        <is>
          <t>INX26-0601 - Equipment hire for August FYR26 events [MH App]</t>
        </is>
      </c>
      <c r="K905" s="6" t="inlineStr">
        <is>
          <t>INX26-0601 - Equipment hire for August FYR26 events [MH App]</t>
        </is>
      </c>
      <c r="L905" s="6" t="inlineStr">
        <is>
          <t xml:space="preserve">Audio Visual Events Pty Ltd - Equipment hire for 26061104 MUFG FYR26 12.8.2026
</t>
        </is>
      </c>
      <c r="M905" s="6" t="inlineStr">
        <is>
          <t>PRODUCTION</t>
        </is>
      </c>
    </row>
    <row r="906">
      <c r="A906" s="6" t="n">
        <v>51200</v>
      </c>
      <c r="B906" s="6" t="n">
        <v>51200</v>
      </c>
      <c r="C906" s="6" t="inlineStr">
        <is>
          <t>Equipment - Hires</t>
        </is>
      </c>
      <c r="D906" s="6" t="inlineStr">
        <is>
          <t>Payable Invoice</t>
        </is>
      </c>
      <c r="E906" s="37" t="n">
        <v>46241</v>
      </c>
      <c r="F906" s="6" t="inlineStr">
        <is>
          <t>Audio Visual Events Pty Ltd</t>
        </is>
      </c>
      <c r="G906" s="39" t="n">
        <v>377.2</v>
      </c>
      <c r="H906" s="39" t="n">
        <v>0</v>
      </c>
      <c r="I906" s="6" t="inlineStr">
        <is>
          <t>2605402 - AGL FYR - Employee Town Hall - 12.8.26 [PRD]</t>
        </is>
      </c>
      <c r="J906" s="6" t="inlineStr">
        <is>
          <t>INX26-0601 - Equipment hire for August FYR26 events [MH App]</t>
        </is>
      </c>
      <c r="K906" s="6" t="inlineStr">
        <is>
          <t>INX26-0601 - Equipment hire for August FYR26 events [MH App]</t>
        </is>
      </c>
      <c r="L906" s="6" t="inlineStr">
        <is>
          <t xml:space="preserve">Audio Visual Events Pty Ltd - Equipment hire for 2605402 AGL FYR EMployee Townhall </t>
        </is>
      </c>
      <c r="M906" s="6" t="inlineStr">
        <is>
          <t>PRODUCTION</t>
        </is>
      </c>
    </row>
    <row r="907">
      <c r="A907" s="6" t="n">
        <v>51200</v>
      </c>
      <c r="B907" s="6" t="n">
        <v>51200</v>
      </c>
      <c r="C907" s="6" t="inlineStr">
        <is>
          <t>Equipment - Hires</t>
        </is>
      </c>
      <c r="D907" s="6" t="inlineStr">
        <is>
          <t>Payable Invoice</t>
        </is>
      </c>
      <c r="E907" s="37" t="n">
        <v>46241</v>
      </c>
      <c r="F907" s="6" t="inlineStr">
        <is>
          <t>Audio Visual Events Pty Ltd</t>
        </is>
      </c>
      <c r="G907" s="39" t="n">
        <v>377.2</v>
      </c>
      <c r="H907" s="39" t="n">
        <v>0</v>
      </c>
      <c r="I907" s="6" t="inlineStr">
        <is>
          <t>2608604 - ASX - FYR Employee Town Hall - 13.8.26 [PRD]</t>
        </is>
      </c>
      <c r="J907" s="6" t="inlineStr">
        <is>
          <t>INX26-0601 - Equipment hire for August FYR26 events [MH App]</t>
        </is>
      </c>
      <c r="K907" s="6" t="inlineStr">
        <is>
          <t>INX26-0601 - Equipment hire for August FYR26 events [MH App]</t>
        </is>
      </c>
      <c r="L907" s="6" t="inlineStr">
        <is>
          <t>Audio Visual Events Pty Ltd - Equipment hire for 2608604 ASX FYR Employee Townhall</t>
        </is>
      </c>
      <c r="M907" s="6" t="inlineStr">
        <is>
          <t>PRODUCTION</t>
        </is>
      </c>
    </row>
    <row r="908">
      <c r="A908" s="6" t="n">
        <v>51200</v>
      </c>
      <c r="B908" s="6" t="n">
        <v>51200</v>
      </c>
      <c r="C908" s="6" t="inlineStr">
        <is>
          <t>Equipment - Hires</t>
        </is>
      </c>
      <c r="D908" s="6" t="inlineStr">
        <is>
          <t>Payable Invoice</t>
        </is>
      </c>
      <c r="E908" s="37" t="n">
        <v>46245</v>
      </c>
      <c r="F908" s="6" t="inlineStr">
        <is>
          <t>Hire Intelligence</t>
        </is>
      </c>
      <c r="G908" s="39" t="n">
        <v>1130</v>
      </c>
      <c r="H908" s="39" t="n">
        <v>0</v>
      </c>
      <c r="I908" s="6" t="inlineStr">
        <is>
          <t>26052702 - ASX - FYR - 13.8.26 [PRD]</t>
        </is>
      </c>
      <c r="J908" s="6" t="inlineStr">
        <is>
          <t>CS166508 - Equipment hires for 26052702 ASX FYR 13.8.26 [MH App]</t>
        </is>
      </c>
      <c r="K908" s="6" t="inlineStr">
        <is>
          <t>CS166508 - Equipment hires for 26052702 ASX FYR 13.8.26 [MH App]</t>
        </is>
      </c>
      <c r="L908" s="6" t="inlineStr">
        <is>
          <t>Hire Intelligence - Rental of: 1 x Samsung 75" 4K Display (landscape 
orientation); 1 x 2m Big City Floor Stand with 
Covers and Laptop Shelf; 1 x DSAN PerfectCue Mini 
with 2x Remotes.
Period: 11/08/2026 to 13/08/2026</t>
        </is>
      </c>
      <c r="M908" s="6" t="inlineStr">
        <is>
          <t>PRODUCTION</t>
        </is>
      </c>
    </row>
    <row r="909">
      <c r="A909" s="6" t="n">
        <v>51200</v>
      </c>
      <c r="B909" s="6" t="n">
        <v>51200</v>
      </c>
      <c r="C909" s="6" t="inlineStr">
        <is>
          <t>Equipment - Hires</t>
        </is>
      </c>
      <c r="D909" s="6" t="inlineStr">
        <is>
          <t>Payable Invoice</t>
        </is>
      </c>
      <c r="E909" s="37" t="n">
        <v>46245</v>
      </c>
      <c r="F909" s="6" t="inlineStr">
        <is>
          <t>Hire Intelligence</t>
        </is>
      </c>
      <c r="G909" s="39" t="n">
        <v>606.67</v>
      </c>
      <c r="H909" s="39" t="n">
        <v>0</v>
      </c>
      <c r="I909" s="6" t="inlineStr">
        <is>
          <t>2605402 - AGL FYR - Employee Town Hall - 12.8.26 [PRD]</t>
        </is>
      </c>
      <c r="J909" s="6" t="inlineStr">
        <is>
          <t>CS166507 - Equipment hires for 2605402 AGL FYR Employee T/Hall &amp; 2605401 Investor Briefing [MH App]</t>
        </is>
      </c>
      <c r="K909" s="6" t="inlineStr">
        <is>
          <t>CS166507 - Equipment hires for 2605402 AGL FYR Employee T/Hall &amp; 2605401 Investor Briefing [MH App]</t>
        </is>
      </c>
      <c r="L909" s="6" t="inlineStr">
        <is>
          <t>Hire Intelligence - Rental of: 3 x Samsung 75" 4K Display (landscape 
orientation); 3 x 2m Big City Floor Stand with 
Covers and Laptop Shelf; 2 x 3.75m Wide x 3.0m 
High Black Velvet Drape/Curtain; 2 x 6.25m Wide x 
3.0m High Black Velvet Drape/Curtain; 4 x 2.2m
3.6m Telescopic Curtain Rod/Cross Bar; 5 x 1.8m - 
4.2m Telescopic Floor Stand for Curtain System.
Period: 11/08/2026 to 11/08/2026</t>
        </is>
      </c>
      <c r="M909" s="6" t="inlineStr">
        <is>
          <t>PRODUCTION</t>
        </is>
      </c>
    </row>
    <row r="910">
      <c r="A910" s="6" t="n">
        <v>51200</v>
      </c>
      <c r="B910" s="6" t="n">
        <v>51200</v>
      </c>
      <c r="C910" s="6" t="inlineStr">
        <is>
          <t>Equipment - Hires</t>
        </is>
      </c>
      <c r="D910" s="6" t="inlineStr">
        <is>
          <t>Payable Invoice</t>
        </is>
      </c>
      <c r="E910" s="37" t="n">
        <v>46245</v>
      </c>
      <c r="F910" s="6" t="inlineStr">
        <is>
          <t>Hire Intelligence</t>
        </is>
      </c>
      <c r="G910" s="39" t="n">
        <v>1313.33</v>
      </c>
      <c r="H910" s="39" t="n">
        <v>0</v>
      </c>
      <c r="I910" s="6" t="inlineStr">
        <is>
          <t>2605401 - AGL FYR - Investor Briefing - 12.8.26 [PRD]</t>
        </is>
      </c>
      <c r="J910" s="6" t="inlineStr">
        <is>
          <t>CS166507 - Equipment hires for 2605402 AGL FYR Employee T/Hall &amp; 2605401 Investor Briefing [MH App]</t>
        </is>
      </c>
      <c r="K910" s="6" t="inlineStr">
        <is>
          <t>CS166507 - Equipment hires for 2605402 AGL FYR Employee T/Hall &amp; 2605401 Investor Briefing [MH App]</t>
        </is>
      </c>
      <c r="L910" s="6" t="inlineStr">
        <is>
          <t>Hire Intelligence - Rental of: 3 x Samsung 75" 4K Display (landscape 
orientation); 3 x 2m Big City Floor Stand with 
Covers and Laptop Shelf; 2 x 3.75m Wide x 3.0m 
High Black Velvet Drape/Curtain; 2 x 6.25m Wide x 
3.0m High Black Velvet Drape/Curtain; 4 x 2.2m
3.6m Telescopic Curtain Rod/Cross Bar; 5 x 1.8m - 
4.2m Telescopic Floor Stand for Curtain System.
Period: 11/08/2026 to 11/08/2026</t>
        </is>
      </c>
      <c r="M910" s="6" t="inlineStr">
        <is>
          <t>PRODUCTION</t>
        </is>
      </c>
    </row>
    <row r="911">
      <c r="A911" s="6" t="n">
        <v>51200</v>
      </c>
      <c r="B911" s="6" t="n">
        <v>51200</v>
      </c>
      <c r="C911" s="6" t="inlineStr">
        <is>
          <t>Equipment - Hires</t>
        </is>
      </c>
      <c r="D911" s="6" t="inlineStr">
        <is>
          <t>Payable Invoice</t>
        </is>
      </c>
      <c r="E911" s="37" t="n">
        <v>46247</v>
      </c>
      <c r="F911" s="6" t="inlineStr">
        <is>
          <t>Riedel Communications Australia Pty Ltd</t>
        </is>
      </c>
      <c r="G911" s="39" t="n">
        <v>747.36</v>
      </c>
      <c r="H911" s="39" t="n">
        <v>0</v>
      </c>
      <c r="I911" s="6" t="inlineStr">
        <is>
          <t>26061104 - MUFG - FYR26 - 12.8.26 [PRD]</t>
        </is>
      </c>
      <c r="J911" s="6" t="inlineStr">
        <is>
          <t>INV00010213 - Equipment hire for  [Q-26-2417.01 - PO-00016903] MH App</t>
        </is>
      </c>
      <c r="K911" s="6" t="inlineStr">
        <is>
          <t>INV00010213 - Equipment hire for  [Q-26-2417.01 - PO-00016903] MH App</t>
        </is>
      </c>
      <c r="L911" s="6" t="inlineStr">
        <is>
          <t>Riedel Communications Australia Pty Ltd - Bolero Equipment Package</t>
        </is>
      </c>
      <c r="M911" s="6" t="inlineStr">
        <is>
          <t>PRODUCTION</t>
        </is>
      </c>
    </row>
    <row r="912">
      <c r="A912" s="6" t="n">
        <v>51200</v>
      </c>
      <c r="B912" s="6" t="n">
        <v>51200</v>
      </c>
      <c r="C912" s="6" t="inlineStr">
        <is>
          <t>Equipment - Hires</t>
        </is>
      </c>
      <c r="D912" s="6" t="inlineStr">
        <is>
          <t>Payable Invoice</t>
        </is>
      </c>
      <c r="E912" s="37" t="n">
        <v>46253</v>
      </c>
      <c r="F912" s="6" t="inlineStr">
        <is>
          <t>Hire Intelligence</t>
        </is>
      </c>
      <c r="G912" s="39" t="n">
        <v>634.5</v>
      </c>
      <c r="H912" s="39" t="n">
        <v>0</v>
      </c>
      <c r="I912" s="6" t="inlineStr">
        <is>
          <t>2608702 - APA - Qtly All Hands SYD Screen Hire - 20.8.26 [PRD]</t>
        </is>
      </c>
      <c r="J912" s="6" t="inlineStr">
        <is>
          <t>INV-CS166600 - Equipment hires for 2608702 APA Qtly All Hand SYD 20.8.26 [MH App]</t>
        </is>
      </c>
      <c r="K912" s="6" t="inlineStr">
        <is>
          <t>INV-CS166600 - Equipment hires for 2608702 APA Qtly All Hand SYD 20.8.26 [MH App]</t>
        </is>
      </c>
      <c r="L912" s="6" t="inlineStr">
        <is>
          <t>Hire Intelligence - Rental of: 1 x Samsung 75" 4K Display (landscape 
orientation); 1 x 2m Big City Floor Stand with 
Covers and Laptop Shelf; 1 x DSAN PerfectCue Mini 
with 2x Remotes.
Period: 20/08/2026 to 20/08/2026</t>
        </is>
      </c>
      <c r="M912" s="6" t="inlineStr">
        <is>
          <t>PRODUCTION</t>
        </is>
      </c>
    </row>
    <row r="913">
      <c r="A913" s="6" t="n">
        <v>51200</v>
      </c>
      <c r="B913" s="6" t="n">
        <v>51200</v>
      </c>
      <c r="C913" s="6" t="inlineStr">
        <is>
          <t>Equipment - Hires</t>
        </is>
      </c>
      <c r="D913" s="6" t="inlineStr">
        <is>
          <t>Payable Invoice</t>
        </is>
      </c>
      <c r="E913" s="37" t="n">
        <v>46255</v>
      </c>
      <c r="F913" s="6" t="inlineStr">
        <is>
          <t>Hire Intelligence</t>
        </is>
      </c>
      <c r="G913" s="39" t="n">
        <v>1150</v>
      </c>
      <c r="H913" s="39" t="n">
        <v>0</v>
      </c>
      <c r="I913" s="6" t="inlineStr">
        <is>
          <t>26061109 - Ventia - FYR26 - 24.8.26 [PRD]</t>
        </is>
      </c>
      <c r="J913" s="6" t="inlineStr">
        <is>
          <t>CS166632 - Equipment hires for 26061109 Ventia FYR26 24.8.26 [MH App]</t>
        </is>
      </c>
      <c r="K913" s="6" t="inlineStr">
        <is>
          <t>CS166632 - Equipment hires for 26061109 Ventia FYR26 24.8.26 [MH App]</t>
        </is>
      </c>
      <c r="L913" s="6" t="inlineStr">
        <is>
          <t>Hire Intelligence - 2 x Rental of Samsung 75" 4K Display (landscape 
orientation),2 x Rental of 2m Big City Floor Stand 
with Covers and Laptop Shelf</t>
        </is>
      </c>
      <c r="M913" s="6" t="inlineStr">
        <is>
          <t>PRODUCTION</t>
        </is>
      </c>
    </row>
    <row r="914">
      <c r="A914" s="6" t="n">
        <v>51200</v>
      </c>
      <c r="B914" s="6" t="n">
        <v>51200</v>
      </c>
      <c r="C914" s="6" t="inlineStr">
        <is>
          <t>Equipment - Hires</t>
        </is>
      </c>
      <c r="D914" s="6" t="inlineStr">
        <is>
          <t>Payable Invoice</t>
        </is>
      </c>
      <c r="E914" s="37" t="n">
        <v>46261</v>
      </c>
      <c r="F914" s="6" t="inlineStr">
        <is>
          <t>HEADROOM AUDIO VISUAL PTY LTD</t>
        </is>
      </c>
      <c r="G914" s="39" t="n">
        <v>175</v>
      </c>
      <c r="H914" s="39" t="n">
        <v>0</v>
      </c>
      <c r="I914" s="6" t="inlineStr">
        <is>
          <t>2606904 - Symal - FYR26 (Melb) - 24.8.26 [PRD]</t>
        </is>
      </c>
      <c r="J914" s="6" t="inlineStr">
        <is>
          <t>INV-0024 - Equipment hires for 2606904 Symal MEL FYR26 24.8.26 [MH App]</t>
        </is>
      </c>
      <c r="K914" s="6" t="inlineStr">
        <is>
          <t>INV-0024 - Equipment hires for 2606904 Symal MEL FYR26 24.8.26 [MH App]</t>
        </is>
      </c>
      <c r="L914" s="6" t="inlineStr">
        <is>
          <t>HEADROOM AUDIO VISUAL PTY LTD - Allen &amp; Heath SQ5 Audio Console</t>
        </is>
      </c>
      <c r="M914" s="6" t="inlineStr">
        <is>
          <t>PRODUCTION</t>
        </is>
      </c>
    </row>
    <row r="915">
      <c r="A915" s="6" t="n">
        <v>51200</v>
      </c>
      <c r="B915" s="6" t="n">
        <v>51200</v>
      </c>
      <c r="C915" s="6" t="inlineStr">
        <is>
          <t>Equipment - Hires</t>
        </is>
      </c>
      <c r="D915" s="6" t="inlineStr">
        <is>
          <t>Payable Invoice</t>
        </is>
      </c>
      <c r="E915" s="37" t="n">
        <v>46261</v>
      </c>
      <c r="F915" s="6" t="inlineStr">
        <is>
          <t>HEADROOM AUDIO VISUAL PTY LTD</t>
        </is>
      </c>
      <c r="G915" s="39" t="n">
        <v>70</v>
      </c>
      <c r="H915" s="39" t="n">
        <v>0</v>
      </c>
      <c r="I915" s="6" t="inlineStr">
        <is>
          <t>2606904 - Symal - FYR26 (Melb) - 24.8.26 [PRD]</t>
        </is>
      </c>
      <c r="J915" s="6" t="inlineStr">
        <is>
          <t>INV-0024 - Equipment hires for 2606904 Symal MEL FYR26 24.8.26 [MH App]</t>
        </is>
      </c>
      <c r="K915" s="6" t="inlineStr">
        <is>
          <t>INV-0024 - Equipment hires for 2606904 Symal MEL FYR26 24.8.26 [MH App]</t>
        </is>
      </c>
      <c r="L915" s="6" t="inlineStr">
        <is>
          <t>HEADROOM AUDIO VISUAL PTY LTD - QSC K12.2 Speaker</t>
        </is>
      </c>
      <c r="M915" s="6" t="inlineStr">
        <is>
          <t>PRODUCTION</t>
        </is>
      </c>
    </row>
    <row r="916">
      <c r="A916" s="6" t="n">
        <v>51200</v>
      </c>
      <c r="B916" s="6" t="n">
        <v>51200</v>
      </c>
      <c r="C916" s="6" t="inlineStr">
        <is>
          <t>Equipment - Hires</t>
        </is>
      </c>
      <c r="D916" s="6" t="inlineStr">
        <is>
          <t>Payable Invoice</t>
        </is>
      </c>
      <c r="E916" s="37" t="n">
        <v>46261</v>
      </c>
      <c r="F916" s="6" t="inlineStr">
        <is>
          <t>HEADROOM AUDIO VISUAL PTY LTD</t>
        </is>
      </c>
      <c r="G916" s="39" t="n">
        <v>196</v>
      </c>
      <c r="H916" s="39" t="n">
        <v>0</v>
      </c>
      <c r="I916" s="6" t="inlineStr">
        <is>
          <t>2606904 - Symal - FYR26 (Melb) - 24.8.26 [PRD]</t>
        </is>
      </c>
      <c r="J916" s="6" t="inlineStr">
        <is>
          <t>INV-0024 - Equipment hires for 2606904 Symal MEL FYR26 24.8.26 [MH App]</t>
        </is>
      </c>
      <c r="K916" s="6" t="inlineStr">
        <is>
          <t>INV-0024 - Equipment hires for 2606904 Symal MEL FYR26 24.8.26 [MH App]</t>
        </is>
      </c>
      <c r="L916" s="6" t="inlineStr">
        <is>
          <t>HEADROOM AUDIO VISUAL PTY LTD - Laptops / Mini PC</t>
        </is>
      </c>
      <c r="M916" s="6" t="inlineStr">
        <is>
          <t>PRODUCTION</t>
        </is>
      </c>
    </row>
    <row r="917">
      <c r="A917" s="6" t="n">
        <v>51200</v>
      </c>
      <c r="B917" s="6" t="n">
        <v>51200</v>
      </c>
      <c r="C917" s="6" t="inlineStr">
        <is>
          <t>Equipment - Hires</t>
        </is>
      </c>
      <c r="D917" s="6" t="inlineStr">
        <is>
          <t>Payable Invoice</t>
        </is>
      </c>
      <c r="E917" s="37" t="n">
        <v>46261</v>
      </c>
      <c r="F917" s="6" t="inlineStr">
        <is>
          <t>HEADROOM AUDIO VISUAL PTY LTD</t>
        </is>
      </c>
      <c r="G917" s="39" t="n">
        <v>84</v>
      </c>
      <c r="H917" s="39" t="n">
        <v>0</v>
      </c>
      <c r="I917" s="6" t="inlineStr">
        <is>
          <t>2606904 - Symal - FYR26 (Melb) - 24.8.26 [PRD]</t>
        </is>
      </c>
      <c r="J917" s="6" t="inlineStr">
        <is>
          <t>INV-0024 - Equipment hires for 2606904 Symal MEL FYR26 24.8.26 [MH App]</t>
        </is>
      </c>
      <c r="K917" s="6" t="inlineStr">
        <is>
          <t>INV-0024 - Equipment hires for 2606904 Symal MEL FYR26 24.8.26 [MH App]</t>
        </is>
      </c>
      <c r="L917" s="6" t="inlineStr">
        <is>
          <t>HEADROOM AUDIO VISUAL PTY LTD - Cloudlifter (or similar)</t>
        </is>
      </c>
      <c r="M917" s="6" t="inlineStr">
        <is>
          <t>PRODUCTION</t>
        </is>
      </c>
    </row>
    <row r="918">
      <c r="A918" s="6" t="n">
        <v>51200</v>
      </c>
      <c r="B918" s="6" t="n">
        <v>51200</v>
      </c>
      <c r="C918" s="6" t="inlineStr">
        <is>
          <t>Equipment - Hires</t>
        </is>
      </c>
      <c r="D918" s="6" t="inlineStr">
        <is>
          <t>Payable Invoice</t>
        </is>
      </c>
      <c r="E918" s="37" t="n">
        <v>46261</v>
      </c>
      <c r="F918" s="6" t="inlineStr">
        <is>
          <t>HEADROOM AUDIO VISUAL PTY LTD</t>
        </is>
      </c>
      <c r="G918" s="39" t="n">
        <v>70</v>
      </c>
      <c r="H918" s="39" t="n">
        <v>0</v>
      </c>
      <c r="I918" s="6" t="inlineStr">
        <is>
          <t>2606904 - Symal - FYR26 (Melb) - 24.8.26 [PRD]</t>
        </is>
      </c>
      <c r="J918" s="6" t="inlineStr">
        <is>
          <t>INV-0024 - Equipment hires for 2606904 Symal MEL FYR26 24.8.26 [MH App]</t>
        </is>
      </c>
      <c r="K918" s="6" t="inlineStr">
        <is>
          <t>INV-0024 - Equipment hires for 2606904 Symal MEL FYR26 24.8.26 [MH App]</t>
        </is>
      </c>
      <c r="L918" s="6" t="inlineStr">
        <is>
          <t>HEADROOM AUDIO VISUAL PTY LTD - 5G Internet Dongle</t>
        </is>
      </c>
      <c r="M918" s="6" t="inlineStr">
        <is>
          <t>PRODUCTION</t>
        </is>
      </c>
    </row>
    <row r="919">
      <c r="A919" s="6" t="n">
        <v>51200</v>
      </c>
      <c r="B919" s="6" t="n">
        <v>51200</v>
      </c>
      <c r="C919" s="6" t="inlineStr">
        <is>
          <t>Equipment - Hires</t>
        </is>
      </c>
      <c r="D919" s="6" t="inlineStr">
        <is>
          <t>Payable Invoice</t>
        </is>
      </c>
      <c r="E919" s="37" t="n">
        <v>46261</v>
      </c>
      <c r="F919" s="6" t="inlineStr">
        <is>
          <t>HEADROOM AUDIO VISUAL PTY LTD</t>
        </is>
      </c>
      <c r="G919" s="39" t="n">
        <v>105</v>
      </c>
      <c r="H919" s="39" t="n">
        <v>0</v>
      </c>
      <c r="I919" s="6" t="inlineStr">
        <is>
          <t>2606904 - Symal - FYR26 (Melb) - 24.8.26 [PRD]</t>
        </is>
      </c>
      <c r="J919" s="6" t="inlineStr">
        <is>
          <t>INV-0024 - Equipment hires for 2606904 Symal MEL FYR26 24.8.26 [MH App]</t>
        </is>
      </c>
      <c r="K919" s="6" t="inlineStr">
        <is>
          <t>INV-0024 - Equipment hires for 2606904 Symal MEL FYR26 24.8.26 [MH App]</t>
        </is>
      </c>
      <c r="L919" s="6" t="inlineStr">
        <is>
          <t>HEADROOM AUDIO VISUAL PTY LTD - Ops Surround</t>
        </is>
      </c>
      <c r="M919" s="6" t="inlineStr">
        <is>
          <t>PRODUCTION</t>
        </is>
      </c>
    </row>
    <row r="920">
      <c r="A920" s="6" t="n">
        <v>51200</v>
      </c>
      <c r="B920" s="6" t="n">
        <v>51200</v>
      </c>
      <c r="C920" s="6" t="inlineStr">
        <is>
          <t>Equipment - Hires</t>
        </is>
      </c>
      <c r="D920" s="6" t="inlineStr">
        <is>
          <t>Payable Invoice</t>
        </is>
      </c>
      <c r="E920" s="37" t="n">
        <v>46261</v>
      </c>
      <c r="F920" s="6" t="inlineStr">
        <is>
          <t>Austage Melbourne Pty Ltd</t>
        </is>
      </c>
      <c r="G920" s="39" t="n">
        <v>12160</v>
      </c>
      <c r="H920" s="39" t="n">
        <v>0</v>
      </c>
      <c r="I920" s="6" t="inlineStr">
        <is>
          <t>26073111 - Downer - FYR &amp; Employee Webcast - 25.8.26 [PRD]</t>
        </is>
      </c>
      <c r="J920" s="6" t="inlineStr">
        <is>
          <t>INV10601 - Equipment hires for 26073111 Downer FYR &amp; Employee Webcast 25.8.26 [MH App]</t>
        </is>
      </c>
      <c r="K920" s="6" t="inlineStr">
        <is>
          <t>INV10601 - Equipment hires for 26073111 Downer FYR &amp; Employee Webcast 25.8.26 [MH App]</t>
        </is>
      </c>
      <c r="L920" s="6" t="inlineStr">
        <is>
          <t>Austage Melbourne Pty Ltd - Equipment Total (No Discount)</t>
        </is>
      </c>
      <c r="M920" s="6" t="inlineStr">
        <is>
          <t>PRODUCTION</t>
        </is>
      </c>
    </row>
    <row r="921">
      <c r="A921" s="6" t="n">
        <v>51200</v>
      </c>
      <c r="B921" s="6" t="n">
        <v>51200</v>
      </c>
      <c r="C921" s="6" t="inlineStr">
        <is>
          <t>Equipment - Hires</t>
        </is>
      </c>
      <c r="D921" s="6" t="inlineStr">
        <is>
          <t>Payable Invoice</t>
        </is>
      </c>
      <c r="E921" s="37" t="n">
        <v>46261</v>
      </c>
      <c r="F921" s="6" t="inlineStr">
        <is>
          <t>Austage Melbourne Pty Ltd</t>
        </is>
      </c>
      <c r="G921" s="39" t="n">
        <v>0</v>
      </c>
      <c r="H921" s="39" t="n">
        <v>3115</v>
      </c>
      <c r="I921" s="6" t="inlineStr">
        <is>
          <t>26073111 - Downer - FYR &amp; Employee Webcast - 25.8.26 [PRD]</t>
        </is>
      </c>
      <c r="J921" s="6" t="inlineStr">
        <is>
          <t>INV10601 - Equipment hires for 26073111 Downer FYR &amp; Employee Webcast 25.8.26 [MH App]</t>
        </is>
      </c>
      <c r="K921" s="6" t="inlineStr">
        <is>
          <t>INV10601 - Equipment hires for 26073111 Downer FYR &amp; Employee Webcast 25.8.26 [MH App]</t>
        </is>
      </c>
      <c r="L921" s="6" t="inlineStr">
        <is>
          <t xml:space="preserve">Austage Melbourne Pty Ltd - Discount Total </t>
        </is>
      </c>
      <c r="M921" s="6" t="inlineStr">
        <is>
          <t>PRODUCTION</t>
        </is>
      </c>
    </row>
    <row r="922">
      <c r="A922" s="6" t="n">
        <v>51200</v>
      </c>
      <c r="B922" s="6" t="n">
        <v>51200</v>
      </c>
      <c r="C922" s="6" t="inlineStr">
        <is>
          <t>Equipment - Hires</t>
        </is>
      </c>
      <c r="D922" s="6" t="inlineStr">
        <is>
          <t>Payable Invoice</t>
        </is>
      </c>
      <c r="E922" s="37" t="n">
        <v>46265</v>
      </c>
      <c r="F922" s="6" t="inlineStr">
        <is>
          <t>Vast AV Pty Ltd</t>
        </is>
      </c>
      <c r="G922" s="39" t="n">
        <v>1635</v>
      </c>
      <c r="H922" s="39" t="n">
        <v>0</v>
      </c>
      <c r="I922" s="6" t="inlineStr">
        <is>
          <t>2606903 - Virgin FY26 Results [PRD]</t>
        </is>
      </c>
      <c r="J922" s="6" t="inlineStr">
        <is>
          <t>INV01246 - Equipment &amp; Services hire for 2606903 Virgin BNE FYR26 28.8.26 [MH App]</t>
        </is>
      </c>
      <c r="K922" s="6" t="inlineStr">
        <is>
          <t>INV01246 - Equipment &amp; Services hire for 2606903 Virgin BNE FYR26 28.8.26 [MH App]</t>
        </is>
      </c>
      <c r="L922" s="6" t="inlineStr">
        <is>
          <t>Vast AV Pty Ltd - Equipment</t>
        </is>
      </c>
      <c r="M922" s="6" t="inlineStr">
        <is>
          <t>PRODUCTION</t>
        </is>
      </c>
    </row>
    <row r="923">
      <c r="A923" s="6" t="n">
        <v>51310</v>
      </c>
      <c r="B923" s="6" t="n">
        <v>51310</v>
      </c>
      <c r="C923" s="6" t="inlineStr">
        <is>
          <t>Sub-Contract Labour - ONS</t>
        </is>
      </c>
      <c r="D923" s="6" t="inlineStr">
        <is>
          <t>Payable Invoice</t>
        </is>
      </c>
      <c r="E923" s="37" t="n">
        <v>46204</v>
      </c>
      <c r="F923" s="6" t="inlineStr">
        <is>
          <t>SPACERA PTY LTD</t>
        </is>
      </c>
      <c r="G923" s="39" t="n">
        <v>1600</v>
      </c>
      <c r="H923" s="39" t="n">
        <v>0</v>
      </c>
      <c r="I923" s="6" t="inlineStr">
        <is>
          <t>26022301 - Aware Super AV Maintenance [ONS]</t>
        </is>
      </c>
      <c r="J923" s="6" t="inlineStr">
        <is>
          <t>INV-0041 - Aware Super National Support Agreement - 12 months contract [QU-0003 - PO-00016885]</t>
        </is>
      </c>
      <c r="K923" s="6" t="inlineStr">
        <is>
          <t>INV-0041 - Aware Super National Support Agreement - 12 months contract [QU-0003 - PO-00016885]</t>
        </is>
      </c>
      <c r="L923" s="6" t="inlineStr">
        <is>
          <t>SPACERA PTY LTD - HYPERCARE MANAGED x 16 x 12 months</t>
        </is>
      </c>
      <c r="M923" s="6" t="inlineStr">
        <is>
          <t>ONSITE</t>
        </is>
      </c>
    </row>
    <row r="924">
      <c r="A924" s="6" t="n">
        <v>51310</v>
      </c>
      <c r="B924" s="6" t="n">
        <v>51310</v>
      </c>
      <c r="C924" s="6" t="inlineStr">
        <is>
          <t>Sub-Contract Labour - ONS</t>
        </is>
      </c>
      <c r="D924" s="6" t="inlineStr">
        <is>
          <t>Payable Invoice</t>
        </is>
      </c>
      <c r="E924" s="37" t="n">
        <v>46204</v>
      </c>
      <c r="F924" s="6" t="inlineStr">
        <is>
          <t>SPACERA PTY LTD</t>
        </is>
      </c>
      <c r="G924" s="39" t="n">
        <v>3608</v>
      </c>
      <c r="H924" s="39" t="n">
        <v>0</v>
      </c>
      <c r="I924" s="6" t="inlineStr">
        <is>
          <t>26022301 - Aware Super AV Maintenance [ONS]</t>
        </is>
      </c>
      <c r="J924" s="6" t="inlineStr">
        <is>
          <t>INV-0041 - Aware Super National Support Agreement - 12 months contract [QU-0003 - PO-00016885]</t>
        </is>
      </c>
      <c r="K924" s="6" t="inlineStr">
        <is>
          <t>INV-0041 - Aware Super National Support Agreement - 12 months contract [QU-0003 - PO-00016885]</t>
        </is>
      </c>
      <c r="L924" s="6" t="inlineStr">
        <is>
          <t>SPACERA PTY LTD - MISSION CONTROL x 82 x 12 months</t>
        </is>
      </c>
      <c r="M924" s="6" t="inlineStr">
        <is>
          <t>ONSITE</t>
        </is>
      </c>
    </row>
    <row r="925">
      <c r="A925" s="6" t="n">
        <v>51315</v>
      </c>
      <c r="B925" s="6" t="n">
        <v>51315</v>
      </c>
      <c r="C925" s="6" t="inlineStr">
        <is>
          <t>Sub-Contract Labour - PRD</t>
        </is>
      </c>
      <c r="D925" s="6" t="inlineStr">
        <is>
          <t>Payable Invoice</t>
        </is>
      </c>
      <c r="E925" s="37" t="n">
        <v>46223</v>
      </c>
      <c r="F925" s="6" t="inlineStr">
        <is>
          <t>Resolution X Pty Ltd</t>
        </is>
      </c>
      <c r="G925" s="39" t="n">
        <v>4864</v>
      </c>
      <c r="H925" s="39" t="n">
        <v>0</v>
      </c>
      <c r="I925" s="6" t="inlineStr">
        <is>
          <t>2604202 - Ventia - Ventia Awards - 30.7.26 [PRD]</t>
        </is>
      </c>
      <c r="J925" s="6" t="inlineStr">
        <is>
          <t>I26-1114 - Equipment hire for 2603601 Ventia Awards 30.07.2026 [MH App]</t>
        </is>
      </c>
      <c r="K925" s="6" t="inlineStr">
        <is>
          <t>I26-1114 - Equipment hire for 2603601 Ventia Awards 30.07.2026 [MH App]</t>
        </is>
      </c>
      <c r="L925" s="6" t="inlineStr">
        <is>
          <t>Resolution X Pty Ltd - (AR) Labour</t>
        </is>
      </c>
      <c r="M925" s="6" t="inlineStr">
        <is>
          <t>PRODUCTION</t>
        </is>
      </c>
    </row>
    <row r="926">
      <c r="A926" s="6" t="n">
        <v>51315</v>
      </c>
      <c r="B926" s="6" t="n">
        <v>51315</v>
      </c>
      <c r="C926" s="6" t="inlineStr">
        <is>
          <t>Sub-Contract Labour - PRD</t>
        </is>
      </c>
      <c r="D926" s="6" t="inlineStr">
        <is>
          <t>Payable Invoice</t>
        </is>
      </c>
      <c r="E926" s="37" t="n">
        <v>46231</v>
      </c>
      <c r="F926" s="6" t="inlineStr">
        <is>
          <t>Resolution X Pty Ltd</t>
        </is>
      </c>
      <c r="G926" s="39" t="n">
        <v>600</v>
      </c>
      <c r="H926" s="39" t="n">
        <v>0</v>
      </c>
      <c r="I926" s="6" t="inlineStr">
        <is>
          <t>2604202 - Ventia - Ventia Awards - 30.7.26 [PRD]</t>
        </is>
      </c>
      <c r="J926" s="6" t="inlineStr">
        <is>
          <t>I26-1144 - Services hire for 2604202 Ventia Awards 30.7.26 [MH App]</t>
        </is>
      </c>
      <c r="K926" s="6" t="inlineStr">
        <is>
          <t>I26-1144 - Services hire for 2604202 Ventia Awards 30.7.26 [MH App]</t>
        </is>
      </c>
      <c r="L926" s="6" t="inlineStr">
        <is>
          <t>Resolution X Pty Ltd - (AR) Labour</t>
        </is>
      </c>
      <c r="M926" s="6" t="inlineStr">
        <is>
          <t>PRODUCTION</t>
        </is>
      </c>
    </row>
    <row r="927">
      <c r="A927" s="6" t="n">
        <v>51315</v>
      </c>
      <c r="B927" s="6" t="n">
        <v>51315</v>
      </c>
      <c r="C927" s="6" t="inlineStr">
        <is>
          <t>Sub-Contract Labour - PRD</t>
        </is>
      </c>
      <c r="D927" s="6" t="inlineStr">
        <is>
          <t>Payable Invoice</t>
        </is>
      </c>
      <c r="E927" s="37" t="n">
        <v>46233</v>
      </c>
      <c r="F927" s="6" t="inlineStr">
        <is>
          <t>2020 Events Pty Ltd</t>
        </is>
      </c>
      <c r="G927" s="39" t="n">
        <v>760</v>
      </c>
      <c r="H927" s="39" t="n">
        <v>0</v>
      </c>
      <c r="I927" s="6" t="inlineStr">
        <is>
          <t>2604202 - Ventia - Ventia Awards - 30.7.26 [PRD]</t>
        </is>
      </c>
      <c r="J927" s="6" t="inlineStr">
        <is>
          <t>INV-1544 - Equipment and Services hire for 2604202 Ventia Awards 30.7.26 [MH App]</t>
        </is>
      </c>
      <c r="K927" s="6" t="inlineStr">
        <is>
          <t>INV-1544 - Equipment and Services hire for 2604202 Ventia Awards 30.7.26 [MH App]</t>
        </is>
      </c>
      <c r="L927" s="6" t="inlineStr">
        <is>
          <t>2020 Events Pty Ltd - Labour 2 x Crew Bump In</t>
        </is>
      </c>
      <c r="M927" s="6" t="inlineStr">
        <is>
          <t>PRODUCTION</t>
        </is>
      </c>
    </row>
    <row r="928">
      <c r="A928" s="6" t="n">
        <v>51315</v>
      </c>
      <c r="B928" s="6" t="n">
        <v>51315</v>
      </c>
      <c r="C928" s="6" t="inlineStr">
        <is>
          <t>Sub-Contract Labour - PRD</t>
        </is>
      </c>
      <c r="D928" s="6" t="inlineStr">
        <is>
          <t>Payable Invoice</t>
        </is>
      </c>
      <c r="E928" s="37" t="n">
        <v>46239</v>
      </c>
      <c r="F928" s="6" t="inlineStr">
        <is>
          <t>HEADROOM AUDIO VISUAL PTY LTD</t>
        </is>
      </c>
      <c r="G928" s="39" t="n">
        <v>400</v>
      </c>
      <c r="H928" s="39" t="n">
        <v>0</v>
      </c>
      <c r="I928" s="6" t="inlineStr">
        <is>
          <t>26071303 - Ventia - Melbourne Office Event - 30.7.26 [PRD]</t>
        </is>
      </c>
      <c r="J928" s="6" t="inlineStr">
        <is>
          <t>INV-0016 - Equipment hires for 26071303 Ventia MEL Office 30.7.26 [MH App]</t>
        </is>
      </c>
      <c r="K928" s="6" t="inlineStr">
        <is>
          <t>INV-0016 - Equipment hires for 26071303 Ventia MEL Office 30.7.26 [MH App]</t>
        </is>
      </c>
      <c r="L928" s="6" t="inlineStr">
        <is>
          <t>HEADROOM AUDIO VISUAL PTY LTD - 29/7 - Bump In Crew 1 - 1200 - 1700</t>
        </is>
      </c>
      <c r="M928" s="6" t="inlineStr">
        <is>
          <t>PRODUCTION</t>
        </is>
      </c>
    </row>
    <row r="929">
      <c r="A929" s="6" t="n">
        <v>51315</v>
      </c>
      <c r="B929" s="6" t="n">
        <v>51315</v>
      </c>
      <c r="C929" s="6" t="inlineStr">
        <is>
          <t>Sub-Contract Labour - PRD</t>
        </is>
      </c>
      <c r="D929" s="6" t="inlineStr">
        <is>
          <t>Payable Invoice</t>
        </is>
      </c>
      <c r="E929" s="37" t="n">
        <v>46239</v>
      </c>
      <c r="F929" s="6" t="inlineStr">
        <is>
          <t>HEADROOM AUDIO VISUAL PTY LTD</t>
        </is>
      </c>
      <c r="G929" s="39" t="n">
        <v>400</v>
      </c>
      <c r="H929" s="39" t="n">
        <v>0</v>
      </c>
      <c r="I929" s="6" t="inlineStr">
        <is>
          <t>26071303 - Ventia - Melbourne Office Event - 30.7.26 [PRD]</t>
        </is>
      </c>
      <c r="J929" s="6" t="inlineStr">
        <is>
          <t>INV-0016 - Equipment hires for 26071303 Ventia MEL Office 30.7.26 [MH App]</t>
        </is>
      </c>
      <c r="K929" s="6" t="inlineStr">
        <is>
          <t>INV-0016 - Equipment hires for 26071303 Ventia MEL Office 30.7.26 [MH App]</t>
        </is>
      </c>
      <c r="L929" s="6" t="inlineStr">
        <is>
          <t>HEADROOM AUDIO VISUAL PTY LTD - 29/7 - Bump In Crew 2 - 1200 - 1700</t>
        </is>
      </c>
      <c r="M929" s="6" t="inlineStr">
        <is>
          <t>PRODUCTION</t>
        </is>
      </c>
    </row>
    <row r="930">
      <c r="A930" s="6" t="n">
        <v>51315</v>
      </c>
      <c r="B930" s="6" t="n">
        <v>51315</v>
      </c>
      <c r="C930" s="6" t="inlineStr">
        <is>
          <t>Sub-Contract Labour - PRD</t>
        </is>
      </c>
      <c r="D930" s="6" t="inlineStr">
        <is>
          <t>Payable Invoice</t>
        </is>
      </c>
      <c r="E930" s="37" t="n">
        <v>46239</v>
      </c>
      <c r="F930" s="6" t="inlineStr">
        <is>
          <t>HEADROOM AUDIO VISUAL PTY LTD</t>
        </is>
      </c>
      <c r="G930" s="39" t="n">
        <v>1080</v>
      </c>
      <c r="H930" s="39" t="n">
        <v>0</v>
      </c>
      <c r="I930" s="6" t="inlineStr">
        <is>
          <t>26071303 - Ventia - Melbourne Office Event - 30.7.26 [PRD]</t>
        </is>
      </c>
      <c r="J930" s="6" t="inlineStr">
        <is>
          <t>INV-0016 - Equipment hires for 26071303 Ventia MEL Office 30.7.26 [MH App]</t>
        </is>
      </c>
      <c r="K930" s="6" t="inlineStr">
        <is>
          <t>INV-0016 - Equipment hires for 26071303 Ventia MEL Office 30.7.26 [MH App]</t>
        </is>
      </c>
      <c r="L930" s="6" t="inlineStr">
        <is>
          <t>HEADROOM AUDIO VISUAL PTY LTD - 30/7 - AV Operator - 0800 - 1700</t>
        </is>
      </c>
      <c r="M930" s="6" t="inlineStr">
        <is>
          <t>PRODUCTION</t>
        </is>
      </c>
    </row>
    <row r="931">
      <c r="A931" s="6" t="n">
        <v>51315</v>
      </c>
      <c r="B931" s="6" t="n">
        <v>51315</v>
      </c>
      <c r="C931" s="6" t="inlineStr">
        <is>
          <t>Sub-Contract Labour - PRD</t>
        </is>
      </c>
      <c r="D931" s="6" t="inlineStr">
        <is>
          <t>Payable Invoice</t>
        </is>
      </c>
      <c r="E931" s="37" t="n">
        <v>46239</v>
      </c>
      <c r="F931" s="6" t="inlineStr">
        <is>
          <t>HEADROOM AUDIO VISUAL PTY LTD</t>
        </is>
      </c>
      <c r="G931" s="39" t="n">
        <v>960</v>
      </c>
      <c r="H931" s="39" t="n">
        <v>0</v>
      </c>
      <c r="I931" s="6" t="inlineStr">
        <is>
          <t>26071303 - Ventia - Melbourne Office Event - 30.7.26 [PRD]</t>
        </is>
      </c>
      <c r="J931" s="6" t="inlineStr">
        <is>
          <t>INV-0016 - Equipment hires for 26071303 Ventia MEL Office 30.7.26 [MH App]</t>
        </is>
      </c>
      <c r="K931" s="6" t="inlineStr">
        <is>
          <t>INV-0016 - Equipment hires for 26071303 Ventia MEL Office 30.7.26 [MH App]</t>
        </is>
      </c>
      <c r="L931" s="6" t="inlineStr">
        <is>
          <t>HEADROOM AUDIO VISUAL PTY LTD - 31/7 - AV Operator - 0800 - 1600</t>
        </is>
      </c>
      <c r="M931" s="6" t="inlineStr">
        <is>
          <t>PRODUCTION</t>
        </is>
      </c>
    </row>
    <row r="932">
      <c r="A932" s="6" t="n">
        <v>51315</v>
      </c>
      <c r="B932" s="6" t="n">
        <v>51315</v>
      </c>
      <c r="C932" s="6" t="inlineStr">
        <is>
          <t>Sub-Contract Labour - PRD</t>
        </is>
      </c>
      <c r="D932" s="6" t="inlineStr">
        <is>
          <t>Payable Invoice</t>
        </is>
      </c>
      <c r="E932" s="37" t="n">
        <v>46239</v>
      </c>
      <c r="F932" s="6" t="inlineStr">
        <is>
          <t>HEADROOM AUDIO VISUAL PTY LTD</t>
        </is>
      </c>
      <c r="G932" s="39" t="n">
        <v>160</v>
      </c>
      <c r="H932" s="39" t="n">
        <v>0</v>
      </c>
      <c r="I932" s="6" t="inlineStr">
        <is>
          <t>26071303 - Ventia - Melbourne Office Event - 30.7.26 [PRD]</t>
        </is>
      </c>
      <c r="J932" s="6" t="inlineStr">
        <is>
          <t>INV-0016 - Equipment hires for 26071303 Ventia MEL Office 30.7.26 [MH App]</t>
        </is>
      </c>
      <c r="K932" s="6" t="inlineStr">
        <is>
          <t>INV-0016 - Equipment hires for 26071303 Ventia MEL Office 30.7.26 [MH App]</t>
        </is>
      </c>
      <c r="L932" s="6" t="inlineStr">
        <is>
          <t>HEADROOM AUDIO VISUAL PTY LTD - 31/7 - Bump Out Crew 1 - 1600 - 1800</t>
        </is>
      </c>
      <c r="M932" s="6" t="inlineStr">
        <is>
          <t>PRODUCTION</t>
        </is>
      </c>
    </row>
    <row r="933">
      <c r="A933" s="6" t="n">
        <v>51315</v>
      </c>
      <c r="B933" s="6" t="n">
        <v>51315</v>
      </c>
      <c r="C933" s="6" t="inlineStr">
        <is>
          <t>Sub-Contract Labour - PRD</t>
        </is>
      </c>
      <c r="D933" s="6" t="inlineStr">
        <is>
          <t>Payable Invoice</t>
        </is>
      </c>
      <c r="E933" s="37" t="n">
        <v>46239</v>
      </c>
      <c r="F933" s="6" t="inlineStr">
        <is>
          <t>HEADROOM AUDIO VISUAL PTY LTD</t>
        </is>
      </c>
      <c r="G933" s="39" t="n">
        <v>320</v>
      </c>
      <c r="H933" s="39" t="n">
        <v>0</v>
      </c>
      <c r="I933" s="6" t="inlineStr">
        <is>
          <t>26071303 - Ventia - Melbourne Office Event - 30.7.26 [PRD]</t>
        </is>
      </c>
      <c r="J933" s="6" t="inlineStr">
        <is>
          <t>INV-0016 - Equipment hires for 26071303 Ventia MEL Office 30.7.26 [MH App]</t>
        </is>
      </c>
      <c r="K933" s="6" t="inlineStr">
        <is>
          <t>INV-0016 - Equipment hires for 26071303 Ventia MEL Office 30.7.26 [MH App]</t>
        </is>
      </c>
      <c r="L933" s="6" t="inlineStr">
        <is>
          <t>HEADROOM AUDIO VISUAL PTY LTD - 31/7 - Bump Out Crew 2 - 1600 - 1800</t>
        </is>
      </c>
      <c r="M933" s="6" t="inlineStr">
        <is>
          <t>PRODUCTION</t>
        </is>
      </c>
    </row>
    <row r="934">
      <c r="A934" s="6" t="n">
        <v>51315</v>
      </c>
      <c r="B934" s="6" t="n">
        <v>51315</v>
      </c>
      <c r="C934" s="6" t="inlineStr">
        <is>
          <t>Sub-Contract Labour - PRD</t>
        </is>
      </c>
      <c r="D934" s="6" t="inlineStr">
        <is>
          <t>Payable Invoice</t>
        </is>
      </c>
      <c r="E934" s="37" t="n">
        <v>46239</v>
      </c>
      <c r="F934" s="6" t="inlineStr">
        <is>
          <t>HEADROOM AUDIO VISUAL PTY LTD</t>
        </is>
      </c>
      <c r="G934" s="39" t="n">
        <v>160</v>
      </c>
      <c r="H934" s="39" t="n">
        <v>0</v>
      </c>
      <c r="I934" s="6" t="inlineStr">
        <is>
          <t>26071303 - Ventia - Melbourne Office Event - 30.7.26 [PRD]</t>
        </is>
      </c>
      <c r="J934" s="6" t="inlineStr">
        <is>
          <t>INV-0016 - Equipment hires for 26071303 Ventia MEL Office 30.7.26 [MH App]</t>
        </is>
      </c>
      <c r="K934" s="6" t="inlineStr">
        <is>
          <t>INV-0016 - Equipment hires for 26071303 Ventia MEL Office 30.7.26 [MH App]</t>
        </is>
      </c>
      <c r="L934" s="6" t="inlineStr">
        <is>
          <t>HEADROOM AUDIO VISUAL PTY LTD - 31/7 - Gear Deprep &amp; Unload</t>
        </is>
      </c>
      <c r="M934" s="6" t="inlineStr">
        <is>
          <t>PRODUCTION</t>
        </is>
      </c>
    </row>
    <row r="935">
      <c r="A935" s="6" t="n">
        <v>51315</v>
      </c>
      <c r="B935" s="6" t="n">
        <v>51315</v>
      </c>
      <c r="C935" s="6" t="inlineStr">
        <is>
          <t>Sub-Contract Labour - PRD</t>
        </is>
      </c>
      <c r="D935" s="6" t="inlineStr">
        <is>
          <t>Payable Invoice</t>
        </is>
      </c>
      <c r="E935" s="37" t="n">
        <v>46240</v>
      </c>
      <c r="F935" s="6" t="inlineStr">
        <is>
          <t>HEADROOM AUDIO VISUAL PTY LTD</t>
        </is>
      </c>
      <c r="G935" s="39" t="n">
        <v>320</v>
      </c>
      <c r="H935" s="39" t="n">
        <v>0</v>
      </c>
      <c r="I935" s="6" t="inlineStr">
        <is>
          <t>26061106 - TLC Full Year Results MEL [PRD]</t>
        </is>
      </c>
      <c r="J935" s="6" t="inlineStr">
        <is>
          <t>INV-0017 - Equipment and Services hire for 26061106 TLC FY Results MEL 19.8.26 [MH App]</t>
        </is>
      </c>
      <c r="K935" s="6" t="inlineStr">
        <is>
          <t>INV-0017 - Equipment and Services hire for 26061106 TLC FY Results MEL 19.8.26 [MH App]</t>
        </is>
      </c>
      <c r="L935" s="6" t="inlineStr">
        <is>
          <t>HEADROOM AUDIO VISUAL PTY LTD - 18th Aug | Prep &amp; Bump In Crew (1 Crew - 12:00 to 1600</t>
        </is>
      </c>
      <c r="M935" s="6" t="inlineStr">
        <is>
          <t>PRODUCTION</t>
        </is>
      </c>
    </row>
    <row r="936">
      <c r="A936" s="6" t="n">
        <v>51315</v>
      </c>
      <c r="B936" s="6" t="n">
        <v>51315</v>
      </c>
      <c r="C936" s="6" t="inlineStr">
        <is>
          <t>Sub-Contract Labour - PRD</t>
        </is>
      </c>
      <c r="D936" s="6" t="inlineStr">
        <is>
          <t>Payable Invoice</t>
        </is>
      </c>
      <c r="E936" s="37" t="n">
        <v>46240</v>
      </c>
      <c r="F936" s="6" t="inlineStr">
        <is>
          <t>HEADROOM AUDIO VISUAL PTY LTD</t>
        </is>
      </c>
      <c r="G936" s="39" t="n">
        <v>480</v>
      </c>
      <c r="H936" s="39" t="n">
        <v>0</v>
      </c>
      <c r="I936" s="6" t="inlineStr">
        <is>
          <t>26061106 - TLC Full Year Results MEL [PRD]</t>
        </is>
      </c>
      <c r="J936" s="6" t="inlineStr">
        <is>
          <t>INV-0017 - Equipment and Services hire for 26061106 TLC FY Results MEL 19.8.26 [MH App]</t>
        </is>
      </c>
      <c r="K936" s="6" t="inlineStr">
        <is>
          <t>INV-0017 - Equipment and Services hire for 26061106 TLC FY Results MEL 19.8.26 [MH App]</t>
        </is>
      </c>
      <c r="L936" s="6" t="inlineStr">
        <is>
          <t xml:space="preserve">HEADROOM AUDIO VISUAL PTY LTD - 18th Aug | Recording (16:00 - 20:00) </t>
        </is>
      </c>
      <c r="M936" s="6" t="inlineStr">
        <is>
          <t>PRODUCTION</t>
        </is>
      </c>
    </row>
    <row r="937">
      <c r="A937" s="6" t="n">
        <v>51315</v>
      </c>
      <c r="B937" s="6" t="n">
        <v>51315</v>
      </c>
      <c r="C937" s="6" t="inlineStr">
        <is>
          <t>Sub-Contract Labour - PRD</t>
        </is>
      </c>
      <c r="D937" s="6" t="inlineStr">
        <is>
          <t>Payable Invoice</t>
        </is>
      </c>
      <c r="E937" s="37" t="n">
        <v>46240</v>
      </c>
      <c r="F937" s="6" t="inlineStr">
        <is>
          <t>HEADROOM AUDIO VISUAL PTY LTD</t>
        </is>
      </c>
      <c r="G937" s="39" t="n">
        <v>480</v>
      </c>
      <c r="H937" s="39" t="n">
        <v>0</v>
      </c>
      <c r="I937" s="6" t="inlineStr">
        <is>
          <t>26061106 - TLC Full Year Results MEL [PRD]</t>
        </is>
      </c>
      <c r="J937" s="6" t="inlineStr">
        <is>
          <t>INV-0017 - Equipment and Services hire for 26061106 TLC FY Results MEL 19.8.26 [MH App]</t>
        </is>
      </c>
      <c r="K937" s="6" t="inlineStr">
        <is>
          <t>INV-0017 - Equipment and Services hire for 26061106 TLC FY Results MEL 19.8.26 [MH App]</t>
        </is>
      </c>
      <c r="L937" s="6" t="inlineStr">
        <is>
          <t>HEADROOM AUDIO VISUAL PTY LTD - 19th Aug | Audio Operator - 0800 - 1200</t>
        </is>
      </c>
      <c r="M937" s="6" t="inlineStr">
        <is>
          <t>PRODUCTION</t>
        </is>
      </c>
    </row>
    <row r="938">
      <c r="A938" s="6" t="n">
        <v>51315</v>
      </c>
      <c r="B938" s="6" t="n">
        <v>51315</v>
      </c>
      <c r="C938" s="6" t="inlineStr">
        <is>
          <t>Sub-Contract Labour - PRD</t>
        </is>
      </c>
      <c r="D938" s="6" t="inlineStr">
        <is>
          <t>Payable Invoice</t>
        </is>
      </c>
      <c r="E938" s="37" t="n">
        <v>46240</v>
      </c>
      <c r="F938" s="6" t="inlineStr">
        <is>
          <t>HEADROOM AUDIO VISUAL PTY LTD</t>
        </is>
      </c>
      <c r="G938" s="39" t="n">
        <v>240</v>
      </c>
      <c r="H938" s="39" t="n">
        <v>0</v>
      </c>
      <c r="I938" s="6" t="inlineStr">
        <is>
          <t>26061106 - TLC Full Year Results MEL [PRD]</t>
        </is>
      </c>
      <c r="J938" s="6" t="inlineStr">
        <is>
          <t>INV-0017 - Equipment and Services hire for 26061106 TLC FY Results MEL 19.8.26 [MH App]</t>
        </is>
      </c>
      <c r="K938" s="6" t="inlineStr">
        <is>
          <t>INV-0017 - Equipment and Services hire for 26061106 TLC FY Results MEL 19.8.26 [MH App]</t>
        </is>
      </c>
      <c r="L938" s="6" t="inlineStr">
        <is>
          <t>HEADROOM AUDIO VISUAL PTY LTD - 19th Aug | Bump Out Crew (1 Crew -1 200 -1500)</t>
        </is>
      </c>
      <c r="M938" s="6" t="inlineStr">
        <is>
          <t>PRODUCTION</t>
        </is>
      </c>
    </row>
    <row r="939">
      <c r="A939" s="6" t="n">
        <v>51315</v>
      </c>
      <c r="B939" s="6" t="n">
        <v>51315</v>
      </c>
      <c r="C939" s="6" t="inlineStr">
        <is>
          <t>Sub-Contract Labour - PRD</t>
        </is>
      </c>
      <c r="D939" s="6" t="inlineStr">
        <is>
          <t>Payable Invoice</t>
        </is>
      </c>
      <c r="E939" s="37" t="n">
        <v>46248</v>
      </c>
      <c r="F939" s="6" t="inlineStr">
        <is>
          <t>WordBirds Pty Ltd</t>
        </is>
      </c>
      <c r="G939" s="39" t="n">
        <v>805</v>
      </c>
      <c r="H939" s="39" t="n">
        <v>0</v>
      </c>
      <c r="I939" s="6" t="inlineStr">
        <is>
          <t>26052702 - ASX - FYR - 13.8.26 [PRD]</t>
        </is>
      </c>
      <c r="J939" s="6" t="inlineStr">
        <is>
          <t>INV-1971 - Services hire for 26052702 ASX FYR26 13.8.26 [MH App]</t>
        </is>
      </c>
      <c r="K939" s="6" t="inlineStr">
        <is>
          <t>INV-1971 - Services hire for 26052702 ASX FYR26 13.8.26 [MH App]</t>
        </is>
      </c>
      <c r="L939" s="6" t="inlineStr">
        <is>
          <t>WordBirds Pty Ltd - 12/08/26: 0930-1530 Bump in &amp; Rehearsal Half Day 
(minimum 6 hour call)</t>
        </is>
      </c>
      <c r="M939" s="6" t="inlineStr">
        <is>
          <t>PRODUCTION</t>
        </is>
      </c>
    </row>
    <row r="940">
      <c r="A940" s="6" t="n">
        <v>51315</v>
      </c>
      <c r="B940" s="6" t="n">
        <v>51315</v>
      </c>
      <c r="C940" s="6" t="inlineStr">
        <is>
          <t>Sub-Contract Labour - PRD</t>
        </is>
      </c>
      <c r="D940" s="6" t="inlineStr">
        <is>
          <t>Payable Invoice</t>
        </is>
      </c>
      <c r="E940" s="37" t="n">
        <v>46248</v>
      </c>
      <c r="F940" s="6" t="inlineStr">
        <is>
          <t>WordBirds Pty Ltd</t>
        </is>
      </c>
      <c r="G940" s="39" t="n">
        <v>60</v>
      </c>
      <c r="H940" s="39" t="n">
        <v>0</v>
      </c>
      <c r="I940" s="6" t="inlineStr">
        <is>
          <t>26052702 - ASX - FYR - 13.8.26 [PRD]</t>
        </is>
      </c>
      <c r="J940" s="6" t="inlineStr">
        <is>
          <t>INV-1971 - Services hire for 26052702 ASX FYR26 13.8.26 [MH App]</t>
        </is>
      </c>
      <c r="K940" s="6" t="inlineStr">
        <is>
          <t>INV-1971 - Services hire for 26052702 ASX FYR26 13.8.26 [MH App]</t>
        </is>
      </c>
      <c r="L940" s="6" t="inlineStr">
        <is>
          <t>WordBirds Pty Ltd - Overtime: 1530-1600</t>
        </is>
      </c>
      <c r="M940" s="6" t="inlineStr">
        <is>
          <t>PRODUCTION</t>
        </is>
      </c>
    </row>
    <row r="941">
      <c r="A941" s="6" t="n">
        <v>51315</v>
      </c>
      <c r="B941" s="6" t="n">
        <v>51315</v>
      </c>
      <c r="C941" s="6" t="inlineStr">
        <is>
          <t>Sub-Contract Labour - PRD</t>
        </is>
      </c>
      <c r="D941" s="6" t="inlineStr">
        <is>
          <t>Payable Invoice</t>
        </is>
      </c>
      <c r="E941" s="37" t="n">
        <v>46248</v>
      </c>
      <c r="F941" s="6" t="inlineStr">
        <is>
          <t>WordBirds Pty Ltd</t>
        </is>
      </c>
      <c r="G941" s="39" t="n">
        <v>805</v>
      </c>
      <c r="H941" s="39" t="n">
        <v>0</v>
      </c>
      <c r="I941" s="6" t="inlineStr">
        <is>
          <t>26052702 - ASX - FYR - 13.8.26 [PRD]</t>
        </is>
      </c>
      <c r="J941" s="6" t="inlineStr">
        <is>
          <t>INV-1971 - Services hire for 26052702 ASX FYR26 13.8.26 [MH App]</t>
        </is>
      </c>
      <c r="K941" s="6" t="inlineStr">
        <is>
          <t>INV-1971 - Services hire for 26052702 ASX FYR26 13.8.26 [MH App]</t>
        </is>
      </c>
      <c r="L941" s="6" t="inlineStr">
        <is>
          <t>WordBirds Pty Ltd - 13/08/26: 0830-1330 FY Results Bump out Half Day 
(minimum 6 hour call)</t>
        </is>
      </c>
      <c r="M941" s="6" t="inlineStr">
        <is>
          <t>PRODUCTION</t>
        </is>
      </c>
    </row>
    <row r="942">
      <c r="A942" s="6" t="n">
        <v>51315</v>
      </c>
      <c r="B942" s="6" t="n">
        <v>51315</v>
      </c>
      <c r="C942" s="6" t="inlineStr">
        <is>
          <t>Sub-Contract Labour - PRD</t>
        </is>
      </c>
      <c r="D942" s="6" t="inlineStr">
        <is>
          <t>Payable Invoice</t>
        </is>
      </c>
      <c r="E942" s="37" t="n">
        <v>46248</v>
      </c>
      <c r="F942" s="6" t="inlineStr">
        <is>
          <t>WordBirds Pty Ltd</t>
        </is>
      </c>
      <c r="G942" s="39" t="n">
        <v>390</v>
      </c>
      <c r="H942" s="39" t="n">
        <v>0</v>
      </c>
      <c r="I942" s="6" t="inlineStr">
        <is>
          <t>26052702 - ASX - FYR - 13.8.26 [PRD]</t>
        </is>
      </c>
      <c r="J942" s="6" t="inlineStr">
        <is>
          <t>INV-1971 - Services hire for 26052702 ASX FYR26 13.8.26 [MH App]</t>
        </is>
      </c>
      <c r="K942" s="6" t="inlineStr">
        <is>
          <t>INV-1971 - Services hire for 26052702 ASX FYR26 13.8.26 [MH App]</t>
        </is>
      </c>
      <c r="L942" s="6" t="inlineStr">
        <is>
          <t>WordBirds Pty Ltd - Extra: 15" On-Camera Unit at $195/unit per day</t>
        </is>
      </c>
      <c r="M942" s="6" t="inlineStr">
        <is>
          <t>PRODUCTION</t>
        </is>
      </c>
    </row>
    <row r="943">
      <c r="A943" s="6" t="n">
        <v>51315</v>
      </c>
      <c r="B943" s="6" t="n">
        <v>51315</v>
      </c>
      <c r="C943" s="6" t="inlineStr">
        <is>
          <t>Sub-Contract Labour - PRD</t>
        </is>
      </c>
      <c r="D943" s="6" t="inlineStr">
        <is>
          <t>Payable Invoice</t>
        </is>
      </c>
      <c r="E943" s="37" t="n">
        <v>46261</v>
      </c>
      <c r="F943" s="6" t="inlineStr">
        <is>
          <t>HEADROOM AUDIO VISUAL PTY LTD</t>
        </is>
      </c>
      <c r="G943" s="39" t="n">
        <v>320</v>
      </c>
      <c r="H943" s="39" t="n">
        <v>0</v>
      </c>
      <c r="I943" s="6" t="inlineStr">
        <is>
          <t>2606904 - Symal - FYR26 (Melb) - 24.8.26 [PRD]</t>
        </is>
      </c>
      <c r="J943" s="6" t="inlineStr">
        <is>
          <t>INV-0024 - Equipment hires for 2606904 Symal MEL FYR26 24.8.26 [MH App]</t>
        </is>
      </c>
      <c r="K943" s="6" t="inlineStr">
        <is>
          <t>INV-0024 - Equipment hires for 2606904 Symal MEL FYR26 24.8.26 [MH App]</t>
        </is>
      </c>
      <c r="L943" s="6" t="inlineStr">
        <is>
          <t>HEADROOM AUDIO VISUAL PTY LTD - Labour - Bump in 24th August 1200 - 1600</t>
        </is>
      </c>
      <c r="M943" s="6" t="inlineStr">
        <is>
          <t>PRODUCTION</t>
        </is>
      </c>
    </row>
    <row r="944">
      <c r="A944" s="6" t="n">
        <v>51315</v>
      </c>
      <c r="B944" s="6" t="n">
        <v>51315</v>
      </c>
      <c r="C944" s="6" t="inlineStr">
        <is>
          <t>Sub-Contract Labour - PRD</t>
        </is>
      </c>
      <c r="D944" s="6" t="inlineStr">
        <is>
          <t>Payable Invoice</t>
        </is>
      </c>
      <c r="E944" s="37" t="n">
        <v>46261</v>
      </c>
      <c r="F944" s="6" t="inlineStr">
        <is>
          <t>HEADROOM AUDIO VISUAL PTY LTD</t>
        </is>
      </c>
      <c r="G944" s="39" t="n">
        <v>420</v>
      </c>
      <c r="H944" s="39" t="n">
        <v>0</v>
      </c>
      <c r="I944" s="6" t="inlineStr">
        <is>
          <t>2606904 - Symal - FYR26 (Melb) - 24.8.26 [PRD]</t>
        </is>
      </c>
      <c r="J944" s="6" t="inlineStr">
        <is>
          <t>INV-0024 - Equipment hires for 2606904 Symal MEL FYR26 24.8.26 [MH App]</t>
        </is>
      </c>
      <c r="K944" s="6" t="inlineStr">
        <is>
          <t>INV-0024 - Equipment hires for 2606904 Symal MEL FYR26 24.8.26 [MH App]</t>
        </is>
      </c>
      <c r="L944" s="6" t="inlineStr">
        <is>
          <t>HEADROOM AUDIO VISUAL PTY LTD - Labour - Audio Operator 25th August 0700 - 1030</t>
        </is>
      </c>
      <c r="M944" s="6" t="inlineStr">
        <is>
          <t>PRODUCTION</t>
        </is>
      </c>
    </row>
    <row r="945">
      <c r="A945" s="6" t="n">
        <v>51315</v>
      </c>
      <c r="B945" s="6" t="n">
        <v>51315</v>
      </c>
      <c r="C945" s="6" t="inlineStr">
        <is>
          <t>Sub-Contract Labour - PRD</t>
        </is>
      </c>
      <c r="D945" s="6" t="inlineStr">
        <is>
          <t>Payable Invoice</t>
        </is>
      </c>
      <c r="E945" s="37" t="n">
        <v>46261</v>
      </c>
      <c r="F945" s="6" t="inlineStr">
        <is>
          <t>HEADROOM AUDIO VISUAL PTY LTD</t>
        </is>
      </c>
      <c r="G945" s="39" t="n">
        <v>200</v>
      </c>
      <c r="H945" s="39" t="n">
        <v>0</v>
      </c>
      <c r="I945" s="6" t="inlineStr">
        <is>
          <t>2606904 - Symal - FYR26 (Melb) - 24.8.26 [PRD]</t>
        </is>
      </c>
      <c r="J945" s="6" t="inlineStr">
        <is>
          <t>INV-0024 - Equipment hires for 2606904 Symal MEL FYR26 24.8.26 [MH App]</t>
        </is>
      </c>
      <c r="K945" s="6" t="inlineStr">
        <is>
          <t>INV-0024 - Equipment hires for 2606904 Symal MEL FYR26 24.8.26 [MH App]</t>
        </is>
      </c>
      <c r="L945" s="6" t="inlineStr">
        <is>
          <t>HEADROOM AUDIO VISUAL PTY LTD - Labour - Bump Out 25th August 1030 - 1300</t>
        </is>
      </c>
      <c r="M945" s="6" t="inlineStr">
        <is>
          <t>PRODUCTION</t>
        </is>
      </c>
    </row>
    <row r="946">
      <c r="A946" s="6" t="n">
        <v>51315</v>
      </c>
      <c r="B946" s="6" t="n">
        <v>51315</v>
      </c>
      <c r="C946" s="6" t="inlineStr">
        <is>
          <t>Sub-Contract Labour - PRD</t>
        </is>
      </c>
      <c r="D946" s="6" t="inlineStr">
        <is>
          <t>Payable Invoice</t>
        </is>
      </c>
      <c r="E946" s="37" t="n">
        <v>46261</v>
      </c>
      <c r="F946" s="6" t="inlineStr">
        <is>
          <t>Austage Melbourne Pty Ltd</t>
        </is>
      </c>
      <c r="G946" s="39" t="n">
        <v>4770</v>
      </c>
      <c r="H946" s="39" t="n">
        <v>0</v>
      </c>
      <c r="I946" s="6" t="inlineStr">
        <is>
          <t>26073111 - Downer - FYR &amp; Employee Webcast - 25.8.26 [PRD]</t>
        </is>
      </c>
      <c r="J946" s="6" t="inlineStr">
        <is>
          <t>INV10601 - Equipment hires for 26073111 Downer FYR &amp; Employee Webcast 25.8.26 [MH App]</t>
        </is>
      </c>
      <c r="K946" s="6" t="inlineStr">
        <is>
          <t>INV10601 - Equipment hires for 26073111 Downer FYR &amp; Employee Webcast 25.8.26 [MH App]</t>
        </is>
      </c>
      <c r="L946" s="6" t="inlineStr">
        <is>
          <t>Austage Melbourne Pty Ltd - Labour</t>
        </is>
      </c>
      <c r="M946" s="6" t="inlineStr">
        <is>
          <t>PRODUCTION</t>
        </is>
      </c>
    </row>
    <row r="947">
      <c r="A947" s="6" t="n">
        <v>51315</v>
      </c>
      <c r="B947" s="6" t="n">
        <v>51315</v>
      </c>
      <c r="C947" s="6" t="inlineStr">
        <is>
          <t>Sub-Contract Labour - PRD</t>
        </is>
      </c>
      <c r="D947" s="6" t="inlineStr">
        <is>
          <t>Payable Invoice</t>
        </is>
      </c>
      <c r="E947" s="37" t="n">
        <v>46261</v>
      </c>
      <c r="F947" s="6" t="inlineStr">
        <is>
          <t>Austage Melbourne Pty Ltd</t>
        </is>
      </c>
      <c r="G947" s="39" t="n">
        <v>200</v>
      </c>
      <c r="H947" s="39" t="n">
        <v>0</v>
      </c>
      <c r="I947" s="6" t="inlineStr">
        <is>
          <t>26073111 - Downer - FYR &amp; Employee Webcast - 25.8.26 [PRD]</t>
        </is>
      </c>
      <c r="J947" s="6" t="inlineStr">
        <is>
          <t>INV10601 - Equipment hires for 26073111 Downer FYR &amp; Employee Webcast 25.8.26 [MH App]</t>
        </is>
      </c>
      <c r="K947" s="6" t="inlineStr">
        <is>
          <t>INV10601 - Equipment hires for 26073111 Downer FYR &amp; Employee Webcast 25.8.26 [MH App]</t>
        </is>
      </c>
      <c r="L947" s="6" t="inlineStr">
        <is>
          <t>Austage Melbourne Pty Ltd - Sales</t>
        </is>
      </c>
      <c r="M947" s="6" t="inlineStr">
        <is>
          <t>PRODUCTION</t>
        </is>
      </c>
    </row>
    <row r="948">
      <c r="A948" s="6" t="n">
        <v>51315</v>
      </c>
      <c r="B948" s="6" t="n">
        <v>51315</v>
      </c>
      <c r="C948" s="6" t="inlineStr">
        <is>
          <t>Sub-Contract Labour - PRD</t>
        </is>
      </c>
      <c r="D948" s="6" t="inlineStr">
        <is>
          <t>Payable Invoice</t>
        </is>
      </c>
      <c r="E948" s="37" t="n">
        <v>46261</v>
      </c>
      <c r="F948" s="6" t="inlineStr">
        <is>
          <t>Austage Melbourne Pty Ltd</t>
        </is>
      </c>
      <c r="G948" s="39" t="n">
        <v>289.3</v>
      </c>
      <c r="H948" s="39" t="n">
        <v>0</v>
      </c>
      <c r="I948" s="6" t="inlineStr">
        <is>
          <t>26073111 - Downer - FYR &amp; Employee Webcast - 25.8.26 [PRD]</t>
        </is>
      </c>
      <c r="J948" s="6" t="inlineStr">
        <is>
          <t>INV10601 - Equipment hires for 26073111 Downer FYR &amp; Employee Webcast 25.8.26 [MH App]</t>
        </is>
      </c>
      <c r="K948" s="6" t="inlineStr">
        <is>
          <t>INV10601 - Equipment hires for 26073111 Downer FYR &amp; Employee Webcast 25.8.26 [MH App]</t>
        </is>
      </c>
      <c r="L948" s="6" t="inlineStr">
        <is>
          <t xml:space="preserve">Austage Melbourne Pty Ltd - Event Management </t>
        </is>
      </c>
      <c r="M948" s="6" t="inlineStr">
        <is>
          <t>PRODUCTION</t>
        </is>
      </c>
    </row>
    <row r="949">
      <c r="A949" s="6" t="n">
        <v>51315</v>
      </c>
      <c r="B949" s="6" t="n">
        <v>51315</v>
      </c>
      <c r="C949" s="6" t="inlineStr">
        <is>
          <t>Sub-Contract Labour - PRD</t>
        </is>
      </c>
      <c r="D949" s="6" t="inlineStr">
        <is>
          <t>Payable Invoice</t>
        </is>
      </c>
      <c r="E949" s="37" t="n">
        <v>46265</v>
      </c>
      <c r="F949" s="6" t="inlineStr">
        <is>
          <t>Vast AV Pty Ltd</t>
        </is>
      </c>
      <c r="G949" s="39" t="n">
        <v>1170</v>
      </c>
      <c r="H949" s="39" t="n">
        <v>0</v>
      </c>
      <c r="I949" s="6" t="inlineStr">
        <is>
          <t>2606903 - Virgin FY26 Results [PRD]</t>
        </is>
      </c>
      <c r="J949" s="6" t="inlineStr">
        <is>
          <t>INV01246 - Equipment &amp; Services hire for 2606903 Virgin BNE FYR26 28.8.26 [MH App]</t>
        </is>
      </c>
      <c r="K949" s="6" t="inlineStr">
        <is>
          <t>INV01246 - Equipment &amp; Services hire for 2606903 Virgin BNE FYR26 28.8.26 [MH App]</t>
        </is>
      </c>
      <c r="L949" s="6" t="inlineStr">
        <is>
          <t>Vast AV Pty Ltd - Labour</t>
        </is>
      </c>
      <c r="M949" s="6" t="inlineStr">
        <is>
          <t>PRODUCTION</t>
        </is>
      </c>
    </row>
    <row r="950">
      <c r="A950" s="6" t="n">
        <v>51315</v>
      </c>
      <c r="B950" s="6" t="n">
        <v>51315</v>
      </c>
      <c r="C950" s="6" t="inlineStr">
        <is>
          <t>Sub-Contract Labour - PRD</t>
        </is>
      </c>
      <c r="D950" s="6" t="inlineStr">
        <is>
          <t>Payable Invoice</t>
        </is>
      </c>
      <c r="E950" s="37" t="n">
        <v>46265</v>
      </c>
      <c r="F950" s="6" t="inlineStr">
        <is>
          <t>WordBirds Pty Ltd</t>
        </is>
      </c>
      <c r="G950" s="39" t="n">
        <v>725</v>
      </c>
      <c r="H950" s="39" t="n">
        <v>0</v>
      </c>
      <c r="I950" s="6" t="inlineStr">
        <is>
          <t>26071501 - Ventia - Half Year Results Briefing - 24.8.26 [PRD]</t>
        </is>
      </c>
      <c r="J950" s="6" t="inlineStr">
        <is>
          <t>INV-1978 - Services hire for 26071501 Ventira HYR Briefing 24.8.26 [MH App]</t>
        </is>
      </c>
      <c r="K950" s="6" t="inlineStr">
        <is>
          <t>INV-1978 - Services hire for 26071501 Ventira HYR Briefing 24.8.26 [MH App]</t>
        </is>
      </c>
      <c r="L950" s="6" t="inlineStr">
        <is>
          <t>WordBirds Pty Ltd - 24/08/26: 0800-1400
Half Day (minimum 6 hour call)</t>
        </is>
      </c>
      <c r="M950" s="6" t="inlineStr">
        <is>
          <t>PRODUCTION</t>
        </is>
      </c>
    </row>
    <row r="951">
      <c r="A951" s="6" t="n">
        <v>51325</v>
      </c>
      <c r="B951" s="6" t="n">
        <v>51325</v>
      </c>
      <c r="C951" s="6" t="inlineStr">
        <is>
          <t>Sub-Contract Labour - INTEGRATION</t>
        </is>
      </c>
      <c r="D951" s="6" t="inlineStr">
        <is>
          <t>Payable Invoice</t>
        </is>
      </c>
      <c r="E951" s="37" t="n">
        <v>46213</v>
      </c>
      <c r="F951" s="6" t="inlineStr">
        <is>
          <t>Dicker Data</t>
        </is>
      </c>
      <c r="G951" s="39" t="n">
        <v>486</v>
      </c>
      <c r="H951" s="39" t="n">
        <v>0</v>
      </c>
      <c r="I951" s="6" t="inlineStr">
        <is>
          <t>26051301 - HP-BAE | Phone Mod [INT]</t>
        </is>
      </c>
      <c r="J951" s="6" t="inlineStr">
        <is>
          <t>INV7620669 &amp; 7620669AA - Equipment Purchase for 26051301 BAE Push-to-Talk Phone Modification [Q-1669205 - PO-00016898]</t>
        </is>
      </c>
      <c r="K951" s="6" t="inlineStr">
        <is>
          <t>INV7620669 &amp; 7620669AA - Equipment Purchase for 26051301 BAE Push-to-Talk Phone Modification [Q-1669205 - PO-00016898]</t>
        </is>
      </c>
      <c r="L951" s="6" t="inlineStr">
        <is>
          <t>Dicker Data - HP POLY PROFESSIONAL SERVICE CUSTOM OFFER EXCLUDES T&amp;E USE W/IMPLEMENTATION/UPGRADE
100USD</t>
        </is>
      </c>
      <c r="M951" s="6" t="inlineStr">
        <is>
          <t>INTEGRATION</t>
        </is>
      </c>
    </row>
    <row r="952">
      <c r="A952" s="6" t="n">
        <v>51325</v>
      </c>
      <c r="B952" s="6" t="n">
        <v>51325</v>
      </c>
      <c r="C952" s="6" t="inlineStr">
        <is>
          <t>Sub-Contract Labour - INTEGRATION</t>
        </is>
      </c>
      <c r="D952" s="6" t="inlineStr">
        <is>
          <t>Payable Invoice</t>
        </is>
      </c>
      <c r="E952" s="37" t="n">
        <v>46220</v>
      </c>
      <c r="F952" s="6" t="inlineStr">
        <is>
          <t>The AVIT Group</t>
        </is>
      </c>
      <c r="G952" s="39" t="n">
        <v>2400</v>
      </c>
      <c r="H952" s="39" t="n">
        <v>0</v>
      </c>
      <c r="I952" s="6" t="inlineStr">
        <is>
          <t>2605806 - Aware Super AV Fitout @ 555 Collins Street MEL [INT]</t>
        </is>
      </c>
      <c r="J952" s="6" t="inlineStr">
        <is>
          <t>INV015180018 - Equipment and Services for 2605806 Aware Super @555 Collins St MEL [Q-53624000014553155 - PO-00016901] JS App</t>
        </is>
      </c>
      <c r="K952" s="6" t="inlineStr">
        <is>
          <t>INV015180018 - Equipment and Services for 2605806 Aware Super @555 Collins St MEL [Q-53624000014553155 - PO-00016901] JS App</t>
        </is>
      </c>
      <c r="L952" s="6" t="inlineStr">
        <is>
          <t>The AVIT Group - Project Management &amp; Admin</t>
        </is>
      </c>
      <c r="M952" s="6" t="inlineStr">
        <is>
          <t>INTEGRATION</t>
        </is>
      </c>
    </row>
    <row r="953">
      <c r="A953" s="6" t="n">
        <v>51325</v>
      </c>
      <c r="B953" s="6" t="n">
        <v>51325</v>
      </c>
      <c r="C953" s="6" t="inlineStr">
        <is>
          <t>Sub-Contract Labour - INTEGRATION</t>
        </is>
      </c>
      <c r="D953" s="6" t="inlineStr">
        <is>
          <t>Payable Invoice</t>
        </is>
      </c>
      <c r="E953" s="37" t="n">
        <v>46220</v>
      </c>
      <c r="F953" s="6" t="inlineStr">
        <is>
          <t>The AVIT Group</t>
        </is>
      </c>
      <c r="G953" s="39" t="n">
        <v>21120.38</v>
      </c>
      <c r="H953" s="39" t="n">
        <v>0</v>
      </c>
      <c r="I953" s="6" t="inlineStr">
        <is>
          <t>2605806 - Aware Super AV Fitout @ 555 Collins Street MEL [INT]</t>
        </is>
      </c>
      <c r="J953" s="6" t="inlineStr">
        <is>
          <t>INV015180018 - Equipment and Services for 2605806 Aware Super @555 Collins St MEL [Q-53624000014553155 - PO-00016901] JS App</t>
        </is>
      </c>
      <c r="K953" s="6" t="inlineStr">
        <is>
          <t>INV015180018 - Equipment and Services for 2605806 Aware Super @555 Collins St MEL [Q-53624000014553155 - PO-00016901] JS App</t>
        </is>
      </c>
      <c r="L953" s="6" t="inlineStr">
        <is>
          <t>The AVIT Group - Installation Labour</t>
        </is>
      </c>
      <c r="M953" s="6" t="inlineStr">
        <is>
          <t>INTEGRATION</t>
        </is>
      </c>
    </row>
    <row r="954">
      <c r="A954" s="6" t="n">
        <v>51325</v>
      </c>
      <c r="B954" s="6" t="n">
        <v>51325</v>
      </c>
      <c r="C954" s="6" t="inlineStr">
        <is>
          <t>Sub-Contract Labour - INTEGRATION</t>
        </is>
      </c>
      <c r="D954" s="6" t="inlineStr">
        <is>
          <t>Payable Invoice</t>
        </is>
      </c>
      <c r="E954" s="37" t="n">
        <v>46220</v>
      </c>
      <c r="F954" s="6" t="inlineStr">
        <is>
          <t>The AVIT Group</t>
        </is>
      </c>
      <c r="G954" s="39" t="n">
        <v>4000</v>
      </c>
      <c r="H954" s="39" t="n">
        <v>0</v>
      </c>
      <c r="I954" s="6" t="inlineStr">
        <is>
          <t>2605806 - Aware Super AV Fitout @ 555 Collins Street MEL [INT]</t>
        </is>
      </c>
      <c r="J954" s="6" t="inlineStr">
        <is>
          <t>INV015180018 - Equipment and Services for 2605806 Aware Super @555 Collins St MEL [Q-53624000014553155 - PO-00016901] JS App</t>
        </is>
      </c>
      <c r="K954" s="6" t="inlineStr">
        <is>
          <t>INV015180018 - Equipment and Services for 2605806 Aware Super @555 Collins St MEL [Q-53624000014553155 - PO-00016901] JS App</t>
        </is>
      </c>
      <c r="L954" s="6" t="inlineStr">
        <is>
          <t>The AVIT Group - Commissioning</t>
        </is>
      </c>
      <c r="M954" s="6" t="inlineStr">
        <is>
          <t>INTEGRATION</t>
        </is>
      </c>
    </row>
    <row r="955">
      <c r="A955" s="6" t="n">
        <v>51325</v>
      </c>
      <c r="B955" s="6" t="n">
        <v>51325</v>
      </c>
      <c r="C955" s="6" t="inlineStr">
        <is>
          <t>Sub-Contract Labour - INTEGRATION</t>
        </is>
      </c>
      <c r="D955" s="6" t="inlineStr">
        <is>
          <t>Payable Invoice</t>
        </is>
      </c>
      <c r="E955" s="37" t="n">
        <v>46220</v>
      </c>
      <c r="F955" s="6" t="inlineStr">
        <is>
          <t>The AVIT Group</t>
        </is>
      </c>
      <c r="G955" s="39" t="n">
        <v>2000</v>
      </c>
      <c r="H955" s="39" t="n">
        <v>0</v>
      </c>
      <c r="I955" s="6" t="inlineStr">
        <is>
          <t>2605806 - Aware Super AV Fitout @ 555 Collins Street MEL [INT]</t>
        </is>
      </c>
      <c r="J955" s="6" t="inlineStr">
        <is>
          <t>INV015180018 - Equipment and Services for 2605806 Aware Super @555 Collins St MEL [Q-53624000014553155 - PO-00016901] JS App</t>
        </is>
      </c>
      <c r="K955" s="6" t="inlineStr">
        <is>
          <t>INV015180018 - Equipment and Services for 2605806 Aware Super @555 Collins St MEL [Q-53624000014553155 - PO-00016901] JS App</t>
        </is>
      </c>
      <c r="L955" s="6" t="inlineStr">
        <is>
          <t>The AVIT Group - Programming</t>
        </is>
      </c>
      <c r="M955" s="6" t="inlineStr">
        <is>
          <t>INTEGRATION</t>
        </is>
      </c>
    </row>
    <row r="956">
      <c r="A956" s="6" t="n">
        <v>51325</v>
      </c>
      <c r="B956" s="6" t="n">
        <v>51325</v>
      </c>
      <c r="C956" s="6" t="inlineStr">
        <is>
          <t>Sub-Contract Labour - INTEGRATION</t>
        </is>
      </c>
      <c r="D956" s="6" t="inlineStr">
        <is>
          <t>Payable Invoice</t>
        </is>
      </c>
      <c r="E956" s="37" t="n">
        <v>46234</v>
      </c>
      <c r="F956" s="6" t="inlineStr">
        <is>
          <t>The AVIT Group</t>
        </is>
      </c>
      <c r="G956" s="39" t="n">
        <v>880</v>
      </c>
      <c r="H956" s="39" t="n">
        <v>0</v>
      </c>
      <c r="I956" s="6" t="inlineStr">
        <is>
          <t>2605806 - Aware Super AV Fitout @ 555 Collins Street MEL [INT]</t>
        </is>
      </c>
      <c r="J956" s="6" t="inlineStr">
        <is>
          <t>INV015180075 - Revisit Labour hire for 2605806 Aware Super Melbourne [JS App]</t>
        </is>
      </c>
      <c r="K956" s="6" t="inlineStr">
        <is>
          <t>INV015180075 - Revisit Labour hire for 2605806 Aware Super Melbourne [JS App]</t>
        </is>
      </c>
      <c r="L956" s="6" t="inlineStr">
        <is>
          <t>The AVIT Group - Installation Labour</t>
        </is>
      </c>
      <c r="M956" s="6" t="inlineStr">
        <is>
          <t>INTEGRATION</t>
        </is>
      </c>
    </row>
    <row r="957">
      <c r="A957" s="6" t="n">
        <v>51325</v>
      </c>
      <c r="B957" s="6" t="n">
        <v>51325</v>
      </c>
      <c r="C957" s="6" t="inlineStr">
        <is>
          <t>Sub-Contract Labour - INTEGRATION</t>
        </is>
      </c>
      <c r="D957" s="6" t="inlineStr">
        <is>
          <t>Payable Invoice</t>
        </is>
      </c>
      <c r="E957" s="37" t="n">
        <v>46234</v>
      </c>
      <c r="F957" s="6" t="inlineStr">
        <is>
          <t>The AVIT Group</t>
        </is>
      </c>
      <c r="G957" s="39" t="n">
        <v>880</v>
      </c>
      <c r="H957" s="39" t="n">
        <v>0</v>
      </c>
      <c r="I957" s="6" t="inlineStr">
        <is>
          <t>2605806 - Aware Super AV Fitout @ 555 Collins Street MEL [INT]</t>
        </is>
      </c>
      <c r="J957" s="6" t="inlineStr">
        <is>
          <t>INV015180075 - Revisit Labour hire for 2605806 Aware Super Melbourne [JS App]</t>
        </is>
      </c>
      <c r="K957" s="6" t="inlineStr">
        <is>
          <t>INV015180075 - Revisit Labour hire for 2605806 Aware Super Melbourne [JS App]</t>
        </is>
      </c>
      <c r="L957" s="6" t="inlineStr">
        <is>
          <t>The AVIT Group - Installation Labour</t>
        </is>
      </c>
      <c r="M957" s="6" t="inlineStr">
        <is>
          <t>INTEGRATION</t>
        </is>
      </c>
    </row>
    <row r="958">
      <c r="A958" s="6" t="n">
        <v>51325</v>
      </c>
      <c r="B958" s="6" t="n">
        <v>51325</v>
      </c>
      <c r="C958" s="6" t="inlineStr">
        <is>
          <t>Sub-Contract Labour - INTEGRATION</t>
        </is>
      </c>
      <c r="D958" s="6" t="inlineStr">
        <is>
          <t>Payable Invoice</t>
        </is>
      </c>
      <c r="E958" s="37" t="n">
        <v>46234</v>
      </c>
      <c r="F958" s="6" t="inlineStr">
        <is>
          <t>The AVIT Group</t>
        </is>
      </c>
      <c r="G958" s="39" t="n">
        <v>150</v>
      </c>
      <c r="H958" s="39" t="n">
        <v>0</v>
      </c>
      <c r="I958" s="6" t="inlineStr">
        <is>
          <t>2605806 - Aware Super AV Fitout @ 555 Collins Street MEL [INT]</t>
        </is>
      </c>
      <c r="J958" s="6" t="inlineStr">
        <is>
          <t>INV015180047 - Labour hire for 2605806 Aware Super Melbourne Rebuild [PO-00016900] JS App</t>
        </is>
      </c>
      <c r="K958" s="6" t="inlineStr">
        <is>
          <t>INV015180047 - Labour hire for 2605806 Aware Super Melbourne Rebuild [PO-00016900] JS App</t>
        </is>
      </c>
      <c r="L958" s="6" t="inlineStr">
        <is>
          <t>The AVIT Group - Project Management &amp; Admin</t>
        </is>
      </c>
      <c r="M958" s="6" t="inlineStr">
        <is>
          <t>INTEGRATION</t>
        </is>
      </c>
    </row>
    <row r="959">
      <c r="A959" s="6" t="n">
        <v>51325</v>
      </c>
      <c r="B959" s="6" t="n">
        <v>51325</v>
      </c>
      <c r="C959" s="6" t="inlineStr">
        <is>
          <t>Sub-Contract Labour - INTEGRATION</t>
        </is>
      </c>
      <c r="D959" s="6" t="inlineStr">
        <is>
          <t>Payable Invoice</t>
        </is>
      </c>
      <c r="E959" s="37" t="n">
        <v>46234</v>
      </c>
      <c r="F959" s="6" t="inlineStr">
        <is>
          <t>The AVIT Group</t>
        </is>
      </c>
      <c r="G959" s="39" t="n">
        <v>1760</v>
      </c>
      <c r="H959" s="39" t="n">
        <v>0</v>
      </c>
      <c r="I959" s="6" t="inlineStr">
        <is>
          <t>2605806 - Aware Super AV Fitout @ 555 Collins Street MEL [INT]</t>
        </is>
      </c>
      <c r="J959" s="6" t="inlineStr">
        <is>
          <t>INV015180047 - Labour hire for 2605806 Aware Super Melbourne Rebuild [PO-00016900] JS App</t>
        </is>
      </c>
      <c r="K959" s="6" t="inlineStr">
        <is>
          <t>INV015180047 - Labour hire for 2605806 Aware Super Melbourne Rebuild [PO-00016900] JS App</t>
        </is>
      </c>
      <c r="L959" s="6" t="inlineStr">
        <is>
          <t>The AVIT Group - Installation Labour</t>
        </is>
      </c>
      <c r="M959" s="6" t="inlineStr">
        <is>
          <t>INTEGRATION</t>
        </is>
      </c>
    </row>
    <row r="960">
      <c r="A960" s="6" t="n">
        <v>51325</v>
      </c>
      <c r="B960" s="6" t="n">
        <v>51325</v>
      </c>
      <c r="C960" s="6" t="inlineStr">
        <is>
          <t>Sub-Contract Labour - INTEGRATION</t>
        </is>
      </c>
      <c r="D960" s="6" t="inlineStr">
        <is>
          <t>Manual Journal</t>
        </is>
      </c>
      <c r="E960" s="37" t="n">
        <v>46234</v>
      </c>
      <c r="F960" s="6" t="n"/>
      <c r="G960" s="39" t="n">
        <v>0</v>
      </c>
      <c r="H960" s="39" t="n">
        <v>55</v>
      </c>
      <c r="I960" s="6" t="inlineStr">
        <is>
          <t>2605804 - City of Sydney Supply of Barco Projector Shutters [INT]</t>
        </is>
      </c>
      <c r="J960" s="6" t="n"/>
      <c r="K960" s="6" t="inlineStr">
        <is>
          <t>#69497</t>
        </is>
      </c>
      <c r="L960" s="6" t="inlineStr">
        <is>
          <t>WIP Journal July 2026 - CoS | Barco Projector Shutters Supply Barco PO-00016871 Labour Expense (INV198300197)</t>
        </is>
      </c>
      <c r="M960" s="6" t="inlineStr">
        <is>
          <t>INTEGRATION</t>
        </is>
      </c>
    </row>
    <row r="961">
      <c r="A961" s="6" t="n">
        <v>51325</v>
      </c>
      <c r="B961" s="6" t="n">
        <v>51325</v>
      </c>
      <c r="C961" s="6" t="inlineStr">
        <is>
          <t>Sub-Contract Labour - INTEGRATION</t>
        </is>
      </c>
      <c r="D961" s="6" t="inlineStr">
        <is>
          <t>Manual Journal</t>
        </is>
      </c>
      <c r="E961" s="37" t="n">
        <v>46234</v>
      </c>
      <c r="F961" s="6" t="n"/>
      <c r="G961" s="39" t="n">
        <v>1344.2</v>
      </c>
      <c r="H961" s="39" t="n">
        <v>0</v>
      </c>
      <c r="I961" s="6" t="inlineStr">
        <is>
          <t>26061501 - DTTL MEL Lv29 Display Supply [INT]</t>
        </is>
      </c>
      <c r="J961" s="6" t="n"/>
      <c r="K961" s="6" t="inlineStr">
        <is>
          <t>#69497</t>
        </is>
      </c>
      <c r="L961" s="6" t="inlineStr">
        <is>
          <t>WIP Journal July 2026 - Display Replacement in Melbourne Lv29 common area PO-00016897 (Labour Expense)</t>
        </is>
      </c>
      <c r="M961" s="6" t="inlineStr">
        <is>
          <t>INTEGRATION</t>
        </is>
      </c>
    </row>
    <row r="962">
      <c r="A962" s="6" t="n">
        <v>51325</v>
      </c>
      <c r="B962" s="6" t="n">
        <v>51325</v>
      </c>
      <c r="C962" s="6" t="inlineStr">
        <is>
          <t>Sub-Contract Labour - INTEGRATION</t>
        </is>
      </c>
      <c r="D962" s="6" t="inlineStr">
        <is>
          <t>Manual Journal</t>
        </is>
      </c>
      <c r="E962" s="37" t="n">
        <v>46234</v>
      </c>
      <c r="F962" s="6" t="n"/>
      <c r="G962" s="39" t="n">
        <v>10485</v>
      </c>
      <c r="H962" s="39" t="n">
        <v>0</v>
      </c>
      <c r="I962" s="6" t="inlineStr">
        <is>
          <t>2605605 - DTTL Hobart AV Fitout [INT]</t>
        </is>
      </c>
      <c r="J962" s="6" t="n"/>
      <c r="K962" s="6" t="inlineStr">
        <is>
          <t>#69497</t>
        </is>
      </c>
      <c r="L962" s="6" t="inlineStr">
        <is>
          <t>WIP Journal July 2026 - DTTL Hobart Office AV Fitout Labour Expense Estimation (Supplier TBC)</t>
        </is>
      </c>
      <c r="M962" s="6" t="inlineStr">
        <is>
          <t>INTEGRATION</t>
        </is>
      </c>
    </row>
    <row r="963">
      <c r="A963" s="6" t="n">
        <v>51325</v>
      </c>
      <c r="B963" s="6" t="n">
        <v>51325</v>
      </c>
      <c r="C963" s="6" t="inlineStr">
        <is>
          <t>Sub-Contract Labour - INTEGRATION</t>
        </is>
      </c>
      <c r="D963" s="6" t="inlineStr">
        <is>
          <t>Manual Journal</t>
        </is>
      </c>
      <c r="E963" s="37" t="n">
        <v>46234</v>
      </c>
      <c r="F963" s="6" t="n"/>
      <c r="G963" s="39" t="n">
        <v>549</v>
      </c>
      <c r="H963" s="39" t="n">
        <v>0</v>
      </c>
      <c r="I963" s="6" t="inlineStr">
        <is>
          <t>26072101 - Aware MEL 17.02 Amp Replacement [INT]</t>
        </is>
      </c>
      <c r="J963" s="6" t="n"/>
      <c r="K963" s="6" t="inlineStr">
        <is>
          <t>#69497</t>
        </is>
      </c>
      <c r="L963" s="6" t="inlineStr">
        <is>
          <t>WIP Journal July 2026 - Aware Super | Amplifier supply and replacement of faulty device in Melbourne 17.02 Labour Expense Estimation (Supplier TBC)</t>
        </is>
      </c>
      <c r="M963" s="6" t="inlineStr">
        <is>
          <t>INTEGRATION</t>
        </is>
      </c>
    </row>
    <row r="964">
      <c r="A964" s="6" t="n">
        <v>51325</v>
      </c>
      <c r="B964" s="6" t="n">
        <v>51325</v>
      </c>
      <c r="C964" s="6" t="inlineStr">
        <is>
          <t>Sub-Contract Labour - INTEGRATION</t>
        </is>
      </c>
      <c r="D964" s="6" t="inlineStr">
        <is>
          <t>Payable Invoice</t>
        </is>
      </c>
      <c r="E964" s="37" t="n">
        <v>46247</v>
      </c>
      <c r="F964" s="6" t="inlineStr">
        <is>
          <t>Fredon Technology Pty Ltd</t>
        </is>
      </c>
      <c r="G964" s="39" t="n">
        <v>500.5</v>
      </c>
      <c r="H964" s="39" t="n">
        <v>0</v>
      </c>
      <c r="I964" s="6" t="inlineStr">
        <is>
          <t>26033006 - DTTL 8PSQ Bluetooth Audio [INT]</t>
        </is>
      </c>
      <c r="J964" s="6" t="inlineStr">
        <is>
          <t>INV11S-26080019 - Equipment purchase for DTTL  8PSQ Bluetooth Audio [V0-0 - PO-00016857] DH to App</t>
        </is>
      </c>
      <c r="K964" s="6" t="inlineStr">
        <is>
          <t>INV11S-26080019 - Equipment purchase for DTTL  8PSQ Bluetooth Audio [V0-0 - PO-00016857] DH to App</t>
        </is>
      </c>
      <c r="L964" s="6" t="inlineStr">
        <is>
          <t>Fredon Technology Pty Ltd - Installation</t>
        </is>
      </c>
      <c r="M964" s="6" t="inlineStr">
        <is>
          <t>INTEGRATION</t>
        </is>
      </c>
    </row>
    <row r="965">
      <c r="A965" s="6" t="n">
        <v>51325</v>
      </c>
      <c r="B965" s="6" t="n">
        <v>51325</v>
      </c>
      <c r="C965" s="6" t="inlineStr">
        <is>
          <t>Sub-Contract Labour - INTEGRATION</t>
        </is>
      </c>
      <c r="D965" s="6" t="inlineStr">
        <is>
          <t>Payable Invoice</t>
        </is>
      </c>
      <c r="E965" s="37" t="n">
        <v>46247</v>
      </c>
      <c r="F965" s="6" t="inlineStr">
        <is>
          <t>Fredon Technology Pty Ltd</t>
        </is>
      </c>
      <c r="G965" s="39" t="n">
        <v>331.7</v>
      </c>
      <c r="H965" s="39" t="n">
        <v>0</v>
      </c>
      <c r="I965" s="6" t="inlineStr">
        <is>
          <t>26033006 - DTTL 8PSQ Bluetooth Audio [INT]</t>
        </is>
      </c>
      <c r="J965" s="6" t="inlineStr">
        <is>
          <t>INV11S-26080019 - Equipment purchase for DTTL  8PSQ Bluetooth Audio [V0-0 - PO-00016857] DH to App</t>
        </is>
      </c>
      <c r="K965" s="6" t="inlineStr">
        <is>
          <t>INV11S-26080019 - Equipment purchase for DTTL  8PSQ Bluetooth Audio [V0-0 - PO-00016857] DH to App</t>
        </is>
      </c>
      <c r="L965" s="6" t="inlineStr">
        <is>
          <t>Fredon Technology Pty Ltd - Management</t>
        </is>
      </c>
      <c r="M965" s="6" t="inlineStr">
        <is>
          <t>INTEGRATION</t>
        </is>
      </c>
    </row>
    <row r="966">
      <c r="A966" s="6" t="n">
        <v>51325</v>
      </c>
      <c r="B966" s="6" t="n">
        <v>51325</v>
      </c>
      <c r="C966" s="6" t="inlineStr">
        <is>
          <t>Sub-Contract Labour - INTEGRATION</t>
        </is>
      </c>
      <c r="D966" s="6" t="inlineStr">
        <is>
          <t>Payable Invoice</t>
        </is>
      </c>
      <c r="E966" s="37" t="n">
        <v>46247</v>
      </c>
      <c r="F966" s="6" t="inlineStr">
        <is>
          <t>Fredon Technology Pty Ltd</t>
        </is>
      </c>
      <c r="G966" s="39" t="n">
        <v>1281.9</v>
      </c>
      <c r="H966" s="39" t="n">
        <v>0</v>
      </c>
      <c r="I966" s="6" t="inlineStr">
        <is>
          <t>26033006 - DTTL 8PSQ Bluetooth Audio [INT]</t>
        </is>
      </c>
      <c r="J966" s="6" t="inlineStr">
        <is>
          <t>INV11S-26080019 - Equipment purchase for DTTL  8PSQ Bluetooth Audio [V0-0 - PO-00016857] DH to App</t>
        </is>
      </c>
      <c r="K966" s="6" t="inlineStr">
        <is>
          <t>INV11S-26080019 - Equipment purchase for DTTL  8PSQ Bluetooth Audio [V0-0 - PO-00016857] DH to App</t>
        </is>
      </c>
      <c r="L966" s="6" t="inlineStr">
        <is>
          <t>Fredon Technology Pty Ltd - Programming</t>
        </is>
      </c>
      <c r="M966" s="6" t="inlineStr">
        <is>
          <t>INTEGRATION</t>
        </is>
      </c>
    </row>
    <row r="967">
      <c r="A967" s="6" t="n">
        <v>51325</v>
      </c>
      <c r="B967" s="6" t="n">
        <v>51325</v>
      </c>
      <c r="C967" s="6" t="inlineStr">
        <is>
          <t>Sub-Contract Labour - INTEGRATION</t>
        </is>
      </c>
      <c r="D967" s="6" t="inlineStr">
        <is>
          <t>Payable Invoice</t>
        </is>
      </c>
      <c r="E967" s="37" t="n">
        <v>46252</v>
      </c>
      <c r="F967" s="6" t="inlineStr">
        <is>
          <t>The AVIT Group</t>
        </is>
      </c>
      <c r="G967" s="39" t="n">
        <v>6719.79</v>
      </c>
      <c r="H967" s="39" t="n">
        <v>0</v>
      </c>
      <c r="I967" s="6" t="inlineStr">
        <is>
          <t>26043003 - PwC Screen Replacements SYD+MEL [INT]</t>
        </is>
      </c>
      <c r="J967" s="6" t="inlineStr">
        <is>
          <t>INV015911103 - Equipment purchase &amp; Services hire for 26043003 PwC MEL Screen Replacement [Q-53624000013693011 - PO-00016883] JS App</t>
        </is>
      </c>
      <c r="K967" s="6" t="inlineStr">
        <is>
          <t>INV015911103 - Equipment purchase &amp; Services hire for 26043003 PwC MEL Screen Replacement [Q-53624000013693011 - PO-00016883] JS App</t>
        </is>
      </c>
      <c r="L967" s="6" t="inlineStr">
        <is>
          <t>The AVIT Group - Installation Labour
The Avit Group</t>
        </is>
      </c>
      <c r="M967" s="6" t="inlineStr">
        <is>
          <t>INTEGRATION</t>
        </is>
      </c>
    </row>
    <row r="968">
      <c r="A968" s="6" t="n">
        <v>51325</v>
      </c>
      <c r="B968" s="6" t="n">
        <v>51325</v>
      </c>
      <c r="C968" s="6" t="inlineStr">
        <is>
          <t>Sub-Contract Labour - INTEGRATION</t>
        </is>
      </c>
      <c r="D968" s="6" t="inlineStr">
        <is>
          <t>Payable Invoice</t>
        </is>
      </c>
      <c r="E968" s="37" t="n">
        <v>46254</v>
      </c>
      <c r="F968" s="6" t="inlineStr">
        <is>
          <t>The AVIT Group</t>
        </is>
      </c>
      <c r="G968" s="39" t="n">
        <v>440</v>
      </c>
      <c r="H968" s="39" t="n">
        <v>0</v>
      </c>
      <c r="I968" s="6" t="inlineStr">
        <is>
          <t>26072101 - Aware_Mel 17.02 Amp Replacement [INT]</t>
        </is>
      </c>
      <c r="J968" s="6" t="inlineStr">
        <is>
          <t>INV016005230 - Sub-contractor labour for 26072101 Aware Super Amp Replacement MEL [Q-53624000015330125 - PO-00016906]</t>
        </is>
      </c>
      <c r="K968" s="6" t="inlineStr">
        <is>
          <t>INV016005230 - Sub-contractor labour for 26072101 Aware Super Amp Replacement MEL [Q-53624000015330125 - PO-00016906]</t>
        </is>
      </c>
      <c r="L968" s="6" t="inlineStr">
        <is>
          <t>The AVIT Group - Installation Labour</t>
        </is>
      </c>
      <c r="M968" s="6" t="inlineStr">
        <is>
          <t>INTEGRATION</t>
        </is>
      </c>
    </row>
    <row r="969">
      <c r="A969" s="6" t="n">
        <v>51325</v>
      </c>
      <c r="B969" s="6" t="n">
        <v>51325</v>
      </c>
      <c r="C969" s="6" t="inlineStr">
        <is>
          <t>Sub-Contract Labour - INTEGRATION</t>
        </is>
      </c>
      <c r="D969" s="6" t="inlineStr">
        <is>
          <t>Payable Invoice</t>
        </is>
      </c>
      <c r="E969" s="37" t="n">
        <v>46258</v>
      </c>
      <c r="F969" s="6" t="inlineStr">
        <is>
          <t>Fredon Technology Pty Ltd</t>
        </is>
      </c>
      <c r="G969" s="39" t="n">
        <v>3995.7</v>
      </c>
      <c r="H969" s="39" t="n">
        <v>0</v>
      </c>
      <c r="I969" s="6" t="inlineStr">
        <is>
          <t>26033003 - DTTL 8PSQ Dream Big Microphones [INT]</t>
        </is>
      </c>
      <c r="J969" s="6" t="inlineStr">
        <is>
          <t>INV11S-26080021 - Equipment purchase for 26033003 DTTL 8PSQ Dream Big Microphones [Q47684_V-0 - PO-00016852] DH to confirm</t>
        </is>
      </c>
      <c r="K969" s="6" t="inlineStr">
        <is>
          <t>INV11S-26080021 - Equipment purchase for 26033003 DTTL 8PSQ Dream Big Microphones [Q47684_V-0 - PO-00016852] DH to confirm</t>
        </is>
      </c>
      <c r="L969" s="6" t="inlineStr">
        <is>
          <t>Fredon Technology Pty Ltd - Installation, Commissioning, Programming &amp; Training</t>
        </is>
      </c>
      <c r="M969" s="6" t="inlineStr">
        <is>
          <t>INTEGRATION</t>
        </is>
      </c>
    </row>
    <row r="970">
      <c r="A970" s="6" t="n">
        <v>51325</v>
      </c>
      <c r="B970" s="6" t="n">
        <v>51325</v>
      </c>
      <c r="C970" s="6" t="inlineStr">
        <is>
          <t>Sub-Contract Labour - INTEGRATION</t>
        </is>
      </c>
      <c r="D970" s="6" t="inlineStr">
        <is>
          <t>Payable Invoice</t>
        </is>
      </c>
      <c r="E970" s="37" t="n">
        <v>46258</v>
      </c>
      <c r="F970" s="6" t="inlineStr">
        <is>
          <t>Fredon Technology Pty Ltd</t>
        </is>
      </c>
      <c r="G970" s="39" t="n">
        <v>845.2</v>
      </c>
      <c r="H970" s="39" t="n">
        <v>0</v>
      </c>
      <c r="I970" s="6" t="inlineStr">
        <is>
          <t>26033003 - DTTL 8PSQ Dream Big Microphones [INT]</t>
        </is>
      </c>
      <c r="J970" s="6" t="inlineStr">
        <is>
          <t>INV11S-26080021 - Equipment purchase for 26033003 DTTL 8PSQ Dream Big Microphones [Q47684_V-0 - PO-00016852] DH to confirm</t>
        </is>
      </c>
      <c r="K970" s="6" t="inlineStr">
        <is>
          <t>INV11S-26080021 - Equipment purchase for 26033003 DTTL 8PSQ Dream Big Microphones [Q47684_V-0 - PO-00016852] DH to confirm</t>
        </is>
      </c>
      <c r="L970" s="6" t="inlineStr">
        <is>
          <t>Fredon Technology Pty Ltd - Coordination &amp; Administration</t>
        </is>
      </c>
      <c r="M970" s="6" t="inlineStr">
        <is>
          <t>INTEGRATION</t>
        </is>
      </c>
    </row>
    <row r="971">
      <c r="A971" s="6" t="n">
        <v>51325</v>
      </c>
      <c r="B971" s="6" t="n">
        <v>51325</v>
      </c>
      <c r="C971" s="6" t="inlineStr">
        <is>
          <t>Sub-Contract Labour - INTEGRATION</t>
        </is>
      </c>
      <c r="D971" s="6" t="inlineStr">
        <is>
          <t>Payable Invoice</t>
        </is>
      </c>
      <c r="E971" s="37" t="n">
        <v>46265</v>
      </c>
      <c r="F971" s="6" t="inlineStr">
        <is>
          <t>Fredon Technology Pty Ltd</t>
        </is>
      </c>
      <c r="G971" s="39" t="n">
        <v>1344.2</v>
      </c>
      <c r="H971" s="39" t="n">
        <v>0</v>
      </c>
      <c r="I971" s="6" t="inlineStr">
        <is>
          <t>26061501 - DTTL MEL Lv29 Display Supply [INT]</t>
        </is>
      </c>
      <c r="J971" s="6" t="inlineStr">
        <is>
          <t>INV11S-26080050 - Equipment purchases &amp; Services for 26061501 DTTL L29 Display Supply [PO-00016897]</t>
        </is>
      </c>
      <c r="K971" s="6" t="inlineStr">
        <is>
          <t>INV11S-26080050 - Equipment purchases &amp; Services for 26061501 DTTL L29 Display Supply [PO-00016897]</t>
        </is>
      </c>
      <c r="L971" s="6" t="inlineStr">
        <is>
          <t>Fredon Technology Pty Ltd - Labour</t>
        </is>
      </c>
      <c r="M971" s="6" t="inlineStr">
        <is>
          <t>INTEGRATION</t>
        </is>
      </c>
    </row>
    <row r="972">
      <c r="A972" s="6" t="n">
        <v>51325</v>
      </c>
      <c r="B972" s="6" t="n">
        <v>51325</v>
      </c>
      <c r="C972" s="6" t="inlineStr">
        <is>
          <t>Sub-Contract Labour - INTEGRATION</t>
        </is>
      </c>
      <c r="D972" s="6" t="inlineStr">
        <is>
          <t>Payable Invoice</t>
        </is>
      </c>
      <c r="E972" s="37" t="n">
        <v>46265</v>
      </c>
      <c r="F972" s="6" t="inlineStr">
        <is>
          <t>The AVIT Group</t>
        </is>
      </c>
      <c r="G972" s="39" t="n">
        <v>6719.82</v>
      </c>
      <c r="H972" s="39" t="n">
        <v>0</v>
      </c>
      <c r="I972" s="6" t="inlineStr">
        <is>
          <t>26043003 - PwC Screen Replacements SYD+MEL [INT]</t>
        </is>
      </c>
      <c r="J972" s="6" t="inlineStr">
        <is>
          <t>INV016234164 - Equipment purchase &amp; Services hire for 26043003 PwC SYD Screen Replacement [Q-53624000013705010 - PO-00016884]</t>
        </is>
      </c>
      <c r="K972" s="6" t="inlineStr">
        <is>
          <t>INV016234164 - Equipment purchase &amp; Services hire for 26043003 PwC SYD Screen Replacement [Q-53624000013705010 - PO-00016884]</t>
        </is>
      </c>
      <c r="L972" s="6" t="inlineStr">
        <is>
          <t>The AVIT Group - Installation Labour
The Avit Group</t>
        </is>
      </c>
      <c r="M972" s="6" t="inlineStr">
        <is>
          <t>INTEGRATION</t>
        </is>
      </c>
    </row>
    <row r="973">
      <c r="A973" s="6" t="n">
        <v>51325</v>
      </c>
      <c r="B973" s="6" t="n">
        <v>51325</v>
      </c>
      <c r="C973" s="6" t="inlineStr">
        <is>
          <t>Sub-Contract Labour - INTEGRATION</t>
        </is>
      </c>
      <c r="D973" s="6" t="inlineStr">
        <is>
          <t>Payable Invoice</t>
        </is>
      </c>
      <c r="E973" s="37" t="n">
        <v>46265</v>
      </c>
      <c r="F973" s="6" t="inlineStr">
        <is>
          <t>Dicker Data</t>
        </is>
      </c>
      <c r="G973" s="39" t="n">
        <v>459</v>
      </c>
      <c r="H973" s="39" t="n">
        <v>0</v>
      </c>
      <c r="I973" s="6" t="inlineStr">
        <is>
          <t>26052102 - HP-D3 | Austrac Phone Mods [INT]</t>
        </is>
      </c>
      <c r="J973" s="6" t="inlineStr">
        <is>
          <t>INV7717517 - Phone Modification Process for 26052102 HP-Data#3 | Austrac Phone Modification [Q-1684776 - PO-00016928]</t>
        </is>
      </c>
      <c r="K973" s="6" t="inlineStr">
        <is>
          <t>INV7717517 - Phone Modification Process for 26052102 HP-Data#3 | Austrac Phone Modification [Q-1684776 - PO-00016928]</t>
        </is>
      </c>
      <c r="L973" s="6" t="inlineStr">
        <is>
          <t>Dicker Data - UF0M5PD
HP POLY PROFESSIONAL SERVICE CUSTOM OFFER EXCLUDES T&amp;E USE W/IMPLEMENTATION/UPGRADE100USD</t>
        </is>
      </c>
      <c r="M973" s="6" t="inlineStr">
        <is>
          <t>INTEGRATION</t>
        </is>
      </c>
    </row>
    <row r="974">
      <c r="A974" s="6" t="n">
        <v>51325</v>
      </c>
      <c r="B974" s="6" t="n">
        <v>51325</v>
      </c>
      <c r="C974" s="6" t="inlineStr">
        <is>
          <t>Sub-Contract Labour - INTEGRATION</t>
        </is>
      </c>
      <c r="D974" s="6" t="inlineStr">
        <is>
          <t>Payable Invoice</t>
        </is>
      </c>
      <c r="E974" s="37" t="n">
        <v>46265</v>
      </c>
      <c r="F974" s="6" t="inlineStr">
        <is>
          <t>Dicker Data</t>
        </is>
      </c>
      <c r="G974" s="39" t="n">
        <v>6108</v>
      </c>
      <c r="H974" s="39" t="n">
        <v>0</v>
      </c>
      <c r="I974" s="6" t="inlineStr">
        <is>
          <t>26052102 - HP-D3 | Austrac Phone Mods [INT]</t>
        </is>
      </c>
      <c r="J974" s="6" t="inlineStr">
        <is>
          <t>INV7717517 - Phone Modification Process for 26052102 HP-Data#3 | Austrac Phone Modification [Q-1684776 - PO-00016928]</t>
        </is>
      </c>
      <c r="K974" s="6" t="inlineStr">
        <is>
          <t>INV7717517 - Phone Modification Process for 26052102 HP-Data#3 | Austrac Phone Modification [Q-1684776 - PO-00016928]</t>
        </is>
      </c>
      <c r="L974" s="6" t="inlineStr">
        <is>
          <t>Dicker Data - UF0M7PD
HP POLY PROFESSIONAL SERVICE CUSTOM OFFER EXCLUDES T&amp;E USE W/IMPLEMENTATION/UPGRADE1000USD</t>
        </is>
      </c>
      <c r="M974" s="6" t="inlineStr">
        <is>
          <t>INTEGRATION</t>
        </is>
      </c>
    </row>
    <row r="975">
      <c r="A975" s="6" t="n">
        <v>51325</v>
      </c>
      <c r="B975" s="6" t="n">
        <v>51325</v>
      </c>
      <c r="C975" s="6" t="inlineStr">
        <is>
          <t>Sub-Contract Labour - INTEGRATION</t>
        </is>
      </c>
      <c r="D975" s="6" t="inlineStr">
        <is>
          <t>Payable Credit Note</t>
        </is>
      </c>
      <c r="E975" s="37" t="n">
        <v>46265</v>
      </c>
      <c r="F975" s="6" t="inlineStr">
        <is>
          <t>Fredon Technology Pty Ltd</t>
        </is>
      </c>
      <c r="G975" s="39" t="n">
        <v>0</v>
      </c>
      <c r="H975" s="39" t="n">
        <v>930</v>
      </c>
      <c r="I975" s="6" t="inlineStr">
        <is>
          <t>26033004 - DTTL Melbourne Bluetooth Audio [INT]</t>
        </is>
      </c>
      <c r="J975" s="6" t="inlineStr">
        <is>
          <t>CN11S-26060033 - Incomplete works for 26033004 DTTL MEL L31 &amp; L32 Bluetooth Audio [DH App] (INV11S-26060033)</t>
        </is>
      </c>
      <c r="K975" s="6" t="inlineStr">
        <is>
          <t>CN11S-26060033 - Incomplete works for 26033004 DTTL MEL L31 &amp; L32 Bluetooth Audio [DH App] (INV11S-26060033)</t>
        </is>
      </c>
      <c r="L975" s="6" t="inlineStr">
        <is>
          <t xml:space="preserve">Fredon Technology Pty Ltd - Installation
</t>
        </is>
      </c>
      <c r="M975" s="6" t="inlineStr">
        <is>
          <t>INTEGRATION</t>
        </is>
      </c>
    </row>
    <row r="976">
      <c r="A976" s="6" t="n">
        <v>51325</v>
      </c>
      <c r="B976" s="6" t="n">
        <v>51325</v>
      </c>
      <c r="C976" s="6" t="inlineStr">
        <is>
          <t>Sub-Contract Labour - INTEGRATION</t>
        </is>
      </c>
      <c r="D976" s="6" t="inlineStr">
        <is>
          <t>Payable Credit Note</t>
        </is>
      </c>
      <c r="E976" s="37" t="n">
        <v>46265</v>
      </c>
      <c r="F976" s="6" t="inlineStr">
        <is>
          <t>Fredon Technology Pty Ltd</t>
        </is>
      </c>
      <c r="G976" s="39" t="n">
        <v>0</v>
      </c>
      <c r="H976" s="39" t="n">
        <v>150</v>
      </c>
      <c r="I976" s="6" t="inlineStr">
        <is>
          <t>26033004 - DTTL Melbourne Bluetooth Audio [INT]</t>
        </is>
      </c>
      <c r="J976" s="6" t="inlineStr">
        <is>
          <t>CN11S-26060033 - Incomplete works for 26033004 DTTL MEL L31 &amp; L32 Bluetooth Audio [DH App] (INV11S-26060033)</t>
        </is>
      </c>
      <c r="K976" s="6" t="inlineStr">
        <is>
          <t>CN11S-26060033 - Incomplete works for 26033004 DTTL MEL L31 &amp; L32 Bluetooth Audio [DH App] (INV11S-26060033)</t>
        </is>
      </c>
      <c r="L976" s="6" t="inlineStr">
        <is>
          <t>Fredon Technology Pty Ltd - Co-ordination and Administration</t>
        </is>
      </c>
      <c r="M976" s="6" t="inlineStr">
        <is>
          <t>INTEGRATION</t>
        </is>
      </c>
    </row>
    <row r="977">
      <c r="A977" s="6" t="n">
        <v>51325</v>
      </c>
      <c r="B977" s="6" t="n">
        <v>51325</v>
      </c>
      <c r="C977" s="6" t="inlineStr">
        <is>
          <t>Sub-Contract Labour - INTEGRATION</t>
        </is>
      </c>
      <c r="D977" s="6" t="inlineStr">
        <is>
          <t>Manual Journal</t>
        </is>
      </c>
      <c r="E977" s="37" t="n">
        <v>46265</v>
      </c>
      <c r="F977" s="6" t="n"/>
      <c r="G977" s="39" t="n">
        <v>0</v>
      </c>
      <c r="H977" s="39" t="n">
        <v>4840.96</v>
      </c>
      <c r="I977" s="6" t="inlineStr">
        <is>
          <t>26033003 - DTTL 8PSQ Dream Big Microphones [INT]</t>
        </is>
      </c>
      <c r="J977" s="6" t="n"/>
      <c r="K977" s="6" t="inlineStr">
        <is>
          <t>#70437</t>
        </is>
      </c>
      <c r="L977" s="6" t="inlineStr">
        <is>
          <t>WIP Journal August 2026 - Deloitte 8PSQ Dream Big Microphones Project - Fredon (Labour) Inv11S-26080021</t>
        </is>
      </c>
      <c r="M977" s="6" t="inlineStr">
        <is>
          <t>INTEGRATION</t>
        </is>
      </c>
    </row>
    <row r="978">
      <c r="A978" s="6" t="n">
        <v>51325</v>
      </c>
      <c r="B978" s="6" t="n">
        <v>51325</v>
      </c>
      <c r="C978" s="6" t="inlineStr">
        <is>
          <t>Sub-Contract Labour - INTEGRATION</t>
        </is>
      </c>
      <c r="D978" s="6" t="inlineStr">
        <is>
          <t>Manual Journal</t>
        </is>
      </c>
      <c r="E978" s="37" t="n">
        <v>46265</v>
      </c>
      <c r="F978" s="6" t="n"/>
      <c r="G978" s="39" t="n">
        <v>0</v>
      </c>
      <c r="H978" s="39" t="n">
        <v>2114.22</v>
      </c>
      <c r="I978" s="6" t="inlineStr">
        <is>
          <t>26033006 - DTTL 8PSQ Bluetooth Audio [INT]</t>
        </is>
      </c>
      <c r="J978" s="6" t="n"/>
      <c r="K978" s="6" t="inlineStr">
        <is>
          <t>#70437</t>
        </is>
      </c>
      <c r="L978" s="6" t="inlineStr">
        <is>
          <t>WIP Journal August 2026 - Deloitte Western Sydney Bluetooth Audio - Fredon (Labour) INV11S-26080019</t>
        </is>
      </c>
      <c r="M978" s="6" t="inlineStr">
        <is>
          <t>INTEGRATION</t>
        </is>
      </c>
    </row>
    <row r="979">
      <c r="A979" s="6" t="n">
        <v>51325</v>
      </c>
      <c r="B979" s="6" t="n">
        <v>51325</v>
      </c>
      <c r="C979" s="6" t="inlineStr">
        <is>
          <t>Sub-Contract Labour - INTEGRATION</t>
        </is>
      </c>
      <c r="D979" s="6" t="inlineStr">
        <is>
          <t>Manual Journal</t>
        </is>
      </c>
      <c r="E979" s="37" t="n">
        <v>46265</v>
      </c>
      <c r="F979" s="6" t="n"/>
      <c r="G979" s="39" t="n">
        <v>0</v>
      </c>
      <c r="H979" s="39" t="n">
        <v>13439.61</v>
      </c>
      <c r="I979" s="6" t="inlineStr">
        <is>
          <t>26043003 - PwC Screen Replacements SYD+MEL [INT]</t>
        </is>
      </c>
      <c r="J979" s="6" t="n"/>
      <c r="K979" s="6" t="inlineStr">
        <is>
          <t>#70437</t>
        </is>
      </c>
      <c r="L979" s="6" t="inlineStr">
        <is>
          <t>WIP Journal August 2026 - PwC | SYD/MEL Screen Replacements AVIT PO-00016884 &amp; PO-00016883 Labour | INV015911103 &amp; INV016234164</t>
        </is>
      </c>
      <c r="M979" s="6" t="inlineStr">
        <is>
          <t>INTEGRATION</t>
        </is>
      </c>
    </row>
    <row r="980">
      <c r="A980" s="6" t="n">
        <v>51325</v>
      </c>
      <c r="B980" s="6" t="n">
        <v>51325</v>
      </c>
      <c r="C980" s="6" t="inlineStr">
        <is>
          <t>Sub-Contract Labour - INTEGRATION</t>
        </is>
      </c>
      <c r="D980" s="6" t="inlineStr">
        <is>
          <t>Manual Journal</t>
        </is>
      </c>
      <c r="E980" s="37" t="n">
        <v>46265</v>
      </c>
      <c r="F980" s="6" t="n"/>
      <c r="G980" s="39" t="n">
        <v>0</v>
      </c>
      <c r="H980" s="39" t="n">
        <v>1344.2</v>
      </c>
      <c r="I980" s="6" t="inlineStr">
        <is>
          <t>26061501 - DTTL MEL Lv29 Display Supply [INT]</t>
        </is>
      </c>
      <c r="J980" s="6" t="n"/>
      <c r="K980" s="6" t="inlineStr">
        <is>
          <t>#70437</t>
        </is>
      </c>
      <c r="L980" s="6" t="inlineStr">
        <is>
          <t>WIP Journal August 2026 - Display Replacement in Melbourne Lv29 common area Fredon PO-00016897 (Labour Expense INV11S-26080050)</t>
        </is>
      </c>
      <c r="M980" s="6" t="inlineStr">
        <is>
          <t>INTEGRATION</t>
        </is>
      </c>
    </row>
    <row r="981">
      <c r="A981" s="6" t="n">
        <v>51325</v>
      </c>
      <c r="B981" s="6" t="n">
        <v>51325</v>
      </c>
      <c r="C981" s="6" t="inlineStr">
        <is>
          <t>Sub-Contract Labour - INTEGRATION</t>
        </is>
      </c>
      <c r="D981" s="6" t="inlineStr">
        <is>
          <t>Manual Journal</t>
        </is>
      </c>
      <c r="E981" s="37" t="n">
        <v>46265</v>
      </c>
      <c r="F981" s="6" t="n"/>
      <c r="G981" s="39" t="n">
        <v>0</v>
      </c>
      <c r="H981" s="39" t="n">
        <v>10485</v>
      </c>
      <c r="I981" s="6" t="inlineStr">
        <is>
          <t>2605605 - DTTL Hobart AV Fitout [INT]</t>
        </is>
      </c>
      <c r="J981" s="6" t="n"/>
      <c r="K981" s="6" t="inlineStr">
        <is>
          <t>#70437</t>
        </is>
      </c>
      <c r="L981" s="6" t="inlineStr">
        <is>
          <t>WIP Journal August 2026 - DTTL Hobart Office AV Fitout Labour Expense Estimation (Supplier TBC) Bills received; However, they are $10K more than estimated cost</t>
        </is>
      </c>
      <c r="M981" s="6" t="inlineStr">
        <is>
          <t>INTEGRATION</t>
        </is>
      </c>
    </row>
    <row r="982">
      <c r="A982" s="6" t="n">
        <v>51325</v>
      </c>
      <c r="B982" s="6" t="n">
        <v>51325</v>
      </c>
      <c r="C982" s="6" t="inlineStr">
        <is>
          <t>Sub-Contract Labour - INTEGRATION</t>
        </is>
      </c>
      <c r="D982" s="6" t="inlineStr">
        <is>
          <t>Manual Journal</t>
        </is>
      </c>
      <c r="E982" s="37" t="n">
        <v>46265</v>
      </c>
      <c r="F982" s="6" t="n"/>
      <c r="G982" s="39" t="n">
        <v>0</v>
      </c>
      <c r="H982" s="39" t="n">
        <v>549</v>
      </c>
      <c r="I982" s="6" t="inlineStr">
        <is>
          <t>26072101 - Aware MEL 17.02 Amp Replacement [INT]</t>
        </is>
      </c>
      <c r="J982" s="6" t="n"/>
      <c r="K982" s="6" t="inlineStr">
        <is>
          <t>#70437</t>
        </is>
      </c>
      <c r="L982" s="6" t="inlineStr">
        <is>
          <t xml:space="preserve">WIP Journal August 2026 - Aware Super | Amplifier supply and replacement of faulty device in Melbourne 17.02 Labour Expense Estimation (Supplier TBC) | AVIT INV016005230 </t>
        </is>
      </c>
      <c r="M982" s="6" t="inlineStr">
        <is>
          <t>INTEGRATION</t>
        </is>
      </c>
    </row>
    <row r="983">
      <c r="A983" s="6" t="n">
        <v>51325</v>
      </c>
      <c r="B983" s="6" t="n">
        <v>51325</v>
      </c>
      <c r="C983" s="6" t="inlineStr">
        <is>
          <t>Sub-Contract Labour - INTEGRATION</t>
        </is>
      </c>
      <c r="D983" s="6" t="inlineStr">
        <is>
          <t>Manual Journal</t>
        </is>
      </c>
      <c r="E983" s="37" t="n">
        <v>46265</v>
      </c>
      <c r="F983" s="6" t="n"/>
      <c r="G983" s="39" t="n">
        <v>3659</v>
      </c>
      <c r="H983" s="39" t="n">
        <v>0</v>
      </c>
      <c r="I983" s="6" t="inlineStr">
        <is>
          <t>26071304 - YSG | Orange Room Upgrade [INT]</t>
        </is>
      </c>
      <c r="J983" s="6" t="n"/>
      <c r="K983" s="6" t="inlineStr">
        <is>
          <t>#70437</t>
        </is>
      </c>
      <c r="L983" s="6" t="inlineStr">
        <is>
          <t>WIP Journal August 2026 - YSG | Orange Room Upgrade [INT] Complete AV PO-00016905 Labour Expense</t>
        </is>
      </c>
      <c r="M983" s="6" t="inlineStr">
        <is>
          <t>INTEGRATION</t>
        </is>
      </c>
    </row>
    <row r="984">
      <c r="A984" s="6" t="n">
        <v>51400</v>
      </c>
      <c r="B984" s="6" t="n">
        <v>51400</v>
      </c>
      <c r="C984" s="6" t="inlineStr">
        <is>
          <t>Service - hires</t>
        </is>
      </c>
      <c r="D984" s="6" t="inlineStr">
        <is>
          <t>Payable Invoice</t>
        </is>
      </c>
      <c r="E984" s="37" t="n">
        <v>46206</v>
      </c>
      <c r="F984" s="6" t="inlineStr">
        <is>
          <t>RED BEE MEDIA PTY LTD</t>
        </is>
      </c>
      <c r="G984" s="39" t="n">
        <v>365</v>
      </c>
      <c r="H984" s="39" t="n">
        <v>0</v>
      </c>
      <c r="I984" s="6" t="inlineStr">
        <is>
          <t>2506208 - CBA AGM 2026 [PRD]</t>
        </is>
      </c>
      <c r="J984" s="6" t="inlineStr">
        <is>
          <t>INV7060003977 - Services hire for testing with Viostream for 2506208 CBA AGM 2026 [MH App]</t>
        </is>
      </c>
      <c r="K984" s="6" t="inlineStr">
        <is>
          <t>INV7060003977 - Services hire for testing with Viostream for 2506208 CBA AGM 2026 [MH App]</t>
        </is>
      </c>
      <c r="L984" s="6" t="inlineStr">
        <is>
          <t>RED BEE MEDIA PTY LTD - Testing of Live Remote Captioning for Viostream x2 RTMP endpoints with RBMA Tech</t>
        </is>
      </c>
      <c r="M984" s="6" t="inlineStr">
        <is>
          <t>PRODUCTION</t>
        </is>
      </c>
    </row>
    <row r="985">
      <c r="A985" s="6" t="n">
        <v>51400</v>
      </c>
      <c r="B985" s="6" t="n">
        <v>51400</v>
      </c>
      <c r="C985" s="6" t="inlineStr">
        <is>
          <t>Service - hires</t>
        </is>
      </c>
      <c r="D985" s="6" t="inlineStr">
        <is>
          <t>Payable Invoice</t>
        </is>
      </c>
      <c r="E985" s="37" t="n">
        <v>46206</v>
      </c>
      <c r="F985" s="6" t="inlineStr">
        <is>
          <t>Technical Audio Group</t>
        </is>
      </c>
      <c r="G985" s="39" t="n">
        <v>15</v>
      </c>
      <c r="H985" s="39" t="n">
        <v>0</v>
      </c>
      <c r="I985" s="6" t="inlineStr">
        <is>
          <t>26051801 - PwC | Mel Studio Equipment [INT]</t>
        </is>
      </c>
      <c r="J985" s="6" t="inlineStr">
        <is>
          <t>INV359424 - Equipment purchases for 26051801 PwC Melbourne Studio Equipment [Quote #64590 - PO-00016894]</t>
        </is>
      </c>
      <c r="K985" s="6" t="inlineStr">
        <is>
          <t>INV359424 - Equipment purchases for 26051801 PwC Melbourne Studio Equipment [Quote #64590 - PO-00016894]</t>
        </is>
      </c>
      <c r="L985" s="6" t="inlineStr">
        <is>
          <t>Technical Audio Group - Admin Charge</t>
        </is>
      </c>
      <c r="M985" s="6" t="inlineStr">
        <is>
          <t>INTEGRATION</t>
        </is>
      </c>
    </row>
    <row r="986">
      <c r="A986" s="6" t="n">
        <v>51400</v>
      </c>
      <c r="B986" s="6" t="n">
        <v>51400</v>
      </c>
      <c r="C986" s="6" t="inlineStr">
        <is>
          <t>Service - hires</t>
        </is>
      </c>
      <c r="D986" s="6" t="inlineStr">
        <is>
          <t>Payable Invoice</t>
        </is>
      </c>
      <c r="E986" s="37" t="n">
        <v>46210</v>
      </c>
      <c r="F986" s="6" t="inlineStr">
        <is>
          <t>LIVEU INC - US &amp; INTERNATIONAL</t>
        </is>
      </c>
      <c r="G986" s="39" t="n">
        <v>1350</v>
      </c>
      <c r="H986" s="39" t="n">
        <v>0</v>
      </c>
      <c r="I986" s="6" t="inlineStr">
        <is>
          <t>9100 - PRODUCTION [PRD]</t>
        </is>
      </c>
      <c r="J986" s="6" t="inlineStr">
        <is>
          <t>INV-19570 - LiveU SOLO Standard Data Pack July 2026 [DL App]</t>
        </is>
      </c>
      <c r="K986" s="6" t="inlineStr">
        <is>
          <t>INV-19570 - LiveU SOLO Standard Data Pack July 2026 [DL App]</t>
        </is>
      </c>
      <c r="L986" s="6" t="inlineStr">
        <is>
          <t>LIVEU INC - US &amp; INTERNATIONAL - LiveU - LU-DATA-50
SOLO Standard Data Pack
- Includes 2 Sims, 2 USB Modems
- 50GB
- 6 Solos / 2 Sims Each / 12 Months</t>
        </is>
      </c>
      <c r="M986" s="6" t="inlineStr">
        <is>
          <t>PRODUCTION</t>
        </is>
      </c>
    </row>
    <row r="987">
      <c r="A987" s="6" t="n">
        <v>51400</v>
      </c>
      <c r="B987" s="6" t="n">
        <v>51400</v>
      </c>
      <c r="C987" s="6" t="inlineStr">
        <is>
          <t>Service - hires</t>
        </is>
      </c>
      <c r="D987" s="6" t="inlineStr">
        <is>
          <t>Payable Invoice</t>
        </is>
      </c>
      <c r="E987" s="37" t="n">
        <v>46223</v>
      </c>
      <c r="F987" s="6" t="inlineStr">
        <is>
          <t>Elan Projects t/as PopUp WiFi</t>
        </is>
      </c>
      <c r="G987" s="39" t="n">
        <v>436.5</v>
      </c>
      <c r="H987" s="39" t="n">
        <v>0</v>
      </c>
      <c r="I987" s="6" t="inlineStr">
        <is>
          <t>26052703 - Microsoft Town Hall - 21.7.26 [PRD]</t>
        </is>
      </c>
      <c r="J987" s="6" t="inlineStr">
        <is>
          <t>IAU35229 - PopUp WiFi for 26052703 Microsoft Town Hall 21.07.2026 [RW App]</t>
        </is>
      </c>
      <c r="K987" s="6" t="inlineStr">
        <is>
          <t>IAU35229 - PopUp WiFi for 26052703 Microsoft Town Hall 21.07.2026 [RW App]</t>
        </is>
      </c>
      <c r="L987" s="6" t="inlineStr">
        <is>
          <t>Elan Projects t/as PopUp WiFi - PopUp WiFi Lite
Mates Rates 10% - 10% off</t>
        </is>
      </c>
      <c r="M987" s="6" t="inlineStr">
        <is>
          <t>PRODUCTION</t>
        </is>
      </c>
    </row>
    <row r="988">
      <c r="A988" s="6" t="n">
        <v>51400</v>
      </c>
      <c r="B988" s="6" t="n">
        <v>51400</v>
      </c>
      <c r="C988" s="6" t="inlineStr">
        <is>
          <t>Service - hires</t>
        </is>
      </c>
      <c r="D988" s="6" t="inlineStr">
        <is>
          <t>Payable Invoice</t>
        </is>
      </c>
      <c r="E988" s="37" t="n">
        <v>46223</v>
      </c>
      <c r="F988" s="6" t="inlineStr">
        <is>
          <t>Elan Projects t/as PopUp WiFi</t>
        </is>
      </c>
      <c r="G988" s="39" t="n">
        <v>195</v>
      </c>
      <c r="H988" s="39" t="n">
        <v>0</v>
      </c>
      <c r="I988" s="6" t="inlineStr">
        <is>
          <t>26052703 - Microsoft Town Hall - 21.7.26 [PRD]</t>
        </is>
      </c>
      <c r="J988" s="6" t="inlineStr">
        <is>
          <t>IAU35229 - PopUp WiFi for 26052703 Microsoft Town Hall 21.07.2026 [RW App]</t>
        </is>
      </c>
      <c r="K988" s="6" t="inlineStr">
        <is>
          <t>IAU35229 - PopUp WiFi for 26052703 Microsoft Town Hall 21.07.2026 [RW App]</t>
        </is>
      </c>
      <c r="L988" s="6" t="inlineStr">
        <is>
          <t xml:space="preserve">Elan Projects t/as PopUp WiFi - Service Fee
</t>
        </is>
      </c>
      <c r="M988" s="6" t="inlineStr">
        <is>
          <t>PRODUCTION</t>
        </is>
      </c>
    </row>
    <row r="989">
      <c r="A989" s="6" t="n">
        <v>51400</v>
      </c>
      <c r="B989" s="6" t="n">
        <v>51400</v>
      </c>
      <c r="C989" s="6" t="inlineStr">
        <is>
          <t>Service - hires</t>
        </is>
      </c>
      <c r="D989" s="6" t="inlineStr">
        <is>
          <t>Payable Invoice</t>
        </is>
      </c>
      <c r="E989" s="37" t="n">
        <v>46232</v>
      </c>
      <c r="F989" s="6" t="inlineStr">
        <is>
          <t>Technical Audio Group</t>
        </is>
      </c>
      <c r="G989" s="39" t="n">
        <v>15</v>
      </c>
      <c r="H989" s="39" t="n">
        <v>0</v>
      </c>
      <c r="I989" s="6" t="inlineStr">
        <is>
          <t>26072101 - Aware_Mel 17.02 Amp Replacement [INT]</t>
        </is>
      </c>
      <c r="J989" s="6" t="inlineStr">
        <is>
          <t>INV360930 - Equipment purchases for 26072101 Aware MEL 17.02 Amp Replacement  [Q-65405 - PO-00016907]</t>
        </is>
      </c>
      <c r="K989" s="6" t="inlineStr">
        <is>
          <t>INV360930 - Equipment purchases for 26072101 Aware MEL 17.02 Amp Replacement  [Q-65405 - PO-00016907]</t>
        </is>
      </c>
      <c r="L989" s="6" t="inlineStr">
        <is>
          <t>Technical Audio Group - Admin Charge</t>
        </is>
      </c>
      <c r="M989" s="6" t="inlineStr">
        <is>
          <t>INTEGRATION</t>
        </is>
      </c>
    </row>
    <row r="990">
      <c r="A990" s="6" t="n">
        <v>51400</v>
      </c>
      <c r="B990" s="6" t="n">
        <v>51400</v>
      </c>
      <c r="C990" s="6" t="inlineStr">
        <is>
          <t>Service - hires</t>
        </is>
      </c>
      <c r="D990" s="6" t="inlineStr">
        <is>
          <t>Payable Invoice</t>
        </is>
      </c>
      <c r="E990" s="37" t="n">
        <v>46237</v>
      </c>
      <c r="F990" s="6" t="inlineStr">
        <is>
          <t>Audio Visual Events Pty Ltd</t>
        </is>
      </c>
      <c r="G990" s="39" t="n">
        <v>5</v>
      </c>
      <c r="H990" s="39" t="n">
        <v>0</v>
      </c>
      <c r="I990" s="6" t="inlineStr">
        <is>
          <t>2605402 - AGL FYR - Employee Town Hall - 12.8.26 [PRD]</t>
        </is>
      </c>
      <c r="J990" s="6" t="inlineStr">
        <is>
          <t>INX26-0581 - Equipment hires for 2605402 AGL FYR Employee T/Hall [QX26-0847 - PO-00016912] MH App</t>
        </is>
      </c>
      <c r="K990" s="6" t="inlineStr">
        <is>
          <t>INX26-0581 - Equipment hires for 2605402 AGL FYR Employee T/Hall [QX26-0847 - PO-00016912] MH App</t>
        </is>
      </c>
      <c r="L990" s="6" t="inlineStr">
        <is>
          <t>Audio Visual Events Pty Ltd - Service Fee</t>
        </is>
      </c>
      <c r="M990" s="6" t="inlineStr">
        <is>
          <t>PRODUCTION</t>
        </is>
      </c>
    </row>
    <row r="991">
      <c r="A991" s="6" t="n">
        <v>51400</v>
      </c>
      <c r="B991" s="6" t="n">
        <v>51400</v>
      </c>
      <c r="C991" s="6" t="inlineStr">
        <is>
          <t>Service - hires</t>
        </is>
      </c>
      <c r="D991" s="6" t="inlineStr">
        <is>
          <t>Payable Invoice</t>
        </is>
      </c>
      <c r="E991" s="37" t="n">
        <v>46241</v>
      </c>
      <c r="F991" s="6" t="inlineStr">
        <is>
          <t>LIVEU INC - US &amp; INTERNATIONAL</t>
        </is>
      </c>
      <c r="G991" s="39" t="n">
        <v>1350</v>
      </c>
      <c r="H991" s="39" t="n">
        <v>0</v>
      </c>
      <c r="I991" s="6" t="inlineStr">
        <is>
          <t>9100 - PRODUCTION [PRD]</t>
        </is>
      </c>
      <c r="J991" s="6" t="inlineStr">
        <is>
          <t>LiveU SOLO Standard Data Pack [May] 2026 [DL App]</t>
        </is>
      </c>
      <c r="K991" s="6" t="inlineStr">
        <is>
          <t>LiveU SOLO Standard Data Pack [May] 2026 [DL App]</t>
        </is>
      </c>
      <c r="L991" s="6" t="inlineStr">
        <is>
          <t>LIVEU INC - US &amp; INTERNATIONAL - LiveU - LU-DATA-50
SOLO Standard Data Pack
- Includes 2 Sims, 2 USB Modems
- 50GB
- 6 Solos / 2 Sims Each / 12 Months</t>
        </is>
      </c>
      <c r="M991" s="6" t="inlineStr">
        <is>
          <t>PRODUCTION</t>
        </is>
      </c>
    </row>
    <row r="992">
      <c r="A992" s="6" t="n">
        <v>51400</v>
      </c>
      <c r="B992" s="6" t="n">
        <v>51400</v>
      </c>
      <c r="C992" s="6" t="inlineStr">
        <is>
          <t>Service - hires</t>
        </is>
      </c>
      <c r="D992" s="6" t="inlineStr">
        <is>
          <t>Payable Invoice</t>
        </is>
      </c>
      <c r="E992" s="37" t="n">
        <v>46245</v>
      </c>
      <c r="F992" s="6" t="inlineStr">
        <is>
          <t>Chorus Call Australia Pty Ltd</t>
        </is>
      </c>
      <c r="G992" s="39" t="n">
        <v>87.84</v>
      </c>
      <c r="H992" s="39" t="n">
        <v>0</v>
      </c>
      <c r="I992" s="6" t="inlineStr">
        <is>
          <t>26061105 - CBA - FYR 2026 - 12.8.26 [PRD]</t>
        </is>
      </c>
      <c r="J992" s="6" t="inlineStr">
        <is>
          <t>INV02-82168 - Services hire for 26061105 CBA FYR26 12.8.26 - Testing [MH App]</t>
        </is>
      </c>
      <c r="K992" s="6" t="inlineStr">
        <is>
          <t>INV02-82168 - Services hire for 26061105 CBA FYR26 12.8.26 - Testing [MH App]</t>
        </is>
      </c>
      <c r="L992" s="6" t="inlineStr">
        <is>
          <t>Chorus Call Australia Pty Ltd - Services hire</t>
        </is>
      </c>
      <c r="M992" s="6" t="inlineStr">
        <is>
          <t>PRODUCTION</t>
        </is>
      </c>
    </row>
    <row r="993">
      <c r="A993" s="6" t="n">
        <v>51400</v>
      </c>
      <c r="B993" s="6" t="n">
        <v>51400</v>
      </c>
      <c r="C993" s="6" t="inlineStr">
        <is>
          <t>Service - hires</t>
        </is>
      </c>
      <c r="D993" s="6" t="inlineStr">
        <is>
          <t>Payable Invoice</t>
        </is>
      </c>
      <c r="E993" s="37" t="n">
        <v>46246</v>
      </c>
      <c r="F993" s="6" t="inlineStr">
        <is>
          <t>Chorus Call Australia Pty Ltd</t>
        </is>
      </c>
      <c r="G993" s="39" t="n">
        <v>1737.72</v>
      </c>
      <c r="H993" s="39" t="n">
        <v>0</v>
      </c>
      <c r="I993" s="6" t="inlineStr">
        <is>
          <t>2605401 - AGL FYR - Investor Briefing - 12.8.26 [PRD]</t>
        </is>
      </c>
      <c r="J993" s="6" t="inlineStr">
        <is>
          <t>INV02-82170 - Services hire for 2605401 AGL FYR26 Investor Briefing 12.8.26 [MH App]</t>
        </is>
      </c>
      <c r="K993" s="6" t="inlineStr">
        <is>
          <t>INV02-82170 - Services hire for 2605401 AGL FYR26 Investor Briefing 12.8.26 [MH App]</t>
        </is>
      </c>
      <c r="L993" s="6" t="inlineStr">
        <is>
          <t>Chorus Call Australia Pty Ltd - Services hire</t>
        </is>
      </c>
      <c r="M993" s="6" t="inlineStr">
        <is>
          <t>PRODUCTION</t>
        </is>
      </c>
    </row>
    <row r="994">
      <c r="A994" s="6" t="n">
        <v>51400</v>
      </c>
      <c r="B994" s="6" t="n">
        <v>51400</v>
      </c>
      <c r="C994" s="6" t="inlineStr">
        <is>
          <t>Service - hires</t>
        </is>
      </c>
      <c r="D994" s="6" t="inlineStr">
        <is>
          <t>Payable Invoice</t>
        </is>
      </c>
      <c r="E994" s="37" t="n">
        <v>46246</v>
      </c>
      <c r="F994" s="6" t="inlineStr">
        <is>
          <t>Chorus Call Australia Pty Ltd</t>
        </is>
      </c>
      <c r="G994" s="39" t="n">
        <v>1498.36</v>
      </c>
      <c r="H994" s="39" t="n">
        <v>0</v>
      </c>
      <c r="I994" s="6" t="inlineStr">
        <is>
          <t>26061105 - CBA - FYR 2026 - 12.8.26 [PRD]</t>
        </is>
      </c>
      <c r="J994" s="6" t="inlineStr">
        <is>
          <t>INV02-82169 - Services hire for 26061105 CBA FYR26 12.8.26 [MH App]</t>
        </is>
      </c>
      <c r="K994" s="6" t="inlineStr">
        <is>
          <t>INV02-82169 - Services hire for 26061105 CBA FYR26 12.8.26 [MH App]</t>
        </is>
      </c>
      <c r="L994" s="6" t="inlineStr">
        <is>
          <t>Chorus Call Australia Pty Ltd - Services hire</t>
        </is>
      </c>
      <c r="M994" s="6" t="inlineStr">
        <is>
          <t>PRODUCTION</t>
        </is>
      </c>
    </row>
    <row r="995">
      <c r="A995" s="6" t="n">
        <v>51400</v>
      </c>
      <c r="B995" s="6" t="n">
        <v>51400</v>
      </c>
      <c r="C995" s="6" t="inlineStr">
        <is>
          <t>Service - hires</t>
        </is>
      </c>
      <c r="D995" s="6" t="inlineStr">
        <is>
          <t>Payable Invoice</t>
        </is>
      </c>
      <c r="E995" s="37" t="n">
        <v>46247</v>
      </c>
      <c r="F995" s="6" t="inlineStr">
        <is>
          <t>Chorus Call Australia Pty Ltd</t>
        </is>
      </c>
      <c r="G995" s="39" t="n">
        <v>941.4400000000001</v>
      </c>
      <c r="H995" s="39" t="n">
        <v>0</v>
      </c>
      <c r="I995" s="6" t="inlineStr">
        <is>
          <t>26052702 - ASX - FYR - 13.8.26 [PRD]</t>
        </is>
      </c>
      <c r="J995" s="6" t="inlineStr">
        <is>
          <t>INV02-82171 - Services hire for 26052702 ASX FYR26 13.8.26 [MH App]</t>
        </is>
      </c>
      <c r="K995" s="6" t="inlineStr">
        <is>
          <t>INV02-82171 - Services hire for 26052702 ASX FYR26 13.8.26 [MH App]</t>
        </is>
      </c>
      <c r="L995" s="6" t="inlineStr">
        <is>
          <t>Chorus Call Australia Pty Ltd - Services hire</t>
        </is>
      </c>
      <c r="M995" s="6" t="inlineStr">
        <is>
          <t>PRODUCTION</t>
        </is>
      </c>
    </row>
    <row r="996">
      <c r="A996" s="6" t="n">
        <v>51400</v>
      </c>
      <c r="B996" s="6" t="n">
        <v>51400</v>
      </c>
      <c r="C996" s="6" t="inlineStr">
        <is>
          <t>Service - hires</t>
        </is>
      </c>
      <c r="D996" s="6" t="inlineStr">
        <is>
          <t>Payable Invoice</t>
        </is>
      </c>
      <c r="E996" s="37" t="n">
        <v>46247</v>
      </c>
      <c r="F996" s="6" t="inlineStr">
        <is>
          <t>Riedel Communications Australia Pty Ltd</t>
        </is>
      </c>
      <c r="G996" s="39" t="n">
        <v>60</v>
      </c>
      <c r="H996" s="39" t="n">
        <v>0</v>
      </c>
      <c r="I996" s="6" t="inlineStr">
        <is>
          <t>26061104 - MUFG - FYR26 - 12.8.26 [PRD]</t>
        </is>
      </c>
      <c r="J996" s="6" t="inlineStr">
        <is>
          <t>INV00010213 - Equipment hire for  [Q-26-2417.01 - PO-00016903] MH App</t>
        </is>
      </c>
      <c r="K996" s="6" t="inlineStr">
        <is>
          <t>INV00010213 - Equipment hire for  [Q-26-2417.01 - PO-00016903] MH App</t>
        </is>
      </c>
      <c r="L996" s="6" t="inlineStr">
        <is>
          <t>Riedel Communications Australia Pty Ltd - Preparation/Configuration</t>
        </is>
      </c>
      <c r="M996" s="6" t="inlineStr">
        <is>
          <t>PRODUCTION</t>
        </is>
      </c>
    </row>
    <row r="997">
      <c r="A997" s="6" t="n">
        <v>51400</v>
      </c>
      <c r="B997" s="6" t="n">
        <v>51400</v>
      </c>
      <c r="C997" s="6" t="inlineStr">
        <is>
          <t>Service - hires</t>
        </is>
      </c>
      <c r="D997" s="6" t="inlineStr">
        <is>
          <t>Payable Invoice</t>
        </is>
      </c>
      <c r="E997" s="37" t="n">
        <v>46248</v>
      </c>
      <c r="F997" s="6" t="inlineStr">
        <is>
          <t>Type Transcripts Pty Ltd</t>
        </is>
      </c>
      <c r="G997" s="39" t="n">
        <v>193.2</v>
      </c>
      <c r="H997" s="39" t="n">
        <v>0</v>
      </c>
      <c r="I997" s="6" t="inlineStr">
        <is>
          <t>26052702 - ASX - FYR - 13.8.26 [PRD]</t>
        </is>
      </c>
      <c r="J997" s="6" t="inlineStr">
        <is>
          <t>INV6032 - Transcription services hire for 2605401 AGL FYR &amp; 26052702 ASX FYR [MH App]</t>
        </is>
      </c>
      <c r="K997" s="6" t="inlineStr">
        <is>
          <t>INV6032 - Transcription services hire for 2605401 AGL FYR &amp; 26052702 ASX FYR [MH App]</t>
        </is>
      </c>
      <c r="L997" s="6" t="inlineStr">
        <is>
          <t>Type Transcripts Pty Ltd - ASX</t>
        </is>
      </c>
      <c r="M997" s="6" t="inlineStr">
        <is>
          <t>PRODUCTION</t>
        </is>
      </c>
    </row>
    <row r="998">
      <c r="A998" s="6" t="n">
        <v>51400</v>
      </c>
      <c r="B998" s="6" t="n">
        <v>51400</v>
      </c>
      <c r="C998" s="6" t="inlineStr">
        <is>
          <t>Service - hires</t>
        </is>
      </c>
      <c r="D998" s="6" t="inlineStr">
        <is>
          <t>Payable Invoice</t>
        </is>
      </c>
      <c r="E998" s="37" t="n">
        <v>46248</v>
      </c>
      <c r="F998" s="6" t="inlineStr">
        <is>
          <t>Type Transcripts Pty Ltd</t>
        </is>
      </c>
      <c r="G998" s="39" t="n">
        <v>46</v>
      </c>
      <c r="H998" s="39" t="n">
        <v>0</v>
      </c>
      <c r="I998" s="6" t="inlineStr">
        <is>
          <t>26052702 - ASX - FYR - 13.8.26 [PRD]</t>
        </is>
      </c>
      <c r="J998" s="6" t="inlineStr">
        <is>
          <t>INV6032 - Transcription services hire for 2605401 AGL FYR &amp; 26052702 ASX FYR [MH App]</t>
        </is>
      </c>
      <c r="K998" s="6" t="inlineStr">
        <is>
          <t>INV6032 - Transcription services hire for 2605401 AGL FYR &amp; 26052702 ASX FYR [MH App]</t>
        </is>
      </c>
      <c r="L998" s="6" t="inlineStr">
        <is>
          <t>Type Transcripts Pty Ltd - ASX priority fee - 24 hours</t>
        </is>
      </c>
      <c r="M998" s="6" t="inlineStr">
        <is>
          <t>PRODUCTION</t>
        </is>
      </c>
    </row>
    <row r="999">
      <c r="A999" s="6" t="n">
        <v>51400</v>
      </c>
      <c r="B999" s="6" t="n">
        <v>51400</v>
      </c>
      <c r="C999" s="6" t="inlineStr">
        <is>
          <t>Service - hires</t>
        </is>
      </c>
      <c r="D999" s="6" t="inlineStr">
        <is>
          <t>Payable Invoice</t>
        </is>
      </c>
      <c r="E999" s="37" t="n">
        <v>46248</v>
      </c>
      <c r="F999" s="6" t="inlineStr">
        <is>
          <t>Type Transcripts Pty Ltd</t>
        </is>
      </c>
      <c r="G999" s="39" t="n">
        <v>298.2</v>
      </c>
      <c r="H999" s="39" t="n">
        <v>0</v>
      </c>
      <c r="I999" s="6" t="inlineStr">
        <is>
          <t>2605401 - AGL FYR - Investor Briefing - 12.8.26 [PRD]</t>
        </is>
      </c>
      <c r="J999" s="6" t="inlineStr">
        <is>
          <t>INV6032 - Transcription services hire for 2605401 AGL FYR &amp; 26052702 ASX FYR [MH App]</t>
        </is>
      </c>
      <c r="K999" s="6" t="inlineStr">
        <is>
          <t>INV6032 - Transcription services hire for 2605401 AGL FYR &amp; 26052702 ASX FYR [MH App]</t>
        </is>
      </c>
      <c r="L999" s="6" t="inlineStr">
        <is>
          <t>Type Transcripts Pty Ltd - AGL</t>
        </is>
      </c>
      <c r="M999" s="6" t="inlineStr">
        <is>
          <t>PRODUCTION</t>
        </is>
      </c>
    </row>
    <row r="1000">
      <c r="A1000" s="6" t="n">
        <v>51400</v>
      </c>
      <c r="B1000" s="6" t="n">
        <v>51400</v>
      </c>
      <c r="C1000" s="6" t="inlineStr">
        <is>
          <t>Service - hires</t>
        </is>
      </c>
      <c r="D1000" s="6" t="inlineStr">
        <is>
          <t>Payable Invoice</t>
        </is>
      </c>
      <c r="E1000" s="37" t="n">
        <v>46248</v>
      </c>
      <c r="F1000" s="6" t="inlineStr">
        <is>
          <t>Type Transcripts Pty Ltd</t>
        </is>
      </c>
      <c r="G1000" s="39" t="n">
        <v>71</v>
      </c>
      <c r="H1000" s="39" t="n">
        <v>0</v>
      </c>
      <c r="I1000" s="6" t="inlineStr">
        <is>
          <t>2605401 - AGL FYR - Investor Briefing - 12.8.26 [PRD]</t>
        </is>
      </c>
      <c r="J1000" s="6" t="inlineStr">
        <is>
          <t>INV6032 - Transcription services hire for 2605401 AGL FYR &amp; 26052702 ASX FYR [MH App]</t>
        </is>
      </c>
      <c r="K1000" s="6" t="inlineStr">
        <is>
          <t>INV6032 - Transcription services hire for 2605401 AGL FYR &amp; 26052702 ASX FYR [MH App]</t>
        </is>
      </c>
      <c r="L1000" s="6" t="inlineStr">
        <is>
          <t>Type Transcripts Pty Ltd - AGL priority fee - 24 hours</t>
        </is>
      </c>
      <c r="M1000" s="6" t="inlineStr">
        <is>
          <t>PRODUCTION</t>
        </is>
      </c>
    </row>
    <row r="1001">
      <c r="A1001" s="6" t="n">
        <v>51400</v>
      </c>
      <c r="B1001" s="6" t="n">
        <v>51400</v>
      </c>
      <c r="C1001" s="6" t="inlineStr">
        <is>
          <t>Service - hires</t>
        </is>
      </c>
      <c r="D1001" s="6" t="inlineStr">
        <is>
          <t>Payable Invoice</t>
        </is>
      </c>
      <c r="E1001" s="37" t="n">
        <v>46251</v>
      </c>
      <c r="F1001" s="6" t="inlineStr">
        <is>
          <t>Teleprompt Services Pty Ltd TA Speakeasy Telepromp</t>
        </is>
      </c>
      <c r="G1001" s="39" t="n">
        <v>660</v>
      </c>
      <c r="H1001" s="39" t="n">
        <v>0</v>
      </c>
      <c r="I1001" s="6" t="inlineStr">
        <is>
          <t>26072902 - PWC AI Townhall 6.8.26 [PRD]</t>
        </is>
      </c>
      <c r="J1001" s="6" t="inlineStr">
        <is>
          <t>INV10590 - Teleprompt services hire for 26072902 &amp; 26072903 PwC August 2026 Events [MH App]</t>
        </is>
      </c>
      <c r="K1001" s="6" t="inlineStr">
        <is>
          <t>INV10590 - Teleprompt services hire for 26072902 &amp; 26072903 PwC August 2026 Events [MH App]</t>
        </is>
      </c>
      <c r="L1001" s="6" t="inlineStr">
        <is>
          <t>Teleprompt Services Pty Ltd TA Speakeasy Telepromp - Half Day Call ( up to 4 hours) Autocue Services including
Cueword Computer, Camera Display &amp; Operator Services 
PWC 7th August</t>
        </is>
      </c>
      <c r="M1001" s="6" t="inlineStr">
        <is>
          <t>PRODUCTION</t>
        </is>
      </c>
    </row>
    <row r="1002">
      <c r="A1002" s="6" t="n">
        <v>51400</v>
      </c>
      <c r="B1002" s="6" t="n">
        <v>51400</v>
      </c>
      <c r="C1002" s="6" t="inlineStr">
        <is>
          <t>Service - hires</t>
        </is>
      </c>
      <c r="D1002" s="6" t="inlineStr">
        <is>
          <t>Payable Invoice</t>
        </is>
      </c>
      <c r="E1002" s="37" t="n">
        <v>46251</v>
      </c>
      <c r="F1002" s="6" t="inlineStr">
        <is>
          <t>Teleprompt Services Pty Ltd TA Speakeasy Telepromp</t>
        </is>
      </c>
      <c r="G1002" s="39" t="n">
        <v>100</v>
      </c>
      <c r="H1002" s="39" t="n">
        <v>0</v>
      </c>
      <c r="I1002" s="6" t="inlineStr">
        <is>
          <t>26072902 - PWC AI Townhall 6.8.26 [PRD]</t>
        </is>
      </c>
      <c r="J1002" s="6" t="inlineStr">
        <is>
          <t>INV10590 - Teleprompt services hire for 26072902 &amp; 26072903 PwC August 2026 Events [MH App]</t>
        </is>
      </c>
      <c r="K1002" s="6" t="inlineStr">
        <is>
          <t>INV10590 - Teleprompt services hire for 26072902 &amp; 26072903 PwC August 2026 Events [MH App]</t>
        </is>
      </c>
      <c r="L1002" s="6" t="inlineStr">
        <is>
          <t>Teleprompt Services Pty Ltd TA Speakeasy Telepromp - Overtime at $100 per hour x 1 (8.30am - 1.30pm)</t>
        </is>
      </c>
      <c r="M1002" s="6" t="inlineStr">
        <is>
          <t>PRODUCTION</t>
        </is>
      </c>
    </row>
    <row r="1003">
      <c r="A1003" s="6" t="n">
        <v>51400</v>
      </c>
      <c r="B1003" s="6" t="n">
        <v>51400</v>
      </c>
      <c r="C1003" s="6" t="inlineStr">
        <is>
          <t>Service - hires</t>
        </is>
      </c>
      <c r="D1003" s="6" t="inlineStr">
        <is>
          <t>Payable Invoice</t>
        </is>
      </c>
      <c r="E1003" s="37" t="n">
        <v>46251</v>
      </c>
      <c r="F1003" s="6" t="inlineStr">
        <is>
          <t>Teleprompt Services Pty Ltd TA Speakeasy Telepromp</t>
        </is>
      </c>
      <c r="G1003" s="39" t="n">
        <v>250</v>
      </c>
      <c r="H1003" s="39" t="n">
        <v>0</v>
      </c>
      <c r="I1003" s="6" t="inlineStr">
        <is>
          <t>26072902 - PWC AI Townhall 6.8.26 [PRD]</t>
        </is>
      </c>
      <c r="J1003" s="6" t="inlineStr">
        <is>
          <t>INV10590 - Teleprompt services hire for 26072902 &amp; 26072903 PwC August 2026 Events [MH App]</t>
        </is>
      </c>
      <c r="K1003" s="6" t="inlineStr">
        <is>
          <t>INV10590 - Teleprompt services hire for 26072902 &amp; 26072903 PwC August 2026 Events [MH App]</t>
        </is>
      </c>
      <c r="L1003" s="6" t="inlineStr">
        <is>
          <t>Teleprompt Services Pty Ltd TA Speakeasy Telepromp - Extra 15" or 17" On Camera Unit  x  units @ $250 per day each</t>
        </is>
      </c>
      <c r="M1003" s="6" t="inlineStr">
        <is>
          <t>PRODUCTION</t>
        </is>
      </c>
    </row>
    <row r="1004">
      <c r="A1004" s="6" t="n">
        <v>51400</v>
      </c>
      <c r="B1004" s="6" t="n">
        <v>51400</v>
      </c>
      <c r="C1004" s="6" t="inlineStr">
        <is>
          <t>Service - hires</t>
        </is>
      </c>
      <c r="D1004" s="6" t="inlineStr">
        <is>
          <t>Payable Invoice</t>
        </is>
      </c>
      <c r="E1004" s="37" t="n">
        <v>46251</v>
      </c>
      <c r="F1004" s="6" t="inlineStr">
        <is>
          <t>Teleprompt Services Pty Ltd TA Speakeasy Telepromp</t>
        </is>
      </c>
      <c r="G1004" s="39" t="n">
        <v>660</v>
      </c>
      <c r="H1004" s="39" t="n">
        <v>0</v>
      </c>
      <c r="I1004" s="6" t="inlineStr">
        <is>
          <t>26072903 - PWC - GB Webcast - 11.8.26 [PRD]</t>
        </is>
      </c>
      <c r="J1004" s="6" t="inlineStr">
        <is>
          <t>INV10590 - Teleprompt services hire for 26072902 &amp; 26072903 PwC August 2026 Events [MH App]</t>
        </is>
      </c>
      <c r="K1004" s="6" t="inlineStr">
        <is>
          <t>INV10590 - Teleprompt services hire for 26072902 &amp; 26072903 PwC August 2026 Events [MH App]</t>
        </is>
      </c>
      <c r="L1004" s="6" t="inlineStr">
        <is>
          <t>Teleprompt Services Pty Ltd TA Speakeasy Telepromp - Half Day Call ( up to 4 hours) Autocue Services including
Cueword Computer, Camera Display &amp; Operator Services - 11th
August</t>
        </is>
      </c>
      <c r="M1004" s="6" t="inlineStr">
        <is>
          <t>PRODUCTION</t>
        </is>
      </c>
    </row>
    <row r="1005">
      <c r="A1005" s="6" t="n">
        <v>51400</v>
      </c>
      <c r="B1005" s="6" t="n">
        <v>51400</v>
      </c>
      <c r="C1005" s="6" t="inlineStr">
        <is>
          <t>Service - hires</t>
        </is>
      </c>
      <c r="D1005" s="6" t="inlineStr">
        <is>
          <t>Payable Invoice</t>
        </is>
      </c>
      <c r="E1005" s="37" t="n">
        <v>46251</v>
      </c>
      <c r="F1005" s="6" t="inlineStr">
        <is>
          <t>Teleprompt Services Pty Ltd TA Speakeasy Telepromp</t>
        </is>
      </c>
      <c r="G1005" s="39" t="n">
        <v>100</v>
      </c>
      <c r="H1005" s="39" t="n">
        <v>0</v>
      </c>
      <c r="I1005" s="6" t="inlineStr">
        <is>
          <t>26072903 - PWC - GB Webcast - 11.8.26 [PRD]</t>
        </is>
      </c>
      <c r="J1005" s="6" t="inlineStr">
        <is>
          <t>INV10590 - Teleprompt services hire for 26072902 &amp; 26072903 PwC August 2026 Events [MH App]</t>
        </is>
      </c>
      <c r="K1005" s="6" t="inlineStr">
        <is>
          <t>INV10590 - Teleprompt services hire for 26072902 &amp; 26072903 PwC August 2026 Events [MH App]</t>
        </is>
      </c>
      <c r="L1005" s="6" t="inlineStr">
        <is>
          <t>Teleprompt Services Pty Ltd TA Speakeasy Telepromp - Overtime at $100 per hour x 1 (9am - 2pm)</t>
        </is>
      </c>
      <c r="M1005" s="6" t="inlineStr">
        <is>
          <t>PRODUCTION</t>
        </is>
      </c>
    </row>
    <row r="1006">
      <c r="A1006" s="6" t="n">
        <v>51400</v>
      </c>
      <c r="B1006" s="6" t="n">
        <v>51400</v>
      </c>
      <c r="C1006" s="6" t="inlineStr">
        <is>
          <t>Service - hires</t>
        </is>
      </c>
      <c r="D1006" s="6" t="inlineStr">
        <is>
          <t>Payable Invoice</t>
        </is>
      </c>
      <c r="E1006" s="37" t="n">
        <v>46251</v>
      </c>
      <c r="F1006" s="6" t="inlineStr">
        <is>
          <t>Teleprompt Services Pty Ltd TA Speakeasy Telepromp</t>
        </is>
      </c>
      <c r="G1006" s="39" t="n">
        <v>250</v>
      </c>
      <c r="H1006" s="39" t="n">
        <v>0</v>
      </c>
      <c r="I1006" s="6" t="inlineStr">
        <is>
          <t>26072903 - PWC - GB Webcast - 11.8.26 [PRD]</t>
        </is>
      </c>
      <c r="J1006" s="6" t="inlineStr">
        <is>
          <t>INV10590 - Teleprompt services hire for 26072902 &amp; 26072903 PwC August 2026 Events [MH App]</t>
        </is>
      </c>
      <c r="K1006" s="6" t="inlineStr">
        <is>
          <t>INV10590 - Teleprompt services hire for 26072902 &amp; 26072903 PwC August 2026 Events [MH App]</t>
        </is>
      </c>
      <c r="L1006" s="6" t="inlineStr">
        <is>
          <t>Teleprompt Services Pty Ltd TA Speakeasy Telepromp - Extra 15" or 17" On Camera Unit  x  units @ $250 per day each</t>
        </is>
      </c>
      <c r="M1006" s="6" t="inlineStr">
        <is>
          <t>PRODUCTION</t>
        </is>
      </c>
    </row>
    <row r="1007">
      <c r="A1007" s="6" t="n">
        <v>51400</v>
      </c>
      <c r="B1007" s="6" t="n">
        <v>51400</v>
      </c>
      <c r="C1007" s="6" t="inlineStr">
        <is>
          <t>Service - hires</t>
        </is>
      </c>
      <c r="D1007" s="6" t="inlineStr">
        <is>
          <t>Payable Invoice</t>
        </is>
      </c>
      <c r="E1007" s="37" t="n">
        <v>46252</v>
      </c>
      <c r="F1007" s="6" t="inlineStr">
        <is>
          <t>Chorus Call Australia Pty Ltd</t>
        </is>
      </c>
      <c r="G1007" s="39" t="n">
        <v>1813.16</v>
      </c>
      <c r="H1007" s="39" t="n">
        <v>0</v>
      </c>
      <c r="I1007" s="6" t="inlineStr">
        <is>
          <t>2603104 - Cochlear FY26 Results 18.8.26 [PRD]</t>
        </is>
      </c>
      <c r="J1007" s="6" t="inlineStr">
        <is>
          <t>INV02-82202 - Services hire for 2603104 Cochlear FY26 Results 18.8.26 [MH App]</t>
        </is>
      </c>
      <c r="K1007" s="6" t="inlineStr">
        <is>
          <t>INV02-82202 - Services hire for 2603104 Cochlear FY26 Results 18.8.26 [MH App]</t>
        </is>
      </c>
      <c r="L1007" s="6" t="inlineStr">
        <is>
          <t>Chorus Call Australia Pty Ltd - Services hire</t>
        </is>
      </c>
      <c r="M1007" s="6" t="inlineStr">
        <is>
          <t>PRODUCTION</t>
        </is>
      </c>
    </row>
    <row r="1008">
      <c r="A1008" s="6" t="n">
        <v>51400</v>
      </c>
      <c r="B1008" s="6" t="n">
        <v>51400</v>
      </c>
      <c r="C1008" s="6" t="inlineStr">
        <is>
          <t>Service - hires</t>
        </is>
      </c>
      <c r="D1008" s="6" t="inlineStr">
        <is>
          <t>Payable Invoice</t>
        </is>
      </c>
      <c r="E1008" s="37" t="n">
        <v>46253</v>
      </c>
      <c r="F1008" s="6" t="inlineStr">
        <is>
          <t>Chorus Call Australia Pty Ltd</t>
        </is>
      </c>
      <c r="G1008" s="39" t="n">
        <v>1179.36</v>
      </c>
      <c r="H1008" s="39" t="n">
        <v>0</v>
      </c>
      <c r="I1008" s="6" t="inlineStr">
        <is>
          <t>26061106 - TLC Full Year Results MEL [PRD]</t>
        </is>
      </c>
      <c r="J1008" s="6" t="inlineStr">
        <is>
          <t>INV02-82207 - Service hire for 26061106 TLC FYR26 19.8.26 [MH App]</t>
        </is>
      </c>
      <c r="K1008" s="6" t="inlineStr">
        <is>
          <t>INV02-82207 - Service hire for 26061106 TLC FYR26 19.8.26 [MH App]</t>
        </is>
      </c>
      <c r="L1008" s="6" t="inlineStr">
        <is>
          <t>Chorus Call Australia Pty Ltd - Service hire</t>
        </is>
      </c>
      <c r="M1008" s="6" t="inlineStr">
        <is>
          <t>PRODUCTION</t>
        </is>
      </c>
    </row>
    <row r="1009">
      <c r="A1009" s="6" t="n">
        <v>51400</v>
      </c>
      <c r="B1009" s="6" t="n">
        <v>51400</v>
      </c>
      <c r="C1009" s="6" t="inlineStr">
        <is>
          <t>Service - hires</t>
        </is>
      </c>
      <c r="D1009" s="6" t="inlineStr">
        <is>
          <t>Payable Invoice</t>
        </is>
      </c>
      <c r="E1009" s="37" t="n">
        <v>46254</v>
      </c>
      <c r="F1009" s="6" t="inlineStr">
        <is>
          <t>Type Transcripts Pty Ltd</t>
        </is>
      </c>
      <c r="G1009" s="39" t="n">
        <v>285.6</v>
      </c>
      <c r="H1009" s="39" t="n">
        <v>0</v>
      </c>
      <c r="I1009" s="6" t="inlineStr">
        <is>
          <t>2603104 - Cochlear FY26 Results 18.8.26 [PRD]</t>
        </is>
      </c>
      <c r="J1009" s="6" t="inlineStr">
        <is>
          <t>INV6036 - Transcription hire for 2603104 Cochlear FYR26 18.8.26 &amp; 26061106 TLC FYR MEL 19.8.26 [MH App]</t>
        </is>
      </c>
      <c r="K1009" s="6" t="inlineStr">
        <is>
          <t>INV6036 - Transcription hire for 2603104 Cochlear FYR26 18.8.26 &amp; 26061106 TLC FYR MEL 19.8.26 [MH App]</t>
        </is>
      </c>
      <c r="L1009" s="6" t="inlineStr">
        <is>
          <t>Type Transcripts Pty Ltd - Cochlear Results - 18th August - 24 hour 
01:07:17</t>
        </is>
      </c>
      <c r="M1009" s="6" t="inlineStr">
        <is>
          <t>PRODUCTION</t>
        </is>
      </c>
    </row>
    <row r="1010">
      <c r="A1010" s="6" t="n">
        <v>51400</v>
      </c>
      <c r="B1010" s="6" t="n">
        <v>51400</v>
      </c>
      <c r="C1010" s="6" t="inlineStr">
        <is>
          <t>Service - hires</t>
        </is>
      </c>
      <c r="D1010" s="6" t="inlineStr">
        <is>
          <t>Payable Invoice</t>
        </is>
      </c>
      <c r="E1010" s="37" t="n">
        <v>46254</v>
      </c>
      <c r="F1010" s="6" t="inlineStr">
        <is>
          <t>Type Transcripts Pty Ltd</t>
        </is>
      </c>
      <c r="G1010" s="39" t="n">
        <v>68</v>
      </c>
      <c r="H1010" s="39" t="n">
        <v>0</v>
      </c>
      <c r="I1010" s="6" t="inlineStr">
        <is>
          <t>2603104 - Cochlear FY26 Results 18.8.26 [PRD]</t>
        </is>
      </c>
      <c r="J1010" s="6" t="inlineStr">
        <is>
          <t>INV6036 - Transcription hire for 2603104 Cochlear FYR26 18.8.26 &amp; 26061106 TLC FYR MEL 19.8.26 [MH App]</t>
        </is>
      </c>
      <c r="K1010" s="6" t="inlineStr">
        <is>
          <t>INV6036 - Transcription hire for 2603104 Cochlear FYR26 18.8.26 &amp; 26061106 TLC FYR MEL 19.8.26 [MH App]</t>
        </is>
      </c>
      <c r="L1010" s="6" t="inlineStr">
        <is>
          <t>Type Transcripts Pty Ltd - 24 hour surcharge (Cochlear)</t>
        </is>
      </c>
      <c r="M1010" s="6" t="inlineStr">
        <is>
          <t>PRODUCTION</t>
        </is>
      </c>
    </row>
    <row r="1011">
      <c r="A1011" s="6" t="n">
        <v>51400</v>
      </c>
      <c r="B1011" s="6" t="n">
        <v>51400</v>
      </c>
      <c r="C1011" s="6" t="inlineStr">
        <is>
          <t>Service - hires</t>
        </is>
      </c>
      <c r="D1011" s="6" t="inlineStr">
        <is>
          <t>Payable Invoice</t>
        </is>
      </c>
      <c r="E1011" s="37" t="n">
        <v>46254</v>
      </c>
      <c r="F1011" s="6" t="inlineStr">
        <is>
          <t>Type Transcripts Pty Ltd</t>
        </is>
      </c>
      <c r="G1011" s="39" t="n">
        <v>218.4</v>
      </c>
      <c r="H1011" s="39" t="n">
        <v>0</v>
      </c>
      <c r="I1011" s="6" t="inlineStr">
        <is>
          <t>26061106 - TLC Full Year Results MEL [PRD]</t>
        </is>
      </c>
      <c r="J1011" s="6" t="inlineStr">
        <is>
          <t>INV6036 - Transcription hire for 2603104 Cochlear FYR26 18.8.26 &amp; 26061106 TLC FYR MEL 19.8.26 [MH App]</t>
        </is>
      </c>
      <c r="K1011" s="6" t="inlineStr">
        <is>
          <t>INV6036 - Transcription hire for 2603104 Cochlear FYR26 18.8.26 &amp; 26061106 TLC FYR MEL 19.8.26 [MH App]</t>
        </is>
      </c>
      <c r="L1011" s="6" t="inlineStr">
        <is>
          <t>Type Transcripts Pty Ltd - TLC Results - 19th August - 24 hour 00:51:55</t>
        </is>
      </c>
      <c r="M1011" s="6" t="inlineStr">
        <is>
          <t>PRODUCTION</t>
        </is>
      </c>
    </row>
    <row r="1012">
      <c r="A1012" s="6" t="n">
        <v>51400</v>
      </c>
      <c r="B1012" s="6" t="n">
        <v>51400</v>
      </c>
      <c r="C1012" s="6" t="inlineStr">
        <is>
          <t>Service - hires</t>
        </is>
      </c>
      <c r="D1012" s="6" t="inlineStr">
        <is>
          <t>Payable Invoice</t>
        </is>
      </c>
      <c r="E1012" s="37" t="n">
        <v>46254</v>
      </c>
      <c r="F1012" s="6" t="inlineStr">
        <is>
          <t>Type Transcripts Pty Ltd</t>
        </is>
      </c>
      <c r="G1012" s="39" t="n">
        <v>52</v>
      </c>
      <c r="H1012" s="39" t="n">
        <v>0</v>
      </c>
      <c r="I1012" s="6" t="inlineStr">
        <is>
          <t>26061106 - TLC Full Year Results MEL [PRD]</t>
        </is>
      </c>
      <c r="J1012" s="6" t="inlineStr">
        <is>
          <t>INV6036 - Transcription hire for 2603104 Cochlear FYR26 18.8.26 &amp; 26061106 TLC FYR MEL 19.8.26 [MH App]</t>
        </is>
      </c>
      <c r="K1012" s="6" t="inlineStr">
        <is>
          <t>INV6036 - Transcription hire for 2603104 Cochlear FYR26 18.8.26 &amp; 26061106 TLC FYR MEL 19.8.26 [MH App]</t>
        </is>
      </c>
      <c r="L1012" s="6" t="inlineStr">
        <is>
          <t>Type Transcripts Pty Ltd - 24 hour surcharge (TLC)</t>
        </is>
      </c>
      <c r="M1012" s="6" t="inlineStr">
        <is>
          <t>PRODUCTION</t>
        </is>
      </c>
    </row>
    <row r="1013">
      <c r="A1013" s="6" t="n">
        <v>51400</v>
      </c>
      <c r="B1013" s="6" t="n">
        <v>51400</v>
      </c>
      <c r="C1013" s="6" t="inlineStr">
        <is>
          <t>Service - hires</t>
        </is>
      </c>
      <c r="D1013" s="6" t="inlineStr">
        <is>
          <t>Payable Invoice</t>
        </is>
      </c>
      <c r="E1013" s="37" t="n">
        <v>46254</v>
      </c>
      <c r="F1013" s="6" t="inlineStr">
        <is>
          <t>Chorus Call Australia Pty Ltd</t>
        </is>
      </c>
      <c r="G1013" s="39" t="n">
        <v>976.64</v>
      </c>
      <c r="H1013" s="39" t="n">
        <v>0</v>
      </c>
      <c r="I1013" s="6" t="inlineStr">
        <is>
          <t>26061107 - Downer - FYR 2026 - 20.8.26 [PRD]</t>
        </is>
      </c>
      <c r="J1013" s="6" t="inlineStr">
        <is>
          <t>INV02-82223 - Services hire for 26061107 Downer FYR26 20.8.26 [MH App]</t>
        </is>
      </c>
      <c r="K1013" s="6" t="inlineStr">
        <is>
          <t>INV02-82223 - Services hire for 26061107 Downer FYR26 20.8.26 [MH App]</t>
        </is>
      </c>
      <c r="L1013" s="6" t="inlineStr">
        <is>
          <t>Chorus Call Australia Pty Ltd - Services hire</t>
        </is>
      </c>
      <c r="M1013" s="6" t="inlineStr">
        <is>
          <t>PRODUCTION</t>
        </is>
      </c>
    </row>
    <row r="1014">
      <c r="A1014" s="6" t="n">
        <v>51400</v>
      </c>
      <c r="B1014" s="6" t="n">
        <v>51400</v>
      </c>
      <c r="C1014" s="6" t="inlineStr">
        <is>
          <t>Service - hires</t>
        </is>
      </c>
      <c r="D1014" s="6" t="inlineStr">
        <is>
          <t>Payable Invoice</t>
        </is>
      </c>
      <c r="E1014" s="37" t="n">
        <v>46254</v>
      </c>
      <c r="F1014" s="6" t="inlineStr">
        <is>
          <t>Chorus Call Australia Pty Ltd</t>
        </is>
      </c>
      <c r="G1014" s="39" t="n">
        <v>1342.92</v>
      </c>
      <c r="H1014" s="39" t="n">
        <v>0</v>
      </c>
      <c r="I1014" s="6" t="inlineStr">
        <is>
          <t>25121208 - APA HYR &amp; FYR Package 2026 [PRD]</t>
        </is>
      </c>
      <c r="J1014" s="6" t="inlineStr">
        <is>
          <t>INV02-82224 - Services hire for 26061801 APA FYR26 20.8.26 [MH App]</t>
        </is>
      </c>
      <c r="K1014" s="6" t="inlineStr">
        <is>
          <t>INV02-82224 - Services hire for 26061801 APA FYR26 20.8.26 [MH App]</t>
        </is>
      </c>
      <c r="L1014" s="6" t="inlineStr">
        <is>
          <t>Chorus Call Australia Pty Ltd - Services hire</t>
        </is>
      </c>
      <c r="M1014" s="6" t="inlineStr">
        <is>
          <t>PRODUCTION</t>
        </is>
      </c>
    </row>
    <row r="1015">
      <c r="A1015" s="6" t="n">
        <v>51400</v>
      </c>
      <c r="B1015" s="6" t="n">
        <v>51400</v>
      </c>
      <c r="C1015" s="6" t="inlineStr">
        <is>
          <t>Service - hires</t>
        </is>
      </c>
      <c r="D1015" s="6" t="inlineStr">
        <is>
          <t>Payable Invoice</t>
        </is>
      </c>
      <c r="E1015" s="37" t="n">
        <v>46255</v>
      </c>
      <c r="F1015" s="6" t="inlineStr">
        <is>
          <t>Access Innovation Media Pty Ltd</t>
        </is>
      </c>
      <c r="G1015" s="39" t="n">
        <v>270</v>
      </c>
      <c r="H1015" s="39" t="n">
        <v>0</v>
      </c>
      <c r="I1015" s="6" t="inlineStr">
        <is>
          <t>26061105 - CBA - FYR 2026 - 12.8.26 [PRD]</t>
        </is>
      </c>
      <c r="J1015" s="6" t="inlineStr">
        <is>
          <t>INV21970 - Services hire for 26061105 CBA FYR26 12.8.26 [MH App]</t>
        </is>
      </c>
      <c r="K1015" s="6" t="inlineStr">
        <is>
          <t>INV21970 - Services hire for 26061105 CBA FYR26 12.8.26 [MH App]</t>
        </is>
      </c>
      <c r="L1015" s="6" t="inlineStr">
        <is>
          <t>Access Innovation Media Pty Ltd - CTS - CBA Results - Show Primary [LEXI] (ID: AUCTSC1208A Usr: CTS Production) Live Session on 2026-08-12 10:30 [Mins: Bkd: 90 Act: 900]</t>
        </is>
      </c>
      <c r="M1015" s="6" t="inlineStr">
        <is>
          <t>PRODUCTION</t>
        </is>
      </c>
    </row>
    <row r="1016">
      <c r="A1016" s="6" t="n">
        <v>51400</v>
      </c>
      <c r="B1016" s="6" t="n">
        <v>51400</v>
      </c>
      <c r="C1016" s="6" t="inlineStr">
        <is>
          <t>Service - hires</t>
        </is>
      </c>
      <c r="D1016" s="6" t="inlineStr">
        <is>
          <t>Payable Invoice</t>
        </is>
      </c>
      <c r="E1016" s="37" t="n">
        <v>46255</v>
      </c>
      <c r="F1016" s="6" t="inlineStr">
        <is>
          <t>Access Innovation Media Pty Ltd</t>
        </is>
      </c>
      <c r="G1016" s="39" t="n">
        <v>270</v>
      </c>
      <c r="H1016" s="39" t="n">
        <v>0</v>
      </c>
      <c r="I1016" s="6" t="inlineStr">
        <is>
          <t>26061105 - CBA - FYR 2026 - 12.8.26 [PRD]</t>
        </is>
      </c>
      <c r="J1016" s="6" t="inlineStr">
        <is>
          <t>INV21970 - Services hire for 26061105 CBA FYR26 12.8.26 [MH App]</t>
        </is>
      </c>
      <c r="K1016" s="6" t="inlineStr">
        <is>
          <t>INV21970 - Services hire for 26061105 CBA FYR26 12.8.26 [MH App]</t>
        </is>
      </c>
      <c r="L1016" s="6" t="inlineStr">
        <is>
          <t>Access Innovation Media Pty Ltd - CTS - CBA Results - Show Secondary [LEXI] (ID: AUCTSC1208B Usr: CTS Production) Live Session on 2026-08-12 10:30 [Mins: Bkd: 90 Act: 900]</t>
        </is>
      </c>
      <c r="M1016" s="6" t="inlineStr">
        <is>
          <t>PRODUCTION</t>
        </is>
      </c>
    </row>
    <row r="1017">
      <c r="A1017" s="6" t="n">
        <v>51400</v>
      </c>
      <c r="B1017" s="6" t="n">
        <v>51400</v>
      </c>
      <c r="C1017" s="6" t="inlineStr">
        <is>
          <t>Service - hires</t>
        </is>
      </c>
      <c r="D1017" s="6" t="inlineStr">
        <is>
          <t>Payable Invoice</t>
        </is>
      </c>
      <c r="E1017" s="37" t="n">
        <v>46255</v>
      </c>
      <c r="F1017" s="6" t="inlineStr">
        <is>
          <t>Access Innovation Media Pty Ltd</t>
        </is>
      </c>
      <c r="G1017" s="39" t="n">
        <v>310</v>
      </c>
      <c r="H1017" s="39" t="n">
        <v>0</v>
      </c>
      <c r="I1017" s="6" t="inlineStr">
        <is>
          <t>26061105 - CBA - FYR 2026 - 12.8.26 [PRD]</t>
        </is>
      </c>
      <c r="J1017" s="6" t="inlineStr">
        <is>
          <t>INV21970 - Services hire for 26061105 CBA FYR26 12.8.26 [MH App]</t>
        </is>
      </c>
      <c r="K1017" s="6" t="inlineStr">
        <is>
          <t>INV21970 - Services hire for 26061105 CBA FYR26 12.8.26 [MH App]</t>
        </is>
      </c>
      <c r="L1017" s="6" t="inlineStr">
        <is>
          <t>Access Innovation Media Pty Ltd - CTS - CBA Results - TEST [LEXI] (ID: AUCTSC1108A Usr: CTS Production) Live Session on 2026-08-11 11:00 [Mins: Bkd: 120 Act: 1200]</t>
        </is>
      </c>
      <c r="M1017" s="6" t="inlineStr">
        <is>
          <t>PRODUCTION</t>
        </is>
      </c>
    </row>
    <row r="1018">
      <c r="A1018" s="6" t="n">
        <v>51400</v>
      </c>
      <c r="B1018" s="6" t="n">
        <v>51400</v>
      </c>
      <c r="C1018" s="6" t="inlineStr">
        <is>
          <t>Service - hires</t>
        </is>
      </c>
      <c r="D1018" s="6" t="inlineStr">
        <is>
          <t>Payable Invoice</t>
        </is>
      </c>
      <c r="E1018" s="37" t="n">
        <v>46255</v>
      </c>
      <c r="F1018" s="6" t="inlineStr">
        <is>
          <t>Type Transcripts Pty Ltd</t>
        </is>
      </c>
      <c r="G1018" s="39" t="n">
        <v>373.8</v>
      </c>
      <c r="H1018" s="39" t="n">
        <v>0</v>
      </c>
      <c r="I1018" s="6" t="inlineStr">
        <is>
          <t>25121208 - APA HYR &amp; FYR Package 2026 [PRD]</t>
        </is>
      </c>
      <c r="J1018" s="6" t="inlineStr">
        <is>
          <t>INV6039 - Transcription services hire for 26061107 Downer FYR26 20.8.26 &amp; 26061801 APA FYR26 20.8.26 [MH App]</t>
        </is>
      </c>
      <c r="K1018" s="6" t="inlineStr">
        <is>
          <t>INV6039 - Transcription services hire for 26061107 Downer FYR26 20.8.26 &amp; 26061801 APA FYR26 20.8.26 [MH App]</t>
        </is>
      </c>
      <c r="L1018" s="6" t="inlineStr">
        <is>
          <t>Type Transcripts Pty Ltd - APA Results - 20th August - 24 hour 01:28:48</t>
        </is>
      </c>
      <c r="M1018" s="6" t="inlineStr">
        <is>
          <t>PRODUCTION</t>
        </is>
      </c>
    </row>
    <row r="1019">
      <c r="A1019" s="6" t="n">
        <v>51400</v>
      </c>
      <c r="B1019" s="6" t="n">
        <v>51400</v>
      </c>
      <c r="C1019" s="6" t="inlineStr">
        <is>
          <t>Service - hires</t>
        </is>
      </c>
      <c r="D1019" s="6" t="inlineStr">
        <is>
          <t>Payable Invoice</t>
        </is>
      </c>
      <c r="E1019" s="37" t="n">
        <v>46255</v>
      </c>
      <c r="F1019" s="6" t="inlineStr">
        <is>
          <t>Type Transcripts Pty Ltd</t>
        </is>
      </c>
      <c r="G1019" s="39" t="n">
        <v>89</v>
      </c>
      <c r="H1019" s="39" t="n">
        <v>0</v>
      </c>
      <c r="I1019" s="6" t="inlineStr">
        <is>
          <t>25121208 - APA HYR &amp; FYR Package 2026 [PRD]</t>
        </is>
      </c>
      <c r="J1019" s="6" t="inlineStr">
        <is>
          <t>INV6039 - Transcription services hire for 26061107 Downer FYR26 20.8.26 &amp; 26061801 APA FYR26 20.8.26 [MH App]</t>
        </is>
      </c>
      <c r="K1019" s="6" t="inlineStr">
        <is>
          <t>INV6039 - Transcription services hire for 26061107 Downer FYR26 20.8.26 &amp; 26061801 APA FYR26 20.8.26 [MH App]</t>
        </is>
      </c>
      <c r="L1019" s="6" t="inlineStr">
        <is>
          <t>Type Transcripts Pty Ltd - Priority rate 24 hours surcharge</t>
        </is>
      </c>
      <c r="M1019" s="6" t="inlineStr">
        <is>
          <t>PRODUCTION</t>
        </is>
      </c>
    </row>
    <row r="1020">
      <c r="A1020" s="6" t="n">
        <v>51400</v>
      </c>
      <c r="B1020" s="6" t="n">
        <v>51400</v>
      </c>
      <c r="C1020" s="6" t="inlineStr">
        <is>
          <t>Service - hires</t>
        </is>
      </c>
      <c r="D1020" s="6" t="inlineStr">
        <is>
          <t>Payable Invoice</t>
        </is>
      </c>
      <c r="E1020" s="37" t="n">
        <v>46255</v>
      </c>
      <c r="F1020" s="6" t="inlineStr">
        <is>
          <t>Type Transcripts Pty Ltd</t>
        </is>
      </c>
      <c r="G1020" s="39" t="n">
        <v>197.4</v>
      </c>
      <c r="H1020" s="39" t="n">
        <v>0</v>
      </c>
      <c r="I1020" s="6" t="inlineStr">
        <is>
          <t>26061107 - Downer - FYR 2026 - 20.8.26 [PRD]</t>
        </is>
      </c>
      <c r="J1020" s="6" t="inlineStr">
        <is>
          <t>INV6039 - Transcription services hire for 26061107 Downer FYR26 20.8.26 &amp; 26061801 APA FYR26 20.8.26 [MH App]</t>
        </is>
      </c>
      <c r="K1020" s="6" t="inlineStr">
        <is>
          <t>INV6039 - Transcription services hire for 26061107 Downer FYR26 20.8.26 &amp; 26061801 APA FYR26 20.8.26 [MH App]</t>
        </is>
      </c>
      <c r="L1020" s="6" t="inlineStr">
        <is>
          <t>Type Transcripts Pty Ltd - Downer Results - 20th August - 24 hour 
00:46:40</t>
        </is>
      </c>
      <c r="M1020" s="6" t="inlineStr">
        <is>
          <t>PRODUCTION</t>
        </is>
      </c>
    </row>
    <row r="1021">
      <c r="A1021" s="6" t="n">
        <v>51400</v>
      </c>
      <c r="B1021" s="6" t="n">
        <v>51400</v>
      </c>
      <c r="C1021" s="6" t="inlineStr">
        <is>
          <t>Service - hires</t>
        </is>
      </c>
      <c r="D1021" s="6" t="inlineStr">
        <is>
          <t>Payable Invoice</t>
        </is>
      </c>
      <c r="E1021" s="37" t="n">
        <v>46255</v>
      </c>
      <c r="F1021" s="6" t="inlineStr">
        <is>
          <t>Type Transcripts Pty Ltd</t>
        </is>
      </c>
      <c r="G1021" s="39" t="n">
        <v>47</v>
      </c>
      <c r="H1021" s="39" t="n">
        <v>0</v>
      </c>
      <c r="I1021" s="6" t="inlineStr">
        <is>
          <t>26061107 - Downer - FYR 2026 - 20.8.26 [PRD]</t>
        </is>
      </c>
      <c r="J1021" s="6" t="inlineStr">
        <is>
          <t>INV6039 - Transcription services hire for 26061107 Downer FYR26 20.8.26 &amp; 26061801 APA FYR26 20.8.26 [MH App]</t>
        </is>
      </c>
      <c r="K1021" s="6" t="inlineStr">
        <is>
          <t>INV6039 - Transcription services hire for 26061107 Downer FYR26 20.8.26 &amp; 26061801 APA FYR26 20.8.26 [MH App]</t>
        </is>
      </c>
      <c r="L1021" s="6" t="inlineStr">
        <is>
          <t>Type Transcripts Pty Ltd - Priority rate 24 hours surcharge</t>
        </is>
      </c>
      <c r="M1021" s="6" t="inlineStr">
        <is>
          <t>PRODUCTION</t>
        </is>
      </c>
    </row>
    <row r="1022">
      <c r="A1022" s="6" t="n">
        <v>51400</v>
      </c>
      <c r="B1022" s="6" t="n">
        <v>51400</v>
      </c>
      <c r="C1022" s="6" t="inlineStr">
        <is>
          <t>Service - hires</t>
        </is>
      </c>
      <c r="D1022" s="6" t="inlineStr">
        <is>
          <t>Payable Invoice</t>
        </is>
      </c>
      <c r="E1022" s="37" t="n">
        <v>46258</v>
      </c>
      <c r="F1022" s="6" t="inlineStr">
        <is>
          <t>Chorus Call Australia Pty Ltd</t>
        </is>
      </c>
      <c r="G1022" s="39" t="n">
        <v>1196.24</v>
      </c>
      <c r="H1022" s="39" t="n">
        <v>0</v>
      </c>
      <c r="I1022" s="6" t="inlineStr">
        <is>
          <t>26071501 - Ventia - Half Year Results Briefing - 24.8.26 [PRD]</t>
        </is>
      </c>
      <c r="J1022" s="6" t="inlineStr">
        <is>
          <t>INV02-82243 - Services hire for 26071501 Ventia HYR Briefing 24.8.26 [MH App]</t>
        </is>
      </c>
      <c r="K1022" s="6" t="inlineStr">
        <is>
          <t>INV02-82243 - Services hire for 26071501 Ventia HYR Briefing 24.8.26 [MH App]</t>
        </is>
      </c>
      <c r="L1022" s="6" t="inlineStr">
        <is>
          <t>Chorus Call Australia Pty Ltd - Services hire</t>
        </is>
      </c>
      <c r="M1022" s="6" t="inlineStr">
        <is>
          <t>PRODUCTION</t>
        </is>
      </c>
    </row>
    <row r="1023">
      <c r="A1023" s="6" t="n">
        <v>51400</v>
      </c>
      <c r="B1023" s="6" t="n">
        <v>51400</v>
      </c>
      <c r="C1023" s="6" t="inlineStr">
        <is>
          <t>Service - hires</t>
        </is>
      </c>
      <c r="D1023" s="6" t="inlineStr">
        <is>
          <t>Payable Invoice</t>
        </is>
      </c>
      <c r="E1023" s="37" t="n">
        <v>46262</v>
      </c>
      <c r="F1023" s="6" t="inlineStr">
        <is>
          <t>Chorus Call Australia Pty Ltd</t>
        </is>
      </c>
      <c r="G1023" s="39" t="n">
        <v>600.72</v>
      </c>
      <c r="H1023" s="39" t="n">
        <v>0</v>
      </c>
      <c r="I1023" s="6" t="inlineStr">
        <is>
          <t>2606903 - Virgin FY26 Results [PRD]</t>
        </is>
      </c>
      <c r="J1023" s="6" t="inlineStr">
        <is>
          <t>INV02-82300 - Services hire for 26071501 Ventira HYR Briefing 24.8.26 [MH App]</t>
        </is>
      </c>
      <c r="K1023" s="6" t="inlineStr">
        <is>
          <t>INV02-82300 - Services hire for 26071501 Ventira HYR Briefing 24.8.26 [MH App]</t>
        </is>
      </c>
      <c r="L1023" s="6" t="inlineStr">
        <is>
          <t>Chorus Call Australia Pty Ltd - Services hire</t>
        </is>
      </c>
      <c r="M1023" s="6" t="inlineStr">
        <is>
          <t>PRODUCTION</t>
        </is>
      </c>
    </row>
    <row r="1024">
      <c r="A1024" s="6" t="n">
        <v>51400</v>
      </c>
      <c r="B1024" s="6" t="n">
        <v>51400</v>
      </c>
      <c r="C1024" s="6" t="inlineStr">
        <is>
          <t>Service - hires</t>
        </is>
      </c>
      <c r="D1024" s="6" t="inlineStr">
        <is>
          <t>Payable Invoice</t>
        </is>
      </c>
      <c r="E1024" s="37" t="n">
        <v>46262</v>
      </c>
      <c r="F1024" s="6" t="inlineStr">
        <is>
          <t>Chorus Call Australia Pty Ltd</t>
        </is>
      </c>
      <c r="G1024" s="39" t="n">
        <v>902.96</v>
      </c>
      <c r="H1024" s="39" t="n">
        <v>0</v>
      </c>
      <c r="I1024" s="6" t="inlineStr">
        <is>
          <t>2606903 - Virgin FY26 Results [PRD]</t>
        </is>
      </c>
      <c r="J1024" s="6" t="inlineStr">
        <is>
          <t>INV02-82299 - Services hire for 2606903 Virgin BNE FYR26 28.8.26 [MH App]</t>
        </is>
      </c>
      <c r="K1024" s="6" t="inlineStr">
        <is>
          <t>INV02-82299 - Services hire for 2606903 Virgin BNE FYR26 28.8.26 [MH App]</t>
        </is>
      </c>
      <c r="L1024" s="6" t="inlineStr">
        <is>
          <t>Chorus Call Australia Pty Ltd - Services hire</t>
        </is>
      </c>
      <c r="M1024" s="6" t="inlineStr">
        <is>
          <t>PRODUCTION</t>
        </is>
      </c>
    </row>
    <row r="1025">
      <c r="A1025" s="6" t="n">
        <v>51400</v>
      </c>
      <c r="B1025" s="6" t="n">
        <v>51400</v>
      </c>
      <c r="C1025" s="6" t="inlineStr">
        <is>
          <t>Service - hires</t>
        </is>
      </c>
      <c r="D1025" s="6" t="inlineStr">
        <is>
          <t>Payable Invoice</t>
        </is>
      </c>
      <c r="E1025" s="37" t="n">
        <v>46265</v>
      </c>
      <c r="F1025" s="6" t="inlineStr">
        <is>
          <t>Type Transcripts Pty Ltd</t>
        </is>
      </c>
      <c r="G1025" s="39" t="n">
        <v>291.2</v>
      </c>
      <c r="H1025" s="39" t="n">
        <v>0</v>
      </c>
      <c r="I1025" s="6" t="inlineStr">
        <is>
          <t>2606903 - Virgin FY26 Results [PRD]</t>
        </is>
      </c>
      <c r="J1025" s="6" t="inlineStr">
        <is>
          <t>INV6041 - Transcriptions hire for August 2026 Events [MH App]</t>
        </is>
      </c>
      <c r="K1025" s="6" t="inlineStr">
        <is>
          <t>INV6041 - Transcriptions hire for August 2026 Events [MH App]</t>
        </is>
      </c>
      <c r="L1025" s="6" t="inlineStr">
        <is>
          <t>Type Transcripts Pty Ltd - Virgin FY26 (plus urgent surcharge)</t>
        </is>
      </c>
      <c r="M1025" s="6" t="inlineStr">
        <is>
          <t>PRODUCTION</t>
        </is>
      </c>
    </row>
    <row r="1026">
      <c r="A1026" s="6" t="n">
        <v>51400</v>
      </c>
      <c r="B1026" s="6" t="n">
        <v>51400</v>
      </c>
      <c r="C1026" s="6" t="inlineStr">
        <is>
          <t>Service - hires</t>
        </is>
      </c>
      <c r="D1026" s="6" t="inlineStr">
        <is>
          <t>Payable Invoice</t>
        </is>
      </c>
      <c r="E1026" s="37" t="n">
        <v>46265</v>
      </c>
      <c r="F1026" s="6" t="inlineStr">
        <is>
          <t>Type Transcripts Pty Ltd</t>
        </is>
      </c>
      <c r="G1026" s="39" t="n">
        <v>234</v>
      </c>
      <c r="H1026" s="39" t="n">
        <v>0</v>
      </c>
      <c r="I1026" s="6" t="inlineStr">
        <is>
          <t>2606904 - Symal - FYR26 (Melb) - 24.8.26 [PRD]</t>
        </is>
      </c>
      <c r="J1026" s="6" t="inlineStr">
        <is>
          <t>INV6041 - Transcriptions hire for August 2026 Events [MH App]</t>
        </is>
      </c>
      <c r="K1026" s="6" t="inlineStr">
        <is>
          <t>INV6041 - Transcriptions hire for August 2026 Events [MH App]</t>
        </is>
      </c>
      <c r="L1026" s="6" t="inlineStr">
        <is>
          <t>Type Transcripts Pty Ltd - Symal (plus urgent surcharge)</t>
        </is>
      </c>
      <c r="M1026" s="6" t="inlineStr">
        <is>
          <t>PRODUCTION</t>
        </is>
      </c>
    </row>
    <row r="1027">
      <c r="A1027" s="6" t="n">
        <v>51400</v>
      </c>
      <c r="B1027" s="6" t="n">
        <v>51400</v>
      </c>
      <c r="C1027" s="6" t="inlineStr">
        <is>
          <t>Service - hires</t>
        </is>
      </c>
      <c r="D1027" s="6" t="inlineStr">
        <is>
          <t>Payable Invoice</t>
        </is>
      </c>
      <c r="E1027" s="37" t="n">
        <v>46265</v>
      </c>
      <c r="F1027" s="6" t="inlineStr">
        <is>
          <t>Type Transcripts Pty Ltd</t>
        </is>
      </c>
      <c r="G1027" s="39" t="n">
        <v>275.6</v>
      </c>
      <c r="H1027" s="39" t="n">
        <v>0</v>
      </c>
      <c r="I1027" s="6" t="inlineStr">
        <is>
          <t>26071501 - Ventia - Half Year Results Briefing - 24.8.26 [PRD]</t>
        </is>
      </c>
      <c r="J1027" s="6" t="inlineStr">
        <is>
          <t>INV6041 - Transcriptions hire for August 2026 Events [MH App]</t>
        </is>
      </c>
      <c r="K1027" s="6" t="inlineStr">
        <is>
          <t>INV6041 - Transcriptions hire for August 2026 Events [MH App]</t>
        </is>
      </c>
      <c r="L1027" s="6" t="inlineStr">
        <is>
          <t>Type Transcripts Pty Ltd - Ventia HYR26 (plus urgent surcharge)</t>
        </is>
      </c>
      <c r="M1027" s="6" t="inlineStr">
        <is>
          <t>PRODUCTION</t>
        </is>
      </c>
    </row>
    <row r="1028">
      <c r="A1028" s="6" t="n">
        <v>51400</v>
      </c>
      <c r="B1028" s="6" t="n">
        <v>51400</v>
      </c>
      <c r="C1028" s="6" t="inlineStr">
        <is>
          <t>Service - hires</t>
        </is>
      </c>
      <c r="D1028" s="6" t="inlineStr">
        <is>
          <t>Payable Invoice</t>
        </is>
      </c>
      <c r="E1028" s="37" t="n">
        <v>46265</v>
      </c>
      <c r="F1028" s="6" t="inlineStr">
        <is>
          <t>Access Innovation Media Pty Ltd</t>
        </is>
      </c>
      <c r="G1028" s="39" t="n">
        <v>675</v>
      </c>
      <c r="H1028" s="39" t="n">
        <v>0</v>
      </c>
      <c r="I1028" s="6" t="inlineStr">
        <is>
          <t>26061105 - CBA - FYR 2026 - 12.8.26 [PRD]</t>
        </is>
      </c>
      <c r="J1028" s="6" t="inlineStr">
        <is>
          <t>INV22070 - Services hire for 26061105 CBA FYR26 12.8.26 [MH App]</t>
        </is>
      </c>
      <c r="K1028" s="6" t="inlineStr">
        <is>
          <t>INV22070 - Services hire for 26061105 CBA FYR26 12.8.26 [MH App]</t>
        </is>
      </c>
      <c r="L1028" s="6" t="inlineStr">
        <is>
          <t>Access Innovation Media Pty Ltd - Recorded Captions/Transcript - 1 day 
turnaround
Order#: aljvisujgb - 20260812-cba-fy26-1920x1080-3-2-mbps (720p).mp4 delivered 2026-08-14 02:08</t>
        </is>
      </c>
      <c r="M1028" s="6" t="inlineStr">
        <is>
          <t>PRODUCTION</t>
        </is>
      </c>
    </row>
    <row r="1029">
      <c r="A1029" s="6" t="n">
        <v>51500</v>
      </c>
      <c r="B1029" s="6" t="n">
        <v>51500</v>
      </c>
      <c r="C1029" s="6" t="inlineStr">
        <is>
          <t>Subscriptions &amp; Licences - Expense</t>
        </is>
      </c>
      <c r="D1029" s="6" t="inlineStr">
        <is>
          <t>Payable Invoice</t>
        </is>
      </c>
      <c r="E1029" s="37" t="n">
        <v>46211</v>
      </c>
      <c r="F1029" s="6" t="inlineStr">
        <is>
          <t>Avangate BV dba 2Checkout</t>
        </is>
      </c>
      <c r="G1029" s="39" t="n">
        <v>72.13</v>
      </c>
      <c r="H1029" s="39" t="n">
        <v>0</v>
      </c>
      <c r="I1029" s="6" t="inlineStr">
        <is>
          <t>9100 - PRODUCTION [PRD]</t>
        </is>
      </c>
      <c r="J1029" s="6" t="inlineStr">
        <is>
          <t>BV104702191 - License 1/3 for July 2026</t>
        </is>
      </c>
      <c r="K1029" s="6" t="inlineStr">
        <is>
          <t>BV104702191 - License 1/3 for July 2026</t>
        </is>
      </c>
      <c r="L1029" s="6" t="inlineStr">
        <is>
          <t>Avangate BV dba 2Checkout - v Mix Max (Monthly Subscription)</t>
        </is>
      </c>
      <c r="M1029" s="6" t="inlineStr">
        <is>
          <t>PRODUCTION</t>
        </is>
      </c>
    </row>
    <row r="1030">
      <c r="A1030" s="6" t="n">
        <v>51500</v>
      </c>
      <c r="B1030" s="6" t="n">
        <v>51500</v>
      </c>
      <c r="C1030" s="6" t="inlineStr">
        <is>
          <t>Subscriptions &amp; Licences - Expense</t>
        </is>
      </c>
      <c r="D1030" s="6" t="inlineStr">
        <is>
          <t>Payable Invoice</t>
        </is>
      </c>
      <c r="E1030" s="37" t="n">
        <v>46211</v>
      </c>
      <c r="F1030" s="6" t="inlineStr">
        <is>
          <t>Avangate BV dba 2Checkout</t>
        </is>
      </c>
      <c r="G1030" s="39" t="n">
        <v>72.13</v>
      </c>
      <c r="H1030" s="39" t="n">
        <v>0</v>
      </c>
      <c r="I1030" s="6" t="inlineStr">
        <is>
          <t>9100 - PRODUCTION [PRD]</t>
        </is>
      </c>
      <c r="J1030" s="6" t="inlineStr">
        <is>
          <t>BV104702434 - License 2/3 for July 2026</t>
        </is>
      </c>
      <c r="K1030" s="6" t="inlineStr">
        <is>
          <t>BV104702434 - License 2/3 for July 2026</t>
        </is>
      </c>
      <c r="L1030" s="6" t="inlineStr">
        <is>
          <t xml:space="preserve">Avangate BV dba 2Checkout - v Mix Max (Monthly Subscription) </t>
        </is>
      </c>
      <c r="M1030" s="6" t="inlineStr">
        <is>
          <t>PRODUCTION</t>
        </is>
      </c>
    </row>
    <row r="1031">
      <c r="A1031" s="6" t="n">
        <v>51500</v>
      </c>
      <c r="B1031" s="6" t="n">
        <v>51500</v>
      </c>
      <c r="C1031" s="6" t="inlineStr">
        <is>
          <t>Subscriptions &amp; Licences - Expense</t>
        </is>
      </c>
      <c r="D1031" s="6" t="inlineStr">
        <is>
          <t>Payable Invoice</t>
        </is>
      </c>
      <c r="E1031" s="37" t="n">
        <v>46216</v>
      </c>
      <c r="F1031" s="6" t="inlineStr">
        <is>
          <t>Avangate BV dba 2Checkout</t>
        </is>
      </c>
      <c r="G1031" s="39" t="n">
        <v>72.14</v>
      </c>
      <c r="H1031" s="39" t="n">
        <v>0</v>
      </c>
      <c r="I1031" s="6" t="inlineStr">
        <is>
          <t>9100 - PRODUCTION [PRD]</t>
        </is>
      </c>
      <c r="J1031" s="6" t="inlineStr">
        <is>
          <t>BV104832610 - License 3/3 for July 2026</t>
        </is>
      </c>
      <c r="K1031" s="6" t="inlineStr">
        <is>
          <t>BV104832610 - License 3/3 for July 2026</t>
        </is>
      </c>
      <c r="L1031" s="6" t="inlineStr">
        <is>
          <t xml:space="preserve">Avangate BV dba 2Checkout - v Mix Max (Monthly Subscription) </t>
        </is>
      </c>
      <c r="M1031" s="6" t="inlineStr">
        <is>
          <t>PRODUCTION</t>
        </is>
      </c>
    </row>
    <row r="1032">
      <c r="A1032" s="6" t="n">
        <v>51500</v>
      </c>
      <c r="B1032" s="6" t="n">
        <v>51500</v>
      </c>
      <c r="C1032" s="6" t="inlineStr">
        <is>
          <t>Subscriptions &amp; Licences - Expense</t>
        </is>
      </c>
      <c r="D1032" s="6" t="inlineStr">
        <is>
          <t>Payable Invoice</t>
        </is>
      </c>
      <c r="E1032" s="37" t="n">
        <v>46234</v>
      </c>
      <c r="F1032" s="6" t="inlineStr">
        <is>
          <t>Spotify</t>
        </is>
      </c>
      <c r="G1032" s="39" t="n">
        <v>25.45</v>
      </c>
      <c r="H1032" s="39" t="n">
        <v>0</v>
      </c>
      <c r="I1032" s="6" t="inlineStr">
        <is>
          <t>1755 - CBA Spotify [ONS]</t>
        </is>
      </c>
      <c r="J1032" s="6" t="inlineStr">
        <is>
          <t>INV8ec246bc8a78 - CBA Spotify July 2026 (paid via PL cc)</t>
        </is>
      </c>
      <c r="K1032" s="6" t="inlineStr">
        <is>
          <t>INV8ec246bc8a78 - CBA Spotify July 2026 (paid via PL cc)</t>
        </is>
      </c>
      <c r="L1032" s="6" t="inlineStr">
        <is>
          <t>Spotify - CBA - Spotify Premium Family (1 month)</t>
        </is>
      </c>
      <c r="M1032" s="6" t="inlineStr">
        <is>
          <t>ONSITE</t>
        </is>
      </c>
    </row>
    <row r="1033">
      <c r="A1033" s="6" t="n">
        <v>51500</v>
      </c>
      <c r="B1033" s="6" t="n">
        <v>51500</v>
      </c>
      <c r="C1033" s="6" t="inlineStr">
        <is>
          <t>Subscriptions &amp; Licences - Expense</t>
        </is>
      </c>
      <c r="D1033" s="6" t="inlineStr">
        <is>
          <t>Manual Journal</t>
        </is>
      </c>
      <c r="E1033" s="37" t="n">
        <v>46234</v>
      </c>
      <c r="F1033" s="6" t="n"/>
      <c r="G1033" s="39" t="n">
        <v>280.17</v>
      </c>
      <c r="H1033" s="39" t="n">
        <v>0</v>
      </c>
      <c r="I1033" s="6" t="inlineStr">
        <is>
          <t>9105 - ONSITE (including PROD backup)</t>
        </is>
      </c>
      <c r="J1033" s="6" t="n"/>
      <c r="K1033" s="6" t="inlineStr">
        <is>
          <t>#69222</t>
        </is>
      </c>
      <c r="L1033" s="6" t="inlineStr">
        <is>
          <t>Prepayments July 2026 - InvINV-18112025|18/11|Labour Hire Licence VIC|</t>
        </is>
      </c>
      <c r="M1033" s="6" t="inlineStr">
        <is>
          <t>ONSITE</t>
        </is>
      </c>
    </row>
    <row r="1034">
      <c r="A1034" s="6" t="n">
        <v>51500</v>
      </c>
      <c r="B1034" s="6" t="n">
        <v>51500</v>
      </c>
      <c r="C1034" s="6" t="inlineStr">
        <is>
          <t>Subscriptions &amp; Licences - Expense</t>
        </is>
      </c>
      <c r="D1034" s="6" t="inlineStr">
        <is>
          <t>Manual Journal</t>
        </is>
      </c>
      <c r="E1034" s="37" t="n">
        <v>46234</v>
      </c>
      <c r="F1034" s="6" t="n"/>
      <c r="G1034" s="39" t="n">
        <v>253.11</v>
      </c>
      <c r="H1034" s="39" t="n">
        <v>0</v>
      </c>
      <c r="I1034" s="6" t="inlineStr">
        <is>
          <t>26021602N - Gen E ABS AV Support (Canberra) [ONS non-chargeable]</t>
        </is>
      </c>
      <c r="J1034" s="6" t="n"/>
      <c r="K1034" s="6" t="inlineStr">
        <is>
          <t>#69222</t>
        </is>
      </c>
      <c r="L1034" s="6" t="inlineStr">
        <is>
          <t>Prepayments July 2026 - InvINV4340151853 |20/03|Labour Hire Licensing Authority ACT|</t>
        </is>
      </c>
      <c r="M1034" s="6" t="inlineStr">
        <is>
          <t>ONSITE</t>
        </is>
      </c>
    </row>
    <row r="1035">
      <c r="A1035" s="6" t="n">
        <v>51500</v>
      </c>
      <c r="B1035" s="6" t="n">
        <v>51500</v>
      </c>
      <c r="C1035" s="6" t="inlineStr">
        <is>
          <t>Subscriptions &amp; Licences - Expense</t>
        </is>
      </c>
      <c r="D1035" s="6" t="inlineStr">
        <is>
          <t>Manual Journal</t>
        </is>
      </c>
      <c r="E1035" s="37" t="n">
        <v>46234</v>
      </c>
      <c r="F1035" s="6" t="n"/>
      <c r="G1035" s="39" t="n">
        <v>96.54000000000001</v>
      </c>
      <c r="H1035" s="39" t="n">
        <v>0</v>
      </c>
      <c r="I1035" s="6" t="inlineStr">
        <is>
          <t>9105 - ONSITE (including PROD backup)</t>
        </is>
      </c>
      <c r="J1035" s="6" t="n"/>
      <c r="K1035" s="6" t="inlineStr">
        <is>
          <t>#69222</t>
        </is>
      </c>
      <c r="L1035" s="6" t="inlineStr">
        <is>
          <t>Prepayments July 2026 - InvINV-35039-J4Y7Z7|22/06|Office of Industrial Relations|</t>
        </is>
      </c>
      <c r="M1035" s="6" t="inlineStr">
        <is>
          <t>ONSITE</t>
        </is>
      </c>
    </row>
    <row r="1036">
      <c r="A1036" s="6" t="n">
        <v>51500</v>
      </c>
      <c r="B1036" s="6" t="n">
        <v>51500</v>
      </c>
      <c r="C1036" s="6" t="inlineStr">
        <is>
          <t>Subscriptions &amp; Licences - Expense</t>
        </is>
      </c>
      <c r="D1036" s="6" t="inlineStr">
        <is>
          <t>Manual Journal</t>
        </is>
      </c>
      <c r="E1036" s="37" t="n">
        <v>46234</v>
      </c>
      <c r="F1036" s="6" t="n"/>
      <c r="G1036" s="39" t="n">
        <v>3286.15</v>
      </c>
      <c r="H1036" s="39" t="n">
        <v>0</v>
      </c>
      <c r="I1036" s="6" t="inlineStr">
        <is>
          <t>3068 - DPIE Pitt and Penrith [INT]</t>
        </is>
      </c>
      <c r="J1036" s="6" t="n"/>
      <c r="K1036" s="6" t="inlineStr">
        <is>
          <t>#69278</t>
        </is>
      </c>
      <c r="L1036" s="6" t="inlineStr">
        <is>
          <t xml:space="preserve">NSW Property -  252 Pitt St Parkline Workplace Hub Licence Renewal May 2026 - Apr 2027 -  Eptura Property NSW Licence Renewal for 252 Pitt St Parkline Workplace Hub [PO00016865 - INV-82343]
</t>
        </is>
      </c>
      <c r="M1036" s="6" t="inlineStr">
        <is>
          <t>INTEGRATION</t>
        </is>
      </c>
    </row>
    <row r="1037">
      <c r="A1037" s="6" t="n">
        <v>51500</v>
      </c>
      <c r="B1037" s="6" t="n">
        <v>51500</v>
      </c>
      <c r="C1037" s="6" t="inlineStr">
        <is>
          <t>Subscriptions &amp; Licences - Expense</t>
        </is>
      </c>
      <c r="D1037" s="6" t="inlineStr">
        <is>
          <t>Manual Journal</t>
        </is>
      </c>
      <c r="E1037" s="37" t="n">
        <v>46234</v>
      </c>
      <c r="F1037" s="6" t="n"/>
      <c r="G1037" s="39" t="n">
        <v>1085.83</v>
      </c>
      <c r="H1037" s="39" t="n">
        <v>0</v>
      </c>
      <c r="I1037" s="6" t="inlineStr">
        <is>
          <t>2855 - APA Melbourne VMS [INT]</t>
        </is>
      </c>
      <c r="J1037" s="6" t="n"/>
      <c r="K1037" s="6" t="inlineStr">
        <is>
          <t>#69281</t>
        </is>
      </c>
      <c r="L1037" s="6" t="inlineStr">
        <is>
          <t>APA Melbourne Proxyclick Jul26-Jun27 - APA Melbourne Proxyclick Jul26-Jun27 Eptura INV-84429  (Expense)</t>
        </is>
      </c>
      <c r="M1037" s="6" t="inlineStr">
        <is>
          <t>INTEGRATION</t>
        </is>
      </c>
    </row>
    <row r="1038">
      <c r="A1038" s="6" t="n">
        <v>51500</v>
      </c>
      <c r="B1038" s="6" t="n">
        <v>51500</v>
      </c>
      <c r="C1038" s="6" t="inlineStr">
        <is>
          <t>Subscriptions &amp; Licences - Expense</t>
        </is>
      </c>
      <c r="D1038" s="6" t="inlineStr">
        <is>
          <t>Manual Journal</t>
        </is>
      </c>
      <c r="E1038" s="37" t="n">
        <v>46234</v>
      </c>
      <c r="F1038" s="6" t="n"/>
      <c r="G1038" s="39" t="n">
        <v>1085.83</v>
      </c>
      <c r="H1038" s="39" t="n">
        <v>0</v>
      </c>
      <c r="I1038" s="6" t="inlineStr">
        <is>
          <t>2857 - APA Sydney Visitor Mgmt [INT]</t>
        </is>
      </c>
      <c r="J1038" s="6" t="n"/>
      <c r="K1038" s="6" t="inlineStr">
        <is>
          <t>#69282</t>
        </is>
      </c>
      <c r="L1038" s="6" t="inlineStr">
        <is>
          <t>APA Sydney Proxyclick Jul26-Jun27 - APA Sydney Proxyclick Jul26-Jun27 Eptura INV-84441 (Expense)</t>
        </is>
      </c>
      <c r="M1038" s="6" t="inlineStr">
        <is>
          <t>INTEGRATION</t>
        </is>
      </c>
    </row>
    <row r="1039">
      <c r="A1039" s="6" t="n">
        <v>51500</v>
      </c>
      <c r="B1039" s="6" t="n">
        <v>51500</v>
      </c>
      <c r="C1039" s="6" t="inlineStr">
        <is>
          <t>Subscriptions &amp; Licences - Expense</t>
        </is>
      </c>
      <c r="D1039" s="6" t="inlineStr">
        <is>
          <t>Manual Journal</t>
        </is>
      </c>
      <c r="E1039" s="37" t="n">
        <v>46234</v>
      </c>
      <c r="F1039" s="6" t="n"/>
      <c r="G1039" s="39" t="n">
        <v>898.3099999999999</v>
      </c>
      <c r="H1039" s="39" t="n">
        <v>0</v>
      </c>
      <c r="I1039" s="6" t="inlineStr">
        <is>
          <t>3072 - APA Thomastown [INT]</t>
        </is>
      </c>
      <c r="J1039" s="6" t="n"/>
      <c r="K1039" s="6" t="inlineStr">
        <is>
          <t>#69283</t>
        </is>
      </c>
      <c r="L1039" s="6" t="inlineStr">
        <is>
          <t xml:space="preserve">APA Thomastown Year 3 Licence (January - December 2026) - APA Thomastown Eptura 74287 Year 3 Licence (January - December 2026)
</t>
        </is>
      </c>
      <c r="M1039" s="6" t="inlineStr">
        <is>
          <t>INTEGRATION</t>
        </is>
      </c>
    </row>
    <row r="1040">
      <c r="A1040" s="6" t="n">
        <v>51500</v>
      </c>
      <c r="B1040" s="6" t="n">
        <v>51500</v>
      </c>
      <c r="C1040" s="6" t="inlineStr">
        <is>
          <t>Subscriptions &amp; Licences - Expense</t>
        </is>
      </c>
      <c r="D1040" s="6" t="inlineStr">
        <is>
          <t>Manual Journal</t>
        </is>
      </c>
      <c r="E1040" s="37" t="n">
        <v>46234</v>
      </c>
      <c r="F1040" s="6" t="n"/>
      <c r="G1040" s="39" t="n">
        <v>494.48</v>
      </c>
      <c r="H1040" s="39" t="n">
        <v>0</v>
      </c>
      <c r="I1040" s="6" t="inlineStr">
        <is>
          <t>2848 - APA ADL Visitor Mgmt [INT]</t>
        </is>
      </c>
      <c r="J1040" s="6" t="n"/>
      <c r="K1040" s="6" t="inlineStr">
        <is>
          <t>#69284</t>
        </is>
      </c>
      <c r="L1040" s="6" t="inlineStr">
        <is>
          <t>APA Adelaide Proxyclick Renewal Jul26-Jun27 - APA Adeliade Proxyclick Eptura INV-84431 Jul26-Jun27 Expense</t>
        </is>
      </c>
      <c r="M1040" s="6" t="inlineStr">
        <is>
          <t>INTEGRATION</t>
        </is>
      </c>
    </row>
    <row r="1041">
      <c r="A1041" s="6" t="n">
        <v>51500</v>
      </c>
      <c r="B1041" s="6" t="n">
        <v>51500</v>
      </c>
      <c r="C1041" s="6" t="inlineStr">
        <is>
          <t>Subscriptions &amp; Licences - Expense</t>
        </is>
      </c>
      <c r="D1041" s="6" t="inlineStr">
        <is>
          <t>Manual Journal</t>
        </is>
      </c>
      <c r="E1041" s="37" t="n">
        <v>46234</v>
      </c>
      <c r="F1041" s="6" t="n"/>
      <c r="G1041" s="39" t="n">
        <v>640.76</v>
      </c>
      <c r="H1041" s="39" t="n">
        <v>0</v>
      </c>
      <c r="I1041" s="6" t="inlineStr">
        <is>
          <t>2519 - NSW Prop-6PSQ Visitor MG [INT]</t>
        </is>
      </c>
      <c r="J1041" s="6" t="n"/>
      <c r="K1041" s="6" t="inlineStr">
        <is>
          <t>#69285</t>
        </is>
      </c>
      <c r="L1041" s="6" t="inlineStr">
        <is>
          <t xml:space="preserve">NSW Property - 6PSQ L11 Touchdown Licence Renewal May 2026 - Apr 2027 -  Eptura Property NSW Licence Renewal for 6PSQ L11 Touchdown [PO00016865 - INV-82343]
</t>
        </is>
      </c>
      <c r="M1041" s="6" t="inlineStr">
        <is>
          <t>INTEGRATION</t>
        </is>
      </c>
    </row>
    <row r="1042">
      <c r="A1042" s="6" t="n">
        <v>51500</v>
      </c>
      <c r="B1042" s="6" t="n">
        <v>51500</v>
      </c>
      <c r="C1042" s="6" t="inlineStr">
        <is>
          <t>Subscriptions &amp; Licences - Expense</t>
        </is>
      </c>
      <c r="D1042" s="6" t="inlineStr">
        <is>
          <t>Manual Journal</t>
        </is>
      </c>
      <c r="E1042" s="37" t="n">
        <v>46234</v>
      </c>
      <c r="F1042" s="6" t="n"/>
      <c r="G1042" s="39" t="n">
        <v>567.53</v>
      </c>
      <c r="H1042" s="39" t="n">
        <v>0</v>
      </c>
      <c r="I1042" s="6" t="inlineStr">
        <is>
          <t>3027 - DPIE Elizabeth St Booking[INT]</t>
        </is>
      </c>
      <c r="J1042" s="6" t="n"/>
      <c r="K1042" s="6" t="inlineStr">
        <is>
          <t>#69286</t>
        </is>
      </c>
      <c r="L1042" s="6" t="inlineStr">
        <is>
          <t xml:space="preserve">NSW Property  - 231 Eliz L13 Touchdown Licence Renewal May 2026 - Apr 2027 -  Eptura Property NSW Licence Renewal for 231 Eliz L13 Touchdown [PO00016865 - INV-82343]
</t>
        </is>
      </c>
      <c r="M1042" s="6" t="inlineStr">
        <is>
          <t>INTEGRATION</t>
        </is>
      </c>
    </row>
    <row r="1043">
      <c r="A1043" s="6" t="n">
        <v>51500</v>
      </c>
      <c r="B1043" s="6" t="n">
        <v>51500</v>
      </c>
      <c r="C1043" s="6" t="inlineStr">
        <is>
          <t>Subscriptions &amp; Licences - Expense</t>
        </is>
      </c>
      <c r="D1043" s="6" t="inlineStr">
        <is>
          <t>Manual Journal</t>
        </is>
      </c>
      <c r="E1043" s="37" t="n">
        <v>46234</v>
      </c>
      <c r="F1043" s="6" t="n"/>
      <c r="G1043" s="39" t="n">
        <v>1199.13</v>
      </c>
      <c r="H1043" s="39" t="n">
        <v>0</v>
      </c>
      <c r="I1043" s="6" t="inlineStr">
        <is>
          <t>25051302 - NSW Prop Bradfield Desk Booking + Penrith Additional [INT]</t>
        </is>
      </c>
      <c r="J1043" s="6" t="n"/>
      <c r="K1043" s="6" t="inlineStr">
        <is>
          <t>#69287</t>
        </is>
      </c>
      <c r="L1043" s="6" t="inlineStr">
        <is>
          <t xml:space="preserve">NSW Property - Penrith BDA Licence Renewal May 2026 - Apr 2027 -  Eptura Property NSW Licence Renewal for  Penrith BDA[PO00016865 - INV-82343]
</t>
        </is>
      </c>
      <c r="M1043" s="6" t="inlineStr">
        <is>
          <t>INTEGRATION</t>
        </is>
      </c>
    </row>
    <row r="1044">
      <c r="A1044" s="6" t="n">
        <v>51500</v>
      </c>
      <c r="B1044" s="6" t="n">
        <v>51500</v>
      </c>
      <c r="C1044" s="6" t="inlineStr">
        <is>
          <t>Subscriptions &amp; Licences - Expense</t>
        </is>
      </c>
      <c r="D1044" s="6" t="inlineStr">
        <is>
          <t>Manual Journal</t>
        </is>
      </c>
      <c r="E1044" s="37" t="n">
        <v>46234</v>
      </c>
      <c r="F1044" s="6" t="n"/>
      <c r="G1044" s="39" t="n">
        <v>1492.05</v>
      </c>
      <c r="H1044" s="39" t="n">
        <v>0</v>
      </c>
      <c r="I1044" s="6" t="inlineStr">
        <is>
          <t>2510205 - NSW Property RGB Desk Booking [INT]</t>
        </is>
      </c>
      <c r="J1044" s="6" t="n"/>
      <c r="K1044" s="6" t="inlineStr">
        <is>
          <t>#69288</t>
        </is>
      </c>
      <c r="L1044" s="6" t="inlineStr">
        <is>
          <t xml:space="preserve">NSW Property - Sydney 1 Prince Albert Workplace Hub Licence Renewal May 2026 - Apr 2027 -  Eptura Property NSW Licence Renewal for  Sydney 1 Prince Albert Workplace Hub [PO00016865 - INV-82343]
</t>
        </is>
      </c>
      <c r="M1044" s="6" t="inlineStr">
        <is>
          <t>INTEGRATION</t>
        </is>
      </c>
    </row>
    <row r="1045">
      <c r="A1045" s="6" t="n">
        <v>51500</v>
      </c>
      <c r="B1045" s="6" t="n">
        <v>51500</v>
      </c>
      <c r="C1045" s="6" t="inlineStr">
        <is>
          <t>Subscriptions &amp; Licences - Expense</t>
        </is>
      </c>
      <c r="D1045" s="6" t="inlineStr">
        <is>
          <t>Manual Journal</t>
        </is>
      </c>
      <c r="E1045" s="37" t="n">
        <v>46234</v>
      </c>
      <c r="F1045" s="6" t="n"/>
      <c r="G1045" s="39" t="n">
        <v>128.15</v>
      </c>
      <c r="H1045" s="39" t="n">
        <v>0</v>
      </c>
      <c r="I1045" s="6" t="inlineStr">
        <is>
          <t>3068 - DPIE Pitt and Penrith [INT]</t>
        </is>
      </c>
      <c r="J1045" s="6" t="n"/>
      <c r="K1045" s="6" t="inlineStr">
        <is>
          <t>#69289</t>
        </is>
      </c>
      <c r="L1045" s="6" t="inlineStr">
        <is>
          <t xml:space="preserve">NSW Property  – Penrith 50 Belmore St – Workplace Hub Licence Renewal May 2026 - Apr 2027 -  Eptura Property NSW Licence Renewal for Penrith 50 Belmore St – Workplace Hub [PO00016865 - INV-82343]
</t>
        </is>
      </c>
      <c r="M1045" s="6" t="inlineStr">
        <is>
          <t>INTEGRATION</t>
        </is>
      </c>
    </row>
    <row r="1046">
      <c r="A1046" s="6" t="n">
        <v>51500</v>
      </c>
      <c r="B1046" s="6" t="n">
        <v>51500</v>
      </c>
      <c r="C1046" s="6" t="inlineStr">
        <is>
          <t>Subscriptions &amp; Licences - Expense</t>
        </is>
      </c>
      <c r="D1046" s="6" t="inlineStr">
        <is>
          <t>Manual Journal</t>
        </is>
      </c>
      <c r="E1046" s="37" t="n">
        <v>46234</v>
      </c>
      <c r="F1046" s="6" t="n"/>
      <c r="G1046" s="39" t="n">
        <v>219.69</v>
      </c>
      <c r="H1046" s="39" t="n">
        <v>0</v>
      </c>
      <c r="I1046" s="6" t="inlineStr">
        <is>
          <t>2510805 - PNSW Reconstruction Authority Newcastle [INT]</t>
        </is>
      </c>
      <c r="J1046" s="6" t="n"/>
      <c r="K1046" s="6" t="inlineStr">
        <is>
          <t>#69290</t>
        </is>
      </c>
      <c r="L1046" s="6" t="inlineStr">
        <is>
          <t xml:space="preserve">NSW Property - RA Newcastle Bellvue Licence Renewal May 2026 - Apr 2027 -  Eptura Property NSW Licence Renewal for RA Newcastle Bellvue [PO00016865 - INV-82343]
</t>
        </is>
      </c>
      <c r="M1046" s="6" t="inlineStr">
        <is>
          <t>INTEGRATION</t>
        </is>
      </c>
    </row>
    <row r="1047">
      <c r="A1047" s="6" t="n">
        <v>51500</v>
      </c>
      <c r="B1047" s="6" t="n">
        <v>51500</v>
      </c>
      <c r="C1047" s="6" t="inlineStr">
        <is>
          <t>Subscriptions &amp; Licences - Expense</t>
        </is>
      </c>
      <c r="D1047" s="6" t="inlineStr">
        <is>
          <t>Manual Journal</t>
        </is>
      </c>
      <c r="E1047" s="37" t="n">
        <v>46234</v>
      </c>
      <c r="F1047" s="6" t="n"/>
      <c r="G1047" s="39" t="n">
        <v>2434.87</v>
      </c>
      <c r="H1047" s="39" t="n">
        <v>0</v>
      </c>
      <c r="I1047" s="6" t="inlineStr">
        <is>
          <t>25041502 - PDNSW DB License Ext [INT]</t>
        </is>
      </c>
      <c r="J1047" s="6" t="n"/>
      <c r="K1047" s="6" t="inlineStr">
        <is>
          <t>#69291</t>
        </is>
      </c>
      <c r="L1047" s="6" t="inlineStr">
        <is>
          <t xml:space="preserve">NSW Property -  Maitland 510-516 High St WP Services Licence Renewal May 2026 - Apr 2027 -  Eptura Property NSW Licence Renewal for Maitland 510-516 High St WP Services [PO00016865 - INV-82343]
</t>
        </is>
      </c>
      <c r="M1047" s="6" t="inlineStr">
        <is>
          <t>INTEGRATION</t>
        </is>
      </c>
    </row>
    <row r="1048">
      <c r="A1048" s="6" t="n">
        <v>51500</v>
      </c>
      <c r="B1048" s="6" t="n">
        <v>51500</v>
      </c>
      <c r="C1048" s="6" t="inlineStr">
        <is>
          <t>Subscriptions &amp; Licences - Expense</t>
        </is>
      </c>
      <c r="D1048" s="6" t="inlineStr">
        <is>
          <t>Manual Journal</t>
        </is>
      </c>
      <c r="E1048" s="37" t="n">
        <v>46234</v>
      </c>
      <c r="F1048" s="6" t="n"/>
      <c r="G1048" s="39" t="n">
        <v>2379.95</v>
      </c>
      <c r="H1048" s="39" t="n">
        <v>0</v>
      </c>
      <c r="I1048" s="6" t="inlineStr">
        <is>
          <t>25060301 - 6PSQ L12 Desk Booking [INT]</t>
        </is>
      </c>
      <c r="J1048" s="6" t="n"/>
      <c r="K1048" s="6" t="inlineStr">
        <is>
          <t>#69292</t>
        </is>
      </c>
      <c r="L1048" s="6" t="inlineStr">
        <is>
          <t xml:space="preserve">NSW Property - 6PSQ Workplace L12 Hub Licence Renewal May 2026 - Apr 2027 -  Eptura Property NSW Licence Renewal for 6PSQ Workplace L12 Hub[PO00016865 - INV-82343]
</t>
        </is>
      </c>
      <c r="M1048" s="6" t="inlineStr">
        <is>
          <t>INTEGRATION</t>
        </is>
      </c>
    </row>
    <row r="1049">
      <c r="A1049" s="6" t="n">
        <v>51500</v>
      </c>
      <c r="B1049" s="6" t="n">
        <v>51500</v>
      </c>
      <c r="C1049" s="6" t="inlineStr">
        <is>
          <t>Subscriptions &amp; Licences - Expense</t>
        </is>
      </c>
      <c r="D1049" s="6" t="inlineStr">
        <is>
          <t>Manual Journal</t>
        </is>
      </c>
      <c r="E1049" s="37" t="n">
        <v>46234</v>
      </c>
      <c r="F1049" s="6" t="n"/>
      <c r="G1049" s="39" t="n">
        <v>803.21</v>
      </c>
      <c r="H1049" s="39" t="n">
        <v>0</v>
      </c>
      <c r="I1049" s="6" t="inlineStr">
        <is>
          <t>2519 - NSW Prop-6PSQ Visitor MG [INT]</t>
        </is>
      </c>
      <c r="J1049" s="6" t="n"/>
      <c r="K1049" s="6" t="inlineStr">
        <is>
          <t>#69293</t>
        </is>
      </c>
      <c r="L1049" s="6" t="inlineStr">
        <is>
          <t>NSW Property 6PSQ Multi-Tennant Year 4 (November 2025 - October 2026) - NSW Property 6PSQ Multi-Tennant Year 4 INV 75889 Expense (November 2025 - October 2026)</t>
        </is>
      </c>
      <c r="M1049" s="6" t="inlineStr">
        <is>
          <t>INTEGRATION</t>
        </is>
      </c>
    </row>
    <row r="1050">
      <c r="A1050" s="6" t="n">
        <v>51500</v>
      </c>
      <c r="B1050" s="6" t="n">
        <v>51500</v>
      </c>
      <c r="C1050" s="6" t="inlineStr">
        <is>
          <t>Subscriptions &amp; Licences - Expense</t>
        </is>
      </c>
      <c r="D1050" s="6" t="inlineStr">
        <is>
          <t>Manual Journal</t>
        </is>
      </c>
      <c r="E1050" s="37" t="n">
        <v>46234</v>
      </c>
      <c r="F1050" s="6" t="n"/>
      <c r="G1050" s="39" t="n">
        <v>1794.12</v>
      </c>
      <c r="H1050" s="39" t="n">
        <v>0</v>
      </c>
      <c r="I1050" s="6" t="inlineStr">
        <is>
          <t>2603202 - Property NSW 5 O’Keefe Ave Nowra Workplace Hub [INT]</t>
        </is>
      </c>
      <c r="J1050" s="6" t="n"/>
      <c r="K1050" s="6" t="inlineStr">
        <is>
          <t>#69294</t>
        </is>
      </c>
      <c r="L1050" s="6" t="inlineStr">
        <is>
          <t xml:space="preserve">NSW Property - 5 O’Keefe Ave Nowra Workplace Hub Licence Renewal May 2026 - Apr 2027 -  Eptura Property NSW Licence Renewal for 5 O’Keefe Ave Nowra Workplace Hub [PO00016865 - INV-82343]
</t>
        </is>
      </c>
      <c r="M1050" s="6" t="inlineStr">
        <is>
          <t>INTEGRATION</t>
        </is>
      </c>
    </row>
    <row r="1051">
      <c r="A1051" s="6" t="n">
        <v>51500</v>
      </c>
      <c r="B1051" s="6" t="n">
        <v>51500</v>
      </c>
      <c r="C1051" s="6" t="inlineStr">
        <is>
          <t>Subscriptions &amp; Licences - Expense</t>
        </is>
      </c>
      <c r="D1051" s="6" t="inlineStr">
        <is>
          <t>Manual Journal</t>
        </is>
      </c>
      <c r="E1051" s="37" t="n">
        <v>46234</v>
      </c>
      <c r="F1051" s="6" t="n"/>
      <c r="G1051" s="39" t="n">
        <v>631.6</v>
      </c>
      <c r="H1051" s="39" t="n">
        <v>0</v>
      </c>
      <c r="I1051" s="6" t="inlineStr">
        <is>
          <t>25060307 - DPIE Molesworth St D/B [INT]</t>
        </is>
      </c>
      <c r="J1051" s="6" t="n"/>
      <c r="K1051" s="6" t="inlineStr">
        <is>
          <t>#69295</t>
        </is>
      </c>
      <c r="L1051" s="6" t="inlineStr">
        <is>
          <t xml:space="preserve">NSW Property - RA Molesworth St Licence Renewal May 2026 - Apr 2027 -  Eptura Property NSW Licence Renewal for RA Molesworth St [PO00016865 - INV-82343]
</t>
        </is>
      </c>
      <c r="M1051" s="6" t="inlineStr">
        <is>
          <t>INTEGRATION</t>
        </is>
      </c>
    </row>
    <row r="1052">
      <c r="A1052" s="6" t="n">
        <v>51500</v>
      </c>
      <c r="B1052" s="6" t="n">
        <v>51500</v>
      </c>
      <c r="C1052" s="6" t="inlineStr">
        <is>
          <t>Subscriptions &amp; Licences - Expense</t>
        </is>
      </c>
      <c r="D1052" s="6" t="inlineStr">
        <is>
          <t>Manual Journal</t>
        </is>
      </c>
      <c r="E1052" s="37" t="n">
        <v>46234</v>
      </c>
      <c r="F1052" s="6" t="n"/>
      <c r="G1052" s="39" t="n">
        <v>704.83</v>
      </c>
      <c r="H1052" s="39" t="n">
        <v>0</v>
      </c>
      <c r="I1052" s="6" t="inlineStr">
        <is>
          <t>3027 - DPIE Elizabeth St Booking[INT]</t>
        </is>
      </c>
      <c r="J1052" s="6" t="n"/>
      <c r="K1052" s="6" t="inlineStr">
        <is>
          <t>#69296</t>
        </is>
      </c>
      <c r="L1052" s="6" t="inlineStr">
        <is>
          <t xml:space="preserve">NSW Property - 231 Eliz Workplace L1 Licence Renewal May 2026 - Apr 2027 -  Eptura Property NSW Licence Renewal for 231 Eliz Workplace L1  [PO00016865 - INV-82343]
</t>
        </is>
      </c>
      <c r="M1052" s="6" t="inlineStr">
        <is>
          <t>INTEGRATION</t>
        </is>
      </c>
    </row>
    <row r="1053">
      <c r="A1053" s="6" t="n">
        <v>51500</v>
      </c>
      <c r="B1053" s="6" t="n">
        <v>51500</v>
      </c>
      <c r="C1053" s="6" t="inlineStr">
        <is>
          <t>Subscriptions &amp; Licences - Expense</t>
        </is>
      </c>
      <c r="D1053" s="6" t="inlineStr">
        <is>
          <t>Manual Journal</t>
        </is>
      </c>
      <c r="E1053" s="37" t="n">
        <v>46234</v>
      </c>
      <c r="F1053" s="6" t="n"/>
      <c r="G1053" s="39" t="n">
        <v>346.5</v>
      </c>
      <c r="H1053" s="39" t="n">
        <v>0</v>
      </c>
      <c r="I1053" s="6" t="inlineStr">
        <is>
          <t>2719 - GSP - 6PSQProxyclickOnb [INT]</t>
        </is>
      </c>
      <c r="J1053" s="6" t="n"/>
      <c r="K1053" s="6" t="inlineStr">
        <is>
          <t>#69297</t>
        </is>
      </c>
      <c r="L1053" s="6" t="inlineStr">
        <is>
          <t>NSW Property GSP Proxyclick (Dec 2025 - Nov 2026) - NSW Property GSP Proxyclick INV 77501 Expense (Dec 2025 - Nov 2026)</t>
        </is>
      </c>
      <c r="M1053" s="6" t="inlineStr">
        <is>
          <t>INTEGRATION</t>
        </is>
      </c>
    </row>
    <row r="1054">
      <c r="A1054" s="6" t="n">
        <v>51500</v>
      </c>
      <c r="B1054" s="6" t="n">
        <v>51500</v>
      </c>
      <c r="C1054" s="6" t="inlineStr">
        <is>
          <t>Subscriptions &amp; Licences - Expense</t>
        </is>
      </c>
      <c r="D1054" s="6" t="inlineStr">
        <is>
          <t>Manual Journal</t>
        </is>
      </c>
      <c r="E1054" s="37" t="n">
        <v>46234</v>
      </c>
      <c r="F1054" s="6" t="n"/>
      <c r="G1054" s="39" t="n">
        <v>866.73</v>
      </c>
      <c r="H1054" s="39" t="n">
        <v>0</v>
      </c>
      <c r="I1054" s="6" t="inlineStr">
        <is>
          <t>3028 - APA Kidman Park VMS [INT]</t>
        </is>
      </c>
      <c r="J1054" s="6" t="n"/>
      <c r="K1054" s="6" t="inlineStr">
        <is>
          <t>#69298</t>
        </is>
      </c>
      <c r="L1054" s="6" t="inlineStr">
        <is>
          <t>APA Kidman Proxyclick Term 3 Jun26-Dec26 (Revenue) - APA Kidman Proxyclick Term 3 Jun26-Dec26 Eptura INV-84431 Expense</t>
        </is>
      </c>
      <c r="M1054" s="6" t="inlineStr">
        <is>
          <t>INTEGRATION</t>
        </is>
      </c>
    </row>
    <row r="1055">
      <c r="A1055" s="6" t="n">
        <v>51500</v>
      </c>
      <c r="B1055" s="6" t="n">
        <v>51500</v>
      </c>
      <c r="C1055" s="6" t="inlineStr">
        <is>
          <t>Subscriptions &amp; Licences - Expense</t>
        </is>
      </c>
      <c r="D1055" s="6" t="inlineStr">
        <is>
          <t>Manual Journal</t>
        </is>
      </c>
      <c r="E1055" s="37" t="n">
        <v>46234</v>
      </c>
      <c r="F1055" s="6" t="n"/>
      <c r="G1055" s="39" t="n">
        <v>250.32</v>
      </c>
      <c r="H1055" s="39" t="n">
        <v>0</v>
      </c>
      <c r="I1055" s="6" t="inlineStr">
        <is>
          <t>2834 - APA Young - Visitor Mgmt [INT]</t>
        </is>
      </c>
      <c r="J1055" s="6" t="n"/>
      <c r="K1055" s="6" t="inlineStr">
        <is>
          <t>#69299</t>
        </is>
      </c>
      <c r="L1055" s="6" t="inlineStr">
        <is>
          <t xml:space="preserve">APA Young Year 4 (Mar 2026-Feb 2027) - APA Young Year 4 Eptura 78825 Expense (Mar 2026 - Feb 2027)
</t>
        </is>
      </c>
      <c r="M1055" s="6" t="inlineStr">
        <is>
          <t>INTEGRATION</t>
        </is>
      </c>
    </row>
    <row r="1056">
      <c r="A1056" s="6" t="n">
        <v>51500</v>
      </c>
      <c r="B1056" s="6" t="n">
        <v>51500</v>
      </c>
      <c r="C1056" s="6" t="inlineStr">
        <is>
          <t>Subscriptions &amp; Licences - Expense</t>
        </is>
      </c>
      <c r="D1056" s="6" t="inlineStr">
        <is>
          <t>Manual Journal</t>
        </is>
      </c>
      <c r="E1056" s="37" t="n">
        <v>46234</v>
      </c>
      <c r="F1056" s="6" t="n"/>
      <c r="G1056" s="39" t="n">
        <v>256.8</v>
      </c>
      <c r="H1056" s="39" t="n">
        <v>0</v>
      </c>
      <c r="I1056" s="6" t="inlineStr">
        <is>
          <t>25070702 - APA VMS Brisbane &amp; Darwin [INT]</t>
        </is>
      </c>
      <c r="J1056" s="6" t="n"/>
      <c r="K1056" s="6" t="inlineStr">
        <is>
          <t>#69300</t>
        </is>
      </c>
      <c r="L1056" s="6" t="inlineStr">
        <is>
          <t xml:space="preserve">APA VMS BNE &amp; NT Sep 2025 - Aug 2026 Year 1/3 - APA BNE &amp; NT Year 1/3 Eptura Bill 69674 (Expense) Sep 2025 - Aug  2026
</t>
        </is>
      </c>
      <c r="M1056" s="6" t="inlineStr">
        <is>
          <t>INTEGRATION</t>
        </is>
      </c>
    </row>
    <row r="1057">
      <c r="A1057" s="6" t="n">
        <v>51500</v>
      </c>
      <c r="B1057" s="6" t="n">
        <v>51500</v>
      </c>
      <c r="C1057" s="6" t="inlineStr">
        <is>
          <t>Subscriptions &amp; Licences - Expense</t>
        </is>
      </c>
      <c r="D1057" s="6" t="inlineStr">
        <is>
          <t>Manual Journal</t>
        </is>
      </c>
      <c r="E1057" s="37" t="n">
        <v>46234</v>
      </c>
      <c r="F1057" s="6" t="n"/>
      <c r="G1057" s="39" t="n">
        <v>388.27</v>
      </c>
      <c r="H1057" s="39" t="n">
        <v>0</v>
      </c>
      <c r="I1057" s="6" t="inlineStr">
        <is>
          <t>2510804 - CommSecurity Presynct QLD Desk Booking [INT]</t>
        </is>
      </c>
      <c r="J1057" s="6" t="n"/>
      <c r="K1057" s="6" t="inlineStr">
        <is>
          <t>#69301</t>
        </is>
      </c>
      <c r="L1057" s="6" t="inlineStr">
        <is>
          <t xml:space="preserve">Presynct - QLD - Condeco Desk Booking System (Nov 2025 - Oct 2025) - Presynct - QLD - Condeco Desk Booking System INV 73846 Expense (Nov 2025 - Oct 2025) 
</t>
        </is>
      </c>
      <c r="M1057" s="6" t="inlineStr">
        <is>
          <t>INTEGRATION</t>
        </is>
      </c>
    </row>
    <row r="1058">
      <c r="A1058" s="6" t="n">
        <v>51500</v>
      </c>
      <c r="B1058" s="6" t="n">
        <v>51500</v>
      </c>
      <c r="C1058" s="6" t="inlineStr">
        <is>
          <t>Subscriptions &amp; Licences - Expense</t>
        </is>
      </c>
      <c r="D1058" s="6" t="inlineStr">
        <is>
          <t>Manual Journal</t>
        </is>
      </c>
      <c r="E1058" s="37" t="n">
        <v>46234</v>
      </c>
      <c r="F1058" s="6" t="n"/>
      <c r="G1058" s="39" t="n">
        <v>0</v>
      </c>
      <c r="H1058" s="39" t="n">
        <v>3364.27</v>
      </c>
      <c r="I1058" s="6" t="inlineStr">
        <is>
          <t>2834 - APA Young - Visitor Mgmt [INT]</t>
        </is>
      </c>
      <c r="J1058" s="6" t="n"/>
      <c r="K1058" s="6" t="inlineStr">
        <is>
          <t>#69377</t>
        </is>
      </c>
      <c r="L1058" s="6" t="inlineStr">
        <is>
          <t>APA Young Proxyclick Licence Reclass Mar27-Feb28 - APA | Young Eptura Proxyclick Licence Renewal Mar27-Feb28 Eptura INV-86016  (Expense)</t>
        </is>
      </c>
      <c r="M1058" s="6" t="inlineStr">
        <is>
          <t>INTEGRATION</t>
        </is>
      </c>
    </row>
    <row r="1059">
      <c r="A1059" s="6" t="n">
        <v>51500</v>
      </c>
      <c r="B1059" s="6" t="n">
        <v>51500</v>
      </c>
      <c r="C1059" s="6" t="inlineStr">
        <is>
          <t>Subscriptions &amp; Licences - Expense</t>
        </is>
      </c>
      <c r="D1059" s="6" t="inlineStr">
        <is>
          <t>Payable Invoice</t>
        </is>
      </c>
      <c r="E1059" s="37" t="n">
        <v>46234</v>
      </c>
      <c r="F1059" s="6" t="inlineStr">
        <is>
          <t>Eptura Australia Pty Ltd</t>
        </is>
      </c>
      <c r="G1059" s="39" t="n">
        <v>3364.27</v>
      </c>
      <c r="H1059" s="39" t="n">
        <v>0</v>
      </c>
      <c r="I1059" s="6" t="inlineStr">
        <is>
          <t>2834 - APA Young - Visitor Mgmt [INT]</t>
        </is>
      </c>
      <c r="J1059" s="6" t="inlineStr">
        <is>
          <t>INV-86016 - Annual Proxyclick Premium License Renewal for 2834 APA Young 2027-2028 [Q-267082 - PO-00016904]</t>
        </is>
      </c>
      <c r="K1059" s="6" t="inlineStr">
        <is>
          <t>INV-86016 - Annual Proxyclick Premium License Renewal for 2834 APA Young 2027-2028 [Q-267082 - PO-00016904]</t>
        </is>
      </c>
      <c r="L1059" s="6" t="inlineStr">
        <is>
          <t>Eptura Australia Pty Ltd - Proxyclick - Premium
Period: Mar 1, 2027 to Feb 29, 2028</t>
        </is>
      </c>
      <c r="M1059" s="6" t="inlineStr">
        <is>
          <t>INTEGRATION</t>
        </is>
      </c>
    </row>
    <row r="1060">
      <c r="A1060" s="6" t="n">
        <v>51500</v>
      </c>
      <c r="B1060" s="6" t="n">
        <v>51500</v>
      </c>
      <c r="C1060" s="6" t="inlineStr">
        <is>
          <t>Subscriptions &amp; Licences - Expense</t>
        </is>
      </c>
      <c r="D1060" s="6" t="inlineStr">
        <is>
          <t>Payable Invoice</t>
        </is>
      </c>
      <c r="E1060" s="37" t="n">
        <v>46235</v>
      </c>
      <c r="F1060" s="6" t="inlineStr">
        <is>
          <t>SPACERA PTY LTD</t>
        </is>
      </c>
      <c r="G1060" s="39" t="n">
        <v>1600</v>
      </c>
      <c r="H1060" s="39" t="n">
        <v>0</v>
      </c>
      <c r="I1060" s="6" t="inlineStr">
        <is>
          <t>26022301 - Aware Super AV Maintenance [ONS]</t>
        </is>
      </c>
      <c r="J1060" s="6" t="inlineStr">
        <is>
          <t>INV-0049 - Aware Super National Support Agreement - 12 months contract [QU-0003 - PO-00016885]</t>
        </is>
      </c>
      <c r="K1060" s="6" t="inlineStr">
        <is>
          <t>INV-0049 - Aware Super National Support Agreement - 12 months contract [QU-0003 - PO-00016885]</t>
        </is>
      </c>
      <c r="L1060" s="6" t="inlineStr">
        <is>
          <t>SPACERA PTY LTD - HYPERCARE MANAGED x 16 x 12 months</t>
        </is>
      </c>
      <c r="M1060" s="6" t="inlineStr">
        <is>
          <t>ONSITE</t>
        </is>
      </c>
    </row>
    <row r="1061">
      <c r="A1061" s="6" t="n">
        <v>51500</v>
      </c>
      <c r="B1061" s="6" t="n">
        <v>51500</v>
      </c>
      <c r="C1061" s="6" t="inlineStr">
        <is>
          <t>Subscriptions &amp; Licences - Expense</t>
        </is>
      </c>
      <c r="D1061" s="6" t="inlineStr">
        <is>
          <t>Payable Invoice</t>
        </is>
      </c>
      <c r="E1061" s="37" t="n">
        <v>46235</v>
      </c>
      <c r="F1061" s="6" t="inlineStr">
        <is>
          <t>SPACERA PTY LTD</t>
        </is>
      </c>
      <c r="G1061" s="39" t="n">
        <v>3608</v>
      </c>
      <c r="H1061" s="39" t="n">
        <v>0</v>
      </c>
      <c r="I1061" s="6" t="inlineStr">
        <is>
          <t>26022301 - Aware Super AV Maintenance [ONS]</t>
        </is>
      </c>
      <c r="J1061" s="6" t="inlineStr">
        <is>
          <t>INV-0049 - Aware Super National Support Agreement - 12 months contract [QU-0003 - PO-00016885]</t>
        </is>
      </c>
      <c r="K1061" s="6" t="inlineStr">
        <is>
          <t>INV-0049 - Aware Super National Support Agreement - 12 months contract [QU-0003 - PO-00016885]</t>
        </is>
      </c>
      <c r="L1061" s="6" t="inlineStr">
        <is>
          <t>SPACERA PTY LTD - MISSION CONTROL x 82 x 12 months</t>
        </is>
      </c>
      <c r="M1061" s="6" t="inlineStr">
        <is>
          <t>ONSITE</t>
        </is>
      </c>
    </row>
    <row r="1062">
      <c r="A1062" s="6" t="n">
        <v>51500</v>
      </c>
      <c r="B1062" s="6" t="n">
        <v>51500</v>
      </c>
      <c r="C1062" s="6" t="inlineStr">
        <is>
          <t>Subscriptions &amp; Licences - Expense</t>
        </is>
      </c>
      <c r="D1062" s="6" t="inlineStr">
        <is>
          <t>Payable Invoice</t>
        </is>
      </c>
      <c r="E1062" s="37" t="n">
        <v>46239</v>
      </c>
      <c r="F1062" s="6" t="inlineStr">
        <is>
          <t>Cm3 Contractor Management Pty Ltd</t>
        </is>
      </c>
      <c r="G1062" s="39" t="n">
        <v>410</v>
      </c>
      <c r="H1062" s="39" t="n">
        <v>0</v>
      </c>
      <c r="I1062" s="6" t="inlineStr">
        <is>
          <t>25091703 - Scentre Group Marion Superscreen (D10396) Test and Cert [CONS]</t>
        </is>
      </c>
      <c r="J1062" s="6" t="inlineStr">
        <is>
          <t>INV00219795 - Cm3 onboarding Fee for Scentre Group for 2026-2027 [JS App]</t>
        </is>
      </c>
      <c r="K1062" s="6" t="inlineStr">
        <is>
          <t>INV00219795 - Cm3 onboarding Fee for Scentre Group for 2026-2027 [JS App]</t>
        </is>
      </c>
      <c r="L1062" s="6" t="inlineStr">
        <is>
          <t>Cm3 Contractor Management Pty Ltd - WHS Risk Review
WHS Risk Review Tier 1 - Includes 
Insurance Verification of $175
Service Period: 19/09/2026 to 18/09/2027</t>
        </is>
      </c>
      <c r="M1062" s="6" t="inlineStr">
        <is>
          <t>CONSULTING</t>
        </is>
      </c>
    </row>
    <row r="1063">
      <c r="A1063" s="6" t="n">
        <v>51500</v>
      </c>
      <c r="B1063" s="6" t="n">
        <v>51500</v>
      </c>
      <c r="C1063" s="6" t="inlineStr">
        <is>
          <t>Subscriptions &amp; Licences - Expense</t>
        </is>
      </c>
      <c r="D1063" s="6" t="inlineStr">
        <is>
          <t>Payable Invoice</t>
        </is>
      </c>
      <c r="E1063" s="37" t="n">
        <v>46242</v>
      </c>
      <c r="F1063" s="6" t="inlineStr">
        <is>
          <t>Avangate BV dba 2Checkout</t>
        </is>
      </c>
      <c r="G1063" s="39" t="n">
        <v>71.23</v>
      </c>
      <c r="H1063" s="39" t="n">
        <v>0</v>
      </c>
      <c r="I1063" s="6" t="inlineStr">
        <is>
          <t>9100 - PRODUCTION [PRD]</t>
        </is>
      </c>
      <c r="J1063" s="6" t="inlineStr">
        <is>
          <t>BV105479774 - License 1/3 for August 2026 [paid via PL CC]</t>
        </is>
      </c>
      <c r="K1063" s="6" t="inlineStr">
        <is>
          <t>BV105479774 - License 1/3 for August 2026 [paid via PL CC]</t>
        </is>
      </c>
      <c r="L1063" s="6" t="inlineStr">
        <is>
          <t>Avangate BV dba 2Checkout - v Mix Max (Monthly Subscription)</t>
        </is>
      </c>
      <c r="M1063" s="6" t="inlineStr">
        <is>
          <t>PRODUCTION</t>
        </is>
      </c>
    </row>
    <row r="1064">
      <c r="A1064" s="6" t="n">
        <v>51500</v>
      </c>
      <c r="B1064" s="6" t="n">
        <v>51500</v>
      </c>
      <c r="C1064" s="6" t="inlineStr">
        <is>
          <t>Subscriptions &amp; Licences - Expense</t>
        </is>
      </c>
      <c r="D1064" s="6" t="inlineStr">
        <is>
          <t>Payable Invoice</t>
        </is>
      </c>
      <c r="E1064" s="37" t="n">
        <v>46242</v>
      </c>
      <c r="F1064" s="6" t="inlineStr">
        <is>
          <t>Avangate BV dba 2Checkout</t>
        </is>
      </c>
      <c r="G1064" s="39" t="n">
        <v>71.23</v>
      </c>
      <c r="H1064" s="39" t="n">
        <v>0</v>
      </c>
      <c r="I1064" s="6" t="inlineStr">
        <is>
          <t>9100 - PRODUCTION [PRD]</t>
        </is>
      </c>
      <c r="J1064" s="6" t="inlineStr">
        <is>
          <t>BV105479856 - License 2/3 for August 2026 [paid via PL CC]</t>
        </is>
      </c>
      <c r="K1064" s="6" t="inlineStr">
        <is>
          <t>BV105479856 - License 2/3 for August 2026 [paid via PL CC]</t>
        </is>
      </c>
      <c r="L1064" s="6" t="inlineStr">
        <is>
          <t xml:space="preserve">Avangate BV dba 2Checkout - v Mix Max (Monthly Subscription) </t>
        </is>
      </c>
      <c r="M1064" s="6" t="inlineStr">
        <is>
          <t>PRODUCTION</t>
        </is>
      </c>
    </row>
    <row r="1065">
      <c r="A1065" s="6" t="n">
        <v>51500</v>
      </c>
      <c r="B1065" s="6" t="n">
        <v>51500</v>
      </c>
      <c r="C1065" s="6" t="inlineStr">
        <is>
          <t>Subscriptions &amp; Licences - Expense</t>
        </is>
      </c>
      <c r="D1065" s="6" t="inlineStr">
        <is>
          <t>Payable Invoice</t>
        </is>
      </c>
      <c r="E1065" s="37" t="n">
        <v>46247</v>
      </c>
      <c r="F1065" s="6" t="inlineStr">
        <is>
          <t>Avangate BV dba 2Checkout</t>
        </is>
      </c>
      <c r="G1065" s="39" t="n">
        <v>70.90000000000001</v>
      </c>
      <c r="H1065" s="39" t="n">
        <v>0</v>
      </c>
      <c r="I1065" s="6" t="inlineStr">
        <is>
          <t>9100 - PRODUCTION [PRD]</t>
        </is>
      </c>
      <c r="J1065" s="6" t="inlineStr">
        <is>
          <t>BV105602794 - License 3/3 for August 2026 [paid via PL CC]</t>
        </is>
      </c>
      <c r="K1065" s="6" t="inlineStr">
        <is>
          <t>BV105602794 - License 3/3 for August 2026 [paid via PL CC]</t>
        </is>
      </c>
      <c r="L1065" s="6" t="inlineStr">
        <is>
          <t xml:space="preserve">Avangate BV dba 2Checkout - v Mix Max (Monthly Subscription) </t>
        </is>
      </c>
      <c r="M1065" s="6" t="inlineStr">
        <is>
          <t>PRODUCTION</t>
        </is>
      </c>
    </row>
    <row r="1066">
      <c r="A1066" s="6" t="n">
        <v>51500</v>
      </c>
      <c r="B1066" s="6" t="n">
        <v>51500</v>
      </c>
      <c r="C1066" s="6" t="inlineStr">
        <is>
          <t>Subscriptions &amp; Licences - Expense</t>
        </is>
      </c>
      <c r="D1066" s="6" t="inlineStr">
        <is>
          <t>Payable Invoice</t>
        </is>
      </c>
      <c r="E1066" s="37" t="n">
        <v>46255</v>
      </c>
      <c r="F1066" s="6" t="inlineStr">
        <is>
          <t>Dicker Data</t>
        </is>
      </c>
      <c r="G1066" s="39" t="n">
        <v>744.6</v>
      </c>
      <c r="H1066" s="39" t="n">
        <v>0</v>
      </c>
      <c r="I1066" s="6" t="inlineStr">
        <is>
          <t>26081901 - AusPayNet Logitech Essentials for Room License Renewal [INT]</t>
        </is>
      </c>
      <c r="J1066" s="6" t="inlineStr">
        <is>
          <t>INV7697058 - Logitech Essential Room Service License Plan for 26081901 AusPayNet Logitech Essentials [Q-1736081 - PO-00016924]</t>
        </is>
      </c>
      <c r="K1066" s="6" t="inlineStr">
        <is>
          <t>INV7697058 - Logitech Essential Room Service License Plan for 26081901 AusPayNet Logitech Essentials [Q-1736081 - PO-00016924]</t>
        </is>
      </c>
      <c r="L1066" s="6" t="inlineStr">
        <is>
          <t>Dicker Data - 994-000362
LOGITECH ESSENTIAL ROOM SERVICE PLAN, BASIC SUPPORT, REMOTE UI, ROOM BOOKING 
SOLUTION - 1YR</t>
        </is>
      </c>
      <c r="M1066" s="6" t="inlineStr">
        <is>
          <t>INTEGRATION</t>
        </is>
      </c>
    </row>
    <row r="1067">
      <c r="A1067" s="6" t="n">
        <v>51500</v>
      </c>
      <c r="B1067" s="6" t="n">
        <v>51500</v>
      </c>
      <c r="C1067" s="6" t="inlineStr">
        <is>
          <t>Subscriptions &amp; Licences - Expense</t>
        </is>
      </c>
      <c r="D1067" s="6" t="inlineStr">
        <is>
          <t>Manual Journal</t>
        </is>
      </c>
      <c r="E1067" s="37" t="n">
        <v>46265</v>
      </c>
      <c r="F1067" s="6" t="n"/>
      <c r="G1067" s="39" t="n">
        <v>0</v>
      </c>
      <c r="H1067" s="39" t="n">
        <v>744.6</v>
      </c>
      <c r="I1067" s="6" t="inlineStr">
        <is>
          <t>26081901 - AusPayNet Logitech Essentials for Room License Renewal [INT]</t>
        </is>
      </c>
      <c r="J1067" s="6" t="n"/>
      <c r="K1067" s="6" t="inlineStr">
        <is>
          <t>#69753</t>
        </is>
      </c>
      <c r="L1067" s="6" t="inlineStr">
        <is>
          <t>AusPayNet | Logitech Room Essentials Subscription [INT] Reclass (Sep 2026 - Aug 2027) - AusPayNet | Logitech Room Essentials Subscription [INT] Dicker Data INV7697058  License Expense (12 months lincense)</t>
        </is>
      </c>
      <c r="M1067" s="6" t="inlineStr">
        <is>
          <t>INTEGRATION</t>
        </is>
      </c>
    </row>
    <row r="1068">
      <c r="A1068" s="6" t="n">
        <v>51500</v>
      </c>
      <c r="B1068" s="6" t="n">
        <v>51500</v>
      </c>
      <c r="C1068" s="6" t="inlineStr">
        <is>
          <t>Subscriptions &amp; Licences - Expense</t>
        </is>
      </c>
      <c r="D1068" s="6" t="inlineStr">
        <is>
          <t>Payable Invoice</t>
        </is>
      </c>
      <c r="E1068" s="37" t="n">
        <v>46265</v>
      </c>
      <c r="F1068" s="6" t="inlineStr">
        <is>
          <t>Spotify</t>
        </is>
      </c>
      <c r="G1068" s="39" t="n">
        <v>25.45</v>
      </c>
      <c r="H1068" s="39" t="n">
        <v>0</v>
      </c>
      <c r="I1068" s="6" t="inlineStr">
        <is>
          <t>1755 - CBA Spotify [ONS]</t>
        </is>
      </c>
      <c r="J1068" s="6" t="inlineStr">
        <is>
          <t>INV63641eb2 - CBA Spotify August 2026 (paid via PL cc)</t>
        </is>
      </c>
      <c r="K1068" s="6" t="inlineStr">
        <is>
          <t>INV63641eb2 - CBA Spotify August 2026 (paid via PL cc)</t>
        </is>
      </c>
      <c r="L1068" s="6" t="inlineStr">
        <is>
          <t>Spotify - CBA - Spotify Premium Family (1 month)</t>
        </is>
      </c>
      <c r="M1068" s="6" t="inlineStr">
        <is>
          <t>ONSITE</t>
        </is>
      </c>
    </row>
    <row r="1069">
      <c r="A1069" s="6" t="n">
        <v>51500</v>
      </c>
      <c r="B1069" s="6" t="n">
        <v>51500</v>
      </c>
      <c r="C1069" s="6" t="inlineStr">
        <is>
          <t>Subscriptions &amp; Licences - Expense</t>
        </is>
      </c>
      <c r="D1069" s="6" t="inlineStr">
        <is>
          <t>Manual Journal</t>
        </is>
      </c>
      <c r="E1069" s="37" t="n">
        <v>46265</v>
      </c>
      <c r="F1069" s="6" t="n"/>
      <c r="G1069" s="39" t="n">
        <v>256.8</v>
      </c>
      <c r="H1069" s="39" t="n">
        <v>0</v>
      </c>
      <c r="I1069" s="6" t="inlineStr">
        <is>
          <t>25070702 - APA VMS Brisbane &amp; Darwin [INT]</t>
        </is>
      </c>
      <c r="J1069" s="6" t="n"/>
      <c r="K1069" s="6" t="inlineStr">
        <is>
          <t>#70326</t>
        </is>
      </c>
      <c r="L1069" s="6" t="inlineStr">
        <is>
          <t xml:space="preserve">APA VMS BNE &amp; NT Sep 2025 - Aug 2026 Year 1/3 - APA BNE &amp; NT Year 1/3 Eptura Bill 69674 (Expense) Sep 2025 - Aug  2026
</t>
        </is>
      </c>
      <c r="M1069" s="6" t="inlineStr">
        <is>
          <t>INTEGRATION</t>
        </is>
      </c>
    </row>
    <row r="1070">
      <c r="A1070" s="6" t="n">
        <v>51500</v>
      </c>
      <c r="B1070" s="6" t="n">
        <v>51500</v>
      </c>
      <c r="C1070" s="6" t="inlineStr">
        <is>
          <t>Subscriptions &amp; Licences - Expense</t>
        </is>
      </c>
      <c r="D1070" s="6" t="inlineStr">
        <is>
          <t>Manual Journal</t>
        </is>
      </c>
      <c r="E1070" s="37" t="n">
        <v>46265</v>
      </c>
      <c r="F1070" s="6" t="n"/>
      <c r="G1070" s="39" t="n">
        <v>898.3099999999999</v>
      </c>
      <c r="H1070" s="39" t="n">
        <v>0</v>
      </c>
      <c r="I1070" s="6" t="inlineStr">
        <is>
          <t>3072 - APA Thomastown [INT]</t>
        </is>
      </c>
      <c r="J1070" s="6" t="n"/>
      <c r="K1070" s="6" t="inlineStr">
        <is>
          <t>#70327</t>
        </is>
      </c>
      <c r="L1070" s="6" t="inlineStr">
        <is>
          <t xml:space="preserve">APA Thomastown Year 3 Licence (January - December 2026) - APA Thomastown Eptura 74287 Year 3 Licence (January - December 2026)
</t>
        </is>
      </c>
      <c r="M1070" s="6" t="inlineStr">
        <is>
          <t>INTEGRATION</t>
        </is>
      </c>
    </row>
    <row r="1071">
      <c r="A1071" s="6" t="n">
        <v>51500</v>
      </c>
      <c r="B1071" s="6" t="n">
        <v>51500</v>
      </c>
      <c r="C1071" s="6" t="inlineStr">
        <is>
          <t>Subscriptions &amp; Licences - Expense</t>
        </is>
      </c>
      <c r="D1071" s="6" t="inlineStr">
        <is>
          <t>Manual Journal</t>
        </is>
      </c>
      <c r="E1071" s="37" t="n">
        <v>46265</v>
      </c>
      <c r="F1071" s="6" t="n"/>
      <c r="G1071" s="39" t="n">
        <v>803.21</v>
      </c>
      <c r="H1071" s="39" t="n">
        <v>0</v>
      </c>
      <c r="I1071" s="6" t="inlineStr">
        <is>
          <t>2519 - NSW Prop-6PSQ Visitor MG [INT]</t>
        </is>
      </c>
      <c r="J1071" s="6" t="n"/>
      <c r="K1071" s="6" t="inlineStr">
        <is>
          <t>#70328</t>
        </is>
      </c>
      <c r="L1071" s="6" t="inlineStr">
        <is>
          <t>NSW Property 6PSQ Multi-Tennant Year 4 (November 2025 - October 2026) - NSW Property 6PSQ Multi-Tennant Year 4 INV 75889 Expense (November 2025 - October 2026)</t>
        </is>
      </c>
      <c r="M1071" s="6" t="inlineStr">
        <is>
          <t>INTEGRATION</t>
        </is>
      </c>
    </row>
    <row r="1072">
      <c r="A1072" s="6" t="n">
        <v>51500</v>
      </c>
      <c r="B1072" s="6" t="n">
        <v>51500</v>
      </c>
      <c r="C1072" s="6" t="inlineStr">
        <is>
          <t>Subscriptions &amp; Licences - Expense</t>
        </is>
      </c>
      <c r="D1072" s="6" t="inlineStr">
        <is>
          <t>Manual Journal</t>
        </is>
      </c>
      <c r="E1072" s="37" t="n">
        <v>46265</v>
      </c>
      <c r="F1072" s="6" t="n"/>
      <c r="G1072" s="39" t="n">
        <v>388.27</v>
      </c>
      <c r="H1072" s="39" t="n">
        <v>0</v>
      </c>
      <c r="I1072" s="6" t="inlineStr">
        <is>
          <t>2510804 - CommSecurity Presynct QLD Desk Booking [INT]</t>
        </is>
      </c>
      <c r="J1072" s="6" t="n"/>
      <c r="K1072" s="6" t="inlineStr">
        <is>
          <t>#70329</t>
        </is>
      </c>
      <c r="L1072" s="6" t="inlineStr">
        <is>
          <t xml:space="preserve">Presynct - QLD - Condeco Desk Booking System (Nov 2025 - Oct 2025) - Presynct - QLD - Condeco Desk Booking System INV 73846 Expense (Nov 2025 - Oct 2025) 
</t>
        </is>
      </c>
      <c r="M1072" s="6" t="inlineStr">
        <is>
          <t>INTEGRATION</t>
        </is>
      </c>
    </row>
    <row r="1073">
      <c r="A1073" s="6" t="n">
        <v>51500</v>
      </c>
      <c r="B1073" s="6" t="n">
        <v>51500</v>
      </c>
      <c r="C1073" s="6" t="inlineStr">
        <is>
          <t>Subscriptions &amp; Licences - Expense</t>
        </is>
      </c>
      <c r="D1073" s="6" t="inlineStr">
        <is>
          <t>Manual Journal</t>
        </is>
      </c>
      <c r="E1073" s="37" t="n">
        <v>46265</v>
      </c>
      <c r="F1073" s="6" t="n"/>
      <c r="G1073" s="39" t="n">
        <v>346.5</v>
      </c>
      <c r="H1073" s="39" t="n">
        <v>0</v>
      </c>
      <c r="I1073" s="6" t="inlineStr">
        <is>
          <t>2719 - GSP - 6PSQProxyclickOnb [INT]</t>
        </is>
      </c>
      <c r="J1073" s="6" t="n"/>
      <c r="K1073" s="6" t="inlineStr">
        <is>
          <t>#70330</t>
        </is>
      </c>
      <c r="L1073" s="6" t="inlineStr">
        <is>
          <t>NSW Property GSP Proxyclick (Dec 2025 - Nov 2026) - NSW Property GSP Proxyclick INV 77501 Expense (Dec 2025 - Nov 2026)</t>
        </is>
      </c>
      <c r="M1073" s="6" t="inlineStr">
        <is>
          <t>INTEGRATION</t>
        </is>
      </c>
    </row>
    <row r="1074">
      <c r="A1074" s="6" t="n">
        <v>51500</v>
      </c>
      <c r="B1074" s="6" t="n">
        <v>51500</v>
      </c>
      <c r="C1074" s="6" t="inlineStr">
        <is>
          <t>Subscriptions &amp; Licences - Expense</t>
        </is>
      </c>
      <c r="D1074" s="6" t="inlineStr">
        <is>
          <t>Manual Journal</t>
        </is>
      </c>
      <c r="E1074" s="37" t="n">
        <v>46265</v>
      </c>
      <c r="F1074" s="6" t="n"/>
      <c r="G1074" s="39" t="n">
        <v>250.32</v>
      </c>
      <c r="H1074" s="39" t="n">
        <v>0</v>
      </c>
      <c r="I1074" s="6" t="inlineStr">
        <is>
          <t>2834 - APA Young - Visitor Mgmt [INT]</t>
        </is>
      </c>
      <c r="J1074" s="6" t="n"/>
      <c r="K1074" s="6" t="inlineStr">
        <is>
          <t>#70331</t>
        </is>
      </c>
      <c r="L1074" s="6" t="inlineStr">
        <is>
          <t xml:space="preserve">APA Young Year 4 (Mar 2026-Feb 2027) - APA Young Year 4 Eptura 78825 Expense (Mar 2026 - Feb 2027)
</t>
        </is>
      </c>
      <c r="M1074" s="6" t="inlineStr">
        <is>
          <t>INTEGRATION</t>
        </is>
      </c>
    </row>
    <row r="1075">
      <c r="A1075" s="6" t="n">
        <v>51500</v>
      </c>
      <c r="B1075" s="6" t="n">
        <v>51500</v>
      </c>
      <c r="C1075" s="6" t="inlineStr">
        <is>
          <t>Subscriptions &amp; Licences - Expense</t>
        </is>
      </c>
      <c r="D1075" s="6" t="inlineStr">
        <is>
          <t>Manual Journal</t>
        </is>
      </c>
      <c r="E1075" s="37" t="n">
        <v>46265</v>
      </c>
      <c r="F1075" s="6" t="n"/>
      <c r="G1075" s="39" t="n">
        <v>567.53</v>
      </c>
      <c r="H1075" s="39" t="n">
        <v>0</v>
      </c>
      <c r="I1075" s="6" t="inlineStr">
        <is>
          <t>3027 - DPIE Elizabeth St Booking[INT]</t>
        </is>
      </c>
      <c r="J1075" s="6" t="n"/>
      <c r="K1075" s="6" t="inlineStr">
        <is>
          <t>#70332</t>
        </is>
      </c>
      <c r="L1075" s="6" t="inlineStr">
        <is>
          <t xml:space="preserve">NSW Property  - 231 Eliz L13 Touchdown Licence Renewal May 2026 - Apr 2027 -  Eptura Property NSW Licence Renewal for 231 Eliz L13 Touchdown [PO00016865 - INV-82343]
</t>
        </is>
      </c>
      <c r="M1075" s="6" t="inlineStr">
        <is>
          <t>INTEGRATION</t>
        </is>
      </c>
    </row>
    <row r="1076">
      <c r="A1076" s="6" t="n">
        <v>51500</v>
      </c>
      <c r="B1076" s="6" t="n">
        <v>51500</v>
      </c>
      <c r="C1076" s="6" t="inlineStr">
        <is>
          <t>Subscriptions &amp; Licences - Expense</t>
        </is>
      </c>
      <c r="D1076" s="6" t="inlineStr">
        <is>
          <t>Manual Journal</t>
        </is>
      </c>
      <c r="E1076" s="37" t="n">
        <v>46265</v>
      </c>
      <c r="F1076" s="6" t="n"/>
      <c r="G1076" s="39" t="n">
        <v>704.83</v>
      </c>
      <c r="H1076" s="39" t="n">
        <v>0</v>
      </c>
      <c r="I1076" s="6" t="inlineStr">
        <is>
          <t>3027 - DPIE Elizabeth St Booking[INT]</t>
        </is>
      </c>
      <c r="J1076" s="6" t="n"/>
      <c r="K1076" s="6" t="inlineStr">
        <is>
          <t>#70333</t>
        </is>
      </c>
      <c r="L1076" s="6" t="inlineStr">
        <is>
          <t xml:space="preserve">NSW Property - 231 Eliz Workplace L1 Licence Renewal May 2026 - Apr 2027 -  Eptura Property NSW Licence Renewal for 231 Eliz Workplace L1  [PO00016865 - INV-82343]
</t>
        </is>
      </c>
      <c r="M1076" s="6" t="inlineStr">
        <is>
          <t>INTEGRATION</t>
        </is>
      </c>
    </row>
    <row r="1077">
      <c r="A1077" s="6" t="n">
        <v>51500</v>
      </c>
      <c r="B1077" s="6" t="n">
        <v>51500</v>
      </c>
      <c r="C1077" s="6" t="inlineStr">
        <is>
          <t>Subscriptions &amp; Licences - Expense</t>
        </is>
      </c>
      <c r="D1077" s="6" t="inlineStr">
        <is>
          <t>Manual Journal</t>
        </is>
      </c>
      <c r="E1077" s="37" t="n">
        <v>46265</v>
      </c>
      <c r="F1077" s="6" t="n"/>
      <c r="G1077" s="39" t="n">
        <v>2379.95</v>
      </c>
      <c r="H1077" s="39" t="n">
        <v>0</v>
      </c>
      <c r="I1077" s="6" t="inlineStr">
        <is>
          <t>25060301 - 6PSQ L12 Desk Booking [INT]</t>
        </is>
      </c>
      <c r="J1077" s="6" t="n"/>
      <c r="K1077" s="6" t="inlineStr">
        <is>
          <t>#70334</t>
        </is>
      </c>
      <c r="L1077" s="6" t="inlineStr">
        <is>
          <t xml:space="preserve">NSW Property - 6PSQ Workplace L12 Hub Licence Renewal May 2026 - Apr 2027 -  Eptura Property NSW Licence Renewal for 6PSQ Workplace L12 Hub[PO00016865 - INV-82343]
</t>
        </is>
      </c>
      <c r="M1077" s="6" t="inlineStr">
        <is>
          <t>INTEGRATION</t>
        </is>
      </c>
    </row>
    <row r="1078">
      <c r="A1078" s="6" t="n">
        <v>51500</v>
      </c>
      <c r="B1078" s="6" t="n">
        <v>51500</v>
      </c>
      <c r="C1078" s="6" t="inlineStr">
        <is>
          <t>Subscriptions &amp; Licences - Expense</t>
        </is>
      </c>
      <c r="D1078" s="6" t="inlineStr">
        <is>
          <t>Manual Journal</t>
        </is>
      </c>
      <c r="E1078" s="37" t="n">
        <v>46265</v>
      </c>
      <c r="F1078" s="6" t="n"/>
      <c r="G1078" s="39" t="n">
        <v>640.76</v>
      </c>
      <c r="H1078" s="39" t="n">
        <v>0</v>
      </c>
      <c r="I1078" s="6" t="inlineStr">
        <is>
          <t>2519 - NSW Prop-6PSQ Visitor MG [INT]</t>
        </is>
      </c>
      <c r="J1078" s="6" t="n"/>
      <c r="K1078" s="6" t="inlineStr">
        <is>
          <t>#70335</t>
        </is>
      </c>
      <c r="L1078" s="6" t="inlineStr">
        <is>
          <t xml:space="preserve">NSW Property - 6PSQ L11 Touchdown Licence Renewal May 2026 - Apr 2027 -  Eptura Property NSW Licence Renewal for 6PSQ L11 Touchdown [PO00016865 - INV-82343]
</t>
        </is>
      </c>
      <c r="M1078" s="6" t="inlineStr">
        <is>
          <t>INTEGRATION</t>
        </is>
      </c>
    </row>
    <row r="1079">
      <c r="A1079" s="6" t="n">
        <v>51500</v>
      </c>
      <c r="B1079" s="6" t="n">
        <v>51500</v>
      </c>
      <c r="C1079" s="6" t="inlineStr">
        <is>
          <t>Subscriptions &amp; Licences - Expense</t>
        </is>
      </c>
      <c r="D1079" s="6" t="inlineStr">
        <is>
          <t>Manual Journal</t>
        </is>
      </c>
      <c r="E1079" s="37" t="n">
        <v>46265</v>
      </c>
      <c r="F1079" s="6" t="n"/>
      <c r="G1079" s="39" t="n">
        <v>128.15</v>
      </c>
      <c r="H1079" s="39" t="n">
        <v>0</v>
      </c>
      <c r="I1079" s="6" t="inlineStr">
        <is>
          <t>3068 - DPIE Pitt and Penrith [INT]</t>
        </is>
      </c>
      <c r="J1079" s="6" t="n"/>
      <c r="K1079" s="6" t="inlineStr">
        <is>
          <t>#70336</t>
        </is>
      </c>
      <c r="L1079" s="6" t="inlineStr">
        <is>
          <t xml:space="preserve">NSW Property  – Penrith 50 Belmore St – Workplace Hub Licence Renewal May 2026 - Apr 2027 -  Eptura Property NSW Licence Renewal for Penrith 50 Belmore St – Workplace Hub [PO00016865 - INV-82343]
</t>
        </is>
      </c>
      <c r="M1079" s="6" t="inlineStr">
        <is>
          <t>INTEGRATION</t>
        </is>
      </c>
    </row>
    <row r="1080">
      <c r="A1080" s="6" t="n">
        <v>51500</v>
      </c>
      <c r="B1080" s="6" t="n">
        <v>51500</v>
      </c>
      <c r="C1080" s="6" t="inlineStr">
        <is>
          <t>Subscriptions &amp; Licences - Expense</t>
        </is>
      </c>
      <c r="D1080" s="6" t="inlineStr">
        <is>
          <t>Manual Journal</t>
        </is>
      </c>
      <c r="E1080" s="37" t="n">
        <v>46265</v>
      </c>
      <c r="F1080" s="6" t="n"/>
      <c r="G1080" s="39" t="n">
        <v>1199.13</v>
      </c>
      <c r="H1080" s="39" t="n">
        <v>0</v>
      </c>
      <c r="I1080" s="6" t="inlineStr">
        <is>
          <t>25051302 - NSW Prop Bradfield Desk Booking + Penrith Additional [INT]</t>
        </is>
      </c>
      <c r="J1080" s="6" t="n"/>
      <c r="K1080" s="6" t="inlineStr">
        <is>
          <t>#70337</t>
        </is>
      </c>
      <c r="L1080" s="6" t="inlineStr">
        <is>
          <t xml:space="preserve">NSW Property - Penrith BDA Licence Renewal May 2026 - Apr 2027 -  Eptura Property NSW Licence Renewal for  Penrith BDA[PO00016865 - INV-82343]
</t>
        </is>
      </c>
      <c r="M1080" s="6" t="inlineStr">
        <is>
          <t>INTEGRATION</t>
        </is>
      </c>
    </row>
    <row r="1081">
      <c r="A1081" s="6" t="n">
        <v>51500</v>
      </c>
      <c r="B1081" s="6" t="n">
        <v>51500</v>
      </c>
      <c r="C1081" s="6" t="inlineStr">
        <is>
          <t>Subscriptions &amp; Licences - Expense</t>
        </is>
      </c>
      <c r="D1081" s="6" t="inlineStr">
        <is>
          <t>Manual Journal</t>
        </is>
      </c>
      <c r="E1081" s="37" t="n">
        <v>46265</v>
      </c>
      <c r="F1081" s="6" t="n"/>
      <c r="G1081" s="39" t="n">
        <v>631.6</v>
      </c>
      <c r="H1081" s="39" t="n">
        <v>0</v>
      </c>
      <c r="I1081" s="6" t="inlineStr">
        <is>
          <t>25060307 - DPIE Molesworth St D/B [INT]</t>
        </is>
      </c>
      <c r="J1081" s="6" t="n"/>
      <c r="K1081" s="6" t="inlineStr">
        <is>
          <t>#70338</t>
        </is>
      </c>
      <c r="L1081" s="6" t="inlineStr">
        <is>
          <t xml:space="preserve">NSW Property - RA Molesworth St Licence Renewal May 2026 - Apr 2027 -  Eptura Property NSW Licence Renewal for RA Molesworth St [PO00016865 - INV-82343]
</t>
        </is>
      </c>
      <c r="M1081" s="6" t="inlineStr">
        <is>
          <t>INTEGRATION</t>
        </is>
      </c>
    </row>
    <row r="1082">
      <c r="A1082" s="6" t="n">
        <v>51500</v>
      </c>
      <c r="B1082" s="6" t="n">
        <v>51500</v>
      </c>
      <c r="C1082" s="6" t="inlineStr">
        <is>
          <t>Subscriptions &amp; Licences - Expense</t>
        </is>
      </c>
      <c r="D1082" s="6" t="inlineStr">
        <is>
          <t>Manual Journal</t>
        </is>
      </c>
      <c r="E1082" s="37" t="n">
        <v>46265</v>
      </c>
      <c r="F1082" s="6" t="n"/>
      <c r="G1082" s="39" t="n">
        <v>219.69</v>
      </c>
      <c r="H1082" s="39" t="n">
        <v>0</v>
      </c>
      <c r="I1082" s="6" t="inlineStr">
        <is>
          <t>2510805 - PNSW Reconstruction Authority Newcastle [INT]</t>
        </is>
      </c>
      <c r="J1082" s="6" t="n"/>
      <c r="K1082" s="6" t="inlineStr">
        <is>
          <t>#70339</t>
        </is>
      </c>
      <c r="L1082" s="6" t="inlineStr">
        <is>
          <t xml:space="preserve">NSW Property - RA Newcastle Bellvue Licence Renewal May 2026 - Apr 2027 -  Eptura Property NSW Licence Renewal for RA Newcastle Bellvue [PO00016865 - INV-82343]
</t>
        </is>
      </c>
      <c r="M1082" s="6" t="inlineStr">
        <is>
          <t>INTEGRATION</t>
        </is>
      </c>
    </row>
    <row r="1083">
      <c r="A1083" s="6" t="n">
        <v>51500</v>
      </c>
      <c r="B1083" s="6" t="n">
        <v>51500</v>
      </c>
      <c r="C1083" s="6" t="inlineStr">
        <is>
          <t>Subscriptions &amp; Licences - Expense</t>
        </is>
      </c>
      <c r="D1083" s="6" t="inlineStr">
        <is>
          <t>Manual Journal</t>
        </is>
      </c>
      <c r="E1083" s="37" t="n">
        <v>46265</v>
      </c>
      <c r="F1083" s="6" t="n"/>
      <c r="G1083" s="39" t="n">
        <v>1794.12</v>
      </c>
      <c r="H1083" s="39" t="n">
        <v>0</v>
      </c>
      <c r="I1083" s="6" t="inlineStr">
        <is>
          <t>2603202 - Property NSW 5 O’Keefe Ave Nowra Workplace Hub [INT]</t>
        </is>
      </c>
      <c r="J1083" s="6" t="n"/>
      <c r="K1083" s="6" t="inlineStr">
        <is>
          <t>#70340</t>
        </is>
      </c>
      <c r="L1083" s="6" t="inlineStr">
        <is>
          <t xml:space="preserve">NSW Property - 5 O’Keefe Ave Nowra Workplace Hub Licence Renewal May 2026 - Apr 2027 -  Eptura Property NSW Licence Renewal for 5 O’Keefe Ave Nowra Workplace Hub [PO00016865 - INV-82343]
</t>
        </is>
      </c>
      <c r="M1083" s="6" t="inlineStr">
        <is>
          <t>INTEGRATION</t>
        </is>
      </c>
    </row>
    <row r="1084">
      <c r="A1084" s="6" t="n">
        <v>51500</v>
      </c>
      <c r="B1084" s="6" t="n">
        <v>51500</v>
      </c>
      <c r="C1084" s="6" t="inlineStr">
        <is>
          <t>Subscriptions &amp; Licences - Expense</t>
        </is>
      </c>
      <c r="D1084" s="6" t="inlineStr">
        <is>
          <t>Manual Journal</t>
        </is>
      </c>
      <c r="E1084" s="37" t="n">
        <v>46265</v>
      </c>
      <c r="F1084" s="6" t="n"/>
      <c r="G1084" s="39" t="n">
        <v>2434.87</v>
      </c>
      <c r="H1084" s="39" t="n">
        <v>0</v>
      </c>
      <c r="I1084" s="6" t="inlineStr">
        <is>
          <t>25041502 - PDNSW DB License Ext [INT]</t>
        </is>
      </c>
      <c r="J1084" s="6" t="n"/>
      <c r="K1084" s="6" t="inlineStr">
        <is>
          <t>#70341</t>
        </is>
      </c>
      <c r="L1084" s="6" t="inlineStr">
        <is>
          <t xml:space="preserve">NSW Property -  Maitland 510-516 High St WP Services Licence Renewal May 2026 - Apr 2027 -  Eptura Property NSW Licence Renewal for Maitland 510-516 High St WP Services [PO00016865 - INV-82343]
</t>
        </is>
      </c>
      <c r="M1084" s="6" t="inlineStr">
        <is>
          <t>INTEGRATION</t>
        </is>
      </c>
    </row>
    <row r="1085">
      <c r="A1085" s="6" t="n">
        <v>51500</v>
      </c>
      <c r="B1085" s="6" t="n">
        <v>51500</v>
      </c>
      <c r="C1085" s="6" t="inlineStr">
        <is>
          <t>Subscriptions &amp; Licences - Expense</t>
        </is>
      </c>
      <c r="D1085" s="6" t="inlineStr">
        <is>
          <t>Manual Journal</t>
        </is>
      </c>
      <c r="E1085" s="37" t="n">
        <v>46265</v>
      </c>
      <c r="F1085" s="6" t="n"/>
      <c r="G1085" s="39" t="n">
        <v>3286.15</v>
      </c>
      <c r="H1085" s="39" t="n">
        <v>0</v>
      </c>
      <c r="I1085" s="6" t="inlineStr">
        <is>
          <t>3068 - DPIE Pitt and Penrith [INT]</t>
        </is>
      </c>
      <c r="J1085" s="6" t="n"/>
      <c r="K1085" s="6" t="inlineStr">
        <is>
          <t>#70342</t>
        </is>
      </c>
      <c r="L1085" s="6" t="inlineStr">
        <is>
          <t xml:space="preserve">NSW Property -  252 Pitt St Parkline Workplace Hub Licence Renewal May 2026 - Apr 2027 -  Eptura Property NSW Licence Renewal for 252 Pitt St Parkline Workplace Hub [PO00016865 - INV-82343]
</t>
        </is>
      </c>
      <c r="M1085" s="6" t="inlineStr">
        <is>
          <t>INTEGRATION</t>
        </is>
      </c>
    </row>
    <row r="1086">
      <c r="A1086" s="6" t="n">
        <v>51500</v>
      </c>
      <c r="B1086" s="6" t="n">
        <v>51500</v>
      </c>
      <c r="C1086" s="6" t="inlineStr">
        <is>
          <t>Subscriptions &amp; Licences - Expense</t>
        </is>
      </c>
      <c r="D1086" s="6" t="inlineStr">
        <is>
          <t>Manual Journal</t>
        </is>
      </c>
      <c r="E1086" s="37" t="n">
        <v>46265</v>
      </c>
      <c r="F1086" s="6" t="n"/>
      <c r="G1086" s="39" t="n">
        <v>1492.05</v>
      </c>
      <c r="H1086" s="39" t="n">
        <v>0</v>
      </c>
      <c r="I1086" s="6" t="inlineStr">
        <is>
          <t>2510205 - NSW Property RGB Desk Booking [INT]</t>
        </is>
      </c>
      <c r="J1086" s="6" t="n"/>
      <c r="K1086" s="6" t="inlineStr">
        <is>
          <t>#70343</t>
        </is>
      </c>
      <c r="L1086" s="6" t="inlineStr">
        <is>
          <t xml:space="preserve">NSW Property - Sydney 1 Prince Albert Workplace Hub Licence Renewal May 2026 - Apr 2027 -  Eptura Property NSW Licence Renewal for  Sydney 1 Prince Albert Workplace Hub [PO00016865 - INV-82343]
</t>
        </is>
      </c>
      <c r="M1086" s="6" t="inlineStr">
        <is>
          <t>INTEGRATION</t>
        </is>
      </c>
    </row>
    <row r="1087">
      <c r="A1087" s="6" t="n">
        <v>51500</v>
      </c>
      <c r="B1087" s="6" t="n">
        <v>51500</v>
      </c>
      <c r="C1087" s="6" t="inlineStr">
        <is>
          <t>Subscriptions &amp; Licences - Expense</t>
        </is>
      </c>
      <c r="D1087" s="6" t="inlineStr">
        <is>
          <t>Manual Journal</t>
        </is>
      </c>
      <c r="E1087" s="37" t="n">
        <v>46265</v>
      </c>
      <c r="F1087" s="6" t="n"/>
      <c r="G1087" s="39" t="n">
        <v>866.73</v>
      </c>
      <c r="H1087" s="39" t="n">
        <v>0</v>
      </c>
      <c r="I1087" s="6" t="inlineStr">
        <is>
          <t>3028 - APA Kidman Park VMS [INT]</t>
        </is>
      </c>
      <c r="J1087" s="6" t="n"/>
      <c r="K1087" s="6" t="inlineStr">
        <is>
          <t>#70344</t>
        </is>
      </c>
      <c r="L1087" s="6" t="inlineStr">
        <is>
          <t>APA Kidman Proxyclick Term 3 Jun26-Dec26 (Revenue) - APA Kidman Proxyclick Term 3 Jun26-Dec26 Eptura INV-84431 Expense</t>
        </is>
      </c>
      <c r="M1087" s="6" t="inlineStr">
        <is>
          <t>INTEGRATION</t>
        </is>
      </c>
    </row>
    <row r="1088">
      <c r="A1088" s="6" t="n">
        <v>51500</v>
      </c>
      <c r="B1088" s="6" t="n">
        <v>51500</v>
      </c>
      <c r="C1088" s="6" t="inlineStr">
        <is>
          <t>Subscriptions &amp; Licences - Expense</t>
        </is>
      </c>
      <c r="D1088" s="6" t="inlineStr">
        <is>
          <t>Manual Journal</t>
        </is>
      </c>
      <c r="E1088" s="37" t="n">
        <v>46265</v>
      </c>
      <c r="F1088" s="6" t="n"/>
      <c r="G1088" s="39" t="n">
        <v>1085.83</v>
      </c>
      <c r="H1088" s="39" t="n">
        <v>0</v>
      </c>
      <c r="I1088" s="6" t="inlineStr">
        <is>
          <t>2855 - APA Melbourne VMS [INT]</t>
        </is>
      </c>
      <c r="J1088" s="6" t="n"/>
      <c r="K1088" s="6" t="inlineStr">
        <is>
          <t>#70345</t>
        </is>
      </c>
      <c r="L1088" s="6" t="inlineStr">
        <is>
          <t>APA Melbourne Proxyclick Jul26-Jun27 - APA Melbourne Proxyclick Jul26-Jun27 Eptura INV-84429  (Expense)</t>
        </is>
      </c>
      <c r="M1088" s="6" t="inlineStr">
        <is>
          <t>INTEGRATION</t>
        </is>
      </c>
    </row>
    <row r="1089">
      <c r="A1089" s="6" t="n">
        <v>51500</v>
      </c>
      <c r="B1089" s="6" t="n">
        <v>51500</v>
      </c>
      <c r="C1089" s="6" t="inlineStr">
        <is>
          <t>Subscriptions &amp; Licences - Expense</t>
        </is>
      </c>
      <c r="D1089" s="6" t="inlineStr">
        <is>
          <t>Manual Journal</t>
        </is>
      </c>
      <c r="E1089" s="37" t="n">
        <v>46265</v>
      </c>
      <c r="F1089" s="6" t="n"/>
      <c r="G1089" s="39" t="n">
        <v>1085.83</v>
      </c>
      <c r="H1089" s="39" t="n">
        <v>0</v>
      </c>
      <c r="I1089" s="6" t="inlineStr">
        <is>
          <t>2857 - APA Sydney Visitor Mgmt [INT]</t>
        </is>
      </c>
      <c r="J1089" s="6" t="n"/>
      <c r="K1089" s="6" t="inlineStr">
        <is>
          <t>#70346</t>
        </is>
      </c>
      <c r="L1089" s="6" t="inlineStr">
        <is>
          <t>APA Sydney Proxyclick Jul26-Jun27 - APA Sydney Proxyclick Jul26-Jun27 Eptura INV-84441 (Expense)</t>
        </is>
      </c>
      <c r="M1089" s="6" t="inlineStr">
        <is>
          <t>INTEGRATION</t>
        </is>
      </c>
    </row>
    <row r="1090">
      <c r="A1090" s="6" t="n">
        <v>51500</v>
      </c>
      <c r="B1090" s="6" t="n">
        <v>51500</v>
      </c>
      <c r="C1090" s="6" t="inlineStr">
        <is>
          <t>Subscriptions &amp; Licences - Expense</t>
        </is>
      </c>
      <c r="D1090" s="6" t="inlineStr">
        <is>
          <t>Manual Journal</t>
        </is>
      </c>
      <c r="E1090" s="37" t="n">
        <v>46265</v>
      </c>
      <c r="F1090" s="6" t="n"/>
      <c r="G1090" s="39" t="n">
        <v>494.48</v>
      </c>
      <c r="H1090" s="39" t="n">
        <v>0</v>
      </c>
      <c r="I1090" s="6" t="inlineStr">
        <is>
          <t>2848 - APA ADL Visitor Mgmt [INT]</t>
        </is>
      </c>
      <c r="J1090" s="6" t="n"/>
      <c r="K1090" s="6" t="inlineStr">
        <is>
          <t>#70347</t>
        </is>
      </c>
      <c r="L1090" s="6" t="inlineStr">
        <is>
          <t>APA Adelaide Proxyclick Renewal Jul26-Jun27 - APA Adeliade Proxyclick Eptura INV-84431 Jul26-Jun27 Expense</t>
        </is>
      </c>
      <c r="M1090" s="6" t="inlineStr">
        <is>
          <t>INTEGRATION</t>
        </is>
      </c>
    </row>
    <row r="1091">
      <c r="A1091" s="6" t="n">
        <v>51500</v>
      </c>
      <c r="B1091" s="6" t="n">
        <v>51500</v>
      </c>
      <c r="C1091" s="6" t="inlineStr">
        <is>
          <t>Subscriptions &amp; Licences - Expense</t>
        </is>
      </c>
      <c r="D1091" s="6" t="inlineStr">
        <is>
          <t>Manual Journal</t>
        </is>
      </c>
      <c r="E1091" s="37" t="n">
        <v>46265</v>
      </c>
      <c r="F1091" s="6" t="n"/>
      <c r="G1091" s="39" t="n">
        <v>29.84</v>
      </c>
      <c r="H1091" s="39" t="n">
        <v>0</v>
      </c>
      <c r="I1091" s="6" t="inlineStr">
        <is>
          <t>9375 - MARKETING / COMMS [CTS]</t>
        </is>
      </c>
      <c r="J1091" s="6" t="n"/>
      <c r="K1091" s="6" t="inlineStr">
        <is>
          <t>#70417</t>
        </is>
      </c>
      <c r="L1091" s="6" t="inlineStr">
        <is>
          <t>Prepayments August 2026 - Inv60587F730008|09/12|Blinq Technologies|</t>
        </is>
      </c>
      <c r="M1091" s="6" t="inlineStr">
        <is>
          <t>CTS</t>
        </is>
      </c>
    </row>
    <row r="1092">
      <c r="A1092" s="6" t="n">
        <v>51500</v>
      </c>
      <c r="B1092" s="6" t="n">
        <v>51500</v>
      </c>
      <c r="C1092" s="6" t="inlineStr">
        <is>
          <t>Subscriptions &amp; Licences - Expense</t>
        </is>
      </c>
      <c r="D1092" s="6" t="inlineStr">
        <is>
          <t>Manual Journal</t>
        </is>
      </c>
      <c r="E1092" s="37" t="n">
        <v>46265</v>
      </c>
      <c r="F1092" s="6" t="n"/>
      <c r="G1092" s="39" t="n">
        <v>95</v>
      </c>
      <c r="H1092" s="39" t="n">
        <v>0</v>
      </c>
      <c r="I1092" s="6" t="inlineStr">
        <is>
          <t>9125 - VIDEO DEPT [VID]</t>
        </is>
      </c>
      <c r="J1092" s="6" t="n"/>
      <c r="K1092" s="6" t="inlineStr">
        <is>
          <t>#70417</t>
        </is>
      </c>
      <c r="L1092" s="6" t="inlineStr">
        <is>
          <t>Prepayments August 2026 - InvINV06150251 |28/04|Vimeo Inc|</t>
        </is>
      </c>
      <c r="M1092" s="6" t="inlineStr">
        <is>
          <t>VIDEO</t>
        </is>
      </c>
    </row>
    <row r="1093">
      <c r="A1093" s="6" t="n">
        <v>51500</v>
      </c>
      <c r="B1093" s="6" t="n">
        <v>51500</v>
      </c>
      <c r="C1093" s="6" t="inlineStr">
        <is>
          <t>Subscriptions &amp; Licences - Expense</t>
        </is>
      </c>
      <c r="D1093" s="6" t="inlineStr">
        <is>
          <t>Manual Journal</t>
        </is>
      </c>
      <c r="E1093" s="37" t="n">
        <v>46265</v>
      </c>
      <c r="F1093" s="6" t="n"/>
      <c r="G1093" s="39" t="n">
        <v>92.68000000000001</v>
      </c>
      <c r="H1093" s="39" t="n">
        <v>0</v>
      </c>
      <c r="I1093" s="6" t="inlineStr">
        <is>
          <t>9105 - ONSITE (including PROD backup)</t>
        </is>
      </c>
      <c r="J1093" s="6" t="n"/>
      <c r="K1093" s="6" t="inlineStr">
        <is>
          <t>#70417</t>
        </is>
      </c>
      <c r="L1093" s="6" t="inlineStr">
        <is>
          <t>Prepayments August 2026 - Inv12806360|18/07|DXC (xchanging) Integrated Services Victoria |</t>
        </is>
      </c>
      <c r="M1093" s="6" t="inlineStr">
        <is>
          <t>ONSITE</t>
        </is>
      </c>
    </row>
    <row r="1094">
      <c r="A1094" s="6" t="n">
        <v>52500</v>
      </c>
      <c r="B1094" s="6" t="n">
        <v>52500</v>
      </c>
      <c r="C1094" s="6" t="inlineStr">
        <is>
          <t>Damage Waiver</t>
        </is>
      </c>
      <c r="D1094" s="6" t="inlineStr">
        <is>
          <t>Payable Invoice</t>
        </is>
      </c>
      <c r="E1094" s="37" t="n">
        <v>46245</v>
      </c>
      <c r="F1094" s="6" t="inlineStr">
        <is>
          <t>Hire Intelligence</t>
        </is>
      </c>
      <c r="G1094" s="39" t="n">
        <v>135.6</v>
      </c>
      <c r="H1094" s="39" t="n">
        <v>0</v>
      </c>
      <c r="I1094" s="6" t="inlineStr">
        <is>
          <t>26052702 - ASX - FYR - 13.8.26 [PRD]</t>
        </is>
      </c>
      <c r="J1094" s="6" t="inlineStr">
        <is>
          <t>CS166508 - Equipment hires for 26052702 ASX FYR 13.8.26 [MH App]</t>
        </is>
      </c>
      <c r="K1094" s="6" t="inlineStr">
        <is>
          <t>CS166508 - Equipment hires for 26052702 ASX FYR 13.8.26 [MH App]</t>
        </is>
      </c>
      <c r="L1094" s="6" t="inlineStr">
        <is>
          <t>Hire Intelligence - Damage Waiver</t>
        </is>
      </c>
      <c r="M1094" s="6" t="inlineStr">
        <is>
          <t>PRODUCTION</t>
        </is>
      </c>
    </row>
    <row r="1095">
      <c r="A1095" s="6" t="n">
        <v>55010</v>
      </c>
      <c r="B1095" s="6" t="n">
        <v>55010</v>
      </c>
      <c r="C1095" s="6" t="inlineStr">
        <is>
          <t>Direct Salaries - ONS</t>
        </is>
      </c>
      <c r="D1095" s="6" t="inlineStr">
        <is>
          <t>Manual Journal</t>
        </is>
      </c>
      <c r="E1095" s="37" t="n">
        <v>46204</v>
      </c>
      <c r="F1095" s="6" t="n"/>
      <c r="G1095" s="39" t="n">
        <v>0</v>
      </c>
      <c r="H1095" s="39" t="n">
        <v>238.78</v>
      </c>
      <c r="I1095" s="6" t="inlineStr">
        <is>
          <t>585 - CBA Team Leader [ONS]</t>
        </is>
      </c>
      <c r="J1095" s="6" t="n"/>
      <c r="K1095" s="6" t="inlineStr">
        <is>
          <t>#68053</t>
        </is>
      </c>
      <c r="L1095" s="6" t="inlineStr">
        <is>
          <t>Reversal: Time in Lieu - June 2026 - Time in Lieu - June 2026</t>
        </is>
      </c>
      <c r="M1095" s="6" t="inlineStr">
        <is>
          <t>ONSITE</t>
        </is>
      </c>
    </row>
    <row r="1096">
      <c r="A1096" s="6" t="n">
        <v>55010</v>
      </c>
      <c r="B1096" s="6" t="n">
        <v>55010</v>
      </c>
      <c r="C1096" s="6" t="inlineStr">
        <is>
          <t>Direct Salaries - ONS</t>
        </is>
      </c>
      <c r="D1096" s="6" t="inlineStr">
        <is>
          <t>Manual Journal</t>
        </is>
      </c>
      <c r="E1096" s="37" t="n">
        <v>46204</v>
      </c>
      <c r="F1096" s="6" t="n"/>
      <c r="G1096" s="39" t="n">
        <v>0</v>
      </c>
      <c r="H1096" s="39" t="n">
        <v>26.63</v>
      </c>
      <c r="I1096" s="6" t="inlineStr">
        <is>
          <t>587 - CBA Tech TN [ONS]</t>
        </is>
      </c>
      <c r="J1096" s="6" t="n"/>
      <c r="K1096" s="6" t="inlineStr">
        <is>
          <t>#68053</t>
        </is>
      </c>
      <c r="L1096" s="6" t="inlineStr">
        <is>
          <t>Reversal: Time in Lieu - June 2026 - Time in Lieu - June 2026</t>
        </is>
      </c>
      <c r="M1096" s="6" t="inlineStr">
        <is>
          <t>ONSITE</t>
        </is>
      </c>
    </row>
    <row r="1097">
      <c r="A1097" s="6" t="n">
        <v>55010</v>
      </c>
      <c r="B1097" s="6" t="n">
        <v>55010</v>
      </c>
      <c r="C1097" s="6" t="inlineStr">
        <is>
          <t>Direct Salaries - ONS</t>
        </is>
      </c>
      <c r="D1097" s="6" t="inlineStr">
        <is>
          <t>Manual Journal</t>
        </is>
      </c>
      <c r="E1097" s="37" t="n">
        <v>46204</v>
      </c>
      <c r="F1097" s="6" t="n"/>
      <c r="G1097" s="39" t="n">
        <v>0</v>
      </c>
      <c r="H1097" s="39" t="n">
        <v>28.37</v>
      </c>
      <c r="I1097" s="6" t="inlineStr">
        <is>
          <t>1401 - DTTL SYD FT Tech 2 [ONS]</t>
        </is>
      </c>
      <c r="J1097" s="6" t="n"/>
      <c r="K1097" s="6" t="inlineStr">
        <is>
          <t>#68053</t>
        </is>
      </c>
      <c r="L1097" s="6" t="inlineStr">
        <is>
          <t>Reversal: Time in Lieu - June 2026 - Time in Lieu - June 2026</t>
        </is>
      </c>
      <c r="M1097" s="6" t="inlineStr">
        <is>
          <t>ONSITE</t>
        </is>
      </c>
    </row>
    <row r="1098">
      <c r="A1098" s="6" t="n">
        <v>55010</v>
      </c>
      <c r="B1098" s="6" t="n">
        <v>55010</v>
      </c>
      <c r="C1098" s="6" t="inlineStr">
        <is>
          <t>Direct Salaries - ONS</t>
        </is>
      </c>
      <c r="D1098" s="6" t="inlineStr">
        <is>
          <t>Manual Journal</t>
        </is>
      </c>
      <c r="E1098" s="37" t="n">
        <v>46204</v>
      </c>
      <c r="F1098" s="6" t="n"/>
      <c r="G1098" s="39" t="n">
        <v>0</v>
      </c>
      <c r="H1098" s="39" t="n">
        <v>26.79</v>
      </c>
      <c r="I1098" s="6" t="inlineStr">
        <is>
          <t>2402 - DTTL SYD FT Tech 1 [ONS]</t>
        </is>
      </c>
      <c r="J1098" s="6" t="n"/>
      <c r="K1098" s="6" t="inlineStr">
        <is>
          <t>#68053</t>
        </is>
      </c>
      <c r="L1098" s="6" t="inlineStr">
        <is>
          <t>Reversal: Time in Lieu - June 2026 - Time in Lieu - June 2026</t>
        </is>
      </c>
      <c r="M1098" s="6" t="inlineStr">
        <is>
          <t>ONSITE</t>
        </is>
      </c>
    </row>
    <row r="1099">
      <c r="A1099" s="6" t="n">
        <v>55010</v>
      </c>
      <c r="B1099" s="6" t="n">
        <v>55010</v>
      </c>
      <c r="C1099" s="6" t="inlineStr">
        <is>
          <t>Direct Salaries - ONS</t>
        </is>
      </c>
      <c r="D1099" s="6" t="inlineStr">
        <is>
          <t>Manual Journal</t>
        </is>
      </c>
      <c r="E1099" s="37" t="n">
        <v>46204</v>
      </c>
      <c r="F1099" s="6" t="n"/>
      <c r="G1099" s="39" t="n">
        <v>0</v>
      </c>
      <c r="H1099" s="39" t="n">
        <v>128.79</v>
      </c>
      <c r="I1099" s="6" t="inlineStr">
        <is>
          <t>724 - DTTL SYD NTSL [ONS]</t>
        </is>
      </c>
      <c r="J1099" s="6" t="n"/>
      <c r="K1099" s="6" t="inlineStr">
        <is>
          <t>#68053</t>
        </is>
      </c>
      <c r="L1099" s="6" t="inlineStr">
        <is>
          <t>Reversal: Time in Lieu - June 2026 - Time in Lieu - June 2026</t>
        </is>
      </c>
      <c r="M1099" s="6" t="inlineStr">
        <is>
          <t>ONSITE</t>
        </is>
      </c>
    </row>
    <row r="1100">
      <c r="A1100" s="6" t="n">
        <v>55010</v>
      </c>
      <c r="B1100" s="6" t="n">
        <v>55010</v>
      </c>
      <c r="C1100" s="6" t="inlineStr">
        <is>
          <t>Direct Salaries - ONS</t>
        </is>
      </c>
      <c r="D1100" s="6" t="inlineStr">
        <is>
          <t>Manual Journal</t>
        </is>
      </c>
      <c r="E1100" s="37" t="n">
        <v>46204</v>
      </c>
      <c r="F1100" s="6" t="n"/>
      <c r="G1100" s="39" t="n">
        <v>0</v>
      </c>
      <c r="H1100" s="39" t="n">
        <v>105.97</v>
      </c>
      <c r="I1100" s="6" t="inlineStr">
        <is>
          <t>732 - Bank West Contract [ONS]</t>
        </is>
      </c>
      <c r="J1100" s="6" t="n"/>
      <c r="K1100" s="6" t="inlineStr">
        <is>
          <t>#68053</t>
        </is>
      </c>
      <c r="L1100" s="6" t="inlineStr">
        <is>
          <t>Reversal: Time in Lieu - June 2026 - Time in Lieu - June 2026</t>
        </is>
      </c>
      <c r="M1100" s="6" t="inlineStr">
        <is>
          <t>ONSITE</t>
        </is>
      </c>
    </row>
    <row r="1101">
      <c r="A1101" s="6" t="n">
        <v>55010</v>
      </c>
      <c r="B1101" s="6" t="n">
        <v>55010</v>
      </c>
      <c r="C1101" s="6" t="inlineStr">
        <is>
          <t>Direct Salaries - ONS</t>
        </is>
      </c>
      <c r="D1101" s="6" t="inlineStr">
        <is>
          <t>Manual Journal</t>
        </is>
      </c>
      <c r="E1101" s="37" t="n">
        <v>46204</v>
      </c>
      <c r="F1101" s="6" t="n"/>
      <c r="G1101" s="39" t="n">
        <v>0</v>
      </c>
      <c r="H1101" s="39" t="n">
        <v>141.71</v>
      </c>
      <c r="I1101" s="6" t="inlineStr">
        <is>
          <t>1400 - DTTL Mel Tech FT 2 [ONS]</t>
        </is>
      </c>
      <c r="J1101" s="6" t="n"/>
      <c r="K1101" s="6" t="inlineStr">
        <is>
          <t>#68053</t>
        </is>
      </c>
      <c r="L1101" s="6" t="inlineStr">
        <is>
          <t>Reversal: Time in Lieu - June 2026 - Time in Lieu - June 2026</t>
        </is>
      </c>
      <c r="M1101" s="6" t="inlineStr">
        <is>
          <t>ONSITE</t>
        </is>
      </c>
    </row>
    <row r="1102">
      <c r="A1102" s="6" t="n">
        <v>55010</v>
      </c>
      <c r="B1102" s="6" t="n">
        <v>55010</v>
      </c>
      <c r="C1102" s="6" t="inlineStr">
        <is>
          <t>Direct Salaries - ONS</t>
        </is>
      </c>
      <c r="D1102" s="6" t="inlineStr">
        <is>
          <t>Manual Journal</t>
        </is>
      </c>
      <c r="E1102" s="37" t="n">
        <v>46204</v>
      </c>
      <c r="F1102" s="6" t="n"/>
      <c r="G1102" s="39" t="n">
        <v>0</v>
      </c>
      <c r="H1102" s="39" t="n">
        <v>80.48</v>
      </c>
      <c r="I1102" s="6" t="inlineStr">
        <is>
          <t>1530 - DTTL BNE Onsite [ONS]</t>
        </is>
      </c>
      <c r="J1102" s="6" t="n"/>
      <c r="K1102" s="6" t="inlineStr">
        <is>
          <t>#68053</t>
        </is>
      </c>
      <c r="L1102" s="6" t="inlineStr">
        <is>
          <t>Reversal: Time in Lieu - June 2026 - Time in Lieu - June 2026</t>
        </is>
      </c>
      <c r="M1102" s="6" t="inlineStr">
        <is>
          <t>ONSITE</t>
        </is>
      </c>
    </row>
    <row r="1103">
      <c r="A1103" s="6" t="n">
        <v>55010</v>
      </c>
      <c r="B1103" s="6" t="n">
        <v>55010</v>
      </c>
      <c r="C1103" s="6" t="inlineStr">
        <is>
          <t>Direct Salaries - ONS</t>
        </is>
      </c>
      <c r="D1103" s="6" t="inlineStr">
        <is>
          <t>Manual Journal</t>
        </is>
      </c>
      <c r="E1103" s="37" t="n">
        <v>46204</v>
      </c>
      <c r="F1103" s="6" t="n"/>
      <c r="G1103" s="39" t="n">
        <v>0</v>
      </c>
      <c r="H1103" s="39" t="n">
        <v>91.61</v>
      </c>
      <c r="I1103" s="6" t="inlineStr">
        <is>
          <t>2846 - DTTL National STL [ONS]</t>
        </is>
      </c>
      <c r="J1103" s="6" t="n"/>
      <c r="K1103" s="6" t="inlineStr">
        <is>
          <t>#68053</t>
        </is>
      </c>
      <c r="L1103" s="6" t="inlineStr">
        <is>
          <t>Reversal: Time in Lieu - June 2026 - Time in Lieu - June 2026</t>
        </is>
      </c>
      <c r="M1103" s="6" t="inlineStr">
        <is>
          <t>ONSITE</t>
        </is>
      </c>
    </row>
    <row r="1104">
      <c r="A1104" s="6" t="n">
        <v>55010</v>
      </c>
      <c r="B1104" s="6" t="n">
        <v>55010</v>
      </c>
      <c r="C1104" s="6" t="inlineStr">
        <is>
          <t>Direct Salaries - ONS</t>
        </is>
      </c>
      <c r="D1104" s="6" t="inlineStr">
        <is>
          <t>Manual Journal</t>
        </is>
      </c>
      <c r="E1104" s="37" t="n">
        <v>46204</v>
      </c>
      <c r="F1104" s="6" t="n"/>
      <c r="G1104" s="39" t="n">
        <v>0</v>
      </c>
      <c r="H1104" s="39" t="n">
        <v>13.39</v>
      </c>
      <c r="I1104" s="6" t="inlineStr">
        <is>
          <t>2849 - DTTL SYD Internal [ONS]</t>
        </is>
      </c>
      <c r="J1104" s="6" t="n"/>
      <c r="K1104" s="6" t="inlineStr">
        <is>
          <t>#68053</t>
        </is>
      </c>
      <c r="L1104" s="6" t="inlineStr">
        <is>
          <t>Reversal: Time in Lieu - June 2026 - Time in Lieu - June 2026</t>
        </is>
      </c>
      <c r="M1104" s="6" t="inlineStr">
        <is>
          <t>ONSITE</t>
        </is>
      </c>
    </row>
    <row r="1105">
      <c r="A1105" s="6" t="n">
        <v>55010</v>
      </c>
      <c r="B1105" s="6" t="n">
        <v>55010</v>
      </c>
      <c r="C1105" s="6" t="inlineStr">
        <is>
          <t>Direct Salaries - ONS</t>
        </is>
      </c>
      <c r="D1105" s="6" t="inlineStr">
        <is>
          <t>Manual Journal</t>
        </is>
      </c>
      <c r="E1105" s="37" t="n">
        <v>46204</v>
      </c>
      <c r="F1105" s="6" t="n"/>
      <c r="G1105" s="39" t="n">
        <v>0</v>
      </c>
      <c r="H1105" s="39" t="n">
        <v>14.73</v>
      </c>
      <c r="I1105" s="6" t="inlineStr">
        <is>
          <t>2880 - Ricoh - QANTAS [ONS]</t>
        </is>
      </c>
      <c r="J1105" s="6" t="n"/>
      <c r="K1105" s="6" t="inlineStr">
        <is>
          <t>#68053</t>
        </is>
      </c>
      <c r="L1105" s="6" t="inlineStr">
        <is>
          <t>Reversal: Time in Lieu - June 2026 - Time in Lieu - June 2026</t>
        </is>
      </c>
      <c r="M1105" s="6" t="inlineStr">
        <is>
          <t>ONSITE</t>
        </is>
      </c>
    </row>
    <row r="1106">
      <c r="A1106" s="6" t="n">
        <v>55010</v>
      </c>
      <c r="B1106" s="6" t="n">
        <v>55010</v>
      </c>
      <c r="C1106" s="6" t="inlineStr">
        <is>
          <t>Direct Salaries - ONS</t>
        </is>
      </c>
      <c r="D1106" s="6" t="inlineStr">
        <is>
          <t>Manual Journal</t>
        </is>
      </c>
      <c r="E1106" s="37" t="n">
        <v>46204</v>
      </c>
      <c r="F1106" s="6" t="n"/>
      <c r="G1106" s="39" t="n">
        <v>0</v>
      </c>
      <c r="H1106" s="39" t="n">
        <v>426.81</v>
      </c>
      <c r="I1106" s="6" t="inlineStr">
        <is>
          <t>1400 - DTTL Mel Tech FT 2 [ONS]</t>
        </is>
      </c>
      <c r="J1106" s="6" t="n"/>
      <c r="K1106" s="6" t="inlineStr">
        <is>
          <t>#67972</t>
        </is>
      </c>
      <c r="L1106" s="6" t="inlineStr">
        <is>
          <t>Reversal: Payroll Accruals Payable Jun 29-30 2026 - DTTL Mel Tech FT 2 [ONS]</t>
        </is>
      </c>
      <c r="M1106" s="6" t="inlineStr">
        <is>
          <t>ONSITE</t>
        </is>
      </c>
    </row>
    <row r="1107">
      <c r="A1107" s="6" t="n">
        <v>55010</v>
      </c>
      <c r="B1107" s="6" t="n">
        <v>55010</v>
      </c>
      <c r="C1107" s="6" t="inlineStr">
        <is>
          <t>Direct Salaries - ONS</t>
        </is>
      </c>
      <c r="D1107" s="6" t="inlineStr">
        <is>
          <t>Manual Journal</t>
        </is>
      </c>
      <c r="E1107" s="37" t="n">
        <v>46204</v>
      </c>
      <c r="F1107" s="6" t="n"/>
      <c r="G1107" s="39" t="n">
        <v>0</v>
      </c>
      <c r="H1107" s="39" t="n">
        <v>377.14</v>
      </c>
      <c r="I1107" s="6" t="inlineStr">
        <is>
          <t>2880 - Ricoh - QANTAS [ONS]</t>
        </is>
      </c>
      <c r="J1107" s="6" t="n"/>
      <c r="K1107" s="6" t="inlineStr">
        <is>
          <t>#67972</t>
        </is>
      </c>
      <c r="L1107" s="6" t="inlineStr">
        <is>
          <t>Reversal: Payroll Accruals Payable Jun 29-30 2026 - Ricoh - QANTAS [ONS]</t>
        </is>
      </c>
      <c r="M1107" s="6" t="inlineStr">
        <is>
          <t>ONSITE</t>
        </is>
      </c>
    </row>
    <row r="1108">
      <c r="A1108" s="6" t="n">
        <v>55010</v>
      </c>
      <c r="B1108" s="6" t="n">
        <v>55010</v>
      </c>
      <c r="C1108" s="6" t="inlineStr">
        <is>
          <t>Direct Salaries - ONS</t>
        </is>
      </c>
      <c r="D1108" s="6" t="inlineStr">
        <is>
          <t>Manual Journal</t>
        </is>
      </c>
      <c r="E1108" s="37" t="n">
        <v>46204</v>
      </c>
      <c r="F1108" s="6" t="n"/>
      <c r="G1108" s="39" t="n">
        <v>0</v>
      </c>
      <c r="H1108" s="39" t="n">
        <v>340.95</v>
      </c>
      <c r="I1108" s="6" t="inlineStr">
        <is>
          <t>587 - CBA Tech TN [ONS]</t>
        </is>
      </c>
      <c r="J1108" s="6" t="n"/>
      <c r="K1108" s="6" t="inlineStr">
        <is>
          <t>#67972</t>
        </is>
      </c>
      <c r="L1108" s="6" t="inlineStr">
        <is>
          <t>Reversal: Payroll Accruals Payable Jun 29-30 2026 - CBA Tech TN [ONS]</t>
        </is>
      </c>
      <c r="M1108" s="6" t="inlineStr">
        <is>
          <t>ONSITE</t>
        </is>
      </c>
    </row>
    <row r="1109">
      <c r="A1109" s="6" t="n">
        <v>55010</v>
      </c>
      <c r="B1109" s="6" t="n">
        <v>55010</v>
      </c>
      <c r="C1109" s="6" t="inlineStr">
        <is>
          <t>Direct Salaries - ONS</t>
        </is>
      </c>
      <c r="D1109" s="6" t="inlineStr">
        <is>
          <t>Manual Journal</t>
        </is>
      </c>
      <c r="E1109" s="37" t="n">
        <v>46204</v>
      </c>
      <c r="F1109" s="6" t="n"/>
      <c r="G1109" s="39" t="n">
        <v>0</v>
      </c>
      <c r="H1109" s="39" t="n">
        <v>333.6</v>
      </c>
      <c r="I1109" s="6" t="inlineStr">
        <is>
          <t>2402 - DTTL SYD FT Tech 1 [ONS]</t>
        </is>
      </c>
      <c r="J1109" s="6" t="n"/>
      <c r="K1109" s="6" t="inlineStr">
        <is>
          <t>#67972</t>
        </is>
      </c>
      <c r="L1109" s="6" t="inlineStr">
        <is>
          <t>Reversal: Payroll Accruals Payable Jun 29-30 2026 - DTTL SYD FT Tech 1 [ONS]</t>
        </is>
      </c>
      <c r="M1109" s="6" t="inlineStr">
        <is>
          <t>ONSITE</t>
        </is>
      </c>
    </row>
    <row r="1110">
      <c r="A1110" s="6" t="n">
        <v>55010</v>
      </c>
      <c r="B1110" s="6" t="n">
        <v>55010</v>
      </c>
      <c r="C1110" s="6" t="inlineStr">
        <is>
          <t>Direct Salaries - ONS</t>
        </is>
      </c>
      <c r="D1110" s="6" t="inlineStr">
        <is>
          <t>Manual Journal</t>
        </is>
      </c>
      <c r="E1110" s="37" t="n">
        <v>46204</v>
      </c>
      <c r="F1110" s="6" t="n"/>
      <c r="G1110" s="39" t="n">
        <v>0</v>
      </c>
      <c r="H1110" s="39" t="n">
        <v>363.03</v>
      </c>
      <c r="I1110" s="6" t="inlineStr">
        <is>
          <t>1401 - DTTL SYD FT Tech 2 [ONS]</t>
        </is>
      </c>
      <c r="J1110" s="6" t="n"/>
      <c r="K1110" s="6" t="inlineStr">
        <is>
          <t>#67972</t>
        </is>
      </c>
      <c r="L1110" s="6" t="inlineStr">
        <is>
          <t>Reversal: Payroll Accruals Payable Jun 29-30 2026 - DTTL SYD FT Tech 2 [ONS]</t>
        </is>
      </c>
      <c r="M1110" s="6" t="inlineStr">
        <is>
          <t>ONSITE</t>
        </is>
      </c>
    </row>
    <row r="1111">
      <c r="A1111" s="6" t="n">
        <v>55010</v>
      </c>
      <c r="B1111" s="6" t="n">
        <v>55010</v>
      </c>
      <c r="C1111" s="6" t="inlineStr">
        <is>
          <t>Direct Salaries - ONS</t>
        </is>
      </c>
      <c r="D1111" s="6" t="inlineStr">
        <is>
          <t>Manual Journal</t>
        </is>
      </c>
      <c r="E1111" s="37" t="n">
        <v>46204</v>
      </c>
      <c r="F1111" s="6" t="n"/>
      <c r="G1111" s="39" t="n">
        <v>0</v>
      </c>
      <c r="H1111" s="39" t="n">
        <v>507.26</v>
      </c>
      <c r="I1111" s="6" t="inlineStr">
        <is>
          <t>724 - DTTL SYD NTSL [ONS]</t>
        </is>
      </c>
      <c r="J1111" s="6" t="n"/>
      <c r="K1111" s="6" t="inlineStr">
        <is>
          <t>#67972</t>
        </is>
      </c>
      <c r="L1111" s="6" t="inlineStr">
        <is>
          <t>Reversal: Payroll Accruals Payable Jun 29-30 2026 - DTTL SYD NTSL [ONS]</t>
        </is>
      </c>
      <c r="M1111" s="6" t="inlineStr">
        <is>
          <t>ONSITE</t>
        </is>
      </c>
    </row>
    <row r="1112">
      <c r="A1112" s="6" t="n">
        <v>55010</v>
      </c>
      <c r="B1112" s="6" t="n">
        <v>55010</v>
      </c>
      <c r="C1112" s="6" t="inlineStr">
        <is>
          <t>Direct Salaries - ONS</t>
        </is>
      </c>
      <c r="D1112" s="6" t="inlineStr">
        <is>
          <t>Manual Journal</t>
        </is>
      </c>
      <c r="E1112" s="37" t="n">
        <v>46204</v>
      </c>
      <c r="F1112" s="6" t="n"/>
      <c r="G1112" s="39" t="n">
        <v>0</v>
      </c>
      <c r="H1112" s="39" t="n">
        <v>353.22</v>
      </c>
      <c r="I1112" s="6" t="inlineStr">
        <is>
          <t>725 - DTTL Mel Tech FT 1 [ONS]</t>
        </is>
      </c>
      <c r="J1112" s="6" t="n"/>
      <c r="K1112" s="6" t="inlineStr">
        <is>
          <t>#67972</t>
        </is>
      </c>
      <c r="L1112" s="6" t="inlineStr">
        <is>
          <t>Reversal: Payroll Accruals Payable Jun 29-30 2026 - DTTL Mel Tech FT 1 [ONS]</t>
        </is>
      </c>
      <c r="M1112" s="6" t="inlineStr">
        <is>
          <t>ONSITE</t>
        </is>
      </c>
    </row>
    <row r="1113">
      <c r="A1113" s="6" t="n">
        <v>55010</v>
      </c>
      <c r="B1113" s="6" t="n">
        <v>55010</v>
      </c>
      <c r="C1113" s="6" t="inlineStr">
        <is>
          <t>Direct Salaries - ONS</t>
        </is>
      </c>
      <c r="D1113" s="6" t="inlineStr">
        <is>
          <t>Manual Journal</t>
        </is>
      </c>
      <c r="E1113" s="37" t="n">
        <v>46204</v>
      </c>
      <c r="F1113" s="6" t="n"/>
      <c r="G1113" s="39" t="n">
        <v>0</v>
      </c>
      <c r="H1113" s="39" t="n">
        <v>387.56</v>
      </c>
      <c r="I1113" s="6" t="inlineStr">
        <is>
          <t>732 - Bank West Contract [ONS]</t>
        </is>
      </c>
      <c r="J1113" s="6" t="n"/>
      <c r="K1113" s="6" t="inlineStr">
        <is>
          <t>#67972</t>
        </is>
      </c>
      <c r="L1113" s="6" t="inlineStr">
        <is>
          <t>Reversal: Payroll Accruals Payable Jun 29-30 2026 - Bank West Contract [ONS]</t>
        </is>
      </c>
      <c r="M1113" s="6" t="inlineStr">
        <is>
          <t>ONSITE</t>
        </is>
      </c>
    </row>
    <row r="1114">
      <c r="A1114" s="6" t="n">
        <v>55010</v>
      </c>
      <c r="B1114" s="6" t="n">
        <v>55010</v>
      </c>
      <c r="C1114" s="6" t="inlineStr">
        <is>
          <t>Direct Salaries - ONS</t>
        </is>
      </c>
      <c r="D1114" s="6" t="inlineStr">
        <is>
          <t>Manual Journal</t>
        </is>
      </c>
      <c r="E1114" s="37" t="n">
        <v>46204</v>
      </c>
      <c r="F1114" s="6" t="n"/>
      <c r="G1114" s="39" t="n">
        <v>0</v>
      </c>
      <c r="H1114" s="39" t="n">
        <v>343.41</v>
      </c>
      <c r="I1114" s="6" t="inlineStr">
        <is>
          <t>1530 - DTTL BNE Onsite [ONS]</t>
        </is>
      </c>
      <c r="J1114" s="6" t="n"/>
      <c r="K1114" s="6" t="inlineStr">
        <is>
          <t>#67972</t>
        </is>
      </c>
      <c r="L1114" s="6" t="inlineStr">
        <is>
          <t>Reversal: Payroll Accruals Payable Jun 29-30 2026 - DTTL BNE Onsite [ONS]</t>
        </is>
      </c>
      <c r="M1114" s="6" t="inlineStr">
        <is>
          <t>ONSITE</t>
        </is>
      </c>
    </row>
    <row r="1115">
      <c r="A1115" s="6" t="n">
        <v>55010</v>
      </c>
      <c r="B1115" s="6" t="n">
        <v>55010</v>
      </c>
      <c r="C1115" s="6" t="inlineStr">
        <is>
          <t>Direct Salaries - ONS</t>
        </is>
      </c>
      <c r="D1115" s="6" t="inlineStr">
        <is>
          <t>Manual Journal</t>
        </is>
      </c>
      <c r="E1115" s="37" t="n">
        <v>46204</v>
      </c>
      <c r="F1115" s="6" t="n"/>
      <c r="G1115" s="39" t="n">
        <v>0</v>
      </c>
      <c r="H1115" s="39" t="n">
        <v>160.69</v>
      </c>
      <c r="I1115" s="6" t="inlineStr">
        <is>
          <t>2849 - DTTL SYD Internal [ONS]</t>
        </is>
      </c>
      <c r="J1115" s="6" t="n"/>
      <c r="K1115" s="6" t="inlineStr">
        <is>
          <t>#67972</t>
        </is>
      </c>
      <c r="L1115" s="6" t="inlineStr">
        <is>
          <t>Reversal: Payroll Accruals Payable Jun 29-30 2026 - DTTL SYD Internal [ONS]</t>
        </is>
      </c>
      <c r="M1115" s="6" t="inlineStr">
        <is>
          <t>ONSITE</t>
        </is>
      </c>
    </row>
    <row r="1116">
      <c r="A1116" s="6" t="n">
        <v>55010</v>
      </c>
      <c r="B1116" s="6" t="n">
        <v>55010</v>
      </c>
      <c r="C1116" s="6" t="inlineStr">
        <is>
          <t>Direct Salaries - ONS</t>
        </is>
      </c>
      <c r="D1116" s="6" t="inlineStr">
        <is>
          <t>Manual Journal</t>
        </is>
      </c>
      <c r="E1116" s="37" t="n">
        <v>46204</v>
      </c>
      <c r="F1116" s="6" t="n"/>
      <c r="G1116" s="39" t="n">
        <v>0</v>
      </c>
      <c r="H1116" s="39" t="n">
        <v>363.03</v>
      </c>
      <c r="I1116" s="6" t="inlineStr">
        <is>
          <t>1862 - DTTL ADL Onsite [ONS]</t>
        </is>
      </c>
      <c r="J1116" s="6" t="n"/>
      <c r="K1116" s="6" t="inlineStr">
        <is>
          <t>#67972</t>
        </is>
      </c>
      <c r="L1116" s="6" t="inlineStr">
        <is>
          <t>Reversal: Payroll Accruals Payable Jun 29-30 2026 - DTTL ADL Onsite [ONS]</t>
        </is>
      </c>
      <c r="M1116" s="6" t="inlineStr">
        <is>
          <t>ONSITE</t>
        </is>
      </c>
    </row>
    <row r="1117">
      <c r="A1117" s="6" t="n">
        <v>55010</v>
      </c>
      <c r="B1117" s="6" t="n">
        <v>55010</v>
      </c>
      <c r="C1117" s="6" t="inlineStr">
        <is>
          <t>Direct Salaries - ONS</t>
        </is>
      </c>
      <c r="D1117" s="6" t="inlineStr">
        <is>
          <t>Manual Journal</t>
        </is>
      </c>
      <c r="E1117" s="37" t="n">
        <v>46204</v>
      </c>
      <c r="F1117" s="6" t="n"/>
      <c r="G1117" s="39" t="n">
        <v>0</v>
      </c>
      <c r="H1117" s="39" t="n">
        <v>404.73</v>
      </c>
      <c r="I1117" s="6" t="inlineStr">
        <is>
          <t>586 - CBA Tech NP [ONS]</t>
        </is>
      </c>
      <c r="J1117" s="6" t="n"/>
      <c r="K1117" s="6" t="inlineStr">
        <is>
          <t>#67972</t>
        </is>
      </c>
      <c r="L1117" s="6" t="inlineStr">
        <is>
          <t>Reversal: Payroll Accruals Payable Jun 29-30 2026 - CBA Tech NP [ONS]</t>
        </is>
      </c>
      <c r="M1117" s="6" t="inlineStr">
        <is>
          <t>ONSITE</t>
        </is>
      </c>
    </row>
    <row r="1118">
      <c r="A1118" s="6" t="n">
        <v>55010</v>
      </c>
      <c r="B1118" s="6" t="n">
        <v>55010</v>
      </c>
      <c r="C1118" s="6" t="inlineStr">
        <is>
          <t>Direct Salaries - ONS</t>
        </is>
      </c>
      <c r="D1118" s="6" t="inlineStr">
        <is>
          <t>Manual Journal</t>
        </is>
      </c>
      <c r="E1118" s="37" t="n">
        <v>46204</v>
      </c>
      <c r="F1118" s="6" t="n"/>
      <c r="G1118" s="39" t="n">
        <v>0</v>
      </c>
      <c r="H1118" s="39" t="n">
        <v>169.58</v>
      </c>
      <c r="I1118" s="6" t="inlineStr">
        <is>
          <t>2846 - DTTL National STL [ONS]</t>
        </is>
      </c>
      <c r="J1118" s="6" t="n"/>
      <c r="K1118" s="6" t="inlineStr">
        <is>
          <t>#67972</t>
        </is>
      </c>
      <c r="L1118" s="6" t="inlineStr">
        <is>
          <t>Reversal: Payroll Accruals Payable Jun 29-30 2026 - DTTL National STL [ONS]</t>
        </is>
      </c>
      <c r="M1118" s="6" t="inlineStr">
        <is>
          <t>ONSITE</t>
        </is>
      </c>
    </row>
    <row r="1119">
      <c r="A1119" s="6" t="n">
        <v>55010</v>
      </c>
      <c r="B1119" s="6" t="n">
        <v>55010</v>
      </c>
      <c r="C1119" s="6" t="inlineStr">
        <is>
          <t>Direct Salaries - ONS</t>
        </is>
      </c>
      <c r="D1119" s="6" t="inlineStr">
        <is>
          <t>Manual Journal</t>
        </is>
      </c>
      <c r="E1119" s="37" t="n">
        <v>46204</v>
      </c>
      <c r="F1119" s="6" t="n"/>
      <c r="G1119" s="39" t="n">
        <v>0</v>
      </c>
      <c r="H1119" s="39" t="n">
        <v>160.69</v>
      </c>
      <c r="I1119" s="6" t="inlineStr">
        <is>
          <t>1144 - Bankwest PER Half Tech [ONS]</t>
        </is>
      </c>
      <c r="J1119" s="6" t="n"/>
      <c r="K1119" s="6" t="inlineStr">
        <is>
          <t>#67972</t>
        </is>
      </c>
      <c r="L1119" s="6" t="inlineStr">
        <is>
          <t>Reversal: Payroll Accruals Payable Jun 29-30 2026 - Bankwest PER Half Tech [ONS]</t>
        </is>
      </c>
      <c r="M1119" s="6" t="inlineStr">
        <is>
          <t>ONSITE</t>
        </is>
      </c>
    </row>
    <row r="1120">
      <c r="A1120" s="6" t="n">
        <v>55010</v>
      </c>
      <c r="B1120" s="6" t="n">
        <v>55010</v>
      </c>
      <c r="C1120" s="6" t="inlineStr">
        <is>
          <t>Direct Salaries - ONS</t>
        </is>
      </c>
      <c r="D1120" s="6" t="inlineStr">
        <is>
          <t>Manual Journal</t>
        </is>
      </c>
      <c r="E1120" s="37" t="n">
        <v>46204</v>
      </c>
      <c r="F1120" s="6" t="n"/>
      <c r="G1120" s="39" t="n">
        <v>0</v>
      </c>
      <c r="H1120" s="39" t="n">
        <v>317.66</v>
      </c>
      <c r="I1120" s="6" t="inlineStr">
        <is>
          <t>1350 - CBA Brisbane ONS [ONS]</t>
        </is>
      </c>
      <c r="J1120" s="6" t="n"/>
      <c r="K1120" s="6" t="inlineStr">
        <is>
          <t>#67972</t>
        </is>
      </c>
      <c r="L1120" s="6" t="inlineStr">
        <is>
          <t>Reversal: Payroll Accruals Payable Jun 29-30 2026 - CBA Brisbane ONS [ONS]</t>
        </is>
      </c>
      <c r="M1120" s="6" t="inlineStr">
        <is>
          <t>ONSITE</t>
        </is>
      </c>
    </row>
    <row r="1121">
      <c r="A1121" s="6" t="n">
        <v>55010</v>
      </c>
      <c r="B1121" s="6" t="n">
        <v>55010</v>
      </c>
      <c r="C1121" s="6" t="inlineStr">
        <is>
          <t>Direct Salaries - ONS</t>
        </is>
      </c>
      <c r="D1121" s="6" t="inlineStr">
        <is>
          <t>Manual Journal</t>
        </is>
      </c>
      <c r="E1121" s="37" t="n">
        <v>46204</v>
      </c>
      <c r="F1121" s="6" t="n"/>
      <c r="G1121" s="39" t="n">
        <v>0</v>
      </c>
      <c r="H1121" s="39" t="n">
        <v>444.8</v>
      </c>
      <c r="I1121" s="6" t="inlineStr">
        <is>
          <t>585 - CBA Team Leader [ONS]</t>
        </is>
      </c>
      <c r="J1121" s="6" t="n"/>
      <c r="K1121" s="6" t="inlineStr">
        <is>
          <t>#67972</t>
        </is>
      </c>
      <c r="L1121" s="6" t="inlineStr">
        <is>
          <t>Reversal: Payroll Accruals Payable Jun 29-30 2026 - CBA Team Leader [ONS]</t>
        </is>
      </c>
      <c r="M1121" s="6" t="inlineStr">
        <is>
          <t>ONSITE</t>
        </is>
      </c>
    </row>
    <row r="1122">
      <c r="A1122" s="6" t="n">
        <v>55010</v>
      </c>
      <c r="B1122" s="6" t="n">
        <v>55010</v>
      </c>
      <c r="C1122" s="6" t="inlineStr">
        <is>
          <t>Direct Salaries - ONS</t>
        </is>
      </c>
      <c r="D1122" s="6" t="inlineStr">
        <is>
          <t>Manual Journal</t>
        </is>
      </c>
      <c r="E1122" s="37" t="n">
        <v>46204</v>
      </c>
      <c r="F1122" s="6" t="n"/>
      <c r="G1122" s="39" t="n">
        <v>0</v>
      </c>
      <c r="H1122" s="39" t="n">
        <v>494.51</v>
      </c>
      <c r="I1122" s="6" t="inlineStr">
        <is>
          <t>26021602 - Gen E ABS AV Support (Canberra) [ONS]</t>
        </is>
      </c>
      <c r="J1122" s="6" t="n"/>
      <c r="K1122" s="6" t="inlineStr">
        <is>
          <t>#67972</t>
        </is>
      </c>
      <c r="L1122" s="6" t="inlineStr">
        <is>
          <t>Reversal: Payroll Accruals Payable Jun 29-30 2026 - Gen E ABS AV Support (Canberra) [ONS]</t>
        </is>
      </c>
      <c r="M1122" s="6" t="inlineStr">
        <is>
          <t>ONSITE</t>
        </is>
      </c>
    </row>
    <row r="1123">
      <c r="A1123" s="6" t="n">
        <v>55010</v>
      </c>
      <c r="B1123" s="6" t="n">
        <v>55010</v>
      </c>
      <c r="C1123" s="6" t="inlineStr">
        <is>
          <t>Direct Salaries - ONS</t>
        </is>
      </c>
      <c r="D1123" s="6" t="inlineStr">
        <is>
          <t>Manual Journal</t>
        </is>
      </c>
      <c r="E1123" s="37" t="n">
        <v>46204</v>
      </c>
      <c r="F1123" s="6" t="n"/>
      <c r="G1123" s="39" t="n">
        <v>0</v>
      </c>
      <c r="H1123" s="39" t="n">
        <v>9.960000000000001</v>
      </c>
      <c r="I1123" s="6" t="inlineStr">
        <is>
          <t>26022301 - Aware Super AV Maintenance [ONS]</t>
        </is>
      </c>
      <c r="J1123" s="6" t="n"/>
      <c r="K1123" s="6" t="inlineStr">
        <is>
          <t>#67972</t>
        </is>
      </c>
      <c r="L1123" s="6" t="inlineStr">
        <is>
          <t>Reversal: Payroll Accruals Payable Jun 29-30 2026 - Aware Super AV Maintenance [ONS]</t>
        </is>
      </c>
      <c r="M1123" s="6" t="inlineStr">
        <is>
          <t>ONSITE</t>
        </is>
      </c>
    </row>
    <row r="1124">
      <c r="A1124" s="6" t="n">
        <v>55010</v>
      </c>
      <c r="B1124" s="6" t="n">
        <v>55010</v>
      </c>
      <c r="C1124" s="6" t="inlineStr">
        <is>
          <t>Direct Salaries - ONS</t>
        </is>
      </c>
      <c r="D1124" s="6" t="inlineStr">
        <is>
          <t>Manual Journal</t>
        </is>
      </c>
      <c r="E1124" s="37" t="n">
        <v>46216</v>
      </c>
      <c r="F1124" s="6" t="n"/>
      <c r="G1124" s="39" t="n">
        <v>3905.03</v>
      </c>
      <c r="H1124" s="39" t="n">
        <v>0</v>
      </c>
      <c r="I1124" s="6" t="inlineStr">
        <is>
          <t>585 - CBA Team Leader [ONS]</t>
        </is>
      </c>
      <c r="J1124" s="6" t="n"/>
      <c r="K1124" s="6" t="inlineStr">
        <is>
          <t>#69527</t>
        </is>
      </c>
      <c r="L1124" s="6" t="inlineStr">
        <is>
          <t xml:space="preserve">Payroll 37001 Reclass (27/06/2026-10/07/2026) - CBA Team Leader [ONS]
</t>
        </is>
      </c>
      <c r="M1124" s="6" t="inlineStr">
        <is>
          <t>ONSITE</t>
        </is>
      </c>
    </row>
    <row r="1125">
      <c r="A1125" s="6" t="n">
        <v>55010</v>
      </c>
      <c r="B1125" s="6" t="n">
        <v>55010</v>
      </c>
      <c r="C1125" s="6" t="inlineStr">
        <is>
          <t>Direct Salaries - ONS</t>
        </is>
      </c>
      <c r="D1125" s="6" t="inlineStr">
        <is>
          <t>Manual Journal</t>
        </is>
      </c>
      <c r="E1125" s="37" t="n">
        <v>46216</v>
      </c>
      <c r="F1125" s="6" t="n"/>
      <c r="G1125" s="39" t="n">
        <v>2987.64</v>
      </c>
      <c r="H1125" s="39" t="n">
        <v>0</v>
      </c>
      <c r="I1125" s="6" t="inlineStr">
        <is>
          <t>1400 - DTTL Mel Tech FT 2 [ONS]</t>
        </is>
      </c>
      <c r="J1125" s="6" t="n"/>
      <c r="K1125" s="6" t="inlineStr">
        <is>
          <t>#69527</t>
        </is>
      </c>
      <c r="L1125" s="6" t="inlineStr">
        <is>
          <t xml:space="preserve">Payroll 37001 Reclass (27/06/2026-10/07/2026) - DTTL Mel Tech FT 2 [ONS]
</t>
        </is>
      </c>
      <c r="M1125" s="6" t="inlineStr">
        <is>
          <t>ONSITE</t>
        </is>
      </c>
    </row>
    <row r="1126">
      <c r="A1126" s="6" t="n">
        <v>55010</v>
      </c>
      <c r="B1126" s="6" t="n">
        <v>55010</v>
      </c>
      <c r="C1126" s="6" t="inlineStr">
        <is>
          <t>Direct Salaries - ONS</t>
        </is>
      </c>
      <c r="D1126" s="6" t="inlineStr">
        <is>
          <t>Manual Journal</t>
        </is>
      </c>
      <c r="E1126" s="37" t="n">
        <v>46216</v>
      </c>
      <c r="F1126" s="6" t="n"/>
      <c r="G1126" s="39" t="n">
        <v>2335.17</v>
      </c>
      <c r="H1126" s="39" t="n">
        <v>0</v>
      </c>
      <c r="I1126" s="6" t="inlineStr">
        <is>
          <t>2402 - DTTL SYD FT Tech 1 [ONS]</t>
        </is>
      </c>
      <c r="J1126" s="6" t="n"/>
      <c r="K1126" s="6" t="inlineStr">
        <is>
          <t>#69527</t>
        </is>
      </c>
      <c r="L1126" s="6" t="inlineStr">
        <is>
          <t xml:space="preserve">Payroll 37001 Reclass (27/06/2026-10/07/2026) - DTTL SYD FT Tech 1 [ONS]
</t>
        </is>
      </c>
      <c r="M1126" s="6" t="inlineStr">
        <is>
          <t>ONSITE</t>
        </is>
      </c>
    </row>
    <row r="1127">
      <c r="A1127" s="6" t="n">
        <v>55010</v>
      </c>
      <c r="B1127" s="6" t="n">
        <v>55010</v>
      </c>
      <c r="C1127" s="6" t="inlineStr">
        <is>
          <t>Direct Salaries - ONS</t>
        </is>
      </c>
      <c r="D1127" s="6" t="inlineStr">
        <is>
          <t>Manual Journal</t>
        </is>
      </c>
      <c r="E1127" s="37" t="n">
        <v>46216</v>
      </c>
      <c r="F1127" s="6" t="n"/>
      <c r="G1127" s="39" t="n">
        <v>3625.82</v>
      </c>
      <c r="H1127" s="39" t="n">
        <v>0</v>
      </c>
      <c r="I1127" s="6" t="inlineStr">
        <is>
          <t>724 - DTTL SYD NTSL [ONS]</t>
        </is>
      </c>
      <c r="J1127" s="6" t="n"/>
      <c r="K1127" s="6" t="inlineStr">
        <is>
          <t>#69527</t>
        </is>
      </c>
      <c r="L1127" s="6" t="inlineStr">
        <is>
          <t xml:space="preserve">Payroll 37001 Reclass (27/06/2026-10/07/2026) - DTTL SYD NTSL [ONS]
</t>
        </is>
      </c>
      <c r="M1127" s="6" t="inlineStr">
        <is>
          <t>ONSITE</t>
        </is>
      </c>
    </row>
    <row r="1128">
      <c r="A1128" s="6" t="n">
        <v>55010</v>
      </c>
      <c r="B1128" s="6" t="n">
        <v>55010</v>
      </c>
      <c r="C1128" s="6" t="inlineStr">
        <is>
          <t>Direct Salaries - ONS</t>
        </is>
      </c>
      <c r="D1128" s="6" t="inlineStr">
        <is>
          <t>Manual Journal</t>
        </is>
      </c>
      <c r="E1128" s="37" t="n">
        <v>46216</v>
      </c>
      <c r="F1128" s="6" t="n"/>
      <c r="G1128" s="39" t="n">
        <v>2472.53</v>
      </c>
      <c r="H1128" s="39" t="n">
        <v>0</v>
      </c>
      <c r="I1128" s="6" t="inlineStr">
        <is>
          <t>725 - DTTL Mel Tech FT 1 [ONS]</t>
        </is>
      </c>
      <c r="J1128" s="6" t="n"/>
      <c r="K1128" s="6" t="inlineStr">
        <is>
          <t>#69527</t>
        </is>
      </c>
      <c r="L1128" s="6" t="inlineStr">
        <is>
          <t xml:space="preserve">Payroll 37001 Reclass (27/06/2026-10/07/2026) - DTTL Mel Tech FT 1 [ONS]
</t>
        </is>
      </c>
      <c r="M1128" s="6" t="inlineStr">
        <is>
          <t>ONSITE</t>
        </is>
      </c>
    </row>
    <row r="1129">
      <c r="A1129" s="6" t="n">
        <v>55010</v>
      </c>
      <c r="B1129" s="6" t="n">
        <v>55010</v>
      </c>
      <c r="C1129" s="6" t="inlineStr">
        <is>
          <t>Direct Salaries - ONS</t>
        </is>
      </c>
      <c r="D1129" s="6" t="inlineStr">
        <is>
          <t>Manual Journal</t>
        </is>
      </c>
      <c r="E1129" s="37" t="n">
        <v>46216</v>
      </c>
      <c r="F1129" s="6" t="n"/>
      <c r="G1129" s="39" t="n">
        <v>2541.21</v>
      </c>
      <c r="H1129" s="39" t="n">
        <v>0</v>
      </c>
      <c r="I1129" s="6" t="inlineStr">
        <is>
          <t>1862 - DTTL ADL Onsite [ONS]</t>
        </is>
      </c>
      <c r="J1129" s="6" t="n"/>
      <c r="K1129" s="6" t="inlineStr">
        <is>
          <t>#69527</t>
        </is>
      </c>
      <c r="L1129" s="6" t="inlineStr">
        <is>
          <t xml:space="preserve">Payroll 37001 Reclass (27/06/2026-10/07/2026) - DTTL ADL Onsite [ONS]
</t>
        </is>
      </c>
      <c r="M1129" s="6" t="inlineStr">
        <is>
          <t>ONSITE</t>
        </is>
      </c>
    </row>
    <row r="1130">
      <c r="A1130" s="6" t="n">
        <v>55010</v>
      </c>
      <c r="B1130" s="6" t="n">
        <v>55010</v>
      </c>
      <c r="C1130" s="6" t="inlineStr">
        <is>
          <t>Direct Salaries - ONS</t>
        </is>
      </c>
      <c r="D1130" s="6" t="inlineStr">
        <is>
          <t>Manual Journal</t>
        </is>
      </c>
      <c r="E1130" s="37" t="n">
        <v>46216</v>
      </c>
      <c r="F1130" s="6" t="n"/>
      <c r="G1130" s="39" t="n">
        <v>2712.91</v>
      </c>
      <c r="H1130" s="39" t="n">
        <v>0</v>
      </c>
      <c r="I1130" s="6" t="inlineStr">
        <is>
          <t>732 - Bank West Contract [ONS]</t>
        </is>
      </c>
      <c r="J1130" s="6" t="n"/>
      <c r="K1130" s="6" t="inlineStr">
        <is>
          <t>#69527</t>
        </is>
      </c>
      <c r="L1130" s="6" t="inlineStr">
        <is>
          <t xml:space="preserve">Payroll 37001 Reclass (27/06/2026-10/07/2026) - Bank West Contract [ONS]
</t>
        </is>
      </c>
      <c r="M1130" s="6" t="inlineStr">
        <is>
          <t>ONSITE</t>
        </is>
      </c>
    </row>
    <row r="1131">
      <c r="A1131" s="6" t="n">
        <v>55010</v>
      </c>
      <c r="B1131" s="6" t="n">
        <v>55010</v>
      </c>
      <c r="C1131" s="6" t="inlineStr">
        <is>
          <t>Direct Salaries - ONS</t>
        </is>
      </c>
      <c r="D1131" s="6" t="inlineStr">
        <is>
          <t>Manual Journal</t>
        </is>
      </c>
      <c r="E1131" s="37" t="n">
        <v>46216</v>
      </c>
      <c r="F1131" s="6" t="n"/>
      <c r="G1131" s="39" t="n">
        <v>2403.85</v>
      </c>
      <c r="H1131" s="39" t="n">
        <v>0</v>
      </c>
      <c r="I1131" s="6" t="inlineStr">
        <is>
          <t>1530 - DTTL BNE Onsite [ONS]</t>
        </is>
      </c>
      <c r="J1131" s="6" t="n"/>
      <c r="K1131" s="6" t="inlineStr">
        <is>
          <t>#69527</t>
        </is>
      </c>
      <c r="L1131" s="6" t="inlineStr">
        <is>
          <t xml:space="preserve">Payroll 37001 Reclass (27/06/2026-10/07/2026) - DTTL BNE Onsite [ONS]
</t>
        </is>
      </c>
      <c r="M1131" s="6" t="inlineStr">
        <is>
          <t>ONSITE</t>
        </is>
      </c>
    </row>
    <row r="1132">
      <c r="A1132" s="6" t="n">
        <v>55010</v>
      </c>
      <c r="B1132" s="6" t="n">
        <v>55010</v>
      </c>
      <c r="C1132" s="6" t="inlineStr">
        <is>
          <t>Direct Salaries - ONS</t>
        </is>
      </c>
      <c r="D1132" s="6" t="inlineStr">
        <is>
          <t>Manual Journal</t>
        </is>
      </c>
      <c r="E1132" s="37" t="n">
        <v>46216</v>
      </c>
      <c r="F1132" s="6" t="n"/>
      <c r="G1132" s="39" t="n">
        <v>2640</v>
      </c>
      <c r="H1132" s="39" t="n">
        <v>0</v>
      </c>
      <c r="I1132" s="6" t="inlineStr">
        <is>
          <t>2880 - Ricoh - QANTAS [ONS]</t>
        </is>
      </c>
      <c r="J1132" s="6" t="n"/>
      <c r="K1132" s="6" t="inlineStr">
        <is>
          <t>#69527</t>
        </is>
      </c>
      <c r="L1132" s="6" t="inlineStr">
        <is>
          <t xml:space="preserve">Payroll 37001 Reclass (27/06/2026-10/07/2026) - Ricoh - QANTAS [ONS]
</t>
        </is>
      </c>
      <c r="M1132" s="6" t="inlineStr">
        <is>
          <t>ONSITE</t>
        </is>
      </c>
    </row>
    <row r="1133">
      <c r="A1133" s="6" t="n">
        <v>55010</v>
      </c>
      <c r="B1133" s="6" t="n">
        <v>55010</v>
      </c>
      <c r="C1133" s="6" t="inlineStr">
        <is>
          <t>Direct Salaries - ONS</t>
        </is>
      </c>
      <c r="D1133" s="6" t="inlineStr">
        <is>
          <t>Manual Journal</t>
        </is>
      </c>
      <c r="E1133" s="37" t="n">
        <v>46216</v>
      </c>
      <c r="F1133" s="6" t="n"/>
      <c r="G1133" s="39" t="n">
        <v>231.38</v>
      </c>
      <c r="H1133" s="39" t="n">
        <v>0</v>
      </c>
      <c r="I1133" s="6" t="inlineStr">
        <is>
          <t>26022301 - Aware Super AV Maintenance [ONS]</t>
        </is>
      </c>
      <c r="J1133" s="6" t="n"/>
      <c r="K1133" s="6" t="inlineStr">
        <is>
          <t>#69527</t>
        </is>
      </c>
      <c r="L1133" s="6" t="inlineStr">
        <is>
          <t xml:space="preserve">Payroll 37001 Reclass (27/06/2026-10/07/2026) - Aware Super AV Maintenance [ONS]
</t>
        </is>
      </c>
      <c r="M1133" s="6" t="inlineStr">
        <is>
          <t>ONSITE</t>
        </is>
      </c>
    </row>
    <row r="1134">
      <c r="A1134" s="6" t="n">
        <v>55010</v>
      </c>
      <c r="B1134" s="6" t="n">
        <v>55010</v>
      </c>
      <c r="C1134" s="6" t="inlineStr">
        <is>
          <t>Direct Salaries - ONS</t>
        </is>
      </c>
      <c r="D1134" s="6" t="inlineStr">
        <is>
          <t>Manual Journal</t>
        </is>
      </c>
      <c r="E1134" s="37" t="n">
        <v>46216</v>
      </c>
      <c r="F1134" s="6" t="n"/>
      <c r="G1134" s="39" t="n">
        <v>2386.67</v>
      </c>
      <c r="H1134" s="39" t="n">
        <v>0</v>
      </c>
      <c r="I1134" s="6" t="inlineStr">
        <is>
          <t>587 - CBA Tech TN [ONS]</t>
        </is>
      </c>
      <c r="J1134" s="6" t="n"/>
      <c r="K1134" s="6" t="inlineStr">
        <is>
          <t>#69527</t>
        </is>
      </c>
      <c r="L1134" s="6" t="inlineStr">
        <is>
          <t xml:space="preserve">Payroll 37001 Reclass (27/06/2026-10/07/2026) - CBA Tech TN [ONS]
</t>
        </is>
      </c>
      <c r="M1134" s="6" t="inlineStr">
        <is>
          <t>ONSITE</t>
        </is>
      </c>
    </row>
    <row r="1135">
      <c r="A1135" s="6" t="n">
        <v>55010</v>
      </c>
      <c r="B1135" s="6" t="n">
        <v>55010</v>
      </c>
      <c r="C1135" s="6" t="inlineStr">
        <is>
          <t>Direct Salaries - ONS</t>
        </is>
      </c>
      <c r="D1135" s="6" t="inlineStr">
        <is>
          <t>Manual Journal</t>
        </is>
      </c>
      <c r="E1135" s="37" t="n">
        <v>46216</v>
      </c>
      <c r="F1135" s="6" t="n"/>
      <c r="G1135" s="39" t="n">
        <v>2032.97</v>
      </c>
      <c r="H1135" s="39" t="n">
        <v>0</v>
      </c>
      <c r="I1135" s="6" t="inlineStr">
        <is>
          <t>1401 - DTTL SYD FT Tech 2 [ONS]</t>
        </is>
      </c>
      <c r="J1135" s="6" t="n"/>
      <c r="K1135" s="6" t="inlineStr">
        <is>
          <t>#69527</t>
        </is>
      </c>
      <c r="L1135" s="6" t="inlineStr">
        <is>
          <t xml:space="preserve">Payroll 37001 Reclass (27/06/2026-10/07/2026) - DTTL SYD FT Tech 2 [ONS]
</t>
        </is>
      </c>
      <c r="M1135" s="6" t="inlineStr">
        <is>
          <t>ONSITE</t>
        </is>
      </c>
    </row>
    <row r="1136">
      <c r="A1136" s="6" t="n">
        <v>55010</v>
      </c>
      <c r="B1136" s="6" t="n">
        <v>55010</v>
      </c>
      <c r="C1136" s="6" t="inlineStr">
        <is>
          <t>Direct Salaries - ONS</t>
        </is>
      </c>
      <c r="D1136" s="6" t="inlineStr">
        <is>
          <t>Manual Journal</t>
        </is>
      </c>
      <c r="E1136" s="37" t="n">
        <v>46216</v>
      </c>
      <c r="F1136" s="6" t="n"/>
      <c r="G1136" s="39" t="n">
        <v>1124.8</v>
      </c>
      <c r="H1136" s="39" t="n">
        <v>0</v>
      </c>
      <c r="I1136" s="6" t="inlineStr">
        <is>
          <t>2849 - DTTL SYD Internal [ONS]</t>
        </is>
      </c>
      <c r="J1136" s="6" t="n"/>
      <c r="K1136" s="6" t="inlineStr">
        <is>
          <t>#69527</t>
        </is>
      </c>
      <c r="L1136" s="6" t="inlineStr">
        <is>
          <t xml:space="preserve">Payroll 37001 Reclass (27/06/2026-10/07/2026) - DTTL SYD Internal [ONS]
</t>
        </is>
      </c>
      <c r="M1136" s="6" t="inlineStr">
        <is>
          <t>ONSITE</t>
        </is>
      </c>
    </row>
    <row r="1137">
      <c r="A1137" s="6" t="n">
        <v>55010</v>
      </c>
      <c r="B1137" s="6" t="n">
        <v>55010</v>
      </c>
      <c r="C1137" s="6" t="inlineStr">
        <is>
          <t>Direct Salaries - ONS</t>
        </is>
      </c>
      <c r="D1137" s="6" t="inlineStr">
        <is>
          <t>Manual Journal</t>
        </is>
      </c>
      <c r="E1137" s="37" t="n">
        <v>46216</v>
      </c>
      <c r="F1137" s="6" t="n"/>
      <c r="G1137" s="39" t="n">
        <v>2833.1</v>
      </c>
      <c r="H1137" s="39" t="n">
        <v>0</v>
      </c>
      <c r="I1137" s="6" t="inlineStr">
        <is>
          <t>586 - CBA Tech NP [ONS]</t>
        </is>
      </c>
      <c r="J1137" s="6" t="n"/>
      <c r="K1137" s="6" t="inlineStr">
        <is>
          <t>#69527</t>
        </is>
      </c>
      <c r="L1137" s="6" t="inlineStr">
        <is>
          <t xml:space="preserve">Payroll 37001 Reclass (27/06/2026-10/07/2026) - CBA Tech NP [ONS]
</t>
        </is>
      </c>
      <c r="M1137" s="6" t="inlineStr">
        <is>
          <t>ONSITE</t>
        </is>
      </c>
    </row>
    <row r="1138">
      <c r="A1138" s="6" t="n">
        <v>55010</v>
      </c>
      <c r="B1138" s="6" t="n">
        <v>55010</v>
      </c>
      <c r="C1138" s="6" t="inlineStr">
        <is>
          <t>Direct Salaries - ONS</t>
        </is>
      </c>
      <c r="D1138" s="6" t="inlineStr">
        <is>
          <t>Manual Journal</t>
        </is>
      </c>
      <c r="E1138" s="37" t="n">
        <v>46216</v>
      </c>
      <c r="F1138" s="6" t="n"/>
      <c r="G1138" s="39" t="n">
        <v>102.6</v>
      </c>
      <c r="H1138" s="39" t="n">
        <v>0</v>
      </c>
      <c r="I1138" s="6" t="inlineStr">
        <is>
          <t>2846 - DTTL National STL [ONS]</t>
        </is>
      </c>
      <c r="J1138" s="6" t="n"/>
      <c r="K1138" s="6" t="inlineStr">
        <is>
          <t>#69527</t>
        </is>
      </c>
      <c r="L1138" s="6" t="inlineStr">
        <is>
          <t xml:space="preserve">Payroll 37001 Reclass (27/06/2026-10/07/2026) - DTTL National STL [ONS]
</t>
        </is>
      </c>
      <c r="M1138" s="6" t="inlineStr">
        <is>
          <t>ONSITE</t>
        </is>
      </c>
    </row>
    <row r="1139">
      <c r="A1139" s="6" t="n">
        <v>55010</v>
      </c>
      <c r="B1139" s="6" t="n">
        <v>55010</v>
      </c>
      <c r="C1139" s="6" t="inlineStr">
        <is>
          <t>Direct Salaries - ONS</t>
        </is>
      </c>
      <c r="D1139" s="6" t="inlineStr">
        <is>
          <t>Manual Journal</t>
        </is>
      </c>
      <c r="E1139" s="37" t="n">
        <v>46216</v>
      </c>
      <c r="F1139" s="6" t="n"/>
      <c r="G1139" s="39" t="n">
        <v>3203.51</v>
      </c>
      <c r="H1139" s="39" t="n">
        <v>0</v>
      </c>
      <c r="I1139" s="6" t="inlineStr">
        <is>
          <t>26021602 - Gen E ABS AV Support (Canberra) [ONS]</t>
        </is>
      </c>
      <c r="J1139" s="6" t="n"/>
      <c r="K1139" s="6" t="inlineStr">
        <is>
          <t>#69527</t>
        </is>
      </c>
      <c r="L1139" s="6" t="inlineStr">
        <is>
          <t xml:space="preserve">Payroll 37001 Reclass (27/06/2026-10/07/2026) - Gen E ABS AV Support (Canberra) [ONS]
</t>
        </is>
      </c>
      <c r="M1139" s="6" t="inlineStr">
        <is>
          <t>ONSITE</t>
        </is>
      </c>
    </row>
    <row r="1140">
      <c r="A1140" s="6" t="n">
        <v>55010</v>
      </c>
      <c r="B1140" s="6" t="n">
        <v>55010</v>
      </c>
      <c r="C1140" s="6" t="inlineStr">
        <is>
          <t>Direct Salaries - ONS</t>
        </is>
      </c>
      <c r="D1140" s="6" t="inlineStr">
        <is>
          <t>Manual Journal</t>
        </is>
      </c>
      <c r="E1140" s="37" t="n">
        <v>46216</v>
      </c>
      <c r="F1140" s="6" t="n"/>
      <c r="G1140" s="39" t="n">
        <v>1406</v>
      </c>
      <c r="H1140" s="39" t="n">
        <v>0</v>
      </c>
      <c r="I1140" s="6" t="inlineStr">
        <is>
          <t>1144 - Bankwest PER Half Tech [ONS]</t>
        </is>
      </c>
      <c r="J1140" s="6" t="n"/>
      <c r="K1140" s="6" t="inlineStr">
        <is>
          <t>#69527</t>
        </is>
      </c>
      <c r="L1140" s="6" t="inlineStr">
        <is>
          <t xml:space="preserve">Payroll 37001 Reclass (27/06/2026-10/07/2026) - Bankwest PER Half Tech [ONS]
</t>
        </is>
      </c>
      <c r="M1140" s="6" t="inlineStr">
        <is>
          <t>ONSITE</t>
        </is>
      </c>
    </row>
    <row r="1141">
      <c r="A1141" s="6" t="n">
        <v>55010</v>
      </c>
      <c r="B1141" s="6" t="n">
        <v>55010</v>
      </c>
      <c r="C1141" s="6" t="inlineStr">
        <is>
          <t>Direct Salaries - ONS</t>
        </is>
      </c>
      <c r="D1141" s="6" t="inlineStr">
        <is>
          <t>Manual Journal</t>
        </is>
      </c>
      <c r="E1141" s="37" t="n">
        <v>46216</v>
      </c>
      <c r="F1141" s="6" t="n"/>
      <c r="G1141" s="39" t="n">
        <v>2223.65</v>
      </c>
      <c r="H1141" s="39" t="n">
        <v>0</v>
      </c>
      <c r="I1141" s="6" t="inlineStr">
        <is>
          <t>1350 - CBA Brisbane ONS [ONS]</t>
        </is>
      </c>
      <c r="J1141" s="6" t="n"/>
      <c r="K1141" s="6" t="inlineStr">
        <is>
          <t>#69527</t>
        </is>
      </c>
      <c r="L1141" s="6" t="inlineStr">
        <is>
          <t xml:space="preserve">Payroll 37001 Reclass (27/06/2026-10/07/2026) - CBA Brisbane ONS [ONS]
</t>
        </is>
      </c>
      <c r="M1141" s="6" t="inlineStr">
        <is>
          <t>ONSITE</t>
        </is>
      </c>
    </row>
    <row r="1142">
      <c r="A1142" s="6" t="n">
        <v>55010</v>
      </c>
      <c r="B1142" s="6" t="n">
        <v>55010</v>
      </c>
      <c r="C1142" s="6" t="inlineStr">
        <is>
          <t>Direct Salaries - ONS</t>
        </is>
      </c>
      <c r="D1142" s="6" t="inlineStr">
        <is>
          <t>Manual Journal</t>
        </is>
      </c>
      <c r="E1142" s="37" t="n">
        <v>46230</v>
      </c>
      <c r="F1142" s="6" t="n"/>
      <c r="G1142" s="39" t="n">
        <v>2987.76</v>
      </c>
      <c r="H1142" s="39" t="n">
        <v>0</v>
      </c>
      <c r="I1142" s="6" t="inlineStr">
        <is>
          <t>1400 - DTTL Mel Tech FT 2 [ONS]</t>
        </is>
      </c>
      <c r="J1142" s="6" t="n"/>
      <c r="K1142" s="6" t="inlineStr">
        <is>
          <t>#68743</t>
        </is>
      </c>
      <c r="L1142" s="6" t="inlineStr">
        <is>
          <t>Payroll 37002 Reclass (11/07/2026-24/07/2026) - DTTL Mel Tech FT 2 [ONS]</t>
        </is>
      </c>
      <c r="M1142" s="6" t="inlineStr">
        <is>
          <t>ONSITE</t>
        </is>
      </c>
    </row>
    <row r="1143">
      <c r="A1143" s="6" t="n">
        <v>55010</v>
      </c>
      <c r="B1143" s="6" t="n">
        <v>55010</v>
      </c>
      <c r="C1143" s="6" t="inlineStr">
        <is>
          <t>Direct Salaries - ONS</t>
        </is>
      </c>
      <c r="D1143" s="6" t="inlineStr">
        <is>
          <t>Manual Journal</t>
        </is>
      </c>
      <c r="E1143" s="37" t="n">
        <v>46230</v>
      </c>
      <c r="F1143" s="6" t="n"/>
      <c r="G1143" s="39" t="n">
        <v>2640</v>
      </c>
      <c r="H1143" s="39" t="n">
        <v>0</v>
      </c>
      <c r="I1143" s="6" t="inlineStr">
        <is>
          <t>2880 - Ricoh - QANTAS [ONS]</t>
        </is>
      </c>
      <c r="J1143" s="6" t="n"/>
      <c r="K1143" s="6" t="inlineStr">
        <is>
          <t>#68743</t>
        </is>
      </c>
      <c r="L1143" s="6" t="inlineStr">
        <is>
          <t>Payroll 37002 Reclass (11/07/2026-24/07/2026) - Ricoh - QANTAS [ONS]</t>
        </is>
      </c>
      <c r="M1143" s="6" t="inlineStr">
        <is>
          <t>ONSITE</t>
        </is>
      </c>
    </row>
    <row r="1144">
      <c r="A1144" s="6" t="n">
        <v>55010</v>
      </c>
      <c r="B1144" s="6" t="n">
        <v>55010</v>
      </c>
      <c r="C1144" s="6" t="inlineStr">
        <is>
          <t>Direct Salaries - ONS</t>
        </is>
      </c>
      <c r="D1144" s="6" t="inlineStr">
        <is>
          <t>Manual Journal</t>
        </is>
      </c>
      <c r="E1144" s="37" t="n">
        <v>46230</v>
      </c>
      <c r="F1144" s="6" t="n"/>
      <c r="G1144" s="39" t="n">
        <v>2386.67</v>
      </c>
      <c r="H1144" s="39" t="n">
        <v>0</v>
      </c>
      <c r="I1144" s="6" t="inlineStr">
        <is>
          <t>587 - CBA Tech TN [ONS]</t>
        </is>
      </c>
      <c r="J1144" s="6" t="n"/>
      <c r="K1144" s="6" t="inlineStr">
        <is>
          <t>#68743</t>
        </is>
      </c>
      <c r="L1144" s="6" t="inlineStr">
        <is>
          <t>Payroll 37002 Reclass (11/07/2026-24/07/2026) - CBA Tech TN [ONS]</t>
        </is>
      </c>
      <c r="M1144" s="6" t="inlineStr">
        <is>
          <t>ONSITE</t>
        </is>
      </c>
    </row>
    <row r="1145">
      <c r="A1145" s="6" t="n">
        <v>55010</v>
      </c>
      <c r="B1145" s="6" t="n">
        <v>55010</v>
      </c>
      <c r="C1145" s="6" t="inlineStr">
        <is>
          <t>Direct Salaries - ONS</t>
        </is>
      </c>
      <c r="D1145" s="6" t="inlineStr">
        <is>
          <t>Manual Journal</t>
        </is>
      </c>
      <c r="E1145" s="37" t="n">
        <v>46230</v>
      </c>
      <c r="F1145" s="6" t="n"/>
      <c r="G1145" s="39" t="n">
        <v>2400</v>
      </c>
      <c r="H1145" s="39" t="n">
        <v>0</v>
      </c>
      <c r="I1145" s="6" t="inlineStr">
        <is>
          <t>2402 - DTTL SYD FT Tech 1 [ONS]</t>
        </is>
      </c>
      <c r="J1145" s="6" t="n"/>
      <c r="K1145" s="6" t="inlineStr">
        <is>
          <t>#68743</t>
        </is>
      </c>
      <c r="L1145" s="6" t="inlineStr">
        <is>
          <t>Payroll 37002 Reclass (11/07/2026-24/07/2026) - DTTL SYD FT Tech 1 [ONS]</t>
        </is>
      </c>
      <c r="M1145" s="6" t="inlineStr">
        <is>
          <t>ONSITE</t>
        </is>
      </c>
    </row>
    <row r="1146">
      <c r="A1146" s="6" t="n">
        <v>55010</v>
      </c>
      <c r="B1146" s="6" t="n">
        <v>55010</v>
      </c>
      <c r="C1146" s="6" t="inlineStr">
        <is>
          <t>Direct Salaries - ONS</t>
        </is>
      </c>
      <c r="D1146" s="6" t="inlineStr">
        <is>
          <t>Manual Journal</t>
        </is>
      </c>
      <c r="E1146" s="37" t="n">
        <v>46230</v>
      </c>
      <c r="F1146" s="6" t="n"/>
      <c r="G1146" s="39" t="n">
        <v>2541.21</v>
      </c>
      <c r="H1146" s="39" t="n">
        <v>0</v>
      </c>
      <c r="I1146" s="6" t="inlineStr">
        <is>
          <t>1401 - DTTL SYD FT Tech 2 [ONS]</t>
        </is>
      </c>
      <c r="J1146" s="6" t="n"/>
      <c r="K1146" s="6" t="inlineStr">
        <is>
          <t>#68743</t>
        </is>
      </c>
      <c r="L1146" s="6" t="inlineStr">
        <is>
          <t>Payroll 37002 Reclass (11/07/2026-24/07/2026) - DTTL SYD FT Tech 2 [ONS]</t>
        </is>
      </c>
      <c r="M1146" s="6" t="inlineStr">
        <is>
          <t>ONSITE</t>
        </is>
      </c>
    </row>
    <row r="1147">
      <c r="A1147" s="6" t="n">
        <v>55010</v>
      </c>
      <c r="B1147" s="6" t="n">
        <v>55010</v>
      </c>
      <c r="C1147" s="6" t="inlineStr">
        <is>
          <t>Direct Salaries - ONS</t>
        </is>
      </c>
      <c r="D1147" s="6" t="inlineStr">
        <is>
          <t>Manual Journal</t>
        </is>
      </c>
      <c r="E1147" s="37" t="n">
        <v>46230</v>
      </c>
      <c r="F1147" s="6" t="n"/>
      <c r="G1147" s="39" t="n">
        <v>3550.82</v>
      </c>
      <c r="H1147" s="39" t="n">
        <v>0</v>
      </c>
      <c r="I1147" s="6" t="inlineStr">
        <is>
          <t>724 - DTTL SYD NTSL [ONS]</t>
        </is>
      </c>
      <c r="J1147" s="6" t="n"/>
      <c r="K1147" s="6" t="inlineStr">
        <is>
          <t>#68743</t>
        </is>
      </c>
      <c r="L1147" s="6" t="inlineStr">
        <is>
          <t>Payroll 37002 Reclass (11/07/2026-24/07/2026) - DTTL SYD NTSL [ONS]</t>
        </is>
      </c>
      <c r="M1147" s="6" t="inlineStr">
        <is>
          <t>ONSITE</t>
        </is>
      </c>
    </row>
    <row r="1148">
      <c r="A1148" s="6" t="n">
        <v>55010</v>
      </c>
      <c r="B1148" s="6" t="n">
        <v>55010</v>
      </c>
      <c r="C1148" s="6" t="inlineStr">
        <is>
          <t>Direct Salaries - ONS</t>
        </is>
      </c>
      <c r="D1148" s="6" t="inlineStr">
        <is>
          <t>Manual Journal</t>
        </is>
      </c>
      <c r="E1148" s="37" t="n">
        <v>46230</v>
      </c>
      <c r="F1148" s="6" t="n"/>
      <c r="G1148" s="39" t="n">
        <v>2472.63</v>
      </c>
      <c r="H1148" s="39" t="n">
        <v>0</v>
      </c>
      <c r="I1148" s="6" t="inlineStr">
        <is>
          <t>725 - DTTL Mel Tech FT 1 [ONS]</t>
        </is>
      </c>
      <c r="J1148" s="6" t="n"/>
      <c r="K1148" s="6" t="inlineStr">
        <is>
          <t>#68743</t>
        </is>
      </c>
      <c r="L1148" s="6" t="inlineStr">
        <is>
          <t>Payroll 37002 Reclass (11/07/2026-24/07/2026) - DTTL Mel Tech FT 1 [ONS]</t>
        </is>
      </c>
      <c r="M1148" s="6" t="inlineStr">
        <is>
          <t>ONSITE</t>
        </is>
      </c>
    </row>
    <row r="1149">
      <c r="A1149" s="6" t="n">
        <v>55010</v>
      </c>
      <c r="B1149" s="6" t="n">
        <v>55010</v>
      </c>
      <c r="C1149" s="6" t="inlineStr">
        <is>
          <t>Direct Salaries - ONS</t>
        </is>
      </c>
      <c r="D1149" s="6" t="inlineStr">
        <is>
          <t>Manual Journal</t>
        </is>
      </c>
      <c r="E1149" s="37" t="n">
        <v>46230</v>
      </c>
      <c r="F1149" s="6" t="n"/>
      <c r="G1149" s="39" t="n">
        <v>2712.91</v>
      </c>
      <c r="H1149" s="39" t="n">
        <v>0</v>
      </c>
      <c r="I1149" s="6" t="inlineStr">
        <is>
          <t>732 - Bank West Contract [ONS]</t>
        </is>
      </c>
      <c r="J1149" s="6" t="n"/>
      <c r="K1149" s="6" t="inlineStr">
        <is>
          <t>#68743</t>
        </is>
      </c>
      <c r="L1149" s="6" t="inlineStr">
        <is>
          <t>Payroll 37002 Reclass (11/07/2026-24/07/2026) - Bank West Contract [ONS]</t>
        </is>
      </c>
      <c r="M1149" s="6" t="inlineStr">
        <is>
          <t>ONSITE</t>
        </is>
      </c>
    </row>
    <row r="1150">
      <c r="A1150" s="6" t="n">
        <v>55010</v>
      </c>
      <c r="B1150" s="6" t="n">
        <v>55010</v>
      </c>
      <c r="C1150" s="6" t="inlineStr">
        <is>
          <t>Direct Salaries - ONS</t>
        </is>
      </c>
      <c r="D1150" s="6" t="inlineStr">
        <is>
          <t>Manual Journal</t>
        </is>
      </c>
      <c r="E1150" s="37" t="n">
        <v>46230</v>
      </c>
      <c r="F1150" s="6" t="n"/>
      <c r="G1150" s="39" t="n">
        <v>2403.85</v>
      </c>
      <c r="H1150" s="39" t="n">
        <v>0</v>
      </c>
      <c r="I1150" s="6" t="inlineStr">
        <is>
          <t>1530 - DTTL BNE Onsite [ONS]</t>
        </is>
      </c>
      <c r="J1150" s="6" t="n"/>
      <c r="K1150" s="6" t="inlineStr">
        <is>
          <t>#68743</t>
        </is>
      </c>
      <c r="L1150" s="6" t="inlineStr">
        <is>
          <t>Payroll 37002 Reclass (11/07/2026-24/07/2026) - DTTL BNE Onsite [ONS]</t>
        </is>
      </c>
      <c r="M1150" s="6" t="inlineStr">
        <is>
          <t>ONSITE</t>
        </is>
      </c>
    </row>
    <row r="1151">
      <c r="A1151" s="6" t="n">
        <v>55010</v>
      </c>
      <c r="B1151" s="6" t="n">
        <v>55010</v>
      </c>
      <c r="C1151" s="6" t="inlineStr">
        <is>
          <t>Direct Salaries - ONS</t>
        </is>
      </c>
      <c r="D1151" s="6" t="inlineStr">
        <is>
          <t>Manual Journal</t>
        </is>
      </c>
      <c r="E1151" s="37" t="n">
        <v>46230</v>
      </c>
      <c r="F1151" s="6" t="n"/>
      <c r="G1151" s="39" t="n">
        <v>1200</v>
      </c>
      <c r="H1151" s="39" t="n">
        <v>0</v>
      </c>
      <c r="I1151" s="6" t="inlineStr">
        <is>
          <t>2849 - DTTL SYD Internal [ONS]</t>
        </is>
      </c>
      <c r="J1151" s="6" t="n"/>
      <c r="K1151" s="6" t="inlineStr">
        <is>
          <t>#68743</t>
        </is>
      </c>
      <c r="L1151" s="6" t="inlineStr">
        <is>
          <t>Payroll 37002 Reclass (11/07/2026-24/07/2026) - DTTL SYD Internal [ONS]</t>
        </is>
      </c>
      <c r="M1151" s="6" t="inlineStr">
        <is>
          <t>ONSITE</t>
        </is>
      </c>
    </row>
    <row r="1152">
      <c r="A1152" s="6" t="n">
        <v>55010</v>
      </c>
      <c r="B1152" s="6" t="n">
        <v>55010</v>
      </c>
      <c r="C1152" s="6" t="inlineStr">
        <is>
          <t>Direct Salaries - ONS</t>
        </is>
      </c>
      <c r="D1152" s="6" t="inlineStr">
        <is>
          <t>Manual Journal</t>
        </is>
      </c>
      <c r="E1152" s="37" t="n">
        <v>46230</v>
      </c>
      <c r="F1152" s="6" t="n"/>
      <c r="G1152" s="39" t="n">
        <v>2541.1</v>
      </c>
      <c r="H1152" s="39" t="n">
        <v>0</v>
      </c>
      <c r="I1152" s="6" t="inlineStr">
        <is>
          <t>1862 - DTTL ADL Onsite [ONS]</t>
        </is>
      </c>
      <c r="J1152" s="6" t="n"/>
      <c r="K1152" s="6" t="inlineStr">
        <is>
          <t>#68743</t>
        </is>
      </c>
      <c r="L1152" s="6" t="inlineStr">
        <is>
          <t>Payroll 37002 Reclass (11/07/2026-24/07/2026) - DTTL ADL Onsite [ONS]</t>
        </is>
      </c>
      <c r="M1152" s="6" t="inlineStr">
        <is>
          <t>ONSITE</t>
        </is>
      </c>
    </row>
    <row r="1153">
      <c r="A1153" s="6" t="n">
        <v>55010</v>
      </c>
      <c r="B1153" s="6" t="n">
        <v>55010</v>
      </c>
      <c r="C1153" s="6" t="inlineStr">
        <is>
          <t>Direct Salaries - ONS</t>
        </is>
      </c>
      <c r="D1153" s="6" t="inlineStr">
        <is>
          <t>Manual Journal</t>
        </is>
      </c>
      <c r="E1153" s="37" t="n">
        <v>46230</v>
      </c>
      <c r="F1153" s="6" t="n"/>
      <c r="G1153" s="39" t="n">
        <v>193.32</v>
      </c>
      <c r="H1153" s="39" t="n">
        <v>0</v>
      </c>
      <c r="I1153" s="6" t="inlineStr">
        <is>
          <t>1668 - CBA Dedicated Tech [ONS]</t>
        </is>
      </c>
      <c r="J1153" s="6" t="n"/>
      <c r="K1153" s="6" t="inlineStr">
        <is>
          <t>#68743</t>
        </is>
      </c>
      <c r="L1153" s="6" t="inlineStr">
        <is>
          <t>Payroll 37002 Reclass (11/07/2026-24/07/2026) - CBA Dedicated Tech [ONS]</t>
        </is>
      </c>
      <c r="M1153" s="6" t="inlineStr">
        <is>
          <t>ONSITE</t>
        </is>
      </c>
    </row>
    <row r="1154">
      <c r="A1154" s="6" t="n">
        <v>55010</v>
      </c>
      <c r="B1154" s="6" t="n">
        <v>55010</v>
      </c>
      <c r="C1154" s="6" t="inlineStr">
        <is>
          <t>Direct Salaries - ONS</t>
        </is>
      </c>
      <c r="D1154" s="6" t="inlineStr">
        <is>
          <t>Manual Journal</t>
        </is>
      </c>
      <c r="E1154" s="37" t="n">
        <v>46230</v>
      </c>
      <c r="F1154" s="6" t="n"/>
      <c r="G1154" s="39" t="n">
        <v>2833.1</v>
      </c>
      <c r="H1154" s="39" t="n">
        <v>0</v>
      </c>
      <c r="I1154" s="6" t="inlineStr">
        <is>
          <t>586 - CBA Tech NP [ONS]</t>
        </is>
      </c>
      <c r="J1154" s="6" t="n"/>
      <c r="K1154" s="6" t="inlineStr">
        <is>
          <t>#68743</t>
        </is>
      </c>
      <c r="L1154" s="6" t="inlineStr">
        <is>
          <t>Payroll 37002 Reclass (11/07/2026-24/07/2026) - CBA Tech NP [ONS]</t>
        </is>
      </c>
      <c r="M1154" s="6" t="inlineStr">
        <is>
          <t>ONSITE</t>
        </is>
      </c>
    </row>
    <row r="1155">
      <c r="A1155" s="6" t="n">
        <v>55010</v>
      </c>
      <c r="B1155" s="6" t="n">
        <v>55010</v>
      </c>
      <c r="C1155" s="6" t="inlineStr">
        <is>
          <t>Direct Salaries - ONS</t>
        </is>
      </c>
      <c r="D1155" s="6" t="inlineStr">
        <is>
          <t>Manual Journal</t>
        </is>
      </c>
      <c r="E1155" s="37" t="n">
        <v>46230</v>
      </c>
      <c r="F1155" s="6" t="n"/>
      <c r="G1155" s="39" t="n">
        <v>1290</v>
      </c>
      <c r="H1155" s="39" t="n">
        <v>0</v>
      </c>
      <c r="I1155" s="6" t="inlineStr">
        <is>
          <t>1144 - Bankwest PER Half Tech [ONS]</t>
        </is>
      </c>
      <c r="J1155" s="6" t="n"/>
      <c r="K1155" s="6" t="inlineStr">
        <is>
          <t>#68743</t>
        </is>
      </c>
      <c r="L1155" s="6" t="inlineStr">
        <is>
          <t>Payroll 37002 Reclass (11/07/2026-24/07/2026) - Bankwest PER Half Tech [ONS]</t>
        </is>
      </c>
      <c r="M1155" s="6" t="inlineStr">
        <is>
          <t>ONSITE</t>
        </is>
      </c>
    </row>
    <row r="1156">
      <c r="A1156" s="6" t="n">
        <v>55010</v>
      </c>
      <c r="B1156" s="6" t="n">
        <v>55010</v>
      </c>
      <c r="C1156" s="6" t="inlineStr">
        <is>
          <t>Direct Salaries - ONS</t>
        </is>
      </c>
      <c r="D1156" s="6" t="inlineStr">
        <is>
          <t>Manual Journal</t>
        </is>
      </c>
      <c r="E1156" s="37" t="n">
        <v>46230</v>
      </c>
      <c r="F1156" s="6" t="n"/>
      <c r="G1156" s="39" t="n">
        <v>2283.34</v>
      </c>
      <c r="H1156" s="39" t="n">
        <v>0</v>
      </c>
      <c r="I1156" s="6" t="inlineStr">
        <is>
          <t>1350 - CBA Brisbane ONS [ONS]</t>
        </is>
      </c>
      <c r="J1156" s="6" t="n"/>
      <c r="K1156" s="6" t="inlineStr">
        <is>
          <t>#68743</t>
        </is>
      </c>
      <c r="L1156" s="6" t="inlineStr">
        <is>
          <t>Payroll 37002 Reclass (11/07/2026-24/07/2026) - CBA Brisbane ONS [ONS]</t>
        </is>
      </c>
      <c r="M1156" s="6" t="inlineStr">
        <is>
          <t>ONSITE</t>
        </is>
      </c>
    </row>
    <row r="1157">
      <c r="A1157" s="6" t="n">
        <v>55010</v>
      </c>
      <c r="B1157" s="6" t="n">
        <v>55010</v>
      </c>
      <c r="C1157" s="6" t="inlineStr">
        <is>
          <t>Direct Salaries - ONS</t>
        </is>
      </c>
      <c r="D1157" s="6" t="inlineStr">
        <is>
          <t>Manual Journal</t>
        </is>
      </c>
      <c r="E1157" s="37" t="n">
        <v>46230</v>
      </c>
      <c r="F1157" s="6" t="n"/>
      <c r="G1157" s="39" t="n">
        <v>3056.32</v>
      </c>
      <c r="H1157" s="39" t="n">
        <v>0</v>
      </c>
      <c r="I1157" s="6" t="inlineStr">
        <is>
          <t>585 - CBA Team Leader [ONS]</t>
        </is>
      </c>
      <c r="J1157" s="6" t="n"/>
      <c r="K1157" s="6" t="inlineStr">
        <is>
          <t>#68743</t>
        </is>
      </c>
      <c r="L1157" s="6" t="inlineStr">
        <is>
          <t>Payroll 37002 Reclass (11/07/2026-24/07/2026) - CBA Team Leader [ONS]</t>
        </is>
      </c>
      <c r="M1157" s="6" t="inlineStr">
        <is>
          <t>ONSITE</t>
        </is>
      </c>
    </row>
    <row r="1158">
      <c r="A1158" s="6" t="n">
        <v>55010</v>
      </c>
      <c r="B1158" s="6" t="n">
        <v>55010</v>
      </c>
      <c r="C1158" s="6" t="inlineStr">
        <is>
          <t>Direct Salaries - ONS</t>
        </is>
      </c>
      <c r="D1158" s="6" t="inlineStr">
        <is>
          <t>Manual Journal</t>
        </is>
      </c>
      <c r="E1158" s="37" t="n">
        <v>46230</v>
      </c>
      <c r="F1158" s="6" t="n"/>
      <c r="G1158" s="39" t="n">
        <v>339.99</v>
      </c>
      <c r="H1158" s="39" t="n">
        <v>0</v>
      </c>
      <c r="I1158" s="6" t="inlineStr">
        <is>
          <t>26022301 - Aware Super AV Maintenance [ONS]</t>
        </is>
      </c>
      <c r="J1158" s="6" t="n"/>
      <c r="K1158" s="6" t="inlineStr">
        <is>
          <t>#68743</t>
        </is>
      </c>
      <c r="L1158" s="6" t="inlineStr">
        <is>
          <t>Payroll 37002 Reclass (11/07/2026-24/07/2026) - Aware Super AV Maintenance [ONS]</t>
        </is>
      </c>
      <c r="M1158" s="6" t="inlineStr">
        <is>
          <t>ONSITE</t>
        </is>
      </c>
    </row>
    <row r="1159">
      <c r="A1159" s="6" t="n">
        <v>55010</v>
      </c>
      <c r="B1159" s="6" t="n">
        <v>55010</v>
      </c>
      <c r="C1159" s="6" t="inlineStr">
        <is>
          <t>Direct Salaries - ONS</t>
        </is>
      </c>
      <c r="D1159" s="6" t="inlineStr">
        <is>
          <t>Manual Journal</t>
        </is>
      </c>
      <c r="E1159" s="37" t="n">
        <v>46234</v>
      </c>
      <c r="F1159" s="6" t="n"/>
      <c r="G1159" s="39" t="n">
        <v>238.78</v>
      </c>
      <c r="H1159" s="39" t="n">
        <v>0</v>
      </c>
      <c r="I1159" s="6" t="inlineStr">
        <is>
          <t>585 - CBA Team Leader [ONS]</t>
        </is>
      </c>
      <c r="J1159" s="6" t="n"/>
      <c r="K1159" s="6" t="inlineStr">
        <is>
          <t>#69267</t>
        </is>
      </c>
      <c r="L1159" s="6" t="inlineStr">
        <is>
          <t>Time in Lieu - July 2026 - Time in Lieu - July 2026</t>
        </is>
      </c>
      <c r="M1159" s="6" t="inlineStr">
        <is>
          <t>ONSITE</t>
        </is>
      </c>
    </row>
    <row r="1160">
      <c r="A1160" s="6" t="n">
        <v>55010</v>
      </c>
      <c r="B1160" s="6" t="n">
        <v>55010</v>
      </c>
      <c r="C1160" s="6" t="inlineStr">
        <is>
          <t>Direct Salaries - ONS</t>
        </is>
      </c>
      <c r="D1160" s="6" t="inlineStr">
        <is>
          <t>Manual Journal</t>
        </is>
      </c>
      <c r="E1160" s="37" t="n">
        <v>46234</v>
      </c>
      <c r="F1160" s="6" t="n"/>
      <c r="G1160" s="39" t="n">
        <v>26.63</v>
      </c>
      <c r="H1160" s="39" t="n">
        <v>0</v>
      </c>
      <c r="I1160" s="6" t="inlineStr">
        <is>
          <t>587 - CBA Tech TN [ONS]</t>
        </is>
      </c>
      <c r="J1160" s="6" t="n"/>
      <c r="K1160" s="6" t="inlineStr">
        <is>
          <t>#69267</t>
        </is>
      </c>
      <c r="L1160" s="6" t="inlineStr">
        <is>
          <t>Time in Lieu - July 2026 - Time in Lieu - July 2026</t>
        </is>
      </c>
      <c r="M1160" s="6" t="inlineStr">
        <is>
          <t>ONSITE</t>
        </is>
      </c>
    </row>
    <row r="1161">
      <c r="A1161" s="6" t="n">
        <v>55010</v>
      </c>
      <c r="B1161" s="6" t="n">
        <v>55010</v>
      </c>
      <c r="C1161" s="6" t="inlineStr">
        <is>
          <t>Direct Salaries - ONS</t>
        </is>
      </c>
      <c r="D1161" s="6" t="inlineStr">
        <is>
          <t>Manual Journal</t>
        </is>
      </c>
      <c r="E1161" s="37" t="n">
        <v>46234</v>
      </c>
      <c r="F1161" s="6" t="n"/>
      <c r="G1161" s="39" t="n">
        <v>28.37</v>
      </c>
      <c r="H1161" s="39" t="n">
        <v>0</v>
      </c>
      <c r="I1161" s="6" t="inlineStr">
        <is>
          <t>1401 - DTTL SYD FT Tech 2 [ONS]</t>
        </is>
      </c>
      <c r="J1161" s="6" t="n"/>
      <c r="K1161" s="6" t="inlineStr">
        <is>
          <t>#69267</t>
        </is>
      </c>
      <c r="L1161" s="6" t="inlineStr">
        <is>
          <t>Time in Lieu - July 2026 - Time in Lieu - July 2026</t>
        </is>
      </c>
      <c r="M1161" s="6" t="inlineStr">
        <is>
          <t>ONSITE</t>
        </is>
      </c>
    </row>
    <row r="1162">
      <c r="A1162" s="6" t="n">
        <v>55010</v>
      </c>
      <c r="B1162" s="6" t="n">
        <v>55010</v>
      </c>
      <c r="C1162" s="6" t="inlineStr">
        <is>
          <t>Direct Salaries - ONS</t>
        </is>
      </c>
      <c r="D1162" s="6" t="inlineStr">
        <is>
          <t>Manual Journal</t>
        </is>
      </c>
      <c r="E1162" s="37" t="n">
        <v>46234</v>
      </c>
      <c r="F1162" s="6" t="n"/>
      <c r="G1162" s="39" t="n">
        <v>26.79</v>
      </c>
      <c r="H1162" s="39" t="n">
        <v>0</v>
      </c>
      <c r="I1162" s="6" t="inlineStr">
        <is>
          <t>2402 - DTTL SYD FT Tech 1 [ONS]</t>
        </is>
      </c>
      <c r="J1162" s="6" t="n"/>
      <c r="K1162" s="6" t="inlineStr">
        <is>
          <t>#69267</t>
        </is>
      </c>
      <c r="L1162" s="6" t="inlineStr">
        <is>
          <t>Time in Lieu - July 2026 - Time in Lieu - July 2026</t>
        </is>
      </c>
      <c r="M1162" s="6" t="inlineStr">
        <is>
          <t>ONSITE</t>
        </is>
      </c>
    </row>
    <row r="1163">
      <c r="A1163" s="6" t="n">
        <v>55010</v>
      </c>
      <c r="B1163" s="6" t="n">
        <v>55010</v>
      </c>
      <c r="C1163" s="6" t="inlineStr">
        <is>
          <t>Direct Salaries - ONS</t>
        </is>
      </c>
      <c r="D1163" s="6" t="inlineStr">
        <is>
          <t>Manual Journal</t>
        </is>
      </c>
      <c r="E1163" s="37" t="n">
        <v>46234</v>
      </c>
      <c r="F1163" s="6" t="n"/>
      <c r="G1163" s="39" t="n">
        <v>79.26000000000001</v>
      </c>
      <c r="H1163" s="39" t="n">
        <v>0</v>
      </c>
      <c r="I1163" s="6" t="inlineStr">
        <is>
          <t>724 - DTTL SYD NTSL [ONS]</t>
        </is>
      </c>
      <c r="J1163" s="6" t="n"/>
      <c r="K1163" s="6" t="inlineStr">
        <is>
          <t>#69267</t>
        </is>
      </c>
      <c r="L1163" s="6" t="inlineStr">
        <is>
          <t>Time in Lieu - July 2026 - Time in Lieu - July 2026</t>
        </is>
      </c>
      <c r="M1163" s="6" t="inlineStr">
        <is>
          <t>ONSITE</t>
        </is>
      </c>
    </row>
    <row r="1164">
      <c r="A1164" s="6" t="n">
        <v>55010</v>
      </c>
      <c r="B1164" s="6" t="n">
        <v>55010</v>
      </c>
      <c r="C1164" s="6" t="inlineStr">
        <is>
          <t>Direct Salaries - ONS</t>
        </is>
      </c>
      <c r="D1164" s="6" t="inlineStr">
        <is>
          <t>Manual Journal</t>
        </is>
      </c>
      <c r="E1164" s="37" t="n">
        <v>46234</v>
      </c>
      <c r="F1164" s="6" t="n"/>
      <c r="G1164" s="39" t="n">
        <v>105.97</v>
      </c>
      <c r="H1164" s="39" t="n">
        <v>0</v>
      </c>
      <c r="I1164" s="6" t="inlineStr">
        <is>
          <t>732 - Bank West Contract [ONS]</t>
        </is>
      </c>
      <c r="J1164" s="6" t="n"/>
      <c r="K1164" s="6" t="inlineStr">
        <is>
          <t>#69267</t>
        </is>
      </c>
      <c r="L1164" s="6" t="inlineStr">
        <is>
          <t>Time in Lieu - July 2026 - Time in Lieu - July 2026</t>
        </is>
      </c>
      <c r="M1164" s="6" t="inlineStr">
        <is>
          <t>ONSITE</t>
        </is>
      </c>
    </row>
    <row r="1165">
      <c r="A1165" s="6" t="n">
        <v>55010</v>
      </c>
      <c r="B1165" s="6" t="n">
        <v>55010</v>
      </c>
      <c r="C1165" s="6" t="inlineStr">
        <is>
          <t>Direct Salaries - ONS</t>
        </is>
      </c>
      <c r="D1165" s="6" t="inlineStr">
        <is>
          <t>Manual Journal</t>
        </is>
      </c>
      <c r="E1165" s="37" t="n">
        <v>46234</v>
      </c>
      <c r="F1165" s="6" t="n"/>
      <c r="G1165" s="39" t="n">
        <v>80.48</v>
      </c>
      <c r="H1165" s="39" t="n">
        <v>0</v>
      </c>
      <c r="I1165" s="6" t="inlineStr">
        <is>
          <t>1530 - DTTL BNE Onsite [ONS]</t>
        </is>
      </c>
      <c r="J1165" s="6" t="n"/>
      <c r="K1165" s="6" t="inlineStr">
        <is>
          <t>#69267</t>
        </is>
      </c>
      <c r="L1165" s="6" t="inlineStr">
        <is>
          <t>Time in Lieu - July 2026 - Time in Lieu - July 2026</t>
        </is>
      </c>
      <c r="M1165" s="6" t="inlineStr">
        <is>
          <t>ONSITE</t>
        </is>
      </c>
    </row>
    <row r="1166">
      <c r="A1166" s="6" t="n">
        <v>55010</v>
      </c>
      <c r="B1166" s="6" t="n">
        <v>55010</v>
      </c>
      <c r="C1166" s="6" t="inlineStr">
        <is>
          <t>Direct Salaries - ONS</t>
        </is>
      </c>
      <c r="D1166" s="6" t="inlineStr">
        <is>
          <t>Manual Journal</t>
        </is>
      </c>
      <c r="E1166" s="37" t="n">
        <v>46234</v>
      </c>
      <c r="F1166" s="6" t="n"/>
      <c r="G1166" s="39" t="n">
        <v>14.73</v>
      </c>
      <c r="H1166" s="39" t="n">
        <v>0</v>
      </c>
      <c r="I1166" s="6" t="inlineStr">
        <is>
          <t>2880 - Ricoh - QANTAS [ONS]</t>
        </is>
      </c>
      <c r="J1166" s="6" t="n"/>
      <c r="K1166" s="6" t="inlineStr">
        <is>
          <t>#69267</t>
        </is>
      </c>
      <c r="L1166" s="6" t="inlineStr">
        <is>
          <t>Time in Lieu - July 2026 - Time in Lieu - July 2026</t>
        </is>
      </c>
      <c r="M1166" s="6" t="inlineStr">
        <is>
          <t>ONSITE</t>
        </is>
      </c>
    </row>
    <row r="1167">
      <c r="A1167" s="6" t="n">
        <v>55010</v>
      </c>
      <c r="B1167" s="6" t="n">
        <v>55010</v>
      </c>
      <c r="C1167" s="6" t="inlineStr">
        <is>
          <t>Direct Salaries - ONS</t>
        </is>
      </c>
      <c r="D1167" s="6" t="inlineStr">
        <is>
          <t>Manual Journal</t>
        </is>
      </c>
      <c r="E1167" s="37" t="n">
        <v>46234</v>
      </c>
      <c r="F1167" s="6" t="n"/>
      <c r="G1167" s="39" t="n">
        <v>91.7</v>
      </c>
      <c r="H1167" s="39" t="n">
        <v>0</v>
      </c>
      <c r="I1167" s="6" t="inlineStr">
        <is>
          <t>1400 - DTTL Mel Tech FT 2 [ONS]</t>
        </is>
      </c>
      <c r="J1167" s="6" t="n"/>
      <c r="K1167" s="6" t="inlineStr">
        <is>
          <t>#69267</t>
        </is>
      </c>
      <c r="L1167" s="6" t="inlineStr">
        <is>
          <t>Time in Lieu - July 2026 - Time in Lieu - July 2026</t>
        </is>
      </c>
      <c r="M1167" s="6" t="inlineStr">
        <is>
          <t>ONSITE</t>
        </is>
      </c>
    </row>
    <row r="1168">
      <c r="A1168" s="6" t="n">
        <v>55010</v>
      </c>
      <c r="B1168" s="6" t="n">
        <v>55010</v>
      </c>
      <c r="C1168" s="6" t="inlineStr">
        <is>
          <t>Direct Salaries - ONS</t>
        </is>
      </c>
      <c r="D1168" s="6" t="inlineStr">
        <is>
          <t>Manual Journal</t>
        </is>
      </c>
      <c r="E1168" s="37" t="n">
        <v>46234</v>
      </c>
      <c r="F1168" s="6" t="n"/>
      <c r="G1168" s="39" t="n">
        <v>13.39</v>
      </c>
      <c r="H1168" s="39" t="n">
        <v>0</v>
      </c>
      <c r="I1168" s="6" t="inlineStr">
        <is>
          <t>2849 - DTTL SYD Internal [ONS]</t>
        </is>
      </c>
      <c r="J1168" s="6" t="n"/>
      <c r="K1168" s="6" t="inlineStr">
        <is>
          <t>#69267</t>
        </is>
      </c>
      <c r="L1168" s="6" t="inlineStr">
        <is>
          <t>Time in Lieu - July 2026 - Time in Lieu - July 2026</t>
        </is>
      </c>
      <c r="M1168" s="6" t="inlineStr">
        <is>
          <t>ONSITE</t>
        </is>
      </c>
    </row>
    <row r="1169">
      <c r="A1169" s="6" t="n">
        <v>55010</v>
      </c>
      <c r="B1169" s="6" t="n">
        <v>55010</v>
      </c>
      <c r="C1169" s="6" t="inlineStr">
        <is>
          <t>Direct Salaries - ONS</t>
        </is>
      </c>
      <c r="D1169" s="6" t="inlineStr">
        <is>
          <t>Manual Journal</t>
        </is>
      </c>
      <c r="E1169" s="37" t="n">
        <v>46234</v>
      </c>
      <c r="F1169" s="6" t="n"/>
      <c r="G1169" s="39" t="n">
        <v>1067.06</v>
      </c>
      <c r="H1169" s="39" t="n">
        <v>0</v>
      </c>
      <c r="I1169" s="6" t="inlineStr">
        <is>
          <t>1400 - DTTL Mel Tech FT 2 [ONS]</t>
        </is>
      </c>
      <c r="J1169" s="6" t="n"/>
      <c r="K1169" s="6" t="inlineStr">
        <is>
          <t>#68748</t>
        </is>
      </c>
      <c r="L1169" s="6" t="inlineStr">
        <is>
          <t>Payroll Accruals Payable Jul 27-31 2026 - DTTL Mel Tech FT 2 [ONS]</t>
        </is>
      </c>
      <c r="M1169" s="6" t="inlineStr">
        <is>
          <t>ONSITE</t>
        </is>
      </c>
    </row>
    <row r="1170">
      <c r="A1170" s="6" t="n">
        <v>55010</v>
      </c>
      <c r="B1170" s="6" t="n">
        <v>55010</v>
      </c>
      <c r="C1170" s="6" t="inlineStr">
        <is>
          <t>Direct Salaries - ONS</t>
        </is>
      </c>
      <c r="D1170" s="6" t="inlineStr">
        <is>
          <t>Manual Journal</t>
        </is>
      </c>
      <c r="E1170" s="37" t="n">
        <v>46234</v>
      </c>
      <c r="F1170" s="6" t="n"/>
      <c r="G1170" s="39" t="n">
        <v>857.14</v>
      </c>
      <c r="H1170" s="39" t="n">
        <v>0</v>
      </c>
      <c r="I1170" s="6" t="inlineStr">
        <is>
          <t>2402 - DTTL SYD FT Tech 1 [ONS]</t>
        </is>
      </c>
      <c r="J1170" s="6" t="n"/>
      <c r="K1170" s="6" t="inlineStr">
        <is>
          <t>#68748</t>
        </is>
      </c>
      <c r="L1170" s="6" t="inlineStr">
        <is>
          <t>Payroll Accruals Payable Jul 27-31 2026 - DTTL SYD FT Tech 1 [ONS]</t>
        </is>
      </c>
      <c r="M1170" s="6" t="inlineStr">
        <is>
          <t>ONSITE</t>
        </is>
      </c>
    </row>
    <row r="1171">
      <c r="A1171" s="6" t="n">
        <v>55010</v>
      </c>
      <c r="B1171" s="6" t="n">
        <v>55010</v>
      </c>
      <c r="C1171" s="6" t="inlineStr">
        <is>
          <t>Direct Salaries - ONS</t>
        </is>
      </c>
      <c r="D1171" s="6" t="inlineStr">
        <is>
          <t>Manual Journal</t>
        </is>
      </c>
      <c r="E1171" s="37" t="n">
        <v>46234</v>
      </c>
      <c r="F1171" s="6" t="n"/>
      <c r="G1171" s="39" t="n">
        <v>1268.15</v>
      </c>
      <c r="H1171" s="39" t="n">
        <v>0</v>
      </c>
      <c r="I1171" s="6" t="inlineStr">
        <is>
          <t>724 - DTTL SYD NTSL [ONS]</t>
        </is>
      </c>
      <c r="J1171" s="6" t="n"/>
      <c r="K1171" s="6" t="inlineStr">
        <is>
          <t>#68748</t>
        </is>
      </c>
      <c r="L1171" s="6" t="inlineStr">
        <is>
          <t>Payroll Accruals Payable Jul 27-31 2026 - DTTL SYD NTSL [ONS]</t>
        </is>
      </c>
      <c r="M1171" s="6" t="inlineStr">
        <is>
          <t>ONSITE</t>
        </is>
      </c>
    </row>
    <row r="1172">
      <c r="A1172" s="6" t="n">
        <v>55010</v>
      </c>
      <c r="B1172" s="6" t="n">
        <v>55010</v>
      </c>
      <c r="C1172" s="6" t="inlineStr">
        <is>
          <t>Direct Salaries - ONS</t>
        </is>
      </c>
      <c r="D1172" s="6" t="inlineStr">
        <is>
          <t>Manual Journal</t>
        </is>
      </c>
      <c r="E1172" s="37" t="n">
        <v>46234</v>
      </c>
      <c r="F1172" s="6" t="n"/>
      <c r="G1172" s="39" t="n">
        <v>883.08</v>
      </c>
      <c r="H1172" s="39" t="n">
        <v>0</v>
      </c>
      <c r="I1172" s="6" t="inlineStr">
        <is>
          <t>725 - DTTL Mel Tech FT 1 [ONS]</t>
        </is>
      </c>
      <c r="J1172" s="6" t="n"/>
      <c r="K1172" s="6" t="inlineStr">
        <is>
          <t>#68748</t>
        </is>
      </c>
      <c r="L1172" s="6" t="inlineStr">
        <is>
          <t>Payroll Accruals Payable Jul 27-31 2026 - DTTL Mel Tech FT 1 [ONS]</t>
        </is>
      </c>
      <c r="M1172" s="6" t="inlineStr">
        <is>
          <t>ONSITE</t>
        </is>
      </c>
    </row>
    <row r="1173">
      <c r="A1173" s="6" t="n">
        <v>55010</v>
      </c>
      <c r="B1173" s="6" t="n">
        <v>55010</v>
      </c>
      <c r="C1173" s="6" t="inlineStr">
        <is>
          <t>Direct Salaries - ONS</t>
        </is>
      </c>
      <c r="D1173" s="6" t="inlineStr">
        <is>
          <t>Manual Journal</t>
        </is>
      </c>
      <c r="E1173" s="37" t="n">
        <v>46234</v>
      </c>
      <c r="F1173" s="6" t="n"/>
      <c r="G1173" s="39" t="n">
        <v>69.04000000000001</v>
      </c>
      <c r="H1173" s="39" t="n">
        <v>0</v>
      </c>
      <c r="I1173" s="6" t="inlineStr">
        <is>
          <t>1668 - CBA Dedicated Tech [ONS]</t>
        </is>
      </c>
      <c r="J1173" s="6" t="n"/>
      <c r="K1173" s="6" t="inlineStr">
        <is>
          <t>#68748</t>
        </is>
      </c>
      <c r="L1173" s="6" t="inlineStr">
        <is>
          <t>Payroll Accruals Payable Jul 27-31 2026 - CBA Dedicated Tech [ONS]</t>
        </is>
      </c>
      <c r="M1173" s="6" t="inlineStr">
        <is>
          <t>ONSITE</t>
        </is>
      </c>
    </row>
    <row r="1174">
      <c r="A1174" s="6" t="n">
        <v>55010</v>
      </c>
      <c r="B1174" s="6" t="n">
        <v>55010</v>
      </c>
      <c r="C1174" s="6" t="inlineStr">
        <is>
          <t>Direct Salaries - ONS</t>
        </is>
      </c>
      <c r="D1174" s="6" t="inlineStr">
        <is>
          <t>Manual Journal</t>
        </is>
      </c>
      <c r="E1174" s="37" t="n">
        <v>46234</v>
      </c>
      <c r="F1174" s="6" t="n"/>
      <c r="G1174" s="39" t="n">
        <v>968.9</v>
      </c>
      <c r="H1174" s="39" t="n">
        <v>0</v>
      </c>
      <c r="I1174" s="6" t="inlineStr">
        <is>
          <t>732 - Bank West Contract [ONS]</t>
        </is>
      </c>
      <c r="J1174" s="6" t="n"/>
      <c r="K1174" s="6" t="inlineStr">
        <is>
          <t>#68748</t>
        </is>
      </c>
      <c r="L1174" s="6" t="inlineStr">
        <is>
          <t>Payroll Accruals Payable Jul 27-31 2026 - Bank West Contract [ONS]</t>
        </is>
      </c>
      <c r="M1174" s="6" t="inlineStr">
        <is>
          <t>ONSITE</t>
        </is>
      </c>
    </row>
    <row r="1175">
      <c r="A1175" s="6" t="n">
        <v>55010</v>
      </c>
      <c r="B1175" s="6" t="n">
        <v>55010</v>
      </c>
      <c r="C1175" s="6" t="inlineStr">
        <is>
          <t>Direct Salaries - ONS</t>
        </is>
      </c>
      <c r="D1175" s="6" t="inlineStr">
        <is>
          <t>Manual Journal</t>
        </is>
      </c>
      <c r="E1175" s="37" t="n">
        <v>46234</v>
      </c>
      <c r="F1175" s="6" t="n"/>
      <c r="G1175" s="39" t="n">
        <v>858.52</v>
      </c>
      <c r="H1175" s="39" t="n">
        <v>0</v>
      </c>
      <c r="I1175" s="6" t="inlineStr">
        <is>
          <t>1530 - DTTL BNE Onsite [ONS]</t>
        </is>
      </c>
      <c r="J1175" s="6" t="n"/>
      <c r="K1175" s="6" t="inlineStr">
        <is>
          <t>#68748</t>
        </is>
      </c>
      <c r="L1175" s="6" t="inlineStr">
        <is>
          <t>Payroll Accruals Payable Jul 27-31 2026 - DTTL BNE Onsite [ONS]</t>
        </is>
      </c>
      <c r="M1175" s="6" t="inlineStr">
        <is>
          <t>ONSITE</t>
        </is>
      </c>
    </row>
    <row r="1176">
      <c r="A1176" s="6" t="n">
        <v>55010</v>
      </c>
      <c r="B1176" s="6" t="n">
        <v>55010</v>
      </c>
      <c r="C1176" s="6" t="inlineStr">
        <is>
          <t>Direct Salaries - ONS</t>
        </is>
      </c>
      <c r="D1176" s="6" t="inlineStr">
        <is>
          <t>Manual Journal</t>
        </is>
      </c>
      <c r="E1176" s="37" t="n">
        <v>46234</v>
      </c>
      <c r="F1176" s="6" t="n"/>
      <c r="G1176" s="39" t="n">
        <v>942.86</v>
      </c>
      <c r="H1176" s="39" t="n">
        <v>0</v>
      </c>
      <c r="I1176" s="6" t="inlineStr">
        <is>
          <t>2880 - Ricoh - QANTAS [ONS]</t>
        </is>
      </c>
      <c r="J1176" s="6" t="n"/>
      <c r="K1176" s="6" t="inlineStr">
        <is>
          <t>#68748</t>
        </is>
      </c>
      <c r="L1176" s="6" t="inlineStr">
        <is>
          <t>Payroll Accruals Payable Jul 27-31 2026 - Ricoh - QANTAS [ONS]</t>
        </is>
      </c>
      <c r="M1176" s="6" t="inlineStr">
        <is>
          <t>ONSITE</t>
        </is>
      </c>
    </row>
    <row r="1177">
      <c r="A1177" s="6" t="n">
        <v>55010</v>
      </c>
      <c r="B1177" s="6" t="n">
        <v>55010</v>
      </c>
      <c r="C1177" s="6" t="inlineStr">
        <is>
          <t>Direct Salaries - ONS</t>
        </is>
      </c>
      <c r="D1177" s="6" t="inlineStr">
        <is>
          <t>Manual Journal</t>
        </is>
      </c>
      <c r="E1177" s="37" t="n">
        <v>46234</v>
      </c>
      <c r="F1177" s="6" t="n"/>
      <c r="G1177" s="39" t="n">
        <v>121.43</v>
      </c>
      <c r="H1177" s="39" t="n">
        <v>0</v>
      </c>
      <c r="I1177" s="6" t="inlineStr">
        <is>
          <t>26022301 - Aware Super AV Maintenance [ONS]</t>
        </is>
      </c>
      <c r="J1177" s="6" t="n"/>
      <c r="K1177" s="6" t="inlineStr">
        <is>
          <t>#68748</t>
        </is>
      </c>
      <c r="L1177" s="6" t="inlineStr">
        <is>
          <t>Payroll Accruals Payable Jul 27-31 2026 - Aware Super AV Maintenance [ONS]</t>
        </is>
      </c>
      <c r="M1177" s="6" t="inlineStr">
        <is>
          <t>ONSITE</t>
        </is>
      </c>
    </row>
    <row r="1178">
      <c r="A1178" s="6" t="n">
        <v>55010</v>
      </c>
      <c r="B1178" s="6" t="n">
        <v>55010</v>
      </c>
      <c r="C1178" s="6" t="inlineStr">
        <is>
          <t>Direct Salaries - ONS</t>
        </is>
      </c>
      <c r="D1178" s="6" t="inlineStr">
        <is>
          <t>Manual Journal</t>
        </is>
      </c>
      <c r="E1178" s="37" t="n">
        <v>46234</v>
      </c>
      <c r="F1178" s="6" t="n"/>
      <c r="G1178" s="39" t="n">
        <v>428.57</v>
      </c>
      <c r="H1178" s="39" t="n">
        <v>0</v>
      </c>
      <c r="I1178" s="6" t="inlineStr">
        <is>
          <t>2849 - DTTL SYD Internal [ONS]</t>
        </is>
      </c>
      <c r="J1178" s="6" t="n"/>
      <c r="K1178" s="6" t="inlineStr">
        <is>
          <t>#68748</t>
        </is>
      </c>
      <c r="L1178" s="6" t="inlineStr">
        <is>
          <t>Payroll Accruals Payable Jul 27-31 2026 - DTTL SYD Internal [ONS]</t>
        </is>
      </c>
      <c r="M1178" s="6" t="inlineStr">
        <is>
          <t>ONSITE</t>
        </is>
      </c>
    </row>
    <row r="1179">
      <c r="A1179" s="6" t="n">
        <v>55010</v>
      </c>
      <c r="B1179" s="6" t="n">
        <v>55010</v>
      </c>
      <c r="C1179" s="6" t="inlineStr">
        <is>
          <t>Direct Salaries - ONS</t>
        </is>
      </c>
      <c r="D1179" s="6" t="inlineStr">
        <is>
          <t>Manual Journal</t>
        </is>
      </c>
      <c r="E1179" s="37" t="n">
        <v>46234</v>
      </c>
      <c r="F1179" s="6" t="n"/>
      <c r="G1179" s="39" t="n">
        <v>907.54</v>
      </c>
      <c r="H1179" s="39" t="n">
        <v>0</v>
      </c>
      <c r="I1179" s="6" t="inlineStr">
        <is>
          <t>1862 - DTTL ADL Onsite [ONS]</t>
        </is>
      </c>
      <c r="J1179" s="6" t="n"/>
      <c r="K1179" s="6" t="inlineStr">
        <is>
          <t>#68748</t>
        </is>
      </c>
      <c r="L1179" s="6" t="inlineStr">
        <is>
          <t>Payroll Accruals Payable Jul 27-31 2026 - DTTL ADL Onsite [ONS]</t>
        </is>
      </c>
      <c r="M1179" s="6" t="inlineStr">
        <is>
          <t>ONSITE</t>
        </is>
      </c>
    </row>
    <row r="1180">
      <c r="A1180" s="6" t="n">
        <v>55010</v>
      </c>
      <c r="B1180" s="6" t="n">
        <v>55010</v>
      </c>
      <c r="C1180" s="6" t="inlineStr">
        <is>
          <t>Direct Salaries - ONS</t>
        </is>
      </c>
      <c r="D1180" s="6" t="inlineStr">
        <is>
          <t>Manual Journal</t>
        </is>
      </c>
      <c r="E1180" s="37" t="n">
        <v>46234</v>
      </c>
      <c r="F1180" s="6" t="n"/>
      <c r="G1180" s="39" t="n">
        <v>1011.82</v>
      </c>
      <c r="H1180" s="39" t="n">
        <v>0</v>
      </c>
      <c r="I1180" s="6" t="inlineStr">
        <is>
          <t>586 - CBA Tech NP [ONS]</t>
        </is>
      </c>
      <c r="J1180" s="6" t="n"/>
      <c r="K1180" s="6" t="inlineStr">
        <is>
          <t>#68748</t>
        </is>
      </c>
      <c r="L1180" s="6" t="inlineStr">
        <is>
          <t>Payroll Accruals Payable Jul 27-31 2026 - CBA Tech NP [ONS]</t>
        </is>
      </c>
      <c r="M1180" s="6" t="inlineStr">
        <is>
          <t>ONSITE</t>
        </is>
      </c>
    </row>
    <row r="1181">
      <c r="A1181" s="6" t="n">
        <v>55010</v>
      </c>
      <c r="B1181" s="6" t="n">
        <v>55010</v>
      </c>
      <c r="C1181" s="6" t="inlineStr">
        <is>
          <t>Direct Salaries - ONS</t>
        </is>
      </c>
      <c r="D1181" s="6" t="inlineStr">
        <is>
          <t>Manual Journal</t>
        </is>
      </c>
      <c r="E1181" s="37" t="n">
        <v>46234</v>
      </c>
      <c r="F1181" s="6" t="n"/>
      <c r="G1181" s="39" t="n">
        <v>907.58</v>
      </c>
      <c r="H1181" s="39" t="n">
        <v>0</v>
      </c>
      <c r="I1181" s="6" t="inlineStr">
        <is>
          <t>1401 - DTTL SYD FT Tech 2 [ONS]</t>
        </is>
      </c>
      <c r="J1181" s="6" t="n"/>
      <c r="K1181" s="6" t="inlineStr">
        <is>
          <t>#68748</t>
        </is>
      </c>
      <c r="L1181" s="6" t="inlineStr">
        <is>
          <t>Payroll Accruals Payable Jul 27-31 2026 - DTTL SYD FT Tech 2 [ONS]</t>
        </is>
      </c>
      <c r="M1181" s="6" t="inlineStr">
        <is>
          <t>ONSITE</t>
        </is>
      </c>
    </row>
    <row r="1182">
      <c r="A1182" s="6" t="n">
        <v>55010</v>
      </c>
      <c r="B1182" s="6" t="n">
        <v>55010</v>
      </c>
      <c r="C1182" s="6" t="inlineStr">
        <is>
          <t>Direct Salaries - ONS</t>
        </is>
      </c>
      <c r="D1182" s="6" t="inlineStr">
        <is>
          <t>Manual Journal</t>
        </is>
      </c>
      <c r="E1182" s="37" t="n">
        <v>46234</v>
      </c>
      <c r="F1182" s="6" t="n"/>
      <c r="G1182" s="39" t="n">
        <v>460.71</v>
      </c>
      <c r="H1182" s="39" t="n">
        <v>0</v>
      </c>
      <c r="I1182" s="6" t="inlineStr">
        <is>
          <t>1144 - Bankwest PER Half Tech [ONS]</t>
        </is>
      </c>
      <c r="J1182" s="6" t="n"/>
      <c r="K1182" s="6" t="inlineStr">
        <is>
          <t>#68748</t>
        </is>
      </c>
      <c r="L1182" s="6" t="inlineStr">
        <is>
          <t>Payroll Accruals Payable Jul 27-31 2026 - Bankwest PER Half Tech [ONS]</t>
        </is>
      </c>
      <c r="M1182" s="6" t="inlineStr">
        <is>
          <t>ONSITE</t>
        </is>
      </c>
    </row>
    <row r="1183">
      <c r="A1183" s="6" t="n">
        <v>55010</v>
      </c>
      <c r="B1183" s="6" t="n">
        <v>55010</v>
      </c>
      <c r="C1183" s="6" t="inlineStr">
        <is>
          <t>Direct Salaries - ONS</t>
        </is>
      </c>
      <c r="D1183" s="6" t="inlineStr">
        <is>
          <t>Manual Journal</t>
        </is>
      </c>
      <c r="E1183" s="37" t="n">
        <v>46234</v>
      </c>
      <c r="F1183" s="6" t="n"/>
      <c r="G1183" s="39" t="n">
        <v>852.38</v>
      </c>
      <c r="H1183" s="39" t="n">
        <v>0</v>
      </c>
      <c r="I1183" s="6" t="inlineStr">
        <is>
          <t>587 - CBA Tech TN [ONS]</t>
        </is>
      </c>
      <c r="J1183" s="6" t="n"/>
      <c r="K1183" s="6" t="inlineStr">
        <is>
          <t>#68748</t>
        </is>
      </c>
      <c r="L1183" s="6" t="inlineStr">
        <is>
          <t>Payroll Accruals Payable Jul 27-31 2026 - CBA Tech TN [ONS]</t>
        </is>
      </c>
      <c r="M1183" s="6" t="inlineStr">
        <is>
          <t>ONSITE</t>
        </is>
      </c>
    </row>
    <row r="1184">
      <c r="A1184" s="6" t="n">
        <v>55010</v>
      </c>
      <c r="B1184" s="6" t="n">
        <v>55010</v>
      </c>
      <c r="C1184" s="6" t="inlineStr">
        <is>
          <t>Direct Salaries - ONS</t>
        </is>
      </c>
      <c r="D1184" s="6" t="inlineStr">
        <is>
          <t>Manual Journal</t>
        </is>
      </c>
      <c r="E1184" s="37" t="n">
        <v>46234</v>
      </c>
      <c r="F1184" s="6" t="n"/>
      <c r="G1184" s="39" t="n">
        <v>815.48</v>
      </c>
      <c r="H1184" s="39" t="n">
        <v>0</v>
      </c>
      <c r="I1184" s="6" t="inlineStr">
        <is>
          <t>1350 - CBA Brisbane ONS [ONS]</t>
        </is>
      </c>
      <c r="J1184" s="6" t="n"/>
      <c r="K1184" s="6" t="inlineStr">
        <is>
          <t>#68748</t>
        </is>
      </c>
      <c r="L1184" s="6" t="inlineStr">
        <is>
          <t>Payroll Accruals Payable Jul 27-31 2026 - CBA Brisbane ONS [ONS]</t>
        </is>
      </c>
      <c r="M1184" s="6" t="inlineStr">
        <is>
          <t>ONSITE</t>
        </is>
      </c>
    </row>
    <row r="1185">
      <c r="A1185" s="6" t="n">
        <v>55010</v>
      </c>
      <c r="B1185" s="6" t="n">
        <v>55010</v>
      </c>
      <c r="C1185" s="6" t="inlineStr">
        <is>
          <t>Direct Salaries - ONS</t>
        </is>
      </c>
      <c r="D1185" s="6" t="inlineStr">
        <is>
          <t>Manual Journal</t>
        </is>
      </c>
      <c r="E1185" s="37" t="n">
        <v>46234</v>
      </c>
      <c r="F1185" s="6" t="n"/>
      <c r="G1185" s="39" t="n">
        <v>1091.54</v>
      </c>
      <c r="H1185" s="39" t="n">
        <v>0</v>
      </c>
      <c r="I1185" s="6" t="inlineStr">
        <is>
          <t>585 - CBA Team Leader [ONS]</t>
        </is>
      </c>
      <c r="J1185" s="6" t="n"/>
      <c r="K1185" s="6" t="inlineStr">
        <is>
          <t>#68748</t>
        </is>
      </c>
      <c r="L1185" s="6" t="inlineStr">
        <is>
          <t>Payroll Accruals Payable Jul 27-31 2026 - CBA Team Leader [ONS]</t>
        </is>
      </c>
      <c r="M1185" s="6" t="inlineStr">
        <is>
          <t>ONSITE</t>
        </is>
      </c>
    </row>
    <row r="1186">
      <c r="A1186" s="6" t="n">
        <v>55010</v>
      </c>
      <c r="B1186" s="6" t="n">
        <v>55010</v>
      </c>
      <c r="C1186" s="6" t="inlineStr">
        <is>
          <t>Direct Salaries - ONS</t>
        </is>
      </c>
      <c r="D1186" s="6" t="inlineStr">
        <is>
          <t>Manual Journal</t>
        </is>
      </c>
      <c r="E1186" s="37" t="n">
        <v>46235</v>
      </c>
      <c r="F1186" s="6" t="n"/>
      <c r="G1186" s="39" t="n">
        <v>0</v>
      </c>
      <c r="H1186" s="39" t="n">
        <v>1067.06</v>
      </c>
      <c r="I1186" s="6" t="inlineStr">
        <is>
          <t>1400 - DTTL Mel Tech FT 2 [ONS]</t>
        </is>
      </c>
      <c r="J1186" s="6" t="n"/>
      <c r="K1186" s="6" t="inlineStr">
        <is>
          <t>#68747</t>
        </is>
      </c>
      <c r="L1186" s="6" t="inlineStr">
        <is>
          <t>Reversal: Payroll Accruals Payable Jul 27-31 2026 - DTTL Mel Tech FT 2 [ONS]</t>
        </is>
      </c>
      <c r="M1186" s="6" t="inlineStr">
        <is>
          <t>ONSITE</t>
        </is>
      </c>
    </row>
    <row r="1187">
      <c r="A1187" s="6" t="n">
        <v>55010</v>
      </c>
      <c r="B1187" s="6" t="n">
        <v>55010</v>
      </c>
      <c r="C1187" s="6" t="inlineStr">
        <is>
          <t>Direct Salaries - ONS</t>
        </is>
      </c>
      <c r="D1187" s="6" t="inlineStr">
        <is>
          <t>Manual Journal</t>
        </is>
      </c>
      <c r="E1187" s="37" t="n">
        <v>46235</v>
      </c>
      <c r="F1187" s="6" t="n"/>
      <c r="G1187" s="39" t="n">
        <v>0</v>
      </c>
      <c r="H1187" s="39" t="n">
        <v>857.14</v>
      </c>
      <c r="I1187" s="6" t="inlineStr">
        <is>
          <t>2402 - DTTL SYD FT Tech 1 [ONS]</t>
        </is>
      </c>
      <c r="J1187" s="6" t="n"/>
      <c r="K1187" s="6" t="inlineStr">
        <is>
          <t>#68747</t>
        </is>
      </c>
      <c r="L1187" s="6" t="inlineStr">
        <is>
          <t>Reversal: Payroll Accruals Payable Jul 27-31 2026 - DTTL SYD FT Tech 1 [ONS]</t>
        </is>
      </c>
      <c r="M1187" s="6" t="inlineStr">
        <is>
          <t>ONSITE</t>
        </is>
      </c>
    </row>
    <row r="1188">
      <c r="A1188" s="6" t="n">
        <v>55010</v>
      </c>
      <c r="B1188" s="6" t="n">
        <v>55010</v>
      </c>
      <c r="C1188" s="6" t="inlineStr">
        <is>
          <t>Direct Salaries - ONS</t>
        </is>
      </c>
      <c r="D1188" s="6" t="inlineStr">
        <is>
          <t>Manual Journal</t>
        </is>
      </c>
      <c r="E1188" s="37" t="n">
        <v>46235</v>
      </c>
      <c r="F1188" s="6" t="n"/>
      <c r="G1188" s="39" t="n">
        <v>0</v>
      </c>
      <c r="H1188" s="39" t="n">
        <v>1268.15</v>
      </c>
      <c r="I1188" s="6" t="inlineStr">
        <is>
          <t>724 - DTTL SYD NTSL [ONS]</t>
        </is>
      </c>
      <c r="J1188" s="6" t="n"/>
      <c r="K1188" s="6" t="inlineStr">
        <is>
          <t>#68747</t>
        </is>
      </c>
      <c r="L1188" s="6" t="inlineStr">
        <is>
          <t>Reversal: Payroll Accruals Payable Jul 27-31 2026 - DTTL SYD NTSL [ONS]</t>
        </is>
      </c>
      <c r="M1188" s="6" t="inlineStr">
        <is>
          <t>ONSITE</t>
        </is>
      </c>
    </row>
    <row r="1189">
      <c r="A1189" s="6" t="n">
        <v>55010</v>
      </c>
      <c r="B1189" s="6" t="n">
        <v>55010</v>
      </c>
      <c r="C1189" s="6" t="inlineStr">
        <is>
          <t>Direct Salaries - ONS</t>
        </is>
      </c>
      <c r="D1189" s="6" t="inlineStr">
        <is>
          <t>Manual Journal</t>
        </is>
      </c>
      <c r="E1189" s="37" t="n">
        <v>46235</v>
      </c>
      <c r="F1189" s="6" t="n"/>
      <c r="G1189" s="39" t="n">
        <v>0</v>
      </c>
      <c r="H1189" s="39" t="n">
        <v>883.08</v>
      </c>
      <c r="I1189" s="6" t="inlineStr">
        <is>
          <t>725 - DTTL Mel Tech FT 1 [ONS]</t>
        </is>
      </c>
      <c r="J1189" s="6" t="n"/>
      <c r="K1189" s="6" t="inlineStr">
        <is>
          <t>#68747</t>
        </is>
      </c>
      <c r="L1189" s="6" t="inlineStr">
        <is>
          <t>Reversal: Payroll Accruals Payable Jul 27-31 2026 - DTTL Mel Tech FT 1 [ONS]</t>
        </is>
      </c>
      <c r="M1189" s="6" t="inlineStr">
        <is>
          <t>ONSITE</t>
        </is>
      </c>
    </row>
    <row r="1190">
      <c r="A1190" s="6" t="n">
        <v>55010</v>
      </c>
      <c r="B1190" s="6" t="n">
        <v>55010</v>
      </c>
      <c r="C1190" s="6" t="inlineStr">
        <is>
          <t>Direct Salaries - ONS</t>
        </is>
      </c>
      <c r="D1190" s="6" t="inlineStr">
        <is>
          <t>Manual Journal</t>
        </is>
      </c>
      <c r="E1190" s="37" t="n">
        <v>46235</v>
      </c>
      <c r="F1190" s="6" t="n"/>
      <c r="G1190" s="39" t="n">
        <v>0</v>
      </c>
      <c r="H1190" s="39" t="n">
        <v>69.04000000000001</v>
      </c>
      <c r="I1190" s="6" t="inlineStr">
        <is>
          <t>1668 - CBA Dedicated Tech [ONS]</t>
        </is>
      </c>
      <c r="J1190" s="6" t="n"/>
      <c r="K1190" s="6" t="inlineStr">
        <is>
          <t>#68747</t>
        </is>
      </c>
      <c r="L1190" s="6" t="inlineStr">
        <is>
          <t>Reversal: Payroll Accruals Payable Jul 27-31 2026 - CBA Dedicated Tech [ONS]</t>
        </is>
      </c>
      <c r="M1190" s="6" t="inlineStr">
        <is>
          <t>ONSITE</t>
        </is>
      </c>
    </row>
    <row r="1191">
      <c r="A1191" s="6" t="n">
        <v>55010</v>
      </c>
      <c r="B1191" s="6" t="n">
        <v>55010</v>
      </c>
      <c r="C1191" s="6" t="inlineStr">
        <is>
          <t>Direct Salaries - ONS</t>
        </is>
      </c>
      <c r="D1191" s="6" t="inlineStr">
        <is>
          <t>Manual Journal</t>
        </is>
      </c>
      <c r="E1191" s="37" t="n">
        <v>46235</v>
      </c>
      <c r="F1191" s="6" t="n"/>
      <c r="G1191" s="39" t="n">
        <v>0</v>
      </c>
      <c r="H1191" s="39" t="n">
        <v>968.9</v>
      </c>
      <c r="I1191" s="6" t="inlineStr">
        <is>
          <t>732 - Bank West Contract [ONS]</t>
        </is>
      </c>
      <c r="J1191" s="6" t="n"/>
      <c r="K1191" s="6" t="inlineStr">
        <is>
          <t>#68747</t>
        </is>
      </c>
      <c r="L1191" s="6" t="inlineStr">
        <is>
          <t>Reversal: Payroll Accruals Payable Jul 27-31 2026 - Bank West Contract [ONS]</t>
        </is>
      </c>
      <c r="M1191" s="6" t="inlineStr">
        <is>
          <t>ONSITE</t>
        </is>
      </c>
    </row>
    <row r="1192">
      <c r="A1192" s="6" t="n">
        <v>55010</v>
      </c>
      <c r="B1192" s="6" t="n">
        <v>55010</v>
      </c>
      <c r="C1192" s="6" t="inlineStr">
        <is>
          <t>Direct Salaries - ONS</t>
        </is>
      </c>
      <c r="D1192" s="6" t="inlineStr">
        <is>
          <t>Manual Journal</t>
        </is>
      </c>
      <c r="E1192" s="37" t="n">
        <v>46235</v>
      </c>
      <c r="F1192" s="6" t="n"/>
      <c r="G1192" s="39" t="n">
        <v>0</v>
      </c>
      <c r="H1192" s="39" t="n">
        <v>858.52</v>
      </c>
      <c r="I1192" s="6" t="inlineStr">
        <is>
          <t>1530 - DTTL BNE Onsite [ONS]</t>
        </is>
      </c>
      <c r="J1192" s="6" t="n"/>
      <c r="K1192" s="6" t="inlineStr">
        <is>
          <t>#68747</t>
        </is>
      </c>
      <c r="L1192" s="6" t="inlineStr">
        <is>
          <t>Reversal: Payroll Accruals Payable Jul 27-31 2026 - DTTL BNE Onsite [ONS]</t>
        </is>
      </c>
      <c r="M1192" s="6" t="inlineStr">
        <is>
          <t>ONSITE</t>
        </is>
      </c>
    </row>
    <row r="1193">
      <c r="A1193" s="6" t="n">
        <v>55010</v>
      </c>
      <c r="B1193" s="6" t="n">
        <v>55010</v>
      </c>
      <c r="C1193" s="6" t="inlineStr">
        <is>
          <t>Direct Salaries - ONS</t>
        </is>
      </c>
      <c r="D1193" s="6" t="inlineStr">
        <is>
          <t>Manual Journal</t>
        </is>
      </c>
      <c r="E1193" s="37" t="n">
        <v>46235</v>
      </c>
      <c r="F1193" s="6" t="n"/>
      <c r="G1193" s="39" t="n">
        <v>0</v>
      </c>
      <c r="H1193" s="39" t="n">
        <v>942.86</v>
      </c>
      <c r="I1193" s="6" t="inlineStr">
        <is>
          <t>2880 - Ricoh - QANTAS [ONS]</t>
        </is>
      </c>
      <c r="J1193" s="6" t="n"/>
      <c r="K1193" s="6" t="inlineStr">
        <is>
          <t>#68747</t>
        </is>
      </c>
      <c r="L1193" s="6" t="inlineStr">
        <is>
          <t>Reversal: Payroll Accruals Payable Jul 27-31 2026 - Ricoh - QANTAS [ONS]</t>
        </is>
      </c>
      <c r="M1193" s="6" t="inlineStr">
        <is>
          <t>ONSITE</t>
        </is>
      </c>
    </row>
    <row r="1194">
      <c r="A1194" s="6" t="n">
        <v>55010</v>
      </c>
      <c r="B1194" s="6" t="n">
        <v>55010</v>
      </c>
      <c r="C1194" s="6" t="inlineStr">
        <is>
          <t>Direct Salaries - ONS</t>
        </is>
      </c>
      <c r="D1194" s="6" t="inlineStr">
        <is>
          <t>Manual Journal</t>
        </is>
      </c>
      <c r="E1194" s="37" t="n">
        <v>46235</v>
      </c>
      <c r="F1194" s="6" t="n"/>
      <c r="G1194" s="39" t="n">
        <v>0</v>
      </c>
      <c r="H1194" s="39" t="n">
        <v>121.43</v>
      </c>
      <c r="I1194" s="6" t="inlineStr">
        <is>
          <t>26022301 - Aware Super AV Maintenance [ONS]</t>
        </is>
      </c>
      <c r="J1194" s="6" t="n"/>
      <c r="K1194" s="6" t="inlineStr">
        <is>
          <t>#68747</t>
        </is>
      </c>
      <c r="L1194" s="6" t="inlineStr">
        <is>
          <t>Reversal: Payroll Accruals Payable Jul 27-31 2026 - Aware Super AV Maintenance [ONS]</t>
        </is>
      </c>
      <c r="M1194" s="6" t="inlineStr">
        <is>
          <t>ONSITE</t>
        </is>
      </c>
    </row>
    <row r="1195">
      <c r="A1195" s="6" t="n">
        <v>55010</v>
      </c>
      <c r="B1195" s="6" t="n">
        <v>55010</v>
      </c>
      <c r="C1195" s="6" t="inlineStr">
        <is>
          <t>Direct Salaries - ONS</t>
        </is>
      </c>
      <c r="D1195" s="6" t="inlineStr">
        <is>
          <t>Manual Journal</t>
        </is>
      </c>
      <c r="E1195" s="37" t="n">
        <v>46235</v>
      </c>
      <c r="F1195" s="6" t="n"/>
      <c r="G1195" s="39" t="n">
        <v>0</v>
      </c>
      <c r="H1195" s="39" t="n">
        <v>428.57</v>
      </c>
      <c r="I1195" s="6" t="inlineStr">
        <is>
          <t>2849 - DTTL SYD Internal [ONS]</t>
        </is>
      </c>
      <c r="J1195" s="6" t="n"/>
      <c r="K1195" s="6" t="inlineStr">
        <is>
          <t>#68747</t>
        </is>
      </c>
      <c r="L1195" s="6" t="inlineStr">
        <is>
          <t>Reversal: Payroll Accruals Payable Jul 27-31 2026 - DTTL SYD Internal [ONS]</t>
        </is>
      </c>
      <c r="M1195" s="6" t="inlineStr">
        <is>
          <t>ONSITE</t>
        </is>
      </c>
    </row>
    <row r="1196">
      <c r="A1196" s="6" t="n">
        <v>55010</v>
      </c>
      <c r="B1196" s="6" t="n">
        <v>55010</v>
      </c>
      <c r="C1196" s="6" t="inlineStr">
        <is>
          <t>Direct Salaries - ONS</t>
        </is>
      </c>
      <c r="D1196" s="6" t="inlineStr">
        <is>
          <t>Manual Journal</t>
        </is>
      </c>
      <c r="E1196" s="37" t="n">
        <v>46235</v>
      </c>
      <c r="F1196" s="6" t="n"/>
      <c r="G1196" s="39" t="n">
        <v>0</v>
      </c>
      <c r="H1196" s="39" t="n">
        <v>907.54</v>
      </c>
      <c r="I1196" s="6" t="inlineStr">
        <is>
          <t>1862 - DTTL ADL Onsite [ONS]</t>
        </is>
      </c>
      <c r="J1196" s="6" t="n"/>
      <c r="K1196" s="6" t="inlineStr">
        <is>
          <t>#68747</t>
        </is>
      </c>
      <c r="L1196" s="6" t="inlineStr">
        <is>
          <t>Reversal: Payroll Accruals Payable Jul 27-31 2026 - DTTL ADL Onsite [ONS]</t>
        </is>
      </c>
      <c r="M1196" s="6" t="inlineStr">
        <is>
          <t>ONSITE</t>
        </is>
      </c>
    </row>
    <row r="1197">
      <c r="A1197" s="6" t="n">
        <v>55010</v>
      </c>
      <c r="B1197" s="6" t="n">
        <v>55010</v>
      </c>
      <c r="C1197" s="6" t="inlineStr">
        <is>
          <t>Direct Salaries - ONS</t>
        </is>
      </c>
      <c r="D1197" s="6" t="inlineStr">
        <is>
          <t>Manual Journal</t>
        </is>
      </c>
      <c r="E1197" s="37" t="n">
        <v>46235</v>
      </c>
      <c r="F1197" s="6" t="n"/>
      <c r="G1197" s="39" t="n">
        <v>0</v>
      </c>
      <c r="H1197" s="39" t="n">
        <v>1011.82</v>
      </c>
      <c r="I1197" s="6" t="inlineStr">
        <is>
          <t>586 - CBA Tech NP [ONS]</t>
        </is>
      </c>
      <c r="J1197" s="6" t="n"/>
      <c r="K1197" s="6" t="inlineStr">
        <is>
          <t>#68747</t>
        </is>
      </c>
      <c r="L1197" s="6" t="inlineStr">
        <is>
          <t>Reversal: Payroll Accruals Payable Jul 27-31 2026 - CBA Tech NP [ONS]</t>
        </is>
      </c>
      <c r="M1197" s="6" t="inlineStr">
        <is>
          <t>ONSITE</t>
        </is>
      </c>
    </row>
    <row r="1198">
      <c r="A1198" s="6" t="n">
        <v>55010</v>
      </c>
      <c r="B1198" s="6" t="n">
        <v>55010</v>
      </c>
      <c r="C1198" s="6" t="inlineStr">
        <is>
          <t>Direct Salaries - ONS</t>
        </is>
      </c>
      <c r="D1198" s="6" t="inlineStr">
        <is>
          <t>Manual Journal</t>
        </is>
      </c>
      <c r="E1198" s="37" t="n">
        <v>46235</v>
      </c>
      <c r="F1198" s="6" t="n"/>
      <c r="G1198" s="39" t="n">
        <v>0</v>
      </c>
      <c r="H1198" s="39" t="n">
        <v>907.58</v>
      </c>
      <c r="I1198" s="6" t="inlineStr">
        <is>
          <t>1401 - DTTL SYD FT Tech 2 [ONS]</t>
        </is>
      </c>
      <c r="J1198" s="6" t="n"/>
      <c r="K1198" s="6" t="inlineStr">
        <is>
          <t>#68747</t>
        </is>
      </c>
      <c r="L1198" s="6" t="inlineStr">
        <is>
          <t>Reversal: Payroll Accruals Payable Jul 27-31 2026 - DTTL SYD FT Tech 2 [ONS]</t>
        </is>
      </c>
      <c r="M1198" s="6" t="inlineStr">
        <is>
          <t>ONSITE</t>
        </is>
      </c>
    </row>
    <row r="1199">
      <c r="A1199" s="6" t="n">
        <v>55010</v>
      </c>
      <c r="B1199" s="6" t="n">
        <v>55010</v>
      </c>
      <c r="C1199" s="6" t="inlineStr">
        <is>
          <t>Direct Salaries - ONS</t>
        </is>
      </c>
      <c r="D1199" s="6" t="inlineStr">
        <is>
          <t>Manual Journal</t>
        </is>
      </c>
      <c r="E1199" s="37" t="n">
        <v>46235</v>
      </c>
      <c r="F1199" s="6" t="n"/>
      <c r="G1199" s="39" t="n">
        <v>0</v>
      </c>
      <c r="H1199" s="39" t="n">
        <v>460.71</v>
      </c>
      <c r="I1199" s="6" t="inlineStr">
        <is>
          <t>1144 - Bankwest PER Half Tech [ONS]</t>
        </is>
      </c>
      <c r="J1199" s="6" t="n"/>
      <c r="K1199" s="6" t="inlineStr">
        <is>
          <t>#68747</t>
        </is>
      </c>
      <c r="L1199" s="6" t="inlineStr">
        <is>
          <t>Reversal: Payroll Accruals Payable Jul 27-31 2026 - Bankwest PER Half Tech [ONS]</t>
        </is>
      </c>
      <c r="M1199" s="6" t="inlineStr">
        <is>
          <t>ONSITE</t>
        </is>
      </c>
    </row>
    <row r="1200">
      <c r="A1200" s="6" t="n">
        <v>55010</v>
      </c>
      <c r="B1200" s="6" t="n">
        <v>55010</v>
      </c>
      <c r="C1200" s="6" t="inlineStr">
        <is>
          <t>Direct Salaries - ONS</t>
        </is>
      </c>
      <c r="D1200" s="6" t="inlineStr">
        <is>
          <t>Manual Journal</t>
        </is>
      </c>
      <c r="E1200" s="37" t="n">
        <v>46235</v>
      </c>
      <c r="F1200" s="6" t="n"/>
      <c r="G1200" s="39" t="n">
        <v>0</v>
      </c>
      <c r="H1200" s="39" t="n">
        <v>852.38</v>
      </c>
      <c r="I1200" s="6" t="inlineStr">
        <is>
          <t>587 - CBA Tech TN [ONS]</t>
        </is>
      </c>
      <c r="J1200" s="6" t="n"/>
      <c r="K1200" s="6" t="inlineStr">
        <is>
          <t>#68747</t>
        </is>
      </c>
      <c r="L1200" s="6" t="inlineStr">
        <is>
          <t>Reversal: Payroll Accruals Payable Jul 27-31 2026 - CBA Tech TN [ONS]</t>
        </is>
      </c>
      <c r="M1200" s="6" t="inlineStr">
        <is>
          <t>ONSITE</t>
        </is>
      </c>
    </row>
    <row r="1201">
      <c r="A1201" s="6" t="n">
        <v>55010</v>
      </c>
      <c r="B1201" s="6" t="n">
        <v>55010</v>
      </c>
      <c r="C1201" s="6" t="inlineStr">
        <is>
          <t>Direct Salaries - ONS</t>
        </is>
      </c>
      <c r="D1201" s="6" t="inlineStr">
        <is>
          <t>Manual Journal</t>
        </is>
      </c>
      <c r="E1201" s="37" t="n">
        <v>46235</v>
      </c>
      <c r="F1201" s="6" t="n"/>
      <c r="G1201" s="39" t="n">
        <v>0</v>
      </c>
      <c r="H1201" s="39" t="n">
        <v>815.48</v>
      </c>
      <c r="I1201" s="6" t="inlineStr">
        <is>
          <t>1350 - CBA Brisbane ONS [ONS]</t>
        </is>
      </c>
      <c r="J1201" s="6" t="n"/>
      <c r="K1201" s="6" t="inlineStr">
        <is>
          <t>#68747</t>
        </is>
      </c>
      <c r="L1201" s="6" t="inlineStr">
        <is>
          <t>Reversal: Payroll Accruals Payable Jul 27-31 2026 - CBA Brisbane ONS [ONS]</t>
        </is>
      </c>
      <c r="M1201" s="6" t="inlineStr">
        <is>
          <t>ONSITE</t>
        </is>
      </c>
    </row>
    <row r="1202">
      <c r="A1202" s="6" t="n">
        <v>55010</v>
      </c>
      <c r="B1202" s="6" t="n">
        <v>55010</v>
      </c>
      <c r="C1202" s="6" t="inlineStr">
        <is>
          <t>Direct Salaries - ONS</t>
        </is>
      </c>
      <c r="D1202" s="6" t="inlineStr">
        <is>
          <t>Manual Journal</t>
        </is>
      </c>
      <c r="E1202" s="37" t="n">
        <v>46235</v>
      </c>
      <c r="F1202" s="6" t="n"/>
      <c r="G1202" s="39" t="n">
        <v>0</v>
      </c>
      <c r="H1202" s="39" t="n">
        <v>1091.54</v>
      </c>
      <c r="I1202" s="6" t="inlineStr">
        <is>
          <t>585 - CBA Team Leader [ONS]</t>
        </is>
      </c>
      <c r="J1202" s="6" t="n"/>
      <c r="K1202" s="6" t="inlineStr">
        <is>
          <t>#68747</t>
        </is>
      </c>
      <c r="L1202" s="6" t="inlineStr">
        <is>
          <t>Reversal: Payroll Accruals Payable Jul 27-31 2026 - CBA Team Leader [ONS]</t>
        </is>
      </c>
      <c r="M1202" s="6" t="inlineStr">
        <is>
          <t>ONSITE</t>
        </is>
      </c>
    </row>
    <row r="1203">
      <c r="A1203" s="6" t="n">
        <v>55010</v>
      </c>
      <c r="B1203" s="6" t="n">
        <v>55010</v>
      </c>
      <c r="C1203" s="6" t="inlineStr">
        <is>
          <t>Direct Salaries - ONS</t>
        </is>
      </c>
      <c r="D1203" s="6" t="inlineStr">
        <is>
          <t>Manual Journal</t>
        </is>
      </c>
      <c r="E1203" s="37" t="n">
        <v>46235</v>
      </c>
      <c r="F1203" s="6" t="n"/>
      <c r="G1203" s="39" t="n">
        <v>0</v>
      </c>
      <c r="H1203" s="39" t="n">
        <v>238.78</v>
      </c>
      <c r="I1203" s="6" t="inlineStr">
        <is>
          <t>585 - CBA Team Leader [ONS]</t>
        </is>
      </c>
      <c r="J1203" s="6" t="n"/>
      <c r="K1203" s="6" t="inlineStr">
        <is>
          <t>#69266</t>
        </is>
      </c>
      <c r="L1203" s="6" t="inlineStr">
        <is>
          <t>Reversal: Time in Lieu - July 2026 - Time in Lieu - July 2026</t>
        </is>
      </c>
      <c r="M1203" s="6" t="inlineStr">
        <is>
          <t>ONSITE</t>
        </is>
      </c>
    </row>
    <row r="1204">
      <c r="A1204" s="6" t="n">
        <v>55010</v>
      </c>
      <c r="B1204" s="6" t="n">
        <v>55010</v>
      </c>
      <c r="C1204" s="6" t="inlineStr">
        <is>
          <t>Direct Salaries - ONS</t>
        </is>
      </c>
      <c r="D1204" s="6" t="inlineStr">
        <is>
          <t>Manual Journal</t>
        </is>
      </c>
      <c r="E1204" s="37" t="n">
        <v>46235</v>
      </c>
      <c r="F1204" s="6" t="n"/>
      <c r="G1204" s="39" t="n">
        <v>0</v>
      </c>
      <c r="H1204" s="39" t="n">
        <v>26.63</v>
      </c>
      <c r="I1204" s="6" t="inlineStr">
        <is>
          <t>587 - CBA Tech TN [ONS]</t>
        </is>
      </c>
      <c r="J1204" s="6" t="n"/>
      <c r="K1204" s="6" t="inlineStr">
        <is>
          <t>#69266</t>
        </is>
      </c>
      <c r="L1204" s="6" t="inlineStr">
        <is>
          <t>Reversal: Time in Lieu - July 2026 - Time in Lieu - July 2026</t>
        </is>
      </c>
      <c r="M1204" s="6" t="inlineStr">
        <is>
          <t>ONSITE</t>
        </is>
      </c>
    </row>
    <row r="1205">
      <c r="A1205" s="6" t="n">
        <v>55010</v>
      </c>
      <c r="B1205" s="6" t="n">
        <v>55010</v>
      </c>
      <c r="C1205" s="6" t="inlineStr">
        <is>
          <t>Direct Salaries - ONS</t>
        </is>
      </c>
      <c r="D1205" s="6" t="inlineStr">
        <is>
          <t>Manual Journal</t>
        </is>
      </c>
      <c r="E1205" s="37" t="n">
        <v>46235</v>
      </c>
      <c r="F1205" s="6" t="n"/>
      <c r="G1205" s="39" t="n">
        <v>0</v>
      </c>
      <c r="H1205" s="39" t="n">
        <v>28.37</v>
      </c>
      <c r="I1205" s="6" t="inlineStr">
        <is>
          <t>1401 - DTTL SYD FT Tech 2 [ONS]</t>
        </is>
      </c>
      <c r="J1205" s="6" t="n"/>
      <c r="K1205" s="6" t="inlineStr">
        <is>
          <t>#69266</t>
        </is>
      </c>
      <c r="L1205" s="6" t="inlineStr">
        <is>
          <t>Reversal: Time in Lieu - July 2026 - Time in Lieu - July 2026</t>
        </is>
      </c>
      <c r="M1205" s="6" t="inlineStr">
        <is>
          <t>ONSITE</t>
        </is>
      </c>
    </row>
    <row r="1206">
      <c r="A1206" s="6" t="n">
        <v>55010</v>
      </c>
      <c r="B1206" s="6" t="n">
        <v>55010</v>
      </c>
      <c r="C1206" s="6" t="inlineStr">
        <is>
          <t>Direct Salaries - ONS</t>
        </is>
      </c>
      <c r="D1206" s="6" t="inlineStr">
        <is>
          <t>Manual Journal</t>
        </is>
      </c>
      <c r="E1206" s="37" t="n">
        <v>46235</v>
      </c>
      <c r="F1206" s="6" t="n"/>
      <c r="G1206" s="39" t="n">
        <v>0</v>
      </c>
      <c r="H1206" s="39" t="n">
        <v>26.79</v>
      </c>
      <c r="I1206" s="6" t="inlineStr">
        <is>
          <t>2402 - DTTL SYD FT Tech 1 [ONS]</t>
        </is>
      </c>
      <c r="J1206" s="6" t="n"/>
      <c r="K1206" s="6" t="inlineStr">
        <is>
          <t>#69266</t>
        </is>
      </c>
      <c r="L1206" s="6" t="inlineStr">
        <is>
          <t>Reversal: Time in Lieu - July 2026 - Time in Lieu - July 2026</t>
        </is>
      </c>
      <c r="M1206" s="6" t="inlineStr">
        <is>
          <t>ONSITE</t>
        </is>
      </c>
    </row>
    <row r="1207">
      <c r="A1207" s="6" t="n">
        <v>55010</v>
      </c>
      <c r="B1207" s="6" t="n">
        <v>55010</v>
      </c>
      <c r="C1207" s="6" t="inlineStr">
        <is>
          <t>Direct Salaries - ONS</t>
        </is>
      </c>
      <c r="D1207" s="6" t="inlineStr">
        <is>
          <t>Manual Journal</t>
        </is>
      </c>
      <c r="E1207" s="37" t="n">
        <v>46235</v>
      </c>
      <c r="F1207" s="6" t="n"/>
      <c r="G1207" s="39" t="n">
        <v>0</v>
      </c>
      <c r="H1207" s="39" t="n">
        <v>79.26000000000001</v>
      </c>
      <c r="I1207" s="6" t="inlineStr">
        <is>
          <t>724 - DTTL SYD NTSL [ONS]</t>
        </is>
      </c>
      <c r="J1207" s="6" t="n"/>
      <c r="K1207" s="6" t="inlineStr">
        <is>
          <t>#69266</t>
        </is>
      </c>
      <c r="L1207" s="6" t="inlineStr">
        <is>
          <t>Reversal: Time in Lieu - July 2026 - Time in Lieu - July 2026</t>
        </is>
      </c>
      <c r="M1207" s="6" t="inlineStr">
        <is>
          <t>ONSITE</t>
        </is>
      </c>
    </row>
    <row r="1208">
      <c r="A1208" s="6" t="n">
        <v>55010</v>
      </c>
      <c r="B1208" s="6" t="n">
        <v>55010</v>
      </c>
      <c r="C1208" s="6" t="inlineStr">
        <is>
          <t>Direct Salaries - ONS</t>
        </is>
      </c>
      <c r="D1208" s="6" t="inlineStr">
        <is>
          <t>Manual Journal</t>
        </is>
      </c>
      <c r="E1208" s="37" t="n">
        <v>46235</v>
      </c>
      <c r="F1208" s="6" t="n"/>
      <c r="G1208" s="39" t="n">
        <v>0</v>
      </c>
      <c r="H1208" s="39" t="n">
        <v>105.97</v>
      </c>
      <c r="I1208" s="6" t="inlineStr">
        <is>
          <t>732 - Bank West Contract [ONS]</t>
        </is>
      </c>
      <c r="J1208" s="6" t="n"/>
      <c r="K1208" s="6" t="inlineStr">
        <is>
          <t>#69266</t>
        </is>
      </c>
      <c r="L1208" s="6" t="inlineStr">
        <is>
          <t>Reversal: Time in Lieu - July 2026 - Time in Lieu - July 2026</t>
        </is>
      </c>
      <c r="M1208" s="6" t="inlineStr">
        <is>
          <t>ONSITE</t>
        </is>
      </c>
    </row>
    <row r="1209">
      <c r="A1209" s="6" t="n">
        <v>55010</v>
      </c>
      <c r="B1209" s="6" t="n">
        <v>55010</v>
      </c>
      <c r="C1209" s="6" t="inlineStr">
        <is>
          <t>Direct Salaries - ONS</t>
        </is>
      </c>
      <c r="D1209" s="6" t="inlineStr">
        <is>
          <t>Manual Journal</t>
        </is>
      </c>
      <c r="E1209" s="37" t="n">
        <v>46235</v>
      </c>
      <c r="F1209" s="6" t="n"/>
      <c r="G1209" s="39" t="n">
        <v>0</v>
      </c>
      <c r="H1209" s="39" t="n">
        <v>80.48</v>
      </c>
      <c r="I1209" s="6" t="inlineStr">
        <is>
          <t>1530 - DTTL BNE Onsite [ONS]</t>
        </is>
      </c>
      <c r="J1209" s="6" t="n"/>
      <c r="K1209" s="6" t="inlineStr">
        <is>
          <t>#69266</t>
        </is>
      </c>
      <c r="L1209" s="6" t="inlineStr">
        <is>
          <t>Reversal: Time in Lieu - July 2026 - Time in Lieu - July 2026</t>
        </is>
      </c>
      <c r="M1209" s="6" t="inlineStr">
        <is>
          <t>ONSITE</t>
        </is>
      </c>
    </row>
    <row r="1210">
      <c r="A1210" s="6" t="n">
        <v>55010</v>
      </c>
      <c r="B1210" s="6" t="n">
        <v>55010</v>
      </c>
      <c r="C1210" s="6" t="inlineStr">
        <is>
          <t>Direct Salaries - ONS</t>
        </is>
      </c>
      <c r="D1210" s="6" t="inlineStr">
        <is>
          <t>Manual Journal</t>
        </is>
      </c>
      <c r="E1210" s="37" t="n">
        <v>46235</v>
      </c>
      <c r="F1210" s="6" t="n"/>
      <c r="G1210" s="39" t="n">
        <v>0</v>
      </c>
      <c r="H1210" s="39" t="n">
        <v>14.73</v>
      </c>
      <c r="I1210" s="6" t="inlineStr">
        <is>
          <t>2880 - Ricoh - QANTAS [ONS]</t>
        </is>
      </c>
      <c r="J1210" s="6" t="n"/>
      <c r="K1210" s="6" t="inlineStr">
        <is>
          <t>#69266</t>
        </is>
      </c>
      <c r="L1210" s="6" t="inlineStr">
        <is>
          <t>Reversal: Time in Lieu - July 2026 - Time in Lieu - July 2026</t>
        </is>
      </c>
      <c r="M1210" s="6" t="inlineStr">
        <is>
          <t>ONSITE</t>
        </is>
      </c>
    </row>
    <row r="1211">
      <c r="A1211" s="6" t="n">
        <v>55010</v>
      </c>
      <c r="B1211" s="6" t="n">
        <v>55010</v>
      </c>
      <c r="C1211" s="6" t="inlineStr">
        <is>
          <t>Direct Salaries - ONS</t>
        </is>
      </c>
      <c r="D1211" s="6" t="inlineStr">
        <is>
          <t>Manual Journal</t>
        </is>
      </c>
      <c r="E1211" s="37" t="n">
        <v>46235</v>
      </c>
      <c r="F1211" s="6" t="n"/>
      <c r="G1211" s="39" t="n">
        <v>0</v>
      </c>
      <c r="H1211" s="39" t="n">
        <v>91.7</v>
      </c>
      <c r="I1211" s="6" t="inlineStr">
        <is>
          <t>1400 - DTTL Mel Tech FT 2 [ONS]</t>
        </is>
      </c>
      <c r="J1211" s="6" t="n"/>
      <c r="K1211" s="6" t="inlineStr">
        <is>
          <t>#69266</t>
        </is>
      </c>
      <c r="L1211" s="6" t="inlineStr">
        <is>
          <t>Reversal: Time in Lieu - July 2026 - Time in Lieu - July 2026</t>
        </is>
      </c>
      <c r="M1211" s="6" t="inlineStr">
        <is>
          <t>ONSITE</t>
        </is>
      </c>
    </row>
    <row r="1212">
      <c r="A1212" s="6" t="n">
        <v>55010</v>
      </c>
      <c r="B1212" s="6" t="n">
        <v>55010</v>
      </c>
      <c r="C1212" s="6" t="inlineStr">
        <is>
          <t>Direct Salaries - ONS</t>
        </is>
      </c>
      <c r="D1212" s="6" t="inlineStr">
        <is>
          <t>Manual Journal</t>
        </is>
      </c>
      <c r="E1212" s="37" t="n">
        <v>46235</v>
      </c>
      <c r="F1212" s="6" t="n"/>
      <c r="G1212" s="39" t="n">
        <v>0</v>
      </c>
      <c r="H1212" s="39" t="n">
        <v>13.39</v>
      </c>
      <c r="I1212" s="6" t="inlineStr">
        <is>
          <t>2849 - DTTL SYD Internal [ONS]</t>
        </is>
      </c>
      <c r="J1212" s="6" t="n"/>
      <c r="K1212" s="6" t="inlineStr">
        <is>
          <t>#69266</t>
        </is>
      </c>
      <c r="L1212" s="6" t="inlineStr">
        <is>
          <t>Reversal: Time in Lieu - July 2026 - Time in Lieu - July 2026</t>
        </is>
      </c>
      <c r="M1212" s="6" t="inlineStr">
        <is>
          <t>ONSITE</t>
        </is>
      </c>
    </row>
    <row r="1213">
      <c r="A1213" s="6" t="n">
        <v>55010</v>
      </c>
      <c r="B1213" s="6" t="n">
        <v>55010</v>
      </c>
      <c r="C1213" s="6" t="inlineStr">
        <is>
          <t>Direct Salaries - ONS</t>
        </is>
      </c>
      <c r="D1213" s="6" t="inlineStr">
        <is>
          <t>Manual Journal</t>
        </is>
      </c>
      <c r="E1213" s="37" t="n">
        <v>46245</v>
      </c>
      <c r="F1213" s="6" t="n"/>
      <c r="G1213" s="39" t="n">
        <v>2956.29</v>
      </c>
      <c r="H1213" s="39" t="n">
        <v>0</v>
      </c>
      <c r="I1213" s="6" t="inlineStr">
        <is>
          <t>2880 - Ricoh - QANTAS [ONS]</t>
        </is>
      </c>
      <c r="J1213" s="6" t="n"/>
      <c r="K1213" s="6" t="inlineStr">
        <is>
          <t>#69396</t>
        </is>
      </c>
      <c r="L1213" s="6" t="inlineStr">
        <is>
          <t>Payroll 37003 Reclass (25/07/2026-07/08/2026) - Ricoh - QANTAS [ONS]</t>
        </is>
      </c>
      <c r="M1213" s="6" t="inlineStr">
        <is>
          <t>ONSITE</t>
        </is>
      </c>
    </row>
    <row r="1214">
      <c r="A1214" s="6" t="n">
        <v>55010</v>
      </c>
      <c r="B1214" s="6" t="n">
        <v>55010</v>
      </c>
      <c r="C1214" s="6" t="inlineStr">
        <is>
          <t>Direct Salaries - ONS</t>
        </is>
      </c>
      <c r="D1214" s="6" t="inlineStr">
        <is>
          <t>Manual Journal</t>
        </is>
      </c>
      <c r="E1214" s="37" t="n">
        <v>46245</v>
      </c>
      <c r="F1214" s="6" t="n"/>
      <c r="G1214" s="39" t="n">
        <v>3353.21</v>
      </c>
      <c r="H1214" s="39" t="n">
        <v>0</v>
      </c>
      <c r="I1214" s="6" t="inlineStr">
        <is>
          <t>585 - CBA Team Leader [ONS]</t>
        </is>
      </c>
      <c r="J1214" s="6" t="n"/>
      <c r="K1214" s="6" t="inlineStr">
        <is>
          <t>#69396</t>
        </is>
      </c>
      <c r="L1214" s="6" t="inlineStr">
        <is>
          <t>Payroll 37003 Reclass (25/07/2026-07/08/2026) - CBA Team Leader [ONS]</t>
        </is>
      </c>
      <c r="M1214" s="6" t="inlineStr">
        <is>
          <t>ONSITE</t>
        </is>
      </c>
    </row>
    <row r="1215">
      <c r="A1215" s="6" t="n">
        <v>55010</v>
      </c>
      <c r="B1215" s="6" t="n">
        <v>55010</v>
      </c>
      <c r="C1215" s="6" t="inlineStr">
        <is>
          <t>Direct Salaries - ONS</t>
        </is>
      </c>
      <c r="D1215" s="6" t="inlineStr">
        <is>
          <t>Manual Journal</t>
        </is>
      </c>
      <c r="E1215" s="37" t="n">
        <v>46245</v>
      </c>
      <c r="F1215" s="6" t="n"/>
      <c r="G1215" s="39" t="n">
        <v>2987.64</v>
      </c>
      <c r="H1215" s="39" t="n">
        <v>0</v>
      </c>
      <c r="I1215" s="6" t="inlineStr">
        <is>
          <t>1400 - DTTL Mel Tech FT 2 [ONS]</t>
        </is>
      </c>
      <c r="J1215" s="6" t="n"/>
      <c r="K1215" s="6" t="inlineStr">
        <is>
          <t>#69396</t>
        </is>
      </c>
      <c r="L1215" s="6" t="inlineStr">
        <is>
          <t>Payroll 37003 Reclass (25/07/2026-07/08/2026) - DTTL Mel Tech FT 2 [ONS]</t>
        </is>
      </c>
      <c r="M1215" s="6" t="inlineStr">
        <is>
          <t>ONSITE</t>
        </is>
      </c>
    </row>
    <row r="1216">
      <c r="A1216" s="6" t="n">
        <v>55010</v>
      </c>
      <c r="B1216" s="6" t="n">
        <v>55010</v>
      </c>
      <c r="C1216" s="6" t="inlineStr">
        <is>
          <t>Direct Salaries - ONS</t>
        </is>
      </c>
      <c r="D1216" s="6" t="inlineStr">
        <is>
          <t>Manual Journal</t>
        </is>
      </c>
      <c r="E1216" s="37" t="n">
        <v>46245</v>
      </c>
      <c r="F1216" s="6" t="n"/>
      <c r="G1216" s="39" t="n">
        <v>75.12</v>
      </c>
      <c r="H1216" s="39" t="n">
        <v>0</v>
      </c>
      <c r="I1216" s="6" t="inlineStr">
        <is>
          <t>2026021101 - AusPayNet Quarterly AV Support &amp; Maintenance 2026 [ONS]</t>
        </is>
      </c>
      <c r="J1216" s="6" t="n"/>
      <c r="K1216" s="6" t="inlineStr">
        <is>
          <t>#69396</t>
        </is>
      </c>
      <c r="L1216" s="6" t="inlineStr">
        <is>
          <t>Payroll 37003 Reclass (25/07/2026-07/08/2026) - AusPayNet Quarterly AV Support &amp; Maintenance 2026 [ONS]</t>
        </is>
      </c>
      <c r="M1216" s="6" t="inlineStr">
        <is>
          <t>ONSITE</t>
        </is>
      </c>
    </row>
    <row r="1217">
      <c r="A1217" s="6" t="n">
        <v>55010</v>
      </c>
      <c r="B1217" s="6" t="n">
        <v>55010</v>
      </c>
      <c r="C1217" s="6" t="inlineStr">
        <is>
          <t>Direct Salaries - ONS</t>
        </is>
      </c>
      <c r="D1217" s="6" t="inlineStr">
        <is>
          <t>Manual Journal</t>
        </is>
      </c>
      <c r="E1217" s="37" t="n">
        <v>46245</v>
      </c>
      <c r="F1217" s="6" t="n"/>
      <c r="G1217" s="39" t="n">
        <v>3550.82</v>
      </c>
      <c r="H1217" s="39" t="n">
        <v>0</v>
      </c>
      <c r="I1217" s="6" t="inlineStr">
        <is>
          <t>724 - DTTL SYD NTSL [ONS]</t>
        </is>
      </c>
      <c r="J1217" s="6" t="n"/>
      <c r="K1217" s="6" t="inlineStr">
        <is>
          <t>#69396</t>
        </is>
      </c>
      <c r="L1217" s="6" t="inlineStr">
        <is>
          <t>Payroll 37003 Reclass (25/07/2026-07/08/2026) - DTTL SYD NTSL [ONS]</t>
        </is>
      </c>
      <c r="M1217" s="6" t="inlineStr">
        <is>
          <t>ONSITE</t>
        </is>
      </c>
    </row>
    <row r="1218">
      <c r="A1218" s="6" t="n">
        <v>55010</v>
      </c>
      <c r="B1218" s="6" t="n">
        <v>55010</v>
      </c>
      <c r="C1218" s="6" t="inlineStr">
        <is>
          <t>Direct Salaries - ONS</t>
        </is>
      </c>
      <c r="D1218" s="6" t="inlineStr">
        <is>
          <t>Manual Journal</t>
        </is>
      </c>
      <c r="E1218" s="37" t="n">
        <v>46245</v>
      </c>
      <c r="F1218" s="6" t="n"/>
      <c r="G1218" s="39" t="n">
        <v>2622.53</v>
      </c>
      <c r="H1218" s="39" t="n">
        <v>0</v>
      </c>
      <c r="I1218" s="6" t="inlineStr">
        <is>
          <t>725 - DTTL Mel Tech FT 1 [ONS]</t>
        </is>
      </c>
      <c r="J1218" s="6" t="n"/>
      <c r="K1218" s="6" t="inlineStr">
        <is>
          <t>#69396</t>
        </is>
      </c>
      <c r="L1218" s="6" t="inlineStr">
        <is>
          <t>Payroll 37003 Reclass (25/07/2026-07/08/2026) - DTTL Mel Tech FT 1 [ONS]</t>
        </is>
      </c>
      <c r="M1218" s="6" t="inlineStr">
        <is>
          <t>ONSITE</t>
        </is>
      </c>
    </row>
    <row r="1219">
      <c r="A1219" s="6" t="n">
        <v>55010</v>
      </c>
      <c r="B1219" s="6" t="n">
        <v>55010</v>
      </c>
      <c r="C1219" s="6" t="inlineStr">
        <is>
          <t>Direct Salaries - ONS</t>
        </is>
      </c>
      <c r="D1219" s="6" t="inlineStr">
        <is>
          <t>Manual Journal</t>
        </is>
      </c>
      <c r="E1219" s="37" t="n">
        <v>46245</v>
      </c>
      <c r="F1219" s="6" t="n"/>
      <c r="G1219" s="39" t="n">
        <v>335.16</v>
      </c>
      <c r="H1219" s="39" t="n">
        <v>0</v>
      </c>
      <c r="I1219" s="6" t="inlineStr">
        <is>
          <t>20250731 - PWC National Pool of Hours [ONS]</t>
        </is>
      </c>
      <c r="J1219" s="6" t="n"/>
      <c r="K1219" s="6" t="inlineStr">
        <is>
          <t>#69396</t>
        </is>
      </c>
      <c r="L1219" s="6" t="inlineStr">
        <is>
          <t>Payroll 37003 Reclass (25/07/2026-07/08/2026) - PWC National Pool of Hours [ONS]</t>
        </is>
      </c>
      <c r="M1219" s="6" t="inlineStr">
        <is>
          <t>ONSITE</t>
        </is>
      </c>
    </row>
    <row r="1220">
      <c r="A1220" s="6" t="n">
        <v>55010</v>
      </c>
      <c r="B1220" s="6" t="n">
        <v>55010</v>
      </c>
      <c r="C1220" s="6" t="inlineStr">
        <is>
          <t>Direct Salaries - ONS</t>
        </is>
      </c>
      <c r="D1220" s="6" t="inlineStr">
        <is>
          <t>Manual Journal</t>
        </is>
      </c>
      <c r="E1220" s="37" t="n">
        <v>46245</v>
      </c>
      <c r="F1220" s="6" t="n"/>
      <c r="G1220" s="39" t="n">
        <v>3041.48</v>
      </c>
      <c r="H1220" s="39" t="n">
        <v>0</v>
      </c>
      <c r="I1220" s="6" t="inlineStr">
        <is>
          <t>732 - Bank West Contract [ONS]</t>
        </is>
      </c>
      <c r="J1220" s="6" t="n"/>
      <c r="K1220" s="6" t="inlineStr">
        <is>
          <t>#69396</t>
        </is>
      </c>
      <c r="L1220" s="6" t="inlineStr">
        <is>
          <t>Payroll 37003 Reclass (25/07/2026-07/08/2026) - Bank West Contract [ONS]</t>
        </is>
      </c>
      <c r="M1220" s="6" t="inlineStr">
        <is>
          <t>ONSITE</t>
        </is>
      </c>
    </row>
    <row r="1221">
      <c r="A1221" s="6" t="n">
        <v>55010</v>
      </c>
      <c r="B1221" s="6" t="n">
        <v>55010</v>
      </c>
      <c r="C1221" s="6" t="inlineStr">
        <is>
          <t>Direct Salaries - ONS</t>
        </is>
      </c>
      <c r="D1221" s="6" t="inlineStr">
        <is>
          <t>Manual Journal</t>
        </is>
      </c>
      <c r="E1221" s="37" t="n">
        <v>46245</v>
      </c>
      <c r="F1221" s="6" t="n"/>
      <c r="G1221" s="39" t="n">
        <v>2553.85</v>
      </c>
      <c r="H1221" s="39" t="n">
        <v>0</v>
      </c>
      <c r="I1221" s="6" t="inlineStr">
        <is>
          <t>1530 - DTTL BNE Onsite [ONS]</t>
        </is>
      </c>
      <c r="J1221" s="6" t="n"/>
      <c r="K1221" s="6" t="inlineStr">
        <is>
          <t>#69396</t>
        </is>
      </c>
      <c r="L1221" s="6" t="inlineStr">
        <is>
          <t>Payroll 37003 Reclass (25/07/2026-07/08/2026) - DTTL BNE Onsite [ONS]</t>
        </is>
      </c>
      <c r="M1221" s="6" t="inlineStr">
        <is>
          <t>ONSITE</t>
        </is>
      </c>
    </row>
    <row r="1222">
      <c r="A1222" s="6" t="n">
        <v>55010</v>
      </c>
      <c r="B1222" s="6" t="n">
        <v>55010</v>
      </c>
      <c r="C1222" s="6" t="inlineStr">
        <is>
          <t>Direct Salaries - ONS</t>
        </is>
      </c>
      <c r="D1222" s="6" t="inlineStr">
        <is>
          <t>Manual Journal</t>
        </is>
      </c>
      <c r="E1222" s="37" t="n">
        <v>46245</v>
      </c>
      <c r="F1222" s="6" t="n"/>
      <c r="G1222" s="39" t="n">
        <v>596.49</v>
      </c>
      <c r="H1222" s="39" t="n">
        <v>0</v>
      </c>
      <c r="I1222" s="6" t="inlineStr">
        <is>
          <t>26022301 - Aware Super AV Maintenance [ONS]</t>
        </is>
      </c>
      <c r="J1222" s="6" t="n"/>
      <c r="K1222" s="6" t="inlineStr">
        <is>
          <t>#69396</t>
        </is>
      </c>
      <c r="L1222" s="6" t="inlineStr">
        <is>
          <t>Payroll 37003 Reclass (25/07/2026-07/08/2026) - Aware Super AV Maintenance [ONS]</t>
        </is>
      </c>
      <c r="M1222" s="6" t="inlineStr">
        <is>
          <t>ONSITE</t>
        </is>
      </c>
    </row>
    <row r="1223">
      <c r="A1223" s="6" t="n">
        <v>55010</v>
      </c>
      <c r="B1223" s="6" t="n">
        <v>55010</v>
      </c>
      <c r="C1223" s="6" t="inlineStr">
        <is>
          <t>Direct Salaries - ONS</t>
        </is>
      </c>
      <c r="D1223" s="6" t="inlineStr">
        <is>
          <t>Manual Journal</t>
        </is>
      </c>
      <c r="E1223" s="37" t="n">
        <v>46245</v>
      </c>
      <c r="F1223" s="6" t="n"/>
      <c r="G1223" s="39" t="n">
        <v>1080</v>
      </c>
      <c r="H1223" s="39" t="n">
        <v>0</v>
      </c>
      <c r="I1223" s="6" t="inlineStr">
        <is>
          <t>2849 - DTTL SYD Internal [ONS]</t>
        </is>
      </c>
      <c r="J1223" s="6" t="n"/>
      <c r="K1223" s="6" t="inlineStr">
        <is>
          <t>#69396</t>
        </is>
      </c>
      <c r="L1223" s="6" t="inlineStr">
        <is>
          <t>Payroll 37003 Reclass (25/07/2026-07/08/2026) - DTTL SYD Internal [ONS]</t>
        </is>
      </c>
      <c r="M1223" s="6" t="inlineStr">
        <is>
          <t>ONSITE</t>
        </is>
      </c>
    </row>
    <row r="1224">
      <c r="A1224" s="6" t="n">
        <v>55010</v>
      </c>
      <c r="B1224" s="6" t="n">
        <v>55010</v>
      </c>
      <c r="C1224" s="6" t="inlineStr">
        <is>
          <t>Direct Salaries - ONS</t>
        </is>
      </c>
      <c r="D1224" s="6" t="inlineStr">
        <is>
          <t>Manual Journal</t>
        </is>
      </c>
      <c r="E1224" s="37" t="n">
        <v>46245</v>
      </c>
      <c r="F1224" s="6" t="n"/>
      <c r="G1224" s="39" t="n">
        <v>120</v>
      </c>
      <c r="H1224" s="39" t="n">
        <v>0</v>
      </c>
      <c r="I1224" s="6" t="inlineStr">
        <is>
          <t>1668 - CBA Dedicated Tech [ONS]</t>
        </is>
      </c>
      <c r="J1224" s="6" t="n"/>
      <c r="K1224" s="6" t="inlineStr">
        <is>
          <t>#69396</t>
        </is>
      </c>
      <c r="L1224" s="6" t="inlineStr">
        <is>
          <t>Payroll 37003 Reclass (25/07/2026-07/08/2026) - CBA Dedicated Tech [ONS]</t>
        </is>
      </c>
      <c r="M1224" s="6" t="inlineStr">
        <is>
          <t>ONSITE</t>
        </is>
      </c>
    </row>
    <row r="1225">
      <c r="A1225" s="6" t="n">
        <v>55010</v>
      </c>
      <c r="B1225" s="6" t="n">
        <v>55010</v>
      </c>
      <c r="C1225" s="6" t="inlineStr">
        <is>
          <t>Direct Salaries - ONS</t>
        </is>
      </c>
      <c r="D1225" s="6" t="inlineStr">
        <is>
          <t>Manual Journal</t>
        </is>
      </c>
      <c r="E1225" s="37" t="n">
        <v>46245</v>
      </c>
      <c r="F1225" s="6" t="n"/>
      <c r="G1225" s="39" t="n">
        <v>2691.21</v>
      </c>
      <c r="H1225" s="39" t="n">
        <v>0</v>
      </c>
      <c r="I1225" s="6" t="inlineStr">
        <is>
          <t>1862 - DTTL ADL Onsite [ONS]</t>
        </is>
      </c>
      <c r="J1225" s="6" t="n"/>
      <c r="K1225" s="6" t="inlineStr">
        <is>
          <t>#69396</t>
        </is>
      </c>
      <c r="L1225" s="6" t="inlineStr">
        <is>
          <t>Payroll 37003 Reclass (25/07/2026-07/08/2026) - DTTL ADL Onsite [ONS]</t>
        </is>
      </c>
      <c r="M1225" s="6" t="inlineStr">
        <is>
          <t>ONSITE</t>
        </is>
      </c>
    </row>
    <row r="1226">
      <c r="A1226" s="6" t="n">
        <v>55010</v>
      </c>
      <c r="B1226" s="6" t="n">
        <v>55010</v>
      </c>
      <c r="C1226" s="6" t="inlineStr">
        <is>
          <t>Direct Salaries - ONS</t>
        </is>
      </c>
      <c r="D1226" s="6" t="inlineStr">
        <is>
          <t>Manual Journal</t>
        </is>
      </c>
      <c r="E1226" s="37" t="n">
        <v>46245</v>
      </c>
      <c r="F1226" s="6" t="n"/>
      <c r="G1226" s="39" t="n">
        <v>2833.1</v>
      </c>
      <c r="H1226" s="39" t="n">
        <v>0</v>
      </c>
      <c r="I1226" s="6" t="inlineStr">
        <is>
          <t>586 - CBA Tech NP [ONS]</t>
        </is>
      </c>
      <c r="J1226" s="6" t="n"/>
      <c r="K1226" s="6" t="inlineStr">
        <is>
          <t>#69396</t>
        </is>
      </c>
      <c r="L1226" s="6" t="inlineStr">
        <is>
          <t>Payroll 37003 Reclass (25/07/2026-07/08/2026) - CBA Tech NP [ONS]</t>
        </is>
      </c>
      <c r="M1226" s="6" t="inlineStr">
        <is>
          <t>ONSITE</t>
        </is>
      </c>
    </row>
    <row r="1227">
      <c r="A1227" s="6" t="n">
        <v>55010</v>
      </c>
      <c r="B1227" s="6" t="n">
        <v>55010</v>
      </c>
      <c r="C1227" s="6" t="inlineStr">
        <is>
          <t>Direct Salaries - ONS</t>
        </is>
      </c>
      <c r="D1227" s="6" t="inlineStr">
        <is>
          <t>Manual Journal</t>
        </is>
      </c>
      <c r="E1227" s="37" t="n">
        <v>46245</v>
      </c>
      <c r="F1227" s="6" t="n"/>
      <c r="G1227" s="39" t="n">
        <v>2541.21</v>
      </c>
      <c r="H1227" s="39" t="n">
        <v>0</v>
      </c>
      <c r="I1227" s="6" t="inlineStr">
        <is>
          <t>1401 - DTTL SYD FT Tech 2 [ONS]</t>
        </is>
      </c>
      <c r="J1227" s="6" t="n"/>
      <c r="K1227" s="6" t="inlineStr">
        <is>
          <t>#69396</t>
        </is>
      </c>
      <c r="L1227" s="6" t="inlineStr">
        <is>
          <t>Payroll 37003 Reclass (25/07/2026-07/08/2026) - DTTL SYD FT Tech 2 [ONS]</t>
        </is>
      </c>
      <c r="M1227" s="6" t="inlineStr">
        <is>
          <t>ONSITE</t>
        </is>
      </c>
    </row>
    <row r="1228">
      <c r="A1228" s="6" t="n">
        <v>55010</v>
      </c>
      <c r="B1228" s="6" t="n">
        <v>55010</v>
      </c>
      <c r="C1228" s="6" t="inlineStr">
        <is>
          <t>Direct Salaries - ONS</t>
        </is>
      </c>
      <c r="D1228" s="6" t="inlineStr">
        <is>
          <t>Manual Journal</t>
        </is>
      </c>
      <c r="E1228" s="37" t="n">
        <v>46245</v>
      </c>
      <c r="F1228" s="6" t="n"/>
      <c r="G1228" s="39" t="n">
        <v>1170</v>
      </c>
      <c r="H1228" s="39" t="n">
        <v>0</v>
      </c>
      <c r="I1228" s="6" t="inlineStr">
        <is>
          <t>1144 - Bankwest PER Half Tech [ONS]</t>
        </is>
      </c>
      <c r="J1228" s="6" t="n"/>
      <c r="K1228" s="6" t="inlineStr">
        <is>
          <t>#69396</t>
        </is>
      </c>
      <c r="L1228" s="6" t="inlineStr">
        <is>
          <t>Payroll 37003 Reclass (25/07/2026-07/08/2026) - Bankwest PER Half Tech [ONS]</t>
        </is>
      </c>
      <c r="M1228" s="6" t="inlineStr">
        <is>
          <t>ONSITE</t>
        </is>
      </c>
    </row>
    <row r="1229">
      <c r="A1229" s="6" t="n">
        <v>55010</v>
      </c>
      <c r="B1229" s="6" t="n">
        <v>55010</v>
      </c>
      <c r="C1229" s="6" t="inlineStr">
        <is>
          <t>Direct Salaries - ONS</t>
        </is>
      </c>
      <c r="D1229" s="6" t="inlineStr">
        <is>
          <t>Manual Journal</t>
        </is>
      </c>
      <c r="E1229" s="37" t="n">
        <v>46245</v>
      </c>
      <c r="F1229" s="6" t="n"/>
      <c r="G1229" s="39" t="n">
        <v>2386.67</v>
      </c>
      <c r="H1229" s="39" t="n">
        <v>0</v>
      </c>
      <c r="I1229" s="6" t="inlineStr">
        <is>
          <t>587 - CBA Tech TN [ONS]</t>
        </is>
      </c>
      <c r="J1229" s="6" t="n"/>
      <c r="K1229" s="6" t="inlineStr">
        <is>
          <t>#69396</t>
        </is>
      </c>
      <c r="L1229" s="6" t="inlineStr">
        <is>
          <t>Payroll 37003 Reclass (25/07/2026-07/08/2026) - CBA Tech TN [ONS]</t>
        </is>
      </c>
      <c r="M1229" s="6" t="inlineStr">
        <is>
          <t>ONSITE</t>
        </is>
      </c>
    </row>
    <row r="1230">
      <c r="A1230" s="6" t="n">
        <v>55010</v>
      </c>
      <c r="B1230" s="6" t="n">
        <v>55010</v>
      </c>
      <c r="C1230" s="6" t="inlineStr">
        <is>
          <t>Direct Salaries - ONS</t>
        </is>
      </c>
      <c r="D1230" s="6" t="inlineStr">
        <is>
          <t>Manual Journal</t>
        </is>
      </c>
      <c r="E1230" s="37" t="n">
        <v>46245</v>
      </c>
      <c r="F1230" s="6" t="n"/>
      <c r="G1230" s="39" t="n">
        <v>2662.27</v>
      </c>
      <c r="H1230" s="39" t="n">
        <v>0</v>
      </c>
      <c r="I1230" s="6" t="inlineStr">
        <is>
          <t>1350 - CBA Brisbane ONS [ONS]</t>
        </is>
      </c>
      <c r="J1230" s="6" t="n"/>
      <c r="K1230" s="6" t="inlineStr">
        <is>
          <t>#69396</t>
        </is>
      </c>
      <c r="L1230" s="6" t="inlineStr">
        <is>
          <t>Payroll 37003 Reclass (25/07/2026-07/08/2026) - CBA Brisbane ONS [ONS]</t>
        </is>
      </c>
      <c r="M1230" s="6" t="inlineStr">
        <is>
          <t>ONSITE</t>
        </is>
      </c>
    </row>
    <row r="1231">
      <c r="A1231" s="6" t="n">
        <v>55010</v>
      </c>
      <c r="B1231" s="6" t="n">
        <v>55010</v>
      </c>
      <c r="C1231" s="6" t="inlineStr">
        <is>
          <t>Direct Salaries - ONS</t>
        </is>
      </c>
      <c r="D1231" s="6" t="inlineStr">
        <is>
          <t>Manual Journal</t>
        </is>
      </c>
      <c r="E1231" s="37" t="n">
        <v>46259</v>
      </c>
      <c r="F1231" s="6" t="n"/>
      <c r="G1231" s="39" t="n">
        <v>3090.66</v>
      </c>
      <c r="H1231" s="39" t="n">
        <v>0</v>
      </c>
      <c r="I1231" s="6" t="inlineStr">
        <is>
          <t>1400 - DTTL Mel Tech FT 2 [ONS]</t>
        </is>
      </c>
      <c r="J1231" s="6" t="n"/>
      <c r="K1231" s="6" t="inlineStr">
        <is>
          <t>#69669</t>
        </is>
      </c>
      <c r="L1231" s="6" t="inlineStr">
        <is>
          <t>Payroll 37004 Reclass (08/08/2026-21/08/2026) - DTTL Mel Tech FT 2 [ONS]</t>
        </is>
      </c>
      <c r="M1231" s="6" t="inlineStr">
        <is>
          <t>ONSITE</t>
        </is>
      </c>
    </row>
    <row r="1232">
      <c r="A1232" s="6" t="n">
        <v>55010</v>
      </c>
      <c r="B1232" s="6" t="n">
        <v>55010</v>
      </c>
      <c r="C1232" s="6" t="inlineStr">
        <is>
          <t>Direct Salaries - ONS</t>
        </is>
      </c>
      <c r="D1232" s="6" t="inlineStr">
        <is>
          <t>Manual Journal</t>
        </is>
      </c>
      <c r="E1232" s="37" t="n">
        <v>46259</v>
      </c>
      <c r="F1232" s="6" t="n"/>
      <c r="G1232" s="39" t="n">
        <v>2421.02</v>
      </c>
      <c r="H1232" s="39" t="n">
        <v>0</v>
      </c>
      <c r="I1232" s="6" t="inlineStr">
        <is>
          <t>2402 - DTTL SYD FT Tech 1 [ONS]</t>
        </is>
      </c>
      <c r="J1232" s="6" t="n"/>
      <c r="K1232" s="6" t="inlineStr">
        <is>
          <t>#69669</t>
        </is>
      </c>
      <c r="L1232" s="6" t="inlineStr">
        <is>
          <t>Payroll 37004 Reclass (08/08/2026-21/08/2026) - DTTL SYD FT Tech 1 [ONS]</t>
        </is>
      </c>
      <c r="M1232" s="6" t="inlineStr">
        <is>
          <t>ONSITE</t>
        </is>
      </c>
    </row>
    <row r="1233">
      <c r="A1233" s="6" t="n">
        <v>55010</v>
      </c>
      <c r="B1233" s="6" t="n">
        <v>55010</v>
      </c>
      <c r="C1233" s="6" t="inlineStr">
        <is>
          <t>Direct Salaries - ONS</t>
        </is>
      </c>
      <c r="D1233" s="6" t="inlineStr">
        <is>
          <t>Manual Journal</t>
        </is>
      </c>
      <c r="E1233" s="37" t="n">
        <v>46259</v>
      </c>
      <c r="F1233" s="6" t="n"/>
      <c r="G1233" s="39" t="n">
        <v>96.58</v>
      </c>
      <c r="H1233" s="39" t="n">
        <v>0</v>
      </c>
      <c r="I1233" s="6" t="inlineStr">
        <is>
          <t>2026021101 - AusPayNet Quarterly AV Support &amp; Maintenance 2026 [ONS]</t>
        </is>
      </c>
      <c r="J1233" s="6" t="n"/>
      <c r="K1233" s="6" t="inlineStr">
        <is>
          <t>#69669</t>
        </is>
      </c>
      <c r="L1233" s="6" t="inlineStr">
        <is>
          <t>Payroll 37004 Reclass (08/08/2026-21/08/2026) - AusPayNet Quarterly AV Support &amp; Maintenance 2026 [ONS]</t>
        </is>
      </c>
      <c r="M1233" s="6" t="inlineStr">
        <is>
          <t>ONSITE</t>
        </is>
      </c>
    </row>
    <row r="1234">
      <c r="A1234" s="6" t="n">
        <v>55010</v>
      </c>
      <c r="B1234" s="6" t="n">
        <v>55010</v>
      </c>
      <c r="C1234" s="6" t="inlineStr">
        <is>
          <t>Direct Salaries - ONS</t>
        </is>
      </c>
      <c r="D1234" s="6" t="inlineStr">
        <is>
          <t>Manual Journal</t>
        </is>
      </c>
      <c r="E1234" s="37" t="n">
        <v>46259</v>
      </c>
      <c r="F1234" s="6" t="n"/>
      <c r="G1234" s="39" t="n">
        <v>3562.84</v>
      </c>
      <c r="H1234" s="39" t="n">
        <v>0</v>
      </c>
      <c r="I1234" s="6" t="inlineStr">
        <is>
          <t>724 - DTTL SYD NTSL [ONS]</t>
        </is>
      </c>
      <c r="J1234" s="6" t="n"/>
      <c r="K1234" s="6" t="inlineStr">
        <is>
          <t>#69669</t>
        </is>
      </c>
      <c r="L1234" s="6" t="inlineStr">
        <is>
          <t>Payroll 37004 Reclass (08/08/2026-21/08/2026) - DTTL SYD NTSL [ONS]</t>
        </is>
      </c>
      <c r="M1234" s="6" t="inlineStr">
        <is>
          <t>ONSITE</t>
        </is>
      </c>
    </row>
    <row r="1235">
      <c r="A1235" s="6" t="n">
        <v>55010</v>
      </c>
      <c r="B1235" s="6" t="n">
        <v>55010</v>
      </c>
      <c r="C1235" s="6" t="inlineStr">
        <is>
          <t>Direct Salaries - ONS</t>
        </is>
      </c>
      <c r="D1235" s="6" t="inlineStr">
        <is>
          <t>Manual Journal</t>
        </is>
      </c>
      <c r="E1235" s="37" t="n">
        <v>46259</v>
      </c>
      <c r="F1235" s="6" t="n"/>
      <c r="G1235" s="39" t="n">
        <v>2472.53</v>
      </c>
      <c r="H1235" s="39" t="n">
        <v>0</v>
      </c>
      <c r="I1235" s="6" t="inlineStr">
        <is>
          <t>725 - DTTL Mel Tech FT 1 [ONS]</t>
        </is>
      </c>
      <c r="J1235" s="6" t="n"/>
      <c r="K1235" s="6" t="inlineStr">
        <is>
          <t>#69669</t>
        </is>
      </c>
      <c r="L1235" s="6" t="inlineStr">
        <is>
          <t>Payroll 37004 Reclass (08/08/2026-21/08/2026) - DTTL Mel Tech FT 1 [ONS]</t>
        </is>
      </c>
      <c r="M1235" s="6" t="inlineStr">
        <is>
          <t>ONSITE</t>
        </is>
      </c>
    </row>
    <row r="1236">
      <c r="A1236" s="6" t="n">
        <v>55010</v>
      </c>
      <c r="B1236" s="6" t="n">
        <v>55010</v>
      </c>
      <c r="C1236" s="6" t="inlineStr">
        <is>
          <t>Direct Salaries - ONS</t>
        </is>
      </c>
      <c r="D1236" s="6" t="inlineStr">
        <is>
          <t>Manual Journal</t>
        </is>
      </c>
      <c r="E1236" s="37" t="n">
        <v>46259</v>
      </c>
      <c r="F1236" s="6" t="n"/>
      <c r="G1236" s="39" t="n">
        <v>2747.26</v>
      </c>
      <c r="H1236" s="39" t="n">
        <v>0</v>
      </c>
      <c r="I1236" s="6" t="inlineStr">
        <is>
          <t>732 - Bank West Contract [ONS]</t>
        </is>
      </c>
      <c r="J1236" s="6" t="n"/>
      <c r="K1236" s="6" t="inlineStr">
        <is>
          <t>#69669</t>
        </is>
      </c>
      <c r="L1236" s="6" t="inlineStr">
        <is>
          <t>Payroll 37004 Reclass (08/08/2026-21/08/2026) - Bank West Contract [ONS]</t>
        </is>
      </c>
      <c r="M1236" s="6" t="inlineStr">
        <is>
          <t>ONSITE</t>
        </is>
      </c>
    </row>
    <row r="1237">
      <c r="A1237" s="6" t="n">
        <v>55010</v>
      </c>
      <c r="B1237" s="6" t="n">
        <v>55010</v>
      </c>
      <c r="C1237" s="6" t="inlineStr">
        <is>
          <t>Direct Salaries - ONS</t>
        </is>
      </c>
      <c r="D1237" s="6" t="inlineStr">
        <is>
          <t>Manual Journal</t>
        </is>
      </c>
      <c r="E1237" s="37" t="n">
        <v>46259</v>
      </c>
      <c r="F1237" s="6" t="n"/>
      <c r="G1237" s="39" t="n">
        <v>930.96</v>
      </c>
      <c r="H1237" s="39" t="n">
        <v>0</v>
      </c>
      <c r="I1237" s="6" t="inlineStr">
        <is>
          <t>26022301 - Aware Super AV Maintenance [ONS]</t>
        </is>
      </c>
      <c r="J1237" s="6" t="n"/>
      <c r="K1237" s="6" t="inlineStr">
        <is>
          <t>#69669</t>
        </is>
      </c>
      <c r="L1237" s="6" t="inlineStr">
        <is>
          <t>Payroll 37004 Reclass (08/08/2026-21/08/2026) - Aware Super AV Maintenance [ONS]</t>
        </is>
      </c>
      <c r="M1237" s="6" t="inlineStr">
        <is>
          <t>ONSITE</t>
        </is>
      </c>
    </row>
    <row r="1238">
      <c r="A1238" s="6" t="n">
        <v>55010</v>
      </c>
      <c r="B1238" s="6" t="n">
        <v>55010</v>
      </c>
      <c r="C1238" s="6" t="inlineStr">
        <is>
          <t>Direct Salaries - ONS</t>
        </is>
      </c>
      <c r="D1238" s="6" t="inlineStr">
        <is>
          <t>Manual Journal</t>
        </is>
      </c>
      <c r="E1238" s="37" t="n">
        <v>46259</v>
      </c>
      <c r="F1238" s="6" t="n"/>
      <c r="G1238" s="39" t="n">
        <v>2225.28</v>
      </c>
      <c r="H1238" s="39" t="n">
        <v>0</v>
      </c>
      <c r="I1238" s="6" t="inlineStr">
        <is>
          <t>1530 - DTTL BNE Onsite [ONS]</t>
        </is>
      </c>
      <c r="J1238" s="6" t="n"/>
      <c r="K1238" s="6" t="inlineStr">
        <is>
          <t>#69669</t>
        </is>
      </c>
      <c r="L1238" s="6" t="inlineStr">
        <is>
          <t>Payroll 37004 Reclass (08/08/2026-21/08/2026) - DTTL BNE Onsite [ONS]</t>
        </is>
      </c>
      <c r="M1238" s="6" t="inlineStr">
        <is>
          <t>ONSITE</t>
        </is>
      </c>
    </row>
    <row r="1239">
      <c r="A1239" s="6" t="n">
        <v>55010</v>
      </c>
      <c r="B1239" s="6" t="n">
        <v>55010</v>
      </c>
      <c r="C1239" s="6" t="inlineStr">
        <is>
          <t>Direct Salaries - ONS</t>
        </is>
      </c>
      <c r="D1239" s="6" t="inlineStr">
        <is>
          <t>Manual Journal</t>
        </is>
      </c>
      <c r="E1239" s="37" t="n">
        <v>46259</v>
      </c>
      <c r="F1239" s="6" t="n"/>
      <c r="G1239" s="39" t="n">
        <v>2695.74</v>
      </c>
      <c r="H1239" s="39" t="n">
        <v>0</v>
      </c>
      <c r="I1239" s="6" t="inlineStr">
        <is>
          <t>2880 - Ricoh - QANTAS [ONS]</t>
        </is>
      </c>
      <c r="J1239" s="6" t="n"/>
      <c r="K1239" s="6" t="inlineStr">
        <is>
          <t>#69669</t>
        </is>
      </c>
      <c r="L1239" s="6" t="inlineStr">
        <is>
          <t>Payroll 37004 Reclass (08/08/2026-21/08/2026) - Ricoh - QANTAS [ONS]</t>
        </is>
      </c>
      <c r="M1239" s="6" t="inlineStr">
        <is>
          <t>ONSITE</t>
        </is>
      </c>
    </row>
    <row r="1240">
      <c r="A1240" s="6" t="n">
        <v>55010</v>
      </c>
      <c r="B1240" s="6" t="n">
        <v>55010</v>
      </c>
      <c r="C1240" s="6" t="inlineStr">
        <is>
          <t>Direct Salaries - ONS</t>
        </is>
      </c>
      <c r="D1240" s="6" t="inlineStr">
        <is>
          <t>Manual Journal</t>
        </is>
      </c>
      <c r="E1240" s="37" t="n">
        <v>46259</v>
      </c>
      <c r="F1240" s="6" t="n"/>
      <c r="G1240" s="39" t="n">
        <v>1006.61</v>
      </c>
      <c r="H1240" s="39" t="n">
        <v>0</v>
      </c>
      <c r="I1240" s="6" t="inlineStr">
        <is>
          <t>2849 - DTTL SYD Internal [ONS]</t>
        </is>
      </c>
      <c r="J1240" s="6" t="n"/>
      <c r="K1240" s="6" t="inlineStr">
        <is>
          <t>#69669</t>
        </is>
      </c>
      <c r="L1240" s="6" t="inlineStr">
        <is>
          <t>Payroll 37004 Reclass (08/08/2026-21/08/2026) - DTTL SYD Internal [ONS]</t>
        </is>
      </c>
      <c r="M1240" s="6" t="inlineStr">
        <is>
          <t>ONSITE</t>
        </is>
      </c>
    </row>
    <row r="1241">
      <c r="A1241" s="6" t="n">
        <v>55010</v>
      </c>
      <c r="B1241" s="6" t="n">
        <v>55010</v>
      </c>
      <c r="C1241" s="6" t="inlineStr">
        <is>
          <t>Direct Salaries - ONS</t>
        </is>
      </c>
      <c r="D1241" s="6" t="inlineStr">
        <is>
          <t>Manual Journal</t>
        </is>
      </c>
      <c r="E1241" s="37" t="n">
        <v>46259</v>
      </c>
      <c r="F1241" s="6" t="n"/>
      <c r="G1241" s="39" t="n">
        <v>2678.57</v>
      </c>
      <c r="H1241" s="39" t="n">
        <v>0</v>
      </c>
      <c r="I1241" s="6" t="inlineStr">
        <is>
          <t>1862 - DTTL ADL Onsite [ONS]</t>
        </is>
      </c>
      <c r="J1241" s="6" t="n"/>
      <c r="K1241" s="6" t="inlineStr">
        <is>
          <t>#69669</t>
        </is>
      </c>
      <c r="L1241" s="6" t="inlineStr">
        <is>
          <t>Payroll 37004 Reclass (08/08/2026-21/08/2026) - DTTL ADL Onsite [ONS]</t>
        </is>
      </c>
      <c r="M1241" s="6" t="inlineStr">
        <is>
          <t>ONSITE</t>
        </is>
      </c>
    </row>
    <row r="1242">
      <c r="A1242" s="6" t="n">
        <v>55010</v>
      </c>
      <c r="B1242" s="6" t="n">
        <v>55010</v>
      </c>
      <c r="C1242" s="6" t="inlineStr">
        <is>
          <t>Direct Salaries - ONS</t>
        </is>
      </c>
      <c r="D1242" s="6" t="inlineStr">
        <is>
          <t>Manual Journal</t>
        </is>
      </c>
      <c r="E1242" s="37" t="n">
        <v>46259</v>
      </c>
      <c r="F1242" s="6" t="n"/>
      <c r="G1242" s="39" t="n">
        <v>2850.27</v>
      </c>
      <c r="H1242" s="39" t="n">
        <v>0</v>
      </c>
      <c r="I1242" s="6" t="inlineStr">
        <is>
          <t>586 - CBA Tech NP [ONS]</t>
        </is>
      </c>
      <c r="J1242" s="6" t="n"/>
      <c r="K1242" s="6" t="inlineStr">
        <is>
          <t>#69669</t>
        </is>
      </c>
      <c r="L1242" s="6" t="inlineStr">
        <is>
          <t>Payroll 37004 Reclass (08/08/2026-21/08/2026) - CBA Tech NP [ONS]</t>
        </is>
      </c>
      <c r="M1242" s="6" t="inlineStr">
        <is>
          <t>ONSITE</t>
        </is>
      </c>
    </row>
    <row r="1243">
      <c r="A1243" s="6" t="n">
        <v>55010</v>
      </c>
      <c r="B1243" s="6" t="n">
        <v>55010</v>
      </c>
      <c r="C1243" s="6" t="inlineStr">
        <is>
          <t>Direct Salaries - ONS</t>
        </is>
      </c>
      <c r="D1243" s="6" t="inlineStr">
        <is>
          <t>Manual Journal</t>
        </is>
      </c>
      <c r="E1243" s="37" t="n">
        <v>46259</v>
      </c>
      <c r="F1243" s="6" t="n"/>
      <c r="G1243" s="39" t="n">
        <v>2541.21</v>
      </c>
      <c r="H1243" s="39" t="n">
        <v>0</v>
      </c>
      <c r="I1243" s="6" t="inlineStr">
        <is>
          <t>1401 - DTTL SYD FT Tech 2 [ONS]</t>
        </is>
      </c>
      <c r="J1243" s="6" t="n"/>
      <c r="K1243" s="6" t="inlineStr">
        <is>
          <t>#69669</t>
        </is>
      </c>
      <c r="L1243" s="6" t="inlineStr">
        <is>
          <t>Payroll 37004 Reclass (08/08/2026-21/08/2026) - DTTL SYD FT Tech 2 [ONS]</t>
        </is>
      </c>
      <c r="M1243" s="6" t="inlineStr">
        <is>
          <t>ONSITE</t>
        </is>
      </c>
    </row>
    <row r="1244">
      <c r="A1244" s="6" t="n">
        <v>55010</v>
      </c>
      <c r="B1244" s="6" t="n">
        <v>55010</v>
      </c>
      <c r="C1244" s="6" t="inlineStr">
        <is>
          <t>Direct Salaries - ONS</t>
        </is>
      </c>
      <c r="D1244" s="6" t="inlineStr">
        <is>
          <t>Manual Journal</t>
        </is>
      </c>
      <c r="E1244" s="37" t="n">
        <v>46259</v>
      </c>
      <c r="F1244" s="6" t="n"/>
      <c r="G1244" s="39" t="n">
        <v>1050</v>
      </c>
      <c r="H1244" s="39" t="n">
        <v>0</v>
      </c>
      <c r="I1244" s="6" t="inlineStr">
        <is>
          <t>1144 - Bankwest PER Half Tech [ONS]</t>
        </is>
      </c>
      <c r="J1244" s="6" t="n"/>
      <c r="K1244" s="6" t="inlineStr">
        <is>
          <t>#69669</t>
        </is>
      </c>
      <c r="L1244" s="6" t="inlineStr">
        <is>
          <t>Payroll 37004 Reclass (08/08/2026-21/08/2026) - Bankwest PER Half Tech [ONS]</t>
        </is>
      </c>
      <c r="M1244" s="6" t="inlineStr">
        <is>
          <t>ONSITE</t>
        </is>
      </c>
    </row>
    <row r="1245">
      <c r="A1245" s="6" t="n">
        <v>55010</v>
      </c>
      <c r="B1245" s="6" t="n">
        <v>55010</v>
      </c>
      <c r="C1245" s="6" t="inlineStr">
        <is>
          <t>Direct Salaries - ONS</t>
        </is>
      </c>
      <c r="D1245" s="6" t="inlineStr">
        <is>
          <t>Manual Journal</t>
        </is>
      </c>
      <c r="E1245" s="37" t="n">
        <v>46259</v>
      </c>
      <c r="F1245" s="6" t="n"/>
      <c r="G1245" s="39" t="n">
        <v>2472.53</v>
      </c>
      <c r="H1245" s="39" t="n">
        <v>0</v>
      </c>
      <c r="I1245" s="6" t="inlineStr">
        <is>
          <t>587 - CBA Tech TN [ONS]</t>
        </is>
      </c>
      <c r="J1245" s="6" t="n"/>
      <c r="K1245" s="6" t="inlineStr">
        <is>
          <t>#69669</t>
        </is>
      </c>
      <c r="L1245" s="6" t="inlineStr">
        <is>
          <t>Payroll 37004 Reclass (08/08/2026-21/08/2026) - CBA Tech TN [ONS]</t>
        </is>
      </c>
      <c r="M1245" s="6" t="inlineStr">
        <is>
          <t>ONSITE</t>
        </is>
      </c>
    </row>
    <row r="1246">
      <c r="A1246" s="6" t="n">
        <v>55010</v>
      </c>
      <c r="B1246" s="6" t="n">
        <v>55010</v>
      </c>
      <c r="C1246" s="6" t="inlineStr">
        <is>
          <t>Direct Salaries - ONS</t>
        </is>
      </c>
      <c r="D1246" s="6" t="inlineStr">
        <is>
          <t>Manual Journal</t>
        </is>
      </c>
      <c r="E1246" s="37" t="n">
        <v>46259</v>
      </c>
      <c r="F1246" s="6" t="n"/>
      <c r="G1246" s="39" t="n">
        <v>2302.54</v>
      </c>
      <c r="H1246" s="39" t="n">
        <v>0</v>
      </c>
      <c r="I1246" s="6" t="inlineStr">
        <is>
          <t>1350 - CBA Brisbane ONS [ONS]</t>
        </is>
      </c>
      <c r="J1246" s="6" t="n"/>
      <c r="K1246" s="6" t="inlineStr">
        <is>
          <t>#69669</t>
        </is>
      </c>
      <c r="L1246" s="6" t="inlineStr">
        <is>
          <t>Payroll 37004 Reclass (08/08/2026-21/08/2026) - CBA Brisbane ONS [ONS]</t>
        </is>
      </c>
      <c r="M1246" s="6" t="inlineStr">
        <is>
          <t>ONSITE</t>
        </is>
      </c>
    </row>
    <row r="1247">
      <c r="A1247" s="6" t="n">
        <v>55010</v>
      </c>
      <c r="B1247" s="6" t="n">
        <v>55010</v>
      </c>
      <c r="C1247" s="6" t="inlineStr">
        <is>
          <t>Direct Salaries - ONS</t>
        </is>
      </c>
      <c r="D1247" s="6" t="inlineStr">
        <is>
          <t>Manual Journal</t>
        </is>
      </c>
      <c r="E1247" s="37" t="n">
        <v>46259</v>
      </c>
      <c r="F1247" s="6" t="n"/>
      <c r="G1247" s="39" t="n">
        <v>3448.02</v>
      </c>
      <c r="H1247" s="39" t="n">
        <v>0</v>
      </c>
      <c r="I1247" s="6" t="inlineStr">
        <is>
          <t>585 - CBA Team Leader [ONS]</t>
        </is>
      </c>
      <c r="J1247" s="6" t="n"/>
      <c r="K1247" s="6" t="inlineStr">
        <is>
          <t>#69669</t>
        </is>
      </c>
      <c r="L1247" s="6" t="inlineStr">
        <is>
          <t>Payroll 37004 Reclass (08/08/2026-21/08/2026) - CBA Team Leader [ONS]</t>
        </is>
      </c>
      <c r="M1247" s="6" t="inlineStr">
        <is>
          <t>ONSITE</t>
        </is>
      </c>
    </row>
    <row r="1248">
      <c r="A1248" s="6" t="n">
        <v>55010</v>
      </c>
      <c r="B1248" s="6" t="n">
        <v>55010</v>
      </c>
      <c r="C1248" s="6" t="inlineStr">
        <is>
          <t>Direct Salaries - ONS</t>
        </is>
      </c>
      <c r="D1248" s="6" t="inlineStr">
        <is>
          <t>Manual Journal</t>
        </is>
      </c>
      <c r="E1248" s="37" t="n">
        <v>46260</v>
      </c>
      <c r="F1248" s="6" t="n"/>
      <c r="G1248" s="39" t="n">
        <v>5724.57</v>
      </c>
      <c r="H1248" s="39" t="n">
        <v>0</v>
      </c>
      <c r="I1248" s="6" t="inlineStr">
        <is>
          <t>1144 - Bankwest PER Half Tech [ONS]</t>
        </is>
      </c>
      <c r="J1248" s="6" t="n"/>
      <c r="K1248" s="6" t="inlineStr">
        <is>
          <t>#69801</t>
        </is>
      </c>
      <c r="L1248" s="6" t="inlineStr">
        <is>
          <t>Payroll 37004 Reclass (08/08/2026-25/08/2026) - Bankwest PER Half Tech [ONS]</t>
        </is>
      </c>
      <c r="M1248" s="6" t="inlineStr">
        <is>
          <t>ONSITE</t>
        </is>
      </c>
    </row>
    <row r="1249">
      <c r="A1249" s="6" t="n">
        <v>55010</v>
      </c>
      <c r="B1249" s="6" t="n">
        <v>55010</v>
      </c>
      <c r="C1249" s="6" t="inlineStr">
        <is>
          <t>Direct Salaries - ONS</t>
        </is>
      </c>
      <c r="D1249" s="6" t="inlineStr">
        <is>
          <t>Manual Journal</t>
        </is>
      </c>
      <c r="E1249" s="37" t="n">
        <v>46262</v>
      </c>
      <c r="F1249" s="6" t="n"/>
      <c r="G1249" s="39" t="n">
        <v>5206.62</v>
      </c>
      <c r="H1249" s="39" t="n">
        <v>0</v>
      </c>
      <c r="I1249" s="6" t="inlineStr">
        <is>
          <t>725 - DTTL Mel Tech FT 1 [ONS]</t>
        </is>
      </c>
      <c r="J1249" s="6" t="n"/>
      <c r="K1249" s="6" t="inlineStr">
        <is>
          <t>#69802</t>
        </is>
      </c>
      <c r="L1249" s="6" t="inlineStr">
        <is>
          <t>Payroll 37004 Reclass (08/08/2026-28/08/2026) - DTTL Mel Tech FT 1 [ONS]</t>
        </is>
      </c>
      <c r="M1249" s="6" t="inlineStr">
        <is>
          <t>ONSITE</t>
        </is>
      </c>
    </row>
    <row r="1250">
      <c r="A1250" s="6" t="n">
        <v>55010</v>
      </c>
      <c r="B1250" s="6" t="n">
        <v>55010</v>
      </c>
      <c r="C1250" s="6" t="inlineStr">
        <is>
          <t>Direct Salaries - ONS</t>
        </is>
      </c>
      <c r="D1250" s="6" t="inlineStr">
        <is>
          <t>Manual Journal</t>
        </is>
      </c>
      <c r="E1250" s="37" t="n">
        <v>46265</v>
      </c>
      <c r="F1250" s="6" t="n"/>
      <c r="G1250" s="39" t="n">
        <v>253.22</v>
      </c>
      <c r="H1250" s="39" t="n">
        <v>0</v>
      </c>
      <c r="I1250" s="6" t="inlineStr">
        <is>
          <t>2880 - Ricoh - QANTAS [ONS]</t>
        </is>
      </c>
      <c r="J1250" s="6" t="n"/>
      <c r="K1250" s="6" t="inlineStr">
        <is>
          <t>#70422</t>
        </is>
      </c>
      <c r="L1250" s="6" t="inlineStr">
        <is>
          <t>Time in Lieu - August 2026 - Time in Lieu - August 2026</t>
        </is>
      </c>
      <c r="M1250" s="6" t="inlineStr">
        <is>
          <t>ONSITE</t>
        </is>
      </c>
    </row>
    <row r="1251">
      <c r="A1251" s="6" t="n">
        <v>55010</v>
      </c>
      <c r="B1251" s="6" t="n">
        <v>55010</v>
      </c>
      <c r="C1251" s="6" t="inlineStr">
        <is>
          <t>Direct Salaries - ONS</t>
        </is>
      </c>
      <c r="D1251" s="6" t="inlineStr">
        <is>
          <t>Manual Journal</t>
        </is>
      </c>
      <c r="E1251" s="37" t="n">
        <v>46265</v>
      </c>
      <c r="F1251" s="6" t="n"/>
      <c r="G1251" s="39" t="n">
        <v>220.76</v>
      </c>
      <c r="H1251" s="39" t="n">
        <v>0</v>
      </c>
      <c r="I1251" s="6" t="inlineStr">
        <is>
          <t>1350 - CBA Brisbane ONS [ONS]</t>
        </is>
      </c>
      <c r="J1251" s="6" t="n"/>
      <c r="K1251" s="6" t="inlineStr">
        <is>
          <t>#70422</t>
        </is>
      </c>
      <c r="L1251" s="6" t="inlineStr">
        <is>
          <t>Time in Lieu - August 2026 - Time in Lieu - August 2026</t>
        </is>
      </c>
      <c r="M1251" s="6" t="inlineStr">
        <is>
          <t>ONSITE</t>
        </is>
      </c>
    </row>
    <row r="1252">
      <c r="A1252" s="6" t="n">
        <v>55010</v>
      </c>
      <c r="B1252" s="6" t="n">
        <v>55010</v>
      </c>
      <c r="C1252" s="6" t="inlineStr">
        <is>
          <t>Direct Salaries - ONS</t>
        </is>
      </c>
      <c r="D1252" s="6" t="inlineStr">
        <is>
          <t>Manual Journal</t>
        </is>
      </c>
      <c r="E1252" s="37" t="n">
        <v>46265</v>
      </c>
      <c r="F1252" s="6" t="n"/>
      <c r="G1252" s="39" t="n">
        <v>255.26</v>
      </c>
      <c r="H1252" s="39" t="n">
        <v>0</v>
      </c>
      <c r="I1252" s="6" t="inlineStr">
        <is>
          <t>1401 - DTTL SYD FT Tech 2 [ONS]</t>
        </is>
      </c>
      <c r="J1252" s="6" t="n"/>
      <c r="K1252" s="6" t="inlineStr">
        <is>
          <t>#70422</t>
        </is>
      </c>
      <c r="L1252" s="6" t="inlineStr">
        <is>
          <t>Time in Lieu - August 2026 - Time in Lieu - August 2026</t>
        </is>
      </c>
      <c r="M1252" s="6" t="inlineStr">
        <is>
          <t>ONSITE</t>
        </is>
      </c>
    </row>
    <row r="1253">
      <c r="A1253" s="6" t="n">
        <v>55010</v>
      </c>
      <c r="B1253" s="6" t="n">
        <v>55010</v>
      </c>
      <c r="C1253" s="6" t="inlineStr">
        <is>
          <t>Direct Salaries - ONS</t>
        </is>
      </c>
      <c r="D1253" s="6" t="inlineStr">
        <is>
          <t>Manual Journal</t>
        </is>
      </c>
      <c r="E1253" s="37" t="n">
        <v>46265</v>
      </c>
      <c r="F1253" s="6" t="n"/>
      <c r="G1253" s="39" t="n">
        <v>94.86</v>
      </c>
      <c r="H1253" s="39" t="n">
        <v>0</v>
      </c>
      <c r="I1253" s="6" t="inlineStr">
        <is>
          <t>1400 - DTTL Mel Tech FT 2 [ONS]</t>
        </is>
      </c>
      <c r="J1253" s="6" t="n"/>
      <c r="K1253" s="6" t="inlineStr">
        <is>
          <t>#70422</t>
        </is>
      </c>
      <c r="L1253" s="6" t="inlineStr">
        <is>
          <t>Time in Lieu - August 2026 - Time in Lieu - August 2026</t>
        </is>
      </c>
      <c r="M1253" s="6" t="inlineStr">
        <is>
          <t>ONSITE</t>
        </is>
      </c>
    </row>
    <row r="1254">
      <c r="A1254" s="6" t="n">
        <v>55010</v>
      </c>
      <c r="B1254" s="6" t="n">
        <v>55010</v>
      </c>
      <c r="C1254" s="6" t="inlineStr">
        <is>
          <t>Direct Salaries - ONS</t>
        </is>
      </c>
      <c r="D1254" s="6" t="inlineStr">
        <is>
          <t>Manual Journal</t>
        </is>
      </c>
      <c r="E1254" s="37" t="n">
        <v>46265</v>
      </c>
      <c r="F1254" s="6" t="n"/>
      <c r="G1254" s="39" t="n">
        <v>243.18</v>
      </c>
      <c r="H1254" s="39" t="n">
        <v>0</v>
      </c>
      <c r="I1254" s="6" t="inlineStr">
        <is>
          <t>2402 - DTTL SYD FT Tech 1 [ONS]</t>
        </is>
      </c>
      <c r="J1254" s="6" t="n"/>
      <c r="K1254" s="6" t="inlineStr">
        <is>
          <t>#70422</t>
        </is>
      </c>
      <c r="L1254" s="6" t="inlineStr">
        <is>
          <t>Time in Lieu - August 2026 - Time in Lieu - August 2026</t>
        </is>
      </c>
      <c r="M1254" s="6" t="inlineStr">
        <is>
          <t>ONSITE</t>
        </is>
      </c>
    </row>
    <row r="1255">
      <c r="A1255" s="6" t="n">
        <v>55010</v>
      </c>
      <c r="B1255" s="6" t="n">
        <v>55010</v>
      </c>
      <c r="C1255" s="6" t="inlineStr">
        <is>
          <t>Direct Salaries - ONS</t>
        </is>
      </c>
      <c r="D1255" s="6" t="inlineStr">
        <is>
          <t>Manual Journal</t>
        </is>
      </c>
      <c r="E1255" s="37" t="n">
        <v>46265</v>
      </c>
      <c r="F1255" s="6" t="n"/>
      <c r="G1255" s="39" t="n">
        <v>397.64</v>
      </c>
      <c r="H1255" s="39" t="n">
        <v>0</v>
      </c>
      <c r="I1255" s="6" t="inlineStr">
        <is>
          <t>724 - DTTL SYD NTSL [ONS]</t>
        </is>
      </c>
      <c r="J1255" s="6" t="n"/>
      <c r="K1255" s="6" t="inlineStr">
        <is>
          <t>#70422</t>
        </is>
      </c>
      <c r="L1255" s="6" t="inlineStr">
        <is>
          <t>Time in Lieu - August 2026 - Time in Lieu - August 2026</t>
        </is>
      </c>
      <c r="M1255" s="6" t="inlineStr">
        <is>
          <t>ONSITE</t>
        </is>
      </c>
    </row>
    <row r="1256">
      <c r="A1256" s="6" t="n">
        <v>55010</v>
      </c>
      <c r="B1256" s="6" t="n">
        <v>55010</v>
      </c>
      <c r="C1256" s="6" t="inlineStr">
        <is>
          <t>Direct Salaries - ONS</t>
        </is>
      </c>
      <c r="D1256" s="6" t="inlineStr">
        <is>
          <t>Manual Journal</t>
        </is>
      </c>
      <c r="E1256" s="37" t="n">
        <v>46265</v>
      </c>
      <c r="F1256" s="6" t="n"/>
      <c r="G1256" s="39" t="n">
        <v>352.61</v>
      </c>
      <c r="H1256" s="39" t="n">
        <v>0</v>
      </c>
      <c r="I1256" s="6" t="inlineStr">
        <is>
          <t>732 - Bank West Contract [ONS]</t>
        </is>
      </c>
      <c r="J1256" s="6" t="n"/>
      <c r="K1256" s="6" t="inlineStr">
        <is>
          <t>#70422</t>
        </is>
      </c>
      <c r="L1256" s="6" t="inlineStr">
        <is>
          <t>Time in Lieu - August 2026 - Time in Lieu - August 2026</t>
        </is>
      </c>
      <c r="M1256" s="6" t="inlineStr">
        <is>
          <t>ONSITE</t>
        </is>
      </c>
    </row>
    <row r="1257">
      <c r="A1257" s="6" t="n">
        <v>55010</v>
      </c>
      <c r="B1257" s="6" t="n">
        <v>55010</v>
      </c>
      <c r="C1257" s="6" t="inlineStr">
        <is>
          <t>Direct Salaries - ONS</t>
        </is>
      </c>
      <c r="D1257" s="6" t="inlineStr">
        <is>
          <t>Manual Journal</t>
        </is>
      </c>
      <c r="E1257" s="37" t="n">
        <v>46265</v>
      </c>
      <c r="F1257" s="6" t="n"/>
      <c r="G1257" s="39" t="n">
        <v>303.54</v>
      </c>
      <c r="H1257" s="39" t="n">
        <v>0</v>
      </c>
      <c r="I1257" s="6" t="inlineStr">
        <is>
          <t>1530 - DTTL BNE Onsite [ONS]</t>
        </is>
      </c>
      <c r="J1257" s="6" t="n"/>
      <c r="K1257" s="6" t="inlineStr">
        <is>
          <t>#70422</t>
        </is>
      </c>
      <c r="L1257" s="6" t="inlineStr">
        <is>
          <t>Time in Lieu - August 2026 - Time in Lieu - August 2026</t>
        </is>
      </c>
      <c r="M1257" s="6" t="inlineStr">
        <is>
          <t>ONSITE</t>
        </is>
      </c>
    </row>
    <row r="1258">
      <c r="A1258" s="6" t="n">
        <v>55010</v>
      </c>
      <c r="B1258" s="6" t="n">
        <v>55010</v>
      </c>
      <c r="C1258" s="6" t="inlineStr">
        <is>
          <t>Direct Salaries - ONS</t>
        </is>
      </c>
      <c r="D1258" s="6" t="inlineStr">
        <is>
          <t>Manual Journal</t>
        </is>
      </c>
      <c r="E1258" s="37" t="n">
        <v>46265</v>
      </c>
      <c r="F1258" s="6" t="n"/>
      <c r="G1258" s="39" t="n">
        <v>239.16</v>
      </c>
      <c r="H1258" s="39" t="n">
        <v>0</v>
      </c>
      <c r="I1258" s="6" t="inlineStr">
        <is>
          <t>1862 - DTTL ADL Onsite [ONS]</t>
        </is>
      </c>
      <c r="J1258" s="6" t="n"/>
      <c r="K1258" s="6" t="inlineStr">
        <is>
          <t>#70422</t>
        </is>
      </c>
      <c r="L1258" s="6" t="inlineStr">
        <is>
          <t>Time in Lieu - August 2026 - Time in Lieu - August 2026</t>
        </is>
      </c>
      <c r="M1258" s="6" t="inlineStr">
        <is>
          <t>ONSITE</t>
        </is>
      </c>
    </row>
    <row r="1259">
      <c r="A1259" s="6" t="n">
        <v>55010</v>
      </c>
      <c r="B1259" s="6" t="n">
        <v>55010</v>
      </c>
      <c r="C1259" s="6" t="inlineStr">
        <is>
          <t>Direct Salaries - ONS</t>
        </is>
      </c>
      <c r="D1259" s="6" t="inlineStr">
        <is>
          <t>Manual Journal</t>
        </is>
      </c>
      <c r="E1259" s="37" t="n">
        <v>46265</v>
      </c>
      <c r="F1259" s="6" t="n"/>
      <c r="G1259" s="39" t="n">
        <v>289.75</v>
      </c>
      <c r="H1259" s="39" t="n">
        <v>0</v>
      </c>
      <c r="I1259" s="6" t="inlineStr">
        <is>
          <t>585 - CBA Team Leader [ONS]</t>
        </is>
      </c>
      <c r="J1259" s="6" t="n"/>
      <c r="K1259" s="6" t="inlineStr">
        <is>
          <t>#70422</t>
        </is>
      </c>
      <c r="L1259" s="6" t="inlineStr">
        <is>
          <t>Time in Lieu - August 2026 - Time in Lieu - August 2026</t>
        </is>
      </c>
      <c r="M1259" s="6" t="inlineStr">
        <is>
          <t>ONSITE</t>
        </is>
      </c>
    </row>
    <row r="1260">
      <c r="A1260" s="6" t="n">
        <v>55010</v>
      </c>
      <c r="B1260" s="6" t="n">
        <v>55010</v>
      </c>
      <c r="C1260" s="6" t="inlineStr">
        <is>
          <t>Direct Salaries - ONS</t>
        </is>
      </c>
      <c r="D1260" s="6" t="inlineStr">
        <is>
          <t>Manual Journal</t>
        </is>
      </c>
      <c r="E1260" s="37" t="n">
        <v>46265</v>
      </c>
      <c r="F1260" s="6" t="n"/>
      <c r="G1260" s="39" t="n">
        <v>27.6</v>
      </c>
      <c r="H1260" s="39" t="n">
        <v>0</v>
      </c>
      <c r="I1260" s="6" t="inlineStr">
        <is>
          <t>587 - CBA Tech TN [ONS]</t>
        </is>
      </c>
      <c r="J1260" s="6" t="n"/>
      <c r="K1260" s="6" t="inlineStr">
        <is>
          <t>#70422</t>
        </is>
      </c>
      <c r="L1260" s="6" t="inlineStr">
        <is>
          <t>Time in Lieu - August 2026 - Time in Lieu - August 2026</t>
        </is>
      </c>
      <c r="M1260" s="6" t="inlineStr">
        <is>
          <t>ONSITE</t>
        </is>
      </c>
    </row>
    <row r="1261">
      <c r="A1261" s="6" t="n">
        <v>55010</v>
      </c>
      <c r="B1261" s="6" t="n">
        <v>55010</v>
      </c>
      <c r="C1261" s="6" t="inlineStr">
        <is>
          <t>Direct Salaries - ONS</t>
        </is>
      </c>
      <c r="D1261" s="6" t="inlineStr">
        <is>
          <t>Manual Journal</t>
        </is>
      </c>
      <c r="E1261" s="37" t="n">
        <v>46265</v>
      </c>
      <c r="F1261" s="6" t="n"/>
      <c r="G1261" s="39" t="n">
        <v>13.41</v>
      </c>
      <c r="H1261" s="39" t="n">
        <v>0</v>
      </c>
      <c r="I1261" s="6" t="inlineStr">
        <is>
          <t>2849 - DTTL SYD Internal [ONS]</t>
        </is>
      </c>
      <c r="J1261" s="6" t="n"/>
      <c r="K1261" s="6" t="inlineStr">
        <is>
          <t>#70422</t>
        </is>
      </c>
      <c r="L1261" s="6" t="inlineStr">
        <is>
          <t>Time in Lieu - August 2026 - Time in Lieu - August 2026</t>
        </is>
      </c>
      <c r="M1261" s="6" t="inlineStr">
        <is>
          <t>ONSITE</t>
        </is>
      </c>
    </row>
    <row r="1262">
      <c r="A1262" s="6" t="n">
        <v>55010</v>
      </c>
      <c r="B1262" s="6" t="n">
        <v>55010</v>
      </c>
      <c r="C1262" s="6" t="inlineStr">
        <is>
          <t>Direct Salaries - ONS</t>
        </is>
      </c>
      <c r="D1262" s="6" t="inlineStr">
        <is>
          <t>Manual Journal</t>
        </is>
      </c>
      <c r="E1262" s="37" t="n">
        <v>46265</v>
      </c>
      <c r="F1262" s="6" t="n"/>
      <c r="G1262" s="39" t="n">
        <v>1324.57</v>
      </c>
      <c r="H1262" s="39" t="n">
        <v>0</v>
      </c>
      <c r="I1262" s="6" t="inlineStr">
        <is>
          <t>1400 - DTTL Mel Tech FT 2 [ONS]</t>
        </is>
      </c>
      <c r="J1262" s="6" t="n"/>
      <c r="K1262" s="6" t="inlineStr">
        <is>
          <t>#69665</t>
        </is>
      </c>
      <c r="L1262" s="6" t="inlineStr">
        <is>
          <t>Payroll Accruals Payable Aug 24-31 2026 - DTTL Mel Tech FT 2 [ONS]</t>
        </is>
      </c>
      <c r="M1262" s="6" t="inlineStr">
        <is>
          <t>ONSITE</t>
        </is>
      </c>
    </row>
    <row r="1263">
      <c r="A1263" s="6" t="n">
        <v>55010</v>
      </c>
      <c r="B1263" s="6" t="n">
        <v>55010</v>
      </c>
      <c r="C1263" s="6" t="inlineStr">
        <is>
          <t>Direct Salaries - ONS</t>
        </is>
      </c>
      <c r="D1263" s="6" t="inlineStr">
        <is>
          <t>Manual Journal</t>
        </is>
      </c>
      <c r="E1263" s="37" t="n">
        <v>46265</v>
      </c>
      <c r="F1263" s="6" t="n"/>
      <c r="G1263" s="39" t="n">
        <v>1037.58</v>
      </c>
      <c r="H1263" s="39" t="n">
        <v>0</v>
      </c>
      <c r="I1263" s="6" t="inlineStr">
        <is>
          <t>2402 - DTTL SYD FT Tech 1 [ONS]</t>
        </is>
      </c>
      <c r="J1263" s="6" t="n"/>
      <c r="K1263" s="6" t="inlineStr">
        <is>
          <t>#69665</t>
        </is>
      </c>
      <c r="L1263" s="6" t="inlineStr">
        <is>
          <t>Payroll Accruals Payable Aug 24-31 2026 - DTTL SYD FT Tech 1 [ONS]</t>
        </is>
      </c>
      <c r="M1263" s="6" t="inlineStr">
        <is>
          <t>ONSITE</t>
        </is>
      </c>
    </row>
    <row r="1264">
      <c r="A1264" s="6" t="n">
        <v>55010</v>
      </c>
      <c r="B1264" s="6" t="n">
        <v>55010</v>
      </c>
      <c r="C1264" s="6" t="inlineStr">
        <is>
          <t>Direct Salaries - ONS</t>
        </is>
      </c>
      <c r="D1264" s="6" t="inlineStr">
        <is>
          <t>Manual Journal</t>
        </is>
      </c>
      <c r="E1264" s="37" t="n">
        <v>46265</v>
      </c>
      <c r="F1264" s="6" t="n"/>
      <c r="G1264" s="39" t="n">
        <v>41.39</v>
      </c>
      <c r="H1264" s="39" t="n">
        <v>0</v>
      </c>
      <c r="I1264" s="6" t="inlineStr">
        <is>
          <t>2026021101 - AusPayNet Quarterly AV Support &amp; Maintenance 2026 [ONS]</t>
        </is>
      </c>
      <c r="J1264" s="6" t="n"/>
      <c r="K1264" s="6" t="inlineStr">
        <is>
          <t>#69665</t>
        </is>
      </c>
      <c r="L1264" s="6" t="inlineStr">
        <is>
          <t>Payroll Accruals Payable Aug 24-31 2026 - AusPayNet Quarterly AV Support &amp; Maintenance 2026 [ONS]</t>
        </is>
      </c>
      <c r="M1264" s="6" t="inlineStr">
        <is>
          <t>ONSITE</t>
        </is>
      </c>
    </row>
    <row r="1265">
      <c r="A1265" s="6" t="n">
        <v>55010</v>
      </c>
      <c r="B1265" s="6" t="n">
        <v>55010</v>
      </c>
      <c r="C1265" s="6" t="inlineStr">
        <is>
          <t>Direct Salaries - ONS</t>
        </is>
      </c>
      <c r="D1265" s="6" t="inlineStr">
        <is>
          <t>Manual Journal</t>
        </is>
      </c>
      <c r="E1265" s="37" t="n">
        <v>46265</v>
      </c>
      <c r="F1265" s="6" t="n"/>
      <c r="G1265" s="39" t="n">
        <v>1526.93</v>
      </c>
      <c r="H1265" s="39" t="n">
        <v>0</v>
      </c>
      <c r="I1265" s="6" t="inlineStr">
        <is>
          <t>724 - DTTL SYD NTSL [ONS]</t>
        </is>
      </c>
      <c r="J1265" s="6" t="n"/>
      <c r="K1265" s="6" t="inlineStr">
        <is>
          <t>#69665</t>
        </is>
      </c>
      <c r="L1265" s="6" t="inlineStr">
        <is>
          <t>Payroll Accruals Payable Aug 24-31 2026 - DTTL SYD NTSL [ONS]</t>
        </is>
      </c>
      <c r="M1265" s="6" t="inlineStr">
        <is>
          <t>ONSITE</t>
        </is>
      </c>
    </row>
    <row r="1266">
      <c r="A1266" s="6" t="n">
        <v>55010</v>
      </c>
      <c r="B1266" s="6" t="n">
        <v>55010</v>
      </c>
      <c r="C1266" s="6" t="inlineStr">
        <is>
          <t>Direct Salaries - ONS</t>
        </is>
      </c>
      <c r="D1266" s="6" t="inlineStr">
        <is>
          <t>Manual Journal</t>
        </is>
      </c>
      <c r="E1266" s="37" t="n">
        <v>46265</v>
      </c>
      <c r="F1266" s="6" t="n"/>
      <c r="G1266" s="39" t="n">
        <v>1059.66</v>
      </c>
      <c r="H1266" s="39" t="n">
        <v>0</v>
      </c>
      <c r="I1266" s="6" t="inlineStr">
        <is>
          <t>725 - DTTL Mel Tech FT 1 [ONS]</t>
        </is>
      </c>
      <c r="J1266" s="6" t="n"/>
      <c r="K1266" s="6" t="inlineStr">
        <is>
          <t>#69665</t>
        </is>
      </c>
      <c r="L1266" s="6" t="inlineStr">
        <is>
          <t>Payroll Accruals Payable Aug 24-31 2026 - DTTL Mel Tech FT 1 [ONS]</t>
        </is>
      </c>
      <c r="M1266" s="6" t="inlineStr">
        <is>
          <t>ONSITE</t>
        </is>
      </c>
    </row>
    <row r="1267">
      <c r="A1267" s="6" t="n">
        <v>55010</v>
      </c>
      <c r="B1267" s="6" t="n">
        <v>55010</v>
      </c>
      <c r="C1267" s="6" t="inlineStr">
        <is>
          <t>Direct Salaries - ONS</t>
        </is>
      </c>
      <c r="D1267" s="6" t="inlineStr">
        <is>
          <t>Manual Journal</t>
        </is>
      </c>
      <c r="E1267" s="37" t="n">
        <v>46265</v>
      </c>
      <c r="F1267" s="6" t="n"/>
      <c r="G1267" s="39" t="n">
        <v>1177.4</v>
      </c>
      <c r="H1267" s="39" t="n">
        <v>0</v>
      </c>
      <c r="I1267" s="6" t="inlineStr">
        <is>
          <t>732 - Bank West Contract [ONS]</t>
        </is>
      </c>
      <c r="J1267" s="6" t="n"/>
      <c r="K1267" s="6" t="inlineStr">
        <is>
          <t>#69665</t>
        </is>
      </c>
      <c r="L1267" s="6" t="inlineStr">
        <is>
          <t>Payroll Accruals Payable Aug 24-31 2026 - Bank West Contract [ONS]</t>
        </is>
      </c>
      <c r="M1267" s="6" t="inlineStr">
        <is>
          <t>ONSITE</t>
        </is>
      </c>
    </row>
    <row r="1268">
      <c r="A1268" s="6" t="n">
        <v>55010</v>
      </c>
      <c r="B1268" s="6" t="n">
        <v>55010</v>
      </c>
      <c r="C1268" s="6" t="inlineStr">
        <is>
          <t>Direct Salaries - ONS</t>
        </is>
      </c>
      <c r="D1268" s="6" t="inlineStr">
        <is>
          <t>Manual Journal</t>
        </is>
      </c>
      <c r="E1268" s="37" t="n">
        <v>46265</v>
      </c>
      <c r="F1268" s="6" t="n"/>
      <c r="G1268" s="39" t="n">
        <v>398.98</v>
      </c>
      <c r="H1268" s="39" t="n">
        <v>0</v>
      </c>
      <c r="I1268" s="6" t="inlineStr">
        <is>
          <t>26022301 - Aware Super AV Maintenance [ONS]</t>
        </is>
      </c>
      <c r="J1268" s="6" t="n"/>
      <c r="K1268" s="6" t="inlineStr">
        <is>
          <t>#69665</t>
        </is>
      </c>
      <c r="L1268" s="6" t="inlineStr">
        <is>
          <t>Payroll Accruals Payable Aug 24-31 2026 - Aware Super AV Maintenance [ONS]</t>
        </is>
      </c>
      <c r="M1268" s="6" t="inlineStr">
        <is>
          <t>ONSITE</t>
        </is>
      </c>
    </row>
    <row r="1269">
      <c r="A1269" s="6" t="n">
        <v>55010</v>
      </c>
      <c r="B1269" s="6" t="n">
        <v>55010</v>
      </c>
      <c r="C1269" s="6" t="inlineStr">
        <is>
          <t>Direct Salaries - ONS</t>
        </is>
      </c>
      <c r="D1269" s="6" t="inlineStr">
        <is>
          <t>Manual Journal</t>
        </is>
      </c>
      <c r="E1269" s="37" t="n">
        <v>46265</v>
      </c>
      <c r="F1269" s="6" t="n"/>
      <c r="G1269" s="39" t="n">
        <v>953.6900000000001</v>
      </c>
      <c r="H1269" s="39" t="n">
        <v>0</v>
      </c>
      <c r="I1269" s="6" t="inlineStr">
        <is>
          <t>1530 - DTTL BNE Onsite [ONS]</t>
        </is>
      </c>
      <c r="J1269" s="6" t="n"/>
      <c r="K1269" s="6" t="inlineStr">
        <is>
          <t>#69665</t>
        </is>
      </c>
      <c r="L1269" s="6" t="inlineStr">
        <is>
          <t>Payroll Accruals Payable Aug 24-31 2026 - DTTL BNE Onsite [ONS]</t>
        </is>
      </c>
      <c r="M1269" s="6" t="inlineStr">
        <is>
          <t>ONSITE</t>
        </is>
      </c>
    </row>
    <row r="1270">
      <c r="A1270" s="6" t="n">
        <v>55010</v>
      </c>
      <c r="B1270" s="6" t="n">
        <v>55010</v>
      </c>
      <c r="C1270" s="6" t="inlineStr">
        <is>
          <t>Direct Salaries - ONS</t>
        </is>
      </c>
      <c r="D1270" s="6" t="inlineStr">
        <is>
          <t>Manual Journal</t>
        </is>
      </c>
      <c r="E1270" s="37" t="n">
        <v>46265</v>
      </c>
      <c r="F1270" s="6" t="n"/>
      <c r="G1270" s="39" t="n">
        <v>1155.32</v>
      </c>
      <c r="H1270" s="39" t="n">
        <v>0</v>
      </c>
      <c r="I1270" s="6" t="inlineStr">
        <is>
          <t>2880 - Ricoh - QANTAS [ONS]</t>
        </is>
      </c>
      <c r="J1270" s="6" t="n"/>
      <c r="K1270" s="6" t="inlineStr">
        <is>
          <t>#69665</t>
        </is>
      </c>
      <c r="L1270" s="6" t="inlineStr">
        <is>
          <t>Payroll Accruals Payable Aug 24-31 2026 - Ricoh - QANTAS [ONS]</t>
        </is>
      </c>
      <c r="M1270" s="6" t="inlineStr">
        <is>
          <t>ONSITE</t>
        </is>
      </c>
    </row>
    <row r="1271">
      <c r="A1271" s="6" t="n">
        <v>55010</v>
      </c>
      <c r="B1271" s="6" t="n">
        <v>55010</v>
      </c>
      <c r="C1271" s="6" t="inlineStr">
        <is>
          <t>Direct Salaries - ONS</t>
        </is>
      </c>
      <c r="D1271" s="6" t="inlineStr">
        <is>
          <t>Manual Journal</t>
        </is>
      </c>
      <c r="E1271" s="37" t="n">
        <v>46265</v>
      </c>
      <c r="F1271" s="6" t="n"/>
      <c r="G1271" s="39" t="n">
        <v>431.4</v>
      </c>
      <c r="H1271" s="39" t="n">
        <v>0</v>
      </c>
      <c r="I1271" s="6" t="inlineStr">
        <is>
          <t>2849 - DTTL SYD Internal [ONS]</t>
        </is>
      </c>
      <c r="J1271" s="6" t="n"/>
      <c r="K1271" s="6" t="inlineStr">
        <is>
          <t>#69665</t>
        </is>
      </c>
      <c r="L1271" s="6" t="inlineStr">
        <is>
          <t>Payroll Accruals Payable Aug 24-31 2026 - DTTL SYD Internal [ONS]</t>
        </is>
      </c>
      <c r="M1271" s="6" t="inlineStr">
        <is>
          <t>ONSITE</t>
        </is>
      </c>
    </row>
    <row r="1272">
      <c r="A1272" s="6" t="n">
        <v>55010</v>
      </c>
      <c r="B1272" s="6" t="n">
        <v>55010</v>
      </c>
      <c r="C1272" s="6" t="inlineStr">
        <is>
          <t>Direct Salaries - ONS</t>
        </is>
      </c>
      <c r="D1272" s="6" t="inlineStr">
        <is>
          <t>Manual Journal</t>
        </is>
      </c>
      <c r="E1272" s="37" t="n">
        <v>46265</v>
      </c>
      <c r="F1272" s="6" t="n"/>
      <c r="G1272" s="39" t="n">
        <v>1147.96</v>
      </c>
      <c r="H1272" s="39" t="n">
        <v>0</v>
      </c>
      <c r="I1272" s="6" t="inlineStr">
        <is>
          <t>1862 - DTTL ADL Onsite [ONS]</t>
        </is>
      </c>
      <c r="J1272" s="6" t="n"/>
      <c r="K1272" s="6" t="inlineStr">
        <is>
          <t>#69665</t>
        </is>
      </c>
      <c r="L1272" s="6" t="inlineStr">
        <is>
          <t>Payroll Accruals Payable Aug 24-31 2026 - DTTL ADL Onsite [ONS]</t>
        </is>
      </c>
      <c r="M1272" s="6" t="inlineStr">
        <is>
          <t>ONSITE</t>
        </is>
      </c>
    </row>
    <row r="1273">
      <c r="A1273" s="6" t="n">
        <v>55010</v>
      </c>
      <c r="B1273" s="6" t="n">
        <v>55010</v>
      </c>
      <c r="C1273" s="6" t="inlineStr">
        <is>
          <t>Direct Salaries - ONS</t>
        </is>
      </c>
      <c r="D1273" s="6" t="inlineStr">
        <is>
          <t>Manual Journal</t>
        </is>
      </c>
      <c r="E1273" s="37" t="n">
        <v>46265</v>
      </c>
      <c r="F1273" s="6" t="n"/>
      <c r="G1273" s="39" t="n">
        <v>1221.54</v>
      </c>
      <c r="H1273" s="39" t="n">
        <v>0</v>
      </c>
      <c r="I1273" s="6" t="inlineStr">
        <is>
          <t>586 - CBA Tech NP [ONS]</t>
        </is>
      </c>
      <c r="J1273" s="6" t="n"/>
      <c r="K1273" s="6" t="inlineStr">
        <is>
          <t>#69665</t>
        </is>
      </c>
      <c r="L1273" s="6" t="inlineStr">
        <is>
          <t>Payroll Accruals Payable Aug 24-31 2026 - CBA Tech NP [ONS]</t>
        </is>
      </c>
      <c r="M1273" s="6" t="inlineStr">
        <is>
          <t>ONSITE</t>
        </is>
      </c>
    </row>
    <row r="1274">
      <c r="A1274" s="6" t="n">
        <v>55010</v>
      </c>
      <c r="B1274" s="6" t="n">
        <v>55010</v>
      </c>
      <c r="C1274" s="6" t="inlineStr">
        <is>
          <t>Direct Salaries - ONS</t>
        </is>
      </c>
      <c r="D1274" s="6" t="inlineStr">
        <is>
          <t>Manual Journal</t>
        </is>
      </c>
      <c r="E1274" s="37" t="n">
        <v>46265</v>
      </c>
      <c r="F1274" s="6" t="n"/>
      <c r="G1274" s="39" t="n">
        <v>1089.09</v>
      </c>
      <c r="H1274" s="39" t="n">
        <v>0</v>
      </c>
      <c r="I1274" s="6" t="inlineStr">
        <is>
          <t>1401 - DTTL SYD FT Tech 2 [ONS]</t>
        </is>
      </c>
      <c r="J1274" s="6" t="n"/>
      <c r="K1274" s="6" t="inlineStr">
        <is>
          <t>#69665</t>
        </is>
      </c>
      <c r="L1274" s="6" t="inlineStr">
        <is>
          <t>Payroll Accruals Payable Aug 24-31 2026 - DTTL SYD FT Tech 2 [ONS]</t>
        </is>
      </c>
      <c r="M1274" s="6" t="inlineStr">
        <is>
          <t>ONSITE</t>
        </is>
      </c>
    </row>
    <row r="1275">
      <c r="A1275" s="6" t="n">
        <v>55010</v>
      </c>
      <c r="B1275" s="6" t="n">
        <v>55010</v>
      </c>
      <c r="C1275" s="6" t="inlineStr">
        <is>
          <t>Direct Salaries - ONS</t>
        </is>
      </c>
      <c r="D1275" s="6" t="inlineStr">
        <is>
          <t>Manual Journal</t>
        </is>
      </c>
      <c r="E1275" s="37" t="n">
        <v>46265</v>
      </c>
      <c r="F1275" s="6" t="n"/>
      <c r="G1275" s="39" t="n">
        <v>450</v>
      </c>
      <c r="H1275" s="39" t="n">
        <v>0</v>
      </c>
      <c r="I1275" s="6" t="inlineStr">
        <is>
          <t>1144 - Bankwest PER Half Tech [ONS]</t>
        </is>
      </c>
      <c r="J1275" s="6" t="n"/>
      <c r="K1275" s="6" t="inlineStr">
        <is>
          <t>#69665</t>
        </is>
      </c>
      <c r="L1275" s="6" t="inlineStr">
        <is>
          <t>Payroll Accruals Payable Aug 24-31 2026 - Bankwest PER Half Tech [ONS]</t>
        </is>
      </c>
      <c r="M1275" s="6" t="inlineStr">
        <is>
          <t>ONSITE</t>
        </is>
      </c>
    </row>
    <row r="1276">
      <c r="A1276" s="6" t="n">
        <v>55010</v>
      </c>
      <c r="B1276" s="6" t="n">
        <v>55010</v>
      </c>
      <c r="C1276" s="6" t="inlineStr">
        <is>
          <t>Direct Salaries - ONS</t>
        </is>
      </c>
      <c r="D1276" s="6" t="inlineStr">
        <is>
          <t>Manual Journal</t>
        </is>
      </c>
      <c r="E1276" s="37" t="n">
        <v>46265</v>
      </c>
      <c r="F1276" s="6" t="n"/>
      <c r="G1276" s="39" t="n">
        <v>1059.66</v>
      </c>
      <c r="H1276" s="39" t="n">
        <v>0</v>
      </c>
      <c r="I1276" s="6" t="inlineStr">
        <is>
          <t>587 - CBA Tech TN [ONS]</t>
        </is>
      </c>
      <c r="J1276" s="6" t="n"/>
      <c r="K1276" s="6" t="inlineStr">
        <is>
          <t>#69665</t>
        </is>
      </c>
      <c r="L1276" s="6" t="inlineStr">
        <is>
          <t>Payroll Accruals Payable Aug 24-31 2026 - CBA Tech TN [ONS]</t>
        </is>
      </c>
      <c r="M1276" s="6" t="inlineStr">
        <is>
          <t>ONSITE</t>
        </is>
      </c>
    </row>
    <row r="1277">
      <c r="A1277" s="6" t="n">
        <v>55010</v>
      </c>
      <c r="B1277" s="6" t="n">
        <v>55010</v>
      </c>
      <c r="C1277" s="6" t="inlineStr">
        <is>
          <t>Direct Salaries - ONS</t>
        </is>
      </c>
      <c r="D1277" s="6" t="inlineStr">
        <is>
          <t>Manual Journal</t>
        </is>
      </c>
      <c r="E1277" s="37" t="n">
        <v>46265</v>
      </c>
      <c r="F1277" s="6" t="n"/>
      <c r="G1277" s="39" t="n">
        <v>986.8</v>
      </c>
      <c r="H1277" s="39" t="n">
        <v>0</v>
      </c>
      <c r="I1277" s="6" t="inlineStr">
        <is>
          <t>1350 - CBA Brisbane ONS [ONS]</t>
        </is>
      </c>
      <c r="J1277" s="6" t="n"/>
      <c r="K1277" s="6" t="inlineStr">
        <is>
          <t>#69665</t>
        </is>
      </c>
      <c r="L1277" s="6" t="inlineStr">
        <is>
          <t>Payroll Accruals Payable Aug 24-31 2026 - CBA Brisbane ONS [ONS]</t>
        </is>
      </c>
      <c r="M1277" s="6" t="inlineStr">
        <is>
          <t>ONSITE</t>
        </is>
      </c>
    </row>
    <row r="1278">
      <c r="A1278" s="6" t="n">
        <v>55010</v>
      </c>
      <c r="B1278" s="6" t="n">
        <v>55010</v>
      </c>
      <c r="C1278" s="6" t="inlineStr">
        <is>
          <t>Direct Salaries - ONS</t>
        </is>
      </c>
      <c r="D1278" s="6" t="inlineStr">
        <is>
          <t>Manual Journal</t>
        </is>
      </c>
      <c r="E1278" s="37" t="n">
        <v>46265</v>
      </c>
      <c r="F1278" s="6" t="n"/>
      <c r="G1278" s="39" t="n">
        <v>1477.72</v>
      </c>
      <c r="H1278" s="39" t="n">
        <v>0</v>
      </c>
      <c r="I1278" s="6" t="inlineStr">
        <is>
          <t>585 - CBA Team Leader [ONS]</t>
        </is>
      </c>
      <c r="J1278" s="6" t="n"/>
      <c r="K1278" s="6" t="inlineStr">
        <is>
          <t>#69665</t>
        </is>
      </c>
      <c r="L1278" s="6" t="inlineStr">
        <is>
          <t>Payroll Accruals Payable Aug 24-31 2026 - CBA Team Leader [ONS]</t>
        </is>
      </c>
      <c r="M1278" s="6" t="inlineStr">
        <is>
          <t>ONSITE</t>
        </is>
      </c>
    </row>
    <row r="1279">
      <c r="A1279" s="6" t="n">
        <v>55015</v>
      </c>
      <c r="B1279" s="6" t="n">
        <v>55015</v>
      </c>
      <c r="C1279" s="6" t="inlineStr">
        <is>
          <t>Direct Salaries - PRD</t>
        </is>
      </c>
      <c r="D1279" s="6" t="inlineStr">
        <is>
          <t>Manual Journal</t>
        </is>
      </c>
      <c r="E1279" s="37" t="n">
        <v>46204</v>
      </c>
      <c r="F1279" s="6" t="n"/>
      <c r="G1279" s="39" t="n">
        <v>0</v>
      </c>
      <c r="H1279" s="39" t="n">
        <v>50.74</v>
      </c>
      <c r="I1279" s="6" t="inlineStr">
        <is>
          <t>2506208 - CBA AGM 2026 [PRD]</t>
        </is>
      </c>
      <c r="J1279" s="6" t="n"/>
      <c r="K1279" s="6" t="inlineStr">
        <is>
          <t>#67972</t>
        </is>
      </c>
      <c r="L1279" s="6" t="inlineStr">
        <is>
          <t>Reversal: Payroll Accruals Payable Jun 29-30 2026 - CBA AGM 2026 [PRD]</t>
        </is>
      </c>
      <c r="M1279" s="6" t="inlineStr">
        <is>
          <t>PRODUCTION</t>
        </is>
      </c>
    </row>
    <row r="1280">
      <c r="A1280" s="6" t="n">
        <v>55015</v>
      </c>
      <c r="B1280" s="6" t="n">
        <v>55015</v>
      </c>
      <c r="C1280" s="6" t="inlineStr">
        <is>
          <t>Direct Salaries - PRD</t>
        </is>
      </c>
      <c r="D1280" s="6" t="inlineStr">
        <is>
          <t>Manual Journal</t>
        </is>
      </c>
      <c r="E1280" s="37" t="n">
        <v>46204</v>
      </c>
      <c r="F1280" s="6" t="n"/>
      <c r="G1280" s="39" t="n">
        <v>6.25</v>
      </c>
      <c r="H1280" s="39" t="n">
        <v>0</v>
      </c>
      <c r="I1280" s="6" t="inlineStr">
        <is>
          <t>25063005 - APA Colleag T/H PER MAY26[PRD]</t>
        </is>
      </c>
      <c r="J1280" s="6" t="n"/>
      <c r="K1280" s="6" t="inlineStr">
        <is>
          <t>#67972</t>
        </is>
      </c>
      <c r="L1280" s="6" t="inlineStr">
        <is>
          <t>Reversal: Payroll Accruals Payable Jun 29-30 2026 - APA Colleag T/H PER MAY26[PRD]</t>
        </is>
      </c>
      <c r="M1280" s="6" t="inlineStr">
        <is>
          <t>PRODUCTION</t>
        </is>
      </c>
    </row>
    <row r="1281">
      <c r="A1281" s="6" t="n">
        <v>55015</v>
      </c>
      <c r="B1281" s="6" t="n">
        <v>55015</v>
      </c>
      <c r="C1281" s="6" t="inlineStr">
        <is>
          <t>Direct Salaries - PRD</t>
        </is>
      </c>
      <c r="D1281" s="6" t="inlineStr">
        <is>
          <t>Manual Journal</t>
        </is>
      </c>
      <c r="E1281" s="37" t="n">
        <v>46204</v>
      </c>
      <c r="F1281" s="6" t="n"/>
      <c r="G1281" s="39" t="n">
        <v>7.44</v>
      </c>
      <c r="H1281" s="39" t="n">
        <v>0</v>
      </c>
      <c r="I1281" s="6" t="inlineStr">
        <is>
          <t>26011409 - ASX Investor Days Sydney &amp; Melbourne 2026 [PRD]</t>
        </is>
      </c>
      <c r="J1281" s="6" t="n"/>
      <c r="K1281" s="6" t="inlineStr">
        <is>
          <t>#67972</t>
        </is>
      </c>
      <c r="L1281" s="6" t="inlineStr">
        <is>
          <t>Reversal: Payroll Accruals Payable Jun 29-30 2026 - ASX Investor Days Sydney &amp; Melbourne 2026 [PRD]</t>
        </is>
      </c>
      <c r="M1281" s="6" t="inlineStr">
        <is>
          <t>PRODUCTION</t>
        </is>
      </c>
    </row>
    <row r="1282">
      <c r="A1282" s="6" t="n">
        <v>55015</v>
      </c>
      <c r="B1282" s="6" t="n">
        <v>55015</v>
      </c>
      <c r="C1282" s="6" t="inlineStr">
        <is>
          <t>Direct Salaries - PRD</t>
        </is>
      </c>
      <c r="D1282" s="6" t="inlineStr">
        <is>
          <t>Manual Journal</t>
        </is>
      </c>
      <c r="E1282" s="37" t="n">
        <v>46204</v>
      </c>
      <c r="F1282" s="6" t="n"/>
      <c r="G1282" s="39" t="n">
        <v>0</v>
      </c>
      <c r="H1282" s="39" t="n">
        <v>107.13</v>
      </c>
      <c r="I1282" s="6" t="inlineStr">
        <is>
          <t>26061202 - CBA AGM 2027 [PRD]</t>
        </is>
      </c>
      <c r="J1282" s="6" t="n"/>
      <c r="K1282" s="6" t="inlineStr">
        <is>
          <t>#67972</t>
        </is>
      </c>
      <c r="L1282" s="6" t="inlineStr">
        <is>
          <t>Reversal: Payroll Accruals Payable Jun 29-30 2026 - CBA AGM 2027 [PRD]</t>
        </is>
      </c>
      <c r="M1282" s="6" t="inlineStr">
        <is>
          <t>PRODUCTION</t>
        </is>
      </c>
    </row>
    <row r="1283">
      <c r="A1283" s="6" t="n">
        <v>55015</v>
      </c>
      <c r="B1283" s="6" t="n">
        <v>55015</v>
      </c>
      <c r="C1283" s="6" t="inlineStr">
        <is>
          <t>Direct Salaries - PRD</t>
        </is>
      </c>
      <c r="D1283" s="6" t="inlineStr">
        <is>
          <t>Manual Journal</t>
        </is>
      </c>
      <c r="E1283" s="37" t="n">
        <v>46204</v>
      </c>
      <c r="F1283" s="6" t="n"/>
      <c r="G1283" s="39" t="n">
        <v>0</v>
      </c>
      <c r="H1283" s="39" t="n">
        <v>220.76</v>
      </c>
      <c r="I1283" s="6" t="inlineStr">
        <is>
          <t>2604205 - Chorus Call - Qube Scheme Meeting - 16.6.26 [PRD]</t>
        </is>
      </c>
      <c r="J1283" s="6" t="n"/>
      <c r="K1283" s="6" t="inlineStr">
        <is>
          <t>#67972</t>
        </is>
      </c>
      <c r="L1283" s="6" t="inlineStr">
        <is>
          <t>Reversal: Payroll Accruals Payable Jun 29-30 2026 - Chorus Call - Qube Scheme Meeting - 16.6.26 [PRD]</t>
        </is>
      </c>
      <c r="M1283" s="6" t="inlineStr">
        <is>
          <t>PRODUCTION</t>
        </is>
      </c>
    </row>
    <row r="1284">
      <c r="A1284" s="6" t="n">
        <v>55015</v>
      </c>
      <c r="B1284" s="6" t="n">
        <v>55015</v>
      </c>
      <c r="C1284" s="6" t="inlineStr">
        <is>
          <t>Direct Salaries - PRD</t>
        </is>
      </c>
      <c r="D1284" s="6" t="inlineStr">
        <is>
          <t>Manual Journal</t>
        </is>
      </c>
      <c r="E1284" s="37" t="n">
        <v>46204</v>
      </c>
      <c r="F1284" s="6" t="n"/>
      <c r="G1284" s="39" t="n">
        <v>0</v>
      </c>
      <c r="H1284" s="39" t="n">
        <v>19.62</v>
      </c>
      <c r="I1284" s="6" t="inlineStr">
        <is>
          <t>26061002 - Optiver - Fireside Event Support - 18.6.26 [PRD]</t>
        </is>
      </c>
      <c r="J1284" s="6" t="n"/>
      <c r="K1284" s="6" t="inlineStr">
        <is>
          <t>#67972</t>
        </is>
      </c>
      <c r="L1284" s="6" t="inlineStr">
        <is>
          <t>Reversal: Payroll Accruals Payable Jun 29-30 2026 - Optiver - Fireside Event Support - 18.6.26 [PRD]</t>
        </is>
      </c>
      <c r="M1284" s="6" t="inlineStr">
        <is>
          <t>PRODUCTION</t>
        </is>
      </c>
    </row>
    <row r="1285">
      <c r="A1285" s="6" t="n">
        <v>55015</v>
      </c>
      <c r="B1285" s="6" t="n">
        <v>55015</v>
      </c>
      <c r="C1285" s="6" t="inlineStr">
        <is>
          <t>Direct Salaries - PRD</t>
        </is>
      </c>
      <c r="D1285" s="6" t="inlineStr">
        <is>
          <t>Manual Journal</t>
        </is>
      </c>
      <c r="E1285" s="37" t="n">
        <v>46204</v>
      </c>
      <c r="F1285" s="6" t="n"/>
      <c r="G1285" s="39" t="n">
        <v>0</v>
      </c>
      <c r="H1285" s="39" t="n">
        <v>19.62</v>
      </c>
      <c r="I1285" s="6" t="inlineStr">
        <is>
          <t>2606905 - Dimensional - Audio Tech Support - 22.6.26 [PRD]</t>
        </is>
      </c>
      <c r="J1285" s="6" t="n"/>
      <c r="K1285" s="6" t="inlineStr">
        <is>
          <t>#67972</t>
        </is>
      </c>
      <c r="L1285" s="6" t="inlineStr">
        <is>
          <t>Reversal: Payroll Accruals Payable Jun 29-30 2026 - Dimensional - Audio Tech Support - 22.6.26 [PRD]</t>
        </is>
      </c>
      <c r="M1285" s="6" t="inlineStr">
        <is>
          <t>PRODUCTION</t>
        </is>
      </c>
    </row>
    <row r="1286">
      <c r="A1286" s="6" t="n">
        <v>55015</v>
      </c>
      <c r="B1286" s="6" t="n">
        <v>55015</v>
      </c>
      <c r="C1286" s="6" t="inlineStr">
        <is>
          <t>Direct Salaries - PRD</t>
        </is>
      </c>
      <c r="D1286" s="6" t="inlineStr">
        <is>
          <t>Manual Journal</t>
        </is>
      </c>
      <c r="E1286" s="37" t="n">
        <v>46204</v>
      </c>
      <c r="F1286" s="6" t="n"/>
      <c r="G1286" s="39" t="n">
        <v>0</v>
      </c>
      <c r="H1286" s="39" t="n">
        <v>216.84</v>
      </c>
      <c r="I1286" s="6" t="inlineStr">
        <is>
          <t>2604206 - Ventia - June CEO Town Hall - 25.6.26 [PRD]</t>
        </is>
      </c>
      <c r="J1286" s="6" t="n"/>
      <c r="K1286" s="6" t="inlineStr">
        <is>
          <t>#67972</t>
        </is>
      </c>
      <c r="L1286" s="6" t="inlineStr">
        <is>
          <t>Reversal: Payroll Accruals Payable Jun 29-30 2026 - Ventia - June CEO Town Hall - 25.6.26 [PRD]</t>
        </is>
      </c>
      <c r="M1286" s="6" t="inlineStr">
        <is>
          <t>PRODUCTION</t>
        </is>
      </c>
    </row>
    <row r="1287">
      <c r="A1287" s="6" t="n">
        <v>55015</v>
      </c>
      <c r="B1287" s="6" t="n">
        <v>55015</v>
      </c>
      <c r="C1287" s="6" t="inlineStr">
        <is>
          <t>Direct Salaries - PRD</t>
        </is>
      </c>
      <c r="D1287" s="6" t="inlineStr">
        <is>
          <t>Manual Journal</t>
        </is>
      </c>
      <c r="E1287" s="37" t="n">
        <v>46204</v>
      </c>
      <c r="F1287" s="6" t="n"/>
      <c r="G1287" s="39" t="n">
        <v>0</v>
      </c>
      <c r="H1287" s="39" t="n">
        <v>13.65</v>
      </c>
      <c r="I1287" s="6" t="inlineStr">
        <is>
          <t>26062601 - Ventia - XELT Event - 29.6.26 [PRD]</t>
        </is>
      </c>
      <c r="J1287" s="6" t="n"/>
      <c r="K1287" s="6" t="inlineStr">
        <is>
          <t>#67972</t>
        </is>
      </c>
      <c r="L1287" s="6" t="inlineStr">
        <is>
          <t>Reversal: Payroll Accruals Payable Jun 29-30 2026 - Ventia - XELT Event - 29.6.26 [PRD]</t>
        </is>
      </c>
      <c r="M1287" s="6" t="inlineStr">
        <is>
          <t>PRODUCTION</t>
        </is>
      </c>
    </row>
    <row r="1288">
      <c r="A1288" s="6" t="n">
        <v>55015</v>
      </c>
      <c r="B1288" s="6" t="n">
        <v>55015</v>
      </c>
      <c r="C1288" s="6" t="inlineStr">
        <is>
          <t>Direct Salaries - PRD</t>
        </is>
      </c>
      <c r="D1288" s="6" t="inlineStr">
        <is>
          <t>Manual Journal</t>
        </is>
      </c>
      <c r="E1288" s="37" t="n">
        <v>46204</v>
      </c>
      <c r="F1288" s="6" t="n"/>
      <c r="G1288" s="39" t="n">
        <v>0</v>
      </c>
      <c r="H1288" s="39" t="n">
        <v>36.49</v>
      </c>
      <c r="I1288" s="6" t="inlineStr">
        <is>
          <t>2605402 - AGL FYR - Employee Town Hall - 12.8.26 [PRD]</t>
        </is>
      </c>
      <c r="J1288" s="6" t="n"/>
      <c r="K1288" s="6" t="inlineStr">
        <is>
          <t>#67972</t>
        </is>
      </c>
      <c r="L1288" s="6" t="inlineStr">
        <is>
          <t>Reversal: Payroll Accruals Payable Jun 29-30 2026 - AGL FYR - Employee Town Hall [PRD]</t>
        </is>
      </c>
      <c r="M1288" s="6" t="inlineStr">
        <is>
          <t>PRODUCTION</t>
        </is>
      </c>
    </row>
    <row r="1289">
      <c r="A1289" s="6" t="n">
        <v>55015</v>
      </c>
      <c r="B1289" s="6" t="n">
        <v>55015</v>
      </c>
      <c r="C1289" s="6" t="inlineStr">
        <is>
          <t>Direct Salaries - PRD</t>
        </is>
      </c>
      <c r="D1289" s="6" t="inlineStr">
        <is>
          <t>Manual Journal</t>
        </is>
      </c>
      <c r="E1289" s="37" t="n">
        <v>46204</v>
      </c>
      <c r="F1289" s="6" t="n"/>
      <c r="G1289" s="39" t="n">
        <v>0</v>
      </c>
      <c r="H1289" s="39" t="n">
        <v>22.02</v>
      </c>
      <c r="I1289" s="6" t="inlineStr">
        <is>
          <t>26061105 - CBA - FYR 2026 - 12.8.26 [PRD]</t>
        </is>
      </c>
      <c r="J1289" s="6" t="n"/>
      <c r="K1289" s="6" t="inlineStr">
        <is>
          <t>#67972</t>
        </is>
      </c>
      <c r="L1289" s="6" t="inlineStr">
        <is>
          <t>Reversal: Payroll Accruals Payable Jun 29-30 2026 - CBA - FYR 2026 - 12.8.26 [PRD]</t>
        </is>
      </c>
      <c r="M1289" s="6" t="inlineStr">
        <is>
          <t>PRODUCTION</t>
        </is>
      </c>
    </row>
    <row r="1290">
      <c r="A1290" s="6" t="n">
        <v>55015</v>
      </c>
      <c r="B1290" s="6" t="n">
        <v>55015</v>
      </c>
      <c r="C1290" s="6" t="inlineStr">
        <is>
          <t>Direct Salaries - PRD</t>
        </is>
      </c>
      <c r="D1290" s="6" t="inlineStr">
        <is>
          <t>Manual Journal</t>
        </is>
      </c>
      <c r="E1290" s="37" t="n">
        <v>46204</v>
      </c>
      <c r="F1290" s="6" t="n"/>
      <c r="G1290" s="39" t="n">
        <v>0</v>
      </c>
      <c r="H1290" s="39" t="n">
        <v>7.14</v>
      </c>
      <c r="I1290" s="6" t="inlineStr">
        <is>
          <t>2603104 - Cochlear FY26 Results 18.8.26 [PRD]</t>
        </is>
      </c>
      <c r="J1290" s="6" t="n"/>
      <c r="K1290" s="6" t="inlineStr">
        <is>
          <t>#67972</t>
        </is>
      </c>
      <c r="L1290" s="6" t="inlineStr">
        <is>
          <t>Reversal: Payroll Accruals Payable Jun 29-30 2026 - Cochlear FY26 Results 18.8.26 [PRD]</t>
        </is>
      </c>
      <c r="M1290" s="6" t="inlineStr">
        <is>
          <t>PRODUCTION</t>
        </is>
      </c>
    </row>
    <row r="1291">
      <c r="A1291" s="6" t="n">
        <v>55015</v>
      </c>
      <c r="B1291" s="6" t="n">
        <v>55015</v>
      </c>
      <c r="C1291" s="6" t="inlineStr">
        <is>
          <t>Direct Salaries - PRD</t>
        </is>
      </c>
      <c r="D1291" s="6" t="inlineStr">
        <is>
          <t>Manual Journal</t>
        </is>
      </c>
      <c r="E1291" s="37" t="n">
        <v>46204</v>
      </c>
      <c r="F1291" s="6" t="n"/>
      <c r="G1291" s="39" t="n">
        <v>0</v>
      </c>
      <c r="H1291" s="39" t="n">
        <v>7.14</v>
      </c>
      <c r="I1291" s="6" t="inlineStr">
        <is>
          <t>26052702 - ASX - FYR - 13.8.26 [PRD]</t>
        </is>
      </c>
      <c r="J1291" s="6" t="n"/>
      <c r="K1291" s="6" t="inlineStr">
        <is>
          <t>#67972</t>
        </is>
      </c>
      <c r="L1291" s="6" t="inlineStr">
        <is>
          <t>Reversal: Payroll Accruals Payable Jun 29-30 2026 - ASX - FYR - 13.8.26 [PRD]</t>
        </is>
      </c>
      <c r="M1291" s="6" t="inlineStr">
        <is>
          <t>PRODUCTION</t>
        </is>
      </c>
    </row>
    <row r="1292">
      <c r="A1292" s="6" t="n">
        <v>55015</v>
      </c>
      <c r="B1292" s="6" t="n">
        <v>55015</v>
      </c>
      <c r="C1292" s="6" t="inlineStr">
        <is>
          <t>Direct Salaries - PRD</t>
        </is>
      </c>
      <c r="D1292" s="6" t="inlineStr">
        <is>
          <t>Manual Journal</t>
        </is>
      </c>
      <c r="E1292" s="37" t="n">
        <v>46204</v>
      </c>
      <c r="F1292" s="6" t="n"/>
      <c r="G1292" s="39" t="n">
        <v>0</v>
      </c>
      <c r="H1292" s="39" t="n">
        <v>135.71</v>
      </c>
      <c r="I1292" s="6" t="inlineStr">
        <is>
          <t>26052601 - Vega - Event Support - 22 &amp; 23rd June [PRD]</t>
        </is>
      </c>
      <c r="J1292" s="6" t="n"/>
      <c r="K1292" s="6" t="inlineStr">
        <is>
          <t>#67972</t>
        </is>
      </c>
      <c r="L1292" s="6" t="inlineStr">
        <is>
          <t>Reversal: Payroll Accruals Payable Jun 29-30 2026 - Vega - Event Support - 22 &amp; 23rd June [PRD]</t>
        </is>
      </c>
      <c r="M1292" s="6" t="inlineStr">
        <is>
          <t>PRODUCTION</t>
        </is>
      </c>
    </row>
    <row r="1293">
      <c r="A1293" s="6" t="n">
        <v>55015</v>
      </c>
      <c r="B1293" s="6" t="n">
        <v>55015</v>
      </c>
      <c r="C1293" s="6" t="inlineStr">
        <is>
          <t>Direct Salaries - PRD</t>
        </is>
      </c>
      <c r="D1293" s="6" t="inlineStr">
        <is>
          <t>Manual Journal</t>
        </is>
      </c>
      <c r="E1293" s="37" t="n">
        <v>46204</v>
      </c>
      <c r="F1293" s="6" t="n"/>
      <c r="G1293" s="39" t="n">
        <v>0</v>
      </c>
      <c r="H1293" s="39" t="n">
        <v>9.369999999999999</v>
      </c>
      <c r="I1293" s="6" t="inlineStr">
        <is>
          <t>2604202 - Ventia - Ventia Awards - 30.7.26 [PRD]</t>
        </is>
      </c>
      <c r="J1293" s="6" t="n"/>
      <c r="K1293" s="6" t="inlineStr">
        <is>
          <t>#67972</t>
        </is>
      </c>
      <c r="L1293" s="6" t="inlineStr">
        <is>
          <t>Reversal: Payroll Accruals Payable Jun 29-30 2026 - Ventia - Ventia Awards - 30.7.26 [PRD]</t>
        </is>
      </c>
      <c r="M1293" s="6" t="inlineStr">
        <is>
          <t>PRODUCTION</t>
        </is>
      </c>
    </row>
    <row r="1294">
      <c r="A1294" s="6" t="n">
        <v>55015</v>
      </c>
      <c r="B1294" s="6" t="n">
        <v>55015</v>
      </c>
      <c r="C1294" s="6" t="inlineStr">
        <is>
          <t>Direct Salaries - PRD</t>
        </is>
      </c>
      <c r="D1294" s="6" t="inlineStr">
        <is>
          <t>Manual Journal</t>
        </is>
      </c>
      <c r="E1294" s="37" t="n">
        <v>46204</v>
      </c>
      <c r="F1294" s="6" t="n"/>
      <c r="G1294" s="39" t="n">
        <v>0</v>
      </c>
      <c r="H1294" s="39" t="n">
        <v>16.22</v>
      </c>
      <c r="I1294" s="6" t="inlineStr">
        <is>
          <t>26061108 - APA - Qtly All Hands FYR26 - 20.8.26 [PRD]</t>
        </is>
      </c>
      <c r="J1294" s="6" t="n"/>
      <c r="K1294" s="6" t="inlineStr">
        <is>
          <t>#67972</t>
        </is>
      </c>
      <c r="L1294" s="6" t="inlineStr">
        <is>
          <t>Reversal: Payroll Accruals Payable Jun 29-30 2026 - APA FYR [PRD]</t>
        </is>
      </c>
      <c r="M1294" s="6" t="inlineStr">
        <is>
          <t>PRODUCTION</t>
        </is>
      </c>
    </row>
    <row r="1295">
      <c r="A1295" s="6" t="n">
        <v>55015</v>
      </c>
      <c r="B1295" s="6" t="n">
        <v>55015</v>
      </c>
      <c r="C1295" s="6" t="inlineStr">
        <is>
          <t>Direct Salaries - PRD</t>
        </is>
      </c>
      <c r="D1295" s="6" t="inlineStr">
        <is>
          <t>Manual Journal</t>
        </is>
      </c>
      <c r="E1295" s="37" t="n">
        <v>46204</v>
      </c>
      <c r="F1295" s="6" t="n"/>
      <c r="G1295" s="39" t="n">
        <v>0</v>
      </c>
      <c r="H1295" s="39" t="n">
        <v>1.86</v>
      </c>
      <c r="I1295" s="6" t="inlineStr">
        <is>
          <t>2606903 - Virgin FY26 Results [PRD]</t>
        </is>
      </c>
      <c r="J1295" s="6" t="n"/>
      <c r="K1295" s="6" t="inlineStr">
        <is>
          <t>#67972</t>
        </is>
      </c>
      <c r="L1295" s="6" t="inlineStr">
        <is>
          <t>Reversal: Payroll Accruals Payable Jun 29-30 2026 - Virgin FY26 Results [PRD]</t>
        </is>
      </c>
      <c r="M1295" s="6" t="inlineStr">
        <is>
          <t>PRODUCTION</t>
        </is>
      </c>
    </row>
    <row r="1296">
      <c r="A1296" s="6" t="n">
        <v>55015</v>
      </c>
      <c r="B1296" s="6" t="n">
        <v>55015</v>
      </c>
      <c r="C1296" s="6" t="inlineStr">
        <is>
          <t>Direct Salaries - PRD</t>
        </is>
      </c>
      <c r="D1296" s="6" t="inlineStr">
        <is>
          <t>Manual Journal</t>
        </is>
      </c>
      <c r="E1296" s="37" t="n">
        <v>46204</v>
      </c>
      <c r="F1296" s="6" t="n"/>
      <c r="G1296" s="39" t="n">
        <v>0</v>
      </c>
      <c r="H1296" s="39" t="n">
        <v>11.16</v>
      </c>
      <c r="I1296" s="6" t="inlineStr">
        <is>
          <t>26062403 - CBA - CommBank Private Hosting 25.6.26 [PRD]</t>
        </is>
      </c>
      <c r="J1296" s="6" t="n"/>
      <c r="K1296" s="6" t="inlineStr">
        <is>
          <t>#67972</t>
        </is>
      </c>
      <c r="L1296" s="6" t="inlineStr">
        <is>
          <t>Reversal: Payroll Accruals Payable Jun 29-30 2026 - CBA - CommBank Private Hosting 25.6.26 [PRD]</t>
        </is>
      </c>
      <c r="M1296" s="6" t="inlineStr">
        <is>
          <t>PRODUCTION</t>
        </is>
      </c>
    </row>
    <row r="1297">
      <c r="A1297" s="6" t="n">
        <v>55015</v>
      </c>
      <c r="B1297" s="6" t="n">
        <v>55015</v>
      </c>
      <c r="C1297" s="6" t="inlineStr">
        <is>
          <t>Direct Salaries - PRD</t>
        </is>
      </c>
      <c r="D1297" s="6" t="inlineStr">
        <is>
          <t>Manual Journal</t>
        </is>
      </c>
      <c r="E1297" s="37" t="n">
        <v>46204</v>
      </c>
      <c r="F1297" s="6" t="n"/>
      <c r="G1297" s="39" t="n">
        <v>0</v>
      </c>
      <c r="H1297" s="39" t="n">
        <v>5.58</v>
      </c>
      <c r="I1297" s="6" t="inlineStr">
        <is>
          <t>2606904 - Symal - FYR26 (Melb) - 24.8.26 [PRD]</t>
        </is>
      </c>
      <c r="J1297" s="6" t="n"/>
      <c r="K1297" s="6" t="inlineStr">
        <is>
          <t>#67972</t>
        </is>
      </c>
      <c r="L1297" s="6" t="inlineStr">
        <is>
          <t>Reversal: Payroll Accruals Payable Jun 29-30 2026 - Symal - FYR26 (Melb) - 24.8.26 [PRD]</t>
        </is>
      </c>
      <c r="M1297" s="6" t="inlineStr">
        <is>
          <t>PRODUCTION</t>
        </is>
      </c>
    </row>
    <row r="1298">
      <c r="A1298" s="6" t="n">
        <v>55015</v>
      </c>
      <c r="B1298" s="6" t="n">
        <v>55015</v>
      </c>
      <c r="C1298" s="6" t="inlineStr">
        <is>
          <t>Direct Salaries - PRD</t>
        </is>
      </c>
      <c r="D1298" s="6" t="inlineStr">
        <is>
          <t>Manual Journal</t>
        </is>
      </c>
      <c r="E1298" s="37" t="n">
        <v>46204</v>
      </c>
      <c r="F1298" s="6" t="n"/>
      <c r="G1298" s="39" t="n">
        <v>0</v>
      </c>
      <c r="H1298" s="39" t="n">
        <v>91.98</v>
      </c>
      <c r="I1298" s="6" t="inlineStr">
        <is>
          <t>9100 - PRODUCTION [PRD]</t>
        </is>
      </c>
      <c r="J1298" s="6" t="n"/>
      <c r="K1298" s="6" t="inlineStr">
        <is>
          <t>#68053</t>
        </is>
      </c>
      <c r="L1298" s="6" t="inlineStr">
        <is>
          <t>Reversal: Time in Lieu - June 2026 - Time in Lieu - June 2026</t>
        </is>
      </c>
      <c r="M1298" s="6" t="inlineStr">
        <is>
          <t>PRODUCTION</t>
        </is>
      </c>
    </row>
    <row r="1299">
      <c r="A1299" s="6" t="n">
        <v>55015</v>
      </c>
      <c r="B1299" s="6" t="n">
        <v>55015</v>
      </c>
      <c r="C1299" s="6" t="inlineStr">
        <is>
          <t>Direct Salaries - PRD</t>
        </is>
      </c>
      <c r="D1299" s="6" t="inlineStr">
        <is>
          <t>Manual Journal</t>
        </is>
      </c>
      <c r="E1299" s="37" t="n">
        <v>46216</v>
      </c>
      <c r="F1299" s="6" t="n"/>
      <c r="G1299" s="39" t="n">
        <v>360.58</v>
      </c>
      <c r="H1299" s="39" t="n">
        <v>0</v>
      </c>
      <c r="I1299" s="6" t="inlineStr">
        <is>
          <t>26032301 - RSNSW - OGM - 1.7.2026 [PRD]</t>
        </is>
      </c>
      <c r="J1299" s="6" t="n"/>
      <c r="K1299" s="6" t="inlineStr">
        <is>
          <t>#69527</t>
        </is>
      </c>
      <c r="L1299" s="6" t="inlineStr">
        <is>
          <t xml:space="preserve">Payroll 37001 Reclass (27/06/2026-10/07/2026) - RSNSW - OGM - 1.7.2026 [PRD]
</t>
        </is>
      </c>
      <c r="M1299" s="6" t="inlineStr">
        <is>
          <t>PRODUCTION</t>
        </is>
      </c>
    </row>
    <row r="1300">
      <c r="A1300" s="6" t="n">
        <v>55015</v>
      </c>
      <c r="B1300" s="6" t="n">
        <v>55015</v>
      </c>
      <c r="C1300" s="6" t="inlineStr">
        <is>
          <t>Direct Salaries - PRD</t>
        </is>
      </c>
      <c r="D1300" s="6" t="inlineStr">
        <is>
          <t>Manual Journal</t>
        </is>
      </c>
      <c r="E1300" s="37" t="n">
        <v>46216</v>
      </c>
      <c r="F1300" s="6" t="n"/>
      <c r="G1300" s="39" t="n">
        <v>782.76</v>
      </c>
      <c r="H1300" s="39" t="n">
        <v>0</v>
      </c>
      <c r="I1300" s="6" t="inlineStr">
        <is>
          <t>26062601 - Ventia - XELT Event - 29.6.26 [PRD]</t>
        </is>
      </c>
      <c r="J1300" s="6" t="n"/>
      <c r="K1300" s="6" t="inlineStr">
        <is>
          <t>#69527</t>
        </is>
      </c>
      <c r="L1300" s="6" t="inlineStr">
        <is>
          <t xml:space="preserve">Payroll 37001 Reclass (27/06/2026-10/07/2026) - Ventia - XELT Event - 29.6.26 [PRD]
</t>
        </is>
      </c>
      <c r="M1300" s="6" t="inlineStr">
        <is>
          <t>PRODUCTION</t>
        </is>
      </c>
    </row>
    <row r="1301">
      <c r="A1301" s="6" t="n">
        <v>55015</v>
      </c>
      <c r="B1301" s="6" t="n">
        <v>55015</v>
      </c>
      <c r="C1301" s="6" t="inlineStr">
        <is>
          <t>Direct Salaries - PRD</t>
        </is>
      </c>
      <c r="D1301" s="6" t="inlineStr">
        <is>
          <t>Manual Journal</t>
        </is>
      </c>
      <c r="E1301" s="37" t="n">
        <v>46216</v>
      </c>
      <c r="F1301" s="6" t="n"/>
      <c r="G1301" s="39" t="n">
        <v>103.02</v>
      </c>
      <c r="H1301" s="39" t="n">
        <v>0</v>
      </c>
      <c r="I1301" s="6" t="inlineStr">
        <is>
          <t>26061101 - Elkiem - Studio Support - 30.6.26 [PRD]</t>
        </is>
      </c>
      <c r="J1301" s="6" t="n"/>
      <c r="K1301" s="6" t="inlineStr">
        <is>
          <t>#69527</t>
        </is>
      </c>
      <c r="L1301" s="6" t="inlineStr">
        <is>
          <t xml:space="preserve">Payroll 37001 Reclass (27/06/2026-10/07/2026) - Elkiem - Studio Support - 30.6.26 [PRD]
</t>
        </is>
      </c>
      <c r="M1301" s="6" t="inlineStr">
        <is>
          <t>PRODUCTION</t>
        </is>
      </c>
    </row>
    <row r="1302">
      <c r="A1302" s="6" t="n">
        <v>55015</v>
      </c>
      <c r="B1302" s="6" t="n">
        <v>55015</v>
      </c>
      <c r="C1302" s="6" t="inlineStr">
        <is>
          <t>Direct Salaries - PRD</t>
        </is>
      </c>
      <c r="D1302" s="6" t="inlineStr">
        <is>
          <t>Manual Journal</t>
        </is>
      </c>
      <c r="E1302" s="37" t="n">
        <v>46216</v>
      </c>
      <c r="F1302" s="6" t="n"/>
      <c r="G1302" s="39" t="n">
        <v>204.97</v>
      </c>
      <c r="H1302" s="39" t="n">
        <v>0</v>
      </c>
      <c r="I1302" s="6" t="inlineStr">
        <is>
          <t>2602309 - Elkiem Studio Support 1.7.26 [PRD]</t>
        </is>
      </c>
      <c r="J1302" s="6" t="n"/>
      <c r="K1302" s="6" t="inlineStr">
        <is>
          <t>#69527</t>
        </is>
      </c>
      <c r="L1302" s="6" t="inlineStr">
        <is>
          <t xml:space="preserve">Payroll 37001 Reclass (27/06/2026-10/07/2026) - Elkiem Studio Support 1.7.26 [PRD]
</t>
        </is>
      </c>
      <c r="M1302" s="6" t="inlineStr">
        <is>
          <t>PRODUCTION</t>
        </is>
      </c>
    </row>
    <row r="1303">
      <c r="A1303" s="6" t="n">
        <v>55015</v>
      </c>
      <c r="B1303" s="6" t="n">
        <v>55015</v>
      </c>
      <c r="C1303" s="6" t="inlineStr">
        <is>
          <t>Direct Salaries - PRD</t>
        </is>
      </c>
      <c r="D1303" s="6" t="inlineStr">
        <is>
          <t>Manual Journal</t>
        </is>
      </c>
      <c r="E1303" s="37" t="n">
        <v>46216</v>
      </c>
      <c r="F1303" s="6" t="n"/>
      <c r="G1303" s="39" t="n">
        <v>143.82</v>
      </c>
      <c r="H1303" s="39" t="n">
        <v>0</v>
      </c>
      <c r="I1303" s="6" t="inlineStr">
        <is>
          <t>26061105 - CBA - FYR 2026 - 12.8.26 [PRD]</t>
        </is>
      </c>
      <c r="J1303" s="6" t="n"/>
      <c r="K1303" s="6" t="inlineStr">
        <is>
          <t>#69527</t>
        </is>
      </c>
      <c r="L1303" s="6" t="inlineStr">
        <is>
          <t xml:space="preserve">Payroll 37001 Reclass (27/06/2026-10/07/2026) - CBA - FYR 2026 - 12.8.26 [PRD]
</t>
        </is>
      </c>
      <c r="M1303" s="6" t="inlineStr">
        <is>
          <t>PRODUCTION</t>
        </is>
      </c>
    </row>
    <row r="1304">
      <c r="A1304" s="6" t="n">
        <v>55015</v>
      </c>
      <c r="B1304" s="6" t="n">
        <v>55015</v>
      </c>
      <c r="C1304" s="6" t="inlineStr">
        <is>
          <t>Direct Salaries - PRD</t>
        </is>
      </c>
      <c r="D1304" s="6" t="inlineStr">
        <is>
          <t>Manual Journal</t>
        </is>
      </c>
      <c r="E1304" s="37" t="n">
        <v>46216</v>
      </c>
      <c r="F1304" s="6" t="n"/>
      <c r="G1304" s="39" t="n">
        <v>97.94</v>
      </c>
      <c r="H1304" s="39" t="n">
        <v>0</v>
      </c>
      <c r="I1304" s="6" t="inlineStr">
        <is>
          <t>2506208 - CBA AGM 2026 [PRD]</t>
        </is>
      </c>
      <c r="J1304" s="6" t="n"/>
      <c r="K1304" s="6" t="inlineStr">
        <is>
          <t>#69527</t>
        </is>
      </c>
      <c r="L1304" s="6" t="inlineStr">
        <is>
          <t xml:space="preserve">Payroll 37001 Reclass (27/06/2026-10/07/2026) - CBA AGM 2026 [PRD]
</t>
        </is>
      </c>
      <c r="M1304" s="6" t="inlineStr">
        <is>
          <t>PRODUCTION</t>
        </is>
      </c>
    </row>
    <row r="1305">
      <c r="A1305" s="6" t="n">
        <v>55015</v>
      </c>
      <c r="B1305" s="6" t="n">
        <v>55015</v>
      </c>
      <c r="C1305" s="6" t="inlineStr">
        <is>
          <t>Direct Salaries - PRD</t>
        </is>
      </c>
      <c r="D1305" s="6" t="inlineStr">
        <is>
          <t>Manual Journal</t>
        </is>
      </c>
      <c r="E1305" s="37" t="n">
        <v>46216</v>
      </c>
      <c r="F1305" s="6" t="n"/>
      <c r="G1305" s="39" t="n">
        <v>45.07</v>
      </c>
      <c r="H1305" s="39" t="n">
        <v>0</v>
      </c>
      <c r="I1305" s="6" t="inlineStr">
        <is>
          <t>2604206 - Ventia - June CEO Town Hall - 25.6.26 [PRD]</t>
        </is>
      </c>
      <c r="J1305" s="6" t="n"/>
      <c r="K1305" s="6" t="inlineStr">
        <is>
          <t>#69527</t>
        </is>
      </c>
      <c r="L1305" s="6" t="inlineStr">
        <is>
          <t xml:space="preserve">Payroll 37001 Reclass (27/06/2026-10/07/2026) - Ventia - June CEO Town Hall - 25.6.26 [PRD]
</t>
        </is>
      </c>
      <c r="M1305" s="6" t="inlineStr">
        <is>
          <t>PRODUCTION</t>
        </is>
      </c>
    </row>
    <row r="1306">
      <c r="A1306" s="6" t="n">
        <v>55015</v>
      </c>
      <c r="B1306" s="6" t="n">
        <v>55015</v>
      </c>
      <c r="C1306" s="6" t="inlineStr">
        <is>
          <t>Direct Salaries - PRD</t>
        </is>
      </c>
      <c r="D1306" s="6" t="inlineStr">
        <is>
          <t>Manual Journal</t>
        </is>
      </c>
      <c r="E1306" s="37" t="n">
        <v>46216</v>
      </c>
      <c r="F1306" s="6" t="n"/>
      <c r="G1306" s="39" t="n">
        <v>425.4</v>
      </c>
      <c r="H1306" s="39" t="n">
        <v>0</v>
      </c>
      <c r="I1306" s="6" t="inlineStr">
        <is>
          <t>26061201 - PWC - Firmwide Webcast - 30.6.26 [PRD]</t>
        </is>
      </c>
      <c r="J1306" s="6" t="n"/>
      <c r="K1306" s="6" t="inlineStr">
        <is>
          <t>#69527</t>
        </is>
      </c>
      <c r="L1306" s="6" t="inlineStr">
        <is>
          <t xml:space="preserve">Payroll 37001 Reclass (27/06/2026-10/07/2026) - PWC - Firmwide Webcast - 30.6.26 [PRD]
</t>
        </is>
      </c>
      <c r="M1306" s="6" t="inlineStr">
        <is>
          <t>PRODUCTION</t>
        </is>
      </c>
    </row>
    <row r="1307">
      <c r="A1307" s="6" t="n">
        <v>55015</v>
      </c>
      <c r="B1307" s="6" t="n">
        <v>55015</v>
      </c>
      <c r="C1307" s="6" t="inlineStr">
        <is>
          <t>Direct Salaries - PRD</t>
        </is>
      </c>
      <c r="D1307" s="6" t="inlineStr">
        <is>
          <t>Manual Journal</t>
        </is>
      </c>
      <c r="E1307" s="37" t="n">
        <v>46216</v>
      </c>
      <c r="F1307" s="6" t="n"/>
      <c r="G1307" s="39" t="n">
        <v>304.24</v>
      </c>
      <c r="H1307" s="39" t="n">
        <v>0</v>
      </c>
      <c r="I1307" s="6" t="inlineStr">
        <is>
          <t>2605402 - AGL FYR - Employee Town Hall - 12.8.26 [PRD]</t>
        </is>
      </c>
      <c r="J1307" s="6" t="n"/>
      <c r="K1307" s="6" t="inlineStr">
        <is>
          <t>#69527</t>
        </is>
      </c>
      <c r="L1307" s="6" t="inlineStr">
        <is>
          <t xml:space="preserve">Payroll 37001 Reclass (27/06/2026-10/07/2026) - AGL FYR - Employee Town Hall [PRD]
</t>
        </is>
      </c>
      <c r="M1307" s="6" t="inlineStr">
        <is>
          <t>PRODUCTION</t>
        </is>
      </c>
    </row>
    <row r="1308">
      <c r="A1308" s="6" t="n">
        <v>55015</v>
      </c>
      <c r="B1308" s="6" t="n">
        <v>55015</v>
      </c>
      <c r="C1308" s="6" t="inlineStr">
        <is>
          <t>Direct Salaries - PRD</t>
        </is>
      </c>
      <c r="D1308" s="6" t="inlineStr">
        <is>
          <t>Manual Journal</t>
        </is>
      </c>
      <c r="E1308" s="37" t="n">
        <v>46216</v>
      </c>
      <c r="F1308" s="6" t="n"/>
      <c r="G1308" s="39" t="n">
        <v>259.16</v>
      </c>
      <c r="H1308" s="39" t="n">
        <v>0</v>
      </c>
      <c r="I1308" s="6" t="inlineStr">
        <is>
          <t>26061109 - Ventia - FYR26 - 24.8.26 [PRD]</t>
        </is>
      </c>
      <c r="J1308" s="6" t="n"/>
      <c r="K1308" s="6" t="inlineStr">
        <is>
          <t>#69527</t>
        </is>
      </c>
      <c r="L1308" s="6" t="inlineStr">
        <is>
          <t xml:space="preserve">Payroll 37001 Reclass (27/06/2026-10/07/2026) - Ventia - FYR26 - 24.8.26 [PRD]
</t>
        </is>
      </c>
      <c r="M1308" s="6" t="inlineStr">
        <is>
          <t>PRODUCTION</t>
        </is>
      </c>
    </row>
    <row r="1309">
      <c r="A1309" s="6" t="n">
        <v>55015</v>
      </c>
      <c r="B1309" s="6" t="n">
        <v>55015</v>
      </c>
      <c r="C1309" s="6" t="inlineStr">
        <is>
          <t>Direct Salaries - PRD</t>
        </is>
      </c>
      <c r="D1309" s="6" t="inlineStr">
        <is>
          <t>Manual Journal</t>
        </is>
      </c>
      <c r="E1309" s="37" t="n">
        <v>46216</v>
      </c>
      <c r="F1309" s="6" t="n"/>
      <c r="G1309" s="39" t="n">
        <v>22.54</v>
      </c>
      <c r="H1309" s="39" t="n">
        <v>0</v>
      </c>
      <c r="I1309" s="6" t="inlineStr">
        <is>
          <t>2604202 - Ventia - Ventia Awards - 30.7.26 [PRD]</t>
        </is>
      </c>
      <c r="J1309" s="6" t="n"/>
      <c r="K1309" s="6" t="inlineStr">
        <is>
          <t>#69527</t>
        </is>
      </c>
      <c r="L1309" s="6" t="inlineStr">
        <is>
          <t xml:space="preserve">Payroll 37001 Reclass (27/06/2026-10/07/2026) - Ventia - Ventia Awards - 30.7.26 [PRD]
</t>
        </is>
      </c>
      <c r="M1309" s="6" t="inlineStr">
        <is>
          <t>PRODUCTION</t>
        </is>
      </c>
    </row>
    <row r="1310">
      <c r="A1310" s="6" t="n">
        <v>55015</v>
      </c>
      <c r="B1310" s="6" t="n">
        <v>55015</v>
      </c>
      <c r="C1310" s="6" t="inlineStr">
        <is>
          <t>Direct Salaries - PRD</t>
        </is>
      </c>
      <c r="D1310" s="6" t="inlineStr">
        <is>
          <t>Manual Journal</t>
        </is>
      </c>
      <c r="E1310" s="37" t="n">
        <v>46216</v>
      </c>
      <c r="F1310" s="6" t="n"/>
      <c r="G1310" s="39" t="n">
        <v>380.53</v>
      </c>
      <c r="H1310" s="39" t="n">
        <v>0</v>
      </c>
      <c r="I1310" s="6" t="inlineStr">
        <is>
          <t>26062201 - PWC - Tax &amp; Legal Webcast 02.07.26 [PRD]</t>
        </is>
      </c>
      <c r="J1310" s="6" t="n"/>
      <c r="K1310" s="6" t="inlineStr">
        <is>
          <t>#69527</t>
        </is>
      </c>
      <c r="L1310" s="6" t="inlineStr">
        <is>
          <t xml:space="preserve">Payroll 37001 Reclass (27/06/2026-10/07/2026) - PWC - Tax &amp; Legal Webcast 02.07.26 [PRD]
</t>
        </is>
      </c>
      <c r="M1310" s="6" t="inlineStr">
        <is>
          <t>PRODUCTION</t>
        </is>
      </c>
    </row>
    <row r="1311">
      <c r="A1311" s="6" t="n">
        <v>55015</v>
      </c>
      <c r="B1311" s="6" t="n">
        <v>55015</v>
      </c>
      <c r="C1311" s="6" t="inlineStr">
        <is>
          <t>Direct Salaries - PRD</t>
        </is>
      </c>
      <c r="D1311" s="6" t="inlineStr">
        <is>
          <t>Manual Journal</t>
        </is>
      </c>
      <c r="E1311" s="37" t="n">
        <v>46216</v>
      </c>
      <c r="F1311" s="6" t="n"/>
      <c r="G1311" s="39" t="n">
        <v>52.37</v>
      </c>
      <c r="H1311" s="39" t="n">
        <v>0</v>
      </c>
      <c r="I1311" s="6" t="inlineStr">
        <is>
          <t>26061106 - TLC Full Year Results MEL [PRD]</t>
        </is>
      </c>
      <c r="J1311" s="6" t="n"/>
      <c r="K1311" s="6" t="inlineStr">
        <is>
          <t>#69527</t>
        </is>
      </c>
      <c r="L1311" s="6" t="inlineStr">
        <is>
          <t xml:space="preserve">Payroll 37001 Reclass (27/06/2026-10/07/2026) - TLC Full Year Results MEL [PRD]
</t>
        </is>
      </c>
      <c r="M1311" s="6" t="inlineStr">
        <is>
          <t>PRODUCTION</t>
        </is>
      </c>
    </row>
    <row r="1312">
      <c r="A1312" s="6" t="n">
        <v>55015</v>
      </c>
      <c r="B1312" s="6" t="n">
        <v>55015</v>
      </c>
      <c r="C1312" s="6" t="inlineStr">
        <is>
          <t>Direct Salaries - PRD</t>
        </is>
      </c>
      <c r="D1312" s="6" t="inlineStr">
        <is>
          <t>Manual Journal</t>
        </is>
      </c>
      <c r="E1312" s="37" t="n">
        <v>46216</v>
      </c>
      <c r="F1312" s="6" t="n"/>
      <c r="G1312" s="39" t="n">
        <v>78.55</v>
      </c>
      <c r="H1312" s="39" t="n">
        <v>0</v>
      </c>
      <c r="I1312" s="6" t="inlineStr">
        <is>
          <t>2606903 - Virgin FY26 Results [PRD]</t>
        </is>
      </c>
      <c r="J1312" s="6" t="n"/>
      <c r="K1312" s="6" t="inlineStr">
        <is>
          <t>#69527</t>
        </is>
      </c>
      <c r="L1312" s="6" t="inlineStr">
        <is>
          <t xml:space="preserve">Payroll 37001 Reclass (27/06/2026-10/07/2026) - Virgin FY26 Results [PRD]
</t>
        </is>
      </c>
      <c r="M1312" s="6" t="inlineStr">
        <is>
          <t>PRODUCTION</t>
        </is>
      </c>
    </row>
    <row r="1313">
      <c r="A1313" s="6" t="n">
        <v>55015</v>
      </c>
      <c r="B1313" s="6" t="n">
        <v>55015</v>
      </c>
      <c r="C1313" s="6" t="inlineStr">
        <is>
          <t>Direct Salaries - PRD</t>
        </is>
      </c>
      <c r="D1313" s="6" t="inlineStr">
        <is>
          <t>Manual Journal</t>
        </is>
      </c>
      <c r="E1313" s="37" t="n">
        <v>46216</v>
      </c>
      <c r="F1313" s="6" t="n"/>
      <c r="G1313" s="39" t="n">
        <v>52.37</v>
      </c>
      <c r="H1313" s="39" t="n">
        <v>0</v>
      </c>
      <c r="I1313" s="6" t="inlineStr">
        <is>
          <t>26061107 - Downer - FYR 2026 - 20.8.26 [PRD]</t>
        </is>
      </c>
      <c r="J1313" s="6" t="n"/>
      <c r="K1313" s="6" t="inlineStr">
        <is>
          <t>#69527</t>
        </is>
      </c>
      <c r="L1313" s="6" t="inlineStr">
        <is>
          <t xml:space="preserve">Payroll 37001 Reclass (27/06/2026-10/07/2026) - Downer - FYR 2026 - 19.8.26 [PRD]
</t>
        </is>
      </c>
      <c r="M1313" s="6" t="inlineStr">
        <is>
          <t>PRODUCTION</t>
        </is>
      </c>
    </row>
    <row r="1314">
      <c r="A1314" s="6" t="n">
        <v>55015</v>
      </c>
      <c r="B1314" s="6" t="n">
        <v>55015</v>
      </c>
      <c r="C1314" s="6" t="inlineStr">
        <is>
          <t>Direct Salaries - PRD</t>
        </is>
      </c>
      <c r="D1314" s="6" t="inlineStr">
        <is>
          <t>Manual Journal</t>
        </is>
      </c>
      <c r="E1314" s="37" t="n">
        <v>46230</v>
      </c>
      <c r="F1314" s="6" t="n"/>
      <c r="G1314" s="39" t="n">
        <v>608.35</v>
      </c>
      <c r="H1314" s="39" t="n">
        <v>0</v>
      </c>
      <c r="I1314" s="6" t="inlineStr">
        <is>
          <t>2506208 - CBA AGM 2026 [PRD]</t>
        </is>
      </c>
      <c r="J1314" s="6" t="n"/>
      <c r="K1314" s="6" t="inlineStr">
        <is>
          <t>#68743</t>
        </is>
      </c>
      <c r="L1314" s="6" t="inlineStr">
        <is>
          <t>Payroll 37002 Reclass (11/07/2026-24/07/2026) - CBA AGM 2026 [PRD]</t>
        </is>
      </c>
      <c r="M1314" s="6" t="inlineStr">
        <is>
          <t>PRODUCTION</t>
        </is>
      </c>
    </row>
    <row r="1315">
      <c r="A1315" s="6" t="n">
        <v>55015</v>
      </c>
      <c r="B1315" s="6" t="n">
        <v>55015</v>
      </c>
      <c r="C1315" s="6" t="inlineStr">
        <is>
          <t>Direct Salaries - PRD</t>
        </is>
      </c>
      <c r="D1315" s="6" t="inlineStr">
        <is>
          <t>Manual Journal</t>
        </is>
      </c>
      <c r="E1315" s="37" t="n">
        <v>46230</v>
      </c>
      <c r="F1315" s="6" t="n"/>
      <c r="G1315" s="39" t="n">
        <v>67.61</v>
      </c>
      <c r="H1315" s="39" t="n">
        <v>0</v>
      </c>
      <c r="I1315" s="6" t="inlineStr">
        <is>
          <t>2604203 - Ventia - Investor Day - 4.5.2026 [PRD]</t>
        </is>
      </c>
      <c r="J1315" s="6" t="n"/>
      <c r="K1315" s="6" t="inlineStr">
        <is>
          <t>#68743</t>
        </is>
      </c>
      <c r="L1315" s="6" t="inlineStr">
        <is>
          <t>Payroll 37002 Reclass (11/07/2026-24/07/2026) - Ventia - Investor Day - 4.5.2026 [PRD]</t>
        </is>
      </c>
      <c r="M1315" s="6" t="inlineStr">
        <is>
          <t>PRODUCTION</t>
        </is>
      </c>
    </row>
    <row r="1316">
      <c r="A1316" s="6" t="n">
        <v>55015</v>
      </c>
      <c r="B1316" s="6" t="n">
        <v>55015</v>
      </c>
      <c r="C1316" s="6" t="inlineStr">
        <is>
          <t>Direct Salaries - PRD</t>
        </is>
      </c>
      <c r="D1316" s="6" t="inlineStr">
        <is>
          <t>Manual Journal</t>
        </is>
      </c>
      <c r="E1316" s="37" t="n">
        <v>46230</v>
      </c>
      <c r="F1316" s="6" t="n"/>
      <c r="G1316" s="39" t="n">
        <v>906.5700000000001</v>
      </c>
      <c r="H1316" s="39" t="n">
        <v>0</v>
      </c>
      <c r="I1316" s="6" t="inlineStr">
        <is>
          <t>26061701 - CBA - LES - July 2026 [PRD]</t>
        </is>
      </c>
      <c r="J1316" s="6" t="n"/>
      <c r="K1316" s="6" t="inlineStr">
        <is>
          <t>#68743</t>
        </is>
      </c>
      <c r="L1316" s="6" t="inlineStr">
        <is>
          <t>Payroll 37002 Reclass (11/07/2026-24/07/2026) - CBA - LES - July 2026 [PRD]</t>
        </is>
      </c>
      <c r="M1316" s="6" t="inlineStr">
        <is>
          <t>PRODUCTION</t>
        </is>
      </c>
    </row>
    <row r="1317">
      <c r="A1317" s="6" t="n">
        <v>55015</v>
      </c>
      <c r="B1317" s="6" t="n">
        <v>55015</v>
      </c>
      <c r="C1317" s="6" t="inlineStr">
        <is>
          <t>Direct Salaries - PRD</t>
        </is>
      </c>
      <c r="D1317" s="6" t="inlineStr">
        <is>
          <t>Manual Journal</t>
        </is>
      </c>
      <c r="E1317" s="37" t="n">
        <v>46230</v>
      </c>
      <c r="F1317" s="6" t="n"/>
      <c r="G1317" s="39" t="n">
        <v>1785.21</v>
      </c>
      <c r="H1317" s="39" t="n">
        <v>0</v>
      </c>
      <c r="I1317" s="6" t="inlineStr">
        <is>
          <t>26052703 - Microsoft Town Hall - 21.7.26 [PRD]</t>
        </is>
      </c>
      <c r="J1317" s="6" t="n"/>
      <c r="K1317" s="6" t="inlineStr">
        <is>
          <t>#68743</t>
        </is>
      </c>
      <c r="L1317" s="6" t="inlineStr">
        <is>
          <t>Payroll 37002 Reclass (11/07/2026-24/07/2026) - Microsoft Town Hall - 21.7.26 [PRD]</t>
        </is>
      </c>
      <c r="M1317" s="6" t="inlineStr">
        <is>
          <t>PRODUCTION</t>
        </is>
      </c>
    </row>
    <row r="1318">
      <c r="A1318" s="6" t="n">
        <v>55015</v>
      </c>
      <c r="B1318" s="6" t="n">
        <v>55015</v>
      </c>
      <c r="C1318" s="6" t="inlineStr">
        <is>
          <t>Direct Salaries - PRD</t>
        </is>
      </c>
      <c r="D1318" s="6" t="inlineStr">
        <is>
          <t>Manual Journal</t>
        </is>
      </c>
      <c r="E1318" s="37" t="n">
        <v>46230</v>
      </c>
      <c r="F1318" s="6" t="n"/>
      <c r="G1318" s="39" t="n">
        <v>137.36</v>
      </c>
      <c r="H1318" s="39" t="n">
        <v>0</v>
      </c>
      <c r="I1318" s="6" t="inlineStr">
        <is>
          <t>26041603 - Optiver - Town Hall - 23.7.26 [PRD]</t>
        </is>
      </c>
      <c r="J1318" s="6" t="n"/>
      <c r="K1318" s="6" t="inlineStr">
        <is>
          <t>#68743</t>
        </is>
      </c>
      <c r="L1318" s="6" t="inlineStr">
        <is>
          <t>Payroll 37002 Reclass (11/07/2026-24/07/2026) - Optiver - Town Hall - 23.7.26 [PRD]</t>
        </is>
      </c>
      <c r="M1318" s="6" t="inlineStr">
        <is>
          <t>PRODUCTION</t>
        </is>
      </c>
    </row>
    <row r="1319">
      <c r="A1319" s="6" t="n">
        <v>55015</v>
      </c>
      <c r="B1319" s="6" t="n">
        <v>55015</v>
      </c>
      <c r="C1319" s="6" t="inlineStr">
        <is>
          <t>Direct Salaries - PRD</t>
        </is>
      </c>
      <c r="D1319" s="6" t="inlineStr">
        <is>
          <t>Manual Journal</t>
        </is>
      </c>
      <c r="E1319" s="37" t="n">
        <v>46230</v>
      </c>
      <c r="F1319" s="6" t="n"/>
      <c r="G1319" s="39" t="n">
        <v>856.26</v>
      </c>
      <c r="H1319" s="39" t="n">
        <v>0</v>
      </c>
      <c r="I1319" s="6" t="inlineStr">
        <is>
          <t>2605403 - ARUP - Oves Awards - 23.7.26 [PRD]</t>
        </is>
      </c>
      <c r="J1319" s="6" t="n"/>
      <c r="K1319" s="6" t="inlineStr">
        <is>
          <t>#68743</t>
        </is>
      </c>
      <c r="L1319" s="6" t="inlineStr">
        <is>
          <t>Payroll 37002 Reclass (11/07/2026-24/07/2026) - ARUP - Oves Awards - 23.7.26 [PRD]</t>
        </is>
      </c>
      <c r="M1319" s="6" t="inlineStr">
        <is>
          <t>PRODUCTION</t>
        </is>
      </c>
    </row>
    <row r="1320">
      <c r="A1320" s="6" t="n">
        <v>55015</v>
      </c>
      <c r="B1320" s="6" t="n">
        <v>55015</v>
      </c>
      <c r="C1320" s="6" t="inlineStr">
        <is>
          <t>Direct Salaries - PRD</t>
        </is>
      </c>
      <c r="D1320" s="6" t="inlineStr">
        <is>
          <t>Manual Journal</t>
        </is>
      </c>
      <c r="E1320" s="37" t="n">
        <v>46230</v>
      </c>
      <c r="F1320" s="6" t="n"/>
      <c r="G1320" s="39" t="n">
        <v>78.88</v>
      </c>
      <c r="H1320" s="39" t="n">
        <v>0</v>
      </c>
      <c r="I1320" s="6" t="inlineStr">
        <is>
          <t>26061109 - Ventia - FYR26 - 24.8.26 [PRD]</t>
        </is>
      </c>
      <c r="J1320" s="6" t="n"/>
      <c r="K1320" s="6" t="inlineStr">
        <is>
          <t>#68743</t>
        </is>
      </c>
      <c r="L1320" s="6" t="inlineStr">
        <is>
          <t>Payroll 37002 Reclass (11/07/2026-24/07/2026) - Ventia - FYR26 - 24.8.26 [PRD]</t>
        </is>
      </c>
      <c r="M1320" s="6" t="inlineStr">
        <is>
          <t>PRODUCTION</t>
        </is>
      </c>
    </row>
    <row r="1321">
      <c r="A1321" s="6" t="n">
        <v>55015</v>
      </c>
      <c r="B1321" s="6" t="n">
        <v>55015</v>
      </c>
      <c r="C1321" s="6" t="inlineStr">
        <is>
          <t>Direct Salaries - PRD</t>
        </is>
      </c>
      <c r="D1321" s="6" t="inlineStr">
        <is>
          <t>Manual Journal</t>
        </is>
      </c>
      <c r="E1321" s="37" t="n">
        <v>46230</v>
      </c>
      <c r="F1321" s="6" t="n"/>
      <c r="G1321" s="39" t="n">
        <v>259.16</v>
      </c>
      <c r="H1321" s="39" t="n">
        <v>0</v>
      </c>
      <c r="I1321" s="6" t="inlineStr">
        <is>
          <t>2605402 - AGL FYR - Employee Town Hall - 12.8.26 [PRD]</t>
        </is>
      </c>
      <c r="J1321" s="6" t="n"/>
      <c r="K1321" s="6" t="inlineStr">
        <is>
          <t>#68743</t>
        </is>
      </c>
      <c r="L1321" s="6" t="inlineStr">
        <is>
          <t>Payroll 37002 Reclass (11/07/2026-24/07/2026) - AGL FYR - Employee Town Hall [PRD]</t>
        </is>
      </c>
      <c r="M1321" s="6" t="inlineStr">
        <is>
          <t>PRODUCTION</t>
        </is>
      </c>
    </row>
    <row r="1322">
      <c r="A1322" s="6" t="n">
        <v>55015</v>
      </c>
      <c r="B1322" s="6" t="n">
        <v>55015</v>
      </c>
      <c r="C1322" s="6" t="inlineStr">
        <is>
          <t>Direct Salaries - PRD</t>
        </is>
      </c>
      <c r="D1322" s="6" t="inlineStr">
        <is>
          <t>Manual Journal</t>
        </is>
      </c>
      <c r="E1322" s="37" t="n">
        <v>46230</v>
      </c>
      <c r="F1322" s="6" t="n"/>
      <c r="G1322" s="39" t="n">
        <v>63.85</v>
      </c>
      <c r="H1322" s="39" t="n">
        <v>0</v>
      </c>
      <c r="I1322" s="6" t="inlineStr">
        <is>
          <t>2603104 - Cochlear FY26 Results 18.8.26 [PRD]</t>
        </is>
      </c>
      <c r="J1322" s="6" t="n"/>
      <c r="K1322" s="6" t="inlineStr">
        <is>
          <t>#68743</t>
        </is>
      </c>
      <c r="L1322" s="6" t="inlineStr">
        <is>
          <t>Payroll 37002 Reclass (11/07/2026-24/07/2026) - Cochlear FY26 Results 18.8.26 [PRD]</t>
        </is>
      </c>
      <c r="M1322" s="6" t="inlineStr">
        <is>
          <t>PRODUCTION</t>
        </is>
      </c>
    </row>
    <row r="1323">
      <c r="A1323" s="6" t="n">
        <v>55015</v>
      </c>
      <c r="B1323" s="6" t="n">
        <v>55015</v>
      </c>
      <c r="C1323" s="6" t="inlineStr">
        <is>
          <t>Direct Salaries - PRD</t>
        </is>
      </c>
      <c r="D1323" s="6" t="inlineStr">
        <is>
          <t>Manual Journal</t>
        </is>
      </c>
      <c r="E1323" s="37" t="n">
        <v>46230</v>
      </c>
      <c r="F1323" s="6" t="n"/>
      <c r="G1323" s="39" t="n">
        <v>48.83</v>
      </c>
      <c r="H1323" s="39" t="n">
        <v>0</v>
      </c>
      <c r="I1323" s="6" t="inlineStr">
        <is>
          <t>2512804 - RSNSW Ordinary General Meeting 5.8.26 [PRD]</t>
        </is>
      </c>
      <c r="J1323" s="6" t="n"/>
      <c r="K1323" s="6" t="inlineStr">
        <is>
          <t>#68743</t>
        </is>
      </c>
      <c r="L1323" s="6" t="inlineStr">
        <is>
          <t>Payroll 37002 Reclass (11/07/2026-24/07/2026) - RSNSW Ordinary General Meeting 5.8.26 [PRD]</t>
        </is>
      </c>
      <c r="M1323" s="6" t="inlineStr">
        <is>
          <t>PRODUCTION</t>
        </is>
      </c>
    </row>
    <row r="1324">
      <c r="A1324" s="6" t="n">
        <v>55015</v>
      </c>
      <c r="B1324" s="6" t="n">
        <v>55015</v>
      </c>
      <c r="C1324" s="6" t="inlineStr">
        <is>
          <t>Direct Salaries - PRD</t>
        </is>
      </c>
      <c r="D1324" s="6" t="inlineStr">
        <is>
          <t>Manual Journal</t>
        </is>
      </c>
      <c r="E1324" s="37" t="n">
        <v>46230</v>
      </c>
      <c r="F1324" s="6" t="n"/>
      <c r="G1324" s="39" t="n">
        <v>112.68</v>
      </c>
      <c r="H1324" s="39" t="n">
        <v>0</v>
      </c>
      <c r="I1324" s="6" t="inlineStr">
        <is>
          <t>26071303 - Ventia - Melbourne Office Event - 30.7.26 [PRD]</t>
        </is>
      </c>
      <c r="J1324" s="6" t="n"/>
      <c r="K1324" s="6" t="inlineStr">
        <is>
          <t>#68743</t>
        </is>
      </c>
      <c r="L1324" s="6" t="inlineStr">
        <is>
          <t>Payroll 37002 Reclass (11/07/2026-24/07/2026) - Ventia - Melbourne Office Event - 30.7.26 [PRD]</t>
        </is>
      </c>
      <c r="M1324" s="6" t="inlineStr">
        <is>
          <t>PRODUCTION</t>
        </is>
      </c>
    </row>
    <row r="1325">
      <c r="A1325" s="6" t="n">
        <v>55015</v>
      </c>
      <c r="B1325" s="6" t="n">
        <v>55015</v>
      </c>
      <c r="C1325" s="6" t="inlineStr">
        <is>
          <t>Direct Salaries - PRD</t>
        </is>
      </c>
      <c r="D1325" s="6" t="inlineStr">
        <is>
          <t>Manual Journal</t>
        </is>
      </c>
      <c r="E1325" s="37" t="n">
        <v>46230</v>
      </c>
      <c r="F1325" s="6" t="n"/>
      <c r="G1325" s="39" t="n">
        <v>404.74</v>
      </c>
      <c r="H1325" s="39" t="n">
        <v>0</v>
      </c>
      <c r="I1325" s="6" t="inlineStr">
        <is>
          <t>2607901 - ON24 KWM Event 23.7.26 [PRD]</t>
        </is>
      </c>
      <c r="J1325" s="6" t="n"/>
      <c r="K1325" s="6" t="inlineStr">
        <is>
          <t>#68743</t>
        </is>
      </c>
      <c r="L1325" s="6" t="inlineStr">
        <is>
          <t>Payroll 37002 Reclass (11/07/2026-24/07/2026) - ON24 KWM Event 23.7.26 [PRD]</t>
        </is>
      </c>
      <c r="M1325" s="6" t="inlineStr">
        <is>
          <t>PRODUCTION</t>
        </is>
      </c>
    </row>
    <row r="1326">
      <c r="A1326" s="6" t="n">
        <v>55015</v>
      </c>
      <c r="B1326" s="6" t="n">
        <v>55015</v>
      </c>
      <c r="C1326" s="6" t="inlineStr">
        <is>
          <t>Direct Salaries - PRD</t>
        </is>
      </c>
      <c r="D1326" s="6" t="inlineStr">
        <is>
          <t>Manual Journal</t>
        </is>
      </c>
      <c r="E1326" s="37" t="n">
        <v>46230</v>
      </c>
      <c r="F1326" s="6" t="n"/>
      <c r="G1326" s="39" t="n">
        <v>45.07</v>
      </c>
      <c r="H1326" s="39" t="n">
        <v>0</v>
      </c>
      <c r="I1326" s="6" t="inlineStr">
        <is>
          <t>2607701 - Litecard - Event Hire - 16.7.26 [PRD]</t>
        </is>
      </c>
      <c r="J1326" s="6" t="n"/>
      <c r="K1326" s="6" t="inlineStr">
        <is>
          <t>#68743</t>
        </is>
      </c>
      <c r="L1326" s="6" t="inlineStr">
        <is>
          <t>Payroll 37002 Reclass (11/07/2026-24/07/2026) - Litecard - Event Hire - 16.7.26 [PRD]</t>
        </is>
      </c>
      <c r="M1326" s="6" t="inlineStr">
        <is>
          <t>PRODUCTION</t>
        </is>
      </c>
    </row>
    <row r="1327">
      <c r="A1327" s="6" t="n">
        <v>55015</v>
      </c>
      <c r="B1327" s="6" t="n">
        <v>55015</v>
      </c>
      <c r="C1327" s="6" t="inlineStr">
        <is>
          <t>Direct Salaries - PRD</t>
        </is>
      </c>
      <c r="D1327" s="6" t="inlineStr">
        <is>
          <t>Manual Journal</t>
        </is>
      </c>
      <c r="E1327" s="37" t="n">
        <v>46230</v>
      </c>
      <c r="F1327" s="6" t="n"/>
      <c r="G1327" s="39" t="n">
        <v>225.36</v>
      </c>
      <c r="H1327" s="39" t="n">
        <v>0</v>
      </c>
      <c r="I1327" s="6" t="inlineStr">
        <is>
          <t>2604202 - Ventia - Ventia Awards - 30.7.26 [PRD]</t>
        </is>
      </c>
      <c r="J1327" s="6" t="n"/>
      <c r="K1327" s="6" t="inlineStr">
        <is>
          <t>#68743</t>
        </is>
      </c>
      <c r="L1327" s="6" t="inlineStr">
        <is>
          <t>Payroll 37002 Reclass (11/07/2026-24/07/2026) - Ventia - Ventia Awards - 30.7.26 [PRD]</t>
        </is>
      </c>
      <c r="M1327" s="6" t="inlineStr">
        <is>
          <t>PRODUCTION</t>
        </is>
      </c>
    </row>
    <row r="1328">
      <c r="A1328" s="6" t="n">
        <v>55015</v>
      </c>
      <c r="B1328" s="6" t="n">
        <v>55015</v>
      </c>
      <c r="C1328" s="6" t="inlineStr">
        <is>
          <t>Direct Salaries - PRD</t>
        </is>
      </c>
      <c r="D1328" s="6" t="inlineStr">
        <is>
          <t>Manual Journal</t>
        </is>
      </c>
      <c r="E1328" s="37" t="n">
        <v>46230</v>
      </c>
      <c r="F1328" s="6" t="n"/>
      <c r="G1328" s="39" t="n">
        <v>67.61</v>
      </c>
      <c r="H1328" s="39" t="n">
        <v>0</v>
      </c>
      <c r="I1328" s="6" t="inlineStr">
        <is>
          <t>26061108 - APA - Qtly All Hands FYR26 - 20.8.26 [PRD]</t>
        </is>
      </c>
      <c r="J1328" s="6" t="n"/>
      <c r="K1328" s="6" t="inlineStr">
        <is>
          <t>#68743</t>
        </is>
      </c>
      <c r="L1328" s="6" t="inlineStr">
        <is>
          <t>Payroll 37002 Reclass (11/07/2026-24/07/2026) - APA - Qtly All Hands FYR26 - 20.8.26 [PRD]</t>
        </is>
      </c>
      <c r="M1328" s="6" t="inlineStr">
        <is>
          <t>PRODUCTION</t>
        </is>
      </c>
    </row>
    <row r="1329">
      <c r="A1329" s="6" t="n">
        <v>55015</v>
      </c>
      <c r="B1329" s="6" t="n">
        <v>55015</v>
      </c>
      <c r="C1329" s="6" t="inlineStr">
        <is>
          <t>Direct Salaries - PRD</t>
        </is>
      </c>
      <c r="D1329" s="6" t="inlineStr">
        <is>
          <t>Manual Journal</t>
        </is>
      </c>
      <c r="E1329" s="37" t="n">
        <v>46230</v>
      </c>
      <c r="F1329" s="6" t="n"/>
      <c r="G1329" s="39" t="n">
        <v>52.37</v>
      </c>
      <c r="H1329" s="39" t="n">
        <v>0</v>
      </c>
      <c r="I1329" s="6" t="inlineStr">
        <is>
          <t>26061105 - CBA - FYR 2026 - 12.8.26 [PRD]</t>
        </is>
      </c>
      <c r="J1329" s="6" t="n"/>
      <c r="K1329" s="6" t="inlineStr">
        <is>
          <t>#68743</t>
        </is>
      </c>
      <c r="L1329" s="6" t="inlineStr">
        <is>
          <t>Payroll 37002 Reclass (11/07/2026-24/07/2026) - CBA - FYR 2026 - 12.8.26 [PRD]</t>
        </is>
      </c>
      <c r="M1329" s="6" t="inlineStr">
        <is>
          <t>PRODUCTION</t>
        </is>
      </c>
    </row>
    <row r="1330">
      <c r="A1330" s="6" t="n">
        <v>55015</v>
      </c>
      <c r="B1330" s="6" t="n">
        <v>55015</v>
      </c>
      <c r="C1330" s="6" t="inlineStr">
        <is>
          <t>Direct Salaries - PRD</t>
        </is>
      </c>
      <c r="D1330" s="6" t="inlineStr">
        <is>
          <t>Manual Journal</t>
        </is>
      </c>
      <c r="E1330" s="37" t="n">
        <v>46234</v>
      </c>
      <c r="F1330" s="6" t="n"/>
      <c r="G1330" s="39" t="n">
        <v>637.58</v>
      </c>
      <c r="H1330" s="39" t="n">
        <v>0</v>
      </c>
      <c r="I1330" s="6" t="inlineStr">
        <is>
          <t>26052703 - Microsoft Town Hall - 21.7.26 [PRD]</t>
        </is>
      </c>
      <c r="J1330" s="6" t="n"/>
      <c r="K1330" s="6" t="inlineStr">
        <is>
          <t>#68748</t>
        </is>
      </c>
      <c r="L1330" s="6" t="inlineStr">
        <is>
          <t>Payroll Accruals Payable Jul 27-31 2026 - Microsoft Town Hall - 21.7.26 [PRD]</t>
        </is>
      </c>
      <c r="M1330" s="6" t="inlineStr">
        <is>
          <t>PRODUCTION</t>
        </is>
      </c>
    </row>
    <row r="1331">
      <c r="A1331" s="6" t="n">
        <v>55015</v>
      </c>
      <c r="B1331" s="6" t="n">
        <v>55015</v>
      </c>
      <c r="C1331" s="6" t="inlineStr">
        <is>
          <t>Direct Salaries - PRD</t>
        </is>
      </c>
      <c r="D1331" s="6" t="inlineStr">
        <is>
          <t>Manual Journal</t>
        </is>
      </c>
      <c r="E1331" s="37" t="n">
        <v>46234</v>
      </c>
      <c r="F1331" s="6" t="n"/>
      <c r="G1331" s="39" t="n">
        <v>49.06</v>
      </c>
      <c r="H1331" s="39" t="n">
        <v>0</v>
      </c>
      <c r="I1331" s="6" t="inlineStr">
        <is>
          <t>26041603 - Optiver - Town Hall - 23.7.26 [PRD]</t>
        </is>
      </c>
      <c r="J1331" s="6" t="n"/>
      <c r="K1331" s="6" t="inlineStr">
        <is>
          <t>#68748</t>
        </is>
      </c>
      <c r="L1331" s="6" t="inlineStr">
        <is>
          <t>Payroll Accruals Payable Jul 27-31 2026 - Optiver - Town Hall - 23.7.26 [PRD]</t>
        </is>
      </c>
      <c r="M1331" s="6" t="inlineStr">
        <is>
          <t>PRODUCTION</t>
        </is>
      </c>
    </row>
    <row r="1332">
      <c r="A1332" s="6" t="n">
        <v>55015</v>
      </c>
      <c r="B1332" s="6" t="n">
        <v>55015</v>
      </c>
      <c r="C1332" s="6" t="inlineStr">
        <is>
          <t>Direct Salaries - PRD</t>
        </is>
      </c>
      <c r="D1332" s="6" t="inlineStr">
        <is>
          <t>Manual Journal</t>
        </is>
      </c>
      <c r="E1332" s="37" t="n">
        <v>46234</v>
      </c>
      <c r="F1332" s="6" t="n"/>
      <c r="G1332" s="39" t="n">
        <v>305.81</v>
      </c>
      <c r="H1332" s="39" t="n">
        <v>0</v>
      </c>
      <c r="I1332" s="6" t="inlineStr">
        <is>
          <t>2605403 - ARUP - Oves Awards - 23.7.26 [PRD]</t>
        </is>
      </c>
      <c r="J1332" s="6" t="n"/>
      <c r="K1332" s="6" t="inlineStr">
        <is>
          <t>#68748</t>
        </is>
      </c>
      <c r="L1332" s="6" t="inlineStr">
        <is>
          <t>Payroll Accruals Payable Jul 27-31 2026 - ARUP - Oves Awards - 23.7.26 [PRD]</t>
        </is>
      </c>
      <c r="M1332" s="6" t="inlineStr">
        <is>
          <t>PRODUCTION</t>
        </is>
      </c>
    </row>
    <row r="1333">
      <c r="A1333" s="6" t="n">
        <v>55015</v>
      </c>
      <c r="B1333" s="6" t="n">
        <v>55015</v>
      </c>
      <c r="C1333" s="6" t="inlineStr">
        <is>
          <t>Direct Salaries - PRD</t>
        </is>
      </c>
      <c r="D1333" s="6" t="inlineStr">
        <is>
          <t>Manual Journal</t>
        </is>
      </c>
      <c r="E1333" s="37" t="n">
        <v>46234</v>
      </c>
      <c r="F1333" s="6" t="n"/>
      <c r="G1333" s="39" t="n">
        <v>217.27</v>
      </c>
      <c r="H1333" s="39" t="n">
        <v>0</v>
      </c>
      <c r="I1333" s="6" t="inlineStr">
        <is>
          <t>2506208 - CBA AGM 2026 [PRD]</t>
        </is>
      </c>
      <c r="J1333" s="6" t="n"/>
      <c r="K1333" s="6" t="inlineStr">
        <is>
          <t>#68748</t>
        </is>
      </c>
      <c r="L1333" s="6" t="inlineStr">
        <is>
          <t>Payroll Accruals Payable Jul 27-31 2026 - CBA AGM 2026 [PRD]</t>
        </is>
      </c>
      <c r="M1333" s="6" t="inlineStr">
        <is>
          <t>PRODUCTION</t>
        </is>
      </c>
    </row>
    <row r="1334">
      <c r="A1334" s="6" t="n">
        <v>55015</v>
      </c>
      <c r="B1334" s="6" t="n">
        <v>55015</v>
      </c>
      <c r="C1334" s="6" t="inlineStr">
        <is>
          <t>Direct Salaries - PRD</t>
        </is>
      </c>
      <c r="D1334" s="6" t="inlineStr">
        <is>
          <t>Manual Journal</t>
        </is>
      </c>
      <c r="E1334" s="37" t="n">
        <v>46234</v>
      </c>
      <c r="F1334" s="6" t="n"/>
      <c r="G1334" s="39" t="n">
        <v>323.78</v>
      </c>
      <c r="H1334" s="39" t="n">
        <v>0</v>
      </c>
      <c r="I1334" s="6" t="inlineStr">
        <is>
          <t>26061701 - CBA - LES - July 2026 [PRD]</t>
        </is>
      </c>
      <c r="J1334" s="6" t="n"/>
      <c r="K1334" s="6" t="inlineStr">
        <is>
          <t>#68748</t>
        </is>
      </c>
      <c r="L1334" s="6" t="inlineStr">
        <is>
          <t>Payroll Accruals Payable Jul 27-31 2026 - CBA - LES - July 2026 [PRD]</t>
        </is>
      </c>
      <c r="M1334" s="6" t="inlineStr">
        <is>
          <t>PRODUCTION</t>
        </is>
      </c>
    </row>
    <row r="1335">
      <c r="A1335" s="6" t="n">
        <v>55015</v>
      </c>
      <c r="B1335" s="6" t="n">
        <v>55015</v>
      </c>
      <c r="C1335" s="6" t="inlineStr">
        <is>
          <t>Direct Salaries - PRD</t>
        </is>
      </c>
      <c r="D1335" s="6" t="inlineStr">
        <is>
          <t>Manual Journal</t>
        </is>
      </c>
      <c r="E1335" s="37" t="n">
        <v>46234</v>
      </c>
      <c r="F1335" s="6" t="n"/>
      <c r="G1335" s="39" t="n">
        <v>28.17</v>
      </c>
      <c r="H1335" s="39" t="n">
        <v>0</v>
      </c>
      <c r="I1335" s="6" t="inlineStr">
        <is>
          <t>26061109 - Ventia - FYR26 - 24.8.26 [PRD]</t>
        </is>
      </c>
      <c r="J1335" s="6" t="n"/>
      <c r="K1335" s="6" t="inlineStr">
        <is>
          <t>#68748</t>
        </is>
      </c>
      <c r="L1335" s="6" t="inlineStr">
        <is>
          <t>Payroll Accruals Payable Jul 27-31 2026 - Ventia - FYR26 - 24.8.26 [PRD]</t>
        </is>
      </c>
      <c r="M1335" s="6" t="inlineStr">
        <is>
          <t>PRODUCTION</t>
        </is>
      </c>
    </row>
    <row r="1336">
      <c r="A1336" s="6" t="n">
        <v>55015</v>
      </c>
      <c r="B1336" s="6" t="n">
        <v>55015</v>
      </c>
      <c r="C1336" s="6" t="inlineStr">
        <is>
          <t>Direct Salaries - PRD</t>
        </is>
      </c>
      <c r="D1336" s="6" t="inlineStr">
        <is>
          <t>Manual Journal</t>
        </is>
      </c>
      <c r="E1336" s="37" t="n">
        <v>46234</v>
      </c>
      <c r="F1336" s="6" t="n"/>
      <c r="G1336" s="39" t="n">
        <v>92.56</v>
      </c>
      <c r="H1336" s="39" t="n">
        <v>0</v>
      </c>
      <c r="I1336" s="6" t="inlineStr">
        <is>
          <t>2605402 - AGL FYR - Employee Town Hall - 12.8.26 [PRD]</t>
        </is>
      </c>
      <c r="J1336" s="6" t="n"/>
      <c r="K1336" s="6" t="inlineStr">
        <is>
          <t>#68748</t>
        </is>
      </c>
      <c r="L1336" s="6" t="inlineStr">
        <is>
          <t>Payroll Accruals Payable Jul 27-31 2026 - AGL FYR - Employee Town Hall [PRD]</t>
        </is>
      </c>
      <c r="M1336" s="6" t="inlineStr">
        <is>
          <t>PRODUCTION</t>
        </is>
      </c>
    </row>
    <row r="1337">
      <c r="A1337" s="6" t="n">
        <v>55015</v>
      </c>
      <c r="B1337" s="6" t="n">
        <v>55015</v>
      </c>
      <c r="C1337" s="6" t="inlineStr">
        <is>
          <t>Direct Salaries - PRD</t>
        </is>
      </c>
      <c r="D1337" s="6" t="inlineStr">
        <is>
          <t>Manual Journal</t>
        </is>
      </c>
      <c r="E1337" s="37" t="n">
        <v>46234</v>
      </c>
      <c r="F1337" s="6" t="n"/>
      <c r="G1337" s="39" t="n">
        <v>22.8</v>
      </c>
      <c r="H1337" s="39" t="n">
        <v>0</v>
      </c>
      <c r="I1337" s="6" t="inlineStr">
        <is>
          <t>2603104 - Cochlear FY26 Results 18.8.26 [PRD]</t>
        </is>
      </c>
      <c r="J1337" s="6" t="n"/>
      <c r="K1337" s="6" t="inlineStr">
        <is>
          <t>#68748</t>
        </is>
      </c>
      <c r="L1337" s="6" t="inlineStr">
        <is>
          <t>Payroll Accruals Payable Jul 27-31 2026 - Cochlear FY26 Results 18.8.26 [PRD]</t>
        </is>
      </c>
      <c r="M1337" s="6" t="inlineStr">
        <is>
          <t>PRODUCTION</t>
        </is>
      </c>
    </row>
    <row r="1338">
      <c r="A1338" s="6" t="n">
        <v>55015</v>
      </c>
      <c r="B1338" s="6" t="n">
        <v>55015</v>
      </c>
      <c r="C1338" s="6" t="inlineStr">
        <is>
          <t>Direct Salaries - PRD</t>
        </is>
      </c>
      <c r="D1338" s="6" t="inlineStr">
        <is>
          <t>Manual Journal</t>
        </is>
      </c>
      <c r="E1338" s="37" t="n">
        <v>46234</v>
      </c>
      <c r="F1338" s="6" t="n"/>
      <c r="G1338" s="39" t="n">
        <v>17.44</v>
      </c>
      <c r="H1338" s="39" t="n">
        <v>0</v>
      </c>
      <c r="I1338" s="6" t="inlineStr">
        <is>
          <t>2512804 - RSNSW Ordinary General Meeting 5.8.26 [PRD]</t>
        </is>
      </c>
      <c r="J1338" s="6" t="n"/>
      <c r="K1338" s="6" t="inlineStr">
        <is>
          <t>#68748</t>
        </is>
      </c>
      <c r="L1338" s="6" t="inlineStr">
        <is>
          <t>Payroll Accruals Payable Jul 27-31 2026 - RSNSW Ordinary General Meeting 5.8.26 [PRD]</t>
        </is>
      </c>
      <c r="M1338" s="6" t="inlineStr">
        <is>
          <t>PRODUCTION</t>
        </is>
      </c>
    </row>
    <row r="1339">
      <c r="A1339" s="6" t="n">
        <v>55015</v>
      </c>
      <c r="B1339" s="6" t="n">
        <v>55015</v>
      </c>
      <c r="C1339" s="6" t="inlineStr">
        <is>
          <t>Direct Salaries - PRD</t>
        </is>
      </c>
      <c r="D1339" s="6" t="inlineStr">
        <is>
          <t>Manual Journal</t>
        </is>
      </c>
      <c r="E1339" s="37" t="n">
        <v>46234</v>
      </c>
      <c r="F1339" s="6" t="n"/>
      <c r="G1339" s="39" t="n">
        <v>24.15</v>
      </c>
      <c r="H1339" s="39" t="n">
        <v>0</v>
      </c>
      <c r="I1339" s="6" t="inlineStr">
        <is>
          <t>2604203 - Ventia - Investor Day - 4.5.2026 [PRD]</t>
        </is>
      </c>
      <c r="J1339" s="6" t="n"/>
      <c r="K1339" s="6" t="inlineStr">
        <is>
          <t>#68748</t>
        </is>
      </c>
      <c r="L1339" s="6" t="inlineStr">
        <is>
          <t>Payroll Accruals Payable Jul 27-31 2026 - Ventia - Investor Day - 4.5.2026 [PRD]</t>
        </is>
      </c>
      <c r="M1339" s="6" t="inlineStr">
        <is>
          <t>PRODUCTION</t>
        </is>
      </c>
    </row>
    <row r="1340">
      <c r="A1340" s="6" t="n">
        <v>55015</v>
      </c>
      <c r="B1340" s="6" t="n">
        <v>55015</v>
      </c>
      <c r="C1340" s="6" t="inlineStr">
        <is>
          <t>Direct Salaries - PRD</t>
        </is>
      </c>
      <c r="D1340" s="6" t="inlineStr">
        <is>
          <t>Manual Journal</t>
        </is>
      </c>
      <c r="E1340" s="37" t="n">
        <v>46234</v>
      </c>
      <c r="F1340" s="6" t="n"/>
      <c r="G1340" s="39" t="n">
        <v>40.24</v>
      </c>
      <c r="H1340" s="39" t="n">
        <v>0</v>
      </c>
      <c r="I1340" s="6" t="inlineStr">
        <is>
          <t>26071303 - Ventia - Melbourne Office Event - 30.7.26 [PRD]</t>
        </is>
      </c>
      <c r="J1340" s="6" t="n"/>
      <c r="K1340" s="6" t="inlineStr">
        <is>
          <t>#68748</t>
        </is>
      </c>
      <c r="L1340" s="6" t="inlineStr">
        <is>
          <t>Payroll Accruals Payable Jul 27-31 2026 - Ventia - Melbourne Office Event - 30.7.26 [PRD]</t>
        </is>
      </c>
      <c r="M1340" s="6" t="inlineStr">
        <is>
          <t>PRODUCTION</t>
        </is>
      </c>
    </row>
    <row r="1341">
      <c r="A1341" s="6" t="n">
        <v>55015</v>
      </c>
      <c r="B1341" s="6" t="n">
        <v>55015</v>
      </c>
      <c r="C1341" s="6" t="inlineStr">
        <is>
          <t>Direct Salaries - PRD</t>
        </is>
      </c>
      <c r="D1341" s="6" t="inlineStr">
        <is>
          <t>Manual Journal</t>
        </is>
      </c>
      <c r="E1341" s="37" t="n">
        <v>46234</v>
      </c>
      <c r="F1341" s="6" t="n"/>
      <c r="G1341" s="39" t="n">
        <v>144.55</v>
      </c>
      <c r="H1341" s="39" t="n">
        <v>0</v>
      </c>
      <c r="I1341" s="6" t="inlineStr">
        <is>
          <t>2607901 - ON24 KWM Event 23.7.26 [PRD]</t>
        </is>
      </c>
      <c r="J1341" s="6" t="n"/>
      <c r="K1341" s="6" t="inlineStr">
        <is>
          <t>#68748</t>
        </is>
      </c>
      <c r="L1341" s="6" t="inlineStr">
        <is>
          <t>Payroll Accruals Payable Jul 27-31 2026 - ON24 KWM Event 23.7.26 [PRD]</t>
        </is>
      </c>
      <c r="M1341" s="6" t="inlineStr">
        <is>
          <t>PRODUCTION</t>
        </is>
      </c>
    </row>
    <row r="1342">
      <c r="A1342" s="6" t="n">
        <v>55015</v>
      </c>
      <c r="B1342" s="6" t="n">
        <v>55015</v>
      </c>
      <c r="C1342" s="6" t="inlineStr">
        <is>
          <t>Direct Salaries - PRD</t>
        </is>
      </c>
      <c r="D1342" s="6" t="inlineStr">
        <is>
          <t>Manual Journal</t>
        </is>
      </c>
      <c r="E1342" s="37" t="n">
        <v>46234</v>
      </c>
      <c r="F1342" s="6" t="n"/>
      <c r="G1342" s="39" t="n">
        <v>16.1</v>
      </c>
      <c r="H1342" s="39" t="n">
        <v>0</v>
      </c>
      <c r="I1342" s="6" t="inlineStr">
        <is>
          <t>2607701 - Litecard - Event Hire - 16.7.26 [PRD]</t>
        </is>
      </c>
      <c r="J1342" s="6" t="n"/>
      <c r="K1342" s="6" t="inlineStr">
        <is>
          <t>#68748</t>
        </is>
      </c>
      <c r="L1342" s="6" t="inlineStr">
        <is>
          <t>Payroll Accruals Payable Jul 27-31 2026 - Litecard - Event Hire - 16.7.26 [PRD]</t>
        </is>
      </c>
      <c r="M1342" s="6" t="inlineStr">
        <is>
          <t>PRODUCTION</t>
        </is>
      </c>
    </row>
    <row r="1343">
      <c r="A1343" s="6" t="n">
        <v>55015</v>
      </c>
      <c r="B1343" s="6" t="n">
        <v>55015</v>
      </c>
      <c r="C1343" s="6" t="inlineStr">
        <is>
          <t>Direct Salaries - PRD</t>
        </is>
      </c>
      <c r="D1343" s="6" t="inlineStr">
        <is>
          <t>Manual Journal</t>
        </is>
      </c>
      <c r="E1343" s="37" t="n">
        <v>46234</v>
      </c>
      <c r="F1343" s="6" t="n"/>
      <c r="G1343" s="39" t="n">
        <v>80.48999999999999</v>
      </c>
      <c r="H1343" s="39" t="n">
        <v>0</v>
      </c>
      <c r="I1343" s="6" t="inlineStr">
        <is>
          <t>2604202 - Ventia - Ventia Awards - 30.7.26 [PRD]</t>
        </is>
      </c>
      <c r="J1343" s="6" t="n"/>
      <c r="K1343" s="6" t="inlineStr">
        <is>
          <t>#68748</t>
        </is>
      </c>
      <c r="L1343" s="6" t="inlineStr">
        <is>
          <t>Payroll Accruals Payable Jul 27-31 2026 - Ventia - Ventia Awards - 30.7.26 [PRD]</t>
        </is>
      </c>
      <c r="M1343" s="6" t="inlineStr">
        <is>
          <t>PRODUCTION</t>
        </is>
      </c>
    </row>
    <row r="1344">
      <c r="A1344" s="6" t="n">
        <v>55015</v>
      </c>
      <c r="B1344" s="6" t="n">
        <v>55015</v>
      </c>
      <c r="C1344" s="6" t="inlineStr">
        <is>
          <t>Direct Salaries - PRD</t>
        </is>
      </c>
      <c r="D1344" s="6" t="inlineStr">
        <is>
          <t>Manual Journal</t>
        </is>
      </c>
      <c r="E1344" s="37" t="n">
        <v>46234</v>
      </c>
      <c r="F1344" s="6" t="n"/>
      <c r="G1344" s="39" t="n">
        <v>24.15</v>
      </c>
      <c r="H1344" s="39" t="n">
        <v>0</v>
      </c>
      <c r="I1344" s="6" t="inlineStr">
        <is>
          <t>26061108 - APA - Qtly All Hands FYR26 - 20.8.26 [PRD]</t>
        </is>
      </c>
      <c r="J1344" s="6" t="n"/>
      <c r="K1344" s="6" t="inlineStr">
        <is>
          <t>#68748</t>
        </is>
      </c>
      <c r="L1344" s="6" t="inlineStr">
        <is>
          <t>Payroll Accruals Payable Jul 27-31 2026 - APA - Qtly All Hands FYR26 - 20.8.26 [PRD]</t>
        </is>
      </c>
      <c r="M1344" s="6" t="inlineStr">
        <is>
          <t>PRODUCTION</t>
        </is>
      </c>
    </row>
    <row r="1345">
      <c r="A1345" s="6" t="n">
        <v>55015</v>
      </c>
      <c r="B1345" s="6" t="n">
        <v>55015</v>
      </c>
      <c r="C1345" s="6" t="inlineStr">
        <is>
          <t>Direct Salaries - PRD</t>
        </is>
      </c>
      <c r="D1345" s="6" t="inlineStr">
        <is>
          <t>Manual Journal</t>
        </is>
      </c>
      <c r="E1345" s="37" t="n">
        <v>46234</v>
      </c>
      <c r="F1345" s="6" t="n"/>
      <c r="G1345" s="39" t="n">
        <v>18.7</v>
      </c>
      <c r="H1345" s="39" t="n">
        <v>0</v>
      </c>
      <c r="I1345" s="6" t="inlineStr">
        <is>
          <t>26061105 - CBA - FYR 2026 - 12.8.26 [PRD]</t>
        </is>
      </c>
      <c r="J1345" s="6" t="n"/>
      <c r="K1345" s="6" t="inlineStr">
        <is>
          <t>#68748</t>
        </is>
      </c>
      <c r="L1345" s="6" t="inlineStr">
        <is>
          <t>Payroll Accruals Payable Jul 27-31 2026 - CBA - FYR 2026 - 12.8.26 [PRD]</t>
        </is>
      </c>
      <c r="M1345" s="6" t="inlineStr">
        <is>
          <t>PRODUCTION</t>
        </is>
      </c>
    </row>
    <row r="1346">
      <c r="A1346" s="6" t="n">
        <v>55015</v>
      </c>
      <c r="B1346" s="6" t="n">
        <v>55015</v>
      </c>
      <c r="C1346" s="6" t="inlineStr">
        <is>
          <t>Direct Salaries - PRD</t>
        </is>
      </c>
      <c r="D1346" s="6" t="inlineStr">
        <is>
          <t>Manual Journal</t>
        </is>
      </c>
      <c r="E1346" s="37" t="n">
        <v>46235</v>
      </c>
      <c r="F1346" s="6" t="n"/>
      <c r="G1346" s="39" t="n">
        <v>0</v>
      </c>
      <c r="H1346" s="39" t="n">
        <v>637.58</v>
      </c>
      <c r="I1346" s="6" t="inlineStr">
        <is>
          <t>26052703 - Microsoft Town Hall - 21.7.26 [PRD]</t>
        </is>
      </c>
      <c r="J1346" s="6" t="n"/>
      <c r="K1346" s="6" t="inlineStr">
        <is>
          <t>#68747</t>
        </is>
      </c>
      <c r="L1346" s="6" t="inlineStr">
        <is>
          <t>Reversal: Payroll Accruals Payable Jul 27-31 2026 - Microsoft Town Hall - 21.7.26 [PRD]</t>
        </is>
      </c>
      <c r="M1346" s="6" t="inlineStr">
        <is>
          <t>PRODUCTION</t>
        </is>
      </c>
    </row>
    <row r="1347">
      <c r="A1347" s="6" t="n">
        <v>55015</v>
      </c>
      <c r="B1347" s="6" t="n">
        <v>55015</v>
      </c>
      <c r="C1347" s="6" t="inlineStr">
        <is>
          <t>Direct Salaries - PRD</t>
        </is>
      </c>
      <c r="D1347" s="6" t="inlineStr">
        <is>
          <t>Manual Journal</t>
        </is>
      </c>
      <c r="E1347" s="37" t="n">
        <v>46235</v>
      </c>
      <c r="F1347" s="6" t="n"/>
      <c r="G1347" s="39" t="n">
        <v>0</v>
      </c>
      <c r="H1347" s="39" t="n">
        <v>49.06</v>
      </c>
      <c r="I1347" s="6" t="inlineStr">
        <is>
          <t>26041603 - Optiver - Town Hall - 23.7.26 [PRD]</t>
        </is>
      </c>
      <c r="J1347" s="6" t="n"/>
      <c r="K1347" s="6" t="inlineStr">
        <is>
          <t>#68747</t>
        </is>
      </c>
      <c r="L1347" s="6" t="inlineStr">
        <is>
          <t>Reversal: Payroll Accruals Payable Jul 27-31 2026 - Optiver - Town Hall - 23.7.26 [PRD]</t>
        </is>
      </c>
      <c r="M1347" s="6" t="inlineStr">
        <is>
          <t>PRODUCTION</t>
        </is>
      </c>
    </row>
    <row r="1348">
      <c r="A1348" s="6" t="n">
        <v>55015</v>
      </c>
      <c r="B1348" s="6" t="n">
        <v>55015</v>
      </c>
      <c r="C1348" s="6" t="inlineStr">
        <is>
          <t>Direct Salaries - PRD</t>
        </is>
      </c>
      <c r="D1348" s="6" t="inlineStr">
        <is>
          <t>Manual Journal</t>
        </is>
      </c>
      <c r="E1348" s="37" t="n">
        <v>46235</v>
      </c>
      <c r="F1348" s="6" t="n"/>
      <c r="G1348" s="39" t="n">
        <v>0</v>
      </c>
      <c r="H1348" s="39" t="n">
        <v>305.81</v>
      </c>
      <c r="I1348" s="6" t="inlineStr">
        <is>
          <t>2605403 - ARUP - Oves Awards - 23.7.26 [PRD]</t>
        </is>
      </c>
      <c r="J1348" s="6" t="n"/>
      <c r="K1348" s="6" t="inlineStr">
        <is>
          <t>#68747</t>
        </is>
      </c>
      <c r="L1348" s="6" t="inlineStr">
        <is>
          <t>Reversal: Payroll Accruals Payable Jul 27-31 2026 - ARUP - Oves Awards - 23.7.26 [PRD]</t>
        </is>
      </c>
      <c r="M1348" s="6" t="inlineStr">
        <is>
          <t>PRODUCTION</t>
        </is>
      </c>
    </row>
    <row r="1349">
      <c r="A1349" s="6" t="n">
        <v>55015</v>
      </c>
      <c r="B1349" s="6" t="n">
        <v>55015</v>
      </c>
      <c r="C1349" s="6" t="inlineStr">
        <is>
          <t>Direct Salaries - PRD</t>
        </is>
      </c>
      <c r="D1349" s="6" t="inlineStr">
        <is>
          <t>Manual Journal</t>
        </is>
      </c>
      <c r="E1349" s="37" t="n">
        <v>46235</v>
      </c>
      <c r="F1349" s="6" t="n"/>
      <c r="G1349" s="39" t="n">
        <v>0</v>
      </c>
      <c r="H1349" s="39" t="n">
        <v>217.27</v>
      </c>
      <c r="I1349" s="6" t="inlineStr">
        <is>
          <t>2506208 - CBA AGM 2026 [PRD]</t>
        </is>
      </c>
      <c r="J1349" s="6" t="n"/>
      <c r="K1349" s="6" t="inlineStr">
        <is>
          <t>#68747</t>
        </is>
      </c>
      <c r="L1349" s="6" t="inlineStr">
        <is>
          <t>Reversal: Payroll Accruals Payable Jul 27-31 2026 - CBA AGM 2026 [PRD]</t>
        </is>
      </c>
      <c r="M1349" s="6" t="inlineStr">
        <is>
          <t>PRODUCTION</t>
        </is>
      </c>
    </row>
    <row r="1350">
      <c r="A1350" s="6" t="n">
        <v>55015</v>
      </c>
      <c r="B1350" s="6" t="n">
        <v>55015</v>
      </c>
      <c r="C1350" s="6" t="inlineStr">
        <is>
          <t>Direct Salaries - PRD</t>
        </is>
      </c>
      <c r="D1350" s="6" t="inlineStr">
        <is>
          <t>Manual Journal</t>
        </is>
      </c>
      <c r="E1350" s="37" t="n">
        <v>46235</v>
      </c>
      <c r="F1350" s="6" t="n"/>
      <c r="G1350" s="39" t="n">
        <v>0</v>
      </c>
      <c r="H1350" s="39" t="n">
        <v>323.78</v>
      </c>
      <c r="I1350" s="6" t="inlineStr">
        <is>
          <t>26061701 - CBA - LES - July 2026 [PRD]</t>
        </is>
      </c>
      <c r="J1350" s="6" t="n"/>
      <c r="K1350" s="6" t="inlineStr">
        <is>
          <t>#68747</t>
        </is>
      </c>
      <c r="L1350" s="6" t="inlineStr">
        <is>
          <t>Reversal: Payroll Accruals Payable Jul 27-31 2026 - CBA - LES - July 2026 [PRD]</t>
        </is>
      </c>
      <c r="M1350" s="6" t="inlineStr">
        <is>
          <t>PRODUCTION</t>
        </is>
      </c>
    </row>
    <row r="1351">
      <c r="A1351" s="6" t="n">
        <v>55015</v>
      </c>
      <c r="B1351" s="6" t="n">
        <v>55015</v>
      </c>
      <c r="C1351" s="6" t="inlineStr">
        <is>
          <t>Direct Salaries - PRD</t>
        </is>
      </c>
      <c r="D1351" s="6" t="inlineStr">
        <is>
          <t>Manual Journal</t>
        </is>
      </c>
      <c r="E1351" s="37" t="n">
        <v>46235</v>
      </c>
      <c r="F1351" s="6" t="n"/>
      <c r="G1351" s="39" t="n">
        <v>0</v>
      </c>
      <c r="H1351" s="39" t="n">
        <v>28.17</v>
      </c>
      <c r="I1351" s="6" t="inlineStr">
        <is>
          <t>26061109 - Ventia - FYR26 - 24.8.26 [PRD]</t>
        </is>
      </c>
      <c r="J1351" s="6" t="n"/>
      <c r="K1351" s="6" t="inlineStr">
        <is>
          <t>#68747</t>
        </is>
      </c>
      <c r="L1351" s="6" t="inlineStr">
        <is>
          <t>Reversal: Payroll Accruals Payable Jul 27-31 2026 - Ventia - FYR26 - 24.8.26 [PRD]</t>
        </is>
      </c>
      <c r="M1351" s="6" t="inlineStr">
        <is>
          <t>PRODUCTION</t>
        </is>
      </c>
    </row>
    <row r="1352">
      <c r="A1352" s="6" t="n">
        <v>55015</v>
      </c>
      <c r="B1352" s="6" t="n">
        <v>55015</v>
      </c>
      <c r="C1352" s="6" t="inlineStr">
        <is>
          <t>Direct Salaries - PRD</t>
        </is>
      </c>
      <c r="D1352" s="6" t="inlineStr">
        <is>
          <t>Manual Journal</t>
        </is>
      </c>
      <c r="E1352" s="37" t="n">
        <v>46235</v>
      </c>
      <c r="F1352" s="6" t="n"/>
      <c r="G1352" s="39" t="n">
        <v>0</v>
      </c>
      <c r="H1352" s="39" t="n">
        <v>92.56</v>
      </c>
      <c r="I1352" s="6" t="inlineStr">
        <is>
          <t>2605402 - AGL FYR - Employee Town Hall - 12.8.26 [PRD]</t>
        </is>
      </c>
      <c r="J1352" s="6" t="n"/>
      <c r="K1352" s="6" t="inlineStr">
        <is>
          <t>#68747</t>
        </is>
      </c>
      <c r="L1352" s="6" t="inlineStr">
        <is>
          <t>Reversal: Payroll Accruals Payable Jul 27-31 2026 - AGL FYR - Employee Town Hall [PRD]</t>
        </is>
      </c>
      <c r="M1352" s="6" t="inlineStr">
        <is>
          <t>PRODUCTION</t>
        </is>
      </c>
    </row>
    <row r="1353">
      <c r="A1353" s="6" t="n">
        <v>55015</v>
      </c>
      <c r="B1353" s="6" t="n">
        <v>55015</v>
      </c>
      <c r="C1353" s="6" t="inlineStr">
        <is>
          <t>Direct Salaries - PRD</t>
        </is>
      </c>
      <c r="D1353" s="6" t="inlineStr">
        <is>
          <t>Manual Journal</t>
        </is>
      </c>
      <c r="E1353" s="37" t="n">
        <v>46235</v>
      </c>
      <c r="F1353" s="6" t="n"/>
      <c r="G1353" s="39" t="n">
        <v>0</v>
      </c>
      <c r="H1353" s="39" t="n">
        <v>22.8</v>
      </c>
      <c r="I1353" s="6" t="inlineStr">
        <is>
          <t>2603104 - Cochlear FY26 Results 18.8.26 [PRD]</t>
        </is>
      </c>
      <c r="J1353" s="6" t="n"/>
      <c r="K1353" s="6" t="inlineStr">
        <is>
          <t>#68747</t>
        </is>
      </c>
      <c r="L1353" s="6" t="inlineStr">
        <is>
          <t>Reversal: Payroll Accruals Payable Jul 27-31 2026 - Cochlear FY26 Results 18.8.26 [PRD]</t>
        </is>
      </c>
      <c r="M1353" s="6" t="inlineStr">
        <is>
          <t>PRODUCTION</t>
        </is>
      </c>
    </row>
    <row r="1354">
      <c r="A1354" s="6" t="n">
        <v>55015</v>
      </c>
      <c r="B1354" s="6" t="n">
        <v>55015</v>
      </c>
      <c r="C1354" s="6" t="inlineStr">
        <is>
          <t>Direct Salaries - PRD</t>
        </is>
      </c>
      <c r="D1354" s="6" t="inlineStr">
        <is>
          <t>Manual Journal</t>
        </is>
      </c>
      <c r="E1354" s="37" t="n">
        <v>46235</v>
      </c>
      <c r="F1354" s="6" t="n"/>
      <c r="G1354" s="39" t="n">
        <v>0</v>
      </c>
      <c r="H1354" s="39" t="n">
        <v>17.44</v>
      </c>
      <c r="I1354" s="6" t="inlineStr">
        <is>
          <t>2512804 - RSNSW Ordinary General Meeting 5.8.26 [PRD]</t>
        </is>
      </c>
      <c r="J1354" s="6" t="n"/>
      <c r="K1354" s="6" t="inlineStr">
        <is>
          <t>#68747</t>
        </is>
      </c>
      <c r="L1354" s="6" t="inlineStr">
        <is>
          <t>Reversal: Payroll Accruals Payable Jul 27-31 2026 - RSNSW Ordinary General Meeting 5.8.26 [PRD]</t>
        </is>
      </c>
      <c r="M1354" s="6" t="inlineStr">
        <is>
          <t>PRODUCTION</t>
        </is>
      </c>
    </row>
    <row r="1355">
      <c r="A1355" s="6" t="n">
        <v>55015</v>
      </c>
      <c r="B1355" s="6" t="n">
        <v>55015</v>
      </c>
      <c r="C1355" s="6" t="inlineStr">
        <is>
          <t>Direct Salaries - PRD</t>
        </is>
      </c>
      <c r="D1355" s="6" t="inlineStr">
        <is>
          <t>Manual Journal</t>
        </is>
      </c>
      <c r="E1355" s="37" t="n">
        <v>46235</v>
      </c>
      <c r="F1355" s="6" t="n"/>
      <c r="G1355" s="39" t="n">
        <v>0</v>
      </c>
      <c r="H1355" s="39" t="n">
        <v>24.15</v>
      </c>
      <c r="I1355" s="6" t="inlineStr">
        <is>
          <t>2604203 - Ventia - Investor Day - 4.5.2026 [PRD]</t>
        </is>
      </c>
      <c r="J1355" s="6" t="n"/>
      <c r="K1355" s="6" t="inlineStr">
        <is>
          <t>#68747</t>
        </is>
      </c>
      <c r="L1355" s="6" t="inlineStr">
        <is>
          <t>Reversal: Payroll Accruals Payable Jul 27-31 2026 - Ventia - Investor Day - 4.5.2026 [PRD]</t>
        </is>
      </c>
      <c r="M1355" s="6" t="inlineStr">
        <is>
          <t>PRODUCTION</t>
        </is>
      </c>
    </row>
    <row r="1356">
      <c r="A1356" s="6" t="n">
        <v>55015</v>
      </c>
      <c r="B1356" s="6" t="n">
        <v>55015</v>
      </c>
      <c r="C1356" s="6" t="inlineStr">
        <is>
          <t>Direct Salaries - PRD</t>
        </is>
      </c>
      <c r="D1356" s="6" t="inlineStr">
        <is>
          <t>Manual Journal</t>
        </is>
      </c>
      <c r="E1356" s="37" t="n">
        <v>46235</v>
      </c>
      <c r="F1356" s="6" t="n"/>
      <c r="G1356" s="39" t="n">
        <v>0</v>
      </c>
      <c r="H1356" s="39" t="n">
        <v>40.24</v>
      </c>
      <c r="I1356" s="6" t="inlineStr">
        <is>
          <t>26071303 - Ventia - Melbourne Office Event - 30.7.26 [PRD]</t>
        </is>
      </c>
      <c r="J1356" s="6" t="n"/>
      <c r="K1356" s="6" t="inlineStr">
        <is>
          <t>#68747</t>
        </is>
      </c>
      <c r="L1356" s="6" t="inlineStr">
        <is>
          <t>Reversal: Payroll Accruals Payable Jul 27-31 2026 - Ventia - Melbourne Office Event - 30.7.26 [PRD]</t>
        </is>
      </c>
      <c r="M1356" s="6" t="inlineStr">
        <is>
          <t>PRODUCTION</t>
        </is>
      </c>
    </row>
    <row r="1357">
      <c r="A1357" s="6" t="n">
        <v>55015</v>
      </c>
      <c r="B1357" s="6" t="n">
        <v>55015</v>
      </c>
      <c r="C1357" s="6" t="inlineStr">
        <is>
          <t>Direct Salaries - PRD</t>
        </is>
      </c>
      <c r="D1357" s="6" t="inlineStr">
        <is>
          <t>Manual Journal</t>
        </is>
      </c>
      <c r="E1357" s="37" t="n">
        <v>46235</v>
      </c>
      <c r="F1357" s="6" t="n"/>
      <c r="G1357" s="39" t="n">
        <v>0</v>
      </c>
      <c r="H1357" s="39" t="n">
        <v>144.55</v>
      </c>
      <c r="I1357" s="6" t="inlineStr">
        <is>
          <t>2607901 - ON24 KWM Event 23.7.26 [PRD]</t>
        </is>
      </c>
      <c r="J1357" s="6" t="n"/>
      <c r="K1357" s="6" t="inlineStr">
        <is>
          <t>#68747</t>
        </is>
      </c>
      <c r="L1357" s="6" t="inlineStr">
        <is>
          <t>Reversal: Payroll Accruals Payable Jul 27-31 2026 - ON24 KWM Event 23.7.26 [PRD]</t>
        </is>
      </c>
      <c r="M1357" s="6" t="inlineStr">
        <is>
          <t>PRODUCTION</t>
        </is>
      </c>
    </row>
    <row r="1358">
      <c r="A1358" s="6" t="n">
        <v>55015</v>
      </c>
      <c r="B1358" s="6" t="n">
        <v>55015</v>
      </c>
      <c r="C1358" s="6" t="inlineStr">
        <is>
          <t>Direct Salaries - PRD</t>
        </is>
      </c>
      <c r="D1358" s="6" t="inlineStr">
        <is>
          <t>Manual Journal</t>
        </is>
      </c>
      <c r="E1358" s="37" t="n">
        <v>46235</v>
      </c>
      <c r="F1358" s="6" t="n"/>
      <c r="G1358" s="39" t="n">
        <v>0</v>
      </c>
      <c r="H1358" s="39" t="n">
        <v>16.1</v>
      </c>
      <c r="I1358" s="6" t="inlineStr">
        <is>
          <t>2607701 - Litecard - Event Hire - 16.7.26 [PRD]</t>
        </is>
      </c>
      <c r="J1358" s="6" t="n"/>
      <c r="K1358" s="6" t="inlineStr">
        <is>
          <t>#68747</t>
        </is>
      </c>
      <c r="L1358" s="6" t="inlineStr">
        <is>
          <t>Reversal: Payroll Accruals Payable Jul 27-31 2026 - Litecard - Event Hire - 16.7.26 [PRD]</t>
        </is>
      </c>
      <c r="M1358" s="6" t="inlineStr">
        <is>
          <t>PRODUCTION</t>
        </is>
      </c>
    </row>
    <row r="1359">
      <c r="A1359" s="6" t="n">
        <v>55015</v>
      </c>
      <c r="B1359" s="6" t="n">
        <v>55015</v>
      </c>
      <c r="C1359" s="6" t="inlineStr">
        <is>
          <t>Direct Salaries - PRD</t>
        </is>
      </c>
      <c r="D1359" s="6" t="inlineStr">
        <is>
          <t>Manual Journal</t>
        </is>
      </c>
      <c r="E1359" s="37" t="n">
        <v>46235</v>
      </c>
      <c r="F1359" s="6" t="n"/>
      <c r="G1359" s="39" t="n">
        <v>0</v>
      </c>
      <c r="H1359" s="39" t="n">
        <v>80.48999999999999</v>
      </c>
      <c r="I1359" s="6" t="inlineStr">
        <is>
          <t>2604202 - Ventia - Ventia Awards - 30.7.26 [PRD]</t>
        </is>
      </c>
      <c r="J1359" s="6" t="n"/>
      <c r="K1359" s="6" t="inlineStr">
        <is>
          <t>#68747</t>
        </is>
      </c>
      <c r="L1359" s="6" t="inlineStr">
        <is>
          <t>Reversal: Payroll Accruals Payable Jul 27-31 2026 - Ventia - Ventia Awards - 30.7.26 [PRD]</t>
        </is>
      </c>
      <c r="M1359" s="6" t="inlineStr">
        <is>
          <t>PRODUCTION</t>
        </is>
      </c>
    </row>
    <row r="1360">
      <c r="A1360" s="6" t="n">
        <v>55015</v>
      </c>
      <c r="B1360" s="6" t="n">
        <v>55015</v>
      </c>
      <c r="C1360" s="6" t="inlineStr">
        <is>
          <t>Direct Salaries - PRD</t>
        </is>
      </c>
      <c r="D1360" s="6" t="inlineStr">
        <is>
          <t>Manual Journal</t>
        </is>
      </c>
      <c r="E1360" s="37" t="n">
        <v>46235</v>
      </c>
      <c r="F1360" s="6" t="n"/>
      <c r="G1360" s="39" t="n">
        <v>0</v>
      </c>
      <c r="H1360" s="39" t="n">
        <v>24.15</v>
      </c>
      <c r="I1360" s="6" t="inlineStr">
        <is>
          <t>26061108 - APA - Qtly All Hands FYR26 - 20.8.26 [PRD]</t>
        </is>
      </c>
      <c r="J1360" s="6" t="n"/>
      <c r="K1360" s="6" t="inlineStr">
        <is>
          <t>#68747</t>
        </is>
      </c>
      <c r="L1360" s="6" t="inlineStr">
        <is>
          <t>Reversal: Payroll Accruals Payable Jul 27-31 2026 - APA - Qtly All Hands FYR26 - 20.8.26 [PRD]</t>
        </is>
      </c>
      <c r="M1360" s="6" t="inlineStr">
        <is>
          <t>PRODUCTION</t>
        </is>
      </c>
    </row>
    <row r="1361">
      <c r="A1361" s="6" t="n">
        <v>55015</v>
      </c>
      <c r="B1361" s="6" t="n">
        <v>55015</v>
      </c>
      <c r="C1361" s="6" t="inlineStr">
        <is>
          <t>Direct Salaries - PRD</t>
        </is>
      </c>
      <c r="D1361" s="6" t="inlineStr">
        <is>
          <t>Manual Journal</t>
        </is>
      </c>
      <c r="E1361" s="37" t="n">
        <v>46235</v>
      </c>
      <c r="F1361" s="6" t="n"/>
      <c r="G1361" s="39" t="n">
        <v>0</v>
      </c>
      <c r="H1361" s="39" t="n">
        <v>18.7</v>
      </c>
      <c r="I1361" s="6" t="inlineStr">
        <is>
          <t>26061105 - CBA - FYR 2026 - 12.8.26 [PRD]</t>
        </is>
      </c>
      <c r="J1361" s="6" t="n"/>
      <c r="K1361" s="6" t="inlineStr">
        <is>
          <t>#68747</t>
        </is>
      </c>
      <c r="L1361" s="6" t="inlineStr">
        <is>
          <t>Reversal: Payroll Accruals Payable Jul 27-31 2026 - CBA - FYR 2026 - 12.8.26 [PRD]</t>
        </is>
      </c>
      <c r="M1361" s="6" t="inlineStr">
        <is>
          <t>PRODUCTION</t>
        </is>
      </c>
    </row>
    <row r="1362">
      <c r="A1362" s="6" t="n">
        <v>55015</v>
      </c>
      <c r="B1362" s="6" t="n">
        <v>55015</v>
      </c>
      <c r="C1362" s="6" t="inlineStr">
        <is>
          <t>Direct Salaries - PRD</t>
        </is>
      </c>
      <c r="D1362" s="6" t="inlineStr">
        <is>
          <t>Manual Journal</t>
        </is>
      </c>
      <c r="E1362" s="37" t="n">
        <v>46245</v>
      </c>
      <c r="F1362" s="6" t="n"/>
      <c r="G1362" s="39" t="n">
        <v>355.51</v>
      </c>
      <c r="H1362" s="39" t="n">
        <v>0</v>
      </c>
      <c r="I1362" s="6" t="inlineStr">
        <is>
          <t>2512804 - RSNSW Ordinary General Meeting 5.8.26 [PRD]</t>
        </is>
      </c>
      <c r="J1362" s="6" t="n"/>
      <c r="K1362" s="6" t="inlineStr">
        <is>
          <t>#69396</t>
        </is>
      </c>
      <c r="L1362" s="6" t="inlineStr">
        <is>
          <t>Payroll 37003 Reclass (25/07/2026-07/08/2026) - RSNSW Ordinary General Meeting 5.8.26 [PRD]</t>
        </is>
      </c>
      <c r="M1362" s="6" t="inlineStr">
        <is>
          <t>PRODUCTION</t>
        </is>
      </c>
    </row>
    <row r="1363">
      <c r="A1363" s="6" t="n">
        <v>55015</v>
      </c>
      <c r="B1363" s="6" t="n">
        <v>55015</v>
      </c>
      <c r="C1363" s="6" t="inlineStr">
        <is>
          <t>Direct Salaries - PRD</t>
        </is>
      </c>
      <c r="D1363" s="6" t="inlineStr">
        <is>
          <t>Manual Journal</t>
        </is>
      </c>
      <c r="E1363" s="37" t="n">
        <v>46245</v>
      </c>
      <c r="F1363" s="6" t="n"/>
      <c r="G1363" s="39" t="n">
        <v>3941.36</v>
      </c>
      <c r="H1363" s="39" t="n">
        <v>0</v>
      </c>
      <c r="I1363" s="6" t="inlineStr">
        <is>
          <t>2604202 - Ventia - Ventia Awards - 30.7.26 [PRD]</t>
        </is>
      </c>
      <c r="J1363" s="6" t="n"/>
      <c r="K1363" s="6" t="inlineStr">
        <is>
          <t>#69396</t>
        </is>
      </c>
      <c r="L1363" s="6" t="inlineStr">
        <is>
          <t>Payroll 37003 Reclass (25/07/2026-07/08/2026) - Ventia - Ventia Awards - 30.7.26 [PRD]</t>
        </is>
      </c>
      <c r="M1363" s="6" t="inlineStr">
        <is>
          <t>PRODUCTION</t>
        </is>
      </c>
    </row>
    <row r="1364">
      <c r="A1364" s="6" t="n">
        <v>55015</v>
      </c>
      <c r="B1364" s="6" t="n">
        <v>55015</v>
      </c>
      <c r="C1364" s="6" t="inlineStr">
        <is>
          <t>Direct Salaries - PRD</t>
        </is>
      </c>
      <c r="D1364" s="6" t="inlineStr">
        <is>
          <t>Manual Journal</t>
        </is>
      </c>
      <c r="E1364" s="37" t="n">
        <v>46245</v>
      </c>
      <c r="F1364" s="6" t="n"/>
      <c r="G1364" s="39" t="n">
        <v>108.44</v>
      </c>
      <c r="H1364" s="39" t="n">
        <v>0</v>
      </c>
      <c r="I1364" s="6" t="inlineStr">
        <is>
          <t>26071405 - PWC - Event Technician - 29.7.26 [PRD]</t>
        </is>
      </c>
      <c r="J1364" s="6" t="n"/>
      <c r="K1364" s="6" t="inlineStr">
        <is>
          <t>#69396</t>
        </is>
      </c>
      <c r="L1364" s="6" t="inlineStr">
        <is>
          <t>Payroll 37003 Reclass (25/07/2026-07/08/2026) - PWC - Event Technician - 29.7.26 [PRD]</t>
        </is>
      </c>
      <c r="M1364" s="6" t="inlineStr">
        <is>
          <t>PRODUCTION</t>
        </is>
      </c>
    </row>
    <row r="1365">
      <c r="A1365" s="6" t="n">
        <v>55015</v>
      </c>
      <c r="B1365" s="6" t="n">
        <v>55015</v>
      </c>
      <c r="C1365" s="6" t="inlineStr">
        <is>
          <t>Direct Salaries - PRD</t>
        </is>
      </c>
      <c r="D1365" s="6" t="inlineStr">
        <is>
          <t>Manual Journal</t>
        </is>
      </c>
      <c r="E1365" s="37" t="n">
        <v>46245</v>
      </c>
      <c r="F1365" s="6" t="n"/>
      <c r="G1365" s="39" t="n">
        <v>144.59</v>
      </c>
      <c r="H1365" s="39" t="n">
        <v>0</v>
      </c>
      <c r="I1365" s="6" t="inlineStr">
        <is>
          <t>26062202 - PWC - Early Careers Webcast - 29.7.26 [PRD]</t>
        </is>
      </c>
      <c r="J1365" s="6" t="n"/>
      <c r="K1365" s="6" t="inlineStr">
        <is>
          <t>#69396</t>
        </is>
      </c>
      <c r="L1365" s="6" t="inlineStr">
        <is>
          <t>Payroll 37003 Reclass (25/07/2026-07/08/2026) - PWC - Early Careers Webcast - 29.7.26 [PRD]</t>
        </is>
      </c>
      <c r="M1365" s="6" t="inlineStr">
        <is>
          <t>PRODUCTION</t>
        </is>
      </c>
    </row>
    <row r="1366">
      <c r="A1366" s="6" t="n">
        <v>55015</v>
      </c>
      <c r="B1366" s="6" t="n">
        <v>55015</v>
      </c>
      <c r="C1366" s="6" t="inlineStr">
        <is>
          <t>Direct Salaries - PRD</t>
        </is>
      </c>
      <c r="D1366" s="6" t="inlineStr">
        <is>
          <t>Manual Journal</t>
        </is>
      </c>
      <c r="E1366" s="37" t="n">
        <v>46245</v>
      </c>
      <c r="F1366" s="6" t="n"/>
      <c r="G1366" s="39" t="n">
        <v>377.73</v>
      </c>
      <c r="H1366" s="39" t="n">
        <v>0</v>
      </c>
      <c r="I1366" s="6" t="inlineStr">
        <is>
          <t>2607703 - Garvan - YPO Event - 6.8.2026 [PRD]</t>
        </is>
      </c>
      <c r="J1366" s="6" t="n"/>
      <c r="K1366" s="6" t="inlineStr">
        <is>
          <t>#69396</t>
        </is>
      </c>
      <c r="L1366" s="6" t="inlineStr">
        <is>
          <t>Payroll 37003 Reclass (25/07/2026-07/08/2026) - Garvan - YPO Event - 6.8.2026 [PRD]</t>
        </is>
      </c>
      <c r="M1366" s="6" t="inlineStr">
        <is>
          <t>PRODUCTION</t>
        </is>
      </c>
    </row>
    <row r="1367">
      <c r="A1367" s="6" t="n">
        <v>55015</v>
      </c>
      <c r="B1367" s="6" t="n">
        <v>55015</v>
      </c>
      <c r="C1367" s="6" t="inlineStr">
        <is>
          <t>Direct Salaries - PRD</t>
        </is>
      </c>
      <c r="D1367" s="6" t="inlineStr">
        <is>
          <t>Manual Journal</t>
        </is>
      </c>
      <c r="E1367" s="37" t="n">
        <v>46245</v>
      </c>
      <c r="F1367" s="6" t="n"/>
      <c r="G1367" s="39" t="n">
        <v>280.17</v>
      </c>
      <c r="H1367" s="39" t="n">
        <v>0</v>
      </c>
      <c r="I1367" s="6" t="inlineStr">
        <is>
          <t>26061108 - APA - Qtly All Hands FYR26 - 20.8.26 [PRD]</t>
        </is>
      </c>
      <c r="J1367" s="6" t="n"/>
      <c r="K1367" s="6" t="inlineStr">
        <is>
          <t>#69396</t>
        </is>
      </c>
      <c r="L1367" s="6" t="inlineStr">
        <is>
          <t>Payroll 37003 Reclass (25/07/2026-07/08/2026) - APA - Qtly All Hands FYR26 - 20.8.26 [PRD]</t>
        </is>
      </c>
      <c r="M1367" s="6" t="inlineStr">
        <is>
          <t>PRODUCTION</t>
        </is>
      </c>
    </row>
    <row r="1368">
      <c r="A1368" s="6" t="n">
        <v>55015</v>
      </c>
      <c r="B1368" s="6" t="n">
        <v>55015</v>
      </c>
      <c r="C1368" s="6" t="inlineStr">
        <is>
          <t>Direct Salaries - PRD</t>
        </is>
      </c>
      <c r="D1368" s="6" t="inlineStr">
        <is>
          <t>Manual Journal</t>
        </is>
      </c>
      <c r="E1368" s="37" t="n">
        <v>46245</v>
      </c>
      <c r="F1368" s="6" t="n"/>
      <c r="G1368" s="39" t="n">
        <v>431.23</v>
      </c>
      <c r="H1368" s="39" t="n">
        <v>0</v>
      </c>
      <c r="I1368" s="6" t="inlineStr">
        <is>
          <t>26061104 - MUFG - FYR26 - 12.8.26 [PRD]</t>
        </is>
      </c>
      <c r="J1368" s="6" t="n"/>
      <c r="K1368" s="6" t="inlineStr">
        <is>
          <t>#69396</t>
        </is>
      </c>
      <c r="L1368" s="6" t="inlineStr">
        <is>
          <t>Payroll 37003 Reclass (25/07/2026-07/08/2026) - MUFG - FYR26 - 12.8.26 [PRD]</t>
        </is>
      </c>
      <c r="M1368" s="6" t="inlineStr">
        <is>
          <t>PRODUCTION</t>
        </is>
      </c>
    </row>
    <row r="1369">
      <c r="A1369" s="6" t="n">
        <v>55015</v>
      </c>
      <c r="B1369" s="6" t="n">
        <v>55015</v>
      </c>
      <c r="C1369" s="6" t="inlineStr">
        <is>
          <t>Direct Salaries - PRD</t>
        </is>
      </c>
      <c r="D1369" s="6" t="inlineStr">
        <is>
          <t>Manual Journal</t>
        </is>
      </c>
      <c r="E1369" s="37" t="n">
        <v>46245</v>
      </c>
      <c r="F1369" s="6" t="n"/>
      <c r="G1369" s="39" t="n">
        <v>369.96</v>
      </c>
      <c r="H1369" s="39" t="n">
        <v>0</v>
      </c>
      <c r="I1369" s="6" t="inlineStr">
        <is>
          <t>26061701 - CBA - LES - July 2026 [PRD]</t>
        </is>
      </c>
      <c r="J1369" s="6" t="n"/>
      <c r="K1369" s="6" t="inlineStr">
        <is>
          <t>#69396</t>
        </is>
      </c>
      <c r="L1369" s="6" t="inlineStr">
        <is>
          <t>Payroll 37003 Reclass (25/07/2026-07/08/2026) - CBA - LES - July 2026 [PRD]</t>
        </is>
      </c>
      <c r="M1369" s="6" t="inlineStr">
        <is>
          <t>PRODUCTION</t>
        </is>
      </c>
    </row>
    <row r="1370">
      <c r="A1370" s="6" t="n">
        <v>55015</v>
      </c>
      <c r="B1370" s="6" t="n">
        <v>55015</v>
      </c>
      <c r="C1370" s="6" t="inlineStr">
        <is>
          <t>Direct Salaries - PRD</t>
        </is>
      </c>
      <c r="D1370" s="6" t="inlineStr">
        <is>
          <t>Manual Journal</t>
        </is>
      </c>
      <c r="E1370" s="37" t="n">
        <v>46245</v>
      </c>
      <c r="F1370" s="6" t="n"/>
      <c r="G1370" s="39" t="n">
        <v>140.16</v>
      </c>
      <c r="H1370" s="39" t="n">
        <v>0</v>
      </c>
      <c r="I1370" s="6" t="inlineStr">
        <is>
          <t>26071303 - Ventia - Melbourne Office Event - 30.7.26 [PRD]</t>
        </is>
      </c>
      <c r="J1370" s="6" t="n"/>
      <c r="K1370" s="6" t="inlineStr">
        <is>
          <t>#69396</t>
        </is>
      </c>
      <c r="L1370" s="6" t="inlineStr">
        <is>
          <t>Payroll 37003 Reclass (25/07/2026-07/08/2026) - Ventia - Melbourne Office Event - 30.7.26 [PRD]</t>
        </is>
      </c>
      <c r="M1370" s="6" t="inlineStr">
        <is>
          <t>PRODUCTION</t>
        </is>
      </c>
    </row>
    <row r="1371">
      <c r="A1371" s="6" t="n">
        <v>55015</v>
      </c>
      <c r="B1371" s="6" t="n">
        <v>55015</v>
      </c>
      <c r="C1371" s="6" t="inlineStr">
        <is>
          <t>Direct Salaries - PRD</t>
        </is>
      </c>
      <c r="D1371" s="6" t="inlineStr">
        <is>
          <t>Manual Journal</t>
        </is>
      </c>
      <c r="E1371" s="37" t="n">
        <v>46245</v>
      </c>
      <c r="F1371" s="6" t="n"/>
      <c r="G1371" s="39" t="n">
        <v>304.07</v>
      </c>
      <c r="H1371" s="39" t="n">
        <v>0</v>
      </c>
      <c r="I1371" s="6" t="inlineStr">
        <is>
          <t>2605402 - AGL FYR - Employee Town Hall - 12.8.26 [PRD]</t>
        </is>
      </c>
      <c r="J1371" s="6" t="n"/>
      <c r="K1371" s="6" t="inlineStr">
        <is>
          <t>#69396</t>
        </is>
      </c>
      <c r="L1371" s="6" t="inlineStr">
        <is>
          <t>Payroll 37003 Reclass (25/07/2026-07/08/2026) - AGL FYR - Employee Town Hall [PRD]</t>
        </is>
      </c>
      <c r="M1371" s="6" t="inlineStr">
        <is>
          <t>PRODUCTION</t>
        </is>
      </c>
    </row>
    <row r="1372">
      <c r="A1372" s="6" t="n">
        <v>55015</v>
      </c>
      <c r="B1372" s="6" t="n">
        <v>55015</v>
      </c>
      <c r="C1372" s="6" t="inlineStr">
        <is>
          <t>Direct Salaries - PRD</t>
        </is>
      </c>
      <c r="D1372" s="6" t="inlineStr">
        <is>
          <t>Manual Journal</t>
        </is>
      </c>
      <c r="E1372" s="37" t="n">
        <v>46245</v>
      </c>
      <c r="F1372" s="6" t="n"/>
      <c r="G1372" s="39" t="n">
        <v>280.32</v>
      </c>
      <c r="H1372" s="39" t="n">
        <v>0</v>
      </c>
      <c r="I1372" s="6" t="inlineStr">
        <is>
          <t>2603104 - Cochlear FY26 Results 18.8.26 [PRD]</t>
        </is>
      </c>
      <c r="J1372" s="6" t="n"/>
      <c r="K1372" s="6" t="inlineStr">
        <is>
          <t>#69396</t>
        </is>
      </c>
      <c r="L1372" s="6" t="inlineStr">
        <is>
          <t>Payroll 37003 Reclass (25/07/2026-07/08/2026) - Cochlear FY26 Results 18.8.26 [PRD]</t>
        </is>
      </c>
      <c r="M1372" s="6" t="inlineStr">
        <is>
          <t>PRODUCTION</t>
        </is>
      </c>
    </row>
    <row r="1373">
      <c r="A1373" s="6" t="n">
        <v>55015</v>
      </c>
      <c r="B1373" s="6" t="n">
        <v>55015</v>
      </c>
      <c r="C1373" s="6" t="inlineStr">
        <is>
          <t>Direct Salaries - PRD</t>
        </is>
      </c>
      <c r="D1373" s="6" t="inlineStr">
        <is>
          <t>Manual Journal</t>
        </is>
      </c>
      <c r="E1373" s="37" t="n">
        <v>46245</v>
      </c>
      <c r="F1373" s="6" t="n"/>
      <c r="G1373" s="39" t="n">
        <v>186.88</v>
      </c>
      <c r="H1373" s="39" t="n">
        <v>0</v>
      </c>
      <c r="I1373" s="6" t="inlineStr">
        <is>
          <t>26063002 - CEOi - CEO Connect - 11.8.26 [PRD]</t>
        </is>
      </c>
      <c r="J1373" s="6" t="n"/>
      <c r="K1373" s="6" t="inlineStr">
        <is>
          <t>#69396</t>
        </is>
      </c>
      <c r="L1373" s="6" t="inlineStr">
        <is>
          <t>Payroll 37003 Reclass (25/07/2026-07/08/2026) - CEOi - CEO Connect - 11.8.26 [PRD]</t>
        </is>
      </c>
      <c r="M1373" s="6" t="inlineStr">
        <is>
          <t>PRODUCTION</t>
        </is>
      </c>
    </row>
    <row r="1374">
      <c r="A1374" s="6" t="n">
        <v>55015</v>
      </c>
      <c r="B1374" s="6" t="n">
        <v>55015</v>
      </c>
      <c r="C1374" s="6" t="inlineStr">
        <is>
          <t>Direct Salaries - PRD</t>
        </is>
      </c>
      <c r="D1374" s="6" t="inlineStr">
        <is>
          <t>Manual Journal</t>
        </is>
      </c>
      <c r="E1374" s="37" t="n">
        <v>46245</v>
      </c>
      <c r="F1374" s="6" t="n"/>
      <c r="G1374" s="39" t="n">
        <v>46.72</v>
      </c>
      <c r="H1374" s="39" t="n">
        <v>0</v>
      </c>
      <c r="I1374" s="6" t="inlineStr">
        <is>
          <t>2605401 - AGL FYR - Investor Briefing - 12.8.26 [PRD]</t>
        </is>
      </c>
      <c r="J1374" s="6" t="n"/>
      <c r="K1374" s="6" t="inlineStr">
        <is>
          <t>#69396</t>
        </is>
      </c>
      <c r="L1374" s="6" t="inlineStr">
        <is>
          <t>Payroll 37003 Reclass (25/07/2026-07/08/2026) - AGL FYR - Investor Briefing [PRD]</t>
        </is>
      </c>
      <c r="M1374" s="6" t="inlineStr">
        <is>
          <t>PRODUCTION</t>
        </is>
      </c>
    </row>
    <row r="1375">
      <c r="A1375" s="6" t="n">
        <v>55015</v>
      </c>
      <c r="B1375" s="6" t="n">
        <v>55015</v>
      </c>
      <c r="C1375" s="6" t="inlineStr">
        <is>
          <t>Direct Salaries - PRD</t>
        </is>
      </c>
      <c r="D1375" s="6" t="inlineStr">
        <is>
          <t>Manual Journal</t>
        </is>
      </c>
      <c r="E1375" s="37" t="n">
        <v>46245</v>
      </c>
      <c r="F1375" s="6" t="n"/>
      <c r="G1375" s="39" t="n">
        <v>47.28</v>
      </c>
      <c r="H1375" s="39" t="n">
        <v>0</v>
      </c>
      <c r="I1375" s="6" t="inlineStr">
        <is>
          <t>26052702 - ASX - FYR - 13.8.26 [PRD]</t>
        </is>
      </c>
      <c r="J1375" s="6" t="n"/>
      <c r="K1375" s="6" t="inlineStr">
        <is>
          <t>#69396</t>
        </is>
      </c>
      <c r="L1375" s="6" t="inlineStr">
        <is>
          <t>Payroll 37003 Reclass (25/07/2026-07/08/2026) - ASX - FYR - 13.8.26 [PRD]</t>
        </is>
      </c>
      <c r="M1375" s="6" t="inlineStr">
        <is>
          <t>PRODUCTION</t>
        </is>
      </c>
    </row>
    <row r="1376">
      <c r="A1376" s="6" t="n">
        <v>55015</v>
      </c>
      <c r="B1376" s="6" t="n">
        <v>55015</v>
      </c>
      <c r="C1376" s="6" t="inlineStr">
        <is>
          <t>Direct Salaries - PRD</t>
        </is>
      </c>
      <c r="D1376" s="6" t="inlineStr">
        <is>
          <t>Manual Journal</t>
        </is>
      </c>
      <c r="E1376" s="37" t="n">
        <v>46245</v>
      </c>
      <c r="F1376" s="6" t="n"/>
      <c r="G1376" s="39" t="n">
        <v>187.63</v>
      </c>
      <c r="H1376" s="39" t="n">
        <v>0</v>
      </c>
      <c r="I1376" s="6" t="inlineStr">
        <is>
          <t>26072902 - PWC AI Townhall 6.8.26 [PRD]</t>
        </is>
      </c>
      <c r="J1376" s="6" t="n"/>
      <c r="K1376" s="6" t="inlineStr">
        <is>
          <t>#69396</t>
        </is>
      </c>
      <c r="L1376" s="6" t="inlineStr">
        <is>
          <t>Payroll 37003 Reclass (25/07/2026-07/08/2026) - PWC AI Townhall 6.8.26 [PRD]</t>
        </is>
      </c>
      <c r="M1376" s="6" t="inlineStr">
        <is>
          <t>PRODUCTION</t>
        </is>
      </c>
    </row>
    <row r="1377">
      <c r="A1377" s="6" t="n">
        <v>55015</v>
      </c>
      <c r="B1377" s="6" t="n">
        <v>55015</v>
      </c>
      <c r="C1377" s="6" t="inlineStr">
        <is>
          <t>Direct Salaries - PRD</t>
        </is>
      </c>
      <c r="D1377" s="6" t="inlineStr">
        <is>
          <t>Manual Journal</t>
        </is>
      </c>
      <c r="E1377" s="37" t="n">
        <v>46245</v>
      </c>
      <c r="F1377" s="6" t="n"/>
      <c r="G1377" s="39" t="n">
        <v>56.38</v>
      </c>
      <c r="H1377" s="39" t="n">
        <v>0</v>
      </c>
      <c r="I1377" s="6" t="inlineStr">
        <is>
          <t>26061106 - TLC Full Year Results MEL [PRD]</t>
        </is>
      </c>
      <c r="J1377" s="6" t="n"/>
      <c r="K1377" s="6" t="inlineStr">
        <is>
          <t>#69396</t>
        </is>
      </c>
      <c r="L1377" s="6" t="inlineStr">
        <is>
          <t>Payroll 37003 Reclass (25/07/2026-07/08/2026) - TLC Full Year Results MEL [PRD]</t>
        </is>
      </c>
      <c r="M1377" s="6" t="inlineStr">
        <is>
          <t>PRODUCTION</t>
        </is>
      </c>
    </row>
    <row r="1378">
      <c r="A1378" s="6" t="n">
        <v>55015</v>
      </c>
      <c r="B1378" s="6" t="n">
        <v>55015</v>
      </c>
      <c r="C1378" s="6" t="inlineStr">
        <is>
          <t>Direct Salaries - PRD</t>
        </is>
      </c>
      <c r="D1378" s="6" t="inlineStr">
        <is>
          <t>Manual Journal</t>
        </is>
      </c>
      <c r="E1378" s="37" t="n">
        <v>46245</v>
      </c>
      <c r="F1378" s="6" t="n"/>
      <c r="G1378" s="39" t="n">
        <v>563.76</v>
      </c>
      <c r="H1378" s="39" t="n">
        <v>0</v>
      </c>
      <c r="I1378" s="6" t="inlineStr">
        <is>
          <t>26061702 - Garvan - Morning Tea Event - 31.7.26 [PRD]</t>
        </is>
      </c>
      <c r="J1378" s="6" t="n"/>
      <c r="K1378" s="6" t="inlineStr">
        <is>
          <t>#69396</t>
        </is>
      </c>
      <c r="L1378" s="6" t="inlineStr">
        <is>
          <t>Payroll 37003 Reclass (25/07/2026-07/08/2026) - Garvan - Morning Tea Event - 31.7.26 [PRD]</t>
        </is>
      </c>
      <c r="M1378" s="6" t="inlineStr">
        <is>
          <t>PRODUCTION</t>
        </is>
      </c>
    </row>
    <row r="1379">
      <c r="A1379" s="6" t="n">
        <v>55015</v>
      </c>
      <c r="B1379" s="6" t="n">
        <v>55015</v>
      </c>
      <c r="C1379" s="6" t="inlineStr">
        <is>
          <t>Direct Salaries - PRD</t>
        </is>
      </c>
      <c r="D1379" s="6" t="inlineStr">
        <is>
          <t>Manual Journal</t>
        </is>
      </c>
      <c r="E1379" s="37" t="n">
        <v>46245</v>
      </c>
      <c r="F1379" s="6" t="n"/>
      <c r="G1379" s="39" t="n">
        <v>295.98</v>
      </c>
      <c r="H1379" s="39" t="n">
        <v>0</v>
      </c>
      <c r="I1379" s="6" t="inlineStr">
        <is>
          <t>26061105 - CBA - FYR 2026 - 12.8.26 [PRD]</t>
        </is>
      </c>
      <c r="J1379" s="6" t="n"/>
      <c r="K1379" s="6" t="inlineStr">
        <is>
          <t>#69396</t>
        </is>
      </c>
      <c r="L1379" s="6" t="inlineStr">
        <is>
          <t>Payroll 37003 Reclass (25/07/2026-07/08/2026) - CBA - FYR 2026 - 12.8.26 [PRD]</t>
        </is>
      </c>
      <c r="M1379" s="6" t="inlineStr">
        <is>
          <t>PRODUCTION</t>
        </is>
      </c>
    </row>
    <row r="1380">
      <c r="A1380" s="6" t="n">
        <v>55015</v>
      </c>
      <c r="B1380" s="6" t="n">
        <v>55015</v>
      </c>
      <c r="C1380" s="6" t="inlineStr">
        <is>
          <t>Direct Salaries - PRD</t>
        </is>
      </c>
      <c r="D1380" s="6" t="inlineStr">
        <is>
          <t>Manual Journal</t>
        </is>
      </c>
      <c r="E1380" s="37" t="n">
        <v>46259</v>
      </c>
      <c r="F1380" s="6" t="n"/>
      <c r="G1380" s="39" t="n">
        <v>1356.64</v>
      </c>
      <c r="H1380" s="39" t="n">
        <v>0</v>
      </c>
      <c r="I1380" s="6" t="inlineStr">
        <is>
          <t>26063002 - CEOi - CEO Connect - 11.8.26 [PRD]</t>
        </is>
      </c>
      <c r="J1380" s="6" t="n"/>
      <c r="K1380" s="6" t="inlineStr">
        <is>
          <t>#69669</t>
        </is>
      </c>
      <c r="L1380" s="6" t="inlineStr">
        <is>
          <t>Payroll 37004 Reclass (08/08/2026-21/08/2026) - CEOi - CEO Connect - 11.8.26 [PRD]</t>
        </is>
      </c>
      <c r="M1380" s="6" t="inlineStr">
        <is>
          <t>PRODUCTION</t>
        </is>
      </c>
    </row>
    <row r="1381">
      <c r="A1381" s="6" t="n">
        <v>55015</v>
      </c>
      <c r="B1381" s="6" t="n">
        <v>55015</v>
      </c>
      <c r="C1381" s="6" t="inlineStr">
        <is>
          <t>Direct Salaries - PRD</t>
        </is>
      </c>
      <c r="D1381" s="6" t="inlineStr">
        <is>
          <t>Manual Journal</t>
        </is>
      </c>
      <c r="E1381" s="37" t="n">
        <v>46259</v>
      </c>
      <c r="F1381" s="6" t="n"/>
      <c r="G1381" s="39" t="n">
        <v>137.58</v>
      </c>
      <c r="H1381" s="39" t="n">
        <v>0</v>
      </c>
      <c r="I1381" s="6" t="inlineStr">
        <is>
          <t>26071901 - Elkiem - Studio Support - 11.8.26 [PRD]</t>
        </is>
      </c>
      <c r="J1381" s="6" t="n"/>
      <c r="K1381" s="6" t="inlineStr">
        <is>
          <t>#69669</t>
        </is>
      </c>
      <c r="L1381" s="6" t="inlineStr">
        <is>
          <t>Payroll 37004 Reclass (08/08/2026-21/08/2026) - Elkiem - Studio Support - 11.8.26 [PRD]</t>
        </is>
      </c>
      <c r="M1381" s="6" t="inlineStr">
        <is>
          <t>PRODUCTION</t>
        </is>
      </c>
    </row>
    <row r="1382">
      <c r="A1382" s="6" t="n">
        <v>55015</v>
      </c>
      <c r="B1382" s="6" t="n">
        <v>55015</v>
      </c>
      <c r="C1382" s="6" t="inlineStr">
        <is>
          <t>Direct Salaries - PRD</t>
        </is>
      </c>
      <c r="D1382" s="6" t="inlineStr">
        <is>
          <t>Manual Journal</t>
        </is>
      </c>
      <c r="E1382" s="37" t="n">
        <v>46259</v>
      </c>
      <c r="F1382" s="6" t="n"/>
      <c r="G1382" s="39" t="n">
        <v>739.1900000000001</v>
      </c>
      <c r="H1382" s="39" t="n">
        <v>0</v>
      </c>
      <c r="I1382" s="6" t="inlineStr">
        <is>
          <t>2605402 - AGL FYR - Employee Town Hall - 12.8.26 [PRD]</t>
        </is>
      </c>
      <c r="J1382" s="6" t="n"/>
      <c r="K1382" s="6" t="inlineStr">
        <is>
          <t>#69669</t>
        </is>
      </c>
      <c r="L1382" s="6" t="inlineStr">
        <is>
          <t>Payroll 37004 Reclass (08/08/2026-21/08/2026) - AGL FYR - Employee Town Hall - 12.8.26 [PRD]</t>
        </is>
      </c>
      <c r="M1382" s="6" t="inlineStr">
        <is>
          <t>PRODUCTION</t>
        </is>
      </c>
    </row>
    <row r="1383">
      <c r="A1383" s="6" t="n">
        <v>55015</v>
      </c>
      <c r="B1383" s="6" t="n">
        <v>55015</v>
      </c>
      <c r="C1383" s="6" t="inlineStr">
        <is>
          <t>Direct Salaries - PRD</t>
        </is>
      </c>
      <c r="D1383" s="6" t="inlineStr">
        <is>
          <t>Manual Journal</t>
        </is>
      </c>
      <c r="E1383" s="37" t="n">
        <v>46259</v>
      </c>
      <c r="F1383" s="6" t="n"/>
      <c r="G1383" s="39" t="n">
        <v>450.15</v>
      </c>
      <c r="H1383" s="39" t="n">
        <v>0</v>
      </c>
      <c r="I1383" s="6" t="inlineStr">
        <is>
          <t>2605401 - AGL FYR - Investor Briefing - 12.8.26 [PRD]</t>
        </is>
      </c>
      <c r="J1383" s="6" t="n"/>
      <c r="K1383" s="6" t="inlineStr">
        <is>
          <t>#69669</t>
        </is>
      </c>
      <c r="L1383" s="6" t="inlineStr">
        <is>
          <t>Payroll 37004 Reclass (08/08/2026-21/08/2026) - AGL FYR - Investor Briefing - 12.8.26 [PRD]</t>
        </is>
      </c>
      <c r="M1383" s="6" t="inlineStr">
        <is>
          <t>PRODUCTION</t>
        </is>
      </c>
    </row>
    <row r="1384">
      <c r="A1384" s="6" t="n">
        <v>55015</v>
      </c>
      <c r="B1384" s="6" t="n">
        <v>55015</v>
      </c>
      <c r="C1384" s="6" t="inlineStr">
        <is>
          <t>Direct Salaries - PRD</t>
        </is>
      </c>
      <c r="D1384" s="6" t="inlineStr">
        <is>
          <t>Manual Journal</t>
        </is>
      </c>
      <c r="E1384" s="37" t="n">
        <v>46259</v>
      </c>
      <c r="F1384" s="6" t="n"/>
      <c r="G1384" s="39" t="n">
        <v>249.36</v>
      </c>
      <c r="H1384" s="39" t="n">
        <v>0</v>
      </c>
      <c r="I1384" s="6" t="inlineStr">
        <is>
          <t>26072906 - ASX Advisory Group on Corporate Governance [PRD]</t>
        </is>
      </c>
      <c r="J1384" s="6" t="n"/>
      <c r="K1384" s="6" t="inlineStr">
        <is>
          <t>#69669</t>
        </is>
      </c>
      <c r="L1384" s="6" t="inlineStr">
        <is>
          <t>Payroll 37004 Reclass (08/08/2026-21/08/2026) - ASX Advisory Group on Corporate Governance [PRD]</t>
        </is>
      </c>
      <c r="M1384" s="6" t="inlineStr">
        <is>
          <t>PRODUCTION</t>
        </is>
      </c>
    </row>
    <row r="1385">
      <c r="A1385" s="6" t="n">
        <v>55015</v>
      </c>
      <c r="B1385" s="6" t="n">
        <v>55015</v>
      </c>
      <c r="C1385" s="6" t="inlineStr">
        <is>
          <t>Direct Salaries - PRD</t>
        </is>
      </c>
      <c r="D1385" s="6" t="inlineStr">
        <is>
          <t>Manual Journal</t>
        </is>
      </c>
      <c r="E1385" s="37" t="n">
        <v>46259</v>
      </c>
      <c r="F1385" s="6" t="n"/>
      <c r="G1385" s="39" t="n">
        <v>1504.91</v>
      </c>
      <c r="H1385" s="39" t="n">
        <v>0</v>
      </c>
      <c r="I1385" s="6" t="inlineStr">
        <is>
          <t>26061108 - APA - Qtly All Hands FYR26 - 20.8.26 [PRD]</t>
        </is>
      </c>
      <c r="J1385" s="6" t="n"/>
      <c r="K1385" s="6" t="inlineStr">
        <is>
          <t>#69669</t>
        </is>
      </c>
      <c r="L1385" s="6" t="inlineStr">
        <is>
          <t>Payroll 37004 Reclass (08/08/2026-21/08/2026) - APA - Qtly All Hands FYR26 - 20.8.26 [PRD]</t>
        </is>
      </c>
      <c r="M1385" s="6" t="inlineStr">
        <is>
          <t>PRODUCTION</t>
        </is>
      </c>
    </row>
    <row r="1386">
      <c r="A1386" s="6" t="n">
        <v>55015</v>
      </c>
      <c r="B1386" s="6" t="n">
        <v>55015</v>
      </c>
      <c r="C1386" s="6" t="inlineStr">
        <is>
          <t>Direct Salaries - PRD</t>
        </is>
      </c>
      <c r="D1386" s="6" t="inlineStr">
        <is>
          <t>Manual Journal</t>
        </is>
      </c>
      <c r="E1386" s="37" t="n">
        <v>46259</v>
      </c>
      <c r="F1386" s="6" t="n"/>
      <c r="G1386" s="39" t="n">
        <v>304.39</v>
      </c>
      <c r="H1386" s="39" t="n">
        <v>0</v>
      </c>
      <c r="I1386" s="6" t="inlineStr">
        <is>
          <t>26073110 - Garvan - Weizmann Dinner Event - 20.8.26 [PRD]</t>
        </is>
      </c>
      <c r="J1386" s="6" t="n"/>
      <c r="K1386" s="6" t="inlineStr">
        <is>
          <t>#69669</t>
        </is>
      </c>
      <c r="L1386" s="6" t="inlineStr">
        <is>
          <t>Payroll 37004 Reclass (08/08/2026-21/08/2026) - Garvan - Weizmann Dinner Event - 20.8.26 [PRD]</t>
        </is>
      </c>
      <c r="M1386" s="6" t="inlineStr">
        <is>
          <t>PRODUCTION</t>
        </is>
      </c>
    </row>
    <row r="1387">
      <c r="A1387" s="6" t="n">
        <v>55015</v>
      </c>
      <c r="B1387" s="6" t="n">
        <v>55015</v>
      </c>
      <c r="C1387" s="6" t="inlineStr">
        <is>
          <t>Direct Salaries - PRD</t>
        </is>
      </c>
      <c r="D1387" s="6" t="inlineStr">
        <is>
          <t>Manual Journal</t>
        </is>
      </c>
      <c r="E1387" s="37" t="n">
        <v>46259</v>
      </c>
      <c r="F1387" s="6" t="n"/>
      <c r="G1387" s="39" t="n">
        <v>535.03</v>
      </c>
      <c r="H1387" s="39" t="n">
        <v>0</v>
      </c>
      <c r="I1387" s="6" t="inlineStr">
        <is>
          <t>26061109 - Ventia - FYR26 - 24.8.26 [PRD]</t>
        </is>
      </c>
      <c r="J1387" s="6" t="n"/>
      <c r="K1387" s="6" t="inlineStr">
        <is>
          <t>#69669</t>
        </is>
      </c>
      <c r="L1387" s="6" t="inlineStr">
        <is>
          <t>Payroll 37004 Reclass (08/08/2026-21/08/2026) - Ventia - FYR26 - 24.8.26 [PRD]</t>
        </is>
      </c>
      <c r="M1387" s="6" t="inlineStr">
        <is>
          <t>PRODUCTION</t>
        </is>
      </c>
    </row>
    <row r="1388">
      <c r="A1388" s="6" t="n">
        <v>55015</v>
      </c>
      <c r="B1388" s="6" t="n">
        <v>55015</v>
      </c>
      <c r="C1388" s="6" t="inlineStr">
        <is>
          <t>Direct Salaries - PRD</t>
        </is>
      </c>
      <c r="D1388" s="6" t="inlineStr">
        <is>
          <t>Manual Journal</t>
        </is>
      </c>
      <c r="E1388" s="37" t="n">
        <v>46259</v>
      </c>
      <c r="F1388" s="6" t="n"/>
      <c r="G1388" s="39" t="n">
        <v>2108.38</v>
      </c>
      <c r="H1388" s="39" t="n">
        <v>0</v>
      </c>
      <c r="I1388" s="6" t="inlineStr">
        <is>
          <t>26052702 - ASX - FYR - 13.8.26 [PRD]</t>
        </is>
      </c>
      <c r="J1388" s="6" t="n"/>
      <c r="K1388" s="6" t="inlineStr">
        <is>
          <t>#69669</t>
        </is>
      </c>
      <c r="L1388" s="6" t="inlineStr">
        <is>
          <t>Payroll 37004 Reclass (08/08/2026-21/08/2026) - ASX - FYR - 13.8.26 [PRD]</t>
        </is>
      </c>
      <c r="M1388" s="6" t="inlineStr">
        <is>
          <t>PRODUCTION</t>
        </is>
      </c>
    </row>
    <row r="1389">
      <c r="A1389" s="6" t="n">
        <v>55015</v>
      </c>
      <c r="B1389" s="6" t="n">
        <v>55015</v>
      </c>
      <c r="C1389" s="6" t="inlineStr">
        <is>
          <t>Direct Salaries - PRD</t>
        </is>
      </c>
      <c r="D1389" s="6" t="inlineStr">
        <is>
          <t>Manual Journal</t>
        </is>
      </c>
      <c r="E1389" s="37" t="n">
        <v>46259</v>
      </c>
      <c r="F1389" s="6" t="n"/>
      <c r="G1389" s="39" t="n">
        <v>2807.36</v>
      </c>
      <c r="H1389" s="39" t="n">
        <v>0</v>
      </c>
      <c r="I1389" s="6" t="inlineStr">
        <is>
          <t>26061104 - MUFG - FYR26 - 12.8.26 [PRD]</t>
        </is>
      </c>
      <c r="J1389" s="6" t="n"/>
      <c r="K1389" s="6" t="inlineStr">
        <is>
          <t>#69669</t>
        </is>
      </c>
      <c r="L1389" s="6" t="inlineStr">
        <is>
          <t>Payroll 37004 Reclass (08/08/2026-21/08/2026) - MUFG - FYR26 - 12.8.26 [PRD]</t>
        </is>
      </c>
      <c r="M1389" s="6" t="inlineStr">
        <is>
          <t>PRODUCTION</t>
        </is>
      </c>
    </row>
    <row r="1390">
      <c r="A1390" s="6" t="n">
        <v>55015</v>
      </c>
      <c r="B1390" s="6" t="n">
        <v>55015</v>
      </c>
      <c r="C1390" s="6" t="inlineStr">
        <is>
          <t>Direct Salaries - PRD</t>
        </is>
      </c>
      <c r="D1390" s="6" t="inlineStr">
        <is>
          <t>Manual Journal</t>
        </is>
      </c>
      <c r="E1390" s="37" t="n">
        <v>46259</v>
      </c>
      <c r="F1390" s="6" t="n"/>
      <c r="G1390" s="39" t="n">
        <v>384.7</v>
      </c>
      <c r="H1390" s="39" t="n">
        <v>0</v>
      </c>
      <c r="I1390" s="6" t="inlineStr">
        <is>
          <t>26072003 - CBA Live Event Support August 2026 [PRD]</t>
        </is>
      </c>
      <c r="J1390" s="6" t="n"/>
      <c r="K1390" s="6" t="inlineStr">
        <is>
          <t>#69669</t>
        </is>
      </c>
      <c r="L1390" s="6" t="inlineStr">
        <is>
          <t>Payroll 37004 Reclass (08/08/2026-21/08/2026) - CBA Live Event Support August 2026 [PRD]</t>
        </is>
      </c>
      <c r="M1390" s="6" t="inlineStr">
        <is>
          <t>PRODUCTION</t>
        </is>
      </c>
    </row>
    <row r="1391">
      <c r="A1391" s="6" t="n">
        <v>55015</v>
      </c>
      <c r="B1391" s="6" t="n">
        <v>55015</v>
      </c>
      <c r="C1391" s="6" t="inlineStr">
        <is>
          <t>Direct Salaries - PRD</t>
        </is>
      </c>
      <c r="D1391" s="6" t="inlineStr">
        <is>
          <t>Manual Journal</t>
        </is>
      </c>
      <c r="E1391" s="37" t="n">
        <v>46259</v>
      </c>
      <c r="F1391" s="6" t="n"/>
      <c r="G1391" s="39" t="n">
        <v>957.66</v>
      </c>
      <c r="H1391" s="39" t="n">
        <v>0</v>
      </c>
      <c r="I1391" s="6" t="inlineStr">
        <is>
          <t>26061107 - Downer - FYR 2026 - 20.8.26 [PRD]</t>
        </is>
      </c>
      <c r="J1391" s="6" t="n"/>
      <c r="K1391" s="6" t="inlineStr">
        <is>
          <t>#69669</t>
        </is>
      </c>
      <c r="L1391" s="6" t="inlineStr">
        <is>
          <t>Payroll 37004 Reclass (08/08/2026-21/08/2026) - Downer - FYR 2026 - 19.8.26 [PRD]</t>
        </is>
      </c>
      <c r="M1391" s="6" t="inlineStr">
        <is>
          <t>PRODUCTION</t>
        </is>
      </c>
    </row>
    <row r="1392">
      <c r="A1392" s="6" t="n">
        <v>55015</v>
      </c>
      <c r="B1392" s="6" t="n">
        <v>55015</v>
      </c>
      <c r="C1392" s="6" t="inlineStr">
        <is>
          <t>Direct Salaries - PRD</t>
        </is>
      </c>
      <c r="D1392" s="6" t="inlineStr">
        <is>
          <t>Manual Journal</t>
        </is>
      </c>
      <c r="E1392" s="37" t="n">
        <v>46259</v>
      </c>
      <c r="F1392" s="6" t="n"/>
      <c r="G1392" s="39" t="n">
        <v>1043.39</v>
      </c>
      <c r="H1392" s="39" t="n">
        <v>0</v>
      </c>
      <c r="I1392" s="6" t="inlineStr">
        <is>
          <t>2603104 - Cochlear FY26 Results 18.8.26 [PRD]</t>
        </is>
      </c>
      <c r="J1392" s="6" t="n"/>
      <c r="K1392" s="6" t="inlineStr">
        <is>
          <t>#69669</t>
        </is>
      </c>
      <c r="L1392" s="6" t="inlineStr">
        <is>
          <t>Payroll 37004 Reclass (08/08/2026-21/08/2026) - Cochlear FY26 Results 18.8.26 [PRD]</t>
        </is>
      </c>
      <c r="M1392" s="6" t="inlineStr">
        <is>
          <t>PRODUCTION</t>
        </is>
      </c>
    </row>
    <row r="1393">
      <c r="A1393" s="6" t="n">
        <v>55015</v>
      </c>
      <c r="B1393" s="6" t="n">
        <v>55015</v>
      </c>
      <c r="C1393" s="6" t="inlineStr">
        <is>
          <t>Direct Salaries - PRD</t>
        </is>
      </c>
      <c r="D1393" s="6" t="inlineStr">
        <is>
          <t>Manual Journal</t>
        </is>
      </c>
      <c r="E1393" s="37" t="n">
        <v>46259</v>
      </c>
      <c r="F1393" s="6" t="n"/>
      <c r="G1393" s="39" t="n">
        <v>888.67</v>
      </c>
      <c r="H1393" s="39" t="n">
        <v>0</v>
      </c>
      <c r="I1393" s="6" t="inlineStr">
        <is>
          <t>26061105 - CBA - FYR 2026 - 12.8.26 [PRD]</t>
        </is>
      </c>
      <c r="J1393" s="6" t="n"/>
      <c r="K1393" s="6" t="inlineStr">
        <is>
          <t>#69669</t>
        </is>
      </c>
      <c r="L1393" s="6" t="inlineStr">
        <is>
          <t>Payroll 37004 Reclass (08/08/2026-21/08/2026) - CBA - FYR 2026 - 12.8.26 [PRD]</t>
        </is>
      </c>
      <c r="M1393" s="6" t="inlineStr">
        <is>
          <t>PRODUCTION</t>
        </is>
      </c>
    </row>
    <row r="1394">
      <c r="A1394" s="6" t="n">
        <v>55015</v>
      </c>
      <c r="B1394" s="6" t="n">
        <v>55015</v>
      </c>
      <c r="C1394" s="6" t="inlineStr">
        <is>
          <t>Direct Salaries - PRD</t>
        </is>
      </c>
      <c r="D1394" s="6" t="inlineStr">
        <is>
          <t>Manual Journal</t>
        </is>
      </c>
      <c r="E1394" s="37" t="n">
        <v>46259</v>
      </c>
      <c r="F1394" s="6" t="n"/>
      <c r="G1394" s="39" t="n">
        <v>232</v>
      </c>
      <c r="H1394" s="39" t="n">
        <v>0</v>
      </c>
      <c r="I1394" s="6" t="inlineStr">
        <is>
          <t>26081402 - Dimensional - AV Support - 19.8.26 [PRD]</t>
        </is>
      </c>
      <c r="J1394" s="6" t="n"/>
      <c r="K1394" s="6" t="inlineStr">
        <is>
          <t>#69669</t>
        </is>
      </c>
      <c r="L1394" s="6" t="inlineStr">
        <is>
          <t>Payroll 37004 Reclass (08/08/2026-21/08/2026) - Dimensional - AV Support - 19.8.26 [PRD]</t>
        </is>
      </c>
      <c r="M1394" s="6" t="inlineStr">
        <is>
          <t>PRODUCTION</t>
        </is>
      </c>
    </row>
    <row r="1395">
      <c r="A1395" s="6" t="n">
        <v>55015</v>
      </c>
      <c r="B1395" s="6" t="n">
        <v>55015</v>
      </c>
      <c r="C1395" s="6" t="inlineStr">
        <is>
          <t>Direct Salaries - PRD</t>
        </is>
      </c>
      <c r="D1395" s="6" t="inlineStr">
        <is>
          <t>Manual Journal</t>
        </is>
      </c>
      <c r="E1395" s="37" t="n">
        <v>46259</v>
      </c>
      <c r="F1395" s="6" t="n"/>
      <c r="G1395" s="39" t="n">
        <v>290.19</v>
      </c>
      <c r="H1395" s="39" t="n">
        <v>0</v>
      </c>
      <c r="I1395" s="6" t="inlineStr">
        <is>
          <t>26072802 - ON24 KWM Sydney Event - 18.08.2026 [PRD]</t>
        </is>
      </c>
      <c r="J1395" s="6" t="n"/>
      <c r="K1395" s="6" t="inlineStr">
        <is>
          <t>#69669</t>
        </is>
      </c>
      <c r="L1395" s="6" t="inlineStr">
        <is>
          <t>Payroll 37004 Reclass (08/08/2026-21/08/2026) - ON24 KWM Sydney Event - 18.08.2026 [PRD]</t>
        </is>
      </c>
      <c r="M1395" s="6" t="inlineStr">
        <is>
          <t>PRODUCTION</t>
        </is>
      </c>
    </row>
    <row r="1396">
      <c r="A1396" s="6" t="n">
        <v>55015</v>
      </c>
      <c r="B1396" s="6" t="n">
        <v>55015</v>
      </c>
      <c r="C1396" s="6" t="inlineStr">
        <is>
          <t>Direct Salaries - PRD</t>
        </is>
      </c>
      <c r="D1396" s="6" t="inlineStr">
        <is>
          <t>Manual Journal</t>
        </is>
      </c>
      <c r="E1396" s="37" t="n">
        <v>46259</v>
      </c>
      <c r="F1396" s="6" t="n"/>
      <c r="G1396" s="39" t="n">
        <v>100.35</v>
      </c>
      <c r="H1396" s="39" t="n">
        <v>0</v>
      </c>
      <c r="I1396" s="6" t="inlineStr">
        <is>
          <t>2606904 - Symal - FYR26 (Melb) - 24.8.26 [PRD]</t>
        </is>
      </c>
      <c r="J1396" s="6" t="n"/>
      <c r="K1396" s="6" t="inlineStr">
        <is>
          <t>#69669</t>
        </is>
      </c>
      <c r="L1396" s="6" t="inlineStr">
        <is>
          <t>Payroll 37004 Reclass (08/08/2026-21/08/2026) - Symal - FYR26 (Melb) - 24.8.26 [PRD]</t>
        </is>
      </c>
      <c r="M1396" s="6" t="inlineStr">
        <is>
          <t>PRODUCTION</t>
        </is>
      </c>
    </row>
    <row r="1397">
      <c r="A1397" s="6" t="n">
        <v>55015</v>
      </c>
      <c r="B1397" s="6" t="n">
        <v>55015</v>
      </c>
      <c r="C1397" s="6" t="inlineStr">
        <is>
          <t>Direct Salaries - PRD</t>
        </is>
      </c>
      <c r="D1397" s="6" t="inlineStr">
        <is>
          <t>Manual Journal</t>
        </is>
      </c>
      <c r="E1397" s="37" t="n">
        <v>46259</v>
      </c>
      <c r="F1397" s="6" t="n"/>
      <c r="G1397" s="39" t="n">
        <v>139.29</v>
      </c>
      <c r="H1397" s="39" t="n">
        <v>0</v>
      </c>
      <c r="I1397" s="6" t="inlineStr">
        <is>
          <t>2606903 - Virgin FY26 Results [PRD]</t>
        </is>
      </c>
      <c r="J1397" s="6" t="n"/>
      <c r="K1397" s="6" t="inlineStr">
        <is>
          <t>#69669</t>
        </is>
      </c>
      <c r="L1397" s="6" t="inlineStr">
        <is>
          <t>Payroll 37004 Reclass (08/08/2026-21/08/2026) - Virgin FY26 Results [PRD]</t>
        </is>
      </c>
      <c r="M1397" s="6" t="inlineStr">
        <is>
          <t>PRODUCTION</t>
        </is>
      </c>
    </row>
    <row r="1398">
      <c r="A1398" s="6" t="n">
        <v>55015</v>
      </c>
      <c r="B1398" s="6" t="n">
        <v>55015</v>
      </c>
      <c r="C1398" s="6" t="inlineStr">
        <is>
          <t>Direct Salaries - PRD</t>
        </is>
      </c>
      <c r="D1398" s="6" t="inlineStr">
        <is>
          <t>Manual Journal</t>
        </is>
      </c>
      <c r="E1398" s="37" t="n">
        <v>46259</v>
      </c>
      <c r="F1398" s="6" t="n"/>
      <c r="G1398" s="39" t="n">
        <v>1037.97</v>
      </c>
      <c r="H1398" s="39" t="n">
        <v>0</v>
      </c>
      <c r="I1398" s="6" t="inlineStr">
        <is>
          <t>26061106 - TLC Full Year Results MEL [PRD]</t>
        </is>
      </c>
      <c r="J1398" s="6" t="n"/>
      <c r="K1398" s="6" t="inlineStr">
        <is>
          <t>#69669</t>
        </is>
      </c>
      <c r="L1398" s="6" t="inlineStr">
        <is>
          <t>Payroll 37004 Reclass (08/08/2026-21/08/2026) - TLC Full Year Results MEL [PRD]</t>
        </is>
      </c>
      <c r="M1398" s="6" t="inlineStr">
        <is>
          <t>PRODUCTION</t>
        </is>
      </c>
    </row>
    <row r="1399">
      <c r="A1399" s="6" t="n">
        <v>55015</v>
      </c>
      <c r="B1399" s="6" t="n">
        <v>55015</v>
      </c>
      <c r="C1399" s="6" t="inlineStr">
        <is>
          <t>Direct Salaries - PRD</t>
        </is>
      </c>
      <c r="D1399" s="6" t="inlineStr">
        <is>
          <t>Manual Journal</t>
        </is>
      </c>
      <c r="E1399" s="37" t="n">
        <v>46259</v>
      </c>
      <c r="F1399" s="6" t="n"/>
      <c r="G1399" s="39" t="n">
        <v>107.84</v>
      </c>
      <c r="H1399" s="39" t="n">
        <v>0</v>
      </c>
      <c r="I1399" s="6" t="inlineStr">
        <is>
          <t>26073111 - Downer - FYR &amp; Employee Webcast - 25.8.26 [PRD]</t>
        </is>
      </c>
      <c r="J1399" s="6" t="n"/>
      <c r="K1399" s="6" t="inlineStr">
        <is>
          <t>#69669</t>
        </is>
      </c>
      <c r="L1399" s="6" t="inlineStr">
        <is>
          <t>Payroll 37004 Reclass (08/08/2026-21/08/2026) - Downer - FYR &amp; Employee Webcast - 25.8.26 [PRD]</t>
        </is>
      </c>
      <c r="M1399" s="6" t="inlineStr">
        <is>
          <t>PRODUCTION</t>
        </is>
      </c>
    </row>
    <row r="1400">
      <c r="A1400" s="6" t="n">
        <v>55015</v>
      </c>
      <c r="B1400" s="6" t="n">
        <v>55015</v>
      </c>
      <c r="C1400" s="6" t="inlineStr">
        <is>
          <t>Direct Salaries - PRD</t>
        </is>
      </c>
      <c r="D1400" s="6" t="inlineStr">
        <is>
          <t>Manual Journal</t>
        </is>
      </c>
      <c r="E1400" s="37" t="n">
        <v>46265</v>
      </c>
      <c r="F1400" s="6" t="n"/>
      <c r="G1400" s="39" t="n">
        <v>581.42</v>
      </c>
      <c r="H1400" s="39" t="n">
        <v>0</v>
      </c>
      <c r="I1400" s="6" t="inlineStr">
        <is>
          <t>26063002 - CEOi - CEO Connect - 11.8.26 [PRD]</t>
        </is>
      </c>
      <c r="J1400" s="6" t="n"/>
      <c r="K1400" s="6" t="inlineStr">
        <is>
          <t>#69665</t>
        </is>
      </c>
      <c r="L1400" s="6" t="inlineStr">
        <is>
          <t>Payroll Accruals Payable Aug 24-31 2026 - CEOi - CEO Connect - 11.8.26 [PRD]</t>
        </is>
      </c>
      <c r="M1400" s="6" t="inlineStr">
        <is>
          <t>PRODUCTION</t>
        </is>
      </c>
    </row>
    <row r="1401">
      <c r="A1401" s="6" t="n">
        <v>55015</v>
      </c>
      <c r="B1401" s="6" t="n">
        <v>55015</v>
      </c>
      <c r="C1401" s="6" t="inlineStr">
        <is>
          <t>Direct Salaries - PRD</t>
        </is>
      </c>
      <c r="D1401" s="6" t="inlineStr">
        <is>
          <t>Manual Journal</t>
        </is>
      </c>
      <c r="E1401" s="37" t="n">
        <v>46265</v>
      </c>
      <c r="F1401" s="6" t="n"/>
      <c r="G1401" s="39" t="n">
        <v>58.96</v>
      </c>
      <c r="H1401" s="39" t="n">
        <v>0</v>
      </c>
      <c r="I1401" s="6" t="inlineStr">
        <is>
          <t>26071901 - Elkiem - Studio Support - 11.8.26 [PRD]</t>
        </is>
      </c>
      <c r="J1401" s="6" t="n"/>
      <c r="K1401" s="6" t="inlineStr">
        <is>
          <t>#69665</t>
        </is>
      </c>
      <c r="L1401" s="6" t="inlineStr">
        <is>
          <t>Payroll Accruals Payable Aug 24-31 2026 - Elkiem - Studio Support - 11.8.26 [PRD]</t>
        </is>
      </c>
      <c r="M1401" s="6" t="inlineStr">
        <is>
          <t>PRODUCTION</t>
        </is>
      </c>
    </row>
    <row r="1402">
      <c r="A1402" s="6" t="n">
        <v>55015</v>
      </c>
      <c r="B1402" s="6" t="n">
        <v>55015</v>
      </c>
      <c r="C1402" s="6" t="inlineStr">
        <is>
          <t>Direct Salaries - PRD</t>
        </is>
      </c>
      <c r="D1402" s="6" t="inlineStr">
        <is>
          <t>Manual Journal</t>
        </is>
      </c>
      <c r="E1402" s="37" t="n">
        <v>46265</v>
      </c>
      <c r="F1402" s="6" t="n"/>
      <c r="G1402" s="39" t="n">
        <v>316.8</v>
      </c>
      <c r="H1402" s="39" t="n">
        <v>0</v>
      </c>
      <c r="I1402" s="6" t="inlineStr">
        <is>
          <t>2605402 - AGL FYR - Employee Town Hall - 12.8.26 [PRD]</t>
        </is>
      </c>
      <c r="J1402" s="6" t="n"/>
      <c r="K1402" s="6" t="inlineStr">
        <is>
          <t>#69665</t>
        </is>
      </c>
      <c r="L1402" s="6" t="inlineStr">
        <is>
          <t>Payroll Accruals Payable Aug 24-31 2026 - AGL FYR - Employee Town Hall - 12.8.26 [PRD]</t>
        </is>
      </c>
      <c r="M1402" s="6" t="inlineStr">
        <is>
          <t>PRODUCTION</t>
        </is>
      </c>
    </row>
    <row r="1403">
      <c r="A1403" s="6" t="n">
        <v>55015</v>
      </c>
      <c r="B1403" s="6" t="n">
        <v>55015</v>
      </c>
      <c r="C1403" s="6" t="inlineStr">
        <is>
          <t>Direct Salaries - PRD</t>
        </is>
      </c>
      <c r="D1403" s="6" t="inlineStr">
        <is>
          <t>Manual Journal</t>
        </is>
      </c>
      <c r="E1403" s="37" t="n">
        <v>46265</v>
      </c>
      <c r="F1403" s="6" t="n"/>
      <c r="G1403" s="39" t="n">
        <v>192.92</v>
      </c>
      <c r="H1403" s="39" t="n">
        <v>0</v>
      </c>
      <c r="I1403" s="6" t="inlineStr">
        <is>
          <t>2605401 - AGL FYR - Investor Briefing - 12.8.26 [PRD]</t>
        </is>
      </c>
      <c r="J1403" s="6" t="n"/>
      <c r="K1403" s="6" t="inlineStr">
        <is>
          <t>#69665</t>
        </is>
      </c>
      <c r="L1403" s="6" t="inlineStr">
        <is>
          <t>Payroll Accruals Payable Aug 24-31 2026 - AGL FYR - Investor Briefing - 12.8.26 [PRD]</t>
        </is>
      </c>
      <c r="M1403" s="6" t="inlineStr">
        <is>
          <t>PRODUCTION</t>
        </is>
      </c>
    </row>
    <row r="1404">
      <c r="A1404" s="6" t="n">
        <v>55015</v>
      </c>
      <c r="B1404" s="6" t="n">
        <v>55015</v>
      </c>
      <c r="C1404" s="6" t="inlineStr">
        <is>
          <t>Direct Salaries - PRD</t>
        </is>
      </c>
      <c r="D1404" s="6" t="inlineStr">
        <is>
          <t>Manual Journal</t>
        </is>
      </c>
      <c r="E1404" s="37" t="n">
        <v>46265</v>
      </c>
      <c r="F1404" s="6" t="n"/>
      <c r="G1404" s="39" t="n">
        <v>106.87</v>
      </c>
      <c r="H1404" s="39" t="n">
        <v>0</v>
      </c>
      <c r="I1404" s="6" t="inlineStr">
        <is>
          <t>26072906 - ASX Advisory Group on Corporate Governance [PRD]</t>
        </is>
      </c>
      <c r="J1404" s="6" t="n"/>
      <c r="K1404" s="6" t="inlineStr">
        <is>
          <t>#69665</t>
        </is>
      </c>
      <c r="L1404" s="6" t="inlineStr">
        <is>
          <t>Payroll Accruals Payable Aug 24-31 2026 - ASX Advisory Group on Corporate Governance [PRD]</t>
        </is>
      </c>
      <c r="M1404" s="6" t="inlineStr">
        <is>
          <t>PRODUCTION</t>
        </is>
      </c>
    </row>
    <row r="1405">
      <c r="A1405" s="6" t="n">
        <v>55015</v>
      </c>
      <c r="B1405" s="6" t="n">
        <v>55015</v>
      </c>
      <c r="C1405" s="6" t="inlineStr">
        <is>
          <t>Direct Salaries - PRD</t>
        </is>
      </c>
      <c r="D1405" s="6" t="inlineStr">
        <is>
          <t>Manual Journal</t>
        </is>
      </c>
      <c r="E1405" s="37" t="n">
        <v>46265</v>
      </c>
      <c r="F1405" s="6" t="n"/>
      <c r="G1405" s="39" t="n">
        <v>644.96</v>
      </c>
      <c r="H1405" s="39" t="n">
        <v>0</v>
      </c>
      <c r="I1405" s="6" t="inlineStr">
        <is>
          <t>26061108 - APA - Qtly All Hands FYR26 - 20.8.26 [PRD]</t>
        </is>
      </c>
      <c r="J1405" s="6" t="n"/>
      <c r="K1405" s="6" t="inlineStr">
        <is>
          <t>#69665</t>
        </is>
      </c>
      <c r="L1405" s="6" t="inlineStr">
        <is>
          <t>Payroll Accruals Payable Aug 24-31 2026 - APA - Qtly All Hands FYR26 - 20.8.26 [PRD]</t>
        </is>
      </c>
      <c r="M1405" s="6" t="inlineStr">
        <is>
          <t>PRODUCTION</t>
        </is>
      </c>
    </row>
    <row r="1406">
      <c r="A1406" s="6" t="n">
        <v>55015</v>
      </c>
      <c r="B1406" s="6" t="n">
        <v>55015</v>
      </c>
      <c r="C1406" s="6" t="inlineStr">
        <is>
          <t>Direct Salaries - PRD</t>
        </is>
      </c>
      <c r="D1406" s="6" t="inlineStr">
        <is>
          <t>Manual Journal</t>
        </is>
      </c>
      <c r="E1406" s="37" t="n">
        <v>46265</v>
      </c>
      <c r="F1406" s="6" t="n"/>
      <c r="G1406" s="39" t="n">
        <v>130.45</v>
      </c>
      <c r="H1406" s="39" t="n">
        <v>0</v>
      </c>
      <c r="I1406" s="6" t="inlineStr">
        <is>
          <t>26073110 - Garvan - Weizmann Dinner Event - 20.8.26 [PRD]</t>
        </is>
      </c>
      <c r="J1406" s="6" t="n"/>
      <c r="K1406" s="6" t="inlineStr">
        <is>
          <t>#69665</t>
        </is>
      </c>
      <c r="L1406" s="6" t="inlineStr">
        <is>
          <t>Payroll Accruals Payable Aug 24-31 2026 - Garvan - Weizmann Dinner Event - 20.8.26 [PRD]</t>
        </is>
      </c>
      <c r="M1406" s="6" t="inlineStr">
        <is>
          <t>PRODUCTION</t>
        </is>
      </c>
    </row>
    <row r="1407">
      <c r="A1407" s="6" t="n">
        <v>55015</v>
      </c>
      <c r="B1407" s="6" t="n">
        <v>55015</v>
      </c>
      <c r="C1407" s="6" t="inlineStr">
        <is>
          <t>Direct Salaries - PRD</t>
        </is>
      </c>
      <c r="D1407" s="6" t="inlineStr">
        <is>
          <t>Manual Journal</t>
        </is>
      </c>
      <c r="E1407" s="37" t="n">
        <v>46265</v>
      </c>
      <c r="F1407" s="6" t="n"/>
      <c r="G1407" s="39" t="n">
        <v>229.3</v>
      </c>
      <c r="H1407" s="39" t="n">
        <v>0</v>
      </c>
      <c r="I1407" s="6" t="inlineStr">
        <is>
          <t>26061109 - Ventia - FYR26 - 24.8.26 [PRD]</t>
        </is>
      </c>
      <c r="J1407" s="6" t="n"/>
      <c r="K1407" s="6" t="inlineStr">
        <is>
          <t>#69665</t>
        </is>
      </c>
      <c r="L1407" s="6" t="inlineStr">
        <is>
          <t>Payroll Accruals Payable Aug 24-31 2026 - Ventia - FYR26 - 24.8.26 [PRD]</t>
        </is>
      </c>
      <c r="M1407" s="6" t="inlineStr">
        <is>
          <t>PRODUCTION</t>
        </is>
      </c>
    </row>
    <row r="1408">
      <c r="A1408" s="6" t="n">
        <v>55015</v>
      </c>
      <c r="B1408" s="6" t="n">
        <v>55015</v>
      </c>
      <c r="C1408" s="6" t="inlineStr">
        <is>
          <t>Direct Salaries - PRD</t>
        </is>
      </c>
      <c r="D1408" s="6" t="inlineStr">
        <is>
          <t>Manual Journal</t>
        </is>
      </c>
      <c r="E1408" s="37" t="n">
        <v>46265</v>
      </c>
      <c r="F1408" s="6" t="n"/>
      <c r="G1408" s="39" t="n">
        <v>903.59</v>
      </c>
      <c r="H1408" s="39" t="n">
        <v>0</v>
      </c>
      <c r="I1408" s="6" t="inlineStr">
        <is>
          <t>26052702 - ASX - FYR - 13.8.26 [PRD]</t>
        </is>
      </c>
      <c r="J1408" s="6" t="n"/>
      <c r="K1408" s="6" t="inlineStr">
        <is>
          <t>#69665</t>
        </is>
      </c>
      <c r="L1408" s="6" t="inlineStr">
        <is>
          <t>Payroll Accruals Payable Aug 24-31 2026 - ASX - FYR - 13.8.26 [PRD]</t>
        </is>
      </c>
      <c r="M1408" s="6" t="inlineStr">
        <is>
          <t>PRODUCTION</t>
        </is>
      </c>
    </row>
    <row r="1409">
      <c r="A1409" s="6" t="n">
        <v>55015</v>
      </c>
      <c r="B1409" s="6" t="n">
        <v>55015</v>
      </c>
      <c r="C1409" s="6" t="inlineStr">
        <is>
          <t>Direct Salaries - PRD</t>
        </is>
      </c>
      <c r="D1409" s="6" t="inlineStr">
        <is>
          <t>Manual Journal</t>
        </is>
      </c>
      <c r="E1409" s="37" t="n">
        <v>46265</v>
      </c>
      <c r="F1409" s="6" t="n"/>
      <c r="G1409" s="39" t="n">
        <v>1203.15</v>
      </c>
      <c r="H1409" s="39" t="n">
        <v>0</v>
      </c>
      <c r="I1409" s="6" t="inlineStr">
        <is>
          <t>26061104 - MUFG - FYR26 - 12.8.26 [PRD]</t>
        </is>
      </c>
      <c r="J1409" s="6" t="n"/>
      <c r="K1409" s="6" t="inlineStr">
        <is>
          <t>#69665</t>
        </is>
      </c>
      <c r="L1409" s="6" t="inlineStr">
        <is>
          <t>Payroll Accruals Payable Aug 24-31 2026 - MUFG - FYR26 - 12.8.26 [PRD]</t>
        </is>
      </c>
      <c r="M1409" s="6" t="inlineStr">
        <is>
          <t>PRODUCTION</t>
        </is>
      </c>
    </row>
    <row r="1410">
      <c r="A1410" s="6" t="n">
        <v>55015</v>
      </c>
      <c r="B1410" s="6" t="n">
        <v>55015</v>
      </c>
      <c r="C1410" s="6" t="inlineStr">
        <is>
          <t>Direct Salaries - PRD</t>
        </is>
      </c>
      <c r="D1410" s="6" t="inlineStr">
        <is>
          <t>Manual Journal</t>
        </is>
      </c>
      <c r="E1410" s="37" t="n">
        <v>46265</v>
      </c>
      <c r="F1410" s="6" t="n"/>
      <c r="G1410" s="39" t="n">
        <v>164.87</v>
      </c>
      <c r="H1410" s="39" t="n">
        <v>0</v>
      </c>
      <c r="I1410" s="6" t="inlineStr">
        <is>
          <t>26072003 - CBA Live Event Support August 2026 [PRD]</t>
        </is>
      </c>
      <c r="J1410" s="6" t="n"/>
      <c r="K1410" s="6" t="inlineStr">
        <is>
          <t>#69665</t>
        </is>
      </c>
      <c r="L1410" s="6" t="inlineStr">
        <is>
          <t>Payroll Accruals Payable Aug 24-31 2026 - CBA Live Event Support August 2026 [PRD]</t>
        </is>
      </c>
      <c r="M1410" s="6" t="inlineStr">
        <is>
          <t>PRODUCTION</t>
        </is>
      </c>
    </row>
    <row r="1411">
      <c r="A1411" s="6" t="n">
        <v>55015</v>
      </c>
      <c r="B1411" s="6" t="n">
        <v>55015</v>
      </c>
      <c r="C1411" s="6" t="inlineStr">
        <is>
          <t>Direct Salaries - PRD</t>
        </is>
      </c>
      <c r="D1411" s="6" t="inlineStr">
        <is>
          <t>Manual Journal</t>
        </is>
      </c>
      <c r="E1411" s="37" t="n">
        <v>46265</v>
      </c>
      <c r="F1411" s="6" t="n"/>
      <c r="G1411" s="39" t="n">
        <v>410.43</v>
      </c>
      <c r="H1411" s="39" t="n">
        <v>0</v>
      </c>
      <c r="I1411" s="6" t="inlineStr">
        <is>
          <t>26061107 - Downer - FYR 2026 - 20.8.26 [PRD]</t>
        </is>
      </c>
      <c r="J1411" s="6" t="n"/>
      <c r="K1411" s="6" t="inlineStr">
        <is>
          <t>#69665</t>
        </is>
      </c>
      <c r="L1411" s="6" t="inlineStr">
        <is>
          <t>Payroll Accruals Payable Aug 24-31 2026 - Downer - FYR 2026 - 19.8.26 [PRD]</t>
        </is>
      </c>
      <c r="M1411" s="6" t="inlineStr">
        <is>
          <t>PRODUCTION</t>
        </is>
      </c>
    </row>
    <row r="1412">
      <c r="A1412" s="6" t="n">
        <v>55015</v>
      </c>
      <c r="B1412" s="6" t="n">
        <v>55015</v>
      </c>
      <c r="C1412" s="6" t="inlineStr">
        <is>
          <t>Direct Salaries - PRD</t>
        </is>
      </c>
      <c r="D1412" s="6" t="inlineStr">
        <is>
          <t>Manual Journal</t>
        </is>
      </c>
      <c r="E1412" s="37" t="n">
        <v>46265</v>
      </c>
      <c r="F1412" s="6" t="n"/>
      <c r="G1412" s="39" t="n">
        <v>447.17</v>
      </c>
      <c r="H1412" s="39" t="n">
        <v>0</v>
      </c>
      <c r="I1412" s="6" t="inlineStr">
        <is>
          <t>2603104 - Cochlear FY26 Results 18.8.26 [PRD]</t>
        </is>
      </c>
      <c r="J1412" s="6" t="n"/>
      <c r="K1412" s="6" t="inlineStr">
        <is>
          <t>#69665</t>
        </is>
      </c>
      <c r="L1412" s="6" t="inlineStr">
        <is>
          <t>Payroll Accruals Payable Aug 24-31 2026 - Cochlear FY26 Results 18.8.26 [PRD]</t>
        </is>
      </c>
      <c r="M1412" s="6" t="inlineStr">
        <is>
          <t>PRODUCTION</t>
        </is>
      </c>
    </row>
    <row r="1413">
      <c r="A1413" s="6" t="n">
        <v>55015</v>
      </c>
      <c r="B1413" s="6" t="n">
        <v>55015</v>
      </c>
      <c r="C1413" s="6" t="inlineStr">
        <is>
          <t>Direct Salaries - PRD</t>
        </is>
      </c>
      <c r="D1413" s="6" t="inlineStr">
        <is>
          <t>Manual Journal</t>
        </is>
      </c>
      <c r="E1413" s="37" t="n">
        <v>46265</v>
      </c>
      <c r="F1413" s="6" t="n"/>
      <c r="G1413" s="39" t="n">
        <v>380.86</v>
      </c>
      <c r="H1413" s="39" t="n">
        <v>0</v>
      </c>
      <c r="I1413" s="6" t="inlineStr">
        <is>
          <t>26061105 - CBA - FYR 2026 - 12.8.26 [PRD]</t>
        </is>
      </c>
      <c r="J1413" s="6" t="n"/>
      <c r="K1413" s="6" t="inlineStr">
        <is>
          <t>#69665</t>
        </is>
      </c>
      <c r="L1413" s="6" t="inlineStr">
        <is>
          <t>Payroll Accruals Payable Aug 24-31 2026 - CBA - FYR 2026 - 12.8.26 [PRD]</t>
        </is>
      </c>
      <c r="M1413" s="6" t="inlineStr">
        <is>
          <t>PRODUCTION</t>
        </is>
      </c>
    </row>
    <row r="1414">
      <c r="A1414" s="6" t="n">
        <v>55015</v>
      </c>
      <c r="B1414" s="6" t="n">
        <v>55015</v>
      </c>
      <c r="C1414" s="6" t="inlineStr">
        <is>
          <t>Direct Salaries - PRD</t>
        </is>
      </c>
      <c r="D1414" s="6" t="inlineStr">
        <is>
          <t>Manual Journal</t>
        </is>
      </c>
      <c r="E1414" s="37" t="n">
        <v>46265</v>
      </c>
      <c r="F1414" s="6" t="n"/>
      <c r="G1414" s="39" t="n">
        <v>99.43000000000001</v>
      </c>
      <c r="H1414" s="39" t="n">
        <v>0</v>
      </c>
      <c r="I1414" s="6" t="inlineStr">
        <is>
          <t>26081402 - Dimensional - AV Support - 19.8.26 [PRD]</t>
        </is>
      </c>
      <c r="J1414" s="6" t="n"/>
      <c r="K1414" s="6" t="inlineStr">
        <is>
          <t>#69665</t>
        </is>
      </c>
      <c r="L1414" s="6" t="inlineStr">
        <is>
          <t>Payroll Accruals Payable Aug 24-31 2026 - Dimensional - AV Support - 19.8.26 [PRD]</t>
        </is>
      </c>
      <c r="M1414" s="6" t="inlineStr">
        <is>
          <t>PRODUCTION</t>
        </is>
      </c>
    </row>
    <row r="1415">
      <c r="A1415" s="6" t="n">
        <v>55015</v>
      </c>
      <c r="B1415" s="6" t="n">
        <v>55015</v>
      </c>
      <c r="C1415" s="6" t="inlineStr">
        <is>
          <t>Direct Salaries - PRD</t>
        </is>
      </c>
      <c r="D1415" s="6" t="inlineStr">
        <is>
          <t>Manual Journal</t>
        </is>
      </c>
      <c r="E1415" s="37" t="n">
        <v>46265</v>
      </c>
      <c r="F1415" s="6" t="n"/>
      <c r="G1415" s="39" t="n">
        <v>124.37</v>
      </c>
      <c r="H1415" s="39" t="n">
        <v>0</v>
      </c>
      <c r="I1415" s="6" t="inlineStr">
        <is>
          <t>26072802 - ON24 KWM Sydney Event - 18.08.2026 [PRD]</t>
        </is>
      </c>
      <c r="J1415" s="6" t="n"/>
      <c r="K1415" s="6" t="inlineStr">
        <is>
          <t>#69665</t>
        </is>
      </c>
      <c r="L1415" s="6" t="inlineStr">
        <is>
          <t>Payroll Accruals Payable Aug 24-31 2026 - ON24 KWM Sydney Event - 18.08.2026 [PRD]</t>
        </is>
      </c>
      <c r="M1415" s="6" t="inlineStr">
        <is>
          <t>PRODUCTION</t>
        </is>
      </c>
    </row>
    <row r="1416">
      <c r="A1416" s="6" t="n">
        <v>55015</v>
      </c>
      <c r="B1416" s="6" t="n">
        <v>55015</v>
      </c>
      <c r="C1416" s="6" t="inlineStr">
        <is>
          <t>Direct Salaries - PRD</t>
        </is>
      </c>
      <c r="D1416" s="6" t="inlineStr">
        <is>
          <t>Manual Journal</t>
        </is>
      </c>
      <c r="E1416" s="37" t="n">
        <v>46265</v>
      </c>
      <c r="F1416" s="6" t="n"/>
      <c r="G1416" s="39" t="n">
        <v>43.01</v>
      </c>
      <c r="H1416" s="39" t="n">
        <v>0</v>
      </c>
      <c r="I1416" s="6" t="inlineStr">
        <is>
          <t>2606904 - Symal - FYR26 (Melb) - 24.8.26 [PRD]</t>
        </is>
      </c>
      <c r="J1416" s="6" t="n"/>
      <c r="K1416" s="6" t="inlineStr">
        <is>
          <t>#69665</t>
        </is>
      </c>
      <c r="L1416" s="6" t="inlineStr">
        <is>
          <t>Payroll Accruals Payable Aug 24-31 2026 - Symal - FYR26 (Melb) - 24.8.26 [PRD]</t>
        </is>
      </c>
      <c r="M1416" s="6" t="inlineStr">
        <is>
          <t>PRODUCTION</t>
        </is>
      </c>
    </row>
    <row r="1417">
      <c r="A1417" s="6" t="n">
        <v>55015</v>
      </c>
      <c r="B1417" s="6" t="n">
        <v>55015</v>
      </c>
      <c r="C1417" s="6" t="inlineStr">
        <is>
          <t>Direct Salaries - PRD</t>
        </is>
      </c>
      <c r="D1417" s="6" t="inlineStr">
        <is>
          <t>Manual Journal</t>
        </is>
      </c>
      <c r="E1417" s="37" t="n">
        <v>46265</v>
      </c>
      <c r="F1417" s="6" t="n"/>
      <c r="G1417" s="39" t="n">
        <v>59.7</v>
      </c>
      <c r="H1417" s="39" t="n">
        <v>0</v>
      </c>
      <c r="I1417" s="6" t="inlineStr">
        <is>
          <t>2606903 - Virgin FY26 Results [PRD]</t>
        </is>
      </c>
      <c r="J1417" s="6" t="n"/>
      <c r="K1417" s="6" t="inlineStr">
        <is>
          <t>#69665</t>
        </is>
      </c>
      <c r="L1417" s="6" t="inlineStr">
        <is>
          <t>Payroll Accruals Payable Aug 24-31 2026 - Virgin FY26 Results [PRD]</t>
        </is>
      </c>
      <c r="M1417" s="6" t="inlineStr">
        <is>
          <t>PRODUCTION</t>
        </is>
      </c>
    </row>
    <row r="1418">
      <c r="A1418" s="6" t="n">
        <v>55015</v>
      </c>
      <c r="B1418" s="6" t="n">
        <v>55015</v>
      </c>
      <c r="C1418" s="6" t="inlineStr">
        <is>
          <t>Direct Salaries - PRD</t>
        </is>
      </c>
      <c r="D1418" s="6" t="inlineStr">
        <is>
          <t>Manual Journal</t>
        </is>
      </c>
      <c r="E1418" s="37" t="n">
        <v>46265</v>
      </c>
      <c r="F1418" s="6" t="n"/>
      <c r="G1418" s="39" t="n">
        <v>444.84</v>
      </c>
      <c r="H1418" s="39" t="n">
        <v>0</v>
      </c>
      <c r="I1418" s="6" t="inlineStr">
        <is>
          <t>26061106 - TLC Full Year Results MEL [PRD]</t>
        </is>
      </c>
      <c r="J1418" s="6" t="n"/>
      <c r="K1418" s="6" t="inlineStr">
        <is>
          <t>#69665</t>
        </is>
      </c>
      <c r="L1418" s="6" t="inlineStr">
        <is>
          <t>Payroll Accruals Payable Aug 24-31 2026 - TLC Full Year Results MEL [PRD]</t>
        </is>
      </c>
      <c r="M1418" s="6" t="inlineStr">
        <is>
          <t>PRODUCTION</t>
        </is>
      </c>
    </row>
    <row r="1419">
      <c r="A1419" s="6" t="n">
        <v>55015</v>
      </c>
      <c r="B1419" s="6" t="n">
        <v>55015</v>
      </c>
      <c r="C1419" s="6" t="inlineStr">
        <is>
          <t>Direct Salaries - PRD</t>
        </is>
      </c>
      <c r="D1419" s="6" t="inlineStr">
        <is>
          <t>Manual Journal</t>
        </is>
      </c>
      <c r="E1419" s="37" t="n">
        <v>46265</v>
      </c>
      <c r="F1419" s="6" t="n"/>
      <c r="G1419" s="39" t="n">
        <v>46.22</v>
      </c>
      <c r="H1419" s="39" t="n">
        <v>0</v>
      </c>
      <c r="I1419" s="6" t="inlineStr">
        <is>
          <t>26073111 - Downer - FYR &amp; Employee Webcast - 25.8.26 [PRD]</t>
        </is>
      </c>
      <c r="J1419" s="6" t="n"/>
      <c r="K1419" s="6" t="inlineStr">
        <is>
          <t>#69665</t>
        </is>
      </c>
      <c r="L1419" s="6" t="inlineStr">
        <is>
          <t>Payroll Accruals Payable Aug 24-31 2026 - Downer - FYR &amp; Employee Webcast - 25.8.26 [PRD]</t>
        </is>
      </c>
      <c r="M1419" s="6" t="inlineStr">
        <is>
          <t>PRODUCTION</t>
        </is>
      </c>
    </row>
    <row r="1420">
      <c r="A1420" s="6" t="n">
        <v>55015</v>
      </c>
      <c r="B1420" s="6" t="n">
        <v>55015</v>
      </c>
      <c r="C1420" s="6" t="inlineStr">
        <is>
          <t>Direct Salaries - PRD</t>
        </is>
      </c>
      <c r="D1420" s="6" t="inlineStr">
        <is>
          <t>Manual Journal</t>
        </is>
      </c>
      <c r="E1420" s="37" t="n">
        <v>46265</v>
      </c>
      <c r="F1420" s="6" t="n"/>
      <c r="G1420" s="39" t="n">
        <v>1079.38</v>
      </c>
      <c r="H1420" s="39" t="n">
        <v>0</v>
      </c>
      <c r="I1420" s="6" t="inlineStr">
        <is>
          <t>9100 - PRODUCTION [PRD]</t>
        </is>
      </c>
      <c r="J1420" s="6" t="n"/>
      <c r="K1420" s="6" t="inlineStr">
        <is>
          <t>#70422</t>
        </is>
      </c>
      <c r="L1420" s="6" t="inlineStr">
        <is>
          <t>Time in Lieu - August 2026 - Time in Lieu - August 2026</t>
        </is>
      </c>
      <c r="M1420" s="6" t="inlineStr">
        <is>
          <t>PRODUCTION</t>
        </is>
      </c>
    </row>
    <row r="1421">
      <c r="A1421" s="6" t="n">
        <v>55020</v>
      </c>
      <c r="B1421" s="6" t="n">
        <v>55020</v>
      </c>
      <c r="C1421" s="6" t="inlineStr">
        <is>
          <t>Direct Salaries - VID</t>
        </is>
      </c>
      <c r="D1421" s="6" t="inlineStr">
        <is>
          <t>Manual Journal</t>
        </is>
      </c>
      <c r="E1421" s="37" t="n">
        <v>46204</v>
      </c>
      <c r="F1421" s="6" t="n"/>
      <c r="G1421" s="39" t="n">
        <v>0</v>
      </c>
      <c r="H1421" s="39" t="n">
        <v>2.35</v>
      </c>
      <c r="I1421" s="6" t="inlineStr">
        <is>
          <t>26052101 - MeetMagic - Human AI Event Highlights [VID]</t>
        </is>
      </c>
      <c r="J1421" s="6" t="n"/>
      <c r="K1421" s="6" t="inlineStr">
        <is>
          <t>#67972</t>
        </is>
      </c>
      <c r="L1421" s="6" t="inlineStr">
        <is>
          <t>Reversal: Payroll Accruals Payable Jun 29-30 2026 - MeetMagic - Human AI Event Highlights [VID]</t>
        </is>
      </c>
      <c r="M1421" s="6" t="inlineStr">
        <is>
          <t>VIDEO</t>
        </is>
      </c>
    </row>
    <row r="1422">
      <c r="A1422" s="6" t="n">
        <v>55020</v>
      </c>
      <c r="B1422" s="6" t="n">
        <v>55020</v>
      </c>
      <c r="C1422" s="6" t="inlineStr">
        <is>
          <t>Direct Salaries - VID</t>
        </is>
      </c>
      <c r="D1422" s="6" t="inlineStr">
        <is>
          <t>Manual Journal</t>
        </is>
      </c>
      <c r="E1422" s="37" t="n">
        <v>46204</v>
      </c>
      <c r="F1422" s="6" t="n"/>
      <c r="G1422" s="39" t="n">
        <v>0</v>
      </c>
      <c r="H1422" s="39" t="n">
        <v>38.08</v>
      </c>
      <c r="I1422" s="6" t="inlineStr">
        <is>
          <t>2604205V - Chorus Call - Qube Scheme Meeting - 16.6.26 [VID]</t>
        </is>
      </c>
      <c r="J1422" s="6" t="n"/>
      <c r="K1422" s="6" t="inlineStr">
        <is>
          <t>#67972</t>
        </is>
      </c>
      <c r="L1422" s="6" t="inlineStr">
        <is>
          <t>Reversal: Payroll Accruals Payable Jun 29-30 2026 - Chorus Call - Qube Scheme Meeting - 16.6.26 [VID]</t>
        </is>
      </c>
      <c r="M1422" s="6" t="inlineStr">
        <is>
          <t>VIDEO</t>
        </is>
      </c>
    </row>
    <row r="1423">
      <c r="A1423" s="6" t="n">
        <v>55020</v>
      </c>
      <c r="B1423" s="6" t="n">
        <v>55020</v>
      </c>
      <c r="C1423" s="6" t="inlineStr">
        <is>
          <t>Direct Salaries - VID</t>
        </is>
      </c>
      <c r="D1423" s="6" t="inlineStr">
        <is>
          <t>Manual Journal</t>
        </is>
      </c>
      <c r="E1423" s="37" t="n">
        <v>46204</v>
      </c>
      <c r="F1423" s="6" t="n"/>
      <c r="G1423" s="39" t="n">
        <v>0</v>
      </c>
      <c r="H1423" s="39" t="n">
        <v>4.23</v>
      </c>
      <c r="I1423" s="6" t="inlineStr">
        <is>
          <t>2604206V - Ventia - June CEO Town Hall - 25.6.26 [VID]</t>
        </is>
      </c>
      <c r="J1423" s="6" t="n"/>
      <c r="K1423" s="6" t="inlineStr">
        <is>
          <t>#67972</t>
        </is>
      </c>
      <c r="L1423" s="6" t="inlineStr">
        <is>
          <t>Reversal: Payroll Accruals Payable Jun 29-30 2026 - Ventia - June CEO Town Hall - 25.6.26 [VID]</t>
        </is>
      </c>
      <c r="M1423" s="6" t="inlineStr">
        <is>
          <t>VIDEO</t>
        </is>
      </c>
    </row>
    <row r="1424">
      <c r="A1424" s="6" t="n">
        <v>55020</v>
      </c>
      <c r="B1424" s="6" t="n">
        <v>55020</v>
      </c>
      <c r="C1424" s="6" t="inlineStr">
        <is>
          <t>Direct Salaries - VID</t>
        </is>
      </c>
      <c r="D1424" s="6" t="inlineStr">
        <is>
          <t>Manual Journal</t>
        </is>
      </c>
      <c r="E1424" s="37" t="n">
        <v>46216</v>
      </c>
      <c r="F1424" s="6" t="n"/>
      <c r="G1424" s="39" t="n">
        <v>49.36</v>
      </c>
      <c r="H1424" s="39" t="n">
        <v>0</v>
      </c>
      <c r="I1424" s="6" t="inlineStr">
        <is>
          <t>26032301V - RSNSW - OGM - 1.7.2026 [VID]</t>
        </is>
      </c>
      <c r="J1424" s="6" t="n"/>
      <c r="K1424" s="6" t="inlineStr">
        <is>
          <t>#69527</t>
        </is>
      </c>
      <c r="L1424" s="6" t="inlineStr">
        <is>
          <t xml:space="preserve">Payroll 37001 Reclass (27/06/2026-10/07/2026) - RSNSW - OGM - 1.7.2026 [VID]
</t>
        </is>
      </c>
      <c r="M1424" s="6" t="inlineStr">
        <is>
          <t>VIDEO</t>
        </is>
      </c>
    </row>
    <row r="1425">
      <c r="A1425" s="6" t="n">
        <v>55020</v>
      </c>
      <c r="B1425" s="6" t="n">
        <v>55020</v>
      </c>
      <c r="C1425" s="6" t="inlineStr">
        <is>
          <t>Direct Salaries - VID</t>
        </is>
      </c>
      <c r="D1425" s="6" t="inlineStr">
        <is>
          <t>Manual Journal</t>
        </is>
      </c>
      <c r="E1425" s="37" t="n">
        <v>46230</v>
      </c>
      <c r="F1425" s="6" t="n"/>
      <c r="G1425" s="39" t="n">
        <v>75.69</v>
      </c>
      <c r="H1425" s="39" t="n">
        <v>0</v>
      </c>
      <c r="I1425" s="6" t="inlineStr">
        <is>
          <t>26052703V - Microsoft Town Hall - 21.7.26 [VID]</t>
        </is>
      </c>
      <c r="J1425" s="6" t="n"/>
      <c r="K1425" s="6" t="inlineStr">
        <is>
          <t>#68743</t>
        </is>
      </c>
      <c r="L1425" s="6" t="inlineStr">
        <is>
          <t>Payroll 37002 Reclass (11/07/2026-24/07/2026) - Microsoft Town Hall - 21.7.26 [VID]</t>
        </is>
      </c>
      <c r="M1425" s="6" t="inlineStr">
        <is>
          <t>VIDEO</t>
        </is>
      </c>
    </row>
    <row r="1426">
      <c r="A1426" s="6" t="n">
        <v>55020</v>
      </c>
      <c r="B1426" s="6" t="n">
        <v>55020</v>
      </c>
      <c r="C1426" s="6" t="inlineStr">
        <is>
          <t>Direct Salaries - VID</t>
        </is>
      </c>
      <c r="D1426" s="6" t="inlineStr">
        <is>
          <t>Manual Journal</t>
        </is>
      </c>
      <c r="E1426" s="37" t="n">
        <v>46230</v>
      </c>
      <c r="F1426" s="6" t="n"/>
      <c r="G1426" s="39" t="n">
        <v>233.66</v>
      </c>
      <c r="H1426" s="39" t="n">
        <v>0</v>
      </c>
      <c r="I1426" s="6" t="inlineStr">
        <is>
          <t>2607701V - Litecard - Event Hire - 16.7.26 [VID]</t>
        </is>
      </c>
      <c r="J1426" s="6" t="n"/>
      <c r="K1426" s="6" t="inlineStr">
        <is>
          <t>#68743</t>
        </is>
      </c>
      <c r="L1426" s="6" t="inlineStr">
        <is>
          <t>Payroll 37002 Reclass (11/07/2026-24/07/2026) - Litecard - Event Hire - 16.7.26 [VID]</t>
        </is>
      </c>
      <c r="M1426" s="6" t="inlineStr">
        <is>
          <t>VIDEO</t>
        </is>
      </c>
    </row>
    <row r="1427">
      <c r="A1427" s="6" t="n">
        <v>55020</v>
      </c>
      <c r="B1427" s="6" t="n">
        <v>55020</v>
      </c>
      <c r="C1427" s="6" t="inlineStr">
        <is>
          <t>Direct Salaries - VID</t>
        </is>
      </c>
      <c r="D1427" s="6" t="inlineStr">
        <is>
          <t>Manual Journal</t>
        </is>
      </c>
      <c r="E1427" s="37" t="n">
        <v>46234</v>
      </c>
      <c r="F1427" s="6" t="n"/>
      <c r="G1427" s="39" t="n">
        <v>83.45</v>
      </c>
      <c r="H1427" s="39" t="n">
        <v>0</v>
      </c>
      <c r="I1427" s="6" t="inlineStr">
        <is>
          <t>2607701V - Litecard - Event Hire - 16.7.26 [VID]</t>
        </is>
      </c>
      <c r="J1427" s="6" t="n"/>
      <c r="K1427" s="6" t="inlineStr">
        <is>
          <t>#68748</t>
        </is>
      </c>
      <c r="L1427" s="6" t="inlineStr">
        <is>
          <t>Payroll Accruals Payable Jul 27-31 2026 - Litecard - Event Hire - 16.7.26 [VID]</t>
        </is>
      </c>
      <c r="M1427" s="6" t="inlineStr">
        <is>
          <t>VIDEO</t>
        </is>
      </c>
    </row>
    <row r="1428">
      <c r="A1428" s="6" t="n">
        <v>55020</v>
      </c>
      <c r="B1428" s="6" t="n">
        <v>55020</v>
      </c>
      <c r="C1428" s="6" t="inlineStr">
        <is>
          <t>Direct Salaries - VID</t>
        </is>
      </c>
      <c r="D1428" s="6" t="inlineStr">
        <is>
          <t>Manual Journal</t>
        </is>
      </c>
      <c r="E1428" s="37" t="n">
        <v>46234</v>
      </c>
      <c r="F1428" s="6" t="n"/>
      <c r="G1428" s="39" t="n">
        <v>27.03</v>
      </c>
      <c r="H1428" s="39" t="n">
        <v>0</v>
      </c>
      <c r="I1428" s="6" t="inlineStr">
        <is>
          <t>26052703V - Microsoft Town Hall - 21.7.26 [VID]</t>
        </is>
      </c>
      <c r="J1428" s="6" t="n"/>
      <c r="K1428" s="6" t="inlineStr">
        <is>
          <t>#68748</t>
        </is>
      </c>
      <c r="L1428" s="6" t="inlineStr">
        <is>
          <t>Payroll Accruals Payable Jul 27-31 2026 - Microsoft Town Hall - 21.7.26 [VID]</t>
        </is>
      </c>
      <c r="M1428" s="6" t="inlineStr">
        <is>
          <t>VIDEO</t>
        </is>
      </c>
    </row>
    <row r="1429">
      <c r="A1429" s="6" t="n">
        <v>55020</v>
      </c>
      <c r="B1429" s="6" t="n">
        <v>55020</v>
      </c>
      <c r="C1429" s="6" t="inlineStr">
        <is>
          <t>Direct Salaries - VID</t>
        </is>
      </c>
      <c r="D1429" s="6" t="inlineStr">
        <is>
          <t>Manual Journal</t>
        </is>
      </c>
      <c r="E1429" s="37" t="n">
        <v>46235</v>
      </c>
      <c r="F1429" s="6" t="n"/>
      <c r="G1429" s="39" t="n">
        <v>0</v>
      </c>
      <c r="H1429" s="39" t="n">
        <v>83.45</v>
      </c>
      <c r="I1429" s="6" t="inlineStr">
        <is>
          <t>2607701V - Litecard - Event Hire - 16.7.26 [VID]</t>
        </is>
      </c>
      <c r="J1429" s="6" t="n"/>
      <c r="K1429" s="6" t="inlineStr">
        <is>
          <t>#68747</t>
        </is>
      </c>
      <c r="L1429" s="6" t="inlineStr">
        <is>
          <t>Reversal: Payroll Accruals Payable Jul 27-31 2026 - Litecard - Event Hire - 16.7.26 [VID]</t>
        </is>
      </c>
      <c r="M1429" s="6" t="inlineStr">
        <is>
          <t>VIDEO</t>
        </is>
      </c>
    </row>
    <row r="1430">
      <c r="A1430" s="6" t="n">
        <v>55020</v>
      </c>
      <c r="B1430" s="6" t="n">
        <v>55020</v>
      </c>
      <c r="C1430" s="6" t="inlineStr">
        <is>
          <t>Direct Salaries - VID</t>
        </is>
      </c>
      <c r="D1430" s="6" t="inlineStr">
        <is>
          <t>Manual Journal</t>
        </is>
      </c>
      <c r="E1430" s="37" t="n">
        <v>46235</v>
      </c>
      <c r="F1430" s="6" t="n"/>
      <c r="G1430" s="39" t="n">
        <v>0</v>
      </c>
      <c r="H1430" s="39" t="n">
        <v>27.03</v>
      </c>
      <c r="I1430" s="6" t="inlineStr">
        <is>
          <t>26052703V - Microsoft Town Hall - 21.7.26 [VID]</t>
        </is>
      </c>
      <c r="J1430" s="6" t="n"/>
      <c r="K1430" s="6" t="inlineStr">
        <is>
          <t>#68747</t>
        </is>
      </c>
      <c r="L1430" s="6" t="inlineStr">
        <is>
          <t>Reversal: Payroll Accruals Payable Jul 27-31 2026 - Microsoft Town Hall - 21.7.26 [VID]</t>
        </is>
      </c>
      <c r="M1430" s="6" t="inlineStr">
        <is>
          <t>VIDEO</t>
        </is>
      </c>
    </row>
    <row r="1431">
      <c r="A1431" s="6" t="n">
        <v>55020</v>
      </c>
      <c r="B1431" s="6" t="n">
        <v>55020</v>
      </c>
      <c r="C1431" s="6" t="inlineStr">
        <is>
          <t>Direct Salaries - VID</t>
        </is>
      </c>
      <c r="D1431" s="6" t="inlineStr">
        <is>
          <t>Manual Journal</t>
        </is>
      </c>
      <c r="E1431" s="37" t="n">
        <v>46245</v>
      </c>
      <c r="F1431" s="6" t="n"/>
      <c r="G1431" s="39" t="n">
        <v>197.31</v>
      </c>
      <c r="H1431" s="39" t="n">
        <v>0</v>
      </c>
      <c r="I1431" s="6" t="inlineStr">
        <is>
          <t>26062202V - PWC - Early Careers Webcast - 29.7.26 [VID]</t>
        </is>
      </c>
      <c r="J1431" s="6" t="n"/>
      <c r="K1431" s="6" t="inlineStr">
        <is>
          <t>#69396</t>
        </is>
      </c>
      <c r="L1431" s="6" t="inlineStr">
        <is>
          <t>Payroll 37003 Reclass (25/07/2026-07/08/2026) - PWC - Early Careers Webcast - 29.7.26 [VID]</t>
        </is>
      </c>
      <c r="M1431" s="6" t="inlineStr">
        <is>
          <t>VIDEO</t>
        </is>
      </c>
    </row>
    <row r="1432">
      <c r="A1432" s="6" t="n">
        <v>55020</v>
      </c>
      <c r="B1432" s="6" t="n">
        <v>55020</v>
      </c>
      <c r="C1432" s="6" t="inlineStr">
        <is>
          <t>Direct Salaries - VID</t>
        </is>
      </c>
      <c r="D1432" s="6" t="inlineStr">
        <is>
          <t>Manual Journal</t>
        </is>
      </c>
      <c r="E1432" s="37" t="n">
        <v>46245</v>
      </c>
      <c r="F1432" s="6" t="n"/>
      <c r="G1432" s="39" t="n">
        <v>295.96</v>
      </c>
      <c r="H1432" s="39" t="n">
        <v>0</v>
      </c>
      <c r="I1432" s="6" t="inlineStr">
        <is>
          <t>2512804V - RSNSW Ordinary General Meeting 5.8.26 [VID]</t>
        </is>
      </c>
      <c r="J1432" s="6" t="n"/>
      <c r="K1432" s="6" t="inlineStr">
        <is>
          <t>#69396</t>
        </is>
      </c>
      <c r="L1432" s="6" t="inlineStr">
        <is>
          <t>Payroll 37003 Reclass (25/07/2026-07/08/2026) - RSNSW Ordinary General Meeting 5.8.26 [VID]</t>
        </is>
      </c>
      <c r="M1432" s="6" t="inlineStr">
        <is>
          <t>VIDEO</t>
        </is>
      </c>
    </row>
    <row r="1433">
      <c r="A1433" s="6" t="n">
        <v>55020</v>
      </c>
      <c r="B1433" s="6" t="n">
        <v>55020</v>
      </c>
      <c r="C1433" s="6" t="inlineStr">
        <is>
          <t>Direct Salaries - VID</t>
        </is>
      </c>
      <c r="D1433" s="6" t="inlineStr">
        <is>
          <t>Manual Journal</t>
        </is>
      </c>
      <c r="E1433" s="37" t="n">
        <v>46245</v>
      </c>
      <c r="F1433" s="6" t="n"/>
      <c r="G1433" s="39" t="n">
        <v>197.31</v>
      </c>
      <c r="H1433" s="39" t="n">
        <v>0</v>
      </c>
      <c r="I1433" s="6" t="inlineStr">
        <is>
          <t>26072902V - PWC AI Townhall 6.8.26 [VID]</t>
        </is>
      </c>
      <c r="J1433" s="6" t="n"/>
      <c r="K1433" s="6" t="inlineStr">
        <is>
          <t>#69396</t>
        </is>
      </c>
      <c r="L1433" s="6" t="inlineStr">
        <is>
          <t>Payroll 37003 Reclass (25/07/2026-07/08/2026) - PWC AI Townhall 6.8.26 [VID]</t>
        </is>
      </c>
      <c r="M1433" s="6" t="inlineStr">
        <is>
          <t>VIDEO</t>
        </is>
      </c>
    </row>
    <row r="1434">
      <c r="A1434" s="6" t="n">
        <v>55020</v>
      </c>
      <c r="B1434" s="6" t="n">
        <v>55020</v>
      </c>
      <c r="C1434" s="6" t="inlineStr">
        <is>
          <t>Direct Salaries - VID</t>
        </is>
      </c>
      <c r="D1434" s="6" t="inlineStr">
        <is>
          <t>Manual Journal</t>
        </is>
      </c>
      <c r="E1434" s="37" t="n">
        <v>46245</v>
      </c>
      <c r="F1434" s="6" t="n"/>
      <c r="G1434" s="39" t="n">
        <v>72.97</v>
      </c>
      <c r="H1434" s="39" t="n">
        <v>0</v>
      </c>
      <c r="I1434" s="6" t="inlineStr">
        <is>
          <t>2604202V - Ventia - Ventia Awards - 30.7.26 [VID]</t>
        </is>
      </c>
      <c r="J1434" s="6" t="n"/>
      <c r="K1434" s="6" t="inlineStr">
        <is>
          <t>#69396</t>
        </is>
      </c>
      <c r="L1434" s="6" t="inlineStr">
        <is>
          <t>Payroll 37003 Reclass (25/07/2026-07/08/2026) - Ventia - Ventia Awards - 30.7.26 [VID]</t>
        </is>
      </c>
      <c r="M1434" s="6" t="inlineStr">
        <is>
          <t>VIDEO</t>
        </is>
      </c>
    </row>
    <row r="1435">
      <c r="A1435" s="6" t="n">
        <v>55020</v>
      </c>
      <c r="B1435" s="6" t="n">
        <v>55020</v>
      </c>
      <c r="C1435" s="6" t="inlineStr">
        <is>
          <t>Direct Salaries - VID</t>
        </is>
      </c>
      <c r="D1435" s="6" t="inlineStr">
        <is>
          <t>Manual Journal</t>
        </is>
      </c>
      <c r="E1435" s="37" t="n">
        <v>46259</v>
      </c>
      <c r="F1435" s="6" t="n"/>
      <c r="G1435" s="39" t="n">
        <v>297.83</v>
      </c>
      <c r="H1435" s="39" t="n">
        <v>0</v>
      </c>
      <c r="I1435" s="6" t="inlineStr">
        <is>
          <t>26063002V - CEOi - CEO Connect - 11.8.26 [VID]</t>
        </is>
      </c>
      <c r="J1435" s="6" t="n"/>
      <c r="K1435" s="6" t="inlineStr">
        <is>
          <t>#69669</t>
        </is>
      </c>
      <c r="L1435" s="6" t="inlineStr">
        <is>
          <t>Payroll 37004 Reclass (08/08/2026-21/08/2026) - CEOi - CEO Connect - 11.8.26 [VID]</t>
        </is>
      </c>
      <c r="M1435" s="6" t="inlineStr">
        <is>
          <t>VIDEO</t>
        </is>
      </c>
    </row>
    <row r="1436">
      <c r="A1436" s="6" t="n">
        <v>55020</v>
      </c>
      <c r="B1436" s="6" t="n">
        <v>55020</v>
      </c>
      <c r="C1436" s="6" t="inlineStr">
        <is>
          <t>Direct Salaries - VID</t>
        </is>
      </c>
      <c r="D1436" s="6" t="inlineStr">
        <is>
          <t>Manual Journal</t>
        </is>
      </c>
      <c r="E1436" s="37" t="n">
        <v>46259</v>
      </c>
      <c r="F1436" s="6" t="n"/>
      <c r="G1436" s="39" t="n">
        <v>260.6</v>
      </c>
      <c r="H1436" s="39" t="n">
        <v>0</v>
      </c>
      <c r="I1436" s="6" t="inlineStr">
        <is>
          <t>26061104V - MUFG - FYR26 - 12.8.26 [VID]</t>
        </is>
      </c>
      <c r="J1436" s="6" t="n"/>
      <c r="K1436" s="6" t="inlineStr">
        <is>
          <t>#69669</t>
        </is>
      </c>
      <c r="L1436" s="6" t="inlineStr">
        <is>
          <t>Payroll 37004 Reclass (08/08/2026-21/08/2026) - MUFG - FYR26 - 12.8.26 [VID]</t>
        </is>
      </c>
      <c r="M1436" s="6" t="inlineStr">
        <is>
          <t>VIDEO</t>
        </is>
      </c>
    </row>
    <row r="1437">
      <c r="A1437" s="6" t="n">
        <v>55020</v>
      </c>
      <c r="B1437" s="6" t="n">
        <v>55020</v>
      </c>
      <c r="C1437" s="6" t="inlineStr">
        <is>
          <t>Direct Salaries - VID</t>
        </is>
      </c>
      <c r="D1437" s="6" t="inlineStr">
        <is>
          <t>Manual Journal</t>
        </is>
      </c>
      <c r="E1437" s="37" t="n">
        <v>46259</v>
      </c>
      <c r="F1437" s="6" t="n"/>
      <c r="G1437" s="39" t="n">
        <v>327.86</v>
      </c>
      <c r="H1437" s="39" t="n">
        <v>0</v>
      </c>
      <c r="I1437" s="6" t="inlineStr">
        <is>
          <t>26061801V - APA - Investor Briefing FYR26 - 20.8.26 [VID]</t>
        </is>
      </c>
      <c r="J1437" s="6" t="n"/>
      <c r="K1437" s="6" t="inlineStr">
        <is>
          <t>#69669</t>
        </is>
      </c>
      <c r="L1437" s="6" t="inlineStr">
        <is>
          <t>Payroll 37004 Reclass (08/08/2026-21/08/2026) - APA - Investor Briefing FYR26 - 20.8.26 [VID]</t>
        </is>
      </c>
      <c r="M1437" s="6" t="inlineStr">
        <is>
          <t>VIDEO</t>
        </is>
      </c>
    </row>
    <row r="1438">
      <c r="A1438" s="6" t="n">
        <v>55020</v>
      </c>
      <c r="B1438" s="6" t="n">
        <v>55020</v>
      </c>
      <c r="C1438" s="6" t="inlineStr">
        <is>
          <t>Direct Salaries - VID</t>
        </is>
      </c>
      <c r="D1438" s="6" t="inlineStr">
        <is>
          <t>Manual Journal</t>
        </is>
      </c>
      <c r="E1438" s="37" t="n">
        <v>46259</v>
      </c>
      <c r="F1438" s="6" t="n"/>
      <c r="G1438" s="39" t="n">
        <v>196.76</v>
      </c>
      <c r="H1438" s="39" t="n">
        <v>0</v>
      </c>
      <c r="I1438" s="6" t="inlineStr">
        <is>
          <t>26072903V - PWC - GB Webcast - 11.8.26 [VID]</t>
        </is>
      </c>
      <c r="J1438" s="6" t="n"/>
      <c r="K1438" s="6" t="inlineStr">
        <is>
          <t>#69669</t>
        </is>
      </c>
      <c r="L1438" s="6" t="inlineStr">
        <is>
          <t>Payroll 37004 Reclass (08/08/2026-21/08/2026) - PWC - GB Webcast - 11.8.26 [VID]</t>
        </is>
      </c>
      <c r="M1438" s="6" t="inlineStr">
        <is>
          <t>VIDEO</t>
        </is>
      </c>
    </row>
    <row r="1439">
      <c r="A1439" s="6" t="n">
        <v>55020</v>
      </c>
      <c r="B1439" s="6" t="n">
        <v>55020</v>
      </c>
      <c r="C1439" s="6" t="inlineStr">
        <is>
          <t>Direct Salaries - VID</t>
        </is>
      </c>
      <c r="D1439" s="6" t="inlineStr">
        <is>
          <t>Manual Journal</t>
        </is>
      </c>
      <c r="E1439" s="37" t="n">
        <v>46259</v>
      </c>
      <c r="F1439" s="6" t="n"/>
      <c r="G1439" s="39" t="n">
        <v>103.56</v>
      </c>
      <c r="H1439" s="39" t="n">
        <v>0</v>
      </c>
      <c r="I1439" s="6" t="inlineStr">
        <is>
          <t>2605401V - AGL FYR - Investor Briefing - 12.8.26 [VID]</t>
        </is>
      </c>
      <c r="J1439" s="6" t="n"/>
      <c r="K1439" s="6" t="inlineStr">
        <is>
          <t>#69669</t>
        </is>
      </c>
      <c r="L1439" s="6" t="inlineStr">
        <is>
          <t>Payroll 37004 Reclass (08/08/2026-21/08/2026) - AGL FYR - Investor Briefing - 12.8.26 [VID]</t>
        </is>
      </c>
      <c r="M1439" s="6" t="inlineStr">
        <is>
          <t>VIDEO</t>
        </is>
      </c>
    </row>
    <row r="1440">
      <c r="A1440" s="6" t="n">
        <v>55020</v>
      </c>
      <c r="B1440" s="6" t="n">
        <v>55020</v>
      </c>
      <c r="C1440" s="6" t="inlineStr">
        <is>
          <t>Direct Salaries - VID</t>
        </is>
      </c>
      <c r="D1440" s="6" t="inlineStr">
        <is>
          <t>Manual Journal</t>
        </is>
      </c>
      <c r="E1440" s="37" t="n">
        <v>46259</v>
      </c>
      <c r="F1440" s="6" t="n"/>
      <c r="G1440" s="39" t="n">
        <v>10.36</v>
      </c>
      <c r="H1440" s="39" t="n">
        <v>0</v>
      </c>
      <c r="I1440" s="6" t="inlineStr">
        <is>
          <t>2605402V - AGL FYR - Employee Town Hall - 12.8.26 [VID]</t>
        </is>
      </c>
      <c r="J1440" s="6" t="n"/>
      <c r="K1440" s="6" t="inlineStr">
        <is>
          <t>#69669</t>
        </is>
      </c>
      <c r="L1440" s="6" t="inlineStr">
        <is>
          <t>Payroll 37004 Reclass (08/08/2026-21/08/2026) - AGL FYR - Employee Town Hall - 12.8.26 [VID]</t>
        </is>
      </c>
      <c r="M1440" s="6" t="inlineStr">
        <is>
          <t>VIDEO</t>
        </is>
      </c>
    </row>
    <row r="1441">
      <c r="A1441" s="6" t="n">
        <v>55020</v>
      </c>
      <c r="B1441" s="6" t="n">
        <v>55020</v>
      </c>
      <c r="C1441" s="6" t="inlineStr">
        <is>
          <t>Direct Salaries - VID</t>
        </is>
      </c>
      <c r="D1441" s="6" t="inlineStr">
        <is>
          <t>Manual Journal</t>
        </is>
      </c>
      <c r="E1441" s="37" t="n">
        <v>46259</v>
      </c>
      <c r="F1441" s="6" t="n"/>
      <c r="G1441" s="39" t="n">
        <v>31.07</v>
      </c>
      <c r="H1441" s="39" t="n">
        <v>0</v>
      </c>
      <c r="I1441" s="6" t="inlineStr">
        <is>
          <t>26061105V - CBA - FYR 2026 - 12.8.26 [VID]</t>
        </is>
      </c>
      <c r="J1441" s="6" t="n"/>
      <c r="K1441" s="6" t="inlineStr">
        <is>
          <t>#69669</t>
        </is>
      </c>
      <c r="L1441" s="6" t="inlineStr">
        <is>
          <t>Payroll 37004 Reclass (08/08/2026-21/08/2026) - CBA - FYR 2026 - 12.8.26 [VID]</t>
        </is>
      </c>
      <c r="M1441" s="6" t="inlineStr">
        <is>
          <t>VIDEO</t>
        </is>
      </c>
    </row>
    <row r="1442">
      <c r="A1442" s="6" t="n">
        <v>55020</v>
      </c>
      <c r="B1442" s="6" t="n">
        <v>55020</v>
      </c>
      <c r="C1442" s="6" t="inlineStr">
        <is>
          <t>Direct Salaries - VID</t>
        </is>
      </c>
      <c r="D1442" s="6" t="inlineStr">
        <is>
          <t>Manual Journal</t>
        </is>
      </c>
      <c r="E1442" s="37" t="n">
        <v>46259</v>
      </c>
      <c r="F1442" s="6" t="n"/>
      <c r="G1442" s="39" t="n">
        <v>704.2</v>
      </c>
      <c r="H1442" s="39" t="n">
        <v>0</v>
      </c>
      <c r="I1442" s="6" t="inlineStr">
        <is>
          <t>26072906V - ASX Advisory Group on Corporate Governance [VID]</t>
        </is>
      </c>
      <c r="J1442" s="6" t="n"/>
      <c r="K1442" s="6" t="inlineStr">
        <is>
          <t>#69669</t>
        </is>
      </c>
      <c r="L1442" s="6" t="inlineStr">
        <is>
          <t>Payroll 37004 Reclass (08/08/2026-21/08/2026) - ASX Advisory Group on Corporate Governance [VID]</t>
        </is>
      </c>
      <c r="M1442" s="6" t="inlineStr">
        <is>
          <t>VIDEO</t>
        </is>
      </c>
    </row>
    <row r="1443">
      <c r="A1443" s="6" t="n">
        <v>55020</v>
      </c>
      <c r="B1443" s="6" t="n">
        <v>55020</v>
      </c>
      <c r="C1443" s="6" t="inlineStr">
        <is>
          <t>Direct Salaries - VID</t>
        </is>
      </c>
      <c r="D1443" s="6" t="inlineStr">
        <is>
          <t>Manual Journal</t>
        </is>
      </c>
      <c r="E1443" s="37" t="n">
        <v>46259</v>
      </c>
      <c r="F1443" s="6" t="n"/>
      <c r="G1443" s="39" t="n">
        <v>41.42</v>
      </c>
      <c r="H1443" s="39" t="n">
        <v>0</v>
      </c>
      <c r="I1443" s="6" t="inlineStr">
        <is>
          <t>2603104V - Cochlear FY26 Results 18.8.26 [VID]</t>
        </is>
      </c>
      <c r="J1443" s="6" t="n"/>
      <c r="K1443" s="6" t="inlineStr">
        <is>
          <t>#69669</t>
        </is>
      </c>
      <c r="L1443" s="6" t="inlineStr">
        <is>
          <t>Payroll 37004 Reclass (08/08/2026-21/08/2026) - Cochlear FY26 Results 18.8.26 [VID]</t>
        </is>
      </c>
      <c r="M1443" s="6" t="inlineStr">
        <is>
          <t>VIDEO</t>
        </is>
      </c>
    </row>
    <row r="1444">
      <c r="A1444" s="6" t="n">
        <v>55020</v>
      </c>
      <c r="B1444" s="6" t="n">
        <v>55020</v>
      </c>
      <c r="C1444" s="6" t="inlineStr">
        <is>
          <t>Direct Salaries - VID</t>
        </is>
      </c>
      <c r="D1444" s="6" t="inlineStr">
        <is>
          <t>Manual Journal</t>
        </is>
      </c>
      <c r="E1444" s="37" t="n">
        <v>46259</v>
      </c>
      <c r="F1444" s="6" t="n"/>
      <c r="G1444" s="39" t="n">
        <v>20.71</v>
      </c>
      <c r="H1444" s="39" t="n">
        <v>0</v>
      </c>
      <c r="I1444" s="6" t="inlineStr">
        <is>
          <t>26061108V - APA - Qtly All Hands FYR26 - 20.8.26 [VID]</t>
        </is>
      </c>
      <c r="J1444" s="6" t="n"/>
      <c r="K1444" s="6" t="inlineStr">
        <is>
          <t>#69669</t>
        </is>
      </c>
      <c r="L1444" s="6" t="inlineStr">
        <is>
          <t>Payroll 37004 Reclass (08/08/2026-21/08/2026) - APA - Qtly All Hands FYR26 - 20.8.26 [VID]</t>
        </is>
      </c>
      <c r="M1444" s="6" t="inlineStr">
        <is>
          <t>VIDEO</t>
        </is>
      </c>
    </row>
    <row r="1445">
      <c r="A1445" s="6" t="n">
        <v>55020</v>
      </c>
      <c r="B1445" s="6" t="n">
        <v>55020</v>
      </c>
      <c r="C1445" s="6" t="inlineStr">
        <is>
          <t>Direct Salaries - VID</t>
        </is>
      </c>
      <c r="D1445" s="6" t="inlineStr">
        <is>
          <t>Manual Journal</t>
        </is>
      </c>
      <c r="E1445" s="37" t="n">
        <v>46265</v>
      </c>
      <c r="F1445" s="6" t="n"/>
      <c r="G1445" s="39" t="n">
        <v>127.64</v>
      </c>
      <c r="H1445" s="39" t="n">
        <v>0</v>
      </c>
      <c r="I1445" s="6" t="inlineStr">
        <is>
          <t>26063002V - CEOi - CEO Connect - 11.8.26 [VID]</t>
        </is>
      </c>
      <c r="J1445" s="6" t="n"/>
      <c r="K1445" s="6" t="inlineStr">
        <is>
          <t>#69665</t>
        </is>
      </c>
      <c r="L1445" s="6" t="inlineStr">
        <is>
          <t>Payroll Accruals Payable Aug 24-31 2026 - CEOi - CEO Connect - 11.8.26 [VID]</t>
        </is>
      </c>
      <c r="M1445" s="6" t="inlineStr">
        <is>
          <t>VIDEO</t>
        </is>
      </c>
    </row>
    <row r="1446">
      <c r="A1446" s="6" t="n">
        <v>55020</v>
      </c>
      <c r="B1446" s="6" t="n">
        <v>55020</v>
      </c>
      <c r="C1446" s="6" t="inlineStr">
        <is>
          <t>Direct Salaries - VID</t>
        </is>
      </c>
      <c r="D1446" s="6" t="inlineStr">
        <is>
          <t>Manual Journal</t>
        </is>
      </c>
      <c r="E1446" s="37" t="n">
        <v>46265</v>
      </c>
      <c r="F1446" s="6" t="n"/>
      <c r="G1446" s="39" t="n">
        <v>111.69</v>
      </c>
      <c r="H1446" s="39" t="n">
        <v>0</v>
      </c>
      <c r="I1446" s="6" t="inlineStr">
        <is>
          <t>26061104V - MUFG - FYR26 - 12.8.26 [VID]</t>
        </is>
      </c>
      <c r="J1446" s="6" t="n"/>
      <c r="K1446" s="6" t="inlineStr">
        <is>
          <t>#69665</t>
        </is>
      </c>
      <c r="L1446" s="6" t="inlineStr">
        <is>
          <t>Payroll Accruals Payable Aug 24-31 2026 - MUFG - FYR26 - 12.8.26 [VID]</t>
        </is>
      </c>
      <c r="M1446" s="6" t="inlineStr">
        <is>
          <t>VIDEO</t>
        </is>
      </c>
    </row>
    <row r="1447">
      <c r="A1447" s="6" t="n">
        <v>55020</v>
      </c>
      <c r="B1447" s="6" t="n">
        <v>55020</v>
      </c>
      <c r="C1447" s="6" t="inlineStr">
        <is>
          <t>Direct Salaries - VID</t>
        </is>
      </c>
      <c r="D1447" s="6" t="inlineStr">
        <is>
          <t>Manual Journal</t>
        </is>
      </c>
      <c r="E1447" s="37" t="n">
        <v>46265</v>
      </c>
      <c r="F1447" s="6" t="n"/>
      <c r="G1447" s="39" t="n">
        <v>140.51</v>
      </c>
      <c r="H1447" s="39" t="n">
        <v>0</v>
      </c>
      <c r="I1447" s="6" t="inlineStr">
        <is>
          <t>26061801V - APA - Investor Briefing FYR26 - 20.8.26 [VID]</t>
        </is>
      </c>
      <c r="J1447" s="6" t="n"/>
      <c r="K1447" s="6" t="inlineStr">
        <is>
          <t>#69665</t>
        </is>
      </c>
      <c r="L1447" s="6" t="inlineStr">
        <is>
          <t>Payroll Accruals Payable Aug 24-31 2026 - APA - Investor Briefing FYR26 - 20.8.26 [VID]</t>
        </is>
      </c>
      <c r="M1447" s="6" t="inlineStr">
        <is>
          <t>VIDEO</t>
        </is>
      </c>
    </row>
    <row r="1448">
      <c r="A1448" s="6" t="n">
        <v>55020</v>
      </c>
      <c r="B1448" s="6" t="n">
        <v>55020</v>
      </c>
      <c r="C1448" s="6" t="inlineStr">
        <is>
          <t>Direct Salaries - VID</t>
        </is>
      </c>
      <c r="D1448" s="6" t="inlineStr">
        <is>
          <t>Manual Journal</t>
        </is>
      </c>
      <c r="E1448" s="37" t="n">
        <v>46265</v>
      </c>
      <c r="F1448" s="6" t="n"/>
      <c r="G1448" s="39" t="n">
        <v>84.33</v>
      </c>
      <c r="H1448" s="39" t="n">
        <v>0</v>
      </c>
      <c r="I1448" s="6" t="inlineStr">
        <is>
          <t>26072903V - PWC - GB Webcast - 11.8.26 [VID]</t>
        </is>
      </c>
      <c r="J1448" s="6" t="n"/>
      <c r="K1448" s="6" t="inlineStr">
        <is>
          <t>#69665</t>
        </is>
      </c>
      <c r="L1448" s="6" t="inlineStr">
        <is>
          <t>Payroll Accruals Payable Aug 24-31 2026 - PWC - GB Webcast - 11.8.26 [VID]</t>
        </is>
      </c>
      <c r="M1448" s="6" t="inlineStr">
        <is>
          <t>VIDEO</t>
        </is>
      </c>
    </row>
    <row r="1449">
      <c r="A1449" s="6" t="n">
        <v>55020</v>
      </c>
      <c r="B1449" s="6" t="n">
        <v>55020</v>
      </c>
      <c r="C1449" s="6" t="inlineStr">
        <is>
          <t>Direct Salaries - VID</t>
        </is>
      </c>
      <c r="D1449" s="6" t="inlineStr">
        <is>
          <t>Manual Journal</t>
        </is>
      </c>
      <c r="E1449" s="37" t="n">
        <v>46265</v>
      </c>
      <c r="F1449" s="6" t="n"/>
      <c r="G1449" s="39" t="n">
        <v>44.38</v>
      </c>
      <c r="H1449" s="39" t="n">
        <v>0</v>
      </c>
      <c r="I1449" s="6" t="inlineStr">
        <is>
          <t>2605401V - AGL FYR - Investor Briefing - 12.8.26 [VID]</t>
        </is>
      </c>
      <c r="J1449" s="6" t="n"/>
      <c r="K1449" s="6" t="inlineStr">
        <is>
          <t>#69665</t>
        </is>
      </c>
      <c r="L1449" s="6" t="inlineStr">
        <is>
          <t>Payroll Accruals Payable Aug 24-31 2026 - AGL FYR - Investor Briefing - 12.8.26 [VID]</t>
        </is>
      </c>
      <c r="M1449" s="6" t="inlineStr">
        <is>
          <t>VIDEO</t>
        </is>
      </c>
    </row>
    <row r="1450">
      <c r="A1450" s="6" t="n">
        <v>55020</v>
      </c>
      <c r="B1450" s="6" t="n">
        <v>55020</v>
      </c>
      <c r="C1450" s="6" t="inlineStr">
        <is>
          <t>Direct Salaries - VID</t>
        </is>
      </c>
      <c r="D1450" s="6" t="inlineStr">
        <is>
          <t>Manual Journal</t>
        </is>
      </c>
      <c r="E1450" s="37" t="n">
        <v>46265</v>
      </c>
      <c r="F1450" s="6" t="n"/>
      <c r="G1450" s="39" t="n">
        <v>4.44</v>
      </c>
      <c r="H1450" s="39" t="n">
        <v>0</v>
      </c>
      <c r="I1450" s="6" t="inlineStr">
        <is>
          <t>2605402V - AGL FYR - Employee Town Hall - 12.8.26 [VID]</t>
        </is>
      </c>
      <c r="J1450" s="6" t="n"/>
      <c r="K1450" s="6" t="inlineStr">
        <is>
          <t>#69665</t>
        </is>
      </c>
      <c r="L1450" s="6" t="inlineStr">
        <is>
          <t>Payroll Accruals Payable Aug 24-31 2026 - AGL FYR - Employee Town Hall - 12.8.26 [VID]</t>
        </is>
      </c>
      <c r="M1450" s="6" t="inlineStr">
        <is>
          <t>VIDEO</t>
        </is>
      </c>
    </row>
    <row r="1451">
      <c r="A1451" s="6" t="n">
        <v>55020</v>
      </c>
      <c r="B1451" s="6" t="n">
        <v>55020</v>
      </c>
      <c r="C1451" s="6" t="inlineStr">
        <is>
          <t>Direct Salaries - VID</t>
        </is>
      </c>
      <c r="D1451" s="6" t="inlineStr">
        <is>
          <t>Manual Journal</t>
        </is>
      </c>
      <c r="E1451" s="37" t="n">
        <v>46265</v>
      </c>
      <c r="F1451" s="6" t="n"/>
      <c r="G1451" s="39" t="n">
        <v>13.32</v>
      </c>
      <c r="H1451" s="39" t="n">
        <v>0</v>
      </c>
      <c r="I1451" s="6" t="inlineStr">
        <is>
          <t>26061105V - CBA - FYR 2026 - 12.8.26 [VID]</t>
        </is>
      </c>
      <c r="J1451" s="6" t="n"/>
      <c r="K1451" s="6" t="inlineStr">
        <is>
          <t>#69665</t>
        </is>
      </c>
      <c r="L1451" s="6" t="inlineStr">
        <is>
          <t>Payroll Accruals Payable Aug 24-31 2026 - CBA - FYR 2026 - 12.8.26 [VID]</t>
        </is>
      </c>
      <c r="M1451" s="6" t="inlineStr">
        <is>
          <t>VIDEO</t>
        </is>
      </c>
    </row>
    <row r="1452">
      <c r="A1452" s="6" t="n">
        <v>55020</v>
      </c>
      <c r="B1452" s="6" t="n">
        <v>55020</v>
      </c>
      <c r="C1452" s="6" t="inlineStr">
        <is>
          <t>Direct Salaries - VID</t>
        </is>
      </c>
      <c r="D1452" s="6" t="inlineStr">
        <is>
          <t>Manual Journal</t>
        </is>
      </c>
      <c r="E1452" s="37" t="n">
        <v>46265</v>
      </c>
      <c r="F1452" s="6" t="n"/>
      <c r="G1452" s="39" t="n">
        <v>301.8</v>
      </c>
      <c r="H1452" s="39" t="n">
        <v>0</v>
      </c>
      <c r="I1452" s="6" t="inlineStr">
        <is>
          <t>26072906V - ASX Advisory Group on Corporate Governance [VID]</t>
        </is>
      </c>
      <c r="J1452" s="6" t="n"/>
      <c r="K1452" s="6" t="inlineStr">
        <is>
          <t>#69665</t>
        </is>
      </c>
      <c r="L1452" s="6" t="inlineStr">
        <is>
          <t>Payroll Accruals Payable Aug 24-31 2026 - ASX Advisory Group on Corporate Governance [VID]</t>
        </is>
      </c>
      <c r="M1452" s="6" t="inlineStr">
        <is>
          <t>VIDEO</t>
        </is>
      </c>
    </row>
    <row r="1453">
      <c r="A1453" s="6" t="n">
        <v>55020</v>
      </c>
      <c r="B1453" s="6" t="n">
        <v>55020</v>
      </c>
      <c r="C1453" s="6" t="inlineStr">
        <is>
          <t>Direct Salaries - VID</t>
        </is>
      </c>
      <c r="D1453" s="6" t="inlineStr">
        <is>
          <t>Manual Journal</t>
        </is>
      </c>
      <c r="E1453" s="37" t="n">
        <v>46265</v>
      </c>
      <c r="F1453" s="6" t="n"/>
      <c r="G1453" s="39" t="n">
        <v>17.75</v>
      </c>
      <c r="H1453" s="39" t="n">
        <v>0</v>
      </c>
      <c r="I1453" s="6" t="inlineStr">
        <is>
          <t>2603104V - Cochlear FY26 Results 18.8.26 [VID]</t>
        </is>
      </c>
      <c r="J1453" s="6" t="n"/>
      <c r="K1453" s="6" t="inlineStr">
        <is>
          <t>#69665</t>
        </is>
      </c>
      <c r="L1453" s="6" t="inlineStr">
        <is>
          <t>Payroll Accruals Payable Aug 24-31 2026 - Cochlear FY26 Results 18.8.26 [VID]</t>
        </is>
      </c>
      <c r="M1453" s="6" t="inlineStr">
        <is>
          <t>VIDEO</t>
        </is>
      </c>
    </row>
    <row r="1454">
      <c r="A1454" s="6" t="n">
        <v>55020</v>
      </c>
      <c r="B1454" s="6" t="n">
        <v>55020</v>
      </c>
      <c r="C1454" s="6" t="inlineStr">
        <is>
          <t>Direct Salaries - VID</t>
        </is>
      </c>
      <c r="D1454" s="6" t="inlineStr">
        <is>
          <t>Manual Journal</t>
        </is>
      </c>
      <c r="E1454" s="37" t="n">
        <v>46265</v>
      </c>
      <c r="F1454" s="6" t="n"/>
      <c r="G1454" s="39" t="n">
        <v>8.880000000000001</v>
      </c>
      <c r="H1454" s="39" t="n">
        <v>0</v>
      </c>
      <c r="I1454" s="6" t="inlineStr">
        <is>
          <t>26061108V - APA - Qtly All Hands FYR26 - 20.8.26 [VID]</t>
        </is>
      </c>
      <c r="J1454" s="6" t="n"/>
      <c r="K1454" s="6" t="inlineStr">
        <is>
          <t>#69665</t>
        </is>
      </c>
      <c r="L1454" s="6" t="inlineStr">
        <is>
          <t>Payroll Accruals Payable Aug 24-31 2026 - APA - Qtly All Hands FYR26 - 20.8.26 [VID]</t>
        </is>
      </c>
      <c r="M1454" s="6" t="inlineStr">
        <is>
          <t>VIDEO</t>
        </is>
      </c>
    </row>
    <row r="1455">
      <c r="A1455" s="6" t="n">
        <v>55025</v>
      </c>
      <c r="B1455" s="6" t="n">
        <v>55025</v>
      </c>
      <c r="C1455" s="6" t="inlineStr">
        <is>
          <t>Direct Salaries - INTEGRATION</t>
        </is>
      </c>
      <c r="D1455" s="6" t="inlineStr">
        <is>
          <t>Manual Journal</t>
        </is>
      </c>
      <c r="E1455" s="37" t="n">
        <v>46204</v>
      </c>
      <c r="F1455" s="6" t="n"/>
      <c r="G1455" s="39" t="n">
        <v>0</v>
      </c>
      <c r="H1455" s="39" t="n">
        <v>12.26</v>
      </c>
      <c r="I1455" s="6" t="inlineStr">
        <is>
          <t>26052003 - DTTL Mobile Commbox Displays [INT]</t>
        </is>
      </c>
      <c r="J1455" s="6" t="n"/>
      <c r="K1455" s="6" t="inlineStr">
        <is>
          <t>#67972</t>
        </is>
      </c>
      <c r="L1455" s="6" t="inlineStr">
        <is>
          <t>Reversal: Payroll Accruals Payable Jun 29-30 2026 - DTTL Mobile Commbox Displays [INT]</t>
        </is>
      </c>
      <c r="M1455" s="6" t="inlineStr">
        <is>
          <t>INTEGRATION</t>
        </is>
      </c>
    </row>
    <row r="1456">
      <c r="A1456" s="6" t="n">
        <v>55025</v>
      </c>
      <c r="B1456" s="6" t="n">
        <v>55025</v>
      </c>
      <c r="C1456" s="6" t="inlineStr">
        <is>
          <t>Direct Salaries - INTEGRATION</t>
        </is>
      </c>
      <c r="D1456" s="6" t="inlineStr">
        <is>
          <t>Manual Journal</t>
        </is>
      </c>
      <c r="E1456" s="37" t="n">
        <v>46204</v>
      </c>
      <c r="F1456" s="6" t="n"/>
      <c r="G1456" s="39" t="n">
        <v>0</v>
      </c>
      <c r="H1456" s="39" t="n">
        <v>3.07</v>
      </c>
      <c r="I1456" s="6" t="inlineStr">
        <is>
          <t>3028 - APA Kidman Park VMS [INT]</t>
        </is>
      </c>
      <c r="J1456" s="6" t="n"/>
      <c r="K1456" s="6" t="inlineStr">
        <is>
          <t>#67972</t>
        </is>
      </c>
      <c r="L1456" s="6" t="inlineStr">
        <is>
          <t>Reversal: Payroll Accruals Payable Jun 29-30 2026 - APA Kidman Park VMS [INT]</t>
        </is>
      </c>
      <c r="M1456" s="6" t="inlineStr">
        <is>
          <t>INTEGRATION</t>
        </is>
      </c>
    </row>
    <row r="1457">
      <c r="A1457" s="6" t="n">
        <v>55025</v>
      </c>
      <c r="B1457" s="6" t="n">
        <v>55025</v>
      </c>
      <c r="C1457" s="6" t="inlineStr">
        <is>
          <t>Direct Salaries - INTEGRATION</t>
        </is>
      </c>
      <c r="D1457" s="6" t="inlineStr">
        <is>
          <t>Manual Journal</t>
        </is>
      </c>
      <c r="E1457" s="37" t="n">
        <v>46204</v>
      </c>
      <c r="F1457" s="6" t="n"/>
      <c r="G1457" s="39" t="n">
        <v>0</v>
      </c>
      <c r="H1457" s="39" t="n">
        <v>3.07</v>
      </c>
      <c r="I1457" s="6" t="inlineStr">
        <is>
          <t>26043003 - PwC Screen Replacements SYD+MEL [INT]</t>
        </is>
      </c>
      <c r="J1457" s="6" t="n"/>
      <c r="K1457" s="6" t="inlineStr">
        <is>
          <t>#67972</t>
        </is>
      </c>
      <c r="L1457" s="6" t="inlineStr">
        <is>
          <t>Reversal: Payroll Accruals Payable Jun 29-30 2026 - PwC Screen Replacements SYD+MEL [INT]</t>
        </is>
      </c>
      <c r="M1457" s="6" t="inlineStr">
        <is>
          <t>INTEGRATION</t>
        </is>
      </c>
    </row>
    <row r="1458">
      <c r="A1458" s="6" t="n">
        <v>55025</v>
      </c>
      <c r="B1458" s="6" t="n">
        <v>55025</v>
      </c>
      <c r="C1458" s="6" t="inlineStr">
        <is>
          <t>Direct Salaries - INTEGRATION</t>
        </is>
      </c>
      <c r="D1458" s="6" t="inlineStr">
        <is>
          <t>Manual Journal</t>
        </is>
      </c>
      <c r="E1458" s="37" t="n">
        <v>46216</v>
      </c>
      <c r="F1458" s="6" t="n"/>
      <c r="G1458" s="39" t="n">
        <v>85.84999999999999</v>
      </c>
      <c r="H1458" s="39" t="n">
        <v>0</v>
      </c>
      <c r="I1458" s="6" t="inlineStr">
        <is>
          <t>26051301 - HP-BAE | Phone Mod [INT]</t>
        </is>
      </c>
      <c r="J1458" s="6" t="n"/>
      <c r="K1458" s="6" t="inlineStr">
        <is>
          <t>#69527</t>
        </is>
      </c>
      <c r="L1458" s="6" t="inlineStr">
        <is>
          <t xml:space="preserve">Payroll 37001 Reclass (27/06/2026-10/07/2026) - HP-BAE | Phone Mod [INT]
</t>
        </is>
      </c>
      <c r="M1458" s="6" t="inlineStr">
        <is>
          <t>INTEGRATION</t>
        </is>
      </c>
    </row>
    <row r="1459">
      <c r="A1459" s="6" t="n">
        <v>55025</v>
      </c>
      <c r="B1459" s="6" t="n">
        <v>55025</v>
      </c>
      <c r="C1459" s="6" t="inlineStr">
        <is>
          <t>Direct Salaries - INTEGRATION</t>
        </is>
      </c>
      <c r="D1459" s="6" t="inlineStr">
        <is>
          <t>Manual Journal</t>
        </is>
      </c>
      <c r="E1459" s="37" t="n">
        <v>46216</v>
      </c>
      <c r="F1459" s="6" t="n"/>
      <c r="G1459" s="39" t="n">
        <v>150.24</v>
      </c>
      <c r="H1459" s="39" t="n">
        <v>0</v>
      </c>
      <c r="I1459" s="6" t="inlineStr">
        <is>
          <t>26043003 - PwC Screen Replacements SYD+MEL [INT]</t>
        </is>
      </c>
      <c r="J1459" s="6" t="n"/>
      <c r="K1459" s="6" t="inlineStr">
        <is>
          <t>#69527</t>
        </is>
      </c>
      <c r="L1459" s="6" t="inlineStr">
        <is>
          <t xml:space="preserve">Payroll 37001 Reclass (27/06/2026-10/07/2026) - PwC Screen Replacements SYD+MEL [INT]
</t>
        </is>
      </c>
      <c r="M1459" s="6" t="inlineStr">
        <is>
          <t>INTEGRATION</t>
        </is>
      </c>
    </row>
    <row r="1460">
      <c r="A1460" s="6" t="n">
        <v>55025</v>
      </c>
      <c r="B1460" s="6" t="n">
        <v>55025</v>
      </c>
      <c r="C1460" s="6" t="inlineStr">
        <is>
          <t>Direct Salaries - INTEGRATION</t>
        </is>
      </c>
      <c r="D1460" s="6" t="inlineStr">
        <is>
          <t>Manual Journal</t>
        </is>
      </c>
      <c r="E1460" s="37" t="n">
        <v>46216</v>
      </c>
      <c r="F1460" s="6" t="n"/>
      <c r="G1460" s="39" t="n">
        <v>118.05</v>
      </c>
      <c r="H1460" s="39" t="n">
        <v>0</v>
      </c>
      <c r="I1460" s="6" t="inlineStr">
        <is>
          <t>2606901 - PwC | Syd Studio Equipment [INT]</t>
        </is>
      </c>
      <c r="J1460" s="6" t="n"/>
      <c r="K1460" s="6" t="inlineStr">
        <is>
          <t>#69527</t>
        </is>
      </c>
      <c r="L1460" s="6" t="inlineStr">
        <is>
          <t xml:space="preserve">Payroll 37001 Reclass (27/06/2026-10/07/2026) - PwC | Syd Studio Equipment [INT]
</t>
        </is>
      </c>
      <c r="M1460" s="6" t="inlineStr">
        <is>
          <t>INTEGRATION</t>
        </is>
      </c>
    </row>
    <row r="1461">
      <c r="A1461" s="6" t="n">
        <v>55025</v>
      </c>
      <c r="B1461" s="6" t="n">
        <v>55025</v>
      </c>
      <c r="C1461" s="6" t="inlineStr">
        <is>
          <t>Direct Salaries - INTEGRATION</t>
        </is>
      </c>
      <c r="D1461" s="6" t="inlineStr">
        <is>
          <t>Manual Journal</t>
        </is>
      </c>
      <c r="E1461" s="37" t="n">
        <v>46216</v>
      </c>
      <c r="F1461" s="6" t="n"/>
      <c r="G1461" s="39" t="n">
        <v>257.55</v>
      </c>
      <c r="H1461" s="39" t="n">
        <v>0</v>
      </c>
      <c r="I1461" s="6" t="inlineStr">
        <is>
          <t>26051801 - PwC | Mel Studio Equipment [INT]</t>
        </is>
      </c>
      <c r="J1461" s="6" t="n"/>
      <c r="K1461" s="6" t="inlineStr">
        <is>
          <t>#69527</t>
        </is>
      </c>
      <c r="L1461" s="6" t="inlineStr">
        <is>
          <t xml:space="preserve">Payroll 37001 Reclass (27/06/2026-10/07/2026) - PwC | Mel Studio Equipment [INT]
</t>
        </is>
      </c>
      <c r="M1461" s="6" t="inlineStr">
        <is>
          <t>INTEGRATION</t>
        </is>
      </c>
    </row>
    <row r="1462">
      <c r="A1462" s="6" t="n">
        <v>55025</v>
      </c>
      <c r="B1462" s="6" t="n">
        <v>55025</v>
      </c>
      <c r="C1462" s="6" t="inlineStr">
        <is>
          <t>Direct Salaries - INTEGRATION</t>
        </is>
      </c>
      <c r="D1462" s="6" t="inlineStr">
        <is>
          <t>Manual Journal</t>
        </is>
      </c>
      <c r="E1462" s="37" t="n">
        <v>46216</v>
      </c>
      <c r="F1462" s="6" t="n"/>
      <c r="G1462" s="39" t="n">
        <v>21.46</v>
      </c>
      <c r="H1462" s="39" t="n">
        <v>0</v>
      </c>
      <c r="I1462" s="6" t="inlineStr">
        <is>
          <t>25121007 - Novigi SYD/MEL boardroom Mic upgrade + Cable Tidy [INT]</t>
        </is>
      </c>
      <c r="J1462" s="6" t="n"/>
      <c r="K1462" s="6" t="inlineStr">
        <is>
          <t>#69527</t>
        </is>
      </c>
      <c r="L1462" s="6" t="inlineStr">
        <is>
          <t xml:space="preserve">Payroll 37001 Reclass (27/06/2026-10/07/2026) - Novigi SYD/MEL boardroom Mic upgrade + Cable Tidy [INT]
</t>
        </is>
      </c>
      <c r="M1462" s="6" t="inlineStr">
        <is>
          <t>INTEGRATION</t>
        </is>
      </c>
    </row>
    <row r="1463">
      <c r="A1463" s="6" t="n">
        <v>55025</v>
      </c>
      <c r="B1463" s="6" t="n">
        <v>55025</v>
      </c>
      <c r="C1463" s="6" t="inlineStr">
        <is>
          <t>Direct Salaries - INTEGRATION</t>
        </is>
      </c>
      <c r="D1463" s="6" t="inlineStr">
        <is>
          <t>Manual Journal</t>
        </is>
      </c>
      <c r="E1463" s="37" t="n">
        <v>46216</v>
      </c>
      <c r="F1463" s="6" t="n"/>
      <c r="G1463" s="39" t="n">
        <v>85.84999999999999</v>
      </c>
      <c r="H1463" s="39" t="n">
        <v>0</v>
      </c>
      <c r="I1463" s="6" t="inlineStr">
        <is>
          <t>2602901 - HP-Telstra: Phone Modification [INT]</t>
        </is>
      </c>
      <c r="J1463" s="6" t="n"/>
      <c r="K1463" s="6" t="inlineStr">
        <is>
          <t>#69527</t>
        </is>
      </c>
      <c r="L1463" s="6" t="inlineStr">
        <is>
          <t xml:space="preserve">Payroll 37001 Reclass (27/06/2026-10/07/2026) - HP-Telstra: Phone Modification [INT]
</t>
        </is>
      </c>
      <c r="M1463" s="6" t="inlineStr">
        <is>
          <t>INTEGRATION</t>
        </is>
      </c>
    </row>
    <row r="1464">
      <c r="A1464" s="6" t="n">
        <v>55025</v>
      </c>
      <c r="B1464" s="6" t="n">
        <v>55025</v>
      </c>
      <c r="C1464" s="6" t="inlineStr">
        <is>
          <t>Direct Salaries - INTEGRATION</t>
        </is>
      </c>
      <c r="D1464" s="6" t="inlineStr">
        <is>
          <t>Manual Journal</t>
        </is>
      </c>
      <c r="E1464" s="37" t="n">
        <v>46216</v>
      </c>
      <c r="F1464" s="6" t="n"/>
      <c r="G1464" s="39" t="n">
        <v>21.46</v>
      </c>
      <c r="H1464" s="39" t="n">
        <v>0</v>
      </c>
      <c r="I1464" s="6" t="inlineStr">
        <is>
          <t>2605804 - City of Sydney Supply of Barco Projector Shutters [INT]</t>
        </is>
      </c>
      <c r="J1464" s="6" t="n"/>
      <c r="K1464" s="6" t="inlineStr">
        <is>
          <t>#69527</t>
        </is>
      </c>
      <c r="L1464" s="6" t="inlineStr">
        <is>
          <t xml:space="preserve">Payroll 37001 Reclass (27/06/2026-10/07/2026) - City of Sydney Supply of Barco Projector Shutters [INT]
</t>
        </is>
      </c>
      <c r="M1464" s="6" t="inlineStr">
        <is>
          <t>INTEGRATION</t>
        </is>
      </c>
    </row>
    <row r="1465">
      <c r="A1465" s="6" t="n">
        <v>55025</v>
      </c>
      <c r="B1465" s="6" t="n">
        <v>55025</v>
      </c>
      <c r="C1465" s="6" t="inlineStr">
        <is>
          <t>Direct Salaries - INTEGRATION</t>
        </is>
      </c>
      <c r="D1465" s="6" t="inlineStr">
        <is>
          <t>Manual Journal</t>
        </is>
      </c>
      <c r="E1465" s="37" t="n">
        <v>46216</v>
      </c>
      <c r="F1465" s="6" t="n"/>
      <c r="G1465" s="39" t="n">
        <v>629.0700000000001</v>
      </c>
      <c r="H1465" s="39" t="n">
        <v>0</v>
      </c>
      <c r="I1465" s="6" t="inlineStr">
        <is>
          <t>2604704 - Aware Super Seminar Room Audio Upgrade [INT]</t>
        </is>
      </c>
      <c r="J1465" s="6" t="n"/>
      <c r="K1465" s="6" t="inlineStr">
        <is>
          <t>#69527</t>
        </is>
      </c>
      <c r="L1465" s="6" t="inlineStr">
        <is>
          <t xml:space="preserve">Payroll 37001 Reclass (27/06/2026-10/07/2026) - Aware Super Seminar Room Audio Upgrade [INT]
</t>
        </is>
      </c>
      <c r="M1465" s="6" t="inlineStr">
        <is>
          <t>INTEGRATION</t>
        </is>
      </c>
    </row>
    <row r="1466">
      <c r="A1466" s="6" t="n">
        <v>55025</v>
      </c>
      <c r="B1466" s="6" t="n">
        <v>55025</v>
      </c>
      <c r="C1466" s="6" t="inlineStr">
        <is>
          <t>Direct Salaries - INTEGRATION</t>
        </is>
      </c>
      <c r="D1466" s="6" t="inlineStr">
        <is>
          <t>Manual Journal</t>
        </is>
      </c>
      <c r="E1466" s="37" t="n">
        <v>46216</v>
      </c>
      <c r="F1466" s="6" t="n"/>
      <c r="G1466" s="39" t="n">
        <v>897.75</v>
      </c>
      <c r="H1466" s="39" t="n">
        <v>0</v>
      </c>
      <c r="I1466" s="6" t="inlineStr">
        <is>
          <t>25011601 - DTTL Hobart ITS AV Ref [INT]</t>
        </is>
      </c>
      <c r="J1466" s="6" t="n"/>
      <c r="K1466" s="6" t="inlineStr">
        <is>
          <t>#69527</t>
        </is>
      </c>
      <c r="L1466" s="6" t="inlineStr">
        <is>
          <t xml:space="preserve">Payroll 37001 Reclass (27/06/2026-10/07/2026) - DTTL Hobart ITS AV Ref [INT]
</t>
        </is>
      </c>
      <c r="M1466" s="6" t="inlineStr">
        <is>
          <t>INTEGRATION</t>
        </is>
      </c>
    </row>
    <row r="1467">
      <c r="A1467" s="6" t="n">
        <v>55025</v>
      </c>
      <c r="B1467" s="6" t="n">
        <v>55025</v>
      </c>
      <c r="C1467" s="6" t="inlineStr">
        <is>
          <t>Direct Salaries - INTEGRATION</t>
        </is>
      </c>
      <c r="D1467" s="6" t="inlineStr">
        <is>
          <t>Manual Journal</t>
        </is>
      </c>
      <c r="E1467" s="37" t="n">
        <v>46230</v>
      </c>
      <c r="F1467" s="6" t="n"/>
      <c r="G1467" s="39" t="n">
        <v>135.93</v>
      </c>
      <c r="H1467" s="39" t="n">
        <v>0</v>
      </c>
      <c r="I1467" s="6" t="inlineStr">
        <is>
          <t>25121007 - Novigi SYD/MEL boardroom Mic upgrade + Cable Tidy [INT]</t>
        </is>
      </c>
      <c r="J1467" s="6" t="n"/>
      <c r="K1467" s="6" t="inlineStr">
        <is>
          <t>#68743</t>
        </is>
      </c>
      <c r="L1467" s="6" t="inlineStr">
        <is>
          <t>Payroll 37002 Reclass (11/07/2026-24/07/2026) - Novigi SYD/MEL boardroom Mic upgrade + Cable Tidy [INT]</t>
        </is>
      </c>
      <c r="M1467" s="6" t="inlineStr">
        <is>
          <t>INTEGRATION</t>
        </is>
      </c>
    </row>
    <row r="1468">
      <c r="A1468" s="6" t="n">
        <v>55025</v>
      </c>
      <c r="B1468" s="6" t="n">
        <v>55025</v>
      </c>
      <c r="C1468" s="6" t="inlineStr">
        <is>
          <t>Direct Salaries - INTEGRATION</t>
        </is>
      </c>
      <c r="D1468" s="6" t="inlineStr">
        <is>
          <t>Manual Journal</t>
        </is>
      </c>
      <c r="E1468" s="37" t="n">
        <v>46230</v>
      </c>
      <c r="F1468" s="6" t="n"/>
      <c r="G1468" s="39" t="n">
        <v>3.58</v>
      </c>
      <c r="H1468" s="39" t="n">
        <v>0</v>
      </c>
      <c r="I1468" s="6" t="inlineStr">
        <is>
          <t>3028 - APA Kidman Park VMS [INT]</t>
        </is>
      </c>
      <c r="J1468" s="6" t="n"/>
      <c r="K1468" s="6" t="inlineStr">
        <is>
          <t>#68743</t>
        </is>
      </c>
      <c r="L1468" s="6" t="inlineStr">
        <is>
          <t>Payroll 37002 Reclass (11/07/2026-24/07/2026) - APA Kidman Park VMS [INT]</t>
        </is>
      </c>
      <c r="M1468" s="6" t="inlineStr">
        <is>
          <t>INTEGRATION</t>
        </is>
      </c>
    </row>
    <row r="1469">
      <c r="A1469" s="6" t="n">
        <v>55025</v>
      </c>
      <c r="B1469" s="6" t="n">
        <v>55025</v>
      </c>
      <c r="C1469" s="6" t="inlineStr">
        <is>
          <t>Direct Salaries - INTEGRATION</t>
        </is>
      </c>
      <c r="D1469" s="6" t="inlineStr">
        <is>
          <t>Manual Journal</t>
        </is>
      </c>
      <c r="E1469" s="37" t="n">
        <v>46230</v>
      </c>
      <c r="F1469" s="6" t="n"/>
      <c r="G1469" s="39" t="n">
        <v>103.74</v>
      </c>
      <c r="H1469" s="39" t="n">
        <v>0</v>
      </c>
      <c r="I1469" s="6" t="inlineStr">
        <is>
          <t>26051301 - HP-BAE | Phone Mod [INT]</t>
        </is>
      </c>
      <c r="J1469" s="6" t="n"/>
      <c r="K1469" s="6" t="inlineStr">
        <is>
          <t>#68743</t>
        </is>
      </c>
      <c r="L1469" s="6" t="inlineStr">
        <is>
          <t>Payroll 37002 Reclass (11/07/2026-24/07/2026) - HP-BAE | Phone Mod [INT]</t>
        </is>
      </c>
      <c r="M1469" s="6" t="inlineStr">
        <is>
          <t>INTEGRATION</t>
        </is>
      </c>
    </row>
    <row r="1470">
      <c r="A1470" s="6" t="n">
        <v>55025</v>
      </c>
      <c r="B1470" s="6" t="n">
        <v>55025</v>
      </c>
      <c r="C1470" s="6" t="inlineStr">
        <is>
          <t>Direct Salaries - INTEGRATION</t>
        </is>
      </c>
      <c r="D1470" s="6" t="inlineStr">
        <is>
          <t>Manual Journal</t>
        </is>
      </c>
      <c r="E1470" s="37" t="n">
        <v>46230</v>
      </c>
      <c r="F1470" s="6" t="n"/>
      <c r="G1470" s="39" t="n">
        <v>89.43000000000001</v>
      </c>
      <c r="H1470" s="39" t="n">
        <v>0</v>
      </c>
      <c r="I1470" s="6" t="inlineStr">
        <is>
          <t>26051801 - PwC | Mel Studio Equipment [INT]</t>
        </is>
      </c>
      <c r="J1470" s="6" t="n"/>
      <c r="K1470" s="6" t="inlineStr">
        <is>
          <t>#68743</t>
        </is>
      </c>
      <c r="L1470" s="6" t="inlineStr">
        <is>
          <t>Payroll 37002 Reclass (11/07/2026-24/07/2026) - PwC | Mel Studio Equipment [INT]</t>
        </is>
      </c>
      <c r="M1470" s="6" t="inlineStr">
        <is>
          <t>INTEGRATION</t>
        </is>
      </c>
    </row>
    <row r="1471">
      <c r="A1471" s="6" t="n">
        <v>55025</v>
      </c>
      <c r="B1471" s="6" t="n">
        <v>55025</v>
      </c>
      <c r="C1471" s="6" t="inlineStr">
        <is>
          <t>Direct Salaries - INTEGRATION</t>
        </is>
      </c>
      <c r="D1471" s="6" t="inlineStr">
        <is>
          <t>Manual Journal</t>
        </is>
      </c>
      <c r="E1471" s="37" t="n">
        <v>46230</v>
      </c>
      <c r="F1471" s="6" t="n"/>
      <c r="G1471" s="39" t="n">
        <v>10.73</v>
      </c>
      <c r="H1471" s="39" t="n">
        <v>0</v>
      </c>
      <c r="I1471" s="6" t="inlineStr">
        <is>
          <t>2606901 - PwC | Syd Studio Equipment [INT]</t>
        </is>
      </c>
      <c r="J1471" s="6" t="n"/>
      <c r="K1471" s="6" t="inlineStr">
        <is>
          <t>#68743</t>
        </is>
      </c>
      <c r="L1471" s="6" t="inlineStr">
        <is>
          <t>Payroll 37002 Reclass (11/07/2026-24/07/2026) - PwC | Syd Studio Equipment [INT]</t>
        </is>
      </c>
      <c r="M1471" s="6" t="inlineStr">
        <is>
          <t>INTEGRATION</t>
        </is>
      </c>
    </row>
    <row r="1472">
      <c r="A1472" s="6" t="n">
        <v>55025</v>
      </c>
      <c r="B1472" s="6" t="n">
        <v>55025</v>
      </c>
      <c r="C1472" s="6" t="inlineStr">
        <is>
          <t>Direct Salaries - INTEGRATION</t>
        </is>
      </c>
      <c r="D1472" s="6" t="inlineStr">
        <is>
          <t>Manual Journal</t>
        </is>
      </c>
      <c r="E1472" s="37" t="n">
        <v>46230</v>
      </c>
      <c r="F1472" s="6" t="n"/>
      <c r="G1472" s="39" t="n">
        <v>128.78</v>
      </c>
      <c r="H1472" s="39" t="n">
        <v>0</v>
      </c>
      <c r="I1472" s="6" t="inlineStr">
        <is>
          <t>26043003 - PwC Screen Replacements SYD+MEL [INT]</t>
        </is>
      </c>
      <c r="J1472" s="6" t="n"/>
      <c r="K1472" s="6" t="inlineStr">
        <is>
          <t>#68743</t>
        </is>
      </c>
      <c r="L1472" s="6" t="inlineStr">
        <is>
          <t>Payroll 37002 Reclass (11/07/2026-24/07/2026) - PwC Screen Replacements SYD+MEL [INT]</t>
        </is>
      </c>
      <c r="M1472" s="6" t="inlineStr">
        <is>
          <t>INTEGRATION</t>
        </is>
      </c>
    </row>
    <row r="1473">
      <c r="A1473" s="6" t="n">
        <v>55025</v>
      </c>
      <c r="B1473" s="6" t="n">
        <v>55025</v>
      </c>
      <c r="C1473" s="6" t="inlineStr">
        <is>
          <t>Direct Salaries - INTEGRATION</t>
        </is>
      </c>
      <c r="D1473" s="6" t="inlineStr">
        <is>
          <t>Manual Journal</t>
        </is>
      </c>
      <c r="E1473" s="37" t="n">
        <v>46230</v>
      </c>
      <c r="F1473" s="6" t="n"/>
      <c r="G1473" s="39" t="n">
        <v>46.5</v>
      </c>
      <c r="H1473" s="39" t="n">
        <v>0</v>
      </c>
      <c r="I1473" s="6" t="inlineStr">
        <is>
          <t>2605804 - City of Sydney Supply of Barco Projector Shutters [INT]</t>
        </is>
      </c>
      <c r="J1473" s="6" t="n"/>
      <c r="K1473" s="6" t="inlineStr">
        <is>
          <t>#68743</t>
        </is>
      </c>
      <c r="L1473" s="6" t="inlineStr">
        <is>
          <t>Payroll 37002 Reclass (11/07/2026-24/07/2026) - City of Sydney Supply of Barco Projector Shutters [INT]</t>
        </is>
      </c>
      <c r="M1473" s="6" t="inlineStr">
        <is>
          <t>INTEGRATION</t>
        </is>
      </c>
    </row>
    <row r="1474">
      <c r="A1474" s="6" t="n">
        <v>55025</v>
      </c>
      <c r="B1474" s="6" t="n">
        <v>55025</v>
      </c>
      <c r="C1474" s="6" t="inlineStr">
        <is>
          <t>Direct Salaries - INTEGRATION</t>
        </is>
      </c>
      <c r="D1474" s="6" t="inlineStr">
        <is>
          <t>Manual Journal</t>
        </is>
      </c>
      <c r="E1474" s="37" t="n">
        <v>46230</v>
      </c>
      <c r="F1474" s="6" t="n"/>
      <c r="G1474" s="39" t="n">
        <v>50.08</v>
      </c>
      <c r="H1474" s="39" t="n">
        <v>0</v>
      </c>
      <c r="I1474" s="6" t="inlineStr">
        <is>
          <t>26052102 - HP-D3 | Austrac Phone Mods [INT]</t>
        </is>
      </c>
      <c r="J1474" s="6" t="n"/>
      <c r="K1474" s="6" t="inlineStr">
        <is>
          <t>#68743</t>
        </is>
      </c>
      <c r="L1474" s="6" t="inlineStr">
        <is>
          <t>Payroll 37002 Reclass (11/07/2026-24/07/2026) - HP-D3 | Austrac Phone Mods [INT]</t>
        </is>
      </c>
      <c r="M1474" s="6" t="inlineStr">
        <is>
          <t>INTEGRATION</t>
        </is>
      </c>
    </row>
    <row r="1475">
      <c r="A1475" s="6" t="n">
        <v>55025</v>
      </c>
      <c r="B1475" s="6" t="n">
        <v>55025</v>
      </c>
      <c r="C1475" s="6" t="inlineStr">
        <is>
          <t>Direct Salaries - INTEGRATION</t>
        </is>
      </c>
      <c r="D1475" s="6" t="inlineStr">
        <is>
          <t>Manual Journal</t>
        </is>
      </c>
      <c r="E1475" s="37" t="n">
        <v>46230</v>
      </c>
      <c r="F1475" s="6" t="n"/>
      <c r="G1475" s="39" t="n">
        <v>232.51</v>
      </c>
      <c r="H1475" s="39" t="n">
        <v>0</v>
      </c>
      <c r="I1475" s="6" t="inlineStr">
        <is>
          <t>26071304 - YSG | Orange Room Upgrade [INT]</t>
        </is>
      </c>
      <c r="J1475" s="6" t="n"/>
      <c r="K1475" s="6" t="inlineStr">
        <is>
          <t>#68743</t>
        </is>
      </c>
      <c r="L1475" s="6" t="inlineStr">
        <is>
          <t>Payroll 37002 Reclass (11/07/2026-24/07/2026) - YSG | Orange Room Upgrade [INT]</t>
        </is>
      </c>
      <c r="M1475" s="6" t="inlineStr">
        <is>
          <t>INTEGRATION</t>
        </is>
      </c>
    </row>
    <row r="1476">
      <c r="A1476" s="6" t="n">
        <v>55025</v>
      </c>
      <c r="B1476" s="6" t="n">
        <v>55025</v>
      </c>
      <c r="C1476" s="6" t="inlineStr">
        <is>
          <t>Direct Salaries - INTEGRATION</t>
        </is>
      </c>
      <c r="D1476" s="6" t="inlineStr">
        <is>
          <t>Manual Journal</t>
        </is>
      </c>
      <c r="E1476" s="37" t="n">
        <v>46230</v>
      </c>
      <c r="F1476" s="6" t="n"/>
      <c r="G1476" s="39" t="n">
        <v>28.62</v>
      </c>
      <c r="H1476" s="39" t="n">
        <v>0</v>
      </c>
      <c r="I1476" s="6" t="inlineStr">
        <is>
          <t>25111203 - CoS | Barco E3 Sale [INT]</t>
        </is>
      </c>
      <c r="J1476" s="6" t="n"/>
      <c r="K1476" s="6" t="inlineStr">
        <is>
          <t>#68743</t>
        </is>
      </c>
      <c r="L1476" s="6" t="inlineStr">
        <is>
          <t>Payroll 37002 Reclass (11/07/2026-24/07/2026) - CoS | Barco E3 Sale [INT]</t>
        </is>
      </c>
      <c r="M1476" s="6" t="inlineStr">
        <is>
          <t>INTEGRATION</t>
        </is>
      </c>
    </row>
    <row r="1477">
      <c r="A1477" s="6" t="n">
        <v>55025</v>
      </c>
      <c r="B1477" s="6" t="n">
        <v>55025</v>
      </c>
      <c r="C1477" s="6" t="inlineStr">
        <is>
          <t>Direct Salaries - INTEGRATION</t>
        </is>
      </c>
      <c r="D1477" s="6" t="inlineStr">
        <is>
          <t>Manual Journal</t>
        </is>
      </c>
      <c r="E1477" s="37" t="n">
        <v>46230</v>
      </c>
      <c r="F1477" s="6" t="n"/>
      <c r="G1477" s="39" t="n">
        <v>21.46</v>
      </c>
      <c r="H1477" s="39" t="n">
        <v>0</v>
      </c>
      <c r="I1477" s="6" t="inlineStr">
        <is>
          <t>2834 - APA Young - Visitor Mgmt [INT]</t>
        </is>
      </c>
      <c r="J1477" s="6" t="n"/>
      <c r="K1477" s="6" t="inlineStr">
        <is>
          <t>#68743</t>
        </is>
      </c>
      <c r="L1477" s="6" t="inlineStr">
        <is>
          <t>Payroll 37002 Reclass (11/07/2026-24/07/2026) - APA Young - Visitor Mgmt [INT]</t>
        </is>
      </c>
      <c r="M1477" s="6" t="inlineStr">
        <is>
          <t>INTEGRATION</t>
        </is>
      </c>
    </row>
    <row r="1478">
      <c r="A1478" s="6" t="n">
        <v>55025</v>
      </c>
      <c r="B1478" s="6" t="n">
        <v>55025</v>
      </c>
      <c r="C1478" s="6" t="inlineStr">
        <is>
          <t>Direct Salaries - INTEGRATION</t>
        </is>
      </c>
      <c r="D1478" s="6" t="inlineStr">
        <is>
          <t>Manual Journal</t>
        </is>
      </c>
      <c r="E1478" s="37" t="n">
        <v>46234</v>
      </c>
      <c r="F1478" s="6" t="n"/>
      <c r="G1478" s="39" t="n">
        <v>37.05</v>
      </c>
      <c r="H1478" s="39" t="n">
        <v>0</v>
      </c>
      <c r="I1478" s="6" t="inlineStr">
        <is>
          <t>26051301 - HP-BAE | Phone Mod [INT]</t>
        </is>
      </c>
      <c r="J1478" s="6" t="n"/>
      <c r="K1478" s="6" t="inlineStr">
        <is>
          <t>#68748</t>
        </is>
      </c>
      <c r="L1478" s="6" t="inlineStr">
        <is>
          <t>Payroll Accruals Payable Jul 27-31 2026 - HP-BAE | Phone Mod [INT]</t>
        </is>
      </c>
      <c r="M1478" s="6" t="inlineStr">
        <is>
          <t>INTEGRATION</t>
        </is>
      </c>
    </row>
    <row r="1479">
      <c r="A1479" s="6" t="n">
        <v>55025</v>
      </c>
      <c r="B1479" s="6" t="n">
        <v>55025</v>
      </c>
      <c r="C1479" s="6" t="inlineStr">
        <is>
          <t>Direct Salaries - INTEGRATION</t>
        </is>
      </c>
      <c r="D1479" s="6" t="inlineStr">
        <is>
          <t>Manual Journal</t>
        </is>
      </c>
      <c r="E1479" s="37" t="n">
        <v>46234</v>
      </c>
      <c r="F1479" s="6" t="n"/>
      <c r="G1479" s="39" t="n">
        <v>31.94</v>
      </c>
      <c r="H1479" s="39" t="n">
        <v>0</v>
      </c>
      <c r="I1479" s="6" t="inlineStr">
        <is>
          <t>26051801 - PwC | Mel Studio Equipment [INT]</t>
        </is>
      </c>
      <c r="J1479" s="6" t="n"/>
      <c r="K1479" s="6" t="inlineStr">
        <is>
          <t>#68748</t>
        </is>
      </c>
      <c r="L1479" s="6" t="inlineStr">
        <is>
          <t>Payroll Accruals Payable Jul 27-31 2026 - PwC | Mel Studio Equipment [INT]</t>
        </is>
      </c>
      <c r="M1479" s="6" t="inlineStr">
        <is>
          <t>INTEGRATION</t>
        </is>
      </c>
    </row>
    <row r="1480">
      <c r="A1480" s="6" t="n">
        <v>55025</v>
      </c>
      <c r="B1480" s="6" t="n">
        <v>55025</v>
      </c>
      <c r="C1480" s="6" t="inlineStr">
        <is>
          <t>Direct Salaries - INTEGRATION</t>
        </is>
      </c>
      <c r="D1480" s="6" t="inlineStr">
        <is>
          <t>Manual Journal</t>
        </is>
      </c>
      <c r="E1480" s="37" t="n">
        <v>46234</v>
      </c>
      <c r="F1480" s="6" t="n"/>
      <c r="G1480" s="39" t="n">
        <v>3.83</v>
      </c>
      <c r="H1480" s="39" t="n">
        <v>0</v>
      </c>
      <c r="I1480" s="6" t="inlineStr">
        <is>
          <t>2606901 - PwC | Syd Studio Equipment [INT]</t>
        </is>
      </c>
      <c r="J1480" s="6" t="n"/>
      <c r="K1480" s="6" t="inlineStr">
        <is>
          <t>#68748</t>
        </is>
      </c>
      <c r="L1480" s="6" t="inlineStr">
        <is>
          <t>Payroll Accruals Payable Jul 27-31 2026 - PwC | Syd Studio Equipment [INT]</t>
        </is>
      </c>
      <c r="M1480" s="6" t="inlineStr">
        <is>
          <t>INTEGRATION</t>
        </is>
      </c>
    </row>
    <row r="1481">
      <c r="A1481" s="6" t="n">
        <v>55025</v>
      </c>
      <c r="B1481" s="6" t="n">
        <v>55025</v>
      </c>
      <c r="C1481" s="6" t="inlineStr">
        <is>
          <t>Direct Salaries - INTEGRATION</t>
        </is>
      </c>
      <c r="D1481" s="6" t="inlineStr">
        <is>
          <t>Manual Journal</t>
        </is>
      </c>
      <c r="E1481" s="37" t="n">
        <v>46234</v>
      </c>
      <c r="F1481" s="6" t="n"/>
      <c r="G1481" s="39" t="n">
        <v>45.99</v>
      </c>
      <c r="H1481" s="39" t="n">
        <v>0</v>
      </c>
      <c r="I1481" s="6" t="inlineStr">
        <is>
          <t>26043003 - PwC Screen Replacements SYD+MEL [INT]</t>
        </is>
      </c>
      <c r="J1481" s="6" t="n"/>
      <c r="K1481" s="6" t="inlineStr">
        <is>
          <t>#68748</t>
        </is>
      </c>
      <c r="L1481" s="6" t="inlineStr">
        <is>
          <t>Payroll Accruals Payable Jul 27-31 2026 - PwC Screen Replacements SYD+MEL [INT]</t>
        </is>
      </c>
      <c r="M1481" s="6" t="inlineStr">
        <is>
          <t>INTEGRATION</t>
        </is>
      </c>
    </row>
    <row r="1482">
      <c r="A1482" s="6" t="n">
        <v>55025</v>
      </c>
      <c r="B1482" s="6" t="n">
        <v>55025</v>
      </c>
      <c r="C1482" s="6" t="inlineStr">
        <is>
          <t>Direct Salaries - INTEGRATION</t>
        </is>
      </c>
      <c r="D1482" s="6" t="inlineStr">
        <is>
          <t>Manual Journal</t>
        </is>
      </c>
      <c r="E1482" s="37" t="n">
        <v>46234</v>
      </c>
      <c r="F1482" s="6" t="n"/>
      <c r="G1482" s="39" t="n">
        <v>48.55</v>
      </c>
      <c r="H1482" s="39" t="n">
        <v>0</v>
      </c>
      <c r="I1482" s="6" t="inlineStr">
        <is>
          <t>25121007 - Novigi SYD/MEL boardroom Mic upgrade + Cable Tidy [INT]</t>
        </is>
      </c>
      <c r="J1482" s="6" t="n"/>
      <c r="K1482" s="6" t="inlineStr">
        <is>
          <t>#68748</t>
        </is>
      </c>
      <c r="L1482" s="6" t="inlineStr">
        <is>
          <t>Payroll Accruals Payable Jul 27-31 2026 - Novigi SYD/MEL boardroom Mic upgrade + Cable Tidy [INT]</t>
        </is>
      </c>
      <c r="M1482" s="6" t="inlineStr">
        <is>
          <t>INTEGRATION</t>
        </is>
      </c>
    </row>
    <row r="1483">
      <c r="A1483" s="6" t="n">
        <v>55025</v>
      </c>
      <c r="B1483" s="6" t="n">
        <v>55025</v>
      </c>
      <c r="C1483" s="6" t="inlineStr">
        <is>
          <t>Direct Salaries - INTEGRATION</t>
        </is>
      </c>
      <c r="D1483" s="6" t="inlineStr">
        <is>
          <t>Manual Journal</t>
        </is>
      </c>
      <c r="E1483" s="37" t="n">
        <v>46234</v>
      </c>
      <c r="F1483" s="6" t="n"/>
      <c r="G1483" s="39" t="n">
        <v>16.61</v>
      </c>
      <c r="H1483" s="39" t="n">
        <v>0</v>
      </c>
      <c r="I1483" s="6" t="inlineStr">
        <is>
          <t>2605804 - City of Sydney Supply of Barco Projector Shutters [INT]</t>
        </is>
      </c>
      <c r="J1483" s="6" t="n"/>
      <c r="K1483" s="6" t="inlineStr">
        <is>
          <t>#68748</t>
        </is>
      </c>
      <c r="L1483" s="6" t="inlineStr">
        <is>
          <t>Payroll Accruals Payable Jul 27-31 2026 - City of Sydney Supply of Barco Projector Shutters [INT]</t>
        </is>
      </c>
      <c r="M1483" s="6" t="inlineStr">
        <is>
          <t>INTEGRATION</t>
        </is>
      </c>
    </row>
    <row r="1484">
      <c r="A1484" s="6" t="n">
        <v>55025</v>
      </c>
      <c r="B1484" s="6" t="n">
        <v>55025</v>
      </c>
      <c r="C1484" s="6" t="inlineStr">
        <is>
          <t>Direct Salaries - INTEGRATION</t>
        </is>
      </c>
      <c r="D1484" s="6" t="inlineStr">
        <is>
          <t>Manual Journal</t>
        </is>
      </c>
      <c r="E1484" s="37" t="n">
        <v>46234</v>
      </c>
      <c r="F1484" s="6" t="n"/>
      <c r="G1484" s="39" t="n">
        <v>1.28</v>
      </c>
      <c r="H1484" s="39" t="n">
        <v>0</v>
      </c>
      <c r="I1484" s="6" t="inlineStr">
        <is>
          <t>3028 - APA Kidman Park VMS [INT]</t>
        </is>
      </c>
      <c r="J1484" s="6" t="n"/>
      <c r="K1484" s="6" t="inlineStr">
        <is>
          <t>#68748</t>
        </is>
      </c>
      <c r="L1484" s="6" t="inlineStr">
        <is>
          <t>Payroll Accruals Payable Jul 27-31 2026 - APA Kidman Park VMS [INT]</t>
        </is>
      </c>
      <c r="M1484" s="6" t="inlineStr">
        <is>
          <t>INTEGRATION</t>
        </is>
      </c>
    </row>
    <row r="1485">
      <c r="A1485" s="6" t="n">
        <v>55025</v>
      </c>
      <c r="B1485" s="6" t="n">
        <v>55025</v>
      </c>
      <c r="C1485" s="6" t="inlineStr">
        <is>
          <t>Direct Salaries - INTEGRATION</t>
        </is>
      </c>
      <c r="D1485" s="6" t="inlineStr">
        <is>
          <t>Manual Journal</t>
        </is>
      </c>
      <c r="E1485" s="37" t="n">
        <v>46234</v>
      </c>
      <c r="F1485" s="6" t="n"/>
      <c r="G1485" s="39" t="n">
        <v>17.89</v>
      </c>
      <c r="H1485" s="39" t="n">
        <v>0</v>
      </c>
      <c r="I1485" s="6" t="inlineStr">
        <is>
          <t>26052102 - HP-D3 | Austrac Phone Mods [INT]</t>
        </is>
      </c>
      <c r="J1485" s="6" t="n"/>
      <c r="K1485" s="6" t="inlineStr">
        <is>
          <t>#68748</t>
        </is>
      </c>
      <c r="L1485" s="6" t="inlineStr">
        <is>
          <t>Payroll Accruals Payable Jul 27-31 2026 - HP-D3 | Austrac Phone Mods [INT]</t>
        </is>
      </c>
      <c r="M1485" s="6" t="inlineStr">
        <is>
          <t>INTEGRATION</t>
        </is>
      </c>
    </row>
    <row r="1486">
      <c r="A1486" s="6" t="n">
        <v>55025</v>
      </c>
      <c r="B1486" s="6" t="n">
        <v>55025</v>
      </c>
      <c r="C1486" s="6" t="inlineStr">
        <is>
          <t>Direct Salaries - INTEGRATION</t>
        </is>
      </c>
      <c r="D1486" s="6" t="inlineStr">
        <is>
          <t>Manual Journal</t>
        </is>
      </c>
      <c r="E1486" s="37" t="n">
        <v>46234</v>
      </c>
      <c r="F1486" s="6" t="n"/>
      <c r="G1486" s="39" t="n">
        <v>83.04000000000001</v>
      </c>
      <c r="H1486" s="39" t="n">
        <v>0</v>
      </c>
      <c r="I1486" s="6" t="inlineStr">
        <is>
          <t>26071304 - YSG | Orange Room Upgrade [INT]</t>
        </is>
      </c>
      <c r="J1486" s="6" t="n"/>
      <c r="K1486" s="6" t="inlineStr">
        <is>
          <t>#68748</t>
        </is>
      </c>
      <c r="L1486" s="6" t="inlineStr">
        <is>
          <t>Payroll Accruals Payable Jul 27-31 2026 - YSG | Orange Room Upgrade [INT]</t>
        </is>
      </c>
      <c r="M1486" s="6" t="inlineStr">
        <is>
          <t>INTEGRATION</t>
        </is>
      </c>
    </row>
    <row r="1487">
      <c r="A1487" s="6" t="n">
        <v>55025</v>
      </c>
      <c r="B1487" s="6" t="n">
        <v>55025</v>
      </c>
      <c r="C1487" s="6" t="inlineStr">
        <is>
          <t>Direct Salaries - INTEGRATION</t>
        </is>
      </c>
      <c r="D1487" s="6" t="inlineStr">
        <is>
          <t>Manual Journal</t>
        </is>
      </c>
      <c r="E1487" s="37" t="n">
        <v>46234</v>
      </c>
      <c r="F1487" s="6" t="n"/>
      <c r="G1487" s="39" t="n">
        <v>10.22</v>
      </c>
      <c r="H1487" s="39" t="n">
        <v>0</v>
      </c>
      <c r="I1487" s="6" t="inlineStr">
        <is>
          <t>25111203 - CoS | Barco E3 Sale [INT]</t>
        </is>
      </c>
      <c r="J1487" s="6" t="n"/>
      <c r="K1487" s="6" t="inlineStr">
        <is>
          <t>#68748</t>
        </is>
      </c>
      <c r="L1487" s="6" t="inlineStr">
        <is>
          <t>Payroll Accruals Payable Jul 27-31 2026 - CoS | Barco E3 Sale [INT]</t>
        </is>
      </c>
      <c r="M1487" s="6" t="inlineStr">
        <is>
          <t>INTEGRATION</t>
        </is>
      </c>
    </row>
    <row r="1488">
      <c r="A1488" s="6" t="n">
        <v>55025</v>
      </c>
      <c r="B1488" s="6" t="n">
        <v>55025</v>
      </c>
      <c r="C1488" s="6" t="inlineStr">
        <is>
          <t>Direct Salaries - INTEGRATION</t>
        </is>
      </c>
      <c r="D1488" s="6" t="inlineStr">
        <is>
          <t>Manual Journal</t>
        </is>
      </c>
      <c r="E1488" s="37" t="n">
        <v>46234</v>
      </c>
      <c r="F1488" s="6" t="n"/>
      <c r="G1488" s="39" t="n">
        <v>7.66</v>
      </c>
      <c r="H1488" s="39" t="n">
        <v>0</v>
      </c>
      <c r="I1488" s="6" t="inlineStr">
        <is>
          <t>2834 - APA Young - Visitor Mgmt [INT]</t>
        </is>
      </c>
      <c r="J1488" s="6" t="n"/>
      <c r="K1488" s="6" t="inlineStr">
        <is>
          <t>#68748</t>
        </is>
      </c>
      <c r="L1488" s="6" t="inlineStr">
        <is>
          <t>Payroll Accruals Payable Jul 27-31 2026 - APA Young - Visitor Mgmt [INT]</t>
        </is>
      </c>
      <c r="M1488" s="6" t="inlineStr">
        <is>
          <t>INTEGRATION</t>
        </is>
      </c>
    </row>
    <row r="1489">
      <c r="A1489" s="6" t="n">
        <v>55025</v>
      </c>
      <c r="B1489" s="6" t="n">
        <v>55025</v>
      </c>
      <c r="C1489" s="6" t="inlineStr">
        <is>
          <t>Direct Salaries - INTEGRATION</t>
        </is>
      </c>
      <c r="D1489" s="6" t="inlineStr">
        <is>
          <t>Manual Journal</t>
        </is>
      </c>
      <c r="E1489" s="37" t="n">
        <v>46235</v>
      </c>
      <c r="F1489" s="6" t="n"/>
      <c r="G1489" s="39" t="n">
        <v>0</v>
      </c>
      <c r="H1489" s="39" t="n">
        <v>37.05</v>
      </c>
      <c r="I1489" s="6" t="inlineStr">
        <is>
          <t>26051301 - HP-BAE | Phone Mod [INT]</t>
        </is>
      </c>
      <c r="J1489" s="6" t="n"/>
      <c r="K1489" s="6" t="inlineStr">
        <is>
          <t>#68747</t>
        </is>
      </c>
      <c r="L1489" s="6" t="inlineStr">
        <is>
          <t>Reversal: Payroll Accruals Payable Jul 27-31 2026 - HP-BAE | Phone Mod [INT]</t>
        </is>
      </c>
      <c r="M1489" s="6" t="inlineStr">
        <is>
          <t>INTEGRATION</t>
        </is>
      </c>
    </row>
    <row r="1490">
      <c r="A1490" s="6" t="n">
        <v>55025</v>
      </c>
      <c r="B1490" s="6" t="n">
        <v>55025</v>
      </c>
      <c r="C1490" s="6" t="inlineStr">
        <is>
          <t>Direct Salaries - INTEGRATION</t>
        </is>
      </c>
      <c r="D1490" s="6" t="inlineStr">
        <is>
          <t>Manual Journal</t>
        </is>
      </c>
      <c r="E1490" s="37" t="n">
        <v>46235</v>
      </c>
      <c r="F1490" s="6" t="n"/>
      <c r="G1490" s="39" t="n">
        <v>0</v>
      </c>
      <c r="H1490" s="39" t="n">
        <v>31.94</v>
      </c>
      <c r="I1490" s="6" t="inlineStr">
        <is>
          <t>26051801 - PwC | Mel Studio Equipment [INT]</t>
        </is>
      </c>
      <c r="J1490" s="6" t="n"/>
      <c r="K1490" s="6" t="inlineStr">
        <is>
          <t>#68747</t>
        </is>
      </c>
      <c r="L1490" s="6" t="inlineStr">
        <is>
          <t>Reversal: Payroll Accruals Payable Jul 27-31 2026 - PwC | Mel Studio Equipment [INT]</t>
        </is>
      </c>
      <c r="M1490" s="6" t="inlineStr">
        <is>
          <t>INTEGRATION</t>
        </is>
      </c>
    </row>
    <row r="1491">
      <c r="A1491" s="6" t="n">
        <v>55025</v>
      </c>
      <c r="B1491" s="6" t="n">
        <v>55025</v>
      </c>
      <c r="C1491" s="6" t="inlineStr">
        <is>
          <t>Direct Salaries - INTEGRATION</t>
        </is>
      </c>
      <c r="D1491" s="6" t="inlineStr">
        <is>
          <t>Manual Journal</t>
        </is>
      </c>
      <c r="E1491" s="37" t="n">
        <v>46235</v>
      </c>
      <c r="F1491" s="6" t="n"/>
      <c r="G1491" s="39" t="n">
        <v>0</v>
      </c>
      <c r="H1491" s="39" t="n">
        <v>3.83</v>
      </c>
      <c r="I1491" s="6" t="inlineStr">
        <is>
          <t>2606901 - PwC | Syd Studio Equipment [INT]</t>
        </is>
      </c>
      <c r="J1491" s="6" t="n"/>
      <c r="K1491" s="6" t="inlineStr">
        <is>
          <t>#68747</t>
        </is>
      </c>
      <c r="L1491" s="6" t="inlineStr">
        <is>
          <t>Reversal: Payroll Accruals Payable Jul 27-31 2026 - PwC | Syd Studio Equipment [INT]</t>
        </is>
      </c>
      <c r="M1491" s="6" t="inlineStr">
        <is>
          <t>INTEGRATION</t>
        </is>
      </c>
    </row>
    <row r="1492">
      <c r="A1492" s="6" t="n">
        <v>55025</v>
      </c>
      <c r="B1492" s="6" t="n">
        <v>55025</v>
      </c>
      <c r="C1492" s="6" t="inlineStr">
        <is>
          <t>Direct Salaries - INTEGRATION</t>
        </is>
      </c>
      <c r="D1492" s="6" t="inlineStr">
        <is>
          <t>Manual Journal</t>
        </is>
      </c>
      <c r="E1492" s="37" t="n">
        <v>46235</v>
      </c>
      <c r="F1492" s="6" t="n"/>
      <c r="G1492" s="39" t="n">
        <v>0</v>
      </c>
      <c r="H1492" s="39" t="n">
        <v>45.99</v>
      </c>
      <c r="I1492" s="6" t="inlineStr">
        <is>
          <t>26043003 - PwC Screen Replacements SYD+MEL [INT]</t>
        </is>
      </c>
      <c r="J1492" s="6" t="n"/>
      <c r="K1492" s="6" t="inlineStr">
        <is>
          <t>#68747</t>
        </is>
      </c>
      <c r="L1492" s="6" t="inlineStr">
        <is>
          <t>Reversal: Payroll Accruals Payable Jul 27-31 2026 - PwC Screen Replacements SYD+MEL [INT]</t>
        </is>
      </c>
      <c r="M1492" s="6" t="inlineStr">
        <is>
          <t>INTEGRATION</t>
        </is>
      </c>
    </row>
    <row r="1493">
      <c r="A1493" s="6" t="n">
        <v>55025</v>
      </c>
      <c r="B1493" s="6" t="n">
        <v>55025</v>
      </c>
      <c r="C1493" s="6" t="inlineStr">
        <is>
          <t>Direct Salaries - INTEGRATION</t>
        </is>
      </c>
      <c r="D1493" s="6" t="inlineStr">
        <is>
          <t>Manual Journal</t>
        </is>
      </c>
      <c r="E1493" s="37" t="n">
        <v>46235</v>
      </c>
      <c r="F1493" s="6" t="n"/>
      <c r="G1493" s="39" t="n">
        <v>0</v>
      </c>
      <c r="H1493" s="39" t="n">
        <v>48.55</v>
      </c>
      <c r="I1493" s="6" t="inlineStr">
        <is>
          <t>25121007 - Novigi SYD/MEL boardroom Mic upgrade + Cable Tidy [INT]</t>
        </is>
      </c>
      <c r="J1493" s="6" t="n"/>
      <c r="K1493" s="6" t="inlineStr">
        <is>
          <t>#68747</t>
        </is>
      </c>
      <c r="L1493" s="6" t="inlineStr">
        <is>
          <t>Reversal: Payroll Accruals Payable Jul 27-31 2026 - Novigi SYD/MEL boardroom Mic upgrade + Cable Tidy [INT]</t>
        </is>
      </c>
      <c r="M1493" s="6" t="inlineStr">
        <is>
          <t>INTEGRATION</t>
        </is>
      </c>
    </row>
    <row r="1494">
      <c r="A1494" s="6" t="n">
        <v>55025</v>
      </c>
      <c r="B1494" s="6" t="n">
        <v>55025</v>
      </c>
      <c r="C1494" s="6" t="inlineStr">
        <is>
          <t>Direct Salaries - INTEGRATION</t>
        </is>
      </c>
      <c r="D1494" s="6" t="inlineStr">
        <is>
          <t>Manual Journal</t>
        </is>
      </c>
      <c r="E1494" s="37" t="n">
        <v>46235</v>
      </c>
      <c r="F1494" s="6" t="n"/>
      <c r="G1494" s="39" t="n">
        <v>0</v>
      </c>
      <c r="H1494" s="39" t="n">
        <v>16.61</v>
      </c>
      <c r="I1494" s="6" t="inlineStr">
        <is>
          <t>2605804 - City of Sydney Supply of Barco Projector Shutters [INT]</t>
        </is>
      </c>
      <c r="J1494" s="6" t="n"/>
      <c r="K1494" s="6" t="inlineStr">
        <is>
          <t>#68747</t>
        </is>
      </c>
      <c r="L1494" s="6" t="inlineStr">
        <is>
          <t>Reversal: Payroll Accruals Payable Jul 27-31 2026 - City of Sydney Supply of Barco Projector Shutters [INT]</t>
        </is>
      </c>
      <c r="M1494" s="6" t="inlineStr">
        <is>
          <t>INTEGRATION</t>
        </is>
      </c>
    </row>
    <row r="1495">
      <c r="A1495" s="6" t="n">
        <v>55025</v>
      </c>
      <c r="B1495" s="6" t="n">
        <v>55025</v>
      </c>
      <c r="C1495" s="6" t="inlineStr">
        <is>
          <t>Direct Salaries - INTEGRATION</t>
        </is>
      </c>
      <c r="D1495" s="6" t="inlineStr">
        <is>
          <t>Manual Journal</t>
        </is>
      </c>
      <c r="E1495" s="37" t="n">
        <v>46235</v>
      </c>
      <c r="F1495" s="6" t="n"/>
      <c r="G1495" s="39" t="n">
        <v>0</v>
      </c>
      <c r="H1495" s="39" t="n">
        <v>1.28</v>
      </c>
      <c r="I1495" s="6" t="inlineStr">
        <is>
          <t>3028 - APA Kidman Park VMS [INT]</t>
        </is>
      </c>
      <c r="J1495" s="6" t="n"/>
      <c r="K1495" s="6" t="inlineStr">
        <is>
          <t>#68747</t>
        </is>
      </c>
      <c r="L1495" s="6" t="inlineStr">
        <is>
          <t>Reversal: Payroll Accruals Payable Jul 27-31 2026 - APA Kidman Park VMS [INT]</t>
        </is>
      </c>
      <c r="M1495" s="6" t="inlineStr">
        <is>
          <t>INTEGRATION</t>
        </is>
      </c>
    </row>
    <row r="1496">
      <c r="A1496" s="6" t="n">
        <v>55025</v>
      </c>
      <c r="B1496" s="6" t="n">
        <v>55025</v>
      </c>
      <c r="C1496" s="6" t="inlineStr">
        <is>
          <t>Direct Salaries - INTEGRATION</t>
        </is>
      </c>
      <c r="D1496" s="6" t="inlineStr">
        <is>
          <t>Manual Journal</t>
        </is>
      </c>
      <c r="E1496" s="37" t="n">
        <v>46235</v>
      </c>
      <c r="F1496" s="6" t="n"/>
      <c r="G1496" s="39" t="n">
        <v>0</v>
      </c>
      <c r="H1496" s="39" t="n">
        <v>17.89</v>
      </c>
      <c r="I1496" s="6" t="inlineStr">
        <is>
          <t>26052102 - HP-D3 | Austrac Phone Mods [INT]</t>
        </is>
      </c>
      <c r="J1496" s="6" t="n"/>
      <c r="K1496" s="6" t="inlineStr">
        <is>
          <t>#68747</t>
        </is>
      </c>
      <c r="L1496" s="6" t="inlineStr">
        <is>
          <t>Reversal: Payroll Accruals Payable Jul 27-31 2026 - HP-D3 | Austrac Phone Mods [INT]</t>
        </is>
      </c>
      <c r="M1496" s="6" t="inlineStr">
        <is>
          <t>INTEGRATION</t>
        </is>
      </c>
    </row>
    <row r="1497">
      <c r="A1497" s="6" t="n">
        <v>55025</v>
      </c>
      <c r="B1497" s="6" t="n">
        <v>55025</v>
      </c>
      <c r="C1497" s="6" t="inlineStr">
        <is>
          <t>Direct Salaries - INTEGRATION</t>
        </is>
      </c>
      <c r="D1497" s="6" t="inlineStr">
        <is>
          <t>Manual Journal</t>
        </is>
      </c>
      <c r="E1497" s="37" t="n">
        <v>46235</v>
      </c>
      <c r="F1497" s="6" t="n"/>
      <c r="G1497" s="39" t="n">
        <v>0</v>
      </c>
      <c r="H1497" s="39" t="n">
        <v>83.04000000000001</v>
      </c>
      <c r="I1497" s="6" t="inlineStr">
        <is>
          <t>26071304 - YSG | Orange Room Upgrade [INT]</t>
        </is>
      </c>
      <c r="J1497" s="6" t="n"/>
      <c r="K1497" s="6" t="inlineStr">
        <is>
          <t>#68747</t>
        </is>
      </c>
      <c r="L1497" s="6" t="inlineStr">
        <is>
          <t>Reversal: Payroll Accruals Payable Jul 27-31 2026 - YSG | Orange Room Upgrade [INT]</t>
        </is>
      </c>
      <c r="M1497" s="6" t="inlineStr">
        <is>
          <t>INTEGRATION</t>
        </is>
      </c>
    </row>
    <row r="1498">
      <c r="A1498" s="6" t="n">
        <v>55025</v>
      </c>
      <c r="B1498" s="6" t="n">
        <v>55025</v>
      </c>
      <c r="C1498" s="6" t="inlineStr">
        <is>
          <t>Direct Salaries - INTEGRATION</t>
        </is>
      </c>
      <c r="D1498" s="6" t="inlineStr">
        <is>
          <t>Manual Journal</t>
        </is>
      </c>
      <c r="E1498" s="37" t="n">
        <v>46235</v>
      </c>
      <c r="F1498" s="6" t="n"/>
      <c r="G1498" s="39" t="n">
        <v>0</v>
      </c>
      <c r="H1498" s="39" t="n">
        <v>10.22</v>
      </c>
      <c r="I1498" s="6" t="inlineStr">
        <is>
          <t>25111203 - CoS | Barco E3 Sale [INT]</t>
        </is>
      </c>
      <c r="J1498" s="6" t="n"/>
      <c r="K1498" s="6" t="inlineStr">
        <is>
          <t>#68747</t>
        </is>
      </c>
      <c r="L1498" s="6" t="inlineStr">
        <is>
          <t>Reversal: Payroll Accruals Payable Jul 27-31 2026 - CoS | Barco E3 Sale [INT]</t>
        </is>
      </c>
      <c r="M1498" s="6" t="inlineStr">
        <is>
          <t>INTEGRATION</t>
        </is>
      </c>
    </row>
    <row r="1499">
      <c r="A1499" s="6" t="n">
        <v>55025</v>
      </c>
      <c r="B1499" s="6" t="n">
        <v>55025</v>
      </c>
      <c r="C1499" s="6" t="inlineStr">
        <is>
          <t>Direct Salaries - INTEGRATION</t>
        </is>
      </c>
      <c r="D1499" s="6" t="inlineStr">
        <is>
          <t>Manual Journal</t>
        </is>
      </c>
      <c r="E1499" s="37" t="n">
        <v>46235</v>
      </c>
      <c r="F1499" s="6" t="n"/>
      <c r="G1499" s="39" t="n">
        <v>0</v>
      </c>
      <c r="H1499" s="39" t="n">
        <v>7.66</v>
      </c>
      <c r="I1499" s="6" t="inlineStr">
        <is>
          <t>2834 - APA Young - Visitor Mgmt [INT]</t>
        </is>
      </c>
      <c r="J1499" s="6" t="n"/>
      <c r="K1499" s="6" t="inlineStr">
        <is>
          <t>#68747</t>
        </is>
      </c>
      <c r="L1499" s="6" t="inlineStr">
        <is>
          <t>Reversal: Payroll Accruals Payable Jul 27-31 2026 - APA Young - Visitor Mgmt [INT]</t>
        </is>
      </c>
      <c r="M1499" s="6" t="inlineStr">
        <is>
          <t>INTEGRATION</t>
        </is>
      </c>
    </row>
    <row r="1500">
      <c r="A1500" s="6" t="n">
        <v>55025</v>
      </c>
      <c r="B1500" s="6" t="n">
        <v>55025</v>
      </c>
      <c r="C1500" s="6" t="inlineStr">
        <is>
          <t>Direct Salaries - INTEGRATION</t>
        </is>
      </c>
      <c r="D1500" s="6" t="inlineStr">
        <is>
          <t>Manual Journal</t>
        </is>
      </c>
      <c r="E1500" s="37" t="n">
        <v>46245</v>
      </c>
      <c r="F1500" s="6" t="n"/>
      <c r="G1500" s="39" t="n">
        <v>515.36</v>
      </c>
      <c r="H1500" s="39" t="n">
        <v>0</v>
      </c>
      <c r="I1500" s="6" t="inlineStr">
        <is>
          <t>26072101 - Aware MEL 17.02 Amp Replacement [INT]</t>
        </is>
      </c>
      <c r="J1500" s="6" t="n"/>
      <c r="K1500" s="6" t="inlineStr">
        <is>
          <t>#69396</t>
        </is>
      </c>
      <c r="L1500" s="6" t="inlineStr">
        <is>
          <t>Payroll 37003 Reclass (25/07/2026-07/08/2026) - Aware MEL 17.02 Amp Replacement [INT]</t>
        </is>
      </c>
      <c r="M1500" s="6" t="inlineStr">
        <is>
          <t>INTEGRATION</t>
        </is>
      </c>
    </row>
    <row r="1501">
      <c r="A1501" s="6" t="n">
        <v>55025</v>
      </c>
      <c r="B1501" s="6" t="n">
        <v>55025</v>
      </c>
      <c r="C1501" s="6" t="inlineStr">
        <is>
          <t>Direct Salaries - INTEGRATION</t>
        </is>
      </c>
      <c r="D1501" s="6" t="inlineStr">
        <is>
          <t>Manual Journal</t>
        </is>
      </c>
      <c r="E1501" s="37" t="n">
        <v>46245</v>
      </c>
      <c r="F1501" s="6" t="n"/>
      <c r="G1501" s="39" t="n">
        <v>150.24</v>
      </c>
      <c r="H1501" s="39" t="n">
        <v>0</v>
      </c>
      <c r="I1501" s="6" t="inlineStr">
        <is>
          <t>26071304 - YSG | Orange Room Upgrade [INT]</t>
        </is>
      </c>
      <c r="J1501" s="6" t="n"/>
      <c r="K1501" s="6" t="inlineStr">
        <is>
          <t>#69396</t>
        </is>
      </c>
      <c r="L1501" s="6" t="inlineStr">
        <is>
          <t>Payroll 37003 Reclass (25/07/2026-07/08/2026) - YSG | Orange Room Upgrade [INT]</t>
        </is>
      </c>
      <c r="M1501" s="6" t="inlineStr">
        <is>
          <t>INTEGRATION</t>
        </is>
      </c>
    </row>
    <row r="1502">
      <c r="A1502" s="6" t="n">
        <v>55025</v>
      </c>
      <c r="B1502" s="6" t="n">
        <v>55025</v>
      </c>
      <c r="C1502" s="6" t="inlineStr">
        <is>
          <t>Direct Salaries - INTEGRATION</t>
        </is>
      </c>
      <c r="D1502" s="6" t="inlineStr">
        <is>
          <t>Manual Journal</t>
        </is>
      </c>
      <c r="E1502" s="37" t="n">
        <v>46245</v>
      </c>
      <c r="F1502" s="6" t="n"/>
      <c r="G1502" s="39" t="n">
        <v>53.66</v>
      </c>
      <c r="H1502" s="39" t="n">
        <v>0</v>
      </c>
      <c r="I1502" s="6" t="inlineStr">
        <is>
          <t>26043003 - PwC Screen Replacements SYD+MEL [INT]</t>
        </is>
      </c>
      <c r="J1502" s="6" t="n"/>
      <c r="K1502" s="6" t="inlineStr">
        <is>
          <t>#69396</t>
        </is>
      </c>
      <c r="L1502" s="6" t="inlineStr">
        <is>
          <t>Payroll 37003 Reclass (25/07/2026-07/08/2026) - PwC Screen Replacements SYD+MEL [INT]</t>
        </is>
      </c>
      <c r="M1502" s="6" t="inlineStr">
        <is>
          <t>INTEGRATION</t>
        </is>
      </c>
    </row>
    <row r="1503">
      <c r="A1503" s="6" t="n">
        <v>55025</v>
      </c>
      <c r="B1503" s="6" t="n">
        <v>55025</v>
      </c>
      <c r="C1503" s="6" t="inlineStr">
        <is>
          <t>Direct Salaries - INTEGRATION</t>
        </is>
      </c>
      <c r="D1503" s="6" t="inlineStr">
        <is>
          <t>Manual Journal</t>
        </is>
      </c>
      <c r="E1503" s="37" t="n">
        <v>46245</v>
      </c>
      <c r="F1503" s="6" t="n"/>
      <c r="G1503" s="39" t="n">
        <v>64.39</v>
      </c>
      <c r="H1503" s="39" t="n">
        <v>0</v>
      </c>
      <c r="I1503" s="6" t="inlineStr">
        <is>
          <t>2834 - APA Young - Visitor Mgmt [INT]</t>
        </is>
      </c>
      <c r="J1503" s="6" t="n"/>
      <c r="K1503" s="6" t="inlineStr">
        <is>
          <t>#69396</t>
        </is>
      </c>
      <c r="L1503" s="6" t="inlineStr">
        <is>
          <t>Payroll 37003 Reclass (25/07/2026-07/08/2026) - APA Young - Visitor Mgmt [INT]</t>
        </is>
      </c>
      <c r="M1503" s="6" t="inlineStr">
        <is>
          <t>INTEGRATION</t>
        </is>
      </c>
    </row>
    <row r="1504">
      <c r="A1504" s="6" t="n">
        <v>55025</v>
      </c>
      <c r="B1504" s="6" t="n">
        <v>55025</v>
      </c>
      <c r="C1504" s="6" t="inlineStr">
        <is>
          <t>Direct Salaries - INTEGRATION</t>
        </is>
      </c>
      <c r="D1504" s="6" t="inlineStr">
        <is>
          <t>Manual Journal</t>
        </is>
      </c>
      <c r="E1504" s="37" t="n">
        <v>46245</v>
      </c>
      <c r="F1504" s="6" t="n"/>
      <c r="G1504" s="39" t="n">
        <v>53.66</v>
      </c>
      <c r="H1504" s="39" t="n">
        <v>0</v>
      </c>
      <c r="I1504" s="6" t="inlineStr">
        <is>
          <t>25121007 - Novigi SYD/MEL boardroom Mic upgrade + Cable Tidy [INT]</t>
        </is>
      </c>
      <c r="J1504" s="6" t="n"/>
      <c r="K1504" s="6" t="inlineStr">
        <is>
          <t>#69396</t>
        </is>
      </c>
      <c r="L1504" s="6" t="inlineStr">
        <is>
          <t>Payroll 37003 Reclass (25/07/2026-07/08/2026) - Novigi SYD/MEL boardroom Mic upgrade + Cable Tidy [INT]</t>
        </is>
      </c>
      <c r="M1504" s="6" t="inlineStr">
        <is>
          <t>INTEGRATION</t>
        </is>
      </c>
    </row>
    <row r="1505">
      <c r="A1505" s="6" t="n">
        <v>55025</v>
      </c>
      <c r="B1505" s="6" t="n">
        <v>55025</v>
      </c>
      <c r="C1505" s="6" t="inlineStr">
        <is>
          <t>Direct Salaries - INTEGRATION</t>
        </is>
      </c>
      <c r="D1505" s="6" t="inlineStr">
        <is>
          <t>Manual Journal</t>
        </is>
      </c>
      <c r="E1505" s="37" t="n">
        <v>46245</v>
      </c>
      <c r="F1505" s="6" t="n"/>
      <c r="G1505" s="39" t="n">
        <v>21.46</v>
      </c>
      <c r="H1505" s="39" t="n">
        <v>0</v>
      </c>
      <c r="I1505" s="6" t="inlineStr">
        <is>
          <t>26051301 - HP-BAE | Phone Mod [INT]</t>
        </is>
      </c>
      <c r="J1505" s="6" t="n"/>
      <c r="K1505" s="6" t="inlineStr">
        <is>
          <t>#69396</t>
        </is>
      </c>
      <c r="L1505" s="6" t="inlineStr">
        <is>
          <t>Payroll 37003 Reclass (25/07/2026-07/08/2026) - HP-BAE | Phone Mod [INT]</t>
        </is>
      </c>
      <c r="M1505" s="6" t="inlineStr">
        <is>
          <t>INTEGRATION</t>
        </is>
      </c>
    </row>
    <row r="1506">
      <c r="A1506" s="6" t="n">
        <v>55025</v>
      </c>
      <c r="B1506" s="6" t="n">
        <v>55025</v>
      </c>
      <c r="C1506" s="6" t="inlineStr">
        <is>
          <t>Direct Salaries - INTEGRATION</t>
        </is>
      </c>
      <c r="D1506" s="6" t="inlineStr">
        <is>
          <t>Manual Journal</t>
        </is>
      </c>
      <c r="E1506" s="37" t="n">
        <v>46245</v>
      </c>
      <c r="F1506" s="6" t="n"/>
      <c r="G1506" s="39" t="n">
        <v>21.46</v>
      </c>
      <c r="H1506" s="39" t="n">
        <v>0</v>
      </c>
      <c r="I1506" s="6" t="inlineStr">
        <is>
          <t>26051801 - PwC | Mel Studio Equipment [INT]</t>
        </is>
      </c>
      <c r="J1506" s="6" t="n"/>
      <c r="K1506" s="6" t="inlineStr">
        <is>
          <t>#69396</t>
        </is>
      </c>
      <c r="L1506" s="6" t="inlineStr">
        <is>
          <t>Payroll 37003 Reclass (25/07/2026-07/08/2026) - PwC | Mel Studio Equipment [INT]</t>
        </is>
      </c>
      <c r="M1506" s="6" t="inlineStr">
        <is>
          <t>INTEGRATION</t>
        </is>
      </c>
    </row>
    <row r="1507">
      <c r="A1507" s="6" t="n">
        <v>55025</v>
      </c>
      <c r="B1507" s="6" t="n">
        <v>55025</v>
      </c>
      <c r="C1507" s="6" t="inlineStr">
        <is>
          <t>Direct Salaries - INTEGRATION</t>
        </is>
      </c>
      <c r="D1507" s="6" t="inlineStr">
        <is>
          <t>Manual Journal</t>
        </is>
      </c>
      <c r="E1507" s="37" t="n">
        <v>46245</v>
      </c>
      <c r="F1507" s="6" t="n"/>
      <c r="G1507" s="39" t="n">
        <v>10.73</v>
      </c>
      <c r="H1507" s="39" t="n">
        <v>0</v>
      </c>
      <c r="I1507" s="6" t="inlineStr">
        <is>
          <t>25121001 - HP Poly Mic System Sale and Install at Mission Australia [INT]</t>
        </is>
      </c>
      <c r="J1507" s="6" t="n"/>
      <c r="K1507" s="6" t="inlineStr">
        <is>
          <t>#69396</t>
        </is>
      </c>
      <c r="L1507" s="6" t="inlineStr">
        <is>
          <t>Payroll 37003 Reclass (25/07/2026-07/08/2026) - HP Poly Mic System Sale and Install at Mission Australia [INT]</t>
        </is>
      </c>
      <c r="M1507" s="6" t="inlineStr">
        <is>
          <t>INTEGRATION</t>
        </is>
      </c>
    </row>
    <row r="1508">
      <c r="A1508" s="6" t="n">
        <v>55025</v>
      </c>
      <c r="B1508" s="6" t="n">
        <v>55025</v>
      </c>
      <c r="C1508" s="6" t="inlineStr">
        <is>
          <t>Direct Salaries - INTEGRATION</t>
        </is>
      </c>
      <c r="D1508" s="6" t="inlineStr">
        <is>
          <t>Manual Journal</t>
        </is>
      </c>
      <c r="E1508" s="37" t="n">
        <v>46245</v>
      </c>
      <c r="F1508" s="6" t="n"/>
      <c r="G1508" s="39" t="n">
        <v>21.46</v>
      </c>
      <c r="H1508" s="39" t="n">
        <v>0</v>
      </c>
      <c r="I1508" s="6" t="inlineStr">
        <is>
          <t>26052701 - Aware | SYD 28.06 Equipment [INT]</t>
        </is>
      </c>
      <c r="J1508" s="6" t="n"/>
      <c r="K1508" s="6" t="inlineStr">
        <is>
          <t>#69396</t>
        </is>
      </c>
      <c r="L1508" s="6" t="inlineStr">
        <is>
          <t>Payroll 37003 Reclass (25/07/2026-07/08/2026) - Aware | SYD 28.06 Equipment [INT]</t>
        </is>
      </c>
      <c r="M1508" s="6" t="inlineStr">
        <is>
          <t>INTEGRATION</t>
        </is>
      </c>
    </row>
    <row r="1509">
      <c r="A1509" s="6" t="n">
        <v>55025</v>
      </c>
      <c r="B1509" s="6" t="n">
        <v>55025</v>
      </c>
      <c r="C1509" s="6" t="inlineStr">
        <is>
          <t>Direct Salaries - INTEGRATION</t>
        </is>
      </c>
      <c r="D1509" s="6" t="inlineStr">
        <is>
          <t>Manual Journal</t>
        </is>
      </c>
      <c r="E1509" s="37" t="n">
        <v>46245</v>
      </c>
      <c r="F1509" s="6" t="n"/>
      <c r="G1509" s="39" t="n">
        <v>214.63</v>
      </c>
      <c r="H1509" s="39" t="n">
        <v>0</v>
      </c>
      <c r="I1509" s="6" t="inlineStr">
        <is>
          <t>26062902 - Aware | SYD Occupancy Sensors [INT]</t>
        </is>
      </c>
      <c r="J1509" s="6" t="n"/>
      <c r="K1509" s="6" t="inlineStr">
        <is>
          <t>#69396</t>
        </is>
      </c>
      <c r="L1509" s="6" t="inlineStr">
        <is>
          <t>Payroll 37003 Reclass (25/07/2026-07/08/2026) - Aware | SYD Occupancy Sensors [INT]</t>
        </is>
      </c>
      <c r="M1509" s="6" t="inlineStr">
        <is>
          <t>INTEGRATION</t>
        </is>
      </c>
    </row>
    <row r="1510">
      <c r="A1510" s="6" t="n">
        <v>55025</v>
      </c>
      <c r="B1510" s="6" t="n">
        <v>55025</v>
      </c>
      <c r="C1510" s="6" t="inlineStr">
        <is>
          <t>Direct Salaries - INTEGRATION</t>
        </is>
      </c>
      <c r="D1510" s="6" t="inlineStr">
        <is>
          <t>Manual Journal</t>
        </is>
      </c>
      <c r="E1510" s="37" t="n">
        <v>46245</v>
      </c>
      <c r="F1510" s="6" t="n"/>
      <c r="G1510" s="39" t="n">
        <v>246.82</v>
      </c>
      <c r="H1510" s="39" t="n">
        <v>0</v>
      </c>
      <c r="I1510" s="6" t="inlineStr">
        <is>
          <t>26062901 - Aware | SYD 28.06 Services [INT]</t>
        </is>
      </c>
      <c r="J1510" s="6" t="n"/>
      <c r="K1510" s="6" t="inlineStr">
        <is>
          <t>#69396</t>
        </is>
      </c>
      <c r="L1510" s="6" t="inlineStr">
        <is>
          <t>Payroll 37003 Reclass (25/07/2026-07/08/2026) - Aware | SYD 28.06 Services [INT]</t>
        </is>
      </c>
      <c r="M1510" s="6" t="inlineStr">
        <is>
          <t>INTEGRATION</t>
        </is>
      </c>
    </row>
    <row r="1511">
      <c r="A1511" s="6" t="n">
        <v>55025</v>
      </c>
      <c r="B1511" s="6" t="n">
        <v>55025</v>
      </c>
      <c r="C1511" s="6" t="inlineStr">
        <is>
          <t>Direct Salaries - INTEGRATION</t>
        </is>
      </c>
      <c r="D1511" s="6" t="inlineStr">
        <is>
          <t>Manual Journal</t>
        </is>
      </c>
      <c r="E1511" s="37" t="n">
        <v>46245</v>
      </c>
      <c r="F1511" s="6" t="n"/>
      <c r="G1511" s="39" t="n">
        <v>10.73</v>
      </c>
      <c r="H1511" s="39" t="n">
        <v>0</v>
      </c>
      <c r="I1511" s="6" t="inlineStr">
        <is>
          <t>25111203 - CoS | Barco E3 Sale [INT]</t>
        </is>
      </c>
      <c r="J1511" s="6" t="n"/>
      <c r="K1511" s="6" t="inlineStr">
        <is>
          <t>#69396</t>
        </is>
      </c>
      <c r="L1511" s="6" t="inlineStr">
        <is>
          <t>Payroll 37003 Reclass (25/07/2026-07/08/2026) - CoS | Barco E3 Sale [INT]</t>
        </is>
      </c>
      <c r="M1511" s="6" t="inlineStr">
        <is>
          <t>INTEGRATION</t>
        </is>
      </c>
    </row>
    <row r="1512">
      <c r="A1512" s="6" t="n">
        <v>55025</v>
      </c>
      <c r="B1512" s="6" t="n">
        <v>55025</v>
      </c>
      <c r="C1512" s="6" t="inlineStr">
        <is>
          <t>Direct Salaries - INTEGRATION</t>
        </is>
      </c>
      <c r="D1512" s="6" t="inlineStr">
        <is>
          <t>Manual Journal</t>
        </is>
      </c>
      <c r="E1512" s="37" t="n">
        <v>46245</v>
      </c>
      <c r="F1512" s="6" t="n"/>
      <c r="G1512" s="39" t="n">
        <v>163.98</v>
      </c>
      <c r="H1512" s="39" t="n">
        <v>0</v>
      </c>
      <c r="I1512" s="6" t="inlineStr">
        <is>
          <t>2604704 - Aware Super Seminar Room Audio Upgrade [INT]</t>
        </is>
      </c>
      <c r="J1512" s="6" t="n"/>
      <c r="K1512" s="6" t="inlineStr">
        <is>
          <t>#69396</t>
        </is>
      </c>
      <c r="L1512" s="6" t="inlineStr">
        <is>
          <t>Payroll 37003 Reclass (25/07/2026-07/08/2026) - Aware Super Seminar Room Audio Upgrade [INT]</t>
        </is>
      </c>
      <c r="M1512" s="6" t="inlineStr">
        <is>
          <t>INTEGRATION</t>
        </is>
      </c>
    </row>
    <row r="1513">
      <c r="A1513" s="6" t="n">
        <v>55025</v>
      </c>
      <c r="B1513" s="6" t="n">
        <v>55025</v>
      </c>
      <c r="C1513" s="6" t="inlineStr">
        <is>
          <t>Direct Salaries - INTEGRATION</t>
        </is>
      </c>
      <c r="D1513" s="6" t="inlineStr">
        <is>
          <t>Manual Journal</t>
        </is>
      </c>
      <c r="E1513" s="37" t="n">
        <v>46259</v>
      </c>
      <c r="F1513" s="6" t="n"/>
      <c r="G1513" s="39" t="n">
        <v>228.94</v>
      </c>
      <c r="H1513" s="39" t="n">
        <v>0</v>
      </c>
      <c r="I1513" s="6" t="inlineStr">
        <is>
          <t>26062503 - Aware Super 24.16 UC Engine Replacement [INT]</t>
        </is>
      </c>
      <c r="J1513" s="6" t="n"/>
      <c r="K1513" s="6" t="inlineStr">
        <is>
          <t>#69669</t>
        </is>
      </c>
      <c r="L1513" s="6" t="inlineStr">
        <is>
          <t>Payroll 37004 Reclass (08/08/2026-21/08/2026) - Aware Super 24.16 UC Engine Replacement [INT]</t>
        </is>
      </c>
      <c r="M1513" s="6" t="inlineStr">
        <is>
          <t>INTEGRATION</t>
        </is>
      </c>
    </row>
    <row r="1514">
      <c r="A1514" s="6" t="n">
        <v>55025</v>
      </c>
      <c r="B1514" s="6" t="n">
        <v>55025</v>
      </c>
      <c r="C1514" s="6" t="inlineStr">
        <is>
          <t>Direct Salaries - INTEGRATION</t>
        </is>
      </c>
      <c r="D1514" s="6" t="inlineStr">
        <is>
          <t>Manual Journal</t>
        </is>
      </c>
      <c r="E1514" s="37" t="n">
        <v>46259</v>
      </c>
      <c r="F1514" s="6" t="n"/>
      <c r="G1514" s="39" t="n">
        <v>261.13</v>
      </c>
      <c r="H1514" s="39" t="n">
        <v>0</v>
      </c>
      <c r="I1514" s="6" t="inlineStr">
        <is>
          <t>26043003 - PwC Screen Replacements SYD+MEL [INT]</t>
        </is>
      </c>
      <c r="J1514" s="6" t="n"/>
      <c r="K1514" s="6" t="inlineStr">
        <is>
          <t>#69669</t>
        </is>
      </c>
      <c r="L1514" s="6" t="inlineStr">
        <is>
          <t>Payroll 37004 Reclass (08/08/2026-21/08/2026) - PwC Screen Replacements SYD+MEL [INT]</t>
        </is>
      </c>
      <c r="M1514" s="6" t="inlineStr">
        <is>
          <t>INTEGRATION</t>
        </is>
      </c>
    </row>
    <row r="1515">
      <c r="A1515" s="6" t="n">
        <v>55025</v>
      </c>
      <c r="B1515" s="6" t="n">
        <v>55025</v>
      </c>
      <c r="C1515" s="6" t="inlineStr">
        <is>
          <t>Direct Salaries - INTEGRATION</t>
        </is>
      </c>
      <c r="D1515" s="6" t="inlineStr">
        <is>
          <t>Manual Journal</t>
        </is>
      </c>
      <c r="E1515" s="37" t="n">
        <v>46259</v>
      </c>
      <c r="F1515" s="6" t="n"/>
      <c r="G1515" s="39" t="n">
        <v>407.79</v>
      </c>
      <c r="H1515" s="39" t="n">
        <v>0</v>
      </c>
      <c r="I1515" s="6" t="inlineStr">
        <is>
          <t>26071304 - YSG | Orange Room Upgrade [INT]</t>
        </is>
      </c>
      <c r="J1515" s="6" t="n"/>
      <c r="K1515" s="6" t="inlineStr">
        <is>
          <t>#69669</t>
        </is>
      </c>
      <c r="L1515" s="6" t="inlineStr">
        <is>
          <t>Payroll 37004 Reclass (08/08/2026-21/08/2026) - YSG | Orange Room Upgrade [INT]</t>
        </is>
      </c>
      <c r="M1515" s="6" t="inlineStr">
        <is>
          <t>INTEGRATION</t>
        </is>
      </c>
    </row>
    <row r="1516">
      <c r="A1516" s="6" t="n">
        <v>55025</v>
      </c>
      <c r="B1516" s="6" t="n">
        <v>55025</v>
      </c>
      <c r="C1516" s="6" t="inlineStr">
        <is>
          <t>Direct Salaries - INTEGRATION</t>
        </is>
      </c>
      <c r="D1516" s="6" t="inlineStr">
        <is>
          <t>Manual Journal</t>
        </is>
      </c>
      <c r="E1516" s="37" t="n">
        <v>46259</v>
      </c>
      <c r="F1516" s="6" t="n"/>
      <c r="G1516" s="39" t="n">
        <v>150.24</v>
      </c>
      <c r="H1516" s="39" t="n">
        <v>0</v>
      </c>
      <c r="I1516" s="6" t="inlineStr">
        <is>
          <t>26062902 - Aware | SYD Occupancy Sensors [INT]</t>
        </is>
      </c>
      <c r="J1516" s="6" t="n"/>
      <c r="K1516" s="6" t="inlineStr">
        <is>
          <t>#69669</t>
        </is>
      </c>
      <c r="L1516" s="6" t="inlineStr">
        <is>
          <t>Payroll 37004 Reclass (08/08/2026-21/08/2026) - Aware | SYD Occupancy Sensors [INT]</t>
        </is>
      </c>
      <c r="M1516" s="6" t="inlineStr">
        <is>
          <t>INTEGRATION</t>
        </is>
      </c>
    </row>
    <row r="1517">
      <c r="A1517" s="6" t="n">
        <v>55025</v>
      </c>
      <c r="B1517" s="6" t="n">
        <v>55025</v>
      </c>
      <c r="C1517" s="6" t="inlineStr">
        <is>
          <t>Direct Salaries - INTEGRATION</t>
        </is>
      </c>
      <c r="D1517" s="6" t="inlineStr">
        <is>
          <t>Manual Journal</t>
        </is>
      </c>
      <c r="E1517" s="37" t="n">
        <v>46259</v>
      </c>
      <c r="F1517" s="6" t="n"/>
      <c r="G1517" s="39" t="n">
        <v>139.51</v>
      </c>
      <c r="H1517" s="39" t="n">
        <v>0</v>
      </c>
      <c r="I1517" s="6" t="inlineStr">
        <is>
          <t>26062901 - Aware | SYD 28.06 Services [INT]</t>
        </is>
      </c>
      <c r="J1517" s="6" t="n"/>
      <c r="K1517" s="6" t="inlineStr">
        <is>
          <t>#69669</t>
        </is>
      </c>
      <c r="L1517" s="6" t="inlineStr">
        <is>
          <t>Payroll 37004 Reclass (08/08/2026-21/08/2026) - Aware | SYD 28.06 Services [INT]</t>
        </is>
      </c>
      <c r="M1517" s="6" t="inlineStr">
        <is>
          <t>INTEGRATION</t>
        </is>
      </c>
    </row>
    <row r="1518">
      <c r="A1518" s="6" t="n">
        <v>55025</v>
      </c>
      <c r="B1518" s="6" t="n">
        <v>55025</v>
      </c>
      <c r="C1518" s="6" t="inlineStr">
        <is>
          <t>Direct Salaries - INTEGRATION</t>
        </is>
      </c>
      <c r="D1518" s="6" t="inlineStr">
        <is>
          <t>Manual Journal</t>
        </is>
      </c>
      <c r="E1518" s="37" t="n">
        <v>46259</v>
      </c>
      <c r="F1518" s="6" t="n"/>
      <c r="G1518" s="39" t="n">
        <v>182.19</v>
      </c>
      <c r="H1518" s="39" t="n">
        <v>0</v>
      </c>
      <c r="I1518" s="6" t="inlineStr">
        <is>
          <t>2605605 - DTTL Hobart AV Fitout [INT]</t>
        </is>
      </c>
      <c r="J1518" s="6" t="n"/>
      <c r="K1518" s="6" t="inlineStr">
        <is>
          <t>#69669</t>
        </is>
      </c>
      <c r="L1518" s="6" t="inlineStr">
        <is>
          <t>Payroll 37004 Reclass (08/08/2026-21/08/2026) - DTTL Hobart AV Fitout [INT]</t>
        </is>
      </c>
      <c r="M1518" s="6" t="inlineStr">
        <is>
          <t>INTEGRATION</t>
        </is>
      </c>
    </row>
    <row r="1519">
      <c r="A1519" s="6" t="n">
        <v>55025</v>
      </c>
      <c r="B1519" s="6" t="n">
        <v>55025</v>
      </c>
      <c r="C1519" s="6" t="inlineStr">
        <is>
          <t>Direct Salaries - INTEGRATION</t>
        </is>
      </c>
      <c r="D1519" s="6" t="inlineStr">
        <is>
          <t>Manual Journal</t>
        </is>
      </c>
      <c r="E1519" s="37" t="n">
        <v>46259</v>
      </c>
      <c r="F1519" s="6" t="n"/>
      <c r="G1519" s="39" t="n">
        <v>53.66</v>
      </c>
      <c r="H1519" s="39" t="n">
        <v>0</v>
      </c>
      <c r="I1519" s="6" t="inlineStr">
        <is>
          <t>26052701 - Aware | SYD 28.06 Equipment [INT]</t>
        </is>
      </c>
      <c r="J1519" s="6" t="n"/>
      <c r="K1519" s="6" t="inlineStr">
        <is>
          <t>#69669</t>
        </is>
      </c>
      <c r="L1519" s="6" t="inlineStr">
        <is>
          <t>Payroll 37004 Reclass (08/08/2026-21/08/2026) - Aware | SYD 28.06 Equipment [INT]</t>
        </is>
      </c>
      <c r="M1519" s="6" t="inlineStr">
        <is>
          <t>INTEGRATION</t>
        </is>
      </c>
    </row>
    <row r="1520">
      <c r="A1520" s="6" t="n">
        <v>55025</v>
      </c>
      <c r="B1520" s="6" t="n">
        <v>55025</v>
      </c>
      <c r="C1520" s="6" t="inlineStr">
        <is>
          <t>Direct Salaries - INTEGRATION</t>
        </is>
      </c>
      <c r="D1520" s="6" t="inlineStr">
        <is>
          <t>Manual Journal</t>
        </is>
      </c>
      <c r="E1520" s="37" t="n">
        <v>46259</v>
      </c>
      <c r="F1520" s="6" t="n"/>
      <c r="G1520" s="39" t="n">
        <v>32.19</v>
      </c>
      <c r="H1520" s="39" t="n">
        <v>0</v>
      </c>
      <c r="I1520" s="6" t="inlineStr">
        <is>
          <t>25111203 - CoS | Barco E3 Sale [INT]</t>
        </is>
      </c>
      <c r="J1520" s="6" t="n"/>
      <c r="K1520" s="6" t="inlineStr">
        <is>
          <t>#69669</t>
        </is>
      </c>
      <c r="L1520" s="6" t="inlineStr">
        <is>
          <t>Payroll 37004 Reclass (08/08/2026-21/08/2026) - CoS | Barco E3 Sale [INT]</t>
        </is>
      </c>
      <c r="M1520" s="6" t="inlineStr">
        <is>
          <t>INTEGRATION</t>
        </is>
      </c>
    </row>
    <row r="1521">
      <c r="A1521" s="6" t="n">
        <v>55025</v>
      </c>
      <c r="B1521" s="6" t="n">
        <v>55025</v>
      </c>
      <c r="C1521" s="6" t="inlineStr">
        <is>
          <t>Direct Salaries - INTEGRATION</t>
        </is>
      </c>
      <c r="D1521" s="6" t="inlineStr">
        <is>
          <t>Manual Journal</t>
        </is>
      </c>
      <c r="E1521" s="37" t="n">
        <v>46259</v>
      </c>
      <c r="F1521" s="6" t="n"/>
      <c r="G1521" s="39" t="n">
        <v>10.73</v>
      </c>
      <c r="H1521" s="39" t="n">
        <v>0</v>
      </c>
      <c r="I1521" s="6" t="inlineStr">
        <is>
          <t>26051301 - HP-BAE | Phone Mod [INT]</t>
        </is>
      </c>
      <c r="J1521" s="6" t="n"/>
      <c r="K1521" s="6" t="inlineStr">
        <is>
          <t>#69669</t>
        </is>
      </c>
      <c r="L1521" s="6" t="inlineStr">
        <is>
          <t>Payroll 37004 Reclass (08/08/2026-21/08/2026) - HP-BAE | Phone Mod [INT]</t>
        </is>
      </c>
      <c r="M1521" s="6" t="inlineStr">
        <is>
          <t>INTEGRATION</t>
        </is>
      </c>
    </row>
    <row r="1522">
      <c r="A1522" s="6" t="n">
        <v>55025</v>
      </c>
      <c r="B1522" s="6" t="n">
        <v>55025</v>
      </c>
      <c r="C1522" s="6" t="inlineStr">
        <is>
          <t>Direct Salaries - INTEGRATION</t>
        </is>
      </c>
      <c r="D1522" s="6" t="inlineStr">
        <is>
          <t>Manual Journal</t>
        </is>
      </c>
      <c r="E1522" s="37" t="n">
        <v>46259</v>
      </c>
      <c r="F1522" s="6" t="n"/>
      <c r="G1522" s="39" t="n">
        <v>107.31</v>
      </c>
      <c r="H1522" s="39" t="n">
        <v>0</v>
      </c>
      <c r="I1522" s="6" t="inlineStr">
        <is>
          <t>26052102 - HP-D3 | Austrac Phone Mods [INT]</t>
        </is>
      </c>
      <c r="J1522" s="6" t="n"/>
      <c r="K1522" s="6" t="inlineStr">
        <is>
          <t>#69669</t>
        </is>
      </c>
      <c r="L1522" s="6" t="inlineStr">
        <is>
          <t>Payroll 37004 Reclass (08/08/2026-21/08/2026) - HP-D3 | Austrac Phone Mods [INT]</t>
        </is>
      </c>
      <c r="M1522" s="6" t="inlineStr">
        <is>
          <t>INTEGRATION</t>
        </is>
      </c>
    </row>
    <row r="1523">
      <c r="A1523" s="6" t="n">
        <v>55025</v>
      </c>
      <c r="B1523" s="6" t="n">
        <v>55025</v>
      </c>
      <c r="C1523" s="6" t="inlineStr">
        <is>
          <t>Direct Salaries - INTEGRATION</t>
        </is>
      </c>
      <c r="D1523" s="6" t="inlineStr">
        <is>
          <t>Manual Journal</t>
        </is>
      </c>
      <c r="E1523" s="37" t="n">
        <v>46259</v>
      </c>
      <c r="F1523" s="6" t="n"/>
      <c r="G1523" s="39" t="n">
        <v>450.72</v>
      </c>
      <c r="H1523" s="39" t="n">
        <v>0</v>
      </c>
      <c r="I1523" s="6" t="inlineStr">
        <is>
          <t>2604704 - Aware Super Seminar Room Audio Upgrade [INT]</t>
        </is>
      </c>
      <c r="J1523" s="6" t="n"/>
      <c r="K1523" s="6" t="inlineStr">
        <is>
          <t>#69669</t>
        </is>
      </c>
      <c r="L1523" s="6" t="inlineStr">
        <is>
          <t>Payroll 37004 Reclass (08/08/2026-21/08/2026) - Aware Super Seminar Room Audio Upgrade [INT]</t>
        </is>
      </c>
      <c r="M1523" s="6" t="inlineStr">
        <is>
          <t>INTEGRATION</t>
        </is>
      </c>
    </row>
    <row r="1524">
      <c r="A1524" s="6" t="n">
        <v>55025</v>
      </c>
      <c r="B1524" s="6" t="n">
        <v>55025</v>
      </c>
      <c r="C1524" s="6" t="inlineStr">
        <is>
          <t>Direct Salaries - INTEGRATION</t>
        </is>
      </c>
      <c r="D1524" s="6" t="inlineStr">
        <is>
          <t>Manual Journal</t>
        </is>
      </c>
      <c r="E1524" s="37" t="n">
        <v>46265</v>
      </c>
      <c r="F1524" s="6" t="n"/>
      <c r="G1524" s="39" t="n">
        <v>98.12</v>
      </c>
      <c r="H1524" s="39" t="n">
        <v>0</v>
      </c>
      <c r="I1524" s="6" t="inlineStr">
        <is>
          <t>26062503 - Aware Super 24.16 UC Engine Replacement [INT]</t>
        </is>
      </c>
      <c r="J1524" s="6" t="n"/>
      <c r="K1524" s="6" t="inlineStr">
        <is>
          <t>#69665</t>
        </is>
      </c>
      <c r="L1524" s="6" t="inlineStr">
        <is>
          <t>Payroll Accruals Payable Aug 24-31 2026 - Aware Super 24.16 UC Engine Replacement [INT]</t>
        </is>
      </c>
      <c r="M1524" s="6" t="inlineStr">
        <is>
          <t>INTEGRATION</t>
        </is>
      </c>
    </row>
    <row r="1525">
      <c r="A1525" s="6" t="n">
        <v>55025</v>
      </c>
      <c r="B1525" s="6" t="n">
        <v>55025</v>
      </c>
      <c r="C1525" s="6" t="inlineStr">
        <is>
          <t>Direct Salaries - INTEGRATION</t>
        </is>
      </c>
      <c r="D1525" s="6" t="inlineStr">
        <is>
          <t>Manual Journal</t>
        </is>
      </c>
      <c r="E1525" s="37" t="n">
        <v>46265</v>
      </c>
      <c r="F1525" s="6" t="n"/>
      <c r="G1525" s="39" t="n">
        <v>111.91</v>
      </c>
      <c r="H1525" s="39" t="n">
        <v>0</v>
      </c>
      <c r="I1525" s="6" t="inlineStr">
        <is>
          <t>26043003 - PwC Screen Replacements SYD+MEL [INT]</t>
        </is>
      </c>
      <c r="J1525" s="6" t="n"/>
      <c r="K1525" s="6" t="inlineStr">
        <is>
          <t>#69665</t>
        </is>
      </c>
      <c r="L1525" s="6" t="inlineStr">
        <is>
          <t>Payroll Accruals Payable Aug 24-31 2026 - PwC Screen Replacements SYD+MEL [INT]</t>
        </is>
      </c>
      <c r="M1525" s="6" t="inlineStr">
        <is>
          <t>INTEGRATION</t>
        </is>
      </c>
    </row>
    <row r="1526">
      <c r="A1526" s="6" t="n">
        <v>55025</v>
      </c>
      <c r="B1526" s="6" t="n">
        <v>55025</v>
      </c>
      <c r="C1526" s="6" t="inlineStr">
        <is>
          <t>Direct Salaries - INTEGRATION</t>
        </is>
      </c>
      <c r="D1526" s="6" t="inlineStr">
        <is>
          <t>Manual Journal</t>
        </is>
      </c>
      <c r="E1526" s="37" t="n">
        <v>46265</v>
      </c>
      <c r="F1526" s="6" t="n"/>
      <c r="G1526" s="39" t="n">
        <v>174.77</v>
      </c>
      <c r="H1526" s="39" t="n">
        <v>0</v>
      </c>
      <c r="I1526" s="6" t="inlineStr">
        <is>
          <t>26071304 - YSG | Orange Room Upgrade [INT]</t>
        </is>
      </c>
      <c r="J1526" s="6" t="n"/>
      <c r="K1526" s="6" t="inlineStr">
        <is>
          <t>#69665</t>
        </is>
      </c>
      <c r="L1526" s="6" t="inlineStr">
        <is>
          <t>Payroll Accruals Payable Aug 24-31 2026 - YSG | Orange Room Upgrade [INT]</t>
        </is>
      </c>
      <c r="M1526" s="6" t="inlineStr">
        <is>
          <t>INTEGRATION</t>
        </is>
      </c>
    </row>
    <row r="1527">
      <c r="A1527" s="6" t="n">
        <v>55025</v>
      </c>
      <c r="B1527" s="6" t="n">
        <v>55025</v>
      </c>
      <c r="C1527" s="6" t="inlineStr">
        <is>
          <t>Direct Salaries - INTEGRATION</t>
        </is>
      </c>
      <c r="D1527" s="6" t="inlineStr">
        <is>
          <t>Manual Journal</t>
        </is>
      </c>
      <c r="E1527" s="37" t="n">
        <v>46265</v>
      </c>
      <c r="F1527" s="6" t="n"/>
      <c r="G1527" s="39" t="n">
        <v>64.39</v>
      </c>
      <c r="H1527" s="39" t="n">
        <v>0</v>
      </c>
      <c r="I1527" s="6" t="inlineStr">
        <is>
          <t>26062902 - Aware | SYD Occupancy Sensors [INT]</t>
        </is>
      </c>
      <c r="J1527" s="6" t="n"/>
      <c r="K1527" s="6" t="inlineStr">
        <is>
          <t>#69665</t>
        </is>
      </c>
      <c r="L1527" s="6" t="inlineStr">
        <is>
          <t>Payroll Accruals Payable Aug 24-31 2026 - Aware | SYD Occupancy Sensors [INT]</t>
        </is>
      </c>
      <c r="M1527" s="6" t="inlineStr">
        <is>
          <t>INTEGRATION</t>
        </is>
      </c>
    </row>
    <row r="1528">
      <c r="A1528" s="6" t="n">
        <v>55025</v>
      </c>
      <c r="B1528" s="6" t="n">
        <v>55025</v>
      </c>
      <c r="C1528" s="6" t="inlineStr">
        <is>
          <t>Direct Salaries - INTEGRATION</t>
        </is>
      </c>
      <c r="D1528" s="6" t="inlineStr">
        <is>
          <t>Manual Journal</t>
        </is>
      </c>
      <c r="E1528" s="37" t="n">
        <v>46265</v>
      </c>
      <c r="F1528" s="6" t="n"/>
      <c r="G1528" s="39" t="n">
        <v>59.79</v>
      </c>
      <c r="H1528" s="39" t="n">
        <v>0</v>
      </c>
      <c r="I1528" s="6" t="inlineStr">
        <is>
          <t>26062901 - Aware | SYD 28.06 Services [INT]</t>
        </is>
      </c>
      <c r="J1528" s="6" t="n"/>
      <c r="K1528" s="6" t="inlineStr">
        <is>
          <t>#69665</t>
        </is>
      </c>
      <c r="L1528" s="6" t="inlineStr">
        <is>
          <t>Payroll Accruals Payable Aug 24-31 2026 - Aware | SYD 28.06 Services [INT]</t>
        </is>
      </c>
      <c r="M1528" s="6" t="inlineStr">
        <is>
          <t>INTEGRATION</t>
        </is>
      </c>
    </row>
    <row r="1529">
      <c r="A1529" s="6" t="n">
        <v>55025</v>
      </c>
      <c r="B1529" s="6" t="n">
        <v>55025</v>
      </c>
      <c r="C1529" s="6" t="inlineStr">
        <is>
          <t>Direct Salaries - INTEGRATION</t>
        </is>
      </c>
      <c r="D1529" s="6" t="inlineStr">
        <is>
          <t>Manual Journal</t>
        </is>
      </c>
      <c r="E1529" s="37" t="n">
        <v>46265</v>
      </c>
      <c r="F1529" s="6" t="n"/>
      <c r="G1529" s="39" t="n">
        <v>78.08</v>
      </c>
      <c r="H1529" s="39" t="n">
        <v>0</v>
      </c>
      <c r="I1529" s="6" t="inlineStr">
        <is>
          <t>2605605 - DTTL Hobart AV Fitout [INT]</t>
        </is>
      </c>
      <c r="J1529" s="6" t="n"/>
      <c r="K1529" s="6" t="inlineStr">
        <is>
          <t>#69665</t>
        </is>
      </c>
      <c r="L1529" s="6" t="inlineStr">
        <is>
          <t>Payroll Accruals Payable Aug 24-31 2026 - DTTL Hobart AV Fitout [INT]</t>
        </is>
      </c>
      <c r="M1529" s="6" t="inlineStr">
        <is>
          <t>INTEGRATION</t>
        </is>
      </c>
    </row>
    <row r="1530">
      <c r="A1530" s="6" t="n">
        <v>55025</v>
      </c>
      <c r="B1530" s="6" t="n">
        <v>55025</v>
      </c>
      <c r="C1530" s="6" t="inlineStr">
        <is>
          <t>Direct Salaries - INTEGRATION</t>
        </is>
      </c>
      <c r="D1530" s="6" t="inlineStr">
        <is>
          <t>Manual Journal</t>
        </is>
      </c>
      <c r="E1530" s="37" t="n">
        <v>46265</v>
      </c>
      <c r="F1530" s="6" t="n"/>
      <c r="G1530" s="39" t="n">
        <v>23</v>
      </c>
      <c r="H1530" s="39" t="n">
        <v>0</v>
      </c>
      <c r="I1530" s="6" t="inlineStr">
        <is>
          <t>26052701 - Aware | SYD 28.06 Equipment [INT]</t>
        </is>
      </c>
      <c r="J1530" s="6" t="n"/>
      <c r="K1530" s="6" t="inlineStr">
        <is>
          <t>#69665</t>
        </is>
      </c>
      <c r="L1530" s="6" t="inlineStr">
        <is>
          <t>Payroll Accruals Payable Aug 24-31 2026 - Aware | SYD 28.06 Equipment [INT]</t>
        </is>
      </c>
      <c r="M1530" s="6" t="inlineStr">
        <is>
          <t>INTEGRATION</t>
        </is>
      </c>
    </row>
    <row r="1531">
      <c r="A1531" s="6" t="n">
        <v>55025</v>
      </c>
      <c r="B1531" s="6" t="n">
        <v>55025</v>
      </c>
      <c r="C1531" s="6" t="inlineStr">
        <is>
          <t>Direct Salaries - INTEGRATION</t>
        </is>
      </c>
      <c r="D1531" s="6" t="inlineStr">
        <is>
          <t>Manual Journal</t>
        </is>
      </c>
      <c r="E1531" s="37" t="n">
        <v>46265</v>
      </c>
      <c r="F1531" s="6" t="n"/>
      <c r="G1531" s="39" t="n">
        <v>13.8</v>
      </c>
      <c r="H1531" s="39" t="n">
        <v>0</v>
      </c>
      <c r="I1531" s="6" t="inlineStr">
        <is>
          <t>25111203 - CoS | Barco E3 Sale [INT]</t>
        </is>
      </c>
      <c r="J1531" s="6" t="n"/>
      <c r="K1531" s="6" t="inlineStr">
        <is>
          <t>#69665</t>
        </is>
      </c>
      <c r="L1531" s="6" t="inlineStr">
        <is>
          <t>Payroll Accruals Payable Aug 24-31 2026 - CoS | Barco E3 Sale [INT]</t>
        </is>
      </c>
      <c r="M1531" s="6" t="inlineStr">
        <is>
          <t>INTEGRATION</t>
        </is>
      </c>
    </row>
    <row r="1532">
      <c r="A1532" s="6" t="n">
        <v>55025</v>
      </c>
      <c r="B1532" s="6" t="n">
        <v>55025</v>
      </c>
      <c r="C1532" s="6" t="inlineStr">
        <is>
          <t>Direct Salaries - INTEGRATION</t>
        </is>
      </c>
      <c r="D1532" s="6" t="inlineStr">
        <is>
          <t>Manual Journal</t>
        </is>
      </c>
      <c r="E1532" s="37" t="n">
        <v>46265</v>
      </c>
      <c r="F1532" s="6" t="n"/>
      <c r="G1532" s="39" t="n">
        <v>4.6</v>
      </c>
      <c r="H1532" s="39" t="n">
        <v>0</v>
      </c>
      <c r="I1532" s="6" t="inlineStr">
        <is>
          <t>26051301 - HP-BAE | Phone Mod [INT]</t>
        </is>
      </c>
      <c r="J1532" s="6" t="n"/>
      <c r="K1532" s="6" t="inlineStr">
        <is>
          <t>#69665</t>
        </is>
      </c>
      <c r="L1532" s="6" t="inlineStr">
        <is>
          <t>Payroll Accruals Payable Aug 24-31 2026 - HP-BAE | Phone Mod [INT]</t>
        </is>
      </c>
      <c r="M1532" s="6" t="inlineStr">
        <is>
          <t>INTEGRATION</t>
        </is>
      </c>
    </row>
    <row r="1533">
      <c r="A1533" s="6" t="n">
        <v>55025</v>
      </c>
      <c r="B1533" s="6" t="n">
        <v>55025</v>
      </c>
      <c r="C1533" s="6" t="inlineStr">
        <is>
          <t>Direct Salaries - INTEGRATION</t>
        </is>
      </c>
      <c r="D1533" s="6" t="inlineStr">
        <is>
          <t>Manual Journal</t>
        </is>
      </c>
      <c r="E1533" s="37" t="n">
        <v>46265</v>
      </c>
      <c r="F1533" s="6" t="n"/>
      <c r="G1533" s="39" t="n">
        <v>45.99</v>
      </c>
      <c r="H1533" s="39" t="n">
        <v>0</v>
      </c>
      <c r="I1533" s="6" t="inlineStr">
        <is>
          <t>26052102 - HP-D3 | Austrac Phone Mods [INT]</t>
        </is>
      </c>
      <c r="J1533" s="6" t="n"/>
      <c r="K1533" s="6" t="inlineStr">
        <is>
          <t>#69665</t>
        </is>
      </c>
      <c r="L1533" s="6" t="inlineStr">
        <is>
          <t>Payroll Accruals Payable Aug 24-31 2026 - HP-D3 | Austrac Phone Mods [INT]</t>
        </is>
      </c>
      <c r="M1533" s="6" t="inlineStr">
        <is>
          <t>INTEGRATION</t>
        </is>
      </c>
    </row>
    <row r="1534">
      <c r="A1534" s="6" t="n">
        <v>55025</v>
      </c>
      <c r="B1534" s="6" t="n">
        <v>55025</v>
      </c>
      <c r="C1534" s="6" t="inlineStr">
        <is>
          <t>Direct Salaries - INTEGRATION</t>
        </is>
      </c>
      <c r="D1534" s="6" t="inlineStr">
        <is>
          <t>Manual Journal</t>
        </is>
      </c>
      <c r="E1534" s="37" t="n">
        <v>46265</v>
      </c>
      <c r="F1534" s="6" t="n"/>
      <c r="G1534" s="39" t="n">
        <v>193.17</v>
      </c>
      <c r="H1534" s="39" t="n">
        <v>0</v>
      </c>
      <c r="I1534" s="6" t="inlineStr">
        <is>
          <t>2604704 - Aware Super Seminar Room Audio Upgrade [INT]</t>
        </is>
      </c>
      <c r="J1534" s="6" t="n"/>
      <c r="K1534" s="6" t="inlineStr">
        <is>
          <t>#69665</t>
        </is>
      </c>
      <c r="L1534" s="6" t="inlineStr">
        <is>
          <t>Payroll Accruals Payable Aug 24-31 2026 - Aware Super Seminar Room Audio Upgrade [INT]</t>
        </is>
      </c>
      <c r="M1534" s="6" t="inlineStr">
        <is>
          <t>INTEGRATION</t>
        </is>
      </c>
    </row>
    <row r="1535">
      <c r="A1535" s="6" t="n">
        <v>55030</v>
      </c>
      <c r="B1535" s="6" t="n">
        <v>55030</v>
      </c>
      <c r="C1535" s="6" t="inlineStr">
        <is>
          <t>Direct Salaries - CONS</t>
        </is>
      </c>
      <c r="D1535" s="6" t="inlineStr">
        <is>
          <t>Manual Journal</t>
        </is>
      </c>
      <c r="E1535" s="37" t="n">
        <v>46204</v>
      </c>
      <c r="F1535" s="6" t="n"/>
      <c r="G1535" s="39" t="n">
        <v>0</v>
      </c>
      <c r="H1535" s="39" t="n">
        <v>22.44</v>
      </c>
      <c r="I1535" s="6" t="inlineStr">
        <is>
          <t>25102701 - DEWR - Studio Upgrade - Consulting, Design [CONS]</t>
        </is>
      </c>
      <c r="J1535" s="6" t="n"/>
      <c r="K1535" s="6" t="inlineStr">
        <is>
          <t>#67972</t>
        </is>
      </c>
      <c r="L1535" s="6" t="inlineStr">
        <is>
          <t>Reversal: Payroll Accruals Payable Jun 29-30 2026 - DEWR - Studio Upgrade - Consulting, Design [CONS]</t>
        </is>
      </c>
      <c r="M1535" s="6" t="inlineStr">
        <is>
          <t>CONSULTING</t>
        </is>
      </c>
    </row>
    <row r="1536">
      <c r="A1536" s="6" t="n">
        <v>55030</v>
      </c>
      <c r="B1536" s="6" t="n">
        <v>55030</v>
      </c>
      <c r="C1536" s="6" t="inlineStr">
        <is>
          <t>Direct Salaries - CONS</t>
        </is>
      </c>
      <c r="D1536" s="6" t="inlineStr">
        <is>
          <t>Manual Journal</t>
        </is>
      </c>
      <c r="E1536" s="37" t="n">
        <v>46204</v>
      </c>
      <c r="F1536" s="6" t="n"/>
      <c r="G1536" s="39" t="n">
        <v>0</v>
      </c>
      <c r="H1536" s="39" t="n">
        <v>42.93</v>
      </c>
      <c r="I1536" s="6" t="inlineStr">
        <is>
          <t>2602203 - YSG Studio Orange Room Upgrade [CONS]</t>
        </is>
      </c>
      <c r="J1536" s="6" t="n"/>
      <c r="K1536" s="6" t="inlineStr">
        <is>
          <t>#67972</t>
        </is>
      </c>
      <c r="L1536" s="6" t="inlineStr">
        <is>
          <t>Reversal: Payroll Accruals Payable Jun 29-30 2026 - YSG Studio Orange Room Upgrade [CONS]</t>
        </is>
      </c>
      <c r="M1536" s="6" t="inlineStr">
        <is>
          <t>CONSULTING</t>
        </is>
      </c>
    </row>
    <row r="1537">
      <c r="A1537" s="6" t="n">
        <v>55030</v>
      </c>
      <c r="B1537" s="6" t="n">
        <v>55030</v>
      </c>
      <c r="C1537" s="6" t="inlineStr">
        <is>
          <t>Direct Salaries - CONS</t>
        </is>
      </c>
      <c r="D1537" s="6" t="inlineStr">
        <is>
          <t>Manual Journal</t>
        </is>
      </c>
      <c r="E1537" s="37" t="n">
        <v>46216</v>
      </c>
      <c r="F1537" s="6" t="n"/>
      <c r="G1537" s="39" t="n">
        <v>525.84</v>
      </c>
      <c r="H1537" s="39" t="n">
        <v>0</v>
      </c>
      <c r="I1537" s="6" t="inlineStr">
        <is>
          <t>2602203 - YSG Studio Orange Room Upgrade [CONS]</t>
        </is>
      </c>
      <c r="J1537" s="6" t="n"/>
      <c r="K1537" s="6" t="inlineStr">
        <is>
          <t>#69527</t>
        </is>
      </c>
      <c r="L1537" s="6" t="inlineStr">
        <is>
          <t xml:space="preserve">Payroll 37001 Reclass (27/06/2026-10/07/2026) - YSG Studio Orange Room Upgrade [CONS]
</t>
        </is>
      </c>
      <c r="M1537" s="6" t="inlineStr">
        <is>
          <t>CONSULTING</t>
        </is>
      </c>
    </row>
    <row r="1538">
      <c r="A1538" s="6" t="n">
        <v>55030</v>
      </c>
      <c r="B1538" s="6" t="n">
        <v>55030</v>
      </c>
      <c r="C1538" s="6" t="inlineStr">
        <is>
          <t>Direct Salaries - CONS</t>
        </is>
      </c>
      <c r="D1538" s="6" t="inlineStr">
        <is>
          <t>Manual Journal</t>
        </is>
      </c>
      <c r="E1538" s="37" t="n">
        <v>46216</v>
      </c>
      <c r="F1538" s="6" t="n"/>
      <c r="G1538" s="39" t="n">
        <v>107.31</v>
      </c>
      <c r="H1538" s="39" t="n">
        <v>0</v>
      </c>
      <c r="I1538" s="6" t="inlineStr">
        <is>
          <t>2605806 - Aware Super AV Fitout @ 555 Collins Street MEL [INT]</t>
        </is>
      </c>
      <c r="J1538" s="6" t="n"/>
      <c r="K1538" s="6" t="inlineStr">
        <is>
          <t>#69527</t>
        </is>
      </c>
      <c r="L1538" s="6" t="inlineStr">
        <is>
          <t xml:space="preserve">Payroll 37001 Reclass (27/06/2026-10/07/2026) - AV Fitout @ 555 Collins Street MEL [CONS]
</t>
        </is>
      </c>
      <c r="M1538" s="6" t="inlineStr">
        <is>
          <t>CONSULTING</t>
        </is>
      </c>
    </row>
    <row r="1539">
      <c r="A1539" s="6" t="n">
        <v>55030</v>
      </c>
      <c r="B1539" s="6" t="n">
        <v>55030</v>
      </c>
      <c r="C1539" s="6" t="inlineStr">
        <is>
          <t>Direct Salaries - CONS</t>
        </is>
      </c>
      <c r="D1539" s="6" t="inlineStr">
        <is>
          <t>Manual Journal</t>
        </is>
      </c>
      <c r="E1539" s="37" t="n">
        <v>46230</v>
      </c>
      <c r="F1539" s="6" t="n"/>
      <c r="G1539" s="39" t="n">
        <v>77.95999999999999</v>
      </c>
      <c r="H1539" s="39" t="n">
        <v>0</v>
      </c>
      <c r="I1539" s="6" t="inlineStr">
        <is>
          <t>25102701 - DEWR - Studio Upgrade - Consulting, Design [CONS]</t>
        </is>
      </c>
      <c r="J1539" s="6" t="n"/>
      <c r="K1539" s="6" t="inlineStr">
        <is>
          <t>#68743</t>
        </is>
      </c>
      <c r="L1539" s="6" t="inlineStr">
        <is>
          <t>Payroll 37002 Reclass (11/07/2026-24/07/2026) - DEWR - Studio Upgrade - Consulting, Design [CONS]</t>
        </is>
      </c>
      <c r="M1539" s="6" t="inlineStr">
        <is>
          <t>CONSULTING</t>
        </is>
      </c>
    </row>
    <row r="1540">
      <c r="A1540" s="6" t="n">
        <v>55030</v>
      </c>
      <c r="B1540" s="6" t="n">
        <v>55030</v>
      </c>
      <c r="C1540" s="6" t="inlineStr">
        <is>
          <t>Direct Salaries - CONS</t>
        </is>
      </c>
      <c r="D1540" s="6" t="inlineStr">
        <is>
          <t>Manual Journal</t>
        </is>
      </c>
      <c r="E1540" s="37" t="n">
        <v>46230</v>
      </c>
      <c r="F1540" s="6" t="n"/>
      <c r="G1540" s="39" t="n">
        <v>82.27</v>
      </c>
      <c r="H1540" s="39" t="n">
        <v>0</v>
      </c>
      <c r="I1540" s="6" t="inlineStr">
        <is>
          <t>2602203 - YSG Studio Orange Room Upgrade [CONS]</t>
        </is>
      </c>
      <c r="J1540" s="6" t="n"/>
      <c r="K1540" s="6" t="inlineStr">
        <is>
          <t>#68743</t>
        </is>
      </c>
      <c r="L1540" s="6" t="inlineStr">
        <is>
          <t>Payroll 37002 Reclass (11/07/2026-24/07/2026) - YSG Studio Orange Room Upgrade [CONS]</t>
        </is>
      </c>
      <c r="M1540" s="6" t="inlineStr">
        <is>
          <t>CONSULTING</t>
        </is>
      </c>
    </row>
    <row r="1541">
      <c r="A1541" s="6" t="n">
        <v>55030</v>
      </c>
      <c r="B1541" s="6" t="n">
        <v>55030</v>
      </c>
      <c r="C1541" s="6" t="inlineStr">
        <is>
          <t>Direct Salaries - CONS</t>
        </is>
      </c>
      <c r="D1541" s="6" t="inlineStr">
        <is>
          <t>Manual Journal</t>
        </is>
      </c>
      <c r="E1541" s="37" t="n">
        <v>46230</v>
      </c>
      <c r="F1541" s="6" t="n"/>
      <c r="G1541" s="39" t="n">
        <v>1282.33</v>
      </c>
      <c r="H1541" s="39" t="n">
        <v>0</v>
      </c>
      <c r="I1541" s="6" t="inlineStr">
        <is>
          <t>2605806 - Aware Super AV Fitout @ 555 Collins Street MEL [INT]</t>
        </is>
      </c>
      <c r="J1541" s="6" t="n"/>
      <c r="K1541" s="6" t="inlineStr">
        <is>
          <t>#68743</t>
        </is>
      </c>
      <c r="L1541" s="6" t="inlineStr">
        <is>
          <t>Payroll 37002 Reclass (11/07/2026-24/07/2026) - AV Fitout @ 555 Collins Street MEL [CONS]</t>
        </is>
      </c>
      <c r="M1541" s="6" t="inlineStr">
        <is>
          <t>CONSULTING</t>
        </is>
      </c>
    </row>
    <row r="1542">
      <c r="A1542" s="6" t="n">
        <v>55030</v>
      </c>
      <c r="B1542" s="6" t="n">
        <v>55030</v>
      </c>
      <c r="C1542" s="6" t="inlineStr">
        <is>
          <t>Direct Salaries - CONS</t>
        </is>
      </c>
      <c r="D1542" s="6" t="inlineStr">
        <is>
          <t>Manual Journal</t>
        </is>
      </c>
      <c r="E1542" s="37" t="n">
        <v>46230</v>
      </c>
      <c r="F1542" s="6" t="n"/>
      <c r="G1542" s="39" t="n">
        <v>3.58</v>
      </c>
      <c r="H1542" s="39" t="n">
        <v>0</v>
      </c>
      <c r="I1542" s="6" t="inlineStr">
        <is>
          <t>2685 - APA Proxyclick BNE &amp; DRW [INT]</t>
        </is>
      </c>
      <c r="J1542" s="6" t="n"/>
      <c r="K1542" s="6" t="inlineStr">
        <is>
          <t>#68743</t>
        </is>
      </c>
      <c r="L1542" s="6" t="inlineStr">
        <is>
          <t>Payroll 37002 Reclass (11/07/2026-24/07/2026) - APA Prxyclck VMS BNE&amp;DAR[CONS]</t>
        </is>
      </c>
      <c r="M1542" s="6" t="inlineStr">
        <is>
          <t>CONSULTING</t>
        </is>
      </c>
    </row>
    <row r="1543">
      <c r="A1543" s="6" t="n">
        <v>55030</v>
      </c>
      <c r="B1543" s="6" t="n">
        <v>55030</v>
      </c>
      <c r="C1543" s="6" t="inlineStr">
        <is>
          <t>Direct Salaries - CONS</t>
        </is>
      </c>
      <c r="D1543" s="6" t="inlineStr">
        <is>
          <t>Manual Journal</t>
        </is>
      </c>
      <c r="E1543" s="37" t="n">
        <v>46230</v>
      </c>
      <c r="F1543" s="6" t="n"/>
      <c r="G1543" s="39" t="n">
        <v>485.52</v>
      </c>
      <c r="H1543" s="39" t="n">
        <v>0</v>
      </c>
      <c r="I1543" s="6" t="inlineStr">
        <is>
          <t>2605605 - DTTL Hobart AV Fitout [INT]</t>
        </is>
      </c>
      <c r="J1543" s="6" t="n"/>
      <c r="K1543" s="6" t="inlineStr">
        <is>
          <t>#68743</t>
        </is>
      </c>
      <c r="L1543" s="6" t="inlineStr">
        <is>
          <t>Payroll 37002 Reclass (11/07/2026-24/07/2026) - DTTL Hobart AV Fitout [CONS]</t>
        </is>
      </c>
      <c r="M1543" s="6" t="inlineStr">
        <is>
          <t>CONSULTING</t>
        </is>
      </c>
    </row>
    <row r="1544">
      <c r="A1544" s="6" t="n">
        <v>55030</v>
      </c>
      <c r="B1544" s="6" t="n">
        <v>55030</v>
      </c>
      <c r="C1544" s="6" t="inlineStr">
        <is>
          <t>Direct Salaries - CONS</t>
        </is>
      </c>
      <c r="D1544" s="6" t="inlineStr">
        <is>
          <t>Manual Journal</t>
        </is>
      </c>
      <c r="E1544" s="37" t="n">
        <v>46234</v>
      </c>
      <c r="F1544" s="6" t="n"/>
      <c r="G1544" s="39" t="n">
        <v>457.98</v>
      </c>
      <c r="H1544" s="39" t="n">
        <v>0</v>
      </c>
      <c r="I1544" s="6" t="inlineStr">
        <is>
          <t>2605806 - Aware Super AV Fitout @ 555 Collins Street MEL [INT]</t>
        </is>
      </c>
      <c r="J1544" s="6" t="n"/>
      <c r="K1544" s="6" t="inlineStr">
        <is>
          <t>#68748</t>
        </is>
      </c>
      <c r="L1544" s="6" t="inlineStr">
        <is>
          <t>Payroll Accruals Payable Jul 27-31 2026 - AV Fitout @ 555 Collins Street MEL [CONS]</t>
        </is>
      </c>
      <c r="M1544" s="6" t="inlineStr">
        <is>
          <t>CONSULTING</t>
        </is>
      </c>
    </row>
    <row r="1545">
      <c r="A1545" s="6" t="n">
        <v>55030</v>
      </c>
      <c r="B1545" s="6" t="n">
        <v>55030</v>
      </c>
      <c r="C1545" s="6" t="inlineStr">
        <is>
          <t>Direct Salaries - CONS</t>
        </is>
      </c>
      <c r="D1545" s="6" t="inlineStr">
        <is>
          <t>Manual Journal</t>
        </is>
      </c>
      <c r="E1545" s="37" t="n">
        <v>46234</v>
      </c>
      <c r="F1545" s="6" t="n"/>
      <c r="G1545" s="39" t="n">
        <v>29.38</v>
      </c>
      <c r="H1545" s="39" t="n">
        <v>0</v>
      </c>
      <c r="I1545" s="6" t="inlineStr">
        <is>
          <t>2602203 - YSG Studio Orange Room Upgrade [CONS]</t>
        </is>
      </c>
      <c r="J1545" s="6" t="n"/>
      <c r="K1545" s="6" t="inlineStr">
        <is>
          <t>#68748</t>
        </is>
      </c>
      <c r="L1545" s="6" t="inlineStr">
        <is>
          <t>Payroll Accruals Payable Jul 27-31 2026 - YSG Studio Orange Room Upgrade [CONS]</t>
        </is>
      </c>
      <c r="M1545" s="6" t="inlineStr">
        <is>
          <t>CONSULTING</t>
        </is>
      </c>
    </row>
    <row r="1546">
      <c r="A1546" s="6" t="n">
        <v>55030</v>
      </c>
      <c r="B1546" s="6" t="n">
        <v>55030</v>
      </c>
      <c r="C1546" s="6" t="inlineStr">
        <is>
          <t>Direct Salaries - CONS</t>
        </is>
      </c>
      <c r="D1546" s="6" t="inlineStr">
        <is>
          <t>Manual Journal</t>
        </is>
      </c>
      <c r="E1546" s="37" t="n">
        <v>46234</v>
      </c>
      <c r="F1546" s="6" t="n"/>
      <c r="G1546" s="39" t="n">
        <v>1.28</v>
      </c>
      <c r="H1546" s="39" t="n">
        <v>0</v>
      </c>
      <c r="I1546" s="6" t="inlineStr">
        <is>
          <t>2685 - APA Proxyclick BNE &amp; DRW [INT]</t>
        </is>
      </c>
      <c r="J1546" s="6" t="n"/>
      <c r="K1546" s="6" t="inlineStr">
        <is>
          <t>#68748</t>
        </is>
      </c>
      <c r="L1546" s="6" t="inlineStr">
        <is>
          <t>Payroll Accruals Payable Jul 27-31 2026 - APA Prxyclck VMS BNE&amp;DAR[CONS]</t>
        </is>
      </c>
      <c r="M1546" s="6" t="inlineStr">
        <is>
          <t>CONSULTING</t>
        </is>
      </c>
    </row>
    <row r="1547">
      <c r="A1547" s="6" t="n">
        <v>55030</v>
      </c>
      <c r="B1547" s="6" t="n">
        <v>55030</v>
      </c>
      <c r="C1547" s="6" t="inlineStr">
        <is>
          <t>Direct Salaries - CONS</t>
        </is>
      </c>
      <c r="D1547" s="6" t="inlineStr">
        <is>
          <t>Manual Journal</t>
        </is>
      </c>
      <c r="E1547" s="37" t="n">
        <v>46234</v>
      </c>
      <c r="F1547" s="6" t="n"/>
      <c r="G1547" s="39" t="n">
        <v>173.4</v>
      </c>
      <c r="H1547" s="39" t="n">
        <v>0</v>
      </c>
      <c r="I1547" s="6" t="inlineStr">
        <is>
          <t>2605605 - DTTL Hobart AV Fitout [INT]</t>
        </is>
      </c>
      <c r="J1547" s="6" t="n"/>
      <c r="K1547" s="6" t="inlineStr">
        <is>
          <t>#68748</t>
        </is>
      </c>
      <c r="L1547" s="6" t="inlineStr">
        <is>
          <t>Payroll Accruals Payable Jul 27-31 2026 - DTTL Hobart AV Fitout [CONS]</t>
        </is>
      </c>
      <c r="M1547" s="6" t="inlineStr">
        <is>
          <t>CONSULTING</t>
        </is>
      </c>
    </row>
    <row r="1548">
      <c r="A1548" s="6" t="n">
        <v>55030</v>
      </c>
      <c r="B1548" s="6" t="n">
        <v>55030</v>
      </c>
      <c r="C1548" s="6" t="inlineStr">
        <is>
          <t>Direct Salaries - CONS</t>
        </is>
      </c>
      <c r="D1548" s="6" t="inlineStr">
        <is>
          <t>Manual Journal</t>
        </is>
      </c>
      <c r="E1548" s="37" t="n">
        <v>46234</v>
      </c>
      <c r="F1548" s="6" t="n"/>
      <c r="G1548" s="39" t="n">
        <v>27.84</v>
      </c>
      <c r="H1548" s="39" t="n">
        <v>0</v>
      </c>
      <c r="I1548" s="6" t="inlineStr">
        <is>
          <t>25102701 - DEWR - Studio Upgrade - Consulting, Design [CONS]</t>
        </is>
      </c>
      <c r="J1548" s="6" t="n"/>
      <c r="K1548" s="6" t="inlineStr">
        <is>
          <t>#68748</t>
        </is>
      </c>
      <c r="L1548" s="6" t="inlineStr">
        <is>
          <t>Payroll Accruals Payable Jul 27-31 2026 - DEWR - Studio Upgrade - Consulting, Design [CONS]</t>
        </is>
      </c>
      <c r="M1548" s="6" t="inlineStr">
        <is>
          <t>CONSULTING</t>
        </is>
      </c>
    </row>
    <row r="1549">
      <c r="A1549" s="6" t="n">
        <v>55030</v>
      </c>
      <c r="B1549" s="6" t="n">
        <v>55030</v>
      </c>
      <c r="C1549" s="6" t="inlineStr">
        <is>
          <t>Direct Salaries - CONS</t>
        </is>
      </c>
      <c r="D1549" s="6" t="inlineStr">
        <is>
          <t>Manual Journal</t>
        </is>
      </c>
      <c r="E1549" s="37" t="n">
        <v>46235</v>
      </c>
      <c r="F1549" s="6" t="n"/>
      <c r="G1549" s="39" t="n">
        <v>0</v>
      </c>
      <c r="H1549" s="39" t="n">
        <v>457.98</v>
      </c>
      <c r="I1549" s="6" t="inlineStr">
        <is>
          <t>2605806 - Aware Super AV Fitout @ 555 Collins Street MEL [INT]</t>
        </is>
      </c>
      <c r="J1549" s="6" t="n"/>
      <c r="K1549" s="6" t="inlineStr">
        <is>
          <t>#68747</t>
        </is>
      </c>
      <c r="L1549" s="6" t="inlineStr">
        <is>
          <t>Reversal: Payroll Accruals Payable Jul 27-31 2026 - AV Fitout @ 555 Collins Street MEL [CONS]</t>
        </is>
      </c>
      <c r="M1549" s="6" t="inlineStr">
        <is>
          <t>CONSULTING</t>
        </is>
      </c>
    </row>
    <row r="1550">
      <c r="A1550" s="6" t="n">
        <v>55030</v>
      </c>
      <c r="B1550" s="6" t="n">
        <v>55030</v>
      </c>
      <c r="C1550" s="6" t="inlineStr">
        <is>
          <t>Direct Salaries - CONS</t>
        </is>
      </c>
      <c r="D1550" s="6" t="inlineStr">
        <is>
          <t>Manual Journal</t>
        </is>
      </c>
      <c r="E1550" s="37" t="n">
        <v>46235</v>
      </c>
      <c r="F1550" s="6" t="n"/>
      <c r="G1550" s="39" t="n">
        <v>0</v>
      </c>
      <c r="H1550" s="39" t="n">
        <v>29.38</v>
      </c>
      <c r="I1550" s="6" t="inlineStr">
        <is>
          <t>2602203 - YSG Studio Orange Room Upgrade [CONS]</t>
        </is>
      </c>
      <c r="J1550" s="6" t="n"/>
      <c r="K1550" s="6" t="inlineStr">
        <is>
          <t>#68747</t>
        </is>
      </c>
      <c r="L1550" s="6" t="inlineStr">
        <is>
          <t>Reversal: Payroll Accruals Payable Jul 27-31 2026 - YSG Studio Orange Room Upgrade [CONS]</t>
        </is>
      </c>
      <c r="M1550" s="6" t="inlineStr">
        <is>
          <t>CONSULTING</t>
        </is>
      </c>
    </row>
    <row r="1551">
      <c r="A1551" s="6" t="n">
        <v>55030</v>
      </c>
      <c r="B1551" s="6" t="n">
        <v>55030</v>
      </c>
      <c r="C1551" s="6" t="inlineStr">
        <is>
          <t>Direct Salaries - CONS</t>
        </is>
      </c>
      <c r="D1551" s="6" t="inlineStr">
        <is>
          <t>Manual Journal</t>
        </is>
      </c>
      <c r="E1551" s="37" t="n">
        <v>46235</v>
      </c>
      <c r="F1551" s="6" t="n"/>
      <c r="G1551" s="39" t="n">
        <v>0</v>
      </c>
      <c r="H1551" s="39" t="n">
        <v>1.28</v>
      </c>
      <c r="I1551" s="6" t="inlineStr">
        <is>
          <t>2685 - APA Proxyclick BNE &amp; DRW [INT]</t>
        </is>
      </c>
      <c r="J1551" s="6" t="n"/>
      <c r="K1551" s="6" t="inlineStr">
        <is>
          <t>#68747</t>
        </is>
      </c>
      <c r="L1551" s="6" t="inlineStr">
        <is>
          <t>Reversal: Payroll Accruals Payable Jul 27-31 2026 - APA Prxyclck VMS BNE&amp;DAR[CONS]</t>
        </is>
      </c>
      <c r="M1551" s="6" t="inlineStr">
        <is>
          <t>CONSULTING</t>
        </is>
      </c>
    </row>
    <row r="1552">
      <c r="A1552" s="6" t="n">
        <v>55030</v>
      </c>
      <c r="B1552" s="6" t="n">
        <v>55030</v>
      </c>
      <c r="C1552" s="6" t="inlineStr">
        <is>
          <t>Direct Salaries - CONS</t>
        </is>
      </c>
      <c r="D1552" s="6" t="inlineStr">
        <is>
          <t>Manual Journal</t>
        </is>
      </c>
      <c r="E1552" s="37" t="n">
        <v>46235</v>
      </c>
      <c r="F1552" s="6" t="n"/>
      <c r="G1552" s="39" t="n">
        <v>0</v>
      </c>
      <c r="H1552" s="39" t="n">
        <v>173.4</v>
      </c>
      <c r="I1552" s="6" t="inlineStr">
        <is>
          <t>2605605 - DTTL Hobart AV Fitout [INT]</t>
        </is>
      </c>
      <c r="J1552" s="6" t="n"/>
      <c r="K1552" s="6" t="inlineStr">
        <is>
          <t>#68747</t>
        </is>
      </c>
      <c r="L1552" s="6" t="inlineStr">
        <is>
          <t>Reversal: Payroll Accruals Payable Jul 27-31 2026 - DTTL Hobart AV Fitout [CONS]</t>
        </is>
      </c>
      <c r="M1552" s="6" t="inlineStr">
        <is>
          <t>CONSULTING</t>
        </is>
      </c>
    </row>
    <row r="1553">
      <c r="A1553" s="6" t="n">
        <v>55030</v>
      </c>
      <c r="B1553" s="6" t="n">
        <v>55030</v>
      </c>
      <c r="C1553" s="6" t="inlineStr">
        <is>
          <t>Direct Salaries - CONS</t>
        </is>
      </c>
      <c r="D1553" s="6" t="inlineStr">
        <is>
          <t>Manual Journal</t>
        </is>
      </c>
      <c r="E1553" s="37" t="n">
        <v>46235</v>
      </c>
      <c r="F1553" s="6" t="n"/>
      <c r="G1553" s="39" t="n">
        <v>0</v>
      </c>
      <c r="H1553" s="39" t="n">
        <v>27.84</v>
      </c>
      <c r="I1553" s="6" t="inlineStr">
        <is>
          <t>25102701 - DEWR - Studio Upgrade - Consulting, Design [CONS]</t>
        </is>
      </c>
      <c r="J1553" s="6" t="n"/>
      <c r="K1553" s="6" t="inlineStr">
        <is>
          <t>#68747</t>
        </is>
      </c>
      <c r="L1553" s="6" t="inlineStr">
        <is>
          <t>Reversal: Payroll Accruals Payable Jul 27-31 2026 - DEWR - Studio Upgrade - Consulting, Design [CONS]</t>
        </is>
      </c>
      <c r="M1553" s="6" t="inlineStr">
        <is>
          <t>CONSULTING</t>
        </is>
      </c>
    </row>
    <row r="1554">
      <c r="A1554" s="6" t="n">
        <v>55030</v>
      </c>
      <c r="B1554" s="6" t="n">
        <v>55030</v>
      </c>
      <c r="C1554" s="6" t="inlineStr">
        <is>
          <t>Direct Salaries - CONS</t>
        </is>
      </c>
      <c r="D1554" s="6" t="inlineStr">
        <is>
          <t>Manual Journal</t>
        </is>
      </c>
      <c r="E1554" s="37" t="n">
        <v>46245</v>
      </c>
      <c r="F1554" s="6" t="n"/>
      <c r="G1554" s="39" t="n">
        <v>432.92</v>
      </c>
      <c r="H1554" s="39" t="n">
        <v>0</v>
      </c>
      <c r="I1554" s="6" t="inlineStr">
        <is>
          <t>2479 - CONSULTING - Quotes [CONS]</t>
        </is>
      </c>
      <c r="J1554" s="6" t="n"/>
      <c r="K1554" s="6" t="inlineStr">
        <is>
          <t>#69396</t>
        </is>
      </c>
      <c r="L1554" s="6" t="inlineStr">
        <is>
          <t>Payroll 37003 Reclass (25/07/2026-07/08/2026) - CONSULTING - Quotes [CONS]</t>
        </is>
      </c>
      <c r="M1554" s="6" t="inlineStr">
        <is>
          <t>CONSULTING</t>
        </is>
      </c>
    </row>
    <row r="1555">
      <c r="A1555" s="6" t="n">
        <v>55030</v>
      </c>
      <c r="B1555" s="6" t="n">
        <v>55030</v>
      </c>
      <c r="C1555" s="6" t="inlineStr">
        <is>
          <t>Direct Salaries - CONS</t>
        </is>
      </c>
      <c r="D1555" s="6" t="inlineStr">
        <is>
          <t>Manual Journal</t>
        </is>
      </c>
      <c r="E1555" s="37" t="n">
        <v>46245</v>
      </c>
      <c r="F1555" s="6" t="n"/>
      <c r="G1555" s="39" t="n">
        <v>109.14</v>
      </c>
      <c r="H1555" s="39" t="n">
        <v>0</v>
      </c>
      <c r="I1555" s="6" t="inlineStr">
        <is>
          <t>2605605 - DTTL Hobart AV Fitout [INT]</t>
        </is>
      </c>
      <c r="J1555" s="6" t="n"/>
      <c r="K1555" s="6" t="inlineStr">
        <is>
          <t>#69396</t>
        </is>
      </c>
      <c r="L1555" s="6" t="inlineStr">
        <is>
          <t>Payroll 37003 Reclass (25/07/2026-07/08/2026) - DTTL Hobart AV Fitout [CONS]</t>
        </is>
      </c>
      <c r="M1555" s="6" t="inlineStr">
        <is>
          <t>CONSULTING</t>
        </is>
      </c>
    </row>
    <row r="1556">
      <c r="A1556" s="6" t="n">
        <v>55030</v>
      </c>
      <c r="B1556" s="6" t="n">
        <v>55030</v>
      </c>
      <c r="C1556" s="6" t="inlineStr">
        <is>
          <t>Direct Salaries - CONS</t>
        </is>
      </c>
      <c r="D1556" s="6" t="inlineStr">
        <is>
          <t>Manual Journal</t>
        </is>
      </c>
      <c r="E1556" s="37" t="n">
        <v>46259</v>
      </c>
      <c r="F1556" s="6" t="n"/>
      <c r="G1556" s="39" t="n">
        <v>1448.49</v>
      </c>
      <c r="H1556" s="39" t="n">
        <v>0</v>
      </c>
      <c r="I1556" s="6" t="inlineStr">
        <is>
          <t>2479 - CONSULTING - Quotes [CONS]</t>
        </is>
      </c>
      <c r="J1556" s="6" t="n"/>
      <c r="K1556" s="6" t="inlineStr">
        <is>
          <t>#69669</t>
        </is>
      </c>
      <c r="L1556" s="6" t="inlineStr">
        <is>
          <t>Payroll 37004 Reclass (08/08/2026-21/08/2026) - CONSULTING - Quotes [CONS]</t>
        </is>
      </c>
      <c r="M1556" s="6" t="inlineStr">
        <is>
          <t>CONSULTING</t>
        </is>
      </c>
    </row>
    <row r="1557">
      <c r="A1557" s="6" t="n">
        <v>55030</v>
      </c>
      <c r="B1557" s="6" t="n">
        <v>55030</v>
      </c>
      <c r="C1557" s="6" t="inlineStr">
        <is>
          <t>Direct Salaries - CONS</t>
        </is>
      </c>
      <c r="D1557" s="6" t="inlineStr">
        <is>
          <t>Manual Journal</t>
        </is>
      </c>
      <c r="E1557" s="37" t="n">
        <v>46265</v>
      </c>
      <c r="F1557" s="6" t="n"/>
      <c r="G1557" s="39" t="n">
        <v>620.78</v>
      </c>
      <c r="H1557" s="39" t="n">
        <v>0</v>
      </c>
      <c r="I1557" s="6" t="inlineStr">
        <is>
          <t>2479 - CONSULTING - Quotes [CONS]</t>
        </is>
      </c>
      <c r="J1557" s="6" t="n"/>
      <c r="K1557" s="6" t="inlineStr">
        <is>
          <t>#69665</t>
        </is>
      </c>
      <c r="L1557" s="6" t="inlineStr">
        <is>
          <t>Payroll Accruals Payable Aug 24-31 2026 - CONSULTING - Quotes [CONS]</t>
        </is>
      </c>
      <c r="M1557" s="6" t="inlineStr">
        <is>
          <t>CONSULTING</t>
        </is>
      </c>
    </row>
    <row r="1558">
      <c r="A1558" s="6" t="n">
        <v>55510</v>
      </c>
      <c r="B1558" s="6" t="n">
        <v>55510</v>
      </c>
      <c r="C1558" s="6" t="inlineStr">
        <is>
          <t>Direct Wages - ONS</t>
        </is>
      </c>
      <c r="D1558" s="6" t="inlineStr">
        <is>
          <t>Manual Journal</t>
        </is>
      </c>
      <c r="E1558" s="37" t="n">
        <v>46204</v>
      </c>
      <c r="F1558" s="6" t="n"/>
      <c r="G1558" s="39" t="n">
        <v>0</v>
      </c>
      <c r="H1558" s="39" t="n">
        <v>40.17</v>
      </c>
      <c r="I1558" s="6" t="inlineStr">
        <is>
          <t>1400 - DTTL Mel Tech FT 2 [ONS]</t>
        </is>
      </c>
      <c r="J1558" s="6" t="n"/>
      <c r="K1558" s="6" t="inlineStr">
        <is>
          <t>#67972</t>
        </is>
      </c>
      <c r="L1558" s="6" t="inlineStr">
        <is>
          <t>Reversal: Payroll Accruals Payable Jun 29-30 2026 - DTTL Mel Tech FT 2 [ONS]</t>
        </is>
      </c>
      <c r="M1558" s="6" t="inlineStr">
        <is>
          <t>ONSITE</t>
        </is>
      </c>
    </row>
    <row r="1559">
      <c r="A1559" s="6" t="n">
        <v>55510</v>
      </c>
      <c r="B1559" s="6" t="n">
        <v>55510</v>
      </c>
      <c r="C1559" s="6" t="inlineStr">
        <is>
          <t>Direct Wages - ONS</t>
        </is>
      </c>
      <c r="D1559" s="6" t="inlineStr">
        <is>
          <t>Manual Journal</t>
        </is>
      </c>
      <c r="E1559" s="37" t="n">
        <v>46204</v>
      </c>
      <c r="F1559" s="6" t="n"/>
      <c r="G1559" s="39" t="n">
        <v>0</v>
      </c>
      <c r="H1559" s="39" t="n">
        <v>133.91</v>
      </c>
      <c r="I1559" s="6" t="inlineStr">
        <is>
          <t>587 - CBA Tech TN [ONS]</t>
        </is>
      </c>
      <c r="J1559" s="6" t="n"/>
      <c r="K1559" s="6" t="inlineStr">
        <is>
          <t>#67972</t>
        </is>
      </c>
      <c r="L1559" s="6" t="inlineStr">
        <is>
          <t>Reversal: Payroll Accruals Payable Jun 29-30 2026 - CBA Tech TN [ONS]</t>
        </is>
      </c>
      <c r="M1559" s="6" t="inlineStr">
        <is>
          <t>ONSITE</t>
        </is>
      </c>
    </row>
    <row r="1560">
      <c r="A1560" s="6" t="n">
        <v>55510</v>
      </c>
      <c r="B1560" s="6" t="n">
        <v>55510</v>
      </c>
      <c r="C1560" s="6" t="inlineStr">
        <is>
          <t>Direct Wages - ONS</t>
        </is>
      </c>
      <c r="D1560" s="6" t="inlineStr">
        <is>
          <t>Manual Journal</t>
        </is>
      </c>
      <c r="E1560" s="37" t="n">
        <v>46204</v>
      </c>
      <c r="F1560" s="6" t="n"/>
      <c r="G1560" s="39" t="n">
        <v>0</v>
      </c>
      <c r="H1560" s="39" t="n">
        <v>85.70999999999999</v>
      </c>
      <c r="I1560" s="6" t="inlineStr">
        <is>
          <t>2402 - DTTL SYD FT Tech 1 [ONS]</t>
        </is>
      </c>
      <c r="J1560" s="6" t="n"/>
      <c r="K1560" s="6" t="inlineStr">
        <is>
          <t>#67972</t>
        </is>
      </c>
      <c r="L1560" s="6" t="inlineStr">
        <is>
          <t>Reversal: Payroll Accruals Payable Jun 29-30 2026 - DTTL SYD FT Tech 1 [ONS]</t>
        </is>
      </c>
      <c r="M1560" s="6" t="inlineStr">
        <is>
          <t>ONSITE</t>
        </is>
      </c>
    </row>
    <row r="1561">
      <c r="A1561" s="6" t="n">
        <v>55510</v>
      </c>
      <c r="B1561" s="6" t="n">
        <v>55510</v>
      </c>
      <c r="C1561" s="6" t="inlineStr">
        <is>
          <t>Direct Wages - ONS</t>
        </is>
      </c>
      <c r="D1561" s="6" t="inlineStr">
        <is>
          <t>Manual Journal</t>
        </is>
      </c>
      <c r="E1561" s="37" t="n">
        <v>46204</v>
      </c>
      <c r="F1561" s="6" t="n"/>
      <c r="G1561" s="39" t="n">
        <v>0</v>
      </c>
      <c r="H1561" s="39" t="n">
        <v>48.36</v>
      </c>
      <c r="I1561" s="6" t="inlineStr">
        <is>
          <t>1530 - DTTL BNE Onsite [ONS]</t>
        </is>
      </c>
      <c r="J1561" s="6" t="n"/>
      <c r="K1561" s="6" t="inlineStr">
        <is>
          <t>#67972</t>
        </is>
      </c>
      <c r="L1561" s="6" t="inlineStr">
        <is>
          <t>Reversal: Payroll Accruals Payable Jun 29-30 2026 - DTTL BNE Onsite [ONS]</t>
        </is>
      </c>
      <c r="M1561" s="6" t="inlineStr">
        <is>
          <t>ONSITE</t>
        </is>
      </c>
    </row>
    <row r="1562">
      <c r="A1562" s="6" t="n">
        <v>55510</v>
      </c>
      <c r="B1562" s="6" t="n">
        <v>55510</v>
      </c>
      <c r="C1562" s="6" t="inlineStr">
        <is>
          <t>Direct Wages - ONS</t>
        </is>
      </c>
      <c r="D1562" s="6" t="inlineStr">
        <is>
          <t>Manual Journal</t>
        </is>
      </c>
      <c r="E1562" s="37" t="n">
        <v>46204</v>
      </c>
      <c r="F1562" s="6" t="n"/>
      <c r="G1562" s="39" t="n">
        <v>0</v>
      </c>
      <c r="H1562" s="39" t="n">
        <v>106.79</v>
      </c>
      <c r="I1562" s="6" t="inlineStr">
        <is>
          <t>1668 - CBA Dedicated Tech [ONS]</t>
        </is>
      </c>
      <c r="J1562" s="6" t="n"/>
      <c r="K1562" s="6" t="inlineStr">
        <is>
          <t>#67972</t>
        </is>
      </c>
      <c r="L1562" s="6" t="inlineStr">
        <is>
          <t>Reversal: Payroll Accruals Payable Jun 29-30 2026 - CBA Dedicated Tech [ONS]</t>
        </is>
      </c>
      <c r="M1562" s="6" t="inlineStr">
        <is>
          <t>ONSITE</t>
        </is>
      </c>
    </row>
    <row r="1563">
      <c r="A1563" s="6" t="n">
        <v>55510</v>
      </c>
      <c r="B1563" s="6" t="n">
        <v>55510</v>
      </c>
      <c r="C1563" s="6" t="inlineStr">
        <is>
          <t>Direct Wages - ONS</t>
        </is>
      </c>
      <c r="D1563" s="6" t="inlineStr">
        <is>
          <t>Manual Journal</t>
        </is>
      </c>
      <c r="E1563" s="37" t="n">
        <v>46204</v>
      </c>
      <c r="F1563" s="6" t="n"/>
      <c r="G1563" s="39" t="n">
        <v>0</v>
      </c>
      <c r="H1563" s="39" t="n">
        <v>50.21</v>
      </c>
      <c r="I1563" s="6" t="inlineStr">
        <is>
          <t>1144 - Bankwest PER Half Tech [ONS]</t>
        </is>
      </c>
      <c r="J1563" s="6" t="n"/>
      <c r="K1563" s="6" t="inlineStr">
        <is>
          <t>#67972</t>
        </is>
      </c>
      <c r="L1563" s="6" t="inlineStr">
        <is>
          <t>Reversal: Payroll Accruals Payable Jun 29-30 2026 - Bankwest PER Half Tech [ONS]</t>
        </is>
      </c>
      <c r="M1563" s="6" t="inlineStr">
        <is>
          <t>ONSITE</t>
        </is>
      </c>
    </row>
    <row r="1564">
      <c r="A1564" s="6" t="n">
        <v>55510</v>
      </c>
      <c r="B1564" s="6" t="n">
        <v>55510</v>
      </c>
      <c r="C1564" s="6" t="inlineStr">
        <is>
          <t>Direct Wages - ONS</t>
        </is>
      </c>
      <c r="D1564" s="6" t="inlineStr">
        <is>
          <t>Manual Journal</t>
        </is>
      </c>
      <c r="E1564" s="37" t="n">
        <v>46204</v>
      </c>
      <c r="F1564" s="6" t="n"/>
      <c r="G1564" s="39" t="n">
        <v>0</v>
      </c>
      <c r="H1564" s="39" t="n">
        <v>315.69</v>
      </c>
      <c r="I1564" s="6" t="inlineStr">
        <is>
          <t>26012301 - PWC IT Support - Brisbane [ONS]</t>
        </is>
      </c>
      <c r="J1564" s="6" t="n"/>
      <c r="K1564" s="6" t="inlineStr">
        <is>
          <t>#67972</t>
        </is>
      </c>
      <c r="L1564" s="6" t="inlineStr">
        <is>
          <t>Reversal: Payroll Accruals Payable Jun 29-30 2026 - PWC IT Support - Brisbane [ONS]</t>
        </is>
      </c>
      <c r="M1564" s="6" t="inlineStr">
        <is>
          <t>ONSITE</t>
        </is>
      </c>
    </row>
    <row r="1565">
      <c r="A1565" s="6" t="n">
        <v>55510</v>
      </c>
      <c r="B1565" s="6" t="n">
        <v>55510</v>
      </c>
      <c r="C1565" s="6" t="inlineStr">
        <is>
          <t>Direct Wages - ONS</t>
        </is>
      </c>
      <c r="D1565" s="6" t="inlineStr">
        <is>
          <t>Manual Journal</t>
        </is>
      </c>
      <c r="E1565" s="37" t="n">
        <v>46204</v>
      </c>
      <c r="F1565" s="6" t="n"/>
      <c r="G1565" s="39" t="n">
        <v>0</v>
      </c>
      <c r="H1565" s="39" t="n">
        <v>263.5</v>
      </c>
      <c r="I1565" s="6" t="inlineStr">
        <is>
          <t>25101301B - PWC IT Support – Sydney [ONS]</t>
        </is>
      </c>
      <c r="J1565" s="6" t="n"/>
      <c r="K1565" s="6" t="inlineStr">
        <is>
          <t>#67972</t>
        </is>
      </c>
      <c r="L1565" s="6" t="inlineStr">
        <is>
          <t>Reversal: Payroll Accruals Payable Jun 29-30 2026 - PWC IT Support – Sydney [ONS]</t>
        </is>
      </c>
      <c r="M1565" s="6" t="inlineStr">
        <is>
          <t>ONSITE</t>
        </is>
      </c>
    </row>
    <row r="1566">
      <c r="A1566" s="6" t="n">
        <v>55510</v>
      </c>
      <c r="B1566" s="6" t="n">
        <v>55510</v>
      </c>
      <c r="C1566" s="6" t="inlineStr">
        <is>
          <t>Direct Wages - ONS</t>
        </is>
      </c>
      <c r="D1566" s="6" t="inlineStr">
        <is>
          <t>Manual Journal</t>
        </is>
      </c>
      <c r="E1566" s="37" t="n">
        <v>46204</v>
      </c>
      <c r="F1566" s="6" t="n"/>
      <c r="G1566" s="39" t="n">
        <v>0</v>
      </c>
      <c r="H1566" s="39" t="n">
        <v>394.18</v>
      </c>
      <c r="I1566" s="6" t="inlineStr">
        <is>
          <t>26043001 - CBA FT Tech MEL - 12 months [ONS]</t>
        </is>
      </c>
      <c r="J1566" s="6" t="n"/>
      <c r="K1566" s="6" t="inlineStr">
        <is>
          <t>#67972</t>
        </is>
      </c>
      <c r="L1566" s="6" t="inlineStr">
        <is>
          <t>Reversal: Payroll Accruals Payable Jun 29-30 2026 - CBA FT Tech MEL - 12 months [ONS]</t>
        </is>
      </c>
      <c r="M1566" s="6" t="inlineStr">
        <is>
          <t>ONSITE</t>
        </is>
      </c>
    </row>
    <row r="1567">
      <c r="A1567" s="6" t="n">
        <v>55510</v>
      </c>
      <c r="B1567" s="6" t="n">
        <v>55510</v>
      </c>
      <c r="C1567" s="6" t="inlineStr">
        <is>
          <t>Direct Wages - ONS</t>
        </is>
      </c>
      <c r="D1567" s="6" t="inlineStr">
        <is>
          <t>Manual Journal</t>
        </is>
      </c>
      <c r="E1567" s="37" t="n">
        <v>46204</v>
      </c>
      <c r="F1567" s="6" t="n"/>
      <c r="G1567" s="39" t="n">
        <v>0</v>
      </c>
      <c r="H1567" s="39" t="n">
        <v>20.09</v>
      </c>
      <c r="I1567" s="6" t="inlineStr">
        <is>
          <t>26052704 - AVIT - Pinsent Masons Technician Callout [ONS]</t>
        </is>
      </c>
      <c r="J1567" s="6" t="n"/>
      <c r="K1567" s="6" t="inlineStr">
        <is>
          <t>#67972</t>
        </is>
      </c>
      <c r="L1567" s="6" t="inlineStr">
        <is>
          <t>Reversal: Payroll Accruals Payable Jun 29-30 2026 - AVIT - Pinsent Masons Technician Callout [ONS]</t>
        </is>
      </c>
      <c r="M1567" s="6" t="inlineStr">
        <is>
          <t>ONSITE</t>
        </is>
      </c>
    </row>
    <row r="1568">
      <c r="A1568" s="6" t="n">
        <v>55510</v>
      </c>
      <c r="B1568" s="6" t="n">
        <v>55510</v>
      </c>
      <c r="C1568" s="6" t="inlineStr">
        <is>
          <t>Direct Wages - ONS</t>
        </is>
      </c>
      <c r="D1568" s="6" t="inlineStr">
        <is>
          <t>Manual Journal</t>
        </is>
      </c>
      <c r="E1568" s="37" t="n">
        <v>46216</v>
      </c>
      <c r="F1568" s="6" t="n"/>
      <c r="G1568" s="39" t="n">
        <v>2305.64</v>
      </c>
      <c r="H1568" s="39" t="n">
        <v>0</v>
      </c>
      <c r="I1568" s="6" t="inlineStr">
        <is>
          <t>25101301B - PWC IT Support – Sydney [ONS]</t>
        </is>
      </c>
      <c r="J1568" s="6" t="n"/>
      <c r="K1568" s="6" t="inlineStr">
        <is>
          <t>#69527</t>
        </is>
      </c>
      <c r="L1568" s="6" t="inlineStr">
        <is>
          <t xml:space="preserve">Payroll 37001 Reclass (27/06/2026-10/07/2026) - PWC IT Support – Sydney [ONS]
</t>
        </is>
      </c>
      <c r="M1568" s="6" t="inlineStr">
        <is>
          <t>ONSITE</t>
        </is>
      </c>
    </row>
    <row r="1569">
      <c r="A1569" s="6" t="n">
        <v>55510</v>
      </c>
      <c r="B1569" s="6" t="n">
        <v>55510</v>
      </c>
      <c r="C1569" s="6" t="inlineStr">
        <is>
          <t>Direct Wages - ONS</t>
        </is>
      </c>
      <c r="D1569" s="6" t="inlineStr">
        <is>
          <t>Manual Journal</t>
        </is>
      </c>
      <c r="E1569" s="37" t="n">
        <v>46216</v>
      </c>
      <c r="F1569" s="6" t="n"/>
      <c r="G1569" s="39" t="n">
        <v>2241.43</v>
      </c>
      <c r="H1569" s="39" t="n">
        <v>0</v>
      </c>
      <c r="I1569" s="6" t="inlineStr">
        <is>
          <t>26012301 - PWC IT Support - Brisbane [ONS]</t>
        </is>
      </c>
      <c r="J1569" s="6" t="n"/>
      <c r="K1569" s="6" t="inlineStr">
        <is>
          <t>#69527</t>
        </is>
      </c>
      <c r="L1569" s="6" t="inlineStr">
        <is>
          <t xml:space="preserve">Payroll 37001 Reclass (27/06/2026-10/07/2026) - PWC IT Support - Brisbane [ONS]
</t>
        </is>
      </c>
      <c r="M1569" s="6" t="inlineStr">
        <is>
          <t>ONSITE</t>
        </is>
      </c>
    </row>
    <row r="1570">
      <c r="A1570" s="6" t="n">
        <v>55510</v>
      </c>
      <c r="B1570" s="6" t="n">
        <v>55510</v>
      </c>
      <c r="C1570" s="6" t="inlineStr">
        <is>
          <t>Direct Wages - ONS</t>
        </is>
      </c>
      <c r="D1570" s="6" t="inlineStr">
        <is>
          <t>Manual Journal</t>
        </is>
      </c>
      <c r="E1570" s="37" t="n">
        <v>46216</v>
      </c>
      <c r="F1570" s="6" t="n"/>
      <c r="G1570" s="39" t="n">
        <v>2558.92</v>
      </c>
      <c r="H1570" s="39" t="n">
        <v>0</v>
      </c>
      <c r="I1570" s="6" t="inlineStr">
        <is>
          <t>26043001 - CBA FT Tech MEL - 12 months [ONS]</t>
        </is>
      </c>
      <c r="J1570" s="6" t="n"/>
      <c r="K1570" s="6" t="inlineStr">
        <is>
          <t>#69527</t>
        </is>
      </c>
      <c r="L1570" s="6" t="inlineStr">
        <is>
          <t>Payroll 37001 Reclass (27/06/2026-10/07/2026) - CBA FT Tech MEL - 12 months [ONS]</t>
        </is>
      </c>
      <c r="M1570" s="6" t="inlineStr">
        <is>
          <t>ONSITE</t>
        </is>
      </c>
    </row>
    <row r="1571">
      <c r="A1571" s="6" t="n">
        <v>55510</v>
      </c>
      <c r="B1571" s="6" t="n">
        <v>55510</v>
      </c>
      <c r="C1571" s="6" t="inlineStr">
        <is>
          <t>Direct Wages - ONS</t>
        </is>
      </c>
      <c r="D1571" s="6" t="inlineStr">
        <is>
          <t>Manual Journal</t>
        </is>
      </c>
      <c r="E1571" s="37" t="n">
        <v>46216</v>
      </c>
      <c r="F1571" s="6" t="n"/>
      <c r="G1571" s="39" t="n">
        <v>421.8</v>
      </c>
      <c r="H1571" s="39" t="n">
        <v>0</v>
      </c>
      <c r="I1571" s="6" t="inlineStr">
        <is>
          <t>1400 - DTTL Mel Tech FT 2 [ONS]</t>
        </is>
      </c>
      <c r="J1571" s="6" t="n"/>
      <c r="K1571" s="6" t="inlineStr">
        <is>
          <t>#69527</t>
        </is>
      </c>
      <c r="L1571" s="6" t="inlineStr">
        <is>
          <t>Payroll 37001 Reclass (27/06/2026-10/07/2026) - DTTL Mel Tech FT 2 [ONS]</t>
        </is>
      </c>
      <c r="M1571" s="6" t="inlineStr">
        <is>
          <t>ONSITE</t>
        </is>
      </c>
    </row>
    <row r="1572">
      <c r="A1572" s="6" t="n">
        <v>55510</v>
      </c>
      <c r="B1572" s="6" t="n">
        <v>55510</v>
      </c>
      <c r="C1572" s="6" t="inlineStr">
        <is>
          <t>Direct Wages - ONS</t>
        </is>
      </c>
      <c r="D1572" s="6" t="inlineStr">
        <is>
          <t>Manual Journal</t>
        </is>
      </c>
      <c r="E1572" s="37" t="n">
        <v>46216</v>
      </c>
      <c r="F1572" s="6" t="n"/>
      <c r="G1572" s="39" t="n">
        <v>302.45</v>
      </c>
      <c r="H1572" s="39" t="n">
        <v>0</v>
      </c>
      <c r="I1572" s="6" t="inlineStr">
        <is>
          <t>2402 - DTTL SYD FT Tech 1 [ONS]</t>
        </is>
      </c>
      <c r="J1572" s="6" t="n"/>
      <c r="K1572" s="6" t="inlineStr">
        <is>
          <t>#69527</t>
        </is>
      </c>
      <c r="L1572" s="6" t="inlineStr">
        <is>
          <t>Payroll 37001 Reclass (27/06/2026-10/07/2026) - DTTL SYD FT Tech 1 [ONS]</t>
        </is>
      </c>
      <c r="M1572" s="6" t="inlineStr">
        <is>
          <t>ONSITE</t>
        </is>
      </c>
    </row>
    <row r="1573">
      <c r="A1573" s="6" t="n">
        <v>55510</v>
      </c>
      <c r="B1573" s="6" t="n">
        <v>55510</v>
      </c>
      <c r="C1573" s="6" t="inlineStr">
        <is>
          <t>Direct Wages - ONS</t>
        </is>
      </c>
      <c r="D1573" s="6" t="inlineStr">
        <is>
          <t>Manual Journal</t>
        </is>
      </c>
      <c r="E1573" s="37" t="n">
        <v>46216</v>
      </c>
      <c r="F1573" s="6" t="n"/>
      <c r="G1573" s="39" t="n">
        <v>717.29</v>
      </c>
      <c r="H1573" s="39" t="n">
        <v>0</v>
      </c>
      <c r="I1573" s="6" t="inlineStr">
        <is>
          <t>20250731 - PWC National Pool of Hours [ONS]</t>
        </is>
      </c>
      <c r="J1573" s="6" t="n"/>
      <c r="K1573" s="6" t="inlineStr">
        <is>
          <t>#69527</t>
        </is>
      </c>
      <c r="L1573" s="6" t="inlineStr">
        <is>
          <t>Payroll 37001 Reclass (27/06/2026-10/07/2026) - PWC National Pool of Hours [ONS]</t>
        </is>
      </c>
      <c r="M1573" s="6" t="inlineStr">
        <is>
          <t>ONSITE</t>
        </is>
      </c>
    </row>
    <row r="1574">
      <c r="A1574" s="6" t="n">
        <v>55510</v>
      </c>
      <c r="B1574" s="6" t="n">
        <v>55510</v>
      </c>
      <c r="C1574" s="6" t="inlineStr">
        <is>
          <t>Direct Wages - ONS</t>
        </is>
      </c>
      <c r="D1574" s="6" t="inlineStr">
        <is>
          <t>Manual Journal</t>
        </is>
      </c>
      <c r="E1574" s="37" t="n">
        <v>46216</v>
      </c>
      <c r="F1574" s="6" t="n"/>
      <c r="G1574" s="39" t="n">
        <v>566.8</v>
      </c>
      <c r="H1574" s="39" t="n">
        <v>0</v>
      </c>
      <c r="I1574" s="6" t="inlineStr">
        <is>
          <t>725 - DTTL Mel Tech FT 1 [ONS]</t>
        </is>
      </c>
      <c r="J1574" s="6" t="n"/>
      <c r="K1574" s="6" t="inlineStr">
        <is>
          <t>#69527</t>
        </is>
      </c>
      <c r="L1574" s="6" t="inlineStr">
        <is>
          <t>Payroll 37001 Reclass (27/06/2026-10/07/2026) - DTTL Mel Tech FT 1 [ONS]</t>
        </is>
      </c>
      <c r="M1574" s="6" t="inlineStr">
        <is>
          <t>ONSITE</t>
        </is>
      </c>
    </row>
    <row r="1575">
      <c r="A1575" s="6" t="n">
        <v>55510</v>
      </c>
      <c r="B1575" s="6" t="n">
        <v>55510</v>
      </c>
      <c r="C1575" s="6" t="inlineStr">
        <is>
          <t>Direct Wages - ONS</t>
        </is>
      </c>
      <c r="D1575" s="6" t="inlineStr">
        <is>
          <t>Manual Journal</t>
        </is>
      </c>
      <c r="E1575" s="37" t="n">
        <v>46216</v>
      </c>
      <c r="F1575" s="6" t="n"/>
      <c r="G1575" s="39" t="n">
        <v>271.7</v>
      </c>
      <c r="H1575" s="39" t="n">
        <v>0</v>
      </c>
      <c r="I1575" s="6" t="inlineStr">
        <is>
          <t>1862 - DTTL ADL Onsite [ONS]</t>
        </is>
      </c>
      <c r="J1575" s="6" t="n"/>
      <c r="K1575" s="6" t="inlineStr">
        <is>
          <t>#69527</t>
        </is>
      </c>
      <c r="L1575" s="6" t="inlineStr">
        <is>
          <t>Payroll 37001 Reclass (27/06/2026-10/07/2026) - DTTL ADL Onsite [ONS]</t>
        </is>
      </c>
      <c r="M1575" s="6" t="inlineStr">
        <is>
          <t>ONSITE</t>
        </is>
      </c>
    </row>
    <row r="1576">
      <c r="A1576" s="6" t="n">
        <v>55510</v>
      </c>
      <c r="B1576" s="6" t="n">
        <v>55510</v>
      </c>
      <c r="C1576" s="6" t="inlineStr">
        <is>
          <t>Direct Wages - ONS</t>
        </is>
      </c>
      <c r="D1576" s="6" t="inlineStr">
        <is>
          <t>Manual Journal</t>
        </is>
      </c>
      <c r="E1576" s="37" t="n">
        <v>46216</v>
      </c>
      <c r="F1576" s="6" t="n"/>
      <c r="G1576" s="39" t="n">
        <v>1726.35</v>
      </c>
      <c r="H1576" s="39" t="n">
        <v>0</v>
      </c>
      <c r="I1576" s="6" t="inlineStr">
        <is>
          <t>1530 - DTTL BNE Onsite [ONS]</t>
        </is>
      </c>
      <c r="J1576" s="6" t="n"/>
      <c r="K1576" s="6" t="inlineStr">
        <is>
          <t>#69527</t>
        </is>
      </c>
      <c r="L1576" s="6" t="inlineStr">
        <is>
          <t>Payroll 37001 Reclass (27/06/2026-10/07/2026) - DTTL BNE Onsite [ONS]</t>
        </is>
      </c>
      <c r="M1576" s="6" t="inlineStr">
        <is>
          <t>ONSITE</t>
        </is>
      </c>
    </row>
    <row r="1577">
      <c r="A1577" s="6" t="n">
        <v>55510</v>
      </c>
      <c r="B1577" s="6" t="n">
        <v>55510</v>
      </c>
      <c r="C1577" s="6" t="inlineStr">
        <is>
          <t>Direct Wages - ONS</t>
        </is>
      </c>
      <c r="D1577" s="6" t="inlineStr">
        <is>
          <t>Manual Journal</t>
        </is>
      </c>
      <c r="E1577" s="37" t="n">
        <v>46216</v>
      </c>
      <c r="F1577" s="6" t="n"/>
      <c r="G1577" s="39" t="n">
        <v>189.03</v>
      </c>
      <c r="H1577" s="39" t="n">
        <v>0</v>
      </c>
      <c r="I1577" s="6" t="inlineStr">
        <is>
          <t>587 - CBA Tech TN [ONS]</t>
        </is>
      </c>
      <c r="J1577" s="6" t="n"/>
      <c r="K1577" s="6" t="inlineStr">
        <is>
          <t>#69527</t>
        </is>
      </c>
      <c r="L1577" s="6" t="inlineStr">
        <is>
          <t>Payroll 37001 Reclass (27/06/2026-10/07/2026) - CBA Tech TN [ONS]</t>
        </is>
      </c>
      <c r="M1577" s="6" t="inlineStr">
        <is>
          <t>ONSITE</t>
        </is>
      </c>
    </row>
    <row r="1578">
      <c r="A1578" s="6" t="n">
        <v>55510</v>
      </c>
      <c r="B1578" s="6" t="n">
        <v>55510</v>
      </c>
      <c r="C1578" s="6" t="inlineStr">
        <is>
          <t>Direct Wages - ONS</t>
        </is>
      </c>
      <c r="D1578" s="6" t="inlineStr">
        <is>
          <t>Manual Journal</t>
        </is>
      </c>
      <c r="E1578" s="37" t="n">
        <v>46216</v>
      </c>
      <c r="F1578" s="6" t="n"/>
      <c r="G1578" s="39" t="n">
        <v>604.9</v>
      </c>
      <c r="H1578" s="39" t="n">
        <v>0</v>
      </c>
      <c r="I1578" s="6" t="inlineStr">
        <is>
          <t>1401 - DTTL SYD FT Tech 2 [ONS]</t>
        </is>
      </c>
      <c r="J1578" s="6" t="n"/>
      <c r="K1578" s="6" t="inlineStr">
        <is>
          <t>#69527</t>
        </is>
      </c>
      <c r="L1578" s="6" t="inlineStr">
        <is>
          <t>Payroll 37001 Reclass (27/06/2026-10/07/2026) - DTTL SYD FT Tech 2 [ONS]</t>
        </is>
      </c>
      <c r="M1578" s="6" t="inlineStr">
        <is>
          <t>ONSITE</t>
        </is>
      </c>
    </row>
    <row r="1579">
      <c r="A1579" s="6" t="n">
        <v>55510</v>
      </c>
      <c r="B1579" s="6" t="n">
        <v>55510</v>
      </c>
      <c r="C1579" s="6" t="inlineStr">
        <is>
          <t>Direct Wages - ONS</t>
        </is>
      </c>
      <c r="D1579" s="6" t="inlineStr">
        <is>
          <t>Manual Journal</t>
        </is>
      </c>
      <c r="E1579" s="37" t="n">
        <v>46216</v>
      </c>
      <c r="F1579" s="6" t="n"/>
      <c r="G1579" s="39" t="n">
        <v>302.45</v>
      </c>
      <c r="H1579" s="39" t="n">
        <v>0</v>
      </c>
      <c r="I1579" s="6" t="inlineStr">
        <is>
          <t>2849 - DTTL SYD Internal [ONS]</t>
        </is>
      </c>
      <c r="J1579" s="6" t="n"/>
      <c r="K1579" s="6" t="inlineStr">
        <is>
          <t>#69527</t>
        </is>
      </c>
      <c r="L1579" s="6" t="inlineStr">
        <is>
          <t>Payroll 37001 Reclass (27/06/2026-10/07/2026) - DTTL SYD Internal [ONS]</t>
        </is>
      </c>
      <c r="M1579" s="6" t="inlineStr">
        <is>
          <t>ONSITE</t>
        </is>
      </c>
    </row>
    <row r="1580">
      <c r="A1580" s="6" t="n">
        <v>55510</v>
      </c>
      <c r="B1580" s="6" t="n">
        <v>55510</v>
      </c>
      <c r="C1580" s="6" t="inlineStr">
        <is>
          <t>Direct Wages - ONS</t>
        </is>
      </c>
      <c r="D1580" s="6" t="inlineStr">
        <is>
          <t>Manual Journal</t>
        </is>
      </c>
      <c r="E1580" s="37" t="n">
        <v>46230</v>
      </c>
      <c r="F1580" s="6" t="n"/>
      <c r="G1580" s="39" t="n">
        <v>213.13</v>
      </c>
      <c r="H1580" s="39" t="n">
        <v>0</v>
      </c>
      <c r="I1580" s="6" t="inlineStr">
        <is>
          <t>1401 - DTTL SYD FT Tech 2 [ONS]</t>
        </is>
      </c>
      <c r="J1580" s="6" t="n"/>
      <c r="K1580" s="6" t="inlineStr">
        <is>
          <t>#68743</t>
        </is>
      </c>
      <c r="L1580" s="6" t="inlineStr">
        <is>
          <t>Payroll 37002 Reclass (11/07/2026-24/07/2026) - DTTL SYD FT Tech 2 [ONS]</t>
        </is>
      </c>
      <c r="M1580" s="6" t="inlineStr">
        <is>
          <t>ONSITE</t>
        </is>
      </c>
    </row>
    <row r="1581">
      <c r="A1581" s="6" t="n">
        <v>55510</v>
      </c>
      <c r="B1581" s="6" t="n">
        <v>55510</v>
      </c>
      <c r="C1581" s="6" t="inlineStr">
        <is>
          <t>Direct Wages - ONS</t>
        </is>
      </c>
      <c r="D1581" s="6" t="inlineStr">
        <is>
          <t>Manual Journal</t>
        </is>
      </c>
      <c r="E1581" s="37" t="n">
        <v>46230</v>
      </c>
      <c r="F1581" s="6" t="n"/>
      <c r="G1581" s="39" t="n">
        <v>337.5</v>
      </c>
      <c r="H1581" s="39" t="n">
        <v>0</v>
      </c>
      <c r="I1581" s="6" t="inlineStr">
        <is>
          <t>2192 - Bankwest Additional Tech [ONS]</t>
        </is>
      </c>
      <c r="J1581" s="6" t="n"/>
      <c r="K1581" s="6" t="inlineStr">
        <is>
          <t>#68743</t>
        </is>
      </c>
      <c r="L1581" s="6" t="inlineStr">
        <is>
          <t>Payroll 37002 Reclass (11/07/2026-24/07/2026) - Bankwest Additional Tech [ONS]</t>
        </is>
      </c>
      <c r="M1581" s="6" t="inlineStr">
        <is>
          <t>ONSITE</t>
        </is>
      </c>
    </row>
    <row r="1582">
      <c r="A1582" s="6" t="n">
        <v>55510</v>
      </c>
      <c r="B1582" s="6" t="n">
        <v>55510</v>
      </c>
      <c r="C1582" s="6" t="inlineStr">
        <is>
          <t>Direct Wages - ONS</t>
        </is>
      </c>
      <c r="D1582" s="6" t="inlineStr">
        <is>
          <t>Manual Journal</t>
        </is>
      </c>
      <c r="E1582" s="37" t="n">
        <v>46230</v>
      </c>
      <c r="F1582" s="6" t="n"/>
      <c r="G1582" s="39" t="n">
        <v>677</v>
      </c>
      <c r="H1582" s="39" t="n">
        <v>0</v>
      </c>
      <c r="I1582" s="6" t="inlineStr">
        <is>
          <t>1530 - DTTL BNE Onsite [ONS]</t>
        </is>
      </c>
      <c r="J1582" s="6" t="n"/>
      <c r="K1582" s="6" t="inlineStr">
        <is>
          <t>#68743</t>
        </is>
      </c>
      <c r="L1582" s="6" t="inlineStr">
        <is>
          <t>Payroll 37002 Reclass (11/07/2026-24/07/2026) - DTTL BNE Onsite [ONS]</t>
        </is>
      </c>
      <c r="M1582" s="6" t="inlineStr">
        <is>
          <t>ONSITE</t>
        </is>
      </c>
    </row>
    <row r="1583">
      <c r="A1583" s="6" t="n">
        <v>55510</v>
      </c>
      <c r="B1583" s="6" t="n">
        <v>55510</v>
      </c>
      <c r="C1583" s="6" t="inlineStr">
        <is>
          <t>Direct Wages - ONS</t>
        </is>
      </c>
      <c r="D1583" s="6" t="inlineStr">
        <is>
          <t>Manual Journal</t>
        </is>
      </c>
      <c r="E1583" s="37" t="n">
        <v>46230</v>
      </c>
      <c r="F1583" s="6" t="n"/>
      <c r="G1583" s="39" t="n">
        <v>135.85</v>
      </c>
      <c r="H1583" s="39" t="n">
        <v>0</v>
      </c>
      <c r="I1583" s="6" t="inlineStr">
        <is>
          <t>1862 - DTTL ADL Onsite [ONS]</t>
        </is>
      </c>
      <c r="J1583" s="6" t="n"/>
      <c r="K1583" s="6" t="inlineStr">
        <is>
          <t>#68743</t>
        </is>
      </c>
      <c r="L1583" s="6" t="inlineStr">
        <is>
          <t>Payroll 37002 Reclass (11/07/2026-24/07/2026) - DTTL ADL Onsite [ONS]</t>
        </is>
      </c>
      <c r="M1583" s="6" t="inlineStr">
        <is>
          <t>ONSITE</t>
        </is>
      </c>
    </row>
    <row r="1584">
      <c r="A1584" s="6" t="n">
        <v>55510</v>
      </c>
      <c r="B1584" s="6" t="n">
        <v>55510</v>
      </c>
      <c r="C1584" s="6" t="inlineStr">
        <is>
          <t>Direct Wages - ONS</t>
        </is>
      </c>
      <c r="D1584" s="6" t="inlineStr">
        <is>
          <t>Manual Journal</t>
        </is>
      </c>
      <c r="E1584" s="37" t="n">
        <v>46230</v>
      </c>
      <c r="F1584" s="6" t="n"/>
      <c r="G1584" s="39" t="n">
        <v>1007.5</v>
      </c>
      <c r="H1584" s="39" t="n">
        <v>0</v>
      </c>
      <c r="I1584" s="6" t="inlineStr">
        <is>
          <t>586 - CBA Tech NP [ONS]</t>
        </is>
      </c>
      <c r="J1584" s="6" t="n"/>
      <c r="K1584" s="6" t="inlineStr">
        <is>
          <t>#68743</t>
        </is>
      </c>
      <c r="L1584" s="6" t="inlineStr">
        <is>
          <t>Payroll 37002 Reclass (11/07/2026-24/07/2026) - CBA Tech NP [ONS]</t>
        </is>
      </c>
      <c r="M1584" s="6" t="inlineStr">
        <is>
          <t>ONSITE</t>
        </is>
      </c>
    </row>
    <row r="1585">
      <c r="A1585" s="6" t="n">
        <v>55510</v>
      </c>
      <c r="B1585" s="6" t="n">
        <v>55510</v>
      </c>
      <c r="C1585" s="6" t="inlineStr">
        <is>
          <t>Direct Wages - ONS</t>
        </is>
      </c>
      <c r="D1585" s="6" t="inlineStr">
        <is>
          <t>Manual Journal</t>
        </is>
      </c>
      <c r="E1585" s="37" t="n">
        <v>46230</v>
      </c>
      <c r="F1585" s="6" t="n"/>
      <c r="G1585" s="39" t="n">
        <v>306</v>
      </c>
      <c r="H1585" s="39" t="n">
        <v>0</v>
      </c>
      <c r="I1585" s="6" t="inlineStr">
        <is>
          <t>2846 - DTTL National STL [ONS]</t>
        </is>
      </c>
      <c r="J1585" s="6" t="n"/>
      <c r="K1585" s="6" t="inlineStr">
        <is>
          <t>#68743</t>
        </is>
      </c>
      <c r="L1585" s="6" t="inlineStr">
        <is>
          <t>Payroll 37002 Reclass (11/07/2026-24/07/2026) - DTTL National STL [ONS]</t>
        </is>
      </c>
      <c r="M1585" s="6" t="inlineStr">
        <is>
          <t>ONSITE</t>
        </is>
      </c>
    </row>
    <row r="1586">
      <c r="A1586" s="6" t="n">
        <v>55510</v>
      </c>
      <c r="B1586" s="6" t="n">
        <v>55510</v>
      </c>
      <c r="C1586" s="6" t="inlineStr">
        <is>
          <t>Direct Wages - ONS</t>
        </is>
      </c>
      <c r="D1586" s="6" t="inlineStr">
        <is>
          <t>Manual Journal</t>
        </is>
      </c>
      <c r="E1586" s="37" t="n">
        <v>46230</v>
      </c>
      <c r="F1586" s="6" t="n"/>
      <c r="G1586" s="39" t="n">
        <v>187.5</v>
      </c>
      <c r="H1586" s="39" t="n">
        <v>0</v>
      </c>
      <c r="I1586" s="6" t="inlineStr">
        <is>
          <t>1144 - Bankwest PER Half Tech [ONS]</t>
        </is>
      </c>
      <c r="J1586" s="6" t="n"/>
      <c r="K1586" s="6" t="inlineStr">
        <is>
          <t>#68743</t>
        </is>
      </c>
      <c r="L1586" s="6" t="inlineStr">
        <is>
          <t>Payroll 37002 Reclass (11/07/2026-24/07/2026) - Bankwest PER Half Tech [ONS]</t>
        </is>
      </c>
      <c r="M1586" s="6" t="inlineStr">
        <is>
          <t>ONSITE</t>
        </is>
      </c>
    </row>
    <row r="1587">
      <c r="A1587" s="6" t="n">
        <v>55510</v>
      </c>
      <c r="B1587" s="6" t="n">
        <v>55510</v>
      </c>
      <c r="C1587" s="6" t="inlineStr">
        <is>
          <t>Direct Wages - ONS</t>
        </is>
      </c>
      <c r="D1587" s="6" t="inlineStr">
        <is>
          <t>Manual Journal</t>
        </is>
      </c>
      <c r="E1587" s="37" t="n">
        <v>46230</v>
      </c>
      <c r="F1587" s="6" t="n"/>
      <c r="G1587" s="39" t="n">
        <v>155</v>
      </c>
      <c r="H1587" s="39" t="n">
        <v>0</v>
      </c>
      <c r="I1587" s="6" t="inlineStr">
        <is>
          <t>3056 - AusPayNet Onsite [Chargeable]</t>
        </is>
      </c>
      <c r="J1587" s="6" t="n"/>
      <c r="K1587" s="6" t="inlineStr">
        <is>
          <t>#68743</t>
        </is>
      </c>
      <c r="L1587" s="6" t="inlineStr">
        <is>
          <t>Payroll 37002 Reclass (11/07/2026-24/07/2026) - Aus PayNet Onsite [Chargeable]</t>
        </is>
      </c>
      <c r="M1587" s="6" t="inlineStr">
        <is>
          <t>ONSITE</t>
        </is>
      </c>
    </row>
    <row r="1588">
      <c r="A1588" s="6" t="n">
        <v>55510</v>
      </c>
      <c r="B1588" s="6" t="n">
        <v>55510</v>
      </c>
      <c r="C1588" s="6" t="inlineStr">
        <is>
          <t>Direct Wages - ONS</t>
        </is>
      </c>
      <c r="D1588" s="6" t="inlineStr">
        <is>
          <t>Manual Journal</t>
        </is>
      </c>
      <c r="E1588" s="37" t="n">
        <v>46230</v>
      </c>
      <c r="F1588" s="6" t="n"/>
      <c r="G1588" s="39" t="n">
        <v>155</v>
      </c>
      <c r="H1588" s="39" t="n">
        <v>0</v>
      </c>
      <c r="I1588" s="6" t="inlineStr">
        <is>
          <t>20250731 - PWC National Pool of Hours [ONS]</t>
        </is>
      </c>
      <c r="J1588" s="6" t="n"/>
      <c r="K1588" s="6" t="inlineStr">
        <is>
          <t>#68743</t>
        </is>
      </c>
      <c r="L1588" s="6" t="inlineStr">
        <is>
          <t>Payroll 37002 Reclass (11/07/2026-24/07/2026) - PWC National Pool of Hours [ONS]</t>
        </is>
      </c>
      <c r="M1588" s="6" t="inlineStr">
        <is>
          <t>ONSITE</t>
        </is>
      </c>
    </row>
    <row r="1589">
      <c r="A1589" s="6" t="n">
        <v>55510</v>
      </c>
      <c r="B1589" s="6" t="n">
        <v>55510</v>
      </c>
      <c r="C1589" s="6" t="inlineStr">
        <is>
          <t>Direct Wages - ONS</t>
        </is>
      </c>
      <c r="D1589" s="6" t="inlineStr">
        <is>
          <t>Manual Journal</t>
        </is>
      </c>
      <c r="E1589" s="37" t="n">
        <v>46230</v>
      </c>
      <c r="F1589" s="6" t="n"/>
      <c r="G1589" s="39" t="n">
        <v>1894.17</v>
      </c>
      <c r="H1589" s="39" t="n">
        <v>0</v>
      </c>
      <c r="I1589" s="6" t="inlineStr">
        <is>
          <t>26012301 - PWC IT Support - Brisbane [ONS]</t>
        </is>
      </c>
      <c r="J1589" s="6" t="n"/>
      <c r="K1589" s="6" t="inlineStr">
        <is>
          <t>#68743</t>
        </is>
      </c>
      <c r="L1589" s="6" t="inlineStr">
        <is>
          <t>Payroll 37002 Reclass (11/07/2026-24/07/2026) - PWC IT Support - Brisbane [ONS]</t>
        </is>
      </c>
      <c r="M1589" s="6" t="inlineStr">
        <is>
          <t>ONSITE</t>
        </is>
      </c>
    </row>
    <row r="1590">
      <c r="A1590" s="6" t="n">
        <v>55510</v>
      </c>
      <c r="B1590" s="6" t="n">
        <v>55510</v>
      </c>
      <c r="C1590" s="6" t="inlineStr">
        <is>
          <t>Direct Wages - ONS</t>
        </is>
      </c>
      <c r="D1590" s="6" t="inlineStr">
        <is>
          <t>Manual Journal</t>
        </is>
      </c>
      <c r="E1590" s="37" t="n">
        <v>46230</v>
      </c>
      <c r="F1590" s="6" t="n"/>
      <c r="G1590" s="39" t="n">
        <v>2400</v>
      </c>
      <c r="H1590" s="39" t="n">
        <v>0</v>
      </c>
      <c r="I1590" s="6" t="inlineStr">
        <is>
          <t>25101301B - PWC IT Support – Sydney [ONS]</t>
        </is>
      </c>
      <c r="J1590" s="6" t="n"/>
      <c r="K1590" s="6" t="inlineStr">
        <is>
          <t>#68743</t>
        </is>
      </c>
      <c r="L1590" s="6" t="inlineStr">
        <is>
          <t>Payroll 37002 Reclass (11/07/2026-24/07/2026) - PWC IT Support – Sydney [ONS]</t>
        </is>
      </c>
      <c r="M1590" s="6" t="inlineStr">
        <is>
          <t>ONSITE</t>
        </is>
      </c>
    </row>
    <row r="1591">
      <c r="A1591" s="6" t="n">
        <v>55510</v>
      </c>
      <c r="B1591" s="6" t="n">
        <v>55510</v>
      </c>
      <c r="C1591" s="6" t="inlineStr">
        <is>
          <t>Direct Wages - ONS</t>
        </is>
      </c>
      <c r="D1591" s="6" t="inlineStr">
        <is>
          <t>Manual Journal</t>
        </is>
      </c>
      <c r="E1591" s="37" t="n">
        <v>46230</v>
      </c>
      <c r="F1591" s="6" t="n"/>
      <c r="G1591" s="39" t="n">
        <v>96.88</v>
      </c>
      <c r="H1591" s="39" t="n">
        <v>0</v>
      </c>
      <c r="I1591" s="6" t="inlineStr">
        <is>
          <t>2026021101 - AusPayNet Quarterly AV Support &amp; Maintenance 2026 [ONS]</t>
        </is>
      </c>
      <c r="J1591" s="6" t="n"/>
      <c r="K1591" s="6" t="inlineStr">
        <is>
          <t>#68743</t>
        </is>
      </c>
      <c r="L1591" s="6" t="inlineStr">
        <is>
          <t>Payroll 37002 Reclass (11/07/2026-24/07/2026) - AusPayNet Quarterly AV Support &amp; Maintenance 2026 [ONS]</t>
        </is>
      </c>
      <c r="M1591" s="6" t="inlineStr">
        <is>
          <t>ONSITE</t>
        </is>
      </c>
    </row>
    <row r="1592">
      <c r="A1592" s="6" t="n">
        <v>55510</v>
      </c>
      <c r="B1592" s="6" t="n">
        <v>55510</v>
      </c>
      <c r="C1592" s="6" t="inlineStr">
        <is>
          <t>Direct Wages - ONS</t>
        </is>
      </c>
      <c r="D1592" s="6" t="inlineStr">
        <is>
          <t>Manual Journal</t>
        </is>
      </c>
      <c r="E1592" s="37" t="n">
        <v>46230</v>
      </c>
      <c r="F1592" s="6" t="n"/>
      <c r="G1592" s="39" t="n">
        <v>2754</v>
      </c>
      <c r="H1592" s="39" t="n">
        <v>0</v>
      </c>
      <c r="I1592" s="6" t="inlineStr">
        <is>
          <t>26043001 - CBA FT Tech MEL - 12 months [ONS]</t>
        </is>
      </c>
      <c r="J1592" s="6" t="n"/>
      <c r="K1592" s="6" t="inlineStr">
        <is>
          <t>#68743</t>
        </is>
      </c>
      <c r="L1592" s="6" t="inlineStr">
        <is>
          <t>Payroll 37002 Reclass (11/07/2026-24/07/2026) - CBA FT Tech MEL - 12 months [ONS]</t>
        </is>
      </c>
      <c r="M1592" s="6" t="inlineStr">
        <is>
          <t>ONSITE</t>
        </is>
      </c>
    </row>
    <row r="1593">
      <c r="A1593" s="6" t="n">
        <v>55510</v>
      </c>
      <c r="B1593" s="6" t="n">
        <v>55510</v>
      </c>
      <c r="C1593" s="6" t="inlineStr">
        <is>
          <t>Direct Wages - ONS</t>
        </is>
      </c>
      <c r="D1593" s="6" t="inlineStr">
        <is>
          <t>Manual Journal</t>
        </is>
      </c>
      <c r="E1593" s="37" t="n">
        <v>46230</v>
      </c>
      <c r="F1593" s="6" t="n"/>
      <c r="G1593" s="39" t="n">
        <v>155</v>
      </c>
      <c r="H1593" s="39" t="n">
        <v>0</v>
      </c>
      <c r="I1593" s="6" t="inlineStr">
        <is>
          <t>26022301 - Aware Super AV Maintenance [ONS]</t>
        </is>
      </c>
      <c r="J1593" s="6" t="n"/>
      <c r="K1593" s="6" t="inlineStr">
        <is>
          <t>#68743</t>
        </is>
      </c>
      <c r="L1593" s="6" t="inlineStr">
        <is>
          <t>Payroll 37002 Reclass (11/07/2026-24/07/2026) - Aware Super AV Maintenance [ONS]</t>
        </is>
      </c>
      <c r="M1593" s="6" t="inlineStr">
        <is>
          <t>ONSITE</t>
        </is>
      </c>
    </row>
    <row r="1594">
      <c r="A1594" s="6" t="n">
        <v>55510</v>
      </c>
      <c r="B1594" s="6" t="n">
        <v>55510</v>
      </c>
      <c r="C1594" s="6" t="inlineStr">
        <is>
          <t>Direct Wages - ONS</t>
        </is>
      </c>
      <c r="D1594" s="6" t="inlineStr">
        <is>
          <t>Manual Journal</t>
        </is>
      </c>
      <c r="E1594" s="37" t="n">
        <v>46234</v>
      </c>
      <c r="F1594" s="6" t="n"/>
      <c r="G1594" s="39" t="n">
        <v>676.49</v>
      </c>
      <c r="H1594" s="39" t="n">
        <v>0</v>
      </c>
      <c r="I1594" s="6" t="inlineStr">
        <is>
          <t>26012301 - PWC IT Support - Brisbane [ONS]</t>
        </is>
      </c>
      <c r="J1594" s="6" t="n"/>
      <c r="K1594" s="6" t="inlineStr">
        <is>
          <t>#68748</t>
        </is>
      </c>
      <c r="L1594" s="6" t="inlineStr">
        <is>
          <t>Payroll Accruals Payable Jul 27-31 2026 - PWC IT Support - Brisbane [ONS]</t>
        </is>
      </c>
      <c r="M1594" s="6" t="inlineStr">
        <is>
          <t>ONSITE</t>
        </is>
      </c>
    </row>
    <row r="1595">
      <c r="A1595" s="6" t="n">
        <v>55510</v>
      </c>
      <c r="B1595" s="6" t="n">
        <v>55510</v>
      </c>
      <c r="C1595" s="6" t="inlineStr">
        <is>
          <t>Direct Wages - ONS</t>
        </is>
      </c>
      <c r="D1595" s="6" t="inlineStr">
        <is>
          <t>Manual Journal</t>
        </is>
      </c>
      <c r="E1595" s="37" t="n">
        <v>46234</v>
      </c>
      <c r="F1595" s="6" t="n"/>
      <c r="G1595" s="39" t="n">
        <v>983.5700000000001</v>
      </c>
      <c r="H1595" s="39" t="n">
        <v>0</v>
      </c>
      <c r="I1595" s="6" t="inlineStr">
        <is>
          <t>26043001 - CBA FT Tech MEL - 12 months [ONS]</t>
        </is>
      </c>
      <c r="J1595" s="6" t="n"/>
      <c r="K1595" s="6" t="inlineStr">
        <is>
          <t>#68748</t>
        </is>
      </c>
      <c r="L1595" s="6" t="inlineStr">
        <is>
          <t>Payroll Accruals Payable Jul 27-31 2026 - CBA FT Tech MEL - 12 months [ONS]</t>
        </is>
      </c>
      <c r="M1595" s="6" t="inlineStr">
        <is>
          <t>ONSITE</t>
        </is>
      </c>
    </row>
    <row r="1596">
      <c r="A1596" s="6" t="n">
        <v>55510</v>
      </c>
      <c r="B1596" s="6" t="n">
        <v>55510</v>
      </c>
      <c r="C1596" s="6" t="inlineStr">
        <is>
          <t>Direct Wages - ONS</t>
        </is>
      </c>
      <c r="D1596" s="6" t="inlineStr">
        <is>
          <t>Manual Journal</t>
        </is>
      </c>
      <c r="E1596" s="37" t="n">
        <v>46234</v>
      </c>
      <c r="F1596" s="6" t="n"/>
      <c r="G1596" s="39" t="n">
        <v>109.29</v>
      </c>
      <c r="H1596" s="39" t="n">
        <v>0</v>
      </c>
      <c r="I1596" s="6" t="inlineStr">
        <is>
          <t>2846 - DTTL National STL [ONS]</t>
        </is>
      </c>
      <c r="J1596" s="6" t="n"/>
      <c r="K1596" s="6" t="inlineStr">
        <is>
          <t>#68748</t>
        </is>
      </c>
      <c r="L1596" s="6" t="inlineStr">
        <is>
          <t>Payroll Accruals Payable Jul 27-31 2026 - DTTL National STL [ONS]</t>
        </is>
      </c>
      <c r="M1596" s="6" t="inlineStr">
        <is>
          <t>ONSITE</t>
        </is>
      </c>
    </row>
    <row r="1597">
      <c r="A1597" s="6" t="n">
        <v>55510</v>
      </c>
      <c r="B1597" s="6" t="n">
        <v>55510</v>
      </c>
      <c r="C1597" s="6" t="inlineStr">
        <is>
          <t>Direct Wages - ONS</t>
        </is>
      </c>
      <c r="D1597" s="6" t="inlineStr">
        <is>
          <t>Manual Journal</t>
        </is>
      </c>
      <c r="E1597" s="37" t="n">
        <v>46234</v>
      </c>
      <c r="F1597" s="6" t="n"/>
      <c r="G1597" s="39" t="n">
        <v>120.54</v>
      </c>
      <c r="H1597" s="39" t="n">
        <v>0</v>
      </c>
      <c r="I1597" s="6" t="inlineStr">
        <is>
          <t>2192 - Bankwest Additional Tech [ONS]</t>
        </is>
      </c>
      <c r="J1597" s="6" t="n"/>
      <c r="K1597" s="6" t="inlineStr">
        <is>
          <t>#68748</t>
        </is>
      </c>
      <c r="L1597" s="6" t="inlineStr">
        <is>
          <t>Payroll Accruals Payable Jul 27-31 2026 - Bankwest Additional Tech [ONS]</t>
        </is>
      </c>
      <c r="M1597" s="6" t="inlineStr">
        <is>
          <t>ONSITE</t>
        </is>
      </c>
    </row>
    <row r="1598">
      <c r="A1598" s="6" t="n">
        <v>55510</v>
      </c>
      <c r="B1598" s="6" t="n">
        <v>55510</v>
      </c>
      <c r="C1598" s="6" t="inlineStr">
        <is>
          <t>Direct Wages - ONS</t>
        </is>
      </c>
      <c r="D1598" s="6" t="inlineStr">
        <is>
          <t>Manual Journal</t>
        </is>
      </c>
      <c r="E1598" s="37" t="n">
        <v>46234</v>
      </c>
      <c r="F1598" s="6" t="n"/>
      <c r="G1598" s="39" t="n">
        <v>48.52</v>
      </c>
      <c r="H1598" s="39" t="n">
        <v>0</v>
      </c>
      <c r="I1598" s="6" t="inlineStr">
        <is>
          <t>1862 - DTTL ADL Onsite [ONS]</t>
        </is>
      </c>
      <c r="J1598" s="6" t="n"/>
      <c r="K1598" s="6" t="inlineStr">
        <is>
          <t>#68748</t>
        </is>
      </c>
      <c r="L1598" s="6" t="inlineStr">
        <is>
          <t>Payroll Accruals Payable Jul 27-31 2026 - DTTL ADL Onsite [ONS]</t>
        </is>
      </c>
      <c r="M1598" s="6" t="inlineStr">
        <is>
          <t>ONSITE</t>
        </is>
      </c>
    </row>
    <row r="1599">
      <c r="A1599" s="6" t="n">
        <v>55510</v>
      </c>
      <c r="B1599" s="6" t="n">
        <v>55510</v>
      </c>
      <c r="C1599" s="6" t="inlineStr">
        <is>
          <t>Direct Wages - ONS</t>
        </is>
      </c>
      <c r="D1599" s="6" t="inlineStr">
        <is>
          <t>Manual Journal</t>
        </is>
      </c>
      <c r="E1599" s="37" t="n">
        <v>46234</v>
      </c>
      <c r="F1599" s="6" t="n"/>
      <c r="G1599" s="39" t="n">
        <v>359.82</v>
      </c>
      <c r="H1599" s="39" t="n">
        <v>0</v>
      </c>
      <c r="I1599" s="6" t="inlineStr">
        <is>
          <t>586 - CBA Tech NP [ONS]</t>
        </is>
      </c>
      <c r="J1599" s="6" t="n"/>
      <c r="K1599" s="6" t="inlineStr">
        <is>
          <t>#68748</t>
        </is>
      </c>
      <c r="L1599" s="6" t="inlineStr">
        <is>
          <t>Payroll Accruals Payable Jul 27-31 2026 - CBA Tech NP [ONS]</t>
        </is>
      </c>
      <c r="M1599" s="6" t="inlineStr">
        <is>
          <t>ONSITE</t>
        </is>
      </c>
    </row>
    <row r="1600">
      <c r="A1600" s="6" t="n">
        <v>55510</v>
      </c>
      <c r="B1600" s="6" t="n">
        <v>55510</v>
      </c>
      <c r="C1600" s="6" t="inlineStr">
        <is>
          <t>Direct Wages - ONS</t>
        </is>
      </c>
      <c r="D1600" s="6" t="inlineStr">
        <is>
          <t>Manual Journal</t>
        </is>
      </c>
      <c r="E1600" s="37" t="n">
        <v>46234</v>
      </c>
      <c r="F1600" s="6" t="n"/>
      <c r="G1600" s="39" t="n">
        <v>55.36</v>
      </c>
      <c r="H1600" s="39" t="n">
        <v>0</v>
      </c>
      <c r="I1600" s="6" t="inlineStr">
        <is>
          <t>20250731 - PWC National Pool of Hours [ONS]</t>
        </is>
      </c>
      <c r="J1600" s="6" t="n"/>
      <c r="K1600" s="6" t="inlineStr">
        <is>
          <t>#68748</t>
        </is>
      </c>
      <c r="L1600" s="6" t="inlineStr">
        <is>
          <t>Payroll Accruals Payable Jul 27-31 2026 - PWC National Pool of Hours [ONS]</t>
        </is>
      </c>
      <c r="M1600" s="6" t="inlineStr">
        <is>
          <t>ONSITE</t>
        </is>
      </c>
    </row>
    <row r="1601">
      <c r="A1601" s="6" t="n">
        <v>55510</v>
      </c>
      <c r="B1601" s="6" t="n">
        <v>55510</v>
      </c>
      <c r="C1601" s="6" t="inlineStr">
        <is>
          <t>Direct Wages - ONS</t>
        </is>
      </c>
      <c r="D1601" s="6" t="inlineStr">
        <is>
          <t>Manual Journal</t>
        </is>
      </c>
      <c r="E1601" s="37" t="n">
        <v>46234</v>
      </c>
      <c r="F1601" s="6" t="n"/>
      <c r="G1601" s="39" t="n">
        <v>55.36</v>
      </c>
      <c r="H1601" s="39" t="n">
        <v>0</v>
      </c>
      <c r="I1601" s="6" t="inlineStr">
        <is>
          <t>3056 - AusPayNet Onsite [Chargeable]</t>
        </is>
      </c>
      <c r="J1601" s="6" t="n"/>
      <c r="K1601" s="6" t="inlineStr">
        <is>
          <t>#68748</t>
        </is>
      </c>
      <c r="L1601" s="6" t="inlineStr">
        <is>
          <t>Payroll Accruals Payable Jul 27-31 2026 - Aus PayNet Onsite [Chargeable]</t>
        </is>
      </c>
      <c r="M1601" s="6" t="inlineStr">
        <is>
          <t>ONSITE</t>
        </is>
      </c>
    </row>
    <row r="1602">
      <c r="A1602" s="6" t="n">
        <v>55510</v>
      </c>
      <c r="B1602" s="6" t="n">
        <v>55510</v>
      </c>
      <c r="C1602" s="6" t="inlineStr">
        <is>
          <t>Direct Wages - ONS</t>
        </is>
      </c>
      <c r="D1602" s="6" t="inlineStr">
        <is>
          <t>Manual Journal</t>
        </is>
      </c>
      <c r="E1602" s="37" t="n">
        <v>46234</v>
      </c>
      <c r="F1602" s="6" t="n"/>
      <c r="G1602" s="39" t="n">
        <v>55.36</v>
      </c>
      <c r="H1602" s="39" t="n">
        <v>0</v>
      </c>
      <c r="I1602" s="6" t="inlineStr">
        <is>
          <t>26022301 - Aware Super AV Maintenance [ONS]</t>
        </is>
      </c>
      <c r="J1602" s="6" t="n"/>
      <c r="K1602" s="6" t="inlineStr">
        <is>
          <t>#68748</t>
        </is>
      </c>
      <c r="L1602" s="6" t="inlineStr">
        <is>
          <t>Payroll Accruals Payable Jul 27-31 2026 - Aware Super AV Maintenance [ONS]</t>
        </is>
      </c>
      <c r="M1602" s="6" t="inlineStr">
        <is>
          <t>ONSITE</t>
        </is>
      </c>
    </row>
    <row r="1603">
      <c r="A1603" s="6" t="n">
        <v>55510</v>
      </c>
      <c r="B1603" s="6" t="n">
        <v>55510</v>
      </c>
      <c r="C1603" s="6" t="inlineStr">
        <is>
          <t>Direct Wages - ONS</t>
        </is>
      </c>
      <c r="D1603" s="6" t="inlineStr">
        <is>
          <t>Manual Journal</t>
        </is>
      </c>
      <c r="E1603" s="37" t="n">
        <v>46234</v>
      </c>
      <c r="F1603" s="6" t="n"/>
      <c r="G1603" s="39" t="n">
        <v>34.6</v>
      </c>
      <c r="H1603" s="39" t="n">
        <v>0</v>
      </c>
      <c r="I1603" s="6" t="inlineStr">
        <is>
          <t>2026021101 - AusPayNet Quarterly AV Support &amp; Maintenance 2026 [ONS]</t>
        </is>
      </c>
      <c r="J1603" s="6" t="n"/>
      <c r="K1603" s="6" t="inlineStr">
        <is>
          <t>#68748</t>
        </is>
      </c>
      <c r="L1603" s="6" t="inlineStr">
        <is>
          <t>Payroll Accruals Payable Jul 27-31 2026 - AusPayNet Quarterly AV Support &amp; Maintenance 2026 [ONS]</t>
        </is>
      </c>
      <c r="M1603" s="6" t="inlineStr">
        <is>
          <t>ONSITE</t>
        </is>
      </c>
    </row>
    <row r="1604">
      <c r="A1604" s="6" t="n">
        <v>55510</v>
      </c>
      <c r="B1604" s="6" t="n">
        <v>55510</v>
      </c>
      <c r="C1604" s="6" t="inlineStr">
        <is>
          <t>Direct Wages - ONS</t>
        </is>
      </c>
      <c r="D1604" s="6" t="inlineStr">
        <is>
          <t>Manual Journal</t>
        </is>
      </c>
      <c r="E1604" s="37" t="n">
        <v>46234</v>
      </c>
      <c r="F1604" s="6" t="n"/>
      <c r="G1604" s="39" t="n">
        <v>76.12</v>
      </c>
      <c r="H1604" s="39" t="n">
        <v>0</v>
      </c>
      <c r="I1604" s="6" t="inlineStr">
        <is>
          <t>1401 - DTTL SYD FT Tech 2 [ONS]</t>
        </is>
      </c>
      <c r="J1604" s="6" t="n"/>
      <c r="K1604" s="6" t="inlineStr">
        <is>
          <t>#68748</t>
        </is>
      </c>
      <c r="L1604" s="6" t="inlineStr">
        <is>
          <t>Payroll Accruals Payable Jul 27-31 2026 - DTTL SYD FT Tech 2 [ONS]</t>
        </is>
      </c>
      <c r="M1604" s="6" t="inlineStr">
        <is>
          <t>ONSITE</t>
        </is>
      </c>
    </row>
    <row r="1605">
      <c r="A1605" s="6" t="n">
        <v>55510</v>
      </c>
      <c r="B1605" s="6" t="n">
        <v>55510</v>
      </c>
      <c r="C1605" s="6" t="inlineStr">
        <is>
          <t>Direct Wages - ONS</t>
        </is>
      </c>
      <c r="D1605" s="6" t="inlineStr">
        <is>
          <t>Manual Journal</t>
        </is>
      </c>
      <c r="E1605" s="37" t="n">
        <v>46234</v>
      </c>
      <c r="F1605" s="6" t="n"/>
      <c r="G1605" s="39" t="n">
        <v>857.14</v>
      </c>
      <c r="H1605" s="39" t="n">
        <v>0</v>
      </c>
      <c r="I1605" s="6" t="inlineStr">
        <is>
          <t>25101301B - PWC IT Support – Sydney [ONS]</t>
        </is>
      </c>
      <c r="J1605" s="6" t="n"/>
      <c r="K1605" s="6" t="inlineStr">
        <is>
          <t>#68748</t>
        </is>
      </c>
      <c r="L1605" s="6" t="inlineStr">
        <is>
          <t>Payroll Accruals Payable Jul 27-31 2026 - PWC IT Support – Sydney [ONS]</t>
        </is>
      </c>
      <c r="M1605" s="6" t="inlineStr">
        <is>
          <t>ONSITE</t>
        </is>
      </c>
    </row>
    <row r="1606">
      <c r="A1606" s="6" t="n">
        <v>55510</v>
      </c>
      <c r="B1606" s="6" t="n">
        <v>55510</v>
      </c>
      <c r="C1606" s="6" t="inlineStr">
        <is>
          <t>Direct Wages - ONS</t>
        </is>
      </c>
      <c r="D1606" s="6" t="inlineStr">
        <is>
          <t>Manual Journal</t>
        </is>
      </c>
      <c r="E1606" s="37" t="n">
        <v>46234</v>
      </c>
      <c r="F1606" s="6" t="n"/>
      <c r="G1606" s="39" t="n">
        <v>241.79</v>
      </c>
      <c r="H1606" s="39" t="n">
        <v>0</v>
      </c>
      <c r="I1606" s="6" t="inlineStr">
        <is>
          <t>1530 - DTTL BNE Onsite [ONS]</t>
        </is>
      </c>
      <c r="J1606" s="6" t="n"/>
      <c r="K1606" s="6" t="inlineStr">
        <is>
          <t>#68748</t>
        </is>
      </c>
      <c r="L1606" s="6" t="inlineStr">
        <is>
          <t>Payroll Accruals Payable Jul 27-31 2026 - DTTL BNE Onsite [ONS]</t>
        </is>
      </c>
      <c r="M1606" s="6" t="inlineStr">
        <is>
          <t>ONSITE</t>
        </is>
      </c>
    </row>
    <row r="1607">
      <c r="A1607" s="6" t="n">
        <v>55510</v>
      </c>
      <c r="B1607" s="6" t="n">
        <v>55510</v>
      </c>
      <c r="C1607" s="6" t="inlineStr">
        <is>
          <t>Direct Wages - ONS</t>
        </is>
      </c>
      <c r="D1607" s="6" t="inlineStr">
        <is>
          <t>Manual Journal</t>
        </is>
      </c>
      <c r="E1607" s="37" t="n">
        <v>46234</v>
      </c>
      <c r="F1607" s="6" t="n"/>
      <c r="G1607" s="39" t="n">
        <v>66.95999999999999</v>
      </c>
      <c r="H1607" s="39" t="n">
        <v>0</v>
      </c>
      <c r="I1607" s="6" t="inlineStr">
        <is>
          <t>1144 - Bankwest PER Half Tech [ONS]</t>
        </is>
      </c>
      <c r="J1607" s="6" t="n"/>
      <c r="K1607" s="6" t="inlineStr">
        <is>
          <t>#68748</t>
        </is>
      </c>
      <c r="L1607" s="6" t="inlineStr">
        <is>
          <t>Payroll Accruals Payable Jul 27-31 2026 - Bankwest PER Half Tech [ONS]</t>
        </is>
      </c>
      <c r="M1607" s="6" t="inlineStr">
        <is>
          <t>ONSITE</t>
        </is>
      </c>
    </row>
    <row r="1608">
      <c r="A1608" s="6" t="n">
        <v>55510</v>
      </c>
      <c r="B1608" s="6" t="n">
        <v>55510</v>
      </c>
      <c r="C1608" s="6" t="inlineStr">
        <is>
          <t>Direct Wages - ONS</t>
        </is>
      </c>
      <c r="D1608" s="6" t="inlineStr">
        <is>
          <t>Manual Journal</t>
        </is>
      </c>
      <c r="E1608" s="37" t="n">
        <v>46235</v>
      </c>
      <c r="F1608" s="6" t="n"/>
      <c r="G1608" s="39" t="n">
        <v>0</v>
      </c>
      <c r="H1608" s="39" t="n">
        <v>676.49</v>
      </c>
      <c r="I1608" s="6" t="inlineStr">
        <is>
          <t>26012301 - PWC IT Support - Brisbane [ONS]</t>
        </is>
      </c>
      <c r="J1608" s="6" t="n"/>
      <c r="K1608" s="6" t="inlineStr">
        <is>
          <t>#68747</t>
        </is>
      </c>
      <c r="L1608" s="6" t="inlineStr">
        <is>
          <t>Reversal: Payroll Accruals Payable Jul 27-31 2026 - PWC IT Support - Brisbane [ONS]</t>
        </is>
      </c>
      <c r="M1608" s="6" t="inlineStr">
        <is>
          <t>ONSITE</t>
        </is>
      </c>
    </row>
    <row r="1609">
      <c r="A1609" s="6" t="n">
        <v>55510</v>
      </c>
      <c r="B1609" s="6" t="n">
        <v>55510</v>
      </c>
      <c r="C1609" s="6" t="inlineStr">
        <is>
          <t>Direct Wages - ONS</t>
        </is>
      </c>
      <c r="D1609" s="6" t="inlineStr">
        <is>
          <t>Manual Journal</t>
        </is>
      </c>
      <c r="E1609" s="37" t="n">
        <v>46235</v>
      </c>
      <c r="F1609" s="6" t="n"/>
      <c r="G1609" s="39" t="n">
        <v>0</v>
      </c>
      <c r="H1609" s="39" t="n">
        <v>983.5700000000001</v>
      </c>
      <c r="I1609" s="6" t="inlineStr">
        <is>
          <t>26043001 - CBA FT Tech MEL - 12 months [ONS]</t>
        </is>
      </c>
      <c r="J1609" s="6" t="n"/>
      <c r="K1609" s="6" t="inlineStr">
        <is>
          <t>#68747</t>
        </is>
      </c>
      <c r="L1609" s="6" t="inlineStr">
        <is>
          <t>Reversal: Payroll Accruals Payable Jul 27-31 2026 - CBA FT Tech MEL - 12 months [ONS]</t>
        </is>
      </c>
      <c r="M1609" s="6" t="inlineStr">
        <is>
          <t>ONSITE</t>
        </is>
      </c>
    </row>
    <row r="1610">
      <c r="A1610" s="6" t="n">
        <v>55510</v>
      </c>
      <c r="B1610" s="6" t="n">
        <v>55510</v>
      </c>
      <c r="C1610" s="6" t="inlineStr">
        <is>
          <t>Direct Wages - ONS</t>
        </is>
      </c>
      <c r="D1610" s="6" t="inlineStr">
        <is>
          <t>Manual Journal</t>
        </is>
      </c>
      <c r="E1610" s="37" t="n">
        <v>46235</v>
      </c>
      <c r="F1610" s="6" t="n"/>
      <c r="G1610" s="39" t="n">
        <v>0</v>
      </c>
      <c r="H1610" s="39" t="n">
        <v>109.29</v>
      </c>
      <c r="I1610" s="6" t="inlineStr">
        <is>
          <t>2846 - DTTL National STL [ONS]</t>
        </is>
      </c>
      <c r="J1610" s="6" t="n"/>
      <c r="K1610" s="6" t="inlineStr">
        <is>
          <t>#68747</t>
        </is>
      </c>
      <c r="L1610" s="6" t="inlineStr">
        <is>
          <t>Reversal: Payroll Accruals Payable Jul 27-31 2026 - DTTL National STL [ONS]</t>
        </is>
      </c>
      <c r="M1610" s="6" t="inlineStr">
        <is>
          <t>ONSITE</t>
        </is>
      </c>
    </row>
    <row r="1611">
      <c r="A1611" s="6" t="n">
        <v>55510</v>
      </c>
      <c r="B1611" s="6" t="n">
        <v>55510</v>
      </c>
      <c r="C1611" s="6" t="inlineStr">
        <is>
          <t>Direct Wages - ONS</t>
        </is>
      </c>
      <c r="D1611" s="6" t="inlineStr">
        <is>
          <t>Manual Journal</t>
        </is>
      </c>
      <c r="E1611" s="37" t="n">
        <v>46235</v>
      </c>
      <c r="F1611" s="6" t="n"/>
      <c r="G1611" s="39" t="n">
        <v>0</v>
      </c>
      <c r="H1611" s="39" t="n">
        <v>120.54</v>
      </c>
      <c r="I1611" s="6" t="inlineStr">
        <is>
          <t>2192 - Bankwest Additional Tech [ONS]</t>
        </is>
      </c>
      <c r="J1611" s="6" t="n"/>
      <c r="K1611" s="6" t="inlineStr">
        <is>
          <t>#68747</t>
        </is>
      </c>
      <c r="L1611" s="6" t="inlineStr">
        <is>
          <t>Reversal: Payroll Accruals Payable Jul 27-31 2026 - Bankwest Additional Tech [ONS]</t>
        </is>
      </c>
      <c r="M1611" s="6" t="inlineStr">
        <is>
          <t>ONSITE</t>
        </is>
      </c>
    </row>
    <row r="1612">
      <c r="A1612" s="6" t="n">
        <v>55510</v>
      </c>
      <c r="B1612" s="6" t="n">
        <v>55510</v>
      </c>
      <c r="C1612" s="6" t="inlineStr">
        <is>
          <t>Direct Wages - ONS</t>
        </is>
      </c>
      <c r="D1612" s="6" t="inlineStr">
        <is>
          <t>Manual Journal</t>
        </is>
      </c>
      <c r="E1612" s="37" t="n">
        <v>46235</v>
      </c>
      <c r="F1612" s="6" t="n"/>
      <c r="G1612" s="39" t="n">
        <v>0</v>
      </c>
      <c r="H1612" s="39" t="n">
        <v>48.52</v>
      </c>
      <c r="I1612" s="6" t="inlineStr">
        <is>
          <t>1862 - DTTL ADL Onsite [ONS]</t>
        </is>
      </c>
      <c r="J1612" s="6" t="n"/>
      <c r="K1612" s="6" t="inlineStr">
        <is>
          <t>#68747</t>
        </is>
      </c>
      <c r="L1612" s="6" t="inlineStr">
        <is>
          <t>Reversal: Payroll Accruals Payable Jul 27-31 2026 - DTTL ADL Onsite [ONS]</t>
        </is>
      </c>
      <c r="M1612" s="6" t="inlineStr">
        <is>
          <t>ONSITE</t>
        </is>
      </c>
    </row>
    <row r="1613">
      <c r="A1613" s="6" t="n">
        <v>55510</v>
      </c>
      <c r="B1613" s="6" t="n">
        <v>55510</v>
      </c>
      <c r="C1613" s="6" t="inlineStr">
        <is>
          <t>Direct Wages - ONS</t>
        </is>
      </c>
      <c r="D1613" s="6" t="inlineStr">
        <is>
          <t>Manual Journal</t>
        </is>
      </c>
      <c r="E1613" s="37" t="n">
        <v>46235</v>
      </c>
      <c r="F1613" s="6" t="n"/>
      <c r="G1613" s="39" t="n">
        <v>0</v>
      </c>
      <c r="H1613" s="39" t="n">
        <v>359.82</v>
      </c>
      <c r="I1613" s="6" t="inlineStr">
        <is>
          <t>586 - CBA Tech NP [ONS]</t>
        </is>
      </c>
      <c r="J1613" s="6" t="n"/>
      <c r="K1613" s="6" t="inlineStr">
        <is>
          <t>#68747</t>
        </is>
      </c>
      <c r="L1613" s="6" t="inlineStr">
        <is>
          <t>Reversal: Payroll Accruals Payable Jul 27-31 2026 - CBA Tech NP [ONS]</t>
        </is>
      </c>
      <c r="M1613" s="6" t="inlineStr">
        <is>
          <t>ONSITE</t>
        </is>
      </c>
    </row>
    <row r="1614">
      <c r="A1614" s="6" t="n">
        <v>55510</v>
      </c>
      <c r="B1614" s="6" t="n">
        <v>55510</v>
      </c>
      <c r="C1614" s="6" t="inlineStr">
        <is>
          <t>Direct Wages - ONS</t>
        </is>
      </c>
      <c r="D1614" s="6" t="inlineStr">
        <is>
          <t>Manual Journal</t>
        </is>
      </c>
      <c r="E1614" s="37" t="n">
        <v>46235</v>
      </c>
      <c r="F1614" s="6" t="n"/>
      <c r="G1614" s="39" t="n">
        <v>0</v>
      </c>
      <c r="H1614" s="39" t="n">
        <v>55.36</v>
      </c>
      <c r="I1614" s="6" t="inlineStr">
        <is>
          <t>20250731 - PWC National Pool of Hours [ONS]</t>
        </is>
      </c>
      <c r="J1614" s="6" t="n"/>
      <c r="K1614" s="6" t="inlineStr">
        <is>
          <t>#68747</t>
        </is>
      </c>
      <c r="L1614" s="6" t="inlineStr">
        <is>
          <t>Reversal: Payroll Accruals Payable Jul 27-31 2026 - PWC National Pool of Hours [ONS]</t>
        </is>
      </c>
      <c r="M1614" s="6" t="inlineStr">
        <is>
          <t>ONSITE</t>
        </is>
      </c>
    </row>
    <row r="1615">
      <c r="A1615" s="6" t="n">
        <v>55510</v>
      </c>
      <c r="B1615" s="6" t="n">
        <v>55510</v>
      </c>
      <c r="C1615" s="6" t="inlineStr">
        <is>
          <t>Direct Wages - ONS</t>
        </is>
      </c>
      <c r="D1615" s="6" t="inlineStr">
        <is>
          <t>Manual Journal</t>
        </is>
      </c>
      <c r="E1615" s="37" t="n">
        <v>46235</v>
      </c>
      <c r="F1615" s="6" t="n"/>
      <c r="G1615" s="39" t="n">
        <v>0</v>
      </c>
      <c r="H1615" s="39" t="n">
        <v>55.36</v>
      </c>
      <c r="I1615" s="6" t="inlineStr">
        <is>
          <t>3056 - AusPayNet Onsite [Chargeable]</t>
        </is>
      </c>
      <c r="J1615" s="6" t="n"/>
      <c r="K1615" s="6" t="inlineStr">
        <is>
          <t>#68747</t>
        </is>
      </c>
      <c r="L1615" s="6" t="inlineStr">
        <is>
          <t>Reversal: Payroll Accruals Payable Jul 27-31 2026 - Aus PayNet Onsite [Chargeable]</t>
        </is>
      </c>
      <c r="M1615" s="6" t="inlineStr">
        <is>
          <t>ONSITE</t>
        </is>
      </c>
    </row>
    <row r="1616">
      <c r="A1616" s="6" t="n">
        <v>55510</v>
      </c>
      <c r="B1616" s="6" t="n">
        <v>55510</v>
      </c>
      <c r="C1616" s="6" t="inlineStr">
        <is>
          <t>Direct Wages - ONS</t>
        </is>
      </c>
      <c r="D1616" s="6" t="inlineStr">
        <is>
          <t>Manual Journal</t>
        </is>
      </c>
      <c r="E1616" s="37" t="n">
        <v>46235</v>
      </c>
      <c r="F1616" s="6" t="n"/>
      <c r="G1616" s="39" t="n">
        <v>0</v>
      </c>
      <c r="H1616" s="39" t="n">
        <v>55.36</v>
      </c>
      <c r="I1616" s="6" t="inlineStr">
        <is>
          <t>26022301 - Aware Super AV Maintenance [ONS]</t>
        </is>
      </c>
      <c r="J1616" s="6" t="n"/>
      <c r="K1616" s="6" t="inlineStr">
        <is>
          <t>#68747</t>
        </is>
      </c>
      <c r="L1616" s="6" t="inlineStr">
        <is>
          <t>Reversal: Payroll Accruals Payable Jul 27-31 2026 - Aware Super AV Maintenance [ONS]</t>
        </is>
      </c>
      <c r="M1616" s="6" t="inlineStr">
        <is>
          <t>ONSITE</t>
        </is>
      </c>
    </row>
    <row r="1617">
      <c r="A1617" s="6" t="n">
        <v>55510</v>
      </c>
      <c r="B1617" s="6" t="n">
        <v>55510</v>
      </c>
      <c r="C1617" s="6" t="inlineStr">
        <is>
          <t>Direct Wages - ONS</t>
        </is>
      </c>
      <c r="D1617" s="6" t="inlineStr">
        <is>
          <t>Manual Journal</t>
        </is>
      </c>
      <c r="E1617" s="37" t="n">
        <v>46235</v>
      </c>
      <c r="F1617" s="6" t="n"/>
      <c r="G1617" s="39" t="n">
        <v>0</v>
      </c>
      <c r="H1617" s="39" t="n">
        <v>34.6</v>
      </c>
      <c r="I1617" s="6" t="inlineStr">
        <is>
          <t>2026021101 - AusPayNet Quarterly AV Support &amp; Maintenance 2026 [ONS]</t>
        </is>
      </c>
      <c r="J1617" s="6" t="n"/>
      <c r="K1617" s="6" t="inlineStr">
        <is>
          <t>#68747</t>
        </is>
      </c>
      <c r="L1617" s="6" t="inlineStr">
        <is>
          <t>Reversal: Payroll Accruals Payable Jul 27-31 2026 - AusPayNet Quarterly AV Support &amp; Maintenance 2026 [ONS]</t>
        </is>
      </c>
      <c r="M1617" s="6" t="inlineStr">
        <is>
          <t>ONSITE</t>
        </is>
      </c>
    </row>
    <row r="1618">
      <c r="A1618" s="6" t="n">
        <v>55510</v>
      </c>
      <c r="B1618" s="6" t="n">
        <v>55510</v>
      </c>
      <c r="C1618" s="6" t="inlineStr">
        <is>
          <t>Direct Wages - ONS</t>
        </is>
      </c>
      <c r="D1618" s="6" t="inlineStr">
        <is>
          <t>Manual Journal</t>
        </is>
      </c>
      <c r="E1618" s="37" t="n">
        <v>46235</v>
      </c>
      <c r="F1618" s="6" t="n"/>
      <c r="G1618" s="39" t="n">
        <v>0</v>
      </c>
      <c r="H1618" s="39" t="n">
        <v>76.12</v>
      </c>
      <c r="I1618" s="6" t="inlineStr">
        <is>
          <t>1401 - DTTL SYD FT Tech 2 [ONS]</t>
        </is>
      </c>
      <c r="J1618" s="6" t="n"/>
      <c r="K1618" s="6" t="inlineStr">
        <is>
          <t>#68747</t>
        </is>
      </c>
      <c r="L1618" s="6" t="inlineStr">
        <is>
          <t>Reversal: Payroll Accruals Payable Jul 27-31 2026 - DTTL SYD FT Tech 2 [ONS]</t>
        </is>
      </c>
      <c r="M1618" s="6" t="inlineStr">
        <is>
          <t>ONSITE</t>
        </is>
      </c>
    </row>
    <row r="1619">
      <c r="A1619" s="6" t="n">
        <v>55510</v>
      </c>
      <c r="B1619" s="6" t="n">
        <v>55510</v>
      </c>
      <c r="C1619" s="6" t="inlineStr">
        <is>
          <t>Direct Wages - ONS</t>
        </is>
      </c>
      <c r="D1619" s="6" t="inlineStr">
        <is>
          <t>Manual Journal</t>
        </is>
      </c>
      <c r="E1619" s="37" t="n">
        <v>46235</v>
      </c>
      <c r="F1619" s="6" t="n"/>
      <c r="G1619" s="39" t="n">
        <v>0</v>
      </c>
      <c r="H1619" s="39" t="n">
        <v>857.14</v>
      </c>
      <c r="I1619" s="6" t="inlineStr">
        <is>
          <t>25101301B - PWC IT Support – Sydney [ONS]</t>
        </is>
      </c>
      <c r="J1619" s="6" t="n"/>
      <c r="K1619" s="6" t="inlineStr">
        <is>
          <t>#68747</t>
        </is>
      </c>
      <c r="L1619" s="6" t="inlineStr">
        <is>
          <t>Reversal: Payroll Accruals Payable Jul 27-31 2026 - PWC IT Support – Sydney [ONS]</t>
        </is>
      </c>
      <c r="M1619" s="6" t="inlineStr">
        <is>
          <t>ONSITE</t>
        </is>
      </c>
    </row>
    <row r="1620">
      <c r="A1620" s="6" t="n">
        <v>55510</v>
      </c>
      <c r="B1620" s="6" t="n">
        <v>55510</v>
      </c>
      <c r="C1620" s="6" t="inlineStr">
        <is>
          <t>Direct Wages - ONS</t>
        </is>
      </c>
      <c r="D1620" s="6" t="inlineStr">
        <is>
          <t>Manual Journal</t>
        </is>
      </c>
      <c r="E1620" s="37" t="n">
        <v>46235</v>
      </c>
      <c r="F1620" s="6" t="n"/>
      <c r="G1620" s="39" t="n">
        <v>0</v>
      </c>
      <c r="H1620" s="39" t="n">
        <v>241.79</v>
      </c>
      <c r="I1620" s="6" t="inlineStr">
        <is>
          <t>1530 - DTTL BNE Onsite [ONS]</t>
        </is>
      </c>
      <c r="J1620" s="6" t="n"/>
      <c r="K1620" s="6" t="inlineStr">
        <is>
          <t>#68747</t>
        </is>
      </c>
      <c r="L1620" s="6" t="inlineStr">
        <is>
          <t>Reversal: Payroll Accruals Payable Jul 27-31 2026 - DTTL BNE Onsite [ONS]</t>
        </is>
      </c>
      <c r="M1620" s="6" t="inlineStr">
        <is>
          <t>ONSITE</t>
        </is>
      </c>
    </row>
    <row r="1621">
      <c r="A1621" s="6" t="n">
        <v>55510</v>
      </c>
      <c r="B1621" s="6" t="n">
        <v>55510</v>
      </c>
      <c r="C1621" s="6" t="inlineStr">
        <is>
          <t>Direct Wages - ONS</t>
        </is>
      </c>
      <c r="D1621" s="6" t="inlineStr">
        <is>
          <t>Manual Journal</t>
        </is>
      </c>
      <c r="E1621" s="37" t="n">
        <v>46235</v>
      </c>
      <c r="F1621" s="6" t="n"/>
      <c r="G1621" s="39" t="n">
        <v>0</v>
      </c>
      <c r="H1621" s="39" t="n">
        <v>66.95999999999999</v>
      </c>
      <c r="I1621" s="6" t="inlineStr">
        <is>
          <t>1144 - Bankwest PER Half Tech [ONS]</t>
        </is>
      </c>
      <c r="J1621" s="6" t="n"/>
      <c r="K1621" s="6" t="inlineStr">
        <is>
          <t>#68747</t>
        </is>
      </c>
      <c r="L1621" s="6" t="inlineStr">
        <is>
          <t>Reversal: Payroll Accruals Payable Jul 27-31 2026 - Bankwest PER Half Tech [ONS]</t>
        </is>
      </c>
      <c r="M1621" s="6" t="inlineStr">
        <is>
          <t>ONSITE</t>
        </is>
      </c>
    </row>
    <row r="1622">
      <c r="A1622" s="6" t="n">
        <v>55510</v>
      </c>
      <c r="B1622" s="6" t="n">
        <v>55510</v>
      </c>
      <c r="C1622" s="6" t="inlineStr">
        <is>
          <t>Direct Wages - ONS</t>
        </is>
      </c>
      <c r="D1622" s="6" t="inlineStr">
        <is>
          <t>Manual Journal</t>
        </is>
      </c>
      <c r="E1622" s="37" t="n">
        <v>46245</v>
      </c>
      <c r="F1622" s="6" t="n"/>
      <c r="G1622" s="39" t="n">
        <v>1894.17</v>
      </c>
      <c r="H1622" s="39" t="n">
        <v>0</v>
      </c>
      <c r="I1622" s="6" t="inlineStr">
        <is>
          <t>26012301 - PWC IT Support - Brisbane [ONS]</t>
        </is>
      </c>
      <c r="J1622" s="6" t="n"/>
      <c r="K1622" s="6" t="inlineStr">
        <is>
          <t>#69396</t>
        </is>
      </c>
      <c r="L1622" s="6" t="inlineStr">
        <is>
          <t>Payroll 37003 Reclass (25/07/2026-07/08/2026) - PWC IT Support - Brisbane [ONS]</t>
        </is>
      </c>
      <c r="M1622" s="6" t="inlineStr">
        <is>
          <t>ONSITE</t>
        </is>
      </c>
    </row>
    <row r="1623">
      <c r="A1623" s="6" t="n">
        <v>55510</v>
      </c>
      <c r="B1623" s="6" t="n">
        <v>55510</v>
      </c>
      <c r="C1623" s="6" t="inlineStr">
        <is>
          <t>Direct Wages - ONS</t>
        </is>
      </c>
      <c r="D1623" s="6" t="inlineStr">
        <is>
          <t>Manual Journal</t>
        </is>
      </c>
      <c r="E1623" s="37" t="n">
        <v>46245</v>
      </c>
      <c r="F1623" s="6" t="n"/>
      <c r="G1623" s="39" t="n">
        <v>3063.7</v>
      </c>
      <c r="H1623" s="39" t="n">
        <v>0</v>
      </c>
      <c r="I1623" s="6" t="inlineStr">
        <is>
          <t>26043001 - CBA FT Tech MEL - 12 months [ONS]</t>
        </is>
      </c>
      <c r="J1623" s="6" t="n"/>
      <c r="K1623" s="6" t="inlineStr">
        <is>
          <t>#69396</t>
        </is>
      </c>
      <c r="L1623" s="6" t="inlineStr">
        <is>
          <t>Payroll 37003 Reclass (25/07/2026-07/08/2026) - CBA FT Tech MEL - 12 months [ONS]</t>
        </is>
      </c>
      <c r="M1623" s="6" t="inlineStr">
        <is>
          <t>ONSITE</t>
        </is>
      </c>
    </row>
    <row r="1624">
      <c r="A1624" s="6" t="n">
        <v>55510</v>
      </c>
      <c r="B1624" s="6" t="n">
        <v>55510</v>
      </c>
      <c r="C1624" s="6" t="inlineStr">
        <is>
          <t>Direct Wages - ONS</t>
        </is>
      </c>
      <c r="D1624" s="6" t="inlineStr">
        <is>
          <t>Manual Journal</t>
        </is>
      </c>
      <c r="E1624" s="37" t="n">
        <v>46245</v>
      </c>
      <c r="F1624" s="6" t="n"/>
      <c r="G1624" s="39" t="n">
        <v>487.5</v>
      </c>
      <c r="H1624" s="39" t="n">
        <v>0</v>
      </c>
      <c r="I1624" s="6" t="inlineStr">
        <is>
          <t>2192 - Bankwest Additional Tech [ONS]</t>
        </is>
      </c>
      <c r="J1624" s="6" t="n"/>
      <c r="K1624" s="6" t="inlineStr">
        <is>
          <t>#69396</t>
        </is>
      </c>
      <c r="L1624" s="6" t="inlineStr">
        <is>
          <t>Payroll 37003 Reclass (25/07/2026-07/08/2026) - Bankwest Additional Tech [ONS]</t>
        </is>
      </c>
      <c r="M1624" s="6" t="inlineStr">
        <is>
          <t>ONSITE</t>
        </is>
      </c>
    </row>
    <row r="1625">
      <c r="A1625" s="6" t="n">
        <v>55510</v>
      </c>
      <c r="B1625" s="6" t="n">
        <v>55510</v>
      </c>
      <c r="C1625" s="6" t="inlineStr">
        <is>
          <t>Direct Wages - ONS</t>
        </is>
      </c>
      <c r="D1625" s="6" t="inlineStr">
        <is>
          <t>Manual Journal</t>
        </is>
      </c>
      <c r="E1625" s="37" t="n">
        <v>46245</v>
      </c>
      <c r="F1625" s="6" t="n"/>
      <c r="G1625" s="39" t="n">
        <v>212.01</v>
      </c>
      <c r="H1625" s="39" t="n">
        <v>0</v>
      </c>
      <c r="I1625" s="6" t="inlineStr">
        <is>
          <t>1668 - CBA Dedicated Tech [ONS]</t>
        </is>
      </c>
      <c r="J1625" s="6" t="n"/>
      <c r="K1625" s="6" t="inlineStr">
        <is>
          <t>#69396</t>
        </is>
      </c>
      <c r="L1625" s="6" t="inlineStr">
        <is>
          <t>Payroll 37003 Reclass (25/07/2026-07/08/2026) - CBA Dedicated Tech [ONS]</t>
        </is>
      </c>
      <c r="M1625" s="6" t="inlineStr">
        <is>
          <t>ONSITE</t>
        </is>
      </c>
    </row>
    <row r="1626">
      <c r="A1626" s="6" t="n">
        <v>55510</v>
      </c>
      <c r="B1626" s="6" t="n">
        <v>55510</v>
      </c>
      <c r="C1626" s="6" t="inlineStr">
        <is>
          <t>Direct Wages - ONS</t>
        </is>
      </c>
      <c r="D1626" s="6" t="inlineStr">
        <is>
          <t>Manual Journal</t>
        </is>
      </c>
      <c r="E1626" s="37" t="n">
        <v>46245</v>
      </c>
      <c r="F1626" s="6" t="n"/>
      <c r="G1626" s="39" t="n">
        <v>716.6900000000001</v>
      </c>
      <c r="H1626" s="39" t="n">
        <v>0</v>
      </c>
      <c r="I1626" s="6" t="inlineStr">
        <is>
          <t>20250731 - PWC National Pool of Hours [ONS]</t>
        </is>
      </c>
      <c r="J1626" s="6" t="n"/>
      <c r="K1626" s="6" t="inlineStr">
        <is>
          <t>#69396</t>
        </is>
      </c>
      <c r="L1626" s="6" t="inlineStr">
        <is>
          <t>Payroll 37003 Reclass (25/07/2026-07/08/2026) - PWC National Pool of Hours [ONS]</t>
        </is>
      </c>
      <c r="M1626" s="6" t="inlineStr">
        <is>
          <t>ONSITE</t>
        </is>
      </c>
    </row>
    <row r="1627">
      <c r="A1627" s="6" t="n">
        <v>55510</v>
      </c>
      <c r="B1627" s="6" t="n">
        <v>55510</v>
      </c>
      <c r="C1627" s="6" t="inlineStr">
        <is>
          <t>Direct Wages - ONS</t>
        </is>
      </c>
      <c r="D1627" s="6" t="inlineStr">
        <is>
          <t>Manual Journal</t>
        </is>
      </c>
      <c r="E1627" s="37" t="n">
        <v>46245</v>
      </c>
      <c r="F1627" s="6" t="n"/>
      <c r="G1627" s="39" t="n">
        <v>462.56</v>
      </c>
      <c r="H1627" s="39" t="n">
        <v>0</v>
      </c>
      <c r="I1627" s="6" t="inlineStr">
        <is>
          <t>585 - CBA Team Leader [ONS]</t>
        </is>
      </c>
      <c r="J1627" s="6" t="n"/>
      <c r="K1627" s="6" t="inlineStr">
        <is>
          <t>#69396</t>
        </is>
      </c>
      <c r="L1627" s="6" t="inlineStr">
        <is>
          <t>Payroll 37003 Reclass (25/07/2026-07/08/2026) - CBA Team Leader [ONS]</t>
        </is>
      </c>
      <c r="M1627" s="6" t="inlineStr">
        <is>
          <t>ONSITE</t>
        </is>
      </c>
    </row>
    <row r="1628">
      <c r="A1628" s="6" t="n">
        <v>55510</v>
      </c>
      <c r="B1628" s="6" t="n">
        <v>55510</v>
      </c>
      <c r="C1628" s="6" t="inlineStr">
        <is>
          <t>Direct Wages - ONS</t>
        </is>
      </c>
      <c r="D1628" s="6" t="inlineStr">
        <is>
          <t>Manual Journal</t>
        </is>
      </c>
      <c r="E1628" s="37" t="n">
        <v>46245</v>
      </c>
      <c r="F1628" s="6" t="n"/>
      <c r="G1628" s="39" t="n">
        <v>815.1</v>
      </c>
      <c r="H1628" s="39" t="n">
        <v>0</v>
      </c>
      <c r="I1628" s="6" t="inlineStr">
        <is>
          <t>1862 - DTTL ADL Onsite [ONS]</t>
        </is>
      </c>
      <c r="J1628" s="6" t="n"/>
      <c r="K1628" s="6" t="inlineStr">
        <is>
          <t>#69396</t>
        </is>
      </c>
      <c r="L1628" s="6" t="inlineStr">
        <is>
          <t>Payroll 37003 Reclass (25/07/2026-07/08/2026) - DTTL ADL Onsite [ONS]</t>
        </is>
      </c>
      <c r="M1628" s="6" t="inlineStr">
        <is>
          <t>ONSITE</t>
        </is>
      </c>
    </row>
    <row r="1629">
      <c r="A1629" s="6" t="n">
        <v>55510</v>
      </c>
      <c r="B1629" s="6" t="n">
        <v>55510</v>
      </c>
      <c r="C1629" s="6" t="inlineStr">
        <is>
          <t>Direct Wages - ONS</t>
        </is>
      </c>
      <c r="D1629" s="6" t="inlineStr">
        <is>
          <t>Manual Journal</t>
        </is>
      </c>
      <c r="E1629" s="37" t="n">
        <v>46245</v>
      </c>
      <c r="F1629" s="6" t="n"/>
      <c r="G1629" s="39" t="n">
        <v>421.8</v>
      </c>
      <c r="H1629" s="39" t="n">
        <v>0</v>
      </c>
      <c r="I1629" s="6" t="inlineStr">
        <is>
          <t>2392 - PWC – MEL Technician [ONS]</t>
        </is>
      </c>
      <c r="J1629" s="6" t="n"/>
      <c r="K1629" s="6" t="inlineStr">
        <is>
          <t>#69396</t>
        </is>
      </c>
      <c r="L1629" s="6" t="inlineStr">
        <is>
          <t>Payroll 37003 Reclass (25/07/2026-07/08/2026) - PWC – MEL Technician [ONS]</t>
        </is>
      </c>
      <c r="M1629" s="6" t="inlineStr">
        <is>
          <t>ONSITE</t>
        </is>
      </c>
    </row>
    <row r="1630">
      <c r="A1630" s="6" t="n">
        <v>55510</v>
      </c>
      <c r="B1630" s="6" t="n">
        <v>55510</v>
      </c>
      <c r="C1630" s="6" t="inlineStr">
        <is>
          <t>Direct Wages - ONS</t>
        </is>
      </c>
      <c r="D1630" s="6" t="inlineStr">
        <is>
          <t>Manual Journal</t>
        </is>
      </c>
      <c r="E1630" s="37" t="n">
        <v>46245</v>
      </c>
      <c r="F1630" s="6" t="n"/>
      <c r="G1630" s="39" t="n">
        <v>290.6</v>
      </c>
      <c r="H1630" s="39" t="n">
        <v>0</v>
      </c>
      <c r="I1630" s="6" t="inlineStr">
        <is>
          <t>26022301 - Aware Super AV Maintenance [ONS]</t>
        </is>
      </c>
      <c r="J1630" s="6" t="n"/>
      <c r="K1630" s="6" t="inlineStr">
        <is>
          <t>#69396</t>
        </is>
      </c>
      <c r="L1630" s="6" t="inlineStr">
        <is>
          <t>Payroll 37003 Reclass (25/07/2026-07/08/2026) - Aware Super AV Maintenance [ONS]</t>
        </is>
      </c>
      <c r="M1630" s="6" t="inlineStr">
        <is>
          <t>ONSITE</t>
        </is>
      </c>
    </row>
    <row r="1631">
      <c r="A1631" s="6" t="n">
        <v>55510</v>
      </c>
      <c r="B1631" s="6" t="n">
        <v>55510</v>
      </c>
      <c r="C1631" s="6" t="inlineStr">
        <is>
          <t>Direct Wages - ONS</t>
        </is>
      </c>
      <c r="D1631" s="6" t="inlineStr">
        <is>
          <t>Manual Journal</t>
        </is>
      </c>
      <c r="E1631" s="37" t="n">
        <v>46245</v>
      </c>
      <c r="F1631" s="6" t="n"/>
      <c r="G1631" s="39" t="n">
        <v>2400</v>
      </c>
      <c r="H1631" s="39" t="n">
        <v>0</v>
      </c>
      <c r="I1631" s="6" t="inlineStr">
        <is>
          <t>25101301B - PWC IT Support – Sydney [ONS]</t>
        </is>
      </c>
      <c r="J1631" s="6" t="n"/>
      <c r="K1631" s="6" t="inlineStr">
        <is>
          <t>#69396</t>
        </is>
      </c>
      <c r="L1631" s="6" t="inlineStr">
        <is>
          <t>Payroll 37003 Reclass (25/07/2026-07/08/2026) - PWC IT Support – Sydney [ONS]</t>
        </is>
      </c>
      <c r="M1631" s="6" t="inlineStr">
        <is>
          <t>ONSITE</t>
        </is>
      </c>
    </row>
    <row r="1632">
      <c r="A1632" s="6" t="n">
        <v>55510</v>
      </c>
      <c r="B1632" s="6" t="n">
        <v>55510</v>
      </c>
      <c r="C1632" s="6" t="inlineStr">
        <is>
          <t>Direct Wages - ONS</t>
        </is>
      </c>
      <c r="D1632" s="6" t="inlineStr">
        <is>
          <t>Manual Journal</t>
        </is>
      </c>
      <c r="E1632" s="37" t="n">
        <v>46245</v>
      </c>
      <c r="F1632" s="6" t="n"/>
      <c r="G1632" s="39" t="n">
        <v>338.5</v>
      </c>
      <c r="H1632" s="39" t="n">
        <v>0</v>
      </c>
      <c r="I1632" s="6" t="inlineStr">
        <is>
          <t>1530 - DTTL BNE Onsite [ONS]</t>
        </is>
      </c>
      <c r="J1632" s="6" t="n"/>
      <c r="K1632" s="6" t="inlineStr">
        <is>
          <t>#69396</t>
        </is>
      </c>
      <c r="L1632" s="6" t="inlineStr">
        <is>
          <t>Payroll 37003 Reclass (25/07/2026-07/08/2026) - DTTL BNE Onsite [ONS]</t>
        </is>
      </c>
      <c r="M1632" s="6" t="inlineStr">
        <is>
          <t>ONSITE</t>
        </is>
      </c>
    </row>
    <row r="1633">
      <c r="A1633" s="6" t="n">
        <v>55510</v>
      </c>
      <c r="B1633" s="6" t="n">
        <v>55510</v>
      </c>
      <c r="C1633" s="6" t="inlineStr">
        <is>
          <t>Direct Wages - ONS</t>
        </is>
      </c>
      <c r="D1633" s="6" t="inlineStr">
        <is>
          <t>Manual Journal</t>
        </is>
      </c>
      <c r="E1633" s="37" t="n">
        <v>46245</v>
      </c>
      <c r="F1633" s="6" t="n"/>
      <c r="G1633" s="39" t="n">
        <v>300</v>
      </c>
      <c r="H1633" s="39" t="n">
        <v>0</v>
      </c>
      <c r="I1633" s="6" t="inlineStr">
        <is>
          <t>587 - CBA Tech TN [ONS]</t>
        </is>
      </c>
      <c r="J1633" s="6" t="n"/>
      <c r="K1633" s="6" t="inlineStr">
        <is>
          <t>#69396</t>
        </is>
      </c>
      <c r="L1633" s="6" t="inlineStr">
        <is>
          <t>Payroll 37003 Reclass (25/07/2026-07/08/2026) - CBA Tech TN [ONS]</t>
        </is>
      </c>
      <c r="M1633" s="6" t="inlineStr">
        <is>
          <t>ONSITE</t>
        </is>
      </c>
    </row>
    <row r="1634">
      <c r="A1634" s="6" t="n">
        <v>55510</v>
      </c>
      <c r="B1634" s="6" t="n">
        <v>55510</v>
      </c>
      <c r="C1634" s="6" t="inlineStr">
        <is>
          <t>Direct Wages - ONS</t>
        </is>
      </c>
      <c r="D1634" s="6" t="inlineStr">
        <is>
          <t>Manual Journal</t>
        </is>
      </c>
      <c r="E1634" s="37" t="n">
        <v>46245</v>
      </c>
      <c r="F1634" s="6" t="n"/>
      <c r="G1634" s="39" t="n">
        <v>300</v>
      </c>
      <c r="H1634" s="39" t="n">
        <v>0</v>
      </c>
      <c r="I1634" s="6" t="inlineStr">
        <is>
          <t>586 - CBA Tech NP [ONS]</t>
        </is>
      </c>
      <c r="J1634" s="6" t="n"/>
      <c r="K1634" s="6" t="inlineStr">
        <is>
          <t>#69396</t>
        </is>
      </c>
      <c r="L1634" s="6" t="inlineStr">
        <is>
          <t>Payroll 37003 Reclass (25/07/2026-07/08/2026) - CBA Tech NP [ONS]</t>
        </is>
      </c>
      <c r="M1634" s="6" t="inlineStr">
        <is>
          <t>ONSITE</t>
        </is>
      </c>
    </row>
    <row r="1635">
      <c r="A1635" s="6" t="n">
        <v>55510</v>
      </c>
      <c r="B1635" s="6" t="n">
        <v>55510</v>
      </c>
      <c r="C1635" s="6" t="inlineStr">
        <is>
          <t>Direct Wages - ONS</t>
        </is>
      </c>
      <c r="D1635" s="6" t="inlineStr">
        <is>
          <t>Manual Journal</t>
        </is>
      </c>
      <c r="E1635" s="37" t="n">
        <v>46245</v>
      </c>
      <c r="F1635" s="6" t="n"/>
      <c r="G1635" s="39" t="n">
        <v>300</v>
      </c>
      <c r="H1635" s="39" t="n">
        <v>0</v>
      </c>
      <c r="I1635" s="6" t="inlineStr">
        <is>
          <t>1144 - Bankwest PER Half Tech [ONS]</t>
        </is>
      </c>
      <c r="J1635" s="6" t="n"/>
      <c r="K1635" s="6" t="inlineStr">
        <is>
          <t>#69396</t>
        </is>
      </c>
      <c r="L1635" s="6" t="inlineStr">
        <is>
          <t>Payroll 37003 Reclass (25/07/2026-07/08/2026) - Bankwest PER Half Tech [ONS]</t>
        </is>
      </c>
      <c r="M1635" s="6" t="inlineStr">
        <is>
          <t>ONSITE</t>
        </is>
      </c>
    </row>
    <row r="1636">
      <c r="A1636" s="6" t="n">
        <v>55510</v>
      </c>
      <c r="B1636" s="6" t="n">
        <v>55510</v>
      </c>
      <c r="C1636" s="6" t="inlineStr">
        <is>
          <t>Direct Wages - ONS</t>
        </is>
      </c>
      <c r="D1636" s="6" t="inlineStr">
        <is>
          <t>Manual Journal</t>
        </is>
      </c>
      <c r="E1636" s="37" t="n">
        <v>46245</v>
      </c>
      <c r="F1636" s="6" t="n"/>
      <c r="G1636" s="39" t="n">
        <v>337.5</v>
      </c>
      <c r="H1636" s="39" t="n">
        <v>0</v>
      </c>
      <c r="I1636" s="6" t="inlineStr">
        <is>
          <t>732 - Bank West Contract [ONS]</t>
        </is>
      </c>
      <c r="J1636" s="6" t="n"/>
      <c r="K1636" s="6" t="inlineStr">
        <is>
          <t>#69396</t>
        </is>
      </c>
      <c r="L1636" s="6" t="inlineStr">
        <is>
          <t>Payroll 37003 Reclass (25/07/2026-07/08/2026) - Bank West Contract [ONS]</t>
        </is>
      </c>
      <c r="M1636" s="6" t="inlineStr">
        <is>
          <t>ONSITE</t>
        </is>
      </c>
    </row>
    <row r="1637">
      <c r="A1637" s="6" t="n">
        <v>55510</v>
      </c>
      <c r="B1637" s="6" t="n">
        <v>55510</v>
      </c>
      <c r="C1637" s="6" t="inlineStr">
        <is>
          <t>Direct Wages - ONS</t>
        </is>
      </c>
      <c r="D1637" s="6" t="inlineStr">
        <is>
          <t>Manual Journal</t>
        </is>
      </c>
      <c r="E1637" s="37" t="n">
        <v>46245</v>
      </c>
      <c r="F1637" s="6" t="n"/>
      <c r="G1637" s="39" t="n">
        <v>570.1</v>
      </c>
      <c r="H1637" s="39" t="n">
        <v>0</v>
      </c>
      <c r="I1637" s="6" t="inlineStr">
        <is>
          <t>725 - DTTL Mel Tech FT 1 [ONS]</t>
        </is>
      </c>
      <c r="J1637" s="6" t="n"/>
      <c r="K1637" s="6" t="inlineStr">
        <is>
          <t>#69396</t>
        </is>
      </c>
      <c r="L1637" s="6" t="inlineStr">
        <is>
          <t>Payroll 37003 Reclass (25/07/2026-07/08/2026) - DTTL Mel Tech FT 1 [ONS]</t>
        </is>
      </c>
      <c r="M1637" s="6" t="inlineStr">
        <is>
          <t>ONSITE</t>
        </is>
      </c>
    </row>
    <row r="1638">
      <c r="A1638" s="6" t="n">
        <v>55510</v>
      </c>
      <c r="B1638" s="6" t="n">
        <v>55510</v>
      </c>
      <c r="C1638" s="6" t="inlineStr">
        <is>
          <t>Direct Wages - ONS</t>
        </is>
      </c>
      <c r="D1638" s="6" t="inlineStr">
        <is>
          <t>Manual Journal</t>
        </is>
      </c>
      <c r="E1638" s="37" t="n">
        <v>46259</v>
      </c>
      <c r="F1638" s="6" t="n"/>
      <c r="G1638" s="39" t="n">
        <v>1610.04</v>
      </c>
      <c r="H1638" s="39" t="n">
        <v>0</v>
      </c>
      <c r="I1638" s="6" t="inlineStr">
        <is>
          <t>26012301 - PWC IT Support - Brisbane [ONS]</t>
        </is>
      </c>
      <c r="J1638" s="6" t="n"/>
      <c r="K1638" s="6" t="inlineStr">
        <is>
          <t>#69669</t>
        </is>
      </c>
      <c r="L1638" s="6" t="inlineStr">
        <is>
          <t>Payroll 37004 Reclass (08/08/2026-21/08/2026) - PWC IT Support - Brisbane [ONS]</t>
        </is>
      </c>
      <c r="M1638" s="6" t="inlineStr">
        <is>
          <t>ONSITE</t>
        </is>
      </c>
    </row>
    <row r="1639">
      <c r="A1639" s="6" t="n">
        <v>55510</v>
      </c>
      <c r="B1639" s="6" t="n">
        <v>55510</v>
      </c>
      <c r="C1639" s="6" t="inlineStr">
        <is>
          <t>Direct Wages - ONS</t>
        </is>
      </c>
      <c r="D1639" s="6" t="inlineStr">
        <is>
          <t>Manual Journal</t>
        </is>
      </c>
      <c r="E1639" s="37" t="n">
        <v>46259</v>
      </c>
      <c r="F1639" s="6" t="n"/>
      <c r="G1639" s="39" t="n">
        <v>3070.07</v>
      </c>
      <c r="H1639" s="39" t="n">
        <v>0</v>
      </c>
      <c r="I1639" s="6" t="inlineStr">
        <is>
          <t>26043001 - CBA FT Tech MEL - 12 months [ONS]</t>
        </is>
      </c>
      <c r="J1639" s="6" t="n"/>
      <c r="K1639" s="6" t="inlineStr">
        <is>
          <t>#69669</t>
        </is>
      </c>
      <c r="L1639" s="6" t="inlineStr">
        <is>
          <t>Payroll 37004 Reclass (08/08/2026-21/08/2026) - CBA FT Tech MEL - 12 months [ONS]</t>
        </is>
      </c>
      <c r="M1639" s="6" t="inlineStr">
        <is>
          <t>ONSITE</t>
        </is>
      </c>
    </row>
    <row r="1640">
      <c r="A1640" s="6" t="n">
        <v>55510</v>
      </c>
      <c r="B1640" s="6" t="n">
        <v>55510</v>
      </c>
      <c r="C1640" s="6" t="inlineStr">
        <is>
          <t>Direct Wages - ONS</t>
        </is>
      </c>
      <c r="D1640" s="6" t="inlineStr">
        <is>
          <t>Manual Journal</t>
        </is>
      </c>
      <c r="E1640" s="37" t="n">
        <v>46259</v>
      </c>
      <c r="F1640" s="6" t="n"/>
      <c r="G1640" s="39" t="n">
        <v>450</v>
      </c>
      <c r="H1640" s="39" t="n">
        <v>0</v>
      </c>
      <c r="I1640" s="6" t="inlineStr">
        <is>
          <t>2192 - Bankwest Additional Tech [ONS]</t>
        </is>
      </c>
      <c r="J1640" s="6" t="n"/>
      <c r="K1640" s="6" t="inlineStr">
        <is>
          <t>#69669</t>
        </is>
      </c>
      <c r="L1640" s="6" t="inlineStr">
        <is>
          <t>Payroll 37004 Reclass (08/08/2026-21/08/2026) - Bankwest Additional Tech [ONS]</t>
        </is>
      </c>
      <c r="M1640" s="6" t="inlineStr">
        <is>
          <t>ONSITE</t>
        </is>
      </c>
    </row>
    <row r="1641">
      <c r="A1641" s="6" t="n">
        <v>55510</v>
      </c>
      <c r="B1641" s="6" t="n">
        <v>55510</v>
      </c>
      <c r="C1641" s="6" t="inlineStr">
        <is>
          <t>Direct Wages - ONS</t>
        </is>
      </c>
      <c r="D1641" s="6" t="inlineStr">
        <is>
          <t>Manual Journal</t>
        </is>
      </c>
      <c r="E1641" s="37" t="n">
        <v>46259</v>
      </c>
      <c r="F1641" s="6" t="n"/>
      <c r="G1641" s="39" t="n">
        <v>693.75</v>
      </c>
      <c r="H1641" s="39" t="n">
        <v>0</v>
      </c>
      <c r="I1641" s="6" t="inlineStr">
        <is>
          <t>1668 - CBA Dedicated Tech [ONS]</t>
        </is>
      </c>
      <c r="J1641" s="6" t="n"/>
      <c r="K1641" s="6" t="inlineStr">
        <is>
          <t>#69669</t>
        </is>
      </c>
      <c r="L1641" s="6" t="inlineStr">
        <is>
          <t>Payroll 37004 Reclass (08/08/2026-21/08/2026) - CBA Dedicated Tech [ONS]</t>
        </is>
      </c>
      <c r="M1641" s="6" t="inlineStr">
        <is>
          <t>ONSITE</t>
        </is>
      </c>
    </row>
    <row r="1642">
      <c r="A1642" s="6" t="n">
        <v>55510</v>
      </c>
      <c r="B1642" s="6" t="n">
        <v>55510</v>
      </c>
      <c r="C1642" s="6" t="inlineStr">
        <is>
          <t>Direct Wages - ONS</t>
        </is>
      </c>
      <c r="D1642" s="6" t="inlineStr">
        <is>
          <t>Manual Journal</t>
        </is>
      </c>
      <c r="E1642" s="37" t="n">
        <v>46259</v>
      </c>
      <c r="F1642" s="6" t="n"/>
      <c r="G1642" s="39" t="n">
        <v>150</v>
      </c>
      <c r="H1642" s="39" t="n">
        <v>0</v>
      </c>
      <c r="I1642" s="6" t="inlineStr">
        <is>
          <t>26022301 - Aware Super AV Maintenance [ONS]</t>
        </is>
      </c>
      <c r="J1642" s="6" t="n"/>
      <c r="K1642" s="6" t="inlineStr">
        <is>
          <t>#69669</t>
        </is>
      </c>
      <c r="L1642" s="6" t="inlineStr">
        <is>
          <t>Payroll 37004 Reclass (08/08/2026-21/08/2026) - Aware Super AV Maintenance [ONS]</t>
        </is>
      </c>
      <c r="M1642" s="6" t="inlineStr">
        <is>
          <t>ONSITE</t>
        </is>
      </c>
    </row>
    <row r="1643">
      <c r="A1643" s="6" t="n">
        <v>55510</v>
      </c>
      <c r="B1643" s="6" t="n">
        <v>55510</v>
      </c>
      <c r="C1643" s="6" t="inlineStr">
        <is>
          <t>Direct Wages - ONS</t>
        </is>
      </c>
      <c r="D1643" s="6" t="inlineStr">
        <is>
          <t>Manual Journal</t>
        </is>
      </c>
      <c r="E1643" s="37" t="n">
        <v>46259</v>
      </c>
      <c r="F1643" s="6" t="n"/>
      <c r="G1643" s="39" t="n">
        <v>1493.78</v>
      </c>
      <c r="H1643" s="39" t="n">
        <v>0</v>
      </c>
      <c r="I1643" s="6" t="inlineStr">
        <is>
          <t>20250731 - PWC National Pool of Hours [ONS]</t>
        </is>
      </c>
      <c r="J1643" s="6" t="n"/>
      <c r="K1643" s="6" t="inlineStr">
        <is>
          <t>#69669</t>
        </is>
      </c>
      <c r="L1643" s="6" t="inlineStr">
        <is>
          <t>Payroll 37004 Reclass (08/08/2026-21/08/2026) - PWC National Pool of Hours [ONS]</t>
        </is>
      </c>
      <c r="M1643" s="6" t="inlineStr">
        <is>
          <t>ONSITE</t>
        </is>
      </c>
    </row>
    <row r="1644">
      <c r="A1644" s="6" t="n">
        <v>55510</v>
      </c>
      <c r="B1644" s="6" t="n">
        <v>55510</v>
      </c>
      <c r="C1644" s="6" t="inlineStr">
        <is>
          <t>Direct Wages - ONS</t>
        </is>
      </c>
      <c r="D1644" s="6" t="inlineStr">
        <is>
          <t>Manual Journal</t>
        </is>
      </c>
      <c r="E1644" s="37" t="n">
        <v>46259</v>
      </c>
      <c r="F1644" s="6" t="n"/>
      <c r="G1644" s="39" t="n">
        <v>2421.02</v>
      </c>
      <c r="H1644" s="39" t="n">
        <v>0</v>
      </c>
      <c r="I1644" s="6" t="inlineStr">
        <is>
          <t>25101301B - PWC IT Support – Sydney [ONS]</t>
        </is>
      </c>
      <c r="J1644" s="6" t="n"/>
      <c r="K1644" s="6" t="inlineStr">
        <is>
          <t>#69669</t>
        </is>
      </c>
      <c r="L1644" s="6" t="inlineStr">
        <is>
          <t>Payroll 37004 Reclass (08/08/2026-21/08/2026) - PWC IT Support – Sydney [ONS]</t>
        </is>
      </c>
      <c r="M1644" s="6" t="inlineStr">
        <is>
          <t>ONSITE</t>
        </is>
      </c>
    </row>
    <row r="1645">
      <c r="A1645" s="6" t="n">
        <v>55510</v>
      </c>
      <c r="B1645" s="6" t="n">
        <v>55510</v>
      </c>
      <c r="C1645" s="6" t="inlineStr">
        <is>
          <t>Direct Wages - ONS</t>
        </is>
      </c>
      <c r="D1645" s="6" t="inlineStr">
        <is>
          <t>Manual Journal</t>
        </is>
      </c>
      <c r="E1645" s="37" t="n">
        <v>46259</v>
      </c>
      <c r="F1645" s="6" t="n"/>
      <c r="G1645" s="39" t="n">
        <v>338.5</v>
      </c>
      <c r="H1645" s="39" t="n">
        <v>0</v>
      </c>
      <c r="I1645" s="6" t="inlineStr">
        <is>
          <t>1530 - DTTL BNE Onsite [ONS]</t>
        </is>
      </c>
      <c r="J1645" s="6" t="n"/>
      <c r="K1645" s="6" t="inlineStr">
        <is>
          <t>#69669</t>
        </is>
      </c>
      <c r="L1645" s="6" t="inlineStr">
        <is>
          <t>Payroll 37004 Reclass (08/08/2026-21/08/2026) - DTTL BNE Onsite [ONS]</t>
        </is>
      </c>
      <c r="M1645" s="6" t="inlineStr">
        <is>
          <t>ONSITE</t>
        </is>
      </c>
    </row>
    <row r="1646">
      <c r="A1646" s="6" t="n">
        <v>55510</v>
      </c>
      <c r="B1646" s="6" t="n">
        <v>55510</v>
      </c>
      <c r="C1646" s="6" t="inlineStr">
        <is>
          <t>Direct Wages - ONS</t>
        </is>
      </c>
      <c r="D1646" s="6" t="inlineStr">
        <is>
          <t>Manual Journal</t>
        </is>
      </c>
      <c r="E1646" s="37" t="n">
        <v>46259</v>
      </c>
      <c r="F1646" s="6" t="n"/>
      <c r="G1646" s="39" t="n">
        <v>300</v>
      </c>
      <c r="H1646" s="39" t="n">
        <v>0</v>
      </c>
      <c r="I1646" s="6" t="inlineStr">
        <is>
          <t>2392 - PWC – MEL Technician [ONS]</t>
        </is>
      </c>
      <c r="J1646" s="6" t="n"/>
      <c r="K1646" s="6" t="inlineStr">
        <is>
          <t>#69669</t>
        </is>
      </c>
      <c r="L1646" s="6" t="inlineStr">
        <is>
          <t>Payroll 37004 Reclass (08/08/2026-21/08/2026) - PWC – MEL Technician [ONS]</t>
        </is>
      </c>
      <c r="M1646" s="6" t="inlineStr">
        <is>
          <t>ONSITE</t>
        </is>
      </c>
    </row>
    <row r="1647">
      <c r="A1647" s="6" t="n">
        <v>55510</v>
      </c>
      <c r="B1647" s="6" t="n">
        <v>55510</v>
      </c>
      <c r="C1647" s="6" t="inlineStr">
        <is>
          <t>Direct Wages - ONS</t>
        </is>
      </c>
      <c r="D1647" s="6" t="inlineStr">
        <is>
          <t>Manual Journal</t>
        </is>
      </c>
      <c r="E1647" s="37" t="n">
        <v>46265</v>
      </c>
      <c r="F1647" s="6" t="n"/>
      <c r="G1647" s="39" t="n">
        <v>690.02</v>
      </c>
      <c r="H1647" s="39" t="n">
        <v>0</v>
      </c>
      <c r="I1647" s="6" t="inlineStr">
        <is>
          <t>26012301 - PWC IT Support - Brisbane [ONS]</t>
        </is>
      </c>
      <c r="J1647" s="6" t="n"/>
      <c r="K1647" s="6" t="inlineStr">
        <is>
          <t>#69665</t>
        </is>
      </c>
      <c r="L1647" s="6" t="inlineStr">
        <is>
          <t>Payroll Accruals Payable Aug 24-31 2026 - PWC IT Support - Brisbane [ONS]</t>
        </is>
      </c>
      <c r="M1647" s="6" t="inlineStr">
        <is>
          <t>ONSITE</t>
        </is>
      </c>
    </row>
    <row r="1648">
      <c r="A1648" s="6" t="n">
        <v>55510</v>
      </c>
      <c r="B1648" s="6" t="n">
        <v>55510</v>
      </c>
      <c r="C1648" s="6" t="inlineStr">
        <is>
          <t>Direct Wages - ONS</t>
        </is>
      </c>
      <c r="D1648" s="6" t="inlineStr">
        <is>
          <t>Manual Journal</t>
        </is>
      </c>
      <c r="E1648" s="37" t="n">
        <v>46265</v>
      </c>
      <c r="F1648" s="6" t="n"/>
      <c r="G1648" s="39" t="n">
        <v>1315.74</v>
      </c>
      <c r="H1648" s="39" t="n">
        <v>0</v>
      </c>
      <c r="I1648" s="6" t="inlineStr">
        <is>
          <t>26043001 - CBA FT Tech MEL - 12 months [ONS]</t>
        </is>
      </c>
      <c r="J1648" s="6" t="n"/>
      <c r="K1648" s="6" t="inlineStr">
        <is>
          <t>#69665</t>
        </is>
      </c>
      <c r="L1648" s="6" t="inlineStr">
        <is>
          <t>Payroll Accruals Payable Aug 24-31 2026 - CBA FT Tech MEL - 12 months [ONS]</t>
        </is>
      </c>
      <c r="M1648" s="6" t="inlineStr">
        <is>
          <t>ONSITE</t>
        </is>
      </c>
    </row>
    <row r="1649">
      <c r="A1649" s="6" t="n">
        <v>55510</v>
      </c>
      <c r="B1649" s="6" t="n">
        <v>55510</v>
      </c>
      <c r="C1649" s="6" t="inlineStr">
        <is>
          <t>Direct Wages - ONS</t>
        </is>
      </c>
      <c r="D1649" s="6" t="inlineStr">
        <is>
          <t>Manual Journal</t>
        </is>
      </c>
      <c r="E1649" s="37" t="n">
        <v>46265</v>
      </c>
      <c r="F1649" s="6" t="n"/>
      <c r="G1649" s="39" t="n">
        <v>192.86</v>
      </c>
      <c r="H1649" s="39" t="n">
        <v>0</v>
      </c>
      <c r="I1649" s="6" t="inlineStr">
        <is>
          <t>2192 - Bankwest Additional Tech [ONS]</t>
        </is>
      </c>
      <c r="J1649" s="6" t="n"/>
      <c r="K1649" s="6" t="inlineStr">
        <is>
          <t>#69665</t>
        </is>
      </c>
      <c r="L1649" s="6" t="inlineStr">
        <is>
          <t>Payroll Accruals Payable Aug 24-31 2026 - Bankwest Additional Tech [ONS]</t>
        </is>
      </c>
      <c r="M1649" s="6" t="inlineStr">
        <is>
          <t>ONSITE</t>
        </is>
      </c>
    </row>
    <row r="1650">
      <c r="A1650" s="6" t="n">
        <v>55510</v>
      </c>
      <c r="B1650" s="6" t="n">
        <v>55510</v>
      </c>
      <c r="C1650" s="6" t="inlineStr">
        <is>
          <t>Direct Wages - ONS</t>
        </is>
      </c>
      <c r="D1650" s="6" t="inlineStr">
        <is>
          <t>Manual Journal</t>
        </is>
      </c>
      <c r="E1650" s="37" t="n">
        <v>46265</v>
      </c>
      <c r="F1650" s="6" t="n"/>
      <c r="G1650" s="39" t="n">
        <v>297.32</v>
      </c>
      <c r="H1650" s="39" t="n">
        <v>0</v>
      </c>
      <c r="I1650" s="6" t="inlineStr">
        <is>
          <t>1668 - CBA Dedicated Tech [ONS]</t>
        </is>
      </c>
      <c r="J1650" s="6" t="n"/>
      <c r="K1650" s="6" t="inlineStr">
        <is>
          <t>#69665</t>
        </is>
      </c>
      <c r="L1650" s="6" t="inlineStr">
        <is>
          <t>Payroll Accruals Payable Aug 24-31 2026 - CBA Dedicated Tech [ONS]</t>
        </is>
      </c>
      <c r="M1650" s="6" t="inlineStr">
        <is>
          <t>ONSITE</t>
        </is>
      </c>
    </row>
    <row r="1651">
      <c r="A1651" s="6" t="n">
        <v>55510</v>
      </c>
      <c r="B1651" s="6" t="n">
        <v>55510</v>
      </c>
      <c r="C1651" s="6" t="inlineStr">
        <is>
          <t>Direct Wages - ONS</t>
        </is>
      </c>
      <c r="D1651" s="6" t="inlineStr">
        <is>
          <t>Manual Journal</t>
        </is>
      </c>
      <c r="E1651" s="37" t="n">
        <v>46265</v>
      </c>
      <c r="F1651" s="6" t="n"/>
      <c r="G1651" s="39" t="n">
        <v>64.29000000000001</v>
      </c>
      <c r="H1651" s="39" t="n">
        <v>0</v>
      </c>
      <c r="I1651" s="6" t="inlineStr">
        <is>
          <t>26022301 - Aware Super AV Maintenance [ONS]</t>
        </is>
      </c>
      <c r="J1651" s="6" t="n"/>
      <c r="K1651" s="6" t="inlineStr">
        <is>
          <t>#69665</t>
        </is>
      </c>
      <c r="L1651" s="6" t="inlineStr">
        <is>
          <t>Payroll Accruals Payable Aug 24-31 2026 - Aware Super AV Maintenance [ONS]</t>
        </is>
      </c>
      <c r="M1651" s="6" t="inlineStr">
        <is>
          <t>ONSITE</t>
        </is>
      </c>
    </row>
    <row r="1652">
      <c r="A1652" s="6" t="n">
        <v>55510</v>
      </c>
      <c r="B1652" s="6" t="n">
        <v>55510</v>
      </c>
      <c r="C1652" s="6" t="inlineStr">
        <is>
          <t>Direct Wages - ONS</t>
        </is>
      </c>
      <c r="D1652" s="6" t="inlineStr">
        <is>
          <t>Manual Journal</t>
        </is>
      </c>
      <c r="E1652" s="37" t="n">
        <v>46265</v>
      </c>
      <c r="F1652" s="6" t="n"/>
      <c r="G1652" s="39" t="n">
        <v>640.1900000000001</v>
      </c>
      <c r="H1652" s="39" t="n">
        <v>0</v>
      </c>
      <c r="I1652" s="6" t="inlineStr">
        <is>
          <t>20250731 - PWC National Pool of Hours [ONS]</t>
        </is>
      </c>
      <c r="J1652" s="6" t="n"/>
      <c r="K1652" s="6" t="inlineStr">
        <is>
          <t>#69665</t>
        </is>
      </c>
      <c r="L1652" s="6" t="inlineStr">
        <is>
          <t>Payroll Accruals Payable Aug 24-31 2026 - PWC National Pool of Hours [ONS]</t>
        </is>
      </c>
      <c r="M1652" s="6" t="inlineStr">
        <is>
          <t>ONSITE</t>
        </is>
      </c>
    </row>
    <row r="1653">
      <c r="A1653" s="6" t="n">
        <v>55510</v>
      </c>
      <c r="B1653" s="6" t="n">
        <v>55510</v>
      </c>
      <c r="C1653" s="6" t="inlineStr">
        <is>
          <t>Direct Wages - ONS</t>
        </is>
      </c>
      <c r="D1653" s="6" t="inlineStr">
        <is>
          <t>Manual Journal</t>
        </is>
      </c>
      <c r="E1653" s="37" t="n">
        <v>46265</v>
      </c>
      <c r="F1653" s="6" t="n"/>
      <c r="G1653" s="39" t="n">
        <v>1037.58</v>
      </c>
      <c r="H1653" s="39" t="n">
        <v>0</v>
      </c>
      <c r="I1653" s="6" t="inlineStr">
        <is>
          <t>25101301B - PWC IT Support – Sydney [ONS]</t>
        </is>
      </c>
      <c r="J1653" s="6" t="n"/>
      <c r="K1653" s="6" t="inlineStr">
        <is>
          <t>#69665</t>
        </is>
      </c>
      <c r="L1653" s="6" t="inlineStr">
        <is>
          <t>Payroll Accruals Payable Aug 24-31 2026 - PWC IT Support – Sydney [ONS]</t>
        </is>
      </c>
      <c r="M1653" s="6" t="inlineStr">
        <is>
          <t>ONSITE</t>
        </is>
      </c>
    </row>
    <row r="1654">
      <c r="A1654" s="6" t="n">
        <v>55510</v>
      </c>
      <c r="B1654" s="6" t="n">
        <v>55510</v>
      </c>
      <c r="C1654" s="6" t="inlineStr">
        <is>
          <t>Direct Wages - ONS</t>
        </is>
      </c>
      <c r="D1654" s="6" t="inlineStr">
        <is>
          <t>Manual Journal</t>
        </is>
      </c>
      <c r="E1654" s="37" t="n">
        <v>46265</v>
      </c>
      <c r="F1654" s="6" t="n"/>
      <c r="G1654" s="39" t="n">
        <v>145.07</v>
      </c>
      <c r="H1654" s="39" t="n">
        <v>0</v>
      </c>
      <c r="I1654" s="6" t="inlineStr">
        <is>
          <t>1530 - DTTL BNE Onsite [ONS]</t>
        </is>
      </c>
      <c r="J1654" s="6" t="n"/>
      <c r="K1654" s="6" t="inlineStr">
        <is>
          <t>#69665</t>
        </is>
      </c>
      <c r="L1654" s="6" t="inlineStr">
        <is>
          <t>Payroll Accruals Payable Aug 24-31 2026 - DTTL BNE Onsite [ONS]</t>
        </is>
      </c>
      <c r="M1654" s="6" t="inlineStr">
        <is>
          <t>ONSITE</t>
        </is>
      </c>
    </row>
    <row r="1655">
      <c r="A1655" s="6" t="n">
        <v>55510</v>
      </c>
      <c r="B1655" s="6" t="n">
        <v>55510</v>
      </c>
      <c r="C1655" s="6" t="inlineStr">
        <is>
          <t>Direct Wages - ONS</t>
        </is>
      </c>
      <c r="D1655" s="6" t="inlineStr">
        <is>
          <t>Manual Journal</t>
        </is>
      </c>
      <c r="E1655" s="37" t="n">
        <v>46265</v>
      </c>
      <c r="F1655" s="6" t="n"/>
      <c r="G1655" s="39" t="n">
        <v>128.57</v>
      </c>
      <c r="H1655" s="39" t="n">
        <v>0</v>
      </c>
      <c r="I1655" s="6" t="inlineStr">
        <is>
          <t>2392 - PWC – MEL Technician [ONS]</t>
        </is>
      </c>
      <c r="J1655" s="6" t="n"/>
      <c r="K1655" s="6" t="inlineStr">
        <is>
          <t>#69665</t>
        </is>
      </c>
      <c r="L1655" s="6" t="inlineStr">
        <is>
          <t>Payroll Accruals Payable Aug 24-31 2026 - PWC – MEL Technician [ONS]</t>
        </is>
      </c>
      <c r="M1655" s="6" t="inlineStr">
        <is>
          <t>ONSITE</t>
        </is>
      </c>
    </row>
    <row r="1656">
      <c r="A1656" s="6" t="n">
        <v>55515</v>
      </c>
      <c r="B1656" s="6" t="n">
        <v>55515</v>
      </c>
      <c r="C1656" s="6" t="inlineStr">
        <is>
          <t>Direct Wages - PRD</t>
        </is>
      </c>
      <c r="D1656" s="6" t="inlineStr">
        <is>
          <t>Manual Journal</t>
        </is>
      </c>
      <c r="E1656" s="37" t="n">
        <v>46204</v>
      </c>
      <c r="F1656" s="6" t="n"/>
      <c r="G1656" s="39" t="n">
        <v>0</v>
      </c>
      <c r="H1656" s="39" t="n">
        <v>129.04</v>
      </c>
      <c r="I1656" s="6" t="inlineStr">
        <is>
          <t>26052004 - CBA - Live Event Support - June 2026 [PRD]</t>
        </is>
      </c>
      <c r="J1656" s="6" t="n"/>
      <c r="K1656" s="6" t="inlineStr">
        <is>
          <t>#67972</t>
        </is>
      </c>
      <c r="L1656" s="6" t="inlineStr">
        <is>
          <t>Reversal: Payroll Accruals Payable Jun 29-30 2026 - CBA - Live Event Support - June 2026 [PRD]</t>
        </is>
      </c>
      <c r="M1656" s="6" t="inlineStr">
        <is>
          <t>PRODUCTION</t>
        </is>
      </c>
    </row>
    <row r="1657">
      <c r="A1657" s="6" t="n">
        <v>55515</v>
      </c>
      <c r="B1657" s="6" t="n">
        <v>55515</v>
      </c>
      <c r="C1657" s="6" t="inlineStr">
        <is>
          <t>Direct Wages - PRD</t>
        </is>
      </c>
      <c r="D1657" s="6" t="inlineStr">
        <is>
          <t>Manual Journal</t>
        </is>
      </c>
      <c r="E1657" s="37" t="n">
        <v>46204</v>
      </c>
      <c r="F1657" s="6" t="n"/>
      <c r="G1657" s="39" t="n">
        <v>0</v>
      </c>
      <c r="H1657" s="39" t="n">
        <v>37.66</v>
      </c>
      <c r="I1657" s="6" t="inlineStr">
        <is>
          <t>26052601 - Vega - Event Support - 22 &amp; 23rd June [PRD]</t>
        </is>
      </c>
      <c r="J1657" s="6" t="n"/>
      <c r="K1657" s="6" t="inlineStr">
        <is>
          <t>#67972</t>
        </is>
      </c>
      <c r="L1657" s="6" t="inlineStr">
        <is>
          <t>Reversal: Payroll Accruals Payable Jun 29-30 2026 - Vega - Event Support - 22 &amp; 23rd June [PRD]</t>
        </is>
      </c>
      <c r="M1657" s="6" t="inlineStr">
        <is>
          <t>PRODUCTION</t>
        </is>
      </c>
    </row>
    <row r="1658">
      <c r="A1658" s="6" t="n">
        <v>55515</v>
      </c>
      <c r="B1658" s="6" t="n">
        <v>55515</v>
      </c>
      <c r="C1658" s="6" t="inlineStr">
        <is>
          <t>Direct Wages - PRD</t>
        </is>
      </c>
      <c r="D1658" s="6" t="inlineStr">
        <is>
          <t>Manual Journal</t>
        </is>
      </c>
      <c r="E1658" s="37" t="n">
        <v>46216</v>
      </c>
      <c r="F1658" s="6" t="n"/>
      <c r="G1658" s="39" t="n">
        <v>349.77</v>
      </c>
      <c r="H1658" s="39" t="n">
        <v>0</v>
      </c>
      <c r="I1658" s="6" t="inlineStr">
        <is>
          <t>26032301 - RSNSW - OGM - 1.7.2026 [PRD]</t>
        </is>
      </c>
      <c r="J1658" s="6" t="n"/>
      <c r="K1658" s="6" t="inlineStr">
        <is>
          <t>#69527</t>
        </is>
      </c>
      <c r="L1658" s="6" t="inlineStr">
        <is>
          <t>Payroll 37001 Reclass (27/06/2026-10/07/2026) - RSNSW - OGM - 1.7.2026 [PRD]</t>
        </is>
      </c>
      <c r="M1658" s="6" t="inlineStr">
        <is>
          <t>PRODUCTION</t>
        </is>
      </c>
    </row>
    <row r="1659">
      <c r="A1659" s="6" t="n">
        <v>55515</v>
      </c>
      <c r="B1659" s="6" t="n">
        <v>55515</v>
      </c>
      <c r="C1659" s="6" t="inlineStr">
        <is>
          <t>Direct Wages - PRD</t>
        </is>
      </c>
      <c r="D1659" s="6" t="inlineStr">
        <is>
          <t>Manual Journal</t>
        </is>
      </c>
      <c r="E1659" s="37" t="n">
        <v>46216</v>
      </c>
      <c r="F1659" s="6" t="n"/>
      <c r="G1659" s="39" t="n">
        <v>1257.48</v>
      </c>
      <c r="H1659" s="39" t="n">
        <v>0</v>
      </c>
      <c r="I1659" s="6" t="inlineStr">
        <is>
          <t>26061701 - CBA - LES - July 2026 [PRD]</t>
        </is>
      </c>
      <c r="J1659" s="6" t="n"/>
      <c r="K1659" s="6" t="inlineStr">
        <is>
          <t>#69527</t>
        </is>
      </c>
      <c r="L1659" s="6" t="inlineStr">
        <is>
          <t>Payroll 37001 Reclass (27/06/2026-10/07/2026) - CBA - LES - July 2026 [PRD]</t>
        </is>
      </c>
      <c r="M1659" s="6" t="inlineStr">
        <is>
          <t>PRODUCTION</t>
        </is>
      </c>
    </row>
    <row r="1660">
      <c r="A1660" s="6" t="n">
        <v>55515</v>
      </c>
      <c r="B1660" s="6" t="n">
        <v>55515</v>
      </c>
      <c r="C1660" s="6" t="inlineStr">
        <is>
          <t>Direct Wages - PRD</t>
        </is>
      </c>
      <c r="D1660" s="6" t="inlineStr">
        <is>
          <t>Manual Journal</t>
        </is>
      </c>
      <c r="E1660" s="37" t="n">
        <v>46216</v>
      </c>
      <c r="F1660" s="6" t="n"/>
      <c r="G1660" s="39" t="n">
        <v>254.84</v>
      </c>
      <c r="H1660" s="39" t="n">
        <v>0</v>
      </c>
      <c r="I1660" s="6" t="inlineStr">
        <is>
          <t>26061201 - PWC - Firmwide Webcast - 30.6.26 [PRD]</t>
        </is>
      </c>
      <c r="J1660" s="6" t="n"/>
      <c r="K1660" s="6" t="inlineStr">
        <is>
          <t>#69527</t>
        </is>
      </c>
      <c r="L1660" s="6" t="inlineStr">
        <is>
          <t>Payroll 37001 Reclass (27/06/2026-10/07/2026) - PWC - Firmwide Webcast - 30.6.26 [PRD]</t>
        </is>
      </c>
      <c r="M1660" s="6" t="inlineStr">
        <is>
          <t>PRODUCTION</t>
        </is>
      </c>
    </row>
    <row r="1661">
      <c r="A1661" s="6" t="n">
        <v>55515</v>
      </c>
      <c r="B1661" s="6" t="n">
        <v>55515</v>
      </c>
      <c r="C1661" s="6" t="inlineStr">
        <is>
          <t>Direct Wages - PRD</t>
        </is>
      </c>
      <c r="D1661" s="6" t="inlineStr">
        <is>
          <t>Manual Journal</t>
        </is>
      </c>
      <c r="E1661" s="37" t="n">
        <v>46230</v>
      </c>
      <c r="F1661" s="6" t="n"/>
      <c r="G1661" s="39" t="n">
        <v>966.6</v>
      </c>
      <c r="H1661" s="39" t="n">
        <v>0</v>
      </c>
      <c r="I1661" s="6" t="inlineStr">
        <is>
          <t>26061701 - CBA - LES - July 2026 [PRD]</t>
        </is>
      </c>
      <c r="J1661" s="6" t="n"/>
      <c r="K1661" s="6" t="inlineStr">
        <is>
          <t>#68743</t>
        </is>
      </c>
      <c r="L1661" s="6" t="inlineStr">
        <is>
          <t>Payroll 37002 Reclass (11/07/2026-24/07/2026) - CBA - LES - July 2026 [PRD]</t>
        </is>
      </c>
      <c r="M1661" s="6" t="inlineStr">
        <is>
          <t>PRODUCTION</t>
        </is>
      </c>
    </row>
    <row r="1662">
      <c r="A1662" s="6" t="n">
        <v>55515</v>
      </c>
      <c r="B1662" s="6" t="n">
        <v>55515</v>
      </c>
      <c r="C1662" s="6" t="inlineStr">
        <is>
          <t>Direct Wages - PRD</t>
        </is>
      </c>
      <c r="D1662" s="6" t="inlineStr">
        <is>
          <t>Manual Journal</t>
        </is>
      </c>
      <c r="E1662" s="37" t="n">
        <v>46230</v>
      </c>
      <c r="F1662" s="6" t="n"/>
      <c r="G1662" s="39" t="n">
        <v>300</v>
      </c>
      <c r="H1662" s="39" t="n">
        <v>0</v>
      </c>
      <c r="I1662" s="6" t="inlineStr">
        <is>
          <t>2605403 - ARUP - Oves Awards - 23.7.26 [PRD]</t>
        </is>
      </c>
      <c r="J1662" s="6" t="n"/>
      <c r="K1662" s="6" t="inlineStr">
        <is>
          <t>#68743</t>
        </is>
      </c>
      <c r="L1662" s="6" t="inlineStr">
        <is>
          <t>Payroll 37002 Reclass (11/07/2026-24/07/2026) - ARUP - Oves Awards - 23.7.26 [PRD]</t>
        </is>
      </c>
      <c r="M1662" s="6" t="inlineStr">
        <is>
          <t>PRODUCTION</t>
        </is>
      </c>
    </row>
    <row r="1663">
      <c r="A1663" s="6" t="n">
        <v>55515</v>
      </c>
      <c r="B1663" s="6" t="n">
        <v>55515</v>
      </c>
      <c r="C1663" s="6" t="inlineStr">
        <is>
          <t>Direct Wages - PRD</t>
        </is>
      </c>
      <c r="D1663" s="6" t="inlineStr">
        <is>
          <t>Manual Journal</t>
        </is>
      </c>
      <c r="E1663" s="37" t="n">
        <v>46234</v>
      </c>
      <c r="F1663" s="6" t="n"/>
      <c r="G1663" s="39" t="n">
        <v>345.21</v>
      </c>
      <c r="H1663" s="39" t="n">
        <v>0</v>
      </c>
      <c r="I1663" s="6" t="inlineStr">
        <is>
          <t>26061701 - CBA - LES - July 2026 [PRD]</t>
        </is>
      </c>
      <c r="J1663" s="6" t="n"/>
      <c r="K1663" s="6" t="inlineStr">
        <is>
          <t>#68748</t>
        </is>
      </c>
      <c r="L1663" s="6" t="inlineStr">
        <is>
          <t>Payroll Accruals Payable Jul 27-31 2026 - CBA - LES - July 2026 [PRD]</t>
        </is>
      </c>
      <c r="M1663" s="6" t="inlineStr">
        <is>
          <t>PRODUCTION</t>
        </is>
      </c>
    </row>
    <row r="1664">
      <c r="A1664" s="6" t="n">
        <v>55515</v>
      </c>
      <c r="B1664" s="6" t="n">
        <v>55515</v>
      </c>
      <c r="C1664" s="6" t="inlineStr">
        <is>
          <t>Direct Wages - PRD</t>
        </is>
      </c>
      <c r="D1664" s="6" t="inlineStr">
        <is>
          <t>Manual Journal</t>
        </is>
      </c>
      <c r="E1664" s="37" t="n">
        <v>46234</v>
      </c>
      <c r="F1664" s="6" t="n"/>
      <c r="G1664" s="39" t="n">
        <v>107.14</v>
      </c>
      <c r="H1664" s="39" t="n">
        <v>0</v>
      </c>
      <c r="I1664" s="6" t="inlineStr">
        <is>
          <t>2605403 - ARUP - Oves Awards - 23.7.26 [PRD]</t>
        </is>
      </c>
      <c r="J1664" s="6" t="n"/>
      <c r="K1664" s="6" t="inlineStr">
        <is>
          <t>#68748</t>
        </is>
      </c>
      <c r="L1664" s="6" t="inlineStr">
        <is>
          <t>Payroll Accruals Payable Jul 27-31 2026 - ARUP - Oves Awards - 23.7.26 [PRD]</t>
        </is>
      </c>
      <c r="M1664" s="6" t="inlineStr">
        <is>
          <t>PRODUCTION</t>
        </is>
      </c>
    </row>
    <row r="1665">
      <c r="A1665" s="6" t="n">
        <v>55515</v>
      </c>
      <c r="B1665" s="6" t="n">
        <v>55515</v>
      </c>
      <c r="C1665" s="6" t="inlineStr">
        <is>
          <t>Direct Wages - PRD</t>
        </is>
      </c>
      <c r="D1665" s="6" t="inlineStr">
        <is>
          <t>Manual Journal</t>
        </is>
      </c>
      <c r="E1665" s="37" t="n">
        <v>46235</v>
      </c>
      <c r="F1665" s="6" t="n"/>
      <c r="G1665" s="39" t="n">
        <v>0</v>
      </c>
      <c r="H1665" s="39" t="n">
        <v>345.21</v>
      </c>
      <c r="I1665" s="6" t="inlineStr">
        <is>
          <t>26061701 - CBA - LES - July 2026 [PRD]</t>
        </is>
      </c>
      <c r="J1665" s="6" t="n"/>
      <c r="K1665" s="6" t="inlineStr">
        <is>
          <t>#68747</t>
        </is>
      </c>
      <c r="L1665" s="6" t="inlineStr">
        <is>
          <t>Reversal: Payroll Accruals Payable Jul 27-31 2026 - CBA - LES - July 2026 [PRD]</t>
        </is>
      </c>
      <c r="M1665" s="6" t="inlineStr">
        <is>
          <t>PRODUCTION</t>
        </is>
      </c>
    </row>
    <row r="1666">
      <c r="A1666" s="6" t="n">
        <v>55515</v>
      </c>
      <c r="B1666" s="6" t="n">
        <v>55515</v>
      </c>
      <c r="C1666" s="6" t="inlineStr">
        <is>
          <t>Direct Wages - PRD</t>
        </is>
      </c>
      <c r="D1666" s="6" t="inlineStr">
        <is>
          <t>Manual Journal</t>
        </is>
      </c>
      <c r="E1666" s="37" t="n">
        <v>46235</v>
      </c>
      <c r="F1666" s="6" t="n"/>
      <c r="G1666" s="39" t="n">
        <v>0</v>
      </c>
      <c r="H1666" s="39" t="n">
        <v>107.14</v>
      </c>
      <c r="I1666" s="6" t="inlineStr">
        <is>
          <t>2605403 - ARUP - Oves Awards - 23.7.26 [PRD]</t>
        </is>
      </c>
      <c r="J1666" s="6" t="n"/>
      <c r="K1666" s="6" t="inlineStr">
        <is>
          <t>#68747</t>
        </is>
      </c>
      <c r="L1666" s="6" t="inlineStr">
        <is>
          <t>Reversal: Payroll Accruals Payable Jul 27-31 2026 - ARUP - Oves Awards - 23.7.26 [PRD]</t>
        </is>
      </c>
      <c r="M1666" s="6" t="inlineStr">
        <is>
          <t>PRODUCTION</t>
        </is>
      </c>
    </row>
    <row r="1667">
      <c r="A1667" s="6" t="n">
        <v>55515</v>
      </c>
      <c r="B1667" s="6" t="n">
        <v>55515</v>
      </c>
      <c r="C1667" s="6" t="inlineStr">
        <is>
          <t>Direct Wages - PRD</t>
        </is>
      </c>
      <c r="D1667" s="6" t="inlineStr">
        <is>
          <t>Manual Journal</t>
        </is>
      </c>
      <c r="E1667" s="37" t="n">
        <v>46245</v>
      </c>
      <c r="F1667" s="6" t="n"/>
      <c r="G1667" s="39" t="n">
        <v>2467.43</v>
      </c>
      <c r="H1667" s="39" t="n">
        <v>0</v>
      </c>
      <c r="I1667" s="6" t="inlineStr">
        <is>
          <t>2604202 - Ventia - Ventia Awards - 30.7.26 [PRD]</t>
        </is>
      </c>
      <c r="J1667" s="6" t="n"/>
      <c r="K1667" s="6" t="inlineStr">
        <is>
          <t>#69396</t>
        </is>
      </c>
      <c r="L1667" s="6" t="inlineStr">
        <is>
          <t>Payroll 37003 Reclass (25/07/2026-07/08/2026) - Ventia - Ventia Awards - 30.7.26 [PRD]</t>
        </is>
      </c>
      <c r="M1667" s="6" t="inlineStr">
        <is>
          <t>PRODUCTION</t>
        </is>
      </c>
    </row>
    <row r="1668">
      <c r="A1668" s="6" t="n">
        <v>55515</v>
      </c>
      <c r="B1668" s="6" t="n">
        <v>55515</v>
      </c>
      <c r="C1668" s="6" t="inlineStr">
        <is>
          <t>Direct Wages - PRD</t>
        </is>
      </c>
      <c r="D1668" s="6" t="inlineStr">
        <is>
          <t>Manual Journal</t>
        </is>
      </c>
      <c r="E1668" s="37" t="n">
        <v>46245</v>
      </c>
      <c r="F1668" s="6" t="n"/>
      <c r="G1668" s="39" t="n">
        <v>281.25</v>
      </c>
      <c r="H1668" s="39" t="n">
        <v>0</v>
      </c>
      <c r="I1668" s="6" t="inlineStr">
        <is>
          <t>26061701 - CBA - LES - July 2026 [PRD]</t>
        </is>
      </c>
      <c r="J1668" s="6" t="n"/>
      <c r="K1668" s="6" t="inlineStr">
        <is>
          <t>#69396</t>
        </is>
      </c>
      <c r="L1668" s="6" t="inlineStr">
        <is>
          <t>Payroll 37003 Reclass (25/07/2026-07/08/2026) - CBA - LES - July 2026 [PRD]</t>
        </is>
      </c>
      <c r="M1668" s="6" t="inlineStr">
        <is>
          <t>PRODUCTION</t>
        </is>
      </c>
    </row>
    <row r="1669">
      <c r="A1669" s="6" t="n">
        <v>55515</v>
      </c>
      <c r="B1669" s="6" t="n">
        <v>55515</v>
      </c>
      <c r="C1669" s="6" t="inlineStr">
        <is>
          <t>Direct Wages - PRD</t>
        </is>
      </c>
      <c r="D1669" s="6" t="inlineStr">
        <is>
          <t>Manual Journal</t>
        </is>
      </c>
      <c r="E1669" s="37" t="n">
        <v>46245</v>
      </c>
      <c r="F1669" s="6" t="n"/>
      <c r="G1669" s="39" t="n">
        <v>150</v>
      </c>
      <c r="H1669" s="39" t="n">
        <v>0</v>
      </c>
      <c r="I1669" s="6" t="inlineStr">
        <is>
          <t>26062202 - PWC - Early Careers Webcast - 29.7.26 [PRD]</t>
        </is>
      </c>
      <c r="J1669" s="6" t="n"/>
      <c r="K1669" s="6" t="inlineStr">
        <is>
          <t>#69396</t>
        </is>
      </c>
      <c r="L1669" s="6" t="inlineStr">
        <is>
          <t>Payroll 37003 Reclass (25/07/2026-07/08/2026) - PWC - Early Careers Webcast - 29.7.26 [PRD]</t>
        </is>
      </c>
      <c r="M1669" s="6" t="inlineStr">
        <is>
          <t>PRODUCTION</t>
        </is>
      </c>
    </row>
    <row r="1670">
      <c r="A1670" s="6" t="n">
        <v>55515</v>
      </c>
      <c r="B1670" s="6" t="n">
        <v>55515</v>
      </c>
      <c r="C1670" s="6" t="inlineStr">
        <is>
          <t>Direct Wages - PRD</t>
        </is>
      </c>
      <c r="D1670" s="6" t="inlineStr">
        <is>
          <t>Manual Journal</t>
        </is>
      </c>
      <c r="E1670" s="37" t="n">
        <v>46245</v>
      </c>
      <c r="F1670" s="6" t="n"/>
      <c r="G1670" s="39" t="n">
        <v>215.17</v>
      </c>
      <c r="H1670" s="39" t="n">
        <v>0</v>
      </c>
      <c r="I1670" s="6" t="inlineStr">
        <is>
          <t>26072902 - PWC AI Townhall 6.8.26 [PRD]</t>
        </is>
      </c>
      <c r="J1670" s="6" t="n"/>
      <c r="K1670" s="6" t="inlineStr">
        <is>
          <t>#69396</t>
        </is>
      </c>
      <c r="L1670" s="6" t="inlineStr">
        <is>
          <t>Payroll 37003 Reclass (25/07/2026-07/08/2026) - PWC AI Townhall 6.8.26 [PRD]</t>
        </is>
      </c>
      <c r="M1670" s="6" t="inlineStr">
        <is>
          <t>PRODUCTION</t>
        </is>
      </c>
    </row>
    <row r="1671">
      <c r="A1671" s="6" t="n">
        <v>55515</v>
      </c>
      <c r="B1671" s="6" t="n">
        <v>55515</v>
      </c>
      <c r="C1671" s="6" t="inlineStr">
        <is>
          <t>Direct Wages - PRD</t>
        </is>
      </c>
      <c r="D1671" s="6" t="inlineStr">
        <is>
          <t>Manual Journal</t>
        </is>
      </c>
      <c r="E1671" s="37" t="n">
        <v>46259</v>
      </c>
      <c r="F1671" s="6" t="n"/>
      <c r="G1671" s="39" t="n">
        <v>1643.23</v>
      </c>
      <c r="H1671" s="39" t="n">
        <v>0</v>
      </c>
      <c r="I1671" s="6" t="inlineStr">
        <is>
          <t>26052702 - ASX - FYR - 13.8.26 [PRD]</t>
        </is>
      </c>
      <c r="J1671" s="6" t="n"/>
      <c r="K1671" s="6" t="inlineStr">
        <is>
          <t>#69669</t>
        </is>
      </c>
      <c r="L1671" s="6" t="inlineStr">
        <is>
          <t>Payroll 37004 Reclass (08/08/2026-21/08/2026) - ASX - FYR - 13.8.26 [PRD]</t>
        </is>
      </c>
      <c r="M1671" s="6" t="inlineStr">
        <is>
          <t>PRODUCTION</t>
        </is>
      </c>
    </row>
    <row r="1672">
      <c r="A1672" s="6" t="n">
        <v>55515</v>
      </c>
      <c r="B1672" s="6" t="n">
        <v>55515</v>
      </c>
      <c r="C1672" s="6" t="inlineStr">
        <is>
          <t>Direct Wages - PRD</t>
        </is>
      </c>
      <c r="D1672" s="6" t="inlineStr">
        <is>
          <t>Manual Journal</t>
        </is>
      </c>
      <c r="E1672" s="37" t="n">
        <v>46259</v>
      </c>
      <c r="F1672" s="6" t="n"/>
      <c r="G1672" s="39" t="n">
        <v>1074.39</v>
      </c>
      <c r="H1672" s="39" t="n">
        <v>0</v>
      </c>
      <c r="I1672" s="6" t="inlineStr">
        <is>
          <t>26072003 - CBA Live Event Support August 2026 [PRD]</t>
        </is>
      </c>
      <c r="J1672" s="6" t="n"/>
      <c r="K1672" s="6" t="inlineStr">
        <is>
          <t>#69669</t>
        </is>
      </c>
      <c r="L1672" s="6" t="inlineStr">
        <is>
          <t>Payroll 37004 Reclass (08/08/2026-21/08/2026) - CBA Live Event Support August 2026 [PRD]</t>
        </is>
      </c>
      <c r="M1672" s="6" t="inlineStr">
        <is>
          <t>PRODUCTION</t>
        </is>
      </c>
    </row>
    <row r="1673">
      <c r="A1673" s="6" t="n">
        <v>55515</v>
      </c>
      <c r="B1673" s="6" t="n">
        <v>55515</v>
      </c>
      <c r="C1673" s="6" t="inlineStr">
        <is>
          <t>Direct Wages - PRD</t>
        </is>
      </c>
      <c r="D1673" s="6" t="inlineStr">
        <is>
          <t>Manual Journal</t>
        </is>
      </c>
      <c r="E1673" s="37" t="n">
        <v>46259</v>
      </c>
      <c r="F1673" s="6" t="n"/>
      <c r="G1673" s="39" t="n">
        <v>1603.7</v>
      </c>
      <c r="H1673" s="39" t="n">
        <v>0</v>
      </c>
      <c r="I1673" s="6" t="inlineStr">
        <is>
          <t>26061108 - APA - Qtly All Hands FYR26 - 20.8.26 [PRD]</t>
        </is>
      </c>
      <c r="J1673" s="6" t="n"/>
      <c r="K1673" s="6" t="inlineStr">
        <is>
          <t>#69669</t>
        </is>
      </c>
      <c r="L1673" s="6" t="inlineStr">
        <is>
          <t>Payroll 37004 Reclass (08/08/2026-21/08/2026) - APA - Qtly All Hands FYR26 - 20.8.26 [PRD]</t>
        </is>
      </c>
      <c r="M1673" s="6" t="inlineStr">
        <is>
          <t>PRODUCTION</t>
        </is>
      </c>
    </row>
    <row r="1674">
      <c r="A1674" s="6" t="n">
        <v>55515</v>
      </c>
      <c r="B1674" s="6" t="n">
        <v>55515</v>
      </c>
      <c r="C1674" s="6" t="inlineStr">
        <is>
          <t>Direct Wages - PRD</t>
        </is>
      </c>
      <c r="D1674" s="6" t="inlineStr">
        <is>
          <t>Manual Journal</t>
        </is>
      </c>
      <c r="E1674" s="37" t="n">
        <v>46259</v>
      </c>
      <c r="F1674" s="6" t="n"/>
      <c r="G1674" s="39" t="n">
        <v>535.26</v>
      </c>
      <c r="H1674" s="39" t="n">
        <v>0</v>
      </c>
      <c r="I1674" s="6" t="inlineStr">
        <is>
          <t>26061109 - Ventia - FYR26 - 24.8.26 [PRD]</t>
        </is>
      </c>
      <c r="J1674" s="6" t="n"/>
      <c r="K1674" s="6" t="inlineStr">
        <is>
          <t>#69669</t>
        </is>
      </c>
      <c r="L1674" s="6" t="inlineStr">
        <is>
          <t>Payroll 37004 Reclass (08/08/2026-21/08/2026) - Ventia - FYR26 - 24.8.26 [PRD]</t>
        </is>
      </c>
      <c r="M1674" s="6" t="inlineStr">
        <is>
          <t>PRODUCTION</t>
        </is>
      </c>
    </row>
    <row r="1675">
      <c r="A1675" s="6" t="n">
        <v>55515</v>
      </c>
      <c r="B1675" s="6" t="n">
        <v>55515</v>
      </c>
      <c r="C1675" s="6" t="inlineStr">
        <is>
          <t>Direct Wages - PRD</t>
        </is>
      </c>
      <c r="D1675" s="6" t="inlineStr">
        <is>
          <t>Manual Journal</t>
        </is>
      </c>
      <c r="E1675" s="37" t="n">
        <v>46259</v>
      </c>
      <c r="F1675" s="6" t="n"/>
      <c r="G1675" s="39" t="n">
        <v>629.39</v>
      </c>
      <c r="H1675" s="39" t="n">
        <v>0</v>
      </c>
      <c r="I1675" s="6" t="inlineStr">
        <is>
          <t>2605402 - AGL FYR - Employee Town Hall - 12.8.26 [PRD]</t>
        </is>
      </c>
      <c r="J1675" s="6" t="n"/>
      <c r="K1675" s="6" t="inlineStr">
        <is>
          <t>#69669</t>
        </is>
      </c>
      <c r="L1675" s="6" t="inlineStr">
        <is>
          <t>Payroll 37004 Reclass (08/08/2026-21/08/2026) - AGL FYR - Employee Town Hall - 12.8.26 [PRD]</t>
        </is>
      </c>
      <c r="M1675" s="6" t="inlineStr">
        <is>
          <t>PRODUCTION</t>
        </is>
      </c>
    </row>
    <row r="1676">
      <c r="A1676" s="6" t="n">
        <v>55515</v>
      </c>
      <c r="B1676" s="6" t="n">
        <v>55515</v>
      </c>
      <c r="C1676" s="6" t="inlineStr">
        <is>
          <t>Direct Wages - PRD</t>
        </is>
      </c>
      <c r="D1676" s="6" t="inlineStr">
        <is>
          <t>Manual Journal</t>
        </is>
      </c>
      <c r="E1676" s="37" t="n">
        <v>46259</v>
      </c>
      <c r="F1676" s="6" t="n"/>
      <c r="G1676" s="39" t="n">
        <v>352.73</v>
      </c>
      <c r="H1676" s="39" t="n">
        <v>0</v>
      </c>
      <c r="I1676" s="6" t="inlineStr">
        <is>
          <t>2605401 - AGL FYR - Investor Briefing - 12.8.26 [PRD]</t>
        </is>
      </c>
      <c r="J1676" s="6" t="n"/>
      <c r="K1676" s="6" t="inlineStr">
        <is>
          <t>#69669</t>
        </is>
      </c>
      <c r="L1676" s="6" t="inlineStr">
        <is>
          <t>Payroll 37004 Reclass (08/08/2026-21/08/2026) - AGL FYR - Investor Briefing - 12.8.26 [PRD]</t>
        </is>
      </c>
      <c r="M1676" s="6" t="inlineStr">
        <is>
          <t>PRODUCTION</t>
        </is>
      </c>
    </row>
    <row r="1677">
      <c r="A1677" s="6" t="n">
        <v>55515</v>
      </c>
      <c r="B1677" s="6" t="n">
        <v>55515</v>
      </c>
      <c r="C1677" s="6" t="inlineStr">
        <is>
          <t>Direct Wages - PRD</t>
        </is>
      </c>
      <c r="D1677" s="6" t="inlineStr">
        <is>
          <t>Manual Journal</t>
        </is>
      </c>
      <c r="E1677" s="37" t="n">
        <v>46259</v>
      </c>
      <c r="F1677" s="6" t="n"/>
      <c r="G1677" s="39" t="n">
        <v>215.13</v>
      </c>
      <c r="H1677" s="39" t="n">
        <v>0</v>
      </c>
      <c r="I1677" s="6" t="inlineStr">
        <is>
          <t>2603104 - Cochlear FY26 Results 18.8.26 [PRD]</t>
        </is>
      </c>
      <c r="J1677" s="6" t="n"/>
      <c r="K1677" s="6" t="inlineStr">
        <is>
          <t>#69669</t>
        </is>
      </c>
      <c r="L1677" s="6" t="inlineStr">
        <is>
          <t>Payroll 37004 Reclass (08/08/2026-21/08/2026) - Cochlear FY26 Results 18.8.26 [PRD]</t>
        </is>
      </c>
      <c r="M1677" s="6" t="inlineStr">
        <is>
          <t>PRODUCTION</t>
        </is>
      </c>
    </row>
    <row r="1678">
      <c r="A1678" s="6" t="n">
        <v>55515</v>
      </c>
      <c r="B1678" s="6" t="n">
        <v>55515</v>
      </c>
      <c r="C1678" s="6" t="inlineStr">
        <is>
          <t>Direct Wages - PRD</t>
        </is>
      </c>
      <c r="D1678" s="6" t="inlineStr">
        <is>
          <t>Manual Journal</t>
        </is>
      </c>
      <c r="E1678" s="37" t="n">
        <v>46259</v>
      </c>
      <c r="F1678" s="6" t="n"/>
      <c r="G1678" s="39" t="n">
        <v>156.46</v>
      </c>
      <c r="H1678" s="39" t="n">
        <v>0</v>
      </c>
      <c r="I1678" s="6" t="inlineStr">
        <is>
          <t>26061801 - APA - Investor Briefing FYR26 - 20.8.26 [PRD]</t>
        </is>
      </c>
      <c r="J1678" s="6" t="n"/>
      <c r="K1678" s="6" t="inlineStr">
        <is>
          <t>#69669</t>
        </is>
      </c>
      <c r="L1678" s="6" t="inlineStr">
        <is>
          <t>Payroll 37004 Reclass (08/08/2026-21/08/2026) - APA - Investor Briefing FYR26 - 20.8.26 [PRD]</t>
        </is>
      </c>
      <c r="M1678" s="6" t="inlineStr">
        <is>
          <t>PRODUCTION</t>
        </is>
      </c>
    </row>
    <row r="1679">
      <c r="A1679" s="6" t="n">
        <v>55515</v>
      </c>
      <c r="B1679" s="6" t="n">
        <v>55515</v>
      </c>
      <c r="C1679" s="6" t="inlineStr">
        <is>
          <t>Direct Wages - PRD</t>
        </is>
      </c>
      <c r="D1679" s="6" t="inlineStr">
        <is>
          <t>Manual Journal</t>
        </is>
      </c>
      <c r="E1679" s="37" t="n">
        <v>46259</v>
      </c>
      <c r="F1679" s="6" t="n"/>
      <c r="G1679" s="39" t="n">
        <v>1180.86</v>
      </c>
      <c r="H1679" s="39" t="n">
        <v>0</v>
      </c>
      <c r="I1679" s="6" t="inlineStr">
        <is>
          <t>26061104 - MUFG - FYR26 - 12.8.26 [PRD]</t>
        </is>
      </c>
      <c r="J1679" s="6" t="n"/>
      <c r="K1679" s="6" t="inlineStr">
        <is>
          <t>#69669</t>
        </is>
      </c>
      <c r="L1679" s="6" t="inlineStr">
        <is>
          <t>Payroll 37004 Reclass (08/08/2026-21/08/2026) - MUFG - FYR26 - 12.8.26 [PRD]</t>
        </is>
      </c>
      <c r="M1679" s="6" t="inlineStr">
        <is>
          <t>PRODUCTION</t>
        </is>
      </c>
    </row>
    <row r="1680">
      <c r="A1680" s="6" t="n">
        <v>55515</v>
      </c>
      <c r="B1680" s="6" t="n">
        <v>55515</v>
      </c>
      <c r="C1680" s="6" t="inlineStr">
        <is>
          <t>Direct Wages - PRD</t>
        </is>
      </c>
      <c r="D1680" s="6" t="inlineStr">
        <is>
          <t>Manual Journal</t>
        </is>
      </c>
      <c r="E1680" s="37" t="n">
        <v>46259</v>
      </c>
      <c r="F1680" s="6" t="n"/>
      <c r="G1680" s="39" t="n">
        <v>353.64</v>
      </c>
      <c r="H1680" s="39" t="n">
        <v>0</v>
      </c>
      <c r="I1680" s="6" t="inlineStr">
        <is>
          <t>26063002 - CEOi - CEO Connect - 11.8.26 [PRD]</t>
        </is>
      </c>
      <c r="J1680" s="6" t="n"/>
      <c r="K1680" s="6" t="inlineStr">
        <is>
          <t>#69669</t>
        </is>
      </c>
      <c r="L1680" s="6" t="inlineStr">
        <is>
          <t>Payroll 37004 Reclass (08/08/2026-21/08/2026) - CEOi - CEO Connect - 11.8.26 [PRD]</t>
        </is>
      </c>
      <c r="M1680" s="6" t="inlineStr">
        <is>
          <t>PRODUCTION</t>
        </is>
      </c>
    </row>
    <row r="1681">
      <c r="A1681" s="6" t="n">
        <v>55515</v>
      </c>
      <c r="B1681" s="6" t="n">
        <v>55515</v>
      </c>
      <c r="C1681" s="6" t="inlineStr">
        <is>
          <t>Direct Wages - PRD</t>
        </is>
      </c>
      <c r="D1681" s="6" t="inlineStr">
        <is>
          <t>Manual Journal</t>
        </is>
      </c>
      <c r="E1681" s="37" t="n">
        <v>46259</v>
      </c>
      <c r="F1681" s="6" t="n"/>
      <c r="G1681" s="39" t="n">
        <v>393.75</v>
      </c>
      <c r="H1681" s="39" t="n">
        <v>0</v>
      </c>
      <c r="I1681" s="6" t="inlineStr">
        <is>
          <t>26072903 - PWC - GB Webcast - 11.8.26 [PRD]</t>
        </is>
      </c>
      <c r="J1681" s="6" t="n"/>
      <c r="K1681" s="6" t="inlineStr">
        <is>
          <t>#69669</t>
        </is>
      </c>
      <c r="L1681" s="6" t="inlineStr">
        <is>
          <t>Payroll 37004 Reclass (08/08/2026-21/08/2026) - PWC - GB Webcast - 11.8.26 [PRD]</t>
        </is>
      </c>
      <c r="M1681" s="6" t="inlineStr">
        <is>
          <t>PRODUCTION</t>
        </is>
      </c>
    </row>
    <row r="1682">
      <c r="A1682" s="6" t="n">
        <v>55515</v>
      </c>
      <c r="B1682" s="6" t="n">
        <v>55515</v>
      </c>
      <c r="C1682" s="6" t="inlineStr">
        <is>
          <t>Direct Wages - PRD</t>
        </is>
      </c>
      <c r="D1682" s="6" t="inlineStr">
        <is>
          <t>Manual Journal</t>
        </is>
      </c>
      <c r="E1682" s="37" t="n">
        <v>46265</v>
      </c>
      <c r="F1682" s="6" t="n"/>
      <c r="G1682" s="39" t="n">
        <v>704.24</v>
      </c>
      <c r="H1682" s="39" t="n">
        <v>0</v>
      </c>
      <c r="I1682" s="6" t="inlineStr">
        <is>
          <t>26052702 - ASX - FYR - 13.8.26 [PRD]</t>
        </is>
      </c>
      <c r="J1682" s="6" t="n"/>
      <c r="K1682" s="6" t="inlineStr">
        <is>
          <t>#69665</t>
        </is>
      </c>
      <c r="L1682" s="6" t="inlineStr">
        <is>
          <t>Payroll Accruals Payable Aug 24-31 2026 - ASX - FYR - 13.8.26 [PRD]</t>
        </is>
      </c>
      <c r="M1682" s="6" t="inlineStr">
        <is>
          <t>PRODUCTION</t>
        </is>
      </c>
    </row>
    <row r="1683">
      <c r="A1683" s="6" t="n">
        <v>55515</v>
      </c>
      <c r="B1683" s="6" t="n">
        <v>55515</v>
      </c>
      <c r="C1683" s="6" t="inlineStr">
        <is>
          <t>Direct Wages - PRD</t>
        </is>
      </c>
      <c r="D1683" s="6" t="inlineStr">
        <is>
          <t>Manual Journal</t>
        </is>
      </c>
      <c r="E1683" s="37" t="n">
        <v>46265</v>
      </c>
      <c r="F1683" s="6" t="n"/>
      <c r="G1683" s="39" t="n">
        <v>460.45</v>
      </c>
      <c r="H1683" s="39" t="n">
        <v>0</v>
      </c>
      <c r="I1683" s="6" t="inlineStr">
        <is>
          <t>26072003 - CBA Live Event Support August 2026 [PRD]</t>
        </is>
      </c>
      <c r="J1683" s="6" t="n"/>
      <c r="K1683" s="6" t="inlineStr">
        <is>
          <t>#69665</t>
        </is>
      </c>
      <c r="L1683" s="6" t="inlineStr">
        <is>
          <t>Payroll Accruals Payable Aug 24-31 2026 - CBA Live Event Support August 2026 [PRD]</t>
        </is>
      </c>
      <c r="M1683" s="6" t="inlineStr">
        <is>
          <t>PRODUCTION</t>
        </is>
      </c>
    </row>
    <row r="1684">
      <c r="A1684" s="6" t="n">
        <v>55515</v>
      </c>
      <c r="B1684" s="6" t="n">
        <v>55515</v>
      </c>
      <c r="C1684" s="6" t="inlineStr">
        <is>
          <t>Direct Wages - PRD</t>
        </is>
      </c>
      <c r="D1684" s="6" t="inlineStr">
        <is>
          <t>Manual Journal</t>
        </is>
      </c>
      <c r="E1684" s="37" t="n">
        <v>46265</v>
      </c>
      <c r="F1684" s="6" t="n"/>
      <c r="G1684" s="39" t="n">
        <v>687.3</v>
      </c>
      <c r="H1684" s="39" t="n">
        <v>0</v>
      </c>
      <c r="I1684" s="6" t="inlineStr">
        <is>
          <t>26061108 - APA - Qtly All Hands FYR26 - 20.8.26 [PRD]</t>
        </is>
      </c>
      <c r="J1684" s="6" t="n"/>
      <c r="K1684" s="6" t="inlineStr">
        <is>
          <t>#69665</t>
        </is>
      </c>
      <c r="L1684" s="6" t="inlineStr">
        <is>
          <t>Payroll Accruals Payable Aug 24-31 2026 - APA - Qtly All Hands FYR26 - 20.8.26 [PRD]</t>
        </is>
      </c>
      <c r="M1684" s="6" t="inlineStr">
        <is>
          <t>PRODUCTION</t>
        </is>
      </c>
    </row>
    <row r="1685">
      <c r="A1685" s="6" t="n">
        <v>55515</v>
      </c>
      <c r="B1685" s="6" t="n">
        <v>55515</v>
      </c>
      <c r="C1685" s="6" t="inlineStr">
        <is>
          <t>Direct Wages - PRD</t>
        </is>
      </c>
      <c r="D1685" s="6" t="inlineStr">
        <is>
          <t>Manual Journal</t>
        </is>
      </c>
      <c r="E1685" s="37" t="n">
        <v>46265</v>
      </c>
      <c r="F1685" s="6" t="n"/>
      <c r="G1685" s="39" t="n">
        <v>229.4</v>
      </c>
      <c r="H1685" s="39" t="n">
        <v>0</v>
      </c>
      <c r="I1685" s="6" t="inlineStr">
        <is>
          <t>26061109 - Ventia - FYR26 - 24.8.26 [PRD]</t>
        </is>
      </c>
      <c r="J1685" s="6" t="n"/>
      <c r="K1685" s="6" t="inlineStr">
        <is>
          <t>#69665</t>
        </is>
      </c>
      <c r="L1685" s="6" t="inlineStr">
        <is>
          <t>Payroll Accruals Payable Aug 24-31 2026 - Ventia - FYR26 - 24.8.26 [PRD]</t>
        </is>
      </c>
      <c r="M1685" s="6" t="inlineStr">
        <is>
          <t>PRODUCTION</t>
        </is>
      </c>
    </row>
    <row r="1686">
      <c r="A1686" s="6" t="n">
        <v>55515</v>
      </c>
      <c r="B1686" s="6" t="n">
        <v>55515</v>
      </c>
      <c r="C1686" s="6" t="inlineStr">
        <is>
          <t>Direct Wages - PRD</t>
        </is>
      </c>
      <c r="D1686" s="6" t="inlineStr">
        <is>
          <t>Manual Journal</t>
        </is>
      </c>
      <c r="E1686" s="37" t="n">
        <v>46265</v>
      </c>
      <c r="F1686" s="6" t="n"/>
      <c r="G1686" s="39" t="n">
        <v>269.74</v>
      </c>
      <c r="H1686" s="39" t="n">
        <v>0</v>
      </c>
      <c r="I1686" s="6" t="inlineStr">
        <is>
          <t>2605402 - AGL FYR - Employee Town Hall - 12.8.26 [PRD]</t>
        </is>
      </c>
      <c r="J1686" s="6" t="n"/>
      <c r="K1686" s="6" t="inlineStr">
        <is>
          <t>#69665</t>
        </is>
      </c>
      <c r="L1686" s="6" t="inlineStr">
        <is>
          <t>Payroll Accruals Payable Aug 24-31 2026 - AGL FYR - Employee Town Hall - 12.8.26 [PRD]</t>
        </is>
      </c>
      <c r="M1686" s="6" t="inlineStr">
        <is>
          <t>PRODUCTION</t>
        </is>
      </c>
    </row>
    <row r="1687">
      <c r="A1687" s="6" t="n">
        <v>55515</v>
      </c>
      <c r="B1687" s="6" t="n">
        <v>55515</v>
      </c>
      <c r="C1687" s="6" t="inlineStr">
        <is>
          <t>Direct Wages - PRD</t>
        </is>
      </c>
      <c r="D1687" s="6" t="inlineStr">
        <is>
          <t>Manual Journal</t>
        </is>
      </c>
      <c r="E1687" s="37" t="n">
        <v>46265</v>
      </c>
      <c r="F1687" s="6" t="n"/>
      <c r="G1687" s="39" t="n">
        <v>151.17</v>
      </c>
      <c r="H1687" s="39" t="n">
        <v>0</v>
      </c>
      <c r="I1687" s="6" t="inlineStr">
        <is>
          <t>2605401 - AGL FYR - Investor Briefing - 12.8.26 [PRD]</t>
        </is>
      </c>
      <c r="J1687" s="6" t="n"/>
      <c r="K1687" s="6" t="inlineStr">
        <is>
          <t>#69665</t>
        </is>
      </c>
      <c r="L1687" s="6" t="inlineStr">
        <is>
          <t>Payroll Accruals Payable Aug 24-31 2026 - AGL FYR - Investor Briefing - 12.8.26 [PRD]</t>
        </is>
      </c>
      <c r="M1687" s="6" t="inlineStr">
        <is>
          <t>PRODUCTION</t>
        </is>
      </c>
    </row>
    <row r="1688">
      <c r="A1688" s="6" t="n">
        <v>55515</v>
      </c>
      <c r="B1688" s="6" t="n">
        <v>55515</v>
      </c>
      <c r="C1688" s="6" t="inlineStr">
        <is>
          <t>Direct Wages - PRD</t>
        </is>
      </c>
      <c r="D1688" s="6" t="inlineStr">
        <is>
          <t>Manual Journal</t>
        </is>
      </c>
      <c r="E1688" s="37" t="n">
        <v>46265</v>
      </c>
      <c r="F1688" s="6" t="n"/>
      <c r="G1688" s="39" t="n">
        <v>92.2</v>
      </c>
      <c r="H1688" s="39" t="n">
        <v>0</v>
      </c>
      <c r="I1688" s="6" t="inlineStr">
        <is>
          <t>2603104 - Cochlear FY26 Results 18.8.26 [PRD]</t>
        </is>
      </c>
      <c r="J1688" s="6" t="n"/>
      <c r="K1688" s="6" t="inlineStr">
        <is>
          <t>#69665</t>
        </is>
      </c>
      <c r="L1688" s="6" t="inlineStr">
        <is>
          <t>Payroll Accruals Payable Aug 24-31 2026 - Cochlear FY26 Results 18.8.26 [PRD]</t>
        </is>
      </c>
      <c r="M1688" s="6" t="inlineStr">
        <is>
          <t>PRODUCTION</t>
        </is>
      </c>
    </row>
    <row r="1689">
      <c r="A1689" s="6" t="n">
        <v>55515</v>
      </c>
      <c r="B1689" s="6" t="n">
        <v>55515</v>
      </c>
      <c r="C1689" s="6" t="inlineStr">
        <is>
          <t>Direct Wages - PRD</t>
        </is>
      </c>
      <c r="D1689" s="6" t="inlineStr">
        <is>
          <t>Manual Journal</t>
        </is>
      </c>
      <c r="E1689" s="37" t="n">
        <v>46265</v>
      </c>
      <c r="F1689" s="6" t="n"/>
      <c r="G1689" s="39" t="n">
        <v>67.05</v>
      </c>
      <c r="H1689" s="39" t="n">
        <v>0</v>
      </c>
      <c r="I1689" s="6" t="inlineStr">
        <is>
          <t>26061801 - APA - Investor Briefing FYR26 - 20.8.26 [PRD]</t>
        </is>
      </c>
      <c r="J1689" s="6" t="n"/>
      <c r="K1689" s="6" t="inlineStr">
        <is>
          <t>#69665</t>
        </is>
      </c>
      <c r="L1689" s="6" t="inlineStr">
        <is>
          <t>Payroll Accruals Payable Aug 24-31 2026 - APA - Investor Briefing FYR26 - 20.8.26 [PRD]</t>
        </is>
      </c>
      <c r="M1689" s="6" t="inlineStr">
        <is>
          <t>PRODUCTION</t>
        </is>
      </c>
    </row>
    <row r="1690">
      <c r="A1690" s="6" t="n">
        <v>55515</v>
      </c>
      <c r="B1690" s="6" t="n">
        <v>55515</v>
      </c>
      <c r="C1690" s="6" t="inlineStr">
        <is>
          <t>Direct Wages - PRD</t>
        </is>
      </c>
      <c r="D1690" s="6" t="inlineStr">
        <is>
          <t>Manual Journal</t>
        </is>
      </c>
      <c r="E1690" s="37" t="n">
        <v>46265</v>
      </c>
      <c r="F1690" s="6" t="n"/>
      <c r="G1690" s="39" t="n">
        <v>506.08</v>
      </c>
      <c r="H1690" s="39" t="n">
        <v>0</v>
      </c>
      <c r="I1690" s="6" t="inlineStr">
        <is>
          <t>26061104 - MUFG - FYR26 - 12.8.26 [PRD]</t>
        </is>
      </c>
      <c r="J1690" s="6" t="n"/>
      <c r="K1690" s="6" t="inlineStr">
        <is>
          <t>#69665</t>
        </is>
      </c>
      <c r="L1690" s="6" t="inlineStr">
        <is>
          <t>Payroll Accruals Payable Aug 24-31 2026 - MUFG - FYR26 - 12.8.26 [PRD]</t>
        </is>
      </c>
      <c r="M1690" s="6" t="inlineStr">
        <is>
          <t>PRODUCTION</t>
        </is>
      </c>
    </row>
    <row r="1691">
      <c r="A1691" s="6" t="n">
        <v>55515</v>
      </c>
      <c r="B1691" s="6" t="n">
        <v>55515</v>
      </c>
      <c r="C1691" s="6" t="inlineStr">
        <is>
          <t>Direct Wages - PRD</t>
        </is>
      </c>
      <c r="D1691" s="6" t="inlineStr">
        <is>
          <t>Manual Journal</t>
        </is>
      </c>
      <c r="E1691" s="37" t="n">
        <v>46265</v>
      </c>
      <c r="F1691" s="6" t="n"/>
      <c r="G1691" s="39" t="n">
        <v>151.56</v>
      </c>
      <c r="H1691" s="39" t="n">
        <v>0</v>
      </c>
      <c r="I1691" s="6" t="inlineStr">
        <is>
          <t>26063002 - CEOi - CEO Connect - 11.8.26 [PRD]</t>
        </is>
      </c>
      <c r="J1691" s="6" t="n"/>
      <c r="K1691" s="6" t="inlineStr">
        <is>
          <t>#69665</t>
        </is>
      </c>
      <c r="L1691" s="6" t="inlineStr">
        <is>
          <t>Payroll Accruals Payable Aug 24-31 2026 - CEOi - CEO Connect - 11.8.26 [PRD]</t>
        </is>
      </c>
      <c r="M1691" s="6" t="inlineStr">
        <is>
          <t>PRODUCTION</t>
        </is>
      </c>
    </row>
    <row r="1692">
      <c r="A1692" s="6" t="n">
        <v>55515</v>
      </c>
      <c r="B1692" s="6" t="n">
        <v>55515</v>
      </c>
      <c r="C1692" s="6" t="inlineStr">
        <is>
          <t>Direct Wages - PRD</t>
        </is>
      </c>
      <c r="D1692" s="6" t="inlineStr">
        <is>
          <t>Manual Journal</t>
        </is>
      </c>
      <c r="E1692" s="37" t="n">
        <v>46265</v>
      </c>
      <c r="F1692" s="6" t="n"/>
      <c r="G1692" s="39" t="n">
        <v>168.75</v>
      </c>
      <c r="H1692" s="39" t="n">
        <v>0</v>
      </c>
      <c r="I1692" s="6" t="inlineStr">
        <is>
          <t>26072903 - PWC - GB Webcast - 11.8.26 [PRD]</t>
        </is>
      </c>
      <c r="J1692" s="6" t="n"/>
      <c r="K1692" s="6" t="inlineStr">
        <is>
          <t>#69665</t>
        </is>
      </c>
      <c r="L1692" s="6" t="inlineStr">
        <is>
          <t>Payroll Accruals Payable Aug 24-31 2026 - PWC - GB Webcast - 11.8.26 [PRD]</t>
        </is>
      </c>
      <c r="M1692" s="6" t="inlineStr">
        <is>
          <t>PRODUCTION</t>
        </is>
      </c>
    </row>
    <row r="1693">
      <c r="A1693" s="6" t="n">
        <v>55520</v>
      </c>
      <c r="B1693" s="6" t="n">
        <v>55520</v>
      </c>
      <c r="C1693" s="6" t="inlineStr">
        <is>
          <t>Direct Wages - VID</t>
        </is>
      </c>
      <c r="D1693" s="6" t="inlineStr">
        <is>
          <t>Manual Journal</t>
        </is>
      </c>
      <c r="E1693" s="37" t="n">
        <v>46216</v>
      </c>
      <c r="F1693" s="6" t="n"/>
      <c r="G1693" s="39" t="n">
        <v>437.22</v>
      </c>
      <c r="H1693" s="39" t="n">
        <v>0</v>
      </c>
      <c r="I1693" s="6" t="inlineStr">
        <is>
          <t>26062601V - Ventia - XELT Event - 29.6.26 [VID]</t>
        </is>
      </c>
      <c r="J1693" s="6" t="n"/>
      <c r="K1693" s="6" t="inlineStr">
        <is>
          <t>#69527</t>
        </is>
      </c>
      <c r="L1693" s="6" t="inlineStr">
        <is>
          <t>Payroll 37001 Reclass (27/06/2026-10/07/2026) - Ventia - XELT Event - 29.6.26 [VID]</t>
        </is>
      </c>
      <c r="M1693" s="6" t="inlineStr">
        <is>
          <t>VIDEO</t>
        </is>
      </c>
    </row>
    <row r="1694">
      <c r="A1694" s="6" t="n">
        <v>55520</v>
      </c>
      <c r="B1694" s="6" t="n">
        <v>55520</v>
      </c>
      <c r="C1694" s="6" t="inlineStr">
        <is>
          <t>Direct Wages - VID</t>
        </is>
      </c>
      <c r="D1694" s="6" t="inlineStr">
        <is>
          <t>Manual Journal</t>
        </is>
      </c>
      <c r="E1694" s="37" t="n">
        <v>46216</v>
      </c>
      <c r="F1694" s="6" t="n"/>
      <c r="G1694" s="39" t="n">
        <v>353</v>
      </c>
      <c r="H1694" s="39" t="n">
        <v>0</v>
      </c>
      <c r="I1694" s="6" t="inlineStr">
        <is>
          <t>26062201V - PWC - Tax &amp; Legal Webcast 02.07.26 [VID]</t>
        </is>
      </c>
      <c r="J1694" s="6" t="n"/>
      <c r="K1694" s="6" t="inlineStr">
        <is>
          <t>#69527</t>
        </is>
      </c>
      <c r="L1694" s="6" t="inlineStr">
        <is>
          <t>Payroll 37001 Reclass (27/06/2026-10/07/2026) - PWC - Tax &amp; Legal Webcast 02.07.26 [VID]</t>
        </is>
      </c>
      <c r="M1694" s="6" t="inlineStr">
        <is>
          <t>VIDEO</t>
        </is>
      </c>
    </row>
    <row r="1695">
      <c r="A1695" s="6" t="n">
        <v>55520</v>
      </c>
      <c r="B1695" s="6" t="n">
        <v>55520</v>
      </c>
      <c r="C1695" s="6" t="inlineStr">
        <is>
          <t>Direct Wages - VID</t>
        </is>
      </c>
      <c r="D1695" s="6" t="inlineStr">
        <is>
          <t>Manual Journal</t>
        </is>
      </c>
      <c r="E1695" s="37" t="n">
        <v>46216</v>
      </c>
      <c r="F1695" s="6" t="n"/>
      <c r="G1695" s="39" t="n">
        <v>441.18</v>
      </c>
      <c r="H1695" s="39" t="n">
        <v>0</v>
      </c>
      <c r="I1695" s="6" t="inlineStr">
        <is>
          <t>26061201V - PWC - Firmwide Webcast - 30.6.26 [VID]</t>
        </is>
      </c>
      <c r="J1695" s="6" t="n"/>
      <c r="K1695" s="6" t="inlineStr">
        <is>
          <t>#69527</t>
        </is>
      </c>
      <c r="L1695" s="6" t="inlineStr">
        <is>
          <t>Payroll 37001 Reclass (27/06/2026-10/07/2026) - PWC - Firmwide Webcast - 30.6.26 [VID]</t>
        </is>
      </c>
      <c r="M1695" s="6" t="inlineStr">
        <is>
          <t>VIDEO</t>
        </is>
      </c>
    </row>
    <row r="1696">
      <c r="A1696" s="6" t="n">
        <v>55520</v>
      </c>
      <c r="B1696" s="6" t="n">
        <v>55520</v>
      </c>
      <c r="C1696" s="6" t="inlineStr">
        <is>
          <t>Direct Wages - VID</t>
        </is>
      </c>
      <c r="D1696" s="6" t="inlineStr">
        <is>
          <t>Manual Journal</t>
        </is>
      </c>
      <c r="E1696" s="37" t="n">
        <v>46230</v>
      </c>
      <c r="F1696" s="6" t="n"/>
      <c r="G1696" s="39" t="n">
        <v>816.14</v>
      </c>
      <c r="H1696" s="39" t="n">
        <v>0</v>
      </c>
      <c r="I1696" s="6" t="inlineStr">
        <is>
          <t>26052703V - Microsoft Town Hall - 21.7.26 [VID]</t>
        </is>
      </c>
      <c r="J1696" s="6" t="n"/>
      <c r="K1696" s="6" t="inlineStr">
        <is>
          <t>#68743</t>
        </is>
      </c>
      <c r="L1696" s="6" t="inlineStr">
        <is>
          <t>Payroll 37002 Reclass (11/07/2026-24/07/2026) - Microsoft Town Hall - 21.7.26 [VID]</t>
        </is>
      </c>
      <c r="M1696" s="6" t="inlineStr">
        <is>
          <t>VIDEO</t>
        </is>
      </c>
    </row>
    <row r="1697">
      <c r="A1697" s="6" t="n">
        <v>55520</v>
      </c>
      <c r="B1697" s="6" t="n">
        <v>55520</v>
      </c>
      <c r="C1697" s="6" t="inlineStr">
        <is>
          <t>Direct Wages - VID</t>
        </is>
      </c>
      <c r="D1697" s="6" t="inlineStr">
        <is>
          <t>Manual Journal</t>
        </is>
      </c>
      <c r="E1697" s="37" t="n">
        <v>46234</v>
      </c>
      <c r="F1697" s="6" t="n"/>
      <c r="G1697" s="39" t="n">
        <v>291.48</v>
      </c>
      <c r="H1697" s="39" t="n">
        <v>0</v>
      </c>
      <c r="I1697" s="6" t="inlineStr">
        <is>
          <t>26052703V - Microsoft Town Hall - 21.7.26 [VID]</t>
        </is>
      </c>
      <c r="J1697" s="6" t="n"/>
      <c r="K1697" s="6" t="inlineStr">
        <is>
          <t>#68748</t>
        </is>
      </c>
      <c r="L1697" s="6" t="inlineStr">
        <is>
          <t>Payroll Accruals Payable Jul 27-31 2026 - Microsoft Town Hall - 21.7.26 [VID]</t>
        </is>
      </c>
      <c r="M1697" s="6" t="inlineStr">
        <is>
          <t>VIDEO</t>
        </is>
      </c>
    </row>
    <row r="1698">
      <c r="A1698" s="6" t="n">
        <v>55520</v>
      </c>
      <c r="B1698" s="6" t="n">
        <v>55520</v>
      </c>
      <c r="C1698" s="6" t="inlineStr">
        <is>
          <t>Direct Wages - VID</t>
        </is>
      </c>
      <c r="D1698" s="6" t="inlineStr">
        <is>
          <t>Manual Journal</t>
        </is>
      </c>
      <c r="E1698" s="37" t="n">
        <v>46235</v>
      </c>
      <c r="F1698" s="6" t="n"/>
      <c r="G1698" s="39" t="n">
        <v>0</v>
      </c>
      <c r="H1698" s="39" t="n">
        <v>291.48</v>
      </c>
      <c r="I1698" s="6" t="inlineStr">
        <is>
          <t>26052703V - Microsoft Town Hall - 21.7.26 [VID]</t>
        </is>
      </c>
      <c r="J1698" s="6" t="n"/>
      <c r="K1698" s="6" t="inlineStr">
        <is>
          <t>#68747</t>
        </is>
      </c>
      <c r="L1698" s="6" t="inlineStr">
        <is>
          <t>Reversal: Payroll Accruals Payable Jul 27-31 2026 - Microsoft Town Hall - 21.7.26 [VID]</t>
        </is>
      </c>
      <c r="M1698" s="6" t="inlineStr">
        <is>
          <t>VIDEO</t>
        </is>
      </c>
    </row>
    <row r="1699">
      <c r="A1699" s="6" t="n">
        <v>55520</v>
      </c>
      <c r="B1699" s="6" t="n">
        <v>55520</v>
      </c>
      <c r="C1699" s="6" t="inlineStr">
        <is>
          <t>Direct Wages - VID</t>
        </is>
      </c>
      <c r="D1699" s="6" t="inlineStr">
        <is>
          <t>Manual Journal</t>
        </is>
      </c>
      <c r="E1699" s="37" t="n">
        <v>46245</v>
      </c>
      <c r="F1699" s="6" t="n"/>
      <c r="G1699" s="39" t="n">
        <v>233.18</v>
      </c>
      <c r="H1699" s="39" t="n">
        <v>0</v>
      </c>
      <c r="I1699" s="6" t="inlineStr">
        <is>
          <t>26062202V - PWC - Early Careers Webcast - 29.7.26 [VID]</t>
        </is>
      </c>
      <c r="J1699" s="6" t="n"/>
      <c r="K1699" s="6" t="inlineStr">
        <is>
          <t>#69396</t>
        </is>
      </c>
      <c r="L1699" s="6" t="inlineStr">
        <is>
          <t>Payroll 37003 Reclass (25/07/2026-07/08/2026) - PWC - Early Careers Webcast - 29.7.26 [VID]</t>
        </is>
      </c>
      <c r="M1699" s="6" t="inlineStr">
        <is>
          <t>VIDEO</t>
        </is>
      </c>
    </row>
    <row r="1700">
      <c r="A1700" s="6" t="n">
        <v>55520</v>
      </c>
      <c r="B1700" s="6" t="n">
        <v>55520</v>
      </c>
      <c r="C1700" s="6" t="inlineStr">
        <is>
          <t>Direct Wages - VID</t>
        </is>
      </c>
      <c r="D1700" s="6" t="inlineStr">
        <is>
          <t>Manual Journal</t>
        </is>
      </c>
      <c r="E1700" s="37" t="n">
        <v>46259</v>
      </c>
      <c r="F1700" s="6" t="n"/>
      <c r="G1700" s="39" t="n">
        <v>157.38</v>
      </c>
      <c r="H1700" s="39" t="n">
        <v>0</v>
      </c>
      <c r="I1700" s="6" t="inlineStr">
        <is>
          <t>2605402V - AGL FYR - Employee Town Hall - 12.8.26 [VID]</t>
        </is>
      </c>
      <c r="J1700" s="6" t="n"/>
      <c r="K1700" s="6" t="inlineStr">
        <is>
          <t>#69669</t>
        </is>
      </c>
      <c r="L1700" s="6" t="inlineStr">
        <is>
          <t>Payroll 37004 Reclass (08/08/2026-21/08/2026) - AGL FYR - Employee Town Hall - 12.8.26 [VID]</t>
        </is>
      </c>
      <c r="M1700" s="6" t="inlineStr">
        <is>
          <t>VIDEO</t>
        </is>
      </c>
    </row>
    <row r="1701">
      <c r="A1701" s="6" t="n">
        <v>55520</v>
      </c>
      <c r="B1701" s="6" t="n">
        <v>55520</v>
      </c>
      <c r="C1701" s="6" t="inlineStr">
        <is>
          <t>Direct Wages - VID</t>
        </is>
      </c>
      <c r="D1701" s="6" t="inlineStr">
        <is>
          <t>Manual Journal</t>
        </is>
      </c>
      <c r="E1701" s="37" t="n">
        <v>46259</v>
      </c>
      <c r="F1701" s="6" t="n"/>
      <c r="G1701" s="39" t="n">
        <v>59.02</v>
      </c>
      <c r="H1701" s="39" t="n">
        <v>0</v>
      </c>
      <c r="I1701" s="6" t="inlineStr">
        <is>
          <t>2605401V - AGL FYR - Investor Briefing - 12.8.26 [VID]</t>
        </is>
      </c>
      <c r="J1701" s="6" t="n"/>
      <c r="K1701" s="6" t="inlineStr">
        <is>
          <t>#69669</t>
        </is>
      </c>
      <c r="L1701" s="6" t="inlineStr">
        <is>
          <t>Payroll 37004 Reclass (08/08/2026-21/08/2026) - AGL FYR - Investor Briefing - 12.8.26 [VID]</t>
        </is>
      </c>
      <c r="M1701" s="6" t="inlineStr">
        <is>
          <t>VIDEO</t>
        </is>
      </c>
    </row>
    <row r="1702">
      <c r="A1702" s="6" t="n">
        <v>55520</v>
      </c>
      <c r="B1702" s="6" t="n">
        <v>55520</v>
      </c>
      <c r="C1702" s="6" t="inlineStr">
        <is>
          <t>Direct Wages - VID</t>
        </is>
      </c>
      <c r="D1702" s="6" t="inlineStr">
        <is>
          <t>Manual Journal</t>
        </is>
      </c>
      <c r="E1702" s="37" t="n">
        <v>46259</v>
      </c>
      <c r="F1702" s="6" t="n"/>
      <c r="G1702" s="39" t="n">
        <v>398.67</v>
      </c>
      <c r="H1702" s="39" t="n">
        <v>0</v>
      </c>
      <c r="I1702" s="6" t="inlineStr">
        <is>
          <t>26061108V - APA - Qtly All Hands FYR26 - 20.8.26 [VID]</t>
        </is>
      </c>
      <c r="J1702" s="6" t="n"/>
      <c r="K1702" s="6" t="inlineStr">
        <is>
          <t>#69669</t>
        </is>
      </c>
      <c r="L1702" s="6" t="inlineStr">
        <is>
          <t>Payroll 37004 Reclass (08/08/2026-21/08/2026) - APA - Qtly All Hands FYR26 - 20.8.26 [VID]</t>
        </is>
      </c>
      <c r="M1702" s="6" t="inlineStr">
        <is>
          <t>VIDEO</t>
        </is>
      </c>
    </row>
    <row r="1703">
      <c r="A1703" s="6" t="n">
        <v>55520</v>
      </c>
      <c r="B1703" s="6" t="n">
        <v>55520</v>
      </c>
      <c r="C1703" s="6" t="inlineStr">
        <is>
          <t>Direct Wages - VID</t>
        </is>
      </c>
      <c r="D1703" s="6" t="inlineStr">
        <is>
          <t>Manual Journal</t>
        </is>
      </c>
      <c r="E1703" s="37" t="n">
        <v>46265</v>
      </c>
      <c r="F1703" s="6" t="n"/>
      <c r="G1703" s="39" t="n">
        <v>67.45</v>
      </c>
      <c r="H1703" s="39" t="n">
        <v>0</v>
      </c>
      <c r="I1703" s="6" t="inlineStr">
        <is>
          <t>2605402V - AGL FYR - Employee Town Hall - 12.8.26 [VID]</t>
        </is>
      </c>
      <c r="J1703" s="6" t="n"/>
      <c r="K1703" s="6" t="inlineStr">
        <is>
          <t>#69665</t>
        </is>
      </c>
      <c r="L1703" s="6" t="inlineStr">
        <is>
          <t>Payroll Accruals Payable Aug 24-31 2026 - AGL FYR - Employee Town Hall - 12.8.26 [VID]</t>
        </is>
      </c>
      <c r="M1703" s="6" t="inlineStr">
        <is>
          <t>VIDEO</t>
        </is>
      </c>
    </row>
    <row r="1704">
      <c r="A1704" s="6" t="n">
        <v>55520</v>
      </c>
      <c r="B1704" s="6" t="n">
        <v>55520</v>
      </c>
      <c r="C1704" s="6" t="inlineStr">
        <is>
          <t>Direct Wages - VID</t>
        </is>
      </c>
      <c r="D1704" s="6" t="inlineStr">
        <is>
          <t>Manual Journal</t>
        </is>
      </c>
      <c r="E1704" s="37" t="n">
        <v>46265</v>
      </c>
      <c r="F1704" s="6" t="n"/>
      <c r="G1704" s="39" t="n">
        <v>25.29</v>
      </c>
      <c r="H1704" s="39" t="n">
        <v>0</v>
      </c>
      <c r="I1704" s="6" t="inlineStr">
        <is>
          <t>2605401V - AGL FYR - Investor Briefing - 12.8.26 [VID]</t>
        </is>
      </c>
      <c r="J1704" s="6" t="n"/>
      <c r="K1704" s="6" t="inlineStr">
        <is>
          <t>#69665</t>
        </is>
      </c>
      <c r="L1704" s="6" t="inlineStr">
        <is>
          <t>Payroll Accruals Payable Aug 24-31 2026 - AGL FYR - Investor Briefing - 12.8.26 [VID]</t>
        </is>
      </c>
      <c r="M1704" s="6" t="inlineStr">
        <is>
          <t>VIDEO</t>
        </is>
      </c>
    </row>
    <row r="1705">
      <c r="A1705" s="6" t="n">
        <v>55520</v>
      </c>
      <c r="B1705" s="6" t="n">
        <v>55520</v>
      </c>
      <c r="C1705" s="6" t="inlineStr">
        <is>
          <t>Direct Wages - VID</t>
        </is>
      </c>
      <c r="D1705" s="6" t="inlineStr">
        <is>
          <t>Manual Journal</t>
        </is>
      </c>
      <c r="E1705" s="37" t="n">
        <v>46265</v>
      </c>
      <c r="F1705" s="6" t="n"/>
      <c r="G1705" s="39" t="n">
        <v>170.86</v>
      </c>
      <c r="H1705" s="39" t="n">
        <v>0</v>
      </c>
      <c r="I1705" s="6" t="inlineStr">
        <is>
          <t>26061108V - APA - Qtly All Hands FYR26 - 20.8.26 [VID]</t>
        </is>
      </c>
      <c r="J1705" s="6" t="n"/>
      <c r="K1705" s="6" t="inlineStr">
        <is>
          <t>#69665</t>
        </is>
      </c>
      <c r="L1705" s="6" t="inlineStr">
        <is>
          <t>Payroll Accruals Payable Aug 24-31 2026 - APA - Qtly All Hands FYR26 - 20.8.26 [VID]</t>
        </is>
      </c>
      <c r="M1705" s="6" t="inlineStr">
        <is>
          <t>VIDEO</t>
        </is>
      </c>
    </row>
    <row r="1706">
      <c r="A1706" s="6" t="n">
        <v>56010</v>
      </c>
      <c r="B1706" s="6" t="n">
        <v>56010</v>
      </c>
      <c r="C1706" s="6" t="inlineStr">
        <is>
          <t>Direct Superannuation - ONS</t>
        </is>
      </c>
      <c r="D1706" s="6" t="inlineStr">
        <is>
          <t>Manual Journal</t>
        </is>
      </c>
      <c r="E1706" s="37" t="n">
        <v>46204</v>
      </c>
      <c r="F1706" s="6" t="n"/>
      <c r="G1706" s="39" t="n">
        <v>0</v>
      </c>
      <c r="H1706" s="39" t="n">
        <v>56.04</v>
      </c>
      <c r="I1706" s="6" t="inlineStr">
        <is>
          <t>1400 - DTTL Mel Tech FT 2 [ONS]</t>
        </is>
      </c>
      <c r="J1706" s="6" t="n"/>
      <c r="K1706" s="6" t="inlineStr">
        <is>
          <t>#67970</t>
        </is>
      </c>
      <c r="L1706" s="6" t="inlineStr">
        <is>
          <t>Reversal: Super Accrual Jun 29-30 2026 - DTTL Mel Tech FT 2 [ONS]</t>
        </is>
      </c>
      <c r="M1706" s="6" t="inlineStr">
        <is>
          <t>ONSITE</t>
        </is>
      </c>
    </row>
    <row r="1707">
      <c r="A1707" s="6" t="n">
        <v>56010</v>
      </c>
      <c r="B1707" s="6" t="n">
        <v>56010</v>
      </c>
      <c r="C1707" s="6" t="inlineStr">
        <is>
          <t>Direct Superannuation - ONS</t>
        </is>
      </c>
      <c r="D1707" s="6" t="inlineStr">
        <is>
          <t>Manual Journal</t>
        </is>
      </c>
      <c r="E1707" s="37" t="n">
        <v>46204</v>
      </c>
      <c r="F1707" s="6" t="n"/>
      <c r="G1707" s="39" t="n">
        <v>0</v>
      </c>
      <c r="H1707" s="39" t="n">
        <v>45.26</v>
      </c>
      <c r="I1707" s="6" t="inlineStr">
        <is>
          <t>2880 - Ricoh - QANTAS [ONS]</t>
        </is>
      </c>
      <c r="J1707" s="6" t="n"/>
      <c r="K1707" s="6" t="inlineStr">
        <is>
          <t>#67970</t>
        </is>
      </c>
      <c r="L1707" s="6" t="inlineStr">
        <is>
          <t>Reversal: Super Accrual Jun 29-30 2026 - Ricoh - QANTAS [ONS]</t>
        </is>
      </c>
      <c r="M1707" s="6" t="inlineStr">
        <is>
          <t>ONSITE</t>
        </is>
      </c>
    </row>
    <row r="1708">
      <c r="A1708" s="6" t="n">
        <v>56010</v>
      </c>
      <c r="B1708" s="6" t="n">
        <v>56010</v>
      </c>
      <c r="C1708" s="6" t="inlineStr">
        <is>
          <t>Direct Superannuation - ONS</t>
        </is>
      </c>
      <c r="D1708" s="6" t="inlineStr">
        <is>
          <t>Manual Journal</t>
        </is>
      </c>
      <c r="E1708" s="37" t="n">
        <v>46204</v>
      </c>
      <c r="F1708" s="6" t="n"/>
      <c r="G1708" s="39" t="n">
        <v>0</v>
      </c>
      <c r="H1708" s="39" t="n">
        <v>56.98</v>
      </c>
      <c r="I1708" s="6" t="inlineStr">
        <is>
          <t>587 - CBA Tech TN [ONS]</t>
        </is>
      </c>
      <c r="J1708" s="6" t="n"/>
      <c r="K1708" s="6" t="inlineStr">
        <is>
          <t>#67970</t>
        </is>
      </c>
      <c r="L1708" s="6" t="inlineStr">
        <is>
          <t>Reversal: Super Accrual Jun 29-30 2026 - CBA Tech TN [ONS]</t>
        </is>
      </c>
      <c r="M1708" s="6" t="inlineStr">
        <is>
          <t>ONSITE</t>
        </is>
      </c>
    </row>
    <row r="1709">
      <c r="A1709" s="6" t="n">
        <v>56010</v>
      </c>
      <c r="B1709" s="6" t="n">
        <v>56010</v>
      </c>
      <c r="C1709" s="6" t="inlineStr">
        <is>
          <t>Direct Superannuation - ONS</t>
        </is>
      </c>
      <c r="D1709" s="6" t="inlineStr">
        <is>
          <t>Manual Journal</t>
        </is>
      </c>
      <c r="E1709" s="37" t="n">
        <v>46204</v>
      </c>
      <c r="F1709" s="6" t="n"/>
      <c r="G1709" s="39" t="n">
        <v>0</v>
      </c>
      <c r="H1709" s="39" t="n">
        <v>50.32</v>
      </c>
      <c r="I1709" s="6" t="inlineStr">
        <is>
          <t>2402 - DTTL SYD FT Tech 1 [ONS]</t>
        </is>
      </c>
      <c r="J1709" s="6" t="n"/>
      <c r="K1709" s="6" t="inlineStr">
        <is>
          <t>#67970</t>
        </is>
      </c>
      <c r="L1709" s="6" t="inlineStr">
        <is>
          <t>Reversal: Super Accrual Jun 29-30 2026 - DTTL SYD FT Tech 1 [ONS]</t>
        </is>
      </c>
      <c r="M1709" s="6" t="inlineStr">
        <is>
          <t>ONSITE</t>
        </is>
      </c>
    </row>
    <row r="1710">
      <c r="A1710" s="6" t="n">
        <v>56010</v>
      </c>
      <c r="B1710" s="6" t="n">
        <v>56010</v>
      </c>
      <c r="C1710" s="6" t="inlineStr">
        <is>
          <t>Direct Superannuation - ONS</t>
        </is>
      </c>
      <c r="D1710" s="6" t="inlineStr">
        <is>
          <t>Manual Journal</t>
        </is>
      </c>
      <c r="E1710" s="37" t="n">
        <v>46204</v>
      </c>
      <c r="F1710" s="6" t="n"/>
      <c r="G1710" s="39" t="n">
        <v>0</v>
      </c>
      <c r="H1710" s="39" t="n">
        <v>43.56</v>
      </c>
      <c r="I1710" s="6" t="inlineStr">
        <is>
          <t>1401 - DTTL SYD FT Tech 2 [ONS]</t>
        </is>
      </c>
      <c r="J1710" s="6" t="n"/>
      <c r="K1710" s="6" t="inlineStr">
        <is>
          <t>#67970</t>
        </is>
      </c>
      <c r="L1710" s="6" t="inlineStr">
        <is>
          <t>Reversal: Super Accrual Jun 29-30 2026 - DTTL SYD FT Tech 2 [ONS]</t>
        </is>
      </c>
      <c r="M1710" s="6" t="inlineStr">
        <is>
          <t>ONSITE</t>
        </is>
      </c>
    </row>
    <row r="1711">
      <c r="A1711" s="6" t="n">
        <v>56010</v>
      </c>
      <c r="B1711" s="6" t="n">
        <v>56010</v>
      </c>
      <c r="C1711" s="6" t="inlineStr">
        <is>
          <t>Direct Superannuation - ONS</t>
        </is>
      </c>
      <c r="D1711" s="6" t="inlineStr">
        <is>
          <t>Manual Journal</t>
        </is>
      </c>
      <c r="E1711" s="37" t="n">
        <v>46204</v>
      </c>
      <c r="F1711" s="6" t="n"/>
      <c r="G1711" s="39" t="n">
        <v>0</v>
      </c>
      <c r="H1711" s="39" t="n">
        <v>60.87</v>
      </c>
      <c r="I1711" s="6" t="inlineStr">
        <is>
          <t>724 - DTTL SYD NTSL [ONS]</t>
        </is>
      </c>
      <c r="J1711" s="6" t="n"/>
      <c r="K1711" s="6" t="inlineStr">
        <is>
          <t>#67970</t>
        </is>
      </c>
      <c r="L1711" s="6" t="inlineStr">
        <is>
          <t>Reversal: Super Accrual Jun 29-30 2026 - DTTL SYD NTSL [ONS]</t>
        </is>
      </c>
      <c r="M1711" s="6" t="inlineStr">
        <is>
          <t>ONSITE</t>
        </is>
      </c>
    </row>
    <row r="1712">
      <c r="A1712" s="6" t="n">
        <v>56010</v>
      </c>
      <c r="B1712" s="6" t="n">
        <v>56010</v>
      </c>
      <c r="C1712" s="6" t="inlineStr">
        <is>
          <t>Direct Superannuation - ONS</t>
        </is>
      </c>
      <c r="D1712" s="6" t="inlineStr">
        <is>
          <t>Manual Journal</t>
        </is>
      </c>
      <c r="E1712" s="37" t="n">
        <v>46204</v>
      </c>
      <c r="F1712" s="6" t="n"/>
      <c r="G1712" s="39" t="n">
        <v>0</v>
      </c>
      <c r="H1712" s="39" t="n">
        <v>42.39</v>
      </c>
      <c r="I1712" s="6" t="inlineStr">
        <is>
          <t>725 - DTTL Mel Tech FT 1 [ONS]</t>
        </is>
      </c>
      <c r="J1712" s="6" t="n"/>
      <c r="K1712" s="6" t="inlineStr">
        <is>
          <t>#67970</t>
        </is>
      </c>
      <c r="L1712" s="6" t="inlineStr">
        <is>
          <t>Reversal: Super Accrual Jun 29-30 2026 - DTTL Mel Tech FT 1 [ONS]</t>
        </is>
      </c>
      <c r="M1712" s="6" t="inlineStr">
        <is>
          <t>ONSITE</t>
        </is>
      </c>
    </row>
    <row r="1713">
      <c r="A1713" s="6" t="n">
        <v>56010</v>
      </c>
      <c r="B1713" s="6" t="n">
        <v>56010</v>
      </c>
      <c r="C1713" s="6" t="inlineStr">
        <is>
          <t>Direct Superannuation - ONS</t>
        </is>
      </c>
      <c r="D1713" s="6" t="inlineStr">
        <is>
          <t>Manual Journal</t>
        </is>
      </c>
      <c r="E1713" s="37" t="n">
        <v>46204</v>
      </c>
      <c r="F1713" s="6" t="n"/>
      <c r="G1713" s="39" t="n">
        <v>0</v>
      </c>
      <c r="H1713" s="39" t="n">
        <v>46.51</v>
      </c>
      <c r="I1713" s="6" t="inlineStr">
        <is>
          <t>732 - Bank West Contract [ONS]</t>
        </is>
      </c>
      <c r="J1713" s="6" t="n"/>
      <c r="K1713" s="6" t="inlineStr">
        <is>
          <t>#67970</t>
        </is>
      </c>
      <c r="L1713" s="6" t="inlineStr">
        <is>
          <t>Reversal: Super Accrual Jun 29-30 2026 - Bank West Contract [ONS]</t>
        </is>
      </c>
      <c r="M1713" s="6" t="inlineStr">
        <is>
          <t>ONSITE</t>
        </is>
      </c>
    </row>
    <row r="1714">
      <c r="A1714" s="6" t="n">
        <v>56010</v>
      </c>
      <c r="B1714" s="6" t="n">
        <v>56010</v>
      </c>
      <c r="C1714" s="6" t="inlineStr">
        <is>
          <t>Direct Superannuation - ONS</t>
        </is>
      </c>
      <c r="D1714" s="6" t="inlineStr">
        <is>
          <t>Manual Journal</t>
        </is>
      </c>
      <c r="E1714" s="37" t="n">
        <v>46204</v>
      </c>
      <c r="F1714" s="6" t="n"/>
      <c r="G1714" s="39" t="n">
        <v>0</v>
      </c>
      <c r="H1714" s="39" t="n">
        <v>47.01</v>
      </c>
      <c r="I1714" s="6" t="inlineStr">
        <is>
          <t>1530 - DTTL BNE Onsite [ONS]</t>
        </is>
      </c>
      <c r="J1714" s="6" t="n"/>
      <c r="K1714" s="6" t="inlineStr">
        <is>
          <t>#67970</t>
        </is>
      </c>
      <c r="L1714" s="6" t="inlineStr">
        <is>
          <t>Reversal: Super Accrual Jun 29-30 2026 - DTTL BNE Onsite [ONS]</t>
        </is>
      </c>
      <c r="M1714" s="6" t="inlineStr">
        <is>
          <t>ONSITE</t>
        </is>
      </c>
    </row>
    <row r="1715">
      <c r="A1715" s="6" t="n">
        <v>56010</v>
      </c>
      <c r="B1715" s="6" t="n">
        <v>56010</v>
      </c>
      <c r="C1715" s="6" t="inlineStr">
        <is>
          <t>Direct Superannuation - ONS</t>
        </is>
      </c>
      <c r="D1715" s="6" t="inlineStr">
        <is>
          <t>Manual Journal</t>
        </is>
      </c>
      <c r="E1715" s="37" t="n">
        <v>46204</v>
      </c>
      <c r="F1715" s="6" t="n"/>
      <c r="G1715" s="39" t="n">
        <v>0</v>
      </c>
      <c r="H1715" s="39" t="n">
        <v>19.28</v>
      </c>
      <c r="I1715" s="6" t="inlineStr">
        <is>
          <t>2849 - DTTL SYD Internal [ONS]</t>
        </is>
      </c>
      <c r="J1715" s="6" t="n"/>
      <c r="K1715" s="6" t="inlineStr">
        <is>
          <t>#67970</t>
        </is>
      </c>
      <c r="L1715" s="6" t="inlineStr">
        <is>
          <t>Reversal: Super Accrual Jun 29-30 2026 - DTTL SYD Internal [ONS]</t>
        </is>
      </c>
      <c r="M1715" s="6" t="inlineStr">
        <is>
          <t>ONSITE</t>
        </is>
      </c>
    </row>
    <row r="1716">
      <c r="A1716" s="6" t="n">
        <v>56010</v>
      </c>
      <c r="B1716" s="6" t="n">
        <v>56010</v>
      </c>
      <c r="C1716" s="6" t="inlineStr">
        <is>
          <t>Direct Superannuation - ONS</t>
        </is>
      </c>
      <c r="D1716" s="6" t="inlineStr">
        <is>
          <t>Manual Journal</t>
        </is>
      </c>
      <c r="E1716" s="37" t="n">
        <v>46204</v>
      </c>
      <c r="F1716" s="6" t="n"/>
      <c r="G1716" s="39" t="n">
        <v>0</v>
      </c>
      <c r="H1716" s="39" t="n">
        <v>43.56</v>
      </c>
      <c r="I1716" s="6" t="inlineStr">
        <is>
          <t>1862 - DTTL ADL Onsite [ONS]</t>
        </is>
      </c>
      <c r="J1716" s="6" t="n"/>
      <c r="K1716" s="6" t="inlineStr">
        <is>
          <t>#67970</t>
        </is>
      </c>
      <c r="L1716" s="6" t="inlineStr">
        <is>
          <t>Reversal: Super Accrual Jun 29-30 2026 - DTTL ADL Onsite [ONS]</t>
        </is>
      </c>
      <c r="M1716" s="6" t="inlineStr">
        <is>
          <t>ONSITE</t>
        </is>
      </c>
    </row>
    <row r="1717">
      <c r="A1717" s="6" t="n">
        <v>56010</v>
      </c>
      <c r="B1717" s="6" t="n">
        <v>56010</v>
      </c>
      <c r="C1717" s="6" t="inlineStr">
        <is>
          <t>Direct Superannuation - ONS</t>
        </is>
      </c>
      <c r="D1717" s="6" t="inlineStr">
        <is>
          <t>Manual Journal</t>
        </is>
      </c>
      <c r="E1717" s="37" t="n">
        <v>46204</v>
      </c>
      <c r="F1717" s="6" t="n"/>
      <c r="G1717" s="39" t="n">
        <v>0</v>
      </c>
      <c r="H1717" s="39" t="n">
        <v>12.82</v>
      </c>
      <c r="I1717" s="6" t="inlineStr">
        <is>
          <t>1668 - CBA Dedicated Tech [ONS]</t>
        </is>
      </c>
      <c r="J1717" s="6" t="n"/>
      <c r="K1717" s="6" t="inlineStr">
        <is>
          <t>#67970</t>
        </is>
      </c>
      <c r="L1717" s="6" t="inlineStr">
        <is>
          <t>Reversal: Super Accrual Jun 29-30 2026 - CBA Dedicated Tech [ONS]</t>
        </is>
      </c>
      <c r="M1717" s="6" t="inlineStr">
        <is>
          <t>ONSITE</t>
        </is>
      </c>
    </row>
    <row r="1718">
      <c r="A1718" s="6" t="n">
        <v>56010</v>
      </c>
      <c r="B1718" s="6" t="n">
        <v>56010</v>
      </c>
      <c r="C1718" s="6" t="inlineStr">
        <is>
          <t>Direct Superannuation - ONS</t>
        </is>
      </c>
      <c r="D1718" s="6" t="inlineStr">
        <is>
          <t>Manual Journal</t>
        </is>
      </c>
      <c r="E1718" s="37" t="n">
        <v>46204</v>
      </c>
      <c r="F1718" s="6" t="n"/>
      <c r="G1718" s="39" t="n">
        <v>0</v>
      </c>
      <c r="H1718" s="39" t="n">
        <v>48.57</v>
      </c>
      <c r="I1718" s="6" t="inlineStr">
        <is>
          <t>586 - CBA Tech NP [ONS]</t>
        </is>
      </c>
      <c r="J1718" s="6" t="n"/>
      <c r="K1718" s="6" t="inlineStr">
        <is>
          <t>#67970</t>
        </is>
      </c>
      <c r="L1718" s="6" t="inlineStr">
        <is>
          <t>Reversal: Super Accrual Jun 29-30 2026 - CBA Tech NP [ONS]</t>
        </is>
      </c>
      <c r="M1718" s="6" t="inlineStr">
        <is>
          <t>ONSITE</t>
        </is>
      </c>
    </row>
    <row r="1719">
      <c r="A1719" s="6" t="n">
        <v>56010</v>
      </c>
      <c r="B1719" s="6" t="n">
        <v>56010</v>
      </c>
      <c r="C1719" s="6" t="inlineStr">
        <is>
          <t>Direct Superannuation - ONS</t>
        </is>
      </c>
      <c r="D1719" s="6" t="inlineStr">
        <is>
          <t>Manual Journal</t>
        </is>
      </c>
      <c r="E1719" s="37" t="n">
        <v>46204</v>
      </c>
      <c r="F1719" s="6" t="n"/>
      <c r="G1719" s="39" t="n">
        <v>0</v>
      </c>
      <c r="H1719" s="39" t="n">
        <v>20.35</v>
      </c>
      <c r="I1719" s="6" t="inlineStr">
        <is>
          <t>2846 - DTTL National STL [ONS]</t>
        </is>
      </c>
      <c r="J1719" s="6" t="n"/>
      <c r="K1719" s="6" t="inlineStr">
        <is>
          <t>#67970</t>
        </is>
      </c>
      <c r="L1719" s="6" t="inlineStr">
        <is>
          <t>Reversal: Super Accrual Jun 29-30 2026 - DTTL National STL [ONS]</t>
        </is>
      </c>
      <c r="M1719" s="6" t="inlineStr">
        <is>
          <t>ONSITE</t>
        </is>
      </c>
    </row>
    <row r="1720">
      <c r="A1720" s="6" t="n">
        <v>56010</v>
      </c>
      <c r="B1720" s="6" t="n">
        <v>56010</v>
      </c>
      <c r="C1720" s="6" t="inlineStr">
        <is>
          <t>Direct Superannuation - ONS</t>
        </is>
      </c>
      <c r="D1720" s="6" t="inlineStr">
        <is>
          <t>Manual Journal</t>
        </is>
      </c>
      <c r="E1720" s="37" t="n">
        <v>46204</v>
      </c>
      <c r="F1720" s="6" t="n"/>
      <c r="G1720" s="39" t="n">
        <v>0</v>
      </c>
      <c r="H1720" s="39" t="n">
        <v>25.31</v>
      </c>
      <c r="I1720" s="6" t="inlineStr">
        <is>
          <t>1144 - Bankwest PER Half Tech [ONS]</t>
        </is>
      </c>
      <c r="J1720" s="6" t="n"/>
      <c r="K1720" s="6" t="inlineStr">
        <is>
          <t>#67970</t>
        </is>
      </c>
      <c r="L1720" s="6" t="inlineStr">
        <is>
          <t>Reversal: Super Accrual Jun 29-30 2026 - Bankwest PER Half Tech [ONS]</t>
        </is>
      </c>
      <c r="M1720" s="6" t="inlineStr">
        <is>
          <t>ONSITE</t>
        </is>
      </c>
    </row>
    <row r="1721">
      <c r="A1721" s="6" t="n">
        <v>56010</v>
      </c>
      <c r="B1721" s="6" t="n">
        <v>56010</v>
      </c>
      <c r="C1721" s="6" t="inlineStr">
        <is>
          <t>Direct Superannuation - ONS</t>
        </is>
      </c>
      <c r="D1721" s="6" t="inlineStr">
        <is>
          <t>Manual Journal</t>
        </is>
      </c>
      <c r="E1721" s="37" t="n">
        <v>46204</v>
      </c>
      <c r="F1721" s="6" t="n"/>
      <c r="G1721" s="39" t="n">
        <v>0</v>
      </c>
      <c r="H1721" s="39" t="n">
        <v>38.12</v>
      </c>
      <c r="I1721" s="6" t="inlineStr">
        <is>
          <t>1350 - CBA Brisbane ONS [ONS]</t>
        </is>
      </c>
      <c r="J1721" s="6" t="n"/>
      <c r="K1721" s="6" t="inlineStr">
        <is>
          <t>#67970</t>
        </is>
      </c>
      <c r="L1721" s="6" t="inlineStr">
        <is>
          <t>Reversal: Super Accrual Jun 29-30 2026 - CBA Brisbane ONS [ONS]</t>
        </is>
      </c>
      <c r="M1721" s="6" t="inlineStr">
        <is>
          <t>ONSITE</t>
        </is>
      </c>
    </row>
    <row r="1722">
      <c r="A1722" s="6" t="n">
        <v>56010</v>
      </c>
      <c r="B1722" s="6" t="n">
        <v>56010</v>
      </c>
      <c r="C1722" s="6" t="inlineStr">
        <is>
          <t>Direct Superannuation - ONS</t>
        </is>
      </c>
      <c r="D1722" s="6" t="inlineStr">
        <is>
          <t>Manual Journal</t>
        </is>
      </c>
      <c r="E1722" s="37" t="n">
        <v>46204</v>
      </c>
      <c r="F1722" s="6" t="n"/>
      <c r="G1722" s="39" t="n">
        <v>0</v>
      </c>
      <c r="H1722" s="39" t="n">
        <v>52.39</v>
      </c>
      <c r="I1722" s="6" t="inlineStr">
        <is>
          <t>585 - CBA Team Leader [ONS]</t>
        </is>
      </c>
      <c r="J1722" s="6" t="n"/>
      <c r="K1722" s="6" t="inlineStr">
        <is>
          <t>#67970</t>
        </is>
      </c>
      <c r="L1722" s="6" t="inlineStr">
        <is>
          <t>Reversal: Super Accrual Jun 29-30 2026 - CBA Team Leader [ONS]</t>
        </is>
      </c>
      <c r="M1722" s="6" t="inlineStr">
        <is>
          <t>ONSITE</t>
        </is>
      </c>
    </row>
    <row r="1723">
      <c r="A1723" s="6" t="n">
        <v>56010</v>
      </c>
      <c r="B1723" s="6" t="n">
        <v>56010</v>
      </c>
      <c r="C1723" s="6" t="inlineStr">
        <is>
          <t>Direct Superannuation - ONS</t>
        </is>
      </c>
      <c r="D1723" s="6" t="inlineStr">
        <is>
          <t>Manual Journal</t>
        </is>
      </c>
      <c r="E1723" s="37" t="n">
        <v>46204</v>
      </c>
      <c r="F1723" s="6" t="n"/>
      <c r="G1723" s="39" t="n">
        <v>0</v>
      </c>
      <c r="H1723" s="39" t="n">
        <v>37.88</v>
      </c>
      <c r="I1723" s="6" t="inlineStr">
        <is>
          <t>26012301 - PWC IT Support - Brisbane [ONS]</t>
        </is>
      </c>
      <c r="J1723" s="6" t="n"/>
      <c r="K1723" s="6" t="inlineStr">
        <is>
          <t>#67970</t>
        </is>
      </c>
      <c r="L1723" s="6" t="inlineStr">
        <is>
          <t>Reversal: Super Accrual Jun 29-30 2026 - PWC IT Support - Brisbane [ONS]</t>
        </is>
      </c>
      <c r="M1723" s="6" t="inlineStr">
        <is>
          <t>ONSITE</t>
        </is>
      </c>
    </row>
    <row r="1724">
      <c r="A1724" s="6" t="n">
        <v>56010</v>
      </c>
      <c r="B1724" s="6" t="n">
        <v>56010</v>
      </c>
      <c r="C1724" s="6" t="inlineStr">
        <is>
          <t>Direct Superannuation - ONS</t>
        </is>
      </c>
      <c r="D1724" s="6" t="inlineStr">
        <is>
          <t>Manual Journal</t>
        </is>
      </c>
      <c r="E1724" s="37" t="n">
        <v>46204</v>
      </c>
      <c r="F1724" s="6" t="n"/>
      <c r="G1724" s="39" t="n">
        <v>0</v>
      </c>
      <c r="H1724" s="39" t="n">
        <v>31.62</v>
      </c>
      <c r="I1724" s="6" t="inlineStr">
        <is>
          <t>25101301B - PWC IT Support – Sydney [ONS]</t>
        </is>
      </c>
      <c r="J1724" s="6" t="n"/>
      <c r="K1724" s="6" t="inlineStr">
        <is>
          <t>#67970</t>
        </is>
      </c>
      <c r="L1724" s="6" t="inlineStr">
        <is>
          <t>Reversal: Super Accrual Jun 29-30 2026 - PWC IT Support – Sydney [ONS]</t>
        </is>
      </c>
      <c r="M1724" s="6" t="inlineStr">
        <is>
          <t>ONSITE</t>
        </is>
      </c>
    </row>
    <row r="1725">
      <c r="A1725" s="6" t="n">
        <v>56010</v>
      </c>
      <c r="B1725" s="6" t="n">
        <v>56010</v>
      </c>
      <c r="C1725" s="6" t="inlineStr">
        <is>
          <t>Direct Superannuation - ONS</t>
        </is>
      </c>
      <c r="D1725" s="6" t="inlineStr">
        <is>
          <t>Manual Journal</t>
        </is>
      </c>
      <c r="E1725" s="37" t="n">
        <v>46204</v>
      </c>
      <c r="F1725" s="6" t="n"/>
      <c r="G1725" s="39" t="n">
        <v>0</v>
      </c>
      <c r="H1725" s="39" t="n">
        <v>59.34</v>
      </c>
      <c r="I1725" s="6" t="inlineStr">
        <is>
          <t>26021602 - Gen E ABS AV Support (Canberra) [ONS]</t>
        </is>
      </c>
      <c r="J1725" s="6" t="n"/>
      <c r="K1725" s="6" t="inlineStr">
        <is>
          <t>#67970</t>
        </is>
      </c>
      <c r="L1725" s="6" t="inlineStr">
        <is>
          <t>Reversal: Super Accrual Jun 29-30 2026 - Gen E ABS AV Support (Canberra) [ONS]</t>
        </is>
      </c>
      <c r="M1725" s="6" t="inlineStr">
        <is>
          <t>ONSITE</t>
        </is>
      </c>
    </row>
    <row r="1726">
      <c r="A1726" s="6" t="n">
        <v>56010</v>
      </c>
      <c r="B1726" s="6" t="n">
        <v>56010</v>
      </c>
      <c r="C1726" s="6" t="inlineStr">
        <is>
          <t>Direct Superannuation - ONS</t>
        </is>
      </c>
      <c r="D1726" s="6" t="inlineStr">
        <is>
          <t>Manual Journal</t>
        </is>
      </c>
      <c r="E1726" s="37" t="n">
        <v>46204</v>
      </c>
      <c r="F1726" s="6" t="n"/>
      <c r="G1726" s="39" t="n">
        <v>0</v>
      </c>
      <c r="H1726" s="39" t="n">
        <v>47.3</v>
      </c>
      <c r="I1726" s="6" t="inlineStr">
        <is>
          <t>26043001 - CBA FT Tech MEL - 12 months [ONS]</t>
        </is>
      </c>
      <c r="J1726" s="6" t="n"/>
      <c r="K1726" s="6" t="inlineStr">
        <is>
          <t>#67970</t>
        </is>
      </c>
      <c r="L1726" s="6" t="inlineStr">
        <is>
          <t>Reversal: Super Accrual Jun 29-30 2026 - CBA FT Tech MEL - 12 months [ONS]</t>
        </is>
      </c>
      <c r="M1726" s="6" t="inlineStr">
        <is>
          <t>ONSITE</t>
        </is>
      </c>
    </row>
    <row r="1727">
      <c r="A1727" s="6" t="n">
        <v>56010</v>
      </c>
      <c r="B1727" s="6" t="n">
        <v>56010</v>
      </c>
      <c r="C1727" s="6" t="inlineStr">
        <is>
          <t>Direct Superannuation - ONS</t>
        </is>
      </c>
      <c r="D1727" s="6" t="inlineStr">
        <is>
          <t>Manual Journal</t>
        </is>
      </c>
      <c r="E1727" s="37" t="n">
        <v>46204</v>
      </c>
      <c r="F1727" s="6" t="n"/>
      <c r="G1727" s="39" t="n">
        <v>0</v>
      </c>
      <c r="H1727" s="39" t="n">
        <v>2.41</v>
      </c>
      <c r="I1727" s="6" t="inlineStr">
        <is>
          <t>26052704 - AVIT - Pinsent Masons Technician Callout [ONS]</t>
        </is>
      </c>
      <c r="J1727" s="6" t="n"/>
      <c r="K1727" s="6" t="inlineStr">
        <is>
          <t>#67970</t>
        </is>
      </c>
      <c r="L1727" s="6" t="inlineStr">
        <is>
          <t>Reversal: Super Accrual Jun 29-30 2026 - AVIT - Pinsent Masons Technician Callout [ONS]</t>
        </is>
      </c>
      <c r="M1727" s="6" t="inlineStr">
        <is>
          <t>ONSITE</t>
        </is>
      </c>
    </row>
    <row r="1728">
      <c r="A1728" s="6" t="n">
        <v>56010</v>
      </c>
      <c r="B1728" s="6" t="n">
        <v>56010</v>
      </c>
      <c r="C1728" s="6" t="inlineStr">
        <is>
          <t>Direct Superannuation - ONS</t>
        </is>
      </c>
      <c r="D1728" s="6" t="inlineStr">
        <is>
          <t>Manual Journal</t>
        </is>
      </c>
      <c r="E1728" s="37" t="n">
        <v>46204</v>
      </c>
      <c r="F1728" s="6" t="n"/>
      <c r="G1728" s="39" t="n">
        <v>0</v>
      </c>
      <c r="H1728" s="39" t="n">
        <v>1.2</v>
      </c>
      <c r="I1728" s="6" t="inlineStr">
        <is>
          <t>26022301 - Aware Super AV Maintenance [ONS]</t>
        </is>
      </c>
      <c r="J1728" s="6" t="n"/>
      <c r="K1728" s="6" t="inlineStr">
        <is>
          <t>#67970</t>
        </is>
      </c>
      <c r="L1728" s="6" t="inlineStr">
        <is>
          <t>Reversal: Super Accrual Jun 29-30 2026 - Aware Super AV Maintenance [ONS]</t>
        </is>
      </c>
      <c r="M1728" s="6" t="inlineStr">
        <is>
          <t>ONSITE</t>
        </is>
      </c>
    </row>
    <row r="1729">
      <c r="A1729" s="6" t="n">
        <v>56010</v>
      </c>
      <c r="B1729" s="6" t="n">
        <v>56010</v>
      </c>
      <c r="C1729" s="6" t="inlineStr">
        <is>
          <t>Direct Superannuation - ONS</t>
        </is>
      </c>
      <c r="D1729" s="6" t="inlineStr">
        <is>
          <t>Manual Journal</t>
        </is>
      </c>
      <c r="E1729" s="37" t="n">
        <v>46204</v>
      </c>
      <c r="F1729" s="6" t="n"/>
      <c r="G1729" s="39" t="n">
        <v>0</v>
      </c>
      <c r="H1729" s="39" t="n">
        <v>28.65</v>
      </c>
      <c r="I1729" s="6" t="inlineStr">
        <is>
          <t>585 - CBA Team Leader [ONS]</t>
        </is>
      </c>
      <c r="J1729" s="6" t="n"/>
      <c r="K1729" s="6" t="inlineStr">
        <is>
          <t>#68053</t>
        </is>
      </c>
      <c r="L1729" s="6" t="inlineStr">
        <is>
          <t>Reversal: Time in Lieu - June 2026 - Time in Lieu - June 2026</t>
        </is>
      </c>
      <c r="M1729" s="6" t="inlineStr">
        <is>
          <t>ONSITE</t>
        </is>
      </c>
    </row>
    <row r="1730">
      <c r="A1730" s="6" t="n">
        <v>56010</v>
      </c>
      <c r="B1730" s="6" t="n">
        <v>56010</v>
      </c>
      <c r="C1730" s="6" t="inlineStr">
        <is>
          <t>Direct Superannuation - ONS</t>
        </is>
      </c>
      <c r="D1730" s="6" t="inlineStr">
        <is>
          <t>Manual Journal</t>
        </is>
      </c>
      <c r="E1730" s="37" t="n">
        <v>46204</v>
      </c>
      <c r="F1730" s="6" t="n"/>
      <c r="G1730" s="39" t="n">
        <v>0</v>
      </c>
      <c r="H1730" s="39" t="n">
        <v>3.2</v>
      </c>
      <c r="I1730" s="6" t="inlineStr">
        <is>
          <t>587 - CBA Tech TN [ONS]</t>
        </is>
      </c>
      <c r="J1730" s="6" t="n"/>
      <c r="K1730" s="6" t="inlineStr">
        <is>
          <t>#68053</t>
        </is>
      </c>
      <c r="L1730" s="6" t="inlineStr">
        <is>
          <t>Reversal: Time in Lieu - June 2026 - Time in Lieu - June 2026</t>
        </is>
      </c>
      <c r="M1730" s="6" t="inlineStr">
        <is>
          <t>ONSITE</t>
        </is>
      </c>
    </row>
    <row r="1731">
      <c r="A1731" s="6" t="n">
        <v>56010</v>
      </c>
      <c r="B1731" s="6" t="n">
        <v>56010</v>
      </c>
      <c r="C1731" s="6" t="inlineStr">
        <is>
          <t>Direct Superannuation - ONS</t>
        </is>
      </c>
      <c r="D1731" s="6" t="inlineStr">
        <is>
          <t>Manual Journal</t>
        </is>
      </c>
      <c r="E1731" s="37" t="n">
        <v>46204</v>
      </c>
      <c r="F1731" s="6" t="n"/>
      <c r="G1731" s="39" t="n">
        <v>0</v>
      </c>
      <c r="H1731" s="39" t="n">
        <v>3.4</v>
      </c>
      <c r="I1731" s="6" t="inlineStr">
        <is>
          <t>1401 - DTTL SYD FT Tech 2 [ONS]</t>
        </is>
      </c>
      <c r="J1731" s="6" t="n"/>
      <c r="K1731" s="6" t="inlineStr">
        <is>
          <t>#68053</t>
        </is>
      </c>
      <c r="L1731" s="6" t="inlineStr">
        <is>
          <t>Reversal: Time in Lieu - June 2026 - Time in Lieu - June 2026</t>
        </is>
      </c>
      <c r="M1731" s="6" t="inlineStr">
        <is>
          <t>ONSITE</t>
        </is>
      </c>
    </row>
    <row r="1732">
      <c r="A1732" s="6" t="n">
        <v>56010</v>
      </c>
      <c r="B1732" s="6" t="n">
        <v>56010</v>
      </c>
      <c r="C1732" s="6" t="inlineStr">
        <is>
          <t>Direct Superannuation - ONS</t>
        </is>
      </c>
      <c r="D1732" s="6" t="inlineStr">
        <is>
          <t>Manual Journal</t>
        </is>
      </c>
      <c r="E1732" s="37" t="n">
        <v>46204</v>
      </c>
      <c r="F1732" s="6" t="n"/>
      <c r="G1732" s="39" t="n">
        <v>0</v>
      </c>
      <c r="H1732" s="39" t="n">
        <v>3.21</v>
      </c>
      <c r="I1732" s="6" t="inlineStr">
        <is>
          <t>2402 - DTTL SYD FT Tech 1 [ONS]</t>
        </is>
      </c>
      <c r="J1732" s="6" t="n"/>
      <c r="K1732" s="6" t="inlineStr">
        <is>
          <t>#68053</t>
        </is>
      </c>
      <c r="L1732" s="6" t="inlineStr">
        <is>
          <t>Reversal: Time in Lieu - June 2026 - Time in Lieu - June 2026</t>
        </is>
      </c>
      <c r="M1732" s="6" t="inlineStr">
        <is>
          <t>ONSITE</t>
        </is>
      </c>
    </row>
    <row r="1733">
      <c r="A1733" s="6" t="n">
        <v>56010</v>
      </c>
      <c r="B1733" s="6" t="n">
        <v>56010</v>
      </c>
      <c r="C1733" s="6" t="inlineStr">
        <is>
          <t>Direct Superannuation - ONS</t>
        </is>
      </c>
      <c r="D1733" s="6" t="inlineStr">
        <is>
          <t>Manual Journal</t>
        </is>
      </c>
      <c r="E1733" s="37" t="n">
        <v>46204</v>
      </c>
      <c r="F1733" s="6" t="n"/>
      <c r="G1733" s="39" t="n">
        <v>0</v>
      </c>
      <c r="H1733" s="39" t="n">
        <v>15.46</v>
      </c>
      <c r="I1733" s="6" t="inlineStr">
        <is>
          <t>724 - DTTL SYD NTSL [ONS]</t>
        </is>
      </c>
      <c r="J1733" s="6" t="n"/>
      <c r="K1733" s="6" t="inlineStr">
        <is>
          <t>#68053</t>
        </is>
      </c>
      <c r="L1733" s="6" t="inlineStr">
        <is>
          <t>Reversal: Time in Lieu - June 2026 - Time in Lieu - June 2026</t>
        </is>
      </c>
      <c r="M1733" s="6" t="inlineStr">
        <is>
          <t>ONSITE</t>
        </is>
      </c>
    </row>
    <row r="1734">
      <c r="A1734" s="6" t="n">
        <v>56010</v>
      </c>
      <c r="B1734" s="6" t="n">
        <v>56010</v>
      </c>
      <c r="C1734" s="6" t="inlineStr">
        <is>
          <t>Direct Superannuation - ONS</t>
        </is>
      </c>
      <c r="D1734" s="6" t="inlineStr">
        <is>
          <t>Manual Journal</t>
        </is>
      </c>
      <c r="E1734" s="37" t="n">
        <v>46204</v>
      </c>
      <c r="F1734" s="6" t="n"/>
      <c r="G1734" s="39" t="n">
        <v>0</v>
      </c>
      <c r="H1734" s="39" t="n">
        <v>12.72</v>
      </c>
      <c r="I1734" s="6" t="inlineStr">
        <is>
          <t>732 - Bank West Contract [ONS]</t>
        </is>
      </c>
      <c r="J1734" s="6" t="n"/>
      <c r="K1734" s="6" t="inlineStr">
        <is>
          <t>#68053</t>
        </is>
      </c>
      <c r="L1734" s="6" t="inlineStr">
        <is>
          <t>Reversal: Time in Lieu - June 2026 - Time in Lieu - June 2026</t>
        </is>
      </c>
      <c r="M1734" s="6" t="inlineStr">
        <is>
          <t>ONSITE</t>
        </is>
      </c>
    </row>
    <row r="1735">
      <c r="A1735" s="6" t="n">
        <v>56010</v>
      </c>
      <c r="B1735" s="6" t="n">
        <v>56010</v>
      </c>
      <c r="C1735" s="6" t="inlineStr">
        <is>
          <t>Direct Superannuation - ONS</t>
        </is>
      </c>
      <c r="D1735" s="6" t="inlineStr">
        <is>
          <t>Manual Journal</t>
        </is>
      </c>
      <c r="E1735" s="37" t="n">
        <v>46204</v>
      </c>
      <c r="F1735" s="6" t="n"/>
      <c r="G1735" s="39" t="n">
        <v>0</v>
      </c>
      <c r="H1735" s="39" t="n">
        <v>17.01</v>
      </c>
      <c r="I1735" s="6" t="inlineStr">
        <is>
          <t>1400 - DTTL Mel Tech FT 2 [ONS]</t>
        </is>
      </c>
      <c r="J1735" s="6" t="n"/>
      <c r="K1735" s="6" t="inlineStr">
        <is>
          <t>#68053</t>
        </is>
      </c>
      <c r="L1735" s="6" t="inlineStr">
        <is>
          <t>Reversal: Time in Lieu - June 2026 - Time in Lieu - June 2026</t>
        </is>
      </c>
      <c r="M1735" s="6" t="inlineStr">
        <is>
          <t>ONSITE</t>
        </is>
      </c>
    </row>
    <row r="1736">
      <c r="A1736" s="6" t="n">
        <v>56010</v>
      </c>
      <c r="B1736" s="6" t="n">
        <v>56010</v>
      </c>
      <c r="C1736" s="6" t="inlineStr">
        <is>
          <t>Direct Superannuation - ONS</t>
        </is>
      </c>
      <c r="D1736" s="6" t="inlineStr">
        <is>
          <t>Manual Journal</t>
        </is>
      </c>
      <c r="E1736" s="37" t="n">
        <v>46204</v>
      </c>
      <c r="F1736" s="6" t="n"/>
      <c r="G1736" s="39" t="n">
        <v>0</v>
      </c>
      <c r="H1736" s="39" t="n">
        <v>9.66</v>
      </c>
      <c r="I1736" s="6" t="inlineStr">
        <is>
          <t>1530 - DTTL BNE Onsite [ONS]</t>
        </is>
      </c>
      <c r="J1736" s="6" t="n"/>
      <c r="K1736" s="6" t="inlineStr">
        <is>
          <t>#68053</t>
        </is>
      </c>
      <c r="L1736" s="6" t="inlineStr">
        <is>
          <t>Reversal: Time in Lieu - June 2026 - Time in Lieu - June 2026</t>
        </is>
      </c>
      <c r="M1736" s="6" t="inlineStr">
        <is>
          <t>ONSITE</t>
        </is>
      </c>
    </row>
    <row r="1737">
      <c r="A1737" s="6" t="n">
        <v>56010</v>
      </c>
      <c r="B1737" s="6" t="n">
        <v>56010</v>
      </c>
      <c r="C1737" s="6" t="inlineStr">
        <is>
          <t>Direct Superannuation - ONS</t>
        </is>
      </c>
      <c r="D1737" s="6" t="inlineStr">
        <is>
          <t>Manual Journal</t>
        </is>
      </c>
      <c r="E1737" s="37" t="n">
        <v>46204</v>
      </c>
      <c r="F1737" s="6" t="n"/>
      <c r="G1737" s="39" t="n">
        <v>0</v>
      </c>
      <c r="H1737" s="39" t="n">
        <v>10.99</v>
      </c>
      <c r="I1737" s="6" t="inlineStr">
        <is>
          <t>2846 - DTTL National STL [ONS]</t>
        </is>
      </c>
      <c r="J1737" s="6" t="n"/>
      <c r="K1737" s="6" t="inlineStr">
        <is>
          <t>#68053</t>
        </is>
      </c>
      <c r="L1737" s="6" t="inlineStr">
        <is>
          <t>Reversal: Time in Lieu - June 2026 - Time in Lieu - June 2026</t>
        </is>
      </c>
      <c r="M1737" s="6" t="inlineStr">
        <is>
          <t>ONSITE</t>
        </is>
      </c>
    </row>
    <row r="1738">
      <c r="A1738" s="6" t="n">
        <v>56010</v>
      </c>
      <c r="B1738" s="6" t="n">
        <v>56010</v>
      </c>
      <c r="C1738" s="6" t="inlineStr">
        <is>
          <t>Direct Superannuation - ONS</t>
        </is>
      </c>
      <c r="D1738" s="6" t="inlineStr">
        <is>
          <t>Manual Journal</t>
        </is>
      </c>
      <c r="E1738" s="37" t="n">
        <v>46204</v>
      </c>
      <c r="F1738" s="6" t="n"/>
      <c r="G1738" s="39" t="n">
        <v>0</v>
      </c>
      <c r="H1738" s="39" t="n">
        <v>1.61</v>
      </c>
      <c r="I1738" s="6" t="inlineStr">
        <is>
          <t>2849 - DTTL SYD Internal [ONS]</t>
        </is>
      </c>
      <c r="J1738" s="6" t="n"/>
      <c r="K1738" s="6" t="inlineStr">
        <is>
          <t>#68053</t>
        </is>
      </c>
      <c r="L1738" s="6" t="inlineStr">
        <is>
          <t>Reversal: Time in Lieu - June 2026 - Time in Lieu - June 2026</t>
        </is>
      </c>
      <c r="M1738" s="6" t="inlineStr">
        <is>
          <t>ONSITE</t>
        </is>
      </c>
    </row>
    <row r="1739">
      <c r="A1739" s="6" t="n">
        <v>56010</v>
      </c>
      <c r="B1739" s="6" t="n">
        <v>56010</v>
      </c>
      <c r="C1739" s="6" t="inlineStr">
        <is>
          <t>Direct Superannuation - ONS</t>
        </is>
      </c>
      <c r="D1739" s="6" t="inlineStr">
        <is>
          <t>Manual Journal</t>
        </is>
      </c>
      <c r="E1739" s="37" t="n">
        <v>46204</v>
      </c>
      <c r="F1739" s="6" t="n"/>
      <c r="G1739" s="39" t="n">
        <v>0</v>
      </c>
      <c r="H1739" s="39" t="n">
        <v>1.77</v>
      </c>
      <c r="I1739" s="6" t="inlineStr">
        <is>
          <t>2880 - Ricoh - QANTAS [ONS]</t>
        </is>
      </c>
      <c r="J1739" s="6" t="n"/>
      <c r="K1739" s="6" t="inlineStr">
        <is>
          <t>#68053</t>
        </is>
      </c>
      <c r="L1739" s="6" t="inlineStr">
        <is>
          <t>Reversal: Time in Lieu - June 2026 - Time in Lieu - June 2026</t>
        </is>
      </c>
      <c r="M1739" s="6" t="inlineStr">
        <is>
          <t>ONSITE</t>
        </is>
      </c>
    </row>
    <row r="1740">
      <c r="A1740" s="6" t="n">
        <v>56010</v>
      </c>
      <c r="B1740" s="6" t="n">
        <v>56010</v>
      </c>
      <c r="C1740" s="6" t="inlineStr">
        <is>
          <t>Direct Superannuation - ONS</t>
        </is>
      </c>
      <c r="D1740" s="6" t="inlineStr">
        <is>
          <t>Manual Journal</t>
        </is>
      </c>
      <c r="E1740" s="37" t="n">
        <v>46216</v>
      </c>
      <c r="F1740" s="6" t="n"/>
      <c r="G1740" s="39" t="n">
        <v>276.64</v>
      </c>
      <c r="H1740" s="39" t="n">
        <v>0</v>
      </c>
      <c r="I1740" s="6" t="inlineStr">
        <is>
          <t>25101301B - PWC IT Support – Sydney [ONS]</t>
        </is>
      </c>
      <c r="J1740" s="6" t="n"/>
      <c r="K1740" s="6" t="inlineStr">
        <is>
          <t>#69434</t>
        </is>
      </c>
      <c r="L1740" s="6" t="inlineStr">
        <is>
          <t>Super 37001 Reclass (27/06/2026-10/07/2026) - PWC IT Support – Sydney [ONS]</t>
        </is>
      </c>
      <c r="M1740" s="6" t="inlineStr">
        <is>
          <t>ONSITE</t>
        </is>
      </c>
    </row>
    <row r="1741">
      <c r="A1741" s="6" t="n">
        <v>56010</v>
      </c>
      <c r="B1741" s="6" t="n">
        <v>56010</v>
      </c>
      <c r="C1741" s="6" t="inlineStr">
        <is>
          <t>Direct Superannuation - ONS</t>
        </is>
      </c>
      <c r="D1741" s="6" t="inlineStr">
        <is>
          <t>Manual Journal</t>
        </is>
      </c>
      <c r="E1741" s="37" t="n">
        <v>46216</v>
      </c>
      <c r="F1741" s="6" t="n"/>
      <c r="G1741" s="39" t="n">
        <v>255.71</v>
      </c>
      <c r="H1741" s="39" t="n">
        <v>0</v>
      </c>
      <c r="I1741" s="6" t="inlineStr">
        <is>
          <t>26012301 - PWC IT Support - Brisbane [ONS]</t>
        </is>
      </c>
      <c r="J1741" s="6" t="n"/>
      <c r="K1741" s="6" t="inlineStr">
        <is>
          <t>#69434</t>
        </is>
      </c>
      <c r="L1741" s="6" t="inlineStr">
        <is>
          <t>Super 37001 Reclass (27/06/2026-10/07/2026) - PWC IT Support - Brisbane [ONS]</t>
        </is>
      </c>
      <c r="M1741" s="6" t="inlineStr">
        <is>
          <t>ONSITE</t>
        </is>
      </c>
    </row>
    <row r="1742">
      <c r="A1742" s="6" t="n">
        <v>56010</v>
      </c>
      <c r="B1742" s="6" t="n">
        <v>56010</v>
      </c>
      <c r="C1742" s="6" t="inlineStr">
        <is>
          <t>Direct Superannuation - ONS</t>
        </is>
      </c>
      <c r="D1742" s="6" t="inlineStr">
        <is>
          <t>Manual Journal</t>
        </is>
      </c>
      <c r="E1742" s="37" t="n">
        <v>46216</v>
      </c>
      <c r="F1742" s="6" t="n"/>
      <c r="G1742" s="39" t="n">
        <v>468.6</v>
      </c>
      <c r="H1742" s="39" t="n">
        <v>0</v>
      </c>
      <c r="I1742" s="6" t="inlineStr">
        <is>
          <t>585 - CBA Team Leader [ONS]</t>
        </is>
      </c>
      <c r="J1742" s="6" t="n"/>
      <c r="K1742" s="6" t="inlineStr">
        <is>
          <t>#69434</t>
        </is>
      </c>
      <c r="L1742" s="6" t="inlineStr">
        <is>
          <t>Super 37001 Reclass (27/06/2026-10/07/2026) - CBA Team Leader [ONS]</t>
        </is>
      </c>
      <c r="M1742" s="6" t="inlineStr">
        <is>
          <t>ONSITE</t>
        </is>
      </c>
    </row>
    <row r="1743">
      <c r="A1743" s="6" t="n">
        <v>56010</v>
      </c>
      <c r="B1743" s="6" t="n">
        <v>56010</v>
      </c>
      <c r="C1743" s="6" t="inlineStr">
        <is>
          <t>Direct Superannuation - ONS</t>
        </is>
      </c>
      <c r="D1743" s="6" t="inlineStr">
        <is>
          <t>Manual Journal</t>
        </is>
      </c>
      <c r="E1743" s="37" t="n">
        <v>46216</v>
      </c>
      <c r="F1743" s="6" t="n"/>
      <c r="G1743" s="39" t="n">
        <v>295.26</v>
      </c>
      <c r="H1743" s="39" t="n">
        <v>0</v>
      </c>
      <c r="I1743" s="6" t="inlineStr">
        <is>
          <t>26043001 - CBA FT Tech MEL - 12 months [ONS]</t>
        </is>
      </c>
      <c r="J1743" s="6" t="n"/>
      <c r="K1743" s="6" t="inlineStr">
        <is>
          <t>#69434</t>
        </is>
      </c>
      <c r="L1743" s="6" t="inlineStr">
        <is>
          <t>Super 37001 Reclass (27/06/2026-10/07/2026) - CBA FT Tech MEL - 12 months [ONS]</t>
        </is>
      </c>
      <c r="M1743" s="6" t="inlineStr">
        <is>
          <t>ONSITE</t>
        </is>
      </c>
    </row>
    <row r="1744">
      <c r="A1744" s="6" t="n">
        <v>56010</v>
      </c>
      <c r="B1744" s="6" t="n">
        <v>56010</v>
      </c>
      <c r="C1744" s="6" t="inlineStr">
        <is>
          <t>Direct Superannuation - ONS</t>
        </is>
      </c>
      <c r="D1744" s="6" t="inlineStr">
        <is>
          <t>Manual Journal</t>
        </is>
      </c>
      <c r="E1744" s="37" t="n">
        <v>46216</v>
      </c>
      <c r="F1744" s="6" t="n"/>
      <c r="G1744" s="39" t="n">
        <v>409.14</v>
      </c>
      <c r="H1744" s="39" t="n">
        <v>0</v>
      </c>
      <c r="I1744" s="6" t="inlineStr">
        <is>
          <t>1400 - DTTL Mel Tech FT 2 [ONS]</t>
        </is>
      </c>
      <c r="J1744" s="6" t="n"/>
      <c r="K1744" s="6" t="inlineStr">
        <is>
          <t>#69434</t>
        </is>
      </c>
      <c r="L1744" s="6" t="inlineStr">
        <is>
          <t>Super 37001 Reclass (27/06/2026-10/07/2026) - DTTL Mel Tech FT 2 [ONS]</t>
        </is>
      </c>
      <c r="M1744" s="6" t="inlineStr">
        <is>
          <t>ONSITE</t>
        </is>
      </c>
    </row>
    <row r="1745">
      <c r="A1745" s="6" t="n">
        <v>56010</v>
      </c>
      <c r="B1745" s="6" t="n">
        <v>56010</v>
      </c>
      <c r="C1745" s="6" t="inlineStr">
        <is>
          <t>Direct Superannuation - ONS</t>
        </is>
      </c>
      <c r="D1745" s="6" t="inlineStr">
        <is>
          <t>Manual Journal</t>
        </is>
      </c>
      <c r="E1745" s="37" t="n">
        <v>46216</v>
      </c>
      <c r="F1745" s="6" t="n"/>
      <c r="G1745" s="39" t="n">
        <v>315.49</v>
      </c>
      <c r="H1745" s="39" t="n">
        <v>0</v>
      </c>
      <c r="I1745" s="6" t="inlineStr">
        <is>
          <t>2402 - DTTL SYD FT Tech 1 [ONS]</t>
        </is>
      </c>
      <c r="J1745" s="6" t="n"/>
      <c r="K1745" s="6" t="inlineStr">
        <is>
          <t>#69434</t>
        </is>
      </c>
      <c r="L1745" s="6" t="inlineStr">
        <is>
          <t>Super 37001 Reclass (27/06/2026-10/07/2026) - DTTL SYD FT Tech 1 [ONS]</t>
        </is>
      </c>
      <c r="M1745" s="6" t="inlineStr">
        <is>
          <t>ONSITE</t>
        </is>
      </c>
    </row>
    <row r="1746">
      <c r="A1746" s="6" t="n">
        <v>56010</v>
      </c>
      <c r="B1746" s="6" t="n">
        <v>56010</v>
      </c>
      <c r="C1746" s="6" t="inlineStr">
        <is>
          <t>Direct Superannuation - ONS</t>
        </is>
      </c>
      <c r="D1746" s="6" t="inlineStr">
        <is>
          <t>Manual Journal</t>
        </is>
      </c>
      <c r="E1746" s="37" t="n">
        <v>46216</v>
      </c>
      <c r="F1746" s="6" t="n"/>
      <c r="G1746" s="39" t="n">
        <v>426.1</v>
      </c>
      <c r="H1746" s="39" t="n">
        <v>0</v>
      </c>
      <c r="I1746" s="6" t="inlineStr">
        <is>
          <t>724 - DTTL SYD NTSL [ONS]</t>
        </is>
      </c>
      <c r="J1746" s="6" t="n"/>
      <c r="K1746" s="6" t="inlineStr">
        <is>
          <t>#69434</t>
        </is>
      </c>
      <c r="L1746" s="6" t="inlineStr">
        <is>
          <t>Super 37001 Reclass (27/06/2026-10/07/2026) - DTTL SYD NTSL [ONS]</t>
        </is>
      </c>
      <c r="M1746" s="6" t="inlineStr">
        <is>
          <t>ONSITE</t>
        </is>
      </c>
    </row>
    <row r="1747">
      <c r="A1747" s="6" t="n">
        <v>56010</v>
      </c>
      <c r="B1747" s="6" t="n">
        <v>56010</v>
      </c>
      <c r="C1747" s="6" t="inlineStr">
        <is>
          <t>Direct Superannuation - ONS</t>
        </is>
      </c>
      <c r="D1747" s="6" t="inlineStr">
        <is>
          <t>Manual Journal</t>
        </is>
      </c>
      <c r="E1747" s="37" t="n">
        <v>46216</v>
      </c>
      <c r="F1747" s="6" t="n"/>
      <c r="G1747" s="39" t="n">
        <v>84.54000000000001</v>
      </c>
      <c r="H1747" s="39" t="n">
        <v>0</v>
      </c>
      <c r="I1747" s="6" t="inlineStr">
        <is>
          <t>20250731 - PWC National Pool of Hours [ONS]</t>
        </is>
      </c>
      <c r="J1747" s="6" t="n"/>
      <c r="K1747" s="6" t="inlineStr">
        <is>
          <t>#69434</t>
        </is>
      </c>
      <c r="L1747" s="6" t="inlineStr">
        <is>
          <t>Super 37001 Reclass (27/06/2026-10/07/2026) - PWC National Pool of Hours [ONS]</t>
        </is>
      </c>
      <c r="M1747" s="6" t="inlineStr">
        <is>
          <t>ONSITE</t>
        </is>
      </c>
    </row>
    <row r="1748">
      <c r="A1748" s="6" t="n">
        <v>56010</v>
      </c>
      <c r="B1748" s="6" t="n">
        <v>56010</v>
      </c>
      <c r="C1748" s="6" t="inlineStr">
        <is>
          <t>Direct Superannuation - ONS</t>
        </is>
      </c>
      <c r="D1748" s="6" t="inlineStr">
        <is>
          <t>Manual Journal</t>
        </is>
      </c>
      <c r="E1748" s="37" t="n">
        <v>46216</v>
      </c>
      <c r="F1748" s="6" t="n"/>
      <c r="G1748" s="39" t="n">
        <v>364.71</v>
      </c>
      <c r="H1748" s="39" t="n">
        <v>0</v>
      </c>
      <c r="I1748" s="6" t="inlineStr">
        <is>
          <t>725 - DTTL Mel Tech FT 1 [ONS]</t>
        </is>
      </c>
      <c r="J1748" s="6" t="n"/>
      <c r="K1748" s="6" t="inlineStr">
        <is>
          <t>#69434</t>
        </is>
      </c>
      <c r="L1748" s="6" t="inlineStr">
        <is>
          <t>Super 37001 Reclass (27/06/2026-10/07/2026) - DTTL Mel Tech FT 1 [ONS]</t>
        </is>
      </c>
      <c r="M1748" s="6" t="inlineStr">
        <is>
          <t>ONSITE</t>
        </is>
      </c>
    </row>
    <row r="1749">
      <c r="A1749" s="6" t="n">
        <v>56010</v>
      </c>
      <c r="B1749" s="6" t="n">
        <v>56010</v>
      </c>
      <c r="C1749" s="6" t="inlineStr">
        <is>
          <t>Direct Superannuation - ONS</t>
        </is>
      </c>
      <c r="D1749" s="6" t="inlineStr">
        <is>
          <t>Manual Journal</t>
        </is>
      </c>
      <c r="E1749" s="37" t="n">
        <v>46216</v>
      </c>
      <c r="F1749" s="6" t="n"/>
      <c r="G1749" s="39" t="n">
        <v>337.54</v>
      </c>
      <c r="H1749" s="39" t="n">
        <v>0</v>
      </c>
      <c r="I1749" s="6" t="inlineStr">
        <is>
          <t>1862 - DTTL ADL Onsite [ONS]</t>
        </is>
      </c>
      <c r="J1749" s="6" t="n"/>
      <c r="K1749" s="6" t="inlineStr">
        <is>
          <t>#69434</t>
        </is>
      </c>
      <c r="L1749" s="6" t="inlineStr">
        <is>
          <t>Super 37001 Reclass (27/06/2026-10/07/2026) - DTTL ADL Onsite [ONS]</t>
        </is>
      </c>
      <c r="M1749" s="6" t="inlineStr">
        <is>
          <t>ONSITE</t>
        </is>
      </c>
    </row>
    <row r="1750">
      <c r="A1750" s="6" t="n">
        <v>56010</v>
      </c>
      <c r="B1750" s="6" t="n">
        <v>56010</v>
      </c>
      <c r="C1750" s="6" t="inlineStr">
        <is>
          <t>Direct Superannuation - ONS</t>
        </is>
      </c>
      <c r="D1750" s="6" t="inlineStr">
        <is>
          <t>Manual Journal</t>
        </is>
      </c>
      <c r="E1750" s="37" t="n">
        <v>46216</v>
      </c>
      <c r="F1750" s="6" t="n"/>
      <c r="G1750" s="39" t="n">
        <v>325.55</v>
      </c>
      <c r="H1750" s="39" t="n">
        <v>0</v>
      </c>
      <c r="I1750" s="6" t="inlineStr">
        <is>
          <t>732 - Bank West Contract [ONS]</t>
        </is>
      </c>
      <c r="J1750" s="6" t="n"/>
      <c r="K1750" s="6" t="inlineStr">
        <is>
          <t>#69434</t>
        </is>
      </c>
      <c r="L1750" s="6" t="inlineStr">
        <is>
          <t>Super 37001 Reclass (27/06/2026-10/07/2026) - Bank West Contract [ONS]</t>
        </is>
      </c>
      <c r="M1750" s="6" t="inlineStr">
        <is>
          <t>ONSITE</t>
        </is>
      </c>
    </row>
    <row r="1751">
      <c r="A1751" s="6" t="n">
        <v>56010</v>
      </c>
      <c r="B1751" s="6" t="n">
        <v>56010</v>
      </c>
      <c r="C1751" s="6" t="inlineStr">
        <is>
          <t>Direct Superannuation - ONS</t>
        </is>
      </c>
      <c r="D1751" s="6" t="inlineStr">
        <is>
          <t>Manual Journal</t>
        </is>
      </c>
      <c r="E1751" s="37" t="n">
        <v>46216</v>
      </c>
      <c r="F1751" s="6" t="n"/>
      <c r="G1751" s="39" t="n">
        <v>481.41</v>
      </c>
      <c r="H1751" s="39" t="n">
        <v>0</v>
      </c>
      <c r="I1751" s="6" t="inlineStr">
        <is>
          <t>1530 - DTTL BNE Onsite [ONS]</t>
        </is>
      </c>
      <c r="J1751" s="6" t="n"/>
      <c r="K1751" s="6" t="inlineStr">
        <is>
          <t>#69434</t>
        </is>
      </c>
      <c r="L1751" s="6" t="inlineStr">
        <is>
          <t>Super 37001 Reclass (27/06/2026-10/07/2026) - DTTL BNE Onsite [ONS]</t>
        </is>
      </c>
      <c r="M1751" s="6" t="inlineStr">
        <is>
          <t>ONSITE</t>
        </is>
      </c>
    </row>
    <row r="1752">
      <c r="A1752" s="6" t="n">
        <v>56010</v>
      </c>
      <c r="B1752" s="6" t="n">
        <v>56010</v>
      </c>
      <c r="C1752" s="6" t="inlineStr">
        <is>
          <t>Direct Superannuation - ONS</t>
        </is>
      </c>
      <c r="D1752" s="6" t="inlineStr">
        <is>
          <t>Manual Journal</t>
        </is>
      </c>
      <c r="E1752" s="37" t="n">
        <v>46216</v>
      </c>
      <c r="F1752" s="6" t="n"/>
      <c r="G1752" s="39" t="n">
        <v>316.8</v>
      </c>
      <c r="H1752" s="39" t="n">
        <v>0</v>
      </c>
      <c r="I1752" s="6" t="inlineStr">
        <is>
          <t>2880 - Ricoh - QANTAS [ONS]</t>
        </is>
      </c>
      <c r="J1752" s="6" t="n"/>
      <c r="K1752" s="6" t="inlineStr">
        <is>
          <t>#69434</t>
        </is>
      </c>
      <c r="L1752" s="6" t="inlineStr">
        <is>
          <t>Super 37001 Reclass (27/06/2026-10/07/2026) - Ricoh - QANTAS [ONS]</t>
        </is>
      </c>
      <c r="M1752" s="6" t="inlineStr">
        <is>
          <t>ONSITE</t>
        </is>
      </c>
    </row>
    <row r="1753">
      <c r="A1753" s="6" t="n">
        <v>56010</v>
      </c>
      <c r="B1753" s="6" t="n">
        <v>56010</v>
      </c>
      <c r="C1753" s="6" t="inlineStr">
        <is>
          <t>Direct Superannuation - ONS</t>
        </is>
      </c>
      <c r="D1753" s="6" t="inlineStr">
        <is>
          <t>Manual Journal</t>
        </is>
      </c>
      <c r="E1753" s="37" t="n">
        <v>46216</v>
      </c>
      <c r="F1753" s="6" t="n"/>
      <c r="G1753" s="39" t="n">
        <v>27.76</v>
      </c>
      <c r="H1753" s="39" t="n">
        <v>0</v>
      </c>
      <c r="I1753" s="6" t="inlineStr">
        <is>
          <t>26022301 - Aware Super AV Maintenance [ONS]</t>
        </is>
      </c>
      <c r="J1753" s="6" t="n"/>
      <c r="K1753" s="6" t="inlineStr">
        <is>
          <t>#69434</t>
        </is>
      </c>
      <c r="L1753" s="6" t="inlineStr">
        <is>
          <t>Super 37001 Reclass (27/06/2026-10/07/2026) - Aware Super AV Maintenance [ONS]</t>
        </is>
      </c>
      <c r="M1753" s="6" t="inlineStr">
        <is>
          <t>ONSITE</t>
        </is>
      </c>
    </row>
    <row r="1754">
      <c r="A1754" s="6" t="n">
        <v>56010</v>
      </c>
      <c r="B1754" s="6" t="n">
        <v>56010</v>
      </c>
      <c r="C1754" s="6" t="inlineStr">
        <is>
          <t>Direct Superannuation - ONS</t>
        </is>
      </c>
      <c r="D1754" s="6" t="inlineStr">
        <is>
          <t>Manual Journal</t>
        </is>
      </c>
      <c r="E1754" s="37" t="n">
        <v>46216</v>
      </c>
      <c r="F1754" s="6" t="n"/>
      <c r="G1754" s="39" t="n">
        <v>308.44</v>
      </c>
      <c r="H1754" s="39" t="n">
        <v>0</v>
      </c>
      <c r="I1754" s="6" t="inlineStr">
        <is>
          <t>587 - CBA Tech TN [ONS]</t>
        </is>
      </c>
      <c r="J1754" s="6" t="n"/>
      <c r="K1754" s="6" t="inlineStr">
        <is>
          <t>#69434</t>
        </is>
      </c>
      <c r="L1754" s="6" t="inlineStr">
        <is>
          <t>Super 37001 Reclass (27/06/2026-10/07/2026) - CBA Tech TN [ONS]</t>
        </is>
      </c>
      <c r="M1754" s="6" t="inlineStr">
        <is>
          <t>ONSITE</t>
        </is>
      </c>
    </row>
    <row r="1755">
      <c r="A1755" s="6" t="n">
        <v>56010</v>
      </c>
      <c r="B1755" s="6" t="n">
        <v>56010</v>
      </c>
      <c r="C1755" s="6" t="inlineStr">
        <is>
          <t>Direct Superannuation - ONS</t>
        </is>
      </c>
      <c r="D1755" s="6" t="inlineStr">
        <is>
          <t>Manual Journal</t>
        </is>
      </c>
      <c r="E1755" s="37" t="n">
        <v>46216</v>
      </c>
      <c r="F1755" s="6" t="n"/>
      <c r="G1755" s="39" t="n">
        <v>314.49</v>
      </c>
      <c r="H1755" s="39" t="n">
        <v>0</v>
      </c>
      <c r="I1755" s="6" t="inlineStr">
        <is>
          <t>1401 - DTTL SYD FT Tech 2 [ONS]</t>
        </is>
      </c>
      <c r="J1755" s="6" t="n"/>
      <c r="K1755" s="6" t="inlineStr">
        <is>
          <t>#69434</t>
        </is>
      </c>
      <c r="L1755" s="6" t="inlineStr">
        <is>
          <t>Super 37001 Reclass (27/06/2026-10/07/2026) - DTTL SYD FT Tech 2 [ONS]</t>
        </is>
      </c>
      <c r="M1755" s="6" t="inlineStr">
        <is>
          <t>ONSITE</t>
        </is>
      </c>
    </row>
    <row r="1756">
      <c r="A1756" s="6" t="n">
        <v>56010</v>
      </c>
      <c r="B1756" s="6" t="n">
        <v>56010</v>
      </c>
      <c r="C1756" s="6" t="inlineStr">
        <is>
          <t>Direct Superannuation - ONS</t>
        </is>
      </c>
      <c r="D1756" s="6" t="inlineStr">
        <is>
          <t>Manual Journal</t>
        </is>
      </c>
      <c r="E1756" s="37" t="n">
        <v>46216</v>
      </c>
      <c r="F1756" s="6" t="n"/>
      <c r="G1756" s="39" t="n">
        <v>170.25</v>
      </c>
      <c r="H1756" s="39" t="n">
        <v>0</v>
      </c>
      <c r="I1756" s="6" t="inlineStr">
        <is>
          <t>2849 - DTTL SYD Internal [ONS]</t>
        </is>
      </c>
      <c r="J1756" s="6" t="n"/>
      <c r="K1756" s="6" t="inlineStr">
        <is>
          <t>#69434</t>
        </is>
      </c>
      <c r="L1756" s="6" t="inlineStr">
        <is>
          <t>Super 37001 Reclass (27/06/2026-10/07/2026) - DTTL SYD Internal [ONS]</t>
        </is>
      </c>
      <c r="M1756" s="6" t="inlineStr">
        <is>
          <t>ONSITE</t>
        </is>
      </c>
    </row>
    <row r="1757">
      <c r="A1757" s="6" t="n">
        <v>56010</v>
      </c>
      <c r="B1757" s="6" t="n">
        <v>56010</v>
      </c>
      <c r="C1757" s="6" t="inlineStr">
        <is>
          <t>Direct Superannuation - ONS</t>
        </is>
      </c>
      <c r="D1757" s="6" t="inlineStr">
        <is>
          <t>Manual Journal</t>
        </is>
      </c>
      <c r="E1757" s="37" t="n">
        <v>46216</v>
      </c>
      <c r="F1757" s="6" t="n"/>
      <c r="G1757" s="39" t="n">
        <v>339.97</v>
      </c>
      <c r="H1757" s="39" t="n">
        <v>0</v>
      </c>
      <c r="I1757" s="6" t="inlineStr">
        <is>
          <t>586 - CBA Tech NP [ONS]</t>
        </is>
      </c>
      <c r="J1757" s="6" t="n"/>
      <c r="K1757" s="6" t="inlineStr">
        <is>
          <t>#69434</t>
        </is>
      </c>
      <c r="L1757" s="6" t="inlineStr">
        <is>
          <t>Super 37001 Reclass (27/06/2026-10/07/2026) - CBA Tech NP [ONS]</t>
        </is>
      </c>
      <c r="M1757" s="6" t="inlineStr">
        <is>
          <t>ONSITE</t>
        </is>
      </c>
    </row>
    <row r="1758">
      <c r="A1758" s="6" t="n">
        <v>56010</v>
      </c>
      <c r="B1758" s="6" t="n">
        <v>56010</v>
      </c>
      <c r="C1758" s="6" t="inlineStr">
        <is>
          <t>Direct Superannuation - ONS</t>
        </is>
      </c>
      <c r="D1758" s="6" t="inlineStr">
        <is>
          <t>Manual Journal</t>
        </is>
      </c>
      <c r="E1758" s="37" t="n">
        <v>46216</v>
      </c>
      <c r="F1758" s="6" t="n"/>
      <c r="G1758" s="39" t="n">
        <v>12.31</v>
      </c>
      <c r="H1758" s="39" t="n">
        <v>0</v>
      </c>
      <c r="I1758" s="6" t="inlineStr">
        <is>
          <t>2846 - DTTL National STL [ONS]</t>
        </is>
      </c>
      <c r="J1758" s="6" t="n"/>
      <c r="K1758" s="6" t="inlineStr">
        <is>
          <t>#69434</t>
        </is>
      </c>
      <c r="L1758" s="6" t="inlineStr">
        <is>
          <t>Super 37001 Reclass (27/06/2026-10/07/2026) - DTTL National STL [ONS]</t>
        </is>
      </c>
      <c r="M1758" s="6" t="inlineStr">
        <is>
          <t>ONSITE</t>
        </is>
      </c>
    </row>
    <row r="1759">
      <c r="A1759" s="6" t="n">
        <v>56010</v>
      </c>
      <c r="B1759" s="6" t="n">
        <v>56010</v>
      </c>
      <c r="C1759" s="6" t="inlineStr">
        <is>
          <t>Direct Superannuation - ONS</t>
        </is>
      </c>
      <c r="D1759" s="6" t="inlineStr">
        <is>
          <t>Manual Journal</t>
        </is>
      </c>
      <c r="E1759" s="37" t="n">
        <v>46216</v>
      </c>
      <c r="F1759" s="6" t="n"/>
      <c r="G1759" s="39" t="n">
        <v>207.69</v>
      </c>
      <c r="H1759" s="39" t="n">
        <v>0</v>
      </c>
      <c r="I1759" s="6" t="inlineStr">
        <is>
          <t>26021602 - Gen E ABS AV Support (Canberra) [ONS]</t>
        </is>
      </c>
      <c r="J1759" s="6" t="n"/>
      <c r="K1759" s="6" t="inlineStr">
        <is>
          <t>#69434</t>
        </is>
      </c>
      <c r="L1759" s="6" t="inlineStr">
        <is>
          <t>Super 37001 Reclass (27/06/2026-10/07/2026) - Gen E ABS AV Support (Canberra) [ONS]</t>
        </is>
      </c>
      <c r="M1759" s="6" t="inlineStr">
        <is>
          <t>ONSITE</t>
        </is>
      </c>
    </row>
    <row r="1760">
      <c r="A1760" s="6" t="n">
        <v>56010</v>
      </c>
      <c r="B1760" s="6" t="n">
        <v>56010</v>
      </c>
      <c r="C1760" s="6" t="inlineStr">
        <is>
          <t>Direct Superannuation - ONS</t>
        </is>
      </c>
      <c r="D1760" s="6" t="inlineStr">
        <is>
          <t>Manual Journal</t>
        </is>
      </c>
      <c r="E1760" s="37" t="n">
        <v>46216</v>
      </c>
      <c r="F1760" s="6" t="n"/>
      <c r="G1760" s="39" t="n">
        <v>168.72</v>
      </c>
      <c r="H1760" s="39" t="n">
        <v>0</v>
      </c>
      <c r="I1760" s="6" t="inlineStr">
        <is>
          <t>1144 - Bankwest PER Half Tech [ONS]</t>
        </is>
      </c>
      <c r="J1760" s="6" t="n"/>
      <c r="K1760" s="6" t="inlineStr">
        <is>
          <t>#69434</t>
        </is>
      </c>
      <c r="L1760" s="6" t="inlineStr">
        <is>
          <t>Super 37001 Reclass (27/06/2026-10/07/2026) - Bankwest PER Half Tech [ONS]</t>
        </is>
      </c>
      <c r="M1760" s="6" t="inlineStr">
        <is>
          <t>ONSITE</t>
        </is>
      </c>
    </row>
    <row r="1761">
      <c r="A1761" s="6" t="n">
        <v>56010</v>
      </c>
      <c r="B1761" s="6" t="n">
        <v>56010</v>
      </c>
      <c r="C1761" s="6" t="inlineStr">
        <is>
          <t>Direct Superannuation - ONS</t>
        </is>
      </c>
      <c r="D1761" s="6" t="inlineStr">
        <is>
          <t>Manual Journal</t>
        </is>
      </c>
      <c r="E1761" s="37" t="n">
        <v>46216</v>
      </c>
      <c r="F1761" s="6" t="n"/>
      <c r="G1761" s="39" t="n">
        <v>266.84</v>
      </c>
      <c r="H1761" s="39" t="n">
        <v>0</v>
      </c>
      <c r="I1761" s="6" t="inlineStr">
        <is>
          <t>1350 - CBA Brisbane ONS [ONS]</t>
        </is>
      </c>
      <c r="J1761" s="6" t="n"/>
      <c r="K1761" s="6" t="inlineStr">
        <is>
          <t>#69434</t>
        </is>
      </c>
      <c r="L1761" s="6" t="inlineStr">
        <is>
          <t>Super 37001 Reclass (27/06/2026-10/07/2026) - CBA Brisbane ONS [ONS]</t>
        </is>
      </c>
      <c r="M1761" s="6" t="inlineStr">
        <is>
          <t>ONSITE</t>
        </is>
      </c>
    </row>
    <row r="1762">
      <c r="A1762" s="6" t="n">
        <v>56010</v>
      </c>
      <c r="B1762" s="6" t="n">
        <v>56010</v>
      </c>
      <c r="C1762" s="6" t="inlineStr">
        <is>
          <t>Direct Superannuation - ONS</t>
        </is>
      </c>
      <c r="D1762" s="6" t="inlineStr">
        <is>
          <t>Manual Journal</t>
        </is>
      </c>
      <c r="E1762" s="37" t="n">
        <v>46230</v>
      </c>
      <c r="F1762" s="6" t="n"/>
      <c r="G1762" s="39" t="n">
        <v>358.53</v>
      </c>
      <c r="H1762" s="39" t="n">
        <v>0</v>
      </c>
      <c r="I1762" s="6" t="inlineStr">
        <is>
          <t>1400 - DTTL Mel Tech FT 2 [ONS]</t>
        </is>
      </c>
      <c r="J1762" s="6" t="n"/>
      <c r="K1762" s="6" t="inlineStr">
        <is>
          <t>#68744</t>
        </is>
      </c>
      <c r="L1762" s="6" t="inlineStr">
        <is>
          <t>Super 37002 Reclass (11/07/2026-24/07/2026) - DTTL Mel Tech FT 2 [ONS]</t>
        </is>
      </c>
      <c r="M1762" s="6" t="inlineStr">
        <is>
          <t>ONSITE</t>
        </is>
      </c>
    </row>
    <row r="1763">
      <c r="A1763" s="6" t="n">
        <v>56010</v>
      </c>
      <c r="B1763" s="6" t="n">
        <v>56010</v>
      </c>
      <c r="C1763" s="6" t="inlineStr">
        <is>
          <t>Direct Superannuation - ONS</t>
        </is>
      </c>
      <c r="D1763" s="6" t="inlineStr">
        <is>
          <t>Manual Journal</t>
        </is>
      </c>
      <c r="E1763" s="37" t="n">
        <v>46230</v>
      </c>
      <c r="F1763" s="6" t="n"/>
      <c r="G1763" s="39" t="n">
        <v>316.8</v>
      </c>
      <c r="H1763" s="39" t="n">
        <v>0</v>
      </c>
      <c r="I1763" s="6" t="inlineStr">
        <is>
          <t>2880 - Ricoh - QANTAS [ONS]</t>
        </is>
      </c>
      <c r="J1763" s="6" t="n"/>
      <c r="K1763" s="6" t="inlineStr">
        <is>
          <t>#68744</t>
        </is>
      </c>
      <c r="L1763" s="6" t="inlineStr">
        <is>
          <t>Super 37002 Reclass (11/07/2026-24/07/2026) - Ricoh - QANTAS [ONS]</t>
        </is>
      </c>
      <c r="M1763" s="6" t="inlineStr">
        <is>
          <t>ONSITE</t>
        </is>
      </c>
    </row>
    <row r="1764">
      <c r="A1764" s="6" t="n">
        <v>56010</v>
      </c>
      <c r="B1764" s="6" t="n">
        <v>56010</v>
      </c>
      <c r="C1764" s="6" t="inlineStr">
        <is>
          <t>Direct Superannuation - ONS</t>
        </is>
      </c>
      <c r="D1764" s="6" t="inlineStr">
        <is>
          <t>Manual Journal</t>
        </is>
      </c>
      <c r="E1764" s="37" t="n">
        <v>46230</v>
      </c>
      <c r="F1764" s="6" t="n"/>
      <c r="G1764" s="39" t="n">
        <v>286.4</v>
      </c>
      <c r="H1764" s="39" t="n">
        <v>0</v>
      </c>
      <c r="I1764" s="6" t="inlineStr">
        <is>
          <t>587 - CBA Tech TN [ONS]</t>
        </is>
      </c>
      <c r="J1764" s="6" t="n"/>
      <c r="K1764" s="6" t="inlineStr">
        <is>
          <t>#68744</t>
        </is>
      </c>
      <c r="L1764" s="6" t="inlineStr">
        <is>
          <t>Super 37002 Reclass (11/07/2026-24/07/2026) - CBA Tech TN [ONS]</t>
        </is>
      </c>
      <c r="M1764" s="6" t="inlineStr">
        <is>
          <t>ONSITE</t>
        </is>
      </c>
    </row>
    <row r="1765">
      <c r="A1765" s="6" t="n">
        <v>56010</v>
      </c>
      <c r="B1765" s="6" t="n">
        <v>56010</v>
      </c>
      <c r="C1765" s="6" t="inlineStr">
        <is>
          <t>Direct Superannuation - ONS</t>
        </is>
      </c>
      <c r="D1765" s="6" t="inlineStr">
        <is>
          <t>Manual Journal</t>
        </is>
      </c>
      <c r="E1765" s="37" t="n">
        <v>46230</v>
      </c>
      <c r="F1765" s="6" t="n"/>
      <c r="G1765" s="39" t="n">
        <v>288</v>
      </c>
      <c r="H1765" s="39" t="n">
        <v>0</v>
      </c>
      <c r="I1765" s="6" t="inlineStr">
        <is>
          <t>2402 - DTTL SYD FT Tech 1 [ONS]</t>
        </is>
      </c>
      <c r="J1765" s="6" t="n"/>
      <c r="K1765" s="6" t="inlineStr">
        <is>
          <t>#68744</t>
        </is>
      </c>
      <c r="L1765" s="6" t="inlineStr">
        <is>
          <t>Super 37002 Reclass (11/07/2026-24/07/2026) - DTTL SYD FT Tech 1 [ONS]</t>
        </is>
      </c>
      <c r="M1765" s="6" t="inlineStr">
        <is>
          <t>ONSITE</t>
        </is>
      </c>
    </row>
    <row r="1766">
      <c r="A1766" s="6" t="n">
        <v>56010</v>
      </c>
      <c r="B1766" s="6" t="n">
        <v>56010</v>
      </c>
      <c r="C1766" s="6" t="inlineStr">
        <is>
          <t>Direct Superannuation - ONS</t>
        </is>
      </c>
      <c r="D1766" s="6" t="inlineStr">
        <is>
          <t>Manual Journal</t>
        </is>
      </c>
      <c r="E1766" s="37" t="n">
        <v>46230</v>
      </c>
      <c r="F1766" s="6" t="n"/>
      <c r="G1766" s="39" t="n">
        <v>330.52</v>
      </c>
      <c r="H1766" s="39" t="n">
        <v>0</v>
      </c>
      <c r="I1766" s="6" t="inlineStr">
        <is>
          <t>1401 - DTTL SYD FT Tech 2 [ONS]</t>
        </is>
      </c>
      <c r="J1766" s="6" t="n"/>
      <c r="K1766" s="6" t="inlineStr">
        <is>
          <t>#68744</t>
        </is>
      </c>
      <c r="L1766" s="6" t="inlineStr">
        <is>
          <t>Super 37002 Reclass (11/07/2026-24/07/2026) - DTTL SYD FT Tech 2 [ONS]</t>
        </is>
      </c>
      <c r="M1766" s="6" t="inlineStr">
        <is>
          <t>ONSITE</t>
        </is>
      </c>
    </row>
    <row r="1767">
      <c r="A1767" s="6" t="n">
        <v>56010</v>
      </c>
      <c r="B1767" s="6" t="n">
        <v>56010</v>
      </c>
      <c r="C1767" s="6" t="inlineStr">
        <is>
          <t>Direct Superannuation - ONS</t>
        </is>
      </c>
      <c r="D1767" s="6" t="inlineStr">
        <is>
          <t>Manual Journal</t>
        </is>
      </c>
      <c r="E1767" s="37" t="n">
        <v>46230</v>
      </c>
      <c r="F1767" s="6" t="n"/>
      <c r="G1767" s="39" t="n">
        <v>426.1</v>
      </c>
      <c r="H1767" s="39" t="n">
        <v>0</v>
      </c>
      <c r="I1767" s="6" t="inlineStr">
        <is>
          <t>724 - DTTL SYD NTSL [ONS]</t>
        </is>
      </c>
      <c r="J1767" s="6" t="n"/>
      <c r="K1767" s="6" t="inlineStr">
        <is>
          <t>#68744</t>
        </is>
      </c>
      <c r="L1767" s="6" t="inlineStr">
        <is>
          <t>Super 37002 Reclass (11/07/2026-24/07/2026) - DTTL SYD NTSL [ONS]</t>
        </is>
      </c>
      <c r="M1767" s="6" t="inlineStr">
        <is>
          <t>ONSITE</t>
        </is>
      </c>
    </row>
    <row r="1768">
      <c r="A1768" s="6" t="n">
        <v>56010</v>
      </c>
      <c r="B1768" s="6" t="n">
        <v>56010</v>
      </c>
      <c r="C1768" s="6" t="inlineStr">
        <is>
          <t>Direct Superannuation - ONS</t>
        </is>
      </c>
      <c r="D1768" s="6" t="inlineStr">
        <is>
          <t>Manual Journal</t>
        </is>
      </c>
      <c r="E1768" s="37" t="n">
        <v>46230</v>
      </c>
      <c r="F1768" s="6" t="n"/>
      <c r="G1768" s="39" t="n">
        <v>296.72</v>
      </c>
      <c r="H1768" s="39" t="n">
        <v>0</v>
      </c>
      <c r="I1768" s="6" t="inlineStr">
        <is>
          <t>725 - DTTL Mel Tech FT 1 [ONS]</t>
        </is>
      </c>
      <c r="J1768" s="6" t="n"/>
      <c r="K1768" s="6" t="inlineStr">
        <is>
          <t>#68744</t>
        </is>
      </c>
      <c r="L1768" s="6" t="inlineStr">
        <is>
          <t>Super 37002 Reclass (11/07/2026-24/07/2026) - DTTL Mel Tech FT 1 [ONS]</t>
        </is>
      </c>
      <c r="M1768" s="6" t="inlineStr">
        <is>
          <t>ONSITE</t>
        </is>
      </c>
    </row>
    <row r="1769">
      <c r="A1769" s="6" t="n">
        <v>56010</v>
      </c>
      <c r="B1769" s="6" t="n">
        <v>56010</v>
      </c>
      <c r="C1769" s="6" t="inlineStr">
        <is>
          <t>Direct Superannuation - ONS</t>
        </is>
      </c>
      <c r="D1769" s="6" t="inlineStr">
        <is>
          <t>Manual Journal</t>
        </is>
      </c>
      <c r="E1769" s="37" t="n">
        <v>46230</v>
      </c>
      <c r="F1769" s="6" t="n"/>
      <c r="G1769" s="39" t="n">
        <v>325.55</v>
      </c>
      <c r="H1769" s="39" t="n">
        <v>0</v>
      </c>
      <c r="I1769" s="6" t="inlineStr">
        <is>
          <t>732 - Bank West Contract [ONS]</t>
        </is>
      </c>
      <c r="J1769" s="6" t="n"/>
      <c r="K1769" s="6" t="inlineStr">
        <is>
          <t>#68744</t>
        </is>
      </c>
      <c r="L1769" s="6" t="inlineStr">
        <is>
          <t>Super 37002 Reclass (11/07/2026-24/07/2026) - Bank West Contract [ONS]</t>
        </is>
      </c>
      <c r="M1769" s="6" t="inlineStr">
        <is>
          <t>ONSITE</t>
        </is>
      </c>
    </row>
    <row r="1770">
      <c r="A1770" s="6" t="n">
        <v>56010</v>
      </c>
      <c r="B1770" s="6" t="n">
        <v>56010</v>
      </c>
      <c r="C1770" s="6" t="inlineStr">
        <is>
          <t>Direct Superannuation - ONS</t>
        </is>
      </c>
      <c r="D1770" s="6" t="inlineStr">
        <is>
          <t>Manual Journal</t>
        </is>
      </c>
      <c r="E1770" s="37" t="n">
        <v>46230</v>
      </c>
      <c r="F1770" s="6" t="n"/>
      <c r="G1770" s="39" t="n">
        <v>40.5</v>
      </c>
      <c r="H1770" s="39" t="n">
        <v>0</v>
      </c>
      <c r="I1770" s="6" t="inlineStr">
        <is>
          <t>2192 - Bankwest Additional Tech [ONS]</t>
        </is>
      </c>
      <c r="J1770" s="6" t="n"/>
      <c r="K1770" s="6" t="inlineStr">
        <is>
          <t>#68744</t>
        </is>
      </c>
      <c r="L1770" s="6" t="inlineStr">
        <is>
          <t>Super 37002 Reclass (11/07/2026-24/07/2026) - Bankwest Additional Tech [ONS]</t>
        </is>
      </c>
      <c r="M1770" s="6" t="inlineStr">
        <is>
          <t>ONSITE</t>
        </is>
      </c>
    </row>
    <row r="1771">
      <c r="A1771" s="6" t="n">
        <v>56010</v>
      </c>
      <c r="B1771" s="6" t="n">
        <v>56010</v>
      </c>
      <c r="C1771" s="6" t="inlineStr">
        <is>
          <t>Direct Superannuation - ONS</t>
        </is>
      </c>
      <c r="D1771" s="6" t="inlineStr">
        <is>
          <t>Manual Journal</t>
        </is>
      </c>
      <c r="E1771" s="37" t="n">
        <v>46230</v>
      </c>
      <c r="F1771" s="6" t="n"/>
      <c r="G1771" s="39" t="n">
        <v>369.7</v>
      </c>
      <c r="H1771" s="39" t="n">
        <v>0</v>
      </c>
      <c r="I1771" s="6" t="inlineStr">
        <is>
          <t>1530 - DTTL BNE Onsite [ONS]</t>
        </is>
      </c>
      <c r="J1771" s="6" t="n"/>
      <c r="K1771" s="6" t="inlineStr">
        <is>
          <t>#68744</t>
        </is>
      </c>
      <c r="L1771" s="6" t="inlineStr">
        <is>
          <t>Super 37002 Reclass (11/07/2026-24/07/2026) - DTTL BNE Onsite [ONS]</t>
        </is>
      </c>
      <c r="M1771" s="6" t="inlineStr">
        <is>
          <t>ONSITE</t>
        </is>
      </c>
    </row>
    <row r="1772">
      <c r="A1772" s="6" t="n">
        <v>56010</v>
      </c>
      <c r="B1772" s="6" t="n">
        <v>56010</v>
      </c>
      <c r="C1772" s="6" t="inlineStr">
        <is>
          <t>Direct Superannuation - ONS</t>
        </is>
      </c>
      <c r="D1772" s="6" t="inlineStr">
        <is>
          <t>Manual Journal</t>
        </is>
      </c>
      <c r="E1772" s="37" t="n">
        <v>46230</v>
      </c>
      <c r="F1772" s="6" t="n"/>
      <c r="G1772" s="39" t="n">
        <v>144</v>
      </c>
      <c r="H1772" s="39" t="n">
        <v>0</v>
      </c>
      <c r="I1772" s="6" t="inlineStr">
        <is>
          <t>2849 - DTTL SYD Internal [ONS]</t>
        </is>
      </c>
      <c r="J1772" s="6" t="n"/>
      <c r="K1772" s="6" t="inlineStr">
        <is>
          <t>#68744</t>
        </is>
      </c>
      <c r="L1772" s="6" t="inlineStr">
        <is>
          <t>Super 37002 Reclass (11/07/2026-24/07/2026) - DTTL SYD Internal [ONS]</t>
        </is>
      </c>
      <c r="M1772" s="6" t="inlineStr">
        <is>
          <t>ONSITE</t>
        </is>
      </c>
    </row>
    <row r="1773">
      <c r="A1773" s="6" t="n">
        <v>56010</v>
      </c>
      <c r="B1773" s="6" t="n">
        <v>56010</v>
      </c>
      <c r="C1773" s="6" t="inlineStr">
        <is>
          <t>Direct Superannuation - ONS</t>
        </is>
      </c>
      <c r="D1773" s="6" t="inlineStr">
        <is>
          <t>Manual Journal</t>
        </is>
      </c>
      <c r="E1773" s="37" t="n">
        <v>46230</v>
      </c>
      <c r="F1773" s="6" t="n"/>
      <c r="G1773" s="39" t="n">
        <v>321.23</v>
      </c>
      <c r="H1773" s="39" t="n">
        <v>0</v>
      </c>
      <c r="I1773" s="6" t="inlineStr">
        <is>
          <t>1862 - DTTL ADL Onsite [ONS]</t>
        </is>
      </c>
      <c r="J1773" s="6" t="n"/>
      <c r="K1773" s="6" t="inlineStr">
        <is>
          <t>#68744</t>
        </is>
      </c>
      <c r="L1773" s="6" t="inlineStr">
        <is>
          <t>Super 37002 Reclass (11/07/2026-24/07/2026) - DTTL ADL Onsite [ONS]</t>
        </is>
      </c>
      <c r="M1773" s="6" t="inlineStr">
        <is>
          <t>ONSITE</t>
        </is>
      </c>
    </row>
    <row r="1774">
      <c r="A1774" s="6" t="n">
        <v>56010</v>
      </c>
      <c r="B1774" s="6" t="n">
        <v>56010</v>
      </c>
      <c r="C1774" s="6" t="inlineStr">
        <is>
          <t>Direct Superannuation - ONS</t>
        </is>
      </c>
      <c r="D1774" s="6" t="inlineStr">
        <is>
          <t>Manual Journal</t>
        </is>
      </c>
      <c r="E1774" s="37" t="n">
        <v>46230</v>
      </c>
      <c r="F1774" s="6" t="n"/>
      <c r="G1774" s="39" t="n">
        <v>23.2</v>
      </c>
      <c r="H1774" s="39" t="n">
        <v>0</v>
      </c>
      <c r="I1774" s="6" t="inlineStr">
        <is>
          <t>1668 - CBA Dedicated Tech [ONS]</t>
        </is>
      </c>
      <c r="J1774" s="6" t="n"/>
      <c r="K1774" s="6" t="inlineStr">
        <is>
          <t>#68744</t>
        </is>
      </c>
      <c r="L1774" s="6" t="inlineStr">
        <is>
          <t>Super 37002 Reclass (11/07/2026-24/07/2026) - CBA Dedicated Tech [ONS]</t>
        </is>
      </c>
      <c r="M1774" s="6" t="inlineStr">
        <is>
          <t>ONSITE</t>
        </is>
      </c>
    </row>
    <row r="1775">
      <c r="A1775" s="6" t="n">
        <v>56010</v>
      </c>
      <c r="B1775" s="6" t="n">
        <v>56010</v>
      </c>
      <c r="C1775" s="6" t="inlineStr">
        <is>
          <t>Direct Superannuation - ONS</t>
        </is>
      </c>
      <c r="D1775" s="6" t="inlineStr">
        <is>
          <t>Manual Journal</t>
        </is>
      </c>
      <c r="E1775" s="37" t="n">
        <v>46230</v>
      </c>
      <c r="F1775" s="6" t="n"/>
      <c r="G1775" s="39" t="n">
        <v>460.87</v>
      </c>
      <c r="H1775" s="39" t="n">
        <v>0</v>
      </c>
      <c r="I1775" s="6" t="inlineStr">
        <is>
          <t>586 - CBA Tech NP [ONS]</t>
        </is>
      </c>
      <c r="J1775" s="6" t="n"/>
      <c r="K1775" s="6" t="inlineStr">
        <is>
          <t>#68744</t>
        </is>
      </c>
      <c r="L1775" s="6" t="inlineStr">
        <is>
          <t>Super 37002 Reclass (11/07/2026-24/07/2026) - CBA Tech NP [ONS]</t>
        </is>
      </c>
      <c r="M1775" s="6" t="inlineStr">
        <is>
          <t>ONSITE</t>
        </is>
      </c>
    </row>
    <row r="1776">
      <c r="A1776" s="6" t="n">
        <v>56010</v>
      </c>
      <c r="B1776" s="6" t="n">
        <v>56010</v>
      </c>
      <c r="C1776" s="6" t="inlineStr">
        <is>
          <t>Direct Superannuation - ONS</t>
        </is>
      </c>
      <c r="D1776" s="6" t="inlineStr">
        <is>
          <t>Manual Journal</t>
        </is>
      </c>
      <c r="E1776" s="37" t="n">
        <v>46230</v>
      </c>
      <c r="F1776" s="6" t="n"/>
      <c r="G1776" s="39" t="n">
        <v>34.2</v>
      </c>
      <c r="H1776" s="39" t="n">
        <v>0</v>
      </c>
      <c r="I1776" s="6" t="inlineStr">
        <is>
          <t>2846 - DTTL National STL [ONS]</t>
        </is>
      </c>
      <c r="J1776" s="6" t="n"/>
      <c r="K1776" s="6" t="inlineStr">
        <is>
          <t>#68744</t>
        </is>
      </c>
      <c r="L1776" s="6" t="inlineStr">
        <is>
          <t>Super 37002 Reclass (11/07/2026-24/07/2026) - DTTL National STL [ONS]</t>
        </is>
      </c>
      <c r="M1776" s="6" t="inlineStr">
        <is>
          <t>ONSITE</t>
        </is>
      </c>
    </row>
    <row r="1777">
      <c r="A1777" s="6" t="n">
        <v>56010</v>
      </c>
      <c r="B1777" s="6" t="n">
        <v>56010</v>
      </c>
      <c r="C1777" s="6" t="inlineStr">
        <is>
          <t>Direct Superannuation - ONS</t>
        </is>
      </c>
      <c r="D1777" s="6" t="inlineStr">
        <is>
          <t>Manual Journal</t>
        </is>
      </c>
      <c r="E1777" s="37" t="n">
        <v>46230</v>
      </c>
      <c r="F1777" s="6" t="n"/>
      <c r="G1777" s="39" t="n">
        <v>177.3</v>
      </c>
      <c r="H1777" s="39" t="n">
        <v>0</v>
      </c>
      <c r="I1777" s="6" t="inlineStr">
        <is>
          <t>1144 - Bankwest PER Half Tech [ONS]</t>
        </is>
      </c>
      <c r="J1777" s="6" t="n"/>
      <c r="K1777" s="6" t="inlineStr">
        <is>
          <t>#68744</t>
        </is>
      </c>
      <c r="L1777" s="6" t="inlineStr">
        <is>
          <t>Super 37002 Reclass (11/07/2026-24/07/2026) - Bankwest PER Half Tech [ONS]</t>
        </is>
      </c>
      <c r="M1777" s="6" t="inlineStr">
        <is>
          <t>ONSITE</t>
        </is>
      </c>
    </row>
    <row r="1778">
      <c r="A1778" s="6" t="n">
        <v>56010</v>
      </c>
      <c r="B1778" s="6" t="n">
        <v>56010</v>
      </c>
      <c r="C1778" s="6" t="inlineStr">
        <is>
          <t>Direct Superannuation - ONS</t>
        </is>
      </c>
      <c r="D1778" s="6" t="inlineStr">
        <is>
          <t>Manual Journal</t>
        </is>
      </c>
      <c r="E1778" s="37" t="n">
        <v>46230</v>
      </c>
      <c r="F1778" s="6" t="n"/>
      <c r="G1778" s="39" t="n">
        <v>274</v>
      </c>
      <c r="H1778" s="39" t="n">
        <v>0</v>
      </c>
      <c r="I1778" s="6" t="inlineStr">
        <is>
          <t>1350 - CBA Brisbane ONS [ONS]</t>
        </is>
      </c>
      <c r="J1778" s="6" t="n"/>
      <c r="K1778" s="6" t="inlineStr">
        <is>
          <t>#68744</t>
        </is>
      </c>
      <c r="L1778" s="6" t="inlineStr">
        <is>
          <t>Super 37002 Reclass (11/07/2026-24/07/2026) - CBA Brisbane ONS [ONS]</t>
        </is>
      </c>
      <c r="M1778" s="6" t="inlineStr">
        <is>
          <t>ONSITE</t>
        </is>
      </c>
    </row>
    <row r="1779">
      <c r="A1779" s="6" t="n">
        <v>56010</v>
      </c>
      <c r="B1779" s="6" t="n">
        <v>56010</v>
      </c>
      <c r="C1779" s="6" t="inlineStr">
        <is>
          <t>Direct Superannuation - ONS</t>
        </is>
      </c>
      <c r="D1779" s="6" t="inlineStr">
        <is>
          <t>Manual Journal</t>
        </is>
      </c>
      <c r="E1779" s="37" t="n">
        <v>46230</v>
      </c>
      <c r="F1779" s="6" t="n"/>
      <c r="G1779" s="39" t="n">
        <v>366.76</v>
      </c>
      <c r="H1779" s="39" t="n">
        <v>0</v>
      </c>
      <c r="I1779" s="6" t="inlineStr">
        <is>
          <t>585 - CBA Team Leader [ONS]</t>
        </is>
      </c>
      <c r="J1779" s="6" t="n"/>
      <c r="K1779" s="6" t="inlineStr">
        <is>
          <t>#68744</t>
        </is>
      </c>
      <c r="L1779" s="6" t="inlineStr">
        <is>
          <t>Super 37002 Reclass (11/07/2026-24/07/2026) - CBA Team Leader [ONS]</t>
        </is>
      </c>
      <c r="M1779" s="6" t="inlineStr">
        <is>
          <t>ONSITE</t>
        </is>
      </c>
    </row>
    <row r="1780">
      <c r="A1780" s="6" t="n">
        <v>56010</v>
      </c>
      <c r="B1780" s="6" t="n">
        <v>56010</v>
      </c>
      <c r="C1780" s="6" t="inlineStr">
        <is>
          <t>Direct Superannuation - ONS</t>
        </is>
      </c>
      <c r="D1780" s="6" t="inlineStr">
        <is>
          <t>Manual Journal</t>
        </is>
      </c>
      <c r="E1780" s="37" t="n">
        <v>46230</v>
      </c>
      <c r="F1780" s="6" t="n"/>
      <c r="G1780" s="39" t="n">
        <v>18.6</v>
      </c>
      <c r="H1780" s="39" t="n">
        <v>0</v>
      </c>
      <c r="I1780" s="6" t="inlineStr">
        <is>
          <t>3056 - AusPayNet Onsite [Chargeable]</t>
        </is>
      </c>
      <c r="J1780" s="6" t="n"/>
      <c r="K1780" s="6" t="inlineStr">
        <is>
          <t>#68744</t>
        </is>
      </c>
      <c r="L1780" s="6" t="inlineStr">
        <is>
          <t>Super 37002 Reclass (11/07/2026-24/07/2026) - Aus PayNet Onsite [Chargeable]</t>
        </is>
      </c>
      <c r="M1780" s="6" t="inlineStr">
        <is>
          <t>ONSITE</t>
        </is>
      </c>
    </row>
    <row r="1781">
      <c r="A1781" s="6" t="n">
        <v>56010</v>
      </c>
      <c r="B1781" s="6" t="n">
        <v>56010</v>
      </c>
      <c r="C1781" s="6" t="inlineStr">
        <is>
          <t>Direct Superannuation - ONS</t>
        </is>
      </c>
      <c r="D1781" s="6" t="inlineStr">
        <is>
          <t>Manual Journal</t>
        </is>
      </c>
      <c r="E1781" s="37" t="n">
        <v>46230</v>
      </c>
      <c r="F1781" s="6" t="n"/>
      <c r="G1781" s="39" t="n">
        <v>18.6</v>
      </c>
      <c r="H1781" s="39" t="n">
        <v>0</v>
      </c>
      <c r="I1781" s="6" t="inlineStr">
        <is>
          <t>20250731 - PWC National Pool of Hours [ONS]</t>
        </is>
      </c>
      <c r="J1781" s="6" t="n"/>
      <c r="K1781" s="6" t="inlineStr">
        <is>
          <t>#68744</t>
        </is>
      </c>
      <c r="L1781" s="6" t="inlineStr">
        <is>
          <t>Super 37002 Reclass (11/07/2026-24/07/2026) - PWC National Pool of Hours [ONS]</t>
        </is>
      </c>
      <c r="M1781" s="6" t="inlineStr">
        <is>
          <t>ONSITE</t>
        </is>
      </c>
    </row>
    <row r="1782">
      <c r="A1782" s="6" t="n">
        <v>56010</v>
      </c>
      <c r="B1782" s="6" t="n">
        <v>56010</v>
      </c>
      <c r="C1782" s="6" t="inlineStr">
        <is>
          <t>Direct Superannuation - ONS</t>
        </is>
      </c>
      <c r="D1782" s="6" t="inlineStr">
        <is>
          <t>Manual Journal</t>
        </is>
      </c>
      <c r="E1782" s="37" t="n">
        <v>46230</v>
      </c>
      <c r="F1782" s="6" t="n"/>
      <c r="G1782" s="39" t="n">
        <v>227.3</v>
      </c>
      <c r="H1782" s="39" t="n">
        <v>0</v>
      </c>
      <c r="I1782" s="6" t="inlineStr">
        <is>
          <t>26012301 - PWC IT Support - Brisbane [ONS]</t>
        </is>
      </c>
      <c r="J1782" s="6" t="n"/>
      <c r="K1782" s="6" t="inlineStr">
        <is>
          <t>#68744</t>
        </is>
      </c>
      <c r="L1782" s="6" t="inlineStr">
        <is>
          <t>Super 37002 Reclass (11/07/2026-24/07/2026) - PWC IT Support - Brisbane [ONS]</t>
        </is>
      </c>
      <c r="M1782" s="6" t="inlineStr">
        <is>
          <t>ONSITE</t>
        </is>
      </c>
    </row>
    <row r="1783">
      <c r="A1783" s="6" t="n">
        <v>56010</v>
      </c>
      <c r="B1783" s="6" t="n">
        <v>56010</v>
      </c>
      <c r="C1783" s="6" t="inlineStr">
        <is>
          <t>Direct Superannuation - ONS</t>
        </is>
      </c>
      <c r="D1783" s="6" t="inlineStr">
        <is>
          <t>Manual Journal</t>
        </is>
      </c>
      <c r="E1783" s="37" t="n">
        <v>46230</v>
      </c>
      <c r="F1783" s="6" t="n"/>
      <c r="G1783" s="39" t="n">
        <v>288</v>
      </c>
      <c r="H1783" s="39" t="n">
        <v>0</v>
      </c>
      <c r="I1783" s="6" t="inlineStr">
        <is>
          <t>25101301B - PWC IT Support – Sydney [ONS]</t>
        </is>
      </c>
      <c r="J1783" s="6" t="n"/>
      <c r="K1783" s="6" t="inlineStr">
        <is>
          <t>#68744</t>
        </is>
      </c>
      <c r="L1783" s="6" t="inlineStr">
        <is>
          <t>Super 37002 Reclass (11/07/2026-24/07/2026) - PWC IT Support – Sydney [ONS]</t>
        </is>
      </c>
      <c r="M1783" s="6" t="inlineStr">
        <is>
          <t>ONSITE</t>
        </is>
      </c>
    </row>
    <row r="1784">
      <c r="A1784" s="6" t="n">
        <v>56010</v>
      </c>
      <c r="B1784" s="6" t="n">
        <v>56010</v>
      </c>
      <c r="C1784" s="6" t="inlineStr">
        <is>
          <t>Direct Superannuation - ONS</t>
        </is>
      </c>
      <c r="D1784" s="6" t="inlineStr">
        <is>
          <t>Manual Journal</t>
        </is>
      </c>
      <c r="E1784" s="37" t="n">
        <v>46230</v>
      </c>
      <c r="F1784" s="6" t="n"/>
      <c r="G1784" s="39" t="n">
        <v>11.63</v>
      </c>
      <c r="H1784" s="39" t="n">
        <v>0</v>
      </c>
      <c r="I1784" s="6" t="inlineStr">
        <is>
          <t>2026021101 - AusPayNet Quarterly AV Support &amp; Maintenance 2026 [ONS]</t>
        </is>
      </c>
      <c r="J1784" s="6" t="n"/>
      <c r="K1784" s="6" t="inlineStr">
        <is>
          <t>#68744</t>
        </is>
      </c>
      <c r="L1784" s="6" t="inlineStr">
        <is>
          <t>Super 37002 Reclass (11/07/2026-24/07/2026) - AusPayNet Quarterly AV Support &amp; Maintenance 2026 [ONS]</t>
        </is>
      </c>
      <c r="M1784" s="6" t="inlineStr">
        <is>
          <t>ONSITE</t>
        </is>
      </c>
    </row>
    <row r="1785">
      <c r="A1785" s="6" t="n">
        <v>56010</v>
      </c>
      <c r="B1785" s="6" t="n">
        <v>56010</v>
      </c>
      <c r="C1785" s="6" t="inlineStr">
        <is>
          <t>Direct Superannuation - ONS</t>
        </is>
      </c>
      <c r="D1785" s="6" t="inlineStr">
        <is>
          <t>Manual Journal</t>
        </is>
      </c>
      <c r="E1785" s="37" t="n">
        <v>46230</v>
      </c>
      <c r="F1785" s="6" t="n"/>
      <c r="G1785" s="39" t="n">
        <v>307.8</v>
      </c>
      <c r="H1785" s="39" t="n">
        <v>0</v>
      </c>
      <c r="I1785" s="6" t="inlineStr">
        <is>
          <t>26043001 - CBA FT Tech MEL - 12 months [ONS]</t>
        </is>
      </c>
      <c r="J1785" s="6" t="n"/>
      <c r="K1785" s="6" t="inlineStr">
        <is>
          <t>#68744</t>
        </is>
      </c>
      <c r="L1785" s="6" t="inlineStr">
        <is>
          <t>Super 37002 Reclass (11/07/2026-24/07/2026) - CBA FT Tech MEL - 12 months [ONS]</t>
        </is>
      </c>
      <c r="M1785" s="6" t="inlineStr">
        <is>
          <t>ONSITE</t>
        </is>
      </c>
    </row>
    <row r="1786">
      <c r="A1786" s="6" t="n">
        <v>56010</v>
      </c>
      <c r="B1786" s="6" t="n">
        <v>56010</v>
      </c>
      <c r="C1786" s="6" t="inlineStr">
        <is>
          <t>Direct Superannuation - ONS</t>
        </is>
      </c>
      <c r="D1786" s="6" t="inlineStr">
        <is>
          <t>Manual Journal</t>
        </is>
      </c>
      <c r="E1786" s="37" t="n">
        <v>46230</v>
      </c>
      <c r="F1786" s="6" t="n"/>
      <c r="G1786" s="39" t="n">
        <v>59.4</v>
      </c>
      <c r="H1786" s="39" t="n">
        <v>0</v>
      </c>
      <c r="I1786" s="6" t="inlineStr">
        <is>
          <t>26022301 - Aware Super AV Maintenance [ONS]</t>
        </is>
      </c>
      <c r="J1786" s="6" t="n"/>
      <c r="K1786" s="6" t="inlineStr">
        <is>
          <t>#68744</t>
        </is>
      </c>
      <c r="L1786" s="6" t="inlineStr">
        <is>
          <t>Super 37002 Reclass (11/07/2026-24/07/2026) - Aware Super AV Maintenance [ONS]</t>
        </is>
      </c>
      <c r="M1786" s="6" t="inlineStr">
        <is>
          <t>ONSITE</t>
        </is>
      </c>
    </row>
    <row r="1787">
      <c r="A1787" s="6" t="n">
        <v>56010</v>
      </c>
      <c r="B1787" s="6" t="n">
        <v>56010</v>
      </c>
      <c r="C1787" s="6" t="inlineStr">
        <is>
          <t>Direct Superannuation - ONS</t>
        </is>
      </c>
      <c r="D1787" s="6" t="inlineStr">
        <is>
          <t>Manual Journal</t>
        </is>
      </c>
      <c r="E1787" s="37" t="n">
        <v>46234</v>
      </c>
      <c r="F1787" s="6" t="n"/>
      <c r="G1787" s="39" t="n">
        <v>81.18000000000001</v>
      </c>
      <c r="H1787" s="39" t="n">
        <v>0</v>
      </c>
      <c r="I1787" s="6" t="inlineStr">
        <is>
          <t>26012301 - PWC IT Support - Brisbane [ONS]</t>
        </is>
      </c>
      <c r="J1787" s="6" t="n"/>
      <c r="K1787" s="6" t="inlineStr">
        <is>
          <t>#68750</t>
        </is>
      </c>
      <c r="L1787" s="6" t="inlineStr">
        <is>
          <t>Super Accrual Jul 27-31 2026 - PWC IT Support - Brisbane [ONS]</t>
        </is>
      </c>
      <c r="M1787" s="6" t="inlineStr">
        <is>
          <t>ONSITE</t>
        </is>
      </c>
    </row>
    <row r="1788">
      <c r="A1788" s="6" t="n">
        <v>56010</v>
      </c>
      <c r="B1788" s="6" t="n">
        <v>56010</v>
      </c>
      <c r="C1788" s="6" t="inlineStr">
        <is>
          <t>Direct Superannuation - ONS</t>
        </is>
      </c>
      <c r="D1788" s="6" t="inlineStr">
        <is>
          <t>Manual Journal</t>
        </is>
      </c>
      <c r="E1788" s="37" t="n">
        <v>46234</v>
      </c>
      <c r="F1788" s="6" t="n"/>
      <c r="G1788" s="39" t="n">
        <v>109.93</v>
      </c>
      <c r="H1788" s="39" t="n">
        <v>0</v>
      </c>
      <c r="I1788" s="6" t="inlineStr">
        <is>
          <t>26043001 - CBA FT Tech MEL - 12 months [ONS]</t>
        </is>
      </c>
      <c r="J1788" s="6" t="n"/>
      <c r="K1788" s="6" t="inlineStr">
        <is>
          <t>#68750</t>
        </is>
      </c>
      <c r="L1788" s="6" t="inlineStr">
        <is>
          <t>Super Accrual Jul 27-31 2026 - CBA FT Tech MEL - 12 months [ONS]</t>
        </is>
      </c>
      <c r="M1788" s="6" t="inlineStr">
        <is>
          <t>ONSITE</t>
        </is>
      </c>
    </row>
    <row r="1789">
      <c r="A1789" s="6" t="n">
        <v>56010</v>
      </c>
      <c r="B1789" s="6" t="n">
        <v>56010</v>
      </c>
      <c r="C1789" s="6" t="inlineStr">
        <is>
          <t>Direct Superannuation - ONS</t>
        </is>
      </c>
      <c r="D1789" s="6" t="inlineStr">
        <is>
          <t>Manual Journal</t>
        </is>
      </c>
      <c r="E1789" s="37" t="n">
        <v>46234</v>
      </c>
      <c r="F1789" s="6" t="n"/>
      <c r="G1789" s="39" t="n">
        <v>12.21</v>
      </c>
      <c r="H1789" s="39" t="n">
        <v>0</v>
      </c>
      <c r="I1789" s="6" t="inlineStr">
        <is>
          <t>2846 - DTTL National STL [ONS]</t>
        </is>
      </c>
      <c r="J1789" s="6" t="n"/>
      <c r="K1789" s="6" t="inlineStr">
        <is>
          <t>#68750</t>
        </is>
      </c>
      <c r="L1789" s="6" t="inlineStr">
        <is>
          <t>Super Accrual Jul 27-31 2026 - DTTL National STL [ONS]</t>
        </is>
      </c>
      <c r="M1789" s="6" t="inlineStr">
        <is>
          <t>ONSITE</t>
        </is>
      </c>
    </row>
    <row r="1790">
      <c r="A1790" s="6" t="n">
        <v>56010</v>
      </c>
      <c r="B1790" s="6" t="n">
        <v>56010</v>
      </c>
      <c r="C1790" s="6" t="inlineStr">
        <is>
          <t>Direct Superannuation - ONS</t>
        </is>
      </c>
      <c r="D1790" s="6" t="inlineStr">
        <is>
          <t>Manual Journal</t>
        </is>
      </c>
      <c r="E1790" s="37" t="n">
        <v>46234</v>
      </c>
      <c r="F1790" s="6" t="n"/>
      <c r="G1790" s="39" t="n">
        <v>128.05</v>
      </c>
      <c r="H1790" s="39" t="n">
        <v>0</v>
      </c>
      <c r="I1790" s="6" t="inlineStr">
        <is>
          <t>1400 - DTTL Mel Tech FT 2 [ONS]</t>
        </is>
      </c>
      <c r="J1790" s="6" t="n"/>
      <c r="K1790" s="6" t="inlineStr">
        <is>
          <t>#68750</t>
        </is>
      </c>
      <c r="L1790" s="6" t="inlineStr">
        <is>
          <t>Super Accrual Jul 27-31 2026 - DTTL Mel Tech FT 2 [ONS]</t>
        </is>
      </c>
      <c r="M1790" s="6" t="inlineStr">
        <is>
          <t>ONSITE</t>
        </is>
      </c>
    </row>
    <row r="1791">
      <c r="A1791" s="6" t="n">
        <v>56010</v>
      </c>
      <c r="B1791" s="6" t="n">
        <v>56010</v>
      </c>
      <c r="C1791" s="6" t="inlineStr">
        <is>
          <t>Direct Superannuation - ONS</t>
        </is>
      </c>
      <c r="D1791" s="6" t="inlineStr">
        <is>
          <t>Manual Journal</t>
        </is>
      </c>
      <c r="E1791" s="37" t="n">
        <v>46234</v>
      </c>
      <c r="F1791" s="6" t="n"/>
      <c r="G1791" s="39" t="n">
        <v>102.86</v>
      </c>
      <c r="H1791" s="39" t="n">
        <v>0</v>
      </c>
      <c r="I1791" s="6" t="inlineStr">
        <is>
          <t>2402 - DTTL SYD FT Tech 1 [ONS]</t>
        </is>
      </c>
      <c r="J1791" s="6" t="n"/>
      <c r="K1791" s="6" t="inlineStr">
        <is>
          <t>#68750</t>
        </is>
      </c>
      <c r="L1791" s="6" t="inlineStr">
        <is>
          <t>Super Accrual Jul 27-31 2026 - DTTL SYD FT Tech 1 [ONS]</t>
        </is>
      </c>
      <c r="M1791" s="6" t="inlineStr">
        <is>
          <t>ONSITE</t>
        </is>
      </c>
    </row>
    <row r="1792">
      <c r="A1792" s="6" t="n">
        <v>56010</v>
      </c>
      <c r="B1792" s="6" t="n">
        <v>56010</v>
      </c>
      <c r="C1792" s="6" t="inlineStr">
        <is>
          <t>Direct Superannuation - ONS</t>
        </is>
      </c>
      <c r="D1792" s="6" t="inlineStr">
        <is>
          <t>Manual Journal</t>
        </is>
      </c>
      <c r="E1792" s="37" t="n">
        <v>46234</v>
      </c>
      <c r="F1792" s="6" t="n"/>
      <c r="G1792" s="39" t="n">
        <v>152.18</v>
      </c>
      <c r="H1792" s="39" t="n">
        <v>0</v>
      </c>
      <c r="I1792" s="6" t="inlineStr">
        <is>
          <t>724 - DTTL SYD NTSL [ONS]</t>
        </is>
      </c>
      <c r="J1792" s="6" t="n"/>
      <c r="K1792" s="6" t="inlineStr">
        <is>
          <t>#68750</t>
        </is>
      </c>
      <c r="L1792" s="6" t="inlineStr">
        <is>
          <t>Super Accrual Jul 27-31 2026 - DTTL SYD NTSL [ONS]</t>
        </is>
      </c>
      <c r="M1792" s="6" t="inlineStr">
        <is>
          <t>ONSITE</t>
        </is>
      </c>
    </row>
    <row r="1793">
      <c r="A1793" s="6" t="n">
        <v>56010</v>
      </c>
      <c r="B1793" s="6" t="n">
        <v>56010</v>
      </c>
      <c r="C1793" s="6" t="inlineStr">
        <is>
          <t>Direct Superannuation - ONS</t>
        </is>
      </c>
      <c r="D1793" s="6" t="inlineStr">
        <is>
          <t>Manual Journal</t>
        </is>
      </c>
      <c r="E1793" s="37" t="n">
        <v>46234</v>
      </c>
      <c r="F1793" s="6" t="n"/>
      <c r="G1793" s="39" t="n">
        <v>14.46</v>
      </c>
      <c r="H1793" s="39" t="n">
        <v>0</v>
      </c>
      <c r="I1793" s="6" t="inlineStr">
        <is>
          <t>2192 - Bankwest Additional Tech [ONS]</t>
        </is>
      </c>
      <c r="J1793" s="6" t="n"/>
      <c r="K1793" s="6" t="inlineStr">
        <is>
          <t>#68750</t>
        </is>
      </c>
      <c r="L1793" s="6" t="inlineStr">
        <is>
          <t>Super Accrual Jul 27-31 2026 - Bankwest Additional Tech [ONS]</t>
        </is>
      </c>
      <c r="M1793" s="6" t="inlineStr">
        <is>
          <t>ONSITE</t>
        </is>
      </c>
    </row>
    <row r="1794">
      <c r="A1794" s="6" t="n">
        <v>56010</v>
      </c>
      <c r="B1794" s="6" t="n">
        <v>56010</v>
      </c>
      <c r="C1794" s="6" t="inlineStr">
        <is>
          <t>Direct Superannuation - ONS</t>
        </is>
      </c>
      <c r="D1794" s="6" t="inlineStr">
        <is>
          <t>Manual Journal</t>
        </is>
      </c>
      <c r="E1794" s="37" t="n">
        <v>46234</v>
      </c>
      <c r="F1794" s="6" t="n"/>
      <c r="G1794" s="39" t="n">
        <v>105.97</v>
      </c>
      <c r="H1794" s="39" t="n">
        <v>0</v>
      </c>
      <c r="I1794" s="6" t="inlineStr">
        <is>
          <t>725 - DTTL Mel Tech FT 1 [ONS]</t>
        </is>
      </c>
      <c r="J1794" s="6" t="n"/>
      <c r="K1794" s="6" t="inlineStr">
        <is>
          <t>#68750</t>
        </is>
      </c>
      <c r="L1794" s="6" t="inlineStr">
        <is>
          <t>Super Accrual Jul 27-31 2026 - DTTL Mel Tech FT 1 [ONS]</t>
        </is>
      </c>
      <c r="M1794" s="6" t="inlineStr">
        <is>
          <t>ONSITE</t>
        </is>
      </c>
    </row>
    <row r="1795">
      <c r="A1795" s="6" t="n">
        <v>56010</v>
      </c>
      <c r="B1795" s="6" t="n">
        <v>56010</v>
      </c>
      <c r="C1795" s="6" t="inlineStr">
        <is>
          <t>Direct Superannuation - ONS</t>
        </is>
      </c>
      <c r="D1795" s="6" t="inlineStr">
        <is>
          <t>Manual Journal</t>
        </is>
      </c>
      <c r="E1795" s="37" t="n">
        <v>46234</v>
      </c>
      <c r="F1795" s="6" t="n"/>
      <c r="G1795" s="39" t="n">
        <v>114.73</v>
      </c>
      <c r="H1795" s="39" t="n">
        <v>0</v>
      </c>
      <c r="I1795" s="6" t="inlineStr">
        <is>
          <t>1862 - DTTL ADL Onsite [ONS]</t>
        </is>
      </c>
      <c r="J1795" s="6" t="n"/>
      <c r="K1795" s="6" t="inlineStr">
        <is>
          <t>#68750</t>
        </is>
      </c>
      <c r="L1795" s="6" t="inlineStr">
        <is>
          <t>Super Accrual Jul 27-31 2026 - DTTL ADL Onsite [ONS]</t>
        </is>
      </c>
      <c r="M1795" s="6" t="inlineStr">
        <is>
          <t>ONSITE</t>
        </is>
      </c>
    </row>
    <row r="1796">
      <c r="A1796" s="6" t="n">
        <v>56010</v>
      </c>
      <c r="B1796" s="6" t="n">
        <v>56010</v>
      </c>
      <c r="C1796" s="6" t="inlineStr">
        <is>
          <t>Direct Superannuation - ONS</t>
        </is>
      </c>
      <c r="D1796" s="6" t="inlineStr">
        <is>
          <t>Manual Journal</t>
        </is>
      </c>
      <c r="E1796" s="37" t="n">
        <v>46234</v>
      </c>
      <c r="F1796" s="6" t="n"/>
      <c r="G1796" s="39" t="n">
        <v>8.289999999999999</v>
      </c>
      <c r="H1796" s="39" t="n">
        <v>0</v>
      </c>
      <c r="I1796" s="6" t="inlineStr">
        <is>
          <t>1668 - CBA Dedicated Tech [ONS]</t>
        </is>
      </c>
      <c r="J1796" s="6" t="n"/>
      <c r="K1796" s="6" t="inlineStr">
        <is>
          <t>#68750</t>
        </is>
      </c>
      <c r="L1796" s="6" t="inlineStr">
        <is>
          <t>Super Accrual Jul 27-31 2026 - CBA Dedicated Tech [ONS]</t>
        </is>
      </c>
      <c r="M1796" s="6" t="inlineStr">
        <is>
          <t>ONSITE</t>
        </is>
      </c>
    </row>
    <row r="1797">
      <c r="A1797" s="6" t="n">
        <v>56010</v>
      </c>
      <c r="B1797" s="6" t="n">
        <v>56010</v>
      </c>
      <c r="C1797" s="6" t="inlineStr">
        <is>
          <t>Direct Superannuation - ONS</t>
        </is>
      </c>
      <c r="D1797" s="6" t="inlineStr">
        <is>
          <t>Manual Journal</t>
        </is>
      </c>
      <c r="E1797" s="37" t="n">
        <v>46234</v>
      </c>
      <c r="F1797" s="6" t="n"/>
      <c r="G1797" s="39" t="n">
        <v>116.27</v>
      </c>
      <c r="H1797" s="39" t="n">
        <v>0</v>
      </c>
      <c r="I1797" s="6" t="inlineStr">
        <is>
          <t>732 - Bank West Contract [ONS]</t>
        </is>
      </c>
      <c r="J1797" s="6" t="n"/>
      <c r="K1797" s="6" t="inlineStr">
        <is>
          <t>#68750</t>
        </is>
      </c>
      <c r="L1797" s="6" t="inlineStr">
        <is>
          <t>Super Accrual Jul 27-31 2026 - Bank West Contract [ONS]</t>
        </is>
      </c>
      <c r="M1797" s="6" t="inlineStr">
        <is>
          <t>ONSITE</t>
        </is>
      </c>
    </row>
    <row r="1798">
      <c r="A1798" s="6" t="n">
        <v>56010</v>
      </c>
      <c r="B1798" s="6" t="n">
        <v>56010</v>
      </c>
      <c r="C1798" s="6" t="inlineStr">
        <is>
          <t>Direct Superannuation - ONS</t>
        </is>
      </c>
      <c r="D1798" s="6" t="inlineStr">
        <is>
          <t>Manual Journal</t>
        </is>
      </c>
      <c r="E1798" s="37" t="n">
        <v>46234</v>
      </c>
      <c r="F1798" s="6" t="n"/>
      <c r="G1798" s="39" t="n">
        <v>132.04</v>
      </c>
      <c r="H1798" s="39" t="n">
        <v>0</v>
      </c>
      <c r="I1798" s="6" t="inlineStr">
        <is>
          <t>1530 - DTTL BNE Onsite [ONS]</t>
        </is>
      </c>
      <c r="J1798" s="6" t="n"/>
      <c r="K1798" s="6" t="inlineStr">
        <is>
          <t>#68750</t>
        </is>
      </c>
      <c r="L1798" s="6" t="inlineStr">
        <is>
          <t>Super Accrual Jul 27-31 2026 - DTTL BNE Onsite [ONS]</t>
        </is>
      </c>
      <c r="M1798" s="6" t="inlineStr">
        <is>
          <t>ONSITE</t>
        </is>
      </c>
    </row>
    <row r="1799">
      <c r="A1799" s="6" t="n">
        <v>56010</v>
      </c>
      <c r="B1799" s="6" t="n">
        <v>56010</v>
      </c>
      <c r="C1799" s="6" t="inlineStr">
        <is>
          <t>Direct Superannuation - ONS</t>
        </is>
      </c>
      <c r="D1799" s="6" t="inlineStr">
        <is>
          <t>Manual Journal</t>
        </is>
      </c>
      <c r="E1799" s="37" t="n">
        <v>46234</v>
      </c>
      <c r="F1799" s="6" t="n"/>
      <c r="G1799" s="39" t="n">
        <v>113.14</v>
      </c>
      <c r="H1799" s="39" t="n">
        <v>0</v>
      </c>
      <c r="I1799" s="6" t="inlineStr">
        <is>
          <t>2880 - Ricoh - QANTAS [ONS]</t>
        </is>
      </c>
      <c r="J1799" s="6" t="n"/>
      <c r="K1799" s="6" t="inlineStr">
        <is>
          <t>#68750</t>
        </is>
      </c>
      <c r="L1799" s="6" t="inlineStr">
        <is>
          <t>Super Accrual Jul 27-31 2026 - Ricoh - QANTAS [ONS]</t>
        </is>
      </c>
      <c r="M1799" s="6" t="inlineStr">
        <is>
          <t>ONSITE</t>
        </is>
      </c>
    </row>
    <row r="1800">
      <c r="A1800" s="6" t="n">
        <v>56010</v>
      </c>
      <c r="B1800" s="6" t="n">
        <v>56010</v>
      </c>
      <c r="C1800" s="6" t="inlineStr">
        <is>
          <t>Direct Superannuation - ONS</t>
        </is>
      </c>
      <c r="D1800" s="6" t="inlineStr">
        <is>
          <t>Manual Journal</t>
        </is>
      </c>
      <c r="E1800" s="37" t="n">
        <v>46234</v>
      </c>
      <c r="F1800" s="6" t="n"/>
      <c r="G1800" s="39" t="n">
        <v>21.21</v>
      </c>
      <c r="H1800" s="39" t="n">
        <v>0</v>
      </c>
      <c r="I1800" s="6" t="inlineStr">
        <is>
          <t>26022301 - Aware Super AV Maintenance [ONS]</t>
        </is>
      </c>
      <c r="J1800" s="6" t="n"/>
      <c r="K1800" s="6" t="inlineStr">
        <is>
          <t>#68750</t>
        </is>
      </c>
      <c r="L1800" s="6" t="inlineStr">
        <is>
          <t>Super Accrual Jul 27-31 2026 - Aware Super AV Maintenance [ONS]</t>
        </is>
      </c>
      <c r="M1800" s="6" t="inlineStr">
        <is>
          <t>ONSITE</t>
        </is>
      </c>
    </row>
    <row r="1801">
      <c r="A1801" s="6" t="n">
        <v>56010</v>
      </c>
      <c r="B1801" s="6" t="n">
        <v>56010</v>
      </c>
      <c r="C1801" s="6" t="inlineStr">
        <is>
          <t>Direct Superannuation - ONS</t>
        </is>
      </c>
      <c r="D1801" s="6" t="inlineStr">
        <is>
          <t>Manual Journal</t>
        </is>
      </c>
      <c r="E1801" s="37" t="n">
        <v>46234</v>
      </c>
      <c r="F1801" s="6" t="n"/>
      <c r="G1801" s="39" t="n">
        <v>164.6</v>
      </c>
      <c r="H1801" s="39" t="n">
        <v>0</v>
      </c>
      <c r="I1801" s="6" t="inlineStr">
        <is>
          <t>586 - CBA Tech NP [ONS]</t>
        </is>
      </c>
      <c r="J1801" s="6" t="n"/>
      <c r="K1801" s="6" t="inlineStr">
        <is>
          <t>#68750</t>
        </is>
      </c>
      <c r="L1801" s="6" t="inlineStr">
        <is>
          <t>Super Accrual Jul 27-31 2026 - CBA Tech NP [ONS]</t>
        </is>
      </c>
      <c r="M1801" s="6" t="inlineStr">
        <is>
          <t>ONSITE</t>
        </is>
      </c>
    </row>
    <row r="1802">
      <c r="A1802" s="6" t="n">
        <v>56010</v>
      </c>
      <c r="B1802" s="6" t="n">
        <v>56010</v>
      </c>
      <c r="C1802" s="6" t="inlineStr">
        <is>
          <t>Direct Superannuation - ONS</t>
        </is>
      </c>
      <c r="D1802" s="6" t="inlineStr">
        <is>
          <t>Manual Journal</t>
        </is>
      </c>
      <c r="E1802" s="37" t="n">
        <v>46234</v>
      </c>
      <c r="F1802" s="6" t="n"/>
      <c r="G1802" s="39" t="n">
        <v>6.64</v>
      </c>
      <c r="H1802" s="39" t="n">
        <v>0</v>
      </c>
      <c r="I1802" s="6" t="inlineStr">
        <is>
          <t>20250731 - PWC National Pool of Hours [ONS]</t>
        </is>
      </c>
      <c r="J1802" s="6" t="n"/>
      <c r="K1802" s="6" t="inlineStr">
        <is>
          <t>#68750</t>
        </is>
      </c>
      <c r="L1802" s="6" t="inlineStr">
        <is>
          <t>Super Accrual Jul 27-31 2026 - PWC National Pool of Hours [ONS]</t>
        </is>
      </c>
      <c r="M1802" s="6" t="inlineStr">
        <is>
          <t>ONSITE</t>
        </is>
      </c>
    </row>
    <row r="1803">
      <c r="A1803" s="6" t="n">
        <v>56010</v>
      </c>
      <c r="B1803" s="6" t="n">
        <v>56010</v>
      </c>
      <c r="C1803" s="6" t="inlineStr">
        <is>
          <t>Direct Superannuation - ONS</t>
        </is>
      </c>
      <c r="D1803" s="6" t="inlineStr">
        <is>
          <t>Manual Journal</t>
        </is>
      </c>
      <c r="E1803" s="37" t="n">
        <v>46234</v>
      </c>
      <c r="F1803" s="6" t="n"/>
      <c r="G1803" s="39" t="n">
        <v>6.64</v>
      </c>
      <c r="H1803" s="39" t="n">
        <v>0</v>
      </c>
      <c r="I1803" s="6" t="inlineStr">
        <is>
          <t>3056 - AusPayNet Onsite [Chargeable]</t>
        </is>
      </c>
      <c r="J1803" s="6" t="n"/>
      <c r="K1803" s="6" t="inlineStr">
        <is>
          <t>#68750</t>
        </is>
      </c>
      <c r="L1803" s="6" t="inlineStr">
        <is>
          <t>Super Accrual Jul 27-31 2026 - Aus PayNet Onsite [Chargeable]</t>
        </is>
      </c>
      <c r="M1803" s="6" t="inlineStr">
        <is>
          <t>ONSITE</t>
        </is>
      </c>
    </row>
    <row r="1804">
      <c r="A1804" s="6" t="n">
        <v>56010</v>
      </c>
      <c r="B1804" s="6" t="n">
        <v>56010</v>
      </c>
      <c r="C1804" s="6" t="inlineStr">
        <is>
          <t>Direct Superannuation - ONS</t>
        </is>
      </c>
      <c r="D1804" s="6" t="inlineStr">
        <is>
          <t>Manual Journal</t>
        </is>
      </c>
      <c r="E1804" s="37" t="n">
        <v>46234</v>
      </c>
      <c r="F1804" s="6" t="n"/>
      <c r="G1804" s="39" t="n">
        <v>4.15</v>
      </c>
      <c r="H1804" s="39" t="n">
        <v>0</v>
      </c>
      <c r="I1804" s="6" t="inlineStr">
        <is>
          <t>2026021101 - AusPayNet Quarterly AV Support &amp; Maintenance 2026 [ONS]</t>
        </is>
      </c>
      <c r="J1804" s="6" t="n"/>
      <c r="K1804" s="6" t="inlineStr">
        <is>
          <t>#68750</t>
        </is>
      </c>
      <c r="L1804" s="6" t="inlineStr">
        <is>
          <t>Super Accrual Jul 27-31 2026 - AusPayNet Quarterly AV Support &amp; Maintenance 2026 [ONS]</t>
        </is>
      </c>
      <c r="M1804" s="6" t="inlineStr">
        <is>
          <t>ONSITE</t>
        </is>
      </c>
    </row>
    <row r="1805">
      <c r="A1805" s="6" t="n">
        <v>56010</v>
      </c>
      <c r="B1805" s="6" t="n">
        <v>56010</v>
      </c>
      <c r="C1805" s="6" t="inlineStr">
        <is>
          <t>Direct Superannuation - ONS</t>
        </is>
      </c>
      <c r="D1805" s="6" t="inlineStr">
        <is>
          <t>Manual Journal</t>
        </is>
      </c>
      <c r="E1805" s="37" t="n">
        <v>46234</v>
      </c>
      <c r="F1805" s="6" t="n"/>
      <c r="G1805" s="39" t="n">
        <v>118.04</v>
      </c>
      <c r="H1805" s="39" t="n">
        <v>0</v>
      </c>
      <c r="I1805" s="6" t="inlineStr">
        <is>
          <t>1401 - DTTL SYD FT Tech 2 [ONS]</t>
        </is>
      </c>
      <c r="J1805" s="6" t="n"/>
      <c r="K1805" s="6" t="inlineStr">
        <is>
          <t>#68750</t>
        </is>
      </c>
      <c r="L1805" s="6" t="inlineStr">
        <is>
          <t>Super Accrual Jul 27-31 2026 - DTTL SYD FT Tech 2 [ONS]</t>
        </is>
      </c>
      <c r="M1805" s="6" t="inlineStr">
        <is>
          <t>ONSITE</t>
        </is>
      </c>
    </row>
    <row r="1806">
      <c r="A1806" s="6" t="n">
        <v>56010</v>
      </c>
      <c r="B1806" s="6" t="n">
        <v>56010</v>
      </c>
      <c r="C1806" s="6" t="inlineStr">
        <is>
          <t>Direct Superannuation - ONS</t>
        </is>
      </c>
      <c r="D1806" s="6" t="inlineStr">
        <is>
          <t>Manual Journal</t>
        </is>
      </c>
      <c r="E1806" s="37" t="n">
        <v>46234</v>
      </c>
      <c r="F1806" s="6" t="n"/>
      <c r="G1806" s="39" t="n">
        <v>51.43</v>
      </c>
      <c r="H1806" s="39" t="n">
        <v>0</v>
      </c>
      <c r="I1806" s="6" t="inlineStr">
        <is>
          <t>2849 - DTTL SYD Internal [ONS]</t>
        </is>
      </c>
      <c r="J1806" s="6" t="n"/>
      <c r="K1806" s="6" t="inlineStr">
        <is>
          <t>#68750</t>
        </is>
      </c>
      <c r="L1806" s="6" t="inlineStr">
        <is>
          <t>Super Accrual Jul 27-31 2026 - DTTL SYD Internal [ONS]</t>
        </is>
      </c>
      <c r="M1806" s="6" t="inlineStr">
        <is>
          <t>ONSITE</t>
        </is>
      </c>
    </row>
    <row r="1807">
      <c r="A1807" s="6" t="n">
        <v>56010</v>
      </c>
      <c r="B1807" s="6" t="n">
        <v>56010</v>
      </c>
      <c r="C1807" s="6" t="inlineStr">
        <is>
          <t>Direct Superannuation - ONS</t>
        </is>
      </c>
      <c r="D1807" s="6" t="inlineStr">
        <is>
          <t>Manual Journal</t>
        </is>
      </c>
      <c r="E1807" s="37" t="n">
        <v>46234</v>
      </c>
      <c r="F1807" s="6" t="n"/>
      <c r="G1807" s="39" t="n">
        <v>102.86</v>
      </c>
      <c r="H1807" s="39" t="n">
        <v>0</v>
      </c>
      <c r="I1807" s="6" t="inlineStr">
        <is>
          <t>25101301B - PWC IT Support – Sydney [ONS]</t>
        </is>
      </c>
      <c r="J1807" s="6" t="n"/>
      <c r="K1807" s="6" t="inlineStr">
        <is>
          <t>#68750</t>
        </is>
      </c>
      <c r="L1807" s="6" t="inlineStr">
        <is>
          <t>Super Accrual Jul 27-31 2026 - PWC IT Support – Sydney [ONS]</t>
        </is>
      </c>
      <c r="M1807" s="6" t="inlineStr">
        <is>
          <t>ONSITE</t>
        </is>
      </c>
    </row>
    <row r="1808">
      <c r="A1808" s="6" t="n">
        <v>56010</v>
      </c>
      <c r="B1808" s="6" t="n">
        <v>56010</v>
      </c>
      <c r="C1808" s="6" t="inlineStr">
        <is>
          <t>Direct Superannuation - ONS</t>
        </is>
      </c>
      <c r="D1808" s="6" t="inlineStr">
        <is>
          <t>Manual Journal</t>
        </is>
      </c>
      <c r="E1808" s="37" t="n">
        <v>46234</v>
      </c>
      <c r="F1808" s="6" t="n"/>
      <c r="G1808" s="39" t="n">
        <v>63.32</v>
      </c>
      <c r="H1808" s="39" t="n">
        <v>0</v>
      </c>
      <c r="I1808" s="6" t="inlineStr">
        <is>
          <t>1144 - Bankwest PER Half Tech [ONS]</t>
        </is>
      </c>
      <c r="J1808" s="6" t="n"/>
      <c r="K1808" s="6" t="inlineStr">
        <is>
          <t>#68750</t>
        </is>
      </c>
      <c r="L1808" s="6" t="inlineStr">
        <is>
          <t>Super Accrual Jul 27-31 2026 - Bankwest PER Half Tech [ONS]</t>
        </is>
      </c>
      <c r="M1808" s="6" t="inlineStr">
        <is>
          <t>ONSITE</t>
        </is>
      </c>
    </row>
    <row r="1809">
      <c r="A1809" s="6" t="n">
        <v>56010</v>
      </c>
      <c r="B1809" s="6" t="n">
        <v>56010</v>
      </c>
      <c r="C1809" s="6" t="inlineStr">
        <is>
          <t>Direct Superannuation - ONS</t>
        </is>
      </c>
      <c r="D1809" s="6" t="inlineStr">
        <is>
          <t>Manual Journal</t>
        </is>
      </c>
      <c r="E1809" s="37" t="n">
        <v>46234</v>
      </c>
      <c r="F1809" s="6" t="n"/>
      <c r="G1809" s="39" t="n">
        <v>102.29</v>
      </c>
      <c r="H1809" s="39" t="n">
        <v>0</v>
      </c>
      <c r="I1809" s="6" t="inlineStr">
        <is>
          <t>587 - CBA Tech TN [ONS]</t>
        </is>
      </c>
      <c r="J1809" s="6" t="n"/>
      <c r="K1809" s="6" t="inlineStr">
        <is>
          <t>#68750</t>
        </is>
      </c>
      <c r="L1809" s="6" t="inlineStr">
        <is>
          <t>Super Accrual Jul 27-31 2026 - CBA Tech TN [ONS]</t>
        </is>
      </c>
      <c r="M1809" s="6" t="inlineStr">
        <is>
          <t>ONSITE</t>
        </is>
      </c>
    </row>
    <row r="1810">
      <c r="A1810" s="6" t="n">
        <v>56010</v>
      </c>
      <c r="B1810" s="6" t="n">
        <v>56010</v>
      </c>
      <c r="C1810" s="6" t="inlineStr">
        <is>
          <t>Direct Superannuation - ONS</t>
        </is>
      </c>
      <c r="D1810" s="6" t="inlineStr">
        <is>
          <t>Manual Journal</t>
        </is>
      </c>
      <c r="E1810" s="37" t="n">
        <v>46234</v>
      </c>
      <c r="F1810" s="6" t="n"/>
      <c r="G1810" s="39" t="n">
        <v>97.86</v>
      </c>
      <c r="H1810" s="39" t="n">
        <v>0</v>
      </c>
      <c r="I1810" s="6" t="inlineStr">
        <is>
          <t>1350 - CBA Brisbane ONS [ONS]</t>
        </is>
      </c>
      <c r="J1810" s="6" t="n"/>
      <c r="K1810" s="6" t="inlineStr">
        <is>
          <t>#68750</t>
        </is>
      </c>
      <c r="L1810" s="6" t="inlineStr">
        <is>
          <t>Super Accrual Jul 27-31 2026 - CBA Brisbane ONS [ONS]</t>
        </is>
      </c>
      <c r="M1810" s="6" t="inlineStr">
        <is>
          <t>ONSITE</t>
        </is>
      </c>
    </row>
    <row r="1811">
      <c r="A1811" s="6" t="n">
        <v>56010</v>
      </c>
      <c r="B1811" s="6" t="n">
        <v>56010</v>
      </c>
      <c r="C1811" s="6" t="inlineStr">
        <is>
          <t>Direct Superannuation - ONS</t>
        </is>
      </c>
      <c r="D1811" s="6" t="inlineStr">
        <is>
          <t>Manual Journal</t>
        </is>
      </c>
      <c r="E1811" s="37" t="n">
        <v>46234</v>
      </c>
      <c r="F1811" s="6" t="n"/>
      <c r="G1811" s="39" t="n">
        <v>130.99</v>
      </c>
      <c r="H1811" s="39" t="n">
        <v>0</v>
      </c>
      <c r="I1811" s="6" t="inlineStr">
        <is>
          <t>585 - CBA Team Leader [ONS]</t>
        </is>
      </c>
      <c r="J1811" s="6" t="n"/>
      <c r="K1811" s="6" t="inlineStr">
        <is>
          <t>#68750</t>
        </is>
      </c>
      <c r="L1811" s="6" t="inlineStr">
        <is>
          <t>Super Accrual Jul 27-31 2026 - CBA Team Leader [ONS]</t>
        </is>
      </c>
      <c r="M1811" s="6" t="inlineStr">
        <is>
          <t>ONSITE</t>
        </is>
      </c>
    </row>
    <row r="1812">
      <c r="A1812" s="6" t="n">
        <v>56010</v>
      </c>
      <c r="B1812" s="6" t="n">
        <v>56010</v>
      </c>
      <c r="C1812" s="6" t="inlineStr">
        <is>
          <t>Direct Superannuation - ONS</t>
        </is>
      </c>
      <c r="D1812" s="6" t="inlineStr">
        <is>
          <t>Manual Journal</t>
        </is>
      </c>
      <c r="E1812" s="37" t="n">
        <v>46234</v>
      </c>
      <c r="F1812" s="6" t="n"/>
      <c r="G1812" s="39" t="n">
        <v>28.65</v>
      </c>
      <c r="H1812" s="39" t="n">
        <v>0</v>
      </c>
      <c r="I1812" s="6" t="inlineStr">
        <is>
          <t>585 - CBA Team Leader [ONS]</t>
        </is>
      </c>
      <c r="J1812" s="6" t="n"/>
      <c r="K1812" s="6" t="inlineStr">
        <is>
          <t>#69267</t>
        </is>
      </c>
      <c r="L1812" s="6" t="inlineStr">
        <is>
          <t>Time in Lieu - July 2026 - Time in Lieu - July 2026</t>
        </is>
      </c>
      <c r="M1812" s="6" t="inlineStr">
        <is>
          <t>ONSITE</t>
        </is>
      </c>
    </row>
    <row r="1813">
      <c r="A1813" s="6" t="n">
        <v>56010</v>
      </c>
      <c r="B1813" s="6" t="n">
        <v>56010</v>
      </c>
      <c r="C1813" s="6" t="inlineStr">
        <is>
          <t>Direct Superannuation - ONS</t>
        </is>
      </c>
      <c r="D1813" s="6" t="inlineStr">
        <is>
          <t>Manual Journal</t>
        </is>
      </c>
      <c r="E1813" s="37" t="n">
        <v>46234</v>
      </c>
      <c r="F1813" s="6" t="n"/>
      <c r="G1813" s="39" t="n">
        <v>3.2</v>
      </c>
      <c r="H1813" s="39" t="n">
        <v>0</v>
      </c>
      <c r="I1813" s="6" t="inlineStr">
        <is>
          <t>587 - CBA Tech TN [ONS]</t>
        </is>
      </c>
      <c r="J1813" s="6" t="n"/>
      <c r="K1813" s="6" t="inlineStr">
        <is>
          <t>#69267</t>
        </is>
      </c>
      <c r="L1813" s="6" t="inlineStr">
        <is>
          <t>Time in Lieu - July 2026 - Time in Lieu - July 2026</t>
        </is>
      </c>
      <c r="M1813" s="6" t="inlineStr">
        <is>
          <t>ONSITE</t>
        </is>
      </c>
    </row>
    <row r="1814">
      <c r="A1814" s="6" t="n">
        <v>56010</v>
      </c>
      <c r="B1814" s="6" t="n">
        <v>56010</v>
      </c>
      <c r="C1814" s="6" t="inlineStr">
        <is>
          <t>Direct Superannuation - ONS</t>
        </is>
      </c>
      <c r="D1814" s="6" t="inlineStr">
        <is>
          <t>Manual Journal</t>
        </is>
      </c>
      <c r="E1814" s="37" t="n">
        <v>46234</v>
      </c>
      <c r="F1814" s="6" t="n"/>
      <c r="G1814" s="39" t="n">
        <v>3.4</v>
      </c>
      <c r="H1814" s="39" t="n">
        <v>0</v>
      </c>
      <c r="I1814" s="6" t="inlineStr">
        <is>
          <t>1401 - DTTL SYD FT Tech 2 [ONS]</t>
        </is>
      </c>
      <c r="J1814" s="6" t="n"/>
      <c r="K1814" s="6" t="inlineStr">
        <is>
          <t>#69267</t>
        </is>
      </c>
      <c r="L1814" s="6" t="inlineStr">
        <is>
          <t>Time in Lieu - July 2026 - Time in Lieu - July 2026</t>
        </is>
      </c>
      <c r="M1814" s="6" t="inlineStr">
        <is>
          <t>ONSITE</t>
        </is>
      </c>
    </row>
    <row r="1815">
      <c r="A1815" s="6" t="n">
        <v>56010</v>
      </c>
      <c r="B1815" s="6" t="n">
        <v>56010</v>
      </c>
      <c r="C1815" s="6" t="inlineStr">
        <is>
          <t>Direct Superannuation - ONS</t>
        </is>
      </c>
      <c r="D1815" s="6" t="inlineStr">
        <is>
          <t>Manual Journal</t>
        </is>
      </c>
      <c r="E1815" s="37" t="n">
        <v>46234</v>
      </c>
      <c r="F1815" s="6" t="n"/>
      <c r="G1815" s="39" t="n">
        <v>3.21</v>
      </c>
      <c r="H1815" s="39" t="n">
        <v>0</v>
      </c>
      <c r="I1815" s="6" t="inlineStr">
        <is>
          <t>2402 - DTTL SYD FT Tech 1 [ONS]</t>
        </is>
      </c>
      <c r="J1815" s="6" t="n"/>
      <c r="K1815" s="6" t="inlineStr">
        <is>
          <t>#69267</t>
        </is>
      </c>
      <c r="L1815" s="6" t="inlineStr">
        <is>
          <t>Time in Lieu - July 2026 - Time in Lieu - July 2026</t>
        </is>
      </c>
      <c r="M1815" s="6" t="inlineStr">
        <is>
          <t>ONSITE</t>
        </is>
      </c>
    </row>
    <row r="1816">
      <c r="A1816" s="6" t="n">
        <v>56010</v>
      </c>
      <c r="B1816" s="6" t="n">
        <v>56010</v>
      </c>
      <c r="C1816" s="6" t="inlineStr">
        <is>
          <t>Direct Superannuation - ONS</t>
        </is>
      </c>
      <c r="D1816" s="6" t="inlineStr">
        <is>
          <t>Manual Journal</t>
        </is>
      </c>
      <c r="E1816" s="37" t="n">
        <v>46234</v>
      </c>
      <c r="F1816" s="6" t="n"/>
      <c r="G1816" s="39" t="n">
        <v>9.51</v>
      </c>
      <c r="H1816" s="39" t="n">
        <v>0</v>
      </c>
      <c r="I1816" s="6" t="inlineStr">
        <is>
          <t>724 - DTTL SYD NTSL [ONS]</t>
        </is>
      </c>
      <c r="J1816" s="6" t="n"/>
      <c r="K1816" s="6" t="inlineStr">
        <is>
          <t>#69267</t>
        </is>
      </c>
      <c r="L1816" s="6" t="inlineStr">
        <is>
          <t>Time in Lieu - July 2026 - Time in Lieu - July 2026</t>
        </is>
      </c>
      <c r="M1816" s="6" t="inlineStr">
        <is>
          <t>ONSITE</t>
        </is>
      </c>
    </row>
    <row r="1817">
      <c r="A1817" s="6" t="n">
        <v>56010</v>
      </c>
      <c r="B1817" s="6" t="n">
        <v>56010</v>
      </c>
      <c r="C1817" s="6" t="inlineStr">
        <is>
          <t>Direct Superannuation - ONS</t>
        </is>
      </c>
      <c r="D1817" s="6" t="inlineStr">
        <is>
          <t>Manual Journal</t>
        </is>
      </c>
      <c r="E1817" s="37" t="n">
        <v>46234</v>
      </c>
      <c r="F1817" s="6" t="n"/>
      <c r="G1817" s="39" t="n">
        <v>12.72</v>
      </c>
      <c r="H1817" s="39" t="n">
        <v>0</v>
      </c>
      <c r="I1817" s="6" t="inlineStr">
        <is>
          <t>732 - Bank West Contract [ONS]</t>
        </is>
      </c>
      <c r="J1817" s="6" t="n"/>
      <c r="K1817" s="6" t="inlineStr">
        <is>
          <t>#69267</t>
        </is>
      </c>
      <c r="L1817" s="6" t="inlineStr">
        <is>
          <t>Time in Lieu - July 2026 - Time in Lieu - July 2026</t>
        </is>
      </c>
      <c r="M1817" s="6" t="inlineStr">
        <is>
          <t>ONSITE</t>
        </is>
      </c>
    </row>
    <row r="1818">
      <c r="A1818" s="6" t="n">
        <v>56010</v>
      </c>
      <c r="B1818" s="6" t="n">
        <v>56010</v>
      </c>
      <c r="C1818" s="6" t="inlineStr">
        <is>
          <t>Direct Superannuation - ONS</t>
        </is>
      </c>
      <c r="D1818" s="6" t="inlineStr">
        <is>
          <t>Manual Journal</t>
        </is>
      </c>
      <c r="E1818" s="37" t="n">
        <v>46234</v>
      </c>
      <c r="F1818" s="6" t="n"/>
      <c r="G1818" s="39" t="n">
        <v>9.66</v>
      </c>
      <c r="H1818" s="39" t="n">
        <v>0</v>
      </c>
      <c r="I1818" s="6" t="inlineStr">
        <is>
          <t>1530 - DTTL BNE Onsite [ONS]</t>
        </is>
      </c>
      <c r="J1818" s="6" t="n"/>
      <c r="K1818" s="6" t="inlineStr">
        <is>
          <t>#69267</t>
        </is>
      </c>
      <c r="L1818" s="6" t="inlineStr">
        <is>
          <t>Time in Lieu - July 2026 - Time in Lieu - July 2026</t>
        </is>
      </c>
      <c r="M1818" s="6" t="inlineStr">
        <is>
          <t>ONSITE</t>
        </is>
      </c>
    </row>
    <row r="1819">
      <c r="A1819" s="6" t="n">
        <v>56010</v>
      </c>
      <c r="B1819" s="6" t="n">
        <v>56010</v>
      </c>
      <c r="C1819" s="6" t="inlineStr">
        <is>
          <t>Direct Superannuation - ONS</t>
        </is>
      </c>
      <c r="D1819" s="6" t="inlineStr">
        <is>
          <t>Manual Journal</t>
        </is>
      </c>
      <c r="E1819" s="37" t="n">
        <v>46234</v>
      </c>
      <c r="F1819" s="6" t="n"/>
      <c r="G1819" s="39" t="n">
        <v>1.77</v>
      </c>
      <c r="H1819" s="39" t="n">
        <v>0</v>
      </c>
      <c r="I1819" s="6" t="inlineStr">
        <is>
          <t>2880 - Ricoh - QANTAS [ONS]</t>
        </is>
      </c>
      <c r="J1819" s="6" t="n"/>
      <c r="K1819" s="6" t="inlineStr">
        <is>
          <t>#69267</t>
        </is>
      </c>
      <c r="L1819" s="6" t="inlineStr">
        <is>
          <t>Time in Lieu - July 2026 - Time in Lieu - July 2026</t>
        </is>
      </c>
      <c r="M1819" s="6" t="inlineStr">
        <is>
          <t>ONSITE</t>
        </is>
      </c>
    </row>
    <row r="1820">
      <c r="A1820" s="6" t="n">
        <v>56010</v>
      </c>
      <c r="B1820" s="6" t="n">
        <v>56010</v>
      </c>
      <c r="C1820" s="6" t="inlineStr">
        <is>
          <t>Direct Superannuation - ONS</t>
        </is>
      </c>
      <c r="D1820" s="6" t="inlineStr">
        <is>
          <t>Manual Journal</t>
        </is>
      </c>
      <c r="E1820" s="37" t="n">
        <v>46234</v>
      </c>
      <c r="F1820" s="6" t="n"/>
      <c r="G1820" s="39" t="n">
        <v>11</v>
      </c>
      <c r="H1820" s="39" t="n">
        <v>0</v>
      </c>
      <c r="I1820" s="6" t="inlineStr">
        <is>
          <t>1400 - DTTL Mel Tech FT 2 [ONS]</t>
        </is>
      </c>
      <c r="J1820" s="6" t="n"/>
      <c r="K1820" s="6" t="inlineStr">
        <is>
          <t>#69267</t>
        </is>
      </c>
      <c r="L1820" s="6" t="inlineStr">
        <is>
          <t>Time in Lieu - July 2026 - Time in Lieu - July 2026</t>
        </is>
      </c>
      <c r="M1820" s="6" t="inlineStr">
        <is>
          <t>ONSITE</t>
        </is>
      </c>
    </row>
    <row r="1821">
      <c r="A1821" s="6" t="n">
        <v>56010</v>
      </c>
      <c r="B1821" s="6" t="n">
        <v>56010</v>
      </c>
      <c r="C1821" s="6" t="inlineStr">
        <is>
          <t>Direct Superannuation - ONS</t>
        </is>
      </c>
      <c r="D1821" s="6" t="inlineStr">
        <is>
          <t>Manual Journal</t>
        </is>
      </c>
      <c r="E1821" s="37" t="n">
        <v>46234</v>
      </c>
      <c r="F1821" s="6" t="n"/>
      <c r="G1821" s="39" t="n">
        <v>1.61</v>
      </c>
      <c r="H1821" s="39" t="n">
        <v>0</v>
      </c>
      <c r="I1821" s="6" t="inlineStr">
        <is>
          <t>2849 - DTTL SYD Internal [ONS]</t>
        </is>
      </c>
      <c r="J1821" s="6" t="n"/>
      <c r="K1821" s="6" t="inlineStr">
        <is>
          <t>#69267</t>
        </is>
      </c>
      <c r="L1821" s="6" t="inlineStr">
        <is>
          <t>Time in Lieu - July 2026 - Time in Lieu - July 2026</t>
        </is>
      </c>
      <c r="M1821" s="6" t="inlineStr">
        <is>
          <t>ONSITE</t>
        </is>
      </c>
    </row>
    <row r="1822">
      <c r="A1822" s="6" t="n">
        <v>56010</v>
      </c>
      <c r="B1822" s="6" t="n">
        <v>56010</v>
      </c>
      <c r="C1822" s="6" t="inlineStr">
        <is>
          <t>Direct Superannuation - ONS</t>
        </is>
      </c>
      <c r="D1822" s="6" t="inlineStr">
        <is>
          <t>Manual Journal</t>
        </is>
      </c>
      <c r="E1822" s="37" t="n">
        <v>46235</v>
      </c>
      <c r="F1822" s="6" t="n"/>
      <c r="G1822" s="39" t="n">
        <v>0</v>
      </c>
      <c r="H1822" s="39" t="n">
        <v>81.18000000000001</v>
      </c>
      <c r="I1822" s="6" t="inlineStr">
        <is>
          <t>26012301 - PWC IT Support - Brisbane [ONS]</t>
        </is>
      </c>
      <c r="J1822" s="6" t="n"/>
      <c r="K1822" s="6" t="inlineStr">
        <is>
          <t>#68749</t>
        </is>
      </c>
      <c r="L1822" s="6" t="inlineStr">
        <is>
          <t>Reversal: Super Accrual Jul 27-31 2026 - PWC IT Support - Brisbane [ONS]</t>
        </is>
      </c>
      <c r="M1822" s="6" t="inlineStr">
        <is>
          <t>ONSITE</t>
        </is>
      </c>
    </row>
    <row r="1823">
      <c r="A1823" s="6" t="n">
        <v>56010</v>
      </c>
      <c r="B1823" s="6" t="n">
        <v>56010</v>
      </c>
      <c r="C1823" s="6" t="inlineStr">
        <is>
          <t>Direct Superannuation - ONS</t>
        </is>
      </c>
      <c r="D1823" s="6" t="inlineStr">
        <is>
          <t>Manual Journal</t>
        </is>
      </c>
      <c r="E1823" s="37" t="n">
        <v>46235</v>
      </c>
      <c r="F1823" s="6" t="n"/>
      <c r="G1823" s="39" t="n">
        <v>0</v>
      </c>
      <c r="H1823" s="39" t="n">
        <v>109.93</v>
      </c>
      <c r="I1823" s="6" t="inlineStr">
        <is>
          <t>26043001 - CBA FT Tech MEL - 12 months [ONS]</t>
        </is>
      </c>
      <c r="J1823" s="6" t="n"/>
      <c r="K1823" s="6" t="inlineStr">
        <is>
          <t>#68749</t>
        </is>
      </c>
      <c r="L1823" s="6" t="inlineStr">
        <is>
          <t>Reversal: Super Accrual Jul 27-31 2026 - CBA FT Tech MEL - 12 months [ONS]</t>
        </is>
      </c>
      <c r="M1823" s="6" t="inlineStr">
        <is>
          <t>ONSITE</t>
        </is>
      </c>
    </row>
    <row r="1824">
      <c r="A1824" s="6" t="n">
        <v>56010</v>
      </c>
      <c r="B1824" s="6" t="n">
        <v>56010</v>
      </c>
      <c r="C1824" s="6" t="inlineStr">
        <is>
          <t>Direct Superannuation - ONS</t>
        </is>
      </c>
      <c r="D1824" s="6" t="inlineStr">
        <is>
          <t>Manual Journal</t>
        </is>
      </c>
      <c r="E1824" s="37" t="n">
        <v>46235</v>
      </c>
      <c r="F1824" s="6" t="n"/>
      <c r="G1824" s="39" t="n">
        <v>0</v>
      </c>
      <c r="H1824" s="39" t="n">
        <v>12.21</v>
      </c>
      <c r="I1824" s="6" t="inlineStr">
        <is>
          <t>2846 - DTTL National STL [ONS]</t>
        </is>
      </c>
      <c r="J1824" s="6" t="n"/>
      <c r="K1824" s="6" t="inlineStr">
        <is>
          <t>#68749</t>
        </is>
      </c>
      <c r="L1824" s="6" t="inlineStr">
        <is>
          <t>Reversal: Super Accrual Jul 27-31 2026 - DTTL National STL [ONS]</t>
        </is>
      </c>
      <c r="M1824" s="6" t="inlineStr">
        <is>
          <t>ONSITE</t>
        </is>
      </c>
    </row>
    <row r="1825">
      <c r="A1825" s="6" t="n">
        <v>56010</v>
      </c>
      <c r="B1825" s="6" t="n">
        <v>56010</v>
      </c>
      <c r="C1825" s="6" t="inlineStr">
        <is>
          <t>Direct Superannuation - ONS</t>
        </is>
      </c>
      <c r="D1825" s="6" t="inlineStr">
        <is>
          <t>Manual Journal</t>
        </is>
      </c>
      <c r="E1825" s="37" t="n">
        <v>46235</v>
      </c>
      <c r="F1825" s="6" t="n"/>
      <c r="G1825" s="39" t="n">
        <v>0</v>
      </c>
      <c r="H1825" s="39" t="n">
        <v>128.05</v>
      </c>
      <c r="I1825" s="6" t="inlineStr">
        <is>
          <t>1400 - DTTL Mel Tech FT 2 [ONS]</t>
        </is>
      </c>
      <c r="J1825" s="6" t="n"/>
      <c r="K1825" s="6" t="inlineStr">
        <is>
          <t>#68749</t>
        </is>
      </c>
      <c r="L1825" s="6" t="inlineStr">
        <is>
          <t>Reversal: Super Accrual Jul 27-31 2026 - DTTL Mel Tech FT 2 [ONS]</t>
        </is>
      </c>
      <c r="M1825" s="6" t="inlineStr">
        <is>
          <t>ONSITE</t>
        </is>
      </c>
    </row>
    <row r="1826">
      <c r="A1826" s="6" t="n">
        <v>56010</v>
      </c>
      <c r="B1826" s="6" t="n">
        <v>56010</v>
      </c>
      <c r="C1826" s="6" t="inlineStr">
        <is>
          <t>Direct Superannuation - ONS</t>
        </is>
      </c>
      <c r="D1826" s="6" t="inlineStr">
        <is>
          <t>Manual Journal</t>
        </is>
      </c>
      <c r="E1826" s="37" t="n">
        <v>46235</v>
      </c>
      <c r="F1826" s="6" t="n"/>
      <c r="G1826" s="39" t="n">
        <v>0</v>
      </c>
      <c r="H1826" s="39" t="n">
        <v>102.86</v>
      </c>
      <c r="I1826" s="6" t="inlineStr">
        <is>
          <t>2402 - DTTL SYD FT Tech 1 [ONS]</t>
        </is>
      </c>
      <c r="J1826" s="6" t="n"/>
      <c r="K1826" s="6" t="inlineStr">
        <is>
          <t>#68749</t>
        </is>
      </c>
      <c r="L1826" s="6" t="inlineStr">
        <is>
          <t>Reversal: Super Accrual Jul 27-31 2026 - DTTL SYD FT Tech 1 [ONS]</t>
        </is>
      </c>
      <c r="M1826" s="6" t="inlineStr">
        <is>
          <t>ONSITE</t>
        </is>
      </c>
    </row>
    <row r="1827">
      <c r="A1827" s="6" t="n">
        <v>56010</v>
      </c>
      <c r="B1827" s="6" t="n">
        <v>56010</v>
      </c>
      <c r="C1827" s="6" t="inlineStr">
        <is>
          <t>Direct Superannuation - ONS</t>
        </is>
      </c>
      <c r="D1827" s="6" t="inlineStr">
        <is>
          <t>Manual Journal</t>
        </is>
      </c>
      <c r="E1827" s="37" t="n">
        <v>46235</v>
      </c>
      <c r="F1827" s="6" t="n"/>
      <c r="G1827" s="39" t="n">
        <v>0</v>
      </c>
      <c r="H1827" s="39" t="n">
        <v>152.18</v>
      </c>
      <c r="I1827" s="6" t="inlineStr">
        <is>
          <t>724 - DTTL SYD NTSL [ONS]</t>
        </is>
      </c>
      <c r="J1827" s="6" t="n"/>
      <c r="K1827" s="6" t="inlineStr">
        <is>
          <t>#68749</t>
        </is>
      </c>
      <c r="L1827" s="6" t="inlineStr">
        <is>
          <t>Reversal: Super Accrual Jul 27-31 2026 - DTTL SYD NTSL [ONS]</t>
        </is>
      </c>
      <c r="M1827" s="6" t="inlineStr">
        <is>
          <t>ONSITE</t>
        </is>
      </c>
    </row>
    <row r="1828">
      <c r="A1828" s="6" t="n">
        <v>56010</v>
      </c>
      <c r="B1828" s="6" t="n">
        <v>56010</v>
      </c>
      <c r="C1828" s="6" t="inlineStr">
        <is>
          <t>Direct Superannuation - ONS</t>
        </is>
      </c>
      <c r="D1828" s="6" t="inlineStr">
        <is>
          <t>Manual Journal</t>
        </is>
      </c>
      <c r="E1828" s="37" t="n">
        <v>46235</v>
      </c>
      <c r="F1828" s="6" t="n"/>
      <c r="G1828" s="39" t="n">
        <v>0</v>
      </c>
      <c r="H1828" s="39" t="n">
        <v>14.46</v>
      </c>
      <c r="I1828" s="6" t="inlineStr">
        <is>
          <t>2192 - Bankwest Additional Tech [ONS]</t>
        </is>
      </c>
      <c r="J1828" s="6" t="n"/>
      <c r="K1828" s="6" t="inlineStr">
        <is>
          <t>#68749</t>
        </is>
      </c>
      <c r="L1828" s="6" t="inlineStr">
        <is>
          <t>Reversal: Super Accrual Jul 27-31 2026 - Bankwest Additional Tech [ONS]</t>
        </is>
      </c>
      <c r="M1828" s="6" t="inlineStr">
        <is>
          <t>ONSITE</t>
        </is>
      </c>
    </row>
    <row r="1829">
      <c r="A1829" s="6" t="n">
        <v>56010</v>
      </c>
      <c r="B1829" s="6" t="n">
        <v>56010</v>
      </c>
      <c r="C1829" s="6" t="inlineStr">
        <is>
          <t>Direct Superannuation - ONS</t>
        </is>
      </c>
      <c r="D1829" s="6" t="inlineStr">
        <is>
          <t>Manual Journal</t>
        </is>
      </c>
      <c r="E1829" s="37" t="n">
        <v>46235</v>
      </c>
      <c r="F1829" s="6" t="n"/>
      <c r="G1829" s="39" t="n">
        <v>0</v>
      </c>
      <c r="H1829" s="39" t="n">
        <v>105.97</v>
      </c>
      <c r="I1829" s="6" t="inlineStr">
        <is>
          <t>725 - DTTL Mel Tech FT 1 [ONS]</t>
        </is>
      </c>
      <c r="J1829" s="6" t="n"/>
      <c r="K1829" s="6" t="inlineStr">
        <is>
          <t>#68749</t>
        </is>
      </c>
      <c r="L1829" s="6" t="inlineStr">
        <is>
          <t>Reversal: Super Accrual Jul 27-31 2026 - DTTL Mel Tech FT 1 [ONS]</t>
        </is>
      </c>
      <c r="M1829" s="6" t="inlineStr">
        <is>
          <t>ONSITE</t>
        </is>
      </c>
    </row>
    <row r="1830">
      <c r="A1830" s="6" t="n">
        <v>56010</v>
      </c>
      <c r="B1830" s="6" t="n">
        <v>56010</v>
      </c>
      <c r="C1830" s="6" t="inlineStr">
        <is>
          <t>Direct Superannuation - ONS</t>
        </is>
      </c>
      <c r="D1830" s="6" t="inlineStr">
        <is>
          <t>Manual Journal</t>
        </is>
      </c>
      <c r="E1830" s="37" t="n">
        <v>46235</v>
      </c>
      <c r="F1830" s="6" t="n"/>
      <c r="G1830" s="39" t="n">
        <v>0</v>
      </c>
      <c r="H1830" s="39" t="n">
        <v>114.73</v>
      </c>
      <c r="I1830" s="6" t="inlineStr">
        <is>
          <t>1862 - DTTL ADL Onsite [ONS]</t>
        </is>
      </c>
      <c r="J1830" s="6" t="n"/>
      <c r="K1830" s="6" t="inlineStr">
        <is>
          <t>#68749</t>
        </is>
      </c>
      <c r="L1830" s="6" t="inlineStr">
        <is>
          <t>Reversal: Super Accrual Jul 27-31 2026 - DTTL ADL Onsite [ONS]</t>
        </is>
      </c>
      <c r="M1830" s="6" t="inlineStr">
        <is>
          <t>ONSITE</t>
        </is>
      </c>
    </row>
    <row r="1831">
      <c r="A1831" s="6" t="n">
        <v>56010</v>
      </c>
      <c r="B1831" s="6" t="n">
        <v>56010</v>
      </c>
      <c r="C1831" s="6" t="inlineStr">
        <is>
          <t>Direct Superannuation - ONS</t>
        </is>
      </c>
      <c r="D1831" s="6" t="inlineStr">
        <is>
          <t>Manual Journal</t>
        </is>
      </c>
      <c r="E1831" s="37" t="n">
        <v>46235</v>
      </c>
      <c r="F1831" s="6" t="n"/>
      <c r="G1831" s="39" t="n">
        <v>0</v>
      </c>
      <c r="H1831" s="39" t="n">
        <v>8.289999999999999</v>
      </c>
      <c r="I1831" s="6" t="inlineStr">
        <is>
          <t>1668 - CBA Dedicated Tech [ONS]</t>
        </is>
      </c>
      <c r="J1831" s="6" t="n"/>
      <c r="K1831" s="6" t="inlineStr">
        <is>
          <t>#68749</t>
        </is>
      </c>
      <c r="L1831" s="6" t="inlineStr">
        <is>
          <t>Reversal: Super Accrual Jul 27-31 2026 - CBA Dedicated Tech [ONS]</t>
        </is>
      </c>
      <c r="M1831" s="6" t="inlineStr">
        <is>
          <t>ONSITE</t>
        </is>
      </c>
    </row>
    <row r="1832">
      <c r="A1832" s="6" t="n">
        <v>56010</v>
      </c>
      <c r="B1832" s="6" t="n">
        <v>56010</v>
      </c>
      <c r="C1832" s="6" t="inlineStr">
        <is>
          <t>Direct Superannuation - ONS</t>
        </is>
      </c>
      <c r="D1832" s="6" t="inlineStr">
        <is>
          <t>Manual Journal</t>
        </is>
      </c>
      <c r="E1832" s="37" t="n">
        <v>46235</v>
      </c>
      <c r="F1832" s="6" t="n"/>
      <c r="G1832" s="39" t="n">
        <v>0</v>
      </c>
      <c r="H1832" s="39" t="n">
        <v>116.27</v>
      </c>
      <c r="I1832" s="6" t="inlineStr">
        <is>
          <t>732 - Bank West Contract [ONS]</t>
        </is>
      </c>
      <c r="J1832" s="6" t="n"/>
      <c r="K1832" s="6" t="inlineStr">
        <is>
          <t>#68749</t>
        </is>
      </c>
      <c r="L1832" s="6" t="inlineStr">
        <is>
          <t>Reversal: Super Accrual Jul 27-31 2026 - Bank West Contract [ONS]</t>
        </is>
      </c>
      <c r="M1832" s="6" t="inlineStr">
        <is>
          <t>ONSITE</t>
        </is>
      </c>
    </row>
    <row r="1833">
      <c r="A1833" s="6" t="n">
        <v>56010</v>
      </c>
      <c r="B1833" s="6" t="n">
        <v>56010</v>
      </c>
      <c r="C1833" s="6" t="inlineStr">
        <is>
          <t>Direct Superannuation - ONS</t>
        </is>
      </c>
      <c r="D1833" s="6" t="inlineStr">
        <is>
          <t>Manual Journal</t>
        </is>
      </c>
      <c r="E1833" s="37" t="n">
        <v>46235</v>
      </c>
      <c r="F1833" s="6" t="n"/>
      <c r="G1833" s="39" t="n">
        <v>0</v>
      </c>
      <c r="H1833" s="39" t="n">
        <v>132.04</v>
      </c>
      <c r="I1833" s="6" t="inlineStr">
        <is>
          <t>1530 - DTTL BNE Onsite [ONS]</t>
        </is>
      </c>
      <c r="J1833" s="6" t="n"/>
      <c r="K1833" s="6" t="inlineStr">
        <is>
          <t>#68749</t>
        </is>
      </c>
      <c r="L1833" s="6" t="inlineStr">
        <is>
          <t>Reversal: Super Accrual Jul 27-31 2026 - DTTL BNE Onsite [ONS]</t>
        </is>
      </c>
      <c r="M1833" s="6" t="inlineStr">
        <is>
          <t>ONSITE</t>
        </is>
      </c>
    </row>
    <row r="1834">
      <c r="A1834" s="6" t="n">
        <v>56010</v>
      </c>
      <c r="B1834" s="6" t="n">
        <v>56010</v>
      </c>
      <c r="C1834" s="6" t="inlineStr">
        <is>
          <t>Direct Superannuation - ONS</t>
        </is>
      </c>
      <c r="D1834" s="6" t="inlineStr">
        <is>
          <t>Manual Journal</t>
        </is>
      </c>
      <c r="E1834" s="37" t="n">
        <v>46235</v>
      </c>
      <c r="F1834" s="6" t="n"/>
      <c r="G1834" s="39" t="n">
        <v>0</v>
      </c>
      <c r="H1834" s="39" t="n">
        <v>113.14</v>
      </c>
      <c r="I1834" s="6" t="inlineStr">
        <is>
          <t>2880 - Ricoh - QANTAS [ONS]</t>
        </is>
      </c>
      <c r="J1834" s="6" t="n"/>
      <c r="K1834" s="6" t="inlineStr">
        <is>
          <t>#68749</t>
        </is>
      </c>
      <c r="L1834" s="6" t="inlineStr">
        <is>
          <t>Reversal: Super Accrual Jul 27-31 2026 - Ricoh - QANTAS [ONS]</t>
        </is>
      </c>
      <c r="M1834" s="6" t="inlineStr">
        <is>
          <t>ONSITE</t>
        </is>
      </c>
    </row>
    <row r="1835">
      <c r="A1835" s="6" t="n">
        <v>56010</v>
      </c>
      <c r="B1835" s="6" t="n">
        <v>56010</v>
      </c>
      <c r="C1835" s="6" t="inlineStr">
        <is>
          <t>Direct Superannuation - ONS</t>
        </is>
      </c>
      <c r="D1835" s="6" t="inlineStr">
        <is>
          <t>Manual Journal</t>
        </is>
      </c>
      <c r="E1835" s="37" t="n">
        <v>46235</v>
      </c>
      <c r="F1835" s="6" t="n"/>
      <c r="G1835" s="39" t="n">
        <v>0</v>
      </c>
      <c r="H1835" s="39" t="n">
        <v>21.21</v>
      </c>
      <c r="I1835" s="6" t="inlineStr">
        <is>
          <t>26022301 - Aware Super AV Maintenance [ONS]</t>
        </is>
      </c>
      <c r="J1835" s="6" t="n"/>
      <c r="K1835" s="6" t="inlineStr">
        <is>
          <t>#68749</t>
        </is>
      </c>
      <c r="L1835" s="6" t="inlineStr">
        <is>
          <t>Reversal: Super Accrual Jul 27-31 2026 - Aware Super AV Maintenance [ONS]</t>
        </is>
      </c>
      <c r="M1835" s="6" t="inlineStr">
        <is>
          <t>ONSITE</t>
        </is>
      </c>
    </row>
    <row r="1836">
      <c r="A1836" s="6" t="n">
        <v>56010</v>
      </c>
      <c r="B1836" s="6" t="n">
        <v>56010</v>
      </c>
      <c r="C1836" s="6" t="inlineStr">
        <is>
          <t>Direct Superannuation - ONS</t>
        </is>
      </c>
      <c r="D1836" s="6" t="inlineStr">
        <is>
          <t>Manual Journal</t>
        </is>
      </c>
      <c r="E1836" s="37" t="n">
        <v>46235</v>
      </c>
      <c r="F1836" s="6" t="n"/>
      <c r="G1836" s="39" t="n">
        <v>0</v>
      </c>
      <c r="H1836" s="39" t="n">
        <v>164.6</v>
      </c>
      <c r="I1836" s="6" t="inlineStr">
        <is>
          <t>586 - CBA Tech NP [ONS]</t>
        </is>
      </c>
      <c r="J1836" s="6" t="n"/>
      <c r="K1836" s="6" t="inlineStr">
        <is>
          <t>#68749</t>
        </is>
      </c>
      <c r="L1836" s="6" t="inlineStr">
        <is>
          <t>Reversal: Super Accrual Jul 27-31 2026 - CBA Tech NP [ONS]</t>
        </is>
      </c>
      <c r="M1836" s="6" t="inlineStr">
        <is>
          <t>ONSITE</t>
        </is>
      </c>
    </row>
    <row r="1837">
      <c r="A1837" s="6" t="n">
        <v>56010</v>
      </c>
      <c r="B1837" s="6" t="n">
        <v>56010</v>
      </c>
      <c r="C1837" s="6" t="inlineStr">
        <is>
          <t>Direct Superannuation - ONS</t>
        </is>
      </c>
      <c r="D1837" s="6" t="inlineStr">
        <is>
          <t>Manual Journal</t>
        </is>
      </c>
      <c r="E1837" s="37" t="n">
        <v>46235</v>
      </c>
      <c r="F1837" s="6" t="n"/>
      <c r="G1837" s="39" t="n">
        <v>0</v>
      </c>
      <c r="H1837" s="39" t="n">
        <v>6.64</v>
      </c>
      <c r="I1837" s="6" t="inlineStr">
        <is>
          <t>20250731 - PWC National Pool of Hours [ONS]</t>
        </is>
      </c>
      <c r="J1837" s="6" t="n"/>
      <c r="K1837" s="6" t="inlineStr">
        <is>
          <t>#68749</t>
        </is>
      </c>
      <c r="L1837" s="6" t="inlineStr">
        <is>
          <t>Reversal: Super Accrual Jul 27-31 2026 - PWC National Pool of Hours [ONS]</t>
        </is>
      </c>
      <c r="M1837" s="6" t="inlineStr">
        <is>
          <t>ONSITE</t>
        </is>
      </c>
    </row>
    <row r="1838">
      <c r="A1838" s="6" t="n">
        <v>56010</v>
      </c>
      <c r="B1838" s="6" t="n">
        <v>56010</v>
      </c>
      <c r="C1838" s="6" t="inlineStr">
        <is>
          <t>Direct Superannuation - ONS</t>
        </is>
      </c>
      <c r="D1838" s="6" t="inlineStr">
        <is>
          <t>Manual Journal</t>
        </is>
      </c>
      <c r="E1838" s="37" t="n">
        <v>46235</v>
      </c>
      <c r="F1838" s="6" t="n"/>
      <c r="G1838" s="39" t="n">
        <v>0</v>
      </c>
      <c r="H1838" s="39" t="n">
        <v>6.64</v>
      </c>
      <c r="I1838" s="6" t="inlineStr">
        <is>
          <t>3056 - AusPayNet Onsite [Chargeable]</t>
        </is>
      </c>
      <c r="J1838" s="6" t="n"/>
      <c r="K1838" s="6" t="inlineStr">
        <is>
          <t>#68749</t>
        </is>
      </c>
      <c r="L1838" s="6" t="inlineStr">
        <is>
          <t>Reversal: Super Accrual Jul 27-31 2026 - Aus PayNet Onsite [Chargeable]</t>
        </is>
      </c>
      <c r="M1838" s="6" t="inlineStr">
        <is>
          <t>ONSITE</t>
        </is>
      </c>
    </row>
    <row r="1839">
      <c r="A1839" s="6" t="n">
        <v>56010</v>
      </c>
      <c r="B1839" s="6" t="n">
        <v>56010</v>
      </c>
      <c r="C1839" s="6" t="inlineStr">
        <is>
          <t>Direct Superannuation - ONS</t>
        </is>
      </c>
      <c r="D1839" s="6" t="inlineStr">
        <is>
          <t>Manual Journal</t>
        </is>
      </c>
      <c r="E1839" s="37" t="n">
        <v>46235</v>
      </c>
      <c r="F1839" s="6" t="n"/>
      <c r="G1839" s="39" t="n">
        <v>0</v>
      </c>
      <c r="H1839" s="39" t="n">
        <v>4.15</v>
      </c>
      <c r="I1839" s="6" t="inlineStr">
        <is>
          <t>2026021101 - AusPayNet Quarterly AV Support &amp; Maintenance 2026 [ONS]</t>
        </is>
      </c>
      <c r="J1839" s="6" t="n"/>
      <c r="K1839" s="6" t="inlineStr">
        <is>
          <t>#68749</t>
        </is>
      </c>
      <c r="L1839" s="6" t="inlineStr">
        <is>
          <t>Reversal: Super Accrual Jul 27-31 2026 - AusPayNet Quarterly AV Support &amp; Maintenance 2026 [ONS]</t>
        </is>
      </c>
      <c r="M1839" s="6" t="inlineStr">
        <is>
          <t>ONSITE</t>
        </is>
      </c>
    </row>
    <row r="1840">
      <c r="A1840" s="6" t="n">
        <v>56010</v>
      </c>
      <c r="B1840" s="6" t="n">
        <v>56010</v>
      </c>
      <c r="C1840" s="6" t="inlineStr">
        <is>
          <t>Direct Superannuation - ONS</t>
        </is>
      </c>
      <c r="D1840" s="6" t="inlineStr">
        <is>
          <t>Manual Journal</t>
        </is>
      </c>
      <c r="E1840" s="37" t="n">
        <v>46235</v>
      </c>
      <c r="F1840" s="6" t="n"/>
      <c r="G1840" s="39" t="n">
        <v>0</v>
      </c>
      <c r="H1840" s="39" t="n">
        <v>118.04</v>
      </c>
      <c r="I1840" s="6" t="inlineStr">
        <is>
          <t>1401 - DTTL SYD FT Tech 2 [ONS]</t>
        </is>
      </c>
      <c r="J1840" s="6" t="n"/>
      <c r="K1840" s="6" t="inlineStr">
        <is>
          <t>#68749</t>
        </is>
      </c>
      <c r="L1840" s="6" t="inlineStr">
        <is>
          <t>Reversal: Super Accrual Jul 27-31 2026 - DTTL SYD FT Tech 2 [ONS]</t>
        </is>
      </c>
      <c r="M1840" s="6" t="inlineStr">
        <is>
          <t>ONSITE</t>
        </is>
      </c>
    </row>
    <row r="1841">
      <c r="A1841" s="6" t="n">
        <v>56010</v>
      </c>
      <c r="B1841" s="6" t="n">
        <v>56010</v>
      </c>
      <c r="C1841" s="6" t="inlineStr">
        <is>
          <t>Direct Superannuation - ONS</t>
        </is>
      </c>
      <c r="D1841" s="6" t="inlineStr">
        <is>
          <t>Manual Journal</t>
        </is>
      </c>
      <c r="E1841" s="37" t="n">
        <v>46235</v>
      </c>
      <c r="F1841" s="6" t="n"/>
      <c r="G1841" s="39" t="n">
        <v>0</v>
      </c>
      <c r="H1841" s="39" t="n">
        <v>51.43</v>
      </c>
      <c r="I1841" s="6" t="inlineStr">
        <is>
          <t>2849 - DTTL SYD Internal [ONS]</t>
        </is>
      </c>
      <c r="J1841" s="6" t="n"/>
      <c r="K1841" s="6" t="inlineStr">
        <is>
          <t>#68749</t>
        </is>
      </c>
      <c r="L1841" s="6" t="inlineStr">
        <is>
          <t>Reversal: Super Accrual Jul 27-31 2026 - DTTL SYD Internal [ONS]</t>
        </is>
      </c>
      <c r="M1841" s="6" t="inlineStr">
        <is>
          <t>ONSITE</t>
        </is>
      </c>
    </row>
    <row r="1842">
      <c r="A1842" s="6" t="n">
        <v>56010</v>
      </c>
      <c r="B1842" s="6" t="n">
        <v>56010</v>
      </c>
      <c r="C1842" s="6" t="inlineStr">
        <is>
          <t>Direct Superannuation - ONS</t>
        </is>
      </c>
      <c r="D1842" s="6" t="inlineStr">
        <is>
          <t>Manual Journal</t>
        </is>
      </c>
      <c r="E1842" s="37" t="n">
        <v>46235</v>
      </c>
      <c r="F1842" s="6" t="n"/>
      <c r="G1842" s="39" t="n">
        <v>0</v>
      </c>
      <c r="H1842" s="39" t="n">
        <v>102.86</v>
      </c>
      <c r="I1842" s="6" t="inlineStr">
        <is>
          <t>25101301B - PWC IT Support – Sydney [ONS]</t>
        </is>
      </c>
      <c r="J1842" s="6" t="n"/>
      <c r="K1842" s="6" t="inlineStr">
        <is>
          <t>#68749</t>
        </is>
      </c>
      <c r="L1842" s="6" t="inlineStr">
        <is>
          <t>Reversal: Super Accrual Jul 27-31 2026 - PWC IT Support – Sydney [ONS]</t>
        </is>
      </c>
      <c r="M1842" s="6" t="inlineStr">
        <is>
          <t>ONSITE</t>
        </is>
      </c>
    </row>
    <row r="1843">
      <c r="A1843" s="6" t="n">
        <v>56010</v>
      </c>
      <c r="B1843" s="6" t="n">
        <v>56010</v>
      </c>
      <c r="C1843" s="6" t="inlineStr">
        <is>
          <t>Direct Superannuation - ONS</t>
        </is>
      </c>
      <c r="D1843" s="6" t="inlineStr">
        <is>
          <t>Manual Journal</t>
        </is>
      </c>
      <c r="E1843" s="37" t="n">
        <v>46235</v>
      </c>
      <c r="F1843" s="6" t="n"/>
      <c r="G1843" s="39" t="n">
        <v>0</v>
      </c>
      <c r="H1843" s="39" t="n">
        <v>63.32</v>
      </c>
      <c r="I1843" s="6" t="inlineStr">
        <is>
          <t>1144 - Bankwest PER Half Tech [ONS]</t>
        </is>
      </c>
      <c r="J1843" s="6" t="n"/>
      <c r="K1843" s="6" t="inlineStr">
        <is>
          <t>#68749</t>
        </is>
      </c>
      <c r="L1843" s="6" t="inlineStr">
        <is>
          <t>Reversal: Super Accrual Jul 27-31 2026 - Bankwest PER Half Tech [ONS]</t>
        </is>
      </c>
      <c r="M1843" s="6" t="inlineStr">
        <is>
          <t>ONSITE</t>
        </is>
      </c>
    </row>
    <row r="1844">
      <c r="A1844" s="6" t="n">
        <v>56010</v>
      </c>
      <c r="B1844" s="6" t="n">
        <v>56010</v>
      </c>
      <c r="C1844" s="6" t="inlineStr">
        <is>
          <t>Direct Superannuation - ONS</t>
        </is>
      </c>
      <c r="D1844" s="6" t="inlineStr">
        <is>
          <t>Manual Journal</t>
        </is>
      </c>
      <c r="E1844" s="37" t="n">
        <v>46235</v>
      </c>
      <c r="F1844" s="6" t="n"/>
      <c r="G1844" s="39" t="n">
        <v>0</v>
      </c>
      <c r="H1844" s="39" t="n">
        <v>102.29</v>
      </c>
      <c r="I1844" s="6" t="inlineStr">
        <is>
          <t>587 - CBA Tech TN [ONS]</t>
        </is>
      </c>
      <c r="J1844" s="6" t="n"/>
      <c r="K1844" s="6" t="inlineStr">
        <is>
          <t>#68749</t>
        </is>
      </c>
      <c r="L1844" s="6" t="inlineStr">
        <is>
          <t>Reversal: Super Accrual Jul 27-31 2026 - CBA Tech TN [ONS]</t>
        </is>
      </c>
      <c r="M1844" s="6" t="inlineStr">
        <is>
          <t>ONSITE</t>
        </is>
      </c>
    </row>
    <row r="1845">
      <c r="A1845" s="6" t="n">
        <v>56010</v>
      </c>
      <c r="B1845" s="6" t="n">
        <v>56010</v>
      </c>
      <c r="C1845" s="6" t="inlineStr">
        <is>
          <t>Direct Superannuation - ONS</t>
        </is>
      </c>
      <c r="D1845" s="6" t="inlineStr">
        <is>
          <t>Manual Journal</t>
        </is>
      </c>
      <c r="E1845" s="37" t="n">
        <v>46235</v>
      </c>
      <c r="F1845" s="6" t="n"/>
      <c r="G1845" s="39" t="n">
        <v>0</v>
      </c>
      <c r="H1845" s="39" t="n">
        <v>97.86</v>
      </c>
      <c r="I1845" s="6" t="inlineStr">
        <is>
          <t>1350 - CBA Brisbane ONS [ONS]</t>
        </is>
      </c>
      <c r="J1845" s="6" t="n"/>
      <c r="K1845" s="6" t="inlineStr">
        <is>
          <t>#68749</t>
        </is>
      </c>
      <c r="L1845" s="6" t="inlineStr">
        <is>
          <t>Reversal: Super Accrual Jul 27-31 2026 - CBA Brisbane ONS [ONS]</t>
        </is>
      </c>
      <c r="M1845" s="6" t="inlineStr">
        <is>
          <t>ONSITE</t>
        </is>
      </c>
    </row>
    <row r="1846">
      <c r="A1846" s="6" t="n">
        <v>56010</v>
      </c>
      <c r="B1846" s="6" t="n">
        <v>56010</v>
      </c>
      <c r="C1846" s="6" t="inlineStr">
        <is>
          <t>Direct Superannuation - ONS</t>
        </is>
      </c>
      <c r="D1846" s="6" t="inlineStr">
        <is>
          <t>Manual Journal</t>
        </is>
      </c>
      <c r="E1846" s="37" t="n">
        <v>46235</v>
      </c>
      <c r="F1846" s="6" t="n"/>
      <c r="G1846" s="39" t="n">
        <v>0</v>
      </c>
      <c r="H1846" s="39" t="n">
        <v>130.99</v>
      </c>
      <c r="I1846" s="6" t="inlineStr">
        <is>
          <t>585 - CBA Team Leader [ONS]</t>
        </is>
      </c>
      <c r="J1846" s="6" t="n"/>
      <c r="K1846" s="6" t="inlineStr">
        <is>
          <t>#68749</t>
        </is>
      </c>
      <c r="L1846" s="6" t="inlineStr">
        <is>
          <t>Reversal: Super Accrual Jul 27-31 2026 - CBA Team Leader [ONS]</t>
        </is>
      </c>
      <c r="M1846" s="6" t="inlineStr">
        <is>
          <t>ONSITE</t>
        </is>
      </c>
    </row>
    <row r="1847">
      <c r="A1847" s="6" t="n">
        <v>56010</v>
      </c>
      <c r="B1847" s="6" t="n">
        <v>56010</v>
      </c>
      <c r="C1847" s="6" t="inlineStr">
        <is>
          <t>Direct Superannuation - ONS</t>
        </is>
      </c>
      <c r="D1847" s="6" t="inlineStr">
        <is>
          <t>Manual Journal</t>
        </is>
      </c>
      <c r="E1847" s="37" t="n">
        <v>46235</v>
      </c>
      <c r="F1847" s="6" t="n"/>
      <c r="G1847" s="39" t="n">
        <v>0</v>
      </c>
      <c r="H1847" s="39" t="n">
        <v>28.65</v>
      </c>
      <c r="I1847" s="6" t="inlineStr">
        <is>
          <t>585 - CBA Team Leader [ONS]</t>
        </is>
      </c>
      <c r="J1847" s="6" t="n"/>
      <c r="K1847" s="6" t="inlineStr">
        <is>
          <t>#69266</t>
        </is>
      </c>
      <c r="L1847" s="6" t="inlineStr">
        <is>
          <t>Reversal: Time in Lieu - July 2026 - Time in Lieu - July 2026</t>
        </is>
      </c>
      <c r="M1847" s="6" t="inlineStr">
        <is>
          <t>ONSITE</t>
        </is>
      </c>
    </row>
    <row r="1848">
      <c r="A1848" s="6" t="n">
        <v>56010</v>
      </c>
      <c r="B1848" s="6" t="n">
        <v>56010</v>
      </c>
      <c r="C1848" s="6" t="inlineStr">
        <is>
          <t>Direct Superannuation - ONS</t>
        </is>
      </c>
      <c r="D1848" s="6" t="inlineStr">
        <is>
          <t>Manual Journal</t>
        </is>
      </c>
      <c r="E1848" s="37" t="n">
        <v>46235</v>
      </c>
      <c r="F1848" s="6" t="n"/>
      <c r="G1848" s="39" t="n">
        <v>0</v>
      </c>
      <c r="H1848" s="39" t="n">
        <v>3.2</v>
      </c>
      <c r="I1848" s="6" t="inlineStr">
        <is>
          <t>587 - CBA Tech TN [ONS]</t>
        </is>
      </c>
      <c r="J1848" s="6" t="n"/>
      <c r="K1848" s="6" t="inlineStr">
        <is>
          <t>#69266</t>
        </is>
      </c>
      <c r="L1848" s="6" t="inlineStr">
        <is>
          <t>Reversal: Time in Lieu - July 2026 - Time in Lieu - July 2026</t>
        </is>
      </c>
      <c r="M1848" s="6" t="inlineStr">
        <is>
          <t>ONSITE</t>
        </is>
      </c>
    </row>
    <row r="1849">
      <c r="A1849" s="6" t="n">
        <v>56010</v>
      </c>
      <c r="B1849" s="6" t="n">
        <v>56010</v>
      </c>
      <c r="C1849" s="6" t="inlineStr">
        <is>
          <t>Direct Superannuation - ONS</t>
        </is>
      </c>
      <c r="D1849" s="6" t="inlineStr">
        <is>
          <t>Manual Journal</t>
        </is>
      </c>
      <c r="E1849" s="37" t="n">
        <v>46235</v>
      </c>
      <c r="F1849" s="6" t="n"/>
      <c r="G1849" s="39" t="n">
        <v>0</v>
      </c>
      <c r="H1849" s="39" t="n">
        <v>3.4</v>
      </c>
      <c r="I1849" s="6" t="inlineStr">
        <is>
          <t>1401 - DTTL SYD FT Tech 2 [ONS]</t>
        </is>
      </c>
      <c r="J1849" s="6" t="n"/>
      <c r="K1849" s="6" t="inlineStr">
        <is>
          <t>#69266</t>
        </is>
      </c>
      <c r="L1849" s="6" t="inlineStr">
        <is>
          <t>Reversal: Time in Lieu - July 2026 - Time in Lieu - July 2026</t>
        </is>
      </c>
      <c r="M1849" s="6" t="inlineStr">
        <is>
          <t>ONSITE</t>
        </is>
      </c>
    </row>
    <row r="1850">
      <c r="A1850" s="6" t="n">
        <v>56010</v>
      </c>
      <c r="B1850" s="6" t="n">
        <v>56010</v>
      </c>
      <c r="C1850" s="6" t="inlineStr">
        <is>
          <t>Direct Superannuation - ONS</t>
        </is>
      </c>
      <c r="D1850" s="6" t="inlineStr">
        <is>
          <t>Manual Journal</t>
        </is>
      </c>
      <c r="E1850" s="37" t="n">
        <v>46235</v>
      </c>
      <c r="F1850" s="6" t="n"/>
      <c r="G1850" s="39" t="n">
        <v>0</v>
      </c>
      <c r="H1850" s="39" t="n">
        <v>3.21</v>
      </c>
      <c r="I1850" s="6" t="inlineStr">
        <is>
          <t>2402 - DTTL SYD FT Tech 1 [ONS]</t>
        </is>
      </c>
      <c r="J1850" s="6" t="n"/>
      <c r="K1850" s="6" t="inlineStr">
        <is>
          <t>#69266</t>
        </is>
      </c>
      <c r="L1850" s="6" t="inlineStr">
        <is>
          <t>Reversal: Time in Lieu - July 2026 - Time in Lieu - July 2026</t>
        </is>
      </c>
      <c r="M1850" s="6" t="inlineStr">
        <is>
          <t>ONSITE</t>
        </is>
      </c>
    </row>
    <row r="1851">
      <c r="A1851" s="6" t="n">
        <v>56010</v>
      </c>
      <c r="B1851" s="6" t="n">
        <v>56010</v>
      </c>
      <c r="C1851" s="6" t="inlineStr">
        <is>
          <t>Direct Superannuation - ONS</t>
        </is>
      </c>
      <c r="D1851" s="6" t="inlineStr">
        <is>
          <t>Manual Journal</t>
        </is>
      </c>
      <c r="E1851" s="37" t="n">
        <v>46235</v>
      </c>
      <c r="F1851" s="6" t="n"/>
      <c r="G1851" s="39" t="n">
        <v>0</v>
      </c>
      <c r="H1851" s="39" t="n">
        <v>9.51</v>
      </c>
      <c r="I1851" s="6" t="inlineStr">
        <is>
          <t>724 - DTTL SYD NTSL [ONS]</t>
        </is>
      </c>
      <c r="J1851" s="6" t="n"/>
      <c r="K1851" s="6" t="inlineStr">
        <is>
          <t>#69266</t>
        </is>
      </c>
      <c r="L1851" s="6" t="inlineStr">
        <is>
          <t>Reversal: Time in Lieu - July 2026 - Time in Lieu - July 2026</t>
        </is>
      </c>
      <c r="M1851" s="6" t="inlineStr">
        <is>
          <t>ONSITE</t>
        </is>
      </c>
    </row>
    <row r="1852">
      <c r="A1852" s="6" t="n">
        <v>56010</v>
      </c>
      <c r="B1852" s="6" t="n">
        <v>56010</v>
      </c>
      <c r="C1852" s="6" t="inlineStr">
        <is>
          <t>Direct Superannuation - ONS</t>
        </is>
      </c>
      <c r="D1852" s="6" t="inlineStr">
        <is>
          <t>Manual Journal</t>
        </is>
      </c>
      <c r="E1852" s="37" t="n">
        <v>46235</v>
      </c>
      <c r="F1852" s="6" t="n"/>
      <c r="G1852" s="39" t="n">
        <v>0</v>
      </c>
      <c r="H1852" s="39" t="n">
        <v>12.72</v>
      </c>
      <c r="I1852" s="6" t="inlineStr">
        <is>
          <t>732 - Bank West Contract [ONS]</t>
        </is>
      </c>
      <c r="J1852" s="6" t="n"/>
      <c r="K1852" s="6" t="inlineStr">
        <is>
          <t>#69266</t>
        </is>
      </c>
      <c r="L1852" s="6" t="inlineStr">
        <is>
          <t>Reversal: Time in Lieu - July 2026 - Time in Lieu - July 2026</t>
        </is>
      </c>
      <c r="M1852" s="6" t="inlineStr">
        <is>
          <t>ONSITE</t>
        </is>
      </c>
    </row>
    <row r="1853">
      <c r="A1853" s="6" t="n">
        <v>56010</v>
      </c>
      <c r="B1853" s="6" t="n">
        <v>56010</v>
      </c>
      <c r="C1853" s="6" t="inlineStr">
        <is>
          <t>Direct Superannuation - ONS</t>
        </is>
      </c>
      <c r="D1853" s="6" t="inlineStr">
        <is>
          <t>Manual Journal</t>
        </is>
      </c>
      <c r="E1853" s="37" t="n">
        <v>46235</v>
      </c>
      <c r="F1853" s="6" t="n"/>
      <c r="G1853" s="39" t="n">
        <v>0</v>
      </c>
      <c r="H1853" s="39" t="n">
        <v>9.66</v>
      </c>
      <c r="I1853" s="6" t="inlineStr">
        <is>
          <t>1530 - DTTL BNE Onsite [ONS]</t>
        </is>
      </c>
      <c r="J1853" s="6" t="n"/>
      <c r="K1853" s="6" t="inlineStr">
        <is>
          <t>#69266</t>
        </is>
      </c>
      <c r="L1853" s="6" t="inlineStr">
        <is>
          <t>Reversal: Time in Lieu - July 2026 - Time in Lieu - July 2026</t>
        </is>
      </c>
      <c r="M1853" s="6" t="inlineStr">
        <is>
          <t>ONSITE</t>
        </is>
      </c>
    </row>
    <row r="1854">
      <c r="A1854" s="6" t="n">
        <v>56010</v>
      </c>
      <c r="B1854" s="6" t="n">
        <v>56010</v>
      </c>
      <c r="C1854" s="6" t="inlineStr">
        <is>
          <t>Direct Superannuation - ONS</t>
        </is>
      </c>
      <c r="D1854" s="6" t="inlineStr">
        <is>
          <t>Manual Journal</t>
        </is>
      </c>
      <c r="E1854" s="37" t="n">
        <v>46235</v>
      </c>
      <c r="F1854" s="6" t="n"/>
      <c r="G1854" s="39" t="n">
        <v>0</v>
      </c>
      <c r="H1854" s="39" t="n">
        <v>1.77</v>
      </c>
      <c r="I1854" s="6" t="inlineStr">
        <is>
          <t>2880 - Ricoh - QANTAS [ONS]</t>
        </is>
      </c>
      <c r="J1854" s="6" t="n"/>
      <c r="K1854" s="6" t="inlineStr">
        <is>
          <t>#69266</t>
        </is>
      </c>
      <c r="L1854" s="6" t="inlineStr">
        <is>
          <t>Reversal: Time in Lieu - July 2026 - Time in Lieu - July 2026</t>
        </is>
      </c>
      <c r="M1854" s="6" t="inlineStr">
        <is>
          <t>ONSITE</t>
        </is>
      </c>
    </row>
    <row r="1855">
      <c r="A1855" s="6" t="n">
        <v>56010</v>
      </c>
      <c r="B1855" s="6" t="n">
        <v>56010</v>
      </c>
      <c r="C1855" s="6" t="inlineStr">
        <is>
          <t>Direct Superannuation - ONS</t>
        </is>
      </c>
      <c r="D1855" s="6" t="inlineStr">
        <is>
          <t>Manual Journal</t>
        </is>
      </c>
      <c r="E1855" s="37" t="n">
        <v>46235</v>
      </c>
      <c r="F1855" s="6" t="n"/>
      <c r="G1855" s="39" t="n">
        <v>0</v>
      </c>
      <c r="H1855" s="39" t="n">
        <v>11</v>
      </c>
      <c r="I1855" s="6" t="inlineStr">
        <is>
          <t>1400 - DTTL Mel Tech FT 2 [ONS]</t>
        </is>
      </c>
      <c r="J1855" s="6" t="n"/>
      <c r="K1855" s="6" t="inlineStr">
        <is>
          <t>#69266</t>
        </is>
      </c>
      <c r="L1855" s="6" t="inlineStr">
        <is>
          <t>Reversal: Time in Lieu - July 2026 - Time in Lieu - July 2026</t>
        </is>
      </c>
      <c r="M1855" s="6" t="inlineStr">
        <is>
          <t>ONSITE</t>
        </is>
      </c>
    </row>
    <row r="1856">
      <c r="A1856" s="6" t="n">
        <v>56010</v>
      </c>
      <c r="B1856" s="6" t="n">
        <v>56010</v>
      </c>
      <c r="C1856" s="6" t="inlineStr">
        <is>
          <t>Direct Superannuation - ONS</t>
        </is>
      </c>
      <c r="D1856" s="6" t="inlineStr">
        <is>
          <t>Manual Journal</t>
        </is>
      </c>
      <c r="E1856" s="37" t="n">
        <v>46235</v>
      </c>
      <c r="F1856" s="6" t="n"/>
      <c r="G1856" s="39" t="n">
        <v>0</v>
      </c>
      <c r="H1856" s="39" t="n">
        <v>1.61</v>
      </c>
      <c r="I1856" s="6" t="inlineStr">
        <is>
          <t>2849 - DTTL SYD Internal [ONS]</t>
        </is>
      </c>
      <c r="J1856" s="6" t="n"/>
      <c r="K1856" s="6" t="inlineStr">
        <is>
          <t>#69266</t>
        </is>
      </c>
      <c r="L1856" s="6" t="inlineStr">
        <is>
          <t>Reversal: Time in Lieu - July 2026 - Time in Lieu - July 2026</t>
        </is>
      </c>
      <c r="M1856" s="6" t="inlineStr">
        <is>
          <t>ONSITE</t>
        </is>
      </c>
    </row>
    <row r="1857">
      <c r="A1857" s="6" t="n">
        <v>56010</v>
      </c>
      <c r="B1857" s="6" t="n">
        <v>56010</v>
      </c>
      <c r="C1857" s="6" t="inlineStr">
        <is>
          <t>Direct Superannuation - ONS</t>
        </is>
      </c>
      <c r="D1857" s="6" t="inlineStr">
        <is>
          <t>Manual Journal</t>
        </is>
      </c>
      <c r="E1857" s="37" t="n">
        <v>46245</v>
      </c>
      <c r="F1857" s="6" t="n"/>
      <c r="G1857" s="39" t="n">
        <v>227.3</v>
      </c>
      <c r="H1857" s="39" t="n">
        <v>0</v>
      </c>
      <c r="I1857" s="6" t="inlineStr">
        <is>
          <t>26012301 - PWC IT Support - Brisbane [ONS]</t>
        </is>
      </c>
      <c r="J1857" s="6" t="n"/>
      <c r="K1857" s="6" t="inlineStr">
        <is>
          <t>#69397</t>
        </is>
      </c>
      <c r="L1857" s="6" t="inlineStr">
        <is>
          <t>Super 37003 Reclass (25/07/2026-07/08/2026) - PWC IT Support - Brisbane [ONS]</t>
        </is>
      </c>
      <c r="M1857" s="6" t="inlineStr">
        <is>
          <t>ONSITE</t>
        </is>
      </c>
    </row>
    <row r="1858">
      <c r="A1858" s="6" t="n">
        <v>56010</v>
      </c>
      <c r="B1858" s="6" t="n">
        <v>56010</v>
      </c>
      <c r="C1858" s="6" t="inlineStr">
        <is>
          <t>Direct Superannuation - ONS</t>
        </is>
      </c>
      <c r="D1858" s="6" t="inlineStr">
        <is>
          <t>Manual Journal</t>
        </is>
      </c>
      <c r="E1858" s="37" t="n">
        <v>46245</v>
      </c>
      <c r="F1858" s="6" t="n"/>
      <c r="G1858" s="39" t="n">
        <v>354.76</v>
      </c>
      <c r="H1858" s="39" t="n">
        <v>0</v>
      </c>
      <c r="I1858" s="6" t="inlineStr">
        <is>
          <t>2880 - Ricoh - QANTAS [ONS]</t>
        </is>
      </c>
      <c r="J1858" s="6" t="n"/>
      <c r="K1858" s="6" t="inlineStr">
        <is>
          <t>#69397</t>
        </is>
      </c>
      <c r="L1858" s="6" t="inlineStr">
        <is>
          <t>Super 37003 Reclass (25/07/2026-07/08/2026) - Ricoh - QANTAS [ONS]</t>
        </is>
      </c>
      <c r="M1858" s="6" t="inlineStr">
        <is>
          <t>ONSITE</t>
        </is>
      </c>
    </row>
    <row r="1859">
      <c r="A1859" s="6" t="n">
        <v>56010</v>
      </c>
      <c r="B1859" s="6" t="n">
        <v>56010</v>
      </c>
      <c r="C1859" s="6" t="inlineStr">
        <is>
          <t>Direct Superannuation - ONS</t>
        </is>
      </c>
      <c r="D1859" s="6" t="inlineStr">
        <is>
          <t>Manual Journal</t>
        </is>
      </c>
      <c r="E1859" s="37" t="n">
        <v>46245</v>
      </c>
      <c r="F1859" s="6" t="n"/>
      <c r="G1859" s="39" t="n">
        <v>452.62</v>
      </c>
      <c r="H1859" s="39" t="n">
        <v>0</v>
      </c>
      <c r="I1859" s="6" t="inlineStr">
        <is>
          <t>585 - CBA Team Leader [ONS]</t>
        </is>
      </c>
      <c r="J1859" s="6" t="n"/>
      <c r="K1859" s="6" t="inlineStr">
        <is>
          <t>#69397</t>
        </is>
      </c>
      <c r="L1859" s="6" t="inlineStr">
        <is>
          <t>Super 37003 Reclass (25/07/2026-07/08/2026) - CBA Team Leader [ONS]</t>
        </is>
      </c>
      <c r="M1859" s="6" t="inlineStr">
        <is>
          <t>ONSITE</t>
        </is>
      </c>
    </row>
    <row r="1860">
      <c r="A1860" s="6" t="n">
        <v>56010</v>
      </c>
      <c r="B1860" s="6" t="n">
        <v>56010</v>
      </c>
      <c r="C1860" s="6" t="inlineStr">
        <is>
          <t>Direct Superannuation - ONS</t>
        </is>
      </c>
      <c r="D1860" s="6" t="inlineStr">
        <is>
          <t>Manual Journal</t>
        </is>
      </c>
      <c r="E1860" s="37" t="n">
        <v>46245</v>
      </c>
      <c r="F1860" s="6" t="n"/>
      <c r="G1860" s="39" t="n">
        <v>348.75</v>
      </c>
      <c r="H1860" s="39" t="n">
        <v>0</v>
      </c>
      <c r="I1860" s="6" t="inlineStr">
        <is>
          <t>26043001 - CBA FT Tech MEL - 12 months [ONS]</t>
        </is>
      </c>
      <c r="J1860" s="6" t="n"/>
      <c r="K1860" s="6" t="inlineStr">
        <is>
          <t>#69397</t>
        </is>
      </c>
      <c r="L1860" s="6" t="inlineStr">
        <is>
          <t>Super 37003 Reclass (25/07/2026-07/08/2026) - CBA FT Tech MEL - 12 months [ONS]</t>
        </is>
      </c>
      <c r="M1860" s="6" t="inlineStr">
        <is>
          <t>ONSITE</t>
        </is>
      </c>
    </row>
    <row r="1861">
      <c r="A1861" s="6" t="n">
        <v>56010</v>
      </c>
      <c r="B1861" s="6" t="n">
        <v>56010</v>
      </c>
      <c r="C1861" s="6" t="inlineStr">
        <is>
          <t>Direct Superannuation - ONS</t>
        </is>
      </c>
      <c r="D1861" s="6" t="inlineStr">
        <is>
          <t>Manual Journal</t>
        </is>
      </c>
      <c r="E1861" s="37" t="n">
        <v>46245</v>
      </c>
      <c r="F1861" s="6" t="n"/>
      <c r="G1861" s="39" t="n">
        <v>358.52</v>
      </c>
      <c r="H1861" s="39" t="n">
        <v>0</v>
      </c>
      <c r="I1861" s="6" t="inlineStr">
        <is>
          <t>1400 - DTTL Mel Tech FT 2 [ONS]</t>
        </is>
      </c>
      <c r="J1861" s="6" t="n"/>
      <c r="K1861" s="6" t="inlineStr">
        <is>
          <t>#69397</t>
        </is>
      </c>
      <c r="L1861" s="6" t="inlineStr">
        <is>
          <t>Super 37003 Reclass (25/07/2026-07/08/2026) - DTTL Mel Tech FT 2 [ONS]</t>
        </is>
      </c>
      <c r="M1861" s="6" t="inlineStr">
        <is>
          <t>ONSITE</t>
        </is>
      </c>
    </row>
    <row r="1862">
      <c r="A1862" s="6" t="n">
        <v>56010</v>
      </c>
      <c r="B1862" s="6" t="n">
        <v>56010</v>
      </c>
      <c r="C1862" s="6" t="inlineStr">
        <is>
          <t>Direct Superannuation - ONS</t>
        </is>
      </c>
      <c r="D1862" s="6" t="inlineStr">
        <is>
          <t>Manual Journal</t>
        </is>
      </c>
      <c r="E1862" s="37" t="n">
        <v>46245</v>
      </c>
      <c r="F1862" s="6" t="n"/>
      <c r="G1862" s="39" t="n">
        <v>9.01</v>
      </c>
      <c r="H1862" s="39" t="n">
        <v>0</v>
      </c>
      <c r="I1862" s="6" t="inlineStr">
        <is>
          <t>2026021101 - AusPayNet Quarterly AV Support &amp; Maintenance 2026 [ONS]</t>
        </is>
      </c>
      <c r="J1862" s="6" t="n"/>
      <c r="K1862" s="6" t="inlineStr">
        <is>
          <t>#69397</t>
        </is>
      </c>
      <c r="L1862" s="6" t="inlineStr">
        <is>
          <t>Super 37003 Reclass (25/07/2026-07/08/2026) - AusPayNet Quarterly AV Support &amp; Maintenance 2026 [ONS]</t>
        </is>
      </c>
      <c r="M1862" s="6" t="inlineStr">
        <is>
          <t>ONSITE</t>
        </is>
      </c>
    </row>
    <row r="1863">
      <c r="A1863" s="6" t="n">
        <v>56010</v>
      </c>
      <c r="B1863" s="6" t="n">
        <v>56010</v>
      </c>
      <c r="C1863" s="6" t="inlineStr">
        <is>
          <t>Direct Superannuation - ONS</t>
        </is>
      </c>
      <c r="D1863" s="6" t="inlineStr">
        <is>
          <t>Manual Journal</t>
        </is>
      </c>
      <c r="E1863" s="37" t="n">
        <v>46245</v>
      </c>
      <c r="F1863" s="6" t="n"/>
      <c r="G1863" s="39" t="n">
        <v>426.1</v>
      </c>
      <c r="H1863" s="39" t="n">
        <v>0</v>
      </c>
      <c r="I1863" s="6" t="inlineStr">
        <is>
          <t>724 - DTTL SYD NTSL [ONS]</t>
        </is>
      </c>
      <c r="J1863" s="6" t="n"/>
      <c r="K1863" s="6" t="inlineStr">
        <is>
          <t>#69397</t>
        </is>
      </c>
      <c r="L1863" s="6" t="inlineStr">
        <is>
          <t>Super 37003 Reclass (25/07/2026-07/08/2026) - DTTL SYD NTSL [ONS]</t>
        </is>
      </c>
      <c r="M1863" s="6" t="inlineStr">
        <is>
          <t>ONSITE</t>
        </is>
      </c>
    </row>
    <row r="1864">
      <c r="A1864" s="6" t="n">
        <v>56010</v>
      </c>
      <c r="B1864" s="6" t="n">
        <v>56010</v>
      </c>
      <c r="C1864" s="6" t="inlineStr">
        <is>
          <t>Direct Superannuation - ONS</t>
        </is>
      </c>
      <c r="D1864" s="6" t="inlineStr">
        <is>
          <t>Manual Journal</t>
        </is>
      </c>
      <c r="E1864" s="37" t="n">
        <v>46245</v>
      </c>
      <c r="F1864" s="6" t="n"/>
      <c r="G1864" s="39" t="n">
        <v>58.5</v>
      </c>
      <c r="H1864" s="39" t="n">
        <v>0</v>
      </c>
      <c r="I1864" s="6" t="inlineStr">
        <is>
          <t>2192 - Bankwest Additional Tech [ONS]</t>
        </is>
      </c>
      <c r="J1864" s="6" t="n"/>
      <c r="K1864" s="6" t="inlineStr">
        <is>
          <t>#69397</t>
        </is>
      </c>
      <c r="L1864" s="6" t="inlineStr">
        <is>
          <t>Super 37003 Reclass (25/07/2026-07/08/2026) - Bankwest Additional Tech [ONS]</t>
        </is>
      </c>
      <c r="M1864" s="6" t="inlineStr">
        <is>
          <t>ONSITE</t>
        </is>
      </c>
    </row>
    <row r="1865">
      <c r="A1865" s="6" t="n">
        <v>56010</v>
      </c>
      <c r="B1865" s="6" t="n">
        <v>56010</v>
      </c>
      <c r="C1865" s="6" t="inlineStr">
        <is>
          <t>Direct Superannuation - ONS</t>
        </is>
      </c>
      <c r="D1865" s="6" t="inlineStr">
        <is>
          <t>Manual Journal</t>
        </is>
      </c>
      <c r="E1865" s="37" t="n">
        <v>46245</v>
      </c>
      <c r="F1865" s="6" t="n"/>
      <c r="G1865" s="39" t="n">
        <v>37.42</v>
      </c>
      <c r="H1865" s="39" t="n">
        <v>0</v>
      </c>
      <c r="I1865" s="6" t="inlineStr">
        <is>
          <t>1668 - CBA Dedicated Tech [ONS]</t>
        </is>
      </c>
      <c r="J1865" s="6" t="n"/>
      <c r="K1865" s="6" t="inlineStr">
        <is>
          <t>#69397</t>
        </is>
      </c>
      <c r="L1865" s="6" t="inlineStr">
        <is>
          <t>Super 37003 Reclass (25/07/2026-07/08/2026) - CBA Dedicated Tech [ONS]</t>
        </is>
      </c>
      <c r="M1865" s="6" t="inlineStr">
        <is>
          <t>ONSITE</t>
        </is>
      </c>
    </row>
    <row r="1866">
      <c r="A1866" s="6" t="n">
        <v>56010</v>
      </c>
      <c r="B1866" s="6" t="n">
        <v>56010</v>
      </c>
      <c r="C1866" s="6" t="inlineStr">
        <is>
          <t>Direct Superannuation - ONS</t>
        </is>
      </c>
      <c r="D1866" s="6" t="inlineStr">
        <is>
          <t>Manual Journal</t>
        </is>
      </c>
      <c r="E1866" s="37" t="n">
        <v>46245</v>
      </c>
      <c r="F1866" s="6" t="n"/>
      <c r="G1866" s="39" t="n">
        <v>124.46</v>
      </c>
      <c r="H1866" s="39" t="n">
        <v>0</v>
      </c>
      <c r="I1866" s="6" t="inlineStr">
        <is>
          <t>20250731 - PWC National Pool of Hours [ONS]</t>
        </is>
      </c>
      <c r="J1866" s="6" t="n"/>
      <c r="K1866" s="6" t="inlineStr">
        <is>
          <t>#69397</t>
        </is>
      </c>
      <c r="L1866" s="6" t="inlineStr">
        <is>
          <t>Super 37003 Reclass (25/07/2026-07/08/2026) - PWC National Pool of Hours [ONS]</t>
        </is>
      </c>
      <c r="M1866" s="6" t="inlineStr">
        <is>
          <t>ONSITE</t>
        </is>
      </c>
    </row>
    <row r="1867">
      <c r="A1867" s="6" t="n">
        <v>56010</v>
      </c>
      <c r="B1867" s="6" t="n">
        <v>56010</v>
      </c>
      <c r="C1867" s="6" t="inlineStr">
        <is>
          <t>Direct Superannuation - ONS</t>
        </is>
      </c>
      <c r="D1867" s="6" t="inlineStr">
        <is>
          <t>Manual Journal</t>
        </is>
      </c>
      <c r="E1867" s="37" t="n">
        <v>46245</v>
      </c>
      <c r="F1867" s="6" t="n"/>
      <c r="G1867" s="39" t="n">
        <v>365.12</v>
      </c>
      <c r="H1867" s="39" t="n">
        <v>0</v>
      </c>
      <c r="I1867" s="6" t="inlineStr">
        <is>
          <t>725 - DTTL Mel Tech FT 1 [ONS]</t>
        </is>
      </c>
      <c r="J1867" s="6" t="n"/>
      <c r="K1867" s="6" t="inlineStr">
        <is>
          <t>#69397</t>
        </is>
      </c>
      <c r="L1867" s="6" t="inlineStr">
        <is>
          <t>Super 37003 Reclass (25/07/2026-07/08/2026) - DTTL Mel Tech FT 1 [ONS]</t>
        </is>
      </c>
      <c r="M1867" s="6" t="inlineStr">
        <is>
          <t>ONSITE</t>
        </is>
      </c>
    </row>
    <row r="1868">
      <c r="A1868" s="6" t="n">
        <v>56010</v>
      </c>
      <c r="B1868" s="6" t="n">
        <v>56010</v>
      </c>
      <c r="C1868" s="6" t="inlineStr">
        <is>
          <t>Direct Superannuation - ONS</t>
        </is>
      </c>
      <c r="D1868" s="6" t="inlineStr">
        <is>
          <t>Manual Journal</t>
        </is>
      </c>
      <c r="E1868" s="37" t="n">
        <v>46245</v>
      </c>
      <c r="F1868" s="6" t="n"/>
      <c r="G1868" s="39" t="n">
        <v>402.75</v>
      </c>
      <c r="H1868" s="39" t="n">
        <v>0</v>
      </c>
      <c r="I1868" s="6" t="inlineStr">
        <is>
          <t>1862 - DTTL ADL Onsite [ONS]</t>
        </is>
      </c>
      <c r="J1868" s="6" t="n"/>
      <c r="K1868" s="6" t="inlineStr">
        <is>
          <t>#69397</t>
        </is>
      </c>
      <c r="L1868" s="6" t="inlineStr">
        <is>
          <t>Super 37003 Reclass (25/07/2026-07/08/2026) - DTTL ADL Onsite [ONS]</t>
        </is>
      </c>
      <c r="M1868" s="6" t="inlineStr">
        <is>
          <t>ONSITE</t>
        </is>
      </c>
    </row>
    <row r="1869">
      <c r="A1869" s="6" t="n">
        <v>56010</v>
      </c>
      <c r="B1869" s="6" t="n">
        <v>56010</v>
      </c>
      <c r="C1869" s="6" t="inlineStr">
        <is>
          <t>Direct Superannuation - ONS</t>
        </is>
      </c>
      <c r="D1869" s="6" t="inlineStr">
        <is>
          <t>Manual Journal</t>
        </is>
      </c>
      <c r="E1869" s="37" t="n">
        <v>46245</v>
      </c>
      <c r="F1869" s="6" t="n"/>
      <c r="G1869" s="39" t="n">
        <v>387.48</v>
      </c>
      <c r="H1869" s="39" t="n">
        <v>0</v>
      </c>
      <c r="I1869" s="6" t="inlineStr">
        <is>
          <t>732 - Bank West Contract [ONS]</t>
        </is>
      </c>
      <c r="J1869" s="6" t="n"/>
      <c r="K1869" s="6" t="inlineStr">
        <is>
          <t>#69397</t>
        </is>
      </c>
      <c r="L1869" s="6" t="inlineStr">
        <is>
          <t>Super 37003 Reclass (25/07/2026-07/08/2026) - Bank West Contract [ONS]</t>
        </is>
      </c>
      <c r="M1869" s="6" t="inlineStr">
        <is>
          <t>ONSITE</t>
        </is>
      </c>
    </row>
    <row r="1870">
      <c r="A1870" s="6" t="n">
        <v>56010</v>
      </c>
      <c r="B1870" s="6" t="n">
        <v>56010</v>
      </c>
      <c r="C1870" s="6" t="inlineStr">
        <is>
          <t>Direct Superannuation - ONS</t>
        </is>
      </c>
      <c r="D1870" s="6" t="inlineStr">
        <is>
          <t>Manual Journal</t>
        </is>
      </c>
      <c r="E1870" s="37" t="n">
        <v>46245</v>
      </c>
      <c r="F1870" s="6" t="n"/>
      <c r="G1870" s="39" t="n">
        <v>329.08</v>
      </c>
      <c r="H1870" s="39" t="n">
        <v>0</v>
      </c>
      <c r="I1870" s="6" t="inlineStr">
        <is>
          <t>1530 - DTTL BNE Onsite [ONS]</t>
        </is>
      </c>
      <c r="J1870" s="6" t="n"/>
      <c r="K1870" s="6" t="inlineStr">
        <is>
          <t>#69397</t>
        </is>
      </c>
      <c r="L1870" s="6" t="inlineStr">
        <is>
          <t>Super 37003 Reclass (25/07/2026-07/08/2026) - DTTL BNE Onsite [ONS]</t>
        </is>
      </c>
      <c r="M1870" s="6" t="inlineStr">
        <is>
          <t>ONSITE</t>
        </is>
      </c>
    </row>
    <row r="1871">
      <c r="A1871" s="6" t="n">
        <v>56010</v>
      </c>
      <c r="B1871" s="6" t="n">
        <v>56010</v>
      </c>
      <c r="C1871" s="6" t="inlineStr">
        <is>
          <t>Direct Superannuation - ONS</t>
        </is>
      </c>
      <c r="D1871" s="6" t="inlineStr">
        <is>
          <t>Manual Journal</t>
        </is>
      </c>
      <c r="E1871" s="37" t="n">
        <v>46245</v>
      </c>
      <c r="F1871" s="6" t="n"/>
      <c r="G1871" s="39" t="n">
        <v>50.62</v>
      </c>
      <c r="H1871" s="39" t="n">
        <v>0</v>
      </c>
      <c r="I1871" s="6" t="inlineStr">
        <is>
          <t>2392 - PWC – MEL Technician [ONS]</t>
        </is>
      </c>
      <c r="J1871" s="6" t="n"/>
      <c r="K1871" s="6" t="inlineStr">
        <is>
          <t>#69397</t>
        </is>
      </c>
      <c r="L1871" s="6" t="inlineStr">
        <is>
          <t>Super 37003 Reclass (25/07/2026-07/08/2026) - PWC – MEL Technician [ONS]</t>
        </is>
      </c>
      <c r="M1871" s="6" t="inlineStr">
        <is>
          <t>ONSITE</t>
        </is>
      </c>
    </row>
    <row r="1872">
      <c r="A1872" s="6" t="n">
        <v>56010</v>
      </c>
      <c r="B1872" s="6" t="n">
        <v>56010</v>
      </c>
      <c r="C1872" s="6" t="inlineStr">
        <is>
          <t>Direct Superannuation - ONS</t>
        </is>
      </c>
      <c r="D1872" s="6" t="inlineStr">
        <is>
          <t>Manual Journal</t>
        </is>
      </c>
      <c r="E1872" s="37" t="n">
        <v>46245</v>
      </c>
      <c r="F1872" s="6" t="n"/>
      <c r="G1872" s="39" t="n">
        <v>106.45</v>
      </c>
      <c r="H1872" s="39" t="n">
        <v>0</v>
      </c>
      <c r="I1872" s="6" t="inlineStr">
        <is>
          <t>26022301 - Aware Super AV Maintenance [ONS]</t>
        </is>
      </c>
      <c r="J1872" s="6" t="n"/>
      <c r="K1872" s="6" t="inlineStr">
        <is>
          <t>#69397</t>
        </is>
      </c>
      <c r="L1872" s="6" t="inlineStr">
        <is>
          <t>Super 37003 Reclass (25/07/2026-07/08/2026) - Aware Super AV Maintenance [ONS]</t>
        </is>
      </c>
      <c r="M1872" s="6" t="inlineStr">
        <is>
          <t>ONSITE</t>
        </is>
      </c>
    </row>
    <row r="1873">
      <c r="A1873" s="6" t="n">
        <v>56010</v>
      </c>
      <c r="B1873" s="6" t="n">
        <v>56010</v>
      </c>
      <c r="C1873" s="6" t="inlineStr">
        <is>
          <t>Direct Superannuation - ONS</t>
        </is>
      </c>
      <c r="D1873" s="6" t="inlineStr">
        <is>
          <t>Manual Journal</t>
        </is>
      </c>
      <c r="E1873" s="37" t="n">
        <v>46245</v>
      </c>
      <c r="F1873" s="6" t="n"/>
      <c r="G1873" s="39" t="n">
        <v>129.6</v>
      </c>
      <c r="H1873" s="39" t="n">
        <v>0</v>
      </c>
      <c r="I1873" s="6" t="inlineStr">
        <is>
          <t>2849 - DTTL SYD Internal [ONS]</t>
        </is>
      </c>
      <c r="J1873" s="6" t="n"/>
      <c r="K1873" s="6" t="inlineStr">
        <is>
          <t>#69397</t>
        </is>
      </c>
      <c r="L1873" s="6" t="inlineStr">
        <is>
          <t>Super 37003 Reclass (25/07/2026-07/08/2026) - DTTL SYD Internal [ONS]</t>
        </is>
      </c>
      <c r="M1873" s="6" t="inlineStr">
        <is>
          <t>ONSITE</t>
        </is>
      </c>
    </row>
    <row r="1874">
      <c r="A1874" s="6" t="n">
        <v>56010</v>
      </c>
      <c r="B1874" s="6" t="n">
        <v>56010</v>
      </c>
      <c r="C1874" s="6" t="inlineStr">
        <is>
          <t>Direct Superannuation - ONS</t>
        </is>
      </c>
      <c r="D1874" s="6" t="inlineStr">
        <is>
          <t>Manual Journal</t>
        </is>
      </c>
      <c r="E1874" s="37" t="n">
        <v>46245</v>
      </c>
      <c r="F1874" s="6" t="n"/>
      <c r="G1874" s="39" t="n">
        <v>288</v>
      </c>
      <c r="H1874" s="39" t="n">
        <v>0</v>
      </c>
      <c r="I1874" s="6" t="inlineStr">
        <is>
          <t>25101301B - PWC IT Support – Sydney [ONS]</t>
        </is>
      </c>
      <c r="J1874" s="6" t="n"/>
      <c r="K1874" s="6" t="inlineStr">
        <is>
          <t>#69397</t>
        </is>
      </c>
      <c r="L1874" s="6" t="inlineStr">
        <is>
          <t>Super 37003 Reclass (25/07/2026-07/08/2026) - PWC IT Support – Sydney [ONS]</t>
        </is>
      </c>
      <c r="M1874" s="6" t="inlineStr">
        <is>
          <t>ONSITE</t>
        </is>
      </c>
    </row>
    <row r="1875">
      <c r="A1875" s="6" t="n">
        <v>56010</v>
      </c>
      <c r="B1875" s="6" t="n">
        <v>56010</v>
      </c>
      <c r="C1875" s="6" t="inlineStr">
        <is>
          <t>Direct Superannuation - ONS</t>
        </is>
      </c>
      <c r="D1875" s="6" t="inlineStr">
        <is>
          <t>Manual Journal</t>
        </is>
      </c>
      <c r="E1875" s="37" t="n">
        <v>46245</v>
      </c>
      <c r="F1875" s="6" t="n"/>
      <c r="G1875" s="39" t="n">
        <v>375.97</v>
      </c>
      <c r="H1875" s="39" t="n">
        <v>0</v>
      </c>
      <c r="I1875" s="6" t="inlineStr">
        <is>
          <t>586 - CBA Tech NP [ONS]</t>
        </is>
      </c>
      <c r="J1875" s="6" t="n"/>
      <c r="K1875" s="6" t="inlineStr">
        <is>
          <t>#69397</t>
        </is>
      </c>
      <c r="L1875" s="6" t="inlineStr">
        <is>
          <t>Super 37003 Reclass (25/07/2026-07/08/2026) - CBA Tech NP [ONS]</t>
        </is>
      </c>
      <c r="M1875" s="6" t="inlineStr">
        <is>
          <t>ONSITE</t>
        </is>
      </c>
    </row>
    <row r="1876">
      <c r="A1876" s="6" t="n">
        <v>56010</v>
      </c>
      <c r="B1876" s="6" t="n">
        <v>56010</v>
      </c>
      <c r="C1876" s="6" t="inlineStr">
        <is>
          <t>Direct Superannuation - ONS</t>
        </is>
      </c>
      <c r="D1876" s="6" t="inlineStr">
        <is>
          <t>Manual Journal</t>
        </is>
      </c>
      <c r="E1876" s="37" t="n">
        <v>46245</v>
      </c>
      <c r="F1876" s="6" t="n"/>
      <c r="G1876" s="39" t="n">
        <v>322.4</v>
      </c>
      <c r="H1876" s="39" t="n">
        <v>0</v>
      </c>
      <c r="I1876" s="6" t="inlineStr">
        <is>
          <t>587 - CBA Tech TN [ONS]</t>
        </is>
      </c>
      <c r="J1876" s="6" t="n"/>
      <c r="K1876" s="6" t="inlineStr">
        <is>
          <t>#69397</t>
        </is>
      </c>
      <c r="L1876" s="6" t="inlineStr">
        <is>
          <t>Super 37003 Reclass (25/07/2026-07/08/2026) - CBA Tech TN [ONS]</t>
        </is>
      </c>
      <c r="M1876" s="6" t="inlineStr">
        <is>
          <t>ONSITE</t>
        </is>
      </c>
    </row>
    <row r="1877">
      <c r="A1877" s="6" t="n">
        <v>56010</v>
      </c>
      <c r="B1877" s="6" t="n">
        <v>56010</v>
      </c>
      <c r="C1877" s="6" t="inlineStr">
        <is>
          <t>Direct Superannuation - ONS</t>
        </is>
      </c>
      <c r="D1877" s="6" t="inlineStr">
        <is>
          <t>Manual Journal</t>
        </is>
      </c>
      <c r="E1877" s="37" t="n">
        <v>46245</v>
      </c>
      <c r="F1877" s="6" t="n"/>
      <c r="G1877" s="39" t="n">
        <v>304.94</v>
      </c>
      <c r="H1877" s="39" t="n">
        <v>0</v>
      </c>
      <c r="I1877" s="6" t="inlineStr">
        <is>
          <t>1401 - DTTL SYD FT Tech 2 [ONS]</t>
        </is>
      </c>
      <c r="J1877" s="6" t="n"/>
      <c r="K1877" s="6" t="inlineStr">
        <is>
          <t>#69397</t>
        </is>
      </c>
      <c r="L1877" s="6" t="inlineStr">
        <is>
          <t>Super 37003 Reclass (25/07/2026-07/08/2026) - DTTL SYD FT Tech 2 [ONS]</t>
        </is>
      </c>
      <c r="M1877" s="6" t="inlineStr">
        <is>
          <t>ONSITE</t>
        </is>
      </c>
    </row>
    <row r="1878">
      <c r="A1878" s="6" t="n">
        <v>56010</v>
      </c>
      <c r="B1878" s="6" t="n">
        <v>56010</v>
      </c>
      <c r="C1878" s="6" t="inlineStr">
        <is>
          <t>Direct Superannuation - ONS</t>
        </is>
      </c>
      <c r="D1878" s="6" t="inlineStr">
        <is>
          <t>Manual Journal</t>
        </is>
      </c>
      <c r="E1878" s="37" t="n">
        <v>46245</v>
      </c>
      <c r="F1878" s="6" t="n"/>
      <c r="G1878" s="39" t="n">
        <v>176.4</v>
      </c>
      <c r="H1878" s="39" t="n">
        <v>0</v>
      </c>
      <c r="I1878" s="6" t="inlineStr">
        <is>
          <t>1144 - Bankwest PER Half Tech [ONS]</t>
        </is>
      </c>
      <c r="J1878" s="6" t="n"/>
      <c r="K1878" s="6" t="inlineStr">
        <is>
          <t>#69397</t>
        </is>
      </c>
      <c r="L1878" s="6" t="inlineStr">
        <is>
          <t>Super 37003 Reclass (25/07/2026-07/08/2026) - Bankwest PER Half Tech [ONS]</t>
        </is>
      </c>
      <c r="M1878" s="6" t="inlineStr">
        <is>
          <t>ONSITE</t>
        </is>
      </c>
    </row>
    <row r="1879">
      <c r="A1879" s="6" t="n">
        <v>56010</v>
      </c>
      <c r="B1879" s="6" t="n">
        <v>56010</v>
      </c>
      <c r="C1879" s="6" t="inlineStr">
        <is>
          <t>Direct Superannuation - ONS</t>
        </is>
      </c>
      <c r="D1879" s="6" t="inlineStr">
        <is>
          <t>Manual Journal</t>
        </is>
      </c>
      <c r="E1879" s="37" t="n">
        <v>46245</v>
      </c>
      <c r="F1879" s="6" t="n"/>
      <c r="G1879" s="39" t="n">
        <v>301.47</v>
      </c>
      <c r="H1879" s="39" t="n">
        <v>0</v>
      </c>
      <c r="I1879" s="6" t="inlineStr">
        <is>
          <t>1350 - CBA Brisbane ONS [ONS]</t>
        </is>
      </c>
      <c r="J1879" s="6" t="n"/>
      <c r="K1879" s="6" t="inlineStr">
        <is>
          <t>#69397</t>
        </is>
      </c>
      <c r="L1879" s="6" t="inlineStr">
        <is>
          <t>Super 37003 Reclass (25/07/2026-07/08/2026) - CBA Brisbane ONS [ONS]</t>
        </is>
      </c>
      <c r="M1879" s="6" t="inlineStr">
        <is>
          <t>ONSITE</t>
        </is>
      </c>
    </row>
    <row r="1880">
      <c r="A1880" s="6" t="n">
        <v>56010</v>
      </c>
      <c r="B1880" s="6" t="n">
        <v>56010</v>
      </c>
      <c r="C1880" s="6" t="inlineStr">
        <is>
          <t>Direct Superannuation - ONS</t>
        </is>
      </c>
      <c r="D1880" s="6" t="inlineStr">
        <is>
          <t>Manual Journal</t>
        </is>
      </c>
      <c r="E1880" s="37" t="n">
        <v>46259</v>
      </c>
      <c r="F1880" s="6" t="n"/>
      <c r="G1880" s="39" t="n">
        <v>179.95</v>
      </c>
      <c r="H1880" s="39" t="n">
        <v>0</v>
      </c>
      <c r="I1880" s="6" t="inlineStr">
        <is>
          <t>26012301 - PWC IT Support - Brisbane [ONS]</t>
        </is>
      </c>
      <c r="J1880" s="6" t="n"/>
      <c r="K1880" s="6" t="inlineStr">
        <is>
          <t>#69663</t>
        </is>
      </c>
      <c r="L1880" s="6" t="inlineStr">
        <is>
          <t>Super 37004 Reclass (08/08/2026-21/08/2026) - PWC IT Support - Brisbane [ONS]</t>
        </is>
      </c>
      <c r="M1880" s="6" t="inlineStr">
        <is>
          <t>ONSITE</t>
        </is>
      </c>
    </row>
    <row r="1881">
      <c r="A1881" s="6" t="n">
        <v>56010</v>
      </c>
      <c r="B1881" s="6" t="n">
        <v>56010</v>
      </c>
      <c r="C1881" s="6" t="inlineStr">
        <is>
          <t>Direct Superannuation - ONS</t>
        </is>
      </c>
      <c r="D1881" s="6" t="inlineStr">
        <is>
          <t>Manual Journal</t>
        </is>
      </c>
      <c r="E1881" s="37" t="n">
        <v>46259</v>
      </c>
      <c r="F1881" s="6" t="n"/>
      <c r="G1881" s="39" t="n">
        <v>349.51</v>
      </c>
      <c r="H1881" s="39" t="n">
        <v>0</v>
      </c>
      <c r="I1881" s="6" t="inlineStr">
        <is>
          <t>26043001 - CBA FT Tech MEL - 12 months [ONS]</t>
        </is>
      </c>
      <c r="J1881" s="6" t="n"/>
      <c r="K1881" s="6" t="inlineStr">
        <is>
          <t>#69663</t>
        </is>
      </c>
      <c r="L1881" s="6" t="inlineStr">
        <is>
          <t>Super 37004 Reclass (08/08/2026-21/08/2026) - CBA FT Tech MEL - 12 months [ONS]</t>
        </is>
      </c>
      <c r="M1881" s="6" t="inlineStr">
        <is>
          <t>ONSITE</t>
        </is>
      </c>
    </row>
    <row r="1882">
      <c r="A1882" s="6" t="n">
        <v>56010</v>
      </c>
      <c r="B1882" s="6" t="n">
        <v>56010</v>
      </c>
      <c r="C1882" s="6" t="inlineStr">
        <is>
          <t>Direct Superannuation - ONS</t>
        </is>
      </c>
      <c r="D1882" s="6" t="inlineStr">
        <is>
          <t>Manual Journal</t>
        </is>
      </c>
      <c r="E1882" s="37" t="n">
        <v>46259</v>
      </c>
      <c r="F1882" s="6" t="n"/>
      <c r="G1882" s="39" t="n">
        <v>370.88</v>
      </c>
      <c r="H1882" s="39" t="n">
        <v>0</v>
      </c>
      <c r="I1882" s="6" t="inlineStr">
        <is>
          <t>1400 - DTTL Mel Tech FT 2 [ONS]</t>
        </is>
      </c>
      <c r="J1882" s="6" t="n"/>
      <c r="K1882" s="6" t="inlineStr">
        <is>
          <t>#69663</t>
        </is>
      </c>
      <c r="L1882" s="6" t="inlineStr">
        <is>
          <t>Super 37004 Reclass (08/08/2026-21/08/2026) - DTTL Mel Tech FT 2 [ONS]</t>
        </is>
      </c>
      <c r="M1882" s="6" t="inlineStr">
        <is>
          <t>ONSITE</t>
        </is>
      </c>
    </row>
    <row r="1883">
      <c r="A1883" s="6" t="n">
        <v>56010</v>
      </c>
      <c r="B1883" s="6" t="n">
        <v>56010</v>
      </c>
      <c r="C1883" s="6" t="inlineStr">
        <is>
          <t>Direct Superannuation - ONS</t>
        </is>
      </c>
      <c r="D1883" s="6" t="inlineStr">
        <is>
          <t>Manual Journal</t>
        </is>
      </c>
      <c r="E1883" s="37" t="n">
        <v>46259</v>
      </c>
      <c r="F1883" s="6" t="n"/>
      <c r="G1883" s="39" t="n">
        <v>290.52</v>
      </c>
      <c r="H1883" s="39" t="n">
        <v>0</v>
      </c>
      <c r="I1883" s="6" t="inlineStr">
        <is>
          <t>2402 - DTTL SYD FT Tech 1 [ONS]</t>
        </is>
      </c>
      <c r="J1883" s="6" t="n"/>
      <c r="K1883" s="6" t="inlineStr">
        <is>
          <t>#69663</t>
        </is>
      </c>
      <c r="L1883" s="6" t="inlineStr">
        <is>
          <t>Super 37004 Reclass (08/08/2026-21/08/2026) - DTTL SYD FT Tech 1 [ONS]</t>
        </is>
      </c>
      <c r="M1883" s="6" t="inlineStr">
        <is>
          <t>ONSITE</t>
        </is>
      </c>
    </row>
    <row r="1884">
      <c r="A1884" s="6" t="n">
        <v>56010</v>
      </c>
      <c r="B1884" s="6" t="n">
        <v>56010</v>
      </c>
      <c r="C1884" s="6" t="inlineStr">
        <is>
          <t>Direct Superannuation - ONS</t>
        </is>
      </c>
      <c r="D1884" s="6" t="inlineStr">
        <is>
          <t>Manual Journal</t>
        </is>
      </c>
      <c r="E1884" s="37" t="n">
        <v>46259</v>
      </c>
      <c r="F1884" s="6" t="n"/>
      <c r="G1884" s="39" t="n">
        <v>11.59</v>
      </c>
      <c r="H1884" s="39" t="n">
        <v>0</v>
      </c>
      <c r="I1884" s="6" t="inlineStr">
        <is>
          <t>2026021101 - AusPayNet Quarterly AV Support &amp; Maintenance 2026 [ONS]</t>
        </is>
      </c>
      <c r="J1884" s="6" t="n"/>
      <c r="K1884" s="6" t="inlineStr">
        <is>
          <t>#69663</t>
        </is>
      </c>
      <c r="L1884" s="6" t="inlineStr">
        <is>
          <t>Super 37004 Reclass (08/08/2026-21/08/2026) - AusPayNet Quarterly AV Support &amp; Maintenance 2026 [ONS]</t>
        </is>
      </c>
      <c r="M1884" s="6" t="inlineStr">
        <is>
          <t>ONSITE</t>
        </is>
      </c>
    </row>
    <row r="1885">
      <c r="A1885" s="6" t="n">
        <v>56010</v>
      </c>
      <c r="B1885" s="6" t="n">
        <v>56010</v>
      </c>
      <c r="C1885" s="6" t="inlineStr">
        <is>
          <t>Direct Superannuation - ONS</t>
        </is>
      </c>
      <c r="D1885" s="6" t="inlineStr">
        <is>
          <t>Manual Journal</t>
        </is>
      </c>
      <c r="E1885" s="37" t="n">
        <v>46259</v>
      </c>
      <c r="F1885" s="6" t="n"/>
      <c r="G1885" s="39" t="n">
        <v>427.54</v>
      </c>
      <c r="H1885" s="39" t="n">
        <v>0</v>
      </c>
      <c r="I1885" s="6" t="inlineStr">
        <is>
          <t>724 - DTTL SYD NTSL [ONS]</t>
        </is>
      </c>
      <c r="J1885" s="6" t="n"/>
      <c r="K1885" s="6" t="inlineStr">
        <is>
          <t>#69663</t>
        </is>
      </c>
      <c r="L1885" s="6" t="inlineStr">
        <is>
          <t>Super 37004 Reclass (08/08/2026-21/08/2026) - DTTL SYD NTSL [ONS]</t>
        </is>
      </c>
      <c r="M1885" s="6" t="inlineStr">
        <is>
          <t>ONSITE</t>
        </is>
      </c>
    </row>
    <row r="1886">
      <c r="A1886" s="6" t="n">
        <v>56010</v>
      </c>
      <c r="B1886" s="6" t="n">
        <v>56010</v>
      </c>
      <c r="C1886" s="6" t="inlineStr">
        <is>
          <t>Direct Superannuation - ONS</t>
        </is>
      </c>
      <c r="D1886" s="6" t="inlineStr">
        <is>
          <t>Manual Journal</t>
        </is>
      </c>
      <c r="E1886" s="37" t="n">
        <v>46259</v>
      </c>
      <c r="F1886" s="6" t="n"/>
      <c r="G1886" s="39" t="n">
        <v>54</v>
      </c>
      <c r="H1886" s="39" t="n">
        <v>0</v>
      </c>
      <c r="I1886" s="6" t="inlineStr">
        <is>
          <t>2192 - Bankwest Additional Tech [ONS]</t>
        </is>
      </c>
      <c r="J1886" s="6" t="n"/>
      <c r="K1886" s="6" t="inlineStr">
        <is>
          <t>#69663</t>
        </is>
      </c>
      <c r="L1886" s="6" t="inlineStr">
        <is>
          <t>Super 37004 Reclass (08/08/2026-21/08/2026) - Bankwest Additional Tech [ONS]</t>
        </is>
      </c>
      <c r="M1886" s="6" t="inlineStr">
        <is>
          <t>ONSITE</t>
        </is>
      </c>
    </row>
    <row r="1887">
      <c r="A1887" s="6" t="n">
        <v>56010</v>
      </c>
      <c r="B1887" s="6" t="n">
        <v>56010</v>
      </c>
      <c r="C1887" s="6" t="inlineStr">
        <is>
          <t>Direct Superannuation - ONS</t>
        </is>
      </c>
      <c r="D1887" s="6" t="inlineStr">
        <is>
          <t>Manual Journal</t>
        </is>
      </c>
      <c r="E1887" s="37" t="n">
        <v>46259</v>
      </c>
      <c r="F1887" s="6" t="n"/>
      <c r="G1887" s="39" t="n">
        <v>83.25</v>
      </c>
      <c r="H1887" s="39" t="n">
        <v>0</v>
      </c>
      <c r="I1887" s="6" t="inlineStr">
        <is>
          <t>1668 - CBA Dedicated Tech [ONS]</t>
        </is>
      </c>
      <c r="J1887" s="6" t="n"/>
      <c r="K1887" s="6" t="inlineStr">
        <is>
          <t>#69663</t>
        </is>
      </c>
      <c r="L1887" s="6" t="inlineStr">
        <is>
          <t>Super 37004 Reclass (08/08/2026-21/08/2026) - CBA Dedicated Tech [ONS]</t>
        </is>
      </c>
      <c r="M1887" s="6" t="inlineStr">
        <is>
          <t>ONSITE</t>
        </is>
      </c>
    </row>
    <row r="1888">
      <c r="A1888" s="6" t="n">
        <v>56010</v>
      </c>
      <c r="B1888" s="6" t="n">
        <v>56010</v>
      </c>
      <c r="C1888" s="6" t="inlineStr">
        <is>
          <t>Direct Superannuation - ONS</t>
        </is>
      </c>
      <c r="D1888" s="6" t="inlineStr">
        <is>
          <t>Manual Journal</t>
        </is>
      </c>
      <c r="E1888" s="37" t="n">
        <v>46259</v>
      </c>
      <c r="F1888" s="6" t="n"/>
      <c r="G1888" s="39" t="n">
        <v>129.28</v>
      </c>
      <c r="H1888" s="39" t="n">
        <v>0</v>
      </c>
      <c r="I1888" s="6" t="inlineStr">
        <is>
          <t>26022301 - Aware Super AV Maintenance [ONS]</t>
        </is>
      </c>
      <c r="J1888" s="6" t="n"/>
      <c r="K1888" s="6" t="inlineStr">
        <is>
          <t>#69663</t>
        </is>
      </c>
      <c r="L1888" s="6" t="inlineStr">
        <is>
          <t>Super 37004 Reclass (08/08/2026-21/08/2026) - Aware Super AV Maintenance [ONS]</t>
        </is>
      </c>
      <c r="M1888" s="6" t="inlineStr">
        <is>
          <t>ONSITE</t>
        </is>
      </c>
    </row>
    <row r="1889">
      <c r="A1889" s="6" t="n">
        <v>56010</v>
      </c>
      <c r="B1889" s="6" t="n">
        <v>56010</v>
      </c>
      <c r="C1889" s="6" t="inlineStr">
        <is>
          <t>Direct Superannuation - ONS</t>
        </is>
      </c>
      <c r="D1889" s="6" t="inlineStr">
        <is>
          <t>Manual Journal</t>
        </is>
      </c>
      <c r="E1889" s="37" t="n">
        <v>46259</v>
      </c>
      <c r="F1889" s="6" t="n"/>
      <c r="G1889" s="39" t="n">
        <v>296.7</v>
      </c>
      <c r="H1889" s="39" t="n">
        <v>0</v>
      </c>
      <c r="I1889" s="6" t="inlineStr">
        <is>
          <t>725 - DTTL Mel Tech FT 1 [ONS]</t>
        </is>
      </c>
      <c r="J1889" s="6" t="n"/>
      <c r="K1889" s="6" t="inlineStr">
        <is>
          <t>#69663</t>
        </is>
      </c>
      <c r="L1889" s="6" t="inlineStr">
        <is>
          <t>Super 37004 Reclass (08/08/2026-21/08/2026) - DTTL Mel Tech FT 1 [ONS]</t>
        </is>
      </c>
      <c r="M1889" s="6" t="inlineStr">
        <is>
          <t>ONSITE</t>
        </is>
      </c>
    </row>
    <row r="1890">
      <c r="A1890" s="6" t="n">
        <v>56010</v>
      </c>
      <c r="B1890" s="6" t="n">
        <v>56010</v>
      </c>
      <c r="C1890" s="6" t="inlineStr">
        <is>
          <t>Direct Superannuation - ONS</t>
        </is>
      </c>
      <c r="D1890" s="6" t="inlineStr">
        <is>
          <t>Manual Journal</t>
        </is>
      </c>
      <c r="E1890" s="37" t="n">
        <v>46259</v>
      </c>
      <c r="F1890" s="6" t="n"/>
      <c r="G1890" s="39" t="n">
        <v>329.67</v>
      </c>
      <c r="H1890" s="39" t="n">
        <v>0</v>
      </c>
      <c r="I1890" s="6" t="inlineStr">
        <is>
          <t>732 - Bank West Contract [ONS]</t>
        </is>
      </c>
      <c r="J1890" s="6" t="n"/>
      <c r="K1890" s="6" t="inlineStr">
        <is>
          <t>#69663</t>
        </is>
      </c>
      <c r="L1890" s="6" t="inlineStr">
        <is>
          <t>Super 37004 Reclass (08/08/2026-21/08/2026) - Bank West Contract [ONS]</t>
        </is>
      </c>
      <c r="M1890" s="6" t="inlineStr">
        <is>
          <t>ONSITE</t>
        </is>
      </c>
    </row>
    <row r="1891">
      <c r="A1891" s="6" t="n">
        <v>56010</v>
      </c>
      <c r="B1891" s="6" t="n">
        <v>56010</v>
      </c>
      <c r="C1891" s="6" t="inlineStr">
        <is>
          <t>Direct Superannuation - ONS</t>
        </is>
      </c>
      <c r="D1891" s="6" t="inlineStr">
        <is>
          <t>Manual Journal</t>
        </is>
      </c>
      <c r="E1891" s="37" t="n">
        <v>46259</v>
      </c>
      <c r="F1891" s="6" t="n"/>
      <c r="G1891" s="39" t="n">
        <v>307.65</v>
      </c>
      <c r="H1891" s="39" t="n">
        <v>0</v>
      </c>
      <c r="I1891" s="6" t="inlineStr">
        <is>
          <t>1530 - DTTL BNE Onsite [ONS]</t>
        </is>
      </c>
      <c r="J1891" s="6" t="n"/>
      <c r="K1891" s="6" t="inlineStr">
        <is>
          <t>#69663</t>
        </is>
      </c>
      <c r="L1891" s="6" t="inlineStr">
        <is>
          <t>Super 37004 Reclass (08/08/2026-21/08/2026) - DTTL BNE Onsite [ONS]</t>
        </is>
      </c>
      <c r="M1891" s="6" t="inlineStr">
        <is>
          <t>ONSITE</t>
        </is>
      </c>
    </row>
    <row r="1892">
      <c r="A1892" s="6" t="n">
        <v>56010</v>
      </c>
      <c r="B1892" s="6" t="n">
        <v>56010</v>
      </c>
      <c r="C1892" s="6" t="inlineStr">
        <is>
          <t>Direct Superannuation - ONS</t>
        </is>
      </c>
      <c r="D1892" s="6" t="inlineStr">
        <is>
          <t>Manual Journal</t>
        </is>
      </c>
      <c r="E1892" s="37" t="n">
        <v>46259</v>
      </c>
      <c r="F1892" s="6" t="n"/>
      <c r="G1892" s="39" t="n">
        <v>323.49</v>
      </c>
      <c r="H1892" s="39" t="n">
        <v>0</v>
      </c>
      <c r="I1892" s="6" t="inlineStr">
        <is>
          <t>2880 - Ricoh - QANTAS [ONS]</t>
        </is>
      </c>
      <c r="J1892" s="6" t="n"/>
      <c r="K1892" s="6" t="inlineStr">
        <is>
          <t>#69663</t>
        </is>
      </c>
      <c r="L1892" s="6" t="inlineStr">
        <is>
          <t>Super 37004 Reclass (08/08/2026-21/08/2026) - Ricoh - QANTAS [ONS]</t>
        </is>
      </c>
      <c r="M1892" s="6" t="inlineStr">
        <is>
          <t>ONSITE</t>
        </is>
      </c>
    </row>
    <row r="1893">
      <c r="A1893" s="6" t="n">
        <v>56010</v>
      </c>
      <c r="B1893" s="6" t="n">
        <v>56010</v>
      </c>
      <c r="C1893" s="6" t="inlineStr">
        <is>
          <t>Direct Superannuation - ONS</t>
        </is>
      </c>
      <c r="D1893" s="6" t="inlineStr">
        <is>
          <t>Manual Journal</t>
        </is>
      </c>
      <c r="E1893" s="37" t="n">
        <v>46259</v>
      </c>
      <c r="F1893" s="6" t="n"/>
      <c r="G1893" s="39" t="n">
        <v>179.25</v>
      </c>
      <c r="H1893" s="39" t="n">
        <v>0</v>
      </c>
      <c r="I1893" s="6" t="inlineStr">
        <is>
          <t>20250731 - PWC National Pool of Hours [ONS]</t>
        </is>
      </c>
      <c r="J1893" s="6" t="n"/>
      <c r="K1893" s="6" t="inlineStr">
        <is>
          <t>#69663</t>
        </is>
      </c>
      <c r="L1893" s="6" t="inlineStr">
        <is>
          <t>Super 37004 Reclass (08/08/2026-21/08/2026) - PWC National Pool of Hours [ONS]</t>
        </is>
      </c>
      <c r="M1893" s="6" t="inlineStr">
        <is>
          <t>ONSITE</t>
        </is>
      </c>
    </row>
    <row r="1894">
      <c r="A1894" s="6" t="n">
        <v>56010</v>
      </c>
      <c r="B1894" s="6" t="n">
        <v>56010</v>
      </c>
      <c r="C1894" s="6" t="inlineStr">
        <is>
          <t>Direct Superannuation - ONS</t>
        </is>
      </c>
      <c r="D1894" s="6" t="inlineStr">
        <is>
          <t>Manual Journal</t>
        </is>
      </c>
      <c r="E1894" s="37" t="n">
        <v>46259</v>
      </c>
      <c r="F1894" s="6" t="n"/>
      <c r="G1894" s="39" t="n">
        <v>120.79</v>
      </c>
      <c r="H1894" s="39" t="n">
        <v>0</v>
      </c>
      <c r="I1894" s="6" t="inlineStr">
        <is>
          <t>2849 - DTTL SYD Internal [ONS]</t>
        </is>
      </c>
      <c r="J1894" s="6" t="n"/>
      <c r="K1894" s="6" t="inlineStr">
        <is>
          <t>#69663</t>
        </is>
      </c>
      <c r="L1894" s="6" t="inlineStr">
        <is>
          <t>Super 37004 Reclass (08/08/2026-21/08/2026) - DTTL SYD Internal [ONS]</t>
        </is>
      </c>
      <c r="M1894" s="6" t="inlineStr">
        <is>
          <t>ONSITE</t>
        </is>
      </c>
    </row>
    <row r="1895">
      <c r="A1895" s="6" t="n">
        <v>56010</v>
      </c>
      <c r="B1895" s="6" t="n">
        <v>56010</v>
      </c>
      <c r="C1895" s="6" t="inlineStr">
        <is>
          <t>Direct Superannuation - ONS</t>
        </is>
      </c>
      <c r="D1895" s="6" t="inlineStr">
        <is>
          <t>Manual Journal</t>
        </is>
      </c>
      <c r="E1895" s="37" t="n">
        <v>46259</v>
      </c>
      <c r="F1895" s="6" t="n"/>
      <c r="G1895" s="39" t="n">
        <v>321.43</v>
      </c>
      <c r="H1895" s="39" t="n">
        <v>0</v>
      </c>
      <c r="I1895" s="6" t="inlineStr">
        <is>
          <t>1862 - DTTL ADL Onsite [ONS]</t>
        </is>
      </c>
      <c r="J1895" s="6" t="n"/>
      <c r="K1895" s="6" t="inlineStr">
        <is>
          <t>#69663</t>
        </is>
      </c>
      <c r="L1895" s="6" t="inlineStr">
        <is>
          <t>Super 37004 Reclass (08/08/2026-21/08/2026) - DTTL ADL Onsite [ONS]</t>
        </is>
      </c>
      <c r="M1895" s="6" t="inlineStr">
        <is>
          <t>ONSITE</t>
        </is>
      </c>
    </row>
    <row r="1896">
      <c r="A1896" s="6" t="n">
        <v>56010</v>
      </c>
      <c r="B1896" s="6" t="n">
        <v>56010</v>
      </c>
      <c r="C1896" s="6" t="inlineStr">
        <is>
          <t>Direct Superannuation - ONS</t>
        </is>
      </c>
      <c r="D1896" s="6" t="inlineStr">
        <is>
          <t>Manual Journal</t>
        </is>
      </c>
      <c r="E1896" s="37" t="n">
        <v>46259</v>
      </c>
      <c r="F1896" s="6" t="n"/>
      <c r="G1896" s="39" t="n">
        <v>290.52</v>
      </c>
      <c r="H1896" s="39" t="n">
        <v>0</v>
      </c>
      <c r="I1896" s="6" t="inlineStr">
        <is>
          <t>25101301B - PWC IT Support – Sydney [ONS]</t>
        </is>
      </c>
      <c r="J1896" s="6" t="n"/>
      <c r="K1896" s="6" t="inlineStr">
        <is>
          <t>#69663</t>
        </is>
      </c>
      <c r="L1896" s="6" t="inlineStr">
        <is>
          <t>Super 37004 Reclass (08/08/2026-21/08/2026) - PWC IT Support – Sydney [ONS]</t>
        </is>
      </c>
      <c r="M1896" s="6" t="inlineStr">
        <is>
          <t>ONSITE</t>
        </is>
      </c>
    </row>
    <row r="1897">
      <c r="A1897" s="6" t="n">
        <v>56010</v>
      </c>
      <c r="B1897" s="6" t="n">
        <v>56010</v>
      </c>
      <c r="C1897" s="6" t="inlineStr">
        <is>
          <t>Direct Superannuation - ONS</t>
        </is>
      </c>
      <c r="D1897" s="6" t="inlineStr">
        <is>
          <t>Manual Journal</t>
        </is>
      </c>
      <c r="E1897" s="37" t="n">
        <v>46259</v>
      </c>
      <c r="F1897" s="6" t="n"/>
      <c r="G1897" s="39" t="n">
        <v>342.03</v>
      </c>
      <c r="H1897" s="39" t="n">
        <v>0</v>
      </c>
      <c r="I1897" s="6" t="inlineStr">
        <is>
          <t>586 - CBA Tech NP [ONS]</t>
        </is>
      </c>
      <c r="J1897" s="6" t="n"/>
      <c r="K1897" s="6" t="inlineStr">
        <is>
          <t>#69663</t>
        </is>
      </c>
      <c r="L1897" s="6" t="inlineStr">
        <is>
          <t>Super 37004 Reclass (08/08/2026-21/08/2026) - CBA Tech NP [ONS]</t>
        </is>
      </c>
      <c r="M1897" s="6" t="inlineStr">
        <is>
          <t>ONSITE</t>
        </is>
      </c>
    </row>
    <row r="1898">
      <c r="A1898" s="6" t="n">
        <v>56010</v>
      </c>
      <c r="B1898" s="6" t="n">
        <v>56010</v>
      </c>
      <c r="C1898" s="6" t="inlineStr">
        <is>
          <t>Direct Superannuation - ONS</t>
        </is>
      </c>
      <c r="D1898" s="6" t="inlineStr">
        <is>
          <t>Manual Journal</t>
        </is>
      </c>
      <c r="E1898" s="37" t="n">
        <v>46259</v>
      </c>
      <c r="F1898" s="6" t="n"/>
      <c r="G1898" s="39" t="n">
        <v>304.94</v>
      </c>
      <c r="H1898" s="39" t="n">
        <v>0</v>
      </c>
      <c r="I1898" s="6" t="inlineStr">
        <is>
          <t>1401 - DTTL SYD FT Tech 2 [ONS]</t>
        </is>
      </c>
      <c r="J1898" s="6" t="n"/>
      <c r="K1898" s="6" t="inlineStr">
        <is>
          <t>#69663</t>
        </is>
      </c>
      <c r="L1898" s="6" t="inlineStr">
        <is>
          <t>Super 37004 Reclass (08/08/2026-21/08/2026) - DTTL SYD FT Tech 2 [ONS]</t>
        </is>
      </c>
      <c r="M1898" s="6" t="inlineStr">
        <is>
          <t>ONSITE</t>
        </is>
      </c>
    </row>
    <row r="1899">
      <c r="A1899" s="6" t="n">
        <v>56010</v>
      </c>
      <c r="B1899" s="6" t="n">
        <v>56010</v>
      </c>
      <c r="C1899" s="6" t="inlineStr">
        <is>
          <t>Direct Superannuation - ONS</t>
        </is>
      </c>
      <c r="D1899" s="6" t="inlineStr">
        <is>
          <t>Manual Journal</t>
        </is>
      </c>
      <c r="E1899" s="37" t="n">
        <v>46259</v>
      </c>
      <c r="F1899" s="6" t="n"/>
      <c r="G1899" s="39" t="n">
        <v>126</v>
      </c>
      <c r="H1899" s="39" t="n">
        <v>0</v>
      </c>
      <c r="I1899" s="6" t="inlineStr">
        <is>
          <t>1144 - Bankwest PER Half Tech [ONS]</t>
        </is>
      </c>
      <c r="J1899" s="6" t="n"/>
      <c r="K1899" s="6" t="inlineStr">
        <is>
          <t>#69663</t>
        </is>
      </c>
      <c r="L1899" s="6" t="inlineStr">
        <is>
          <t>Super 37004 Reclass (08/08/2026-21/08/2026) - Bankwest PER Half Tech [ONS]</t>
        </is>
      </c>
      <c r="M1899" s="6" t="inlineStr">
        <is>
          <t>ONSITE</t>
        </is>
      </c>
    </row>
    <row r="1900">
      <c r="A1900" s="6" t="n">
        <v>56010</v>
      </c>
      <c r="B1900" s="6" t="n">
        <v>56010</v>
      </c>
      <c r="C1900" s="6" t="inlineStr">
        <is>
          <t>Direct Superannuation - ONS</t>
        </is>
      </c>
      <c r="D1900" s="6" t="inlineStr">
        <is>
          <t>Manual Journal</t>
        </is>
      </c>
      <c r="E1900" s="37" t="n">
        <v>46259</v>
      </c>
      <c r="F1900" s="6" t="n"/>
      <c r="G1900" s="39" t="n">
        <v>296.7</v>
      </c>
      <c r="H1900" s="39" t="n">
        <v>0</v>
      </c>
      <c r="I1900" s="6" t="inlineStr">
        <is>
          <t>587 - CBA Tech TN [ONS]</t>
        </is>
      </c>
      <c r="J1900" s="6" t="n"/>
      <c r="K1900" s="6" t="inlineStr">
        <is>
          <t>#69663</t>
        </is>
      </c>
      <c r="L1900" s="6" t="inlineStr">
        <is>
          <t>Super 37004 Reclass (08/08/2026-21/08/2026) - CBA Tech TN [ONS]</t>
        </is>
      </c>
      <c r="M1900" s="6" t="inlineStr">
        <is>
          <t>ONSITE</t>
        </is>
      </c>
    </row>
    <row r="1901">
      <c r="A1901" s="6" t="n">
        <v>56010</v>
      </c>
      <c r="B1901" s="6" t="n">
        <v>56010</v>
      </c>
      <c r="C1901" s="6" t="inlineStr">
        <is>
          <t>Direct Superannuation - ONS</t>
        </is>
      </c>
      <c r="D1901" s="6" t="inlineStr">
        <is>
          <t>Manual Journal</t>
        </is>
      </c>
      <c r="E1901" s="37" t="n">
        <v>46259</v>
      </c>
      <c r="F1901" s="6" t="n"/>
      <c r="G1901" s="39" t="n">
        <v>270.74</v>
      </c>
      <c r="H1901" s="39" t="n">
        <v>0</v>
      </c>
      <c r="I1901" s="6" t="inlineStr">
        <is>
          <t>1350 - CBA Brisbane ONS [ONS]</t>
        </is>
      </c>
      <c r="J1901" s="6" t="n"/>
      <c r="K1901" s="6" t="inlineStr">
        <is>
          <t>#69663</t>
        </is>
      </c>
      <c r="L1901" s="6" t="inlineStr">
        <is>
          <t>Super 37004 Reclass (08/08/2026-21/08/2026) - CBA Brisbane ONS [ONS]</t>
        </is>
      </c>
      <c r="M1901" s="6" t="inlineStr">
        <is>
          <t>ONSITE</t>
        </is>
      </c>
    </row>
    <row r="1902">
      <c r="A1902" s="6" t="n">
        <v>56010</v>
      </c>
      <c r="B1902" s="6" t="n">
        <v>56010</v>
      </c>
      <c r="C1902" s="6" t="inlineStr">
        <is>
          <t>Direct Superannuation - ONS</t>
        </is>
      </c>
      <c r="D1902" s="6" t="inlineStr">
        <is>
          <t>Manual Journal</t>
        </is>
      </c>
      <c r="E1902" s="37" t="n">
        <v>46259</v>
      </c>
      <c r="F1902" s="6" t="n"/>
      <c r="G1902" s="39" t="n">
        <v>413.76</v>
      </c>
      <c r="H1902" s="39" t="n">
        <v>0</v>
      </c>
      <c r="I1902" s="6" t="inlineStr">
        <is>
          <t>585 - CBA Team Leader [ONS]</t>
        </is>
      </c>
      <c r="J1902" s="6" t="n"/>
      <c r="K1902" s="6" t="inlineStr">
        <is>
          <t>#69663</t>
        </is>
      </c>
      <c r="L1902" s="6" t="inlineStr">
        <is>
          <t>Super 37004 Reclass (08/08/2026-21/08/2026) - CBA Team Leader [ONS]</t>
        </is>
      </c>
      <c r="M1902" s="6" t="inlineStr">
        <is>
          <t>ONSITE</t>
        </is>
      </c>
    </row>
    <row r="1903">
      <c r="A1903" s="6" t="n">
        <v>56010</v>
      </c>
      <c r="B1903" s="6" t="n">
        <v>56010</v>
      </c>
      <c r="C1903" s="6" t="inlineStr">
        <is>
          <t>Direct Superannuation - ONS</t>
        </is>
      </c>
      <c r="D1903" s="6" t="inlineStr">
        <is>
          <t>Manual Journal</t>
        </is>
      </c>
      <c r="E1903" s="37" t="n">
        <v>46259</v>
      </c>
      <c r="F1903" s="6" t="n"/>
      <c r="G1903" s="39" t="n">
        <v>36</v>
      </c>
      <c r="H1903" s="39" t="n">
        <v>0</v>
      </c>
      <c r="I1903" s="6" t="inlineStr">
        <is>
          <t>2392 - PWC – MEL Technician [ONS]</t>
        </is>
      </c>
      <c r="J1903" s="6" t="n"/>
      <c r="K1903" s="6" t="inlineStr">
        <is>
          <t>#69663</t>
        </is>
      </c>
      <c r="L1903" s="6" t="inlineStr">
        <is>
          <t>Super 37004 Reclass (08/08/2026-21/08/2026) - PWC – MEL Technician [ONS]</t>
        </is>
      </c>
      <c r="M1903" s="6" t="inlineStr">
        <is>
          <t>ONSITE</t>
        </is>
      </c>
    </row>
    <row r="1904">
      <c r="A1904" s="6" t="n">
        <v>56010</v>
      </c>
      <c r="B1904" s="6" t="n">
        <v>56010</v>
      </c>
      <c r="C1904" s="6" t="inlineStr">
        <is>
          <t>Direct Superannuation - ONS</t>
        </is>
      </c>
      <c r="D1904" s="6" t="inlineStr">
        <is>
          <t>Manual Journal</t>
        </is>
      </c>
      <c r="E1904" s="37" t="n">
        <v>46265</v>
      </c>
      <c r="F1904" s="6" t="n"/>
      <c r="G1904" s="39" t="n">
        <v>77.12</v>
      </c>
      <c r="H1904" s="39" t="n">
        <v>0</v>
      </c>
      <c r="I1904" s="6" t="inlineStr">
        <is>
          <t>26012301 - PWC IT Support - Brisbane [ONS]</t>
        </is>
      </c>
      <c r="J1904" s="6" t="n"/>
      <c r="K1904" s="6" t="inlineStr">
        <is>
          <t>#69667</t>
        </is>
      </c>
      <c r="L1904" s="6" t="inlineStr">
        <is>
          <t>Super Accrual Aug 24-31 2026 - PWC IT Support - Brisbane [ONS]</t>
        </is>
      </c>
      <c r="M1904" s="6" t="inlineStr">
        <is>
          <t>ONSITE</t>
        </is>
      </c>
    </row>
    <row r="1905">
      <c r="A1905" s="6" t="n">
        <v>56010</v>
      </c>
      <c r="B1905" s="6" t="n">
        <v>56010</v>
      </c>
      <c r="C1905" s="6" t="inlineStr">
        <is>
          <t>Direct Superannuation - ONS</t>
        </is>
      </c>
      <c r="D1905" s="6" t="inlineStr">
        <is>
          <t>Manual Journal</t>
        </is>
      </c>
      <c r="E1905" s="37" t="n">
        <v>46265</v>
      </c>
      <c r="F1905" s="6" t="n"/>
      <c r="G1905" s="39" t="n">
        <v>149.79</v>
      </c>
      <c r="H1905" s="39" t="n">
        <v>0</v>
      </c>
      <c r="I1905" s="6" t="inlineStr">
        <is>
          <t>26043001 - CBA FT Tech MEL - 12 months [ONS]</t>
        </is>
      </c>
      <c r="J1905" s="6" t="n"/>
      <c r="K1905" s="6" t="inlineStr">
        <is>
          <t>#69667</t>
        </is>
      </c>
      <c r="L1905" s="6" t="inlineStr">
        <is>
          <t>Super Accrual Aug 24-31 2026 - CBA FT Tech MEL - 12 months [ONS]</t>
        </is>
      </c>
      <c r="M1905" s="6" t="inlineStr">
        <is>
          <t>ONSITE</t>
        </is>
      </c>
    </row>
    <row r="1906">
      <c r="A1906" s="6" t="n">
        <v>56010</v>
      </c>
      <c r="B1906" s="6" t="n">
        <v>56010</v>
      </c>
      <c r="C1906" s="6" t="inlineStr">
        <is>
          <t>Direct Superannuation - ONS</t>
        </is>
      </c>
      <c r="D1906" s="6" t="inlineStr">
        <is>
          <t>Manual Journal</t>
        </is>
      </c>
      <c r="E1906" s="37" t="n">
        <v>46265</v>
      </c>
      <c r="F1906" s="6" t="n"/>
      <c r="G1906" s="39" t="n">
        <v>158.95</v>
      </c>
      <c r="H1906" s="39" t="n">
        <v>0</v>
      </c>
      <c r="I1906" s="6" t="inlineStr">
        <is>
          <t>1400 - DTTL Mel Tech FT 2 [ONS]</t>
        </is>
      </c>
      <c r="J1906" s="6" t="n"/>
      <c r="K1906" s="6" t="inlineStr">
        <is>
          <t>#69667</t>
        </is>
      </c>
      <c r="L1906" s="6" t="inlineStr">
        <is>
          <t>Super Accrual Aug 24-31 2026 - DTTL Mel Tech FT 2 [ONS]</t>
        </is>
      </c>
      <c r="M1906" s="6" t="inlineStr">
        <is>
          <t>ONSITE</t>
        </is>
      </c>
    </row>
    <row r="1907">
      <c r="A1907" s="6" t="n">
        <v>56010</v>
      </c>
      <c r="B1907" s="6" t="n">
        <v>56010</v>
      </c>
      <c r="C1907" s="6" t="inlineStr">
        <is>
          <t>Direct Superannuation - ONS</t>
        </is>
      </c>
      <c r="D1907" s="6" t="inlineStr">
        <is>
          <t>Manual Journal</t>
        </is>
      </c>
      <c r="E1907" s="37" t="n">
        <v>46265</v>
      </c>
      <c r="F1907" s="6" t="n"/>
      <c r="G1907" s="39" t="n">
        <v>124.51</v>
      </c>
      <c r="H1907" s="39" t="n">
        <v>0</v>
      </c>
      <c r="I1907" s="6" t="inlineStr">
        <is>
          <t>2402 - DTTL SYD FT Tech 1 [ONS]</t>
        </is>
      </c>
      <c r="J1907" s="6" t="n"/>
      <c r="K1907" s="6" t="inlineStr">
        <is>
          <t>#69667</t>
        </is>
      </c>
      <c r="L1907" s="6" t="inlineStr">
        <is>
          <t>Super Accrual Aug 24-31 2026 - DTTL SYD FT Tech 1 [ONS]</t>
        </is>
      </c>
      <c r="M1907" s="6" t="inlineStr">
        <is>
          <t>ONSITE</t>
        </is>
      </c>
    </row>
    <row r="1908">
      <c r="A1908" s="6" t="n">
        <v>56010</v>
      </c>
      <c r="B1908" s="6" t="n">
        <v>56010</v>
      </c>
      <c r="C1908" s="6" t="inlineStr">
        <is>
          <t>Direct Superannuation - ONS</t>
        </is>
      </c>
      <c r="D1908" s="6" t="inlineStr">
        <is>
          <t>Manual Journal</t>
        </is>
      </c>
      <c r="E1908" s="37" t="n">
        <v>46265</v>
      </c>
      <c r="F1908" s="6" t="n"/>
      <c r="G1908" s="39" t="n">
        <v>4.97</v>
      </c>
      <c r="H1908" s="39" t="n">
        <v>0</v>
      </c>
      <c r="I1908" s="6" t="inlineStr">
        <is>
          <t>2026021101 - AusPayNet Quarterly AV Support &amp; Maintenance 2026 [ONS]</t>
        </is>
      </c>
      <c r="J1908" s="6" t="n"/>
      <c r="K1908" s="6" t="inlineStr">
        <is>
          <t>#69667</t>
        </is>
      </c>
      <c r="L1908" s="6" t="inlineStr">
        <is>
          <t>Super Accrual Aug 24-31 2026 - AusPayNet Quarterly AV Support &amp; Maintenance 2026 [ONS]</t>
        </is>
      </c>
      <c r="M1908" s="6" t="inlineStr">
        <is>
          <t>ONSITE</t>
        </is>
      </c>
    </row>
    <row r="1909">
      <c r="A1909" s="6" t="n">
        <v>56010</v>
      </c>
      <c r="B1909" s="6" t="n">
        <v>56010</v>
      </c>
      <c r="C1909" s="6" t="inlineStr">
        <is>
          <t>Direct Superannuation - ONS</t>
        </is>
      </c>
      <c r="D1909" s="6" t="inlineStr">
        <is>
          <t>Manual Journal</t>
        </is>
      </c>
      <c r="E1909" s="37" t="n">
        <v>46265</v>
      </c>
      <c r="F1909" s="6" t="n"/>
      <c r="G1909" s="39" t="n">
        <v>183.23</v>
      </c>
      <c r="H1909" s="39" t="n">
        <v>0</v>
      </c>
      <c r="I1909" s="6" t="inlineStr">
        <is>
          <t>724 - DTTL SYD NTSL [ONS]</t>
        </is>
      </c>
      <c r="J1909" s="6" t="n"/>
      <c r="K1909" s="6" t="inlineStr">
        <is>
          <t>#69667</t>
        </is>
      </c>
      <c r="L1909" s="6" t="inlineStr">
        <is>
          <t>Super Accrual Aug 24-31 2026 - DTTL SYD NTSL [ONS]</t>
        </is>
      </c>
      <c r="M1909" s="6" t="inlineStr">
        <is>
          <t>ONSITE</t>
        </is>
      </c>
    </row>
    <row r="1910">
      <c r="A1910" s="6" t="n">
        <v>56010</v>
      </c>
      <c r="B1910" s="6" t="n">
        <v>56010</v>
      </c>
      <c r="C1910" s="6" t="inlineStr">
        <is>
          <t>Direct Superannuation - ONS</t>
        </is>
      </c>
      <c r="D1910" s="6" t="inlineStr">
        <is>
          <t>Manual Journal</t>
        </is>
      </c>
      <c r="E1910" s="37" t="n">
        <v>46265</v>
      </c>
      <c r="F1910" s="6" t="n"/>
      <c r="G1910" s="39" t="n">
        <v>23.14</v>
      </c>
      <c r="H1910" s="39" t="n">
        <v>0</v>
      </c>
      <c r="I1910" s="6" t="inlineStr">
        <is>
          <t>2192 - Bankwest Additional Tech [ONS]</t>
        </is>
      </c>
      <c r="J1910" s="6" t="n"/>
      <c r="K1910" s="6" t="inlineStr">
        <is>
          <t>#69667</t>
        </is>
      </c>
      <c r="L1910" s="6" t="inlineStr">
        <is>
          <t>Super Accrual Aug 24-31 2026 - Bankwest Additional Tech [ONS]</t>
        </is>
      </c>
      <c r="M1910" s="6" t="inlineStr">
        <is>
          <t>ONSITE</t>
        </is>
      </c>
    </row>
    <row r="1911">
      <c r="A1911" s="6" t="n">
        <v>56010</v>
      </c>
      <c r="B1911" s="6" t="n">
        <v>56010</v>
      </c>
      <c r="C1911" s="6" t="inlineStr">
        <is>
          <t>Direct Superannuation - ONS</t>
        </is>
      </c>
      <c r="D1911" s="6" t="inlineStr">
        <is>
          <t>Manual Journal</t>
        </is>
      </c>
      <c r="E1911" s="37" t="n">
        <v>46265</v>
      </c>
      <c r="F1911" s="6" t="n"/>
      <c r="G1911" s="39" t="n">
        <v>35.68</v>
      </c>
      <c r="H1911" s="39" t="n">
        <v>0</v>
      </c>
      <c r="I1911" s="6" t="inlineStr">
        <is>
          <t>1668 - CBA Dedicated Tech [ONS]</t>
        </is>
      </c>
      <c r="J1911" s="6" t="n"/>
      <c r="K1911" s="6" t="inlineStr">
        <is>
          <t>#69667</t>
        </is>
      </c>
      <c r="L1911" s="6" t="inlineStr">
        <is>
          <t>Super Accrual Aug 24-31 2026 - CBA Dedicated Tech [ONS]</t>
        </is>
      </c>
      <c r="M1911" s="6" t="inlineStr">
        <is>
          <t>ONSITE</t>
        </is>
      </c>
    </row>
    <row r="1912">
      <c r="A1912" s="6" t="n">
        <v>56010</v>
      </c>
      <c r="B1912" s="6" t="n">
        <v>56010</v>
      </c>
      <c r="C1912" s="6" t="inlineStr">
        <is>
          <t>Direct Superannuation - ONS</t>
        </is>
      </c>
      <c r="D1912" s="6" t="inlineStr">
        <is>
          <t>Manual Journal</t>
        </is>
      </c>
      <c r="E1912" s="37" t="n">
        <v>46265</v>
      </c>
      <c r="F1912" s="6" t="n"/>
      <c r="G1912" s="39" t="n">
        <v>55.41</v>
      </c>
      <c r="H1912" s="39" t="n">
        <v>0</v>
      </c>
      <c r="I1912" s="6" t="inlineStr">
        <is>
          <t>26022301 - Aware Super AV Maintenance [ONS]</t>
        </is>
      </c>
      <c r="J1912" s="6" t="n"/>
      <c r="K1912" s="6" t="inlineStr">
        <is>
          <t>#69667</t>
        </is>
      </c>
      <c r="L1912" s="6" t="inlineStr">
        <is>
          <t>Super Accrual Aug 24-31 2026 - Aware Super AV Maintenance [ONS]</t>
        </is>
      </c>
      <c r="M1912" s="6" t="inlineStr">
        <is>
          <t>ONSITE</t>
        </is>
      </c>
    </row>
    <row r="1913">
      <c r="A1913" s="6" t="n">
        <v>56010</v>
      </c>
      <c r="B1913" s="6" t="n">
        <v>56010</v>
      </c>
      <c r="C1913" s="6" t="inlineStr">
        <is>
          <t>Direct Superannuation - ONS</t>
        </is>
      </c>
      <c r="D1913" s="6" t="inlineStr">
        <is>
          <t>Manual Journal</t>
        </is>
      </c>
      <c r="E1913" s="37" t="n">
        <v>46265</v>
      </c>
      <c r="F1913" s="6" t="n"/>
      <c r="G1913" s="39" t="n">
        <v>127.16</v>
      </c>
      <c r="H1913" s="39" t="n">
        <v>0</v>
      </c>
      <c r="I1913" s="6" t="inlineStr">
        <is>
          <t>725 - DTTL Mel Tech FT 1 [ONS]</t>
        </is>
      </c>
      <c r="J1913" s="6" t="n"/>
      <c r="K1913" s="6" t="inlineStr">
        <is>
          <t>#69667</t>
        </is>
      </c>
      <c r="L1913" s="6" t="inlineStr">
        <is>
          <t>Super Accrual Aug 24-31 2026 - DTTL Mel Tech FT 1 [ONS]</t>
        </is>
      </c>
      <c r="M1913" s="6" t="inlineStr">
        <is>
          <t>ONSITE</t>
        </is>
      </c>
    </row>
    <row r="1914">
      <c r="A1914" s="6" t="n">
        <v>56010</v>
      </c>
      <c r="B1914" s="6" t="n">
        <v>56010</v>
      </c>
      <c r="C1914" s="6" t="inlineStr">
        <is>
          <t>Direct Superannuation - ONS</t>
        </is>
      </c>
      <c r="D1914" s="6" t="inlineStr">
        <is>
          <t>Manual Journal</t>
        </is>
      </c>
      <c r="E1914" s="37" t="n">
        <v>46265</v>
      </c>
      <c r="F1914" s="6" t="n"/>
      <c r="G1914" s="39" t="n">
        <v>141.29</v>
      </c>
      <c r="H1914" s="39" t="n">
        <v>0</v>
      </c>
      <c r="I1914" s="6" t="inlineStr">
        <is>
          <t>732 - Bank West Contract [ONS]</t>
        </is>
      </c>
      <c r="J1914" s="6" t="n"/>
      <c r="K1914" s="6" t="inlineStr">
        <is>
          <t>#69667</t>
        </is>
      </c>
      <c r="L1914" s="6" t="inlineStr">
        <is>
          <t>Super Accrual Aug 24-31 2026 - Bank West Contract [ONS]</t>
        </is>
      </c>
      <c r="M1914" s="6" t="inlineStr">
        <is>
          <t>ONSITE</t>
        </is>
      </c>
    </row>
    <row r="1915">
      <c r="A1915" s="6" t="n">
        <v>56010</v>
      </c>
      <c r="B1915" s="6" t="n">
        <v>56010</v>
      </c>
      <c r="C1915" s="6" t="inlineStr">
        <is>
          <t>Direct Superannuation - ONS</t>
        </is>
      </c>
      <c r="D1915" s="6" t="inlineStr">
        <is>
          <t>Manual Journal</t>
        </is>
      </c>
      <c r="E1915" s="37" t="n">
        <v>46265</v>
      </c>
      <c r="F1915" s="6" t="n"/>
      <c r="G1915" s="39" t="n">
        <v>131.85</v>
      </c>
      <c r="H1915" s="39" t="n">
        <v>0</v>
      </c>
      <c r="I1915" s="6" t="inlineStr">
        <is>
          <t>1530 - DTTL BNE Onsite [ONS]</t>
        </is>
      </c>
      <c r="J1915" s="6" t="n"/>
      <c r="K1915" s="6" t="inlineStr">
        <is>
          <t>#69667</t>
        </is>
      </c>
      <c r="L1915" s="6" t="inlineStr">
        <is>
          <t>Super Accrual Aug 24-31 2026 - DTTL BNE Onsite [ONS]</t>
        </is>
      </c>
      <c r="M1915" s="6" t="inlineStr">
        <is>
          <t>ONSITE</t>
        </is>
      </c>
    </row>
    <row r="1916">
      <c r="A1916" s="6" t="n">
        <v>56010</v>
      </c>
      <c r="B1916" s="6" t="n">
        <v>56010</v>
      </c>
      <c r="C1916" s="6" t="inlineStr">
        <is>
          <t>Direct Superannuation - ONS</t>
        </is>
      </c>
      <c r="D1916" s="6" t="inlineStr">
        <is>
          <t>Manual Journal</t>
        </is>
      </c>
      <c r="E1916" s="37" t="n">
        <v>46265</v>
      </c>
      <c r="F1916" s="6" t="n"/>
      <c r="G1916" s="39" t="n">
        <v>138.64</v>
      </c>
      <c r="H1916" s="39" t="n">
        <v>0</v>
      </c>
      <c r="I1916" s="6" t="inlineStr">
        <is>
          <t>2880 - Ricoh - QANTAS [ONS]</t>
        </is>
      </c>
      <c r="J1916" s="6" t="n"/>
      <c r="K1916" s="6" t="inlineStr">
        <is>
          <t>#69667</t>
        </is>
      </c>
      <c r="L1916" s="6" t="inlineStr">
        <is>
          <t>Super Accrual Aug 24-31 2026 - Ricoh - QANTAS [ONS]</t>
        </is>
      </c>
      <c r="M1916" s="6" t="inlineStr">
        <is>
          <t>ONSITE</t>
        </is>
      </c>
    </row>
    <row r="1917">
      <c r="A1917" s="6" t="n">
        <v>56010</v>
      </c>
      <c r="B1917" s="6" t="n">
        <v>56010</v>
      </c>
      <c r="C1917" s="6" t="inlineStr">
        <is>
          <t>Direct Superannuation - ONS</t>
        </is>
      </c>
      <c r="D1917" s="6" t="inlineStr">
        <is>
          <t>Manual Journal</t>
        </is>
      </c>
      <c r="E1917" s="37" t="n">
        <v>46265</v>
      </c>
      <c r="F1917" s="6" t="n"/>
      <c r="G1917" s="39" t="n">
        <v>76.81999999999999</v>
      </c>
      <c r="H1917" s="39" t="n">
        <v>0</v>
      </c>
      <c r="I1917" s="6" t="inlineStr">
        <is>
          <t>20250731 - PWC National Pool of Hours [ONS]</t>
        </is>
      </c>
      <c r="J1917" s="6" t="n"/>
      <c r="K1917" s="6" t="inlineStr">
        <is>
          <t>#69667</t>
        </is>
      </c>
      <c r="L1917" s="6" t="inlineStr">
        <is>
          <t>Super Accrual Aug 24-31 2026 - PWC National Pool of Hours [ONS]</t>
        </is>
      </c>
      <c r="M1917" s="6" t="inlineStr">
        <is>
          <t>ONSITE</t>
        </is>
      </c>
    </row>
    <row r="1918">
      <c r="A1918" s="6" t="n">
        <v>56010</v>
      </c>
      <c r="B1918" s="6" t="n">
        <v>56010</v>
      </c>
      <c r="C1918" s="6" t="inlineStr">
        <is>
          <t>Direct Superannuation - ONS</t>
        </is>
      </c>
      <c r="D1918" s="6" t="inlineStr">
        <is>
          <t>Manual Journal</t>
        </is>
      </c>
      <c r="E1918" s="37" t="n">
        <v>46265</v>
      </c>
      <c r="F1918" s="6" t="n"/>
      <c r="G1918" s="39" t="n">
        <v>51.77</v>
      </c>
      <c r="H1918" s="39" t="n">
        <v>0</v>
      </c>
      <c r="I1918" s="6" t="inlineStr">
        <is>
          <t>2849 - DTTL SYD Internal [ONS]</t>
        </is>
      </c>
      <c r="J1918" s="6" t="n"/>
      <c r="K1918" s="6" t="inlineStr">
        <is>
          <t>#69667</t>
        </is>
      </c>
      <c r="L1918" s="6" t="inlineStr">
        <is>
          <t>Super Accrual Aug 24-31 2026 - DTTL SYD Internal [ONS]</t>
        </is>
      </c>
      <c r="M1918" s="6" t="inlineStr">
        <is>
          <t>ONSITE</t>
        </is>
      </c>
    </row>
    <row r="1919">
      <c r="A1919" s="6" t="n">
        <v>56010</v>
      </c>
      <c r="B1919" s="6" t="n">
        <v>56010</v>
      </c>
      <c r="C1919" s="6" t="inlineStr">
        <is>
          <t>Direct Superannuation - ONS</t>
        </is>
      </c>
      <c r="D1919" s="6" t="inlineStr">
        <is>
          <t>Manual Journal</t>
        </is>
      </c>
      <c r="E1919" s="37" t="n">
        <v>46265</v>
      </c>
      <c r="F1919" s="6" t="n"/>
      <c r="G1919" s="39" t="n">
        <v>137.76</v>
      </c>
      <c r="H1919" s="39" t="n">
        <v>0</v>
      </c>
      <c r="I1919" s="6" t="inlineStr">
        <is>
          <t>1862 - DTTL ADL Onsite [ONS]</t>
        </is>
      </c>
      <c r="J1919" s="6" t="n"/>
      <c r="K1919" s="6" t="inlineStr">
        <is>
          <t>#69667</t>
        </is>
      </c>
      <c r="L1919" s="6" t="inlineStr">
        <is>
          <t>Super Accrual Aug 24-31 2026 - DTTL ADL Onsite [ONS]</t>
        </is>
      </c>
      <c r="M1919" s="6" t="inlineStr">
        <is>
          <t>ONSITE</t>
        </is>
      </c>
    </row>
    <row r="1920">
      <c r="A1920" s="6" t="n">
        <v>56010</v>
      </c>
      <c r="B1920" s="6" t="n">
        <v>56010</v>
      </c>
      <c r="C1920" s="6" t="inlineStr">
        <is>
          <t>Direct Superannuation - ONS</t>
        </is>
      </c>
      <c r="D1920" s="6" t="inlineStr">
        <is>
          <t>Manual Journal</t>
        </is>
      </c>
      <c r="E1920" s="37" t="n">
        <v>46265</v>
      </c>
      <c r="F1920" s="6" t="n"/>
      <c r="G1920" s="39" t="n">
        <v>124.51</v>
      </c>
      <c r="H1920" s="39" t="n">
        <v>0</v>
      </c>
      <c r="I1920" s="6" t="inlineStr">
        <is>
          <t>25101301B - PWC IT Support – Sydney [ONS]</t>
        </is>
      </c>
      <c r="J1920" s="6" t="n"/>
      <c r="K1920" s="6" t="inlineStr">
        <is>
          <t>#69667</t>
        </is>
      </c>
      <c r="L1920" s="6" t="inlineStr">
        <is>
          <t>Super Accrual Aug 24-31 2026 - PWC IT Support – Sydney [ONS]</t>
        </is>
      </c>
      <c r="M1920" s="6" t="inlineStr">
        <is>
          <t>ONSITE</t>
        </is>
      </c>
    </row>
    <row r="1921">
      <c r="A1921" s="6" t="n">
        <v>56010</v>
      </c>
      <c r="B1921" s="6" t="n">
        <v>56010</v>
      </c>
      <c r="C1921" s="6" t="inlineStr">
        <is>
          <t>Direct Superannuation - ONS</t>
        </is>
      </c>
      <c r="D1921" s="6" t="inlineStr">
        <is>
          <t>Manual Journal</t>
        </is>
      </c>
      <c r="E1921" s="37" t="n">
        <v>46265</v>
      </c>
      <c r="F1921" s="6" t="n"/>
      <c r="G1921" s="39" t="n">
        <v>146.58</v>
      </c>
      <c r="H1921" s="39" t="n">
        <v>0</v>
      </c>
      <c r="I1921" s="6" t="inlineStr">
        <is>
          <t>586 - CBA Tech NP [ONS]</t>
        </is>
      </c>
      <c r="J1921" s="6" t="n"/>
      <c r="K1921" s="6" t="inlineStr">
        <is>
          <t>#69667</t>
        </is>
      </c>
      <c r="L1921" s="6" t="inlineStr">
        <is>
          <t>Super Accrual Aug 24-31 2026 - CBA Tech NP [ONS]</t>
        </is>
      </c>
      <c r="M1921" s="6" t="inlineStr">
        <is>
          <t>ONSITE</t>
        </is>
      </c>
    </row>
    <row r="1922">
      <c r="A1922" s="6" t="n">
        <v>56010</v>
      </c>
      <c r="B1922" s="6" t="n">
        <v>56010</v>
      </c>
      <c r="C1922" s="6" t="inlineStr">
        <is>
          <t>Direct Superannuation - ONS</t>
        </is>
      </c>
      <c r="D1922" s="6" t="inlineStr">
        <is>
          <t>Manual Journal</t>
        </is>
      </c>
      <c r="E1922" s="37" t="n">
        <v>46265</v>
      </c>
      <c r="F1922" s="6" t="n"/>
      <c r="G1922" s="39" t="n">
        <v>130.69</v>
      </c>
      <c r="H1922" s="39" t="n">
        <v>0</v>
      </c>
      <c r="I1922" s="6" t="inlineStr">
        <is>
          <t>1401 - DTTL SYD FT Tech 2 [ONS]</t>
        </is>
      </c>
      <c r="J1922" s="6" t="n"/>
      <c r="K1922" s="6" t="inlineStr">
        <is>
          <t>#69667</t>
        </is>
      </c>
      <c r="L1922" s="6" t="inlineStr">
        <is>
          <t>Super Accrual Aug 24-31 2026 - DTTL SYD FT Tech 2 [ONS]</t>
        </is>
      </c>
      <c r="M1922" s="6" t="inlineStr">
        <is>
          <t>ONSITE</t>
        </is>
      </c>
    </row>
    <row r="1923">
      <c r="A1923" s="6" t="n">
        <v>56010</v>
      </c>
      <c r="B1923" s="6" t="n">
        <v>56010</v>
      </c>
      <c r="C1923" s="6" t="inlineStr">
        <is>
          <t>Direct Superannuation - ONS</t>
        </is>
      </c>
      <c r="D1923" s="6" t="inlineStr">
        <is>
          <t>Manual Journal</t>
        </is>
      </c>
      <c r="E1923" s="37" t="n">
        <v>46265</v>
      </c>
      <c r="F1923" s="6" t="n"/>
      <c r="G1923" s="39" t="n">
        <v>54</v>
      </c>
      <c r="H1923" s="39" t="n">
        <v>0</v>
      </c>
      <c r="I1923" s="6" t="inlineStr">
        <is>
          <t>1144 - Bankwest PER Half Tech [ONS]</t>
        </is>
      </c>
      <c r="J1923" s="6" t="n"/>
      <c r="K1923" s="6" t="inlineStr">
        <is>
          <t>#69667</t>
        </is>
      </c>
      <c r="L1923" s="6" t="inlineStr">
        <is>
          <t>Super Accrual Aug 24-31 2026 - Bankwest PER Half Tech [ONS]</t>
        </is>
      </c>
      <c r="M1923" s="6" t="inlineStr">
        <is>
          <t>ONSITE</t>
        </is>
      </c>
    </row>
    <row r="1924">
      <c r="A1924" s="6" t="n">
        <v>56010</v>
      </c>
      <c r="B1924" s="6" t="n">
        <v>56010</v>
      </c>
      <c r="C1924" s="6" t="inlineStr">
        <is>
          <t>Direct Superannuation - ONS</t>
        </is>
      </c>
      <c r="D1924" s="6" t="inlineStr">
        <is>
          <t>Manual Journal</t>
        </is>
      </c>
      <c r="E1924" s="37" t="n">
        <v>46265</v>
      </c>
      <c r="F1924" s="6" t="n"/>
      <c r="G1924" s="39" t="n">
        <v>127.16</v>
      </c>
      <c r="H1924" s="39" t="n">
        <v>0</v>
      </c>
      <c r="I1924" s="6" t="inlineStr">
        <is>
          <t>587 - CBA Tech TN [ONS]</t>
        </is>
      </c>
      <c r="J1924" s="6" t="n"/>
      <c r="K1924" s="6" t="inlineStr">
        <is>
          <t>#69667</t>
        </is>
      </c>
      <c r="L1924" s="6" t="inlineStr">
        <is>
          <t>Super Accrual Aug 24-31 2026 - CBA Tech TN [ONS]</t>
        </is>
      </c>
      <c r="M1924" s="6" t="inlineStr">
        <is>
          <t>ONSITE</t>
        </is>
      </c>
    </row>
    <row r="1925">
      <c r="A1925" s="6" t="n">
        <v>56010</v>
      </c>
      <c r="B1925" s="6" t="n">
        <v>56010</v>
      </c>
      <c r="C1925" s="6" t="inlineStr">
        <is>
          <t>Direct Superannuation - ONS</t>
        </is>
      </c>
      <c r="D1925" s="6" t="inlineStr">
        <is>
          <t>Manual Journal</t>
        </is>
      </c>
      <c r="E1925" s="37" t="n">
        <v>46265</v>
      </c>
      <c r="F1925" s="6" t="n"/>
      <c r="G1925" s="39" t="n">
        <v>116.03</v>
      </c>
      <c r="H1925" s="39" t="n">
        <v>0</v>
      </c>
      <c r="I1925" s="6" t="inlineStr">
        <is>
          <t>1350 - CBA Brisbane ONS [ONS]</t>
        </is>
      </c>
      <c r="J1925" s="6" t="n"/>
      <c r="K1925" s="6" t="inlineStr">
        <is>
          <t>#69667</t>
        </is>
      </c>
      <c r="L1925" s="6" t="inlineStr">
        <is>
          <t>Super Accrual Aug 24-31 2026 - CBA Brisbane ONS [ONS]</t>
        </is>
      </c>
      <c r="M1925" s="6" t="inlineStr">
        <is>
          <t>ONSITE</t>
        </is>
      </c>
    </row>
    <row r="1926">
      <c r="A1926" s="6" t="n">
        <v>56010</v>
      </c>
      <c r="B1926" s="6" t="n">
        <v>56010</v>
      </c>
      <c r="C1926" s="6" t="inlineStr">
        <is>
          <t>Direct Superannuation - ONS</t>
        </is>
      </c>
      <c r="D1926" s="6" t="inlineStr">
        <is>
          <t>Manual Journal</t>
        </is>
      </c>
      <c r="E1926" s="37" t="n">
        <v>46265</v>
      </c>
      <c r="F1926" s="6" t="n"/>
      <c r="G1926" s="39" t="n">
        <v>177.33</v>
      </c>
      <c r="H1926" s="39" t="n">
        <v>0</v>
      </c>
      <c r="I1926" s="6" t="inlineStr">
        <is>
          <t>585 - CBA Team Leader [ONS]</t>
        </is>
      </c>
      <c r="J1926" s="6" t="n"/>
      <c r="K1926" s="6" t="inlineStr">
        <is>
          <t>#69667</t>
        </is>
      </c>
      <c r="L1926" s="6" t="inlineStr">
        <is>
          <t>Super Accrual Aug 24-31 2026 - CBA Team Leader [ONS]</t>
        </is>
      </c>
      <c r="M1926" s="6" t="inlineStr">
        <is>
          <t>ONSITE</t>
        </is>
      </c>
    </row>
    <row r="1927">
      <c r="A1927" s="6" t="n">
        <v>56010</v>
      </c>
      <c r="B1927" s="6" t="n">
        <v>56010</v>
      </c>
      <c r="C1927" s="6" t="inlineStr">
        <is>
          <t>Direct Superannuation - ONS</t>
        </is>
      </c>
      <c r="D1927" s="6" t="inlineStr">
        <is>
          <t>Manual Journal</t>
        </is>
      </c>
      <c r="E1927" s="37" t="n">
        <v>46265</v>
      </c>
      <c r="F1927" s="6" t="n"/>
      <c r="G1927" s="39" t="n">
        <v>15.43</v>
      </c>
      <c r="H1927" s="39" t="n">
        <v>0</v>
      </c>
      <c r="I1927" s="6" t="inlineStr">
        <is>
          <t>2392 - PWC – MEL Technician [ONS]</t>
        </is>
      </c>
      <c r="J1927" s="6" t="n"/>
      <c r="K1927" s="6" t="inlineStr">
        <is>
          <t>#69667</t>
        </is>
      </c>
      <c r="L1927" s="6" t="inlineStr">
        <is>
          <t>Super Accrual Aug 24-31 2026 - PWC – MEL Technician [ONS]</t>
        </is>
      </c>
      <c r="M1927" s="6" t="inlineStr">
        <is>
          <t>ONSITE</t>
        </is>
      </c>
    </row>
    <row r="1928">
      <c r="A1928" s="6" t="n">
        <v>56010</v>
      </c>
      <c r="B1928" s="6" t="n">
        <v>56010</v>
      </c>
      <c r="C1928" s="6" t="inlineStr">
        <is>
          <t>Direct Superannuation - ONS</t>
        </is>
      </c>
      <c r="D1928" s="6" t="inlineStr">
        <is>
          <t>Manual Journal</t>
        </is>
      </c>
      <c r="E1928" s="37" t="n">
        <v>46265</v>
      </c>
      <c r="F1928" s="6" t="n"/>
      <c r="G1928" s="39" t="n">
        <v>30.39</v>
      </c>
      <c r="H1928" s="39" t="n">
        <v>0</v>
      </c>
      <c r="I1928" s="6" t="inlineStr">
        <is>
          <t>2880 - Ricoh - QANTAS [ONS]</t>
        </is>
      </c>
      <c r="J1928" s="6" t="n"/>
      <c r="K1928" s="6" t="inlineStr">
        <is>
          <t>#70422</t>
        </is>
      </c>
      <c r="L1928" s="6" t="inlineStr">
        <is>
          <t>Time in Lieu - August 2026 - Time in Lieu - August 2026</t>
        </is>
      </c>
      <c r="M1928" s="6" t="inlineStr">
        <is>
          <t>ONSITE</t>
        </is>
      </c>
    </row>
    <row r="1929">
      <c r="A1929" s="6" t="n">
        <v>56010</v>
      </c>
      <c r="B1929" s="6" t="n">
        <v>56010</v>
      </c>
      <c r="C1929" s="6" t="inlineStr">
        <is>
          <t>Direct Superannuation - ONS</t>
        </is>
      </c>
      <c r="D1929" s="6" t="inlineStr">
        <is>
          <t>Manual Journal</t>
        </is>
      </c>
      <c r="E1929" s="37" t="n">
        <v>46265</v>
      </c>
      <c r="F1929" s="6" t="n"/>
      <c r="G1929" s="39" t="n">
        <v>26.49</v>
      </c>
      <c r="H1929" s="39" t="n">
        <v>0</v>
      </c>
      <c r="I1929" s="6" t="inlineStr">
        <is>
          <t>1350 - CBA Brisbane ONS [ONS]</t>
        </is>
      </c>
      <c r="J1929" s="6" t="n"/>
      <c r="K1929" s="6" t="inlineStr">
        <is>
          <t>#70422</t>
        </is>
      </c>
      <c r="L1929" s="6" t="inlineStr">
        <is>
          <t>Time in Lieu - August 2026 - Time in Lieu - August 2026</t>
        </is>
      </c>
      <c r="M1929" s="6" t="inlineStr">
        <is>
          <t>ONSITE</t>
        </is>
      </c>
    </row>
    <row r="1930">
      <c r="A1930" s="6" t="n">
        <v>56010</v>
      </c>
      <c r="B1930" s="6" t="n">
        <v>56010</v>
      </c>
      <c r="C1930" s="6" t="inlineStr">
        <is>
          <t>Direct Superannuation - ONS</t>
        </is>
      </c>
      <c r="D1930" s="6" t="inlineStr">
        <is>
          <t>Manual Journal</t>
        </is>
      </c>
      <c r="E1930" s="37" t="n">
        <v>46265</v>
      </c>
      <c r="F1930" s="6" t="n"/>
      <c r="G1930" s="39" t="n">
        <v>30.63</v>
      </c>
      <c r="H1930" s="39" t="n">
        <v>0</v>
      </c>
      <c r="I1930" s="6" t="inlineStr">
        <is>
          <t>1401 - DTTL SYD FT Tech 2 [ONS]</t>
        </is>
      </c>
      <c r="J1930" s="6" t="n"/>
      <c r="K1930" s="6" t="inlineStr">
        <is>
          <t>#70422</t>
        </is>
      </c>
      <c r="L1930" s="6" t="inlineStr">
        <is>
          <t>Time in Lieu - August 2026 - Time in Lieu - August 2026</t>
        </is>
      </c>
      <c r="M1930" s="6" t="inlineStr">
        <is>
          <t>ONSITE</t>
        </is>
      </c>
    </row>
    <row r="1931">
      <c r="A1931" s="6" t="n">
        <v>56010</v>
      </c>
      <c r="B1931" s="6" t="n">
        <v>56010</v>
      </c>
      <c r="C1931" s="6" t="inlineStr">
        <is>
          <t>Direct Superannuation - ONS</t>
        </is>
      </c>
      <c r="D1931" s="6" t="inlineStr">
        <is>
          <t>Manual Journal</t>
        </is>
      </c>
      <c r="E1931" s="37" t="n">
        <v>46265</v>
      </c>
      <c r="F1931" s="6" t="n"/>
      <c r="G1931" s="39" t="n">
        <v>11.38</v>
      </c>
      <c r="H1931" s="39" t="n">
        <v>0</v>
      </c>
      <c r="I1931" s="6" t="inlineStr">
        <is>
          <t>1400 - DTTL Mel Tech FT 2 [ONS]</t>
        </is>
      </c>
      <c r="J1931" s="6" t="n"/>
      <c r="K1931" s="6" t="inlineStr">
        <is>
          <t>#70422</t>
        </is>
      </c>
      <c r="L1931" s="6" t="inlineStr">
        <is>
          <t>Time in Lieu - August 2026 - Time in Lieu - August 2026</t>
        </is>
      </c>
      <c r="M1931" s="6" t="inlineStr">
        <is>
          <t>ONSITE</t>
        </is>
      </c>
    </row>
    <row r="1932">
      <c r="A1932" s="6" t="n">
        <v>56010</v>
      </c>
      <c r="B1932" s="6" t="n">
        <v>56010</v>
      </c>
      <c r="C1932" s="6" t="inlineStr">
        <is>
          <t>Direct Superannuation - ONS</t>
        </is>
      </c>
      <c r="D1932" s="6" t="inlineStr">
        <is>
          <t>Manual Journal</t>
        </is>
      </c>
      <c r="E1932" s="37" t="n">
        <v>46265</v>
      </c>
      <c r="F1932" s="6" t="n"/>
      <c r="G1932" s="39" t="n">
        <v>29.18</v>
      </c>
      <c r="H1932" s="39" t="n">
        <v>0</v>
      </c>
      <c r="I1932" s="6" t="inlineStr">
        <is>
          <t>2402 - DTTL SYD FT Tech 1 [ONS]</t>
        </is>
      </c>
      <c r="J1932" s="6" t="n"/>
      <c r="K1932" s="6" t="inlineStr">
        <is>
          <t>#70422</t>
        </is>
      </c>
      <c r="L1932" s="6" t="inlineStr">
        <is>
          <t>Time in Lieu - August 2026 - Time in Lieu - August 2026</t>
        </is>
      </c>
      <c r="M1932" s="6" t="inlineStr">
        <is>
          <t>ONSITE</t>
        </is>
      </c>
    </row>
    <row r="1933">
      <c r="A1933" s="6" t="n">
        <v>56010</v>
      </c>
      <c r="B1933" s="6" t="n">
        <v>56010</v>
      </c>
      <c r="C1933" s="6" t="inlineStr">
        <is>
          <t>Direct Superannuation - ONS</t>
        </is>
      </c>
      <c r="D1933" s="6" t="inlineStr">
        <is>
          <t>Manual Journal</t>
        </is>
      </c>
      <c r="E1933" s="37" t="n">
        <v>46265</v>
      </c>
      <c r="F1933" s="6" t="n"/>
      <c r="G1933" s="39" t="n">
        <v>47.72</v>
      </c>
      <c r="H1933" s="39" t="n">
        <v>0</v>
      </c>
      <c r="I1933" s="6" t="inlineStr">
        <is>
          <t>724 - DTTL SYD NTSL [ONS]</t>
        </is>
      </c>
      <c r="J1933" s="6" t="n"/>
      <c r="K1933" s="6" t="inlineStr">
        <is>
          <t>#70422</t>
        </is>
      </c>
      <c r="L1933" s="6" t="inlineStr">
        <is>
          <t>Time in Lieu - August 2026 - Time in Lieu - August 2026</t>
        </is>
      </c>
      <c r="M1933" s="6" t="inlineStr">
        <is>
          <t>ONSITE</t>
        </is>
      </c>
    </row>
    <row r="1934">
      <c r="A1934" s="6" t="n">
        <v>56010</v>
      </c>
      <c r="B1934" s="6" t="n">
        <v>56010</v>
      </c>
      <c r="C1934" s="6" t="inlineStr">
        <is>
          <t>Direct Superannuation - ONS</t>
        </is>
      </c>
      <c r="D1934" s="6" t="inlineStr">
        <is>
          <t>Manual Journal</t>
        </is>
      </c>
      <c r="E1934" s="37" t="n">
        <v>46265</v>
      </c>
      <c r="F1934" s="6" t="n"/>
      <c r="G1934" s="39" t="n">
        <v>42.31</v>
      </c>
      <c r="H1934" s="39" t="n">
        <v>0</v>
      </c>
      <c r="I1934" s="6" t="inlineStr">
        <is>
          <t>732 - Bank West Contract [ONS]</t>
        </is>
      </c>
      <c r="J1934" s="6" t="n"/>
      <c r="K1934" s="6" t="inlineStr">
        <is>
          <t>#70422</t>
        </is>
      </c>
      <c r="L1934" s="6" t="inlineStr">
        <is>
          <t>Time in Lieu - August 2026 - Time in Lieu - August 2026</t>
        </is>
      </c>
      <c r="M1934" s="6" t="inlineStr">
        <is>
          <t>ONSITE</t>
        </is>
      </c>
    </row>
    <row r="1935">
      <c r="A1935" s="6" t="n">
        <v>56010</v>
      </c>
      <c r="B1935" s="6" t="n">
        <v>56010</v>
      </c>
      <c r="C1935" s="6" t="inlineStr">
        <is>
          <t>Direct Superannuation - ONS</t>
        </is>
      </c>
      <c r="D1935" s="6" t="inlineStr">
        <is>
          <t>Manual Journal</t>
        </is>
      </c>
      <c r="E1935" s="37" t="n">
        <v>46265</v>
      </c>
      <c r="F1935" s="6" t="n"/>
      <c r="G1935" s="39" t="n">
        <v>36.43</v>
      </c>
      <c r="H1935" s="39" t="n">
        <v>0</v>
      </c>
      <c r="I1935" s="6" t="inlineStr">
        <is>
          <t>1530 - DTTL BNE Onsite [ONS]</t>
        </is>
      </c>
      <c r="J1935" s="6" t="n"/>
      <c r="K1935" s="6" t="inlineStr">
        <is>
          <t>#70422</t>
        </is>
      </c>
      <c r="L1935" s="6" t="inlineStr">
        <is>
          <t>Time in Lieu - August 2026 - Time in Lieu - August 2026</t>
        </is>
      </c>
      <c r="M1935" s="6" t="inlineStr">
        <is>
          <t>ONSITE</t>
        </is>
      </c>
    </row>
    <row r="1936">
      <c r="A1936" s="6" t="n">
        <v>56010</v>
      </c>
      <c r="B1936" s="6" t="n">
        <v>56010</v>
      </c>
      <c r="C1936" s="6" t="inlineStr">
        <is>
          <t>Direct Superannuation - ONS</t>
        </is>
      </c>
      <c r="D1936" s="6" t="inlineStr">
        <is>
          <t>Manual Journal</t>
        </is>
      </c>
      <c r="E1936" s="37" t="n">
        <v>46265</v>
      </c>
      <c r="F1936" s="6" t="n"/>
      <c r="G1936" s="39" t="n">
        <v>28.7</v>
      </c>
      <c r="H1936" s="39" t="n">
        <v>0</v>
      </c>
      <c r="I1936" s="6" t="inlineStr">
        <is>
          <t>1862 - DTTL ADL Onsite [ONS]</t>
        </is>
      </c>
      <c r="J1936" s="6" t="n"/>
      <c r="K1936" s="6" t="inlineStr">
        <is>
          <t>#70422</t>
        </is>
      </c>
      <c r="L1936" s="6" t="inlineStr">
        <is>
          <t>Time in Lieu - August 2026 - Time in Lieu - August 2026</t>
        </is>
      </c>
      <c r="M1936" s="6" t="inlineStr">
        <is>
          <t>ONSITE</t>
        </is>
      </c>
    </row>
    <row r="1937">
      <c r="A1937" s="6" t="n">
        <v>56010</v>
      </c>
      <c r="B1937" s="6" t="n">
        <v>56010</v>
      </c>
      <c r="C1937" s="6" t="inlineStr">
        <is>
          <t>Direct Superannuation - ONS</t>
        </is>
      </c>
      <c r="D1937" s="6" t="inlineStr">
        <is>
          <t>Manual Journal</t>
        </is>
      </c>
      <c r="E1937" s="37" t="n">
        <v>46265</v>
      </c>
      <c r="F1937" s="6" t="n"/>
      <c r="G1937" s="39" t="n">
        <v>34.77</v>
      </c>
      <c r="H1937" s="39" t="n">
        <v>0</v>
      </c>
      <c r="I1937" s="6" t="inlineStr">
        <is>
          <t>585 - CBA Team Leader [ONS]</t>
        </is>
      </c>
      <c r="J1937" s="6" t="n"/>
      <c r="K1937" s="6" t="inlineStr">
        <is>
          <t>#70422</t>
        </is>
      </c>
      <c r="L1937" s="6" t="inlineStr">
        <is>
          <t>Time in Lieu - August 2026 - Time in Lieu - August 2026</t>
        </is>
      </c>
      <c r="M1937" s="6" t="inlineStr">
        <is>
          <t>ONSITE</t>
        </is>
      </c>
    </row>
    <row r="1938">
      <c r="A1938" s="6" t="n">
        <v>56010</v>
      </c>
      <c r="B1938" s="6" t="n">
        <v>56010</v>
      </c>
      <c r="C1938" s="6" t="inlineStr">
        <is>
          <t>Direct Superannuation - ONS</t>
        </is>
      </c>
      <c r="D1938" s="6" t="inlineStr">
        <is>
          <t>Manual Journal</t>
        </is>
      </c>
      <c r="E1938" s="37" t="n">
        <v>46265</v>
      </c>
      <c r="F1938" s="6" t="n"/>
      <c r="G1938" s="39" t="n">
        <v>3.3</v>
      </c>
      <c r="H1938" s="39" t="n">
        <v>0</v>
      </c>
      <c r="I1938" s="6" t="inlineStr">
        <is>
          <t>587 - CBA Tech TN [ONS]</t>
        </is>
      </c>
      <c r="J1938" s="6" t="n"/>
      <c r="K1938" s="6" t="inlineStr">
        <is>
          <t>#70422</t>
        </is>
      </c>
      <c r="L1938" s="6" t="inlineStr">
        <is>
          <t>Time in Lieu - August 2026 - Time in Lieu - August 2026</t>
        </is>
      </c>
      <c r="M1938" s="6" t="inlineStr">
        <is>
          <t>ONSITE</t>
        </is>
      </c>
    </row>
    <row r="1939">
      <c r="A1939" s="6" t="n">
        <v>56010</v>
      </c>
      <c r="B1939" s="6" t="n">
        <v>56010</v>
      </c>
      <c r="C1939" s="6" t="inlineStr">
        <is>
          <t>Direct Superannuation - ONS</t>
        </is>
      </c>
      <c r="D1939" s="6" t="inlineStr">
        <is>
          <t>Manual Journal</t>
        </is>
      </c>
      <c r="E1939" s="37" t="n">
        <v>46265</v>
      </c>
      <c r="F1939" s="6" t="n"/>
      <c r="G1939" s="39" t="n">
        <v>1.61</v>
      </c>
      <c r="H1939" s="39" t="n">
        <v>0</v>
      </c>
      <c r="I1939" s="6" t="inlineStr">
        <is>
          <t>2849 - DTTL SYD Internal [ONS]</t>
        </is>
      </c>
      <c r="J1939" s="6" t="n"/>
      <c r="K1939" s="6" t="inlineStr">
        <is>
          <t>#70422</t>
        </is>
      </c>
      <c r="L1939" s="6" t="inlineStr">
        <is>
          <t>Time in Lieu - August 2026 - Time in Lieu - August 2026</t>
        </is>
      </c>
      <c r="M1939" s="6" t="inlineStr">
        <is>
          <t>ONSITE</t>
        </is>
      </c>
    </row>
    <row r="1940">
      <c r="A1940" s="6" t="n">
        <v>56015</v>
      </c>
      <c r="B1940" s="6" t="n">
        <v>56015</v>
      </c>
      <c r="C1940" s="6" t="inlineStr">
        <is>
          <t>Direct Superannuation - PRD</t>
        </is>
      </c>
      <c r="D1940" s="6" t="inlineStr">
        <is>
          <t>Manual Journal</t>
        </is>
      </c>
      <c r="E1940" s="37" t="n">
        <v>46204</v>
      </c>
      <c r="F1940" s="6" t="n"/>
      <c r="G1940" s="39" t="n">
        <v>0</v>
      </c>
      <c r="H1940" s="39" t="n">
        <v>11.04</v>
      </c>
      <c r="I1940" s="6" t="inlineStr">
        <is>
          <t>9100 - PRODUCTION [PRD]</t>
        </is>
      </c>
      <c r="J1940" s="6" t="n"/>
      <c r="K1940" s="6" t="inlineStr">
        <is>
          <t>#68053</t>
        </is>
      </c>
      <c r="L1940" s="6" t="inlineStr">
        <is>
          <t>Reversal: Time in Lieu - June 2026 - Time in Lieu - June 2026</t>
        </is>
      </c>
      <c r="M1940" s="6" t="inlineStr">
        <is>
          <t>PRODUCTION</t>
        </is>
      </c>
    </row>
    <row r="1941">
      <c r="A1941" s="6" t="n">
        <v>56015</v>
      </c>
      <c r="B1941" s="6" t="n">
        <v>56015</v>
      </c>
      <c r="C1941" s="6" t="inlineStr">
        <is>
          <t>Direct Superannuation - PRD</t>
        </is>
      </c>
      <c r="D1941" s="6" t="inlineStr">
        <is>
          <t>Manual Journal</t>
        </is>
      </c>
      <c r="E1941" s="37" t="n">
        <v>46204</v>
      </c>
      <c r="F1941" s="6" t="n"/>
      <c r="G1941" s="39" t="n">
        <v>0</v>
      </c>
      <c r="H1941" s="39" t="n">
        <v>8.34</v>
      </c>
      <c r="I1941" s="6" t="inlineStr">
        <is>
          <t>2506208 - CBA AGM 2026 [PRD]</t>
        </is>
      </c>
      <c r="J1941" s="6" t="n"/>
      <c r="K1941" s="6" t="inlineStr">
        <is>
          <t>#67970</t>
        </is>
      </c>
      <c r="L1941" s="6" t="inlineStr">
        <is>
          <t>Reversal: Super Accrual Jun 29-30 2026 - CBA AGM 2026 [PRD]</t>
        </is>
      </c>
      <c r="M1941" s="6" t="inlineStr">
        <is>
          <t>PRODUCTION</t>
        </is>
      </c>
    </row>
    <row r="1942">
      <c r="A1942" s="6" t="n">
        <v>56015</v>
      </c>
      <c r="B1942" s="6" t="n">
        <v>56015</v>
      </c>
      <c r="C1942" s="6" t="inlineStr">
        <is>
          <t>Direct Superannuation - PRD</t>
        </is>
      </c>
      <c r="D1942" s="6" t="inlineStr">
        <is>
          <t>Manual Journal</t>
        </is>
      </c>
      <c r="E1942" s="37" t="n">
        <v>46204</v>
      </c>
      <c r="F1942" s="6" t="n"/>
      <c r="G1942" s="39" t="n">
        <v>0.78</v>
      </c>
      <c r="H1942" s="39" t="n">
        <v>0</v>
      </c>
      <c r="I1942" s="6" t="inlineStr">
        <is>
          <t>25063005 - APA Colleag T/H PER MAY26[PRD]</t>
        </is>
      </c>
      <c r="J1942" s="6" t="n"/>
      <c r="K1942" s="6" t="inlineStr">
        <is>
          <t>#67970</t>
        </is>
      </c>
      <c r="L1942" s="6" t="inlineStr">
        <is>
          <t>Reversal: Super Accrual Jun 29-30 2026 - APA Colleag T/H PER MAY26[PRD]</t>
        </is>
      </c>
      <c r="M1942" s="6" t="inlineStr">
        <is>
          <t>PRODUCTION</t>
        </is>
      </c>
    </row>
    <row r="1943">
      <c r="A1943" s="6" t="n">
        <v>56015</v>
      </c>
      <c r="B1943" s="6" t="n">
        <v>56015</v>
      </c>
      <c r="C1943" s="6" t="inlineStr">
        <is>
          <t>Direct Superannuation - PRD</t>
        </is>
      </c>
      <c r="D1943" s="6" t="inlineStr">
        <is>
          <t>Manual Journal</t>
        </is>
      </c>
      <c r="E1943" s="37" t="n">
        <v>46204</v>
      </c>
      <c r="F1943" s="6" t="n"/>
      <c r="G1943" s="39" t="n">
        <v>0.91</v>
      </c>
      <c r="H1943" s="39" t="n">
        <v>0</v>
      </c>
      <c r="I1943" s="6" t="inlineStr">
        <is>
          <t>26011409 - ASX Investor Days Sydney &amp; Melbourne 2026 [PRD]</t>
        </is>
      </c>
      <c r="J1943" s="6" t="n"/>
      <c r="K1943" s="6" t="inlineStr">
        <is>
          <t>#67970</t>
        </is>
      </c>
      <c r="L1943" s="6" t="inlineStr">
        <is>
          <t>Reversal: Super Accrual Jun 29-30 2026 - ASX Investor Days Sydney &amp; Melbourne 2026 [PRD]</t>
        </is>
      </c>
      <c r="M1943" s="6" t="inlineStr">
        <is>
          <t>PRODUCTION</t>
        </is>
      </c>
    </row>
    <row r="1944">
      <c r="A1944" s="6" t="n">
        <v>56015</v>
      </c>
      <c r="B1944" s="6" t="n">
        <v>56015</v>
      </c>
      <c r="C1944" s="6" t="inlineStr">
        <is>
          <t>Direct Superannuation - PRD</t>
        </is>
      </c>
      <c r="D1944" s="6" t="inlineStr">
        <is>
          <t>Manual Journal</t>
        </is>
      </c>
      <c r="E1944" s="37" t="n">
        <v>46204</v>
      </c>
      <c r="F1944" s="6" t="n"/>
      <c r="G1944" s="39" t="n">
        <v>0</v>
      </c>
      <c r="H1944" s="39" t="n">
        <v>15.48</v>
      </c>
      <c r="I1944" s="6" t="inlineStr">
        <is>
          <t>26052004 - CBA - Live Event Support - June 2026 [PRD]</t>
        </is>
      </c>
      <c r="J1944" s="6" t="n"/>
      <c r="K1944" s="6" t="inlineStr">
        <is>
          <t>#67970</t>
        </is>
      </c>
      <c r="L1944" s="6" t="inlineStr">
        <is>
          <t>Reversal: Super Accrual Jun 29-30 2026 - CBA - Live Event Support - June 2026 [PRD]</t>
        </is>
      </c>
      <c r="M1944" s="6" t="inlineStr">
        <is>
          <t>PRODUCTION</t>
        </is>
      </c>
    </row>
    <row r="1945">
      <c r="A1945" s="6" t="n">
        <v>56015</v>
      </c>
      <c r="B1945" s="6" t="n">
        <v>56015</v>
      </c>
      <c r="C1945" s="6" t="inlineStr">
        <is>
          <t>Direct Superannuation - PRD</t>
        </is>
      </c>
      <c r="D1945" s="6" t="inlineStr">
        <is>
          <t>Manual Journal</t>
        </is>
      </c>
      <c r="E1945" s="37" t="n">
        <v>46204</v>
      </c>
      <c r="F1945" s="6" t="n"/>
      <c r="G1945" s="39" t="n">
        <v>0</v>
      </c>
      <c r="H1945" s="39" t="n">
        <v>44.97</v>
      </c>
      <c r="I1945" s="6" t="inlineStr">
        <is>
          <t>26061202 - CBA AGM 2027 [PRD]</t>
        </is>
      </c>
      <c r="J1945" s="6" t="n"/>
      <c r="K1945" s="6" t="inlineStr">
        <is>
          <t>#67970</t>
        </is>
      </c>
      <c r="L1945" s="6" t="inlineStr">
        <is>
          <t>Reversal: Super Accrual Jun 29-30 2026 - CBA AGM 2027 [PRD]</t>
        </is>
      </c>
      <c r="M1945" s="6" t="inlineStr">
        <is>
          <t>PRODUCTION</t>
        </is>
      </c>
    </row>
    <row r="1946">
      <c r="A1946" s="6" t="n">
        <v>56015</v>
      </c>
      <c r="B1946" s="6" t="n">
        <v>56015</v>
      </c>
      <c r="C1946" s="6" t="inlineStr">
        <is>
          <t>Direct Superannuation - PRD</t>
        </is>
      </c>
      <c r="D1946" s="6" t="inlineStr">
        <is>
          <t>Manual Journal</t>
        </is>
      </c>
      <c r="E1946" s="37" t="n">
        <v>46204</v>
      </c>
      <c r="F1946" s="6" t="n"/>
      <c r="G1946" s="39" t="n">
        <v>0</v>
      </c>
      <c r="H1946" s="39" t="n">
        <v>27.03</v>
      </c>
      <c r="I1946" s="6" t="inlineStr">
        <is>
          <t>2604205 - Chorus Call - Qube Scheme Meeting - 16.6.26 [PRD]</t>
        </is>
      </c>
      <c r="J1946" s="6" t="n"/>
      <c r="K1946" s="6" t="inlineStr">
        <is>
          <t>#67970</t>
        </is>
      </c>
      <c r="L1946" s="6" t="inlineStr">
        <is>
          <t>Reversal: Super Accrual Jun 29-30 2026 - Chorus Call - Qube Scheme Meeting - 16.6.26 [PRD]</t>
        </is>
      </c>
      <c r="M1946" s="6" t="inlineStr">
        <is>
          <t>PRODUCTION</t>
        </is>
      </c>
    </row>
    <row r="1947">
      <c r="A1947" s="6" t="n">
        <v>56015</v>
      </c>
      <c r="B1947" s="6" t="n">
        <v>56015</v>
      </c>
      <c r="C1947" s="6" t="inlineStr">
        <is>
          <t>Direct Superannuation - PRD</t>
        </is>
      </c>
      <c r="D1947" s="6" t="inlineStr">
        <is>
          <t>Manual Journal</t>
        </is>
      </c>
      <c r="E1947" s="37" t="n">
        <v>46204</v>
      </c>
      <c r="F1947" s="6" t="n"/>
      <c r="G1947" s="39" t="n">
        <v>0</v>
      </c>
      <c r="H1947" s="39" t="n">
        <v>2.35</v>
      </c>
      <c r="I1947" s="6" t="inlineStr">
        <is>
          <t>26061002 - Optiver - Fireside Event Support - 18.6.26 [PRD]</t>
        </is>
      </c>
      <c r="J1947" s="6" t="n"/>
      <c r="K1947" s="6" t="inlineStr">
        <is>
          <t>#67970</t>
        </is>
      </c>
      <c r="L1947" s="6" t="inlineStr">
        <is>
          <t>Reversal: Super Accrual Jun 29-30 2026 - Optiver - Fireside Event Support - 18.6.26 [PRD]</t>
        </is>
      </c>
      <c r="M1947" s="6" t="inlineStr">
        <is>
          <t>PRODUCTION</t>
        </is>
      </c>
    </row>
    <row r="1948">
      <c r="A1948" s="6" t="n">
        <v>56015</v>
      </c>
      <c r="B1948" s="6" t="n">
        <v>56015</v>
      </c>
      <c r="C1948" s="6" t="inlineStr">
        <is>
          <t>Direct Superannuation - PRD</t>
        </is>
      </c>
      <c r="D1948" s="6" t="inlineStr">
        <is>
          <t>Manual Journal</t>
        </is>
      </c>
      <c r="E1948" s="37" t="n">
        <v>46204</v>
      </c>
      <c r="F1948" s="6" t="n"/>
      <c r="G1948" s="39" t="n">
        <v>0</v>
      </c>
      <c r="H1948" s="39" t="n">
        <v>2.35</v>
      </c>
      <c r="I1948" s="6" t="inlineStr">
        <is>
          <t>2606905 - Dimensional - Audio Tech Support - 22.6.26 [PRD]</t>
        </is>
      </c>
      <c r="J1948" s="6" t="n"/>
      <c r="K1948" s="6" t="inlineStr">
        <is>
          <t>#67970</t>
        </is>
      </c>
      <c r="L1948" s="6" t="inlineStr">
        <is>
          <t>Reversal: Super Accrual Jun 29-30 2026 - Dimensional - Audio Tech Support - 22.6.26 [PRD]</t>
        </is>
      </c>
      <c r="M1948" s="6" t="inlineStr">
        <is>
          <t>PRODUCTION</t>
        </is>
      </c>
    </row>
    <row r="1949">
      <c r="A1949" s="6" t="n">
        <v>56015</v>
      </c>
      <c r="B1949" s="6" t="n">
        <v>56015</v>
      </c>
      <c r="C1949" s="6" t="inlineStr">
        <is>
          <t>Direct Superannuation - PRD</t>
        </is>
      </c>
      <c r="D1949" s="6" t="inlineStr">
        <is>
          <t>Manual Journal</t>
        </is>
      </c>
      <c r="E1949" s="37" t="n">
        <v>46204</v>
      </c>
      <c r="F1949" s="6" t="n"/>
      <c r="G1949" s="39" t="n">
        <v>0</v>
      </c>
      <c r="H1949" s="39" t="n">
        <v>26.11</v>
      </c>
      <c r="I1949" s="6" t="inlineStr">
        <is>
          <t>2604206 - Ventia - June CEO Town Hall - 25.6.26 [PRD]</t>
        </is>
      </c>
      <c r="J1949" s="6" t="n"/>
      <c r="K1949" s="6" t="inlineStr">
        <is>
          <t>#67970</t>
        </is>
      </c>
      <c r="L1949" s="6" t="inlineStr">
        <is>
          <t>Reversal: Super Accrual Jun 29-30 2026 - Ventia - June CEO Town Hall - 25.6.26 [PRD]</t>
        </is>
      </c>
      <c r="M1949" s="6" t="inlineStr">
        <is>
          <t>PRODUCTION</t>
        </is>
      </c>
    </row>
    <row r="1950">
      <c r="A1950" s="6" t="n">
        <v>56015</v>
      </c>
      <c r="B1950" s="6" t="n">
        <v>56015</v>
      </c>
      <c r="C1950" s="6" t="inlineStr">
        <is>
          <t>Direct Superannuation - PRD</t>
        </is>
      </c>
      <c r="D1950" s="6" t="inlineStr">
        <is>
          <t>Manual Journal</t>
        </is>
      </c>
      <c r="E1950" s="37" t="n">
        <v>46204</v>
      </c>
      <c r="F1950" s="6" t="n"/>
      <c r="G1950" s="39" t="n">
        <v>0</v>
      </c>
      <c r="H1950" s="39" t="n">
        <v>1.65</v>
      </c>
      <c r="I1950" s="6" t="inlineStr">
        <is>
          <t>26062601 - Ventia - XELT Event - 29.6.26 [PRD]</t>
        </is>
      </c>
      <c r="J1950" s="6" t="n"/>
      <c r="K1950" s="6" t="inlineStr">
        <is>
          <t>#67970</t>
        </is>
      </c>
      <c r="L1950" s="6" t="inlineStr">
        <is>
          <t>Reversal: Super Accrual Jun 29-30 2026 - Ventia - XELT Event - 29.6.26 [PRD]</t>
        </is>
      </c>
      <c r="M1950" s="6" t="inlineStr">
        <is>
          <t>PRODUCTION</t>
        </is>
      </c>
    </row>
    <row r="1951">
      <c r="A1951" s="6" t="n">
        <v>56015</v>
      </c>
      <c r="B1951" s="6" t="n">
        <v>56015</v>
      </c>
      <c r="C1951" s="6" t="inlineStr">
        <is>
          <t>Direct Superannuation - PRD</t>
        </is>
      </c>
      <c r="D1951" s="6" t="inlineStr">
        <is>
          <t>Manual Journal</t>
        </is>
      </c>
      <c r="E1951" s="37" t="n">
        <v>46204</v>
      </c>
      <c r="F1951" s="6" t="n"/>
      <c r="G1951" s="39" t="n">
        <v>0</v>
      </c>
      <c r="H1951" s="39" t="n">
        <v>4.38</v>
      </c>
      <c r="I1951" s="6" t="inlineStr">
        <is>
          <t>2605402 - AGL FYR - Employee Town Hall - 12.8.26 [PRD]</t>
        </is>
      </c>
      <c r="J1951" s="6" t="n"/>
      <c r="K1951" s="6" t="inlineStr">
        <is>
          <t>#67970</t>
        </is>
      </c>
      <c r="L1951" s="6" t="inlineStr">
        <is>
          <t>Reversal: Super Accrual Jun 29-30 2026 - AGL FYR - Employee Town Hall [PRD]</t>
        </is>
      </c>
      <c r="M1951" s="6" t="inlineStr">
        <is>
          <t>PRODUCTION</t>
        </is>
      </c>
    </row>
    <row r="1952">
      <c r="A1952" s="6" t="n">
        <v>56015</v>
      </c>
      <c r="B1952" s="6" t="n">
        <v>56015</v>
      </c>
      <c r="C1952" s="6" t="inlineStr">
        <is>
          <t>Direct Superannuation - PRD</t>
        </is>
      </c>
      <c r="D1952" s="6" t="inlineStr">
        <is>
          <t>Manual Journal</t>
        </is>
      </c>
      <c r="E1952" s="37" t="n">
        <v>46204</v>
      </c>
      <c r="F1952" s="6" t="n"/>
      <c r="G1952" s="39" t="n">
        <v>0</v>
      </c>
      <c r="H1952" s="39" t="n">
        <v>2.68</v>
      </c>
      <c r="I1952" s="6" t="inlineStr">
        <is>
          <t>26061105 - CBA - FYR 2026 - 12.8.26 [PRD]</t>
        </is>
      </c>
      <c r="J1952" s="6" t="n"/>
      <c r="K1952" s="6" t="inlineStr">
        <is>
          <t>#67970</t>
        </is>
      </c>
      <c r="L1952" s="6" t="inlineStr">
        <is>
          <t>Reversal: Super Accrual Jun 29-30 2026 - CBA - FYR 2026 - 12.8.26 [PRD]</t>
        </is>
      </c>
      <c r="M1952" s="6" t="inlineStr">
        <is>
          <t>PRODUCTION</t>
        </is>
      </c>
    </row>
    <row r="1953">
      <c r="A1953" s="6" t="n">
        <v>56015</v>
      </c>
      <c r="B1953" s="6" t="n">
        <v>56015</v>
      </c>
      <c r="C1953" s="6" t="inlineStr">
        <is>
          <t>Direct Superannuation - PRD</t>
        </is>
      </c>
      <c r="D1953" s="6" t="inlineStr">
        <is>
          <t>Manual Journal</t>
        </is>
      </c>
      <c r="E1953" s="37" t="n">
        <v>46204</v>
      </c>
      <c r="F1953" s="6" t="n"/>
      <c r="G1953" s="39" t="n">
        <v>0</v>
      </c>
      <c r="H1953" s="39" t="n">
        <v>0.86</v>
      </c>
      <c r="I1953" s="6" t="inlineStr">
        <is>
          <t>2603104 - Cochlear FY26 Results 18.8.26 [PRD]</t>
        </is>
      </c>
      <c r="J1953" s="6" t="n"/>
      <c r="K1953" s="6" t="inlineStr">
        <is>
          <t>#67970</t>
        </is>
      </c>
      <c r="L1953" s="6" t="inlineStr">
        <is>
          <t>Reversal: Super Accrual Jun 29-30 2026 - Cochlear FY26 Results 18.8.26 [PRD]</t>
        </is>
      </c>
      <c r="M1953" s="6" t="inlineStr">
        <is>
          <t>PRODUCTION</t>
        </is>
      </c>
    </row>
    <row r="1954">
      <c r="A1954" s="6" t="n">
        <v>56015</v>
      </c>
      <c r="B1954" s="6" t="n">
        <v>56015</v>
      </c>
      <c r="C1954" s="6" t="inlineStr">
        <is>
          <t>Direct Superannuation - PRD</t>
        </is>
      </c>
      <c r="D1954" s="6" t="inlineStr">
        <is>
          <t>Manual Journal</t>
        </is>
      </c>
      <c r="E1954" s="37" t="n">
        <v>46204</v>
      </c>
      <c r="F1954" s="6" t="n"/>
      <c r="G1954" s="39" t="n">
        <v>0</v>
      </c>
      <c r="H1954" s="39" t="n">
        <v>0.86</v>
      </c>
      <c r="I1954" s="6" t="inlineStr">
        <is>
          <t>26052702 - ASX - FYR - 13.8.26 [PRD]</t>
        </is>
      </c>
      <c r="J1954" s="6" t="n"/>
      <c r="K1954" s="6" t="inlineStr">
        <is>
          <t>#67970</t>
        </is>
      </c>
      <c r="L1954" s="6" t="inlineStr">
        <is>
          <t>Reversal: Super Accrual Jun 29-30 2026 - ASX - FYR - 13.8.26 [PRD]</t>
        </is>
      </c>
      <c r="M1954" s="6" t="inlineStr">
        <is>
          <t>PRODUCTION</t>
        </is>
      </c>
    </row>
    <row r="1955">
      <c r="A1955" s="6" t="n">
        <v>56015</v>
      </c>
      <c r="B1955" s="6" t="n">
        <v>56015</v>
      </c>
      <c r="C1955" s="6" t="inlineStr">
        <is>
          <t>Direct Superannuation - PRD</t>
        </is>
      </c>
      <c r="D1955" s="6" t="inlineStr">
        <is>
          <t>Manual Journal</t>
        </is>
      </c>
      <c r="E1955" s="37" t="n">
        <v>46204</v>
      </c>
      <c r="F1955" s="6" t="n"/>
      <c r="G1955" s="39" t="n">
        <v>0</v>
      </c>
      <c r="H1955" s="39" t="n">
        <v>21.07</v>
      </c>
      <c r="I1955" s="6" t="inlineStr">
        <is>
          <t>26052601 - Vega - Event Support - 22 &amp; 23rd June [PRD]</t>
        </is>
      </c>
      <c r="J1955" s="6" t="n"/>
      <c r="K1955" s="6" t="inlineStr">
        <is>
          <t>#67970</t>
        </is>
      </c>
      <c r="L1955" s="6" t="inlineStr">
        <is>
          <t>Reversal: Super Accrual Jun 29-30 2026 - Vega - Event Support - 22 &amp; 23rd June [PRD]</t>
        </is>
      </c>
      <c r="M1955" s="6" t="inlineStr">
        <is>
          <t>PRODUCTION</t>
        </is>
      </c>
    </row>
    <row r="1956">
      <c r="A1956" s="6" t="n">
        <v>56015</v>
      </c>
      <c r="B1956" s="6" t="n">
        <v>56015</v>
      </c>
      <c r="C1956" s="6" t="inlineStr">
        <is>
          <t>Direct Superannuation - PRD</t>
        </is>
      </c>
      <c r="D1956" s="6" t="inlineStr">
        <is>
          <t>Manual Journal</t>
        </is>
      </c>
      <c r="E1956" s="37" t="n">
        <v>46204</v>
      </c>
      <c r="F1956" s="6" t="n"/>
      <c r="G1956" s="39" t="n">
        <v>0</v>
      </c>
      <c r="H1956" s="39" t="n">
        <v>1.17</v>
      </c>
      <c r="I1956" s="6" t="inlineStr">
        <is>
          <t>2604202 - Ventia - Ventia Awards - 30.7.26 [PRD]</t>
        </is>
      </c>
      <c r="J1956" s="6" t="n"/>
      <c r="K1956" s="6" t="inlineStr">
        <is>
          <t>#67970</t>
        </is>
      </c>
      <c r="L1956" s="6" t="inlineStr">
        <is>
          <t>Reversal: Super Accrual Jun 29-30 2026 - Ventia - Ventia Awards - 30.7.26 [PRD]</t>
        </is>
      </c>
      <c r="M1956" s="6" t="inlineStr">
        <is>
          <t>PRODUCTION</t>
        </is>
      </c>
    </row>
    <row r="1957">
      <c r="A1957" s="6" t="n">
        <v>56015</v>
      </c>
      <c r="B1957" s="6" t="n">
        <v>56015</v>
      </c>
      <c r="C1957" s="6" t="inlineStr">
        <is>
          <t>Direct Superannuation - PRD</t>
        </is>
      </c>
      <c r="D1957" s="6" t="inlineStr">
        <is>
          <t>Manual Journal</t>
        </is>
      </c>
      <c r="E1957" s="37" t="n">
        <v>46204</v>
      </c>
      <c r="F1957" s="6" t="n"/>
      <c r="G1957" s="39" t="n">
        <v>0</v>
      </c>
      <c r="H1957" s="39" t="n">
        <v>2.02</v>
      </c>
      <c r="I1957" s="6" t="inlineStr">
        <is>
          <t>26061108 - APA - Qtly All Hands FYR26 - 20.8.26 [PRD]</t>
        </is>
      </c>
      <c r="J1957" s="6" t="n"/>
      <c r="K1957" s="6" t="inlineStr">
        <is>
          <t>#67970</t>
        </is>
      </c>
      <c r="L1957" s="6" t="inlineStr">
        <is>
          <t>Reversal: Super Accrual Jun 29-30 2026 - APA FYR [PRD]</t>
        </is>
      </c>
      <c r="M1957" s="6" t="inlineStr">
        <is>
          <t>PRODUCTION</t>
        </is>
      </c>
    </row>
    <row r="1958">
      <c r="A1958" s="6" t="n">
        <v>56015</v>
      </c>
      <c r="B1958" s="6" t="n">
        <v>56015</v>
      </c>
      <c r="C1958" s="6" t="inlineStr">
        <is>
          <t>Direct Superannuation - PRD</t>
        </is>
      </c>
      <c r="D1958" s="6" t="inlineStr">
        <is>
          <t>Manual Journal</t>
        </is>
      </c>
      <c r="E1958" s="37" t="n">
        <v>46204</v>
      </c>
      <c r="F1958" s="6" t="n"/>
      <c r="G1958" s="39" t="n">
        <v>0</v>
      </c>
      <c r="H1958" s="39" t="n">
        <v>0.23</v>
      </c>
      <c r="I1958" s="6" t="inlineStr">
        <is>
          <t>2606903 - Virgin FY26 Results [PRD]</t>
        </is>
      </c>
      <c r="J1958" s="6" t="n"/>
      <c r="K1958" s="6" t="inlineStr">
        <is>
          <t>#67970</t>
        </is>
      </c>
      <c r="L1958" s="6" t="inlineStr">
        <is>
          <t>Reversal: Super Accrual Jun 29-30 2026 - Virgin FY26 Results [PRD]</t>
        </is>
      </c>
      <c r="M1958" s="6" t="inlineStr">
        <is>
          <t>PRODUCTION</t>
        </is>
      </c>
    </row>
    <row r="1959">
      <c r="A1959" s="6" t="n">
        <v>56015</v>
      </c>
      <c r="B1959" s="6" t="n">
        <v>56015</v>
      </c>
      <c r="C1959" s="6" t="inlineStr">
        <is>
          <t>Direct Superannuation - PRD</t>
        </is>
      </c>
      <c r="D1959" s="6" t="inlineStr">
        <is>
          <t>Manual Journal</t>
        </is>
      </c>
      <c r="E1959" s="37" t="n">
        <v>46204</v>
      </c>
      <c r="F1959" s="6" t="n"/>
      <c r="G1959" s="39" t="n">
        <v>0</v>
      </c>
      <c r="H1959" s="39" t="n">
        <v>1.36</v>
      </c>
      <c r="I1959" s="6" t="inlineStr">
        <is>
          <t>26062403 - CBA - CommBank Private Hosting 25.6.26 [PRD]</t>
        </is>
      </c>
      <c r="J1959" s="6" t="n"/>
      <c r="K1959" s="6" t="inlineStr">
        <is>
          <t>#67970</t>
        </is>
      </c>
      <c r="L1959" s="6" t="inlineStr">
        <is>
          <t>Reversal: Super Accrual Jun 29-30 2026 - CBA - CommBank Private Hosting 25.6.26 [PRD]</t>
        </is>
      </c>
      <c r="M1959" s="6" t="inlineStr">
        <is>
          <t>PRODUCTION</t>
        </is>
      </c>
    </row>
    <row r="1960">
      <c r="A1960" s="6" t="n">
        <v>56015</v>
      </c>
      <c r="B1960" s="6" t="n">
        <v>56015</v>
      </c>
      <c r="C1960" s="6" t="inlineStr">
        <is>
          <t>Direct Superannuation - PRD</t>
        </is>
      </c>
      <c r="D1960" s="6" t="inlineStr">
        <is>
          <t>Manual Journal</t>
        </is>
      </c>
      <c r="E1960" s="37" t="n">
        <v>46204</v>
      </c>
      <c r="F1960" s="6" t="n"/>
      <c r="G1960" s="39" t="n">
        <v>0</v>
      </c>
      <c r="H1960" s="39" t="n">
        <v>0.68</v>
      </c>
      <c r="I1960" s="6" t="inlineStr">
        <is>
          <t>2606904 - Symal - FYR26 (Melb) - 24.8.26 [PRD]</t>
        </is>
      </c>
      <c r="J1960" s="6" t="n"/>
      <c r="K1960" s="6" t="inlineStr">
        <is>
          <t>#67970</t>
        </is>
      </c>
      <c r="L1960" s="6" t="inlineStr">
        <is>
          <t>Reversal: Super Accrual Jun 29-30 2026 - Symal - FYR26 (Melb) - 24.8.26 [PRD]</t>
        </is>
      </c>
      <c r="M1960" s="6" t="inlineStr">
        <is>
          <t>PRODUCTION</t>
        </is>
      </c>
    </row>
    <row r="1961">
      <c r="A1961" s="6" t="n">
        <v>56015</v>
      </c>
      <c r="B1961" s="6" t="n">
        <v>56015</v>
      </c>
      <c r="C1961" s="6" t="inlineStr">
        <is>
          <t>Direct Superannuation - PRD</t>
        </is>
      </c>
      <c r="D1961" s="6" t="inlineStr">
        <is>
          <t>Manual Journal</t>
        </is>
      </c>
      <c r="E1961" s="37" t="n">
        <v>46216</v>
      </c>
      <c r="F1961" s="6" t="n"/>
      <c r="G1961" s="39" t="n">
        <v>85.23999999999999</v>
      </c>
      <c r="H1961" s="39" t="n">
        <v>0</v>
      </c>
      <c r="I1961" s="6" t="inlineStr">
        <is>
          <t>26032301 - RSNSW - OGM - 1.7.2026 [PRD]</t>
        </is>
      </c>
      <c r="J1961" s="6" t="n"/>
      <c r="K1961" s="6" t="inlineStr">
        <is>
          <t>#69434</t>
        </is>
      </c>
      <c r="L1961" s="6" t="inlineStr">
        <is>
          <t>Super 37001 Reclass (27/06/2026-10/07/2026) - RSNSW - OGM - 1.7.2026 [PRD]</t>
        </is>
      </c>
      <c r="M1961" s="6" t="inlineStr">
        <is>
          <t>PRODUCTION</t>
        </is>
      </c>
    </row>
    <row r="1962">
      <c r="A1962" s="6" t="n">
        <v>56015</v>
      </c>
      <c r="B1962" s="6" t="n">
        <v>56015</v>
      </c>
      <c r="C1962" s="6" t="inlineStr">
        <is>
          <t>Direct Superannuation - PRD</t>
        </is>
      </c>
      <c r="D1962" s="6" t="inlineStr">
        <is>
          <t>Manual Journal</t>
        </is>
      </c>
      <c r="E1962" s="37" t="n">
        <v>46216</v>
      </c>
      <c r="F1962" s="6" t="n"/>
      <c r="G1962" s="39" t="n">
        <v>150.9</v>
      </c>
      <c r="H1962" s="39" t="n">
        <v>0</v>
      </c>
      <c r="I1962" s="6" t="inlineStr">
        <is>
          <t>26061701 - CBA - LES - July 2026 [PRD]</t>
        </is>
      </c>
      <c r="J1962" s="6" t="n"/>
      <c r="K1962" s="6" t="inlineStr">
        <is>
          <t>#69434</t>
        </is>
      </c>
      <c r="L1962" s="6" t="inlineStr">
        <is>
          <t>Super 37001 Reclass (27/06/2026-10/07/2026) - CBA - LES - July 2026 [PRD]</t>
        </is>
      </c>
      <c r="M1962" s="6" t="inlineStr">
        <is>
          <t>PRODUCTION</t>
        </is>
      </c>
    </row>
    <row r="1963">
      <c r="A1963" s="6" t="n">
        <v>56015</v>
      </c>
      <c r="B1963" s="6" t="n">
        <v>56015</v>
      </c>
      <c r="C1963" s="6" t="inlineStr">
        <is>
          <t>Direct Superannuation - PRD</t>
        </is>
      </c>
      <c r="D1963" s="6" t="inlineStr">
        <is>
          <t>Manual Journal</t>
        </is>
      </c>
      <c r="E1963" s="37" t="n">
        <v>46216</v>
      </c>
      <c r="F1963" s="6" t="n"/>
      <c r="G1963" s="39" t="n">
        <v>93.93000000000001</v>
      </c>
      <c r="H1963" s="39" t="n">
        <v>0</v>
      </c>
      <c r="I1963" s="6" t="inlineStr">
        <is>
          <t>26062601 - Ventia - XELT Event - 29.6.26 [PRD]</t>
        </is>
      </c>
      <c r="J1963" s="6" t="n"/>
      <c r="K1963" s="6" t="inlineStr">
        <is>
          <t>#69434</t>
        </is>
      </c>
      <c r="L1963" s="6" t="inlineStr">
        <is>
          <t>Super 37001 Reclass (27/06/2026-10/07/2026) - Ventia - XELT Event - 29.6.26 [PRD]</t>
        </is>
      </c>
      <c r="M1963" s="6" t="inlineStr">
        <is>
          <t>PRODUCTION</t>
        </is>
      </c>
    </row>
    <row r="1964">
      <c r="A1964" s="6" t="n">
        <v>56015</v>
      </c>
      <c r="B1964" s="6" t="n">
        <v>56015</v>
      </c>
      <c r="C1964" s="6" t="inlineStr">
        <is>
          <t>Direct Superannuation - PRD</t>
        </is>
      </c>
      <c r="D1964" s="6" t="inlineStr">
        <is>
          <t>Manual Journal</t>
        </is>
      </c>
      <c r="E1964" s="37" t="n">
        <v>46216</v>
      </c>
      <c r="F1964" s="6" t="n"/>
      <c r="G1964" s="39" t="n">
        <v>12.36</v>
      </c>
      <c r="H1964" s="39" t="n">
        <v>0</v>
      </c>
      <c r="I1964" s="6" t="inlineStr">
        <is>
          <t>26061101 - Elkiem - Studio Support - 30.6.26 [PRD]</t>
        </is>
      </c>
      <c r="J1964" s="6" t="n"/>
      <c r="K1964" s="6" t="inlineStr">
        <is>
          <t>#69434</t>
        </is>
      </c>
      <c r="L1964" s="6" t="inlineStr">
        <is>
          <t>Super 37001 Reclass (27/06/2026-10/07/2026) - Elkiem - Studio Support - 30.6.26 [PRD]</t>
        </is>
      </c>
      <c r="M1964" s="6" t="inlineStr">
        <is>
          <t>PRODUCTION</t>
        </is>
      </c>
    </row>
    <row r="1965">
      <c r="A1965" s="6" t="n">
        <v>56015</v>
      </c>
      <c r="B1965" s="6" t="n">
        <v>56015</v>
      </c>
      <c r="C1965" s="6" t="inlineStr">
        <is>
          <t>Direct Superannuation - PRD</t>
        </is>
      </c>
      <c r="D1965" s="6" t="inlineStr">
        <is>
          <t>Manual Journal</t>
        </is>
      </c>
      <c r="E1965" s="37" t="n">
        <v>46216</v>
      </c>
      <c r="F1965" s="6" t="n"/>
      <c r="G1965" s="39" t="n">
        <v>24.59</v>
      </c>
      <c r="H1965" s="39" t="n">
        <v>0</v>
      </c>
      <c r="I1965" s="6" t="inlineStr">
        <is>
          <t>2602309 - Elkiem Studio Support 1.7.26 [PRD]</t>
        </is>
      </c>
      <c r="J1965" s="6" t="n"/>
      <c r="K1965" s="6" t="inlineStr">
        <is>
          <t>#69434</t>
        </is>
      </c>
      <c r="L1965" s="6" t="inlineStr">
        <is>
          <t>Super 37001 Reclass (27/06/2026-10/07/2026) - Elkiem Studio Support 1.7.26 [PRD]</t>
        </is>
      </c>
      <c r="M1965" s="6" t="inlineStr">
        <is>
          <t>PRODUCTION</t>
        </is>
      </c>
    </row>
    <row r="1966">
      <c r="A1966" s="6" t="n">
        <v>56015</v>
      </c>
      <c r="B1966" s="6" t="n">
        <v>56015</v>
      </c>
      <c r="C1966" s="6" t="inlineStr">
        <is>
          <t>Direct Superannuation - PRD</t>
        </is>
      </c>
      <c r="D1966" s="6" t="inlineStr">
        <is>
          <t>Manual Journal</t>
        </is>
      </c>
      <c r="E1966" s="37" t="n">
        <v>46216</v>
      </c>
      <c r="F1966" s="6" t="n"/>
      <c r="G1966" s="39" t="n">
        <v>29.77</v>
      </c>
      <c r="H1966" s="39" t="n">
        <v>0</v>
      </c>
      <c r="I1966" s="6" t="inlineStr">
        <is>
          <t>26061105 - CBA - FYR 2026 - 12.8.26 [PRD]</t>
        </is>
      </c>
      <c r="J1966" s="6" t="n"/>
      <c r="K1966" s="6" t="inlineStr">
        <is>
          <t>#69434</t>
        </is>
      </c>
      <c r="L1966" s="6" t="inlineStr">
        <is>
          <t>Super 37001 Reclass (27/06/2026-10/07/2026) - CBA - FYR 2026 - 12.8.26 [PRD]</t>
        </is>
      </c>
      <c r="M1966" s="6" t="inlineStr">
        <is>
          <t>PRODUCTION</t>
        </is>
      </c>
    </row>
    <row r="1967">
      <c r="A1967" s="6" t="n">
        <v>56015</v>
      </c>
      <c r="B1967" s="6" t="n">
        <v>56015</v>
      </c>
      <c r="C1967" s="6" t="inlineStr">
        <is>
          <t>Direct Superannuation - PRD</t>
        </is>
      </c>
      <c r="D1967" s="6" t="inlineStr">
        <is>
          <t>Manual Journal</t>
        </is>
      </c>
      <c r="E1967" s="37" t="n">
        <v>46216</v>
      </c>
      <c r="F1967" s="6" t="n"/>
      <c r="G1967" s="39" t="n">
        <v>27.39</v>
      </c>
      <c r="H1967" s="39" t="n">
        <v>0</v>
      </c>
      <c r="I1967" s="6" t="inlineStr">
        <is>
          <t>2506208 - CBA AGM 2026 [PRD]</t>
        </is>
      </c>
      <c r="J1967" s="6" t="n"/>
      <c r="K1967" s="6" t="inlineStr">
        <is>
          <t>#69434</t>
        </is>
      </c>
      <c r="L1967" s="6" t="inlineStr">
        <is>
          <t>Super 37001 Reclass (27/06/2026-10/07/2026) - CBA AGM 2026 [PRD]</t>
        </is>
      </c>
      <c r="M1967" s="6" t="inlineStr">
        <is>
          <t>PRODUCTION</t>
        </is>
      </c>
    </row>
    <row r="1968">
      <c r="A1968" s="6" t="n">
        <v>56015</v>
      </c>
      <c r="B1968" s="6" t="n">
        <v>56015</v>
      </c>
      <c r="C1968" s="6" t="inlineStr">
        <is>
          <t>Direct Superannuation - PRD</t>
        </is>
      </c>
      <c r="D1968" s="6" t="inlineStr">
        <is>
          <t>Manual Journal</t>
        </is>
      </c>
      <c r="E1968" s="37" t="n">
        <v>46216</v>
      </c>
      <c r="F1968" s="6" t="n"/>
      <c r="G1968" s="39" t="n">
        <v>5.41</v>
      </c>
      <c r="H1968" s="39" t="n">
        <v>0</v>
      </c>
      <c r="I1968" s="6" t="inlineStr">
        <is>
          <t>2604206 - Ventia - June CEO Town Hall - 25.6.26 [PRD]</t>
        </is>
      </c>
      <c r="J1968" s="6" t="n"/>
      <c r="K1968" s="6" t="inlineStr">
        <is>
          <t>#69434</t>
        </is>
      </c>
      <c r="L1968" s="6" t="inlineStr">
        <is>
          <t>Super 37001 Reclass (27/06/2026-10/07/2026) - Ventia - June CEO Town Hall - 25.6.26 [PRD]</t>
        </is>
      </c>
      <c r="M1968" s="6" t="inlineStr">
        <is>
          <t>PRODUCTION</t>
        </is>
      </c>
    </row>
    <row r="1969">
      <c r="A1969" s="6" t="n">
        <v>56015</v>
      </c>
      <c r="B1969" s="6" t="n">
        <v>56015</v>
      </c>
      <c r="C1969" s="6" t="inlineStr">
        <is>
          <t>Direct Superannuation - PRD</t>
        </is>
      </c>
      <c r="D1969" s="6" t="inlineStr">
        <is>
          <t>Manual Journal</t>
        </is>
      </c>
      <c r="E1969" s="37" t="n">
        <v>46216</v>
      </c>
      <c r="F1969" s="6" t="n"/>
      <c r="G1969" s="39" t="n">
        <v>81.63</v>
      </c>
      <c r="H1969" s="39" t="n">
        <v>0</v>
      </c>
      <c r="I1969" s="6" t="inlineStr">
        <is>
          <t>26061201 - PWC - Firmwide Webcast - 30.6.26 [PRD]</t>
        </is>
      </c>
      <c r="J1969" s="6" t="n"/>
      <c r="K1969" s="6" t="inlineStr">
        <is>
          <t>#69434</t>
        </is>
      </c>
      <c r="L1969" s="6" t="inlineStr">
        <is>
          <t>Super 37001 Reclass (27/06/2026-10/07/2026) - PWC - Firmwide Webcast - 30.6.26 [PRD]</t>
        </is>
      </c>
      <c r="M1969" s="6" t="inlineStr">
        <is>
          <t>PRODUCTION</t>
        </is>
      </c>
    </row>
    <row r="1970">
      <c r="A1970" s="6" t="n">
        <v>56015</v>
      </c>
      <c r="B1970" s="6" t="n">
        <v>56015</v>
      </c>
      <c r="C1970" s="6" t="inlineStr">
        <is>
          <t>Direct Superannuation - PRD</t>
        </is>
      </c>
      <c r="D1970" s="6" t="inlineStr">
        <is>
          <t>Manual Journal</t>
        </is>
      </c>
      <c r="E1970" s="37" t="n">
        <v>46216</v>
      </c>
      <c r="F1970" s="6" t="n"/>
      <c r="G1970" s="39" t="n">
        <v>36.51</v>
      </c>
      <c r="H1970" s="39" t="n">
        <v>0</v>
      </c>
      <c r="I1970" s="6" t="inlineStr">
        <is>
          <t>2605402 - AGL FYR - Employee Town Hall - 12.8.26 [PRD]</t>
        </is>
      </c>
      <c r="J1970" s="6" t="n"/>
      <c r="K1970" s="6" t="inlineStr">
        <is>
          <t>#69434</t>
        </is>
      </c>
      <c r="L1970" s="6" t="inlineStr">
        <is>
          <t>Super 37001 Reclass (27/06/2026-10/07/2026) - AGL FYR - Employee Town Hall [PRD]</t>
        </is>
      </c>
      <c r="M1970" s="6" t="inlineStr">
        <is>
          <t>PRODUCTION</t>
        </is>
      </c>
    </row>
    <row r="1971">
      <c r="A1971" s="6" t="n">
        <v>56015</v>
      </c>
      <c r="B1971" s="6" t="n">
        <v>56015</v>
      </c>
      <c r="C1971" s="6" t="inlineStr">
        <is>
          <t>Direct Superannuation - PRD</t>
        </is>
      </c>
      <c r="D1971" s="6" t="inlineStr">
        <is>
          <t>Manual Journal</t>
        </is>
      </c>
      <c r="E1971" s="37" t="n">
        <v>46216</v>
      </c>
      <c r="F1971" s="6" t="n"/>
      <c r="G1971" s="39" t="n">
        <v>31.1</v>
      </c>
      <c r="H1971" s="39" t="n">
        <v>0</v>
      </c>
      <c r="I1971" s="6" t="inlineStr">
        <is>
          <t>26061109 - Ventia - FYR26 - 24.8.26 [PRD]</t>
        </is>
      </c>
      <c r="J1971" s="6" t="n"/>
      <c r="K1971" s="6" t="inlineStr">
        <is>
          <t>#69434</t>
        </is>
      </c>
      <c r="L1971" s="6" t="inlineStr">
        <is>
          <t>Super 37001 Reclass (27/06/2026-10/07/2026) - Ventia - FYR26 - 24.8.26 [PRD]</t>
        </is>
      </c>
      <c r="M1971" s="6" t="inlineStr">
        <is>
          <t>PRODUCTION</t>
        </is>
      </c>
    </row>
    <row r="1972">
      <c r="A1972" s="6" t="n">
        <v>56015</v>
      </c>
      <c r="B1972" s="6" t="n">
        <v>56015</v>
      </c>
      <c r="C1972" s="6" t="inlineStr">
        <is>
          <t>Direct Superannuation - PRD</t>
        </is>
      </c>
      <c r="D1972" s="6" t="inlineStr">
        <is>
          <t>Manual Journal</t>
        </is>
      </c>
      <c r="E1972" s="37" t="n">
        <v>46216</v>
      </c>
      <c r="F1972" s="6" t="n"/>
      <c r="G1972" s="39" t="n">
        <v>2.7</v>
      </c>
      <c r="H1972" s="39" t="n">
        <v>0</v>
      </c>
      <c r="I1972" s="6" t="inlineStr">
        <is>
          <t>2604202 - Ventia - Ventia Awards - 30.7.26 [PRD]</t>
        </is>
      </c>
      <c r="J1972" s="6" t="n"/>
      <c r="K1972" s="6" t="inlineStr">
        <is>
          <t>#69434</t>
        </is>
      </c>
      <c r="L1972" s="6" t="inlineStr">
        <is>
          <t>Super 37001 Reclass (27/06/2026-10/07/2026) - Ventia - Ventia Awards - 30.7.26 [PRD]</t>
        </is>
      </c>
      <c r="M1972" s="6" t="inlineStr">
        <is>
          <t>PRODUCTION</t>
        </is>
      </c>
    </row>
    <row r="1973">
      <c r="A1973" s="6" t="n">
        <v>56015</v>
      </c>
      <c r="B1973" s="6" t="n">
        <v>56015</v>
      </c>
      <c r="C1973" s="6" t="inlineStr">
        <is>
          <t>Direct Superannuation - PRD</t>
        </is>
      </c>
      <c r="D1973" s="6" t="inlineStr">
        <is>
          <t>Manual Journal</t>
        </is>
      </c>
      <c r="E1973" s="37" t="n">
        <v>46216</v>
      </c>
      <c r="F1973" s="6" t="n"/>
      <c r="G1973" s="39" t="n">
        <v>45.67</v>
      </c>
      <c r="H1973" s="39" t="n">
        <v>0</v>
      </c>
      <c r="I1973" s="6" t="inlineStr">
        <is>
          <t>26062201 - PWC - Tax &amp; Legal Webcast 02.07.26 [PRD]</t>
        </is>
      </c>
      <c r="J1973" s="6" t="n"/>
      <c r="K1973" s="6" t="inlineStr">
        <is>
          <t>#69434</t>
        </is>
      </c>
      <c r="L1973" s="6" t="inlineStr">
        <is>
          <t>Super 37001 Reclass (27/06/2026-10/07/2026) - PWC - Tax &amp; Legal Webcast 02.07.26 [PRD]</t>
        </is>
      </c>
      <c r="M1973" s="6" t="inlineStr">
        <is>
          <t>PRODUCTION</t>
        </is>
      </c>
    </row>
    <row r="1974">
      <c r="A1974" s="6" t="n">
        <v>56015</v>
      </c>
      <c r="B1974" s="6" t="n">
        <v>56015</v>
      </c>
      <c r="C1974" s="6" t="inlineStr">
        <is>
          <t>Direct Superannuation - PRD</t>
        </is>
      </c>
      <c r="D1974" s="6" t="inlineStr">
        <is>
          <t>Manual Journal</t>
        </is>
      </c>
      <c r="E1974" s="37" t="n">
        <v>46216</v>
      </c>
      <c r="F1974" s="6" t="n"/>
      <c r="G1974" s="39" t="n">
        <v>6.28</v>
      </c>
      <c r="H1974" s="39" t="n">
        <v>0</v>
      </c>
      <c r="I1974" s="6" t="inlineStr">
        <is>
          <t>26061106 - TLC Full Year Results MEL [PRD]</t>
        </is>
      </c>
      <c r="J1974" s="6" t="n"/>
      <c r="K1974" s="6" t="inlineStr">
        <is>
          <t>#69434</t>
        </is>
      </c>
      <c r="L1974" s="6" t="inlineStr">
        <is>
          <t>Super 37001 Reclass (27/06/2026-10/07/2026) - TLC Full Year Results MEL [PRD]</t>
        </is>
      </c>
      <c r="M1974" s="6" t="inlineStr">
        <is>
          <t>PRODUCTION</t>
        </is>
      </c>
    </row>
    <row r="1975">
      <c r="A1975" s="6" t="n">
        <v>56015</v>
      </c>
      <c r="B1975" s="6" t="n">
        <v>56015</v>
      </c>
      <c r="C1975" s="6" t="inlineStr">
        <is>
          <t>Direct Superannuation - PRD</t>
        </is>
      </c>
      <c r="D1975" s="6" t="inlineStr">
        <is>
          <t>Manual Journal</t>
        </is>
      </c>
      <c r="E1975" s="37" t="n">
        <v>46216</v>
      </c>
      <c r="F1975" s="6" t="n"/>
      <c r="G1975" s="39" t="n">
        <v>9.43</v>
      </c>
      <c r="H1975" s="39" t="n">
        <v>0</v>
      </c>
      <c r="I1975" s="6" t="inlineStr">
        <is>
          <t>2606903 - Virgin FY26 Results [PRD]</t>
        </is>
      </c>
      <c r="J1975" s="6" t="n"/>
      <c r="K1975" s="6" t="inlineStr">
        <is>
          <t>#69434</t>
        </is>
      </c>
      <c r="L1975" s="6" t="inlineStr">
        <is>
          <t>Super 37001 Reclass (27/06/2026-10/07/2026) - Virgin FY26 Results [PRD]</t>
        </is>
      </c>
      <c r="M1975" s="6" t="inlineStr">
        <is>
          <t>PRODUCTION</t>
        </is>
      </c>
    </row>
    <row r="1976">
      <c r="A1976" s="6" t="n">
        <v>56015</v>
      </c>
      <c r="B1976" s="6" t="n">
        <v>56015</v>
      </c>
      <c r="C1976" s="6" t="inlineStr">
        <is>
          <t>Direct Superannuation - PRD</t>
        </is>
      </c>
      <c r="D1976" s="6" t="inlineStr">
        <is>
          <t>Manual Journal</t>
        </is>
      </c>
      <c r="E1976" s="37" t="n">
        <v>46216</v>
      </c>
      <c r="F1976" s="6" t="n"/>
      <c r="G1976" s="39" t="n">
        <v>6.28</v>
      </c>
      <c r="H1976" s="39" t="n">
        <v>0</v>
      </c>
      <c r="I1976" s="6" t="inlineStr">
        <is>
          <t>26061107 - Downer - FYR 2026 - 20.8.26 [PRD]</t>
        </is>
      </c>
      <c r="J1976" s="6" t="n"/>
      <c r="K1976" s="6" t="inlineStr">
        <is>
          <t>#69434</t>
        </is>
      </c>
      <c r="L1976" s="6" t="inlineStr">
        <is>
          <t>Super 37001 Reclass (27/06/2026-10/07/2026) - Downer - FYR 2026 - 19.8.26 [PRD]</t>
        </is>
      </c>
      <c r="M1976" s="6" t="inlineStr">
        <is>
          <t>PRODUCTION</t>
        </is>
      </c>
    </row>
    <row r="1977">
      <c r="A1977" s="6" t="n">
        <v>56015</v>
      </c>
      <c r="B1977" s="6" t="n">
        <v>56015</v>
      </c>
      <c r="C1977" s="6" t="inlineStr">
        <is>
          <t>Direct Superannuation - PRD</t>
        </is>
      </c>
      <c r="D1977" s="6" t="inlineStr">
        <is>
          <t>Manual Journal</t>
        </is>
      </c>
      <c r="E1977" s="37" t="n">
        <v>46230</v>
      </c>
      <c r="F1977" s="6" t="n"/>
      <c r="G1977" s="39" t="n">
        <v>101.15</v>
      </c>
      <c r="H1977" s="39" t="n">
        <v>0</v>
      </c>
      <c r="I1977" s="6" t="inlineStr">
        <is>
          <t>2506208 - CBA AGM 2026 [PRD]</t>
        </is>
      </c>
      <c r="J1977" s="6" t="n"/>
      <c r="K1977" s="6" t="inlineStr">
        <is>
          <t>#68744</t>
        </is>
      </c>
      <c r="L1977" s="6" t="inlineStr">
        <is>
          <t>Super 37002 Reclass (11/07/2026-24/07/2026) - CBA AGM 2026 [PRD]</t>
        </is>
      </c>
      <c r="M1977" s="6" t="inlineStr">
        <is>
          <t>PRODUCTION</t>
        </is>
      </c>
    </row>
    <row r="1978">
      <c r="A1978" s="6" t="n">
        <v>56015</v>
      </c>
      <c r="B1978" s="6" t="n">
        <v>56015</v>
      </c>
      <c r="C1978" s="6" t="inlineStr">
        <is>
          <t>Direct Superannuation - PRD</t>
        </is>
      </c>
      <c r="D1978" s="6" t="inlineStr">
        <is>
          <t>Manual Journal</t>
        </is>
      </c>
      <c r="E1978" s="37" t="n">
        <v>46230</v>
      </c>
      <c r="F1978" s="6" t="n"/>
      <c r="G1978" s="39" t="n">
        <v>8.109999999999999</v>
      </c>
      <c r="H1978" s="39" t="n">
        <v>0</v>
      </c>
      <c r="I1978" s="6" t="inlineStr">
        <is>
          <t>2604203 - Ventia - Investor Day - 4.5.2026 [PRD]</t>
        </is>
      </c>
      <c r="J1978" s="6" t="n"/>
      <c r="K1978" s="6" t="inlineStr">
        <is>
          <t>#68744</t>
        </is>
      </c>
      <c r="L1978" s="6" t="inlineStr">
        <is>
          <t>Super 37002 Reclass (11/07/2026-24/07/2026) - Ventia - Investor Day - 4.5.2026 [PRD]</t>
        </is>
      </c>
      <c r="M1978" s="6" t="inlineStr">
        <is>
          <t>PRODUCTION</t>
        </is>
      </c>
    </row>
    <row r="1979">
      <c r="A1979" s="6" t="n">
        <v>56015</v>
      </c>
      <c r="B1979" s="6" t="n">
        <v>56015</v>
      </c>
      <c r="C1979" s="6" t="inlineStr">
        <is>
          <t>Direct Superannuation - PRD</t>
        </is>
      </c>
      <c r="D1979" s="6" t="inlineStr">
        <is>
          <t>Manual Journal</t>
        </is>
      </c>
      <c r="E1979" s="37" t="n">
        <v>46230</v>
      </c>
      <c r="F1979" s="6" t="n"/>
      <c r="G1979" s="39" t="n">
        <v>194.71</v>
      </c>
      <c r="H1979" s="39" t="n">
        <v>0</v>
      </c>
      <c r="I1979" s="6" t="inlineStr">
        <is>
          <t>26061701 - CBA - LES - July 2026 [PRD]</t>
        </is>
      </c>
      <c r="J1979" s="6" t="n"/>
      <c r="K1979" s="6" t="inlineStr">
        <is>
          <t>#68744</t>
        </is>
      </c>
      <c r="L1979" s="6" t="inlineStr">
        <is>
          <t>Super 37002 Reclass (11/07/2026-24/07/2026) - CBA - LES - July 2026 [PRD]</t>
        </is>
      </c>
      <c r="M1979" s="6" t="inlineStr">
        <is>
          <t>PRODUCTION</t>
        </is>
      </c>
    </row>
    <row r="1980">
      <c r="A1980" s="6" t="n">
        <v>56015</v>
      </c>
      <c r="B1980" s="6" t="n">
        <v>56015</v>
      </c>
      <c r="C1980" s="6" t="inlineStr">
        <is>
          <t>Direct Superannuation - PRD</t>
        </is>
      </c>
      <c r="D1980" s="6" t="inlineStr">
        <is>
          <t>Manual Journal</t>
        </is>
      </c>
      <c r="E1980" s="37" t="n">
        <v>46230</v>
      </c>
      <c r="F1980" s="6" t="n"/>
      <c r="G1980" s="39" t="n">
        <v>214.22</v>
      </c>
      <c r="H1980" s="39" t="n">
        <v>0</v>
      </c>
      <c r="I1980" s="6" t="inlineStr">
        <is>
          <t>26052703 - Microsoft Town Hall - 21.7.26 [PRD]</t>
        </is>
      </c>
      <c r="J1980" s="6" t="n"/>
      <c r="K1980" s="6" t="inlineStr">
        <is>
          <t>#68744</t>
        </is>
      </c>
      <c r="L1980" s="6" t="inlineStr">
        <is>
          <t>Super 37002 Reclass (11/07/2026-24/07/2026) - Microsoft Town Hall - 21.7.26 [PRD]</t>
        </is>
      </c>
      <c r="M1980" s="6" t="inlineStr">
        <is>
          <t>PRODUCTION</t>
        </is>
      </c>
    </row>
    <row r="1981">
      <c r="A1981" s="6" t="n">
        <v>56015</v>
      </c>
      <c r="B1981" s="6" t="n">
        <v>56015</v>
      </c>
      <c r="C1981" s="6" t="inlineStr">
        <is>
          <t>Direct Superannuation - PRD</t>
        </is>
      </c>
      <c r="D1981" s="6" t="inlineStr">
        <is>
          <t>Manual Journal</t>
        </is>
      </c>
      <c r="E1981" s="37" t="n">
        <v>46230</v>
      </c>
      <c r="F1981" s="6" t="n"/>
      <c r="G1981" s="39" t="n">
        <v>16.48</v>
      </c>
      <c r="H1981" s="39" t="n">
        <v>0</v>
      </c>
      <c r="I1981" s="6" t="inlineStr">
        <is>
          <t>26041603 - Optiver - Town Hall - 23.7.26 [PRD]</t>
        </is>
      </c>
      <c r="J1981" s="6" t="n"/>
      <c r="K1981" s="6" t="inlineStr">
        <is>
          <t>#68744</t>
        </is>
      </c>
      <c r="L1981" s="6" t="inlineStr">
        <is>
          <t>Super 37002 Reclass (11/07/2026-24/07/2026) - Optiver - Town Hall - 23.7.26 [PRD]</t>
        </is>
      </c>
      <c r="M1981" s="6" t="inlineStr">
        <is>
          <t>PRODUCTION</t>
        </is>
      </c>
    </row>
    <row r="1982">
      <c r="A1982" s="6" t="n">
        <v>56015</v>
      </c>
      <c r="B1982" s="6" t="n">
        <v>56015</v>
      </c>
      <c r="C1982" s="6" t="inlineStr">
        <is>
          <t>Direct Superannuation - PRD</t>
        </is>
      </c>
      <c r="D1982" s="6" t="inlineStr">
        <is>
          <t>Manual Journal</t>
        </is>
      </c>
      <c r="E1982" s="37" t="n">
        <v>46230</v>
      </c>
      <c r="F1982" s="6" t="n"/>
      <c r="G1982" s="39" t="n">
        <v>138.75</v>
      </c>
      <c r="H1982" s="39" t="n">
        <v>0</v>
      </c>
      <c r="I1982" s="6" t="inlineStr">
        <is>
          <t>2605403 - ARUP - Oves Awards - 23.7.26 [PRD]</t>
        </is>
      </c>
      <c r="J1982" s="6" t="n"/>
      <c r="K1982" s="6" t="inlineStr">
        <is>
          <t>#68744</t>
        </is>
      </c>
      <c r="L1982" s="6" t="inlineStr">
        <is>
          <t>Super 37002 Reclass (11/07/2026-24/07/2026) - ARUP - Oves Awards - 23.7.26 [PRD]</t>
        </is>
      </c>
      <c r="M1982" s="6" t="inlineStr">
        <is>
          <t>PRODUCTION</t>
        </is>
      </c>
    </row>
    <row r="1983">
      <c r="A1983" s="6" t="n">
        <v>56015</v>
      </c>
      <c r="B1983" s="6" t="n">
        <v>56015</v>
      </c>
      <c r="C1983" s="6" t="inlineStr">
        <is>
          <t>Direct Superannuation - PRD</t>
        </is>
      </c>
      <c r="D1983" s="6" t="inlineStr">
        <is>
          <t>Manual Journal</t>
        </is>
      </c>
      <c r="E1983" s="37" t="n">
        <v>46230</v>
      </c>
      <c r="F1983" s="6" t="n"/>
      <c r="G1983" s="39" t="n">
        <v>9.470000000000001</v>
      </c>
      <c r="H1983" s="39" t="n">
        <v>0</v>
      </c>
      <c r="I1983" s="6" t="inlineStr">
        <is>
          <t>26061109 - Ventia - FYR26 - 24.8.26 [PRD]</t>
        </is>
      </c>
      <c r="J1983" s="6" t="n"/>
      <c r="K1983" s="6" t="inlineStr">
        <is>
          <t>#68744</t>
        </is>
      </c>
      <c r="L1983" s="6" t="inlineStr">
        <is>
          <t>Super 37002 Reclass (11/07/2026-24/07/2026) - Ventia - FYR26 - 24.8.26 [PRD]</t>
        </is>
      </c>
      <c r="M1983" s="6" t="inlineStr">
        <is>
          <t>PRODUCTION</t>
        </is>
      </c>
    </row>
    <row r="1984">
      <c r="A1984" s="6" t="n">
        <v>56015</v>
      </c>
      <c r="B1984" s="6" t="n">
        <v>56015</v>
      </c>
      <c r="C1984" s="6" t="inlineStr">
        <is>
          <t>Direct Superannuation - PRD</t>
        </is>
      </c>
      <c r="D1984" s="6" t="inlineStr">
        <is>
          <t>Manual Journal</t>
        </is>
      </c>
      <c r="E1984" s="37" t="n">
        <v>46230</v>
      </c>
      <c r="F1984" s="6" t="n"/>
      <c r="G1984" s="39" t="n">
        <v>31.1</v>
      </c>
      <c r="H1984" s="39" t="n">
        <v>0</v>
      </c>
      <c r="I1984" s="6" t="inlineStr">
        <is>
          <t>2605402 - AGL FYR - Employee Town Hall - 12.8.26 [PRD]</t>
        </is>
      </c>
      <c r="J1984" s="6" t="n"/>
      <c r="K1984" s="6" t="inlineStr">
        <is>
          <t>#68744</t>
        </is>
      </c>
      <c r="L1984" s="6" t="inlineStr">
        <is>
          <t>Super 37002 Reclass (11/07/2026-24/07/2026) - AGL FYR - Employee Town Hall [PRD]</t>
        </is>
      </c>
      <c r="M1984" s="6" t="inlineStr">
        <is>
          <t>PRODUCTION</t>
        </is>
      </c>
    </row>
    <row r="1985">
      <c r="A1985" s="6" t="n">
        <v>56015</v>
      </c>
      <c r="B1985" s="6" t="n">
        <v>56015</v>
      </c>
      <c r="C1985" s="6" t="inlineStr">
        <is>
          <t>Direct Superannuation - PRD</t>
        </is>
      </c>
      <c r="D1985" s="6" t="inlineStr">
        <is>
          <t>Manual Journal</t>
        </is>
      </c>
      <c r="E1985" s="37" t="n">
        <v>46230</v>
      </c>
      <c r="F1985" s="6" t="n"/>
      <c r="G1985" s="39" t="n">
        <v>7.66</v>
      </c>
      <c r="H1985" s="39" t="n">
        <v>0</v>
      </c>
      <c r="I1985" s="6" t="inlineStr">
        <is>
          <t>2603104 - Cochlear FY26 Results 18.8.26 [PRD]</t>
        </is>
      </c>
      <c r="J1985" s="6" t="n"/>
      <c r="K1985" s="6" t="inlineStr">
        <is>
          <t>#68744</t>
        </is>
      </c>
      <c r="L1985" s="6" t="inlineStr">
        <is>
          <t>Super 37002 Reclass (11/07/2026-24/07/2026) - Cochlear FY26 Results 18.8.26 [PRD]</t>
        </is>
      </c>
      <c r="M1985" s="6" t="inlineStr">
        <is>
          <t>PRODUCTION</t>
        </is>
      </c>
    </row>
    <row r="1986">
      <c r="A1986" s="6" t="n">
        <v>56015</v>
      </c>
      <c r="B1986" s="6" t="n">
        <v>56015</v>
      </c>
      <c r="C1986" s="6" t="inlineStr">
        <is>
          <t>Direct Superannuation - PRD</t>
        </is>
      </c>
      <c r="D1986" s="6" t="inlineStr">
        <is>
          <t>Manual Journal</t>
        </is>
      </c>
      <c r="E1986" s="37" t="n">
        <v>46230</v>
      </c>
      <c r="F1986" s="6" t="n"/>
      <c r="G1986" s="39" t="n">
        <v>5.86</v>
      </c>
      <c r="H1986" s="39" t="n">
        <v>0</v>
      </c>
      <c r="I1986" s="6" t="inlineStr">
        <is>
          <t>2512804 - RSNSW Ordinary General Meeting 5.8.26 [PRD]</t>
        </is>
      </c>
      <c r="J1986" s="6" t="n"/>
      <c r="K1986" s="6" t="inlineStr">
        <is>
          <t>#68744</t>
        </is>
      </c>
      <c r="L1986" s="6" t="inlineStr">
        <is>
          <t>Super 37002 Reclass (11/07/2026-24/07/2026) - RSNSW Ordinary General Meeting 5.8.26 [PRD]</t>
        </is>
      </c>
      <c r="M1986" s="6" t="inlineStr">
        <is>
          <t>PRODUCTION</t>
        </is>
      </c>
    </row>
    <row r="1987">
      <c r="A1987" s="6" t="n">
        <v>56015</v>
      </c>
      <c r="B1987" s="6" t="n">
        <v>56015</v>
      </c>
      <c r="C1987" s="6" t="inlineStr">
        <is>
          <t>Direct Superannuation - PRD</t>
        </is>
      </c>
      <c r="D1987" s="6" t="inlineStr">
        <is>
          <t>Manual Journal</t>
        </is>
      </c>
      <c r="E1987" s="37" t="n">
        <v>46230</v>
      </c>
      <c r="F1987" s="6" t="n"/>
      <c r="G1987" s="39" t="n">
        <v>13.52</v>
      </c>
      <c r="H1987" s="39" t="n">
        <v>0</v>
      </c>
      <c r="I1987" s="6" t="inlineStr">
        <is>
          <t>26071303 - Ventia - Melbourne Office Event - 30.7.26 [PRD]</t>
        </is>
      </c>
      <c r="J1987" s="6" t="n"/>
      <c r="K1987" s="6" t="inlineStr">
        <is>
          <t>#68744</t>
        </is>
      </c>
      <c r="L1987" s="6" t="inlineStr">
        <is>
          <t>Super 37002 Reclass (11/07/2026-24/07/2026) - Ventia - Melbourne Office Event - 30.7.26 [PRD]</t>
        </is>
      </c>
      <c r="M1987" s="6" t="inlineStr">
        <is>
          <t>PRODUCTION</t>
        </is>
      </c>
    </row>
    <row r="1988">
      <c r="A1988" s="6" t="n">
        <v>56015</v>
      </c>
      <c r="B1988" s="6" t="n">
        <v>56015</v>
      </c>
      <c r="C1988" s="6" t="inlineStr">
        <is>
          <t>Direct Superannuation - PRD</t>
        </is>
      </c>
      <c r="D1988" s="6" t="inlineStr">
        <is>
          <t>Manual Journal</t>
        </is>
      </c>
      <c r="E1988" s="37" t="n">
        <v>46230</v>
      </c>
      <c r="F1988" s="6" t="n"/>
      <c r="G1988" s="39" t="n">
        <v>48.57</v>
      </c>
      <c r="H1988" s="39" t="n">
        <v>0</v>
      </c>
      <c r="I1988" s="6" t="inlineStr">
        <is>
          <t>2607901 - ON24 KWM Event 23.7.26 [PRD]</t>
        </is>
      </c>
      <c r="J1988" s="6" t="n"/>
      <c r="K1988" s="6" t="inlineStr">
        <is>
          <t>#68744</t>
        </is>
      </c>
      <c r="L1988" s="6" t="inlineStr">
        <is>
          <t>Super 37002 Reclass (11/07/2026-24/07/2026) - ON24 KWM Event 23.7.26 [PRD]</t>
        </is>
      </c>
      <c r="M1988" s="6" t="inlineStr">
        <is>
          <t>PRODUCTION</t>
        </is>
      </c>
    </row>
    <row r="1989">
      <c r="A1989" s="6" t="n">
        <v>56015</v>
      </c>
      <c r="B1989" s="6" t="n">
        <v>56015</v>
      </c>
      <c r="C1989" s="6" t="inlineStr">
        <is>
          <t>Direct Superannuation - PRD</t>
        </is>
      </c>
      <c r="D1989" s="6" t="inlineStr">
        <is>
          <t>Manual Journal</t>
        </is>
      </c>
      <c r="E1989" s="37" t="n">
        <v>46230</v>
      </c>
      <c r="F1989" s="6" t="n"/>
      <c r="G1989" s="39" t="n">
        <v>5.41</v>
      </c>
      <c r="H1989" s="39" t="n">
        <v>0</v>
      </c>
      <c r="I1989" s="6" t="inlineStr">
        <is>
          <t>2607701 - Litecard - Event Hire - 16.7.26 [PRD]</t>
        </is>
      </c>
      <c r="J1989" s="6" t="n"/>
      <c r="K1989" s="6" t="inlineStr">
        <is>
          <t>#68744</t>
        </is>
      </c>
      <c r="L1989" s="6" t="inlineStr">
        <is>
          <t>Super 37002 Reclass (11/07/2026-24/07/2026) - Litecard - Event Hire - 16.7.26 [PRD]</t>
        </is>
      </c>
      <c r="M1989" s="6" t="inlineStr">
        <is>
          <t>PRODUCTION</t>
        </is>
      </c>
    </row>
    <row r="1990">
      <c r="A1990" s="6" t="n">
        <v>56015</v>
      </c>
      <c r="B1990" s="6" t="n">
        <v>56015</v>
      </c>
      <c r="C1990" s="6" t="inlineStr">
        <is>
          <t>Direct Superannuation - PRD</t>
        </is>
      </c>
      <c r="D1990" s="6" t="inlineStr">
        <is>
          <t>Manual Journal</t>
        </is>
      </c>
      <c r="E1990" s="37" t="n">
        <v>46230</v>
      </c>
      <c r="F1990" s="6" t="n"/>
      <c r="G1990" s="39" t="n">
        <v>27.04</v>
      </c>
      <c r="H1990" s="39" t="n">
        <v>0</v>
      </c>
      <c r="I1990" s="6" t="inlineStr">
        <is>
          <t>2604202 - Ventia - Ventia Awards - 30.7.26 [PRD]</t>
        </is>
      </c>
      <c r="J1990" s="6" t="n"/>
      <c r="K1990" s="6" t="inlineStr">
        <is>
          <t>#68744</t>
        </is>
      </c>
      <c r="L1990" s="6" t="inlineStr">
        <is>
          <t>Super 37002 Reclass (11/07/2026-24/07/2026) - Ventia - Ventia Awards - 30.7.26 [PRD]</t>
        </is>
      </c>
      <c r="M1990" s="6" t="inlineStr">
        <is>
          <t>PRODUCTION</t>
        </is>
      </c>
    </row>
    <row r="1991">
      <c r="A1991" s="6" t="n">
        <v>56015</v>
      </c>
      <c r="B1991" s="6" t="n">
        <v>56015</v>
      </c>
      <c r="C1991" s="6" t="inlineStr">
        <is>
          <t>Direct Superannuation - PRD</t>
        </is>
      </c>
      <c r="D1991" s="6" t="inlineStr">
        <is>
          <t>Manual Journal</t>
        </is>
      </c>
      <c r="E1991" s="37" t="n">
        <v>46230</v>
      </c>
      <c r="F1991" s="6" t="n"/>
      <c r="G1991" s="39" t="n">
        <v>8.109999999999999</v>
      </c>
      <c r="H1991" s="39" t="n">
        <v>0</v>
      </c>
      <c r="I1991" s="6" t="inlineStr">
        <is>
          <t>26061108 - APA - Qtly All Hands FYR26 - 20.8.26 [PRD]</t>
        </is>
      </c>
      <c r="J1991" s="6" t="n"/>
      <c r="K1991" s="6" t="inlineStr">
        <is>
          <t>#68744</t>
        </is>
      </c>
      <c r="L1991" s="6" t="inlineStr">
        <is>
          <t>Super 37002 Reclass (11/07/2026-24/07/2026) - APA - Qtly All Hands FYR26 - 20.8.26 [PRD]</t>
        </is>
      </c>
      <c r="M1991" s="6" t="inlineStr">
        <is>
          <t>PRODUCTION</t>
        </is>
      </c>
    </row>
    <row r="1992">
      <c r="A1992" s="6" t="n">
        <v>56015</v>
      </c>
      <c r="B1992" s="6" t="n">
        <v>56015</v>
      </c>
      <c r="C1992" s="6" t="inlineStr">
        <is>
          <t>Direct Superannuation - PRD</t>
        </is>
      </c>
      <c r="D1992" s="6" t="inlineStr">
        <is>
          <t>Manual Journal</t>
        </is>
      </c>
      <c r="E1992" s="37" t="n">
        <v>46230</v>
      </c>
      <c r="F1992" s="6" t="n"/>
      <c r="G1992" s="39" t="n">
        <v>6.28</v>
      </c>
      <c r="H1992" s="39" t="n">
        <v>0</v>
      </c>
      <c r="I1992" s="6" t="inlineStr">
        <is>
          <t>26061105 - CBA - FYR 2026 - 12.8.26 [PRD]</t>
        </is>
      </c>
      <c r="J1992" s="6" t="n"/>
      <c r="K1992" s="6" t="inlineStr">
        <is>
          <t>#68744</t>
        </is>
      </c>
      <c r="L1992" s="6" t="inlineStr">
        <is>
          <t>Super 37002 Reclass (11/07/2026-24/07/2026) - CBA - FYR 2026 - 12.8.26 [PRD]</t>
        </is>
      </c>
      <c r="M1992" s="6" t="inlineStr">
        <is>
          <t>PRODUCTION</t>
        </is>
      </c>
    </row>
    <row r="1993">
      <c r="A1993" s="6" t="n">
        <v>56015</v>
      </c>
      <c r="B1993" s="6" t="n">
        <v>56015</v>
      </c>
      <c r="C1993" s="6" t="inlineStr">
        <is>
          <t>Direct Superannuation - PRD</t>
        </is>
      </c>
      <c r="D1993" s="6" t="inlineStr">
        <is>
          <t>Manual Journal</t>
        </is>
      </c>
      <c r="E1993" s="37" t="n">
        <v>46234</v>
      </c>
      <c r="F1993" s="6" t="n"/>
      <c r="G1993" s="39" t="n">
        <v>69.54000000000001</v>
      </c>
      <c r="H1993" s="39" t="n">
        <v>0</v>
      </c>
      <c r="I1993" s="6" t="inlineStr">
        <is>
          <t>26061701 - CBA - LES - July 2026 [PRD]</t>
        </is>
      </c>
      <c r="J1993" s="6" t="n"/>
      <c r="K1993" s="6" t="inlineStr">
        <is>
          <t>#68750</t>
        </is>
      </c>
      <c r="L1993" s="6" t="inlineStr">
        <is>
          <t>Super Accrual Jul 27-31 2026 - CBA - LES - July 2026 [PRD]</t>
        </is>
      </c>
      <c r="M1993" s="6" t="inlineStr">
        <is>
          <t>PRODUCTION</t>
        </is>
      </c>
    </row>
    <row r="1994">
      <c r="A1994" s="6" t="n">
        <v>56015</v>
      </c>
      <c r="B1994" s="6" t="n">
        <v>56015</v>
      </c>
      <c r="C1994" s="6" t="inlineStr">
        <is>
          <t>Direct Superannuation - PRD</t>
        </is>
      </c>
      <c r="D1994" s="6" t="inlineStr">
        <is>
          <t>Manual Journal</t>
        </is>
      </c>
      <c r="E1994" s="37" t="n">
        <v>46234</v>
      </c>
      <c r="F1994" s="6" t="n"/>
      <c r="G1994" s="39" t="n">
        <v>76.51000000000001</v>
      </c>
      <c r="H1994" s="39" t="n">
        <v>0</v>
      </c>
      <c r="I1994" s="6" t="inlineStr">
        <is>
          <t>26052703 - Microsoft Town Hall - 21.7.26 [PRD]</t>
        </is>
      </c>
      <c r="J1994" s="6" t="n"/>
      <c r="K1994" s="6" t="inlineStr">
        <is>
          <t>#68750</t>
        </is>
      </c>
      <c r="L1994" s="6" t="inlineStr">
        <is>
          <t>Super Accrual Jul 27-31 2026 - Microsoft Town Hall - 21.7.26 [PRD]</t>
        </is>
      </c>
      <c r="M1994" s="6" t="inlineStr">
        <is>
          <t>PRODUCTION</t>
        </is>
      </c>
    </row>
    <row r="1995">
      <c r="A1995" s="6" t="n">
        <v>56015</v>
      </c>
      <c r="B1995" s="6" t="n">
        <v>56015</v>
      </c>
      <c r="C1995" s="6" t="inlineStr">
        <is>
          <t>Direct Superannuation - PRD</t>
        </is>
      </c>
      <c r="D1995" s="6" t="inlineStr">
        <is>
          <t>Manual Journal</t>
        </is>
      </c>
      <c r="E1995" s="37" t="n">
        <v>46234</v>
      </c>
      <c r="F1995" s="6" t="n"/>
      <c r="G1995" s="39" t="n">
        <v>5.89</v>
      </c>
      <c r="H1995" s="39" t="n">
        <v>0</v>
      </c>
      <c r="I1995" s="6" t="inlineStr">
        <is>
          <t>26041603 - Optiver - Town Hall - 23.7.26 [PRD]</t>
        </is>
      </c>
      <c r="J1995" s="6" t="n"/>
      <c r="K1995" s="6" t="inlineStr">
        <is>
          <t>#68750</t>
        </is>
      </c>
      <c r="L1995" s="6" t="inlineStr">
        <is>
          <t>Super Accrual Jul 27-31 2026 - Optiver - Town Hall - 23.7.26 [PRD]</t>
        </is>
      </c>
      <c r="M1995" s="6" t="inlineStr">
        <is>
          <t>PRODUCTION</t>
        </is>
      </c>
    </row>
    <row r="1996">
      <c r="A1996" s="6" t="n">
        <v>56015</v>
      </c>
      <c r="B1996" s="6" t="n">
        <v>56015</v>
      </c>
      <c r="C1996" s="6" t="inlineStr">
        <is>
          <t>Direct Superannuation - PRD</t>
        </is>
      </c>
      <c r="D1996" s="6" t="inlineStr">
        <is>
          <t>Manual Journal</t>
        </is>
      </c>
      <c r="E1996" s="37" t="n">
        <v>46234</v>
      </c>
      <c r="F1996" s="6" t="n"/>
      <c r="G1996" s="39" t="n">
        <v>49.55</v>
      </c>
      <c r="H1996" s="39" t="n">
        <v>0</v>
      </c>
      <c r="I1996" s="6" t="inlineStr">
        <is>
          <t>2605403 - ARUP - Oves Awards - 23.7.26 [PRD]</t>
        </is>
      </c>
      <c r="J1996" s="6" t="n"/>
      <c r="K1996" s="6" t="inlineStr">
        <is>
          <t>#68750</t>
        </is>
      </c>
      <c r="L1996" s="6" t="inlineStr">
        <is>
          <t>Super Accrual Jul 27-31 2026 - ARUP - Oves Awards - 23.7.26 [PRD]</t>
        </is>
      </c>
      <c r="M1996" s="6" t="inlineStr">
        <is>
          <t>PRODUCTION</t>
        </is>
      </c>
    </row>
    <row r="1997">
      <c r="A1997" s="6" t="n">
        <v>56015</v>
      </c>
      <c r="B1997" s="6" t="n">
        <v>56015</v>
      </c>
      <c r="C1997" s="6" t="inlineStr">
        <is>
          <t>Direct Superannuation - PRD</t>
        </is>
      </c>
      <c r="D1997" s="6" t="inlineStr">
        <is>
          <t>Manual Journal</t>
        </is>
      </c>
      <c r="E1997" s="37" t="n">
        <v>46234</v>
      </c>
      <c r="F1997" s="6" t="n"/>
      <c r="G1997" s="39" t="n">
        <v>36.13</v>
      </c>
      <c r="H1997" s="39" t="n">
        <v>0</v>
      </c>
      <c r="I1997" s="6" t="inlineStr">
        <is>
          <t>2506208 - CBA AGM 2026 [PRD]</t>
        </is>
      </c>
      <c r="J1997" s="6" t="n"/>
      <c r="K1997" s="6" t="inlineStr">
        <is>
          <t>#68750</t>
        </is>
      </c>
      <c r="L1997" s="6" t="inlineStr">
        <is>
          <t>Super Accrual Jul 27-31 2026 - CBA AGM 2026 [PRD]</t>
        </is>
      </c>
      <c r="M1997" s="6" t="inlineStr">
        <is>
          <t>PRODUCTION</t>
        </is>
      </c>
    </row>
    <row r="1998">
      <c r="A1998" s="6" t="n">
        <v>56015</v>
      </c>
      <c r="B1998" s="6" t="n">
        <v>56015</v>
      </c>
      <c r="C1998" s="6" t="inlineStr">
        <is>
          <t>Direct Superannuation - PRD</t>
        </is>
      </c>
      <c r="D1998" s="6" t="inlineStr">
        <is>
          <t>Manual Journal</t>
        </is>
      </c>
      <c r="E1998" s="37" t="n">
        <v>46234</v>
      </c>
      <c r="F1998" s="6" t="n"/>
      <c r="G1998" s="39" t="n">
        <v>3.38</v>
      </c>
      <c r="H1998" s="39" t="n">
        <v>0</v>
      </c>
      <c r="I1998" s="6" t="inlineStr">
        <is>
          <t>26061109 - Ventia - FYR26 - 24.8.26 [PRD]</t>
        </is>
      </c>
      <c r="J1998" s="6" t="n"/>
      <c r="K1998" s="6" t="inlineStr">
        <is>
          <t>#68750</t>
        </is>
      </c>
      <c r="L1998" s="6" t="inlineStr">
        <is>
          <t>Super Accrual Jul 27-31 2026 - Ventia - FYR26 - 24.8.26 [PRD]</t>
        </is>
      </c>
      <c r="M1998" s="6" t="inlineStr">
        <is>
          <t>PRODUCTION</t>
        </is>
      </c>
    </row>
    <row r="1999">
      <c r="A1999" s="6" t="n">
        <v>56015</v>
      </c>
      <c r="B1999" s="6" t="n">
        <v>56015</v>
      </c>
      <c r="C1999" s="6" t="inlineStr">
        <is>
          <t>Direct Superannuation - PRD</t>
        </is>
      </c>
      <c r="D1999" s="6" t="inlineStr">
        <is>
          <t>Manual Journal</t>
        </is>
      </c>
      <c r="E1999" s="37" t="n">
        <v>46234</v>
      </c>
      <c r="F1999" s="6" t="n"/>
      <c r="G1999" s="39" t="n">
        <v>11.11</v>
      </c>
      <c r="H1999" s="39" t="n">
        <v>0</v>
      </c>
      <c r="I1999" s="6" t="inlineStr">
        <is>
          <t>2605402 - AGL FYR - Employee Town Hall - 12.8.26 [PRD]</t>
        </is>
      </c>
      <c r="J1999" s="6" t="n"/>
      <c r="K1999" s="6" t="inlineStr">
        <is>
          <t>#68750</t>
        </is>
      </c>
      <c r="L1999" s="6" t="inlineStr">
        <is>
          <t>Super Accrual Jul 27-31 2026 - AGL FYR - Employee Town Hall [PRD]</t>
        </is>
      </c>
      <c r="M1999" s="6" t="inlineStr">
        <is>
          <t>PRODUCTION</t>
        </is>
      </c>
    </row>
    <row r="2000">
      <c r="A2000" s="6" t="n">
        <v>56015</v>
      </c>
      <c r="B2000" s="6" t="n">
        <v>56015</v>
      </c>
      <c r="C2000" s="6" t="inlineStr">
        <is>
          <t>Direct Superannuation - PRD</t>
        </is>
      </c>
      <c r="D2000" s="6" t="inlineStr">
        <is>
          <t>Manual Journal</t>
        </is>
      </c>
      <c r="E2000" s="37" t="n">
        <v>46234</v>
      </c>
      <c r="F2000" s="6" t="n"/>
      <c r="G2000" s="39" t="n">
        <v>2.74</v>
      </c>
      <c r="H2000" s="39" t="n">
        <v>0</v>
      </c>
      <c r="I2000" s="6" t="inlineStr">
        <is>
          <t>2603104 - Cochlear FY26 Results 18.8.26 [PRD]</t>
        </is>
      </c>
      <c r="J2000" s="6" t="n"/>
      <c r="K2000" s="6" t="inlineStr">
        <is>
          <t>#68750</t>
        </is>
      </c>
      <c r="L2000" s="6" t="inlineStr">
        <is>
          <t>Super Accrual Jul 27-31 2026 - Cochlear FY26 Results 18.8.26 [PRD]</t>
        </is>
      </c>
      <c r="M2000" s="6" t="inlineStr">
        <is>
          <t>PRODUCTION</t>
        </is>
      </c>
    </row>
    <row r="2001">
      <c r="A2001" s="6" t="n">
        <v>56015</v>
      </c>
      <c r="B2001" s="6" t="n">
        <v>56015</v>
      </c>
      <c r="C2001" s="6" t="inlineStr">
        <is>
          <t>Direct Superannuation - PRD</t>
        </is>
      </c>
      <c r="D2001" s="6" t="inlineStr">
        <is>
          <t>Manual Journal</t>
        </is>
      </c>
      <c r="E2001" s="37" t="n">
        <v>46234</v>
      </c>
      <c r="F2001" s="6" t="n"/>
      <c r="G2001" s="39" t="n">
        <v>2.09</v>
      </c>
      <c r="H2001" s="39" t="n">
        <v>0</v>
      </c>
      <c r="I2001" s="6" t="inlineStr">
        <is>
          <t>2512804 - RSNSW Ordinary General Meeting 5.8.26 [PRD]</t>
        </is>
      </c>
      <c r="J2001" s="6" t="n"/>
      <c r="K2001" s="6" t="inlineStr">
        <is>
          <t>#68750</t>
        </is>
      </c>
      <c r="L2001" s="6" t="inlineStr">
        <is>
          <t>Super Accrual Jul 27-31 2026 - RSNSW Ordinary General Meeting 5.8.26 [PRD]</t>
        </is>
      </c>
      <c r="M2001" s="6" t="inlineStr">
        <is>
          <t>PRODUCTION</t>
        </is>
      </c>
    </row>
    <row r="2002">
      <c r="A2002" s="6" t="n">
        <v>56015</v>
      </c>
      <c r="B2002" s="6" t="n">
        <v>56015</v>
      </c>
      <c r="C2002" s="6" t="inlineStr">
        <is>
          <t>Direct Superannuation - PRD</t>
        </is>
      </c>
      <c r="D2002" s="6" t="inlineStr">
        <is>
          <t>Manual Journal</t>
        </is>
      </c>
      <c r="E2002" s="37" t="n">
        <v>46234</v>
      </c>
      <c r="F2002" s="6" t="n"/>
      <c r="G2002" s="39" t="n">
        <v>2.9</v>
      </c>
      <c r="H2002" s="39" t="n">
        <v>0</v>
      </c>
      <c r="I2002" s="6" t="inlineStr">
        <is>
          <t>2604203 - Ventia - Investor Day - 4.5.2026 [PRD]</t>
        </is>
      </c>
      <c r="J2002" s="6" t="n"/>
      <c r="K2002" s="6" t="inlineStr">
        <is>
          <t>#68750</t>
        </is>
      </c>
      <c r="L2002" s="6" t="inlineStr">
        <is>
          <t>Super Accrual Jul 27-31 2026 - Ventia - Investor Day - 4.5.2026 [PRD]</t>
        </is>
      </c>
      <c r="M2002" s="6" t="inlineStr">
        <is>
          <t>PRODUCTION</t>
        </is>
      </c>
    </row>
    <row r="2003">
      <c r="A2003" s="6" t="n">
        <v>56015</v>
      </c>
      <c r="B2003" s="6" t="n">
        <v>56015</v>
      </c>
      <c r="C2003" s="6" t="inlineStr">
        <is>
          <t>Direct Superannuation - PRD</t>
        </is>
      </c>
      <c r="D2003" s="6" t="inlineStr">
        <is>
          <t>Manual Journal</t>
        </is>
      </c>
      <c r="E2003" s="37" t="n">
        <v>46234</v>
      </c>
      <c r="F2003" s="6" t="n"/>
      <c r="G2003" s="39" t="n">
        <v>4.83</v>
      </c>
      <c r="H2003" s="39" t="n">
        <v>0</v>
      </c>
      <c r="I2003" s="6" t="inlineStr">
        <is>
          <t>26071303 - Ventia - Melbourne Office Event - 30.7.26 [PRD]</t>
        </is>
      </c>
      <c r="J2003" s="6" t="n"/>
      <c r="K2003" s="6" t="inlineStr">
        <is>
          <t>#68750</t>
        </is>
      </c>
      <c r="L2003" s="6" t="inlineStr">
        <is>
          <t>Super Accrual Jul 27-31 2026 - Ventia - Melbourne Office Event - 30.7.26 [PRD]</t>
        </is>
      </c>
      <c r="M2003" s="6" t="inlineStr">
        <is>
          <t>PRODUCTION</t>
        </is>
      </c>
    </row>
    <row r="2004">
      <c r="A2004" s="6" t="n">
        <v>56015</v>
      </c>
      <c r="B2004" s="6" t="n">
        <v>56015</v>
      </c>
      <c r="C2004" s="6" t="inlineStr">
        <is>
          <t>Direct Superannuation - PRD</t>
        </is>
      </c>
      <c r="D2004" s="6" t="inlineStr">
        <is>
          <t>Manual Journal</t>
        </is>
      </c>
      <c r="E2004" s="37" t="n">
        <v>46234</v>
      </c>
      <c r="F2004" s="6" t="n"/>
      <c r="G2004" s="39" t="n">
        <v>17.35</v>
      </c>
      <c r="H2004" s="39" t="n">
        <v>0</v>
      </c>
      <c r="I2004" s="6" t="inlineStr">
        <is>
          <t>2607901 - ON24 KWM Event 23.7.26 [PRD]</t>
        </is>
      </c>
      <c r="J2004" s="6" t="n"/>
      <c r="K2004" s="6" t="inlineStr">
        <is>
          <t>#68750</t>
        </is>
      </c>
      <c r="L2004" s="6" t="inlineStr">
        <is>
          <t>Super Accrual Jul 27-31 2026 - ON24 KWM Event 23.7.26 [PRD]</t>
        </is>
      </c>
      <c r="M2004" s="6" t="inlineStr">
        <is>
          <t>PRODUCTION</t>
        </is>
      </c>
    </row>
    <row r="2005">
      <c r="A2005" s="6" t="n">
        <v>56015</v>
      </c>
      <c r="B2005" s="6" t="n">
        <v>56015</v>
      </c>
      <c r="C2005" s="6" t="inlineStr">
        <is>
          <t>Direct Superannuation - PRD</t>
        </is>
      </c>
      <c r="D2005" s="6" t="inlineStr">
        <is>
          <t>Manual Journal</t>
        </is>
      </c>
      <c r="E2005" s="37" t="n">
        <v>46234</v>
      </c>
      <c r="F2005" s="6" t="n"/>
      <c r="G2005" s="39" t="n">
        <v>1.93</v>
      </c>
      <c r="H2005" s="39" t="n">
        <v>0</v>
      </c>
      <c r="I2005" s="6" t="inlineStr">
        <is>
          <t>2607701 - Litecard - Event Hire - 16.7.26 [PRD]</t>
        </is>
      </c>
      <c r="J2005" s="6" t="n"/>
      <c r="K2005" s="6" t="inlineStr">
        <is>
          <t>#68750</t>
        </is>
      </c>
      <c r="L2005" s="6" t="inlineStr">
        <is>
          <t>Super Accrual Jul 27-31 2026 - Litecard - Event Hire - 16.7.26 [PRD]</t>
        </is>
      </c>
      <c r="M2005" s="6" t="inlineStr">
        <is>
          <t>PRODUCTION</t>
        </is>
      </c>
    </row>
    <row r="2006">
      <c r="A2006" s="6" t="n">
        <v>56015</v>
      </c>
      <c r="B2006" s="6" t="n">
        <v>56015</v>
      </c>
      <c r="C2006" s="6" t="inlineStr">
        <is>
          <t>Direct Superannuation - PRD</t>
        </is>
      </c>
      <c r="D2006" s="6" t="inlineStr">
        <is>
          <t>Manual Journal</t>
        </is>
      </c>
      <c r="E2006" s="37" t="n">
        <v>46234</v>
      </c>
      <c r="F2006" s="6" t="n"/>
      <c r="G2006" s="39" t="n">
        <v>9.66</v>
      </c>
      <c r="H2006" s="39" t="n">
        <v>0</v>
      </c>
      <c r="I2006" s="6" t="inlineStr">
        <is>
          <t>2604202 - Ventia - Ventia Awards - 30.7.26 [PRD]</t>
        </is>
      </c>
      <c r="J2006" s="6" t="n"/>
      <c r="K2006" s="6" t="inlineStr">
        <is>
          <t>#68750</t>
        </is>
      </c>
      <c r="L2006" s="6" t="inlineStr">
        <is>
          <t>Super Accrual Jul 27-31 2026 - Ventia - Ventia Awards - 30.7.26 [PRD]</t>
        </is>
      </c>
      <c r="M2006" s="6" t="inlineStr">
        <is>
          <t>PRODUCTION</t>
        </is>
      </c>
    </row>
    <row r="2007">
      <c r="A2007" s="6" t="n">
        <v>56015</v>
      </c>
      <c r="B2007" s="6" t="n">
        <v>56015</v>
      </c>
      <c r="C2007" s="6" t="inlineStr">
        <is>
          <t>Direct Superannuation - PRD</t>
        </is>
      </c>
      <c r="D2007" s="6" t="inlineStr">
        <is>
          <t>Manual Journal</t>
        </is>
      </c>
      <c r="E2007" s="37" t="n">
        <v>46234</v>
      </c>
      <c r="F2007" s="6" t="n"/>
      <c r="G2007" s="39" t="n">
        <v>2.9</v>
      </c>
      <c r="H2007" s="39" t="n">
        <v>0</v>
      </c>
      <c r="I2007" s="6" t="inlineStr">
        <is>
          <t>26061108 - APA - Qtly All Hands FYR26 - 20.8.26 [PRD]</t>
        </is>
      </c>
      <c r="J2007" s="6" t="n"/>
      <c r="K2007" s="6" t="inlineStr">
        <is>
          <t>#68750</t>
        </is>
      </c>
      <c r="L2007" s="6" t="inlineStr">
        <is>
          <t>Super Accrual Jul 27-31 2026 - APA - Qtly All Hands FYR26 - 20.8.26 [PRD]</t>
        </is>
      </c>
      <c r="M2007" s="6" t="inlineStr">
        <is>
          <t>PRODUCTION</t>
        </is>
      </c>
    </row>
    <row r="2008">
      <c r="A2008" s="6" t="n">
        <v>56015</v>
      </c>
      <c r="B2008" s="6" t="n">
        <v>56015</v>
      </c>
      <c r="C2008" s="6" t="inlineStr">
        <is>
          <t>Direct Superannuation - PRD</t>
        </is>
      </c>
      <c r="D2008" s="6" t="inlineStr">
        <is>
          <t>Manual Journal</t>
        </is>
      </c>
      <c r="E2008" s="37" t="n">
        <v>46234</v>
      </c>
      <c r="F2008" s="6" t="n"/>
      <c r="G2008" s="39" t="n">
        <v>2.24</v>
      </c>
      <c r="H2008" s="39" t="n">
        <v>0</v>
      </c>
      <c r="I2008" s="6" t="inlineStr">
        <is>
          <t>26061105 - CBA - FYR 2026 - 12.8.26 [PRD]</t>
        </is>
      </c>
      <c r="J2008" s="6" t="n"/>
      <c r="K2008" s="6" t="inlineStr">
        <is>
          <t>#68750</t>
        </is>
      </c>
      <c r="L2008" s="6" t="inlineStr">
        <is>
          <t>Super Accrual Jul 27-31 2026 - CBA - FYR 2026 - 12.8.26 [PRD]</t>
        </is>
      </c>
      <c r="M2008" s="6" t="inlineStr">
        <is>
          <t>PRODUCTION</t>
        </is>
      </c>
    </row>
    <row r="2009">
      <c r="A2009" s="6" t="n">
        <v>56015</v>
      </c>
      <c r="B2009" s="6" t="n">
        <v>56015</v>
      </c>
      <c r="C2009" s="6" t="inlineStr">
        <is>
          <t>Direct Superannuation - PRD</t>
        </is>
      </c>
      <c r="D2009" s="6" t="inlineStr">
        <is>
          <t>Manual Journal</t>
        </is>
      </c>
      <c r="E2009" s="37" t="n">
        <v>46235</v>
      </c>
      <c r="F2009" s="6" t="n"/>
      <c r="G2009" s="39" t="n">
        <v>0</v>
      </c>
      <c r="H2009" s="39" t="n">
        <v>69.54000000000001</v>
      </c>
      <c r="I2009" s="6" t="inlineStr">
        <is>
          <t>26061701 - CBA - LES - July 2026 [PRD]</t>
        </is>
      </c>
      <c r="J2009" s="6" t="n"/>
      <c r="K2009" s="6" t="inlineStr">
        <is>
          <t>#68749</t>
        </is>
      </c>
      <c r="L2009" s="6" t="inlineStr">
        <is>
          <t>Reversal: Super Accrual Jul 27-31 2026 - CBA - LES - July 2026 [PRD]</t>
        </is>
      </c>
      <c r="M2009" s="6" t="inlineStr">
        <is>
          <t>PRODUCTION</t>
        </is>
      </c>
    </row>
    <row r="2010">
      <c r="A2010" s="6" t="n">
        <v>56015</v>
      </c>
      <c r="B2010" s="6" t="n">
        <v>56015</v>
      </c>
      <c r="C2010" s="6" t="inlineStr">
        <is>
          <t>Direct Superannuation - PRD</t>
        </is>
      </c>
      <c r="D2010" s="6" t="inlineStr">
        <is>
          <t>Manual Journal</t>
        </is>
      </c>
      <c r="E2010" s="37" t="n">
        <v>46235</v>
      </c>
      <c r="F2010" s="6" t="n"/>
      <c r="G2010" s="39" t="n">
        <v>0</v>
      </c>
      <c r="H2010" s="39" t="n">
        <v>76.51000000000001</v>
      </c>
      <c r="I2010" s="6" t="inlineStr">
        <is>
          <t>26052703 - Microsoft Town Hall - 21.7.26 [PRD]</t>
        </is>
      </c>
      <c r="J2010" s="6" t="n"/>
      <c r="K2010" s="6" t="inlineStr">
        <is>
          <t>#68749</t>
        </is>
      </c>
      <c r="L2010" s="6" t="inlineStr">
        <is>
          <t>Reversal: Super Accrual Jul 27-31 2026 - Microsoft Town Hall - 21.7.26 [PRD]</t>
        </is>
      </c>
      <c r="M2010" s="6" t="inlineStr">
        <is>
          <t>PRODUCTION</t>
        </is>
      </c>
    </row>
    <row r="2011">
      <c r="A2011" s="6" t="n">
        <v>56015</v>
      </c>
      <c r="B2011" s="6" t="n">
        <v>56015</v>
      </c>
      <c r="C2011" s="6" t="inlineStr">
        <is>
          <t>Direct Superannuation - PRD</t>
        </is>
      </c>
      <c r="D2011" s="6" t="inlineStr">
        <is>
          <t>Manual Journal</t>
        </is>
      </c>
      <c r="E2011" s="37" t="n">
        <v>46235</v>
      </c>
      <c r="F2011" s="6" t="n"/>
      <c r="G2011" s="39" t="n">
        <v>0</v>
      </c>
      <c r="H2011" s="39" t="n">
        <v>5.89</v>
      </c>
      <c r="I2011" s="6" t="inlineStr">
        <is>
          <t>26041603 - Optiver - Town Hall - 23.7.26 [PRD]</t>
        </is>
      </c>
      <c r="J2011" s="6" t="n"/>
      <c r="K2011" s="6" t="inlineStr">
        <is>
          <t>#68749</t>
        </is>
      </c>
      <c r="L2011" s="6" t="inlineStr">
        <is>
          <t>Reversal: Super Accrual Jul 27-31 2026 - Optiver - Town Hall - 23.7.26 [PRD]</t>
        </is>
      </c>
      <c r="M2011" s="6" t="inlineStr">
        <is>
          <t>PRODUCTION</t>
        </is>
      </c>
    </row>
    <row r="2012">
      <c r="A2012" s="6" t="n">
        <v>56015</v>
      </c>
      <c r="B2012" s="6" t="n">
        <v>56015</v>
      </c>
      <c r="C2012" s="6" t="inlineStr">
        <is>
          <t>Direct Superannuation - PRD</t>
        </is>
      </c>
      <c r="D2012" s="6" t="inlineStr">
        <is>
          <t>Manual Journal</t>
        </is>
      </c>
      <c r="E2012" s="37" t="n">
        <v>46235</v>
      </c>
      <c r="F2012" s="6" t="n"/>
      <c r="G2012" s="39" t="n">
        <v>0</v>
      </c>
      <c r="H2012" s="39" t="n">
        <v>49.55</v>
      </c>
      <c r="I2012" s="6" t="inlineStr">
        <is>
          <t>2605403 - ARUP - Oves Awards - 23.7.26 [PRD]</t>
        </is>
      </c>
      <c r="J2012" s="6" t="n"/>
      <c r="K2012" s="6" t="inlineStr">
        <is>
          <t>#68749</t>
        </is>
      </c>
      <c r="L2012" s="6" t="inlineStr">
        <is>
          <t>Reversal: Super Accrual Jul 27-31 2026 - ARUP - Oves Awards - 23.7.26 [PRD]</t>
        </is>
      </c>
      <c r="M2012" s="6" t="inlineStr">
        <is>
          <t>PRODUCTION</t>
        </is>
      </c>
    </row>
    <row r="2013">
      <c r="A2013" s="6" t="n">
        <v>56015</v>
      </c>
      <c r="B2013" s="6" t="n">
        <v>56015</v>
      </c>
      <c r="C2013" s="6" t="inlineStr">
        <is>
          <t>Direct Superannuation - PRD</t>
        </is>
      </c>
      <c r="D2013" s="6" t="inlineStr">
        <is>
          <t>Manual Journal</t>
        </is>
      </c>
      <c r="E2013" s="37" t="n">
        <v>46235</v>
      </c>
      <c r="F2013" s="6" t="n"/>
      <c r="G2013" s="39" t="n">
        <v>0</v>
      </c>
      <c r="H2013" s="39" t="n">
        <v>36.13</v>
      </c>
      <c r="I2013" s="6" t="inlineStr">
        <is>
          <t>2506208 - CBA AGM 2026 [PRD]</t>
        </is>
      </c>
      <c r="J2013" s="6" t="n"/>
      <c r="K2013" s="6" t="inlineStr">
        <is>
          <t>#68749</t>
        </is>
      </c>
      <c r="L2013" s="6" t="inlineStr">
        <is>
          <t>Reversal: Super Accrual Jul 27-31 2026 - CBA AGM 2026 [PRD]</t>
        </is>
      </c>
      <c r="M2013" s="6" t="inlineStr">
        <is>
          <t>PRODUCTION</t>
        </is>
      </c>
    </row>
    <row r="2014">
      <c r="A2014" s="6" t="n">
        <v>56015</v>
      </c>
      <c r="B2014" s="6" t="n">
        <v>56015</v>
      </c>
      <c r="C2014" s="6" t="inlineStr">
        <is>
          <t>Direct Superannuation - PRD</t>
        </is>
      </c>
      <c r="D2014" s="6" t="inlineStr">
        <is>
          <t>Manual Journal</t>
        </is>
      </c>
      <c r="E2014" s="37" t="n">
        <v>46235</v>
      </c>
      <c r="F2014" s="6" t="n"/>
      <c r="G2014" s="39" t="n">
        <v>0</v>
      </c>
      <c r="H2014" s="39" t="n">
        <v>3.38</v>
      </c>
      <c r="I2014" s="6" t="inlineStr">
        <is>
          <t>26061109 - Ventia - FYR26 - 24.8.26 [PRD]</t>
        </is>
      </c>
      <c r="J2014" s="6" t="n"/>
      <c r="K2014" s="6" t="inlineStr">
        <is>
          <t>#68749</t>
        </is>
      </c>
      <c r="L2014" s="6" t="inlineStr">
        <is>
          <t>Reversal: Super Accrual Jul 27-31 2026 - Ventia - FYR26 - 24.8.26 [PRD]</t>
        </is>
      </c>
      <c r="M2014" s="6" t="inlineStr">
        <is>
          <t>PRODUCTION</t>
        </is>
      </c>
    </row>
    <row r="2015">
      <c r="A2015" s="6" t="n">
        <v>56015</v>
      </c>
      <c r="B2015" s="6" t="n">
        <v>56015</v>
      </c>
      <c r="C2015" s="6" t="inlineStr">
        <is>
          <t>Direct Superannuation - PRD</t>
        </is>
      </c>
      <c r="D2015" s="6" t="inlineStr">
        <is>
          <t>Manual Journal</t>
        </is>
      </c>
      <c r="E2015" s="37" t="n">
        <v>46235</v>
      </c>
      <c r="F2015" s="6" t="n"/>
      <c r="G2015" s="39" t="n">
        <v>0</v>
      </c>
      <c r="H2015" s="39" t="n">
        <v>11.11</v>
      </c>
      <c r="I2015" s="6" t="inlineStr">
        <is>
          <t>2605402 - AGL FYR - Employee Town Hall - 12.8.26 [PRD]</t>
        </is>
      </c>
      <c r="J2015" s="6" t="n"/>
      <c r="K2015" s="6" t="inlineStr">
        <is>
          <t>#68749</t>
        </is>
      </c>
      <c r="L2015" s="6" t="inlineStr">
        <is>
          <t>Reversal: Super Accrual Jul 27-31 2026 - AGL FYR - Employee Town Hall [PRD]</t>
        </is>
      </c>
      <c r="M2015" s="6" t="inlineStr">
        <is>
          <t>PRODUCTION</t>
        </is>
      </c>
    </row>
    <row r="2016">
      <c r="A2016" s="6" t="n">
        <v>56015</v>
      </c>
      <c r="B2016" s="6" t="n">
        <v>56015</v>
      </c>
      <c r="C2016" s="6" t="inlineStr">
        <is>
          <t>Direct Superannuation - PRD</t>
        </is>
      </c>
      <c r="D2016" s="6" t="inlineStr">
        <is>
          <t>Manual Journal</t>
        </is>
      </c>
      <c r="E2016" s="37" t="n">
        <v>46235</v>
      </c>
      <c r="F2016" s="6" t="n"/>
      <c r="G2016" s="39" t="n">
        <v>0</v>
      </c>
      <c r="H2016" s="39" t="n">
        <v>2.74</v>
      </c>
      <c r="I2016" s="6" t="inlineStr">
        <is>
          <t>2603104 - Cochlear FY26 Results 18.8.26 [PRD]</t>
        </is>
      </c>
      <c r="J2016" s="6" t="n"/>
      <c r="K2016" s="6" t="inlineStr">
        <is>
          <t>#68749</t>
        </is>
      </c>
      <c r="L2016" s="6" t="inlineStr">
        <is>
          <t>Reversal: Super Accrual Jul 27-31 2026 - Cochlear FY26 Results 18.8.26 [PRD]</t>
        </is>
      </c>
      <c r="M2016" s="6" t="inlineStr">
        <is>
          <t>PRODUCTION</t>
        </is>
      </c>
    </row>
    <row r="2017">
      <c r="A2017" s="6" t="n">
        <v>56015</v>
      </c>
      <c r="B2017" s="6" t="n">
        <v>56015</v>
      </c>
      <c r="C2017" s="6" t="inlineStr">
        <is>
          <t>Direct Superannuation - PRD</t>
        </is>
      </c>
      <c r="D2017" s="6" t="inlineStr">
        <is>
          <t>Manual Journal</t>
        </is>
      </c>
      <c r="E2017" s="37" t="n">
        <v>46235</v>
      </c>
      <c r="F2017" s="6" t="n"/>
      <c r="G2017" s="39" t="n">
        <v>0</v>
      </c>
      <c r="H2017" s="39" t="n">
        <v>2.09</v>
      </c>
      <c r="I2017" s="6" t="inlineStr">
        <is>
          <t>2512804 - RSNSW Ordinary General Meeting 5.8.26 [PRD]</t>
        </is>
      </c>
      <c r="J2017" s="6" t="n"/>
      <c r="K2017" s="6" t="inlineStr">
        <is>
          <t>#68749</t>
        </is>
      </c>
      <c r="L2017" s="6" t="inlineStr">
        <is>
          <t>Reversal: Super Accrual Jul 27-31 2026 - RSNSW Ordinary General Meeting 5.8.26 [PRD]</t>
        </is>
      </c>
      <c r="M2017" s="6" t="inlineStr">
        <is>
          <t>PRODUCTION</t>
        </is>
      </c>
    </row>
    <row r="2018">
      <c r="A2018" s="6" t="n">
        <v>56015</v>
      </c>
      <c r="B2018" s="6" t="n">
        <v>56015</v>
      </c>
      <c r="C2018" s="6" t="inlineStr">
        <is>
          <t>Direct Superannuation - PRD</t>
        </is>
      </c>
      <c r="D2018" s="6" t="inlineStr">
        <is>
          <t>Manual Journal</t>
        </is>
      </c>
      <c r="E2018" s="37" t="n">
        <v>46235</v>
      </c>
      <c r="F2018" s="6" t="n"/>
      <c r="G2018" s="39" t="n">
        <v>0</v>
      </c>
      <c r="H2018" s="39" t="n">
        <v>2.9</v>
      </c>
      <c r="I2018" s="6" t="inlineStr">
        <is>
          <t>2604203 - Ventia - Investor Day - 4.5.2026 [PRD]</t>
        </is>
      </c>
      <c r="J2018" s="6" t="n"/>
      <c r="K2018" s="6" t="inlineStr">
        <is>
          <t>#68749</t>
        </is>
      </c>
      <c r="L2018" s="6" t="inlineStr">
        <is>
          <t>Reversal: Super Accrual Jul 27-31 2026 - Ventia - Investor Day - 4.5.2026 [PRD]</t>
        </is>
      </c>
      <c r="M2018" s="6" t="inlineStr">
        <is>
          <t>PRODUCTION</t>
        </is>
      </c>
    </row>
    <row r="2019">
      <c r="A2019" s="6" t="n">
        <v>56015</v>
      </c>
      <c r="B2019" s="6" t="n">
        <v>56015</v>
      </c>
      <c r="C2019" s="6" t="inlineStr">
        <is>
          <t>Direct Superannuation - PRD</t>
        </is>
      </c>
      <c r="D2019" s="6" t="inlineStr">
        <is>
          <t>Manual Journal</t>
        </is>
      </c>
      <c r="E2019" s="37" t="n">
        <v>46235</v>
      </c>
      <c r="F2019" s="6" t="n"/>
      <c r="G2019" s="39" t="n">
        <v>0</v>
      </c>
      <c r="H2019" s="39" t="n">
        <v>4.83</v>
      </c>
      <c r="I2019" s="6" t="inlineStr">
        <is>
          <t>26071303 - Ventia - Melbourne Office Event - 30.7.26 [PRD]</t>
        </is>
      </c>
      <c r="J2019" s="6" t="n"/>
      <c r="K2019" s="6" t="inlineStr">
        <is>
          <t>#68749</t>
        </is>
      </c>
      <c r="L2019" s="6" t="inlineStr">
        <is>
          <t>Reversal: Super Accrual Jul 27-31 2026 - Ventia - Melbourne Office Event - 30.7.26 [PRD]</t>
        </is>
      </c>
      <c r="M2019" s="6" t="inlineStr">
        <is>
          <t>PRODUCTION</t>
        </is>
      </c>
    </row>
    <row r="2020">
      <c r="A2020" s="6" t="n">
        <v>56015</v>
      </c>
      <c r="B2020" s="6" t="n">
        <v>56015</v>
      </c>
      <c r="C2020" s="6" t="inlineStr">
        <is>
          <t>Direct Superannuation - PRD</t>
        </is>
      </c>
      <c r="D2020" s="6" t="inlineStr">
        <is>
          <t>Manual Journal</t>
        </is>
      </c>
      <c r="E2020" s="37" t="n">
        <v>46235</v>
      </c>
      <c r="F2020" s="6" t="n"/>
      <c r="G2020" s="39" t="n">
        <v>0</v>
      </c>
      <c r="H2020" s="39" t="n">
        <v>17.35</v>
      </c>
      <c r="I2020" s="6" t="inlineStr">
        <is>
          <t>2607901 - ON24 KWM Event 23.7.26 [PRD]</t>
        </is>
      </c>
      <c r="J2020" s="6" t="n"/>
      <c r="K2020" s="6" t="inlineStr">
        <is>
          <t>#68749</t>
        </is>
      </c>
      <c r="L2020" s="6" t="inlineStr">
        <is>
          <t>Reversal: Super Accrual Jul 27-31 2026 - ON24 KWM Event 23.7.26 [PRD]</t>
        </is>
      </c>
      <c r="M2020" s="6" t="inlineStr">
        <is>
          <t>PRODUCTION</t>
        </is>
      </c>
    </row>
    <row r="2021">
      <c r="A2021" s="6" t="n">
        <v>56015</v>
      </c>
      <c r="B2021" s="6" t="n">
        <v>56015</v>
      </c>
      <c r="C2021" s="6" t="inlineStr">
        <is>
          <t>Direct Superannuation - PRD</t>
        </is>
      </c>
      <c r="D2021" s="6" t="inlineStr">
        <is>
          <t>Manual Journal</t>
        </is>
      </c>
      <c r="E2021" s="37" t="n">
        <v>46235</v>
      </c>
      <c r="F2021" s="6" t="n"/>
      <c r="G2021" s="39" t="n">
        <v>0</v>
      </c>
      <c r="H2021" s="39" t="n">
        <v>1.93</v>
      </c>
      <c r="I2021" s="6" t="inlineStr">
        <is>
          <t>2607701 - Litecard - Event Hire - 16.7.26 [PRD]</t>
        </is>
      </c>
      <c r="J2021" s="6" t="n"/>
      <c r="K2021" s="6" t="inlineStr">
        <is>
          <t>#68749</t>
        </is>
      </c>
      <c r="L2021" s="6" t="inlineStr">
        <is>
          <t>Reversal: Super Accrual Jul 27-31 2026 - Litecard - Event Hire - 16.7.26 [PRD]</t>
        </is>
      </c>
      <c r="M2021" s="6" t="inlineStr">
        <is>
          <t>PRODUCTION</t>
        </is>
      </c>
    </row>
    <row r="2022">
      <c r="A2022" s="6" t="n">
        <v>56015</v>
      </c>
      <c r="B2022" s="6" t="n">
        <v>56015</v>
      </c>
      <c r="C2022" s="6" t="inlineStr">
        <is>
          <t>Direct Superannuation - PRD</t>
        </is>
      </c>
      <c r="D2022" s="6" t="inlineStr">
        <is>
          <t>Manual Journal</t>
        </is>
      </c>
      <c r="E2022" s="37" t="n">
        <v>46235</v>
      </c>
      <c r="F2022" s="6" t="n"/>
      <c r="G2022" s="39" t="n">
        <v>0</v>
      </c>
      <c r="H2022" s="39" t="n">
        <v>9.66</v>
      </c>
      <c r="I2022" s="6" t="inlineStr">
        <is>
          <t>2604202 - Ventia - Ventia Awards - 30.7.26 [PRD]</t>
        </is>
      </c>
      <c r="J2022" s="6" t="n"/>
      <c r="K2022" s="6" t="inlineStr">
        <is>
          <t>#68749</t>
        </is>
      </c>
      <c r="L2022" s="6" t="inlineStr">
        <is>
          <t>Reversal: Super Accrual Jul 27-31 2026 - Ventia - Ventia Awards - 30.7.26 [PRD]</t>
        </is>
      </c>
      <c r="M2022" s="6" t="inlineStr">
        <is>
          <t>PRODUCTION</t>
        </is>
      </c>
    </row>
    <row r="2023">
      <c r="A2023" s="6" t="n">
        <v>56015</v>
      </c>
      <c r="B2023" s="6" t="n">
        <v>56015</v>
      </c>
      <c r="C2023" s="6" t="inlineStr">
        <is>
          <t>Direct Superannuation - PRD</t>
        </is>
      </c>
      <c r="D2023" s="6" t="inlineStr">
        <is>
          <t>Manual Journal</t>
        </is>
      </c>
      <c r="E2023" s="37" t="n">
        <v>46235</v>
      </c>
      <c r="F2023" s="6" t="n"/>
      <c r="G2023" s="39" t="n">
        <v>0</v>
      </c>
      <c r="H2023" s="39" t="n">
        <v>2.9</v>
      </c>
      <c r="I2023" s="6" t="inlineStr">
        <is>
          <t>26061108 - APA - Qtly All Hands FYR26 - 20.8.26 [PRD]</t>
        </is>
      </c>
      <c r="J2023" s="6" t="n"/>
      <c r="K2023" s="6" t="inlineStr">
        <is>
          <t>#68749</t>
        </is>
      </c>
      <c r="L2023" s="6" t="inlineStr">
        <is>
          <t>Reversal: Super Accrual Jul 27-31 2026 - APA - Qtly All Hands FYR26 - 20.8.26 [PRD]</t>
        </is>
      </c>
      <c r="M2023" s="6" t="inlineStr">
        <is>
          <t>PRODUCTION</t>
        </is>
      </c>
    </row>
    <row r="2024">
      <c r="A2024" s="6" t="n">
        <v>56015</v>
      </c>
      <c r="B2024" s="6" t="n">
        <v>56015</v>
      </c>
      <c r="C2024" s="6" t="inlineStr">
        <is>
          <t>Direct Superannuation - PRD</t>
        </is>
      </c>
      <c r="D2024" s="6" t="inlineStr">
        <is>
          <t>Manual Journal</t>
        </is>
      </c>
      <c r="E2024" s="37" t="n">
        <v>46235</v>
      </c>
      <c r="F2024" s="6" t="n"/>
      <c r="G2024" s="39" t="n">
        <v>0</v>
      </c>
      <c r="H2024" s="39" t="n">
        <v>2.24</v>
      </c>
      <c r="I2024" s="6" t="inlineStr">
        <is>
          <t>26061105 - CBA - FYR 2026 - 12.8.26 [PRD]</t>
        </is>
      </c>
      <c r="J2024" s="6" t="n"/>
      <c r="K2024" s="6" t="inlineStr">
        <is>
          <t>#68749</t>
        </is>
      </c>
      <c r="L2024" s="6" t="inlineStr">
        <is>
          <t>Reversal: Super Accrual Jul 27-31 2026 - CBA - FYR 2026 - 12.8.26 [PRD]</t>
        </is>
      </c>
      <c r="M2024" s="6" t="inlineStr">
        <is>
          <t>PRODUCTION</t>
        </is>
      </c>
    </row>
    <row r="2025">
      <c r="A2025" s="6" t="n">
        <v>56015</v>
      </c>
      <c r="B2025" s="6" t="n">
        <v>56015</v>
      </c>
      <c r="C2025" s="6" t="inlineStr">
        <is>
          <t>Direct Superannuation - PRD</t>
        </is>
      </c>
      <c r="D2025" s="6" t="inlineStr">
        <is>
          <t>Manual Journal</t>
        </is>
      </c>
      <c r="E2025" s="37" t="n">
        <v>46245</v>
      </c>
      <c r="F2025" s="6" t="n"/>
      <c r="G2025" s="39" t="n">
        <v>723.97</v>
      </c>
      <c r="H2025" s="39" t="n">
        <v>0</v>
      </c>
      <c r="I2025" s="6" t="inlineStr">
        <is>
          <t>2604202 - Ventia - Ventia Awards - 30.7.26 [PRD]</t>
        </is>
      </c>
      <c r="J2025" s="6" t="n"/>
      <c r="K2025" s="6" t="inlineStr">
        <is>
          <t>#69397</t>
        </is>
      </c>
      <c r="L2025" s="6" t="inlineStr">
        <is>
          <t>Super 37003 Reclass (25/07/2026-07/08/2026) - Ventia - Ventia Awards - 30.7.26 [PRD]</t>
        </is>
      </c>
      <c r="M2025" s="6" t="inlineStr">
        <is>
          <t>PRODUCTION</t>
        </is>
      </c>
    </row>
    <row r="2026">
      <c r="A2026" s="6" t="n">
        <v>56015</v>
      </c>
      <c r="B2026" s="6" t="n">
        <v>56015</v>
      </c>
      <c r="C2026" s="6" t="inlineStr">
        <is>
          <t>Direct Superannuation - PRD</t>
        </is>
      </c>
      <c r="D2026" s="6" t="inlineStr">
        <is>
          <t>Manual Journal</t>
        </is>
      </c>
      <c r="E2026" s="37" t="n">
        <v>46245</v>
      </c>
      <c r="F2026" s="6" t="n"/>
      <c r="G2026" s="39" t="n">
        <v>42.66</v>
      </c>
      <c r="H2026" s="39" t="n">
        <v>0</v>
      </c>
      <c r="I2026" s="6" t="inlineStr">
        <is>
          <t>2512804 - RSNSW Ordinary General Meeting 5.8.26 [PRD]</t>
        </is>
      </c>
      <c r="J2026" s="6" t="n"/>
      <c r="K2026" s="6" t="inlineStr">
        <is>
          <t>#69397</t>
        </is>
      </c>
      <c r="L2026" s="6" t="inlineStr">
        <is>
          <t>Super 37003 Reclass (25/07/2026-07/08/2026) - RSNSW Ordinary General Meeting 5.8.26 [PRD]</t>
        </is>
      </c>
      <c r="M2026" s="6" t="inlineStr">
        <is>
          <t>PRODUCTION</t>
        </is>
      </c>
    </row>
    <row r="2027">
      <c r="A2027" s="6" t="n">
        <v>56015</v>
      </c>
      <c r="B2027" s="6" t="n">
        <v>56015</v>
      </c>
      <c r="C2027" s="6" t="inlineStr">
        <is>
          <t>Direct Superannuation - PRD</t>
        </is>
      </c>
      <c r="D2027" s="6" t="inlineStr">
        <is>
          <t>Manual Journal</t>
        </is>
      </c>
      <c r="E2027" s="37" t="n">
        <v>46245</v>
      </c>
      <c r="F2027" s="6" t="n"/>
      <c r="G2027" s="39" t="n">
        <v>13.01</v>
      </c>
      <c r="H2027" s="39" t="n">
        <v>0</v>
      </c>
      <c r="I2027" s="6" t="inlineStr">
        <is>
          <t>26071405 - PWC - Event Technician - 29.7.26 [PRD]</t>
        </is>
      </c>
      <c r="J2027" s="6" t="n"/>
      <c r="K2027" s="6" t="inlineStr">
        <is>
          <t>#69397</t>
        </is>
      </c>
      <c r="L2027" s="6" t="inlineStr">
        <is>
          <t>Super 37003 Reclass (25/07/2026-07/08/2026) - PWC - Event Technician - 29.7.26 [PRD]</t>
        </is>
      </c>
      <c r="M2027" s="6" t="inlineStr">
        <is>
          <t>PRODUCTION</t>
        </is>
      </c>
    </row>
    <row r="2028">
      <c r="A2028" s="6" t="n">
        <v>56015</v>
      </c>
      <c r="B2028" s="6" t="n">
        <v>56015</v>
      </c>
      <c r="C2028" s="6" t="inlineStr">
        <is>
          <t>Direct Superannuation - PRD</t>
        </is>
      </c>
      <c r="D2028" s="6" t="inlineStr">
        <is>
          <t>Manual Journal</t>
        </is>
      </c>
      <c r="E2028" s="37" t="n">
        <v>46245</v>
      </c>
      <c r="F2028" s="6" t="n"/>
      <c r="G2028" s="39" t="n">
        <v>35.35</v>
      </c>
      <c r="H2028" s="39" t="n">
        <v>0</v>
      </c>
      <c r="I2028" s="6" t="inlineStr">
        <is>
          <t>26062202 - PWC - Early Careers Webcast - 29.7.26 [PRD]</t>
        </is>
      </c>
      <c r="J2028" s="6" t="n"/>
      <c r="K2028" s="6" t="inlineStr">
        <is>
          <t>#69397</t>
        </is>
      </c>
      <c r="L2028" s="6" t="inlineStr">
        <is>
          <t>Super 37003 Reclass (25/07/2026-07/08/2026) - PWC - Early Careers Webcast - 29.7.26 [PRD]</t>
        </is>
      </c>
      <c r="M2028" s="6" t="inlineStr">
        <is>
          <t>PRODUCTION</t>
        </is>
      </c>
    </row>
    <row r="2029">
      <c r="A2029" s="6" t="n">
        <v>56015</v>
      </c>
      <c r="B2029" s="6" t="n">
        <v>56015</v>
      </c>
      <c r="C2029" s="6" t="inlineStr">
        <is>
          <t>Direct Superannuation - PRD</t>
        </is>
      </c>
      <c r="D2029" s="6" t="inlineStr">
        <is>
          <t>Manual Journal</t>
        </is>
      </c>
      <c r="E2029" s="37" t="n">
        <v>46245</v>
      </c>
      <c r="F2029" s="6" t="n"/>
      <c r="G2029" s="39" t="n">
        <v>44.76</v>
      </c>
      <c r="H2029" s="39" t="n">
        <v>0</v>
      </c>
      <c r="I2029" s="6" t="inlineStr">
        <is>
          <t>2607703 - Garvan - YPO Event - 6.8.2026 [PRD]</t>
        </is>
      </c>
      <c r="J2029" s="6" t="n"/>
      <c r="K2029" s="6" t="inlineStr">
        <is>
          <t>#69397</t>
        </is>
      </c>
      <c r="L2029" s="6" t="inlineStr">
        <is>
          <t>Super 37003 Reclass (25/07/2026-07/08/2026) - Garvan - YPO Event - 6.8.2026 [PRD]</t>
        </is>
      </c>
      <c r="M2029" s="6" t="inlineStr">
        <is>
          <t>PRODUCTION</t>
        </is>
      </c>
    </row>
    <row r="2030">
      <c r="A2030" s="6" t="n">
        <v>56015</v>
      </c>
      <c r="B2030" s="6" t="n">
        <v>56015</v>
      </c>
      <c r="C2030" s="6" t="inlineStr">
        <is>
          <t>Direct Superannuation - PRD</t>
        </is>
      </c>
      <c r="D2030" s="6" t="inlineStr">
        <is>
          <t>Manual Journal</t>
        </is>
      </c>
      <c r="E2030" s="37" t="n">
        <v>46245</v>
      </c>
      <c r="F2030" s="6" t="n"/>
      <c r="G2030" s="39" t="n">
        <v>33.62</v>
      </c>
      <c r="H2030" s="39" t="n">
        <v>0</v>
      </c>
      <c r="I2030" s="6" t="inlineStr">
        <is>
          <t>26061108 - APA - Qtly All Hands FYR26 - 20.8.26 [PRD]</t>
        </is>
      </c>
      <c r="J2030" s="6" t="n"/>
      <c r="K2030" s="6" t="inlineStr">
        <is>
          <t>#69397</t>
        </is>
      </c>
      <c r="L2030" s="6" t="inlineStr">
        <is>
          <t>Super 37003 Reclass (25/07/2026-07/08/2026) - APA - Qtly All Hands FYR26 - 20.8.26 [PRD]</t>
        </is>
      </c>
      <c r="M2030" s="6" t="inlineStr">
        <is>
          <t>PRODUCTION</t>
        </is>
      </c>
    </row>
    <row r="2031">
      <c r="A2031" s="6" t="n">
        <v>56015</v>
      </c>
      <c r="B2031" s="6" t="n">
        <v>56015</v>
      </c>
      <c r="C2031" s="6" t="inlineStr">
        <is>
          <t>Direct Superannuation - PRD</t>
        </is>
      </c>
      <c r="D2031" s="6" t="inlineStr">
        <is>
          <t>Manual Journal</t>
        </is>
      </c>
      <c r="E2031" s="37" t="n">
        <v>46245</v>
      </c>
      <c r="F2031" s="6" t="n"/>
      <c r="G2031" s="39" t="n">
        <v>49.17</v>
      </c>
      <c r="H2031" s="39" t="n">
        <v>0</v>
      </c>
      <c r="I2031" s="6" t="inlineStr">
        <is>
          <t>26061104 - MUFG - FYR26 - 12.8.26 [PRD]</t>
        </is>
      </c>
      <c r="J2031" s="6" t="n"/>
      <c r="K2031" s="6" t="inlineStr">
        <is>
          <t>#69397</t>
        </is>
      </c>
      <c r="L2031" s="6" t="inlineStr">
        <is>
          <t>Super 37003 Reclass (25/07/2026-07/08/2026) - MUFG - FYR26 - 12.8.26 [PRD]</t>
        </is>
      </c>
      <c r="M2031" s="6" t="inlineStr">
        <is>
          <t>PRODUCTION</t>
        </is>
      </c>
    </row>
    <row r="2032">
      <c r="A2032" s="6" t="n">
        <v>56015</v>
      </c>
      <c r="B2032" s="6" t="n">
        <v>56015</v>
      </c>
      <c r="C2032" s="6" t="inlineStr">
        <is>
          <t>Direct Superannuation - PRD</t>
        </is>
      </c>
      <c r="D2032" s="6" t="inlineStr">
        <is>
          <t>Manual Journal</t>
        </is>
      </c>
      <c r="E2032" s="37" t="n">
        <v>46245</v>
      </c>
      <c r="F2032" s="6" t="n"/>
      <c r="G2032" s="39" t="n">
        <v>78.14</v>
      </c>
      <c r="H2032" s="39" t="n">
        <v>0</v>
      </c>
      <c r="I2032" s="6" t="inlineStr">
        <is>
          <t>26061701 - CBA - LES - July 2026 [PRD]</t>
        </is>
      </c>
      <c r="J2032" s="6" t="n"/>
      <c r="K2032" s="6" t="inlineStr">
        <is>
          <t>#69397</t>
        </is>
      </c>
      <c r="L2032" s="6" t="inlineStr">
        <is>
          <t>Super 37003 Reclass (25/07/2026-07/08/2026) - CBA - LES - July 2026 [PRD]</t>
        </is>
      </c>
      <c r="M2032" s="6" t="inlineStr">
        <is>
          <t>PRODUCTION</t>
        </is>
      </c>
    </row>
    <row r="2033">
      <c r="A2033" s="6" t="n">
        <v>56015</v>
      </c>
      <c r="B2033" s="6" t="n">
        <v>56015</v>
      </c>
      <c r="C2033" s="6" t="inlineStr">
        <is>
          <t>Direct Superannuation - PRD</t>
        </is>
      </c>
      <c r="D2033" s="6" t="inlineStr">
        <is>
          <t>Manual Journal</t>
        </is>
      </c>
      <c r="E2033" s="37" t="n">
        <v>46245</v>
      </c>
      <c r="F2033" s="6" t="n"/>
      <c r="G2033" s="39" t="n">
        <v>16.82</v>
      </c>
      <c r="H2033" s="39" t="n">
        <v>0</v>
      </c>
      <c r="I2033" s="6" t="inlineStr">
        <is>
          <t>26071303 - Ventia - Melbourne Office Event - 30.7.26 [PRD]</t>
        </is>
      </c>
      <c r="J2033" s="6" t="n"/>
      <c r="K2033" s="6" t="inlineStr">
        <is>
          <t>#69397</t>
        </is>
      </c>
      <c r="L2033" s="6" t="inlineStr">
        <is>
          <t>Super 37003 Reclass (25/07/2026-07/08/2026) - Ventia - Melbourne Office Event - 30.7.26 [PRD]</t>
        </is>
      </c>
      <c r="M2033" s="6" t="inlineStr">
        <is>
          <t>PRODUCTION</t>
        </is>
      </c>
    </row>
    <row r="2034">
      <c r="A2034" s="6" t="n">
        <v>56015</v>
      </c>
      <c r="B2034" s="6" t="n">
        <v>56015</v>
      </c>
      <c r="C2034" s="6" t="inlineStr">
        <is>
          <t>Direct Superannuation - PRD</t>
        </is>
      </c>
      <c r="D2034" s="6" t="inlineStr">
        <is>
          <t>Manual Journal</t>
        </is>
      </c>
      <c r="E2034" s="37" t="n">
        <v>46245</v>
      </c>
      <c r="F2034" s="6" t="n"/>
      <c r="G2034" s="39" t="n">
        <v>35.92</v>
      </c>
      <c r="H2034" s="39" t="n">
        <v>0</v>
      </c>
      <c r="I2034" s="6" t="inlineStr">
        <is>
          <t>2605402 - AGL FYR - Employee Town Hall - 12.8.26 [PRD]</t>
        </is>
      </c>
      <c r="J2034" s="6" t="n"/>
      <c r="K2034" s="6" t="inlineStr">
        <is>
          <t>#69397</t>
        </is>
      </c>
      <c r="L2034" s="6" t="inlineStr">
        <is>
          <t>Super 37003 Reclass (25/07/2026-07/08/2026) - AGL FYR - Employee Town Hall [PRD]</t>
        </is>
      </c>
      <c r="M2034" s="6" t="inlineStr">
        <is>
          <t>PRODUCTION</t>
        </is>
      </c>
    </row>
    <row r="2035">
      <c r="A2035" s="6" t="n">
        <v>56015</v>
      </c>
      <c r="B2035" s="6" t="n">
        <v>56015</v>
      </c>
      <c r="C2035" s="6" t="inlineStr">
        <is>
          <t>Direct Superannuation - PRD</t>
        </is>
      </c>
      <c r="D2035" s="6" t="inlineStr">
        <is>
          <t>Manual Journal</t>
        </is>
      </c>
      <c r="E2035" s="37" t="n">
        <v>46245</v>
      </c>
      <c r="F2035" s="6" t="n"/>
      <c r="G2035" s="39" t="n">
        <v>33.64</v>
      </c>
      <c r="H2035" s="39" t="n">
        <v>0</v>
      </c>
      <c r="I2035" s="6" t="inlineStr">
        <is>
          <t>2603104 - Cochlear FY26 Results 18.8.26 [PRD]</t>
        </is>
      </c>
      <c r="J2035" s="6" t="n"/>
      <c r="K2035" s="6" t="inlineStr">
        <is>
          <t>#69397</t>
        </is>
      </c>
      <c r="L2035" s="6" t="inlineStr">
        <is>
          <t>Super 37003 Reclass (25/07/2026-07/08/2026) - Cochlear FY26 Results 18.8.26 [PRD]</t>
        </is>
      </c>
      <c r="M2035" s="6" t="inlineStr">
        <is>
          <t>PRODUCTION</t>
        </is>
      </c>
    </row>
    <row r="2036">
      <c r="A2036" s="6" t="n">
        <v>56015</v>
      </c>
      <c r="B2036" s="6" t="n">
        <v>56015</v>
      </c>
      <c r="C2036" s="6" t="inlineStr">
        <is>
          <t>Direct Superannuation - PRD</t>
        </is>
      </c>
      <c r="D2036" s="6" t="inlineStr">
        <is>
          <t>Manual Journal</t>
        </is>
      </c>
      <c r="E2036" s="37" t="n">
        <v>46245</v>
      </c>
      <c r="F2036" s="6" t="n"/>
      <c r="G2036" s="39" t="n">
        <v>22.43</v>
      </c>
      <c r="H2036" s="39" t="n">
        <v>0</v>
      </c>
      <c r="I2036" s="6" t="inlineStr">
        <is>
          <t>26063002 - CEOi - CEO Connect - 11.8.26 [PRD]</t>
        </is>
      </c>
      <c r="J2036" s="6" t="n"/>
      <c r="K2036" s="6" t="inlineStr">
        <is>
          <t>#69397</t>
        </is>
      </c>
      <c r="L2036" s="6" t="inlineStr">
        <is>
          <t>Super 37003 Reclass (25/07/2026-07/08/2026) - CEOi - CEO Connect - 11.8.26 [PRD]</t>
        </is>
      </c>
      <c r="M2036" s="6" t="inlineStr">
        <is>
          <t>PRODUCTION</t>
        </is>
      </c>
    </row>
    <row r="2037">
      <c r="A2037" s="6" t="n">
        <v>56015</v>
      </c>
      <c r="B2037" s="6" t="n">
        <v>56015</v>
      </c>
      <c r="C2037" s="6" t="inlineStr">
        <is>
          <t>Direct Superannuation - PRD</t>
        </is>
      </c>
      <c r="D2037" s="6" t="inlineStr">
        <is>
          <t>Manual Journal</t>
        </is>
      </c>
      <c r="E2037" s="37" t="n">
        <v>46245</v>
      </c>
      <c r="F2037" s="6" t="n"/>
      <c r="G2037" s="39" t="n">
        <v>5.61</v>
      </c>
      <c r="H2037" s="39" t="n">
        <v>0</v>
      </c>
      <c r="I2037" s="6" t="inlineStr">
        <is>
          <t>2605401 - AGL FYR - Investor Briefing - 12.8.26 [PRD]</t>
        </is>
      </c>
      <c r="J2037" s="6" t="n"/>
      <c r="K2037" s="6" t="inlineStr">
        <is>
          <t>#69397</t>
        </is>
      </c>
      <c r="L2037" s="6" t="inlineStr">
        <is>
          <t>Super 37003 Reclass (25/07/2026-07/08/2026) - AGL FYR - Investor Briefing [PRD]</t>
        </is>
      </c>
      <c r="M2037" s="6" t="inlineStr">
        <is>
          <t>PRODUCTION</t>
        </is>
      </c>
    </row>
    <row r="2038">
      <c r="A2038" s="6" t="n">
        <v>56015</v>
      </c>
      <c r="B2038" s="6" t="n">
        <v>56015</v>
      </c>
      <c r="C2038" s="6" t="inlineStr">
        <is>
          <t>Direct Superannuation - PRD</t>
        </is>
      </c>
      <c r="D2038" s="6" t="inlineStr">
        <is>
          <t>Manual Journal</t>
        </is>
      </c>
      <c r="E2038" s="37" t="n">
        <v>46245</v>
      </c>
      <c r="F2038" s="6" t="n"/>
      <c r="G2038" s="39" t="n">
        <v>5.67</v>
      </c>
      <c r="H2038" s="39" t="n">
        <v>0</v>
      </c>
      <c r="I2038" s="6" t="inlineStr">
        <is>
          <t>26052702 - ASX - FYR - 13.8.26 [PRD]</t>
        </is>
      </c>
      <c r="J2038" s="6" t="n"/>
      <c r="K2038" s="6" t="inlineStr">
        <is>
          <t>#69397</t>
        </is>
      </c>
      <c r="L2038" s="6" t="inlineStr">
        <is>
          <t>Super 37003 Reclass (25/07/2026-07/08/2026) - ASX - FYR - 13.8.26 [PRD]</t>
        </is>
      </c>
      <c r="M2038" s="6" t="inlineStr">
        <is>
          <t>PRODUCTION</t>
        </is>
      </c>
    </row>
    <row r="2039">
      <c r="A2039" s="6" t="n">
        <v>56015</v>
      </c>
      <c r="B2039" s="6" t="n">
        <v>56015</v>
      </c>
      <c r="C2039" s="6" t="inlineStr">
        <is>
          <t>Direct Superannuation - PRD</t>
        </is>
      </c>
      <c r="D2039" s="6" t="inlineStr">
        <is>
          <t>Manual Journal</t>
        </is>
      </c>
      <c r="E2039" s="37" t="n">
        <v>46245</v>
      </c>
      <c r="F2039" s="6" t="n"/>
      <c r="G2039" s="39" t="n">
        <v>41.59</v>
      </c>
      <c r="H2039" s="39" t="n">
        <v>0</v>
      </c>
      <c r="I2039" s="6" t="inlineStr">
        <is>
          <t>26072902 - PWC AI Townhall 6.8.26 [PRD]</t>
        </is>
      </c>
      <c r="J2039" s="6" t="n"/>
      <c r="K2039" s="6" t="inlineStr">
        <is>
          <t>#69397</t>
        </is>
      </c>
      <c r="L2039" s="6" t="inlineStr">
        <is>
          <t>Super 37003 Reclass (25/07/2026-07/08/2026) - PWC AI Townhall 6.8.26 [PRD]</t>
        </is>
      </c>
      <c r="M2039" s="6" t="inlineStr">
        <is>
          <t>PRODUCTION</t>
        </is>
      </c>
    </row>
    <row r="2040">
      <c r="A2040" s="6" t="n">
        <v>56015</v>
      </c>
      <c r="B2040" s="6" t="n">
        <v>56015</v>
      </c>
      <c r="C2040" s="6" t="inlineStr">
        <is>
          <t>Direct Superannuation - PRD</t>
        </is>
      </c>
      <c r="D2040" s="6" t="inlineStr">
        <is>
          <t>Manual Journal</t>
        </is>
      </c>
      <c r="E2040" s="37" t="n">
        <v>46245</v>
      </c>
      <c r="F2040" s="6" t="n"/>
      <c r="G2040" s="39" t="n">
        <v>6.32</v>
      </c>
      <c r="H2040" s="39" t="n">
        <v>0</v>
      </c>
      <c r="I2040" s="6" t="inlineStr">
        <is>
          <t>26061106 - TLC Full Year Results MEL [PRD]</t>
        </is>
      </c>
      <c r="J2040" s="6" t="n"/>
      <c r="K2040" s="6" t="inlineStr">
        <is>
          <t>#69397</t>
        </is>
      </c>
      <c r="L2040" s="6" t="inlineStr">
        <is>
          <t>Super 37003 Reclass (25/07/2026-07/08/2026) - TLC Full Year Results MEL [PRD]</t>
        </is>
      </c>
      <c r="M2040" s="6" t="inlineStr">
        <is>
          <t>PRODUCTION</t>
        </is>
      </c>
    </row>
    <row r="2041">
      <c r="A2041" s="6" t="n">
        <v>56015</v>
      </c>
      <c r="B2041" s="6" t="n">
        <v>56015</v>
      </c>
      <c r="C2041" s="6" t="inlineStr">
        <is>
          <t>Direct Superannuation - PRD</t>
        </is>
      </c>
      <c r="D2041" s="6" t="inlineStr">
        <is>
          <t>Manual Journal</t>
        </is>
      </c>
      <c r="E2041" s="37" t="n">
        <v>46245</v>
      </c>
      <c r="F2041" s="6" t="n"/>
      <c r="G2041" s="39" t="n">
        <v>63.16</v>
      </c>
      <c r="H2041" s="39" t="n">
        <v>0</v>
      </c>
      <c r="I2041" s="6" t="inlineStr">
        <is>
          <t>26061702 - Garvan - Morning Tea Event - 31.7.26 [PRD]</t>
        </is>
      </c>
      <c r="J2041" s="6" t="n"/>
      <c r="K2041" s="6" t="inlineStr">
        <is>
          <t>#69397</t>
        </is>
      </c>
      <c r="L2041" s="6" t="inlineStr">
        <is>
          <t>Super 37003 Reclass (25/07/2026-07/08/2026) - Garvan - Morning Tea Event - 31.7.26 [PRD]</t>
        </is>
      </c>
      <c r="M2041" s="6" t="inlineStr">
        <is>
          <t>PRODUCTION</t>
        </is>
      </c>
    </row>
    <row r="2042">
      <c r="A2042" s="6" t="n">
        <v>56015</v>
      </c>
      <c r="B2042" s="6" t="n">
        <v>56015</v>
      </c>
      <c r="C2042" s="6" t="inlineStr">
        <is>
          <t>Direct Superannuation - PRD</t>
        </is>
      </c>
      <c r="D2042" s="6" t="inlineStr">
        <is>
          <t>Manual Journal</t>
        </is>
      </c>
      <c r="E2042" s="37" t="n">
        <v>46245</v>
      </c>
      <c r="F2042" s="6" t="n"/>
      <c r="G2042" s="39" t="n">
        <v>33.16</v>
      </c>
      <c r="H2042" s="39" t="n">
        <v>0</v>
      </c>
      <c r="I2042" s="6" t="inlineStr">
        <is>
          <t>26061105 - CBA - FYR 2026 - 12.8.26 [PRD]</t>
        </is>
      </c>
      <c r="J2042" s="6" t="n"/>
      <c r="K2042" s="6" t="inlineStr">
        <is>
          <t>#69397</t>
        </is>
      </c>
      <c r="L2042" s="6" t="inlineStr">
        <is>
          <t>Super 37003 Reclass (25/07/2026-07/08/2026) - CBA - FYR 2026 - 12.8.26 [PRD]</t>
        </is>
      </c>
      <c r="M2042" s="6" t="inlineStr">
        <is>
          <t>PRODUCTION</t>
        </is>
      </c>
    </row>
    <row r="2043">
      <c r="A2043" s="6" t="n">
        <v>56015</v>
      </c>
      <c r="B2043" s="6" t="n">
        <v>56015</v>
      </c>
      <c r="C2043" s="6" t="inlineStr">
        <is>
          <t>Direct Superannuation - PRD</t>
        </is>
      </c>
      <c r="D2043" s="6" t="inlineStr">
        <is>
          <t>Manual Journal</t>
        </is>
      </c>
      <c r="E2043" s="37" t="n">
        <v>46259</v>
      </c>
      <c r="F2043" s="6" t="n"/>
      <c r="G2043" s="39" t="n">
        <v>443.97</v>
      </c>
      <c r="H2043" s="39" t="n">
        <v>0</v>
      </c>
      <c r="I2043" s="6" t="inlineStr">
        <is>
          <t>26052702 - ASX - FYR - 13.8.26 [PRD]</t>
        </is>
      </c>
      <c r="J2043" s="6" t="n"/>
      <c r="K2043" s="6" t="inlineStr">
        <is>
          <t>#69663</t>
        </is>
      </c>
      <c r="L2043" s="6" t="inlineStr">
        <is>
          <t>Super 37004 Reclass (08/08/2026-21/08/2026) - ASX - FYR - 13.8.26 [PRD]</t>
        </is>
      </c>
      <c r="M2043" s="6" t="inlineStr">
        <is>
          <t>PRODUCTION</t>
        </is>
      </c>
    </row>
    <row r="2044">
      <c r="A2044" s="6" t="n">
        <v>56015</v>
      </c>
      <c r="B2044" s="6" t="n">
        <v>56015</v>
      </c>
      <c r="C2044" s="6" t="inlineStr">
        <is>
          <t>Direct Superannuation - PRD</t>
        </is>
      </c>
      <c r="D2044" s="6" t="inlineStr">
        <is>
          <t>Manual Journal</t>
        </is>
      </c>
      <c r="E2044" s="37" t="n">
        <v>46259</v>
      </c>
      <c r="F2044" s="6" t="n"/>
      <c r="G2044" s="39" t="n">
        <v>166.98</v>
      </c>
      <c r="H2044" s="39" t="n">
        <v>0</v>
      </c>
      <c r="I2044" s="6" t="inlineStr">
        <is>
          <t>26072003 - CBA Live Event Support August 2026 [PRD]</t>
        </is>
      </c>
      <c r="J2044" s="6" t="n"/>
      <c r="K2044" s="6" t="inlineStr">
        <is>
          <t>#69663</t>
        </is>
      </c>
      <c r="L2044" s="6" t="inlineStr">
        <is>
          <t>Super 37004 Reclass (08/08/2026-21/08/2026) - CBA Live Event Support August 2026 [PRD]</t>
        </is>
      </c>
      <c r="M2044" s="6" t="inlineStr">
        <is>
          <t>PRODUCTION</t>
        </is>
      </c>
    </row>
    <row r="2045">
      <c r="A2045" s="6" t="n">
        <v>56015</v>
      </c>
      <c r="B2045" s="6" t="n">
        <v>56015</v>
      </c>
      <c r="C2045" s="6" t="inlineStr">
        <is>
          <t>Direct Superannuation - PRD</t>
        </is>
      </c>
      <c r="D2045" s="6" t="inlineStr">
        <is>
          <t>Manual Journal</t>
        </is>
      </c>
      <c r="E2045" s="37" t="n">
        <v>46259</v>
      </c>
      <c r="F2045" s="6" t="n"/>
      <c r="G2045" s="39" t="n">
        <v>355.49</v>
      </c>
      <c r="H2045" s="39" t="n">
        <v>0</v>
      </c>
      <c r="I2045" s="6" t="inlineStr">
        <is>
          <t>26061108 - APA - Qtly All Hands FYR26 - 20.8.26 [PRD]</t>
        </is>
      </c>
      <c r="J2045" s="6" t="n"/>
      <c r="K2045" s="6" t="inlineStr">
        <is>
          <t>#69663</t>
        </is>
      </c>
      <c r="L2045" s="6" t="inlineStr">
        <is>
          <t>Super 37004 Reclass (08/08/2026-21/08/2026) - APA - Qtly All Hands FYR26 - 20.8.26 [PRD]</t>
        </is>
      </c>
      <c r="M2045" s="6" t="inlineStr">
        <is>
          <t>PRODUCTION</t>
        </is>
      </c>
    </row>
    <row r="2046">
      <c r="A2046" s="6" t="n">
        <v>56015</v>
      </c>
      <c r="B2046" s="6" t="n">
        <v>56015</v>
      </c>
      <c r="C2046" s="6" t="inlineStr">
        <is>
          <t>Direct Superannuation - PRD</t>
        </is>
      </c>
      <c r="D2046" s="6" t="inlineStr">
        <is>
          <t>Manual Journal</t>
        </is>
      </c>
      <c r="E2046" s="37" t="n">
        <v>46259</v>
      </c>
      <c r="F2046" s="6" t="n"/>
      <c r="G2046" s="39" t="n">
        <v>124.14</v>
      </c>
      <c r="H2046" s="39" t="n">
        <v>0</v>
      </c>
      <c r="I2046" s="6" t="inlineStr">
        <is>
          <t>26061109 - Ventia - FYR26 - 24.8.26 [PRD]</t>
        </is>
      </c>
      <c r="J2046" s="6" t="n"/>
      <c r="K2046" s="6" t="inlineStr">
        <is>
          <t>#69663</t>
        </is>
      </c>
      <c r="L2046" s="6" t="inlineStr">
        <is>
          <t>Super 37004 Reclass (08/08/2026-21/08/2026) - Ventia - FYR26 - 24.8.26 [PRD]</t>
        </is>
      </c>
      <c r="M2046" s="6" t="inlineStr">
        <is>
          <t>PRODUCTION</t>
        </is>
      </c>
    </row>
    <row r="2047">
      <c r="A2047" s="6" t="n">
        <v>56015</v>
      </c>
      <c r="B2047" s="6" t="n">
        <v>56015</v>
      </c>
      <c r="C2047" s="6" t="inlineStr">
        <is>
          <t>Direct Superannuation - PRD</t>
        </is>
      </c>
      <c r="D2047" s="6" t="inlineStr">
        <is>
          <t>Manual Journal</t>
        </is>
      </c>
      <c r="E2047" s="37" t="n">
        <v>46259</v>
      </c>
      <c r="F2047" s="6" t="n"/>
      <c r="G2047" s="39" t="n">
        <v>162.66</v>
      </c>
      <c r="H2047" s="39" t="n">
        <v>0</v>
      </c>
      <c r="I2047" s="6" t="inlineStr">
        <is>
          <t>2605402 - AGL FYR - Employee Town Hall - 12.8.26 [PRD]</t>
        </is>
      </c>
      <c r="J2047" s="6" t="n"/>
      <c r="K2047" s="6" t="inlineStr">
        <is>
          <t>#69663</t>
        </is>
      </c>
      <c r="L2047" s="6" t="inlineStr">
        <is>
          <t>Super 37004 Reclass (08/08/2026-21/08/2026) - AGL FYR - Employee Town Hall - 12.8.26 [PRD]</t>
        </is>
      </c>
      <c r="M2047" s="6" t="inlineStr">
        <is>
          <t>PRODUCTION</t>
        </is>
      </c>
    </row>
    <row r="2048">
      <c r="A2048" s="6" t="n">
        <v>56015</v>
      </c>
      <c r="B2048" s="6" t="n">
        <v>56015</v>
      </c>
      <c r="C2048" s="6" t="inlineStr">
        <is>
          <t>Direct Superannuation - PRD</t>
        </is>
      </c>
      <c r="D2048" s="6" t="inlineStr">
        <is>
          <t>Manual Journal</t>
        </is>
      </c>
      <c r="E2048" s="37" t="n">
        <v>46259</v>
      </c>
      <c r="F2048" s="6" t="n"/>
      <c r="G2048" s="39" t="n">
        <v>93.04000000000001</v>
      </c>
      <c r="H2048" s="39" t="n">
        <v>0</v>
      </c>
      <c r="I2048" s="6" t="inlineStr">
        <is>
          <t>2605401 - AGL FYR - Investor Briefing - 12.8.26 [PRD]</t>
        </is>
      </c>
      <c r="J2048" s="6" t="n"/>
      <c r="K2048" s="6" t="inlineStr">
        <is>
          <t>#69663</t>
        </is>
      </c>
      <c r="L2048" s="6" t="inlineStr">
        <is>
          <t>Super 37004 Reclass (08/08/2026-21/08/2026) - AGL FYR - Investor Briefing - 12.8.26 [PRD]</t>
        </is>
      </c>
      <c r="M2048" s="6" t="inlineStr">
        <is>
          <t>PRODUCTION</t>
        </is>
      </c>
    </row>
    <row r="2049">
      <c r="A2049" s="6" t="n">
        <v>56015</v>
      </c>
      <c r="B2049" s="6" t="n">
        <v>56015</v>
      </c>
      <c r="C2049" s="6" t="inlineStr">
        <is>
          <t>Direct Superannuation - PRD</t>
        </is>
      </c>
      <c r="D2049" s="6" t="inlineStr">
        <is>
          <t>Manual Journal</t>
        </is>
      </c>
      <c r="E2049" s="37" t="n">
        <v>46259</v>
      </c>
      <c r="F2049" s="6" t="n"/>
      <c r="G2049" s="39" t="n">
        <v>198.13</v>
      </c>
      <c r="H2049" s="39" t="n">
        <v>0</v>
      </c>
      <c r="I2049" s="6" t="inlineStr">
        <is>
          <t>26063002 - CEOi - CEO Connect - 11.8.26 [PRD]</t>
        </is>
      </c>
      <c r="J2049" s="6" t="n"/>
      <c r="K2049" s="6" t="inlineStr">
        <is>
          <t>#69663</t>
        </is>
      </c>
      <c r="L2049" s="6" t="inlineStr">
        <is>
          <t>Super 37004 Reclass (08/08/2026-21/08/2026) - CEOi - CEO Connect - 11.8.26 [PRD]</t>
        </is>
      </c>
      <c r="M2049" s="6" t="inlineStr">
        <is>
          <t>PRODUCTION</t>
        </is>
      </c>
    </row>
    <row r="2050">
      <c r="A2050" s="6" t="n">
        <v>56015</v>
      </c>
      <c r="B2050" s="6" t="n">
        <v>56015</v>
      </c>
      <c r="C2050" s="6" t="inlineStr">
        <is>
          <t>Direct Superannuation - PRD</t>
        </is>
      </c>
      <c r="D2050" s="6" t="inlineStr">
        <is>
          <t>Manual Journal</t>
        </is>
      </c>
      <c r="E2050" s="37" t="n">
        <v>46259</v>
      </c>
      <c r="F2050" s="6" t="n"/>
      <c r="G2050" s="39" t="n">
        <v>16.51</v>
      </c>
      <c r="H2050" s="39" t="n">
        <v>0</v>
      </c>
      <c r="I2050" s="6" t="inlineStr">
        <is>
          <t>26071901 - Elkiem - Studio Support - 11.8.26 [PRD]</t>
        </is>
      </c>
      <c r="J2050" s="6" t="n"/>
      <c r="K2050" s="6" t="inlineStr">
        <is>
          <t>#69663</t>
        </is>
      </c>
      <c r="L2050" s="6" t="inlineStr">
        <is>
          <t>Super 37004 Reclass (08/08/2026-21/08/2026) - Elkiem - Studio Support - 11.8.26 [PRD]</t>
        </is>
      </c>
      <c r="M2050" s="6" t="inlineStr">
        <is>
          <t>PRODUCTION</t>
        </is>
      </c>
    </row>
    <row r="2051">
      <c r="A2051" s="6" t="n">
        <v>56015</v>
      </c>
      <c r="B2051" s="6" t="n">
        <v>56015</v>
      </c>
      <c r="C2051" s="6" t="inlineStr">
        <is>
          <t>Direct Superannuation - PRD</t>
        </is>
      </c>
      <c r="D2051" s="6" t="inlineStr">
        <is>
          <t>Manual Journal</t>
        </is>
      </c>
      <c r="E2051" s="37" t="n">
        <v>46259</v>
      </c>
      <c r="F2051" s="6" t="n"/>
      <c r="G2051" s="39" t="n">
        <v>29.92</v>
      </c>
      <c r="H2051" s="39" t="n">
        <v>0</v>
      </c>
      <c r="I2051" s="6" t="inlineStr">
        <is>
          <t>26072906 - ASX Advisory Group on Corporate Governance [PRD]</t>
        </is>
      </c>
      <c r="J2051" s="6" t="n"/>
      <c r="K2051" s="6" t="inlineStr">
        <is>
          <t>#69663</t>
        </is>
      </c>
      <c r="L2051" s="6" t="inlineStr">
        <is>
          <t>Super 37004 Reclass (08/08/2026-21/08/2026) - ASX Advisory Group on Corporate Governance [PRD]</t>
        </is>
      </c>
      <c r="M2051" s="6" t="inlineStr">
        <is>
          <t>PRODUCTION</t>
        </is>
      </c>
    </row>
    <row r="2052">
      <c r="A2052" s="6" t="n">
        <v>56015</v>
      </c>
      <c r="B2052" s="6" t="n">
        <v>56015</v>
      </c>
      <c r="C2052" s="6" t="inlineStr">
        <is>
          <t>Direct Superannuation - PRD</t>
        </is>
      </c>
      <c r="D2052" s="6" t="inlineStr">
        <is>
          <t>Manual Journal</t>
        </is>
      </c>
      <c r="E2052" s="37" t="n">
        <v>46259</v>
      </c>
      <c r="F2052" s="6" t="n"/>
      <c r="G2052" s="39" t="n">
        <v>36.3</v>
      </c>
      <c r="H2052" s="39" t="n">
        <v>0</v>
      </c>
      <c r="I2052" s="6" t="inlineStr">
        <is>
          <t>26073110 - Garvan - Weizmann Dinner Event - 20.8.26 [PRD]</t>
        </is>
      </c>
      <c r="J2052" s="6" t="n"/>
      <c r="K2052" s="6" t="inlineStr">
        <is>
          <t>#69663</t>
        </is>
      </c>
      <c r="L2052" s="6" t="inlineStr">
        <is>
          <t>Super 37004 Reclass (08/08/2026-21/08/2026) - Garvan - Weizmann Dinner Event - 20.8.26 [PRD]</t>
        </is>
      </c>
      <c r="M2052" s="6" t="inlineStr">
        <is>
          <t>PRODUCTION</t>
        </is>
      </c>
    </row>
    <row r="2053">
      <c r="A2053" s="6" t="n">
        <v>56015</v>
      </c>
      <c r="B2053" s="6" t="n">
        <v>56015</v>
      </c>
      <c r="C2053" s="6" t="inlineStr">
        <is>
          <t>Direct Superannuation - PRD</t>
        </is>
      </c>
      <c r="D2053" s="6" t="inlineStr">
        <is>
          <t>Manual Journal</t>
        </is>
      </c>
      <c r="E2053" s="37" t="n">
        <v>46259</v>
      </c>
      <c r="F2053" s="6" t="n"/>
      <c r="G2053" s="39" t="n">
        <v>148.19</v>
      </c>
      <c r="H2053" s="39" t="n">
        <v>0</v>
      </c>
      <c r="I2053" s="6" t="inlineStr">
        <is>
          <t>2603104 - Cochlear FY26 Results 18.8.26 [PRD]</t>
        </is>
      </c>
      <c r="J2053" s="6" t="n"/>
      <c r="K2053" s="6" t="inlineStr">
        <is>
          <t>#69663</t>
        </is>
      </c>
      <c r="L2053" s="6" t="inlineStr">
        <is>
          <t>Super 37004 Reclass (08/08/2026-21/08/2026) - Cochlear FY26 Results 18.8.26 [PRD]</t>
        </is>
      </c>
      <c r="M2053" s="6" t="inlineStr">
        <is>
          <t>PRODUCTION</t>
        </is>
      </c>
    </row>
    <row r="2054">
      <c r="A2054" s="6" t="n">
        <v>56015</v>
      </c>
      <c r="B2054" s="6" t="n">
        <v>56015</v>
      </c>
      <c r="C2054" s="6" t="inlineStr">
        <is>
          <t>Direct Superannuation - PRD</t>
        </is>
      </c>
      <c r="D2054" s="6" t="inlineStr">
        <is>
          <t>Manual Journal</t>
        </is>
      </c>
      <c r="E2054" s="37" t="n">
        <v>46259</v>
      </c>
      <c r="F2054" s="6" t="n"/>
      <c r="G2054" s="39" t="n">
        <v>17.11</v>
      </c>
      <c r="H2054" s="39" t="n">
        <v>0</v>
      </c>
      <c r="I2054" s="6" t="inlineStr">
        <is>
          <t>26061801 - APA - Investor Briefing FYR26 - 20.8.26 [PRD]</t>
        </is>
      </c>
      <c r="J2054" s="6" t="n"/>
      <c r="K2054" s="6" t="inlineStr">
        <is>
          <t>#69663</t>
        </is>
      </c>
      <c r="L2054" s="6" t="inlineStr">
        <is>
          <t>Super 37004 Reclass (08/08/2026-21/08/2026) - APA - Investor Briefing FYR26 - 20.8.26 [PRD]</t>
        </is>
      </c>
      <c r="M2054" s="6" t="inlineStr">
        <is>
          <t>PRODUCTION</t>
        </is>
      </c>
    </row>
    <row r="2055">
      <c r="A2055" s="6" t="n">
        <v>56015</v>
      </c>
      <c r="B2055" s="6" t="n">
        <v>56015</v>
      </c>
      <c r="C2055" s="6" t="inlineStr">
        <is>
          <t>Direct Superannuation - PRD</t>
        </is>
      </c>
      <c r="D2055" s="6" t="inlineStr">
        <is>
          <t>Manual Journal</t>
        </is>
      </c>
      <c r="E2055" s="37" t="n">
        <v>46259</v>
      </c>
      <c r="F2055" s="6" t="n"/>
      <c r="G2055" s="39" t="n">
        <v>461.48</v>
      </c>
      <c r="H2055" s="39" t="n">
        <v>0</v>
      </c>
      <c r="I2055" s="6" t="inlineStr">
        <is>
          <t>26061104 - MUFG - FYR26 - 12.8.26 [PRD]</t>
        </is>
      </c>
      <c r="J2055" s="6" t="n"/>
      <c r="K2055" s="6" t="inlineStr">
        <is>
          <t>#69663</t>
        </is>
      </c>
      <c r="L2055" s="6" t="inlineStr">
        <is>
          <t>Super 37004 Reclass (08/08/2026-21/08/2026) - MUFG - FYR26 - 12.8.26 [PRD]</t>
        </is>
      </c>
      <c r="M2055" s="6" t="inlineStr">
        <is>
          <t>PRODUCTION</t>
        </is>
      </c>
    </row>
    <row r="2056">
      <c r="A2056" s="6" t="n">
        <v>56015</v>
      </c>
      <c r="B2056" s="6" t="n">
        <v>56015</v>
      </c>
      <c r="C2056" s="6" t="inlineStr">
        <is>
          <t>Direct Superannuation - PRD</t>
        </is>
      </c>
      <c r="D2056" s="6" t="inlineStr">
        <is>
          <t>Manual Journal</t>
        </is>
      </c>
      <c r="E2056" s="37" t="n">
        <v>46259</v>
      </c>
      <c r="F2056" s="6" t="n"/>
      <c r="G2056" s="39" t="n">
        <v>114.75</v>
      </c>
      <c r="H2056" s="39" t="n">
        <v>0</v>
      </c>
      <c r="I2056" s="6" t="inlineStr">
        <is>
          <t>26061107 - Downer - FYR 2026 - 20.8.26 [PRD]</t>
        </is>
      </c>
      <c r="J2056" s="6" t="n"/>
      <c r="K2056" s="6" t="inlineStr">
        <is>
          <t>#69663</t>
        </is>
      </c>
      <c r="L2056" s="6" t="inlineStr">
        <is>
          <t>Super 37004 Reclass (08/08/2026-21/08/2026) - Downer - FYR 2026 - 19.8.26 [PRD]</t>
        </is>
      </c>
      <c r="M2056" s="6" t="inlineStr">
        <is>
          <t>PRODUCTION</t>
        </is>
      </c>
    </row>
    <row r="2057">
      <c r="A2057" s="6" t="n">
        <v>56015</v>
      </c>
      <c r="B2057" s="6" t="n">
        <v>56015</v>
      </c>
      <c r="C2057" s="6" t="inlineStr">
        <is>
          <t>Direct Superannuation - PRD</t>
        </is>
      </c>
      <c r="D2057" s="6" t="inlineStr">
        <is>
          <t>Manual Journal</t>
        </is>
      </c>
      <c r="E2057" s="37" t="n">
        <v>46259</v>
      </c>
      <c r="F2057" s="6" t="n"/>
      <c r="G2057" s="39" t="n">
        <v>99.63</v>
      </c>
      <c r="H2057" s="39" t="n">
        <v>0</v>
      </c>
      <c r="I2057" s="6" t="inlineStr">
        <is>
          <t>26061105 - CBA - FYR 2026 - 12.8.26 [PRD]</t>
        </is>
      </c>
      <c r="J2057" s="6" t="n"/>
      <c r="K2057" s="6" t="inlineStr">
        <is>
          <t>#69663</t>
        </is>
      </c>
      <c r="L2057" s="6" t="inlineStr">
        <is>
          <t>Super 37004 Reclass (08/08/2026-21/08/2026) - CBA - FYR 2026 - 12.8.26 [PRD]</t>
        </is>
      </c>
      <c r="M2057" s="6" t="inlineStr">
        <is>
          <t>PRODUCTION</t>
        </is>
      </c>
    </row>
    <row r="2058">
      <c r="A2058" s="6" t="n">
        <v>56015</v>
      </c>
      <c r="B2058" s="6" t="n">
        <v>56015</v>
      </c>
      <c r="C2058" s="6" t="inlineStr">
        <is>
          <t>Direct Superannuation - PRD</t>
        </is>
      </c>
      <c r="D2058" s="6" t="inlineStr">
        <is>
          <t>Manual Journal</t>
        </is>
      </c>
      <c r="E2058" s="37" t="n">
        <v>46259</v>
      </c>
      <c r="F2058" s="6" t="n"/>
      <c r="G2058" s="39" t="n">
        <v>25.92</v>
      </c>
      <c r="H2058" s="39" t="n">
        <v>0</v>
      </c>
      <c r="I2058" s="6" t="inlineStr">
        <is>
          <t>26081402 - Dimensional - AV Support - 19.8.26 [PRD]</t>
        </is>
      </c>
      <c r="J2058" s="6" t="n"/>
      <c r="K2058" s="6" t="inlineStr">
        <is>
          <t>#69663</t>
        </is>
      </c>
      <c r="L2058" s="6" t="inlineStr">
        <is>
          <t>Super 37004 Reclass (08/08/2026-21/08/2026) - Dimensional - AV Support - 19.8.26 [PRD]</t>
        </is>
      </c>
      <c r="M2058" s="6" t="inlineStr">
        <is>
          <t>PRODUCTION</t>
        </is>
      </c>
    </row>
    <row r="2059">
      <c r="A2059" s="6" t="n">
        <v>56015</v>
      </c>
      <c r="B2059" s="6" t="n">
        <v>56015</v>
      </c>
      <c r="C2059" s="6" t="inlineStr">
        <is>
          <t>Direct Superannuation - PRD</t>
        </is>
      </c>
      <c r="D2059" s="6" t="inlineStr">
        <is>
          <t>Manual Journal</t>
        </is>
      </c>
      <c r="E2059" s="37" t="n">
        <v>46259</v>
      </c>
      <c r="F2059" s="6" t="n"/>
      <c r="G2059" s="39" t="n">
        <v>47.25</v>
      </c>
      <c r="H2059" s="39" t="n">
        <v>0</v>
      </c>
      <c r="I2059" s="6" t="inlineStr">
        <is>
          <t>26072903 - PWC - GB Webcast - 11.8.26 [PRD]</t>
        </is>
      </c>
      <c r="J2059" s="6" t="n"/>
      <c r="K2059" s="6" t="inlineStr">
        <is>
          <t>#69663</t>
        </is>
      </c>
      <c r="L2059" s="6" t="inlineStr">
        <is>
          <t>Super 37004 Reclass (08/08/2026-21/08/2026) - PWC - GB Webcast - 11.8.26 [PRD]</t>
        </is>
      </c>
      <c r="M2059" s="6" t="inlineStr">
        <is>
          <t>PRODUCTION</t>
        </is>
      </c>
    </row>
    <row r="2060">
      <c r="A2060" s="6" t="n">
        <v>56015</v>
      </c>
      <c r="B2060" s="6" t="n">
        <v>56015</v>
      </c>
      <c r="C2060" s="6" t="inlineStr">
        <is>
          <t>Direct Superannuation - PRD</t>
        </is>
      </c>
      <c r="D2060" s="6" t="inlineStr">
        <is>
          <t>Manual Journal</t>
        </is>
      </c>
      <c r="E2060" s="37" t="n">
        <v>46259</v>
      </c>
      <c r="F2060" s="6" t="n"/>
      <c r="G2060" s="39" t="n">
        <v>33.45</v>
      </c>
      <c r="H2060" s="39" t="n">
        <v>0</v>
      </c>
      <c r="I2060" s="6" t="inlineStr">
        <is>
          <t>26072802 - ON24 KWM Sydney Event - 18.08.2026 [PRD]</t>
        </is>
      </c>
      <c r="J2060" s="6" t="n"/>
      <c r="K2060" s="6" t="inlineStr">
        <is>
          <t>#69663</t>
        </is>
      </c>
      <c r="L2060" s="6" t="inlineStr">
        <is>
          <t>Super 37004 Reclass (08/08/2026-21/08/2026) - ON24 KWM Sydney Event - 18.08.2026 [PRD]</t>
        </is>
      </c>
      <c r="M2060" s="6" t="inlineStr">
        <is>
          <t>PRODUCTION</t>
        </is>
      </c>
    </row>
    <row r="2061">
      <c r="A2061" s="6" t="n">
        <v>56015</v>
      </c>
      <c r="B2061" s="6" t="n">
        <v>56015</v>
      </c>
      <c r="C2061" s="6" t="inlineStr">
        <is>
          <t>Direct Superannuation - PRD</t>
        </is>
      </c>
      <c r="D2061" s="6" t="inlineStr">
        <is>
          <t>Manual Journal</t>
        </is>
      </c>
      <c r="E2061" s="37" t="n">
        <v>46259</v>
      </c>
      <c r="F2061" s="6" t="n"/>
      <c r="G2061" s="39" t="n">
        <v>11.71</v>
      </c>
      <c r="H2061" s="39" t="n">
        <v>0</v>
      </c>
      <c r="I2061" s="6" t="inlineStr">
        <is>
          <t>2606904 - Symal - FYR26 (Melb) - 24.8.26 [PRD]</t>
        </is>
      </c>
      <c r="J2061" s="6" t="n"/>
      <c r="K2061" s="6" t="inlineStr">
        <is>
          <t>#69663</t>
        </is>
      </c>
      <c r="L2061" s="6" t="inlineStr">
        <is>
          <t>Super 37004 Reclass (08/08/2026-21/08/2026) - Symal - FYR26 (Melb) - 24.8.26 [PRD]</t>
        </is>
      </c>
      <c r="M2061" s="6" t="inlineStr">
        <is>
          <t>PRODUCTION</t>
        </is>
      </c>
    </row>
    <row r="2062">
      <c r="A2062" s="6" t="n">
        <v>56015</v>
      </c>
      <c r="B2062" s="6" t="n">
        <v>56015</v>
      </c>
      <c r="C2062" s="6" t="inlineStr">
        <is>
          <t>Direct Superannuation - PRD</t>
        </is>
      </c>
      <c r="D2062" s="6" t="inlineStr">
        <is>
          <t>Manual Journal</t>
        </is>
      </c>
      <c r="E2062" s="37" t="n">
        <v>46259</v>
      </c>
      <c r="F2062" s="6" t="n"/>
      <c r="G2062" s="39" t="n">
        <v>16.06</v>
      </c>
      <c r="H2062" s="39" t="n">
        <v>0</v>
      </c>
      <c r="I2062" s="6" t="inlineStr">
        <is>
          <t>2606903 - Virgin FY26 Results [PRD]</t>
        </is>
      </c>
      <c r="J2062" s="6" t="n"/>
      <c r="K2062" s="6" t="inlineStr">
        <is>
          <t>#69663</t>
        </is>
      </c>
      <c r="L2062" s="6" t="inlineStr">
        <is>
          <t>Super 37004 Reclass (08/08/2026-21/08/2026) - Virgin FY26 Results [PRD]</t>
        </is>
      </c>
      <c r="M2062" s="6" t="inlineStr">
        <is>
          <t>PRODUCTION</t>
        </is>
      </c>
    </row>
    <row r="2063">
      <c r="A2063" s="6" t="n">
        <v>56015</v>
      </c>
      <c r="B2063" s="6" t="n">
        <v>56015</v>
      </c>
      <c r="C2063" s="6" t="inlineStr">
        <is>
          <t>Direct Superannuation - PRD</t>
        </is>
      </c>
      <c r="D2063" s="6" t="inlineStr">
        <is>
          <t>Manual Journal</t>
        </is>
      </c>
      <c r="E2063" s="37" t="n">
        <v>46259</v>
      </c>
      <c r="F2063" s="6" t="n"/>
      <c r="G2063" s="39" t="n">
        <v>122.42</v>
      </c>
      <c r="H2063" s="39" t="n">
        <v>0</v>
      </c>
      <c r="I2063" s="6" t="inlineStr">
        <is>
          <t>26061106 - TLC Full Year Results MEL [PRD]</t>
        </is>
      </c>
      <c r="J2063" s="6" t="n"/>
      <c r="K2063" s="6" t="inlineStr">
        <is>
          <t>#69663</t>
        </is>
      </c>
      <c r="L2063" s="6" t="inlineStr">
        <is>
          <t>Super 37004 Reclass (08/08/2026-21/08/2026) - TLC Full Year Results MEL [PRD]</t>
        </is>
      </c>
      <c r="M2063" s="6" t="inlineStr">
        <is>
          <t>PRODUCTION</t>
        </is>
      </c>
    </row>
    <row r="2064">
      <c r="A2064" s="6" t="n">
        <v>56015</v>
      </c>
      <c r="B2064" s="6" t="n">
        <v>56015</v>
      </c>
      <c r="C2064" s="6" t="inlineStr">
        <is>
          <t>Direct Superannuation - PRD</t>
        </is>
      </c>
      <c r="D2064" s="6" t="inlineStr">
        <is>
          <t>Manual Journal</t>
        </is>
      </c>
      <c r="E2064" s="37" t="n">
        <v>46259</v>
      </c>
      <c r="F2064" s="6" t="n"/>
      <c r="G2064" s="39" t="n">
        <v>12.72</v>
      </c>
      <c r="H2064" s="39" t="n">
        <v>0</v>
      </c>
      <c r="I2064" s="6" t="inlineStr">
        <is>
          <t>26073111 - Downer - FYR &amp; Employee Webcast - 25.8.26 [PRD]</t>
        </is>
      </c>
      <c r="J2064" s="6" t="n"/>
      <c r="K2064" s="6" t="inlineStr">
        <is>
          <t>#69663</t>
        </is>
      </c>
      <c r="L2064" s="6" t="inlineStr">
        <is>
          <t>Super 37004 Reclass (08/08/2026-21/08/2026) - Downer - FYR &amp; Employee Webcast - 25.8.26 [PRD]</t>
        </is>
      </c>
      <c r="M2064" s="6" t="inlineStr">
        <is>
          <t>PRODUCTION</t>
        </is>
      </c>
    </row>
    <row r="2065">
      <c r="A2065" s="6" t="n">
        <v>56015</v>
      </c>
      <c r="B2065" s="6" t="n">
        <v>56015</v>
      </c>
      <c r="C2065" s="6" t="inlineStr">
        <is>
          <t>Direct Superannuation - PRD</t>
        </is>
      </c>
      <c r="D2065" s="6" t="inlineStr">
        <is>
          <t>Manual Journal</t>
        </is>
      </c>
      <c r="E2065" s="37" t="n">
        <v>46265</v>
      </c>
      <c r="F2065" s="6" t="n"/>
      <c r="G2065" s="39" t="n">
        <v>190.27</v>
      </c>
      <c r="H2065" s="39" t="n">
        <v>0</v>
      </c>
      <c r="I2065" s="6" t="inlineStr">
        <is>
          <t>26052702 - ASX - FYR - 13.8.26 [PRD]</t>
        </is>
      </c>
      <c r="J2065" s="6" t="n"/>
      <c r="K2065" s="6" t="inlineStr">
        <is>
          <t>#69667</t>
        </is>
      </c>
      <c r="L2065" s="6" t="inlineStr">
        <is>
          <t>Super Accrual Aug 24-31 2026 - ASX - FYR - 13.8.26 [PRD]</t>
        </is>
      </c>
      <c r="M2065" s="6" t="inlineStr">
        <is>
          <t>PRODUCTION</t>
        </is>
      </c>
    </row>
    <row r="2066">
      <c r="A2066" s="6" t="n">
        <v>56015</v>
      </c>
      <c r="B2066" s="6" t="n">
        <v>56015</v>
      </c>
      <c r="C2066" s="6" t="inlineStr">
        <is>
          <t>Direct Superannuation - PRD</t>
        </is>
      </c>
      <c r="D2066" s="6" t="inlineStr">
        <is>
          <t>Manual Journal</t>
        </is>
      </c>
      <c r="E2066" s="37" t="n">
        <v>46265</v>
      </c>
      <c r="F2066" s="6" t="n"/>
      <c r="G2066" s="39" t="n">
        <v>71.56</v>
      </c>
      <c r="H2066" s="39" t="n">
        <v>0</v>
      </c>
      <c r="I2066" s="6" t="inlineStr">
        <is>
          <t>26072003 - CBA Live Event Support August 2026 [PRD]</t>
        </is>
      </c>
      <c r="J2066" s="6" t="n"/>
      <c r="K2066" s="6" t="inlineStr">
        <is>
          <t>#69667</t>
        </is>
      </c>
      <c r="L2066" s="6" t="inlineStr">
        <is>
          <t>Super Accrual Aug 24-31 2026 - CBA Live Event Support August 2026 [PRD]</t>
        </is>
      </c>
      <c r="M2066" s="6" t="inlineStr">
        <is>
          <t>PRODUCTION</t>
        </is>
      </c>
    </row>
    <row r="2067">
      <c r="A2067" s="6" t="n">
        <v>56015</v>
      </c>
      <c r="B2067" s="6" t="n">
        <v>56015</v>
      </c>
      <c r="C2067" s="6" t="inlineStr">
        <is>
          <t>Direct Superannuation - PRD</t>
        </is>
      </c>
      <c r="D2067" s="6" t="inlineStr">
        <is>
          <t>Manual Journal</t>
        </is>
      </c>
      <c r="E2067" s="37" t="n">
        <v>46265</v>
      </c>
      <c r="F2067" s="6" t="n"/>
      <c r="G2067" s="39" t="n">
        <v>152.35</v>
      </c>
      <c r="H2067" s="39" t="n">
        <v>0</v>
      </c>
      <c r="I2067" s="6" t="inlineStr">
        <is>
          <t>26061108 - APA - Qtly All Hands FYR26 - 20.8.26 [PRD]</t>
        </is>
      </c>
      <c r="J2067" s="6" t="n"/>
      <c r="K2067" s="6" t="inlineStr">
        <is>
          <t>#69667</t>
        </is>
      </c>
      <c r="L2067" s="6" t="inlineStr">
        <is>
          <t>Super Accrual Aug 24-31 2026 - APA - Qtly All Hands FYR26 - 20.8.26 [PRD]</t>
        </is>
      </c>
      <c r="M2067" s="6" t="inlineStr">
        <is>
          <t>PRODUCTION</t>
        </is>
      </c>
    </row>
    <row r="2068">
      <c r="A2068" s="6" t="n">
        <v>56015</v>
      </c>
      <c r="B2068" s="6" t="n">
        <v>56015</v>
      </c>
      <c r="C2068" s="6" t="inlineStr">
        <is>
          <t>Direct Superannuation - PRD</t>
        </is>
      </c>
      <c r="D2068" s="6" t="inlineStr">
        <is>
          <t>Manual Journal</t>
        </is>
      </c>
      <c r="E2068" s="37" t="n">
        <v>46265</v>
      </c>
      <c r="F2068" s="6" t="n"/>
      <c r="G2068" s="39" t="n">
        <v>53.2</v>
      </c>
      <c r="H2068" s="39" t="n">
        <v>0</v>
      </c>
      <c r="I2068" s="6" t="inlineStr">
        <is>
          <t>26061109 - Ventia - FYR26 - 24.8.26 [PRD]</t>
        </is>
      </c>
      <c r="J2068" s="6" t="n"/>
      <c r="K2068" s="6" t="inlineStr">
        <is>
          <t>#69667</t>
        </is>
      </c>
      <c r="L2068" s="6" t="inlineStr">
        <is>
          <t>Super Accrual Aug 24-31 2026 - Ventia - FYR26 - 24.8.26 [PRD]</t>
        </is>
      </c>
      <c r="M2068" s="6" t="inlineStr">
        <is>
          <t>PRODUCTION</t>
        </is>
      </c>
    </row>
    <row r="2069">
      <c r="A2069" s="6" t="n">
        <v>56015</v>
      </c>
      <c r="B2069" s="6" t="n">
        <v>56015</v>
      </c>
      <c r="C2069" s="6" t="inlineStr">
        <is>
          <t>Direct Superannuation - PRD</t>
        </is>
      </c>
      <c r="D2069" s="6" t="inlineStr">
        <is>
          <t>Manual Journal</t>
        </is>
      </c>
      <c r="E2069" s="37" t="n">
        <v>46265</v>
      </c>
      <c r="F2069" s="6" t="n"/>
      <c r="G2069" s="39" t="n">
        <v>69.70999999999999</v>
      </c>
      <c r="H2069" s="39" t="n">
        <v>0</v>
      </c>
      <c r="I2069" s="6" t="inlineStr">
        <is>
          <t>2605402 - AGL FYR - Employee Town Hall - 12.8.26 [PRD]</t>
        </is>
      </c>
      <c r="J2069" s="6" t="n"/>
      <c r="K2069" s="6" t="inlineStr">
        <is>
          <t>#69667</t>
        </is>
      </c>
      <c r="L2069" s="6" t="inlineStr">
        <is>
          <t>Super Accrual Aug 24-31 2026 - AGL FYR - Employee Town Hall - 12.8.26 [PRD]</t>
        </is>
      </c>
      <c r="M2069" s="6" t="inlineStr">
        <is>
          <t>PRODUCTION</t>
        </is>
      </c>
    </row>
    <row r="2070">
      <c r="A2070" s="6" t="n">
        <v>56015</v>
      </c>
      <c r="B2070" s="6" t="n">
        <v>56015</v>
      </c>
      <c r="C2070" s="6" t="inlineStr">
        <is>
          <t>Direct Superannuation - PRD</t>
        </is>
      </c>
      <c r="D2070" s="6" t="inlineStr">
        <is>
          <t>Manual Journal</t>
        </is>
      </c>
      <c r="E2070" s="37" t="n">
        <v>46265</v>
      </c>
      <c r="F2070" s="6" t="n"/>
      <c r="G2070" s="39" t="n">
        <v>39.87</v>
      </c>
      <c r="H2070" s="39" t="n">
        <v>0</v>
      </c>
      <c r="I2070" s="6" t="inlineStr">
        <is>
          <t>2605401 - AGL FYR - Investor Briefing - 12.8.26 [PRD]</t>
        </is>
      </c>
      <c r="J2070" s="6" t="n"/>
      <c r="K2070" s="6" t="inlineStr">
        <is>
          <t>#69667</t>
        </is>
      </c>
      <c r="L2070" s="6" t="inlineStr">
        <is>
          <t>Super Accrual Aug 24-31 2026 - AGL FYR - Investor Briefing - 12.8.26 [PRD]</t>
        </is>
      </c>
      <c r="M2070" s="6" t="inlineStr">
        <is>
          <t>PRODUCTION</t>
        </is>
      </c>
    </row>
    <row r="2071">
      <c r="A2071" s="6" t="n">
        <v>56015</v>
      </c>
      <c r="B2071" s="6" t="n">
        <v>56015</v>
      </c>
      <c r="C2071" s="6" t="inlineStr">
        <is>
          <t>Direct Superannuation - PRD</t>
        </is>
      </c>
      <c r="D2071" s="6" t="inlineStr">
        <is>
          <t>Manual Journal</t>
        </is>
      </c>
      <c r="E2071" s="37" t="n">
        <v>46265</v>
      </c>
      <c r="F2071" s="6" t="n"/>
      <c r="G2071" s="39" t="n">
        <v>84.91</v>
      </c>
      <c r="H2071" s="39" t="n">
        <v>0</v>
      </c>
      <c r="I2071" s="6" t="inlineStr">
        <is>
          <t>26063002 - CEOi - CEO Connect - 11.8.26 [PRD]</t>
        </is>
      </c>
      <c r="J2071" s="6" t="n"/>
      <c r="K2071" s="6" t="inlineStr">
        <is>
          <t>#69667</t>
        </is>
      </c>
      <c r="L2071" s="6" t="inlineStr">
        <is>
          <t>Super Accrual Aug 24-31 2026 - CEOi - CEO Connect - 11.8.26 [PRD]</t>
        </is>
      </c>
      <c r="M2071" s="6" t="inlineStr">
        <is>
          <t>PRODUCTION</t>
        </is>
      </c>
    </row>
    <row r="2072">
      <c r="A2072" s="6" t="n">
        <v>56015</v>
      </c>
      <c r="B2072" s="6" t="n">
        <v>56015</v>
      </c>
      <c r="C2072" s="6" t="inlineStr">
        <is>
          <t>Direct Superannuation - PRD</t>
        </is>
      </c>
      <c r="D2072" s="6" t="inlineStr">
        <is>
          <t>Manual Journal</t>
        </is>
      </c>
      <c r="E2072" s="37" t="n">
        <v>46265</v>
      </c>
      <c r="F2072" s="6" t="n"/>
      <c r="G2072" s="39" t="n">
        <v>7.08</v>
      </c>
      <c r="H2072" s="39" t="n">
        <v>0</v>
      </c>
      <c r="I2072" s="6" t="inlineStr">
        <is>
          <t>26071901 - Elkiem - Studio Support - 11.8.26 [PRD]</t>
        </is>
      </c>
      <c r="J2072" s="6" t="n"/>
      <c r="K2072" s="6" t="inlineStr">
        <is>
          <t>#69667</t>
        </is>
      </c>
      <c r="L2072" s="6" t="inlineStr">
        <is>
          <t>Super Accrual Aug 24-31 2026 - Elkiem - Studio Support - 11.8.26 [PRD]</t>
        </is>
      </c>
      <c r="M2072" s="6" t="inlineStr">
        <is>
          <t>PRODUCTION</t>
        </is>
      </c>
    </row>
    <row r="2073">
      <c r="A2073" s="6" t="n">
        <v>56015</v>
      </c>
      <c r="B2073" s="6" t="n">
        <v>56015</v>
      </c>
      <c r="C2073" s="6" t="inlineStr">
        <is>
          <t>Direct Superannuation - PRD</t>
        </is>
      </c>
      <c r="D2073" s="6" t="inlineStr">
        <is>
          <t>Manual Journal</t>
        </is>
      </c>
      <c r="E2073" s="37" t="n">
        <v>46265</v>
      </c>
      <c r="F2073" s="6" t="n"/>
      <c r="G2073" s="39" t="n">
        <v>12.82</v>
      </c>
      <c r="H2073" s="39" t="n">
        <v>0</v>
      </c>
      <c r="I2073" s="6" t="inlineStr">
        <is>
          <t>26072906 - ASX Advisory Group on Corporate Governance [PRD]</t>
        </is>
      </c>
      <c r="J2073" s="6" t="n"/>
      <c r="K2073" s="6" t="inlineStr">
        <is>
          <t>#69667</t>
        </is>
      </c>
      <c r="L2073" s="6" t="inlineStr">
        <is>
          <t>Super Accrual Aug 24-31 2026 - ASX Advisory Group on Corporate Governance [PRD]</t>
        </is>
      </c>
      <c r="M2073" s="6" t="inlineStr">
        <is>
          <t>PRODUCTION</t>
        </is>
      </c>
    </row>
    <row r="2074">
      <c r="A2074" s="6" t="n">
        <v>56015</v>
      </c>
      <c r="B2074" s="6" t="n">
        <v>56015</v>
      </c>
      <c r="C2074" s="6" t="inlineStr">
        <is>
          <t>Direct Superannuation - PRD</t>
        </is>
      </c>
      <c r="D2074" s="6" t="inlineStr">
        <is>
          <t>Manual Journal</t>
        </is>
      </c>
      <c r="E2074" s="37" t="n">
        <v>46265</v>
      </c>
      <c r="F2074" s="6" t="n"/>
      <c r="G2074" s="39" t="n">
        <v>15.56</v>
      </c>
      <c r="H2074" s="39" t="n">
        <v>0</v>
      </c>
      <c r="I2074" s="6" t="inlineStr">
        <is>
          <t>26073110 - Garvan - Weizmann Dinner Event - 20.8.26 [PRD]</t>
        </is>
      </c>
      <c r="J2074" s="6" t="n"/>
      <c r="K2074" s="6" t="inlineStr">
        <is>
          <t>#69667</t>
        </is>
      </c>
      <c r="L2074" s="6" t="inlineStr">
        <is>
          <t>Super Accrual Aug 24-31 2026 - Garvan - Weizmann Dinner Event - 20.8.26 [PRD]</t>
        </is>
      </c>
      <c r="M2074" s="6" t="inlineStr">
        <is>
          <t>PRODUCTION</t>
        </is>
      </c>
    </row>
    <row r="2075">
      <c r="A2075" s="6" t="n">
        <v>56015</v>
      </c>
      <c r="B2075" s="6" t="n">
        <v>56015</v>
      </c>
      <c r="C2075" s="6" t="inlineStr">
        <is>
          <t>Direct Superannuation - PRD</t>
        </is>
      </c>
      <c r="D2075" s="6" t="inlineStr">
        <is>
          <t>Manual Journal</t>
        </is>
      </c>
      <c r="E2075" s="37" t="n">
        <v>46265</v>
      </c>
      <c r="F2075" s="6" t="n"/>
      <c r="G2075" s="39" t="n">
        <v>63.51</v>
      </c>
      <c r="H2075" s="39" t="n">
        <v>0</v>
      </c>
      <c r="I2075" s="6" t="inlineStr">
        <is>
          <t>2603104 - Cochlear FY26 Results 18.8.26 [PRD]</t>
        </is>
      </c>
      <c r="J2075" s="6" t="n"/>
      <c r="K2075" s="6" t="inlineStr">
        <is>
          <t>#69667</t>
        </is>
      </c>
      <c r="L2075" s="6" t="inlineStr">
        <is>
          <t>Super Accrual Aug 24-31 2026 - Cochlear FY26 Results 18.8.26 [PRD]</t>
        </is>
      </c>
      <c r="M2075" s="6" t="inlineStr">
        <is>
          <t>PRODUCTION</t>
        </is>
      </c>
    </row>
    <row r="2076">
      <c r="A2076" s="6" t="n">
        <v>56015</v>
      </c>
      <c r="B2076" s="6" t="n">
        <v>56015</v>
      </c>
      <c r="C2076" s="6" t="inlineStr">
        <is>
          <t>Direct Superannuation - PRD</t>
        </is>
      </c>
      <c r="D2076" s="6" t="inlineStr">
        <is>
          <t>Manual Journal</t>
        </is>
      </c>
      <c r="E2076" s="37" t="n">
        <v>46265</v>
      </c>
      <c r="F2076" s="6" t="n"/>
      <c r="G2076" s="39" t="n">
        <v>7.33</v>
      </c>
      <c r="H2076" s="39" t="n">
        <v>0</v>
      </c>
      <c r="I2076" s="6" t="inlineStr">
        <is>
          <t>26061801 - APA - Investor Briefing FYR26 - 20.8.26 [PRD]</t>
        </is>
      </c>
      <c r="J2076" s="6" t="n"/>
      <c r="K2076" s="6" t="inlineStr">
        <is>
          <t>#69667</t>
        </is>
      </c>
      <c r="L2076" s="6" t="inlineStr">
        <is>
          <t>Super Accrual Aug 24-31 2026 - APA - Investor Briefing FYR26 - 20.8.26 [PRD]</t>
        </is>
      </c>
      <c r="M2076" s="6" t="inlineStr">
        <is>
          <t>PRODUCTION</t>
        </is>
      </c>
    </row>
    <row r="2077">
      <c r="A2077" s="6" t="n">
        <v>56015</v>
      </c>
      <c r="B2077" s="6" t="n">
        <v>56015</v>
      </c>
      <c r="C2077" s="6" t="inlineStr">
        <is>
          <t>Direct Superannuation - PRD</t>
        </is>
      </c>
      <c r="D2077" s="6" t="inlineStr">
        <is>
          <t>Manual Journal</t>
        </is>
      </c>
      <c r="E2077" s="37" t="n">
        <v>46265</v>
      </c>
      <c r="F2077" s="6" t="n"/>
      <c r="G2077" s="39" t="n">
        <v>197.78</v>
      </c>
      <c r="H2077" s="39" t="n">
        <v>0</v>
      </c>
      <c r="I2077" s="6" t="inlineStr">
        <is>
          <t>26061104 - MUFG - FYR26 - 12.8.26 [PRD]</t>
        </is>
      </c>
      <c r="J2077" s="6" t="n"/>
      <c r="K2077" s="6" t="inlineStr">
        <is>
          <t>#69667</t>
        </is>
      </c>
      <c r="L2077" s="6" t="inlineStr">
        <is>
          <t>Super Accrual Aug 24-31 2026 - MUFG - FYR26 - 12.8.26 [PRD]</t>
        </is>
      </c>
      <c r="M2077" s="6" t="inlineStr">
        <is>
          <t>PRODUCTION</t>
        </is>
      </c>
    </row>
    <row r="2078">
      <c r="A2078" s="6" t="n">
        <v>56015</v>
      </c>
      <c r="B2078" s="6" t="n">
        <v>56015</v>
      </c>
      <c r="C2078" s="6" t="inlineStr">
        <is>
          <t>Direct Superannuation - PRD</t>
        </is>
      </c>
      <c r="D2078" s="6" t="inlineStr">
        <is>
          <t>Manual Journal</t>
        </is>
      </c>
      <c r="E2078" s="37" t="n">
        <v>46265</v>
      </c>
      <c r="F2078" s="6" t="n"/>
      <c r="G2078" s="39" t="n">
        <v>49.18</v>
      </c>
      <c r="H2078" s="39" t="n">
        <v>0</v>
      </c>
      <c r="I2078" s="6" t="inlineStr">
        <is>
          <t>26061107 - Downer - FYR 2026 - 20.8.26 [PRD]</t>
        </is>
      </c>
      <c r="J2078" s="6" t="n"/>
      <c r="K2078" s="6" t="inlineStr">
        <is>
          <t>#69667</t>
        </is>
      </c>
      <c r="L2078" s="6" t="inlineStr">
        <is>
          <t>Super Accrual Aug 24-31 2026 - Downer - FYR 2026 - 19.8.26 [PRD]</t>
        </is>
      </c>
      <c r="M2078" s="6" t="inlineStr">
        <is>
          <t>PRODUCTION</t>
        </is>
      </c>
    </row>
    <row r="2079">
      <c r="A2079" s="6" t="n">
        <v>56015</v>
      </c>
      <c r="B2079" s="6" t="n">
        <v>56015</v>
      </c>
      <c r="C2079" s="6" t="inlineStr">
        <is>
          <t>Direct Superannuation - PRD</t>
        </is>
      </c>
      <c r="D2079" s="6" t="inlineStr">
        <is>
          <t>Manual Journal</t>
        </is>
      </c>
      <c r="E2079" s="37" t="n">
        <v>46265</v>
      </c>
      <c r="F2079" s="6" t="n"/>
      <c r="G2079" s="39" t="n">
        <v>42.7</v>
      </c>
      <c r="H2079" s="39" t="n">
        <v>0</v>
      </c>
      <c r="I2079" s="6" t="inlineStr">
        <is>
          <t>26061105 - CBA - FYR 2026 - 12.8.26 [PRD]</t>
        </is>
      </c>
      <c r="J2079" s="6" t="n"/>
      <c r="K2079" s="6" t="inlineStr">
        <is>
          <t>#69667</t>
        </is>
      </c>
      <c r="L2079" s="6" t="inlineStr">
        <is>
          <t>Super Accrual Aug 24-31 2026 - CBA - FYR 2026 - 12.8.26 [PRD]</t>
        </is>
      </c>
      <c r="M2079" s="6" t="inlineStr">
        <is>
          <t>PRODUCTION</t>
        </is>
      </c>
    </row>
    <row r="2080">
      <c r="A2080" s="6" t="n">
        <v>56015</v>
      </c>
      <c r="B2080" s="6" t="n">
        <v>56015</v>
      </c>
      <c r="C2080" s="6" t="inlineStr">
        <is>
          <t>Direct Superannuation - PRD</t>
        </is>
      </c>
      <c r="D2080" s="6" t="inlineStr">
        <is>
          <t>Manual Journal</t>
        </is>
      </c>
      <c r="E2080" s="37" t="n">
        <v>46265</v>
      </c>
      <c r="F2080" s="6" t="n"/>
      <c r="G2080" s="39" t="n">
        <v>11.11</v>
      </c>
      <c r="H2080" s="39" t="n">
        <v>0</v>
      </c>
      <c r="I2080" s="6" t="inlineStr">
        <is>
          <t>26081402 - Dimensional - AV Support - 19.8.26 [PRD]</t>
        </is>
      </c>
      <c r="J2080" s="6" t="n"/>
      <c r="K2080" s="6" t="inlineStr">
        <is>
          <t>#69667</t>
        </is>
      </c>
      <c r="L2080" s="6" t="inlineStr">
        <is>
          <t>Super Accrual Aug 24-31 2026 - Dimensional - AV Support - 19.8.26 [PRD]</t>
        </is>
      </c>
      <c r="M2080" s="6" t="inlineStr">
        <is>
          <t>PRODUCTION</t>
        </is>
      </c>
    </row>
    <row r="2081">
      <c r="A2081" s="6" t="n">
        <v>56015</v>
      </c>
      <c r="B2081" s="6" t="n">
        <v>56015</v>
      </c>
      <c r="C2081" s="6" t="inlineStr">
        <is>
          <t>Direct Superannuation - PRD</t>
        </is>
      </c>
      <c r="D2081" s="6" t="inlineStr">
        <is>
          <t>Manual Journal</t>
        </is>
      </c>
      <c r="E2081" s="37" t="n">
        <v>46265</v>
      </c>
      <c r="F2081" s="6" t="n"/>
      <c r="G2081" s="39" t="n">
        <v>20.25</v>
      </c>
      <c r="H2081" s="39" t="n">
        <v>0</v>
      </c>
      <c r="I2081" s="6" t="inlineStr">
        <is>
          <t>26072903 - PWC - GB Webcast - 11.8.26 [PRD]</t>
        </is>
      </c>
      <c r="J2081" s="6" t="n"/>
      <c r="K2081" s="6" t="inlineStr">
        <is>
          <t>#69667</t>
        </is>
      </c>
      <c r="L2081" s="6" t="inlineStr">
        <is>
          <t>Super Accrual Aug 24-31 2026 - PWC - GB Webcast - 11.8.26 [PRD]</t>
        </is>
      </c>
      <c r="M2081" s="6" t="inlineStr">
        <is>
          <t>PRODUCTION</t>
        </is>
      </c>
    </row>
    <row r="2082">
      <c r="A2082" s="6" t="n">
        <v>56015</v>
      </c>
      <c r="B2082" s="6" t="n">
        <v>56015</v>
      </c>
      <c r="C2082" s="6" t="inlineStr">
        <is>
          <t>Direct Superannuation - PRD</t>
        </is>
      </c>
      <c r="D2082" s="6" t="inlineStr">
        <is>
          <t>Manual Journal</t>
        </is>
      </c>
      <c r="E2082" s="37" t="n">
        <v>46265</v>
      </c>
      <c r="F2082" s="6" t="n"/>
      <c r="G2082" s="39" t="n">
        <v>14.34</v>
      </c>
      <c r="H2082" s="39" t="n">
        <v>0</v>
      </c>
      <c r="I2082" s="6" t="inlineStr">
        <is>
          <t>26072802 - ON24 KWM Sydney Event - 18.08.2026 [PRD]</t>
        </is>
      </c>
      <c r="J2082" s="6" t="n"/>
      <c r="K2082" s="6" t="inlineStr">
        <is>
          <t>#69667</t>
        </is>
      </c>
      <c r="L2082" s="6" t="inlineStr">
        <is>
          <t>Super Accrual Aug 24-31 2026 - ON24 KWM Sydney Event - 18.08.2026 [PRD]</t>
        </is>
      </c>
      <c r="M2082" s="6" t="inlineStr">
        <is>
          <t>PRODUCTION</t>
        </is>
      </c>
    </row>
    <row r="2083">
      <c r="A2083" s="6" t="n">
        <v>56015</v>
      </c>
      <c r="B2083" s="6" t="n">
        <v>56015</v>
      </c>
      <c r="C2083" s="6" t="inlineStr">
        <is>
          <t>Direct Superannuation - PRD</t>
        </is>
      </c>
      <c r="D2083" s="6" t="inlineStr">
        <is>
          <t>Manual Journal</t>
        </is>
      </c>
      <c r="E2083" s="37" t="n">
        <v>46265</v>
      </c>
      <c r="F2083" s="6" t="n"/>
      <c r="G2083" s="39" t="n">
        <v>5.02</v>
      </c>
      <c r="H2083" s="39" t="n">
        <v>0</v>
      </c>
      <c r="I2083" s="6" t="inlineStr">
        <is>
          <t>2606904 - Symal - FYR26 (Melb) - 24.8.26 [PRD]</t>
        </is>
      </c>
      <c r="J2083" s="6" t="n"/>
      <c r="K2083" s="6" t="inlineStr">
        <is>
          <t>#69667</t>
        </is>
      </c>
      <c r="L2083" s="6" t="inlineStr">
        <is>
          <t>Super Accrual Aug 24-31 2026 - Symal - FYR26 (Melb) - 24.8.26 [PRD]</t>
        </is>
      </c>
      <c r="M2083" s="6" t="inlineStr">
        <is>
          <t>PRODUCTION</t>
        </is>
      </c>
    </row>
    <row r="2084">
      <c r="A2084" s="6" t="n">
        <v>56015</v>
      </c>
      <c r="B2084" s="6" t="n">
        <v>56015</v>
      </c>
      <c r="C2084" s="6" t="inlineStr">
        <is>
          <t>Direct Superannuation - PRD</t>
        </is>
      </c>
      <c r="D2084" s="6" t="inlineStr">
        <is>
          <t>Manual Journal</t>
        </is>
      </c>
      <c r="E2084" s="37" t="n">
        <v>46265</v>
      </c>
      <c r="F2084" s="6" t="n"/>
      <c r="G2084" s="39" t="n">
        <v>6.88</v>
      </c>
      <c r="H2084" s="39" t="n">
        <v>0</v>
      </c>
      <c r="I2084" s="6" t="inlineStr">
        <is>
          <t>2606903 - Virgin FY26 Results [PRD]</t>
        </is>
      </c>
      <c r="J2084" s="6" t="n"/>
      <c r="K2084" s="6" t="inlineStr">
        <is>
          <t>#69667</t>
        </is>
      </c>
      <c r="L2084" s="6" t="inlineStr">
        <is>
          <t>Super Accrual Aug 24-31 2026 - Virgin FY26 Results [PRD]</t>
        </is>
      </c>
      <c r="M2084" s="6" t="inlineStr">
        <is>
          <t>PRODUCTION</t>
        </is>
      </c>
    </row>
    <row r="2085">
      <c r="A2085" s="6" t="n">
        <v>56015</v>
      </c>
      <c r="B2085" s="6" t="n">
        <v>56015</v>
      </c>
      <c r="C2085" s="6" t="inlineStr">
        <is>
          <t>Direct Superannuation - PRD</t>
        </is>
      </c>
      <c r="D2085" s="6" t="inlineStr">
        <is>
          <t>Manual Journal</t>
        </is>
      </c>
      <c r="E2085" s="37" t="n">
        <v>46265</v>
      </c>
      <c r="F2085" s="6" t="n"/>
      <c r="G2085" s="39" t="n">
        <v>52.47</v>
      </c>
      <c r="H2085" s="39" t="n">
        <v>0</v>
      </c>
      <c r="I2085" s="6" t="inlineStr">
        <is>
          <t>26061106 - TLC Full Year Results MEL [PRD]</t>
        </is>
      </c>
      <c r="J2085" s="6" t="n"/>
      <c r="K2085" s="6" t="inlineStr">
        <is>
          <t>#69667</t>
        </is>
      </c>
      <c r="L2085" s="6" t="inlineStr">
        <is>
          <t>Super Accrual Aug 24-31 2026 - TLC Full Year Results MEL [PRD]</t>
        </is>
      </c>
      <c r="M2085" s="6" t="inlineStr">
        <is>
          <t>PRODUCTION</t>
        </is>
      </c>
    </row>
    <row r="2086">
      <c r="A2086" s="6" t="n">
        <v>56015</v>
      </c>
      <c r="B2086" s="6" t="n">
        <v>56015</v>
      </c>
      <c r="C2086" s="6" t="inlineStr">
        <is>
          <t>Direct Superannuation - PRD</t>
        </is>
      </c>
      <c r="D2086" s="6" t="inlineStr">
        <is>
          <t>Manual Journal</t>
        </is>
      </c>
      <c r="E2086" s="37" t="n">
        <v>46265</v>
      </c>
      <c r="F2086" s="6" t="n"/>
      <c r="G2086" s="39" t="n">
        <v>5.45</v>
      </c>
      <c r="H2086" s="39" t="n">
        <v>0</v>
      </c>
      <c r="I2086" s="6" t="inlineStr">
        <is>
          <t>26073111 - Downer - FYR &amp; Employee Webcast - 25.8.26 [PRD]</t>
        </is>
      </c>
      <c r="J2086" s="6" t="n"/>
      <c r="K2086" s="6" t="inlineStr">
        <is>
          <t>#69667</t>
        </is>
      </c>
      <c r="L2086" s="6" t="inlineStr">
        <is>
          <t>Super Accrual Aug 24-31 2026 - Downer - FYR &amp; Employee Webcast - 25.8.26 [PRD]</t>
        </is>
      </c>
      <c r="M2086" s="6" t="inlineStr">
        <is>
          <t>PRODUCTION</t>
        </is>
      </c>
    </row>
    <row r="2087">
      <c r="A2087" s="6" t="n">
        <v>56015</v>
      </c>
      <c r="B2087" s="6" t="n">
        <v>56015</v>
      </c>
      <c r="C2087" s="6" t="inlineStr">
        <is>
          <t>Direct Superannuation - PRD</t>
        </is>
      </c>
      <c r="D2087" s="6" t="inlineStr">
        <is>
          <t>Manual Journal</t>
        </is>
      </c>
      <c r="E2087" s="37" t="n">
        <v>46265</v>
      </c>
      <c r="F2087" s="6" t="n"/>
      <c r="G2087" s="39" t="n">
        <v>129.53</v>
      </c>
      <c r="H2087" s="39" t="n">
        <v>0</v>
      </c>
      <c r="I2087" s="6" t="inlineStr">
        <is>
          <t>9100 - PRODUCTION [PRD]</t>
        </is>
      </c>
      <c r="J2087" s="6" t="n"/>
      <c r="K2087" s="6" t="inlineStr">
        <is>
          <t>#70422</t>
        </is>
      </c>
      <c r="L2087" s="6" t="inlineStr">
        <is>
          <t>Time in Lieu - August 2026 - Time in Lieu - August 2026</t>
        </is>
      </c>
      <c r="M2087" s="6" t="inlineStr">
        <is>
          <t>PRODUCTION</t>
        </is>
      </c>
    </row>
    <row r="2088">
      <c r="A2088" s="6" t="n">
        <v>56020</v>
      </c>
      <c r="B2088" s="6" t="n">
        <v>56020</v>
      </c>
      <c r="C2088" s="6" t="inlineStr">
        <is>
          <t>Direct Superannuation - VID</t>
        </is>
      </c>
      <c r="D2088" s="6" t="inlineStr">
        <is>
          <t>Manual Journal</t>
        </is>
      </c>
      <c r="E2088" s="37" t="n">
        <v>46204</v>
      </c>
      <c r="F2088" s="6" t="n"/>
      <c r="G2088" s="39" t="n">
        <v>0</v>
      </c>
      <c r="H2088" s="39" t="n">
        <v>0.28</v>
      </c>
      <c r="I2088" s="6" t="inlineStr">
        <is>
          <t>26052101 - MeetMagic - Human AI Event Highlights [VID]</t>
        </is>
      </c>
      <c r="J2088" s="6" t="n"/>
      <c r="K2088" s="6" t="inlineStr">
        <is>
          <t>#67970</t>
        </is>
      </c>
      <c r="L2088" s="6" t="inlineStr">
        <is>
          <t>Reversal: Super Accrual Jun 29-30 2026 - MeetMagic - Human AI Event Highlights [VID]</t>
        </is>
      </c>
      <c r="M2088" s="6" t="inlineStr">
        <is>
          <t>VIDEO</t>
        </is>
      </c>
    </row>
    <row r="2089">
      <c r="A2089" s="6" t="n">
        <v>56020</v>
      </c>
      <c r="B2089" s="6" t="n">
        <v>56020</v>
      </c>
      <c r="C2089" s="6" t="inlineStr">
        <is>
          <t>Direct Superannuation - VID</t>
        </is>
      </c>
      <c r="D2089" s="6" t="inlineStr">
        <is>
          <t>Manual Journal</t>
        </is>
      </c>
      <c r="E2089" s="37" t="n">
        <v>46204</v>
      </c>
      <c r="F2089" s="6" t="n"/>
      <c r="G2089" s="39" t="n">
        <v>0</v>
      </c>
      <c r="H2089" s="39" t="n">
        <v>4.57</v>
      </c>
      <c r="I2089" s="6" t="inlineStr">
        <is>
          <t>2604205V - Chorus Call - Qube Scheme Meeting - 16.6.26 [VID]</t>
        </is>
      </c>
      <c r="J2089" s="6" t="n"/>
      <c r="K2089" s="6" t="inlineStr">
        <is>
          <t>#67970</t>
        </is>
      </c>
      <c r="L2089" s="6" t="inlineStr">
        <is>
          <t>Reversal: Super Accrual Jun 29-30 2026 - Chorus Call - Qube Scheme Meeting - 16.6.26 [VID]</t>
        </is>
      </c>
      <c r="M2089" s="6" t="inlineStr">
        <is>
          <t>VIDEO</t>
        </is>
      </c>
    </row>
    <row r="2090">
      <c r="A2090" s="6" t="n">
        <v>56020</v>
      </c>
      <c r="B2090" s="6" t="n">
        <v>56020</v>
      </c>
      <c r="C2090" s="6" t="inlineStr">
        <is>
          <t>Direct Superannuation - VID</t>
        </is>
      </c>
      <c r="D2090" s="6" t="inlineStr">
        <is>
          <t>Manual Journal</t>
        </is>
      </c>
      <c r="E2090" s="37" t="n">
        <v>46204</v>
      </c>
      <c r="F2090" s="6" t="n"/>
      <c r="G2090" s="39" t="n">
        <v>0</v>
      </c>
      <c r="H2090" s="39" t="n">
        <v>0.51</v>
      </c>
      <c r="I2090" s="6" t="inlineStr">
        <is>
          <t>2604206V - Ventia - June CEO Town Hall - 25.6.26 [VID]</t>
        </is>
      </c>
      <c r="J2090" s="6" t="n"/>
      <c r="K2090" s="6" t="inlineStr">
        <is>
          <t>#67970</t>
        </is>
      </c>
      <c r="L2090" s="6" t="inlineStr">
        <is>
          <t>Reversal: Super Accrual Jun 29-30 2026 - Ventia - June CEO Town Hall - 25.6.26 [VID]</t>
        </is>
      </c>
      <c r="M2090" s="6" t="inlineStr">
        <is>
          <t>VIDEO</t>
        </is>
      </c>
    </row>
    <row r="2091">
      <c r="A2091" s="6" t="n">
        <v>56020</v>
      </c>
      <c r="B2091" s="6" t="n">
        <v>56020</v>
      </c>
      <c r="C2091" s="6" t="inlineStr">
        <is>
          <t>Direct Superannuation - VID</t>
        </is>
      </c>
      <c r="D2091" s="6" t="inlineStr">
        <is>
          <t>Manual Journal</t>
        </is>
      </c>
      <c r="E2091" s="37" t="n">
        <v>46216</v>
      </c>
      <c r="F2091" s="6" t="n"/>
      <c r="G2091" s="39" t="n">
        <v>52.47</v>
      </c>
      <c r="H2091" s="39" t="n">
        <v>0</v>
      </c>
      <c r="I2091" s="6" t="inlineStr">
        <is>
          <t>26062601V - Ventia - XELT Event - 29.6.26 [VID]</t>
        </is>
      </c>
      <c r="J2091" s="6" t="n"/>
      <c r="K2091" s="6" t="inlineStr">
        <is>
          <t>#69434</t>
        </is>
      </c>
      <c r="L2091" s="6" t="inlineStr">
        <is>
          <t>Super 37001 Reclass (27/06/2026-10/07/2026) - Ventia - XELT Event - 29.6.26 [VID]</t>
        </is>
      </c>
      <c r="M2091" s="6" t="inlineStr">
        <is>
          <t>VIDEO</t>
        </is>
      </c>
    </row>
    <row r="2092">
      <c r="A2092" s="6" t="n">
        <v>56020</v>
      </c>
      <c r="B2092" s="6" t="n">
        <v>56020</v>
      </c>
      <c r="C2092" s="6" t="inlineStr">
        <is>
          <t>Direct Superannuation - VID</t>
        </is>
      </c>
      <c r="D2092" s="6" t="inlineStr">
        <is>
          <t>Manual Journal</t>
        </is>
      </c>
      <c r="E2092" s="37" t="n">
        <v>46216</v>
      </c>
      <c r="F2092" s="6" t="n"/>
      <c r="G2092" s="39" t="n">
        <v>42.36</v>
      </c>
      <c r="H2092" s="39" t="n">
        <v>0</v>
      </c>
      <c r="I2092" s="6" t="inlineStr">
        <is>
          <t>26062201V - PWC - Tax &amp; Legal Webcast 02.07.26 [VID]</t>
        </is>
      </c>
      <c r="J2092" s="6" t="n"/>
      <c r="K2092" s="6" t="inlineStr">
        <is>
          <t>#69434</t>
        </is>
      </c>
      <c r="L2092" s="6" t="inlineStr">
        <is>
          <t>Super 37001 Reclass (27/06/2026-10/07/2026) - PWC - Tax &amp; Legal Webcast 02.07.26 [VID]</t>
        </is>
      </c>
      <c r="M2092" s="6" t="inlineStr">
        <is>
          <t>VIDEO</t>
        </is>
      </c>
    </row>
    <row r="2093">
      <c r="A2093" s="6" t="n">
        <v>56020</v>
      </c>
      <c r="B2093" s="6" t="n">
        <v>56020</v>
      </c>
      <c r="C2093" s="6" t="inlineStr">
        <is>
          <t>Direct Superannuation - VID</t>
        </is>
      </c>
      <c r="D2093" s="6" t="inlineStr">
        <is>
          <t>Manual Journal</t>
        </is>
      </c>
      <c r="E2093" s="37" t="n">
        <v>46216</v>
      </c>
      <c r="F2093" s="6" t="n"/>
      <c r="G2093" s="39" t="n">
        <v>52.94</v>
      </c>
      <c r="H2093" s="39" t="n">
        <v>0</v>
      </c>
      <c r="I2093" s="6" t="inlineStr">
        <is>
          <t>26061201V - PWC - Firmwide Webcast - 30.6.26 [VID]</t>
        </is>
      </c>
      <c r="J2093" s="6" t="n"/>
      <c r="K2093" s="6" t="inlineStr">
        <is>
          <t>#69434</t>
        </is>
      </c>
      <c r="L2093" s="6" t="inlineStr">
        <is>
          <t>Super 37001 Reclass (27/06/2026-10/07/2026) - PWC - Firmwide Webcast - 30.6.26 [VID]</t>
        </is>
      </c>
      <c r="M2093" s="6" t="inlineStr">
        <is>
          <t>VIDEO</t>
        </is>
      </c>
    </row>
    <row r="2094">
      <c r="A2094" s="6" t="n">
        <v>56020</v>
      </c>
      <c r="B2094" s="6" t="n">
        <v>56020</v>
      </c>
      <c r="C2094" s="6" t="inlineStr">
        <is>
          <t>Direct Superannuation - VID</t>
        </is>
      </c>
      <c r="D2094" s="6" t="inlineStr">
        <is>
          <t>Manual Journal</t>
        </is>
      </c>
      <c r="E2094" s="37" t="n">
        <v>46216</v>
      </c>
      <c r="F2094" s="6" t="n"/>
      <c r="G2094" s="39" t="n">
        <v>5.92</v>
      </c>
      <c r="H2094" s="39" t="n">
        <v>0</v>
      </c>
      <c r="I2094" s="6" t="inlineStr">
        <is>
          <t>26032301V - RSNSW - OGM - 1.7.2026 [VID]</t>
        </is>
      </c>
      <c r="J2094" s="6" t="n"/>
      <c r="K2094" s="6" t="inlineStr">
        <is>
          <t>#69434</t>
        </is>
      </c>
      <c r="L2094" s="6" t="inlineStr">
        <is>
          <t>Super 37001 Reclass (27/06/2026-10/07/2026) - RSNSW - OGM - 1.7.2026 [VID]</t>
        </is>
      </c>
      <c r="M2094" s="6" t="inlineStr">
        <is>
          <t>VIDEO</t>
        </is>
      </c>
    </row>
    <row r="2095">
      <c r="A2095" s="6" t="n">
        <v>56020</v>
      </c>
      <c r="B2095" s="6" t="n">
        <v>56020</v>
      </c>
      <c r="C2095" s="6" t="inlineStr">
        <is>
          <t>Direct Superannuation - VID</t>
        </is>
      </c>
      <c r="D2095" s="6" t="inlineStr">
        <is>
          <t>Manual Journal</t>
        </is>
      </c>
      <c r="E2095" s="37" t="n">
        <v>46230</v>
      </c>
      <c r="F2095" s="6" t="n"/>
      <c r="G2095" s="39" t="n">
        <v>107.02</v>
      </c>
      <c r="H2095" s="39" t="n">
        <v>0</v>
      </c>
      <c r="I2095" s="6" t="inlineStr">
        <is>
          <t>26052703V - Microsoft Town Hall - 21.7.26 [VID]</t>
        </is>
      </c>
      <c r="J2095" s="6" t="n"/>
      <c r="K2095" s="6" t="inlineStr">
        <is>
          <t>#68744</t>
        </is>
      </c>
      <c r="L2095" s="6" t="inlineStr">
        <is>
          <t>Super 37002 Reclass (11/07/2026-24/07/2026) - Microsoft Town Hall - 21.7.26 [VID]</t>
        </is>
      </c>
      <c r="M2095" s="6" t="inlineStr">
        <is>
          <t>VIDEO</t>
        </is>
      </c>
    </row>
    <row r="2096">
      <c r="A2096" s="6" t="n">
        <v>56020</v>
      </c>
      <c r="B2096" s="6" t="n">
        <v>56020</v>
      </c>
      <c r="C2096" s="6" t="inlineStr">
        <is>
          <t>Direct Superannuation - VID</t>
        </is>
      </c>
      <c r="D2096" s="6" t="inlineStr">
        <is>
          <t>Manual Journal</t>
        </is>
      </c>
      <c r="E2096" s="37" t="n">
        <v>46230</v>
      </c>
      <c r="F2096" s="6" t="n"/>
      <c r="G2096" s="39" t="n">
        <v>28.04</v>
      </c>
      <c r="H2096" s="39" t="n">
        <v>0</v>
      </c>
      <c r="I2096" s="6" t="inlineStr">
        <is>
          <t>2607701V - Litecard - Event Hire - 16.7.26 [VID]</t>
        </is>
      </c>
      <c r="J2096" s="6" t="n"/>
      <c r="K2096" s="6" t="inlineStr">
        <is>
          <t>#68744</t>
        </is>
      </c>
      <c r="L2096" s="6" t="inlineStr">
        <is>
          <t>Super 37002 Reclass (11/07/2026-24/07/2026) - Litecard - Event Hire - 16.7.26 [VID]</t>
        </is>
      </c>
      <c r="M2096" s="6" t="inlineStr">
        <is>
          <t>VIDEO</t>
        </is>
      </c>
    </row>
    <row r="2097">
      <c r="A2097" s="6" t="n">
        <v>56020</v>
      </c>
      <c r="B2097" s="6" t="n">
        <v>56020</v>
      </c>
      <c r="C2097" s="6" t="inlineStr">
        <is>
          <t>Direct Superannuation - VID</t>
        </is>
      </c>
      <c r="D2097" s="6" t="inlineStr">
        <is>
          <t>Manual Journal</t>
        </is>
      </c>
      <c r="E2097" s="37" t="n">
        <v>46234</v>
      </c>
      <c r="F2097" s="6" t="n"/>
      <c r="G2097" s="39" t="n">
        <v>38.22</v>
      </c>
      <c r="H2097" s="39" t="n">
        <v>0</v>
      </c>
      <c r="I2097" s="6" t="inlineStr">
        <is>
          <t>26052703V - Microsoft Town Hall - 21.7.26 [VID]</t>
        </is>
      </c>
      <c r="J2097" s="6" t="n"/>
      <c r="K2097" s="6" t="inlineStr">
        <is>
          <t>#68750</t>
        </is>
      </c>
      <c r="L2097" s="6" t="inlineStr">
        <is>
          <t>Super Accrual Jul 27-31 2026 - Microsoft Town Hall - 21.7.26 [VID]</t>
        </is>
      </c>
      <c r="M2097" s="6" t="inlineStr">
        <is>
          <t>VIDEO</t>
        </is>
      </c>
    </row>
    <row r="2098">
      <c r="A2098" s="6" t="n">
        <v>56020</v>
      </c>
      <c r="B2098" s="6" t="n">
        <v>56020</v>
      </c>
      <c r="C2098" s="6" t="inlineStr">
        <is>
          <t>Direct Superannuation - VID</t>
        </is>
      </c>
      <c r="D2098" s="6" t="inlineStr">
        <is>
          <t>Manual Journal</t>
        </is>
      </c>
      <c r="E2098" s="37" t="n">
        <v>46234</v>
      </c>
      <c r="F2098" s="6" t="n"/>
      <c r="G2098" s="39" t="n">
        <v>10.01</v>
      </c>
      <c r="H2098" s="39" t="n">
        <v>0</v>
      </c>
      <c r="I2098" s="6" t="inlineStr">
        <is>
          <t>2607701V - Litecard - Event Hire - 16.7.26 [VID]</t>
        </is>
      </c>
      <c r="J2098" s="6" t="n"/>
      <c r="K2098" s="6" t="inlineStr">
        <is>
          <t>#68750</t>
        </is>
      </c>
      <c r="L2098" s="6" t="inlineStr">
        <is>
          <t>Super Accrual Jul 27-31 2026 - Litecard - Event Hire - 16.7.26 [VID]</t>
        </is>
      </c>
      <c r="M2098" s="6" t="inlineStr">
        <is>
          <t>VIDEO</t>
        </is>
      </c>
    </row>
    <row r="2099">
      <c r="A2099" s="6" t="n">
        <v>56020</v>
      </c>
      <c r="B2099" s="6" t="n">
        <v>56020</v>
      </c>
      <c r="C2099" s="6" t="inlineStr">
        <is>
          <t>Direct Superannuation - VID</t>
        </is>
      </c>
      <c r="D2099" s="6" t="inlineStr">
        <is>
          <t>Manual Journal</t>
        </is>
      </c>
      <c r="E2099" s="37" t="n">
        <v>46235</v>
      </c>
      <c r="F2099" s="6" t="n"/>
      <c r="G2099" s="39" t="n">
        <v>0</v>
      </c>
      <c r="H2099" s="39" t="n">
        <v>38.22</v>
      </c>
      <c r="I2099" s="6" t="inlineStr">
        <is>
          <t>26052703V - Microsoft Town Hall - 21.7.26 [VID]</t>
        </is>
      </c>
      <c r="J2099" s="6" t="n"/>
      <c r="K2099" s="6" t="inlineStr">
        <is>
          <t>#68749</t>
        </is>
      </c>
      <c r="L2099" s="6" t="inlineStr">
        <is>
          <t>Reversal: Super Accrual Jul 27-31 2026 - Microsoft Town Hall - 21.7.26 [VID]</t>
        </is>
      </c>
      <c r="M2099" s="6" t="inlineStr">
        <is>
          <t>VIDEO</t>
        </is>
      </c>
    </row>
    <row r="2100">
      <c r="A2100" s="6" t="n">
        <v>56020</v>
      </c>
      <c r="B2100" s="6" t="n">
        <v>56020</v>
      </c>
      <c r="C2100" s="6" t="inlineStr">
        <is>
          <t>Direct Superannuation - VID</t>
        </is>
      </c>
      <c r="D2100" s="6" t="inlineStr">
        <is>
          <t>Manual Journal</t>
        </is>
      </c>
      <c r="E2100" s="37" t="n">
        <v>46235</v>
      </c>
      <c r="F2100" s="6" t="n"/>
      <c r="G2100" s="39" t="n">
        <v>0</v>
      </c>
      <c r="H2100" s="39" t="n">
        <v>10.01</v>
      </c>
      <c r="I2100" s="6" t="inlineStr">
        <is>
          <t>2607701V - Litecard - Event Hire - 16.7.26 [VID]</t>
        </is>
      </c>
      <c r="J2100" s="6" t="n"/>
      <c r="K2100" s="6" t="inlineStr">
        <is>
          <t>#68749</t>
        </is>
      </c>
      <c r="L2100" s="6" t="inlineStr">
        <is>
          <t>Reversal: Super Accrual Jul 27-31 2026 - Litecard - Event Hire - 16.7.26 [VID]</t>
        </is>
      </c>
      <c r="M2100" s="6" t="inlineStr">
        <is>
          <t>VIDEO</t>
        </is>
      </c>
    </row>
    <row r="2101">
      <c r="A2101" s="6" t="n">
        <v>56020</v>
      </c>
      <c r="B2101" s="6" t="n">
        <v>56020</v>
      </c>
      <c r="C2101" s="6" t="inlineStr">
        <is>
          <t>Direct Superannuation - VID</t>
        </is>
      </c>
      <c r="D2101" s="6" t="inlineStr">
        <is>
          <t>Manual Journal</t>
        </is>
      </c>
      <c r="E2101" s="37" t="n">
        <v>46245</v>
      </c>
      <c r="F2101" s="6" t="n"/>
      <c r="G2101" s="39" t="n">
        <v>51.66</v>
      </c>
      <c r="H2101" s="39" t="n">
        <v>0</v>
      </c>
      <c r="I2101" s="6" t="inlineStr">
        <is>
          <t>26062202V - PWC - Early Careers Webcast - 29.7.26 [VID]</t>
        </is>
      </c>
      <c r="J2101" s="6" t="n"/>
      <c r="K2101" s="6" t="inlineStr">
        <is>
          <t>#69397</t>
        </is>
      </c>
      <c r="L2101" s="6" t="inlineStr">
        <is>
          <t>Super 37003 Reclass (25/07/2026-07/08/2026) - PWC - Early Careers Webcast - 29.7.26 [VID]</t>
        </is>
      </c>
      <c r="M2101" s="6" t="inlineStr">
        <is>
          <t>VIDEO</t>
        </is>
      </c>
    </row>
    <row r="2102">
      <c r="A2102" s="6" t="n">
        <v>56020</v>
      </c>
      <c r="B2102" s="6" t="n">
        <v>56020</v>
      </c>
      <c r="C2102" s="6" t="inlineStr">
        <is>
          <t>Direct Superannuation - VID</t>
        </is>
      </c>
      <c r="D2102" s="6" t="inlineStr">
        <is>
          <t>Manual Journal</t>
        </is>
      </c>
      <c r="E2102" s="37" t="n">
        <v>46245</v>
      </c>
      <c r="F2102" s="6" t="n"/>
      <c r="G2102" s="39" t="n">
        <v>35.51</v>
      </c>
      <c r="H2102" s="39" t="n">
        <v>0</v>
      </c>
      <c r="I2102" s="6" t="inlineStr">
        <is>
          <t>2512804V - RSNSW Ordinary General Meeting 5.8.26 [VID]</t>
        </is>
      </c>
      <c r="J2102" s="6" t="n"/>
      <c r="K2102" s="6" t="inlineStr">
        <is>
          <t>#69397</t>
        </is>
      </c>
      <c r="L2102" s="6" t="inlineStr">
        <is>
          <t>Super 37003 Reclass (25/07/2026-07/08/2026) - RSNSW Ordinary General Meeting 5.8.26 [VID]</t>
        </is>
      </c>
      <c r="M2102" s="6" t="inlineStr">
        <is>
          <t>VIDEO</t>
        </is>
      </c>
    </row>
    <row r="2103">
      <c r="A2103" s="6" t="n">
        <v>56020</v>
      </c>
      <c r="B2103" s="6" t="n">
        <v>56020</v>
      </c>
      <c r="C2103" s="6" t="inlineStr">
        <is>
          <t>Direct Superannuation - VID</t>
        </is>
      </c>
      <c r="D2103" s="6" t="inlineStr">
        <is>
          <t>Manual Journal</t>
        </is>
      </c>
      <c r="E2103" s="37" t="n">
        <v>46245</v>
      </c>
      <c r="F2103" s="6" t="n"/>
      <c r="G2103" s="39" t="n">
        <v>23.68</v>
      </c>
      <c r="H2103" s="39" t="n">
        <v>0</v>
      </c>
      <c r="I2103" s="6" t="inlineStr">
        <is>
          <t>26072902V - PWC AI Townhall 6.8.26 [VID]</t>
        </is>
      </c>
      <c r="J2103" s="6" t="n"/>
      <c r="K2103" s="6" t="inlineStr">
        <is>
          <t>#69397</t>
        </is>
      </c>
      <c r="L2103" s="6" t="inlineStr">
        <is>
          <t>Super 37003 Reclass (25/07/2026-07/08/2026) - PWC AI Townhall 6.8.26 [VID]</t>
        </is>
      </c>
      <c r="M2103" s="6" t="inlineStr">
        <is>
          <t>VIDEO</t>
        </is>
      </c>
    </row>
    <row r="2104">
      <c r="A2104" s="6" t="n">
        <v>56020</v>
      </c>
      <c r="B2104" s="6" t="n">
        <v>56020</v>
      </c>
      <c r="C2104" s="6" t="inlineStr">
        <is>
          <t>Direct Superannuation - VID</t>
        </is>
      </c>
      <c r="D2104" s="6" t="inlineStr">
        <is>
          <t>Manual Journal</t>
        </is>
      </c>
      <c r="E2104" s="37" t="n">
        <v>46245</v>
      </c>
      <c r="F2104" s="6" t="n"/>
      <c r="G2104" s="39" t="n">
        <v>8.449999999999999</v>
      </c>
      <c r="H2104" s="39" t="n">
        <v>0</v>
      </c>
      <c r="I2104" s="6" t="inlineStr">
        <is>
          <t>2604202V - Ventia - Ventia Awards - 30.7.26 [VID]</t>
        </is>
      </c>
      <c r="J2104" s="6" t="n"/>
      <c r="K2104" s="6" t="inlineStr">
        <is>
          <t>#69397</t>
        </is>
      </c>
      <c r="L2104" s="6" t="inlineStr">
        <is>
          <t>Super 37003 Reclass (25/07/2026-07/08/2026) - Ventia - Ventia Awards - 30.7.26 [VID]</t>
        </is>
      </c>
      <c r="M2104" s="6" t="inlineStr">
        <is>
          <t>VIDEO</t>
        </is>
      </c>
    </row>
    <row r="2105">
      <c r="A2105" s="6" t="n">
        <v>56020</v>
      </c>
      <c r="B2105" s="6" t="n">
        <v>56020</v>
      </c>
      <c r="C2105" s="6" t="inlineStr">
        <is>
          <t>Direct Superannuation - VID</t>
        </is>
      </c>
      <c r="D2105" s="6" t="inlineStr">
        <is>
          <t>Manual Journal</t>
        </is>
      </c>
      <c r="E2105" s="37" t="n">
        <v>46259</v>
      </c>
      <c r="F2105" s="6" t="n"/>
      <c r="G2105" s="39" t="n">
        <v>19.12</v>
      </c>
      <c r="H2105" s="39" t="n">
        <v>0</v>
      </c>
      <c r="I2105" s="6" t="inlineStr">
        <is>
          <t>2605402V - AGL FYR - Employee Town Hall - 12.8.26 [VID]</t>
        </is>
      </c>
      <c r="J2105" s="6" t="n"/>
      <c r="K2105" s="6" t="inlineStr">
        <is>
          <t>#69663</t>
        </is>
      </c>
      <c r="L2105" s="6" t="inlineStr">
        <is>
          <t>Super 37004 Reclass (08/08/2026-21/08/2026) - AGL FYR - Employee Town Hall - 12.8.26 [VID]</t>
        </is>
      </c>
      <c r="M2105" s="6" t="inlineStr">
        <is>
          <t>VIDEO</t>
        </is>
      </c>
    </row>
    <row r="2106">
      <c r="A2106" s="6" t="n">
        <v>56020</v>
      </c>
      <c r="B2106" s="6" t="n">
        <v>56020</v>
      </c>
      <c r="C2106" s="6" t="inlineStr">
        <is>
          <t>Direct Superannuation - VID</t>
        </is>
      </c>
      <c r="D2106" s="6" t="inlineStr">
        <is>
          <t>Manual Journal</t>
        </is>
      </c>
      <c r="E2106" s="37" t="n">
        <v>46259</v>
      </c>
      <c r="F2106" s="6" t="n"/>
      <c r="G2106" s="39" t="n">
        <v>19.14</v>
      </c>
      <c r="H2106" s="39" t="n">
        <v>0</v>
      </c>
      <c r="I2106" s="6" t="inlineStr">
        <is>
          <t>2605401V - AGL FYR - Investor Briefing - 12.8.26 [VID]</t>
        </is>
      </c>
      <c r="J2106" s="6" t="n"/>
      <c r="K2106" s="6" t="inlineStr">
        <is>
          <t>#69663</t>
        </is>
      </c>
      <c r="L2106" s="6" t="inlineStr">
        <is>
          <t>Super 37004 Reclass (08/08/2026-21/08/2026) - AGL FYR - Investor Briefing - 12.8.26 [VID]</t>
        </is>
      </c>
      <c r="M2106" s="6" t="inlineStr">
        <is>
          <t>VIDEO</t>
        </is>
      </c>
    </row>
    <row r="2107">
      <c r="A2107" s="6" t="n">
        <v>56020</v>
      </c>
      <c r="B2107" s="6" t="n">
        <v>56020</v>
      </c>
      <c r="C2107" s="6" t="inlineStr">
        <is>
          <t>Direct Superannuation - VID</t>
        </is>
      </c>
      <c r="D2107" s="6" t="inlineStr">
        <is>
          <t>Manual Journal</t>
        </is>
      </c>
      <c r="E2107" s="37" t="n">
        <v>46259</v>
      </c>
      <c r="F2107" s="6" t="n"/>
      <c r="G2107" s="39" t="n">
        <v>46.69</v>
      </c>
      <c r="H2107" s="39" t="n">
        <v>0</v>
      </c>
      <c r="I2107" s="6" t="inlineStr">
        <is>
          <t>26061108V - APA - Qtly All Hands FYR26 - 20.8.26 [VID]</t>
        </is>
      </c>
      <c r="J2107" s="6" t="n"/>
      <c r="K2107" s="6" t="inlineStr">
        <is>
          <t>#69663</t>
        </is>
      </c>
      <c r="L2107" s="6" t="inlineStr">
        <is>
          <t>Super 37004 Reclass (08/08/2026-21/08/2026) - APA - Qtly All Hands FYR26 - 20.8.26 [VID]</t>
        </is>
      </c>
      <c r="M2107" s="6" t="inlineStr">
        <is>
          <t>VIDEO</t>
        </is>
      </c>
    </row>
    <row r="2108">
      <c r="A2108" s="6" t="n">
        <v>56020</v>
      </c>
      <c r="B2108" s="6" t="n">
        <v>56020</v>
      </c>
      <c r="C2108" s="6" t="inlineStr">
        <is>
          <t>Direct Superannuation - VID</t>
        </is>
      </c>
      <c r="D2108" s="6" t="inlineStr">
        <is>
          <t>Manual Journal</t>
        </is>
      </c>
      <c r="E2108" s="37" t="n">
        <v>46259</v>
      </c>
      <c r="F2108" s="6" t="n"/>
      <c r="G2108" s="39" t="n">
        <v>34.96</v>
      </c>
      <c r="H2108" s="39" t="n">
        <v>0</v>
      </c>
      <c r="I2108" s="6" t="inlineStr">
        <is>
          <t>26063002V - CEOi - CEO Connect - 11.8.26 [VID]</t>
        </is>
      </c>
      <c r="J2108" s="6" t="n"/>
      <c r="K2108" s="6" t="inlineStr">
        <is>
          <t>#69663</t>
        </is>
      </c>
      <c r="L2108" s="6" t="inlineStr">
        <is>
          <t>Super 37004 Reclass (08/08/2026-21/08/2026) - CEOi - CEO Connect - 11.8.26 [VID]</t>
        </is>
      </c>
      <c r="M2108" s="6" t="inlineStr">
        <is>
          <t>VIDEO</t>
        </is>
      </c>
    </row>
    <row r="2109">
      <c r="A2109" s="6" t="n">
        <v>56020</v>
      </c>
      <c r="B2109" s="6" t="n">
        <v>56020</v>
      </c>
      <c r="C2109" s="6" t="inlineStr">
        <is>
          <t>Direct Superannuation - VID</t>
        </is>
      </c>
      <c r="D2109" s="6" t="inlineStr">
        <is>
          <t>Manual Journal</t>
        </is>
      </c>
      <c r="E2109" s="37" t="n">
        <v>46259</v>
      </c>
      <c r="F2109" s="6" t="n"/>
      <c r="G2109" s="39" t="n">
        <v>30.59</v>
      </c>
      <c r="H2109" s="39" t="n">
        <v>0</v>
      </c>
      <c r="I2109" s="6" t="inlineStr">
        <is>
          <t>26061104V - MUFG - FYR26 - 12.8.26 [VID]</t>
        </is>
      </c>
      <c r="J2109" s="6" t="n"/>
      <c r="K2109" s="6" t="inlineStr">
        <is>
          <t>#69663</t>
        </is>
      </c>
      <c r="L2109" s="6" t="inlineStr">
        <is>
          <t>Super 37004 Reclass (08/08/2026-21/08/2026) - MUFG - FYR26 - 12.8.26 [VID]</t>
        </is>
      </c>
      <c r="M2109" s="6" t="inlineStr">
        <is>
          <t>VIDEO</t>
        </is>
      </c>
    </row>
    <row r="2110">
      <c r="A2110" s="6" t="n">
        <v>56020</v>
      </c>
      <c r="B2110" s="6" t="n">
        <v>56020</v>
      </c>
      <c r="C2110" s="6" t="inlineStr">
        <is>
          <t>Direct Superannuation - VID</t>
        </is>
      </c>
      <c r="D2110" s="6" t="inlineStr">
        <is>
          <t>Manual Journal</t>
        </is>
      </c>
      <c r="E2110" s="37" t="n">
        <v>46259</v>
      </c>
      <c r="F2110" s="6" t="n"/>
      <c r="G2110" s="39" t="n">
        <v>38.14</v>
      </c>
      <c r="H2110" s="39" t="n">
        <v>0</v>
      </c>
      <c r="I2110" s="6" t="inlineStr">
        <is>
          <t>26061801V - APA - Investor Briefing FYR26 - 20.8.26 [VID]</t>
        </is>
      </c>
      <c r="J2110" s="6" t="n"/>
      <c r="K2110" s="6" t="inlineStr">
        <is>
          <t>#69663</t>
        </is>
      </c>
      <c r="L2110" s="6" t="inlineStr">
        <is>
          <t>Super 37004 Reclass (08/08/2026-21/08/2026) - APA - Investor Briefing FYR26 - 20.8.26 [VID]</t>
        </is>
      </c>
      <c r="M2110" s="6" t="inlineStr">
        <is>
          <t>VIDEO</t>
        </is>
      </c>
    </row>
    <row r="2111">
      <c r="A2111" s="6" t="n">
        <v>56020</v>
      </c>
      <c r="B2111" s="6" t="n">
        <v>56020</v>
      </c>
      <c r="C2111" s="6" t="inlineStr">
        <is>
          <t>Direct Superannuation - VID</t>
        </is>
      </c>
      <c r="D2111" s="6" t="inlineStr">
        <is>
          <t>Manual Journal</t>
        </is>
      </c>
      <c r="E2111" s="37" t="n">
        <v>46259</v>
      </c>
      <c r="F2111" s="6" t="n"/>
      <c r="G2111" s="39" t="n">
        <v>23.61</v>
      </c>
      <c r="H2111" s="39" t="n">
        <v>0</v>
      </c>
      <c r="I2111" s="6" t="inlineStr">
        <is>
          <t>26072903V - PWC - GB Webcast - 11.8.26 [VID]</t>
        </is>
      </c>
      <c r="J2111" s="6" t="n"/>
      <c r="K2111" s="6" t="inlineStr">
        <is>
          <t>#69663</t>
        </is>
      </c>
      <c r="L2111" s="6" t="inlineStr">
        <is>
          <t>Super 37004 Reclass (08/08/2026-21/08/2026) - PWC - GB Webcast - 11.8.26 [VID]</t>
        </is>
      </c>
      <c r="M2111" s="6" t="inlineStr">
        <is>
          <t>VIDEO</t>
        </is>
      </c>
    </row>
    <row r="2112">
      <c r="A2112" s="6" t="n">
        <v>56020</v>
      </c>
      <c r="B2112" s="6" t="n">
        <v>56020</v>
      </c>
      <c r="C2112" s="6" t="inlineStr">
        <is>
          <t>Direct Superannuation - VID</t>
        </is>
      </c>
      <c r="D2112" s="6" t="inlineStr">
        <is>
          <t>Manual Journal</t>
        </is>
      </c>
      <c r="E2112" s="37" t="n">
        <v>46259</v>
      </c>
      <c r="F2112" s="6" t="n"/>
      <c r="G2112" s="39" t="n">
        <v>3.73</v>
      </c>
      <c r="H2112" s="39" t="n">
        <v>0</v>
      </c>
      <c r="I2112" s="6" t="inlineStr">
        <is>
          <t>26061105V - CBA - FYR 2026 - 12.8.26 [VID]</t>
        </is>
      </c>
      <c r="J2112" s="6" t="n"/>
      <c r="K2112" s="6" t="inlineStr">
        <is>
          <t>#69663</t>
        </is>
      </c>
      <c r="L2112" s="6" t="inlineStr">
        <is>
          <t>Super 37004 Reclass (08/08/2026-21/08/2026) - CBA - FYR 2026 - 12.8.26 [VID]</t>
        </is>
      </c>
      <c r="M2112" s="6" t="inlineStr">
        <is>
          <t>VIDEO</t>
        </is>
      </c>
    </row>
    <row r="2113">
      <c r="A2113" s="6" t="n">
        <v>56020</v>
      </c>
      <c r="B2113" s="6" t="n">
        <v>56020</v>
      </c>
      <c r="C2113" s="6" t="inlineStr">
        <is>
          <t>Direct Superannuation - VID</t>
        </is>
      </c>
      <c r="D2113" s="6" t="inlineStr">
        <is>
          <t>Manual Journal</t>
        </is>
      </c>
      <c r="E2113" s="37" t="n">
        <v>46259</v>
      </c>
      <c r="F2113" s="6" t="n"/>
      <c r="G2113" s="39" t="n">
        <v>84.5</v>
      </c>
      <c r="H2113" s="39" t="n">
        <v>0</v>
      </c>
      <c r="I2113" s="6" t="inlineStr">
        <is>
          <t>26072906V - ASX Advisory Group on Corporate Governance [VID]</t>
        </is>
      </c>
      <c r="J2113" s="6" t="n"/>
      <c r="K2113" s="6" t="inlineStr">
        <is>
          <t>#69663</t>
        </is>
      </c>
      <c r="L2113" s="6" t="inlineStr">
        <is>
          <t>Super 37004 Reclass (08/08/2026-21/08/2026) - ASX Advisory Group on Corporate Governance [VID]</t>
        </is>
      </c>
      <c r="M2113" s="6" t="inlineStr">
        <is>
          <t>VIDEO</t>
        </is>
      </c>
    </row>
    <row r="2114">
      <c r="A2114" s="6" t="n">
        <v>56020</v>
      </c>
      <c r="B2114" s="6" t="n">
        <v>56020</v>
      </c>
      <c r="C2114" s="6" t="inlineStr">
        <is>
          <t>Direct Superannuation - VID</t>
        </is>
      </c>
      <c r="D2114" s="6" t="inlineStr">
        <is>
          <t>Manual Journal</t>
        </is>
      </c>
      <c r="E2114" s="37" t="n">
        <v>46259</v>
      </c>
      <c r="F2114" s="6" t="n"/>
      <c r="G2114" s="39" t="n">
        <v>4.97</v>
      </c>
      <c r="H2114" s="39" t="n">
        <v>0</v>
      </c>
      <c r="I2114" s="6" t="inlineStr">
        <is>
          <t>2603104V - Cochlear FY26 Results 18.8.26 [VID]</t>
        </is>
      </c>
      <c r="J2114" s="6" t="n"/>
      <c r="K2114" s="6" t="inlineStr">
        <is>
          <t>#69663</t>
        </is>
      </c>
      <c r="L2114" s="6" t="inlineStr">
        <is>
          <t>Super 37004 Reclass (08/08/2026-21/08/2026) - Cochlear FY26 Results 18.8.26 [VID]</t>
        </is>
      </c>
      <c r="M2114" s="6" t="inlineStr">
        <is>
          <t>VIDEO</t>
        </is>
      </c>
    </row>
    <row r="2115">
      <c r="A2115" s="6" t="n">
        <v>56020</v>
      </c>
      <c r="B2115" s="6" t="n">
        <v>56020</v>
      </c>
      <c r="C2115" s="6" t="inlineStr">
        <is>
          <t>Direct Superannuation - VID</t>
        </is>
      </c>
      <c r="D2115" s="6" t="inlineStr">
        <is>
          <t>Manual Journal</t>
        </is>
      </c>
      <c r="E2115" s="37" t="n">
        <v>46265</v>
      </c>
      <c r="F2115" s="6" t="n"/>
      <c r="G2115" s="39" t="n">
        <v>8.19</v>
      </c>
      <c r="H2115" s="39" t="n">
        <v>0</v>
      </c>
      <c r="I2115" s="6" t="inlineStr">
        <is>
          <t>2605402V - AGL FYR - Employee Town Hall - 12.8.26 [VID]</t>
        </is>
      </c>
      <c r="J2115" s="6" t="n"/>
      <c r="K2115" s="6" t="inlineStr">
        <is>
          <t>#69667</t>
        </is>
      </c>
      <c r="L2115" s="6" t="inlineStr">
        <is>
          <t>Super Accrual Aug 24-31 2026 - AGL FYR - Employee Town Hall - 12.8.26 [VID]</t>
        </is>
      </c>
      <c r="M2115" s="6" t="inlineStr">
        <is>
          <t>VIDEO</t>
        </is>
      </c>
    </row>
    <row r="2116">
      <c r="A2116" s="6" t="n">
        <v>56020</v>
      </c>
      <c r="B2116" s="6" t="n">
        <v>56020</v>
      </c>
      <c r="C2116" s="6" t="inlineStr">
        <is>
          <t>Direct Superannuation - VID</t>
        </is>
      </c>
      <c r="D2116" s="6" t="inlineStr">
        <is>
          <t>Manual Journal</t>
        </is>
      </c>
      <c r="E2116" s="37" t="n">
        <v>46265</v>
      </c>
      <c r="F2116" s="6" t="n"/>
      <c r="G2116" s="39" t="n">
        <v>8.199999999999999</v>
      </c>
      <c r="H2116" s="39" t="n">
        <v>0</v>
      </c>
      <c r="I2116" s="6" t="inlineStr">
        <is>
          <t>2605401V - AGL FYR - Investor Briefing - 12.8.26 [VID]</t>
        </is>
      </c>
      <c r="J2116" s="6" t="n"/>
      <c r="K2116" s="6" t="inlineStr">
        <is>
          <t>#69667</t>
        </is>
      </c>
      <c r="L2116" s="6" t="inlineStr">
        <is>
          <t>Super Accrual Aug 24-31 2026 - AGL FYR - Investor Briefing - 12.8.26 [VID]</t>
        </is>
      </c>
      <c r="M2116" s="6" t="inlineStr">
        <is>
          <t>VIDEO</t>
        </is>
      </c>
    </row>
    <row r="2117">
      <c r="A2117" s="6" t="n">
        <v>56020</v>
      </c>
      <c r="B2117" s="6" t="n">
        <v>56020</v>
      </c>
      <c r="C2117" s="6" t="inlineStr">
        <is>
          <t>Direct Superannuation - VID</t>
        </is>
      </c>
      <c r="D2117" s="6" t="inlineStr">
        <is>
          <t>Manual Journal</t>
        </is>
      </c>
      <c r="E2117" s="37" t="n">
        <v>46265</v>
      </c>
      <c r="F2117" s="6" t="n"/>
      <c r="G2117" s="39" t="n">
        <v>20.01</v>
      </c>
      <c r="H2117" s="39" t="n">
        <v>0</v>
      </c>
      <c r="I2117" s="6" t="inlineStr">
        <is>
          <t>26061108V - APA - Qtly All Hands FYR26 - 20.8.26 [VID]</t>
        </is>
      </c>
      <c r="J2117" s="6" t="n"/>
      <c r="K2117" s="6" t="inlineStr">
        <is>
          <t>#69667</t>
        </is>
      </c>
      <c r="L2117" s="6" t="inlineStr">
        <is>
          <t>Super Accrual Aug 24-31 2026 - APA - Qtly All Hands FYR26 - 20.8.26 [VID]</t>
        </is>
      </c>
      <c r="M2117" s="6" t="inlineStr">
        <is>
          <t>VIDEO</t>
        </is>
      </c>
    </row>
    <row r="2118">
      <c r="A2118" s="6" t="n">
        <v>56020</v>
      </c>
      <c r="B2118" s="6" t="n">
        <v>56020</v>
      </c>
      <c r="C2118" s="6" t="inlineStr">
        <is>
          <t>Direct Superannuation - VID</t>
        </is>
      </c>
      <c r="D2118" s="6" t="inlineStr">
        <is>
          <t>Manual Journal</t>
        </is>
      </c>
      <c r="E2118" s="37" t="n">
        <v>46265</v>
      </c>
      <c r="F2118" s="6" t="n"/>
      <c r="G2118" s="39" t="n">
        <v>14.98</v>
      </c>
      <c r="H2118" s="39" t="n">
        <v>0</v>
      </c>
      <c r="I2118" s="6" t="inlineStr">
        <is>
          <t>26063002V - CEOi - CEO Connect - 11.8.26 [VID]</t>
        </is>
      </c>
      <c r="J2118" s="6" t="n"/>
      <c r="K2118" s="6" t="inlineStr">
        <is>
          <t>#69667</t>
        </is>
      </c>
      <c r="L2118" s="6" t="inlineStr">
        <is>
          <t>Super Accrual Aug 24-31 2026 - CEOi - CEO Connect - 11.8.26 [VID]</t>
        </is>
      </c>
      <c r="M2118" s="6" t="inlineStr">
        <is>
          <t>VIDEO</t>
        </is>
      </c>
    </row>
    <row r="2119">
      <c r="A2119" s="6" t="n">
        <v>56020</v>
      </c>
      <c r="B2119" s="6" t="n">
        <v>56020</v>
      </c>
      <c r="C2119" s="6" t="inlineStr">
        <is>
          <t>Direct Superannuation - VID</t>
        </is>
      </c>
      <c r="D2119" s="6" t="inlineStr">
        <is>
          <t>Manual Journal</t>
        </is>
      </c>
      <c r="E2119" s="37" t="n">
        <v>46265</v>
      </c>
      <c r="F2119" s="6" t="n"/>
      <c r="G2119" s="39" t="n">
        <v>13.11</v>
      </c>
      <c r="H2119" s="39" t="n">
        <v>0</v>
      </c>
      <c r="I2119" s="6" t="inlineStr">
        <is>
          <t>26061104V - MUFG - FYR26 - 12.8.26 [VID]</t>
        </is>
      </c>
      <c r="J2119" s="6" t="n"/>
      <c r="K2119" s="6" t="inlineStr">
        <is>
          <t>#69667</t>
        </is>
      </c>
      <c r="L2119" s="6" t="inlineStr">
        <is>
          <t>Super Accrual Aug 24-31 2026 - MUFG - FYR26 - 12.8.26 [VID]</t>
        </is>
      </c>
      <c r="M2119" s="6" t="inlineStr">
        <is>
          <t>VIDEO</t>
        </is>
      </c>
    </row>
    <row r="2120">
      <c r="A2120" s="6" t="n">
        <v>56020</v>
      </c>
      <c r="B2120" s="6" t="n">
        <v>56020</v>
      </c>
      <c r="C2120" s="6" t="inlineStr">
        <is>
          <t>Direct Superannuation - VID</t>
        </is>
      </c>
      <c r="D2120" s="6" t="inlineStr">
        <is>
          <t>Manual Journal</t>
        </is>
      </c>
      <c r="E2120" s="37" t="n">
        <v>46265</v>
      </c>
      <c r="F2120" s="6" t="n"/>
      <c r="G2120" s="39" t="n">
        <v>16.35</v>
      </c>
      <c r="H2120" s="39" t="n">
        <v>0</v>
      </c>
      <c r="I2120" s="6" t="inlineStr">
        <is>
          <t>26061801V - APA - Investor Briefing FYR26 - 20.8.26 [VID]</t>
        </is>
      </c>
      <c r="J2120" s="6" t="n"/>
      <c r="K2120" s="6" t="inlineStr">
        <is>
          <t>#69667</t>
        </is>
      </c>
      <c r="L2120" s="6" t="inlineStr">
        <is>
          <t>Super Accrual Aug 24-31 2026 - APA - Investor Briefing FYR26 - 20.8.26 [VID]</t>
        </is>
      </c>
      <c r="M2120" s="6" t="inlineStr">
        <is>
          <t>VIDEO</t>
        </is>
      </c>
    </row>
    <row r="2121">
      <c r="A2121" s="6" t="n">
        <v>56020</v>
      </c>
      <c r="B2121" s="6" t="n">
        <v>56020</v>
      </c>
      <c r="C2121" s="6" t="inlineStr">
        <is>
          <t>Direct Superannuation - VID</t>
        </is>
      </c>
      <c r="D2121" s="6" t="inlineStr">
        <is>
          <t>Manual Journal</t>
        </is>
      </c>
      <c r="E2121" s="37" t="n">
        <v>46265</v>
      </c>
      <c r="F2121" s="6" t="n"/>
      <c r="G2121" s="39" t="n">
        <v>10.12</v>
      </c>
      <c r="H2121" s="39" t="n">
        <v>0</v>
      </c>
      <c r="I2121" s="6" t="inlineStr">
        <is>
          <t>26072903V - PWC - GB Webcast - 11.8.26 [VID]</t>
        </is>
      </c>
      <c r="J2121" s="6" t="n"/>
      <c r="K2121" s="6" t="inlineStr">
        <is>
          <t>#69667</t>
        </is>
      </c>
      <c r="L2121" s="6" t="inlineStr">
        <is>
          <t>Super Accrual Aug 24-31 2026 - PWC - GB Webcast - 11.8.26 [VID]</t>
        </is>
      </c>
      <c r="M2121" s="6" t="inlineStr">
        <is>
          <t>VIDEO</t>
        </is>
      </c>
    </row>
    <row r="2122">
      <c r="A2122" s="6" t="n">
        <v>56020</v>
      </c>
      <c r="B2122" s="6" t="n">
        <v>56020</v>
      </c>
      <c r="C2122" s="6" t="inlineStr">
        <is>
          <t>Direct Superannuation - VID</t>
        </is>
      </c>
      <c r="D2122" s="6" t="inlineStr">
        <is>
          <t>Manual Journal</t>
        </is>
      </c>
      <c r="E2122" s="37" t="n">
        <v>46265</v>
      </c>
      <c r="F2122" s="6" t="n"/>
      <c r="G2122" s="39" t="n">
        <v>1.6</v>
      </c>
      <c r="H2122" s="39" t="n">
        <v>0</v>
      </c>
      <c r="I2122" s="6" t="inlineStr">
        <is>
          <t>26061105V - CBA - FYR 2026 - 12.8.26 [VID]</t>
        </is>
      </c>
      <c r="J2122" s="6" t="n"/>
      <c r="K2122" s="6" t="inlineStr">
        <is>
          <t>#69667</t>
        </is>
      </c>
      <c r="L2122" s="6" t="inlineStr">
        <is>
          <t>Super Accrual Aug 24-31 2026 - CBA - FYR 2026 - 12.8.26 [VID]</t>
        </is>
      </c>
      <c r="M2122" s="6" t="inlineStr">
        <is>
          <t>VIDEO</t>
        </is>
      </c>
    </row>
    <row r="2123">
      <c r="A2123" s="6" t="n">
        <v>56020</v>
      </c>
      <c r="B2123" s="6" t="n">
        <v>56020</v>
      </c>
      <c r="C2123" s="6" t="inlineStr">
        <is>
          <t>Direct Superannuation - VID</t>
        </is>
      </c>
      <c r="D2123" s="6" t="inlineStr">
        <is>
          <t>Manual Journal</t>
        </is>
      </c>
      <c r="E2123" s="37" t="n">
        <v>46265</v>
      </c>
      <c r="F2123" s="6" t="n"/>
      <c r="G2123" s="39" t="n">
        <v>36.21</v>
      </c>
      <c r="H2123" s="39" t="n">
        <v>0</v>
      </c>
      <c r="I2123" s="6" t="inlineStr">
        <is>
          <t>26072906V - ASX Advisory Group on Corporate Governance [VID]</t>
        </is>
      </c>
      <c r="J2123" s="6" t="n"/>
      <c r="K2123" s="6" t="inlineStr">
        <is>
          <t>#69667</t>
        </is>
      </c>
      <c r="L2123" s="6" t="inlineStr">
        <is>
          <t>Super Accrual Aug 24-31 2026 - ASX Advisory Group on Corporate Governance [VID]</t>
        </is>
      </c>
      <c r="M2123" s="6" t="inlineStr">
        <is>
          <t>VIDEO</t>
        </is>
      </c>
    </row>
    <row r="2124">
      <c r="A2124" s="6" t="n">
        <v>56020</v>
      </c>
      <c r="B2124" s="6" t="n">
        <v>56020</v>
      </c>
      <c r="C2124" s="6" t="inlineStr">
        <is>
          <t>Direct Superannuation - VID</t>
        </is>
      </c>
      <c r="D2124" s="6" t="inlineStr">
        <is>
          <t>Manual Journal</t>
        </is>
      </c>
      <c r="E2124" s="37" t="n">
        <v>46265</v>
      </c>
      <c r="F2124" s="6" t="n"/>
      <c r="G2124" s="39" t="n">
        <v>2.13</v>
      </c>
      <c r="H2124" s="39" t="n">
        <v>0</v>
      </c>
      <c r="I2124" s="6" t="inlineStr">
        <is>
          <t>2603104V - Cochlear FY26 Results 18.8.26 [VID]</t>
        </is>
      </c>
      <c r="J2124" s="6" t="n"/>
      <c r="K2124" s="6" t="inlineStr">
        <is>
          <t>#69667</t>
        </is>
      </c>
      <c r="L2124" s="6" t="inlineStr">
        <is>
          <t>Super Accrual Aug 24-31 2026 - Cochlear FY26 Results 18.8.26 [VID]</t>
        </is>
      </c>
      <c r="M2124" s="6" t="inlineStr">
        <is>
          <t>VIDEO</t>
        </is>
      </c>
    </row>
    <row r="2125">
      <c r="A2125" s="6" t="n">
        <v>56025</v>
      </c>
      <c r="B2125" s="6" t="n">
        <v>56025</v>
      </c>
      <c r="C2125" s="6" t="inlineStr">
        <is>
          <t>Direct Superannuation-INTEGRATION</t>
        </is>
      </c>
      <c r="D2125" s="6" t="inlineStr">
        <is>
          <t>Manual Journal</t>
        </is>
      </c>
      <c r="E2125" s="37" t="n">
        <v>46204</v>
      </c>
      <c r="F2125" s="6" t="n"/>
      <c r="G2125" s="39" t="n">
        <v>0</v>
      </c>
      <c r="H2125" s="39" t="n">
        <v>1.47</v>
      </c>
      <c r="I2125" s="6" t="inlineStr">
        <is>
          <t>26052003 - DTTL Mobile Commbox Displays [INT]</t>
        </is>
      </c>
      <c r="J2125" s="6" t="n"/>
      <c r="K2125" s="6" t="inlineStr">
        <is>
          <t>#67970</t>
        </is>
      </c>
      <c r="L2125" s="6" t="inlineStr">
        <is>
          <t>Reversal: Super Accrual Jun 29-30 2026 - DTTL Mobile Commbox Displays [INT]</t>
        </is>
      </c>
      <c r="M2125" s="6" t="inlineStr">
        <is>
          <t>INTEGRATION</t>
        </is>
      </c>
    </row>
    <row r="2126">
      <c r="A2126" s="6" t="n">
        <v>56025</v>
      </c>
      <c r="B2126" s="6" t="n">
        <v>56025</v>
      </c>
      <c r="C2126" s="6" t="inlineStr">
        <is>
          <t>Direct Superannuation-INTEGRATION</t>
        </is>
      </c>
      <c r="D2126" s="6" t="inlineStr">
        <is>
          <t>Manual Journal</t>
        </is>
      </c>
      <c r="E2126" s="37" t="n">
        <v>46204</v>
      </c>
      <c r="F2126" s="6" t="n"/>
      <c r="G2126" s="39" t="n">
        <v>0</v>
      </c>
      <c r="H2126" s="39" t="n">
        <v>0.37</v>
      </c>
      <c r="I2126" s="6" t="inlineStr">
        <is>
          <t>3028 - APA Kidman Park VMS [INT]</t>
        </is>
      </c>
      <c r="J2126" s="6" t="n"/>
      <c r="K2126" s="6" t="inlineStr">
        <is>
          <t>#67970</t>
        </is>
      </c>
      <c r="L2126" s="6" t="inlineStr">
        <is>
          <t>Reversal: Super Accrual Jun 29-30 2026 - APA Kidman Park VMS [INT]</t>
        </is>
      </c>
      <c r="M2126" s="6" t="inlineStr">
        <is>
          <t>INTEGRATION</t>
        </is>
      </c>
    </row>
    <row r="2127">
      <c r="A2127" s="6" t="n">
        <v>56025</v>
      </c>
      <c r="B2127" s="6" t="n">
        <v>56025</v>
      </c>
      <c r="C2127" s="6" t="inlineStr">
        <is>
          <t>Direct Superannuation-INTEGRATION</t>
        </is>
      </c>
      <c r="D2127" s="6" t="inlineStr">
        <is>
          <t>Manual Journal</t>
        </is>
      </c>
      <c r="E2127" s="37" t="n">
        <v>46204</v>
      </c>
      <c r="F2127" s="6" t="n"/>
      <c r="G2127" s="39" t="n">
        <v>0</v>
      </c>
      <c r="H2127" s="39" t="n">
        <v>0.37</v>
      </c>
      <c r="I2127" s="6" t="inlineStr">
        <is>
          <t>26043003 - PwC Screen Replacements SYD+MEL [INT]</t>
        </is>
      </c>
      <c r="J2127" s="6" t="n"/>
      <c r="K2127" s="6" t="inlineStr">
        <is>
          <t>#67970</t>
        </is>
      </c>
      <c r="L2127" s="6" t="inlineStr">
        <is>
          <t>Reversal: Super Accrual Jun 29-30 2026 - PwC Screen Replacements SYD+MEL [INT]</t>
        </is>
      </c>
      <c r="M2127" s="6" t="inlineStr">
        <is>
          <t>INTEGRATION</t>
        </is>
      </c>
    </row>
    <row r="2128">
      <c r="A2128" s="6" t="n">
        <v>56025</v>
      </c>
      <c r="B2128" s="6" t="n">
        <v>56025</v>
      </c>
      <c r="C2128" s="6" t="inlineStr">
        <is>
          <t>Direct Superannuation-INTEGRATION</t>
        </is>
      </c>
      <c r="D2128" s="6" t="inlineStr">
        <is>
          <t>Manual Journal</t>
        </is>
      </c>
      <c r="E2128" s="37" t="n">
        <v>46216</v>
      </c>
      <c r="F2128" s="6" t="n"/>
      <c r="G2128" s="39" t="n">
        <v>10.3</v>
      </c>
      <c r="H2128" s="39" t="n">
        <v>0</v>
      </c>
      <c r="I2128" s="6" t="inlineStr">
        <is>
          <t>26051301 - HP-BAE | Phone Mod [INT]</t>
        </is>
      </c>
      <c r="J2128" s="6" t="n"/>
      <c r="K2128" s="6" t="inlineStr">
        <is>
          <t>#69434</t>
        </is>
      </c>
      <c r="L2128" s="6" t="inlineStr">
        <is>
          <t>Super 37001 Reclass (27/06/2026-10/07/2026) - HP-BAE | Phone Mod [INT]</t>
        </is>
      </c>
      <c r="M2128" s="6" t="inlineStr">
        <is>
          <t>INTEGRATION</t>
        </is>
      </c>
    </row>
    <row r="2129">
      <c r="A2129" s="6" t="n">
        <v>56025</v>
      </c>
      <c r="B2129" s="6" t="n">
        <v>56025</v>
      </c>
      <c r="C2129" s="6" t="inlineStr">
        <is>
          <t>Direct Superannuation-INTEGRATION</t>
        </is>
      </c>
      <c r="D2129" s="6" t="inlineStr">
        <is>
          <t>Manual Journal</t>
        </is>
      </c>
      <c r="E2129" s="37" t="n">
        <v>46216</v>
      </c>
      <c r="F2129" s="6" t="n"/>
      <c r="G2129" s="39" t="n">
        <v>18.03</v>
      </c>
      <c r="H2129" s="39" t="n">
        <v>0</v>
      </c>
      <c r="I2129" s="6" t="inlineStr">
        <is>
          <t>26043003 - PwC Screen Replacements SYD+MEL [INT]</t>
        </is>
      </c>
      <c r="J2129" s="6" t="n"/>
      <c r="K2129" s="6" t="inlineStr">
        <is>
          <t>#69434</t>
        </is>
      </c>
      <c r="L2129" s="6" t="inlineStr">
        <is>
          <t>Super 37001 Reclass (27/06/2026-10/07/2026) - PwC Screen Replacements SYD+MEL [INT]</t>
        </is>
      </c>
      <c r="M2129" s="6" t="inlineStr">
        <is>
          <t>INTEGRATION</t>
        </is>
      </c>
    </row>
    <row r="2130">
      <c r="A2130" s="6" t="n">
        <v>56025</v>
      </c>
      <c r="B2130" s="6" t="n">
        <v>56025</v>
      </c>
      <c r="C2130" s="6" t="inlineStr">
        <is>
          <t>Direct Superannuation-INTEGRATION</t>
        </is>
      </c>
      <c r="D2130" s="6" t="inlineStr">
        <is>
          <t>Manual Journal</t>
        </is>
      </c>
      <c r="E2130" s="37" t="n">
        <v>46216</v>
      </c>
      <c r="F2130" s="6" t="n"/>
      <c r="G2130" s="39" t="n">
        <v>14.17</v>
      </c>
      <c r="H2130" s="39" t="n">
        <v>0</v>
      </c>
      <c r="I2130" s="6" t="inlineStr">
        <is>
          <t>2606901 - PwC | Syd Studio Equipment [INT]</t>
        </is>
      </c>
      <c r="J2130" s="6" t="n"/>
      <c r="K2130" s="6" t="inlineStr">
        <is>
          <t>#69434</t>
        </is>
      </c>
      <c r="L2130" s="6" t="inlineStr">
        <is>
          <t>Super 37001 Reclass (27/06/2026-10/07/2026) - PwC | Syd Studio Equipment [INT]</t>
        </is>
      </c>
      <c r="M2130" s="6" t="inlineStr">
        <is>
          <t>INTEGRATION</t>
        </is>
      </c>
    </row>
    <row r="2131">
      <c r="A2131" s="6" t="n">
        <v>56025</v>
      </c>
      <c r="B2131" s="6" t="n">
        <v>56025</v>
      </c>
      <c r="C2131" s="6" t="inlineStr">
        <is>
          <t>Direct Superannuation-INTEGRATION</t>
        </is>
      </c>
      <c r="D2131" s="6" t="inlineStr">
        <is>
          <t>Manual Journal</t>
        </is>
      </c>
      <c r="E2131" s="37" t="n">
        <v>46216</v>
      </c>
      <c r="F2131" s="6" t="n"/>
      <c r="G2131" s="39" t="n">
        <v>30.91</v>
      </c>
      <c r="H2131" s="39" t="n">
        <v>0</v>
      </c>
      <c r="I2131" s="6" t="inlineStr">
        <is>
          <t>26051801 - PwC | Mel Studio Equipment [INT]</t>
        </is>
      </c>
      <c r="J2131" s="6" t="n"/>
      <c r="K2131" s="6" t="inlineStr">
        <is>
          <t>#69434</t>
        </is>
      </c>
      <c r="L2131" s="6" t="inlineStr">
        <is>
          <t>Super 37001 Reclass (27/06/2026-10/07/2026) - PwC | Mel Studio Equipment [INT]</t>
        </is>
      </c>
      <c r="M2131" s="6" t="inlineStr">
        <is>
          <t>INTEGRATION</t>
        </is>
      </c>
    </row>
    <row r="2132">
      <c r="A2132" s="6" t="n">
        <v>56025</v>
      </c>
      <c r="B2132" s="6" t="n">
        <v>56025</v>
      </c>
      <c r="C2132" s="6" t="inlineStr">
        <is>
          <t>Direct Superannuation-INTEGRATION</t>
        </is>
      </c>
      <c r="D2132" s="6" t="inlineStr">
        <is>
          <t>Manual Journal</t>
        </is>
      </c>
      <c r="E2132" s="37" t="n">
        <v>46216</v>
      </c>
      <c r="F2132" s="6" t="n"/>
      <c r="G2132" s="39" t="n">
        <v>2.58</v>
      </c>
      <c r="H2132" s="39" t="n">
        <v>0</v>
      </c>
      <c r="I2132" s="6" t="inlineStr">
        <is>
          <t>25121007 - Novigi SYD/MEL boardroom Mic upgrade + Cable Tidy [INT]</t>
        </is>
      </c>
      <c r="J2132" s="6" t="n"/>
      <c r="K2132" s="6" t="inlineStr">
        <is>
          <t>#69434</t>
        </is>
      </c>
      <c r="L2132" s="6" t="inlineStr">
        <is>
          <t>Super 37001 Reclass (27/06/2026-10/07/2026) - Novigi SYD/MEL boardroom Mic upgrade + Cable Tidy [INT]</t>
        </is>
      </c>
      <c r="M2132" s="6" t="inlineStr">
        <is>
          <t>INTEGRATION</t>
        </is>
      </c>
    </row>
    <row r="2133">
      <c r="A2133" s="6" t="n">
        <v>56025</v>
      </c>
      <c r="B2133" s="6" t="n">
        <v>56025</v>
      </c>
      <c r="C2133" s="6" t="inlineStr">
        <is>
          <t>Direct Superannuation-INTEGRATION</t>
        </is>
      </c>
      <c r="D2133" s="6" t="inlineStr">
        <is>
          <t>Manual Journal</t>
        </is>
      </c>
      <c r="E2133" s="37" t="n">
        <v>46216</v>
      </c>
      <c r="F2133" s="6" t="n"/>
      <c r="G2133" s="39" t="n">
        <v>10.3</v>
      </c>
      <c r="H2133" s="39" t="n">
        <v>0</v>
      </c>
      <c r="I2133" s="6" t="inlineStr">
        <is>
          <t>2602901 - HP-Telstra: Phone Modification [INT]</t>
        </is>
      </c>
      <c r="J2133" s="6" t="n"/>
      <c r="K2133" s="6" t="inlineStr">
        <is>
          <t>#69434</t>
        </is>
      </c>
      <c r="L2133" s="6" t="inlineStr">
        <is>
          <t>Super 37001 Reclass (27/06/2026-10/07/2026) - HP-Telstra: Phone Modification [INT]</t>
        </is>
      </c>
      <c r="M2133" s="6" t="inlineStr">
        <is>
          <t>INTEGRATION</t>
        </is>
      </c>
    </row>
    <row r="2134">
      <c r="A2134" s="6" t="n">
        <v>56025</v>
      </c>
      <c r="B2134" s="6" t="n">
        <v>56025</v>
      </c>
      <c r="C2134" s="6" t="inlineStr">
        <is>
          <t>Direct Superannuation-INTEGRATION</t>
        </is>
      </c>
      <c r="D2134" s="6" t="inlineStr">
        <is>
          <t>Manual Journal</t>
        </is>
      </c>
      <c r="E2134" s="37" t="n">
        <v>46216</v>
      </c>
      <c r="F2134" s="6" t="n"/>
      <c r="G2134" s="39" t="n">
        <v>2.58</v>
      </c>
      <c r="H2134" s="39" t="n">
        <v>0</v>
      </c>
      <c r="I2134" s="6" t="inlineStr">
        <is>
          <t>2605804 - City of Sydney Supply of Barco Projector Shutters [INT]</t>
        </is>
      </c>
      <c r="J2134" s="6" t="n"/>
      <c r="K2134" s="6" t="inlineStr">
        <is>
          <t>#69434</t>
        </is>
      </c>
      <c r="L2134" s="6" t="inlineStr">
        <is>
          <t>Super 37001 Reclass (27/06/2026-10/07/2026) - City of Sydney Supply of Barco Projector Shutters [INT]</t>
        </is>
      </c>
      <c r="M2134" s="6" t="inlineStr">
        <is>
          <t>INTEGRATION</t>
        </is>
      </c>
    </row>
    <row r="2135">
      <c r="A2135" s="6" t="n">
        <v>56025</v>
      </c>
      <c r="B2135" s="6" t="n">
        <v>56025</v>
      </c>
      <c r="C2135" s="6" t="inlineStr">
        <is>
          <t>Direct Superannuation-INTEGRATION</t>
        </is>
      </c>
      <c r="D2135" s="6" t="inlineStr">
        <is>
          <t>Manual Journal</t>
        </is>
      </c>
      <c r="E2135" s="37" t="n">
        <v>46216</v>
      </c>
      <c r="F2135" s="6" t="n"/>
      <c r="G2135" s="39" t="n">
        <v>84.87</v>
      </c>
      <c r="H2135" s="39" t="n">
        <v>0</v>
      </c>
      <c r="I2135" s="6" t="inlineStr">
        <is>
          <t>2604704 - Aware Super Seminar Room Audio Upgrade [INT]</t>
        </is>
      </c>
      <c r="J2135" s="6" t="n"/>
      <c r="K2135" s="6" t="inlineStr">
        <is>
          <t>#69434</t>
        </is>
      </c>
      <c r="L2135" s="6" t="inlineStr">
        <is>
          <t>Super 37001 Reclass (27/06/2026-10/07/2026) - Aware Super Seminar Room Audio Upgrade [INT]</t>
        </is>
      </c>
      <c r="M2135" s="6" t="inlineStr">
        <is>
          <t>INTEGRATION</t>
        </is>
      </c>
    </row>
    <row r="2136">
      <c r="A2136" s="6" t="n">
        <v>56025</v>
      </c>
      <c r="B2136" s="6" t="n">
        <v>56025</v>
      </c>
      <c r="C2136" s="6" t="inlineStr">
        <is>
          <t>Direct Superannuation-INTEGRATION</t>
        </is>
      </c>
      <c r="D2136" s="6" t="inlineStr">
        <is>
          <t>Manual Journal</t>
        </is>
      </c>
      <c r="E2136" s="37" t="n">
        <v>46216</v>
      </c>
      <c r="F2136" s="6" t="n"/>
      <c r="G2136" s="39" t="n">
        <v>107.73</v>
      </c>
      <c r="H2136" s="39" t="n">
        <v>0</v>
      </c>
      <c r="I2136" s="6" t="inlineStr">
        <is>
          <t>25011601 - DTTL Hobart ITS AV Ref [INT]</t>
        </is>
      </c>
      <c r="J2136" s="6" t="n"/>
      <c r="K2136" s="6" t="inlineStr">
        <is>
          <t>#69434</t>
        </is>
      </c>
      <c r="L2136" s="6" t="inlineStr">
        <is>
          <t>Super 37001 Reclass (27/06/2026-10/07/2026) - DTTL Hobart ITS AV Ref [INT]</t>
        </is>
      </c>
      <c r="M2136" s="6" t="inlineStr">
        <is>
          <t>INTEGRATION</t>
        </is>
      </c>
    </row>
    <row r="2137">
      <c r="A2137" s="6" t="n">
        <v>56025</v>
      </c>
      <c r="B2137" s="6" t="n">
        <v>56025</v>
      </c>
      <c r="C2137" s="6" t="inlineStr">
        <is>
          <t>Direct Superannuation-INTEGRATION</t>
        </is>
      </c>
      <c r="D2137" s="6" t="inlineStr">
        <is>
          <t>Manual Journal</t>
        </is>
      </c>
      <c r="E2137" s="37" t="n">
        <v>46230</v>
      </c>
      <c r="F2137" s="6" t="n"/>
      <c r="G2137" s="39" t="n">
        <v>16.31</v>
      </c>
      <c r="H2137" s="39" t="n">
        <v>0</v>
      </c>
      <c r="I2137" s="6" t="inlineStr">
        <is>
          <t>25121007 - Novigi SYD/MEL boardroom Mic upgrade + Cable Tidy [INT]</t>
        </is>
      </c>
      <c r="J2137" s="6" t="n"/>
      <c r="K2137" s="6" t="inlineStr">
        <is>
          <t>#68744</t>
        </is>
      </c>
      <c r="L2137" s="6" t="inlineStr">
        <is>
          <t>Super 37002 Reclass (11/07/2026-24/07/2026) - Novigi SYD/MEL boardroom Mic upgrade + Cable Tidy [INT]</t>
        </is>
      </c>
      <c r="M2137" s="6" t="inlineStr">
        <is>
          <t>INTEGRATION</t>
        </is>
      </c>
    </row>
    <row r="2138">
      <c r="A2138" s="6" t="n">
        <v>56025</v>
      </c>
      <c r="B2138" s="6" t="n">
        <v>56025</v>
      </c>
      <c r="C2138" s="6" t="inlineStr">
        <is>
          <t>Direct Superannuation-INTEGRATION</t>
        </is>
      </c>
      <c r="D2138" s="6" t="inlineStr">
        <is>
          <t>Manual Journal</t>
        </is>
      </c>
      <c r="E2138" s="37" t="n">
        <v>46230</v>
      </c>
      <c r="F2138" s="6" t="n"/>
      <c r="G2138" s="39" t="n">
        <v>0.43</v>
      </c>
      <c r="H2138" s="39" t="n">
        <v>0</v>
      </c>
      <c r="I2138" s="6" t="inlineStr">
        <is>
          <t>3028 - APA Kidman Park VMS [INT]</t>
        </is>
      </c>
      <c r="J2138" s="6" t="n"/>
      <c r="K2138" s="6" t="inlineStr">
        <is>
          <t>#68744</t>
        </is>
      </c>
      <c r="L2138" s="6" t="inlineStr">
        <is>
          <t>Super 37002 Reclass (11/07/2026-24/07/2026) - APA Kidman Park VMS [INT]</t>
        </is>
      </c>
      <c r="M2138" s="6" t="inlineStr">
        <is>
          <t>INTEGRATION</t>
        </is>
      </c>
    </row>
    <row r="2139">
      <c r="A2139" s="6" t="n">
        <v>56025</v>
      </c>
      <c r="B2139" s="6" t="n">
        <v>56025</v>
      </c>
      <c r="C2139" s="6" t="inlineStr">
        <is>
          <t>Direct Superannuation-INTEGRATION</t>
        </is>
      </c>
      <c r="D2139" s="6" t="inlineStr">
        <is>
          <t>Manual Journal</t>
        </is>
      </c>
      <c r="E2139" s="37" t="n">
        <v>46230</v>
      </c>
      <c r="F2139" s="6" t="n"/>
      <c r="G2139" s="39" t="n">
        <v>12.45</v>
      </c>
      <c r="H2139" s="39" t="n">
        <v>0</v>
      </c>
      <c r="I2139" s="6" t="inlineStr">
        <is>
          <t>26051301 - HP-BAE | Phone Mod [INT]</t>
        </is>
      </c>
      <c r="J2139" s="6" t="n"/>
      <c r="K2139" s="6" t="inlineStr">
        <is>
          <t>#68744</t>
        </is>
      </c>
      <c r="L2139" s="6" t="inlineStr">
        <is>
          <t>Super 37002 Reclass (11/07/2026-24/07/2026) - HP-BAE | Phone Mod [INT]</t>
        </is>
      </c>
      <c r="M2139" s="6" t="inlineStr">
        <is>
          <t>INTEGRATION</t>
        </is>
      </c>
    </row>
    <row r="2140">
      <c r="A2140" s="6" t="n">
        <v>56025</v>
      </c>
      <c r="B2140" s="6" t="n">
        <v>56025</v>
      </c>
      <c r="C2140" s="6" t="inlineStr">
        <is>
          <t>Direct Superannuation-INTEGRATION</t>
        </is>
      </c>
      <c r="D2140" s="6" t="inlineStr">
        <is>
          <t>Manual Journal</t>
        </is>
      </c>
      <c r="E2140" s="37" t="n">
        <v>46230</v>
      </c>
      <c r="F2140" s="6" t="n"/>
      <c r="G2140" s="39" t="n">
        <v>10.73</v>
      </c>
      <c r="H2140" s="39" t="n">
        <v>0</v>
      </c>
      <c r="I2140" s="6" t="inlineStr">
        <is>
          <t>26051801 - PwC | Mel Studio Equipment [INT]</t>
        </is>
      </c>
      <c r="J2140" s="6" t="n"/>
      <c r="K2140" s="6" t="inlineStr">
        <is>
          <t>#68744</t>
        </is>
      </c>
      <c r="L2140" s="6" t="inlineStr">
        <is>
          <t>Super 37002 Reclass (11/07/2026-24/07/2026) - PwC | Mel Studio Equipment [INT]</t>
        </is>
      </c>
      <c r="M2140" s="6" t="inlineStr">
        <is>
          <t>INTEGRATION</t>
        </is>
      </c>
    </row>
    <row r="2141">
      <c r="A2141" s="6" t="n">
        <v>56025</v>
      </c>
      <c r="B2141" s="6" t="n">
        <v>56025</v>
      </c>
      <c r="C2141" s="6" t="inlineStr">
        <is>
          <t>Direct Superannuation-INTEGRATION</t>
        </is>
      </c>
      <c r="D2141" s="6" t="inlineStr">
        <is>
          <t>Manual Journal</t>
        </is>
      </c>
      <c r="E2141" s="37" t="n">
        <v>46230</v>
      </c>
      <c r="F2141" s="6" t="n"/>
      <c r="G2141" s="39" t="n">
        <v>1.29</v>
      </c>
      <c r="H2141" s="39" t="n">
        <v>0</v>
      </c>
      <c r="I2141" s="6" t="inlineStr">
        <is>
          <t>2606901 - PwC | Syd Studio Equipment [INT]</t>
        </is>
      </c>
      <c r="J2141" s="6" t="n"/>
      <c r="K2141" s="6" t="inlineStr">
        <is>
          <t>#68744</t>
        </is>
      </c>
      <c r="L2141" s="6" t="inlineStr">
        <is>
          <t>Super 37002 Reclass (11/07/2026-24/07/2026) - PwC | Syd Studio Equipment [INT]</t>
        </is>
      </c>
      <c r="M2141" s="6" t="inlineStr">
        <is>
          <t>INTEGRATION</t>
        </is>
      </c>
    </row>
    <row r="2142">
      <c r="A2142" s="6" t="n">
        <v>56025</v>
      </c>
      <c r="B2142" s="6" t="n">
        <v>56025</v>
      </c>
      <c r="C2142" s="6" t="inlineStr">
        <is>
          <t>Direct Superannuation-INTEGRATION</t>
        </is>
      </c>
      <c r="D2142" s="6" t="inlineStr">
        <is>
          <t>Manual Journal</t>
        </is>
      </c>
      <c r="E2142" s="37" t="n">
        <v>46230</v>
      </c>
      <c r="F2142" s="6" t="n"/>
      <c r="G2142" s="39" t="n">
        <v>15.45</v>
      </c>
      <c r="H2142" s="39" t="n">
        <v>0</v>
      </c>
      <c r="I2142" s="6" t="inlineStr">
        <is>
          <t>26043003 - PwC Screen Replacements SYD+MEL [INT]</t>
        </is>
      </c>
      <c r="J2142" s="6" t="n"/>
      <c r="K2142" s="6" t="inlineStr">
        <is>
          <t>#68744</t>
        </is>
      </c>
      <c r="L2142" s="6" t="inlineStr">
        <is>
          <t>Super 37002 Reclass (11/07/2026-24/07/2026) - PwC Screen Replacements SYD+MEL [INT]</t>
        </is>
      </c>
      <c r="M2142" s="6" t="inlineStr">
        <is>
          <t>INTEGRATION</t>
        </is>
      </c>
    </row>
    <row r="2143">
      <c r="A2143" s="6" t="n">
        <v>56025</v>
      </c>
      <c r="B2143" s="6" t="n">
        <v>56025</v>
      </c>
      <c r="C2143" s="6" t="inlineStr">
        <is>
          <t>Direct Superannuation-INTEGRATION</t>
        </is>
      </c>
      <c r="D2143" s="6" t="inlineStr">
        <is>
          <t>Manual Journal</t>
        </is>
      </c>
      <c r="E2143" s="37" t="n">
        <v>46230</v>
      </c>
      <c r="F2143" s="6" t="n"/>
      <c r="G2143" s="39" t="n">
        <v>5.58</v>
      </c>
      <c r="H2143" s="39" t="n">
        <v>0</v>
      </c>
      <c r="I2143" s="6" t="inlineStr">
        <is>
          <t>2605804 - City of Sydney Supply of Barco Projector Shutters [INT]</t>
        </is>
      </c>
      <c r="J2143" s="6" t="n"/>
      <c r="K2143" s="6" t="inlineStr">
        <is>
          <t>#68744</t>
        </is>
      </c>
      <c r="L2143" s="6" t="inlineStr">
        <is>
          <t>Super 37002 Reclass (11/07/2026-24/07/2026) - City of Sydney Supply of Barco Projector Shutters [INT]</t>
        </is>
      </c>
      <c r="M2143" s="6" t="inlineStr">
        <is>
          <t>INTEGRATION</t>
        </is>
      </c>
    </row>
    <row r="2144">
      <c r="A2144" s="6" t="n">
        <v>56025</v>
      </c>
      <c r="B2144" s="6" t="n">
        <v>56025</v>
      </c>
      <c r="C2144" s="6" t="inlineStr">
        <is>
          <t>Direct Superannuation-INTEGRATION</t>
        </is>
      </c>
      <c r="D2144" s="6" t="inlineStr">
        <is>
          <t>Manual Journal</t>
        </is>
      </c>
      <c r="E2144" s="37" t="n">
        <v>46230</v>
      </c>
      <c r="F2144" s="6" t="n"/>
      <c r="G2144" s="39" t="n">
        <v>6.01</v>
      </c>
      <c r="H2144" s="39" t="n">
        <v>0</v>
      </c>
      <c r="I2144" s="6" t="inlineStr">
        <is>
          <t>26052102 - HP-D3 | Austrac Phone Mods [INT]</t>
        </is>
      </c>
      <c r="J2144" s="6" t="n"/>
      <c r="K2144" s="6" t="inlineStr">
        <is>
          <t>#68744</t>
        </is>
      </c>
      <c r="L2144" s="6" t="inlineStr">
        <is>
          <t>Super 37002 Reclass (11/07/2026-24/07/2026) - HP-D3 | Austrac Phone Mods [INT]</t>
        </is>
      </c>
      <c r="M2144" s="6" t="inlineStr">
        <is>
          <t>INTEGRATION</t>
        </is>
      </c>
    </row>
    <row r="2145">
      <c r="A2145" s="6" t="n">
        <v>56025</v>
      </c>
      <c r="B2145" s="6" t="n">
        <v>56025</v>
      </c>
      <c r="C2145" s="6" t="inlineStr">
        <is>
          <t>Direct Superannuation-INTEGRATION</t>
        </is>
      </c>
      <c r="D2145" s="6" t="inlineStr">
        <is>
          <t>Manual Journal</t>
        </is>
      </c>
      <c r="E2145" s="37" t="n">
        <v>46230</v>
      </c>
      <c r="F2145" s="6" t="n"/>
      <c r="G2145" s="39" t="n">
        <v>27.9</v>
      </c>
      <c r="H2145" s="39" t="n">
        <v>0</v>
      </c>
      <c r="I2145" s="6" t="inlineStr">
        <is>
          <t>26071304 - YSG | Orange Room Upgrade [INT]</t>
        </is>
      </c>
      <c r="J2145" s="6" t="n"/>
      <c r="K2145" s="6" t="inlineStr">
        <is>
          <t>#68744</t>
        </is>
      </c>
      <c r="L2145" s="6" t="inlineStr">
        <is>
          <t>Super 37002 Reclass (11/07/2026-24/07/2026) - YSG | Orange Room Upgrade [INT]</t>
        </is>
      </c>
      <c r="M2145" s="6" t="inlineStr">
        <is>
          <t>INTEGRATION</t>
        </is>
      </c>
    </row>
    <row r="2146">
      <c r="A2146" s="6" t="n">
        <v>56025</v>
      </c>
      <c r="B2146" s="6" t="n">
        <v>56025</v>
      </c>
      <c r="C2146" s="6" t="inlineStr">
        <is>
          <t>Direct Superannuation-INTEGRATION</t>
        </is>
      </c>
      <c r="D2146" s="6" t="inlineStr">
        <is>
          <t>Manual Journal</t>
        </is>
      </c>
      <c r="E2146" s="37" t="n">
        <v>46230</v>
      </c>
      <c r="F2146" s="6" t="n"/>
      <c r="G2146" s="39" t="n">
        <v>3.43</v>
      </c>
      <c r="H2146" s="39" t="n">
        <v>0</v>
      </c>
      <c r="I2146" s="6" t="inlineStr">
        <is>
          <t>25111203 - CoS | Barco E3 Sale [INT]</t>
        </is>
      </c>
      <c r="J2146" s="6" t="n"/>
      <c r="K2146" s="6" t="inlineStr">
        <is>
          <t>#68744</t>
        </is>
      </c>
      <c r="L2146" s="6" t="inlineStr">
        <is>
          <t>Super 37002 Reclass (11/07/2026-24/07/2026) - CoS | Barco E3 Sale [INT]</t>
        </is>
      </c>
      <c r="M2146" s="6" t="inlineStr">
        <is>
          <t>INTEGRATION</t>
        </is>
      </c>
    </row>
    <row r="2147">
      <c r="A2147" s="6" t="n">
        <v>56025</v>
      </c>
      <c r="B2147" s="6" t="n">
        <v>56025</v>
      </c>
      <c r="C2147" s="6" t="inlineStr">
        <is>
          <t>Direct Superannuation-INTEGRATION</t>
        </is>
      </c>
      <c r="D2147" s="6" t="inlineStr">
        <is>
          <t>Manual Journal</t>
        </is>
      </c>
      <c r="E2147" s="37" t="n">
        <v>46230</v>
      </c>
      <c r="F2147" s="6" t="n"/>
      <c r="G2147" s="39" t="n">
        <v>2.58</v>
      </c>
      <c r="H2147" s="39" t="n">
        <v>0</v>
      </c>
      <c r="I2147" s="6" t="inlineStr">
        <is>
          <t>2834 - APA Young - Visitor Mgmt [INT]</t>
        </is>
      </c>
      <c r="J2147" s="6" t="n"/>
      <c r="K2147" s="6" t="inlineStr">
        <is>
          <t>#68744</t>
        </is>
      </c>
      <c r="L2147" s="6" t="inlineStr">
        <is>
          <t>Super 37002 Reclass (11/07/2026-24/07/2026) - APA Young - Visitor Mgmt [INT]</t>
        </is>
      </c>
      <c r="M2147" s="6" t="inlineStr">
        <is>
          <t>INTEGRATION</t>
        </is>
      </c>
    </row>
    <row r="2148">
      <c r="A2148" s="6" t="n">
        <v>56025</v>
      </c>
      <c r="B2148" s="6" t="n">
        <v>56025</v>
      </c>
      <c r="C2148" s="6" t="inlineStr">
        <is>
          <t>Direct Superannuation-INTEGRATION</t>
        </is>
      </c>
      <c r="D2148" s="6" t="inlineStr">
        <is>
          <t>Manual Journal</t>
        </is>
      </c>
      <c r="E2148" s="37" t="n">
        <v>46234</v>
      </c>
      <c r="F2148" s="6" t="n"/>
      <c r="G2148" s="39" t="n">
        <v>4.45</v>
      </c>
      <c r="H2148" s="39" t="n">
        <v>0</v>
      </c>
      <c r="I2148" s="6" t="inlineStr">
        <is>
          <t>26051301 - HP-BAE | Phone Mod [INT]</t>
        </is>
      </c>
      <c r="J2148" s="6" t="n"/>
      <c r="K2148" s="6" t="inlineStr">
        <is>
          <t>#68750</t>
        </is>
      </c>
      <c r="L2148" s="6" t="inlineStr">
        <is>
          <t>Super Accrual Jul 27-31 2026 - HP-BAE | Phone Mod [INT]</t>
        </is>
      </c>
      <c r="M2148" s="6" t="inlineStr">
        <is>
          <t>INTEGRATION</t>
        </is>
      </c>
    </row>
    <row r="2149">
      <c r="A2149" s="6" t="n">
        <v>56025</v>
      </c>
      <c r="B2149" s="6" t="n">
        <v>56025</v>
      </c>
      <c r="C2149" s="6" t="inlineStr">
        <is>
          <t>Direct Superannuation-INTEGRATION</t>
        </is>
      </c>
      <c r="D2149" s="6" t="inlineStr">
        <is>
          <t>Manual Journal</t>
        </is>
      </c>
      <c r="E2149" s="37" t="n">
        <v>46234</v>
      </c>
      <c r="F2149" s="6" t="n"/>
      <c r="G2149" s="39" t="n">
        <v>3.83</v>
      </c>
      <c r="H2149" s="39" t="n">
        <v>0</v>
      </c>
      <c r="I2149" s="6" t="inlineStr">
        <is>
          <t>26051801 - PwC | Mel Studio Equipment [INT]</t>
        </is>
      </c>
      <c r="J2149" s="6" t="n"/>
      <c r="K2149" s="6" t="inlineStr">
        <is>
          <t>#68750</t>
        </is>
      </c>
      <c r="L2149" s="6" t="inlineStr">
        <is>
          <t>Super Accrual Jul 27-31 2026 - PwC | Mel Studio Equipment [INT]</t>
        </is>
      </c>
      <c r="M2149" s="6" t="inlineStr">
        <is>
          <t>INTEGRATION</t>
        </is>
      </c>
    </row>
    <row r="2150">
      <c r="A2150" s="6" t="n">
        <v>56025</v>
      </c>
      <c r="B2150" s="6" t="n">
        <v>56025</v>
      </c>
      <c r="C2150" s="6" t="inlineStr">
        <is>
          <t>Direct Superannuation-INTEGRATION</t>
        </is>
      </c>
      <c r="D2150" s="6" t="inlineStr">
        <is>
          <t>Manual Journal</t>
        </is>
      </c>
      <c r="E2150" s="37" t="n">
        <v>46234</v>
      </c>
      <c r="F2150" s="6" t="n"/>
      <c r="G2150" s="39" t="n">
        <v>0.46</v>
      </c>
      <c r="H2150" s="39" t="n">
        <v>0</v>
      </c>
      <c r="I2150" s="6" t="inlineStr">
        <is>
          <t>2606901 - PwC | Syd Studio Equipment [INT]</t>
        </is>
      </c>
      <c r="J2150" s="6" t="n"/>
      <c r="K2150" s="6" t="inlineStr">
        <is>
          <t>#68750</t>
        </is>
      </c>
      <c r="L2150" s="6" t="inlineStr">
        <is>
          <t>Super Accrual Jul 27-31 2026 - PwC | Syd Studio Equipment [INT]</t>
        </is>
      </c>
      <c r="M2150" s="6" t="inlineStr">
        <is>
          <t>INTEGRATION</t>
        </is>
      </c>
    </row>
    <row r="2151">
      <c r="A2151" s="6" t="n">
        <v>56025</v>
      </c>
      <c r="B2151" s="6" t="n">
        <v>56025</v>
      </c>
      <c r="C2151" s="6" t="inlineStr">
        <is>
          <t>Direct Superannuation-INTEGRATION</t>
        </is>
      </c>
      <c r="D2151" s="6" t="inlineStr">
        <is>
          <t>Manual Journal</t>
        </is>
      </c>
      <c r="E2151" s="37" t="n">
        <v>46234</v>
      </c>
      <c r="F2151" s="6" t="n"/>
      <c r="G2151" s="39" t="n">
        <v>5.52</v>
      </c>
      <c r="H2151" s="39" t="n">
        <v>0</v>
      </c>
      <c r="I2151" s="6" t="inlineStr">
        <is>
          <t>26043003 - PwC Screen Replacements SYD+MEL [INT]</t>
        </is>
      </c>
      <c r="J2151" s="6" t="n"/>
      <c r="K2151" s="6" t="inlineStr">
        <is>
          <t>#68750</t>
        </is>
      </c>
      <c r="L2151" s="6" t="inlineStr">
        <is>
          <t>Super Accrual Jul 27-31 2026 - PwC Screen Replacements SYD+MEL [INT]</t>
        </is>
      </c>
      <c r="M2151" s="6" t="inlineStr">
        <is>
          <t>INTEGRATION</t>
        </is>
      </c>
    </row>
    <row r="2152">
      <c r="A2152" s="6" t="n">
        <v>56025</v>
      </c>
      <c r="B2152" s="6" t="n">
        <v>56025</v>
      </c>
      <c r="C2152" s="6" t="inlineStr">
        <is>
          <t>Direct Superannuation-INTEGRATION</t>
        </is>
      </c>
      <c r="D2152" s="6" t="inlineStr">
        <is>
          <t>Manual Journal</t>
        </is>
      </c>
      <c r="E2152" s="37" t="n">
        <v>46234</v>
      </c>
      <c r="F2152" s="6" t="n"/>
      <c r="G2152" s="39" t="n">
        <v>5.83</v>
      </c>
      <c r="H2152" s="39" t="n">
        <v>0</v>
      </c>
      <c r="I2152" s="6" t="inlineStr">
        <is>
          <t>25121007 - Novigi SYD/MEL boardroom Mic upgrade + Cable Tidy [INT]</t>
        </is>
      </c>
      <c r="J2152" s="6" t="n"/>
      <c r="K2152" s="6" t="inlineStr">
        <is>
          <t>#68750</t>
        </is>
      </c>
      <c r="L2152" s="6" t="inlineStr">
        <is>
          <t>Super Accrual Jul 27-31 2026 - Novigi SYD/MEL boardroom Mic upgrade + Cable Tidy [INT]</t>
        </is>
      </c>
      <c r="M2152" s="6" t="inlineStr">
        <is>
          <t>INTEGRATION</t>
        </is>
      </c>
    </row>
    <row r="2153">
      <c r="A2153" s="6" t="n">
        <v>56025</v>
      </c>
      <c r="B2153" s="6" t="n">
        <v>56025</v>
      </c>
      <c r="C2153" s="6" t="inlineStr">
        <is>
          <t>Direct Superannuation-INTEGRATION</t>
        </is>
      </c>
      <c r="D2153" s="6" t="inlineStr">
        <is>
          <t>Manual Journal</t>
        </is>
      </c>
      <c r="E2153" s="37" t="n">
        <v>46234</v>
      </c>
      <c r="F2153" s="6" t="n"/>
      <c r="G2153" s="39" t="n">
        <v>1.99</v>
      </c>
      <c r="H2153" s="39" t="n">
        <v>0</v>
      </c>
      <c r="I2153" s="6" t="inlineStr">
        <is>
          <t>2605804 - City of Sydney Supply of Barco Projector Shutters [INT]</t>
        </is>
      </c>
      <c r="J2153" s="6" t="n"/>
      <c r="K2153" s="6" t="inlineStr">
        <is>
          <t>#68750</t>
        </is>
      </c>
      <c r="L2153" s="6" t="inlineStr">
        <is>
          <t>Super Accrual Jul 27-31 2026 - City of Sydney Supply of Barco Projector Shutters [INT]</t>
        </is>
      </c>
      <c r="M2153" s="6" t="inlineStr">
        <is>
          <t>INTEGRATION</t>
        </is>
      </c>
    </row>
    <row r="2154">
      <c r="A2154" s="6" t="n">
        <v>56025</v>
      </c>
      <c r="B2154" s="6" t="n">
        <v>56025</v>
      </c>
      <c r="C2154" s="6" t="inlineStr">
        <is>
          <t>Direct Superannuation-INTEGRATION</t>
        </is>
      </c>
      <c r="D2154" s="6" t="inlineStr">
        <is>
          <t>Manual Journal</t>
        </is>
      </c>
      <c r="E2154" s="37" t="n">
        <v>46234</v>
      </c>
      <c r="F2154" s="6" t="n"/>
      <c r="G2154" s="39" t="n">
        <v>0.15</v>
      </c>
      <c r="H2154" s="39" t="n">
        <v>0</v>
      </c>
      <c r="I2154" s="6" t="inlineStr">
        <is>
          <t>3028 - APA Kidman Park VMS [INT]</t>
        </is>
      </c>
      <c r="J2154" s="6" t="n"/>
      <c r="K2154" s="6" t="inlineStr">
        <is>
          <t>#68750</t>
        </is>
      </c>
      <c r="L2154" s="6" t="inlineStr">
        <is>
          <t>Super Accrual Jul 27-31 2026 - APA Kidman Park VMS [INT]</t>
        </is>
      </c>
      <c r="M2154" s="6" t="inlineStr">
        <is>
          <t>INTEGRATION</t>
        </is>
      </c>
    </row>
    <row r="2155">
      <c r="A2155" s="6" t="n">
        <v>56025</v>
      </c>
      <c r="B2155" s="6" t="n">
        <v>56025</v>
      </c>
      <c r="C2155" s="6" t="inlineStr">
        <is>
          <t>Direct Superannuation-INTEGRATION</t>
        </is>
      </c>
      <c r="D2155" s="6" t="inlineStr">
        <is>
          <t>Manual Journal</t>
        </is>
      </c>
      <c r="E2155" s="37" t="n">
        <v>46234</v>
      </c>
      <c r="F2155" s="6" t="n"/>
      <c r="G2155" s="39" t="n">
        <v>2.15</v>
      </c>
      <c r="H2155" s="39" t="n">
        <v>0</v>
      </c>
      <c r="I2155" s="6" t="inlineStr">
        <is>
          <t>26052102 - HP-D3 | Austrac Phone Mods [INT]</t>
        </is>
      </c>
      <c r="J2155" s="6" t="n"/>
      <c r="K2155" s="6" t="inlineStr">
        <is>
          <t>#68750</t>
        </is>
      </c>
      <c r="L2155" s="6" t="inlineStr">
        <is>
          <t>Super Accrual Jul 27-31 2026 - HP-D3 | Austrac Phone Mods [INT]</t>
        </is>
      </c>
      <c r="M2155" s="6" t="inlineStr">
        <is>
          <t>INTEGRATION</t>
        </is>
      </c>
    </row>
    <row r="2156">
      <c r="A2156" s="6" t="n">
        <v>56025</v>
      </c>
      <c r="B2156" s="6" t="n">
        <v>56025</v>
      </c>
      <c r="C2156" s="6" t="inlineStr">
        <is>
          <t>Direct Superannuation-INTEGRATION</t>
        </is>
      </c>
      <c r="D2156" s="6" t="inlineStr">
        <is>
          <t>Manual Journal</t>
        </is>
      </c>
      <c r="E2156" s="37" t="n">
        <v>46234</v>
      </c>
      <c r="F2156" s="6" t="n"/>
      <c r="G2156" s="39" t="n">
        <v>9.960000000000001</v>
      </c>
      <c r="H2156" s="39" t="n">
        <v>0</v>
      </c>
      <c r="I2156" s="6" t="inlineStr">
        <is>
          <t>26071304 - YSG | Orange Room Upgrade [INT]</t>
        </is>
      </c>
      <c r="J2156" s="6" t="n"/>
      <c r="K2156" s="6" t="inlineStr">
        <is>
          <t>#68750</t>
        </is>
      </c>
      <c r="L2156" s="6" t="inlineStr">
        <is>
          <t>Super Accrual Jul 27-31 2026 - YSG | Orange Room Upgrade [INT]</t>
        </is>
      </c>
      <c r="M2156" s="6" t="inlineStr">
        <is>
          <t>INTEGRATION</t>
        </is>
      </c>
    </row>
    <row r="2157">
      <c r="A2157" s="6" t="n">
        <v>56025</v>
      </c>
      <c r="B2157" s="6" t="n">
        <v>56025</v>
      </c>
      <c r="C2157" s="6" t="inlineStr">
        <is>
          <t>Direct Superannuation-INTEGRATION</t>
        </is>
      </c>
      <c r="D2157" s="6" t="inlineStr">
        <is>
          <t>Manual Journal</t>
        </is>
      </c>
      <c r="E2157" s="37" t="n">
        <v>46234</v>
      </c>
      <c r="F2157" s="6" t="n"/>
      <c r="G2157" s="39" t="n">
        <v>1.23</v>
      </c>
      <c r="H2157" s="39" t="n">
        <v>0</v>
      </c>
      <c r="I2157" s="6" t="inlineStr">
        <is>
          <t>25111203 - CoS | Barco E3 Sale [INT]</t>
        </is>
      </c>
      <c r="J2157" s="6" t="n"/>
      <c r="K2157" s="6" t="inlineStr">
        <is>
          <t>#68750</t>
        </is>
      </c>
      <c r="L2157" s="6" t="inlineStr">
        <is>
          <t>Super Accrual Jul 27-31 2026 - CoS | Barco E3 Sale [INT]</t>
        </is>
      </c>
      <c r="M2157" s="6" t="inlineStr">
        <is>
          <t>INTEGRATION</t>
        </is>
      </c>
    </row>
    <row r="2158">
      <c r="A2158" s="6" t="n">
        <v>56025</v>
      </c>
      <c r="B2158" s="6" t="n">
        <v>56025</v>
      </c>
      <c r="C2158" s="6" t="inlineStr">
        <is>
          <t>Direct Superannuation-INTEGRATION</t>
        </is>
      </c>
      <c r="D2158" s="6" t="inlineStr">
        <is>
          <t>Manual Journal</t>
        </is>
      </c>
      <c r="E2158" s="37" t="n">
        <v>46234</v>
      </c>
      <c r="F2158" s="6" t="n"/>
      <c r="G2158" s="39" t="n">
        <v>0.92</v>
      </c>
      <c r="H2158" s="39" t="n">
        <v>0</v>
      </c>
      <c r="I2158" s="6" t="inlineStr">
        <is>
          <t>2834 - APA Young - Visitor Mgmt [INT]</t>
        </is>
      </c>
      <c r="J2158" s="6" t="n"/>
      <c r="K2158" s="6" t="inlineStr">
        <is>
          <t>#68750</t>
        </is>
      </c>
      <c r="L2158" s="6" t="inlineStr">
        <is>
          <t>Super Accrual Jul 27-31 2026 - APA Young - Visitor Mgmt [INT]</t>
        </is>
      </c>
      <c r="M2158" s="6" t="inlineStr">
        <is>
          <t>INTEGRATION</t>
        </is>
      </c>
    </row>
    <row r="2159">
      <c r="A2159" s="6" t="n">
        <v>56025</v>
      </c>
      <c r="B2159" s="6" t="n">
        <v>56025</v>
      </c>
      <c r="C2159" s="6" t="inlineStr">
        <is>
          <t>Direct Superannuation-INTEGRATION</t>
        </is>
      </c>
      <c r="D2159" s="6" t="inlineStr">
        <is>
          <t>Manual Journal</t>
        </is>
      </c>
      <c r="E2159" s="37" t="n">
        <v>46235</v>
      </c>
      <c r="F2159" s="6" t="n"/>
      <c r="G2159" s="39" t="n">
        <v>0</v>
      </c>
      <c r="H2159" s="39" t="n">
        <v>4.45</v>
      </c>
      <c r="I2159" s="6" t="inlineStr">
        <is>
          <t>26051301 - HP-BAE | Phone Mod [INT]</t>
        </is>
      </c>
      <c r="J2159" s="6" t="n"/>
      <c r="K2159" s="6" t="inlineStr">
        <is>
          <t>#68749</t>
        </is>
      </c>
      <c r="L2159" s="6" t="inlineStr">
        <is>
          <t>Reversal: Super Accrual Jul 27-31 2026 - HP-BAE | Phone Mod [INT]</t>
        </is>
      </c>
      <c r="M2159" s="6" t="inlineStr">
        <is>
          <t>INTEGRATION</t>
        </is>
      </c>
    </row>
    <row r="2160">
      <c r="A2160" s="6" t="n">
        <v>56025</v>
      </c>
      <c r="B2160" s="6" t="n">
        <v>56025</v>
      </c>
      <c r="C2160" s="6" t="inlineStr">
        <is>
          <t>Direct Superannuation-INTEGRATION</t>
        </is>
      </c>
      <c r="D2160" s="6" t="inlineStr">
        <is>
          <t>Manual Journal</t>
        </is>
      </c>
      <c r="E2160" s="37" t="n">
        <v>46235</v>
      </c>
      <c r="F2160" s="6" t="n"/>
      <c r="G2160" s="39" t="n">
        <v>0</v>
      </c>
      <c r="H2160" s="39" t="n">
        <v>3.83</v>
      </c>
      <c r="I2160" s="6" t="inlineStr">
        <is>
          <t>26051801 - PwC | Mel Studio Equipment [INT]</t>
        </is>
      </c>
      <c r="J2160" s="6" t="n"/>
      <c r="K2160" s="6" t="inlineStr">
        <is>
          <t>#68749</t>
        </is>
      </c>
      <c r="L2160" s="6" t="inlineStr">
        <is>
          <t>Reversal: Super Accrual Jul 27-31 2026 - PwC | Mel Studio Equipment [INT]</t>
        </is>
      </c>
      <c r="M2160" s="6" t="inlineStr">
        <is>
          <t>INTEGRATION</t>
        </is>
      </c>
    </row>
    <row r="2161">
      <c r="A2161" s="6" t="n">
        <v>56025</v>
      </c>
      <c r="B2161" s="6" t="n">
        <v>56025</v>
      </c>
      <c r="C2161" s="6" t="inlineStr">
        <is>
          <t>Direct Superannuation-INTEGRATION</t>
        </is>
      </c>
      <c r="D2161" s="6" t="inlineStr">
        <is>
          <t>Manual Journal</t>
        </is>
      </c>
      <c r="E2161" s="37" t="n">
        <v>46235</v>
      </c>
      <c r="F2161" s="6" t="n"/>
      <c r="G2161" s="39" t="n">
        <v>0</v>
      </c>
      <c r="H2161" s="39" t="n">
        <v>0.46</v>
      </c>
      <c r="I2161" s="6" t="inlineStr">
        <is>
          <t>2606901 - PwC | Syd Studio Equipment [INT]</t>
        </is>
      </c>
      <c r="J2161" s="6" t="n"/>
      <c r="K2161" s="6" t="inlineStr">
        <is>
          <t>#68749</t>
        </is>
      </c>
      <c r="L2161" s="6" t="inlineStr">
        <is>
          <t>Reversal: Super Accrual Jul 27-31 2026 - PwC | Syd Studio Equipment [INT]</t>
        </is>
      </c>
      <c r="M2161" s="6" t="inlineStr">
        <is>
          <t>INTEGRATION</t>
        </is>
      </c>
    </row>
    <row r="2162">
      <c r="A2162" s="6" t="n">
        <v>56025</v>
      </c>
      <c r="B2162" s="6" t="n">
        <v>56025</v>
      </c>
      <c r="C2162" s="6" t="inlineStr">
        <is>
          <t>Direct Superannuation-INTEGRATION</t>
        </is>
      </c>
      <c r="D2162" s="6" t="inlineStr">
        <is>
          <t>Manual Journal</t>
        </is>
      </c>
      <c r="E2162" s="37" t="n">
        <v>46235</v>
      </c>
      <c r="F2162" s="6" t="n"/>
      <c r="G2162" s="39" t="n">
        <v>0</v>
      </c>
      <c r="H2162" s="39" t="n">
        <v>5.52</v>
      </c>
      <c r="I2162" s="6" t="inlineStr">
        <is>
          <t>26043003 - PwC Screen Replacements SYD+MEL [INT]</t>
        </is>
      </c>
      <c r="J2162" s="6" t="n"/>
      <c r="K2162" s="6" t="inlineStr">
        <is>
          <t>#68749</t>
        </is>
      </c>
      <c r="L2162" s="6" t="inlineStr">
        <is>
          <t>Reversal: Super Accrual Jul 27-31 2026 - PwC Screen Replacements SYD+MEL [INT]</t>
        </is>
      </c>
      <c r="M2162" s="6" t="inlineStr">
        <is>
          <t>INTEGRATION</t>
        </is>
      </c>
    </row>
    <row r="2163">
      <c r="A2163" s="6" t="n">
        <v>56025</v>
      </c>
      <c r="B2163" s="6" t="n">
        <v>56025</v>
      </c>
      <c r="C2163" s="6" t="inlineStr">
        <is>
          <t>Direct Superannuation-INTEGRATION</t>
        </is>
      </c>
      <c r="D2163" s="6" t="inlineStr">
        <is>
          <t>Manual Journal</t>
        </is>
      </c>
      <c r="E2163" s="37" t="n">
        <v>46235</v>
      </c>
      <c r="F2163" s="6" t="n"/>
      <c r="G2163" s="39" t="n">
        <v>0</v>
      </c>
      <c r="H2163" s="39" t="n">
        <v>5.83</v>
      </c>
      <c r="I2163" s="6" t="inlineStr">
        <is>
          <t>25121007 - Novigi SYD/MEL boardroom Mic upgrade + Cable Tidy [INT]</t>
        </is>
      </c>
      <c r="J2163" s="6" t="n"/>
      <c r="K2163" s="6" t="inlineStr">
        <is>
          <t>#68749</t>
        </is>
      </c>
      <c r="L2163" s="6" t="inlineStr">
        <is>
          <t>Reversal: Super Accrual Jul 27-31 2026 - Novigi SYD/MEL boardroom Mic upgrade + Cable Tidy [INT]</t>
        </is>
      </c>
      <c r="M2163" s="6" t="inlineStr">
        <is>
          <t>INTEGRATION</t>
        </is>
      </c>
    </row>
    <row r="2164">
      <c r="A2164" s="6" t="n">
        <v>56025</v>
      </c>
      <c r="B2164" s="6" t="n">
        <v>56025</v>
      </c>
      <c r="C2164" s="6" t="inlineStr">
        <is>
          <t>Direct Superannuation-INTEGRATION</t>
        </is>
      </c>
      <c r="D2164" s="6" t="inlineStr">
        <is>
          <t>Manual Journal</t>
        </is>
      </c>
      <c r="E2164" s="37" t="n">
        <v>46235</v>
      </c>
      <c r="F2164" s="6" t="n"/>
      <c r="G2164" s="39" t="n">
        <v>0</v>
      </c>
      <c r="H2164" s="39" t="n">
        <v>1.99</v>
      </c>
      <c r="I2164" s="6" t="inlineStr">
        <is>
          <t>2605804 - City of Sydney Supply of Barco Projector Shutters [INT]</t>
        </is>
      </c>
      <c r="J2164" s="6" t="n"/>
      <c r="K2164" s="6" t="inlineStr">
        <is>
          <t>#68749</t>
        </is>
      </c>
      <c r="L2164" s="6" t="inlineStr">
        <is>
          <t>Reversal: Super Accrual Jul 27-31 2026 - City of Sydney Supply of Barco Projector Shutters [INT]</t>
        </is>
      </c>
      <c r="M2164" s="6" t="inlineStr">
        <is>
          <t>INTEGRATION</t>
        </is>
      </c>
    </row>
    <row r="2165">
      <c r="A2165" s="6" t="n">
        <v>56025</v>
      </c>
      <c r="B2165" s="6" t="n">
        <v>56025</v>
      </c>
      <c r="C2165" s="6" t="inlineStr">
        <is>
          <t>Direct Superannuation-INTEGRATION</t>
        </is>
      </c>
      <c r="D2165" s="6" t="inlineStr">
        <is>
          <t>Manual Journal</t>
        </is>
      </c>
      <c r="E2165" s="37" t="n">
        <v>46235</v>
      </c>
      <c r="F2165" s="6" t="n"/>
      <c r="G2165" s="39" t="n">
        <v>0</v>
      </c>
      <c r="H2165" s="39" t="n">
        <v>0.15</v>
      </c>
      <c r="I2165" s="6" t="inlineStr">
        <is>
          <t>3028 - APA Kidman Park VMS [INT]</t>
        </is>
      </c>
      <c r="J2165" s="6" t="n"/>
      <c r="K2165" s="6" t="inlineStr">
        <is>
          <t>#68749</t>
        </is>
      </c>
      <c r="L2165" s="6" t="inlineStr">
        <is>
          <t>Reversal: Super Accrual Jul 27-31 2026 - APA Kidman Park VMS [INT]</t>
        </is>
      </c>
      <c r="M2165" s="6" t="inlineStr">
        <is>
          <t>INTEGRATION</t>
        </is>
      </c>
    </row>
    <row r="2166">
      <c r="A2166" s="6" t="n">
        <v>56025</v>
      </c>
      <c r="B2166" s="6" t="n">
        <v>56025</v>
      </c>
      <c r="C2166" s="6" t="inlineStr">
        <is>
          <t>Direct Superannuation-INTEGRATION</t>
        </is>
      </c>
      <c r="D2166" s="6" t="inlineStr">
        <is>
          <t>Manual Journal</t>
        </is>
      </c>
      <c r="E2166" s="37" t="n">
        <v>46235</v>
      </c>
      <c r="F2166" s="6" t="n"/>
      <c r="G2166" s="39" t="n">
        <v>0</v>
      </c>
      <c r="H2166" s="39" t="n">
        <v>2.15</v>
      </c>
      <c r="I2166" s="6" t="inlineStr">
        <is>
          <t>26052102 - HP-D3 | Austrac Phone Mods [INT]</t>
        </is>
      </c>
      <c r="J2166" s="6" t="n"/>
      <c r="K2166" s="6" t="inlineStr">
        <is>
          <t>#68749</t>
        </is>
      </c>
      <c r="L2166" s="6" t="inlineStr">
        <is>
          <t>Reversal: Super Accrual Jul 27-31 2026 - HP-D3 | Austrac Phone Mods [INT]</t>
        </is>
      </c>
      <c r="M2166" s="6" t="inlineStr">
        <is>
          <t>INTEGRATION</t>
        </is>
      </c>
    </row>
    <row r="2167">
      <c r="A2167" s="6" t="n">
        <v>56025</v>
      </c>
      <c r="B2167" s="6" t="n">
        <v>56025</v>
      </c>
      <c r="C2167" s="6" t="inlineStr">
        <is>
          <t>Direct Superannuation-INTEGRATION</t>
        </is>
      </c>
      <c r="D2167" s="6" t="inlineStr">
        <is>
          <t>Manual Journal</t>
        </is>
      </c>
      <c r="E2167" s="37" t="n">
        <v>46235</v>
      </c>
      <c r="F2167" s="6" t="n"/>
      <c r="G2167" s="39" t="n">
        <v>0</v>
      </c>
      <c r="H2167" s="39" t="n">
        <v>9.960000000000001</v>
      </c>
      <c r="I2167" s="6" t="inlineStr">
        <is>
          <t>26071304 - YSG | Orange Room Upgrade [INT]</t>
        </is>
      </c>
      <c r="J2167" s="6" t="n"/>
      <c r="K2167" s="6" t="inlineStr">
        <is>
          <t>#68749</t>
        </is>
      </c>
      <c r="L2167" s="6" t="inlineStr">
        <is>
          <t>Reversal: Super Accrual Jul 27-31 2026 - YSG | Orange Room Upgrade [INT]</t>
        </is>
      </c>
      <c r="M2167" s="6" t="inlineStr">
        <is>
          <t>INTEGRATION</t>
        </is>
      </c>
    </row>
    <row r="2168">
      <c r="A2168" s="6" t="n">
        <v>56025</v>
      </c>
      <c r="B2168" s="6" t="n">
        <v>56025</v>
      </c>
      <c r="C2168" s="6" t="inlineStr">
        <is>
          <t>Direct Superannuation-INTEGRATION</t>
        </is>
      </c>
      <c r="D2168" s="6" t="inlineStr">
        <is>
          <t>Manual Journal</t>
        </is>
      </c>
      <c r="E2168" s="37" t="n">
        <v>46235</v>
      </c>
      <c r="F2168" s="6" t="n"/>
      <c r="G2168" s="39" t="n">
        <v>0</v>
      </c>
      <c r="H2168" s="39" t="n">
        <v>1.23</v>
      </c>
      <c r="I2168" s="6" t="inlineStr">
        <is>
          <t>25111203 - CoS | Barco E3 Sale [INT]</t>
        </is>
      </c>
      <c r="J2168" s="6" t="n"/>
      <c r="K2168" s="6" t="inlineStr">
        <is>
          <t>#68749</t>
        </is>
      </c>
      <c r="L2168" s="6" t="inlineStr">
        <is>
          <t>Reversal: Super Accrual Jul 27-31 2026 - CoS | Barco E3 Sale [INT]</t>
        </is>
      </c>
      <c r="M2168" s="6" t="inlineStr">
        <is>
          <t>INTEGRATION</t>
        </is>
      </c>
    </row>
    <row r="2169">
      <c r="A2169" s="6" t="n">
        <v>56025</v>
      </c>
      <c r="B2169" s="6" t="n">
        <v>56025</v>
      </c>
      <c r="C2169" s="6" t="inlineStr">
        <is>
          <t>Direct Superannuation-INTEGRATION</t>
        </is>
      </c>
      <c r="D2169" s="6" t="inlineStr">
        <is>
          <t>Manual Journal</t>
        </is>
      </c>
      <c r="E2169" s="37" t="n">
        <v>46235</v>
      </c>
      <c r="F2169" s="6" t="n"/>
      <c r="G2169" s="39" t="n">
        <v>0</v>
      </c>
      <c r="H2169" s="39" t="n">
        <v>0.92</v>
      </c>
      <c r="I2169" s="6" t="inlineStr">
        <is>
          <t>2834 - APA Young - Visitor Mgmt [INT]</t>
        </is>
      </c>
      <c r="J2169" s="6" t="n"/>
      <c r="K2169" s="6" t="inlineStr">
        <is>
          <t>#68749</t>
        </is>
      </c>
      <c r="L2169" s="6" t="inlineStr">
        <is>
          <t>Reversal: Super Accrual Jul 27-31 2026 - APA Young - Visitor Mgmt [INT]</t>
        </is>
      </c>
      <c r="M2169" s="6" t="inlineStr">
        <is>
          <t>INTEGRATION</t>
        </is>
      </c>
    </row>
    <row r="2170">
      <c r="A2170" s="6" t="n">
        <v>56025</v>
      </c>
      <c r="B2170" s="6" t="n">
        <v>56025</v>
      </c>
      <c r="C2170" s="6" t="inlineStr">
        <is>
          <t>Direct Superannuation-INTEGRATION</t>
        </is>
      </c>
      <c r="D2170" s="6" t="inlineStr">
        <is>
          <t>Manual Journal</t>
        </is>
      </c>
      <c r="E2170" s="37" t="n">
        <v>46245</v>
      </c>
      <c r="F2170" s="6" t="n"/>
      <c r="G2170" s="39" t="n">
        <v>61.84</v>
      </c>
      <c r="H2170" s="39" t="n">
        <v>0</v>
      </c>
      <c r="I2170" s="6" t="inlineStr">
        <is>
          <t>26072101 - Aware MEL 17.02 Amp Replacement [INT]</t>
        </is>
      </c>
      <c r="J2170" s="6" t="n"/>
      <c r="K2170" s="6" t="inlineStr">
        <is>
          <t>#69397</t>
        </is>
      </c>
      <c r="L2170" s="6" t="inlineStr">
        <is>
          <t>Super 37003 Reclass (25/07/2026-07/08/2026) - Aware MEL 17.02 Amp Replacement [INT]</t>
        </is>
      </c>
      <c r="M2170" s="6" t="inlineStr">
        <is>
          <t>INTEGRATION</t>
        </is>
      </c>
    </row>
    <row r="2171">
      <c r="A2171" s="6" t="n">
        <v>56025</v>
      </c>
      <c r="B2171" s="6" t="n">
        <v>56025</v>
      </c>
      <c r="C2171" s="6" t="inlineStr">
        <is>
          <t>Direct Superannuation-INTEGRATION</t>
        </is>
      </c>
      <c r="D2171" s="6" t="inlineStr">
        <is>
          <t>Manual Journal</t>
        </is>
      </c>
      <c r="E2171" s="37" t="n">
        <v>46245</v>
      </c>
      <c r="F2171" s="6" t="n"/>
      <c r="G2171" s="39" t="n">
        <v>18.03</v>
      </c>
      <c r="H2171" s="39" t="n">
        <v>0</v>
      </c>
      <c r="I2171" s="6" t="inlineStr">
        <is>
          <t>26071304 - YSG | Orange Room Upgrade [INT]</t>
        </is>
      </c>
      <c r="J2171" s="6" t="n"/>
      <c r="K2171" s="6" t="inlineStr">
        <is>
          <t>#69397</t>
        </is>
      </c>
      <c r="L2171" s="6" t="inlineStr">
        <is>
          <t>Super 37003 Reclass (25/07/2026-07/08/2026) - YSG | Orange Room Upgrade [INT]</t>
        </is>
      </c>
      <c r="M2171" s="6" t="inlineStr">
        <is>
          <t>INTEGRATION</t>
        </is>
      </c>
    </row>
    <row r="2172">
      <c r="A2172" s="6" t="n">
        <v>56025</v>
      </c>
      <c r="B2172" s="6" t="n">
        <v>56025</v>
      </c>
      <c r="C2172" s="6" t="inlineStr">
        <is>
          <t>Direct Superannuation-INTEGRATION</t>
        </is>
      </c>
      <c r="D2172" s="6" t="inlineStr">
        <is>
          <t>Manual Journal</t>
        </is>
      </c>
      <c r="E2172" s="37" t="n">
        <v>46245</v>
      </c>
      <c r="F2172" s="6" t="n"/>
      <c r="G2172" s="39" t="n">
        <v>6.44</v>
      </c>
      <c r="H2172" s="39" t="n">
        <v>0</v>
      </c>
      <c r="I2172" s="6" t="inlineStr">
        <is>
          <t>26043003 - PwC Screen Replacements SYD+MEL [INT]</t>
        </is>
      </c>
      <c r="J2172" s="6" t="n"/>
      <c r="K2172" s="6" t="inlineStr">
        <is>
          <t>#69397</t>
        </is>
      </c>
      <c r="L2172" s="6" t="inlineStr">
        <is>
          <t>Super 37003 Reclass (25/07/2026-07/08/2026) - PwC Screen Replacements SYD+MEL [INT]</t>
        </is>
      </c>
      <c r="M2172" s="6" t="inlineStr">
        <is>
          <t>INTEGRATION</t>
        </is>
      </c>
    </row>
    <row r="2173">
      <c r="A2173" s="6" t="n">
        <v>56025</v>
      </c>
      <c r="B2173" s="6" t="n">
        <v>56025</v>
      </c>
      <c r="C2173" s="6" t="inlineStr">
        <is>
          <t>Direct Superannuation-INTEGRATION</t>
        </is>
      </c>
      <c r="D2173" s="6" t="inlineStr">
        <is>
          <t>Manual Journal</t>
        </is>
      </c>
      <c r="E2173" s="37" t="n">
        <v>46245</v>
      </c>
      <c r="F2173" s="6" t="n"/>
      <c r="G2173" s="39" t="n">
        <v>7.73</v>
      </c>
      <c r="H2173" s="39" t="n">
        <v>0</v>
      </c>
      <c r="I2173" s="6" t="inlineStr">
        <is>
          <t>2834 - APA Young - Visitor Mgmt [INT]</t>
        </is>
      </c>
      <c r="J2173" s="6" t="n"/>
      <c r="K2173" s="6" t="inlineStr">
        <is>
          <t>#69397</t>
        </is>
      </c>
      <c r="L2173" s="6" t="inlineStr">
        <is>
          <t>Super 37003 Reclass (25/07/2026-07/08/2026) - APA Young - Visitor Mgmt [INT]</t>
        </is>
      </c>
      <c r="M2173" s="6" t="inlineStr">
        <is>
          <t>INTEGRATION</t>
        </is>
      </c>
    </row>
    <row r="2174">
      <c r="A2174" s="6" t="n">
        <v>56025</v>
      </c>
      <c r="B2174" s="6" t="n">
        <v>56025</v>
      </c>
      <c r="C2174" s="6" t="inlineStr">
        <is>
          <t>Direct Superannuation-INTEGRATION</t>
        </is>
      </c>
      <c r="D2174" s="6" t="inlineStr">
        <is>
          <t>Manual Journal</t>
        </is>
      </c>
      <c r="E2174" s="37" t="n">
        <v>46245</v>
      </c>
      <c r="F2174" s="6" t="n"/>
      <c r="G2174" s="39" t="n">
        <v>6.44</v>
      </c>
      <c r="H2174" s="39" t="n">
        <v>0</v>
      </c>
      <c r="I2174" s="6" t="inlineStr">
        <is>
          <t>25121007 - Novigi SYD/MEL boardroom Mic upgrade + Cable Tidy [INT]</t>
        </is>
      </c>
      <c r="J2174" s="6" t="n"/>
      <c r="K2174" s="6" t="inlineStr">
        <is>
          <t>#69397</t>
        </is>
      </c>
      <c r="L2174" s="6" t="inlineStr">
        <is>
          <t>Super 37003 Reclass (25/07/2026-07/08/2026) - Novigi SYD/MEL boardroom Mic upgrade + Cable Tidy [INT]</t>
        </is>
      </c>
      <c r="M2174" s="6" t="inlineStr">
        <is>
          <t>INTEGRATION</t>
        </is>
      </c>
    </row>
    <row r="2175">
      <c r="A2175" s="6" t="n">
        <v>56025</v>
      </c>
      <c r="B2175" s="6" t="n">
        <v>56025</v>
      </c>
      <c r="C2175" s="6" t="inlineStr">
        <is>
          <t>Direct Superannuation-INTEGRATION</t>
        </is>
      </c>
      <c r="D2175" s="6" t="inlineStr">
        <is>
          <t>Manual Journal</t>
        </is>
      </c>
      <c r="E2175" s="37" t="n">
        <v>46245</v>
      </c>
      <c r="F2175" s="6" t="n"/>
      <c r="G2175" s="39" t="n">
        <v>2.58</v>
      </c>
      <c r="H2175" s="39" t="n">
        <v>0</v>
      </c>
      <c r="I2175" s="6" t="inlineStr">
        <is>
          <t>26051301 - HP-BAE | Phone Mod [INT]</t>
        </is>
      </c>
      <c r="J2175" s="6" t="n"/>
      <c r="K2175" s="6" t="inlineStr">
        <is>
          <t>#69397</t>
        </is>
      </c>
      <c r="L2175" s="6" t="inlineStr">
        <is>
          <t>Super 37003 Reclass (25/07/2026-07/08/2026) - HP-BAE | Phone Mod [INT]</t>
        </is>
      </c>
      <c r="M2175" s="6" t="inlineStr">
        <is>
          <t>INTEGRATION</t>
        </is>
      </c>
    </row>
    <row r="2176">
      <c r="A2176" s="6" t="n">
        <v>56025</v>
      </c>
      <c r="B2176" s="6" t="n">
        <v>56025</v>
      </c>
      <c r="C2176" s="6" t="inlineStr">
        <is>
          <t>Direct Superannuation-INTEGRATION</t>
        </is>
      </c>
      <c r="D2176" s="6" t="inlineStr">
        <is>
          <t>Manual Journal</t>
        </is>
      </c>
      <c r="E2176" s="37" t="n">
        <v>46245</v>
      </c>
      <c r="F2176" s="6" t="n"/>
      <c r="G2176" s="39" t="n">
        <v>2.58</v>
      </c>
      <c r="H2176" s="39" t="n">
        <v>0</v>
      </c>
      <c r="I2176" s="6" t="inlineStr">
        <is>
          <t>26051801 - PwC | Mel Studio Equipment [INT]</t>
        </is>
      </c>
      <c r="J2176" s="6" t="n"/>
      <c r="K2176" s="6" t="inlineStr">
        <is>
          <t>#69397</t>
        </is>
      </c>
      <c r="L2176" s="6" t="inlineStr">
        <is>
          <t>Super 37003 Reclass (25/07/2026-07/08/2026) - PwC | Mel Studio Equipment [INT]</t>
        </is>
      </c>
      <c r="M2176" s="6" t="inlineStr">
        <is>
          <t>INTEGRATION</t>
        </is>
      </c>
    </row>
    <row r="2177">
      <c r="A2177" s="6" t="n">
        <v>56025</v>
      </c>
      <c r="B2177" s="6" t="n">
        <v>56025</v>
      </c>
      <c r="C2177" s="6" t="inlineStr">
        <is>
          <t>Direct Superannuation-INTEGRATION</t>
        </is>
      </c>
      <c r="D2177" s="6" t="inlineStr">
        <is>
          <t>Manual Journal</t>
        </is>
      </c>
      <c r="E2177" s="37" t="n">
        <v>46245</v>
      </c>
      <c r="F2177" s="6" t="n"/>
      <c r="G2177" s="39" t="n">
        <v>1.29</v>
      </c>
      <c r="H2177" s="39" t="n">
        <v>0</v>
      </c>
      <c r="I2177" s="6" t="inlineStr">
        <is>
          <t>25121001 - HP Poly Mic System Sale and Install at Mission Australia [INT]</t>
        </is>
      </c>
      <c r="J2177" s="6" t="n"/>
      <c r="K2177" s="6" t="inlineStr">
        <is>
          <t>#69397</t>
        </is>
      </c>
      <c r="L2177" s="6" t="inlineStr">
        <is>
          <t>Super 37003 Reclass (25/07/2026-07/08/2026) - HP Poly Mic System Sale and Install at Mission Australia [INT]</t>
        </is>
      </c>
      <c r="M2177" s="6" t="inlineStr">
        <is>
          <t>INTEGRATION</t>
        </is>
      </c>
    </row>
    <row r="2178">
      <c r="A2178" s="6" t="n">
        <v>56025</v>
      </c>
      <c r="B2178" s="6" t="n">
        <v>56025</v>
      </c>
      <c r="C2178" s="6" t="inlineStr">
        <is>
          <t>Direct Superannuation-INTEGRATION</t>
        </is>
      </c>
      <c r="D2178" s="6" t="inlineStr">
        <is>
          <t>Manual Journal</t>
        </is>
      </c>
      <c r="E2178" s="37" t="n">
        <v>46245</v>
      </c>
      <c r="F2178" s="6" t="n"/>
      <c r="G2178" s="39" t="n">
        <v>2.58</v>
      </c>
      <c r="H2178" s="39" t="n">
        <v>0</v>
      </c>
      <c r="I2178" s="6" t="inlineStr">
        <is>
          <t>26052701 - Aware | SYD 28.06 Equipment [INT]</t>
        </is>
      </c>
      <c r="J2178" s="6" t="n"/>
      <c r="K2178" s="6" t="inlineStr">
        <is>
          <t>#69397</t>
        </is>
      </c>
      <c r="L2178" s="6" t="inlineStr">
        <is>
          <t>Super 37003 Reclass (25/07/2026-07/08/2026) - Aware | SYD 28.06 Equipment [INT]</t>
        </is>
      </c>
      <c r="M2178" s="6" t="inlineStr">
        <is>
          <t>INTEGRATION</t>
        </is>
      </c>
    </row>
    <row r="2179">
      <c r="A2179" s="6" t="n">
        <v>56025</v>
      </c>
      <c r="B2179" s="6" t="n">
        <v>56025</v>
      </c>
      <c r="C2179" s="6" t="inlineStr">
        <is>
          <t>Direct Superannuation-INTEGRATION</t>
        </is>
      </c>
      <c r="D2179" s="6" t="inlineStr">
        <is>
          <t>Manual Journal</t>
        </is>
      </c>
      <c r="E2179" s="37" t="n">
        <v>46245</v>
      </c>
      <c r="F2179" s="6" t="n"/>
      <c r="G2179" s="39" t="n">
        <v>25.76</v>
      </c>
      <c r="H2179" s="39" t="n">
        <v>0</v>
      </c>
      <c r="I2179" s="6" t="inlineStr">
        <is>
          <t>26062902 - Aware | SYD Occupancy Sensors [INT]</t>
        </is>
      </c>
      <c r="J2179" s="6" t="n"/>
      <c r="K2179" s="6" t="inlineStr">
        <is>
          <t>#69397</t>
        </is>
      </c>
      <c r="L2179" s="6" t="inlineStr">
        <is>
          <t>Super 37003 Reclass (25/07/2026-07/08/2026) - Aware | SYD Occupancy Sensors [INT]</t>
        </is>
      </c>
      <c r="M2179" s="6" t="inlineStr">
        <is>
          <t>INTEGRATION</t>
        </is>
      </c>
    </row>
    <row r="2180">
      <c r="A2180" s="6" t="n">
        <v>56025</v>
      </c>
      <c r="B2180" s="6" t="n">
        <v>56025</v>
      </c>
      <c r="C2180" s="6" t="inlineStr">
        <is>
          <t>Direct Superannuation-INTEGRATION</t>
        </is>
      </c>
      <c r="D2180" s="6" t="inlineStr">
        <is>
          <t>Manual Journal</t>
        </is>
      </c>
      <c r="E2180" s="37" t="n">
        <v>46245</v>
      </c>
      <c r="F2180" s="6" t="n"/>
      <c r="G2180" s="39" t="n">
        <v>29.62</v>
      </c>
      <c r="H2180" s="39" t="n">
        <v>0</v>
      </c>
      <c r="I2180" s="6" t="inlineStr">
        <is>
          <t>26062901 - Aware | SYD 28.06 Services [INT]</t>
        </is>
      </c>
      <c r="J2180" s="6" t="n"/>
      <c r="K2180" s="6" t="inlineStr">
        <is>
          <t>#69397</t>
        </is>
      </c>
      <c r="L2180" s="6" t="inlineStr">
        <is>
          <t>Super 37003 Reclass (25/07/2026-07/08/2026) - Aware | SYD 28.06 Services [INT]</t>
        </is>
      </c>
      <c r="M2180" s="6" t="inlineStr">
        <is>
          <t>INTEGRATION</t>
        </is>
      </c>
    </row>
    <row r="2181">
      <c r="A2181" s="6" t="n">
        <v>56025</v>
      </c>
      <c r="B2181" s="6" t="n">
        <v>56025</v>
      </c>
      <c r="C2181" s="6" t="inlineStr">
        <is>
          <t>Direct Superannuation-INTEGRATION</t>
        </is>
      </c>
      <c r="D2181" s="6" t="inlineStr">
        <is>
          <t>Manual Journal</t>
        </is>
      </c>
      <c r="E2181" s="37" t="n">
        <v>46245</v>
      </c>
      <c r="F2181" s="6" t="n"/>
      <c r="G2181" s="39" t="n">
        <v>1.29</v>
      </c>
      <c r="H2181" s="39" t="n">
        <v>0</v>
      </c>
      <c r="I2181" s="6" t="inlineStr">
        <is>
          <t>25111203 - CoS | Barco E3 Sale [INT]</t>
        </is>
      </c>
      <c r="J2181" s="6" t="n"/>
      <c r="K2181" s="6" t="inlineStr">
        <is>
          <t>#69397</t>
        </is>
      </c>
      <c r="L2181" s="6" t="inlineStr">
        <is>
          <t>Super 37003 Reclass (25/07/2026-07/08/2026) - CoS | Barco E3 Sale [INT]</t>
        </is>
      </c>
      <c r="M2181" s="6" t="inlineStr">
        <is>
          <t>INTEGRATION</t>
        </is>
      </c>
    </row>
    <row r="2182">
      <c r="A2182" s="6" t="n">
        <v>56025</v>
      </c>
      <c r="B2182" s="6" t="n">
        <v>56025</v>
      </c>
      <c r="C2182" s="6" t="inlineStr">
        <is>
          <t>Direct Superannuation-INTEGRATION</t>
        </is>
      </c>
      <c r="D2182" s="6" t="inlineStr">
        <is>
          <t>Manual Journal</t>
        </is>
      </c>
      <c r="E2182" s="37" t="n">
        <v>46245</v>
      </c>
      <c r="F2182" s="6" t="n"/>
      <c r="G2182" s="39" t="n">
        <v>19.68</v>
      </c>
      <c r="H2182" s="39" t="n">
        <v>0</v>
      </c>
      <c r="I2182" s="6" t="inlineStr">
        <is>
          <t>2604704 - Aware Super Seminar Room Audio Upgrade [INT]</t>
        </is>
      </c>
      <c r="J2182" s="6" t="n"/>
      <c r="K2182" s="6" t="inlineStr">
        <is>
          <t>#69397</t>
        </is>
      </c>
      <c r="L2182" s="6" t="inlineStr">
        <is>
          <t>Super 37003 Reclass (25/07/2026-07/08/2026) - Aware Super Seminar Room Audio Upgrade [INT]</t>
        </is>
      </c>
      <c r="M2182" s="6" t="inlineStr">
        <is>
          <t>INTEGRATION</t>
        </is>
      </c>
    </row>
    <row r="2183">
      <c r="A2183" s="6" t="n">
        <v>56025</v>
      </c>
      <c r="B2183" s="6" t="n">
        <v>56025</v>
      </c>
      <c r="C2183" s="6" t="inlineStr">
        <is>
          <t>Direct Superannuation-INTEGRATION</t>
        </is>
      </c>
      <c r="D2183" s="6" t="inlineStr">
        <is>
          <t>Manual Journal</t>
        </is>
      </c>
      <c r="E2183" s="37" t="n">
        <v>46259</v>
      </c>
      <c r="F2183" s="6" t="n"/>
      <c r="G2183" s="39" t="n">
        <v>27.47</v>
      </c>
      <c r="H2183" s="39" t="n">
        <v>0</v>
      </c>
      <c r="I2183" s="6" t="inlineStr">
        <is>
          <t>26062503 - Aware Super 24.16 UC Engine Replacement [INT]</t>
        </is>
      </c>
      <c r="J2183" s="6" t="n"/>
      <c r="K2183" s="6" t="inlineStr">
        <is>
          <t>#69663</t>
        </is>
      </c>
      <c r="L2183" s="6" t="inlineStr">
        <is>
          <t>Super 37004 Reclass (08/08/2026-21/08/2026) - Aware Super 24.16 UC Engine Replacement [INT]</t>
        </is>
      </c>
      <c r="M2183" s="6" t="inlineStr">
        <is>
          <t>INTEGRATION</t>
        </is>
      </c>
    </row>
    <row r="2184">
      <c r="A2184" s="6" t="n">
        <v>56025</v>
      </c>
      <c r="B2184" s="6" t="n">
        <v>56025</v>
      </c>
      <c r="C2184" s="6" t="inlineStr">
        <is>
          <t>Direct Superannuation-INTEGRATION</t>
        </is>
      </c>
      <c r="D2184" s="6" t="inlineStr">
        <is>
          <t>Manual Journal</t>
        </is>
      </c>
      <c r="E2184" s="37" t="n">
        <v>46259</v>
      </c>
      <c r="F2184" s="6" t="n"/>
      <c r="G2184" s="39" t="n">
        <v>31.34</v>
      </c>
      <c r="H2184" s="39" t="n">
        <v>0</v>
      </c>
      <c r="I2184" s="6" t="inlineStr">
        <is>
          <t>26043003 - PwC Screen Replacements SYD+MEL [INT]</t>
        </is>
      </c>
      <c r="J2184" s="6" t="n"/>
      <c r="K2184" s="6" t="inlineStr">
        <is>
          <t>#69663</t>
        </is>
      </c>
      <c r="L2184" s="6" t="inlineStr">
        <is>
          <t>Super 37004 Reclass (08/08/2026-21/08/2026) - PwC Screen Replacements SYD+MEL [INT]</t>
        </is>
      </c>
      <c r="M2184" s="6" t="inlineStr">
        <is>
          <t>INTEGRATION</t>
        </is>
      </c>
    </row>
    <row r="2185">
      <c r="A2185" s="6" t="n">
        <v>56025</v>
      </c>
      <c r="B2185" s="6" t="n">
        <v>56025</v>
      </c>
      <c r="C2185" s="6" t="inlineStr">
        <is>
          <t>Direct Superannuation-INTEGRATION</t>
        </is>
      </c>
      <c r="D2185" s="6" t="inlineStr">
        <is>
          <t>Manual Journal</t>
        </is>
      </c>
      <c r="E2185" s="37" t="n">
        <v>46259</v>
      </c>
      <c r="F2185" s="6" t="n"/>
      <c r="G2185" s="39" t="n">
        <v>48.94</v>
      </c>
      <c r="H2185" s="39" t="n">
        <v>0</v>
      </c>
      <c r="I2185" s="6" t="inlineStr">
        <is>
          <t>26071304 - YSG | Orange Room Upgrade [INT]</t>
        </is>
      </c>
      <c r="J2185" s="6" t="n"/>
      <c r="K2185" s="6" t="inlineStr">
        <is>
          <t>#69663</t>
        </is>
      </c>
      <c r="L2185" s="6" t="inlineStr">
        <is>
          <t>Super 37004 Reclass (08/08/2026-21/08/2026) - YSG | Orange Room Upgrade [INT]</t>
        </is>
      </c>
      <c r="M2185" s="6" t="inlineStr">
        <is>
          <t>INTEGRATION</t>
        </is>
      </c>
    </row>
    <row r="2186">
      <c r="A2186" s="6" t="n">
        <v>56025</v>
      </c>
      <c r="B2186" s="6" t="n">
        <v>56025</v>
      </c>
      <c r="C2186" s="6" t="inlineStr">
        <is>
          <t>Direct Superannuation-INTEGRATION</t>
        </is>
      </c>
      <c r="D2186" s="6" t="inlineStr">
        <is>
          <t>Manual Journal</t>
        </is>
      </c>
      <c r="E2186" s="37" t="n">
        <v>46259</v>
      </c>
      <c r="F2186" s="6" t="n"/>
      <c r="G2186" s="39" t="n">
        <v>18.03</v>
      </c>
      <c r="H2186" s="39" t="n">
        <v>0</v>
      </c>
      <c r="I2186" s="6" t="inlineStr">
        <is>
          <t>26062902 - Aware | SYD Occupancy Sensors [INT]</t>
        </is>
      </c>
      <c r="J2186" s="6" t="n"/>
      <c r="K2186" s="6" t="inlineStr">
        <is>
          <t>#69663</t>
        </is>
      </c>
      <c r="L2186" s="6" t="inlineStr">
        <is>
          <t>Super 37004 Reclass (08/08/2026-21/08/2026) - Aware | SYD Occupancy Sensors [INT]</t>
        </is>
      </c>
      <c r="M2186" s="6" t="inlineStr">
        <is>
          <t>INTEGRATION</t>
        </is>
      </c>
    </row>
    <row r="2187">
      <c r="A2187" s="6" t="n">
        <v>56025</v>
      </c>
      <c r="B2187" s="6" t="n">
        <v>56025</v>
      </c>
      <c r="C2187" s="6" t="inlineStr">
        <is>
          <t>Direct Superannuation-INTEGRATION</t>
        </is>
      </c>
      <c r="D2187" s="6" t="inlineStr">
        <is>
          <t>Manual Journal</t>
        </is>
      </c>
      <c r="E2187" s="37" t="n">
        <v>46259</v>
      </c>
      <c r="F2187" s="6" t="n"/>
      <c r="G2187" s="39" t="n">
        <v>16.74</v>
      </c>
      <c r="H2187" s="39" t="n">
        <v>0</v>
      </c>
      <c r="I2187" s="6" t="inlineStr">
        <is>
          <t>26062901 - Aware | SYD 28.06 Services [INT]</t>
        </is>
      </c>
      <c r="J2187" s="6" t="n"/>
      <c r="K2187" s="6" t="inlineStr">
        <is>
          <t>#69663</t>
        </is>
      </c>
      <c r="L2187" s="6" t="inlineStr">
        <is>
          <t>Super 37004 Reclass (08/08/2026-21/08/2026) - Aware | SYD 28.06 Services [INT]</t>
        </is>
      </c>
      <c r="M2187" s="6" t="inlineStr">
        <is>
          <t>INTEGRATION</t>
        </is>
      </c>
    </row>
    <row r="2188">
      <c r="A2188" s="6" t="n">
        <v>56025</v>
      </c>
      <c r="B2188" s="6" t="n">
        <v>56025</v>
      </c>
      <c r="C2188" s="6" t="inlineStr">
        <is>
          <t>Direct Superannuation-INTEGRATION</t>
        </is>
      </c>
      <c r="D2188" s="6" t="inlineStr">
        <is>
          <t>Manual Journal</t>
        </is>
      </c>
      <c r="E2188" s="37" t="n">
        <v>46259</v>
      </c>
      <c r="F2188" s="6" t="n"/>
      <c r="G2188" s="39" t="n">
        <v>21.75</v>
      </c>
      <c r="H2188" s="39" t="n">
        <v>0</v>
      </c>
      <c r="I2188" s="6" t="inlineStr">
        <is>
          <t>2605605 - DTTL Hobart AV Fitout [INT]</t>
        </is>
      </c>
      <c r="J2188" s="6" t="n"/>
      <c r="K2188" s="6" t="inlineStr">
        <is>
          <t>#69663</t>
        </is>
      </c>
      <c r="L2188" s="6" t="inlineStr">
        <is>
          <t>Super 37004 Reclass (08/08/2026-21/08/2026) - DTTL Hobart AV Fitout [INT]</t>
        </is>
      </c>
      <c r="M2188" s="6" t="inlineStr">
        <is>
          <t>INTEGRATION</t>
        </is>
      </c>
    </row>
    <row r="2189">
      <c r="A2189" s="6" t="n">
        <v>56025</v>
      </c>
      <c r="B2189" s="6" t="n">
        <v>56025</v>
      </c>
      <c r="C2189" s="6" t="inlineStr">
        <is>
          <t>Direct Superannuation-INTEGRATION</t>
        </is>
      </c>
      <c r="D2189" s="6" t="inlineStr">
        <is>
          <t>Manual Journal</t>
        </is>
      </c>
      <c r="E2189" s="37" t="n">
        <v>46259</v>
      </c>
      <c r="F2189" s="6" t="n"/>
      <c r="G2189" s="39" t="n">
        <v>6.44</v>
      </c>
      <c r="H2189" s="39" t="n">
        <v>0</v>
      </c>
      <c r="I2189" s="6" t="inlineStr">
        <is>
          <t>26052701 - Aware | SYD 28.06 Equipment [INT]</t>
        </is>
      </c>
      <c r="J2189" s="6" t="n"/>
      <c r="K2189" s="6" t="inlineStr">
        <is>
          <t>#69663</t>
        </is>
      </c>
      <c r="L2189" s="6" t="inlineStr">
        <is>
          <t>Super 37004 Reclass (08/08/2026-21/08/2026) - Aware | SYD 28.06 Equipment [INT]</t>
        </is>
      </c>
      <c r="M2189" s="6" t="inlineStr">
        <is>
          <t>INTEGRATION</t>
        </is>
      </c>
    </row>
    <row r="2190">
      <c r="A2190" s="6" t="n">
        <v>56025</v>
      </c>
      <c r="B2190" s="6" t="n">
        <v>56025</v>
      </c>
      <c r="C2190" s="6" t="inlineStr">
        <is>
          <t>Direct Superannuation-INTEGRATION</t>
        </is>
      </c>
      <c r="D2190" s="6" t="inlineStr">
        <is>
          <t>Manual Journal</t>
        </is>
      </c>
      <c r="E2190" s="37" t="n">
        <v>46259</v>
      </c>
      <c r="F2190" s="6" t="n"/>
      <c r="G2190" s="39" t="n">
        <v>3.86</v>
      </c>
      <c r="H2190" s="39" t="n">
        <v>0</v>
      </c>
      <c r="I2190" s="6" t="inlineStr">
        <is>
          <t>25111203 - CoS | Barco E3 Sale [INT]</t>
        </is>
      </c>
      <c r="J2190" s="6" t="n"/>
      <c r="K2190" s="6" t="inlineStr">
        <is>
          <t>#69663</t>
        </is>
      </c>
      <c r="L2190" s="6" t="inlineStr">
        <is>
          <t>Super 37004 Reclass (08/08/2026-21/08/2026) - CoS | Barco E3 Sale [INT]</t>
        </is>
      </c>
      <c r="M2190" s="6" t="inlineStr">
        <is>
          <t>INTEGRATION</t>
        </is>
      </c>
    </row>
    <row r="2191">
      <c r="A2191" s="6" t="n">
        <v>56025</v>
      </c>
      <c r="B2191" s="6" t="n">
        <v>56025</v>
      </c>
      <c r="C2191" s="6" t="inlineStr">
        <is>
          <t>Direct Superannuation-INTEGRATION</t>
        </is>
      </c>
      <c r="D2191" s="6" t="inlineStr">
        <is>
          <t>Manual Journal</t>
        </is>
      </c>
      <c r="E2191" s="37" t="n">
        <v>46259</v>
      </c>
      <c r="F2191" s="6" t="n"/>
      <c r="G2191" s="39" t="n">
        <v>1.29</v>
      </c>
      <c r="H2191" s="39" t="n">
        <v>0</v>
      </c>
      <c r="I2191" s="6" t="inlineStr">
        <is>
          <t>26051301 - HP-BAE | Phone Mod [INT]</t>
        </is>
      </c>
      <c r="J2191" s="6" t="n"/>
      <c r="K2191" s="6" t="inlineStr">
        <is>
          <t>#69663</t>
        </is>
      </c>
      <c r="L2191" s="6" t="inlineStr">
        <is>
          <t>Super 37004 Reclass (08/08/2026-21/08/2026) - HP-BAE | Phone Mod [INT]</t>
        </is>
      </c>
      <c r="M2191" s="6" t="inlineStr">
        <is>
          <t>INTEGRATION</t>
        </is>
      </c>
    </row>
    <row r="2192">
      <c r="A2192" s="6" t="n">
        <v>56025</v>
      </c>
      <c r="B2192" s="6" t="n">
        <v>56025</v>
      </c>
      <c r="C2192" s="6" t="inlineStr">
        <is>
          <t>Direct Superannuation-INTEGRATION</t>
        </is>
      </c>
      <c r="D2192" s="6" t="inlineStr">
        <is>
          <t>Manual Journal</t>
        </is>
      </c>
      <c r="E2192" s="37" t="n">
        <v>46259</v>
      </c>
      <c r="F2192" s="6" t="n"/>
      <c r="G2192" s="39" t="n">
        <v>12.88</v>
      </c>
      <c r="H2192" s="39" t="n">
        <v>0</v>
      </c>
      <c r="I2192" s="6" t="inlineStr">
        <is>
          <t>26052102 - HP-D3 | Austrac Phone Mods [INT]</t>
        </is>
      </c>
      <c r="J2192" s="6" t="n"/>
      <c r="K2192" s="6" t="inlineStr">
        <is>
          <t>#69663</t>
        </is>
      </c>
      <c r="L2192" s="6" t="inlineStr">
        <is>
          <t>Super 37004 Reclass (08/08/2026-21/08/2026) - HP-D3 | Austrac Phone Mods [INT]</t>
        </is>
      </c>
      <c r="M2192" s="6" t="inlineStr">
        <is>
          <t>INTEGRATION</t>
        </is>
      </c>
    </row>
    <row r="2193">
      <c r="A2193" s="6" t="n">
        <v>56025</v>
      </c>
      <c r="B2193" s="6" t="n">
        <v>56025</v>
      </c>
      <c r="C2193" s="6" t="inlineStr">
        <is>
          <t>Direct Superannuation-INTEGRATION</t>
        </is>
      </c>
      <c r="D2193" s="6" t="inlineStr">
        <is>
          <t>Manual Journal</t>
        </is>
      </c>
      <c r="E2193" s="37" t="n">
        <v>46259</v>
      </c>
      <c r="F2193" s="6" t="n"/>
      <c r="G2193" s="39" t="n">
        <v>54.09</v>
      </c>
      <c r="H2193" s="39" t="n">
        <v>0</v>
      </c>
      <c r="I2193" s="6" t="inlineStr">
        <is>
          <t>2604704 - Aware Super Seminar Room Audio Upgrade [INT]</t>
        </is>
      </c>
      <c r="J2193" s="6" t="n"/>
      <c r="K2193" s="6" t="inlineStr">
        <is>
          <t>#69663</t>
        </is>
      </c>
      <c r="L2193" s="6" t="inlineStr">
        <is>
          <t>Super 37004 Reclass (08/08/2026-21/08/2026) - Aware Super Seminar Room Audio Upgrade [INT]</t>
        </is>
      </c>
      <c r="M2193" s="6" t="inlineStr">
        <is>
          <t>INTEGRATION</t>
        </is>
      </c>
    </row>
    <row r="2194">
      <c r="A2194" s="6" t="n">
        <v>56025</v>
      </c>
      <c r="B2194" s="6" t="n">
        <v>56025</v>
      </c>
      <c r="C2194" s="6" t="inlineStr">
        <is>
          <t>Direct Superannuation-INTEGRATION</t>
        </is>
      </c>
      <c r="D2194" s="6" t="inlineStr">
        <is>
          <t>Manual Journal</t>
        </is>
      </c>
      <c r="E2194" s="37" t="n">
        <v>46265</v>
      </c>
      <c r="F2194" s="6" t="n"/>
      <c r="G2194" s="39" t="n">
        <v>11.77</v>
      </c>
      <c r="H2194" s="39" t="n">
        <v>0</v>
      </c>
      <c r="I2194" s="6" t="inlineStr">
        <is>
          <t>26062503 - Aware Super 24.16 UC Engine Replacement [INT]</t>
        </is>
      </c>
      <c r="J2194" s="6" t="n"/>
      <c r="K2194" s="6" t="inlineStr">
        <is>
          <t>#69667</t>
        </is>
      </c>
      <c r="L2194" s="6" t="inlineStr">
        <is>
          <t>Super Accrual Aug 24-31 2026 - Aware Super 24.16 UC Engine Replacement [INT]</t>
        </is>
      </c>
      <c r="M2194" s="6" t="inlineStr">
        <is>
          <t>INTEGRATION</t>
        </is>
      </c>
    </row>
    <row r="2195">
      <c r="A2195" s="6" t="n">
        <v>56025</v>
      </c>
      <c r="B2195" s="6" t="n">
        <v>56025</v>
      </c>
      <c r="C2195" s="6" t="inlineStr">
        <is>
          <t>Direct Superannuation-INTEGRATION</t>
        </is>
      </c>
      <c r="D2195" s="6" t="inlineStr">
        <is>
          <t>Manual Journal</t>
        </is>
      </c>
      <c r="E2195" s="37" t="n">
        <v>46265</v>
      </c>
      <c r="F2195" s="6" t="n"/>
      <c r="G2195" s="39" t="n">
        <v>13.43</v>
      </c>
      <c r="H2195" s="39" t="n">
        <v>0</v>
      </c>
      <c r="I2195" s="6" t="inlineStr">
        <is>
          <t>26043003 - PwC Screen Replacements SYD+MEL [INT]</t>
        </is>
      </c>
      <c r="J2195" s="6" t="n"/>
      <c r="K2195" s="6" t="inlineStr">
        <is>
          <t>#69667</t>
        </is>
      </c>
      <c r="L2195" s="6" t="inlineStr">
        <is>
          <t>Super Accrual Aug 24-31 2026 - PwC Screen Replacements SYD+MEL [INT]</t>
        </is>
      </c>
      <c r="M2195" s="6" t="inlineStr">
        <is>
          <t>INTEGRATION</t>
        </is>
      </c>
    </row>
    <row r="2196">
      <c r="A2196" s="6" t="n">
        <v>56025</v>
      </c>
      <c r="B2196" s="6" t="n">
        <v>56025</v>
      </c>
      <c r="C2196" s="6" t="inlineStr">
        <is>
          <t>Direct Superannuation-INTEGRATION</t>
        </is>
      </c>
      <c r="D2196" s="6" t="inlineStr">
        <is>
          <t>Manual Journal</t>
        </is>
      </c>
      <c r="E2196" s="37" t="n">
        <v>46265</v>
      </c>
      <c r="F2196" s="6" t="n"/>
      <c r="G2196" s="39" t="n">
        <v>20.97</v>
      </c>
      <c r="H2196" s="39" t="n">
        <v>0</v>
      </c>
      <c r="I2196" s="6" t="inlineStr">
        <is>
          <t>26071304 - YSG | Orange Room Upgrade [INT]</t>
        </is>
      </c>
      <c r="J2196" s="6" t="n"/>
      <c r="K2196" s="6" t="inlineStr">
        <is>
          <t>#69667</t>
        </is>
      </c>
      <c r="L2196" s="6" t="inlineStr">
        <is>
          <t>Super Accrual Aug 24-31 2026 - YSG | Orange Room Upgrade [INT]</t>
        </is>
      </c>
      <c r="M2196" s="6" t="inlineStr">
        <is>
          <t>INTEGRATION</t>
        </is>
      </c>
    </row>
    <row r="2197">
      <c r="A2197" s="6" t="n">
        <v>56025</v>
      </c>
      <c r="B2197" s="6" t="n">
        <v>56025</v>
      </c>
      <c r="C2197" s="6" t="inlineStr">
        <is>
          <t>Direct Superannuation-INTEGRATION</t>
        </is>
      </c>
      <c r="D2197" s="6" t="inlineStr">
        <is>
          <t>Manual Journal</t>
        </is>
      </c>
      <c r="E2197" s="37" t="n">
        <v>46265</v>
      </c>
      <c r="F2197" s="6" t="n"/>
      <c r="G2197" s="39" t="n">
        <v>7.73</v>
      </c>
      <c r="H2197" s="39" t="n">
        <v>0</v>
      </c>
      <c r="I2197" s="6" t="inlineStr">
        <is>
          <t>26062902 - Aware | SYD Occupancy Sensors [INT]</t>
        </is>
      </c>
      <c r="J2197" s="6" t="n"/>
      <c r="K2197" s="6" t="inlineStr">
        <is>
          <t>#69667</t>
        </is>
      </c>
      <c r="L2197" s="6" t="inlineStr">
        <is>
          <t>Super Accrual Aug 24-31 2026 - Aware | SYD Occupancy Sensors [INT]</t>
        </is>
      </c>
      <c r="M2197" s="6" t="inlineStr">
        <is>
          <t>INTEGRATION</t>
        </is>
      </c>
    </row>
    <row r="2198">
      <c r="A2198" s="6" t="n">
        <v>56025</v>
      </c>
      <c r="B2198" s="6" t="n">
        <v>56025</v>
      </c>
      <c r="C2198" s="6" t="inlineStr">
        <is>
          <t>Direct Superannuation-INTEGRATION</t>
        </is>
      </c>
      <c r="D2198" s="6" t="inlineStr">
        <is>
          <t>Manual Journal</t>
        </is>
      </c>
      <c r="E2198" s="37" t="n">
        <v>46265</v>
      </c>
      <c r="F2198" s="6" t="n"/>
      <c r="G2198" s="39" t="n">
        <v>7.17</v>
      </c>
      <c r="H2198" s="39" t="n">
        <v>0</v>
      </c>
      <c r="I2198" s="6" t="inlineStr">
        <is>
          <t>26062901 - Aware | SYD 28.06 Services [INT]</t>
        </is>
      </c>
      <c r="J2198" s="6" t="n"/>
      <c r="K2198" s="6" t="inlineStr">
        <is>
          <t>#69667</t>
        </is>
      </c>
      <c r="L2198" s="6" t="inlineStr">
        <is>
          <t>Super Accrual Aug 24-31 2026 - Aware | SYD 28.06 Services [INT]</t>
        </is>
      </c>
      <c r="M2198" s="6" t="inlineStr">
        <is>
          <t>INTEGRATION</t>
        </is>
      </c>
    </row>
    <row r="2199">
      <c r="A2199" s="6" t="n">
        <v>56025</v>
      </c>
      <c r="B2199" s="6" t="n">
        <v>56025</v>
      </c>
      <c r="C2199" s="6" t="inlineStr">
        <is>
          <t>Direct Superannuation-INTEGRATION</t>
        </is>
      </c>
      <c r="D2199" s="6" t="inlineStr">
        <is>
          <t>Manual Journal</t>
        </is>
      </c>
      <c r="E2199" s="37" t="n">
        <v>46265</v>
      </c>
      <c r="F2199" s="6" t="n"/>
      <c r="G2199" s="39" t="n">
        <v>9.32</v>
      </c>
      <c r="H2199" s="39" t="n">
        <v>0</v>
      </c>
      <c r="I2199" s="6" t="inlineStr">
        <is>
          <t>2605605 - DTTL Hobart AV Fitout [INT]</t>
        </is>
      </c>
      <c r="J2199" s="6" t="n"/>
      <c r="K2199" s="6" t="inlineStr">
        <is>
          <t>#69667</t>
        </is>
      </c>
      <c r="L2199" s="6" t="inlineStr">
        <is>
          <t>Super Accrual Aug 24-31 2026 - DTTL Hobart AV Fitout [INT]</t>
        </is>
      </c>
      <c r="M2199" s="6" t="inlineStr">
        <is>
          <t>INTEGRATION</t>
        </is>
      </c>
    </row>
    <row r="2200">
      <c r="A2200" s="6" t="n">
        <v>56025</v>
      </c>
      <c r="B2200" s="6" t="n">
        <v>56025</v>
      </c>
      <c r="C2200" s="6" t="inlineStr">
        <is>
          <t>Direct Superannuation-INTEGRATION</t>
        </is>
      </c>
      <c r="D2200" s="6" t="inlineStr">
        <is>
          <t>Manual Journal</t>
        </is>
      </c>
      <c r="E2200" s="37" t="n">
        <v>46265</v>
      </c>
      <c r="F2200" s="6" t="n"/>
      <c r="G2200" s="39" t="n">
        <v>2.76</v>
      </c>
      <c r="H2200" s="39" t="n">
        <v>0</v>
      </c>
      <c r="I2200" s="6" t="inlineStr">
        <is>
          <t>26052701 - Aware | SYD 28.06 Equipment [INT]</t>
        </is>
      </c>
      <c r="J2200" s="6" t="n"/>
      <c r="K2200" s="6" t="inlineStr">
        <is>
          <t>#69667</t>
        </is>
      </c>
      <c r="L2200" s="6" t="inlineStr">
        <is>
          <t>Super Accrual Aug 24-31 2026 - Aware | SYD 28.06 Equipment [INT]</t>
        </is>
      </c>
      <c r="M2200" s="6" t="inlineStr">
        <is>
          <t>INTEGRATION</t>
        </is>
      </c>
    </row>
    <row r="2201">
      <c r="A2201" s="6" t="n">
        <v>56025</v>
      </c>
      <c r="B2201" s="6" t="n">
        <v>56025</v>
      </c>
      <c r="C2201" s="6" t="inlineStr">
        <is>
          <t>Direct Superannuation-INTEGRATION</t>
        </is>
      </c>
      <c r="D2201" s="6" t="inlineStr">
        <is>
          <t>Manual Journal</t>
        </is>
      </c>
      <c r="E2201" s="37" t="n">
        <v>46265</v>
      </c>
      <c r="F2201" s="6" t="n"/>
      <c r="G2201" s="39" t="n">
        <v>1.65</v>
      </c>
      <c r="H2201" s="39" t="n">
        <v>0</v>
      </c>
      <c r="I2201" s="6" t="inlineStr">
        <is>
          <t>25111203 - CoS | Barco E3 Sale [INT]</t>
        </is>
      </c>
      <c r="J2201" s="6" t="n"/>
      <c r="K2201" s="6" t="inlineStr">
        <is>
          <t>#69667</t>
        </is>
      </c>
      <c r="L2201" s="6" t="inlineStr">
        <is>
          <t>Super Accrual Aug 24-31 2026 - CoS | Barco E3 Sale [INT]</t>
        </is>
      </c>
      <c r="M2201" s="6" t="inlineStr">
        <is>
          <t>INTEGRATION</t>
        </is>
      </c>
    </row>
    <row r="2202">
      <c r="A2202" s="6" t="n">
        <v>56025</v>
      </c>
      <c r="B2202" s="6" t="n">
        <v>56025</v>
      </c>
      <c r="C2202" s="6" t="inlineStr">
        <is>
          <t>Direct Superannuation-INTEGRATION</t>
        </is>
      </c>
      <c r="D2202" s="6" t="inlineStr">
        <is>
          <t>Manual Journal</t>
        </is>
      </c>
      <c r="E2202" s="37" t="n">
        <v>46265</v>
      </c>
      <c r="F2202" s="6" t="n"/>
      <c r="G2202" s="39" t="n">
        <v>0.55</v>
      </c>
      <c r="H2202" s="39" t="n">
        <v>0</v>
      </c>
      <c r="I2202" s="6" t="inlineStr">
        <is>
          <t>26051301 - HP-BAE | Phone Mod [INT]</t>
        </is>
      </c>
      <c r="J2202" s="6" t="n"/>
      <c r="K2202" s="6" t="inlineStr">
        <is>
          <t>#69667</t>
        </is>
      </c>
      <c r="L2202" s="6" t="inlineStr">
        <is>
          <t>Super Accrual Aug 24-31 2026 - HP-BAE | Phone Mod [INT]</t>
        </is>
      </c>
      <c r="M2202" s="6" t="inlineStr">
        <is>
          <t>INTEGRATION</t>
        </is>
      </c>
    </row>
    <row r="2203">
      <c r="A2203" s="6" t="n">
        <v>56025</v>
      </c>
      <c r="B2203" s="6" t="n">
        <v>56025</v>
      </c>
      <c r="C2203" s="6" t="inlineStr">
        <is>
          <t>Direct Superannuation-INTEGRATION</t>
        </is>
      </c>
      <c r="D2203" s="6" t="inlineStr">
        <is>
          <t>Manual Journal</t>
        </is>
      </c>
      <c r="E2203" s="37" t="n">
        <v>46265</v>
      </c>
      <c r="F2203" s="6" t="n"/>
      <c r="G2203" s="39" t="n">
        <v>5.52</v>
      </c>
      <c r="H2203" s="39" t="n">
        <v>0</v>
      </c>
      <c r="I2203" s="6" t="inlineStr">
        <is>
          <t>26052102 - HP-D3 | Austrac Phone Mods [INT]</t>
        </is>
      </c>
      <c r="J2203" s="6" t="n"/>
      <c r="K2203" s="6" t="inlineStr">
        <is>
          <t>#69667</t>
        </is>
      </c>
      <c r="L2203" s="6" t="inlineStr">
        <is>
          <t>Super Accrual Aug 24-31 2026 - HP-D3 | Austrac Phone Mods [INT]</t>
        </is>
      </c>
      <c r="M2203" s="6" t="inlineStr">
        <is>
          <t>INTEGRATION</t>
        </is>
      </c>
    </row>
    <row r="2204">
      <c r="A2204" s="6" t="n">
        <v>56025</v>
      </c>
      <c r="B2204" s="6" t="n">
        <v>56025</v>
      </c>
      <c r="C2204" s="6" t="inlineStr">
        <is>
          <t>Direct Superannuation-INTEGRATION</t>
        </is>
      </c>
      <c r="D2204" s="6" t="inlineStr">
        <is>
          <t>Manual Journal</t>
        </is>
      </c>
      <c r="E2204" s="37" t="n">
        <v>46265</v>
      </c>
      <c r="F2204" s="6" t="n"/>
      <c r="G2204" s="39" t="n">
        <v>23.18</v>
      </c>
      <c r="H2204" s="39" t="n">
        <v>0</v>
      </c>
      <c r="I2204" s="6" t="inlineStr">
        <is>
          <t>2604704 - Aware Super Seminar Room Audio Upgrade [INT]</t>
        </is>
      </c>
      <c r="J2204" s="6" t="n"/>
      <c r="K2204" s="6" t="inlineStr">
        <is>
          <t>#69667</t>
        </is>
      </c>
      <c r="L2204" s="6" t="inlineStr">
        <is>
          <t>Super Accrual Aug 24-31 2026 - Aware Super Seminar Room Audio Upgrade [INT]</t>
        </is>
      </c>
      <c r="M2204" s="6" t="inlineStr">
        <is>
          <t>INTEGRATION</t>
        </is>
      </c>
    </row>
    <row r="2205">
      <c r="A2205" s="6" t="n">
        <v>56030</v>
      </c>
      <c r="B2205" s="6" t="n">
        <v>56030</v>
      </c>
      <c r="C2205" s="6" t="inlineStr">
        <is>
          <t>Direct Superannuation - CONS</t>
        </is>
      </c>
      <c r="D2205" s="6" t="inlineStr">
        <is>
          <t>Manual Journal</t>
        </is>
      </c>
      <c r="E2205" s="37" t="n">
        <v>46204</v>
      </c>
      <c r="F2205" s="6" t="n"/>
      <c r="G2205" s="39" t="n">
        <v>0</v>
      </c>
      <c r="H2205" s="39" t="n">
        <v>5.22</v>
      </c>
      <c r="I2205" s="6" t="inlineStr">
        <is>
          <t>25102701 - DEWR - Studio Upgrade - Consulting, Design [CONS]</t>
        </is>
      </c>
      <c r="J2205" s="6" t="n"/>
      <c r="K2205" s="6" t="inlineStr">
        <is>
          <t>#67970</t>
        </is>
      </c>
      <c r="L2205" s="6" t="inlineStr">
        <is>
          <t>Reversal: Super Accrual Jun 29-30 2026 - DEWR - Studio Upgrade - Consulting, Design [CONS]</t>
        </is>
      </c>
      <c r="M2205" s="6" t="inlineStr">
        <is>
          <t>CONSULTING</t>
        </is>
      </c>
    </row>
    <row r="2206">
      <c r="A2206" s="6" t="n">
        <v>56030</v>
      </c>
      <c r="B2206" s="6" t="n">
        <v>56030</v>
      </c>
      <c r="C2206" s="6" t="inlineStr">
        <is>
          <t>Direct Superannuation - CONS</t>
        </is>
      </c>
      <c r="D2206" s="6" t="inlineStr">
        <is>
          <t>Manual Journal</t>
        </is>
      </c>
      <c r="E2206" s="37" t="n">
        <v>46204</v>
      </c>
      <c r="F2206" s="6" t="n"/>
      <c r="G2206" s="39" t="n">
        <v>0</v>
      </c>
      <c r="H2206" s="39" t="n">
        <v>5.15</v>
      </c>
      <c r="I2206" s="6" t="inlineStr">
        <is>
          <t>2602203 - YSG Studio Orange Room Upgrade [CONS]</t>
        </is>
      </c>
      <c r="J2206" s="6" t="n"/>
      <c r="K2206" s="6" t="inlineStr">
        <is>
          <t>#67970</t>
        </is>
      </c>
      <c r="L2206" s="6" t="inlineStr">
        <is>
          <t>Reversal: Super Accrual Jun 29-30 2026 - YSG Studio Orange Room Upgrade [CONS]</t>
        </is>
      </c>
      <c r="M2206" s="6" t="inlineStr">
        <is>
          <t>CONSULTING</t>
        </is>
      </c>
    </row>
    <row r="2207">
      <c r="A2207" s="6" t="n">
        <v>56030</v>
      </c>
      <c r="B2207" s="6" t="n">
        <v>56030</v>
      </c>
      <c r="C2207" s="6" t="inlineStr">
        <is>
          <t>Direct Superannuation - CONS</t>
        </is>
      </c>
      <c r="D2207" s="6" t="inlineStr">
        <is>
          <t>Manual Journal</t>
        </is>
      </c>
      <c r="E2207" s="37" t="n">
        <v>46216</v>
      </c>
      <c r="F2207" s="6" t="n"/>
      <c r="G2207" s="39" t="n">
        <v>63.1</v>
      </c>
      <c r="H2207" s="39" t="n">
        <v>0</v>
      </c>
      <c r="I2207" s="6" t="inlineStr">
        <is>
          <t>2602203 - YSG Studio Orange Room Upgrade [CONS]</t>
        </is>
      </c>
      <c r="J2207" s="6" t="n"/>
      <c r="K2207" s="6" t="inlineStr">
        <is>
          <t>#69434</t>
        </is>
      </c>
      <c r="L2207" s="6" t="inlineStr">
        <is>
          <t>Super 37001 Reclass (27/06/2026-10/07/2026) - YSG Studio Orange Room Upgrade [CONS]</t>
        </is>
      </c>
      <c r="M2207" s="6" t="inlineStr">
        <is>
          <t>CONSULTING</t>
        </is>
      </c>
    </row>
    <row r="2208">
      <c r="A2208" s="6" t="n">
        <v>56030</v>
      </c>
      <c r="B2208" s="6" t="n">
        <v>56030</v>
      </c>
      <c r="C2208" s="6" t="inlineStr">
        <is>
          <t>Direct Superannuation - CONS</t>
        </is>
      </c>
      <c r="D2208" s="6" t="inlineStr">
        <is>
          <t>Manual Journal</t>
        </is>
      </c>
      <c r="E2208" s="37" t="n">
        <v>46216</v>
      </c>
      <c r="F2208" s="6" t="n"/>
      <c r="G2208" s="39" t="n">
        <v>12.88</v>
      </c>
      <c r="H2208" s="39" t="n">
        <v>0</v>
      </c>
      <c r="I2208" s="6" t="inlineStr">
        <is>
          <t>2605806 - Aware Super AV Fitout @ 555 Collins Street MEL [INT]</t>
        </is>
      </c>
      <c r="J2208" s="6" t="n"/>
      <c r="K2208" s="6" t="inlineStr">
        <is>
          <t>#69434</t>
        </is>
      </c>
      <c r="L2208" s="6" t="inlineStr">
        <is>
          <t>Super 37001 Reclass (27/06/2026-10/07/2026) - AV Fitout @ 555 Collins Street MEL [CONS]</t>
        </is>
      </c>
      <c r="M2208" s="6" t="inlineStr">
        <is>
          <t>CONSULTING</t>
        </is>
      </c>
    </row>
    <row r="2209">
      <c r="A2209" s="6" t="n">
        <v>56030</v>
      </c>
      <c r="B2209" s="6" t="n">
        <v>56030</v>
      </c>
      <c r="C2209" s="6" t="inlineStr">
        <is>
          <t>Direct Superannuation - CONS</t>
        </is>
      </c>
      <c r="D2209" s="6" t="inlineStr">
        <is>
          <t>Manual Journal</t>
        </is>
      </c>
      <c r="E2209" s="37" t="n">
        <v>46230</v>
      </c>
      <c r="F2209" s="6" t="n"/>
      <c r="G2209" s="39" t="n">
        <v>46.88</v>
      </c>
      <c r="H2209" s="39" t="n">
        <v>0</v>
      </c>
      <c r="I2209" s="6" t="inlineStr">
        <is>
          <t>25102701 - DEWR - Studio Upgrade - Consulting, Design [CONS]</t>
        </is>
      </c>
      <c r="J2209" s="6" t="n"/>
      <c r="K2209" s="6" t="inlineStr">
        <is>
          <t>#68744</t>
        </is>
      </c>
      <c r="L2209" s="6" t="inlineStr">
        <is>
          <t>Super 37002 Reclass (11/07/2026-24/07/2026) - DEWR - Studio Upgrade - Consulting, Design [CONS]</t>
        </is>
      </c>
      <c r="M2209" s="6" t="inlineStr">
        <is>
          <t>CONSULTING</t>
        </is>
      </c>
    </row>
    <row r="2210">
      <c r="A2210" s="6" t="n">
        <v>56030</v>
      </c>
      <c r="B2210" s="6" t="n">
        <v>56030</v>
      </c>
      <c r="C2210" s="6" t="inlineStr">
        <is>
          <t>Direct Superannuation - CONS</t>
        </is>
      </c>
      <c r="D2210" s="6" t="inlineStr">
        <is>
          <t>Manual Journal</t>
        </is>
      </c>
      <c r="E2210" s="37" t="n">
        <v>46230</v>
      </c>
      <c r="F2210" s="6" t="n"/>
      <c r="G2210" s="39" t="n">
        <v>9.869999999999999</v>
      </c>
      <c r="H2210" s="39" t="n">
        <v>0</v>
      </c>
      <c r="I2210" s="6" t="inlineStr">
        <is>
          <t>2602203 - YSG Studio Orange Room Upgrade [CONS]</t>
        </is>
      </c>
      <c r="J2210" s="6" t="n"/>
      <c r="K2210" s="6" t="inlineStr">
        <is>
          <t>#68744</t>
        </is>
      </c>
      <c r="L2210" s="6" t="inlineStr">
        <is>
          <t>Super 37002 Reclass (11/07/2026-24/07/2026) - YSG Studio Orange Room Upgrade [CONS]</t>
        </is>
      </c>
      <c r="M2210" s="6" t="inlineStr">
        <is>
          <t>CONSULTING</t>
        </is>
      </c>
    </row>
    <row r="2211">
      <c r="A2211" s="6" t="n">
        <v>56030</v>
      </c>
      <c r="B2211" s="6" t="n">
        <v>56030</v>
      </c>
      <c r="C2211" s="6" t="inlineStr">
        <is>
          <t>Direct Superannuation - CONS</t>
        </is>
      </c>
      <c r="D2211" s="6" t="inlineStr">
        <is>
          <t>Manual Journal</t>
        </is>
      </c>
      <c r="E2211" s="37" t="n">
        <v>46230</v>
      </c>
      <c r="F2211" s="6" t="n"/>
      <c r="G2211" s="39" t="n">
        <v>153.88</v>
      </c>
      <c r="H2211" s="39" t="n">
        <v>0</v>
      </c>
      <c r="I2211" s="6" t="inlineStr">
        <is>
          <t>2605806 - Aware Super AV Fitout @ 555 Collins Street MEL [INT]</t>
        </is>
      </c>
      <c r="J2211" s="6" t="n"/>
      <c r="K2211" s="6" t="inlineStr">
        <is>
          <t>#68744</t>
        </is>
      </c>
      <c r="L2211" s="6" t="inlineStr">
        <is>
          <t>Super 37002 Reclass (11/07/2026-24/07/2026) - AV Fitout @ 555 Collins Street MEL [CONS]</t>
        </is>
      </c>
      <c r="M2211" s="6" t="inlineStr">
        <is>
          <t>CONSULTING</t>
        </is>
      </c>
    </row>
    <row r="2212">
      <c r="A2212" s="6" t="n">
        <v>56030</v>
      </c>
      <c r="B2212" s="6" t="n">
        <v>56030</v>
      </c>
      <c r="C2212" s="6" t="inlineStr">
        <is>
          <t>Direct Superannuation - CONS</t>
        </is>
      </c>
      <c r="D2212" s="6" t="inlineStr">
        <is>
          <t>Manual Journal</t>
        </is>
      </c>
      <c r="E2212" s="37" t="n">
        <v>46230</v>
      </c>
      <c r="F2212" s="6" t="n"/>
      <c r="G2212" s="39" t="n">
        <v>0.43</v>
      </c>
      <c r="H2212" s="39" t="n">
        <v>0</v>
      </c>
      <c r="I2212" s="6" t="inlineStr">
        <is>
          <t>2685 - APA Proxyclick BNE &amp; DRW [INT]</t>
        </is>
      </c>
      <c r="J2212" s="6" t="n"/>
      <c r="K2212" s="6" t="inlineStr">
        <is>
          <t>#68744</t>
        </is>
      </c>
      <c r="L2212" s="6" t="inlineStr">
        <is>
          <t>Super 37002 Reclass (11/07/2026-24/07/2026) - APA Prxyclck VMS BNE&amp;DAR[CONS]</t>
        </is>
      </c>
      <c r="M2212" s="6" t="inlineStr">
        <is>
          <t>CONSULTING</t>
        </is>
      </c>
    </row>
    <row r="2213">
      <c r="A2213" s="6" t="n">
        <v>56030</v>
      </c>
      <c r="B2213" s="6" t="n">
        <v>56030</v>
      </c>
      <c r="C2213" s="6" t="inlineStr">
        <is>
          <t>Direct Superannuation - CONS</t>
        </is>
      </c>
      <c r="D2213" s="6" t="inlineStr">
        <is>
          <t>Manual Journal</t>
        </is>
      </c>
      <c r="E2213" s="37" t="n">
        <v>46230</v>
      </c>
      <c r="F2213" s="6" t="n"/>
      <c r="G2213" s="39" t="n">
        <v>58.26</v>
      </c>
      <c r="H2213" s="39" t="n">
        <v>0</v>
      </c>
      <c r="I2213" s="6" t="inlineStr">
        <is>
          <t>2605605 - DTTL Hobart AV Fitout [INT]</t>
        </is>
      </c>
      <c r="J2213" s="6" t="n"/>
      <c r="K2213" s="6" t="inlineStr">
        <is>
          <t>#68744</t>
        </is>
      </c>
      <c r="L2213" s="6" t="inlineStr">
        <is>
          <t>Super 37002 Reclass (11/07/2026-24/07/2026) - DTTL Hobart AV Fitout [CONS]</t>
        </is>
      </c>
      <c r="M2213" s="6" t="inlineStr">
        <is>
          <t>CONSULTING</t>
        </is>
      </c>
    </row>
    <row r="2214">
      <c r="A2214" s="6" t="n">
        <v>56030</v>
      </c>
      <c r="B2214" s="6" t="n">
        <v>56030</v>
      </c>
      <c r="C2214" s="6" t="inlineStr">
        <is>
          <t>Direct Superannuation - CONS</t>
        </is>
      </c>
      <c r="D2214" s="6" t="inlineStr">
        <is>
          <t>Manual Journal</t>
        </is>
      </c>
      <c r="E2214" s="37" t="n">
        <v>46234</v>
      </c>
      <c r="F2214" s="6" t="n"/>
      <c r="G2214" s="39" t="n">
        <v>54.96</v>
      </c>
      <c r="H2214" s="39" t="n">
        <v>0</v>
      </c>
      <c r="I2214" s="6" t="inlineStr">
        <is>
          <t>2605806 - Aware Super AV Fitout @ 555 Collins Street MEL [INT]</t>
        </is>
      </c>
      <c r="J2214" s="6" t="n"/>
      <c r="K2214" s="6" t="inlineStr">
        <is>
          <t>#68750</t>
        </is>
      </c>
      <c r="L2214" s="6" t="inlineStr">
        <is>
          <t>Super Accrual Jul 27-31 2026 - AV Fitout @ 555 Collins Street MEL [CONS]</t>
        </is>
      </c>
      <c r="M2214" s="6" t="inlineStr">
        <is>
          <t>CONSULTING</t>
        </is>
      </c>
    </row>
    <row r="2215">
      <c r="A2215" s="6" t="n">
        <v>56030</v>
      </c>
      <c r="B2215" s="6" t="n">
        <v>56030</v>
      </c>
      <c r="C2215" s="6" t="inlineStr">
        <is>
          <t>Direct Superannuation - CONS</t>
        </is>
      </c>
      <c r="D2215" s="6" t="inlineStr">
        <is>
          <t>Manual Journal</t>
        </is>
      </c>
      <c r="E2215" s="37" t="n">
        <v>46234</v>
      </c>
      <c r="F2215" s="6" t="n"/>
      <c r="G2215" s="39" t="n">
        <v>3.53</v>
      </c>
      <c r="H2215" s="39" t="n">
        <v>0</v>
      </c>
      <c r="I2215" s="6" t="inlineStr">
        <is>
          <t>2602203 - YSG Studio Orange Room Upgrade [CONS]</t>
        </is>
      </c>
      <c r="J2215" s="6" t="n"/>
      <c r="K2215" s="6" t="inlineStr">
        <is>
          <t>#68750</t>
        </is>
      </c>
      <c r="L2215" s="6" t="inlineStr">
        <is>
          <t>Super Accrual Jul 27-31 2026 - YSG Studio Orange Room Upgrade [CONS]</t>
        </is>
      </c>
      <c r="M2215" s="6" t="inlineStr">
        <is>
          <t>CONSULTING</t>
        </is>
      </c>
    </row>
    <row r="2216">
      <c r="A2216" s="6" t="n">
        <v>56030</v>
      </c>
      <c r="B2216" s="6" t="n">
        <v>56030</v>
      </c>
      <c r="C2216" s="6" t="inlineStr">
        <is>
          <t>Direct Superannuation - CONS</t>
        </is>
      </c>
      <c r="D2216" s="6" t="inlineStr">
        <is>
          <t>Manual Journal</t>
        </is>
      </c>
      <c r="E2216" s="37" t="n">
        <v>46234</v>
      </c>
      <c r="F2216" s="6" t="n"/>
      <c r="G2216" s="39" t="n">
        <v>0.15</v>
      </c>
      <c r="H2216" s="39" t="n">
        <v>0</v>
      </c>
      <c r="I2216" s="6" t="inlineStr">
        <is>
          <t>2685 - APA Proxyclick BNE &amp; DRW [INT]</t>
        </is>
      </c>
      <c r="J2216" s="6" t="n"/>
      <c r="K2216" s="6" t="inlineStr">
        <is>
          <t>#68750</t>
        </is>
      </c>
      <c r="L2216" s="6" t="inlineStr">
        <is>
          <t>Super Accrual Jul 27-31 2026 - APA Prxyclck VMS BNE&amp;DAR[CONS]</t>
        </is>
      </c>
      <c r="M2216" s="6" t="inlineStr">
        <is>
          <t>CONSULTING</t>
        </is>
      </c>
    </row>
    <row r="2217">
      <c r="A2217" s="6" t="n">
        <v>56030</v>
      </c>
      <c r="B2217" s="6" t="n">
        <v>56030</v>
      </c>
      <c r="C2217" s="6" t="inlineStr">
        <is>
          <t>Direct Superannuation - CONS</t>
        </is>
      </c>
      <c r="D2217" s="6" t="inlineStr">
        <is>
          <t>Manual Journal</t>
        </is>
      </c>
      <c r="E2217" s="37" t="n">
        <v>46234</v>
      </c>
      <c r="F2217" s="6" t="n"/>
      <c r="G2217" s="39" t="n">
        <v>20.81</v>
      </c>
      <c r="H2217" s="39" t="n">
        <v>0</v>
      </c>
      <c r="I2217" s="6" t="inlineStr">
        <is>
          <t>2605605 - DTTL Hobart AV Fitout [INT]</t>
        </is>
      </c>
      <c r="J2217" s="6" t="n"/>
      <c r="K2217" s="6" t="inlineStr">
        <is>
          <t>#68750</t>
        </is>
      </c>
      <c r="L2217" s="6" t="inlineStr">
        <is>
          <t>Super Accrual Jul 27-31 2026 - DTTL Hobart AV Fitout [CONS]</t>
        </is>
      </c>
      <c r="M2217" s="6" t="inlineStr">
        <is>
          <t>CONSULTING</t>
        </is>
      </c>
    </row>
    <row r="2218">
      <c r="A2218" s="6" t="n">
        <v>56030</v>
      </c>
      <c r="B2218" s="6" t="n">
        <v>56030</v>
      </c>
      <c r="C2218" s="6" t="inlineStr">
        <is>
          <t>Direct Superannuation - CONS</t>
        </is>
      </c>
      <c r="D2218" s="6" t="inlineStr">
        <is>
          <t>Manual Journal</t>
        </is>
      </c>
      <c r="E2218" s="37" t="n">
        <v>46234</v>
      </c>
      <c r="F2218" s="6" t="n"/>
      <c r="G2218" s="39" t="n">
        <v>16.74</v>
      </c>
      <c r="H2218" s="39" t="n">
        <v>0</v>
      </c>
      <c r="I2218" s="6" t="inlineStr">
        <is>
          <t>25102701 - DEWR - Studio Upgrade - Consulting, Design [CONS]</t>
        </is>
      </c>
      <c r="J2218" s="6" t="n"/>
      <c r="K2218" s="6" t="inlineStr">
        <is>
          <t>#68750</t>
        </is>
      </c>
      <c r="L2218" s="6" t="inlineStr">
        <is>
          <t>Super Accrual Jul 27-31 2026 - DEWR - Studio Upgrade - Consulting, Design [CONS]</t>
        </is>
      </c>
      <c r="M2218" s="6" t="inlineStr">
        <is>
          <t>CONSULTING</t>
        </is>
      </c>
    </row>
    <row r="2219">
      <c r="A2219" s="6" t="n">
        <v>56030</v>
      </c>
      <c r="B2219" s="6" t="n">
        <v>56030</v>
      </c>
      <c r="C2219" s="6" t="inlineStr">
        <is>
          <t>Direct Superannuation - CONS</t>
        </is>
      </c>
      <c r="D2219" s="6" t="inlineStr">
        <is>
          <t>Manual Journal</t>
        </is>
      </c>
      <c r="E2219" s="37" t="n">
        <v>46235</v>
      </c>
      <c r="F2219" s="6" t="n"/>
      <c r="G2219" s="39" t="n">
        <v>0</v>
      </c>
      <c r="H2219" s="39" t="n">
        <v>54.96</v>
      </c>
      <c r="I2219" s="6" t="inlineStr">
        <is>
          <t>2605806 - Aware Super AV Fitout @ 555 Collins Street MEL [INT]</t>
        </is>
      </c>
      <c r="J2219" s="6" t="n"/>
      <c r="K2219" s="6" t="inlineStr">
        <is>
          <t>#68749</t>
        </is>
      </c>
      <c r="L2219" s="6" t="inlineStr">
        <is>
          <t>Reversal: Super Accrual Jul 27-31 2026 - AV Fitout @ 555 Collins Street MEL [CONS]</t>
        </is>
      </c>
      <c r="M2219" s="6" t="inlineStr">
        <is>
          <t>CONSULTING</t>
        </is>
      </c>
    </row>
    <row r="2220">
      <c r="A2220" s="6" t="n">
        <v>56030</v>
      </c>
      <c r="B2220" s="6" t="n">
        <v>56030</v>
      </c>
      <c r="C2220" s="6" t="inlineStr">
        <is>
          <t>Direct Superannuation - CONS</t>
        </is>
      </c>
      <c r="D2220" s="6" t="inlineStr">
        <is>
          <t>Manual Journal</t>
        </is>
      </c>
      <c r="E2220" s="37" t="n">
        <v>46235</v>
      </c>
      <c r="F2220" s="6" t="n"/>
      <c r="G2220" s="39" t="n">
        <v>0</v>
      </c>
      <c r="H2220" s="39" t="n">
        <v>3.53</v>
      </c>
      <c r="I2220" s="6" t="inlineStr">
        <is>
          <t>2602203 - YSG Studio Orange Room Upgrade [CONS]</t>
        </is>
      </c>
      <c r="J2220" s="6" t="n"/>
      <c r="K2220" s="6" t="inlineStr">
        <is>
          <t>#68749</t>
        </is>
      </c>
      <c r="L2220" s="6" t="inlineStr">
        <is>
          <t>Reversal: Super Accrual Jul 27-31 2026 - YSG Studio Orange Room Upgrade [CONS]</t>
        </is>
      </c>
      <c r="M2220" s="6" t="inlineStr">
        <is>
          <t>CONSULTING</t>
        </is>
      </c>
    </row>
    <row r="2221">
      <c r="A2221" s="6" t="n">
        <v>56030</v>
      </c>
      <c r="B2221" s="6" t="n">
        <v>56030</v>
      </c>
      <c r="C2221" s="6" t="inlineStr">
        <is>
          <t>Direct Superannuation - CONS</t>
        </is>
      </c>
      <c r="D2221" s="6" t="inlineStr">
        <is>
          <t>Manual Journal</t>
        </is>
      </c>
      <c r="E2221" s="37" t="n">
        <v>46235</v>
      </c>
      <c r="F2221" s="6" t="n"/>
      <c r="G2221" s="39" t="n">
        <v>0</v>
      </c>
      <c r="H2221" s="39" t="n">
        <v>0.15</v>
      </c>
      <c r="I2221" s="6" t="inlineStr">
        <is>
          <t>2685 - APA Proxyclick BNE &amp; DRW [INT]</t>
        </is>
      </c>
      <c r="J2221" s="6" t="n"/>
      <c r="K2221" s="6" t="inlineStr">
        <is>
          <t>#68749</t>
        </is>
      </c>
      <c r="L2221" s="6" t="inlineStr">
        <is>
          <t>Reversal: Super Accrual Jul 27-31 2026 - APA Prxyclck VMS BNE&amp;DAR[CONS]</t>
        </is>
      </c>
      <c r="M2221" s="6" t="inlineStr">
        <is>
          <t>CONSULTING</t>
        </is>
      </c>
    </row>
    <row r="2222">
      <c r="A2222" s="6" t="n">
        <v>56030</v>
      </c>
      <c r="B2222" s="6" t="n">
        <v>56030</v>
      </c>
      <c r="C2222" s="6" t="inlineStr">
        <is>
          <t>Direct Superannuation - CONS</t>
        </is>
      </c>
      <c r="D2222" s="6" t="inlineStr">
        <is>
          <t>Manual Journal</t>
        </is>
      </c>
      <c r="E2222" s="37" t="n">
        <v>46235</v>
      </c>
      <c r="F2222" s="6" t="n"/>
      <c r="G2222" s="39" t="n">
        <v>0</v>
      </c>
      <c r="H2222" s="39" t="n">
        <v>20.81</v>
      </c>
      <c r="I2222" s="6" t="inlineStr">
        <is>
          <t>2605605 - DTTL Hobart AV Fitout [INT]</t>
        </is>
      </c>
      <c r="J2222" s="6" t="n"/>
      <c r="K2222" s="6" t="inlineStr">
        <is>
          <t>#68749</t>
        </is>
      </c>
      <c r="L2222" s="6" t="inlineStr">
        <is>
          <t>Reversal: Super Accrual Jul 27-31 2026 - DTTL Hobart AV Fitout [CONS]</t>
        </is>
      </c>
      <c r="M2222" s="6" t="inlineStr">
        <is>
          <t>CONSULTING</t>
        </is>
      </c>
    </row>
    <row r="2223">
      <c r="A2223" s="6" t="n">
        <v>56030</v>
      </c>
      <c r="B2223" s="6" t="n">
        <v>56030</v>
      </c>
      <c r="C2223" s="6" t="inlineStr">
        <is>
          <t>Direct Superannuation - CONS</t>
        </is>
      </c>
      <c r="D2223" s="6" t="inlineStr">
        <is>
          <t>Manual Journal</t>
        </is>
      </c>
      <c r="E2223" s="37" t="n">
        <v>46235</v>
      </c>
      <c r="F2223" s="6" t="n"/>
      <c r="G2223" s="39" t="n">
        <v>0</v>
      </c>
      <c r="H2223" s="39" t="n">
        <v>16.74</v>
      </c>
      <c r="I2223" s="6" t="inlineStr">
        <is>
          <t>25102701 - DEWR - Studio Upgrade - Consulting, Design [CONS]</t>
        </is>
      </c>
      <c r="J2223" s="6" t="n"/>
      <c r="K2223" s="6" t="inlineStr">
        <is>
          <t>#68749</t>
        </is>
      </c>
      <c r="L2223" s="6" t="inlineStr">
        <is>
          <t>Reversal: Super Accrual Jul 27-31 2026 - DEWR - Studio Upgrade - Consulting, Design [CONS]</t>
        </is>
      </c>
      <c r="M2223" s="6" t="inlineStr">
        <is>
          <t>CONSULTING</t>
        </is>
      </c>
    </row>
    <row r="2224">
      <c r="A2224" s="6" t="n">
        <v>56030</v>
      </c>
      <c r="B2224" s="6" t="n">
        <v>56030</v>
      </c>
      <c r="C2224" s="6" t="inlineStr">
        <is>
          <t>Direct Superannuation - CONS</t>
        </is>
      </c>
      <c r="D2224" s="6" t="inlineStr">
        <is>
          <t>Manual Journal</t>
        </is>
      </c>
      <c r="E2224" s="37" t="n">
        <v>46245</v>
      </c>
      <c r="F2224" s="6" t="n"/>
      <c r="G2224" s="39" t="n">
        <v>51.95</v>
      </c>
      <c r="H2224" s="39" t="n">
        <v>0</v>
      </c>
      <c r="I2224" s="6" t="inlineStr">
        <is>
          <t>2479 - CONSULTING - Quotes [CONS]</t>
        </is>
      </c>
      <c r="J2224" s="6" t="n"/>
      <c r="K2224" s="6" t="inlineStr">
        <is>
          <t>#69397</t>
        </is>
      </c>
      <c r="L2224" s="6" t="inlineStr">
        <is>
          <t>Super 37003 Reclass (25/07/2026-07/08/2026) - CONSULTING - Quotes [CONS]</t>
        </is>
      </c>
      <c r="M2224" s="6" t="inlineStr">
        <is>
          <t>CONSULTING</t>
        </is>
      </c>
    </row>
    <row r="2225">
      <c r="A2225" s="6" t="n">
        <v>56030</v>
      </c>
      <c r="B2225" s="6" t="n">
        <v>56030</v>
      </c>
      <c r="C2225" s="6" t="inlineStr">
        <is>
          <t>Direct Superannuation - CONS</t>
        </is>
      </c>
      <c r="D2225" s="6" t="inlineStr">
        <is>
          <t>Manual Journal</t>
        </is>
      </c>
      <c r="E2225" s="37" t="n">
        <v>46245</v>
      </c>
      <c r="F2225" s="6" t="n"/>
      <c r="G2225" s="39" t="n">
        <v>13.09</v>
      </c>
      <c r="H2225" s="39" t="n">
        <v>0</v>
      </c>
      <c r="I2225" s="6" t="inlineStr">
        <is>
          <t>2605605 - DTTL Hobart AV Fitout [INT]</t>
        </is>
      </c>
      <c r="J2225" s="6" t="n"/>
      <c r="K2225" s="6" t="inlineStr">
        <is>
          <t>#69397</t>
        </is>
      </c>
      <c r="L2225" s="6" t="inlineStr">
        <is>
          <t>Super 37003 Reclass (25/07/2026-07/08/2026) - DTTL Hobart AV Fitout [CONS]</t>
        </is>
      </c>
      <c r="M2225" s="6" t="inlineStr">
        <is>
          <t>CONSULTING</t>
        </is>
      </c>
    </row>
    <row r="2226">
      <c r="A2226" s="6" t="n">
        <v>56030</v>
      </c>
      <c r="B2226" s="6" t="n">
        <v>56030</v>
      </c>
      <c r="C2226" s="6" t="inlineStr">
        <is>
          <t>Direct Superannuation - CONS</t>
        </is>
      </c>
      <c r="D2226" s="6" t="inlineStr">
        <is>
          <t>Manual Journal</t>
        </is>
      </c>
      <c r="E2226" s="37" t="n">
        <v>46259</v>
      </c>
      <c r="F2226" s="6" t="n"/>
      <c r="G2226" s="39" t="n">
        <v>172.71</v>
      </c>
      <c r="H2226" s="39" t="n">
        <v>0</v>
      </c>
      <c r="I2226" s="6" t="inlineStr">
        <is>
          <t>2479 - CONSULTING - Quotes [CONS]</t>
        </is>
      </c>
      <c r="J2226" s="6" t="n"/>
      <c r="K2226" s="6" t="inlineStr">
        <is>
          <t>#69663</t>
        </is>
      </c>
      <c r="L2226" s="6" t="inlineStr">
        <is>
          <t>Super 37004 Reclass (08/08/2026-21/08/2026) - CONSULTING - Quotes [CONS]</t>
        </is>
      </c>
      <c r="M2226" s="6" t="inlineStr">
        <is>
          <t>CONSULTING</t>
        </is>
      </c>
    </row>
    <row r="2227">
      <c r="A2227" s="6" t="n">
        <v>56030</v>
      </c>
      <c r="B2227" s="6" t="n">
        <v>56030</v>
      </c>
      <c r="C2227" s="6" t="inlineStr">
        <is>
          <t>Direct Superannuation - CONS</t>
        </is>
      </c>
      <c r="D2227" s="6" t="inlineStr">
        <is>
          <t>Manual Journal</t>
        </is>
      </c>
      <c r="E2227" s="37" t="n">
        <v>46265</v>
      </c>
      <c r="F2227" s="6" t="n"/>
      <c r="G2227" s="39" t="n">
        <v>74.02</v>
      </c>
      <c r="H2227" s="39" t="n">
        <v>0</v>
      </c>
      <c r="I2227" s="6" t="inlineStr">
        <is>
          <t>2479 - CONSULTING - Quotes [CONS]</t>
        </is>
      </c>
      <c r="J2227" s="6" t="n"/>
      <c r="K2227" s="6" t="inlineStr">
        <is>
          <t>#69667</t>
        </is>
      </c>
      <c r="L2227" s="6" t="inlineStr">
        <is>
          <t>Super Accrual Aug 24-31 2026 - CONSULTING - Quotes [CONS]</t>
        </is>
      </c>
      <c r="M2227" s="6" t="inlineStr">
        <is>
          <t>CONSULTING</t>
        </is>
      </c>
    </row>
    <row r="2228">
      <c r="A2228" s="6" t="n">
        <v>58110</v>
      </c>
      <c r="B2228" s="6" t="n">
        <v>58110</v>
      </c>
      <c r="C2228" s="6" t="inlineStr">
        <is>
          <t>Direct Travel - ONS</t>
        </is>
      </c>
      <c r="D2228" s="6" t="inlineStr">
        <is>
          <t>Payable Invoice</t>
        </is>
      </c>
      <c r="E2228" s="37" t="n">
        <v>46209</v>
      </c>
      <c r="F2228" s="6" t="inlineStr">
        <is>
          <t>Booking.com</t>
        </is>
      </c>
      <c r="G2228" s="39" t="n">
        <v>182.45</v>
      </c>
      <c r="H2228" s="39" t="n">
        <v>0</v>
      </c>
      <c r="I2228" s="6" t="inlineStr">
        <is>
          <t>26062501 - DTTL STL Travel (SYD-MEL Return) [ONS]</t>
        </is>
      </c>
      <c r="J2228" s="6" t="inlineStr">
        <is>
          <t>5732423109 - Accom for Dani Hurley SYD&gt;MEL for 26062501 DTTL Account/People Management [JS App]</t>
        </is>
      </c>
      <c r="K2228" s="6" t="inlineStr">
        <is>
          <t>5732423109 - Accom for Dani Hurley SYD&gt;MEL for 26062501 DTTL Account/People Management [JS App]</t>
        </is>
      </c>
      <c r="L2228" s="6" t="inlineStr">
        <is>
          <t>Booking.com - Oaks Melbourne on Market Hotel</t>
        </is>
      </c>
      <c r="M2228" s="6" t="inlineStr">
        <is>
          <t>ONSITE</t>
        </is>
      </c>
    </row>
    <row r="2229">
      <c r="A2229" s="6" t="n">
        <v>58110</v>
      </c>
      <c r="B2229" s="6" t="n">
        <v>58110</v>
      </c>
      <c r="C2229" s="6" t="inlineStr">
        <is>
          <t>Direct Travel - ONS</t>
        </is>
      </c>
      <c r="D2229" s="6" t="inlineStr">
        <is>
          <t>Payable Invoice</t>
        </is>
      </c>
      <c r="E2229" s="37" t="n">
        <v>46260</v>
      </c>
      <c r="F2229" s="6" t="inlineStr">
        <is>
          <t>Virgin Airlines Pty Ltd</t>
        </is>
      </c>
      <c r="G2229" s="39" t="n">
        <v>531.8200000000001</v>
      </c>
      <c r="H2229" s="39" t="n">
        <v>0</v>
      </c>
      <c r="I2229" s="6" t="inlineStr">
        <is>
          <t>26073107 - DTTL Travel for Technician &amp; Coverage ADL-HOB [ONS]</t>
        </is>
      </c>
      <c r="J2229" s="6" t="inlineStr">
        <is>
          <t>QCOFSS - Return flights for KK ADL-HOB for DTTL HOB Tech &amp; Coverage [JS App]</t>
        </is>
      </c>
      <c r="K2229" s="6" t="inlineStr">
        <is>
          <t>QCOFSS - Return flights for KK ADL-HOB for DTTL HOB Tech &amp; Coverage [JS App]</t>
        </is>
      </c>
      <c r="L2229" s="6" t="inlineStr">
        <is>
          <t>Virgin Airlines Pty Ltd - KYLE KRISHNAPPA
DEPART: ADELAIDE
ARRIVE: HOBART
09/Sep/2026 to 16/Sep/2026</t>
        </is>
      </c>
      <c r="M2229" s="6" t="inlineStr">
        <is>
          <t>ONSITE</t>
        </is>
      </c>
    </row>
    <row r="2230">
      <c r="A2230" s="6" t="n">
        <v>58110</v>
      </c>
      <c r="B2230" s="6" t="n">
        <v>58110</v>
      </c>
      <c r="C2230" s="6" t="inlineStr">
        <is>
          <t>Direct Travel - ONS</t>
        </is>
      </c>
      <c r="D2230" s="6" t="inlineStr">
        <is>
          <t>Payable Invoice</t>
        </is>
      </c>
      <c r="E2230" s="37" t="n">
        <v>46260</v>
      </c>
      <c r="F2230" s="6" t="inlineStr">
        <is>
          <t>SkyBus</t>
        </is>
      </c>
      <c r="G2230" s="39" t="n">
        <v>40</v>
      </c>
      <c r="H2230" s="39" t="n">
        <v>0</v>
      </c>
      <c r="I2230" s="6" t="inlineStr">
        <is>
          <t>26073107 - DTTL Travel for Technician &amp; Coverage ADL-HOB [ONS]</t>
        </is>
      </c>
      <c r="J2230" s="6" t="inlineStr">
        <is>
          <t>SBAUO-2075431896 - SkyBus for KK for DTTL HOB Tech &amp; Coverage [JS App]</t>
        </is>
      </c>
      <c r="K2230" s="6" t="inlineStr">
        <is>
          <t>SBAUO-2075431896 - SkyBus for KK for DTTL HOB Tech &amp; Coverage [JS App]</t>
        </is>
      </c>
      <c r="L2230" s="6" t="inlineStr">
        <is>
          <t>SkyBus - Hobart Express</t>
        </is>
      </c>
      <c r="M2230" s="6" t="inlineStr">
        <is>
          <t>ONSITE</t>
        </is>
      </c>
    </row>
    <row r="2231">
      <c r="A2231" s="6" t="n">
        <v>58110</v>
      </c>
      <c r="B2231" s="6" t="n">
        <v>58110</v>
      </c>
      <c r="C2231" s="6" t="inlineStr">
        <is>
          <t>Direct Travel - ONS</t>
        </is>
      </c>
      <c r="D2231" s="6" t="inlineStr">
        <is>
          <t>Payable Invoice</t>
        </is>
      </c>
      <c r="E2231" s="37" t="n">
        <v>46260</v>
      </c>
      <c r="F2231" s="6" t="inlineStr">
        <is>
          <t>Expedia.Inc</t>
        </is>
      </c>
      <c r="G2231" s="39" t="n">
        <v>1629.08</v>
      </c>
      <c r="H2231" s="39" t="n">
        <v>0</v>
      </c>
      <c r="I2231" s="6" t="inlineStr">
        <is>
          <t>26073107 - DTTL Travel for Technician &amp; Coverage ADL-HOB [ONS]</t>
        </is>
      </c>
      <c r="J2231" s="6" t="inlineStr">
        <is>
          <t>INV73530202683410 - Accommodation for KK for DTTL HOB Tech &amp; Coverage [JS App]</t>
        </is>
      </c>
      <c r="K2231" s="6" t="inlineStr">
        <is>
          <t>INV73530202683410 - Accommodation for KK for DTTL HOB Tech &amp; Coverage [JS App]</t>
        </is>
      </c>
      <c r="L2231" s="6" t="inlineStr">
        <is>
          <t xml:space="preserve">Expedia.Inc - Crowne Plaza Hobart by IHG
110 Liverpool Street, Hobart, TAS Australia
Check in: 9 Sept 2026
Check out: 16 Sept 2026
1 room x 7 nights
Standard Room, 1 King Bed
</t>
        </is>
      </c>
      <c r="M2231" s="6" t="inlineStr">
        <is>
          <t>ONSITE</t>
        </is>
      </c>
    </row>
    <row r="2232">
      <c r="A2232" s="6" t="n">
        <v>58110</v>
      </c>
      <c r="B2232" s="6" t="n">
        <v>58110</v>
      </c>
      <c r="C2232" s="6" t="inlineStr">
        <is>
          <t>Direct Travel - ONS</t>
        </is>
      </c>
      <c r="D2232" s="6" t="inlineStr">
        <is>
          <t>Payable Invoice</t>
        </is>
      </c>
      <c r="E2232" s="37" t="n">
        <v>46260</v>
      </c>
      <c r="F2232" s="6" t="inlineStr">
        <is>
          <t>Expedia.Inc</t>
        </is>
      </c>
      <c r="G2232" s="39" t="n">
        <v>0</v>
      </c>
      <c r="H2232" s="39" t="n">
        <v>39.1</v>
      </c>
      <c r="I2232" s="6" t="inlineStr">
        <is>
          <t>26073107 - DTTL Travel for Technician &amp; Coverage ADL-HOB [ONS]</t>
        </is>
      </c>
      <c r="J2232" s="6" t="inlineStr">
        <is>
          <t>INV73530202683410 - Accommodation for KK for DTTL HOB Tech &amp; Coverage [JS App]</t>
        </is>
      </c>
      <c r="K2232" s="6" t="inlineStr">
        <is>
          <t>INV73530202683410 - Accommodation for KK for DTTL HOB Tech &amp; Coverage [JS App]</t>
        </is>
      </c>
      <c r="L2232" s="6" t="inlineStr">
        <is>
          <t>Expedia.Inc - Discount</t>
        </is>
      </c>
      <c r="M2232" s="6" t="inlineStr">
        <is>
          <t>ONSITE</t>
        </is>
      </c>
    </row>
    <row r="2233">
      <c r="A2233" s="6" t="n">
        <v>58110</v>
      </c>
      <c r="B2233" s="6" t="n">
        <v>58110</v>
      </c>
      <c r="C2233" s="6" t="inlineStr">
        <is>
          <t>Direct Travel - ONS</t>
        </is>
      </c>
      <c r="D2233" s="6" t="inlineStr">
        <is>
          <t>Manual Journal</t>
        </is>
      </c>
      <c r="E2233" s="37" t="n">
        <v>46265</v>
      </c>
      <c r="F2233" s="6" t="n"/>
      <c r="G2233" s="39" t="n">
        <v>0</v>
      </c>
      <c r="H2233" s="39" t="n">
        <v>40</v>
      </c>
      <c r="I2233" s="6" t="inlineStr">
        <is>
          <t>26073107 - DTTL Travel for Technician &amp; Coverage ADL-HOB [ONS]</t>
        </is>
      </c>
      <c r="J2233" s="6" t="n"/>
      <c r="K2233" s="6" t="inlineStr">
        <is>
          <t>#70428</t>
        </is>
      </c>
      <c r="L2233" s="6" t="inlineStr">
        <is>
          <t>Pre-PROD &amp; INT Work Accrual for September 2026 - DTTL | SkyBus for KK for DTTL HOB Tech &amp; Coverage 6-9 Sep 26 [JS App] Travel Expense | Skybus SBAUO-2075431896</t>
        </is>
      </c>
      <c r="M2233" s="6" t="inlineStr">
        <is>
          <t>ONSITE</t>
        </is>
      </c>
    </row>
    <row r="2234">
      <c r="A2234" s="6" t="n">
        <v>58110</v>
      </c>
      <c r="B2234" s="6" t="n">
        <v>58110</v>
      </c>
      <c r="C2234" s="6" t="inlineStr">
        <is>
          <t>Direct Travel - ONS</t>
        </is>
      </c>
      <c r="D2234" s="6" t="inlineStr">
        <is>
          <t>Manual Journal</t>
        </is>
      </c>
      <c r="E2234" s="37" t="n">
        <v>46265</v>
      </c>
      <c r="F2234" s="6" t="n"/>
      <c r="G2234" s="39" t="n">
        <v>0</v>
      </c>
      <c r="H2234" s="39" t="n">
        <v>531.8200000000001</v>
      </c>
      <c r="I2234" s="6" t="inlineStr">
        <is>
          <t>26073107 - DTTL Travel for Technician &amp; Coverage ADL-HOB [ONS]</t>
        </is>
      </c>
      <c r="J2234" s="6" t="n"/>
      <c r="K2234" s="6" t="inlineStr">
        <is>
          <t>#70428</t>
        </is>
      </c>
      <c r="L2234" s="6" t="inlineStr">
        <is>
          <t xml:space="preserve">Pre-PROD &amp; INT Work Accrual for September 2026 - DTTL | Return flights for KK ADL-HOB for DTTL HOB Tech &amp; Coverage 6-9 Sep 26 [JS App] Travel Expense | Virgin QCOFSS </t>
        </is>
      </c>
      <c r="M2234" s="6" t="inlineStr">
        <is>
          <t>ONSITE</t>
        </is>
      </c>
    </row>
    <row r="2235">
      <c r="A2235" s="6" t="n">
        <v>58110</v>
      </c>
      <c r="B2235" s="6" t="n">
        <v>58110</v>
      </c>
      <c r="C2235" s="6" t="inlineStr">
        <is>
          <t>Direct Travel - ONS</t>
        </is>
      </c>
      <c r="D2235" s="6" t="inlineStr">
        <is>
          <t>Manual Journal</t>
        </is>
      </c>
      <c r="E2235" s="37" t="n">
        <v>46265</v>
      </c>
      <c r="F2235" s="6" t="n"/>
      <c r="G2235" s="39" t="n">
        <v>0</v>
      </c>
      <c r="H2235" s="39" t="n">
        <v>1589.98</v>
      </c>
      <c r="I2235" s="6" t="inlineStr">
        <is>
          <t>26073107 - DTTL Travel for Technician &amp; Coverage ADL-HOB [ONS]</t>
        </is>
      </c>
      <c r="J2235" s="6" t="n"/>
      <c r="K2235" s="6" t="inlineStr">
        <is>
          <t>#70428</t>
        </is>
      </c>
      <c r="L2235" s="6" t="inlineStr">
        <is>
          <t xml:space="preserve">Pre-PROD &amp; INT Work Accrual for September 2026 - DTTL | Accommodation for KK for DTTL HOB Tech &amp; Coverage 6-9 Sep 26 [JS App] Travel Exp Expedia INV73530202683410 </t>
        </is>
      </c>
      <c r="M2235" s="6" t="inlineStr">
        <is>
          <t>ONSITE</t>
        </is>
      </c>
    </row>
    <row r="2236">
      <c r="A2236" s="6" t="n">
        <v>58115</v>
      </c>
      <c r="B2236" s="6" t="n">
        <v>58115</v>
      </c>
      <c r="C2236" s="6" t="inlineStr">
        <is>
          <t>Direct Travel - PRD</t>
        </is>
      </c>
      <c r="D2236" s="6" t="inlineStr">
        <is>
          <t>Payable Invoice</t>
        </is>
      </c>
      <c r="E2236" s="37" t="n">
        <v>46205</v>
      </c>
      <c r="F2236" s="6" t="inlineStr">
        <is>
          <t>Transport for NSW</t>
        </is>
      </c>
      <c r="G2236" s="39" t="n">
        <v>18.18</v>
      </c>
      <c r="H2236" s="39" t="n">
        <v>0</v>
      </c>
      <c r="I2236" s="6" t="inlineStr">
        <is>
          <t>9100 - PRODUCTION [PRD]</t>
        </is>
      </c>
      <c r="J2236" s="6" t="inlineStr">
        <is>
          <t xml:space="preserve">02072026 - Blake C Opal Top-up </t>
        </is>
      </c>
      <c r="K2236" s="6" t="inlineStr">
        <is>
          <t xml:space="preserve">02072026 - Blake C Opal Top-up </t>
        </is>
      </c>
      <c r="L2236" s="6" t="inlineStr">
        <is>
          <t xml:space="preserve">Transport for NSW - Blak C Opal Top-up </t>
        </is>
      </c>
      <c r="M2236" s="6" t="inlineStr">
        <is>
          <t>PRODUCTION</t>
        </is>
      </c>
    </row>
    <row r="2237">
      <c r="A2237" s="6" t="n">
        <v>58115</v>
      </c>
      <c r="B2237" s="6" t="n">
        <v>58115</v>
      </c>
      <c r="C2237" s="6" t="inlineStr">
        <is>
          <t>Direct Travel - PRD</t>
        </is>
      </c>
      <c r="D2237" s="6" t="inlineStr">
        <is>
          <t>Payable Invoice</t>
        </is>
      </c>
      <c r="E2237" s="37" t="n">
        <v>46208</v>
      </c>
      <c r="F2237" s="6" t="inlineStr">
        <is>
          <t>Transport for NSW</t>
        </is>
      </c>
      <c r="G2237" s="39" t="n">
        <v>18.18</v>
      </c>
      <c r="H2237" s="39" t="n">
        <v>0</v>
      </c>
      <c r="I2237" s="6" t="inlineStr">
        <is>
          <t>9100 - PRODUCTION [PRD]</t>
        </is>
      </c>
      <c r="J2237" s="6" t="inlineStr">
        <is>
          <t xml:space="preserve">05072026 - Blake C Opal Top-up </t>
        </is>
      </c>
      <c r="K2237" s="6" t="inlineStr">
        <is>
          <t xml:space="preserve">05072026 - Blake C Opal Top-up </t>
        </is>
      </c>
      <c r="L2237" s="6" t="inlineStr">
        <is>
          <t xml:space="preserve">Transport for NSW - Blak C Opal Top-up </t>
        </is>
      </c>
      <c r="M2237" s="6" t="inlineStr">
        <is>
          <t>PRODUCTION</t>
        </is>
      </c>
    </row>
    <row r="2238">
      <c r="A2238" s="6" t="n">
        <v>58115</v>
      </c>
      <c r="B2238" s="6" t="n">
        <v>58115</v>
      </c>
      <c r="C2238" s="6" t="inlineStr">
        <is>
          <t>Direct Travel - PRD</t>
        </is>
      </c>
      <c r="D2238" s="6" t="inlineStr">
        <is>
          <t>Payable Invoice</t>
        </is>
      </c>
      <c r="E2238" s="37" t="n">
        <v>46209</v>
      </c>
      <c r="F2238" s="6" t="inlineStr">
        <is>
          <t>Transport for NSW</t>
        </is>
      </c>
      <c r="G2238" s="39" t="n">
        <v>18.18</v>
      </c>
      <c r="H2238" s="39" t="n">
        <v>0</v>
      </c>
      <c r="I2238" s="6" t="inlineStr">
        <is>
          <t>9100 - PRODUCTION [PRD]</t>
        </is>
      </c>
      <c r="J2238" s="6" t="inlineStr">
        <is>
          <t>06072026 - Milo R Opal Top-up</t>
        </is>
      </c>
      <c r="K2238" s="6" t="inlineStr">
        <is>
          <t>06072026 - Milo R Opal Top-up</t>
        </is>
      </c>
      <c r="L2238" s="6" t="inlineStr">
        <is>
          <t>Transport for NSW - Milo R Opal Top-up</t>
        </is>
      </c>
      <c r="M2238" s="6" t="inlineStr">
        <is>
          <t>PRODUCTION</t>
        </is>
      </c>
    </row>
    <row r="2239">
      <c r="A2239" s="6" t="n">
        <v>58115</v>
      </c>
      <c r="B2239" s="6" t="n">
        <v>58115</v>
      </c>
      <c r="C2239" s="6" t="inlineStr">
        <is>
          <t>Direct Travel - PRD</t>
        </is>
      </c>
      <c r="D2239" s="6" t="inlineStr">
        <is>
          <t>Payable Invoice</t>
        </is>
      </c>
      <c r="E2239" s="37" t="n">
        <v>46211</v>
      </c>
      <c r="F2239" s="6" t="inlineStr">
        <is>
          <t>Transport for NSW</t>
        </is>
      </c>
      <c r="G2239" s="39" t="n">
        <v>18.18</v>
      </c>
      <c r="H2239" s="39" t="n">
        <v>0</v>
      </c>
      <c r="I2239" s="6" t="inlineStr">
        <is>
          <t>9100 - PRODUCTION [PRD]</t>
        </is>
      </c>
      <c r="J2239" s="6" t="inlineStr">
        <is>
          <t xml:space="preserve">08072026 - Blake C Opal Top-up </t>
        </is>
      </c>
      <c r="K2239" s="6" t="inlineStr">
        <is>
          <t xml:space="preserve">08072026 - Blake C Opal Top-up </t>
        </is>
      </c>
      <c r="L2239" s="6" t="inlineStr">
        <is>
          <t xml:space="preserve">Transport for NSW - Blak C Opal Top-up </t>
        </is>
      </c>
      <c r="M2239" s="6" t="inlineStr">
        <is>
          <t>PRODUCTION</t>
        </is>
      </c>
    </row>
    <row r="2240">
      <c r="A2240" s="6" t="n">
        <v>58115</v>
      </c>
      <c r="B2240" s="6" t="n">
        <v>58115</v>
      </c>
      <c r="C2240" s="6" t="inlineStr">
        <is>
          <t>Direct Travel - PRD</t>
        </is>
      </c>
      <c r="D2240" s="6" t="inlineStr">
        <is>
          <t>Payable Invoice</t>
        </is>
      </c>
      <c r="E2240" s="37" t="n">
        <v>46213</v>
      </c>
      <c r="F2240" s="6" t="inlineStr">
        <is>
          <t>Transport for NSW</t>
        </is>
      </c>
      <c r="G2240" s="39" t="n">
        <v>18.18</v>
      </c>
      <c r="H2240" s="39" t="n">
        <v>0</v>
      </c>
      <c r="I2240" s="6" t="inlineStr">
        <is>
          <t>9100 - PRODUCTION [PRD]</t>
        </is>
      </c>
      <c r="J2240" s="6" t="inlineStr">
        <is>
          <t xml:space="preserve">10072026 - Blake C Opal Top-up </t>
        </is>
      </c>
      <c r="K2240" s="6" t="inlineStr">
        <is>
          <t xml:space="preserve">10072026 - Blake C Opal Top-up </t>
        </is>
      </c>
      <c r="L2240" s="6" t="inlineStr">
        <is>
          <t xml:space="preserve">Transport for NSW - Blak C Opal Top-up </t>
        </is>
      </c>
      <c r="M2240" s="6" t="inlineStr">
        <is>
          <t>PRODUCTION</t>
        </is>
      </c>
    </row>
    <row r="2241">
      <c r="A2241" s="6" t="n">
        <v>58115</v>
      </c>
      <c r="B2241" s="6" t="n">
        <v>58115</v>
      </c>
      <c r="C2241" s="6" t="inlineStr">
        <is>
          <t>Direct Travel - PRD</t>
        </is>
      </c>
      <c r="D2241" s="6" t="inlineStr">
        <is>
          <t>Payable Invoice</t>
        </is>
      </c>
      <c r="E2241" s="37" t="n">
        <v>46217</v>
      </c>
      <c r="F2241" s="6" t="inlineStr">
        <is>
          <t>Transport for NSW</t>
        </is>
      </c>
      <c r="G2241" s="39" t="n">
        <v>18.18</v>
      </c>
      <c r="H2241" s="39" t="n">
        <v>0</v>
      </c>
      <c r="I2241" s="6" t="inlineStr">
        <is>
          <t>9100 - PRODUCTION [PRD]</t>
        </is>
      </c>
      <c r="J2241" s="6" t="inlineStr">
        <is>
          <t xml:space="preserve">14072026 - Blake C Opal Top-up </t>
        </is>
      </c>
      <c r="K2241" s="6" t="inlineStr">
        <is>
          <t xml:space="preserve">14072026 - Blake C Opal Top-up </t>
        </is>
      </c>
      <c r="L2241" s="6" t="inlineStr">
        <is>
          <t xml:space="preserve">Transport for NSW - Blak C Opal Top-up </t>
        </is>
      </c>
      <c r="M2241" s="6" t="inlineStr">
        <is>
          <t>PRODUCTION</t>
        </is>
      </c>
    </row>
    <row r="2242">
      <c r="A2242" s="6" t="n">
        <v>58115</v>
      </c>
      <c r="B2242" s="6" t="n">
        <v>58115</v>
      </c>
      <c r="C2242" s="6" t="inlineStr">
        <is>
          <t>Direct Travel - PRD</t>
        </is>
      </c>
      <c r="D2242" s="6" t="inlineStr">
        <is>
          <t>Payable Invoice</t>
        </is>
      </c>
      <c r="E2242" s="37" t="n">
        <v>46220</v>
      </c>
      <c r="F2242" s="6" t="inlineStr">
        <is>
          <t>Transport for NSW</t>
        </is>
      </c>
      <c r="G2242" s="39" t="n">
        <v>18.18</v>
      </c>
      <c r="H2242" s="39" t="n">
        <v>0</v>
      </c>
      <c r="I2242" s="6" t="inlineStr">
        <is>
          <t>9100 - PRODUCTION [PRD]</t>
        </is>
      </c>
      <c r="J2242" s="6" t="inlineStr">
        <is>
          <t xml:space="preserve">17072026 - Blake C Opal Top-up </t>
        </is>
      </c>
      <c r="K2242" s="6" t="inlineStr">
        <is>
          <t xml:space="preserve">17072026 - Blake C Opal Top-up </t>
        </is>
      </c>
      <c r="L2242" s="6" t="inlineStr">
        <is>
          <t xml:space="preserve">Transport for NSW - Blak C Opal Top-up </t>
        </is>
      </c>
      <c r="M2242" s="6" t="inlineStr">
        <is>
          <t>PRODUCTION</t>
        </is>
      </c>
    </row>
    <row r="2243">
      <c r="A2243" s="6" t="n">
        <v>58115</v>
      </c>
      <c r="B2243" s="6" t="n">
        <v>58115</v>
      </c>
      <c r="C2243" s="6" t="inlineStr">
        <is>
          <t>Direct Travel - PRD</t>
        </is>
      </c>
      <c r="D2243" s="6" t="inlineStr">
        <is>
          <t>Payable Invoice</t>
        </is>
      </c>
      <c r="E2243" s="37" t="n">
        <v>46223</v>
      </c>
      <c r="F2243" s="6" t="inlineStr">
        <is>
          <t>Transport for NSW</t>
        </is>
      </c>
      <c r="G2243" s="39" t="n">
        <v>18.18</v>
      </c>
      <c r="H2243" s="39" t="n">
        <v>0</v>
      </c>
      <c r="I2243" s="6" t="inlineStr">
        <is>
          <t>9100 - PRODUCTION [PRD]</t>
        </is>
      </c>
      <c r="J2243" s="6" t="inlineStr">
        <is>
          <t xml:space="preserve">20072026 - Blake C Opal Top-up </t>
        </is>
      </c>
      <c r="K2243" s="6" t="inlineStr">
        <is>
          <t xml:space="preserve">20072026 - Blake C Opal Top-up </t>
        </is>
      </c>
      <c r="L2243" s="6" t="inlineStr">
        <is>
          <t xml:space="preserve">Transport for NSW - Blak C Opal Top-up </t>
        </is>
      </c>
      <c r="M2243" s="6" t="inlineStr">
        <is>
          <t>PRODUCTION</t>
        </is>
      </c>
    </row>
    <row r="2244">
      <c r="A2244" s="6" t="n">
        <v>58115</v>
      </c>
      <c r="B2244" s="6" t="n">
        <v>58115</v>
      </c>
      <c r="C2244" s="6" t="inlineStr">
        <is>
          <t>Direct Travel - PRD</t>
        </is>
      </c>
      <c r="D2244" s="6" t="inlineStr">
        <is>
          <t>Payable Invoice</t>
        </is>
      </c>
      <c r="E2244" s="37" t="n">
        <v>46224</v>
      </c>
      <c r="F2244" s="6" t="inlineStr">
        <is>
          <t>Transport for NSW</t>
        </is>
      </c>
      <c r="G2244" s="39" t="n">
        <v>18.18</v>
      </c>
      <c r="H2244" s="39" t="n">
        <v>0</v>
      </c>
      <c r="I2244" s="6" t="inlineStr">
        <is>
          <t>9100 - PRODUCTION [PRD]</t>
        </is>
      </c>
      <c r="J2244" s="6" t="inlineStr">
        <is>
          <t xml:space="preserve">21072026 - Tyler W Opal Top-up </t>
        </is>
      </c>
      <c r="K2244" s="6" t="inlineStr">
        <is>
          <t xml:space="preserve">21072026 - Tyler W Opal Top-up </t>
        </is>
      </c>
      <c r="L2244" s="6" t="inlineStr">
        <is>
          <t xml:space="preserve">Transport for NSW - Tyler W Opal Top-up </t>
        </is>
      </c>
      <c r="M2244" s="6" t="inlineStr">
        <is>
          <t>PRODUCTION</t>
        </is>
      </c>
    </row>
    <row r="2245">
      <c r="A2245" s="6" t="n">
        <v>58115</v>
      </c>
      <c r="B2245" s="6" t="n">
        <v>58115</v>
      </c>
      <c r="C2245" s="6" t="inlineStr">
        <is>
          <t>Direct Travel - PRD</t>
        </is>
      </c>
      <c r="D2245" s="6" t="inlineStr">
        <is>
          <t>Payable Invoice</t>
        </is>
      </c>
      <c r="E2245" s="37" t="n">
        <v>46226</v>
      </c>
      <c r="F2245" s="6" t="inlineStr">
        <is>
          <t>Transport for NSW</t>
        </is>
      </c>
      <c r="G2245" s="39" t="n">
        <v>18.18</v>
      </c>
      <c r="H2245" s="39" t="n">
        <v>0</v>
      </c>
      <c r="I2245" s="6" t="inlineStr">
        <is>
          <t>9100 - PRODUCTION [PRD]</t>
        </is>
      </c>
      <c r="J2245" s="6" t="inlineStr">
        <is>
          <t xml:space="preserve">23072026 - Blake C Opal Top-up </t>
        </is>
      </c>
      <c r="K2245" s="6" t="inlineStr">
        <is>
          <t xml:space="preserve">23072026 - Blake C Opal Top-up </t>
        </is>
      </c>
      <c r="L2245" s="6" t="inlineStr">
        <is>
          <t xml:space="preserve">Transport for NSW - Blak C Opal Top-up </t>
        </is>
      </c>
      <c r="M2245" s="6" t="inlineStr">
        <is>
          <t>PRODUCTION</t>
        </is>
      </c>
    </row>
    <row r="2246">
      <c r="A2246" s="6" t="n">
        <v>58115</v>
      </c>
      <c r="B2246" s="6" t="n">
        <v>58115</v>
      </c>
      <c r="C2246" s="6" t="inlineStr">
        <is>
          <t>Direct Travel - PRD</t>
        </is>
      </c>
      <c r="D2246" s="6" t="inlineStr">
        <is>
          <t>Payable Invoice</t>
        </is>
      </c>
      <c r="E2246" s="37" t="n">
        <v>46229</v>
      </c>
      <c r="F2246" s="6" t="inlineStr">
        <is>
          <t>Transport for NSW</t>
        </is>
      </c>
      <c r="G2246" s="39" t="n">
        <v>18.18</v>
      </c>
      <c r="H2246" s="39" t="n">
        <v>0</v>
      </c>
      <c r="I2246" s="6" t="inlineStr">
        <is>
          <t>9100 - PRODUCTION [PRD]</t>
        </is>
      </c>
      <c r="J2246" s="6" t="inlineStr">
        <is>
          <t xml:space="preserve">27072026 - Blake C Opal Top-up </t>
        </is>
      </c>
      <c r="K2246" s="6" t="inlineStr">
        <is>
          <t xml:space="preserve">27072026 - Blake C Opal Top-up </t>
        </is>
      </c>
      <c r="L2246" s="6" t="inlineStr">
        <is>
          <t xml:space="preserve">Transport for NSW - Blak C Opal Top-up </t>
        </is>
      </c>
      <c r="M2246" s="6" t="inlineStr">
        <is>
          <t>PRODUCTION</t>
        </is>
      </c>
    </row>
    <row r="2247">
      <c r="A2247" s="6" t="n">
        <v>58115</v>
      </c>
      <c r="B2247" s="6" t="n">
        <v>58115</v>
      </c>
      <c r="C2247" s="6" t="inlineStr">
        <is>
          <t>Direct Travel - PRD</t>
        </is>
      </c>
      <c r="D2247" s="6" t="inlineStr">
        <is>
          <t>Payable Invoice</t>
        </is>
      </c>
      <c r="E2247" s="37" t="n">
        <v>46231</v>
      </c>
      <c r="F2247" s="6" t="inlineStr">
        <is>
          <t>Transport for NSW</t>
        </is>
      </c>
      <c r="G2247" s="39" t="n">
        <v>18.18</v>
      </c>
      <c r="H2247" s="39" t="n">
        <v>0</v>
      </c>
      <c r="I2247" s="6" t="inlineStr">
        <is>
          <t>9100 - PRODUCTION [PRD]</t>
        </is>
      </c>
      <c r="J2247" s="6" t="inlineStr">
        <is>
          <t xml:space="preserve">28072026 - Blake C Opal Top-up </t>
        </is>
      </c>
      <c r="K2247" s="6" t="inlineStr">
        <is>
          <t xml:space="preserve">28072026 - Blake C Opal Top-up </t>
        </is>
      </c>
      <c r="L2247" s="6" t="inlineStr">
        <is>
          <t xml:space="preserve">Transport for NSW - Blak C Opal Top-up </t>
        </is>
      </c>
      <c r="M2247" s="6" t="inlineStr">
        <is>
          <t>PRODUCTION</t>
        </is>
      </c>
    </row>
    <row r="2248">
      <c r="A2248" s="6" t="n">
        <v>58115</v>
      </c>
      <c r="B2248" s="6" t="n">
        <v>58115</v>
      </c>
      <c r="C2248" s="6" t="inlineStr">
        <is>
          <t>Direct Travel - PRD</t>
        </is>
      </c>
      <c r="D2248" s="6" t="inlineStr">
        <is>
          <t>Payable Invoice</t>
        </is>
      </c>
      <c r="E2248" s="37" t="n">
        <v>46232</v>
      </c>
      <c r="F2248" s="6" t="inlineStr">
        <is>
          <t>Transport for NSW</t>
        </is>
      </c>
      <c r="G2248" s="39" t="n">
        <v>18.18</v>
      </c>
      <c r="H2248" s="39" t="n">
        <v>0</v>
      </c>
      <c r="I2248" s="6" t="inlineStr">
        <is>
          <t>9100 - PRODUCTION [PRD]</t>
        </is>
      </c>
      <c r="J2248" s="6" t="inlineStr">
        <is>
          <t>29072026 - Bass H Opal Top-up</t>
        </is>
      </c>
      <c r="K2248" s="6" t="inlineStr">
        <is>
          <t>29072026 - Bass H Opal Top-up</t>
        </is>
      </c>
      <c r="L2248" s="6" t="inlineStr">
        <is>
          <t>Transport for NSW - Bass H Opal Top-up</t>
        </is>
      </c>
      <c r="M2248" s="6" t="inlineStr">
        <is>
          <t>PRODUCTION</t>
        </is>
      </c>
    </row>
    <row r="2249">
      <c r="A2249" s="6" t="n">
        <v>58115</v>
      </c>
      <c r="B2249" s="6" t="n">
        <v>58115</v>
      </c>
      <c r="C2249" s="6" t="inlineStr">
        <is>
          <t>Direct Travel - PRD</t>
        </is>
      </c>
      <c r="D2249" s="6" t="inlineStr">
        <is>
          <t>Payable Invoice</t>
        </is>
      </c>
      <c r="E2249" s="37" t="n">
        <v>46233</v>
      </c>
      <c r="F2249" s="6" t="inlineStr">
        <is>
          <t>Transport for NSW</t>
        </is>
      </c>
      <c r="G2249" s="39" t="n">
        <v>18.18</v>
      </c>
      <c r="H2249" s="39" t="n">
        <v>0</v>
      </c>
      <c r="I2249" s="6" t="inlineStr">
        <is>
          <t>9100 - PRODUCTION [PRD]</t>
        </is>
      </c>
      <c r="J2249" s="6" t="inlineStr">
        <is>
          <t>30072026 - Milo R Opal Top-up</t>
        </is>
      </c>
      <c r="K2249" s="6" t="inlineStr">
        <is>
          <t>30072026 - Milo R Opal Top-up</t>
        </is>
      </c>
      <c r="L2249" s="6" t="inlineStr">
        <is>
          <t>Transport for NSW - Milo R Opal Top-up</t>
        </is>
      </c>
      <c r="M2249" s="6" t="inlineStr">
        <is>
          <t>PRODUCTION</t>
        </is>
      </c>
    </row>
    <row r="2250">
      <c r="A2250" s="6" t="n">
        <v>58115</v>
      </c>
      <c r="B2250" s="6" t="n">
        <v>58115</v>
      </c>
      <c r="C2250" s="6" t="inlineStr">
        <is>
          <t>Direct Travel - PRD</t>
        </is>
      </c>
      <c r="D2250" s="6" t="inlineStr">
        <is>
          <t>Payable Invoice</t>
        </is>
      </c>
      <c r="E2250" s="37" t="n">
        <v>46234</v>
      </c>
      <c r="F2250" s="6" t="inlineStr">
        <is>
          <t>Transport for NSW</t>
        </is>
      </c>
      <c r="G2250" s="39" t="n">
        <v>18.18</v>
      </c>
      <c r="H2250" s="39" t="n">
        <v>0</v>
      </c>
      <c r="I2250" s="6" t="inlineStr">
        <is>
          <t>9100 - PRODUCTION [PRD]</t>
        </is>
      </c>
      <c r="J2250" s="6" t="inlineStr">
        <is>
          <t xml:space="preserve">31072026- Blake C Opal Top-up </t>
        </is>
      </c>
      <c r="K2250" s="6" t="inlineStr">
        <is>
          <t xml:space="preserve">31072026- Blake C Opal Top-up </t>
        </is>
      </c>
      <c r="L2250" s="6" t="inlineStr">
        <is>
          <t xml:space="preserve">Transport for NSW - Blak C Opal Top-up </t>
        </is>
      </c>
      <c r="M2250" s="6" t="inlineStr">
        <is>
          <t>PRODUCTION</t>
        </is>
      </c>
    </row>
    <row r="2251">
      <c r="A2251" s="6" t="n">
        <v>58115</v>
      </c>
      <c r="B2251" s="6" t="n">
        <v>58115</v>
      </c>
      <c r="C2251" s="6" t="inlineStr">
        <is>
          <t>Direct Travel - PRD</t>
        </is>
      </c>
      <c r="D2251" s="6" t="inlineStr">
        <is>
          <t>Payable Invoice</t>
        </is>
      </c>
      <c r="E2251" s="37" t="n">
        <v>46234</v>
      </c>
      <c r="F2251" s="6" t="inlineStr">
        <is>
          <t>Goget Carshare</t>
        </is>
      </c>
      <c r="G2251" s="39" t="n">
        <v>126.36</v>
      </c>
      <c r="H2251" s="39" t="n">
        <v>0</v>
      </c>
      <c r="I2251" s="6" t="inlineStr">
        <is>
          <t>26032301 - RSNSW - OGM - 1.7.2026 [PRD]</t>
        </is>
      </c>
      <c r="J2251" s="6" t="inlineStr">
        <is>
          <t xml:space="preserve">INV10498230726 - Goget July 2026 [paid via PL CC] </t>
        </is>
      </c>
      <c r="K2251" s="6" t="inlineStr">
        <is>
          <t xml:space="preserve">INV10498230726 - Goget July 2026 [paid via PL CC] </t>
        </is>
      </c>
      <c r="L2251" s="6" t="inlineStr">
        <is>
          <t>Goget Carshare - Milo Patric Rankin - 01/07/2026 - RSNSW - Ordinary General Meeting Event</t>
        </is>
      </c>
      <c r="M2251" s="6" t="inlineStr">
        <is>
          <t>PRODUCTION</t>
        </is>
      </c>
    </row>
    <row r="2252">
      <c r="A2252" s="6" t="n">
        <v>58115</v>
      </c>
      <c r="B2252" s="6" t="n">
        <v>58115</v>
      </c>
      <c r="C2252" s="6" t="inlineStr">
        <is>
          <t>Direct Travel - PRD</t>
        </is>
      </c>
      <c r="D2252" s="6" t="inlineStr">
        <is>
          <t>Payable Invoice</t>
        </is>
      </c>
      <c r="E2252" s="37" t="n">
        <v>46234</v>
      </c>
      <c r="F2252" s="6" t="inlineStr">
        <is>
          <t>Goget Carshare</t>
        </is>
      </c>
      <c r="G2252" s="39" t="n">
        <v>126.28</v>
      </c>
      <c r="H2252" s="39" t="n">
        <v>0</v>
      </c>
      <c r="I2252" s="6" t="inlineStr">
        <is>
          <t>2606906 - St Catherines Case Study Video Non-Chrgable [VID]</t>
        </is>
      </c>
      <c r="J2252" s="6" t="inlineStr">
        <is>
          <t xml:space="preserve">INV10498230726 - Goget July 2026 [paid via PL CC] </t>
        </is>
      </c>
      <c r="K2252" s="6" t="inlineStr">
        <is>
          <t xml:space="preserve">INV10498230726 - Goget July 2026 [paid via PL CC] </t>
        </is>
      </c>
      <c r="L2252" s="6" t="inlineStr">
        <is>
          <t xml:space="preserve">Goget Carshare - SEBASTIEN HATHAWAY - 13/07/2026 - St Catherine&amp;#39;s Case Study Shoot
</t>
        </is>
      </c>
      <c r="M2252" s="6" t="inlineStr">
        <is>
          <t>PRODUCTION</t>
        </is>
      </c>
    </row>
    <row r="2253">
      <c r="A2253" s="6" t="n">
        <v>58115</v>
      </c>
      <c r="B2253" s="6" t="n">
        <v>58115</v>
      </c>
      <c r="C2253" s="6" t="inlineStr">
        <is>
          <t>Direct Travel - PRD</t>
        </is>
      </c>
      <c r="D2253" s="6" t="inlineStr">
        <is>
          <t>Payable Invoice</t>
        </is>
      </c>
      <c r="E2253" s="37" t="n">
        <v>46234</v>
      </c>
      <c r="F2253" s="6" t="inlineStr">
        <is>
          <t>Goget Carshare</t>
        </is>
      </c>
      <c r="G2253" s="39" t="n">
        <v>100.77</v>
      </c>
      <c r="H2253" s="39" t="n">
        <v>0</v>
      </c>
      <c r="I2253" s="6" t="inlineStr">
        <is>
          <t>26052703 - Microsoft Town Hall - 21.7.26 [PRD]</t>
        </is>
      </c>
      <c r="J2253" s="6" t="inlineStr">
        <is>
          <t xml:space="preserve">INV10498230726 - Goget July 2026 [paid via PL CC] </t>
        </is>
      </c>
      <c r="K2253" s="6" t="inlineStr">
        <is>
          <t xml:space="preserve">INV10498230726 - Goget July 2026 [paid via PL CC] </t>
        </is>
      </c>
      <c r="L2253" s="6" t="inlineStr">
        <is>
          <t xml:space="preserve">Goget Carshare - Tyler Wood - Microsoft bump-in - 20/07/2026
</t>
        </is>
      </c>
      <c r="M2253" s="6" t="inlineStr">
        <is>
          <t>PRODUCTION</t>
        </is>
      </c>
    </row>
    <row r="2254">
      <c r="A2254" s="6" t="n">
        <v>58115</v>
      </c>
      <c r="B2254" s="6" t="n">
        <v>58115</v>
      </c>
      <c r="C2254" s="6" t="inlineStr">
        <is>
          <t>Direct Travel - PRD</t>
        </is>
      </c>
      <c r="D2254" s="6" t="inlineStr">
        <is>
          <t>Payable Invoice</t>
        </is>
      </c>
      <c r="E2254" s="37" t="n">
        <v>46234</v>
      </c>
      <c r="F2254" s="6" t="inlineStr">
        <is>
          <t>Goget Carshare</t>
        </is>
      </c>
      <c r="G2254" s="39" t="n">
        <v>49.65</v>
      </c>
      <c r="H2254" s="39" t="n">
        <v>0</v>
      </c>
      <c r="I2254" s="6" t="inlineStr">
        <is>
          <t>26052703 - Microsoft Town Hall - 21.7.26 [PRD]</t>
        </is>
      </c>
      <c r="J2254" s="6" t="inlineStr">
        <is>
          <t xml:space="preserve">INV10498230726 - Goget July 2026 [paid via PL CC] </t>
        </is>
      </c>
      <c r="K2254" s="6" t="inlineStr">
        <is>
          <t xml:space="preserve">INV10498230726 - Goget July 2026 [paid via PL CC] </t>
        </is>
      </c>
      <c r="L2254" s="6" t="inlineStr">
        <is>
          <t>Goget Carshare - Tyler Wood - Microsoft bump out - 21/07/2026</t>
        </is>
      </c>
      <c r="M2254" s="6" t="inlineStr">
        <is>
          <t>PRODUCTION</t>
        </is>
      </c>
    </row>
    <row r="2255">
      <c r="A2255" s="6" t="n">
        <v>58115</v>
      </c>
      <c r="B2255" s="6" t="n">
        <v>58115</v>
      </c>
      <c r="C2255" s="6" t="inlineStr">
        <is>
          <t>Direct Travel - PRD</t>
        </is>
      </c>
      <c r="D2255" s="6" t="inlineStr">
        <is>
          <t>Payable Invoice</t>
        </is>
      </c>
      <c r="E2255" s="37" t="n">
        <v>46234</v>
      </c>
      <c r="F2255" s="6" t="inlineStr">
        <is>
          <t>Goget Carshare</t>
        </is>
      </c>
      <c r="G2255" s="39" t="n">
        <v>45.13</v>
      </c>
      <c r="H2255" s="39" t="n">
        <v>0</v>
      </c>
      <c r="I2255" s="6" t="inlineStr">
        <is>
          <t>2605403 - ARUP - Oves Awards - 23.7.26 [PRD]</t>
        </is>
      </c>
      <c r="J2255" s="6" t="inlineStr">
        <is>
          <t xml:space="preserve">INV10498230726 - Goget July 2026 [paid via PL CC] </t>
        </is>
      </c>
      <c r="K2255" s="6" t="inlineStr">
        <is>
          <t xml:space="preserve">INV10498230726 - Goget July 2026 [paid via PL CC] </t>
        </is>
      </c>
      <c r="L2255" s="6" t="inlineStr">
        <is>
          <t xml:space="preserve">Goget Carshare - Jaazaniah SALANOA - Arup - 23/07/2026
</t>
        </is>
      </c>
      <c r="M2255" s="6" t="inlineStr">
        <is>
          <t>PRODUCTION</t>
        </is>
      </c>
    </row>
    <row r="2256">
      <c r="A2256" s="6" t="n">
        <v>58115</v>
      </c>
      <c r="B2256" s="6" t="n">
        <v>58115</v>
      </c>
      <c r="C2256" s="6" t="inlineStr">
        <is>
          <t>Direct Travel - PRD</t>
        </is>
      </c>
      <c r="D2256" s="6" t="inlineStr">
        <is>
          <t>Payable Invoice</t>
        </is>
      </c>
      <c r="E2256" s="37" t="n">
        <v>46234</v>
      </c>
      <c r="F2256" s="6" t="inlineStr">
        <is>
          <t>Goget Carshare</t>
        </is>
      </c>
      <c r="G2256" s="39" t="n">
        <v>35.82</v>
      </c>
      <c r="H2256" s="39" t="n">
        <v>0</v>
      </c>
      <c r="I2256" s="6" t="inlineStr">
        <is>
          <t>2605403 - ARUP - Oves Awards - 23.7.26 [PRD]</t>
        </is>
      </c>
      <c r="J2256" s="6" t="inlineStr">
        <is>
          <t xml:space="preserve">INV10498230726 - Goget July 2026 [paid via PL CC] </t>
        </is>
      </c>
      <c r="K2256" s="6" t="inlineStr">
        <is>
          <t xml:space="preserve">INV10498230726 - Goget July 2026 [paid via PL CC] </t>
        </is>
      </c>
      <c r="L2256" s="6" t="inlineStr">
        <is>
          <t xml:space="preserve">Goget Carshare - Jaazaniah SALANOA - Arup Pick-up - 24/07/2026
</t>
        </is>
      </c>
      <c r="M2256" s="6" t="inlineStr">
        <is>
          <t>PRODUCTION</t>
        </is>
      </c>
    </row>
    <row r="2257">
      <c r="A2257" s="6" t="n">
        <v>58115</v>
      </c>
      <c r="B2257" s="6" t="n">
        <v>58115</v>
      </c>
      <c r="C2257" s="6" t="inlineStr">
        <is>
          <t>Direct Travel - PRD</t>
        </is>
      </c>
      <c r="D2257" s="6" t="inlineStr">
        <is>
          <t>Payable Invoice</t>
        </is>
      </c>
      <c r="E2257" s="37" t="n">
        <v>46234</v>
      </c>
      <c r="F2257" s="6" t="inlineStr">
        <is>
          <t>Goget Carshare</t>
        </is>
      </c>
      <c r="G2257" s="39" t="n">
        <v>130.91</v>
      </c>
      <c r="H2257" s="39" t="n">
        <v>0</v>
      </c>
      <c r="I2257" s="6" t="inlineStr">
        <is>
          <t>2604202 - Ventia - Ventia Awards - 30.7.26 [PRD]</t>
        </is>
      </c>
      <c r="J2257" s="6" t="inlineStr">
        <is>
          <t xml:space="preserve">INV10498230726 - Goget July 2026 [paid via PL CC] </t>
        </is>
      </c>
      <c r="K2257" s="6" t="inlineStr">
        <is>
          <t xml:space="preserve">INV10498230726 - Goget July 2026 [paid via PL CC] </t>
        </is>
      </c>
      <c r="L2257" s="6" t="inlineStr">
        <is>
          <t>Goget Carshare - Jaazaniah SALANOA - Ventia Awards - 28/07/2026</t>
        </is>
      </c>
      <c r="M2257" s="6" t="inlineStr">
        <is>
          <t>PRODUCTION</t>
        </is>
      </c>
    </row>
    <row r="2258">
      <c r="A2258" s="6" t="n">
        <v>58115</v>
      </c>
      <c r="B2258" s="6" t="n">
        <v>58115</v>
      </c>
      <c r="C2258" s="6" t="inlineStr">
        <is>
          <t>Direct Travel - PRD</t>
        </is>
      </c>
      <c r="D2258" s="6" t="inlineStr">
        <is>
          <t>Payable Invoice</t>
        </is>
      </c>
      <c r="E2258" s="37" t="n">
        <v>46234</v>
      </c>
      <c r="F2258" s="6" t="inlineStr">
        <is>
          <t>Goget Carshare</t>
        </is>
      </c>
      <c r="G2258" s="39" t="n">
        <v>64.22</v>
      </c>
      <c r="H2258" s="39" t="n">
        <v>0</v>
      </c>
      <c r="I2258" s="6" t="inlineStr">
        <is>
          <t>2604202 - Ventia - Ventia Awards - 30.7.26 [PRD]</t>
        </is>
      </c>
      <c r="J2258" s="6" t="inlineStr">
        <is>
          <t xml:space="preserve">INV10498230726 - Goget July 2026 [paid via PL CC] </t>
        </is>
      </c>
      <c r="K2258" s="6" t="inlineStr">
        <is>
          <t xml:space="preserve">INV10498230726 - Goget July 2026 [paid via PL CC] </t>
        </is>
      </c>
      <c r="L2258" s="6" t="inlineStr">
        <is>
          <t xml:space="preserve">Goget Carshare - BLAKE CRISFORDV - entia Awards - 30/07/2026
</t>
        </is>
      </c>
      <c r="M2258" s="6" t="inlineStr">
        <is>
          <t>PRODUCTION</t>
        </is>
      </c>
    </row>
    <row r="2259">
      <c r="A2259" s="6" t="n">
        <v>58115</v>
      </c>
      <c r="B2259" s="6" t="n">
        <v>58115</v>
      </c>
      <c r="C2259" s="6" t="inlineStr">
        <is>
          <t>Direct Travel - PRD</t>
        </is>
      </c>
      <c r="D2259" s="6" t="inlineStr">
        <is>
          <t>Payable Invoice</t>
        </is>
      </c>
      <c r="E2259" s="37" t="n">
        <v>46234</v>
      </c>
      <c r="F2259" s="6" t="inlineStr">
        <is>
          <t>Goget Carshare</t>
        </is>
      </c>
      <c r="G2259" s="39" t="n">
        <v>7.01</v>
      </c>
      <c r="H2259" s="39" t="n">
        <v>0</v>
      </c>
      <c r="I2259" s="6" t="inlineStr">
        <is>
          <t>9100 - PRODUCTION [PRD]</t>
        </is>
      </c>
      <c r="J2259" s="6" t="inlineStr">
        <is>
          <t xml:space="preserve">INV10498230726 - Goget July 2026 [paid via PL CC] </t>
        </is>
      </c>
      <c r="K2259" s="6" t="inlineStr">
        <is>
          <t xml:space="preserve">INV10498230726 - Goget July 2026 [paid via PL CC] </t>
        </is>
      </c>
      <c r="L2259" s="6" t="inlineStr">
        <is>
          <t>Goget Carshare - Tolls</t>
        </is>
      </c>
      <c r="M2259" s="6" t="inlineStr">
        <is>
          <t>PRODUCTION</t>
        </is>
      </c>
    </row>
    <row r="2260">
      <c r="A2260" s="6" t="n">
        <v>58115</v>
      </c>
      <c r="B2260" s="6" t="n">
        <v>58115</v>
      </c>
      <c r="C2260" s="6" t="inlineStr">
        <is>
          <t>Direct Travel - PRD</t>
        </is>
      </c>
      <c r="D2260" s="6" t="inlineStr">
        <is>
          <t>Payable Invoice</t>
        </is>
      </c>
      <c r="E2260" s="37" t="n">
        <v>46239</v>
      </c>
      <c r="F2260" s="6" t="inlineStr">
        <is>
          <t>Transport for NSW</t>
        </is>
      </c>
      <c r="G2260" s="39" t="n">
        <v>18.18</v>
      </c>
      <c r="H2260" s="39" t="n">
        <v>0</v>
      </c>
      <c r="I2260" s="6" t="inlineStr">
        <is>
          <t>9100 - PRODUCTION [PRD]</t>
        </is>
      </c>
      <c r="J2260" s="6" t="inlineStr">
        <is>
          <t>05082026 - Blake C opal top-up</t>
        </is>
      </c>
      <c r="K2260" s="6" t="inlineStr">
        <is>
          <t>05082026 - Blake C opal top-up</t>
        </is>
      </c>
      <c r="L2260" s="6" t="inlineStr">
        <is>
          <t>Transport for NSW - Blake C opal top-up</t>
        </is>
      </c>
      <c r="M2260" s="6" t="inlineStr">
        <is>
          <t>PRODUCTION</t>
        </is>
      </c>
    </row>
    <row r="2261">
      <c r="A2261" s="6" t="n">
        <v>58115</v>
      </c>
      <c r="B2261" s="6" t="n">
        <v>58115</v>
      </c>
      <c r="C2261" s="6" t="inlineStr">
        <is>
          <t>Direct Travel - PRD</t>
        </is>
      </c>
      <c r="D2261" s="6" t="inlineStr">
        <is>
          <t>Payable Invoice</t>
        </is>
      </c>
      <c r="E2261" s="37" t="n">
        <v>46239</v>
      </c>
      <c r="F2261" s="6" t="inlineStr">
        <is>
          <t>Booking.com</t>
        </is>
      </c>
      <c r="G2261" s="39" t="n">
        <v>298.18</v>
      </c>
      <c r="H2261" s="39" t="n">
        <v>0</v>
      </c>
      <c r="I2261" s="6" t="inlineStr">
        <is>
          <t>2606903 - Virgin FY26 Results [PRD]</t>
        </is>
      </c>
      <c r="J2261" s="6" t="inlineStr">
        <is>
          <t>INV143470 - Accommodation for MR for 2606903 Virgin BNE FYR26 28.8.26 [MH App]</t>
        </is>
      </c>
      <c r="K2261" s="6" t="inlineStr">
        <is>
          <t>INV143470 - Accommodation for MR for 2606903 Virgin BNE FYR26 28.8.26 [MH App]</t>
        </is>
      </c>
      <c r="L2261" s="6" t="inlineStr">
        <is>
          <t>Booking.com - Courtyard by Marriott Brisbane South Bank
Check-in - Thu, Aug 27, 2026 from 15:00
Check-out - Fri, Aug 28, 2026 until 11:00</t>
        </is>
      </c>
      <c r="M2261" s="6" t="inlineStr">
        <is>
          <t>PRODUCTION</t>
        </is>
      </c>
    </row>
    <row r="2262">
      <c r="A2262" s="6" t="n">
        <v>58115</v>
      </c>
      <c r="B2262" s="6" t="n">
        <v>58115</v>
      </c>
      <c r="C2262" s="6" t="inlineStr">
        <is>
          <t>Direct Travel - PRD</t>
        </is>
      </c>
      <c r="D2262" s="6" t="inlineStr">
        <is>
          <t>Payable Invoice</t>
        </is>
      </c>
      <c r="E2262" s="37" t="n">
        <v>46244</v>
      </c>
      <c r="F2262" s="6" t="inlineStr">
        <is>
          <t>Expedia.Inc</t>
        </is>
      </c>
      <c r="G2262" s="39" t="n">
        <v>322.38</v>
      </c>
      <c r="H2262" s="39" t="n">
        <v>0</v>
      </c>
      <c r="I2262" s="6" t="inlineStr">
        <is>
          <t>26061106 - TLC Full Year Results MEL [PRD]</t>
        </is>
      </c>
      <c r="J2262" s="6" t="inlineStr">
        <is>
          <t>INV-73519193963853 - Accommodation for TW for 26061106 TLC FYR MEL 19.8.26 [MH App]</t>
        </is>
      </c>
      <c r="K2262" s="6" t="inlineStr">
        <is>
          <t>INV-73519193963853 - Accommodation for TW for 26061106 TLC FYR MEL 19.8.26 [MH App]</t>
        </is>
      </c>
      <c r="L2262" s="6" t="inlineStr">
        <is>
          <t>Expedia.Inc - Hotel Indigo Melbourne on Flinders by IH
Check in - Tue, 18 Aug at 3:00 PM
Check out - Wed, 19 Aug at 10:00 AM</t>
        </is>
      </c>
      <c r="M2262" s="6" t="inlineStr">
        <is>
          <t>PRODUCTION</t>
        </is>
      </c>
    </row>
    <row r="2263">
      <c r="A2263" s="6" t="n">
        <v>58115</v>
      </c>
      <c r="B2263" s="6" t="n">
        <v>58115</v>
      </c>
      <c r="C2263" s="6" t="inlineStr">
        <is>
          <t>Direct Travel - PRD</t>
        </is>
      </c>
      <c r="D2263" s="6" t="inlineStr">
        <is>
          <t>Payable Invoice</t>
        </is>
      </c>
      <c r="E2263" s="37" t="n">
        <v>46244</v>
      </c>
      <c r="F2263" s="6" t="inlineStr">
        <is>
          <t>Transport for NSW</t>
        </is>
      </c>
      <c r="G2263" s="39" t="n">
        <v>18.18</v>
      </c>
      <c r="H2263" s="39" t="n">
        <v>0</v>
      </c>
      <c r="I2263" s="6" t="inlineStr">
        <is>
          <t>9100 - PRODUCTION [PRD]</t>
        </is>
      </c>
      <c r="J2263" s="6" t="inlineStr">
        <is>
          <t>10082026 - Blake C opal top-up</t>
        </is>
      </c>
      <c r="K2263" s="6" t="inlineStr">
        <is>
          <t>10082026 - Blake C opal top-up</t>
        </is>
      </c>
      <c r="L2263" s="6" t="inlineStr">
        <is>
          <t>Transport for NSW - Blake C opal top-up</t>
        </is>
      </c>
      <c r="M2263" s="6" t="inlineStr">
        <is>
          <t>PRODUCTION</t>
        </is>
      </c>
    </row>
    <row r="2264">
      <c r="A2264" s="6" t="n">
        <v>58115</v>
      </c>
      <c r="B2264" s="6" t="n">
        <v>58115</v>
      </c>
      <c r="C2264" s="6" t="inlineStr">
        <is>
          <t>Direct Travel - PRD</t>
        </is>
      </c>
      <c r="D2264" s="6" t="inlineStr">
        <is>
          <t>Payable Invoice</t>
        </is>
      </c>
      <c r="E2264" s="37" t="n">
        <v>46244</v>
      </c>
      <c r="F2264" s="6" t="inlineStr">
        <is>
          <t>Virgin Airlines Pty Ltd</t>
        </is>
      </c>
      <c r="G2264" s="39" t="n">
        <v>752.29</v>
      </c>
      <c r="H2264" s="39" t="n">
        <v>0</v>
      </c>
      <c r="I2264" s="6" t="inlineStr">
        <is>
          <t>26061106 - TLC Full Year Results MEL [PRD]</t>
        </is>
      </c>
      <c r="J2264" s="6" t="inlineStr">
        <is>
          <t>DNARNA - Return flights for TW for 26061106 TLC FYR MEL 19.8.26 [MH App]</t>
        </is>
      </c>
      <c r="K2264" s="6" t="inlineStr">
        <is>
          <t>DNARNA - Return flights for TW for 26061106 TLC FYR MEL 19.8.26 [MH App]</t>
        </is>
      </c>
      <c r="L2264" s="6" t="inlineStr">
        <is>
          <t xml:space="preserve">Virgin Airlines Pty Ltd - Depart: SYDNEY
Arrive: MELBOURNE
18/Aug/2026 to 19/Aug/2026 </t>
        </is>
      </c>
      <c r="M2264" s="6" t="inlineStr">
        <is>
          <t>PRODUCTION</t>
        </is>
      </c>
    </row>
    <row r="2265">
      <c r="A2265" s="6" t="n">
        <v>58115</v>
      </c>
      <c r="B2265" s="6" t="n">
        <v>58115</v>
      </c>
      <c r="C2265" s="6" t="inlineStr">
        <is>
          <t>Direct Travel - PRD</t>
        </is>
      </c>
      <c r="D2265" s="6" t="inlineStr">
        <is>
          <t>Manual Journal</t>
        </is>
      </c>
      <c r="E2265" s="37" t="n">
        <v>46245</v>
      </c>
      <c r="F2265" s="6" t="n"/>
      <c r="G2265" s="39" t="n">
        <v>54.55</v>
      </c>
      <c r="H2265" s="39" t="n">
        <v>0</v>
      </c>
      <c r="I2265" s="6" t="inlineStr">
        <is>
          <t>2604202 - Ventia - Ventia Awards - 30.7.26 [PRD]</t>
        </is>
      </c>
      <c r="J2265" s="6" t="n"/>
      <c r="K2265" s="6" t="inlineStr">
        <is>
          <t>#69541</t>
        </is>
      </c>
      <c r="L2265" s="6" t="inlineStr">
        <is>
          <t xml:space="preserve">EH Expense Reimbursement 37003 (25.07.2026-07.08.2026) - Ventia - Ventia Awards - 30.7.26 [PRD] parking (BC Staff Exp 3/8/2026)
</t>
        </is>
      </c>
      <c r="M2265" s="6" t="inlineStr">
        <is>
          <t>PRODUCTION</t>
        </is>
      </c>
    </row>
    <row r="2266">
      <c r="A2266" s="6" t="n">
        <v>58115</v>
      </c>
      <c r="B2266" s="6" t="n">
        <v>58115</v>
      </c>
      <c r="C2266" s="6" t="inlineStr">
        <is>
          <t>Direct Travel - PRD</t>
        </is>
      </c>
      <c r="D2266" s="6" t="inlineStr">
        <is>
          <t>Payable Invoice</t>
        </is>
      </c>
      <c r="E2266" s="37" t="n">
        <v>46247</v>
      </c>
      <c r="F2266" s="6" t="inlineStr">
        <is>
          <t>Virgin Airlines Pty Ltd</t>
        </is>
      </c>
      <c r="G2266" s="39" t="n">
        <v>456.36</v>
      </c>
      <c r="H2266" s="39" t="n">
        <v>0</v>
      </c>
      <c r="I2266" s="6" t="inlineStr">
        <is>
          <t>26073111 - Downer - FYR &amp; Employee Webcast - 25.8.26 [PRD]</t>
        </is>
      </c>
      <c r="J2266" s="6" t="inlineStr">
        <is>
          <t>OUHMIJ - Return flights for MR for 26073111 Downer MEL FYR &amp; Employee Webcast 25.8.26 [MH App]</t>
        </is>
      </c>
      <c r="K2266" s="6" t="inlineStr">
        <is>
          <t>OUHMIJ - Return flights for MR for 26073111 Downer MEL FYR &amp; Employee Webcast 25.8.26 [MH App]</t>
        </is>
      </c>
      <c r="L2266" s="6" t="inlineStr">
        <is>
          <t>Virgin Airlines Pty Ltd - From: SYDNEY
To: MELBOURNE
24/Aug/2026 to 25/Aug/2026</t>
        </is>
      </c>
      <c r="M2266" s="6" t="inlineStr">
        <is>
          <t>PRODUCTION</t>
        </is>
      </c>
    </row>
    <row r="2267">
      <c r="A2267" s="6" t="n">
        <v>58115</v>
      </c>
      <c r="B2267" s="6" t="n">
        <v>58115</v>
      </c>
      <c r="C2267" s="6" t="inlineStr">
        <is>
          <t>Direct Travel - PRD</t>
        </is>
      </c>
      <c r="D2267" s="6" t="inlineStr">
        <is>
          <t>Payable Invoice</t>
        </is>
      </c>
      <c r="E2267" s="37" t="n">
        <v>46247</v>
      </c>
      <c r="F2267" s="6" t="inlineStr">
        <is>
          <t>Virgin Airlines Pty Ltd</t>
        </is>
      </c>
      <c r="G2267" s="39" t="n">
        <v>456.36</v>
      </c>
      <c r="H2267" s="39" t="n">
        <v>0</v>
      </c>
      <c r="I2267" s="6" t="inlineStr">
        <is>
          <t>2606904 - Symal - FYR26 (Melb) - 24.8.26 [PRD]</t>
        </is>
      </c>
      <c r="J2267" s="6" t="inlineStr">
        <is>
          <t>OUHMIJ - Return flights for TW for 2606904 Symal FYR26 MEL 24.8.26 [MH App]</t>
        </is>
      </c>
      <c r="K2267" s="6" t="inlineStr">
        <is>
          <t>OUHMIJ - Return flights for TW for 2606904 Symal FYR26 MEL 24.8.26 [MH App]</t>
        </is>
      </c>
      <c r="L2267" s="6" t="inlineStr">
        <is>
          <t>Virgin Airlines Pty Ltd - From: SYDNEY
To: MELBOURNE
24/Aug/2026 to 25/Aug/2026</t>
        </is>
      </c>
      <c r="M2267" s="6" t="inlineStr">
        <is>
          <t>PRODUCTION</t>
        </is>
      </c>
    </row>
    <row r="2268">
      <c r="A2268" s="6" t="n">
        <v>58115</v>
      </c>
      <c r="B2268" s="6" t="n">
        <v>58115</v>
      </c>
      <c r="C2268" s="6" t="inlineStr">
        <is>
          <t>Direct Travel - PRD</t>
        </is>
      </c>
      <c r="D2268" s="6" t="inlineStr">
        <is>
          <t>Payable Invoice</t>
        </is>
      </c>
      <c r="E2268" s="37" t="n">
        <v>46247</v>
      </c>
      <c r="F2268" s="6" t="inlineStr">
        <is>
          <t>Transport for NSW</t>
        </is>
      </c>
      <c r="G2268" s="39" t="n">
        <v>18.18</v>
      </c>
      <c r="H2268" s="39" t="n">
        <v>0</v>
      </c>
      <c r="I2268" s="6" t="inlineStr">
        <is>
          <t>9100 - PRODUCTION [PRD]</t>
        </is>
      </c>
      <c r="J2268" s="6" t="inlineStr">
        <is>
          <t>13082026 - Blake C opal top-up</t>
        </is>
      </c>
      <c r="K2268" s="6" t="inlineStr">
        <is>
          <t>13082026 - Blake C opal top-up</t>
        </is>
      </c>
      <c r="L2268" s="6" t="inlineStr">
        <is>
          <t>Transport for NSW - Blake C opal top-up</t>
        </is>
      </c>
      <c r="M2268" s="6" t="inlineStr">
        <is>
          <t>PRODUCTION</t>
        </is>
      </c>
    </row>
    <row r="2269">
      <c r="A2269" s="6" t="n">
        <v>58115</v>
      </c>
      <c r="B2269" s="6" t="n">
        <v>58115</v>
      </c>
      <c r="C2269" s="6" t="inlineStr">
        <is>
          <t>Direct Travel - PRD</t>
        </is>
      </c>
      <c r="D2269" s="6" t="inlineStr">
        <is>
          <t>Payable Invoice</t>
        </is>
      </c>
      <c r="E2269" s="37" t="n">
        <v>46247</v>
      </c>
      <c r="F2269" s="6" t="inlineStr">
        <is>
          <t>Booking.com</t>
        </is>
      </c>
      <c r="G2269" s="39" t="n">
        <v>153.41</v>
      </c>
      <c r="H2269" s="39" t="n">
        <v>0</v>
      </c>
      <c r="I2269" s="6" t="inlineStr">
        <is>
          <t>2606904 - Symal - FYR26 (Melb) - 24.8.26 [PRD]</t>
        </is>
      </c>
      <c r="J2269" s="6" t="inlineStr">
        <is>
          <t>INV6042786123 - Accommodation MR for 26073111 Downer MEL FYR &amp; Employee Webcast 25.8.26 [MH App]</t>
        </is>
      </c>
      <c r="K2269" s="6" t="inlineStr">
        <is>
          <t>INV6042786123 - Accommodation MR for 26073111 Downer MEL FYR &amp; Employee Webcast 25.8.26 [MH App]</t>
        </is>
      </c>
      <c r="L2269" s="6" t="inlineStr">
        <is>
          <t>Booking.com - Oaks Melbourne on Market Hotel
Check-in - Mon, Aug 24, 2026 - from 14:00
Check-out - Tue, Aug 25, 2026 - until 10:00</t>
        </is>
      </c>
      <c r="M2269" s="6" t="inlineStr">
        <is>
          <t>PRODUCTION</t>
        </is>
      </c>
    </row>
    <row r="2270">
      <c r="A2270" s="6" t="n">
        <v>58115</v>
      </c>
      <c r="B2270" s="6" t="n">
        <v>58115</v>
      </c>
      <c r="C2270" s="6" t="inlineStr">
        <is>
          <t>Direct Travel - PRD</t>
        </is>
      </c>
      <c r="D2270" s="6" t="inlineStr">
        <is>
          <t>Payable Invoice</t>
        </is>
      </c>
      <c r="E2270" s="37" t="n">
        <v>46247</v>
      </c>
      <c r="F2270" s="6" t="inlineStr">
        <is>
          <t>Booking.com</t>
        </is>
      </c>
      <c r="G2270" s="39" t="n">
        <v>153.41</v>
      </c>
      <c r="H2270" s="39" t="n">
        <v>0</v>
      </c>
      <c r="I2270" s="6" t="inlineStr">
        <is>
          <t>2606904 - Symal - FYR26 (Melb) - 24.8.26 [PRD]</t>
        </is>
      </c>
      <c r="J2270" s="6" t="inlineStr">
        <is>
          <t>INV6042786123 - Accommodation for TW for 2606904 Symal FYR26 MEL 24.8.26 [MH App]</t>
        </is>
      </c>
      <c r="K2270" s="6" t="inlineStr">
        <is>
          <t>INV6042786123 - Accommodation for TW for 2606904 Symal FYR26 MEL 24.8.26 [MH App]</t>
        </is>
      </c>
      <c r="L2270" s="6" t="inlineStr">
        <is>
          <t>Booking.com - Oaks Melbourne on Market Hotel
Check-in - Mon, Aug 24, 2026 - from 14:00
Check-out - Tue, Aug 25, 2026 - until 10:00</t>
        </is>
      </c>
      <c r="M2270" s="6" t="inlineStr">
        <is>
          <t>PRODUCTION</t>
        </is>
      </c>
    </row>
    <row r="2271">
      <c r="A2271" s="6" t="n">
        <v>58115</v>
      </c>
      <c r="B2271" s="6" t="n">
        <v>58115</v>
      </c>
      <c r="C2271" s="6" t="inlineStr">
        <is>
          <t>Direct Travel - PRD</t>
        </is>
      </c>
      <c r="D2271" s="6" t="inlineStr">
        <is>
          <t>Payable Invoice</t>
        </is>
      </c>
      <c r="E2271" s="37" t="n">
        <v>46253</v>
      </c>
      <c r="F2271" s="6" t="inlineStr">
        <is>
          <t>Transport for NSW</t>
        </is>
      </c>
      <c r="G2271" s="39" t="n">
        <v>18.18</v>
      </c>
      <c r="H2271" s="39" t="n">
        <v>0</v>
      </c>
      <c r="I2271" s="6" t="inlineStr">
        <is>
          <t>9100 - PRODUCTION [PRD]</t>
        </is>
      </c>
      <c r="J2271" s="6" t="inlineStr">
        <is>
          <t>19082026 - Tyler W opal top-up</t>
        </is>
      </c>
      <c r="K2271" s="6" t="inlineStr">
        <is>
          <t>19082026 - Tyler W opal top-up</t>
        </is>
      </c>
      <c r="L2271" s="6" t="inlineStr">
        <is>
          <t>Transport for NSW - Tyler W opal top-up</t>
        </is>
      </c>
      <c r="M2271" s="6" t="inlineStr">
        <is>
          <t>PRODUCTION</t>
        </is>
      </c>
    </row>
    <row r="2272">
      <c r="A2272" s="6" t="n">
        <v>58115</v>
      </c>
      <c r="B2272" s="6" t="n">
        <v>58115</v>
      </c>
      <c r="C2272" s="6" t="inlineStr">
        <is>
          <t>Direct Travel - PRD</t>
        </is>
      </c>
      <c r="D2272" s="6" t="inlineStr">
        <is>
          <t>Payable Invoice</t>
        </is>
      </c>
      <c r="E2272" s="37" t="n">
        <v>46253</v>
      </c>
      <c r="F2272" s="6" t="inlineStr">
        <is>
          <t>Transport for NSW</t>
        </is>
      </c>
      <c r="G2272" s="39" t="n">
        <v>18.18</v>
      </c>
      <c r="H2272" s="39" t="n">
        <v>0</v>
      </c>
      <c r="I2272" s="6" t="inlineStr">
        <is>
          <t>9100 - PRODUCTION [PRD]</t>
        </is>
      </c>
      <c r="J2272" s="6" t="inlineStr">
        <is>
          <t>19082026 - Blake C opal top-up</t>
        </is>
      </c>
      <c r="K2272" s="6" t="inlineStr">
        <is>
          <t>19082026 - Blake C opal top-up</t>
        </is>
      </c>
      <c r="L2272" s="6" t="inlineStr">
        <is>
          <t>Transport for NSW - Blake C opal top-up</t>
        </is>
      </c>
      <c r="M2272" s="6" t="inlineStr">
        <is>
          <t>PRODUCTION</t>
        </is>
      </c>
    </row>
    <row r="2273">
      <c r="A2273" s="6" t="n">
        <v>58115</v>
      </c>
      <c r="B2273" s="6" t="n">
        <v>58115</v>
      </c>
      <c r="C2273" s="6" t="inlineStr">
        <is>
          <t>Direct Travel - PRD</t>
        </is>
      </c>
      <c r="D2273" s="6" t="inlineStr">
        <is>
          <t>Payable Invoice</t>
        </is>
      </c>
      <c r="E2273" s="37" t="n">
        <v>46255</v>
      </c>
      <c r="F2273" s="6" t="inlineStr">
        <is>
          <t>Transport for NSW</t>
        </is>
      </c>
      <c r="G2273" s="39" t="n">
        <v>18.18</v>
      </c>
      <c r="H2273" s="39" t="n">
        <v>0</v>
      </c>
      <c r="I2273" s="6" t="inlineStr">
        <is>
          <t>9100 - PRODUCTION [PRD]</t>
        </is>
      </c>
      <c r="J2273" s="6" t="inlineStr">
        <is>
          <t>21082026 - Blake C opal top-up</t>
        </is>
      </c>
      <c r="K2273" s="6" t="inlineStr">
        <is>
          <t>21082026 - Blake C opal top-up</t>
        </is>
      </c>
      <c r="L2273" s="6" t="inlineStr">
        <is>
          <t>Transport for NSW - Blake C opal top-up</t>
        </is>
      </c>
      <c r="M2273" s="6" t="inlineStr">
        <is>
          <t>PRODUCTION</t>
        </is>
      </c>
    </row>
    <row r="2274">
      <c r="A2274" s="6" t="n">
        <v>58115</v>
      </c>
      <c r="B2274" s="6" t="n">
        <v>58115</v>
      </c>
      <c r="C2274" s="6" t="inlineStr">
        <is>
          <t>Direct Travel - PRD</t>
        </is>
      </c>
      <c r="D2274" s="6" t="inlineStr">
        <is>
          <t>Payable Invoice</t>
        </is>
      </c>
      <c r="E2274" s="37" t="n">
        <v>46258</v>
      </c>
      <c r="F2274" s="6" t="inlineStr">
        <is>
          <t>Transport for NSW</t>
        </is>
      </c>
      <c r="G2274" s="39" t="n">
        <v>18.18</v>
      </c>
      <c r="H2274" s="39" t="n">
        <v>0</v>
      </c>
      <c r="I2274" s="6" t="inlineStr">
        <is>
          <t>9100 - PRODUCTION [PRD]</t>
        </is>
      </c>
      <c r="J2274" s="6" t="inlineStr">
        <is>
          <t>24082026 - Tyler W opal top-up</t>
        </is>
      </c>
      <c r="K2274" s="6" t="inlineStr">
        <is>
          <t>24082026 - Tyler W opal top-up</t>
        </is>
      </c>
      <c r="L2274" s="6" t="inlineStr">
        <is>
          <t>Transport for NSW - Tyler W opal top-up</t>
        </is>
      </c>
      <c r="M2274" s="6" t="inlineStr">
        <is>
          <t>PRODUCTION</t>
        </is>
      </c>
    </row>
    <row r="2275">
      <c r="A2275" s="6" t="n">
        <v>58115</v>
      </c>
      <c r="B2275" s="6" t="n">
        <v>58115</v>
      </c>
      <c r="C2275" s="6" t="inlineStr">
        <is>
          <t>Direct Travel - PRD</t>
        </is>
      </c>
      <c r="D2275" s="6" t="inlineStr">
        <is>
          <t>Payable Invoice</t>
        </is>
      </c>
      <c r="E2275" s="37" t="n">
        <v>46258</v>
      </c>
      <c r="F2275" s="6" t="inlineStr">
        <is>
          <t>Transport for NSW</t>
        </is>
      </c>
      <c r="G2275" s="39" t="n">
        <v>18.18</v>
      </c>
      <c r="H2275" s="39" t="n">
        <v>0</v>
      </c>
      <c r="I2275" s="6" t="inlineStr">
        <is>
          <t>9100 - PRODUCTION [PRD]</t>
        </is>
      </c>
      <c r="J2275" s="6" t="inlineStr">
        <is>
          <t>24082026 - Milo R opal top-up</t>
        </is>
      </c>
      <c r="K2275" s="6" t="inlineStr">
        <is>
          <t>24082026 - Milo R opal top-up</t>
        </is>
      </c>
      <c r="L2275" s="6" t="inlineStr">
        <is>
          <t>Transport for NSW - Milo R opal top-up</t>
        </is>
      </c>
      <c r="M2275" s="6" t="inlineStr">
        <is>
          <t>PRODUCTION</t>
        </is>
      </c>
    </row>
    <row r="2276">
      <c r="A2276" s="6" t="n">
        <v>58115</v>
      </c>
      <c r="B2276" s="6" t="n">
        <v>58115</v>
      </c>
      <c r="C2276" s="6" t="inlineStr">
        <is>
          <t>Direct Travel - PRD</t>
        </is>
      </c>
      <c r="D2276" s="6" t="inlineStr">
        <is>
          <t>Payable Invoice</t>
        </is>
      </c>
      <c r="E2276" s="37" t="n">
        <v>46262</v>
      </c>
      <c r="F2276" s="6" t="inlineStr">
        <is>
          <t>Transport for NSW</t>
        </is>
      </c>
      <c r="G2276" s="39" t="n">
        <v>18.18</v>
      </c>
      <c r="H2276" s="39" t="n">
        <v>0</v>
      </c>
      <c r="I2276" s="6" t="inlineStr">
        <is>
          <t>9100 - PRODUCTION [PRD]</t>
        </is>
      </c>
      <c r="J2276" s="6" t="inlineStr">
        <is>
          <t>28082026 - Milo R opal top-up</t>
        </is>
      </c>
      <c r="K2276" s="6" t="inlineStr">
        <is>
          <t>28082026 - Milo R opal top-up</t>
        </is>
      </c>
      <c r="L2276" s="6" t="inlineStr">
        <is>
          <t>Transport for NSW - Milo R opal top-up</t>
        </is>
      </c>
      <c r="M2276" s="6" t="inlineStr">
        <is>
          <t>PRODUCTION</t>
        </is>
      </c>
    </row>
    <row r="2277">
      <c r="A2277" s="6" t="n">
        <v>58115</v>
      </c>
      <c r="B2277" s="6" t="n">
        <v>58115</v>
      </c>
      <c r="C2277" s="6" t="inlineStr">
        <is>
          <t>Direct Travel - PRD</t>
        </is>
      </c>
      <c r="D2277" s="6" t="inlineStr">
        <is>
          <t>Payable Invoice</t>
        </is>
      </c>
      <c r="E2277" s="37" t="n">
        <v>46265</v>
      </c>
      <c r="F2277" s="6" t="inlineStr">
        <is>
          <t>Goget Carshare</t>
        </is>
      </c>
      <c r="G2277" s="39" t="n">
        <v>128.64</v>
      </c>
      <c r="H2277" s="39" t="n">
        <v>0</v>
      </c>
      <c r="I2277" s="6" t="inlineStr">
        <is>
          <t>2512804 - RSNSW Ordinary General Meeting 5.8.26 [PRD]</t>
        </is>
      </c>
      <c r="J2277" s="6" t="inlineStr">
        <is>
          <t xml:space="preserve">INV10498230826 - Goget August 2026 [paid via PL CC] </t>
        </is>
      </c>
      <c r="K2277" s="6" t="inlineStr">
        <is>
          <t xml:space="preserve">INV10498230826 - Goget August 2026 [paid via PL CC] </t>
        </is>
      </c>
      <c r="L2277" s="6" t="inlineStr">
        <is>
          <t>Goget Carshare - BLAKE CRISFORD - RSNSW - 05/08/2026</t>
        </is>
      </c>
      <c r="M2277" s="6" t="inlineStr">
        <is>
          <t>PRODUCTION</t>
        </is>
      </c>
    </row>
    <row r="2278">
      <c r="A2278" s="6" t="n">
        <v>58115</v>
      </c>
      <c r="B2278" s="6" t="n">
        <v>58115</v>
      </c>
      <c r="C2278" s="6" t="inlineStr">
        <is>
          <t>Direct Travel - PRD</t>
        </is>
      </c>
      <c r="D2278" s="6" t="inlineStr">
        <is>
          <t>Payable Invoice</t>
        </is>
      </c>
      <c r="E2278" s="37" t="n">
        <v>46265</v>
      </c>
      <c r="F2278" s="6" t="inlineStr">
        <is>
          <t>Goget Carshare</t>
        </is>
      </c>
      <c r="G2278" s="39" t="n">
        <v>89.78</v>
      </c>
      <c r="H2278" s="39" t="n">
        <v>0</v>
      </c>
      <c r="I2278" s="6" t="inlineStr">
        <is>
          <t>2607703 - Garvan - YPO Event - 6.8.2026 [PRD]</t>
        </is>
      </c>
      <c r="J2278" s="6" t="inlineStr">
        <is>
          <t xml:space="preserve">INV10498230826 - Goget August 2026 [paid via PL CC] </t>
        </is>
      </c>
      <c r="K2278" s="6" t="inlineStr">
        <is>
          <t xml:space="preserve">INV10498230826 - Goget August 2026 [paid via PL CC] </t>
        </is>
      </c>
      <c r="L2278" s="6" t="inlineStr">
        <is>
          <t xml:space="preserve">Goget Carshare - Tyler Wood - Garvan - YPO Event (Blake) - 06/08/2026
</t>
        </is>
      </c>
      <c r="M2278" s="6" t="inlineStr">
        <is>
          <t>PRODUCTION</t>
        </is>
      </c>
    </row>
    <row r="2279">
      <c r="A2279" s="6" t="n">
        <v>58115</v>
      </c>
      <c r="B2279" s="6" t="n">
        <v>58115</v>
      </c>
      <c r="C2279" s="6" t="inlineStr">
        <is>
          <t>Direct Travel - PRD</t>
        </is>
      </c>
      <c r="D2279" s="6" t="inlineStr">
        <is>
          <t>Payable Invoice</t>
        </is>
      </c>
      <c r="E2279" s="37" t="n">
        <v>46265</v>
      </c>
      <c r="F2279" s="6" t="inlineStr">
        <is>
          <t>Goget Carshare</t>
        </is>
      </c>
      <c r="G2279" s="39" t="n">
        <v>107.93</v>
      </c>
      <c r="H2279" s="39" t="n">
        <v>0</v>
      </c>
      <c r="I2279" s="6" t="inlineStr">
        <is>
          <t>26061108 - APA - Qtly All Hands FYR26 - 20.8.26 [PRD]</t>
        </is>
      </c>
      <c r="J2279" s="6" t="inlineStr">
        <is>
          <t xml:space="preserve">INV10498230826 - Goget August 2026 [paid via PL CC] </t>
        </is>
      </c>
      <c r="K2279" s="6" t="inlineStr">
        <is>
          <t xml:space="preserve">INV10498230826 - Goget August 2026 [paid via PL CC] </t>
        </is>
      </c>
      <c r="L2279" s="6" t="inlineStr">
        <is>
          <t>Goget Carshare - BLAKE CRISFORD - APA Event Testing Admin Cancelled Booking - 07/08/2026</t>
        </is>
      </c>
      <c r="M2279" s="6" t="inlineStr">
        <is>
          <t>PRODUCTION</t>
        </is>
      </c>
    </row>
    <row r="2280">
      <c r="A2280" s="6" t="n">
        <v>58115</v>
      </c>
      <c r="B2280" s="6" t="n">
        <v>58115</v>
      </c>
      <c r="C2280" s="6" t="inlineStr">
        <is>
          <t>Direct Travel - PRD</t>
        </is>
      </c>
      <c r="D2280" s="6" t="inlineStr">
        <is>
          <t>Payable Invoice</t>
        </is>
      </c>
      <c r="E2280" s="37" t="n">
        <v>46265</v>
      </c>
      <c r="F2280" s="6" t="inlineStr">
        <is>
          <t>Goget Carshare</t>
        </is>
      </c>
      <c r="G2280" s="39" t="n">
        <v>134.01</v>
      </c>
      <c r="H2280" s="39" t="n">
        <v>0</v>
      </c>
      <c r="I2280" s="6" t="inlineStr">
        <is>
          <t>26061104 - MUFG - FYR26 - 12.8.26 [PRD]</t>
        </is>
      </c>
      <c r="J2280" s="6" t="inlineStr">
        <is>
          <t xml:space="preserve">INV10498230826 - Goget August 2026 [paid via PL CC] </t>
        </is>
      </c>
      <c r="K2280" s="6" t="inlineStr">
        <is>
          <t xml:space="preserve">INV10498230826 - Goget August 2026 [paid via PL CC] </t>
        </is>
      </c>
      <c r="L2280" s="6" t="inlineStr">
        <is>
          <t xml:space="preserve">Goget Carshare - Jaazaniah SALANOA - MUFG - SUN - 10/08/2026
</t>
        </is>
      </c>
      <c r="M2280" s="6" t="inlineStr">
        <is>
          <t>PRODUCTION</t>
        </is>
      </c>
    </row>
    <row r="2281">
      <c r="A2281" s="6" t="n">
        <v>58115</v>
      </c>
      <c r="B2281" s="6" t="n">
        <v>58115</v>
      </c>
      <c r="C2281" s="6" t="inlineStr">
        <is>
          <t>Direct Travel - PRD</t>
        </is>
      </c>
      <c r="D2281" s="6" t="inlineStr">
        <is>
          <t>Payable Invoice</t>
        </is>
      </c>
      <c r="E2281" s="37" t="n">
        <v>46265</v>
      </c>
      <c r="F2281" s="6" t="inlineStr">
        <is>
          <t>Goget Carshare</t>
        </is>
      </c>
      <c r="G2281" s="39" t="n">
        <v>130.91</v>
      </c>
      <c r="H2281" s="39" t="n">
        <v>0</v>
      </c>
      <c r="I2281" s="6" t="inlineStr">
        <is>
          <t>26052702 - ASX - FYR - 13.8.26 [PRD]</t>
        </is>
      </c>
      <c r="J2281" s="6" t="inlineStr">
        <is>
          <t xml:space="preserve">INV10498230826 - Goget August 2026 [paid via PL CC] </t>
        </is>
      </c>
      <c r="K2281" s="6" t="inlineStr">
        <is>
          <t xml:space="preserve">INV10498230826 - Goget August 2026 [paid via PL CC] </t>
        </is>
      </c>
      <c r="L2281" s="6" t="inlineStr">
        <is>
          <t>Goget Carshare - Milo Patric Rankin - ASX - FYR - 11/08/2026</t>
        </is>
      </c>
      <c r="M2281" s="6" t="inlineStr">
        <is>
          <t>PRODUCTION</t>
        </is>
      </c>
    </row>
    <row r="2282">
      <c r="A2282" s="6" t="n">
        <v>58115</v>
      </c>
      <c r="B2282" s="6" t="n">
        <v>58115</v>
      </c>
      <c r="C2282" s="6" t="inlineStr">
        <is>
          <t>Direct Travel - PRD</t>
        </is>
      </c>
      <c r="D2282" s="6" t="inlineStr">
        <is>
          <t>Payable Invoice</t>
        </is>
      </c>
      <c r="E2282" s="37" t="n">
        <v>46265</v>
      </c>
      <c r="F2282" s="6" t="inlineStr">
        <is>
          <t>Goget Carshare</t>
        </is>
      </c>
      <c r="G2282" s="39" t="n">
        <v>35.82</v>
      </c>
      <c r="H2282" s="39" t="n">
        <v>0</v>
      </c>
      <c r="I2282" s="6" t="inlineStr">
        <is>
          <t>26061104 - MUFG - FYR26 - 12.8.26 [PRD]</t>
        </is>
      </c>
      <c r="J2282" s="6" t="inlineStr">
        <is>
          <t xml:space="preserve">INV10498230826 - Goget August 2026 [paid via PL CC] </t>
        </is>
      </c>
      <c r="K2282" s="6" t="inlineStr">
        <is>
          <t xml:space="preserve">INV10498230826 - Goget August 2026 [paid via PL CC] </t>
        </is>
      </c>
      <c r="L2282" s="6" t="inlineStr">
        <is>
          <t>Goget Carshare - Tyler Wood - MUFG- 12/08/2026</t>
        </is>
      </c>
      <c r="M2282" s="6" t="inlineStr">
        <is>
          <t>PRODUCTION</t>
        </is>
      </c>
    </row>
    <row r="2283">
      <c r="A2283" s="6" t="n">
        <v>58115</v>
      </c>
      <c r="B2283" s="6" t="n">
        <v>58115</v>
      </c>
      <c r="C2283" s="6" t="inlineStr">
        <is>
          <t>Direct Travel - PRD</t>
        </is>
      </c>
      <c r="D2283" s="6" t="inlineStr">
        <is>
          <t>Payable Invoice</t>
        </is>
      </c>
      <c r="E2283" s="37" t="n">
        <v>46265</v>
      </c>
      <c r="F2283" s="6" t="inlineStr">
        <is>
          <t>Goget Carshare</t>
        </is>
      </c>
      <c r="G2283" s="39" t="n">
        <v>35.82</v>
      </c>
      <c r="H2283" s="39" t="n">
        <v>0</v>
      </c>
      <c r="I2283" s="6" t="inlineStr">
        <is>
          <t>2605401 - AGL FYR - Investor Briefing - 12.8.26 [PRD]</t>
        </is>
      </c>
      <c r="J2283" s="6" t="inlineStr">
        <is>
          <t xml:space="preserve">INV10498230826 - Goget August 2026 [paid via PL CC] </t>
        </is>
      </c>
      <c r="K2283" s="6" t="inlineStr">
        <is>
          <t xml:space="preserve">INV10498230826 - Goget August 2026 [paid via PL CC] </t>
        </is>
      </c>
      <c r="L2283" s="6" t="inlineStr">
        <is>
          <t>Goget Carshare - Tyler Wood - AGL - 12/08/2026</t>
        </is>
      </c>
      <c r="M2283" s="6" t="inlineStr">
        <is>
          <t>PRODUCTION</t>
        </is>
      </c>
    </row>
    <row r="2284">
      <c r="A2284" s="6" t="n">
        <v>58115</v>
      </c>
      <c r="B2284" s="6" t="n">
        <v>58115</v>
      </c>
      <c r="C2284" s="6" t="inlineStr">
        <is>
          <t>Direct Travel - PRD</t>
        </is>
      </c>
      <c r="D2284" s="6" t="inlineStr">
        <is>
          <t>Payable Invoice</t>
        </is>
      </c>
      <c r="E2284" s="37" t="n">
        <v>46265</v>
      </c>
      <c r="F2284" s="6" t="inlineStr">
        <is>
          <t>Goget Carshare</t>
        </is>
      </c>
      <c r="G2284" s="39" t="n">
        <v>87.42</v>
      </c>
      <c r="H2284" s="39" t="n">
        <v>0</v>
      </c>
      <c r="I2284" s="6" t="inlineStr">
        <is>
          <t>26052702 - ASX - FYR - 13.8.26 [PRD]</t>
        </is>
      </c>
      <c r="J2284" s="6" t="inlineStr">
        <is>
          <t xml:space="preserve">INV10498230826 - Goget August 2026 [paid via PL CC] </t>
        </is>
      </c>
      <c r="K2284" s="6" t="inlineStr">
        <is>
          <t xml:space="preserve">INV10498230826 - Goget August 2026 [paid via PL CC] </t>
        </is>
      </c>
      <c r="L2284" s="6" t="inlineStr">
        <is>
          <t>Goget Carshare - Jaazaniah SALANOA - ASX FYR - 13/08/2026</t>
        </is>
      </c>
      <c r="M2284" s="6" t="inlineStr">
        <is>
          <t>PRODUCTION</t>
        </is>
      </c>
    </row>
    <row r="2285">
      <c r="A2285" s="6" t="n">
        <v>58115</v>
      </c>
      <c r="B2285" s="6" t="n">
        <v>58115</v>
      </c>
      <c r="C2285" s="6" t="inlineStr">
        <is>
          <t>Direct Travel - PRD</t>
        </is>
      </c>
      <c r="D2285" s="6" t="inlineStr">
        <is>
          <t>Payable Invoice</t>
        </is>
      </c>
      <c r="E2285" s="37" t="n">
        <v>46265</v>
      </c>
      <c r="F2285" s="6" t="inlineStr">
        <is>
          <t>Goget Carshare</t>
        </is>
      </c>
      <c r="G2285" s="39" t="n">
        <v>39.06</v>
      </c>
      <c r="H2285" s="39" t="n">
        <v>0</v>
      </c>
      <c r="I2285" s="6" t="inlineStr">
        <is>
          <t>9100 - PRODUCTION [PRD]</t>
        </is>
      </c>
      <c r="J2285" s="6" t="inlineStr">
        <is>
          <t xml:space="preserve">INV10498230826 - Goget August 2026 [paid via PL CC] </t>
        </is>
      </c>
      <c r="K2285" s="6" t="inlineStr">
        <is>
          <t xml:space="preserve">INV10498230826 - Goget August 2026 [paid via PL CC] </t>
        </is>
      </c>
      <c r="L2285" s="6" t="inlineStr">
        <is>
          <t>Goget Carshare - Milo Patric Rankin - AVE Dropoff - 14/08/2026</t>
        </is>
      </c>
      <c r="M2285" s="6" t="inlineStr">
        <is>
          <t>PRODUCTION</t>
        </is>
      </c>
    </row>
    <row r="2286">
      <c r="A2286" s="6" t="n">
        <v>58115</v>
      </c>
      <c r="B2286" s="6" t="n">
        <v>58115</v>
      </c>
      <c r="C2286" s="6" t="inlineStr">
        <is>
          <t>Direct Travel - PRD</t>
        </is>
      </c>
      <c r="D2286" s="6" t="inlineStr">
        <is>
          <t>Payable Invoice</t>
        </is>
      </c>
      <c r="E2286" s="37" t="n">
        <v>46265</v>
      </c>
      <c r="F2286" s="6" t="inlineStr">
        <is>
          <t>Goget Carshare</t>
        </is>
      </c>
      <c r="G2286" s="39" t="n">
        <v>61.38</v>
      </c>
      <c r="H2286" s="39" t="n">
        <v>0</v>
      </c>
      <c r="I2286" s="6" t="inlineStr">
        <is>
          <t>26072906 - ASX Advisory Group on Corporate Governance [PRD]</t>
        </is>
      </c>
      <c r="J2286" s="6" t="inlineStr">
        <is>
          <t xml:space="preserve">INV10498230826 - Goget August 2026 [paid via PL CC] </t>
        </is>
      </c>
      <c r="K2286" s="6" t="inlineStr">
        <is>
          <t xml:space="preserve">INV10498230826 - Goget August 2026 [paid via PL CC] </t>
        </is>
      </c>
      <c r="L2286" s="6" t="inlineStr">
        <is>
          <t>Goget Carshare - Tyler Wood - ASX Advisory Group Bump-in - 17/08/2062</t>
        </is>
      </c>
      <c r="M2286" s="6" t="inlineStr">
        <is>
          <t>PRODUCTION</t>
        </is>
      </c>
    </row>
    <row r="2287">
      <c r="A2287" s="6" t="n">
        <v>58115</v>
      </c>
      <c r="B2287" s="6" t="n">
        <v>58115</v>
      </c>
      <c r="C2287" s="6" t="inlineStr">
        <is>
          <t>Direct Travel - PRD</t>
        </is>
      </c>
      <c r="D2287" s="6" t="inlineStr">
        <is>
          <t>Payable Invoice</t>
        </is>
      </c>
      <c r="E2287" s="37" t="n">
        <v>46265</v>
      </c>
      <c r="F2287" s="6" t="inlineStr">
        <is>
          <t>Goget Carshare</t>
        </is>
      </c>
      <c r="G2287" s="39" t="n">
        <v>32.04</v>
      </c>
      <c r="H2287" s="39" t="n">
        <v>0</v>
      </c>
      <c r="I2287" s="6" t="inlineStr">
        <is>
          <t>26072906 - ASX Advisory Group on Corporate Governance [PRD]</t>
        </is>
      </c>
      <c r="J2287" s="6" t="inlineStr">
        <is>
          <t xml:space="preserve">INV10498230826 - Goget August 2026 [paid via PL CC] </t>
        </is>
      </c>
      <c r="K2287" s="6" t="inlineStr">
        <is>
          <t xml:space="preserve">INV10498230826 - Goget August 2026 [paid via PL CC] </t>
        </is>
      </c>
      <c r="L2287" s="6" t="inlineStr">
        <is>
          <t>Goget Carshare - BLAKE CRISFORD - You have used the vehicle outside the booking time you made. We forgive up to 5 mins early or late, but you exceeded that margin. You have been fined $25 for not making a booking. (Our records indicate you used the car in this period) - 17/08/2026</t>
        </is>
      </c>
      <c r="M2287" s="6" t="inlineStr">
        <is>
          <t>PRODUCTION</t>
        </is>
      </c>
    </row>
    <row r="2288">
      <c r="A2288" s="6" t="n">
        <v>58115</v>
      </c>
      <c r="B2288" s="6" t="n">
        <v>58115</v>
      </c>
      <c r="C2288" s="6" t="inlineStr">
        <is>
          <t>Direct Travel - PRD</t>
        </is>
      </c>
      <c r="D2288" s="6" t="inlineStr">
        <is>
          <t>Payable Invoice</t>
        </is>
      </c>
      <c r="E2288" s="37" t="n">
        <v>46265</v>
      </c>
      <c r="F2288" s="6" t="inlineStr">
        <is>
          <t>Goget Carshare</t>
        </is>
      </c>
      <c r="G2288" s="39" t="n">
        <v>53.02</v>
      </c>
      <c r="H2288" s="39" t="n">
        <v>0</v>
      </c>
      <c r="I2288" s="6" t="inlineStr">
        <is>
          <t>26072906 - ASX Advisory Group on Corporate Governance [PRD]</t>
        </is>
      </c>
      <c r="J2288" s="6" t="inlineStr">
        <is>
          <t xml:space="preserve">INV10498230826 - Goget August 2026 [paid via PL CC] </t>
        </is>
      </c>
      <c r="K2288" s="6" t="inlineStr">
        <is>
          <t xml:space="preserve">INV10498230826 - Goget August 2026 [paid via PL CC] </t>
        </is>
      </c>
      <c r="L2288" s="6" t="inlineStr">
        <is>
          <t>Goget Carshare - BLAKE CRISFORD - ASX Group Advisory Bump out - 18/08/2026</t>
        </is>
      </c>
      <c r="M2288" s="6" t="inlineStr">
        <is>
          <t>PRODUCTION</t>
        </is>
      </c>
    </row>
    <row r="2289">
      <c r="A2289" s="6" t="n">
        <v>58115</v>
      </c>
      <c r="B2289" s="6" t="n">
        <v>58115</v>
      </c>
      <c r="C2289" s="6" t="inlineStr">
        <is>
          <t>Direct Travel - PRD</t>
        </is>
      </c>
      <c r="D2289" s="6" t="inlineStr">
        <is>
          <t>Payable Invoice</t>
        </is>
      </c>
      <c r="E2289" s="37" t="n">
        <v>46265</v>
      </c>
      <c r="F2289" s="6" t="inlineStr">
        <is>
          <t>Goget Carshare</t>
        </is>
      </c>
      <c r="G2289" s="39" t="n">
        <v>88.36</v>
      </c>
      <c r="H2289" s="39" t="n">
        <v>0</v>
      </c>
      <c r="I2289" s="6" t="inlineStr">
        <is>
          <t>26061108 - APA - Qtly All Hands FYR26 - 20.8.26 [PRD]</t>
        </is>
      </c>
      <c r="J2289" s="6" t="inlineStr">
        <is>
          <t xml:space="preserve">INV10498230826 - Goget August 2026 [paid via PL CC] </t>
        </is>
      </c>
      <c r="K2289" s="6" t="inlineStr">
        <is>
          <t xml:space="preserve">INV10498230826 - Goget August 2026 [paid via PL CC] </t>
        </is>
      </c>
      <c r="L2289" s="6" t="inlineStr">
        <is>
          <t>Goget Carshare - Milo Patric Rankin - APA All hands / FYR Bump-in - 19/08/2026</t>
        </is>
      </c>
      <c r="M2289" s="6" t="inlineStr">
        <is>
          <t>PRODUCTION</t>
        </is>
      </c>
    </row>
    <row r="2290">
      <c r="A2290" s="6" t="n">
        <v>58115</v>
      </c>
      <c r="B2290" s="6" t="n">
        <v>58115</v>
      </c>
      <c r="C2290" s="6" t="inlineStr">
        <is>
          <t>Direct Travel - PRD</t>
        </is>
      </c>
      <c r="D2290" s="6" t="inlineStr">
        <is>
          <t>Payable Invoice</t>
        </is>
      </c>
      <c r="E2290" s="37" t="n">
        <v>46265</v>
      </c>
      <c r="F2290" s="6" t="inlineStr">
        <is>
          <t>Goget Carshare</t>
        </is>
      </c>
      <c r="G2290" s="39" t="n">
        <v>221.82</v>
      </c>
      <c r="H2290" s="39" t="n">
        <v>0</v>
      </c>
      <c r="I2290" s="6" t="inlineStr">
        <is>
          <t>26061107 - Downer - FYR 2026 - 20.8.26 [PRD]</t>
        </is>
      </c>
      <c r="J2290" s="6" t="inlineStr">
        <is>
          <t xml:space="preserve">INV10498230826 - Goget August 2026 [paid via PL CC] </t>
        </is>
      </c>
      <c r="K2290" s="6" t="inlineStr">
        <is>
          <t xml:space="preserve">INV10498230826 - Goget August 2026 [paid via PL CC] </t>
        </is>
      </c>
      <c r="L2290" s="6" t="inlineStr">
        <is>
          <t>Goget Carshare - Jaazaniah SALANOA - Downer - 19/08/2026</t>
        </is>
      </c>
      <c r="M2290" s="6" t="inlineStr">
        <is>
          <t>PRODUCTION</t>
        </is>
      </c>
    </row>
    <row r="2291">
      <c r="A2291" s="6" t="n">
        <v>58115</v>
      </c>
      <c r="B2291" s="6" t="n">
        <v>58115</v>
      </c>
      <c r="C2291" s="6" t="inlineStr">
        <is>
          <t>Direct Travel - PRD</t>
        </is>
      </c>
      <c r="D2291" s="6" t="inlineStr">
        <is>
          <t>Payable Invoice</t>
        </is>
      </c>
      <c r="E2291" s="37" t="n">
        <v>46265</v>
      </c>
      <c r="F2291" s="6" t="inlineStr">
        <is>
          <t>Goget Carshare</t>
        </is>
      </c>
      <c r="G2291" s="39" t="n">
        <v>35.35</v>
      </c>
      <c r="H2291" s="39" t="n">
        <v>0</v>
      </c>
      <c r="I2291" s="6" t="inlineStr">
        <is>
          <t>26061108 - APA - Qtly All Hands FYR26 - 20.8.26 [PRD]</t>
        </is>
      </c>
      <c r="J2291" s="6" t="inlineStr">
        <is>
          <t xml:space="preserve">INV10498230826 - Goget August 2026 [paid via PL CC] </t>
        </is>
      </c>
      <c r="K2291" s="6" t="inlineStr">
        <is>
          <t xml:space="preserve">INV10498230826 - Goget August 2026 [paid via PL CC] </t>
        </is>
      </c>
      <c r="L2291" s="6" t="inlineStr">
        <is>
          <t>Goget Carshare - Milo Patric Rankin - APA Bump-out - 20/08/2026</t>
        </is>
      </c>
      <c r="M2291" s="6" t="inlineStr">
        <is>
          <t>PRODUCTION</t>
        </is>
      </c>
    </row>
    <row r="2292">
      <c r="A2292" s="6" t="n">
        <v>58115</v>
      </c>
      <c r="B2292" s="6" t="n">
        <v>58115</v>
      </c>
      <c r="C2292" s="6" t="inlineStr">
        <is>
          <t>Direct Travel - PRD</t>
        </is>
      </c>
      <c r="D2292" s="6" t="inlineStr">
        <is>
          <t>Payable Invoice</t>
        </is>
      </c>
      <c r="E2292" s="37" t="n">
        <v>46265</v>
      </c>
      <c r="F2292" s="6" t="inlineStr">
        <is>
          <t>Goget Carshare</t>
        </is>
      </c>
      <c r="G2292" s="39" t="n">
        <v>33.45</v>
      </c>
      <c r="H2292" s="39" t="n">
        <v>0</v>
      </c>
      <c r="I2292" s="6" t="inlineStr">
        <is>
          <t>26061108 - APA - Qtly All Hands FYR26 - 20.8.26 [PRD]</t>
        </is>
      </c>
      <c r="J2292" s="6" t="inlineStr">
        <is>
          <t xml:space="preserve">INV10498230826 - Goget August 2026 [paid via PL CC] </t>
        </is>
      </c>
      <c r="K2292" s="6" t="inlineStr">
        <is>
          <t xml:space="preserve">INV10498230826 - Goget August 2026 [paid via PL CC] </t>
        </is>
      </c>
      <c r="L2292" s="6" t="inlineStr">
        <is>
          <t>Goget Carshare - Tyler Wood - You have used the vehicle outside the booking time you made. We forgive up to 5 mins early or late, but you exceeded that margin. You have been fined $25 for late return. (Our records indicate you were 13 mins late) - 20/08/2026</t>
        </is>
      </c>
      <c r="M2292" s="6" t="inlineStr">
        <is>
          <t>PRODUCTION</t>
        </is>
      </c>
    </row>
    <row r="2293">
      <c r="A2293" s="6" t="n">
        <v>58115</v>
      </c>
      <c r="B2293" s="6" t="n">
        <v>58115</v>
      </c>
      <c r="C2293" s="6" t="inlineStr">
        <is>
          <t>Direct Travel - PRD</t>
        </is>
      </c>
      <c r="D2293" s="6" t="inlineStr">
        <is>
          <t>Payable Invoice</t>
        </is>
      </c>
      <c r="E2293" s="37" t="n">
        <v>46265</v>
      </c>
      <c r="F2293" s="6" t="inlineStr">
        <is>
          <t>Goget Carshare</t>
        </is>
      </c>
      <c r="G2293" s="39" t="n">
        <v>84.52</v>
      </c>
      <c r="H2293" s="39" t="n">
        <v>0</v>
      </c>
      <c r="I2293" s="6" t="inlineStr">
        <is>
          <t>26061109 - Ventia - FYR26 - 24.8.26 [PRD]</t>
        </is>
      </c>
      <c r="J2293" s="6" t="inlineStr">
        <is>
          <t xml:space="preserve">INV10498230826 - Goget August 2026 [paid via PL CC] </t>
        </is>
      </c>
      <c r="K2293" s="6" t="inlineStr">
        <is>
          <t xml:space="preserve">INV10498230826 - Goget August 2026 [paid via PL CC] </t>
        </is>
      </c>
      <c r="L2293" s="6" t="inlineStr">
        <is>
          <t>Goget Carshare - BLAKE CRISFORD - Ventia Employee Town Hall and Results - 21/08/2026</t>
        </is>
      </c>
      <c r="M2293" s="6" t="inlineStr">
        <is>
          <t>PRODUCTION</t>
        </is>
      </c>
    </row>
    <row r="2294">
      <c r="A2294" s="6" t="n">
        <v>58115</v>
      </c>
      <c r="B2294" s="6" t="n">
        <v>58115</v>
      </c>
      <c r="C2294" s="6" t="inlineStr">
        <is>
          <t>Direct Travel - PRD</t>
        </is>
      </c>
      <c r="D2294" s="6" t="inlineStr">
        <is>
          <t>Payable Invoice</t>
        </is>
      </c>
      <c r="E2294" s="37" t="n">
        <v>46265</v>
      </c>
      <c r="F2294" s="6" t="inlineStr">
        <is>
          <t>Goget Carshare</t>
        </is>
      </c>
      <c r="G2294" s="39" t="n">
        <v>59.43</v>
      </c>
      <c r="H2294" s="39" t="n">
        <v>0</v>
      </c>
      <c r="I2294" s="6" t="inlineStr">
        <is>
          <t>26061109 - Ventia - FYR26 - 24.8.26 [PRD]</t>
        </is>
      </c>
      <c r="J2294" s="6" t="inlineStr">
        <is>
          <t xml:space="preserve">INV10498230826 - Goget August 2026 [paid via PL CC] </t>
        </is>
      </c>
      <c r="K2294" s="6" t="inlineStr">
        <is>
          <t xml:space="preserve">INV10498230826 - Goget August 2026 [paid via PL CC] </t>
        </is>
      </c>
      <c r="L2294" s="6" t="inlineStr">
        <is>
          <t>Goget Carshare - BLAKE CRISFORD - Ventia - Employee Town Hall and Results - 24/08/2026</t>
        </is>
      </c>
      <c r="M2294" s="6" t="inlineStr">
        <is>
          <t>PRODUCTION</t>
        </is>
      </c>
    </row>
    <row r="2295">
      <c r="A2295" s="6" t="n">
        <v>58115</v>
      </c>
      <c r="B2295" s="6" t="n">
        <v>58115</v>
      </c>
      <c r="C2295" s="6" t="inlineStr">
        <is>
          <t>Direct Travel - PRD</t>
        </is>
      </c>
      <c r="D2295" s="6" t="inlineStr">
        <is>
          <t>Payable Invoice</t>
        </is>
      </c>
      <c r="E2295" s="37" t="n">
        <v>46265</v>
      </c>
      <c r="F2295" s="6" t="inlineStr">
        <is>
          <t>Goget Carshare</t>
        </is>
      </c>
      <c r="G2295" s="39" t="n">
        <v>69.75</v>
      </c>
      <c r="H2295" s="39" t="n">
        <v>0</v>
      </c>
      <c r="I2295" s="6" t="inlineStr">
        <is>
          <t>26071701 - ASX Live - 9.9.26 [PRD]</t>
        </is>
      </c>
      <c r="J2295" s="6" t="inlineStr">
        <is>
          <t xml:space="preserve">INV10498230826 - Goget August 2026 [paid via PL CC] </t>
        </is>
      </c>
      <c r="K2295" s="6" t="inlineStr">
        <is>
          <t xml:space="preserve">INV10498230826 - Goget August 2026 [paid via PL CC] </t>
        </is>
      </c>
      <c r="L2295" s="6" t="inlineStr">
        <is>
          <t>Goget Carshare - Tyler Wood - ASX Live bump-in - 31/08/2026</t>
        </is>
      </c>
      <c r="M2295" s="6" t="inlineStr">
        <is>
          <t>PRODUCTION</t>
        </is>
      </c>
    </row>
    <row r="2296">
      <c r="A2296" s="6" t="n">
        <v>58115</v>
      </c>
      <c r="B2296" s="6" t="n">
        <v>58115</v>
      </c>
      <c r="C2296" s="6" t="inlineStr">
        <is>
          <t>Direct Travel - PRD</t>
        </is>
      </c>
      <c r="D2296" s="6" t="inlineStr">
        <is>
          <t>Payable Invoice</t>
        </is>
      </c>
      <c r="E2296" s="37" t="n">
        <v>46265</v>
      </c>
      <c r="F2296" s="6" t="inlineStr">
        <is>
          <t>Goget Carshare</t>
        </is>
      </c>
      <c r="G2296" s="39" t="n">
        <v>35.33</v>
      </c>
      <c r="H2296" s="39" t="n">
        <v>0</v>
      </c>
      <c r="I2296" s="6" t="inlineStr">
        <is>
          <t>9100 - PRODUCTION [PRD]</t>
        </is>
      </c>
      <c r="J2296" s="6" t="inlineStr">
        <is>
          <t xml:space="preserve">INV10498230826 - Goget August 2026 [paid via PL CC] </t>
        </is>
      </c>
      <c r="K2296" s="6" t="inlineStr">
        <is>
          <t xml:space="preserve">INV10498230826 - Goget August 2026 [paid via PL CC] </t>
        </is>
      </c>
      <c r="L2296" s="6" t="inlineStr">
        <is>
          <t>Goget Carshare - Tolls</t>
        </is>
      </c>
      <c r="M2296" s="6" t="inlineStr">
        <is>
          <t>PRODUCTION</t>
        </is>
      </c>
    </row>
    <row r="2297">
      <c r="A2297" s="6" t="n">
        <v>58115</v>
      </c>
      <c r="B2297" s="6" t="n">
        <v>58115</v>
      </c>
      <c r="C2297" s="6" t="inlineStr">
        <is>
          <t>Direct Travel - PRD</t>
        </is>
      </c>
      <c r="D2297" s="6" t="inlineStr">
        <is>
          <t>Payable Invoice</t>
        </is>
      </c>
      <c r="E2297" s="37" t="n">
        <v>46265</v>
      </c>
      <c r="F2297" s="6" t="inlineStr">
        <is>
          <t>Goget Carshare</t>
        </is>
      </c>
      <c r="G2297" s="39" t="n">
        <v>0</v>
      </c>
      <c r="H2297" s="39" t="n">
        <v>28.09</v>
      </c>
      <c r="I2297" s="6" t="inlineStr">
        <is>
          <t>9100 - PRODUCTION [PRD]</t>
        </is>
      </c>
      <c r="J2297" s="6" t="inlineStr">
        <is>
          <t xml:space="preserve">INV10498230826 - Goget August 2026 [paid via PL CC] </t>
        </is>
      </c>
      <c r="K2297" s="6" t="inlineStr">
        <is>
          <t xml:space="preserve">INV10498230826 - Goget August 2026 [paid via PL CC] </t>
        </is>
      </c>
      <c r="L2297" s="6" t="inlineStr">
        <is>
          <t>Goget Carshare - Credits</t>
        </is>
      </c>
      <c r="M2297" s="6" t="inlineStr">
        <is>
          <t>PRODUCTION</t>
        </is>
      </c>
    </row>
    <row r="2298">
      <c r="A2298" s="6" t="n">
        <v>58115</v>
      </c>
      <c r="B2298" s="6" t="n">
        <v>58115</v>
      </c>
      <c r="C2298" s="6" t="inlineStr">
        <is>
          <t>Direct Travel - PRD</t>
        </is>
      </c>
      <c r="D2298" s="6" t="inlineStr">
        <is>
          <t>Manual Journal</t>
        </is>
      </c>
      <c r="E2298" s="37" t="n">
        <v>46265</v>
      </c>
      <c r="F2298" s="6" t="n"/>
      <c r="G2298" s="39" t="n">
        <v>0</v>
      </c>
      <c r="H2298" s="39" t="n">
        <v>69.75</v>
      </c>
      <c r="I2298" s="6" t="inlineStr">
        <is>
          <t>26071701 - ASX Live - 9.9.26 [PRD]</t>
        </is>
      </c>
      <c r="J2298" s="6" t="n"/>
      <c r="K2298" s="6" t="inlineStr">
        <is>
          <t>#70428</t>
        </is>
      </c>
      <c r="L2298" s="6" t="inlineStr">
        <is>
          <t xml:space="preserve">Pre-PROD &amp; INT Work Accrual for September 2026 - ASX Live - 9.9.26 [PRD] Goget Travel Expense </t>
        </is>
      </c>
      <c r="M2298" s="6" t="inlineStr">
        <is>
          <t>PRODUCTION</t>
        </is>
      </c>
    </row>
    <row r="2299">
      <c r="A2299" s="6" t="n">
        <v>58210</v>
      </c>
      <c r="B2299" s="6" t="n">
        <v>58210</v>
      </c>
      <c r="C2299" s="6" t="inlineStr">
        <is>
          <t>Direct Freight - ONS</t>
        </is>
      </c>
      <c r="D2299" s="6" t="inlineStr">
        <is>
          <t>Manual Journal</t>
        </is>
      </c>
      <c r="E2299" s="37" t="n">
        <v>46204</v>
      </c>
      <c r="F2299" s="6" t="n"/>
      <c r="G2299" s="39" t="n">
        <v>424.55</v>
      </c>
      <c r="H2299" s="39" t="n">
        <v>0</v>
      </c>
      <c r="I2299" s="6" t="inlineStr">
        <is>
          <t>26062501 - DTTL STL Travel (SYD-MEL Return) [ONS]</t>
        </is>
      </c>
      <c r="J2299" s="6" t="n"/>
      <c r="K2299" s="6" t="inlineStr">
        <is>
          <t>#68455</t>
        </is>
      </c>
      <c r="L2299" s="6" t="inlineStr">
        <is>
          <t>Reversal: Pre-production Work Accrual June 2026 for July Events - DTTL - Return flight for Dani Hurley SYD&gt;MEL for 26062501 DTTL Account/People Management (UBOJBW )</t>
        </is>
      </c>
      <c r="M2299" s="6" t="inlineStr">
        <is>
          <t>ONSITE</t>
        </is>
      </c>
    </row>
    <row r="2300">
      <c r="A2300" s="6" t="n">
        <v>58210</v>
      </c>
      <c r="B2300" s="6" t="n">
        <v>58210</v>
      </c>
      <c r="C2300" s="6" t="inlineStr">
        <is>
          <t>Direct Freight - ONS</t>
        </is>
      </c>
      <c r="D2300" s="6" t="inlineStr">
        <is>
          <t>Manual Journal</t>
        </is>
      </c>
      <c r="E2300" s="37" t="n">
        <v>46204</v>
      </c>
      <c r="F2300" s="6" t="n"/>
      <c r="G2300" s="39" t="n">
        <v>39.45</v>
      </c>
      <c r="H2300" s="39" t="n">
        <v>0</v>
      </c>
      <c r="I2300" s="6" t="inlineStr">
        <is>
          <t>26062501 - DTTL STL Travel (SYD-MEL Return) [ONS]</t>
        </is>
      </c>
      <c r="J2300" s="6" t="n"/>
      <c r="K2300" s="6" t="inlineStr">
        <is>
          <t>#68455</t>
        </is>
      </c>
      <c r="L2300" s="6" t="inlineStr">
        <is>
          <t>Reversal: Pre-production Work Accrual June 2026 for July Events - DTTL - Return travel City Express booking for c for 26062501 DTTL Account/People Management (SBAUO-1259483076)</t>
        </is>
      </c>
      <c r="M2300" s="6" t="inlineStr">
        <is>
          <t>ONSITE</t>
        </is>
      </c>
    </row>
    <row r="2301">
      <c r="A2301" s="6" t="n">
        <v>58215</v>
      </c>
      <c r="B2301" s="6" t="n">
        <v>58215</v>
      </c>
      <c r="C2301" s="6" t="inlineStr">
        <is>
          <t>Direct Freight - PRD</t>
        </is>
      </c>
      <c r="D2301" s="6" t="inlineStr">
        <is>
          <t>Payable Invoice</t>
        </is>
      </c>
      <c r="E2301" s="37" t="n">
        <v>46223</v>
      </c>
      <c r="F2301" s="6" t="inlineStr">
        <is>
          <t>Resolution X Pty Ltd</t>
        </is>
      </c>
      <c r="G2301" s="39" t="n">
        <v>640</v>
      </c>
      <c r="H2301" s="39" t="n">
        <v>0</v>
      </c>
      <c r="I2301" s="6" t="inlineStr">
        <is>
          <t>2604202 - Ventia - Ventia Awards - 30.7.26 [PRD]</t>
        </is>
      </c>
      <c r="J2301" s="6" t="inlineStr">
        <is>
          <t>I26-1114 - Equipment hire for 2603601 Ventia Awards 30.07.2026 [MH App]</t>
        </is>
      </c>
      <c r="K2301" s="6" t="inlineStr">
        <is>
          <t>I26-1114 - Equipment hire for 2603601 Ventia Awards 30.07.2026 [MH App]</t>
        </is>
      </c>
      <c r="L2301" s="6" t="inlineStr">
        <is>
          <t>Resolution X Pty Ltd - (AR) Transport</t>
        </is>
      </c>
      <c r="M2301" s="6" t="inlineStr">
        <is>
          <t>PRODUCTION</t>
        </is>
      </c>
    </row>
    <row r="2302">
      <c r="A2302" s="6" t="n">
        <v>58215</v>
      </c>
      <c r="B2302" s="6" t="n">
        <v>58215</v>
      </c>
      <c r="C2302" s="6" t="inlineStr">
        <is>
          <t>Direct Freight - PRD</t>
        </is>
      </c>
      <c r="D2302" s="6" t="inlineStr">
        <is>
          <t>Payable Invoice</t>
        </is>
      </c>
      <c r="E2302" s="37" t="n">
        <v>46223</v>
      </c>
      <c r="F2302" s="6" t="inlineStr">
        <is>
          <t>Resolution X Pty Ltd</t>
        </is>
      </c>
      <c r="G2302" s="39" t="n">
        <v>280</v>
      </c>
      <c r="H2302" s="39" t="n">
        <v>0</v>
      </c>
      <c r="I2302" s="6" t="inlineStr">
        <is>
          <t>2605402 - AGL FYR - Employee Town Hall - 12.8.26 [PRD]</t>
        </is>
      </c>
      <c r="J2302" s="6" t="inlineStr">
        <is>
          <t>INVI26-1113 - Equipment hire for 2605402 AGL FYR Employee Townhall [MH App]</t>
        </is>
      </c>
      <c r="K2302" s="6" t="inlineStr">
        <is>
          <t>INVI26-1113 - Equipment hire for 2605402 AGL FYR Employee Townhall [MH App]</t>
        </is>
      </c>
      <c r="L2302" s="6" t="inlineStr">
        <is>
          <t>Resolution X Pty Ltd - (AR) Transport</t>
        </is>
      </c>
      <c r="M2302" s="6" t="inlineStr">
        <is>
          <t>PRODUCTION</t>
        </is>
      </c>
    </row>
    <row r="2303">
      <c r="A2303" s="6" t="n">
        <v>58215</v>
      </c>
      <c r="B2303" s="6" t="n">
        <v>58215</v>
      </c>
      <c r="C2303" s="6" t="inlineStr">
        <is>
          <t>Direct Freight - PRD</t>
        </is>
      </c>
      <c r="D2303" s="6" t="inlineStr">
        <is>
          <t>Payable Invoice</t>
        </is>
      </c>
      <c r="E2303" s="37" t="n">
        <v>46225</v>
      </c>
      <c r="F2303" s="6" t="inlineStr">
        <is>
          <t>Resolution X Pty Ltd</t>
        </is>
      </c>
      <c r="G2303" s="39" t="n">
        <v>280</v>
      </c>
      <c r="H2303" s="39" t="n">
        <v>0</v>
      </c>
      <c r="I2303" s="6" t="inlineStr">
        <is>
          <t>26061104 - MUFG - FYR26 - 12.8.26 [PRD]</t>
        </is>
      </c>
      <c r="J2303" s="6" t="inlineStr">
        <is>
          <t>I26-1122 - Equipment hire for 26061104 MUFG Suncorp FYR26 [MH App]</t>
        </is>
      </c>
      <c r="K2303" s="6" t="inlineStr">
        <is>
          <t>I26-1122 - Equipment hire for 26061104 MUFG Suncorp FYR26 [MH App]</t>
        </is>
      </c>
      <c r="L2303" s="6" t="inlineStr">
        <is>
          <t>Resolution X Pty Ltd - (AR) Transport</t>
        </is>
      </c>
      <c r="M2303" s="6" t="inlineStr">
        <is>
          <t>PRODUCTION</t>
        </is>
      </c>
    </row>
    <row r="2304">
      <c r="A2304" s="6" t="n">
        <v>58215</v>
      </c>
      <c r="B2304" s="6" t="n">
        <v>58215</v>
      </c>
      <c r="C2304" s="6" t="inlineStr">
        <is>
          <t>Direct Freight - PRD</t>
        </is>
      </c>
      <c r="D2304" s="6" t="inlineStr">
        <is>
          <t>Payable Invoice</t>
        </is>
      </c>
      <c r="E2304" s="37" t="n">
        <v>46226</v>
      </c>
      <c r="F2304" s="6" t="inlineStr">
        <is>
          <t>Hire Intelligence</t>
        </is>
      </c>
      <c r="G2304" s="39" t="n">
        <v>200</v>
      </c>
      <c r="H2304" s="39" t="n">
        <v>0</v>
      </c>
      <c r="I2304" s="6" t="inlineStr">
        <is>
          <t>2605403 - ARUP - Oves Awards - 23.7.26 [PRD]</t>
        </is>
      </c>
      <c r="J2304" s="6" t="inlineStr">
        <is>
          <t>CS166261 - Equipment hire for 2605403 Arup Oves Awards 23.7.26 [MH App] Q-2605403</t>
        </is>
      </c>
      <c r="K2304" s="6" t="inlineStr">
        <is>
          <t>CS166261 - Equipment hire for 2605403 Arup Oves Awards 23.7.26 [MH App] Q-2605403</t>
        </is>
      </c>
      <c r="L2304" s="6" t="inlineStr">
        <is>
          <t>Hire Intelligence - Delivery and Collection Charges (Metro M-F)</t>
        </is>
      </c>
      <c r="M2304" s="6" t="inlineStr">
        <is>
          <t>PRODUCTION</t>
        </is>
      </c>
    </row>
    <row r="2305">
      <c r="A2305" s="6" t="n">
        <v>58215</v>
      </c>
      <c r="B2305" s="6" t="n">
        <v>58215</v>
      </c>
      <c r="C2305" s="6" t="inlineStr">
        <is>
          <t>Direct Freight - PRD</t>
        </is>
      </c>
      <c r="D2305" s="6" t="inlineStr">
        <is>
          <t>Payable Invoice</t>
        </is>
      </c>
      <c r="E2305" s="37" t="n">
        <v>46230</v>
      </c>
      <c r="F2305" s="6" t="inlineStr">
        <is>
          <t>Hire Intelligence</t>
        </is>
      </c>
      <c r="G2305" s="39" t="n">
        <v>400</v>
      </c>
      <c r="H2305" s="39" t="n">
        <v>0</v>
      </c>
      <c r="I2305" s="6" t="inlineStr">
        <is>
          <t>2604202 - Ventia - Ventia Awards - 30.7.26 [PRD]</t>
        </is>
      </c>
      <c r="J2305" s="6" t="inlineStr">
        <is>
          <t>CS166296 - Equipment hire for 2604202 Ventia Awards 30.7.26 [MH App] Q-CS85987</t>
        </is>
      </c>
      <c r="K2305" s="6" t="inlineStr">
        <is>
          <t>CS166296 - Equipment hire for 2604202 Ventia Awards 30.7.26 [MH App] Q-CS85987</t>
        </is>
      </c>
      <c r="L2305" s="6" t="inlineStr">
        <is>
          <t>Hire Intelligence - Delivery and Collection Charges (Metro M-F)</t>
        </is>
      </c>
      <c r="M2305" s="6" t="inlineStr">
        <is>
          <t>PRODUCTION</t>
        </is>
      </c>
    </row>
    <row r="2306">
      <c r="A2306" s="6" t="n">
        <v>58215</v>
      </c>
      <c r="B2306" s="6" t="n">
        <v>58215</v>
      </c>
      <c r="C2306" s="6" t="inlineStr">
        <is>
          <t>Direct Freight - PRD</t>
        </is>
      </c>
      <c r="D2306" s="6" t="inlineStr">
        <is>
          <t>Payable Invoice</t>
        </is>
      </c>
      <c r="E2306" s="37" t="n">
        <v>46231</v>
      </c>
      <c r="F2306" s="6" t="inlineStr">
        <is>
          <t>Resolution X Pty Ltd</t>
        </is>
      </c>
      <c r="G2306" s="39" t="n">
        <v>180</v>
      </c>
      <c r="H2306" s="39" t="n">
        <v>0</v>
      </c>
      <c r="I2306" s="6" t="inlineStr">
        <is>
          <t>2604202 - Ventia - Ventia Awards - 30.7.26 [PRD]</t>
        </is>
      </c>
      <c r="J2306" s="6" t="inlineStr">
        <is>
          <t>I26-1144 - Services hire for 2604202 Ventia Awards 30.7.26 [MH App]</t>
        </is>
      </c>
      <c r="K2306" s="6" t="inlineStr">
        <is>
          <t>I26-1144 - Services hire for 2604202 Ventia Awards 30.7.26 [MH App]</t>
        </is>
      </c>
      <c r="L2306" s="6" t="inlineStr">
        <is>
          <t>Resolution X Pty Ltd - (AR) Transport</t>
        </is>
      </c>
      <c r="M2306" s="6" t="inlineStr">
        <is>
          <t>PRODUCTION</t>
        </is>
      </c>
    </row>
    <row r="2307">
      <c r="A2307" s="6" t="n">
        <v>58215</v>
      </c>
      <c r="B2307" s="6" t="n">
        <v>58215</v>
      </c>
      <c r="C2307" s="6" t="inlineStr">
        <is>
          <t>Direct Freight - PRD</t>
        </is>
      </c>
      <c r="D2307" s="6" t="inlineStr">
        <is>
          <t>Payable Invoice</t>
        </is>
      </c>
      <c r="E2307" s="37" t="n">
        <v>46233</v>
      </c>
      <c r="F2307" s="6" t="inlineStr">
        <is>
          <t>2020 Events Pty Ltd</t>
        </is>
      </c>
      <c r="G2307" s="39" t="n">
        <v>560</v>
      </c>
      <c r="H2307" s="39" t="n">
        <v>0</v>
      </c>
      <c r="I2307" s="6" t="inlineStr">
        <is>
          <t>2604202 - Ventia - Ventia Awards - 30.7.26 [PRD]</t>
        </is>
      </c>
      <c r="J2307" s="6" t="inlineStr">
        <is>
          <t>INV-1544 - Equipment and Services hire for 2604202 Ventia Awards 30.7.26 [MH App]</t>
        </is>
      </c>
      <c r="K2307" s="6" t="inlineStr">
        <is>
          <t>INV-1544 - Equipment and Services hire for 2604202 Ventia Awards 30.7.26 [MH App]</t>
        </is>
      </c>
      <c r="L2307" s="6" t="inlineStr">
        <is>
          <t>2020 Events Pty Ltd - Delivery and transport</t>
        </is>
      </c>
      <c r="M2307" s="6" t="inlineStr">
        <is>
          <t>PRODUCTION</t>
        </is>
      </c>
    </row>
    <row r="2308">
      <c r="A2308" s="6" t="n">
        <v>58215</v>
      </c>
      <c r="B2308" s="6" t="n">
        <v>58215</v>
      </c>
      <c r="C2308" s="6" t="inlineStr">
        <is>
          <t>Direct Freight - PRD</t>
        </is>
      </c>
      <c r="D2308" s="6" t="inlineStr">
        <is>
          <t>Payable Invoice</t>
        </is>
      </c>
      <c r="E2308" s="37" t="n">
        <v>46239</v>
      </c>
      <c r="F2308" s="6" t="inlineStr">
        <is>
          <t>HEADROOM AUDIO VISUAL PTY LTD</t>
        </is>
      </c>
      <c r="G2308" s="39" t="n">
        <v>600</v>
      </c>
      <c r="H2308" s="39" t="n">
        <v>0</v>
      </c>
      <c r="I2308" s="6" t="inlineStr">
        <is>
          <t>26071303 - Ventia - Melbourne Office Event - 30.7.26 [PRD]</t>
        </is>
      </c>
      <c r="J2308" s="6" t="inlineStr">
        <is>
          <t>INV-0016 - Equipment hires for 26071303 Ventia MEL Office 30.7.26 [MH App]</t>
        </is>
      </c>
      <c r="K2308" s="6" t="inlineStr">
        <is>
          <t>INV-0016 - Equipment hires for 26071303 Ventia MEL Office 30.7.26 [MH App]</t>
        </is>
      </c>
      <c r="L2308" s="6" t="inlineStr">
        <is>
          <t>HEADROOM AUDIO VISUAL PTY LTD - Truck Delivery &amp; Collection</t>
        </is>
      </c>
      <c r="M2308" s="6" t="inlineStr">
        <is>
          <t>PRODUCTION</t>
        </is>
      </c>
    </row>
    <row r="2309">
      <c r="A2309" s="6" t="n">
        <v>58215</v>
      </c>
      <c r="B2309" s="6" t="n">
        <v>58215</v>
      </c>
      <c r="C2309" s="6" t="inlineStr">
        <is>
          <t>Direct Freight - PRD</t>
        </is>
      </c>
      <c r="D2309" s="6" t="inlineStr">
        <is>
          <t>Payable Invoice</t>
        </is>
      </c>
      <c r="E2309" s="37" t="n">
        <v>46240</v>
      </c>
      <c r="F2309" s="6" t="inlineStr">
        <is>
          <t>HEADROOM AUDIO VISUAL PTY LTD</t>
        </is>
      </c>
      <c r="G2309" s="39" t="n">
        <v>200</v>
      </c>
      <c r="H2309" s="39" t="n">
        <v>0</v>
      </c>
      <c r="I2309" s="6" t="inlineStr">
        <is>
          <t>26061106 - TLC Full Year Results MEL [PRD]</t>
        </is>
      </c>
      <c r="J2309" s="6" t="inlineStr">
        <is>
          <t>INV-0017 - Equipment and Services hire for 26061106 TLC FY Results MEL 19.8.26 [MH App]</t>
        </is>
      </c>
      <c r="K2309" s="6" t="inlineStr">
        <is>
          <t>INV-0017 - Equipment and Services hire for 26061106 TLC FY Results MEL 19.8.26 [MH App]</t>
        </is>
      </c>
      <c r="L2309" s="6" t="inlineStr">
        <is>
          <t>HEADROOM AUDIO VISUAL PTY LTD - Van Delivery &amp; Collection</t>
        </is>
      </c>
      <c r="M2309" s="6" t="inlineStr">
        <is>
          <t>PRODUCTION</t>
        </is>
      </c>
    </row>
    <row r="2310">
      <c r="A2310" s="6" t="n">
        <v>58215</v>
      </c>
      <c r="B2310" s="6" t="n">
        <v>58215</v>
      </c>
      <c r="C2310" s="6" t="inlineStr">
        <is>
          <t>Direct Freight - PRD</t>
        </is>
      </c>
      <c r="D2310" s="6" t="inlineStr">
        <is>
          <t>Payable Invoice</t>
        </is>
      </c>
      <c r="E2310" s="37" t="n">
        <v>46245</v>
      </c>
      <c r="F2310" s="6" t="inlineStr">
        <is>
          <t>Hire Intelligence</t>
        </is>
      </c>
      <c r="G2310" s="39" t="n">
        <v>200</v>
      </c>
      <c r="H2310" s="39" t="n">
        <v>0</v>
      </c>
      <c r="I2310" s="6" t="inlineStr">
        <is>
          <t>26052702 - ASX - FYR - 13.8.26 [PRD]</t>
        </is>
      </c>
      <c r="J2310" s="6" t="inlineStr">
        <is>
          <t>CS166508 - Equipment hires for 26052702 ASX FYR 13.8.26 [MH App]</t>
        </is>
      </c>
      <c r="K2310" s="6" t="inlineStr">
        <is>
          <t>CS166508 - Equipment hires for 26052702 ASX FYR 13.8.26 [MH App]</t>
        </is>
      </c>
      <c r="L2310" s="6" t="inlineStr">
        <is>
          <t>Hire Intelligence - Delivery and Collection Charges (Metro M-F)</t>
        </is>
      </c>
      <c r="M2310" s="6" t="inlineStr">
        <is>
          <t>PRODUCTION</t>
        </is>
      </c>
    </row>
    <row r="2311">
      <c r="A2311" s="6" t="n">
        <v>58215</v>
      </c>
      <c r="B2311" s="6" t="n">
        <v>58215</v>
      </c>
      <c r="C2311" s="6" t="inlineStr">
        <is>
          <t>Direct Freight - PRD</t>
        </is>
      </c>
      <c r="D2311" s="6" t="inlineStr">
        <is>
          <t>Payable Invoice</t>
        </is>
      </c>
      <c r="E2311" s="37" t="n">
        <v>46245</v>
      </c>
      <c r="F2311" s="6" t="inlineStr">
        <is>
          <t>Hire Intelligence</t>
        </is>
      </c>
      <c r="G2311" s="39" t="n">
        <v>100</v>
      </c>
      <c r="H2311" s="39" t="n">
        <v>0</v>
      </c>
      <c r="I2311" s="6" t="inlineStr">
        <is>
          <t>2605402 - AGL FYR - Employee Town Hall - 12.8.26 [PRD]</t>
        </is>
      </c>
      <c r="J2311" s="6" t="inlineStr">
        <is>
          <t>CS166507 - Equipment hires for 2605402 AGL FYR Employee T/Hall &amp; 2605401 Investor Briefing [MH App]</t>
        </is>
      </c>
      <c r="K2311" s="6" t="inlineStr">
        <is>
          <t>CS166507 - Equipment hires for 2605402 AGL FYR Employee T/Hall &amp; 2605401 Investor Briefing [MH App]</t>
        </is>
      </c>
      <c r="L2311" s="6" t="inlineStr">
        <is>
          <t>Hire Intelligence - Delivery and Collection Charges (Metro M-F)</t>
        </is>
      </c>
      <c r="M2311" s="6" t="inlineStr">
        <is>
          <t>PRODUCTION</t>
        </is>
      </c>
    </row>
    <row r="2312">
      <c r="A2312" s="6" t="n">
        <v>58215</v>
      </c>
      <c r="B2312" s="6" t="n">
        <v>58215</v>
      </c>
      <c r="C2312" s="6" t="inlineStr">
        <is>
          <t>Direct Freight - PRD</t>
        </is>
      </c>
      <c r="D2312" s="6" t="inlineStr">
        <is>
          <t>Payable Invoice</t>
        </is>
      </c>
      <c r="E2312" s="37" t="n">
        <v>46245</v>
      </c>
      <c r="F2312" s="6" t="inlineStr">
        <is>
          <t>Hire Intelligence</t>
        </is>
      </c>
      <c r="G2312" s="39" t="n">
        <v>100</v>
      </c>
      <c r="H2312" s="39" t="n">
        <v>0</v>
      </c>
      <c r="I2312" s="6" t="inlineStr">
        <is>
          <t>2605401 - AGL FYR - Investor Briefing - 12.8.26 [PRD]</t>
        </is>
      </c>
      <c r="J2312" s="6" t="inlineStr">
        <is>
          <t>CS166507 - Equipment hires for 2605402 AGL FYR Employee T/Hall &amp; 2605401 Investor Briefing [MH App]</t>
        </is>
      </c>
      <c r="K2312" s="6" t="inlineStr">
        <is>
          <t>CS166507 - Equipment hires for 2605402 AGL FYR Employee T/Hall &amp; 2605401 Investor Briefing [MH App]</t>
        </is>
      </c>
      <c r="L2312" s="6" t="inlineStr">
        <is>
          <t>Hire Intelligence - Delivery and Collection Charges (Metro M-F)</t>
        </is>
      </c>
      <c r="M2312" s="6" t="inlineStr">
        <is>
          <t>PRODUCTION</t>
        </is>
      </c>
    </row>
    <row r="2313">
      <c r="A2313" s="6" t="n">
        <v>58215</v>
      </c>
      <c r="B2313" s="6" t="n">
        <v>58215</v>
      </c>
      <c r="C2313" s="6" t="inlineStr">
        <is>
          <t>Direct Freight - PRD</t>
        </is>
      </c>
      <c r="D2313" s="6" t="inlineStr">
        <is>
          <t>Payable Invoice</t>
        </is>
      </c>
      <c r="E2313" s="37" t="n">
        <v>46247</v>
      </c>
      <c r="F2313" s="6" t="inlineStr">
        <is>
          <t>Riedel Communications Australia Pty Ltd</t>
        </is>
      </c>
      <c r="G2313" s="39" t="n">
        <v>172.8</v>
      </c>
      <c r="H2313" s="39" t="n">
        <v>0</v>
      </c>
      <c r="I2313" s="6" t="inlineStr">
        <is>
          <t>26061104 - MUFG - FYR26 - 12.8.26 [PRD]</t>
        </is>
      </c>
      <c r="J2313" s="6" t="inlineStr">
        <is>
          <t>INV00010213 - Equipment hire for  [Q-26-2417.01 - PO-00016903] MH App</t>
        </is>
      </c>
      <c r="K2313" s="6" t="inlineStr">
        <is>
          <t>INV00010213 - Equipment hire for  [Q-26-2417.01 - PO-00016903] MH App</t>
        </is>
      </c>
      <c r="L2313" s="6" t="inlineStr">
        <is>
          <t>Riedel Communications Australia Pty Ltd - Delivery/Pickup</t>
        </is>
      </c>
      <c r="M2313" s="6" t="inlineStr">
        <is>
          <t>PRODUCTION</t>
        </is>
      </c>
    </row>
    <row r="2314">
      <c r="A2314" s="6" t="n">
        <v>58215</v>
      </c>
      <c r="B2314" s="6" t="n">
        <v>58215</v>
      </c>
      <c r="C2314" s="6" t="inlineStr">
        <is>
          <t>Direct Freight - PRD</t>
        </is>
      </c>
      <c r="D2314" s="6" t="inlineStr">
        <is>
          <t>Payable Invoice</t>
        </is>
      </c>
      <c r="E2314" s="37" t="n">
        <v>46248</v>
      </c>
      <c r="F2314" s="6" t="inlineStr">
        <is>
          <t>WordBirds Pty Ltd</t>
        </is>
      </c>
      <c r="G2314" s="39" t="n">
        <v>49.77</v>
      </c>
      <c r="H2314" s="39" t="n">
        <v>0</v>
      </c>
      <c r="I2314" s="6" t="inlineStr">
        <is>
          <t>26052702 - ASX - FYR - 13.8.26 [PRD]</t>
        </is>
      </c>
      <c r="J2314" s="6" t="inlineStr">
        <is>
          <t>INV-1971 - Services hire for 26052702 ASX FYR26 13.8.26 [MH App]</t>
        </is>
      </c>
      <c r="K2314" s="6" t="inlineStr">
        <is>
          <t>INV-1971 - Services hire for 26052702 ASX FYR26 13.8.26 [MH App]</t>
        </is>
      </c>
      <c r="L2314" s="6" t="inlineStr">
        <is>
          <t>WordBirds Pty Ltd - Parking</t>
        </is>
      </c>
      <c r="M2314" s="6" t="inlineStr">
        <is>
          <t>PRODUCTION</t>
        </is>
      </c>
    </row>
    <row r="2315">
      <c r="A2315" s="6" t="n">
        <v>58215</v>
      </c>
      <c r="B2315" s="6" t="n">
        <v>58215</v>
      </c>
      <c r="C2315" s="6" t="inlineStr">
        <is>
          <t>Direct Freight - PRD</t>
        </is>
      </c>
      <c r="D2315" s="6" t="inlineStr">
        <is>
          <t>Payable Invoice</t>
        </is>
      </c>
      <c r="E2315" s="37" t="n">
        <v>46248</v>
      </c>
      <c r="F2315" s="6" t="inlineStr">
        <is>
          <t>WordBirds Pty Ltd</t>
        </is>
      </c>
      <c r="G2315" s="39" t="n">
        <v>49.77</v>
      </c>
      <c r="H2315" s="39" t="n">
        <v>0</v>
      </c>
      <c r="I2315" s="6" t="inlineStr">
        <is>
          <t>26052702 - ASX - FYR - 13.8.26 [PRD]</t>
        </is>
      </c>
      <c r="J2315" s="6" t="inlineStr">
        <is>
          <t>INV-1971 - Services hire for 26052702 ASX FYR26 13.8.26 [MH App]</t>
        </is>
      </c>
      <c r="K2315" s="6" t="inlineStr">
        <is>
          <t>INV-1971 - Services hire for 26052702 ASX FYR26 13.8.26 [MH App]</t>
        </is>
      </c>
      <c r="L2315" s="6" t="inlineStr">
        <is>
          <t>WordBirds Pty Ltd - Parking</t>
        </is>
      </c>
      <c r="M2315" s="6" t="inlineStr">
        <is>
          <t>PRODUCTION</t>
        </is>
      </c>
    </row>
    <row r="2316">
      <c r="A2316" s="6" t="n">
        <v>58215</v>
      </c>
      <c r="B2316" s="6" t="n">
        <v>58215</v>
      </c>
      <c r="C2316" s="6" t="inlineStr">
        <is>
          <t>Direct Freight - PRD</t>
        </is>
      </c>
      <c r="D2316" s="6" t="inlineStr">
        <is>
          <t>Payable Invoice</t>
        </is>
      </c>
      <c r="E2316" s="37" t="n">
        <v>46248</v>
      </c>
      <c r="F2316" s="6" t="inlineStr">
        <is>
          <t>WordBirds Pty Ltd</t>
        </is>
      </c>
      <c r="G2316" s="39" t="n">
        <v>200</v>
      </c>
      <c r="H2316" s="39" t="n">
        <v>0</v>
      </c>
      <c r="I2316" s="6" t="inlineStr">
        <is>
          <t>26052702 - ASX - FYR - 13.8.26 [PRD]</t>
        </is>
      </c>
      <c r="J2316" s="6" t="inlineStr">
        <is>
          <t>INV-1971 - Services hire for 26052702 ASX FYR26 13.8.26 [MH App]</t>
        </is>
      </c>
      <c r="K2316" s="6" t="inlineStr">
        <is>
          <t>INV-1971 - Services hire for 26052702 ASX FYR26 13.8.26 [MH App]</t>
        </is>
      </c>
      <c r="L2316" s="6" t="inlineStr">
        <is>
          <t>WordBirds Pty Ltd - Return Delivery</t>
        </is>
      </c>
      <c r="M2316" s="6" t="inlineStr">
        <is>
          <t>PRODUCTION</t>
        </is>
      </c>
    </row>
    <row r="2317">
      <c r="A2317" s="6" t="n">
        <v>58215</v>
      </c>
      <c r="B2317" s="6" t="n">
        <v>58215</v>
      </c>
      <c r="C2317" s="6" t="inlineStr">
        <is>
          <t>Direct Freight - PRD</t>
        </is>
      </c>
      <c r="D2317" s="6" t="inlineStr">
        <is>
          <t>Payable Invoice</t>
        </is>
      </c>
      <c r="E2317" s="37" t="n">
        <v>46251</v>
      </c>
      <c r="F2317" s="6" t="inlineStr">
        <is>
          <t>Teleprompt Services Pty Ltd TA Speakeasy Telepromp</t>
        </is>
      </c>
      <c r="G2317" s="39" t="n">
        <v>82.36</v>
      </c>
      <c r="H2317" s="39" t="n">
        <v>0</v>
      </c>
      <c r="I2317" s="6" t="inlineStr">
        <is>
          <t>26072902 - PWC AI Townhall 6.8.26 [PRD]</t>
        </is>
      </c>
      <c r="J2317" s="6" t="inlineStr">
        <is>
          <t>INV10590 - Teleprompt services hire for 26072902 &amp; 26072903 PwC August 2026 Events [MH App]</t>
        </is>
      </c>
      <c r="K2317" s="6" t="inlineStr">
        <is>
          <t>INV10590 - Teleprompt services hire for 26072902 &amp; 26072903 PwC August 2026 Events [MH App]</t>
        </is>
      </c>
      <c r="L2317" s="6" t="inlineStr">
        <is>
          <t>Teleprompt Services Pty Ltd TA Speakeasy Telepromp - Parking at cost</t>
        </is>
      </c>
      <c r="M2317" s="6" t="inlineStr">
        <is>
          <t>PRODUCTION</t>
        </is>
      </c>
    </row>
    <row r="2318">
      <c r="A2318" s="6" t="n">
        <v>58215</v>
      </c>
      <c r="B2318" s="6" t="n">
        <v>58215</v>
      </c>
      <c r="C2318" s="6" t="inlineStr">
        <is>
          <t>Direct Freight - PRD</t>
        </is>
      </c>
      <c r="D2318" s="6" t="inlineStr">
        <is>
          <t>Payable Invoice</t>
        </is>
      </c>
      <c r="E2318" s="37" t="n">
        <v>46251</v>
      </c>
      <c r="F2318" s="6" t="inlineStr">
        <is>
          <t>Teleprompt Services Pty Ltd TA Speakeasy Telepromp</t>
        </is>
      </c>
      <c r="G2318" s="39" t="n">
        <v>82.36</v>
      </c>
      <c r="H2318" s="39" t="n">
        <v>0</v>
      </c>
      <c r="I2318" s="6" t="inlineStr">
        <is>
          <t>26072903 - PWC - GB Webcast - 11.8.26 [PRD]</t>
        </is>
      </c>
      <c r="J2318" s="6" t="inlineStr">
        <is>
          <t>INV10590 - Teleprompt services hire for 26072902 &amp; 26072903 PwC August 2026 Events [MH App]</t>
        </is>
      </c>
      <c r="K2318" s="6" t="inlineStr">
        <is>
          <t>INV10590 - Teleprompt services hire for 26072902 &amp; 26072903 PwC August 2026 Events [MH App]</t>
        </is>
      </c>
      <c r="L2318" s="6" t="inlineStr">
        <is>
          <t>Teleprompt Services Pty Ltd TA Speakeasy Telepromp - Parking at cost</t>
        </is>
      </c>
      <c r="M2318" s="6" t="inlineStr">
        <is>
          <t>PRODUCTION</t>
        </is>
      </c>
    </row>
    <row r="2319">
      <c r="A2319" s="6" t="n">
        <v>58215</v>
      </c>
      <c r="B2319" s="6" t="n">
        <v>58215</v>
      </c>
      <c r="C2319" s="6" t="inlineStr">
        <is>
          <t>Direct Freight - PRD</t>
        </is>
      </c>
      <c r="D2319" s="6" t="inlineStr">
        <is>
          <t>Payable Invoice</t>
        </is>
      </c>
      <c r="E2319" s="37" t="n">
        <v>46251</v>
      </c>
      <c r="F2319" s="6" t="inlineStr">
        <is>
          <t>SOUNDBAY PTY LTD (T/A Mannys Online)</t>
        </is>
      </c>
      <c r="G2319" s="39" t="n">
        <v>100</v>
      </c>
      <c r="H2319" s="39" t="n">
        <v>0</v>
      </c>
      <c r="I2319" s="6" t="inlineStr">
        <is>
          <t>2591012C - St. Luke's Church [PRD]</t>
        </is>
      </c>
      <c r="J2319" s="6" t="inlineStr">
        <is>
          <t>INV4743689 - Equipment purchase for 2591012 St Luke Church [DL App]</t>
        </is>
      </c>
      <c r="K2319" s="6" t="inlineStr">
        <is>
          <t>INV4743689 - Equipment purchase for 2591012 St Luke Church [DL App]</t>
        </is>
      </c>
      <c r="L2319" s="6" t="inlineStr">
        <is>
          <t>SOUNDBAY PTY LTD (T/A Mannys Online) - Bulky Item Shipping</t>
        </is>
      </c>
      <c r="M2319" s="6" t="inlineStr">
        <is>
          <t>PRODUCTION</t>
        </is>
      </c>
    </row>
    <row r="2320">
      <c r="A2320" s="6" t="n">
        <v>58215</v>
      </c>
      <c r="B2320" s="6" t="n">
        <v>58215</v>
      </c>
      <c r="C2320" s="6" t="inlineStr">
        <is>
          <t>Direct Freight - PRD</t>
        </is>
      </c>
      <c r="D2320" s="6" t="inlineStr">
        <is>
          <t>Payable Invoice</t>
        </is>
      </c>
      <c r="E2320" s="37" t="n">
        <v>46253</v>
      </c>
      <c r="F2320" s="6" t="inlineStr">
        <is>
          <t>Hire Intelligence</t>
        </is>
      </c>
      <c r="G2320" s="39" t="n">
        <v>150</v>
      </c>
      <c r="H2320" s="39" t="n">
        <v>0</v>
      </c>
      <c r="I2320" s="6" t="inlineStr">
        <is>
          <t>2608702 - APA - Qtly All Hands SYD Screen Hire - 20.8.26 [PRD]</t>
        </is>
      </c>
      <c r="J2320" s="6" t="inlineStr">
        <is>
          <t>INV-CS166600 - Equipment hires for 2608702 APA Qtly All Hand SYD 20.8.26 [MH App]</t>
        </is>
      </c>
      <c r="K2320" s="6" t="inlineStr">
        <is>
          <t>INV-CS166600 - Equipment hires for 2608702 APA Qtly All Hand SYD 20.8.26 [MH App]</t>
        </is>
      </c>
      <c r="L2320" s="6" t="inlineStr">
        <is>
          <t>Hire Intelligence - Delivery and Collection Charges (Metro M-F)</t>
        </is>
      </c>
      <c r="M2320" s="6" t="inlineStr">
        <is>
          <t>PRODUCTION</t>
        </is>
      </c>
    </row>
    <row r="2321">
      <c r="A2321" s="6" t="n">
        <v>58215</v>
      </c>
      <c r="B2321" s="6" t="n">
        <v>58215</v>
      </c>
      <c r="C2321" s="6" t="inlineStr">
        <is>
          <t>Direct Freight - PRD</t>
        </is>
      </c>
      <c r="D2321" s="6" t="inlineStr">
        <is>
          <t>Payable Invoice</t>
        </is>
      </c>
      <c r="E2321" s="37" t="n">
        <v>46255</v>
      </c>
      <c r="F2321" s="6" t="inlineStr">
        <is>
          <t>Hire Intelligence</t>
        </is>
      </c>
      <c r="G2321" s="39" t="n">
        <v>200</v>
      </c>
      <c r="H2321" s="39" t="n">
        <v>0</v>
      </c>
      <c r="I2321" s="6" t="inlineStr">
        <is>
          <t>26061109 - Ventia - FYR26 - 24.8.26 [PRD]</t>
        </is>
      </c>
      <c r="J2321" s="6" t="inlineStr">
        <is>
          <t>CS166632 - Equipment hires for 26061109 Ventia FYR26 24.8.26 [MH App]</t>
        </is>
      </c>
      <c r="K2321" s="6" t="inlineStr">
        <is>
          <t>CS166632 - Equipment hires for 26061109 Ventia FYR26 24.8.26 [MH App]</t>
        </is>
      </c>
      <c r="L2321" s="6" t="inlineStr">
        <is>
          <t>Hire Intelligence - Delivery and Collection Charges (Metro M-F)</t>
        </is>
      </c>
      <c r="M2321" s="6" t="inlineStr">
        <is>
          <t>PRODUCTION</t>
        </is>
      </c>
    </row>
    <row r="2322">
      <c r="A2322" s="6" t="n">
        <v>58215</v>
      </c>
      <c r="B2322" s="6" t="n">
        <v>58215</v>
      </c>
      <c r="C2322" s="6" t="inlineStr">
        <is>
          <t>Direct Freight - PRD</t>
        </is>
      </c>
      <c r="D2322" s="6" t="inlineStr">
        <is>
          <t>Payable Invoice</t>
        </is>
      </c>
      <c r="E2322" s="37" t="n">
        <v>46261</v>
      </c>
      <c r="F2322" s="6" t="inlineStr">
        <is>
          <t>Austage Melbourne Pty Ltd</t>
        </is>
      </c>
      <c r="G2322" s="39" t="n">
        <v>450</v>
      </c>
      <c r="H2322" s="39" t="n">
        <v>0</v>
      </c>
      <c r="I2322" s="6" t="inlineStr">
        <is>
          <t>26073111 - Downer - FYR &amp; Employee Webcast - 25.8.26 [PRD]</t>
        </is>
      </c>
      <c r="J2322" s="6" t="inlineStr">
        <is>
          <t>INV10601 - Equipment hires for 26073111 Downer FYR &amp; Employee Webcast 25.8.26 [MH App]</t>
        </is>
      </c>
      <c r="K2322" s="6" t="inlineStr">
        <is>
          <t>INV10601 - Equipment hires for 26073111 Downer FYR &amp; Employee Webcast 25.8.26 [MH App]</t>
        </is>
      </c>
      <c r="L2322" s="6" t="inlineStr">
        <is>
          <t>Austage Melbourne Pty Ltd - Transport</t>
        </is>
      </c>
      <c r="M2322" s="6" t="inlineStr">
        <is>
          <t>PRODUCTION</t>
        </is>
      </c>
    </row>
    <row r="2323">
      <c r="A2323" s="6" t="n">
        <v>58215</v>
      </c>
      <c r="B2323" s="6" t="n">
        <v>58215</v>
      </c>
      <c r="C2323" s="6" t="inlineStr">
        <is>
          <t>Direct Freight - PRD</t>
        </is>
      </c>
      <c r="D2323" s="6" t="inlineStr">
        <is>
          <t>Payable Invoice</t>
        </is>
      </c>
      <c r="E2323" s="37" t="n">
        <v>46265</v>
      </c>
      <c r="F2323" s="6" t="inlineStr">
        <is>
          <t>Vast AV Pty Ltd</t>
        </is>
      </c>
      <c r="G2323" s="39" t="n">
        <v>150</v>
      </c>
      <c r="H2323" s="39" t="n">
        <v>0</v>
      </c>
      <c r="I2323" s="6" t="inlineStr">
        <is>
          <t>2606903 - Virgin FY26 Results [PRD]</t>
        </is>
      </c>
      <c r="J2323" s="6" t="inlineStr">
        <is>
          <t>INV01246 - Equipment &amp; Services hire for 2606903 Virgin BNE FYR26 28.8.26 [MH App]</t>
        </is>
      </c>
      <c r="K2323" s="6" t="inlineStr">
        <is>
          <t>INV01246 - Equipment &amp; Services hire for 2606903 Virgin BNE FYR26 28.8.26 [MH App]</t>
        </is>
      </c>
      <c r="L2323" s="6" t="inlineStr">
        <is>
          <t>Vast AV Pty Ltd - Delivery &amp; Collection</t>
        </is>
      </c>
      <c r="M2323" s="6" t="inlineStr">
        <is>
          <t>PRODUCTION</t>
        </is>
      </c>
    </row>
    <row r="2324">
      <c r="A2324" s="6" t="n">
        <v>58215</v>
      </c>
      <c r="B2324" s="6" t="n">
        <v>58215</v>
      </c>
      <c r="C2324" s="6" t="inlineStr">
        <is>
          <t>Direct Freight - PRD</t>
        </is>
      </c>
      <c r="D2324" s="6" t="inlineStr">
        <is>
          <t>Payable Invoice</t>
        </is>
      </c>
      <c r="E2324" s="37" t="n">
        <v>46265</v>
      </c>
      <c r="F2324" s="6" t="inlineStr">
        <is>
          <t>WordBirds Pty Ltd</t>
        </is>
      </c>
      <c r="G2324" s="39" t="n">
        <v>30.68</v>
      </c>
      <c r="H2324" s="39" t="n">
        <v>0</v>
      </c>
      <c r="I2324" s="6" t="inlineStr">
        <is>
          <t>26071501 - Ventia - Half Year Results Briefing - 24.8.26 [PRD]</t>
        </is>
      </c>
      <c r="J2324" s="6" t="inlineStr">
        <is>
          <t>INV-1978 - Services hire for 26071501 Ventira HYR Briefing 24.8.26 [MH App]</t>
        </is>
      </c>
      <c r="K2324" s="6" t="inlineStr">
        <is>
          <t>INV-1978 - Services hire for 26071501 Ventira HYR Briefing 24.8.26 [MH App]</t>
        </is>
      </c>
      <c r="L2324" s="6" t="inlineStr">
        <is>
          <t>WordBirds Pty Ltd - Parking charged at cost where not provided</t>
        </is>
      </c>
      <c r="M2324" s="6" t="inlineStr">
        <is>
          <t>PRODUCTION</t>
        </is>
      </c>
    </row>
    <row r="2325">
      <c r="A2325" s="6" t="n">
        <v>58225</v>
      </c>
      <c r="B2325" s="6" t="n">
        <v>58225</v>
      </c>
      <c r="C2325" s="6" t="inlineStr">
        <is>
          <t>Direct Freight - INTEGRATION</t>
        </is>
      </c>
      <c r="D2325" s="6" t="inlineStr">
        <is>
          <t>Payable Invoice</t>
        </is>
      </c>
      <c r="E2325" s="37" t="n">
        <v>46206</v>
      </c>
      <c r="F2325" s="6" t="inlineStr">
        <is>
          <t>Videoguys Australia Pty Ltd</t>
        </is>
      </c>
      <c r="G2325" s="39" t="n">
        <v>30.89</v>
      </c>
      <c r="H2325" s="39" t="n">
        <v>0</v>
      </c>
      <c r="I2325" s="6" t="inlineStr">
        <is>
          <t>2606901 - PwC | Syd Studio Equipment [INT]</t>
        </is>
      </c>
      <c r="J2325" s="6" t="inlineStr">
        <is>
          <t>SVG-18021 - Equipment purchase for 2606901 PwC Sydney Studio Equipment [Quote #12502 - PO-00016891]</t>
        </is>
      </c>
      <c r="K2325" s="6" t="inlineStr">
        <is>
          <t>SVG-18021 - Equipment purchase for 2606901 PwC Sydney Studio Equipment [Quote #12502 - PO-00016891]</t>
        </is>
      </c>
      <c r="L2325" s="6" t="inlineStr">
        <is>
          <t>Videoguys Australia Pty Ltd - StarTrack Shipping</t>
        </is>
      </c>
      <c r="M2325" s="6" t="inlineStr">
        <is>
          <t>INTEGRATION</t>
        </is>
      </c>
    </row>
    <row r="2326">
      <c r="A2326" s="6" t="n">
        <v>58225</v>
      </c>
      <c r="B2326" s="6" t="n">
        <v>58225</v>
      </c>
      <c r="C2326" s="6" t="inlineStr">
        <is>
          <t>Direct Freight - INTEGRATION</t>
        </is>
      </c>
      <c r="D2326" s="6" t="inlineStr">
        <is>
          <t>Payable Invoice</t>
        </is>
      </c>
      <c r="E2326" s="37" t="n">
        <v>46206</v>
      </c>
      <c r="F2326" s="6" t="inlineStr">
        <is>
          <t>Videoguys Australia Pty Ltd</t>
        </is>
      </c>
      <c r="G2326" s="39" t="n">
        <v>39.05</v>
      </c>
      <c r="H2326" s="39" t="n">
        <v>0</v>
      </c>
      <c r="I2326" s="6" t="inlineStr">
        <is>
          <t>26051801 - PwC | Mel Studio Equipment [INT]</t>
        </is>
      </c>
      <c r="J2326" s="6" t="inlineStr">
        <is>
          <t>SVG-18022 - Equipment purchase for 26051801 PwC Melbourne Studio Equipment [Quote #12499 - PO-00016892)</t>
        </is>
      </c>
      <c r="K2326" s="6" t="inlineStr">
        <is>
          <t>SVG-18022 - Equipment purchase for 26051801 PwC Melbourne Studio Equipment [Quote #12499 - PO-00016892)</t>
        </is>
      </c>
      <c r="L2326" s="6" t="inlineStr">
        <is>
          <t>Videoguys Australia Pty Ltd - StartrackStandard</t>
        </is>
      </c>
      <c r="M2326" s="6" t="inlineStr">
        <is>
          <t>INTEGRATION</t>
        </is>
      </c>
    </row>
    <row r="2327">
      <c r="A2327" s="6" t="n">
        <v>58225</v>
      </c>
      <c r="B2327" s="6" t="n">
        <v>58225</v>
      </c>
      <c r="C2327" s="6" t="inlineStr">
        <is>
          <t>Direct Freight - INTEGRATION</t>
        </is>
      </c>
      <c r="D2327" s="6" t="inlineStr">
        <is>
          <t>Payable Invoice</t>
        </is>
      </c>
      <c r="E2327" s="37" t="n">
        <v>46206</v>
      </c>
      <c r="F2327" s="6" t="inlineStr">
        <is>
          <t>Sennheiser Australia Pty Ltd</t>
        </is>
      </c>
      <c r="G2327" s="39" t="n">
        <v>15</v>
      </c>
      <c r="H2327" s="39" t="n">
        <v>0</v>
      </c>
      <c r="I2327" s="6" t="inlineStr">
        <is>
          <t>26051801 - PwC | Mel Studio Equipment [INT]</t>
        </is>
      </c>
      <c r="J2327" s="6" t="inlineStr">
        <is>
          <t>INV26053672 - Equipment purchase for 26051801 PwC Melbourne Studio Equipment [Q260702-0001 - PO-00016893]</t>
        </is>
      </c>
      <c r="K2327" s="6" t="inlineStr">
        <is>
          <t>INV26053672 - Equipment purchase for 26051801 PwC Melbourne Studio Equipment [Q260702-0001 - PO-00016893]</t>
        </is>
      </c>
      <c r="L2327" s="6" t="inlineStr">
        <is>
          <t>Sennheiser Australia Pty Ltd -  Freight Charge</t>
        </is>
      </c>
      <c r="M2327" s="6" t="inlineStr">
        <is>
          <t>INTEGRATION</t>
        </is>
      </c>
    </row>
    <row r="2328">
      <c r="A2328" s="6" t="n">
        <v>58225</v>
      </c>
      <c r="B2328" s="6" t="n">
        <v>58225</v>
      </c>
      <c r="C2328" s="6" t="inlineStr">
        <is>
          <t>Direct Freight - INTEGRATION</t>
        </is>
      </c>
      <c r="D2328" s="6" t="inlineStr">
        <is>
          <t>Payable Invoice</t>
        </is>
      </c>
      <c r="E2328" s="37" t="n">
        <v>46211</v>
      </c>
      <c r="F2328" s="6" t="inlineStr">
        <is>
          <t>Transdirect</t>
        </is>
      </c>
      <c r="G2328" s="39" t="n">
        <v>51.35</v>
      </c>
      <c r="H2328" s="39" t="n">
        <v>0</v>
      </c>
      <c r="I2328" s="6" t="inlineStr">
        <is>
          <t>26051801 - PwC | Mel Studio Equipment [INT]</t>
        </is>
      </c>
      <c r="J2328" s="6" t="inlineStr">
        <is>
          <t xml:space="preserve">INV33090082 - Freight for 26051801 PwC MEL Studio Equipment from CTS HQ </t>
        </is>
      </c>
      <c r="K2328" s="6" t="inlineStr">
        <is>
          <t xml:space="preserve">INV33090082 - Freight for 26051801 PwC MEL Studio Equipment from CTS HQ </t>
        </is>
      </c>
      <c r="L2328" s="6" t="inlineStr">
        <is>
          <t>Transdirect - Freight for 26051801 PwC MEL Studio Equipment from CTS HQ</t>
        </is>
      </c>
      <c r="M2328" s="6" t="inlineStr">
        <is>
          <t>INTEGRATION</t>
        </is>
      </c>
    </row>
    <row r="2329">
      <c r="A2329" s="6" t="n">
        <v>58225</v>
      </c>
      <c r="B2329" s="6" t="n">
        <v>58225</v>
      </c>
      <c r="C2329" s="6" t="inlineStr">
        <is>
          <t>Direct Freight - INTEGRATION</t>
        </is>
      </c>
      <c r="D2329" s="6" t="inlineStr">
        <is>
          <t>Payable Invoice</t>
        </is>
      </c>
      <c r="E2329" s="37" t="n">
        <v>46218</v>
      </c>
      <c r="F2329" s="6" t="inlineStr">
        <is>
          <t>Barco Systems Pty. Ltd</t>
        </is>
      </c>
      <c r="G2329" s="39" t="n">
        <v>55</v>
      </c>
      <c r="H2329" s="39" t="n">
        <v>0</v>
      </c>
      <c r="I2329" s="6" t="inlineStr">
        <is>
          <t>2605804 - City of Sydney Supply of Barco Projector Shutters [INT]</t>
        </is>
      </c>
      <c r="J2329" s="6" t="inlineStr">
        <is>
          <t>INV198300195 &amp; INV198300197 - Equipment purchases for 2605804 City of Sydney Barco Projector Shutters [Q-5144908 - PO-00016871]</t>
        </is>
      </c>
      <c r="K2329" s="6" t="inlineStr">
        <is>
          <t>INV198300195 &amp; INV198300197 - Equipment purchases for 2605804 City of Sydney Barco Projector Shutters [Q-5144908 - PO-00016871]</t>
        </is>
      </c>
      <c r="L2329" s="6" t="inlineStr">
        <is>
          <t>Barco Systems Pty. Ltd - Expenses Shipping (EA)</t>
        </is>
      </c>
      <c r="M2329" s="6" t="inlineStr">
        <is>
          <t>INTEGRATION</t>
        </is>
      </c>
    </row>
    <row r="2330">
      <c r="A2330" s="6" t="n">
        <v>58225</v>
      </c>
      <c r="B2330" s="6" t="n">
        <v>58225</v>
      </c>
      <c r="C2330" s="6" t="inlineStr">
        <is>
          <t>Direct Freight - INTEGRATION</t>
        </is>
      </c>
      <c r="D2330" s="6" t="inlineStr">
        <is>
          <t>Payable Invoice</t>
        </is>
      </c>
      <c r="E2330" s="37" t="n">
        <v>46218</v>
      </c>
      <c r="F2330" s="6" t="inlineStr">
        <is>
          <t>Madison Technologies Pty Ltd</t>
        </is>
      </c>
      <c r="G2330" s="39" t="n">
        <v>35</v>
      </c>
      <c r="H2330" s="39" t="n">
        <v>0</v>
      </c>
      <c r="I2330" s="6" t="inlineStr">
        <is>
          <t>26051801 - PwC | Mel Studio Equipment [INT]</t>
        </is>
      </c>
      <c r="J2330" s="6" t="inlineStr">
        <is>
          <t>INV100127001544 - Equipment purchases for 26051801 PwC Melbourne Studio Equipment [Q-304209 - PO-00016895]</t>
        </is>
      </c>
      <c r="K2330" s="6" t="inlineStr">
        <is>
          <t>INV100127001544 - Equipment purchases for 26051801 PwC Melbourne Studio Equipment [Q-304209 - PO-00016895]</t>
        </is>
      </c>
      <c r="L2330" s="6" t="inlineStr">
        <is>
          <t>Madison Technologies Pty Ltd - Freight</t>
        </is>
      </c>
      <c r="M2330" s="6" t="inlineStr">
        <is>
          <t>INTEGRATION</t>
        </is>
      </c>
    </row>
    <row r="2331">
      <c r="A2331" s="6" t="n">
        <v>58225</v>
      </c>
      <c r="B2331" s="6" t="n">
        <v>58225</v>
      </c>
      <c r="C2331" s="6" t="inlineStr">
        <is>
          <t>Direct Freight - INTEGRATION</t>
        </is>
      </c>
      <c r="D2331" s="6" t="inlineStr">
        <is>
          <t>Payable Invoice</t>
        </is>
      </c>
      <c r="E2331" s="37" t="n">
        <v>46226</v>
      </c>
      <c r="F2331" s="6" t="inlineStr">
        <is>
          <t>Swamp Industries Pty Ltd</t>
        </is>
      </c>
      <c r="G2331" s="39" t="n">
        <v>36.41</v>
      </c>
      <c r="H2331" s="39" t="n">
        <v>0</v>
      </c>
      <c r="I2331" s="6" t="inlineStr">
        <is>
          <t>26051801 - PwC | Mel Studio Equipment [INT]</t>
        </is>
      </c>
      <c r="J2331" s="6" t="inlineStr">
        <is>
          <t>INV-N641805 - Equipment purchases for 26051801 PwC MEL Studio Equipment [PO-00016896]</t>
        </is>
      </c>
      <c r="K2331" s="6" t="inlineStr">
        <is>
          <t>INV-N641805 - Equipment purchases for 26051801 PwC MEL Studio Equipment [PO-00016896]</t>
        </is>
      </c>
      <c r="L2331" s="6" t="inlineStr">
        <is>
          <t>Swamp Industries Pty Ltd - Shipping</t>
        </is>
      </c>
      <c r="M2331" s="6" t="inlineStr">
        <is>
          <t>INTEGRATION</t>
        </is>
      </c>
    </row>
    <row r="2332">
      <c r="A2332" s="6" t="n">
        <v>58225</v>
      </c>
      <c r="B2332" s="6" t="n">
        <v>58225</v>
      </c>
      <c r="C2332" s="6" t="inlineStr">
        <is>
          <t>Direct Freight - INTEGRATION</t>
        </is>
      </c>
      <c r="D2332" s="6" t="inlineStr">
        <is>
          <t>Payable Invoice</t>
        </is>
      </c>
      <c r="E2332" s="37" t="n">
        <v>46230</v>
      </c>
      <c r="F2332" s="6" t="inlineStr">
        <is>
          <t>FedEx Australia Pty Ltd (T/A TNT Express)</t>
        </is>
      </c>
      <c r="G2332" s="39" t="n">
        <v>131.05</v>
      </c>
      <c r="H2332" s="39" t="n">
        <v>0</v>
      </c>
      <c r="I2332" s="6" t="inlineStr">
        <is>
          <t>26072101 - Aware MEL 17.02 Amp Replacement [INT]</t>
        </is>
      </c>
      <c r="J2332" s="6" t="inlineStr">
        <is>
          <t xml:space="preserve">SYD752160 - Freight for 26072101 Aware MEL 17.02 Amp Replacement [paid via PL CC] </t>
        </is>
      </c>
      <c r="K2332" s="6" t="inlineStr">
        <is>
          <t xml:space="preserve">SYD752160 - Freight for 26072101 Aware MEL 17.02 Amp Replacement [paid via PL CC] </t>
        </is>
      </c>
      <c r="L2332" s="6" t="inlineStr">
        <is>
          <t>FedEx Australia Pty Ltd (T/A TNT Express) - Freight</t>
        </is>
      </c>
      <c r="M2332" s="6" t="inlineStr">
        <is>
          <t>INTEGRATION</t>
        </is>
      </c>
    </row>
    <row r="2333">
      <c r="A2333" s="6" t="n">
        <v>58225</v>
      </c>
      <c r="B2333" s="6" t="n">
        <v>58225</v>
      </c>
      <c r="C2333" s="6" t="inlineStr">
        <is>
          <t>Direct Freight - INTEGRATION</t>
        </is>
      </c>
      <c r="D2333" s="6" t="inlineStr">
        <is>
          <t>Payable Invoice</t>
        </is>
      </c>
      <c r="E2333" s="37" t="n">
        <v>46231</v>
      </c>
      <c r="F2333" s="6" t="inlineStr">
        <is>
          <t>Harvey Norman</t>
        </is>
      </c>
      <c r="G2333" s="39" t="n">
        <v>53.64</v>
      </c>
      <c r="H2333" s="39" t="n">
        <v>0</v>
      </c>
      <c r="I2333" s="6" t="inlineStr">
        <is>
          <t>2605605 - DTTL Hobart AV Fitout [INT]</t>
        </is>
      </c>
      <c r="J2333" s="6" t="inlineStr">
        <is>
          <t>INV31004114902 - Samsung Smart TVs for 2605605 DTTL Hobart AV Fitout [paid via PL CC]</t>
        </is>
      </c>
      <c r="K2333" s="6" t="inlineStr">
        <is>
          <t>INV31004114902 - Samsung Smart TVs for 2605605 DTTL Hobart AV Fitout [paid via PL CC]</t>
        </is>
      </c>
      <c r="L2333" s="6" t="inlineStr">
        <is>
          <t>Harvey Norman Liverpool #100062685 - Delivery</t>
        </is>
      </c>
      <c r="M2333" s="6" t="inlineStr">
        <is>
          <t>INTEGRATION</t>
        </is>
      </c>
    </row>
    <row r="2334">
      <c r="A2334" s="6" t="n">
        <v>58225</v>
      </c>
      <c r="B2334" s="6" t="n">
        <v>58225</v>
      </c>
      <c r="C2334" s="6" t="inlineStr">
        <is>
          <t>Direct Freight - INTEGRATION</t>
        </is>
      </c>
      <c r="D2334" s="6" t="inlineStr">
        <is>
          <t>Payable Invoice</t>
        </is>
      </c>
      <c r="E2334" s="37" t="n">
        <v>46234</v>
      </c>
      <c r="F2334" s="6" t="inlineStr">
        <is>
          <t>Dicker Data</t>
        </is>
      </c>
      <c r="G2334" s="39" t="n">
        <v>16.49</v>
      </c>
      <c r="H2334" s="39" t="n">
        <v>0</v>
      </c>
      <c r="I2334" s="6" t="inlineStr">
        <is>
          <t>26071304 - YSG | Orange Room Upgrade [INT]</t>
        </is>
      </c>
      <c r="J2334" s="6" t="inlineStr">
        <is>
          <t>INV7647226 - Equipment purchases for 26071304 YSG Orange Room Upgrade Integration [Q-1722601 - PO-00016908]</t>
        </is>
      </c>
      <c r="K2334" s="6" t="inlineStr">
        <is>
          <t>INV7647226 - Equipment purchases for 26071304 YSG Orange Room Upgrade Integration [Q-1722601 - PO-00016908]</t>
        </is>
      </c>
      <c r="L2334" s="6" t="inlineStr">
        <is>
          <t>Dicker Data - Freight- Priority Service Including Air 1</t>
        </is>
      </c>
      <c r="M2334" s="6" t="inlineStr">
        <is>
          <t>INTEGRATION</t>
        </is>
      </c>
    </row>
    <row r="2335">
      <c r="A2335" s="6" t="n">
        <v>58225</v>
      </c>
      <c r="B2335" s="6" t="n">
        <v>58225</v>
      </c>
      <c r="C2335" s="6" t="inlineStr">
        <is>
          <t>Direct Freight - INTEGRATION</t>
        </is>
      </c>
      <c r="D2335" s="6" t="inlineStr">
        <is>
          <t>Manual Journal</t>
        </is>
      </c>
      <c r="E2335" s="37" t="n">
        <v>46234</v>
      </c>
      <c r="F2335" s="6" t="n"/>
      <c r="G2335" s="39" t="n">
        <v>0</v>
      </c>
      <c r="H2335" s="39" t="n">
        <v>182.95</v>
      </c>
      <c r="I2335" s="6" t="inlineStr">
        <is>
          <t>26051801 - PwC | Mel Studio Equipment [INT]</t>
        </is>
      </c>
      <c r="J2335" s="6" t="n"/>
      <c r="K2335" s="6" t="inlineStr">
        <is>
          <t>#69497</t>
        </is>
      </c>
      <c r="L2335" s="6" t="inlineStr">
        <is>
          <t>WIP Journal July 2026 - PwC | MEL Studio Freight Expense</t>
        </is>
      </c>
      <c r="M2335" s="6" t="inlineStr">
        <is>
          <t>INTEGRATION</t>
        </is>
      </c>
    </row>
    <row r="2336">
      <c r="A2336" s="6" t="n">
        <v>58225</v>
      </c>
      <c r="B2336" s="6" t="n">
        <v>58225</v>
      </c>
      <c r="C2336" s="6" t="inlineStr">
        <is>
          <t>Direct Freight - INTEGRATION</t>
        </is>
      </c>
      <c r="D2336" s="6" t="inlineStr">
        <is>
          <t>Payable Invoice</t>
        </is>
      </c>
      <c r="E2336" s="37" t="n">
        <v>46251</v>
      </c>
      <c r="F2336" s="6" t="inlineStr">
        <is>
          <t>Midwich Australia Pty Ltd</t>
        </is>
      </c>
      <c r="G2336" s="39" t="n">
        <v>100</v>
      </c>
      <c r="H2336" s="39" t="n">
        <v>0</v>
      </c>
      <c r="I2336" s="6" t="inlineStr">
        <is>
          <t>26052701 - Aware | SYD 28.06 Equipment [INT]</t>
        </is>
      </c>
      <c r="J2336" s="6" t="inlineStr">
        <is>
          <t>MWAU11187 - Equipment purchase for 26052701 Aware Super SYD 28.06[Q-MWAU11014 - PO-00016919]</t>
        </is>
      </c>
      <c r="K2336" s="6" t="inlineStr">
        <is>
          <t>MWAU11187 - Equipment purchase for 26052701 Aware Super SYD 28.06[Q-MWAU11014 - PO-00016919]</t>
        </is>
      </c>
      <c r="L2336" s="6" t="inlineStr">
        <is>
          <t>Midwich Australia Pty Ltd - Freight</t>
        </is>
      </c>
      <c r="M2336" s="6" t="inlineStr">
        <is>
          <t>INTEGRATION</t>
        </is>
      </c>
    </row>
    <row r="2337">
      <c r="A2337" s="6" t="n">
        <v>58225</v>
      </c>
      <c r="B2337" s="6" t="n">
        <v>58225</v>
      </c>
      <c r="C2337" s="6" t="inlineStr">
        <is>
          <t>Direct Freight - INTEGRATION</t>
        </is>
      </c>
      <c r="D2337" s="6" t="inlineStr">
        <is>
          <t>Payable Invoice</t>
        </is>
      </c>
      <c r="E2337" s="37" t="n">
        <v>46252</v>
      </c>
      <c r="F2337" s="6" t="inlineStr">
        <is>
          <t>The AVIT Group</t>
        </is>
      </c>
      <c r="G2337" s="39" t="n">
        <v>100</v>
      </c>
      <c r="H2337" s="39" t="n">
        <v>0</v>
      </c>
      <c r="I2337" s="6" t="inlineStr">
        <is>
          <t>26043003 - PwC Screen Replacements SYD+MEL [INT]</t>
        </is>
      </c>
      <c r="J2337" s="6" t="inlineStr">
        <is>
          <t>INV015911103 - Equipment purchase &amp; Services hire for 26043003 PwC MEL Screen Replacement [Q-53624000013693011 - PO-00016883] JS App</t>
        </is>
      </c>
      <c r="K2337" s="6" t="inlineStr">
        <is>
          <t>INV015911103 - Equipment purchase &amp; Services hire for 26043003 PwC MEL Screen Replacement [Q-53624000013693011 - PO-00016883] JS App</t>
        </is>
      </c>
      <c r="L2337" s="6" t="inlineStr">
        <is>
          <t>The AVIT Group - Freight
The Avit Group</t>
        </is>
      </c>
      <c r="M2337" s="6" t="inlineStr">
        <is>
          <t>INTEGRATION</t>
        </is>
      </c>
    </row>
    <row r="2338">
      <c r="A2338" s="6" t="n">
        <v>58225</v>
      </c>
      <c r="B2338" s="6" t="n">
        <v>58225</v>
      </c>
      <c r="C2338" s="6" t="inlineStr">
        <is>
          <t>Direct Freight - INTEGRATION</t>
        </is>
      </c>
      <c r="D2338" s="6" t="inlineStr">
        <is>
          <t>Payable Invoice</t>
        </is>
      </c>
      <c r="E2338" s="37" t="n">
        <v>46253</v>
      </c>
      <c r="F2338" s="6" t="inlineStr">
        <is>
          <t>Dicker Data</t>
        </is>
      </c>
      <c r="G2338" s="39" t="n">
        <v>25</v>
      </c>
      <c r="H2338" s="39" t="n">
        <v>0</v>
      </c>
      <c r="I2338" s="6" t="inlineStr">
        <is>
          <t>26052701 - Aware | SYD 28.06 Equipment [INT]</t>
        </is>
      </c>
      <c r="J2338" s="6" t="inlineStr">
        <is>
          <t>INV7689681 - Equipment purchase for 26052701 Aware Super SYD 28.06 [Q-1726025 - PO-00016917]</t>
        </is>
      </c>
      <c r="K2338" s="6" t="inlineStr">
        <is>
          <t>INV7689681 - Equipment purchase for 26052701 Aware Super SYD 28.06 [Q-1726025 - PO-00016917]</t>
        </is>
      </c>
      <c r="L2338" s="6" t="inlineStr">
        <is>
          <t>Dicker Data - Freight</t>
        </is>
      </c>
      <c r="M2338" s="6" t="inlineStr">
        <is>
          <t>INTEGRATION</t>
        </is>
      </c>
    </row>
    <row r="2339">
      <c r="A2339" s="6" t="n">
        <v>58225</v>
      </c>
      <c r="B2339" s="6" t="n">
        <v>58225</v>
      </c>
      <c r="C2339" s="6" t="inlineStr">
        <is>
          <t>Direct Freight - INTEGRATION</t>
        </is>
      </c>
      <c r="D2339" s="6" t="inlineStr">
        <is>
          <t>Payable Invoice</t>
        </is>
      </c>
      <c r="E2339" s="37" t="n">
        <v>46253</v>
      </c>
      <c r="F2339" s="6" t="inlineStr">
        <is>
          <t>Leading Solutions Australia Pty Ltd</t>
        </is>
      </c>
      <c r="G2339" s="39" t="n">
        <v>20</v>
      </c>
      <c r="H2339" s="39" t="n">
        <v>0</v>
      </c>
      <c r="I2339" s="6" t="inlineStr">
        <is>
          <t>26052701 - Aware | SYD 28.06 Equipment [INT]</t>
        </is>
      </c>
      <c r="J2339" s="6" t="inlineStr">
        <is>
          <t>INV6867 - Equipment purchases for 26052701 Aware Super 28.06 [Q-CTEC163-12 - PO-00016918]</t>
        </is>
      </c>
      <c r="K2339" s="6" t="inlineStr">
        <is>
          <t>INV6867 - Equipment purchases for 26052701 Aware Super 28.06 [Q-CTEC163-12 - PO-00016918]</t>
        </is>
      </c>
      <c r="L2339" s="6" t="inlineStr">
        <is>
          <t>Leading Solutions Australia Pty Ltd - Freight</t>
        </is>
      </c>
      <c r="M2339" s="6" t="inlineStr">
        <is>
          <t>INTEGRATION</t>
        </is>
      </c>
    </row>
    <row r="2340">
      <c r="A2340" s="6" t="n">
        <v>58225</v>
      </c>
      <c r="B2340" s="6" t="n">
        <v>58225</v>
      </c>
      <c r="C2340" s="6" t="inlineStr">
        <is>
          <t>Direct Freight - INTEGRATION</t>
        </is>
      </c>
      <c r="D2340" s="6" t="inlineStr">
        <is>
          <t>Payable Invoice</t>
        </is>
      </c>
      <c r="E2340" s="37" t="n">
        <v>46255</v>
      </c>
      <c r="F2340" s="6" t="inlineStr">
        <is>
          <t>Dicker Data</t>
        </is>
      </c>
      <c r="G2340" s="39" t="n">
        <v>163.28</v>
      </c>
      <c r="H2340" s="39" t="n">
        <v>0</v>
      </c>
      <c r="I2340" s="6" t="inlineStr">
        <is>
          <t>2605605 - DTTL Hobart AV Fitout [INT]</t>
        </is>
      </c>
      <c r="J2340" s="6" t="inlineStr">
        <is>
          <t>INV7697713 - Equipment purchase for 2605605 DTTL Hobart AV Fitout [Q-1740619 - PO-00016925]</t>
        </is>
      </c>
      <c r="K2340" s="6" t="inlineStr">
        <is>
          <t>INV7697713 - Equipment purchase for 2605605 DTTL Hobart AV Fitout [Q-1740619 - PO-00016925]</t>
        </is>
      </c>
      <c r="L2340" s="6" t="inlineStr">
        <is>
          <t>Dicker Data - Freight</t>
        </is>
      </c>
      <c r="M2340" s="6" t="inlineStr">
        <is>
          <t>INTEGRATION</t>
        </is>
      </c>
    </row>
    <row r="2341">
      <c r="A2341" s="6" t="n">
        <v>58225</v>
      </c>
      <c r="B2341" s="6" t="n">
        <v>58225</v>
      </c>
      <c r="C2341" s="6" t="inlineStr">
        <is>
          <t>Direct Freight - INTEGRATION</t>
        </is>
      </c>
      <c r="D2341" s="6" t="inlineStr">
        <is>
          <t>Payable Invoice</t>
        </is>
      </c>
      <c r="E2341" s="37" t="n">
        <v>46265</v>
      </c>
      <c r="F2341" s="6" t="inlineStr">
        <is>
          <t>The AVIT Group</t>
        </is>
      </c>
      <c r="G2341" s="39" t="n">
        <v>100</v>
      </c>
      <c r="H2341" s="39" t="n">
        <v>0</v>
      </c>
      <c r="I2341" s="6" t="inlineStr">
        <is>
          <t>26043003 - PwC Screen Replacements SYD+MEL [INT]</t>
        </is>
      </c>
      <c r="J2341" s="6" t="inlineStr">
        <is>
          <t>INV016234164 - Equipment purchase &amp; Services hire for 26043003 PwC SYD Screen Replacement [Q-53624000013705010 - PO-00016884]</t>
        </is>
      </c>
      <c r="K2341" s="6" t="inlineStr">
        <is>
          <t>INV016234164 - Equipment purchase &amp; Services hire for 26043003 PwC SYD Screen Replacement [Q-53624000013705010 - PO-00016884]</t>
        </is>
      </c>
      <c r="L2341" s="6" t="inlineStr">
        <is>
          <t>The AVIT Group - Freight
The Avit Group</t>
        </is>
      </c>
      <c r="M2341" s="6" t="inlineStr">
        <is>
          <t>INTEGRATION</t>
        </is>
      </c>
    </row>
    <row r="2342">
      <c r="A2342" s="6" t="n">
        <v>58225</v>
      </c>
      <c r="B2342" s="6" t="n">
        <v>58225</v>
      </c>
      <c r="C2342" s="6" t="inlineStr">
        <is>
          <t>Direct Freight - INTEGRATION</t>
        </is>
      </c>
      <c r="D2342" s="6" t="inlineStr">
        <is>
          <t>Manual Journal</t>
        </is>
      </c>
      <c r="E2342" s="37" t="n">
        <v>46265</v>
      </c>
      <c r="F2342" s="6" t="n"/>
      <c r="G2342" s="39" t="n">
        <v>0</v>
      </c>
      <c r="H2342" s="39" t="n">
        <v>200</v>
      </c>
      <c r="I2342" s="6" t="inlineStr">
        <is>
          <t>26043003 - PwC Screen Replacements SYD+MEL [INT]</t>
        </is>
      </c>
      <c r="J2342" s="6" t="n"/>
      <c r="K2342" s="6" t="inlineStr">
        <is>
          <t>#70437</t>
        </is>
      </c>
      <c r="L2342" s="6" t="inlineStr">
        <is>
          <t>WIP Journal August 2026 - PwC | SYD/MEL Screen Replacements AVIT PO-00016884 &amp; PO-00016883 Freight | INV015911103 &amp; INV016234164</t>
        </is>
      </c>
      <c r="M2342" s="6" t="inlineStr">
        <is>
          <t>INTEGRATION</t>
        </is>
      </c>
    </row>
    <row r="2343">
      <c r="A2343" s="6" t="n">
        <v>58225</v>
      </c>
      <c r="B2343" s="6" t="n">
        <v>58225</v>
      </c>
      <c r="C2343" s="6" t="inlineStr">
        <is>
          <t>Direct Freight - INTEGRATION</t>
        </is>
      </c>
      <c r="D2343" s="6" t="inlineStr">
        <is>
          <t>Manual Journal</t>
        </is>
      </c>
      <c r="E2343" s="37" t="n">
        <v>46265</v>
      </c>
      <c r="F2343" s="6" t="n"/>
      <c r="G2343" s="39" t="n">
        <v>0</v>
      </c>
      <c r="H2343" s="39" t="n">
        <v>30</v>
      </c>
      <c r="I2343" s="6" t="inlineStr">
        <is>
          <t>26052701 - Aware | SYD 28.06 Equipment [INT]</t>
        </is>
      </c>
      <c r="J2343" s="6" t="n"/>
      <c r="K2343" s="6" t="inlineStr">
        <is>
          <t>#70437</t>
        </is>
      </c>
      <c r="L2343" s="6" t="inlineStr">
        <is>
          <t>WIP Journal August 2026 - Aware | SYD 28.06 Equipment [INT]Crestron PO-00016916 Freight expense</t>
        </is>
      </c>
      <c r="M2343" s="6" t="inlineStr">
        <is>
          <t>INTEGRATION</t>
        </is>
      </c>
    </row>
    <row r="2344">
      <c r="A2344" s="6" t="n">
        <v>58310</v>
      </c>
      <c r="B2344" s="6" t="n">
        <v>58310</v>
      </c>
      <c r="C2344" s="6" t="inlineStr">
        <is>
          <t>Direct Mobile - ONS</t>
        </is>
      </c>
      <c r="D2344" s="6" t="inlineStr">
        <is>
          <t>Payable Invoice</t>
        </is>
      </c>
      <c r="E2344" s="37" t="n">
        <v>46210</v>
      </c>
      <c r="F2344" s="6" t="inlineStr">
        <is>
          <t>Optus Billing Services Pty Ltd</t>
        </is>
      </c>
      <c r="G2344" s="39" t="n">
        <v>31.35</v>
      </c>
      <c r="H2344" s="39" t="n">
        <v>0</v>
      </c>
      <c r="I2344" s="6" t="inlineStr">
        <is>
          <t>585 - CBA Team Leader [ONS]</t>
        </is>
      </c>
      <c r="J2344" s="6" t="inlineStr">
        <is>
          <t>INV000583847765 - Office Internet and Phone Service Charges July 2026 [paid via PL CC]</t>
        </is>
      </c>
      <c r="K2344" s="6" t="inlineStr">
        <is>
          <t>INV000583847765 - Office Internet and Phone Service Charges July 2026 [paid via PL CC]</t>
        </is>
      </c>
      <c r="L2344" s="6" t="inlineStr">
        <is>
          <t>Optus Billing Services Pty Ltd - 0488287333 - CBP South</t>
        </is>
      </c>
      <c r="M2344" s="6" t="inlineStr">
        <is>
          <t>ONSITE</t>
        </is>
      </c>
    </row>
    <row r="2345">
      <c r="A2345" s="6" t="n">
        <v>58310</v>
      </c>
      <c r="B2345" s="6" t="n">
        <v>58310</v>
      </c>
      <c r="C2345" s="6" t="inlineStr">
        <is>
          <t>Direct Mobile - ONS</t>
        </is>
      </c>
      <c r="D2345" s="6" t="inlineStr">
        <is>
          <t>Payable Invoice</t>
        </is>
      </c>
      <c r="E2345" s="37" t="n">
        <v>46210</v>
      </c>
      <c r="F2345" s="6" t="inlineStr">
        <is>
          <t>Optus Billing Services Pty Ltd</t>
        </is>
      </c>
      <c r="G2345" s="39" t="n">
        <v>31.35</v>
      </c>
      <c r="H2345" s="39" t="n">
        <v>0</v>
      </c>
      <c r="I2345" s="6" t="inlineStr">
        <is>
          <t>585 - CBA Team Leader [ONS]</t>
        </is>
      </c>
      <c r="J2345" s="6" t="inlineStr">
        <is>
          <t>INV000583847765 - Office Internet and Phone Service Charges July 2026 [paid via PL CC]</t>
        </is>
      </c>
      <c r="K2345" s="6" t="inlineStr">
        <is>
          <t>INV000583847765 - Office Internet and Phone Service Charges July 2026 [paid via PL CC]</t>
        </is>
      </c>
      <c r="L2345" s="6" t="inlineStr">
        <is>
          <t>Optus Billing Services Pty Ltd - 0488287555 - CBS Tech Mobile</t>
        </is>
      </c>
      <c r="M2345" s="6" t="inlineStr">
        <is>
          <t>ONSITE</t>
        </is>
      </c>
    </row>
    <row r="2346">
      <c r="A2346" s="6" t="n">
        <v>58310</v>
      </c>
      <c r="B2346" s="6" t="n">
        <v>58310</v>
      </c>
      <c r="C2346" s="6" t="inlineStr">
        <is>
          <t>Direct Mobile - ONS</t>
        </is>
      </c>
      <c r="D2346" s="6" t="inlineStr">
        <is>
          <t>Payable Invoice</t>
        </is>
      </c>
      <c r="E2346" s="37" t="n">
        <v>46210</v>
      </c>
      <c r="F2346" s="6" t="inlineStr">
        <is>
          <t>Optus Billing Services Pty Ltd</t>
        </is>
      </c>
      <c r="G2346" s="39" t="n">
        <v>31.35</v>
      </c>
      <c r="H2346" s="39" t="n">
        <v>0</v>
      </c>
      <c r="I2346" s="6" t="inlineStr">
        <is>
          <t>2402 - DTTL SYD FT Tech 1 [ONS]</t>
        </is>
      </c>
      <c r="J2346" s="6" t="inlineStr">
        <is>
          <t>INV000583847765 - Office Internet and Phone Service Charges July 2026 [paid via PL CC]</t>
        </is>
      </c>
      <c r="K2346" s="6" t="inlineStr">
        <is>
          <t>INV000583847765 - Office Internet and Phone Service Charges July 2026 [paid via PL CC]</t>
        </is>
      </c>
      <c r="L2346" s="6" t="inlineStr">
        <is>
          <t>Optus Billing Services Pty Ltd - 0488287222 - Chloe Landayan (DTTL SYD)</t>
        </is>
      </c>
      <c r="M2346" s="6" t="inlineStr">
        <is>
          <t>ONSITE</t>
        </is>
      </c>
    </row>
    <row r="2347">
      <c r="A2347" s="6" t="n">
        <v>58310</v>
      </c>
      <c r="B2347" s="6" t="n">
        <v>58310</v>
      </c>
      <c r="C2347" s="6" t="inlineStr">
        <is>
          <t>Direct Mobile - ONS</t>
        </is>
      </c>
      <c r="D2347" s="6" t="inlineStr">
        <is>
          <t>Payable Invoice</t>
        </is>
      </c>
      <c r="E2347" s="37" t="n">
        <v>46210</v>
      </c>
      <c r="F2347" s="6" t="inlineStr">
        <is>
          <t>Optus Billing Services Pty Ltd</t>
        </is>
      </c>
      <c r="G2347" s="39" t="n">
        <v>31.35</v>
      </c>
      <c r="H2347" s="39" t="n">
        <v>0</v>
      </c>
      <c r="I2347" s="6" t="inlineStr">
        <is>
          <t>585 - CBA Team Leader [ONS]</t>
        </is>
      </c>
      <c r="J2347" s="6" t="inlineStr">
        <is>
          <t>INV000583847765 - Office Internet and Phone Service Charges July 2026 [paid via PL CC]</t>
        </is>
      </c>
      <c r="K2347" s="6" t="inlineStr">
        <is>
          <t>INV000583847765 - Office Internet and Phone Service Charges July 2026 [paid via PL CC]</t>
        </is>
      </c>
      <c r="L2347" s="6" t="inlineStr">
        <is>
          <t>Optus Billing Services Pty Ltd - 0488287444 - CBP</t>
        </is>
      </c>
      <c r="M2347" s="6" t="inlineStr">
        <is>
          <t>ONSITE</t>
        </is>
      </c>
    </row>
    <row r="2348">
      <c r="A2348" s="6" t="n">
        <v>58310</v>
      </c>
      <c r="B2348" s="6" t="n">
        <v>58310</v>
      </c>
      <c r="C2348" s="6" t="inlineStr">
        <is>
          <t>Direct Mobile - ONS</t>
        </is>
      </c>
      <c r="D2348" s="6" t="inlineStr">
        <is>
          <t>Payable Invoice</t>
        </is>
      </c>
      <c r="E2348" s="37" t="n">
        <v>46210</v>
      </c>
      <c r="F2348" s="6" t="inlineStr">
        <is>
          <t>Optus Billing Services Pty Ltd</t>
        </is>
      </c>
      <c r="G2348" s="39" t="n">
        <v>31.35</v>
      </c>
      <c r="H2348" s="39" t="n">
        <v>0</v>
      </c>
      <c r="I2348" s="6" t="inlineStr">
        <is>
          <t>585 - CBA Team Leader [ONS]</t>
        </is>
      </c>
      <c r="J2348" s="6" t="inlineStr">
        <is>
          <t>INV000583847765 - Office Internet and Phone Service Charges July 2026 [paid via PL CC]</t>
        </is>
      </c>
      <c r="K2348" s="6" t="inlineStr">
        <is>
          <t>INV000583847765 - Office Internet and Phone Service Charges July 2026 [paid via PL CC]</t>
        </is>
      </c>
      <c r="L2348" s="6" t="inlineStr">
        <is>
          <t>Optus Billing Services Pty Ltd - 0488287999 - CBP South Tech 2 Mobile</t>
        </is>
      </c>
      <c r="M2348" s="6" t="inlineStr">
        <is>
          <t>ONSITE</t>
        </is>
      </c>
    </row>
    <row r="2349">
      <c r="A2349" s="6" t="n">
        <v>58310</v>
      </c>
      <c r="B2349" s="6" t="n">
        <v>58310</v>
      </c>
      <c r="C2349" s="6" t="inlineStr">
        <is>
          <t>Direct Mobile - ONS</t>
        </is>
      </c>
      <c r="D2349" s="6" t="inlineStr">
        <is>
          <t>Payable Invoice</t>
        </is>
      </c>
      <c r="E2349" s="37" t="n">
        <v>46210</v>
      </c>
      <c r="F2349" s="6" t="inlineStr">
        <is>
          <t>Optus Billing Services Pty Ltd</t>
        </is>
      </c>
      <c r="G2349" s="39" t="n">
        <v>31.35</v>
      </c>
      <c r="H2349" s="39" t="n">
        <v>0</v>
      </c>
      <c r="I2349" s="6" t="inlineStr">
        <is>
          <t>26043001 - CBA FT Tech MEL - 12 months [ONS]</t>
        </is>
      </c>
      <c r="J2349" s="6" t="inlineStr">
        <is>
          <t>INV000583847765 - Office Internet and Phone Service Charges July 2026 [paid via PL CC]</t>
        </is>
      </c>
      <c r="K2349" s="6" t="inlineStr">
        <is>
          <t>INV000583847765 - Office Internet and Phone Service Charges July 2026 [paid via PL CC]</t>
        </is>
      </c>
      <c r="L2349" s="6" t="inlineStr">
        <is>
          <t>Optus Billing Services Pty Ltd - 0488287666 - Cai Nelson (CBA MEL)</t>
        </is>
      </c>
      <c r="M2349" s="6" t="inlineStr">
        <is>
          <t>ONSITE</t>
        </is>
      </c>
    </row>
    <row r="2350">
      <c r="A2350" s="6" t="n">
        <v>58310</v>
      </c>
      <c r="B2350" s="6" t="n">
        <v>58310</v>
      </c>
      <c r="C2350" s="6" t="inlineStr">
        <is>
          <t>Direct Mobile - ONS</t>
        </is>
      </c>
      <c r="D2350" s="6" t="inlineStr">
        <is>
          <t>Payable Invoice</t>
        </is>
      </c>
      <c r="E2350" s="37" t="n">
        <v>46210</v>
      </c>
      <c r="F2350" s="6" t="inlineStr">
        <is>
          <t>Optus Billing Services Pty Ltd</t>
        </is>
      </c>
      <c r="G2350" s="39" t="n">
        <v>31.35</v>
      </c>
      <c r="H2350" s="39" t="n">
        <v>0</v>
      </c>
      <c r="I2350" s="6" t="inlineStr">
        <is>
          <t>1401 - DTTL SYD FT Tech 2 [ONS]</t>
        </is>
      </c>
      <c r="J2350" s="6" t="inlineStr">
        <is>
          <t>INV000583847765 - Office Internet and Phone Service Charges July 2026 [paid via PL CC]</t>
        </is>
      </c>
      <c r="K2350" s="6" t="inlineStr">
        <is>
          <t>INV000583847765 - Office Internet and Phone Service Charges July 2026 [paid via PL CC]</t>
        </is>
      </c>
      <c r="L2350" s="6" t="inlineStr">
        <is>
          <t>Optus Billing Services Pty Ltd - 0478831949 - Sangeeta Lachmaiya (DTTL SYD)</t>
        </is>
      </c>
      <c r="M2350" s="6" t="inlineStr">
        <is>
          <t>ONSITE</t>
        </is>
      </c>
    </row>
    <row r="2351">
      <c r="A2351" s="6" t="n">
        <v>58310</v>
      </c>
      <c r="B2351" s="6" t="n">
        <v>58310</v>
      </c>
      <c r="C2351" s="6" t="inlineStr">
        <is>
          <t>Direct Mobile - ONS</t>
        </is>
      </c>
      <c r="D2351" s="6" t="inlineStr">
        <is>
          <t>Payable Invoice</t>
        </is>
      </c>
      <c r="E2351" s="37" t="n">
        <v>46210</v>
      </c>
      <c r="F2351" s="6" t="inlineStr">
        <is>
          <t>Optus Billing Services Pty Ltd</t>
        </is>
      </c>
      <c r="G2351" s="39" t="n">
        <v>31.35</v>
      </c>
      <c r="H2351" s="39" t="n">
        <v>0</v>
      </c>
      <c r="I2351" s="6" t="inlineStr">
        <is>
          <t>732 - Bank West Contract [ONS]</t>
        </is>
      </c>
      <c r="J2351" s="6" t="inlineStr">
        <is>
          <t>INV000583847765 - Office Internet and Phone Service Charges July 2026 [paid via PL CC]</t>
        </is>
      </c>
      <c r="K2351" s="6" t="inlineStr">
        <is>
          <t>INV000583847765 - Office Internet and Phone Service Charges July 2026 [paid via PL CC]</t>
        </is>
      </c>
      <c r="L2351" s="6" t="inlineStr">
        <is>
          <t>Optus Billing Services Pty Ltd - 0488287079 - Isaac Butterworth (BW WA)</t>
        </is>
      </c>
      <c r="M2351" s="6" t="inlineStr">
        <is>
          <t>ONSITE</t>
        </is>
      </c>
    </row>
    <row r="2352">
      <c r="A2352" s="6" t="n">
        <v>58310</v>
      </c>
      <c r="B2352" s="6" t="n">
        <v>58310</v>
      </c>
      <c r="C2352" s="6" t="inlineStr">
        <is>
          <t>Direct Mobile - ONS</t>
        </is>
      </c>
      <c r="D2352" s="6" t="inlineStr">
        <is>
          <t>Payable Invoice</t>
        </is>
      </c>
      <c r="E2352" s="37" t="n">
        <v>46210</v>
      </c>
      <c r="F2352" s="6" t="inlineStr">
        <is>
          <t>Optus Billing Services Pty Ltd</t>
        </is>
      </c>
      <c r="G2352" s="39" t="n">
        <v>35.88</v>
      </c>
      <c r="H2352" s="39" t="n">
        <v>0</v>
      </c>
      <c r="I2352" s="6" t="inlineStr">
        <is>
          <t>1530 - DTTL BNE Onsite [ONS]</t>
        </is>
      </c>
      <c r="J2352" s="6" t="inlineStr">
        <is>
          <t>INV000583847765 - Office Internet and Phone Service Charges July 2026 [paid via PL CC]</t>
        </is>
      </c>
      <c r="K2352" s="6" t="inlineStr">
        <is>
          <t>INV000583847765 - Office Internet and Phone Service Charges July 2026 [paid via PL CC]</t>
        </is>
      </c>
      <c r="L2352" s="6" t="inlineStr">
        <is>
          <t>Optus Billing Services Pty Ltd - 0488287261 - Jason Ng (DTTL BNE)</t>
        </is>
      </c>
      <c r="M2352" s="6" t="inlineStr">
        <is>
          <t>ONSITE</t>
        </is>
      </c>
    </row>
    <row r="2353">
      <c r="A2353" s="6" t="n">
        <v>58310</v>
      </c>
      <c r="B2353" s="6" t="n">
        <v>58310</v>
      </c>
      <c r="C2353" s="6" t="inlineStr">
        <is>
          <t>Direct Mobile - ONS</t>
        </is>
      </c>
      <c r="D2353" s="6" t="inlineStr">
        <is>
          <t>Payable Invoice</t>
        </is>
      </c>
      <c r="E2353" s="37" t="n">
        <v>46210</v>
      </c>
      <c r="F2353" s="6" t="inlineStr">
        <is>
          <t>Optus Billing Services Pty Ltd</t>
        </is>
      </c>
      <c r="G2353" s="39" t="n">
        <v>31.35</v>
      </c>
      <c r="H2353" s="39" t="n">
        <v>0</v>
      </c>
      <c r="I2353" s="6" t="inlineStr">
        <is>
          <t>1400 - DTTL Mel Tech FT 2 [ONS]</t>
        </is>
      </c>
      <c r="J2353" s="6" t="inlineStr">
        <is>
          <t>INV000583847765 - Office Internet and Phone Service Charges July 2026 [paid via PL CC]</t>
        </is>
      </c>
      <c r="K2353" s="6" t="inlineStr">
        <is>
          <t>INV000583847765 - Office Internet and Phone Service Charges July 2026 [paid via PL CC]</t>
        </is>
      </c>
      <c r="L2353" s="6" t="inlineStr">
        <is>
          <t>Optus Billing Services Pty Ltd - 0488287857 - Dylan Slathely (DTTL MEL)</t>
        </is>
      </c>
      <c r="M2353" s="6" t="inlineStr">
        <is>
          <t>ONSITE</t>
        </is>
      </c>
    </row>
    <row r="2354">
      <c r="A2354" s="6" t="n">
        <v>58310</v>
      </c>
      <c r="B2354" s="6" t="n">
        <v>58310</v>
      </c>
      <c r="C2354" s="6" t="inlineStr">
        <is>
          <t>Direct Mobile - ONS</t>
        </is>
      </c>
      <c r="D2354" s="6" t="inlineStr">
        <is>
          <t>Payable Invoice</t>
        </is>
      </c>
      <c r="E2354" s="37" t="n">
        <v>46210</v>
      </c>
      <c r="F2354" s="6" t="inlineStr">
        <is>
          <t>Optus Billing Services Pty Ltd</t>
        </is>
      </c>
      <c r="G2354" s="39" t="n">
        <v>31.35</v>
      </c>
      <c r="H2354" s="39" t="n">
        <v>0</v>
      </c>
      <c r="I2354" s="6" t="inlineStr">
        <is>
          <t>725 - DTTL Mel Tech FT 1 [ONS]</t>
        </is>
      </c>
      <c r="J2354" s="6" t="inlineStr">
        <is>
          <t>INV000583847765 - Office Internet and Phone Service Charges July 2026 [paid via PL CC]</t>
        </is>
      </c>
      <c r="K2354" s="6" t="inlineStr">
        <is>
          <t>INV000583847765 - Office Internet and Phone Service Charges July 2026 [paid via PL CC]</t>
        </is>
      </c>
      <c r="L2354" s="6" t="inlineStr">
        <is>
          <t>Optus Billing Services Pty Ltd - 0488448114 - Carlo Daru (DTTL MEL)</t>
        </is>
      </c>
      <c r="M2354" s="6" t="inlineStr">
        <is>
          <t>ONSITE</t>
        </is>
      </c>
    </row>
    <row r="2355">
      <c r="A2355" s="6" t="n">
        <v>58310</v>
      </c>
      <c r="B2355" s="6" t="n">
        <v>58310</v>
      </c>
      <c r="C2355" s="6" t="inlineStr">
        <is>
          <t>Direct Mobile - ONS</t>
        </is>
      </c>
      <c r="D2355" s="6" t="inlineStr">
        <is>
          <t>Payable Invoice</t>
        </is>
      </c>
      <c r="E2355" s="37" t="n">
        <v>46210</v>
      </c>
      <c r="F2355" s="6" t="inlineStr">
        <is>
          <t>Optus Billing Services Pty Ltd</t>
        </is>
      </c>
      <c r="G2355" s="39" t="n">
        <v>31.35</v>
      </c>
      <c r="H2355" s="39" t="n">
        <v>0</v>
      </c>
      <c r="I2355" s="6" t="inlineStr">
        <is>
          <t>724 - DTTL SYD NTSL [ONS]</t>
        </is>
      </c>
      <c r="J2355" s="6" t="inlineStr">
        <is>
          <t>INV000583847765 - Office Internet and Phone Service Charges July 2026 [paid via PL CC]</t>
        </is>
      </c>
      <c r="K2355" s="6" t="inlineStr">
        <is>
          <t>INV000583847765 - Office Internet and Phone Service Charges July 2026 [paid via PL CC]</t>
        </is>
      </c>
      <c r="L2355" s="6" t="inlineStr">
        <is>
          <t>Optus Billing Services Pty Ltd - 0413 380 910 Danielle Hurley (CBA SYD)</t>
        </is>
      </c>
      <c r="M2355" s="6" t="inlineStr">
        <is>
          <t>ONSITE</t>
        </is>
      </c>
    </row>
    <row r="2356">
      <c r="A2356" s="6" t="n">
        <v>58310</v>
      </c>
      <c r="B2356" s="6" t="n">
        <v>58310</v>
      </c>
      <c r="C2356" s="6" t="inlineStr">
        <is>
          <t>Direct Mobile - ONS</t>
        </is>
      </c>
      <c r="D2356" s="6" t="inlineStr">
        <is>
          <t>Payable Invoice</t>
        </is>
      </c>
      <c r="E2356" s="37" t="n">
        <v>46210</v>
      </c>
      <c r="F2356" s="6" t="inlineStr">
        <is>
          <t>Optus Billing Services Pty Ltd</t>
        </is>
      </c>
      <c r="G2356" s="39" t="n">
        <v>31.35</v>
      </c>
      <c r="H2356" s="39" t="n">
        <v>0</v>
      </c>
      <c r="I2356" s="6" t="inlineStr">
        <is>
          <t>9105 - ONSITE (including PROD backup)</t>
        </is>
      </c>
      <c r="J2356" s="6" t="inlineStr">
        <is>
          <t>INV000583847765 - Office Internet and Phone Service Charges July 2026 [paid via PL CC]</t>
        </is>
      </c>
      <c r="K2356" s="6" t="inlineStr">
        <is>
          <t>INV000583847765 - Office Internet and Phone Service Charges July 2026 [paid via PL CC]</t>
        </is>
      </c>
      <c r="L2356" s="6" t="inlineStr">
        <is>
          <t>Optus Billing Services Pty Ltd - 0481240182 - Available (DTTL PER)</t>
        </is>
      </c>
      <c r="M2356" s="6" t="inlineStr">
        <is>
          <t>ONSITE</t>
        </is>
      </c>
    </row>
    <row r="2357">
      <c r="A2357" s="6" t="n">
        <v>58310</v>
      </c>
      <c r="B2357" s="6" t="n">
        <v>58310</v>
      </c>
      <c r="C2357" s="6" t="inlineStr">
        <is>
          <t>Direct Mobile - ONS</t>
        </is>
      </c>
      <c r="D2357" s="6" t="inlineStr">
        <is>
          <t>Payable Invoice</t>
        </is>
      </c>
      <c r="E2357" s="37" t="n">
        <v>46210</v>
      </c>
      <c r="F2357" s="6" t="inlineStr">
        <is>
          <t>Optus Billing Services Pty Ltd</t>
        </is>
      </c>
      <c r="G2357" s="39" t="n">
        <v>31.35</v>
      </c>
      <c r="H2357" s="39" t="n">
        <v>0</v>
      </c>
      <c r="I2357" s="6" t="inlineStr">
        <is>
          <t>1862 - DTTL ADL Onsite [ONS]</t>
        </is>
      </c>
      <c r="J2357" s="6" t="inlineStr">
        <is>
          <t>INV000583847765 - Office Internet and Phone Service Charges July 2026 [paid via PL CC]</t>
        </is>
      </c>
      <c r="K2357" s="6" t="inlineStr">
        <is>
          <t>INV000583847765 - Office Internet and Phone Service Charges July 2026 [paid via PL CC]</t>
        </is>
      </c>
      <c r="L2357" s="6" t="inlineStr">
        <is>
          <t>Optus Billing Services Pty Ltd - 0481 783 292 - Kyle Krishnappa (DTTL SA)</t>
        </is>
      </c>
      <c r="M2357" s="6" t="inlineStr">
        <is>
          <t>ONSITE</t>
        </is>
      </c>
    </row>
    <row r="2358">
      <c r="A2358" s="6" t="n">
        <v>58310</v>
      </c>
      <c r="B2358" s="6" t="n">
        <v>58310</v>
      </c>
      <c r="C2358" s="6" t="inlineStr">
        <is>
          <t>Direct Mobile - ONS</t>
        </is>
      </c>
      <c r="D2358" s="6" t="inlineStr">
        <is>
          <t>Payable Invoice</t>
        </is>
      </c>
      <c r="E2358" s="37" t="n">
        <v>46210</v>
      </c>
      <c r="F2358" s="6" t="inlineStr">
        <is>
          <t>Optus Billing Services Pty Ltd</t>
        </is>
      </c>
      <c r="G2358" s="39" t="n">
        <v>31.35</v>
      </c>
      <c r="H2358" s="39" t="n">
        <v>0</v>
      </c>
      <c r="I2358" s="6" t="inlineStr">
        <is>
          <t>9105 - ONSITE (including PROD backup)</t>
        </is>
      </c>
      <c r="J2358" s="6" t="inlineStr">
        <is>
          <t>INV000583847765 - Office Internet and Phone Service Charges July 2026 [paid via PL CC]</t>
        </is>
      </c>
      <c r="K2358" s="6" t="inlineStr">
        <is>
          <t>INV000583847765 - Office Internet and Phone Service Charges July 2026 [paid via PL CC]</t>
        </is>
      </c>
      <c r="L2358" s="6" t="inlineStr">
        <is>
          <t>Optus Billing Services Pty Ltd - 0481 784 370 (Support Account Manager)</t>
        </is>
      </c>
      <c r="M2358" s="6" t="inlineStr">
        <is>
          <t>ONSITE</t>
        </is>
      </c>
    </row>
    <row r="2359">
      <c r="A2359" s="6" t="n">
        <v>58310</v>
      </c>
      <c r="B2359" s="6" t="n">
        <v>58310</v>
      </c>
      <c r="C2359" s="6" t="inlineStr">
        <is>
          <t>Direct Mobile - ONS</t>
        </is>
      </c>
      <c r="D2359" s="6" t="inlineStr">
        <is>
          <t>Payable Invoice</t>
        </is>
      </c>
      <c r="E2359" s="37" t="n">
        <v>46241</v>
      </c>
      <c r="F2359" s="6" t="inlineStr">
        <is>
          <t>Optus Billing Services Pty Ltd</t>
        </is>
      </c>
      <c r="G2359" s="39" t="n">
        <v>0</v>
      </c>
      <c r="H2359" s="39" t="n">
        <v>10.11</v>
      </c>
      <c r="I2359" s="6" t="inlineStr">
        <is>
          <t>585 - CBA Team Leader [ONS]</t>
        </is>
      </c>
      <c r="J2359" s="6" t="inlineStr">
        <is>
          <t>INV000589213447 - Office Internet and Phone Service Charges August 2026 [paid via PL CC]</t>
        </is>
      </c>
      <c r="K2359" s="6" t="inlineStr">
        <is>
          <t>INV000589213447 - Office Internet and Phone Service Charges August 2026 [paid via PL CC]</t>
        </is>
      </c>
      <c r="L2359" s="6" t="inlineStr">
        <is>
          <t>Optus Billing Services Pty Ltd - 0488287333 - CBP South</t>
        </is>
      </c>
      <c r="M2359" s="6" t="inlineStr">
        <is>
          <t>ONSITE</t>
        </is>
      </c>
    </row>
    <row r="2360">
      <c r="A2360" s="6" t="n">
        <v>58310</v>
      </c>
      <c r="B2360" s="6" t="n">
        <v>58310</v>
      </c>
      <c r="C2360" s="6" t="inlineStr">
        <is>
          <t>Direct Mobile - ONS</t>
        </is>
      </c>
      <c r="D2360" s="6" t="inlineStr">
        <is>
          <t>Payable Invoice</t>
        </is>
      </c>
      <c r="E2360" s="37" t="n">
        <v>46241</v>
      </c>
      <c r="F2360" s="6" t="inlineStr">
        <is>
          <t>Optus Billing Services Pty Ltd</t>
        </is>
      </c>
      <c r="G2360" s="39" t="n">
        <v>0</v>
      </c>
      <c r="H2360" s="39" t="n">
        <v>10.11</v>
      </c>
      <c r="I2360" s="6" t="inlineStr">
        <is>
          <t>585 - CBA Team Leader [ONS]</t>
        </is>
      </c>
      <c r="J2360" s="6" t="inlineStr">
        <is>
          <t>INV000589213447 - Office Internet and Phone Service Charges August 2026 [paid via PL CC]</t>
        </is>
      </c>
      <c r="K2360" s="6" t="inlineStr">
        <is>
          <t>INV000589213447 - Office Internet and Phone Service Charges August 2026 [paid via PL CC]</t>
        </is>
      </c>
      <c r="L2360" s="6" t="inlineStr">
        <is>
          <t>Optus Billing Services Pty Ltd - 0488287555 - CBS Tech Mobile</t>
        </is>
      </c>
      <c r="M2360" s="6" t="inlineStr">
        <is>
          <t>ONSITE</t>
        </is>
      </c>
    </row>
    <row r="2361">
      <c r="A2361" s="6" t="n">
        <v>58310</v>
      </c>
      <c r="B2361" s="6" t="n">
        <v>58310</v>
      </c>
      <c r="C2361" s="6" t="inlineStr">
        <is>
          <t>Direct Mobile - ONS</t>
        </is>
      </c>
      <c r="D2361" s="6" t="inlineStr">
        <is>
          <t>Payable Invoice</t>
        </is>
      </c>
      <c r="E2361" s="37" t="n">
        <v>46241</v>
      </c>
      <c r="F2361" s="6" t="inlineStr">
        <is>
          <t>Optus Billing Services Pty Ltd</t>
        </is>
      </c>
      <c r="G2361" s="39" t="n">
        <v>0</v>
      </c>
      <c r="H2361" s="39" t="n">
        <v>10.11</v>
      </c>
      <c r="I2361" s="6" t="inlineStr">
        <is>
          <t>2402 - DTTL SYD FT Tech 1 [ONS]</t>
        </is>
      </c>
      <c r="J2361" s="6" t="inlineStr">
        <is>
          <t>INV000589213447 - Office Internet and Phone Service Charges August 2026 [paid via PL CC]</t>
        </is>
      </c>
      <c r="K2361" s="6" t="inlineStr">
        <is>
          <t>INV000589213447 - Office Internet and Phone Service Charges August 2026 [paid via PL CC]</t>
        </is>
      </c>
      <c r="L2361" s="6" t="inlineStr">
        <is>
          <t>Optus Billing Services Pty Ltd - 0488287222 - Chloe Landayan (DTTL SYD)</t>
        </is>
      </c>
      <c r="M2361" s="6" t="inlineStr">
        <is>
          <t>ONSITE</t>
        </is>
      </c>
    </row>
    <row r="2362">
      <c r="A2362" s="6" t="n">
        <v>58310</v>
      </c>
      <c r="B2362" s="6" t="n">
        <v>58310</v>
      </c>
      <c r="C2362" s="6" t="inlineStr">
        <is>
          <t>Direct Mobile - ONS</t>
        </is>
      </c>
      <c r="D2362" s="6" t="inlineStr">
        <is>
          <t>Payable Invoice</t>
        </is>
      </c>
      <c r="E2362" s="37" t="n">
        <v>46241</v>
      </c>
      <c r="F2362" s="6" t="inlineStr">
        <is>
          <t>Optus Billing Services Pty Ltd</t>
        </is>
      </c>
      <c r="G2362" s="39" t="n">
        <v>0</v>
      </c>
      <c r="H2362" s="39" t="n">
        <v>10.11</v>
      </c>
      <c r="I2362" s="6" t="inlineStr">
        <is>
          <t>585 - CBA Team Leader [ONS]</t>
        </is>
      </c>
      <c r="J2362" s="6" t="inlineStr">
        <is>
          <t>INV000589213447 - Office Internet and Phone Service Charges August 2026 [paid via PL CC]</t>
        </is>
      </c>
      <c r="K2362" s="6" t="inlineStr">
        <is>
          <t>INV000589213447 - Office Internet and Phone Service Charges August 2026 [paid via PL CC]</t>
        </is>
      </c>
      <c r="L2362" s="6" t="inlineStr">
        <is>
          <t>Optus Billing Services Pty Ltd - 0488287444 - CBP</t>
        </is>
      </c>
      <c r="M2362" s="6" t="inlineStr">
        <is>
          <t>ONSITE</t>
        </is>
      </c>
    </row>
    <row r="2363">
      <c r="A2363" s="6" t="n">
        <v>58310</v>
      </c>
      <c r="B2363" s="6" t="n">
        <v>58310</v>
      </c>
      <c r="C2363" s="6" t="inlineStr">
        <is>
          <t>Direct Mobile - ONS</t>
        </is>
      </c>
      <c r="D2363" s="6" t="inlineStr">
        <is>
          <t>Payable Invoice</t>
        </is>
      </c>
      <c r="E2363" s="37" t="n">
        <v>46241</v>
      </c>
      <c r="F2363" s="6" t="inlineStr">
        <is>
          <t>Optus Billing Services Pty Ltd</t>
        </is>
      </c>
      <c r="G2363" s="39" t="n">
        <v>0</v>
      </c>
      <c r="H2363" s="39" t="n">
        <v>10.11</v>
      </c>
      <c r="I2363" s="6" t="inlineStr">
        <is>
          <t>585 - CBA Team Leader [ONS]</t>
        </is>
      </c>
      <c r="J2363" s="6" t="inlineStr">
        <is>
          <t>INV000589213447 - Office Internet and Phone Service Charges August 2026 [paid via PL CC]</t>
        </is>
      </c>
      <c r="K2363" s="6" t="inlineStr">
        <is>
          <t>INV000589213447 - Office Internet and Phone Service Charges August 2026 [paid via PL CC]</t>
        </is>
      </c>
      <c r="L2363" s="6" t="inlineStr">
        <is>
          <t>Optus Billing Services Pty Ltd - 0488287999 - CBP South Tech 2 Mobile</t>
        </is>
      </c>
      <c r="M2363" s="6" t="inlineStr">
        <is>
          <t>ONSITE</t>
        </is>
      </c>
    </row>
    <row r="2364">
      <c r="A2364" s="6" t="n">
        <v>58310</v>
      </c>
      <c r="B2364" s="6" t="n">
        <v>58310</v>
      </c>
      <c r="C2364" s="6" t="inlineStr">
        <is>
          <t>Direct Mobile - ONS</t>
        </is>
      </c>
      <c r="D2364" s="6" t="inlineStr">
        <is>
          <t>Payable Invoice</t>
        </is>
      </c>
      <c r="E2364" s="37" t="n">
        <v>46241</v>
      </c>
      <c r="F2364" s="6" t="inlineStr">
        <is>
          <t>Optus Billing Services Pty Ltd</t>
        </is>
      </c>
      <c r="G2364" s="39" t="n">
        <v>0</v>
      </c>
      <c r="H2364" s="39" t="n">
        <v>10.11</v>
      </c>
      <c r="I2364" s="6" t="inlineStr">
        <is>
          <t>2846 - DTTL National STL [ONS]</t>
        </is>
      </c>
      <c r="J2364" s="6" t="inlineStr">
        <is>
          <t>INV000589213447 - Office Internet and Phone Service Charges August 2026 [paid via PL CC]</t>
        </is>
      </c>
      <c r="K2364" s="6" t="inlineStr">
        <is>
          <t>INV000589213447 - Office Internet and Phone Service Charges August 2026 [paid via PL CC]</t>
        </is>
      </c>
      <c r="L2364" s="6" t="inlineStr">
        <is>
          <t>Optus Billing Services Pty Ltd - 0488287666 - Patrick Lee (DTTL STL MEL)</t>
        </is>
      </c>
      <c r="M2364" s="6" t="inlineStr">
        <is>
          <t>ONSITE</t>
        </is>
      </c>
    </row>
    <row r="2365">
      <c r="A2365" s="6" t="n">
        <v>58310</v>
      </c>
      <c r="B2365" s="6" t="n">
        <v>58310</v>
      </c>
      <c r="C2365" s="6" t="inlineStr">
        <is>
          <t>Direct Mobile - ONS</t>
        </is>
      </c>
      <c r="D2365" s="6" t="inlineStr">
        <is>
          <t>Payable Invoice</t>
        </is>
      </c>
      <c r="E2365" s="37" t="n">
        <v>46241</v>
      </c>
      <c r="F2365" s="6" t="inlineStr">
        <is>
          <t>Optus Billing Services Pty Ltd</t>
        </is>
      </c>
      <c r="G2365" s="39" t="n">
        <v>0</v>
      </c>
      <c r="H2365" s="39" t="n">
        <v>10.11</v>
      </c>
      <c r="I2365" s="6" t="inlineStr">
        <is>
          <t>1401 - DTTL SYD FT Tech 2 [ONS]</t>
        </is>
      </c>
      <c r="J2365" s="6" t="inlineStr">
        <is>
          <t>INV000589213447 - Office Internet and Phone Service Charges August 2026 [paid via PL CC]</t>
        </is>
      </c>
      <c r="K2365" s="6" t="inlineStr">
        <is>
          <t>INV000589213447 - Office Internet and Phone Service Charges August 2026 [paid via PL CC]</t>
        </is>
      </c>
      <c r="L2365" s="6" t="inlineStr">
        <is>
          <t>Optus Billing Services Pty Ltd - 0478831949 - Chris Lehmann (DTTL SYD)</t>
        </is>
      </c>
      <c r="M2365" s="6" t="inlineStr">
        <is>
          <t>ONSITE</t>
        </is>
      </c>
    </row>
    <row r="2366">
      <c r="A2366" s="6" t="n">
        <v>58310</v>
      </c>
      <c r="B2366" s="6" t="n">
        <v>58310</v>
      </c>
      <c r="C2366" s="6" t="inlineStr">
        <is>
          <t>Direct Mobile - ONS</t>
        </is>
      </c>
      <c r="D2366" s="6" t="inlineStr">
        <is>
          <t>Payable Invoice</t>
        </is>
      </c>
      <c r="E2366" s="37" t="n">
        <v>46241</v>
      </c>
      <c r="F2366" s="6" t="inlineStr">
        <is>
          <t>Optus Billing Services Pty Ltd</t>
        </is>
      </c>
      <c r="G2366" s="39" t="n">
        <v>0</v>
      </c>
      <c r="H2366" s="39" t="n">
        <v>10.11</v>
      </c>
      <c r="I2366" s="6" t="inlineStr">
        <is>
          <t>732 - Bank West Contract [ONS]</t>
        </is>
      </c>
      <c r="J2366" s="6" t="inlineStr">
        <is>
          <t>INV000589213447 - Office Internet and Phone Service Charges August 2026 [paid via PL CC]</t>
        </is>
      </c>
      <c r="K2366" s="6" t="inlineStr">
        <is>
          <t>INV000589213447 - Office Internet and Phone Service Charges August 2026 [paid via PL CC]</t>
        </is>
      </c>
      <c r="L2366" s="6" t="inlineStr">
        <is>
          <t>Optus Billing Services Pty Ltd - 0488287079 - Isaac Butterworth (BW WA)</t>
        </is>
      </c>
      <c r="M2366" s="6" t="inlineStr">
        <is>
          <t>ONSITE</t>
        </is>
      </c>
    </row>
    <row r="2367">
      <c r="A2367" s="6" t="n">
        <v>58310</v>
      </c>
      <c r="B2367" s="6" t="n">
        <v>58310</v>
      </c>
      <c r="C2367" s="6" t="inlineStr">
        <is>
          <t>Direct Mobile - ONS</t>
        </is>
      </c>
      <c r="D2367" s="6" t="inlineStr">
        <is>
          <t>Payable Invoice</t>
        </is>
      </c>
      <c r="E2367" s="37" t="n">
        <v>46241</v>
      </c>
      <c r="F2367" s="6" t="inlineStr">
        <is>
          <t>Optus Billing Services Pty Ltd</t>
        </is>
      </c>
      <c r="G2367" s="39" t="n">
        <v>0</v>
      </c>
      <c r="H2367" s="39" t="n">
        <v>7.04</v>
      </c>
      <c r="I2367" s="6" t="inlineStr">
        <is>
          <t>1530 - DTTL BNE Onsite [ONS]</t>
        </is>
      </c>
      <c r="J2367" s="6" t="inlineStr">
        <is>
          <t>INV000589213447 - Office Internet and Phone Service Charges August 2026 [paid via PL CC]</t>
        </is>
      </c>
      <c r="K2367" s="6" t="inlineStr">
        <is>
          <t>INV000589213447 - Office Internet and Phone Service Charges August 2026 [paid via PL CC]</t>
        </is>
      </c>
      <c r="L2367" s="6" t="inlineStr">
        <is>
          <t>Optus Billing Services Pty Ltd - 0488287261 - Jason Ng (DTTL BNE)</t>
        </is>
      </c>
      <c r="M2367" s="6" t="inlineStr">
        <is>
          <t>ONSITE</t>
        </is>
      </c>
    </row>
    <row r="2368">
      <c r="A2368" s="6" t="n">
        <v>58310</v>
      </c>
      <c r="B2368" s="6" t="n">
        <v>58310</v>
      </c>
      <c r="C2368" s="6" t="inlineStr">
        <is>
          <t>Direct Mobile - ONS</t>
        </is>
      </c>
      <c r="D2368" s="6" t="inlineStr">
        <is>
          <t>Payable Invoice</t>
        </is>
      </c>
      <c r="E2368" s="37" t="n">
        <v>46241</v>
      </c>
      <c r="F2368" s="6" t="inlineStr">
        <is>
          <t>Optus Billing Services Pty Ltd</t>
        </is>
      </c>
      <c r="G2368" s="39" t="n">
        <v>0</v>
      </c>
      <c r="H2368" s="39" t="n">
        <v>10.11</v>
      </c>
      <c r="I2368" s="6" t="inlineStr">
        <is>
          <t>1400 - DTTL Mel Tech FT 2 [ONS]</t>
        </is>
      </c>
      <c r="J2368" s="6" t="inlineStr">
        <is>
          <t>INV000589213447 - Office Internet and Phone Service Charges August 2026 [paid via PL CC]</t>
        </is>
      </c>
      <c r="K2368" s="6" t="inlineStr">
        <is>
          <t>INV000589213447 - Office Internet and Phone Service Charges August 2026 [paid via PL CC]</t>
        </is>
      </c>
      <c r="L2368" s="6" t="inlineStr">
        <is>
          <t>Optus Billing Services Pty Ltd - 0488287857 - Dylan Slathely (DTTL MEL)</t>
        </is>
      </c>
      <c r="M2368" s="6" t="inlineStr">
        <is>
          <t>ONSITE</t>
        </is>
      </c>
    </row>
    <row r="2369">
      <c r="A2369" s="6" t="n">
        <v>58310</v>
      </c>
      <c r="B2369" s="6" t="n">
        <v>58310</v>
      </c>
      <c r="C2369" s="6" t="inlineStr">
        <is>
          <t>Direct Mobile - ONS</t>
        </is>
      </c>
      <c r="D2369" s="6" t="inlineStr">
        <is>
          <t>Payable Invoice</t>
        </is>
      </c>
      <c r="E2369" s="37" t="n">
        <v>46241</v>
      </c>
      <c r="F2369" s="6" t="inlineStr">
        <is>
          <t>Optus Billing Services Pty Ltd</t>
        </is>
      </c>
      <c r="G2369" s="39" t="n">
        <v>0</v>
      </c>
      <c r="H2369" s="39" t="n">
        <v>10.11</v>
      </c>
      <c r="I2369" s="6" t="inlineStr">
        <is>
          <t>725 - DTTL Mel Tech FT 1 [ONS]</t>
        </is>
      </c>
      <c r="J2369" s="6" t="inlineStr">
        <is>
          <t>INV000589213447 - Office Internet and Phone Service Charges August 2026 [paid via PL CC]</t>
        </is>
      </c>
      <c r="K2369" s="6" t="inlineStr">
        <is>
          <t>INV000589213447 - Office Internet and Phone Service Charges August 2026 [paid via PL CC]</t>
        </is>
      </c>
      <c r="L2369" s="6" t="inlineStr">
        <is>
          <t>Optus Billing Services Pty Ltd - 0488448114 - Carlo Daru (DTTL MEL)</t>
        </is>
      </c>
      <c r="M2369" s="6" t="inlineStr">
        <is>
          <t>ONSITE</t>
        </is>
      </c>
    </row>
    <row r="2370">
      <c r="A2370" s="6" t="n">
        <v>58310</v>
      </c>
      <c r="B2370" s="6" t="n">
        <v>58310</v>
      </c>
      <c r="C2370" s="6" t="inlineStr">
        <is>
          <t>Direct Mobile - ONS</t>
        </is>
      </c>
      <c r="D2370" s="6" t="inlineStr">
        <is>
          <t>Payable Invoice</t>
        </is>
      </c>
      <c r="E2370" s="37" t="n">
        <v>46241</v>
      </c>
      <c r="F2370" s="6" t="inlineStr">
        <is>
          <t>Optus Billing Services Pty Ltd</t>
        </is>
      </c>
      <c r="G2370" s="39" t="n">
        <v>0</v>
      </c>
      <c r="H2370" s="39" t="n">
        <v>9.1</v>
      </c>
      <c r="I2370" s="6" t="inlineStr">
        <is>
          <t>724 - DTTL SYD NTSL [ONS]</t>
        </is>
      </c>
      <c r="J2370" s="6" t="inlineStr">
        <is>
          <t>INV000589213447 - Office Internet and Phone Service Charges August 2026 [paid via PL CC]</t>
        </is>
      </c>
      <c r="K2370" s="6" t="inlineStr">
        <is>
          <t>INV000589213447 - Office Internet and Phone Service Charges August 2026 [paid via PL CC]</t>
        </is>
      </c>
      <c r="L2370" s="6" t="inlineStr">
        <is>
          <t>Optus Billing Services Pty Ltd - 0413 380 910 Danielle Hurley (CBA SYD)</t>
        </is>
      </c>
      <c r="M2370" s="6" t="inlineStr">
        <is>
          <t>ONSITE</t>
        </is>
      </c>
    </row>
    <row r="2371">
      <c r="A2371" s="6" t="n">
        <v>58310</v>
      </c>
      <c r="B2371" s="6" t="n">
        <v>58310</v>
      </c>
      <c r="C2371" s="6" t="inlineStr">
        <is>
          <t>Direct Mobile - ONS</t>
        </is>
      </c>
      <c r="D2371" s="6" t="inlineStr">
        <is>
          <t>Payable Invoice</t>
        </is>
      </c>
      <c r="E2371" s="37" t="n">
        <v>46241</v>
      </c>
      <c r="F2371" s="6" t="inlineStr">
        <is>
          <t>Optus Billing Services Pty Ltd</t>
        </is>
      </c>
      <c r="G2371" s="39" t="n">
        <v>0</v>
      </c>
      <c r="H2371" s="39" t="n">
        <v>10.11</v>
      </c>
      <c r="I2371" s="6" t="inlineStr">
        <is>
          <t>2598 - DTTL WA Tech [ONS]</t>
        </is>
      </c>
      <c r="J2371" s="6" t="inlineStr">
        <is>
          <t>INV000589213447 - Office Internet and Phone Service Charges August 2026 [paid via PL CC]</t>
        </is>
      </c>
      <c r="K2371" s="6" t="inlineStr">
        <is>
          <t>INV000589213447 - Office Internet and Phone Service Charges August 2026 [paid via PL CC]</t>
        </is>
      </c>
      <c r="L2371" s="6" t="inlineStr">
        <is>
          <t>Optus Billing Services Pty Ltd - 0481240182 - Romeo Asarna (DTTL PER)</t>
        </is>
      </c>
      <c r="M2371" s="6" t="inlineStr">
        <is>
          <t>ONSITE</t>
        </is>
      </c>
    </row>
    <row r="2372">
      <c r="A2372" s="6" t="n">
        <v>58310</v>
      </c>
      <c r="B2372" s="6" t="n">
        <v>58310</v>
      </c>
      <c r="C2372" s="6" t="inlineStr">
        <is>
          <t>Direct Mobile - ONS</t>
        </is>
      </c>
      <c r="D2372" s="6" t="inlineStr">
        <is>
          <t>Payable Invoice</t>
        </is>
      </c>
      <c r="E2372" s="37" t="n">
        <v>46241</v>
      </c>
      <c r="F2372" s="6" t="inlineStr">
        <is>
          <t>Optus Billing Services Pty Ltd</t>
        </is>
      </c>
      <c r="G2372" s="39" t="n">
        <v>0</v>
      </c>
      <c r="H2372" s="39" t="n">
        <v>10.11</v>
      </c>
      <c r="I2372" s="6" t="inlineStr">
        <is>
          <t>1862 - DTTL ADL Onsite [ONS]</t>
        </is>
      </c>
      <c r="J2372" s="6" t="inlineStr">
        <is>
          <t>INV000589213447 - Office Internet and Phone Service Charges August 2026 [paid via PL CC]</t>
        </is>
      </c>
      <c r="K2372" s="6" t="inlineStr">
        <is>
          <t>INV000589213447 - Office Internet and Phone Service Charges August 2026 [paid via PL CC]</t>
        </is>
      </c>
      <c r="L2372" s="6" t="inlineStr">
        <is>
          <t>Optus Billing Services Pty Ltd - 0481 783 292 - Kyle Krishnappa (DTTL SA)</t>
        </is>
      </c>
      <c r="M2372" s="6" t="inlineStr">
        <is>
          <t>ONSITE</t>
        </is>
      </c>
    </row>
    <row r="2373">
      <c r="A2373" s="6" t="n">
        <v>58310</v>
      </c>
      <c r="B2373" s="6" t="n">
        <v>58310</v>
      </c>
      <c r="C2373" s="6" t="inlineStr">
        <is>
          <t>Direct Mobile - ONS</t>
        </is>
      </c>
      <c r="D2373" s="6" t="inlineStr">
        <is>
          <t>Payable Invoice</t>
        </is>
      </c>
      <c r="E2373" s="37" t="n">
        <v>46241</v>
      </c>
      <c r="F2373" s="6" t="inlineStr">
        <is>
          <t>Optus Billing Services Pty Ltd</t>
        </is>
      </c>
      <c r="G2373" s="39" t="n">
        <v>0</v>
      </c>
      <c r="H2373" s="39" t="n">
        <v>10.11</v>
      </c>
      <c r="I2373" s="6" t="inlineStr">
        <is>
          <t>9105 - ONSITE (including PROD backup)</t>
        </is>
      </c>
      <c r="J2373" s="6" t="inlineStr">
        <is>
          <t>INV000589213447 - Office Internet and Phone Service Charges August 2026 [paid via PL CC]</t>
        </is>
      </c>
      <c r="K2373" s="6" t="inlineStr">
        <is>
          <t>INV000589213447 - Office Internet and Phone Service Charges August 2026 [paid via PL CC]</t>
        </is>
      </c>
      <c r="L2373" s="6" t="inlineStr">
        <is>
          <t>Optus Billing Services Pty Ltd - 0481 784 370 Simon Gruenefeld (Support Account Manager)</t>
        </is>
      </c>
      <c r="M2373" s="6" t="inlineStr">
        <is>
          <t>ONSITE</t>
        </is>
      </c>
    </row>
    <row r="2374">
      <c r="A2374" s="6" t="n">
        <v>58310</v>
      </c>
      <c r="B2374" s="6" t="n">
        <v>58310</v>
      </c>
      <c r="C2374" s="6" t="inlineStr">
        <is>
          <t>Direct Mobile - ONS</t>
        </is>
      </c>
      <c r="D2374" s="6" t="inlineStr">
        <is>
          <t>Payable Invoice</t>
        </is>
      </c>
      <c r="E2374" s="37" t="n">
        <v>46245</v>
      </c>
      <c r="F2374" s="6" t="inlineStr">
        <is>
          <t>Optus Billing Services Pty Ltd</t>
        </is>
      </c>
      <c r="G2374" s="39" t="n">
        <v>42.08</v>
      </c>
      <c r="H2374" s="39" t="n">
        <v>0</v>
      </c>
      <c r="I2374" s="6" t="inlineStr">
        <is>
          <t>585 - CBA Team Leader [ONS]</t>
        </is>
      </c>
      <c r="J2374" s="6" t="inlineStr">
        <is>
          <t>INV000589831435 - Office Internet and Phone Service Charges August 2026 [paid via PL CC]</t>
        </is>
      </c>
      <c r="K2374" s="6" t="inlineStr">
        <is>
          <t>INV000589831435 - Office Internet and Phone Service Charges August 2026 [paid via PL CC]</t>
        </is>
      </c>
      <c r="L2374" s="6" t="inlineStr">
        <is>
          <t>Optus Billing Services Pty Ltd - 0488287333 - CBP South</t>
        </is>
      </c>
      <c r="M2374" s="6" t="inlineStr">
        <is>
          <t>ONSITE</t>
        </is>
      </c>
    </row>
    <row r="2375">
      <c r="A2375" s="6" t="n">
        <v>58310</v>
      </c>
      <c r="B2375" s="6" t="n">
        <v>58310</v>
      </c>
      <c r="C2375" s="6" t="inlineStr">
        <is>
          <t>Direct Mobile - ONS</t>
        </is>
      </c>
      <c r="D2375" s="6" t="inlineStr">
        <is>
          <t>Payable Invoice</t>
        </is>
      </c>
      <c r="E2375" s="37" t="n">
        <v>46245</v>
      </c>
      <c r="F2375" s="6" t="inlineStr">
        <is>
          <t>Optus Billing Services Pty Ltd</t>
        </is>
      </c>
      <c r="G2375" s="39" t="n">
        <v>42.08</v>
      </c>
      <c r="H2375" s="39" t="n">
        <v>0</v>
      </c>
      <c r="I2375" s="6" t="inlineStr">
        <is>
          <t>585 - CBA Team Leader [ONS]</t>
        </is>
      </c>
      <c r="J2375" s="6" t="inlineStr">
        <is>
          <t>INV000589831435 - Office Internet and Phone Service Charges August 2026 [paid via PL CC]</t>
        </is>
      </c>
      <c r="K2375" s="6" t="inlineStr">
        <is>
          <t>INV000589831435 - Office Internet and Phone Service Charges August 2026 [paid via PL CC]</t>
        </is>
      </c>
      <c r="L2375" s="6" t="inlineStr">
        <is>
          <t>Optus Billing Services Pty Ltd - 0488287555 - CBS Tech Mobile</t>
        </is>
      </c>
      <c r="M2375" s="6" t="inlineStr">
        <is>
          <t>ONSITE</t>
        </is>
      </c>
    </row>
    <row r="2376">
      <c r="A2376" s="6" t="n">
        <v>58310</v>
      </c>
      <c r="B2376" s="6" t="n">
        <v>58310</v>
      </c>
      <c r="C2376" s="6" t="inlineStr">
        <is>
          <t>Direct Mobile - ONS</t>
        </is>
      </c>
      <c r="D2376" s="6" t="inlineStr">
        <is>
          <t>Payable Invoice</t>
        </is>
      </c>
      <c r="E2376" s="37" t="n">
        <v>46245</v>
      </c>
      <c r="F2376" s="6" t="inlineStr">
        <is>
          <t>Optus Billing Services Pty Ltd</t>
        </is>
      </c>
      <c r="G2376" s="39" t="n">
        <v>42.08</v>
      </c>
      <c r="H2376" s="39" t="n">
        <v>0</v>
      </c>
      <c r="I2376" s="6" t="inlineStr">
        <is>
          <t>2402 - DTTL SYD FT Tech 1 [ONS]</t>
        </is>
      </c>
      <c r="J2376" s="6" t="inlineStr">
        <is>
          <t>INV000589831435 - Office Internet and Phone Service Charges August 2026 [paid via PL CC]</t>
        </is>
      </c>
      <c r="K2376" s="6" t="inlineStr">
        <is>
          <t>INV000589831435 - Office Internet and Phone Service Charges August 2026 [paid via PL CC]</t>
        </is>
      </c>
      <c r="L2376" s="6" t="inlineStr">
        <is>
          <t>Optus Billing Services Pty Ltd - 0488287222 - Chloe Landayan (DTTL SYD)</t>
        </is>
      </c>
      <c r="M2376" s="6" t="inlineStr">
        <is>
          <t>ONSITE</t>
        </is>
      </c>
    </row>
    <row r="2377">
      <c r="A2377" s="6" t="n">
        <v>58310</v>
      </c>
      <c r="B2377" s="6" t="n">
        <v>58310</v>
      </c>
      <c r="C2377" s="6" t="inlineStr">
        <is>
          <t>Direct Mobile - ONS</t>
        </is>
      </c>
      <c r="D2377" s="6" t="inlineStr">
        <is>
          <t>Payable Invoice</t>
        </is>
      </c>
      <c r="E2377" s="37" t="n">
        <v>46245</v>
      </c>
      <c r="F2377" s="6" t="inlineStr">
        <is>
          <t>Optus Billing Services Pty Ltd</t>
        </is>
      </c>
      <c r="G2377" s="39" t="n">
        <v>42.08</v>
      </c>
      <c r="H2377" s="39" t="n">
        <v>0</v>
      </c>
      <c r="I2377" s="6" t="inlineStr">
        <is>
          <t>585 - CBA Team Leader [ONS]</t>
        </is>
      </c>
      <c r="J2377" s="6" t="inlineStr">
        <is>
          <t>INV000589831435 - Office Internet and Phone Service Charges August 2026 [paid via PL CC]</t>
        </is>
      </c>
      <c r="K2377" s="6" t="inlineStr">
        <is>
          <t>INV000589831435 - Office Internet and Phone Service Charges August 2026 [paid via PL CC]</t>
        </is>
      </c>
      <c r="L2377" s="6" t="inlineStr">
        <is>
          <t>Optus Billing Services Pty Ltd - 0488287444 - CBP</t>
        </is>
      </c>
      <c r="M2377" s="6" t="inlineStr">
        <is>
          <t>ONSITE</t>
        </is>
      </c>
    </row>
    <row r="2378">
      <c r="A2378" s="6" t="n">
        <v>58310</v>
      </c>
      <c r="B2378" s="6" t="n">
        <v>58310</v>
      </c>
      <c r="C2378" s="6" t="inlineStr">
        <is>
          <t>Direct Mobile - ONS</t>
        </is>
      </c>
      <c r="D2378" s="6" t="inlineStr">
        <is>
          <t>Payable Invoice</t>
        </is>
      </c>
      <c r="E2378" s="37" t="n">
        <v>46245</v>
      </c>
      <c r="F2378" s="6" t="inlineStr">
        <is>
          <t>Optus Billing Services Pty Ltd</t>
        </is>
      </c>
      <c r="G2378" s="39" t="n">
        <v>42.08</v>
      </c>
      <c r="H2378" s="39" t="n">
        <v>0</v>
      </c>
      <c r="I2378" s="6" t="inlineStr">
        <is>
          <t>585 - CBA Team Leader [ONS]</t>
        </is>
      </c>
      <c r="J2378" s="6" t="inlineStr">
        <is>
          <t>INV000589831435 - Office Internet and Phone Service Charges August 2026 [paid via PL CC]</t>
        </is>
      </c>
      <c r="K2378" s="6" t="inlineStr">
        <is>
          <t>INV000589831435 - Office Internet and Phone Service Charges August 2026 [paid via PL CC]</t>
        </is>
      </c>
      <c r="L2378" s="6" t="inlineStr">
        <is>
          <t>Optus Billing Services Pty Ltd - 0488287999 - CBP South Tech 2 Mobile</t>
        </is>
      </c>
      <c r="M2378" s="6" t="inlineStr">
        <is>
          <t>ONSITE</t>
        </is>
      </c>
    </row>
    <row r="2379">
      <c r="A2379" s="6" t="n">
        <v>58310</v>
      </c>
      <c r="B2379" s="6" t="n">
        <v>58310</v>
      </c>
      <c r="C2379" s="6" t="inlineStr">
        <is>
          <t>Direct Mobile - ONS</t>
        </is>
      </c>
      <c r="D2379" s="6" t="inlineStr">
        <is>
          <t>Payable Invoice</t>
        </is>
      </c>
      <c r="E2379" s="37" t="n">
        <v>46245</v>
      </c>
      <c r="F2379" s="6" t="inlineStr">
        <is>
          <t>Optus Billing Services Pty Ltd</t>
        </is>
      </c>
      <c r="G2379" s="39" t="n">
        <v>42.08</v>
      </c>
      <c r="H2379" s="39" t="n">
        <v>0</v>
      </c>
      <c r="I2379" s="6" t="inlineStr">
        <is>
          <t>26043001 - CBA FT Tech MEL - 12 months [ONS]</t>
        </is>
      </c>
      <c r="J2379" s="6" t="inlineStr">
        <is>
          <t>INV000589831435 - Office Internet and Phone Service Charges August 2026 [paid via PL CC]</t>
        </is>
      </c>
      <c r="K2379" s="6" t="inlineStr">
        <is>
          <t>INV000589831435 - Office Internet and Phone Service Charges August 2026 [paid via PL CC]</t>
        </is>
      </c>
      <c r="L2379" s="6" t="inlineStr">
        <is>
          <t>Optus Billing Services Pty Ltd - 0488287666 - Cai Nelson (CBA MEL)</t>
        </is>
      </c>
      <c r="M2379" s="6" t="inlineStr">
        <is>
          <t>ONSITE</t>
        </is>
      </c>
    </row>
    <row r="2380">
      <c r="A2380" s="6" t="n">
        <v>58310</v>
      </c>
      <c r="B2380" s="6" t="n">
        <v>58310</v>
      </c>
      <c r="C2380" s="6" t="inlineStr">
        <is>
          <t>Direct Mobile - ONS</t>
        </is>
      </c>
      <c r="D2380" s="6" t="inlineStr">
        <is>
          <t>Payable Invoice</t>
        </is>
      </c>
      <c r="E2380" s="37" t="n">
        <v>46245</v>
      </c>
      <c r="F2380" s="6" t="inlineStr">
        <is>
          <t>Optus Billing Services Pty Ltd</t>
        </is>
      </c>
      <c r="G2380" s="39" t="n">
        <v>42.08</v>
      </c>
      <c r="H2380" s="39" t="n">
        <v>0</v>
      </c>
      <c r="I2380" s="6" t="inlineStr">
        <is>
          <t>1401 - DTTL SYD FT Tech 2 [ONS]</t>
        </is>
      </c>
      <c r="J2380" s="6" t="inlineStr">
        <is>
          <t>INV000589831435 - Office Internet and Phone Service Charges August 2026 [paid via PL CC]</t>
        </is>
      </c>
      <c r="K2380" s="6" t="inlineStr">
        <is>
          <t>INV000589831435 - Office Internet and Phone Service Charges August 2026 [paid via PL CC]</t>
        </is>
      </c>
      <c r="L2380" s="6" t="inlineStr">
        <is>
          <t>Optus Billing Services Pty Ltd - 0478831949 - Sangeeta Lachmaiya (DTTL SYD)</t>
        </is>
      </c>
      <c r="M2380" s="6" t="inlineStr">
        <is>
          <t>ONSITE</t>
        </is>
      </c>
    </row>
    <row r="2381">
      <c r="A2381" s="6" t="n">
        <v>58310</v>
      </c>
      <c r="B2381" s="6" t="n">
        <v>58310</v>
      </c>
      <c r="C2381" s="6" t="inlineStr">
        <is>
          <t>Direct Mobile - ONS</t>
        </is>
      </c>
      <c r="D2381" s="6" t="inlineStr">
        <is>
          <t>Payable Invoice</t>
        </is>
      </c>
      <c r="E2381" s="37" t="n">
        <v>46245</v>
      </c>
      <c r="F2381" s="6" t="inlineStr">
        <is>
          <t>Optus Billing Services Pty Ltd</t>
        </is>
      </c>
      <c r="G2381" s="39" t="n">
        <v>42.08</v>
      </c>
      <c r="H2381" s="39" t="n">
        <v>0</v>
      </c>
      <c r="I2381" s="6" t="inlineStr">
        <is>
          <t>732 - Bank West Contract [ONS]</t>
        </is>
      </c>
      <c r="J2381" s="6" t="inlineStr">
        <is>
          <t>INV000589831435 - Office Internet and Phone Service Charges August 2026 [paid via PL CC]</t>
        </is>
      </c>
      <c r="K2381" s="6" t="inlineStr">
        <is>
          <t>INV000589831435 - Office Internet and Phone Service Charges August 2026 [paid via PL CC]</t>
        </is>
      </c>
      <c r="L2381" s="6" t="inlineStr">
        <is>
          <t>Optus Billing Services Pty Ltd - 0488287079 - Isaac Butterworth (BW WA)</t>
        </is>
      </c>
      <c r="M2381" s="6" t="inlineStr">
        <is>
          <t>ONSITE</t>
        </is>
      </c>
    </row>
    <row r="2382">
      <c r="A2382" s="6" t="n">
        <v>58310</v>
      </c>
      <c r="B2382" s="6" t="n">
        <v>58310</v>
      </c>
      <c r="C2382" s="6" t="inlineStr">
        <is>
          <t>Direct Mobile - ONS</t>
        </is>
      </c>
      <c r="D2382" s="6" t="inlineStr">
        <is>
          <t>Payable Invoice</t>
        </is>
      </c>
      <c r="E2382" s="37" t="n">
        <v>46245</v>
      </c>
      <c r="F2382" s="6" t="inlineStr">
        <is>
          <t>Optus Billing Services Pty Ltd</t>
        </is>
      </c>
      <c r="G2382" s="39" t="n">
        <v>42.08</v>
      </c>
      <c r="H2382" s="39" t="n">
        <v>0</v>
      </c>
      <c r="I2382" s="6" t="inlineStr">
        <is>
          <t>1530 - DTTL BNE Onsite [ONS]</t>
        </is>
      </c>
      <c r="J2382" s="6" t="inlineStr">
        <is>
          <t>INV000589831435 - Office Internet and Phone Service Charges August 2026 [paid via PL CC]</t>
        </is>
      </c>
      <c r="K2382" s="6" t="inlineStr">
        <is>
          <t>INV000589831435 - Office Internet and Phone Service Charges August 2026 [paid via PL CC]</t>
        </is>
      </c>
      <c r="L2382" s="6" t="inlineStr">
        <is>
          <t>Optus Billing Services Pty Ltd - 0488287261 - Jason Ng (DTTL BNE)</t>
        </is>
      </c>
      <c r="M2382" s="6" t="inlineStr">
        <is>
          <t>ONSITE</t>
        </is>
      </c>
    </row>
    <row r="2383">
      <c r="A2383" s="6" t="n">
        <v>58310</v>
      </c>
      <c r="B2383" s="6" t="n">
        <v>58310</v>
      </c>
      <c r="C2383" s="6" t="inlineStr">
        <is>
          <t>Direct Mobile - ONS</t>
        </is>
      </c>
      <c r="D2383" s="6" t="inlineStr">
        <is>
          <t>Payable Invoice</t>
        </is>
      </c>
      <c r="E2383" s="37" t="n">
        <v>46245</v>
      </c>
      <c r="F2383" s="6" t="inlineStr">
        <is>
          <t>Optus Billing Services Pty Ltd</t>
        </is>
      </c>
      <c r="G2383" s="39" t="n">
        <v>42.08</v>
      </c>
      <c r="H2383" s="39" t="n">
        <v>0</v>
      </c>
      <c r="I2383" s="6" t="inlineStr">
        <is>
          <t>1400 - DTTL Mel Tech FT 2 [ONS]</t>
        </is>
      </c>
      <c r="J2383" s="6" t="inlineStr">
        <is>
          <t>INV000589831435 - Office Internet and Phone Service Charges August 2026 [paid via PL CC]</t>
        </is>
      </c>
      <c r="K2383" s="6" t="inlineStr">
        <is>
          <t>INV000589831435 - Office Internet and Phone Service Charges August 2026 [paid via PL CC]</t>
        </is>
      </c>
      <c r="L2383" s="6" t="inlineStr">
        <is>
          <t>Optus Billing Services Pty Ltd - 0488287857 - Dylan Slathely (DTTL MEL)</t>
        </is>
      </c>
      <c r="M2383" s="6" t="inlineStr">
        <is>
          <t>ONSITE</t>
        </is>
      </c>
    </row>
    <row r="2384">
      <c r="A2384" s="6" t="n">
        <v>58310</v>
      </c>
      <c r="B2384" s="6" t="n">
        <v>58310</v>
      </c>
      <c r="C2384" s="6" t="inlineStr">
        <is>
          <t>Direct Mobile - ONS</t>
        </is>
      </c>
      <c r="D2384" s="6" t="inlineStr">
        <is>
          <t>Payable Invoice</t>
        </is>
      </c>
      <c r="E2384" s="37" t="n">
        <v>46245</v>
      </c>
      <c r="F2384" s="6" t="inlineStr">
        <is>
          <t>Optus Billing Services Pty Ltd</t>
        </is>
      </c>
      <c r="G2384" s="39" t="n">
        <v>42.08</v>
      </c>
      <c r="H2384" s="39" t="n">
        <v>0</v>
      </c>
      <c r="I2384" s="6" t="inlineStr">
        <is>
          <t>725 - DTTL Mel Tech FT 1 [ONS]</t>
        </is>
      </c>
      <c r="J2384" s="6" t="inlineStr">
        <is>
          <t>INV000589831435 - Office Internet and Phone Service Charges August 2026 [paid via PL CC]</t>
        </is>
      </c>
      <c r="K2384" s="6" t="inlineStr">
        <is>
          <t>INV000589831435 - Office Internet and Phone Service Charges August 2026 [paid via PL CC]</t>
        </is>
      </c>
      <c r="L2384" s="6" t="inlineStr">
        <is>
          <t>Optus Billing Services Pty Ltd - 0488448114 - Carlo Daru (DTTL MEL)</t>
        </is>
      </c>
      <c r="M2384" s="6" t="inlineStr">
        <is>
          <t>ONSITE</t>
        </is>
      </c>
    </row>
    <row r="2385">
      <c r="A2385" s="6" t="n">
        <v>58310</v>
      </c>
      <c r="B2385" s="6" t="n">
        <v>58310</v>
      </c>
      <c r="C2385" s="6" t="inlineStr">
        <is>
          <t>Direct Mobile - ONS</t>
        </is>
      </c>
      <c r="D2385" s="6" t="inlineStr">
        <is>
          <t>Payable Invoice</t>
        </is>
      </c>
      <c r="E2385" s="37" t="n">
        <v>46245</v>
      </c>
      <c r="F2385" s="6" t="inlineStr">
        <is>
          <t>Optus Billing Services Pty Ltd</t>
        </is>
      </c>
      <c r="G2385" s="39" t="n">
        <v>41.06</v>
      </c>
      <c r="H2385" s="39" t="n">
        <v>0</v>
      </c>
      <c r="I2385" s="6" t="inlineStr">
        <is>
          <t>724 - DTTL SYD NTSL [ONS]</t>
        </is>
      </c>
      <c r="J2385" s="6" t="inlineStr">
        <is>
          <t>INV000589831435 - Office Internet and Phone Service Charges August 2026 [paid via PL CC]</t>
        </is>
      </c>
      <c r="K2385" s="6" t="inlineStr">
        <is>
          <t>INV000589831435 - Office Internet and Phone Service Charges August 2026 [paid via PL CC]</t>
        </is>
      </c>
      <c r="L2385" s="6" t="inlineStr">
        <is>
          <t>Optus Billing Services Pty Ltd - 0413 380 910 Danielle Hurley (CBA SYD)</t>
        </is>
      </c>
      <c r="M2385" s="6" t="inlineStr">
        <is>
          <t>ONSITE</t>
        </is>
      </c>
    </row>
    <row r="2386">
      <c r="A2386" s="6" t="n">
        <v>58310</v>
      </c>
      <c r="B2386" s="6" t="n">
        <v>58310</v>
      </c>
      <c r="C2386" s="6" t="inlineStr">
        <is>
          <t>Direct Mobile - ONS</t>
        </is>
      </c>
      <c r="D2386" s="6" t="inlineStr">
        <is>
          <t>Payable Invoice</t>
        </is>
      </c>
      <c r="E2386" s="37" t="n">
        <v>46245</v>
      </c>
      <c r="F2386" s="6" t="inlineStr">
        <is>
          <t>Optus Billing Services Pty Ltd</t>
        </is>
      </c>
      <c r="G2386" s="39" t="n">
        <v>42.08</v>
      </c>
      <c r="H2386" s="39" t="n">
        <v>0</v>
      </c>
      <c r="I2386" s="6" t="inlineStr">
        <is>
          <t>9105 - ONSITE (including PROD backup)</t>
        </is>
      </c>
      <c r="J2386" s="6" t="inlineStr">
        <is>
          <t>INV000589831435 - Office Internet and Phone Service Charges August 2026 [paid via PL CC]</t>
        </is>
      </c>
      <c r="K2386" s="6" t="inlineStr">
        <is>
          <t>INV000589831435 - Office Internet and Phone Service Charges August 2026 [paid via PL CC]</t>
        </is>
      </c>
      <c r="L2386" s="6" t="inlineStr">
        <is>
          <t>Optus Billing Services Pty Ltd - 0481240182 - Available (DTTL PER)</t>
        </is>
      </c>
      <c r="M2386" s="6" t="inlineStr">
        <is>
          <t>ONSITE</t>
        </is>
      </c>
    </row>
    <row r="2387">
      <c r="A2387" s="6" t="n">
        <v>58310</v>
      </c>
      <c r="B2387" s="6" t="n">
        <v>58310</v>
      </c>
      <c r="C2387" s="6" t="inlineStr">
        <is>
          <t>Direct Mobile - ONS</t>
        </is>
      </c>
      <c r="D2387" s="6" t="inlineStr">
        <is>
          <t>Payable Invoice</t>
        </is>
      </c>
      <c r="E2387" s="37" t="n">
        <v>46245</v>
      </c>
      <c r="F2387" s="6" t="inlineStr">
        <is>
          <t>Optus Billing Services Pty Ltd</t>
        </is>
      </c>
      <c r="G2387" s="39" t="n">
        <v>42.08</v>
      </c>
      <c r="H2387" s="39" t="n">
        <v>0</v>
      </c>
      <c r="I2387" s="6" t="inlineStr">
        <is>
          <t>1862 - DTTL ADL Onsite [ONS]</t>
        </is>
      </c>
      <c r="J2387" s="6" t="inlineStr">
        <is>
          <t>INV000589831435 - Office Internet and Phone Service Charges August 2026 [paid via PL CC]</t>
        </is>
      </c>
      <c r="K2387" s="6" t="inlineStr">
        <is>
          <t>INV000589831435 - Office Internet and Phone Service Charges August 2026 [paid via PL CC]</t>
        </is>
      </c>
      <c r="L2387" s="6" t="inlineStr">
        <is>
          <t>Optus Billing Services Pty Ltd - 0481 783 292 - Kyle Krishnappa (DTTL SA)</t>
        </is>
      </c>
      <c r="M2387" s="6" t="inlineStr">
        <is>
          <t>ONSITE</t>
        </is>
      </c>
    </row>
    <row r="2388">
      <c r="A2388" s="6" t="n">
        <v>58310</v>
      </c>
      <c r="B2388" s="6" t="n">
        <v>58310</v>
      </c>
      <c r="C2388" s="6" t="inlineStr">
        <is>
          <t>Direct Mobile - ONS</t>
        </is>
      </c>
      <c r="D2388" s="6" t="inlineStr">
        <is>
          <t>Payable Invoice</t>
        </is>
      </c>
      <c r="E2388" s="37" t="n">
        <v>46245</v>
      </c>
      <c r="F2388" s="6" t="inlineStr">
        <is>
          <t>Optus Billing Services Pty Ltd</t>
        </is>
      </c>
      <c r="G2388" s="39" t="n">
        <v>42.08</v>
      </c>
      <c r="H2388" s="39" t="n">
        <v>0</v>
      </c>
      <c r="I2388" s="6" t="inlineStr">
        <is>
          <t>9105 - ONSITE (including PROD backup)</t>
        </is>
      </c>
      <c r="J2388" s="6" t="inlineStr">
        <is>
          <t>INV000589831435 - Office Internet and Phone Service Charges August 2026 [paid via PL CC]</t>
        </is>
      </c>
      <c r="K2388" s="6" t="inlineStr">
        <is>
          <t>INV000589831435 - Office Internet and Phone Service Charges August 2026 [paid via PL CC]</t>
        </is>
      </c>
      <c r="L2388" s="6" t="inlineStr">
        <is>
          <t>Optus Billing Services Pty Ltd - 0481 784 370 (Support Account Manager)</t>
        </is>
      </c>
      <c r="M2388" s="6" t="inlineStr">
        <is>
          <t>ONSITE</t>
        </is>
      </c>
    </row>
    <row r="2389">
      <c r="A2389" s="6" t="n">
        <v>58315</v>
      </c>
      <c r="B2389" s="6" t="n">
        <v>58315</v>
      </c>
      <c r="C2389" s="6" t="inlineStr">
        <is>
          <t>Direct Mobile - PRD</t>
        </is>
      </c>
      <c r="D2389" s="6" t="inlineStr">
        <is>
          <t>Payable Invoice</t>
        </is>
      </c>
      <c r="E2389" s="37" t="n">
        <v>46205</v>
      </c>
      <c r="F2389" s="6" t="inlineStr">
        <is>
          <t>Telstra Corporation Limited</t>
        </is>
      </c>
      <c r="G2389" s="39" t="n">
        <v>61.82</v>
      </c>
      <c r="H2389" s="39" t="n">
        <v>0</v>
      </c>
      <c r="I2389" s="6" t="inlineStr">
        <is>
          <t>9100 - PRODUCTION [PRD]</t>
        </is>
      </c>
      <c r="J2389" s="6" t="inlineStr">
        <is>
          <t>K 176 779 071-1 - Nighthawk charges for July 2026</t>
        </is>
      </c>
      <c r="K2389" s="6" t="inlineStr">
        <is>
          <t>K 176 779 071-1 - Nighthawk charges for July 2026</t>
        </is>
      </c>
      <c r="L2389" s="6" t="inlineStr">
        <is>
          <t>Telstra Corporation Limited - Nighthawk Charges
Mobile 0491 204 110 Business Data Plan M</t>
        </is>
      </c>
      <c r="M2389" s="6" t="inlineStr">
        <is>
          <t>PRODUCTION</t>
        </is>
      </c>
    </row>
    <row r="2390">
      <c r="A2390" s="6" t="n">
        <v>58315</v>
      </c>
      <c r="B2390" s="6" t="n">
        <v>58315</v>
      </c>
      <c r="C2390" s="6" t="inlineStr">
        <is>
          <t>Direct Mobile - PRD</t>
        </is>
      </c>
      <c r="D2390" s="6" t="inlineStr">
        <is>
          <t>Payable Invoice</t>
        </is>
      </c>
      <c r="E2390" s="37" t="n">
        <v>46205</v>
      </c>
      <c r="F2390" s="6" t="inlineStr">
        <is>
          <t>Telstra Corporation Limited</t>
        </is>
      </c>
      <c r="G2390" s="39" t="n">
        <v>61.82</v>
      </c>
      <c r="H2390" s="39" t="n">
        <v>0</v>
      </c>
      <c r="I2390" s="6" t="inlineStr">
        <is>
          <t>9100 - PRODUCTION [PRD]</t>
        </is>
      </c>
      <c r="J2390" s="6" t="inlineStr">
        <is>
          <t>K 176 779 071-1 - Nighthawk charges for July 2026</t>
        </is>
      </c>
      <c r="K2390" s="6" t="inlineStr">
        <is>
          <t>K 176 779 071-1 - Nighthawk charges for July 2026</t>
        </is>
      </c>
      <c r="L2390" s="6" t="inlineStr">
        <is>
          <t>Telstra Corporation Limited - Mobile 0491 204 150 Business Data Plan M</t>
        </is>
      </c>
      <c r="M2390" s="6" t="inlineStr">
        <is>
          <t>PRODUCTION</t>
        </is>
      </c>
    </row>
    <row r="2391">
      <c r="A2391" s="6" t="n">
        <v>58315</v>
      </c>
      <c r="B2391" s="6" t="n">
        <v>58315</v>
      </c>
      <c r="C2391" s="6" t="inlineStr">
        <is>
          <t>Direct Mobile - PRD</t>
        </is>
      </c>
      <c r="D2391" s="6" t="inlineStr">
        <is>
          <t>Payable Invoice</t>
        </is>
      </c>
      <c r="E2391" s="37" t="n">
        <v>46235</v>
      </c>
      <c r="F2391" s="6" t="inlineStr">
        <is>
          <t>Telstra Corporation Limited</t>
        </is>
      </c>
      <c r="G2391" s="39" t="n">
        <v>61.82</v>
      </c>
      <c r="H2391" s="39" t="n">
        <v>0</v>
      </c>
      <c r="I2391" s="6" t="inlineStr">
        <is>
          <t>9100 - PRODUCTION [PRD]</t>
        </is>
      </c>
      <c r="J2391" s="6" t="inlineStr">
        <is>
          <t>K 838 907 471-3 - Nighthawk charges for August 2026 [BPAY]</t>
        </is>
      </c>
      <c r="K2391" s="6" t="inlineStr">
        <is>
          <t>K 838 907 471-3 - Nighthawk charges for August 2026 [BPAY]</t>
        </is>
      </c>
      <c r="L2391" s="6" t="inlineStr">
        <is>
          <t>Telstra Corporation Limited - Nighthawk Charges
Mobile 0491 204 110 Business Data Plan M</t>
        </is>
      </c>
      <c r="M2391" s="6" t="inlineStr">
        <is>
          <t>PRODUCTION</t>
        </is>
      </c>
    </row>
    <row r="2392">
      <c r="A2392" s="6" t="n">
        <v>58315</v>
      </c>
      <c r="B2392" s="6" t="n">
        <v>58315</v>
      </c>
      <c r="C2392" s="6" t="inlineStr">
        <is>
          <t>Direct Mobile - PRD</t>
        </is>
      </c>
      <c r="D2392" s="6" t="inlineStr">
        <is>
          <t>Payable Invoice</t>
        </is>
      </c>
      <c r="E2392" s="37" t="n">
        <v>46235</v>
      </c>
      <c r="F2392" s="6" t="inlineStr">
        <is>
          <t>Telstra Corporation Limited</t>
        </is>
      </c>
      <c r="G2392" s="39" t="n">
        <v>61.82</v>
      </c>
      <c r="H2392" s="39" t="n">
        <v>0</v>
      </c>
      <c r="I2392" s="6" t="inlineStr">
        <is>
          <t>9100 - PRODUCTION [PRD]</t>
        </is>
      </c>
      <c r="J2392" s="6" t="inlineStr">
        <is>
          <t>K 838 907 471-3 - Nighthawk charges for August 2026 [BPAY]</t>
        </is>
      </c>
      <c r="K2392" s="6" t="inlineStr">
        <is>
          <t>K 838 907 471-3 - Nighthawk charges for August 2026 [BPAY]</t>
        </is>
      </c>
      <c r="L2392" s="6" t="inlineStr">
        <is>
          <t>Telstra Corporation Limited - Mobile 0491 204 150 Business Data Plan M</t>
        </is>
      </c>
      <c r="M2392" s="6" t="inlineStr">
        <is>
          <t>PRODUCTION</t>
        </is>
      </c>
    </row>
    <row r="2393">
      <c r="A2393" s="6" t="e">
        <v>#N/A</v>
      </c>
      <c r="B2393" s="6" t="n">
        <v>59010</v>
      </c>
      <c r="C2393" s="6" t="inlineStr">
        <is>
          <t>Credit Card Paid - ONS</t>
        </is>
      </c>
      <c r="D2393" s="6" t="inlineStr">
        <is>
          <t>Payable Invoice</t>
        </is>
      </c>
      <c r="E2393" s="37" t="n">
        <v>46209</v>
      </c>
      <c r="F2393" s="6" t="inlineStr">
        <is>
          <t>Booking.com</t>
        </is>
      </c>
      <c r="G2393" s="39" t="n">
        <v>2.74</v>
      </c>
      <c r="H2393" s="39" t="n">
        <v>0</v>
      </c>
      <c r="I2393" s="6" t="inlineStr">
        <is>
          <t>26062501 - DTTL STL Travel (SYD-MEL Return) [ONS]</t>
        </is>
      </c>
      <c r="J2393" s="6" t="inlineStr">
        <is>
          <t>5732423109 - Accom for Dani Hurley SYD&gt;MEL for 26062501 DTTL Account/People Management [JS App]</t>
        </is>
      </c>
      <c r="K2393" s="6" t="inlineStr">
        <is>
          <t>5732423109 - Accom for Dani Hurley SYD&gt;MEL for 26062501 DTTL Account/People Management [JS App]</t>
        </is>
      </c>
      <c r="L2393" s="6" t="inlineStr">
        <is>
          <t>Booking.com - CC Surcharge</t>
        </is>
      </c>
      <c r="M2393" s="6" t="inlineStr">
        <is>
          <t>ONSITE</t>
        </is>
      </c>
    </row>
    <row r="2394">
      <c r="A2394" s="6" t="e">
        <v>#N/A</v>
      </c>
      <c r="B2394" s="6" t="n">
        <v>59010</v>
      </c>
      <c r="C2394" s="6" t="inlineStr">
        <is>
          <t>Credit Card Paid - ONS</t>
        </is>
      </c>
      <c r="D2394" s="6" t="inlineStr">
        <is>
          <t>Payable Invoice</t>
        </is>
      </c>
      <c r="E2394" s="37" t="n">
        <v>46260</v>
      </c>
      <c r="F2394" s="6" t="inlineStr">
        <is>
          <t>Virgin Airlines Pty Ltd</t>
        </is>
      </c>
      <c r="G2394" s="39" t="n">
        <v>6.49</v>
      </c>
      <c r="H2394" s="39" t="n">
        <v>0</v>
      </c>
      <c r="I2394" s="6" t="inlineStr">
        <is>
          <t>26073107 - DTTL Travel for Technician &amp; Coverage ADL-HOB [ONS]</t>
        </is>
      </c>
      <c r="J2394" s="6" t="inlineStr">
        <is>
          <t>QCOFSS - Return flights for KK ADL-HOB for DTTL HOB Tech &amp; Coverage [JS App]</t>
        </is>
      </c>
      <c r="K2394" s="6" t="inlineStr">
        <is>
          <t>QCOFSS - Return flights for KK ADL-HOB for DTTL HOB Tech &amp; Coverage [JS App]</t>
        </is>
      </c>
      <c r="L2394" s="6" t="inlineStr">
        <is>
          <t>Virgin Airlines Pty Ltd - CC Surcharge</t>
        </is>
      </c>
      <c r="M2394" s="6" t="inlineStr">
        <is>
          <t>ONSITE</t>
        </is>
      </c>
    </row>
    <row r="2395">
      <c r="A2395" s="6" t="n">
        <v>59015</v>
      </c>
      <c r="B2395" s="6" t="n">
        <v>59015</v>
      </c>
      <c r="C2395" s="6" t="inlineStr">
        <is>
          <t>Credit Card Paid - PRD</t>
        </is>
      </c>
      <c r="D2395" s="6" t="inlineStr">
        <is>
          <t>Payable Invoice</t>
        </is>
      </c>
      <c r="E2395" s="37" t="n">
        <v>46244</v>
      </c>
      <c r="F2395" s="6" t="inlineStr">
        <is>
          <t>Virgin Airlines Pty Ltd</t>
        </is>
      </c>
      <c r="G2395" s="39" t="n">
        <v>9.18</v>
      </c>
      <c r="H2395" s="39" t="n">
        <v>0</v>
      </c>
      <c r="I2395" s="6" t="inlineStr">
        <is>
          <t>26061106 - TLC Full Year Results MEL [PRD]</t>
        </is>
      </c>
      <c r="J2395" s="6" t="inlineStr">
        <is>
          <t>DNARNA - Return flights for TW for 26061106 TLC FYR MEL 19.8.26 [MH App]</t>
        </is>
      </c>
      <c r="K2395" s="6" t="inlineStr">
        <is>
          <t>DNARNA - Return flights for TW for 26061106 TLC FYR MEL 19.8.26 [MH App]</t>
        </is>
      </c>
      <c r="L2395" s="6" t="inlineStr">
        <is>
          <t>Virgin Airlines Pty Ltd - CC Surcharge</t>
        </is>
      </c>
      <c r="M2395" s="6" t="inlineStr">
        <is>
          <t>PRODUCTION</t>
        </is>
      </c>
    </row>
    <row r="2396">
      <c r="A2396" s="6" t="n">
        <v>59015</v>
      </c>
      <c r="B2396" s="6" t="n">
        <v>59015</v>
      </c>
      <c r="C2396" s="6" t="inlineStr">
        <is>
          <t>Credit Card Paid - PRD</t>
        </is>
      </c>
      <c r="D2396" s="6" t="inlineStr">
        <is>
          <t>Payable Invoice</t>
        </is>
      </c>
      <c r="E2396" s="37" t="n">
        <v>46247</v>
      </c>
      <c r="F2396" s="6" t="inlineStr">
        <is>
          <t>Virgin Airlines Pty Ltd</t>
        </is>
      </c>
      <c r="G2396" s="39" t="n">
        <v>5.57</v>
      </c>
      <c r="H2396" s="39" t="n">
        <v>0</v>
      </c>
      <c r="I2396" s="6" t="inlineStr">
        <is>
          <t>26073111 - Downer - FYR &amp; Employee Webcast - 25.8.26 [PRD]</t>
        </is>
      </c>
      <c r="J2396" s="6" t="inlineStr">
        <is>
          <t>OUHMIJ - Return flights for MR for 26073111 Downer MEL FYR &amp; Employee Webcast 25.8.26 [MH App]</t>
        </is>
      </c>
      <c r="K2396" s="6" t="inlineStr">
        <is>
          <t>OUHMIJ - Return flights for MR for 26073111 Downer MEL FYR &amp; Employee Webcast 25.8.26 [MH App]</t>
        </is>
      </c>
      <c r="L2396" s="6" t="inlineStr">
        <is>
          <t>Virgin Airlines Pty Ltd - CC Surcharge</t>
        </is>
      </c>
      <c r="M2396" s="6" t="inlineStr">
        <is>
          <t>PRODUCTION</t>
        </is>
      </c>
    </row>
    <row r="2397">
      <c r="A2397" s="6" t="n">
        <v>59015</v>
      </c>
      <c r="B2397" s="6" t="n">
        <v>59015</v>
      </c>
      <c r="C2397" s="6" t="inlineStr">
        <is>
          <t>Credit Card Paid - PRD</t>
        </is>
      </c>
      <c r="D2397" s="6" t="inlineStr">
        <is>
          <t>Payable Invoice</t>
        </is>
      </c>
      <c r="E2397" s="37" t="n">
        <v>46247</v>
      </c>
      <c r="F2397" s="6" t="inlineStr">
        <is>
          <t>Virgin Airlines Pty Ltd</t>
        </is>
      </c>
      <c r="G2397" s="39" t="n">
        <v>5.56</v>
      </c>
      <c r="H2397" s="39" t="n">
        <v>0</v>
      </c>
      <c r="I2397" s="6" t="inlineStr">
        <is>
          <t>2606904 - Symal - FYR26 (Melb) - 24.8.26 [PRD]</t>
        </is>
      </c>
      <c r="J2397" s="6" t="inlineStr">
        <is>
          <t>OUHMIJ - Return flights for TW for 2606904 Symal FYR26 MEL 24.8.26 [MH App]</t>
        </is>
      </c>
      <c r="K2397" s="6" t="inlineStr">
        <is>
          <t>OUHMIJ - Return flights for TW for 2606904 Symal FYR26 MEL 24.8.26 [MH App]</t>
        </is>
      </c>
      <c r="L2397" s="6" t="inlineStr">
        <is>
          <t>Virgin Airlines Pty Ltd - CC Surcharge</t>
        </is>
      </c>
      <c r="M2397" s="6" t="inlineStr">
        <is>
          <t>PRODUCTION</t>
        </is>
      </c>
    </row>
    <row r="2398">
      <c r="A2398" s="6" t="n">
        <v>59015</v>
      </c>
      <c r="B2398" s="6" t="n">
        <v>59015</v>
      </c>
      <c r="C2398" s="6" t="inlineStr">
        <is>
          <t>Credit Card Paid - PRD</t>
        </is>
      </c>
      <c r="D2398" s="6" t="inlineStr">
        <is>
          <t>Payable Invoice</t>
        </is>
      </c>
      <c r="E2398" s="37" t="n">
        <v>46247</v>
      </c>
      <c r="F2398" s="6" t="inlineStr">
        <is>
          <t>Booking.com</t>
        </is>
      </c>
      <c r="G2398" s="39" t="n">
        <v>2.3</v>
      </c>
      <c r="H2398" s="39" t="n">
        <v>0</v>
      </c>
      <c r="I2398" s="6" t="inlineStr">
        <is>
          <t>2606904 - Symal - FYR26 (Melb) - 24.8.26 [PRD]</t>
        </is>
      </c>
      <c r="J2398" s="6" t="inlineStr">
        <is>
          <t>INV6042786123 - Accommodation MR for 26073111 Downer MEL FYR &amp; Employee Webcast 25.8.26 [MH App]</t>
        </is>
      </c>
      <c r="K2398" s="6" t="inlineStr">
        <is>
          <t>INV6042786123 - Accommodation MR for 26073111 Downer MEL FYR &amp; Employee Webcast 25.8.26 [MH App]</t>
        </is>
      </c>
      <c r="L2398" s="6" t="inlineStr">
        <is>
          <t>Booking.com - CC surcharge</t>
        </is>
      </c>
      <c r="M2398" s="6" t="inlineStr">
        <is>
          <t>PRODUCTION</t>
        </is>
      </c>
    </row>
    <row r="2399">
      <c r="A2399" s="6" t="n">
        <v>59015</v>
      </c>
      <c r="B2399" s="6" t="n">
        <v>59015</v>
      </c>
      <c r="C2399" s="6" t="inlineStr">
        <is>
          <t>Credit Card Paid - PRD</t>
        </is>
      </c>
      <c r="D2399" s="6" t="inlineStr">
        <is>
          <t>Payable Invoice</t>
        </is>
      </c>
      <c r="E2399" s="37" t="n">
        <v>46247</v>
      </c>
      <c r="F2399" s="6" t="inlineStr">
        <is>
          <t>Booking.com</t>
        </is>
      </c>
      <c r="G2399" s="39" t="n">
        <v>2.3</v>
      </c>
      <c r="H2399" s="39" t="n">
        <v>0</v>
      </c>
      <c r="I2399" s="6" t="inlineStr">
        <is>
          <t>2606904 - Symal - FYR26 (Melb) - 24.8.26 [PRD]</t>
        </is>
      </c>
      <c r="J2399" s="6" t="inlineStr">
        <is>
          <t>INV6042786123 - Accommodation for TW for 2606904 Symal FYR26 MEL 24.8.26 [MH App]</t>
        </is>
      </c>
      <c r="K2399" s="6" t="inlineStr">
        <is>
          <t>INV6042786123 - Accommodation for TW for 2606904 Symal FYR26 MEL 24.8.26 [MH App]</t>
        </is>
      </c>
      <c r="L2399" s="6" t="inlineStr">
        <is>
          <t>Booking.com - CC surcharge</t>
        </is>
      </c>
      <c r="M2399" s="6" t="inlineStr">
        <is>
          <t>PRODUCTION</t>
        </is>
      </c>
    </row>
    <row r="2400">
      <c r="A2400" s="6" t="n">
        <v>59025</v>
      </c>
      <c r="B2400" s="6" t="n">
        <v>59025</v>
      </c>
      <c r="C2400" s="6" t="inlineStr">
        <is>
          <t>Credit Card Paid - INTEGRATION</t>
        </is>
      </c>
      <c r="D2400" s="6" t="inlineStr">
        <is>
          <t>Payable Invoice</t>
        </is>
      </c>
      <c r="E2400" s="37" t="n">
        <v>46230</v>
      </c>
      <c r="F2400" s="6" t="inlineStr">
        <is>
          <t>FedEx Australia Pty Ltd (T/A TNT Express)</t>
        </is>
      </c>
      <c r="G2400" s="39" t="n">
        <v>0.66</v>
      </c>
      <c r="H2400" s="39" t="n">
        <v>0</v>
      </c>
      <c r="I2400" s="6" t="inlineStr">
        <is>
          <t>26072101 - Aware MEL 17.02 Amp Replacement [INT]</t>
        </is>
      </c>
      <c r="J2400" s="6" t="inlineStr">
        <is>
          <t xml:space="preserve">SYD752160 - Freight for 26072101 Aware MEL 17.02 Amp Replacement [paid via PL CC] </t>
        </is>
      </c>
      <c r="K2400" s="6" t="inlineStr">
        <is>
          <t xml:space="preserve">SYD752160 - Freight for 26072101 Aware MEL 17.02 Amp Replacement [paid via PL CC] </t>
        </is>
      </c>
      <c r="L2400" s="6" t="inlineStr">
        <is>
          <t>FedEx Australia Pty Ltd (T/A TNT Express) - CC Surcharge</t>
        </is>
      </c>
      <c r="M2400" s="6" t="inlineStr">
        <is>
          <t>INTEGRATION</t>
        </is>
      </c>
    </row>
    <row r="2401">
      <c r="A2401" s="6" t="n">
        <v>61050</v>
      </c>
      <c r="B2401" s="6" t="n">
        <v>61050</v>
      </c>
      <c r="C2401" s="6" t="inlineStr">
        <is>
          <t>Accounting Fees</t>
        </is>
      </c>
      <c r="D2401" s="6" t="inlineStr">
        <is>
          <t>Payable Invoice</t>
        </is>
      </c>
      <c r="E2401" s="37" t="n">
        <v>46204</v>
      </c>
      <c r="F2401" s="6" t="inlineStr">
        <is>
          <t>KPMG</t>
        </is>
      </c>
      <c r="G2401" s="39" t="n">
        <v>1370</v>
      </c>
      <c r="H2401" s="39" t="n">
        <v>0</v>
      </c>
      <c r="I2401" s="6" t="inlineStr">
        <is>
          <t>9000 - OFFICE / ADMIN [CTS]</t>
        </is>
      </c>
      <c r="J2401" s="6" t="inlineStr">
        <is>
          <t>INV821798092 - Professional services rendered for year-end tax planning [PL App]</t>
        </is>
      </c>
      <c r="K2401" s="6" t="inlineStr">
        <is>
          <t>INV821798092 - Professional services rendered for year-end tax planning [PL App]</t>
        </is>
      </c>
      <c r="L2401" s="6" t="inlineStr">
        <is>
          <t>KPMG - Fees</t>
        </is>
      </c>
      <c r="M2401" s="6" t="inlineStr">
        <is>
          <t>CTS</t>
        </is>
      </c>
    </row>
    <row r="2402">
      <c r="A2402" s="6" t="n">
        <v>61050</v>
      </c>
      <c r="B2402" s="6" t="n">
        <v>61050</v>
      </c>
      <c r="C2402" s="6" t="inlineStr">
        <is>
          <t>Accounting Fees</t>
        </is>
      </c>
      <c r="D2402" s="6" t="inlineStr">
        <is>
          <t>Payable Invoice</t>
        </is>
      </c>
      <c r="E2402" s="37" t="n">
        <v>46204</v>
      </c>
      <c r="F2402" s="6" t="inlineStr">
        <is>
          <t>KPMG</t>
        </is>
      </c>
      <c r="G2402" s="39" t="n">
        <v>75.34999999999999</v>
      </c>
      <c r="H2402" s="39" t="n">
        <v>0</v>
      </c>
      <c r="I2402" s="6" t="inlineStr">
        <is>
          <t>9000 - OFFICE / ADMIN [CTS]</t>
        </is>
      </c>
      <c r="J2402" s="6" t="inlineStr">
        <is>
          <t>INV821798092 - Professional services rendered for year-end tax planning [PL App]</t>
        </is>
      </c>
      <c r="K2402" s="6" t="inlineStr">
        <is>
          <t>INV821798092 - Professional services rendered for year-end tax planning [PL App]</t>
        </is>
      </c>
      <c r="L2402" s="6" t="inlineStr">
        <is>
          <t xml:space="preserve">KPMG - Technology and Administration Charge
</t>
        </is>
      </c>
      <c r="M2402" s="6" t="inlineStr">
        <is>
          <t>CTS</t>
        </is>
      </c>
    </row>
    <row r="2403">
      <c r="A2403" s="6" t="n">
        <v>61050</v>
      </c>
      <c r="B2403" s="6" t="n">
        <v>61050</v>
      </c>
      <c r="C2403" s="6" t="inlineStr">
        <is>
          <t>Accounting Fees</t>
        </is>
      </c>
      <c r="D2403" s="6" t="inlineStr">
        <is>
          <t>Payable Invoice</t>
        </is>
      </c>
      <c r="E2403" s="37" t="n">
        <v>46204</v>
      </c>
      <c r="F2403" s="6" t="inlineStr">
        <is>
          <t>KPMG</t>
        </is>
      </c>
      <c r="G2403" s="39" t="n">
        <v>1500</v>
      </c>
      <c r="H2403" s="39" t="n">
        <v>0</v>
      </c>
      <c r="I2403" s="6" t="inlineStr">
        <is>
          <t>9000 - OFFICE / ADMIN [CTS]</t>
        </is>
      </c>
      <c r="J2403" s="6" t="inlineStr">
        <is>
          <t>INV821793165 - ASIC Annual Fee [PL App]</t>
        </is>
      </c>
      <c r="K2403" s="6" t="inlineStr">
        <is>
          <t>INV821793165 - ASIC Annual Fee [PL App]</t>
        </is>
      </c>
      <c r="L2403" s="6" t="inlineStr">
        <is>
          <t>KPMG - Fees</t>
        </is>
      </c>
      <c r="M2403" s="6" t="inlineStr">
        <is>
          <t>CTS</t>
        </is>
      </c>
    </row>
    <row r="2404">
      <c r="A2404" s="6" t="n">
        <v>61050</v>
      </c>
      <c r="B2404" s="6" t="n">
        <v>61050</v>
      </c>
      <c r="C2404" s="6" t="inlineStr">
        <is>
          <t>Accounting Fees</t>
        </is>
      </c>
      <c r="D2404" s="6" t="inlineStr">
        <is>
          <t>Payable Invoice</t>
        </is>
      </c>
      <c r="E2404" s="37" t="n">
        <v>46204</v>
      </c>
      <c r="F2404" s="6" t="inlineStr">
        <is>
          <t>KPMG</t>
        </is>
      </c>
      <c r="G2404" s="39" t="n">
        <v>82.5</v>
      </c>
      <c r="H2404" s="39" t="n">
        <v>0</v>
      </c>
      <c r="I2404" s="6" t="inlineStr">
        <is>
          <t>9000 - OFFICE / ADMIN [CTS]</t>
        </is>
      </c>
      <c r="J2404" s="6" t="inlineStr">
        <is>
          <t>INV821793165 - ASIC Annual Fee [PL App]</t>
        </is>
      </c>
      <c r="K2404" s="6" t="inlineStr">
        <is>
          <t>INV821793165 - ASIC Annual Fee [PL App]</t>
        </is>
      </c>
      <c r="L2404" s="6" t="inlineStr">
        <is>
          <t>KPMG - Technology and Administration Charge</t>
        </is>
      </c>
      <c r="M2404" s="6" t="inlineStr">
        <is>
          <t>CTS</t>
        </is>
      </c>
    </row>
    <row r="2405">
      <c r="A2405" s="6" t="n">
        <v>61050</v>
      </c>
      <c r="B2405" s="6" t="n">
        <v>61050</v>
      </c>
      <c r="C2405" s="6" t="inlineStr">
        <is>
          <t>Accounting Fees</t>
        </is>
      </c>
      <c r="D2405" s="6" t="inlineStr">
        <is>
          <t>Payable Invoice</t>
        </is>
      </c>
      <c r="E2405" s="37" t="n">
        <v>46204</v>
      </c>
      <c r="F2405" s="6" t="inlineStr">
        <is>
          <t>KPMG</t>
        </is>
      </c>
      <c r="G2405" s="39" t="n">
        <v>2870</v>
      </c>
      <c r="H2405" s="39" t="n">
        <v>0</v>
      </c>
      <c r="I2405" s="6" t="inlineStr">
        <is>
          <t>9000 - OFFICE / ADMIN [CTS]</t>
        </is>
      </c>
      <c r="J2405" s="6" t="inlineStr">
        <is>
          <t>INV821793166 - General Advice for Mount Pritchard property [PL App]</t>
        </is>
      </c>
      <c r="K2405" s="6" t="inlineStr">
        <is>
          <t>INV821793166 - General Advice for Mount Pritchard property [PL App]</t>
        </is>
      </c>
      <c r="L2405" s="6" t="inlineStr">
        <is>
          <t>KPMG - Fees</t>
        </is>
      </c>
      <c r="M2405" s="6" t="inlineStr">
        <is>
          <t>CTS</t>
        </is>
      </c>
    </row>
    <row r="2406">
      <c r="A2406" s="6" t="n">
        <v>61050</v>
      </c>
      <c r="B2406" s="6" t="n">
        <v>61050</v>
      </c>
      <c r="C2406" s="6" t="inlineStr">
        <is>
          <t>Accounting Fees</t>
        </is>
      </c>
      <c r="D2406" s="6" t="inlineStr">
        <is>
          <t>Payable Invoice</t>
        </is>
      </c>
      <c r="E2406" s="37" t="n">
        <v>46204</v>
      </c>
      <c r="F2406" s="6" t="inlineStr">
        <is>
          <t>KPMG</t>
        </is>
      </c>
      <c r="G2406" s="39" t="n">
        <v>157.85</v>
      </c>
      <c r="H2406" s="39" t="n">
        <v>0</v>
      </c>
      <c r="I2406" s="6" t="inlineStr">
        <is>
          <t>9000 - OFFICE / ADMIN [CTS]</t>
        </is>
      </c>
      <c r="J2406" s="6" t="inlineStr">
        <is>
          <t>INV821793166 - General Advice for Mount Pritchard property [PL App]</t>
        </is>
      </c>
      <c r="K2406" s="6" t="inlineStr">
        <is>
          <t>INV821793166 - General Advice for Mount Pritchard property [PL App]</t>
        </is>
      </c>
      <c r="L2406" s="6" t="inlineStr">
        <is>
          <t>KPMG - Technology and Administration Charge</t>
        </is>
      </c>
      <c r="M2406" s="6" t="inlineStr">
        <is>
          <t>CTS</t>
        </is>
      </c>
    </row>
    <row r="2407">
      <c r="A2407" s="6" t="n">
        <v>61050</v>
      </c>
      <c r="B2407" s="6" t="n">
        <v>61050</v>
      </c>
      <c r="C2407" s="6" t="inlineStr">
        <is>
          <t>Accounting Fees</t>
        </is>
      </c>
      <c r="D2407" s="6" t="inlineStr">
        <is>
          <t>Payable Invoice</t>
        </is>
      </c>
      <c r="E2407" s="37" t="n">
        <v>46204</v>
      </c>
      <c r="F2407" s="6" t="inlineStr">
        <is>
          <t>KPMG</t>
        </is>
      </c>
      <c r="G2407" s="39" t="n">
        <v>1590</v>
      </c>
      <c r="H2407" s="39" t="n">
        <v>0</v>
      </c>
      <c r="I2407" s="6" t="inlineStr">
        <is>
          <t>9000 - OFFICE / ADMIN [CTS]</t>
        </is>
      </c>
      <c r="J2407" s="6" t="inlineStr">
        <is>
          <t>INV821798091 - Preparation of FBT Return for the year ended 31 March 2026 [PL App]</t>
        </is>
      </c>
      <c r="K2407" s="6" t="inlineStr">
        <is>
          <t>INV821798091 - Preparation of FBT Return for the year ended 31 March 2026 [PL App]</t>
        </is>
      </c>
      <c r="L2407" s="6" t="inlineStr">
        <is>
          <t>KPMG - Fees</t>
        </is>
      </c>
      <c r="M2407" s="6" t="inlineStr">
        <is>
          <t>CTS</t>
        </is>
      </c>
    </row>
    <row r="2408">
      <c r="A2408" s="6" t="n">
        <v>61050</v>
      </c>
      <c r="B2408" s="6" t="n">
        <v>61050</v>
      </c>
      <c r="C2408" s="6" t="inlineStr">
        <is>
          <t>Accounting Fees</t>
        </is>
      </c>
      <c r="D2408" s="6" t="inlineStr">
        <is>
          <t>Payable Invoice</t>
        </is>
      </c>
      <c r="E2408" s="37" t="n">
        <v>46204</v>
      </c>
      <c r="F2408" s="6" t="inlineStr">
        <is>
          <t>KPMG</t>
        </is>
      </c>
      <c r="G2408" s="39" t="n">
        <v>87.45</v>
      </c>
      <c r="H2408" s="39" t="n">
        <v>0</v>
      </c>
      <c r="I2408" s="6" t="inlineStr">
        <is>
          <t>9000 - OFFICE / ADMIN [CTS]</t>
        </is>
      </c>
      <c r="J2408" s="6" t="inlineStr">
        <is>
          <t>INV821798091 - Preparation of FBT Return for the year ended 31 March 2026 [PL App]</t>
        </is>
      </c>
      <c r="K2408" s="6" t="inlineStr">
        <is>
          <t>INV821798091 - Preparation of FBT Return for the year ended 31 March 2026 [PL App]</t>
        </is>
      </c>
      <c r="L2408" s="6" t="inlineStr">
        <is>
          <t>KPMG - Technology and Administration Charge</t>
        </is>
      </c>
      <c r="M2408" s="6" t="inlineStr">
        <is>
          <t>CTS</t>
        </is>
      </c>
    </row>
    <row r="2409">
      <c r="A2409" s="6" t="n">
        <v>61050</v>
      </c>
      <c r="B2409" s="6" t="n">
        <v>61050</v>
      </c>
      <c r="C2409" s="6" t="inlineStr">
        <is>
          <t>Accounting Fees</t>
        </is>
      </c>
      <c r="D2409" s="6" t="inlineStr">
        <is>
          <t>Manual Journal</t>
        </is>
      </c>
      <c r="E2409" s="37" t="n">
        <v>46234</v>
      </c>
      <c r="F2409" s="6" t="n"/>
      <c r="G2409" s="39" t="n">
        <v>0</v>
      </c>
      <c r="H2409" s="39" t="n">
        <v>4316.48</v>
      </c>
      <c r="I2409" s="6" t="inlineStr">
        <is>
          <t>9000 - OFFICE / ADMIN [CTS]</t>
        </is>
      </c>
      <c r="J2409" s="6" t="n"/>
      <c r="K2409" s="6" t="inlineStr">
        <is>
          <t>#69405</t>
        </is>
      </c>
      <c r="L2409" s="6" t="inlineStr">
        <is>
          <t>Expense Accrual July 2026 - Accounting Fees</t>
        </is>
      </c>
      <c r="M2409" s="6" t="inlineStr">
        <is>
          <t>CTS</t>
        </is>
      </c>
    </row>
    <row r="2410">
      <c r="A2410" s="6" t="n">
        <v>61050</v>
      </c>
      <c r="B2410" s="6" t="n">
        <v>61050</v>
      </c>
      <c r="C2410" s="6" t="inlineStr">
        <is>
          <t>Accounting Fees</t>
        </is>
      </c>
      <c r="D2410" s="6" t="inlineStr">
        <is>
          <t>Manual Journal</t>
        </is>
      </c>
      <c r="E2410" s="37" t="n">
        <v>46265</v>
      </c>
      <c r="F2410" s="6" t="n"/>
      <c r="G2410" s="39" t="n">
        <v>3417</v>
      </c>
      <c r="H2410" s="39" t="n">
        <v>0</v>
      </c>
      <c r="I2410" s="6" t="inlineStr">
        <is>
          <t>9000 - OFFICE / ADMIN [CTS]</t>
        </is>
      </c>
      <c r="J2410" s="6" t="n"/>
      <c r="K2410" s="6" t="inlineStr">
        <is>
          <t>#70416</t>
        </is>
      </c>
      <c r="L2410" s="6" t="inlineStr">
        <is>
          <t>Expense Accrual August 2026 - Accounting Fees</t>
        </is>
      </c>
      <c r="M2410" s="6" t="inlineStr">
        <is>
          <t>CTS</t>
        </is>
      </c>
    </row>
    <row r="2411">
      <c r="A2411" s="6" t="n">
        <v>61100</v>
      </c>
      <c r="B2411" s="6" t="n">
        <v>61100</v>
      </c>
      <c r="C2411" s="6" t="inlineStr">
        <is>
          <t>Legal Fees</t>
        </is>
      </c>
      <c r="D2411" s="6" t="inlineStr">
        <is>
          <t>Payable Invoice</t>
        </is>
      </c>
      <c r="E2411" s="37" t="n">
        <v>46209</v>
      </c>
      <c r="F2411" s="6" t="inlineStr">
        <is>
          <t>Employsure Pty Ltd</t>
        </is>
      </c>
      <c r="G2411" s="39" t="n">
        <v>480</v>
      </c>
      <c r="H2411" s="39" t="n">
        <v>0</v>
      </c>
      <c r="I2411" s="6" t="inlineStr">
        <is>
          <t>9000 - OFFICE / ADMIN [CTS]</t>
        </is>
      </c>
      <c r="J2411" s="6" t="inlineStr">
        <is>
          <t>39 of 60</t>
        </is>
      </c>
      <c r="K2411" s="6" t="inlineStr">
        <is>
          <t>39 of 60</t>
        </is>
      </c>
      <c r="L2411" s="6" t="inlineStr">
        <is>
          <t>Employsure Pty Ltd - WHS Service Fee</t>
        </is>
      </c>
      <c r="M2411" s="6" t="inlineStr">
        <is>
          <t>CTS</t>
        </is>
      </c>
    </row>
    <row r="2412">
      <c r="A2412" s="6" t="n">
        <v>61100</v>
      </c>
      <c r="B2412" s="6" t="n">
        <v>61100</v>
      </c>
      <c r="C2412" s="6" t="inlineStr">
        <is>
          <t>Legal Fees</t>
        </is>
      </c>
      <c r="D2412" s="6" t="inlineStr">
        <is>
          <t>Payable Invoice</t>
        </is>
      </c>
      <c r="E2412" s="37" t="n">
        <v>46209</v>
      </c>
      <c r="F2412" s="6" t="inlineStr">
        <is>
          <t>Employsure Pty Ltd</t>
        </is>
      </c>
      <c r="G2412" s="39" t="n">
        <v>320</v>
      </c>
      <c r="H2412" s="39" t="n">
        <v>0</v>
      </c>
      <c r="I2412" s="6" t="inlineStr">
        <is>
          <t>9000 - OFFICE / ADMIN [CTS]</t>
        </is>
      </c>
      <c r="J2412" s="6" t="inlineStr">
        <is>
          <t>39 of 60</t>
        </is>
      </c>
      <c r="K2412" s="6" t="inlineStr">
        <is>
          <t>39 of 60</t>
        </is>
      </c>
      <c r="L2412" s="6" t="inlineStr">
        <is>
          <t>Employsure Pty Ltd - FW Service Fee</t>
        </is>
      </c>
      <c r="M2412" s="6" t="inlineStr">
        <is>
          <t>CTS</t>
        </is>
      </c>
    </row>
    <row r="2413">
      <c r="A2413" s="6" t="n">
        <v>61100</v>
      </c>
      <c r="B2413" s="6" t="n">
        <v>61100</v>
      </c>
      <c r="C2413" s="6" t="inlineStr">
        <is>
          <t>Legal Fees</t>
        </is>
      </c>
      <c r="D2413" s="6" t="inlineStr">
        <is>
          <t>Payable Invoice</t>
        </is>
      </c>
      <c r="E2413" s="37" t="n">
        <v>46237</v>
      </c>
      <c r="F2413" s="6" t="inlineStr">
        <is>
          <t>Employsure Pty Ltd</t>
        </is>
      </c>
      <c r="G2413" s="39" t="n">
        <v>480</v>
      </c>
      <c r="H2413" s="39" t="n">
        <v>0</v>
      </c>
      <c r="I2413" s="6" t="inlineStr">
        <is>
          <t>9000 - OFFICE / ADMIN [CTS]</t>
        </is>
      </c>
      <c r="J2413" s="6" t="inlineStr">
        <is>
          <t>40 of 60</t>
        </is>
      </c>
      <c r="K2413" s="6" t="inlineStr">
        <is>
          <t>40 of 60</t>
        </is>
      </c>
      <c r="L2413" s="6" t="inlineStr">
        <is>
          <t>Employsure Pty Ltd - WHS Service Fee</t>
        </is>
      </c>
      <c r="M2413" s="6" t="inlineStr">
        <is>
          <t>CTS</t>
        </is>
      </c>
    </row>
    <row r="2414">
      <c r="A2414" s="6" t="n">
        <v>61100</v>
      </c>
      <c r="B2414" s="6" t="n">
        <v>61100</v>
      </c>
      <c r="C2414" s="6" t="inlineStr">
        <is>
          <t>Legal Fees</t>
        </is>
      </c>
      <c r="D2414" s="6" t="inlineStr">
        <is>
          <t>Payable Invoice</t>
        </is>
      </c>
      <c r="E2414" s="37" t="n">
        <v>46237</v>
      </c>
      <c r="F2414" s="6" t="inlineStr">
        <is>
          <t>Employsure Pty Ltd</t>
        </is>
      </c>
      <c r="G2414" s="39" t="n">
        <v>320</v>
      </c>
      <c r="H2414" s="39" t="n">
        <v>0</v>
      </c>
      <c r="I2414" s="6" t="inlineStr">
        <is>
          <t>9000 - OFFICE / ADMIN [CTS]</t>
        </is>
      </c>
      <c r="J2414" s="6" t="inlineStr">
        <is>
          <t>40 of 60</t>
        </is>
      </c>
      <c r="K2414" s="6" t="inlineStr">
        <is>
          <t>40 of 60</t>
        </is>
      </c>
      <c r="L2414" s="6" t="inlineStr">
        <is>
          <t>Employsure Pty Ltd - FW Service Fee</t>
        </is>
      </c>
      <c r="M2414" s="6" t="inlineStr">
        <is>
          <t>CTS</t>
        </is>
      </c>
    </row>
    <row r="2415">
      <c r="A2415" s="6" t="n">
        <v>61150</v>
      </c>
      <c r="B2415" s="6" t="n">
        <v>61150</v>
      </c>
      <c r="C2415" s="6" t="inlineStr">
        <is>
          <t>Payroll Processing Fee</t>
        </is>
      </c>
      <c r="D2415" s="6" t="inlineStr">
        <is>
          <t>Payable Invoice</t>
        </is>
      </c>
      <c r="E2415" s="37" t="n">
        <v>46234</v>
      </c>
      <c r="F2415" s="6" t="inlineStr">
        <is>
          <t>Employment Hero Pty Ltd</t>
        </is>
      </c>
      <c r="G2415" s="39" t="n">
        <v>700</v>
      </c>
      <c r="H2415" s="39" t="n">
        <v>0</v>
      </c>
      <c r="I2415" s="6" t="inlineStr">
        <is>
          <t>9000 - OFFICE / ADMIN [CTS]</t>
        </is>
      </c>
      <c r="J2415" s="6" t="inlineStr">
        <is>
          <t>INV00999291 - EH Subs Renewal for July 2026 [paid via PL CC]</t>
        </is>
      </c>
      <c r="K2415" s="6" t="inlineStr">
        <is>
          <t>INV00999291 - EH Subs Renewal for July 2026 [paid via PL CC]</t>
        </is>
      </c>
      <c r="L2415" s="6" t="inlineStr">
        <is>
          <t>Employment Hero Pty Ltd - EH Payroll - Premium - Contracted Employees</t>
        </is>
      </c>
      <c r="M2415" s="6" t="inlineStr">
        <is>
          <t>CTS</t>
        </is>
      </c>
    </row>
    <row r="2416">
      <c r="A2416" s="6" t="n">
        <v>61150</v>
      </c>
      <c r="B2416" s="6" t="n">
        <v>61150</v>
      </c>
      <c r="C2416" s="6" t="inlineStr">
        <is>
          <t>Payroll Processing Fee</t>
        </is>
      </c>
      <c r="D2416" s="6" t="inlineStr">
        <is>
          <t>Payable Invoice</t>
        </is>
      </c>
      <c r="E2416" s="37" t="n">
        <v>46234</v>
      </c>
      <c r="F2416" s="6" t="inlineStr">
        <is>
          <t>Employment Hero Pty Ltd</t>
        </is>
      </c>
      <c r="G2416" s="39" t="n">
        <v>1190</v>
      </c>
      <c r="H2416" s="39" t="n">
        <v>0</v>
      </c>
      <c r="I2416" s="6" t="inlineStr">
        <is>
          <t>9000 - OFFICE / ADMIN [CTS]</t>
        </is>
      </c>
      <c r="J2416" s="6" t="inlineStr">
        <is>
          <t>INV00999291 - EH Subs Renewal for July 2026 [paid via PL CC]</t>
        </is>
      </c>
      <c r="K2416" s="6" t="inlineStr">
        <is>
          <t>INV00999291 - EH Subs Renewal for July 2026 [paid via PL CC]</t>
        </is>
      </c>
      <c r="L2416" s="6" t="inlineStr">
        <is>
          <t>Employment Hero Pty Ltd - EH Software - Platinum - Contracted Users</t>
        </is>
      </c>
      <c r="M2416" s="6" t="inlineStr">
        <is>
          <t>CTS</t>
        </is>
      </c>
    </row>
    <row r="2417">
      <c r="A2417" s="6" t="n">
        <v>61150</v>
      </c>
      <c r="B2417" s="6" t="n">
        <v>61150</v>
      </c>
      <c r="C2417" s="6" t="inlineStr">
        <is>
          <t>Payroll Processing Fee</t>
        </is>
      </c>
      <c r="D2417" s="6" t="inlineStr">
        <is>
          <t>Payable Invoice</t>
        </is>
      </c>
      <c r="E2417" s="37" t="n">
        <v>46234</v>
      </c>
      <c r="F2417" s="6" t="inlineStr">
        <is>
          <t>Employment Hero Pty Ltd</t>
        </is>
      </c>
      <c r="G2417" s="39" t="n">
        <v>85</v>
      </c>
      <c r="H2417" s="39" t="n">
        <v>0</v>
      </c>
      <c r="I2417" s="6" t="inlineStr">
        <is>
          <t>9000 - OFFICE / ADMIN [CTS]</t>
        </is>
      </c>
      <c r="J2417" s="6" t="inlineStr">
        <is>
          <t>INV00999291 - EH Subs Renewal for July 2026 [paid via PL CC]</t>
        </is>
      </c>
      <c r="K2417" s="6" t="inlineStr">
        <is>
          <t>INV00999291 - EH Subs Renewal for July 2026 [paid via PL CC]</t>
        </is>
      </c>
      <c r="L2417" s="6" t="inlineStr">
        <is>
          <t>Employment Hero Pty Ltd - EH Software - Platinum - Additional Users -- Overage</t>
        </is>
      </c>
      <c r="M2417" s="6" t="inlineStr">
        <is>
          <t>CTS</t>
        </is>
      </c>
    </row>
    <row r="2418">
      <c r="A2418" s="6" t="n">
        <v>61150</v>
      </c>
      <c r="B2418" s="6" t="n">
        <v>61150</v>
      </c>
      <c r="C2418" s="6" t="inlineStr">
        <is>
          <t>Payroll Processing Fee</t>
        </is>
      </c>
      <c r="D2418" s="6" t="inlineStr">
        <is>
          <t>Payable Invoice</t>
        </is>
      </c>
      <c r="E2418" s="37" t="n">
        <v>46234</v>
      </c>
      <c r="F2418" s="6" t="inlineStr">
        <is>
          <t>Employment Hero Pty Ltd</t>
        </is>
      </c>
      <c r="G2418" s="39" t="n">
        <v>32.4</v>
      </c>
      <c r="H2418" s="39" t="n">
        <v>0</v>
      </c>
      <c r="I2418" s="6" t="inlineStr">
        <is>
          <t>9000 - OFFICE / ADMIN [CTS]</t>
        </is>
      </c>
      <c r="J2418" s="6" t="inlineStr">
        <is>
          <t>INV00999291 - EH Subs Renewal for July 2026 [paid via PL CC]</t>
        </is>
      </c>
      <c r="K2418" s="6" t="inlineStr">
        <is>
          <t>INV00999291 - EH Subs Renewal for July 2026 [paid via PL CC]</t>
        </is>
      </c>
      <c r="L2418" s="6" t="inlineStr">
        <is>
          <t>Employment Hero Pty Ltd - Heroclear Super - Clearing Fee -- Overage</t>
        </is>
      </c>
      <c r="M2418" s="6" t="inlineStr">
        <is>
          <t>CTS</t>
        </is>
      </c>
    </row>
    <row r="2419">
      <c r="A2419" s="6" t="n">
        <v>61150</v>
      </c>
      <c r="B2419" s="6" t="n">
        <v>61150</v>
      </c>
      <c r="C2419" s="6" t="inlineStr">
        <is>
          <t>Payroll Processing Fee</t>
        </is>
      </c>
      <c r="D2419" s="6" t="inlineStr">
        <is>
          <t>Payable Invoice</t>
        </is>
      </c>
      <c r="E2419" s="37" t="n">
        <v>46234</v>
      </c>
      <c r="F2419" s="6" t="inlineStr">
        <is>
          <t>Employment Hero Pty Ltd</t>
        </is>
      </c>
      <c r="G2419" s="39" t="n">
        <v>0</v>
      </c>
      <c r="H2419" s="39" t="n">
        <v>32.4</v>
      </c>
      <c r="I2419" s="6" t="inlineStr">
        <is>
          <t>9000 - OFFICE / ADMIN [CTS]</t>
        </is>
      </c>
      <c r="J2419" s="6" t="inlineStr">
        <is>
          <t>INV00999291 - EH Subs Renewal for July 2026 [paid via PL CC]</t>
        </is>
      </c>
      <c r="K2419" s="6" t="inlineStr">
        <is>
          <t>INV00999291 - EH Subs Renewal for July 2026 [paid via PL CC]</t>
        </is>
      </c>
      <c r="L2419" s="6" t="inlineStr">
        <is>
          <t>Employment Hero Pty Ltd - Heroclear Super - Clearing Fee -- Overage</t>
        </is>
      </c>
      <c r="M2419" s="6" t="inlineStr">
        <is>
          <t>CTS</t>
        </is>
      </c>
    </row>
    <row r="2420">
      <c r="A2420" s="6" t="n">
        <v>61150</v>
      </c>
      <c r="B2420" s="6" t="n">
        <v>61150</v>
      </c>
      <c r="C2420" s="6" t="inlineStr">
        <is>
          <t>Payroll Processing Fee</t>
        </is>
      </c>
      <c r="D2420" s="6" t="inlineStr">
        <is>
          <t>Payable Invoice</t>
        </is>
      </c>
      <c r="E2420" s="37" t="n">
        <v>46265</v>
      </c>
      <c r="F2420" s="6" t="inlineStr">
        <is>
          <t>Employment Hero Pty Ltd</t>
        </is>
      </c>
      <c r="G2420" s="39" t="n">
        <v>700</v>
      </c>
      <c r="H2420" s="39" t="n">
        <v>0</v>
      </c>
      <c r="I2420" s="6" t="inlineStr">
        <is>
          <t>9000 - OFFICE / ADMIN [CTS]</t>
        </is>
      </c>
      <c r="J2420" s="6" t="inlineStr">
        <is>
          <t>INV01024512- EH Subs Renewal for August 2026 [paid via PL CC]</t>
        </is>
      </c>
      <c r="K2420" s="6" t="inlineStr">
        <is>
          <t>INV01024512- EH Subs Renewal for August 2026 [paid via PL CC]</t>
        </is>
      </c>
      <c r="L2420" s="6" t="inlineStr">
        <is>
          <t>Employment Hero Pty Ltd - EH Payroll - Premium - Contracted Employees</t>
        </is>
      </c>
      <c r="M2420" s="6" t="inlineStr">
        <is>
          <t>CTS</t>
        </is>
      </c>
    </row>
    <row r="2421">
      <c r="A2421" s="6" t="n">
        <v>61150</v>
      </c>
      <c r="B2421" s="6" t="n">
        <v>61150</v>
      </c>
      <c r="C2421" s="6" t="inlineStr">
        <is>
          <t>Payroll Processing Fee</t>
        </is>
      </c>
      <c r="D2421" s="6" t="inlineStr">
        <is>
          <t>Payable Invoice</t>
        </is>
      </c>
      <c r="E2421" s="37" t="n">
        <v>46265</v>
      </c>
      <c r="F2421" s="6" t="inlineStr">
        <is>
          <t>Employment Hero Pty Ltd</t>
        </is>
      </c>
      <c r="G2421" s="39" t="n">
        <v>1190</v>
      </c>
      <c r="H2421" s="39" t="n">
        <v>0</v>
      </c>
      <c r="I2421" s="6" t="inlineStr">
        <is>
          <t>9000 - OFFICE / ADMIN [CTS]</t>
        </is>
      </c>
      <c r="J2421" s="6" t="inlineStr">
        <is>
          <t>INV01024512- EH Subs Renewal for August 2026 [paid via PL CC]</t>
        </is>
      </c>
      <c r="K2421" s="6" t="inlineStr">
        <is>
          <t>INV01024512- EH Subs Renewal for August 2026 [paid via PL CC]</t>
        </is>
      </c>
      <c r="L2421" s="6" t="inlineStr">
        <is>
          <t>Employment Hero Pty Ltd - EH Software - Platinum - Contracted Users</t>
        </is>
      </c>
      <c r="M2421" s="6" t="inlineStr">
        <is>
          <t>CTS</t>
        </is>
      </c>
    </row>
    <row r="2422">
      <c r="A2422" s="6" t="n">
        <v>61150</v>
      </c>
      <c r="B2422" s="6" t="n">
        <v>61150</v>
      </c>
      <c r="C2422" s="6" t="inlineStr">
        <is>
          <t>Payroll Processing Fee</t>
        </is>
      </c>
      <c r="D2422" s="6" t="inlineStr">
        <is>
          <t>Payable Invoice</t>
        </is>
      </c>
      <c r="E2422" s="37" t="n">
        <v>46265</v>
      </c>
      <c r="F2422" s="6" t="inlineStr">
        <is>
          <t>Employment Hero Pty Ltd</t>
        </is>
      </c>
      <c r="G2422" s="39" t="n">
        <v>119</v>
      </c>
      <c r="H2422" s="39" t="n">
        <v>0</v>
      </c>
      <c r="I2422" s="6" t="inlineStr">
        <is>
          <t>9000 - OFFICE / ADMIN [CTS]</t>
        </is>
      </c>
      <c r="J2422" s="6" t="inlineStr">
        <is>
          <t>INV01024512- EH Subs Renewal for August 2026 [paid via PL CC]</t>
        </is>
      </c>
      <c r="K2422" s="6" t="inlineStr">
        <is>
          <t>INV01024512- EH Subs Renewal for August 2026 [paid via PL CC]</t>
        </is>
      </c>
      <c r="L2422" s="6" t="inlineStr">
        <is>
          <t>Employment Hero Pty Ltd - EH Software - Platinum - Additional Users -- Overage</t>
        </is>
      </c>
      <c r="M2422" s="6" t="inlineStr">
        <is>
          <t>CTS</t>
        </is>
      </c>
    </row>
    <row r="2423">
      <c r="A2423" s="6" t="n">
        <v>61150</v>
      </c>
      <c r="B2423" s="6" t="n">
        <v>61150</v>
      </c>
      <c r="C2423" s="6" t="inlineStr">
        <is>
          <t>Payroll Processing Fee</t>
        </is>
      </c>
      <c r="D2423" s="6" t="inlineStr">
        <is>
          <t>Payable Invoice</t>
        </is>
      </c>
      <c r="E2423" s="37" t="n">
        <v>46265</v>
      </c>
      <c r="F2423" s="6" t="inlineStr">
        <is>
          <t>Employment Hero Pty Ltd</t>
        </is>
      </c>
      <c r="G2423" s="39" t="n">
        <v>21.8</v>
      </c>
      <c r="H2423" s="39" t="n">
        <v>0</v>
      </c>
      <c r="I2423" s="6" t="inlineStr">
        <is>
          <t>9000 - OFFICE / ADMIN [CTS]</t>
        </is>
      </c>
      <c r="J2423" s="6" t="inlineStr">
        <is>
          <t>INV01024512- EH Subs Renewal for August 2026 [paid via PL CC]</t>
        </is>
      </c>
      <c r="K2423" s="6" t="inlineStr">
        <is>
          <t>INV01024512- EH Subs Renewal for August 2026 [paid via PL CC]</t>
        </is>
      </c>
      <c r="L2423" s="6" t="inlineStr">
        <is>
          <t>Employment Hero Pty Ltd - Heroclear Super - Clearing Fee -- Overage</t>
        </is>
      </c>
      <c r="M2423" s="6" t="inlineStr">
        <is>
          <t>CTS</t>
        </is>
      </c>
    </row>
    <row r="2424">
      <c r="A2424" s="6" t="n">
        <v>61200</v>
      </c>
      <c r="B2424" s="6" t="n">
        <v>61200</v>
      </c>
      <c r="C2424" s="6" t="inlineStr">
        <is>
          <t>Bank Charges</t>
        </is>
      </c>
      <c r="D2424" s="6" t="inlineStr">
        <is>
          <t>Spend Money</t>
        </is>
      </c>
      <c r="E2424" s="37" t="n">
        <v>46204</v>
      </c>
      <c r="F2424" s="6" t="inlineStr">
        <is>
          <t>Commonwealth Bank of Australia #100060258</t>
        </is>
      </c>
      <c r="G2424" s="39" t="n">
        <v>10</v>
      </c>
      <c r="H2424" s="39" t="n">
        <v>0</v>
      </c>
      <c r="I2424" s="6" t="inlineStr">
        <is>
          <t>9000 - OFFICE / ADMIN [CTS]</t>
        </is>
      </c>
      <c r="J2424" s="6" t="n"/>
      <c r="K2424" s="6" t="n"/>
      <c r="L2424" s="6" t="inlineStr">
        <is>
          <t>Commonwealth Bank of Australia #100060258 - Account Fee July 2026</t>
        </is>
      </c>
      <c r="M2424" s="6" t="inlineStr">
        <is>
          <t>CTS</t>
        </is>
      </c>
    </row>
    <row r="2425">
      <c r="A2425" s="6" t="n">
        <v>61200</v>
      </c>
      <c r="B2425" s="6" t="n">
        <v>61200</v>
      </c>
      <c r="C2425" s="6" t="inlineStr">
        <is>
          <t>Bank Charges</t>
        </is>
      </c>
      <c r="D2425" s="6" t="inlineStr">
        <is>
          <t>Spend Money</t>
        </is>
      </c>
      <c r="E2425" s="37" t="n">
        <v>46218</v>
      </c>
      <c r="F2425" s="6" t="inlineStr">
        <is>
          <t>Commonwealth Bank of Australia #100060258</t>
        </is>
      </c>
      <c r="G2425" s="39" t="n">
        <v>0.83</v>
      </c>
      <c r="H2425" s="39" t="n">
        <v>0</v>
      </c>
      <c r="I2425" s="6" t="inlineStr">
        <is>
          <t>9000 - OFFICE / ADMIN [CTS]</t>
        </is>
      </c>
      <c r="J2425" s="6" t="n"/>
      <c r="K2425" s="6" t="n"/>
      <c r="L2425" s="6" t="inlineStr">
        <is>
          <t xml:space="preserve">Commonwealth Bank of Australia #100060258 - Transaction Fees </t>
        </is>
      </c>
      <c r="M2425" s="6" t="inlineStr">
        <is>
          <t>CTS</t>
        </is>
      </c>
    </row>
    <row r="2426">
      <c r="A2426" s="6" t="n">
        <v>61200</v>
      </c>
      <c r="B2426" s="6" t="n">
        <v>61200</v>
      </c>
      <c r="C2426" s="6" t="inlineStr">
        <is>
          <t>Bank Charges</t>
        </is>
      </c>
      <c r="D2426" s="6" t="inlineStr">
        <is>
          <t>Spend Money</t>
        </is>
      </c>
      <c r="E2426" s="37" t="n">
        <v>46218</v>
      </c>
      <c r="F2426" s="6" t="inlineStr">
        <is>
          <t>Commonwealth Bank of Australia #100060258</t>
        </is>
      </c>
      <c r="G2426" s="39" t="n">
        <v>46.75</v>
      </c>
      <c r="H2426" s="39" t="n">
        <v>0</v>
      </c>
      <c r="I2426" s="6" t="inlineStr">
        <is>
          <t>9000 - OFFICE / ADMIN [CTS]</t>
        </is>
      </c>
      <c r="J2426" s="6" t="n"/>
      <c r="K2426" s="6" t="n"/>
      <c r="L2426" s="6" t="inlineStr">
        <is>
          <t xml:space="preserve">Commonwealth Bank of Australia #100060258 - Transaction Fees </t>
        </is>
      </c>
      <c r="M2426" s="6" t="inlineStr">
        <is>
          <t>CTS</t>
        </is>
      </c>
    </row>
    <row r="2427">
      <c r="A2427" s="6" t="n">
        <v>61200</v>
      </c>
      <c r="B2427" s="6" t="n">
        <v>61200</v>
      </c>
      <c r="C2427" s="6" t="inlineStr">
        <is>
          <t>Bank Charges</t>
        </is>
      </c>
      <c r="D2427" s="6" t="inlineStr">
        <is>
          <t>Receive Money</t>
        </is>
      </c>
      <c r="E2427" s="37" t="n">
        <v>46224</v>
      </c>
      <c r="F2427" s="6" t="inlineStr">
        <is>
          <t>Commonwealth Bank of Australia #100060258</t>
        </is>
      </c>
      <c r="G2427" s="39" t="n">
        <v>0</v>
      </c>
      <c r="H2427" s="39" t="n">
        <v>600</v>
      </c>
      <c r="I2427" s="6" t="inlineStr">
        <is>
          <t>9000 - OFFICE / ADMIN [CTS]</t>
        </is>
      </c>
      <c r="J2427" s="6" t="n"/>
      <c r="K2427" s="6" t="n"/>
      <c r="L2427" s="6" t="inlineStr">
        <is>
          <t>Commonwealth Bank of Australia #100060258 - Bank Fees July 2026</t>
        </is>
      </c>
      <c r="M2427" s="6" t="inlineStr">
        <is>
          <t>CTS</t>
        </is>
      </c>
    </row>
    <row r="2428">
      <c r="A2428" s="6" t="n">
        <v>61200</v>
      </c>
      <c r="B2428" s="6" t="n">
        <v>61200</v>
      </c>
      <c r="C2428" s="6" t="inlineStr">
        <is>
          <t>Bank Charges</t>
        </is>
      </c>
      <c r="D2428" s="6" t="inlineStr">
        <is>
          <t>Spend Money</t>
        </is>
      </c>
      <c r="E2428" s="37" t="n">
        <v>46235</v>
      </c>
      <c r="F2428" s="6" t="inlineStr">
        <is>
          <t>Commonwealth Bank of Australia #100060258</t>
        </is>
      </c>
      <c r="G2428" s="39" t="n">
        <v>10</v>
      </c>
      <c r="H2428" s="39" t="n">
        <v>0</v>
      </c>
      <c r="I2428" s="6" t="inlineStr">
        <is>
          <t>9000 - OFFICE / ADMIN [CTS]</t>
        </is>
      </c>
      <c r="J2428" s="6" t="n"/>
      <c r="K2428" s="6" t="n"/>
      <c r="L2428" s="6" t="inlineStr">
        <is>
          <t>Commonwealth Bank of Australia #100060258 - Account Fee Aug 2026</t>
        </is>
      </c>
      <c r="M2428" s="6" t="inlineStr">
        <is>
          <t>CTS</t>
        </is>
      </c>
    </row>
    <row r="2429">
      <c r="A2429" s="6" t="n">
        <v>61200</v>
      </c>
      <c r="B2429" s="6" t="n">
        <v>61200</v>
      </c>
      <c r="C2429" s="6" t="inlineStr">
        <is>
          <t>Bank Charges</t>
        </is>
      </c>
      <c r="D2429" s="6" t="inlineStr">
        <is>
          <t>Spend Money</t>
        </is>
      </c>
      <c r="E2429" s="37" t="n">
        <v>46251</v>
      </c>
      <c r="F2429" s="6" t="inlineStr">
        <is>
          <t>Commonwealth Bank of Australia #100060258</t>
        </is>
      </c>
      <c r="G2429" s="39" t="n">
        <v>1.93</v>
      </c>
      <c r="H2429" s="39" t="n">
        <v>0</v>
      </c>
      <c r="I2429" s="6" t="inlineStr">
        <is>
          <t>9000 - OFFICE / ADMIN [CTS]</t>
        </is>
      </c>
      <c r="J2429" s="6" t="n"/>
      <c r="K2429" s="6" t="n"/>
      <c r="L2429" s="6" t="inlineStr">
        <is>
          <t xml:space="preserve">Commonwealth Bank of Australia #100060258 - Transaction Fees </t>
        </is>
      </c>
      <c r="M2429" s="6" t="inlineStr">
        <is>
          <t>CTS</t>
        </is>
      </c>
    </row>
    <row r="2430">
      <c r="A2430" s="6" t="n">
        <v>61200</v>
      </c>
      <c r="B2430" s="6" t="n">
        <v>61200</v>
      </c>
      <c r="C2430" s="6" t="inlineStr">
        <is>
          <t>Bank Charges</t>
        </is>
      </c>
      <c r="D2430" s="6" t="inlineStr">
        <is>
          <t>Spend Money</t>
        </is>
      </c>
      <c r="E2430" s="37" t="n">
        <v>46251</v>
      </c>
      <c r="F2430" s="6" t="inlineStr">
        <is>
          <t>Commonwealth Bank of Australia #100060258</t>
        </is>
      </c>
      <c r="G2430" s="39" t="n">
        <v>37.4</v>
      </c>
      <c r="H2430" s="39" t="n">
        <v>0</v>
      </c>
      <c r="I2430" s="6" t="inlineStr">
        <is>
          <t>9000 - OFFICE / ADMIN [CTS]</t>
        </is>
      </c>
      <c r="J2430" s="6" t="n"/>
      <c r="K2430" s="6" t="n"/>
      <c r="L2430" s="6" t="inlineStr">
        <is>
          <t xml:space="preserve">Commonwealth Bank of Australia #100060258 - Transaction Fees </t>
        </is>
      </c>
      <c r="M2430" s="6" t="inlineStr">
        <is>
          <t>CTS</t>
        </is>
      </c>
    </row>
    <row r="2431">
      <c r="A2431" s="6" t="n">
        <v>61400</v>
      </c>
      <c r="B2431" s="6" t="n">
        <v>61400</v>
      </c>
      <c r="C2431" s="6" t="inlineStr">
        <is>
          <t>Dues &amp; Subscriptions</t>
        </is>
      </c>
      <c r="D2431" s="6" t="inlineStr">
        <is>
          <t>Payable Invoice</t>
        </is>
      </c>
      <c r="E2431" s="37" t="n">
        <v>46204</v>
      </c>
      <c r="F2431" s="6" t="inlineStr">
        <is>
          <t>First Focus IT Pty Ltd</t>
        </is>
      </c>
      <c r="G2431" s="39" t="n">
        <v>616.89</v>
      </c>
      <c r="H2431" s="39" t="n">
        <v>0</v>
      </c>
      <c r="I2431" s="6" t="inlineStr">
        <is>
          <t>9000 - OFFICE / ADMIN [CTS]</t>
        </is>
      </c>
      <c r="J2431" s="6" t="inlineStr">
        <is>
          <t>INV168585: MSA: Managed Services: Managed Services - Azure July 2026 [paid via DD]</t>
        </is>
      </c>
      <c r="K2431" s="6" t="inlineStr">
        <is>
          <t>INV168585: MSA: Managed Services: Managed Services - Azure July 2026 [paid via DD]</t>
        </is>
      </c>
      <c r="L2431" s="6" t="inlineStr">
        <is>
          <t>First Focus IT Pty Ltd - Microsoft Azure Consumption</t>
        </is>
      </c>
      <c r="M2431" s="6" t="inlineStr">
        <is>
          <t>CTS</t>
        </is>
      </c>
    </row>
    <row r="2432">
      <c r="A2432" s="6" t="n">
        <v>61400</v>
      </c>
      <c r="B2432" s="6" t="n">
        <v>61400</v>
      </c>
      <c r="C2432" s="6" t="inlineStr">
        <is>
          <t>Dues &amp; Subscriptions</t>
        </is>
      </c>
      <c r="D2432" s="6" t="inlineStr">
        <is>
          <t>Payable Invoice</t>
        </is>
      </c>
      <c r="E2432" s="37" t="n">
        <v>46204</v>
      </c>
      <c r="F2432" s="6" t="inlineStr">
        <is>
          <t>First Focus IT Pty Ltd</t>
        </is>
      </c>
      <c r="G2432" s="39" t="n">
        <v>79.92</v>
      </c>
      <c r="H2432" s="39" t="n">
        <v>0</v>
      </c>
      <c r="I2432" s="6" t="inlineStr">
        <is>
          <t>9000 - OFFICE / ADMIN [CTS]</t>
        </is>
      </c>
      <c r="J2432" s="6" t="inlineStr">
        <is>
          <t>INV167160 - MSA: CORE Intelligent Managed Services: CORE Intelligent Managed Services July 2026 [paid via DD] To recieve credits for the interest charged</t>
        </is>
      </c>
      <c r="K2432" s="6" t="inlineStr">
        <is>
          <t>INV167160 - MSA: CORE Intelligent Managed Services: CORE Intelligent Managed Services July 2026 [paid via DD] To recieve credits for the interest charged</t>
        </is>
      </c>
      <c r="L2432" s="6" t="inlineStr">
        <is>
          <t>First Focus IT Pty Ltd - Exchange Online (Plan 2) (NCE COM 1MTH)
Serial Number(s): S365L</t>
        </is>
      </c>
      <c r="M2432" s="6" t="inlineStr">
        <is>
          <t>CTS</t>
        </is>
      </c>
    </row>
    <row r="2433">
      <c r="A2433" s="6" t="n">
        <v>61400</v>
      </c>
      <c r="B2433" s="6" t="n">
        <v>61400</v>
      </c>
      <c r="C2433" s="6" t="inlineStr">
        <is>
          <t>Dues &amp; Subscriptions</t>
        </is>
      </c>
      <c r="D2433" s="6" t="inlineStr">
        <is>
          <t>Payable Invoice</t>
        </is>
      </c>
      <c r="E2433" s="37" t="n">
        <v>46204</v>
      </c>
      <c r="F2433" s="6" t="inlineStr">
        <is>
          <t>First Focus IT Pty Ltd</t>
        </is>
      </c>
      <c r="G2433" s="39" t="n">
        <v>57.6</v>
      </c>
      <c r="H2433" s="39" t="n">
        <v>0</v>
      </c>
      <c r="I2433" s="6" t="inlineStr">
        <is>
          <t>9000 - OFFICE / ADMIN [CTS]</t>
        </is>
      </c>
      <c r="J2433" s="6" t="inlineStr">
        <is>
          <t>INV167160 - MSA: CORE Intelligent Managed Services: CORE Intelligent Managed Services July 2026 [paid via DD] To recieve credits for the interest charged</t>
        </is>
      </c>
      <c r="K2433" s="6" t="inlineStr">
        <is>
          <t>INV167160 - MSA: CORE Intelligent Managed Services: CORE Intelligent Managed Services July 2026 [paid via DD] To recieve credits for the interest charged</t>
        </is>
      </c>
      <c r="L2433" s="6" t="inlineStr">
        <is>
          <t>First Focus IT Pty Ltd - Microsoft Defender for Office 365 (Plan 1) (NCE COM 1MTH)</t>
        </is>
      </c>
      <c r="M2433" s="6" t="inlineStr">
        <is>
          <t>CTS</t>
        </is>
      </c>
    </row>
    <row r="2434">
      <c r="A2434" s="6" t="n">
        <v>61400</v>
      </c>
      <c r="B2434" s="6" t="n">
        <v>61400</v>
      </c>
      <c r="C2434" s="6" t="inlineStr">
        <is>
          <t>Dues &amp; Subscriptions</t>
        </is>
      </c>
      <c r="D2434" s="6" t="inlineStr">
        <is>
          <t>Payable Invoice</t>
        </is>
      </c>
      <c r="E2434" s="37" t="n">
        <v>46204</v>
      </c>
      <c r="F2434" s="6" t="inlineStr">
        <is>
          <t>First Focus IT Pty Ltd</t>
        </is>
      </c>
      <c r="G2434" s="39" t="n">
        <v>9</v>
      </c>
      <c r="H2434" s="39" t="n">
        <v>0</v>
      </c>
      <c r="I2434" s="6" t="inlineStr">
        <is>
          <t>9000 - OFFICE / ADMIN [CTS]</t>
        </is>
      </c>
      <c r="J2434" s="6" t="inlineStr">
        <is>
          <t>INV167160 - MSA: CORE Intelligent Managed Services: CORE Intelligent Managed Services July 2026 [paid via DD] To recieve credits for the interest charged</t>
        </is>
      </c>
      <c r="K2434" s="6" t="inlineStr">
        <is>
          <t>INV167160 - MSA: CORE Intelligent Managed Services: CORE Intelligent Managed Services July 2026 [paid via DD] To recieve credits for the interest charged</t>
        </is>
      </c>
      <c r="L2434" s="6" t="inlineStr">
        <is>
          <t>First Focus IT Pty Ltd - Microsoft Defender for Office 365 (Plan 2) (NCE COM 1MTH)</t>
        </is>
      </c>
      <c r="M2434" s="6" t="inlineStr">
        <is>
          <t>CTS</t>
        </is>
      </c>
    </row>
    <row r="2435">
      <c r="A2435" s="6" t="n">
        <v>61400</v>
      </c>
      <c r="B2435" s="6" t="n">
        <v>61400</v>
      </c>
      <c r="C2435" s="6" t="inlineStr">
        <is>
          <t>Dues &amp; Subscriptions</t>
        </is>
      </c>
      <c r="D2435" s="6" t="inlineStr">
        <is>
          <t>Payable Invoice</t>
        </is>
      </c>
      <c r="E2435" s="37" t="n">
        <v>46204</v>
      </c>
      <c r="F2435" s="6" t="inlineStr">
        <is>
          <t>First Focus IT Pty Ltd</t>
        </is>
      </c>
      <c r="G2435" s="39" t="n">
        <v>917.28</v>
      </c>
      <c r="H2435" s="39" t="n">
        <v>0</v>
      </c>
      <c r="I2435" s="6" t="inlineStr">
        <is>
          <t>9000 - OFFICE / ADMIN [CTS]</t>
        </is>
      </c>
      <c r="J2435" s="6" t="inlineStr">
        <is>
          <t>INV167160 - MSA: CORE Intelligent Managed Services: CORE Intelligent Managed Services July 2026 [paid via DD] To recieve credits for the interest charged</t>
        </is>
      </c>
      <c r="K2435" s="6" t="inlineStr">
        <is>
          <t>INV167160 - MSA: CORE Intelligent Managed Services: CORE Intelligent Managed Services July 2026 [paid via DD] To recieve credits for the interest charged</t>
        </is>
      </c>
      <c r="L2435" s="6" t="inlineStr">
        <is>
          <t>First Focus IT Pty Ltd - Office 365 Extra File Storage (NCE Product) (NCE COM 1MTH</t>
        </is>
      </c>
      <c r="M2435" s="6" t="inlineStr">
        <is>
          <t>CTS</t>
        </is>
      </c>
    </row>
    <row r="2436">
      <c r="A2436" s="6" t="n">
        <v>61400</v>
      </c>
      <c r="B2436" s="6" t="n">
        <v>61400</v>
      </c>
      <c r="C2436" s="6" t="inlineStr">
        <is>
          <t>Dues &amp; Subscriptions</t>
        </is>
      </c>
      <c r="D2436" s="6" t="inlineStr">
        <is>
          <t>Payable Invoice</t>
        </is>
      </c>
      <c r="E2436" s="37" t="n">
        <v>46204</v>
      </c>
      <c r="F2436" s="6" t="inlineStr">
        <is>
          <t>First Focus IT Pty Ltd</t>
        </is>
      </c>
      <c r="G2436" s="39" t="n">
        <v>104.1</v>
      </c>
      <c r="H2436" s="39" t="n">
        <v>0</v>
      </c>
      <c r="I2436" s="6" t="inlineStr">
        <is>
          <t>9000 - OFFICE / ADMIN [CTS]</t>
        </is>
      </c>
      <c r="J2436" s="6" t="inlineStr">
        <is>
          <t>INV167160 - MSA: CORE Intelligent Managed Services: CORE Intelligent Managed Services July 2026 [paid via DD] To recieve credits for the interest charged</t>
        </is>
      </c>
      <c r="K2436" s="6" t="inlineStr">
        <is>
          <t>INV167160 - MSA: CORE Intelligent Managed Services: CORE Intelligent Managed Services July 2026 [paid via DD] To recieve credits for the interest charged</t>
        </is>
      </c>
      <c r="L2436" s="6" t="inlineStr">
        <is>
          <t>First Focus IT Pty Ltd - Planner and Project Plan 3 (NCE COM 1MTH)
Serial Number(s): S365L</t>
        </is>
      </c>
      <c r="M2436" s="6" t="inlineStr">
        <is>
          <t>CTS</t>
        </is>
      </c>
    </row>
    <row r="2437">
      <c r="A2437" s="6" t="n">
        <v>61400</v>
      </c>
      <c r="B2437" s="6" t="n">
        <v>61400</v>
      </c>
      <c r="C2437" s="6" t="inlineStr">
        <is>
          <t>Dues &amp; Subscriptions</t>
        </is>
      </c>
      <c r="D2437" s="6" t="inlineStr">
        <is>
          <t>Payable Invoice</t>
        </is>
      </c>
      <c r="E2437" s="37" t="n">
        <v>46204</v>
      </c>
      <c r="F2437" s="6" t="inlineStr">
        <is>
          <t>First Focus IT Pty Ltd</t>
        </is>
      </c>
      <c r="G2437" s="39" t="n">
        <v>215.04</v>
      </c>
      <c r="H2437" s="39" t="n">
        <v>0</v>
      </c>
      <c r="I2437" s="6" t="inlineStr">
        <is>
          <t>9000 - OFFICE / ADMIN [CTS]</t>
        </is>
      </c>
      <c r="J2437" s="6" t="inlineStr">
        <is>
          <t>INV167160 - MSA: CORE Intelligent Managed Services: CORE Intelligent Managed Services July 2026 [paid via DD] To recieve credits for the interest charged</t>
        </is>
      </c>
      <c r="K2437" s="6" t="inlineStr">
        <is>
          <t>INV167160 - MSA: CORE Intelligent Managed Services: CORE Intelligent Managed Services July 2026 [paid via DD] To recieve credits for the interest charged</t>
        </is>
      </c>
      <c r="L2437" s="6" t="inlineStr">
        <is>
          <t>First Focus IT Pty Ltd - Visio Plan 2 (NCE COM 1MTH)
Serial Number(s): S365L</t>
        </is>
      </c>
      <c r="M2437" s="6" t="inlineStr">
        <is>
          <t>CTS</t>
        </is>
      </c>
    </row>
    <row r="2438">
      <c r="A2438" s="6" t="n">
        <v>61400</v>
      </c>
      <c r="B2438" s="6" t="n">
        <v>61400</v>
      </c>
      <c r="C2438" s="6" t="inlineStr">
        <is>
          <t>Dues &amp; Subscriptions</t>
        </is>
      </c>
      <c r="D2438" s="6" t="inlineStr">
        <is>
          <t>Payable Invoice</t>
        </is>
      </c>
      <c r="E2438" s="37" t="n">
        <v>46204</v>
      </c>
      <c r="F2438" s="6" t="inlineStr">
        <is>
          <t>First Focus IT Pty Ltd</t>
        </is>
      </c>
      <c r="G2438" s="39" t="n">
        <v>157.12</v>
      </c>
      <c r="H2438" s="39" t="n">
        <v>0</v>
      </c>
      <c r="I2438" s="6" t="inlineStr">
        <is>
          <t>9000 - OFFICE / ADMIN [CTS]</t>
        </is>
      </c>
      <c r="J2438" s="6" t="inlineStr">
        <is>
          <t>INV167160 - MSA: CORE Intelligent Managed Services: CORE Intelligent Managed Services July 2026 [paid via DD] To recieve credits for the interest charged</t>
        </is>
      </c>
      <c r="K2438" s="6" t="inlineStr">
        <is>
          <t>INV167160 - MSA: CORE Intelligent Managed Services: CORE Intelligent Managed Services July 2026 [paid via DD] To recieve credits for the interest charged</t>
        </is>
      </c>
      <c r="L2438" s="6" t="inlineStr">
        <is>
          <t>First Focus IT Pty Ltd - Microsoft 365 Business Standard (NCE COM 1YR MTH)
Serial Number(s): S365L</t>
        </is>
      </c>
      <c r="M2438" s="6" t="inlineStr">
        <is>
          <t>CTS</t>
        </is>
      </c>
    </row>
    <row r="2439">
      <c r="A2439" s="6" t="n">
        <v>61400</v>
      </c>
      <c r="B2439" s="6" t="n">
        <v>61400</v>
      </c>
      <c r="C2439" s="6" t="inlineStr">
        <is>
          <t>Dues &amp; Subscriptions</t>
        </is>
      </c>
      <c r="D2439" s="6" t="inlineStr">
        <is>
          <t>Payable Invoice</t>
        </is>
      </c>
      <c r="E2439" s="37" t="n">
        <v>46204</v>
      </c>
      <c r="F2439" s="6" t="inlineStr">
        <is>
          <t>First Focus IT Pty Ltd</t>
        </is>
      </c>
      <c r="G2439" s="39" t="n">
        <v>274.05</v>
      </c>
      <c r="H2439" s="39" t="n">
        <v>0</v>
      </c>
      <c r="I2439" s="6" t="inlineStr">
        <is>
          <t>9000 - OFFICE / ADMIN [CTS]</t>
        </is>
      </c>
      <c r="J2439" s="6" t="inlineStr">
        <is>
          <t>INV167160 - MSA: CORE Intelligent Managed Services: CORE Intelligent Managed Services July 2026 [paid via DD] To recieve credits for the interest charged</t>
        </is>
      </c>
      <c r="K2439" s="6" t="inlineStr">
        <is>
          <t>INV167160 - MSA: CORE Intelligent Managed Services: CORE Intelligent Managed Services July 2026 [paid via DD] To recieve credits for the interest charged</t>
        </is>
      </c>
      <c r="L2439" s="6" t="inlineStr">
        <is>
          <t>First Focus IT Pty Ltd - Microsoft 365 Business Basic (NCE COM 1YR MTH)
Serial Number(s): S365L</t>
        </is>
      </c>
      <c r="M2439" s="6" t="inlineStr">
        <is>
          <t>CTS</t>
        </is>
      </c>
    </row>
    <row r="2440">
      <c r="A2440" s="6" t="n">
        <v>61400</v>
      </c>
      <c r="B2440" s="6" t="n">
        <v>61400</v>
      </c>
      <c r="C2440" s="6" t="inlineStr">
        <is>
          <t>Dues &amp; Subscriptions</t>
        </is>
      </c>
      <c r="D2440" s="6" t="inlineStr">
        <is>
          <t>Payable Invoice</t>
        </is>
      </c>
      <c r="E2440" s="37" t="n">
        <v>46204</v>
      </c>
      <c r="F2440" s="6" t="inlineStr">
        <is>
          <t>First Focus IT Pty Ltd</t>
        </is>
      </c>
      <c r="G2440" s="39" t="n">
        <v>1071.05</v>
      </c>
      <c r="H2440" s="39" t="n">
        <v>0</v>
      </c>
      <c r="I2440" s="6" t="inlineStr">
        <is>
          <t>9000 - OFFICE / ADMIN [CTS]</t>
        </is>
      </c>
      <c r="J2440" s="6" t="inlineStr">
        <is>
          <t>INV167160 - MSA: CORE Intelligent Managed Services: CORE Intelligent Managed Services July 2026 [paid via DD] To recieve credits for the interest charged</t>
        </is>
      </c>
      <c r="K2440" s="6" t="inlineStr">
        <is>
          <t>INV167160 - MSA: CORE Intelligent Managed Services: CORE Intelligent Managed Services July 2026 [paid via DD] To recieve credits for the interest charged</t>
        </is>
      </c>
      <c r="L2440" s="6" t="inlineStr">
        <is>
          <t>First Focus IT Pty Ltd - Microsoft 365 Business Premium (NCE COM 1YR MTH)
Serial Number(s): S365L</t>
        </is>
      </c>
      <c r="M2440" s="6" t="inlineStr">
        <is>
          <t>CTS</t>
        </is>
      </c>
    </row>
    <row r="2441">
      <c r="A2441" s="6" t="n">
        <v>61400</v>
      </c>
      <c r="B2441" s="6" t="n">
        <v>61400</v>
      </c>
      <c r="C2441" s="6" t="inlineStr">
        <is>
          <t>Dues &amp; Subscriptions</t>
        </is>
      </c>
      <c r="D2441" s="6" t="inlineStr">
        <is>
          <t>Payable Invoice</t>
        </is>
      </c>
      <c r="E2441" s="37" t="n">
        <v>46204</v>
      </c>
      <c r="F2441" s="6" t="inlineStr">
        <is>
          <t>First Focus IT Pty Ltd</t>
        </is>
      </c>
      <c r="G2441" s="39" t="n">
        <v>15.76</v>
      </c>
      <c r="H2441" s="39" t="n">
        <v>0</v>
      </c>
      <c r="I2441" s="6" t="inlineStr">
        <is>
          <t>9000 - OFFICE / ADMIN [CTS]</t>
        </is>
      </c>
      <c r="J2441" s="6" t="inlineStr">
        <is>
          <t>INV167160 - MSA: CORE Intelligent Managed Services: CORE Intelligent Managed Services July 2026 [paid via DD] To recieve credits for the interest charged</t>
        </is>
      </c>
      <c r="K2441" s="6" t="inlineStr">
        <is>
          <t>INV167160 - MSA: CORE Intelligent Managed Services: CORE Intelligent Managed Services July 2026 [paid via DD] To recieve credits for the interest charged</t>
        </is>
      </c>
      <c r="L2441" s="6" t="inlineStr">
        <is>
          <t>First Focus IT Pty Ltd - Microsoft 365 Business Basic (NCE COM 1YR MTH)
This item has been prorated with a start date of: 06/06/2026</t>
        </is>
      </c>
      <c r="M2441" s="6" t="inlineStr">
        <is>
          <t>CTS</t>
        </is>
      </c>
    </row>
    <row r="2442">
      <c r="A2442" s="6" t="n">
        <v>61400</v>
      </c>
      <c r="B2442" s="6" t="n">
        <v>61400</v>
      </c>
      <c r="C2442" s="6" t="inlineStr">
        <is>
          <t>Dues &amp; Subscriptions</t>
        </is>
      </c>
      <c r="D2442" s="6" t="inlineStr">
        <is>
          <t>Payable Invoice</t>
        </is>
      </c>
      <c r="E2442" s="37" t="n">
        <v>46204</v>
      </c>
      <c r="F2442" s="6" t="inlineStr">
        <is>
          <t>First Focus IT Pty Ltd</t>
        </is>
      </c>
      <c r="G2442" s="39" t="n">
        <v>265.36</v>
      </c>
      <c r="H2442" s="39" t="n">
        <v>0</v>
      </c>
      <c r="I2442" s="6" t="inlineStr">
        <is>
          <t>9000 - OFFICE / ADMIN [CTS]</t>
        </is>
      </c>
      <c r="J2442" s="6" t="inlineStr">
        <is>
          <t>INV167160 - MSA: CORE Intelligent Managed Services: CORE Intelligent Managed Services July 2026 [paid via DD] To recieve credits for the interest charged</t>
        </is>
      </c>
      <c r="K2442" s="6" t="inlineStr">
        <is>
          <t>INV167160 - MSA: CORE Intelligent Managed Services: CORE Intelligent Managed Services July 2026 [paid via DD] To recieve credits for the interest charged</t>
        </is>
      </c>
      <c r="L2442" s="6" t="inlineStr">
        <is>
          <t>First Focus IT Pty Ltd - Datto SAAS Protection for Microsoft 365 (CSP COM 3YR MTH)</t>
        </is>
      </c>
      <c r="M2442" s="6" t="inlineStr">
        <is>
          <t>CTS</t>
        </is>
      </c>
    </row>
    <row r="2443">
      <c r="A2443" s="6" t="n">
        <v>61400</v>
      </c>
      <c r="B2443" s="6" t="n">
        <v>61400</v>
      </c>
      <c r="C2443" s="6" t="inlineStr">
        <is>
          <t>Dues &amp; Subscriptions</t>
        </is>
      </c>
      <c r="D2443" s="6" t="inlineStr">
        <is>
          <t>Payable Invoice</t>
        </is>
      </c>
      <c r="E2443" s="37" t="n">
        <v>46207</v>
      </c>
      <c r="F2443" s="6" t="inlineStr">
        <is>
          <t>SafetyCulture Pty Ltd</t>
        </is>
      </c>
      <c r="G2443" s="39" t="n">
        <v>42</v>
      </c>
      <c r="H2443" s="39" t="n">
        <v>0</v>
      </c>
      <c r="I2443" s="6" t="inlineStr">
        <is>
          <t>9100 - PRODUCTION [PRD]</t>
        </is>
      </c>
      <c r="J2443" s="6" t="inlineStr">
        <is>
          <t>INV00062648 - Safety Culture Subs Renewal July 2026 [paid via PL CC]</t>
        </is>
      </c>
      <c r="K2443" s="6" t="inlineStr">
        <is>
          <t>INV00062648 - Safety Culture Subs Renewal July 2026 [paid via PL CC]</t>
        </is>
      </c>
      <c r="L2443" s="6" t="inlineStr">
        <is>
          <t>SafetyCulture Pty Ltd - SC Premium | Lite Seat | Billed Monthly
04-Jul-2026 - 03-Aug-2026</t>
        </is>
      </c>
      <c r="M2443" s="6" t="inlineStr">
        <is>
          <t>PRODUCTION</t>
        </is>
      </c>
    </row>
    <row r="2444">
      <c r="A2444" s="6" t="n">
        <v>61400</v>
      </c>
      <c r="B2444" s="6" t="n">
        <v>61400</v>
      </c>
      <c r="C2444" s="6" t="inlineStr">
        <is>
          <t>Dues &amp; Subscriptions</t>
        </is>
      </c>
      <c r="D2444" s="6" t="inlineStr">
        <is>
          <t>Payable Invoice</t>
        </is>
      </c>
      <c r="E2444" s="37" t="n">
        <v>46207</v>
      </c>
      <c r="F2444" s="6" t="inlineStr">
        <is>
          <t>SafetyCulture Pty Ltd</t>
        </is>
      </c>
      <c r="G2444" s="39" t="n">
        <v>58</v>
      </c>
      <c r="H2444" s="39" t="n">
        <v>0</v>
      </c>
      <c r="I2444" s="6" t="inlineStr">
        <is>
          <t>9100 - PRODUCTION [PRD]</t>
        </is>
      </c>
      <c r="J2444" s="6" t="inlineStr">
        <is>
          <t>INV00062648 - Safety Culture Subs Renewal July 2026 [paid via PL CC]</t>
        </is>
      </c>
      <c r="K2444" s="6" t="inlineStr">
        <is>
          <t>INV00062648 - Safety Culture Subs Renewal July 2026 [paid via PL CC]</t>
        </is>
      </c>
      <c r="L2444" s="6" t="inlineStr">
        <is>
          <t>SafetyCulture Pty Ltd - SC Premium | Full Seat | Billed Monthly
04-Jul-2026 - 03-Aug-2026</t>
        </is>
      </c>
      <c r="M2444" s="6" t="inlineStr">
        <is>
          <t>PRODUCTION</t>
        </is>
      </c>
    </row>
    <row r="2445">
      <c r="A2445" s="6" t="n">
        <v>61400</v>
      </c>
      <c r="B2445" s="6" t="n">
        <v>61400</v>
      </c>
      <c r="C2445" s="6" t="inlineStr">
        <is>
          <t>Dues &amp; Subscriptions</t>
        </is>
      </c>
      <c r="D2445" s="6" t="inlineStr">
        <is>
          <t>Payable Invoice</t>
        </is>
      </c>
      <c r="E2445" s="37" t="n">
        <v>46210</v>
      </c>
      <c r="F2445" s="6" t="inlineStr">
        <is>
          <t>LIVEU INC - US &amp; INTERNATIONAL</t>
        </is>
      </c>
      <c r="G2445" s="39" t="n">
        <v>65.04000000000001</v>
      </c>
      <c r="H2445" s="39" t="n">
        <v>0</v>
      </c>
      <c r="I2445" s="6" t="inlineStr">
        <is>
          <t>9100 - PRODUCTION [PRD]</t>
        </is>
      </c>
      <c r="J2445" s="6" t="inlineStr">
        <is>
          <t>AF983502-0243 - LiveU Monthly Plan for 201706-23902</t>
        </is>
      </c>
      <c r="K2445" s="6" t="inlineStr">
        <is>
          <t>AF983502-0243 - LiveU Monthly Plan for 201706-23902</t>
        </is>
      </c>
      <c r="L2445" s="6" t="inlineStr">
        <is>
          <t xml:space="preserve">LIVEU INC - US &amp; INTERNATIONAL - 1 × Monthly (at $45.00 US Dollars / month)
July 7, 2026 to August 7, 2026
Serial number: 201706-23902
</t>
        </is>
      </c>
      <c r="M2445" s="6" t="inlineStr">
        <is>
          <t>PRODUCTION</t>
        </is>
      </c>
    </row>
    <row r="2446">
      <c r="A2446" s="6" t="n">
        <v>61400</v>
      </c>
      <c r="B2446" s="6" t="n">
        <v>61400</v>
      </c>
      <c r="C2446" s="6" t="inlineStr">
        <is>
          <t>Dues &amp; Subscriptions</t>
        </is>
      </c>
      <c r="D2446" s="6" t="inlineStr">
        <is>
          <t>Payable Invoice</t>
        </is>
      </c>
      <c r="E2446" s="37" t="n">
        <v>46210</v>
      </c>
      <c r="F2446" s="6" t="inlineStr">
        <is>
          <t>LIVEU INC - US &amp; INTERNATIONAL</t>
        </is>
      </c>
      <c r="G2446" s="39" t="n">
        <v>65.04000000000001</v>
      </c>
      <c r="H2446" s="39" t="n">
        <v>0</v>
      </c>
      <c r="I2446" s="6" t="inlineStr">
        <is>
          <t>9100 - PRODUCTION [PRD]</t>
        </is>
      </c>
      <c r="J2446" s="6" t="inlineStr">
        <is>
          <t>AF983502-0244 - LiveU Monthly Plan for 201706-23900</t>
        </is>
      </c>
      <c r="K2446" s="6" t="inlineStr">
        <is>
          <t>AF983502-0244 - LiveU Monthly Plan for 201706-23900</t>
        </is>
      </c>
      <c r="L2446" s="6" t="inlineStr">
        <is>
          <t xml:space="preserve">LIVEU INC - US &amp; INTERNATIONAL - 1 × Monthly (at $45.00 US Dollars / month)
July 7, 2026 to August 7, 2026
Serial number: 201706-23900
</t>
        </is>
      </c>
      <c r="M2446" s="6" t="inlineStr">
        <is>
          <t>PRODUCTION</t>
        </is>
      </c>
    </row>
    <row r="2447">
      <c r="A2447" s="6" t="n">
        <v>61400</v>
      </c>
      <c r="B2447" s="6" t="n">
        <v>61400</v>
      </c>
      <c r="C2447" s="6" t="inlineStr">
        <is>
          <t>Dues &amp; Subscriptions</t>
        </is>
      </c>
      <c r="D2447" s="6" t="inlineStr">
        <is>
          <t>Payable Invoice</t>
        </is>
      </c>
      <c r="E2447" s="37" t="n">
        <v>46219</v>
      </c>
      <c r="F2447" s="6" t="inlineStr">
        <is>
          <t>Insphire Ltd. (Current)</t>
        </is>
      </c>
      <c r="G2447" s="39" t="n">
        <v>110</v>
      </c>
      <c r="H2447" s="39" t="n">
        <v>0</v>
      </c>
      <c r="I2447" s="6" t="inlineStr">
        <is>
          <t>9100 - PRODUCTION [PRD]</t>
        </is>
      </c>
      <c r="J2447" s="6" t="inlineStr">
        <is>
          <t>CAU-21862 - Current RMS Monthly July 2026</t>
        </is>
      </c>
      <c r="K2447" s="6" t="inlineStr">
        <is>
          <t>CAU-21862 - Current RMS Monthly July 2026</t>
        </is>
      </c>
      <c r="L2447" s="6" t="inlineStr">
        <is>
          <t>Insphire Ltd. (Current) - Current RMS</t>
        </is>
      </c>
      <c r="M2447" s="6" t="inlineStr">
        <is>
          <t>PRODUCTION</t>
        </is>
      </c>
    </row>
    <row r="2448">
      <c r="A2448" s="6" t="n">
        <v>61400</v>
      </c>
      <c r="B2448" s="6" t="n">
        <v>61400</v>
      </c>
      <c r="C2448" s="6" t="inlineStr">
        <is>
          <t>Dues &amp; Subscriptions</t>
        </is>
      </c>
      <c r="D2448" s="6" t="inlineStr">
        <is>
          <t>Payable Invoice</t>
        </is>
      </c>
      <c r="E2448" s="37" t="n">
        <v>46219</v>
      </c>
      <c r="F2448" s="6" t="inlineStr">
        <is>
          <t>Insphire Ltd. (Current)</t>
        </is>
      </c>
      <c r="G2448" s="39" t="n">
        <v>321</v>
      </c>
      <c r="H2448" s="39" t="n">
        <v>0</v>
      </c>
      <c r="I2448" s="6" t="inlineStr">
        <is>
          <t>9100 - PRODUCTION [PRD]</t>
        </is>
      </c>
      <c r="J2448" s="6" t="inlineStr">
        <is>
          <t>CAU-21862 - Current RMS Monthly July 2026</t>
        </is>
      </c>
      <c r="K2448" s="6" t="inlineStr">
        <is>
          <t>CAU-21862 - Current RMS Monthly July 2026</t>
        </is>
      </c>
      <c r="L2448" s="6" t="inlineStr">
        <is>
          <t xml:space="preserve">Insphire Ltd. (Current) - Additional User </t>
        </is>
      </c>
      <c r="M2448" s="6" t="inlineStr">
        <is>
          <t>PRODUCTION</t>
        </is>
      </c>
    </row>
    <row r="2449">
      <c r="A2449" s="6" t="n">
        <v>61400</v>
      </c>
      <c r="B2449" s="6" t="n">
        <v>61400</v>
      </c>
      <c r="C2449" s="6" t="inlineStr">
        <is>
          <t>Dues &amp; Subscriptions</t>
        </is>
      </c>
      <c r="D2449" s="6" t="inlineStr">
        <is>
          <t>Payable Invoice</t>
        </is>
      </c>
      <c r="E2449" s="37" t="n">
        <v>46221</v>
      </c>
      <c r="F2449" s="6" t="inlineStr">
        <is>
          <t>Mailchimp</t>
        </is>
      </c>
      <c r="G2449" s="39" t="n">
        <v>38.24</v>
      </c>
      <c r="H2449" s="39" t="n">
        <v>0</v>
      </c>
      <c r="I2449" s="6" t="inlineStr">
        <is>
          <t>9350 - MARKETING (external) [CTS]</t>
        </is>
      </c>
      <c r="J2449" s="6" t="inlineStr">
        <is>
          <t>MC26690131- Mailchimp July 2026 [paid via PL CC]</t>
        </is>
      </c>
      <c r="K2449" s="6" t="inlineStr">
        <is>
          <t>MC26690131- Mailchimp July 2026 [paid via PL CC]</t>
        </is>
      </c>
      <c r="L2449" s="6" t="inlineStr">
        <is>
          <t>Mailchimp - Essentials plan
1,500 contacts</t>
        </is>
      </c>
      <c r="M2449" s="6" t="inlineStr">
        <is>
          <t>CTS</t>
        </is>
      </c>
    </row>
    <row r="2450">
      <c r="A2450" s="6" t="n">
        <v>61400</v>
      </c>
      <c r="B2450" s="6" t="n">
        <v>61400</v>
      </c>
      <c r="C2450" s="6" t="inlineStr">
        <is>
          <t>Dues &amp; Subscriptions</t>
        </is>
      </c>
      <c r="D2450" s="6" t="inlineStr">
        <is>
          <t>Payable Invoice</t>
        </is>
      </c>
      <c r="E2450" s="37" t="n">
        <v>46224</v>
      </c>
      <c r="F2450" s="6" t="inlineStr">
        <is>
          <t>Adobe Creative Cloud</t>
        </is>
      </c>
      <c r="G2450" s="39" t="n">
        <v>103.17</v>
      </c>
      <c r="H2450" s="39" t="n">
        <v>0</v>
      </c>
      <c r="I2450" s="6" t="inlineStr">
        <is>
          <t>9125 - VIDEO DEPT [VID]</t>
        </is>
      </c>
      <c r="J2450" s="6" t="inlineStr">
        <is>
          <t>INV3525467632 - Creative Cloud Pro July 2026 (paid via PL cc)</t>
        </is>
      </c>
      <c r="K2450" s="6" t="inlineStr">
        <is>
          <t>INV3525467632 - Creative Cloud Pro July 2026 (paid via PL cc)</t>
        </is>
      </c>
      <c r="L2450" s="6" t="inlineStr">
        <is>
          <t>Adobe Creative Cloud - Creative Cloud Pro</t>
        </is>
      </c>
      <c r="M2450" s="6" t="inlineStr">
        <is>
          <t>VIDEO</t>
        </is>
      </c>
    </row>
    <row r="2451">
      <c r="A2451" s="6" t="n">
        <v>61400</v>
      </c>
      <c r="B2451" s="6" t="n">
        <v>61400</v>
      </c>
      <c r="C2451" s="6" t="inlineStr">
        <is>
          <t>Dues &amp; Subscriptions</t>
        </is>
      </c>
      <c r="D2451" s="6" t="inlineStr">
        <is>
          <t>Payable Invoice</t>
        </is>
      </c>
      <c r="E2451" s="37" t="n">
        <v>46224</v>
      </c>
      <c r="F2451" s="6" t="inlineStr">
        <is>
          <t>Adobe Creative Cloud</t>
        </is>
      </c>
      <c r="G2451" s="39" t="n">
        <v>7.26</v>
      </c>
      <c r="H2451" s="39" t="n">
        <v>0</v>
      </c>
      <c r="I2451" s="6" t="inlineStr">
        <is>
          <t>9125 - VIDEO DEPT [VID]</t>
        </is>
      </c>
      <c r="J2451" s="6" t="inlineStr">
        <is>
          <t>INV3525467632 - Creative Cloud Pro July 2026 (paid via PL cc)</t>
        </is>
      </c>
      <c r="K2451" s="6" t="inlineStr">
        <is>
          <t>INV3525467632 - Creative Cloud Pro July 2026 (paid via PL cc)</t>
        </is>
      </c>
      <c r="L2451" s="6" t="inlineStr">
        <is>
          <t>Adobe Creative Cloud - AI Assistant for Acrobat</t>
        </is>
      </c>
      <c r="M2451" s="6" t="inlineStr">
        <is>
          <t>VIDEO</t>
        </is>
      </c>
    </row>
    <row r="2452">
      <c r="A2452" s="6" t="n">
        <v>61400</v>
      </c>
      <c r="B2452" s="6" t="n">
        <v>61400</v>
      </c>
      <c r="C2452" s="6" t="inlineStr">
        <is>
          <t>Dues &amp; Subscriptions</t>
        </is>
      </c>
      <c r="D2452" s="6" t="inlineStr">
        <is>
          <t>Payable Invoice</t>
        </is>
      </c>
      <c r="E2452" s="37" t="n">
        <v>46224</v>
      </c>
      <c r="F2452" s="6" t="inlineStr">
        <is>
          <t>Adobe Creative Cloud</t>
        </is>
      </c>
      <c r="G2452" s="39" t="n">
        <v>7.26</v>
      </c>
      <c r="H2452" s="39" t="n">
        <v>0</v>
      </c>
      <c r="I2452" s="6" t="inlineStr">
        <is>
          <t>9350 - MARKETING (external) [CTS]</t>
        </is>
      </c>
      <c r="J2452" s="6" t="inlineStr">
        <is>
          <t>INV3526248692 - Adobe Stock July 2026 (paid via PL cc)</t>
        </is>
      </c>
      <c r="K2452" s="6" t="inlineStr">
        <is>
          <t>INV3526248692 - Adobe Stock July 2026 (paid via PL cc)</t>
        </is>
      </c>
      <c r="L2452" s="6" t="inlineStr">
        <is>
          <t>Adobe Creative Cloud - AI Assistant for Acrobat</t>
        </is>
      </c>
      <c r="M2452" s="6" t="inlineStr">
        <is>
          <t>CTS</t>
        </is>
      </c>
    </row>
    <row r="2453">
      <c r="A2453" s="6" t="n">
        <v>61400</v>
      </c>
      <c r="B2453" s="6" t="n">
        <v>61400</v>
      </c>
      <c r="C2453" s="6" t="inlineStr">
        <is>
          <t>Dues &amp; Subscriptions</t>
        </is>
      </c>
      <c r="D2453" s="6" t="inlineStr">
        <is>
          <t>Payable Invoice</t>
        </is>
      </c>
      <c r="E2453" s="37" t="n">
        <v>46224</v>
      </c>
      <c r="F2453" s="6" t="inlineStr">
        <is>
          <t>Adobe Creative Cloud</t>
        </is>
      </c>
      <c r="G2453" s="39" t="n">
        <v>39.99</v>
      </c>
      <c r="H2453" s="39" t="n">
        <v>0</v>
      </c>
      <c r="I2453" s="6" t="inlineStr">
        <is>
          <t>9350 - MARKETING (external) [CTS]</t>
        </is>
      </c>
      <c r="J2453" s="6" t="inlineStr">
        <is>
          <t>INV3526248692 - Adobe Stock July 2026 (paid via PL cc)</t>
        </is>
      </c>
      <c r="K2453" s="6" t="inlineStr">
        <is>
          <t>INV3526248692 - Adobe Stock July 2026 (paid via PL cc)</t>
        </is>
      </c>
      <c r="L2453" s="6" t="inlineStr">
        <is>
          <t>Adobe Creative Cloud - Adobe Stock – 10 assets a month</t>
        </is>
      </c>
      <c r="M2453" s="6" t="inlineStr">
        <is>
          <t>CTS</t>
        </is>
      </c>
    </row>
    <row r="2454">
      <c r="A2454" s="6" t="n">
        <v>61400</v>
      </c>
      <c r="B2454" s="6" t="n">
        <v>61400</v>
      </c>
      <c r="C2454" s="6" t="inlineStr">
        <is>
          <t>Dues &amp; Subscriptions</t>
        </is>
      </c>
      <c r="D2454" s="6" t="inlineStr">
        <is>
          <t>Payable Invoice</t>
        </is>
      </c>
      <c r="E2454" s="37" t="n">
        <v>46224</v>
      </c>
      <c r="F2454" s="6" t="inlineStr">
        <is>
          <t>Adobe Creative Cloud</t>
        </is>
      </c>
      <c r="G2454" s="39" t="n">
        <v>103.17</v>
      </c>
      <c r="H2454" s="39" t="n">
        <v>0</v>
      </c>
      <c r="I2454" s="6" t="inlineStr">
        <is>
          <t>9350 - MARKETING (external) [CTS]</t>
        </is>
      </c>
      <c r="J2454" s="6" t="inlineStr">
        <is>
          <t>INV3526248692 - Adobe Stock July 2026 (paid via PL cc)</t>
        </is>
      </c>
      <c r="K2454" s="6" t="inlineStr">
        <is>
          <t>INV3526248692 - Adobe Stock July 2026 (paid via PL cc)</t>
        </is>
      </c>
      <c r="L2454" s="6" t="inlineStr">
        <is>
          <t>Adobe Creative Cloud - Creative Cloud Pro</t>
        </is>
      </c>
      <c r="M2454" s="6" t="inlineStr">
        <is>
          <t>CTS</t>
        </is>
      </c>
    </row>
    <row r="2455">
      <c r="A2455" s="6" t="n">
        <v>61400</v>
      </c>
      <c r="B2455" s="6" t="n">
        <v>61400</v>
      </c>
      <c r="C2455" s="6" t="inlineStr">
        <is>
          <t>Dues &amp; Subscriptions</t>
        </is>
      </c>
      <c r="D2455" s="6" t="inlineStr">
        <is>
          <t>Payable Invoice</t>
        </is>
      </c>
      <c r="E2455" s="37" t="n">
        <v>46227</v>
      </c>
      <c r="F2455" s="6" t="inlineStr">
        <is>
          <t>Xero Australia Pty Ltd</t>
        </is>
      </c>
      <c r="G2455" s="39" t="n">
        <v>97.27</v>
      </c>
      <c r="H2455" s="39" t="n">
        <v>0</v>
      </c>
      <c r="I2455" s="6" t="inlineStr">
        <is>
          <t>9000 - OFFICE / ADMIN [CTS]</t>
        </is>
      </c>
      <c r="J2455" s="6" t="inlineStr">
        <is>
          <t>INV-54572654 - Xero Subs Renewal for July 2026 [paid via PL CC]</t>
        </is>
      </c>
      <c r="K2455" s="6" t="inlineStr">
        <is>
          <t>INV-54572654 - Xero Subs Renewal for July 2026 [paid via PL CC]</t>
        </is>
      </c>
      <c r="L2455" s="6" t="inlineStr">
        <is>
          <t>Xero Australia Pty Ltd - Corporate Technology Services Pty Ltd. Monthly Subscription, Comprehensive, 
24 Jul 2026 to 23 Aug 2026</t>
        </is>
      </c>
      <c r="M2455" s="6" t="inlineStr">
        <is>
          <t>CTS</t>
        </is>
      </c>
    </row>
    <row r="2456">
      <c r="A2456" s="6" t="n">
        <v>61400</v>
      </c>
      <c r="B2456" s="6" t="n">
        <v>61400</v>
      </c>
      <c r="C2456" s="6" t="inlineStr">
        <is>
          <t>Dues &amp; Subscriptions</t>
        </is>
      </c>
      <c r="D2456" s="6" t="inlineStr">
        <is>
          <t>Payable Invoice</t>
        </is>
      </c>
      <c r="E2456" s="37" t="n">
        <v>46228</v>
      </c>
      <c r="F2456" s="6" t="inlineStr">
        <is>
          <t>Spotify</t>
        </is>
      </c>
      <c r="G2456" s="39" t="n">
        <v>25.45</v>
      </c>
      <c r="H2456" s="39" t="n">
        <v>0</v>
      </c>
      <c r="I2456" s="6" t="inlineStr">
        <is>
          <t>9100 - PRODUCTION [PRD]</t>
        </is>
      </c>
      <c r="J2456" s="6" t="inlineStr">
        <is>
          <t>INVe95175f1 - PRD Spotify July 2026 (paid via PL cc)</t>
        </is>
      </c>
      <c r="K2456" s="6" t="inlineStr">
        <is>
          <t>INVe95175f1 - PRD Spotify July 2026 (paid via PL cc)</t>
        </is>
      </c>
      <c r="L2456" s="6" t="inlineStr">
        <is>
          <t>Spotify - Prod - Premium Family  (1 month)</t>
        </is>
      </c>
      <c r="M2456" s="6" t="inlineStr">
        <is>
          <t>PRODUCTION</t>
        </is>
      </c>
    </row>
    <row r="2457">
      <c r="A2457" s="6" t="n">
        <v>61400</v>
      </c>
      <c r="B2457" s="6" t="n">
        <v>61400</v>
      </c>
      <c r="C2457" s="6" t="inlineStr">
        <is>
          <t>Dues &amp; Subscriptions</t>
        </is>
      </c>
      <c r="D2457" s="6" t="inlineStr">
        <is>
          <t>Payable Invoice</t>
        </is>
      </c>
      <c r="E2457" s="37" t="n">
        <v>46231</v>
      </c>
      <c r="F2457" s="6" t="inlineStr">
        <is>
          <t>Zoom Video Communications Inc.</t>
        </is>
      </c>
      <c r="G2457" s="39" t="n">
        <v>73.98999999999999</v>
      </c>
      <c r="H2457" s="39" t="n">
        <v>0</v>
      </c>
      <c r="I2457" s="6" t="inlineStr">
        <is>
          <t>9100 - PRODUCTION [PRD]</t>
        </is>
      </c>
      <c r="J2457" s="6" t="inlineStr">
        <is>
          <t>INV363791943 - Zoom Subs renewal July 2026 [paid via PL CC]</t>
        </is>
      </c>
      <c r="K2457" s="6" t="inlineStr">
        <is>
          <t>INV363791943 - Zoom Subs renewal July 2026 [paid via PL CC]</t>
        </is>
      </c>
      <c r="L2457" s="6" t="inlineStr">
        <is>
          <t>Zoom Video Communications Inc. - Charge Name: Room Connector Monthly
Jul 28, 2026  Aug 27, 2026</t>
        </is>
      </c>
      <c r="M2457" s="6" t="inlineStr">
        <is>
          <t>PRODUCTION</t>
        </is>
      </c>
    </row>
    <row r="2458">
      <c r="A2458" s="6" t="n">
        <v>61400</v>
      </c>
      <c r="B2458" s="6" t="n">
        <v>61400</v>
      </c>
      <c r="C2458" s="6" t="inlineStr">
        <is>
          <t>Dues &amp; Subscriptions</t>
        </is>
      </c>
      <c r="D2458" s="6" t="inlineStr">
        <is>
          <t>Payable Invoice</t>
        </is>
      </c>
      <c r="E2458" s="37" t="n">
        <v>46231</v>
      </c>
      <c r="F2458" s="6" t="inlineStr">
        <is>
          <t>Zoom Video Communications Inc.</t>
        </is>
      </c>
      <c r="G2458" s="39" t="n">
        <v>100</v>
      </c>
      <c r="H2458" s="39" t="n">
        <v>0</v>
      </c>
      <c r="I2458" s="6" t="inlineStr">
        <is>
          <t>9100 - PRODUCTION [PRD]</t>
        </is>
      </c>
      <c r="J2458" s="6" t="inlineStr">
        <is>
          <t>INV363791943 - Zoom Subs renewal July 2026 [paid via PL CC]</t>
        </is>
      </c>
      <c r="K2458" s="6" t="inlineStr">
        <is>
          <t>INV363791943 - Zoom Subs renewal July 2026 [paid via PL CC]</t>
        </is>
      </c>
      <c r="L2458" s="6" t="inlineStr">
        <is>
          <t>Zoom Video Communications Inc. - Charge Name: Audio Monthly
Jul 28, 2026  Aug 27, 2026</t>
        </is>
      </c>
      <c r="M2458" s="6" t="inlineStr">
        <is>
          <t>PRODUCTION</t>
        </is>
      </c>
    </row>
    <row r="2459">
      <c r="A2459" s="6" t="n">
        <v>61400</v>
      </c>
      <c r="B2459" s="6" t="n">
        <v>61400</v>
      </c>
      <c r="C2459" s="6" t="inlineStr">
        <is>
          <t>Dues &amp; Subscriptions</t>
        </is>
      </c>
      <c r="D2459" s="6" t="inlineStr">
        <is>
          <t>Payable Invoice</t>
        </is>
      </c>
      <c r="E2459" s="37" t="n">
        <v>46231</v>
      </c>
      <c r="F2459" s="6" t="inlineStr">
        <is>
          <t>Zoom Video Communications Inc.</t>
        </is>
      </c>
      <c r="G2459" s="39" t="n">
        <v>149.98</v>
      </c>
      <c r="H2459" s="39" t="n">
        <v>0</v>
      </c>
      <c r="I2459" s="6" t="inlineStr">
        <is>
          <t>9100 - PRODUCTION [PRD]</t>
        </is>
      </c>
      <c r="J2459" s="6" t="inlineStr">
        <is>
          <t>INV363791943 - Zoom Subs renewal July 2026 [paid via PL CC]</t>
        </is>
      </c>
      <c r="K2459" s="6" t="inlineStr">
        <is>
          <t>INV363791943 - Zoom Subs renewal July 2026 [paid via PL CC]</t>
        </is>
      </c>
      <c r="L2459" s="6" t="inlineStr">
        <is>
          <t>Zoom Video Communications Inc. - Charge Name: Zoom Events 500 Monthly
Jul 28, 2026  Aug 27, 2026</t>
        </is>
      </c>
      <c r="M2459" s="6" t="inlineStr">
        <is>
          <t>PRODUCTION</t>
        </is>
      </c>
    </row>
    <row r="2460">
      <c r="A2460" s="6" t="n">
        <v>61400</v>
      </c>
      <c r="B2460" s="6" t="n">
        <v>61400</v>
      </c>
      <c r="C2460" s="6" t="inlineStr">
        <is>
          <t>Dues &amp; Subscriptions</t>
        </is>
      </c>
      <c r="D2460" s="6" t="inlineStr">
        <is>
          <t>Payable Invoice</t>
        </is>
      </c>
      <c r="E2460" s="37" t="n">
        <v>46231</v>
      </c>
      <c r="F2460" s="6" t="inlineStr">
        <is>
          <t>Google Australia Pty Ltd</t>
        </is>
      </c>
      <c r="G2460" s="39" t="n">
        <v>15.45</v>
      </c>
      <c r="H2460" s="39" t="n">
        <v>0</v>
      </c>
      <c r="I2460" s="6" t="inlineStr">
        <is>
          <t>9000 - OFFICE / ADMIN [CTS]</t>
        </is>
      </c>
      <c r="J2460" s="6" t="inlineStr">
        <is>
          <t>INV1115.6 - YouTube Premium Subscription July 2026 [via DL CC]</t>
        </is>
      </c>
      <c r="K2460" s="6" t="inlineStr">
        <is>
          <t>INV1115.6 - YouTube Premium Subscription July 2026 [via DL CC]</t>
        </is>
      </c>
      <c r="L2460" s="6" t="inlineStr">
        <is>
          <t>Google Australia Pty Ltd - YouTube Premium (YouTube)</t>
        </is>
      </c>
      <c r="M2460" s="6" t="inlineStr">
        <is>
          <t>CTS</t>
        </is>
      </c>
    </row>
    <row r="2461">
      <c r="A2461" s="6" t="n">
        <v>61400</v>
      </c>
      <c r="B2461" s="6" t="n">
        <v>61400</v>
      </c>
      <c r="C2461" s="6" t="inlineStr">
        <is>
          <t>Dues &amp; Subscriptions</t>
        </is>
      </c>
      <c r="D2461" s="6" t="inlineStr">
        <is>
          <t>Payable Invoice</t>
        </is>
      </c>
      <c r="E2461" s="37" t="n">
        <v>46232</v>
      </c>
      <c r="F2461" s="6" t="inlineStr">
        <is>
          <t>Crazy Domains</t>
        </is>
      </c>
      <c r="G2461" s="39" t="n">
        <v>8.68</v>
      </c>
      <c r="H2461" s="39" t="n">
        <v>0</v>
      </c>
      <c r="I2461" s="6" t="inlineStr">
        <is>
          <t>9350 - MARKETING (external) [CTS]</t>
        </is>
      </c>
      <c r="J2461" s="6" t="inlineStr">
        <is>
          <t>INV62764917 - Domain Name Registration from July 2026 to July 2027</t>
        </is>
      </c>
      <c r="K2461" s="6" t="inlineStr">
        <is>
          <t>INV62764917 - Domain Name Registration from July 2026 to July 2027</t>
        </is>
      </c>
      <c r="L2461" s="6" t="inlineStr">
        <is>
          <t>Crazy Domains - ctsproduction.com.au
Domain Name Registration
Term: 1 Year (29/07/2026 - 29/07/2027)</t>
        </is>
      </c>
      <c r="M2461" s="6" t="inlineStr">
        <is>
          <t>CTS</t>
        </is>
      </c>
    </row>
    <row r="2462">
      <c r="A2462" s="6" t="n">
        <v>61400</v>
      </c>
      <c r="B2462" s="6" t="n">
        <v>61400</v>
      </c>
      <c r="C2462" s="6" t="inlineStr">
        <is>
          <t>Dues &amp; Subscriptions</t>
        </is>
      </c>
      <c r="D2462" s="6" t="inlineStr">
        <is>
          <t>Payable Invoice</t>
        </is>
      </c>
      <c r="E2462" s="37" t="n">
        <v>46232</v>
      </c>
      <c r="F2462" s="6" t="inlineStr">
        <is>
          <t>Crazy Domains</t>
        </is>
      </c>
      <c r="G2462" s="39" t="n">
        <v>8.68</v>
      </c>
      <c r="H2462" s="39" t="n">
        <v>0</v>
      </c>
      <c r="I2462" s="6" t="inlineStr">
        <is>
          <t>9350 - MARKETING (external) [CTS]</t>
        </is>
      </c>
      <c r="J2462" s="6" t="inlineStr">
        <is>
          <t>INV62764917 - Domain Name Registration from July 2026 to July 2027</t>
        </is>
      </c>
      <c r="K2462" s="6" t="inlineStr">
        <is>
          <t>INV62764917 - Domain Name Registration from July 2026 to July 2027</t>
        </is>
      </c>
      <c r="L2462" s="6" t="inlineStr">
        <is>
          <t>Crazy Domains - ctsproduction.au
Domain Name Registration
Term: 1 Year (29/07/2026 - 29/07/2027)</t>
        </is>
      </c>
      <c r="M2462" s="6" t="inlineStr">
        <is>
          <t>CTS</t>
        </is>
      </c>
    </row>
    <row r="2463">
      <c r="A2463" s="6" t="n">
        <v>61400</v>
      </c>
      <c r="B2463" s="6" t="n">
        <v>61400</v>
      </c>
      <c r="C2463" s="6" t="inlineStr">
        <is>
          <t>Dues &amp; Subscriptions</t>
        </is>
      </c>
      <c r="D2463" s="6" t="inlineStr">
        <is>
          <t>Payable Invoice</t>
        </is>
      </c>
      <c r="E2463" s="37" t="n">
        <v>46232</v>
      </c>
      <c r="F2463" s="6" t="inlineStr">
        <is>
          <t>Crazy Domains</t>
        </is>
      </c>
      <c r="G2463" s="39" t="n">
        <v>8.68</v>
      </c>
      <c r="H2463" s="39" t="n">
        <v>0</v>
      </c>
      <c r="I2463" s="6" t="inlineStr">
        <is>
          <t>9350 - MARKETING (external) [CTS]</t>
        </is>
      </c>
      <c r="J2463" s="6" t="inlineStr">
        <is>
          <t>INV62764917 - Domain Name Registration from July 2026 to July 2027</t>
        </is>
      </c>
      <c r="K2463" s="6" t="inlineStr">
        <is>
          <t>INV62764917 - Domain Name Registration from July 2026 to July 2027</t>
        </is>
      </c>
      <c r="L2463" s="6" t="inlineStr">
        <is>
          <t>Crazy Domains - ctsvideo.com.au
Domain Name Registration
Term: 1 Year (29/07/2026 - 29/07/2027)</t>
        </is>
      </c>
      <c r="M2463" s="6" t="inlineStr">
        <is>
          <t>CTS</t>
        </is>
      </c>
    </row>
    <row r="2464">
      <c r="A2464" s="6" t="n">
        <v>61400</v>
      </c>
      <c r="B2464" s="6" t="n">
        <v>61400</v>
      </c>
      <c r="C2464" s="6" t="inlineStr">
        <is>
          <t>Dues &amp; Subscriptions</t>
        </is>
      </c>
      <c r="D2464" s="6" t="inlineStr">
        <is>
          <t>Payable Invoice</t>
        </is>
      </c>
      <c r="E2464" s="37" t="n">
        <v>46232</v>
      </c>
      <c r="F2464" s="6" t="inlineStr">
        <is>
          <t>Crazy Domains</t>
        </is>
      </c>
      <c r="G2464" s="39" t="n">
        <v>8.68</v>
      </c>
      <c r="H2464" s="39" t="n">
        <v>0</v>
      </c>
      <c r="I2464" s="6" t="inlineStr">
        <is>
          <t>9350 - MARKETING (external) [CTS]</t>
        </is>
      </c>
      <c r="J2464" s="6" t="inlineStr">
        <is>
          <t>INV62764917 - Domain Name Registration from July 2026 to July 2027</t>
        </is>
      </c>
      <c r="K2464" s="6" t="inlineStr">
        <is>
          <t>INV62764917 - Domain Name Registration from July 2026 to July 2027</t>
        </is>
      </c>
      <c r="L2464" s="6" t="inlineStr">
        <is>
          <t>Crazy Domains - ctsvideo.au
Domain Name Registration
Term: 1 Year (29/07/2026 - 29/07/2027)</t>
        </is>
      </c>
      <c r="M2464" s="6" t="inlineStr">
        <is>
          <t>CTS</t>
        </is>
      </c>
    </row>
    <row r="2465">
      <c r="A2465" s="6" t="n">
        <v>61400</v>
      </c>
      <c r="B2465" s="6" t="n">
        <v>61400</v>
      </c>
      <c r="C2465" s="6" t="inlineStr">
        <is>
          <t>Dues &amp; Subscriptions</t>
        </is>
      </c>
      <c r="D2465" s="6" t="inlineStr">
        <is>
          <t>Payable Invoice</t>
        </is>
      </c>
      <c r="E2465" s="37" t="n">
        <v>46232</v>
      </c>
      <c r="F2465" s="6" t="inlineStr">
        <is>
          <t>Crazy Domains</t>
        </is>
      </c>
      <c r="G2465" s="39" t="n">
        <v>8.68</v>
      </c>
      <c r="H2465" s="39" t="n">
        <v>0</v>
      </c>
      <c r="I2465" s="6" t="inlineStr">
        <is>
          <t>9350 - MARKETING (external) [CTS]</t>
        </is>
      </c>
      <c r="J2465" s="6" t="inlineStr">
        <is>
          <t>INV62764917 - Domain Name Registration from July 2026 to July 2027</t>
        </is>
      </c>
      <c r="K2465" s="6" t="inlineStr">
        <is>
          <t>INV62764917 - Domain Name Registration from July 2026 to July 2027</t>
        </is>
      </c>
      <c r="L2465" s="6" t="inlineStr">
        <is>
          <t>Crazy Domains - ctswebcasting.com.au
Domain Name Registration
Term: 1 Year (29/07/2026 - 29/07/2027)</t>
        </is>
      </c>
      <c r="M2465" s="6" t="inlineStr">
        <is>
          <t>CTS</t>
        </is>
      </c>
    </row>
    <row r="2466">
      <c r="A2466" s="6" t="n">
        <v>61400</v>
      </c>
      <c r="B2466" s="6" t="n">
        <v>61400</v>
      </c>
      <c r="C2466" s="6" t="inlineStr">
        <is>
          <t>Dues &amp; Subscriptions</t>
        </is>
      </c>
      <c r="D2466" s="6" t="inlineStr">
        <is>
          <t>Payable Invoice</t>
        </is>
      </c>
      <c r="E2466" s="37" t="n">
        <v>46232</v>
      </c>
      <c r="F2466" s="6" t="inlineStr">
        <is>
          <t>Crazy Domains</t>
        </is>
      </c>
      <c r="G2466" s="39" t="n">
        <v>8.68</v>
      </c>
      <c r="H2466" s="39" t="n">
        <v>0</v>
      </c>
      <c r="I2466" s="6" t="inlineStr">
        <is>
          <t>9350 - MARKETING (external) [CTS]</t>
        </is>
      </c>
      <c r="J2466" s="6" t="inlineStr">
        <is>
          <t>INV62764917 - Domain Name Registration from July 2026 to July 2027</t>
        </is>
      </c>
      <c r="K2466" s="6" t="inlineStr">
        <is>
          <t>INV62764917 - Domain Name Registration from July 2026 to July 2027</t>
        </is>
      </c>
      <c r="L2466" s="6" t="inlineStr">
        <is>
          <t>Crazy Domains - ctswebcasting.au
Domain Name Registration
Term: 1 Year (29/07/2026 - 29/07/2027)</t>
        </is>
      </c>
      <c r="M2466" s="6" t="inlineStr">
        <is>
          <t>CTS</t>
        </is>
      </c>
    </row>
    <row r="2467">
      <c r="A2467" s="6" t="n">
        <v>61400</v>
      </c>
      <c r="B2467" s="6" t="n">
        <v>61400</v>
      </c>
      <c r="C2467" s="6" t="inlineStr">
        <is>
          <t>Dues &amp; Subscriptions</t>
        </is>
      </c>
      <c r="D2467" s="6" t="inlineStr">
        <is>
          <t>Payable Invoice</t>
        </is>
      </c>
      <c r="E2467" s="37" t="n">
        <v>46232</v>
      </c>
      <c r="F2467" s="6" t="inlineStr">
        <is>
          <t>Crazy Domains</t>
        </is>
      </c>
      <c r="G2467" s="39" t="n">
        <v>8.68</v>
      </c>
      <c r="H2467" s="39" t="n">
        <v>0</v>
      </c>
      <c r="I2467" s="6" t="inlineStr">
        <is>
          <t>9350 - MARKETING (external) [CTS]</t>
        </is>
      </c>
      <c r="J2467" s="6" t="inlineStr">
        <is>
          <t>INV62764917 - Domain Name Registration from July 2026 to July 2027</t>
        </is>
      </c>
      <c r="K2467" s="6" t="inlineStr">
        <is>
          <t>INV62764917 - Domain Name Registration from July 2026 to July 2027</t>
        </is>
      </c>
      <c r="L2467" s="6" t="inlineStr">
        <is>
          <t>Crazy Domains - ctsconsultants.com.au
Domain Name Registration
Term: 1 Year (29/07/2026 - 29/07/2027)</t>
        </is>
      </c>
      <c r="M2467" s="6" t="inlineStr">
        <is>
          <t>CTS</t>
        </is>
      </c>
    </row>
    <row r="2468">
      <c r="A2468" s="6" t="n">
        <v>61400</v>
      </c>
      <c r="B2468" s="6" t="n">
        <v>61400</v>
      </c>
      <c r="C2468" s="6" t="inlineStr">
        <is>
          <t>Dues &amp; Subscriptions</t>
        </is>
      </c>
      <c r="D2468" s="6" t="inlineStr">
        <is>
          <t>Payable Invoice</t>
        </is>
      </c>
      <c r="E2468" s="37" t="n">
        <v>46232</v>
      </c>
      <c r="F2468" s="6" t="inlineStr">
        <is>
          <t>Crazy Domains</t>
        </is>
      </c>
      <c r="G2468" s="39" t="n">
        <v>8.68</v>
      </c>
      <c r="H2468" s="39" t="n">
        <v>0</v>
      </c>
      <c r="I2468" s="6" t="inlineStr">
        <is>
          <t>9350 - MARKETING (external) [CTS]</t>
        </is>
      </c>
      <c r="J2468" s="6" t="inlineStr">
        <is>
          <t>INV62764917 - Domain Name Registration from July 2026 to July 2027</t>
        </is>
      </c>
      <c r="K2468" s="6" t="inlineStr">
        <is>
          <t>INV62764917 - Domain Name Registration from July 2026 to July 2027</t>
        </is>
      </c>
      <c r="L2468" s="6" t="inlineStr">
        <is>
          <t>Crazy Domains - ctsconsultants.au
Domain Name Registration
Term: 1 Year (29/07/2026 - 29/07/2027)</t>
        </is>
      </c>
      <c r="M2468" s="6" t="inlineStr">
        <is>
          <t>CTS</t>
        </is>
      </c>
    </row>
    <row r="2469">
      <c r="A2469" s="6" t="n">
        <v>61400</v>
      </c>
      <c r="B2469" s="6" t="n">
        <v>61400</v>
      </c>
      <c r="C2469" s="6" t="inlineStr">
        <is>
          <t>Dues &amp; Subscriptions</t>
        </is>
      </c>
      <c r="D2469" s="6" t="inlineStr">
        <is>
          <t>Payable Invoice</t>
        </is>
      </c>
      <c r="E2469" s="37" t="n">
        <v>46232</v>
      </c>
      <c r="F2469" s="6" t="inlineStr">
        <is>
          <t>Crazy Domains</t>
        </is>
      </c>
      <c r="G2469" s="39" t="n">
        <v>8.68</v>
      </c>
      <c r="H2469" s="39" t="n">
        <v>0</v>
      </c>
      <c r="I2469" s="6" t="inlineStr">
        <is>
          <t>9350 - MARKETING (external) [CTS]</t>
        </is>
      </c>
      <c r="J2469" s="6" t="inlineStr">
        <is>
          <t>INV62764917 - Domain Name Registration from July 2026 to July 2027</t>
        </is>
      </c>
      <c r="K2469" s="6" t="inlineStr">
        <is>
          <t>INV62764917 - Domain Name Registration from July 2026 to July 2027</t>
        </is>
      </c>
      <c r="L2469" s="6" t="inlineStr">
        <is>
          <t>Crazy Domains - ctsconsultant.com.au
Domain Name Registration
Term: 1 Year (29/07/2026 - 29/07/2027)</t>
        </is>
      </c>
      <c r="M2469" s="6" t="inlineStr">
        <is>
          <t>CTS</t>
        </is>
      </c>
    </row>
    <row r="2470">
      <c r="A2470" s="6" t="n">
        <v>61400</v>
      </c>
      <c r="B2470" s="6" t="n">
        <v>61400</v>
      </c>
      <c r="C2470" s="6" t="inlineStr">
        <is>
          <t>Dues &amp; Subscriptions</t>
        </is>
      </c>
      <c r="D2470" s="6" t="inlineStr">
        <is>
          <t>Payable Invoice</t>
        </is>
      </c>
      <c r="E2470" s="37" t="n">
        <v>46232</v>
      </c>
      <c r="F2470" s="6" t="inlineStr">
        <is>
          <t>Crazy Domains</t>
        </is>
      </c>
      <c r="G2470" s="39" t="n">
        <v>8.68</v>
      </c>
      <c r="H2470" s="39" t="n">
        <v>0</v>
      </c>
      <c r="I2470" s="6" t="inlineStr">
        <is>
          <t>9350 - MARKETING (external) [CTS]</t>
        </is>
      </c>
      <c r="J2470" s="6" t="inlineStr">
        <is>
          <t>INV62764917 - Domain Name Registration from July 2026 to July 2027</t>
        </is>
      </c>
      <c r="K2470" s="6" t="inlineStr">
        <is>
          <t>INV62764917 - Domain Name Registration from July 2026 to July 2027</t>
        </is>
      </c>
      <c r="L2470" s="6" t="inlineStr">
        <is>
          <t>Crazy Domains - ctsconsultant.au
Domain Name Registration
Term: 1 Year (29/07/2026 - 29/07/2027)</t>
        </is>
      </c>
      <c r="M2470" s="6" t="inlineStr">
        <is>
          <t>CTS</t>
        </is>
      </c>
    </row>
    <row r="2471">
      <c r="A2471" s="6" t="n">
        <v>61400</v>
      </c>
      <c r="B2471" s="6" t="n">
        <v>61400</v>
      </c>
      <c r="C2471" s="6" t="inlineStr">
        <is>
          <t>Dues &amp; Subscriptions</t>
        </is>
      </c>
      <c r="D2471" s="6" t="inlineStr">
        <is>
          <t>Payable Invoice</t>
        </is>
      </c>
      <c r="E2471" s="37" t="n">
        <v>46232</v>
      </c>
      <c r="F2471" s="6" t="inlineStr">
        <is>
          <t>Crazy Domains</t>
        </is>
      </c>
      <c r="G2471" s="39" t="n">
        <v>8.68</v>
      </c>
      <c r="H2471" s="39" t="n">
        <v>0</v>
      </c>
      <c r="I2471" s="6" t="inlineStr">
        <is>
          <t>9350 - MARKETING (external) [CTS]</t>
        </is>
      </c>
      <c r="J2471" s="6" t="inlineStr">
        <is>
          <t>INV62764917 - Domain Name Registration from July 2026 to July 2027</t>
        </is>
      </c>
      <c r="K2471" s="6" t="inlineStr">
        <is>
          <t>INV62764917 - Domain Name Registration from July 2026 to July 2027</t>
        </is>
      </c>
      <c r="L2471" s="6" t="inlineStr">
        <is>
          <t>Crazy Domains - ctssupport.com.au
Domain Name Registration
Term: 1 Year (29/07/2026 - 29/07/2027)</t>
        </is>
      </c>
      <c r="M2471" s="6" t="inlineStr">
        <is>
          <t>CTS</t>
        </is>
      </c>
    </row>
    <row r="2472">
      <c r="A2472" s="6" t="n">
        <v>61400</v>
      </c>
      <c r="B2472" s="6" t="n">
        <v>61400</v>
      </c>
      <c r="C2472" s="6" t="inlineStr">
        <is>
          <t>Dues &amp; Subscriptions</t>
        </is>
      </c>
      <c r="D2472" s="6" t="inlineStr">
        <is>
          <t>Payable Invoice</t>
        </is>
      </c>
      <c r="E2472" s="37" t="n">
        <v>46232</v>
      </c>
      <c r="F2472" s="6" t="inlineStr">
        <is>
          <t>Crazy Domains</t>
        </is>
      </c>
      <c r="G2472" s="39" t="n">
        <v>8.68</v>
      </c>
      <c r="H2472" s="39" t="n">
        <v>0</v>
      </c>
      <c r="I2472" s="6" t="inlineStr">
        <is>
          <t>9350 - MARKETING (external) [CTS]</t>
        </is>
      </c>
      <c r="J2472" s="6" t="inlineStr">
        <is>
          <t>INV62764917 - Domain Name Registration from July 2026 to July 2027</t>
        </is>
      </c>
      <c r="K2472" s="6" t="inlineStr">
        <is>
          <t>INV62764917 - Domain Name Registration from July 2026 to July 2027</t>
        </is>
      </c>
      <c r="L2472" s="6" t="inlineStr">
        <is>
          <t>Crazy Domains - ctssupport.au
Domain Name Registration
Term: 1 Year (29/07/2026 - 29/07/2027)</t>
        </is>
      </c>
      <c r="M2472" s="6" t="inlineStr">
        <is>
          <t>CTS</t>
        </is>
      </c>
    </row>
    <row r="2473">
      <c r="A2473" s="6" t="n">
        <v>61400</v>
      </c>
      <c r="B2473" s="6" t="n">
        <v>61400</v>
      </c>
      <c r="C2473" s="6" t="inlineStr">
        <is>
          <t>Dues &amp; Subscriptions</t>
        </is>
      </c>
      <c r="D2473" s="6" t="inlineStr">
        <is>
          <t>Payable Invoice</t>
        </is>
      </c>
      <c r="E2473" s="37" t="n">
        <v>46232</v>
      </c>
      <c r="F2473" s="6" t="inlineStr">
        <is>
          <t>Crazy Domains</t>
        </is>
      </c>
      <c r="G2473" s="39" t="n">
        <v>8.68</v>
      </c>
      <c r="H2473" s="39" t="n">
        <v>0</v>
      </c>
      <c r="I2473" s="6" t="inlineStr">
        <is>
          <t>9350 - MARKETING (external) [CTS]</t>
        </is>
      </c>
      <c r="J2473" s="6" t="inlineStr">
        <is>
          <t>INV62764917 - Domain Name Registration from July 2026 to July 2027</t>
        </is>
      </c>
      <c r="K2473" s="6" t="inlineStr">
        <is>
          <t>INV62764917 - Domain Name Registration from July 2026 to July 2027</t>
        </is>
      </c>
      <c r="L2473" s="6" t="inlineStr">
        <is>
          <t>Crazy Domains - ctsseamless.com.au
Domain Name Registration
Term: 1 Year (29/07/2026 - 29/07/2027)</t>
        </is>
      </c>
      <c r="M2473" s="6" t="inlineStr">
        <is>
          <t>CTS</t>
        </is>
      </c>
    </row>
    <row r="2474">
      <c r="A2474" s="6" t="n">
        <v>61400</v>
      </c>
      <c r="B2474" s="6" t="n">
        <v>61400</v>
      </c>
      <c r="C2474" s="6" t="inlineStr">
        <is>
          <t>Dues &amp; Subscriptions</t>
        </is>
      </c>
      <c r="D2474" s="6" t="inlineStr">
        <is>
          <t>Payable Invoice</t>
        </is>
      </c>
      <c r="E2474" s="37" t="n">
        <v>46232</v>
      </c>
      <c r="F2474" s="6" t="inlineStr">
        <is>
          <t>Crazy Domains</t>
        </is>
      </c>
      <c r="G2474" s="39" t="n">
        <v>8.68</v>
      </c>
      <c r="H2474" s="39" t="n">
        <v>0</v>
      </c>
      <c r="I2474" s="6" t="inlineStr">
        <is>
          <t>9350 - MARKETING (external) [CTS]</t>
        </is>
      </c>
      <c r="J2474" s="6" t="inlineStr">
        <is>
          <t>INV62764917 - Domain Name Registration from July 2026 to July 2027</t>
        </is>
      </c>
      <c r="K2474" s="6" t="inlineStr">
        <is>
          <t>INV62764917 - Domain Name Registration from July 2026 to July 2027</t>
        </is>
      </c>
      <c r="L2474" s="6" t="inlineStr">
        <is>
          <t>Crazy Domains - ctsseamless.au
Domain Name Registration
Term: 1 Year (29/07/2026 - 29/07/2027)</t>
        </is>
      </c>
      <c r="M2474" s="6" t="inlineStr">
        <is>
          <t>CTS</t>
        </is>
      </c>
    </row>
    <row r="2475">
      <c r="A2475" s="6" t="n">
        <v>61400</v>
      </c>
      <c r="B2475" s="6" t="n">
        <v>61400</v>
      </c>
      <c r="C2475" s="6" t="inlineStr">
        <is>
          <t>Dues &amp; Subscriptions</t>
        </is>
      </c>
      <c r="D2475" s="6" t="inlineStr">
        <is>
          <t>Payable Invoice</t>
        </is>
      </c>
      <c r="E2475" s="37" t="n">
        <v>46232</v>
      </c>
      <c r="F2475" s="6" t="inlineStr">
        <is>
          <t>Adobe Creative Cloud</t>
        </is>
      </c>
      <c r="G2475" s="39" t="n">
        <v>87.26000000000001</v>
      </c>
      <c r="H2475" s="39" t="n">
        <v>0</v>
      </c>
      <c r="I2475" s="6" t="inlineStr">
        <is>
          <t>9350 - MARKETING (external) [CTS]</t>
        </is>
      </c>
      <c r="J2475" s="6" t="inlineStr">
        <is>
          <t>INV3534036738 - Creative Cloud Pro [to be credited] (paid via PL cc)</t>
        </is>
      </c>
      <c r="K2475" s="6" t="inlineStr">
        <is>
          <t>INV3534036738 - Creative Cloud Pro [to be credited] (paid via PL cc)</t>
        </is>
      </c>
      <c r="L2475" s="6" t="inlineStr">
        <is>
          <t>Adobe Creative Cloud - Creative Cloud Pro</t>
        </is>
      </c>
      <c r="M2475" s="6" t="inlineStr">
        <is>
          <t>CTS</t>
        </is>
      </c>
    </row>
    <row r="2476">
      <c r="A2476" s="6" t="n">
        <v>61400</v>
      </c>
      <c r="B2476" s="6" t="n">
        <v>61400</v>
      </c>
      <c r="C2476" s="6" t="inlineStr">
        <is>
          <t>Dues &amp; Subscriptions</t>
        </is>
      </c>
      <c r="D2476" s="6" t="inlineStr">
        <is>
          <t>Payable Invoice</t>
        </is>
      </c>
      <c r="E2476" s="37" t="n">
        <v>46232</v>
      </c>
      <c r="F2476" s="6" t="inlineStr">
        <is>
          <t>Adobe Creative Cloud</t>
        </is>
      </c>
      <c r="G2476" s="39" t="n">
        <v>116.35</v>
      </c>
      <c r="H2476" s="39" t="n">
        <v>0</v>
      </c>
      <c r="I2476" s="6" t="inlineStr">
        <is>
          <t>9350 - MARKETING (external) [CTS]</t>
        </is>
      </c>
      <c r="J2476" s="6" t="inlineStr">
        <is>
          <t>INV3534036373 -Creative Cloud Pro Plus [Extra charge to be credited] (paid via PL cc)</t>
        </is>
      </c>
      <c r="K2476" s="6" t="inlineStr">
        <is>
          <t>INV3534036373 -Creative Cloud Pro Plus [Extra charge to be credited] (paid via PL cc)</t>
        </is>
      </c>
      <c r="L2476" s="6" t="inlineStr">
        <is>
          <t>Adobe Creative Cloud - Creative Cloud Pro Plus</t>
        </is>
      </c>
      <c r="M2476" s="6" t="inlineStr">
        <is>
          <t>CTS</t>
        </is>
      </c>
    </row>
    <row r="2477">
      <c r="A2477" s="6" t="n">
        <v>61400</v>
      </c>
      <c r="B2477" s="6" t="n">
        <v>61400</v>
      </c>
      <c r="C2477" s="6" t="inlineStr">
        <is>
          <t>Dues &amp; Subscriptions</t>
        </is>
      </c>
      <c r="D2477" s="6" t="inlineStr">
        <is>
          <t>Payable Invoice</t>
        </is>
      </c>
      <c r="E2477" s="37" t="n">
        <v>46233</v>
      </c>
      <c r="F2477" s="6" t="inlineStr">
        <is>
          <t>Australian Tenders</t>
        </is>
      </c>
      <c r="G2477" s="39" t="n">
        <v>90</v>
      </c>
      <c r="H2477" s="39" t="n">
        <v>0</v>
      </c>
      <c r="I2477" s="6" t="inlineStr">
        <is>
          <t>9105 - ONSITE (including PROD backup)</t>
        </is>
      </c>
      <c r="J2477" s="6" t="inlineStr">
        <is>
          <t>Missing Invoice - Monthly WA Core Subscription Plan July 2026 [JS App]</t>
        </is>
      </c>
      <c r="K2477" s="6" t="inlineStr">
        <is>
          <t>Missing Invoice - Monthly WA Core Subscription Plan July 2026 [JS App]</t>
        </is>
      </c>
      <c r="L2477" s="6" t="inlineStr">
        <is>
          <t>Australian Tenders - Core Subscription Plan SaaS
Jul 27 to Aug 27, 2026</t>
        </is>
      </c>
      <c r="M2477" s="6" t="inlineStr">
        <is>
          <t>ONSITE</t>
        </is>
      </c>
    </row>
    <row r="2478">
      <c r="A2478" s="6" t="n">
        <v>61400</v>
      </c>
      <c r="B2478" s="6" t="n">
        <v>61400</v>
      </c>
      <c r="C2478" s="6" t="inlineStr">
        <is>
          <t>Dues &amp; Subscriptions</t>
        </is>
      </c>
      <c r="D2478" s="6" t="inlineStr">
        <is>
          <t>Payable Credit Note</t>
        </is>
      </c>
      <c r="E2478" s="37" t="n">
        <v>46233</v>
      </c>
      <c r="F2478" s="6" t="inlineStr">
        <is>
          <t>Adobe Creative Cloud</t>
        </is>
      </c>
      <c r="G2478" s="39" t="n">
        <v>0</v>
      </c>
      <c r="H2478" s="39" t="n">
        <v>75.66</v>
      </c>
      <c r="I2478" s="6" t="inlineStr">
        <is>
          <t>9000 - OFFICE / ADMIN [CTS]</t>
        </is>
      </c>
      <c r="J2478" s="6" t="inlineStr">
        <is>
          <t>INV3534039312 - Credit for Creative Cloud Pro [INV3534036738]</t>
        </is>
      </c>
      <c r="K2478" s="6" t="inlineStr">
        <is>
          <t>INV3534039312 - Credit for Creative Cloud Pro [INV3534036738]</t>
        </is>
      </c>
      <c r="L2478" s="6" t="inlineStr">
        <is>
          <t>Adobe Creative Cloud - Creative Cloud Pro</t>
        </is>
      </c>
      <c r="M2478" s="6" t="inlineStr">
        <is>
          <t>CTS</t>
        </is>
      </c>
    </row>
    <row r="2479">
      <c r="A2479" s="6" t="n">
        <v>61400</v>
      </c>
      <c r="B2479" s="6" t="n">
        <v>61400</v>
      </c>
      <c r="C2479" s="6" t="inlineStr">
        <is>
          <t>Dues &amp; Subscriptions</t>
        </is>
      </c>
      <c r="D2479" s="6" t="inlineStr">
        <is>
          <t>Payable Credit Note</t>
        </is>
      </c>
      <c r="E2479" s="37" t="n">
        <v>46233</v>
      </c>
      <c r="F2479" s="6" t="inlineStr">
        <is>
          <t>Adobe Creative Cloud</t>
        </is>
      </c>
      <c r="G2479" s="39" t="n">
        <v>0</v>
      </c>
      <c r="H2479" s="39" t="n">
        <v>5.32</v>
      </c>
      <c r="I2479" s="6" t="inlineStr">
        <is>
          <t>9000 - OFFICE / ADMIN [CTS]</t>
        </is>
      </c>
      <c r="J2479" s="6" t="inlineStr">
        <is>
          <t>INV3534039272 - AI Assistant for Acrobat [INV3526248692]</t>
        </is>
      </c>
      <c r="K2479" s="6" t="inlineStr">
        <is>
          <t>INV3534039272 - AI Assistant for Acrobat [INV3526248692]</t>
        </is>
      </c>
      <c r="L2479" s="6" t="inlineStr">
        <is>
          <t>Adobe Creative Cloud - AI Assistant for Acrobat</t>
        </is>
      </c>
      <c r="M2479" s="6" t="inlineStr">
        <is>
          <t>CTS</t>
        </is>
      </c>
    </row>
    <row r="2480">
      <c r="A2480" s="6" t="n">
        <v>61400</v>
      </c>
      <c r="B2480" s="6" t="n">
        <v>61400</v>
      </c>
      <c r="C2480" s="6" t="inlineStr">
        <is>
          <t>Dues &amp; Subscriptions</t>
        </is>
      </c>
      <c r="D2480" s="6" t="inlineStr">
        <is>
          <t>Payable Invoice</t>
        </is>
      </c>
      <c r="E2480" s="37" t="n">
        <v>46233</v>
      </c>
      <c r="F2480" s="6" t="inlineStr">
        <is>
          <t>LIVEU INC - US &amp; INTERNATIONAL</t>
        </is>
      </c>
      <c r="G2480" s="39" t="n">
        <v>65.03</v>
      </c>
      <c r="H2480" s="39" t="n">
        <v>0</v>
      </c>
      <c r="I2480" s="6" t="inlineStr">
        <is>
          <t>9100 - PRODUCTION [PRD]</t>
        </is>
      </c>
      <c r="J2480" s="6" t="inlineStr">
        <is>
          <t>AF983502-0245 - LiveU Monthly Plan for 202120-23123</t>
        </is>
      </c>
      <c r="K2480" s="6" t="inlineStr">
        <is>
          <t>AF983502-0245 - LiveU Monthly Plan for 202120-23123</t>
        </is>
      </c>
      <c r="L2480" s="6" t="inlineStr">
        <is>
          <t xml:space="preserve">LIVEU INC - US &amp; INTERNATIONAL - 1 × Monthly (at $45.00 US Dollars / month)
July 31, 2026 to August 31, 2026
Serial number: 202120-23123
</t>
        </is>
      </c>
      <c r="M2480" s="6" t="inlineStr">
        <is>
          <t>PRODUCTION</t>
        </is>
      </c>
    </row>
    <row r="2481">
      <c r="A2481" s="6" t="n">
        <v>61400</v>
      </c>
      <c r="B2481" s="6" t="n">
        <v>61400</v>
      </c>
      <c r="C2481" s="6" t="inlineStr">
        <is>
          <t>Dues &amp; Subscriptions</t>
        </is>
      </c>
      <c r="D2481" s="6" t="inlineStr">
        <is>
          <t>Manual Journal</t>
        </is>
      </c>
      <c r="E2481" s="37" t="n">
        <v>46234</v>
      </c>
      <c r="F2481" s="6" t="n"/>
      <c r="G2481" s="39" t="n">
        <v>38.75</v>
      </c>
      <c r="H2481" s="39" t="n">
        <v>0</v>
      </c>
      <c r="I2481" s="6" t="inlineStr">
        <is>
          <t>2910 - Office Move 2024 [CTS]</t>
        </is>
      </c>
      <c r="J2481" s="6" t="n"/>
      <c r="K2481" s="6" t="inlineStr">
        <is>
          <t>#69222</t>
        </is>
      </c>
      <c r="L2481" s="6" t="inlineStr">
        <is>
          <t>Prepayments July 2026 - Inv6115846AA|27/03|Dicker Data|</t>
        </is>
      </c>
      <c r="M2481" s="6" t="inlineStr">
        <is>
          <t>CTS</t>
        </is>
      </c>
    </row>
    <row r="2482">
      <c r="A2482" s="6" t="n">
        <v>61400</v>
      </c>
      <c r="B2482" s="6" t="n">
        <v>61400</v>
      </c>
      <c r="C2482" s="6" t="inlineStr">
        <is>
          <t>Dues &amp; Subscriptions</t>
        </is>
      </c>
      <c r="D2482" s="6" t="inlineStr">
        <is>
          <t>Manual Journal</t>
        </is>
      </c>
      <c r="E2482" s="37" t="n">
        <v>46234</v>
      </c>
      <c r="F2482" s="6" t="n"/>
      <c r="G2482" s="39" t="n">
        <v>12.5</v>
      </c>
      <c r="H2482" s="39" t="n">
        <v>0</v>
      </c>
      <c r="I2482" s="6" t="inlineStr">
        <is>
          <t>9350 - MARKETING (external) [CTS]</t>
        </is>
      </c>
      <c r="J2482" s="6" t="n"/>
      <c r="K2482" s="6" t="inlineStr">
        <is>
          <t>#69222</t>
        </is>
      </c>
      <c r="L2482" s="6" t="inlineStr">
        <is>
          <t>Prepayments July 2026 - Inv58586033|10/02|Crazy Domains (website renewal)|</t>
        </is>
      </c>
      <c r="M2482" s="6" t="inlineStr">
        <is>
          <t>CTS</t>
        </is>
      </c>
    </row>
    <row r="2483">
      <c r="A2483" s="6" t="n">
        <v>61400</v>
      </c>
      <c r="B2483" s="6" t="n">
        <v>61400</v>
      </c>
      <c r="C2483" s="6" t="inlineStr">
        <is>
          <t>Dues &amp; Subscriptions</t>
        </is>
      </c>
      <c r="D2483" s="6" t="inlineStr">
        <is>
          <t>Manual Journal</t>
        </is>
      </c>
      <c r="E2483" s="37" t="n">
        <v>46234</v>
      </c>
      <c r="F2483" s="6" t="n"/>
      <c r="G2483" s="39" t="n">
        <v>35.36</v>
      </c>
      <c r="H2483" s="39" t="n">
        <v>0</v>
      </c>
      <c r="I2483" s="6" t="inlineStr">
        <is>
          <t>9350 - MARKETING (external) [CTS]</t>
        </is>
      </c>
      <c r="J2483" s="6" t="n"/>
      <c r="K2483" s="6" t="inlineStr">
        <is>
          <t>#69222</t>
        </is>
      </c>
      <c r="L2483" s="6" t="inlineStr">
        <is>
          <t>Prepayments July 2026 - Inv1753767723|29/07|Webflow.com|</t>
        </is>
      </c>
      <c r="M2483" s="6" t="inlineStr">
        <is>
          <t>CTS</t>
        </is>
      </c>
    </row>
    <row r="2484">
      <c r="A2484" s="6" t="n">
        <v>61400</v>
      </c>
      <c r="B2484" s="6" t="n">
        <v>61400</v>
      </c>
      <c r="C2484" s="6" t="inlineStr">
        <is>
          <t>Dues &amp; Subscriptions</t>
        </is>
      </c>
      <c r="D2484" s="6" t="inlineStr">
        <is>
          <t>Manual Journal</t>
        </is>
      </c>
      <c r="E2484" s="37" t="n">
        <v>46234</v>
      </c>
      <c r="F2484" s="6" t="n"/>
      <c r="G2484" s="39" t="n">
        <v>348.89</v>
      </c>
      <c r="H2484" s="39" t="n">
        <v>0</v>
      </c>
      <c r="I2484" s="6" t="inlineStr">
        <is>
          <t>9100 - PRODUCTION [PRD]</t>
        </is>
      </c>
      <c r="J2484" s="6" t="n"/>
      <c r="K2484" s="6" t="inlineStr">
        <is>
          <t>#69222</t>
        </is>
      </c>
      <c r="L2484" s="6" t="inlineStr">
        <is>
          <t>Prepayments July 2026 - Inv415083|06/08|PigeonLab Pte Ltd|</t>
        </is>
      </c>
      <c r="M2484" s="6" t="inlineStr">
        <is>
          <t>PRODUCTION</t>
        </is>
      </c>
    </row>
    <row r="2485">
      <c r="A2485" s="6" t="n">
        <v>61400</v>
      </c>
      <c r="B2485" s="6" t="n">
        <v>61400</v>
      </c>
      <c r="C2485" s="6" t="inlineStr">
        <is>
          <t>Dues &amp; Subscriptions</t>
        </is>
      </c>
      <c r="D2485" s="6" t="inlineStr">
        <is>
          <t>Manual Journal</t>
        </is>
      </c>
      <c r="E2485" s="37" t="n">
        <v>46234</v>
      </c>
      <c r="F2485" s="6" t="n"/>
      <c r="G2485" s="39" t="n">
        <v>38.59</v>
      </c>
      <c r="H2485" s="39" t="n">
        <v>0</v>
      </c>
      <c r="I2485" s="6" t="inlineStr">
        <is>
          <t>9100 - PRODUCTION [PRD]</t>
        </is>
      </c>
      <c r="J2485" s="6" t="n"/>
      <c r="K2485" s="6" t="inlineStr">
        <is>
          <t>#69222</t>
        </is>
      </c>
      <c r="L2485" s="6" t="inlineStr">
        <is>
          <t>Prepayments July 2026 - Inv88AD1D8F-0004|15/08|Plumsail Inc|</t>
        </is>
      </c>
      <c r="M2485" s="6" t="inlineStr">
        <is>
          <t>PRODUCTION</t>
        </is>
      </c>
    </row>
    <row r="2486">
      <c r="A2486" s="6" t="n">
        <v>61400</v>
      </c>
      <c r="B2486" s="6" t="n">
        <v>61400</v>
      </c>
      <c r="C2486" s="6" t="inlineStr">
        <is>
          <t>Dues &amp; Subscriptions</t>
        </is>
      </c>
      <c r="D2486" s="6" t="inlineStr">
        <is>
          <t>Manual Journal</t>
        </is>
      </c>
      <c r="E2486" s="37" t="n">
        <v>46234</v>
      </c>
      <c r="F2486" s="6" t="n"/>
      <c r="G2486" s="39" t="n">
        <v>530</v>
      </c>
      <c r="H2486" s="39" t="n">
        <v>0</v>
      </c>
      <c r="I2486" s="6" t="inlineStr">
        <is>
          <t>9300 - HUMAN RESOURCES [CTS]</t>
        </is>
      </c>
      <c r="J2486" s="6" t="n"/>
      <c r="K2486" s="6" t="inlineStr">
        <is>
          <t>#69222</t>
        </is>
      </c>
      <c r="L2486" s="6" t="inlineStr">
        <is>
          <t>Prepayments July 2026 - Inv51110652883|01/09|Linkedin Singapore|</t>
        </is>
      </c>
      <c r="M2486" s="6" t="inlineStr">
        <is>
          <t>CTS</t>
        </is>
      </c>
    </row>
    <row r="2487">
      <c r="A2487" s="6" t="n">
        <v>61400</v>
      </c>
      <c r="B2487" s="6" t="n">
        <v>61400</v>
      </c>
      <c r="C2487" s="6" t="inlineStr">
        <is>
          <t>Dues &amp; Subscriptions</t>
        </is>
      </c>
      <c r="D2487" s="6" t="inlineStr">
        <is>
          <t>Manual Journal</t>
        </is>
      </c>
      <c r="E2487" s="37" t="n">
        <v>46234</v>
      </c>
      <c r="F2487" s="6" t="n"/>
      <c r="G2487" s="39" t="n">
        <v>44.28</v>
      </c>
      <c r="H2487" s="39" t="n">
        <v>0</v>
      </c>
      <c r="I2487" s="6" t="inlineStr">
        <is>
          <t>3059 - CBA AGM 2025 [PRD]</t>
        </is>
      </c>
      <c r="J2487" s="6" t="n"/>
      <c r="K2487" s="6" t="inlineStr">
        <is>
          <t>#69222</t>
        </is>
      </c>
      <c r="L2487" s="6" t="inlineStr">
        <is>
          <t>Prepayments July 2026 - Inv721699|22/09|Qantas Airways Limited|</t>
        </is>
      </c>
      <c r="M2487" s="6" t="inlineStr">
        <is>
          <t>PRODUCTION</t>
        </is>
      </c>
    </row>
    <row r="2488">
      <c r="A2488" s="6" t="n">
        <v>61400</v>
      </c>
      <c r="B2488" s="6" t="n">
        <v>61400</v>
      </c>
      <c r="C2488" s="6" t="inlineStr">
        <is>
          <t>Dues &amp; Subscriptions</t>
        </is>
      </c>
      <c r="D2488" s="6" t="inlineStr">
        <is>
          <t>Manual Journal</t>
        </is>
      </c>
      <c r="E2488" s="37" t="n">
        <v>46234</v>
      </c>
      <c r="F2488" s="6" t="n"/>
      <c r="G2488" s="39" t="n">
        <v>44.33</v>
      </c>
      <c r="H2488" s="39" t="n">
        <v>0</v>
      </c>
      <c r="I2488" s="6" t="inlineStr">
        <is>
          <t>9100 - PRODUCTION [PRD]</t>
        </is>
      </c>
      <c r="J2488" s="6" t="n"/>
      <c r="K2488" s="6" t="inlineStr">
        <is>
          <t>#69222</t>
        </is>
      </c>
      <c r="L2488" s="6" t="inlineStr">
        <is>
          <t>Prepayments July 2026 - Inv356325|08/09|AddEvent Inc|</t>
        </is>
      </c>
      <c r="M2488" s="6" t="inlineStr">
        <is>
          <t>PRODUCTION</t>
        </is>
      </c>
    </row>
    <row r="2489">
      <c r="A2489" s="6" t="n">
        <v>61400</v>
      </c>
      <c r="B2489" s="6" t="n">
        <v>61400</v>
      </c>
      <c r="C2489" s="6" t="inlineStr">
        <is>
          <t>Dues &amp; Subscriptions</t>
        </is>
      </c>
      <c r="D2489" s="6" t="inlineStr">
        <is>
          <t>Manual Journal</t>
        </is>
      </c>
      <c r="E2489" s="37" t="n">
        <v>46234</v>
      </c>
      <c r="F2489" s="6" t="n"/>
      <c r="G2489" s="39" t="n">
        <v>79.75</v>
      </c>
      <c r="H2489" s="39" t="n">
        <v>0</v>
      </c>
      <c r="I2489" s="6" t="inlineStr">
        <is>
          <t>9105 - ONSITE (including PROD backup)</t>
        </is>
      </c>
      <c r="J2489" s="6" t="n"/>
      <c r="K2489" s="6" t="inlineStr">
        <is>
          <t>#69222</t>
        </is>
      </c>
      <c r="L2489" s="6" t="inlineStr">
        <is>
          <t>Prepayments July 2026 - Inv50BB48DA-0011|06/10|Qwilr Pty Ltd|</t>
        </is>
      </c>
      <c r="M2489" s="6" t="inlineStr">
        <is>
          <t>ONSITE</t>
        </is>
      </c>
    </row>
    <row r="2490">
      <c r="A2490" s="6" t="n">
        <v>61400</v>
      </c>
      <c r="B2490" s="6" t="n">
        <v>61400</v>
      </c>
      <c r="C2490" s="6" t="inlineStr">
        <is>
          <t>Dues &amp; Subscriptions</t>
        </is>
      </c>
      <c r="D2490" s="6" t="inlineStr">
        <is>
          <t>Manual Journal</t>
        </is>
      </c>
      <c r="E2490" s="37" t="n">
        <v>46234</v>
      </c>
      <c r="F2490" s="6" t="n"/>
      <c r="G2490" s="39" t="n">
        <v>39.88</v>
      </c>
      <c r="H2490" s="39" t="n">
        <v>0</v>
      </c>
      <c r="I2490" s="6" t="inlineStr">
        <is>
          <t>9200 - INTEGRATION [INT]</t>
        </is>
      </c>
      <c r="J2490" s="6" t="n"/>
      <c r="K2490" s="6" t="inlineStr">
        <is>
          <t>#69222</t>
        </is>
      </c>
      <c r="L2490" s="6" t="inlineStr">
        <is>
          <t>Prepayments July 2026 - Inv50BB48DA-0011|06/10|Qwilr Pty Ltd|</t>
        </is>
      </c>
      <c r="M2490" s="6" t="inlineStr">
        <is>
          <t>INTEGRATION</t>
        </is>
      </c>
    </row>
    <row r="2491">
      <c r="A2491" s="6" t="n">
        <v>61400</v>
      </c>
      <c r="B2491" s="6" t="n">
        <v>61400</v>
      </c>
      <c r="C2491" s="6" t="inlineStr">
        <is>
          <t>Dues &amp; Subscriptions</t>
        </is>
      </c>
      <c r="D2491" s="6" t="inlineStr">
        <is>
          <t>Manual Journal</t>
        </is>
      </c>
      <c r="E2491" s="37" t="n">
        <v>46234</v>
      </c>
      <c r="F2491" s="6" t="n"/>
      <c r="G2491" s="39" t="n">
        <v>39.88</v>
      </c>
      <c r="H2491" s="39" t="n">
        <v>0</v>
      </c>
      <c r="I2491" s="6" t="inlineStr">
        <is>
          <t>9400 - CONSULTING [CONS]</t>
        </is>
      </c>
      <c r="J2491" s="6" t="n"/>
      <c r="K2491" s="6" t="inlineStr">
        <is>
          <t>#69222</t>
        </is>
      </c>
      <c r="L2491" s="6" t="inlineStr">
        <is>
          <t>Prepayments July 2026 - Inv50BB48DA-0011|06/10|Qwilr Pty Ltd|</t>
        </is>
      </c>
      <c r="M2491" s="6" t="inlineStr">
        <is>
          <t>CONSULTING</t>
        </is>
      </c>
    </row>
    <row r="2492">
      <c r="A2492" s="6" t="n">
        <v>61400</v>
      </c>
      <c r="B2492" s="6" t="n">
        <v>61400</v>
      </c>
      <c r="C2492" s="6" t="inlineStr">
        <is>
          <t>Dues &amp; Subscriptions</t>
        </is>
      </c>
      <c r="D2492" s="6" t="inlineStr">
        <is>
          <t>Manual Journal</t>
        </is>
      </c>
      <c r="E2492" s="37" t="n">
        <v>46234</v>
      </c>
      <c r="F2492" s="6" t="n"/>
      <c r="G2492" s="39" t="n">
        <v>237.5</v>
      </c>
      <c r="H2492" s="39" t="n">
        <v>0</v>
      </c>
      <c r="I2492" s="6" t="inlineStr">
        <is>
          <t>9000 - OFFICE / ADMIN [CTS]</t>
        </is>
      </c>
      <c r="J2492" s="6" t="n"/>
      <c r="K2492" s="6" t="inlineStr">
        <is>
          <t>#69222</t>
        </is>
      </c>
      <c r="L2492" s="6" t="inlineStr">
        <is>
          <t>Prepayments July 2026 - Inv3435939|11/11|AVIXA (Formerly InfoComm International)|</t>
        </is>
      </c>
      <c r="M2492" s="6" t="inlineStr">
        <is>
          <t>CTS</t>
        </is>
      </c>
    </row>
    <row r="2493">
      <c r="A2493" s="6" t="n">
        <v>61400</v>
      </c>
      <c r="B2493" s="6" t="n">
        <v>61400</v>
      </c>
      <c r="C2493" s="6" t="inlineStr">
        <is>
          <t>Dues &amp; Subscriptions</t>
        </is>
      </c>
      <c r="D2493" s="6" t="inlineStr">
        <is>
          <t>Manual Journal</t>
        </is>
      </c>
      <c r="E2493" s="37" t="n">
        <v>46234</v>
      </c>
      <c r="F2493" s="6" t="n"/>
      <c r="G2493" s="39" t="n">
        <v>49.99</v>
      </c>
      <c r="H2493" s="39" t="n">
        <v>0</v>
      </c>
      <c r="I2493" s="6" t="inlineStr">
        <is>
          <t>9000 - OFFICE / ADMIN [CTS]</t>
        </is>
      </c>
      <c r="J2493" s="6" t="n"/>
      <c r="K2493" s="6" t="inlineStr">
        <is>
          <t>#69222</t>
        </is>
      </c>
      <c r="L2493" s="6" t="inlineStr">
        <is>
          <t>Prepayments July 2026 - Inv12112025|12/11|Linkedin Singapore|</t>
        </is>
      </c>
      <c r="M2493" s="6" t="inlineStr">
        <is>
          <t>CTS</t>
        </is>
      </c>
    </row>
    <row r="2494">
      <c r="A2494" s="6" t="n">
        <v>61400</v>
      </c>
      <c r="B2494" s="6" t="n">
        <v>61400</v>
      </c>
      <c r="C2494" s="6" t="inlineStr">
        <is>
          <t>Dues &amp; Subscriptions</t>
        </is>
      </c>
      <c r="D2494" s="6" t="inlineStr">
        <is>
          <t>Manual Journal</t>
        </is>
      </c>
      <c r="E2494" s="37" t="n">
        <v>46234</v>
      </c>
      <c r="F2494" s="6" t="n"/>
      <c r="G2494" s="39" t="n">
        <v>783.65</v>
      </c>
      <c r="H2494" s="39" t="n">
        <v>0</v>
      </c>
      <c r="I2494" s="6" t="inlineStr">
        <is>
          <t>9000 - OFFICE / ADMIN [CTS]</t>
        </is>
      </c>
      <c r="J2494" s="6" t="n"/>
      <c r="K2494" s="6" t="inlineStr">
        <is>
          <t>#69222</t>
        </is>
      </c>
      <c r="L2494" s="6" t="inlineStr">
        <is>
          <t>Prepayments July 2026 - InvINV339521207|28/01|Zoom Video Communications Inc|</t>
        </is>
      </c>
      <c r="M2494" s="6" t="inlineStr">
        <is>
          <t>CTS</t>
        </is>
      </c>
    </row>
    <row r="2495">
      <c r="A2495" s="6" t="n">
        <v>61400</v>
      </c>
      <c r="B2495" s="6" t="n">
        <v>61400</v>
      </c>
      <c r="C2495" s="6" t="inlineStr">
        <is>
          <t>Dues &amp; Subscriptions</t>
        </is>
      </c>
      <c r="D2495" s="6" t="inlineStr">
        <is>
          <t>Manual Journal</t>
        </is>
      </c>
      <c r="E2495" s="37" t="n">
        <v>46234</v>
      </c>
      <c r="F2495" s="6" t="n"/>
      <c r="G2495" s="39" t="n">
        <v>700</v>
      </c>
      <c r="H2495" s="39" t="n">
        <v>0</v>
      </c>
      <c r="I2495" s="6" t="inlineStr">
        <is>
          <t>9000 - OFFICE / ADMIN [CTS]</t>
        </is>
      </c>
      <c r="J2495" s="6" t="n"/>
      <c r="K2495" s="6" t="inlineStr">
        <is>
          <t>#69222</t>
        </is>
      </c>
      <c r="L2495" s="6" t="inlineStr">
        <is>
          <t>Prepayments July 2026 - Inv135662|31/01|The CEO Institute - DL FY26|</t>
        </is>
      </c>
      <c r="M2495" s="6" t="inlineStr">
        <is>
          <t>CTS</t>
        </is>
      </c>
    </row>
    <row r="2496">
      <c r="A2496" s="6" t="n">
        <v>61400</v>
      </c>
      <c r="B2496" s="6" t="n">
        <v>61400</v>
      </c>
      <c r="C2496" s="6" t="inlineStr">
        <is>
          <t>Dues &amp; Subscriptions</t>
        </is>
      </c>
      <c r="D2496" s="6" t="inlineStr">
        <is>
          <t>Manual Journal</t>
        </is>
      </c>
      <c r="E2496" s="37" t="n">
        <v>46234</v>
      </c>
      <c r="F2496" s="6" t="n"/>
      <c r="G2496" s="39" t="n">
        <v>229.17</v>
      </c>
      <c r="H2496" s="39" t="n">
        <v>0</v>
      </c>
      <c r="I2496" s="6" t="inlineStr">
        <is>
          <t>9000 - OFFICE / ADMIN [CTS]</t>
        </is>
      </c>
      <c r="J2496" s="6" t="n"/>
      <c r="K2496" s="6" t="inlineStr">
        <is>
          <t>#69222</t>
        </is>
      </c>
      <c r="L2496" s="6" t="inlineStr">
        <is>
          <t>Prepayments July 2026 - InvINV5359 |14/04|Network Communication Industries (Dashlane)|</t>
        </is>
      </c>
      <c r="M2496" s="6" t="inlineStr">
        <is>
          <t>CTS</t>
        </is>
      </c>
    </row>
    <row r="2497">
      <c r="A2497" s="6" t="n">
        <v>61400</v>
      </c>
      <c r="B2497" s="6" t="n">
        <v>61400</v>
      </c>
      <c r="C2497" s="6" t="inlineStr">
        <is>
          <t>Dues &amp; Subscriptions</t>
        </is>
      </c>
      <c r="D2497" s="6" t="inlineStr">
        <is>
          <t>Manual Journal</t>
        </is>
      </c>
      <c r="E2497" s="37" t="n">
        <v>46234</v>
      </c>
      <c r="F2497" s="6" t="n"/>
      <c r="G2497" s="39" t="n">
        <v>115</v>
      </c>
      <c r="H2497" s="39" t="n">
        <v>0</v>
      </c>
      <c r="I2497" s="6" t="inlineStr">
        <is>
          <t>9400 - CONSULTING [CONS]</t>
        </is>
      </c>
      <c r="J2497" s="6" t="n"/>
      <c r="K2497" s="6" t="inlineStr">
        <is>
          <t>#69222</t>
        </is>
      </c>
      <c r="L2497" s="6" t="inlineStr">
        <is>
          <t>Prepayments July 2026 - InvINV9072972906 |24/04|Autodesk Inc|</t>
        </is>
      </c>
      <c r="M2497" s="6" t="inlineStr">
        <is>
          <t>CONSULTING</t>
        </is>
      </c>
    </row>
    <row r="2498">
      <c r="A2498" s="6" t="n">
        <v>61400</v>
      </c>
      <c r="B2498" s="6" t="n">
        <v>61400</v>
      </c>
      <c r="C2498" s="6" t="inlineStr">
        <is>
          <t>Dues &amp; Subscriptions</t>
        </is>
      </c>
      <c r="D2498" s="6" t="inlineStr">
        <is>
          <t>Manual Journal</t>
        </is>
      </c>
      <c r="E2498" s="37" t="n">
        <v>46234</v>
      </c>
      <c r="F2498" s="6" t="n"/>
      <c r="G2498" s="39" t="n">
        <v>383.33</v>
      </c>
      <c r="H2498" s="39" t="n">
        <v>0</v>
      </c>
      <c r="I2498" s="6" t="inlineStr">
        <is>
          <t>9300 - HUMAN RESOURCES [CTS]</t>
        </is>
      </c>
      <c r="J2498" s="6" t="n"/>
      <c r="K2498" s="6" t="inlineStr">
        <is>
          <t>#69222</t>
        </is>
      </c>
      <c r="L2498" s="6" t="inlineStr">
        <is>
          <t>Prepayments July 2026 - InvGPTWANZ-102767|02/04|Great Place to Work|One (1) Certification and Best Workplaces eligible Trust Index© Survey</t>
        </is>
      </c>
      <c r="M2498" s="6" t="inlineStr">
        <is>
          <t>CTS</t>
        </is>
      </c>
    </row>
    <row r="2499">
      <c r="A2499" s="6" t="n">
        <v>61400</v>
      </c>
      <c r="B2499" s="6" t="n">
        <v>61400</v>
      </c>
      <c r="C2499" s="6" t="inlineStr">
        <is>
          <t>Dues &amp; Subscriptions</t>
        </is>
      </c>
      <c r="D2499" s="6" t="inlineStr">
        <is>
          <t>Manual Journal</t>
        </is>
      </c>
      <c r="E2499" s="37" t="n">
        <v>46234</v>
      </c>
      <c r="F2499" s="6" t="n"/>
      <c r="G2499" s="39" t="n">
        <v>95</v>
      </c>
      <c r="H2499" s="39" t="n">
        <v>0</v>
      </c>
      <c r="I2499" s="6" t="inlineStr">
        <is>
          <t>9125 - VIDEO DEPT [VID]</t>
        </is>
      </c>
      <c r="J2499" s="6" t="n"/>
      <c r="K2499" s="6" t="inlineStr">
        <is>
          <t>#69222</t>
        </is>
      </c>
      <c r="L2499" s="6" t="inlineStr">
        <is>
          <t>Prepayments July 2026 - InvINV06150251 |28/04|Vimeo Inc|</t>
        </is>
      </c>
      <c r="M2499" s="6" t="inlineStr">
        <is>
          <t>VIDEO</t>
        </is>
      </c>
    </row>
    <row r="2500">
      <c r="A2500" s="6" t="n">
        <v>61400</v>
      </c>
      <c r="B2500" s="6" t="n">
        <v>61400</v>
      </c>
      <c r="C2500" s="6" t="inlineStr">
        <is>
          <t>Dues &amp; Subscriptions</t>
        </is>
      </c>
      <c r="D2500" s="6" t="inlineStr">
        <is>
          <t>Manual Journal</t>
        </is>
      </c>
      <c r="E2500" s="37" t="n">
        <v>46234</v>
      </c>
      <c r="F2500" s="6" t="n"/>
      <c r="G2500" s="39" t="n">
        <v>220</v>
      </c>
      <c r="H2500" s="39" t="n">
        <v>0</v>
      </c>
      <c r="I2500" s="6" t="inlineStr">
        <is>
          <t>9000 - OFFICE / ADMIN [CTS]</t>
        </is>
      </c>
      <c r="J2500" s="6" t="n"/>
      <c r="K2500" s="6" t="inlineStr">
        <is>
          <t>#69222</t>
        </is>
      </c>
      <c r="L2500" s="6" t="inlineStr">
        <is>
          <t>Prepayments July 2026 - InvINV80090459659|10/06|ZOHO Corp.|</t>
        </is>
      </c>
      <c r="M2500" s="6" t="inlineStr">
        <is>
          <t>CTS</t>
        </is>
      </c>
    </row>
    <row r="2501">
      <c r="A2501" s="6" t="n">
        <v>61400</v>
      </c>
      <c r="B2501" s="6" t="n">
        <v>61400</v>
      </c>
      <c r="C2501" s="6" t="inlineStr">
        <is>
          <t>Dues &amp; Subscriptions</t>
        </is>
      </c>
      <c r="D2501" s="6" t="inlineStr">
        <is>
          <t>Manual Journal</t>
        </is>
      </c>
      <c r="E2501" s="37" t="n">
        <v>46234</v>
      </c>
      <c r="F2501" s="6" t="n"/>
      <c r="G2501" s="39" t="n">
        <v>363</v>
      </c>
      <c r="H2501" s="39" t="n">
        <v>0</v>
      </c>
      <c r="I2501" s="6" t="inlineStr">
        <is>
          <t>9100 - PRODUCTION [PRD]</t>
        </is>
      </c>
      <c r="J2501" s="6" t="n"/>
      <c r="K2501" s="6" t="inlineStr">
        <is>
          <t>#69222</t>
        </is>
      </c>
      <c r="L2501" s="6" t="inlineStr">
        <is>
          <t>Prepayments July 2026 - InvINV80090459659|10/06|ZOHO Corp.|</t>
        </is>
      </c>
      <c r="M2501" s="6" t="inlineStr">
        <is>
          <t>PRODUCTION</t>
        </is>
      </c>
    </row>
    <row r="2502">
      <c r="A2502" s="6" t="n">
        <v>61400</v>
      </c>
      <c r="B2502" s="6" t="n">
        <v>61400</v>
      </c>
      <c r="C2502" s="6" t="inlineStr">
        <is>
          <t>Dues &amp; Subscriptions</t>
        </is>
      </c>
      <c r="D2502" s="6" t="inlineStr">
        <is>
          <t>Manual Journal</t>
        </is>
      </c>
      <c r="E2502" s="37" t="n">
        <v>46234</v>
      </c>
      <c r="F2502" s="6" t="n"/>
      <c r="G2502" s="39" t="n">
        <v>60.5</v>
      </c>
      <c r="H2502" s="39" t="n">
        <v>0</v>
      </c>
      <c r="I2502" s="6" t="inlineStr">
        <is>
          <t>9125 - VIDEO DEPT [VID]</t>
        </is>
      </c>
      <c r="J2502" s="6" t="n"/>
      <c r="K2502" s="6" t="inlineStr">
        <is>
          <t>#69222</t>
        </is>
      </c>
      <c r="L2502" s="6" t="inlineStr">
        <is>
          <t>Prepayments July 2026 - InvINV80090459659|10/06|ZOHO Corp.|</t>
        </is>
      </c>
      <c r="M2502" s="6" t="inlineStr">
        <is>
          <t>VIDEO</t>
        </is>
      </c>
    </row>
    <row r="2503">
      <c r="A2503" s="6" t="n">
        <v>61400</v>
      </c>
      <c r="B2503" s="6" t="n">
        <v>61400</v>
      </c>
      <c r="C2503" s="6" t="inlineStr">
        <is>
          <t>Dues &amp; Subscriptions</t>
        </is>
      </c>
      <c r="D2503" s="6" t="inlineStr">
        <is>
          <t>Manual Journal</t>
        </is>
      </c>
      <c r="E2503" s="37" t="n">
        <v>46234</v>
      </c>
      <c r="F2503" s="6" t="n"/>
      <c r="G2503" s="39" t="n">
        <v>60.5</v>
      </c>
      <c r="H2503" s="39" t="n">
        <v>0</v>
      </c>
      <c r="I2503" s="6" t="inlineStr">
        <is>
          <t>9105 - ONSITE (including PROD backup)</t>
        </is>
      </c>
      <c r="J2503" s="6" t="n"/>
      <c r="K2503" s="6" t="inlineStr">
        <is>
          <t>#69222</t>
        </is>
      </c>
      <c r="L2503" s="6" t="inlineStr">
        <is>
          <t>Prepayments July 2026 - InvINV80090459659|10/06|ZOHO Corp.|</t>
        </is>
      </c>
      <c r="M2503" s="6" t="inlineStr">
        <is>
          <t>ONSITE</t>
        </is>
      </c>
    </row>
    <row r="2504">
      <c r="A2504" s="6" t="n">
        <v>61400</v>
      </c>
      <c r="B2504" s="6" t="n">
        <v>61400</v>
      </c>
      <c r="C2504" s="6" t="inlineStr">
        <is>
          <t>Dues &amp; Subscriptions</t>
        </is>
      </c>
      <c r="D2504" s="6" t="inlineStr">
        <is>
          <t>Manual Journal</t>
        </is>
      </c>
      <c r="E2504" s="37" t="n">
        <v>46234</v>
      </c>
      <c r="F2504" s="6" t="n"/>
      <c r="G2504" s="39" t="n">
        <v>121</v>
      </c>
      <c r="H2504" s="39" t="n">
        <v>0</v>
      </c>
      <c r="I2504" s="6" t="inlineStr">
        <is>
          <t>9400 - CONSULTING [CONS]</t>
        </is>
      </c>
      <c r="J2504" s="6" t="n"/>
      <c r="K2504" s="6" t="inlineStr">
        <is>
          <t>#69222</t>
        </is>
      </c>
      <c r="L2504" s="6" t="inlineStr">
        <is>
          <t>Prepayments July 2026 - InvINV80090459659|10/06|ZOHO Corp.|</t>
        </is>
      </c>
      <c r="M2504" s="6" t="inlineStr">
        <is>
          <t>CONSULTING</t>
        </is>
      </c>
    </row>
    <row r="2505">
      <c r="A2505" s="6" t="n">
        <v>61400</v>
      </c>
      <c r="B2505" s="6" t="n">
        <v>61400</v>
      </c>
      <c r="C2505" s="6" t="inlineStr">
        <is>
          <t>Dues &amp; Subscriptions</t>
        </is>
      </c>
      <c r="D2505" s="6" t="inlineStr">
        <is>
          <t>Manual Journal</t>
        </is>
      </c>
      <c r="E2505" s="37" t="n">
        <v>46234</v>
      </c>
      <c r="F2505" s="6" t="n"/>
      <c r="G2505" s="39" t="n">
        <v>61.78</v>
      </c>
      <c r="H2505" s="39" t="n">
        <v>0</v>
      </c>
      <c r="I2505" s="6" t="inlineStr">
        <is>
          <t>9125 - VIDEO DEPT [VID]</t>
        </is>
      </c>
      <c r="J2505" s="6" t="n"/>
      <c r="K2505" s="6" t="inlineStr">
        <is>
          <t>#69222</t>
        </is>
      </c>
      <c r="L2505" s="6" t="inlineStr">
        <is>
          <t>Prepayments July 2026 - Inv8000000003329040|14/06|Artist Ltd T/A MotionArray|</t>
        </is>
      </c>
      <c r="M2505" s="6" t="inlineStr">
        <is>
          <t>VIDEO</t>
        </is>
      </c>
    </row>
    <row r="2506">
      <c r="A2506" s="6" t="n">
        <v>61400</v>
      </c>
      <c r="B2506" s="6" t="n">
        <v>61400</v>
      </c>
      <c r="C2506" s="6" t="inlineStr">
        <is>
          <t>Dues &amp; Subscriptions</t>
        </is>
      </c>
      <c r="D2506" s="6" t="inlineStr">
        <is>
          <t>Manual Journal</t>
        </is>
      </c>
      <c r="E2506" s="37" t="n">
        <v>46234</v>
      </c>
      <c r="F2506" s="6" t="n"/>
      <c r="G2506" s="39" t="n">
        <v>43.36</v>
      </c>
      <c r="H2506" s="39" t="n">
        <v>0</v>
      </c>
      <c r="I2506" s="6" t="inlineStr">
        <is>
          <t>9000 - OFFICE / ADMIN [CTS]</t>
        </is>
      </c>
      <c r="J2506" s="6" t="n"/>
      <c r="K2506" s="6" t="inlineStr">
        <is>
          <t>#69222</t>
        </is>
      </c>
      <c r="L2506" s="6" t="inlineStr">
        <is>
          <t>Prepayments July 2026 - InvINV20611845 |06/07|Lucid|</t>
        </is>
      </c>
      <c r="M2506" s="6" t="inlineStr">
        <is>
          <t>CTS</t>
        </is>
      </c>
    </row>
    <row r="2507">
      <c r="A2507" s="6" t="n">
        <v>61400</v>
      </c>
      <c r="B2507" s="6" t="n">
        <v>61400</v>
      </c>
      <c r="C2507" s="6" t="inlineStr">
        <is>
          <t>Dues &amp; Subscriptions</t>
        </is>
      </c>
      <c r="D2507" s="6" t="inlineStr">
        <is>
          <t>Payable Invoice</t>
        </is>
      </c>
      <c r="E2507" s="37" t="n">
        <v>46234</v>
      </c>
      <c r="F2507" s="6" t="inlineStr">
        <is>
          <t>LIVEU INC - US &amp; INTERNATIONAL</t>
        </is>
      </c>
      <c r="G2507" s="39" t="n">
        <v>64.39</v>
      </c>
      <c r="H2507" s="39" t="n">
        <v>0</v>
      </c>
      <c r="I2507" s="6" t="inlineStr">
        <is>
          <t>9100 - PRODUCTION [PRD]</t>
        </is>
      </c>
      <c r="J2507" s="6" t="inlineStr">
        <is>
          <t>AF983502-0246 - LiveU Monthly Plan for 202120-23120</t>
        </is>
      </c>
      <c r="K2507" s="6" t="inlineStr">
        <is>
          <t>AF983502-0246 - LiveU Monthly Plan for 202120-23120</t>
        </is>
      </c>
      <c r="L2507" s="6" t="inlineStr">
        <is>
          <t xml:space="preserve">LIVEU INC - US &amp; INTERNATIONAL - 1 × Monthly (at $45.00 US Dollars / month)
August 1, 2026 to September 1, 2026
Serial number: 202120-23120
</t>
        </is>
      </c>
      <c r="M2507" s="6" t="inlineStr">
        <is>
          <t>PRODUCTION</t>
        </is>
      </c>
    </row>
    <row r="2508">
      <c r="A2508" s="6" t="n">
        <v>61400</v>
      </c>
      <c r="B2508" s="6" t="n">
        <v>61400</v>
      </c>
      <c r="C2508" s="6" t="inlineStr">
        <is>
          <t>Dues &amp; Subscriptions</t>
        </is>
      </c>
      <c r="D2508" s="6" t="inlineStr">
        <is>
          <t>Payable Invoice</t>
        </is>
      </c>
      <c r="E2508" s="37" t="n">
        <v>46235</v>
      </c>
      <c r="F2508" s="6" t="inlineStr">
        <is>
          <t>First Focus IT Pty Ltd</t>
        </is>
      </c>
      <c r="G2508" s="39" t="n">
        <v>643.73</v>
      </c>
      <c r="H2508" s="39" t="n">
        <v>0</v>
      </c>
      <c r="I2508" s="6" t="inlineStr">
        <is>
          <t>9000 - OFFICE / ADMIN [CTS]</t>
        </is>
      </c>
      <c r="J2508" s="6" t="inlineStr">
        <is>
          <t>INV173381: MSA: Managed Services: Managed Services - Azure August 2026 [paid via DD]</t>
        </is>
      </c>
      <c r="K2508" s="6" t="inlineStr">
        <is>
          <t>INV173381: MSA: Managed Services: Managed Services - Azure August 2026 [paid via DD]</t>
        </is>
      </c>
      <c r="L2508" s="6" t="inlineStr">
        <is>
          <t>First Focus IT Pty Ltd - Microsoft Azure Consumption</t>
        </is>
      </c>
      <c r="M2508" s="6" t="inlineStr">
        <is>
          <t>CTS</t>
        </is>
      </c>
    </row>
    <row r="2509">
      <c r="A2509" s="6" t="n">
        <v>61400</v>
      </c>
      <c r="B2509" s="6" t="n">
        <v>61400</v>
      </c>
      <c r="C2509" s="6" t="inlineStr">
        <is>
          <t>Dues &amp; Subscriptions</t>
        </is>
      </c>
      <c r="D2509" s="6" t="inlineStr">
        <is>
          <t>Payable Invoice</t>
        </is>
      </c>
      <c r="E2509" s="37" t="n">
        <v>46235</v>
      </c>
      <c r="F2509" s="6" t="inlineStr">
        <is>
          <t>First Focus IT Pty Ltd</t>
        </is>
      </c>
      <c r="G2509" s="39" t="n">
        <v>79.92</v>
      </c>
      <c r="H2509" s="39" t="n">
        <v>0</v>
      </c>
      <c r="I2509" s="6" t="inlineStr">
        <is>
          <t>9000 - OFFICE / ADMIN [CTS]</t>
        </is>
      </c>
      <c r="J2509" s="6" t="inlineStr">
        <is>
          <t>INV170755 - MSA: CORE Intelligent Managed Services: CORE Intelligent Managed Services August 2026 [paid via DD]</t>
        </is>
      </c>
      <c r="K2509" s="6" t="inlineStr">
        <is>
          <t>INV170755 - MSA: CORE Intelligent Managed Services: CORE Intelligent Managed Services August 2026 [paid via DD]</t>
        </is>
      </c>
      <c r="L2509" s="6" t="inlineStr">
        <is>
          <t>First Focus IT Pty Ltd - Exchange Online (Plan 2) (NCE COM 1MTH)
Serial Number(s): S365L</t>
        </is>
      </c>
      <c r="M2509" s="6" t="inlineStr">
        <is>
          <t>CTS</t>
        </is>
      </c>
    </row>
    <row r="2510">
      <c r="A2510" s="6" t="n">
        <v>61400</v>
      </c>
      <c r="B2510" s="6" t="n">
        <v>61400</v>
      </c>
      <c r="C2510" s="6" t="inlineStr">
        <is>
          <t>Dues &amp; Subscriptions</t>
        </is>
      </c>
      <c r="D2510" s="6" t="inlineStr">
        <is>
          <t>Payable Invoice</t>
        </is>
      </c>
      <c r="E2510" s="37" t="n">
        <v>46235</v>
      </c>
      <c r="F2510" s="6" t="inlineStr">
        <is>
          <t>First Focus IT Pty Ltd</t>
        </is>
      </c>
      <c r="G2510" s="39" t="n">
        <v>57.6</v>
      </c>
      <c r="H2510" s="39" t="n">
        <v>0</v>
      </c>
      <c r="I2510" s="6" t="inlineStr">
        <is>
          <t>9000 - OFFICE / ADMIN [CTS]</t>
        </is>
      </c>
      <c r="J2510" s="6" t="inlineStr">
        <is>
          <t>INV170755 - MSA: CORE Intelligent Managed Services: CORE Intelligent Managed Services August 2026 [paid via DD]</t>
        </is>
      </c>
      <c r="K2510" s="6" t="inlineStr">
        <is>
          <t>INV170755 - MSA: CORE Intelligent Managed Services: CORE Intelligent Managed Services August 2026 [paid via DD]</t>
        </is>
      </c>
      <c r="L2510" s="6" t="inlineStr">
        <is>
          <t>First Focus IT Pty Ltd - Microsoft Defender for Office 365 (Plan 1) (NCE COM 1MTH)</t>
        </is>
      </c>
      <c r="M2510" s="6" t="inlineStr">
        <is>
          <t>CTS</t>
        </is>
      </c>
    </row>
    <row r="2511">
      <c r="A2511" s="6" t="n">
        <v>61400</v>
      </c>
      <c r="B2511" s="6" t="n">
        <v>61400</v>
      </c>
      <c r="C2511" s="6" t="inlineStr">
        <is>
          <t>Dues &amp; Subscriptions</t>
        </is>
      </c>
      <c r="D2511" s="6" t="inlineStr">
        <is>
          <t>Payable Invoice</t>
        </is>
      </c>
      <c r="E2511" s="37" t="n">
        <v>46235</v>
      </c>
      <c r="F2511" s="6" t="inlineStr">
        <is>
          <t>First Focus IT Pty Ltd</t>
        </is>
      </c>
      <c r="G2511" s="39" t="n">
        <v>9</v>
      </c>
      <c r="H2511" s="39" t="n">
        <v>0</v>
      </c>
      <c r="I2511" s="6" t="inlineStr">
        <is>
          <t>9000 - OFFICE / ADMIN [CTS]</t>
        </is>
      </c>
      <c r="J2511" s="6" t="inlineStr">
        <is>
          <t>INV170755 - MSA: CORE Intelligent Managed Services: CORE Intelligent Managed Services August 2026 [paid via DD]</t>
        </is>
      </c>
      <c r="K2511" s="6" t="inlineStr">
        <is>
          <t>INV170755 - MSA: CORE Intelligent Managed Services: CORE Intelligent Managed Services August 2026 [paid via DD]</t>
        </is>
      </c>
      <c r="L2511" s="6" t="inlineStr">
        <is>
          <t>First Focus IT Pty Ltd - Microsoft Defender for Office 365 (Plan 2) (NCE COM 1MTH)</t>
        </is>
      </c>
      <c r="M2511" s="6" t="inlineStr">
        <is>
          <t>CTS</t>
        </is>
      </c>
    </row>
    <row r="2512">
      <c r="A2512" s="6" t="n">
        <v>61400</v>
      </c>
      <c r="B2512" s="6" t="n">
        <v>61400</v>
      </c>
      <c r="C2512" s="6" t="inlineStr">
        <is>
          <t>Dues &amp; Subscriptions</t>
        </is>
      </c>
      <c r="D2512" s="6" t="inlineStr">
        <is>
          <t>Payable Invoice</t>
        </is>
      </c>
      <c r="E2512" s="37" t="n">
        <v>46235</v>
      </c>
      <c r="F2512" s="6" t="inlineStr">
        <is>
          <t>First Focus IT Pty Ltd</t>
        </is>
      </c>
      <c r="G2512" s="39" t="n">
        <v>917.28</v>
      </c>
      <c r="H2512" s="39" t="n">
        <v>0</v>
      </c>
      <c r="I2512" s="6" t="inlineStr">
        <is>
          <t>9000 - OFFICE / ADMIN [CTS]</t>
        </is>
      </c>
      <c r="J2512" s="6" t="inlineStr">
        <is>
          <t>INV170755 - MSA: CORE Intelligent Managed Services: CORE Intelligent Managed Services August 2026 [paid via DD]</t>
        </is>
      </c>
      <c r="K2512" s="6" t="inlineStr">
        <is>
          <t>INV170755 - MSA: CORE Intelligent Managed Services: CORE Intelligent Managed Services August 2026 [paid via DD]</t>
        </is>
      </c>
      <c r="L2512" s="6" t="inlineStr">
        <is>
          <t>First Focus IT Pty Ltd - Office 365 Extra File Storage (NCE Product) (NCE COM 1MTH</t>
        </is>
      </c>
      <c r="M2512" s="6" t="inlineStr">
        <is>
          <t>CTS</t>
        </is>
      </c>
    </row>
    <row r="2513">
      <c r="A2513" s="6" t="n">
        <v>61400</v>
      </c>
      <c r="B2513" s="6" t="n">
        <v>61400</v>
      </c>
      <c r="C2513" s="6" t="inlineStr">
        <is>
          <t>Dues &amp; Subscriptions</t>
        </is>
      </c>
      <c r="D2513" s="6" t="inlineStr">
        <is>
          <t>Payable Invoice</t>
        </is>
      </c>
      <c r="E2513" s="37" t="n">
        <v>46235</v>
      </c>
      <c r="F2513" s="6" t="inlineStr">
        <is>
          <t>First Focus IT Pty Ltd</t>
        </is>
      </c>
      <c r="G2513" s="39" t="n">
        <v>107.76</v>
      </c>
      <c r="H2513" s="39" t="n">
        <v>0</v>
      </c>
      <c r="I2513" s="6" t="inlineStr">
        <is>
          <t>9000 - OFFICE / ADMIN [CTS]</t>
        </is>
      </c>
      <c r="J2513" s="6" t="inlineStr">
        <is>
          <t>INV170755 - MSA: CORE Intelligent Managed Services: CORE Intelligent Managed Services August 2026 [paid via DD]</t>
        </is>
      </c>
      <c r="K2513" s="6" t="inlineStr">
        <is>
          <t>INV170755 - MSA: CORE Intelligent Managed Services: CORE Intelligent Managed Services August 2026 [paid via DD]</t>
        </is>
      </c>
      <c r="L2513" s="6" t="inlineStr">
        <is>
          <t>First Focus IT Pty Ltd - Planner and Project Plan 3 (NCE COM 1MTH)
Serial Number(s): S365L</t>
        </is>
      </c>
      <c r="M2513" s="6" t="inlineStr">
        <is>
          <t>CTS</t>
        </is>
      </c>
    </row>
    <row r="2514">
      <c r="A2514" s="6" t="n">
        <v>61400</v>
      </c>
      <c r="B2514" s="6" t="n">
        <v>61400</v>
      </c>
      <c r="C2514" s="6" t="inlineStr">
        <is>
          <t>Dues &amp; Subscriptions</t>
        </is>
      </c>
      <c r="D2514" s="6" t="inlineStr">
        <is>
          <t>Payable Invoice</t>
        </is>
      </c>
      <c r="E2514" s="37" t="n">
        <v>46235</v>
      </c>
      <c r="F2514" s="6" t="inlineStr">
        <is>
          <t>First Focus IT Pty Ltd</t>
        </is>
      </c>
      <c r="G2514" s="39" t="n">
        <v>215.04</v>
      </c>
      <c r="H2514" s="39" t="n">
        <v>0</v>
      </c>
      <c r="I2514" s="6" t="inlineStr">
        <is>
          <t>9000 - OFFICE / ADMIN [CTS]</t>
        </is>
      </c>
      <c r="J2514" s="6" t="inlineStr">
        <is>
          <t>INV170755 - MSA: CORE Intelligent Managed Services: CORE Intelligent Managed Services August 2026 [paid via DD]</t>
        </is>
      </c>
      <c r="K2514" s="6" t="inlineStr">
        <is>
          <t>INV170755 - MSA: CORE Intelligent Managed Services: CORE Intelligent Managed Services August 2026 [paid via DD]</t>
        </is>
      </c>
      <c r="L2514" s="6" t="inlineStr">
        <is>
          <t>First Focus IT Pty Ltd - Visio Plan 2 (NCE COM 1MTH)
Serial Number(s): S365L</t>
        </is>
      </c>
      <c r="M2514" s="6" t="inlineStr">
        <is>
          <t>CTS</t>
        </is>
      </c>
    </row>
    <row r="2515">
      <c r="A2515" s="6" t="n">
        <v>61400</v>
      </c>
      <c r="B2515" s="6" t="n">
        <v>61400</v>
      </c>
      <c r="C2515" s="6" t="inlineStr">
        <is>
          <t>Dues &amp; Subscriptions</t>
        </is>
      </c>
      <c r="D2515" s="6" t="inlineStr">
        <is>
          <t>Payable Invoice</t>
        </is>
      </c>
      <c r="E2515" s="37" t="n">
        <v>46235</v>
      </c>
      <c r="F2515" s="6" t="inlineStr">
        <is>
          <t>First Focus IT Pty Ltd</t>
        </is>
      </c>
      <c r="G2515" s="39" t="n">
        <v>157.12</v>
      </c>
      <c r="H2515" s="39" t="n">
        <v>0</v>
      </c>
      <c r="I2515" s="6" t="inlineStr">
        <is>
          <t>9000 - OFFICE / ADMIN [CTS]</t>
        </is>
      </c>
      <c r="J2515" s="6" t="inlineStr">
        <is>
          <t>INV170755 - MSA: CORE Intelligent Managed Services: CORE Intelligent Managed Services August 2026 [paid via DD]</t>
        </is>
      </c>
      <c r="K2515" s="6" t="inlineStr">
        <is>
          <t>INV170755 - MSA: CORE Intelligent Managed Services: CORE Intelligent Managed Services August 2026 [paid via DD]</t>
        </is>
      </c>
      <c r="L2515" s="6" t="inlineStr">
        <is>
          <t>First Focus IT Pty Ltd - Microsoft 365 Business Standard (NCE COM 1YR MTH)
Serial Number(s): S365L</t>
        </is>
      </c>
      <c r="M2515" s="6" t="inlineStr">
        <is>
          <t>CTS</t>
        </is>
      </c>
    </row>
    <row r="2516">
      <c r="A2516" s="6" t="n">
        <v>61400</v>
      </c>
      <c r="B2516" s="6" t="n">
        <v>61400</v>
      </c>
      <c r="C2516" s="6" t="inlineStr">
        <is>
          <t>Dues &amp; Subscriptions</t>
        </is>
      </c>
      <c r="D2516" s="6" t="inlineStr">
        <is>
          <t>Payable Invoice</t>
        </is>
      </c>
      <c r="E2516" s="37" t="n">
        <v>46235</v>
      </c>
      <c r="F2516" s="6" t="inlineStr">
        <is>
          <t>First Focus IT Pty Ltd</t>
        </is>
      </c>
      <c r="G2516" s="39" t="n">
        <v>274.05</v>
      </c>
      <c r="H2516" s="39" t="n">
        <v>0</v>
      </c>
      <c r="I2516" s="6" t="inlineStr">
        <is>
          <t>9000 - OFFICE / ADMIN [CTS]</t>
        </is>
      </c>
      <c r="J2516" s="6" t="inlineStr">
        <is>
          <t>INV170755 - MSA: CORE Intelligent Managed Services: CORE Intelligent Managed Services August 2026 [paid via DD]</t>
        </is>
      </c>
      <c r="K2516" s="6" t="inlineStr">
        <is>
          <t>INV170755 - MSA: CORE Intelligent Managed Services: CORE Intelligent Managed Services August 2026 [paid via DD]</t>
        </is>
      </c>
      <c r="L2516" s="6" t="inlineStr">
        <is>
          <t>First Focus IT Pty Ltd - Microsoft 365 Business Basic (NCE COM 1YR MTH)
Serial Number(s): S365L</t>
        </is>
      </c>
      <c r="M2516" s="6" t="inlineStr">
        <is>
          <t>CTS</t>
        </is>
      </c>
    </row>
    <row r="2517">
      <c r="A2517" s="6" t="n">
        <v>61400</v>
      </c>
      <c r="B2517" s="6" t="n">
        <v>61400</v>
      </c>
      <c r="C2517" s="6" t="inlineStr">
        <is>
          <t>Dues &amp; Subscriptions</t>
        </is>
      </c>
      <c r="D2517" s="6" t="inlineStr">
        <is>
          <t>Payable Invoice</t>
        </is>
      </c>
      <c r="E2517" s="37" t="n">
        <v>46235</v>
      </c>
      <c r="F2517" s="6" t="inlineStr">
        <is>
          <t>First Focus IT Pty Ltd</t>
        </is>
      </c>
      <c r="G2517" s="39" t="n">
        <v>1071.05</v>
      </c>
      <c r="H2517" s="39" t="n">
        <v>0</v>
      </c>
      <c r="I2517" s="6" t="inlineStr">
        <is>
          <t>9000 - OFFICE / ADMIN [CTS]</t>
        </is>
      </c>
      <c r="J2517" s="6" t="inlineStr">
        <is>
          <t>INV170755 - MSA: CORE Intelligent Managed Services: CORE Intelligent Managed Services August 2026 [paid via DD]</t>
        </is>
      </c>
      <c r="K2517" s="6" t="inlineStr">
        <is>
          <t>INV170755 - MSA: CORE Intelligent Managed Services: CORE Intelligent Managed Services August 2026 [paid via DD]</t>
        </is>
      </c>
      <c r="L2517" s="6" t="inlineStr">
        <is>
          <t>First Focus IT Pty Ltd - Microsoft 365 Business Premium (NCE COM 1YR MTH)
Serial Number(s): S365L</t>
        </is>
      </c>
      <c r="M2517" s="6" t="inlineStr">
        <is>
          <t>CTS</t>
        </is>
      </c>
    </row>
    <row r="2518">
      <c r="A2518" s="6" t="n">
        <v>61400</v>
      </c>
      <c r="B2518" s="6" t="n">
        <v>61400</v>
      </c>
      <c r="C2518" s="6" t="inlineStr">
        <is>
          <t>Dues &amp; Subscriptions</t>
        </is>
      </c>
      <c r="D2518" s="6" t="inlineStr">
        <is>
          <t>Payable Invoice</t>
        </is>
      </c>
      <c r="E2518" s="37" t="n">
        <v>46235</v>
      </c>
      <c r="F2518" s="6" t="inlineStr">
        <is>
          <t>First Focus IT Pty Ltd</t>
        </is>
      </c>
      <c r="G2518" s="39" t="n">
        <v>265.36</v>
      </c>
      <c r="H2518" s="39" t="n">
        <v>0</v>
      </c>
      <c r="I2518" s="6" t="inlineStr">
        <is>
          <t>9000 - OFFICE / ADMIN [CTS]</t>
        </is>
      </c>
      <c r="J2518" s="6" t="inlineStr">
        <is>
          <t>INV170755 - MSA: CORE Intelligent Managed Services: CORE Intelligent Managed Services August 2026 [paid via DD]</t>
        </is>
      </c>
      <c r="K2518" s="6" t="inlineStr">
        <is>
          <t>INV170755 - MSA: CORE Intelligent Managed Services: CORE Intelligent Managed Services August 2026 [paid via DD]</t>
        </is>
      </c>
      <c r="L2518" s="6" t="inlineStr">
        <is>
          <t>First Focus IT Pty Ltd - Datto SAAS Protection for Microsoft 365 (CSP COM 3YR MTH)</t>
        </is>
      </c>
      <c r="M2518" s="6" t="inlineStr">
        <is>
          <t>CTS</t>
        </is>
      </c>
    </row>
    <row r="2519">
      <c r="A2519" s="6" t="n">
        <v>61400</v>
      </c>
      <c r="B2519" s="6" t="n">
        <v>61400</v>
      </c>
      <c r="C2519" s="6" t="inlineStr">
        <is>
          <t>Dues &amp; Subscriptions</t>
        </is>
      </c>
      <c r="D2519" s="6" t="inlineStr">
        <is>
          <t>Payable Invoice</t>
        </is>
      </c>
      <c r="E2519" s="37" t="n">
        <v>46238</v>
      </c>
      <c r="F2519" s="6" t="inlineStr">
        <is>
          <t>SafetyCulture Pty Ltd</t>
        </is>
      </c>
      <c r="G2519" s="39" t="n">
        <v>42</v>
      </c>
      <c r="H2519" s="39" t="n">
        <v>0</v>
      </c>
      <c r="I2519" s="6" t="inlineStr">
        <is>
          <t>9100 - PRODUCTION [PRD]</t>
        </is>
      </c>
      <c r="J2519" s="6" t="inlineStr">
        <is>
          <t>INV00075466 - Safety Culture Subs Renewal August 2026 [paid via PL CC]</t>
        </is>
      </c>
      <c r="K2519" s="6" t="inlineStr">
        <is>
          <t>INV00075466 - Safety Culture Subs Renewal August 2026 [paid via PL CC]</t>
        </is>
      </c>
      <c r="L2519" s="6" t="inlineStr">
        <is>
          <t>SafetyCulture Pty Ltd - SC Premium | Lite Seat | Billed Monthly
04-Aug-2026 - 03-Sep-2026</t>
        </is>
      </c>
      <c r="M2519" s="6" t="inlineStr">
        <is>
          <t>PRODUCTION</t>
        </is>
      </c>
    </row>
    <row r="2520">
      <c r="A2520" s="6" t="n">
        <v>61400</v>
      </c>
      <c r="B2520" s="6" t="n">
        <v>61400</v>
      </c>
      <c r="C2520" s="6" t="inlineStr">
        <is>
          <t>Dues &amp; Subscriptions</t>
        </is>
      </c>
      <c r="D2520" s="6" t="inlineStr">
        <is>
          <t>Payable Invoice</t>
        </is>
      </c>
      <c r="E2520" s="37" t="n">
        <v>46238</v>
      </c>
      <c r="F2520" s="6" t="inlineStr">
        <is>
          <t>SafetyCulture Pty Ltd</t>
        </is>
      </c>
      <c r="G2520" s="39" t="n">
        <v>58</v>
      </c>
      <c r="H2520" s="39" t="n">
        <v>0</v>
      </c>
      <c r="I2520" s="6" t="inlineStr">
        <is>
          <t>9100 - PRODUCTION [PRD]</t>
        </is>
      </c>
      <c r="J2520" s="6" t="inlineStr">
        <is>
          <t>INV00075466 - Safety Culture Subs Renewal August 2026 [paid via PL CC]</t>
        </is>
      </c>
      <c r="K2520" s="6" t="inlineStr">
        <is>
          <t>INV00075466 - Safety Culture Subs Renewal August 2026 [paid via PL CC]</t>
        </is>
      </c>
      <c r="L2520" s="6" t="inlineStr">
        <is>
          <t>SafetyCulture Pty Ltd - SC Premium | Full Seat | Billed Monthly
04-Aug-2026 - 03-Sep-2026</t>
        </is>
      </c>
      <c r="M2520" s="6" t="inlineStr">
        <is>
          <t>PRODUCTION</t>
        </is>
      </c>
    </row>
    <row r="2521">
      <c r="A2521" s="6" t="n">
        <v>61400</v>
      </c>
      <c r="B2521" s="6" t="n">
        <v>61400</v>
      </c>
      <c r="C2521" s="6" t="inlineStr">
        <is>
          <t>Dues &amp; Subscriptions</t>
        </is>
      </c>
      <c r="D2521" s="6" t="inlineStr">
        <is>
          <t>Payable Credit Note</t>
        </is>
      </c>
      <c r="E2521" s="37" t="n">
        <v>46239</v>
      </c>
      <c r="F2521" s="6" t="inlineStr">
        <is>
          <t>Adobe Creative Cloud</t>
        </is>
      </c>
      <c r="G2521" s="39" t="n">
        <v>0</v>
      </c>
      <c r="H2521" s="39" t="n">
        <v>116.35</v>
      </c>
      <c r="I2521" s="6" t="inlineStr">
        <is>
          <t>9000 - OFFICE / ADMIN [CTS]</t>
        </is>
      </c>
      <c r="J2521" s="6" t="inlineStr">
        <is>
          <t>INV3541001422 - Incorrect Creative Cloud Pro Plus [INV3534036373]</t>
        </is>
      </c>
      <c r="K2521" s="6" t="inlineStr">
        <is>
          <t>INV3541001422 - Incorrect Creative Cloud Pro Plus [INV3534036373]</t>
        </is>
      </c>
      <c r="L2521" s="6" t="inlineStr">
        <is>
          <t>Adobe Creative Cloud - Creative Cloud Pro Plus</t>
        </is>
      </c>
      <c r="M2521" s="6" t="inlineStr">
        <is>
          <t>CTS</t>
        </is>
      </c>
    </row>
    <row r="2522">
      <c r="A2522" s="6" t="n">
        <v>61400</v>
      </c>
      <c r="B2522" s="6" t="n">
        <v>61400</v>
      </c>
      <c r="C2522" s="6" t="inlineStr">
        <is>
          <t>Dues &amp; Subscriptions</t>
        </is>
      </c>
      <c r="D2522" s="6" t="inlineStr">
        <is>
          <t>Payable Credit Note</t>
        </is>
      </c>
      <c r="E2522" s="37" t="n">
        <v>46239</v>
      </c>
      <c r="F2522" s="6" t="inlineStr">
        <is>
          <t>Adobe Creative Cloud</t>
        </is>
      </c>
      <c r="G2522" s="39" t="n">
        <v>0</v>
      </c>
      <c r="H2522" s="39" t="n">
        <v>103.17</v>
      </c>
      <c r="I2522" s="6" t="inlineStr">
        <is>
          <t>9000 - OFFICE / ADMIN [CTS]</t>
        </is>
      </c>
      <c r="J2522" s="6" t="inlineStr">
        <is>
          <t xml:space="preserve">INV3541001728 - Double charge for July 2026 </t>
        </is>
      </c>
      <c r="K2522" s="6" t="inlineStr">
        <is>
          <t xml:space="preserve">INV3541001728 - Double charge for July 2026 </t>
        </is>
      </c>
      <c r="L2522" s="6" t="inlineStr">
        <is>
          <t xml:space="preserve">Adobe Creative Cloud - Creative Cloud Pro </t>
        </is>
      </c>
      <c r="M2522" s="6" t="inlineStr">
        <is>
          <t>CTS</t>
        </is>
      </c>
    </row>
    <row r="2523">
      <c r="A2523" s="6" t="n">
        <v>61400</v>
      </c>
      <c r="B2523" s="6" t="n">
        <v>61400</v>
      </c>
      <c r="C2523" s="6" t="inlineStr">
        <is>
          <t>Dues &amp; Subscriptions</t>
        </is>
      </c>
      <c r="D2523" s="6" t="inlineStr">
        <is>
          <t>Payable Invoice</t>
        </is>
      </c>
      <c r="E2523" s="37" t="n">
        <v>46240</v>
      </c>
      <c r="F2523" s="6" t="inlineStr">
        <is>
          <t>LIVEU INC - US &amp; INTERNATIONAL</t>
        </is>
      </c>
      <c r="G2523" s="39" t="n">
        <v>64.06</v>
      </c>
      <c r="H2523" s="39" t="n">
        <v>0</v>
      </c>
      <c r="I2523" s="6" t="inlineStr">
        <is>
          <t>9100 - PRODUCTION [PRD]</t>
        </is>
      </c>
      <c r="J2523" s="6" t="inlineStr">
        <is>
          <t>AF983502-0248 - LiveU Monthly Plan for 201706-23902</t>
        </is>
      </c>
      <c r="K2523" s="6" t="inlineStr">
        <is>
          <t>AF983502-0248 - LiveU Monthly Plan for 201706-23902</t>
        </is>
      </c>
      <c r="L2523" s="6" t="inlineStr">
        <is>
          <t xml:space="preserve">LIVEU INC - US &amp; INTERNATIONAL - 1 × Monthly (at $45.00 US Dollars / month)
August 7, 2026 to September 7, 2026
Serial number: 201706-23902
</t>
        </is>
      </c>
      <c r="M2523" s="6" t="inlineStr">
        <is>
          <t>PRODUCTION</t>
        </is>
      </c>
    </row>
    <row r="2524">
      <c r="A2524" s="6" t="n">
        <v>61400</v>
      </c>
      <c r="B2524" s="6" t="n">
        <v>61400</v>
      </c>
      <c r="C2524" s="6" t="inlineStr">
        <is>
          <t>Dues &amp; Subscriptions</t>
        </is>
      </c>
      <c r="D2524" s="6" t="inlineStr">
        <is>
          <t>Payable Invoice</t>
        </is>
      </c>
      <c r="E2524" s="37" t="n">
        <v>46241</v>
      </c>
      <c r="F2524" s="6" t="inlineStr">
        <is>
          <t>LIVEU INC - US &amp; INTERNATIONAL</t>
        </is>
      </c>
      <c r="G2524" s="39" t="n">
        <v>64.06</v>
      </c>
      <c r="H2524" s="39" t="n">
        <v>0</v>
      </c>
      <c r="I2524" s="6" t="inlineStr">
        <is>
          <t>9100 - PRODUCTION [PRD]</t>
        </is>
      </c>
      <c r="J2524" s="6" t="inlineStr">
        <is>
          <t>AF983502-0247 - LiveU Monthly Plan for 201706-23900</t>
        </is>
      </c>
      <c r="K2524" s="6" t="inlineStr">
        <is>
          <t>AF983502-0247 - LiveU Monthly Plan for 201706-23900</t>
        </is>
      </c>
      <c r="L2524" s="6" t="inlineStr">
        <is>
          <t xml:space="preserve">LIVEU INC - US &amp; INTERNATIONAL - 1 × Monthly (at $45.00 US Dollars / month)
August 7, 2026 to September 7, 2026
Serial number: 201706-23900
</t>
        </is>
      </c>
      <c r="M2524" s="6" t="inlineStr">
        <is>
          <t>PRODUCTION</t>
        </is>
      </c>
    </row>
    <row r="2525">
      <c r="A2525" s="6" t="n">
        <v>61400</v>
      </c>
      <c r="B2525" s="6" t="n">
        <v>61400</v>
      </c>
      <c r="C2525" s="6" t="inlineStr">
        <is>
          <t>Dues &amp; Subscriptions</t>
        </is>
      </c>
      <c r="D2525" s="6" t="inlineStr">
        <is>
          <t>Payable Invoice</t>
        </is>
      </c>
      <c r="E2525" s="37" t="n">
        <v>46246</v>
      </c>
      <c r="F2525" s="6" t="inlineStr">
        <is>
          <t>Apple Pty Ltd</t>
        </is>
      </c>
      <c r="G2525" s="39" t="n">
        <v>25.38</v>
      </c>
      <c r="H2525" s="39" t="n">
        <v>0</v>
      </c>
      <c r="I2525" s="6" t="inlineStr">
        <is>
          <t>9000 - OFFICE / ADMIN [CTS]</t>
        </is>
      </c>
      <c r="J2525" s="6" t="inlineStr">
        <is>
          <t>12082026 - BL Apple iCLoud Storage August 2026 [paid via DL CC]</t>
        </is>
      </c>
      <c r="K2525" s="6" t="inlineStr">
        <is>
          <t>12082026 - BL Apple iCLoud Storage August 2026 [paid via DL CC]</t>
        </is>
      </c>
      <c r="L2525" s="6" t="inlineStr">
        <is>
          <t>Apple Pty Ltd - August 2026 iCloud+ with 2 TB (Monthly)
Brielle’s iPhone</t>
        </is>
      </c>
      <c r="M2525" s="6" t="inlineStr">
        <is>
          <t>CTS</t>
        </is>
      </c>
    </row>
    <row r="2526">
      <c r="A2526" s="6" t="n">
        <v>61400</v>
      </c>
      <c r="B2526" s="6" t="n">
        <v>61400</v>
      </c>
      <c r="C2526" s="6" t="inlineStr">
        <is>
          <t>Dues &amp; Subscriptions</t>
        </is>
      </c>
      <c r="D2526" s="6" t="inlineStr">
        <is>
          <t>Payable Invoice</t>
        </is>
      </c>
      <c r="E2526" s="37" t="n">
        <v>46248</v>
      </c>
      <c r="F2526" s="6" t="inlineStr">
        <is>
          <t>Apple Pty Ltd</t>
        </is>
      </c>
      <c r="G2526" s="39" t="n">
        <v>13.63</v>
      </c>
      <c r="H2526" s="39" t="n">
        <v>0</v>
      </c>
      <c r="I2526" s="6" t="inlineStr">
        <is>
          <t>9000 - OFFICE / ADMIN [CTS]</t>
        </is>
      </c>
      <c r="J2526" s="6" t="inlineStr">
        <is>
          <t>MMGGXD4TH5 - BL Apple iCLoud Storage August 2026 [paid via DL CC]</t>
        </is>
      </c>
      <c r="K2526" s="6" t="inlineStr">
        <is>
          <t>MMGGXD4TH5 - BL Apple iCLoud Storage August 2026 [paid via DL CC]</t>
        </is>
      </c>
      <c r="L2526" s="6" t="inlineStr">
        <is>
          <t>Apple Pty Ltd - August 2026 iCloud+ with 2 TB (Monthly)
Brielle’s iPhone</t>
        </is>
      </c>
      <c r="M2526" s="6" t="inlineStr">
        <is>
          <t>CTS</t>
        </is>
      </c>
    </row>
    <row r="2527">
      <c r="A2527" s="6" t="n">
        <v>61400</v>
      </c>
      <c r="B2527" s="6" t="n">
        <v>61400</v>
      </c>
      <c r="C2527" s="6" t="inlineStr">
        <is>
          <t>Dues &amp; Subscriptions</t>
        </is>
      </c>
      <c r="D2527" s="6" t="inlineStr">
        <is>
          <t>Payable Invoice</t>
        </is>
      </c>
      <c r="E2527" s="37" t="n">
        <v>46250</v>
      </c>
      <c r="F2527" s="6" t="inlineStr">
        <is>
          <t>Insphire Ltd. (Current)</t>
        </is>
      </c>
      <c r="G2527" s="39" t="n">
        <v>110</v>
      </c>
      <c r="H2527" s="39" t="n">
        <v>0</v>
      </c>
      <c r="I2527" s="6" t="inlineStr">
        <is>
          <t>9100 - PRODUCTION [PRD]</t>
        </is>
      </c>
      <c r="J2527" s="6" t="inlineStr">
        <is>
          <t>CAU-22062 - Current RMS Monthly August 2026 [paid via PL CC]</t>
        </is>
      </c>
      <c r="K2527" s="6" t="inlineStr">
        <is>
          <t>CAU-22062 - Current RMS Monthly August 2026 [paid via PL CC]</t>
        </is>
      </c>
      <c r="L2527" s="6" t="inlineStr">
        <is>
          <t>Insphire Ltd. (Current) - Current RMS</t>
        </is>
      </c>
      <c r="M2527" s="6" t="inlineStr">
        <is>
          <t>PRODUCTION</t>
        </is>
      </c>
    </row>
    <row r="2528">
      <c r="A2528" s="6" t="n">
        <v>61400</v>
      </c>
      <c r="B2528" s="6" t="n">
        <v>61400</v>
      </c>
      <c r="C2528" s="6" t="inlineStr">
        <is>
          <t>Dues &amp; Subscriptions</t>
        </is>
      </c>
      <c r="D2528" s="6" t="inlineStr">
        <is>
          <t>Payable Invoice</t>
        </is>
      </c>
      <c r="E2528" s="37" t="n">
        <v>46250</v>
      </c>
      <c r="F2528" s="6" t="inlineStr">
        <is>
          <t>Insphire Ltd. (Current)</t>
        </is>
      </c>
      <c r="G2528" s="39" t="n">
        <v>321</v>
      </c>
      <c r="H2528" s="39" t="n">
        <v>0</v>
      </c>
      <c r="I2528" s="6" t="inlineStr">
        <is>
          <t>9100 - PRODUCTION [PRD]</t>
        </is>
      </c>
      <c r="J2528" s="6" t="inlineStr">
        <is>
          <t>CAU-22062 - Current RMS Monthly August 2026 [paid via PL CC]</t>
        </is>
      </c>
      <c r="K2528" s="6" t="inlineStr">
        <is>
          <t>CAU-22062 - Current RMS Monthly August 2026 [paid via PL CC]</t>
        </is>
      </c>
      <c r="L2528" s="6" t="inlineStr">
        <is>
          <t xml:space="preserve">Insphire Ltd. (Current) - Additional User </t>
        </is>
      </c>
      <c r="M2528" s="6" t="inlineStr">
        <is>
          <t>PRODUCTION</t>
        </is>
      </c>
    </row>
    <row r="2529">
      <c r="A2529" s="6" t="n">
        <v>61400</v>
      </c>
      <c r="B2529" s="6" t="n">
        <v>61400</v>
      </c>
      <c r="C2529" s="6" t="inlineStr">
        <is>
          <t>Dues &amp; Subscriptions</t>
        </is>
      </c>
      <c r="D2529" s="6" t="inlineStr">
        <is>
          <t>Payable Invoice</t>
        </is>
      </c>
      <c r="E2529" s="37" t="n">
        <v>46252</v>
      </c>
      <c r="F2529" s="6" t="inlineStr">
        <is>
          <t>Mailchimp</t>
        </is>
      </c>
      <c r="G2529" s="39" t="n">
        <v>37.64</v>
      </c>
      <c r="H2529" s="39" t="n">
        <v>0</v>
      </c>
      <c r="I2529" s="6" t="inlineStr">
        <is>
          <t>9350 - MARKETING (external) [CTS]</t>
        </is>
      </c>
      <c r="J2529" s="6" t="inlineStr">
        <is>
          <t>MC26989211 - Mailchimp August 2026 [paid via PL CC]</t>
        </is>
      </c>
      <c r="K2529" s="6" t="inlineStr">
        <is>
          <t>MC26989211 - Mailchimp August 2026 [paid via PL CC]</t>
        </is>
      </c>
      <c r="L2529" s="6" t="inlineStr">
        <is>
          <t>Mailchimp - Essentials plan
1,500 contacts</t>
        </is>
      </c>
      <c r="M2529" s="6" t="inlineStr">
        <is>
          <t>CTS</t>
        </is>
      </c>
    </row>
    <row r="2530">
      <c r="A2530" s="6" t="n">
        <v>61400</v>
      </c>
      <c r="B2530" s="6" t="n">
        <v>61400</v>
      </c>
      <c r="C2530" s="6" t="inlineStr">
        <is>
          <t>Dues &amp; Subscriptions</t>
        </is>
      </c>
      <c r="D2530" s="6" t="inlineStr">
        <is>
          <t>Payable Invoice</t>
        </is>
      </c>
      <c r="E2530" s="37" t="n">
        <v>46255</v>
      </c>
      <c r="F2530" s="6" t="inlineStr">
        <is>
          <t>Adobe Creative Cloud</t>
        </is>
      </c>
      <c r="G2530" s="39" t="n">
        <v>39.99</v>
      </c>
      <c r="H2530" s="39" t="n">
        <v>0</v>
      </c>
      <c r="I2530" s="6" t="inlineStr">
        <is>
          <t>9350 - MARKETING (external) [CTS]</t>
        </is>
      </c>
      <c r="J2530" s="6" t="inlineStr">
        <is>
          <t>INV3557171900 - Adobe Stock August 2026 [paid via PL cc]</t>
        </is>
      </c>
      <c r="K2530" s="6" t="inlineStr">
        <is>
          <t>INV3557171900 - Adobe Stock August 2026 [paid via PL cc]</t>
        </is>
      </c>
      <c r="L2530" s="6" t="inlineStr">
        <is>
          <t>Adobe Creative Cloud - Adobe Stock – 10 assets a month</t>
        </is>
      </c>
      <c r="M2530" s="6" t="inlineStr">
        <is>
          <t>CTS</t>
        </is>
      </c>
    </row>
    <row r="2531">
      <c r="A2531" s="6" t="n">
        <v>61400</v>
      </c>
      <c r="B2531" s="6" t="n">
        <v>61400</v>
      </c>
      <c r="C2531" s="6" t="inlineStr">
        <is>
          <t>Dues &amp; Subscriptions</t>
        </is>
      </c>
      <c r="D2531" s="6" t="inlineStr">
        <is>
          <t>Payable Invoice</t>
        </is>
      </c>
      <c r="E2531" s="37" t="n">
        <v>46255</v>
      </c>
      <c r="F2531" s="6" t="inlineStr">
        <is>
          <t>Adobe Creative Cloud</t>
        </is>
      </c>
      <c r="G2531" s="39" t="n">
        <v>7.26</v>
      </c>
      <c r="H2531" s="39" t="n">
        <v>0</v>
      </c>
      <c r="I2531" s="6" t="inlineStr">
        <is>
          <t>9350 - MARKETING (external) [CTS]</t>
        </is>
      </c>
      <c r="J2531" s="6" t="inlineStr">
        <is>
          <t>INV3557099651 - Adobe AI Assistance for Acrobat August 2026 [paid via PL cc]</t>
        </is>
      </c>
      <c r="K2531" s="6" t="inlineStr">
        <is>
          <t>INV3557099651 - Adobe AI Assistance for Acrobat August 2026 [paid via PL cc]</t>
        </is>
      </c>
      <c r="L2531" s="6" t="inlineStr">
        <is>
          <t>Adobe Creative Cloud - AI Assistant for Acrobat</t>
        </is>
      </c>
      <c r="M2531" s="6" t="inlineStr">
        <is>
          <t>CTS</t>
        </is>
      </c>
    </row>
    <row r="2532">
      <c r="A2532" s="6" t="n">
        <v>61400</v>
      </c>
      <c r="B2532" s="6" t="n">
        <v>61400</v>
      </c>
      <c r="C2532" s="6" t="inlineStr">
        <is>
          <t>Dues &amp; Subscriptions</t>
        </is>
      </c>
      <c r="D2532" s="6" t="inlineStr">
        <is>
          <t>Payable Invoice</t>
        </is>
      </c>
      <c r="E2532" s="37" t="n">
        <v>46258</v>
      </c>
      <c r="F2532" s="6" t="inlineStr">
        <is>
          <t>Spotify</t>
        </is>
      </c>
      <c r="G2532" s="39" t="n">
        <v>25.45</v>
      </c>
      <c r="H2532" s="39" t="n">
        <v>0</v>
      </c>
      <c r="I2532" s="6" t="inlineStr">
        <is>
          <t>9100 - PRODUCTION [PRD]</t>
        </is>
      </c>
      <c r="J2532" s="6" t="inlineStr">
        <is>
          <t>INV1ee8d0ea - PRD Spotify August 2026 (paid via PL cc)</t>
        </is>
      </c>
      <c r="K2532" s="6" t="inlineStr">
        <is>
          <t>INV1ee8d0ea - PRD Spotify August 2026 (paid via PL cc)</t>
        </is>
      </c>
      <c r="L2532" s="6" t="inlineStr">
        <is>
          <t>Spotify - Prod - Premium Family  (1 month)</t>
        </is>
      </c>
      <c r="M2532" s="6" t="inlineStr">
        <is>
          <t>PRODUCTION</t>
        </is>
      </c>
    </row>
    <row r="2533">
      <c r="A2533" s="6" t="n">
        <v>61400</v>
      </c>
      <c r="B2533" s="6" t="n">
        <v>61400</v>
      </c>
      <c r="C2533" s="6" t="inlineStr">
        <is>
          <t>Dues &amp; Subscriptions</t>
        </is>
      </c>
      <c r="D2533" s="6" t="inlineStr">
        <is>
          <t>Payable Invoice</t>
        </is>
      </c>
      <c r="E2533" s="37" t="n">
        <v>46258</v>
      </c>
      <c r="F2533" s="6" t="inlineStr">
        <is>
          <t>Xero Australia Pty Ltd</t>
        </is>
      </c>
      <c r="G2533" s="39" t="n">
        <v>97.27</v>
      </c>
      <c r="H2533" s="39" t="n">
        <v>0</v>
      </c>
      <c r="I2533" s="6" t="inlineStr">
        <is>
          <t>9000 - OFFICE / ADMIN [CTS]</t>
        </is>
      </c>
      <c r="J2533" s="6" t="inlineStr">
        <is>
          <t>INV-55393813 - Xero Subs Renewal for August 2026 [paid via PL CC]</t>
        </is>
      </c>
      <c r="K2533" s="6" t="inlineStr">
        <is>
          <t>INV-55393813 - Xero Subs Renewal for August 2026 [paid via PL CC]</t>
        </is>
      </c>
      <c r="L2533" s="6" t="inlineStr">
        <is>
          <t>Xero Australia Pty Ltd - Corporate Technology Services Pty Ltd. Monthly Subscription, Comprehensive, 
24 Aug 2026 to 23 Sep 2026</t>
        </is>
      </c>
      <c r="M2533" s="6" t="inlineStr">
        <is>
          <t>CTS</t>
        </is>
      </c>
    </row>
    <row r="2534">
      <c r="A2534" s="6" t="n">
        <v>61400</v>
      </c>
      <c r="B2534" s="6" t="n">
        <v>61400</v>
      </c>
      <c r="C2534" s="6" t="inlineStr">
        <is>
          <t>Dues &amp; Subscriptions</t>
        </is>
      </c>
      <c r="D2534" s="6" t="inlineStr">
        <is>
          <t>Payable Invoice</t>
        </is>
      </c>
      <c r="E2534" s="37" t="n">
        <v>46261</v>
      </c>
      <c r="F2534" s="6" t="inlineStr">
        <is>
          <t>Australian Tenders</t>
        </is>
      </c>
      <c r="G2534" s="39" t="n">
        <v>90</v>
      </c>
      <c r="H2534" s="39" t="n">
        <v>0</v>
      </c>
      <c r="I2534" s="6" t="inlineStr">
        <is>
          <t>9105 - ONSITE (including PROD backup)</t>
        </is>
      </c>
      <c r="J2534" s="6" t="inlineStr">
        <is>
          <t>WLVRMZBY001 - August 2026 WA Core Subscription Plan [JS App] paid by PL CC</t>
        </is>
      </c>
      <c r="K2534" s="6" t="inlineStr">
        <is>
          <t>WLVRMZBY001 - August 2026 WA Core Subscription Plan [JS App] paid by PL CC</t>
        </is>
      </c>
      <c r="L2534" s="6" t="inlineStr">
        <is>
          <t>Australian Tenders - Core Subscription Plan SaaS
Aug 27 - Sep 27, 2026</t>
        </is>
      </c>
      <c r="M2534" s="6" t="inlineStr">
        <is>
          <t>ONSITE</t>
        </is>
      </c>
    </row>
    <row r="2535">
      <c r="A2535" s="6" t="n">
        <v>61400</v>
      </c>
      <c r="B2535" s="6" t="n">
        <v>61400</v>
      </c>
      <c r="C2535" s="6" t="inlineStr">
        <is>
          <t>Dues &amp; Subscriptions</t>
        </is>
      </c>
      <c r="D2535" s="6" t="inlineStr">
        <is>
          <t>Payable Invoice</t>
        </is>
      </c>
      <c r="E2535" s="37" t="n">
        <v>46262</v>
      </c>
      <c r="F2535" s="6" t="inlineStr">
        <is>
          <t>Zoom Video Communications Inc.</t>
        </is>
      </c>
      <c r="G2535" s="39" t="n">
        <v>73.98999999999999</v>
      </c>
      <c r="H2535" s="39" t="n">
        <v>0</v>
      </c>
      <c r="I2535" s="6" t="inlineStr">
        <is>
          <t>9100 - PRODUCTION [PRD]</t>
        </is>
      </c>
      <c r="J2535" s="6" t="inlineStr">
        <is>
          <t>INV367816684 - Zoom Subs renewal August 2026 [paid via PL CC]</t>
        </is>
      </c>
      <c r="K2535" s="6" t="inlineStr">
        <is>
          <t>INV367816684 - Zoom Subs renewal August 2026 [paid via PL CC]</t>
        </is>
      </c>
      <c r="L2535" s="6" t="inlineStr">
        <is>
          <t>Zoom Video Communications Inc. - Charge Name: Room Connector Monthly
Aug 28, 2026 - Sep 27, 2026</t>
        </is>
      </c>
      <c r="M2535" s="6" t="inlineStr">
        <is>
          <t>PRODUCTION</t>
        </is>
      </c>
    </row>
    <row r="2536">
      <c r="A2536" s="6" t="n">
        <v>61400</v>
      </c>
      <c r="B2536" s="6" t="n">
        <v>61400</v>
      </c>
      <c r="C2536" s="6" t="inlineStr">
        <is>
          <t>Dues &amp; Subscriptions</t>
        </is>
      </c>
      <c r="D2536" s="6" t="inlineStr">
        <is>
          <t>Payable Invoice</t>
        </is>
      </c>
      <c r="E2536" s="37" t="n">
        <v>46262</v>
      </c>
      <c r="F2536" s="6" t="inlineStr">
        <is>
          <t>Zoom Video Communications Inc.</t>
        </is>
      </c>
      <c r="G2536" s="39" t="n">
        <v>100</v>
      </c>
      <c r="H2536" s="39" t="n">
        <v>0</v>
      </c>
      <c r="I2536" s="6" t="inlineStr">
        <is>
          <t>9100 - PRODUCTION [PRD]</t>
        </is>
      </c>
      <c r="J2536" s="6" t="inlineStr">
        <is>
          <t>INV367816684 - Zoom Subs renewal August 2026 [paid via PL CC]</t>
        </is>
      </c>
      <c r="K2536" s="6" t="inlineStr">
        <is>
          <t>INV367816684 - Zoom Subs renewal August 2026 [paid via PL CC]</t>
        </is>
      </c>
      <c r="L2536" s="6" t="inlineStr">
        <is>
          <t>Zoom Video Communications Inc. - Charge Name: Audio Monthly
Aug 28, 2026 - Sep 27, 2026</t>
        </is>
      </c>
      <c r="M2536" s="6" t="inlineStr">
        <is>
          <t>PRODUCTION</t>
        </is>
      </c>
    </row>
    <row r="2537">
      <c r="A2537" s="6" t="n">
        <v>61400</v>
      </c>
      <c r="B2537" s="6" t="n">
        <v>61400</v>
      </c>
      <c r="C2537" s="6" t="inlineStr">
        <is>
          <t>Dues &amp; Subscriptions</t>
        </is>
      </c>
      <c r="D2537" s="6" t="inlineStr">
        <is>
          <t>Payable Invoice</t>
        </is>
      </c>
      <c r="E2537" s="37" t="n">
        <v>46262</v>
      </c>
      <c r="F2537" s="6" t="inlineStr">
        <is>
          <t>Zoom Video Communications Inc.</t>
        </is>
      </c>
      <c r="G2537" s="39" t="n">
        <v>149.98</v>
      </c>
      <c r="H2537" s="39" t="n">
        <v>0</v>
      </c>
      <c r="I2537" s="6" t="inlineStr">
        <is>
          <t>9100 - PRODUCTION [PRD]</t>
        </is>
      </c>
      <c r="J2537" s="6" t="inlineStr">
        <is>
          <t>INV367816684 - Zoom Subs renewal August 2026 [paid via PL CC]</t>
        </is>
      </c>
      <c r="K2537" s="6" t="inlineStr">
        <is>
          <t>INV367816684 - Zoom Subs renewal August 2026 [paid via PL CC]</t>
        </is>
      </c>
      <c r="L2537" s="6" t="inlineStr">
        <is>
          <t>Zoom Video Communications Inc. - Charge Name: Zoom Events 500 Monthly
Aug 28, 2026 - Sep 27, 2026</t>
        </is>
      </c>
      <c r="M2537" s="6" t="inlineStr">
        <is>
          <t>PRODUCTION</t>
        </is>
      </c>
    </row>
    <row r="2538">
      <c r="A2538" s="6" t="n">
        <v>61400</v>
      </c>
      <c r="B2538" s="6" t="n">
        <v>61400</v>
      </c>
      <c r="C2538" s="6" t="inlineStr">
        <is>
          <t>Dues &amp; Subscriptions</t>
        </is>
      </c>
      <c r="D2538" s="6" t="inlineStr">
        <is>
          <t>Payable Invoice</t>
        </is>
      </c>
      <c r="E2538" s="37" t="n">
        <v>46262</v>
      </c>
      <c r="F2538" s="6" t="inlineStr">
        <is>
          <t>Google Australia Pty Ltd</t>
        </is>
      </c>
      <c r="G2538" s="39" t="n">
        <v>15.45</v>
      </c>
      <c r="H2538" s="39" t="n">
        <v>0</v>
      </c>
      <c r="I2538" s="6" t="inlineStr">
        <is>
          <t>9000 - OFFICE / ADMIN [CTS]</t>
        </is>
      </c>
      <c r="J2538" s="6" t="inlineStr">
        <is>
          <t>INV1115.7 - YouTube Premium Subscription August 2026 [via DL CC]</t>
        </is>
      </c>
      <c r="K2538" s="6" t="inlineStr">
        <is>
          <t>INV1115.7 - YouTube Premium Subscription August 2026 [via DL CC]</t>
        </is>
      </c>
      <c r="L2538" s="6" t="inlineStr">
        <is>
          <t>Google Australia Pty Ltd - YouTube Premium (YouTube)</t>
        </is>
      </c>
      <c r="M2538" s="6" t="inlineStr">
        <is>
          <t>CTS</t>
        </is>
      </c>
    </row>
    <row r="2539">
      <c r="A2539" s="6" t="n">
        <v>61400</v>
      </c>
      <c r="B2539" s="6" t="n">
        <v>61400</v>
      </c>
      <c r="C2539" s="6" t="inlineStr">
        <is>
          <t>Dues &amp; Subscriptions</t>
        </is>
      </c>
      <c r="D2539" s="6" t="inlineStr">
        <is>
          <t>Payable Invoice</t>
        </is>
      </c>
      <c r="E2539" s="37" t="n">
        <v>46263</v>
      </c>
      <c r="F2539" s="6" t="inlineStr">
        <is>
          <t>Adobe Creative Cloud</t>
        </is>
      </c>
      <c r="G2539" s="39" t="n">
        <v>87.26000000000001</v>
      </c>
      <c r="H2539" s="39" t="n">
        <v>0</v>
      </c>
      <c r="I2539" s="6" t="inlineStr">
        <is>
          <t>9350 - MARKETING (external) [CTS]</t>
        </is>
      </c>
      <c r="J2539" s="6" t="inlineStr">
        <is>
          <t>INV3564760519 - Creative Cloud Pro for Team August 2026 [paid via PL cc]</t>
        </is>
      </c>
      <c r="K2539" s="6" t="inlineStr">
        <is>
          <t>INV3564760519 - Creative Cloud Pro for Team August 2026 [paid via PL cc]</t>
        </is>
      </c>
      <c r="L2539" s="6" t="inlineStr">
        <is>
          <t>Adobe Creative Cloud - Creative Cloud Pro</t>
        </is>
      </c>
      <c r="M2539" s="6" t="inlineStr">
        <is>
          <t>CTS</t>
        </is>
      </c>
    </row>
    <row r="2540">
      <c r="A2540" s="6" t="n">
        <v>61400</v>
      </c>
      <c r="B2540" s="6" t="n">
        <v>61400</v>
      </c>
      <c r="C2540" s="6" t="inlineStr">
        <is>
          <t>Dues &amp; Subscriptions</t>
        </is>
      </c>
      <c r="D2540" s="6" t="inlineStr">
        <is>
          <t>Payable Invoice</t>
        </is>
      </c>
      <c r="E2540" s="37" t="n">
        <v>46264</v>
      </c>
      <c r="F2540" s="6" t="inlineStr">
        <is>
          <t>LIVEU INC - US &amp; INTERNATIONAL</t>
        </is>
      </c>
      <c r="G2540" s="39" t="n">
        <v>62.83</v>
      </c>
      <c r="H2540" s="39" t="n">
        <v>0</v>
      </c>
      <c r="I2540" s="6" t="inlineStr">
        <is>
          <t>9100 - PRODUCTION [PRD]</t>
        </is>
      </c>
      <c r="J2540" s="6" t="inlineStr">
        <is>
          <t>AF983502-0249 - LiveU Monthly Plan for 202120-23123</t>
        </is>
      </c>
      <c r="K2540" s="6" t="inlineStr">
        <is>
          <t>AF983502-0249 - LiveU Monthly Plan for 202120-23123</t>
        </is>
      </c>
      <c r="L2540" s="6" t="inlineStr">
        <is>
          <t xml:space="preserve">LIVEU INC - US &amp; INTERNATIONAL - 1 × Monthly (at $45.00 US Dollars / month)
August 31, 2026 to October 1, 2026
Serial number: 201706-23902
</t>
        </is>
      </c>
      <c r="M2540" s="6" t="inlineStr">
        <is>
          <t>PRODUCTION</t>
        </is>
      </c>
    </row>
    <row r="2541">
      <c r="A2541" s="6" t="n">
        <v>61400</v>
      </c>
      <c r="B2541" s="6" t="n">
        <v>61400</v>
      </c>
      <c r="C2541" s="6" t="inlineStr">
        <is>
          <t>Dues &amp; Subscriptions</t>
        </is>
      </c>
      <c r="D2541" s="6" t="inlineStr">
        <is>
          <t>Payable Invoice</t>
        </is>
      </c>
      <c r="E2541" s="37" t="n">
        <v>46265</v>
      </c>
      <c r="F2541" s="6" t="inlineStr">
        <is>
          <t>LIVEU INC - US &amp; INTERNATIONAL</t>
        </is>
      </c>
      <c r="G2541" s="39" t="n">
        <v>62.95</v>
      </c>
      <c r="H2541" s="39" t="n">
        <v>0</v>
      </c>
      <c r="I2541" s="6" t="inlineStr">
        <is>
          <t>9100 - PRODUCTION [PRD]</t>
        </is>
      </c>
      <c r="J2541" s="6" t="inlineStr">
        <is>
          <t>AF983502-0250 - LiveU Monthly Plan for 202120-23120</t>
        </is>
      </c>
      <c r="K2541" s="6" t="inlineStr">
        <is>
          <t>AF983502-0250 - LiveU Monthly Plan for 202120-23120</t>
        </is>
      </c>
      <c r="L2541" s="6" t="inlineStr">
        <is>
          <t xml:space="preserve">LIVEU INC - US &amp; INTERNATIONAL - 1 × Monthly (at $45.00 US Dollars / month)
September 1, 2026 to October 1, 2026
Serial number: 202120-23120
</t>
        </is>
      </c>
      <c r="M2541" s="6" t="inlineStr">
        <is>
          <t>PRODUCTION</t>
        </is>
      </c>
    </row>
    <row r="2542">
      <c r="A2542" s="6" t="n">
        <v>61400</v>
      </c>
      <c r="B2542" s="6" t="n">
        <v>61400</v>
      </c>
      <c r="C2542" s="6" t="inlineStr">
        <is>
          <t>Dues &amp; Subscriptions</t>
        </is>
      </c>
      <c r="D2542" s="6" t="inlineStr">
        <is>
          <t>Manual Journal</t>
        </is>
      </c>
      <c r="E2542" s="37" t="n">
        <v>46265</v>
      </c>
      <c r="F2542" s="6" t="n"/>
      <c r="G2542" s="39" t="n">
        <v>208.09</v>
      </c>
      <c r="H2542" s="39" t="n">
        <v>0</v>
      </c>
      <c r="I2542" s="6" t="inlineStr">
        <is>
          <t>9000 - OFFICE / ADMIN [CTS]</t>
        </is>
      </c>
      <c r="J2542" s="6" t="n"/>
      <c r="K2542" s="6" t="inlineStr">
        <is>
          <t>#70416</t>
        </is>
      </c>
      <c r="L2542" s="6" t="inlineStr">
        <is>
          <t>Expense Accrual August 2026 - LiveU June 2025 &amp; July 2026</t>
        </is>
      </c>
      <c r="M2542" s="6" t="inlineStr">
        <is>
          <t>CTS</t>
        </is>
      </c>
    </row>
    <row r="2543">
      <c r="A2543" s="6" t="n">
        <v>61400</v>
      </c>
      <c r="B2543" s="6" t="n">
        <v>61400</v>
      </c>
      <c r="C2543" s="6" t="inlineStr">
        <is>
          <t>Dues &amp; Subscriptions</t>
        </is>
      </c>
      <c r="D2543" s="6" t="inlineStr">
        <is>
          <t>Manual Journal</t>
        </is>
      </c>
      <c r="E2543" s="37" t="n">
        <v>46265</v>
      </c>
      <c r="F2543" s="6" t="n"/>
      <c r="G2543" s="39" t="n">
        <v>38.75</v>
      </c>
      <c r="H2543" s="39" t="n">
        <v>0</v>
      </c>
      <c r="I2543" s="6" t="inlineStr">
        <is>
          <t>2910 - Office Move 2024 [CTS]</t>
        </is>
      </c>
      <c r="J2543" s="6" t="n"/>
      <c r="K2543" s="6" t="inlineStr">
        <is>
          <t>#70417</t>
        </is>
      </c>
      <c r="L2543" s="6" t="inlineStr">
        <is>
          <t>Prepayments August 2026 - Inv6115846AA|27/03|Dicker Data|</t>
        </is>
      </c>
      <c r="M2543" s="6" t="inlineStr">
        <is>
          <t>CTS</t>
        </is>
      </c>
    </row>
    <row r="2544">
      <c r="A2544" s="6" t="n">
        <v>61400</v>
      </c>
      <c r="B2544" s="6" t="n">
        <v>61400</v>
      </c>
      <c r="C2544" s="6" t="inlineStr">
        <is>
          <t>Dues &amp; Subscriptions</t>
        </is>
      </c>
      <c r="D2544" s="6" t="inlineStr">
        <is>
          <t>Manual Journal</t>
        </is>
      </c>
      <c r="E2544" s="37" t="n">
        <v>46265</v>
      </c>
      <c r="F2544" s="6" t="n"/>
      <c r="G2544" s="39" t="n">
        <v>12.5</v>
      </c>
      <c r="H2544" s="39" t="n">
        <v>0</v>
      </c>
      <c r="I2544" s="6" t="inlineStr">
        <is>
          <t>9350 - MARKETING (external) [CTS]</t>
        </is>
      </c>
      <c r="J2544" s="6" t="n"/>
      <c r="K2544" s="6" t="inlineStr">
        <is>
          <t>#70417</t>
        </is>
      </c>
      <c r="L2544" s="6" t="inlineStr">
        <is>
          <t>Prepayments August 2026 - Inv58586033|10/02|Crazy Domains (website renewal)|</t>
        </is>
      </c>
      <c r="M2544" s="6" t="inlineStr">
        <is>
          <t>CTS</t>
        </is>
      </c>
    </row>
    <row r="2545">
      <c r="A2545" s="6" t="n">
        <v>61400</v>
      </c>
      <c r="B2545" s="6" t="n">
        <v>61400</v>
      </c>
      <c r="C2545" s="6" t="inlineStr">
        <is>
          <t>Dues &amp; Subscriptions</t>
        </is>
      </c>
      <c r="D2545" s="6" t="inlineStr">
        <is>
          <t>Manual Journal</t>
        </is>
      </c>
      <c r="E2545" s="37" t="n">
        <v>46265</v>
      </c>
      <c r="F2545" s="6" t="n"/>
      <c r="G2545" s="39" t="n">
        <v>530</v>
      </c>
      <c r="H2545" s="39" t="n">
        <v>0</v>
      </c>
      <c r="I2545" s="6" t="inlineStr">
        <is>
          <t>9300 - HUMAN RESOURCES [CTS]</t>
        </is>
      </c>
      <c r="J2545" s="6" t="n"/>
      <c r="K2545" s="6" t="inlineStr">
        <is>
          <t>#70417</t>
        </is>
      </c>
      <c r="L2545" s="6" t="inlineStr">
        <is>
          <t>Prepayments August 2026 - Inv51110652883|01/09|Linkedin Singapore|</t>
        </is>
      </c>
      <c r="M2545" s="6" t="inlineStr">
        <is>
          <t>CTS</t>
        </is>
      </c>
    </row>
    <row r="2546">
      <c r="A2546" s="6" t="n">
        <v>61400</v>
      </c>
      <c r="B2546" s="6" t="n">
        <v>61400</v>
      </c>
      <c r="C2546" s="6" t="inlineStr">
        <is>
          <t>Dues &amp; Subscriptions</t>
        </is>
      </c>
      <c r="D2546" s="6" t="inlineStr">
        <is>
          <t>Manual Journal</t>
        </is>
      </c>
      <c r="E2546" s="37" t="n">
        <v>46265</v>
      </c>
      <c r="F2546" s="6" t="n"/>
      <c r="G2546" s="39" t="n">
        <v>44.28</v>
      </c>
      <c r="H2546" s="39" t="n">
        <v>0</v>
      </c>
      <c r="I2546" s="6" t="inlineStr">
        <is>
          <t>3059 - CBA AGM 2025 [PRD]</t>
        </is>
      </c>
      <c r="J2546" s="6" t="n"/>
      <c r="K2546" s="6" t="inlineStr">
        <is>
          <t>#70417</t>
        </is>
      </c>
      <c r="L2546" s="6" t="inlineStr">
        <is>
          <t>Prepayments August 2026 - Inv721699|22/09|Qantas Airways Limited|</t>
        </is>
      </c>
      <c r="M2546" s="6" t="inlineStr">
        <is>
          <t>PRODUCTION</t>
        </is>
      </c>
    </row>
    <row r="2547">
      <c r="A2547" s="6" t="n">
        <v>61400</v>
      </c>
      <c r="B2547" s="6" t="n">
        <v>61400</v>
      </c>
      <c r="C2547" s="6" t="inlineStr">
        <is>
          <t>Dues &amp; Subscriptions</t>
        </is>
      </c>
      <c r="D2547" s="6" t="inlineStr">
        <is>
          <t>Manual Journal</t>
        </is>
      </c>
      <c r="E2547" s="37" t="n">
        <v>46265</v>
      </c>
      <c r="F2547" s="6" t="n"/>
      <c r="G2547" s="39" t="n">
        <v>175.03</v>
      </c>
      <c r="H2547" s="39" t="n">
        <v>0</v>
      </c>
      <c r="I2547" s="6" t="inlineStr">
        <is>
          <t>9000 - OFFICE / ADMIN [CTS]</t>
        </is>
      </c>
      <c r="J2547" s="6" t="n"/>
      <c r="K2547" s="6" t="inlineStr">
        <is>
          <t>#70417</t>
        </is>
      </c>
      <c r="L2547" s="6" t="inlineStr">
        <is>
          <t>Prepayments August 2026 - Inv1847146|29/09|Brookvale Insurance Brokers Pty Ltd (Bus Com)|</t>
        </is>
      </c>
      <c r="M2547" s="6" t="inlineStr">
        <is>
          <t>CTS</t>
        </is>
      </c>
    </row>
    <row r="2548">
      <c r="A2548" s="6" t="n">
        <v>61400</v>
      </c>
      <c r="B2548" s="6" t="n">
        <v>61400</v>
      </c>
      <c r="C2548" s="6" t="inlineStr">
        <is>
          <t>Dues &amp; Subscriptions</t>
        </is>
      </c>
      <c r="D2548" s="6" t="inlineStr">
        <is>
          <t>Manual Journal</t>
        </is>
      </c>
      <c r="E2548" s="37" t="n">
        <v>46265</v>
      </c>
      <c r="F2548" s="6" t="n"/>
      <c r="G2548" s="39" t="n">
        <v>343.27</v>
      </c>
      <c r="H2548" s="39" t="n">
        <v>0</v>
      </c>
      <c r="I2548" s="6" t="inlineStr">
        <is>
          <t>9200 - INTEGRATION [INT]</t>
        </is>
      </c>
      <c r="J2548" s="6" t="n"/>
      <c r="K2548" s="6" t="inlineStr">
        <is>
          <t>#70417</t>
        </is>
      </c>
      <c r="L2548" s="6" t="inlineStr">
        <is>
          <t>Prepayments August 2026 - Inv1847148|29/09|Brookvale Insurance Brokers Pty Ltd (Mecon)|</t>
        </is>
      </c>
      <c r="M2548" s="6" t="inlineStr">
        <is>
          <t>INTEGRATION</t>
        </is>
      </c>
    </row>
    <row r="2549">
      <c r="A2549" s="6" t="n">
        <v>61400</v>
      </c>
      <c r="B2549" s="6" t="n">
        <v>61400</v>
      </c>
      <c r="C2549" s="6" t="inlineStr">
        <is>
          <t>Dues &amp; Subscriptions</t>
        </is>
      </c>
      <c r="D2549" s="6" t="inlineStr">
        <is>
          <t>Manual Journal</t>
        </is>
      </c>
      <c r="E2549" s="37" t="n">
        <v>46265</v>
      </c>
      <c r="F2549" s="6" t="n"/>
      <c r="G2549" s="39" t="n">
        <v>528.1799999999999</v>
      </c>
      <c r="H2549" s="39" t="n">
        <v>0</v>
      </c>
      <c r="I2549" s="6" t="inlineStr">
        <is>
          <t>9100 - PRODUCTION [PRD]</t>
        </is>
      </c>
      <c r="J2549" s="6" t="n"/>
      <c r="K2549" s="6" t="inlineStr">
        <is>
          <t>#70417</t>
        </is>
      </c>
      <c r="L2549" s="6" t="inlineStr">
        <is>
          <t>Prepayments August 2026 - Inv1847147|29/09|Brookvale Insurance Brokers Pty Ltd (Removeable Equip)|</t>
        </is>
      </c>
      <c r="M2549" s="6" t="inlineStr">
        <is>
          <t>PRODUCTION</t>
        </is>
      </c>
    </row>
    <row r="2550">
      <c r="A2550" s="6" t="n">
        <v>61400</v>
      </c>
      <c r="B2550" s="6" t="n">
        <v>61400</v>
      </c>
      <c r="C2550" s="6" t="inlineStr">
        <is>
          <t>Dues &amp; Subscriptions</t>
        </is>
      </c>
      <c r="D2550" s="6" t="inlineStr">
        <is>
          <t>Manual Journal</t>
        </is>
      </c>
      <c r="E2550" s="37" t="n">
        <v>46265</v>
      </c>
      <c r="F2550" s="6" t="n"/>
      <c r="G2550" s="39" t="n">
        <v>237.5</v>
      </c>
      <c r="H2550" s="39" t="n">
        <v>0</v>
      </c>
      <c r="I2550" s="6" t="inlineStr">
        <is>
          <t>9000 - OFFICE / ADMIN [CTS]</t>
        </is>
      </c>
      <c r="J2550" s="6" t="n"/>
      <c r="K2550" s="6" t="inlineStr">
        <is>
          <t>#70417</t>
        </is>
      </c>
      <c r="L2550" s="6" t="inlineStr">
        <is>
          <t>Prepayments August 2026 - Inv3435939|11/11|AVIXA (Formerly InfoComm International)|</t>
        </is>
      </c>
      <c r="M2550" s="6" t="inlineStr">
        <is>
          <t>CTS</t>
        </is>
      </c>
    </row>
    <row r="2551">
      <c r="A2551" s="6" t="n">
        <v>61400</v>
      </c>
      <c r="B2551" s="6" t="n">
        <v>61400</v>
      </c>
      <c r="C2551" s="6" t="inlineStr">
        <is>
          <t>Dues &amp; Subscriptions</t>
        </is>
      </c>
      <c r="D2551" s="6" t="inlineStr">
        <is>
          <t>Manual Journal</t>
        </is>
      </c>
      <c r="E2551" s="37" t="n">
        <v>46265</v>
      </c>
      <c r="F2551" s="6" t="n"/>
      <c r="G2551" s="39" t="n">
        <v>49.99</v>
      </c>
      <c r="H2551" s="39" t="n">
        <v>0</v>
      </c>
      <c r="I2551" s="6" t="inlineStr">
        <is>
          <t>9000 - OFFICE / ADMIN [CTS]</t>
        </is>
      </c>
      <c r="J2551" s="6" t="n"/>
      <c r="K2551" s="6" t="inlineStr">
        <is>
          <t>#70417</t>
        </is>
      </c>
      <c r="L2551" s="6" t="inlineStr">
        <is>
          <t>Prepayments August 2026 - Inv12112025|12/11|Linkedin Singapore|</t>
        </is>
      </c>
      <c r="M2551" s="6" t="inlineStr">
        <is>
          <t>CTS</t>
        </is>
      </c>
    </row>
    <row r="2552">
      <c r="A2552" s="6" t="n">
        <v>61400</v>
      </c>
      <c r="B2552" s="6" t="n">
        <v>61400</v>
      </c>
      <c r="C2552" s="6" t="inlineStr">
        <is>
          <t>Dues &amp; Subscriptions</t>
        </is>
      </c>
      <c r="D2552" s="6" t="inlineStr">
        <is>
          <t>Manual Journal</t>
        </is>
      </c>
      <c r="E2552" s="37" t="n">
        <v>46265</v>
      </c>
      <c r="F2552" s="6" t="n"/>
      <c r="G2552" s="39" t="n">
        <v>280.17</v>
      </c>
      <c r="H2552" s="39" t="n">
        <v>0</v>
      </c>
      <c r="I2552" s="6" t="inlineStr">
        <is>
          <t>9105 - ONSITE (including PROD backup)</t>
        </is>
      </c>
      <c r="J2552" s="6" t="n"/>
      <c r="K2552" s="6" t="inlineStr">
        <is>
          <t>#70417</t>
        </is>
      </c>
      <c r="L2552" s="6" t="inlineStr">
        <is>
          <t>Prepayments August 2026 - InvINV-18112025|18/11|Labour Hire Licence VIC|</t>
        </is>
      </c>
      <c r="M2552" s="6" t="inlineStr">
        <is>
          <t>ONSITE</t>
        </is>
      </c>
    </row>
    <row r="2553">
      <c r="A2553" s="6" t="n">
        <v>61400</v>
      </c>
      <c r="B2553" s="6" t="n">
        <v>61400</v>
      </c>
      <c r="C2553" s="6" t="inlineStr">
        <is>
          <t>Dues &amp; Subscriptions</t>
        </is>
      </c>
      <c r="D2553" s="6" t="inlineStr">
        <is>
          <t>Manual Journal</t>
        </is>
      </c>
      <c r="E2553" s="37" t="n">
        <v>46265</v>
      </c>
      <c r="F2553" s="6" t="n"/>
      <c r="G2553" s="39" t="n">
        <v>24.78</v>
      </c>
      <c r="H2553" s="39" t="n">
        <v>0</v>
      </c>
      <c r="I2553" s="6" t="inlineStr">
        <is>
          <t>585 - CBA Team Leader [ONS]</t>
        </is>
      </c>
      <c r="J2553" s="6" t="n"/>
      <c r="K2553" s="6" t="inlineStr">
        <is>
          <t>#70417</t>
        </is>
      </c>
      <c r="L2553" s="6" t="inlineStr">
        <is>
          <t>Prepayments August 2026 - InvINV02191196|11/11|Avetta|</t>
        </is>
      </c>
      <c r="M2553" s="6" t="inlineStr">
        <is>
          <t>ONSITE</t>
        </is>
      </c>
    </row>
    <row r="2554">
      <c r="A2554" s="6" t="n">
        <v>61400</v>
      </c>
      <c r="B2554" s="6" t="n">
        <v>61400</v>
      </c>
      <c r="C2554" s="6" t="inlineStr">
        <is>
          <t>Dues &amp; Subscriptions</t>
        </is>
      </c>
      <c r="D2554" s="6" t="inlineStr">
        <is>
          <t>Manual Journal</t>
        </is>
      </c>
      <c r="E2554" s="37" t="n">
        <v>46265</v>
      </c>
      <c r="F2554" s="6" t="n"/>
      <c r="G2554" s="39" t="n">
        <v>24.78</v>
      </c>
      <c r="H2554" s="39" t="n">
        <v>0</v>
      </c>
      <c r="I2554" s="6" t="inlineStr">
        <is>
          <t>587 - CBA Tech TN [ONS]</t>
        </is>
      </c>
      <c r="J2554" s="6" t="n"/>
      <c r="K2554" s="6" t="inlineStr">
        <is>
          <t>#70417</t>
        </is>
      </c>
      <c r="L2554" s="6" t="inlineStr">
        <is>
          <t>Prepayments August 2026 - InvINV02191196|11/11|Avetta|</t>
        </is>
      </c>
      <c r="M2554" s="6" t="inlineStr">
        <is>
          <t>ONSITE</t>
        </is>
      </c>
    </row>
    <row r="2555">
      <c r="A2555" s="6" t="n">
        <v>61400</v>
      </c>
      <c r="B2555" s="6" t="n">
        <v>61400</v>
      </c>
      <c r="C2555" s="6" t="inlineStr">
        <is>
          <t>Dues &amp; Subscriptions</t>
        </is>
      </c>
      <c r="D2555" s="6" t="inlineStr">
        <is>
          <t>Manual Journal</t>
        </is>
      </c>
      <c r="E2555" s="37" t="n">
        <v>46265</v>
      </c>
      <c r="F2555" s="6" t="n"/>
      <c r="G2555" s="39" t="n">
        <v>24.78</v>
      </c>
      <c r="H2555" s="39" t="n">
        <v>0</v>
      </c>
      <c r="I2555" s="6" t="inlineStr">
        <is>
          <t>1350 - CBA Brisbane ONS [ONS]</t>
        </is>
      </c>
      <c r="J2555" s="6" t="n"/>
      <c r="K2555" s="6" t="inlineStr">
        <is>
          <t>#70417</t>
        </is>
      </c>
      <c r="L2555" s="6" t="inlineStr">
        <is>
          <t>Prepayments August 2026 - InvINV02191196|11/11|Avetta|</t>
        </is>
      </c>
      <c r="M2555" s="6" t="inlineStr">
        <is>
          <t>ONSITE</t>
        </is>
      </c>
    </row>
    <row r="2556">
      <c r="A2556" s="6" t="n">
        <v>61400</v>
      </c>
      <c r="B2556" s="6" t="n">
        <v>61400</v>
      </c>
      <c r="C2556" s="6" t="inlineStr">
        <is>
          <t>Dues &amp; Subscriptions</t>
        </is>
      </c>
      <c r="D2556" s="6" t="inlineStr">
        <is>
          <t>Manual Journal</t>
        </is>
      </c>
      <c r="E2556" s="37" t="n">
        <v>46265</v>
      </c>
      <c r="F2556" s="6" t="n"/>
      <c r="G2556" s="39" t="n">
        <v>229.17</v>
      </c>
      <c r="H2556" s="39" t="n">
        <v>0</v>
      </c>
      <c r="I2556" s="6" t="inlineStr">
        <is>
          <t>9000 - OFFICE / ADMIN [CTS]</t>
        </is>
      </c>
      <c r="J2556" s="6" t="n"/>
      <c r="K2556" s="6" t="inlineStr">
        <is>
          <t>#70417</t>
        </is>
      </c>
      <c r="L2556" s="6" t="inlineStr">
        <is>
          <t>Prepayments August 2026 - InvINV5359 |14/04|Network Communication Industries (Dashlane)|</t>
        </is>
      </c>
      <c r="M2556" s="6" t="inlineStr">
        <is>
          <t>CTS</t>
        </is>
      </c>
    </row>
    <row r="2557">
      <c r="A2557" s="6" t="n">
        <v>61400</v>
      </c>
      <c r="B2557" s="6" t="n">
        <v>61400</v>
      </c>
      <c r="C2557" s="6" t="inlineStr">
        <is>
          <t>Dues &amp; Subscriptions</t>
        </is>
      </c>
      <c r="D2557" s="6" t="inlineStr">
        <is>
          <t>Manual Journal</t>
        </is>
      </c>
      <c r="E2557" s="37" t="n">
        <v>46265</v>
      </c>
      <c r="F2557" s="6" t="n"/>
      <c r="G2557" s="39" t="n">
        <v>383.33</v>
      </c>
      <c r="H2557" s="39" t="n">
        <v>0</v>
      </c>
      <c r="I2557" s="6" t="inlineStr">
        <is>
          <t>9300 - HUMAN RESOURCES [CTS]</t>
        </is>
      </c>
      <c r="J2557" s="6" t="n"/>
      <c r="K2557" s="6" t="inlineStr">
        <is>
          <t>#70417</t>
        </is>
      </c>
      <c r="L2557" s="6" t="inlineStr">
        <is>
          <t>Prepayments August 2026 - InvGPTWANZ-102767|02/04|Great Place to Work|One (1) Certification and Best Workplaces eligible Trust Index© Survey</t>
        </is>
      </c>
      <c r="M2557" s="6" t="inlineStr">
        <is>
          <t>CTS</t>
        </is>
      </c>
    </row>
    <row r="2558">
      <c r="A2558" s="6" t="n">
        <v>61400</v>
      </c>
      <c r="B2558" s="6" t="n">
        <v>61400</v>
      </c>
      <c r="C2558" s="6" t="inlineStr">
        <is>
          <t>Dues &amp; Subscriptions</t>
        </is>
      </c>
      <c r="D2558" s="6" t="inlineStr">
        <is>
          <t>Manual Journal</t>
        </is>
      </c>
      <c r="E2558" s="37" t="n">
        <v>46265</v>
      </c>
      <c r="F2558" s="6" t="n"/>
      <c r="G2558" s="39" t="n">
        <v>363</v>
      </c>
      <c r="H2558" s="39" t="n">
        <v>0</v>
      </c>
      <c r="I2558" s="6" t="inlineStr">
        <is>
          <t>9100 - PRODUCTION [PRD]</t>
        </is>
      </c>
      <c r="J2558" s="6" t="n"/>
      <c r="K2558" s="6" t="inlineStr">
        <is>
          <t>#70417</t>
        </is>
      </c>
      <c r="L2558" s="6" t="inlineStr">
        <is>
          <t>Prepayments August 2026 - InvINV80090459659|10/06|ZOHO Corp.|</t>
        </is>
      </c>
      <c r="M2558" s="6" t="inlineStr">
        <is>
          <t>PRODUCTION</t>
        </is>
      </c>
    </row>
    <row r="2559">
      <c r="A2559" s="6" t="n">
        <v>61400</v>
      </c>
      <c r="B2559" s="6" t="n">
        <v>61400</v>
      </c>
      <c r="C2559" s="6" t="inlineStr">
        <is>
          <t>Dues &amp; Subscriptions</t>
        </is>
      </c>
      <c r="D2559" s="6" t="inlineStr">
        <is>
          <t>Manual Journal</t>
        </is>
      </c>
      <c r="E2559" s="37" t="n">
        <v>46265</v>
      </c>
      <c r="F2559" s="6" t="n"/>
      <c r="G2559" s="39" t="n">
        <v>60.5</v>
      </c>
      <c r="H2559" s="39" t="n">
        <v>0</v>
      </c>
      <c r="I2559" s="6" t="inlineStr">
        <is>
          <t>9125 - VIDEO DEPT [VID]</t>
        </is>
      </c>
      <c r="J2559" s="6" t="n"/>
      <c r="K2559" s="6" t="inlineStr">
        <is>
          <t>#70417</t>
        </is>
      </c>
      <c r="L2559" s="6" t="inlineStr">
        <is>
          <t>Prepayments August 2026 - InvINV80090459659|10/06|ZOHO Corp.|</t>
        </is>
      </c>
      <c r="M2559" s="6" t="inlineStr">
        <is>
          <t>VIDEO</t>
        </is>
      </c>
    </row>
    <row r="2560">
      <c r="A2560" s="6" t="n">
        <v>61400</v>
      </c>
      <c r="B2560" s="6" t="n">
        <v>61400</v>
      </c>
      <c r="C2560" s="6" t="inlineStr">
        <is>
          <t>Dues &amp; Subscriptions</t>
        </is>
      </c>
      <c r="D2560" s="6" t="inlineStr">
        <is>
          <t>Manual Journal</t>
        </is>
      </c>
      <c r="E2560" s="37" t="n">
        <v>46265</v>
      </c>
      <c r="F2560" s="6" t="n"/>
      <c r="G2560" s="39" t="n">
        <v>60.5</v>
      </c>
      <c r="H2560" s="39" t="n">
        <v>0</v>
      </c>
      <c r="I2560" s="6" t="inlineStr">
        <is>
          <t>9105 - ONSITE (including PROD backup)</t>
        </is>
      </c>
      <c r="J2560" s="6" t="n"/>
      <c r="K2560" s="6" t="inlineStr">
        <is>
          <t>#70417</t>
        </is>
      </c>
      <c r="L2560" s="6" t="inlineStr">
        <is>
          <t>Prepayments August 2026 - InvINV80090459659|10/06|ZOHO Corp.|</t>
        </is>
      </c>
      <c r="M2560" s="6" t="inlineStr">
        <is>
          <t>ONSITE</t>
        </is>
      </c>
    </row>
    <row r="2561">
      <c r="A2561" s="6" t="n">
        <v>61400</v>
      </c>
      <c r="B2561" s="6" t="n">
        <v>61400</v>
      </c>
      <c r="C2561" s="6" t="inlineStr">
        <is>
          <t>Dues &amp; Subscriptions</t>
        </is>
      </c>
      <c r="D2561" s="6" t="inlineStr">
        <is>
          <t>Manual Journal</t>
        </is>
      </c>
      <c r="E2561" s="37" t="n">
        <v>46265</v>
      </c>
      <c r="F2561" s="6" t="n"/>
      <c r="G2561" s="39" t="n">
        <v>121</v>
      </c>
      <c r="H2561" s="39" t="n">
        <v>0</v>
      </c>
      <c r="I2561" s="6" t="inlineStr">
        <is>
          <t>9400 - CONSULTING [CONS]</t>
        </is>
      </c>
      <c r="J2561" s="6" t="n"/>
      <c r="K2561" s="6" t="inlineStr">
        <is>
          <t>#70417</t>
        </is>
      </c>
      <c r="L2561" s="6" t="inlineStr">
        <is>
          <t>Prepayments August 2026 - InvINV80090459659|10/06|ZOHO Corp.|</t>
        </is>
      </c>
      <c r="M2561" s="6" t="inlineStr">
        <is>
          <t>CONSULTING</t>
        </is>
      </c>
    </row>
    <row r="2562">
      <c r="A2562" s="6" t="n">
        <v>61400</v>
      </c>
      <c r="B2562" s="6" t="n">
        <v>61400</v>
      </c>
      <c r="C2562" s="6" t="inlineStr">
        <is>
          <t>Dues &amp; Subscriptions</t>
        </is>
      </c>
      <c r="D2562" s="6" t="inlineStr">
        <is>
          <t>Manual Journal</t>
        </is>
      </c>
      <c r="E2562" s="37" t="n">
        <v>46265</v>
      </c>
      <c r="F2562" s="6" t="n"/>
      <c r="G2562" s="39" t="n">
        <v>61.78</v>
      </c>
      <c r="H2562" s="39" t="n">
        <v>0</v>
      </c>
      <c r="I2562" s="6" t="inlineStr">
        <is>
          <t>9125 - VIDEO DEPT [VID]</t>
        </is>
      </c>
      <c r="J2562" s="6" t="n"/>
      <c r="K2562" s="6" t="inlineStr">
        <is>
          <t>#70417</t>
        </is>
      </c>
      <c r="L2562" s="6" t="inlineStr">
        <is>
          <t>Prepayments August 2026 - Inv8000000003329040|14/06|Artist Ltd T/A MotionArray|</t>
        </is>
      </c>
      <c r="M2562" s="6" t="inlineStr">
        <is>
          <t>VIDEO</t>
        </is>
      </c>
    </row>
    <row r="2563">
      <c r="A2563" s="6" t="n">
        <v>61400</v>
      </c>
      <c r="B2563" s="6" t="n">
        <v>61400</v>
      </c>
      <c r="C2563" s="6" t="inlineStr">
        <is>
          <t>Dues &amp; Subscriptions</t>
        </is>
      </c>
      <c r="D2563" s="6" t="inlineStr">
        <is>
          <t>Manual Journal</t>
        </is>
      </c>
      <c r="E2563" s="37" t="n">
        <v>46265</v>
      </c>
      <c r="F2563" s="6" t="n"/>
      <c r="G2563" s="39" t="n">
        <v>96.54000000000001</v>
      </c>
      <c r="H2563" s="39" t="n">
        <v>0</v>
      </c>
      <c r="I2563" s="6" t="inlineStr">
        <is>
          <t>9105 - ONSITE (including PROD backup)</t>
        </is>
      </c>
      <c r="J2563" s="6" t="n"/>
      <c r="K2563" s="6" t="inlineStr">
        <is>
          <t>#70417</t>
        </is>
      </c>
      <c r="L2563" s="6" t="inlineStr">
        <is>
          <t>Prepayments August 2026 - InvINV-35039-J4Y7Z7|22/06|Office of Industrial Relations|</t>
        </is>
      </c>
      <c r="M2563" s="6" t="inlineStr">
        <is>
          <t>ONSITE</t>
        </is>
      </c>
    </row>
    <row r="2564">
      <c r="A2564" s="6" t="n">
        <v>61400</v>
      </c>
      <c r="B2564" s="6" t="n">
        <v>61400</v>
      </c>
      <c r="C2564" s="6" t="inlineStr">
        <is>
          <t>Dues &amp; Subscriptions</t>
        </is>
      </c>
      <c r="D2564" s="6" t="inlineStr">
        <is>
          <t>Manual Journal</t>
        </is>
      </c>
      <c r="E2564" s="37" t="n">
        <v>46265</v>
      </c>
      <c r="F2564" s="6" t="n"/>
      <c r="G2564" s="39" t="n">
        <v>31.84</v>
      </c>
      <c r="H2564" s="39" t="n">
        <v>0</v>
      </c>
      <c r="I2564" s="6" t="inlineStr">
        <is>
          <t>9105 - ONSITE (including PROD backup)</t>
        </is>
      </c>
      <c r="J2564" s="6" t="n"/>
      <c r="K2564" s="6" t="inlineStr">
        <is>
          <t>#70417</t>
        </is>
      </c>
      <c r="L2564" s="6" t="inlineStr">
        <is>
          <t>Prepayments August 2026 - InvPE1977894GWC|01/07|QBE Workers Comp WA Jul24-Jun23|</t>
        </is>
      </c>
      <c r="M2564" s="6" t="inlineStr">
        <is>
          <t>ONSITE</t>
        </is>
      </c>
    </row>
    <row r="2565">
      <c r="A2565" s="6" t="n">
        <v>61400</v>
      </c>
      <c r="B2565" s="6" t="n">
        <v>61400</v>
      </c>
      <c r="C2565" s="6" t="inlineStr">
        <is>
          <t>Dues &amp; Subscriptions</t>
        </is>
      </c>
      <c r="D2565" s="6" t="inlineStr">
        <is>
          <t>Manual Journal</t>
        </is>
      </c>
      <c r="E2565" s="37" t="n">
        <v>46265</v>
      </c>
      <c r="F2565" s="6" t="n"/>
      <c r="G2565" s="39" t="n">
        <v>382.93</v>
      </c>
      <c r="H2565" s="39" t="n">
        <v>0</v>
      </c>
      <c r="I2565" s="6" t="inlineStr">
        <is>
          <t>9000 - OFFICE / ADMIN [CTS]</t>
        </is>
      </c>
      <c r="J2565" s="6" t="n"/>
      <c r="K2565" s="6" t="inlineStr">
        <is>
          <t>#70417</t>
        </is>
      </c>
      <c r="L2565" s="6" t="inlineStr">
        <is>
          <t>Prepayments August 2026 - Inv103585601|01/07|Icare|</t>
        </is>
      </c>
      <c r="M2565" s="6" t="inlineStr">
        <is>
          <t>CTS</t>
        </is>
      </c>
    </row>
    <row r="2566">
      <c r="A2566" s="6" t="n">
        <v>61400</v>
      </c>
      <c r="B2566" s="6" t="n">
        <v>61400</v>
      </c>
      <c r="C2566" s="6" t="inlineStr">
        <is>
          <t>Dues &amp; Subscriptions</t>
        </is>
      </c>
      <c r="D2566" s="6" t="inlineStr">
        <is>
          <t>Manual Journal</t>
        </is>
      </c>
      <c r="E2566" s="37" t="n">
        <v>46265</v>
      </c>
      <c r="F2566" s="6" t="n"/>
      <c r="G2566" s="39" t="n">
        <v>61.44</v>
      </c>
      <c r="H2566" s="39" t="n">
        <v>0</v>
      </c>
      <c r="I2566" s="6" t="inlineStr">
        <is>
          <t>1350 - CBA Brisbane ONS [ONS]</t>
        </is>
      </c>
      <c r="J2566" s="6" t="n"/>
      <c r="K2566" s="6" t="inlineStr">
        <is>
          <t>#70417</t>
        </is>
      </c>
      <c r="L2566" s="6" t="inlineStr">
        <is>
          <t>Prepayments August 2026 - InvWNA101052812|12/07|Workcover Queensland|</t>
        </is>
      </c>
      <c r="M2566" s="6" t="inlineStr">
        <is>
          <t>ONSITE</t>
        </is>
      </c>
    </row>
    <row r="2567">
      <c r="A2567" s="6" t="n">
        <v>61400</v>
      </c>
      <c r="B2567" s="6" t="n">
        <v>61400</v>
      </c>
      <c r="C2567" s="6" t="inlineStr">
        <is>
          <t>Dues &amp; Subscriptions</t>
        </is>
      </c>
      <c r="D2567" s="6" t="inlineStr">
        <is>
          <t>Manual Journal</t>
        </is>
      </c>
      <c r="E2567" s="37" t="n">
        <v>46265</v>
      </c>
      <c r="F2567" s="6" t="n"/>
      <c r="G2567" s="39" t="n">
        <v>25.5</v>
      </c>
      <c r="H2567" s="39" t="n">
        <v>0</v>
      </c>
      <c r="I2567" s="6" t="inlineStr">
        <is>
          <t>1862 - DTTL ADL Onsite [ONS]</t>
        </is>
      </c>
      <c r="J2567" s="6" t="n"/>
      <c r="K2567" s="6" t="inlineStr">
        <is>
          <t>#70417</t>
        </is>
      </c>
      <c r="L2567" s="6" t="inlineStr">
        <is>
          <t>Prepayments August 2026 - Inv31414304|12/07|Return to Work SA|</t>
        </is>
      </c>
      <c r="M2567" s="6" t="inlineStr">
        <is>
          <t>ONSITE</t>
        </is>
      </c>
    </row>
    <row r="2568">
      <c r="A2568" s="6" t="n">
        <v>61400</v>
      </c>
      <c r="B2568" s="6" t="n">
        <v>61400</v>
      </c>
      <c r="C2568" s="6" t="inlineStr">
        <is>
          <t>Dues &amp; Subscriptions</t>
        </is>
      </c>
      <c r="D2568" s="6" t="inlineStr">
        <is>
          <t>Manual Journal</t>
        </is>
      </c>
      <c r="E2568" s="37" t="n">
        <v>46265</v>
      </c>
      <c r="F2568" s="6" t="n"/>
      <c r="G2568" s="39" t="n">
        <v>700</v>
      </c>
      <c r="H2568" s="39" t="n">
        <v>0</v>
      </c>
      <c r="I2568" s="6" t="inlineStr">
        <is>
          <t>9000 - OFFICE / ADMIN [CTS]</t>
        </is>
      </c>
      <c r="J2568" s="6" t="n"/>
      <c r="K2568" s="6" t="inlineStr">
        <is>
          <t>#70417</t>
        </is>
      </c>
      <c r="L2568" s="6" t="inlineStr">
        <is>
          <t>Prepayments August 2026 - InvINV137220 |01/08|The CEO Institute (JS)|</t>
        </is>
      </c>
      <c r="M2568" s="6" t="inlineStr">
        <is>
          <t>CTS</t>
        </is>
      </c>
    </row>
    <row r="2569">
      <c r="A2569" s="6" t="n">
        <v>61400</v>
      </c>
      <c r="B2569" s="6" t="n">
        <v>61400</v>
      </c>
      <c r="C2569" s="6" t="inlineStr">
        <is>
          <t>Dues &amp; Subscriptions</t>
        </is>
      </c>
      <c r="D2569" s="6" t="inlineStr">
        <is>
          <t>Manual Journal</t>
        </is>
      </c>
      <c r="E2569" s="37" t="n">
        <v>46265</v>
      </c>
      <c r="F2569" s="6" t="n"/>
      <c r="G2569" s="39" t="n">
        <v>0.9</v>
      </c>
      <c r="H2569" s="39" t="n">
        <v>0</v>
      </c>
      <c r="I2569" s="6" t="n"/>
      <c r="J2569" s="6" t="n"/>
      <c r="K2569" s="6" t="inlineStr">
        <is>
          <t>#70435</t>
        </is>
      </c>
      <c r="L2569" s="6" t="inlineStr">
        <is>
          <t>Expense Plumsail residual - net position under the $300 prepayment threshold - Rounding Variance - Expense Plumsail residual - net position under the $300 prepayment threshold</t>
        </is>
      </c>
      <c r="M2569" s="6" t="inlineStr">
        <is>
          <t>PRODUCTION</t>
        </is>
      </c>
    </row>
    <row r="2570">
      <c r="A2570" s="6" t="n">
        <v>61700</v>
      </c>
      <c r="B2570" s="6" t="n">
        <v>61700</v>
      </c>
      <c r="C2570" s="6" t="inlineStr">
        <is>
          <t>Freight Paid</t>
        </is>
      </c>
      <c r="D2570" s="6" t="inlineStr">
        <is>
          <t>Payable Invoice</t>
        </is>
      </c>
      <c r="E2570" s="37" t="n">
        <v>46219</v>
      </c>
      <c r="F2570" s="6" t="inlineStr">
        <is>
          <t>Woolworths</t>
        </is>
      </c>
      <c r="G2570" s="39" t="n">
        <v>1.82</v>
      </c>
      <c r="H2570" s="39" t="n">
        <v>0</v>
      </c>
      <c r="I2570" s="6" t="inlineStr">
        <is>
          <t>9000 - OFFICE / ADMIN [CTS]</t>
        </is>
      </c>
      <c r="J2570" s="6" t="inlineStr">
        <is>
          <t>INV316182026 - Office pantry top-up [GY App]</t>
        </is>
      </c>
      <c r="K2570" s="6" t="inlineStr">
        <is>
          <t>INV316182026 - Office pantry top-up [GY App]</t>
        </is>
      </c>
      <c r="L2570" s="6" t="inlineStr">
        <is>
          <t>Woolworths - Delivery Fee</t>
        </is>
      </c>
      <c r="M2570" s="6" t="inlineStr">
        <is>
          <t>CTS</t>
        </is>
      </c>
    </row>
    <row r="2571">
      <c r="A2571" s="6" t="n">
        <v>61700</v>
      </c>
      <c r="B2571" s="6" t="n">
        <v>61700</v>
      </c>
      <c r="C2571" s="6" t="inlineStr">
        <is>
          <t>Freight Paid</t>
        </is>
      </c>
      <c r="D2571" s="6" t="inlineStr">
        <is>
          <t>Payable Invoice</t>
        </is>
      </c>
      <c r="E2571" s="37" t="n">
        <v>46223</v>
      </c>
      <c r="F2571" s="6" t="inlineStr">
        <is>
          <t>PROTECH INTL PTY LTD</t>
        </is>
      </c>
      <c r="G2571" s="39" t="n">
        <v>14.54</v>
      </c>
      <c r="H2571" s="39" t="n">
        <v>0</v>
      </c>
      <c r="I2571" s="6" t="inlineStr">
        <is>
          <t>9000 - OFFICE / ADMIN [CTS]</t>
        </is>
      </c>
      <c r="J2571" s="6" t="inlineStr">
        <is>
          <t>INV10038 - SG A52 DIY Battery Replacement Kit [DL App] Paid via pl cc</t>
        </is>
      </c>
      <c r="K2571" s="6" t="inlineStr">
        <is>
          <t>INV10038 - SG A52 DIY Battery Replacement Kit [DL App] Paid via pl cc</t>
        </is>
      </c>
      <c r="L2571" s="6" t="inlineStr">
        <is>
          <t>PROTECH INTL PTY LTD - Shipping</t>
        </is>
      </c>
      <c r="M2571" s="6" t="inlineStr">
        <is>
          <t>CTS</t>
        </is>
      </c>
    </row>
    <row r="2572">
      <c r="A2572" s="6" t="n">
        <v>61700</v>
      </c>
      <c r="B2572" s="6" t="n">
        <v>61700</v>
      </c>
      <c r="C2572" s="6" t="inlineStr">
        <is>
          <t>Freight Paid</t>
        </is>
      </c>
      <c r="D2572" s="6" t="inlineStr">
        <is>
          <t>Payable Invoice</t>
        </is>
      </c>
      <c r="E2572" s="37" t="n">
        <v>46238</v>
      </c>
      <c r="F2572" s="6" t="inlineStr">
        <is>
          <t>Scorptec Computers</t>
        </is>
      </c>
      <c r="G2572" s="39" t="n">
        <v>14.55</v>
      </c>
      <c r="H2572" s="39" t="n">
        <v>0</v>
      </c>
      <c r="I2572" s="6" t="inlineStr">
        <is>
          <t>9100 - PRODUCTION [PRD]</t>
        </is>
      </c>
      <c r="J2572" s="6" t="inlineStr">
        <is>
          <t>INV3924027 - PRD Asset purchase [JS App]</t>
        </is>
      </c>
      <c r="K2572" s="6" t="inlineStr">
        <is>
          <t>INV3924027 - PRD Asset purchase [JS App]</t>
        </is>
      </c>
      <c r="L2572" s="6" t="inlineStr">
        <is>
          <t>Scorptec Computers - Freight</t>
        </is>
      </c>
      <c r="M2572" s="6" t="inlineStr">
        <is>
          <t>PRODUCTION</t>
        </is>
      </c>
    </row>
    <row r="2573">
      <c r="A2573" s="6" t="n">
        <v>61700</v>
      </c>
      <c r="B2573" s="6" t="n">
        <v>61700</v>
      </c>
      <c r="C2573" s="6" t="inlineStr">
        <is>
          <t>Freight Paid</t>
        </is>
      </c>
      <c r="D2573" s="6" t="inlineStr">
        <is>
          <t>Payable Invoice</t>
        </is>
      </c>
      <c r="E2573" s="37" t="n">
        <v>46239</v>
      </c>
      <c r="F2573" s="6" t="inlineStr">
        <is>
          <t>MEXI TRADING PTY LTD (T/A LG Spare Part)</t>
        </is>
      </c>
      <c r="G2573" s="39" t="n">
        <v>9.09</v>
      </c>
      <c r="H2573" s="39" t="n">
        <v>0</v>
      </c>
      <c r="I2573" s="6" t="inlineStr">
        <is>
          <t>9100 - PRODUCTION [PRD]</t>
        </is>
      </c>
      <c r="J2573" s="6" t="inlineStr">
        <is>
          <t>LGSP107722 - PRD Asset purchases [JS App]</t>
        </is>
      </c>
      <c r="K2573" s="6" t="inlineStr">
        <is>
          <t>LGSP107722 - PRD Asset purchases [JS App]</t>
        </is>
      </c>
      <c r="L2573" s="6" t="inlineStr">
        <is>
          <t>MEXI TRADING PTY LTD (T/A LG Spare Part) - Shipping</t>
        </is>
      </c>
      <c r="M2573" s="6" t="inlineStr">
        <is>
          <t>PRODUCTION</t>
        </is>
      </c>
    </row>
    <row r="2574">
      <c r="A2574" s="6" t="n">
        <v>61700</v>
      </c>
      <c r="B2574" s="6" t="n">
        <v>61700</v>
      </c>
      <c r="C2574" s="6" t="inlineStr">
        <is>
          <t>Freight Paid</t>
        </is>
      </c>
      <c r="D2574" s="6" t="inlineStr">
        <is>
          <t>Payable Invoice</t>
        </is>
      </c>
      <c r="E2574" s="37" t="n">
        <v>46239</v>
      </c>
      <c r="F2574" s="6" t="inlineStr">
        <is>
          <t>Techbox Australia Pty Ltd</t>
        </is>
      </c>
      <c r="G2574" s="39" t="n">
        <v>26.08</v>
      </c>
      <c r="H2574" s="39" t="n">
        <v>0</v>
      </c>
      <c r="I2574" s="6" t="inlineStr">
        <is>
          <t>9100 - PRODUCTION [PRD]</t>
        </is>
      </c>
      <c r="J2574" s="6" t="inlineStr">
        <is>
          <t>TB008297 - PRD Asset purchase [JS App]</t>
        </is>
      </c>
      <c r="K2574" s="6" t="inlineStr">
        <is>
          <t>TB008297 - PRD Asset purchase [JS App]</t>
        </is>
      </c>
      <c r="L2574" s="6" t="inlineStr">
        <is>
          <t>Techbox Australia Pty Ltd - Freight</t>
        </is>
      </c>
      <c r="M2574" s="6" t="inlineStr">
        <is>
          <t>PRODUCTION</t>
        </is>
      </c>
    </row>
    <row r="2575">
      <c r="A2575" s="6" t="n">
        <v>61700</v>
      </c>
      <c r="B2575" s="6" t="n">
        <v>61700</v>
      </c>
      <c r="C2575" s="6" t="inlineStr">
        <is>
          <t>Freight Paid</t>
        </is>
      </c>
      <c r="D2575" s="6" t="inlineStr">
        <is>
          <t>Payable Invoice</t>
        </is>
      </c>
      <c r="E2575" s="37" t="n">
        <v>46239</v>
      </c>
      <c r="F2575" s="6" t="inlineStr">
        <is>
          <t>Rubber Monkey Sales</t>
        </is>
      </c>
      <c r="G2575" s="39" t="n">
        <v>4.45</v>
      </c>
      <c r="H2575" s="39" t="n">
        <v>0</v>
      </c>
      <c r="I2575" s="6" t="inlineStr">
        <is>
          <t>9100 - PRODUCTION [PRD]</t>
        </is>
      </c>
      <c r="J2575" s="6" t="inlineStr">
        <is>
          <t>RMS-470854 - PRD Asset purchases [JS App]</t>
        </is>
      </c>
      <c r="K2575" s="6" t="inlineStr">
        <is>
          <t>RMS-470854 - PRD Asset purchases [JS App]</t>
        </is>
      </c>
      <c r="L2575" s="6" t="inlineStr">
        <is>
          <t>Rubber Monkey Sales - Order Shipping</t>
        </is>
      </c>
      <c r="M2575" s="6" t="inlineStr">
        <is>
          <t>PRODUCTION</t>
        </is>
      </c>
    </row>
    <row r="2576">
      <c r="A2576" s="6" t="n">
        <v>61700</v>
      </c>
      <c r="B2576" s="6" t="n">
        <v>61700</v>
      </c>
      <c r="C2576" s="6" t="inlineStr">
        <is>
          <t>Freight Paid</t>
        </is>
      </c>
      <c r="D2576" s="6" t="inlineStr">
        <is>
          <t>Payable Invoice</t>
        </is>
      </c>
      <c r="E2576" s="37" t="n">
        <v>46239</v>
      </c>
      <c r="F2576" s="6" t="inlineStr">
        <is>
          <t>Core Electronics</t>
        </is>
      </c>
      <c r="G2576" s="39" t="n">
        <v>7.36</v>
      </c>
      <c r="H2576" s="39" t="n">
        <v>0</v>
      </c>
      <c r="I2576" s="6" t="inlineStr">
        <is>
          <t>9100 - PRODUCTION [PRD]</t>
        </is>
      </c>
      <c r="J2576" s="6" t="inlineStr">
        <is>
          <t>INV1000704401 - PRD Asset purchase [JS App]</t>
        </is>
      </c>
      <c r="K2576" s="6" t="inlineStr">
        <is>
          <t>INV1000704401 - PRD Asset purchase [JS App]</t>
        </is>
      </c>
      <c r="L2576" s="6" t="inlineStr">
        <is>
          <t>Core Electronics - Shipping</t>
        </is>
      </c>
      <c r="M2576" s="6" t="inlineStr">
        <is>
          <t>PRODUCTION</t>
        </is>
      </c>
    </row>
    <row r="2577">
      <c r="A2577" s="6" t="n">
        <v>61700</v>
      </c>
      <c r="B2577" s="6" t="n">
        <v>61700</v>
      </c>
      <c r="C2577" s="6" t="inlineStr">
        <is>
          <t>Freight Paid</t>
        </is>
      </c>
      <c r="D2577" s="6" t="inlineStr">
        <is>
          <t>Payable Invoice</t>
        </is>
      </c>
      <c r="E2577" s="37" t="n">
        <v>46239</v>
      </c>
      <c r="F2577" s="6" t="inlineStr">
        <is>
          <t>Videoguys Australia Pty Ltd</t>
        </is>
      </c>
      <c r="G2577" s="39" t="n">
        <v>44.92</v>
      </c>
      <c r="H2577" s="39" t="n">
        <v>0</v>
      </c>
      <c r="I2577" s="6" t="inlineStr">
        <is>
          <t>9100 - PRODUCTION [PRD]</t>
        </is>
      </c>
      <c r="J2577" s="6" t="inlineStr">
        <is>
          <t>SVG-18791 - PRD Asset purchases [JS App]</t>
        </is>
      </c>
      <c r="K2577" s="6" t="inlineStr">
        <is>
          <t>SVG-18791 - PRD Asset purchases [JS App]</t>
        </is>
      </c>
      <c r="L2577" s="6" t="inlineStr">
        <is>
          <t>Videoguys Australia Pty Ltd - Shipping</t>
        </is>
      </c>
      <c r="M2577" s="6" t="inlineStr">
        <is>
          <t>PRODUCTION</t>
        </is>
      </c>
    </row>
    <row r="2578">
      <c r="A2578" s="6" t="n">
        <v>61700</v>
      </c>
      <c r="B2578" s="6" t="n">
        <v>61700</v>
      </c>
      <c r="C2578" s="6" t="inlineStr">
        <is>
          <t>Freight Paid</t>
        </is>
      </c>
      <c r="D2578" s="6" t="inlineStr">
        <is>
          <t>Payable Invoice</t>
        </is>
      </c>
      <c r="E2578" s="37" t="n">
        <v>46239</v>
      </c>
      <c r="F2578" s="6" t="inlineStr">
        <is>
          <t>Titan AV</t>
        </is>
      </c>
      <c r="G2578" s="39" t="n">
        <v>14.5</v>
      </c>
      <c r="H2578" s="39" t="n">
        <v>0</v>
      </c>
      <c r="I2578" s="6" t="inlineStr">
        <is>
          <t>9100 - PRODUCTION [PRD]</t>
        </is>
      </c>
      <c r="J2578" s="6" t="inlineStr">
        <is>
          <t>T126644 - PRD Asset purchase [JS App]</t>
        </is>
      </c>
      <c r="K2578" s="6" t="inlineStr">
        <is>
          <t>T126644 - PRD Asset purchase [JS App]</t>
        </is>
      </c>
      <c r="L2578" s="6" t="inlineStr">
        <is>
          <t>Titan AV - Shipping</t>
        </is>
      </c>
      <c r="M2578" s="6" t="inlineStr">
        <is>
          <t>PRODUCTION</t>
        </is>
      </c>
    </row>
    <row r="2579">
      <c r="A2579" s="6" t="n">
        <v>61700</v>
      </c>
      <c r="B2579" s="6" t="n">
        <v>61700</v>
      </c>
      <c r="C2579" s="6" t="inlineStr">
        <is>
          <t>Freight Paid</t>
        </is>
      </c>
      <c r="D2579" s="6" t="inlineStr">
        <is>
          <t>Payable Invoice</t>
        </is>
      </c>
      <c r="E2579" s="37" t="n">
        <v>46239</v>
      </c>
      <c r="F2579" s="6" t="inlineStr">
        <is>
          <t>Videocraft Equipment Pty Ltd</t>
        </is>
      </c>
      <c r="G2579" s="39" t="n">
        <v>14.55</v>
      </c>
      <c r="H2579" s="39" t="n">
        <v>0</v>
      </c>
      <c r="I2579" s="6" t="inlineStr">
        <is>
          <t>9100 - PRODUCTION [PRD]</t>
        </is>
      </c>
      <c r="J2579" s="6" t="inlineStr">
        <is>
          <t>SSO16589 - PRD Asset purchase [JS App]</t>
        </is>
      </c>
      <c r="K2579" s="6" t="inlineStr">
        <is>
          <t>SSO16589 - PRD Asset purchase [JS App]</t>
        </is>
      </c>
      <c r="L2579" s="6" t="inlineStr">
        <is>
          <t>Videocraft Equipment Pty Ltd - Shipping</t>
        </is>
      </c>
      <c r="M2579" s="6" t="inlineStr">
        <is>
          <t>PRODUCTION</t>
        </is>
      </c>
    </row>
    <row r="2580">
      <c r="A2580" s="6" t="n">
        <v>61700</v>
      </c>
      <c r="B2580" s="6" t="n">
        <v>61700</v>
      </c>
      <c r="C2580" s="6" t="inlineStr">
        <is>
          <t>Freight Paid</t>
        </is>
      </c>
      <c r="D2580" s="6" t="inlineStr">
        <is>
          <t>Payable Invoice</t>
        </is>
      </c>
      <c r="E2580" s="37" t="n">
        <v>46241</v>
      </c>
      <c r="F2580" s="6" t="inlineStr">
        <is>
          <t>Videopro Pty Ltd</t>
        </is>
      </c>
      <c r="G2580" s="39" t="n">
        <v>11.83</v>
      </c>
      <c r="H2580" s="39" t="n">
        <v>0</v>
      </c>
      <c r="I2580" s="6" t="inlineStr">
        <is>
          <t>9100 - PRODUCTION [PRD]</t>
        </is>
      </c>
      <c r="J2580" s="6" t="inlineStr">
        <is>
          <t>INV2047631 - PRD Asset purchases [JS App] paid via PL CC</t>
        </is>
      </c>
      <c r="K2580" s="6" t="inlineStr">
        <is>
          <t>INV2047631 - PRD Asset purchases [JS App] paid via PL CC</t>
        </is>
      </c>
      <c r="L2580" s="6" t="inlineStr">
        <is>
          <t>Videopro Pty Ltd - FREIGHT &amp; PACKAGING</t>
        </is>
      </c>
      <c r="M2580" s="6" t="inlineStr">
        <is>
          <t>PRODUCTION</t>
        </is>
      </c>
    </row>
    <row r="2581">
      <c r="A2581" s="6" t="n">
        <v>61700</v>
      </c>
      <c r="B2581" s="6" t="n">
        <v>61700</v>
      </c>
      <c r="C2581" s="6" t="inlineStr">
        <is>
          <t>Freight Paid</t>
        </is>
      </c>
      <c r="D2581" s="6" t="inlineStr">
        <is>
          <t>Payable Invoice</t>
        </is>
      </c>
      <c r="E2581" s="37" t="n">
        <v>46253</v>
      </c>
      <c r="F2581" s="6" t="inlineStr">
        <is>
          <t>ETREND PTY LTD</t>
        </is>
      </c>
      <c r="G2581" s="39" t="n">
        <v>8.140000000000001</v>
      </c>
      <c r="H2581" s="39" t="n">
        <v>0</v>
      </c>
      <c r="I2581" s="6" t="inlineStr">
        <is>
          <t>9100 - PRODUCTION [PRD]</t>
        </is>
      </c>
      <c r="J2581" s="6" t="inlineStr">
        <is>
          <t>N122492 - PRD Asset purchase [JS App]</t>
        </is>
      </c>
      <c r="K2581" s="6" t="inlineStr">
        <is>
          <t>N122492 - PRD Asset purchase [JS App]</t>
        </is>
      </c>
      <c r="L2581" s="6" t="inlineStr">
        <is>
          <t>ETREND PTY LTD - Standard Shipping</t>
        </is>
      </c>
      <c r="M2581" s="6" t="inlineStr">
        <is>
          <t>PRODUCTION</t>
        </is>
      </c>
    </row>
    <row r="2582">
      <c r="A2582" s="6" t="n">
        <v>61700</v>
      </c>
      <c r="B2582" s="6" t="n">
        <v>61700</v>
      </c>
      <c r="C2582" s="6" t="inlineStr">
        <is>
          <t>Freight Paid</t>
        </is>
      </c>
      <c r="D2582" s="6" t="inlineStr">
        <is>
          <t>Payable Invoice</t>
        </is>
      </c>
      <c r="E2582" s="37" t="n">
        <v>46253</v>
      </c>
      <c r="F2582" s="6" t="inlineStr">
        <is>
          <t>digiDirect Sydney</t>
        </is>
      </c>
      <c r="G2582" s="39" t="n">
        <v>8.140000000000001</v>
      </c>
      <c r="H2582" s="39" t="n">
        <v>0</v>
      </c>
      <c r="I2582" s="6" t="inlineStr">
        <is>
          <t>9100 - PRODUCTION [PRD]</t>
        </is>
      </c>
      <c r="J2582" s="6" t="inlineStr">
        <is>
          <t>INV563536 - PRD Asset purchase [JS App]</t>
        </is>
      </c>
      <c r="K2582" s="6" t="inlineStr">
        <is>
          <t>INV563536 - PRD Asset purchase [JS App]</t>
        </is>
      </c>
      <c r="L2582" s="6" t="inlineStr">
        <is>
          <t>digiDirect Sydney - Shipping</t>
        </is>
      </c>
      <c r="M2582" s="6" t="inlineStr">
        <is>
          <t>PRODUCTION</t>
        </is>
      </c>
    </row>
    <row r="2583">
      <c r="A2583" s="6" t="n">
        <v>61700</v>
      </c>
      <c r="B2583" s="6" t="n">
        <v>61700</v>
      </c>
      <c r="C2583" s="6" t="inlineStr">
        <is>
          <t>Freight Paid</t>
        </is>
      </c>
      <c r="D2583" s="6" t="inlineStr">
        <is>
          <t>Payable Invoice</t>
        </is>
      </c>
      <c r="E2583" s="37" t="n">
        <v>46258</v>
      </c>
      <c r="F2583" s="6" t="inlineStr">
        <is>
          <t>Australis Music Group</t>
        </is>
      </c>
      <c r="G2583" s="39" t="n">
        <v>15</v>
      </c>
      <c r="H2583" s="39" t="n">
        <v>0</v>
      </c>
      <c r="I2583" s="6" t="inlineStr">
        <is>
          <t>2591012 - St. Luke's Non-chargeable [PRD]</t>
        </is>
      </c>
      <c r="J2583" s="6" t="inlineStr">
        <is>
          <t>IN0909094 - Equipment purchases for St Luke Church [Q-SQ003955 - PO-00016923] DL to App</t>
        </is>
      </c>
      <c r="K2583" s="6" t="inlineStr">
        <is>
          <t>IN0909094 - Equipment purchases for St Luke Church [Q-SQ003955 - PO-00016923] DL to App</t>
        </is>
      </c>
      <c r="L2583" s="6" t="inlineStr">
        <is>
          <t>Australis Music Group - FREIGHT &amp; HANDLING</t>
        </is>
      </c>
      <c r="M2583" s="6" t="inlineStr">
        <is>
          <t>INTEGRATION</t>
        </is>
      </c>
    </row>
    <row r="2584">
      <c r="A2584" s="6" t="n">
        <v>61730</v>
      </c>
      <c r="B2584" s="6" t="n">
        <v>61730</v>
      </c>
      <c r="C2584" s="6" t="inlineStr">
        <is>
          <t>Instant Asset Write Off</t>
        </is>
      </c>
      <c r="D2584" s="6" t="inlineStr">
        <is>
          <t>Payable Invoice</t>
        </is>
      </c>
      <c r="E2584" s="37" t="n">
        <v>46234</v>
      </c>
      <c r="F2584" s="6" t="inlineStr">
        <is>
          <t>Officeworks Superstores Pty Ltd</t>
        </is>
      </c>
      <c r="G2584" s="39" t="n">
        <v>1089.09</v>
      </c>
      <c r="H2584" s="39" t="n">
        <v>0</v>
      </c>
      <c r="I2584" s="6" t="inlineStr">
        <is>
          <t>9000 - OFFICE / ADMIN [CTS]</t>
        </is>
      </c>
      <c r="J2584" s="6" t="inlineStr">
        <is>
          <t>INV631151334 - Graham Cherry SAMSUNG 2TB hard drive [paid via PL CC]</t>
        </is>
      </c>
      <c r="K2584" s="6" t="inlineStr">
        <is>
          <t>INV631151334 - Graham Cherry SAMSUNG 2TB hard drive [paid via PL CC]</t>
        </is>
      </c>
      <c r="L2584" s="6" t="inlineStr">
        <is>
          <t>Officeworks Superstores Pty Ltd - SAMSUNG 2TB T7 SSD GY</t>
        </is>
      </c>
      <c r="M2584" s="6" t="inlineStr">
        <is>
          <t>CTS</t>
        </is>
      </c>
    </row>
    <row r="2585">
      <c r="A2585" s="6" t="n">
        <v>61730</v>
      </c>
      <c r="B2585" s="6" t="n">
        <v>61730</v>
      </c>
      <c r="C2585" s="6" t="inlineStr">
        <is>
          <t>Instant Asset Write Off</t>
        </is>
      </c>
      <c r="D2585" s="6" t="inlineStr">
        <is>
          <t>Manual Journal</t>
        </is>
      </c>
      <c r="E2585" s="37" t="n">
        <v>46234</v>
      </c>
      <c r="F2585" s="6" t="n"/>
      <c r="G2585" s="39" t="n">
        <v>3910.91</v>
      </c>
      <c r="H2585" s="39" t="n">
        <v>0</v>
      </c>
      <c r="I2585" s="6" t="inlineStr">
        <is>
          <t>9000 - OFFICE / ADMIN [CTS]</t>
        </is>
      </c>
      <c r="J2585" s="6" t="n"/>
      <c r="K2585" s="6" t="inlineStr">
        <is>
          <t>#69405</t>
        </is>
      </c>
      <c r="L2585" s="6" t="inlineStr">
        <is>
          <t>Expense Accrual July 2026 - Instant Asset Write Off</t>
        </is>
      </c>
      <c r="M2585" s="6" t="inlineStr">
        <is>
          <t>CTS</t>
        </is>
      </c>
    </row>
    <row r="2586">
      <c r="A2586" s="6" t="n">
        <v>61730</v>
      </c>
      <c r="B2586" s="6" t="n">
        <v>61730</v>
      </c>
      <c r="C2586" s="6" t="inlineStr">
        <is>
          <t>Instant Asset Write Off</t>
        </is>
      </c>
      <c r="D2586" s="6" t="inlineStr">
        <is>
          <t>Payable Invoice</t>
        </is>
      </c>
      <c r="E2586" s="37" t="n">
        <v>46238</v>
      </c>
      <c r="F2586" s="6" t="inlineStr">
        <is>
          <t>Amazon.com, Inc.</t>
        </is>
      </c>
      <c r="G2586" s="39" t="n">
        <v>34.58</v>
      </c>
      <c r="H2586" s="39" t="n">
        <v>0</v>
      </c>
      <c r="I2586" s="6" t="inlineStr">
        <is>
          <t>9100 - PRODUCTION [PRD]</t>
        </is>
      </c>
      <c r="J2586" s="6" t="inlineStr">
        <is>
          <t>INV249-8412052 - PRD Asset purchase [JS App]</t>
        </is>
      </c>
      <c r="K2586" s="6" t="inlineStr">
        <is>
          <t>INV249-8412052 - PRD Asset purchase [JS App]</t>
        </is>
      </c>
      <c r="L2586" s="6" t="inlineStr">
        <is>
          <t>Amazon.com, Inc. - Bingfu HD/3G-SDI RG179 BNC Cable 30cm 75 Ohm for Camera Monitor</t>
        </is>
      </c>
      <c r="M2586" s="6" t="inlineStr">
        <is>
          <t>PRODUCTION</t>
        </is>
      </c>
    </row>
    <row r="2587">
      <c r="A2587" s="6" t="n">
        <v>61730</v>
      </c>
      <c r="B2587" s="6" t="n">
        <v>61730</v>
      </c>
      <c r="C2587" s="6" t="inlineStr">
        <is>
          <t>Instant Asset Write Off</t>
        </is>
      </c>
      <c r="D2587" s="6" t="inlineStr">
        <is>
          <t>Payable Invoice</t>
        </is>
      </c>
      <c r="E2587" s="37" t="n">
        <v>46238</v>
      </c>
      <c r="F2587" s="6" t="inlineStr">
        <is>
          <t>K&amp;F Concept Australia</t>
        </is>
      </c>
      <c r="G2587" s="39" t="n">
        <v>29.99</v>
      </c>
      <c r="H2587" s="39" t="n">
        <v>0</v>
      </c>
      <c r="I2587" s="6" t="inlineStr">
        <is>
          <t>9100 - PRODUCTION [PRD]</t>
        </is>
      </c>
      <c r="J2587" s="6" t="inlineStr">
        <is>
          <t>INV15-403950 - PRD Asset purchase [JS App]</t>
        </is>
      </c>
      <c r="K2587" s="6" t="inlineStr">
        <is>
          <t>INV15-403950 - PRD Asset purchase [JS App]</t>
        </is>
      </c>
      <c r="L2587" s="6" t="inlineStr">
        <is>
          <t>K&amp;F Concept Australia - Camera Tripod Quick Release Mounting Plate 
KF31.030</t>
        </is>
      </c>
      <c r="M2587" s="6" t="inlineStr">
        <is>
          <t>PRODUCTION</t>
        </is>
      </c>
    </row>
    <row r="2588">
      <c r="A2588" s="6" t="n">
        <v>61730</v>
      </c>
      <c r="B2588" s="6" t="n">
        <v>61730</v>
      </c>
      <c r="C2588" s="6" t="inlineStr">
        <is>
          <t>Instant Asset Write Off</t>
        </is>
      </c>
      <c r="D2588" s="6" t="inlineStr">
        <is>
          <t>Payable Invoice</t>
        </is>
      </c>
      <c r="E2588" s="37" t="n">
        <v>46238</v>
      </c>
      <c r="F2588" s="6" t="inlineStr">
        <is>
          <t>Scorptec Computers</t>
        </is>
      </c>
      <c r="G2588" s="39" t="n">
        <v>113.64</v>
      </c>
      <c r="H2588" s="39" t="n">
        <v>0</v>
      </c>
      <c r="I2588" s="6" t="inlineStr">
        <is>
          <t>9100 - PRODUCTION [PRD]</t>
        </is>
      </c>
      <c r="J2588" s="6" t="inlineStr">
        <is>
          <t>INV3924027 - PRD Asset purchase [JS App]</t>
        </is>
      </c>
      <c r="K2588" s="6" t="inlineStr">
        <is>
          <t>INV3924027 - PRD Asset purchase [JS App]</t>
        </is>
      </c>
      <c r="L2588" s="6" t="inlineStr">
        <is>
          <t>Scorptec Computers - Samsung S32GF 24inch 120Hz FHD IPS Monitor, 1920x1080, 16:9, 5ms GTG, 1000:1 Contrast, 250 Nits, 2x
HDMI 1.4, Super Slim Design, Tilt, VESA 100x100mm (WTY - 3 year)
Model: LS24F320GAEXXY (WTY - 3 year)
1 x SN: 0YR7HNAL500571</t>
        </is>
      </c>
      <c r="M2588" s="6" t="inlineStr">
        <is>
          <t>PRODUCTION</t>
        </is>
      </c>
    </row>
    <row r="2589">
      <c r="A2589" s="6" t="n">
        <v>61730</v>
      </c>
      <c r="B2589" s="6" t="n">
        <v>61730</v>
      </c>
      <c r="C2589" s="6" t="inlineStr">
        <is>
          <t>Instant Asset Write Off</t>
        </is>
      </c>
      <c r="D2589" s="6" t="inlineStr">
        <is>
          <t>Payable Invoice</t>
        </is>
      </c>
      <c r="E2589" s="37" t="n">
        <v>46239</v>
      </c>
      <c r="F2589" s="6" t="inlineStr">
        <is>
          <t>MEXI TRADING PTY LTD (T/A LG Spare Part)</t>
        </is>
      </c>
      <c r="G2589" s="39" t="n">
        <v>66.23</v>
      </c>
      <c r="H2589" s="39" t="n">
        <v>0</v>
      </c>
      <c r="I2589" s="6" t="inlineStr">
        <is>
          <t>9100 - PRODUCTION [PRD]</t>
        </is>
      </c>
      <c r="J2589" s="6" t="inlineStr">
        <is>
          <t>LGSP107722 - PRD Asset purchases [JS App]</t>
        </is>
      </c>
      <c r="K2589" s="6" t="inlineStr">
        <is>
          <t>LGSP107722 - PRD Asset purchases [JS App]</t>
        </is>
      </c>
      <c r="L2589" s="6" t="inlineStr">
        <is>
          <t>MEXI TRADING PTY LTD (T/A LG Spare Part) - LG GENUINE PART -EAY62990908
LG TV AC POWER ADAPTER 19V
3.42A 65W</t>
        </is>
      </c>
      <c r="M2589" s="6" t="inlineStr">
        <is>
          <t>PRODUCTION</t>
        </is>
      </c>
    </row>
    <row r="2590">
      <c r="A2590" s="6" t="n">
        <v>61730</v>
      </c>
      <c r="B2590" s="6" t="n">
        <v>61730</v>
      </c>
      <c r="C2590" s="6" t="inlineStr">
        <is>
          <t>Instant Asset Write Off</t>
        </is>
      </c>
      <c r="D2590" s="6" t="inlineStr">
        <is>
          <t>Payable Invoice</t>
        </is>
      </c>
      <c r="E2590" s="37" t="n">
        <v>46239</v>
      </c>
      <c r="F2590" s="6" t="inlineStr">
        <is>
          <t>Mouser Electronics Inc.</t>
        </is>
      </c>
      <c r="G2590" s="39" t="n">
        <v>120.6</v>
      </c>
      <c r="H2590" s="39" t="n">
        <v>0</v>
      </c>
      <c r="I2590" s="6" t="inlineStr">
        <is>
          <t>9100 - PRODUCTION [PRD]</t>
        </is>
      </c>
      <c r="J2590" s="6" t="inlineStr">
        <is>
          <t>INV91792378 - PRD Asset purchase [JS App]</t>
        </is>
      </c>
      <c r="K2590" s="6" t="inlineStr">
        <is>
          <t>INV91792378 - PRD Asset purchase [JS App]</t>
        </is>
      </c>
      <c r="L2590" s="6" t="inlineStr">
        <is>
          <t>Mouser Electronics Inc. -  490-SDI18-5-U-P5
MFG Part No: SDI18-5-U-P5
CUI Inc. 15W 5V 3A C14 2.1 ce / Desktop AC Adapters
US HTS:8504409510 ECCN:EAR99 COO:CN ACO:-- COD:</t>
        </is>
      </c>
      <c r="M2590" s="6" t="inlineStr">
        <is>
          <t>PRODUCTION</t>
        </is>
      </c>
    </row>
    <row r="2591">
      <c r="A2591" s="6" t="n">
        <v>61730</v>
      </c>
      <c r="B2591" s="6" t="n">
        <v>61730</v>
      </c>
      <c r="C2591" s="6" t="inlineStr">
        <is>
          <t>Instant Asset Write Off</t>
        </is>
      </c>
      <c r="D2591" s="6" t="inlineStr">
        <is>
          <t>Payable Invoice</t>
        </is>
      </c>
      <c r="E2591" s="37" t="n">
        <v>46239</v>
      </c>
      <c r="F2591" s="6" t="inlineStr">
        <is>
          <t>Officeworks Superstores Pty Ltd</t>
        </is>
      </c>
      <c r="G2591" s="39" t="n">
        <v>167.27</v>
      </c>
      <c r="H2591" s="39" t="n">
        <v>0</v>
      </c>
      <c r="I2591" s="6" t="inlineStr">
        <is>
          <t>9100 - PRODUCTION [PRD]</t>
        </is>
      </c>
      <c r="J2591" s="6" t="inlineStr">
        <is>
          <t>INV631256092 - PRD Asset purchase [JS App]</t>
        </is>
      </c>
      <c r="K2591" s="6" t="inlineStr">
        <is>
          <t>INV631256092 - PRD Asset purchase [JS App]</t>
        </is>
      </c>
      <c r="L2591" s="6" t="inlineStr">
        <is>
          <t>Officeworks Superstores Pty Ltd - CYGNETT 12W DUAL USB-A WL CHRG</t>
        </is>
      </c>
      <c r="M2591" s="6" t="inlineStr">
        <is>
          <t>PRODUCTION</t>
        </is>
      </c>
    </row>
    <row r="2592">
      <c r="A2592" s="6" t="n">
        <v>61730</v>
      </c>
      <c r="B2592" s="6" t="n">
        <v>61730</v>
      </c>
      <c r="C2592" s="6" t="inlineStr">
        <is>
          <t>Instant Asset Write Off</t>
        </is>
      </c>
      <c r="D2592" s="6" t="inlineStr">
        <is>
          <t>Payable Invoice</t>
        </is>
      </c>
      <c r="E2592" s="37" t="n">
        <v>46239</v>
      </c>
      <c r="F2592" s="6" t="inlineStr">
        <is>
          <t>Techbox Australia Pty Ltd</t>
        </is>
      </c>
      <c r="G2592" s="39" t="n">
        <v>889.08</v>
      </c>
      <c r="H2592" s="39" t="n">
        <v>0</v>
      </c>
      <c r="I2592" s="6" t="inlineStr">
        <is>
          <t>9100 - PRODUCTION [PRD]</t>
        </is>
      </c>
      <c r="J2592" s="6" t="inlineStr">
        <is>
          <t>TB008297 - PRD Asset purchase [JS App]</t>
        </is>
      </c>
      <c r="K2592" s="6" t="inlineStr">
        <is>
          <t>TB008297 - PRD Asset purchase [JS App]</t>
        </is>
      </c>
      <c r="L2592" s="6" t="inlineStr">
        <is>
          <t>Techbox Australia Pty Ltd -  DSAN PerfectCue Four Button
Transmitter
SKU: TBVISDSANPC4BUTREM_</t>
        </is>
      </c>
      <c r="M2592" s="6" t="inlineStr">
        <is>
          <t>PRODUCTION</t>
        </is>
      </c>
    </row>
    <row r="2593">
      <c r="A2593" s="6" t="n">
        <v>61730</v>
      </c>
      <c r="B2593" s="6" t="n">
        <v>61730</v>
      </c>
      <c r="C2593" s="6" t="inlineStr">
        <is>
          <t>Instant Asset Write Off</t>
        </is>
      </c>
      <c r="D2593" s="6" t="inlineStr">
        <is>
          <t>Payable Invoice</t>
        </is>
      </c>
      <c r="E2593" s="37" t="n">
        <v>46239</v>
      </c>
      <c r="F2593" s="6" t="inlineStr">
        <is>
          <t>Rubber Monkey Sales</t>
        </is>
      </c>
      <c r="G2593" s="39" t="n">
        <v>75.41</v>
      </c>
      <c r="H2593" s="39" t="n">
        <v>0</v>
      </c>
      <c r="I2593" s="6" t="inlineStr">
        <is>
          <t>9100 - PRODUCTION [PRD]</t>
        </is>
      </c>
      <c r="J2593" s="6" t="inlineStr">
        <is>
          <t>RMS-470854 - PRD Asset purchases [JS App]</t>
        </is>
      </c>
      <c r="K2593" s="6" t="inlineStr">
        <is>
          <t>RMS-470854 - PRD Asset purchases [JS App]</t>
        </is>
      </c>
      <c r="L2593" s="6" t="inlineStr">
        <is>
          <t>Rubber Monkey Sales - Atomos Locking AC Power Adaptor</t>
        </is>
      </c>
      <c r="M2593" s="6" t="inlineStr">
        <is>
          <t>PRODUCTION</t>
        </is>
      </c>
    </row>
    <row r="2594">
      <c r="A2594" s="6" t="n">
        <v>61730</v>
      </c>
      <c r="B2594" s="6" t="n">
        <v>61730</v>
      </c>
      <c r="C2594" s="6" t="inlineStr">
        <is>
          <t>Instant Asset Write Off</t>
        </is>
      </c>
      <c r="D2594" s="6" t="inlineStr">
        <is>
          <t>Payable Invoice</t>
        </is>
      </c>
      <c r="E2594" s="37" t="n">
        <v>46239</v>
      </c>
      <c r="F2594" s="6" t="inlineStr">
        <is>
          <t>Core Electronics</t>
        </is>
      </c>
      <c r="G2594" s="39" t="n">
        <v>130.35</v>
      </c>
      <c r="H2594" s="39" t="n">
        <v>0</v>
      </c>
      <c r="I2594" s="6" t="inlineStr">
        <is>
          <t>9100 - PRODUCTION [PRD]</t>
        </is>
      </c>
      <c r="J2594" s="6" t="inlineStr">
        <is>
          <t>INV1000704401 - PRD Asset purchase [JS App]</t>
        </is>
      </c>
      <c r="K2594" s="6" t="inlineStr">
        <is>
          <t>INV1000704401 - PRD Asset purchase [JS App]</t>
        </is>
      </c>
      <c r="L2594" s="6" t="inlineStr">
        <is>
          <t>Core Electronics - Mini HDMI to HDMI Cable</t>
        </is>
      </c>
      <c r="M2594" s="6" t="inlineStr">
        <is>
          <t>PRODUCTION</t>
        </is>
      </c>
    </row>
    <row r="2595">
      <c r="A2595" s="6" t="n">
        <v>61730</v>
      </c>
      <c r="B2595" s="6" t="n">
        <v>61730</v>
      </c>
      <c r="C2595" s="6" t="inlineStr">
        <is>
          <t>Instant Asset Write Off</t>
        </is>
      </c>
      <c r="D2595" s="6" t="inlineStr">
        <is>
          <t>Payable Invoice</t>
        </is>
      </c>
      <c r="E2595" s="37" t="n">
        <v>46239</v>
      </c>
      <c r="F2595" s="6" t="inlineStr">
        <is>
          <t>JB Hi-Fi Pty Ltd Group</t>
        </is>
      </c>
      <c r="G2595" s="39" t="n">
        <v>76.36</v>
      </c>
      <c r="H2595" s="39" t="n">
        <v>0</v>
      </c>
      <c r="I2595" s="6" t="inlineStr">
        <is>
          <t>9100 - PRODUCTION [PRD]</t>
        </is>
      </c>
      <c r="J2595" s="6" t="inlineStr">
        <is>
          <t>JB-26704587 - PRD Asset purchase [JS App]</t>
        </is>
      </c>
      <c r="K2595" s="6" t="inlineStr">
        <is>
          <t>JB-26704587 - PRD Asset purchase [JS App]</t>
        </is>
      </c>
      <c r="L2595" s="6" t="inlineStr">
        <is>
          <t>JB Hi-Fi Pty Ltd Group - Samsung 45W Power Adapter with USB-C Cable</t>
        </is>
      </c>
      <c r="M2595" s="6" t="inlineStr">
        <is>
          <t>PRODUCTION</t>
        </is>
      </c>
    </row>
    <row r="2596">
      <c r="A2596" s="6" t="n">
        <v>61730</v>
      </c>
      <c r="B2596" s="6" t="n">
        <v>61730</v>
      </c>
      <c r="C2596" s="6" t="inlineStr">
        <is>
          <t>Instant Asset Write Off</t>
        </is>
      </c>
      <c r="D2596" s="6" t="inlineStr">
        <is>
          <t>Payable Invoice</t>
        </is>
      </c>
      <c r="E2596" s="37" t="n">
        <v>46239</v>
      </c>
      <c r="F2596" s="6" t="inlineStr">
        <is>
          <t>Videoguys Australia Pty Ltd</t>
        </is>
      </c>
      <c r="G2596" s="39" t="n">
        <v>108.18</v>
      </c>
      <c r="H2596" s="39" t="n">
        <v>0</v>
      </c>
      <c r="I2596" s="6" t="inlineStr">
        <is>
          <t>9100 - PRODUCTION [PRD]</t>
        </is>
      </c>
      <c r="J2596" s="6" t="inlineStr">
        <is>
          <t>SVG-18791 - PRD Asset purchases [JS App]</t>
        </is>
      </c>
      <c r="K2596" s="6" t="inlineStr">
        <is>
          <t>SVG-18791 - PRD Asset purchases [JS App]</t>
        </is>
      </c>
      <c r="L2596" s="6" t="inlineStr">
        <is>
          <t>Videoguys Australia Pty Ltd - Miller 3516 DV Soft Case
SKU: MI3516</t>
        </is>
      </c>
      <c r="M2596" s="6" t="inlineStr">
        <is>
          <t>PRODUCTION</t>
        </is>
      </c>
    </row>
    <row r="2597">
      <c r="A2597" s="6" t="n">
        <v>61730</v>
      </c>
      <c r="B2597" s="6" t="n">
        <v>61730</v>
      </c>
      <c r="C2597" s="6" t="inlineStr">
        <is>
          <t>Instant Asset Write Off</t>
        </is>
      </c>
      <c r="D2597" s="6" t="inlineStr">
        <is>
          <t>Payable Invoice</t>
        </is>
      </c>
      <c r="E2597" s="37" t="n">
        <v>46239</v>
      </c>
      <c r="F2597" s="6" t="inlineStr">
        <is>
          <t>DJ City</t>
        </is>
      </c>
      <c r="G2597" s="39" t="n">
        <v>780</v>
      </c>
      <c r="H2597" s="39" t="n">
        <v>0</v>
      </c>
      <c r="I2597" s="6" t="inlineStr">
        <is>
          <t>9000 - OFFICE / ADMIN [CTS]</t>
        </is>
      </c>
      <c r="J2597" s="6" t="inlineStr">
        <is>
          <t>INV1265316 - PRD Asset purchases [JS App]</t>
        </is>
      </c>
      <c r="K2597" s="6" t="inlineStr">
        <is>
          <t>INV1265316 - PRD Asset purchases [JS App]</t>
        </is>
      </c>
      <c r="L2597" s="6" t="inlineStr">
        <is>
          <t>DJ City - Zoom H6essential 32-Bit Float Portable Field Recorder
SKU:ZOOM-H6EBackorder product</t>
        </is>
      </c>
      <c r="M2597" s="6" t="inlineStr">
        <is>
          <t>PRODUCTION</t>
        </is>
      </c>
    </row>
    <row r="2598">
      <c r="A2598" s="6" t="n">
        <v>61730</v>
      </c>
      <c r="B2598" s="6" t="n">
        <v>61730</v>
      </c>
      <c r="C2598" s="6" t="inlineStr">
        <is>
          <t>Instant Asset Write Off</t>
        </is>
      </c>
      <c r="D2598" s="6" t="inlineStr">
        <is>
          <t>Payable Invoice</t>
        </is>
      </c>
      <c r="E2598" s="37" t="n">
        <v>46239</v>
      </c>
      <c r="F2598" s="6" t="inlineStr">
        <is>
          <t>Titan AV</t>
        </is>
      </c>
      <c r="G2598" s="39" t="n">
        <v>161.82</v>
      </c>
      <c r="H2598" s="39" t="n">
        <v>0</v>
      </c>
      <c r="I2598" s="6" t="inlineStr">
        <is>
          <t>9100 - PRODUCTION [PRD]</t>
        </is>
      </c>
      <c r="J2598" s="6" t="inlineStr">
        <is>
          <t>T126644 - PRD Asset purchase [JS App]</t>
        </is>
      </c>
      <c r="K2598" s="6" t="inlineStr">
        <is>
          <t>T126644 - PRD Asset purchase [JS App]</t>
        </is>
      </c>
      <c r="L2598" s="6" t="inlineStr">
        <is>
          <t>Titan AV - 10L Small Hard Case [1009]
SKU: FXC-1009</t>
        </is>
      </c>
      <c r="M2598" s="6" t="inlineStr">
        <is>
          <t>PRODUCTION</t>
        </is>
      </c>
    </row>
    <row r="2599">
      <c r="A2599" s="6" t="n">
        <v>61730</v>
      </c>
      <c r="B2599" s="6" t="n">
        <v>61730</v>
      </c>
      <c r="C2599" s="6" t="inlineStr">
        <is>
          <t>Instant Asset Write Off</t>
        </is>
      </c>
      <c r="D2599" s="6" t="inlineStr">
        <is>
          <t>Payable Invoice</t>
        </is>
      </c>
      <c r="E2599" s="37" t="n">
        <v>46239</v>
      </c>
      <c r="F2599" s="6" t="inlineStr">
        <is>
          <t>Videocraft Equipment Pty Ltd</t>
        </is>
      </c>
      <c r="G2599" s="39" t="n">
        <v>319.09</v>
      </c>
      <c r="H2599" s="39" t="n">
        <v>0</v>
      </c>
      <c r="I2599" s="6" t="inlineStr">
        <is>
          <t>9100 - PRODUCTION [PRD]</t>
        </is>
      </c>
      <c r="J2599" s="6" t="inlineStr">
        <is>
          <t>SSO16589 - PRD Asset purchase [JS App]</t>
        </is>
      </c>
      <c r="K2599" s="6" t="inlineStr">
        <is>
          <t>SSO16589 - PRD Asset purchase [JS App]</t>
        </is>
      </c>
      <c r="L2599" s="6" t="inlineStr">
        <is>
          <t>Videocraft Equipment Pty Ltd - Decimator Power Supply module +12V DC for metal lock</t>
        </is>
      </c>
      <c r="M2599" s="6" t="inlineStr">
        <is>
          <t>PRODUCTION</t>
        </is>
      </c>
    </row>
    <row r="2600">
      <c r="A2600" s="6" t="n">
        <v>61730</v>
      </c>
      <c r="B2600" s="6" t="n">
        <v>61730</v>
      </c>
      <c r="C2600" s="6" t="inlineStr">
        <is>
          <t>Instant Asset Write Off</t>
        </is>
      </c>
      <c r="D2600" s="6" t="inlineStr">
        <is>
          <t>Payable Invoice</t>
        </is>
      </c>
      <c r="E2600" s="37" t="n">
        <v>46241</v>
      </c>
      <c r="F2600" s="6" t="inlineStr">
        <is>
          <t>Videopro Pty Ltd</t>
        </is>
      </c>
      <c r="G2600" s="39" t="n">
        <v>294.54</v>
      </c>
      <c r="H2600" s="39" t="n">
        <v>0</v>
      </c>
      <c r="I2600" s="6" t="inlineStr">
        <is>
          <t>9100 - PRODUCTION [PRD]</t>
        </is>
      </c>
      <c r="J2600" s="6" t="inlineStr">
        <is>
          <t>INV2047631 - PRD Asset purchases [JS App] paid via PL CC</t>
        </is>
      </c>
      <c r="K2600" s="6" t="inlineStr">
        <is>
          <t>INV2047631 - PRD Asset purchases [JS App] paid via PL CC</t>
        </is>
      </c>
      <c r="L2600" s="6" t="inlineStr">
        <is>
          <t>Videopro Pty Ltd -  SHURE PSM 3M RG58 COAX CABLE BNC TO BNC</t>
        </is>
      </c>
      <c r="M2600" s="6" t="inlineStr">
        <is>
          <t>PRODUCTION</t>
        </is>
      </c>
    </row>
    <row r="2601">
      <c r="A2601" s="6" t="n">
        <v>61730</v>
      </c>
      <c r="B2601" s="6" t="n">
        <v>61730</v>
      </c>
      <c r="C2601" s="6" t="inlineStr">
        <is>
          <t>Instant Asset Write Off</t>
        </is>
      </c>
      <c r="D2601" s="6" t="inlineStr">
        <is>
          <t>Payable Invoice</t>
        </is>
      </c>
      <c r="E2601" s="37" t="n">
        <v>46248</v>
      </c>
      <c r="F2601" s="6" t="inlineStr">
        <is>
          <t>RS Components Pty Ltd</t>
        </is>
      </c>
      <c r="G2601" s="39" t="n">
        <v>397.98</v>
      </c>
      <c r="H2601" s="39" t="n">
        <v>0</v>
      </c>
      <c r="I2601" s="6" t="inlineStr">
        <is>
          <t>9100 - PRODUCTION [PRD]</t>
        </is>
      </c>
      <c r="J2601" s="6" t="inlineStr">
        <is>
          <t>INV3604366882 - PRD Asset purchase [JS App]</t>
        </is>
      </c>
      <c r="K2601" s="6" t="inlineStr">
        <is>
          <t>INV3604366882 - PRD Asset purchase [JS App]</t>
        </is>
      </c>
      <c r="L2601" s="6" t="inlineStr">
        <is>
          <t>RS Components Pty Ltd -  RS PRO 81PNF260 Trolley Wheel
HS export code 87169090
HS import code 87169000
*** STANDARD SERVICE ***</t>
        </is>
      </c>
      <c r="M2601" s="6" t="inlineStr">
        <is>
          <t>PRODUCTION</t>
        </is>
      </c>
    </row>
    <row r="2602">
      <c r="A2602" s="6" t="n">
        <v>61730</v>
      </c>
      <c r="B2602" s="6" t="n">
        <v>61730</v>
      </c>
      <c r="C2602" s="6" t="inlineStr">
        <is>
          <t>Instant Asset Write Off</t>
        </is>
      </c>
      <c r="D2602" s="6" t="inlineStr">
        <is>
          <t>Payable Invoice</t>
        </is>
      </c>
      <c r="E2602" s="37" t="n">
        <v>46253</v>
      </c>
      <c r="F2602" s="6" t="inlineStr">
        <is>
          <t>ETREND PTY LTD</t>
        </is>
      </c>
      <c r="G2602" s="39" t="n">
        <v>354.41</v>
      </c>
      <c r="H2602" s="39" t="n">
        <v>0</v>
      </c>
      <c r="I2602" s="6" t="inlineStr">
        <is>
          <t>9100 - PRODUCTION [PRD]</t>
        </is>
      </c>
      <c r="J2602" s="6" t="inlineStr">
        <is>
          <t>N122492 - PRD Asset purchase [JS App]</t>
        </is>
      </c>
      <c r="K2602" s="6" t="inlineStr">
        <is>
          <t>N122492 - PRD Asset purchase [JS App]</t>
        </is>
      </c>
      <c r="L2602" s="6" t="inlineStr">
        <is>
          <t>ETREND PTY LTD - Sandisk Extreme PRO SD 256GB Memory Card DSLR 4K UHD Video
Camera SDSDXXD-256G</t>
        </is>
      </c>
      <c r="M2602" s="6" t="inlineStr">
        <is>
          <t>PRODUCTION</t>
        </is>
      </c>
    </row>
    <row r="2603">
      <c r="A2603" s="6" t="n">
        <v>61730</v>
      </c>
      <c r="B2603" s="6" t="n">
        <v>61730</v>
      </c>
      <c r="C2603" s="6" t="inlineStr">
        <is>
          <t>Instant Asset Write Off</t>
        </is>
      </c>
      <c r="D2603" s="6" t="inlineStr">
        <is>
          <t>Payable Invoice</t>
        </is>
      </c>
      <c r="E2603" s="37" t="n">
        <v>46253</v>
      </c>
      <c r="F2603" s="6" t="inlineStr">
        <is>
          <t>digiDirect Sydney</t>
        </is>
      </c>
      <c r="G2603" s="39" t="n">
        <v>33.68</v>
      </c>
      <c r="H2603" s="39" t="n">
        <v>0</v>
      </c>
      <c r="I2603" s="6" t="inlineStr">
        <is>
          <t>9100 - PRODUCTION [PRD]</t>
        </is>
      </c>
      <c r="J2603" s="6" t="inlineStr">
        <is>
          <t>INV563536 - PRD Asset purchase [JS App]</t>
        </is>
      </c>
      <c r="K2603" s="6" t="inlineStr">
        <is>
          <t>INV563536 - PRD Asset purchase [JS App]</t>
        </is>
      </c>
      <c r="L2603" s="6" t="inlineStr">
        <is>
          <t>digiDirect Sydney - Atomos AtomX Battery Eliminator</t>
        </is>
      </c>
      <c r="M2603" s="6" t="inlineStr">
        <is>
          <t>PRODUCTION</t>
        </is>
      </c>
    </row>
    <row r="2604">
      <c r="A2604" s="6" t="n">
        <v>61730</v>
      </c>
      <c r="B2604" s="6" t="n">
        <v>61730</v>
      </c>
      <c r="C2604" s="6" t="inlineStr">
        <is>
          <t>Instant Asset Write Off</t>
        </is>
      </c>
      <c r="D2604" s="6" t="inlineStr">
        <is>
          <t>Payable Invoice</t>
        </is>
      </c>
      <c r="E2604" s="37" t="n">
        <v>46253</v>
      </c>
      <c r="F2604" s="6" t="inlineStr">
        <is>
          <t>Amazon.com, Inc.</t>
        </is>
      </c>
      <c r="G2604" s="39" t="n">
        <v>65.44</v>
      </c>
      <c r="H2604" s="39" t="n">
        <v>0</v>
      </c>
      <c r="I2604" s="6" t="inlineStr">
        <is>
          <t>9100 - PRODUCTION [PRD]</t>
        </is>
      </c>
      <c r="J2604" s="6" t="inlineStr">
        <is>
          <t>INV02105 - PRD Asset purchase [JS App]</t>
        </is>
      </c>
      <c r="K2604" s="6" t="inlineStr">
        <is>
          <t>INV02105 - PRD Asset purchase [JS App]</t>
        </is>
      </c>
      <c r="L2604" s="6" t="inlineStr">
        <is>
          <t>Amazon.com, Inc. - Patriot EP Series 128GB Micro SDXC V30 A2 UHS-I U3 4K UHD Memory Card - PEF128GEP32MCX</t>
        </is>
      </c>
      <c r="M2604" s="6" t="inlineStr">
        <is>
          <t>PRODUCTION</t>
        </is>
      </c>
    </row>
    <row r="2605">
      <c r="A2605" s="6" t="n">
        <v>61730</v>
      </c>
      <c r="B2605" s="6" t="n">
        <v>61730</v>
      </c>
      <c r="C2605" s="6" t="inlineStr">
        <is>
          <t>Instant Asset Write Off</t>
        </is>
      </c>
      <c r="D2605" s="6" t="inlineStr">
        <is>
          <t>Manual Journal</t>
        </is>
      </c>
      <c r="E2605" s="37" t="n">
        <v>46265</v>
      </c>
      <c r="F2605" s="6" t="n"/>
      <c r="G2605" s="39" t="n">
        <v>0</v>
      </c>
      <c r="H2605" s="39" t="n">
        <v>4218.65</v>
      </c>
      <c r="I2605" s="6" t="inlineStr">
        <is>
          <t>9000 - OFFICE / ADMIN [CTS]</t>
        </is>
      </c>
      <c r="J2605" s="6" t="n"/>
      <c r="K2605" s="6" t="inlineStr">
        <is>
          <t>#70416</t>
        </is>
      </c>
      <c r="L2605" s="6" t="inlineStr">
        <is>
          <t>Expense Accrual August 2026 - Instant Asset Write Off</t>
        </is>
      </c>
      <c r="M2605" s="6" t="inlineStr">
        <is>
          <t>CTS</t>
        </is>
      </c>
    </row>
    <row r="2606">
      <c r="A2606" s="6" t="n">
        <v>61800</v>
      </c>
      <c r="B2606" s="6" t="n">
        <v>61800</v>
      </c>
      <c r="C2606" s="6" t="inlineStr">
        <is>
          <t>Credit Card Fees Paid</t>
        </is>
      </c>
      <c r="D2606" s="6" t="inlineStr">
        <is>
          <t>Payable Invoice</t>
        </is>
      </c>
      <c r="E2606" s="37" t="n">
        <v>46205</v>
      </c>
      <c r="F2606" s="6" t="inlineStr">
        <is>
          <t>Bella Vista Hotel</t>
        </is>
      </c>
      <c r="G2606" s="39" t="n">
        <v>0.25</v>
      </c>
      <c r="H2606" s="39" t="n">
        <v>0</v>
      </c>
      <c r="I2606" s="6" t="inlineStr">
        <is>
          <t>9403 - CONSULTING - Sales [CONS]</t>
        </is>
      </c>
      <c r="J2606" s="6" t="inlineStr">
        <is>
          <t xml:space="preserve">INV637811 - Beverages for WOW Meeting </t>
        </is>
      </c>
      <c r="K2606" s="6" t="inlineStr">
        <is>
          <t xml:space="preserve">INV637811 - Beverages for WOW Meeting </t>
        </is>
      </c>
      <c r="L2606" s="6" t="inlineStr">
        <is>
          <t>Bella Vista Hotel - CC Surcharge</t>
        </is>
      </c>
      <c r="M2606" s="6" t="inlineStr">
        <is>
          <t>CONSULTING</t>
        </is>
      </c>
    </row>
    <row r="2607">
      <c r="A2607" s="6" t="n">
        <v>61800</v>
      </c>
      <c r="B2607" s="6" t="n">
        <v>61800</v>
      </c>
      <c r="C2607" s="6" t="inlineStr">
        <is>
          <t>Credit Card Fees Paid</t>
        </is>
      </c>
      <c r="D2607" s="6" t="inlineStr">
        <is>
          <t>Payable Invoice</t>
        </is>
      </c>
      <c r="E2607" s="37" t="n">
        <v>46205</v>
      </c>
      <c r="F2607" s="6" t="inlineStr">
        <is>
          <t>Bella Vista Hotel</t>
        </is>
      </c>
      <c r="G2607" s="39" t="n">
        <v>0.08</v>
      </c>
      <c r="H2607" s="39" t="n">
        <v>0</v>
      </c>
      <c r="I2607" s="6" t="inlineStr">
        <is>
          <t>9403 - CONSULTING - Sales [CONS]</t>
        </is>
      </c>
      <c r="J2607" s="6" t="inlineStr">
        <is>
          <t>INV637838 - Coffees for WOW Meeting</t>
        </is>
      </c>
      <c r="K2607" s="6" t="inlineStr">
        <is>
          <t>INV637838 - Coffees for WOW Meeting</t>
        </is>
      </c>
      <c r="L2607" s="6" t="inlineStr">
        <is>
          <t>Bella Vista Hotel - CC Surcharge</t>
        </is>
      </c>
      <c r="M2607" s="6" t="inlineStr">
        <is>
          <t>CONSULTING</t>
        </is>
      </c>
    </row>
    <row r="2608">
      <c r="A2608" s="6" t="n">
        <v>61800</v>
      </c>
      <c r="B2608" s="6" t="n">
        <v>61800</v>
      </c>
      <c r="C2608" s="6" t="inlineStr">
        <is>
          <t>Credit Card Fees Paid</t>
        </is>
      </c>
      <c r="D2608" s="6" t="inlineStr">
        <is>
          <t>Payable Invoice</t>
        </is>
      </c>
      <c r="E2608" s="37" t="n">
        <v>46205</v>
      </c>
      <c r="F2608" s="6" t="inlineStr">
        <is>
          <t>Bella Vista Hotel</t>
        </is>
      </c>
      <c r="G2608" s="39" t="n">
        <v>1.17</v>
      </c>
      <c r="H2608" s="39" t="n">
        <v>0</v>
      </c>
      <c r="I2608" s="6" t="inlineStr">
        <is>
          <t>9403 - CONSULTING - Sales [CONS]</t>
        </is>
      </c>
      <c r="J2608" s="6" t="inlineStr">
        <is>
          <t>INV655430 - Lunch for WOW Meeting</t>
        </is>
      </c>
      <c r="K2608" s="6" t="inlineStr">
        <is>
          <t>INV655430 - Lunch for WOW Meeting</t>
        </is>
      </c>
      <c r="L2608" s="6" t="inlineStr">
        <is>
          <t>Bella Vista Hotel - CC Surcharge</t>
        </is>
      </c>
      <c r="M2608" s="6" t="inlineStr">
        <is>
          <t>CONSULTING</t>
        </is>
      </c>
    </row>
    <row r="2609">
      <c r="A2609" s="6" t="n">
        <v>61800</v>
      </c>
      <c r="B2609" s="6" t="n">
        <v>61800</v>
      </c>
      <c r="C2609" s="6" t="inlineStr">
        <is>
          <t>Credit Card Fees Paid</t>
        </is>
      </c>
      <c r="D2609" s="6" t="inlineStr">
        <is>
          <t>Payable Invoice</t>
        </is>
      </c>
      <c r="E2609" s="37" t="n">
        <v>46209</v>
      </c>
      <c r="F2609" s="6" t="inlineStr">
        <is>
          <t>Little Duck</t>
        </is>
      </c>
      <c r="G2609" s="39" t="n">
        <v>0.25</v>
      </c>
      <c r="H2609" s="39" t="n">
        <v>0</v>
      </c>
      <c r="I2609" s="6" t="inlineStr">
        <is>
          <t>9400 - CONSULTING [CONS]</t>
        </is>
      </c>
      <c r="J2609" s="6" t="inlineStr">
        <is>
          <t>INV06072026 - Craig Secomb Meeting</t>
        </is>
      </c>
      <c r="K2609" s="6" t="inlineStr">
        <is>
          <t>INV06072026 - Craig Secomb Meeting</t>
        </is>
      </c>
      <c r="L2609" s="6" t="inlineStr">
        <is>
          <t>Little Duck - CC Surcharge</t>
        </is>
      </c>
      <c r="M2609" s="6" t="inlineStr">
        <is>
          <t>CONSULTING</t>
        </is>
      </c>
    </row>
    <row r="2610">
      <c r="A2610" s="6" t="n">
        <v>61800</v>
      </c>
      <c r="B2610" s="6" t="n">
        <v>61800</v>
      </c>
      <c r="C2610" s="6" t="inlineStr">
        <is>
          <t>Credit Card Fees Paid</t>
        </is>
      </c>
      <c r="D2610" s="6" t="inlineStr">
        <is>
          <t>Payable Invoice</t>
        </is>
      </c>
      <c r="E2610" s="37" t="n">
        <v>46212</v>
      </c>
      <c r="F2610" s="6" t="inlineStr">
        <is>
          <t>Barista Vs Chef (C.G CISCA &amp; L.L CISCA)</t>
        </is>
      </c>
      <c r="G2610" s="39" t="n">
        <v>0.18</v>
      </c>
      <c r="H2610" s="39" t="n">
        <v>0</v>
      </c>
      <c r="I2610" s="6" t="inlineStr">
        <is>
          <t>9175 - PRODUCTION - Sales [PRD]</t>
        </is>
      </c>
      <c r="J2610" s="6" t="inlineStr">
        <is>
          <t>INV09072026 - Coffees for QBE Meeting</t>
        </is>
      </c>
      <c r="K2610" s="6" t="inlineStr">
        <is>
          <t>INV09072026 - Coffees for QBE Meeting</t>
        </is>
      </c>
      <c r="L2610" s="6" t="inlineStr">
        <is>
          <t>Barista Vs Chef (C.G CISCA &amp; L.L CISCA) - CC Surcharge</t>
        </is>
      </c>
      <c r="M2610" s="6" t="inlineStr">
        <is>
          <t>PRODUCTION</t>
        </is>
      </c>
    </row>
    <row r="2611">
      <c r="A2611" s="6" t="n">
        <v>61800</v>
      </c>
      <c r="B2611" s="6" t="n">
        <v>61800</v>
      </c>
      <c r="C2611" s="6" t="inlineStr">
        <is>
          <t>Credit Card Fees Paid</t>
        </is>
      </c>
      <c r="D2611" s="6" t="inlineStr">
        <is>
          <t>Payable Invoice</t>
        </is>
      </c>
      <c r="E2611" s="37" t="n">
        <v>46213</v>
      </c>
      <c r="F2611" s="6" t="inlineStr">
        <is>
          <t>Virgin Airlines Pty Ltd</t>
        </is>
      </c>
      <c r="G2611" s="39" t="n">
        <v>11.13</v>
      </c>
      <c r="H2611" s="39" t="n">
        <v>0</v>
      </c>
      <c r="I2611" s="6" t="inlineStr">
        <is>
          <t>20260801 - CTS Day 2026 [CTS]</t>
        </is>
      </c>
      <c r="J2611" s="6" t="inlineStr">
        <is>
          <t>GYLLAV - Return flight PER&gt;SYD for Isaac Butherworth for CTS Day 2026 [DL App]</t>
        </is>
      </c>
      <c r="K2611" s="6" t="inlineStr">
        <is>
          <t>GYLLAV - Return flight PER&gt;SYD for Isaac Butherworth for CTS Day 2026 [DL App]</t>
        </is>
      </c>
      <c r="L2611" s="6" t="inlineStr">
        <is>
          <t>Virgin Airlines Pty Ltd - CC Surcharge</t>
        </is>
      </c>
      <c r="M2611" s="6" t="inlineStr">
        <is>
          <t>CTS</t>
        </is>
      </c>
    </row>
    <row r="2612">
      <c r="A2612" s="6" t="n">
        <v>61800</v>
      </c>
      <c r="B2612" s="6" t="n">
        <v>61800</v>
      </c>
      <c r="C2612" s="6" t="inlineStr">
        <is>
          <t>Credit Card Fees Paid</t>
        </is>
      </c>
      <c r="D2612" s="6" t="inlineStr">
        <is>
          <t>Payable Invoice</t>
        </is>
      </c>
      <c r="E2612" s="37" t="n">
        <v>46213</v>
      </c>
      <c r="F2612" s="6" t="inlineStr">
        <is>
          <t>Little Duck</t>
        </is>
      </c>
      <c r="G2612" s="39" t="n">
        <v>0.25</v>
      </c>
      <c r="H2612" s="39" t="n">
        <v>0</v>
      </c>
      <c r="I2612" s="6" t="inlineStr">
        <is>
          <t>9400 - CONSULTING [CONS]</t>
        </is>
      </c>
      <c r="J2612" s="6" t="inlineStr">
        <is>
          <t>INV10072026 - Coffees for Pat Lee Meeting</t>
        </is>
      </c>
      <c r="K2612" s="6" t="inlineStr">
        <is>
          <t>INV10072026 - Coffees for Pat Lee Meeting</t>
        </is>
      </c>
      <c r="L2612" s="6" t="inlineStr">
        <is>
          <t>Little Duck - CC Surcharge</t>
        </is>
      </c>
      <c r="M2612" s="6" t="inlineStr">
        <is>
          <t>CONSULTING</t>
        </is>
      </c>
    </row>
    <row r="2613">
      <c r="A2613" s="6" t="n">
        <v>61800</v>
      </c>
      <c r="B2613" s="6" t="n">
        <v>61800</v>
      </c>
      <c r="C2613" s="6" t="inlineStr">
        <is>
          <t>Credit Card Fees Paid</t>
        </is>
      </c>
      <c r="D2613" s="6" t="inlineStr">
        <is>
          <t>Payable Invoice</t>
        </is>
      </c>
      <c r="E2613" s="37" t="n">
        <v>46218</v>
      </c>
      <c r="F2613" s="6" t="inlineStr">
        <is>
          <t>Little Duck</t>
        </is>
      </c>
      <c r="G2613" s="39" t="n">
        <v>0.55</v>
      </c>
      <c r="H2613" s="39" t="n">
        <v>0</v>
      </c>
      <c r="I2613" s="6" t="inlineStr">
        <is>
          <t>9400 - CONSULTING [CONS]</t>
        </is>
      </c>
      <c r="J2613" s="6" t="inlineStr">
        <is>
          <t>INV15072026 - Insurance Renewal Meeting</t>
        </is>
      </c>
      <c r="K2613" s="6" t="inlineStr">
        <is>
          <t>INV15072026 - Insurance Renewal Meeting</t>
        </is>
      </c>
      <c r="L2613" s="6" t="inlineStr">
        <is>
          <t>Little Duck - CC Surcharge</t>
        </is>
      </c>
      <c r="M2613" s="6" t="inlineStr">
        <is>
          <t>CONSULTING</t>
        </is>
      </c>
    </row>
    <row r="2614">
      <c r="A2614" s="6" t="n">
        <v>61800</v>
      </c>
      <c r="B2614" s="6" t="n">
        <v>61800</v>
      </c>
      <c r="C2614" s="6" t="inlineStr">
        <is>
          <t>Credit Card Fees Paid</t>
        </is>
      </c>
      <c r="D2614" s="6" t="inlineStr">
        <is>
          <t>Payable Invoice</t>
        </is>
      </c>
      <c r="E2614" s="37" t="n">
        <v>46219</v>
      </c>
      <c r="F2614" s="6" t="inlineStr">
        <is>
          <t>Virgin Airlines Pty Ltd</t>
        </is>
      </c>
      <c r="G2614" s="39" t="n">
        <v>4.95</v>
      </c>
      <c r="H2614" s="39" t="n">
        <v>0</v>
      </c>
      <c r="I2614" s="6" t="inlineStr">
        <is>
          <t>20260801 - CTS Day 2026 [CTS]</t>
        </is>
      </c>
      <c r="J2614" s="6" t="inlineStr">
        <is>
          <t>OLPETE - Return flight MEL&gt;SYD for Dylan Satherley for CTS Day 2026 [DL App]</t>
        </is>
      </c>
      <c r="K2614" s="6" t="inlineStr">
        <is>
          <t>OLPETE - Return flight MEL&gt;SYD for Dylan Satherley for CTS Day 2026 [DL App]</t>
        </is>
      </c>
      <c r="L2614" s="6" t="inlineStr">
        <is>
          <t>Virgin Airlines Pty Ltd - CC Surcharge</t>
        </is>
      </c>
      <c r="M2614" s="6" t="inlineStr">
        <is>
          <t>CTS</t>
        </is>
      </c>
    </row>
    <row r="2615">
      <c r="A2615" s="6" t="n">
        <v>61800</v>
      </c>
      <c r="B2615" s="6" t="n">
        <v>61800</v>
      </c>
      <c r="C2615" s="6" t="inlineStr">
        <is>
          <t>Credit Card Fees Paid</t>
        </is>
      </c>
      <c r="D2615" s="6" t="inlineStr">
        <is>
          <t>Payable Invoice</t>
        </is>
      </c>
      <c r="E2615" s="37" t="n">
        <v>46219</v>
      </c>
      <c r="F2615" s="6" t="inlineStr">
        <is>
          <t>Virgin Airlines Pty Ltd</t>
        </is>
      </c>
      <c r="G2615" s="39" t="n">
        <v>6.29</v>
      </c>
      <c r="H2615" s="39" t="n">
        <v>0</v>
      </c>
      <c r="I2615" s="6" t="inlineStr">
        <is>
          <t>20260801 - CTS Day 2026 [CTS]</t>
        </is>
      </c>
      <c r="J2615" s="6" t="inlineStr">
        <is>
          <t>YBOSCC - Return flight BNE&gt;SYD for Jason Ng for CTS Day 2026 [DL App]</t>
        </is>
      </c>
      <c r="K2615" s="6" t="inlineStr">
        <is>
          <t>YBOSCC - Return flight BNE&gt;SYD for Jason Ng for CTS Day 2026 [DL App]</t>
        </is>
      </c>
      <c r="L2615" s="6" t="inlineStr">
        <is>
          <t>Virgin Airlines Pty Ltd - CC Surcharge</t>
        </is>
      </c>
      <c r="M2615" s="6" t="inlineStr">
        <is>
          <t>CTS</t>
        </is>
      </c>
    </row>
    <row r="2616">
      <c r="A2616" s="6" t="n">
        <v>61800</v>
      </c>
      <c r="B2616" s="6" t="n">
        <v>61800</v>
      </c>
      <c r="C2616" s="6" t="inlineStr">
        <is>
          <t>Credit Card Fees Paid</t>
        </is>
      </c>
      <c r="D2616" s="6" t="inlineStr">
        <is>
          <t>Payable Invoice</t>
        </is>
      </c>
      <c r="E2616" s="37" t="n">
        <v>46220</v>
      </c>
      <c r="F2616" s="6" t="inlineStr">
        <is>
          <t>Barista Vs Chef (C.G CISCA &amp; L.L CISCA)</t>
        </is>
      </c>
      <c r="G2616" s="39" t="n">
        <v>0.65</v>
      </c>
      <c r="H2616" s="39" t="n">
        <v>0</v>
      </c>
      <c r="I2616" s="6" t="inlineStr">
        <is>
          <t>9105 - ONSITE (including PROD backup)</t>
        </is>
      </c>
      <c r="J2616" s="6" t="inlineStr">
        <is>
          <t>INV17072026 - SG Meeting</t>
        </is>
      </c>
      <c r="K2616" s="6" t="inlineStr">
        <is>
          <t>INV17072026 - SG Meeting</t>
        </is>
      </c>
      <c r="L2616" s="6" t="inlineStr">
        <is>
          <t>Barista Vs Chef (C.G CISCA &amp; L.L CISCA) - CC Surcharge</t>
        </is>
      </c>
      <c r="M2616" s="6" t="inlineStr">
        <is>
          <t>ONSITE</t>
        </is>
      </c>
    </row>
    <row r="2617">
      <c r="A2617" s="6" t="n">
        <v>61800</v>
      </c>
      <c r="B2617" s="6" t="n">
        <v>61800</v>
      </c>
      <c r="C2617" s="6" t="inlineStr">
        <is>
          <t>Credit Card Fees Paid</t>
        </is>
      </c>
      <c r="D2617" s="6" t="inlineStr">
        <is>
          <t>Payable Invoice</t>
        </is>
      </c>
      <c r="E2617" s="37" t="n">
        <v>46221</v>
      </c>
      <c r="F2617" s="6" t="inlineStr">
        <is>
          <t>Transport for NSW</t>
        </is>
      </c>
      <c r="G2617" s="39" t="n">
        <v>0.48</v>
      </c>
      <c r="H2617" s="39" t="n">
        <v>0</v>
      </c>
      <c r="I2617" s="6" t="inlineStr">
        <is>
          <t>9000 - OFFICE / ADMIN [CTS]</t>
        </is>
      </c>
      <c r="J2617" s="6" t="inlineStr">
        <is>
          <t>18072026 - E-Toll top up July 2026</t>
        </is>
      </c>
      <c r="K2617" s="6" t="inlineStr">
        <is>
          <t>18072026 - E-Toll top up July 2026</t>
        </is>
      </c>
      <c r="L2617" s="6" t="inlineStr">
        <is>
          <t>Transport for NSW - Pre-paid merchant fee payment</t>
        </is>
      </c>
      <c r="M2617" s="6" t="inlineStr">
        <is>
          <t>CTS</t>
        </is>
      </c>
    </row>
    <row r="2618">
      <c r="A2618" s="6" t="n">
        <v>61800</v>
      </c>
      <c r="B2618" s="6" t="n">
        <v>61800</v>
      </c>
      <c r="C2618" s="6" t="inlineStr">
        <is>
          <t>Credit Card Fees Paid</t>
        </is>
      </c>
      <c r="D2618" s="6" t="inlineStr">
        <is>
          <t>Payable Invoice</t>
        </is>
      </c>
      <c r="E2618" s="37" t="n">
        <v>46224</v>
      </c>
      <c r="F2618" s="6" t="inlineStr">
        <is>
          <t>Little Duck</t>
        </is>
      </c>
      <c r="G2618" s="39" t="n">
        <v>0.43</v>
      </c>
      <c r="H2618" s="39" t="n">
        <v>0</v>
      </c>
      <c r="I2618" s="6" t="inlineStr">
        <is>
          <t>9350 - MARKETING (external) [CTS]</t>
        </is>
      </c>
      <c r="J2618" s="6" t="inlineStr">
        <is>
          <t>INV21072026 - Breakfast for RJW Meeting</t>
        </is>
      </c>
      <c r="K2618" s="6" t="inlineStr">
        <is>
          <t>INV21072026 - Breakfast for RJW Meeting</t>
        </is>
      </c>
      <c r="L2618" s="6" t="inlineStr">
        <is>
          <t>Little Duck - CC Surcharge</t>
        </is>
      </c>
      <c r="M2618" s="6" t="inlineStr">
        <is>
          <t>CTS</t>
        </is>
      </c>
    </row>
    <row r="2619">
      <c r="A2619" s="6" t="n">
        <v>61800</v>
      </c>
      <c r="B2619" s="6" t="n">
        <v>61800</v>
      </c>
      <c r="C2619" s="6" t="inlineStr">
        <is>
          <t>Credit Card Fees Paid</t>
        </is>
      </c>
      <c r="D2619" s="6" t="inlineStr">
        <is>
          <t>Payable Invoice</t>
        </is>
      </c>
      <c r="E2619" s="37" t="n">
        <v>46231</v>
      </c>
      <c r="F2619" s="6" t="inlineStr">
        <is>
          <t>The Grounds Of Alexandria (Trading) Pty Ltd</t>
        </is>
      </c>
      <c r="G2619" s="39" t="n">
        <v>4.35</v>
      </c>
      <c r="H2619" s="39" t="n">
        <v>0</v>
      </c>
      <c r="I2619" s="6" t="inlineStr">
        <is>
          <t>2879 - ONS Ricoh-QANTAS (non-chgble)</t>
        </is>
      </c>
      <c r="J2619" s="6" t="inlineStr">
        <is>
          <t>INv28072026 - Qantas Lunch Meeting</t>
        </is>
      </c>
      <c r="K2619" s="6" t="inlineStr">
        <is>
          <t>INv28072026 - Qantas Lunch Meeting</t>
        </is>
      </c>
      <c r="L2619" s="6" t="inlineStr">
        <is>
          <t>The Grounds Of Alexandria (Trading) Pty Ltd - CC Surcharge</t>
        </is>
      </c>
      <c r="M2619" s="6" t="inlineStr">
        <is>
          <t>ONSITE</t>
        </is>
      </c>
    </row>
    <row r="2620">
      <c r="A2620" s="6" t="n">
        <v>61800</v>
      </c>
      <c r="B2620" s="6" t="n">
        <v>61800</v>
      </c>
      <c r="C2620" s="6" t="inlineStr">
        <is>
          <t>Credit Card Fees Paid</t>
        </is>
      </c>
      <c r="D2620" s="6" t="inlineStr">
        <is>
          <t>Payable Invoice</t>
        </is>
      </c>
      <c r="E2620" s="37" t="n">
        <v>46232</v>
      </c>
      <c r="F2620" s="6" t="inlineStr">
        <is>
          <t>Little Duck</t>
        </is>
      </c>
      <c r="G2620" s="39" t="n">
        <v>0.61</v>
      </c>
      <c r="H2620" s="39" t="n">
        <v>0</v>
      </c>
      <c r="I2620" s="6" t="inlineStr">
        <is>
          <t>9000 - OFFICE / ADMIN [CTS]</t>
        </is>
      </c>
      <c r="J2620" s="6" t="inlineStr">
        <is>
          <t>INV29072026 - Breakfast for Management Team Meeting</t>
        </is>
      </c>
      <c r="K2620" s="6" t="inlineStr">
        <is>
          <t>INV29072026 - Breakfast for Management Team Meeting</t>
        </is>
      </c>
      <c r="L2620" s="6" t="inlineStr">
        <is>
          <t>Little Duck - CC Surcharge</t>
        </is>
      </c>
      <c r="M2620" s="6" t="inlineStr">
        <is>
          <t>CTS</t>
        </is>
      </c>
    </row>
    <row r="2621">
      <c r="A2621" s="6" t="n">
        <v>61800</v>
      </c>
      <c r="B2621" s="6" t="n">
        <v>61800</v>
      </c>
      <c r="C2621" s="6" t="inlineStr">
        <is>
          <t>Credit Card Fees Paid</t>
        </is>
      </c>
      <c r="D2621" s="6" t="inlineStr">
        <is>
          <t>Payable Invoice</t>
        </is>
      </c>
      <c r="E2621" s="37" t="n">
        <v>46233</v>
      </c>
      <c r="F2621" s="6" t="inlineStr">
        <is>
          <t>Little Duck</t>
        </is>
      </c>
      <c r="G2621" s="39" t="n">
        <v>0.14</v>
      </c>
      <c r="H2621" s="39" t="n">
        <v>0</v>
      </c>
      <c r="I2621" s="6" t="inlineStr">
        <is>
          <t>9400 - CONSULTING [CONS]</t>
        </is>
      </c>
      <c r="J2621" s="6" t="inlineStr">
        <is>
          <t>INV30072026 - Coffees for Management Team Meeting</t>
        </is>
      </c>
      <c r="K2621" s="6" t="inlineStr">
        <is>
          <t>INV30072026 - Coffees for Management Team Meeting</t>
        </is>
      </c>
      <c r="L2621" s="6" t="inlineStr">
        <is>
          <t>Little Duck - CC Surcharge</t>
        </is>
      </c>
      <c r="M2621" s="6" t="inlineStr">
        <is>
          <t>CONSULTING</t>
        </is>
      </c>
    </row>
    <row r="2622">
      <c r="A2622" s="6" t="n">
        <v>61800</v>
      </c>
      <c r="B2622" s="6" t="n">
        <v>61800</v>
      </c>
      <c r="C2622" s="6" t="inlineStr">
        <is>
          <t>Credit Card Fees Paid</t>
        </is>
      </c>
      <c r="D2622" s="6" t="inlineStr">
        <is>
          <t>Payable Invoice</t>
        </is>
      </c>
      <c r="E2622" s="37" t="n">
        <v>46234</v>
      </c>
      <c r="F2622" s="6" t="inlineStr">
        <is>
          <t>Little Duck</t>
        </is>
      </c>
      <c r="G2622" s="39" t="n">
        <v>0.5</v>
      </c>
      <c r="H2622" s="39" t="n">
        <v>0</v>
      </c>
      <c r="I2622" s="6" t="inlineStr">
        <is>
          <t>9100 - PRODUCTION [PRD]</t>
        </is>
      </c>
      <c r="J2622" s="6" t="inlineStr">
        <is>
          <t>31072026 - Dave Harris Breakfast Meeting</t>
        </is>
      </c>
      <c r="K2622" s="6" t="inlineStr">
        <is>
          <t>31072026 - Dave Harris Breakfast Meeting</t>
        </is>
      </c>
      <c r="L2622" s="6" t="inlineStr">
        <is>
          <t>Little Duck - CC Surcharge</t>
        </is>
      </c>
      <c r="M2622" s="6" t="inlineStr">
        <is>
          <t>PRODUCTION</t>
        </is>
      </c>
    </row>
    <row r="2623">
      <c r="A2623" s="6" t="n">
        <v>61800</v>
      </c>
      <c r="B2623" s="6" t="n">
        <v>61800</v>
      </c>
      <c r="C2623" s="6" t="inlineStr">
        <is>
          <t>Credit Card Fees Paid</t>
        </is>
      </c>
      <c r="D2623" s="6" t="inlineStr">
        <is>
          <t>Payable Invoice</t>
        </is>
      </c>
      <c r="E2623" s="37" t="n">
        <v>46235</v>
      </c>
      <c r="F2623" s="6" t="inlineStr">
        <is>
          <t>The Old Clare Hotel</t>
        </is>
      </c>
      <c r="G2623" s="39" t="n">
        <v>1.14</v>
      </c>
      <c r="H2623" s="39" t="n">
        <v>0</v>
      </c>
      <c r="I2623" s="6" t="inlineStr">
        <is>
          <t>20260801 - CTS Day 2026 [CTS]</t>
        </is>
      </c>
      <c r="J2623" s="6" t="inlineStr">
        <is>
          <t>INV01082026 - CTS Day 2026 After Party</t>
        </is>
      </c>
      <c r="K2623" s="6" t="inlineStr">
        <is>
          <t>INV01082026 - CTS Day 2026 After Party</t>
        </is>
      </c>
      <c r="L2623" s="6" t="inlineStr">
        <is>
          <t>The Old Clare Hotel - CC Surcharge</t>
        </is>
      </c>
      <c r="M2623" s="6" t="inlineStr">
        <is>
          <t>CTS</t>
        </is>
      </c>
    </row>
    <row r="2624">
      <c r="A2624" s="6" t="n">
        <v>61800</v>
      </c>
      <c r="B2624" s="6" t="n">
        <v>61800</v>
      </c>
      <c r="C2624" s="6" t="inlineStr">
        <is>
          <t>Credit Card Fees Paid</t>
        </is>
      </c>
      <c r="D2624" s="6" t="inlineStr">
        <is>
          <t>Payable Invoice</t>
        </is>
      </c>
      <c r="E2624" s="37" t="n">
        <v>46235</v>
      </c>
      <c r="F2624" s="6" t="inlineStr">
        <is>
          <t>The Old Clare Hotel</t>
        </is>
      </c>
      <c r="G2624" s="39" t="n">
        <v>0.65</v>
      </c>
      <c r="H2624" s="39" t="n">
        <v>0</v>
      </c>
      <c r="I2624" s="6" t="inlineStr">
        <is>
          <t>20260801 - CTS Day 2026 [CTS]</t>
        </is>
      </c>
      <c r="J2624" s="6" t="inlineStr">
        <is>
          <t>INV01082026 - CTS Day 2026 - After Party</t>
        </is>
      </c>
      <c r="K2624" s="6" t="inlineStr">
        <is>
          <t>INV01082026 - CTS Day 2026 - After Party</t>
        </is>
      </c>
      <c r="L2624" s="6" t="inlineStr">
        <is>
          <t>The Old Clare Hotel - CC Surcharge</t>
        </is>
      </c>
      <c r="M2624" s="6" t="inlineStr">
        <is>
          <t>CTS</t>
        </is>
      </c>
    </row>
    <row r="2625">
      <c r="A2625" s="6" t="n">
        <v>61800</v>
      </c>
      <c r="B2625" s="6" t="n">
        <v>61800</v>
      </c>
      <c r="C2625" s="6" t="inlineStr">
        <is>
          <t>Credit Card Fees Paid</t>
        </is>
      </c>
      <c r="D2625" s="6" t="inlineStr">
        <is>
          <t>Payable Invoice</t>
        </is>
      </c>
      <c r="E2625" s="37" t="n">
        <v>46235</v>
      </c>
      <c r="F2625" s="6" t="inlineStr">
        <is>
          <t>The Old Clare Hotel</t>
        </is>
      </c>
      <c r="G2625" s="39" t="n">
        <v>2.87</v>
      </c>
      <c r="H2625" s="39" t="n">
        <v>0</v>
      </c>
      <c r="I2625" s="6" t="inlineStr">
        <is>
          <t>20260801 - CTS Day 2026 [CTS]</t>
        </is>
      </c>
      <c r="J2625" s="6" t="inlineStr">
        <is>
          <t>INV01082026 - CTS Day 2026-After Party</t>
        </is>
      </c>
      <c r="K2625" s="6" t="inlineStr">
        <is>
          <t>INV01082026 - CTS Day 2026-After Party</t>
        </is>
      </c>
      <c r="L2625" s="6" t="inlineStr">
        <is>
          <t>The Old Clare Hotel - CC Surcharge</t>
        </is>
      </c>
      <c r="M2625" s="6" t="inlineStr">
        <is>
          <t>CTS</t>
        </is>
      </c>
    </row>
    <row r="2626">
      <c r="A2626" s="6" t="n">
        <v>61800</v>
      </c>
      <c r="B2626" s="6" t="n">
        <v>61800</v>
      </c>
      <c r="C2626" s="6" t="inlineStr">
        <is>
          <t>Credit Card Fees Paid</t>
        </is>
      </c>
      <c r="D2626" s="6" t="inlineStr">
        <is>
          <t>Payable Invoice</t>
        </is>
      </c>
      <c r="E2626" s="37" t="n">
        <v>46235</v>
      </c>
      <c r="F2626" s="6" t="inlineStr">
        <is>
          <t>PLAZA HOTEL GROUP OPERATIONS PTY LTD</t>
        </is>
      </c>
      <c r="G2626" s="39" t="n">
        <v>1.34</v>
      </c>
      <c r="H2626" s="39" t="n">
        <v>0</v>
      </c>
      <c r="I2626" s="6" t="inlineStr">
        <is>
          <t>20260801 - CTS Day 2026 [CTS]</t>
        </is>
      </c>
      <c r="J2626" s="6" t="inlineStr">
        <is>
          <t>INV01082026 - CTS Day 2026 After Party</t>
        </is>
      </c>
      <c r="K2626" s="6" t="inlineStr">
        <is>
          <t>INV01082026 - CTS Day 2026 After Party</t>
        </is>
      </c>
      <c r="L2626" s="6" t="inlineStr">
        <is>
          <t>PLAZA HOTEL GROUP OPERATIONS PTY LTD - CC Surcharge</t>
        </is>
      </c>
      <c r="M2626" s="6" t="inlineStr">
        <is>
          <t>CTS</t>
        </is>
      </c>
    </row>
    <row r="2627">
      <c r="A2627" s="6" t="n">
        <v>61800</v>
      </c>
      <c r="B2627" s="6" t="n">
        <v>61800</v>
      </c>
      <c r="C2627" s="6" t="inlineStr">
        <is>
          <t>Credit Card Fees Paid</t>
        </is>
      </c>
      <c r="D2627" s="6" t="inlineStr">
        <is>
          <t>Payable Invoice</t>
        </is>
      </c>
      <c r="E2627" s="37" t="n">
        <v>46235</v>
      </c>
      <c r="F2627" s="6" t="inlineStr">
        <is>
          <t>PLAZA HOTEL GROUP OPERATIONS PTY LTD</t>
        </is>
      </c>
      <c r="G2627" s="39" t="n">
        <v>1.41</v>
      </c>
      <c r="H2627" s="39" t="n">
        <v>0</v>
      </c>
      <c r="I2627" s="6" t="inlineStr">
        <is>
          <t>20260801 - CTS Day 2026 [CTS]</t>
        </is>
      </c>
      <c r="J2627" s="6" t="inlineStr">
        <is>
          <t>INV01082026 - CTS Day 2026 - After Party</t>
        </is>
      </c>
      <c r="K2627" s="6" t="inlineStr">
        <is>
          <t>INV01082026 - CTS Day 2026 - After Party</t>
        </is>
      </c>
      <c r="L2627" s="6" t="inlineStr">
        <is>
          <t>PLAZA HOTEL GROUP OPERATIONS PTY LTD - CC Surcharge</t>
        </is>
      </c>
      <c r="M2627" s="6" t="inlineStr">
        <is>
          <t>CTS</t>
        </is>
      </c>
    </row>
    <row r="2628">
      <c r="A2628" s="6" t="n">
        <v>61800</v>
      </c>
      <c r="B2628" s="6" t="n">
        <v>61800</v>
      </c>
      <c r="C2628" s="6" t="inlineStr">
        <is>
          <t>Credit Card Fees Paid</t>
        </is>
      </c>
      <c r="D2628" s="6" t="inlineStr">
        <is>
          <t>Payable Invoice</t>
        </is>
      </c>
      <c r="E2628" s="37" t="n">
        <v>46238</v>
      </c>
      <c r="F2628" s="6" t="inlineStr">
        <is>
          <t>Scorptec Computers</t>
        </is>
      </c>
      <c r="G2628" s="39" t="n">
        <v>1.28</v>
      </c>
      <c r="H2628" s="39" t="n">
        <v>0</v>
      </c>
      <c r="I2628" s="6" t="inlineStr">
        <is>
          <t>9100 - PRODUCTION [PRD]</t>
        </is>
      </c>
      <c r="J2628" s="6" t="inlineStr">
        <is>
          <t>INV3924027 - PRD Asset purchase [JS App]</t>
        </is>
      </c>
      <c r="K2628" s="6" t="inlineStr">
        <is>
          <t>INV3924027 - PRD Asset purchase [JS App]</t>
        </is>
      </c>
      <c r="L2628" s="6" t="inlineStr">
        <is>
          <t>Scorptec Computers - CC Surcharge</t>
        </is>
      </c>
      <c r="M2628" s="6" t="inlineStr">
        <is>
          <t>PRODUCTION</t>
        </is>
      </c>
    </row>
    <row r="2629">
      <c r="A2629" s="6" t="n">
        <v>61800</v>
      </c>
      <c r="B2629" s="6" t="n">
        <v>61800</v>
      </c>
      <c r="C2629" s="6" t="inlineStr">
        <is>
          <t>Credit Card Fees Paid</t>
        </is>
      </c>
      <c r="D2629" s="6" t="inlineStr">
        <is>
          <t>Payable Invoice</t>
        </is>
      </c>
      <c r="E2629" s="37" t="n">
        <v>46239</v>
      </c>
      <c r="F2629" s="6" t="inlineStr">
        <is>
          <t>Techbox Australia Pty Ltd</t>
        </is>
      </c>
      <c r="G2629" s="39" t="n">
        <v>18.3</v>
      </c>
      <c r="H2629" s="39" t="n">
        <v>0</v>
      </c>
      <c r="I2629" s="6" t="inlineStr">
        <is>
          <t>9100 - PRODUCTION [PRD]</t>
        </is>
      </c>
      <c r="J2629" s="6" t="inlineStr">
        <is>
          <t>TB008297 - PRD Asset purchase [JS App]</t>
        </is>
      </c>
      <c r="K2629" s="6" t="inlineStr">
        <is>
          <t>TB008297 - PRD Asset purchase [JS App]</t>
        </is>
      </c>
      <c r="L2629" s="6" t="inlineStr">
        <is>
          <t>Techbox Australia Pty Ltd - CC Surcharge</t>
        </is>
      </c>
      <c r="M2629" s="6" t="inlineStr">
        <is>
          <t>PRODUCTION</t>
        </is>
      </c>
    </row>
    <row r="2630">
      <c r="A2630" s="6" t="n">
        <v>61800</v>
      </c>
      <c r="B2630" s="6" t="n">
        <v>61800</v>
      </c>
      <c r="C2630" s="6" t="inlineStr">
        <is>
          <t>Credit Card Fees Paid</t>
        </is>
      </c>
      <c r="D2630" s="6" t="inlineStr">
        <is>
          <t>Payable Invoice</t>
        </is>
      </c>
      <c r="E2630" s="37" t="n">
        <v>46239</v>
      </c>
      <c r="F2630" s="6" t="inlineStr">
        <is>
          <t>Little Duck</t>
        </is>
      </c>
      <c r="G2630" s="39" t="n">
        <v>0.22</v>
      </c>
      <c r="H2630" s="39" t="n">
        <v>0</v>
      </c>
      <c r="I2630" s="6" t="inlineStr">
        <is>
          <t>9403 - CONSULTING - Sales [CONS]</t>
        </is>
      </c>
      <c r="J2630" s="6" t="inlineStr">
        <is>
          <t>INV05082026 - Biamp Meeting</t>
        </is>
      </c>
      <c r="K2630" s="6" t="inlineStr">
        <is>
          <t>INV05082026 - Biamp Meeting</t>
        </is>
      </c>
      <c r="L2630" s="6" t="inlineStr">
        <is>
          <t>Little Duck - CC Surcharge</t>
        </is>
      </c>
      <c r="M2630" s="6" t="inlineStr">
        <is>
          <t>CONSULTING</t>
        </is>
      </c>
    </row>
    <row r="2631">
      <c r="A2631" s="6" t="n">
        <v>61800</v>
      </c>
      <c r="B2631" s="6" t="n">
        <v>61800</v>
      </c>
      <c r="C2631" s="6" t="inlineStr">
        <is>
          <t>Credit Card Fees Paid</t>
        </is>
      </c>
      <c r="D2631" s="6" t="inlineStr">
        <is>
          <t>Payable Invoice</t>
        </is>
      </c>
      <c r="E2631" s="37" t="n">
        <v>46241</v>
      </c>
      <c r="F2631" s="6" t="inlineStr">
        <is>
          <t>The Lobby Project 309 Kent</t>
        </is>
      </c>
      <c r="G2631" s="39" t="n">
        <v>0.45</v>
      </c>
      <c r="H2631" s="39" t="n">
        <v>0</v>
      </c>
      <c r="I2631" s="6" t="inlineStr">
        <is>
          <t>9000 - OFFICE / ADMIN [CTS]</t>
        </is>
      </c>
      <c r="J2631" s="6" t="inlineStr">
        <is>
          <t>INV07082026 - Cleveland 80/20 Advisory Meeting</t>
        </is>
      </c>
      <c r="K2631" s="6" t="inlineStr">
        <is>
          <t>INV07082026 - Cleveland 80/20 Advisory Meeting</t>
        </is>
      </c>
      <c r="L2631" s="6" t="inlineStr">
        <is>
          <t>The Lobby Project 309 Kent - CC Surcharge</t>
        </is>
      </c>
      <c r="M2631" s="6" t="inlineStr">
        <is>
          <t>CTS</t>
        </is>
      </c>
    </row>
    <row r="2632">
      <c r="A2632" s="6" t="n">
        <v>61800</v>
      </c>
      <c r="B2632" s="6" t="n">
        <v>61800</v>
      </c>
      <c r="C2632" s="6" t="inlineStr">
        <is>
          <t>Credit Card Fees Paid</t>
        </is>
      </c>
      <c r="D2632" s="6" t="inlineStr">
        <is>
          <t>Payable Invoice</t>
        </is>
      </c>
      <c r="E2632" s="37" t="n">
        <v>46241</v>
      </c>
      <c r="F2632" s="6" t="inlineStr">
        <is>
          <t>Little Duck</t>
        </is>
      </c>
      <c r="G2632" s="39" t="n">
        <v>0.21</v>
      </c>
      <c r="H2632" s="39" t="n">
        <v>0</v>
      </c>
      <c r="I2632" s="6" t="inlineStr">
        <is>
          <t>9000 - OFFICE / ADMIN [CTS]</t>
        </is>
      </c>
      <c r="J2632" s="6" t="inlineStr">
        <is>
          <t xml:space="preserve">INV07082026 - Cleveland 80/20 Advisory Meeting </t>
        </is>
      </c>
      <c r="K2632" s="6" t="inlineStr">
        <is>
          <t xml:space="preserve">INV07082026 - Cleveland 80/20 Advisory Meeting </t>
        </is>
      </c>
      <c r="L2632" s="6" t="inlineStr">
        <is>
          <t>Little Duck - CC Surcharge</t>
        </is>
      </c>
      <c r="M2632" s="6" t="inlineStr">
        <is>
          <t>CTS</t>
        </is>
      </c>
    </row>
    <row r="2633">
      <c r="A2633" s="6" t="n">
        <v>61800</v>
      </c>
      <c r="B2633" s="6" t="n">
        <v>61800</v>
      </c>
      <c r="C2633" s="6" t="inlineStr">
        <is>
          <t>Credit Card Fees Paid</t>
        </is>
      </c>
      <c r="D2633" s="6" t="inlineStr">
        <is>
          <t>Payable Invoice</t>
        </is>
      </c>
      <c r="E2633" s="37" t="n">
        <v>46251</v>
      </c>
      <c r="F2633" s="6" t="inlineStr">
        <is>
          <t>Sweet Belem Barangaroo</t>
        </is>
      </c>
      <c r="G2633" s="39" t="n">
        <v>0.3</v>
      </c>
      <c r="H2633" s="39" t="n">
        <v>0</v>
      </c>
      <c r="I2633" s="6" t="inlineStr">
        <is>
          <t>25101301B - PWC IT Support – Sydney [ONS]</t>
        </is>
      </c>
      <c r="J2633" s="6" t="inlineStr">
        <is>
          <t>INV17082026 - PwC Staff Contract Meeting</t>
        </is>
      </c>
      <c r="K2633" s="6" t="inlineStr">
        <is>
          <t>INV17082026 - PwC Staff Contract Meeting</t>
        </is>
      </c>
      <c r="L2633" s="6" t="inlineStr">
        <is>
          <t>Sweet Belem Barangaroo - CC Surcharge</t>
        </is>
      </c>
      <c r="M2633" s="6" t="inlineStr">
        <is>
          <t>ONSITE</t>
        </is>
      </c>
    </row>
    <row r="2634">
      <c r="A2634" s="6" t="n">
        <v>61800</v>
      </c>
      <c r="B2634" s="6" t="n">
        <v>61800</v>
      </c>
      <c r="C2634" s="6" t="inlineStr">
        <is>
          <t>Credit Card Fees Paid</t>
        </is>
      </c>
      <c r="D2634" s="6" t="inlineStr">
        <is>
          <t>Payable Invoice</t>
        </is>
      </c>
      <c r="E2634" s="37" t="n">
        <v>46251</v>
      </c>
      <c r="F2634" s="6" t="inlineStr">
        <is>
          <t>Bungalow Bar &amp; Balcony</t>
        </is>
      </c>
      <c r="G2634" s="39" t="n">
        <v>1.34</v>
      </c>
      <c r="H2634" s="39" t="n">
        <v>0</v>
      </c>
      <c r="I2634" s="6" t="inlineStr">
        <is>
          <t>25101301B - PWC IT Support – Sydney [ONS]</t>
        </is>
      </c>
      <c r="J2634" s="6" t="inlineStr">
        <is>
          <t xml:space="preserve">INV17082026 - PwC Staff Contract Meeting </t>
        </is>
      </c>
      <c r="K2634" s="6" t="inlineStr">
        <is>
          <t xml:space="preserve">INV17082026 - PwC Staff Contract Meeting </t>
        </is>
      </c>
      <c r="L2634" s="6" t="inlineStr">
        <is>
          <t>Bungalow Bar &amp; Balcony - CC Surcharge</t>
        </is>
      </c>
      <c r="M2634" s="6" t="inlineStr">
        <is>
          <t>ONSITE</t>
        </is>
      </c>
    </row>
    <row r="2635">
      <c r="A2635" s="6" t="n">
        <v>61800</v>
      </c>
      <c r="B2635" s="6" t="n">
        <v>61800</v>
      </c>
      <c r="C2635" s="6" t="inlineStr">
        <is>
          <t>Credit Card Fees Paid</t>
        </is>
      </c>
      <c r="D2635" s="6" t="inlineStr">
        <is>
          <t>Payable Invoice</t>
        </is>
      </c>
      <c r="E2635" s="37" t="n">
        <v>46253</v>
      </c>
      <c r="F2635" s="6" t="inlineStr">
        <is>
          <t>#1 Reputation</t>
        </is>
      </c>
      <c r="G2635" s="39" t="n">
        <v>6.77</v>
      </c>
      <c r="H2635" s="39" t="n">
        <v>0</v>
      </c>
      <c r="I2635" s="6" t="inlineStr">
        <is>
          <t>9000 - OFFICE / ADMIN [CTS]</t>
        </is>
      </c>
      <c r="J2635" s="6" t="inlineStr">
        <is>
          <t>Missing Invoice - Books for CTS Team</t>
        </is>
      </c>
      <c r="K2635" s="6" t="inlineStr">
        <is>
          <t>Missing Invoice - Books for CTS Team</t>
        </is>
      </c>
      <c r="L2635" s="6" t="inlineStr">
        <is>
          <t>#1 Reputation - CC Surcharge</t>
        </is>
      </c>
      <c r="M2635" s="6" t="inlineStr">
        <is>
          <t>CTS</t>
        </is>
      </c>
    </row>
    <row r="2636">
      <c r="A2636" s="6" t="n">
        <v>61800</v>
      </c>
      <c r="B2636" s="6" t="n">
        <v>61800</v>
      </c>
      <c r="C2636" s="6" t="inlineStr">
        <is>
          <t>Credit Card Fees Paid</t>
        </is>
      </c>
      <c r="D2636" s="6" t="inlineStr">
        <is>
          <t>Payable Invoice</t>
        </is>
      </c>
      <c r="E2636" s="37" t="n">
        <v>46253</v>
      </c>
      <c r="F2636" s="6" t="inlineStr">
        <is>
          <t>The Lobby Project 309 Kent</t>
        </is>
      </c>
      <c r="G2636" s="39" t="n">
        <v>0.32</v>
      </c>
      <c r="H2636" s="39" t="n">
        <v>0</v>
      </c>
      <c r="I2636" s="6" t="inlineStr">
        <is>
          <t>9000 - OFFICE / ADMIN [CTS]</t>
        </is>
      </c>
      <c r="J2636" s="6" t="inlineStr">
        <is>
          <t>INV19082026 - Staff Coffees</t>
        </is>
      </c>
      <c r="K2636" s="6" t="inlineStr">
        <is>
          <t>INV19082026 - Staff Coffees</t>
        </is>
      </c>
      <c r="L2636" s="6" t="inlineStr">
        <is>
          <t>The Lobby Project 309 Kent - CC Surcharge</t>
        </is>
      </c>
      <c r="M2636" s="6" t="inlineStr">
        <is>
          <t>CTS</t>
        </is>
      </c>
    </row>
    <row r="2637">
      <c r="A2637" s="6" t="n">
        <v>61800</v>
      </c>
      <c r="B2637" s="6" t="n">
        <v>61800</v>
      </c>
      <c r="C2637" s="6" t="inlineStr">
        <is>
          <t>Credit Card Fees Paid</t>
        </is>
      </c>
      <c r="D2637" s="6" t="inlineStr">
        <is>
          <t>Payable Invoice</t>
        </is>
      </c>
      <c r="E2637" s="37" t="n">
        <v>46254</v>
      </c>
      <c r="F2637" s="6" t="inlineStr">
        <is>
          <t>Cafe One</t>
        </is>
      </c>
      <c r="G2637" s="39" t="n">
        <v>0.25</v>
      </c>
      <c r="H2637" s="39" t="n">
        <v>0</v>
      </c>
      <c r="I2637" s="6" t="inlineStr">
        <is>
          <t>9175 - PRODUCTION - Sales [PRD]</t>
        </is>
      </c>
      <c r="J2637" s="6" t="inlineStr">
        <is>
          <t>INV20082026 - AICD Meeting</t>
        </is>
      </c>
      <c r="K2637" s="6" t="inlineStr">
        <is>
          <t>INV20082026 - AICD Meeting</t>
        </is>
      </c>
      <c r="L2637" s="6" t="inlineStr">
        <is>
          <t>Cafe One - CC Surcharge</t>
        </is>
      </c>
      <c r="M2637" s="6" t="inlineStr">
        <is>
          <t>PRODUCTION</t>
        </is>
      </c>
    </row>
    <row r="2638">
      <c r="A2638" s="6" t="n">
        <v>61800</v>
      </c>
      <c r="B2638" s="6" t="n">
        <v>61800</v>
      </c>
      <c r="C2638" s="6" t="inlineStr">
        <is>
          <t>Credit Card Fees Paid</t>
        </is>
      </c>
      <c r="D2638" s="6" t="inlineStr">
        <is>
          <t>Payable Invoice</t>
        </is>
      </c>
      <c r="E2638" s="37" t="n">
        <v>46255</v>
      </c>
      <c r="F2638" s="6" t="inlineStr">
        <is>
          <t>Little Duck</t>
        </is>
      </c>
      <c r="G2638" s="39" t="n">
        <v>0.5600000000000001</v>
      </c>
      <c r="H2638" s="39" t="n">
        <v>0</v>
      </c>
      <c r="I2638" s="6" t="inlineStr">
        <is>
          <t>9125 - VIDEO DEPT [VID]</t>
        </is>
      </c>
      <c r="J2638" s="6" t="inlineStr">
        <is>
          <t>INV21082026 - OOTOZ Meeting</t>
        </is>
      </c>
      <c r="K2638" s="6" t="inlineStr">
        <is>
          <t>INV21082026 - OOTOZ Meeting</t>
        </is>
      </c>
      <c r="L2638" s="6" t="inlineStr">
        <is>
          <t>Little Duck - CC Surcharge</t>
        </is>
      </c>
      <c r="M2638" s="6" t="inlineStr">
        <is>
          <t>VIDEO</t>
        </is>
      </c>
    </row>
    <row r="2639">
      <c r="A2639" s="6" t="n">
        <v>61800</v>
      </c>
      <c r="B2639" s="6" t="n">
        <v>61800</v>
      </c>
      <c r="C2639" s="6" t="inlineStr">
        <is>
          <t>Credit Card Fees Paid</t>
        </is>
      </c>
      <c r="D2639" s="6" t="inlineStr">
        <is>
          <t>Payable Invoice</t>
        </is>
      </c>
      <c r="E2639" s="37" t="n">
        <v>46260</v>
      </c>
      <c r="F2639" s="6" t="inlineStr">
        <is>
          <t>Little Duck</t>
        </is>
      </c>
      <c r="G2639" s="39" t="n">
        <v>0.67</v>
      </c>
      <c r="H2639" s="39" t="n">
        <v>0</v>
      </c>
      <c r="I2639" s="6" t="inlineStr">
        <is>
          <t>25102701 - DEWR - Studio Upgrade - Consulting, Design [CONS]</t>
        </is>
      </c>
      <c r="J2639" s="6" t="inlineStr">
        <is>
          <t>INV26082026 - DEWR Meeting</t>
        </is>
      </c>
      <c r="K2639" s="6" t="inlineStr">
        <is>
          <t>INV26082026 - DEWR Meeting</t>
        </is>
      </c>
      <c r="L2639" s="6" t="inlineStr">
        <is>
          <t>Little Duck - CC Surcharge</t>
        </is>
      </c>
      <c r="M2639" s="6" t="inlineStr">
        <is>
          <t>CONSULTING</t>
        </is>
      </c>
    </row>
    <row r="2640">
      <c r="A2640" s="6" t="n">
        <v>61800</v>
      </c>
      <c r="B2640" s="6" t="n">
        <v>61800</v>
      </c>
      <c r="C2640" s="6" t="inlineStr">
        <is>
          <t>Credit Card Fees Paid</t>
        </is>
      </c>
      <c r="D2640" s="6" t="inlineStr">
        <is>
          <t>Payable Invoice</t>
        </is>
      </c>
      <c r="E2640" s="37" t="n">
        <v>46261</v>
      </c>
      <c r="F2640" s="6" t="inlineStr">
        <is>
          <t>Little Duck</t>
        </is>
      </c>
      <c r="G2640" s="39" t="n">
        <v>0.15</v>
      </c>
      <c r="H2640" s="39" t="n">
        <v>0</v>
      </c>
      <c r="I2640" s="6" t="inlineStr">
        <is>
          <t>9000 - OFFICE / ADMIN [CTS]</t>
        </is>
      </c>
      <c r="J2640" s="6" t="inlineStr">
        <is>
          <t>INV27082026 - AVIXA Meeting</t>
        </is>
      </c>
      <c r="K2640" s="6" t="inlineStr">
        <is>
          <t>INV27082026 - AVIXA Meeting</t>
        </is>
      </c>
      <c r="L2640" s="6" t="inlineStr">
        <is>
          <t>Little Duck - CC Surcharge</t>
        </is>
      </c>
      <c r="M2640" s="6" t="inlineStr">
        <is>
          <t>CTS</t>
        </is>
      </c>
    </row>
    <row r="2641">
      <c r="A2641" s="6" t="n">
        <v>61800</v>
      </c>
      <c r="B2641" s="6" t="n">
        <v>61800</v>
      </c>
      <c r="C2641" s="6" t="inlineStr">
        <is>
          <t>Credit Card Fees Paid</t>
        </is>
      </c>
      <c r="D2641" s="6" t="inlineStr">
        <is>
          <t>Payable Invoice</t>
        </is>
      </c>
      <c r="E2641" s="37" t="n">
        <v>46262</v>
      </c>
      <c r="F2641" s="6" t="inlineStr">
        <is>
          <t>Little Duck</t>
        </is>
      </c>
      <c r="G2641" s="39" t="n">
        <v>0.62</v>
      </c>
      <c r="H2641" s="39" t="n">
        <v>0</v>
      </c>
      <c r="I2641" s="6" t="inlineStr">
        <is>
          <t>9403 - CONSULTING - Sales [CONS]</t>
        </is>
      </c>
      <c r="J2641" s="6" t="inlineStr">
        <is>
          <t>INV28082026 - Defence Meeting</t>
        </is>
      </c>
      <c r="K2641" s="6" t="inlineStr">
        <is>
          <t>INV28082026 - Defence Meeting</t>
        </is>
      </c>
      <c r="L2641" s="6" t="inlineStr">
        <is>
          <t>Little Duck - CC Surcharge</t>
        </is>
      </c>
      <c r="M2641" s="6" t="inlineStr">
        <is>
          <t>CONSULTING</t>
        </is>
      </c>
    </row>
    <row r="2642">
      <c r="A2642" s="6" t="n">
        <v>61800</v>
      </c>
      <c r="B2642" s="6" t="n">
        <v>61800</v>
      </c>
      <c r="C2642" s="6" t="inlineStr">
        <is>
          <t>Credit Card Fees Paid</t>
        </is>
      </c>
      <c r="D2642" s="6" t="inlineStr">
        <is>
          <t>Payable Invoice</t>
        </is>
      </c>
      <c r="E2642" s="37" t="n">
        <v>46265</v>
      </c>
      <c r="F2642" s="6" t="inlineStr">
        <is>
          <t>Little Duck</t>
        </is>
      </c>
      <c r="G2642" s="39" t="n">
        <v>0.25</v>
      </c>
      <c r="H2642" s="39" t="n">
        <v>0</v>
      </c>
      <c r="I2642" s="6" t="inlineStr">
        <is>
          <t>9105 - ONSITE (including PROD backup)</t>
        </is>
      </c>
      <c r="J2642" s="6" t="inlineStr">
        <is>
          <t>INV31082026 - Jabra Meeting</t>
        </is>
      </c>
      <c r="K2642" s="6" t="inlineStr">
        <is>
          <t>INV31082026 - Jabra Meeting</t>
        </is>
      </c>
      <c r="L2642" s="6" t="inlineStr">
        <is>
          <t>Little Duck - CC Surcharge</t>
        </is>
      </c>
      <c r="M2642" s="6" t="inlineStr">
        <is>
          <t>CONSULTING</t>
        </is>
      </c>
    </row>
    <row r="2643">
      <c r="A2643" s="6" t="n">
        <v>61901</v>
      </c>
      <c r="B2643" s="6" t="n">
        <v>61901</v>
      </c>
      <c r="C2643" s="6" t="inlineStr">
        <is>
          <t>Business Advisory</t>
        </is>
      </c>
      <c r="D2643" s="6" t="inlineStr">
        <is>
          <t>Manual Journal</t>
        </is>
      </c>
      <c r="E2643" s="37" t="n">
        <v>46234</v>
      </c>
      <c r="F2643" s="6" t="n"/>
      <c r="G2643" s="39" t="n">
        <v>1200</v>
      </c>
      <c r="H2643" s="39" t="n">
        <v>0</v>
      </c>
      <c r="I2643" s="6" t="inlineStr">
        <is>
          <t>9000 - OFFICE / ADMIN [CTS]</t>
        </is>
      </c>
      <c r="J2643" s="6" t="n"/>
      <c r="K2643" s="6" t="inlineStr">
        <is>
          <t>#69405</t>
        </is>
      </c>
      <c r="L2643" s="6" t="inlineStr">
        <is>
          <t>Expense Accrual July 2026 - Business Advisory</t>
        </is>
      </c>
      <c r="M2643" s="6" t="inlineStr">
        <is>
          <t>CTS</t>
        </is>
      </c>
    </row>
    <row r="2644">
      <c r="A2644" s="6" t="n">
        <v>61901</v>
      </c>
      <c r="B2644" s="6" t="n">
        <v>61901</v>
      </c>
      <c r="C2644" s="6" t="inlineStr">
        <is>
          <t>Business Advisory</t>
        </is>
      </c>
      <c r="D2644" s="6" t="inlineStr">
        <is>
          <t>Payable Invoice</t>
        </is>
      </c>
      <c r="E2644" s="37" t="n">
        <v>46265</v>
      </c>
      <c r="F2644" s="6" t="inlineStr">
        <is>
          <t>Cleveland Partners Pty Ltd TA 8020 Advisors</t>
        </is>
      </c>
      <c r="G2644" s="39" t="n">
        <v>5000</v>
      </c>
      <c r="H2644" s="39" t="n">
        <v>0</v>
      </c>
      <c r="I2644" s="6" t="inlineStr">
        <is>
          <t>9000 - OFFICE / ADMIN [CTS]</t>
        </is>
      </c>
      <c r="J2644" s="6" t="inlineStr">
        <is>
          <t>INV-02335 - Advisory Fees for July &amp; August 2026 [DL App]</t>
        </is>
      </c>
      <c r="K2644" s="6" t="inlineStr">
        <is>
          <t>INV-02335 - Advisory Fees for July &amp; August 2026 [DL App]</t>
        </is>
      </c>
      <c r="L2644" s="6" t="inlineStr">
        <is>
          <t>Cleveland Partners Pty Ltd TA 8020 Advisors - Monthly Advisory Fees - including July meetings and preparation, 
and August Advisory Meeting</t>
        </is>
      </c>
      <c r="M2644" s="6" t="inlineStr">
        <is>
          <t>CTS</t>
        </is>
      </c>
    </row>
    <row r="2645">
      <c r="A2645" s="6" t="n">
        <v>61901</v>
      </c>
      <c r="B2645" s="6" t="n">
        <v>61901</v>
      </c>
      <c r="C2645" s="6" t="inlineStr">
        <is>
          <t>Business Advisory</t>
        </is>
      </c>
      <c r="D2645" s="6" t="inlineStr">
        <is>
          <t>Manual Journal</t>
        </is>
      </c>
      <c r="E2645" s="37" t="n">
        <v>46265</v>
      </c>
      <c r="F2645" s="6" t="n"/>
      <c r="G2645" s="39" t="n">
        <v>0</v>
      </c>
      <c r="H2645" s="39" t="n">
        <v>3800</v>
      </c>
      <c r="I2645" s="6" t="inlineStr">
        <is>
          <t>9000 - OFFICE / ADMIN [CTS]</t>
        </is>
      </c>
      <c r="J2645" s="6" t="n"/>
      <c r="K2645" s="6" t="inlineStr">
        <is>
          <t>#70416</t>
        </is>
      </c>
      <c r="L2645" s="6" t="inlineStr">
        <is>
          <t>Expense Accrual August 2026 - Business Advisory</t>
        </is>
      </c>
      <c r="M2645" s="6" t="inlineStr">
        <is>
          <t>CTS</t>
        </is>
      </c>
    </row>
    <row r="2646">
      <c r="A2646" s="6" t="n">
        <v>61902</v>
      </c>
      <c r="B2646" s="6" t="n">
        <v>61902</v>
      </c>
      <c r="C2646" s="6" t="inlineStr">
        <is>
          <t>Custodian Vaults</t>
        </is>
      </c>
      <c r="D2646" s="6" t="inlineStr">
        <is>
          <t>Manual Journal</t>
        </is>
      </c>
      <c r="E2646" s="37" t="n">
        <v>46234</v>
      </c>
      <c r="F2646" s="6" t="n"/>
      <c r="G2646" s="39" t="n">
        <v>224.97</v>
      </c>
      <c r="H2646" s="39" t="n">
        <v>0</v>
      </c>
      <c r="I2646" s="6" t="inlineStr">
        <is>
          <t>9000 - OFFICE / ADMIN [CTS]</t>
        </is>
      </c>
      <c r="J2646" s="6" t="n"/>
      <c r="K2646" s="6" t="inlineStr">
        <is>
          <t>#69222</t>
        </is>
      </c>
      <c r="L2646" s="6" t="inlineStr">
        <is>
          <t>Prepayments July 2026 - Inv1040095|22/08|Custodian Vault|</t>
        </is>
      </c>
      <c r="M2646" s="6" t="inlineStr">
        <is>
          <t>CTS</t>
        </is>
      </c>
    </row>
    <row r="2647">
      <c r="A2647" s="6" t="n">
        <v>61902</v>
      </c>
      <c r="B2647" s="6" t="n">
        <v>61902</v>
      </c>
      <c r="C2647" s="6" t="inlineStr">
        <is>
          <t>Custodian Vaults</t>
        </is>
      </c>
      <c r="D2647" s="6" t="inlineStr">
        <is>
          <t>Manual Journal</t>
        </is>
      </c>
      <c r="E2647" s="37" t="n">
        <v>46265</v>
      </c>
      <c r="F2647" s="6" t="n"/>
      <c r="G2647" s="39" t="n">
        <v>30.57</v>
      </c>
      <c r="H2647" s="39" t="n">
        <v>0</v>
      </c>
      <c r="I2647" s="6" t="inlineStr">
        <is>
          <t>1350 - CBA Brisbane ONS [ONS]</t>
        </is>
      </c>
      <c r="J2647" s="6" t="n"/>
      <c r="K2647" s="6" t="inlineStr">
        <is>
          <t>#70417</t>
        </is>
      </c>
      <c r="L2647" s="6" t="inlineStr">
        <is>
          <t>Prepayments August 2026 - Inv15473775|09/09|Workcover Queensland|</t>
        </is>
      </c>
      <c r="M2647" s="6" t="inlineStr">
        <is>
          <t>ONSITE</t>
        </is>
      </c>
    </row>
    <row r="2648">
      <c r="A2648" s="6" t="n">
        <v>61903</v>
      </c>
      <c r="B2648" s="6" t="n">
        <v>61903</v>
      </c>
      <c r="C2648" s="6" t="inlineStr">
        <is>
          <t>Taxis/Parking</t>
        </is>
      </c>
      <c r="D2648" s="6" t="inlineStr">
        <is>
          <t>Payable Invoice</t>
        </is>
      </c>
      <c r="E2648" s="37" t="n">
        <v>46231</v>
      </c>
      <c r="F2648" s="6" t="inlineStr">
        <is>
          <t>Silver Service Taxis</t>
        </is>
      </c>
      <c r="G2648" s="39" t="n">
        <v>40.55</v>
      </c>
      <c r="H2648" s="39" t="n">
        <v>0</v>
      </c>
      <c r="I2648" s="6" t="inlineStr">
        <is>
          <t>2879 - ONS Ricoh-QANTAS (non-chgble)</t>
        </is>
      </c>
      <c r="J2648" s="6" t="inlineStr">
        <is>
          <t>INV28072026 - Taxi to Qantas Meeting</t>
        </is>
      </c>
      <c r="K2648" s="6" t="inlineStr">
        <is>
          <t>INV28072026 - Taxi to Qantas Meeting</t>
        </is>
      </c>
      <c r="L2648" s="6" t="inlineStr">
        <is>
          <t>Silver Service Taxis - Taxi to Qantas Meeting
Pickup: Sydney
Destination: Alexandria</t>
        </is>
      </c>
      <c r="M2648" s="6" t="inlineStr">
        <is>
          <t>ONSITE</t>
        </is>
      </c>
    </row>
    <row r="2649">
      <c r="A2649" s="6" t="n">
        <v>61903</v>
      </c>
      <c r="B2649" s="6" t="n">
        <v>61903</v>
      </c>
      <c r="C2649" s="6" t="inlineStr">
        <is>
          <t>Taxis/Parking</t>
        </is>
      </c>
      <c r="D2649" s="6" t="inlineStr">
        <is>
          <t>Payable Invoice</t>
        </is>
      </c>
      <c r="E2649" s="37" t="n">
        <v>46239</v>
      </c>
      <c r="F2649" s="6" t="inlineStr">
        <is>
          <t>GM Taxi Pay</t>
        </is>
      </c>
      <c r="G2649" s="39" t="n">
        <v>43.34</v>
      </c>
      <c r="H2649" s="39" t="n">
        <v>0</v>
      </c>
      <c r="I2649" s="6" t="inlineStr">
        <is>
          <t>9403 - CONSULTING - Sales [CONS]</t>
        </is>
      </c>
      <c r="J2649" s="6" t="inlineStr">
        <is>
          <t>INV004609 - Taxi to Trinity Meeting</t>
        </is>
      </c>
      <c r="K2649" s="6" t="inlineStr">
        <is>
          <t>INV004609 - Taxi to Trinity Meeting</t>
        </is>
      </c>
      <c r="L2649" s="6" t="inlineStr">
        <is>
          <t>GM Taxi Pay - Trinity Meeting</t>
        </is>
      </c>
      <c r="M2649" s="6" t="inlineStr">
        <is>
          <t>CONSULTING</t>
        </is>
      </c>
    </row>
    <row r="2650">
      <c r="A2650" s="6" t="n">
        <v>61905</v>
      </c>
      <c r="B2650" s="6" t="n">
        <v>61905</v>
      </c>
      <c r="C2650" s="6" t="inlineStr">
        <is>
          <t>Stamp Duty (Indirect)</t>
        </is>
      </c>
      <c r="D2650" s="6" t="inlineStr">
        <is>
          <t>Payable Invoice</t>
        </is>
      </c>
      <c r="E2650" s="37" t="n">
        <v>46215</v>
      </c>
      <c r="F2650" s="6" t="inlineStr">
        <is>
          <t>Workcover Queensland</t>
        </is>
      </c>
      <c r="G2650" s="39" t="n">
        <v>40.56</v>
      </c>
      <c r="H2650" s="39" t="n">
        <v>0</v>
      </c>
      <c r="I2650" s="6" t="inlineStr">
        <is>
          <t>1350 - CBA Brisbane ONS [ONS]</t>
        </is>
      </c>
      <c r="J2650" s="6" t="inlineStr">
        <is>
          <t>WNA101052812 - QLD Workers Compensation Renewal 2026-2027 [PL App] BPAY</t>
        </is>
      </c>
      <c r="K2650" s="6" t="inlineStr">
        <is>
          <t>WNA101052812 - QLD Workers Compensation Renewal 2026-2027 [PL App] BPAY</t>
        </is>
      </c>
      <c r="L2650" s="6" t="inlineStr">
        <is>
          <t>Workcover Queensland - Stamp duty</t>
        </is>
      </c>
      <c r="M2650" s="6" t="inlineStr">
        <is>
          <t>ONSITE</t>
        </is>
      </c>
    </row>
    <row r="2651">
      <c r="A2651" s="6" t="n">
        <v>62300</v>
      </c>
      <c r="B2651" s="6" t="n">
        <v>62300</v>
      </c>
      <c r="C2651" s="6" t="inlineStr">
        <is>
          <t>Other Insurance</t>
        </is>
      </c>
      <c r="D2651" s="6" t="inlineStr">
        <is>
          <t>Manual Journal</t>
        </is>
      </c>
      <c r="E2651" s="37" t="n">
        <v>46234</v>
      </c>
      <c r="F2651" s="6" t="n"/>
      <c r="G2651" s="39" t="n">
        <v>175.01</v>
      </c>
      <c r="H2651" s="39" t="n">
        <v>0</v>
      </c>
      <c r="I2651" s="6" t="inlineStr">
        <is>
          <t>9000 - OFFICE / ADMIN [CTS]</t>
        </is>
      </c>
      <c r="J2651" s="6" t="n"/>
      <c r="K2651" s="6" t="inlineStr">
        <is>
          <t>#69222</t>
        </is>
      </c>
      <c r="L2651" s="6" t="inlineStr">
        <is>
          <t>Prepayments July 2026 - Inv1847146|29/09|Brookvale Insurance Brokers Pty Ltd (Bus Com)|</t>
        </is>
      </c>
      <c r="M2651" s="6" t="inlineStr">
        <is>
          <t>CTS</t>
        </is>
      </c>
    </row>
    <row r="2652">
      <c r="A2652" s="6" t="n">
        <v>62300</v>
      </c>
      <c r="B2652" s="6" t="n">
        <v>62300</v>
      </c>
      <c r="C2652" s="6" t="inlineStr">
        <is>
          <t>Other Insurance</t>
        </is>
      </c>
      <c r="D2652" s="6" t="inlineStr">
        <is>
          <t>Manual Journal</t>
        </is>
      </c>
      <c r="E2652" s="37" t="n">
        <v>46234</v>
      </c>
      <c r="F2652" s="6" t="n"/>
      <c r="G2652" s="39" t="n">
        <v>343.29</v>
      </c>
      <c r="H2652" s="39" t="n">
        <v>0</v>
      </c>
      <c r="I2652" s="6" t="inlineStr">
        <is>
          <t>9200 - INTEGRATION [INT]</t>
        </is>
      </c>
      <c r="J2652" s="6" t="n"/>
      <c r="K2652" s="6" t="inlineStr">
        <is>
          <t>#69222</t>
        </is>
      </c>
      <c r="L2652" s="6" t="inlineStr">
        <is>
          <t>Prepayments July 2026 - Inv1847148|29/09|Brookvale Insurance Brokers Pty Ltd (Mecon)|</t>
        </is>
      </c>
      <c r="M2652" s="6" t="inlineStr">
        <is>
          <t>INTEGRATION</t>
        </is>
      </c>
    </row>
    <row r="2653">
      <c r="A2653" s="6" t="n">
        <v>62300</v>
      </c>
      <c r="B2653" s="6" t="n">
        <v>62300</v>
      </c>
      <c r="C2653" s="6" t="inlineStr">
        <is>
          <t>Other Insurance</t>
        </is>
      </c>
      <c r="D2653" s="6" t="inlineStr">
        <is>
          <t>Manual Journal</t>
        </is>
      </c>
      <c r="E2653" s="37" t="n">
        <v>46234</v>
      </c>
      <c r="F2653" s="6" t="n"/>
      <c r="G2653" s="39" t="n">
        <v>528.14</v>
      </c>
      <c r="H2653" s="39" t="n">
        <v>0</v>
      </c>
      <c r="I2653" s="6" t="inlineStr">
        <is>
          <t>9100 - PRODUCTION [PRD]</t>
        </is>
      </c>
      <c r="J2653" s="6" t="n"/>
      <c r="K2653" s="6" t="inlineStr">
        <is>
          <t>#69222</t>
        </is>
      </c>
      <c r="L2653" s="6" t="inlineStr">
        <is>
          <t>Prepayments July 2026 - Inv1847147|29/09|Brookvale Insurance Brokers Pty Ltd (Removeable Equip)|</t>
        </is>
      </c>
      <c r="M2653" s="6" t="inlineStr">
        <is>
          <t>PRODUCTION</t>
        </is>
      </c>
    </row>
    <row r="2654">
      <c r="A2654" s="6" t="n">
        <v>62300</v>
      </c>
      <c r="B2654" s="6" t="n">
        <v>62300</v>
      </c>
      <c r="C2654" s="6" t="inlineStr">
        <is>
          <t>Other Insurance</t>
        </is>
      </c>
      <c r="D2654" s="6" t="inlineStr">
        <is>
          <t>Manual Journal</t>
        </is>
      </c>
      <c r="E2654" s="37" t="n">
        <v>46234</v>
      </c>
      <c r="F2654" s="6" t="n"/>
      <c r="G2654" s="39" t="n">
        <v>1666.67</v>
      </c>
      <c r="H2654" s="39" t="n">
        <v>0</v>
      </c>
      <c r="I2654" s="6" t="inlineStr">
        <is>
          <t>9000 - OFFICE / ADMIN [CTS]</t>
        </is>
      </c>
      <c r="J2654" s="6" t="n"/>
      <c r="K2654" s="6" t="inlineStr">
        <is>
          <t>#69222</t>
        </is>
      </c>
      <c r="L2654" s="6" t="inlineStr">
        <is>
          <t>Prepayments July 2026 - Inv1846354|29/09|Brookvale Insurance Brokers Pty Ltd (IT)|</t>
        </is>
      </c>
      <c r="M2654" s="6" t="inlineStr">
        <is>
          <t>CTS</t>
        </is>
      </c>
    </row>
    <row r="2655">
      <c r="A2655" s="6" t="n">
        <v>62300</v>
      </c>
      <c r="B2655" s="6" t="n">
        <v>62300</v>
      </c>
      <c r="C2655" s="6" t="inlineStr">
        <is>
          <t>Other Insurance</t>
        </is>
      </c>
      <c r="D2655" s="6" t="inlineStr">
        <is>
          <t>Manual Journal</t>
        </is>
      </c>
      <c r="E2655" s="37" t="n">
        <v>46234</v>
      </c>
      <c r="F2655" s="6" t="n"/>
      <c r="G2655" s="39" t="n">
        <v>375.06</v>
      </c>
      <c r="H2655" s="39" t="n">
        <v>0</v>
      </c>
      <c r="I2655" s="6" t="inlineStr">
        <is>
          <t>9000 - OFFICE / ADMIN [CTS]</t>
        </is>
      </c>
      <c r="J2655" s="6" t="n"/>
      <c r="K2655" s="6" t="inlineStr">
        <is>
          <t>#69222</t>
        </is>
      </c>
      <c r="L2655" s="6" t="inlineStr">
        <is>
          <t>Prepayments July 2026 - Inv1846314|29/09|Brookvale Insurance Brokers Pty Ltd (Mgmt Liab)|</t>
        </is>
      </c>
      <c r="M2655" s="6" t="inlineStr">
        <is>
          <t>CTS</t>
        </is>
      </c>
    </row>
    <row r="2656">
      <c r="A2656" s="6" t="n">
        <v>62300</v>
      </c>
      <c r="B2656" s="6" t="n">
        <v>62300</v>
      </c>
      <c r="C2656" s="6" t="inlineStr">
        <is>
          <t>Other Insurance</t>
        </is>
      </c>
      <c r="D2656" s="6" t="inlineStr">
        <is>
          <t>Manual Journal</t>
        </is>
      </c>
      <c r="E2656" s="37" t="n">
        <v>46234</v>
      </c>
      <c r="F2656" s="6" t="n"/>
      <c r="G2656" s="39" t="n">
        <v>24.78</v>
      </c>
      <c r="H2656" s="39" t="n">
        <v>0</v>
      </c>
      <c r="I2656" s="6" t="inlineStr">
        <is>
          <t>585 - CBA Team Leader [ONS]</t>
        </is>
      </c>
      <c r="J2656" s="6" t="n"/>
      <c r="K2656" s="6" t="inlineStr">
        <is>
          <t>#69222</t>
        </is>
      </c>
      <c r="L2656" s="6" t="inlineStr">
        <is>
          <t>Prepayments July 2026 - InvINV02191196|11/11|Avetta|</t>
        </is>
      </c>
      <c r="M2656" s="6" t="inlineStr">
        <is>
          <t>ONSITE</t>
        </is>
      </c>
    </row>
    <row r="2657">
      <c r="A2657" s="6" t="n">
        <v>62300</v>
      </c>
      <c r="B2657" s="6" t="n">
        <v>62300</v>
      </c>
      <c r="C2657" s="6" t="inlineStr">
        <is>
          <t>Other Insurance</t>
        </is>
      </c>
      <c r="D2657" s="6" t="inlineStr">
        <is>
          <t>Manual Journal</t>
        </is>
      </c>
      <c r="E2657" s="37" t="n">
        <v>46234</v>
      </c>
      <c r="F2657" s="6" t="n"/>
      <c r="G2657" s="39" t="n">
        <v>24.78</v>
      </c>
      <c r="H2657" s="39" t="n">
        <v>0</v>
      </c>
      <c r="I2657" s="6" t="inlineStr">
        <is>
          <t>587 - CBA Tech TN [ONS]</t>
        </is>
      </c>
      <c r="J2657" s="6" t="n"/>
      <c r="K2657" s="6" t="inlineStr">
        <is>
          <t>#69222</t>
        </is>
      </c>
      <c r="L2657" s="6" t="inlineStr">
        <is>
          <t>Prepayments July 2026 - InvINV02191196|11/11|Avetta|</t>
        </is>
      </c>
      <c r="M2657" s="6" t="inlineStr">
        <is>
          <t>ONSITE</t>
        </is>
      </c>
    </row>
    <row r="2658">
      <c r="A2658" s="6" t="n">
        <v>62300</v>
      </c>
      <c r="B2658" s="6" t="n">
        <v>62300</v>
      </c>
      <c r="C2658" s="6" t="inlineStr">
        <is>
          <t>Other Insurance</t>
        </is>
      </c>
      <c r="D2658" s="6" t="inlineStr">
        <is>
          <t>Manual Journal</t>
        </is>
      </c>
      <c r="E2658" s="37" t="n">
        <v>46234</v>
      </c>
      <c r="F2658" s="6" t="n"/>
      <c r="G2658" s="39" t="n">
        <v>24.78</v>
      </c>
      <c r="H2658" s="39" t="n">
        <v>0</v>
      </c>
      <c r="I2658" s="6" t="inlineStr">
        <is>
          <t>1350 - CBA Brisbane ONS [ONS]</t>
        </is>
      </c>
      <c r="J2658" s="6" t="n"/>
      <c r="K2658" s="6" t="inlineStr">
        <is>
          <t>#69222</t>
        </is>
      </c>
      <c r="L2658" s="6" t="inlineStr">
        <is>
          <t>Prepayments July 2026 - InvINV02191196|11/11|Avetta|</t>
        </is>
      </c>
      <c r="M2658" s="6" t="inlineStr">
        <is>
          <t>ONSITE</t>
        </is>
      </c>
    </row>
    <row r="2659">
      <c r="A2659" s="6" t="n">
        <v>62300</v>
      </c>
      <c r="B2659" s="6" t="n">
        <v>62300</v>
      </c>
      <c r="C2659" s="6" t="inlineStr">
        <is>
          <t>Other Insurance</t>
        </is>
      </c>
      <c r="D2659" s="6" t="inlineStr">
        <is>
          <t>Manual Journal</t>
        </is>
      </c>
      <c r="E2659" s="37" t="n">
        <v>46234</v>
      </c>
      <c r="F2659" s="6" t="n"/>
      <c r="G2659" s="39" t="n">
        <v>3307.04</v>
      </c>
      <c r="H2659" s="39" t="n">
        <v>0</v>
      </c>
      <c r="I2659" s="6" t="inlineStr">
        <is>
          <t>9000 - OFFICE / ADMIN [CTS]</t>
        </is>
      </c>
      <c r="J2659" s="6" t="n"/>
      <c r="K2659" s="6" t="inlineStr">
        <is>
          <t>#69222</t>
        </is>
      </c>
      <c r="L2659" s="6" t="inlineStr">
        <is>
          <t>Prepayments July 2026 - Inv81461659 25-26|29/07|Asteron Life Insurance|</t>
        </is>
      </c>
      <c r="M2659" s="6" t="inlineStr">
        <is>
          <t>CTS</t>
        </is>
      </c>
    </row>
    <row r="2660">
      <c r="A2660" s="6" t="n">
        <v>62300</v>
      </c>
      <c r="B2660" s="6" t="n">
        <v>62300</v>
      </c>
      <c r="C2660" s="6" t="inlineStr">
        <is>
          <t>Other Insurance</t>
        </is>
      </c>
      <c r="D2660" s="6" t="inlineStr">
        <is>
          <t>Payable Invoice</t>
        </is>
      </c>
      <c r="E2660" s="37" t="n">
        <v>46253</v>
      </c>
      <c r="F2660" s="6" t="inlineStr">
        <is>
          <t>Asteron Life Insurance</t>
        </is>
      </c>
      <c r="G2660" s="39" t="n">
        <v>1101.25</v>
      </c>
      <c r="H2660" s="39" t="n">
        <v>0</v>
      </c>
      <c r="I2660" s="6" t="inlineStr">
        <is>
          <t>9000 - OFFICE / ADMIN [CTS]</t>
        </is>
      </c>
      <c r="J2660" s="6" t="inlineStr">
        <is>
          <t>PN81461659-4 - DL Asteron Key Man Insurance - 1 month cover [DL App]</t>
        </is>
      </c>
      <c r="K2660" s="6" t="inlineStr">
        <is>
          <t>PN81461659-4 - DL Asteron Key Man Insurance - 1 month cover [DL App]</t>
        </is>
      </c>
      <c r="L2660" s="6" t="inlineStr">
        <is>
          <t>Asteron Life Insurance - Asteron Life Complete</t>
        </is>
      </c>
      <c r="M2660" s="6" t="inlineStr">
        <is>
          <t>CTS</t>
        </is>
      </c>
    </row>
    <row r="2661">
      <c r="A2661" s="6" t="n">
        <v>62300</v>
      </c>
      <c r="B2661" s="6" t="n">
        <v>62300</v>
      </c>
      <c r="C2661" s="6" t="inlineStr">
        <is>
          <t>Other Insurance</t>
        </is>
      </c>
      <c r="D2661" s="6" t="inlineStr">
        <is>
          <t>Manual Journal</t>
        </is>
      </c>
      <c r="E2661" s="37" t="n">
        <v>46265</v>
      </c>
      <c r="F2661" s="6" t="n"/>
      <c r="G2661" s="39" t="n">
        <v>1666.63</v>
      </c>
      <c r="H2661" s="39" t="n">
        <v>0</v>
      </c>
      <c r="I2661" s="6" t="inlineStr">
        <is>
          <t>9000 - OFFICE / ADMIN [CTS]</t>
        </is>
      </c>
      <c r="J2661" s="6" t="n"/>
      <c r="K2661" s="6" t="inlineStr">
        <is>
          <t>#70417</t>
        </is>
      </c>
      <c r="L2661" s="6" t="inlineStr">
        <is>
          <t>Prepayments August 2026 - Inv1846354|29/09|Brookvale Insurance Brokers Pty Ltd (IT)|</t>
        </is>
      </c>
      <c r="M2661" s="6" t="inlineStr">
        <is>
          <t>CTS</t>
        </is>
      </c>
    </row>
    <row r="2662">
      <c r="A2662" s="6" t="n">
        <v>62300</v>
      </c>
      <c r="B2662" s="6" t="n">
        <v>62300</v>
      </c>
      <c r="C2662" s="6" t="inlineStr">
        <is>
          <t>Other Insurance</t>
        </is>
      </c>
      <c r="D2662" s="6" t="inlineStr">
        <is>
          <t>Manual Journal</t>
        </is>
      </c>
      <c r="E2662" s="37" t="n">
        <v>46265</v>
      </c>
      <c r="F2662" s="6" t="n"/>
      <c r="G2662" s="39" t="n">
        <v>375.01</v>
      </c>
      <c r="H2662" s="39" t="n">
        <v>0</v>
      </c>
      <c r="I2662" s="6" t="inlineStr">
        <is>
          <t>9000 - OFFICE / ADMIN [CTS]</t>
        </is>
      </c>
      <c r="J2662" s="6" t="n"/>
      <c r="K2662" s="6" t="inlineStr">
        <is>
          <t>#70417</t>
        </is>
      </c>
      <c r="L2662" s="6" t="inlineStr">
        <is>
          <t>Prepayments August 2026 - Inv1846314|29/09|Brookvale Insurance Brokers Pty Ltd (Mgmt Liab)|</t>
        </is>
      </c>
      <c r="M2662" s="6" t="inlineStr">
        <is>
          <t>CTS</t>
        </is>
      </c>
    </row>
    <row r="2663">
      <c r="A2663" s="6" t="n">
        <v>62300</v>
      </c>
      <c r="B2663" s="6" t="n">
        <v>62300</v>
      </c>
      <c r="C2663" s="6" t="inlineStr">
        <is>
          <t>Other Insurance</t>
        </is>
      </c>
      <c r="D2663" s="6" t="inlineStr">
        <is>
          <t>Manual Journal</t>
        </is>
      </c>
      <c r="E2663" s="37" t="n">
        <v>46265</v>
      </c>
      <c r="F2663" s="6" t="n"/>
      <c r="G2663" s="39" t="n">
        <v>79.75</v>
      </c>
      <c r="H2663" s="39" t="n">
        <v>0</v>
      </c>
      <c r="I2663" s="6" t="inlineStr">
        <is>
          <t>9105 - ONSITE (including PROD backup)</t>
        </is>
      </c>
      <c r="J2663" s="6" t="n"/>
      <c r="K2663" s="6" t="inlineStr">
        <is>
          <t>#70417</t>
        </is>
      </c>
      <c r="L2663" s="6" t="inlineStr">
        <is>
          <t>Prepayments August 2026 - Inv50BB48DA-0011|06/10|Qwilr Pty Ltd|</t>
        </is>
      </c>
      <c r="M2663" s="6" t="inlineStr">
        <is>
          <t>ONSITE</t>
        </is>
      </c>
    </row>
    <row r="2664">
      <c r="A2664" s="6" t="n">
        <v>62300</v>
      </c>
      <c r="B2664" s="6" t="n">
        <v>62300</v>
      </c>
      <c r="C2664" s="6" t="inlineStr">
        <is>
          <t>Other Insurance</t>
        </is>
      </c>
      <c r="D2664" s="6" t="inlineStr">
        <is>
          <t>Manual Journal</t>
        </is>
      </c>
      <c r="E2664" s="37" t="n">
        <v>46265</v>
      </c>
      <c r="F2664" s="6" t="n"/>
      <c r="G2664" s="39" t="n">
        <v>39.88</v>
      </c>
      <c r="H2664" s="39" t="n">
        <v>0</v>
      </c>
      <c r="I2664" s="6" t="inlineStr">
        <is>
          <t>9200 - INTEGRATION [INT]</t>
        </is>
      </c>
      <c r="J2664" s="6" t="n"/>
      <c r="K2664" s="6" t="inlineStr">
        <is>
          <t>#70417</t>
        </is>
      </c>
      <c r="L2664" s="6" t="inlineStr">
        <is>
          <t>Prepayments August 2026 - Inv50BB48DA-0011|06/10|Qwilr Pty Ltd|</t>
        </is>
      </c>
      <c r="M2664" s="6" t="inlineStr">
        <is>
          <t>INTEGRATION</t>
        </is>
      </c>
    </row>
    <row r="2665">
      <c r="A2665" s="6" t="n">
        <v>62300</v>
      </c>
      <c r="B2665" s="6" t="n">
        <v>62300</v>
      </c>
      <c r="C2665" s="6" t="inlineStr">
        <is>
          <t>Other Insurance</t>
        </is>
      </c>
      <c r="D2665" s="6" t="inlineStr">
        <is>
          <t>Manual Journal</t>
        </is>
      </c>
      <c r="E2665" s="37" t="n">
        <v>46265</v>
      </c>
      <c r="F2665" s="6" t="n"/>
      <c r="G2665" s="39" t="n">
        <v>39.88</v>
      </c>
      <c r="H2665" s="39" t="n">
        <v>0</v>
      </c>
      <c r="I2665" s="6" t="inlineStr">
        <is>
          <t>9400 - CONSULTING [CONS]</t>
        </is>
      </c>
      <c r="J2665" s="6" t="n"/>
      <c r="K2665" s="6" t="inlineStr">
        <is>
          <t>#70417</t>
        </is>
      </c>
      <c r="L2665" s="6" t="inlineStr">
        <is>
          <t>Prepayments August 2026 - Inv50BB48DA-0011|06/10|Qwilr Pty Ltd|</t>
        </is>
      </c>
      <c r="M2665" s="6" t="inlineStr">
        <is>
          <t>CONSULTING</t>
        </is>
      </c>
    </row>
    <row r="2666">
      <c r="A2666" s="6" t="n">
        <v>62300</v>
      </c>
      <c r="B2666" s="6" t="n">
        <v>62300</v>
      </c>
      <c r="C2666" s="6" t="inlineStr">
        <is>
          <t>Other Insurance</t>
        </is>
      </c>
      <c r="D2666" s="6" t="inlineStr">
        <is>
          <t>Manual Journal</t>
        </is>
      </c>
      <c r="E2666" s="37" t="n">
        <v>46265</v>
      </c>
      <c r="F2666" s="6" t="n"/>
      <c r="G2666" s="39" t="n">
        <v>783.65</v>
      </c>
      <c r="H2666" s="39" t="n">
        <v>0</v>
      </c>
      <c r="I2666" s="6" t="inlineStr">
        <is>
          <t>9000 - OFFICE / ADMIN [CTS]</t>
        </is>
      </c>
      <c r="J2666" s="6" t="n"/>
      <c r="K2666" s="6" t="inlineStr">
        <is>
          <t>#70417</t>
        </is>
      </c>
      <c r="L2666" s="6" t="inlineStr">
        <is>
          <t>Prepayments August 2026 - InvINV339521207|28/01|Zoom Video Communications Inc|</t>
        </is>
      </c>
      <c r="M2666" s="6" t="inlineStr">
        <is>
          <t>CTS</t>
        </is>
      </c>
    </row>
    <row r="2667">
      <c r="A2667" s="6" t="n">
        <v>62300</v>
      </c>
      <c r="B2667" s="6" t="n">
        <v>62300</v>
      </c>
      <c r="C2667" s="6" t="inlineStr">
        <is>
          <t>Other Insurance</t>
        </is>
      </c>
      <c r="D2667" s="6" t="inlineStr">
        <is>
          <t>Manual Journal</t>
        </is>
      </c>
      <c r="E2667" s="37" t="n">
        <v>46265</v>
      </c>
      <c r="F2667" s="6" t="n"/>
      <c r="G2667" s="39" t="n">
        <v>34.02</v>
      </c>
      <c r="H2667" s="39" t="n">
        <v>0</v>
      </c>
      <c r="I2667" s="6" t="inlineStr">
        <is>
          <t>9000 - OFFICE / ADMIN [CTS]</t>
        </is>
      </c>
      <c r="J2667" s="6" t="n"/>
      <c r="K2667" s="6" t="inlineStr">
        <is>
          <t>#70417</t>
        </is>
      </c>
      <c r="L2667" s="6" t="inlineStr">
        <is>
          <t>Prepayments August 2026 - InvINV40000018092566|26/02|Australia Post|</t>
        </is>
      </c>
      <c r="M2667" s="6" t="inlineStr">
        <is>
          <t>CTS</t>
        </is>
      </c>
    </row>
    <row r="2668">
      <c r="A2668" s="6" t="n">
        <v>62300</v>
      </c>
      <c r="B2668" s="6" t="n">
        <v>62300</v>
      </c>
      <c r="C2668" s="6" t="inlineStr">
        <is>
          <t>Other Insurance</t>
        </is>
      </c>
      <c r="D2668" s="6" t="inlineStr">
        <is>
          <t>Manual Journal</t>
        </is>
      </c>
      <c r="E2668" s="37" t="n">
        <v>46265</v>
      </c>
      <c r="F2668" s="6" t="n"/>
      <c r="G2668" s="39" t="n">
        <v>253.11</v>
      </c>
      <c r="H2668" s="39" t="n">
        <v>0</v>
      </c>
      <c r="I2668" s="6" t="inlineStr">
        <is>
          <t>26021602N - Gen E ABS AV Support (Canberra) [ONS non-chargeable]</t>
        </is>
      </c>
      <c r="J2668" s="6" t="n"/>
      <c r="K2668" s="6" t="inlineStr">
        <is>
          <t>#70417</t>
        </is>
      </c>
      <c r="L2668" s="6" t="inlineStr">
        <is>
          <t>Prepayments August 2026 - InvINV4340151853 |20/03|Labour Hire Licensing Authority ACT|</t>
        </is>
      </c>
      <c r="M2668" s="6" t="inlineStr">
        <is>
          <t>ONSITE</t>
        </is>
      </c>
    </row>
    <row r="2669">
      <c r="A2669" s="6" t="n">
        <v>62300</v>
      </c>
      <c r="B2669" s="6" t="n">
        <v>62300</v>
      </c>
      <c r="C2669" s="6" t="inlineStr">
        <is>
          <t>Other Insurance</t>
        </is>
      </c>
      <c r="D2669" s="6" t="inlineStr">
        <is>
          <t>Manual Journal</t>
        </is>
      </c>
      <c r="E2669" s="37" t="n">
        <v>46265</v>
      </c>
      <c r="F2669" s="6" t="n"/>
      <c r="G2669" s="39" t="n">
        <v>700</v>
      </c>
      <c r="H2669" s="39" t="n">
        <v>0</v>
      </c>
      <c r="I2669" s="6" t="inlineStr">
        <is>
          <t>9000 - OFFICE / ADMIN [CTS]</t>
        </is>
      </c>
      <c r="J2669" s="6" t="n"/>
      <c r="K2669" s="6" t="inlineStr">
        <is>
          <t>#70417</t>
        </is>
      </c>
      <c r="L2669" s="6" t="inlineStr">
        <is>
          <t>Prepayments August 2026 - InvINV137244 |01/08|The CEO Institute (DL)|</t>
        </is>
      </c>
      <c r="M2669" s="6" t="inlineStr">
        <is>
          <t>CTS</t>
        </is>
      </c>
    </row>
    <row r="2670">
      <c r="A2670" s="6" t="n">
        <v>62400</v>
      </c>
      <c r="B2670" s="6" t="n">
        <v>62400</v>
      </c>
      <c r="C2670" s="6" t="inlineStr">
        <is>
          <t>Travel Insurance</t>
        </is>
      </c>
      <c r="D2670" s="6" t="inlineStr">
        <is>
          <t>Manual Journal</t>
        </is>
      </c>
      <c r="E2670" s="37" t="n">
        <v>46234</v>
      </c>
      <c r="F2670" s="6" t="n"/>
      <c r="G2670" s="39" t="n">
        <v>80.25</v>
      </c>
      <c r="H2670" s="39" t="n">
        <v>0</v>
      </c>
      <c r="I2670" s="6" t="inlineStr">
        <is>
          <t>9000 - OFFICE / ADMIN [CTS]</t>
        </is>
      </c>
      <c r="J2670" s="6" t="n"/>
      <c r="K2670" s="6" t="inlineStr">
        <is>
          <t>#69222</t>
        </is>
      </c>
      <c r="L2670" s="6" t="inlineStr">
        <is>
          <t>Prepayments July 2026 - Inv1847169|29/09|Brookvale Insurance Brokers Pty Ltd (Corp Travel)|</t>
        </is>
      </c>
      <c r="M2670" s="6" t="inlineStr">
        <is>
          <t>CTS</t>
        </is>
      </c>
    </row>
    <row r="2671">
      <c r="A2671" s="6" t="n">
        <v>62400</v>
      </c>
      <c r="B2671" s="6" t="n">
        <v>62400</v>
      </c>
      <c r="C2671" s="6" t="inlineStr">
        <is>
          <t>Travel Insurance</t>
        </is>
      </c>
      <c r="D2671" s="6" t="inlineStr">
        <is>
          <t>Manual Journal</t>
        </is>
      </c>
      <c r="E2671" s="37" t="n">
        <v>46265</v>
      </c>
      <c r="F2671" s="6" t="n"/>
      <c r="G2671" s="39" t="n">
        <v>44.32</v>
      </c>
      <c r="H2671" s="39" t="n">
        <v>0</v>
      </c>
      <c r="I2671" s="6" t="inlineStr">
        <is>
          <t>9100 - PRODUCTION [PRD]</t>
        </is>
      </c>
      <c r="J2671" s="6" t="n"/>
      <c r="K2671" s="6" t="inlineStr">
        <is>
          <t>#70417</t>
        </is>
      </c>
      <c r="L2671" s="6" t="inlineStr">
        <is>
          <t>Prepayments August 2026 - Inv356325|08/09|AddEvent Inc|</t>
        </is>
      </c>
      <c r="M2671" s="6" t="inlineStr">
        <is>
          <t>PRODUCTION</t>
        </is>
      </c>
    </row>
    <row r="2672">
      <c r="A2672" s="6" t="n">
        <v>63100</v>
      </c>
      <c r="B2672" s="6" t="n">
        <v>63100</v>
      </c>
      <c r="C2672" s="6" t="inlineStr">
        <is>
          <t>Advertising</t>
        </is>
      </c>
      <c r="D2672" s="6" t="inlineStr">
        <is>
          <t>Payable Invoice</t>
        </is>
      </c>
      <c r="E2672" s="37" t="n">
        <v>46210</v>
      </c>
      <c r="F2672" s="6" t="inlineStr">
        <is>
          <t>RJW Group Holdings Pty Ltd</t>
        </is>
      </c>
      <c r="G2672" s="39" t="n">
        <v>500</v>
      </c>
      <c r="H2672" s="39" t="n">
        <v>0</v>
      </c>
      <c r="I2672" s="6" t="inlineStr">
        <is>
          <t>9375 - MARKETING / COMMS [CTS]</t>
        </is>
      </c>
      <c r="J2672" s="6" t="inlineStr">
        <is>
          <t>INV-0022 - Digital Growth Marketing for CTS July 2026</t>
        </is>
      </c>
      <c r="K2672" s="6" t="inlineStr">
        <is>
          <t>INV-0022 - Digital Growth Marketing for CTS July 2026</t>
        </is>
      </c>
      <c r="L2672" s="6" t="inlineStr">
        <is>
          <t xml:space="preserve">RJW Digital - Website Maintenance/Updates -Digital Marketing </t>
        </is>
      </c>
      <c r="M2672" s="6" t="inlineStr">
        <is>
          <t>CTS</t>
        </is>
      </c>
    </row>
    <row r="2673">
      <c r="A2673" s="6" t="n">
        <v>63100</v>
      </c>
      <c r="B2673" s="6" t="n">
        <v>63100</v>
      </c>
      <c r="C2673" s="6" t="inlineStr">
        <is>
          <t>Advertising</t>
        </is>
      </c>
      <c r="D2673" s="6" t="inlineStr">
        <is>
          <t>Payable Invoice</t>
        </is>
      </c>
      <c r="E2673" s="37" t="n">
        <v>46210</v>
      </c>
      <c r="F2673" s="6" t="inlineStr">
        <is>
          <t>RJW Group Holdings Pty Ltd</t>
        </is>
      </c>
      <c r="G2673" s="39" t="n">
        <v>1000</v>
      </c>
      <c r="H2673" s="39" t="n">
        <v>0</v>
      </c>
      <c r="I2673" s="6" t="inlineStr">
        <is>
          <t>9375 - MARKETING / COMMS [CTS]</t>
        </is>
      </c>
      <c r="J2673" s="6" t="inlineStr">
        <is>
          <t>INV-0022 - Digital Growth Marketing for CTS July 2026</t>
        </is>
      </c>
      <c r="K2673" s="6" t="inlineStr">
        <is>
          <t>INV-0022 - Digital Growth Marketing for CTS July 2026</t>
        </is>
      </c>
      <c r="L2673" s="6" t="inlineStr">
        <is>
          <t xml:space="preserve">RJW Digital - Website Maintenance/Updates -Digital Marketing </t>
        </is>
      </c>
      <c r="M2673" s="6" t="inlineStr">
        <is>
          <t>CTS</t>
        </is>
      </c>
    </row>
    <row r="2674">
      <c r="A2674" s="6" t="n">
        <v>63100</v>
      </c>
      <c r="B2674" s="6" t="n">
        <v>63100</v>
      </c>
      <c r="C2674" s="6" t="inlineStr">
        <is>
          <t>Advertising</t>
        </is>
      </c>
      <c r="D2674" s="6" t="inlineStr">
        <is>
          <t>Payable Invoice</t>
        </is>
      </c>
      <c r="E2674" s="37" t="n">
        <v>46210</v>
      </c>
      <c r="F2674" s="6" t="inlineStr">
        <is>
          <t>RJW Group Holdings Pty Ltd</t>
        </is>
      </c>
      <c r="G2674" s="39" t="n">
        <v>1000</v>
      </c>
      <c r="H2674" s="39" t="n">
        <v>0</v>
      </c>
      <c r="I2674" s="6" t="inlineStr">
        <is>
          <t>9375 - MARKETING / COMMS [CTS]</t>
        </is>
      </c>
      <c r="J2674" s="6" t="inlineStr">
        <is>
          <t>INV-0022 - Digital Growth Marketing for CTS July 2026</t>
        </is>
      </c>
      <c r="K2674" s="6" t="inlineStr">
        <is>
          <t>INV-0022 - Digital Growth Marketing for CTS July 2026</t>
        </is>
      </c>
      <c r="L2674" s="6" t="inlineStr">
        <is>
          <t xml:space="preserve">RJW Digital - Website Maintenance/Updates -Digital Marketing </t>
        </is>
      </c>
      <c r="M2674" s="6" t="inlineStr">
        <is>
          <t>CTS</t>
        </is>
      </c>
    </row>
    <row r="2675">
      <c r="A2675" s="6" t="n">
        <v>63100</v>
      </c>
      <c r="B2675" s="6" t="n">
        <v>63100</v>
      </c>
      <c r="C2675" s="6" t="inlineStr">
        <is>
          <t>Advertising</t>
        </is>
      </c>
      <c r="D2675" s="6" t="inlineStr">
        <is>
          <t>Payable Invoice</t>
        </is>
      </c>
      <c r="E2675" s="37" t="n">
        <v>46210</v>
      </c>
      <c r="F2675" s="6" t="inlineStr">
        <is>
          <t>RJW Group Holdings Pty Ltd</t>
        </is>
      </c>
      <c r="G2675" s="39" t="n">
        <v>1750</v>
      </c>
      <c r="H2675" s="39" t="n">
        <v>0</v>
      </c>
      <c r="I2675" s="6" t="inlineStr">
        <is>
          <t>9375 - MARKETING / COMMS [CTS]</t>
        </is>
      </c>
      <c r="J2675" s="6" t="inlineStr">
        <is>
          <t>INV-0022 - Digital Growth Marketing for CTS July 2026</t>
        </is>
      </c>
      <c r="K2675" s="6" t="inlineStr">
        <is>
          <t>INV-0022 - Digital Growth Marketing for CTS July 2026</t>
        </is>
      </c>
      <c r="L2675" s="6" t="inlineStr">
        <is>
          <t xml:space="preserve">RJW Digital - Website Maintenance/Updates -Digital Marketing </t>
        </is>
      </c>
      <c r="M2675" s="6" t="inlineStr">
        <is>
          <t>CTS</t>
        </is>
      </c>
    </row>
    <row r="2676">
      <c r="A2676" s="6" t="n">
        <v>63100</v>
      </c>
      <c r="B2676" s="6" t="n">
        <v>63100</v>
      </c>
      <c r="C2676" s="6" t="inlineStr">
        <is>
          <t>Advertising</t>
        </is>
      </c>
      <c r="D2676" s="6" t="inlineStr">
        <is>
          <t>Payable Invoice</t>
        </is>
      </c>
      <c r="E2676" s="37" t="n">
        <v>46228</v>
      </c>
      <c r="F2676" s="6" t="inlineStr">
        <is>
          <t>Linkedin Singapore</t>
        </is>
      </c>
      <c r="G2676" s="39" t="n">
        <v>36.35</v>
      </c>
      <c r="H2676" s="39" t="n">
        <v>0</v>
      </c>
      <c r="I2676" s="6" t="inlineStr">
        <is>
          <t>9375 - MARKETING / COMMS [CTS]</t>
        </is>
      </c>
      <c r="J2676" s="6" t="inlineStr">
        <is>
          <t>25072026 - JS LinkedIn Renewal July 2026</t>
        </is>
      </c>
      <c r="K2676" s="6" t="inlineStr">
        <is>
          <t>25072026 - JS LinkedIn Renewal July 2026</t>
        </is>
      </c>
      <c r="L2676" s="6" t="inlineStr">
        <is>
          <t>Linkedin Singapore - Premium Career
From Julu 25, 2026 to August 25, 2026</t>
        </is>
      </c>
      <c r="M2676" s="6" t="inlineStr">
        <is>
          <t>CTS</t>
        </is>
      </c>
    </row>
    <row r="2677">
      <c r="A2677" s="6" t="n">
        <v>63100</v>
      </c>
      <c r="B2677" s="6" t="n">
        <v>63100</v>
      </c>
      <c r="C2677" s="6" t="inlineStr">
        <is>
          <t>Advertising</t>
        </is>
      </c>
      <c r="D2677" s="6" t="inlineStr">
        <is>
          <t>Payable Invoice</t>
        </is>
      </c>
      <c r="E2677" s="37" t="n">
        <v>46232</v>
      </c>
      <c r="F2677" s="6" t="inlineStr">
        <is>
          <t>Luminous Reputation Management Pty Ltd</t>
        </is>
      </c>
      <c r="G2677" s="39" t="n">
        <v>4385</v>
      </c>
      <c r="H2677" s="39" t="n">
        <v>0</v>
      </c>
      <c r="I2677" s="6" t="inlineStr">
        <is>
          <t>9350 - MARKETING (external) [CTS]</t>
        </is>
      </c>
      <c r="J2677" s="6" t="inlineStr">
        <is>
          <t>INV7201 - CTS 20 Logo Anniversary - 50% of project fees [DL App]</t>
        </is>
      </c>
      <c r="K2677" s="6" t="inlineStr">
        <is>
          <t>INV7201 - CTS 20 Logo Anniversary - 50% of project fees [DL App]</t>
        </is>
      </c>
      <c r="L2677" s="6" t="inlineStr">
        <is>
          <t>Luminous Reputation Management Pty Ltd - CTS 20 Logo Anniversary- 50% of project fees per quote 2433</t>
        </is>
      </c>
      <c r="M2677" s="6" t="inlineStr">
        <is>
          <t>CTS</t>
        </is>
      </c>
    </row>
    <row r="2678">
      <c r="A2678" s="6" t="n">
        <v>63100</v>
      </c>
      <c r="B2678" s="6" t="n">
        <v>63100</v>
      </c>
      <c r="C2678" s="6" t="inlineStr">
        <is>
          <t>Advertising</t>
        </is>
      </c>
      <c r="D2678" s="6" t="inlineStr">
        <is>
          <t>Manual Journal</t>
        </is>
      </c>
      <c r="E2678" s="37" t="n">
        <v>46234</v>
      </c>
      <c r="F2678" s="6" t="n"/>
      <c r="G2678" s="39" t="n">
        <v>29.84</v>
      </c>
      <c r="H2678" s="39" t="n">
        <v>0</v>
      </c>
      <c r="I2678" s="6" t="inlineStr">
        <is>
          <t>9375 - MARKETING / COMMS [CTS]</t>
        </is>
      </c>
      <c r="J2678" s="6" t="n"/>
      <c r="K2678" s="6" t="inlineStr">
        <is>
          <t>#69222</t>
        </is>
      </c>
      <c r="L2678" s="6" t="inlineStr">
        <is>
          <t>Prepayments July 2026 - Inv60587F730008|09/12|Blinq Technologies|</t>
        </is>
      </c>
      <c r="M2678" s="6" t="inlineStr">
        <is>
          <t>CTS</t>
        </is>
      </c>
    </row>
    <row r="2679">
      <c r="A2679" s="6" t="n">
        <v>63100</v>
      </c>
      <c r="B2679" s="6" t="n">
        <v>63100</v>
      </c>
      <c r="C2679" s="6" t="inlineStr">
        <is>
          <t>Advertising</t>
        </is>
      </c>
      <c r="D2679" s="6" t="inlineStr">
        <is>
          <t>Payable Invoice</t>
        </is>
      </c>
      <c r="E2679" s="37" t="n">
        <v>46238</v>
      </c>
      <c r="F2679" s="6" t="inlineStr">
        <is>
          <t>RJW Group Holdings Pty Ltd</t>
        </is>
      </c>
      <c r="G2679" s="39" t="n">
        <v>6000</v>
      </c>
      <c r="H2679" s="39" t="n">
        <v>0</v>
      </c>
      <c r="I2679" s="6" t="inlineStr">
        <is>
          <t>9375 - MARKETING / COMMS [CTS]</t>
        </is>
      </c>
      <c r="J2679" s="6" t="inlineStr">
        <is>
          <t>INV-0048 - CTS Website Design and Development - 50% Deposit [DL App]</t>
        </is>
      </c>
      <c r="K2679" s="6" t="inlineStr">
        <is>
          <t>INV-0048 - CTS Website Design and Development - 50% Deposit [DL App]</t>
        </is>
      </c>
      <c r="L2679" s="6" t="inlineStr">
        <is>
          <t>RJW Group Holdings Pty Ltd - CTS Website Design and Development</t>
        </is>
      </c>
      <c r="M2679" s="6" t="inlineStr">
        <is>
          <t>CTS</t>
        </is>
      </c>
    </row>
    <row r="2680">
      <c r="A2680" s="6" t="n">
        <v>63100</v>
      </c>
      <c r="B2680" s="6" t="n">
        <v>63100</v>
      </c>
      <c r="C2680" s="6" t="inlineStr">
        <is>
          <t>Advertising</t>
        </is>
      </c>
      <c r="D2680" s="6" t="inlineStr">
        <is>
          <t>Payable Invoice</t>
        </is>
      </c>
      <c r="E2680" s="37" t="n">
        <v>46241</v>
      </c>
      <c r="F2680" s="6" t="inlineStr">
        <is>
          <t>RJW Group Holdings Pty Ltd</t>
        </is>
      </c>
      <c r="G2680" s="39" t="n">
        <v>500</v>
      </c>
      <c r="H2680" s="39" t="n">
        <v>0</v>
      </c>
      <c r="I2680" s="6" t="inlineStr">
        <is>
          <t>9375 - MARKETING / COMMS [CTS]</t>
        </is>
      </c>
      <c r="J2680" s="6" t="inlineStr">
        <is>
          <t>INV-0055 - SEO Operations for CTS August 2026</t>
        </is>
      </c>
      <c r="K2680" s="6" t="inlineStr">
        <is>
          <t>INV-0055 - SEO Operations for CTS August 2026</t>
        </is>
      </c>
      <c r="L2680" s="6" t="inlineStr">
        <is>
          <t xml:space="preserve">RJW Group Holdings Pty Ltd - Website Maintenance/Updates -Digital Marketing </t>
        </is>
      </c>
      <c r="M2680" s="6" t="inlineStr">
        <is>
          <t>CTS</t>
        </is>
      </c>
    </row>
    <row r="2681">
      <c r="A2681" s="6" t="n">
        <v>63100</v>
      </c>
      <c r="B2681" s="6" t="n">
        <v>63100</v>
      </c>
      <c r="C2681" s="6" t="inlineStr">
        <is>
          <t>Advertising</t>
        </is>
      </c>
      <c r="D2681" s="6" t="inlineStr">
        <is>
          <t>Payable Invoice</t>
        </is>
      </c>
      <c r="E2681" s="37" t="n">
        <v>46241</v>
      </c>
      <c r="F2681" s="6" t="inlineStr">
        <is>
          <t>RJW Group Holdings Pty Ltd</t>
        </is>
      </c>
      <c r="G2681" s="39" t="n">
        <v>1000</v>
      </c>
      <c r="H2681" s="39" t="n">
        <v>0</v>
      </c>
      <c r="I2681" s="6" t="inlineStr">
        <is>
          <t>9375 - MARKETING / COMMS [CTS]</t>
        </is>
      </c>
      <c r="J2681" s="6" t="inlineStr">
        <is>
          <t>INV-0055 - SEO Operations for CTS August 2026</t>
        </is>
      </c>
      <c r="K2681" s="6" t="inlineStr">
        <is>
          <t>INV-0055 - SEO Operations for CTS August 2026</t>
        </is>
      </c>
      <c r="L2681" s="6" t="inlineStr">
        <is>
          <t xml:space="preserve">RJW Group Holdings Pty Ltd - Website Maintenance/Updates -Digital Marketing </t>
        </is>
      </c>
      <c r="M2681" s="6" t="inlineStr">
        <is>
          <t>CTS</t>
        </is>
      </c>
    </row>
    <row r="2682">
      <c r="A2682" s="6" t="n">
        <v>63100</v>
      </c>
      <c r="B2682" s="6" t="n">
        <v>63100</v>
      </c>
      <c r="C2682" s="6" t="inlineStr">
        <is>
          <t>Advertising</t>
        </is>
      </c>
      <c r="D2682" s="6" t="inlineStr">
        <is>
          <t>Payable Invoice</t>
        </is>
      </c>
      <c r="E2682" s="37" t="n">
        <v>46241</v>
      </c>
      <c r="F2682" s="6" t="inlineStr">
        <is>
          <t>RJW Group Holdings Pty Ltd</t>
        </is>
      </c>
      <c r="G2682" s="39" t="n">
        <v>1000</v>
      </c>
      <c r="H2682" s="39" t="n">
        <v>0</v>
      </c>
      <c r="I2682" s="6" t="inlineStr">
        <is>
          <t>9375 - MARKETING / COMMS [CTS]</t>
        </is>
      </c>
      <c r="J2682" s="6" t="inlineStr">
        <is>
          <t>INV-0055 - SEO Operations for CTS August 2026</t>
        </is>
      </c>
      <c r="K2682" s="6" t="inlineStr">
        <is>
          <t>INV-0055 - SEO Operations for CTS August 2026</t>
        </is>
      </c>
      <c r="L2682" s="6" t="inlineStr">
        <is>
          <t xml:space="preserve">RJW Group Holdings Pty Ltd - Website Maintenance/Updates -Digital Marketing </t>
        </is>
      </c>
      <c r="M2682" s="6" t="inlineStr">
        <is>
          <t>CTS</t>
        </is>
      </c>
    </row>
    <row r="2683">
      <c r="A2683" s="6" t="n">
        <v>63100</v>
      </c>
      <c r="B2683" s="6" t="n">
        <v>63100</v>
      </c>
      <c r="C2683" s="6" t="inlineStr">
        <is>
          <t>Advertising</t>
        </is>
      </c>
      <c r="D2683" s="6" t="inlineStr">
        <is>
          <t>Payable Invoice</t>
        </is>
      </c>
      <c r="E2683" s="37" t="n">
        <v>46241</v>
      </c>
      <c r="F2683" s="6" t="inlineStr">
        <is>
          <t>RJW Group Holdings Pty Ltd</t>
        </is>
      </c>
      <c r="G2683" s="39" t="n">
        <v>1750</v>
      </c>
      <c r="H2683" s="39" t="n">
        <v>0</v>
      </c>
      <c r="I2683" s="6" t="inlineStr">
        <is>
          <t>9375 - MARKETING / COMMS [CTS]</t>
        </is>
      </c>
      <c r="J2683" s="6" t="inlineStr">
        <is>
          <t>INV-0055 - SEO Operations for CTS August 2026</t>
        </is>
      </c>
      <c r="K2683" s="6" t="inlineStr">
        <is>
          <t>INV-0055 - SEO Operations for CTS August 2026</t>
        </is>
      </c>
      <c r="L2683" s="6" t="inlineStr">
        <is>
          <t xml:space="preserve">RJW Group Holdings Pty Ltd - Website Maintenance/Updates -Digital Marketing </t>
        </is>
      </c>
      <c r="M2683" s="6" t="inlineStr">
        <is>
          <t>CTS</t>
        </is>
      </c>
    </row>
    <row r="2684">
      <c r="A2684" s="6" t="n">
        <v>63100</v>
      </c>
      <c r="B2684" s="6" t="n">
        <v>63100</v>
      </c>
      <c r="C2684" s="6" t="inlineStr">
        <is>
          <t>Advertising</t>
        </is>
      </c>
      <c r="D2684" s="6" t="inlineStr">
        <is>
          <t>Payable Invoice</t>
        </is>
      </c>
      <c r="E2684" s="37" t="n">
        <v>46259</v>
      </c>
      <c r="F2684" s="6" t="inlineStr">
        <is>
          <t>Linkedin Singapore</t>
        </is>
      </c>
      <c r="G2684" s="39" t="n">
        <v>36.35</v>
      </c>
      <c r="H2684" s="39" t="n">
        <v>0</v>
      </c>
      <c r="I2684" s="6" t="inlineStr">
        <is>
          <t>9375 - MARKETING / COMMS [CTS]</t>
        </is>
      </c>
      <c r="J2684" s="6" t="inlineStr">
        <is>
          <t>25082026 - JS LinkedIn Renewal August 2026</t>
        </is>
      </c>
      <c r="K2684" s="6" t="inlineStr">
        <is>
          <t>25082026 - JS LinkedIn Renewal August 2026</t>
        </is>
      </c>
      <c r="L2684" s="6" t="inlineStr">
        <is>
          <t>Linkedin Singapore - Premium Career
From August 25, 2026 to September 25, 2026</t>
        </is>
      </c>
      <c r="M2684" s="6" t="inlineStr">
        <is>
          <t>CTS</t>
        </is>
      </c>
    </row>
    <row r="2685">
      <c r="A2685" s="6" t="n">
        <v>63100</v>
      </c>
      <c r="B2685" s="6" t="n">
        <v>63100</v>
      </c>
      <c r="C2685" s="6" t="inlineStr">
        <is>
          <t>Advertising</t>
        </is>
      </c>
      <c r="D2685" s="6" t="inlineStr">
        <is>
          <t>Manual Journal</t>
        </is>
      </c>
      <c r="E2685" s="37" t="n">
        <v>46265</v>
      </c>
      <c r="F2685" s="6" t="n"/>
      <c r="G2685" s="39" t="n">
        <v>279.95</v>
      </c>
      <c r="H2685" s="39" t="n">
        <v>0</v>
      </c>
      <c r="I2685" s="6" t="inlineStr">
        <is>
          <t>26021602N - Gen E ABS AV Support (Canberra) [ONS non-chargeable]</t>
        </is>
      </c>
      <c r="J2685" s="6" t="n"/>
      <c r="K2685" s="6" t="inlineStr">
        <is>
          <t>#70417</t>
        </is>
      </c>
      <c r="L2685" s="6" t="inlineStr">
        <is>
          <t>Prepayments August 2026 - InvINV10100123317364 |20/03|Allianz Australia Insurance Limited|Allianz ACT Workers Comp 18/11/23 to 18/11/24 4pm [JN]</t>
        </is>
      </c>
      <c r="M2685" s="6" t="inlineStr">
        <is>
          <t>ONSITE</t>
        </is>
      </c>
    </row>
    <row r="2686">
      <c r="A2686" s="6" t="n">
        <v>64100</v>
      </c>
      <c r="B2686" s="6" t="n">
        <v>64100</v>
      </c>
      <c r="C2686" s="6" t="inlineStr">
        <is>
          <t>Office Supplies</t>
        </is>
      </c>
      <c r="D2686" s="6" t="inlineStr">
        <is>
          <t>Payable Invoice</t>
        </is>
      </c>
      <c r="E2686" s="37" t="n">
        <v>46223</v>
      </c>
      <c r="F2686" s="6" t="inlineStr">
        <is>
          <t>PROTECH INTL PTY LTD</t>
        </is>
      </c>
      <c r="G2686" s="39" t="n">
        <v>81.55</v>
      </c>
      <c r="H2686" s="39" t="n">
        <v>0</v>
      </c>
      <c r="I2686" s="6" t="inlineStr">
        <is>
          <t>9000 - OFFICE / ADMIN [CTS]</t>
        </is>
      </c>
      <c r="J2686" s="6" t="inlineStr">
        <is>
          <t>INV10038 - SG A52 DIY Battery Replacement Kit [DL App] Paid via pl cc</t>
        </is>
      </c>
      <c r="K2686" s="6" t="inlineStr">
        <is>
          <t>INV10038 - SG A52 DIY Battery Replacement Kit [DL App] Paid via pl cc</t>
        </is>
      </c>
      <c r="L2686" s="6" t="inlineStr">
        <is>
          <t>PROTECH INTL PTY LTD - Samsung Galaxy A52 4G/5G DIY Battery Repair Replacement Kit
Samsung Service Pack</t>
        </is>
      </c>
      <c r="M2686" s="6" t="inlineStr">
        <is>
          <t>CTS</t>
        </is>
      </c>
    </row>
    <row r="2687">
      <c r="A2687" s="6" t="n">
        <v>64100</v>
      </c>
      <c r="B2687" s="6" t="n">
        <v>64100</v>
      </c>
      <c r="C2687" s="6" t="inlineStr">
        <is>
          <t>Office Supplies</t>
        </is>
      </c>
      <c r="D2687" s="6" t="inlineStr">
        <is>
          <t>Payable Invoice</t>
        </is>
      </c>
      <c r="E2687" s="37" t="n">
        <v>46227</v>
      </c>
      <c r="F2687" s="6" t="inlineStr">
        <is>
          <t>Officeworks Superstores Pty Ltd</t>
        </is>
      </c>
      <c r="G2687" s="39" t="n">
        <v>2.27</v>
      </c>
      <c r="H2687" s="39" t="n">
        <v>0</v>
      </c>
      <c r="I2687" s="6" t="inlineStr">
        <is>
          <t>9000 - OFFICE / ADMIN [CTS]</t>
        </is>
      </c>
      <c r="J2687" s="6" t="inlineStr">
        <is>
          <t>INV630997984 - Office Stationary and Kitchen Supplies [GY App]</t>
        </is>
      </c>
      <c r="K2687" s="6" t="inlineStr">
        <is>
          <t>INV630997984 - Office Stationary and Kitchen Supplies [GY App]</t>
        </is>
      </c>
      <c r="L2687" s="6" t="inlineStr">
        <is>
          <t>Officeworks Superstores Pty Ltd - JB PL CARD HOLDER CL</t>
        </is>
      </c>
      <c r="M2687" s="6" t="inlineStr">
        <is>
          <t>CTS</t>
        </is>
      </c>
    </row>
    <row r="2688">
      <c r="A2688" s="6" t="n">
        <v>64100</v>
      </c>
      <c r="B2688" s="6" t="n">
        <v>64100</v>
      </c>
      <c r="C2688" s="6" t="inlineStr">
        <is>
          <t>Office Supplies</t>
        </is>
      </c>
      <c r="D2688" s="6" t="inlineStr">
        <is>
          <t>Payable Invoice</t>
        </is>
      </c>
      <c r="E2688" s="37" t="n">
        <v>46258</v>
      </c>
      <c r="F2688" s="6" t="inlineStr">
        <is>
          <t>Australis Music Group</t>
        </is>
      </c>
      <c r="G2688" s="39" t="n">
        <v>237.95</v>
      </c>
      <c r="H2688" s="39" t="n">
        <v>0</v>
      </c>
      <c r="I2688" s="6" t="inlineStr">
        <is>
          <t>2591012 - St. Luke's Non-chargeable [PRD]</t>
        </is>
      </c>
      <c r="J2688" s="6" t="inlineStr">
        <is>
          <t>IN0909094 - Equipment purchases for St Luke Church [Q-SQ003955 - PO-00016923] DL to App</t>
        </is>
      </c>
      <c r="K2688" s="6" t="inlineStr">
        <is>
          <t>IN0909094 - Equipment purchases for St Luke Church [Q-SQ003955 - PO-00016923] DL to App</t>
        </is>
      </c>
      <c r="L2688" s="6" t="inlineStr">
        <is>
          <t>Australis Music Group - 450795
BEHRINGER AOIP-WSG INTERNAL WAVES CARD WING</t>
        </is>
      </c>
      <c r="M2688" s="6" t="inlineStr">
        <is>
          <t>INTEGRATION</t>
        </is>
      </c>
    </row>
    <row r="2689">
      <c r="A2689" s="6" t="n">
        <v>64200</v>
      </c>
      <c r="B2689" s="6" t="n">
        <v>64200</v>
      </c>
      <c r="C2689" s="6" t="inlineStr">
        <is>
          <t>Postage</t>
        </is>
      </c>
      <c r="D2689" s="6" t="inlineStr">
        <is>
          <t>Manual Journal</t>
        </is>
      </c>
      <c r="E2689" s="37" t="n">
        <v>46234</v>
      </c>
      <c r="F2689" s="6" t="n"/>
      <c r="G2689" s="39" t="n">
        <v>34.02</v>
      </c>
      <c r="H2689" s="39" t="n">
        <v>0</v>
      </c>
      <c r="I2689" s="6" t="inlineStr">
        <is>
          <t>9000 - OFFICE / ADMIN [CTS]</t>
        </is>
      </c>
      <c r="J2689" s="6" t="n"/>
      <c r="K2689" s="6" t="inlineStr">
        <is>
          <t>#69222</t>
        </is>
      </c>
      <c r="L2689" s="6" t="inlineStr">
        <is>
          <t>Prepayments July 2026 - InvINV40000018092566|26/02|Australia Post|</t>
        </is>
      </c>
      <c r="M2689" s="6" t="inlineStr">
        <is>
          <t>CTS</t>
        </is>
      </c>
    </row>
    <row r="2690">
      <c r="A2690" s="6" t="n">
        <v>64200</v>
      </c>
      <c r="B2690" s="6" t="n">
        <v>64200</v>
      </c>
      <c r="C2690" s="6" t="inlineStr">
        <is>
          <t>Postage</t>
        </is>
      </c>
      <c r="D2690" s="6" t="inlineStr">
        <is>
          <t>Payable Invoice</t>
        </is>
      </c>
      <c r="E2690" s="37" t="n">
        <v>46237</v>
      </c>
      <c r="F2690" s="6" t="inlineStr">
        <is>
          <t>First Focus IT Pty Ltd</t>
        </is>
      </c>
      <c r="G2690" s="39" t="n">
        <v>30</v>
      </c>
      <c r="H2690" s="39" t="n">
        <v>0</v>
      </c>
      <c r="I2690" s="6" t="inlineStr">
        <is>
          <t>9000 - OFFICE / ADMIN [CTS]</t>
        </is>
      </c>
      <c r="J2690" s="6" t="inlineStr">
        <is>
          <t>INV170542 - Replacement for NAS Hard Drive [Q-034252v1 - PO-00016911] GC App (Pay by EFT)</t>
        </is>
      </c>
      <c r="K2690" s="6" t="inlineStr">
        <is>
          <t>INV170542 - Replacement for NAS Hard Drive [Q-034252v1 - PO-00016911] GC App (Pay by EFT)</t>
        </is>
      </c>
      <c r="L2690" s="6" t="inlineStr">
        <is>
          <t>First Focus IT Pty Ltd - Delivery charge</t>
        </is>
      </c>
      <c r="M2690" s="6" t="inlineStr">
        <is>
          <t>CTS</t>
        </is>
      </c>
    </row>
    <row r="2691">
      <c r="A2691" s="6" t="n">
        <v>64200</v>
      </c>
      <c r="B2691" s="6" t="n">
        <v>64200</v>
      </c>
      <c r="C2691" s="6" t="inlineStr">
        <is>
          <t>Postage</t>
        </is>
      </c>
      <c r="D2691" s="6" t="inlineStr">
        <is>
          <t>Payable Invoice</t>
        </is>
      </c>
      <c r="E2691" s="37" t="n">
        <v>46254</v>
      </c>
      <c r="F2691" s="6" t="inlineStr">
        <is>
          <t>Australia Post #100062909</t>
        </is>
      </c>
      <c r="G2691" s="39" t="n">
        <v>13.82</v>
      </c>
      <c r="H2691" s="39" t="n">
        <v>0</v>
      </c>
      <c r="I2691" s="6" t="inlineStr">
        <is>
          <t>9105 - ONSITE (including PROD backup)</t>
        </is>
      </c>
      <c r="J2691" s="6" t="inlineStr">
        <is>
          <t>INV39823 - Postal fee for BW Perth Handset - SG Note 9</t>
        </is>
      </c>
      <c r="K2691" s="6" t="inlineStr">
        <is>
          <t>INV39823 - Postal fee for BW Perth Handset - SG Note 9</t>
        </is>
      </c>
      <c r="L2691" s="6" t="inlineStr">
        <is>
          <t>Australia Post #100062909 - Postal fee for BW Perth Handset - SG Note 9</t>
        </is>
      </c>
      <c r="M2691" s="6" t="inlineStr">
        <is>
          <t>ONSITE</t>
        </is>
      </c>
    </row>
    <row r="2692">
      <c r="A2692" s="6" t="n">
        <v>64200</v>
      </c>
      <c r="B2692" s="6" t="n">
        <v>64200</v>
      </c>
      <c r="C2692" s="6" t="inlineStr">
        <is>
          <t>Postage</t>
        </is>
      </c>
      <c r="D2692" s="6" t="inlineStr">
        <is>
          <t>Payable Invoice</t>
        </is>
      </c>
      <c r="E2692" s="37" t="n">
        <v>46254</v>
      </c>
      <c r="F2692" s="6" t="inlineStr">
        <is>
          <t>Australia Post #100062909</t>
        </is>
      </c>
      <c r="G2692" s="39" t="n">
        <v>2.27</v>
      </c>
      <c r="H2692" s="39" t="n">
        <v>0</v>
      </c>
      <c r="I2692" s="6" t="inlineStr">
        <is>
          <t>9105 - ONSITE (including PROD backup)</t>
        </is>
      </c>
      <c r="J2692" s="6" t="inlineStr">
        <is>
          <t>INV39823 - Postal fee for BW Perth Handset - SG Note 9</t>
        </is>
      </c>
      <c r="K2692" s="6" t="inlineStr">
        <is>
          <t>INV39823 - Postal fee for BW Perth Handset - SG Note 9</t>
        </is>
      </c>
      <c r="L2692" s="6" t="inlineStr">
        <is>
          <t xml:space="preserve">Australia Post #100062909 - Extra Cover 
</t>
        </is>
      </c>
      <c r="M2692" s="6" t="inlineStr">
        <is>
          <t>ONSITE</t>
        </is>
      </c>
    </row>
    <row r="2693">
      <c r="A2693" s="6" t="n">
        <v>64200</v>
      </c>
      <c r="B2693" s="6" t="n">
        <v>64200</v>
      </c>
      <c r="C2693" s="6" t="inlineStr">
        <is>
          <t>Postage</t>
        </is>
      </c>
      <c r="D2693" s="6" t="inlineStr">
        <is>
          <t>Manual Journal</t>
        </is>
      </c>
      <c r="E2693" s="37" t="n">
        <v>46265</v>
      </c>
      <c r="F2693" s="6" t="n"/>
      <c r="G2693" s="39" t="n">
        <v>115</v>
      </c>
      <c r="H2693" s="39" t="n">
        <v>0</v>
      </c>
      <c r="I2693" s="6" t="inlineStr">
        <is>
          <t>9400 - CONSULTING [CONS]</t>
        </is>
      </c>
      <c r="J2693" s="6" t="n"/>
      <c r="K2693" s="6" t="inlineStr">
        <is>
          <t>#70417</t>
        </is>
      </c>
      <c r="L2693" s="6" t="inlineStr">
        <is>
          <t>Prepayments August 2026 - InvINV9072972906 |24/04|Autodesk Inc|</t>
        </is>
      </c>
      <c r="M2693" s="6" t="inlineStr">
        <is>
          <t>CONSULTING</t>
        </is>
      </c>
    </row>
    <row r="2694">
      <c r="A2694" s="6" t="n">
        <v>64300</v>
      </c>
      <c r="B2694" s="6" t="n">
        <v>64300</v>
      </c>
      <c r="C2694" s="6" t="inlineStr">
        <is>
          <t>Printing</t>
        </is>
      </c>
      <c r="D2694" s="6" t="inlineStr">
        <is>
          <t>Payable Invoice</t>
        </is>
      </c>
      <c r="E2694" s="37" t="n">
        <v>46228</v>
      </c>
      <c r="F2694" s="6" t="inlineStr">
        <is>
          <t>Ricoh Australia Pty Ltd</t>
        </is>
      </c>
      <c r="G2694" s="39" t="n">
        <v>160</v>
      </c>
      <c r="H2694" s="39" t="n">
        <v>0</v>
      </c>
      <c r="I2694" s="6" t="inlineStr">
        <is>
          <t>9000 - OFFICE / ADMIN [CTS]</t>
        </is>
      </c>
      <c r="J2694" s="6" t="inlineStr">
        <is>
          <t>INV15743206 - Printing Services for July 2026 [paid via DD]</t>
        </is>
      </c>
      <c r="K2694" s="6" t="inlineStr">
        <is>
          <t>INV15743206 - Printing Services for July 2026 [paid via DD]</t>
        </is>
      </c>
      <c r="L2694" s="6" t="inlineStr">
        <is>
          <t>Ricoh Australia Pty Ltd - Rental Sub Total Ex GST</t>
        </is>
      </c>
      <c r="M2694" s="6" t="inlineStr">
        <is>
          <t>CTS</t>
        </is>
      </c>
    </row>
    <row r="2695">
      <c r="A2695" s="6" t="n">
        <v>64300</v>
      </c>
      <c r="B2695" s="6" t="n">
        <v>64300</v>
      </c>
      <c r="C2695" s="6" t="inlineStr">
        <is>
          <t>Printing</t>
        </is>
      </c>
      <c r="D2695" s="6" t="inlineStr">
        <is>
          <t>Payable Invoice</t>
        </is>
      </c>
      <c r="E2695" s="37" t="n">
        <v>46228</v>
      </c>
      <c r="F2695" s="6" t="inlineStr">
        <is>
          <t>Ricoh Australia Pty Ltd</t>
        </is>
      </c>
      <c r="G2695" s="39" t="n">
        <v>1.33</v>
      </c>
      <c r="H2695" s="39" t="n">
        <v>0</v>
      </c>
      <c r="I2695" s="6" t="inlineStr">
        <is>
          <t>9000 - OFFICE / ADMIN [CTS]</t>
        </is>
      </c>
      <c r="J2695" s="6" t="inlineStr">
        <is>
          <t>INV15743206 - Printing Services for July 2026 [paid via DD]</t>
        </is>
      </c>
      <c r="K2695" s="6" t="inlineStr">
        <is>
          <t>INV15743206 - Printing Services for July 2026 [paid via DD]</t>
        </is>
      </c>
      <c r="L2695" s="6" t="inlineStr">
        <is>
          <t>Ricoh Australia Pty Ltd - B&amp;W TOTAL July 2026</t>
        </is>
      </c>
      <c r="M2695" s="6" t="inlineStr">
        <is>
          <t>CTS</t>
        </is>
      </c>
    </row>
    <row r="2696">
      <c r="A2696" s="6" t="n">
        <v>64300</v>
      </c>
      <c r="B2696" s="6" t="n">
        <v>64300</v>
      </c>
      <c r="C2696" s="6" t="inlineStr">
        <is>
          <t>Printing</t>
        </is>
      </c>
      <c r="D2696" s="6" t="inlineStr">
        <is>
          <t>Payable Invoice</t>
        </is>
      </c>
      <c r="E2696" s="37" t="n">
        <v>46228</v>
      </c>
      <c r="F2696" s="6" t="inlineStr">
        <is>
          <t>Ricoh Australia Pty Ltd</t>
        </is>
      </c>
      <c r="G2696" s="39" t="n">
        <v>31.33</v>
      </c>
      <c r="H2696" s="39" t="n">
        <v>0</v>
      </c>
      <c r="I2696" s="6" t="inlineStr">
        <is>
          <t>9000 - OFFICE / ADMIN [CTS]</t>
        </is>
      </c>
      <c r="J2696" s="6" t="inlineStr">
        <is>
          <t>INV15743206 - Printing Services for July 2026 [paid via DD]</t>
        </is>
      </c>
      <c r="K2696" s="6" t="inlineStr">
        <is>
          <t>INV15743206 - Printing Services for July 2026 [paid via DD]</t>
        </is>
      </c>
      <c r="L2696" s="6" t="inlineStr">
        <is>
          <t>Ricoh Australia Pty Ltd - COLOUR TOTAL July 2026</t>
        </is>
      </c>
      <c r="M2696" s="6" t="inlineStr">
        <is>
          <t>CTS</t>
        </is>
      </c>
    </row>
    <row r="2697">
      <c r="A2697" s="6" t="n">
        <v>64300</v>
      </c>
      <c r="B2697" s="6" t="n">
        <v>64300</v>
      </c>
      <c r="C2697" s="6" t="inlineStr">
        <is>
          <t>Printing</t>
        </is>
      </c>
      <c r="D2697" s="6" t="inlineStr">
        <is>
          <t>Payable Invoice</t>
        </is>
      </c>
      <c r="E2697" s="37" t="n">
        <v>46259</v>
      </c>
      <c r="F2697" s="6" t="inlineStr">
        <is>
          <t>Ricoh Australia Pty Ltd</t>
        </is>
      </c>
      <c r="G2697" s="39" t="n">
        <v>160</v>
      </c>
      <c r="H2697" s="39" t="n">
        <v>0</v>
      </c>
      <c r="I2697" s="6" t="inlineStr">
        <is>
          <t>9000 - OFFICE / ADMIN [CTS]</t>
        </is>
      </c>
      <c r="J2697" s="6" t="inlineStr">
        <is>
          <t>INV15759052 - Printing Services for August 2026 [paid via DD]</t>
        </is>
      </c>
      <c r="K2697" s="6" t="inlineStr">
        <is>
          <t>INV15759052 - Printing Services for August 2026 [paid via DD]</t>
        </is>
      </c>
      <c r="L2697" s="6" t="inlineStr">
        <is>
          <t>Ricoh Australia Pty Ltd - Rental Sub Total Ex GST</t>
        </is>
      </c>
      <c r="M2697" s="6" t="inlineStr">
        <is>
          <t>CTS</t>
        </is>
      </c>
    </row>
    <row r="2698">
      <c r="A2698" s="6" t="n">
        <v>64300</v>
      </c>
      <c r="B2698" s="6" t="n">
        <v>64300</v>
      </c>
      <c r="C2698" s="6" t="inlineStr">
        <is>
          <t>Printing</t>
        </is>
      </c>
      <c r="D2698" s="6" t="inlineStr">
        <is>
          <t>Payable Invoice</t>
        </is>
      </c>
      <c r="E2698" s="37" t="n">
        <v>46259</v>
      </c>
      <c r="F2698" s="6" t="inlineStr">
        <is>
          <t>Ricoh Australia Pty Ltd</t>
        </is>
      </c>
      <c r="G2698" s="39" t="n">
        <v>0.59</v>
      </c>
      <c r="H2698" s="39" t="n">
        <v>0</v>
      </c>
      <c r="I2698" s="6" t="inlineStr">
        <is>
          <t>9000 - OFFICE / ADMIN [CTS]</t>
        </is>
      </c>
      <c r="J2698" s="6" t="inlineStr">
        <is>
          <t>INV15759052 - Printing Services for August 2026 [paid via DD]</t>
        </is>
      </c>
      <c r="K2698" s="6" t="inlineStr">
        <is>
          <t>INV15759052 - Printing Services for August 2026 [paid via DD]</t>
        </is>
      </c>
      <c r="L2698" s="6" t="inlineStr">
        <is>
          <t>Ricoh Australia Pty Ltd - B&amp;W TOTAL August 2026</t>
        </is>
      </c>
      <c r="M2698" s="6" t="inlineStr">
        <is>
          <t>CTS</t>
        </is>
      </c>
    </row>
    <row r="2699">
      <c r="A2699" s="6" t="n">
        <v>64300</v>
      </c>
      <c r="B2699" s="6" t="n">
        <v>64300</v>
      </c>
      <c r="C2699" s="6" t="inlineStr">
        <is>
          <t>Printing</t>
        </is>
      </c>
      <c r="D2699" s="6" t="inlineStr">
        <is>
          <t>Payable Invoice</t>
        </is>
      </c>
      <c r="E2699" s="37" t="n">
        <v>46259</v>
      </c>
      <c r="F2699" s="6" t="inlineStr">
        <is>
          <t>Ricoh Australia Pty Ltd</t>
        </is>
      </c>
      <c r="G2699" s="39" t="n">
        <v>53.59</v>
      </c>
      <c r="H2699" s="39" t="n">
        <v>0</v>
      </c>
      <c r="I2699" s="6" t="inlineStr">
        <is>
          <t>9000 - OFFICE / ADMIN [CTS]</t>
        </is>
      </c>
      <c r="J2699" s="6" t="inlineStr">
        <is>
          <t>INV15759052 - Printing Services for August 2026 [paid via DD]</t>
        </is>
      </c>
      <c r="K2699" s="6" t="inlineStr">
        <is>
          <t>INV15759052 - Printing Services for August 2026 [paid via DD]</t>
        </is>
      </c>
      <c r="L2699" s="6" t="inlineStr">
        <is>
          <t>Ricoh Australia Pty Ltd - COLOUR TOTAL August 2026</t>
        </is>
      </c>
      <c r="M2699" s="6" t="inlineStr">
        <is>
          <t>CTS</t>
        </is>
      </c>
    </row>
    <row r="2700">
      <c r="A2700" s="6" t="n">
        <v>64400</v>
      </c>
      <c r="B2700" s="6" t="n">
        <v>64400</v>
      </c>
      <c r="C2700" s="6" t="inlineStr">
        <is>
          <t>Rent</t>
        </is>
      </c>
      <c r="D2700" s="6" t="inlineStr">
        <is>
          <t>Payable Invoice</t>
        </is>
      </c>
      <c r="E2700" s="37" t="n">
        <v>46204</v>
      </c>
      <c r="F2700" s="6" t="inlineStr">
        <is>
          <t>Investa Asset Management Pty Ltd</t>
        </is>
      </c>
      <c r="G2700" s="39" t="n">
        <v>23563.38</v>
      </c>
      <c r="H2700" s="39" t="n">
        <v>0</v>
      </c>
      <c r="I2700" s="6" t="inlineStr">
        <is>
          <t>9000 - OFFICE / ADMIN [CTS]</t>
        </is>
      </c>
      <c r="J2700" s="6" t="inlineStr">
        <is>
          <t>INV5310032816 - Rent for July 2026 and HydroTap Change filter and Faulty GPO (To be reimbursed in August Invoice)</t>
        </is>
      </c>
      <c r="K2700" s="6" t="inlineStr">
        <is>
          <t>INV5310032816 - Rent for July 2026 and HydroTap Change filter and Faulty GPO (To be reimbursed in August Invoice)</t>
        </is>
      </c>
      <c r="L2700" s="6" t="inlineStr">
        <is>
          <t>Investa Asset Management Pty Ltd - 
Office Rent</t>
        </is>
      </c>
      <c r="M2700" s="6" t="inlineStr">
        <is>
          <t>CTS</t>
        </is>
      </c>
    </row>
    <row r="2701">
      <c r="A2701" s="6" t="n">
        <v>64400</v>
      </c>
      <c r="B2701" s="6" t="n">
        <v>64400</v>
      </c>
      <c r="C2701" s="6" t="inlineStr">
        <is>
          <t>Rent</t>
        </is>
      </c>
      <c r="D2701" s="6" t="inlineStr">
        <is>
          <t>Payable Invoice</t>
        </is>
      </c>
      <c r="E2701" s="37" t="n">
        <v>46204</v>
      </c>
      <c r="F2701" s="6" t="inlineStr">
        <is>
          <t>Investa Asset Management Pty Ltd</t>
        </is>
      </c>
      <c r="G2701" s="39" t="n">
        <v>0</v>
      </c>
      <c r="H2701" s="39" t="n">
        <v>3627.63</v>
      </c>
      <c r="I2701" s="6" t="inlineStr">
        <is>
          <t>9000 - OFFICE / ADMIN [CTS]</t>
        </is>
      </c>
      <c r="J2701" s="6" t="inlineStr">
        <is>
          <t>INV5310032816 - Rent for July 2026 and HydroTap Change filter and Faulty GPO (To be reimbursed in August Invoice)</t>
        </is>
      </c>
      <c r="K2701" s="6" t="inlineStr">
        <is>
          <t>INV5310032816 - Rent for July 2026 and HydroTap Change filter and Faulty GPO (To be reimbursed in August Invoice)</t>
        </is>
      </c>
      <c r="L2701" s="6" t="inlineStr">
        <is>
          <t>Investa Asset Management Pty Ltd - Rental Rebate</t>
        </is>
      </c>
      <c r="M2701" s="6" t="inlineStr">
        <is>
          <t>CTS</t>
        </is>
      </c>
    </row>
    <row r="2702">
      <c r="A2702" s="6" t="n">
        <v>64400</v>
      </c>
      <c r="B2702" s="6" t="n">
        <v>64400</v>
      </c>
      <c r="C2702" s="6" t="inlineStr">
        <is>
          <t>Rent</t>
        </is>
      </c>
      <c r="D2702" s="6" t="inlineStr">
        <is>
          <t>Payable Invoice</t>
        </is>
      </c>
      <c r="E2702" s="37" t="n">
        <v>46204</v>
      </c>
      <c r="F2702" s="6" t="inlineStr">
        <is>
          <t>Investa Asset Management Pty Ltd</t>
        </is>
      </c>
      <c r="G2702" s="39" t="n">
        <v>745.41</v>
      </c>
      <c r="H2702" s="39" t="n">
        <v>0</v>
      </c>
      <c r="I2702" s="6" t="inlineStr">
        <is>
          <t>9100 - PRODUCTION [PRD]</t>
        </is>
      </c>
      <c r="J2702" s="6" t="inlineStr">
        <is>
          <t>INV5310032816 - Rent for July 2026 and HydroTap Change filter and Faulty GPO (To be reimbursed in August Invoice)</t>
        </is>
      </c>
      <c r="K2702" s="6" t="inlineStr">
        <is>
          <t>INV5310032816 - Rent for July 2026 and HydroTap Change filter and Faulty GPO (To be reimbursed in August Invoice)</t>
        </is>
      </c>
      <c r="L2702" s="6" t="inlineStr">
        <is>
          <t>Investa Asset Management Pty Ltd - Storeroom Rent</t>
        </is>
      </c>
      <c r="M2702" s="6" t="inlineStr">
        <is>
          <t>PRODUCTION</t>
        </is>
      </c>
    </row>
    <row r="2703">
      <c r="A2703" s="6" t="n">
        <v>64400</v>
      </c>
      <c r="B2703" s="6" t="n">
        <v>64400</v>
      </c>
      <c r="C2703" s="6" t="inlineStr">
        <is>
          <t>Rent</t>
        </is>
      </c>
      <c r="D2703" s="6" t="inlineStr">
        <is>
          <t>Payable Invoice</t>
        </is>
      </c>
      <c r="E2703" s="37" t="n">
        <v>46235</v>
      </c>
      <c r="F2703" s="6" t="inlineStr">
        <is>
          <t>Investa Asset Management Pty Ltd</t>
        </is>
      </c>
      <c r="G2703" s="39" t="n">
        <v>23563.38</v>
      </c>
      <c r="H2703" s="39" t="n">
        <v>0</v>
      </c>
      <c r="I2703" s="6" t="inlineStr">
        <is>
          <t>9000 - OFFICE / ADMIN [CTS]</t>
        </is>
      </c>
      <c r="J2703" s="6" t="inlineStr">
        <is>
          <t>INV5310033477 - Rent for August 2026 (Faulty GPO credited)</t>
        </is>
      </c>
      <c r="K2703" s="6" t="inlineStr">
        <is>
          <t>INV5310033477 - Rent for August 2026 (Faulty GPO credited)</t>
        </is>
      </c>
      <c r="L2703" s="6" t="inlineStr">
        <is>
          <t>Investa Asset Management Pty Ltd - 
Office Rent</t>
        </is>
      </c>
      <c r="M2703" s="6" t="inlineStr">
        <is>
          <t>CTS</t>
        </is>
      </c>
    </row>
    <row r="2704">
      <c r="A2704" s="6" t="n">
        <v>64400</v>
      </c>
      <c r="B2704" s="6" t="n">
        <v>64400</v>
      </c>
      <c r="C2704" s="6" t="inlineStr">
        <is>
          <t>Rent</t>
        </is>
      </c>
      <c r="D2704" s="6" t="inlineStr">
        <is>
          <t>Payable Invoice</t>
        </is>
      </c>
      <c r="E2704" s="37" t="n">
        <v>46235</v>
      </c>
      <c r="F2704" s="6" t="inlineStr">
        <is>
          <t>Investa Asset Management Pty Ltd</t>
        </is>
      </c>
      <c r="G2704" s="39" t="n">
        <v>0</v>
      </c>
      <c r="H2704" s="39" t="n">
        <v>3627.63</v>
      </c>
      <c r="I2704" s="6" t="inlineStr">
        <is>
          <t>9000 - OFFICE / ADMIN [CTS]</t>
        </is>
      </c>
      <c r="J2704" s="6" t="inlineStr">
        <is>
          <t>INV5310033477 - Rent for August 2026 (Faulty GPO credited)</t>
        </is>
      </c>
      <c r="K2704" s="6" t="inlineStr">
        <is>
          <t>INV5310033477 - Rent for August 2026 (Faulty GPO credited)</t>
        </is>
      </c>
      <c r="L2704" s="6" t="inlineStr">
        <is>
          <t>Investa Asset Management Pty Ltd - Rental Rebate</t>
        </is>
      </c>
      <c r="M2704" s="6" t="inlineStr">
        <is>
          <t>CTS</t>
        </is>
      </c>
    </row>
    <row r="2705">
      <c r="A2705" s="6" t="n">
        <v>64400</v>
      </c>
      <c r="B2705" s="6" t="n">
        <v>64400</v>
      </c>
      <c r="C2705" s="6" t="inlineStr">
        <is>
          <t>Rent</t>
        </is>
      </c>
      <c r="D2705" s="6" t="inlineStr">
        <is>
          <t>Payable Invoice</t>
        </is>
      </c>
      <c r="E2705" s="37" t="n">
        <v>46235</v>
      </c>
      <c r="F2705" s="6" t="inlineStr">
        <is>
          <t>Investa Asset Management Pty Ltd</t>
        </is>
      </c>
      <c r="G2705" s="39" t="n">
        <v>745.41</v>
      </c>
      <c r="H2705" s="39" t="n">
        <v>0</v>
      </c>
      <c r="I2705" s="6" t="inlineStr">
        <is>
          <t>9100 - PRODUCTION [PRD]</t>
        </is>
      </c>
      <c r="J2705" s="6" t="inlineStr">
        <is>
          <t>INV5310033477 - Rent for August 2026 (Faulty GPO credited)</t>
        </is>
      </c>
      <c r="K2705" s="6" t="inlineStr">
        <is>
          <t>INV5310033477 - Rent for August 2026 (Faulty GPO credited)</t>
        </is>
      </c>
      <c r="L2705" s="6" t="inlineStr">
        <is>
          <t>Investa Asset Management Pty Ltd - Storeroom Rent</t>
        </is>
      </c>
      <c r="M2705" s="6" t="inlineStr">
        <is>
          <t>PRODUCTION</t>
        </is>
      </c>
    </row>
    <row r="2706">
      <c r="A2706" s="6" t="n">
        <v>64410</v>
      </c>
      <c r="B2706" s="6" t="n">
        <v>64410</v>
      </c>
      <c r="C2706" s="6" t="inlineStr">
        <is>
          <t>Rental Outgoings</t>
        </is>
      </c>
      <c r="D2706" s="6" t="inlineStr">
        <is>
          <t>Payable Invoice</t>
        </is>
      </c>
      <c r="E2706" s="37" t="n">
        <v>46204</v>
      </c>
      <c r="F2706" s="6" t="inlineStr">
        <is>
          <t>Investa Asset Management Pty Ltd</t>
        </is>
      </c>
      <c r="G2706" s="39" t="n">
        <v>4894.76</v>
      </c>
      <c r="H2706" s="39" t="n">
        <v>0</v>
      </c>
      <c r="I2706" s="6" t="inlineStr">
        <is>
          <t>9000 - OFFICE / ADMIN [CTS]</t>
        </is>
      </c>
      <c r="J2706" s="6" t="inlineStr">
        <is>
          <t>INV5310032816 - Rent for July 2026 and HydroTap Change filter and Faulty GPO (To be reimbursed in August Invoice)</t>
        </is>
      </c>
      <c r="K2706" s="6" t="inlineStr">
        <is>
          <t>INV5310032816 - Rent for July 2026 and HydroTap Change filter and Faulty GPO (To be reimbursed in August Invoice)</t>
        </is>
      </c>
      <c r="L2706" s="6" t="inlineStr">
        <is>
          <t>Investa Asset Management Pty Ltd - Outgoings Recoverable</t>
        </is>
      </c>
      <c r="M2706" s="6" t="inlineStr">
        <is>
          <t>CTS</t>
        </is>
      </c>
    </row>
    <row r="2707">
      <c r="A2707" s="6" t="n">
        <v>64410</v>
      </c>
      <c r="B2707" s="6" t="n">
        <v>64410</v>
      </c>
      <c r="C2707" s="6" t="inlineStr">
        <is>
          <t>Rental Outgoings</t>
        </is>
      </c>
      <c r="D2707" s="6" t="inlineStr">
        <is>
          <t>Payable Invoice</t>
        </is>
      </c>
      <c r="E2707" s="37" t="n">
        <v>46235</v>
      </c>
      <c r="F2707" s="6" t="inlineStr">
        <is>
          <t>Investa Asset Management Pty Ltd</t>
        </is>
      </c>
      <c r="G2707" s="39" t="n">
        <v>4894.76</v>
      </c>
      <c r="H2707" s="39" t="n">
        <v>0</v>
      </c>
      <c r="I2707" s="6" t="inlineStr">
        <is>
          <t>9000 - OFFICE / ADMIN [CTS]</t>
        </is>
      </c>
      <c r="J2707" s="6" t="inlineStr">
        <is>
          <t>INV5310033477 - Rent for August 2026 (Faulty GPO credited)</t>
        </is>
      </c>
      <c r="K2707" s="6" t="inlineStr">
        <is>
          <t>INV5310033477 - Rent for August 2026 (Faulty GPO credited)</t>
        </is>
      </c>
      <c r="L2707" s="6" t="inlineStr">
        <is>
          <t>Investa Asset Management Pty Ltd - Outgoings Recoverable</t>
        </is>
      </c>
      <c r="M2707" s="6" t="inlineStr">
        <is>
          <t>CTS</t>
        </is>
      </c>
    </row>
    <row r="2708">
      <c r="A2708" s="6" t="n">
        <v>64450</v>
      </c>
      <c r="B2708" s="6" t="n">
        <v>64450</v>
      </c>
      <c r="C2708" s="6" t="inlineStr">
        <is>
          <t>Electricity</t>
        </is>
      </c>
      <c r="D2708" s="6" t="inlineStr">
        <is>
          <t>Payable Invoice</t>
        </is>
      </c>
      <c r="E2708" s="37" t="n">
        <v>46217</v>
      </c>
      <c r="F2708" s="6" t="inlineStr">
        <is>
          <t>Energy Australia</t>
        </is>
      </c>
      <c r="G2708" s="39" t="n">
        <v>1113.24</v>
      </c>
      <c r="H2708" s="39" t="n">
        <v>0</v>
      </c>
      <c r="I2708" s="6" t="inlineStr">
        <is>
          <t>9000 - OFFICE / ADMIN [CTS]</t>
        </is>
      </c>
      <c r="J2708" s="6" t="inlineStr">
        <is>
          <t>Missing Invoice - Energy Australia (dd via PL CC)</t>
        </is>
      </c>
      <c r="K2708" s="6" t="inlineStr">
        <is>
          <t>Missing Invoice - Energy Australia (dd via PL CC)</t>
        </is>
      </c>
      <c r="L2708" s="6" t="inlineStr">
        <is>
          <t>Energy Australia - Business Balance Plan 12
*Note to accounts: Closed off to rec PL CC - need to check what this is for if PL did not recieve a bill or email for this.</t>
        </is>
      </c>
      <c r="M2708" s="6" t="inlineStr">
        <is>
          <t>CTS</t>
        </is>
      </c>
    </row>
    <row r="2709">
      <c r="A2709" s="6" t="n">
        <v>64450</v>
      </c>
      <c r="B2709" s="6" t="n">
        <v>64450</v>
      </c>
      <c r="C2709" s="6" t="inlineStr">
        <is>
          <t>Electricity</t>
        </is>
      </c>
      <c r="D2709" s="6" t="inlineStr">
        <is>
          <t>Payable Invoice</t>
        </is>
      </c>
      <c r="E2709" s="37" t="n">
        <v>46230</v>
      </c>
      <c r="F2709" s="6" t="inlineStr">
        <is>
          <t>Energy Australia</t>
        </is>
      </c>
      <c r="G2709" s="39" t="n">
        <v>375.35</v>
      </c>
      <c r="H2709" s="39" t="n">
        <v>0</v>
      </c>
      <c r="I2709" s="6" t="inlineStr">
        <is>
          <t>9000 - OFFICE / ADMIN [CTS]</t>
        </is>
      </c>
      <c r="J2709" s="6" t="inlineStr">
        <is>
          <t>INV260470794633 - Monthly Energy Usage [22/06/2026-22/07/2026] (dd via PL CC)</t>
        </is>
      </c>
      <c r="K2709" s="6" t="inlineStr">
        <is>
          <t>INV260470794633 - Monthly Energy Usage [22/06/2026-22/07/2026] (dd via PL CC)</t>
        </is>
      </c>
      <c r="L2709" s="6" t="inlineStr">
        <is>
          <t>Energy Australia - Business Balance Plan 12
22/06/2026-22/07/2026-31Days
22/06/2026-30/06/2026-9Days</t>
        </is>
      </c>
      <c r="M2709" s="6" t="inlineStr">
        <is>
          <t>CTS</t>
        </is>
      </c>
    </row>
    <row r="2710">
      <c r="A2710" s="6" t="n">
        <v>64450</v>
      </c>
      <c r="B2710" s="6" t="n">
        <v>64450</v>
      </c>
      <c r="C2710" s="6" t="inlineStr">
        <is>
          <t>Electricity</t>
        </is>
      </c>
      <c r="D2710" s="6" t="inlineStr">
        <is>
          <t>Manual Journal</t>
        </is>
      </c>
      <c r="E2710" s="37" t="n">
        <v>46234</v>
      </c>
      <c r="F2710" s="6" t="n"/>
      <c r="G2710" s="39" t="n">
        <v>0</v>
      </c>
      <c r="H2710" s="39" t="n">
        <v>963.24</v>
      </c>
      <c r="I2710" s="6" t="inlineStr">
        <is>
          <t>9000 - OFFICE / ADMIN [CTS]</t>
        </is>
      </c>
      <c r="J2710" s="6" t="n"/>
      <c r="K2710" s="6" t="inlineStr">
        <is>
          <t>#69405</t>
        </is>
      </c>
      <c r="L2710" s="6" t="inlineStr">
        <is>
          <t>Expense Accrual July 2026 - Electricity</t>
        </is>
      </c>
      <c r="M2710" s="6" t="inlineStr">
        <is>
          <t>CTS</t>
        </is>
      </c>
    </row>
    <row r="2711">
      <c r="A2711" s="6" t="n">
        <v>64450</v>
      </c>
      <c r="B2711" s="6" t="n">
        <v>64450</v>
      </c>
      <c r="C2711" s="6" t="inlineStr">
        <is>
          <t>Electricity</t>
        </is>
      </c>
      <c r="D2711" s="6" t="inlineStr">
        <is>
          <t>Manual Journal</t>
        </is>
      </c>
      <c r="E2711" s="37" t="n">
        <v>46265</v>
      </c>
      <c r="F2711" s="6" t="n"/>
      <c r="G2711" s="39" t="n">
        <v>150</v>
      </c>
      <c r="H2711" s="39" t="n">
        <v>0</v>
      </c>
      <c r="I2711" s="6" t="inlineStr">
        <is>
          <t>9000 - OFFICE / ADMIN [CTS]</t>
        </is>
      </c>
      <c r="J2711" s="6" t="n"/>
      <c r="K2711" s="6" t="inlineStr">
        <is>
          <t>#70416</t>
        </is>
      </c>
      <c r="L2711" s="6" t="inlineStr">
        <is>
          <t>Expense Accrual August 2026 - Electricity</t>
        </is>
      </c>
      <c r="M2711" s="6" t="inlineStr">
        <is>
          <t>CTS</t>
        </is>
      </c>
    </row>
    <row r="2712">
      <c r="A2712" s="6" t="n">
        <v>64451</v>
      </c>
      <c r="B2712" s="6" t="n">
        <v>64451</v>
      </c>
      <c r="C2712" s="6" t="inlineStr">
        <is>
          <t>Repairs &amp; Maintenance</t>
        </is>
      </c>
      <c r="D2712" s="6" t="inlineStr">
        <is>
          <t>Payable Invoice</t>
        </is>
      </c>
      <c r="E2712" s="37" t="n">
        <v>46204</v>
      </c>
      <c r="F2712" s="6" t="inlineStr">
        <is>
          <t>Investa Asset Management Pty Ltd</t>
        </is>
      </c>
      <c r="G2712" s="39" t="n">
        <v>565</v>
      </c>
      <c r="H2712" s="39" t="n">
        <v>0</v>
      </c>
      <c r="I2712" s="6" t="inlineStr">
        <is>
          <t>9000 - OFFICE / ADMIN [CTS]</t>
        </is>
      </c>
      <c r="J2712" s="6" t="inlineStr">
        <is>
          <t>INV5310032816 - Rent for July 2026 and HydroTap Change filter and Faulty GPO (To be reimbursed in August Invoice)</t>
        </is>
      </c>
      <c r="K2712" s="6" t="inlineStr">
        <is>
          <t>INV5310032816 - Rent for July 2026 and HydroTap Change filter and Faulty GPO (To be reimbursed in August Invoice)</t>
        </is>
      </c>
      <c r="L2712" s="6" t="inlineStr">
        <is>
          <t>Investa Asset Management Pty Ltd - 234283  - 347 Kent St - ?Change Filter? 
light has been flashing on the HydroTap 
in the Kitchen</t>
        </is>
      </c>
      <c r="M2712" s="6" t="inlineStr">
        <is>
          <t>CTS</t>
        </is>
      </c>
    </row>
    <row r="2713">
      <c r="A2713" s="6" t="n">
        <v>64451</v>
      </c>
      <c r="B2713" s="6" t="n">
        <v>64451</v>
      </c>
      <c r="C2713" s="6" t="inlineStr">
        <is>
          <t>Repairs &amp; Maintenance</t>
        </is>
      </c>
      <c r="D2713" s="6" t="inlineStr">
        <is>
          <t>Payable Invoice</t>
        </is>
      </c>
      <c r="E2713" s="37" t="n">
        <v>46204</v>
      </c>
      <c r="F2713" s="6" t="inlineStr">
        <is>
          <t>Investa Asset Management Pty Ltd</t>
        </is>
      </c>
      <c r="G2713" s="39" t="n">
        <v>410</v>
      </c>
      <c r="H2713" s="39" t="n">
        <v>0</v>
      </c>
      <c r="I2713" s="6" t="inlineStr">
        <is>
          <t>9000 - OFFICE / ADMIN [CTS]</t>
        </is>
      </c>
      <c r="J2713" s="6" t="inlineStr">
        <is>
          <t>INV5310032816 - Rent for July 2026 and HydroTap Change filter and Faulty GPO (To be reimbursed in August Invoice)</t>
        </is>
      </c>
      <c r="K2713" s="6" t="inlineStr">
        <is>
          <t>INV5310032816 - Rent for July 2026 and HydroTap Change filter and Faulty GPO (To be reimbursed in August Invoice)</t>
        </is>
      </c>
      <c r="L2713" s="6" t="inlineStr">
        <is>
          <t>Investa Asset Management Pty Ltd - 62158  - 347 Kent St - Faulty GPO see Em
elda Waiya</t>
        </is>
      </c>
      <c r="M2713" s="6" t="inlineStr">
        <is>
          <t>CTS</t>
        </is>
      </c>
    </row>
    <row r="2714">
      <c r="A2714" s="6" t="n">
        <v>64451</v>
      </c>
      <c r="B2714" s="6" t="n">
        <v>64451</v>
      </c>
      <c r="C2714" s="6" t="inlineStr">
        <is>
          <t>Repairs &amp; Maintenance</t>
        </is>
      </c>
      <c r="D2714" s="6" t="inlineStr">
        <is>
          <t>Payable Invoice</t>
        </is>
      </c>
      <c r="E2714" s="37" t="n">
        <v>46212</v>
      </c>
      <c r="F2714" s="6" t="inlineStr">
        <is>
          <t>Posh Services (Ambius)</t>
        </is>
      </c>
      <c r="G2714" s="39" t="n">
        <v>222.73</v>
      </c>
      <c r="H2714" s="39" t="n">
        <v>0</v>
      </c>
      <c r="I2714" s="6" t="inlineStr">
        <is>
          <t>9000 - OFFICE / ADMIN [CTS]</t>
        </is>
      </c>
      <c r="J2714" s="6" t="inlineStr">
        <is>
          <t xml:space="preserve">INV21725444 - CTS Interior Plantscape Maintenance July 2027 </t>
        </is>
      </c>
      <c r="K2714" s="6" t="inlineStr">
        <is>
          <t xml:space="preserve">INV21725444 - CTS Interior Plantscape Maintenance July 2027 </t>
        </is>
      </c>
      <c r="L2714" s="6" t="inlineStr">
        <is>
          <t xml:space="preserve">Posh Services (Ambius) - Interior Plantscape Maintenance  </t>
        </is>
      </c>
      <c r="M2714" s="6" t="inlineStr">
        <is>
          <t>CTS</t>
        </is>
      </c>
    </row>
    <row r="2715">
      <c r="A2715" s="6" t="n">
        <v>64451</v>
      </c>
      <c r="B2715" s="6" t="n">
        <v>64451</v>
      </c>
      <c r="C2715" s="6" t="inlineStr">
        <is>
          <t>Repairs &amp; Maintenance</t>
        </is>
      </c>
      <c r="D2715" s="6" t="inlineStr">
        <is>
          <t>Payable Invoice</t>
        </is>
      </c>
      <c r="E2715" s="37" t="n">
        <v>46235</v>
      </c>
      <c r="F2715" s="6" t="inlineStr">
        <is>
          <t>Investa Asset Management Pty Ltd</t>
        </is>
      </c>
      <c r="G2715" s="39" t="n">
        <v>0</v>
      </c>
      <c r="H2715" s="39" t="n">
        <v>410</v>
      </c>
      <c r="I2715" s="6" t="inlineStr">
        <is>
          <t>9000 - OFFICE / ADMIN [CTS]</t>
        </is>
      </c>
      <c r="J2715" s="6" t="inlineStr">
        <is>
          <t>INV5310033477 - Rent for August 2026 (Faulty GPO credited)</t>
        </is>
      </c>
      <c r="K2715" s="6" t="inlineStr">
        <is>
          <t>INV5310033477 - Rent for August 2026 (Faulty GPO credited)</t>
        </is>
      </c>
      <c r="L2715" s="6" t="inlineStr">
        <is>
          <t>Investa Asset Management Pty Ltd - 62158  - 347 Kent St - Faulty GPO see Em
elda Waiya</t>
        </is>
      </c>
      <c r="M2715" s="6" t="inlineStr">
        <is>
          <t>CTS</t>
        </is>
      </c>
    </row>
    <row r="2716">
      <c r="A2716" s="6" t="n">
        <v>64451</v>
      </c>
      <c r="B2716" s="6" t="n">
        <v>64451</v>
      </c>
      <c r="C2716" s="6" t="inlineStr">
        <is>
          <t>Repairs &amp; Maintenance</t>
        </is>
      </c>
      <c r="D2716" s="6" t="inlineStr">
        <is>
          <t>Payable Invoice</t>
        </is>
      </c>
      <c r="E2716" s="37" t="n">
        <v>46243</v>
      </c>
      <c r="F2716" s="6" t="inlineStr">
        <is>
          <t>Nimble Nerds</t>
        </is>
      </c>
      <c r="G2716" s="39" t="n">
        <v>212.73</v>
      </c>
      <c r="H2716" s="39" t="n">
        <v>0</v>
      </c>
      <c r="I2716" s="6" t="inlineStr">
        <is>
          <t>9100 - PRODUCTION [PRD]</t>
        </is>
      </c>
      <c r="J2716" s="6" t="inlineStr">
        <is>
          <t>INV7677 - PRD Laptop display repair [JS App]</t>
        </is>
      </c>
      <c r="K2716" s="6" t="inlineStr">
        <is>
          <t>INV7677 - PRD Laptop display repair [JS App]</t>
        </is>
      </c>
      <c r="L2716" s="6" t="inlineStr">
        <is>
          <t>Nimble Nerds - Screen LCD + flex*</t>
        </is>
      </c>
      <c r="M2716" s="6" t="inlineStr">
        <is>
          <t>PRODUCTION</t>
        </is>
      </c>
    </row>
    <row r="2717">
      <c r="A2717" s="6" t="n">
        <v>64451</v>
      </c>
      <c r="B2717" s="6" t="n">
        <v>64451</v>
      </c>
      <c r="C2717" s="6" t="inlineStr">
        <is>
          <t>Repairs &amp; Maintenance</t>
        </is>
      </c>
      <c r="D2717" s="6" t="inlineStr">
        <is>
          <t>Payable Invoice</t>
        </is>
      </c>
      <c r="E2717" s="37" t="n">
        <v>46243</v>
      </c>
      <c r="F2717" s="6" t="inlineStr">
        <is>
          <t>Nimble Nerds</t>
        </is>
      </c>
      <c r="G2717" s="39" t="n">
        <v>229.09</v>
      </c>
      <c r="H2717" s="39" t="n">
        <v>0</v>
      </c>
      <c r="I2717" s="6" t="inlineStr">
        <is>
          <t>9100 - PRODUCTION [PRD]</t>
        </is>
      </c>
      <c r="J2717" s="6" t="inlineStr">
        <is>
          <t>INV7677 - PRD Laptop display repair [JS App]</t>
        </is>
      </c>
      <c r="K2717" s="6" t="inlineStr">
        <is>
          <t>INV7677 - PRD Laptop display repair [JS App]</t>
        </is>
      </c>
      <c r="L2717" s="6" t="inlineStr">
        <is>
          <t>Nimble Nerds - Screen LCD + flex*</t>
        </is>
      </c>
      <c r="M2717" s="6" t="inlineStr">
        <is>
          <t>PRODUCTION</t>
        </is>
      </c>
    </row>
    <row r="2718">
      <c r="A2718" s="6" t="n">
        <v>64451</v>
      </c>
      <c r="B2718" s="6" t="n">
        <v>64451</v>
      </c>
      <c r="C2718" s="6" t="inlineStr">
        <is>
          <t>Repairs &amp; Maintenance</t>
        </is>
      </c>
      <c r="D2718" s="6" t="inlineStr">
        <is>
          <t>Payable Invoice</t>
        </is>
      </c>
      <c r="E2718" s="37" t="n">
        <v>46243</v>
      </c>
      <c r="F2718" s="6" t="inlineStr">
        <is>
          <t>Nimble Nerds</t>
        </is>
      </c>
      <c r="G2718" s="39" t="n">
        <v>0</v>
      </c>
      <c r="H2718" s="39" t="n">
        <v>68.73</v>
      </c>
      <c r="I2718" s="6" t="inlineStr">
        <is>
          <t>9100 - PRODUCTION [PRD]</t>
        </is>
      </c>
      <c r="J2718" s="6" t="inlineStr">
        <is>
          <t>INV7677 - PRD Laptop display repair [JS App]</t>
        </is>
      </c>
      <c r="K2718" s="6" t="inlineStr">
        <is>
          <t>INV7677 - PRD Laptop display repair [JS App]</t>
        </is>
      </c>
      <c r="L2718" s="6" t="inlineStr">
        <is>
          <t>Nimble Nerds - 30% Discount on Labor</t>
        </is>
      </c>
      <c r="M2718" s="6" t="inlineStr">
        <is>
          <t>PRODUCTION</t>
        </is>
      </c>
    </row>
    <row r="2719">
      <c r="A2719" s="6" t="n">
        <v>64451</v>
      </c>
      <c r="B2719" s="6" t="n">
        <v>64451</v>
      </c>
      <c r="C2719" s="6" t="inlineStr">
        <is>
          <t>Repairs &amp; Maintenance</t>
        </is>
      </c>
      <c r="D2719" s="6" t="inlineStr">
        <is>
          <t>Payable Invoice</t>
        </is>
      </c>
      <c r="E2719" s="37" t="n">
        <v>46244</v>
      </c>
      <c r="F2719" s="6" t="inlineStr">
        <is>
          <t>Posh Services (Ambius)</t>
        </is>
      </c>
      <c r="G2719" s="39" t="n">
        <v>222.73</v>
      </c>
      <c r="H2719" s="39" t="n">
        <v>0</v>
      </c>
      <c r="I2719" s="6" t="inlineStr">
        <is>
          <t>9000 - OFFICE / ADMIN [CTS]</t>
        </is>
      </c>
      <c r="J2719" s="6" t="inlineStr">
        <is>
          <t xml:space="preserve">INV21731277 - Indoor plant &amp; maintenance August 2026 [GY App] </t>
        </is>
      </c>
      <c r="K2719" s="6" t="inlineStr">
        <is>
          <t xml:space="preserve">INV21731277 - Indoor plant &amp; maintenance August 2026 [GY App] </t>
        </is>
      </c>
      <c r="L2719" s="6" t="inlineStr">
        <is>
          <t>Posh Services (Ambius) - MONTHLY INDOOR PLANT HIRE &amp; MAINTENANCE AS PER BUDGET PROPOSAL REF: PM110424CT</t>
        </is>
      </c>
      <c r="M2719" s="6" t="inlineStr">
        <is>
          <t>CTS</t>
        </is>
      </c>
    </row>
    <row r="2720">
      <c r="A2720" s="6" t="n">
        <v>64451</v>
      </c>
      <c r="B2720" s="6" t="n">
        <v>64451</v>
      </c>
      <c r="C2720" s="6" t="inlineStr">
        <is>
          <t>Repairs &amp; Maintenance</t>
        </is>
      </c>
      <c r="D2720" s="6" t="inlineStr">
        <is>
          <t>Payable Invoice</t>
        </is>
      </c>
      <c r="E2720" s="37" t="n">
        <v>46245</v>
      </c>
      <c r="F2720" s="6" t="inlineStr">
        <is>
          <t>Tecworks International Pty Ltd</t>
        </is>
      </c>
      <c r="G2720" s="39" t="n">
        <v>61.29</v>
      </c>
      <c r="H2720" s="39" t="n">
        <v>0</v>
      </c>
      <c r="I2720" s="6" t="inlineStr">
        <is>
          <t>9105 - ONSITE (including PROD backup)</t>
        </is>
      </c>
      <c r="J2720" s="6" t="inlineStr">
        <is>
          <t>INV1618-8279 - Samsung Note 9 128GB repair [GY App]</t>
        </is>
      </c>
      <c r="K2720" s="6" t="inlineStr">
        <is>
          <t>INV1618-8279 - Samsung Note 9 128GB repair [GY App]</t>
        </is>
      </c>
      <c r="L2720" s="6" t="inlineStr">
        <is>
          <t xml:space="preserve">Tecworks International Pty Ltd - Service:1309562 × 1 </t>
        </is>
      </c>
      <c r="M2720" s="6" t="inlineStr">
        <is>
          <t>ONSITE</t>
        </is>
      </c>
    </row>
    <row r="2721">
      <c r="A2721" s="6" t="n">
        <v>64451</v>
      </c>
      <c r="B2721" s="6" t="n">
        <v>64451</v>
      </c>
      <c r="C2721" s="6" t="inlineStr">
        <is>
          <t>Repairs &amp; Maintenance</t>
        </is>
      </c>
      <c r="D2721" s="6" t="inlineStr">
        <is>
          <t>Payable Invoice</t>
        </is>
      </c>
      <c r="E2721" s="37" t="n">
        <v>46245</v>
      </c>
      <c r="F2721" s="6" t="inlineStr">
        <is>
          <t>Tecworks International Pty Ltd</t>
        </is>
      </c>
      <c r="G2721" s="39" t="n">
        <v>61.29</v>
      </c>
      <c r="H2721" s="39" t="n">
        <v>0</v>
      </c>
      <c r="I2721" s="6" t="inlineStr">
        <is>
          <t>9000 - OFFICE / ADMIN [CTS]</t>
        </is>
      </c>
      <c r="J2721" s="6" t="inlineStr">
        <is>
          <t>INV1731-6922 - Samsung S10 128GB repair [GY App]</t>
        </is>
      </c>
      <c r="K2721" s="6" t="inlineStr">
        <is>
          <t>INV1731-6922 - Samsung S10 128GB repair [GY App]</t>
        </is>
      </c>
      <c r="L2721" s="6" t="inlineStr">
        <is>
          <t xml:space="preserve">Tecworks International Pty Ltd - Service:1309558 × 1 </t>
        </is>
      </c>
      <c r="M2721" s="6" t="inlineStr">
        <is>
          <t>CTS</t>
        </is>
      </c>
    </row>
    <row r="2722">
      <c r="A2722" s="6" t="n">
        <v>64510</v>
      </c>
      <c r="B2722" s="6" t="n">
        <v>64510</v>
      </c>
      <c r="C2722" s="6" t="inlineStr">
        <is>
          <t>1300 Number</t>
        </is>
      </c>
      <c r="D2722" s="6" t="inlineStr">
        <is>
          <t>Payable Invoice</t>
        </is>
      </c>
      <c r="E2722" s="37" t="n">
        <v>46210</v>
      </c>
      <c r="F2722" s="6" t="inlineStr">
        <is>
          <t>Optus Billing Services Pty Ltd</t>
        </is>
      </c>
      <c r="G2722" s="39" t="n">
        <v>26.29</v>
      </c>
      <c r="H2722" s="39" t="n">
        <v>0</v>
      </c>
      <c r="I2722" s="6" t="inlineStr">
        <is>
          <t>9000 - OFFICE / ADMIN [CTS]</t>
        </is>
      </c>
      <c r="J2722" s="6" t="inlineStr">
        <is>
          <t>INV000583847765 - Office Internet and Phone Service Charges July 2026 [paid via PL CC]</t>
        </is>
      </c>
      <c r="K2722" s="6" t="inlineStr">
        <is>
          <t>INV000583847765 - Office Internet and Phone Service Charges July 2026 [paid via PL CC]</t>
        </is>
      </c>
      <c r="L2722" s="6" t="inlineStr">
        <is>
          <t>Optus Billing Services Pty Ltd - 1300 283 247</t>
        </is>
      </c>
      <c r="M2722" s="6" t="inlineStr">
        <is>
          <t>CTS</t>
        </is>
      </c>
    </row>
    <row r="2723">
      <c r="A2723" s="6" t="n">
        <v>64510</v>
      </c>
      <c r="B2723" s="6" t="n">
        <v>64510</v>
      </c>
      <c r="C2723" s="6" t="inlineStr">
        <is>
          <t>1300 Number</t>
        </is>
      </c>
      <c r="D2723" s="6" t="inlineStr">
        <is>
          <t>Payable Invoice</t>
        </is>
      </c>
      <c r="E2723" s="37" t="n">
        <v>46210</v>
      </c>
      <c r="F2723" s="6" t="inlineStr">
        <is>
          <t>Optus Billing Services Pty Ltd</t>
        </is>
      </c>
      <c r="G2723" s="39" t="n">
        <v>25.85</v>
      </c>
      <c r="H2723" s="39" t="n">
        <v>0</v>
      </c>
      <c r="I2723" s="6" t="inlineStr">
        <is>
          <t>974 - DTTL 1300 Number [ONS]</t>
        </is>
      </c>
      <c r="J2723" s="6" t="inlineStr">
        <is>
          <t>INV000583847765 - Office Internet and Phone Service Charges July 2026 [paid via PL CC]</t>
        </is>
      </c>
      <c r="K2723" s="6" t="inlineStr">
        <is>
          <t>INV000583847765 - Office Internet and Phone Service Charges July 2026 [paid via PL CC]</t>
        </is>
      </c>
      <c r="L2723" s="6" t="inlineStr">
        <is>
          <t>Optus Billing Services Pty Ltd - 1300 388 528 (DTTL Phone)</t>
        </is>
      </c>
      <c r="M2723" s="6" t="inlineStr">
        <is>
          <t>ONSITE</t>
        </is>
      </c>
    </row>
    <row r="2724">
      <c r="A2724" s="6" t="n">
        <v>64510</v>
      </c>
      <c r="B2724" s="6" t="n">
        <v>64510</v>
      </c>
      <c r="C2724" s="6" t="inlineStr">
        <is>
          <t>1300 Number</t>
        </is>
      </c>
      <c r="D2724" s="6" t="inlineStr">
        <is>
          <t>Payable Invoice</t>
        </is>
      </c>
      <c r="E2724" s="37" t="n">
        <v>46210</v>
      </c>
      <c r="F2724" s="6" t="inlineStr">
        <is>
          <t>Optus Billing Services Pty Ltd</t>
        </is>
      </c>
      <c r="G2724" s="39" t="n">
        <v>28.95</v>
      </c>
      <c r="H2724" s="39" t="n">
        <v>0</v>
      </c>
      <c r="I2724" s="6" t="inlineStr">
        <is>
          <t>9000 - OFFICE / ADMIN [CTS]</t>
        </is>
      </c>
      <c r="J2724" s="6" t="inlineStr">
        <is>
          <t>INV000583847765 - Office Internet and Phone Service Charges July 2026 [paid via PL CC]</t>
        </is>
      </c>
      <c r="K2724" s="6" t="inlineStr">
        <is>
          <t>INV000583847765 - Office Internet and Phone Service Charges July 2026 [paid via PL CC]</t>
        </is>
      </c>
      <c r="L2724" s="6" t="inlineStr">
        <is>
          <t>Optus Billing Services Pty Ltd - 1800 225 528</t>
        </is>
      </c>
      <c r="M2724" s="6" t="inlineStr">
        <is>
          <t>CTS</t>
        </is>
      </c>
    </row>
    <row r="2725">
      <c r="A2725" s="6" t="n">
        <v>64510</v>
      </c>
      <c r="B2725" s="6" t="n">
        <v>64510</v>
      </c>
      <c r="C2725" s="6" t="inlineStr">
        <is>
          <t>1300 Number</t>
        </is>
      </c>
      <c r="D2725" s="6" t="inlineStr">
        <is>
          <t>Payable Invoice</t>
        </is>
      </c>
      <c r="E2725" s="37" t="n">
        <v>46241</v>
      </c>
      <c r="F2725" s="6" t="inlineStr">
        <is>
          <t>Optus Billing Services Pty Ltd</t>
        </is>
      </c>
      <c r="G2725" s="39" t="n">
        <v>26.31</v>
      </c>
      <c r="H2725" s="39" t="n">
        <v>0</v>
      </c>
      <c r="I2725" s="6" t="inlineStr">
        <is>
          <t>9000 - OFFICE / ADMIN [CTS]</t>
        </is>
      </c>
      <c r="J2725" s="6" t="inlineStr">
        <is>
          <t>INV000589213447 - Office Internet and Phone Service Charges August 2026 [paid via PL CC]</t>
        </is>
      </c>
      <c r="K2725" s="6" t="inlineStr">
        <is>
          <t>INV000589213447 - Office Internet and Phone Service Charges August 2026 [paid via PL CC]</t>
        </is>
      </c>
      <c r="L2725" s="6" t="inlineStr">
        <is>
          <t>Optus Billing Services Pty Ltd - 1300 283 247</t>
        </is>
      </c>
      <c r="M2725" s="6" t="inlineStr">
        <is>
          <t>CTS</t>
        </is>
      </c>
    </row>
    <row r="2726">
      <c r="A2726" s="6" t="n">
        <v>64510</v>
      </c>
      <c r="B2726" s="6" t="n">
        <v>64510</v>
      </c>
      <c r="C2726" s="6" t="inlineStr">
        <is>
          <t>1300 Number</t>
        </is>
      </c>
      <c r="D2726" s="6" t="inlineStr">
        <is>
          <t>Payable Invoice</t>
        </is>
      </c>
      <c r="E2726" s="37" t="n">
        <v>46241</v>
      </c>
      <c r="F2726" s="6" t="inlineStr">
        <is>
          <t>Optus Billing Services Pty Ltd</t>
        </is>
      </c>
      <c r="G2726" s="39" t="n">
        <v>25.71</v>
      </c>
      <c r="H2726" s="39" t="n">
        <v>0</v>
      </c>
      <c r="I2726" s="6" t="inlineStr">
        <is>
          <t>974 - DTTL 1300 Number [ONS]</t>
        </is>
      </c>
      <c r="J2726" s="6" t="inlineStr">
        <is>
          <t>INV000589213447 - Office Internet and Phone Service Charges August 2026 [paid via PL CC]</t>
        </is>
      </c>
      <c r="K2726" s="6" t="inlineStr">
        <is>
          <t>INV000589213447 - Office Internet and Phone Service Charges August 2026 [paid via PL CC]</t>
        </is>
      </c>
      <c r="L2726" s="6" t="inlineStr">
        <is>
          <t>Optus Billing Services Pty Ltd - 1300 388 528 (DTTL Phone)</t>
        </is>
      </c>
      <c r="M2726" s="6" t="inlineStr">
        <is>
          <t>ONSITE</t>
        </is>
      </c>
    </row>
    <row r="2727">
      <c r="A2727" s="6" t="n">
        <v>64510</v>
      </c>
      <c r="B2727" s="6" t="n">
        <v>64510</v>
      </c>
      <c r="C2727" s="6" t="inlineStr">
        <is>
          <t>1300 Number</t>
        </is>
      </c>
      <c r="D2727" s="6" t="inlineStr">
        <is>
          <t>Payable Invoice</t>
        </is>
      </c>
      <c r="E2727" s="37" t="n">
        <v>46241</v>
      </c>
      <c r="F2727" s="6" t="inlineStr">
        <is>
          <t>Optus Billing Services Pty Ltd</t>
        </is>
      </c>
      <c r="G2727" s="39" t="n">
        <v>38.22</v>
      </c>
      <c r="H2727" s="39" t="n">
        <v>0</v>
      </c>
      <c r="I2727" s="6" t="inlineStr">
        <is>
          <t>9000 - OFFICE / ADMIN [CTS]</t>
        </is>
      </c>
      <c r="J2727" s="6" t="inlineStr">
        <is>
          <t>INV000589213447 - Office Internet and Phone Service Charges August 2026 [paid via PL CC]</t>
        </is>
      </c>
      <c r="K2727" s="6" t="inlineStr">
        <is>
          <t>INV000589213447 - Office Internet and Phone Service Charges August 2026 [paid via PL CC]</t>
        </is>
      </c>
      <c r="L2727" s="6" t="inlineStr">
        <is>
          <t>Optus Billing Services Pty Ltd - 1800 225 528</t>
        </is>
      </c>
      <c r="M2727" s="6" t="inlineStr">
        <is>
          <t>CTS</t>
        </is>
      </c>
    </row>
    <row r="2728">
      <c r="A2728" s="6" t="n">
        <v>64520</v>
      </c>
      <c r="B2728" s="6" t="n">
        <v>64520</v>
      </c>
      <c r="C2728" s="6" t="inlineStr">
        <is>
          <t>Office Phones</t>
        </is>
      </c>
      <c r="D2728" s="6" t="inlineStr">
        <is>
          <t>Payable Invoice</t>
        </is>
      </c>
      <c r="E2728" s="37" t="n">
        <v>46210</v>
      </c>
      <c r="F2728" s="6" t="inlineStr">
        <is>
          <t>Optus Billing Services Pty Ltd</t>
        </is>
      </c>
      <c r="G2728" s="39" t="n">
        <v>1.31</v>
      </c>
      <c r="H2728" s="39" t="n">
        <v>0</v>
      </c>
      <c r="I2728" s="6" t="inlineStr">
        <is>
          <t>9000 - OFFICE / ADMIN [CTS]</t>
        </is>
      </c>
      <c r="J2728" s="6" t="inlineStr">
        <is>
          <t>INV000583847765 - Office Internet and Phone Service Charges July 2026 [paid via PL CC]</t>
        </is>
      </c>
      <c r="K2728" s="6" t="inlineStr">
        <is>
          <t>INV000583847765 - Office Internet and Phone Service Charges July 2026 [paid via PL CC]</t>
        </is>
      </c>
      <c r="L2728" s="6" t="inlineStr">
        <is>
          <t>Optus Billing Services Pty Ltd - Evolve Voice Number Extensions - PAYG</t>
        </is>
      </c>
      <c r="M2728" s="6" t="inlineStr">
        <is>
          <t>CTS</t>
        </is>
      </c>
    </row>
    <row r="2729">
      <c r="A2729" s="6" t="n">
        <v>64520</v>
      </c>
      <c r="B2729" s="6" t="n">
        <v>64520</v>
      </c>
      <c r="C2729" s="6" t="inlineStr">
        <is>
          <t>Office Phones</t>
        </is>
      </c>
      <c r="D2729" s="6" t="inlineStr">
        <is>
          <t>Payable Invoice</t>
        </is>
      </c>
      <c r="E2729" s="37" t="n">
        <v>46210</v>
      </c>
      <c r="F2729" s="6" t="inlineStr">
        <is>
          <t>Optus Billing Services Pty Ltd</t>
        </is>
      </c>
      <c r="G2729" s="39" t="n">
        <v>170.4</v>
      </c>
      <c r="H2729" s="39" t="n">
        <v>0</v>
      </c>
      <c r="I2729" s="6" t="inlineStr">
        <is>
          <t>9000 - OFFICE / ADMIN [CTS]</t>
        </is>
      </c>
      <c r="J2729" s="6" t="inlineStr">
        <is>
          <t>INV000583847765 - Office Internet and Phone Service Charges July 2026 [paid via PL CC]</t>
        </is>
      </c>
      <c r="K2729" s="6" t="inlineStr">
        <is>
          <t>INV000583847765 - Office Internet and Phone Service Charges July 2026 [paid via PL CC]</t>
        </is>
      </c>
      <c r="L2729" s="6" t="inlineStr">
        <is>
          <t>Optus Billing Services Pty Ltd - Evolve Voice</t>
        </is>
      </c>
      <c r="M2729" s="6" t="inlineStr">
        <is>
          <t>CTS</t>
        </is>
      </c>
    </row>
    <row r="2730">
      <c r="A2730" s="6" t="n">
        <v>64520</v>
      </c>
      <c r="B2730" s="6" t="n">
        <v>64520</v>
      </c>
      <c r="C2730" s="6" t="inlineStr">
        <is>
          <t>Office Phones</t>
        </is>
      </c>
      <c r="D2730" s="6" t="inlineStr">
        <is>
          <t>Payable Invoice</t>
        </is>
      </c>
      <c r="E2730" s="37" t="n">
        <v>46241</v>
      </c>
      <c r="F2730" s="6" t="inlineStr">
        <is>
          <t>Optus Billing Services Pty Ltd</t>
        </is>
      </c>
      <c r="G2730" s="39" t="n">
        <v>171.71</v>
      </c>
      <c r="H2730" s="39" t="n">
        <v>0</v>
      </c>
      <c r="I2730" s="6" t="inlineStr">
        <is>
          <t>9000 - OFFICE / ADMIN [CTS]</t>
        </is>
      </c>
      <c r="J2730" s="6" t="inlineStr">
        <is>
          <t>INV000589213447 - Office Internet and Phone Service Charges August 2026 [paid via PL CC]</t>
        </is>
      </c>
      <c r="K2730" s="6" t="inlineStr">
        <is>
          <t>INV000589213447 - Office Internet and Phone Service Charges August 2026 [paid via PL CC]</t>
        </is>
      </c>
      <c r="L2730" s="6" t="inlineStr">
        <is>
          <t>Optus Billing Services Pty Ltd - Evolve Voice</t>
        </is>
      </c>
      <c r="M2730" s="6" t="inlineStr">
        <is>
          <t>CTS</t>
        </is>
      </c>
    </row>
    <row r="2731">
      <c r="A2731" s="6" t="n">
        <v>64530</v>
      </c>
      <c r="B2731" s="6" t="n">
        <v>64530</v>
      </c>
      <c r="C2731" s="6" t="inlineStr">
        <is>
          <t>Mobile Phones</t>
        </is>
      </c>
      <c r="D2731" s="6" t="inlineStr">
        <is>
          <t>Payable Invoice</t>
        </is>
      </c>
      <c r="E2731" s="37" t="n">
        <v>46210</v>
      </c>
      <c r="F2731" s="6" t="inlineStr">
        <is>
          <t>Optus Billing Services Pty Ltd</t>
        </is>
      </c>
      <c r="G2731" s="39" t="n">
        <v>31.35</v>
      </c>
      <c r="H2731" s="39" t="n">
        <v>0</v>
      </c>
      <c r="I2731" s="6" t="inlineStr">
        <is>
          <t>9100 - PRODUCTION [PRD]</t>
        </is>
      </c>
      <c r="J2731" s="6" t="inlineStr">
        <is>
          <t>INV000583847765 - Office Internet and Phone Service Charges July 2026 [paid via PL CC]</t>
        </is>
      </c>
      <c r="K2731" s="6" t="inlineStr">
        <is>
          <t>INV000583847765 - Office Internet and Phone Service Charges July 2026 [paid via PL CC]</t>
        </is>
      </c>
      <c r="L2731" s="6" t="inlineStr">
        <is>
          <t>Optus Billing Services Pty Ltd - 0488287111 - Mitchell Healey (PRD Manager)</t>
        </is>
      </c>
      <c r="M2731" s="6" t="inlineStr">
        <is>
          <t>PRODUCTION</t>
        </is>
      </c>
    </row>
    <row r="2732">
      <c r="A2732" s="6" t="n">
        <v>64530</v>
      </c>
      <c r="B2732" s="6" t="n">
        <v>64530</v>
      </c>
      <c r="C2732" s="6" t="inlineStr">
        <is>
          <t>Mobile Phones</t>
        </is>
      </c>
      <c r="D2732" s="6" t="inlineStr">
        <is>
          <t>Payable Invoice</t>
        </is>
      </c>
      <c r="E2732" s="37" t="n">
        <v>46210</v>
      </c>
      <c r="F2732" s="6" t="inlineStr">
        <is>
          <t>Optus Billing Services Pty Ltd</t>
        </is>
      </c>
      <c r="G2732" s="39" t="n">
        <v>31.35</v>
      </c>
      <c r="H2732" s="39" t="n">
        <v>0</v>
      </c>
      <c r="I2732" s="6" t="inlineStr">
        <is>
          <t>9000 - OFFICE / ADMIN [CTS]</t>
        </is>
      </c>
      <c r="J2732" s="6" t="inlineStr">
        <is>
          <t>INV000583847765 - Office Internet and Phone Service Charges July 2026 [paid via PL CC]</t>
        </is>
      </c>
      <c r="K2732" s="6" t="inlineStr">
        <is>
          <t>INV000583847765 - Office Internet and Phone Service Charges July 2026 [paid via PL CC]</t>
        </is>
      </c>
      <c r="L2732" s="6" t="inlineStr">
        <is>
          <t>Optus Billing Services Pty Ltd - 0417669001 - Duncan Lugstein (MD)</t>
        </is>
      </c>
      <c r="M2732" s="6" t="inlineStr">
        <is>
          <t>CTS</t>
        </is>
      </c>
    </row>
    <row r="2733">
      <c r="A2733" s="6" t="n">
        <v>64530</v>
      </c>
      <c r="B2733" s="6" t="n">
        <v>64530</v>
      </c>
      <c r="C2733" s="6" t="inlineStr">
        <is>
          <t>Mobile Phones</t>
        </is>
      </c>
      <c r="D2733" s="6" t="inlineStr">
        <is>
          <t>Payable Invoice</t>
        </is>
      </c>
      <c r="E2733" s="37" t="n">
        <v>46210</v>
      </c>
      <c r="F2733" s="6" t="inlineStr">
        <is>
          <t>Optus Billing Services Pty Ltd</t>
        </is>
      </c>
      <c r="G2733" s="39" t="n">
        <v>31.35</v>
      </c>
      <c r="H2733" s="39" t="n">
        <v>0</v>
      </c>
      <c r="I2733" s="6" t="inlineStr">
        <is>
          <t>9100 - PRODUCTION [PRD]</t>
        </is>
      </c>
      <c r="J2733" s="6" t="inlineStr">
        <is>
          <t>INV000583847765 - Office Internet and Phone Service Charges July 2026 [paid via PL CC]</t>
        </is>
      </c>
      <c r="K2733" s="6" t="inlineStr">
        <is>
          <t>INV000583847765 - Office Internet and Phone Service Charges July 2026 [paid via PL CC]</t>
        </is>
      </c>
      <c r="L2733" s="6" t="inlineStr">
        <is>
          <t>Optus Billing Services Pty Ltd - 0488287000 - Tyler Wood (Events Op Manager)</t>
        </is>
      </c>
      <c r="M2733" s="6" t="inlineStr">
        <is>
          <t>PRODUCTION</t>
        </is>
      </c>
    </row>
    <row r="2734">
      <c r="A2734" s="6" t="n">
        <v>64530</v>
      </c>
      <c r="B2734" s="6" t="n">
        <v>64530</v>
      </c>
      <c r="C2734" s="6" t="inlineStr">
        <is>
          <t>Mobile Phones</t>
        </is>
      </c>
      <c r="D2734" s="6" t="inlineStr">
        <is>
          <t>Payable Invoice</t>
        </is>
      </c>
      <c r="E2734" s="37" t="n">
        <v>46210</v>
      </c>
      <c r="F2734" s="6" t="inlineStr">
        <is>
          <t>Optus Billing Services Pty Ltd</t>
        </is>
      </c>
      <c r="G2734" s="39" t="n">
        <v>31.35</v>
      </c>
      <c r="H2734" s="39" t="n">
        <v>0</v>
      </c>
      <c r="I2734" s="6" t="inlineStr">
        <is>
          <t>9000 - OFFICE / ADMIN [CTS]</t>
        </is>
      </c>
      <c r="J2734" s="6" t="inlineStr">
        <is>
          <t>INV000583847765 - Office Internet and Phone Service Charges July 2026 [paid via PL CC]</t>
        </is>
      </c>
      <c r="K2734" s="6" t="inlineStr">
        <is>
          <t>INV000583847765 - Office Internet and Phone Service Charges July 2026 [paid via PL CC]</t>
        </is>
      </c>
      <c r="L2734" s="6" t="inlineStr">
        <is>
          <t>Optus Billing Services Pty Ltd - 0488287777 - Graham Cherry</t>
        </is>
      </c>
      <c r="M2734" s="6" t="inlineStr">
        <is>
          <t>CTS</t>
        </is>
      </c>
    </row>
    <row r="2735">
      <c r="A2735" s="6" t="n">
        <v>64530</v>
      </c>
      <c r="B2735" s="6" t="n">
        <v>64530</v>
      </c>
      <c r="C2735" s="6" t="inlineStr">
        <is>
          <t>Mobile Phones</t>
        </is>
      </c>
      <c r="D2735" s="6" t="inlineStr">
        <is>
          <t>Payable Invoice</t>
        </is>
      </c>
      <c r="E2735" s="37" t="n">
        <v>46210</v>
      </c>
      <c r="F2735" s="6" t="inlineStr">
        <is>
          <t>Optus Billing Services Pty Ltd</t>
        </is>
      </c>
      <c r="G2735" s="39" t="n">
        <v>31.35</v>
      </c>
      <c r="H2735" s="39" t="n">
        <v>0</v>
      </c>
      <c r="I2735" s="6" t="inlineStr">
        <is>
          <t>26021602 - Gen E ABS AV Support (Canberra) [ONS]</t>
        </is>
      </c>
      <c r="J2735" s="6" t="inlineStr">
        <is>
          <t>INV000583847765 - Office Internet and Phone Service Charges July 2026 [paid via PL CC]</t>
        </is>
      </c>
      <c r="K2735" s="6" t="inlineStr">
        <is>
          <t>INV000583847765 - Office Internet and Phone Service Charges July 2026 [paid via PL CC]</t>
        </is>
      </c>
      <c r="L2735" s="6" t="inlineStr">
        <is>
          <t>Optus Billing Services Pty Ltd - 0488287092 - Rob Mahood (Gen-E Onsite)</t>
        </is>
      </c>
      <c r="M2735" s="6" t="inlineStr">
        <is>
          <t>ONSITE</t>
        </is>
      </c>
    </row>
    <row r="2736">
      <c r="A2736" s="6" t="n">
        <v>64530</v>
      </c>
      <c r="B2736" s="6" t="n">
        <v>64530</v>
      </c>
      <c r="C2736" s="6" t="inlineStr">
        <is>
          <t>Mobile Phones</t>
        </is>
      </c>
      <c r="D2736" s="6" t="inlineStr">
        <is>
          <t>Payable Invoice</t>
        </is>
      </c>
      <c r="E2736" s="37" t="n">
        <v>46210</v>
      </c>
      <c r="F2736" s="6" t="inlineStr">
        <is>
          <t>Optus Billing Services Pty Ltd</t>
        </is>
      </c>
      <c r="G2736" s="39" t="n">
        <v>31.35</v>
      </c>
      <c r="H2736" s="39" t="n">
        <v>0</v>
      </c>
      <c r="I2736" s="6" t="inlineStr">
        <is>
          <t>9300 - HUMAN RESOURCES [CTS]</t>
        </is>
      </c>
      <c r="J2736" s="6" t="inlineStr">
        <is>
          <t>INV000583847765 - Office Internet and Phone Service Charges July 2026 [paid via PL CC]</t>
        </is>
      </c>
      <c r="K2736" s="6" t="inlineStr">
        <is>
          <t>INV000583847765 - Office Internet and Phone Service Charges July 2026 [paid via PL CC]</t>
        </is>
      </c>
      <c r="L2736" s="6" t="inlineStr">
        <is>
          <t>Optus Billing Services Pty Ltd - 0488688446 - Available but Locked Handset (HR Manager)</t>
        </is>
      </c>
      <c r="M2736" s="6" t="inlineStr">
        <is>
          <t>CTS</t>
        </is>
      </c>
    </row>
    <row r="2737">
      <c r="A2737" s="6" t="n">
        <v>64530</v>
      </c>
      <c r="B2737" s="6" t="n">
        <v>64530</v>
      </c>
      <c r="C2737" s="6" t="inlineStr">
        <is>
          <t>Mobile Phones</t>
        </is>
      </c>
      <c r="D2737" s="6" t="inlineStr">
        <is>
          <t>Payable Invoice</t>
        </is>
      </c>
      <c r="E2737" s="37" t="n">
        <v>46210</v>
      </c>
      <c r="F2737" s="6" t="inlineStr">
        <is>
          <t>Optus Billing Services Pty Ltd</t>
        </is>
      </c>
      <c r="G2737" s="39" t="n">
        <v>31.35</v>
      </c>
      <c r="H2737" s="39" t="n">
        <v>0</v>
      </c>
      <c r="I2737" s="6" t="inlineStr">
        <is>
          <t>9200 - INTEGRATION [INT]</t>
        </is>
      </c>
      <c r="J2737" s="6" t="inlineStr">
        <is>
          <t>INV000583847765 - Office Internet and Phone Service Charges July 2026 [paid via PL CC]</t>
        </is>
      </c>
      <c r="K2737" s="6" t="inlineStr">
        <is>
          <t>INV000583847765 - Office Internet and Phone Service Charges July 2026 [paid via PL CC]</t>
        </is>
      </c>
      <c r="L2737" s="6" t="inlineStr">
        <is>
          <t>Optus Billing Services Pty Ltd - 0488287280 - Daniel Sobkowski (CONS)</t>
        </is>
      </c>
      <c r="M2737" s="6" t="inlineStr">
        <is>
          <t>INTEGRATION</t>
        </is>
      </c>
    </row>
    <row r="2738">
      <c r="A2738" s="6" t="n">
        <v>64530</v>
      </c>
      <c r="B2738" s="6" t="n">
        <v>64530</v>
      </c>
      <c r="C2738" s="6" t="inlineStr">
        <is>
          <t>Mobile Phones</t>
        </is>
      </c>
      <c r="D2738" s="6" t="inlineStr">
        <is>
          <t>Payable Invoice</t>
        </is>
      </c>
      <c r="E2738" s="37" t="n">
        <v>46210</v>
      </c>
      <c r="F2738" s="6" t="inlineStr">
        <is>
          <t>Optus Billing Services Pty Ltd</t>
        </is>
      </c>
      <c r="G2738" s="39" t="n">
        <v>31.35</v>
      </c>
      <c r="H2738" s="39" t="n">
        <v>0</v>
      </c>
      <c r="I2738" s="6" t="inlineStr">
        <is>
          <t>9100 - PRODUCTION [PRD]</t>
        </is>
      </c>
      <c r="J2738" s="6" t="inlineStr">
        <is>
          <t>INV000583847765 - Office Internet and Phone Service Charges July 2026 [paid via PL CC]</t>
        </is>
      </c>
      <c r="K2738" s="6" t="inlineStr">
        <is>
          <t>INV000583847765 - Office Internet and Phone Service Charges July 2026 [paid via PL CC]</t>
        </is>
      </c>
      <c r="L2738" s="6" t="inlineStr">
        <is>
          <t>Optus Billing Services Pty Ltd - 0401365435 - CTS Tech 1 (In Bluekeeper Kit 2)</t>
        </is>
      </c>
      <c r="M2738" s="6" t="inlineStr">
        <is>
          <t>PRODUCTION</t>
        </is>
      </c>
    </row>
    <row r="2739">
      <c r="A2739" s="6" t="n">
        <v>64530</v>
      </c>
      <c r="B2739" s="6" t="n">
        <v>64530</v>
      </c>
      <c r="C2739" s="6" t="inlineStr">
        <is>
          <t>Mobile Phones</t>
        </is>
      </c>
      <c r="D2739" s="6" t="inlineStr">
        <is>
          <t>Payable Invoice</t>
        </is>
      </c>
      <c r="E2739" s="37" t="n">
        <v>46210</v>
      </c>
      <c r="F2739" s="6" t="inlineStr">
        <is>
          <t>Optus Billing Services Pty Ltd</t>
        </is>
      </c>
      <c r="G2739" s="39" t="n">
        <v>31.35</v>
      </c>
      <c r="H2739" s="39" t="n">
        <v>0</v>
      </c>
      <c r="I2739" s="6" t="inlineStr">
        <is>
          <t>9000 - OFFICE / ADMIN [CTS]</t>
        </is>
      </c>
      <c r="J2739" s="6" t="inlineStr">
        <is>
          <t>INV000583847765 - Office Internet and Phone Service Charges July 2026 [paid via PL CC]</t>
        </is>
      </c>
      <c r="K2739" s="6" t="inlineStr">
        <is>
          <t>INV000583847765 - Office Internet and Phone Service Charges July 2026 [paid via PL CC]</t>
        </is>
      </c>
      <c r="L2739" s="6" t="inlineStr">
        <is>
          <t>Optus Billing Services Pty Ltd - 0401851589 - Jordan Sexty (GM)</t>
        </is>
      </c>
      <c r="M2739" s="6" t="inlineStr">
        <is>
          <t>CTS</t>
        </is>
      </c>
    </row>
    <row r="2740">
      <c r="A2740" s="6" t="n">
        <v>64530</v>
      </c>
      <c r="B2740" s="6" t="n">
        <v>64530</v>
      </c>
      <c r="C2740" s="6" t="inlineStr">
        <is>
          <t>Mobile Phones</t>
        </is>
      </c>
      <c r="D2740" s="6" t="inlineStr">
        <is>
          <t>Payable Invoice</t>
        </is>
      </c>
      <c r="E2740" s="37" t="n">
        <v>46210</v>
      </c>
      <c r="F2740" s="6" t="inlineStr">
        <is>
          <t>Optus Billing Services Pty Ltd</t>
        </is>
      </c>
      <c r="G2740" s="39" t="n">
        <v>31.35</v>
      </c>
      <c r="H2740" s="39" t="n">
        <v>0</v>
      </c>
      <c r="I2740" s="6" t="inlineStr">
        <is>
          <t>9400 - CONSULTING [CONS]</t>
        </is>
      </c>
      <c r="J2740" s="6" t="inlineStr">
        <is>
          <t>INV000583847765 - Office Internet and Phone Service Charges July 2026 [paid via PL CC]</t>
        </is>
      </c>
      <c r="K2740" s="6" t="inlineStr">
        <is>
          <t>INV000583847765 - Office Internet and Phone Service Charges July 2026 [paid via PL CC]</t>
        </is>
      </c>
      <c r="L2740" s="6" t="inlineStr">
        <is>
          <t>Optus Billing Services Pty Ltd - 0411840340 - (CONS Manager)</t>
        </is>
      </c>
      <c r="M2740" s="6" t="inlineStr">
        <is>
          <t>CONSULTING</t>
        </is>
      </c>
    </row>
    <row r="2741">
      <c r="A2741" s="6" t="n">
        <v>64530</v>
      </c>
      <c r="B2741" s="6" t="n">
        <v>64530</v>
      </c>
      <c r="C2741" s="6" t="inlineStr">
        <is>
          <t>Mobile Phones</t>
        </is>
      </c>
      <c r="D2741" s="6" t="inlineStr">
        <is>
          <t>Payable Invoice</t>
        </is>
      </c>
      <c r="E2741" s="37" t="n">
        <v>46210</v>
      </c>
      <c r="F2741" s="6" t="inlineStr">
        <is>
          <t>Optus Billing Services Pty Ltd</t>
        </is>
      </c>
      <c r="G2741" s="39" t="n">
        <v>140.44</v>
      </c>
      <c r="H2741" s="39" t="n">
        <v>0</v>
      </c>
      <c r="I2741" s="6" t="inlineStr">
        <is>
          <t>9000 - OFFICE / ADMIN [CTS]</t>
        </is>
      </c>
      <c r="J2741" s="6" t="inlineStr">
        <is>
          <t>INV000583847765 - Office Internet and Phone Service Charges July 2026 [paid via PL CC]</t>
        </is>
      </c>
      <c r="K2741" s="6" t="inlineStr">
        <is>
          <t>INV000583847765 - Office Internet and Phone Service Charges July 2026 [paid via PL CC]</t>
        </is>
      </c>
      <c r="L2741" s="6" t="inlineStr">
        <is>
          <t>Optus Billing Services Pty Ltd - 0402849950 - Premila Lugstein (ACC)</t>
        </is>
      </c>
      <c r="M2741" s="6" t="inlineStr">
        <is>
          <t>CTS</t>
        </is>
      </c>
    </row>
    <row r="2742">
      <c r="A2742" s="6" t="n">
        <v>64530</v>
      </c>
      <c r="B2742" s="6" t="n">
        <v>64530</v>
      </c>
      <c r="C2742" s="6" t="inlineStr">
        <is>
          <t>Mobile Phones</t>
        </is>
      </c>
      <c r="D2742" s="6" t="inlineStr">
        <is>
          <t>Payable Invoice</t>
        </is>
      </c>
      <c r="E2742" s="37" t="n">
        <v>46210</v>
      </c>
      <c r="F2742" s="6" t="inlineStr">
        <is>
          <t>Optus Billing Services Pty Ltd</t>
        </is>
      </c>
      <c r="G2742" s="39" t="n">
        <v>31.35</v>
      </c>
      <c r="H2742" s="39" t="n">
        <v>0</v>
      </c>
      <c r="I2742" s="6" t="inlineStr">
        <is>
          <t>9000 - OFFICE / ADMIN [CTS]</t>
        </is>
      </c>
      <c r="J2742" s="6" t="inlineStr">
        <is>
          <t>INV000583847765 - Office Internet and Phone Service Charges July 2026 [paid via PL CC]</t>
        </is>
      </c>
      <c r="K2742" s="6" t="inlineStr">
        <is>
          <t>INV000583847765 - Office Internet and Phone Service Charges July 2026 [paid via PL CC]</t>
        </is>
      </c>
      <c r="L2742" s="6" t="inlineStr">
        <is>
          <t>Optus Billing Services Pty Ltd - 0481100557 - CTS Tech 2 (In Bluekeeper Kit 1)</t>
        </is>
      </c>
      <c r="M2742" s="6" t="inlineStr">
        <is>
          <t>CTS</t>
        </is>
      </c>
    </row>
    <row r="2743">
      <c r="A2743" s="6" t="n">
        <v>64530</v>
      </c>
      <c r="B2743" s="6" t="n">
        <v>64530</v>
      </c>
      <c r="C2743" s="6" t="inlineStr">
        <is>
          <t>Mobile Phones</t>
        </is>
      </c>
      <c r="D2743" s="6" t="inlineStr">
        <is>
          <t>Payable Invoice</t>
        </is>
      </c>
      <c r="E2743" s="37" t="n">
        <v>46210</v>
      </c>
      <c r="F2743" s="6" t="inlineStr">
        <is>
          <t>Optus Billing Services Pty Ltd</t>
        </is>
      </c>
      <c r="G2743" s="39" t="n">
        <v>22.73</v>
      </c>
      <c r="H2743" s="39" t="n">
        <v>0</v>
      </c>
      <c r="I2743" s="6" t="inlineStr">
        <is>
          <t>9000 - OFFICE / ADMIN [CTS]</t>
        </is>
      </c>
      <c r="J2743" s="6" t="inlineStr">
        <is>
          <t>INV000583847765 - Office Internet and Phone Service Charges July 2026 [paid via PL CC]</t>
        </is>
      </c>
      <c r="K2743" s="6" t="inlineStr">
        <is>
          <t>INV000583847765 - Office Internet and Phone Service Charges July 2026 [paid via PL CC]</t>
        </is>
      </c>
      <c r="L2743" s="6" t="inlineStr">
        <is>
          <t>Optus Billing Services Pty Ltd - 0413858618</t>
        </is>
      </c>
      <c r="M2743" s="6" t="inlineStr">
        <is>
          <t>CTS</t>
        </is>
      </c>
    </row>
    <row r="2744">
      <c r="A2744" s="6" t="n">
        <v>64530</v>
      </c>
      <c r="B2744" s="6" t="n">
        <v>64530</v>
      </c>
      <c r="C2744" s="6" t="inlineStr">
        <is>
          <t>Mobile Phones</t>
        </is>
      </c>
      <c r="D2744" s="6" t="inlineStr">
        <is>
          <t>Payable Invoice</t>
        </is>
      </c>
      <c r="E2744" s="37" t="n">
        <v>46210</v>
      </c>
      <c r="F2744" s="6" t="inlineStr">
        <is>
          <t>Optus Billing Services Pty Ltd</t>
        </is>
      </c>
      <c r="G2744" s="39" t="n">
        <v>9.09</v>
      </c>
      <c r="H2744" s="39" t="n">
        <v>0</v>
      </c>
      <c r="I2744" s="6" t="inlineStr">
        <is>
          <t>9000 - OFFICE / ADMIN [CTS]</t>
        </is>
      </c>
      <c r="J2744" s="6" t="inlineStr">
        <is>
          <t>INV000583847765 - Office Internet and Phone Service Charges July 2026 [paid via PL CC]</t>
        </is>
      </c>
      <c r="K2744" s="6" t="inlineStr">
        <is>
          <t>INV000583847765 - Office Internet and Phone Service Charges July 2026 [paid via PL CC]</t>
        </is>
      </c>
      <c r="L2744" s="6" t="inlineStr">
        <is>
          <t>Optus Billing Services Pty Ltd - 0431016047</t>
        </is>
      </c>
      <c r="M2744" s="6" t="inlineStr">
        <is>
          <t>CTS</t>
        </is>
      </c>
    </row>
    <row r="2745">
      <c r="A2745" s="6" t="n">
        <v>64530</v>
      </c>
      <c r="B2745" s="6" t="n">
        <v>64530</v>
      </c>
      <c r="C2745" s="6" t="inlineStr">
        <is>
          <t>Mobile Phones</t>
        </is>
      </c>
      <c r="D2745" s="6" t="inlineStr">
        <is>
          <t>Payable Invoice</t>
        </is>
      </c>
      <c r="E2745" s="37" t="n">
        <v>46210</v>
      </c>
      <c r="F2745" s="6" t="inlineStr">
        <is>
          <t>Optus Billing Services Pty Ltd</t>
        </is>
      </c>
      <c r="G2745" s="39" t="n">
        <v>9.09</v>
      </c>
      <c r="H2745" s="39" t="n">
        <v>0</v>
      </c>
      <c r="I2745" s="6" t="inlineStr">
        <is>
          <t>9000 - OFFICE / ADMIN [CTS]</t>
        </is>
      </c>
      <c r="J2745" s="6" t="inlineStr">
        <is>
          <t>INV000583847765 - Office Internet and Phone Service Charges July 2026 [paid via PL CC]</t>
        </is>
      </c>
      <c r="K2745" s="6" t="inlineStr">
        <is>
          <t>INV000583847765 - Office Internet and Phone Service Charges July 2026 [paid via PL CC]</t>
        </is>
      </c>
      <c r="L2745" s="6" t="inlineStr">
        <is>
          <t>Optus Billing Services Pty Ltd - 0431397625</t>
        </is>
      </c>
      <c r="M2745" s="6" t="inlineStr">
        <is>
          <t>CTS</t>
        </is>
      </c>
    </row>
    <row r="2746">
      <c r="A2746" s="6" t="n">
        <v>64530</v>
      </c>
      <c r="B2746" s="6" t="n">
        <v>64530</v>
      </c>
      <c r="C2746" s="6" t="inlineStr">
        <is>
          <t>Mobile Phones</t>
        </is>
      </c>
      <c r="D2746" s="6" t="inlineStr">
        <is>
          <t>Payable Invoice</t>
        </is>
      </c>
      <c r="E2746" s="37" t="n">
        <v>46210</v>
      </c>
      <c r="F2746" s="6" t="inlineStr">
        <is>
          <t>Optus Billing Services Pty Ltd</t>
        </is>
      </c>
      <c r="G2746" s="39" t="n">
        <v>9.09</v>
      </c>
      <c r="H2746" s="39" t="n">
        <v>0</v>
      </c>
      <c r="I2746" s="6" t="inlineStr">
        <is>
          <t>9000 - OFFICE / ADMIN [CTS]</t>
        </is>
      </c>
      <c r="J2746" s="6" t="inlineStr">
        <is>
          <t>INV000583847765 - Office Internet and Phone Service Charges July 2026 [paid via PL CC]</t>
        </is>
      </c>
      <c r="K2746" s="6" t="inlineStr">
        <is>
          <t>INV000583847765 - Office Internet and Phone Service Charges July 2026 [paid via PL CC]</t>
        </is>
      </c>
      <c r="L2746" s="6" t="inlineStr">
        <is>
          <t>Optus Billing Services Pty Ltd - 0403482898</t>
        </is>
      </c>
      <c r="M2746" s="6" t="inlineStr">
        <is>
          <t>CTS</t>
        </is>
      </c>
    </row>
    <row r="2747">
      <c r="A2747" s="6" t="n">
        <v>64530</v>
      </c>
      <c r="B2747" s="6" t="n">
        <v>64530</v>
      </c>
      <c r="C2747" s="6" t="inlineStr">
        <is>
          <t>Mobile Phones</t>
        </is>
      </c>
      <c r="D2747" s="6" t="inlineStr">
        <is>
          <t>Payable Invoice</t>
        </is>
      </c>
      <c r="E2747" s="37" t="n">
        <v>46217</v>
      </c>
      <c r="F2747" s="6" t="inlineStr">
        <is>
          <t>Telstra Corporation Limited</t>
        </is>
      </c>
      <c r="G2747" s="39" t="n">
        <v>40</v>
      </c>
      <c r="H2747" s="39" t="n">
        <v>0</v>
      </c>
      <c r="I2747" s="6" t="inlineStr">
        <is>
          <t>9100 - PRODUCTION [PRD]</t>
        </is>
      </c>
      <c r="J2747" s="6" t="inlineStr">
        <is>
          <t>TRN10389334175 - July 2026 Recharge (0477 188 994)</t>
        </is>
      </c>
      <c r="K2747" s="6" t="inlineStr">
        <is>
          <t>TRN10389334175 - July 2026 Recharge (0477 188 994)</t>
        </is>
      </c>
      <c r="L2747" s="6" t="inlineStr">
        <is>
          <t>Telstra Corporation Limited - $44 Recharge 0477 188 994 (PROD Tech 5)</t>
        </is>
      </c>
      <c r="M2747" s="6" t="inlineStr">
        <is>
          <t>PRODUCTION</t>
        </is>
      </c>
    </row>
    <row r="2748">
      <c r="A2748" s="6" t="n">
        <v>64530</v>
      </c>
      <c r="B2748" s="6" t="n">
        <v>64530</v>
      </c>
      <c r="C2748" s="6" t="inlineStr">
        <is>
          <t>Mobile Phones</t>
        </is>
      </c>
      <c r="D2748" s="6" t="inlineStr">
        <is>
          <t>Payable Invoice</t>
        </is>
      </c>
      <c r="E2748" s="37" t="n">
        <v>46217</v>
      </c>
      <c r="F2748" s="6" t="inlineStr">
        <is>
          <t>Telstra Corporation Limited</t>
        </is>
      </c>
      <c r="G2748" s="39" t="n">
        <v>40</v>
      </c>
      <c r="H2748" s="39" t="n">
        <v>0</v>
      </c>
      <c r="I2748" s="6" t="inlineStr">
        <is>
          <t>9100 - PRODUCTION [PRD]</t>
        </is>
      </c>
      <c r="J2748" s="6" t="inlineStr">
        <is>
          <t>TRN10389327232 - July 2026 Recharge (0477 739 237)</t>
        </is>
      </c>
      <c r="K2748" s="6" t="inlineStr">
        <is>
          <t>TRN10389327232 - July 2026 Recharge (0477 739 237)</t>
        </is>
      </c>
      <c r="L2748" s="6" t="inlineStr">
        <is>
          <t>Telstra Corporation Limited - $44 Recharge 0477 739 237 (PROD Tech 3)</t>
        </is>
      </c>
      <c r="M2748" s="6" t="inlineStr">
        <is>
          <t>PRODUCTION</t>
        </is>
      </c>
    </row>
    <row r="2749">
      <c r="A2749" s="6" t="n">
        <v>64530</v>
      </c>
      <c r="B2749" s="6" t="n">
        <v>64530</v>
      </c>
      <c r="C2749" s="6" t="inlineStr">
        <is>
          <t>Mobile Phones</t>
        </is>
      </c>
      <c r="D2749" s="6" t="inlineStr">
        <is>
          <t>Payable Invoice</t>
        </is>
      </c>
      <c r="E2749" s="37" t="n">
        <v>46217</v>
      </c>
      <c r="F2749" s="6" t="inlineStr">
        <is>
          <t>Telstra Corporation Limited</t>
        </is>
      </c>
      <c r="G2749" s="39" t="n">
        <v>40</v>
      </c>
      <c r="H2749" s="39" t="n">
        <v>0</v>
      </c>
      <c r="I2749" s="6" t="inlineStr">
        <is>
          <t>9100 - PRODUCTION [PRD]</t>
        </is>
      </c>
      <c r="J2749" s="6" t="inlineStr">
        <is>
          <t>TRN10389309363 - July 2026 Recharge (0477 318 485)</t>
        </is>
      </c>
      <c r="K2749" s="6" t="inlineStr">
        <is>
          <t>TRN10389309363 - July 2026 Recharge (0477 318 485)</t>
        </is>
      </c>
      <c r="L2749" s="6" t="inlineStr">
        <is>
          <t>Telstra Corporation Limited - $44 Recharge 0477 318 485 (PROD Tech 6)</t>
        </is>
      </c>
      <c r="M2749" s="6" t="inlineStr">
        <is>
          <t>PRODUCTION</t>
        </is>
      </c>
    </row>
    <row r="2750">
      <c r="A2750" s="6" t="n">
        <v>64530</v>
      </c>
      <c r="B2750" s="6" t="n">
        <v>64530</v>
      </c>
      <c r="C2750" s="6" t="inlineStr">
        <is>
          <t>Mobile Phones</t>
        </is>
      </c>
      <c r="D2750" s="6" t="inlineStr">
        <is>
          <t>Payable Invoice</t>
        </is>
      </c>
      <c r="E2750" s="37" t="n">
        <v>46218</v>
      </c>
      <c r="F2750" s="6" t="inlineStr">
        <is>
          <t>Telstra Corporation Limited</t>
        </is>
      </c>
      <c r="G2750" s="39" t="n">
        <v>40</v>
      </c>
      <c r="H2750" s="39" t="n">
        <v>0</v>
      </c>
      <c r="I2750" s="6" t="inlineStr">
        <is>
          <t>9100 - PRODUCTION [PRD]</t>
        </is>
      </c>
      <c r="J2750" s="6" t="inlineStr">
        <is>
          <t>TRN10389659096 - July 2026 Recharge (477 483 319)</t>
        </is>
      </c>
      <c r="K2750" s="6" t="inlineStr">
        <is>
          <t>TRN10389659096 - July 2026 Recharge (477 483 319)</t>
        </is>
      </c>
      <c r="L2750" s="6" t="inlineStr">
        <is>
          <t>Telstra Corporation Limited - $44 Recharge 0477 483 319 (PROD Tech 4)</t>
        </is>
      </c>
      <c r="M2750" s="6" t="inlineStr">
        <is>
          <t>PRODUCTION</t>
        </is>
      </c>
    </row>
    <row r="2751">
      <c r="A2751" s="6" t="n">
        <v>64530</v>
      </c>
      <c r="B2751" s="6" t="n">
        <v>64530</v>
      </c>
      <c r="C2751" s="6" t="inlineStr">
        <is>
          <t>Mobile Phones</t>
        </is>
      </c>
      <c r="D2751" s="6" t="inlineStr">
        <is>
          <t>Payable Invoice</t>
        </is>
      </c>
      <c r="E2751" s="37" t="n">
        <v>46241</v>
      </c>
      <c r="F2751" s="6" t="inlineStr">
        <is>
          <t>Optus Billing Services Pty Ltd</t>
        </is>
      </c>
      <c r="G2751" s="39" t="n">
        <v>0</v>
      </c>
      <c r="H2751" s="39" t="n">
        <v>10.11</v>
      </c>
      <c r="I2751" s="6" t="inlineStr">
        <is>
          <t>9100 - PRODUCTION [PRD]</t>
        </is>
      </c>
      <c r="J2751" s="6" t="inlineStr">
        <is>
          <t>INV000589213447 - Office Internet and Phone Service Charges August 2026 [paid via PL CC]</t>
        </is>
      </c>
      <c r="K2751" s="6" t="inlineStr">
        <is>
          <t>INV000589213447 - Office Internet and Phone Service Charges August 2026 [paid via PL CC]</t>
        </is>
      </c>
      <c r="L2751" s="6" t="inlineStr">
        <is>
          <t>Optus Billing Services Pty Ltd - 0488287111 - Mitchell Healey (PRD Manager)</t>
        </is>
      </c>
      <c r="M2751" s="6" t="inlineStr">
        <is>
          <t>PRODUCTION</t>
        </is>
      </c>
    </row>
    <row r="2752">
      <c r="A2752" s="6" t="n">
        <v>64530</v>
      </c>
      <c r="B2752" s="6" t="n">
        <v>64530</v>
      </c>
      <c r="C2752" s="6" t="inlineStr">
        <is>
          <t>Mobile Phones</t>
        </is>
      </c>
      <c r="D2752" s="6" t="inlineStr">
        <is>
          <t>Payable Invoice</t>
        </is>
      </c>
      <c r="E2752" s="37" t="n">
        <v>46241</v>
      </c>
      <c r="F2752" s="6" t="inlineStr">
        <is>
          <t>Optus Billing Services Pty Ltd</t>
        </is>
      </c>
      <c r="G2752" s="39" t="n">
        <v>0</v>
      </c>
      <c r="H2752" s="39" t="n">
        <v>10.11</v>
      </c>
      <c r="I2752" s="6" t="inlineStr">
        <is>
          <t>9000 - OFFICE / ADMIN [CTS]</t>
        </is>
      </c>
      <c r="J2752" s="6" t="inlineStr">
        <is>
          <t>INV000589213447 - Office Internet and Phone Service Charges August 2026 [paid via PL CC]</t>
        </is>
      </c>
      <c r="K2752" s="6" t="inlineStr">
        <is>
          <t>INV000589213447 - Office Internet and Phone Service Charges August 2026 [paid via PL CC]</t>
        </is>
      </c>
      <c r="L2752" s="6" t="inlineStr">
        <is>
          <t>Optus Billing Services Pty Ltd - 0417669001 - Duncan Lugstein (MD)</t>
        </is>
      </c>
      <c r="M2752" s="6" t="inlineStr">
        <is>
          <t>CTS</t>
        </is>
      </c>
    </row>
    <row r="2753">
      <c r="A2753" s="6" t="n">
        <v>64530</v>
      </c>
      <c r="B2753" s="6" t="n">
        <v>64530</v>
      </c>
      <c r="C2753" s="6" t="inlineStr">
        <is>
          <t>Mobile Phones</t>
        </is>
      </c>
      <c r="D2753" s="6" t="inlineStr">
        <is>
          <t>Payable Invoice</t>
        </is>
      </c>
      <c r="E2753" s="37" t="n">
        <v>46241</v>
      </c>
      <c r="F2753" s="6" t="inlineStr">
        <is>
          <t>Optus Billing Services Pty Ltd</t>
        </is>
      </c>
      <c r="G2753" s="39" t="n">
        <v>0</v>
      </c>
      <c r="H2753" s="39" t="n">
        <v>10.11</v>
      </c>
      <c r="I2753" s="6" t="inlineStr">
        <is>
          <t>9100 - PRODUCTION [PRD]</t>
        </is>
      </c>
      <c r="J2753" s="6" t="inlineStr">
        <is>
          <t>INV000589213447 - Office Internet and Phone Service Charges August 2026 [paid via PL CC]</t>
        </is>
      </c>
      <c r="K2753" s="6" t="inlineStr">
        <is>
          <t>INV000589213447 - Office Internet and Phone Service Charges August 2026 [paid via PL CC]</t>
        </is>
      </c>
      <c r="L2753" s="6" t="inlineStr">
        <is>
          <t>Optus Billing Services Pty Ltd - 0488287000 - Tyler Wood (Events Op Manager)</t>
        </is>
      </c>
      <c r="M2753" s="6" t="inlineStr">
        <is>
          <t>PRODUCTION</t>
        </is>
      </c>
    </row>
    <row r="2754">
      <c r="A2754" s="6" t="n">
        <v>64530</v>
      </c>
      <c r="B2754" s="6" t="n">
        <v>64530</v>
      </c>
      <c r="C2754" s="6" t="inlineStr">
        <is>
          <t>Mobile Phones</t>
        </is>
      </c>
      <c r="D2754" s="6" t="inlineStr">
        <is>
          <t>Payable Invoice</t>
        </is>
      </c>
      <c r="E2754" s="37" t="n">
        <v>46241</v>
      </c>
      <c r="F2754" s="6" t="inlineStr">
        <is>
          <t>Optus Billing Services Pty Ltd</t>
        </is>
      </c>
      <c r="G2754" s="39" t="n">
        <v>0</v>
      </c>
      <c r="H2754" s="39" t="n">
        <v>10.11</v>
      </c>
      <c r="I2754" s="6" t="inlineStr">
        <is>
          <t>9000 - OFFICE / ADMIN [CTS]</t>
        </is>
      </c>
      <c r="J2754" s="6" t="inlineStr">
        <is>
          <t>INV000589213447 - Office Internet and Phone Service Charges August 2026 [paid via PL CC]</t>
        </is>
      </c>
      <c r="K2754" s="6" t="inlineStr">
        <is>
          <t>INV000589213447 - Office Internet and Phone Service Charges August 2026 [paid via PL CC]</t>
        </is>
      </c>
      <c r="L2754" s="6" t="inlineStr">
        <is>
          <t xml:space="preserve">Optus Billing Services Pty Ltd - 0488287777 - Graham Cherry </t>
        </is>
      </c>
      <c r="M2754" s="6" t="inlineStr">
        <is>
          <t>CTS</t>
        </is>
      </c>
    </row>
    <row r="2755">
      <c r="A2755" s="6" t="n">
        <v>64530</v>
      </c>
      <c r="B2755" s="6" t="n">
        <v>64530</v>
      </c>
      <c r="C2755" s="6" t="inlineStr">
        <is>
          <t>Mobile Phones</t>
        </is>
      </c>
      <c r="D2755" s="6" t="inlineStr">
        <is>
          <t>Payable Invoice</t>
        </is>
      </c>
      <c r="E2755" s="37" t="n">
        <v>46241</v>
      </c>
      <c r="F2755" s="6" t="inlineStr">
        <is>
          <t>Optus Billing Services Pty Ltd</t>
        </is>
      </c>
      <c r="G2755" s="39" t="n">
        <v>0</v>
      </c>
      <c r="H2755" s="39" t="n">
        <v>10.11</v>
      </c>
      <c r="I2755" s="6" t="inlineStr">
        <is>
          <t>9100 - PRODUCTION [PRD]</t>
        </is>
      </c>
      <c r="J2755" s="6" t="inlineStr">
        <is>
          <t>INV000589213447 - Office Internet and Phone Service Charges August 2026 [paid via PL CC]</t>
        </is>
      </c>
      <c r="K2755" s="6" t="inlineStr">
        <is>
          <t>INV000589213447 - Office Internet and Phone Service Charges August 2026 [paid via PL CC]</t>
        </is>
      </c>
      <c r="L2755" s="6" t="inlineStr">
        <is>
          <t>Optus Billing Services Pty Ltd - 0488287092 - Not in use (In Office Cupboard)</t>
        </is>
      </c>
      <c r="M2755" s="6" t="inlineStr">
        <is>
          <t>PRODUCTION</t>
        </is>
      </c>
    </row>
    <row r="2756">
      <c r="A2756" s="6" t="n">
        <v>64530</v>
      </c>
      <c r="B2756" s="6" t="n">
        <v>64530</v>
      </c>
      <c r="C2756" s="6" t="inlineStr">
        <is>
          <t>Mobile Phones</t>
        </is>
      </c>
      <c r="D2756" s="6" t="inlineStr">
        <is>
          <t>Payable Invoice</t>
        </is>
      </c>
      <c r="E2756" s="37" t="n">
        <v>46241</v>
      </c>
      <c r="F2756" s="6" t="inlineStr">
        <is>
          <t>Optus Billing Services Pty Ltd</t>
        </is>
      </c>
      <c r="G2756" s="39" t="n">
        <v>0</v>
      </c>
      <c r="H2756" s="39" t="n">
        <v>10.11</v>
      </c>
      <c r="I2756" s="6" t="inlineStr">
        <is>
          <t>9300 - HUMAN RESOURCES [CTS]</t>
        </is>
      </c>
      <c r="J2756" s="6" t="inlineStr">
        <is>
          <t>INV000589213447 - Office Internet and Phone Service Charges August 2026 [paid via PL CC]</t>
        </is>
      </c>
      <c r="K2756" s="6" t="inlineStr">
        <is>
          <t>INV000589213447 - Office Internet and Phone Service Charges August 2026 [paid via PL CC]</t>
        </is>
      </c>
      <c r="L2756" s="6" t="inlineStr">
        <is>
          <t>Optus Billing Services Pty Ltd - 0488688446 - Not in Use (HR Manager)</t>
        </is>
      </c>
      <c r="M2756" s="6" t="inlineStr">
        <is>
          <t>CTS</t>
        </is>
      </c>
    </row>
    <row r="2757">
      <c r="A2757" s="6" t="n">
        <v>64530</v>
      </c>
      <c r="B2757" s="6" t="n">
        <v>64530</v>
      </c>
      <c r="C2757" s="6" t="inlineStr">
        <is>
          <t>Mobile Phones</t>
        </is>
      </c>
      <c r="D2757" s="6" t="inlineStr">
        <is>
          <t>Payable Invoice</t>
        </is>
      </c>
      <c r="E2757" s="37" t="n">
        <v>46241</v>
      </c>
      <c r="F2757" s="6" t="inlineStr">
        <is>
          <t>Optus Billing Services Pty Ltd</t>
        </is>
      </c>
      <c r="G2757" s="39" t="n">
        <v>0</v>
      </c>
      <c r="H2757" s="39" t="n">
        <v>10.11</v>
      </c>
      <c r="I2757" s="6" t="inlineStr">
        <is>
          <t>9200 - INTEGRATION [INT]</t>
        </is>
      </c>
      <c r="J2757" s="6" t="inlineStr">
        <is>
          <t>INV000589213447 - Office Internet and Phone Service Charges August 2026 [paid via PL CC]</t>
        </is>
      </c>
      <c r="K2757" s="6" t="inlineStr">
        <is>
          <t>INV000589213447 - Office Internet and Phone Service Charges August 2026 [paid via PL CC]</t>
        </is>
      </c>
      <c r="L2757" s="6" t="inlineStr">
        <is>
          <t>Optus Billing Services Pty Ltd - 0488287280 - Daniel Sobkowski (CONS)</t>
        </is>
      </c>
      <c r="M2757" s="6" t="inlineStr">
        <is>
          <t>INTEGRATION</t>
        </is>
      </c>
    </row>
    <row r="2758">
      <c r="A2758" s="6" t="n">
        <v>64530</v>
      </c>
      <c r="B2758" s="6" t="n">
        <v>64530</v>
      </c>
      <c r="C2758" s="6" t="inlineStr">
        <is>
          <t>Mobile Phones</t>
        </is>
      </c>
      <c r="D2758" s="6" t="inlineStr">
        <is>
          <t>Payable Invoice</t>
        </is>
      </c>
      <c r="E2758" s="37" t="n">
        <v>46241</v>
      </c>
      <c r="F2758" s="6" t="inlineStr">
        <is>
          <t>Optus Billing Services Pty Ltd</t>
        </is>
      </c>
      <c r="G2758" s="39" t="n">
        <v>0</v>
      </c>
      <c r="H2758" s="39" t="n">
        <v>10.11</v>
      </c>
      <c r="I2758" s="6" t="inlineStr">
        <is>
          <t>9100 - PRODUCTION [PRD]</t>
        </is>
      </c>
      <c r="J2758" s="6" t="inlineStr">
        <is>
          <t>INV000589213447 - Office Internet and Phone Service Charges August 2026 [paid via PL CC]</t>
        </is>
      </c>
      <c r="K2758" s="6" t="inlineStr">
        <is>
          <t>INV000589213447 - Office Internet and Phone Service Charges August 2026 [paid via PL CC]</t>
        </is>
      </c>
      <c r="L2758" s="6" t="inlineStr">
        <is>
          <t>Optus Billing Services Pty Ltd - 0401365435 - CTS Tech 1 (In Bluekeeper Kit 2)</t>
        </is>
      </c>
      <c r="M2758" s="6" t="inlineStr">
        <is>
          <t>PRODUCTION</t>
        </is>
      </c>
    </row>
    <row r="2759">
      <c r="A2759" s="6" t="n">
        <v>64530</v>
      </c>
      <c r="B2759" s="6" t="n">
        <v>64530</v>
      </c>
      <c r="C2759" s="6" t="inlineStr">
        <is>
          <t>Mobile Phones</t>
        </is>
      </c>
      <c r="D2759" s="6" t="inlineStr">
        <is>
          <t>Payable Invoice</t>
        </is>
      </c>
      <c r="E2759" s="37" t="n">
        <v>46241</v>
      </c>
      <c r="F2759" s="6" t="inlineStr">
        <is>
          <t>Optus Billing Services Pty Ltd</t>
        </is>
      </c>
      <c r="G2759" s="39" t="n">
        <v>0</v>
      </c>
      <c r="H2759" s="39" t="n">
        <v>10.11</v>
      </c>
      <c r="I2759" s="6" t="inlineStr">
        <is>
          <t>9000 - OFFICE / ADMIN [CTS]</t>
        </is>
      </c>
      <c r="J2759" s="6" t="inlineStr">
        <is>
          <t>INV000589213447 - Office Internet and Phone Service Charges August 2026 [paid via PL CC]</t>
        </is>
      </c>
      <c r="K2759" s="6" t="inlineStr">
        <is>
          <t>INV000589213447 - Office Internet and Phone Service Charges August 2026 [paid via PL CC]</t>
        </is>
      </c>
      <c r="L2759" s="6" t="inlineStr">
        <is>
          <t>Optus Billing Services Pty Ltd - 0401851589 - Jordan Sexty (GM)</t>
        </is>
      </c>
      <c r="M2759" s="6" t="inlineStr">
        <is>
          <t>CTS</t>
        </is>
      </c>
    </row>
    <row r="2760">
      <c r="A2760" s="6" t="n">
        <v>64530</v>
      </c>
      <c r="B2760" s="6" t="n">
        <v>64530</v>
      </c>
      <c r="C2760" s="6" t="inlineStr">
        <is>
          <t>Mobile Phones</t>
        </is>
      </c>
      <c r="D2760" s="6" t="inlineStr">
        <is>
          <t>Payable Invoice</t>
        </is>
      </c>
      <c r="E2760" s="37" t="n">
        <v>46241</v>
      </c>
      <c r="F2760" s="6" t="inlineStr">
        <is>
          <t>Optus Billing Services Pty Ltd</t>
        </is>
      </c>
      <c r="G2760" s="39" t="n">
        <v>0</v>
      </c>
      <c r="H2760" s="39" t="n">
        <v>10.11</v>
      </c>
      <c r="I2760" s="6" t="inlineStr">
        <is>
          <t>9400 - CONSULTING [CONS]</t>
        </is>
      </c>
      <c r="J2760" s="6" t="inlineStr">
        <is>
          <t>INV000589213447 - Office Internet and Phone Service Charges August 2026 [paid via PL CC]</t>
        </is>
      </c>
      <c r="K2760" s="6" t="inlineStr">
        <is>
          <t>INV000589213447 - Office Internet and Phone Service Charges August 2026 [paid via PL CC]</t>
        </is>
      </c>
      <c r="L2760" s="6" t="inlineStr">
        <is>
          <t>Optus Billing Services Pty Ltd - 0411840340 - Jarad Avnell (CONS Manager)</t>
        </is>
      </c>
      <c r="M2760" s="6" t="inlineStr">
        <is>
          <t>CONSULTING</t>
        </is>
      </c>
    </row>
    <row r="2761">
      <c r="A2761" s="6" t="n">
        <v>64530</v>
      </c>
      <c r="B2761" s="6" t="n">
        <v>64530</v>
      </c>
      <c r="C2761" s="6" t="inlineStr">
        <is>
          <t>Mobile Phones</t>
        </is>
      </c>
      <c r="D2761" s="6" t="inlineStr">
        <is>
          <t>Payable Invoice</t>
        </is>
      </c>
      <c r="E2761" s="37" t="n">
        <v>46241</v>
      </c>
      <c r="F2761" s="6" t="inlineStr">
        <is>
          <t>Optus Billing Services Pty Ltd</t>
        </is>
      </c>
      <c r="G2761" s="39" t="n">
        <v>0</v>
      </c>
      <c r="H2761" s="39" t="n">
        <v>13.05</v>
      </c>
      <c r="I2761" s="6" t="inlineStr">
        <is>
          <t>9000 - OFFICE / ADMIN [CTS]</t>
        </is>
      </c>
      <c r="J2761" s="6" t="inlineStr">
        <is>
          <t>INV000589213447 - Office Internet and Phone Service Charges August 2026 [paid via PL CC]</t>
        </is>
      </c>
      <c r="K2761" s="6" t="inlineStr">
        <is>
          <t>INV000589213447 - Office Internet and Phone Service Charges August 2026 [paid via PL CC]</t>
        </is>
      </c>
      <c r="L2761" s="6" t="inlineStr">
        <is>
          <t>Optus Billing Services Pty Ltd - 0402849950 - Premila Lugstein (ACC)</t>
        </is>
      </c>
      <c r="M2761" s="6" t="inlineStr">
        <is>
          <t>CTS</t>
        </is>
      </c>
    </row>
    <row r="2762">
      <c r="A2762" s="6" t="n">
        <v>64530</v>
      </c>
      <c r="B2762" s="6" t="n">
        <v>64530</v>
      </c>
      <c r="C2762" s="6" t="inlineStr">
        <is>
          <t>Mobile Phones</t>
        </is>
      </c>
      <c r="D2762" s="6" t="inlineStr">
        <is>
          <t>Payable Invoice</t>
        </is>
      </c>
      <c r="E2762" s="37" t="n">
        <v>46241</v>
      </c>
      <c r="F2762" s="6" t="inlineStr">
        <is>
          <t>Optus Billing Services Pty Ltd</t>
        </is>
      </c>
      <c r="G2762" s="39" t="n">
        <v>0</v>
      </c>
      <c r="H2762" s="39" t="n">
        <v>10.11</v>
      </c>
      <c r="I2762" s="6" t="inlineStr">
        <is>
          <t>9000 - OFFICE / ADMIN [CTS]</t>
        </is>
      </c>
      <c r="J2762" s="6" t="inlineStr">
        <is>
          <t>INV000589213447 - Office Internet and Phone Service Charges August 2026 [paid via PL CC]</t>
        </is>
      </c>
      <c r="K2762" s="6" t="inlineStr">
        <is>
          <t>INV000589213447 - Office Internet and Phone Service Charges August 2026 [paid via PL CC]</t>
        </is>
      </c>
      <c r="L2762" s="6" t="inlineStr">
        <is>
          <t>Optus Billing Services Pty Ltd - 0481100557 - CTS Tech 2 (In Bluekeeper Kit 1)</t>
        </is>
      </c>
      <c r="M2762" s="6" t="inlineStr">
        <is>
          <t>CTS</t>
        </is>
      </c>
    </row>
    <row r="2763">
      <c r="A2763" s="6" t="n">
        <v>64530</v>
      </c>
      <c r="B2763" s="6" t="n">
        <v>64530</v>
      </c>
      <c r="C2763" s="6" t="inlineStr">
        <is>
          <t>Mobile Phones</t>
        </is>
      </c>
      <c r="D2763" s="6" t="inlineStr">
        <is>
          <t>Payable Invoice</t>
        </is>
      </c>
      <c r="E2763" s="37" t="n">
        <v>46241</v>
      </c>
      <c r="F2763" s="6" t="inlineStr">
        <is>
          <t>Optus Billing Services Pty Ltd</t>
        </is>
      </c>
      <c r="G2763" s="39" t="n">
        <v>22.73</v>
      </c>
      <c r="H2763" s="39" t="n">
        <v>0</v>
      </c>
      <c r="I2763" s="6" t="inlineStr">
        <is>
          <t>9000 - OFFICE / ADMIN [CTS]</t>
        </is>
      </c>
      <c r="J2763" s="6" t="inlineStr">
        <is>
          <t>INV000589213447 - Office Internet and Phone Service Charges August 2026 [paid via PL CC]</t>
        </is>
      </c>
      <c r="K2763" s="6" t="inlineStr">
        <is>
          <t>INV000589213447 - Office Internet and Phone Service Charges August 2026 [paid via PL CC]</t>
        </is>
      </c>
      <c r="L2763" s="6" t="inlineStr">
        <is>
          <t>Optus Billing Services Pty Ltd - 0413858618</t>
        </is>
      </c>
      <c r="M2763" s="6" t="inlineStr">
        <is>
          <t>CTS</t>
        </is>
      </c>
    </row>
    <row r="2764">
      <c r="A2764" s="6" t="n">
        <v>64530</v>
      </c>
      <c r="B2764" s="6" t="n">
        <v>64530</v>
      </c>
      <c r="C2764" s="6" t="inlineStr">
        <is>
          <t>Mobile Phones</t>
        </is>
      </c>
      <c r="D2764" s="6" t="inlineStr">
        <is>
          <t>Payable Invoice</t>
        </is>
      </c>
      <c r="E2764" s="37" t="n">
        <v>46241</v>
      </c>
      <c r="F2764" s="6" t="inlineStr">
        <is>
          <t>Optus Billing Services Pty Ltd</t>
        </is>
      </c>
      <c r="G2764" s="39" t="n">
        <v>9.09</v>
      </c>
      <c r="H2764" s="39" t="n">
        <v>0</v>
      </c>
      <c r="I2764" s="6" t="inlineStr">
        <is>
          <t>9000 - OFFICE / ADMIN [CTS]</t>
        </is>
      </c>
      <c r="J2764" s="6" t="inlineStr">
        <is>
          <t>INV000589213447 - Office Internet and Phone Service Charges August 2026 [paid via PL CC]</t>
        </is>
      </c>
      <c r="K2764" s="6" t="inlineStr">
        <is>
          <t>INV000589213447 - Office Internet and Phone Service Charges August 2026 [paid via PL CC]</t>
        </is>
      </c>
      <c r="L2764" s="6" t="inlineStr">
        <is>
          <t>Optus Billing Services Pty Ltd - 0431016047</t>
        </is>
      </c>
      <c r="M2764" s="6" t="inlineStr">
        <is>
          <t>CTS</t>
        </is>
      </c>
    </row>
    <row r="2765">
      <c r="A2765" s="6" t="n">
        <v>64530</v>
      </c>
      <c r="B2765" s="6" t="n">
        <v>64530</v>
      </c>
      <c r="C2765" s="6" t="inlineStr">
        <is>
          <t>Mobile Phones</t>
        </is>
      </c>
      <c r="D2765" s="6" t="inlineStr">
        <is>
          <t>Payable Invoice</t>
        </is>
      </c>
      <c r="E2765" s="37" t="n">
        <v>46241</v>
      </c>
      <c r="F2765" s="6" t="inlineStr">
        <is>
          <t>Optus Billing Services Pty Ltd</t>
        </is>
      </c>
      <c r="G2765" s="39" t="n">
        <v>9.09</v>
      </c>
      <c r="H2765" s="39" t="n">
        <v>0</v>
      </c>
      <c r="I2765" s="6" t="inlineStr">
        <is>
          <t>9000 - OFFICE / ADMIN [CTS]</t>
        </is>
      </c>
      <c r="J2765" s="6" t="inlineStr">
        <is>
          <t>INV000589213447 - Office Internet and Phone Service Charges August 2026 [paid via PL CC]</t>
        </is>
      </c>
      <c r="K2765" s="6" t="inlineStr">
        <is>
          <t>INV000589213447 - Office Internet and Phone Service Charges August 2026 [paid via PL CC]</t>
        </is>
      </c>
      <c r="L2765" s="6" t="inlineStr">
        <is>
          <t>Optus Billing Services Pty Ltd - 0431397625</t>
        </is>
      </c>
      <c r="M2765" s="6" t="inlineStr">
        <is>
          <t>CTS</t>
        </is>
      </c>
    </row>
    <row r="2766">
      <c r="A2766" s="6" t="n">
        <v>64530</v>
      </c>
      <c r="B2766" s="6" t="n">
        <v>64530</v>
      </c>
      <c r="C2766" s="6" t="inlineStr">
        <is>
          <t>Mobile Phones</t>
        </is>
      </c>
      <c r="D2766" s="6" t="inlineStr">
        <is>
          <t>Payable Invoice</t>
        </is>
      </c>
      <c r="E2766" s="37" t="n">
        <v>46241</v>
      </c>
      <c r="F2766" s="6" t="inlineStr">
        <is>
          <t>Optus Billing Services Pty Ltd</t>
        </is>
      </c>
      <c r="G2766" s="39" t="n">
        <v>9.09</v>
      </c>
      <c r="H2766" s="39" t="n">
        <v>0</v>
      </c>
      <c r="I2766" s="6" t="inlineStr">
        <is>
          <t>9000 - OFFICE / ADMIN [CTS]</t>
        </is>
      </c>
      <c r="J2766" s="6" t="inlineStr">
        <is>
          <t>INV000589213447 - Office Internet and Phone Service Charges August 2026 [paid via PL CC]</t>
        </is>
      </c>
      <c r="K2766" s="6" t="inlineStr">
        <is>
          <t>INV000589213447 - Office Internet and Phone Service Charges August 2026 [paid via PL CC]</t>
        </is>
      </c>
      <c r="L2766" s="6" t="inlineStr">
        <is>
          <t>Optus Billing Services Pty Ltd - 0403482898</t>
        </is>
      </c>
      <c r="M2766" s="6" t="inlineStr">
        <is>
          <t>CTS</t>
        </is>
      </c>
    </row>
    <row r="2767">
      <c r="A2767" s="6" t="n">
        <v>64530</v>
      </c>
      <c r="B2767" s="6" t="n">
        <v>64530</v>
      </c>
      <c r="C2767" s="6" t="inlineStr">
        <is>
          <t>Mobile Phones</t>
        </is>
      </c>
      <c r="D2767" s="6" t="inlineStr">
        <is>
          <t>Payable Invoice</t>
        </is>
      </c>
      <c r="E2767" s="37" t="n">
        <v>46245</v>
      </c>
      <c r="F2767" s="6" t="inlineStr">
        <is>
          <t>Telstra Corporation Limited</t>
        </is>
      </c>
      <c r="G2767" s="39" t="n">
        <v>40</v>
      </c>
      <c r="H2767" s="39" t="n">
        <v>0</v>
      </c>
      <c r="I2767" s="6" t="inlineStr">
        <is>
          <t>9100 - PRODUCTION [PRD]</t>
        </is>
      </c>
      <c r="J2767" s="6" t="inlineStr">
        <is>
          <t>TRN10398354801 - August 2026 Recharge (0477 188 994)</t>
        </is>
      </c>
      <c r="K2767" s="6" t="inlineStr">
        <is>
          <t>TRN10398354801 - August 2026 Recharge (0477 188 994)</t>
        </is>
      </c>
      <c r="L2767" s="6" t="inlineStr">
        <is>
          <t>Telstra Corporation Limited - $44 Recharge 0477 188 994 (PROD Tech 5)</t>
        </is>
      </c>
      <c r="M2767" s="6" t="inlineStr">
        <is>
          <t>PRODUCTION</t>
        </is>
      </c>
    </row>
    <row r="2768">
      <c r="A2768" s="6" t="n">
        <v>64530</v>
      </c>
      <c r="B2768" s="6" t="n">
        <v>64530</v>
      </c>
      <c r="C2768" s="6" t="inlineStr">
        <is>
          <t>Mobile Phones</t>
        </is>
      </c>
      <c r="D2768" s="6" t="inlineStr">
        <is>
          <t>Payable Invoice</t>
        </is>
      </c>
      <c r="E2768" s="37" t="n">
        <v>46245</v>
      </c>
      <c r="F2768" s="6" t="inlineStr">
        <is>
          <t>Telstra Corporation Limited</t>
        </is>
      </c>
      <c r="G2768" s="39" t="n">
        <v>40</v>
      </c>
      <c r="H2768" s="39" t="n">
        <v>0</v>
      </c>
      <c r="I2768" s="6" t="inlineStr">
        <is>
          <t>9100 - PRODUCTION [PRD]</t>
        </is>
      </c>
      <c r="J2768" s="6" t="inlineStr">
        <is>
          <t>TRN10398369956 - August 2026 Recharge (0477 739 237)</t>
        </is>
      </c>
      <c r="K2768" s="6" t="inlineStr">
        <is>
          <t>TRN10398369956 - August 2026 Recharge (0477 739 237)</t>
        </is>
      </c>
      <c r="L2768" s="6" t="inlineStr">
        <is>
          <t>Telstra Corporation Limited - $44 Recharge 0477 739 237 (PROD Tech 3)</t>
        </is>
      </c>
      <c r="M2768" s="6" t="inlineStr">
        <is>
          <t>PRODUCTION</t>
        </is>
      </c>
    </row>
    <row r="2769">
      <c r="A2769" s="6" t="n">
        <v>64530</v>
      </c>
      <c r="B2769" s="6" t="n">
        <v>64530</v>
      </c>
      <c r="C2769" s="6" t="inlineStr">
        <is>
          <t>Mobile Phones</t>
        </is>
      </c>
      <c r="D2769" s="6" t="inlineStr">
        <is>
          <t>Payable Invoice</t>
        </is>
      </c>
      <c r="E2769" s="37" t="n">
        <v>46245</v>
      </c>
      <c r="F2769" s="6" t="inlineStr">
        <is>
          <t>Optus Billing Services Pty Ltd</t>
        </is>
      </c>
      <c r="G2769" s="39" t="n">
        <v>42.08</v>
      </c>
      <c r="H2769" s="39" t="n">
        <v>0</v>
      </c>
      <c r="I2769" s="6" t="inlineStr">
        <is>
          <t>9100 - PRODUCTION [PRD]</t>
        </is>
      </c>
      <c r="J2769" s="6" t="inlineStr">
        <is>
          <t>INV000589831435 - Office Internet and Phone Service Charges August 2026 [paid via PL CC]</t>
        </is>
      </c>
      <c r="K2769" s="6" t="inlineStr">
        <is>
          <t>INV000589831435 - Office Internet and Phone Service Charges August 2026 [paid via PL CC]</t>
        </is>
      </c>
      <c r="L2769" s="6" t="inlineStr">
        <is>
          <t>Optus Billing Services Pty Ltd - 0488287111 - Mitchell Healey (PRD Manager)</t>
        </is>
      </c>
      <c r="M2769" s="6" t="inlineStr">
        <is>
          <t>PRODUCTION</t>
        </is>
      </c>
    </row>
    <row r="2770">
      <c r="A2770" s="6" t="n">
        <v>64530</v>
      </c>
      <c r="B2770" s="6" t="n">
        <v>64530</v>
      </c>
      <c r="C2770" s="6" t="inlineStr">
        <is>
          <t>Mobile Phones</t>
        </is>
      </c>
      <c r="D2770" s="6" t="inlineStr">
        <is>
          <t>Payable Invoice</t>
        </is>
      </c>
      <c r="E2770" s="37" t="n">
        <v>46245</v>
      </c>
      <c r="F2770" s="6" t="inlineStr">
        <is>
          <t>Optus Billing Services Pty Ltd</t>
        </is>
      </c>
      <c r="G2770" s="39" t="n">
        <v>42.08</v>
      </c>
      <c r="H2770" s="39" t="n">
        <v>0</v>
      </c>
      <c r="I2770" s="6" t="inlineStr">
        <is>
          <t>9000 - OFFICE / ADMIN [CTS]</t>
        </is>
      </c>
      <c r="J2770" s="6" t="inlineStr">
        <is>
          <t>INV000589831435 - Office Internet and Phone Service Charges August 2026 [paid via PL CC]</t>
        </is>
      </c>
      <c r="K2770" s="6" t="inlineStr">
        <is>
          <t>INV000589831435 - Office Internet and Phone Service Charges August 2026 [paid via PL CC]</t>
        </is>
      </c>
      <c r="L2770" s="6" t="inlineStr">
        <is>
          <t>Optus Billing Services Pty Ltd - 0417669001 - Duncan Lugstein (MD)</t>
        </is>
      </c>
      <c r="M2770" s="6" t="inlineStr">
        <is>
          <t>CTS</t>
        </is>
      </c>
    </row>
    <row r="2771">
      <c r="A2771" s="6" t="n">
        <v>64530</v>
      </c>
      <c r="B2771" s="6" t="n">
        <v>64530</v>
      </c>
      <c r="C2771" s="6" t="inlineStr">
        <is>
          <t>Mobile Phones</t>
        </is>
      </c>
      <c r="D2771" s="6" t="inlineStr">
        <is>
          <t>Payable Invoice</t>
        </is>
      </c>
      <c r="E2771" s="37" t="n">
        <v>46245</v>
      </c>
      <c r="F2771" s="6" t="inlineStr">
        <is>
          <t>Optus Billing Services Pty Ltd</t>
        </is>
      </c>
      <c r="G2771" s="39" t="n">
        <v>42.08</v>
      </c>
      <c r="H2771" s="39" t="n">
        <v>0</v>
      </c>
      <c r="I2771" s="6" t="inlineStr">
        <is>
          <t>9100 - PRODUCTION [PRD]</t>
        </is>
      </c>
      <c r="J2771" s="6" t="inlineStr">
        <is>
          <t>INV000589831435 - Office Internet and Phone Service Charges August 2026 [paid via PL CC]</t>
        </is>
      </c>
      <c r="K2771" s="6" t="inlineStr">
        <is>
          <t>INV000589831435 - Office Internet and Phone Service Charges August 2026 [paid via PL CC]</t>
        </is>
      </c>
      <c r="L2771" s="6" t="inlineStr">
        <is>
          <t>Optus Billing Services Pty Ltd - 0488287000 - Tyler Wood (Events Op Manager)</t>
        </is>
      </c>
      <c r="M2771" s="6" t="inlineStr">
        <is>
          <t>PRODUCTION</t>
        </is>
      </c>
    </row>
    <row r="2772">
      <c r="A2772" s="6" t="n">
        <v>64530</v>
      </c>
      <c r="B2772" s="6" t="n">
        <v>64530</v>
      </c>
      <c r="C2772" s="6" t="inlineStr">
        <is>
          <t>Mobile Phones</t>
        </is>
      </c>
      <c r="D2772" s="6" t="inlineStr">
        <is>
          <t>Payable Invoice</t>
        </is>
      </c>
      <c r="E2772" s="37" t="n">
        <v>46245</v>
      </c>
      <c r="F2772" s="6" t="inlineStr">
        <is>
          <t>Optus Billing Services Pty Ltd</t>
        </is>
      </c>
      <c r="G2772" s="39" t="n">
        <v>42.08</v>
      </c>
      <c r="H2772" s="39" t="n">
        <v>0</v>
      </c>
      <c r="I2772" s="6" t="inlineStr">
        <is>
          <t>9000 - OFFICE / ADMIN [CTS]</t>
        </is>
      </c>
      <c r="J2772" s="6" t="inlineStr">
        <is>
          <t>INV000589831435 - Office Internet and Phone Service Charges August 2026 [paid via PL CC]</t>
        </is>
      </c>
      <c r="K2772" s="6" t="inlineStr">
        <is>
          <t>INV000589831435 - Office Internet and Phone Service Charges August 2026 [paid via PL CC]</t>
        </is>
      </c>
      <c r="L2772" s="6" t="inlineStr">
        <is>
          <t>Optus Billing Services Pty Ltd - 0488287777 - Graham Cherry</t>
        </is>
      </c>
      <c r="M2772" s="6" t="inlineStr">
        <is>
          <t>CTS</t>
        </is>
      </c>
    </row>
    <row r="2773">
      <c r="A2773" s="6" t="n">
        <v>64530</v>
      </c>
      <c r="B2773" s="6" t="n">
        <v>64530</v>
      </c>
      <c r="C2773" s="6" t="inlineStr">
        <is>
          <t>Mobile Phones</t>
        </is>
      </c>
      <c r="D2773" s="6" t="inlineStr">
        <is>
          <t>Payable Invoice</t>
        </is>
      </c>
      <c r="E2773" s="37" t="n">
        <v>46245</v>
      </c>
      <c r="F2773" s="6" t="inlineStr">
        <is>
          <t>Optus Billing Services Pty Ltd</t>
        </is>
      </c>
      <c r="G2773" s="39" t="n">
        <v>42.08</v>
      </c>
      <c r="H2773" s="39" t="n">
        <v>0</v>
      </c>
      <c r="I2773" s="6" t="inlineStr">
        <is>
          <t>26021602 - Gen E ABS AV Support (Canberra) [ONS]</t>
        </is>
      </c>
      <c r="J2773" s="6" t="inlineStr">
        <is>
          <t>INV000589831435 - Office Internet and Phone Service Charges August 2026 [paid via PL CC]</t>
        </is>
      </c>
      <c r="K2773" s="6" t="inlineStr">
        <is>
          <t>INV000589831435 - Office Internet and Phone Service Charges August 2026 [paid via PL CC]</t>
        </is>
      </c>
      <c r="L2773" s="6" t="inlineStr">
        <is>
          <t>Optus Billing Services Pty Ltd - 0488287092 - Rob Mahood (Gen-E Onsite)</t>
        </is>
      </c>
      <c r="M2773" s="6" t="inlineStr">
        <is>
          <t>ONSITE</t>
        </is>
      </c>
    </row>
    <row r="2774">
      <c r="A2774" s="6" t="n">
        <v>64530</v>
      </c>
      <c r="B2774" s="6" t="n">
        <v>64530</v>
      </c>
      <c r="C2774" s="6" t="inlineStr">
        <is>
          <t>Mobile Phones</t>
        </is>
      </c>
      <c r="D2774" s="6" t="inlineStr">
        <is>
          <t>Payable Invoice</t>
        </is>
      </c>
      <c r="E2774" s="37" t="n">
        <v>46245</v>
      </c>
      <c r="F2774" s="6" t="inlineStr">
        <is>
          <t>Optus Billing Services Pty Ltd</t>
        </is>
      </c>
      <c r="G2774" s="39" t="n">
        <v>42.08</v>
      </c>
      <c r="H2774" s="39" t="n">
        <v>0</v>
      </c>
      <c r="I2774" s="6" t="inlineStr">
        <is>
          <t>9300 - HUMAN RESOURCES [CTS]</t>
        </is>
      </c>
      <c r="J2774" s="6" t="inlineStr">
        <is>
          <t>INV000589831435 - Office Internet and Phone Service Charges August 2026 [paid via PL CC]</t>
        </is>
      </c>
      <c r="K2774" s="6" t="inlineStr">
        <is>
          <t>INV000589831435 - Office Internet and Phone Service Charges August 2026 [paid via PL CC]</t>
        </is>
      </c>
      <c r="L2774" s="6" t="inlineStr">
        <is>
          <t>Optus Billing Services Pty Ltd - 0488688446 - Available to use (HR Manager)</t>
        </is>
      </c>
      <c r="M2774" s="6" t="inlineStr">
        <is>
          <t>CTS</t>
        </is>
      </c>
    </row>
    <row r="2775">
      <c r="A2775" s="6" t="n">
        <v>64530</v>
      </c>
      <c r="B2775" s="6" t="n">
        <v>64530</v>
      </c>
      <c r="C2775" s="6" t="inlineStr">
        <is>
          <t>Mobile Phones</t>
        </is>
      </c>
      <c r="D2775" s="6" t="inlineStr">
        <is>
          <t>Payable Invoice</t>
        </is>
      </c>
      <c r="E2775" s="37" t="n">
        <v>46245</v>
      </c>
      <c r="F2775" s="6" t="inlineStr">
        <is>
          <t>Optus Billing Services Pty Ltd</t>
        </is>
      </c>
      <c r="G2775" s="39" t="n">
        <v>42.08</v>
      </c>
      <c r="H2775" s="39" t="n">
        <v>0</v>
      </c>
      <c r="I2775" s="6" t="inlineStr">
        <is>
          <t>9200 - INTEGRATION [INT]</t>
        </is>
      </c>
      <c r="J2775" s="6" t="inlineStr">
        <is>
          <t>INV000589831435 - Office Internet and Phone Service Charges August 2026 [paid via PL CC]</t>
        </is>
      </c>
      <c r="K2775" s="6" t="inlineStr">
        <is>
          <t>INV000589831435 - Office Internet and Phone Service Charges August 2026 [paid via PL CC]</t>
        </is>
      </c>
      <c r="L2775" s="6" t="inlineStr">
        <is>
          <t>Optus Billing Services Pty Ltd - 0488287280 - Daniel Sobkowski (CONS)</t>
        </is>
      </c>
      <c r="M2775" s="6" t="inlineStr">
        <is>
          <t>INTEGRATION</t>
        </is>
      </c>
    </row>
    <row r="2776">
      <c r="A2776" s="6" t="n">
        <v>64530</v>
      </c>
      <c r="B2776" s="6" t="n">
        <v>64530</v>
      </c>
      <c r="C2776" s="6" t="inlineStr">
        <is>
          <t>Mobile Phones</t>
        </is>
      </c>
      <c r="D2776" s="6" t="inlineStr">
        <is>
          <t>Payable Invoice</t>
        </is>
      </c>
      <c r="E2776" s="37" t="n">
        <v>46245</v>
      </c>
      <c r="F2776" s="6" t="inlineStr">
        <is>
          <t>Optus Billing Services Pty Ltd</t>
        </is>
      </c>
      <c r="G2776" s="39" t="n">
        <v>42.08</v>
      </c>
      <c r="H2776" s="39" t="n">
        <v>0</v>
      </c>
      <c r="I2776" s="6" t="inlineStr">
        <is>
          <t>9100 - PRODUCTION [PRD]</t>
        </is>
      </c>
      <c r="J2776" s="6" t="inlineStr">
        <is>
          <t>INV000589831435 - Office Internet and Phone Service Charges August 2026 [paid via PL CC]</t>
        </is>
      </c>
      <c r="K2776" s="6" t="inlineStr">
        <is>
          <t>INV000589831435 - Office Internet and Phone Service Charges August 2026 [paid via PL CC]</t>
        </is>
      </c>
      <c r="L2776" s="6" t="inlineStr">
        <is>
          <t>Optus Billing Services Pty Ltd - 0401365435 - CTS Tech 1 (In Bluekeeper Kit 2)</t>
        </is>
      </c>
      <c r="M2776" s="6" t="inlineStr">
        <is>
          <t>PRODUCTION</t>
        </is>
      </c>
    </row>
    <row r="2777">
      <c r="A2777" s="6" t="n">
        <v>64530</v>
      </c>
      <c r="B2777" s="6" t="n">
        <v>64530</v>
      </c>
      <c r="C2777" s="6" t="inlineStr">
        <is>
          <t>Mobile Phones</t>
        </is>
      </c>
      <c r="D2777" s="6" t="inlineStr">
        <is>
          <t>Payable Invoice</t>
        </is>
      </c>
      <c r="E2777" s="37" t="n">
        <v>46245</v>
      </c>
      <c r="F2777" s="6" t="inlineStr">
        <is>
          <t>Optus Billing Services Pty Ltd</t>
        </is>
      </c>
      <c r="G2777" s="39" t="n">
        <v>42.08</v>
      </c>
      <c r="H2777" s="39" t="n">
        <v>0</v>
      </c>
      <c r="I2777" s="6" t="inlineStr">
        <is>
          <t>9000 - OFFICE / ADMIN [CTS]</t>
        </is>
      </c>
      <c r="J2777" s="6" t="inlineStr">
        <is>
          <t>INV000589831435 - Office Internet and Phone Service Charges August 2026 [paid via PL CC]</t>
        </is>
      </c>
      <c r="K2777" s="6" t="inlineStr">
        <is>
          <t>INV000589831435 - Office Internet and Phone Service Charges August 2026 [paid via PL CC]</t>
        </is>
      </c>
      <c r="L2777" s="6" t="inlineStr">
        <is>
          <t>Optus Billing Services Pty Ltd - 0401851589 - Jordan Sexty (GM)</t>
        </is>
      </c>
      <c r="M2777" s="6" t="inlineStr">
        <is>
          <t>CTS</t>
        </is>
      </c>
    </row>
    <row r="2778">
      <c r="A2778" s="6" t="n">
        <v>64530</v>
      </c>
      <c r="B2778" s="6" t="n">
        <v>64530</v>
      </c>
      <c r="C2778" s="6" t="inlineStr">
        <is>
          <t>Mobile Phones</t>
        </is>
      </c>
      <c r="D2778" s="6" t="inlineStr">
        <is>
          <t>Payable Invoice</t>
        </is>
      </c>
      <c r="E2778" s="37" t="n">
        <v>46245</v>
      </c>
      <c r="F2778" s="6" t="inlineStr">
        <is>
          <t>Optus Billing Services Pty Ltd</t>
        </is>
      </c>
      <c r="G2778" s="39" t="n">
        <v>42.08</v>
      </c>
      <c r="H2778" s="39" t="n">
        <v>0</v>
      </c>
      <c r="I2778" s="6" t="inlineStr">
        <is>
          <t>9400 - CONSULTING [CONS]</t>
        </is>
      </c>
      <c r="J2778" s="6" t="inlineStr">
        <is>
          <t>INV000589831435 - Office Internet and Phone Service Charges August 2026 [paid via PL CC]</t>
        </is>
      </c>
      <c r="K2778" s="6" t="inlineStr">
        <is>
          <t>INV000589831435 - Office Internet and Phone Service Charges August 2026 [paid via PL CC]</t>
        </is>
      </c>
      <c r="L2778" s="6" t="inlineStr">
        <is>
          <t>Optus Billing Services Pty Ltd - 0411840340 - (CONS Manager)</t>
        </is>
      </c>
      <c r="M2778" s="6" t="inlineStr">
        <is>
          <t>CONSULTING</t>
        </is>
      </c>
    </row>
    <row r="2779">
      <c r="A2779" s="6" t="n">
        <v>64530</v>
      </c>
      <c r="B2779" s="6" t="n">
        <v>64530</v>
      </c>
      <c r="C2779" s="6" t="inlineStr">
        <is>
          <t>Mobile Phones</t>
        </is>
      </c>
      <c r="D2779" s="6" t="inlineStr">
        <is>
          <t>Payable Invoice</t>
        </is>
      </c>
      <c r="E2779" s="37" t="n">
        <v>46245</v>
      </c>
      <c r="F2779" s="6" t="inlineStr">
        <is>
          <t>Optus Billing Services Pty Ltd</t>
        </is>
      </c>
      <c r="G2779" s="39" t="n">
        <v>42.08</v>
      </c>
      <c r="H2779" s="39" t="n">
        <v>0</v>
      </c>
      <c r="I2779" s="6" t="inlineStr">
        <is>
          <t>9000 - OFFICE / ADMIN [CTS]</t>
        </is>
      </c>
      <c r="J2779" s="6" t="inlineStr">
        <is>
          <t>INV000589831435 - Office Internet and Phone Service Charges August 2026 [paid via PL CC]</t>
        </is>
      </c>
      <c r="K2779" s="6" t="inlineStr">
        <is>
          <t>INV000589831435 - Office Internet and Phone Service Charges August 2026 [paid via PL CC]</t>
        </is>
      </c>
      <c r="L2779" s="6" t="inlineStr">
        <is>
          <t>Optus Billing Services Pty Ltd - 0402849950 - Premila Lugstein (ACC)</t>
        </is>
      </c>
      <c r="M2779" s="6" t="inlineStr">
        <is>
          <t>CTS</t>
        </is>
      </c>
    </row>
    <row r="2780">
      <c r="A2780" s="6" t="n">
        <v>64530</v>
      </c>
      <c r="B2780" s="6" t="n">
        <v>64530</v>
      </c>
      <c r="C2780" s="6" t="inlineStr">
        <is>
          <t>Mobile Phones</t>
        </is>
      </c>
      <c r="D2780" s="6" t="inlineStr">
        <is>
          <t>Payable Invoice</t>
        </is>
      </c>
      <c r="E2780" s="37" t="n">
        <v>46245</v>
      </c>
      <c r="F2780" s="6" t="inlineStr">
        <is>
          <t>Optus Billing Services Pty Ltd</t>
        </is>
      </c>
      <c r="G2780" s="39" t="n">
        <v>42.08</v>
      </c>
      <c r="H2780" s="39" t="n">
        <v>0</v>
      </c>
      <c r="I2780" s="6" t="inlineStr">
        <is>
          <t>9000 - OFFICE / ADMIN [CTS]</t>
        </is>
      </c>
      <c r="J2780" s="6" t="inlineStr">
        <is>
          <t>INV000589831435 - Office Internet and Phone Service Charges August 2026 [paid via PL CC]</t>
        </is>
      </c>
      <c r="K2780" s="6" t="inlineStr">
        <is>
          <t>INV000589831435 - Office Internet and Phone Service Charges August 2026 [paid via PL CC]</t>
        </is>
      </c>
      <c r="L2780" s="6" t="inlineStr">
        <is>
          <t>Optus Billing Services Pty Ltd - 0481100557 - CTS Tech 2 (In Bluekeeper Kit 1)</t>
        </is>
      </c>
      <c r="M2780" s="6" t="inlineStr">
        <is>
          <t>CTS</t>
        </is>
      </c>
    </row>
    <row r="2781">
      <c r="A2781" s="6" t="n">
        <v>64530</v>
      </c>
      <c r="B2781" s="6" t="n">
        <v>64530</v>
      </c>
      <c r="C2781" s="6" t="inlineStr">
        <is>
          <t>Mobile Phones</t>
        </is>
      </c>
      <c r="D2781" s="6" t="inlineStr">
        <is>
          <t>Payable Invoice</t>
        </is>
      </c>
      <c r="E2781" s="37" t="n">
        <v>46245</v>
      </c>
      <c r="F2781" s="6" t="inlineStr">
        <is>
          <t>Optus Billing Services Pty Ltd</t>
        </is>
      </c>
      <c r="G2781" s="39" t="n">
        <v>0.3</v>
      </c>
      <c r="H2781" s="39" t="n">
        <v>0</v>
      </c>
      <c r="I2781" s="6" t="inlineStr">
        <is>
          <t>9100 - PRODUCTION [PRD]</t>
        </is>
      </c>
      <c r="J2781" s="6" t="inlineStr">
        <is>
          <t>INV000589831435 - Office Internet and Phone Service Charges August 2026 [paid via PL CC]</t>
        </is>
      </c>
      <c r="K2781" s="6" t="inlineStr">
        <is>
          <t>INV000589831435 - Office Internet and Phone Service Charges August 2026 [paid via PL CC]</t>
        </is>
      </c>
      <c r="L2781" s="6" t="inlineStr">
        <is>
          <t>Optus Billing Services Pty Ltd - Usage Charges</t>
        </is>
      </c>
      <c r="M2781" s="6" t="inlineStr">
        <is>
          <t>PRODUCTION</t>
        </is>
      </c>
    </row>
    <row r="2782">
      <c r="A2782" s="6" t="n">
        <v>64530</v>
      </c>
      <c r="B2782" s="6" t="n">
        <v>64530</v>
      </c>
      <c r="C2782" s="6" t="inlineStr">
        <is>
          <t>Mobile Phones</t>
        </is>
      </c>
      <c r="D2782" s="6" t="inlineStr">
        <is>
          <t>Payable Invoice</t>
        </is>
      </c>
      <c r="E2782" s="37" t="n">
        <v>46245</v>
      </c>
      <c r="F2782" s="6" t="inlineStr">
        <is>
          <t>Telstra Corporation Limited</t>
        </is>
      </c>
      <c r="G2782" s="39" t="n">
        <v>40</v>
      </c>
      <c r="H2782" s="39" t="n">
        <v>0</v>
      </c>
      <c r="I2782" s="6" t="inlineStr">
        <is>
          <t>9100 - PRODUCTION [PRD]</t>
        </is>
      </c>
      <c r="J2782" s="6" t="inlineStr">
        <is>
          <t>TRN10398333724 - August 2026 Recharge (0477 318 485)</t>
        </is>
      </c>
      <c r="K2782" s="6" t="inlineStr">
        <is>
          <t>TRN10398333724 - August 2026 Recharge (0477 318 485)</t>
        </is>
      </c>
      <c r="L2782" s="6" t="inlineStr">
        <is>
          <t>Telstra Corporation Limited - $44 Recharge 0477 318 485 (PROD Tech 6)</t>
        </is>
      </c>
      <c r="M2782" s="6" t="inlineStr">
        <is>
          <t>PRODUCTION</t>
        </is>
      </c>
    </row>
    <row r="2783">
      <c r="A2783" s="6" t="n">
        <v>64530</v>
      </c>
      <c r="B2783" s="6" t="n">
        <v>64530</v>
      </c>
      <c r="C2783" s="6" t="inlineStr">
        <is>
          <t>Mobile Phones</t>
        </is>
      </c>
      <c r="D2783" s="6" t="inlineStr">
        <is>
          <t>Payable Invoice</t>
        </is>
      </c>
      <c r="E2783" s="37" t="n">
        <v>46246</v>
      </c>
      <c r="F2783" s="6" t="inlineStr">
        <is>
          <t>Telstra Corporation Limited</t>
        </is>
      </c>
      <c r="G2783" s="39" t="n">
        <v>40</v>
      </c>
      <c r="H2783" s="39" t="n">
        <v>0</v>
      </c>
      <c r="I2783" s="6" t="inlineStr">
        <is>
          <t>9100 - PRODUCTION [PRD]</t>
        </is>
      </c>
      <c r="J2783" s="6" t="inlineStr">
        <is>
          <t>TRN10398719343 - August 2026 Recharge (477 483 319)</t>
        </is>
      </c>
      <c r="K2783" s="6" t="inlineStr">
        <is>
          <t>TRN10398719343 - August 2026 Recharge (477 483 319)</t>
        </is>
      </c>
      <c r="L2783" s="6" t="inlineStr">
        <is>
          <t>Telstra Corporation Limited - $44 Recharge 0477 483 319 (PROD Tech 4)</t>
        </is>
      </c>
      <c r="M2783" s="6" t="inlineStr">
        <is>
          <t>PRODUCTION</t>
        </is>
      </c>
    </row>
    <row r="2784">
      <c r="A2784" s="6" t="n">
        <v>64560</v>
      </c>
      <c r="B2784" s="6" t="n">
        <v>64560</v>
      </c>
      <c r="C2784" s="6" t="inlineStr">
        <is>
          <t>Internet</t>
        </is>
      </c>
      <c r="D2784" s="6" t="inlineStr">
        <is>
          <t>Payable Invoice</t>
        </is>
      </c>
      <c r="E2784" s="37" t="n">
        <v>46209</v>
      </c>
      <c r="F2784" s="6" t="inlineStr">
        <is>
          <t>Optus Billing Services Pty Ltd</t>
        </is>
      </c>
      <c r="G2784" s="39" t="n">
        <v>92</v>
      </c>
      <c r="H2784" s="39" t="n">
        <v>0</v>
      </c>
      <c r="I2784" s="6" t="inlineStr">
        <is>
          <t>9000 - OFFICE / ADMIN [CTS]</t>
        </is>
      </c>
      <c r="J2784" s="6" t="inlineStr">
        <is>
          <t>INV000583618957 - Lugstein Home Internet July 2026</t>
        </is>
      </c>
      <c r="K2784" s="6" t="inlineStr">
        <is>
          <t>INV000583618957 - Lugstein Home Internet July 2026</t>
        </is>
      </c>
      <c r="L2784" s="6" t="inlineStr">
        <is>
          <t>Optus Billing Services Pty Ltd - Lugstein on Internet Everyday Fast</t>
        </is>
      </c>
      <c r="M2784" s="6" t="inlineStr">
        <is>
          <t>CTS</t>
        </is>
      </c>
    </row>
    <row r="2785">
      <c r="A2785" s="6" t="n">
        <v>64560</v>
      </c>
      <c r="B2785" s="6" t="n">
        <v>64560</v>
      </c>
      <c r="C2785" s="6" t="inlineStr">
        <is>
          <t>Internet</t>
        </is>
      </c>
      <c r="D2785" s="6" t="inlineStr">
        <is>
          <t>Payable Invoice</t>
        </is>
      </c>
      <c r="E2785" s="37" t="n">
        <v>46210</v>
      </c>
      <c r="F2785" s="6" t="inlineStr">
        <is>
          <t>Optus Billing Services Pty Ltd</t>
        </is>
      </c>
      <c r="G2785" s="39" t="n">
        <v>271.82</v>
      </c>
      <c r="H2785" s="39" t="n">
        <v>0</v>
      </c>
      <c r="I2785" s="6" t="inlineStr">
        <is>
          <t>9000 - OFFICE / ADMIN [CTS]</t>
        </is>
      </c>
      <c r="J2785" s="6" t="inlineStr">
        <is>
          <t>INV000583847765 - Office Internet and Phone Service Charges July 2026 [paid via PL CC]</t>
        </is>
      </c>
      <c r="K2785" s="6" t="inlineStr">
        <is>
          <t>INV000583847765 - Office Internet and Phone Service Charges July 2026 [paid via PL CC]</t>
        </is>
      </c>
      <c r="L2785" s="6" t="inlineStr">
        <is>
          <t>Optus Billing Services Pty Ltd - Evolve Internet RC - Unlimited</t>
        </is>
      </c>
      <c r="M2785" s="6" t="inlineStr">
        <is>
          <t>CTS</t>
        </is>
      </c>
    </row>
    <row r="2786">
      <c r="A2786" s="6" t="n">
        <v>64560</v>
      </c>
      <c r="B2786" s="6" t="n">
        <v>64560</v>
      </c>
      <c r="C2786" s="6" t="inlineStr">
        <is>
          <t>Internet</t>
        </is>
      </c>
      <c r="D2786" s="6" t="inlineStr">
        <is>
          <t>Payable Invoice</t>
        </is>
      </c>
      <c r="E2786" s="37" t="n">
        <v>46240</v>
      </c>
      <c r="F2786" s="6" t="inlineStr">
        <is>
          <t>Optus Billing Services Pty Ltd</t>
        </is>
      </c>
      <c r="G2786" s="39" t="n">
        <v>92</v>
      </c>
      <c r="H2786" s="39" t="n">
        <v>0</v>
      </c>
      <c r="I2786" s="6" t="inlineStr">
        <is>
          <t>9000 - OFFICE / ADMIN [CTS]</t>
        </is>
      </c>
      <c r="J2786" s="6" t="inlineStr">
        <is>
          <t>INV000589011323 - Lugstein Home Internet August 2026 [BPAY]</t>
        </is>
      </c>
      <c r="K2786" s="6" t="inlineStr">
        <is>
          <t>INV000589011323 - Lugstein Home Internet August 2026 [BPAY]</t>
        </is>
      </c>
      <c r="L2786" s="6" t="inlineStr">
        <is>
          <t>Optus Billing Services Pty Ltd - Lugstein on Internet Everyday Fast</t>
        </is>
      </c>
      <c r="M2786" s="6" t="inlineStr">
        <is>
          <t>CTS</t>
        </is>
      </c>
    </row>
    <row r="2787">
      <c r="A2787" s="6" t="n">
        <v>64560</v>
      </c>
      <c r="B2787" s="6" t="n">
        <v>64560</v>
      </c>
      <c r="C2787" s="6" t="inlineStr">
        <is>
          <t>Internet</t>
        </is>
      </c>
      <c r="D2787" s="6" t="inlineStr">
        <is>
          <t>Payable Invoice</t>
        </is>
      </c>
      <c r="E2787" s="37" t="n">
        <v>46241</v>
      </c>
      <c r="F2787" s="6" t="inlineStr">
        <is>
          <t>Optus Billing Services Pty Ltd</t>
        </is>
      </c>
      <c r="G2787" s="39" t="n">
        <v>271.82</v>
      </c>
      <c r="H2787" s="39" t="n">
        <v>0</v>
      </c>
      <c r="I2787" s="6" t="inlineStr">
        <is>
          <t>9000 - OFFICE / ADMIN [CTS]</t>
        </is>
      </c>
      <c r="J2787" s="6" t="inlineStr">
        <is>
          <t>INV000589213447 - Office Internet and Phone Service Charges August 2026 [paid via PL CC]</t>
        </is>
      </c>
      <c r="K2787" s="6" t="inlineStr">
        <is>
          <t>INV000589213447 - Office Internet and Phone Service Charges August 2026 [paid via PL CC]</t>
        </is>
      </c>
      <c r="L2787" s="6" t="inlineStr">
        <is>
          <t>Optus Billing Services Pty Ltd - Evolve Internet RC - Unlimited</t>
        </is>
      </c>
      <c r="M2787" s="6" t="inlineStr">
        <is>
          <t>CTS</t>
        </is>
      </c>
    </row>
    <row r="2788">
      <c r="A2788" s="6" t="n">
        <v>64600</v>
      </c>
      <c r="B2788" s="6" t="n">
        <v>64600</v>
      </c>
      <c r="C2788" s="6" t="inlineStr">
        <is>
          <t>Office Cleaning</t>
        </is>
      </c>
      <c r="D2788" s="6" t="inlineStr">
        <is>
          <t>Payable Invoice</t>
        </is>
      </c>
      <c r="E2788" s="37" t="n">
        <v>46204</v>
      </c>
      <c r="F2788" s="6" t="inlineStr">
        <is>
          <t>Investa Asset Management Pty Ltd</t>
        </is>
      </c>
      <c r="G2788" s="39" t="n">
        <v>382.64</v>
      </c>
      <c r="H2788" s="39" t="n">
        <v>0</v>
      </c>
      <c r="I2788" s="6" t="inlineStr">
        <is>
          <t>9000 - OFFICE / ADMIN [CTS]</t>
        </is>
      </c>
      <c r="J2788" s="6" t="inlineStr">
        <is>
          <t>INV5310032816 - Rent for July 2026 and HydroTap Change filter and Faulty GPO (To be reimbursed in August Invoice)</t>
        </is>
      </c>
      <c r="K2788" s="6" t="inlineStr">
        <is>
          <t>INV5310032816 - Rent for July 2026 and HydroTap Change filter and Faulty GPO (To be reimbursed in August Invoice)</t>
        </is>
      </c>
      <c r="L2788" s="6" t="inlineStr">
        <is>
          <t>Investa Asset Management Pty Ltd - DR Cleaning Direct B Bld</t>
        </is>
      </c>
      <c r="M2788" s="6" t="inlineStr">
        <is>
          <t>CTS</t>
        </is>
      </c>
    </row>
    <row r="2789">
      <c r="A2789" s="6" t="n">
        <v>64600</v>
      </c>
      <c r="B2789" s="6" t="n">
        <v>64600</v>
      </c>
      <c r="C2789" s="6" t="inlineStr">
        <is>
          <t>Office Cleaning</t>
        </is>
      </c>
      <c r="D2789" s="6" t="inlineStr">
        <is>
          <t>Payable Invoice</t>
        </is>
      </c>
      <c r="E2789" s="37" t="n">
        <v>46204</v>
      </c>
      <c r="F2789" s="6" t="inlineStr">
        <is>
          <t>Investa Asset Management Pty Ltd</t>
        </is>
      </c>
      <c r="G2789" s="39" t="n">
        <v>310.27</v>
      </c>
      <c r="H2789" s="39" t="n">
        <v>0</v>
      </c>
      <c r="I2789" s="6" t="inlineStr">
        <is>
          <t>9000 - OFFICE / ADMIN [CTS]</t>
        </is>
      </c>
      <c r="J2789" s="6" t="inlineStr">
        <is>
          <t>INV5310032816 - Rent for July 2026 and HydroTap Change filter and Faulty GPO (To be reimbursed in August Invoice)</t>
        </is>
      </c>
      <c r="K2789" s="6" t="inlineStr">
        <is>
          <t>INV5310032816 - Rent for July 2026 and HydroTap Change filter and Faulty GPO (To be reimbursed in August Invoice)</t>
        </is>
      </c>
      <c r="L2789" s="6" t="inlineStr">
        <is>
          <t>Investa Asset Management Pty Ltd - DR Cleaning Tenancy Std - Contr</t>
        </is>
      </c>
      <c r="M2789" s="6" t="inlineStr">
        <is>
          <t>CTS</t>
        </is>
      </c>
    </row>
    <row r="2790">
      <c r="A2790" s="6" t="n">
        <v>64600</v>
      </c>
      <c r="B2790" s="6" t="n">
        <v>64600</v>
      </c>
      <c r="C2790" s="6" t="inlineStr">
        <is>
          <t>Office Cleaning</t>
        </is>
      </c>
      <c r="D2790" s="6" t="inlineStr">
        <is>
          <t>Payable Invoice</t>
        </is>
      </c>
      <c r="E2790" s="37" t="n">
        <v>46235</v>
      </c>
      <c r="F2790" s="6" t="inlineStr">
        <is>
          <t>Investa Asset Management Pty Ltd</t>
        </is>
      </c>
      <c r="G2790" s="39" t="n">
        <v>382.64</v>
      </c>
      <c r="H2790" s="39" t="n">
        <v>0</v>
      </c>
      <c r="I2790" s="6" t="inlineStr">
        <is>
          <t>9000 - OFFICE / ADMIN [CTS]</t>
        </is>
      </c>
      <c r="J2790" s="6" t="inlineStr">
        <is>
          <t>INV5310033477 - Rent for August 2026 (Faulty GPO credited)</t>
        </is>
      </c>
      <c r="K2790" s="6" t="inlineStr">
        <is>
          <t>INV5310033477 - Rent for August 2026 (Faulty GPO credited)</t>
        </is>
      </c>
      <c r="L2790" s="6" t="inlineStr">
        <is>
          <t>Investa Asset Management Pty Ltd - DR Cleaning Direct B Bld</t>
        </is>
      </c>
      <c r="M2790" s="6" t="inlineStr">
        <is>
          <t>CTS</t>
        </is>
      </c>
    </row>
    <row r="2791">
      <c r="A2791" s="6" t="n">
        <v>64600</v>
      </c>
      <c r="B2791" s="6" t="n">
        <v>64600</v>
      </c>
      <c r="C2791" s="6" t="inlineStr">
        <is>
          <t>Office Cleaning</t>
        </is>
      </c>
      <c r="D2791" s="6" t="inlineStr">
        <is>
          <t>Payable Invoice</t>
        </is>
      </c>
      <c r="E2791" s="37" t="n">
        <v>46235</v>
      </c>
      <c r="F2791" s="6" t="inlineStr">
        <is>
          <t>Investa Asset Management Pty Ltd</t>
        </is>
      </c>
      <c r="G2791" s="39" t="n">
        <v>310.27</v>
      </c>
      <c r="H2791" s="39" t="n">
        <v>0</v>
      </c>
      <c r="I2791" s="6" t="inlineStr">
        <is>
          <t>9000 - OFFICE / ADMIN [CTS]</t>
        </is>
      </c>
      <c r="J2791" s="6" t="inlineStr">
        <is>
          <t>INV5310033477 - Rent for August 2026 (Faulty GPO credited)</t>
        </is>
      </c>
      <c r="K2791" s="6" t="inlineStr">
        <is>
          <t>INV5310033477 - Rent for August 2026 (Faulty GPO credited)</t>
        </is>
      </c>
      <c r="L2791" s="6" t="inlineStr">
        <is>
          <t>Investa Asset Management Pty Ltd - DR Cleaning Tenancy Std - Contr</t>
        </is>
      </c>
      <c r="M2791" s="6" t="inlineStr">
        <is>
          <t>CTS</t>
        </is>
      </c>
    </row>
    <row r="2792">
      <c r="A2792" s="6" t="n">
        <v>64700</v>
      </c>
      <c r="B2792" s="6" t="n">
        <v>64700</v>
      </c>
      <c r="C2792" s="6" t="inlineStr">
        <is>
          <t>IT Network Service &amp; Support</t>
        </is>
      </c>
      <c r="D2792" s="6" t="inlineStr">
        <is>
          <t>Payable Invoice</t>
        </is>
      </c>
      <c r="E2792" s="37" t="n">
        <v>46204</v>
      </c>
      <c r="F2792" s="6" t="inlineStr">
        <is>
          <t>First Focus IT Pty Ltd</t>
        </is>
      </c>
      <c r="G2792" s="39" t="n">
        <v>9953</v>
      </c>
      <c r="H2792" s="39" t="n">
        <v>0</v>
      </c>
      <c r="I2792" s="6" t="inlineStr">
        <is>
          <t>9000 - OFFICE / ADMIN [CTS]</t>
        </is>
      </c>
      <c r="J2792" s="6" t="inlineStr">
        <is>
          <t>INV167160 - MSA: CORE Intelligent Managed Services: CORE Intelligent Managed Services July 2026 [paid via DD] To recieve credits for the interest charged</t>
        </is>
      </c>
      <c r="K2792" s="6" t="inlineStr">
        <is>
          <t>INV167160 - MSA: CORE Intelligent Managed Services: CORE Intelligent Managed Services July 2026 [paid via DD] To recieve credits for the interest charged</t>
        </is>
      </c>
      <c r="L2792" s="6" t="inlineStr">
        <is>
          <t>First Focus IT Pty Ltd - CORE Intelligent Managed Services</t>
        </is>
      </c>
      <c r="M2792" s="6" t="inlineStr">
        <is>
          <t>CTS</t>
        </is>
      </c>
    </row>
    <row r="2793">
      <c r="A2793" s="6" t="n">
        <v>64700</v>
      </c>
      <c r="B2793" s="6" t="n">
        <v>64700</v>
      </c>
      <c r="C2793" s="6" t="inlineStr">
        <is>
          <t>IT Network Service &amp; Support</t>
        </is>
      </c>
      <c r="D2793" s="6" t="inlineStr">
        <is>
          <t>Payable Invoice</t>
        </is>
      </c>
      <c r="E2793" s="37" t="n">
        <v>46204</v>
      </c>
      <c r="F2793" s="6" t="inlineStr">
        <is>
          <t>First Focus IT Pty Ltd</t>
        </is>
      </c>
      <c r="G2793" s="39" t="n">
        <v>403.5</v>
      </c>
      <c r="H2793" s="39" t="n">
        <v>0</v>
      </c>
      <c r="I2793" s="6" t="inlineStr">
        <is>
          <t>9000 - OFFICE / ADMIN [CTS]</t>
        </is>
      </c>
      <c r="J2793" s="6" t="inlineStr">
        <is>
          <t>INV167160 - MSA: CORE Intelligent Managed Services: CORE Intelligent Managed Services July 2026 [paid via DD] To recieve credits for the interest charged</t>
        </is>
      </c>
      <c r="K2793" s="6" t="inlineStr">
        <is>
          <t>INV167160 - MSA: CORE Intelligent Managed Services: CORE Intelligent Managed Services July 2026 [paid via DD] To recieve credits for the interest charged</t>
        </is>
      </c>
      <c r="L2793" s="6" t="inlineStr">
        <is>
          <t>First Focus IT Pty Ltd - CORE Intelligent Managed Services
Email Only User 75% discount</t>
        </is>
      </c>
      <c r="M2793" s="6" t="inlineStr">
        <is>
          <t>CTS</t>
        </is>
      </c>
    </row>
    <row r="2794">
      <c r="A2794" s="6" t="n">
        <v>64700</v>
      </c>
      <c r="B2794" s="6" t="n">
        <v>64700</v>
      </c>
      <c r="C2794" s="6" t="inlineStr">
        <is>
          <t>IT Network Service &amp; Support</t>
        </is>
      </c>
      <c r="D2794" s="6" t="inlineStr">
        <is>
          <t>Payable Invoice</t>
        </is>
      </c>
      <c r="E2794" s="37" t="n">
        <v>46204</v>
      </c>
      <c r="F2794" s="6" t="inlineStr">
        <is>
          <t>First Focus IT Pty Ltd</t>
        </is>
      </c>
      <c r="G2794" s="39" t="n">
        <v>1247</v>
      </c>
      <c r="H2794" s="39" t="n">
        <v>0</v>
      </c>
      <c r="I2794" s="6" t="inlineStr">
        <is>
          <t>9000 - OFFICE / ADMIN [CTS]</t>
        </is>
      </c>
      <c r="J2794" s="6" t="inlineStr">
        <is>
          <t>INV167160 - MSA: CORE Intelligent Managed Services: CORE Intelligent Managed Services July 2026 [paid via DD] To recieve credits for the interest charged</t>
        </is>
      </c>
      <c r="K2794" s="6" t="inlineStr">
        <is>
          <t>INV167160 - MSA: CORE Intelligent Managed Services: CORE Intelligent Managed Services July 2026 [paid via DD] To recieve credits for the interest charged</t>
        </is>
      </c>
      <c r="L2794" s="6" t="inlineStr">
        <is>
          <t>First Focus IT Pty Ltd - CORE - Hatz AI Multi-LLM Platform</t>
        </is>
      </c>
      <c r="M2794" s="6" t="inlineStr">
        <is>
          <t>CTS</t>
        </is>
      </c>
    </row>
    <row r="2795">
      <c r="A2795" s="6" t="n">
        <v>64700</v>
      </c>
      <c r="B2795" s="6" t="n">
        <v>64700</v>
      </c>
      <c r="C2795" s="6" t="inlineStr">
        <is>
          <t>IT Network Service &amp; Support</t>
        </is>
      </c>
      <c r="D2795" s="6" t="inlineStr">
        <is>
          <t>Payable Invoice</t>
        </is>
      </c>
      <c r="E2795" s="37" t="n">
        <v>46204</v>
      </c>
      <c r="F2795" s="6" t="inlineStr">
        <is>
          <t>First Focus IT Pty Ltd</t>
        </is>
      </c>
      <c r="G2795" s="39" t="n">
        <v>0</v>
      </c>
      <c r="H2795" s="39" t="n">
        <v>430</v>
      </c>
      <c r="I2795" s="6" t="inlineStr">
        <is>
          <t>9000 - OFFICE / ADMIN [CTS]</t>
        </is>
      </c>
      <c r="J2795" s="6" t="inlineStr">
        <is>
          <t>INV167160 - MSA: CORE Intelligent Managed Services: CORE Intelligent Managed Services July 2026 [paid via DD] To recieve credits for the interest charged</t>
        </is>
      </c>
      <c r="K2795" s="6" t="inlineStr">
        <is>
          <t>INV167160 - MSA: CORE Intelligent Managed Services: CORE Intelligent Managed Services July 2026 [paid via DD] To recieve credits for the interest charged</t>
        </is>
      </c>
      <c r="L2795" s="6" t="inlineStr">
        <is>
          <t>First Focus IT Pty Ltd - CORE Early Sign Up Discount Hatz (12 month)</t>
        </is>
      </c>
      <c r="M2795" s="6" t="inlineStr">
        <is>
          <t>CTS</t>
        </is>
      </c>
    </row>
    <row r="2796">
      <c r="A2796" s="6" t="n">
        <v>64700</v>
      </c>
      <c r="B2796" s="6" t="n">
        <v>64700</v>
      </c>
      <c r="C2796" s="6" t="inlineStr">
        <is>
          <t>IT Network Service &amp; Support</t>
        </is>
      </c>
      <c r="D2796" s="6" t="inlineStr">
        <is>
          <t>Payable Invoice</t>
        </is>
      </c>
      <c r="E2796" s="37" t="n">
        <v>46204</v>
      </c>
      <c r="F2796" s="6" t="inlineStr">
        <is>
          <t>First Focus IT Pty Ltd</t>
        </is>
      </c>
      <c r="G2796" s="39" t="n">
        <v>100</v>
      </c>
      <c r="H2796" s="39" t="n">
        <v>0</v>
      </c>
      <c r="I2796" s="6" t="inlineStr">
        <is>
          <t>9000 - OFFICE / ADMIN [CTS]</t>
        </is>
      </c>
      <c r="J2796" s="6" t="inlineStr">
        <is>
          <t>INV167160 - MSA: CORE Intelligent Managed Services: CORE Intelligent Managed Services July 2026 [paid via DD] To recieve credits for the interest charged</t>
        </is>
      </c>
      <c r="K2796" s="6" t="inlineStr">
        <is>
          <t>INV167160 - MSA: CORE Intelligent Managed Services: CORE Intelligent Managed Services July 2026 [paid via DD] To recieve credits for the interest charged</t>
        </is>
      </c>
      <c r="L2796" s="6" t="inlineStr">
        <is>
          <t>First Focus IT Pty Ltd - DMARC Email Security Management: Per Domain</t>
        </is>
      </c>
      <c r="M2796" s="6" t="inlineStr">
        <is>
          <t>CTS</t>
        </is>
      </c>
    </row>
    <row r="2797">
      <c r="A2797" s="6" t="n">
        <v>64700</v>
      </c>
      <c r="B2797" s="6" t="n">
        <v>64700</v>
      </c>
      <c r="C2797" s="6" t="inlineStr">
        <is>
          <t>IT Network Service &amp; Support</t>
        </is>
      </c>
      <c r="D2797" s="6" t="inlineStr">
        <is>
          <t>Payable Invoice</t>
        </is>
      </c>
      <c r="E2797" s="37" t="n">
        <v>46204</v>
      </c>
      <c r="F2797" s="6" t="inlineStr">
        <is>
          <t>First Focus IT Pty Ltd</t>
        </is>
      </c>
      <c r="G2797" s="39" t="n">
        <v>325</v>
      </c>
      <c r="H2797" s="39" t="n">
        <v>0</v>
      </c>
      <c r="I2797" s="6" t="inlineStr">
        <is>
          <t>9000 - OFFICE / ADMIN [CTS]</t>
        </is>
      </c>
      <c r="J2797" s="6" t="inlineStr">
        <is>
          <t>INV167160 - MSA: CORE Intelligent Managed Services: CORE Intelligent Managed Services July 2026 [paid via DD] To recieve credits for the interest charged</t>
        </is>
      </c>
      <c r="K2797" s="6" t="inlineStr">
        <is>
          <t>INV167160 - MSA: CORE Intelligent Managed Services: CORE Intelligent Managed Services July 2026 [paid via DD] To recieve credits for the interest charged</t>
        </is>
      </c>
      <c r="L2797" s="6" t="inlineStr">
        <is>
          <t>First Focus IT Pty Ltd - Managed SD-WAN Firewall (1Gbps max)</t>
        </is>
      </c>
      <c r="M2797" s="6" t="inlineStr">
        <is>
          <t>CTS</t>
        </is>
      </c>
    </row>
    <row r="2798">
      <c r="A2798" s="6" t="n">
        <v>64700</v>
      </c>
      <c r="B2798" s="6" t="n">
        <v>64700</v>
      </c>
      <c r="C2798" s="6" t="inlineStr">
        <is>
          <t>IT Network Service &amp; Support</t>
        </is>
      </c>
      <c r="D2798" s="6" t="inlineStr">
        <is>
          <t>Payable Invoice</t>
        </is>
      </c>
      <c r="E2798" s="37" t="n">
        <v>46204</v>
      </c>
      <c r="F2798" s="6" t="inlineStr">
        <is>
          <t>First Focus IT Pty Ltd</t>
        </is>
      </c>
      <c r="G2798" s="39" t="n">
        <v>28.8</v>
      </c>
      <c r="H2798" s="39" t="n">
        <v>0</v>
      </c>
      <c r="I2798" s="6" t="inlineStr">
        <is>
          <t>9000 - OFFICE / ADMIN [CTS]</t>
        </is>
      </c>
      <c r="J2798" s="6" t="inlineStr">
        <is>
          <t>INV167160 - MSA: CORE Intelligent Managed Services: CORE Intelligent Managed Services July 2026 [paid via DD] To recieve credits for the interest charged</t>
        </is>
      </c>
      <c r="K2798" s="6" t="inlineStr">
        <is>
          <t>INV167160 - MSA: CORE Intelligent Managed Services: CORE Intelligent Managed Services July 2026 [paid via DD] To recieve credits for the interest charged</t>
        </is>
      </c>
      <c r="L2798" s="6" t="inlineStr">
        <is>
          <t>First Focus IT Pty Ltd - Exchange Online (Plan 1) (NCE COM 1MTH)
Serial Number(s): S365L</t>
        </is>
      </c>
      <c r="M2798" s="6" t="inlineStr">
        <is>
          <t>CTS</t>
        </is>
      </c>
    </row>
    <row r="2799">
      <c r="A2799" s="6" t="n">
        <v>64700</v>
      </c>
      <c r="B2799" s="6" t="n">
        <v>64700</v>
      </c>
      <c r="C2799" s="6" t="inlineStr">
        <is>
          <t>IT Network Service &amp; Support</t>
        </is>
      </c>
      <c r="D2799" s="6" t="inlineStr">
        <is>
          <t>Payable Invoice</t>
        </is>
      </c>
      <c r="E2799" s="37" t="n">
        <v>46204</v>
      </c>
      <c r="F2799" s="6" t="inlineStr">
        <is>
          <t>First Focus IT Pty Ltd</t>
        </is>
      </c>
      <c r="G2799" s="39" t="n">
        <v>198.58</v>
      </c>
      <c r="H2799" s="39" t="n">
        <v>0</v>
      </c>
      <c r="I2799" s="6" t="inlineStr">
        <is>
          <t>9000 - OFFICE / ADMIN [CTS]</t>
        </is>
      </c>
      <c r="J2799" s="6" t="inlineStr">
        <is>
          <t>INV167160 - MSA: CORE Intelligent Managed Services: CORE Intelligent Managed Services July 2026 [paid via DD] To recieve credits for the interest charged</t>
        </is>
      </c>
      <c r="K2799" s="6" t="inlineStr">
        <is>
          <t>INV167160 - MSA: CORE Intelligent Managed Services: CORE Intelligent Managed Services July 2026 [paid via DD] To recieve credits for the interest charged</t>
        </is>
      </c>
      <c r="L2799" s="6" t="inlineStr">
        <is>
          <t>First Focus IT Pty Ltd - Interest on late payments
162027
164522
162627
(To be credited)</t>
        </is>
      </c>
      <c r="M2799" s="6" t="inlineStr">
        <is>
          <t>CTS</t>
        </is>
      </c>
    </row>
    <row r="2800">
      <c r="A2800" s="6" t="n">
        <v>64700</v>
      </c>
      <c r="B2800" s="6" t="n">
        <v>64700</v>
      </c>
      <c r="C2800" s="6" t="inlineStr">
        <is>
          <t>IT Network Service &amp; Support</t>
        </is>
      </c>
      <c r="D2800" s="6" t="inlineStr">
        <is>
          <t>Payable Credit Note</t>
        </is>
      </c>
      <c r="E2800" s="37" t="n">
        <v>46219</v>
      </c>
      <c r="F2800" s="6" t="inlineStr">
        <is>
          <t>First Focus IT Pty Ltd</t>
        </is>
      </c>
      <c r="G2800" s="39" t="n">
        <v>0</v>
      </c>
      <c r="H2800" s="39" t="n">
        <v>198.58</v>
      </c>
      <c r="I2800" s="6" t="inlineStr">
        <is>
          <t>9000 - OFFICE / ADMIN [CTS]</t>
        </is>
      </c>
      <c r="J2800" s="6" t="inlineStr">
        <is>
          <t>INV168824 - Interest Charges on INV167160 for May 2026 invoices (to apply in August invoice)</t>
        </is>
      </c>
      <c r="K2800" s="6" t="inlineStr">
        <is>
          <t>INV168824 - Interest Charges on INV167160 for May 2026 invoices (to apply in August invoice)</t>
        </is>
      </c>
      <c r="L2800" s="6" t="inlineStr">
        <is>
          <t>First Focus IT Pty Ltd - Interest on late payments
162027
164522
162627</t>
        </is>
      </c>
      <c r="M2800" s="6" t="inlineStr">
        <is>
          <t>CTS</t>
        </is>
      </c>
    </row>
    <row r="2801">
      <c r="A2801" s="6" t="n">
        <v>64700</v>
      </c>
      <c r="B2801" s="6" t="n">
        <v>64700</v>
      </c>
      <c r="C2801" s="6" t="inlineStr">
        <is>
          <t>IT Network Service &amp; Support</t>
        </is>
      </c>
      <c r="D2801" s="6" t="inlineStr">
        <is>
          <t>Payable Invoice</t>
        </is>
      </c>
      <c r="E2801" s="37" t="n">
        <v>46234</v>
      </c>
      <c r="F2801" s="6" t="inlineStr">
        <is>
          <t>First Focus IT Pty Ltd</t>
        </is>
      </c>
      <c r="G2801" s="39" t="n">
        <v>18325.73</v>
      </c>
      <c r="H2801" s="39" t="n">
        <v>0</v>
      </c>
      <c r="I2801" s="6" t="inlineStr">
        <is>
          <t>9000 - OFFICE / ADMIN [CTS]</t>
        </is>
      </c>
      <c r="J2801" s="6" t="inlineStr">
        <is>
          <t>INV171598 - Completion of CORE Intelligent Managed Services One-Time Project - Balance Fee [PO-00016880] pay via EFT</t>
        </is>
      </c>
      <c r="K2801" s="6" t="inlineStr">
        <is>
          <t>INV171598 - Completion of CORE Intelligent Managed Services One-Time Project - Balance Fee [PO-00016880] pay via EFT</t>
        </is>
      </c>
      <c r="L2801" s="6" t="inlineStr">
        <is>
          <t>First Focus IT Pty Ltd - Fixed Fee Project</t>
        </is>
      </c>
      <c r="M2801" s="6" t="inlineStr">
        <is>
          <t>CTS</t>
        </is>
      </c>
    </row>
    <row r="2802">
      <c r="A2802" s="6" t="n">
        <v>64700</v>
      </c>
      <c r="B2802" s="6" t="n">
        <v>64700</v>
      </c>
      <c r="C2802" s="6" t="inlineStr">
        <is>
          <t>IT Network Service &amp; Support</t>
        </is>
      </c>
      <c r="D2802" s="6" t="inlineStr">
        <is>
          <t>Payable Invoice</t>
        </is>
      </c>
      <c r="E2802" s="37" t="n">
        <v>46234</v>
      </c>
      <c r="F2802" s="6" t="inlineStr">
        <is>
          <t>First Focus IT Pty Ltd</t>
        </is>
      </c>
      <c r="G2802" s="39" t="n">
        <v>0</v>
      </c>
      <c r="H2802" s="39" t="n">
        <v>7330.29</v>
      </c>
      <c r="I2802" s="6" t="inlineStr">
        <is>
          <t>9000 - OFFICE / ADMIN [CTS]</t>
        </is>
      </c>
      <c r="J2802" s="6" t="inlineStr">
        <is>
          <t>INV171598 - Completion of CORE Intelligent Managed Services One-Time Project - Balance Fee [PO-00016880] pay via EFT</t>
        </is>
      </c>
      <c r="K2802" s="6" t="inlineStr">
        <is>
          <t>INV171598 - Completion of CORE Intelligent Managed Services One-Time Project - Balance Fee [PO-00016880] pay via EFT</t>
        </is>
      </c>
      <c r="L2802" s="6" t="inlineStr">
        <is>
          <t>First Focus IT Pty Ltd - CORE Early Sign Up Discount
At cost transitions project
Offer valid for agreements signed prior to
15/04</t>
        </is>
      </c>
      <c r="M2802" s="6" t="inlineStr">
        <is>
          <t>CTS</t>
        </is>
      </c>
    </row>
    <row r="2803">
      <c r="A2803" s="6" t="n">
        <v>64700</v>
      </c>
      <c r="B2803" s="6" t="n">
        <v>64700</v>
      </c>
      <c r="C2803" s="6" t="inlineStr">
        <is>
          <t>IT Network Service &amp; Support</t>
        </is>
      </c>
      <c r="D2803" s="6" t="inlineStr">
        <is>
          <t>Payable Invoice</t>
        </is>
      </c>
      <c r="E2803" s="37" t="n">
        <v>46234</v>
      </c>
      <c r="F2803" s="6" t="inlineStr">
        <is>
          <t>First Focus IT Pty Ltd</t>
        </is>
      </c>
      <c r="G2803" s="39" t="n">
        <v>0</v>
      </c>
      <c r="H2803" s="39" t="n">
        <v>2451</v>
      </c>
      <c r="I2803" s="6" t="inlineStr">
        <is>
          <t>9000 - OFFICE / ADMIN [CTS]</t>
        </is>
      </c>
      <c r="J2803" s="6" t="inlineStr">
        <is>
          <t>INV171598 - Completion of CORE Intelligent Managed Services One-Time Project - Balance Fee [PO-00016880] pay via EFT</t>
        </is>
      </c>
      <c r="K2803" s="6" t="inlineStr">
        <is>
          <t>INV171598 - Completion of CORE Intelligent Managed Services One-Time Project - Balance Fee [PO-00016880] pay via EFT</t>
        </is>
      </c>
      <c r="L2803" s="6" t="inlineStr">
        <is>
          <t>First Focus IT Pty Ltd - CORE Early Sign Up Discount Hatz</t>
        </is>
      </c>
      <c r="M2803" s="6" t="inlineStr">
        <is>
          <t>CTS</t>
        </is>
      </c>
    </row>
    <row r="2804">
      <c r="A2804" s="6" t="n">
        <v>64700</v>
      </c>
      <c r="B2804" s="6" t="n">
        <v>64700</v>
      </c>
      <c r="C2804" s="6" t="inlineStr">
        <is>
          <t>IT Network Service &amp; Support</t>
        </is>
      </c>
      <c r="D2804" s="6" t="inlineStr">
        <is>
          <t>Payable Invoice</t>
        </is>
      </c>
      <c r="E2804" s="37" t="n">
        <v>46235</v>
      </c>
      <c r="F2804" s="6" t="inlineStr">
        <is>
          <t>First Focus IT Pty Ltd</t>
        </is>
      </c>
      <c r="G2804" s="39" t="n">
        <v>7263</v>
      </c>
      <c r="H2804" s="39" t="n">
        <v>0</v>
      </c>
      <c r="I2804" s="6" t="inlineStr">
        <is>
          <t>9000 - OFFICE / ADMIN [CTS]</t>
        </is>
      </c>
      <c r="J2804" s="6" t="inlineStr">
        <is>
          <t>INV170755 - MSA: CORE Intelligent Managed Services: CORE Intelligent Managed Services August 2026 [paid via DD]</t>
        </is>
      </c>
      <c r="K2804" s="6" t="inlineStr">
        <is>
          <t>INV170755 - MSA: CORE Intelligent Managed Services: CORE Intelligent Managed Services August 2026 [paid via DD]</t>
        </is>
      </c>
      <c r="L2804" s="6" t="inlineStr">
        <is>
          <t>First Focus IT Pty Ltd - CORE Intelligent Managed Services</t>
        </is>
      </c>
      <c r="M2804" s="6" t="inlineStr">
        <is>
          <t>CTS</t>
        </is>
      </c>
    </row>
    <row r="2805">
      <c r="A2805" s="6" t="n">
        <v>64700</v>
      </c>
      <c r="B2805" s="6" t="n">
        <v>64700</v>
      </c>
      <c r="C2805" s="6" t="inlineStr">
        <is>
          <t>IT Network Service &amp; Support</t>
        </is>
      </c>
      <c r="D2805" s="6" t="inlineStr">
        <is>
          <t>Payable Invoice</t>
        </is>
      </c>
      <c r="E2805" s="37" t="n">
        <v>46235</v>
      </c>
      <c r="F2805" s="6" t="inlineStr">
        <is>
          <t>First Focus IT Pty Ltd</t>
        </is>
      </c>
      <c r="G2805" s="39" t="n">
        <v>941.5</v>
      </c>
      <c r="H2805" s="39" t="n">
        <v>0</v>
      </c>
      <c r="I2805" s="6" t="inlineStr">
        <is>
          <t>9000 - OFFICE / ADMIN [CTS]</t>
        </is>
      </c>
      <c r="J2805" s="6" t="inlineStr">
        <is>
          <t>INV170755 - MSA: CORE Intelligent Managed Services: CORE Intelligent Managed Services August 2026 [paid via DD]</t>
        </is>
      </c>
      <c r="K2805" s="6" t="inlineStr">
        <is>
          <t>INV170755 - MSA: CORE Intelligent Managed Services: CORE Intelligent Managed Services August 2026 [paid via DD]</t>
        </is>
      </c>
      <c r="L2805" s="6" t="inlineStr">
        <is>
          <t>First Focus IT Pty Ltd - CORE Intelligent Managed Services
Email Only User 75% discount</t>
        </is>
      </c>
      <c r="M2805" s="6" t="inlineStr">
        <is>
          <t>CTS</t>
        </is>
      </c>
    </row>
    <row r="2806">
      <c r="A2806" s="6" t="n">
        <v>64700</v>
      </c>
      <c r="B2806" s="6" t="n">
        <v>64700</v>
      </c>
      <c r="C2806" s="6" t="inlineStr">
        <is>
          <t>IT Network Service &amp; Support</t>
        </is>
      </c>
      <c r="D2806" s="6" t="inlineStr">
        <is>
          <t>Payable Invoice</t>
        </is>
      </c>
      <c r="E2806" s="37" t="n">
        <v>46235</v>
      </c>
      <c r="F2806" s="6" t="inlineStr">
        <is>
          <t>First Focus IT Pty Ltd</t>
        </is>
      </c>
      <c r="G2806" s="39" t="n">
        <v>1189</v>
      </c>
      <c r="H2806" s="39" t="n">
        <v>0</v>
      </c>
      <c r="I2806" s="6" t="inlineStr">
        <is>
          <t>9000 - OFFICE / ADMIN [CTS]</t>
        </is>
      </c>
      <c r="J2806" s="6" t="inlineStr">
        <is>
          <t>INV170755 - MSA: CORE Intelligent Managed Services: CORE Intelligent Managed Services August 2026 [paid via DD]</t>
        </is>
      </c>
      <c r="K2806" s="6" t="inlineStr">
        <is>
          <t>INV170755 - MSA: CORE Intelligent Managed Services: CORE Intelligent Managed Services August 2026 [paid via DD]</t>
        </is>
      </c>
      <c r="L2806" s="6" t="inlineStr">
        <is>
          <t>First Focus IT Pty Ltd - CORE - Hatz AI Multi-LLM Platform</t>
        </is>
      </c>
      <c r="M2806" s="6" t="inlineStr">
        <is>
          <t>CTS</t>
        </is>
      </c>
    </row>
    <row r="2807">
      <c r="A2807" s="6" t="n">
        <v>64700</v>
      </c>
      <c r="B2807" s="6" t="n">
        <v>64700</v>
      </c>
      <c r="C2807" s="6" t="inlineStr">
        <is>
          <t>IT Network Service &amp; Support</t>
        </is>
      </c>
      <c r="D2807" s="6" t="inlineStr">
        <is>
          <t>Payable Invoice</t>
        </is>
      </c>
      <c r="E2807" s="37" t="n">
        <v>46235</v>
      </c>
      <c r="F2807" s="6" t="inlineStr">
        <is>
          <t>First Focus IT Pty Ltd</t>
        </is>
      </c>
      <c r="G2807" s="39" t="n">
        <v>0</v>
      </c>
      <c r="H2807" s="39" t="n">
        <v>410</v>
      </c>
      <c r="I2807" s="6" t="inlineStr">
        <is>
          <t>9000 - OFFICE / ADMIN [CTS]</t>
        </is>
      </c>
      <c r="J2807" s="6" t="inlineStr">
        <is>
          <t>INV170755 - MSA: CORE Intelligent Managed Services: CORE Intelligent Managed Services August 2026 [paid via DD]</t>
        </is>
      </c>
      <c r="K2807" s="6" t="inlineStr">
        <is>
          <t>INV170755 - MSA: CORE Intelligent Managed Services: CORE Intelligent Managed Services August 2026 [paid via DD]</t>
        </is>
      </c>
      <c r="L2807" s="6" t="inlineStr">
        <is>
          <t>First Focus IT Pty Ltd - CORE Early Sign Up Discount Hatz (12 month)</t>
        </is>
      </c>
      <c r="M2807" s="6" t="inlineStr">
        <is>
          <t>CTS</t>
        </is>
      </c>
    </row>
    <row r="2808">
      <c r="A2808" s="6" t="n">
        <v>64700</v>
      </c>
      <c r="B2808" s="6" t="n">
        <v>64700</v>
      </c>
      <c r="C2808" s="6" t="inlineStr">
        <is>
          <t>IT Network Service &amp; Support</t>
        </is>
      </c>
      <c r="D2808" s="6" t="inlineStr">
        <is>
          <t>Payable Invoice</t>
        </is>
      </c>
      <c r="E2808" s="37" t="n">
        <v>46235</v>
      </c>
      <c r="F2808" s="6" t="inlineStr">
        <is>
          <t>First Focus IT Pty Ltd</t>
        </is>
      </c>
      <c r="G2808" s="39" t="n">
        <v>100</v>
      </c>
      <c r="H2808" s="39" t="n">
        <v>0</v>
      </c>
      <c r="I2808" s="6" t="inlineStr">
        <is>
          <t>9000 - OFFICE / ADMIN [CTS]</t>
        </is>
      </c>
      <c r="J2808" s="6" t="inlineStr">
        <is>
          <t>INV170755 - MSA: CORE Intelligent Managed Services: CORE Intelligent Managed Services August 2026 [paid via DD]</t>
        </is>
      </c>
      <c r="K2808" s="6" t="inlineStr">
        <is>
          <t>INV170755 - MSA: CORE Intelligent Managed Services: CORE Intelligent Managed Services August 2026 [paid via DD]</t>
        </is>
      </c>
      <c r="L2808" s="6" t="inlineStr">
        <is>
          <t>First Focus IT Pty Ltd - DMARC Email Security Management: Per Domain</t>
        </is>
      </c>
      <c r="M2808" s="6" t="inlineStr">
        <is>
          <t>CTS</t>
        </is>
      </c>
    </row>
    <row r="2809">
      <c r="A2809" s="6" t="n">
        <v>64700</v>
      </c>
      <c r="B2809" s="6" t="n">
        <v>64700</v>
      </c>
      <c r="C2809" s="6" t="inlineStr">
        <is>
          <t>IT Network Service &amp; Support</t>
        </is>
      </c>
      <c r="D2809" s="6" t="inlineStr">
        <is>
          <t>Payable Invoice</t>
        </is>
      </c>
      <c r="E2809" s="37" t="n">
        <v>46235</v>
      </c>
      <c r="F2809" s="6" t="inlineStr">
        <is>
          <t>First Focus IT Pty Ltd</t>
        </is>
      </c>
      <c r="G2809" s="39" t="n">
        <v>325</v>
      </c>
      <c r="H2809" s="39" t="n">
        <v>0</v>
      </c>
      <c r="I2809" s="6" t="inlineStr">
        <is>
          <t>9000 - OFFICE / ADMIN [CTS]</t>
        </is>
      </c>
      <c r="J2809" s="6" t="inlineStr">
        <is>
          <t>INV170755 - MSA: CORE Intelligent Managed Services: CORE Intelligent Managed Services August 2026 [paid via DD]</t>
        </is>
      </c>
      <c r="K2809" s="6" t="inlineStr">
        <is>
          <t>INV170755 - MSA: CORE Intelligent Managed Services: CORE Intelligent Managed Services August 2026 [paid via DD]</t>
        </is>
      </c>
      <c r="L2809" s="6" t="inlineStr">
        <is>
          <t>First Focus IT Pty Ltd - Managed SD-WAN Firewall (1Gbps max)</t>
        </is>
      </c>
      <c r="M2809" s="6" t="inlineStr">
        <is>
          <t>CTS</t>
        </is>
      </c>
    </row>
    <row r="2810">
      <c r="A2810" s="6" t="n">
        <v>64700</v>
      </c>
      <c r="B2810" s="6" t="n">
        <v>64700</v>
      </c>
      <c r="C2810" s="6" t="inlineStr">
        <is>
          <t>IT Network Service &amp; Support</t>
        </is>
      </c>
      <c r="D2810" s="6" t="inlineStr">
        <is>
          <t>Payable Invoice</t>
        </is>
      </c>
      <c r="E2810" s="37" t="n">
        <v>46235</v>
      </c>
      <c r="F2810" s="6" t="inlineStr">
        <is>
          <t>First Focus IT Pty Ltd</t>
        </is>
      </c>
      <c r="G2810" s="39" t="n">
        <v>28.8</v>
      </c>
      <c r="H2810" s="39" t="n">
        <v>0</v>
      </c>
      <c r="I2810" s="6" t="inlineStr">
        <is>
          <t>9000 - OFFICE / ADMIN [CTS]</t>
        </is>
      </c>
      <c r="J2810" s="6" t="inlineStr">
        <is>
          <t>INV170755 - MSA: CORE Intelligent Managed Services: CORE Intelligent Managed Services August 2026 [paid via DD]</t>
        </is>
      </c>
      <c r="K2810" s="6" t="inlineStr">
        <is>
          <t>INV170755 - MSA: CORE Intelligent Managed Services: CORE Intelligent Managed Services August 2026 [paid via DD]</t>
        </is>
      </c>
      <c r="L2810" s="6" t="inlineStr">
        <is>
          <t>First Focus IT Pty Ltd - Exchange Online (Plan 1) (NCE COM 1MTH)
Serial Number(s): S365L</t>
        </is>
      </c>
      <c r="M2810" s="6" t="inlineStr">
        <is>
          <t>CTS</t>
        </is>
      </c>
    </row>
    <row r="2811">
      <c r="A2811" s="6" t="n">
        <v>64700</v>
      </c>
      <c r="B2811" s="6" t="n">
        <v>64700</v>
      </c>
      <c r="C2811" s="6" t="inlineStr">
        <is>
          <t>IT Network Service &amp; Support</t>
        </is>
      </c>
      <c r="D2811" s="6" t="inlineStr">
        <is>
          <t>Payable Invoice</t>
        </is>
      </c>
      <c r="E2811" s="37" t="n">
        <v>46237</v>
      </c>
      <c r="F2811" s="6" t="inlineStr">
        <is>
          <t>First Focus IT Pty Ltd</t>
        </is>
      </c>
      <c r="G2811" s="39" t="n">
        <v>609.7</v>
      </c>
      <c r="H2811" s="39" t="n">
        <v>0</v>
      </c>
      <c r="I2811" s="6" t="inlineStr">
        <is>
          <t>9000 - OFFICE / ADMIN [CTS]</t>
        </is>
      </c>
      <c r="J2811" s="6" t="inlineStr">
        <is>
          <t>INV170542 - Replacement for NAS Hard Drive [Q-034252v1 - PO-00016911] GC App (Pay by EFT)</t>
        </is>
      </c>
      <c r="K2811" s="6" t="inlineStr">
        <is>
          <t>INV170542 - Replacement for NAS Hard Drive [Q-034252v1 - PO-00016911] GC App (Pay by EFT)</t>
        </is>
      </c>
      <c r="L2811" s="6" t="inlineStr">
        <is>
          <t>First Focus IT Pty Ltd - Replacement for NAS Hard Drive
Seagate IronWolf  8 TB Hard Drive - 3.5" Internal - SATA (SATA/600) - 7200rpm 
256 MB Buffer - 3 Year Warranty</t>
        </is>
      </c>
      <c r="M2811" s="6" t="inlineStr">
        <is>
          <t>CTS</t>
        </is>
      </c>
    </row>
    <row r="2812">
      <c r="A2812" s="6" t="n">
        <v>64800</v>
      </c>
      <c r="B2812" s="6" t="n">
        <v>64800</v>
      </c>
      <c r="C2812" s="6" t="inlineStr">
        <is>
          <t>Travel &amp; Per Diems</t>
        </is>
      </c>
      <c r="D2812" s="6" t="inlineStr">
        <is>
          <t>Payable Invoice</t>
        </is>
      </c>
      <c r="E2812" s="37" t="n">
        <v>46213</v>
      </c>
      <c r="F2812" s="6" t="inlineStr">
        <is>
          <t>Virgin Airlines Pty Ltd</t>
        </is>
      </c>
      <c r="G2812" s="39" t="n">
        <v>744.54</v>
      </c>
      <c r="H2812" s="39" t="n">
        <v>0</v>
      </c>
      <c r="I2812" s="6" t="inlineStr">
        <is>
          <t>20260801 - CTS Day 2026 [CTS]</t>
        </is>
      </c>
      <c r="J2812" s="6" t="inlineStr">
        <is>
          <t>GYLLAV - Return flight PER&gt;SYD for Isaac Butherworth for CTS Day 2026 [DL App]</t>
        </is>
      </c>
      <c r="K2812" s="6" t="inlineStr">
        <is>
          <t>GYLLAV - Return flight PER&gt;SYD for Isaac Butherworth for CTS Day 2026 [DL App]</t>
        </is>
      </c>
      <c r="L2812" s="6" t="inlineStr">
        <is>
          <t xml:space="preserve">Virgin Airlines Pty Ltd - Return flight PER&gt;SYD for Isaac Butherworth for CTS Day 2026
Depart: 31/Jul/2026 
Return: 02/Aug/2026 </t>
        </is>
      </c>
      <c r="M2812" s="6" t="inlineStr">
        <is>
          <t>CTS</t>
        </is>
      </c>
    </row>
    <row r="2813">
      <c r="A2813" s="6" t="n">
        <v>64800</v>
      </c>
      <c r="B2813" s="6" t="n">
        <v>64800</v>
      </c>
      <c r="C2813" s="6" t="inlineStr">
        <is>
          <t>Travel &amp; Per Diems</t>
        </is>
      </c>
      <c r="D2813" s="6" t="inlineStr">
        <is>
          <t>Payable Invoice</t>
        </is>
      </c>
      <c r="E2813" s="37" t="n">
        <v>46213</v>
      </c>
      <c r="F2813" s="6" t="inlineStr">
        <is>
          <t>Virgin Airlines Pty Ltd</t>
        </is>
      </c>
      <c r="G2813" s="39" t="n">
        <v>167.28</v>
      </c>
      <c r="H2813" s="39" t="n">
        <v>0</v>
      </c>
      <c r="I2813" s="6" t="inlineStr">
        <is>
          <t>20260801 - CTS Day 2026 [CTS]</t>
        </is>
      </c>
      <c r="J2813" s="6" t="inlineStr">
        <is>
          <t>GYLLAV - Return flight PER&gt;SYD for Isaac Butherworth for CTS Day 2026 [DL App]</t>
        </is>
      </c>
      <c r="K2813" s="6" t="inlineStr">
        <is>
          <t>GYLLAV - Return flight PER&gt;SYD for Isaac Butherworth for CTS Day 2026 [DL App]</t>
        </is>
      </c>
      <c r="L2813" s="6" t="inlineStr">
        <is>
          <t>Virgin Airlines Pty Ltd - ECONOMY X EXIT A #
7954431091139 (PER
SYD / QTY 1) 
ECONOMY X Z1 M #
7954431091139 (SYD
PER / QTY 1)</t>
        </is>
      </c>
      <c r="M2813" s="6" t="inlineStr">
        <is>
          <t>CTS</t>
        </is>
      </c>
    </row>
    <row r="2814">
      <c r="A2814" s="6" t="n">
        <v>64800</v>
      </c>
      <c r="B2814" s="6" t="n">
        <v>64800</v>
      </c>
      <c r="C2814" s="6" t="inlineStr">
        <is>
          <t>Travel &amp; Per Diems</t>
        </is>
      </c>
      <c r="D2814" s="6" t="inlineStr">
        <is>
          <t>Receivable Invoice</t>
        </is>
      </c>
      <c r="E2814" s="37" t="n">
        <v>46216</v>
      </c>
      <c r="F2814" s="6" t="inlineStr">
        <is>
          <t>Jaazaniah SALANOA</t>
        </is>
      </c>
      <c r="G2814" s="39" t="n">
        <v>0</v>
      </c>
      <c r="H2814" s="39" t="n">
        <v>39.15</v>
      </c>
      <c r="I2814" s="6" t="inlineStr">
        <is>
          <t>9100 - PRODUCTION [PRD]</t>
        </is>
      </c>
      <c r="J2814" s="6" t="inlineStr">
        <is>
          <t>INV-10523</t>
        </is>
      </c>
      <c r="K2814" s="6" t="inlineStr">
        <is>
          <t>Jaaz - Goget Hire</t>
        </is>
      </c>
      <c r="L2814" s="6" t="inlineStr">
        <is>
          <t>Jaazaniah SALANOA - Jaaz - Goget Hire</t>
        </is>
      </c>
      <c r="M2814" s="6" t="inlineStr">
        <is>
          <t>PRODUCTION</t>
        </is>
      </c>
    </row>
    <row r="2815">
      <c r="A2815" s="6" t="n">
        <v>64800</v>
      </c>
      <c r="B2815" s="6" t="n">
        <v>64800</v>
      </c>
      <c r="C2815" s="6" t="inlineStr">
        <is>
          <t>Travel &amp; Per Diems</t>
        </is>
      </c>
      <c r="D2815" s="6" t="inlineStr">
        <is>
          <t>Payable Invoice</t>
        </is>
      </c>
      <c r="E2815" s="37" t="n">
        <v>46219</v>
      </c>
      <c r="F2815" s="6" t="inlineStr">
        <is>
          <t>Jetstar Airways Pty Ltd</t>
        </is>
      </c>
      <c r="G2815" s="39" t="n">
        <v>572.65</v>
      </c>
      <c r="H2815" s="39" t="n">
        <v>0</v>
      </c>
      <c r="I2815" s="6" t="inlineStr">
        <is>
          <t>20260801 - CTS Day 2026 [CTS]</t>
        </is>
      </c>
      <c r="J2815" s="6" t="inlineStr">
        <is>
          <t>AUIR7B - Return flight ADL&gt;SYD for Kyle Krishnappa for CTS Day 2026 [DL App]</t>
        </is>
      </c>
      <c r="K2815" s="6" t="inlineStr">
        <is>
          <t>AUIR7B - Return flight ADL&gt;SYD for Kyle Krishnappa for CTS Day 2026 [DL App]</t>
        </is>
      </c>
      <c r="L2815" s="6" t="inlineStr">
        <is>
          <t>Jetstar Airways Pty Ltd - Return flight ADL&gt;SYD for Kyle Krishnappa for CTS Day 2026
Depart: 31/Jul/2026
Return: 02/Aug/2026</t>
        </is>
      </c>
      <c r="M2815" s="6" t="inlineStr">
        <is>
          <t>CTS</t>
        </is>
      </c>
    </row>
    <row r="2816">
      <c r="A2816" s="6" t="n">
        <v>64800</v>
      </c>
      <c r="B2816" s="6" t="n">
        <v>64800</v>
      </c>
      <c r="C2816" s="6" t="inlineStr">
        <is>
          <t>Travel &amp; Per Diems</t>
        </is>
      </c>
      <c r="D2816" s="6" t="inlineStr">
        <is>
          <t>Payable Invoice</t>
        </is>
      </c>
      <c r="E2816" s="37" t="n">
        <v>46219</v>
      </c>
      <c r="F2816" s="6" t="inlineStr">
        <is>
          <t>Virgin Airlines Pty Ltd</t>
        </is>
      </c>
      <c r="G2816" s="39" t="n">
        <v>405.46</v>
      </c>
      <c r="H2816" s="39" t="n">
        <v>0</v>
      </c>
      <c r="I2816" s="6" t="inlineStr">
        <is>
          <t>20260801 - CTS Day 2026 [CTS]</t>
        </is>
      </c>
      <c r="J2816" s="6" t="inlineStr">
        <is>
          <t>OLPETE - Return flight MEL&gt;SYD for Dylan Satherley for CTS Day 2026 [DL App]</t>
        </is>
      </c>
      <c r="K2816" s="6" t="inlineStr">
        <is>
          <t>OLPETE - Return flight MEL&gt;SYD for Dylan Satherley for CTS Day 2026 [DL App]</t>
        </is>
      </c>
      <c r="L2816" s="6" t="inlineStr">
        <is>
          <t>Virgin Airlines Pty Ltd - Return flight MEL&gt;SYD for Dylan Satherley for CTS Day 2026 
Depart: 31/Jul/2026
Return: 02/Aug/2026</t>
        </is>
      </c>
      <c r="M2816" s="6" t="inlineStr">
        <is>
          <t>CTS</t>
        </is>
      </c>
    </row>
    <row r="2817">
      <c r="A2817" s="6" t="n">
        <v>64800</v>
      </c>
      <c r="B2817" s="6" t="n">
        <v>64800</v>
      </c>
      <c r="C2817" s="6" t="inlineStr">
        <is>
          <t>Travel &amp; Per Diems</t>
        </is>
      </c>
      <c r="D2817" s="6" t="inlineStr">
        <is>
          <t>Payable Invoice</t>
        </is>
      </c>
      <c r="E2817" s="37" t="n">
        <v>46219</v>
      </c>
      <c r="F2817" s="6" t="inlineStr">
        <is>
          <t>Virgin Airlines Pty Ltd</t>
        </is>
      </c>
      <c r="G2817" s="39" t="n">
        <v>515.46</v>
      </c>
      <c r="H2817" s="39" t="n">
        <v>0</v>
      </c>
      <c r="I2817" s="6" t="inlineStr">
        <is>
          <t>20260801 - CTS Day 2026 [CTS]</t>
        </is>
      </c>
      <c r="J2817" s="6" t="inlineStr">
        <is>
          <t>YBOSCC - Return flight BNE&gt;SYD for Jason Ng for CTS Day 2026 [DL App]</t>
        </is>
      </c>
      <c r="K2817" s="6" t="inlineStr">
        <is>
          <t>YBOSCC - Return flight BNE&gt;SYD for Jason Ng for CTS Day 2026 [DL App]</t>
        </is>
      </c>
      <c r="L2817" s="6" t="inlineStr">
        <is>
          <t>Virgin Airlines Pty Ltd - Return flight BNE&gt;SYD for Jason Ng for CTS Day 2026
20260801 - CTS Day 2026 [CTS]</t>
        </is>
      </c>
      <c r="M2817" s="6" t="inlineStr">
        <is>
          <t>CTS</t>
        </is>
      </c>
    </row>
    <row r="2818">
      <c r="A2818" s="6" t="n">
        <v>64800</v>
      </c>
      <c r="B2818" s="6" t="n">
        <v>64800</v>
      </c>
      <c r="C2818" s="6" t="inlineStr">
        <is>
          <t>Travel &amp; Per Diems</t>
        </is>
      </c>
      <c r="D2818" s="6" t="inlineStr">
        <is>
          <t>Payable Invoice</t>
        </is>
      </c>
      <c r="E2818" s="37" t="n">
        <v>46221</v>
      </c>
      <c r="F2818" s="6" t="inlineStr">
        <is>
          <t>Transport for NSW</t>
        </is>
      </c>
      <c r="G2818" s="39" t="n">
        <v>81.81999999999999</v>
      </c>
      <c r="H2818" s="39" t="n">
        <v>0</v>
      </c>
      <c r="I2818" s="6" t="inlineStr">
        <is>
          <t>9000 - OFFICE / ADMIN [CTS]</t>
        </is>
      </c>
      <c r="J2818" s="6" t="inlineStr">
        <is>
          <t>18072026 - E-Toll top up July 2026</t>
        </is>
      </c>
      <c r="K2818" s="6" t="inlineStr">
        <is>
          <t>18072026 - E-Toll top up July 2026</t>
        </is>
      </c>
      <c r="L2818" s="6" t="inlineStr">
        <is>
          <t>Transport for NSW - Pre-Paid Account Top-up</t>
        </is>
      </c>
      <c r="M2818" s="6" t="inlineStr">
        <is>
          <t>CTS</t>
        </is>
      </c>
    </row>
    <row r="2819">
      <c r="A2819" s="6" t="n">
        <v>64800</v>
      </c>
      <c r="B2819" s="6" t="n">
        <v>64800</v>
      </c>
      <c r="C2819" s="6" t="inlineStr">
        <is>
          <t>Travel &amp; Per Diems</t>
        </is>
      </c>
      <c r="D2819" s="6" t="inlineStr">
        <is>
          <t>Payable Invoice</t>
        </is>
      </c>
      <c r="E2819" s="37" t="n">
        <v>46226</v>
      </c>
      <c r="F2819" s="6" t="inlineStr">
        <is>
          <t>Jetstar Airways Pty Ltd</t>
        </is>
      </c>
      <c r="G2819" s="39" t="n">
        <v>528.53</v>
      </c>
      <c r="H2819" s="39" t="n">
        <v>0</v>
      </c>
      <c r="I2819" s="6" t="inlineStr">
        <is>
          <t>20260801 - CTS Day 2026 [CTS]</t>
        </is>
      </c>
      <c r="J2819" s="6" t="inlineStr">
        <is>
          <t>VWDCKZ - Return flight BNE&gt;SYD for Tyrell Shortt for CTS Day 2026 [DL App]</t>
        </is>
      </c>
      <c r="K2819" s="6" t="inlineStr">
        <is>
          <t>VWDCKZ - Return flight BNE&gt;SYD for Tyrell Shortt for CTS Day 2026 [DL App]</t>
        </is>
      </c>
      <c r="L2819" s="6" t="inlineStr">
        <is>
          <t>Jetstar Airways Pty Ltd - Return flight BNE&gt;SYD for Tyrell Shortt for CTS Day 2026
Depart: 31/Jul/2026
Return: 02/Aug/2026</t>
        </is>
      </c>
      <c r="M2819" s="6" t="inlineStr">
        <is>
          <t>CTS</t>
        </is>
      </c>
    </row>
    <row r="2820">
      <c r="A2820" s="6" t="n">
        <v>64800</v>
      </c>
      <c r="B2820" s="6" t="n">
        <v>64800</v>
      </c>
      <c r="C2820" s="6" t="inlineStr">
        <is>
          <t>Travel &amp; Per Diems</t>
        </is>
      </c>
      <c r="D2820" s="6" t="inlineStr">
        <is>
          <t>Payable Invoice</t>
        </is>
      </c>
      <c r="E2820" s="37" t="n">
        <v>46226</v>
      </c>
      <c r="F2820" s="6" t="inlineStr">
        <is>
          <t>Redy2Go</t>
        </is>
      </c>
      <c r="G2820" s="39" t="n">
        <v>20</v>
      </c>
      <c r="H2820" s="39" t="n">
        <v>0</v>
      </c>
      <c r="I2820" s="6" t="inlineStr">
        <is>
          <t>20260801 - CTS Day 2026 [CTS]</t>
        </is>
      </c>
      <c r="J2820" s="6" t="inlineStr">
        <is>
          <t>VDD5L4 - Airport Transfer for Dylan Satherley for CTS Day [DL App]</t>
        </is>
      </c>
      <c r="K2820" s="6" t="inlineStr">
        <is>
          <t>VDD5L4 - Airport Transfer for Dylan Satherley for CTS Day [DL App]</t>
        </is>
      </c>
      <c r="L2820" s="6" t="inlineStr">
        <is>
          <t xml:space="preserve">Redy2Go - Airport Transfer for Dylan Satherley CTS Day
Pickup location - Sydney Airport
Drop off location - BreakFree on Broadway 253 Broadway, Glebe NSW 2037, Australia  
</t>
        </is>
      </c>
      <c r="M2820" s="6" t="inlineStr">
        <is>
          <t>CTS</t>
        </is>
      </c>
    </row>
    <row r="2821">
      <c r="A2821" s="6" t="n">
        <v>64800</v>
      </c>
      <c r="B2821" s="6" t="n">
        <v>64800</v>
      </c>
      <c r="C2821" s="6" t="inlineStr">
        <is>
          <t>Travel &amp; Per Diems</t>
        </is>
      </c>
      <c r="D2821" s="6" t="inlineStr">
        <is>
          <t>Payable Invoice</t>
        </is>
      </c>
      <c r="E2821" s="37" t="n">
        <v>46226</v>
      </c>
      <c r="F2821" s="6" t="inlineStr">
        <is>
          <t>Redy2Go</t>
        </is>
      </c>
      <c r="G2821" s="39" t="n">
        <v>20</v>
      </c>
      <c r="H2821" s="39" t="n">
        <v>0</v>
      </c>
      <c r="I2821" s="6" t="inlineStr">
        <is>
          <t>20260801 - CTS Day 2026 [CTS]</t>
        </is>
      </c>
      <c r="J2821" s="6" t="inlineStr">
        <is>
          <t>UUW8PZ - Airport Transfer for Tyell Shortt for CTS Day [DL App]</t>
        </is>
      </c>
      <c r="K2821" s="6" t="inlineStr">
        <is>
          <t>UUW8PZ - Airport Transfer for Tyell Shortt for CTS Day [DL App]</t>
        </is>
      </c>
      <c r="L2821" s="6" t="inlineStr">
        <is>
          <t xml:space="preserve">Redy2Go - Airport Transfer for Tyell Shortt for CTS Day
Pickup location - Tyell Shortt
Drop off location - BreakFree on Broadway 253 Broadway, Glebe NSW 2037, Australia  
</t>
        </is>
      </c>
      <c r="M2821" s="6" t="inlineStr">
        <is>
          <t>CTS</t>
        </is>
      </c>
    </row>
    <row r="2822">
      <c r="A2822" s="6" t="n">
        <v>64800</v>
      </c>
      <c r="B2822" s="6" t="n">
        <v>64800</v>
      </c>
      <c r="C2822" s="6" t="inlineStr">
        <is>
          <t>Travel &amp; Per Diems</t>
        </is>
      </c>
      <c r="D2822" s="6" t="inlineStr">
        <is>
          <t>Payable Invoice</t>
        </is>
      </c>
      <c r="E2822" s="37" t="n">
        <v>46226</v>
      </c>
      <c r="F2822" s="6" t="inlineStr">
        <is>
          <t>Redy2Go</t>
        </is>
      </c>
      <c r="G2822" s="39" t="n">
        <v>20</v>
      </c>
      <c r="H2822" s="39" t="n">
        <v>0</v>
      </c>
      <c r="I2822" s="6" t="inlineStr">
        <is>
          <t>20260801 - CTS Day 2026 [CTS]</t>
        </is>
      </c>
      <c r="J2822" s="6" t="inlineStr">
        <is>
          <t>SYD752160 - Airport Transfer for Kyle Krishnappa for CTS Day [DL App]</t>
        </is>
      </c>
      <c r="K2822" s="6" t="inlineStr">
        <is>
          <t>SYD752160 - Airport Transfer for Kyle Krishnappa for CTS Day [DL App]</t>
        </is>
      </c>
      <c r="L2822" s="6" t="inlineStr">
        <is>
          <t xml:space="preserve">Redy2Go - Airport Transfer for Kyle Krishnappa for CTS Day
Pickup location - Pickup location  
Drop off location - BreakFree on Broadway Sydney 
253 Broadway, Glebe NSW 2037, Australia  
</t>
        </is>
      </c>
      <c r="M2822" s="6" t="inlineStr">
        <is>
          <t>CTS</t>
        </is>
      </c>
    </row>
    <row r="2823">
      <c r="A2823" s="6" t="n">
        <v>64800</v>
      </c>
      <c r="B2823" s="6" t="n">
        <v>64800</v>
      </c>
      <c r="C2823" s="6" t="inlineStr">
        <is>
          <t>Travel &amp; Per Diems</t>
        </is>
      </c>
      <c r="D2823" s="6" t="inlineStr">
        <is>
          <t>Payable Invoice</t>
        </is>
      </c>
      <c r="E2823" s="37" t="n">
        <v>46226</v>
      </c>
      <c r="F2823" s="6" t="inlineStr">
        <is>
          <t>Redy2Go</t>
        </is>
      </c>
      <c r="G2823" s="39" t="n">
        <v>20</v>
      </c>
      <c r="H2823" s="39" t="n">
        <v>0</v>
      </c>
      <c r="I2823" s="6" t="inlineStr">
        <is>
          <t>20260801 - CTS Day 2026 [CTS]</t>
        </is>
      </c>
      <c r="J2823" s="6" t="inlineStr">
        <is>
          <t>QOP5GF- Airport Transfer for Jason Ng for CTS Day [DL App]</t>
        </is>
      </c>
      <c r="K2823" s="6" t="inlineStr">
        <is>
          <t>QOP5GF- Airport Transfer for Jason Ng for CTS Day [DL App]</t>
        </is>
      </c>
      <c r="L2823" s="6" t="inlineStr">
        <is>
          <t xml:space="preserve">Redy2Go - Airport Transfer for Jason Ng for CTS Day
Pickup location - Sydney Airport
Drop off location - BreakFree on Broadway 253 Broadway, Glebe NSW 2037, Australia  
</t>
        </is>
      </c>
      <c r="M2823" s="6" t="inlineStr">
        <is>
          <t>CTS</t>
        </is>
      </c>
    </row>
    <row r="2824">
      <c r="A2824" s="6" t="n">
        <v>64800</v>
      </c>
      <c r="B2824" s="6" t="n">
        <v>64800</v>
      </c>
      <c r="C2824" s="6" t="inlineStr">
        <is>
          <t>Travel &amp; Per Diems</t>
        </is>
      </c>
      <c r="D2824" s="6" t="inlineStr">
        <is>
          <t>Payable Invoice</t>
        </is>
      </c>
      <c r="E2824" s="37" t="n">
        <v>46226</v>
      </c>
      <c r="F2824" s="6" t="inlineStr">
        <is>
          <t>Redy2Go</t>
        </is>
      </c>
      <c r="G2824" s="39" t="n">
        <v>20</v>
      </c>
      <c r="H2824" s="39" t="n">
        <v>0</v>
      </c>
      <c r="I2824" s="6" t="inlineStr">
        <is>
          <t>20260801 - CTS Day 2026 [CTS]</t>
        </is>
      </c>
      <c r="J2824" s="6" t="inlineStr">
        <is>
          <t>IIO5RZ- Airport Transfer for Isaac Butterworth for CTS Day [DL App]</t>
        </is>
      </c>
      <c r="K2824" s="6" t="inlineStr">
        <is>
          <t>IIO5RZ- Airport Transfer for Isaac Butterworth for CTS Day [DL App]</t>
        </is>
      </c>
      <c r="L2824" s="6" t="inlineStr">
        <is>
          <t xml:space="preserve">Redy2Go - Airport Transfer for Isaac Butterworth CTS Day
Pickup location - Sydney Airport
Drop off location - BreakFree on Broadway 253 Broadway, Glebe NSW 2037, Australia  
</t>
        </is>
      </c>
      <c r="M2824" s="6" t="inlineStr">
        <is>
          <t>CTS</t>
        </is>
      </c>
    </row>
    <row r="2825">
      <c r="A2825" s="6" t="n">
        <v>64800</v>
      </c>
      <c r="B2825" s="6" t="n">
        <v>64800</v>
      </c>
      <c r="C2825" s="6" t="inlineStr">
        <is>
          <t>Travel &amp; Per Diems</t>
        </is>
      </c>
      <c r="D2825" s="6" t="inlineStr">
        <is>
          <t>Payable Invoice</t>
        </is>
      </c>
      <c r="E2825" s="37" t="n">
        <v>46226</v>
      </c>
      <c r="F2825" s="6" t="inlineStr">
        <is>
          <t>Breakfree on Broadway</t>
        </is>
      </c>
      <c r="G2825" s="39" t="n">
        <v>510.09</v>
      </c>
      <c r="H2825" s="39" t="n">
        <v>0</v>
      </c>
      <c r="I2825" s="6" t="inlineStr">
        <is>
          <t>20260801 - CTS Day 2026 [CTS]</t>
        </is>
      </c>
      <c r="J2825" s="6" t="inlineStr">
        <is>
          <t>INV_15754 - Accommodation for Dylan Satherley for CTS Day 2026 [DL App]</t>
        </is>
      </c>
      <c r="K2825" s="6" t="inlineStr">
        <is>
          <t>INV_15754 - Accommodation for Dylan Satherley for CTS Day 2026 [DL App]</t>
        </is>
      </c>
      <c r="L2825" s="6" t="inlineStr">
        <is>
          <t>Breakfree on Broadway - Accommodation
Check in: 31/07/2026
Check out: 02/08/2026</t>
        </is>
      </c>
      <c r="M2825" s="6" t="inlineStr">
        <is>
          <t>CTS</t>
        </is>
      </c>
    </row>
    <row r="2826">
      <c r="A2826" s="6" t="n">
        <v>64800</v>
      </c>
      <c r="B2826" s="6" t="n">
        <v>64800</v>
      </c>
      <c r="C2826" s="6" t="inlineStr">
        <is>
          <t>Travel &amp; Per Diems</t>
        </is>
      </c>
      <c r="D2826" s="6" t="inlineStr">
        <is>
          <t>Payable Invoice</t>
        </is>
      </c>
      <c r="E2826" s="37" t="n">
        <v>46226</v>
      </c>
      <c r="F2826" s="6" t="inlineStr">
        <is>
          <t>Breakfree on Broadway</t>
        </is>
      </c>
      <c r="G2826" s="39" t="n">
        <v>510.09</v>
      </c>
      <c r="H2826" s="39" t="n">
        <v>0</v>
      </c>
      <c r="I2826" s="6" t="inlineStr">
        <is>
          <t>20260801 - CTS Day 2026 [CTS]</t>
        </is>
      </c>
      <c r="J2826" s="6" t="inlineStr">
        <is>
          <t>INV_15760 - Accommodation for Isaac Butterworth for CTS Day 2026 [DL App]</t>
        </is>
      </c>
      <c r="K2826" s="6" t="inlineStr">
        <is>
          <t>INV_15760 - Accommodation for Isaac Butterworth for CTS Day 2026 [DL App]</t>
        </is>
      </c>
      <c r="L2826" s="6" t="inlineStr">
        <is>
          <t>Breakfree on Broadway - Accommodation
Check in: 31/07/2026
Check out: 02/08/2026</t>
        </is>
      </c>
      <c r="M2826" s="6" t="inlineStr">
        <is>
          <t>CTS</t>
        </is>
      </c>
    </row>
    <row r="2827">
      <c r="A2827" s="6" t="n">
        <v>64800</v>
      </c>
      <c r="B2827" s="6" t="n">
        <v>64800</v>
      </c>
      <c r="C2827" s="6" t="inlineStr">
        <is>
          <t>Travel &amp; Per Diems</t>
        </is>
      </c>
      <c r="D2827" s="6" t="inlineStr">
        <is>
          <t>Payable Invoice</t>
        </is>
      </c>
      <c r="E2827" s="37" t="n">
        <v>46226</v>
      </c>
      <c r="F2827" s="6" t="inlineStr">
        <is>
          <t>Breakfree on Broadway</t>
        </is>
      </c>
      <c r="G2827" s="39" t="n">
        <v>510.09</v>
      </c>
      <c r="H2827" s="39" t="n">
        <v>0</v>
      </c>
      <c r="I2827" s="6" t="inlineStr">
        <is>
          <t>20260801 - CTS Day 2026 [CTS]</t>
        </is>
      </c>
      <c r="J2827" s="6" t="inlineStr">
        <is>
          <t>INV_15759 - Accommodation for Jason Ng for CTS Day 2026 [DL App]</t>
        </is>
      </c>
      <c r="K2827" s="6" t="inlineStr">
        <is>
          <t>INV_15759 - Accommodation for Jason Ng for CTS Day 2026 [DL App]</t>
        </is>
      </c>
      <c r="L2827" s="6" t="inlineStr">
        <is>
          <t>Breakfree on Broadway - Accommodation
Check in: 31/07/2026
Check out: 02/08/2026</t>
        </is>
      </c>
      <c r="M2827" s="6" t="inlineStr">
        <is>
          <t>CTS</t>
        </is>
      </c>
    </row>
    <row r="2828">
      <c r="A2828" s="6" t="n">
        <v>64800</v>
      </c>
      <c r="B2828" s="6" t="n">
        <v>64800</v>
      </c>
      <c r="C2828" s="6" t="inlineStr">
        <is>
          <t>Travel &amp; Per Diems</t>
        </is>
      </c>
      <c r="D2828" s="6" t="inlineStr">
        <is>
          <t>Payable Invoice</t>
        </is>
      </c>
      <c r="E2828" s="37" t="n">
        <v>46226</v>
      </c>
      <c r="F2828" s="6" t="inlineStr">
        <is>
          <t>Breakfree on Broadway</t>
        </is>
      </c>
      <c r="G2828" s="39" t="n">
        <v>510.09</v>
      </c>
      <c r="H2828" s="39" t="n">
        <v>0</v>
      </c>
      <c r="I2828" s="6" t="inlineStr">
        <is>
          <t>20260801 - CTS Day 2026 [CTS]</t>
        </is>
      </c>
      <c r="J2828" s="6" t="inlineStr">
        <is>
          <t>INV_15758 - Accommodation for Tyrell Shortt for CTS Day 2026 [DL App]</t>
        </is>
      </c>
      <c r="K2828" s="6" t="inlineStr">
        <is>
          <t>INV_15758 - Accommodation for Tyrell Shortt for CTS Day 2026 [DL App]</t>
        </is>
      </c>
      <c r="L2828" s="6" t="inlineStr">
        <is>
          <t>Breakfree on Broadway - Accommodation
Check in: 31/07/2026
Check out: 02/08/2026</t>
        </is>
      </c>
      <c r="M2828" s="6" t="inlineStr">
        <is>
          <t>CTS</t>
        </is>
      </c>
    </row>
    <row r="2829">
      <c r="A2829" s="6" t="n">
        <v>64800</v>
      </c>
      <c r="B2829" s="6" t="n">
        <v>64800</v>
      </c>
      <c r="C2829" s="6" t="inlineStr">
        <is>
          <t>Travel &amp; Per Diems</t>
        </is>
      </c>
      <c r="D2829" s="6" t="inlineStr">
        <is>
          <t>Payable Invoice</t>
        </is>
      </c>
      <c r="E2829" s="37" t="n">
        <v>46226</v>
      </c>
      <c r="F2829" s="6" t="inlineStr">
        <is>
          <t>Breakfree on Broadway</t>
        </is>
      </c>
      <c r="G2829" s="39" t="n">
        <v>510.09</v>
      </c>
      <c r="H2829" s="39" t="n">
        <v>0</v>
      </c>
      <c r="I2829" s="6" t="inlineStr">
        <is>
          <t>20260801 - CTS Day 2026 [CTS]</t>
        </is>
      </c>
      <c r="J2829" s="6" t="inlineStr">
        <is>
          <t>INV_15755 - Accommodation for Kyle Kirshnappa for CTS Day 2026 [DL App]</t>
        </is>
      </c>
      <c r="K2829" s="6" t="inlineStr">
        <is>
          <t>INV_15755 - Accommodation for Kyle Kirshnappa for CTS Day 2026 [DL App]</t>
        </is>
      </c>
      <c r="L2829" s="6" t="inlineStr">
        <is>
          <t>Breakfree on Broadway - Accommodation
Check in: 31/07/2026
Check out: 02/08/2026</t>
        </is>
      </c>
      <c r="M2829" s="6" t="inlineStr">
        <is>
          <t>CTS</t>
        </is>
      </c>
    </row>
    <row r="2830">
      <c r="A2830" s="6" t="n">
        <v>64800</v>
      </c>
      <c r="B2830" s="6" t="n">
        <v>64800</v>
      </c>
      <c r="C2830" s="6" t="inlineStr">
        <is>
          <t>Travel &amp; Per Diems</t>
        </is>
      </c>
      <c r="D2830" s="6" t="inlineStr">
        <is>
          <t>Manual Journal</t>
        </is>
      </c>
      <c r="E2830" s="37" t="n">
        <v>46234</v>
      </c>
      <c r="F2830" s="6" t="n"/>
      <c r="G2830" s="39" t="n">
        <v>0</v>
      </c>
      <c r="H2830" s="39" t="n">
        <v>5606.74</v>
      </c>
      <c r="I2830" s="6" t="inlineStr">
        <is>
          <t>20260801 - CTS Day 2026 [CTS]</t>
        </is>
      </c>
      <c r="J2830" s="6" t="n"/>
      <c r="K2830" s="6" t="inlineStr">
        <is>
          <t>#69501</t>
        </is>
      </c>
      <c r="L2830" s="6" t="inlineStr">
        <is>
          <t>Pre-production Work and CTS Day 2026 Accrual July 2026 for August events - CTS Day 2026 Interstate Team Flights, Accommodation, Airport Transfers Expense (Virgin Australia, Jetstar, Breakfree on Broadway, Redy2Go)</t>
        </is>
      </c>
      <c r="M2830" s="6" t="inlineStr">
        <is>
          <t>CTS</t>
        </is>
      </c>
    </row>
    <row r="2831">
      <c r="A2831" s="6" t="n">
        <v>64800</v>
      </c>
      <c r="B2831" s="6" t="n">
        <v>64800</v>
      </c>
      <c r="C2831" s="6" t="inlineStr">
        <is>
          <t>Travel &amp; Per Diems</t>
        </is>
      </c>
      <c r="D2831" s="6" t="inlineStr">
        <is>
          <t>Manual Journal</t>
        </is>
      </c>
      <c r="E2831" s="37" t="n">
        <v>46235</v>
      </c>
      <c r="F2831" s="6" t="n"/>
      <c r="G2831" s="39" t="n">
        <v>5606.74</v>
      </c>
      <c r="H2831" s="39" t="n">
        <v>0</v>
      </c>
      <c r="I2831" s="6" t="inlineStr">
        <is>
          <t>20260801 - CTS Day 2026 [CTS]</t>
        </is>
      </c>
      <c r="J2831" s="6" t="n"/>
      <c r="K2831" s="6" t="inlineStr">
        <is>
          <t>#69499</t>
        </is>
      </c>
      <c r="L2831" s="6" t="inlineStr">
        <is>
          <t>Reversal: Pre-production Work and CTS Day 2026 Accrual July 2026 for August events - CTS Day 2026 Interstate Team Flights, Accommodation, Airport Transfers Expense (Virgin Australia, Jetstar, Breakfree on Broadway, Redy2Go)</t>
        </is>
      </c>
      <c r="M2831" s="6" t="inlineStr">
        <is>
          <t>CTS</t>
        </is>
      </c>
    </row>
    <row r="2832">
      <c r="A2832" s="6" t="n">
        <v>64800</v>
      </c>
      <c r="B2832" s="6" t="n">
        <v>64800</v>
      </c>
      <c r="C2832" s="6" t="inlineStr">
        <is>
          <t>Travel &amp; Per Diems</t>
        </is>
      </c>
      <c r="D2832" s="6" t="inlineStr">
        <is>
          <t>Payable Invoice</t>
        </is>
      </c>
      <c r="E2832" s="37" t="n">
        <v>46265</v>
      </c>
      <c r="F2832" s="6" t="inlineStr">
        <is>
          <t>Goget Carshare</t>
        </is>
      </c>
      <c r="G2832" s="39" t="n">
        <v>60.58</v>
      </c>
      <c r="H2832" s="39" t="n">
        <v>0</v>
      </c>
      <c r="I2832" s="6" t="inlineStr">
        <is>
          <t>9100 - PRODUCTION [PRD]</t>
        </is>
      </c>
      <c r="J2832" s="6" t="inlineStr">
        <is>
          <t xml:space="preserve">INV10498230826 - Goget August 2026 [paid via PL CC] </t>
        </is>
      </c>
      <c r="K2832" s="6" t="inlineStr">
        <is>
          <t xml:space="preserve">INV10498230826 - Goget August 2026 [paid via PL CC] </t>
        </is>
      </c>
      <c r="L2832" s="6" t="inlineStr">
        <is>
          <t>Goget Carshare - Jaazaniah SALANOA - Personal booking - 29/08/2026 - 29/08/2026</t>
        </is>
      </c>
      <c r="M2832" s="6" t="inlineStr">
        <is>
          <t>PRODUCTION</t>
        </is>
      </c>
    </row>
    <row r="2833">
      <c r="A2833" s="6" t="n">
        <v>64800</v>
      </c>
      <c r="B2833" s="6" t="n">
        <v>64800</v>
      </c>
      <c r="C2833" s="6" t="inlineStr">
        <is>
          <t>Travel &amp; Per Diems</t>
        </is>
      </c>
      <c r="D2833" s="6" t="inlineStr">
        <is>
          <t>Receivable Invoice</t>
        </is>
      </c>
      <c r="E2833" s="37" t="n">
        <v>46265</v>
      </c>
      <c r="F2833" s="6" t="inlineStr">
        <is>
          <t>Jaazaniah SALANOA</t>
        </is>
      </c>
      <c r="G2833" s="39" t="n">
        <v>0</v>
      </c>
      <c r="H2833" s="39" t="n">
        <v>60.58</v>
      </c>
      <c r="I2833" s="6" t="inlineStr">
        <is>
          <t>9100 - PRODUCTION [PRD]</t>
        </is>
      </c>
      <c r="J2833" s="6" t="inlineStr">
        <is>
          <t>INV-10621</t>
        </is>
      </c>
      <c r="K2833" s="6" t="inlineStr">
        <is>
          <t>Jaaz - Goget Hire</t>
        </is>
      </c>
      <c r="L2833" s="6" t="inlineStr">
        <is>
          <t>Jaazaniah SALANOA - Jaaz - Goget Hire</t>
        </is>
      </c>
      <c r="M2833" s="6" t="inlineStr">
        <is>
          <t>PRODUCTION</t>
        </is>
      </c>
    </row>
    <row r="2834">
      <c r="A2834" s="6" t="n">
        <v>64850</v>
      </c>
      <c r="B2834" s="6" t="n">
        <v>64850</v>
      </c>
      <c r="C2834" s="6" t="inlineStr">
        <is>
          <t>Client Entertainment</t>
        </is>
      </c>
      <c r="D2834" s="6" t="inlineStr">
        <is>
          <t>Payable Invoice</t>
        </is>
      </c>
      <c r="E2834" s="37" t="n">
        <v>46205</v>
      </c>
      <c r="F2834" s="6" t="inlineStr">
        <is>
          <t>Bella Vista Hotel</t>
        </is>
      </c>
      <c r="G2834" s="39" t="n">
        <v>13.55</v>
      </c>
      <c r="H2834" s="39" t="n">
        <v>0</v>
      </c>
      <c r="I2834" s="6" t="inlineStr">
        <is>
          <t>9403 - CONSULTING - Sales [CONS]</t>
        </is>
      </c>
      <c r="J2834" s="6" t="inlineStr">
        <is>
          <t xml:space="preserve">INV637811 - Beverages for WOW Meeting </t>
        </is>
      </c>
      <c r="K2834" s="6" t="inlineStr">
        <is>
          <t xml:space="preserve">INV637811 - Beverages for WOW Meeting </t>
        </is>
      </c>
      <c r="L2834" s="6" t="inlineStr">
        <is>
          <t>Bella Vista Hotel - Beverages for WOW Meeting - 2x WOW</t>
        </is>
      </c>
      <c r="M2834" s="6" t="inlineStr">
        <is>
          <t>CONSULTING</t>
        </is>
      </c>
    </row>
    <row r="2835">
      <c r="A2835" s="6" t="n">
        <v>64850</v>
      </c>
      <c r="B2835" s="6" t="n">
        <v>64850</v>
      </c>
      <c r="C2835" s="6" t="inlineStr">
        <is>
          <t>Client Entertainment</t>
        </is>
      </c>
      <c r="D2835" s="6" t="inlineStr">
        <is>
          <t>Payable Invoice</t>
        </is>
      </c>
      <c r="E2835" s="37" t="n">
        <v>46205</v>
      </c>
      <c r="F2835" s="6" t="inlineStr">
        <is>
          <t>Bella Vista Hotel</t>
        </is>
      </c>
      <c r="G2835" s="39" t="n">
        <v>8.91</v>
      </c>
      <c r="H2835" s="39" t="n">
        <v>0</v>
      </c>
      <c r="I2835" s="6" t="inlineStr">
        <is>
          <t>9403 - CONSULTING - Sales [CONS]</t>
        </is>
      </c>
      <c r="J2835" s="6" t="inlineStr">
        <is>
          <t>INV637838 - Coffees for WOW Meeting</t>
        </is>
      </c>
      <c r="K2835" s="6" t="inlineStr">
        <is>
          <t>INV637838 - Coffees for WOW Meeting</t>
        </is>
      </c>
      <c r="L2835" s="6" t="inlineStr">
        <is>
          <t>Bella Vista Hotel - Coffees for WOW Meeting - 2x WOW</t>
        </is>
      </c>
      <c r="M2835" s="6" t="inlineStr">
        <is>
          <t>CONSULTING</t>
        </is>
      </c>
    </row>
    <row r="2836">
      <c r="A2836" s="6" t="n">
        <v>64850</v>
      </c>
      <c r="B2836" s="6" t="n">
        <v>64850</v>
      </c>
      <c r="C2836" s="6" t="inlineStr">
        <is>
          <t>Client Entertainment</t>
        </is>
      </c>
      <c r="D2836" s="6" t="inlineStr">
        <is>
          <t>Payable Invoice</t>
        </is>
      </c>
      <c r="E2836" s="37" t="n">
        <v>46205</v>
      </c>
      <c r="F2836" s="6" t="inlineStr">
        <is>
          <t>Bella Vista Hotel</t>
        </is>
      </c>
      <c r="G2836" s="39" t="n">
        <v>70.91</v>
      </c>
      <c r="H2836" s="39" t="n">
        <v>0</v>
      </c>
      <c r="I2836" s="6" t="inlineStr">
        <is>
          <t>9403 - CONSULTING - Sales [CONS]</t>
        </is>
      </c>
      <c r="J2836" s="6" t="inlineStr">
        <is>
          <t>INV655430 - Lunch for WOW Meeting</t>
        </is>
      </c>
      <c r="K2836" s="6" t="inlineStr">
        <is>
          <t>INV655430 - Lunch for WOW Meeting</t>
        </is>
      </c>
      <c r="L2836" s="6" t="inlineStr">
        <is>
          <t>Bella Vista Hotel - Lunch for WOW Meeting - 2x WOW</t>
        </is>
      </c>
      <c r="M2836" s="6" t="inlineStr">
        <is>
          <t>CONSULTING</t>
        </is>
      </c>
    </row>
    <row r="2837">
      <c r="A2837" s="6" t="n">
        <v>64850</v>
      </c>
      <c r="B2837" s="6" t="n">
        <v>64850</v>
      </c>
      <c r="C2837" s="6" t="inlineStr">
        <is>
          <t>Client Entertainment</t>
        </is>
      </c>
      <c r="D2837" s="6" t="inlineStr">
        <is>
          <t>Payable Invoice</t>
        </is>
      </c>
      <c r="E2837" s="37" t="n">
        <v>46209</v>
      </c>
      <c r="F2837" s="6" t="inlineStr">
        <is>
          <t>Little Duck</t>
        </is>
      </c>
      <c r="G2837" s="39" t="n">
        <v>8.18</v>
      </c>
      <c r="H2837" s="39" t="n">
        <v>0</v>
      </c>
      <c r="I2837" s="6" t="inlineStr">
        <is>
          <t>9400 - CONSULTING [CONS]</t>
        </is>
      </c>
      <c r="J2837" s="6" t="inlineStr">
        <is>
          <t>INV06072026 - Craig Secomb Meeting</t>
        </is>
      </c>
      <c r="K2837" s="6" t="inlineStr">
        <is>
          <t>INV06072026 - Craig Secomb Meeting</t>
        </is>
      </c>
      <c r="L2837" s="6" t="inlineStr">
        <is>
          <t>Little Duck - Craig Secomb Meeting - 1x CS</t>
        </is>
      </c>
      <c r="M2837" s="6" t="inlineStr">
        <is>
          <t>CONSULTING</t>
        </is>
      </c>
    </row>
    <row r="2838">
      <c r="A2838" s="6" t="n">
        <v>64850</v>
      </c>
      <c r="B2838" s="6" t="n">
        <v>64850</v>
      </c>
      <c r="C2838" s="6" t="inlineStr">
        <is>
          <t>Client Entertainment</t>
        </is>
      </c>
      <c r="D2838" s="6" t="inlineStr">
        <is>
          <t>Payable Invoice</t>
        </is>
      </c>
      <c r="E2838" s="37" t="n">
        <v>46212</v>
      </c>
      <c r="F2838" s="6" t="inlineStr">
        <is>
          <t>Barista Vs Chef (C.G CISCA &amp; L.L CISCA)</t>
        </is>
      </c>
      <c r="G2838" s="39" t="n">
        <v>4.36</v>
      </c>
      <c r="H2838" s="39" t="n">
        <v>0</v>
      </c>
      <c r="I2838" s="6" t="inlineStr">
        <is>
          <t>9175 - PRODUCTION - Sales [PRD]</t>
        </is>
      </c>
      <c r="J2838" s="6" t="inlineStr">
        <is>
          <t>INV09072026 - Coffees for QBE Meeting</t>
        </is>
      </c>
      <c r="K2838" s="6" t="inlineStr">
        <is>
          <t>INV09072026 - Coffees for QBE Meeting</t>
        </is>
      </c>
      <c r="L2838" s="6" t="inlineStr">
        <is>
          <t>Barista Vs Chef (C.G CISCA &amp; L.L CISCA) - Coffees for QBE Meeting - 1x QB</t>
        </is>
      </c>
      <c r="M2838" s="6" t="inlineStr">
        <is>
          <t>PRODUCTION</t>
        </is>
      </c>
    </row>
    <row r="2839">
      <c r="A2839" s="6" t="n">
        <v>64850</v>
      </c>
      <c r="B2839" s="6" t="n">
        <v>64850</v>
      </c>
      <c r="C2839" s="6" t="inlineStr">
        <is>
          <t>Client Entertainment</t>
        </is>
      </c>
      <c r="D2839" s="6" t="inlineStr">
        <is>
          <t>Payable Invoice</t>
        </is>
      </c>
      <c r="E2839" s="37" t="n">
        <v>46220</v>
      </c>
      <c r="F2839" s="6" t="inlineStr">
        <is>
          <t>Barista Vs Chef (C.G CISCA &amp; L.L CISCA)</t>
        </is>
      </c>
      <c r="G2839" s="39" t="n">
        <v>27.27</v>
      </c>
      <c r="H2839" s="39" t="n">
        <v>0</v>
      </c>
      <c r="I2839" s="6" t="inlineStr">
        <is>
          <t>9105 - ONSITE (including PROD backup)</t>
        </is>
      </c>
      <c r="J2839" s="6" t="inlineStr">
        <is>
          <t>INV17072026 - SG Meeting</t>
        </is>
      </c>
      <c r="K2839" s="6" t="inlineStr">
        <is>
          <t>INV17072026 - SG Meeting</t>
        </is>
      </c>
      <c r="L2839" s="6" t="inlineStr">
        <is>
          <t>Barista Vs Chef (C.G CISCA &amp; L.L CISCA) - SG Meeting - 1x SG</t>
        </is>
      </c>
      <c r="M2839" s="6" t="inlineStr">
        <is>
          <t>ONSITE</t>
        </is>
      </c>
    </row>
    <row r="2840">
      <c r="A2840" s="6" t="n">
        <v>64850</v>
      </c>
      <c r="B2840" s="6" t="n">
        <v>64850</v>
      </c>
      <c r="C2840" s="6" t="inlineStr">
        <is>
          <t>Client Entertainment</t>
        </is>
      </c>
      <c r="D2840" s="6" t="inlineStr">
        <is>
          <t>Payable Invoice</t>
        </is>
      </c>
      <c r="E2840" s="37" t="n">
        <v>46231</v>
      </c>
      <c r="F2840" s="6" t="inlineStr">
        <is>
          <t>The Grounds Of Alexandria (Trading) Pty Ltd</t>
        </is>
      </c>
      <c r="G2840" s="39" t="n">
        <v>148.18</v>
      </c>
      <c r="H2840" s="39" t="n">
        <v>0</v>
      </c>
      <c r="I2840" s="6" t="inlineStr">
        <is>
          <t>2879 - ONS Ricoh-QANTAS (non-chgble)</t>
        </is>
      </c>
      <c r="J2840" s="6" t="inlineStr">
        <is>
          <t>INv28072026 - Qantas Lunch Meeting</t>
        </is>
      </c>
      <c r="K2840" s="6" t="inlineStr">
        <is>
          <t>INv28072026 - Qantas Lunch Meeting</t>
        </is>
      </c>
      <c r="L2840" s="6" t="inlineStr">
        <is>
          <t>The Grounds Of Alexandria (Trading) Pty Ltd - Qantas Lunch Meeting - 1x Qantas</t>
        </is>
      </c>
      <c r="M2840" s="6" t="inlineStr">
        <is>
          <t>ONSITE</t>
        </is>
      </c>
    </row>
    <row r="2841">
      <c r="A2841" s="6" t="n">
        <v>64850</v>
      </c>
      <c r="B2841" s="6" t="n">
        <v>64850</v>
      </c>
      <c r="C2841" s="6" t="inlineStr">
        <is>
          <t>Client Entertainment</t>
        </is>
      </c>
      <c r="D2841" s="6" t="inlineStr">
        <is>
          <t>Payable Invoice</t>
        </is>
      </c>
      <c r="E2841" s="37" t="n">
        <v>46233</v>
      </c>
      <c r="F2841" s="6" t="inlineStr">
        <is>
          <t>Coles Supermarkets Australia Pty Ltd</t>
        </is>
      </c>
      <c r="G2841" s="39" t="n">
        <v>150</v>
      </c>
      <c r="H2841" s="39" t="n">
        <v>0</v>
      </c>
      <c r="I2841" s="6" t="inlineStr">
        <is>
          <t>25102701 - DEWR - Studio Upgrade - Consulting, Design [CONS]</t>
        </is>
      </c>
      <c r="J2841" s="6" t="inlineStr">
        <is>
          <t>INV4767391 - Digital Gift Card for Jarad Avnell [DL App]</t>
        </is>
      </c>
      <c r="K2841" s="6" t="inlineStr">
        <is>
          <t>INV4767391 - Digital Gift Card for Jarad Avnell [DL App]</t>
        </is>
      </c>
      <c r="L2841" s="6" t="inlineStr">
        <is>
          <t>Coles Supermarkets Australia Pty Ltd - Coles Gift Card
Deliver to jarad@mixedsignalstudios.comEmail</t>
        </is>
      </c>
      <c r="M2841" s="6" t="inlineStr">
        <is>
          <t>CONSULTING</t>
        </is>
      </c>
    </row>
    <row r="2842">
      <c r="A2842" s="6" t="n">
        <v>64850</v>
      </c>
      <c r="B2842" s="6" t="n">
        <v>64850</v>
      </c>
      <c r="C2842" s="6" t="inlineStr">
        <is>
          <t>Client Entertainment</t>
        </is>
      </c>
      <c r="D2842" s="6" t="inlineStr">
        <is>
          <t>Payable Invoice</t>
        </is>
      </c>
      <c r="E2842" s="37" t="n">
        <v>46234</v>
      </c>
      <c r="F2842" s="6" t="inlineStr">
        <is>
          <t>Little Duck</t>
        </is>
      </c>
      <c r="G2842" s="39" t="n">
        <v>16.64</v>
      </c>
      <c r="H2842" s="39" t="n">
        <v>0</v>
      </c>
      <c r="I2842" s="6" t="inlineStr">
        <is>
          <t>9100 - PRODUCTION [PRD]</t>
        </is>
      </c>
      <c r="J2842" s="6" t="inlineStr">
        <is>
          <t>31072026 - Dave Harris Breakfast Meeting</t>
        </is>
      </c>
      <c r="K2842" s="6" t="inlineStr">
        <is>
          <t>31072026 - Dave Harris Breakfast Meeting</t>
        </is>
      </c>
      <c r="L2842" s="6" t="inlineStr">
        <is>
          <t>Little Duck - Dave Harris Meeting - 1x DH</t>
        </is>
      </c>
      <c r="M2842" s="6" t="inlineStr">
        <is>
          <t>PRODUCTION</t>
        </is>
      </c>
    </row>
    <row r="2843">
      <c r="A2843" s="6" t="n">
        <v>64850</v>
      </c>
      <c r="B2843" s="6" t="n">
        <v>64850</v>
      </c>
      <c r="C2843" s="6" t="inlineStr">
        <is>
          <t>Client Entertainment</t>
        </is>
      </c>
      <c r="D2843" s="6" t="inlineStr">
        <is>
          <t>Payable Invoice</t>
        </is>
      </c>
      <c r="E2843" s="37" t="n">
        <v>46234</v>
      </c>
      <c r="F2843" s="6" t="inlineStr">
        <is>
          <t>PABLO &amp; RUSTYS 161 PTY LTD</t>
        </is>
      </c>
      <c r="G2843" s="39" t="n">
        <v>5.91</v>
      </c>
      <c r="H2843" s="39" t="n">
        <v>0</v>
      </c>
      <c r="I2843" s="6" t="inlineStr">
        <is>
          <t>9105 - ONSITE (including PROD backup)</t>
        </is>
      </c>
      <c r="J2843" s="6" t="inlineStr">
        <is>
          <t>INV31072026 - Coffees for HSFK Meeting</t>
        </is>
      </c>
      <c r="K2843" s="6" t="inlineStr">
        <is>
          <t>INV31072026 - Coffees for HSFK Meeting</t>
        </is>
      </c>
      <c r="L2843" s="6" t="inlineStr">
        <is>
          <t>PABLO &amp; RUSTYS 161 PTY LTD - Coffees for HSFK Meeting - 1x HSFK</t>
        </is>
      </c>
      <c r="M2843" s="6" t="inlineStr">
        <is>
          <t>ONSITE</t>
        </is>
      </c>
    </row>
    <row r="2844">
      <c r="A2844" s="6" t="n">
        <v>64850</v>
      </c>
      <c r="B2844" s="6" t="n">
        <v>64850</v>
      </c>
      <c r="C2844" s="6" t="inlineStr">
        <is>
          <t>Client Entertainment</t>
        </is>
      </c>
      <c r="D2844" s="6" t="inlineStr">
        <is>
          <t>Payable Invoice</t>
        </is>
      </c>
      <c r="E2844" s="37" t="n">
        <v>46239</v>
      </c>
      <c r="F2844" s="6" t="inlineStr">
        <is>
          <t>Little Duck</t>
        </is>
      </c>
      <c r="G2844" s="39" t="n">
        <v>4.82</v>
      </c>
      <c r="H2844" s="39" t="n">
        <v>0</v>
      </c>
      <c r="I2844" s="6" t="inlineStr">
        <is>
          <t>9403 - CONSULTING - Sales [CONS]</t>
        </is>
      </c>
      <c r="J2844" s="6" t="inlineStr">
        <is>
          <t>INV05082026 - Biamp Meeting</t>
        </is>
      </c>
      <c r="K2844" s="6" t="inlineStr">
        <is>
          <t>INV05082026 - Biamp Meeting</t>
        </is>
      </c>
      <c r="L2844" s="6" t="inlineStr">
        <is>
          <t>Little Duck - Biamp Meeting - 1x Biamp</t>
        </is>
      </c>
      <c r="M2844" s="6" t="inlineStr">
        <is>
          <t>CONSULTING</t>
        </is>
      </c>
    </row>
    <row r="2845">
      <c r="A2845" s="6" t="n">
        <v>64850</v>
      </c>
      <c r="B2845" s="6" t="n">
        <v>64850</v>
      </c>
      <c r="C2845" s="6" t="inlineStr">
        <is>
          <t>Client Entertainment</t>
        </is>
      </c>
      <c r="D2845" s="6" t="inlineStr">
        <is>
          <t>Payable Invoice</t>
        </is>
      </c>
      <c r="E2845" s="37" t="n">
        <v>46254</v>
      </c>
      <c r="F2845" s="6" t="inlineStr">
        <is>
          <t>Cafe One</t>
        </is>
      </c>
      <c r="G2845" s="39" t="n">
        <v>6.82</v>
      </c>
      <c r="H2845" s="39" t="n">
        <v>0</v>
      </c>
      <c r="I2845" s="6" t="inlineStr">
        <is>
          <t>9175 - PRODUCTION - Sales [PRD]</t>
        </is>
      </c>
      <c r="J2845" s="6" t="inlineStr">
        <is>
          <t>INV20082026 - AICD Meeting</t>
        </is>
      </c>
      <c r="K2845" s="6" t="inlineStr">
        <is>
          <t>INV20082026 - AICD Meeting</t>
        </is>
      </c>
      <c r="L2845" s="6" t="inlineStr">
        <is>
          <t>Cafe One -  AICD Meeting - 1x AICD</t>
        </is>
      </c>
      <c r="M2845" s="6" t="inlineStr">
        <is>
          <t>PRODUCTION</t>
        </is>
      </c>
    </row>
    <row r="2846">
      <c r="A2846" s="6" t="n">
        <v>64850</v>
      </c>
      <c r="B2846" s="6" t="n">
        <v>64850</v>
      </c>
      <c r="C2846" s="6" t="inlineStr">
        <is>
          <t>Client Entertainment</t>
        </is>
      </c>
      <c r="D2846" s="6" t="inlineStr">
        <is>
          <t>Payable Invoice</t>
        </is>
      </c>
      <c r="E2846" s="37" t="n">
        <v>46255</v>
      </c>
      <c r="F2846" s="6" t="inlineStr">
        <is>
          <t>Little Duck</t>
        </is>
      </c>
      <c r="G2846" s="39" t="n">
        <v>30.45</v>
      </c>
      <c r="H2846" s="39" t="n">
        <v>0</v>
      </c>
      <c r="I2846" s="6" t="inlineStr">
        <is>
          <t>9125 - VIDEO DEPT [VID]</t>
        </is>
      </c>
      <c r="J2846" s="6" t="inlineStr">
        <is>
          <t>INV21082026 - OOTOZ Meeting</t>
        </is>
      </c>
      <c r="K2846" s="6" t="inlineStr">
        <is>
          <t>INV21082026 - OOTOZ Meeting</t>
        </is>
      </c>
      <c r="L2846" s="6" t="inlineStr">
        <is>
          <t>Little Duck - OOTOZ Meeting - 1x OOTOZ</t>
        </is>
      </c>
      <c r="M2846" s="6" t="inlineStr">
        <is>
          <t>VIDEO</t>
        </is>
      </c>
    </row>
    <row r="2847">
      <c r="A2847" s="6" t="n">
        <v>64850</v>
      </c>
      <c r="B2847" s="6" t="n">
        <v>64850</v>
      </c>
      <c r="C2847" s="6" t="inlineStr">
        <is>
          <t>Client Entertainment</t>
        </is>
      </c>
      <c r="D2847" s="6" t="inlineStr">
        <is>
          <t>Payable Invoice</t>
        </is>
      </c>
      <c r="E2847" s="37" t="n">
        <v>46258</v>
      </c>
      <c r="F2847" s="6" t="inlineStr">
        <is>
          <t>JAZ HOSPITALITY PTY LTD (T/A Little Darling Espresso)</t>
        </is>
      </c>
      <c r="G2847" s="39" t="n">
        <v>5.45</v>
      </c>
      <c r="H2847" s="39" t="n">
        <v>0</v>
      </c>
      <c r="I2847" s="6" t="inlineStr">
        <is>
          <t>9225 - Integration - SALES [INT]</t>
        </is>
      </c>
      <c r="J2847" s="6" t="inlineStr">
        <is>
          <t>INV24082026 - CBA Meeting</t>
        </is>
      </c>
      <c r="K2847" s="6" t="inlineStr">
        <is>
          <t>INV24082026 - CBA Meeting</t>
        </is>
      </c>
      <c r="L2847" s="6" t="inlineStr">
        <is>
          <t>JAZ HOSPITALITY PTY LTD (T/A Little Darling Espresso) - CBA Meeting - 2x CBA</t>
        </is>
      </c>
      <c r="M2847" s="6" t="inlineStr">
        <is>
          <t>INTEGRATION</t>
        </is>
      </c>
    </row>
    <row r="2848">
      <c r="A2848" s="6" t="n">
        <v>64850</v>
      </c>
      <c r="B2848" s="6" t="n">
        <v>64850</v>
      </c>
      <c r="C2848" s="6" t="inlineStr">
        <is>
          <t>Client Entertainment</t>
        </is>
      </c>
      <c r="D2848" s="6" t="inlineStr">
        <is>
          <t>Payable Invoice</t>
        </is>
      </c>
      <c r="E2848" s="37" t="n">
        <v>46258</v>
      </c>
      <c r="F2848" s="6" t="inlineStr">
        <is>
          <t>JAZ HOSPITALITY PTY LTD (T/A Little Darling Espresso)</t>
        </is>
      </c>
      <c r="G2848" s="39" t="n">
        <v>5.45</v>
      </c>
      <c r="H2848" s="39" t="n">
        <v>0</v>
      </c>
      <c r="I2848" s="6" t="inlineStr">
        <is>
          <t>9225 - Integration - SALES [INT]</t>
        </is>
      </c>
      <c r="J2848" s="6" t="inlineStr">
        <is>
          <t>INV24082026 - CBA Meeting</t>
        </is>
      </c>
      <c r="K2848" s="6" t="inlineStr">
        <is>
          <t>INV24082026 - CBA Meeting</t>
        </is>
      </c>
      <c r="L2848" s="6" t="inlineStr">
        <is>
          <t>JAZ HOSPITALITY PTY LTD (T/A Little Darling Espresso) - CBA Meeting - 2x CBA</t>
        </is>
      </c>
      <c r="M2848" s="6" t="inlineStr">
        <is>
          <t>INTEGRATION</t>
        </is>
      </c>
    </row>
    <row r="2849">
      <c r="A2849" s="6" t="n">
        <v>64850</v>
      </c>
      <c r="B2849" s="6" t="n">
        <v>64850</v>
      </c>
      <c r="C2849" s="6" t="inlineStr">
        <is>
          <t>Client Entertainment</t>
        </is>
      </c>
      <c r="D2849" s="6" t="inlineStr">
        <is>
          <t>Payable Invoice</t>
        </is>
      </c>
      <c r="E2849" s="37" t="n">
        <v>46261</v>
      </c>
      <c r="F2849" s="6" t="inlineStr">
        <is>
          <t>Little Duck</t>
        </is>
      </c>
      <c r="G2849" s="39" t="n">
        <v>4.82</v>
      </c>
      <c r="H2849" s="39" t="n">
        <v>0</v>
      </c>
      <c r="I2849" s="6" t="inlineStr">
        <is>
          <t>9000 - OFFICE / ADMIN [CTS]</t>
        </is>
      </c>
      <c r="J2849" s="6" t="inlineStr">
        <is>
          <t>INV27082026 - AVIXA Meeting</t>
        </is>
      </c>
      <c r="K2849" s="6" t="inlineStr">
        <is>
          <t>INV27082026 - AVIXA Meeting</t>
        </is>
      </c>
      <c r="L2849" s="6" t="inlineStr">
        <is>
          <t>Little Duck -  AVIXA Meeting - 1x AVIXA</t>
        </is>
      </c>
      <c r="M2849" s="6" t="inlineStr">
        <is>
          <t>CTS</t>
        </is>
      </c>
    </row>
    <row r="2850">
      <c r="A2850" s="6" t="n">
        <v>64850</v>
      </c>
      <c r="B2850" s="6" t="n">
        <v>64850</v>
      </c>
      <c r="C2850" s="6" t="inlineStr">
        <is>
          <t>Client Entertainment</t>
        </is>
      </c>
      <c r="D2850" s="6" t="inlineStr">
        <is>
          <t>Payable Invoice</t>
        </is>
      </c>
      <c r="E2850" s="37" t="n">
        <v>46262</v>
      </c>
      <c r="F2850" s="6" t="inlineStr">
        <is>
          <t>Little Duck</t>
        </is>
      </c>
      <c r="G2850" s="39" t="n">
        <v>22.73</v>
      </c>
      <c r="H2850" s="39" t="n">
        <v>0</v>
      </c>
      <c r="I2850" s="6" t="inlineStr">
        <is>
          <t>9403 - CONSULTING - Sales [CONS]</t>
        </is>
      </c>
      <c r="J2850" s="6" t="inlineStr">
        <is>
          <t>INV28082026 - Defence Meeting</t>
        </is>
      </c>
      <c r="K2850" s="6" t="inlineStr">
        <is>
          <t>INV28082026 - Defence Meeting</t>
        </is>
      </c>
      <c r="L2850" s="6" t="inlineStr">
        <is>
          <t>Little Duck - Defence Meeting - 1x ADF</t>
        </is>
      </c>
      <c r="M2850" s="6" t="inlineStr">
        <is>
          <t>CONSULTING</t>
        </is>
      </c>
    </row>
    <row r="2851">
      <c r="A2851" s="6" t="n">
        <v>64850</v>
      </c>
      <c r="B2851" s="6" t="n">
        <v>64850</v>
      </c>
      <c r="C2851" s="6" t="inlineStr">
        <is>
          <t>Client Entertainment</t>
        </is>
      </c>
      <c r="D2851" s="6" t="inlineStr">
        <is>
          <t>Payable Invoice</t>
        </is>
      </c>
      <c r="E2851" s="37" t="n">
        <v>46265</v>
      </c>
      <c r="F2851" s="6" t="inlineStr">
        <is>
          <t>Little Duck</t>
        </is>
      </c>
      <c r="G2851" s="39" t="n">
        <v>8.18</v>
      </c>
      <c r="H2851" s="39" t="n">
        <v>0</v>
      </c>
      <c r="I2851" s="6" t="inlineStr">
        <is>
          <t>9105 - ONSITE (including PROD backup)</t>
        </is>
      </c>
      <c r="J2851" s="6" t="inlineStr">
        <is>
          <t>INV31082026 - Jabra Meeting</t>
        </is>
      </c>
      <c r="K2851" s="6" t="inlineStr">
        <is>
          <t>INV31082026 - Jabra Meeting</t>
        </is>
      </c>
      <c r="L2851" s="6" t="inlineStr">
        <is>
          <t>Little Duck - Jabra Meeting - 1x Jabra</t>
        </is>
      </c>
      <c r="M2851" s="6" t="inlineStr">
        <is>
          <t>CONSULTING</t>
        </is>
      </c>
    </row>
    <row r="2852">
      <c r="A2852" s="6" t="n">
        <v>65101</v>
      </c>
      <c r="B2852" s="6" t="n">
        <v>65101</v>
      </c>
      <c r="C2852" s="6" t="inlineStr">
        <is>
          <t>Leave expense (Long Service)</t>
        </is>
      </c>
      <c r="D2852" s="6" t="inlineStr">
        <is>
          <t>Manual Journal</t>
        </is>
      </c>
      <c r="E2852" s="37" t="n">
        <v>46234</v>
      </c>
      <c r="F2852" s="6" t="n"/>
      <c r="G2852" s="39" t="n">
        <v>294.25</v>
      </c>
      <c r="H2852" s="39" t="n">
        <v>0</v>
      </c>
      <c r="I2852" s="6" t="inlineStr">
        <is>
          <t>9000 - OFFICE / ADMIN [CTS]</t>
        </is>
      </c>
      <c r="J2852" s="6" t="n"/>
      <c r="K2852" s="6" t="inlineStr">
        <is>
          <t>#69265</t>
        </is>
      </c>
      <c r="L2852" s="6" t="inlineStr">
        <is>
          <t>LSL Provision - July 2026 - LSL Provision - July 2026</t>
        </is>
      </c>
      <c r="M2852" s="6" t="inlineStr">
        <is>
          <t>CTS</t>
        </is>
      </c>
    </row>
    <row r="2853">
      <c r="A2853" s="6" t="n">
        <v>65101</v>
      </c>
      <c r="B2853" s="6" t="n">
        <v>65101</v>
      </c>
      <c r="C2853" s="6" t="inlineStr">
        <is>
          <t>Leave expense (Long Service)</t>
        </is>
      </c>
      <c r="D2853" s="6" t="inlineStr">
        <is>
          <t>Manual Journal</t>
        </is>
      </c>
      <c r="E2853" s="37" t="n">
        <v>46234</v>
      </c>
      <c r="F2853" s="6" t="n"/>
      <c r="G2853" s="39" t="n">
        <v>264.9</v>
      </c>
      <c r="H2853" s="39" t="n">
        <v>0</v>
      </c>
      <c r="I2853" s="6" t="inlineStr">
        <is>
          <t>9100 - PRODUCTION [PRD]</t>
        </is>
      </c>
      <c r="J2853" s="6" t="n"/>
      <c r="K2853" s="6" t="inlineStr">
        <is>
          <t>#69265</t>
        </is>
      </c>
      <c r="L2853" s="6" t="inlineStr">
        <is>
          <t>LSL Provision - July 2026 - LSL Provision - July 2026</t>
        </is>
      </c>
      <c r="M2853" s="6" t="inlineStr">
        <is>
          <t>PRODUCTION</t>
        </is>
      </c>
    </row>
    <row r="2854">
      <c r="A2854" s="6" t="n">
        <v>65101</v>
      </c>
      <c r="B2854" s="6" t="n">
        <v>65101</v>
      </c>
      <c r="C2854" s="6" t="inlineStr">
        <is>
          <t>Leave expense (Long Service)</t>
        </is>
      </c>
      <c r="D2854" s="6" t="inlineStr">
        <is>
          <t>Manual Journal</t>
        </is>
      </c>
      <c r="E2854" s="37" t="n">
        <v>46234</v>
      </c>
      <c r="F2854" s="6" t="n"/>
      <c r="G2854" s="39" t="n">
        <v>247.01</v>
      </c>
      <c r="H2854" s="39" t="n">
        <v>0</v>
      </c>
      <c r="I2854" s="6" t="inlineStr">
        <is>
          <t>9105 - ONSITE (including PROD backup)</t>
        </is>
      </c>
      <c r="J2854" s="6" t="n"/>
      <c r="K2854" s="6" t="inlineStr">
        <is>
          <t>#69265</t>
        </is>
      </c>
      <c r="L2854" s="6" t="inlineStr">
        <is>
          <t>LSL Provision - July 2026 - LSL Provision - July 2026</t>
        </is>
      </c>
      <c r="M2854" s="6" t="inlineStr">
        <is>
          <t>ONSITE</t>
        </is>
      </c>
    </row>
    <row r="2855">
      <c r="A2855" s="6" t="n">
        <v>65101</v>
      </c>
      <c r="B2855" s="6" t="n">
        <v>65101</v>
      </c>
      <c r="C2855" s="6" t="inlineStr">
        <is>
          <t>Leave expense (Long Service)</t>
        </is>
      </c>
      <c r="D2855" s="6" t="inlineStr">
        <is>
          <t>Manual Journal</t>
        </is>
      </c>
      <c r="E2855" s="37" t="n">
        <v>46234</v>
      </c>
      <c r="F2855" s="6" t="n"/>
      <c r="G2855" s="39" t="n">
        <v>114.5</v>
      </c>
      <c r="H2855" s="39" t="n">
        <v>0</v>
      </c>
      <c r="I2855" s="6" t="inlineStr">
        <is>
          <t>9400 - CONSULTING [CONS]</t>
        </is>
      </c>
      <c r="J2855" s="6" t="n"/>
      <c r="K2855" s="6" t="inlineStr">
        <is>
          <t>#69265</t>
        </is>
      </c>
      <c r="L2855" s="6" t="inlineStr">
        <is>
          <t>LSL Provision - July 2026 - LSL Provision - July 2026</t>
        </is>
      </c>
      <c r="M2855" s="6" t="inlineStr">
        <is>
          <t>CONSULTING</t>
        </is>
      </c>
    </row>
    <row r="2856">
      <c r="A2856" s="6" t="n">
        <v>65101</v>
      </c>
      <c r="B2856" s="6" t="n">
        <v>65101</v>
      </c>
      <c r="C2856" s="6" t="inlineStr">
        <is>
          <t>Leave expense (Long Service)</t>
        </is>
      </c>
      <c r="D2856" s="6" t="inlineStr">
        <is>
          <t>Manual Journal</t>
        </is>
      </c>
      <c r="E2856" s="37" t="n">
        <v>46265</v>
      </c>
      <c r="F2856" s="6" t="n"/>
      <c r="G2856" s="39" t="n">
        <v>465.36</v>
      </c>
      <c r="H2856" s="39" t="n">
        <v>0</v>
      </c>
      <c r="I2856" s="6" t="inlineStr">
        <is>
          <t>9000 - OFFICE / ADMIN [CTS]</t>
        </is>
      </c>
      <c r="J2856" s="6" t="n"/>
      <c r="K2856" s="6" t="inlineStr">
        <is>
          <t>#70420</t>
        </is>
      </c>
      <c r="L2856" s="6" t="inlineStr">
        <is>
          <t>LSL Provision - August 2026 - LSL Provision - August 2026</t>
        </is>
      </c>
      <c r="M2856" s="6" t="inlineStr">
        <is>
          <t>CTS</t>
        </is>
      </c>
    </row>
    <row r="2857">
      <c r="A2857" s="6" t="n">
        <v>65101</v>
      </c>
      <c r="B2857" s="6" t="n">
        <v>65101</v>
      </c>
      <c r="C2857" s="6" t="inlineStr">
        <is>
          <t>Leave expense (Long Service)</t>
        </is>
      </c>
      <c r="D2857" s="6" t="inlineStr">
        <is>
          <t>Manual Journal</t>
        </is>
      </c>
      <c r="E2857" s="37" t="n">
        <v>46265</v>
      </c>
      <c r="F2857" s="6" t="n"/>
      <c r="G2857" s="39" t="n">
        <v>582.91</v>
      </c>
      <c r="H2857" s="39" t="n">
        <v>0</v>
      </c>
      <c r="I2857" s="6" t="inlineStr">
        <is>
          <t>9100 - PRODUCTION [PRD]</t>
        </is>
      </c>
      <c r="J2857" s="6" t="n"/>
      <c r="K2857" s="6" t="inlineStr">
        <is>
          <t>#70420</t>
        </is>
      </c>
      <c r="L2857" s="6" t="inlineStr">
        <is>
          <t>LSL Provision - August 2026 - LSL Provision - August 2026</t>
        </is>
      </c>
      <c r="M2857" s="6" t="inlineStr">
        <is>
          <t>PRODUCTION</t>
        </is>
      </c>
    </row>
    <row r="2858">
      <c r="A2858" s="6" t="n">
        <v>65101</v>
      </c>
      <c r="B2858" s="6" t="n">
        <v>65101</v>
      </c>
      <c r="C2858" s="6" t="inlineStr">
        <is>
          <t>Leave expense (Long Service)</t>
        </is>
      </c>
      <c r="D2858" s="6" t="inlineStr">
        <is>
          <t>Manual Journal</t>
        </is>
      </c>
      <c r="E2858" s="37" t="n">
        <v>46265</v>
      </c>
      <c r="F2858" s="6" t="n"/>
      <c r="G2858" s="39" t="n">
        <v>648.79</v>
      </c>
      <c r="H2858" s="39" t="n">
        <v>0</v>
      </c>
      <c r="I2858" s="6" t="inlineStr">
        <is>
          <t>9105 - ONSITE (including PROD backup)</t>
        </is>
      </c>
      <c r="J2858" s="6" t="n"/>
      <c r="K2858" s="6" t="inlineStr">
        <is>
          <t>#70420</t>
        </is>
      </c>
      <c r="L2858" s="6" t="inlineStr">
        <is>
          <t>LSL Provision - August 2026 - LSL Provision - August 2026</t>
        </is>
      </c>
      <c r="M2858" s="6" t="inlineStr">
        <is>
          <t>ONSITE</t>
        </is>
      </c>
    </row>
    <row r="2859">
      <c r="A2859" s="6" t="n">
        <v>65101</v>
      </c>
      <c r="B2859" s="6" t="n">
        <v>65101</v>
      </c>
      <c r="C2859" s="6" t="inlineStr">
        <is>
          <t>Leave expense (Long Service)</t>
        </is>
      </c>
      <c r="D2859" s="6" t="inlineStr">
        <is>
          <t>Manual Journal</t>
        </is>
      </c>
      <c r="E2859" s="37" t="n">
        <v>46265</v>
      </c>
      <c r="F2859" s="6" t="n"/>
      <c r="G2859" s="39" t="n">
        <v>114.49</v>
      </c>
      <c r="H2859" s="39" t="n">
        <v>0</v>
      </c>
      <c r="I2859" s="6" t="inlineStr">
        <is>
          <t>9400 - CONSULTING [CONS]</t>
        </is>
      </c>
      <c r="J2859" s="6" t="n"/>
      <c r="K2859" s="6" t="inlineStr">
        <is>
          <t>#70420</t>
        </is>
      </c>
      <c r="L2859" s="6" t="inlineStr">
        <is>
          <t>LSL Provision - August 2026 - LSL Provision - August 2026</t>
        </is>
      </c>
      <c r="M2859" s="6" t="inlineStr">
        <is>
          <t>CONSULTING</t>
        </is>
      </c>
    </row>
    <row r="2860">
      <c r="A2860" s="6" t="n">
        <v>65102</v>
      </c>
      <c r="B2860" s="6" t="n">
        <v>65102</v>
      </c>
      <c r="C2860" s="6" t="inlineStr">
        <is>
          <t>Leave expense (Annual)</t>
        </is>
      </c>
      <c r="D2860" s="6" t="inlineStr">
        <is>
          <t>Manual Journal</t>
        </is>
      </c>
      <c r="E2860" s="37" t="n">
        <v>46234</v>
      </c>
      <c r="F2860" s="6" t="n"/>
      <c r="G2860" s="39" t="n">
        <v>0</v>
      </c>
      <c r="H2860" s="39" t="n">
        <v>2559.96</v>
      </c>
      <c r="I2860" s="6" t="inlineStr">
        <is>
          <t>9000 - OFFICE / ADMIN [CTS]</t>
        </is>
      </c>
      <c r="J2860" s="6" t="n"/>
      <c r="K2860" s="6" t="inlineStr">
        <is>
          <t>#69270</t>
        </is>
      </c>
      <c r="L2860" s="6" t="inlineStr">
        <is>
          <t>AL Provision - July 2026 - AL Provision - July 2026</t>
        </is>
      </c>
      <c r="M2860" s="6" t="inlineStr">
        <is>
          <t>CTS</t>
        </is>
      </c>
    </row>
    <row r="2861">
      <c r="A2861" s="6" t="n">
        <v>65102</v>
      </c>
      <c r="B2861" s="6" t="n">
        <v>65102</v>
      </c>
      <c r="C2861" s="6" t="inlineStr">
        <is>
          <t>Leave expense (Annual)</t>
        </is>
      </c>
      <c r="D2861" s="6" t="inlineStr">
        <is>
          <t>Manual Journal</t>
        </is>
      </c>
      <c r="E2861" s="37" t="n">
        <v>46234</v>
      </c>
      <c r="F2861" s="6" t="n"/>
      <c r="G2861" s="39" t="n">
        <v>0</v>
      </c>
      <c r="H2861" s="39" t="n">
        <v>605.5700000000001</v>
      </c>
      <c r="I2861" s="6" t="inlineStr">
        <is>
          <t>9100 - PRODUCTION [PRD]</t>
        </is>
      </c>
      <c r="J2861" s="6" t="n"/>
      <c r="K2861" s="6" t="inlineStr">
        <is>
          <t>#69270</t>
        </is>
      </c>
      <c r="L2861" s="6" t="inlineStr">
        <is>
          <t>AL Provision - July 2026 - AL Provision - July 2026</t>
        </is>
      </c>
      <c r="M2861" s="6" t="inlineStr">
        <is>
          <t>PRODUCTION</t>
        </is>
      </c>
    </row>
    <row r="2862">
      <c r="A2862" s="6" t="n">
        <v>65102</v>
      </c>
      <c r="B2862" s="6" t="n">
        <v>65102</v>
      </c>
      <c r="C2862" s="6" t="inlineStr">
        <is>
          <t>Leave expense (Annual)</t>
        </is>
      </c>
      <c r="D2862" s="6" t="inlineStr">
        <is>
          <t>Manual Journal</t>
        </is>
      </c>
      <c r="E2862" s="37" t="n">
        <v>46234</v>
      </c>
      <c r="F2862" s="6" t="n"/>
      <c r="G2862" s="39" t="n">
        <v>1182.79</v>
      </c>
      <c r="H2862" s="39" t="n">
        <v>0</v>
      </c>
      <c r="I2862" s="6" t="inlineStr">
        <is>
          <t>9105 - ONSITE (including PROD backup)</t>
        </is>
      </c>
      <c r="J2862" s="6" t="n"/>
      <c r="K2862" s="6" t="inlineStr">
        <is>
          <t>#69270</t>
        </is>
      </c>
      <c r="L2862" s="6" t="inlineStr">
        <is>
          <t>AL Provision - July 2026 - AL Provision - July 2026</t>
        </is>
      </c>
      <c r="M2862" s="6" t="inlineStr">
        <is>
          <t>ONSITE</t>
        </is>
      </c>
    </row>
    <row r="2863">
      <c r="A2863" s="6" t="n">
        <v>65102</v>
      </c>
      <c r="B2863" s="6" t="n">
        <v>65102</v>
      </c>
      <c r="C2863" s="6" t="inlineStr">
        <is>
          <t>Leave expense (Annual)</t>
        </is>
      </c>
      <c r="D2863" s="6" t="inlineStr">
        <is>
          <t>Manual Journal</t>
        </is>
      </c>
      <c r="E2863" s="37" t="n">
        <v>46234</v>
      </c>
      <c r="F2863" s="6" t="n"/>
      <c r="G2863" s="39" t="n">
        <v>328.06</v>
      </c>
      <c r="H2863" s="39" t="n">
        <v>0</v>
      </c>
      <c r="I2863" s="6" t="inlineStr">
        <is>
          <t>9125 - VIDEO DEPT [VID]</t>
        </is>
      </c>
      <c r="J2863" s="6" t="n"/>
      <c r="K2863" s="6" t="inlineStr">
        <is>
          <t>#69270</t>
        </is>
      </c>
      <c r="L2863" s="6" t="inlineStr">
        <is>
          <t>AL Provision - July 2026 - AL Provision - July 2026</t>
        </is>
      </c>
      <c r="M2863" s="6" t="inlineStr">
        <is>
          <t>VIDEO</t>
        </is>
      </c>
    </row>
    <row r="2864">
      <c r="A2864" s="6" t="n">
        <v>65102</v>
      </c>
      <c r="B2864" s="6" t="n">
        <v>65102</v>
      </c>
      <c r="C2864" s="6" t="inlineStr">
        <is>
          <t>Leave expense (Annual)</t>
        </is>
      </c>
      <c r="D2864" s="6" t="inlineStr">
        <is>
          <t>Manual Journal</t>
        </is>
      </c>
      <c r="E2864" s="37" t="n">
        <v>46265</v>
      </c>
      <c r="F2864" s="6" t="n"/>
      <c r="G2864" s="39" t="n">
        <v>3857.55</v>
      </c>
      <c r="H2864" s="39" t="n">
        <v>0</v>
      </c>
      <c r="I2864" s="6" t="inlineStr">
        <is>
          <t>9000 - OFFICE / ADMIN [CTS]</t>
        </is>
      </c>
      <c r="J2864" s="6" t="n"/>
      <c r="K2864" s="6" t="inlineStr">
        <is>
          <t>#70421</t>
        </is>
      </c>
      <c r="L2864" s="6" t="inlineStr">
        <is>
          <t>AL Provision - August 2026 - AL Provision - August 2026</t>
        </is>
      </c>
      <c r="M2864" s="6" t="inlineStr">
        <is>
          <t>CTS</t>
        </is>
      </c>
    </row>
    <row r="2865">
      <c r="A2865" s="6" t="n">
        <v>65102</v>
      </c>
      <c r="B2865" s="6" t="n">
        <v>65102</v>
      </c>
      <c r="C2865" s="6" t="inlineStr">
        <is>
          <t>Leave expense (Annual)</t>
        </is>
      </c>
      <c r="D2865" s="6" t="inlineStr">
        <is>
          <t>Manual Journal</t>
        </is>
      </c>
      <c r="E2865" s="37" t="n">
        <v>46265</v>
      </c>
      <c r="F2865" s="6" t="n"/>
      <c r="G2865" s="39" t="n">
        <v>1619.78</v>
      </c>
      <c r="H2865" s="39" t="n">
        <v>0</v>
      </c>
      <c r="I2865" s="6" t="inlineStr">
        <is>
          <t>9100 - PRODUCTION [PRD]</t>
        </is>
      </c>
      <c r="J2865" s="6" t="n"/>
      <c r="K2865" s="6" t="inlineStr">
        <is>
          <t>#70421</t>
        </is>
      </c>
      <c r="L2865" s="6" t="inlineStr">
        <is>
          <t>AL Provision - August 2026 - AL Provision - August 2026</t>
        </is>
      </c>
      <c r="M2865" s="6" t="inlineStr">
        <is>
          <t>PRODUCTION</t>
        </is>
      </c>
    </row>
    <row r="2866">
      <c r="A2866" s="6" t="n">
        <v>65102</v>
      </c>
      <c r="B2866" s="6" t="n">
        <v>65102</v>
      </c>
      <c r="C2866" s="6" t="inlineStr">
        <is>
          <t>Leave expense (Annual)</t>
        </is>
      </c>
      <c r="D2866" s="6" t="inlineStr">
        <is>
          <t>Manual Journal</t>
        </is>
      </c>
      <c r="E2866" s="37" t="n">
        <v>46265</v>
      </c>
      <c r="F2866" s="6" t="n"/>
      <c r="G2866" s="39" t="n">
        <v>0</v>
      </c>
      <c r="H2866" s="39" t="n">
        <v>5272.54</v>
      </c>
      <c r="I2866" s="6" t="inlineStr">
        <is>
          <t>9105 - ONSITE (including PROD backup)</t>
        </is>
      </c>
      <c r="J2866" s="6" t="n"/>
      <c r="K2866" s="6" t="inlineStr">
        <is>
          <t>#70421</t>
        </is>
      </c>
      <c r="L2866" s="6" t="inlineStr">
        <is>
          <t>AL Provision - August 2026 - AL Provision - August 2026</t>
        </is>
      </c>
      <c r="M2866" s="6" t="inlineStr">
        <is>
          <t>ONSITE</t>
        </is>
      </c>
    </row>
    <row r="2867">
      <c r="A2867" s="6" t="n">
        <v>65102</v>
      </c>
      <c r="B2867" s="6" t="n">
        <v>65102</v>
      </c>
      <c r="C2867" s="6" t="inlineStr">
        <is>
          <t>Leave expense (Annual)</t>
        </is>
      </c>
      <c r="D2867" s="6" t="inlineStr">
        <is>
          <t>Manual Journal</t>
        </is>
      </c>
      <c r="E2867" s="37" t="n">
        <v>46265</v>
      </c>
      <c r="F2867" s="6" t="n"/>
      <c r="G2867" s="39" t="n">
        <v>908.8200000000001</v>
      </c>
      <c r="H2867" s="39" t="n">
        <v>0</v>
      </c>
      <c r="I2867" s="6" t="inlineStr">
        <is>
          <t>9125 - VIDEO DEPT [VID]</t>
        </is>
      </c>
      <c r="J2867" s="6" t="n"/>
      <c r="K2867" s="6" t="inlineStr">
        <is>
          <t>#70421</t>
        </is>
      </c>
      <c r="L2867" s="6" t="inlineStr">
        <is>
          <t>AL Provision - August 2026 - AL Provision - August 2026</t>
        </is>
      </c>
      <c r="M2867" s="6" t="inlineStr">
        <is>
          <t>VIDEO</t>
        </is>
      </c>
    </row>
    <row r="2868">
      <c r="A2868" s="6" t="n">
        <v>65106</v>
      </c>
      <c r="B2868" s="6" t="n">
        <v>65106</v>
      </c>
      <c r="C2868" s="6" t="inlineStr">
        <is>
          <t>Payroll Tax</t>
        </is>
      </c>
      <c r="D2868" s="6" t="inlineStr">
        <is>
          <t>Manual Journal</t>
        </is>
      </c>
      <c r="E2868" s="37" t="n">
        <v>46234</v>
      </c>
      <c r="F2868" s="6" t="n"/>
      <c r="G2868" s="39" t="n">
        <v>8.130000000000001</v>
      </c>
      <c r="H2868" s="39" t="n">
        <v>0</v>
      </c>
      <c r="I2868" s="6" t="inlineStr">
        <is>
          <t>1668 - CBA Dedicated Tech [ONS]</t>
        </is>
      </c>
      <c r="J2868" s="6" t="n"/>
      <c r="K2868" s="6" t="inlineStr">
        <is>
          <t>#68926</t>
        </is>
      </c>
      <c r="L2868" s="6" t="inlineStr">
        <is>
          <t>Payroll Tax NSW July 2026 - 1668 - CBA Dedicated Tech [ONS]</t>
        </is>
      </c>
      <c r="M2868" s="6" t="inlineStr">
        <is>
          <t>ONSITE</t>
        </is>
      </c>
    </row>
    <row r="2869">
      <c r="A2869" s="6" t="n">
        <v>65106</v>
      </c>
      <c r="B2869" s="6" t="n">
        <v>65106</v>
      </c>
      <c r="C2869" s="6" t="inlineStr">
        <is>
          <t>Payroll Tax</t>
        </is>
      </c>
      <c r="D2869" s="6" t="inlineStr">
        <is>
          <t>Manual Journal</t>
        </is>
      </c>
      <c r="E2869" s="37" t="n">
        <v>46234</v>
      </c>
      <c r="F2869" s="6" t="n"/>
      <c r="G2869" s="39" t="n">
        <v>2.58</v>
      </c>
      <c r="H2869" s="39" t="n">
        <v>0</v>
      </c>
      <c r="I2869" s="6" t="inlineStr">
        <is>
          <t>2479 - CONSULTING - Quotes [CONS]</t>
        </is>
      </c>
      <c r="J2869" s="6" t="n"/>
      <c r="K2869" s="6" t="inlineStr">
        <is>
          <t>#68926</t>
        </is>
      </c>
      <c r="L2869" s="6" t="inlineStr">
        <is>
          <t>Payroll Tax NSW July 2026 - 2479 - CONSULTING - Quotes [CONS]</t>
        </is>
      </c>
      <c r="M2869" s="6" t="inlineStr">
        <is>
          <t>CONSULTING</t>
        </is>
      </c>
    </row>
    <row r="2870">
      <c r="A2870" s="6" t="n">
        <v>65106</v>
      </c>
      <c r="B2870" s="6" t="n">
        <v>65106</v>
      </c>
      <c r="C2870" s="6" t="inlineStr">
        <is>
          <t>Payroll Tax</t>
        </is>
      </c>
      <c r="D2870" s="6" t="inlineStr">
        <is>
          <t>Manual Journal</t>
        </is>
      </c>
      <c r="E2870" s="37" t="n">
        <v>46234</v>
      </c>
      <c r="F2870" s="6" t="n"/>
      <c r="G2870" s="39" t="n">
        <v>2.58</v>
      </c>
      <c r="H2870" s="39" t="n">
        <v>0</v>
      </c>
      <c r="I2870" s="6" t="inlineStr">
        <is>
          <t>2480 - ONSITE - Quotes [ONS]</t>
        </is>
      </c>
      <c r="J2870" s="6" t="n"/>
      <c r="K2870" s="6" t="inlineStr">
        <is>
          <t>#68926</t>
        </is>
      </c>
      <c r="L2870" s="6" t="inlineStr">
        <is>
          <t>Payroll Tax NSW July 2026 - 2480 - ONSITE - Quotes [ONS]</t>
        </is>
      </c>
      <c r="M2870" s="6" t="inlineStr">
        <is>
          <t>ONSITE</t>
        </is>
      </c>
    </row>
    <row r="2871">
      <c r="A2871" s="6" t="n">
        <v>65106</v>
      </c>
      <c r="B2871" s="6" t="n">
        <v>65106</v>
      </c>
      <c r="C2871" s="6" t="inlineStr">
        <is>
          <t>Payroll Tax</t>
        </is>
      </c>
      <c r="D2871" s="6" t="inlineStr">
        <is>
          <t>Manual Journal</t>
        </is>
      </c>
      <c r="E2871" s="37" t="n">
        <v>46234</v>
      </c>
      <c r="F2871" s="6" t="n"/>
      <c r="G2871" s="39" t="n">
        <v>89.51000000000001</v>
      </c>
      <c r="H2871" s="39" t="n">
        <v>0</v>
      </c>
      <c r="I2871" s="6" t="inlineStr">
        <is>
          <t>2481 - Production - Quotes [PRD]</t>
        </is>
      </c>
      <c r="J2871" s="6" t="n"/>
      <c r="K2871" s="6" t="inlineStr">
        <is>
          <t>#68926</t>
        </is>
      </c>
      <c r="L2871" s="6" t="inlineStr">
        <is>
          <t>Payroll Tax NSW July 2026 - 2481 - Production - Quotes [PRD]</t>
        </is>
      </c>
      <c r="M2871" s="6" t="inlineStr">
        <is>
          <t>PRODUCTION</t>
        </is>
      </c>
    </row>
    <row r="2872">
      <c r="A2872" s="6" t="n">
        <v>65106</v>
      </c>
      <c r="B2872" s="6" t="n">
        <v>65106</v>
      </c>
      <c r="C2872" s="6" t="inlineStr">
        <is>
          <t>Payroll Tax</t>
        </is>
      </c>
      <c r="D2872" s="6" t="inlineStr">
        <is>
          <t>Manual Journal</t>
        </is>
      </c>
      <c r="E2872" s="37" t="n">
        <v>46234</v>
      </c>
      <c r="F2872" s="6" t="n"/>
      <c r="G2872" s="39" t="n">
        <v>4.29</v>
      </c>
      <c r="H2872" s="39" t="n">
        <v>0</v>
      </c>
      <c r="I2872" s="6" t="inlineStr">
        <is>
          <t>2482 - VIDEO - Quotes [VID]</t>
        </is>
      </c>
      <c r="J2872" s="6" t="n"/>
      <c r="K2872" s="6" t="inlineStr">
        <is>
          <t>#68926</t>
        </is>
      </c>
      <c r="L2872" s="6" t="inlineStr">
        <is>
          <t>Payroll Tax NSW July 2026 - 2482 - VIDEO - Quotes [VID]</t>
        </is>
      </c>
      <c r="M2872" s="6" t="inlineStr">
        <is>
          <t>VIDEO</t>
        </is>
      </c>
    </row>
    <row r="2873">
      <c r="A2873" s="6" t="n">
        <v>65106</v>
      </c>
      <c r="B2873" s="6" t="n">
        <v>65106</v>
      </c>
      <c r="C2873" s="6" t="inlineStr">
        <is>
          <t>Payroll Tax</t>
        </is>
      </c>
      <c r="D2873" s="6" t="inlineStr">
        <is>
          <t>Manual Journal</t>
        </is>
      </c>
      <c r="E2873" s="37" t="n">
        <v>46234</v>
      </c>
      <c r="F2873" s="6" t="n"/>
      <c r="G2873" s="39" t="n">
        <v>9.56</v>
      </c>
      <c r="H2873" s="39" t="n">
        <v>0</v>
      </c>
      <c r="I2873" s="6" t="inlineStr">
        <is>
          <t>2502 - ONS CBA (non-chargeable)</t>
        </is>
      </c>
      <c r="J2873" s="6" t="n"/>
      <c r="K2873" s="6" t="inlineStr">
        <is>
          <t>#68926</t>
        </is>
      </c>
      <c r="L2873" s="6" t="inlineStr">
        <is>
          <t>Payroll Tax NSW July 2026 - 2502 - ONS CBA (non-chargeable)</t>
        </is>
      </c>
      <c r="M2873" s="6" t="inlineStr">
        <is>
          <t>ONSITE</t>
        </is>
      </c>
    </row>
    <row r="2874">
      <c r="A2874" s="6" t="n">
        <v>65106</v>
      </c>
      <c r="B2874" s="6" t="n">
        <v>65106</v>
      </c>
      <c r="C2874" s="6" t="inlineStr">
        <is>
          <t>Payroll Tax</t>
        </is>
      </c>
      <c r="D2874" s="6" t="inlineStr">
        <is>
          <t>Manual Journal</t>
        </is>
      </c>
      <c r="E2874" s="37" t="n">
        <v>46234</v>
      </c>
      <c r="F2874" s="6" t="n"/>
      <c r="G2874" s="39" t="n">
        <v>5.89</v>
      </c>
      <c r="H2874" s="39" t="n">
        <v>0</v>
      </c>
      <c r="I2874" s="6" t="inlineStr">
        <is>
          <t>2503 - ONS DTTL (non-chargeable)</t>
        </is>
      </c>
      <c r="J2874" s="6" t="n"/>
      <c r="K2874" s="6" t="inlineStr">
        <is>
          <t>#68926</t>
        </is>
      </c>
      <c r="L2874" s="6" t="inlineStr">
        <is>
          <t>Payroll Tax NSW July 2026 - 2503 - ONS DTTL (non-chargeable)</t>
        </is>
      </c>
      <c r="M2874" s="6" t="inlineStr">
        <is>
          <t>ONSITE</t>
        </is>
      </c>
    </row>
    <row r="2875">
      <c r="A2875" s="6" t="n">
        <v>65106</v>
      </c>
      <c r="B2875" s="6" t="n">
        <v>65106</v>
      </c>
      <c r="C2875" s="6" t="inlineStr">
        <is>
          <t>Payroll Tax</t>
        </is>
      </c>
      <c r="D2875" s="6" t="inlineStr">
        <is>
          <t>Manual Journal</t>
        </is>
      </c>
      <c r="E2875" s="37" t="n">
        <v>46234</v>
      </c>
      <c r="F2875" s="6" t="n"/>
      <c r="G2875" s="39" t="n">
        <v>2.21</v>
      </c>
      <c r="H2875" s="39" t="n">
        <v>0</v>
      </c>
      <c r="I2875" s="6" t="inlineStr">
        <is>
          <t>2505 - ONS PWC (non-chargeable)</t>
        </is>
      </c>
      <c r="J2875" s="6" t="n"/>
      <c r="K2875" s="6" t="inlineStr">
        <is>
          <t>#68926</t>
        </is>
      </c>
      <c r="L2875" s="6" t="inlineStr">
        <is>
          <t>Payroll Tax NSW July 2026 - 2505 - ONS PWC (non-chargeable)</t>
        </is>
      </c>
      <c r="M2875" s="6" t="inlineStr">
        <is>
          <t>ONSITE</t>
        </is>
      </c>
    </row>
    <row r="2876">
      <c r="A2876" s="6" t="n">
        <v>65106</v>
      </c>
      <c r="B2876" s="6" t="n">
        <v>65106</v>
      </c>
      <c r="C2876" s="6" t="inlineStr">
        <is>
          <t>Payroll Tax</t>
        </is>
      </c>
      <c r="D2876" s="6" t="inlineStr">
        <is>
          <t>Manual Journal</t>
        </is>
      </c>
      <c r="E2876" s="37" t="n">
        <v>46234</v>
      </c>
      <c r="F2876" s="6" t="n"/>
      <c r="G2876" s="39" t="n">
        <v>1.47</v>
      </c>
      <c r="H2876" s="39" t="n">
        <v>0</v>
      </c>
      <c r="I2876" s="6" t="inlineStr">
        <is>
          <t>2506 - ONS BWEST (non-chargeable)</t>
        </is>
      </c>
      <c r="J2876" s="6" t="n"/>
      <c r="K2876" s="6" t="inlineStr">
        <is>
          <t>#68926</t>
        </is>
      </c>
      <c r="L2876" s="6" t="inlineStr">
        <is>
          <t>Payroll Tax NSW July 2026 - 2506 - ONS BWEST (non-chargeable)</t>
        </is>
      </c>
      <c r="M2876" s="6" t="inlineStr">
        <is>
          <t>ONSITE</t>
        </is>
      </c>
    </row>
    <row r="2877">
      <c r="A2877" s="6" t="n">
        <v>65106</v>
      </c>
      <c r="B2877" s="6" t="n">
        <v>65106</v>
      </c>
      <c r="C2877" s="6" t="inlineStr">
        <is>
          <t>Payroll Tax</t>
        </is>
      </c>
      <c r="D2877" s="6" t="inlineStr">
        <is>
          <t>Manual Journal</t>
        </is>
      </c>
      <c r="E2877" s="37" t="n">
        <v>46234</v>
      </c>
      <c r="F2877" s="6" t="n"/>
      <c r="G2877" s="39" t="n">
        <v>22.44</v>
      </c>
      <c r="H2877" s="39" t="n">
        <v>0</v>
      </c>
      <c r="I2877" s="6" t="inlineStr">
        <is>
          <t>2506208 - CBA AGM 2026 [PRD]</t>
        </is>
      </c>
      <c r="J2877" s="6" t="n"/>
      <c r="K2877" s="6" t="inlineStr">
        <is>
          <t>#68926</t>
        </is>
      </c>
      <c r="L2877" s="6" t="inlineStr">
        <is>
          <t>Payroll Tax NSW July 2026 - 2506208 - CBA AGM 2026 [PRD]</t>
        </is>
      </c>
      <c r="M2877" s="6" t="inlineStr">
        <is>
          <t>PRODUCTION</t>
        </is>
      </c>
    </row>
    <row r="2878">
      <c r="A2878" s="6" t="n">
        <v>65106</v>
      </c>
      <c r="B2878" s="6" t="n">
        <v>65106</v>
      </c>
      <c r="C2878" s="6" t="inlineStr">
        <is>
          <t>Payroll Tax</t>
        </is>
      </c>
      <c r="D2878" s="6" t="inlineStr">
        <is>
          <t>Manual Journal</t>
        </is>
      </c>
      <c r="E2878" s="37" t="n">
        <v>46234</v>
      </c>
      <c r="F2878" s="6" t="n"/>
      <c r="G2878" s="39" t="n">
        <v>129.49</v>
      </c>
      <c r="H2878" s="39" t="n">
        <v>0</v>
      </c>
      <c r="I2878" s="6" t="inlineStr">
        <is>
          <t>2849 - DTTL SYD Internal [ONS]</t>
        </is>
      </c>
      <c r="J2878" s="6" t="n"/>
      <c r="K2878" s="6" t="inlineStr">
        <is>
          <t>#68926</t>
        </is>
      </c>
      <c r="L2878" s="6" t="inlineStr">
        <is>
          <t>Payroll Tax NSW July 2026 - 2849 - DTTL SYD Internal [ONS]</t>
        </is>
      </c>
      <c r="M2878" s="6" t="inlineStr">
        <is>
          <t>ONSITE</t>
        </is>
      </c>
    </row>
    <row r="2879">
      <c r="A2879" s="6" t="n">
        <v>65106</v>
      </c>
      <c r="B2879" s="6" t="n">
        <v>65106</v>
      </c>
      <c r="C2879" s="6" t="inlineStr">
        <is>
          <t>Payroll Tax</t>
        </is>
      </c>
      <c r="D2879" s="6" t="inlineStr">
        <is>
          <t>Manual Journal</t>
        </is>
      </c>
      <c r="E2879" s="37" t="n">
        <v>46234</v>
      </c>
      <c r="F2879" s="6" t="n"/>
      <c r="G2879" s="39" t="n">
        <v>1.47</v>
      </c>
      <c r="H2879" s="39" t="n">
        <v>0</v>
      </c>
      <c r="I2879" s="6" t="inlineStr">
        <is>
          <t>2879 - ONS Ricoh-QANTAS (non-chgble)</t>
        </is>
      </c>
      <c r="J2879" s="6" t="n"/>
      <c r="K2879" s="6" t="inlineStr">
        <is>
          <t>#68926</t>
        </is>
      </c>
      <c r="L2879" s="6" t="inlineStr">
        <is>
          <t>Payroll Tax NSW July 2026 - 2879 - ONS Ricoh-QANTAS (non-chgble)</t>
        </is>
      </c>
      <c r="M2879" s="6" t="inlineStr">
        <is>
          <t>ONSITE</t>
        </is>
      </c>
    </row>
    <row r="2880">
      <c r="A2880" s="6" t="n">
        <v>65106</v>
      </c>
      <c r="B2880" s="6" t="n">
        <v>65106</v>
      </c>
      <c r="C2880" s="6" t="inlineStr">
        <is>
          <t>Payroll Tax</t>
        </is>
      </c>
      <c r="D2880" s="6" t="inlineStr">
        <is>
          <t>Manual Journal</t>
        </is>
      </c>
      <c r="E2880" s="37" t="n">
        <v>46234</v>
      </c>
      <c r="F2880" s="6" t="n"/>
      <c r="G2880" s="39" t="n">
        <v>235.43</v>
      </c>
      <c r="H2880" s="39" t="n">
        <v>0</v>
      </c>
      <c r="I2880" s="6" t="inlineStr">
        <is>
          <t>2880 - Ricoh - QANTAS [ONS]</t>
        </is>
      </c>
      <c r="J2880" s="6" t="n"/>
      <c r="K2880" s="6" t="inlineStr">
        <is>
          <t>#68926</t>
        </is>
      </c>
      <c r="L2880" s="6" t="inlineStr">
        <is>
          <t>Payroll Tax NSW July 2026 - 2880 - Ricoh - QANTAS [ONS]</t>
        </is>
      </c>
      <c r="M2880" s="6" t="inlineStr">
        <is>
          <t>ONSITE</t>
        </is>
      </c>
    </row>
    <row r="2881">
      <c r="A2881" s="6" t="n">
        <v>65106</v>
      </c>
      <c r="B2881" s="6" t="n">
        <v>65106</v>
      </c>
      <c r="C2881" s="6" t="inlineStr">
        <is>
          <t>Payroll Tax</t>
        </is>
      </c>
      <c r="D2881" s="6" t="inlineStr">
        <is>
          <t>Manual Journal</t>
        </is>
      </c>
      <c r="E2881" s="37" t="n">
        <v>46234</v>
      </c>
      <c r="F2881" s="6" t="n"/>
      <c r="G2881" s="39" t="n">
        <v>1.47</v>
      </c>
      <c r="H2881" s="39" t="n">
        <v>0</v>
      </c>
      <c r="I2881" s="6" t="inlineStr">
        <is>
          <t>9105 - ONSITE (including PROD backup)</t>
        </is>
      </c>
      <c r="J2881" s="6" t="n"/>
      <c r="K2881" s="6" t="inlineStr">
        <is>
          <t>#68926</t>
        </is>
      </c>
      <c r="L2881" s="6" t="inlineStr">
        <is>
          <t>Payroll Tax NSW July 2026 - 9105 - ONSITE (including PROD backup)</t>
        </is>
      </c>
      <c r="M2881" s="6" t="inlineStr">
        <is>
          <t>ONSITE</t>
        </is>
      </c>
    </row>
    <row r="2882">
      <c r="A2882" s="6" t="n">
        <v>65106</v>
      </c>
      <c r="B2882" s="6" t="n">
        <v>65106</v>
      </c>
      <c r="C2882" s="6" t="inlineStr">
        <is>
          <t>Payroll Tax</t>
        </is>
      </c>
      <c r="D2882" s="6" t="inlineStr">
        <is>
          <t>Manual Journal</t>
        </is>
      </c>
      <c r="E2882" s="37" t="n">
        <v>46234</v>
      </c>
      <c r="F2882" s="6" t="n"/>
      <c r="G2882" s="39" t="n">
        <v>19.86</v>
      </c>
      <c r="H2882" s="39" t="n">
        <v>0</v>
      </c>
      <c r="I2882" s="6" t="inlineStr">
        <is>
          <t>9108 - ONSITE - Sales [ONS]</t>
        </is>
      </c>
      <c r="J2882" s="6" t="n"/>
      <c r="K2882" s="6" t="inlineStr">
        <is>
          <t>#68926</t>
        </is>
      </c>
      <c r="L2882" s="6" t="inlineStr">
        <is>
          <t>Payroll Tax NSW July 2026 - 9108 - ONSITE - Sales [ONS]</t>
        </is>
      </c>
      <c r="M2882" s="6" t="inlineStr">
        <is>
          <t>ONSITE</t>
        </is>
      </c>
    </row>
    <row r="2883">
      <c r="A2883" s="6" t="n">
        <v>65106</v>
      </c>
      <c r="B2883" s="6" t="n">
        <v>65106</v>
      </c>
      <c r="C2883" s="6" t="inlineStr">
        <is>
          <t>Payroll Tax</t>
        </is>
      </c>
      <c r="D2883" s="6" t="inlineStr">
        <is>
          <t>Manual Journal</t>
        </is>
      </c>
      <c r="E2883" s="37" t="n">
        <v>46234</v>
      </c>
      <c r="F2883" s="6" t="n"/>
      <c r="G2883" s="39" t="n">
        <v>185.16</v>
      </c>
      <c r="H2883" s="39" t="n">
        <v>0</v>
      </c>
      <c r="I2883" s="6" t="inlineStr">
        <is>
          <t>9125 - VIDEO DEPT [VID]</t>
        </is>
      </c>
      <c r="J2883" s="6" t="n"/>
      <c r="K2883" s="6" t="inlineStr">
        <is>
          <t>#68926</t>
        </is>
      </c>
      <c r="L2883" s="6" t="inlineStr">
        <is>
          <t>Payroll Tax NSW July 2026 - 9125 - VIDEO DEPT [VID]</t>
        </is>
      </c>
      <c r="M2883" s="6" t="inlineStr">
        <is>
          <t>VIDEO</t>
        </is>
      </c>
    </row>
    <row r="2884">
      <c r="A2884" s="6" t="n">
        <v>65106</v>
      </c>
      <c r="B2884" s="6" t="n">
        <v>65106</v>
      </c>
      <c r="C2884" s="6" t="inlineStr">
        <is>
          <t>Payroll Tax</t>
        </is>
      </c>
      <c r="D2884" s="6" t="inlineStr">
        <is>
          <t>Manual Journal</t>
        </is>
      </c>
      <c r="E2884" s="37" t="n">
        <v>46234</v>
      </c>
      <c r="F2884" s="6" t="n"/>
      <c r="G2884" s="39" t="n">
        <v>1.1</v>
      </c>
      <c r="H2884" s="39" t="n">
        <v>0</v>
      </c>
      <c r="I2884" s="6" t="inlineStr">
        <is>
          <t>9128 - VIDEO - Sales [VID]</t>
        </is>
      </c>
      <c r="J2884" s="6" t="n"/>
      <c r="K2884" s="6" t="inlineStr">
        <is>
          <t>#68926</t>
        </is>
      </c>
      <c r="L2884" s="6" t="inlineStr">
        <is>
          <t>Payroll Tax NSW July 2026 - 9128 - VIDEO - Sales [VID]</t>
        </is>
      </c>
      <c r="M2884" s="6" t="inlineStr">
        <is>
          <t>VIDEO</t>
        </is>
      </c>
    </row>
    <row r="2885">
      <c r="A2885" s="6" t="n">
        <v>65106</v>
      </c>
      <c r="B2885" s="6" t="n">
        <v>65106</v>
      </c>
      <c r="C2885" s="6" t="inlineStr">
        <is>
          <t>Payroll Tax</t>
        </is>
      </c>
      <c r="D2885" s="6" t="inlineStr">
        <is>
          <t>Manual Journal</t>
        </is>
      </c>
      <c r="E2885" s="37" t="n">
        <v>46234</v>
      </c>
      <c r="F2885" s="6" t="n"/>
      <c r="G2885" s="39" t="n">
        <v>10.42</v>
      </c>
      <c r="H2885" s="39" t="n">
        <v>0</v>
      </c>
      <c r="I2885" s="6" t="inlineStr">
        <is>
          <t>9200 - INTEGRATION [INT]</t>
        </is>
      </c>
      <c r="J2885" s="6" t="n"/>
      <c r="K2885" s="6" t="inlineStr">
        <is>
          <t>#68926</t>
        </is>
      </c>
      <c r="L2885" s="6" t="inlineStr">
        <is>
          <t>Payroll Tax NSW July 2026 - 9200 - INTEGRATION [INT]</t>
        </is>
      </c>
      <c r="M2885" s="6" t="inlineStr">
        <is>
          <t>INTEGRATION</t>
        </is>
      </c>
    </row>
    <row r="2886">
      <c r="A2886" s="6" t="n">
        <v>65106</v>
      </c>
      <c r="B2886" s="6" t="n">
        <v>65106</v>
      </c>
      <c r="C2886" s="6" t="inlineStr">
        <is>
          <t>Payroll Tax</t>
        </is>
      </c>
      <c r="D2886" s="6" t="inlineStr">
        <is>
          <t>Manual Journal</t>
        </is>
      </c>
      <c r="E2886" s="37" t="n">
        <v>46234</v>
      </c>
      <c r="F2886" s="6" t="n"/>
      <c r="G2886" s="39" t="n">
        <v>75.78</v>
      </c>
      <c r="H2886" s="39" t="n">
        <v>0</v>
      </c>
      <c r="I2886" s="6" t="inlineStr">
        <is>
          <t>9202 - INTEGRATION - Quotes [INT]</t>
        </is>
      </c>
      <c r="J2886" s="6" t="n"/>
      <c r="K2886" s="6" t="inlineStr">
        <is>
          <t>#68926</t>
        </is>
      </c>
      <c r="L2886" s="6" t="inlineStr">
        <is>
          <t>Payroll Tax NSW July 2026 - 9202 - INTEGRATION - Quotes [INT]</t>
        </is>
      </c>
      <c r="M2886" s="6" t="inlineStr">
        <is>
          <t>INTEGRATION</t>
        </is>
      </c>
    </row>
    <row r="2887">
      <c r="A2887" s="6" t="n">
        <v>65106</v>
      </c>
      <c r="B2887" s="6" t="n">
        <v>65106</v>
      </c>
      <c r="C2887" s="6" t="inlineStr">
        <is>
          <t>Payroll Tax</t>
        </is>
      </c>
      <c r="D2887" s="6" t="inlineStr">
        <is>
          <t>Manual Journal</t>
        </is>
      </c>
      <c r="E2887" s="37" t="n">
        <v>46234</v>
      </c>
      <c r="F2887" s="6" t="n"/>
      <c r="G2887" s="39" t="n">
        <v>11.4</v>
      </c>
      <c r="H2887" s="39" t="n">
        <v>0</v>
      </c>
      <c r="I2887" s="6" t="inlineStr">
        <is>
          <t>9225 - Integration - SALES [INT]</t>
        </is>
      </c>
      <c r="J2887" s="6" t="n"/>
      <c r="K2887" s="6" t="inlineStr">
        <is>
          <t>#68926</t>
        </is>
      </c>
      <c r="L2887" s="6" t="inlineStr">
        <is>
          <t>Payroll Tax NSW July 2026 - 9225 - Integration - SALES [INT]</t>
        </is>
      </c>
      <c r="M2887" s="6" t="inlineStr">
        <is>
          <t>INTEGRATION</t>
        </is>
      </c>
    </row>
    <row r="2888">
      <c r="A2888" s="6" t="n">
        <v>65106</v>
      </c>
      <c r="B2888" s="6" t="n">
        <v>65106</v>
      </c>
      <c r="C2888" s="6" t="inlineStr">
        <is>
          <t>Payroll Tax</t>
        </is>
      </c>
      <c r="D2888" s="6" t="inlineStr">
        <is>
          <t>Manual Journal</t>
        </is>
      </c>
      <c r="E2888" s="37" t="n">
        <v>46234</v>
      </c>
      <c r="F2888" s="6" t="n"/>
      <c r="G2888" s="39" t="n">
        <v>75.17</v>
      </c>
      <c r="H2888" s="39" t="n">
        <v>0</v>
      </c>
      <c r="I2888" s="6" t="inlineStr">
        <is>
          <t>9400 - CONSULTING [CONS]</t>
        </is>
      </c>
      <c r="J2888" s="6" t="n"/>
      <c r="K2888" s="6" t="inlineStr">
        <is>
          <t>#68926</t>
        </is>
      </c>
      <c r="L2888" s="6" t="inlineStr">
        <is>
          <t>Payroll Tax NSW July 2026 - 9400 - CONSULTING [CONS]</t>
        </is>
      </c>
      <c r="M2888" s="6" t="inlineStr">
        <is>
          <t>CONSULTING</t>
        </is>
      </c>
    </row>
    <row r="2889">
      <c r="A2889" s="6" t="n">
        <v>65106</v>
      </c>
      <c r="B2889" s="6" t="n">
        <v>65106</v>
      </c>
      <c r="C2889" s="6" t="inlineStr">
        <is>
          <t>Payroll Tax</t>
        </is>
      </c>
      <c r="D2889" s="6" t="inlineStr">
        <is>
          <t>Manual Journal</t>
        </is>
      </c>
      <c r="E2889" s="37" t="n">
        <v>46234</v>
      </c>
      <c r="F2889" s="6" t="n"/>
      <c r="G2889" s="39" t="n">
        <v>7.11</v>
      </c>
      <c r="H2889" s="39" t="n">
        <v>0</v>
      </c>
      <c r="I2889" s="6" t="inlineStr">
        <is>
          <t>9403 - CONSULTING - Sales [CONS]</t>
        </is>
      </c>
      <c r="J2889" s="6" t="n"/>
      <c r="K2889" s="6" t="inlineStr">
        <is>
          <t>#68926</t>
        </is>
      </c>
      <c r="L2889" s="6" t="inlineStr">
        <is>
          <t>Payroll Tax NSW July 2026 - 9403 - CONSULTING - Sales [CONS]</t>
        </is>
      </c>
      <c r="M2889" s="6" t="inlineStr">
        <is>
          <t>CONSULTING</t>
        </is>
      </c>
    </row>
    <row r="2890">
      <c r="A2890" s="6" t="n">
        <v>65106</v>
      </c>
      <c r="B2890" s="6" t="n">
        <v>65106</v>
      </c>
      <c r="C2890" s="6" t="inlineStr">
        <is>
          <t>Payroll Tax</t>
        </is>
      </c>
      <c r="D2890" s="6" t="inlineStr">
        <is>
          <t>Manual Journal</t>
        </is>
      </c>
      <c r="E2890" s="37" t="n">
        <v>46234</v>
      </c>
      <c r="F2890" s="6" t="n"/>
      <c r="G2890" s="39" t="n">
        <v>47.33</v>
      </c>
      <c r="H2890" s="39" t="n">
        <v>0</v>
      </c>
      <c r="I2890" s="6" t="inlineStr">
        <is>
          <t>2756 - CTS Mgmt Meetings [CTS]</t>
        </is>
      </c>
      <c r="J2890" s="6" t="n"/>
      <c r="K2890" s="6" t="inlineStr">
        <is>
          <t>#68926</t>
        </is>
      </c>
      <c r="L2890" s="6" t="inlineStr">
        <is>
          <t>Payroll Tax NSW July 2026 - 2756 - CTS Mgmt Meetings [CTS]</t>
        </is>
      </c>
      <c r="M2890" s="6" t="inlineStr">
        <is>
          <t>CTS</t>
        </is>
      </c>
    </row>
    <row r="2891">
      <c r="A2891" s="6" t="n">
        <v>65106</v>
      </c>
      <c r="B2891" s="6" t="n">
        <v>65106</v>
      </c>
      <c r="C2891" s="6" t="inlineStr">
        <is>
          <t>Payroll Tax</t>
        </is>
      </c>
      <c r="D2891" s="6" t="inlineStr">
        <is>
          <t>Manual Journal</t>
        </is>
      </c>
      <c r="E2891" s="37" t="n">
        <v>46234</v>
      </c>
      <c r="F2891" s="6" t="n"/>
      <c r="G2891" s="39" t="n">
        <v>12.88</v>
      </c>
      <c r="H2891" s="39" t="n">
        <v>0</v>
      </c>
      <c r="I2891" s="6" t="inlineStr">
        <is>
          <t>9300 - HUMAN RESOURCES [CTS]</t>
        </is>
      </c>
      <c r="J2891" s="6" t="n"/>
      <c r="K2891" s="6" t="inlineStr">
        <is>
          <t>#68926</t>
        </is>
      </c>
      <c r="L2891" s="6" t="inlineStr">
        <is>
          <t>Payroll Tax NSW July 2026 - 9300 - HUMAN RESOURCES [CTS]</t>
        </is>
      </c>
      <c r="M2891" s="6" t="inlineStr">
        <is>
          <t>CTS</t>
        </is>
      </c>
    </row>
    <row r="2892">
      <c r="A2892" s="6" t="n">
        <v>65106</v>
      </c>
      <c r="B2892" s="6" t="n">
        <v>65106</v>
      </c>
      <c r="C2892" s="6" t="inlineStr">
        <is>
          <t>Payroll Tax</t>
        </is>
      </c>
      <c r="D2892" s="6" t="inlineStr">
        <is>
          <t>Manual Journal</t>
        </is>
      </c>
      <c r="E2892" s="37" t="n">
        <v>46234</v>
      </c>
      <c r="F2892" s="6" t="n"/>
      <c r="G2892" s="39" t="n">
        <v>18.76</v>
      </c>
      <c r="H2892" s="39" t="n">
        <v>0</v>
      </c>
      <c r="I2892" s="6" t="inlineStr">
        <is>
          <t>9175 - PRODUCTION - Sales [PRD]</t>
        </is>
      </c>
      <c r="J2892" s="6" t="n"/>
      <c r="K2892" s="6" t="inlineStr">
        <is>
          <t>#68926</t>
        </is>
      </c>
      <c r="L2892" s="6" t="inlineStr">
        <is>
          <t>Payroll Tax NSW July 2026 - 9175 - PRODUCTION - Sales [PRD]</t>
        </is>
      </c>
      <c r="M2892" s="6" t="inlineStr">
        <is>
          <t>PRODUCTION</t>
        </is>
      </c>
    </row>
    <row r="2893">
      <c r="A2893" s="6" t="n">
        <v>65106</v>
      </c>
      <c r="B2893" s="6" t="n">
        <v>65106</v>
      </c>
      <c r="C2893" s="6" t="inlineStr">
        <is>
          <t>Payroll Tax</t>
        </is>
      </c>
      <c r="D2893" s="6" t="inlineStr">
        <is>
          <t>Manual Journal</t>
        </is>
      </c>
      <c r="E2893" s="37" t="n">
        <v>46234</v>
      </c>
      <c r="F2893" s="6" t="n"/>
      <c r="G2893" s="39" t="n">
        <v>3.8</v>
      </c>
      <c r="H2893" s="39" t="n">
        <v>0</v>
      </c>
      <c r="I2893" s="6" t="inlineStr">
        <is>
          <t>9350 - MARKETING (external) [CTS]</t>
        </is>
      </c>
      <c r="J2893" s="6" t="n"/>
      <c r="K2893" s="6" t="inlineStr">
        <is>
          <t>#68926</t>
        </is>
      </c>
      <c r="L2893" s="6" t="inlineStr">
        <is>
          <t>Payroll Tax NSW July 2026 - 9350 - MARKETING (external) [CTS]</t>
        </is>
      </c>
      <c r="M2893" s="6" t="inlineStr">
        <is>
          <t>CTS</t>
        </is>
      </c>
    </row>
    <row r="2894">
      <c r="A2894" s="6" t="n">
        <v>65106</v>
      </c>
      <c r="B2894" s="6" t="n">
        <v>65106</v>
      </c>
      <c r="C2894" s="6" t="inlineStr">
        <is>
          <t>Payroll Tax</t>
        </is>
      </c>
      <c r="D2894" s="6" t="inlineStr">
        <is>
          <t>Manual Journal</t>
        </is>
      </c>
      <c r="E2894" s="37" t="n">
        <v>46234</v>
      </c>
      <c r="F2894" s="6" t="n"/>
      <c r="G2894" s="39" t="n">
        <v>1001.69</v>
      </c>
      <c r="H2894" s="39" t="n">
        <v>0</v>
      </c>
      <c r="I2894" s="6" t="inlineStr">
        <is>
          <t>9000 - OFFICE / ADMIN [CTS]</t>
        </is>
      </c>
      <c r="J2894" s="6" t="n"/>
      <c r="K2894" s="6" t="inlineStr">
        <is>
          <t>#68926</t>
        </is>
      </c>
      <c r="L2894" s="6" t="inlineStr">
        <is>
          <t>Payroll Tax NSW July 2026 - 9000 - OFFICE / ADMIN [CTS]</t>
        </is>
      </c>
      <c r="M2894" s="6" t="inlineStr">
        <is>
          <t>CTS</t>
        </is>
      </c>
    </row>
    <row r="2895">
      <c r="A2895" s="6" t="n">
        <v>65106</v>
      </c>
      <c r="B2895" s="6" t="n">
        <v>65106</v>
      </c>
      <c r="C2895" s="6" t="inlineStr">
        <is>
          <t>Payroll Tax</t>
        </is>
      </c>
      <c r="D2895" s="6" t="inlineStr">
        <is>
          <t>Manual Journal</t>
        </is>
      </c>
      <c r="E2895" s="37" t="n">
        <v>46234</v>
      </c>
      <c r="F2895" s="6" t="n"/>
      <c r="G2895" s="39" t="n">
        <v>774.84</v>
      </c>
      <c r="H2895" s="39" t="n">
        <v>0</v>
      </c>
      <c r="I2895" s="6" t="inlineStr">
        <is>
          <t>9100 - PRODUCTION [PRD]</t>
        </is>
      </c>
      <c r="J2895" s="6" t="n"/>
      <c r="K2895" s="6" t="inlineStr">
        <is>
          <t>#68926</t>
        </is>
      </c>
      <c r="L2895" s="6" t="inlineStr">
        <is>
          <t>Payroll Tax NSW July 2026 - 9100 - PRODUCTION [PRD]</t>
        </is>
      </c>
      <c r="M2895" s="6" t="inlineStr">
        <is>
          <t>PRODUCTION</t>
        </is>
      </c>
    </row>
    <row r="2896">
      <c r="A2896" s="6" t="n">
        <v>65106</v>
      </c>
      <c r="B2896" s="6" t="n">
        <v>65106</v>
      </c>
      <c r="C2896" s="6" t="inlineStr">
        <is>
          <t>Payroll Tax</t>
        </is>
      </c>
      <c r="D2896" s="6" t="inlineStr">
        <is>
          <t>Manual Journal</t>
        </is>
      </c>
      <c r="E2896" s="37" t="n">
        <v>46234</v>
      </c>
      <c r="F2896" s="6" t="n"/>
      <c r="G2896" s="39" t="n">
        <v>23.54</v>
      </c>
      <c r="H2896" s="39" t="n">
        <v>0</v>
      </c>
      <c r="I2896" s="6" t="inlineStr">
        <is>
          <t>20250731 - PWC National Pool of Hours [ONS]</t>
        </is>
      </c>
      <c r="J2896" s="6" t="n"/>
      <c r="K2896" s="6" t="inlineStr">
        <is>
          <t>#68926</t>
        </is>
      </c>
      <c r="L2896" s="6" t="inlineStr">
        <is>
          <t>Payroll Tax NSW July 2026 - 20250731 - PWC National Pool of Hours [ONS]</t>
        </is>
      </c>
      <c r="M2896" s="6" t="inlineStr">
        <is>
          <t>ONSITE</t>
        </is>
      </c>
    </row>
    <row r="2897">
      <c r="A2897" s="6" t="n">
        <v>65106</v>
      </c>
      <c r="B2897" s="6" t="n">
        <v>65106</v>
      </c>
      <c r="C2897" s="6" t="inlineStr">
        <is>
          <t>Payroll Tax</t>
        </is>
      </c>
      <c r="D2897" s="6" t="inlineStr">
        <is>
          <t>Manual Journal</t>
        </is>
      </c>
      <c r="E2897" s="37" t="n">
        <v>46234</v>
      </c>
      <c r="F2897" s="6" t="n"/>
      <c r="G2897" s="39" t="n">
        <v>273.69</v>
      </c>
      <c r="H2897" s="39" t="n">
        <v>0</v>
      </c>
      <c r="I2897" s="6" t="inlineStr">
        <is>
          <t>586 - CBA Tech NP [ONS]</t>
        </is>
      </c>
      <c r="J2897" s="6" t="n"/>
      <c r="K2897" s="6" t="inlineStr">
        <is>
          <t>#68926</t>
        </is>
      </c>
      <c r="L2897" s="6" t="inlineStr">
        <is>
          <t>Payroll Tax NSW July 2026 - 586 - CBA Tech NP [ONS]</t>
        </is>
      </c>
      <c r="M2897" s="6" t="inlineStr">
        <is>
          <t>ONSITE</t>
        </is>
      </c>
    </row>
    <row r="2898">
      <c r="A2898" s="6" t="n">
        <v>65106</v>
      </c>
      <c r="B2898" s="6" t="n">
        <v>65106</v>
      </c>
      <c r="C2898" s="6" t="inlineStr">
        <is>
          <t>Payroll Tax</t>
        </is>
      </c>
      <c r="D2898" s="6" t="inlineStr">
        <is>
          <t>Manual Journal</t>
        </is>
      </c>
      <c r="E2898" s="37" t="n">
        <v>46234</v>
      </c>
      <c r="F2898" s="6" t="n"/>
      <c r="G2898" s="39" t="n">
        <v>269.28</v>
      </c>
      <c r="H2898" s="39" t="n">
        <v>0</v>
      </c>
      <c r="I2898" s="6" t="inlineStr">
        <is>
          <t>585 - CBA Team Leader [ONS]</t>
        </is>
      </c>
      <c r="J2898" s="6" t="n"/>
      <c r="K2898" s="6" t="inlineStr">
        <is>
          <t>#68926</t>
        </is>
      </c>
      <c r="L2898" s="6" t="inlineStr">
        <is>
          <t>Payroll Tax NSW July 2026 - 585 - CBA Team Leader [ONS]</t>
        </is>
      </c>
      <c r="M2898" s="6" t="inlineStr">
        <is>
          <t>ONSITE</t>
        </is>
      </c>
    </row>
    <row r="2899">
      <c r="A2899" s="6" t="n">
        <v>65106</v>
      </c>
      <c r="B2899" s="6" t="n">
        <v>65106</v>
      </c>
      <c r="C2899" s="6" t="inlineStr">
        <is>
          <t>Payroll Tax</t>
        </is>
      </c>
      <c r="D2899" s="6" t="inlineStr">
        <is>
          <t>Manual Journal</t>
        </is>
      </c>
      <c r="E2899" s="37" t="n">
        <v>46234</v>
      </c>
      <c r="F2899" s="6" t="n"/>
      <c r="G2899" s="39" t="n">
        <v>242.79</v>
      </c>
      <c r="H2899" s="39" t="n">
        <v>0</v>
      </c>
      <c r="I2899" s="6" t="inlineStr">
        <is>
          <t>587 - CBA Tech TN [ONS]</t>
        </is>
      </c>
      <c r="J2899" s="6" t="n"/>
      <c r="K2899" s="6" t="inlineStr">
        <is>
          <t>#68926</t>
        </is>
      </c>
      <c r="L2899" s="6" t="inlineStr">
        <is>
          <t>Payroll Tax NSW July 2026 - 587 - CBA Tech TN [ONS]</t>
        </is>
      </c>
      <c r="M2899" s="6" t="inlineStr">
        <is>
          <t>ONSITE</t>
        </is>
      </c>
    </row>
    <row r="2900">
      <c r="A2900" s="6" t="n">
        <v>65106</v>
      </c>
      <c r="B2900" s="6" t="n">
        <v>65106</v>
      </c>
      <c r="C2900" s="6" t="inlineStr">
        <is>
          <t>Payroll Tax</t>
        </is>
      </c>
      <c r="D2900" s="6" t="inlineStr">
        <is>
          <t>Manual Journal</t>
        </is>
      </c>
      <c r="E2900" s="37" t="n">
        <v>46234</v>
      </c>
      <c r="F2900" s="6" t="n"/>
      <c r="G2900" s="39" t="n">
        <v>3.68</v>
      </c>
      <c r="H2900" s="39" t="n">
        <v>0</v>
      </c>
      <c r="I2900" s="6" t="inlineStr">
        <is>
          <t>9375 - MARKETING / COMMS [CTS]</t>
        </is>
      </c>
      <c r="J2900" s="6" t="n"/>
      <c r="K2900" s="6" t="inlineStr">
        <is>
          <t>#68926</t>
        </is>
      </c>
      <c r="L2900" s="6" t="inlineStr">
        <is>
          <t>Payroll Tax NSW July 2026 - 9375 - MARKETING / COMMS [CTS]</t>
        </is>
      </c>
      <c r="M2900" s="6" t="inlineStr">
        <is>
          <t>CTS</t>
        </is>
      </c>
    </row>
    <row r="2901">
      <c r="A2901" s="6" t="n">
        <v>65106</v>
      </c>
      <c r="B2901" s="6" t="n">
        <v>65106</v>
      </c>
      <c r="C2901" s="6" t="inlineStr">
        <is>
          <t>Payroll Tax</t>
        </is>
      </c>
      <c r="D2901" s="6" t="inlineStr">
        <is>
          <t>Manual Journal</t>
        </is>
      </c>
      <c r="E2901" s="37" t="n">
        <v>46234</v>
      </c>
      <c r="F2901" s="6" t="n"/>
      <c r="G2901" s="39" t="n">
        <v>235.43</v>
      </c>
      <c r="H2901" s="39" t="n">
        <v>0</v>
      </c>
      <c r="I2901" s="6" t="inlineStr">
        <is>
          <t>25101301B - PWC IT Support – Sydney [ONS]</t>
        </is>
      </c>
      <c r="J2901" s="6" t="n"/>
      <c r="K2901" s="6" t="inlineStr">
        <is>
          <t>#68926</t>
        </is>
      </c>
      <c r="L2901" s="6" t="inlineStr">
        <is>
          <t>Payroll Tax NSW July 2026 - 25101301B - PWC IT Support – Sydney [ONS]</t>
        </is>
      </c>
      <c r="M2901" s="6" t="inlineStr">
        <is>
          <t>ONSITE</t>
        </is>
      </c>
    </row>
    <row r="2902">
      <c r="A2902" s="6" t="n">
        <v>65106</v>
      </c>
      <c r="B2902" s="6" t="n">
        <v>65106</v>
      </c>
      <c r="C2902" s="6" t="inlineStr">
        <is>
          <t>Payroll Tax</t>
        </is>
      </c>
      <c r="D2902" s="6" t="inlineStr">
        <is>
          <t>Manual Journal</t>
        </is>
      </c>
      <c r="E2902" s="37" t="n">
        <v>46234</v>
      </c>
      <c r="F2902" s="6" t="n"/>
      <c r="G2902" s="39" t="n">
        <v>4.41</v>
      </c>
      <c r="H2902" s="39" t="n">
        <v>0</v>
      </c>
      <c r="I2902" s="6" t="inlineStr">
        <is>
          <t>25102701 - DEWR - Studio Upgrade - Consulting, Design [CONS]</t>
        </is>
      </c>
      <c r="J2902" s="6" t="n"/>
      <c r="K2902" s="6" t="inlineStr">
        <is>
          <t>#68926</t>
        </is>
      </c>
      <c r="L2902" s="6" t="inlineStr">
        <is>
          <t>Payroll Tax NSW July 2026 - 25102701 - DEWR - Studio Upgrade - Consulting, Design [CONS]</t>
        </is>
      </c>
      <c r="M2902" s="6" t="inlineStr">
        <is>
          <t>CONSULTING</t>
        </is>
      </c>
    </row>
    <row r="2903">
      <c r="A2903" s="6" t="n">
        <v>65106</v>
      </c>
      <c r="B2903" s="6" t="n">
        <v>65106</v>
      </c>
      <c r="C2903" s="6" t="inlineStr">
        <is>
          <t>Payroll Tax</t>
        </is>
      </c>
      <c r="D2903" s="6" t="inlineStr">
        <is>
          <t>Manual Journal</t>
        </is>
      </c>
      <c r="E2903" s="37" t="n">
        <v>46234</v>
      </c>
      <c r="F2903" s="6" t="n"/>
      <c r="G2903" s="39" t="n">
        <v>5.4</v>
      </c>
      <c r="H2903" s="39" t="n">
        <v>0</v>
      </c>
      <c r="I2903" s="6" t="inlineStr">
        <is>
          <t>25121007 - Novigi SYD/MEL boardroom Mic upgrade + Cable Tidy [INT]</t>
        </is>
      </c>
      <c r="J2903" s="6" t="n"/>
      <c r="K2903" s="6" t="inlineStr">
        <is>
          <t>#68926</t>
        </is>
      </c>
      <c r="L2903" s="6" t="inlineStr">
        <is>
          <t>Payroll Tax NSW July 2026 - 25121007 - Novigi SYD/MEL boardroom Mic upgrade + Cable Tidy [INT]</t>
        </is>
      </c>
      <c r="M2903" s="6" t="inlineStr">
        <is>
          <t>INTEGRATION</t>
        </is>
      </c>
    </row>
    <row r="2904">
      <c r="A2904" s="6" t="n">
        <v>65106</v>
      </c>
      <c r="B2904" s="6" t="n">
        <v>65106</v>
      </c>
      <c r="C2904" s="6" t="inlineStr">
        <is>
          <t>Payroll Tax</t>
        </is>
      </c>
      <c r="D2904" s="6" t="inlineStr">
        <is>
          <t>Manual Journal</t>
        </is>
      </c>
      <c r="E2904" s="37" t="n">
        <v>46234</v>
      </c>
      <c r="F2904" s="6" t="n"/>
      <c r="G2904" s="39" t="n">
        <v>20.85</v>
      </c>
      <c r="H2904" s="39" t="n">
        <v>0</v>
      </c>
      <c r="I2904" s="6" t="inlineStr">
        <is>
          <t>2602203 - YSG Studio Orange Room Upgrade [CONS]</t>
        </is>
      </c>
      <c r="J2904" s="6" t="n"/>
      <c r="K2904" s="6" t="inlineStr">
        <is>
          <t>#68926</t>
        </is>
      </c>
      <c r="L2904" s="6" t="inlineStr">
        <is>
          <t>Payroll Tax NSW July 2026 - 2602203 - YSG Studio Orange Room Upgrade [CONS]</t>
        </is>
      </c>
      <c r="M2904" s="6" t="inlineStr">
        <is>
          <t>CONSULTING</t>
        </is>
      </c>
    </row>
    <row r="2905">
      <c r="A2905" s="6" t="n">
        <v>65106</v>
      </c>
      <c r="B2905" s="6" t="n">
        <v>65106</v>
      </c>
      <c r="C2905" s="6" t="inlineStr">
        <is>
          <t>Payroll Tax</t>
        </is>
      </c>
      <c r="D2905" s="6" t="inlineStr">
        <is>
          <t>Manual Journal</t>
        </is>
      </c>
      <c r="E2905" s="37" t="n">
        <v>46234</v>
      </c>
      <c r="F2905" s="6" t="n"/>
      <c r="G2905" s="39" t="n">
        <v>2.94</v>
      </c>
      <c r="H2905" s="39" t="n">
        <v>0</v>
      </c>
      <c r="I2905" s="6" t="inlineStr">
        <is>
          <t>2602901 - HP-Telstra: Phone Modification [INT]</t>
        </is>
      </c>
      <c r="J2905" s="6" t="n"/>
      <c r="K2905" s="6" t="inlineStr">
        <is>
          <t>#68926</t>
        </is>
      </c>
      <c r="L2905" s="6" t="inlineStr">
        <is>
          <t>Payroll Tax NSW July 2026 - 2602901 - HP-Telstra: Phone Modification [INT]</t>
        </is>
      </c>
      <c r="M2905" s="6" t="inlineStr">
        <is>
          <t>INTEGRATION</t>
        </is>
      </c>
    </row>
    <row r="2906">
      <c r="A2906" s="6" t="n">
        <v>65106</v>
      </c>
      <c r="B2906" s="6" t="n">
        <v>65106</v>
      </c>
      <c r="C2906" s="6" t="inlineStr">
        <is>
          <t>Payroll Tax</t>
        </is>
      </c>
      <c r="D2906" s="6" t="inlineStr">
        <is>
          <t>Manual Journal</t>
        </is>
      </c>
      <c r="E2906" s="37" t="n">
        <v>46234</v>
      </c>
      <c r="F2906" s="6" t="n"/>
      <c r="G2906" s="39" t="n">
        <v>5.89</v>
      </c>
      <c r="H2906" s="39" t="n">
        <v>0</v>
      </c>
      <c r="I2906" s="6" t="inlineStr">
        <is>
          <t>3056 - AusPayNet Onsite [Chargeable]</t>
        </is>
      </c>
      <c r="J2906" s="6" t="n"/>
      <c r="K2906" s="6" t="inlineStr">
        <is>
          <t>#68926</t>
        </is>
      </c>
      <c r="L2906" s="6" t="inlineStr">
        <is>
          <t>Payroll Tax NSW July 2026 - 3056 - Aus PayNet Onsite [Chargeable]</t>
        </is>
      </c>
      <c r="M2906" s="6" t="inlineStr">
        <is>
          <t>ONSITE</t>
        </is>
      </c>
    </row>
    <row r="2907">
      <c r="A2907" s="6" t="n">
        <v>65106</v>
      </c>
      <c r="B2907" s="6" t="n">
        <v>65106</v>
      </c>
      <c r="C2907" s="6" t="inlineStr">
        <is>
          <t>Payroll Tax</t>
        </is>
      </c>
      <c r="D2907" s="6" t="inlineStr">
        <is>
          <t>Manual Journal</t>
        </is>
      </c>
      <c r="E2907" s="37" t="n">
        <v>46234</v>
      </c>
      <c r="F2907" s="6" t="n"/>
      <c r="G2907" s="39" t="n">
        <v>9.56</v>
      </c>
      <c r="H2907" s="39" t="n">
        <v>0</v>
      </c>
      <c r="I2907" s="6" t="inlineStr">
        <is>
          <t>26021602N - Gen E ABS AV Support (Canberra) [ONS non-chargeable]</t>
        </is>
      </c>
      <c r="J2907" s="6" t="n"/>
      <c r="K2907" s="6" t="inlineStr">
        <is>
          <t>#68926</t>
        </is>
      </c>
      <c r="L2907" s="6" t="inlineStr">
        <is>
          <t>Payroll Tax NSW July 2026 - 26021602N - Gen E ABS AV Support (Canberra) [ONS non-chargeable]</t>
        </is>
      </c>
      <c r="M2907" s="6" t="inlineStr">
        <is>
          <t>ONSITE</t>
        </is>
      </c>
    </row>
    <row r="2908">
      <c r="A2908" s="6" t="n">
        <v>65106</v>
      </c>
      <c r="B2908" s="6" t="n">
        <v>65106</v>
      </c>
      <c r="C2908" s="6" t="inlineStr">
        <is>
          <t>Payroll Tax</t>
        </is>
      </c>
      <c r="D2908" s="6" t="inlineStr">
        <is>
          <t>Manual Journal</t>
        </is>
      </c>
      <c r="E2908" s="37" t="n">
        <v>46234</v>
      </c>
      <c r="F2908" s="6" t="n"/>
      <c r="G2908" s="39" t="n">
        <v>247.2</v>
      </c>
      <c r="H2908" s="39" t="n">
        <v>0</v>
      </c>
      <c r="I2908" s="6" t="inlineStr">
        <is>
          <t>2402 - DTTL SYD FT Tech 1 [ONS]</t>
        </is>
      </c>
      <c r="J2908" s="6" t="n"/>
      <c r="K2908" s="6" t="inlineStr">
        <is>
          <t>#68926</t>
        </is>
      </c>
      <c r="L2908" s="6" t="inlineStr">
        <is>
          <t>Payroll Tax NSW July 2026 - 2402 - DTTL SYD FT Tech 1 [ONS]</t>
        </is>
      </c>
      <c r="M2908" s="6" t="inlineStr">
        <is>
          <t>ONSITE</t>
        </is>
      </c>
    </row>
    <row r="2909">
      <c r="A2909" s="6" t="n">
        <v>65106</v>
      </c>
      <c r="B2909" s="6" t="n">
        <v>65106</v>
      </c>
      <c r="C2909" s="6" t="inlineStr">
        <is>
          <t>Payroll Tax</t>
        </is>
      </c>
      <c r="D2909" s="6" t="inlineStr">
        <is>
          <t>Manual Journal</t>
        </is>
      </c>
      <c r="E2909" s="37" t="n">
        <v>46234</v>
      </c>
      <c r="F2909" s="6" t="n"/>
      <c r="G2909" s="39" t="n">
        <v>243.53</v>
      </c>
      <c r="H2909" s="39" t="n">
        <v>0</v>
      </c>
      <c r="I2909" s="6" t="inlineStr">
        <is>
          <t>1401 - DTTL SYD FT Tech 2 [ONS]</t>
        </is>
      </c>
      <c r="J2909" s="6" t="n"/>
      <c r="K2909" s="6" t="inlineStr">
        <is>
          <t>#68926</t>
        </is>
      </c>
      <c r="L2909" s="6" t="inlineStr">
        <is>
          <t>Payroll Tax NSW July 2026 - 1401 - DTTL SYD FT Tech 2 [ONS]</t>
        </is>
      </c>
      <c r="M2909" s="6" t="inlineStr">
        <is>
          <t>ONSITE</t>
        </is>
      </c>
    </row>
    <row r="2910">
      <c r="A2910" s="6" t="n">
        <v>65106</v>
      </c>
      <c r="B2910" s="6" t="n">
        <v>65106</v>
      </c>
      <c r="C2910" s="6" t="inlineStr">
        <is>
          <t>Payroll Tax</t>
        </is>
      </c>
      <c r="D2910" s="6" t="inlineStr">
        <is>
          <t>Manual Journal</t>
        </is>
      </c>
      <c r="E2910" s="37" t="n">
        <v>46234</v>
      </c>
      <c r="F2910" s="6" t="n"/>
      <c r="G2910" s="39" t="n">
        <v>3.68</v>
      </c>
      <c r="H2910" s="39" t="n">
        <v>0</v>
      </c>
      <c r="I2910" s="6" t="inlineStr">
        <is>
          <t>2026021101 - AusPayNet Quarterly AV Support &amp; Maintenance 2026 [ONS]</t>
        </is>
      </c>
      <c r="J2910" s="6" t="n"/>
      <c r="K2910" s="6" t="inlineStr">
        <is>
          <t>#68926</t>
        </is>
      </c>
      <c r="L2910" s="6" t="inlineStr">
        <is>
          <t>Payroll Tax NSW July 2026 - 2026021101 - AusPayNet Quarterly AV Support &amp; Maintenance 2026 [ONS]</t>
        </is>
      </c>
      <c r="M2910" s="6" t="inlineStr">
        <is>
          <t>ONSITE</t>
        </is>
      </c>
    </row>
    <row r="2911">
      <c r="A2911" s="6" t="n">
        <v>65106</v>
      </c>
      <c r="B2911" s="6" t="n">
        <v>65106</v>
      </c>
      <c r="C2911" s="6" t="inlineStr">
        <is>
          <t>Payroll Tax</t>
        </is>
      </c>
      <c r="D2911" s="6" t="inlineStr">
        <is>
          <t>Manual Journal</t>
        </is>
      </c>
      <c r="E2911" s="37" t="n">
        <v>46234</v>
      </c>
      <c r="F2911" s="6" t="n"/>
      <c r="G2911" s="39" t="n">
        <v>236.9</v>
      </c>
      <c r="H2911" s="39" t="n">
        <v>0</v>
      </c>
      <c r="I2911" s="6" t="inlineStr">
        <is>
          <t>724 - DTTL SYD NTSL [ONS]</t>
        </is>
      </c>
      <c r="J2911" s="6" t="n"/>
      <c r="K2911" s="6" t="inlineStr">
        <is>
          <t>#68926</t>
        </is>
      </c>
      <c r="L2911" s="6" t="inlineStr">
        <is>
          <t>Payroll Tax NSW July 2026 - 724 - DTTL SYD NTSL [ONS]</t>
        </is>
      </c>
      <c r="M2911" s="6" t="inlineStr">
        <is>
          <t>ONSITE</t>
        </is>
      </c>
    </row>
    <row r="2912">
      <c r="A2912" s="6" t="n">
        <v>65106</v>
      </c>
      <c r="B2912" s="6" t="n">
        <v>65106</v>
      </c>
      <c r="C2912" s="6" t="inlineStr">
        <is>
          <t>Payroll Tax</t>
        </is>
      </c>
      <c r="D2912" s="6" t="inlineStr">
        <is>
          <t>Manual Journal</t>
        </is>
      </c>
      <c r="E2912" s="37" t="n">
        <v>46234</v>
      </c>
      <c r="F2912" s="6" t="n"/>
      <c r="G2912" s="39" t="n">
        <v>19.86</v>
      </c>
      <c r="H2912" s="39" t="n">
        <v>0</v>
      </c>
      <c r="I2912" s="6" t="inlineStr">
        <is>
          <t>9102 - Production - Training [PRD]</t>
        </is>
      </c>
      <c r="J2912" s="6" t="n"/>
      <c r="K2912" s="6" t="inlineStr">
        <is>
          <t>#68926</t>
        </is>
      </c>
      <c r="L2912" s="6" t="inlineStr">
        <is>
          <t>Payroll Tax NSW July 2026 - 9102 - Production - Training [PRD]</t>
        </is>
      </c>
      <c r="M2912" s="6" t="inlineStr">
        <is>
          <t>PRODUCTION</t>
        </is>
      </c>
    </row>
    <row r="2913">
      <c r="A2913" s="6" t="n">
        <v>65106</v>
      </c>
      <c r="B2913" s="6" t="n">
        <v>65106</v>
      </c>
      <c r="C2913" s="6" t="inlineStr">
        <is>
          <t>Payroll Tax</t>
        </is>
      </c>
      <c r="D2913" s="6" t="inlineStr">
        <is>
          <t>Manual Journal</t>
        </is>
      </c>
      <c r="E2913" s="37" t="n">
        <v>46234</v>
      </c>
      <c r="F2913" s="6" t="n"/>
      <c r="G2913" s="39" t="n">
        <v>2.21</v>
      </c>
      <c r="H2913" s="39" t="n">
        <v>0</v>
      </c>
      <c r="I2913" s="6" t="inlineStr">
        <is>
          <t>2604203 - Ventia - Investor Day - 4.5.2026 [PRD]</t>
        </is>
      </c>
      <c r="J2913" s="6" t="n"/>
      <c r="K2913" s="6" t="inlineStr">
        <is>
          <t>#68926</t>
        </is>
      </c>
      <c r="L2913" s="6" t="inlineStr">
        <is>
          <t>Payroll Tax NSW July 2026 - 2604203 - Ventia - Investor Day - 4.5.2026 [PRD]</t>
        </is>
      </c>
      <c r="M2913" s="6" t="inlineStr">
        <is>
          <t>PRODUCTION</t>
        </is>
      </c>
    </row>
    <row r="2914">
      <c r="A2914" s="6" t="n">
        <v>65106</v>
      </c>
      <c r="B2914" s="6" t="n">
        <v>65106</v>
      </c>
      <c r="C2914" s="6" t="inlineStr">
        <is>
          <t>Payroll Tax</t>
        </is>
      </c>
      <c r="D2914" s="6" t="inlineStr">
        <is>
          <t>Manual Journal</t>
        </is>
      </c>
      <c r="E2914" s="37" t="n">
        <v>46234</v>
      </c>
      <c r="F2914" s="6" t="n"/>
      <c r="G2914" s="39" t="n">
        <v>0.12</v>
      </c>
      <c r="H2914" s="39" t="n">
        <v>0</v>
      </c>
      <c r="I2914" s="6" t="inlineStr">
        <is>
          <t>3028 - APA Kidman Park VMS [INT]</t>
        </is>
      </c>
      <c r="J2914" s="6" t="n"/>
      <c r="K2914" s="6" t="inlineStr">
        <is>
          <t>#68926</t>
        </is>
      </c>
      <c r="L2914" s="6" t="inlineStr">
        <is>
          <t>Payroll Tax NSW July 2026 - 3028 - APA Kidman Park VMS [INT]</t>
        </is>
      </c>
      <c r="M2914" s="6" t="inlineStr">
        <is>
          <t>INTEGRATION</t>
        </is>
      </c>
    </row>
    <row r="2915">
      <c r="A2915" s="6" t="n">
        <v>65106</v>
      </c>
      <c r="B2915" s="6" t="n">
        <v>65106</v>
      </c>
      <c r="C2915" s="6" t="inlineStr">
        <is>
          <t>Payroll Tax</t>
        </is>
      </c>
      <c r="D2915" s="6" t="inlineStr">
        <is>
          <t>Manual Journal</t>
        </is>
      </c>
      <c r="E2915" s="37" t="n">
        <v>46234</v>
      </c>
      <c r="F2915" s="6" t="n"/>
      <c r="G2915" s="39" t="n">
        <v>8.09</v>
      </c>
      <c r="H2915" s="39" t="n">
        <v>0</v>
      </c>
      <c r="I2915" s="6" t="inlineStr">
        <is>
          <t>2602309 - Elkiem Studio Support 1.7.26 [PRD]</t>
        </is>
      </c>
      <c r="J2915" s="6" t="n"/>
      <c r="K2915" s="6" t="inlineStr">
        <is>
          <t>#68926</t>
        </is>
      </c>
      <c r="L2915" s="6" t="inlineStr">
        <is>
          <t>Payroll Tax NSW July 2026 - 2602309 - Elkiem Studio Support 1.7.26 [PRD]</t>
        </is>
      </c>
      <c r="M2915" s="6" t="inlineStr">
        <is>
          <t>PRODUCTION</t>
        </is>
      </c>
    </row>
    <row r="2916">
      <c r="A2916" s="6" t="n">
        <v>65106</v>
      </c>
      <c r="B2916" s="6" t="n">
        <v>65106</v>
      </c>
      <c r="C2916" s="6" t="inlineStr">
        <is>
          <t>Payroll Tax</t>
        </is>
      </c>
      <c r="D2916" s="6" t="inlineStr">
        <is>
          <t>Manual Journal</t>
        </is>
      </c>
      <c r="E2916" s="37" t="n">
        <v>46234</v>
      </c>
      <c r="F2916" s="6" t="n"/>
      <c r="G2916" s="39" t="n">
        <v>4.41</v>
      </c>
      <c r="H2916" s="39" t="n">
        <v>0</v>
      </c>
      <c r="I2916" s="6" t="inlineStr">
        <is>
          <t>26061101 - Elkiem - Studio Support - 30.6.26 [PRD]</t>
        </is>
      </c>
      <c r="J2916" s="6" t="n"/>
      <c r="K2916" s="6" t="inlineStr">
        <is>
          <t>#68926</t>
        </is>
      </c>
      <c r="L2916" s="6" t="inlineStr">
        <is>
          <t>Payroll Tax NSW July 2026 - 26061101 - Elkiem - Studio Support - 30.6.26 [PRD]</t>
        </is>
      </c>
      <c r="M2916" s="6" t="inlineStr">
        <is>
          <t>PRODUCTION</t>
        </is>
      </c>
    </row>
    <row r="2917">
      <c r="A2917" s="6" t="n">
        <v>65106</v>
      </c>
      <c r="B2917" s="6" t="n">
        <v>65106</v>
      </c>
      <c r="C2917" s="6" t="inlineStr">
        <is>
          <t>Payroll Tax</t>
        </is>
      </c>
      <c r="D2917" s="6" t="inlineStr">
        <is>
          <t>Manual Journal</t>
        </is>
      </c>
      <c r="E2917" s="37" t="n">
        <v>46234</v>
      </c>
      <c r="F2917" s="6" t="n"/>
      <c r="G2917" s="39" t="n">
        <v>3.31</v>
      </c>
      <c r="H2917" s="39" t="n">
        <v>0</v>
      </c>
      <c r="I2917" s="6" t="inlineStr">
        <is>
          <t>2604704 - Aware Super Seminar Room Audio Upgrade [INT]</t>
        </is>
      </c>
      <c r="J2917" s="6" t="n"/>
      <c r="K2917" s="6" t="inlineStr">
        <is>
          <t>#68926</t>
        </is>
      </c>
      <c r="L2917" s="6" t="inlineStr">
        <is>
          <t>Payroll Tax NSW July 2026 - 2604704 - Aware Super Seminar Room Audio Upgrade [INT]</t>
        </is>
      </c>
      <c r="M2917" s="6" t="inlineStr">
        <is>
          <t>INTEGRATION</t>
        </is>
      </c>
    </row>
    <row r="2918">
      <c r="A2918" s="6" t="n">
        <v>65106</v>
      </c>
      <c r="B2918" s="6" t="n">
        <v>65106</v>
      </c>
      <c r="C2918" s="6" t="inlineStr">
        <is>
          <t>Payroll Tax</t>
        </is>
      </c>
      <c r="D2918" s="6" t="inlineStr">
        <is>
          <t>Manual Journal</t>
        </is>
      </c>
      <c r="E2918" s="37" t="n">
        <v>46234</v>
      </c>
      <c r="F2918" s="6" t="n"/>
      <c r="G2918" s="39" t="n">
        <v>29.67</v>
      </c>
      <c r="H2918" s="39" t="n">
        <v>0</v>
      </c>
      <c r="I2918" s="6" t="inlineStr">
        <is>
          <t>2606906 - St Catherines Case Study Video Non-Chrgable [VID]</t>
        </is>
      </c>
      <c r="J2918" s="6" t="n"/>
      <c r="K2918" s="6" t="inlineStr">
        <is>
          <t>#68926</t>
        </is>
      </c>
      <c r="L2918" s="6" t="inlineStr">
        <is>
          <t>Payroll Tax NSW July 2026 - 2606906 - St Catherines Case Study Video [VID]</t>
        </is>
      </c>
      <c r="M2918" s="6" t="inlineStr">
        <is>
          <t>VIDEO</t>
        </is>
      </c>
    </row>
    <row r="2919">
      <c r="A2919" s="6" t="n">
        <v>65106</v>
      </c>
      <c r="B2919" s="6" t="n">
        <v>65106</v>
      </c>
      <c r="C2919" s="6" t="inlineStr">
        <is>
          <t>Payroll Tax</t>
        </is>
      </c>
      <c r="D2919" s="6" t="inlineStr">
        <is>
          <t>Manual Journal</t>
        </is>
      </c>
      <c r="E2919" s="37" t="n">
        <v>46234</v>
      </c>
      <c r="F2919" s="6" t="n"/>
      <c r="G2919" s="39" t="n">
        <v>1.47</v>
      </c>
      <c r="H2919" s="39" t="n">
        <v>0</v>
      </c>
      <c r="I2919" s="6" t="inlineStr">
        <is>
          <t>2604206 - Ventia - June CEO Town Hall - 25.6.26 [PRD]</t>
        </is>
      </c>
      <c r="J2919" s="6" t="n"/>
      <c r="K2919" s="6" t="inlineStr">
        <is>
          <t>#68926</t>
        </is>
      </c>
      <c r="L2919" s="6" t="inlineStr">
        <is>
          <t>Payroll Tax NSW July 2026 - 2604206 - Ventia - June CEO Town Hall - 25.6.26 [PRD]</t>
        </is>
      </c>
      <c r="M2919" s="6" t="inlineStr">
        <is>
          <t>PRODUCTION</t>
        </is>
      </c>
    </row>
    <row r="2920">
      <c r="A2920" s="6" t="n">
        <v>65106</v>
      </c>
      <c r="B2920" s="6" t="n">
        <v>65106</v>
      </c>
      <c r="C2920" s="6" t="inlineStr">
        <is>
          <t>Payroll Tax</t>
        </is>
      </c>
      <c r="D2920" s="6" t="inlineStr">
        <is>
          <t>Manual Journal</t>
        </is>
      </c>
      <c r="E2920" s="37" t="n">
        <v>46234</v>
      </c>
      <c r="F2920" s="6" t="n"/>
      <c r="G2920" s="39" t="n">
        <v>23.91</v>
      </c>
      <c r="H2920" s="39" t="n">
        <v>0</v>
      </c>
      <c r="I2920" s="6" t="inlineStr">
        <is>
          <t>26062601 - Ventia - XELT Event - 29.6.26 [PRD]</t>
        </is>
      </c>
      <c r="J2920" s="6" t="n"/>
      <c r="K2920" s="6" t="inlineStr">
        <is>
          <t>#68926</t>
        </is>
      </c>
      <c r="L2920" s="6" t="inlineStr">
        <is>
          <t>Payroll Tax NSW July 2026 - 26062601 - Ventia - XELT Event - 29.6.26 [PRD]</t>
        </is>
      </c>
      <c r="M2920" s="6" t="inlineStr">
        <is>
          <t>PRODUCTION</t>
        </is>
      </c>
    </row>
    <row r="2921">
      <c r="A2921" s="6" t="n">
        <v>65106</v>
      </c>
      <c r="B2921" s="6" t="n">
        <v>65106</v>
      </c>
      <c r="C2921" s="6" t="inlineStr">
        <is>
          <t>Payroll Tax</t>
        </is>
      </c>
      <c r="D2921" s="6" t="inlineStr">
        <is>
          <t>Manual Journal</t>
        </is>
      </c>
      <c r="E2921" s="37" t="n">
        <v>46234</v>
      </c>
      <c r="F2921" s="6" t="n"/>
      <c r="G2921" s="39" t="n">
        <v>8.83</v>
      </c>
      <c r="H2921" s="39" t="n">
        <v>0</v>
      </c>
      <c r="I2921" s="6" t="inlineStr">
        <is>
          <t>26043003 - PwC Screen Replacements SYD+MEL [INT]</t>
        </is>
      </c>
      <c r="J2921" s="6" t="n"/>
      <c r="K2921" s="6" t="inlineStr">
        <is>
          <t>#68926</t>
        </is>
      </c>
      <c r="L2921" s="6" t="inlineStr">
        <is>
          <t>Payroll Tax NSW July 2026 - 26043003 - PwC Screen Replacements SYD+MEL [INT]</t>
        </is>
      </c>
      <c r="M2921" s="6" t="inlineStr">
        <is>
          <t>INTEGRATION</t>
        </is>
      </c>
    </row>
    <row r="2922">
      <c r="A2922" s="6" t="n">
        <v>65106</v>
      </c>
      <c r="B2922" s="6" t="n">
        <v>65106</v>
      </c>
      <c r="C2922" s="6" t="inlineStr">
        <is>
          <t>Payroll Tax</t>
        </is>
      </c>
      <c r="D2922" s="6" t="inlineStr">
        <is>
          <t>Manual Journal</t>
        </is>
      </c>
      <c r="E2922" s="37" t="n">
        <v>46234</v>
      </c>
      <c r="F2922" s="6" t="n"/>
      <c r="G2922" s="39" t="n">
        <v>18.39</v>
      </c>
      <c r="H2922" s="39" t="n">
        <v>0</v>
      </c>
      <c r="I2922" s="6" t="inlineStr">
        <is>
          <t>2605402 - AGL FYR - Employee Town Hall - 12.8.26 [PRD]</t>
        </is>
      </c>
      <c r="J2922" s="6" t="n"/>
      <c r="K2922" s="6" t="inlineStr">
        <is>
          <t>#68926</t>
        </is>
      </c>
      <c r="L2922" s="6" t="inlineStr">
        <is>
          <t>Payroll Tax NSW July 2026 - 2605402 - AGL FYR - Employee Town Hall [PRD]</t>
        </is>
      </c>
      <c r="M2922" s="6" t="inlineStr">
        <is>
          <t>PRODUCTION</t>
        </is>
      </c>
    </row>
    <row r="2923">
      <c r="A2923" s="6" t="n">
        <v>65106</v>
      </c>
      <c r="B2923" s="6" t="n">
        <v>65106</v>
      </c>
      <c r="C2923" s="6" t="inlineStr">
        <is>
          <t>Payroll Tax</t>
        </is>
      </c>
      <c r="D2923" s="6" t="inlineStr">
        <is>
          <t>Manual Journal</t>
        </is>
      </c>
      <c r="E2923" s="37" t="n">
        <v>46234</v>
      </c>
      <c r="F2923" s="6" t="n"/>
      <c r="G2923" s="39" t="n">
        <v>6.25</v>
      </c>
      <c r="H2923" s="39" t="n">
        <v>0</v>
      </c>
      <c r="I2923" s="6" t="inlineStr">
        <is>
          <t>26061105 - CBA - FYR 2026 - 12.8.26 [PRD]</t>
        </is>
      </c>
      <c r="J2923" s="6" t="n"/>
      <c r="K2923" s="6" t="inlineStr">
        <is>
          <t>#68926</t>
        </is>
      </c>
      <c r="L2923" s="6" t="inlineStr">
        <is>
          <t>Payroll Tax NSW July 2026 - 26061105 - CBA - FYR 2026 - 12.8.26 [PRD]</t>
        </is>
      </c>
      <c r="M2923" s="6" t="inlineStr">
        <is>
          <t>PRODUCTION</t>
        </is>
      </c>
    </row>
    <row r="2924">
      <c r="A2924" s="6" t="n">
        <v>65106</v>
      </c>
      <c r="B2924" s="6" t="n">
        <v>65106</v>
      </c>
      <c r="C2924" s="6" t="inlineStr">
        <is>
          <t>Payroll Tax</t>
        </is>
      </c>
      <c r="D2924" s="6" t="inlineStr">
        <is>
          <t>Manual Journal</t>
        </is>
      </c>
      <c r="E2924" s="37" t="n">
        <v>46234</v>
      </c>
      <c r="F2924" s="6" t="n"/>
      <c r="G2924" s="39" t="n">
        <v>2.08</v>
      </c>
      <c r="H2924" s="39" t="n">
        <v>0</v>
      </c>
      <c r="I2924" s="6" t="inlineStr">
        <is>
          <t>2603104 - Cochlear FY26 Results 18.8.26 [PRD]</t>
        </is>
      </c>
      <c r="J2924" s="6" t="n"/>
      <c r="K2924" s="6" t="inlineStr">
        <is>
          <t>#68926</t>
        </is>
      </c>
      <c r="L2924" s="6" t="inlineStr">
        <is>
          <t>Payroll Tax NSW July 2026 - 2603104 - Cochlear FY26 Results 18.8.26 [PRD]</t>
        </is>
      </c>
      <c r="M2924" s="6" t="inlineStr">
        <is>
          <t>PRODUCTION</t>
        </is>
      </c>
    </row>
    <row r="2925">
      <c r="A2925" s="6" t="n">
        <v>65106</v>
      </c>
      <c r="B2925" s="6" t="n">
        <v>65106</v>
      </c>
      <c r="C2925" s="6" t="inlineStr">
        <is>
          <t>Payroll Tax</t>
        </is>
      </c>
      <c r="D2925" s="6" t="inlineStr">
        <is>
          <t>Manual Journal</t>
        </is>
      </c>
      <c r="E2925" s="37" t="n">
        <v>46234</v>
      </c>
      <c r="F2925" s="6" t="n"/>
      <c r="G2925" s="39" t="n">
        <v>10.3</v>
      </c>
      <c r="H2925" s="39" t="n">
        <v>0</v>
      </c>
      <c r="I2925" s="6" t="inlineStr">
        <is>
          <t>26022301NC - Aware Super AV Maintenance Non-chargeable [ONS]</t>
        </is>
      </c>
      <c r="J2925" s="6" t="n"/>
      <c r="K2925" s="6" t="inlineStr">
        <is>
          <t>#68926</t>
        </is>
      </c>
      <c r="L2925" s="6" t="inlineStr">
        <is>
          <t>Payroll Tax NSW July 2026 - 26022301NC - Aware Super AV Maintenance Non-chargeable [ONS]</t>
        </is>
      </c>
      <c r="M2925" s="6" t="inlineStr">
        <is>
          <t>ONSITE</t>
        </is>
      </c>
    </row>
    <row r="2926">
      <c r="A2926" s="6" t="n">
        <v>65106</v>
      </c>
      <c r="B2926" s="6" t="n">
        <v>65106</v>
      </c>
      <c r="C2926" s="6" t="inlineStr">
        <is>
          <t>Payroll Tax</t>
        </is>
      </c>
      <c r="D2926" s="6" t="inlineStr">
        <is>
          <t>Manual Journal</t>
        </is>
      </c>
      <c r="E2926" s="37" t="n">
        <v>46234</v>
      </c>
      <c r="F2926" s="6" t="n"/>
      <c r="G2926" s="39" t="n">
        <v>9.56</v>
      </c>
      <c r="H2926" s="39" t="n">
        <v>0</v>
      </c>
      <c r="I2926" s="6" t="inlineStr">
        <is>
          <t>26022301 - Aware Super AV Maintenance [ONS]</t>
        </is>
      </c>
      <c r="J2926" s="6" t="n"/>
      <c r="K2926" s="6" t="inlineStr">
        <is>
          <t>#68926</t>
        </is>
      </c>
      <c r="L2926" s="6" t="inlineStr">
        <is>
          <t>Payroll Tax NSW July 2026 - 26022301 - Aware Super AV Maintenance [ONS]</t>
        </is>
      </c>
      <c r="M2926" s="6" t="inlineStr">
        <is>
          <t>ONSITE</t>
        </is>
      </c>
    </row>
    <row r="2927">
      <c r="A2927" s="6" t="n">
        <v>65106</v>
      </c>
      <c r="B2927" s="6" t="n">
        <v>65106</v>
      </c>
      <c r="C2927" s="6" t="inlineStr">
        <is>
          <t>Payroll Tax</t>
        </is>
      </c>
      <c r="D2927" s="6" t="inlineStr">
        <is>
          <t>Manual Journal</t>
        </is>
      </c>
      <c r="E2927" s="37" t="n">
        <v>46234</v>
      </c>
      <c r="F2927" s="6" t="n"/>
      <c r="G2927" s="39" t="n">
        <v>8.09</v>
      </c>
      <c r="H2927" s="39" t="n">
        <v>0</v>
      </c>
      <c r="I2927" s="6" t="inlineStr">
        <is>
          <t>2604202 - Ventia - Ventia Awards - 30.7.26 [PRD]</t>
        </is>
      </c>
      <c r="J2927" s="6" t="n"/>
      <c r="K2927" s="6" t="inlineStr">
        <is>
          <t>#68926</t>
        </is>
      </c>
      <c r="L2927" s="6" t="inlineStr">
        <is>
          <t>Payroll Tax NSW July 2026 - 2604202 - Ventia - Ventia Awards - 30.7.26 [PRD]</t>
        </is>
      </c>
      <c r="M2927" s="6" t="inlineStr">
        <is>
          <t>PRODUCTION</t>
        </is>
      </c>
    </row>
    <row r="2928">
      <c r="A2928" s="6" t="n">
        <v>65106</v>
      </c>
      <c r="B2928" s="6" t="n">
        <v>65106</v>
      </c>
      <c r="C2928" s="6" t="inlineStr">
        <is>
          <t>Payroll Tax</t>
        </is>
      </c>
      <c r="D2928" s="6" t="inlineStr">
        <is>
          <t>Manual Journal</t>
        </is>
      </c>
      <c r="E2928" s="37" t="n">
        <v>46234</v>
      </c>
      <c r="F2928" s="6" t="n"/>
      <c r="G2928" s="39" t="n">
        <v>2.21</v>
      </c>
      <c r="H2928" s="39" t="n">
        <v>0</v>
      </c>
      <c r="I2928" s="6" t="inlineStr">
        <is>
          <t>2606903 - Virgin FY26 Results [PRD]</t>
        </is>
      </c>
      <c r="J2928" s="6" t="n"/>
      <c r="K2928" s="6" t="inlineStr">
        <is>
          <t>#68926</t>
        </is>
      </c>
      <c r="L2928" s="6" t="inlineStr">
        <is>
          <t>Payroll Tax NSW July 2026 - 2606903 - Virgin FY26 Results [PRD]</t>
        </is>
      </c>
      <c r="M2928" s="6" t="inlineStr">
        <is>
          <t>PRODUCTION</t>
        </is>
      </c>
    </row>
    <row r="2929">
      <c r="A2929" s="6" t="n">
        <v>65106</v>
      </c>
      <c r="B2929" s="6" t="n">
        <v>65106</v>
      </c>
      <c r="C2929" s="6" t="inlineStr">
        <is>
          <t>Payroll Tax</t>
        </is>
      </c>
      <c r="D2929" s="6" t="inlineStr">
        <is>
          <t>Manual Journal</t>
        </is>
      </c>
      <c r="E2929" s="37" t="n">
        <v>46234</v>
      </c>
      <c r="F2929" s="6" t="n"/>
      <c r="G2929" s="39" t="n">
        <v>11.04</v>
      </c>
      <c r="H2929" s="39" t="n">
        <v>0</v>
      </c>
      <c r="I2929" s="6" t="inlineStr">
        <is>
          <t>26062601V - Ventia - XELT Event - 29.6.26 [VID]</t>
        </is>
      </c>
      <c r="J2929" s="6" t="n"/>
      <c r="K2929" s="6" t="inlineStr">
        <is>
          <t>#68926</t>
        </is>
      </c>
      <c r="L2929" s="6" t="inlineStr">
        <is>
          <t>Payroll Tax NSW July 2026 - 26062601V - Ventia - XELT Event - 29.6.26 [VID]</t>
        </is>
      </c>
      <c r="M2929" s="6" t="inlineStr">
        <is>
          <t>VIDEO</t>
        </is>
      </c>
    </row>
    <row r="2930">
      <c r="A2930" s="6" t="n">
        <v>65106</v>
      </c>
      <c r="B2930" s="6" t="n">
        <v>65106</v>
      </c>
      <c r="C2930" s="6" t="inlineStr">
        <is>
          <t>Payroll Tax</t>
        </is>
      </c>
      <c r="D2930" s="6" t="inlineStr">
        <is>
          <t>Manual Journal</t>
        </is>
      </c>
      <c r="E2930" s="37" t="n">
        <v>46234</v>
      </c>
      <c r="F2930" s="6" t="n"/>
      <c r="G2930" s="39" t="n">
        <v>20.6</v>
      </c>
      <c r="H2930" s="39" t="n">
        <v>0</v>
      </c>
      <c r="I2930" s="6" t="inlineStr">
        <is>
          <t>26032301 - RSNSW - OGM - 1.7.2026 [PRD]</t>
        </is>
      </c>
      <c r="J2930" s="6" t="n"/>
      <c r="K2930" s="6" t="inlineStr">
        <is>
          <t>#68926</t>
        </is>
      </c>
      <c r="L2930" s="6" t="inlineStr">
        <is>
          <t>Payroll Tax NSW July 2026 - 26032301 - RSNSW - OGM - 1.7.2026 [PRD]</t>
        </is>
      </c>
      <c r="M2930" s="6" t="inlineStr">
        <is>
          <t>PRODUCTION</t>
        </is>
      </c>
    </row>
    <row r="2931">
      <c r="A2931" s="6" t="n">
        <v>65106</v>
      </c>
      <c r="B2931" s="6" t="n">
        <v>65106</v>
      </c>
      <c r="C2931" s="6" t="inlineStr">
        <is>
          <t>Payroll Tax</t>
        </is>
      </c>
      <c r="D2931" s="6" t="inlineStr">
        <is>
          <t>Manual Journal</t>
        </is>
      </c>
      <c r="E2931" s="37" t="n">
        <v>46234</v>
      </c>
      <c r="F2931" s="6" t="n"/>
      <c r="G2931" s="39" t="n">
        <v>11.77</v>
      </c>
      <c r="H2931" s="39" t="n">
        <v>0</v>
      </c>
      <c r="I2931" s="6" t="inlineStr">
        <is>
          <t>26062201V - PWC - Tax &amp; Legal Webcast 02.07.26 [VID]</t>
        </is>
      </c>
      <c r="J2931" s="6" t="n"/>
      <c r="K2931" s="6" t="inlineStr">
        <is>
          <t>#68926</t>
        </is>
      </c>
      <c r="L2931" s="6" t="inlineStr">
        <is>
          <t>Payroll Tax NSW July 2026 - 26062201V - PWC - Tax &amp; Legal Webcast 02.07.26 [VID]</t>
        </is>
      </c>
      <c r="M2931" s="6" t="inlineStr">
        <is>
          <t>VIDEO</t>
        </is>
      </c>
    </row>
    <row r="2932">
      <c r="A2932" s="6" t="n">
        <v>65106</v>
      </c>
      <c r="B2932" s="6" t="n">
        <v>65106</v>
      </c>
      <c r="C2932" s="6" t="inlineStr">
        <is>
          <t>Payroll Tax</t>
        </is>
      </c>
      <c r="D2932" s="6" t="inlineStr">
        <is>
          <t>Manual Journal</t>
        </is>
      </c>
      <c r="E2932" s="37" t="n">
        <v>46234</v>
      </c>
      <c r="F2932" s="6" t="n"/>
      <c r="G2932" s="39" t="n">
        <v>11.77</v>
      </c>
      <c r="H2932" s="39" t="n">
        <v>0</v>
      </c>
      <c r="I2932" s="6" t="inlineStr">
        <is>
          <t>26061201V - PWC - Firmwide Webcast - 30.6.26 [VID]</t>
        </is>
      </c>
      <c r="J2932" s="6" t="n"/>
      <c r="K2932" s="6" t="inlineStr">
        <is>
          <t>#68926</t>
        </is>
      </c>
      <c r="L2932" s="6" t="inlineStr">
        <is>
          <t>Payroll Tax NSW July 2026 - 26061201V - PWC - Firmwide Webcast - 30.6.26 [VID]</t>
        </is>
      </c>
      <c r="M2932" s="6" t="inlineStr">
        <is>
          <t>VIDEO</t>
        </is>
      </c>
    </row>
    <row r="2933">
      <c r="A2933" s="6" t="n">
        <v>65106</v>
      </c>
      <c r="B2933" s="6" t="n">
        <v>65106</v>
      </c>
      <c r="C2933" s="6" t="inlineStr">
        <is>
          <t>Payroll Tax</t>
        </is>
      </c>
      <c r="D2933" s="6" t="inlineStr">
        <is>
          <t>Manual Journal</t>
        </is>
      </c>
      <c r="E2933" s="37" t="n">
        <v>46234</v>
      </c>
      <c r="F2933" s="6" t="n"/>
      <c r="G2933" s="39" t="n">
        <v>100.79</v>
      </c>
      <c r="H2933" s="39" t="n">
        <v>0</v>
      </c>
      <c r="I2933" s="6" t="inlineStr">
        <is>
          <t>26061701 - CBA - LES - July 2026 [PRD]</t>
        </is>
      </c>
      <c r="J2933" s="6" t="n"/>
      <c r="K2933" s="6" t="inlineStr">
        <is>
          <t>#68926</t>
        </is>
      </c>
      <c r="L2933" s="6" t="inlineStr">
        <is>
          <t>Payroll Tax NSW July 2026 - 26061701 - CBA - LES - July 2026 [PRD]</t>
        </is>
      </c>
      <c r="M2933" s="6" t="inlineStr">
        <is>
          <t>PRODUCTION</t>
        </is>
      </c>
    </row>
    <row r="2934">
      <c r="A2934" s="6" t="n">
        <v>65106</v>
      </c>
      <c r="B2934" s="6" t="n">
        <v>65106</v>
      </c>
      <c r="C2934" s="6" t="inlineStr">
        <is>
          <t>Payroll Tax</t>
        </is>
      </c>
      <c r="D2934" s="6" t="inlineStr">
        <is>
          <t>Manual Journal</t>
        </is>
      </c>
      <c r="E2934" s="37" t="n">
        <v>46234</v>
      </c>
      <c r="F2934" s="6" t="n"/>
      <c r="G2934" s="39" t="n">
        <v>6.5</v>
      </c>
      <c r="H2934" s="39" t="n">
        <v>0</v>
      </c>
      <c r="I2934" s="6" t="inlineStr">
        <is>
          <t>26051301 - HP-BAE | Phone Mod [INT]</t>
        </is>
      </c>
      <c r="J2934" s="6" t="n"/>
      <c r="K2934" s="6" t="inlineStr">
        <is>
          <t>#68926</t>
        </is>
      </c>
      <c r="L2934" s="6" t="inlineStr">
        <is>
          <t>Payroll Tax NSW July 2026 - 26051301 - HP-BAE | Phone Mod [INT]</t>
        </is>
      </c>
      <c r="M2934" s="6" t="inlineStr">
        <is>
          <t>INTEGRATION</t>
        </is>
      </c>
    </row>
    <row r="2935">
      <c r="A2935" s="6" t="n">
        <v>65106</v>
      </c>
      <c r="B2935" s="6" t="n">
        <v>65106</v>
      </c>
      <c r="C2935" s="6" t="inlineStr">
        <is>
          <t>Payroll Tax</t>
        </is>
      </c>
      <c r="D2935" s="6" t="inlineStr">
        <is>
          <t>Manual Journal</t>
        </is>
      </c>
      <c r="E2935" s="37" t="n">
        <v>46234</v>
      </c>
      <c r="F2935" s="6" t="n"/>
      <c r="G2935" s="39" t="n">
        <v>0.98</v>
      </c>
      <c r="H2935" s="39" t="n">
        <v>0</v>
      </c>
      <c r="I2935" s="6" t="inlineStr">
        <is>
          <t>25111203 - CoS | Barco E3 Sale [INT]</t>
        </is>
      </c>
      <c r="J2935" s="6" t="n"/>
      <c r="K2935" s="6" t="inlineStr">
        <is>
          <t>#68926</t>
        </is>
      </c>
      <c r="L2935" s="6" t="inlineStr">
        <is>
          <t>Payroll Tax NSW July 2026 - 25111203 - CoS | Barco E3 Sale [INT]</t>
        </is>
      </c>
      <c r="M2935" s="6" t="inlineStr">
        <is>
          <t>INTEGRATION</t>
        </is>
      </c>
    </row>
    <row r="2936">
      <c r="A2936" s="6" t="n">
        <v>65106</v>
      </c>
      <c r="B2936" s="6" t="n">
        <v>65106</v>
      </c>
      <c r="C2936" s="6" t="inlineStr">
        <is>
          <t>Payroll Tax</t>
        </is>
      </c>
      <c r="D2936" s="6" t="inlineStr">
        <is>
          <t>Manual Journal</t>
        </is>
      </c>
      <c r="E2936" s="37" t="n">
        <v>46234</v>
      </c>
      <c r="F2936" s="6" t="n"/>
      <c r="G2936" s="39" t="n">
        <v>14.22</v>
      </c>
      <c r="H2936" s="39" t="n">
        <v>0</v>
      </c>
      <c r="I2936" s="6" t="inlineStr">
        <is>
          <t>2605806 - Aware Super AV Fitout @ 555 Collins Street MEL [INT]</t>
        </is>
      </c>
      <c r="J2936" s="6" t="n"/>
      <c r="K2936" s="6" t="inlineStr">
        <is>
          <t>#68926</t>
        </is>
      </c>
      <c r="L2936" s="6" t="inlineStr">
        <is>
          <t>Payroll Tax NSW July 2026 - 2605806 - AV Fitout @ 555 Collins Street MEL [CONS]</t>
        </is>
      </c>
      <c r="M2936" s="6" t="inlineStr">
        <is>
          <t>CONSULTING</t>
        </is>
      </c>
    </row>
    <row r="2937">
      <c r="A2937" s="6" t="n">
        <v>65106</v>
      </c>
      <c r="B2937" s="6" t="n">
        <v>65106</v>
      </c>
      <c r="C2937" s="6" t="inlineStr">
        <is>
          <t>Payroll Tax</t>
        </is>
      </c>
      <c r="D2937" s="6" t="inlineStr">
        <is>
          <t>Manual Journal</t>
        </is>
      </c>
      <c r="E2937" s="37" t="n">
        <v>46234</v>
      </c>
      <c r="F2937" s="6" t="n"/>
      <c r="G2937" s="39" t="n">
        <v>4.41</v>
      </c>
      <c r="H2937" s="39" t="n">
        <v>0</v>
      </c>
      <c r="I2937" s="6" t="inlineStr">
        <is>
          <t>2606901 - PwC | Syd Studio Equipment [INT]</t>
        </is>
      </c>
      <c r="J2937" s="6" t="n"/>
      <c r="K2937" s="6" t="inlineStr">
        <is>
          <t>#68926</t>
        </is>
      </c>
      <c r="L2937" s="6" t="inlineStr">
        <is>
          <t>Payroll Tax NSW July 2026 - 2606901 - PwC | Syd Studio Equipment [INT]</t>
        </is>
      </c>
      <c r="M2937" s="6" t="inlineStr">
        <is>
          <t>INTEGRATION</t>
        </is>
      </c>
    </row>
    <row r="2938">
      <c r="A2938" s="6" t="n">
        <v>65106</v>
      </c>
      <c r="B2938" s="6" t="n">
        <v>65106</v>
      </c>
      <c r="C2938" s="6" t="inlineStr">
        <is>
          <t>Payroll Tax</t>
        </is>
      </c>
      <c r="D2938" s="6" t="inlineStr">
        <is>
          <t>Manual Journal</t>
        </is>
      </c>
      <c r="E2938" s="37" t="n">
        <v>46234</v>
      </c>
      <c r="F2938" s="6" t="n"/>
      <c r="G2938" s="39" t="n">
        <v>11.89</v>
      </c>
      <c r="H2938" s="39" t="n">
        <v>0</v>
      </c>
      <c r="I2938" s="6" t="inlineStr">
        <is>
          <t>26051801 - PwC | Mel Studio Equipment [INT]</t>
        </is>
      </c>
      <c r="J2938" s="6" t="n"/>
      <c r="K2938" s="6" t="inlineStr">
        <is>
          <t>#68926</t>
        </is>
      </c>
      <c r="L2938" s="6" t="inlineStr">
        <is>
          <t>Payroll Tax NSW July 2026 - 26051801 - PwC | Mel Studio Equipment [INT]</t>
        </is>
      </c>
      <c r="M2938" s="6" t="inlineStr">
        <is>
          <t>INTEGRATION</t>
        </is>
      </c>
    </row>
    <row r="2939">
      <c r="A2939" s="6" t="n">
        <v>65106</v>
      </c>
      <c r="B2939" s="6" t="n">
        <v>65106</v>
      </c>
      <c r="C2939" s="6" t="inlineStr">
        <is>
          <t>Payroll Tax</t>
        </is>
      </c>
      <c r="D2939" s="6" t="inlineStr">
        <is>
          <t>Manual Journal</t>
        </is>
      </c>
      <c r="E2939" s="37" t="n">
        <v>46234</v>
      </c>
      <c r="F2939" s="6" t="n"/>
      <c r="G2939" s="39" t="n">
        <v>2.33</v>
      </c>
      <c r="H2939" s="39" t="n">
        <v>0</v>
      </c>
      <c r="I2939" s="6" t="inlineStr">
        <is>
          <t>2605804 - City of Sydney Supply of Barco Projector Shutters [INT]</t>
        </is>
      </c>
      <c r="J2939" s="6" t="n"/>
      <c r="K2939" s="6" t="inlineStr">
        <is>
          <t>#68926</t>
        </is>
      </c>
      <c r="L2939" s="6" t="inlineStr">
        <is>
          <t>Payroll Tax NSW July 2026 - 2605804 - City of Sydney Supply of Barco Projector Shutters [INT]</t>
        </is>
      </c>
      <c r="M2939" s="6" t="inlineStr">
        <is>
          <t>INTEGRATION</t>
        </is>
      </c>
    </row>
    <row r="2940">
      <c r="A2940" s="6" t="n">
        <v>65106</v>
      </c>
      <c r="B2940" s="6" t="n">
        <v>65106</v>
      </c>
      <c r="C2940" s="6" t="inlineStr">
        <is>
          <t>Payroll Tax</t>
        </is>
      </c>
      <c r="D2940" s="6" t="inlineStr">
        <is>
          <t>Manual Journal</t>
        </is>
      </c>
      <c r="E2940" s="37" t="n">
        <v>46234</v>
      </c>
      <c r="F2940" s="6" t="n"/>
      <c r="G2940" s="39" t="n">
        <v>24.65</v>
      </c>
      <c r="H2940" s="39" t="n">
        <v>0</v>
      </c>
      <c r="I2940" s="6" t="inlineStr">
        <is>
          <t>26061201 - PWC - Firmwide Webcast - 30.6.26 [PRD]</t>
        </is>
      </c>
      <c r="J2940" s="6" t="n"/>
      <c r="K2940" s="6" t="inlineStr">
        <is>
          <t>#68926</t>
        </is>
      </c>
      <c r="L2940" s="6" t="inlineStr">
        <is>
          <t>Payroll Tax NSW July 2026 - 26061201 - PWC - Firmwide Webcast - 30.6.26 [PRD]</t>
        </is>
      </c>
      <c r="M2940" s="6" t="inlineStr">
        <is>
          <t>PRODUCTION</t>
        </is>
      </c>
    </row>
    <row r="2941">
      <c r="A2941" s="6" t="n">
        <v>65106</v>
      </c>
      <c r="B2941" s="6" t="n">
        <v>65106</v>
      </c>
      <c r="C2941" s="6" t="inlineStr">
        <is>
          <t>Payroll Tax</t>
        </is>
      </c>
      <c r="D2941" s="6" t="inlineStr">
        <is>
          <t>Manual Journal</t>
        </is>
      </c>
      <c r="E2941" s="37" t="n">
        <v>46234</v>
      </c>
      <c r="F2941" s="6" t="n"/>
      <c r="G2941" s="39" t="n">
        <v>11.04</v>
      </c>
      <c r="H2941" s="39" t="n">
        <v>0</v>
      </c>
      <c r="I2941" s="6" t="inlineStr">
        <is>
          <t>26061109 - Ventia - FYR26 - 24.8.26 [PRD]</t>
        </is>
      </c>
      <c r="J2941" s="6" t="n"/>
      <c r="K2941" s="6" t="inlineStr">
        <is>
          <t>#68926</t>
        </is>
      </c>
      <c r="L2941" s="6" t="inlineStr">
        <is>
          <t>Payroll Tax NSW July 2026 - 26061109 - Ventia - FYR26 - 24.8.26 [PRD]</t>
        </is>
      </c>
      <c r="M2941" s="6" t="inlineStr">
        <is>
          <t>PRODUCTION</t>
        </is>
      </c>
    </row>
    <row r="2942">
      <c r="A2942" s="6" t="n">
        <v>65106</v>
      </c>
      <c r="B2942" s="6" t="n">
        <v>65106</v>
      </c>
      <c r="C2942" s="6" t="inlineStr">
        <is>
          <t>Payroll Tax</t>
        </is>
      </c>
      <c r="D2942" s="6" t="inlineStr">
        <is>
          <t>Manual Journal</t>
        </is>
      </c>
      <c r="E2942" s="37" t="n">
        <v>46234</v>
      </c>
      <c r="F2942" s="6" t="n"/>
      <c r="G2942" s="39" t="n">
        <v>13.24</v>
      </c>
      <c r="H2942" s="39" t="n">
        <v>0</v>
      </c>
      <c r="I2942" s="6" t="inlineStr">
        <is>
          <t>26062201 - PWC - Tax &amp; Legal Webcast 02.07.26 [PRD]</t>
        </is>
      </c>
      <c r="J2942" s="6" t="n"/>
      <c r="K2942" s="6" t="inlineStr">
        <is>
          <t>#68926</t>
        </is>
      </c>
      <c r="L2942" s="6" t="inlineStr">
        <is>
          <t>Payroll Tax NSW July 2026 - 26062201 - PWC - Tax &amp; Legal Webcast 02.07.26 [PRD]</t>
        </is>
      </c>
      <c r="M2942" s="6" t="inlineStr">
        <is>
          <t>PRODUCTION</t>
        </is>
      </c>
    </row>
    <row r="2943">
      <c r="A2943" s="6" t="n">
        <v>65106</v>
      </c>
      <c r="B2943" s="6" t="n">
        <v>65106</v>
      </c>
      <c r="C2943" s="6" t="inlineStr">
        <is>
          <t>Payroll Tax</t>
        </is>
      </c>
      <c r="D2943" s="6" t="inlineStr">
        <is>
          <t>Manual Journal</t>
        </is>
      </c>
      <c r="E2943" s="37" t="n">
        <v>46234</v>
      </c>
      <c r="F2943" s="6" t="n"/>
      <c r="G2943" s="39" t="n">
        <v>1.84</v>
      </c>
      <c r="H2943" s="39" t="n">
        <v>0</v>
      </c>
      <c r="I2943" s="6" t="inlineStr">
        <is>
          <t>26032301V - RSNSW - OGM - 1.7.2026 [VID]</t>
        </is>
      </c>
      <c r="J2943" s="6" t="n"/>
      <c r="K2943" s="6" t="inlineStr">
        <is>
          <t>#68926</t>
        </is>
      </c>
      <c r="L2943" s="6" t="inlineStr">
        <is>
          <t>Payroll Tax NSW July 2026 - 26032301V - RSNSW - OGM - 1.7.2026 [VID]</t>
        </is>
      </c>
      <c r="M2943" s="6" t="inlineStr">
        <is>
          <t>VIDEO</t>
        </is>
      </c>
    </row>
    <row r="2944">
      <c r="A2944" s="6" t="n">
        <v>65106</v>
      </c>
      <c r="B2944" s="6" t="n">
        <v>65106</v>
      </c>
      <c r="C2944" s="6" t="inlineStr">
        <is>
          <t>Payroll Tax</t>
        </is>
      </c>
      <c r="D2944" s="6" t="inlineStr">
        <is>
          <t>Manual Journal</t>
        </is>
      </c>
      <c r="E2944" s="37" t="n">
        <v>46234</v>
      </c>
      <c r="F2944" s="6" t="n"/>
      <c r="G2944" s="39" t="n">
        <v>1.47</v>
      </c>
      <c r="H2944" s="39" t="n">
        <v>0</v>
      </c>
      <c r="I2944" s="6" t="inlineStr">
        <is>
          <t>26061106 - TLC Full Year Results MEL [PRD]</t>
        </is>
      </c>
      <c r="J2944" s="6" t="n"/>
      <c r="K2944" s="6" t="inlineStr">
        <is>
          <t>#68926</t>
        </is>
      </c>
      <c r="L2944" s="6" t="inlineStr">
        <is>
          <t>Payroll Tax NSW July 2026 - 26061106 - TLC Full Year Results MEL [PRD]</t>
        </is>
      </c>
      <c r="M2944" s="6" t="inlineStr">
        <is>
          <t>PRODUCTION</t>
        </is>
      </c>
    </row>
    <row r="2945">
      <c r="A2945" s="6" t="n">
        <v>65106</v>
      </c>
      <c r="B2945" s="6" t="n">
        <v>65106</v>
      </c>
      <c r="C2945" s="6" t="inlineStr">
        <is>
          <t>Payroll Tax</t>
        </is>
      </c>
      <c r="D2945" s="6" t="inlineStr">
        <is>
          <t>Manual Journal</t>
        </is>
      </c>
      <c r="E2945" s="37" t="n">
        <v>46234</v>
      </c>
      <c r="F2945" s="6" t="n"/>
      <c r="G2945" s="39" t="n">
        <v>1.47</v>
      </c>
      <c r="H2945" s="39" t="n">
        <v>0</v>
      </c>
      <c r="I2945" s="6" t="inlineStr">
        <is>
          <t>26061107 - Downer - FYR 2026 - 20.8.26 [PRD]</t>
        </is>
      </c>
      <c r="J2945" s="6" t="n"/>
      <c r="K2945" s="6" t="inlineStr">
        <is>
          <t>#68926</t>
        </is>
      </c>
      <c r="L2945" s="6" t="inlineStr">
        <is>
          <t>Payroll Tax NSW July 2026 - 26061107 - Downer - FYR 2026 - 19.8.26 [PRD]</t>
        </is>
      </c>
      <c r="M2945" s="6" t="inlineStr">
        <is>
          <t>PRODUCTION</t>
        </is>
      </c>
    </row>
    <row r="2946">
      <c r="A2946" s="6" t="n">
        <v>65106</v>
      </c>
      <c r="B2946" s="6" t="n">
        <v>65106</v>
      </c>
      <c r="C2946" s="6" t="inlineStr">
        <is>
          <t>Payroll Tax</t>
        </is>
      </c>
      <c r="D2946" s="6" t="inlineStr">
        <is>
          <t>Manual Journal</t>
        </is>
      </c>
      <c r="E2946" s="37" t="n">
        <v>46234</v>
      </c>
      <c r="F2946" s="6" t="n"/>
      <c r="G2946" s="39" t="n">
        <v>23.42</v>
      </c>
      <c r="H2946" s="39" t="n">
        <v>0</v>
      </c>
      <c r="I2946" s="6" t="inlineStr">
        <is>
          <t>26052703V - Microsoft Town Hall - 21.7.26 [VID]</t>
        </is>
      </c>
      <c r="J2946" s="6" t="n"/>
      <c r="K2946" s="6" t="inlineStr">
        <is>
          <t>#68926</t>
        </is>
      </c>
      <c r="L2946" s="6" t="inlineStr">
        <is>
          <t>Payroll Tax NSW July 2026 - 26052703V - Microsoft Town Hall - 21.7.26 [VID]</t>
        </is>
      </c>
      <c r="M2946" s="6" t="inlineStr">
        <is>
          <t>VIDEO</t>
        </is>
      </c>
    </row>
    <row r="2947">
      <c r="A2947" s="6" t="n">
        <v>65106</v>
      </c>
      <c r="B2947" s="6" t="n">
        <v>65106</v>
      </c>
      <c r="C2947" s="6" t="inlineStr">
        <is>
          <t>Payroll Tax</t>
        </is>
      </c>
      <c r="D2947" s="6" t="inlineStr">
        <is>
          <t>Manual Journal</t>
        </is>
      </c>
      <c r="E2947" s="37" t="n">
        <v>46234</v>
      </c>
      <c r="F2947" s="6" t="n"/>
      <c r="G2947" s="39" t="n">
        <v>60.21</v>
      </c>
      <c r="H2947" s="39" t="n">
        <v>0</v>
      </c>
      <c r="I2947" s="6" t="inlineStr">
        <is>
          <t>26052703 - Microsoft Town Hall - 21.7.26 [PRD]</t>
        </is>
      </c>
      <c r="J2947" s="6" t="n"/>
      <c r="K2947" s="6" t="inlineStr">
        <is>
          <t>#68926</t>
        </is>
      </c>
      <c r="L2947" s="6" t="inlineStr">
        <is>
          <t>Payroll Tax NSW July 2026 - 26052703 - Microsoft Town Hall - 21.7.26 [PRD]</t>
        </is>
      </c>
      <c r="M2947" s="6" t="inlineStr">
        <is>
          <t>PRODUCTION</t>
        </is>
      </c>
    </row>
    <row r="2948">
      <c r="A2948" s="6" t="n">
        <v>65106</v>
      </c>
      <c r="B2948" s="6" t="n">
        <v>65106</v>
      </c>
      <c r="C2948" s="6" t="inlineStr">
        <is>
          <t>Payroll Tax</t>
        </is>
      </c>
      <c r="D2948" s="6" t="inlineStr">
        <is>
          <t>Manual Journal</t>
        </is>
      </c>
      <c r="E2948" s="37" t="n">
        <v>46234</v>
      </c>
      <c r="F2948" s="6" t="n"/>
      <c r="G2948" s="39" t="n">
        <v>5.89</v>
      </c>
      <c r="H2948" s="39" t="n">
        <v>0</v>
      </c>
      <c r="I2948" s="6" t="inlineStr">
        <is>
          <t>26041603 - Optiver - Town Hall - 23.7.26 [PRD]</t>
        </is>
      </c>
      <c r="J2948" s="6" t="n"/>
      <c r="K2948" s="6" t="inlineStr">
        <is>
          <t>#68926</t>
        </is>
      </c>
      <c r="L2948" s="6" t="inlineStr">
        <is>
          <t>Payroll Tax NSW July 2026 - 26041603 - Optiver - Town Hall - 23.7.26 [PRD]</t>
        </is>
      </c>
      <c r="M2948" s="6" t="inlineStr">
        <is>
          <t>PRODUCTION</t>
        </is>
      </c>
    </row>
    <row r="2949">
      <c r="A2949" s="6" t="n">
        <v>65106</v>
      </c>
      <c r="B2949" s="6" t="n">
        <v>65106</v>
      </c>
      <c r="C2949" s="6" t="inlineStr">
        <is>
          <t>Payroll Tax</t>
        </is>
      </c>
      <c r="D2949" s="6" t="inlineStr">
        <is>
          <t>Manual Journal</t>
        </is>
      </c>
      <c r="E2949" s="37" t="n">
        <v>46234</v>
      </c>
      <c r="F2949" s="6" t="n"/>
      <c r="G2949" s="39" t="n">
        <v>39.36</v>
      </c>
      <c r="H2949" s="39" t="n">
        <v>0</v>
      </c>
      <c r="I2949" s="6" t="inlineStr">
        <is>
          <t>2605403 - ARUP - Oves Awards - 23.7.26 [PRD]</t>
        </is>
      </c>
      <c r="J2949" s="6" t="n"/>
      <c r="K2949" s="6" t="inlineStr">
        <is>
          <t>#68926</t>
        </is>
      </c>
      <c r="L2949" s="6" t="inlineStr">
        <is>
          <t>Payroll Tax NSW July 2026 - 2605403 - ARUP - Oves Awards - 23.7.26 [PRD]</t>
        </is>
      </c>
      <c r="M2949" s="6" t="inlineStr">
        <is>
          <t>PRODUCTION</t>
        </is>
      </c>
    </row>
    <row r="2950">
      <c r="A2950" s="6" t="n">
        <v>65106</v>
      </c>
      <c r="B2950" s="6" t="n">
        <v>65106</v>
      </c>
      <c r="C2950" s="6" t="inlineStr">
        <is>
          <t>Payroll Tax</t>
        </is>
      </c>
      <c r="D2950" s="6" t="inlineStr">
        <is>
          <t>Manual Journal</t>
        </is>
      </c>
      <c r="E2950" s="37" t="n">
        <v>46234</v>
      </c>
      <c r="F2950" s="6" t="n"/>
      <c r="G2950" s="39" t="n">
        <v>0.12</v>
      </c>
      <c r="H2950" s="39" t="n">
        <v>0</v>
      </c>
      <c r="I2950" s="6" t="inlineStr">
        <is>
          <t>25070702 - APA VMS Brisbane &amp; Darwin [INT]</t>
        </is>
      </c>
      <c r="J2950" s="6" t="n"/>
      <c r="K2950" s="6" t="inlineStr">
        <is>
          <t>#68926</t>
        </is>
      </c>
      <c r="L2950" s="6" t="inlineStr">
        <is>
          <t>Payroll Tax NSW July 2026 - 25070702 - APA Prxyclck VMS BNE&amp;DAR[CONS]</t>
        </is>
      </c>
      <c r="M2950" s="6" t="inlineStr">
        <is>
          <t>CONSULTING</t>
        </is>
      </c>
    </row>
    <row r="2951">
      <c r="A2951" s="6" t="n">
        <v>65106</v>
      </c>
      <c r="B2951" s="6" t="n">
        <v>65106</v>
      </c>
      <c r="C2951" s="6" t="inlineStr">
        <is>
          <t>Payroll Tax</t>
        </is>
      </c>
      <c r="D2951" s="6" t="inlineStr">
        <is>
          <t>Manual Journal</t>
        </is>
      </c>
      <c r="E2951" s="37" t="n">
        <v>46234</v>
      </c>
      <c r="F2951" s="6" t="n"/>
      <c r="G2951" s="39" t="n">
        <v>1.72</v>
      </c>
      <c r="H2951" s="39" t="n">
        <v>0</v>
      </c>
      <c r="I2951" s="6" t="inlineStr">
        <is>
          <t>26052102 - HP-D3 | Austrac Phone Mods [INT]</t>
        </is>
      </c>
      <c r="J2951" s="6" t="n"/>
      <c r="K2951" s="6" t="inlineStr">
        <is>
          <t>#68926</t>
        </is>
      </c>
      <c r="L2951" s="6" t="inlineStr">
        <is>
          <t>Payroll Tax NSW July 2026 - 26052102 - HP-D3 | Austrac Phone Mods [INT]</t>
        </is>
      </c>
      <c r="M2951" s="6" t="inlineStr">
        <is>
          <t>INTEGRATION</t>
        </is>
      </c>
    </row>
    <row r="2952">
      <c r="A2952" s="6" t="n">
        <v>65106</v>
      </c>
      <c r="B2952" s="6" t="n">
        <v>65106</v>
      </c>
      <c r="C2952" s="6" t="inlineStr">
        <is>
          <t>Payroll Tax</t>
        </is>
      </c>
      <c r="D2952" s="6" t="inlineStr">
        <is>
          <t>Manual Journal</t>
        </is>
      </c>
      <c r="E2952" s="37" t="n">
        <v>46234</v>
      </c>
      <c r="F2952" s="6" t="n"/>
      <c r="G2952" s="39" t="n">
        <v>7.97</v>
      </c>
      <c r="H2952" s="39" t="n">
        <v>0</v>
      </c>
      <c r="I2952" s="6" t="inlineStr">
        <is>
          <t>26071304 - YSG | Orange Room Upgrade [INT]</t>
        </is>
      </c>
      <c r="J2952" s="6" t="n"/>
      <c r="K2952" s="6" t="inlineStr">
        <is>
          <t>#68926</t>
        </is>
      </c>
      <c r="L2952" s="6" t="inlineStr">
        <is>
          <t>Payroll Tax NSW July 2026 - 26071304 - YSG | Orange Room Upgrade [INT]</t>
        </is>
      </c>
      <c r="M2952" s="6" t="inlineStr">
        <is>
          <t>INTEGRATION</t>
        </is>
      </c>
    </row>
    <row r="2953">
      <c r="A2953" s="6" t="n">
        <v>65106</v>
      </c>
      <c r="B2953" s="6" t="n">
        <v>65106</v>
      </c>
      <c r="C2953" s="6" t="inlineStr">
        <is>
          <t>Payroll Tax</t>
        </is>
      </c>
      <c r="D2953" s="6" t="inlineStr">
        <is>
          <t>Manual Journal</t>
        </is>
      </c>
      <c r="E2953" s="37" t="n">
        <v>46234</v>
      </c>
      <c r="F2953" s="6" t="n"/>
      <c r="G2953" s="39" t="n">
        <v>2.58</v>
      </c>
      <c r="H2953" s="39" t="n">
        <v>0</v>
      </c>
      <c r="I2953" s="6" t="inlineStr">
        <is>
          <t>2605605 - DTTL Hobart AV Fitout [INT]</t>
        </is>
      </c>
      <c r="J2953" s="6" t="n"/>
      <c r="K2953" s="6" t="inlineStr">
        <is>
          <t>#68926</t>
        </is>
      </c>
      <c r="L2953" s="6" t="inlineStr">
        <is>
          <t>Payroll Tax NSW July 2026 - 2605605 - DTTL Hobart AV Fitout [CONS]</t>
        </is>
      </c>
      <c r="M2953" s="6" t="inlineStr">
        <is>
          <t>CONSULTING</t>
        </is>
      </c>
    </row>
    <row r="2954">
      <c r="A2954" s="6" t="n">
        <v>65106</v>
      </c>
      <c r="B2954" s="6" t="n">
        <v>65106</v>
      </c>
      <c r="C2954" s="6" t="inlineStr">
        <is>
          <t>Payroll Tax</t>
        </is>
      </c>
      <c r="D2954" s="6" t="inlineStr">
        <is>
          <t>Manual Journal</t>
        </is>
      </c>
      <c r="E2954" s="37" t="n">
        <v>46234</v>
      </c>
      <c r="F2954" s="6" t="n"/>
      <c r="G2954" s="39" t="n">
        <v>0.74</v>
      </c>
      <c r="H2954" s="39" t="n">
        <v>0</v>
      </c>
      <c r="I2954" s="6" t="inlineStr">
        <is>
          <t>2834 - APA Young - Visitor Mgmt [INT]</t>
        </is>
      </c>
      <c r="J2954" s="6" t="n"/>
      <c r="K2954" s="6" t="inlineStr">
        <is>
          <t>#68926</t>
        </is>
      </c>
      <c r="L2954" s="6" t="inlineStr">
        <is>
          <t>Payroll Tax NSW July 2026 - 2834 - APA Young - Visitor Mgmt [INT]</t>
        </is>
      </c>
      <c r="M2954" s="6" t="inlineStr">
        <is>
          <t>INTEGRATION</t>
        </is>
      </c>
    </row>
    <row r="2955">
      <c r="A2955" s="6" t="n">
        <v>65106</v>
      </c>
      <c r="B2955" s="6" t="n">
        <v>65106</v>
      </c>
      <c r="C2955" s="6" t="inlineStr">
        <is>
          <t>Payroll Tax</t>
        </is>
      </c>
      <c r="D2955" s="6" t="inlineStr">
        <is>
          <t>Manual Journal</t>
        </is>
      </c>
      <c r="E2955" s="37" t="n">
        <v>46234</v>
      </c>
      <c r="F2955" s="6" t="n"/>
      <c r="G2955" s="39" t="n">
        <v>1.59</v>
      </c>
      <c r="H2955" s="39" t="n">
        <v>0</v>
      </c>
      <c r="I2955" s="6" t="inlineStr">
        <is>
          <t>2512804 - RSNSW Ordinary General Meeting 5.8.26 [PRD]</t>
        </is>
      </c>
      <c r="J2955" s="6" t="n"/>
      <c r="K2955" s="6" t="inlineStr">
        <is>
          <t>#68926</t>
        </is>
      </c>
      <c r="L2955" s="6" t="inlineStr">
        <is>
          <t>Payroll Tax NSW July 2026 - 2512804 - RSNSW Ordinary General Meeting 5.8.26 [PRD]</t>
        </is>
      </c>
      <c r="M2955" s="6" t="inlineStr">
        <is>
          <t>PRODUCTION</t>
        </is>
      </c>
    </row>
    <row r="2956">
      <c r="A2956" s="6" t="n">
        <v>65106</v>
      </c>
      <c r="B2956" s="6" t="n">
        <v>65106</v>
      </c>
      <c r="C2956" s="6" t="inlineStr">
        <is>
          <t>Payroll Tax</t>
        </is>
      </c>
      <c r="D2956" s="6" t="inlineStr">
        <is>
          <t>Manual Journal</t>
        </is>
      </c>
      <c r="E2956" s="37" t="n">
        <v>46234</v>
      </c>
      <c r="F2956" s="6" t="n"/>
      <c r="G2956" s="39" t="n">
        <v>3.68</v>
      </c>
      <c r="H2956" s="39" t="n">
        <v>0</v>
      </c>
      <c r="I2956" s="6" t="inlineStr">
        <is>
          <t>26071303 - Ventia - Melbourne Office Event - 30.7.26 [PRD]</t>
        </is>
      </c>
      <c r="J2956" s="6" t="n"/>
      <c r="K2956" s="6" t="inlineStr">
        <is>
          <t>#68926</t>
        </is>
      </c>
      <c r="L2956" s="6" t="inlineStr">
        <is>
          <t>Payroll Tax NSW July 2026 - 26071303 - Ventia - Melbourne Office Event - 30.7.26 [PRD]</t>
        </is>
      </c>
      <c r="M2956" s="6" t="inlineStr">
        <is>
          <t>PRODUCTION</t>
        </is>
      </c>
    </row>
    <row r="2957">
      <c r="A2957" s="6" t="n">
        <v>65106</v>
      </c>
      <c r="B2957" s="6" t="n">
        <v>65106</v>
      </c>
      <c r="C2957" s="6" t="inlineStr">
        <is>
          <t>Payroll Tax</t>
        </is>
      </c>
      <c r="D2957" s="6" t="inlineStr">
        <is>
          <t>Manual Journal</t>
        </is>
      </c>
      <c r="E2957" s="37" t="n">
        <v>46234</v>
      </c>
      <c r="F2957" s="6" t="n"/>
      <c r="G2957" s="39" t="n">
        <v>11.77</v>
      </c>
      <c r="H2957" s="39" t="n">
        <v>0</v>
      </c>
      <c r="I2957" s="6" t="inlineStr">
        <is>
          <t>2607901 - ON24 KWM Event 23.7.26 [PRD]</t>
        </is>
      </c>
      <c r="J2957" s="6" t="n"/>
      <c r="K2957" s="6" t="inlineStr">
        <is>
          <t>#68926</t>
        </is>
      </c>
      <c r="L2957" s="6" t="inlineStr">
        <is>
          <t>Payroll Tax NSW July 2026 - 2607901 - ON24 KWM Event 23.7.26 [PRD]</t>
        </is>
      </c>
      <c r="M2957" s="6" t="inlineStr">
        <is>
          <t>PRODUCTION</t>
        </is>
      </c>
    </row>
    <row r="2958">
      <c r="A2958" s="6" t="n">
        <v>65106</v>
      </c>
      <c r="B2958" s="6" t="n">
        <v>65106</v>
      </c>
      <c r="C2958" s="6" t="inlineStr">
        <is>
          <t>Payroll Tax</t>
        </is>
      </c>
      <c r="D2958" s="6" t="inlineStr">
        <is>
          <t>Manual Journal</t>
        </is>
      </c>
      <c r="E2958" s="37" t="n">
        <v>46234</v>
      </c>
      <c r="F2958" s="6" t="n"/>
      <c r="G2958" s="39" t="n">
        <v>1.47</v>
      </c>
      <c r="H2958" s="39" t="n">
        <v>0</v>
      </c>
      <c r="I2958" s="6" t="inlineStr">
        <is>
          <t>2607701 - Litecard - Event Hire - 16.7.26 [PRD]</t>
        </is>
      </c>
      <c r="J2958" s="6" t="n"/>
      <c r="K2958" s="6" t="inlineStr">
        <is>
          <t>#68926</t>
        </is>
      </c>
      <c r="L2958" s="6" t="inlineStr">
        <is>
          <t>Payroll Tax NSW July 2026 - 2607701 - Litecard - Event Hire - 16.7.26 [PRD]</t>
        </is>
      </c>
      <c r="M2958" s="6" t="inlineStr">
        <is>
          <t>PRODUCTION</t>
        </is>
      </c>
    </row>
    <row r="2959">
      <c r="A2959" s="6" t="n">
        <v>65106</v>
      </c>
      <c r="B2959" s="6" t="n">
        <v>65106</v>
      </c>
      <c r="C2959" s="6" t="inlineStr">
        <is>
          <t>Payroll Tax</t>
        </is>
      </c>
      <c r="D2959" s="6" t="inlineStr">
        <is>
          <t>Manual Journal</t>
        </is>
      </c>
      <c r="E2959" s="37" t="n">
        <v>46234</v>
      </c>
      <c r="F2959" s="6" t="n"/>
      <c r="G2959" s="39" t="n">
        <v>2.21</v>
      </c>
      <c r="H2959" s="39" t="n">
        <v>0</v>
      </c>
      <c r="I2959" s="6" t="inlineStr">
        <is>
          <t>26061108 - APA - Qtly All Hands FYR26 - 20.8.26 [PRD]</t>
        </is>
      </c>
      <c r="J2959" s="6" t="n"/>
      <c r="K2959" s="6" t="inlineStr">
        <is>
          <t>#68926</t>
        </is>
      </c>
      <c r="L2959" s="6" t="inlineStr">
        <is>
          <t>Payroll Tax NSW July 2026 - 26061108 - APA - Qtly All Hands FYR26 - 20.8.26 [PRD]</t>
        </is>
      </c>
      <c r="M2959" s="6" t="inlineStr">
        <is>
          <t>PRODUCTION</t>
        </is>
      </c>
    </row>
    <row r="2960">
      <c r="A2960" s="6" t="n">
        <v>65106</v>
      </c>
      <c r="B2960" s="6" t="n">
        <v>65106</v>
      </c>
      <c r="C2960" s="6" t="inlineStr">
        <is>
          <t>Payroll Tax</t>
        </is>
      </c>
      <c r="D2960" s="6" t="inlineStr">
        <is>
          <t>Manual Journal</t>
        </is>
      </c>
      <c r="E2960" s="37" t="n">
        <v>46234</v>
      </c>
      <c r="F2960" s="6" t="n"/>
      <c r="G2960" s="39" t="n">
        <v>8.710000000000001</v>
      </c>
      <c r="H2960" s="39" t="n">
        <v>0</v>
      </c>
      <c r="I2960" s="6" t="inlineStr">
        <is>
          <t>2607701V - Litecard - Event Hire - 16.7.26 [VID]</t>
        </is>
      </c>
      <c r="J2960" s="6" t="n"/>
      <c r="K2960" s="6" t="inlineStr">
        <is>
          <t>#68926</t>
        </is>
      </c>
      <c r="L2960" s="6" t="inlineStr">
        <is>
          <t>Payroll Tax NSW July 2026 - 2607701V - Litecard - Event Hire - 16.7.26 [VID]</t>
        </is>
      </c>
      <c r="M2960" s="6" t="inlineStr">
        <is>
          <t>VIDEO</t>
        </is>
      </c>
    </row>
    <row r="2961">
      <c r="A2961" s="6" t="n">
        <v>65106</v>
      </c>
      <c r="B2961" s="6" t="n">
        <v>65106</v>
      </c>
      <c r="C2961" s="6" t="inlineStr">
        <is>
          <t>Payroll Tax</t>
        </is>
      </c>
      <c r="D2961" s="6" t="inlineStr">
        <is>
          <t>Manual Journal</t>
        </is>
      </c>
      <c r="E2961" s="37" t="n">
        <v>46234</v>
      </c>
      <c r="F2961" s="6" t="n"/>
      <c r="G2961" s="39" t="n">
        <v>249.9</v>
      </c>
      <c r="H2961" s="39" t="n">
        <v>0</v>
      </c>
      <c r="I2961" s="6" t="inlineStr">
        <is>
          <t>1144 - Bankwest PER Half Tech [ONS]</t>
        </is>
      </c>
      <c r="J2961" s="6" t="n"/>
      <c r="K2961" s="6" t="inlineStr">
        <is>
          <t>#68927</t>
        </is>
      </c>
      <c r="L2961" s="6" t="inlineStr">
        <is>
          <t>Payroll Tax ACT/QLD/SA/VIC/WA July 2026 Accrual - 1144 - Bankwest PER Half Tech [ONS]</t>
        </is>
      </c>
      <c r="M2961" s="6" t="inlineStr">
        <is>
          <t>ONSITE</t>
        </is>
      </c>
    </row>
    <row r="2962">
      <c r="A2962" s="6" t="n">
        <v>65106</v>
      </c>
      <c r="B2962" s="6" t="n">
        <v>65106</v>
      </c>
      <c r="C2962" s="6" t="inlineStr">
        <is>
          <t>Payroll Tax</t>
        </is>
      </c>
      <c r="D2962" s="6" t="inlineStr">
        <is>
          <t>Manual Journal</t>
        </is>
      </c>
      <c r="E2962" s="37" t="n">
        <v>46234</v>
      </c>
      <c r="F2962" s="6" t="n"/>
      <c r="G2962" s="39" t="n">
        <v>57.96</v>
      </c>
      <c r="H2962" s="39" t="n">
        <v>0</v>
      </c>
      <c r="I2962" s="6" t="inlineStr">
        <is>
          <t>1400 - DTTL Mel Tech FT 2 [ONS]</t>
        </is>
      </c>
      <c r="J2962" s="6" t="n"/>
      <c r="K2962" s="6" t="inlineStr">
        <is>
          <t>#68927</t>
        </is>
      </c>
      <c r="L2962" s="6" t="inlineStr">
        <is>
          <t>Payroll Tax ACT/QLD/SA/VIC/WA July 2026 Accrual - 1400 - DTTL Mel Tech FT 2 [ONS]</t>
        </is>
      </c>
      <c r="M2962" s="6" t="inlineStr">
        <is>
          <t>ONSITE</t>
        </is>
      </c>
    </row>
    <row r="2963">
      <c r="A2963" s="6" t="n">
        <v>65106</v>
      </c>
      <c r="B2963" s="6" t="n">
        <v>65106</v>
      </c>
      <c r="C2963" s="6" t="inlineStr">
        <is>
          <t>Payroll Tax</t>
        </is>
      </c>
      <c r="D2963" s="6" t="inlineStr">
        <is>
          <t>Manual Journal</t>
        </is>
      </c>
      <c r="E2963" s="37" t="n">
        <v>46234</v>
      </c>
      <c r="F2963" s="6" t="n"/>
      <c r="G2963" s="39" t="n">
        <v>229.3</v>
      </c>
      <c r="H2963" s="39" t="n">
        <v>0</v>
      </c>
      <c r="I2963" s="6" t="inlineStr">
        <is>
          <t>1530 - DTTL BNE Onsite [ONS]</t>
        </is>
      </c>
      <c r="J2963" s="6" t="n"/>
      <c r="K2963" s="6" t="inlineStr">
        <is>
          <t>#68927</t>
        </is>
      </c>
      <c r="L2963" s="6" t="inlineStr">
        <is>
          <t>Payroll Tax ACT/QLD/SA/VIC/WA July 2026 Accrual - 1530 - DTTL BNE Onsite [ONS]</t>
        </is>
      </c>
      <c r="M2963" s="6" t="inlineStr">
        <is>
          <t>ONSITE</t>
        </is>
      </c>
    </row>
    <row r="2964">
      <c r="A2964" s="6" t="n">
        <v>65106</v>
      </c>
      <c r="B2964" s="6" t="n">
        <v>65106</v>
      </c>
      <c r="C2964" s="6" t="inlineStr">
        <is>
          <t>Payroll Tax</t>
        </is>
      </c>
      <c r="D2964" s="6" t="inlineStr">
        <is>
          <t>Manual Journal</t>
        </is>
      </c>
      <c r="E2964" s="37" t="n">
        <v>46234</v>
      </c>
      <c r="F2964" s="6" t="n"/>
      <c r="G2964" s="39" t="n">
        <v>1300</v>
      </c>
      <c r="H2964" s="39" t="n">
        <v>0</v>
      </c>
      <c r="I2964" s="6" t="inlineStr">
        <is>
          <t>1862 - DTTL ADL Onsite [ONS]</t>
        </is>
      </c>
      <c r="J2964" s="6" t="n"/>
      <c r="K2964" s="6" t="inlineStr">
        <is>
          <t>#68927</t>
        </is>
      </c>
      <c r="L2964" s="6" t="inlineStr">
        <is>
          <t>Payroll Tax ACT/QLD/SA/VIC/WA July 2026 Accrual - 1862 - DTTL ADL Onsite [ONS]</t>
        </is>
      </c>
      <c r="M2964" s="6" t="inlineStr">
        <is>
          <t>ONSITE</t>
        </is>
      </c>
    </row>
    <row r="2965">
      <c r="A2965" s="6" t="n">
        <v>65106</v>
      </c>
      <c r="B2965" s="6" t="n">
        <v>65106</v>
      </c>
      <c r="C2965" s="6" t="inlineStr">
        <is>
          <t>Payroll Tax</t>
        </is>
      </c>
      <c r="D2965" s="6" t="inlineStr">
        <is>
          <t>Manual Journal</t>
        </is>
      </c>
      <c r="E2965" s="37" t="n">
        <v>46234</v>
      </c>
      <c r="F2965" s="6" t="n"/>
      <c r="G2965" s="39" t="n">
        <v>22.95</v>
      </c>
      <c r="H2965" s="39" t="n">
        <v>0</v>
      </c>
      <c r="I2965" s="6" t="inlineStr">
        <is>
          <t>2192 - Bankwest Additional Tech [ONS]</t>
        </is>
      </c>
      <c r="J2965" s="6" t="n"/>
      <c r="K2965" s="6" t="inlineStr">
        <is>
          <t>#68927</t>
        </is>
      </c>
      <c r="L2965" s="6" t="inlineStr">
        <is>
          <t>Payroll Tax ACT/QLD/SA/VIC/WA July 2026 Accrual - 2192 - Bankwest Additional Tech [ONS]</t>
        </is>
      </c>
      <c r="M2965" s="6" t="inlineStr">
        <is>
          <t>ONSITE</t>
        </is>
      </c>
    </row>
    <row r="2966">
      <c r="A2966" s="6" t="n">
        <v>65106</v>
      </c>
      <c r="B2966" s="6" t="n">
        <v>65106</v>
      </c>
      <c r="C2966" s="6" t="inlineStr">
        <is>
          <t>Payroll Tax</t>
        </is>
      </c>
      <c r="D2966" s="6" t="inlineStr">
        <is>
          <t>Manual Journal</t>
        </is>
      </c>
      <c r="E2966" s="37" t="n">
        <v>46234</v>
      </c>
      <c r="F2966" s="6" t="n"/>
      <c r="G2966" s="39" t="n">
        <v>9.1</v>
      </c>
      <c r="H2966" s="39" t="n">
        <v>0</v>
      </c>
      <c r="I2966" s="6" t="inlineStr">
        <is>
          <t>2479 - CONSULTING - Quotes [CONS]</t>
        </is>
      </c>
      <c r="J2966" s="6" t="n"/>
      <c r="K2966" s="6" t="inlineStr">
        <is>
          <t>#68927</t>
        </is>
      </c>
      <c r="L2966" s="6" t="inlineStr">
        <is>
          <t>Payroll Tax ACT/QLD/SA/VIC/WA July 2026 Accrual - 2479 - CONSULTING - Quotes [CONS]</t>
        </is>
      </c>
      <c r="M2966" s="6" t="inlineStr">
        <is>
          <t>CONSULTING</t>
        </is>
      </c>
    </row>
    <row r="2967">
      <c r="A2967" s="6" t="n">
        <v>65106</v>
      </c>
      <c r="B2967" s="6" t="n">
        <v>65106</v>
      </c>
      <c r="C2967" s="6" t="inlineStr">
        <is>
          <t>Payroll Tax</t>
        </is>
      </c>
      <c r="D2967" s="6" t="inlineStr">
        <is>
          <t>Manual Journal</t>
        </is>
      </c>
      <c r="E2967" s="37" t="n">
        <v>46234</v>
      </c>
      <c r="F2967" s="6" t="n"/>
      <c r="G2967" s="39" t="n">
        <v>3.37</v>
      </c>
      <c r="H2967" s="39" t="n">
        <v>0</v>
      </c>
      <c r="I2967" s="6" t="inlineStr">
        <is>
          <t>2846 - DTTL National STL [ONS]</t>
        </is>
      </c>
      <c r="J2967" s="6" t="n"/>
      <c r="K2967" s="6" t="inlineStr">
        <is>
          <t>#68927</t>
        </is>
      </c>
      <c r="L2967" s="6" t="inlineStr">
        <is>
          <t>Payroll Tax ACT/QLD/SA/VIC/WA July 2026 Accrual - 2846 - DTTL National STL [ONS]</t>
        </is>
      </c>
      <c r="M2967" s="6" t="inlineStr">
        <is>
          <t>ONSITE</t>
        </is>
      </c>
    </row>
    <row r="2968">
      <c r="A2968" s="6" t="n">
        <v>65106</v>
      </c>
      <c r="B2968" s="6" t="n">
        <v>65106</v>
      </c>
      <c r="C2968" s="6" t="inlineStr">
        <is>
          <t>Payroll Tax</t>
        </is>
      </c>
      <c r="D2968" s="6" t="inlineStr">
        <is>
          <t>Manual Journal</t>
        </is>
      </c>
      <c r="E2968" s="37" t="n">
        <v>46234</v>
      </c>
      <c r="F2968" s="6" t="n"/>
      <c r="G2968" s="39" t="n">
        <v>59.31</v>
      </c>
      <c r="H2968" s="39" t="n">
        <v>0</v>
      </c>
      <c r="I2968" s="6" t="inlineStr">
        <is>
          <t>725 - DTTL Mel Tech FT 1 [ONS]</t>
        </is>
      </c>
      <c r="J2968" s="6" t="n"/>
      <c r="K2968" s="6" t="inlineStr">
        <is>
          <t>#68927</t>
        </is>
      </c>
      <c r="L2968" s="6" t="inlineStr">
        <is>
          <t>Payroll Tax ACT/QLD/SA/VIC/WA July 2026 Accrual - 725 - DTTL Mel Tech FT 1 [ONS]</t>
        </is>
      </c>
      <c r="M2968" s="6" t="inlineStr">
        <is>
          <t>ONSITE</t>
        </is>
      </c>
    </row>
    <row r="2969">
      <c r="A2969" s="6" t="n">
        <v>65106</v>
      </c>
      <c r="B2969" s="6" t="n">
        <v>65106</v>
      </c>
      <c r="C2969" s="6" t="inlineStr">
        <is>
          <t>Payroll Tax</t>
        </is>
      </c>
      <c r="D2969" s="6" t="inlineStr">
        <is>
          <t>Manual Journal</t>
        </is>
      </c>
      <c r="E2969" s="37" t="n">
        <v>46234</v>
      </c>
      <c r="F2969" s="6" t="n"/>
      <c r="G2969" s="39" t="n">
        <v>408.01</v>
      </c>
      <c r="H2969" s="39" t="n">
        <v>0</v>
      </c>
      <c r="I2969" s="6" t="inlineStr">
        <is>
          <t>732 - Bank West Contract [ONS]</t>
        </is>
      </c>
      <c r="J2969" s="6" t="n"/>
      <c r="K2969" s="6" t="inlineStr">
        <is>
          <t>#68927</t>
        </is>
      </c>
      <c r="L2969" s="6" t="inlineStr">
        <is>
          <t>Payroll Tax ACT/QLD/SA/VIC/WA July 2026 Accrual - 732 - Bank West Contract [ONS]</t>
        </is>
      </c>
      <c r="M2969" s="6" t="inlineStr">
        <is>
          <t>ONSITE</t>
        </is>
      </c>
    </row>
    <row r="2970">
      <c r="A2970" s="6" t="n">
        <v>65106</v>
      </c>
      <c r="B2970" s="6" t="n">
        <v>65106</v>
      </c>
      <c r="C2970" s="6" t="inlineStr">
        <is>
          <t>Payroll Tax</t>
        </is>
      </c>
      <c r="D2970" s="6" t="inlineStr">
        <is>
          <t>Manual Journal</t>
        </is>
      </c>
      <c r="E2970" s="37" t="n">
        <v>46234</v>
      </c>
      <c r="F2970" s="6" t="n"/>
      <c r="G2970" s="39" t="n">
        <v>0.67</v>
      </c>
      <c r="H2970" s="39" t="n">
        <v>0</v>
      </c>
      <c r="I2970" s="6" t="inlineStr">
        <is>
          <t>9202 - INTEGRATION - Quotes [INT]</t>
        </is>
      </c>
      <c r="J2970" s="6" t="n"/>
      <c r="K2970" s="6" t="inlineStr">
        <is>
          <t>#68927</t>
        </is>
      </c>
      <c r="L2970" s="6" t="inlineStr">
        <is>
          <t>Payroll Tax ACT/QLD/SA/VIC/WA July 2026 Accrual - 9202 - INTEGRATION - Quotes [INT]</t>
        </is>
      </c>
      <c r="M2970" s="6" t="inlineStr">
        <is>
          <t>INTEGRATION</t>
        </is>
      </c>
    </row>
    <row r="2971">
      <c r="A2971" s="6" t="n">
        <v>65106</v>
      </c>
      <c r="B2971" s="6" t="n">
        <v>65106</v>
      </c>
      <c r="C2971" s="6" t="inlineStr">
        <is>
          <t>Payroll Tax</t>
        </is>
      </c>
      <c r="D2971" s="6" t="inlineStr">
        <is>
          <t>Manual Journal</t>
        </is>
      </c>
      <c r="E2971" s="37" t="n">
        <v>46234</v>
      </c>
      <c r="F2971" s="6" t="n"/>
      <c r="G2971" s="39" t="n">
        <v>160.3</v>
      </c>
      <c r="H2971" s="39" t="n">
        <v>0</v>
      </c>
      <c r="I2971" s="6" t="inlineStr">
        <is>
          <t>1350 - CBA Brisbane ONS [ONS]</t>
        </is>
      </c>
      <c r="J2971" s="6" t="n"/>
      <c r="K2971" s="6" t="inlineStr">
        <is>
          <t>#68927</t>
        </is>
      </c>
      <c r="L2971" s="6" t="inlineStr">
        <is>
          <t>Payroll Tax ACT/QLD/SA/VIC/WA July 2026 Accrual - 1350 - CBA Brisbane ONS [ONS]</t>
        </is>
      </c>
      <c r="M2971" s="6" t="inlineStr">
        <is>
          <t>ONSITE</t>
        </is>
      </c>
    </row>
    <row r="2972">
      <c r="A2972" s="6" t="n">
        <v>65106</v>
      </c>
      <c r="B2972" s="6" t="n">
        <v>65106</v>
      </c>
      <c r="C2972" s="6" t="inlineStr">
        <is>
          <t>Payroll Tax</t>
        </is>
      </c>
      <c r="D2972" s="6" t="inlineStr">
        <is>
          <t>Manual Journal</t>
        </is>
      </c>
      <c r="E2972" s="37" t="n">
        <v>46234</v>
      </c>
      <c r="F2972" s="6" t="n"/>
      <c r="G2972" s="39" t="n">
        <v>19.13</v>
      </c>
      <c r="H2972" s="39" t="n">
        <v>0</v>
      </c>
      <c r="I2972" s="6" t="inlineStr">
        <is>
          <t>20250731 - PWC National Pool of Hours [ONS]</t>
        </is>
      </c>
      <c r="J2972" s="6" t="n"/>
      <c r="K2972" s="6" t="inlineStr">
        <is>
          <t>#68927</t>
        </is>
      </c>
      <c r="L2972" s="6" t="inlineStr">
        <is>
          <t>Payroll Tax ACT/QLD/SA/VIC/WA July 2026 Accrual - 20250731 - PWC National Pool of Hours [ONS]</t>
        </is>
      </c>
      <c r="M2972" s="6" t="inlineStr">
        <is>
          <t>ONSITE</t>
        </is>
      </c>
    </row>
    <row r="2973">
      <c r="A2973" s="6" t="n">
        <v>65106</v>
      </c>
      <c r="B2973" s="6" t="n">
        <v>65106</v>
      </c>
      <c r="C2973" s="6" t="inlineStr">
        <is>
          <t>Payroll Tax</t>
        </is>
      </c>
      <c r="D2973" s="6" t="inlineStr">
        <is>
          <t>Manual Journal</t>
        </is>
      </c>
      <c r="E2973" s="37" t="n">
        <v>46234</v>
      </c>
      <c r="F2973" s="6" t="n"/>
      <c r="G2973" s="39" t="n">
        <v>110.4</v>
      </c>
      <c r="H2973" s="39" t="n">
        <v>0</v>
      </c>
      <c r="I2973" s="6" t="inlineStr">
        <is>
          <t>26012301 - PWC IT Support - Brisbane [ONS]</t>
        </is>
      </c>
      <c r="J2973" s="6" t="n"/>
      <c r="K2973" s="6" t="inlineStr">
        <is>
          <t>#68927</t>
        </is>
      </c>
      <c r="L2973" s="6" t="inlineStr">
        <is>
          <t>Payroll Tax ACT/QLD/SA/VIC/WA July 2026 Accrual - 26012301 - PWC IT Support - Brisbane [ONS]</t>
        </is>
      </c>
      <c r="M2973" s="6" t="inlineStr">
        <is>
          <t>ONSITE</t>
        </is>
      </c>
    </row>
    <row r="2974">
      <c r="A2974" s="6" t="n">
        <v>65106</v>
      </c>
      <c r="B2974" s="6" t="n">
        <v>65106</v>
      </c>
      <c r="C2974" s="6" t="inlineStr">
        <is>
          <t>Payroll Tax</t>
        </is>
      </c>
      <c r="D2974" s="6" t="inlineStr">
        <is>
          <t>Manual Journal</t>
        </is>
      </c>
      <c r="E2974" s="37" t="n">
        <v>46234</v>
      </c>
      <c r="F2974" s="6" t="n"/>
      <c r="G2974" s="39" t="n">
        <v>300</v>
      </c>
      <c r="H2974" s="39" t="n">
        <v>0</v>
      </c>
      <c r="I2974" s="6" t="inlineStr">
        <is>
          <t>26021602 - Gen E ABS AV Support (Canberra) [ONS]</t>
        </is>
      </c>
      <c r="J2974" s="6" t="n"/>
      <c r="K2974" s="6" t="inlineStr">
        <is>
          <t>#68927</t>
        </is>
      </c>
      <c r="L2974" s="6" t="inlineStr">
        <is>
          <t>Payroll Tax ACT/QLD/SA/VIC/WA July 2026 Accrual - 26021602 - Gen E ABS AV Support (Canberra) [ONS]</t>
        </is>
      </c>
      <c r="M2974" s="6" t="inlineStr">
        <is>
          <t>ONSITE</t>
        </is>
      </c>
    </row>
    <row r="2975">
      <c r="A2975" s="6" t="n">
        <v>65106</v>
      </c>
      <c r="B2975" s="6" t="n">
        <v>65106</v>
      </c>
      <c r="C2975" s="6" t="inlineStr">
        <is>
          <t>Payroll Tax</t>
        </is>
      </c>
      <c r="D2975" s="6" t="inlineStr">
        <is>
          <t>Manual Journal</t>
        </is>
      </c>
      <c r="E2975" s="37" t="n">
        <v>46234</v>
      </c>
      <c r="F2975" s="6" t="n"/>
      <c r="G2975" s="39" t="n">
        <v>48.53</v>
      </c>
      <c r="H2975" s="39" t="n">
        <v>0</v>
      </c>
      <c r="I2975" s="6" t="inlineStr">
        <is>
          <t>26043001 - CBA FT Tech MEL - 12 months [ONS]</t>
        </is>
      </c>
      <c r="J2975" s="6" t="n"/>
      <c r="K2975" s="6" t="inlineStr">
        <is>
          <t>#68927</t>
        </is>
      </c>
      <c r="L2975" s="6" t="inlineStr">
        <is>
          <t>Payroll Tax ACT/QLD/SA/VIC/WA July 2026 Accrual - 26043001 - CBA FT Tech MEL - 12 months [ONS]</t>
        </is>
      </c>
      <c r="M2975" s="6" t="inlineStr">
        <is>
          <t>ONSITE</t>
        </is>
      </c>
    </row>
    <row r="2976">
      <c r="A2976" s="6" t="n">
        <v>65106</v>
      </c>
      <c r="B2976" s="6" t="n">
        <v>65106</v>
      </c>
      <c r="C2976" s="6" t="inlineStr">
        <is>
          <t>Payroll Tax</t>
        </is>
      </c>
      <c r="D2976" s="6" t="inlineStr">
        <is>
          <t>Manual Journal</t>
        </is>
      </c>
      <c r="E2976" s="37" t="n">
        <v>46234</v>
      </c>
      <c r="F2976" s="6" t="n"/>
      <c r="G2976" s="39" t="n">
        <v>3.37</v>
      </c>
      <c r="H2976" s="39" t="n">
        <v>0</v>
      </c>
      <c r="I2976" s="6" t="inlineStr">
        <is>
          <t>2604704 - Aware Super Seminar Room Audio Upgrade [INT]</t>
        </is>
      </c>
      <c r="J2976" s="6" t="n"/>
      <c r="K2976" s="6" t="inlineStr">
        <is>
          <t>#68927</t>
        </is>
      </c>
      <c r="L2976" s="6" t="inlineStr">
        <is>
          <t>Payroll Tax ACT/QLD/SA/VIC/WA July 2026 Accrual - 2604704 - Aware Super Seminar Room Audio Upgrade [INT]</t>
        </is>
      </c>
      <c r="M2976" s="6" t="inlineStr">
        <is>
          <t>INTEGRATION</t>
        </is>
      </c>
    </row>
    <row r="2977">
      <c r="A2977" s="6" t="n">
        <v>65106</v>
      </c>
      <c r="B2977" s="6" t="n">
        <v>65106</v>
      </c>
      <c r="C2977" s="6" t="inlineStr">
        <is>
          <t>Payroll Tax</t>
        </is>
      </c>
      <c r="D2977" s="6" t="inlineStr">
        <is>
          <t>Manual Journal</t>
        </is>
      </c>
      <c r="E2977" s="37" t="n">
        <v>46234</v>
      </c>
      <c r="F2977" s="6" t="n"/>
      <c r="G2977" s="39" t="n">
        <v>2.7</v>
      </c>
      <c r="H2977" s="39" t="n">
        <v>0</v>
      </c>
      <c r="I2977" s="6" t="inlineStr">
        <is>
          <t>26022301 - Aware Super AV Maintenance [ONS]</t>
        </is>
      </c>
      <c r="J2977" s="6" t="n"/>
      <c r="K2977" s="6" t="inlineStr">
        <is>
          <t>#68927</t>
        </is>
      </c>
      <c r="L2977" s="6" t="inlineStr">
        <is>
          <t>Payroll Tax ACT/QLD/SA/VIC/WA July 2026 Accrual - 26022301 - Aware Super AV Maintenance [ONS]</t>
        </is>
      </c>
      <c r="M2977" s="6" t="inlineStr">
        <is>
          <t>ONSITE</t>
        </is>
      </c>
    </row>
    <row r="2978">
      <c r="A2978" s="6" t="n">
        <v>65106</v>
      </c>
      <c r="B2978" s="6" t="n">
        <v>65106</v>
      </c>
      <c r="C2978" s="6" t="inlineStr">
        <is>
          <t>Payroll Tax</t>
        </is>
      </c>
      <c r="D2978" s="6" t="inlineStr">
        <is>
          <t>Manual Journal</t>
        </is>
      </c>
      <c r="E2978" s="37" t="n">
        <v>46234</v>
      </c>
      <c r="F2978" s="6" t="n"/>
      <c r="G2978" s="39" t="n">
        <v>6.4</v>
      </c>
      <c r="H2978" s="39" t="n">
        <v>0</v>
      </c>
      <c r="I2978" s="6" t="inlineStr">
        <is>
          <t>2605806 - Aware Super AV Fitout @ 555 Collins Street MEL [INT]</t>
        </is>
      </c>
      <c r="J2978" s="6" t="n"/>
      <c r="K2978" s="6" t="inlineStr">
        <is>
          <t>#68927</t>
        </is>
      </c>
      <c r="L2978" s="6" t="inlineStr">
        <is>
          <t>Payroll Tax ACT/QLD/SA/VIC/WA July 2026 Accrual - 2605806 - AV Fitout @ 555 Collins Street MEL [CONS]</t>
        </is>
      </c>
      <c r="M2978" s="6" t="inlineStr">
        <is>
          <t>CONSULTING</t>
        </is>
      </c>
    </row>
    <row r="2979">
      <c r="A2979" s="6" t="n">
        <v>65106</v>
      </c>
      <c r="B2979" s="6" t="n">
        <v>65106</v>
      </c>
      <c r="C2979" s="6" t="inlineStr">
        <is>
          <t>Payroll Tax</t>
        </is>
      </c>
      <c r="D2979" s="6" t="inlineStr">
        <is>
          <t>Manual Journal</t>
        </is>
      </c>
      <c r="E2979" s="37" t="n">
        <v>46234</v>
      </c>
      <c r="F2979" s="6" t="n"/>
      <c r="G2979" s="39" t="n">
        <v>5.9</v>
      </c>
      <c r="H2979" s="39" t="n">
        <v>0</v>
      </c>
      <c r="I2979" s="6" t="inlineStr">
        <is>
          <t>25011601 - DTTL Hobart ITS AV Ref [INT]</t>
        </is>
      </c>
      <c r="J2979" s="6" t="n"/>
      <c r="K2979" s="6" t="inlineStr">
        <is>
          <t>#68927</t>
        </is>
      </c>
      <c r="L2979" s="6" t="inlineStr">
        <is>
          <t>Payroll Tax ACT/QLD/SA/VIC/WA July 2026 Accrual - 25011601 - DTTL Hobart ITS AV Ref [INT]</t>
        </is>
      </c>
      <c r="M2979" s="6" t="inlineStr">
        <is>
          <t>INTEGRATION</t>
        </is>
      </c>
    </row>
    <row r="2980">
      <c r="A2980" s="6" t="n">
        <v>65106</v>
      </c>
      <c r="B2980" s="6" t="n">
        <v>65106</v>
      </c>
      <c r="C2980" s="6" t="inlineStr">
        <is>
          <t>Payroll Tax</t>
        </is>
      </c>
      <c r="D2980" s="6" t="inlineStr">
        <is>
          <t>Manual Journal</t>
        </is>
      </c>
      <c r="E2980" s="37" t="n">
        <v>46234</v>
      </c>
      <c r="F2980" s="6" t="n"/>
      <c r="G2980" s="39" t="n">
        <v>2.7</v>
      </c>
      <c r="H2980" s="39" t="n">
        <v>0</v>
      </c>
      <c r="I2980" s="6" t="inlineStr">
        <is>
          <t>2605605 - DTTL Hobart AV Fitout [INT]</t>
        </is>
      </c>
      <c r="J2980" s="6" t="n"/>
      <c r="K2980" s="6" t="inlineStr">
        <is>
          <t>#68927</t>
        </is>
      </c>
      <c r="L2980" s="6" t="inlineStr">
        <is>
          <t>Payroll Tax ACT/QLD/SA/VIC/WA July 2026 Accrual - 2605605 - DTTL Hobart AV Fitout [CONS]</t>
        </is>
      </c>
      <c r="M2980" s="6" t="inlineStr">
        <is>
          <t>CONSULTING</t>
        </is>
      </c>
    </row>
    <row r="2981">
      <c r="A2981" s="6" t="n">
        <v>65106</v>
      </c>
      <c r="B2981" s="6" t="n">
        <v>65106</v>
      </c>
      <c r="C2981" s="6" t="inlineStr">
        <is>
          <t>Payroll Tax</t>
        </is>
      </c>
      <c r="D2981" s="6" t="inlineStr">
        <is>
          <t>Manual Journal</t>
        </is>
      </c>
      <c r="E2981" s="37" t="n">
        <v>46265</v>
      </c>
      <c r="F2981" s="6" t="n"/>
      <c r="G2981" s="39" t="n">
        <v>188.53</v>
      </c>
      <c r="H2981" s="39" t="n">
        <v>0</v>
      </c>
      <c r="I2981" s="6" t="inlineStr">
        <is>
          <t>1144 - Bankwest PER Half Tech [ONS]</t>
        </is>
      </c>
      <c r="J2981" s="6" t="n"/>
      <c r="K2981" s="6" t="inlineStr">
        <is>
          <t>#69670</t>
        </is>
      </c>
      <c r="L2981" s="6" t="inlineStr">
        <is>
          <t>Payroll Tax ACT/QLD/SA/VIC/WA August 2026 Accrual - 1144 - Bankwest PER Half Tech [ONS]</t>
        </is>
      </c>
      <c r="M2981" s="6" t="inlineStr">
        <is>
          <t>ONSITE</t>
        </is>
      </c>
    </row>
    <row r="2982">
      <c r="A2982" s="6" t="n">
        <v>65106</v>
      </c>
      <c r="B2982" s="6" t="n">
        <v>65106</v>
      </c>
      <c r="C2982" s="6" t="inlineStr">
        <is>
          <t>Payroll Tax</t>
        </is>
      </c>
      <c r="D2982" s="6" t="inlineStr">
        <is>
          <t>Manual Journal</t>
        </is>
      </c>
      <c r="E2982" s="37" t="n">
        <v>46265</v>
      </c>
      <c r="F2982" s="6" t="n"/>
      <c r="G2982" s="39" t="n">
        <v>315.75</v>
      </c>
      <c r="H2982" s="39" t="n">
        <v>0</v>
      </c>
      <c r="I2982" s="6" t="inlineStr">
        <is>
          <t>1400 - DTTL Mel Tech FT 2 [ONS]</t>
        </is>
      </c>
      <c r="J2982" s="6" t="n"/>
      <c r="K2982" s="6" t="inlineStr">
        <is>
          <t>#69670</t>
        </is>
      </c>
      <c r="L2982" s="6" t="inlineStr">
        <is>
          <t>Payroll Tax ACT/QLD/SA/VIC/WA August 2026 Accrual - 1400 - DTTL Mel Tech FT 2 [ONS]</t>
        </is>
      </c>
      <c r="M2982" s="6" t="inlineStr">
        <is>
          <t>ONSITE</t>
        </is>
      </c>
    </row>
    <row r="2983">
      <c r="A2983" s="6" t="n">
        <v>65106</v>
      </c>
      <c r="B2983" s="6" t="n">
        <v>65106</v>
      </c>
      <c r="C2983" s="6" t="inlineStr">
        <is>
          <t>Payroll Tax</t>
        </is>
      </c>
      <c r="D2983" s="6" t="inlineStr">
        <is>
          <t>Manual Journal</t>
        </is>
      </c>
      <c r="E2983" s="37" t="n">
        <v>46265</v>
      </c>
      <c r="F2983" s="6" t="n"/>
      <c r="G2983" s="39" t="n">
        <v>200.75</v>
      </c>
      <c r="H2983" s="39" t="n">
        <v>0</v>
      </c>
      <c r="I2983" s="6" t="inlineStr">
        <is>
          <t>1530 - DTTL BNE Onsite [ONS]</t>
        </is>
      </c>
      <c r="J2983" s="6" t="n"/>
      <c r="K2983" s="6" t="inlineStr">
        <is>
          <t>#69670</t>
        </is>
      </c>
      <c r="L2983" s="6" t="inlineStr">
        <is>
          <t>Payroll Tax ACT/QLD/SA/VIC/WA August 2026 Accrual - 1530 - DTTL BNE Onsite [ONS]</t>
        </is>
      </c>
      <c r="M2983" s="6" t="inlineStr">
        <is>
          <t>ONSITE</t>
        </is>
      </c>
    </row>
    <row r="2984">
      <c r="A2984" s="6" t="n">
        <v>65106</v>
      </c>
      <c r="B2984" s="6" t="n">
        <v>65106</v>
      </c>
      <c r="C2984" s="6" t="inlineStr">
        <is>
          <t>Payroll Tax</t>
        </is>
      </c>
      <c r="D2984" s="6" t="inlineStr">
        <is>
          <t>Manual Journal</t>
        </is>
      </c>
      <c r="E2984" s="37" t="n">
        <v>46265</v>
      </c>
      <c r="F2984" s="6" t="n"/>
      <c r="G2984" s="39" t="n">
        <v>200</v>
      </c>
      <c r="H2984" s="39" t="n">
        <v>0</v>
      </c>
      <c r="I2984" s="6" t="inlineStr">
        <is>
          <t>1862 - DTTL ADL Onsite [ONS]</t>
        </is>
      </c>
      <c r="J2984" s="6" t="n"/>
      <c r="K2984" s="6" t="inlineStr">
        <is>
          <t>#69670</t>
        </is>
      </c>
      <c r="L2984" s="6" t="inlineStr">
        <is>
          <t>Payroll Tax ACT/QLD/SA/VIC/WA August 2026 Accrual - 1862 - DTTL ADL Onsite [ONS]</t>
        </is>
      </c>
      <c r="M2984" s="6" t="inlineStr">
        <is>
          <t>ONSITE</t>
        </is>
      </c>
    </row>
    <row r="2985">
      <c r="A2985" s="6" t="n">
        <v>65106</v>
      </c>
      <c r="B2985" s="6" t="n">
        <v>65106</v>
      </c>
      <c r="C2985" s="6" t="inlineStr">
        <is>
          <t>Payroll Tax</t>
        </is>
      </c>
      <c r="D2985" s="6" t="inlineStr">
        <is>
          <t>Manual Journal</t>
        </is>
      </c>
      <c r="E2985" s="37" t="n">
        <v>46265</v>
      </c>
      <c r="F2985" s="6" t="n"/>
      <c r="G2985" s="39" t="n">
        <v>57.47</v>
      </c>
      <c r="H2985" s="39" t="n">
        <v>0</v>
      </c>
      <c r="I2985" s="6" t="inlineStr">
        <is>
          <t>2192 - Bankwest Additional Tech [ONS]</t>
        </is>
      </c>
      <c r="J2985" s="6" t="n"/>
      <c r="K2985" s="6" t="inlineStr">
        <is>
          <t>#69670</t>
        </is>
      </c>
      <c r="L2985" s="6" t="inlineStr">
        <is>
          <t>Payroll Tax ACT/QLD/SA/VIC/WA August 2026 Accrual - 2192 - Bankwest Additional Tech [ONS]</t>
        </is>
      </c>
      <c r="M2985" s="6" t="inlineStr">
        <is>
          <t>ONSITE</t>
        </is>
      </c>
    </row>
    <row r="2986">
      <c r="A2986" s="6" t="n">
        <v>65106</v>
      </c>
      <c r="B2986" s="6" t="n">
        <v>65106</v>
      </c>
      <c r="C2986" s="6" t="inlineStr">
        <is>
          <t>Payroll Tax</t>
        </is>
      </c>
      <c r="D2986" s="6" t="inlineStr">
        <is>
          <t>Manual Journal</t>
        </is>
      </c>
      <c r="E2986" s="37" t="n">
        <v>46265</v>
      </c>
      <c r="F2986" s="6" t="n"/>
      <c r="G2986" s="39" t="n">
        <v>53.28</v>
      </c>
      <c r="H2986" s="39" t="n">
        <v>0</v>
      </c>
      <c r="I2986" s="6" t="inlineStr">
        <is>
          <t>2479 - CONSULTING - Quotes [CONS]</t>
        </is>
      </c>
      <c r="J2986" s="6" t="n"/>
      <c r="K2986" s="6" t="inlineStr">
        <is>
          <t>#69670</t>
        </is>
      </c>
      <c r="L2986" s="6" t="inlineStr">
        <is>
          <t>Payroll Tax ACT/QLD/SA/VIC/WA August 2026 Accrual - 2479 - CONSULTING - Quotes [CONS]</t>
        </is>
      </c>
      <c r="M2986" s="6" t="inlineStr">
        <is>
          <t>CONSULTING</t>
        </is>
      </c>
    </row>
    <row r="2987">
      <c r="A2987" s="6" t="n">
        <v>65106</v>
      </c>
      <c r="B2987" s="6" t="n">
        <v>65106</v>
      </c>
      <c r="C2987" s="6" t="inlineStr">
        <is>
          <t>Payroll Tax</t>
        </is>
      </c>
      <c r="D2987" s="6" t="inlineStr">
        <is>
          <t>Manual Journal</t>
        </is>
      </c>
      <c r="E2987" s="37" t="n">
        <v>46265</v>
      </c>
      <c r="F2987" s="6" t="n"/>
      <c r="G2987" s="39" t="n">
        <v>15.79</v>
      </c>
      <c r="H2987" s="39" t="n">
        <v>0</v>
      </c>
      <c r="I2987" s="6" t="inlineStr">
        <is>
          <t>2503 - ONS DTTL (non-chargeable)</t>
        </is>
      </c>
      <c r="J2987" s="6" t="n"/>
      <c r="K2987" s="6" t="inlineStr">
        <is>
          <t>#69670</t>
        </is>
      </c>
      <c r="L2987" s="6" t="inlineStr">
        <is>
          <t>Payroll Tax ACT/QLD/SA/VIC/WA August 2026 Accrual - 2503 - ONS DTTL (non-chargeable)</t>
        </is>
      </c>
      <c r="M2987" s="6" t="inlineStr">
        <is>
          <t>ONSITE</t>
        </is>
      </c>
    </row>
    <row r="2988">
      <c r="A2988" s="6" t="n">
        <v>65106</v>
      </c>
      <c r="B2988" s="6" t="n">
        <v>65106</v>
      </c>
      <c r="C2988" s="6" t="inlineStr">
        <is>
          <t>Payroll Tax</t>
        </is>
      </c>
      <c r="D2988" s="6" t="inlineStr">
        <is>
          <t>Manual Journal</t>
        </is>
      </c>
      <c r="E2988" s="37" t="n">
        <v>46265</v>
      </c>
      <c r="F2988" s="6" t="n"/>
      <c r="G2988" s="39" t="n">
        <v>349.3</v>
      </c>
      <c r="H2988" s="39" t="n">
        <v>0</v>
      </c>
      <c r="I2988" s="6" t="inlineStr">
        <is>
          <t>725 - DTTL Mel Tech FT 1 [ONS]</t>
        </is>
      </c>
      <c r="J2988" s="6" t="n"/>
      <c r="K2988" s="6" t="inlineStr">
        <is>
          <t>#69670</t>
        </is>
      </c>
      <c r="L2988" s="6" t="inlineStr">
        <is>
          <t>Payroll Tax ACT/QLD/SA/VIC/WA August 2026 Accrual - 725 - DTTL Mel Tech FT 1 [ONS]</t>
        </is>
      </c>
      <c r="M2988" s="6" t="inlineStr">
        <is>
          <t>ONSITE</t>
        </is>
      </c>
    </row>
    <row r="2989">
      <c r="A2989" s="6" t="n">
        <v>65106</v>
      </c>
      <c r="B2989" s="6" t="n">
        <v>65106</v>
      </c>
      <c r="C2989" s="6" t="inlineStr">
        <is>
          <t>Payroll Tax</t>
        </is>
      </c>
      <c r="D2989" s="6" t="inlineStr">
        <is>
          <t>Manual Journal</t>
        </is>
      </c>
      <c r="E2989" s="37" t="n">
        <v>46265</v>
      </c>
      <c r="F2989" s="6" t="n"/>
      <c r="G2989" s="39" t="n">
        <v>393.1</v>
      </c>
      <c r="H2989" s="39" t="n">
        <v>0</v>
      </c>
      <c r="I2989" s="6" t="inlineStr">
        <is>
          <t>732 - Bank West Contract [ONS]</t>
        </is>
      </c>
      <c r="J2989" s="6" t="n"/>
      <c r="K2989" s="6" t="inlineStr">
        <is>
          <t>#69670</t>
        </is>
      </c>
      <c r="L2989" s="6" t="inlineStr">
        <is>
          <t>Payroll Tax ACT/QLD/SA/VIC/WA August 2026 Accrual - 732 - Bank West Contract [ONS]</t>
        </is>
      </c>
      <c r="M2989" s="6" t="inlineStr">
        <is>
          <t>ONSITE</t>
        </is>
      </c>
    </row>
    <row r="2990">
      <c r="A2990" s="6" t="n">
        <v>65106</v>
      </c>
      <c r="B2990" s="6" t="n">
        <v>65106</v>
      </c>
      <c r="C2990" s="6" t="inlineStr">
        <is>
          <t>Payroll Tax</t>
        </is>
      </c>
      <c r="D2990" s="6" t="inlineStr">
        <is>
          <t>Manual Journal</t>
        </is>
      </c>
      <c r="E2990" s="37" t="n">
        <v>46265</v>
      </c>
      <c r="F2990" s="6" t="n"/>
      <c r="G2990" s="39" t="n">
        <v>32.56</v>
      </c>
      <c r="H2990" s="39" t="n">
        <v>0</v>
      </c>
      <c r="I2990" s="6" t="inlineStr">
        <is>
          <t>9202 - INTEGRATION - Quotes [INT]</t>
        </is>
      </c>
      <c r="J2990" s="6" t="n"/>
      <c r="K2990" s="6" t="inlineStr">
        <is>
          <t>#69670</t>
        </is>
      </c>
      <c r="L2990" s="6" t="inlineStr">
        <is>
          <t>Payroll Tax ACT/QLD/SA/VIC/WA August 2026 Accrual - 9202 - INTEGRATION - Quotes [INT]</t>
        </is>
      </c>
      <c r="M2990" s="6" t="inlineStr">
        <is>
          <t>INTEGRATION</t>
        </is>
      </c>
    </row>
    <row r="2991">
      <c r="A2991" s="6" t="n">
        <v>65106</v>
      </c>
      <c r="B2991" s="6" t="n">
        <v>65106</v>
      </c>
      <c r="C2991" s="6" t="inlineStr">
        <is>
          <t>Payroll Tax</t>
        </is>
      </c>
      <c r="D2991" s="6" t="inlineStr">
        <is>
          <t>Manual Journal</t>
        </is>
      </c>
      <c r="E2991" s="37" t="n">
        <v>46265</v>
      </c>
      <c r="F2991" s="6" t="n"/>
      <c r="G2991" s="39" t="n">
        <v>7.89</v>
      </c>
      <c r="H2991" s="39" t="n">
        <v>0</v>
      </c>
      <c r="I2991" s="6" t="inlineStr">
        <is>
          <t>9400 - CONSULTING [CONS]</t>
        </is>
      </c>
      <c r="J2991" s="6" t="n"/>
      <c r="K2991" s="6" t="inlineStr">
        <is>
          <t>#69670</t>
        </is>
      </c>
      <c r="L2991" s="6" t="inlineStr">
        <is>
          <t>Payroll Tax ACT/QLD/SA/VIC/WA August 2026 Accrual - 9400 - CONSULTING [CONS]</t>
        </is>
      </c>
      <c r="M2991" s="6" t="inlineStr">
        <is>
          <t>CONSULTING</t>
        </is>
      </c>
    </row>
    <row r="2992">
      <c r="A2992" s="6" t="n">
        <v>65106</v>
      </c>
      <c r="B2992" s="6" t="n">
        <v>65106</v>
      </c>
      <c r="C2992" s="6" t="inlineStr">
        <is>
          <t>Payroll Tax</t>
        </is>
      </c>
      <c r="D2992" s="6" t="inlineStr">
        <is>
          <t>Manual Journal</t>
        </is>
      </c>
      <c r="E2992" s="37" t="n">
        <v>46265</v>
      </c>
      <c r="F2992" s="6" t="n"/>
      <c r="G2992" s="39" t="n">
        <v>185.21</v>
      </c>
      <c r="H2992" s="39" t="n">
        <v>0</v>
      </c>
      <c r="I2992" s="6" t="inlineStr">
        <is>
          <t>1350 - CBA Brisbane ONS [ONS]</t>
        </is>
      </c>
      <c r="J2992" s="6" t="n"/>
      <c r="K2992" s="6" t="inlineStr">
        <is>
          <t>#69670</t>
        </is>
      </c>
      <c r="L2992" s="6" t="inlineStr">
        <is>
          <t>Payroll Tax ACT/QLD/SA/VIC/WA August 2026 Accrual - 1350 - CBA Brisbane ONS [ONS]</t>
        </is>
      </c>
      <c r="M2992" s="6" t="inlineStr">
        <is>
          <t>ONSITE</t>
        </is>
      </c>
    </row>
    <row r="2993">
      <c r="A2993" s="6" t="n">
        <v>65106</v>
      </c>
      <c r="B2993" s="6" t="n">
        <v>65106</v>
      </c>
      <c r="C2993" s="6" t="inlineStr">
        <is>
          <t>Payroll Tax</t>
        </is>
      </c>
      <c r="D2993" s="6" t="inlineStr">
        <is>
          <t>Manual Journal</t>
        </is>
      </c>
      <c r="E2993" s="37" t="n">
        <v>46265</v>
      </c>
      <c r="F2993" s="6" t="n"/>
      <c r="G2993" s="39" t="n">
        <v>129.67</v>
      </c>
      <c r="H2993" s="39" t="n">
        <v>0</v>
      </c>
      <c r="I2993" s="6" t="inlineStr">
        <is>
          <t>20250731 - PWC National Pool of Hours [ONS]</t>
        </is>
      </c>
      <c r="J2993" s="6" t="n"/>
      <c r="K2993" s="6" t="inlineStr">
        <is>
          <t>#69670</t>
        </is>
      </c>
      <c r="L2993" s="6" t="inlineStr">
        <is>
          <t>Payroll Tax ACT/QLD/SA/VIC/WA August 2026 Accrual - 20250731 - PWC National Pool of Hours [ONS]</t>
        </is>
      </c>
      <c r="M2993" s="6" t="inlineStr">
        <is>
          <t>ONSITE</t>
        </is>
      </c>
    </row>
    <row r="2994">
      <c r="A2994" s="6" t="n">
        <v>65106</v>
      </c>
      <c r="B2994" s="6" t="n">
        <v>65106</v>
      </c>
      <c r="C2994" s="6" t="inlineStr">
        <is>
          <t>Payroll Tax</t>
        </is>
      </c>
      <c r="D2994" s="6" t="inlineStr">
        <is>
          <t>Manual Journal</t>
        </is>
      </c>
      <c r="E2994" s="37" t="n">
        <v>46265</v>
      </c>
      <c r="F2994" s="6" t="n"/>
      <c r="G2994" s="39" t="n">
        <v>104.53</v>
      </c>
      <c r="H2994" s="39" t="n">
        <v>0</v>
      </c>
      <c r="I2994" s="6" t="inlineStr">
        <is>
          <t>26012301 - PWC IT Support - Brisbane [ONS]</t>
        </is>
      </c>
      <c r="J2994" s="6" t="n"/>
      <c r="K2994" s="6" t="inlineStr">
        <is>
          <t>#69670</t>
        </is>
      </c>
      <c r="L2994" s="6" t="inlineStr">
        <is>
          <t>Payroll Tax ACT/QLD/SA/VIC/WA August 2026 Accrual - 26012301 - PWC IT Support - Brisbane [ONS]</t>
        </is>
      </c>
      <c r="M2994" s="6" t="inlineStr">
        <is>
          <t>ONSITE</t>
        </is>
      </c>
    </row>
    <row r="2995">
      <c r="A2995" s="6" t="n">
        <v>65106</v>
      </c>
      <c r="B2995" s="6" t="n">
        <v>65106</v>
      </c>
      <c r="C2995" s="6" t="inlineStr">
        <is>
          <t>Payroll Tax</t>
        </is>
      </c>
      <c r="D2995" s="6" t="inlineStr">
        <is>
          <t>Manual Journal</t>
        </is>
      </c>
      <c r="E2995" s="37" t="n">
        <v>46265</v>
      </c>
      <c r="F2995" s="6" t="n"/>
      <c r="G2995" s="39" t="n">
        <v>39.47</v>
      </c>
      <c r="H2995" s="39" t="n">
        <v>0</v>
      </c>
      <c r="I2995" s="6" t="inlineStr">
        <is>
          <t>2392 - PWC – MEL Technician [ONS]</t>
        </is>
      </c>
      <c r="J2995" s="6" t="n"/>
      <c r="K2995" s="6" t="inlineStr">
        <is>
          <t>#69670</t>
        </is>
      </c>
      <c r="L2995" s="6" t="inlineStr">
        <is>
          <t>Payroll Tax ACT/QLD/SA/VIC/WA August 2026 Accrual - 2392 - PWC – MEL Technician [ONS]</t>
        </is>
      </c>
      <c r="M2995" s="6" t="inlineStr">
        <is>
          <t>ONSITE</t>
        </is>
      </c>
    </row>
    <row r="2996">
      <c r="A2996" s="6" t="n">
        <v>65106</v>
      </c>
      <c r="B2996" s="6" t="n">
        <v>65106</v>
      </c>
      <c r="C2996" s="6" t="inlineStr">
        <is>
          <t>Payroll Tax</t>
        </is>
      </c>
      <c r="D2996" s="6" t="inlineStr">
        <is>
          <t>Manual Journal</t>
        </is>
      </c>
      <c r="E2996" s="37" t="n">
        <v>46265</v>
      </c>
      <c r="F2996" s="6" t="n"/>
      <c r="G2996" s="39" t="n">
        <v>317.72</v>
      </c>
      <c r="H2996" s="39" t="n">
        <v>0</v>
      </c>
      <c r="I2996" s="6" t="inlineStr">
        <is>
          <t>26043001 - CBA FT Tech MEL - 12 months [ONS]</t>
        </is>
      </c>
      <c r="J2996" s="6" t="n"/>
      <c r="K2996" s="6" t="inlineStr">
        <is>
          <t>#69670</t>
        </is>
      </c>
      <c r="L2996" s="6" t="inlineStr">
        <is>
          <t>Payroll Tax ACT/QLD/SA/VIC/WA August 2026 Accrual - 26043001 - CBA FT Tech MEL - 12 months [ONS]</t>
        </is>
      </c>
      <c r="M2996" s="6" t="inlineStr">
        <is>
          <t>ONSITE</t>
        </is>
      </c>
    </row>
    <row r="2997">
      <c r="A2997" s="6" t="n">
        <v>65106</v>
      </c>
      <c r="B2997" s="6" t="n">
        <v>65106</v>
      </c>
      <c r="C2997" s="6" t="inlineStr">
        <is>
          <t>Payroll Tax</t>
        </is>
      </c>
      <c r="D2997" s="6" t="inlineStr">
        <is>
          <t>Manual Journal</t>
        </is>
      </c>
      <c r="E2997" s="37" t="n">
        <v>46265</v>
      </c>
      <c r="F2997" s="6" t="n"/>
      <c r="G2997" s="39" t="n">
        <v>1.97</v>
      </c>
      <c r="H2997" s="39" t="n">
        <v>0</v>
      </c>
      <c r="I2997" s="6" t="inlineStr">
        <is>
          <t>2604704 - Aware Super Seminar Room Audio Upgrade [INT]</t>
        </is>
      </c>
      <c r="J2997" s="6" t="n"/>
      <c r="K2997" s="6" t="inlineStr">
        <is>
          <t>#69670</t>
        </is>
      </c>
      <c r="L2997" s="6" t="inlineStr">
        <is>
          <t>Payroll Tax ACT/QLD/SA/VIC/WA August 2026 Accrual - 2604704 - Aware Super Seminar Room Audio Upgrade [INT]</t>
        </is>
      </c>
      <c r="M2997" s="6" t="inlineStr">
        <is>
          <t>INTEGRATION</t>
        </is>
      </c>
    </row>
    <row r="2998">
      <c r="A2998" s="6" t="n">
        <v>65106</v>
      </c>
      <c r="B2998" s="6" t="n">
        <v>65106</v>
      </c>
      <c r="C2998" s="6" t="inlineStr">
        <is>
          <t>Payroll Tax</t>
        </is>
      </c>
      <c r="D2998" s="6" t="inlineStr">
        <is>
          <t>Manual Journal</t>
        </is>
      </c>
      <c r="E2998" s="37" t="n">
        <v>46265</v>
      </c>
      <c r="F2998" s="6" t="n"/>
      <c r="G2998" s="39" t="n">
        <v>14.31</v>
      </c>
      <c r="H2998" s="39" t="n">
        <v>0</v>
      </c>
      <c r="I2998" s="6" t="inlineStr">
        <is>
          <t>26022301NC - Aware Super AV Maintenance Non-chargeable [ONS]</t>
        </is>
      </c>
      <c r="J2998" s="6" t="n"/>
      <c r="K2998" s="6" t="inlineStr">
        <is>
          <t>#69670</t>
        </is>
      </c>
      <c r="L2998" s="6" t="inlineStr">
        <is>
          <t>Payroll Tax ACT/QLD/SA/VIC/WA August 2026 Accrual - 26022301NC - Aware Super AV Maintenance Non-chargeable [ONS]</t>
        </is>
      </c>
      <c r="M2998" s="6" t="inlineStr">
        <is>
          <t>ONSITE</t>
        </is>
      </c>
    </row>
    <row r="2999">
      <c r="A2999" s="6" t="n">
        <v>65106</v>
      </c>
      <c r="B2999" s="6" t="n">
        <v>65106</v>
      </c>
      <c r="C2999" s="6" t="inlineStr">
        <is>
          <t>Payroll Tax</t>
        </is>
      </c>
      <c r="D2999" s="6" t="inlineStr">
        <is>
          <t>Manual Journal</t>
        </is>
      </c>
      <c r="E2999" s="37" t="n">
        <v>46265</v>
      </c>
      <c r="F2999" s="6" t="n"/>
      <c r="G2999" s="39" t="n">
        <v>67.05</v>
      </c>
      <c r="H2999" s="39" t="n">
        <v>0</v>
      </c>
      <c r="I2999" s="6" t="inlineStr">
        <is>
          <t>26022301 - Aware Super AV Maintenance [ONS]</t>
        </is>
      </c>
      <c r="J2999" s="6" t="n"/>
      <c r="K2999" s="6" t="inlineStr">
        <is>
          <t>#69670</t>
        </is>
      </c>
      <c r="L2999" s="6" t="inlineStr">
        <is>
          <t>Payroll Tax ACT/QLD/SA/VIC/WA August 2026 Accrual - 26022301 - Aware Super AV Maintenance [ONS]</t>
        </is>
      </c>
      <c r="M2999" s="6" t="inlineStr">
        <is>
          <t>ONSITE</t>
        </is>
      </c>
    </row>
    <row r="3000">
      <c r="A3000" s="6" t="n">
        <v>65106</v>
      </c>
      <c r="B3000" s="6" t="n">
        <v>65106</v>
      </c>
      <c r="C3000" s="6" t="inlineStr">
        <is>
          <t>Payroll Tax</t>
        </is>
      </c>
      <c r="D3000" s="6" t="inlineStr">
        <is>
          <t>Manual Journal</t>
        </is>
      </c>
      <c r="E3000" s="37" t="n">
        <v>46265</v>
      </c>
      <c r="F3000" s="6" t="n"/>
      <c r="G3000" s="39" t="n">
        <v>2.96</v>
      </c>
      <c r="H3000" s="39" t="n">
        <v>0</v>
      </c>
      <c r="I3000" s="6" t="inlineStr">
        <is>
          <t>2605605 - DTTL Hobart AV Fitout [INT]</t>
        </is>
      </c>
      <c r="J3000" s="6" t="n"/>
      <c r="K3000" s="6" t="inlineStr">
        <is>
          <t>#69670</t>
        </is>
      </c>
      <c r="L3000" s="6" t="inlineStr">
        <is>
          <t>Payroll Tax ACT/QLD/SA/VIC/WA August 2026 Accrual - 2605605 - DTTL Hobart AV Fitout [CONS]</t>
        </is>
      </c>
      <c r="M3000" s="6" t="inlineStr">
        <is>
          <t>CONSULTING</t>
        </is>
      </c>
    </row>
    <row r="3001">
      <c r="A3001" s="6" t="n">
        <v>65106</v>
      </c>
      <c r="B3001" s="6" t="n">
        <v>65106</v>
      </c>
      <c r="C3001" s="6" t="inlineStr">
        <is>
          <t>Payroll Tax</t>
        </is>
      </c>
      <c r="D3001" s="6" t="inlineStr">
        <is>
          <t>Manual Journal</t>
        </is>
      </c>
      <c r="E3001" s="37" t="n">
        <v>46265</v>
      </c>
      <c r="F3001" s="6" t="n"/>
      <c r="G3001" s="39" t="n">
        <v>17.76</v>
      </c>
      <c r="H3001" s="39" t="n">
        <v>0</v>
      </c>
      <c r="I3001" s="6" t="inlineStr">
        <is>
          <t>26072101 - Aware MEL 17.02 Amp Replacement [INT]</t>
        </is>
      </c>
      <c r="J3001" s="6" t="n"/>
      <c r="K3001" s="6" t="inlineStr">
        <is>
          <t>#69670</t>
        </is>
      </c>
      <c r="L3001" s="6" t="inlineStr">
        <is>
          <t>Payroll Tax ACT/QLD/SA/VIC/WA August 2026 Accrual - 26072101 - Aware MEL 17.02 Amp Replacement [INT]</t>
        </is>
      </c>
      <c r="M3001" s="6" t="inlineStr">
        <is>
          <t>INTEGRATION</t>
        </is>
      </c>
    </row>
    <row r="3002">
      <c r="A3002" s="6" t="n">
        <v>65106</v>
      </c>
      <c r="B3002" s="6" t="n">
        <v>65106</v>
      </c>
      <c r="C3002" s="6" t="inlineStr">
        <is>
          <t>Payroll Tax</t>
        </is>
      </c>
      <c r="D3002" s="6" t="inlineStr">
        <is>
          <t>Manual Journal</t>
        </is>
      </c>
      <c r="E3002" s="37" t="n">
        <v>46265</v>
      </c>
      <c r="F3002" s="6" t="n"/>
      <c r="G3002" s="39" t="n">
        <v>4.93</v>
      </c>
      <c r="H3002" s="39" t="n">
        <v>0</v>
      </c>
      <c r="I3002" s="6" t="inlineStr">
        <is>
          <t>2605605 - DTTL Hobart AV Fitout [INT]</t>
        </is>
      </c>
      <c r="J3002" s="6" t="n"/>
      <c r="K3002" s="6" t="inlineStr">
        <is>
          <t>#69670</t>
        </is>
      </c>
      <c r="L3002" s="6" t="inlineStr">
        <is>
          <t>Payroll Tax ACT/QLD/SA/VIC/WA August 2026 Accrual - 2605605 - DTTL Hobart AV Fitout [INT]</t>
        </is>
      </c>
      <c r="M3002" s="6" t="inlineStr">
        <is>
          <t>INTEGRATION</t>
        </is>
      </c>
    </row>
    <row r="3003">
      <c r="A3003" s="6" t="n">
        <v>65106</v>
      </c>
      <c r="B3003" s="6" t="n">
        <v>65106</v>
      </c>
      <c r="C3003" s="6" t="inlineStr">
        <is>
          <t>Payroll Tax</t>
        </is>
      </c>
      <c r="D3003" s="6" t="inlineStr">
        <is>
          <t>Manual Journal</t>
        </is>
      </c>
      <c r="E3003" s="37" t="n">
        <v>46265</v>
      </c>
      <c r="F3003" s="6" t="n"/>
      <c r="G3003" s="39" t="n">
        <v>44.9</v>
      </c>
      <c r="H3003" s="39" t="n">
        <v>0</v>
      </c>
      <c r="I3003" s="6" t="inlineStr">
        <is>
          <t>1668 - CBA Dedicated Tech [ONS]</t>
        </is>
      </c>
      <c r="J3003" s="6" t="n"/>
      <c r="K3003" s="6" t="inlineStr">
        <is>
          <t>#69671</t>
        </is>
      </c>
      <c r="L3003" s="6" t="inlineStr">
        <is>
          <t>Payroll Tax NSW August 2026 - 1668 - CBA Dedicated Tech [ONS]</t>
        </is>
      </c>
      <c r="M3003" s="6" t="inlineStr">
        <is>
          <t>ONSITE</t>
        </is>
      </c>
    </row>
    <row r="3004">
      <c r="A3004" s="6" t="n">
        <v>65106</v>
      </c>
      <c r="B3004" s="6" t="n">
        <v>65106</v>
      </c>
      <c r="C3004" s="6" t="inlineStr">
        <is>
          <t>Payroll Tax</t>
        </is>
      </c>
      <c r="D3004" s="6" t="inlineStr">
        <is>
          <t>Manual Journal</t>
        </is>
      </c>
      <c r="E3004" s="37" t="n">
        <v>46265</v>
      </c>
      <c r="F3004" s="6" t="n"/>
      <c r="G3004" s="39" t="n">
        <v>18.45</v>
      </c>
      <c r="H3004" s="39" t="n">
        <v>0</v>
      </c>
      <c r="I3004" s="6" t="inlineStr">
        <is>
          <t>2479 - CONSULTING - Quotes [CONS]</t>
        </is>
      </c>
      <c r="J3004" s="6" t="n"/>
      <c r="K3004" s="6" t="inlineStr">
        <is>
          <t>#69671</t>
        </is>
      </c>
      <c r="L3004" s="6" t="inlineStr">
        <is>
          <t>Payroll Tax NSW August 2026 - 2479 - CONSULTING - Quotes [CONS]</t>
        </is>
      </c>
      <c r="M3004" s="6" t="inlineStr">
        <is>
          <t>CONSULTING</t>
        </is>
      </c>
    </row>
    <row r="3005">
      <c r="A3005" s="6" t="n">
        <v>65106</v>
      </c>
      <c r="B3005" s="6" t="n">
        <v>65106</v>
      </c>
      <c r="C3005" s="6" t="inlineStr">
        <is>
          <t>Payroll Tax</t>
        </is>
      </c>
      <c r="D3005" s="6" t="inlineStr">
        <is>
          <t>Manual Journal</t>
        </is>
      </c>
      <c r="E3005" s="37" t="n">
        <v>46265</v>
      </c>
      <c r="F3005" s="6" t="n"/>
      <c r="G3005" s="39" t="n">
        <v>71.38</v>
      </c>
      <c r="H3005" s="39" t="n">
        <v>0</v>
      </c>
      <c r="I3005" s="6" t="inlineStr">
        <is>
          <t>2481 - Production - Quotes [PRD]</t>
        </is>
      </c>
      <c r="J3005" s="6" t="n"/>
      <c r="K3005" s="6" t="inlineStr">
        <is>
          <t>#69671</t>
        </is>
      </c>
      <c r="L3005" s="6" t="inlineStr">
        <is>
          <t>Payroll Tax NSW August 2026 - 2481 - Production - Quotes [PRD]</t>
        </is>
      </c>
      <c r="M3005" s="6" t="inlineStr">
        <is>
          <t>PRODUCTION</t>
        </is>
      </c>
    </row>
    <row r="3006">
      <c r="A3006" s="6" t="n">
        <v>65106</v>
      </c>
      <c r="B3006" s="6" t="n">
        <v>65106</v>
      </c>
      <c r="C3006" s="6" t="inlineStr">
        <is>
          <t>Payroll Tax</t>
        </is>
      </c>
      <c r="D3006" s="6" t="inlineStr">
        <is>
          <t>Manual Journal</t>
        </is>
      </c>
      <c r="E3006" s="37" t="n">
        <v>46265</v>
      </c>
      <c r="F3006" s="6" t="n"/>
      <c r="G3006" s="39" t="n">
        <v>1.2</v>
      </c>
      <c r="H3006" s="39" t="n">
        <v>0</v>
      </c>
      <c r="I3006" s="6" t="inlineStr">
        <is>
          <t>2482 - VIDEO - Quotes [VID]</t>
        </is>
      </c>
      <c r="J3006" s="6" t="n"/>
      <c r="K3006" s="6" t="inlineStr">
        <is>
          <t>#69671</t>
        </is>
      </c>
      <c r="L3006" s="6" t="inlineStr">
        <is>
          <t>Payroll Tax NSW August 2026 - 2482 - VIDEO - Quotes [VID]</t>
        </is>
      </c>
      <c r="M3006" s="6" t="inlineStr">
        <is>
          <t>VIDEO</t>
        </is>
      </c>
    </row>
    <row r="3007">
      <c r="A3007" s="6" t="n">
        <v>65106</v>
      </c>
      <c r="B3007" s="6" t="n">
        <v>65106</v>
      </c>
      <c r="C3007" s="6" t="inlineStr">
        <is>
          <t>Payroll Tax</t>
        </is>
      </c>
      <c r="D3007" s="6" t="inlineStr">
        <is>
          <t>Manual Journal</t>
        </is>
      </c>
      <c r="E3007" s="37" t="n">
        <v>46265</v>
      </c>
      <c r="F3007" s="6" t="n"/>
      <c r="G3007" s="39" t="n">
        <v>14.44</v>
      </c>
      <c r="H3007" s="39" t="n">
        <v>0</v>
      </c>
      <c r="I3007" s="6" t="inlineStr">
        <is>
          <t>2503 - ONS DTTL (non-chargeable)</t>
        </is>
      </c>
      <c r="J3007" s="6" t="n"/>
      <c r="K3007" s="6" t="inlineStr">
        <is>
          <t>#69671</t>
        </is>
      </c>
      <c r="L3007" s="6" t="inlineStr">
        <is>
          <t>Payroll Tax NSW August 2026 - 2503 - ONS DTTL (non-chargeable)</t>
        </is>
      </c>
      <c r="M3007" s="6" t="inlineStr">
        <is>
          <t>ONSITE</t>
        </is>
      </c>
    </row>
    <row r="3008">
      <c r="A3008" s="6" t="n">
        <v>65106</v>
      </c>
      <c r="B3008" s="6" t="n">
        <v>65106</v>
      </c>
      <c r="C3008" s="6" t="inlineStr">
        <is>
          <t>Payroll Tax</t>
        </is>
      </c>
      <c r="D3008" s="6" t="inlineStr">
        <is>
          <t>Manual Journal</t>
        </is>
      </c>
      <c r="E3008" s="37" t="n">
        <v>46265</v>
      </c>
      <c r="F3008" s="6" t="n"/>
      <c r="G3008" s="39" t="n">
        <v>15.91</v>
      </c>
      <c r="H3008" s="39" t="n">
        <v>0</v>
      </c>
      <c r="I3008" s="6" t="inlineStr">
        <is>
          <t>2505 - ONS PWC (non-chargeable)</t>
        </is>
      </c>
      <c r="J3008" s="6" t="n"/>
      <c r="K3008" s="6" t="inlineStr">
        <is>
          <t>#69671</t>
        </is>
      </c>
      <c r="L3008" s="6" t="inlineStr">
        <is>
          <t>Payroll Tax NSW August 2026 - 2505 - ONS PWC (non-chargeable)</t>
        </is>
      </c>
      <c r="M3008" s="6" t="inlineStr">
        <is>
          <t>ONSITE</t>
        </is>
      </c>
    </row>
    <row r="3009">
      <c r="A3009" s="6" t="n">
        <v>65106</v>
      </c>
      <c r="B3009" s="6" t="n">
        <v>65106</v>
      </c>
      <c r="C3009" s="6" t="inlineStr">
        <is>
          <t>Payroll Tax</t>
        </is>
      </c>
      <c r="D3009" s="6" t="inlineStr">
        <is>
          <t>Manual Journal</t>
        </is>
      </c>
      <c r="E3009" s="37" t="n">
        <v>46265</v>
      </c>
      <c r="F3009" s="6" t="n"/>
      <c r="G3009" s="39" t="n">
        <v>9.359999999999999</v>
      </c>
      <c r="H3009" s="39" t="n">
        <v>0</v>
      </c>
      <c r="I3009" s="6" t="inlineStr">
        <is>
          <t>2506 - ONS BWEST (non-chargeable)</t>
        </is>
      </c>
      <c r="J3009" s="6" t="n"/>
      <c r="K3009" s="6" t="inlineStr">
        <is>
          <t>#69671</t>
        </is>
      </c>
      <c r="L3009" s="6" t="inlineStr">
        <is>
          <t>Payroll Tax NSW August 2026 - 2506 - ONS BWEST (non-chargeable)</t>
        </is>
      </c>
      <c r="M3009" s="6" t="inlineStr">
        <is>
          <t>ONSITE</t>
        </is>
      </c>
    </row>
    <row r="3010">
      <c r="A3010" s="6" t="n">
        <v>65106</v>
      </c>
      <c r="B3010" s="6" t="n">
        <v>65106</v>
      </c>
      <c r="C3010" s="6" t="inlineStr">
        <is>
          <t>Payroll Tax</t>
        </is>
      </c>
      <c r="D3010" s="6" t="inlineStr">
        <is>
          <t>Manual Journal</t>
        </is>
      </c>
      <c r="E3010" s="37" t="n">
        <v>46265</v>
      </c>
      <c r="F3010" s="6" t="n"/>
      <c r="G3010" s="39" t="n">
        <v>23.26</v>
      </c>
      <c r="H3010" s="39" t="n">
        <v>0</v>
      </c>
      <c r="I3010" s="6" t="inlineStr">
        <is>
          <t>2506208 - CBA AGM 2026 [PRD]</t>
        </is>
      </c>
      <c r="J3010" s="6" t="n"/>
      <c r="K3010" s="6" t="inlineStr">
        <is>
          <t>#69671</t>
        </is>
      </c>
      <c r="L3010" s="6" t="inlineStr">
        <is>
          <t>Payroll Tax NSW August 2026 - 2506208 - CBA AGM 2026 [PRD]</t>
        </is>
      </c>
      <c r="M3010" s="6" t="inlineStr">
        <is>
          <t>PRODUCTION</t>
        </is>
      </c>
    </row>
    <row r="3011">
      <c r="A3011" s="6" t="n">
        <v>65106</v>
      </c>
      <c r="B3011" s="6" t="n">
        <v>65106</v>
      </c>
      <c r="C3011" s="6" t="inlineStr">
        <is>
          <t>Payroll Tax</t>
        </is>
      </c>
      <c r="D3011" s="6" t="inlineStr">
        <is>
          <t>Manual Journal</t>
        </is>
      </c>
      <c r="E3011" s="37" t="n">
        <v>46265</v>
      </c>
      <c r="F3011" s="6" t="n"/>
      <c r="G3011" s="39" t="n">
        <v>111.48</v>
      </c>
      <c r="H3011" s="39" t="n">
        <v>0</v>
      </c>
      <c r="I3011" s="6" t="inlineStr">
        <is>
          <t>2849 - DTTL SYD Internal [ONS]</t>
        </is>
      </c>
      <c r="J3011" s="6" t="n"/>
      <c r="K3011" s="6" t="inlineStr">
        <is>
          <t>#69671</t>
        </is>
      </c>
      <c r="L3011" s="6" t="inlineStr">
        <is>
          <t>Payroll Tax NSW August 2026 - 2849 - DTTL SYD Internal [ONS]</t>
        </is>
      </c>
      <c r="M3011" s="6" t="inlineStr">
        <is>
          <t>ONSITE</t>
        </is>
      </c>
    </row>
    <row r="3012">
      <c r="A3012" s="6" t="n">
        <v>65106</v>
      </c>
      <c r="B3012" s="6" t="n">
        <v>65106</v>
      </c>
      <c r="C3012" s="6" t="inlineStr">
        <is>
          <t>Payroll Tax</t>
        </is>
      </c>
      <c r="D3012" s="6" t="inlineStr">
        <is>
          <t>Manual Journal</t>
        </is>
      </c>
      <c r="E3012" s="37" t="n">
        <v>46265</v>
      </c>
      <c r="F3012" s="6" t="n"/>
      <c r="G3012" s="39" t="n">
        <v>0.8</v>
      </c>
      <c r="H3012" s="39" t="n">
        <v>0</v>
      </c>
      <c r="I3012" s="6" t="inlineStr">
        <is>
          <t>2879 - ONS Ricoh-QANTAS (non-chgble)</t>
        </is>
      </c>
      <c r="J3012" s="6" t="n"/>
      <c r="K3012" s="6" t="inlineStr">
        <is>
          <t>#69671</t>
        </is>
      </c>
      <c r="L3012" s="6" t="inlineStr">
        <is>
          <t>Payroll Tax NSW August 2026 - 2879 - ONS Ricoh-QANTAS (non-chgble)</t>
        </is>
      </c>
      <c r="M3012" s="6" t="inlineStr">
        <is>
          <t>ONSITE</t>
        </is>
      </c>
    </row>
    <row r="3013">
      <c r="A3013" s="6" t="n">
        <v>65106</v>
      </c>
      <c r="B3013" s="6" t="n">
        <v>65106</v>
      </c>
      <c r="C3013" s="6" t="inlineStr">
        <is>
          <t>Payroll Tax</t>
        </is>
      </c>
      <c r="D3013" s="6" t="inlineStr">
        <is>
          <t>Manual Journal</t>
        </is>
      </c>
      <c r="E3013" s="37" t="n">
        <v>46265</v>
      </c>
      <c r="F3013" s="6" t="n"/>
      <c r="G3013" s="39" t="n">
        <v>270.68</v>
      </c>
      <c r="H3013" s="39" t="n">
        <v>0</v>
      </c>
      <c r="I3013" s="6" t="inlineStr">
        <is>
          <t>2880 - Ricoh - QANTAS [ONS]</t>
        </is>
      </c>
      <c r="J3013" s="6" t="n"/>
      <c r="K3013" s="6" t="inlineStr">
        <is>
          <t>#69671</t>
        </is>
      </c>
      <c r="L3013" s="6" t="inlineStr">
        <is>
          <t>Payroll Tax NSW August 2026 - 2880 - Ricoh - QANTAS [ONS]</t>
        </is>
      </c>
      <c r="M3013" s="6" t="inlineStr">
        <is>
          <t>ONSITE</t>
        </is>
      </c>
    </row>
    <row r="3014">
      <c r="A3014" s="6" t="n">
        <v>65106</v>
      </c>
      <c r="B3014" s="6" t="n">
        <v>65106</v>
      </c>
      <c r="C3014" s="6" t="inlineStr">
        <is>
          <t>Payroll Tax</t>
        </is>
      </c>
      <c r="D3014" s="6" t="inlineStr">
        <is>
          <t>Manual Journal</t>
        </is>
      </c>
      <c r="E3014" s="37" t="n">
        <v>46265</v>
      </c>
      <c r="F3014" s="6" t="n"/>
      <c r="G3014" s="39" t="n">
        <v>12.03</v>
      </c>
      <c r="H3014" s="39" t="n">
        <v>0</v>
      </c>
      <c r="I3014" s="6" t="inlineStr">
        <is>
          <t>9105 - ONSITE (including PROD backup)</t>
        </is>
      </c>
      <c r="J3014" s="6" t="n"/>
      <c r="K3014" s="6" t="inlineStr">
        <is>
          <t>#69671</t>
        </is>
      </c>
      <c r="L3014" s="6" t="inlineStr">
        <is>
          <t>Payroll Tax NSW August 2026 - 9105 - ONSITE (including PROD backup)</t>
        </is>
      </c>
      <c r="M3014" s="6" t="inlineStr">
        <is>
          <t>ONSITE</t>
        </is>
      </c>
    </row>
    <row r="3015">
      <c r="A3015" s="6" t="n">
        <v>65106</v>
      </c>
      <c r="B3015" s="6" t="n">
        <v>65106</v>
      </c>
      <c r="C3015" s="6" t="inlineStr">
        <is>
          <t>Payroll Tax</t>
        </is>
      </c>
      <c r="D3015" s="6" t="inlineStr">
        <is>
          <t>Manual Journal</t>
        </is>
      </c>
      <c r="E3015" s="37" t="n">
        <v>46265</v>
      </c>
      <c r="F3015" s="6" t="n"/>
      <c r="G3015" s="39" t="n">
        <v>11.23</v>
      </c>
      <c r="H3015" s="39" t="n">
        <v>0</v>
      </c>
      <c r="I3015" s="6" t="inlineStr">
        <is>
          <t>9108 - ONSITE - Sales [ONS]</t>
        </is>
      </c>
      <c r="J3015" s="6" t="n"/>
      <c r="K3015" s="6" t="inlineStr">
        <is>
          <t>#69671</t>
        </is>
      </c>
      <c r="L3015" s="6" t="inlineStr">
        <is>
          <t>Payroll Tax NSW August 2026 - 9108 - ONSITE - Sales [ONS]</t>
        </is>
      </c>
      <c r="M3015" s="6" t="inlineStr">
        <is>
          <t>ONSITE</t>
        </is>
      </c>
    </row>
    <row r="3016">
      <c r="A3016" s="6" t="n">
        <v>65106</v>
      </c>
      <c r="B3016" s="6" t="n">
        <v>65106</v>
      </c>
      <c r="C3016" s="6" t="inlineStr">
        <is>
          <t>Payroll Tax</t>
        </is>
      </c>
      <c r="D3016" s="6" t="inlineStr">
        <is>
          <t>Manual Journal</t>
        </is>
      </c>
      <c r="E3016" s="37" t="n">
        <v>46265</v>
      </c>
      <c r="F3016" s="6" t="n"/>
      <c r="G3016" s="39" t="n">
        <v>172.84</v>
      </c>
      <c r="H3016" s="39" t="n">
        <v>0</v>
      </c>
      <c r="I3016" s="6" t="inlineStr">
        <is>
          <t>9125 - VIDEO DEPT [VID]</t>
        </is>
      </c>
      <c r="J3016" s="6" t="n"/>
      <c r="K3016" s="6" t="inlineStr">
        <is>
          <t>#69671</t>
        </is>
      </c>
      <c r="L3016" s="6" t="inlineStr">
        <is>
          <t>Payroll Tax NSW August 2026 - 9125 - VIDEO DEPT [VID]</t>
        </is>
      </c>
      <c r="M3016" s="6" t="inlineStr">
        <is>
          <t>VIDEO</t>
        </is>
      </c>
    </row>
    <row r="3017">
      <c r="A3017" s="6" t="n">
        <v>65106</v>
      </c>
      <c r="B3017" s="6" t="n">
        <v>65106</v>
      </c>
      <c r="C3017" s="6" t="inlineStr">
        <is>
          <t>Payroll Tax</t>
        </is>
      </c>
      <c r="D3017" s="6" t="inlineStr">
        <is>
          <t>Manual Journal</t>
        </is>
      </c>
      <c r="E3017" s="37" t="n">
        <v>46265</v>
      </c>
      <c r="F3017" s="6" t="n"/>
      <c r="G3017" s="39" t="n">
        <v>3.21</v>
      </c>
      <c r="H3017" s="39" t="n">
        <v>0</v>
      </c>
      <c r="I3017" s="6" t="inlineStr">
        <is>
          <t>9128 - VIDEO - Sales [VID]</t>
        </is>
      </c>
      <c r="J3017" s="6" t="n"/>
      <c r="K3017" s="6" t="inlineStr">
        <is>
          <t>#69671</t>
        </is>
      </c>
      <c r="L3017" s="6" t="inlineStr">
        <is>
          <t>Payroll Tax NSW August 2026 - 9128 - VIDEO - Sales [VID]</t>
        </is>
      </c>
      <c r="M3017" s="6" t="inlineStr">
        <is>
          <t>VIDEO</t>
        </is>
      </c>
    </row>
    <row r="3018">
      <c r="A3018" s="6" t="n">
        <v>65106</v>
      </c>
      <c r="B3018" s="6" t="n">
        <v>65106</v>
      </c>
      <c r="C3018" s="6" t="inlineStr">
        <is>
          <t>Payroll Tax</t>
        </is>
      </c>
      <c r="D3018" s="6" t="inlineStr">
        <is>
          <t>Manual Journal</t>
        </is>
      </c>
      <c r="E3018" s="37" t="n">
        <v>46265</v>
      </c>
      <c r="F3018" s="6" t="n"/>
      <c r="G3018" s="39" t="n">
        <v>53.87</v>
      </c>
      <c r="H3018" s="39" t="n">
        <v>0</v>
      </c>
      <c r="I3018" s="6" t="inlineStr">
        <is>
          <t>9200 - INTEGRATION [INT]</t>
        </is>
      </c>
      <c r="J3018" s="6" t="n"/>
      <c r="K3018" s="6" t="inlineStr">
        <is>
          <t>#69671</t>
        </is>
      </c>
      <c r="L3018" s="6" t="inlineStr">
        <is>
          <t>Payroll Tax NSW August 2026 - 9200 - INTEGRATION [INT]</t>
        </is>
      </c>
      <c r="M3018" s="6" t="inlineStr">
        <is>
          <t>INTEGRATION</t>
        </is>
      </c>
    </row>
    <row r="3019">
      <c r="A3019" s="6" t="n">
        <v>65106</v>
      </c>
      <c r="B3019" s="6" t="n">
        <v>65106</v>
      </c>
      <c r="C3019" s="6" t="inlineStr">
        <is>
          <t>Payroll Tax</t>
        </is>
      </c>
      <c r="D3019" s="6" t="inlineStr">
        <is>
          <t>Manual Journal</t>
        </is>
      </c>
      <c r="E3019" s="37" t="n">
        <v>46265</v>
      </c>
      <c r="F3019" s="6" t="n"/>
      <c r="G3019" s="39" t="n">
        <v>49.06</v>
      </c>
      <c r="H3019" s="39" t="n">
        <v>0</v>
      </c>
      <c r="I3019" s="6" t="inlineStr">
        <is>
          <t>9202 - INTEGRATION - Quotes [INT]</t>
        </is>
      </c>
      <c r="J3019" s="6" t="n"/>
      <c r="K3019" s="6" t="inlineStr">
        <is>
          <t>#69671</t>
        </is>
      </c>
      <c r="L3019" s="6" t="inlineStr">
        <is>
          <t>Payroll Tax NSW August 2026 - 9202 - INTEGRATION - Quotes [INT]</t>
        </is>
      </c>
      <c r="M3019" s="6" t="inlineStr">
        <is>
          <t>INTEGRATION</t>
        </is>
      </c>
    </row>
    <row r="3020">
      <c r="A3020" s="6" t="n">
        <v>65106</v>
      </c>
      <c r="B3020" s="6" t="n">
        <v>65106</v>
      </c>
      <c r="C3020" s="6" t="inlineStr">
        <is>
          <t>Payroll Tax</t>
        </is>
      </c>
      <c r="D3020" s="6" t="inlineStr">
        <is>
          <t>Manual Journal</t>
        </is>
      </c>
      <c r="E3020" s="37" t="n">
        <v>46265</v>
      </c>
      <c r="F3020" s="6" t="n"/>
      <c r="G3020" s="39" t="n">
        <v>9.619999999999999</v>
      </c>
      <c r="H3020" s="39" t="n">
        <v>0</v>
      </c>
      <c r="I3020" s="6" t="inlineStr">
        <is>
          <t>9225 - Integration - SALES [INT]</t>
        </is>
      </c>
      <c r="J3020" s="6" t="n"/>
      <c r="K3020" s="6" t="inlineStr">
        <is>
          <t>#69671</t>
        </is>
      </c>
      <c r="L3020" s="6" t="inlineStr">
        <is>
          <t>Payroll Tax NSW August 2026 - 9225 - Integration - SALES [INT]</t>
        </is>
      </c>
      <c r="M3020" s="6" t="inlineStr">
        <is>
          <t>INTEGRATION</t>
        </is>
      </c>
    </row>
    <row r="3021">
      <c r="A3021" s="6" t="n">
        <v>65106</v>
      </c>
      <c r="B3021" s="6" t="n">
        <v>65106</v>
      </c>
      <c r="C3021" s="6" t="inlineStr">
        <is>
          <t>Payroll Tax</t>
        </is>
      </c>
      <c r="D3021" s="6" t="inlineStr">
        <is>
          <t>Manual Journal</t>
        </is>
      </c>
      <c r="E3021" s="37" t="n">
        <v>46265</v>
      </c>
      <c r="F3021" s="6" t="n"/>
      <c r="G3021" s="39" t="n">
        <v>46.49</v>
      </c>
      <c r="H3021" s="39" t="n">
        <v>0</v>
      </c>
      <c r="I3021" s="6" t="inlineStr">
        <is>
          <t>9400 - CONSULTING [CONS]</t>
        </is>
      </c>
      <c r="J3021" s="6" t="n"/>
      <c r="K3021" s="6" t="inlineStr">
        <is>
          <t>#69671</t>
        </is>
      </c>
      <c r="L3021" s="6" t="inlineStr">
        <is>
          <t>Payroll Tax NSW August 2026 - 9400 - CONSULTING [CONS]</t>
        </is>
      </c>
      <c r="M3021" s="6" t="inlineStr">
        <is>
          <t>CONSULTING</t>
        </is>
      </c>
    </row>
    <row r="3022">
      <c r="A3022" s="6" t="n">
        <v>65106</v>
      </c>
      <c r="B3022" s="6" t="n">
        <v>65106</v>
      </c>
      <c r="C3022" s="6" t="inlineStr">
        <is>
          <t>Payroll Tax</t>
        </is>
      </c>
      <c r="D3022" s="6" t="inlineStr">
        <is>
          <t>Manual Journal</t>
        </is>
      </c>
      <c r="E3022" s="37" t="n">
        <v>46265</v>
      </c>
      <c r="F3022" s="6" t="n"/>
      <c r="G3022" s="39" t="n">
        <v>5.61</v>
      </c>
      <c r="H3022" s="39" t="n">
        <v>0</v>
      </c>
      <c r="I3022" s="6" t="inlineStr">
        <is>
          <t>9403 - CONSULTING - Sales [CONS]</t>
        </is>
      </c>
      <c r="J3022" s="6" t="n"/>
      <c r="K3022" s="6" t="inlineStr">
        <is>
          <t>#69671</t>
        </is>
      </c>
      <c r="L3022" s="6" t="inlineStr">
        <is>
          <t>Payroll Tax NSW August 2026 - 9403 - CONSULTING - Sales [CONS]</t>
        </is>
      </c>
      <c r="M3022" s="6" t="inlineStr">
        <is>
          <t>CONSULTING</t>
        </is>
      </c>
    </row>
    <row r="3023">
      <c r="A3023" s="6" t="n">
        <v>65106</v>
      </c>
      <c r="B3023" s="6" t="n">
        <v>65106</v>
      </c>
      <c r="C3023" s="6" t="inlineStr">
        <is>
          <t>Payroll Tax</t>
        </is>
      </c>
      <c r="D3023" s="6" t="inlineStr">
        <is>
          <t>Manual Journal</t>
        </is>
      </c>
      <c r="E3023" s="37" t="n">
        <v>46265</v>
      </c>
      <c r="F3023" s="6" t="n"/>
      <c r="G3023" s="39" t="n">
        <v>47.05</v>
      </c>
      <c r="H3023" s="39" t="n">
        <v>0</v>
      </c>
      <c r="I3023" s="6" t="inlineStr">
        <is>
          <t>2756 - CTS Mgmt Meetings [CTS]</t>
        </is>
      </c>
      <c r="J3023" s="6" t="n"/>
      <c r="K3023" s="6" t="inlineStr">
        <is>
          <t>#69671</t>
        </is>
      </c>
      <c r="L3023" s="6" t="inlineStr">
        <is>
          <t>Payroll Tax NSW August 2026 - 2756 - CTS Mgmt Meetings [CTS]</t>
        </is>
      </c>
      <c r="M3023" s="6" t="inlineStr">
        <is>
          <t>CTS</t>
        </is>
      </c>
    </row>
    <row r="3024">
      <c r="A3024" s="6" t="n">
        <v>65106</v>
      </c>
      <c r="B3024" s="6" t="n">
        <v>65106</v>
      </c>
      <c r="C3024" s="6" t="inlineStr">
        <is>
          <t>Payroll Tax</t>
        </is>
      </c>
      <c r="D3024" s="6" t="inlineStr">
        <is>
          <t>Manual Journal</t>
        </is>
      </c>
      <c r="E3024" s="37" t="n">
        <v>46265</v>
      </c>
      <c r="F3024" s="6" t="n"/>
      <c r="G3024" s="39" t="n">
        <v>18.85</v>
      </c>
      <c r="H3024" s="39" t="n">
        <v>0</v>
      </c>
      <c r="I3024" s="6" t="inlineStr">
        <is>
          <t>9300 - HUMAN RESOURCES [CTS]</t>
        </is>
      </c>
      <c r="J3024" s="6" t="n"/>
      <c r="K3024" s="6" t="inlineStr">
        <is>
          <t>#69671</t>
        </is>
      </c>
      <c r="L3024" s="6" t="inlineStr">
        <is>
          <t>Payroll Tax NSW August 2026 - 9300 - HUMAN RESOURCES [CTS]</t>
        </is>
      </c>
      <c r="M3024" s="6" t="inlineStr">
        <is>
          <t>CTS</t>
        </is>
      </c>
    </row>
    <row r="3025">
      <c r="A3025" s="6" t="n">
        <v>65106</v>
      </c>
      <c r="B3025" s="6" t="n">
        <v>65106</v>
      </c>
      <c r="C3025" s="6" t="inlineStr">
        <is>
          <t>Payroll Tax</t>
        </is>
      </c>
      <c r="D3025" s="6" t="inlineStr">
        <is>
          <t>Manual Journal</t>
        </is>
      </c>
      <c r="E3025" s="37" t="n">
        <v>46265</v>
      </c>
      <c r="F3025" s="6" t="n"/>
      <c r="G3025" s="39" t="n">
        <v>1.2</v>
      </c>
      <c r="H3025" s="39" t="n">
        <v>0</v>
      </c>
      <c r="I3025" s="6" t="inlineStr">
        <is>
          <t>9175 - PRODUCTION - Sales [PRD]</t>
        </is>
      </c>
      <c r="J3025" s="6" t="n"/>
      <c r="K3025" s="6" t="inlineStr">
        <is>
          <t>#69671</t>
        </is>
      </c>
      <c r="L3025" s="6" t="inlineStr">
        <is>
          <t>Payroll Tax NSW August 2026 - 9175 - PRODUCTION - Sales [PRD]</t>
        </is>
      </c>
      <c r="M3025" s="6" t="inlineStr">
        <is>
          <t>PRODUCTION</t>
        </is>
      </c>
    </row>
    <row r="3026">
      <c r="A3026" s="6" t="n">
        <v>65106</v>
      </c>
      <c r="B3026" s="6" t="n">
        <v>65106</v>
      </c>
      <c r="C3026" s="6" t="inlineStr">
        <is>
          <t>Payroll Tax</t>
        </is>
      </c>
      <c r="D3026" s="6" t="inlineStr">
        <is>
          <t>Manual Journal</t>
        </is>
      </c>
      <c r="E3026" s="37" t="n">
        <v>46265</v>
      </c>
      <c r="F3026" s="6" t="n"/>
      <c r="G3026" s="39" t="n">
        <v>3.21</v>
      </c>
      <c r="H3026" s="39" t="n">
        <v>0</v>
      </c>
      <c r="I3026" s="6" t="inlineStr">
        <is>
          <t>9350 - MARKETING (external) [CTS]</t>
        </is>
      </c>
      <c r="J3026" s="6" t="n"/>
      <c r="K3026" s="6" t="inlineStr">
        <is>
          <t>#69671</t>
        </is>
      </c>
      <c r="L3026" s="6" t="inlineStr">
        <is>
          <t>Payroll Tax NSW August 2026 - 9350 - MARKETING (external) [CTS]</t>
        </is>
      </c>
      <c r="M3026" s="6" t="inlineStr">
        <is>
          <t>CTS</t>
        </is>
      </c>
    </row>
    <row r="3027">
      <c r="A3027" s="6" t="n">
        <v>65106</v>
      </c>
      <c r="B3027" s="6" t="n">
        <v>65106</v>
      </c>
      <c r="C3027" s="6" t="inlineStr">
        <is>
          <t>Payroll Tax</t>
        </is>
      </c>
      <c r="D3027" s="6" t="inlineStr">
        <is>
          <t>Manual Journal</t>
        </is>
      </c>
      <c r="E3027" s="37" t="n">
        <v>46265</v>
      </c>
      <c r="F3027" s="6" t="n"/>
      <c r="G3027" s="39" t="n">
        <v>1216.27</v>
      </c>
      <c r="H3027" s="39" t="n">
        <v>0</v>
      </c>
      <c r="I3027" s="6" t="inlineStr">
        <is>
          <t>9000 - OFFICE / ADMIN [CTS]</t>
        </is>
      </c>
      <c r="J3027" s="6" t="n"/>
      <c r="K3027" s="6" t="inlineStr">
        <is>
          <t>#69671</t>
        </is>
      </c>
      <c r="L3027" s="6" t="inlineStr">
        <is>
          <t>Payroll Tax NSW August 2026 - 9000 - OFFICE / ADMIN [CTS]</t>
        </is>
      </c>
      <c r="M3027" s="6" t="inlineStr">
        <is>
          <t>CTS</t>
        </is>
      </c>
    </row>
    <row r="3028">
      <c r="A3028" s="6" t="n">
        <v>65106</v>
      </c>
      <c r="B3028" s="6" t="n">
        <v>65106</v>
      </c>
      <c r="C3028" s="6" t="inlineStr">
        <is>
          <t>Payroll Tax</t>
        </is>
      </c>
      <c r="D3028" s="6" t="inlineStr">
        <is>
          <t>Manual Journal</t>
        </is>
      </c>
      <c r="E3028" s="37" t="n">
        <v>46265</v>
      </c>
      <c r="F3028" s="6" t="n"/>
      <c r="G3028" s="39" t="n">
        <v>514.1</v>
      </c>
      <c r="H3028" s="39" t="n">
        <v>0</v>
      </c>
      <c r="I3028" s="6" t="inlineStr">
        <is>
          <t>9100 - PRODUCTION [PRD]</t>
        </is>
      </c>
      <c r="J3028" s="6" t="n"/>
      <c r="K3028" s="6" t="inlineStr">
        <is>
          <t>#69671</t>
        </is>
      </c>
      <c r="L3028" s="6" t="inlineStr">
        <is>
          <t>Payroll Tax NSW August 2026 - 9100 - PRODUCTION [PRD]</t>
        </is>
      </c>
      <c r="M3028" s="6" t="inlineStr">
        <is>
          <t>PRODUCTION</t>
        </is>
      </c>
    </row>
    <row r="3029">
      <c r="A3029" s="6" t="n">
        <v>65106</v>
      </c>
      <c r="B3029" s="6" t="n">
        <v>65106</v>
      </c>
      <c r="C3029" s="6" t="inlineStr">
        <is>
          <t>Payroll Tax</t>
        </is>
      </c>
      <c r="D3029" s="6" t="inlineStr">
        <is>
          <t>Manual Journal</t>
        </is>
      </c>
      <c r="E3029" s="37" t="n">
        <v>46265</v>
      </c>
      <c r="F3029" s="6" t="n"/>
      <c r="G3029" s="39" t="n">
        <v>6.42</v>
      </c>
      <c r="H3029" s="39" t="n">
        <v>0</v>
      </c>
      <c r="I3029" s="6" t="inlineStr">
        <is>
          <t>20250731 - PWC National Pool of Hours [ONS]</t>
        </is>
      </c>
      <c r="J3029" s="6" t="n"/>
      <c r="K3029" s="6" t="inlineStr">
        <is>
          <t>#69671</t>
        </is>
      </c>
      <c r="L3029" s="6" t="inlineStr">
        <is>
          <t>Payroll Tax NSW August 2026 - 20250731 - PWC National Pool of Hours [ONS]</t>
        </is>
      </c>
      <c r="M3029" s="6" t="inlineStr">
        <is>
          <t>ONSITE</t>
        </is>
      </c>
    </row>
    <row r="3030">
      <c r="A3030" s="6" t="n">
        <v>65106</v>
      </c>
      <c r="B3030" s="6" t="n">
        <v>65106</v>
      </c>
      <c r="C3030" s="6" t="inlineStr">
        <is>
          <t>Payroll Tax</t>
        </is>
      </c>
      <c r="D3030" s="6" t="inlineStr">
        <is>
          <t>Manual Journal</t>
        </is>
      </c>
      <c r="E3030" s="37" t="n">
        <v>46265</v>
      </c>
      <c r="F3030" s="6" t="n"/>
      <c r="G3030" s="39" t="n">
        <v>269.48</v>
      </c>
      <c r="H3030" s="39" t="n">
        <v>0</v>
      </c>
      <c r="I3030" s="6" t="inlineStr">
        <is>
          <t>586 - CBA Tech NP [ONS]</t>
        </is>
      </c>
      <c r="J3030" s="6" t="n"/>
      <c r="K3030" s="6" t="inlineStr">
        <is>
          <t>#69671</t>
        </is>
      </c>
      <c r="L3030" s="6" t="inlineStr">
        <is>
          <t>Payroll Tax NSW August 2026 - 586 - CBA Tech NP [ONS]</t>
        </is>
      </c>
      <c r="M3030" s="6" t="inlineStr">
        <is>
          <t>ONSITE</t>
        </is>
      </c>
    </row>
    <row r="3031">
      <c r="A3031" s="6" t="n">
        <v>65106</v>
      </c>
      <c r="B3031" s="6" t="n">
        <v>65106</v>
      </c>
      <c r="C3031" s="6" t="inlineStr">
        <is>
          <t>Payroll Tax</t>
        </is>
      </c>
      <c r="D3031" s="6" t="inlineStr">
        <is>
          <t>Manual Journal</t>
        </is>
      </c>
      <c r="E3031" s="37" t="n">
        <v>46265</v>
      </c>
      <c r="F3031" s="6" t="n"/>
      <c r="G3031" s="39" t="n">
        <v>293.94</v>
      </c>
      <c r="H3031" s="39" t="n">
        <v>0</v>
      </c>
      <c r="I3031" s="6" t="inlineStr">
        <is>
          <t>585 - CBA Team Leader [ONS]</t>
        </is>
      </c>
      <c r="J3031" s="6" t="n"/>
      <c r="K3031" s="6" t="inlineStr">
        <is>
          <t>#69671</t>
        </is>
      </c>
      <c r="L3031" s="6" t="inlineStr">
        <is>
          <t>Payroll Tax NSW August 2026 - 585 - CBA Team Leader [ONS]</t>
        </is>
      </c>
      <c r="M3031" s="6" t="inlineStr">
        <is>
          <t>ONSITE</t>
        </is>
      </c>
    </row>
    <row r="3032">
      <c r="A3032" s="6" t="n">
        <v>65106</v>
      </c>
      <c r="B3032" s="6" t="n">
        <v>65106</v>
      </c>
      <c r="C3032" s="6" t="inlineStr">
        <is>
          <t>Payroll Tax</t>
        </is>
      </c>
      <c r="D3032" s="6" t="inlineStr">
        <is>
          <t>Manual Journal</t>
        </is>
      </c>
      <c r="E3032" s="37" t="n">
        <v>46265</v>
      </c>
      <c r="F3032" s="6" t="n"/>
      <c r="G3032" s="39" t="n">
        <v>269.48</v>
      </c>
      <c r="H3032" s="39" t="n">
        <v>0</v>
      </c>
      <c r="I3032" s="6" t="inlineStr">
        <is>
          <t>587 - CBA Tech TN [ONS]</t>
        </is>
      </c>
      <c r="J3032" s="6" t="n"/>
      <c r="K3032" s="6" t="inlineStr">
        <is>
          <t>#69671</t>
        </is>
      </c>
      <c r="L3032" s="6" t="inlineStr">
        <is>
          <t>Payroll Tax NSW August 2026 - 587 - CBA Tech TN [ONS]</t>
        </is>
      </c>
      <c r="M3032" s="6" t="inlineStr">
        <is>
          <t>ONSITE</t>
        </is>
      </c>
    </row>
    <row r="3033">
      <c r="A3033" s="6" t="n">
        <v>65106</v>
      </c>
      <c r="B3033" s="6" t="n">
        <v>65106</v>
      </c>
      <c r="C3033" s="6" t="inlineStr">
        <is>
          <t>Payroll Tax</t>
        </is>
      </c>
      <c r="D3033" s="6" t="inlineStr">
        <is>
          <t>Manual Journal</t>
        </is>
      </c>
      <c r="E3033" s="37" t="n">
        <v>46265</v>
      </c>
      <c r="F3033" s="6" t="n"/>
      <c r="G3033" s="39" t="n">
        <v>24.6</v>
      </c>
      <c r="H3033" s="39" t="n">
        <v>0</v>
      </c>
      <c r="I3033" s="6" t="inlineStr">
        <is>
          <t>9375 - MARKETING / COMMS [CTS]</t>
        </is>
      </c>
      <c r="J3033" s="6" t="n"/>
      <c r="K3033" s="6" t="inlineStr">
        <is>
          <t>#69671</t>
        </is>
      </c>
      <c r="L3033" s="6" t="inlineStr">
        <is>
          <t>Payroll Tax NSW August 2026 - 9375 - MARKETING / COMMS [CTS]</t>
        </is>
      </c>
      <c r="M3033" s="6" t="inlineStr">
        <is>
          <t>CTS</t>
        </is>
      </c>
    </row>
    <row r="3034">
      <c r="A3034" s="6" t="n">
        <v>65106</v>
      </c>
      <c r="B3034" s="6" t="n">
        <v>65106</v>
      </c>
      <c r="C3034" s="6" t="inlineStr">
        <is>
          <t>Payroll Tax</t>
        </is>
      </c>
      <c r="D3034" s="6" t="inlineStr">
        <is>
          <t>Manual Journal</t>
        </is>
      </c>
      <c r="E3034" s="37" t="n">
        <v>46265</v>
      </c>
      <c r="F3034" s="6" t="n"/>
      <c r="G3034" s="39" t="n">
        <v>256.65</v>
      </c>
      <c r="H3034" s="39" t="n">
        <v>0</v>
      </c>
      <c r="I3034" s="6" t="inlineStr">
        <is>
          <t>25101301B - PWC IT Support – Sydney [ONS]</t>
        </is>
      </c>
      <c r="J3034" s="6" t="n"/>
      <c r="K3034" s="6" t="inlineStr">
        <is>
          <t>#69671</t>
        </is>
      </c>
      <c r="L3034" s="6" t="inlineStr">
        <is>
          <t>Payroll Tax NSW August 2026 - 25101301B - PWC IT Support – Sydney [ONS]</t>
        </is>
      </c>
      <c r="M3034" s="6" t="inlineStr">
        <is>
          <t>ONSITE</t>
        </is>
      </c>
    </row>
    <row r="3035">
      <c r="A3035" s="6" t="n">
        <v>65106</v>
      </c>
      <c r="B3035" s="6" t="n">
        <v>65106</v>
      </c>
      <c r="C3035" s="6" t="inlineStr">
        <is>
          <t>Payroll Tax</t>
        </is>
      </c>
      <c r="D3035" s="6" t="inlineStr">
        <is>
          <t>Manual Journal</t>
        </is>
      </c>
      <c r="E3035" s="37" t="n">
        <v>46265</v>
      </c>
      <c r="F3035" s="6" t="n"/>
      <c r="G3035" s="39" t="n">
        <v>2.01</v>
      </c>
      <c r="H3035" s="39" t="n">
        <v>0</v>
      </c>
      <c r="I3035" s="6" t="inlineStr">
        <is>
          <t>25121007 - Novigi SYD/MEL boardroom Mic upgrade + Cable Tidy [INT]</t>
        </is>
      </c>
      <c r="J3035" s="6" t="n"/>
      <c r="K3035" s="6" t="inlineStr">
        <is>
          <t>#69671</t>
        </is>
      </c>
      <c r="L3035" s="6" t="inlineStr">
        <is>
          <t>Payroll Tax NSW August 2026 - 25121007 - Novigi SYD/MEL boardroom Mic upgrade + Cable Tidy [INT]</t>
        </is>
      </c>
      <c r="M3035" s="6" t="inlineStr">
        <is>
          <t>INTEGRATION</t>
        </is>
      </c>
    </row>
    <row r="3036">
      <c r="A3036" s="6" t="n">
        <v>65106</v>
      </c>
      <c r="B3036" s="6" t="n">
        <v>65106</v>
      </c>
      <c r="C3036" s="6" t="inlineStr">
        <is>
          <t>Payroll Tax</t>
        </is>
      </c>
      <c r="D3036" s="6" t="inlineStr">
        <is>
          <t>Manual Journal</t>
        </is>
      </c>
      <c r="E3036" s="37" t="n">
        <v>46265</v>
      </c>
      <c r="F3036" s="6" t="n"/>
      <c r="G3036" s="39" t="n">
        <v>0.4</v>
      </c>
      <c r="H3036" s="39" t="n">
        <v>0</v>
      </c>
      <c r="I3036" s="6" t="inlineStr">
        <is>
          <t>25121001 - HP Poly Mic System Sale and Install at Mission Australia [INT]</t>
        </is>
      </c>
      <c r="J3036" s="6" t="n"/>
      <c r="K3036" s="6" t="inlineStr">
        <is>
          <t>#69671</t>
        </is>
      </c>
      <c r="L3036" s="6" t="inlineStr">
        <is>
          <t>Payroll Tax NSW August 2026 - 25121001 - HP Poly Mic System Sale and Install at Mission Australia [INT]</t>
        </is>
      </c>
      <c r="M3036" s="6" t="inlineStr">
        <is>
          <t>INTEGRATION</t>
        </is>
      </c>
    </row>
    <row r="3037">
      <c r="A3037" s="6" t="n">
        <v>65106</v>
      </c>
      <c r="B3037" s="6" t="n">
        <v>65106</v>
      </c>
      <c r="C3037" s="6" t="inlineStr">
        <is>
          <t>Payroll Tax</t>
        </is>
      </c>
      <c r="D3037" s="6" t="inlineStr">
        <is>
          <t>Manual Journal</t>
        </is>
      </c>
      <c r="E3037" s="37" t="n">
        <v>46265</v>
      </c>
      <c r="F3037" s="6" t="n"/>
      <c r="G3037" s="39" t="n">
        <v>10.43</v>
      </c>
      <c r="H3037" s="39" t="n">
        <v>0</v>
      </c>
      <c r="I3037" s="6" t="inlineStr">
        <is>
          <t>9129 - VIDEO - Marketing [VID]</t>
        </is>
      </c>
      <c r="J3037" s="6" t="n"/>
      <c r="K3037" s="6" t="inlineStr">
        <is>
          <t>#69671</t>
        </is>
      </c>
      <c r="L3037" s="6" t="inlineStr">
        <is>
          <t>Payroll Tax NSW August 2026 - 9129 - VIDEO - Marketing [VID]</t>
        </is>
      </c>
      <c r="M3037" s="6" t="inlineStr">
        <is>
          <t>VIDEO</t>
        </is>
      </c>
    </row>
    <row r="3038">
      <c r="A3038" s="6" t="n">
        <v>65106</v>
      </c>
      <c r="B3038" s="6" t="n">
        <v>65106</v>
      </c>
      <c r="C3038" s="6" t="inlineStr">
        <is>
          <t>Payroll Tax</t>
        </is>
      </c>
      <c r="D3038" s="6" t="inlineStr">
        <is>
          <t>Manual Journal</t>
        </is>
      </c>
      <c r="E3038" s="37" t="n">
        <v>46265</v>
      </c>
      <c r="F3038" s="6" t="n"/>
      <c r="G3038" s="39" t="n">
        <v>256.65</v>
      </c>
      <c r="H3038" s="39" t="n">
        <v>0</v>
      </c>
      <c r="I3038" s="6" t="inlineStr">
        <is>
          <t>2402 - DTTL SYD FT Tech 1 [ONS]</t>
        </is>
      </c>
      <c r="J3038" s="6" t="n"/>
      <c r="K3038" s="6" t="inlineStr">
        <is>
          <t>#69671</t>
        </is>
      </c>
      <c r="L3038" s="6" t="inlineStr">
        <is>
          <t>Payroll Tax NSW August 2026 - 2402 - DTTL SYD FT Tech 1 [ONS]</t>
        </is>
      </c>
      <c r="M3038" s="6" t="inlineStr">
        <is>
          <t>ONSITE</t>
        </is>
      </c>
    </row>
    <row r="3039">
      <c r="A3039" s="6" t="n">
        <v>65106</v>
      </c>
      <c r="B3039" s="6" t="n">
        <v>65106</v>
      </c>
      <c r="C3039" s="6" t="inlineStr">
        <is>
          <t>Payroll Tax</t>
        </is>
      </c>
      <c r="D3039" s="6" t="inlineStr">
        <is>
          <t>Manual Journal</t>
        </is>
      </c>
      <c r="E3039" s="37" t="n">
        <v>46265</v>
      </c>
      <c r="F3039" s="6" t="n"/>
      <c r="G3039" s="39" t="n">
        <v>256.65</v>
      </c>
      <c r="H3039" s="39" t="n">
        <v>0</v>
      </c>
      <c r="I3039" s="6" t="inlineStr">
        <is>
          <t>1401 - DTTL SYD FT Tech 2 [ONS]</t>
        </is>
      </c>
      <c r="J3039" s="6" t="n"/>
      <c r="K3039" s="6" t="inlineStr">
        <is>
          <t>#69671</t>
        </is>
      </c>
      <c r="L3039" s="6" t="inlineStr">
        <is>
          <t>Payroll Tax NSW August 2026 - 1401 - DTTL SYD FT Tech 2 [ONS]</t>
        </is>
      </c>
      <c r="M3039" s="6" t="inlineStr">
        <is>
          <t>ONSITE</t>
        </is>
      </c>
    </row>
    <row r="3040">
      <c r="A3040" s="6" t="n">
        <v>65106</v>
      </c>
      <c r="B3040" s="6" t="n">
        <v>65106</v>
      </c>
      <c r="C3040" s="6" t="inlineStr">
        <is>
          <t>Payroll Tax</t>
        </is>
      </c>
      <c r="D3040" s="6" t="inlineStr">
        <is>
          <t>Manual Journal</t>
        </is>
      </c>
      <c r="E3040" s="37" t="n">
        <v>46265</v>
      </c>
      <c r="F3040" s="6" t="n"/>
      <c r="G3040" s="39" t="n">
        <v>6.42</v>
      </c>
      <c r="H3040" s="39" t="n">
        <v>0</v>
      </c>
      <c r="I3040" s="6" t="inlineStr">
        <is>
          <t>2026021101 - AusPayNet Quarterly AV Support &amp; Maintenance 2026 [ONS]</t>
        </is>
      </c>
      <c r="J3040" s="6" t="n"/>
      <c r="K3040" s="6" t="inlineStr">
        <is>
          <t>#69671</t>
        </is>
      </c>
      <c r="L3040" s="6" t="inlineStr">
        <is>
          <t>Payroll Tax NSW August 2026 - 2026021101 - AusPayNet Quarterly AV Support &amp; Maintenance 2026 [ONS]</t>
        </is>
      </c>
      <c r="M3040" s="6" t="inlineStr">
        <is>
          <t>ONSITE</t>
        </is>
      </c>
    </row>
    <row r="3041">
      <c r="A3041" s="6" t="n">
        <v>65106</v>
      </c>
      <c r="B3041" s="6" t="n">
        <v>65106</v>
      </c>
      <c r="C3041" s="6" t="inlineStr">
        <is>
          <t>Payroll Tax</t>
        </is>
      </c>
      <c r="D3041" s="6" t="inlineStr">
        <is>
          <t>Manual Journal</t>
        </is>
      </c>
      <c r="E3041" s="37" t="n">
        <v>46265</v>
      </c>
      <c r="F3041" s="6" t="n"/>
      <c r="G3041" s="39" t="n">
        <v>256.65</v>
      </c>
      <c r="H3041" s="39" t="n">
        <v>0</v>
      </c>
      <c r="I3041" s="6" t="inlineStr">
        <is>
          <t>724 - DTTL SYD NTSL [ONS]</t>
        </is>
      </c>
      <c r="J3041" s="6" t="n"/>
      <c r="K3041" s="6" t="inlineStr">
        <is>
          <t>#69671</t>
        </is>
      </c>
      <c r="L3041" s="6" t="inlineStr">
        <is>
          <t>Payroll Tax NSW August 2026 - 724 - DTTL SYD NTSL [ONS]</t>
        </is>
      </c>
      <c r="M3041" s="6" t="inlineStr">
        <is>
          <t>ONSITE</t>
        </is>
      </c>
    </row>
    <row r="3042">
      <c r="A3042" s="6" t="n">
        <v>65106</v>
      </c>
      <c r="B3042" s="6" t="n">
        <v>65106</v>
      </c>
      <c r="C3042" s="6" t="inlineStr">
        <is>
          <t>Payroll Tax</t>
        </is>
      </c>
      <c r="D3042" s="6" t="inlineStr">
        <is>
          <t>Manual Journal</t>
        </is>
      </c>
      <c r="E3042" s="37" t="n">
        <v>46265</v>
      </c>
      <c r="F3042" s="6" t="n"/>
      <c r="G3042" s="39" t="n">
        <v>21.25</v>
      </c>
      <c r="H3042" s="39" t="n">
        <v>0</v>
      </c>
      <c r="I3042" s="6" t="inlineStr">
        <is>
          <t>9102 - Production - Training [PRD]</t>
        </is>
      </c>
      <c r="J3042" s="6" t="n"/>
      <c r="K3042" s="6" t="inlineStr">
        <is>
          <t>#69671</t>
        </is>
      </c>
      <c r="L3042" s="6" t="inlineStr">
        <is>
          <t>Payroll Tax NSW August 2026 - 9102 - Production - Training [PRD]</t>
        </is>
      </c>
      <c r="M3042" s="6" t="inlineStr">
        <is>
          <t>PRODUCTION</t>
        </is>
      </c>
    </row>
    <row r="3043">
      <c r="A3043" s="6" t="n">
        <v>65106</v>
      </c>
      <c r="B3043" s="6" t="n">
        <v>65106</v>
      </c>
      <c r="C3043" s="6" t="inlineStr">
        <is>
          <t>Payroll Tax</t>
        </is>
      </c>
      <c r="D3043" s="6" t="inlineStr">
        <is>
          <t>Manual Journal</t>
        </is>
      </c>
      <c r="E3043" s="37" t="n">
        <v>46265</v>
      </c>
      <c r="F3043" s="6" t="n"/>
      <c r="G3043" s="39" t="n">
        <v>14.04</v>
      </c>
      <c r="H3043" s="39" t="n">
        <v>0</v>
      </c>
      <c r="I3043" s="6" t="inlineStr">
        <is>
          <t>2604704 - Aware Super Seminar Room Audio Upgrade [INT]</t>
        </is>
      </c>
      <c r="J3043" s="6" t="n"/>
      <c r="K3043" s="6" t="inlineStr">
        <is>
          <t>#69671</t>
        </is>
      </c>
      <c r="L3043" s="6" t="inlineStr">
        <is>
          <t>Payroll Tax NSW August 2026 - 2604704 - Aware Super Seminar Room Audio Upgrade [INT]</t>
        </is>
      </c>
      <c r="M3043" s="6" t="inlineStr">
        <is>
          <t>INTEGRATION</t>
        </is>
      </c>
    </row>
    <row r="3044">
      <c r="A3044" s="6" t="n">
        <v>65106</v>
      </c>
      <c r="B3044" s="6" t="n">
        <v>65106</v>
      </c>
      <c r="C3044" s="6" t="inlineStr">
        <is>
          <t>Payroll Tax</t>
        </is>
      </c>
      <c r="D3044" s="6" t="inlineStr">
        <is>
          <t>Manual Journal</t>
        </is>
      </c>
      <c r="E3044" s="37" t="n">
        <v>46265</v>
      </c>
      <c r="F3044" s="6" t="n"/>
      <c r="G3044" s="39" t="n">
        <v>11.76</v>
      </c>
      <c r="H3044" s="39" t="n">
        <v>0</v>
      </c>
      <c r="I3044" s="6" t="inlineStr">
        <is>
          <t>26043003 - PwC Screen Replacements SYD+MEL [INT]</t>
        </is>
      </c>
      <c r="J3044" s="6" t="n"/>
      <c r="K3044" s="6" t="inlineStr">
        <is>
          <t>#69671</t>
        </is>
      </c>
      <c r="L3044" s="6" t="inlineStr">
        <is>
          <t>Payroll Tax NSW August 2026 - 26043003 - PwC Screen Replacements SYD+MEL [INT]</t>
        </is>
      </c>
      <c r="M3044" s="6" t="inlineStr">
        <is>
          <t>INTEGRATION</t>
        </is>
      </c>
    </row>
    <row r="3045">
      <c r="A3045" s="6" t="n">
        <v>65106</v>
      </c>
      <c r="B3045" s="6" t="n">
        <v>65106</v>
      </c>
      <c r="C3045" s="6" t="inlineStr">
        <is>
          <t>Payroll Tax</t>
        </is>
      </c>
      <c r="D3045" s="6" t="inlineStr">
        <is>
          <t>Manual Journal</t>
        </is>
      </c>
      <c r="E3045" s="37" t="n">
        <v>46265</v>
      </c>
      <c r="F3045" s="6" t="n"/>
      <c r="G3045" s="39" t="n">
        <v>10.03</v>
      </c>
      <c r="H3045" s="39" t="n">
        <v>0</v>
      </c>
      <c r="I3045" s="6" t="inlineStr">
        <is>
          <t>2605402 - AGL FYR - Employee Town Hall - 12.8.26 [PRD]</t>
        </is>
      </c>
      <c r="J3045" s="6" t="n"/>
      <c r="K3045" s="6" t="inlineStr">
        <is>
          <t>#69671</t>
        </is>
      </c>
      <c r="L3045" s="6" t="inlineStr">
        <is>
          <t>Payroll Tax NSW August 2026 - 2605402 - AGL FYR - Employee Town Hall [PRD]</t>
        </is>
      </c>
      <c r="M3045" s="6" t="inlineStr">
        <is>
          <t>PRODUCTION</t>
        </is>
      </c>
    </row>
    <row r="3046">
      <c r="A3046" s="6" t="n">
        <v>65106</v>
      </c>
      <c r="B3046" s="6" t="n">
        <v>65106</v>
      </c>
      <c r="C3046" s="6" t="inlineStr">
        <is>
          <t>Payroll Tax</t>
        </is>
      </c>
      <c r="D3046" s="6" t="inlineStr">
        <is>
          <t>Manual Journal</t>
        </is>
      </c>
      <c r="E3046" s="37" t="n">
        <v>46265</v>
      </c>
      <c r="F3046" s="6" t="n"/>
      <c r="G3046" s="39" t="n">
        <v>33.28</v>
      </c>
      <c r="H3046" s="39" t="n">
        <v>0</v>
      </c>
      <c r="I3046" s="6" t="inlineStr">
        <is>
          <t>26061105 - CBA - FYR 2026 - 12.8.26 [PRD]</t>
        </is>
      </c>
      <c r="J3046" s="6" t="n"/>
      <c r="K3046" s="6" t="inlineStr">
        <is>
          <t>#69671</t>
        </is>
      </c>
      <c r="L3046" s="6" t="inlineStr">
        <is>
          <t>Payroll Tax NSW August 2026 - 26061105 - CBA - FYR 2026 - 12.8.26 [PRD]</t>
        </is>
      </c>
      <c r="M3046" s="6" t="inlineStr">
        <is>
          <t>PRODUCTION</t>
        </is>
      </c>
    </row>
    <row r="3047">
      <c r="A3047" s="6" t="n">
        <v>65106</v>
      </c>
      <c r="B3047" s="6" t="n">
        <v>65106</v>
      </c>
      <c r="C3047" s="6" t="inlineStr">
        <is>
          <t>Payroll Tax</t>
        </is>
      </c>
      <c r="D3047" s="6" t="inlineStr">
        <is>
          <t>Manual Journal</t>
        </is>
      </c>
      <c r="E3047" s="37" t="n">
        <v>46265</v>
      </c>
      <c r="F3047" s="6" t="n"/>
      <c r="G3047" s="39" t="n">
        <v>50.13</v>
      </c>
      <c r="H3047" s="39" t="n">
        <v>0</v>
      </c>
      <c r="I3047" s="6" t="inlineStr">
        <is>
          <t>2603104 - Cochlear FY26 Results 18.8.26 [PRD]</t>
        </is>
      </c>
      <c r="J3047" s="6" t="n"/>
      <c r="K3047" s="6" t="inlineStr">
        <is>
          <t>#69671</t>
        </is>
      </c>
      <c r="L3047" s="6" t="inlineStr">
        <is>
          <t>Payroll Tax NSW August 2026 - 2603104 - Cochlear FY26 Results 18.8.26 [PRD]</t>
        </is>
      </c>
      <c r="M3047" s="6" t="inlineStr">
        <is>
          <t>PRODUCTION</t>
        </is>
      </c>
    </row>
    <row r="3048">
      <c r="A3048" s="6" t="n">
        <v>65106</v>
      </c>
      <c r="B3048" s="6" t="n">
        <v>65106</v>
      </c>
      <c r="C3048" s="6" t="inlineStr">
        <is>
          <t>Payroll Tax</t>
        </is>
      </c>
      <c r="D3048" s="6" t="inlineStr">
        <is>
          <t>Manual Journal</t>
        </is>
      </c>
      <c r="E3048" s="37" t="n">
        <v>46265</v>
      </c>
      <c r="F3048" s="6" t="n"/>
      <c r="G3048" s="39" t="n">
        <v>128.32</v>
      </c>
      <c r="H3048" s="39" t="n">
        <v>0</v>
      </c>
      <c r="I3048" s="6" t="inlineStr">
        <is>
          <t>26052702 - ASX - FYR - 13.8.26 [PRD]</t>
        </is>
      </c>
      <c r="J3048" s="6" t="n"/>
      <c r="K3048" s="6" t="inlineStr">
        <is>
          <t>#69671</t>
        </is>
      </c>
      <c r="L3048" s="6" t="inlineStr">
        <is>
          <t>Payroll Tax NSW August 2026 - 26052702 - ASX - FYR - 13.8.26 [PRD]</t>
        </is>
      </c>
      <c r="M3048" s="6" t="inlineStr">
        <is>
          <t>PRODUCTION</t>
        </is>
      </c>
    </row>
    <row r="3049">
      <c r="A3049" s="6" t="n">
        <v>65106</v>
      </c>
      <c r="B3049" s="6" t="n">
        <v>65106</v>
      </c>
      <c r="C3049" s="6" t="inlineStr">
        <is>
          <t>Payroll Tax</t>
        </is>
      </c>
      <c r="D3049" s="6" t="inlineStr">
        <is>
          <t>Manual Journal</t>
        </is>
      </c>
      <c r="E3049" s="37" t="n">
        <v>46265</v>
      </c>
      <c r="F3049" s="6" t="n"/>
      <c r="G3049" s="39" t="n">
        <v>3.21</v>
      </c>
      <c r="H3049" s="39" t="n">
        <v>0</v>
      </c>
      <c r="I3049" s="6" t="inlineStr">
        <is>
          <t>26022301NC - Aware Super AV Maintenance Non-chargeable [ONS]</t>
        </is>
      </c>
      <c r="J3049" s="6" t="n"/>
      <c r="K3049" s="6" t="inlineStr">
        <is>
          <t>#69671</t>
        </is>
      </c>
      <c r="L3049" s="6" t="inlineStr">
        <is>
          <t>Payroll Tax NSW August 2026 - 26022301NC - Aware Super AV Maintenance Non-chargeable [ONS]</t>
        </is>
      </c>
      <c r="M3049" s="6" t="inlineStr">
        <is>
          <t>ONSITE</t>
        </is>
      </c>
    </row>
    <row r="3050">
      <c r="A3050" s="6" t="n">
        <v>65106</v>
      </c>
      <c r="B3050" s="6" t="n">
        <v>65106</v>
      </c>
      <c r="C3050" s="6" t="inlineStr">
        <is>
          <t>Payroll Tax</t>
        </is>
      </c>
      <c r="D3050" s="6" t="inlineStr">
        <is>
          <t>Manual Journal</t>
        </is>
      </c>
      <c r="E3050" s="37" t="n">
        <v>46265</v>
      </c>
      <c r="F3050" s="6" t="n"/>
      <c r="G3050" s="39" t="n">
        <v>0.8</v>
      </c>
      <c r="H3050" s="39" t="n">
        <v>0</v>
      </c>
      <c r="I3050" s="6" t="inlineStr">
        <is>
          <t>9405 - CONSULTING - Marketing [CONS]</t>
        </is>
      </c>
      <c r="J3050" s="6" t="n"/>
      <c r="K3050" s="6" t="inlineStr">
        <is>
          <t>#69671</t>
        </is>
      </c>
      <c r="L3050" s="6" t="inlineStr">
        <is>
          <t>Payroll Tax NSW August 2026 - 9405 - CONSULTING - Marketing [CONS]</t>
        </is>
      </c>
      <c r="M3050" s="6" t="inlineStr">
        <is>
          <t>CONSULTING</t>
        </is>
      </c>
    </row>
    <row r="3051">
      <c r="A3051" s="6" t="n">
        <v>65106</v>
      </c>
      <c r="B3051" s="6" t="n">
        <v>65106</v>
      </c>
      <c r="C3051" s="6" t="inlineStr">
        <is>
          <t>Payroll Tax</t>
        </is>
      </c>
      <c r="D3051" s="6" t="inlineStr">
        <is>
          <t>Manual Journal</t>
        </is>
      </c>
      <c r="E3051" s="37" t="n">
        <v>46265</v>
      </c>
      <c r="F3051" s="6" t="n"/>
      <c r="G3051" s="39" t="n">
        <v>17.64</v>
      </c>
      <c r="H3051" s="39" t="n">
        <v>0</v>
      </c>
      <c r="I3051" s="6" t="inlineStr">
        <is>
          <t>26022301 - Aware Super AV Maintenance [ONS]</t>
        </is>
      </c>
      <c r="J3051" s="6" t="n"/>
      <c r="K3051" s="6" t="inlineStr">
        <is>
          <t>#69671</t>
        </is>
      </c>
      <c r="L3051" s="6" t="inlineStr">
        <is>
          <t>Payroll Tax NSW August 2026 - 26022301 - Aware Super AV Maintenance [ONS]</t>
        </is>
      </c>
      <c r="M3051" s="6" t="inlineStr">
        <is>
          <t>ONSITE</t>
        </is>
      </c>
    </row>
    <row r="3052">
      <c r="A3052" s="6" t="n">
        <v>65106</v>
      </c>
      <c r="B3052" s="6" t="n">
        <v>65106</v>
      </c>
      <c r="C3052" s="6" t="inlineStr">
        <is>
          <t>Payroll Tax</t>
        </is>
      </c>
      <c r="D3052" s="6" t="inlineStr">
        <is>
          <t>Manual Journal</t>
        </is>
      </c>
      <c r="E3052" s="37" t="n">
        <v>46265</v>
      </c>
      <c r="F3052" s="6" t="n"/>
      <c r="G3052" s="39" t="n">
        <v>214.14</v>
      </c>
      <c r="H3052" s="39" t="n">
        <v>0</v>
      </c>
      <c r="I3052" s="6" t="inlineStr">
        <is>
          <t>2604202 - Ventia - Ventia Awards - 30.7.26 [PRD]</t>
        </is>
      </c>
      <c r="J3052" s="6" t="n"/>
      <c r="K3052" s="6" t="inlineStr">
        <is>
          <t>#69671</t>
        </is>
      </c>
      <c r="L3052" s="6" t="inlineStr">
        <is>
          <t>Payroll Tax NSW August 2026 - 2604202 - Ventia - Ventia Awards - 30.7.26 [PRD]</t>
        </is>
      </c>
      <c r="M3052" s="6" t="inlineStr">
        <is>
          <t>PRODUCTION</t>
        </is>
      </c>
    </row>
    <row r="3053">
      <c r="A3053" s="6" t="n">
        <v>65106</v>
      </c>
      <c r="B3053" s="6" t="n">
        <v>65106</v>
      </c>
      <c r="C3053" s="6" t="inlineStr">
        <is>
          <t>Payroll Tax</t>
        </is>
      </c>
      <c r="D3053" s="6" t="inlineStr">
        <is>
          <t>Manual Journal</t>
        </is>
      </c>
      <c r="E3053" s="37" t="n">
        <v>46265</v>
      </c>
      <c r="F3053" s="6" t="n"/>
      <c r="G3053" s="39" t="n">
        <v>4.81</v>
      </c>
      <c r="H3053" s="39" t="n">
        <v>0</v>
      </c>
      <c r="I3053" s="6" t="inlineStr">
        <is>
          <t>2606903 - Virgin FY26 Results [PRD]</t>
        </is>
      </c>
      <c r="J3053" s="6" t="n"/>
      <c r="K3053" s="6" t="inlineStr">
        <is>
          <t>#69671</t>
        </is>
      </c>
      <c r="L3053" s="6" t="inlineStr">
        <is>
          <t>Payroll Tax NSW August 2026 - 2606903 - Virgin FY26 Results [PRD]</t>
        </is>
      </c>
      <c r="M3053" s="6" t="inlineStr">
        <is>
          <t>PRODUCTION</t>
        </is>
      </c>
    </row>
    <row r="3054">
      <c r="A3054" s="6" t="n">
        <v>65106</v>
      </c>
      <c r="B3054" s="6" t="n">
        <v>65106</v>
      </c>
      <c r="C3054" s="6" t="inlineStr">
        <is>
          <t>Payroll Tax</t>
        </is>
      </c>
      <c r="D3054" s="6" t="inlineStr">
        <is>
          <t>Manual Journal</t>
        </is>
      </c>
      <c r="E3054" s="37" t="n">
        <v>46265</v>
      </c>
      <c r="F3054" s="6" t="n"/>
      <c r="G3054" s="39" t="n">
        <v>3.21</v>
      </c>
      <c r="H3054" s="39" t="n">
        <v>0</v>
      </c>
      <c r="I3054" s="6" t="inlineStr">
        <is>
          <t>2606904 - Symal - FYR26 (Melb) - 24.8.26 [PRD]</t>
        </is>
      </c>
      <c r="J3054" s="6" t="n"/>
      <c r="K3054" s="6" t="inlineStr">
        <is>
          <t>#69671</t>
        </is>
      </c>
      <c r="L3054" s="6" t="inlineStr">
        <is>
          <t>Payroll Tax NSW August 2026 - 2606904 - Symal - FYR26 (Melb) - 24.8.26 [PRD]</t>
        </is>
      </c>
      <c r="M3054" s="6" t="inlineStr">
        <is>
          <t>PRODUCTION</t>
        </is>
      </c>
    </row>
    <row r="3055">
      <c r="A3055" s="6" t="n">
        <v>65106</v>
      </c>
      <c r="B3055" s="6" t="n">
        <v>65106</v>
      </c>
      <c r="C3055" s="6" t="inlineStr">
        <is>
          <t>Payroll Tax</t>
        </is>
      </c>
      <c r="D3055" s="6" t="inlineStr">
        <is>
          <t>Manual Journal</t>
        </is>
      </c>
      <c r="E3055" s="37" t="n">
        <v>46265</v>
      </c>
      <c r="F3055" s="6" t="n"/>
      <c r="G3055" s="39" t="n">
        <v>24.06</v>
      </c>
      <c r="H3055" s="39" t="n">
        <v>0</v>
      </c>
      <c r="I3055" s="6" t="inlineStr">
        <is>
          <t>26061701 - CBA - LES - July 2026 [PRD]</t>
        </is>
      </c>
      <c r="J3055" s="6" t="n"/>
      <c r="K3055" s="6" t="inlineStr">
        <is>
          <t>#69671</t>
        </is>
      </c>
      <c r="L3055" s="6" t="inlineStr">
        <is>
          <t>Payroll Tax NSW August 2026 - 26061701 - CBA - LES - July 2026 [PRD]</t>
        </is>
      </c>
      <c r="M3055" s="6" t="inlineStr">
        <is>
          <t>PRODUCTION</t>
        </is>
      </c>
    </row>
    <row r="3056">
      <c r="A3056" s="6" t="n">
        <v>65106</v>
      </c>
      <c r="B3056" s="6" t="n">
        <v>65106</v>
      </c>
      <c r="C3056" s="6" t="inlineStr">
        <is>
          <t>Payroll Tax</t>
        </is>
      </c>
      <c r="D3056" s="6" t="inlineStr">
        <is>
          <t>Manual Journal</t>
        </is>
      </c>
      <c r="E3056" s="37" t="n">
        <v>46265</v>
      </c>
      <c r="F3056" s="6" t="n"/>
      <c r="G3056" s="39" t="n">
        <v>1.2</v>
      </c>
      <c r="H3056" s="39" t="n">
        <v>0</v>
      </c>
      <c r="I3056" s="6" t="inlineStr">
        <is>
          <t>26051301 - HP-BAE | Phone Mod [INT]</t>
        </is>
      </c>
      <c r="J3056" s="6" t="n"/>
      <c r="K3056" s="6" t="inlineStr">
        <is>
          <t>#69671</t>
        </is>
      </c>
      <c r="L3056" s="6" t="inlineStr">
        <is>
          <t>Payroll Tax NSW August 2026 - 26051301 - HP-BAE | Phone Mod [INT]</t>
        </is>
      </c>
      <c r="M3056" s="6" t="inlineStr">
        <is>
          <t>INTEGRATION</t>
        </is>
      </c>
    </row>
    <row r="3057">
      <c r="A3057" s="6" t="n">
        <v>65106</v>
      </c>
      <c r="B3057" s="6" t="n">
        <v>65106</v>
      </c>
      <c r="C3057" s="6" t="inlineStr">
        <is>
          <t>Payroll Tax</t>
        </is>
      </c>
      <c r="D3057" s="6" t="inlineStr">
        <is>
          <t>Manual Journal</t>
        </is>
      </c>
      <c r="E3057" s="37" t="n">
        <v>46265</v>
      </c>
      <c r="F3057" s="6" t="n"/>
      <c r="G3057" s="39" t="n">
        <v>1.6</v>
      </c>
      <c r="H3057" s="39" t="n">
        <v>0</v>
      </c>
      <c r="I3057" s="6" t="inlineStr">
        <is>
          <t>25111203 - CoS | Barco E3 Sale [INT]</t>
        </is>
      </c>
      <c r="J3057" s="6" t="n"/>
      <c r="K3057" s="6" t="inlineStr">
        <is>
          <t>#69671</t>
        </is>
      </c>
      <c r="L3057" s="6" t="inlineStr">
        <is>
          <t>Payroll Tax NSW August 2026 - 25111203 - CoS | Barco E3 Sale [INT]</t>
        </is>
      </c>
      <c r="M3057" s="6" t="inlineStr">
        <is>
          <t>INTEGRATION</t>
        </is>
      </c>
    </row>
    <row r="3058">
      <c r="A3058" s="6" t="n">
        <v>65106</v>
      </c>
      <c r="B3058" s="6" t="n">
        <v>65106</v>
      </c>
      <c r="C3058" s="6" t="inlineStr">
        <is>
          <t>Payroll Tax</t>
        </is>
      </c>
      <c r="D3058" s="6" t="inlineStr">
        <is>
          <t>Manual Journal</t>
        </is>
      </c>
      <c r="E3058" s="37" t="n">
        <v>46265</v>
      </c>
      <c r="F3058" s="6" t="n"/>
      <c r="G3058" s="39" t="n">
        <v>0.8</v>
      </c>
      <c r="H3058" s="39" t="n">
        <v>0</v>
      </c>
      <c r="I3058" s="6" t="inlineStr">
        <is>
          <t>26051801 - PwC | Mel Studio Equipment [INT]</t>
        </is>
      </c>
      <c r="J3058" s="6" t="n"/>
      <c r="K3058" s="6" t="inlineStr">
        <is>
          <t>#69671</t>
        </is>
      </c>
      <c r="L3058" s="6" t="inlineStr">
        <is>
          <t>Payroll Tax NSW August 2026 - 26051801 - PwC | Mel Studio Equipment [INT]</t>
        </is>
      </c>
      <c r="M3058" s="6" t="inlineStr">
        <is>
          <t>INTEGRATION</t>
        </is>
      </c>
    </row>
    <row r="3059">
      <c r="A3059" s="6" t="n">
        <v>65106</v>
      </c>
      <c r="B3059" s="6" t="n">
        <v>65106</v>
      </c>
      <c r="C3059" s="6" t="inlineStr">
        <is>
          <t>Payroll Tax</t>
        </is>
      </c>
      <c r="D3059" s="6" t="inlineStr">
        <is>
          <t>Manual Journal</t>
        </is>
      </c>
      <c r="E3059" s="37" t="n">
        <v>46265</v>
      </c>
      <c r="F3059" s="6" t="n"/>
      <c r="G3059" s="39" t="n">
        <v>35.29</v>
      </c>
      <c r="H3059" s="39" t="n">
        <v>0</v>
      </c>
      <c r="I3059" s="6" t="inlineStr">
        <is>
          <t>26061109 - Ventia - FYR26 - 24.8.26 [PRD]</t>
        </is>
      </c>
      <c r="J3059" s="6" t="n"/>
      <c r="K3059" s="6" t="inlineStr">
        <is>
          <t>#69671</t>
        </is>
      </c>
      <c r="L3059" s="6" t="inlineStr">
        <is>
          <t>Payroll Tax NSW August 2026 - 26061109 - Ventia - FYR26 - 24.8.26 [PRD]</t>
        </is>
      </c>
      <c r="M3059" s="6" t="inlineStr">
        <is>
          <t>PRODUCTION</t>
        </is>
      </c>
    </row>
    <row r="3060">
      <c r="A3060" s="6" t="n">
        <v>65106</v>
      </c>
      <c r="B3060" s="6" t="n">
        <v>65106</v>
      </c>
      <c r="C3060" s="6" t="inlineStr">
        <is>
          <t>Payroll Tax</t>
        </is>
      </c>
      <c r="D3060" s="6" t="inlineStr">
        <is>
          <t>Manual Journal</t>
        </is>
      </c>
      <c r="E3060" s="37" t="n">
        <v>46265</v>
      </c>
      <c r="F3060" s="6" t="n"/>
      <c r="G3060" s="39" t="n">
        <v>32.48</v>
      </c>
      <c r="H3060" s="39" t="n">
        <v>0</v>
      </c>
      <c r="I3060" s="6" t="inlineStr">
        <is>
          <t>26061106 - TLC Full Year Results MEL [PRD]</t>
        </is>
      </c>
      <c r="J3060" s="6" t="n"/>
      <c r="K3060" s="6" t="inlineStr">
        <is>
          <t>#69671</t>
        </is>
      </c>
      <c r="L3060" s="6" t="inlineStr">
        <is>
          <t>Payroll Tax NSW August 2026 - 26061106 - TLC Full Year Results MEL [PRD]</t>
        </is>
      </c>
      <c r="M3060" s="6" t="inlineStr">
        <is>
          <t>PRODUCTION</t>
        </is>
      </c>
    </row>
    <row r="3061">
      <c r="A3061" s="6" t="n">
        <v>65106</v>
      </c>
      <c r="B3061" s="6" t="n">
        <v>65106</v>
      </c>
      <c r="C3061" s="6" t="inlineStr">
        <is>
          <t>Payroll Tax</t>
        </is>
      </c>
      <c r="D3061" s="6" t="inlineStr">
        <is>
          <t>Manual Journal</t>
        </is>
      </c>
      <c r="E3061" s="37" t="n">
        <v>46265</v>
      </c>
      <c r="F3061" s="6" t="n"/>
      <c r="G3061" s="39" t="n">
        <v>36.09</v>
      </c>
      <c r="H3061" s="39" t="n">
        <v>0</v>
      </c>
      <c r="I3061" s="6" t="inlineStr">
        <is>
          <t>26061107 - Downer - FYR 2026 - 20.8.26 [PRD]</t>
        </is>
      </c>
      <c r="J3061" s="6" t="n"/>
      <c r="K3061" s="6" t="inlineStr">
        <is>
          <t>#69671</t>
        </is>
      </c>
      <c r="L3061" s="6" t="inlineStr">
        <is>
          <t>Payroll Tax NSW August 2026 - 26061107 - Downer - FYR 2026 - 19.8.26 [PRD]</t>
        </is>
      </c>
      <c r="M3061" s="6" t="inlineStr">
        <is>
          <t>PRODUCTION</t>
        </is>
      </c>
    </row>
    <row r="3062">
      <c r="A3062" s="6" t="n">
        <v>65106</v>
      </c>
      <c r="B3062" s="6" t="n">
        <v>65106</v>
      </c>
      <c r="C3062" s="6" t="inlineStr">
        <is>
          <t>Payroll Tax</t>
        </is>
      </c>
      <c r="D3062" s="6" t="inlineStr">
        <is>
          <t>Manual Journal</t>
        </is>
      </c>
      <c r="E3062" s="37" t="n">
        <v>46265</v>
      </c>
      <c r="F3062" s="6" t="n"/>
      <c r="G3062" s="39" t="n">
        <v>4.01</v>
      </c>
      <c r="H3062" s="39" t="n">
        <v>0</v>
      </c>
      <c r="I3062" s="6" t="inlineStr">
        <is>
          <t>26052102 - HP-D3 | Austrac Phone Mods [INT]</t>
        </is>
      </c>
      <c r="J3062" s="6" t="n"/>
      <c r="K3062" s="6" t="inlineStr">
        <is>
          <t>#69671</t>
        </is>
      </c>
      <c r="L3062" s="6" t="inlineStr">
        <is>
          <t>Payroll Tax NSW August 2026 - 26052102 - HP-D3 | Austrac Phone Mods [INT]</t>
        </is>
      </c>
      <c r="M3062" s="6" t="inlineStr">
        <is>
          <t>INTEGRATION</t>
        </is>
      </c>
    </row>
    <row r="3063">
      <c r="A3063" s="6" t="n">
        <v>65106</v>
      </c>
      <c r="B3063" s="6" t="n">
        <v>65106</v>
      </c>
      <c r="C3063" s="6" t="inlineStr">
        <is>
          <t>Payroll Tax</t>
        </is>
      </c>
      <c r="D3063" s="6" t="inlineStr">
        <is>
          <t>Manual Journal</t>
        </is>
      </c>
      <c r="E3063" s="37" t="n">
        <v>46265</v>
      </c>
      <c r="F3063" s="6" t="n"/>
      <c r="G3063" s="39" t="n">
        <v>20.85</v>
      </c>
      <c r="H3063" s="39" t="n">
        <v>0</v>
      </c>
      <c r="I3063" s="6" t="inlineStr">
        <is>
          <t>26071304 - YSG | Orange Room Upgrade [INT]</t>
        </is>
      </c>
      <c r="J3063" s="6" t="n"/>
      <c r="K3063" s="6" t="inlineStr">
        <is>
          <t>#69671</t>
        </is>
      </c>
      <c r="L3063" s="6" t="inlineStr">
        <is>
          <t>Payroll Tax NSW August 2026 - 26071304 - YSG | Orange Room Upgrade [INT]</t>
        </is>
      </c>
      <c r="M3063" s="6" t="inlineStr">
        <is>
          <t>INTEGRATION</t>
        </is>
      </c>
    </row>
    <row r="3064">
      <c r="A3064" s="6" t="n">
        <v>65106</v>
      </c>
      <c r="B3064" s="6" t="n">
        <v>65106</v>
      </c>
      <c r="C3064" s="6" t="inlineStr">
        <is>
          <t>Payroll Tax</t>
        </is>
      </c>
      <c r="D3064" s="6" t="inlineStr">
        <is>
          <t>Manual Journal</t>
        </is>
      </c>
      <c r="E3064" s="37" t="n">
        <v>46265</v>
      </c>
      <c r="F3064" s="6" t="n"/>
      <c r="G3064" s="39" t="n">
        <v>1.2</v>
      </c>
      <c r="H3064" s="39" t="n">
        <v>0</v>
      </c>
      <c r="I3064" s="6" t="inlineStr">
        <is>
          <t>2605605 - DTTL Hobart AV Fitout [INT]</t>
        </is>
      </c>
      <c r="J3064" s="6" t="n"/>
      <c r="K3064" s="6" t="inlineStr">
        <is>
          <t>#69671</t>
        </is>
      </c>
      <c r="L3064" s="6" t="inlineStr">
        <is>
          <t>Payroll Tax NSW August 2026 - 2605605 - DTTL Hobart AV Fitout [CONS]</t>
        </is>
      </c>
      <c r="M3064" s="6" t="inlineStr">
        <is>
          <t>CONSULTING</t>
        </is>
      </c>
    </row>
    <row r="3065">
      <c r="A3065" s="6" t="n">
        <v>65106</v>
      </c>
      <c r="B3065" s="6" t="n">
        <v>65106</v>
      </c>
      <c r="C3065" s="6" t="inlineStr">
        <is>
          <t>Payroll Tax</t>
        </is>
      </c>
      <c r="D3065" s="6" t="inlineStr">
        <is>
          <t>Manual Journal</t>
        </is>
      </c>
      <c r="E3065" s="37" t="n">
        <v>46265</v>
      </c>
      <c r="F3065" s="6" t="n"/>
      <c r="G3065" s="39" t="n">
        <v>2.41</v>
      </c>
      <c r="H3065" s="39" t="n">
        <v>0</v>
      </c>
      <c r="I3065" s="6" t="inlineStr">
        <is>
          <t>2834 - APA Young - Visitor Mgmt [INT]</t>
        </is>
      </c>
      <c r="J3065" s="6" t="n"/>
      <c r="K3065" s="6" t="inlineStr">
        <is>
          <t>#69671</t>
        </is>
      </c>
      <c r="L3065" s="6" t="inlineStr">
        <is>
          <t>Payroll Tax NSW August 2026 - 2834 - APA Young - Visitor Mgmt [INT]</t>
        </is>
      </c>
      <c r="M3065" s="6" t="inlineStr">
        <is>
          <t>INTEGRATION</t>
        </is>
      </c>
    </row>
    <row r="3066">
      <c r="A3066" s="6" t="n">
        <v>65106</v>
      </c>
      <c r="B3066" s="6" t="n">
        <v>65106</v>
      </c>
      <c r="C3066" s="6" t="inlineStr">
        <is>
          <t>Payroll Tax</t>
        </is>
      </c>
      <c r="D3066" s="6" t="inlineStr">
        <is>
          <t>Manual Journal</t>
        </is>
      </c>
      <c r="E3066" s="37" t="n">
        <v>46265</v>
      </c>
      <c r="F3066" s="6" t="n"/>
      <c r="G3066" s="39" t="n">
        <v>14.84</v>
      </c>
      <c r="H3066" s="39" t="n">
        <v>0</v>
      </c>
      <c r="I3066" s="6" t="inlineStr">
        <is>
          <t>2512804 - RSNSW Ordinary General Meeting 5.8.26 [PRD]</t>
        </is>
      </c>
      <c r="J3066" s="6" t="n"/>
      <c r="K3066" s="6" t="inlineStr">
        <is>
          <t>#69671</t>
        </is>
      </c>
      <c r="L3066" s="6" t="inlineStr">
        <is>
          <t>Payroll Tax NSW August 2026 - 2512804 - RSNSW Ordinary General Meeting 5.8.26 [PRD]</t>
        </is>
      </c>
      <c r="M3066" s="6" t="inlineStr">
        <is>
          <t>PRODUCTION</t>
        </is>
      </c>
    </row>
    <row r="3067">
      <c r="A3067" s="6" t="n">
        <v>65106</v>
      </c>
      <c r="B3067" s="6" t="n">
        <v>65106</v>
      </c>
      <c r="C3067" s="6" t="inlineStr">
        <is>
          <t>Payroll Tax</t>
        </is>
      </c>
      <c r="D3067" s="6" t="inlineStr">
        <is>
          <t>Manual Journal</t>
        </is>
      </c>
      <c r="E3067" s="37" t="n">
        <v>46265</v>
      </c>
      <c r="F3067" s="6" t="n"/>
      <c r="G3067" s="39" t="n">
        <v>4.81</v>
      </c>
      <c r="H3067" s="39" t="n">
        <v>0</v>
      </c>
      <c r="I3067" s="6" t="inlineStr">
        <is>
          <t>26071303 - Ventia - Melbourne Office Event - 30.7.26 [PRD]</t>
        </is>
      </c>
      <c r="J3067" s="6" t="n"/>
      <c r="K3067" s="6" t="inlineStr">
        <is>
          <t>#69671</t>
        </is>
      </c>
      <c r="L3067" s="6" t="inlineStr">
        <is>
          <t>Payroll Tax NSW August 2026 - 26071303 - Ventia - Melbourne Office Event - 30.7.26 [PRD]</t>
        </is>
      </c>
      <c r="M3067" s="6" t="inlineStr">
        <is>
          <t>PRODUCTION</t>
        </is>
      </c>
    </row>
    <row r="3068">
      <c r="A3068" s="6" t="n">
        <v>65106</v>
      </c>
      <c r="B3068" s="6" t="n">
        <v>65106</v>
      </c>
      <c r="C3068" s="6" t="inlineStr">
        <is>
          <t>Payroll Tax</t>
        </is>
      </c>
      <c r="D3068" s="6" t="inlineStr">
        <is>
          <t>Manual Journal</t>
        </is>
      </c>
      <c r="E3068" s="37" t="n">
        <v>46265</v>
      </c>
      <c r="F3068" s="6" t="n"/>
      <c r="G3068" s="39" t="n">
        <v>113.09</v>
      </c>
      <c r="H3068" s="39" t="n">
        <v>0</v>
      </c>
      <c r="I3068" s="6" t="inlineStr">
        <is>
          <t>26061108 - APA - Qtly All Hands FYR26 - 20.8.26 [PRD]</t>
        </is>
      </c>
      <c r="J3068" s="6" t="n"/>
      <c r="K3068" s="6" t="inlineStr">
        <is>
          <t>#69671</t>
        </is>
      </c>
      <c r="L3068" s="6" t="inlineStr">
        <is>
          <t>Payroll Tax NSW August 2026 - 26061108 - APA - Qtly All Hands FYR26 - 20.8.26 [PRD]</t>
        </is>
      </c>
      <c r="M3068" s="6" t="inlineStr">
        <is>
          <t>PRODUCTION</t>
        </is>
      </c>
    </row>
    <row r="3069">
      <c r="A3069" s="6" t="n">
        <v>65106</v>
      </c>
      <c r="B3069" s="6" t="n">
        <v>65106</v>
      </c>
      <c r="C3069" s="6" t="inlineStr">
        <is>
          <t>Payroll Tax</t>
        </is>
      </c>
      <c r="D3069" s="6" t="inlineStr">
        <is>
          <t>Manual Journal</t>
        </is>
      </c>
      <c r="E3069" s="37" t="n">
        <v>46265</v>
      </c>
      <c r="F3069" s="6" t="n"/>
      <c r="G3069" s="39" t="n">
        <v>12.83</v>
      </c>
      <c r="H3069" s="39" t="n">
        <v>0</v>
      </c>
      <c r="I3069" s="6" t="inlineStr">
        <is>
          <t>26062202V - PWC - Early Careers Webcast - 29.7.26 [VID]</t>
        </is>
      </c>
      <c r="J3069" s="6" t="n"/>
      <c r="K3069" s="6" t="inlineStr">
        <is>
          <t>#69671</t>
        </is>
      </c>
      <c r="L3069" s="6" t="inlineStr">
        <is>
          <t>Payroll Tax NSW August 2026 - 26062202V - PWC - Early Careers Webcast - 29.7.26 [VID]</t>
        </is>
      </c>
      <c r="M3069" s="6" t="inlineStr">
        <is>
          <t>VIDEO</t>
        </is>
      </c>
    </row>
    <row r="3070">
      <c r="A3070" s="6" t="n">
        <v>65106</v>
      </c>
      <c r="B3070" s="6" t="n">
        <v>65106</v>
      </c>
      <c r="C3070" s="6" t="inlineStr">
        <is>
          <t>Payroll Tax</t>
        </is>
      </c>
      <c r="D3070" s="6" t="inlineStr">
        <is>
          <t>Manual Journal</t>
        </is>
      </c>
      <c r="E3070" s="37" t="n">
        <v>46265</v>
      </c>
      <c r="F3070" s="6" t="n"/>
      <c r="G3070" s="39" t="n">
        <v>4.81</v>
      </c>
      <c r="H3070" s="39" t="n">
        <v>0</v>
      </c>
      <c r="I3070" s="6" t="inlineStr">
        <is>
          <t>26071405 - PWC - Event Technician - 29.7.26 [PRD]</t>
        </is>
      </c>
      <c r="J3070" s="6" t="n"/>
      <c r="K3070" s="6" t="inlineStr">
        <is>
          <t>#69671</t>
        </is>
      </c>
      <c r="L3070" s="6" t="inlineStr">
        <is>
          <t>Payroll Tax NSW August 2026 - 26071405 - PWC - Event Technician - 29.7.26 [PRD]</t>
        </is>
      </c>
      <c r="M3070" s="6" t="inlineStr">
        <is>
          <t>PRODUCTION</t>
        </is>
      </c>
    </row>
    <row r="3071">
      <c r="A3071" s="6" t="n">
        <v>65106</v>
      </c>
      <c r="B3071" s="6" t="n">
        <v>65106</v>
      </c>
      <c r="C3071" s="6" t="inlineStr">
        <is>
          <t>Payroll Tax</t>
        </is>
      </c>
      <c r="D3071" s="6" t="inlineStr">
        <is>
          <t>Manual Journal</t>
        </is>
      </c>
      <c r="E3071" s="37" t="n">
        <v>46265</v>
      </c>
      <c r="F3071" s="6" t="n"/>
      <c r="G3071" s="39" t="n">
        <v>12.83</v>
      </c>
      <c r="H3071" s="39" t="n">
        <v>0</v>
      </c>
      <c r="I3071" s="6" t="inlineStr">
        <is>
          <t>26062202 - PWC - Early Careers Webcast - 29.7.26 [PRD]</t>
        </is>
      </c>
      <c r="J3071" s="6" t="n"/>
      <c r="K3071" s="6" t="inlineStr">
        <is>
          <t>#69671</t>
        </is>
      </c>
      <c r="L3071" s="6" t="inlineStr">
        <is>
          <t>Payroll Tax NSW August 2026 - 26062202 - PWC - Early Careers Webcast - 29.7.26 [PRD]</t>
        </is>
      </c>
      <c r="M3071" s="6" t="inlineStr">
        <is>
          <t>PRODUCTION</t>
        </is>
      </c>
    </row>
    <row r="3072">
      <c r="A3072" s="6" t="n">
        <v>65106</v>
      </c>
      <c r="B3072" s="6" t="n">
        <v>65106</v>
      </c>
      <c r="C3072" s="6" t="inlineStr">
        <is>
          <t>Payroll Tax</t>
        </is>
      </c>
      <c r="D3072" s="6" t="inlineStr">
        <is>
          <t>Manual Journal</t>
        </is>
      </c>
      <c r="E3072" s="37" t="n">
        <v>46265</v>
      </c>
      <c r="F3072" s="6" t="n"/>
      <c r="G3072" s="39" t="n">
        <v>15.64</v>
      </c>
      <c r="H3072" s="39" t="n">
        <v>0</v>
      </c>
      <c r="I3072" s="6" t="inlineStr">
        <is>
          <t>2607703 - Garvan - YPO Event - 6.8.2026 [PRD]</t>
        </is>
      </c>
      <c r="J3072" s="6" t="n"/>
      <c r="K3072" s="6" t="inlineStr">
        <is>
          <t>#69671</t>
        </is>
      </c>
      <c r="L3072" s="6" t="inlineStr">
        <is>
          <t>Payroll Tax NSW August 2026 - 2607703 - Garvan - YPO Event - 6.8.2026 [PRD]</t>
        </is>
      </c>
      <c r="M3072" s="6" t="inlineStr">
        <is>
          <t>PRODUCTION</t>
        </is>
      </c>
    </row>
    <row r="3073">
      <c r="A3073" s="6" t="n">
        <v>65106</v>
      </c>
      <c r="B3073" s="6" t="n">
        <v>65106</v>
      </c>
      <c r="C3073" s="6" t="inlineStr">
        <is>
          <t>Payroll Tax</t>
        </is>
      </c>
      <c r="D3073" s="6" t="inlineStr">
        <is>
          <t>Manual Journal</t>
        </is>
      </c>
      <c r="E3073" s="37" t="n">
        <v>46265</v>
      </c>
      <c r="F3073" s="6" t="n"/>
      <c r="G3073" s="39" t="n">
        <v>141.16</v>
      </c>
      <c r="H3073" s="39" t="n">
        <v>0</v>
      </c>
      <c r="I3073" s="6" t="inlineStr">
        <is>
          <t>26061104 - MUFG - FYR26 - 12.8.26 [PRD]</t>
        </is>
      </c>
      <c r="J3073" s="6" t="n"/>
      <c r="K3073" s="6" t="inlineStr">
        <is>
          <t>#69671</t>
        </is>
      </c>
      <c r="L3073" s="6" t="inlineStr">
        <is>
          <t>Payroll Tax NSW August 2026 - 26061104 - MUFG - FYR26 - 12.8.26 [PRD]</t>
        </is>
      </c>
      <c r="M3073" s="6" t="inlineStr">
        <is>
          <t>PRODUCTION</t>
        </is>
      </c>
    </row>
    <row r="3074">
      <c r="A3074" s="6" t="n">
        <v>65106</v>
      </c>
      <c r="B3074" s="6" t="n">
        <v>65106</v>
      </c>
      <c r="C3074" s="6" t="inlineStr">
        <is>
          <t>Payroll Tax</t>
        </is>
      </c>
      <c r="D3074" s="6" t="inlineStr">
        <is>
          <t>Manual Journal</t>
        </is>
      </c>
      <c r="E3074" s="37" t="n">
        <v>46265</v>
      </c>
      <c r="F3074" s="6" t="n"/>
      <c r="G3074" s="39" t="n">
        <v>2.57</v>
      </c>
      <c r="H3074" s="39" t="n">
        <v>0</v>
      </c>
      <c r="I3074" s="6" t="inlineStr">
        <is>
          <t>3057 - AusPayNet ONS[Non-Chargeable]</t>
        </is>
      </c>
      <c r="J3074" s="6" t="n"/>
      <c r="K3074" s="6" t="inlineStr">
        <is>
          <t>#69671</t>
        </is>
      </c>
      <c r="L3074" s="6" t="inlineStr">
        <is>
          <t>Payroll Tax NSW August 2026 - 3057 - AusPayNet ONS[Non-Chargeable]</t>
        </is>
      </c>
      <c r="M3074" s="6" t="inlineStr">
        <is>
          <t>ONSITE</t>
        </is>
      </c>
    </row>
    <row r="3075">
      <c r="A3075" s="6" t="n">
        <v>65106</v>
      </c>
      <c r="B3075" s="6" t="n">
        <v>65106</v>
      </c>
      <c r="C3075" s="6" t="inlineStr">
        <is>
          <t>Payroll Tax</t>
        </is>
      </c>
      <c r="D3075" s="6" t="inlineStr">
        <is>
          <t>Manual Journal</t>
        </is>
      </c>
      <c r="E3075" s="37" t="n">
        <v>46265</v>
      </c>
      <c r="F3075" s="6" t="n"/>
      <c r="G3075" s="39" t="n">
        <v>2.01</v>
      </c>
      <c r="H3075" s="39" t="n">
        <v>0</v>
      </c>
      <c r="I3075" s="6" t="inlineStr">
        <is>
          <t>26072101 - Aware MEL 17.02 Amp Replacement [INT]</t>
        </is>
      </c>
      <c r="J3075" s="6" t="n"/>
      <c r="K3075" s="6" t="inlineStr">
        <is>
          <t>#69671</t>
        </is>
      </c>
      <c r="L3075" s="6" t="inlineStr">
        <is>
          <t>Payroll Tax NSW August 2026 - 26072101 - Aware MEL 17.02 Amp Replacement [INT]</t>
        </is>
      </c>
      <c r="M3075" s="6" t="inlineStr">
        <is>
          <t>INTEGRATION</t>
        </is>
      </c>
    </row>
    <row r="3076">
      <c r="A3076" s="6" t="n">
        <v>65106</v>
      </c>
      <c r="B3076" s="6" t="n">
        <v>65106</v>
      </c>
      <c r="C3076" s="6" t="inlineStr">
        <is>
          <t>Payroll Tax</t>
        </is>
      </c>
      <c r="D3076" s="6" t="inlineStr">
        <is>
          <t>Manual Journal</t>
        </is>
      </c>
      <c r="E3076" s="37" t="n">
        <v>46265</v>
      </c>
      <c r="F3076" s="6" t="n"/>
      <c r="G3076" s="39" t="n">
        <v>2.81</v>
      </c>
      <c r="H3076" s="39" t="n">
        <v>0</v>
      </c>
      <c r="I3076" s="6" t="inlineStr">
        <is>
          <t>26052701 - Aware | SYD 28.06 Equipment [INT]</t>
        </is>
      </c>
      <c r="J3076" s="6" t="n"/>
      <c r="K3076" s="6" t="inlineStr">
        <is>
          <t>#69671</t>
        </is>
      </c>
      <c r="L3076" s="6" t="inlineStr">
        <is>
          <t>Payroll Tax NSW August 2026 - 26052701 - Aware | SYD 28.06 Equipment [INT]</t>
        </is>
      </c>
      <c r="M3076" s="6" t="inlineStr">
        <is>
          <t>INTEGRATION</t>
        </is>
      </c>
    </row>
    <row r="3077">
      <c r="A3077" s="6" t="n">
        <v>65106</v>
      </c>
      <c r="B3077" s="6" t="n">
        <v>65106</v>
      </c>
      <c r="C3077" s="6" t="inlineStr">
        <is>
          <t>Payroll Tax</t>
        </is>
      </c>
      <c r="D3077" s="6" t="inlineStr">
        <is>
          <t>Manual Journal</t>
        </is>
      </c>
      <c r="E3077" s="37" t="n">
        <v>46265</v>
      </c>
      <c r="F3077" s="6" t="n"/>
      <c r="G3077" s="39" t="n">
        <v>13.63</v>
      </c>
      <c r="H3077" s="39" t="n">
        <v>0</v>
      </c>
      <c r="I3077" s="6" t="inlineStr">
        <is>
          <t>26062902 - Aware | SYD Occupancy Sensors [INT]</t>
        </is>
      </c>
      <c r="J3077" s="6" t="n"/>
      <c r="K3077" s="6" t="inlineStr">
        <is>
          <t>#69671</t>
        </is>
      </c>
      <c r="L3077" s="6" t="inlineStr">
        <is>
          <t>Payroll Tax NSW August 2026 - 26062902 - Aware | SYD Occupancy Sensors [INT]</t>
        </is>
      </c>
      <c r="M3077" s="6" t="inlineStr">
        <is>
          <t>INTEGRATION</t>
        </is>
      </c>
    </row>
    <row r="3078">
      <c r="A3078" s="6" t="n">
        <v>65106</v>
      </c>
      <c r="B3078" s="6" t="n">
        <v>65106</v>
      </c>
      <c r="C3078" s="6" t="inlineStr">
        <is>
          <t>Payroll Tax</t>
        </is>
      </c>
      <c r="D3078" s="6" t="inlineStr">
        <is>
          <t>Manual Journal</t>
        </is>
      </c>
      <c r="E3078" s="37" t="n">
        <v>46265</v>
      </c>
      <c r="F3078" s="6" t="n"/>
      <c r="G3078" s="39" t="n">
        <v>14.44</v>
      </c>
      <c r="H3078" s="39" t="n">
        <v>0</v>
      </c>
      <c r="I3078" s="6" t="inlineStr">
        <is>
          <t>26062901 - Aware | SYD 28.06 Services [INT]</t>
        </is>
      </c>
      <c r="J3078" s="6" t="n"/>
      <c r="K3078" s="6" t="inlineStr">
        <is>
          <t>#69671</t>
        </is>
      </c>
      <c r="L3078" s="6" t="inlineStr">
        <is>
          <t>Payroll Tax NSW August 2026 - 26062901 - Aware | SYD 28.06 Services [INT]</t>
        </is>
      </c>
      <c r="M3078" s="6" t="inlineStr">
        <is>
          <t>INTEGRATION</t>
        </is>
      </c>
    </row>
    <row r="3079">
      <c r="A3079" s="6" t="n">
        <v>65106</v>
      </c>
      <c r="B3079" s="6" t="n">
        <v>65106</v>
      </c>
      <c r="C3079" s="6" t="inlineStr">
        <is>
          <t>Payroll Tax</t>
        </is>
      </c>
      <c r="D3079" s="6" t="inlineStr">
        <is>
          <t>Manual Journal</t>
        </is>
      </c>
      <c r="E3079" s="37" t="n">
        <v>46265</v>
      </c>
      <c r="F3079" s="6" t="n"/>
      <c r="G3079" s="39" t="n">
        <v>9.619999999999999</v>
      </c>
      <c r="H3079" s="39" t="n">
        <v>0</v>
      </c>
      <c r="I3079" s="6" t="inlineStr">
        <is>
          <t>2512804V - RSNSW Ordinary General Meeting 5.8.26 [VID]</t>
        </is>
      </c>
      <c r="J3079" s="6" t="n"/>
      <c r="K3079" s="6" t="inlineStr">
        <is>
          <t>#69671</t>
        </is>
      </c>
      <c r="L3079" s="6" t="inlineStr">
        <is>
          <t>Payroll Tax NSW August 2026 - 2512804V - RSNSW Ordinary General Meeting 5.8.26 [VID]</t>
        </is>
      </c>
      <c r="M3079" s="6" t="inlineStr">
        <is>
          <t>VIDEO</t>
        </is>
      </c>
    </row>
    <row r="3080">
      <c r="A3080" s="6" t="n">
        <v>65106</v>
      </c>
      <c r="B3080" s="6" t="n">
        <v>65106</v>
      </c>
      <c r="C3080" s="6" t="inlineStr">
        <is>
          <t>Payroll Tax</t>
        </is>
      </c>
      <c r="D3080" s="6" t="inlineStr">
        <is>
          <t>Manual Journal</t>
        </is>
      </c>
      <c r="E3080" s="37" t="n">
        <v>46265</v>
      </c>
      <c r="F3080" s="6" t="n"/>
      <c r="G3080" s="39" t="n">
        <v>6.42</v>
      </c>
      <c r="H3080" s="39" t="n">
        <v>0</v>
      </c>
      <c r="I3080" s="6" t="inlineStr">
        <is>
          <t>26072902V - PWC AI Townhall 6.8.26 [VID]</t>
        </is>
      </c>
      <c r="J3080" s="6" t="n"/>
      <c r="K3080" s="6" t="inlineStr">
        <is>
          <t>#69671</t>
        </is>
      </c>
      <c r="L3080" s="6" t="inlineStr">
        <is>
          <t>Payroll Tax NSW August 2026 - 26072902V - PWC AI Townhall 6.8.26 [VID]</t>
        </is>
      </c>
      <c r="M3080" s="6" t="inlineStr">
        <is>
          <t>VIDEO</t>
        </is>
      </c>
    </row>
    <row r="3081">
      <c r="A3081" s="6" t="n">
        <v>65106</v>
      </c>
      <c r="B3081" s="6" t="n">
        <v>65106</v>
      </c>
      <c r="C3081" s="6" t="inlineStr">
        <is>
          <t>Payroll Tax</t>
        </is>
      </c>
      <c r="D3081" s="6" t="inlineStr">
        <is>
          <t>Manual Journal</t>
        </is>
      </c>
      <c r="E3081" s="37" t="n">
        <v>46265</v>
      </c>
      <c r="F3081" s="6" t="n"/>
      <c r="G3081" s="39" t="n">
        <v>66.97</v>
      </c>
      <c r="H3081" s="39" t="n">
        <v>0</v>
      </c>
      <c r="I3081" s="6" t="inlineStr">
        <is>
          <t>26063002 - CEOi - CEO Connect - 11.8.26 [PRD]</t>
        </is>
      </c>
      <c r="J3081" s="6" t="n"/>
      <c r="K3081" s="6" t="inlineStr">
        <is>
          <t>#69671</t>
        </is>
      </c>
      <c r="L3081" s="6" t="inlineStr">
        <is>
          <t>Payroll Tax NSW August 2026 - 26063002 - CEOi - CEO Connect - 11.8.26 [PRD]</t>
        </is>
      </c>
      <c r="M3081" s="6" t="inlineStr">
        <is>
          <t>PRODUCTION</t>
        </is>
      </c>
    </row>
    <row r="3082">
      <c r="A3082" s="6" t="n">
        <v>65106</v>
      </c>
      <c r="B3082" s="6" t="n">
        <v>65106</v>
      </c>
      <c r="C3082" s="6" t="inlineStr">
        <is>
          <t>Payroll Tax</t>
        </is>
      </c>
      <c r="D3082" s="6" t="inlineStr">
        <is>
          <t>Manual Journal</t>
        </is>
      </c>
      <c r="E3082" s="37" t="n">
        <v>46265</v>
      </c>
      <c r="F3082" s="6" t="n"/>
      <c r="G3082" s="39" t="n">
        <v>1.6</v>
      </c>
      <c r="H3082" s="39" t="n">
        <v>0</v>
      </c>
      <c r="I3082" s="6" t="inlineStr">
        <is>
          <t>2605401 - AGL FYR - Investor Briefing - 12.8.26 [PRD]</t>
        </is>
      </c>
      <c r="J3082" s="6" t="n"/>
      <c r="K3082" s="6" t="inlineStr">
        <is>
          <t>#69671</t>
        </is>
      </c>
      <c r="L3082" s="6" t="inlineStr">
        <is>
          <t>Payroll Tax NSW August 2026 - 2605401 - AGL FYR - Investor Briefing [PRD]</t>
        </is>
      </c>
      <c r="M3082" s="6" t="inlineStr">
        <is>
          <t>PRODUCTION</t>
        </is>
      </c>
    </row>
    <row r="3083">
      <c r="A3083" s="6" t="n">
        <v>65106</v>
      </c>
      <c r="B3083" s="6" t="n">
        <v>65106</v>
      </c>
      <c r="C3083" s="6" t="inlineStr">
        <is>
          <t>Payroll Tax</t>
        </is>
      </c>
      <c r="D3083" s="6" t="inlineStr">
        <is>
          <t>Manual Journal</t>
        </is>
      </c>
      <c r="E3083" s="37" t="n">
        <v>46265</v>
      </c>
      <c r="F3083" s="6" t="n"/>
      <c r="G3083" s="39" t="n">
        <v>1.6</v>
      </c>
      <c r="H3083" s="39" t="n">
        <v>0</v>
      </c>
      <c r="I3083" s="6" t="inlineStr">
        <is>
          <t>9100 - PRODUCTION [PRD]</t>
        </is>
      </c>
      <c r="J3083" s="6" t="n"/>
      <c r="K3083" s="6" t="inlineStr">
        <is>
          <t>#69671</t>
        </is>
      </c>
      <c r="L3083" s="6" t="inlineStr">
        <is>
          <t>Payroll Tax NSW August 2026 - PRODUCTION - PRODUCTION</t>
        </is>
      </c>
      <c r="M3083" s="6" t="inlineStr">
        <is>
          <t>PRODUCTION</t>
        </is>
      </c>
    </row>
    <row r="3084">
      <c r="A3084" s="6" t="n">
        <v>65106</v>
      </c>
      <c r="B3084" s="6" t="n">
        <v>65106</v>
      </c>
      <c r="C3084" s="6" t="inlineStr">
        <is>
          <t>Payroll Tax</t>
        </is>
      </c>
      <c r="D3084" s="6" t="inlineStr">
        <is>
          <t>Manual Journal</t>
        </is>
      </c>
      <c r="E3084" s="37" t="n">
        <v>46265</v>
      </c>
      <c r="F3084" s="6" t="n"/>
      <c r="G3084" s="39" t="n">
        <v>13.63</v>
      </c>
      <c r="H3084" s="39" t="n">
        <v>0</v>
      </c>
      <c r="I3084" s="6" t="inlineStr">
        <is>
          <t>26072902 - PWC AI Townhall 6.8.26 [PRD]</t>
        </is>
      </c>
      <c r="J3084" s="6" t="n"/>
      <c r="K3084" s="6" t="inlineStr">
        <is>
          <t>#69671</t>
        </is>
      </c>
      <c r="L3084" s="6" t="inlineStr">
        <is>
          <t>Payroll Tax NSW August 2026 - 26072902 - PWC AI Townhall 6.8.26 [PRD]</t>
        </is>
      </c>
      <c r="M3084" s="6" t="inlineStr">
        <is>
          <t>PRODUCTION</t>
        </is>
      </c>
    </row>
    <row r="3085">
      <c r="A3085" s="6" t="n">
        <v>65106</v>
      </c>
      <c r="B3085" s="6" t="n">
        <v>65106</v>
      </c>
      <c r="C3085" s="6" t="inlineStr">
        <is>
          <t>Payroll Tax</t>
        </is>
      </c>
      <c r="D3085" s="6" t="inlineStr">
        <is>
          <t>Manual Journal</t>
        </is>
      </c>
      <c r="E3085" s="37" t="n">
        <v>46265</v>
      </c>
      <c r="F3085" s="6" t="n"/>
      <c r="G3085" s="39" t="n">
        <v>2.81</v>
      </c>
      <c r="H3085" s="39" t="n">
        <v>0</v>
      </c>
      <c r="I3085" s="6" t="inlineStr">
        <is>
          <t>2604202V - Ventia - Ventia Awards - 30.7.26 [VID]</t>
        </is>
      </c>
      <c r="J3085" s="6" t="n"/>
      <c r="K3085" s="6" t="inlineStr">
        <is>
          <t>#69671</t>
        </is>
      </c>
      <c r="L3085" s="6" t="inlineStr">
        <is>
          <t>Payroll Tax NSW August 2026 - 2604202V - Ventia - Ventia Awards - 30.7.26 [VID]</t>
        </is>
      </c>
      <c r="M3085" s="6" t="inlineStr">
        <is>
          <t>VIDEO</t>
        </is>
      </c>
    </row>
    <row r="3086">
      <c r="A3086" s="6" t="n">
        <v>65106</v>
      </c>
      <c r="B3086" s="6" t="n">
        <v>65106</v>
      </c>
      <c r="C3086" s="6" t="inlineStr">
        <is>
          <t>Payroll Tax</t>
        </is>
      </c>
      <c r="D3086" s="6" t="inlineStr">
        <is>
          <t>Manual Journal</t>
        </is>
      </c>
      <c r="E3086" s="37" t="n">
        <v>46265</v>
      </c>
      <c r="F3086" s="6" t="n"/>
      <c r="G3086" s="39" t="n">
        <v>10.83</v>
      </c>
      <c r="H3086" s="39" t="n">
        <v>0</v>
      </c>
      <c r="I3086" s="6" t="inlineStr">
        <is>
          <t>20260801 - CTS Day 2026 [CTS]</t>
        </is>
      </c>
      <c r="J3086" s="6" t="n"/>
      <c r="K3086" s="6" t="inlineStr">
        <is>
          <t>#69671</t>
        </is>
      </c>
      <c r="L3086" s="6" t="inlineStr">
        <is>
          <t>Payroll Tax NSW August 2026 - 20260801 - CTS Day 2026 [CTS]</t>
        </is>
      </c>
      <c r="M3086" s="6" t="inlineStr">
        <is>
          <t>CTS</t>
        </is>
      </c>
    </row>
    <row r="3087">
      <c r="A3087" s="6" t="n">
        <v>65106</v>
      </c>
      <c r="B3087" s="6" t="n">
        <v>65106</v>
      </c>
      <c r="C3087" s="6" t="inlineStr">
        <is>
          <t>Payroll Tax</t>
        </is>
      </c>
      <c r="D3087" s="6" t="inlineStr">
        <is>
          <t>Manual Journal</t>
        </is>
      </c>
      <c r="E3087" s="37" t="n">
        <v>46265</v>
      </c>
      <c r="F3087" s="6" t="n"/>
      <c r="G3087" s="39" t="n">
        <v>16.04</v>
      </c>
      <c r="H3087" s="39" t="n">
        <v>0</v>
      </c>
      <c r="I3087" s="6" t="inlineStr">
        <is>
          <t>26061702 - Garvan - Morning Tea Event - 31.7.26 [PRD]</t>
        </is>
      </c>
      <c r="J3087" s="6" t="n"/>
      <c r="K3087" s="6" t="inlineStr">
        <is>
          <t>#69671</t>
        </is>
      </c>
      <c r="L3087" s="6" t="inlineStr">
        <is>
          <t>Payroll Tax NSW August 2026 - 26061702 - Garvan - Morning Tea Event - 31.7.26 [PRD]</t>
        </is>
      </c>
      <c r="M3087" s="6" t="inlineStr">
        <is>
          <t>PRODUCTION</t>
        </is>
      </c>
    </row>
    <row r="3088">
      <c r="A3088" s="6" t="n">
        <v>65106</v>
      </c>
      <c r="B3088" s="6" t="n">
        <v>65106</v>
      </c>
      <c r="C3088" s="6" t="inlineStr">
        <is>
          <t>Payroll Tax</t>
        </is>
      </c>
      <c r="D3088" s="6" t="inlineStr">
        <is>
          <t>Manual Journal</t>
        </is>
      </c>
      <c r="E3088" s="37" t="n">
        <v>46265</v>
      </c>
      <c r="F3088" s="6" t="n"/>
      <c r="G3088" s="39" t="n">
        <v>48.52</v>
      </c>
      <c r="H3088" s="39" t="n">
        <v>0</v>
      </c>
      <c r="I3088" s="6" t="inlineStr">
        <is>
          <t>26072003 - CBA Live Event Support August 2026 [PRD]</t>
        </is>
      </c>
      <c r="J3088" s="6" t="n"/>
      <c r="K3088" s="6" t="inlineStr">
        <is>
          <t>#69671</t>
        </is>
      </c>
      <c r="L3088" s="6" t="inlineStr">
        <is>
          <t>Payroll Tax NSW August 2026 - 26072003 - CBA Live Event Support August 2026 [PRD]</t>
        </is>
      </c>
      <c r="M3088" s="6" t="inlineStr">
        <is>
          <t>PRODUCTION</t>
        </is>
      </c>
    </row>
    <row r="3089">
      <c r="A3089" s="6" t="n">
        <v>65106</v>
      </c>
      <c r="B3089" s="6" t="n">
        <v>65106</v>
      </c>
      <c r="C3089" s="6" t="inlineStr">
        <is>
          <t>Payroll Tax</t>
        </is>
      </c>
      <c r="D3089" s="6" t="inlineStr">
        <is>
          <t>Manual Journal</t>
        </is>
      </c>
      <c r="E3089" s="37" t="n">
        <v>46265</v>
      </c>
      <c r="F3089" s="6" t="n"/>
      <c r="G3089" s="39" t="n">
        <v>50.53</v>
      </c>
      <c r="H3089" s="39" t="n">
        <v>0</v>
      </c>
      <c r="I3089" s="6" t="inlineStr">
        <is>
          <t>2605402 - AGL FYR - Employee Town Hall - 12.8.26 [PRD]</t>
        </is>
      </c>
      <c r="J3089" s="6" t="n"/>
      <c r="K3089" s="6" t="inlineStr">
        <is>
          <t>#69671</t>
        </is>
      </c>
      <c r="L3089" s="6" t="inlineStr">
        <is>
          <t>Payroll Tax NSW August 2026 - 2605402 - AGL FYR - Employee Town Hall - 12.8.26 [PRD]</t>
        </is>
      </c>
      <c r="M3089" s="6" t="inlineStr">
        <is>
          <t>PRODUCTION</t>
        </is>
      </c>
    </row>
    <row r="3090">
      <c r="A3090" s="6" t="n">
        <v>65106</v>
      </c>
      <c r="B3090" s="6" t="n">
        <v>65106</v>
      </c>
      <c r="C3090" s="6" t="inlineStr">
        <is>
          <t>Payroll Tax</t>
        </is>
      </c>
      <c r="D3090" s="6" t="inlineStr">
        <is>
          <t>Manual Journal</t>
        </is>
      </c>
      <c r="E3090" s="37" t="n">
        <v>46265</v>
      </c>
      <c r="F3090" s="6" t="n"/>
      <c r="G3090" s="39" t="n">
        <v>6.82</v>
      </c>
      <c r="H3090" s="39" t="n">
        <v>0</v>
      </c>
      <c r="I3090" s="6" t="inlineStr">
        <is>
          <t>2605402V - AGL FYR - Employee Town Hall - 12.8.26 [VID]</t>
        </is>
      </c>
      <c r="J3090" s="6" t="n"/>
      <c r="K3090" s="6" t="inlineStr">
        <is>
          <t>#69671</t>
        </is>
      </c>
      <c r="L3090" s="6" t="inlineStr">
        <is>
          <t>Payroll Tax NSW August 2026 - 2605402V - AGL FYR - Employee Town Hall - 12.8.26 [VID]</t>
        </is>
      </c>
      <c r="M3090" s="6" t="inlineStr">
        <is>
          <t>VIDEO</t>
        </is>
      </c>
    </row>
    <row r="3091">
      <c r="A3091" s="6" t="n">
        <v>65106</v>
      </c>
      <c r="B3091" s="6" t="n">
        <v>65106</v>
      </c>
      <c r="C3091" s="6" t="inlineStr">
        <is>
          <t>Payroll Tax</t>
        </is>
      </c>
      <c r="D3091" s="6" t="inlineStr">
        <is>
          <t>Manual Journal</t>
        </is>
      </c>
      <c r="E3091" s="37" t="n">
        <v>46265</v>
      </c>
      <c r="F3091" s="6" t="n"/>
      <c r="G3091" s="39" t="n">
        <v>6.42</v>
      </c>
      <c r="H3091" s="39" t="n">
        <v>0</v>
      </c>
      <c r="I3091" s="6" t="inlineStr">
        <is>
          <t>2605401V - AGL FYR - Investor Briefing - 12.8.26 [VID]</t>
        </is>
      </c>
      <c r="J3091" s="6" t="n"/>
      <c r="K3091" s="6" t="inlineStr">
        <is>
          <t>#69671</t>
        </is>
      </c>
      <c r="L3091" s="6" t="inlineStr">
        <is>
          <t>Payroll Tax NSW August 2026 - 2605401V - AGL FYR - Investor Briefing - 12.8.26 [VID]</t>
        </is>
      </c>
      <c r="M3091" s="6" t="inlineStr">
        <is>
          <t>VIDEO</t>
        </is>
      </c>
    </row>
    <row r="3092">
      <c r="A3092" s="6" t="n">
        <v>65106</v>
      </c>
      <c r="B3092" s="6" t="n">
        <v>65106</v>
      </c>
      <c r="C3092" s="6" t="inlineStr">
        <is>
          <t>Payroll Tax</t>
        </is>
      </c>
      <c r="D3092" s="6" t="inlineStr">
        <is>
          <t>Manual Journal</t>
        </is>
      </c>
      <c r="E3092" s="37" t="n">
        <v>46265</v>
      </c>
      <c r="F3092" s="6" t="n"/>
      <c r="G3092" s="39" t="n">
        <v>31.28</v>
      </c>
      <c r="H3092" s="39" t="n">
        <v>0</v>
      </c>
      <c r="I3092" s="6" t="inlineStr">
        <is>
          <t>2605401 - AGL FYR - Investor Briefing - 12.8.26 [PRD]</t>
        </is>
      </c>
      <c r="J3092" s="6" t="n"/>
      <c r="K3092" s="6" t="inlineStr">
        <is>
          <t>#69671</t>
        </is>
      </c>
      <c r="L3092" s="6" t="inlineStr">
        <is>
          <t>Payroll Tax NSW August 2026 - 2605401 - AGL FYR - Investor Briefing - 12.8.26 [PRD]</t>
        </is>
      </c>
      <c r="M3092" s="6" t="inlineStr">
        <is>
          <t>PRODUCTION</t>
        </is>
      </c>
    </row>
    <row r="3093">
      <c r="A3093" s="6" t="n">
        <v>65106</v>
      </c>
      <c r="B3093" s="6" t="n">
        <v>65106</v>
      </c>
      <c r="C3093" s="6" t="inlineStr">
        <is>
          <t>Payroll Tax</t>
        </is>
      </c>
      <c r="D3093" s="6" t="inlineStr">
        <is>
          <t>Manual Journal</t>
        </is>
      </c>
      <c r="E3093" s="37" t="n">
        <v>46265</v>
      </c>
      <c r="F3093" s="6" t="n"/>
      <c r="G3093" s="39" t="n">
        <v>12.83</v>
      </c>
      <c r="H3093" s="39" t="n">
        <v>0</v>
      </c>
      <c r="I3093" s="6" t="inlineStr">
        <is>
          <t>26061108V - APA - Qtly All Hands FYR26 - 20.8.26 [VID]</t>
        </is>
      </c>
      <c r="J3093" s="6" t="n"/>
      <c r="K3093" s="6" t="inlineStr">
        <is>
          <t>#69671</t>
        </is>
      </c>
      <c r="L3093" s="6" t="inlineStr">
        <is>
          <t>Payroll Tax NSW August 2026 - 26061108V - APA - Qtly All Hands FYR26 - 20.8.26 [VID]</t>
        </is>
      </c>
      <c r="M3093" s="6" t="inlineStr">
        <is>
          <t>VIDEO</t>
        </is>
      </c>
    </row>
    <row r="3094">
      <c r="A3094" s="6" t="n">
        <v>65106</v>
      </c>
      <c r="B3094" s="6" t="n">
        <v>65106</v>
      </c>
      <c r="C3094" s="6" t="inlineStr">
        <is>
          <t>Payroll Tax</t>
        </is>
      </c>
      <c r="D3094" s="6" t="inlineStr">
        <is>
          <t>Manual Journal</t>
        </is>
      </c>
      <c r="E3094" s="37" t="n">
        <v>46265</v>
      </c>
      <c r="F3094" s="6" t="n"/>
      <c r="G3094" s="39" t="n">
        <v>6.42</v>
      </c>
      <c r="H3094" s="39" t="n">
        <v>0</v>
      </c>
      <c r="I3094" s="6" t="inlineStr">
        <is>
          <t>26071901 - Elkiem - Studio Support - 11.8.26 [PRD]</t>
        </is>
      </c>
      <c r="J3094" s="6" t="n"/>
      <c r="K3094" s="6" t="inlineStr">
        <is>
          <t>#69671</t>
        </is>
      </c>
      <c r="L3094" s="6" t="inlineStr">
        <is>
          <t>Payroll Tax NSW August 2026 - 26071901 - Elkiem - Studio Support - 11.8.26 [PRD]</t>
        </is>
      </c>
      <c r="M3094" s="6" t="inlineStr">
        <is>
          <t>PRODUCTION</t>
        </is>
      </c>
    </row>
    <row r="3095">
      <c r="A3095" s="6" t="n">
        <v>65106</v>
      </c>
      <c r="B3095" s="6" t="n">
        <v>65106</v>
      </c>
      <c r="C3095" s="6" t="inlineStr">
        <is>
          <t>Payroll Tax</t>
        </is>
      </c>
      <c r="D3095" s="6" t="inlineStr">
        <is>
          <t>Manual Journal</t>
        </is>
      </c>
      <c r="E3095" s="37" t="n">
        <v>46265</v>
      </c>
      <c r="F3095" s="6" t="n"/>
      <c r="G3095" s="39" t="n">
        <v>11.63</v>
      </c>
      <c r="H3095" s="39" t="n">
        <v>0</v>
      </c>
      <c r="I3095" s="6" t="inlineStr">
        <is>
          <t>26072906 - ASX Advisory Group on Corporate Governance [PRD]</t>
        </is>
      </c>
      <c r="J3095" s="6" t="n"/>
      <c r="K3095" s="6" t="inlineStr">
        <is>
          <t>#69671</t>
        </is>
      </c>
      <c r="L3095" s="6" t="inlineStr">
        <is>
          <t>Payroll Tax NSW August 2026 - 26072906 - ASX Advisory Group on Corporate Governance [PRD]</t>
        </is>
      </c>
      <c r="M3095" s="6" t="inlineStr">
        <is>
          <t>PRODUCTION</t>
        </is>
      </c>
    </row>
    <row r="3096">
      <c r="A3096" s="6" t="n">
        <v>65106</v>
      </c>
      <c r="B3096" s="6" t="n">
        <v>65106</v>
      </c>
      <c r="C3096" s="6" t="inlineStr">
        <is>
          <t>Payroll Tax</t>
        </is>
      </c>
      <c r="D3096" s="6" t="inlineStr">
        <is>
          <t>Manual Journal</t>
        </is>
      </c>
      <c r="E3096" s="37" t="n">
        <v>46265</v>
      </c>
      <c r="F3096" s="6" t="n"/>
      <c r="G3096" s="39" t="n">
        <v>13.63</v>
      </c>
      <c r="H3096" s="39" t="n">
        <v>0</v>
      </c>
      <c r="I3096" s="6" t="inlineStr">
        <is>
          <t>26073110 - Garvan - Weizmann Dinner Event - 20.8.26 [PRD]</t>
        </is>
      </c>
      <c r="J3096" s="6" t="n"/>
      <c r="K3096" s="6" t="inlineStr">
        <is>
          <t>#69671</t>
        </is>
      </c>
      <c r="L3096" s="6" t="inlineStr">
        <is>
          <t>Payroll Tax NSW August 2026 - 26073110 - Garvan - Weizmann Dinner Event - 20.8.26 [PRD]</t>
        </is>
      </c>
      <c r="M3096" s="6" t="inlineStr">
        <is>
          <t>PRODUCTION</t>
        </is>
      </c>
    </row>
    <row r="3097">
      <c r="A3097" s="6" t="n">
        <v>65106</v>
      </c>
      <c r="B3097" s="6" t="n">
        <v>65106</v>
      </c>
      <c r="C3097" s="6" t="inlineStr">
        <is>
          <t>Payroll Tax</t>
        </is>
      </c>
      <c r="D3097" s="6" t="inlineStr">
        <is>
          <t>Manual Journal</t>
        </is>
      </c>
      <c r="E3097" s="37" t="n">
        <v>46265</v>
      </c>
      <c r="F3097" s="6" t="n"/>
      <c r="G3097" s="39" t="n">
        <v>6.42</v>
      </c>
      <c r="H3097" s="39" t="n">
        <v>0</v>
      </c>
      <c r="I3097" s="6" t="inlineStr">
        <is>
          <t>26061801 - APA - Investor Briefing FYR26 - 20.8.26 [PRD]</t>
        </is>
      </c>
      <c r="J3097" s="6" t="n"/>
      <c r="K3097" s="6" t="inlineStr">
        <is>
          <t>#69671</t>
        </is>
      </c>
      <c r="L3097" s="6" t="inlineStr">
        <is>
          <t>Payroll Tax NSW August 2026 - 26061801 - APA - Investor Briefing FYR26 - 20.8.26 [PRD]</t>
        </is>
      </c>
      <c r="M3097" s="6" t="inlineStr">
        <is>
          <t>PRODUCTION</t>
        </is>
      </c>
    </row>
    <row r="3098">
      <c r="A3098" s="6" t="n">
        <v>65106</v>
      </c>
      <c r="B3098" s="6" t="n">
        <v>65106</v>
      </c>
      <c r="C3098" s="6" t="inlineStr">
        <is>
          <t>Payroll Tax</t>
        </is>
      </c>
      <c r="D3098" s="6" t="inlineStr">
        <is>
          <t>Manual Journal</t>
        </is>
      </c>
      <c r="E3098" s="37" t="n">
        <v>46265</v>
      </c>
      <c r="F3098" s="6" t="n"/>
      <c r="G3098" s="39" t="n">
        <v>8.550000000000001</v>
      </c>
      <c r="H3098" s="39" t="n">
        <v>0</v>
      </c>
      <c r="I3098" s="6" t="inlineStr">
        <is>
          <t>26062503 - Aware Super 24.16 UC Engine Replacement [INT]</t>
        </is>
      </c>
      <c r="J3098" s="6" t="n"/>
      <c r="K3098" s="6" t="inlineStr">
        <is>
          <t>#69671</t>
        </is>
      </c>
      <c r="L3098" s="6" t="inlineStr">
        <is>
          <t>Payroll Tax NSW August 2026 - 26062503 - Aware Super 24.16 UC Engine Replacement [INT]</t>
        </is>
      </c>
      <c r="M3098" s="6" t="inlineStr">
        <is>
          <t>INTEGRATION</t>
        </is>
      </c>
    </row>
    <row r="3099">
      <c r="A3099" s="6" t="n">
        <v>65106</v>
      </c>
      <c r="B3099" s="6" t="n">
        <v>65106</v>
      </c>
      <c r="C3099" s="6" t="inlineStr">
        <is>
          <t>Payroll Tax</t>
        </is>
      </c>
      <c r="D3099" s="6" t="inlineStr">
        <is>
          <t>Manual Journal</t>
        </is>
      </c>
      <c r="E3099" s="37" t="n">
        <v>46265</v>
      </c>
      <c r="F3099" s="6" t="n"/>
      <c r="G3099" s="39" t="n">
        <v>2.01</v>
      </c>
      <c r="H3099" s="39" t="n">
        <v>0</v>
      </c>
      <c r="I3099" s="6" t="inlineStr">
        <is>
          <t>2605605 - DTTL Hobart AV Fitout [INT]</t>
        </is>
      </c>
      <c r="J3099" s="6" t="n"/>
      <c r="K3099" s="6" t="inlineStr">
        <is>
          <t>#69671</t>
        </is>
      </c>
      <c r="L3099" s="6" t="inlineStr">
        <is>
          <t>Payroll Tax NSW August 2026 - 2605605 - DTTL Hobart AV Fitout [INT]</t>
        </is>
      </c>
      <c r="M3099" s="6" t="inlineStr">
        <is>
          <t>INTEGRATION</t>
        </is>
      </c>
    </row>
    <row r="3100">
      <c r="A3100" s="6" t="n">
        <v>65106</v>
      </c>
      <c r="B3100" s="6" t="n">
        <v>65106</v>
      </c>
      <c r="C3100" s="6" t="inlineStr">
        <is>
          <t>Payroll Tax</t>
        </is>
      </c>
      <c r="D3100" s="6" t="inlineStr">
        <is>
          <t>Manual Journal</t>
        </is>
      </c>
      <c r="E3100" s="37" t="n">
        <v>46265</v>
      </c>
      <c r="F3100" s="6" t="n"/>
      <c r="G3100" s="39" t="n">
        <v>9.619999999999999</v>
      </c>
      <c r="H3100" s="39" t="n">
        <v>0</v>
      </c>
      <c r="I3100" s="6" t="inlineStr">
        <is>
          <t>26063002V - CEOi - CEO Connect - 11.8.26 [VID]</t>
        </is>
      </c>
      <c r="J3100" s="6" t="n"/>
      <c r="K3100" s="6" t="inlineStr">
        <is>
          <t>#69671</t>
        </is>
      </c>
      <c r="L3100" s="6" t="inlineStr">
        <is>
          <t>Payroll Tax NSW August 2026 - 26063002V - CEOi - CEO Connect - 11.8.26 [VID]</t>
        </is>
      </c>
      <c r="M3100" s="6" t="inlineStr">
        <is>
          <t>VIDEO</t>
        </is>
      </c>
    </row>
    <row r="3101">
      <c r="A3101" s="6" t="n">
        <v>65106</v>
      </c>
      <c r="B3101" s="6" t="n">
        <v>65106</v>
      </c>
      <c r="C3101" s="6" t="inlineStr">
        <is>
          <t>Payroll Tax</t>
        </is>
      </c>
      <c r="D3101" s="6" t="inlineStr">
        <is>
          <t>Manual Journal</t>
        </is>
      </c>
      <c r="E3101" s="37" t="n">
        <v>46265</v>
      </c>
      <c r="F3101" s="6" t="n"/>
      <c r="G3101" s="39" t="n">
        <v>8.42</v>
      </c>
      <c r="H3101" s="39" t="n">
        <v>0</v>
      </c>
      <c r="I3101" s="6" t="inlineStr">
        <is>
          <t>26061104V - MUFG - FYR26 - 12.8.26 [VID]</t>
        </is>
      </c>
      <c r="J3101" s="6" t="n"/>
      <c r="K3101" s="6" t="inlineStr">
        <is>
          <t>#69671</t>
        </is>
      </c>
      <c r="L3101" s="6" t="inlineStr">
        <is>
          <t>Payroll Tax NSW August 2026 - 26061104V - MUFG - FYR26 - 12.8.26 [VID]</t>
        </is>
      </c>
      <c r="M3101" s="6" t="inlineStr">
        <is>
          <t>VIDEO</t>
        </is>
      </c>
    </row>
    <row r="3102">
      <c r="A3102" s="6" t="n">
        <v>65106</v>
      </c>
      <c r="B3102" s="6" t="n">
        <v>65106</v>
      </c>
      <c r="C3102" s="6" t="inlineStr">
        <is>
          <t>Payroll Tax</t>
        </is>
      </c>
      <c r="D3102" s="6" t="inlineStr">
        <is>
          <t>Manual Journal</t>
        </is>
      </c>
      <c r="E3102" s="37" t="n">
        <v>46265</v>
      </c>
      <c r="F3102" s="6" t="n"/>
      <c r="G3102" s="39" t="n">
        <v>6.42</v>
      </c>
      <c r="H3102" s="39" t="n">
        <v>0</v>
      </c>
      <c r="I3102" s="6" t="inlineStr">
        <is>
          <t>26081402 - Dimensional - AV Support - 19.8.26 [PRD]</t>
        </is>
      </c>
      <c r="J3102" s="6" t="n"/>
      <c r="K3102" s="6" t="inlineStr">
        <is>
          <t>#69671</t>
        </is>
      </c>
      <c r="L3102" s="6" t="inlineStr">
        <is>
          <t>Payroll Tax NSW August 2026 - 26081402 - Dimensional - AV Support - 19.8.26 [PRD]</t>
        </is>
      </c>
      <c r="M3102" s="6" t="inlineStr">
        <is>
          <t>PRODUCTION</t>
        </is>
      </c>
    </row>
    <row r="3103">
      <c r="A3103" s="6" t="n">
        <v>65106</v>
      </c>
      <c r="B3103" s="6" t="n">
        <v>65106</v>
      </c>
      <c r="C3103" s="6" t="inlineStr">
        <is>
          <t>Payroll Tax</t>
        </is>
      </c>
      <c r="D3103" s="6" t="inlineStr">
        <is>
          <t>Manual Journal</t>
        </is>
      </c>
      <c r="E3103" s="37" t="n">
        <v>46265</v>
      </c>
      <c r="F3103" s="6" t="n"/>
      <c r="G3103" s="39" t="n">
        <v>14.44</v>
      </c>
      <c r="H3103" s="39" t="n">
        <v>0</v>
      </c>
      <c r="I3103" s="6" t="inlineStr">
        <is>
          <t>26072903 - PWC - GB Webcast - 11.8.26 [PRD]</t>
        </is>
      </c>
      <c r="J3103" s="6" t="n"/>
      <c r="K3103" s="6" t="inlineStr">
        <is>
          <t>#69671</t>
        </is>
      </c>
      <c r="L3103" s="6" t="inlineStr">
        <is>
          <t>Payroll Tax NSW August 2026 - 26072903 - PWC - GB Webcast - 11.8.26 [PRD]</t>
        </is>
      </c>
      <c r="M3103" s="6" t="inlineStr">
        <is>
          <t>PRODUCTION</t>
        </is>
      </c>
    </row>
    <row r="3104">
      <c r="A3104" s="6" t="n">
        <v>65106</v>
      </c>
      <c r="B3104" s="6" t="n">
        <v>65106</v>
      </c>
      <c r="C3104" s="6" t="inlineStr">
        <is>
          <t>Payroll Tax</t>
        </is>
      </c>
      <c r="D3104" s="6" t="inlineStr">
        <is>
          <t>Manual Journal</t>
        </is>
      </c>
      <c r="E3104" s="37" t="n">
        <v>46265</v>
      </c>
      <c r="F3104" s="6" t="n"/>
      <c r="G3104" s="39" t="n">
        <v>10.03</v>
      </c>
      <c r="H3104" s="39" t="n">
        <v>0</v>
      </c>
      <c r="I3104" s="6" t="inlineStr">
        <is>
          <t>26072802 - ON24 KWM Sydney Event - 18.08.2026 [PRD]</t>
        </is>
      </c>
      <c r="J3104" s="6" t="n"/>
      <c r="K3104" s="6" t="inlineStr">
        <is>
          <t>#69671</t>
        </is>
      </c>
      <c r="L3104" s="6" t="inlineStr">
        <is>
          <t>Payroll Tax NSW August 2026 - 26072802 - ON24 KWM Sydney Event - 18.08.2026 [PRD]</t>
        </is>
      </c>
      <c r="M3104" s="6" t="inlineStr">
        <is>
          <t>PRODUCTION</t>
        </is>
      </c>
    </row>
    <row r="3105">
      <c r="A3105" s="6" t="n">
        <v>65106</v>
      </c>
      <c r="B3105" s="6" t="n">
        <v>65106</v>
      </c>
      <c r="C3105" s="6" t="inlineStr">
        <is>
          <t>Payroll Tax</t>
        </is>
      </c>
      <c r="D3105" s="6" t="inlineStr">
        <is>
          <t>Manual Journal</t>
        </is>
      </c>
      <c r="E3105" s="37" t="n">
        <v>46265</v>
      </c>
      <c r="F3105" s="6" t="n"/>
      <c r="G3105" s="39" t="n">
        <v>11.63</v>
      </c>
      <c r="H3105" s="39" t="n">
        <v>0</v>
      </c>
      <c r="I3105" s="6" t="inlineStr">
        <is>
          <t>26061801V - APA - Investor Briefing FYR26 - 20.8.26 [VID]</t>
        </is>
      </c>
      <c r="J3105" s="6" t="n"/>
      <c r="K3105" s="6" t="inlineStr">
        <is>
          <t>#69671</t>
        </is>
      </c>
      <c r="L3105" s="6" t="inlineStr">
        <is>
          <t>Payroll Tax NSW August 2026 - 26061801V - APA - Investor Briefing FYR26 - 20.8.26 [VID]</t>
        </is>
      </c>
      <c r="M3105" s="6" t="inlineStr">
        <is>
          <t>VIDEO</t>
        </is>
      </c>
    </row>
    <row r="3106">
      <c r="A3106" s="6" t="n">
        <v>65106</v>
      </c>
      <c r="B3106" s="6" t="n">
        <v>65106</v>
      </c>
      <c r="C3106" s="6" t="inlineStr">
        <is>
          <t>Payroll Tax</t>
        </is>
      </c>
      <c r="D3106" s="6" t="inlineStr">
        <is>
          <t>Manual Journal</t>
        </is>
      </c>
      <c r="E3106" s="37" t="n">
        <v>46265</v>
      </c>
      <c r="F3106" s="6" t="n"/>
      <c r="G3106" s="39" t="n">
        <v>7.62</v>
      </c>
      <c r="H3106" s="39" t="n">
        <v>0</v>
      </c>
      <c r="I3106" s="6" t="inlineStr">
        <is>
          <t>26072903V - PWC - GB Webcast - 11.8.26 [VID]</t>
        </is>
      </c>
      <c r="J3106" s="6" t="n"/>
      <c r="K3106" s="6" t="inlineStr">
        <is>
          <t>#69671</t>
        </is>
      </c>
      <c r="L3106" s="6" t="inlineStr">
        <is>
          <t>Payroll Tax NSW August 2026 - 26072903V - PWC - GB Webcast - 11.8.26 [VID]</t>
        </is>
      </c>
      <c r="M3106" s="6" t="inlineStr">
        <is>
          <t>VIDEO</t>
        </is>
      </c>
    </row>
    <row r="3107">
      <c r="A3107" s="6" t="n">
        <v>65106</v>
      </c>
      <c r="B3107" s="6" t="n">
        <v>65106</v>
      </c>
      <c r="C3107" s="6" t="inlineStr">
        <is>
          <t>Payroll Tax</t>
        </is>
      </c>
      <c r="D3107" s="6" t="inlineStr">
        <is>
          <t>Manual Journal</t>
        </is>
      </c>
      <c r="E3107" s="37" t="n">
        <v>46265</v>
      </c>
      <c r="F3107" s="6" t="n"/>
      <c r="G3107" s="39" t="n">
        <v>1.2</v>
      </c>
      <c r="H3107" s="39" t="n">
        <v>0</v>
      </c>
      <c r="I3107" s="6" t="inlineStr">
        <is>
          <t>26061105V - CBA - FYR 2026 - 12.8.26 [VID]</t>
        </is>
      </c>
      <c r="J3107" s="6" t="n"/>
      <c r="K3107" s="6" t="inlineStr">
        <is>
          <t>#69671</t>
        </is>
      </c>
      <c r="L3107" s="6" t="inlineStr">
        <is>
          <t>Payroll Tax NSW August 2026 - 26061105V - CBA - FYR 2026 - 12.8.26 [VID]</t>
        </is>
      </c>
      <c r="M3107" s="6" t="inlineStr">
        <is>
          <t>VIDEO</t>
        </is>
      </c>
    </row>
    <row r="3108">
      <c r="A3108" s="6" t="n">
        <v>65106</v>
      </c>
      <c r="B3108" s="6" t="n">
        <v>65106</v>
      </c>
      <c r="C3108" s="6" t="inlineStr">
        <is>
          <t>Payroll Tax</t>
        </is>
      </c>
      <c r="D3108" s="6" t="inlineStr">
        <is>
          <t>Manual Journal</t>
        </is>
      </c>
      <c r="E3108" s="37" t="n">
        <v>46265</v>
      </c>
      <c r="F3108" s="6" t="n"/>
      <c r="G3108" s="39" t="n">
        <v>27.27</v>
      </c>
      <c r="H3108" s="39" t="n">
        <v>0</v>
      </c>
      <c r="I3108" s="6" t="inlineStr">
        <is>
          <t>26072906V - ASX Advisory Group on Corporate Governance [VID]</t>
        </is>
      </c>
      <c r="J3108" s="6" t="n"/>
      <c r="K3108" s="6" t="inlineStr">
        <is>
          <t>#69671</t>
        </is>
      </c>
      <c r="L3108" s="6" t="inlineStr">
        <is>
          <t>Payroll Tax NSW August 2026 - 26072906V - ASX Advisory Group on Corporate Governance [VID]</t>
        </is>
      </c>
      <c r="M3108" s="6" t="inlineStr">
        <is>
          <t>VIDEO</t>
        </is>
      </c>
    </row>
    <row r="3109">
      <c r="A3109" s="6" t="n">
        <v>65106</v>
      </c>
      <c r="B3109" s="6" t="n">
        <v>65106</v>
      </c>
      <c r="C3109" s="6" t="inlineStr">
        <is>
          <t>Payroll Tax</t>
        </is>
      </c>
      <c r="D3109" s="6" t="inlineStr">
        <is>
          <t>Manual Journal</t>
        </is>
      </c>
      <c r="E3109" s="37" t="n">
        <v>46265</v>
      </c>
      <c r="F3109" s="6" t="n"/>
      <c r="G3109" s="39" t="n">
        <v>1.6</v>
      </c>
      <c r="H3109" s="39" t="n">
        <v>0</v>
      </c>
      <c r="I3109" s="6" t="inlineStr">
        <is>
          <t>2603104V - Cochlear FY26 Results 18.8.26 [VID]</t>
        </is>
      </c>
      <c r="J3109" s="6" t="n"/>
      <c r="K3109" s="6" t="inlineStr">
        <is>
          <t>#69671</t>
        </is>
      </c>
      <c r="L3109" s="6" t="inlineStr">
        <is>
          <t>Payroll Tax NSW August 2026 - 2603104V - Cochlear FY26 Results 18.8.26 [VID]</t>
        </is>
      </c>
      <c r="M3109" s="6" t="inlineStr">
        <is>
          <t>VIDEO</t>
        </is>
      </c>
    </row>
    <row r="3110">
      <c r="A3110" s="6" t="n">
        <v>65106</v>
      </c>
      <c r="B3110" s="6" t="n">
        <v>65106</v>
      </c>
      <c r="C3110" s="6" t="inlineStr">
        <is>
          <t>Payroll Tax</t>
        </is>
      </c>
      <c r="D3110" s="6" t="inlineStr">
        <is>
          <t>Manual Journal</t>
        </is>
      </c>
      <c r="E3110" s="37" t="n">
        <v>46265</v>
      </c>
      <c r="F3110" s="6" t="n"/>
      <c r="G3110" s="39" t="n">
        <v>3.21</v>
      </c>
      <c r="H3110" s="39" t="n">
        <v>0</v>
      </c>
      <c r="I3110" s="6" t="inlineStr">
        <is>
          <t>26073111 - Downer - FYR &amp; Employee Webcast - 25.8.26 [PRD]</t>
        </is>
      </c>
      <c r="J3110" s="6" t="n"/>
      <c r="K3110" s="6" t="inlineStr">
        <is>
          <t>#69671</t>
        </is>
      </c>
      <c r="L3110" s="6" t="inlineStr">
        <is>
          <t>Payroll Tax NSW August 2026 - 26073111 - Downer - FYR &amp; Employee Webcast - 25.8.26 [PRD]</t>
        </is>
      </c>
      <c r="M3110" s="6" t="inlineStr">
        <is>
          <t>PRODUCTION</t>
        </is>
      </c>
    </row>
    <row r="3111">
      <c r="A3111" s="6" t="n">
        <v>65106</v>
      </c>
      <c r="B3111" s="6" t="n">
        <v>65106</v>
      </c>
      <c r="C3111" s="6" t="inlineStr">
        <is>
          <t>Payroll Tax</t>
        </is>
      </c>
      <c r="D3111" s="6" t="inlineStr">
        <is>
          <t>Manual Journal</t>
        </is>
      </c>
      <c r="E3111" s="37" t="n">
        <v>46265</v>
      </c>
      <c r="F3111" s="6" t="n"/>
      <c r="G3111" s="39" t="n">
        <v>1.33</v>
      </c>
      <c r="H3111" s="39" t="n">
        <v>0</v>
      </c>
      <c r="I3111" s="6" t="inlineStr">
        <is>
          <t>1668 - CBA Dedicated Tech [ONS]</t>
        </is>
      </c>
      <c r="J3111" s="6" t="n"/>
      <c r="K3111" s="6" t="inlineStr">
        <is>
          <t>#70351</t>
        </is>
      </c>
      <c r="L3111" s="6" t="inlineStr">
        <is>
          <t>Payroll Tax NSW August 2026 - 1668 - CBA Dedicated Tech [ONS]</t>
        </is>
      </c>
      <c r="M3111" s="6" t="inlineStr">
        <is>
          <t>ONSITE</t>
        </is>
      </c>
    </row>
    <row r="3112">
      <c r="A3112" s="6" t="n">
        <v>65106</v>
      </c>
      <c r="B3112" s="6" t="n">
        <v>65106</v>
      </c>
      <c r="C3112" s="6" t="inlineStr">
        <is>
          <t>Payroll Tax</t>
        </is>
      </c>
      <c r="D3112" s="6" t="inlineStr">
        <is>
          <t>Manual Journal</t>
        </is>
      </c>
      <c r="E3112" s="37" t="n">
        <v>46265</v>
      </c>
      <c r="F3112" s="6" t="n"/>
      <c r="G3112" s="39" t="n">
        <v>0.52</v>
      </c>
      <c r="H3112" s="39" t="n">
        <v>0</v>
      </c>
      <c r="I3112" s="6" t="inlineStr">
        <is>
          <t>2479 - CONSULTING - Quotes [CONS]</t>
        </is>
      </c>
      <c r="J3112" s="6" t="n"/>
      <c r="K3112" s="6" t="inlineStr">
        <is>
          <t>#70351</t>
        </is>
      </c>
      <c r="L3112" s="6" t="inlineStr">
        <is>
          <t>Payroll Tax NSW August 2026 - 2479 - CONSULTING - Quotes [CONS]</t>
        </is>
      </c>
      <c r="M3112" s="6" t="inlineStr">
        <is>
          <t>CONSULTING</t>
        </is>
      </c>
    </row>
    <row r="3113">
      <c r="A3113" s="6" t="n">
        <v>65106</v>
      </c>
      <c r="B3113" s="6" t="n">
        <v>65106</v>
      </c>
      <c r="C3113" s="6" t="inlineStr">
        <is>
          <t>Payroll Tax</t>
        </is>
      </c>
      <c r="D3113" s="6" t="inlineStr">
        <is>
          <t>Manual Journal</t>
        </is>
      </c>
      <c r="E3113" s="37" t="n">
        <v>46265</v>
      </c>
      <c r="F3113" s="6" t="n"/>
      <c r="G3113" s="39" t="n">
        <v>2.04</v>
      </c>
      <c r="H3113" s="39" t="n">
        <v>0</v>
      </c>
      <c r="I3113" s="6" t="inlineStr">
        <is>
          <t>2481 - Production - Quotes [PRD]</t>
        </is>
      </c>
      <c r="J3113" s="6" t="n"/>
      <c r="K3113" s="6" t="inlineStr">
        <is>
          <t>#70351</t>
        </is>
      </c>
      <c r="L3113" s="6" t="inlineStr">
        <is>
          <t>Payroll Tax NSW August 2026 - 2481 - Production - Quotes [PRD]</t>
        </is>
      </c>
      <c r="M3113" s="6" t="inlineStr">
        <is>
          <t>PRODUCTION</t>
        </is>
      </c>
    </row>
    <row r="3114">
      <c r="A3114" s="6" t="n">
        <v>65106</v>
      </c>
      <c r="B3114" s="6" t="n">
        <v>65106</v>
      </c>
      <c r="C3114" s="6" t="inlineStr">
        <is>
          <t>Payroll Tax</t>
        </is>
      </c>
      <c r="D3114" s="6" t="inlineStr">
        <is>
          <t>Manual Journal</t>
        </is>
      </c>
      <c r="E3114" s="37" t="n">
        <v>46265</v>
      </c>
      <c r="F3114" s="6" t="n"/>
      <c r="G3114" s="39" t="n">
        <v>0.04</v>
      </c>
      <c r="H3114" s="39" t="n">
        <v>0</v>
      </c>
      <c r="I3114" s="6" t="inlineStr">
        <is>
          <t>2482 - VIDEO - Quotes [VID]</t>
        </is>
      </c>
      <c r="J3114" s="6" t="n"/>
      <c r="K3114" s="6" t="inlineStr">
        <is>
          <t>#70351</t>
        </is>
      </c>
      <c r="L3114" s="6" t="inlineStr">
        <is>
          <t>Payroll Tax NSW August 2026 - 2482 - VIDEO - Quotes [VID]</t>
        </is>
      </c>
      <c r="M3114" s="6" t="inlineStr">
        <is>
          <t>VIDEO</t>
        </is>
      </c>
    </row>
    <row r="3115">
      <c r="A3115" s="6" t="n">
        <v>65106</v>
      </c>
      <c r="B3115" s="6" t="n">
        <v>65106</v>
      </c>
      <c r="C3115" s="6" t="inlineStr">
        <is>
          <t>Payroll Tax</t>
        </is>
      </c>
      <c r="D3115" s="6" t="inlineStr">
        <is>
          <t>Manual Journal</t>
        </is>
      </c>
      <c r="E3115" s="37" t="n">
        <v>46265</v>
      </c>
      <c r="F3115" s="6" t="n"/>
      <c r="G3115" s="39" t="n">
        <v>0.41</v>
      </c>
      <c r="H3115" s="39" t="n">
        <v>0</v>
      </c>
      <c r="I3115" s="6" t="inlineStr">
        <is>
          <t>2503 - ONS DTTL (non-chargeable)</t>
        </is>
      </c>
      <c r="J3115" s="6" t="n"/>
      <c r="K3115" s="6" t="inlineStr">
        <is>
          <t>#70351</t>
        </is>
      </c>
      <c r="L3115" s="6" t="inlineStr">
        <is>
          <t>Payroll Tax NSW August 2026 - 2503 - ONS DTTL (non-chargeable)</t>
        </is>
      </c>
      <c r="M3115" s="6" t="inlineStr">
        <is>
          <t>ONSITE</t>
        </is>
      </c>
    </row>
    <row r="3116">
      <c r="A3116" s="6" t="n">
        <v>65106</v>
      </c>
      <c r="B3116" s="6" t="n">
        <v>65106</v>
      </c>
      <c r="C3116" s="6" t="inlineStr">
        <is>
          <t>Payroll Tax</t>
        </is>
      </c>
      <c r="D3116" s="6" t="inlineStr">
        <is>
          <t>Manual Journal</t>
        </is>
      </c>
      <c r="E3116" s="37" t="n">
        <v>46265</v>
      </c>
      <c r="F3116" s="6" t="n"/>
      <c r="G3116" s="39" t="n">
        <v>0.45</v>
      </c>
      <c r="H3116" s="39" t="n">
        <v>0</v>
      </c>
      <c r="I3116" s="6" t="inlineStr">
        <is>
          <t>2505 - ONS PWC (non-chargeable)</t>
        </is>
      </c>
      <c r="J3116" s="6" t="n"/>
      <c r="K3116" s="6" t="inlineStr">
        <is>
          <t>#70351</t>
        </is>
      </c>
      <c r="L3116" s="6" t="inlineStr">
        <is>
          <t>Payroll Tax NSW August 2026 - 2505 - ONS PWC (non-chargeable)</t>
        </is>
      </c>
      <c r="M3116" s="6" t="inlineStr">
        <is>
          <t>ONSITE</t>
        </is>
      </c>
    </row>
    <row r="3117">
      <c r="A3117" s="6" t="n">
        <v>65106</v>
      </c>
      <c r="B3117" s="6" t="n">
        <v>65106</v>
      </c>
      <c r="C3117" s="6" t="inlineStr">
        <is>
          <t>Payroll Tax</t>
        </is>
      </c>
      <c r="D3117" s="6" t="inlineStr">
        <is>
          <t>Manual Journal</t>
        </is>
      </c>
      <c r="E3117" s="37" t="n">
        <v>46265</v>
      </c>
      <c r="F3117" s="6" t="n"/>
      <c r="G3117" s="39" t="n">
        <v>0.26</v>
      </c>
      <c r="H3117" s="39" t="n">
        <v>0</v>
      </c>
      <c r="I3117" s="6" t="inlineStr">
        <is>
          <t>2506 - ONS BWEST (non-chargeable)</t>
        </is>
      </c>
      <c r="J3117" s="6" t="n"/>
      <c r="K3117" s="6" t="inlineStr">
        <is>
          <t>#70351</t>
        </is>
      </c>
      <c r="L3117" s="6" t="inlineStr">
        <is>
          <t>Payroll Tax NSW August 2026 - 2506 - ONS BWEST (non-chargeable)</t>
        </is>
      </c>
      <c r="M3117" s="6" t="inlineStr">
        <is>
          <t>ONSITE</t>
        </is>
      </c>
    </row>
    <row r="3118">
      <c r="A3118" s="6" t="n">
        <v>65106</v>
      </c>
      <c r="B3118" s="6" t="n">
        <v>65106</v>
      </c>
      <c r="C3118" s="6" t="inlineStr">
        <is>
          <t>Payroll Tax</t>
        </is>
      </c>
      <c r="D3118" s="6" t="inlineStr">
        <is>
          <t>Manual Journal</t>
        </is>
      </c>
      <c r="E3118" s="37" t="n">
        <v>46265</v>
      </c>
      <c r="F3118" s="6" t="n"/>
      <c r="G3118" s="39" t="n">
        <v>0.66</v>
      </c>
      <c r="H3118" s="39" t="n">
        <v>0</v>
      </c>
      <c r="I3118" s="6" t="inlineStr">
        <is>
          <t>2506208 - CBA AGM 2026 [PRD]</t>
        </is>
      </c>
      <c r="J3118" s="6" t="n"/>
      <c r="K3118" s="6" t="inlineStr">
        <is>
          <t>#70351</t>
        </is>
      </c>
      <c r="L3118" s="6" t="inlineStr">
        <is>
          <t>Payroll Tax NSW August 2026 - 2506208 - CBA AGM 2026 [PRD]</t>
        </is>
      </c>
      <c r="M3118" s="6" t="inlineStr">
        <is>
          <t>PRODUCTION</t>
        </is>
      </c>
    </row>
    <row r="3119">
      <c r="A3119" s="6" t="n">
        <v>65106</v>
      </c>
      <c r="B3119" s="6" t="n">
        <v>65106</v>
      </c>
      <c r="C3119" s="6" t="inlineStr">
        <is>
          <t>Payroll Tax</t>
        </is>
      </c>
      <c r="D3119" s="6" t="inlineStr">
        <is>
          <t>Manual Journal</t>
        </is>
      </c>
      <c r="E3119" s="37" t="n">
        <v>46265</v>
      </c>
      <c r="F3119" s="6" t="n"/>
      <c r="G3119" s="39" t="n">
        <v>3.18</v>
      </c>
      <c r="H3119" s="39" t="n">
        <v>0</v>
      </c>
      <c r="I3119" s="6" t="inlineStr">
        <is>
          <t>2849 - DTTL SYD Internal [ONS]</t>
        </is>
      </c>
      <c r="J3119" s="6" t="n"/>
      <c r="K3119" s="6" t="inlineStr">
        <is>
          <t>#70351</t>
        </is>
      </c>
      <c r="L3119" s="6" t="inlineStr">
        <is>
          <t>Payroll Tax NSW August 2026 - 2849 - DTTL SYD Internal [ONS]</t>
        </is>
      </c>
      <c r="M3119" s="6" t="inlineStr">
        <is>
          <t>ONSITE</t>
        </is>
      </c>
    </row>
    <row r="3120">
      <c r="A3120" s="6" t="n">
        <v>65106</v>
      </c>
      <c r="B3120" s="6" t="n">
        <v>65106</v>
      </c>
      <c r="C3120" s="6" t="inlineStr">
        <is>
          <t>Payroll Tax</t>
        </is>
      </c>
      <c r="D3120" s="6" t="inlineStr">
        <is>
          <t>Manual Journal</t>
        </is>
      </c>
      <c r="E3120" s="37" t="n">
        <v>46265</v>
      </c>
      <c r="F3120" s="6" t="n"/>
      <c r="G3120" s="39" t="n">
        <v>0.02</v>
      </c>
      <c r="H3120" s="39" t="n">
        <v>0</v>
      </c>
      <c r="I3120" s="6" t="inlineStr">
        <is>
          <t>2879 - ONS Ricoh-QANTAS (non-chgble)</t>
        </is>
      </c>
      <c r="J3120" s="6" t="n"/>
      <c r="K3120" s="6" t="inlineStr">
        <is>
          <t>#70351</t>
        </is>
      </c>
      <c r="L3120" s="6" t="inlineStr">
        <is>
          <t>Payroll Tax NSW August 2026 - 2879 - ONS Ricoh-QANTAS (non-chgble)</t>
        </is>
      </c>
      <c r="M3120" s="6" t="inlineStr">
        <is>
          <t>ONSITE</t>
        </is>
      </c>
    </row>
    <row r="3121">
      <c r="A3121" s="6" t="n">
        <v>65106</v>
      </c>
      <c r="B3121" s="6" t="n">
        <v>65106</v>
      </c>
      <c r="C3121" s="6" t="inlineStr">
        <is>
          <t>Payroll Tax</t>
        </is>
      </c>
      <c r="D3121" s="6" t="inlineStr">
        <is>
          <t>Manual Journal</t>
        </is>
      </c>
      <c r="E3121" s="37" t="n">
        <v>46265</v>
      </c>
      <c r="F3121" s="6" t="n"/>
      <c r="G3121" s="39" t="n">
        <v>7.73</v>
      </c>
      <c r="H3121" s="39" t="n">
        <v>0</v>
      </c>
      <c r="I3121" s="6" t="inlineStr">
        <is>
          <t>2880 - Ricoh - QANTAS [ONS]</t>
        </is>
      </c>
      <c r="J3121" s="6" t="n"/>
      <c r="K3121" s="6" t="inlineStr">
        <is>
          <t>#70351</t>
        </is>
      </c>
      <c r="L3121" s="6" t="inlineStr">
        <is>
          <t>Payroll Tax NSW August 2026 - 2880 - Ricoh - QANTAS [ONS]</t>
        </is>
      </c>
      <c r="M3121" s="6" t="inlineStr">
        <is>
          <t>ONSITE</t>
        </is>
      </c>
    </row>
    <row r="3122">
      <c r="A3122" s="6" t="n">
        <v>65106</v>
      </c>
      <c r="B3122" s="6" t="n">
        <v>65106</v>
      </c>
      <c r="C3122" s="6" t="inlineStr">
        <is>
          <t>Payroll Tax</t>
        </is>
      </c>
      <c r="D3122" s="6" t="inlineStr">
        <is>
          <t>Manual Journal</t>
        </is>
      </c>
      <c r="E3122" s="37" t="n">
        <v>46265</v>
      </c>
      <c r="F3122" s="6" t="n"/>
      <c r="G3122" s="39" t="n">
        <v>0.34</v>
      </c>
      <c r="H3122" s="39" t="n">
        <v>0</v>
      </c>
      <c r="I3122" s="6" t="inlineStr">
        <is>
          <t>9105 - ONSITE (including PROD backup)</t>
        </is>
      </c>
      <c r="J3122" s="6" t="n"/>
      <c r="K3122" s="6" t="inlineStr">
        <is>
          <t>#70351</t>
        </is>
      </c>
      <c r="L3122" s="6" t="inlineStr">
        <is>
          <t>Payroll Tax NSW August 2026 - 9105 - ONSITE (including PROD backup)</t>
        </is>
      </c>
      <c r="M3122" s="6" t="inlineStr">
        <is>
          <t>ONSITE</t>
        </is>
      </c>
    </row>
    <row r="3123">
      <c r="A3123" s="6" t="n">
        <v>65106</v>
      </c>
      <c r="B3123" s="6" t="n">
        <v>65106</v>
      </c>
      <c r="C3123" s="6" t="inlineStr">
        <is>
          <t>Payroll Tax</t>
        </is>
      </c>
      <c r="D3123" s="6" t="inlineStr">
        <is>
          <t>Manual Journal</t>
        </is>
      </c>
      <c r="E3123" s="37" t="n">
        <v>46265</v>
      </c>
      <c r="F3123" s="6" t="n"/>
      <c r="G3123" s="39" t="n">
        <v>0.32</v>
      </c>
      <c r="H3123" s="39" t="n">
        <v>0</v>
      </c>
      <c r="I3123" s="6" t="inlineStr">
        <is>
          <t>9108 - ONSITE - Sales [ONS]</t>
        </is>
      </c>
      <c r="J3123" s="6" t="n"/>
      <c r="K3123" s="6" t="inlineStr">
        <is>
          <t>#70351</t>
        </is>
      </c>
      <c r="L3123" s="6" t="inlineStr">
        <is>
          <t>Payroll Tax NSW August 2026 - 9108 - ONSITE - Sales [ONS]</t>
        </is>
      </c>
      <c r="M3123" s="6" t="inlineStr">
        <is>
          <t>ONSITE</t>
        </is>
      </c>
    </row>
    <row r="3124">
      <c r="A3124" s="6" t="n">
        <v>65106</v>
      </c>
      <c r="B3124" s="6" t="n">
        <v>65106</v>
      </c>
      <c r="C3124" s="6" t="inlineStr">
        <is>
          <t>Payroll Tax</t>
        </is>
      </c>
      <c r="D3124" s="6" t="inlineStr">
        <is>
          <t>Manual Journal</t>
        </is>
      </c>
      <c r="E3124" s="37" t="n">
        <v>46265</v>
      </c>
      <c r="F3124" s="6" t="n"/>
      <c r="G3124" s="39" t="n">
        <v>4.93</v>
      </c>
      <c r="H3124" s="39" t="n">
        <v>0</v>
      </c>
      <c r="I3124" s="6" t="inlineStr">
        <is>
          <t>9125 - VIDEO DEPT [VID]</t>
        </is>
      </c>
      <c r="J3124" s="6" t="n"/>
      <c r="K3124" s="6" t="inlineStr">
        <is>
          <t>#70351</t>
        </is>
      </c>
      <c r="L3124" s="6" t="inlineStr">
        <is>
          <t>Payroll Tax NSW August 2026 - 9125 - VIDEO DEPT [VID]</t>
        </is>
      </c>
      <c r="M3124" s="6" t="inlineStr">
        <is>
          <t>VIDEO</t>
        </is>
      </c>
    </row>
    <row r="3125">
      <c r="A3125" s="6" t="n">
        <v>65106</v>
      </c>
      <c r="B3125" s="6" t="n">
        <v>65106</v>
      </c>
      <c r="C3125" s="6" t="inlineStr">
        <is>
          <t>Payroll Tax</t>
        </is>
      </c>
      <c r="D3125" s="6" t="inlineStr">
        <is>
          <t>Manual Journal</t>
        </is>
      </c>
      <c r="E3125" s="37" t="n">
        <v>46265</v>
      </c>
      <c r="F3125" s="6" t="n"/>
      <c r="G3125" s="39" t="n">
        <v>0.09</v>
      </c>
      <c r="H3125" s="39" t="n">
        <v>0</v>
      </c>
      <c r="I3125" s="6" t="inlineStr">
        <is>
          <t>9128 - VIDEO - Sales [VID]</t>
        </is>
      </c>
      <c r="J3125" s="6" t="n"/>
      <c r="K3125" s="6" t="inlineStr">
        <is>
          <t>#70351</t>
        </is>
      </c>
      <c r="L3125" s="6" t="inlineStr">
        <is>
          <t>Payroll Tax NSW August 2026 - 9128 - VIDEO - Sales [VID]</t>
        </is>
      </c>
      <c r="M3125" s="6" t="inlineStr">
        <is>
          <t>VIDEO</t>
        </is>
      </c>
    </row>
    <row r="3126">
      <c r="A3126" s="6" t="n">
        <v>65106</v>
      </c>
      <c r="B3126" s="6" t="n">
        <v>65106</v>
      </c>
      <c r="C3126" s="6" t="inlineStr">
        <is>
          <t>Payroll Tax</t>
        </is>
      </c>
      <c r="D3126" s="6" t="inlineStr">
        <is>
          <t>Manual Journal</t>
        </is>
      </c>
      <c r="E3126" s="37" t="n">
        <v>46265</v>
      </c>
      <c r="F3126" s="6" t="n"/>
      <c r="G3126" s="39" t="n">
        <v>1.54</v>
      </c>
      <c r="H3126" s="39" t="n">
        <v>0</v>
      </c>
      <c r="I3126" s="6" t="inlineStr">
        <is>
          <t>9200 - INTEGRATION [INT]</t>
        </is>
      </c>
      <c r="J3126" s="6" t="n"/>
      <c r="K3126" s="6" t="inlineStr">
        <is>
          <t>#70351</t>
        </is>
      </c>
      <c r="L3126" s="6" t="inlineStr">
        <is>
          <t>Payroll Tax NSW August 2026 - 9200 - INTEGRATION [INT]</t>
        </is>
      </c>
      <c r="M3126" s="6" t="inlineStr">
        <is>
          <t>INTEGRATION</t>
        </is>
      </c>
    </row>
    <row r="3127">
      <c r="A3127" s="6" t="n">
        <v>65106</v>
      </c>
      <c r="B3127" s="6" t="n">
        <v>65106</v>
      </c>
      <c r="C3127" s="6" t="inlineStr">
        <is>
          <t>Payroll Tax</t>
        </is>
      </c>
      <c r="D3127" s="6" t="inlineStr">
        <is>
          <t>Manual Journal</t>
        </is>
      </c>
      <c r="E3127" s="37" t="n">
        <v>46265</v>
      </c>
      <c r="F3127" s="6" t="n"/>
      <c r="G3127" s="39" t="n">
        <v>1.4</v>
      </c>
      <c r="H3127" s="39" t="n">
        <v>0</v>
      </c>
      <c r="I3127" s="6" t="inlineStr">
        <is>
          <t>9202 - INTEGRATION - Quotes [INT]</t>
        </is>
      </c>
      <c r="J3127" s="6" t="n"/>
      <c r="K3127" s="6" t="inlineStr">
        <is>
          <t>#70351</t>
        </is>
      </c>
      <c r="L3127" s="6" t="inlineStr">
        <is>
          <t>Payroll Tax NSW August 2026 - 9202 - INTEGRATION - Quotes [INT]</t>
        </is>
      </c>
      <c r="M3127" s="6" t="inlineStr">
        <is>
          <t>INTEGRATION</t>
        </is>
      </c>
    </row>
    <row r="3128">
      <c r="A3128" s="6" t="n">
        <v>65106</v>
      </c>
      <c r="B3128" s="6" t="n">
        <v>65106</v>
      </c>
      <c r="C3128" s="6" t="inlineStr">
        <is>
          <t>Payroll Tax</t>
        </is>
      </c>
      <c r="D3128" s="6" t="inlineStr">
        <is>
          <t>Manual Journal</t>
        </is>
      </c>
      <c r="E3128" s="37" t="n">
        <v>46265</v>
      </c>
      <c r="F3128" s="6" t="n"/>
      <c r="G3128" s="39" t="n">
        <v>0.28</v>
      </c>
      <c r="H3128" s="39" t="n">
        <v>0</v>
      </c>
      <c r="I3128" s="6" t="inlineStr">
        <is>
          <t>9225 - Integration - SALES [INT]</t>
        </is>
      </c>
      <c r="J3128" s="6" t="n"/>
      <c r="K3128" s="6" t="inlineStr">
        <is>
          <t>#70351</t>
        </is>
      </c>
      <c r="L3128" s="6" t="inlineStr">
        <is>
          <t>Payroll Tax NSW August 2026 - 9225 - Integration - SALES [INT]</t>
        </is>
      </c>
      <c r="M3128" s="6" t="inlineStr">
        <is>
          <t>INTEGRATION</t>
        </is>
      </c>
    </row>
    <row r="3129">
      <c r="A3129" s="6" t="n">
        <v>65106</v>
      </c>
      <c r="B3129" s="6" t="n">
        <v>65106</v>
      </c>
      <c r="C3129" s="6" t="inlineStr">
        <is>
          <t>Payroll Tax</t>
        </is>
      </c>
      <c r="D3129" s="6" t="inlineStr">
        <is>
          <t>Manual Journal</t>
        </is>
      </c>
      <c r="E3129" s="37" t="n">
        <v>46265</v>
      </c>
      <c r="F3129" s="6" t="n"/>
      <c r="G3129" s="39" t="n">
        <v>1.33</v>
      </c>
      <c r="H3129" s="39" t="n">
        <v>0</v>
      </c>
      <c r="I3129" s="6" t="inlineStr">
        <is>
          <t>9400 - CONSULTING [CONS]</t>
        </is>
      </c>
      <c r="J3129" s="6" t="n"/>
      <c r="K3129" s="6" t="inlineStr">
        <is>
          <t>#70351</t>
        </is>
      </c>
      <c r="L3129" s="6" t="inlineStr">
        <is>
          <t>Payroll Tax NSW August 2026 - 9400 - CONSULTING [CONS]</t>
        </is>
      </c>
      <c r="M3129" s="6" t="inlineStr">
        <is>
          <t>CONSULTING</t>
        </is>
      </c>
    </row>
    <row r="3130">
      <c r="A3130" s="6" t="n">
        <v>65106</v>
      </c>
      <c r="B3130" s="6" t="n">
        <v>65106</v>
      </c>
      <c r="C3130" s="6" t="inlineStr">
        <is>
          <t>Payroll Tax</t>
        </is>
      </c>
      <c r="D3130" s="6" t="inlineStr">
        <is>
          <t>Manual Journal</t>
        </is>
      </c>
      <c r="E3130" s="37" t="n">
        <v>46265</v>
      </c>
      <c r="F3130" s="6" t="n"/>
      <c r="G3130" s="39" t="n">
        <v>0.16</v>
      </c>
      <c r="H3130" s="39" t="n">
        <v>0</v>
      </c>
      <c r="I3130" s="6" t="inlineStr">
        <is>
          <t>9403 - CONSULTING - Sales [CONS]</t>
        </is>
      </c>
      <c r="J3130" s="6" t="n"/>
      <c r="K3130" s="6" t="inlineStr">
        <is>
          <t>#70351</t>
        </is>
      </c>
      <c r="L3130" s="6" t="inlineStr">
        <is>
          <t>Payroll Tax NSW August 2026 - 9403 - CONSULTING - Sales [CONS]</t>
        </is>
      </c>
      <c r="M3130" s="6" t="inlineStr">
        <is>
          <t>CONSULTING</t>
        </is>
      </c>
    </row>
    <row r="3131">
      <c r="A3131" s="6" t="n">
        <v>65106</v>
      </c>
      <c r="B3131" s="6" t="n">
        <v>65106</v>
      </c>
      <c r="C3131" s="6" t="inlineStr">
        <is>
          <t>Payroll Tax</t>
        </is>
      </c>
      <c r="D3131" s="6" t="inlineStr">
        <is>
          <t>Manual Journal</t>
        </is>
      </c>
      <c r="E3131" s="37" t="n">
        <v>46265</v>
      </c>
      <c r="F3131" s="6" t="n"/>
      <c r="G3131" s="39" t="n">
        <v>1.34</v>
      </c>
      <c r="H3131" s="39" t="n">
        <v>0</v>
      </c>
      <c r="I3131" s="6" t="inlineStr">
        <is>
          <t>2756 - CTS Mgmt Meetings [CTS]</t>
        </is>
      </c>
      <c r="J3131" s="6" t="n"/>
      <c r="K3131" s="6" t="inlineStr">
        <is>
          <t>#70351</t>
        </is>
      </c>
      <c r="L3131" s="6" t="inlineStr">
        <is>
          <t>Payroll Tax NSW August 2026 - 2756 - CTS Mgmt Meetings [CTS]</t>
        </is>
      </c>
      <c r="M3131" s="6" t="inlineStr">
        <is>
          <t>CTS</t>
        </is>
      </c>
    </row>
    <row r="3132">
      <c r="A3132" s="6" t="n">
        <v>65106</v>
      </c>
      <c r="B3132" s="6" t="n">
        <v>65106</v>
      </c>
      <c r="C3132" s="6" t="inlineStr">
        <is>
          <t>Payroll Tax</t>
        </is>
      </c>
      <c r="D3132" s="6" t="inlineStr">
        <is>
          <t>Manual Journal</t>
        </is>
      </c>
      <c r="E3132" s="37" t="n">
        <v>46265</v>
      </c>
      <c r="F3132" s="6" t="n"/>
      <c r="G3132" s="39" t="n">
        <v>0.54</v>
      </c>
      <c r="H3132" s="39" t="n">
        <v>0</v>
      </c>
      <c r="I3132" s="6" t="inlineStr">
        <is>
          <t>9300 - HUMAN RESOURCES [CTS]</t>
        </is>
      </c>
      <c r="J3132" s="6" t="n"/>
      <c r="K3132" s="6" t="inlineStr">
        <is>
          <t>#70351</t>
        </is>
      </c>
      <c r="L3132" s="6" t="inlineStr">
        <is>
          <t>Payroll Tax NSW August 2026 - 9300 - HUMAN RESOURCES [CTS]</t>
        </is>
      </c>
      <c r="M3132" s="6" t="inlineStr">
        <is>
          <t>CTS</t>
        </is>
      </c>
    </row>
    <row r="3133">
      <c r="A3133" s="6" t="n">
        <v>65106</v>
      </c>
      <c r="B3133" s="6" t="n">
        <v>65106</v>
      </c>
      <c r="C3133" s="6" t="inlineStr">
        <is>
          <t>Payroll Tax</t>
        </is>
      </c>
      <c r="D3133" s="6" t="inlineStr">
        <is>
          <t>Manual Journal</t>
        </is>
      </c>
      <c r="E3133" s="37" t="n">
        <v>46265</v>
      </c>
      <c r="F3133" s="6" t="n"/>
      <c r="G3133" s="39" t="n">
        <v>0.04</v>
      </c>
      <c r="H3133" s="39" t="n">
        <v>0</v>
      </c>
      <c r="I3133" s="6" t="inlineStr">
        <is>
          <t>9175 - PRODUCTION - Sales [PRD]</t>
        </is>
      </c>
      <c r="J3133" s="6" t="n"/>
      <c r="K3133" s="6" t="inlineStr">
        <is>
          <t>#70351</t>
        </is>
      </c>
      <c r="L3133" s="6" t="inlineStr">
        <is>
          <t>Payroll Tax NSW August 2026 - 9175 - PRODUCTION - Sales [PRD]</t>
        </is>
      </c>
      <c r="M3133" s="6" t="inlineStr">
        <is>
          <t>PRODUCTION</t>
        </is>
      </c>
    </row>
    <row r="3134">
      <c r="A3134" s="6" t="n">
        <v>65106</v>
      </c>
      <c r="B3134" s="6" t="n">
        <v>65106</v>
      </c>
      <c r="C3134" s="6" t="inlineStr">
        <is>
          <t>Payroll Tax</t>
        </is>
      </c>
      <c r="D3134" s="6" t="inlineStr">
        <is>
          <t>Manual Journal</t>
        </is>
      </c>
      <c r="E3134" s="37" t="n">
        <v>46265</v>
      </c>
      <c r="F3134" s="6" t="n"/>
      <c r="G3134" s="39" t="n">
        <v>0.09</v>
      </c>
      <c r="H3134" s="39" t="n">
        <v>0</v>
      </c>
      <c r="I3134" s="6" t="inlineStr">
        <is>
          <t>9350 - MARKETING (external) [CTS]</t>
        </is>
      </c>
      <c r="J3134" s="6" t="n"/>
      <c r="K3134" s="6" t="inlineStr">
        <is>
          <t>#70351</t>
        </is>
      </c>
      <c r="L3134" s="6" t="inlineStr">
        <is>
          <t>Payroll Tax NSW August 2026 - 9350 - MARKETING (external) [CTS]</t>
        </is>
      </c>
      <c r="M3134" s="6" t="inlineStr">
        <is>
          <t>CTS</t>
        </is>
      </c>
    </row>
    <row r="3135">
      <c r="A3135" s="6" t="n">
        <v>65106</v>
      </c>
      <c r="B3135" s="6" t="n">
        <v>65106</v>
      </c>
      <c r="C3135" s="6" t="inlineStr">
        <is>
          <t>Payroll Tax</t>
        </is>
      </c>
      <c r="D3135" s="6" t="inlineStr">
        <is>
          <t>Manual Journal</t>
        </is>
      </c>
      <c r="E3135" s="37" t="n">
        <v>46265</v>
      </c>
      <c r="F3135" s="6" t="n"/>
      <c r="G3135" s="39" t="n">
        <v>34.7</v>
      </c>
      <c r="H3135" s="39" t="n">
        <v>0</v>
      </c>
      <c r="I3135" s="6" t="inlineStr">
        <is>
          <t>9000 - OFFICE / ADMIN [CTS]</t>
        </is>
      </c>
      <c r="J3135" s="6" t="n"/>
      <c r="K3135" s="6" t="inlineStr">
        <is>
          <t>#70351</t>
        </is>
      </c>
      <c r="L3135" s="6" t="inlineStr">
        <is>
          <t>Payroll Tax NSW August 2026 - 9000 - OFFICE / ADMIN [CTS]</t>
        </is>
      </c>
      <c r="M3135" s="6" t="inlineStr">
        <is>
          <t>CTS</t>
        </is>
      </c>
    </row>
    <row r="3136">
      <c r="A3136" s="6" t="n">
        <v>65106</v>
      </c>
      <c r="B3136" s="6" t="n">
        <v>65106</v>
      </c>
      <c r="C3136" s="6" t="inlineStr">
        <is>
          <t>Payroll Tax</t>
        </is>
      </c>
      <c r="D3136" s="6" t="inlineStr">
        <is>
          <t>Manual Journal</t>
        </is>
      </c>
      <c r="E3136" s="37" t="n">
        <v>46265</v>
      </c>
      <c r="F3136" s="6" t="n"/>
      <c r="G3136" s="39" t="n">
        <v>14.67</v>
      </c>
      <c r="H3136" s="39" t="n">
        <v>0</v>
      </c>
      <c r="I3136" s="6" t="inlineStr">
        <is>
          <t>9100 - PRODUCTION [PRD]</t>
        </is>
      </c>
      <c r="J3136" s="6" t="n"/>
      <c r="K3136" s="6" t="inlineStr">
        <is>
          <t>#70351</t>
        </is>
      </c>
      <c r="L3136" s="6" t="inlineStr">
        <is>
          <t>Payroll Tax NSW August 2026 - 9100 - PRODUCTION [PRD]</t>
        </is>
      </c>
      <c r="M3136" s="6" t="inlineStr">
        <is>
          <t>PRODUCTION</t>
        </is>
      </c>
    </row>
    <row r="3137">
      <c r="A3137" s="6" t="n">
        <v>65106</v>
      </c>
      <c r="B3137" s="6" t="n">
        <v>65106</v>
      </c>
      <c r="C3137" s="6" t="inlineStr">
        <is>
          <t>Payroll Tax</t>
        </is>
      </c>
      <c r="D3137" s="6" t="inlineStr">
        <is>
          <t>Manual Journal</t>
        </is>
      </c>
      <c r="E3137" s="37" t="n">
        <v>46265</v>
      </c>
      <c r="F3137" s="6" t="n"/>
      <c r="G3137" s="39" t="n">
        <v>0.18</v>
      </c>
      <c r="H3137" s="39" t="n">
        <v>0</v>
      </c>
      <c r="I3137" s="6" t="inlineStr">
        <is>
          <t>20250731 - PWC National Pool of Hours [ONS]</t>
        </is>
      </c>
      <c r="J3137" s="6" t="n"/>
      <c r="K3137" s="6" t="inlineStr">
        <is>
          <t>#70351</t>
        </is>
      </c>
      <c r="L3137" s="6" t="inlineStr">
        <is>
          <t>Payroll Tax NSW August 2026 - 20250731 - PWC National Pool of Hours [ONS]</t>
        </is>
      </c>
      <c r="M3137" s="6" t="inlineStr">
        <is>
          <t>ONSITE</t>
        </is>
      </c>
    </row>
    <row r="3138">
      <c r="A3138" s="6" t="n">
        <v>65106</v>
      </c>
      <c r="B3138" s="6" t="n">
        <v>65106</v>
      </c>
      <c r="C3138" s="6" t="inlineStr">
        <is>
          <t>Payroll Tax</t>
        </is>
      </c>
      <c r="D3138" s="6" t="inlineStr">
        <is>
          <t>Manual Journal</t>
        </is>
      </c>
      <c r="E3138" s="37" t="n">
        <v>46265</v>
      </c>
      <c r="F3138" s="6" t="n"/>
      <c r="G3138" s="39" t="n">
        <v>7.69</v>
      </c>
      <c r="H3138" s="39" t="n">
        <v>0</v>
      </c>
      <c r="I3138" s="6" t="inlineStr">
        <is>
          <t>586 - CBA Tech NP [ONS]</t>
        </is>
      </c>
      <c r="J3138" s="6" t="n"/>
      <c r="K3138" s="6" t="inlineStr">
        <is>
          <t>#70351</t>
        </is>
      </c>
      <c r="L3138" s="6" t="inlineStr">
        <is>
          <t>Payroll Tax NSW August 2026 - 586 - CBA Tech NP [ONS]</t>
        </is>
      </c>
      <c r="M3138" s="6" t="inlineStr">
        <is>
          <t>ONSITE</t>
        </is>
      </c>
    </row>
    <row r="3139">
      <c r="A3139" s="6" t="n">
        <v>65106</v>
      </c>
      <c r="B3139" s="6" t="n">
        <v>65106</v>
      </c>
      <c r="C3139" s="6" t="inlineStr">
        <is>
          <t>Payroll Tax</t>
        </is>
      </c>
      <c r="D3139" s="6" t="inlineStr">
        <is>
          <t>Manual Journal</t>
        </is>
      </c>
      <c r="E3139" s="37" t="n">
        <v>46265</v>
      </c>
      <c r="F3139" s="6" t="n"/>
      <c r="G3139" s="39" t="n">
        <v>8.390000000000001</v>
      </c>
      <c r="H3139" s="39" t="n">
        <v>0</v>
      </c>
      <c r="I3139" s="6" t="inlineStr">
        <is>
          <t>585 - CBA Team Leader [ONS]</t>
        </is>
      </c>
      <c r="J3139" s="6" t="n"/>
      <c r="K3139" s="6" t="inlineStr">
        <is>
          <t>#70351</t>
        </is>
      </c>
      <c r="L3139" s="6" t="inlineStr">
        <is>
          <t>Payroll Tax NSW August 2026 - 585 - CBA Team Leader [ONS]</t>
        </is>
      </c>
      <c r="M3139" s="6" t="inlineStr">
        <is>
          <t>ONSITE</t>
        </is>
      </c>
    </row>
    <row r="3140">
      <c r="A3140" s="6" t="n">
        <v>65106</v>
      </c>
      <c r="B3140" s="6" t="n">
        <v>65106</v>
      </c>
      <c r="C3140" s="6" t="inlineStr">
        <is>
          <t>Payroll Tax</t>
        </is>
      </c>
      <c r="D3140" s="6" t="inlineStr">
        <is>
          <t>Manual Journal</t>
        </is>
      </c>
      <c r="E3140" s="37" t="n">
        <v>46265</v>
      </c>
      <c r="F3140" s="6" t="n"/>
      <c r="G3140" s="39" t="n">
        <v>7.69</v>
      </c>
      <c r="H3140" s="39" t="n">
        <v>0</v>
      </c>
      <c r="I3140" s="6" t="inlineStr">
        <is>
          <t>587 - CBA Tech TN [ONS]</t>
        </is>
      </c>
      <c r="J3140" s="6" t="n"/>
      <c r="K3140" s="6" t="inlineStr">
        <is>
          <t>#70351</t>
        </is>
      </c>
      <c r="L3140" s="6" t="inlineStr">
        <is>
          <t>Payroll Tax NSW August 2026 - 587 - CBA Tech TN [ONS]</t>
        </is>
      </c>
      <c r="M3140" s="6" t="inlineStr">
        <is>
          <t>ONSITE</t>
        </is>
      </c>
    </row>
    <row r="3141">
      <c r="A3141" s="6" t="n">
        <v>65106</v>
      </c>
      <c r="B3141" s="6" t="n">
        <v>65106</v>
      </c>
      <c r="C3141" s="6" t="inlineStr">
        <is>
          <t>Payroll Tax</t>
        </is>
      </c>
      <c r="D3141" s="6" t="inlineStr">
        <is>
          <t>Manual Journal</t>
        </is>
      </c>
      <c r="E3141" s="37" t="n">
        <v>46265</v>
      </c>
      <c r="F3141" s="6" t="n"/>
      <c r="G3141" s="39" t="n">
        <v>0.7</v>
      </c>
      <c r="H3141" s="39" t="n">
        <v>0</v>
      </c>
      <c r="I3141" s="6" t="inlineStr">
        <is>
          <t>9375 - MARKETING / COMMS [CTS]</t>
        </is>
      </c>
      <c r="J3141" s="6" t="n"/>
      <c r="K3141" s="6" t="inlineStr">
        <is>
          <t>#70351</t>
        </is>
      </c>
      <c r="L3141" s="6" t="inlineStr">
        <is>
          <t>Payroll Tax NSW August 2026 - 9375 - MARKETING / COMMS [CTS]</t>
        </is>
      </c>
      <c r="M3141" s="6" t="inlineStr">
        <is>
          <t>CTS</t>
        </is>
      </c>
    </row>
    <row r="3142">
      <c r="A3142" s="6" t="n">
        <v>65106</v>
      </c>
      <c r="B3142" s="6" t="n">
        <v>65106</v>
      </c>
      <c r="C3142" s="6" t="inlineStr">
        <is>
          <t>Payroll Tax</t>
        </is>
      </c>
      <c r="D3142" s="6" t="inlineStr">
        <is>
          <t>Manual Journal</t>
        </is>
      </c>
      <c r="E3142" s="37" t="n">
        <v>46265</v>
      </c>
      <c r="F3142" s="6" t="n"/>
      <c r="G3142" s="39" t="n">
        <v>7.32</v>
      </c>
      <c r="H3142" s="39" t="n">
        <v>0</v>
      </c>
      <c r="I3142" s="6" t="inlineStr">
        <is>
          <t>25101301B - PWC IT Support – Sydney [ONS]</t>
        </is>
      </c>
      <c r="J3142" s="6" t="n"/>
      <c r="K3142" s="6" t="inlineStr">
        <is>
          <t>#70351</t>
        </is>
      </c>
      <c r="L3142" s="6" t="inlineStr">
        <is>
          <t>Payroll Tax NSW August 2026 - 25101301B - PWC IT Support – Sydney [ONS]</t>
        </is>
      </c>
      <c r="M3142" s="6" t="inlineStr">
        <is>
          <t>ONSITE</t>
        </is>
      </c>
    </row>
    <row r="3143">
      <c r="A3143" s="6" t="n">
        <v>65106</v>
      </c>
      <c r="B3143" s="6" t="n">
        <v>65106</v>
      </c>
      <c r="C3143" s="6" t="inlineStr">
        <is>
          <t>Payroll Tax</t>
        </is>
      </c>
      <c r="D3143" s="6" t="inlineStr">
        <is>
          <t>Manual Journal</t>
        </is>
      </c>
      <c r="E3143" s="37" t="n">
        <v>46265</v>
      </c>
      <c r="F3143" s="6" t="n"/>
      <c r="G3143" s="39" t="n">
        <v>0.05</v>
      </c>
      <c r="H3143" s="39" t="n">
        <v>0</v>
      </c>
      <c r="I3143" s="6" t="inlineStr">
        <is>
          <t>25121007 - Novigi SYD/MEL boardroom Mic upgrade + Cable Tidy [INT]</t>
        </is>
      </c>
      <c r="J3143" s="6" t="n"/>
      <c r="K3143" s="6" t="inlineStr">
        <is>
          <t>#70351</t>
        </is>
      </c>
      <c r="L3143" s="6" t="inlineStr">
        <is>
          <t>Payroll Tax NSW August 2026 - 25121007 - Novigi SYD/MEL boardroom Mic upgrade + Cable Tidy [INT]</t>
        </is>
      </c>
      <c r="M3143" s="6" t="inlineStr">
        <is>
          <t>INTEGRATION</t>
        </is>
      </c>
    </row>
    <row r="3144">
      <c r="A3144" s="6" t="n">
        <v>65106</v>
      </c>
      <c r="B3144" s="6" t="n">
        <v>65106</v>
      </c>
      <c r="C3144" s="6" t="inlineStr">
        <is>
          <t>Payroll Tax</t>
        </is>
      </c>
      <c r="D3144" s="6" t="inlineStr">
        <is>
          <t>Manual Journal</t>
        </is>
      </c>
      <c r="E3144" s="37" t="n">
        <v>46265</v>
      </c>
      <c r="F3144" s="6" t="n"/>
      <c r="G3144" s="39" t="n">
        <v>0.01</v>
      </c>
      <c r="H3144" s="39" t="n">
        <v>0</v>
      </c>
      <c r="I3144" s="6" t="inlineStr">
        <is>
          <t>25121001 - HP Poly Mic System Sale and Install at Mission Australia [INT]</t>
        </is>
      </c>
      <c r="J3144" s="6" t="n"/>
      <c r="K3144" s="6" t="inlineStr">
        <is>
          <t>#70351</t>
        </is>
      </c>
      <c r="L3144" s="6" t="inlineStr">
        <is>
          <t>Payroll Tax NSW August 2026 - 25121001 - HP Poly Mic System Sale and Install at Mission Australia [INT]</t>
        </is>
      </c>
      <c r="M3144" s="6" t="inlineStr">
        <is>
          <t>INTEGRATION</t>
        </is>
      </c>
    </row>
    <row r="3145">
      <c r="A3145" s="6" t="n">
        <v>65106</v>
      </c>
      <c r="B3145" s="6" t="n">
        <v>65106</v>
      </c>
      <c r="C3145" s="6" t="inlineStr">
        <is>
          <t>Payroll Tax</t>
        </is>
      </c>
      <c r="D3145" s="6" t="inlineStr">
        <is>
          <t>Manual Journal</t>
        </is>
      </c>
      <c r="E3145" s="37" t="n">
        <v>46265</v>
      </c>
      <c r="F3145" s="6" t="n"/>
      <c r="G3145" s="39" t="n">
        <v>0.29</v>
      </c>
      <c r="H3145" s="39" t="n">
        <v>0</v>
      </c>
      <c r="I3145" s="6" t="inlineStr">
        <is>
          <t>9129 - VIDEO - Marketing [VID]</t>
        </is>
      </c>
      <c r="J3145" s="6" t="n"/>
      <c r="K3145" s="6" t="inlineStr">
        <is>
          <t>#70351</t>
        </is>
      </c>
      <c r="L3145" s="6" t="inlineStr">
        <is>
          <t>Payroll Tax NSW August 2026 - 9129 - VIDEO - Marketing [VID]</t>
        </is>
      </c>
      <c r="M3145" s="6" t="inlineStr">
        <is>
          <t>VIDEO</t>
        </is>
      </c>
    </row>
    <row r="3146">
      <c r="A3146" s="6" t="n">
        <v>65106</v>
      </c>
      <c r="B3146" s="6" t="n">
        <v>65106</v>
      </c>
      <c r="C3146" s="6" t="inlineStr">
        <is>
          <t>Payroll Tax</t>
        </is>
      </c>
      <c r="D3146" s="6" t="inlineStr">
        <is>
          <t>Manual Journal</t>
        </is>
      </c>
      <c r="E3146" s="37" t="n">
        <v>46265</v>
      </c>
      <c r="F3146" s="6" t="n"/>
      <c r="G3146" s="39" t="n">
        <v>7.32</v>
      </c>
      <c r="H3146" s="39" t="n">
        <v>0</v>
      </c>
      <c r="I3146" s="6" t="inlineStr">
        <is>
          <t>2402 - DTTL SYD FT Tech 1 [ONS]</t>
        </is>
      </c>
      <c r="J3146" s="6" t="n"/>
      <c r="K3146" s="6" t="inlineStr">
        <is>
          <t>#70351</t>
        </is>
      </c>
      <c r="L3146" s="6" t="inlineStr">
        <is>
          <t>Payroll Tax NSW August 2026 - 2402 - DTTL SYD FT Tech 1 [ONS]</t>
        </is>
      </c>
      <c r="M3146" s="6" t="inlineStr">
        <is>
          <t>ONSITE</t>
        </is>
      </c>
    </row>
    <row r="3147">
      <c r="A3147" s="6" t="n">
        <v>65106</v>
      </c>
      <c r="B3147" s="6" t="n">
        <v>65106</v>
      </c>
      <c r="C3147" s="6" t="inlineStr">
        <is>
          <t>Payroll Tax</t>
        </is>
      </c>
      <c r="D3147" s="6" t="inlineStr">
        <is>
          <t>Manual Journal</t>
        </is>
      </c>
      <c r="E3147" s="37" t="n">
        <v>46265</v>
      </c>
      <c r="F3147" s="6" t="n"/>
      <c r="G3147" s="39" t="n">
        <v>7.32</v>
      </c>
      <c r="H3147" s="39" t="n">
        <v>0</v>
      </c>
      <c r="I3147" s="6" t="inlineStr">
        <is>
          <t>1401 - DTTL SYD FT Tech 2 [ONS]</t>
        </is>
      </c>
      <c r="J3147" s="6" t="n"/>
      <c r="K3147" s="6" t="inlineStr">
        <is>
          <t>#70351</t>
        </is>
      </c>
      <c r="L3147" s="6" t="inlineStr">
        <is>
          <t>Payroll Tax NSW August 2026 - 1401 - DTTL SYD FT Tech 2 [ONS]</t>
        </is>
      </c>
      <c r="M3147" s="6" t="inlineStr">
        <is>
          <t>ONSITE</t>
        </is>
      </c>
    </row>
    <row r="3148">
      <c r="A3148" s="6" t="n">
        <v>65106</v>
      </c>
      <c r="B3148" s="6" t="n">
        <v>65106</v>
      </c>
      <c r="C3148" s="6" t="inlineStr">
        <is>
          <t>Payroll Tax</t>
        </is>
      </c>
      <c r="D3148" s="6" t="inlineStr">
        <is>
          <t>Manual Journal</t>
        </is>
      </c>
      <c r="E3148" s="37" t="n">
        <v>46265</v>
      </c>
      <c r="F3148" s="6" t="n"/>
      <c r="G3148" s="39" t="n">
        <v>0.18</v>
      </c>
      <c r="H3148" s="39" t="n">
        <v>0</v>
      </c>
      <c r="I3148" s="6" t="inlineStr">
        <is>
          <t>2026021101 - AusPayNet Quarterly AV Support &amp; Maintenance 2026 [ONS]</t>
        </is>
      </c>
      <c r="J3148" s="6" t="n"/>
      <c r="K3148" s="6" t="inlineStr">
        <is>
          <t>#70351</t>
        </is>
      </c>
      <c r="L3148" s="6" t="inlineStr">
        <is>
          <t>Payroll Tax NSW August 2026 - 2026021101 - AusPayNet Quarterly AV Support &amp; Maintenance 2026 [ONS]</t>
        </is>
      </c>
      <c r="M3148" s="6" t="inlineStr">
        <is>
          <t>ONSITE</t>
        </is>
      </c>
    </row>
    <row r="3149">
      <c r="A3149" s="6" t="n">
        <v>65106</v>
      </c>
      <c r="B3149" s="6" t="n">
        <v>65106</v>
      </c>
      <c r="C3149" s="6" t="inlineStr">
        <is>
          <t>Payroll Tax</t>
        </is>
      </c>
      <c r="D3149" s="6" t="inlineStr">
        <is>
          <t>Manual Journal</t>
        </is>
      </c>
      <c r="E3149" s="37" t="n">
        <v>46265</v>
      </c>
      <c r="F3149" s="6" t="n"/>
      <c r="G3149" s="39" t="n">
        <v>7.32</v>
      </c>
      <c r="H3149" s="39" t="n">
        <v>0</v>
      </c>
      <c r="I3149" s="6" t="inlineStr">
        <is>
          <t>724 - DTTL SYD NTSL [ONS]</t>
        </is>
      </c>
      <c r="J3149" s="6" t="n"/>
      <c r="K3149" s="6" t="inlineStr">
        <is>
          <t>#70351</t>
        </is>
      </c>
      <c r="L3149" s="6" t="inlineStr">
        <is>
          <t>Payroll Tax NSW August 2026 - 724 - DTTL SYD NTSL [ONS]</t>
        </is>
      </c>
      <c r="M3149" s="6" t="inlineStr">
        <is>
          <t>ONSITE</t>
        </is>
      </c>
    </row>
    <row r="3150">
      <c r="A3150" s="6" t="n">
        <v>65106</v>
      </c>
      <c r="B3150" s="6" t="n">
        <v>65106</v>
      </c>
      <c r="C3150" s="6" t="inlineStr">
        <is>
          <t>Payroll Tax</t>
        </is>
      </c>
      <c r="D3150" s="6" t="inlineStr">
        <is>
          <t>Manual Journal</t>
        </is>
      </c>
      <c r="E3150" s="37" t="n">
        <v>46265</v>
      </c>
      <c r="F3150" s="6" t="n"/>
      <c r="G3150" s="39" t="n">
        <v>0.61</v>
      </c>
      <c r="H3150" s="39" t="n">
        <v>0</v>
      </c>
      <c r="I3150" s="6" t="inlineStr">
        <is>
          <t>9102 - Production - Training [PRD]</t>
        </is>
      </c>
      <c r="J3150" s="6" t="n"/>
      <c r="K3150" s="6" t="inlineStr">
        <is>
          <t>#70351</t>
        </is>
      </c>
      <c r="L3150" s="6" t="inlineStr">
        <is>
          <t>Payroll Tax NSW August 2026 - 9102 - Production - Training [PRD]</t>
        </is>
      </c>
      <c r="M3150" s="6" t="inlineStr">
        <is>
          <t>PRODUCTION</t>
        </is>
      </c>
    </row>
    <row r="3151">
      <c r="A3151" s="6" t="n">
        <v>65106</v>
      </c>
      <c r="B3151" s="6" t="n">
        <v>65106</v>
      </c>
      <c r="C3151" s="6" t="inlineStr">
        <is>
          <t>Payroll Tax</t>
        </is>
      </c>
      <c r="D3151" s="6" t="inlineStr">
        <is>
          <t>Manual Journal</t>
        </is>
      </c>
      <c r="E3151" s="37" t="n">
        <v>46265</v>
      </c>
      <c r="F3151" s="6" t="n"/>
      <c r="G3151" s="39" t="n">
        <v>0.4</v>
      </c>
      <c r="H3151" s="39" t="n">
        <v>0</v>
      </c>
      <c r="I3151" s="6" t="inlineStr">
        <is>
          <t>2604704 - Aware Super Seminar Room Audio Upgrade [INT]</t>
        </is>
      </c>
      <c r="J3151" s="6" t="n"/>
      <c r="K3151" s="6" t="inlineStr">
        <is>
          <t>#70351</t>
        </is>
      </c>
      <c r="L3151" s="6" t="inlineStr">
        <is>
          <t>Payroll Tax NSW August 2026 - 2604704 - Aware Super Seminar Room Audio Upgrade [INT]</t>
        </is>
      </c>
      <c r="M3151" s="6" t="inlineStr">
        <is>
          <t>INTEGRATION</t>
        </is>
      </c>
    </row>
    <row r="3152">
      <c r="A3152" s="6" t="n">
        <v>65106</v>
      </c>
      <c r="B3152" s="6" t="n">
        <v>65106</v>
      </c>
      <c r="C3152" s="6" t="inlineStr">
        <is>
          <t>Payroll Tax</t>
        </is>
      </c>
      <c r="D3152" s="6" t="inlineStr">
        <is>
          <t>Manual Journal</t>
        </is>
      </c>
      <c r="E3152" s="37" t="n">
        <v>46265</v>
      </c>
      <c r="F3152" s="6" t="n"/>
      <c r="G3152" s="39" t="n">
        <v>0.34</v>
      </c>
      <c r="H3152" s="39" t="n">
        <v>0</v>
      </c>
      <c r="I3152" s="6" t="inlineStr">
        <is>
          <t>26043003 - PwC Screen Replacements SYD+MEL [INT]</t>
        </is>
      </c>
      <c r="J3152" s="6" t="n"/>
      <c r="K3152" s="6" t="inlineStr">
        <is>
          <t>#70351</t>
        </is>
      </c>
      <c r="L3152" s="6" t="inlineStr">
        <is>
          <t>Payroll Tax NSW August 2026 - 26043003 - PwC Screen Replacements SYD+MEL [INT]</t>
        </is>
      </c>
      <c r="M3152" s="6" t="inlineStr">
        <is>
          <t>INTEGRATION</t>
        </is>
      </c>
    </row>
    <row r="3153">
      <c r="A3153" s="6" t="n">
        <v>65106</v>
      </c>
      <c r="B3153" s="6" t="n">
        <v>65106</v>
      </c>
      <c r="C3153" s="6" t="inlineStr">
        <is>
          <t>Payroll Tax</t>
        </is>
      </c>
      <c r="D3153" s="6" t="inlineStr">
        <is>
          <t>Manual Journal</t>
        </is>
      </c>
      <c r="E3153" s="37" t="n">
        <v>46265</v>
      </c>
      <c r="F3153" s="6" t="n"/>
      <c r="G3153" s="39" t="n">
        <v>0.28</v>
      </c>
      <c r="H3153" s="39" t="n">
        <v>0</v>
      </c>
      <c r="I3153" s="6" t="n"/>
      <c r="J3153" s="6" t="n"/>
      <c r="K3153" s="6" t="inlineStr">
        <is>
          <t>#70351</t>
        </is>
      </c>
      <c r="L3153" s="6" t="inlineStr">
        <is>
          <t>Payroll Tax NSW August 2026 - 2605402 - AGL FYR - Employee Town Hall [PRD]</t>
        </is>
      </c>
      <c r="M3153" s="6" t="inlineStr">
        <is>
          <t>PRODUCTION</t>
        </is>
      </c>
    </row>
    <row r="3154">
      <c r="A3154" s="6" t="n">
        <v>65106</v>
      </c>
      <c r="B3154" s="6" t="n">
        <v>65106</v>
      </c>
      <c r="C3154" s="6" t="inlineStr">
        <is>
          <t>Payroll Tax</t>
        </is>
      </c>
      <c r="D3154" s="6" t="inlineStr">
        <is>
          <t>Manual Journal</t>
        </is>
      </c>
      <c r="E3154" s="37" t="n">
        <v>46265</v>
      </c>
      <c r="F3154" s="6" t="n"/>
      <c r="G3154" s="39" t="n">
        <v>0.95</v>
      </c>
      <c r="H3154" s="39" t="n">
        <v>0</v>
      </c>
      <c r="I3154" s="6" t="inlineStr">
        <is>
          <t>26061105 - CBA - FYR 2026 - 12.8.26 [PRD]</t>
        </is>
      </c>
      <c r="J3154" s="6" t="n"/>
      <c r="K3154" s="6" t="inlineStr">
        <is>
          <t>#70351</t>
        </is>
      </c>
      <c r="L3154" s="6" t="inlineStr">
        <is>
          <t>Payroll Tax NSW August 2026 - 26061105 - CBA - FYR 2026 - 12.8.26 [PRD]</t>
        </is>
      </c>
      <c r="M3154" s="6" t="inlineStr">
        <is>
          <t>PRODUCTION</t>
        </is>
      </c>
    </row>
    <row r="3155">
      <c r="A3155" s="6" t="n">
        <v>65106</v>
      </c>
      <c r="B3155" s="6" t="n">
        <v>65106</v>
      </c>
      <c r="C3155" s="6" t="inlineStr">
        <is>
          <t>Payroll Tax</t>
        </is>
      </c>
      <c r="D3155" s="6" t="inlineStr">
        <is>
          <t>Manual Journal</t>
        </is>
      </c>
      <c r="E3155" s="37" t="n">
        <v>46265</v>
      </c>
      <c r="F3155" s="6" t="n"/>
      <c r="G3155" s="39" t="n">
        <v>1.43</v>
      </c>
      <c r="H3155" s="39" t="n">
        <v>0</v>
      </c>
      <c r="I3155" s="6" t="inlineStr">
        <is>
          <t>2603104 - Cochlear FY26 Results 18.8.26 [PRD]</t>
        </is>
      </c>
      <c r="J3155" s="6" t="n"/>
      <c r="K3155" s="6" t="inlineStr">
        <is>
          <t>#70351</t>
        </is>
      </c>
      <c r="L3155" s="6" t="inlineStr">
        <is>
          <t>Payroll Tax NSW August 2026 - 2603104 - Cochlear FY26 Results 18.8.26 [PRD]</t>
        </is>
      </c>
      <c r="M3155" s="6" t="inlineStr">
        <is>
          <t>PRODUCTION</t>
        </is>
      </c>
    </row>
    <row r="3156">
      <c r="A3156" s="6" t="n">
        <v>65106</v>
      </c>
      <c r="B3156" s="6" t="n">
        <v>65106</v>
      </c>
      <c r="C3156" s="6" t="inlineStr">
        <is>
          <t>Payroll Tax</t>
        </is>
      </c>
      <c r="D3156" s="6" t="inlineStr">
        <is>
          <t>Manual Journal</t>
        </is>
      </c>
      <c r="E3156" s="37" t="n">
        <v>46265</v>
      </c>
      <c r="F3156" s="6" t="n"/>
      <c r="G3156" s="39" t="n">
        <v>3.67</v>
      </c>
      <c r="H3156" s="39" t="n">
        <v>0</v>
      </c>
      <c r="I3156" s="6" t="inlineStr">
        <is>
          <t>26052702 - ASX - FYR - 13.8.26 [PRD]</t>
        </is>
      </c>
      <c r="J3156" s="6" t="n"/>
      <c r="K3156" s="6" t="inlineStr">
        <is>
          <t>#70351</t>
        </is>
      </c>
      <c r="L3156" s="6" t="inlineStr">
        <is>
          <t>Payroll Tax NSW August 2026 - 26052702 - ASX - FYR - 13.8.26 [PRD]</t>
        </is>
      </c>
      <c r="M3156" s="6" t="inlineStr">
        <is>
          <t>PRODUCTION</t>
        </is>
      </c>
    </row>
    <row r="3157">
      <c r="A3157" s="6" t="n">
        <v>65106</v>
      </c>
      <c r="B3157" s="6" t="n">
        <v>65106</v>
      </c>
      <c r="C3157" s="6" t="inlineStr">
        <is>
          <t>Payroll Tax</t>
        </is>
      </c>
      <c r="D3157" s="6" t="inlineStr">
        <is>
          <t>Manual Journal</t>
        </is>
      </c>
      <c r="E3157" s="37" t="n">
        <v>46265</v>
      </c>
      <c r="F3157" s="6" t="n"/>
      <c r="G3157" s="39" t="n">
        <v>0.09</v>
      </c>
      <c r="H3157" s="39" t="n">
        <v>0</v>
      </c>
      <c r="I3157" s="6" t="inlineStr">
        <is>
          <t>26022301NC - Aware Super AV Maintenance Non-chargeable [ONS]</t>
        </is>
      </c>
      <c r="J3157" s="6" t="n"/>
      <c r="K3157" s="6" t="inlineStr">
        <is>
          <t>#70351</t>
        </is>
      </c>
      <c r="L3157" s="6" t="inlineStr">
        <is>
          <t>Payroll Tax NSW August 2026 - 26022301NC - Aware Super AV Maintenance Non-chargeable [ONS]</t>
        </is>
      </c>
      <c r="M3157" s="6" t="inlineStr">
        <is>
          <t>ONSITE</t>
        </is>
      </c>
    </row>
    <row r="3158">
      <c r="A3158" s="6" t="n">
        <v>65106</v>
      </c>
      <c r="B3158" s="6" t="n">
        <v>65106</v>
      </c>
      <c r="C3158" s="6" t="inlineStr">
        <is>
          <t>Payroll Tax</t>
        </is>
      </c>
      <c r="D3158" s="6" t="inlineStr">
        <is>
          <t>Manual Journal</t>
        </is>
      </c>
      <c r="E3158" s="37" t="n">
        <v>46265</v>
      </c>
      <c r="F3158" s="6" t="n"/>
      <c r="G3158" s="39" t="n">
        <v>0.02</v>
      </c>
      <c r="H3158" s="39" t="n">
        <v>0</v>
      </c>
      <c r="I3158" s="6" t="inlineStr">
        <is>
          <t>9405 - CONSULTING - Marketing [CONS]</t>
        </is>
      </c>
      <c r="J3158" s="6" t="n"/>
      <c r="K3158" s="6" t="inlineStr">
        <is>
          <t>#70351</t>
        </is>
      </c>
      <c r="L3158" s="6" t="inlineStr">
        <is>
          <t>Payroll Tax NSW August 2026 - 9405 - CONSULTING - Marketing [CONS]</t>
        </is>
      </c>
      <c r="M3158" s="6" t="inlineStr">
        <is>
          <t>CONSULTING</t>
        </is>
      </c>
    </row>
    <row r="3159">
      <c r="A3159" s="6" t="n">
        <v>65106</v>
      </c>
      <c r="B3159" s="6" t="n">
        <v>65106</v>
      </c>
      <c r="C3159" s="6" t="inlineStr">
        <is>
          <t>Payroll Tax</t>
        </is>
      </c>
      <c r="D3159" s="6" t="inlineStr">
        <is>
          <t>Manual Journal</t>
        </is>
      </c>
      <c r="E3159" s="37" t="n">
        <v>46265</v>
      </c>
      <c r="F3159" s="6" t="n"/>
      <c r="G3159" s="39" t="n">
        <v>0.51</v>
      </c>
      <c r="H3159" s="39" t="n">
        <v>0</v>
      </c>
      <c r="I3159" s="6" t="inlineStr">
        <is>
          <t>26022301 - Aware Super AV Maintenance [ONS]</t>
        </is>
      </c>
      <c r="J3159" s="6" t="n"/>
      <c r="K3159" s="6" t="inlineStr">
        <is>
          <t>#70351</t>
        </is>
      </c>
      <c r="L3159" s="6" t="inlineStr">
        <is>
          <t>Payroll Tax NSW August 2026 - 26022301 - Aware Super AV Maintenance [ONS]</t>
        </is>
      </c>
      <c r="M3159" s="6" t="inlineStr">
        <is>
          <t>ONSITE</t>
        </is>
      </c>
    </row>
    <row r="3160">
      <c r="A3160" s="6" t="n">
        <v>65106</v>
      </c>
      <c r="B3160" s="6" t="n">
        <v>65106</v>
      </c>
      <c r="C3160" s="6" t="inlineStr">
        <is>
          <t>Payroll Tax</t>
        </is>
      </c>
      <c r="D3160" s="6" t="inlineStr">
        <is>
          <t>Manual Journal</t>
        </is>
      </c>
      <c r="E3160" s="37" t="n">
        <v>46265</v>
      </c>
      <c r="F3160" s="6" t="n"/>
      <c r="G3160" s="39" t="n">
        <v>6.11</v>
      </c>
      <c r="H3160" s="39" t="n">
        <v>0</v>
      </c>
      <c r="I3160" s="6" t="inlineStr">
        <is>
          <t>2604202 - Ventia - Ventia Awards - 30.7.26 [PRD]</t>
        </is>
      </c>
      <c r="J3160" s="6" t="n"/>
      <c r="K3160" s="6" t="inlineStr">
        <is>
          <t>#70351</t>
        </is>
      </c>
      <c r="L3160" s="6" t="inlineStr">
        <is>
          <t>Payroll Tax NSW August 2026 - 2604202 - Ventia - Ventia Awards - 30.7.26 [PRD]</t>
        </is>
      </c>
      <c r="M3160" s="6" t="inlineStr">
        <is>
          <t>PRODUCTION</t>
        </is>
      </c>
    </row>
    <row r="3161">
      <c r="A3161" s="6" t="n">
        <v>65106</v>
      </c>
      <c r="B3161" s="6" t="n">
        <v>65106</v>
      </c>
      <c r="C3161" s="6" t="inlineStr">
        <is>
          <t>Payroll Tax</t>
        </is>
      </c>
      <c r="D3161" s="6" t="inlineStr">
        <is>
          <t>Manual Journal</t>
        </is>
      </c>
      <c r="E3161" s="37" t="n">
        <v>46265</v>
      </c>
      <c r="F3161" s="6" t="n"/>
      <c r="G3161" s="39" t="n">
        <v>0.14</v>
      </c>
      <c r="H3161" s="39" t="n">
        <v>0</v>
      </c>
      <c r="I3161" s="6" t="inlineStr">
        <is>
          <t>2606903 - Virgin FY26 Results [PRD]</t>
        </is>
      </c>
      <c r="J3161" s="6" t="n"/>
      <c r="K3161" s="6" t="inlineStr">
        <is>
          <t>#70351</t>
        </is>
      </c>
      <c r="L3161" s="6" t="inlineStr">
        <is>
          <t>Payroll Tax NSW August 2026 - 2606903 - Virgin FY26 Results [PRD]</t>
        </is>
      </c>
      <c r="M3161" s="6" t="inlineStr">
        <is>
          <t>PRODUCTION</t>
        </is>
      </c>
    </row>
    <row r="3162">
      <c r="A3162" s="6" t="n">
        <v>65106</v>
      </c>
      <c r="B3162" s="6" t="n">
        <v>65106</v>
      </c>
      <c r="C3162" s="6" t="inlineStr">
        <is>
          <t>Payroll Tax</t>
        </is>
      </c>
      <c r="D3162" s="6" t="inlineStr">
        <is>
          <t>Manual Journal</t>
        </is>
      </c>
      <c r="E3162" s="37" t="n">
        <v>46265</v>
      </c>
      <c r="F3162" s="6" t="n"/>
      <c r="G3162" s="39" t="n">
        <v>0.09</v>
      </c>
      <c r="H3162" s="39" t="n">
        <v>0</v>
      </c>
      <c r="I3162" s="6" t="inlineStr">
        <is>
          <t>2606904 - Symal - FYR26 (Melb) - 24.8.26 [PRD]</t>
        </is>
      </c>
      <c r="J3162" s="6" t="n"/>
      <c r="K3162" s="6" t="inlineStr">
        <is>
          <t>#70351</t>
        </is>
      </c>
      <c r="L3162" s="6" t="inlineStr">
        <is>
          <t>Payroll Tax NSW August 2026 - 2606904 - Symal - FYR26 (Melb) - 24.8.26 [PRD]</t>
        </is>
      </c>
      <c r="M3162" s="6" t="inlineStr">
        <is>
          <t>PRODUCTION</t>
        </is>
      </c>
    </row>
    <row r="3163">
      <c r="A3163" s="6" t="n">
        <v>65106</v>
      </c>
      <c r="B3163" s="6" t="n">
        <v>65106</v>
      </c>
      <c r="C3163" s="6" t="inlineStr">
        <is>
          <t>Payroll Tax</t>
        </is>
      </c>
      <c r="D3163" s="6" t="inlineStr">
        <is>
          <t>Manual Journal</t>
        </is>
      </c>
      <c r="E3163" s="37" t="n">
        <v>46265</v>
      </c>
      <c r="F3163" s="6" t="n"/>
      <c r="G3163" s="39" t="n">
        <v>0.6899999999999999</v>
      </c>
      <c r="H3163" s="39" t="n">
        <v>0</v>
      </c>
      <c r="I3163" s="6" t="inlineStr">
        <is>
          <t>26061701 - CBA - LES - July 2026 [PRD]</t>
        </is>
      </c>
      <c r="J3163" s="6" t="n"/>
      <c r="K3163" s="6" t="inlineStr">
        <is>
          <t>#70351</t>
        </is>
      </c>
      <c r="L3163" s="6" t="inlineStr">
        <is>
          <t>Payroll Tax NSW August 2026 - 26061701 - CBA - LES - July 2026 [PRD]</t>
        </is>
      </c>
      <c r="M3163" s="6" t="inlineStr">
        <is>
          <t>PRODUCTION</t>
        </is>
      </c>
    </row>
    <row r="3164">
      <c r="A3164" s="6" t="n">
        <v>65106</v>
      </c>
      <c r="B3164" s="6" t="n">
        <v>65106</v>
      </c>
      <c r="C3164" s="6" t="inlineStr">
        <is>
          <t>Payroll Tax</t>
        </is>
      </c>
      <c r="D3164" s="6" t="inlineStr">
        <is>
          <t>Manual Journal</t>
        </is>
      </c>
      <c r="E3164" s="37" t="n">
        <v>46265</v>
      </c>
      <c r="F3164" s="6" t="n"/>
      <c r="G3164" s="39" t="n">
        <v>0.04</v>
      </c>
      <c r="H3164" s="39" t="n">
        <v>0</v>
      </c>
      <c r="I3164" s="6" t="inlineStr">
        <is>
          <t>26051301 - HP-BAE | Phone Mod [INT]</t>
        </is>
      </c>
      <c r="J3164" s="6" t="n"/>
      <c r="K3164" s="6" t="inlineStr">
        <is>
          <t>#70351</t>
        </is>
      </c>
      <c r="L3164" s="6" t="inlineStr">
        <is>
          <t>Payroll Tax NSW August 2026 - 26051301 - HP-BAE | Phone Mod [INT]</t>
        </is>
      </c>
      <c r="M3164" s="6" t="inlineStr">
        <is>
          <t>INTEGRATION</t>
        </is>
      </c>
    </row>
    <row r="3165">
      <c r="A3165" s="6" t="n">
        <v>65106</v>
      </c>
      <c r="B3165" s="6" t="n">
        <v>65106</v>
      </c>
      <c r="C3165" s="6" t="inlineStr">
        <is>
          <t>Payroll Tax</t>
        </is>
      </c>
      <c r="D3165" s="6" t="inlineStr">
        <is>
          <t>Manual Journal</t>
        </is>
      </c>
      <c r="E3165" s="37" t="n">
        <v>46265</v>
      </c>
      <c r="F3165" s="6" t="n"/>
      <c r="G3165" s="39" t="n">
        <v>0.05</v>
      </c>
      <c r="H3165" s="39" t="n">
        <v>0</v>
      </c>
      <c r="I3165" s="6" t="inlineStr">
        <is>
          <t>25111203 - CoS | Barco E3 Sale [INT]</t>
        </is>
      </c>
      <c r="J3165" s="6" t="n"/>
      <c r="K3165" s="6" t="inlineStr">
        <is>
          <t>#70351</t>
        </is>
      </c>
      <c r="L3165" s="6" t="inlineStr">
        <is>
          <t>Payroll Tax NSW August 2026 - 25111203 - CoS | Barco E3 Sale [INT]</t>
        </is>
      </c>
      <c r="M3165" s="6" t="inlineStr">
        <is>
          <t>INTEGRATION</t>
        </is>
      </c>
    </row>
    <row r="3166">
      <c r="A3166" s="6" t="n">
        <v>65106</v>
      </c>
      <c r="B3166" s="6" t="n">
        <v>65106</v>
      </c>
      <c r="C3166" s="6" t="inlineStr">
        <is>
          <t>Payroll Tax</t>
        </is>
      </c>
      <c r="D3166" s="6" t="inlineStr">
        <is>
          <t>Manual Journal</t>
        </is>
      </c>
      <c r="E3166" s="37" t="n">
        <v>46265</v>
      </c>
      <c r="F3166" s="6" t="n"/>
      <c r="G3166" s="39" t="n">
        <v>0.02</v>
      </c>
      <c r="H3166" s="39" t="n">
        <v>0</v>
      </c>
      <c r="I3166" s="6" t="inlineStr">
        <is>
          <t>26051801 - PwC | Mel Studio Equipment [INT]</t>
        </is>
      </c>
      <c r="J3166" s="6" t="n"/>
      <c r="K3166" s="6" t="inlineStr">
        <is>
          <t>#70351</t>
        </is>
      </c>
      <c r="L3166" s="6" t="inlineStr">
        <is>
          <t>Payroll Tax NSW August 2026 - 26051801 - PwC | Mel Studio Equipment [INT]</t>
        </is>
      </c>
      <c r="M3166" s="6" t="inlineStr">
        <is>
          <t>INTEGRATION</t>
        </is>
      </c>
    </row>
    <row r="3167">
      <c r="A3167" s="6" t="n">
        <v>65106</v>
      </c>
      <c r="B3167" s="6" t="n">
        <v>65106</v>
      </c>
      <c r="C3167" s="6" t="inlineStr">
        <is>
          <t>Payroll Tax</t>
        </is>
      </c>
      <c r="D3167" s="6" t="inlineStr">
        <is>
          <t>Manual Journal</t>
        </is>
      </c>
      <c r="E3167" s="37" t="n">
        <v>46265</v>
      </c>
      <c r="F3167" s="6" t="n"/>
      <c r="G3167" s="39" t="n">
        <v>1.01</v>
      </c>
      <c r="H3167" s="39" t="n">
        <v>0</v>
      </c>
      <c r="I3167" s="6" t="inlineStr">
        <is>
          <t>26061109 - Ventia - FYR26 - 24.8.26 [PRD]</t>
        </is>
      </c>
      <c r="J3167" s="6" t="n"/>
      <c r="K3167" s="6" t="inlineStr">
        <is>
          <t>#70351</t>
        </is>
      </c>
      <c r="L3167" s="6" t="inlineStr">
        <is>
          <t>Payroll Tax NSW August 2026 - 26061109 - Ventia - FYR26 - 24.8.26 [PRD]</t>
        </is>
      </c>
      <c r="M3167" s="6" t="inlineStr">
        <is>
          <t>PRODUCTION</t>
        </is>
      </c>
    </row>
    <row r="3168">
      <c r="A3168" s="6" t="n">
        <v>65106</v>
      </c>
      <c r="B3168" s="6" t="n">
        <v>65106</v>
      </c>
      <c r="C3168" s="6" t="inlineStr">
        <is>
          <t>Payroll Tax</t>
        </is>
      </c>
      <c r="D3168" s="6" t="inlineStr">
        <is>
          <t>Manual Journal</t>
        </is>
      </c>
      <c r="E3168" s="37" t="n">
        <v>46265</v>
      </c>
      <c r="F3168" s="6" t="n"/>
      <c r="G3168" s="39" t="n">
        <v>0.93</v>
      </c>
      <c r="H3168" s="39" t="n">
        <v>0</v>
      </c>
      <c r="I3168" s="6" t="inlineStr">
        <is>
          <t>26061106 - TLC Full Year Results MEL [PRD]</t>
        </is>
      </c>
      <c r="J3168" s="6" t="n"/>
      <c r="K3168" s="6" t="inlineStr">
        <is>
          <t>#70351</t>
        </is>
      </c>
      <c r="L3168" s="6" t="inlineStr">
        <is>
          <t>Payroll Tax NSW August 2026 - 26061106 - TLC Full Year Results MEL [PRD]</t>
        </is>
      </c>
      <c r="M3168" s="6" t="inlineStr">
        <is>
          <t>PRODUCTION</t>
        </is>
      </c>
    </row>
    <row r="3169">
      <c r="A3169" s="6" t="n">
        <v>65106</v>
      </c>
      <c r="B3169" s="6" t="n">
        <v>65106</v>
      </c>
      <c r="C3169" s="6" t="inlineStr">
        <is>
          <t>Payroll Tax</t>
        </is>
      </c>
      <c r="D3169" s="6" t="inlineStr">
        <is>
          <t>Manual Journal</t>
        </is>
      </c>
      <c r="E3169" s="37" t="n">
        <v>46265</v>
      </c>
      <c r="F3169" s="6" t="n"/>
      <c r="G3169" s="39" t="n">
        <v>1.03</v>
      </c>
      <c r="H3169" s="39" t="n">
        <v>0</v>
      </c>
      <c r="I3169" s="6" t="inlineStr">
        <is>
          <t>26061107 - Downer - FYR 2026 - 20.8.26 [PRD]</t>
        </is>
      </c>
      <c r="J3169" s="6" t="n"/>
      <c r="K3169" s="6" t="inlineStr">
        <is>
          <t>#70351</t>
        </is>
      </c>
      <c r="L3169" s="6" t="inlineStr">
        <is>
          <t>Payroll Tax NSW August 2026 - 26061107 - Downer - FYR 2026 - 19.8.26 [PRD]</t>
        </is>
      </c>
      <c r="M3169" s="6" t="inlineStr">
        <is>
          <t>PRODUCTION</t>
        </is>
      </c>
    </row>
    <row r="3170">
      <c r="A3170" s="6" t="n">
        <v>65106</v>
      </c>
      <c r="B3170" s="6" t="n">
        <v>65106</v>
      </c>
      <c r="C3170" s="6" t="inlineStr">
        <is>
          <t>Payroll Tax</t>
        </is>
      </c>
      <c r="D3170" s="6" t="inlineStr">
        <is>
          <t>Manual Journal</t>
        </is>
      </c>
      <c r="E3170" s="37" t="n">
        <v>46265</v>
      </c>
      <c r="F3170" s="6" t="n"/>
      <c r="G3170" s="39" t="n">
        <v>0.11</v>
      </c>
      <c r="H3170" s="39" t="n">
        <v>0</v>
      </c>
      <c r="I3170" s="6" t="inlineStr">
        <is>
          <t>26052102 - HP-D3 | Austrac Phone Mods [INT]</t>
        </is>
      </c>
      <c r="J3170" s="6" t="n"/>
      <c r="K3170" s="6" t="inlineStr">
        <is>
          <t>#70351</t>
        </is>
      </c>
      <c r="L3170" s="6" t="inlineStr">
        <is>
          <t>Payroll Tax NSW August 2026 - 26052102 - HP-D3 | Austrac Phone Mods [INT]</t>
        </is>
      </c>
      <c r="M3170" s="6" t="inlineStr">
        <is>
          <t>INTEGRATION</t>
        </is>
      </c>
    </row>
    <row r="3171">
      <c r="A3171" s="6" t="n">
        <v>65106</v>
      </c>
      <c r="B3171" s="6" t="n">
        <v>65106</v>
      </c>
      <c r="C3171" s="6" t="inlineStr">
        <is>
          <t>Payroll Tax</t>
        </is>
      </c>
      <c r="D3171" s="6" t="inlineStr">
        <is>
          <t>Manual Journal</t>
        </is>
      </c>
      <c r="E3171" s="37" t="n">
        <v>46265</v>
      </c>
      <c r="F3171" s="6" t="n"/>
      <c r="G3171" s="39" t="n">
        <v>0.6</v>
      </c>
      <c r="H3171" s="39" t="n">
        <v>0</v>
      </c>
      <c r="I3171" s="6" t="inlineStr">
        <is>
          <t>26071304 - YSG | Orange Room Upgrade [INT]</t>
        </is>
      </c>
      <c r="J3171" s="6" t="n"/>
      <c r="K3171" s="6" t="inlineStr">
        <is>
          <t>#70351</t>
        </is>
      </c>
      <c r="L3171" s="6" t="inlineStr">
        <is>
          <t>Payroll Tax NSW August 2026 - 26071304 - YSG | Orange Room Upgrade [INT]</t>
        </is>
      </c>
      <c r="M3171" s="6" t="inlineStr">
        <is>
          <t>INTEGRATION</t>
        </is>
      </c>
    </row>
    <row r="3172">
      <c r="A3172" s="6" t="n">
        <v>65106</v>
      </c>
      <c r="B3172" s="6" t="n">
        <v>65106</v>
      </c>
      <c r="C3172" s="6" t="inlineStr">
        <is>
          <t>Payroll Tax</t>
        </is>
      </c>
      <c r="D3172" s="6" t="inlineStr">
        <is>
          <t>Manual Journal</t>
        </is>
      </c>
      <c r="E3172" s="37" t="n">
        <v>46265</v>
      </c>
      <c r="F3172" s="6" t="n"/>
      <c r="G3172" s="39" t="n">
        <v>0.04</v>
      </c>
      <c r="H3172" s="39" t="n">
        <v>0</v>
      </c>
      <c r="I3172" s="6" t="inlineStr">
        <is>
          <t>2605605 - DTTL Hobart AV Fitout [INT]</t>
        </is>
      </c>
      <c r="J3172" s="6" t="n"/>
      <c r="K3172" s="6" t="inlineStr">
        <is>
          <t>#70351</t>
        </is>
      </c>
      <c r="L3172" s="6" t="inlineStr">
        <is>
          <t>Payroll Tax NSW August 2026 - 2605605 - DTTL Hobart AV Fitout [CONS]</t>
        </is>
      </c>
      <c r="M3172" s="6" t="inlineStr">
        <is>
          <t>CONSULTING</t>
        </is>
      </c>
    </row>
    <row r="3173">
      <c r="A3173" s="6" t="n">
        <v>65106</v>
      </c>
      <c r="B3173" s="6" t="n">
        <v>65106</v>
      </c>
      <c r="C3173" s="6" t="inlineStr">
        <is>
          <t>Payroll Tax</t>
        </is>
      </c>
      <c r="D3173" s="6" t="inlineStr">
        <is>
          <t>Manual Journal</t>
        </is>
      </c>
      <c r="E3173" s="37" t="n">
        <v>46265</v>
      </c>
      <c r="F3173" s="6" t="n"/>
      <c r="G3173" s="39" t="n">
        <v>0.06</v>
      </c>
      <c r="H3173" s="39" t="n">
        <v>0</v>
      </c>
      <c r="I3173" s="6" t="inlineStr">
        <is>
          <t>2834 - APA Young - Visitor Mgmt [INT]</t>
        </is>
      </c>
      <c r="J3173" s="6" t="n"/>
      <c r="K3173" s="6" t="inlineStr">
        <is>
          <t>#70351</t>
        </is>
      </c>
      <c r="L3173" s="6" t="inlineStr">
        <is>
          <t>Payroll Tax NSW August 2026 - 2834 - APA Young - Visitor Mgmt [INT]</t>
        </is>
      </c>
      <c r="M3173" s="6" t="inlineStr">
        <is>
          <t>INTEGRATION</t>
        </is>
      </c>
    </row>
    <row r="3174">
      <c r="A3174" s="6" t="n">
        <v>65106</v>
      </c>
      <c r="B3174" s="6" t="n">
        <v>65106</v>
      </c>
      <c r="C3174" s="6" t="inlineStr">
        <is>
          <t>Payroll Tax</t>
        </is>
      </c>
      <c r="D3174" s="6" t="inlineStr">
        <is>
          <t>Manual Journal</t>
        </is>
      </c>
      <c r="E3174" s="37" t="n">
        <v>46265</v>
      </c>
      <c r="F3174" s="6" t="n"/>
      <c r="G3174" s="39" t="n">
        <v>0.42</v>
      </c>
      <c r="H3174" s="39" t="n">
        <v>0</v>
      </c>
      <c r="I3174" s="6" t="inlineStr">
        <is>
          <t>2512804 - RSNSW Ordinary General Meeting 5.8.26 [PRD]</t>
        </is>
      </c>
      <c r="J3174" s="6" t="n"/>
      <c r="K3174" s="6" t="inlineStr">
        <is>
          <t>#70351</t>
        </is>
      </c>
      <c r="L3174" s="6" t="inlineStr">
        <is>
          <t>Payroll Tax NSW August 2026 - 2512804 - RSNSW Ordinary General Meeting 5.8.26 [PRD]</t>
        </is>
      </c>
      <c r="M3174" s="6" t="inlineStr">
        <is>
          <t>PRODUCTION</t>
        </is>
      </c>
    </row>
    <row r="3175">
      <c r="A3175" s="6" t="n">
        <v>65106</v>
      </c>
      <c r="B3175" s="6" t="n">
        <v>65106</v>
      </c>
      <c r="C3175" s="6" t="inlineStr">
        <is>
          <t>Payroll Tax</t>
        </is>
      </c>
      <c r="D3175" s="6" t="inlineStr">
        <is>
          <t>Manual Journal</t>
        </is>
      </c>
      <c r="E3175" s="37" t="n">
        <v>46265</v>
      </c>
      <c r="F3175" s="6" t="n"/>
      <c r="G3175" s="39" t="n">
        <v>0.14</v>
      </c>
      <c r="H3175" s="39" t="n">
        <v>0</v>
      </c>
      <c r="I3175" s="6" t="inlineStr">
        <is>
          <t>26071303 - Ventia - Melbourne Office Event - 30.7.26 [PRD]</t>
        </is>
      </c>
      <c r="J3175" s="6" t="n"/>
      <c r="K3175" s="6" t="inlineStr">
        <is>
          <t>#70351</t>
        </is>
      </c>
      <c r="L3175" s="6" t="inlineStr">
        <is>
          <t>Payroll Tax NSW August 2026 - 26071303 - Ventia - Melbourne Office Event - 30.7.26 [PRD]</t>
        </is>
      </c>
      <c r="M3175" s="6" t="inlineStr">
        <is>
          <t>PRODUCTION</t>
        </is>
      </c>
    </row>
    <row r="3176">
      <c r="A3176" s="6" t="n">
        <v>65106</v>
      </c>
      <c r="B3176" s="6" t="n">
        <v>65106</v>
      </c>
      <c r="C3176" s="6" t="inlineStr">
        <is>
          <t>Payroll Tax</t>
        </is>
      </c>
      <c r="D3176" s="6" t="inlineStr">
        <is>
          <t>Manual Journal</t>
        </is>
      </c>
      <c r="E3176" s="37" t="n">
        <v>46265</v>
      </c>
      <c r="F3176" s="6" t="n"/>
      <c r="G3176" s="39" t="n">
        <v>3.22</v>
      </c>
      <c r="H3176" s="39" t="n">
        <v>0</v>
      </c>
      <c r="I3176" s="6" t="inlineStr">
        <is>
          <t>26061108 - APA - Qtly All Hands FYR26 - 20.8.26 [PRD]</t>
        </is>
      </c>
      <c r="J3176" s="6" t="n"/>
      <c r="K3176" s="6" t="inlineStr">
        <is>
          <t>#70351</t>
        </is>
      </c>
      <c r="L3176" s="6" t="inlineStr">
        <is>
          <t>Payroll Tax NSW August 2026 - 26061108 - APA - Qtly All Hands FYR26 - 20.8.26 [PRD]</t>
        </is>
      </c>
      <c r="M3176" s="6" t="inlineStr">
        <is>
          <t>PRODUCTION</t>
        </is>
      </c>
    </row>
    <row r="3177">
      <c r="A3177" s="6" t="n">
        <v>65106</v>
      </c>
      <c r="B3177" s="6" t="n">
        <v>65106</v>
      </c>
      <c r="C3177" s="6" t="inlineStr">
        <is>
          <t>Payroll Tax</t>
        </is>
      </c>
      <c r="D3177" s="6" t="inlineStr">
        <is>
          <t>Manual Journal</t>
        </is>
      </c>
      <c r="E3177" s="37" t="n">
        <v>46265</v>
      </c>
      <c r="F3177" s="6" t="n"/>
      <c r="G3177" s="39" t="n">
        <v>0.37</v>
      </c>
      <c r="H3177" s="39" t="n">
        <v>0</v>
      </c>
      <c r="I3177" s="6" t="inlineStr">
        <is>
          <t>26062202V - PWC - Early Careers Webcast - 29.7.26 [VID]</t>
        </is>
      </c>
      <c r="J3177" s="6" t="n"/>
      <c r="K3177" s="6" t="inlineStr">
        <is>
          <t>#70351</t>
        </is>
      </c>
      <c r="L3177" s="6" t="inlineStr">
        <is>
          <t>Payroll Tax NSW August 2026 - 26062202V - PWC - Early Careers Webcast - 29.7.26 [VID]</t>
        </is>
      </c>
      <c r="M3177" s="6" t="inlineStr">
        <is>
          <t>VIDEO</t>
        </is>
      </c>
    </row>
    <row r="3178">
      <c r="A3178" s="6" t="n">
        <v>65106</v>
      </c>
      <c r="B3178" s="6" t="n">
        <v>65106</v>
      </c>
      <c r="C3178" s="6" t="inlineStr">
        <is>
          <t>Payroll Tax</t>
        </is>
      </c>
      <c r="D3178" s="6" t="inlineStr">
        <is>
          <t>Manual Journal</t>
        </is>
      </c>
      <c r="E3178" s="37" t="n">
        <v>46265</v>
      </c>
      <c r="F3178" s="6" t="n"/>
      <c r="G3178" s="39" t="n">
        <v>0.14</v>
      </c>
      <c r="H3178" s="39" t="n">
        <v>0</v>
      </c>
      <c r="I3178" s="6" t="inlineStr">
        <is>
          <t>26071405 - PWC - Event Technician - 29.7.26 [PRD]</t>
        </is>
      </c>
      <c r="J3178" s="6" t="n"/>
      <c r="K3178" s="6" t="inlineStr">
        <is>
          <t>#70351</t>
        </is>
      </c>
      <c r="L3178" s="6" t="inlineStr">
        <is>
          <t>Payroll Tax NSW August 2026 - 26071405 - PWC - Event Technician - 29.7.26 [PRD]</t>
        </is>
      </c>
      <c r="M3178" s="6" t="inlineStr">
        <is>
          <t>PRODUCTION</t>
        </is>
      </c>
    </row>
    <row r="3179">
      <c r="A3179" s="6" t="n">
        <v>65106</v>
      </c>
      <c r="B3179" s="6" t="n">
        <v>65106</v>
      </c>
      <c r="C3179" s="6" t="inlineStr">
        <is>
          <t>Payroll Tax</t>
        </is>
      </c>
      <c r="D3179" s="6" t="inlineStr">
        <is>
          <t>Manual Journal</t>
        </is>
      </c>
      <c r="E3179" s="37" t="n">
        <v>46265</v>
      </c>
      <c r="F3179" s="6" t="n"/>
      <c r="G3179" s="39" t="n">
        <v>0.37</v>
      </c>
      <c r="H3179" s="39" t="n">
        <v>0</v>
      </c>
      <c r="I3179" s="6" t="inlineStr">
        <is>
          <t>26062202 - PWC - Early Careers Webcast - 29.7.26 [PRD]</t>
        </is>
      </c>
      <c r="J3179" s="6" t="n"/>
      <c r="K3179" s="6" t="inlineStr">
        <is>
          <t>#70351</t>
        </is>
      </c>
      <c r="L3179" s="6" t="inlineStr">
        <is>
          <t>Payroll Tax NSW August 2026 - 26062202 - PWC - Early Careers Webcast - 29.7.26 [PRD]</t>
        </is>
      </c>
      <c r="M3179" s="6" t="inlineStr">
        <is>
          <t>PRODUCTION</t>
        </is>
      </c>
    </row>
    <row r="3180">
      <c r="A3180" s="6" t="n">
        <v>65106</v>
      </c>
      <c r="B3180" s="6" t="n">
        <v>65106</v>
      </c>
      <c r="C3180" s="6" t="inlineStr">
        <is>
          <t>Payroll Tax</t>
        </is>
      </c>
      <c r="D3180" s="6" t="inlineStr">
        <is>
          <t>Manual Journal</t>
        </is>
      </c>
      <c r="E3180" s="37" t="n">
        <v>46265</v>
      </c>
      <c r="F3180" s="6" t="n"/>
      <c r="G3180" s="39" t="n">
        <v>0.45</v>
      </c>
      <c r="H3180" s="39" t="n">
        <v>0</v>
      </c>
      <c r="I3180" s="6" t="inlineStr">
        <is>
          <t>2607703 - Garvan - YPO Event - 6.8.2026 [PRD]</t>
        </is>
      </c>
      <c r="J3180" s="6" t="n"/>
      <c r="K3180" s="6" t="inlineStr">
        <is>
          <t>#70351</t>
        </is>
      </c>
      <c r="L3180" s="6" t="inlineStr">
        <is>
          <t>Payroll Tax NSW August 2026 - 2607703 - Garvan - YPO Event - 6.8.2026 [PRD]</t>
        </is>
      </c>
      <c r="M3180" s="6" t="inlineStr">
        <is>
          <t>PRODUCTION</t>
        </is>
      </c>
    </row>
    <row r="3181">
      <c r="A3181" s="6" t="n">
        <v>65106</v>
      </c>
      <c r="B3181" s="6" t="n">
        <v>65106</v>
      </c>
      <c r="C3181" s="6" t="inlineStr">
        <is>
          <t>Payroll Tax</t>
        </is>
      </c>
      <c r="D3181" s="6" t="inlineStr">
        <is>
          <t>Manual Journal</t>
        </is>
      </c>
      <c r="E3181" s="37" t="n">
        <v>46265</v>
      </c>
      <c r="F3181" s="6" t="n"/>
      <c r="G3181" s="39" t="n">
        <v>4.02</v>
      </c>
      <c r="H3181" s="39" t="n">
        <v>0</v>
      </c>
      <c r="I3181" s="6" t="inlineStr">
        <is>
          <t>26061104 - MUFG - FYR26 - 12.8.26 [PRD]</t>
        </is>
      </c>
      <c r="J3181" s="6" t="n"/>
      <c r="K3181" s="6" t="inlineStr">
        <is>
          <t>#70351</t>
        </is>
      </c>
      <c r="L3181" s="6" t="inlineStr">
        <is>
          <t>Payroll Tax NSW August 2026 - 26061104 - MUFG - FYR26 - 12.8.26 [PRD]</t>
        </is>
      </c>
      <c r="M3181" s="6" t="inlineStr">
        <is>
          <t>PRODUCTION</t>
        </is>
      </c>
    </row>
    <row r="3182">
      <c r="A3182" s="6" t="n">
        <v>65106</v>
      </c>
      <c r="B3182" s="6" t="n">
        <v>65106</v>
      </c>
      <c r="C3182" s="6" t="inlineStr">
        <is>
          <t>Payroll Tax</t>
        </is>
      </c>
      <c r="D3182" s="6" t="inlineStr">
        <is>
          <t>Manual Journal</t>
        </is>
      </c>
      <c r="E3182" s="37" t="n">
        <v>46265</v>
      </c>
      <c r="F3182" s="6" t="n"/>
      <c r="G3182" s="39" t="n">
        <v>0.07000000000000001</v>
      </c>
      <c r="H3182" s="39" t="n">
        <v>0</v>
      </c>
      <c r="I3182" s="6" t="inlineStr">
        <is>
          <t>3057 - AusPayNet ONS[Non-Chargeable]</t>
        </is>
      </c>
      <c r="J3182" s="6" t="n"/>
      <c r="K3182" s="6" t="inlineStr">
        <is>
          <t>#70351</t>
        </is>
      </c>
      <c r="L3182" s="6" t="inlineStr">
        <is>
          <t>Payroll Tax NSW August 2026 - 3057 - AusPayNet ONS[Non-Chargeable]</t>
        </is>
      </c>
      <c r="M3182" s="6" t="inlineStr">
        <is>
          <t>ONSITE</t>
        </is>
      </c>
    </row>
    <row r="3183">
      <c r="A3183" s="6" t="n">
        <v>65106</v>
      </c>
      <c r="B3183" s="6" t="n">
        <v>65106</v>
      </c>
      <c r="C3183" s="6" t="inlineStr">
        <is>
          <t>Payroll Tax</t>
        </is>
      </c>
      <c r="D3183" s="6" t="inlineStr">
        <is>
          <t>Manual Journal</t>
        </is>
      </c>
      <c r="E3183" s="37" t="n">
        <v>46265</v>
      </c>
      <c r="F3183" s="6" t="n"/>
      <c r="G3183" s="39" t="n">
        <v>0.05</v>
      </c>
      <c r="H3183" s="39" t="n">
        <v>0</v>
      </c>
      <c r="I3183" s="6" t="inlineStr">
        <is>
          <t>26072101 - Aware MEL 17.02 Amp Replacement [INT]</t>
        </is>
      </c>
      <c r="J3183" s="6" t="n"/>
      <c r="K3183" s="6" t="inlineStr">
        <is>
          <t>#70351</t>
        </is>
      </c>
      <c r="L3183" s="6" t="inlineStr">
        <is>
          <t>Payroll Tax NSW August 2026 - 26072101 - Aware MEL 17.02 Amp Replacement [INT]</t>
        </is>
      </c>
      <c r="M3183" s="6" t="inlineStr">
        <is>
          <t>INTEGRATION</t>
        </is>
      </c>
    </row>
    <row r="3184">
      <c r="A3184" s="6" t="n">
        <v>65106</v>
      </c>
      <c r="B3184" s="6" t="n">
        <v>65106</v>
      </c>
      <c r="C3184" s="6" t="inlineStr">
        <is>
          <t>Payroll Tax</t>
        </is>
      </c>
      <c r="D3184" s="6" t="inlineStr">
        <is>
          <t>Manual Journal</t>
        </is>
      </c>
      <c r="E3184" s="37" t="n">
        <v>46265</v>
      </c>
      <c r="F3184" s="6" t="n"/>
      <c r="G3184" s="39" t="n">
        <v>0.08</v>
      </c>
      <c r="H3184" s="39" t="n">
        <v>0</v>
      </c>
      <c r="I3184" s="6" t="inlineStr">
        <is>
          <t>26052701 - Aware | SYD 28.06 Equipment [INT]</t>
        </is>
      </c>
      <c r="J3184" s="6" t="n"/>
      <c r="K3184" s="6" t="inlineStr">
        <is>
          <t>#70351</t>
        </is>
      </c>
      <c r="L3184" s="6" t="inlineStr">
        <is>
          <t>Payroll Tax NSW August 2026 - 26052701 - Aware | SYD 28.06 Equipment [INT]</t>
        </is>
      </c>
      <c r="M3184" s="6" t="inlineStr">
        <is>
          <t>INTEGRATION</t>
        </is>
      </c>
    </row>
    <row r="3185">
      <c r="A3185" s="6" t="n">
        <v>65106</v>
      </c>
      <c r="B3185" s="6" t="n">
        <v>65106</v>
      </c>
      <c r="C3185" s="6" t="inlineStr">
        <is>
          <t>Payroll Tax</t>
        </is>
      </c>
      <c r="D3185" s="6" t="inlineStr">
        <is>
          <t>Manual Journal</t>
        </is>
      </c>
      <c r="E3185" s="37" t="n">
        <v>46265</v>
      </c>
      <c r="F3185" s="6" t="n"/>
      <c r="G3185" s="39" t="n">
        <v>0.39</v>
      </c>
      <c r="H3185" s="39" t="n">
        <v>0</v>
      </c>
      <c r="I3185" s="6" t="inlineStr">
        <is>
          <t>26062902 - Aware | SYD Occupancy Sensors [INT]</t>
        </is>
      </c>
      <c r="J3185" s="6" t="n"/>
      <c r="K3185" s="6" t="inlineStr">
        <is>
          <t>#70351</t>
        </is>
      </c>
      <c r="L3185" s="6" t="inlineStr">
        <is>
          <t>Payroll Tax NSW August 2026 - 26062902 - Aware | SYD Occupancy Sensors [INT]</t>
        </is>
      </c>
      <c r="M3185" s="6" t="inlineStr">
        <is>
          <t>INTEGRATION</t>
        </is>
      </c>
    </row>
    <row r="3186">
      <c r="A3186" s="6" t="n">
        <v>65106</v>
      </c>
      <c r="B3186" s="6" t="n">
        <v>65106</v>
      </c>
      <c r="C3186" s="6" t="inlineStr">
        <is>
          <t>Payroll Tax</t>
        </is>
      </c>
      <c r="D3186" s="6" t="inlineStr">
        <is>
          <t>Manual Journal</t>
        </is>
      </c>
      <c r="E3186" s="37" t="n">
        <v>46265</v>
      </c>
      <c r="F3186" s="6" t="n"/>
      <c r="G3186" s="39" t="n">
        <v>0.41</v>
      </c>
      <c r="H3186" s="39" t="n">
        <v>0</v>
      </c>
      <c r="I3186" s="6" t="inlineStr">
        <is>
          <t>26062901 - Aware | SYD 28.06 Services [INT]</t>
        </is>
      </c>
      <c r="J3186" s="6" t="n"/>
      <c r="K3186" s="6" t="inlineStr">
        <is>
          <t>#70351</t>
        </is>
      </c>
      <c r="L3186" s="6" t="inlineStr">
        <is>
          <t>Payroll Tax NSW August 2026 - 26062901 - Aware | SYD 28.06 Services [INT]</t>
        </is>
      </c>
      <c r="M3186" s="6" t="inlineStr">
        <is>
          <t>INTEGRATION</t>
        </is>
      </c>
    </row>
    <row r="3187">
      <c r="A3187" s="6" t="n">
        <v>65106</v>
      </c>
      <c r="B3187" s="6" t="n">
        <v>65106</v>
      </c>
      <c r="C3187" s="6" t="inlineStr">
        <is>
          <t>Payroll Tax</t>
        </is>
      </c>
      <c r="D3187" s="6" t="inlineStr">
        <is>
          <t>Manual Journal</t>
        </is>
      </c>
      <c r="E3187" s="37" t="n">
        <v>46265</v>
      </c>
      <c r="F3187" s="6" t="n"/>
      <c r="G3187" s="39" t="n">
        <v>0.28</v>
      </c>
      <c r="H3187" s="39" t="n">
        <v>0</v>
      </c>
      <c r="I3187" s="6" t="inlineStr">
        <is>
          <t>2512804V - RSNSW Ordinary General Meeting 5.8.26 [VID]</t>
        </is>
      </c>
      <c r="J3187" s="6" t="n"/>
      <c r="K3187" s="6" t="inlineStr">
        <is>
          <t>#70351</t>
        </is>
      </c>
      <c r="L3187" s="6" t="inlineStr">
        <is>
          <t>Payroll Tax NSW August 2026 - 2512804V - RSNSW Ordinary General Meeting 5.8.26 [VID]</t>
        </is>
      </c>
      <c r="M3187" s="6" t="inlineStr">
        <is>
          <t>VIDEO</t>
        </is>
      </c>
    </row>
    <row r="3188">
      <c r="A3188" s="6" t="n">
        <v>65106</v>
      </c>
      <c r="B3188" s="6" t="n">
        <v>65106</v>
      </c>
      <c r="C3188" s="6" t="inlineStr">
        <is>
          <t>Payroll Tax</t>
        </is>
      </c>
      <c r="D3188" s="6" t="inlineStr">
        <is>
          <t>Manual Journal</t>
        </is>
      </c>
      <c r="E3188" s="37" t="n">
        <v>46265</v>
      </c>
      <c r="F3188" s="6" t="n"/>
      <c r="G3188" s="39" t="n">
        <v>0.18</v>
      </c>
      <c r="H3188" s="39" t="n">
        <v>0</v>
      </c>
      <c r="I3188" s="6" t="inlineStr">
        <is>
          <t>26072902V - PWC AI Townhall 6.8.26 [VID]</t>
        </is>
      </c>
      <c r="J3188" s="6" t="n"/>
      <c r="K3188" s="6" t="inlineStr">
        <is>
          <t>#70351</t>
        </is>
      </c>
      <c r="L3188" s="6" t="inlineStr">
        <is>
          <t>Payroll Tax NSW August 2026 - 26072902V - PWC AI Townhall 6.8.26 [VID]</t>
        </is>
      </c>
      <c r="M3188" s="6" t="inlineStr">
        <is>
          <t>VIDEO</t>
        </is>
      </c>
    </row>
    <row r="3189">
      <c r="A3189" s="6" t="n">
        <v>65106</v>
      </c>
      <c r="B3189" s="6" t="n">
        <v>65106</v>
      </c>
      <c r="C3189" s="6" t="inlineStr">
        <is>
          <t>Payroll Tax</t>
        </is>
      </c>
      <c r="D3189" s="6" t="inlineStr">
        <is>
          <t>Manual Journal</t>
        </is>
      </c>
      <c r="E3189" s="37" t="n">
        <v>46265</v>
      </c>
      <c r="F3189" s="6" t="n"/>
      <c r="G3189" s="39" t="n">
        <v>1.91</v>
      </c>
      <c r="H3189" s="39" t="n">
        <v>0</v>
      </c>
      <c r="I3189" s="6" t="inlineStr">
        <is>
          <t>26063002 - CEOi - CEO Connect - 11.8.26 [PRD]</t>
        </is>
      </c>
      <c r="J3189" s="6" t="n"/>
      <c r="K3189" s="6" t="inlineStr">
        <is>
          <t>#70351</t>
        </is>
      </c>
      <c r="L3189" s="6" t="inlineStr">
        <is>
          <t>Payroll Tax NSW August 2026 - 26063002 - CEOi - CEO Connect - 11.8.26 [PRD]</t>
        </is>
      </c>
      <c r="M3189" s="6" t="inlineStr">
        <is>
          <t>PRODUCTION</t>
        </is>
      </c>
    </row>
    <row r="3190">
      <c r="A3190" s="6" t="n">
        <v>65106</v>
      </c>
      <c r="B3190" s="6" t="n">
        <v>65106</v>
      </c>
      <c r="C3190" s="6" t="inlineStr">
        <is>
          <t>Payroll Tax</t>
        </is>
      </c>
      <c r="D3190" s="6" t="inlineStr">
        <is>
          <t>Manual Journal</t>
        </is>
      </c>
      <c r="E3190" s="37" t="n">
        <v>46265</v>
      </c>
      <c r="F3190" s="6" t="n"/>
      <c r="G3190" s="39" t="n">
        <v>0.05</v>
      </c>
      <c r="H3190" s="39" t="n">
        <v>0</v>
      </c>
      <c r="I3190" s="6" t="inlineStr">
        <is>
          <t>2605401 - AGL FYR - Investor Briefing - 12.8.26 [PRD]</t>
        </is>
      </c>
      <c r="J3190" s="6" t="n"/>
      <c r="K3190" s="6" t="inlineStr">
        <is>
          <t>#70351</t>
        </is>
      </c>
      <c r="L3190" s="6" t="inlineStr">
        <is>
          <t>Payroll Tax NSW August 2026 - 2605401 - AGL FYR - Investor Briefing [PRD]</t>
        </is>
      </c>
      <c r="M3190" s="6" t="inlineStr">
        <is>
          <t>PRODUCTION</t>
        </is>
      </c>
    </row>
    <row r="3191">
      <c r="A3191" s="6" t="n">
        <v>65106</v>
      </c>
      <c r="B3191" s="6" t="n">
        <v>65106</v>
      </c>
      <c r="C3191" s="6" t="inlineStr">
        <is>
          <t>Payroll Tax</t>
        </is>
      </c>
      <c r="D3191" s="6" t="inlineStr">
        <is>
          <t>Manual Journal</t>
        </is>
      </c>
      <c r="E3191" s="37" t="n">
        <v>46265</v>
      </c>
      <c r="F3191" s="6" t="n"/>
      <c r="G3191" s="39" t="n">
        <v>0.05</v>
      </c>
      <c r="H3191" s="39" t="n">
        <v>0</v>
      </c>
      <c r="I3191" s="6" t="inlineStr">
        <is>
          <t>26061108V - APA - Qtly All Hands FYR26 - 20.8.26 [VID]</t>
        </is>
      </c>
      <c r="J3191" s="6" t="n"/>
      <c r="K3191" s="6" t="inlineStr">
        <is>
          <t>#70351</t>
        </is>
      </c>
      <c r="L3191" s="6" t="inlineStr">
        <is>
          <t>Payroll Tax NSW August 2026 - 26061108V - APA - Qtly All Hands FYR26 - 20.8.26 [VID]</t>
        </is>
      </c>
      <c r="M3191" s="6" t="inlineStr">
        <is>
          <t>VIDEO</t>
        </is>
      </c>
    </row>
    <row r="3192">
      <c r="A3192" s="6" t="n">
        <v>65106</v>
      </c>
      <c r="B3192" s="6" t="n">
        <v>65106</v>
      </c>
      <c r="C3192" s="6" t="inlineStr">
        <is>
          <t>Payroll Tax</t>
        </is>
      </c>
      <c r="D3192" s="6" t="inlineStr">
        <is>
          <t>Manual Journal</t>
        </is>
      </c>
      <c r="E3192" s="37" t="n">
        <v>46265</v>
      </c>
      <c r="F3192" s="6" t="n"/>
      <c r="G3192" s="39" t="n">
        <v>0.39</v>
      </c>
      <c r="H3192" s="39" t="n">
        <v>0</v>
      </c>
      <c r="I3192" s="6" t="inlineStr">
        <is>
          <t>26072902 - PWC AI Townhall 6.8.26 [PRD]</t>
        </is>
      </c>
      <c r="J3192" s="6" t="n"/>
      <c r="K3192" s="6" t="inlineStr">
        <is>
          <t>#70351</t>
        </is>
      </c>
      <c r="L3192" s="6" t="inlineStr">
        <is>
          <t>Payroll Tax NSW August 2026 - 26072902 - PWC AI Townhall 6.8.26 [PRD]</t>
        </is>
      </c>
      <c r="M3192" s="6" t="inlineStr">
        <is>
          <t>PRODUCTION</t>
        </is>
      </c>
    </row>
    <row r="3193">
      <c r="A3193" s="6" t="n">
        <v>65106</v>
      </c>
      <c r="B3193" s="6" t="n">
        <v>65106</v>
      </c>
      <c r="C3193" s="6" t="inlineStr">
        <is>
          <t>Payroll Tax</t>
        </is>
      </c>
      <c r="D3193" s="6" t="inlineStr">
        <is>
          <t>Manual Journal</t>
        </is>
      </c>
      <c r="E3193" s="37" t="n">
        <v>46265</v>
      </c>
      <c r="F3193" s="6" t="n"/>
      <c r="G3193" s="39" t="n">
        <v>0.08</v>
      </c>
      <c r="H3193" s="39" t="n">
        <v>0</v>
      </c>
      <c r="I3193" s="6" t="inlineStr">
        <is>
          <t>2604202V - Ventia - Ventia Awards - 30.7.26 [VID]</t>
        </is>
      </c>
      <c r="J3193" s="6" t="n"/>
      <c r="K3193" s="6" t="inlineStr">
        <is>
          <t>#70351</t>
        </is>
      </c>
      <c r="L3193" s="6" t="inlineStr">
        <is>
          <t>Payroll Tax NSW August 2026 - 2604202V - Ventia - Ventia Awards - 30.7.26 [VID]</t>
        </is>
      </c>
      <c r="M3193" s="6" t="inlineStr">
        <is>
          <t>VIDEO</t>
        </is>
      </c>
    </row>
    <row r="3194">
      <c r="A3194" s="6" t="n">
        <v>65106</v>
      </c>
      <c r="B3194" s="6" t="n">
        <v>65106</v>
      </c>
      <c r="C3194" s="6" t="inlineStr">
        <is>
          <t>Payroll Tax</t>
        </is>
      </c>
      <c r="D3194" s="6" t="inlineStr">
        <is>
          <t>Manual Journal</t>
        </is>
      </c>
      <c r="E3194" s="37" t="n">
        <v>46265</v>
      </c>
      <c r="F3194" s="6" t="n"/>
      <c r="G3194" s="39" t="n">
        <v>0.31</v>
      </c>
      <c r="H3194" s="39" t="n">
        <v>0</v>
      </c>
      <c r="I3194" s="6" t="inlineStr">
        <is>
          <t>20260801 - CTS Day 2026 [CTS]</t>
        </is>
      </c>
      <c r="J3194" s="6" t="n"/>
      <c r="K3194" s="6" t="inlineStr">
        <is>
          <t>#70351</t>
        </is>
      </c>
      <c r="L3194" s="6" t="inlineStr">
        <is>
          <t>Payroll Tax NSW August 2026 - 20260801 - CTS Day 2026 [CTS]</t>
        </is>
      </c>
      <c r="M3194" s="6" t="inlineStr">
        <is>
          <t>CTS</t>
        </is>
      </c>
    </row>
    <row r="3195">
      <c r="A3195" s="6" t="n">
        <v>65106</v>
      </c>
      <c r="B3195" s="6" t="n">
        <v>65106</v>
      </c>
      <c r="C3195" s="6" t="inlineStr">
        <is>
          <t>Payroll Tax</t>
        </is>
      </c>
      <c r="D3195" s="6" t="inlineStr">
        <is>
          <t>Manual Journal</t>
        </is>
      </c>
      <c r="E3195" s="37" t="n">
        <v>46265</v>
      </c>
      <c r="F3195" s="6" t="n"/>
      <c r="G3195" s="39" t="n">
        <v>0.46</v>
      </c>
      <c r="H3195" s="39" t="n">
        <v>0</v>
      </c>
      <c r="I3195" s="6" t="inlineStr">
        <is>
          <t>26061702 - Garvan - Morning Tea Event - 31.7.26 [PRD]</t>
        </is>
      </c>
      <c r="J3195" s="6" t="n"/>
      <c r="K3195" s="6" t="inlineStr">
        <is>
          <t>#70351</t>
        </is>
      </c>
      <c r="L3195" s="6" t="inlineStr">
        <is>
          <t>Payroll Tax NSW August 2026 - 26061702 - Garvan - Morning Tea Event - 31.7.26 [PRD]</t>
        </is>
      </c>
      <c r="M3195" s="6" t="inlineStr">
        <is>
          <t>PRODUCTION</t>
        </is>
      </c>
    </row>
    <row r="3196">
      <c r="A3196" s="6" t="n">
        <v>65106</v>
      </c>
      <c r="B3196" s="6" t="n">
        <v>65106</v>
      </c>
      <c r="C3196" s="6" t="inlineStr">
        <is>
          <t>Payroll Tax</t>
        </is>
      </c>
      <c r="D3196" s="6" t="inlineStr">
        <is>
          <t>Manual Journal</t>
        </is>
      </c>
      <c r="E3196" s="37" t="n">
        <v>46265</v>
      </c>
      <c r="F3196" s="6" t="n"/>
      <c r="G3196" s="39" t="n">
        <v>1.39</v>
      </c>
      <c r="H3196" s="39" t="n">
        <v>0</v>
      </c>
      <c r="I3196" s="6" t="inlineStr">
        <is>
          <t>26072003 - CBA Live Event Support August 2026 [PRD]</t>
        </is>
      </c>
      <c r="J3196" s="6" t="n"/>
      <c r="K3196" s="6" t="inlineStr">
        <is>
          <t>#70351</t>
        </is>
      </c>
      <c r="L3196" s="6" t="inlineStr">
        <is>
          <t>Payroll Tax NSW August 2026 - 26072003 - CBA Live Event Support August 2026 [PRD]</t>
        </is>
      </c>
      <c r="M3196" s="6" t="inlineStr">
        <is>
          <t>PRODUCTION</t>
        </is>
      </c>
    </row>
    <row r="3197">
      <c r="A3197" s="6" t="n">
        <v>65106</v>
      </c>
      <c r="B3197" s="6" t="n">
        <v>65106</v>
      </c>
      <c r="C3197" s="6" t="inlineStr">
        <is>
          <t>Payroll Tax</t>
        </is>
      </c>
      <c r="D3197" s="6" t="inlineStr">
        <is>
          <t>Manual Journal</t>
        </is>
      </c>
      <c r="E3197" s="37" t="n">
        <v>46265</v>
      </c>
      <c r="F3197" s="6" t="n"/>
      <c r="G3197" s="39" t="n">
        <v>1.44</v>
      </c>
      <c r="H3197" s="39" t="n">
        <v>0</v>
      </c>
      <c r="I3197" s="6" t="inlineStr">
        <is>
          <t>2605402 - AGL FYR - Employee Town Hall - 12.8.26 [PRD]</t>
        </is>
      </c>
      <c r="J3197" s="6" t="n"/>
      <c r="K3197" s="6" t="inlineStr">
        <is>
          <t>#70351</t>
        </is>
      </c>
      <c r="L3197" s="6" t="inlineStr">
        <is>
          <t>Payroll Tax NSW August 2026 - 2605402 - AGL FYR - Employee Town Hall - 12.8.26 [PRD]</t>
        </is>
      </c>
      <c r="M3197" s="6" t="inlineStr">
        <is>
          <t>PRODUCTION</t>
        </is>
      </c>
    </row>
    <row r="3198">
      <c r="A3198" s="6" t="n">
        <v>65106</v>
      </c>
      <c r="B3198" s="6" t="n">
        <v>65106</v>
      </c>
      <c r="C3198" s="6" t="inlineStr">
        <is>
          <t>Payroll Tax</t>
        </is>
      </c>
      <c r="D3198" s="6" t="inlineStr">
        <is>
          <t>Manual Journal</t>
        </is>
      </c>
      <c r="E3198" s="37" t="n">
        <v>46265</v>
      </c>
      <c r="F3198" s="6" t="n"/>
      <c r="G3198" s="39" t="n">
        <v>0.19</v>
      </c>
      <c r="H3198" s="39" t="n">
        <v>0</v>
      </c>
      <c r="I3198" s="6" t="inlineStr">
        <is>
          <t>2605402V - AGL FYR - Employee Town Hall - 12.8.26 [VID]</t>
        </is>
      </c>
      <c r="J3198" s="6" t="n"/>
      <c r="K3198" s="6" t="inlineStr">
        <is>
          <t>#70351</t>
        </is>
      </c>
      <c r="L3198" s="6" t="inlineStr">
        <is>
          <t>Payroll Tax NSW August 2026 - 2605402V - AGL FYR - Employee Town Hall - 12.8.26 [VID]</t>
        </is>
      </c>
      <c r="M3198" s="6" t="inlineStr">
        <is>
          <t>VIDEO</t>
        </is>
      </c>
    </row>
    <row r="3199">
      <c r="A3199" s="6" t="n">
        <v>65106</v>
      </c>
      <c r="B3199" s="6" t="n">
        <v>65106</v>
      </c>
      <c r="C3199" s="6" t="inlineStr">
        <is>
          <t>Payroll Tax</t>
        </is>
      </c>
      <c r="D3199" s="6" t="inlineStr">
        <is>
          <t>Manual Journal</t>
        </is>
      </c>
      <c r="E3199" s="37" t="n">
        <v>46265</v>
      </c>
      <c r="F3199" s="6" t="n"/>
      <c r="G3199" s="39" t="n">
        <v>0.18</v>
      </c>
      <c r="H3199" s="39" t="n">
        <v>0</v>
      </c>
      <c r="I3199" s="6" t="inlineStr">
        <is>
          <t>2605401V - AGL FYR - Investor Briefing - 12.8.26 [VID]</t>
        </is>
      </c>
      <c r="J3199" s="6" t="n"/>
      <c r="K3199" s="6" t="inlineStr">
        <is>
          <t>#70351</t>
        </is>
      </c>
      <c r="L3199" s="6" t="inlineStr">
        <is>
          <t>Payroll Tax NSW August 2026 - 2605401V - AGL FYR - Investor Briefing - 12.8.26 [VID]</t>
        </is>
      </c>
      <c r="M3199" s="6" t="inlineStr">
        <is>
          <t>VIDEO</t>
        </is>
      </c>
    </row>
    <row r="3200">
      <c r="A3200" s="6" t="n">
        <v>65106</v>
      </c>
      <c r="B3200" s="6" t="n">
        <v>65106</v>
      </c>
      <c r="C3200" s="6" t="inlineStr">
        <is>
          <t>Payroll Tax</t>
        </is>
      </c>
      <c r="D3200" s="6" t="inlineStr">
        <is>
          <t>Manual Journal</t>
        </is>
      </c>
      <c r="E3200" s="37" t="n">
        <v>46265</v>
      </c>
      <c r="F3200" s="6" t="n"/>
      <c r="G3200" s="39" t="n">
        <v>0.89</v>
      </c>
      <c r="H3200" s="39" t="n">
        <v>0</v>
      </c>
      <c r="I3200" s="6" t="inlineStr">
        <is>
          <t>2605401 - AGL FYR - Investor Briefing - 12.8.26 [PRD]</t>
        </is>
      </c>
      <c r="J3200" s="6" t="n"/>
      <c r="K3200" s="6" t="inlineStr">
        <is>
          <t>#70351</t>
        </is>
      </c>
      <c r="L3200" s="6" t="inlineStr">
        <is>
          <t>Payroll Tax NSW August 2026 - 2605401 - AGL FYR - Investor Briefing - 12.8.26 [PRD]</t>
        </is>
      </c>
      <c r="M3200" s="6" t="inlineStr">
        <is>
          <t>PRODUCTION</t>
        </is>
      </c>
    </row>
    <row r="3201">
      <c r="A3201" s="6" t="n">
        <v>65106</v>
      </c>
      <c r="B3201" s="6" t="n">
        <v>65106</v>
      </c>
      <c r="C3201" s="6" t="inlineStr">
        <is>
          <t>Payroll Tax</t>
        </is>
      </c>
      <c r="D3201" s="6" t="inlineStr">
        <is>
          <t>Manual Journal</t>
        </is>
      </c>
      <c r="E3201" s="37" t="n">
        <v>46265</v>
      </c>
      <c r="F3201" s="6" t="n"/>
      <c r="G3201" s="39" t="n">
        <v>0.37</v>
      </c>
      <c r="H3201" s="39" t="n">
        <v>0</v>
      </c>
      <c r="I3201" s="6" t="inlineStr">
        <is>
          <t>26061108V - APA - Qtly All Hands FYR26 - 20.8.26 [VID]</t>
        </is>
      </c>
      <c r="J3201" s="6" t="n"/>
      <c r="K3201" s="6" t="inlineStr">
        <is>
          <t>#70351</t>
        </is>
      </c>
      <c r="L3201" s="6" t="inlineStr">
        <is>
          <t>Payroll Tax NSW August 2026 - 26061108V - APA - Qtly All Hands FYR26 - 20.8.26 [VID]</t>
        </is>
      </c>
      <c r="M3201" s="6" t="inlineStr">
        <is>
          <t>VIDEO</t>
        </is>
      </c>
    </row>
    <row r="3202">
      <c r="A3202" s="6" t="n">
        <v>65106</v>
      </c>
      <c r="B3202" s="6" t="n">
        <v>65106</v>
      </c>
      <c r="C3202" s="6" t="inlineStr">
        <is>
          <t>Payroll Tax</t>
        </is>
      </c>
      <c r="D3202" s="6" t="inlineStr">
        <is>
          <t>Manual Journal</t>
        </is>
      </c>
      <c r="E3202" s="37" t="n">
        <v>46265</v>
      </c>
      <c r="F3202" s="6" t="n"/>
      <c r="G3202" s="39" t="n">
        <v>0.18</v>
      </c>
      <c r="H3202" s="39" t="n">
        <v>0</v>
      </c>
      <c r="I3202" s="6" t="inlineStr">
        <is>
          <t>26071901 - Elkiem - Studio Support - 11.8.26 [PRD]</t>
        </is>
      </c>
      <c r="J3202" s="6" t="n"/>
      <c r="K3202" s="6" t="inlineStr">
        <is>
          <t>#70351</t>
        </is>
      </c>
      <c r="L3202" s="6" t="inlineStr">
        <is>
          <t>Payroll Tax NSW August 2026 - 26071901 - Elkiem - Studio Support - 11.8.26 [PRD]</t>
        </is>
      </c>
      <c r="M3202" s="6" t="inlineStr">
        <is>
          <t>PRODUCTION</t>
        </is>
      </c>
    </row>
    <row r="3203">
      <c r="A3203" s="6" t="n">
        <v>65106</v>
      </c>
      <c r="B3203" s="6" t="n">
        <v>65106</v>
      </c>
      <c r="C3203" s="6" t="inlineStr">
        <is>
          <t>Payroll Tax</t>
        </is>
      </c>
      <c r="D3203" s="6" t="inlineStr">
        <is>
          <t>Manual Journal</t>
        </is>
      </c>
      <c r="E3203" s="37" t="n">
        <v>46265</v>
      </c>
      <c r="F3203" s="6" t="n"/>
      <c r="G3203" s="39" t="n">
        <v>0.33</v>
      </c>
      <c r="H3203" s="39" t="n">
        <v>0</v>
      </c>
      <c r="I3203" s="6" t="inlineStr">
        <is>
          <t>26072906 - ASX Advisory Group on Corporate Governance [PRD]</t>
        </is>
      </c>
      <c r="J3203" s="6" t="n"/>
      <c r="K3203" s="6" t="inlineStr">
        <is>
          <t>#70351</t>
        </is>
      </c>
      <c r="L3203" s="6" t="inlineStr">
        <is>
          <t>Payroll Tax NSW August 2026 - 26072906 - ASX Advisory Group on Corporate Governance [PRD]</t>
        </is>
      </c>
      <c r="M3203" s="6" t="inlineStr">
        <is>
          <t>PRODUCTION</t>
        </is>
      </c>
    </row>
    <row r="3204">
      <c r="A3204" s="6" t="n">
        <v>65106</v>
      </c>
      <c r="B3204" s="6" t="n">
        <v>65106</v>
      </c>
      <c r="C3204" s="6" t="inlineStr">
        <is>
          <t>Payroll Tax</t>
        </is>
      </c>
      <c r="D3204" s="6" t="inlineStr">
        <is>
          <t>Manual Journal</t>
        </is>
      </c>
      <c r="E3204" s="37" t="n">
        <v>46265</v>
      </c>
      <c r="F3204" s="6" t="n"/>
      <c r="G3204" s="39" t="n">
        <v>0.39</v>
      </c>
      <c r="H3204" s="39" t="n">
        <v>0</v>
      </c>
      <c r="I3204" s="6" t="inlineStr">
        <is>
          <t>26073110 - Garvan - Weizmann Dinner Event - 20.8.26 [PRD]</t>
        </is>
      </c>
      <c r="J3204" s="6" t="n"/>
      <c r="K3204" s="6" t="inlineStr">
        <is>
          <t>#70351</t>
        </is>
      </c>
      <c r="L3204" s="6" t="inlineStr">
        <is>
          <t>Payroll Tax NSW August 2026 - 26073110 - Garvan - Weizmann Dinner Event - 20.8.26 [PRD]</t>
        </is>
      </c>
      <c r="M3204" s="6" t="inlineStr">
        <is>
          <t>PRODUCTION</t>
        </is>
      </c>
    </row>
    <row r="3205">
      <c r="A3205" s="6" t="n">
        <v>65106</v>
      </c>
      <c r="B3205" s="6" t="n">
        <v>65106</v>
      </c>
      <c r="C3205" s="6" t="inlineStr">
        <is>
          <t>Payroll Tax</t>
        </is>
      </c>
      <c r="D3205" s="6" t="inlineStr">
        <is>
          <t>Manual Journal</t>
        </is>
      </c>
      <c r="E3205" s="37" t="n">
        <v>46265</v>
      </c>
      <c r="F3205" s="6" t="n"/>
      <c r="G3205" s="39" t="n">
        <v>0.18</v>
      </c>
      <c r="H3205" s="39" t="n">
        <v>0</v>
      </c>
      <c r="I3205" s="6" t="inlineStr">
        <is>
          <t>26061801 - APA - Investor Briefing FYR26 - 20.8.26 [PRD]</t>
        </is>
      </c>
      <c r="J3205" s="6" t="n"/>
      <c r="K3205" s="6" t="inlineStr">
        <is>
          <t>#70351</t>
        </is>
      </c>
      <c r="L3205" s="6" t="inlineStr">
        <is>
          <t>Payroll Tax NSW August 2026 - 26061801 - APA - Investor Briefing FYR26 - 20.8.26 [PRD]</t>
        </is>
      </c>
      <c r="M3205" s="6" t="inlineStr">
        <is>
          <t>PRODUCTION</t>
        </is>
      </c>
    </row>
    <row r="3206">
      <c r="A3206" s="6" t="n">
        <v>65106</v>
      </c>
      <c r="B3206" s="6" t="n">
        <v>65106</v>
      </c>
      <c r="C3206" s="6" t="inlineStr">
        <is>
          <t>Payroll Tax</t>
        </is>
      </c>
      <c r="D3206" s="6" t="inlineStr">
        <is>
          <t>Manual Journal</t>
        </is>
      </c>
      <c r="E3206" s="37" t="n">
        <v>46265</v>
      </c>
      <c r="F3206" s="6" t="n"/>
      <c r="G3206" s="39" t="n">
        <v>0.25</v>
      </c>
      <c r="H3206" s="39" t="n">
        <v>0</v>
      </c>
      <c r="I3206" s="6" t="inlineStr">
        <is>
          <t>26062503 - Aware Super 24.16 UC Engine Replacement [INT]</t>
        </is>
      </c>
      <c r="J3206" s="6" t="n"/>
      <c r="K3206" s="6" t="inlineStr">
        <is>
          <t>#70351</t>
        </is>
      </c>
      <c r="L3206" s="6" t="inlineStr">
        <is>
          <t>Payroll Tax NSW August 2026 - 26062503 - Aware Super 24.16 UC Engine Replacement [INT]</t>
        </is>
      </c>
      <c r="M3206" s="6" t="inlineStr">
        <is>
          <t>INTEGRATION</t>
        </is>
      </c>
    </row>
    <row r="3207">
      <c r="A3207" s="6" t="n">
        <v>65106</v>
      </c>
      <c r="B3207" s="6" t="n">
        <v>65106</v>
      </c>
      <c r="C3207" s="6" t="inlineStr">
        <is>
          <t>Payroll Tax</t>
        </is>
      </c>
      <c r="D3207" s="6" t="inlineStr">
        <is>
          <t>Manual Journal</t>
        </is>
      </c>
      <c r="E3207" s="37" t="n">
        <v>46265</v>
      </c>
      <c r="F3207" s="6" t="n"/>
      <c r="G3207" s="39" t="n">
        <v>0.05</v>
      </c>
      <c r="H3207" s="39" t="n">
        <v>0</v>
      </c>
      <c r="I3207" s="6" t="inlineStr">
        <is>
          <t>2605605 - DTTL Hobart AV Fitout [INT]</t>
        </is>
      </c>
      <c r="J3207" s="6" t="n"/>
      <c r="K3207" s="6" t="inlineStr">
        <is>
          <t>#70351</t>
        </is>
      </c>
      <c r="L3207" s="6" t="inlineStr">
        <is>
          <t>Payroll Tax NSW August 2026 - 2605605 - DTTL Hobart AV Fitout [INT]</t>
        </is>
      </c>
      <c r="M3207" s="6" t="inlineStr">
        <is>
          <t>INTEGRATION</t>
        </is>
      </c>
    </row>
    <row r="3208">
      <c r="A3208" s="6" t="n">
        <v>65106</v>
      </c>
      <c r="B3208" s="6" t="n">
        <v>65106</v>
      </c>
      <c r="C3208" s="6" t="inlineStr">
        <is>
          <t>Payroll Tax</t>
        </is>
      </c>
      <c r="D3208" s="6" t="inlineStr">
        <is>
          <t>Manual Journal</t>
        </is>
      </c>
      <c r="E3208" s="37" t="n">
        <v>46265</v>
      </c>
      <c r="F3208" s="6" t="n"/>
      <c r="G3208" s="39" t="n">
        <v>0.28</v>
      </c>
      <c r="H3208" s="39" t="n">
        <v>0</v>
      </c>
      <c r="I3208" s="6" t="inlineStr">
        <is>
          <t>26063002V - CEOi - CEO Connect - 11.8.26 [VID]</t>
        </is>
      </c>
      <c r="J3208" s="6" t="n"/>
      <c r="K3208" s="6" t="inlineStr">
        <is>
          <t>#70351</t>
        </is>
      </c>
      <c r="L3208" s="6" t="inlineStr">
        <is>
          <t>Payroll Tax NSW August 2026 - 26063002V - CEOi - CEO Connect - 11.8.26 [VID]</t>
        </is>
      </c>
      <c r="M3208" s="6" t="inlineStr">
        <is>
          <t>VIDEO</t>
        </is>
      </c>
    </row>
    <row r="3209">
      <c r="A3209" s="6" t="n">
        <v>65106</v>
      </c>
      <c r="B3209" s="6" t="n">
        <v>65106</v>
      </c>
      <c r="C3209" s="6" t="inlineStr">
        <is>
          <t>Payroll Tax</t>
        </is>
      </c>
      <c r="D3209" s="6" t="inlineStr">
        <is>
          <t>Manual Journal</t>
        </is>
      </c>
      <c r="E3209" s="37" t="n">
        <v>46265</v>
      </c>
      <c r="F3209" s="6" t="n"/>
      <c r="G3209" s="39" t="n">
        <v>0.24</v>
      </c>
      <c r="H3209" s="39" t="n">
        <v>0</v>
      </c>
      <c r="I3209" s="6" t="inlineStr">
        <is>
          <t>26061104V - MUFG - FYR26 - 12.8.26 [VID]</t>
        </is>
      </c>
      <c r="J3209" s="6" t="n"/>
      <c r="K3209" s="6" t="inlineStr">
        <is>
          <t>#70351</t>
        </is>
      </c>
      <c r="L3209" s="6" t="inlineStr">
        <is>
          <t>Payroll Tax NSW August 2026 - 26061104V - MUFG - FYR26 - 12.8.26 [VID]</t>
        </is>
      </c>
      <c r="M3209" s="6" t="inlineStr">
        <is>
          <t>VIDEO</t>
        </is>
      </c>
    </row>
    <row r="3210">
      <c r="A3210" s="6" t="n">
        <v>65106</v>
      </c>
      <c r="B3210" s="6" t="n">
        <v>65106</v>
      </c>
      <c r="C3210" s="6" t="inlineStr">
        <is>
          <t>Payroll Tax</t>
        </is>
      </c>
      <c r="D3210" s="6" t="inlineStr">
        <is>
          <t>Manual Journal</t>
        </is>
      </c>
      <c r="E3210" s="37" t="n">
        <v>46265</v>
      </c>
      <c r="F3210" s="6" t="n"/>
      <c r="G3210" s="39" t="n">
        <v>0.18</v>
      </c>
      <c r="H3210" s="39" t="n">
        <v>0</v>
      </c>
      <c r="I3210" s="6" t="inlineStr">
        <is>
          <t>26081402 - Dimensional - AV Support - 19.8.26 [PRD]</t>
        </is>
      </c>
      <c r="J3210" s="6" t="n"/>
      <c r="K3210" s="6" t="inlineStr">
        <is>
          <t>#70351</t>
        </is>
      </c>
      <c r="L3210" s="6" t="inlineStr">
        <is>
          <t>Payroll Tax NSW August 2026 - 26081402 - Dimensional - AV Support - 19.8.26 [PRD]</t>
        </is>
      </c>
      <c r="M3210" s="6" t="inlineStr">
        <is>
          <t>PRODUCTION</t>
        </is>
      </c>
    </row>
    <row r="3211">
      <c r="A3211" s="6" t="n">
        <v>65106</v>
      </c>
      <c r="B3211" s="6" t="n">
        <v>65106</v>
      </c>
      <c r="C3211" s="6" t="inlineStr">
        <is>
          <t>Payroll Tax</t>
        </is>
      </c>
      <c r="D3211" s="6" t="inlineStr">
        <is>
          <t>Manual Journal</t>
        </is>
      </c>
      <c r="E3211" s="37" t="n">
        <v>46265</v>
      </c>
      <c r="F3211" s="6" t="n"/>
      <c r="G3211" s="39" t="n">
        <v>0.41</v>
      </c>
      <c r="H3211" s="39" t="n">
        <v>0</v>
      </c>
      <c r="I3211" s="6" t="inlineStr">
        <is>
          <t>26072903 - PWC - GB Webcast - 11.8.26 [PRD]</t>
        </is>
      </c>
      <c r="J3211" s="6" t="n"/>
      <c r="K3211" s="6" t="inlineStr">
        <is>
          <t>#70351</t>
        </is>
      </c>
      <c r="L3211" s="6" t="inlineStr">
        <is>
          <t>Payroll Tax NSW August 2026 - 26072903 - PWC - GB Webcast - 11.8.26 [PRD]</t>
        </is>
      </c>
      <c r="M3211" s="6" t="inlineStr">
        <is>
          <t>PRODUCTION</t>
        </is>
      </c>
    </row>
    <row r="3212">
      <c r="A3212" s="6" t="n">
        <v>65106</v>
      </c>
      <c r="B3212" s="6" t="n">
        <v>65106</v>
      </c>
      <c r="C3212" s="6" t="inlineStr">
        <is>
          <t>Payroll Tax</t>
        </is>
      </c>
      <c r="D3212" s="6" t="inlineStr">
        <is>
          <t>Manual Journal</t>
        </is>
      </c>
      <c r="E3212" s="37" t="n">
        <v>46265</v>
      </c>
      <c r="F3212" s="6" t="n"/>
      <c r="G3212" s="39" t="n">
        <v>0.28</v>
      </c>
      <c r="H3212" s="39" t="n">
        <v>0</v>
      </c>
      <c r="I3212" s="6" t="inlineStr">
        <is>
          <t>26072802 - ON24 KWM Sydney Event - 18.08.2026 [PRD]</t>
        </is>
      </c>
      <c r="J3212" s="6" t="n"/>
      <c r="K3212" s="6" t="inlineStr">
        <is>
          <t>#70351</t>
        </is>
      </c>
      <c r="L3212" s="6" t="inlineStr">
        <is>
          <t>Payroll Tax NSW August 2026 - 26072802 - ON24 KWM Sydney Event - 18.08.2026 [PRD]</t>
        </is>
      </c>
      <c r="M3212" s="6" t="inlineStr">
        <is>
          <t>PRODUCTION</t>
        </is>
      </c>
    </row>
    <row r="3213">
      <c r="A3213" s="6" t="n">
        <v>65106</v>
      </c>
      <c r="B3213" s="6" t="n">
        <v>65106</v>
      </c>
      <c r="C3213" s="6" t="inlineStr">
        <is>
          <t>Payroll Tax</t>
        </is>
      </c>
      <c r="D3213" s="6" t="inlineStr">
        <is>
          <t>Manual Journal</t>
        </is>
      </c>
      <c r="E3213" s="37" t="n">
        <v>46265</v>
      </c>
      <c r="F3213" s="6" t="n"/>
      <c r="G3213" s="39" t="n">
        <v>0.33</v>
      </c>
      <c r="H3213" s="39" t="n">
        <v>0</v>
      </c>
      <c r="I3213" s="6" t="inlineStr">
        <is>
          <t>26061801V - APA - Investor Briefing FYR26 - 20.8.26 [VID]</t>
        </is>
      </c>
      <c r="J3213" s="6" t="n"/>
      <c r="K3213" s="6" t="inlineStr">
        <is>
          <t>#70351</t>
        </is>
      </c>
      <c r="L3213" s="6" t="inlineStr">
        <is>
          <t>Payroll Tax NSW August 2026 - 26061801V - APA - Investor Briefing FYR26 - 20.8.26 [VID]</t>
        </is>
      </c>
      <c r="M3213" s="6" t="inlineStr">
        <is>
          <t>VIDEO</t>
        </is>
      </c>
    </row>
    <row r="3214">
      <c r="A3214" s="6" t="n">
        <v>65106</v>
      </c>
      <c r="B3214" s="6" t="n">
        <v>65106</v>
      </c>
      <c r="C3214" s="6" t="inlineStr">
        <is>
          <t>Payroll Tax</t>
        </is>
      </c>
      <c r="D3214" s="6" t="inlineStr">
        <is>
          <t>Manual Journal</t>
        </is>
      </c>
      <c r="E3214" s="37" t="n">
        <v>46265</v>
      </c>
      <c r="F3214" s="6" t="n"/>
      <c r="G3214" s="39" t="n">
        <v>0.22</v>
      </c>
      <c r="H3214" s="39" t="n">
        <v>0</v>
      </c>
      <c r="I3214" s="6" t="inlineStr">
        <is>
          <t>26072903V - PWC - GB Webcast - 11.8.26 [VID]</t>
        </is>
      </c>
      <c r="J3214" s="6" t="n"/>
      <c r="K3214" s="6" t="inlineStr">
        <is>
          <t>#70351</t>
        </is>
      </c>
      <c r="L3214" s="6" t="inlineStr">
        <is>
          <t>Payroll Tax NSW August 2026 - 26072903V - PWC - GB Webcast - 11.8.26 [VID]</t>
        </is>
      </c>
      <c r="M3214" s="6" t="inlineStr">
        <is>
          <t>VIDEO</t>
        </is>
      </c>
    </row>
    <row r="3215">
      <c r="A3215" s="6" t="n">
        <v>65106</v>
      </c>
      <c r="B3215" s="6" t="n">
        <v>65106</v>
      </c>
      <c r="C3215" s="6" t="inlineStr">
        <is>
          <t>Payroll Tax</t>
        </is>
      </c>
      <c r="D3215" s="6" t="inlineStr">
        <is>
          <t>Manual Journal</t>
        </is>
      </c>
      <c r="E3215" s="37" t="n">
        <v>46265</v>
      </c>
      <c r="F3215" s="6" t="n"/>
      <c r="G3215" s="39" t="n">
        <v>0.04</v>
      </c>
      <c r="H3215" s="39" t="n">
        <v>0</v>
      </c>
      <c r="I3215" s="6" t="inlineStr">
        <is>
          <t>26061105V - CBA - FYR 2026 - 12.8.26 [VID]</t>
        </is>
      </c>
      <c r="J3215" s="6" t="n"/>
      <c r="K3215" s="6" t="inlineStr">
        <is>
          <t>#70351</t>
        </is>
      </c>
      <c r="L3215" s="6" t="inlineStr">
        <is>
          <t>Payroll Tax NSW August 2026 - 26061105V - CBA - FYR 2026 - 12.8.26 [VID]</t>
        </is>
      </c>
      <c r="M3215" s="6" t="inlineStr">
        <is>
          <t>VIDEO</t>
        </is>
      </c>
    </row>
    <row r="3216">
      <c r="A3216" s="6" t="n">
        <v>65106</v>
      </c>
      <c r="B3216" s="6" t="n">
        <v>65106</v>
      </c>
      <c r="C3216" s="6" t="inlineStr">
        <is>
          <t>Payroll Tax</t>
        </is>
      </c>
      <c r="D3216" s="6" t="inlineStr">
        <is>
          <t>Manual Journal</t>
        </is>
      </c>
      <c r="E3216" s="37" t="n">
        <v>46265</v>
      </c>
      <c r="F3216" s="6" t="n"/>
      <c r="G3216" s="39" t="n">
        <v>0.78</v>
      </c>
      <c r="H3216" s="39" t="n">
        <v>0</v>
      </c>
      <c r="I3216" s="6" t="inlineStr">
        <is>
          <t>26072906V - ASX Advisory Group on Corporate Governance [VID]</t>
        </is>
      </c>
      <c r="J3216" s="6" t="n"/>
      <c r="K3216" s="6" t="inlineStr">
        <is>
          <t>#70351</t>
        </is>
      </c>
      <c r="L3216" s="6" t="inlineStr">
        <is>
          <t>Payroll Tax NSW August 2026 - 26072906V - ASX Advisory Group on Corporate Governance [VID]</t>
        </is>
      </c>
      <c r="M3216" s="6" t="inlineStr">
        <is>
          <t>VIDEO</t>
        </is>
      </c>
    </row>
    <row r="3217">
      <c r="A3217" s="6" t="n">
        <v>65106</v>
      </c>
      <c r="B3217" s="6" t="n">
        <v>65106</v>
      </c>
      <c r="C3217" s="6" t="inlineStr">
        <is>
          <t>Payroll Tax</t>
        </is>
      </c>
      <c r="D3217" s="6" t="inlineStr">
        <is>
          <t>Manual Journal</t>
        </is>
      </c>
      <c r="E3217" s="37" t="n">
        <v>46265</v>
      </c>
      <c r="F3217" s="6" t="n"/>
      <c r="G3217" s="39" t="n">
        <v>0.05</v>
      </c>
      <c r="H3217" s="39" t="n">
        <v>0</v>
      </c>
      <c r="I3217" s="6" t="inlineStr">
        <is>
          <t>2603104V - Cochlear FY26 Results 18.8.26 [VID]</t>
        </is>
      </c>
      <c r="J3217" s="6" t="n"/>
      <c r="K3217" s="6" t="inlineStr">
        <is>
          <t>#70351</t>
        </is>
      </c>
      <c r="L3217" s="6" t="inlineStr">
        <is>
          <t>Payroll Tax NSW August 2026 - 2603104V - Cochlear FY26 Results 18.8.26 [VID]</t>
        </is>
      </c>
      <c r="M3217" s="6" t="inlineStr">
        <is>
          <t>VIDEO</t>
        </is>
      </c>
    </row>
    <row r="3218">
      <c r="A3218" s="6" t="n">
        <v>65106</v>
      </c>
      <c r="B3218" s="6" t="n">
        <v>65106</v>
      </c>
      <c r="C3218" s="6" t="inlineStr">
        <is>
          <t>Payroll Tax</t>
        </is>
      </c>
      <c r="D3218" s="6" t="inlineStr">
        <is>
          <t>Manual Journal</t>
        </is>
      </c>
      <c r="E3218" s="37" t="n">
        <v>46265</v>
      </c>
      <c r="F3218" s="6" t="n"/>
      <c r="G3218" s="39" t="n">
        <v>0.09</v>
      </c>
      <c r="H3218" s="39" t="n">
        <v>0</v>
      </c>
      <c r="I3218" s="6" t="inlineStr">
        <is>
          <t>26073111 - Downer - FYR &amp; Employee Webcast - 25.8.26 [PRD]</t>
        </is>
      </c>
      <c r="J3218" s="6" t="n"/>
      <c r="K3218" s="6" t="inlineStr">
        <is>
          <t>#70351</t>
        </is>
      </c>
      <c r="L3218" s="6" t="inlineStr">
        <is>
          <t>Payroll Tax NSW August 2026 - 26073111 - Downer - FYR &amp; Employee Webcast - 25.8.26 [PRD]</t>
        </is>
      </c>
      <c r="M3218" s="6" t="inlineStr">
        <is>
          <t>PRODUCTION</t>
        </is>
      </c>
    </row>
    <row r="3219">
      <c r="A3219" s="6" t="n">
        <v>65110</v>
      </c>
      <c r="B3219" s="6" t="n">
        <v>65110</v>
      </c>
      <c r="C3219" s="6" t="inlineStr">
        <is>
          <t>Staff Amenities</t>
        </is>
      </c>
      <c r="D3219" s="6" t="inlineStr">
        <is>
          <t>Payable Invoice</t>
        </is>
      </c>
      <c r="E3219" s="37" t="n">
        <v>46205</v>
      </c>
      <c r="F3219" s="6" t="inlineStr">
        <is>
          <t>Bella Vista Hotel</t>
        </is>
      </c>
      <c r="G3219" s="39" t="n">
        <v>13.55</v>
      </c>
      <c r="H3219" s="39" t="n">
        <v>0</v>
      </c>
      <c r="I3219" s="6" t="inlineStr">
        <is>
          <t>9403 - CONSULTING - Sales [CONS]</t>
        </is>
      </c>
      <c r="J3219" s="6" t="inlineStr">
        <is>
          <t xml:space="preserve">INV637811 - Beverages for WOW Meeting </t>
        </is>
      </c>
      <c r="K3219" s="6" t="inlineStr">
        <is>
          <t xml:space="preserve">INV637811 - Beverages for WOW Meeting </t>
        </is>
      </c>
      <c r="L3219" s="6" t="inlineStr">
        <is>
          <t>Bella Vista Hotel - Beverages for WOW Meeting - 2x CTS</t>
        </is>
      </c>
      <c r="M3219" s="6" t="inlineStr">
        <is>
          <t>CONSULTING</t>
        </is>
      </c>
    </row>
    <row r="3220">
      <c r="A3220" s="6" t="n">
        <v>65110</v>
      </c>
      <c r="B3220" s="6" t="n">
        <v>65110</v>
      </c>
      <c r="C3220" s="6" t="inlineStr">
        <is>
          <t>Staff Amenities</t>
        </is>
      </c>
      <c r="D3220" s="6" t="inlineStr">
        <is>
          <t>Payable Invoice</t>
        </is>
      </c>
      <c r="E3220" s="37" t="n">
        <v>46209</v>
      </c>
      <c r="F3220" s="6" t="inlineStr">
        <is>
          <t>Little Duck</t>
        </is>
      </c>
      <c r="G3220" s="39" t="n">
        <v>8.18</v>
      </c>
      <c r="H3220" s="39" t="n">
        <v>0</v>
      </c>
      <c r="I3220" s="6" t="inlineStr">
        <is>
          <t>9400 - CONSULTING [CONS]</t>
        </is>
      </c>
      <c r="J3220" s="6" t="inlineStr">
        <is>
          <t>INV06072026 - Craig Secomb Meeting</t>
        </is>
      </c>
      <c r="K3220" s="6" t="inlineStr">
        <is>
          <t>INV06072026 - Craig Secomb Meeting</t>
        </is>
      </c>
      <c r="L3220" s="6" t="inlineStr">
        <is>
          <t>Little Duck - Craig Secomb Meeting - 1x CTS</t>
        </is>
      </c>
      <c r="M3220" s="6" t="inlineStr">
        <is>
          <t>CONSULTING</t>
        </is>
      </c>
    </row>
    <row r="3221">
      <c r="A3221" s="6" t="n">
        <v>65110</v>
      </c>
      <c r="B3221" s="6" t="n">
        <v>65110</v>
      </c>
      <c r="C3221" s="6" t="inlineStr">
        <is>
          <t>Staff Amenities</t>
        </is>
      </c>
      <c r="D3221" s="6" t="inlineStr">
        <is>
          <t>Payable Invoice</t>
        </is>
      </c>
      <c r="E3221" s="37" t="n">
        <v>46211</v>
      </c>
      <c r="F3221" s="6" t="inlineStr">
        <is>
          <t>Baby Bunting</t>
        </is>
      </c>
      <c r="G3221" s="39" t="n">
        <v>150</v>
      </c>
      <c r="H3221" s="39" t="n">
        <v>0</v>
      </c>
      <c r="I3221" s="6" t="inlineStr">
        <is>
          <t>9100 - PRODUCTION [PRD]</t>
        </is>
      </c>
      <c r="J3221" s="6" t="inlineStr">
        <is>
          <t>INV604454361 - Digital Gift Card for Jaaz Salanoa's baby [DL App]</t>
        </is>
      </c>
      <c r="K3221" s="6" t="inlineStr">
        <is>
          <t>INV604454361 - Digital Gift Card for Jaaz Salanoa's baby [DL App]</t>
        </is>
      </c>
      <c r="L3221" s="6" t="inlineStr">
        <is>
          <t>Baby Bunting - Digital Gift Card EVOUCHER-VIRTUAL-150</t>
        </is>
      </c>
      <c r="M3221" s="6" t="inlineStr">
        <is>
          <t>PRODUCTION</t>
        </is>
      </c>
    </row>
    <row r="3222">
      <c r="A3222" s="6" t="n">
        <v>65110</v>
      </c>
      <c r="B3222" s="6" t="n">
        <v>65110</v>
      </c>
      <c r="C3222" s="6" t="inlineStr">
        <is>
          <t>Staff Amenities</t>
        </is>
      </c>
      <c r="D3222" s="6" t="inlineStr">
        <is>
          <t>Payable Invoice</t>
        </is>
      </c>
      <c r="E3222" s="37" t="n">
        <v>46212</v>
      </c>
      <c r="F3222" s="6" t="inlineStr">
        <is>
          <t>Unified Incentives Pty Ltd (Easy Benefits)</t>
        </is>
      </c>
      <c r="G3222" s="39" t="n">
        <v>45</v>
      </c>
      <c r="H3222" s="39" t="n">
        <v>0</v>
      </c>
      <c r="I3222" s="6" t="inlineStr">
        <is>
          <t>9000 - OFFICE / ADMIN [CTS]</t>
        </is>
      </c>
      <c r="J3222" s="6" t="inlineStr">
        <is>
          <t>EB02239 -  July 2026 Birthdays and Anniversaries</t>
        </is>
      </c>
      <c r="K3222" s="6" t="inlineStr">
        <is>
          <t>EB02239 -  July 2026 Birthdays and Anniversaries</t>
        </is>
      </c>
      <c r="L3222" s="6" t="inlineStr">
        <is>
          <t>Unified Incentives Pty Ltd (Easy Benefits) - Emelda Waiya 
2 Years Anniversary - $25
Birthday - $20</t>
        </is>
      </c>
      <c r="M3222" s="6" t="inlineStr">
        <is>
          <t>CTS</t>
        </is>
      </c>
    </row>
    <row r="3223">
      <c r="A3223" s="6" t="n">
        <v>65110</v>
      </c>
      <c r="B3223" s="6" t="n">
        <v>65110</v>
      </c>
      <c r="C3223" s="6" t="inlineStr">
        <is>
          <t>Staff Amenities</t>
        </is>
      </c>
      <c r="D3223" s="6" t="inlineStr">
        <is>
          <t>Payable Invoice</t>
        </is>
      </c>
      <c r="E3223" s="37" t="n">
        <v>46212</v>
      </c>
      <c r="F3223" s="6" t="inlineStr">
        <is>
          <t>Unified Incentives Pty Ltd (Easy Benefits)</t>
        </is>
      </c>
      <c r="G3223" s="39" t="n">
        <v>170</v>
      </c>
      <c r="H3223" s="39" t="n">
        <v>0</v>
      </c>
      <c r="I3223" s="6" t="inlineStr">
        <is>
          <t>9100 - PRODUCTION [PRD]</t>
        </is>
      </c>
      <c r="J3223" s="6" t="inlineStr">
        <is>
          <t>EB02239 -  July 2026 Birthdays and Anniversaries</t>
        </is>
      </c>
      <c r="K3223" s="6" t="inlineStr">
        <is>
          <t>EB02239 -  July 2026 Birthdays and Anniversaries</t>
        </is>
      </c>
      <c r="L3223" s="6" t="inlineStr">
        <is>
          <t>Unified Incentives Pty Ltd (Easy Benefits) - Tyler Wood
9 Years Anniversary - $150
Birthday - $20</t>
        </is>
      </c>
      <c r="M3223" s="6" t="inlineStr">
        <is>
          <t>PRODUCTION</t>
        </is>
      </c>
    </row>
    <row r="3224">
      <c r="A3224" s="6" t="n">
        <v>65110</v>
      </c>
      <c r="B3224" s="6" t="n">
        <v>65110</v>
      </c>
      <c r="C3224" s="6" t="inlineStr">
        <is>
          <t>Staff Amenities</t>
        </is>
      </c>
      <c r="D3224" s="6" t="inlineStr">
        <is>
          <t>Payable Invoice</t>
        </is>
      </c>
      <c r="E3224" s="37" t="n">
        <v>46212</v>
      </c>
      <c r="F3224" s="6" t="inlineStr">
        <is>
          <t>Unified Incentives Pty Ltd (Easy Benefits)</t>
        </is>
      </c>
      <c r="G3224" s="39" t="n">
        <v>20</v>
      </c>
      <c r="H3224" s="39" t="n">
        <v>0</v>
      </c>
      <c r="I3224" s="6" t="inlineStr">
        <is>
          <t>9100 - PRODUCTION [PRD]</t>
        </is>
      </c>
      <c r="J3224" s="6" t="inlineStr">
        <is>
          <t>EB02239 -  July 2026 Birthdays and Anniversaries</t>
        </is>
      </c>
      <c r="K3224" s="6" t="inlineStr">
        <is>
          <t>EB02239 -  July 2026 Birthdays and Anniversaries</t>
        </is>
      </c>
      <c r="L3224" s="6" t="inlineStr">
        <is>
          <t xml:space="preserve">Unified Incentives Pty Ltd (Easy Benefits) - Milo Rankin's Birthday </t>
        </is>
      </c>
      <c r="M3224" s="6" t="inlineStr">
        <is>
          <t>PRODUCTION</t>
        </is>
      </c>
    </row>
    <row r="3225">
      <c r="A3225" s="6" t="n">
        <v>65110</v>
      </c>
      <c r="B3225" s="6" t="n">
        <v>65110</v>
      </c>
      <c r="C3225" s="6" t="inlineStr">
        <is>
          <t>Staff Amenities</t>
        </is>
      </c>
      <c r="D3225" s="6" t="inlineStr">
        <is>
          <t>Payable Invoice</t>
        </is>
      </c>
      <c r="E3225" s="37" t="n">
        <v>46212</v>
      </c>
      <c r="F3225" s="6" t="inlineStr">
        <is>
          <t>Unified Incentives Pty Ltd (Easy Benefits)</t>
        </is>
      </c>
      <c r="G3225" s="39" t="n">
        <v>220</v>
      </c>
      <c r="H3225" s="39" t="n">
        <v>0</v>
      </c>
      <c r="I3225" s="6" t="inlineStr">
        <is>
          <t>9400 - CONSULTING [CONS]</t>
        </is>
      </c>
      <c r="J3225" s="6" t="inlineStr">
        <is>
          <t>EB02239 -  July 2026 Birthdays and Anniversaries</t>
        </is>
      </c>
      <c r="K3225" s="6" t="inlineStr">
        <is>
          <t>EB02239 -  July 2026 Birthdays and Anniversaries</t>
        </is>
      </c>
      <c r="L3225" s="6" t="inlineStr">
        <is>
          <t>Unified Incentives Pty Ltd (Easy Benefits) - Daniel Sobkowski
13 Years Anniversary - $200
Birthday - $20</t>
        </is>
      </c>
      <c r="M3225" s="6" t="inlineStr">
        <is>
          <t>CONSULTING</t>
        </is>
      </c>
    </row>
    <row r="3226">
      <c r="A3226" s="6" t="n">
        <v>65110</v>
      </c>
      <c r="B3226" s="6" t="n">
        <v>65110</v>
      </c>
      <c r="C3226" s="6" t="inlineStr">
        <is>
          <t>Staff Amenities</t>
        </is>
      </c>
      <c r="D3226" s="6" t="inlineStr">
        <is>
          <t>Payable Invoice</t>
        </is>
      </c>
      <c r="E3226" s="37" t="n">
        <v>46212</v>
      </c>
      <c r="F3226" s="6" t="inlineStr">
        <is>
          <t>Unified Incentives Pty Ltd (Easy Benefits)</t>
        </is>
      </c>
      <c r="G3226" s="39" t="n">
        <v>50</v>
      </c>
      <c r="H3226" s="39" t="n">
        <v>0</v>
      </c>
      <c r="I3226" s="6" t="inlineStr">
        <is>
          <t>9105 - ONSITE (including PROD backup)</t>
        </is>
      </c>
      <c r="J3226" s="6" t="inlineStr">
        <is>
          <t>EB02239 -  July 2026 Birthdays and Anniversaries</t>
        </is>
      </c>
      <c r="K3226" s="6" t="inlineStr">
        <is>
          <t>EB02239 -  July 2026 Birthdays and Anniversaries</t>
        </is>
      </c>
      <c r="L3226" s="6" t="inlineStr">
        <is>
          <t>Unified Incentives Pty Ltd (Easy Benefits) - Tina Nguyen's 3 Years Anniversary</t>
        </is>
      </c>
      <c r="M3226" s="6" t="inlineStr">
        <is>
          <t>ONSITE</t>
        </is>
      </c>
    </row>
    <row r="3227">
      <c r="A3227" s="6" t="n">
        <v>65110</v>
      </c>
      <c r="B3227" s="6" t="n">
        <v>65110</v>
      </c>
      <c r="C3227" s="6" t="inlineStr">
        <is>
          <t>Staff Amenities</t>
        </is>
      </c>
      <c r="D3227" s="6" t="inlineStr">
        <is>
          <t>Payable Invoice</t>
        </is>
      </c>
      <c r="E3227" s="37" t="n">
        <v>46212</v>
      </c>
      <c r="F3227" s="6" t="inlineStr">
        <is>
          <t>Unified Incentives Pty Ltd (Easy Benefits)</t>
        </is>
      </c>
      <c r="G3227" s="39" t="n">
        <v>25</v>
      </c>
      <c r="H3227" s="39" t="n">
        <v>0</v>
      </c>
      <c r="I3227" s="6" t="inlineStr">
        <is>
          <t>9105 - ONSITE (including PROD backup)</t>
        </is>
      </c>
      <c r="J3227" s="6" t="inlineStr">
        <is>
          <t>EB02239 -  July 2026 Birthdays and Anniversaries</t>
        </is>
      </c>
      <c r="K3227" s="6" t="inlineStr">
        <is>
          <t>EB02239 -  July 2026 Birthdays and Anniversaries</t>
        </is>
      </c>
      <c r="L3227" s="6" t="inlineStr">
        <is>
          <t>Unified Incentives Pty Ltd (Easy Benefits) - Kent Dejos' 2 Years Anniversary</t>
        </is>
      </c>
      <c r="M3227" s="6" t="inlineStr">
        <is>
          <t>ONSITE</t>
        </is>
      </c>
    </row>
    <row r="3228">
      <c r="A3228" s="6" t="n">
        <v>65110</v>
      </c>
      <c r="B3228" s="6" t="n">
        <v>65110</v>
      </c>
      <c r="C3228" s="6" t="inlineStr">
        <is>
          <t>Staff Amenities</t>
        </is>
      </c>
      <c r="D3228" s="6" t="inlineStr">
        <is>
          <t>Payable Invoice</t>
        </is>
      </c>
      <c r="E3228" s="37" t="n">
        <v>46212</v>
      </c>
      <c r="F3228" s="6" t="inlineStr">
        <is>
          <t>Unified Incentives Pty Ltd (Easy Benefits)</t>
        </is>
      </c>
      <c r="G3228" s="39" t="n">
        <v>20</v>
      </c>
      <c r="H3228" s="39" t="n">
        <v>0</v>
      </c>
      <c r="I3228" s="6" t="inlineStr">
        <is>
          <t>9105 - ONSITE (including PROD backup)</t>
        </is>
      </c>
      <c r="J3228" s="6" t="inlineStr">
        <is>
          <t>EB02239 -  July 2026 Birthdays and Anniversaries</t>
        </is>
      </c>
      <c r="K3228" s="6" t="inlineStr">
        <is>
          <t>EB02239 -  July 2026 Birthdays and Anniversaries</t>
        </is>
      </c>
      <c r="L3228" s="6" t="inlineStr">
        <is>
          <t>Unified Incentives Pty Ltd (Easy Benefits) - Tawonashe Madangure's Birthday</t>
        </is>
      </c>
      <c r="M3228" s="6" t="inlineStr">
        <is>
          <t>ONSITE</t>
        </is>
      </c>
    </row>
    <row r="3229">
      <c r="A3229" s="6" t="n">
        <v>65110</v>
      </c>
      <c r="B3229" s="6" t="n">
        <v>65110</v>
      </c>
      <c r="C3229" s="6" t="inlineStr">
        <is>
          <t>Staff Amenities</t>
        </is>
      </c>
      <c r="D3229" s="6" t="inlineStr">
        <is>
          <t>Payable Invoice</t>
        </is>
      </c>
      <c r="E3229" s="37" t="n">
        <v>46212</v>
      </c>
      <c r="F3229" s="6" t="inlineStr">
        <is>
          <t>Unified Incentives Pty Ltd (Easy Benefits)</t>
        </is>
      </c>
      <c r="G3229" s="39" t="n">
        <v>20</v>
      </c>
      <c r="H3229" s="39" t="n">
        <v>0</v>
      </c>
      <c r="I3229" s="6" t="inlineStr">
        <is>
          <t>9105 - ONSITE (including PROD backup)</t>
        </is>
      </c>
      <c r="J3229" s="6" t="inlineStr">
        <is>
          <t>EB02239 -  July 2026 Birthdays and Anniversaries</t>
        </is>
      </c>
      <c r="K3229" s="6" t="inlineStr">
        <is>
          <t>EB02239 -  July 2026 Birthdays and Anniversaries</t>
        </is>
      </c>
      <c r="L3229" s="6" t="inlineStr">
        <is>
          <t>Unified Incentives Pty Ltd (Easy Benefits) - Wade Tonna's Birthday</t>
        </is>
      </c>
      <c r="M3229" s="6" t="inlineStr">
        <is>
          <t>ONSITE</t>
        </is>
      </c>
    </row>
    <row r="3230">
      <c r="A3230" s="6" t="n">
        <v>65110</v>
      </c>
      <c r="B3230" s="6" t="n">
        <v>65110</v>
      </c>
      <c r="C3230" s="6" t="inlineStr">
        <is>
          <t>Staff Amenities</t>
        </is>
      </c>
      <c r="D3230" s="6" t="inlineStr">
        <is>
          <t>Payable Invoice</t>
        </is>
      </c>
      <c r="E3230" s="37" t="n">
        <v>46212</v>
      </c>
      <c r="F3230" s="6" t="inlineStr">
        <is>
          <t>Barista Vs Chef (C.G CISCA &amp; L.L CISCA)</t>
        </is>
      </c>
      <c r="G3230" s="39" t="n">
        <v>8.73</v>
      </c>
      <c r="H3230" s="39" t="n">
        <v>0</v>
      </c>
      <c r="I3230" s="6" t="inlineStr">
        <is>
          <t>9175 - PRODUCTION - Sales [PRD]</t>
        </is>
      </c>
      <c r="J3230" s="6" t="inlineStr">
        <is>
          <t>INV09072026 - Coffees for QBE Meeting</t>
        </is>
      </c>
      <c r="K3230" s="6" t="inlineStr">
        <is>
          <t>INV09072026 - Coffees for QBE Meeting</t>
        </is>
      </c>
      <c r="L3230" s="6" t="inlineStr">
        <is>
          <t>Barista Vs Chef (C.G CISCA &amp; L.L CISCA) - Coffees for QBE Meeting - 2x CTS</t>
        </is>
      </c>
      <c r="M3230" s="6" t="inlineStr">
        <is>
          <t>PRODUCTION</t>
        </is>
      </c>
    </row>
    <row r="3231">
      <c r="A3231" s="6" t="n">
        <v>65110</v>
      </c>
      <c r="B3231" s="6" t="n">
        <v>65110</v>
      </c>
      <c r="C3231" s="6" t="inlineStr">
        <is>
          <t>Staff Amenities</t>
        </is>
      </c>
      <c r="D3231" s="6" t="inlineStr">
        <is>
          <t>Payable Invoice</t>
        </is>
      </c>
      <c r="E3231" s="37" t="n">
        <v>46213</v>
      </c>
      <c r="F3231" s="6" t="inlineStr">
        <is>
          <t>Little Duck</t>
        </is>
      </c>
      <c r="G3231" s="39" t="n">
        <v>16.36</v>
      </c>
      <c r="H3231" s="39" t="n">
        <v>0</v>
      </c>
      <c r="I3231" s="6" t="inlineStr">
        <is>
          <t>9400 - CONSULTING [CONS]</t>
        </is>
      </c>
      <c r="J3231" s="6" t="inlineStr">
        <is>
          <t>INV10072026 - Coffees for Pat Lee Meeting</t>
        </is>
      </c>
      <c r="K3231" s="6" t="inlineStr">
        <is>
          <t>INV10072026 - Coffees for Pat Lee Meeting</t>
        </is>
      </c>
      <c r="L3231" s="6" t="inlineStr">
        <is>
          <t>Little Duck - Coffees for Pat Lee Meeting - 2x CTS</t>
        </is>
      </c>
      <c r="M3231" s="6" t="inlineStr">
        <is>
          <t>CONSULTING</t>
        </is>
      </c>
    </row>
    <row r="3232">
      <c r="A3232" s="6" t="n">
        <v>65110</v>
      </c>
      <c r="B3232" s="6" t="n">
        <v>65110</v>
      </c>
      <c r="C3232" s="6" t="inlineStr">
        <is>
          <t>Staff Amenities</t>
        </is>
      </c>
      <c r="D3232" s="6" t="inlineStr">
        <is>
          <t>Manual Journal</t>
        </is>
      </c>
      <c r="E3232" s="37" t="n">
        <v>46216</v>
      </c>
      <c r="F3232" s="6" t="n"/>
      <c r="G3232" s="39" t="n">
        <v>26.75</v>
      </c>
      <c r="H3232" s="39" t="n">
        <v>0</v>
      </c>
      <c r="I3232" s="6" t="inlineStr">
        <is>
          <t>9000 - OFFICE / ADMIN [CTS]</t>
        </is>
      </c>
      <c r="J3232" s="6" t="n"/>
      <c r="K3232" s="6" t="inlineStr">
        <is>
          <t>#68479</t>
        </is>
      </c>
      <c r="L3232" s="6" t="inlineStr">
        <is>
          <t xml:space="preserve">EH Expense Reimbursement 37001 (27.06.2026-10.07.2026) - Pantry top-up for week commencing 29/06 (29/6/2026) GY Expense
</t>
        </is>
      </c>
      <c r="M3232" s="6" t="inlineStr">
        <is>
          <t>CTS</t>
        </is>
      </c>
    </row>
    <row r="3233">
      <c r="A3233" s="6" t="n">
        <v>65110</v>
      </c>
      <c r="B3233" s="6" t="n">
        <v>65110</v>
      </c>
      <c r="C3233" s="6" t="inlineStr">
        <is>
          <t>Staff Amenities</t>
        </is>
      </c>
      <c r="D3233" s="6" t="inlineStr">
        <is>
          <t>Manual Journal</t>
        </is>
      </c>
      <c r="E3233" s="37" t="n">
        <v>46216</v>
      </c>
      <c r="F3233" s="6" t="n"/>
      <c r="G3233" s="39" t="n">
        <v>17.99</v>
      </c>
      <c r="H3233" s="39" t="n">
        <v>0</v>
      </c>
      <c r="I3233" s="6" t="inlineStr">
        <is>
          <t>9000 - OFFICE / ADMIN [CTS]</t>
        </is>
      </c>
      <c r="J3233" s="6" t="n"/>
      <c r="K3233" s="6" t="inlineStr">
        <is>
          <t>#68479</t>
        </is>
      </c>
      <c r="L3233" s="6" t="inlineStr">
        <is>
          <t xml:space="preserve">EH Expense Reimbursement 37001 (27.06.2026-10.07.2026) - Pantry top-up (28/6/2026) MHExpense
</t>
        </is>
      </c>
      <c r="M3233" s="6" t="inlineStr">
        <is>
          <t>CTS</t>
        </is>
      </c>
    </row>
    <row r="3234">
      <c r="A3234" s="6" t="n">
        <v>65110</v>
      </c>
      <c r="B3234" s="6" t="n">
        <v>65110</v>
      </c>
      <c r="C3234" s="6" t="inlineStr">
        <is>
          <t>Staff Amenities</t>
        </is>
      </c>
      <c r="D3234" s="6" t="inlineStr">
        <is>
          <t>Payable Invoice</t>
        </is>
      </c>
      <c r="E3234" s="37" t="n">
        <v>46216</v>
      </c>
      <c r="F3234" s="6" t="inlineStr">
        <is>
          <t>EzyMart</t>
        </is>
      </c>
      <c r="G3234" s="39" t="n">
        <v>3.99</v>
      </c>
      <c r="H3234" s="39" t="n">
        <v>0</v>
      </c>
      <c r="I3234" s="6" t="inlineStr">
        <is>
          <t>9000 - OFFICE / ADMIN [CTS]</t>
        </is>
      </c>
      <c r="J3234" s="6" t="inlineStr">
        <is>
          <t>INV13072026 - Office pantry top-up</t>
        </is>
      </c>
      <c r="K3234" s="6" t="inlineStr">
        <is>
          <t>INV13072026 - Office pantry top-up</t>
        </is>
      </c>
      <c r="L3234" s="6" t="inlineStr">
        <is>
          <t>EzyMart - Milk 1L</t>
        </is>
      </c>
      <c r="M3234" s="6" t="inlineStr">
        <is>
          <t>CTS</t>
        </is>
      </c>
    </row>
    <row r="3235">
      <c r="A3235" s="6" t="n">
        <v>65110</v>
      </c>
      <c r="B3235" s="6" t="n">
        <v>65110</v>
      </c>
      <c r="C3235" s="6" t="inlineStr">
        <is>
          <t>Staff Amenities</t>
        </is>
      </c>
      <c r="D3235" s="6" t="inlineStr">
        <is>
          <t>Payable Invoice</t>
        </is>
      </c>
      <c r="E3235" s="37" t="n">
        <v>46218</v>
      </c>
      <c r="F3235" s="6" t="inlineStr">
        <is>
          <t>Little Duck</t>
        </is>
      </c>
      <c r="G3235" s="39" t="n">
        <v>35.72</v>
      </c>
      <c r="H3235" s="39" t="n">
        <v>0</v>
      </c>
      <c r="I3235" s="6" t="inlineStr">
        <is>
          <t>9400 - CONSULTING [CONS]</t>
        </is>
      </c>
      <c r="J3235" s="6" t="inlineStr">
        <is>
          <t>INV15072026 - Insurance Renewal Meeting</t>
        </is>
      </c>
      <c r="K3235" s="6" t="inlineStr">
        <is>
          <t>INV15072026 - Insurance Renewal Meeting</t>
        </is>
      </c>
      <c r="L3235" s="6" t="inlineStr">
        <is>
          <t>Little Duck - Insurance Renewal Meeting - 3x CTS</t>
        </is>
      </c>
      <c r="M3235" s="6" t="inlineStr">
        <is>
          <t>CONSULTING</t>
        </is>
      </c>
    </row>
    <row r="3236">
      <c r="A3236" s="6" t="n">
        <v>65110</v>
      </c>
      <c r="B3236" s="6" t="n">
        <v>65110</v>
      </c>
      <c r="C3236" s="6" t="inlineStr">
        <is>
          <t>Staff Amenities</t>
        </is>
      </c>
      <c r="D3236" s="6" t="inlineStr">
        <is>
          <t>Payable Invoice</t>
        </is>
      </c>
      <c r="E3236" s="37" t="n">
        <v>46219</v>
      </c>
      <c r="F3236" s="6" t="inlineStr">
        <is>
          <t>Woolworths</t>
        </is>
      </c>
      <c r="G3236" s="39" t="n">
        <v>54.41</v>
      </c>
      <c r="H3236" s="39" t="n">
        <v>0</v>
      </c>
      <c r="I3236" s="6" t="inlineStr">
        <is>
          <t>9000 - OFFICE / ADMIN [CTS]</t>
        </is>
      </c>
      <c r="J3236" s="6" t="inlineStr">
        <is>
          <t>INV316182026 - Office pantry top-up [GY App]</t>
        </is>
      </c>
      <c r="K3236" s="6" t="inlineStr">
        <is>
          <t>INV316182026 - Office pantry top-up [GY App]</t>
        </is>
      </c>
      <c r="L3236" s="6" t="inlineStr">
        <is>
          <t>Woolworths - Biscuits &amp; Snacks</t>
        </is>
      </c>
      <c r="M3236" s="6" t="inlineStr">
        <is>
          <t>CTS</t>
        </is>
      </c>
    </row>
    <row r="3237">
      <c r="A3237" s="6" t="n">
        <v>65110</v>
      </c>
      <c r="B3237" s="6" t="n">
        <v>65110</v>
      </c>
      <c r="C3237" s="6" t="inlineStr">
        <is>
          <t>Staff Amenities</t>
        </is>
      </c>
      <c r="D3237" s="6" t="inlineStr">
        <is>
          <t>Payable Invoice</t>
        </is>
      </c>
      <c r="E3237" s="37" t="n">
        <v>46219</v>
      </c>
      <c r="F3237" s="6" t="inlineStr">
        <is>
          <t>Woolworths</t>
        </is>
      </c>
      <c r="G3237" s="39" t="n">
        <v>8</v>
      </c>
      <c r="H3237" s="39" t="n">
        <v>0</v>
      </c>
      <c r="I3237" s="6" t="inlineStr">
        <is>
          <t>9000 - OFFICE / ADMIN [CTS]</t>
        </is>
      </c>
      <c r="J3237" s="6" t="inlineStr">
        <is>
          <t>INV316182026 - Office pantry top-up [GY App]</t>
        </is>
      </c>
      <c r="K3237" s="6" t="inlineStr">
        <is>
          <t>INV316182026 - Office pantry top-up [GY App]</t>
        </is>
      </c>
      <c r="L3237" s="6" t="inlineStr">
        <is>
          <t>Woolworths - Drinks/Coffee</t>
        </is>
      </c>
      <c r="M3237" s="6" t="inlineStr">
        <is>
          <t>CTS</t>
        </is>
      </c>
    </row>
    <row r="3238">
      <c r="A3238" s="6" t="n">
        <v>65110</v>
      </c>
      <c r="B3238" s="6" t="n">
        <v>65110</v>
      </c>
      <c r="C3238" s="6" t="inlineStr">
        <is>
          <t>Staff Amenities</t>
        </is>
      </c>
      <c r="D3238" s="6" t="inlineStr">
        <is>
          <t>Payable Invoice</t>
        </is>
      </c>
      <c r="E3238" s="37" t="n">
        <v>46219</v>
      </c>
      <c r="F3238" s="6" t="inlineStr">
        <is>
          <t>Woolworths</t>
        </is>
      </c>
      <c r="G3238" s="39" t="n">
        <v>1.82</v>
      </c>
      <c r="H3238" s="39" t="n">
        <v>0</v>
      </c>
      <c r="I3238" s="6" t="inlineStr">
        <is>
          <t>9000 - OFFICE / ADMIN [CTS]</t>
        </is>
      </c>
      <c r="J3238" s="6" t="inlineStr">
        <is>
          <t>INV316182026 - Office pantry top-up [GY App]</t>
        </is>
      </c>
      <c r="K3238" s="6" t="inlineStr">
        <is>
          <t>INV316182026 - Office pantry top-up [GY App]</t>
        </is>
      </c>
      <c r="L3238" s="6" t="inlineStr">
        <is>
          <t xml:space="preserve">Woolworths - Paper Bag </t>
        </is>
      </c>
      <c r="M3238" s="6" t="inlineStr">
        <is>
          <t>CTS</t>
        </is>
      </c>
    </row>
    <row r="3239">
      <c r="A3239" s="6" t="n">
        <v>65110</v>
      </c>
      <c r="B3239" s="6" t="n">
        <v>65110</v>
      </c>
      <c r="C3239" s="6" t="inlineStr">
        <is>
          <t>Staff Amenities</t>
        </is>
      </c>
      <c r="D3239" s="6" t="inlineStr">
        <is>
          <t>Payable Invoice</t>
        </is>
      </c>
      <c r="E3239" s="37" t="n">
        <v>46219</v>
      </c>
      <c r="F3239" s="6" t="inlineStr">
        <is>
          <t>Woolworths</t>
        </is>
      </c>
      <c r="G3239" s="39" t="n">
        <v>7.64</v>
      </c>
      <c r="H3239" s="39" t="n">
        <v>0</v>
      </c>
      <c r="I3239" s="6" t="inlineStr">
        <is>
          <t>9000 - OFFICE / ADMIN [CTS]</t>
        </is>
      </c>
      <c r="J3239" s="6" t="inlineStr">
        <is>
          <t>INV316182026 - Office pantry top-up [GY App]</t>
        </is>
      </c>
      <c r="K3239" s="6" t="inlineStr">
        <is>
          <t>INV316182026 - Office pantry top-up [GY App]</t>
        </is>
      </c>
      <c r="L3239" s="6" t="inlineStr">
        <is>
          <t>Woolworths - Household Cleaning Household Cleaning</t>
        </is>
      </c>
      <c r="M3239" s="6" t="inlineStr">
        <is>
          <t>CTS</t>
        </is>
      </c>
    </row>
    <row r="3240">
      <c r="A3240" s="6" t="n">
        <v>65110</v>
      </c>
      <c r="B3240" s="6" t="n">
        <v>65110</v>
      </c>
      <c r="C3240" s="6" t="inlineStr">
        <is>
          <t>Staff Amenities</t>
        </is>
      </c>
      <c r="D3240" s="6" t="inlineStr">
        <is>
          <t>Payable Invoice</t>
        </is>
      </c>
      <c r="E3240" s="37" t="n">
        <v>46220</v>
      </c>
      <c r="F3240" s="6" t="inlineStr">
        <is>
          <t>Barista Vs Chef (C.G CISCA &amp; L.L CISCA)</t>
        </is>
      </c>
      <c r="G3240" s="39" t="n">
        <v>18.18</v>
      </c>
      <c r="H3240" s="39" t="n">
        <v>0</v>
      </c>
      <c r="I3240" s="6" t="inlineStr">
        <is>
          <t>9105 - ONSITE (including PROD backup)</t>
        </is>
      </c>
      <c r="J3240" s="6" t="inlineStr">
        <is>
          <t>INV17072026 - SG Meeting</t>
        </is>
      </c>
      <c r="K3240" s="6" t="inlineStr">
        <is>
          <t>INV17072026 - SG Meeting</t>
        </is>
      </c>
      <c r="L3240" s="6" t="inlineStr">
        <is>
          <t>Barista Vs Chef (C.G CISCA &amp; L.L CISCA) - SG Meeting - 1x CTS</t>
        </is>
      </c>
      <c r="M3240" s="6" t="inlineStr">
        <is>
          <t>ONSITE</t>
        </is>
      </c>
    </row>
    <row r="3241">
      <c r="A3241" s="6" t="n">
        <v>65110</v>
      </c>
      <c r="B3241" s="6" t="n">
        <v>65110</v>
      </c>
      <c r="C3241" s="6" t="inlineStr">
        <is>
          <t>Staff Amenities</t>
        </is>
      </c>
      <c r="D3241" s="6" t="inlineStr">
        <is>
          <t>Payable Invoice</t>
        </is>
      </c>
      <c r="E3241" s="37" t="n">
        <v>46224</v>
      </c>
      <c r="F3241" s="6" t="inlineStr">
        <is>
          <t>Little Duck</t>
        </is>
      </c>
      <c r="G3241" s="39" t="n">
        <v>28.45</v>
      </c>
      <c r="H3241" s="39" t="n">
        <v>0</v>
      </c>
      <c r="I3241" s="6" t="inlineStr">
        <is>
          <t>9350 - MARKETING (external) [CTS]</t>
        </is>
      </c>
      <c r="J3241" s="6" t="inlineStr">
        <is>
          <t>INV21072026 - Breakfast for RJW Meeting</t>
        </is>
      </c>
      <c r="K3241" s="6" t="inlineStr">
        <is>
          <t>INV21072026 - Breakfast for RJW Meeting</t>
        </is>
      </c>
      <c r="L3241" s="6" t="inlineStr">
        <is>
          <t>Little Duck - Breakfast for RJW Meeting - 2x CTS</t>
        </is>
      </c>
      <c r="M3241" s="6" t="inlineStr">
        <is>
          <t>CTS</t>
        </is>
      </c>
    </row>
    <row r="3242">
      <c r="A3242" s="6" t="n">
        <v>65110</v>
      </c>
      <c r="B3242" s="6" t="n">
        <v>65110</v>
      </c>
      <c r="C3242" s="6" t="inlineStr">
        <is>
          <t>Staff Amenities</t>
        </is>
      </c>
      <c r="D3242" s="6" t="inlineStr">
        <is>
          <t>Payable Invoice</t>
        </is>
      </c>
      <c r="E3242" s="37" t="n">
        <v>46227</v>
      </c>
      <c r="F3242" s="6" t="inlineStr">
        <is>
          <t>Officeworks Superstores Pty Ltd</t>
        </is>
      </c>
      <c r="G3242" s="39" t="n">
        <v>33.35</v>
      </c>
      <c r="H3242" s="39" t="n">
        <v>0</v>
      </c>
      <c r="I3242" s="6" t="inlineStr">
        <is>
          <t>9000 - OFFICE / ADMIN [CTS]</t>
        </is>
      </c>
      <c r="J3242" s="6" t="inlineStr">
        <is>
          <t>INV630997984 - Office Stationary and Kitchen Supplies [GY App]</t>
        </is>
      </c>
      <c r="K3242" s="6" t="inlineStr">
        <is>
          <t>INV630997984 - Office Stationary and Kitchen Supplies [GY App]</t>
        </is>
      </c>
      <c r="L3242" s="6" t="inlineStr">
        <is>
          <t>Officeworks Superstores Pty Ltd -  PK12 VIVA KITCHEN TOWELS - 6x</t>
        </is>
      </c>
      <c r="M3242" s="6" t="inlineStr">
        <is>
          <t>CTS</t>
        </is>
      </c>
    </row>
    <row r="3243">
      <c r="A3243" s="6" t="n">
        <v>65110</v>
      </c>
      <c r="B3243" s="6" t="n">
        <v>65110</v>
      </c>
      <c r="C3243" s="6" t="inlineStr">
        <is>
          <t>Staff Amenities</t>
        </is>
      </c>
      <c r="D3243" s="6" t="inlineStr">
        <is>
          <t>Payable Invoice</t>
        </is>
      </c>
      <c r="E3243" s="37" t="n">
        <v>46227</v>
      </c>
      <c r="F3243" s="6" t="inlineStr">
        <is>
          <t>Officeworks Superstores Pty Ltd</t>
        </is>
      </c>
      <c r="G3243" s="39" t="n">
        <v>8.18</v>
      </c>
      <c r="H3243" s="39" t="n">
        <v>0</v>
      </c>
      <c r="I3243" s="6" t="inlineStr">
        <is>
          <t>9000 - OFFICE / ADMIN [CTS]</t>
        </is>
      </c>
      <c r="J3243" s="6" t="inlineStr">
        <is>
          <t>INV630997984 - Office Stationary and Kitchen Supplies [GY App]</t>
        </is>
      </c>
      <c r="K3243" s="6" t="inlineStr">
        <is>
          <t>INV630997984 - Office Stationary and Kitchen Supplies [GY App]</t>
        </is>
      </c>
      <c r="L3243" s="6" t="inlineStr">
        <is>
          <t>Officeworks Superstores Pty Ltd -  KY-PK6 VIVA PAPER TOWELS</t>
        </is>
      </c>
      <c r="M3243" s="6" t="inlineStr">
        <is>
          <t>CTS</t>
        </is>
      </c>
    </row>
    <row r="3244">
      <c r="A3244" s="6" t="n">
        <v>65110</v>
      </c>
      <c r="B3244" s="6" t="n">
        <v>65110</v>
      </c>
      <c r="C3244" s="6" t="inlineStr">
        <is>
          <t>Staff Amenities</t>
        </is>
      </c>
      <c r="D3244" s="6" t="inlineStr">
        <is>
          <t>Payable Invoice</t>
        </is>
      </c>
      <c r="E3244" s="37" t="n">
        <v>46227</v>
      </c>
      <c r="F3244" s="6" t="inlineStr">
        <is>
          <t>Officeworks Superstores Pty Ltd</t>
        </is>
      </c>
      <c r="G3244" s="39" t="n">
        <v>44.55</v>
      </c>
      <c r="H3244" s="39" t="n">
        <v>0</v>
      </c>
      <c r="I3244" s="6" t="inlineStr">
        <is>
          <t>9000 - OFFICE / ADMIN [CTS]</t>
        </is>
      </c>
      <c r="J3244" s="6" t="inlineStr">
        <is>
          <t>INV630997984 - Office Stationary and Kitchen Supplies [GY App]</t>
        </is>
      </c>
      <c r="K3244" s="6" t="inlineStr">
        <is>
          <t>INV630997984 - Office Stationary and Kitchen Supplies [GY App]</t>
        </is>
      </c>
      <c r="L3244" s="6" t="inlineStr">
        <is>
          <t>Officeworks Superstores Pty Ltd -  AY-PK100 FINISH POWER LEMON</t>
        </is>
      </c>
      <c r="M3244" s="6" t="inlineStr">
        <is>
          <t>CTS</t>
        </is>
      </c>
    </row>
    <row r="3245">
      <c r="A3245" s="6" t="n">
        <v>65110</v>
      </c>
      <c r="B3245" s="6" t="n">
        <v>65110</v>
      </c>
      <c r="C3245" s="6" t="inlineStr">
        <is>
          <t>Staff Amenities</t>
        </is>
      </c>
      <c r="D3245" s="6" t="inlineStr">
        <is>
          <t>Manual Journal</t>
        </is>
      </c>
      <c r="E3245" s="37" t="n">
        <v>46230</v>
      </c>
      <c r="F3245" s="6" t="n"/>
      <c r="G3245" s="39" t="n">
        <v>28.36</v>
      </c>
      <c r="H3245" s="39" t="n">
        <v>0</v>
      </c>
      <c r="I3245" s="6" t="inlineStr">
        <is>
          <t>9000 - OFFICE / ADMIN [CTS]</t>
        </is>
      </c>
      <c r="J3245" s="6" t="n"/>
      <c r="K3245" s="6" t="inlineStr">
        <is>
          <t>#68745</t>
        </is>
      </c>
      <c r="L3245" s="6" t="inlineStr">
        <is>
          <t xml:space="preserve">EH Expense Reimbursement 37002 (11.07.2026-24.07.2026) - Pantry top-up for week commencing 13/07 (14/7/2026) JS Expense
</t>
        </is>
      </c>
      <c r="M3245" s="6" t="inlineStr">
        <is>
          <t>CTS</t>
        </is>
      </c>
    </row>
    <row r="3246">
      <c r="A3246" s="6" t="n">
        <v>65110</v>
      </c>
      <c r="B3246" s="6" t="n">
        <v>65110</v>
      </c>
      <c r="C3246" s="6" t="inlineStr">
        <is>
          <t>Staff Amenities</t>
        </is>
      </c>
      <c r="D3246" s="6" t="inlineStr">
        <is>
          <t>Payable Invoice</t>
        </is>
      </c>
      <c r="E3246" s="37" t="n">
        <v>46232</v>
      </c>
      <c r="F3246" s="6" t="inlineStr">
        <is>
          <t>Little Duck</t>
        </is>
      </c>
      <c r="G3246" s="39" t="n">
        <v>40.26</v>
      </c>
      <c r="H3246" s="39" t="n">
        <v>0</v>
      </c>
      <c r="I3246" s="6" t="inlineStr">
        <is>
          <t>9000 - OFFICE / ADMIN [CTS]</t>
        </is>
      </c>
      <c r="J3246" s="6" t="inlineStr">
        <is>
          <t>INV29072026 - Breakfast for Management Team Meeting</t>
        </is>
      </c>
      <c r="K3246" s="6" t="inlineStr">
        <is>
          <t>INV29072026 - Breakfast for Management Team Meeting</t>
        </is>
      </c>
      <c r="L3246" s="6" t="inlineStr">
        <is>
          <t>Little Duck - Breakfast for Management Team Meeting - 3x CTS</t>
        </is>
      </c>
      <c r="M3246" s="6" t="inlineStr">
        <is>
          <t>CTS</t>
        </is>
      </c>
    </row>
    <row r="3247">
      <c r="A3247" s="6" t="n">
        <v>65110</v>
      </c>
      <c r="B3247" s="6" t="n">
        <v>65110</v>
      </c>
      <c r="C3247" s="6" t="inlineStr">
        <is>
          <t>Staff Amenities</t>
        </is>
      </c>
      <c r="D3247" s="6" t="inlineStr">
        <is>
          <t>Payable Invoice</t>
        </is>
      </c>
      <c r="E3247" s="37" t="n">
        <v>46233</v>
      </c>
      <c r="F3247" s="6" t="inlineStr">
        <is>
          <t>Little Duck</t>
        </is>
      </c>
      <c r="G3247" s="39" t="n">
        <v>9.09</v>
      </c>
      <c r="H3247" s="39" t="n">
        <v>0</v>
      </c>
      <c r="I3247" s="6" t="inlineStr">
        <is>
          <t>9400 - CONSULTING [CONS]</t>
        </is>
      </c>
      <c r="J3247" s="6" t="inlineStr">
        <is>
          <t>INV30072026 - Coffees for Management Team Meeting</t>
        </is>
      </c>
      <c r="K3247" s="6" t="inlineStr">
        <is>
          <t>INV30072026 - Coffees for Management Team Meeting</t>
        </is>
      </c>
      <c r="L3247" s="6" t="inlineStr">
        <is>
          <t>Little Duck - Coffees for Management Team Meeting - 2x CTS</t>
        </is>
      </c>
      <c r="M3247" s="6" t="inlineStr">
        <is>
          <t>CONSULTING</t>
        </is>
      </c>
    </row>
    <row r="3248">
      <c r="A3248" s="6" t="n">
        <v>65110</v>
      </c>
      <c r="B3248" s="6" t="n">
        <v>65110</v>
      </c>
      <c r="C3248" s="6" t="inlineStr">
        <is>
          <t>Staff Amenities</t>
        </is>
      </c>
      <c r="D3248" s="6" t="inlineStr">
        <is>
          <t>Payable Invoice</t>
        </is>
      </c>
      <c r="E3248" s="37" t="n">
        <v>46233</v>
      </c>
      <c r="F3248" s="6" t="inlineStr">
        <is>
          <t>EzyMart</t>
        </is>
      </c>
      <c r="G3248" s="39" t="n">
        <v>4.99</v>
      </c>
      <c r="H3248" s="39" t="n">
        <v>0</v>
      </c>
      <c r="I3248" s="6" t="inlineStr">
        <is>
          <t>9000 - OFFICE / ADMIN [CTS]</t>
        </is>
      </c>
      <c r="J3248" s="6" t="inlineStr">
        <is>
          <t>INV5230599456 - Office pantry top-up</t>
        </is>
      </c>
      <c r="K3248" s="6" t="inlineStr">
        <is>
          <t>INV5230599456 - Office pantry top-up</t>
        </is>
      </c>
      <c r="L3248" s="6" t="inlineStr">
        <is>
          <t>EzyMart - White Sugar</t>
        </is>
      </c>
      <c r="M3248" s="6" t="inlineStr">
        <is>
          <t>CTS</t>
        </is>
      </c>
    </row>
    <row r="3249">
      <c r="A3249" s="6" t="n">
        <v>65110</v>
      </c>
      <c r="B3249" s="6" t="n">
        <v>65110</v>
      </c>
      <c r="C3249" s="6" t="inlineStr">
        <is>
          <t>Staff Amenities</t>
        </is>
      </c>
      <c r="D3249" s="6" t="inlineStr">
        <is>
          <t>Payable Invoice</t>
        </is>
      </c>
      <c r="E3249" s="37" t="n">
        <v>46234</v>
      </c>
      <c r="F3249" s="6" t="inlineStr">
        <is>
          <t>PABLO &amp; RUSTYS 161 PTY LTD</t>
        </is>
      </c>
      <c r="G3249" s="39" t="n">
        <v>5.91</v>
      </c>
      <c r="H3249" s="39" t="n">
        <v>0</v>
      </c>
      <c r="I3249" s="6" t="inlineStr">
        <is>
          <t>9105 - ONSITE (including PROD backup)</t>
        </is>
      </c>
      <c r="J3249" s="6" t="inlineStr">
        <is>
          <t>INV31072026 - Coffees for HSFK Meeting</t>
        </is>
      </c>
      <c r="K3249" s="6" t="inlineStr">
        <is>
          <t>INV31072026 - Coffees for HSFK Meeting</t>
        </is>
      </c>
      <c r="L3249" s="6" t="inlineStr">
        <is>
          <t>PABLO &amp; RUSTYS 161 PTY LTD - Coffees for HSFK Meeting - 1x CTS</t>
        </is>
      </c>
      <c r="M3249" s="6" t="inlineStr">
        <is>
          <t>ONSITE</t>
        </is>
      </c>
    </row>
    <row r="3250">
      <c r="A3250" s="6" t="n">
        <v>65110</v>
      </c>
      <c r="B3250" s="6" t="n">
        <v>65110</v>
      </c>
      <c r="C3250" s="6" t="inlineStr">
        <is>
          <t>Staff Amenities</t>
        </is>
      </c>
      <c r="D3250" s="6" t="inlineStr">
        <is>
          <t>Payable Invoice</t>
        </is>
      </c>
      <c r="E3250" s="37" t="n">
        <v>46239</v>
      </c>
      <c r="F3250" s="6" t="inlineStr">
        <is>
          <t>EzyMart</t>
        </is>
      </c>
      <c r="G3250" s="39" t="n">
        <v>4</v>
      </c>
      <c r="H3250" s="39" t="n">
        <v>0</v>
      </c>
      <c r="I3250" s="6" t="inlineStr">
        <is>
          <t>9000 - OFFICE / ADMIN [CTS]</t>
        </is>
      </c>
      <c r="J3250" s="6" t="inlineStr">
        <is>
          <t>INV5236008013 - Office pantry top-up</t>
        </is>
      </c>
      <c r="K3250" s="6" t="inlineStr">
        <is>
          <t>INV5236008013 - Office pantry top-up</t>
        </is>
      </c>
      <c r="L3250" s="6" t="inlineStr">
        <is>
          <t>EzyMart - Original Milk 1L</t>
        </is>
      </c>
      <c r="M3250" s="6" t="inlineStr">
        <is>
          <t>CTS</t>
        </is>
      </c>
    </row>
    <row r="3251">
      <c r="A3251" s="6" t="n">
        <v>65110</v>
      </c>
      <c r="B3251" s="6" t="n">
        <v>65110</v>
      </c>
      <c r="C3251" s="6" t="inlineStr">
        <is>
          <t>Staff Amenities</t>
        </is>
      </c>
      <c r="D3251" s="6" t="inlineStr">
        <is>
          <t>Payable Invoice</t>
        </is>
      </c>
      <c r="E3251" s="37" t="n">
        <v>46239</v>
      </c>
      <c r="F3251" s="6" t="inlineStr">
        <is>
          <t>Little Duck</t>
        </is>
      </c>
      <c r="G3251" s="39" t="n">
        <v>9.640000000000001</v>
      </c>
      <c r="H3251" s="39" t="n">
        <v>0</v>
      </c>
      <c r="I3251" s="6" t="inlineStr">
        <is>
          <t>9403 - CONSULTING - Sales [CONS]</t>
        </is>
      </c>
      <c r="J3251" s="6" t="inlineStr">
        <is>
          <t>INV05082026 - Biamp Meeting</t>
        </is>
      </c>
      <c r="K3251" s="6" t="inlineStr">
        <is>
          <t>INV05082026 - Biamp Meeting</t>
        </is>
      </c>
      <c r="L3251" s="6" t="inlineStr">
        <is>
          <t>Little Duck -  Biamp Meeting - 2x CTS</t>
        </is>
      </c>
      <c r="M3251" s="6" t="inlineStr">
        <is>
          <t>CONSULTING</t>
        </is>
      </c>
    </row>
    <row r="3252">
      <c r="A3252" s="6" t="n">
        <v>65110</v>
      </c>
      <c r="B3252" s="6" t="n">
        <v>65110</v>
      </c>
      <c r="C3252" s="6" t="inlineStr">
        <is>
          <t>Staff Amenities</t>
        </is>
      </c>
      <c r="D3252" s="6" t="inlineStr">
        <is>
          <t>Payable Invoice</t>
        </is>
      </c>
      <c r="E3252" s="37" t="n">
        <v>46241</v>
      </c>
      <c r="F3252" s="6" t="inlineStr">
        <is>
          <t>The Lobby Project 309 Kent</t>
        </is>
      </c>
      <c r="G3252" s="39" t="n">
        <v>29.73</v>
      </c>
      <c r="H3252" s="39" t="n">
        <v>0</v>
      </c>
      <c r="I3252" s="6" t="inlineStr">
        <is>
          <t>9000 - OFFICE / ADMIN [CTS]</t>
        </is>
      </c>
      <c r="J3252" s="6" t="inlineStr">
        <is>
          <t>INV07082026 - Cleveland 80/20 Advisory Meeting</t>
        </is>
      </c>
      <c r="K3252" s="6" t="inlineStr">
        <is>
          <t>INV07082026 - Cleveland 80/20 Advisory Meeting</t>
        </is>
      </c>
      <c r="L3252" s="6" t="inlineStr">
        <is>
          <t>The Lobby Project 309 Kent - Cleveland 80/20 Advisory Meeting - 5x CTS</t>
        </is>
      </c>
      <c r="M3252" s="6" t="inlineStr">
        <is>
          <t>CTS</t>
        </is>
      </c>
    </row>
    <row r="3253">
      <c r="A3253" s="6" t="n">
        <v>65110</v>
      </c>
      <c r="B3253" s="6" t="n">
        <v>65110</v>
      </c>
      <c r="C3253" s="6" t="inlineStr">
        <is>
          <t>Staff Amenities</t>
        </is>
      </c>
      <c r="D3253" s="6" t="inlineStr">
        <is>
          <t>Payable Invoice</t>
        </is>
      </c>
      <c r="E3253" s="37" t="n">
        <v>46241</v>
      </c>
      <c r="F3253" s="6" t="inlineStr">
        <is>
          <t>Little Duck</t>
        </is>
      </c>
      <c r="G3253" s="39" t="n">
        <v>13.82</v>
      </c>
      <c r="H3253" s="39" t="n">
        <v>0</v>
      </c>
      <c r="I3253" s="6" t="inlineStr">
        <is>
          <t>9000 - OFFICE / ADMIN [CTS]</t>
        </is>
      </c>
      <c r="J3253" s="6" t="inlineStr">
        <is>
          <t xml:space="preserve">INV07082026 - Cleveland 80/20 Advisory Meeting </t>
        </is>
      </c>
      <c r="K3253" s="6" t="inlineStr">
        <is>
          <t xml:space="preserve">INV07082026 - Cleveland 80/20 Advisory Meeting </t>
        </is>
      </c>
      <c r="L3253" s="6" t="inlineStr">
        <is>
          <t xml:space="preserve">Little Duck - Cleveland 80/20 Advisory Meeting - 4x CTS
</t>
        </is>
      </c>
      <c r="M3253" s="6" t="inlineStr">
        <is>
          <t>CTS</t>
        </is>
      </c>
    </row>
    <row r="3254">
      <c r="A3254" s="6" t="n">
        <v>65110</v>
      </c>
      <c r="B3254" s="6" t="n">
        <v>65110</v>
      </c>
      <c r="C3254" s="6" t="inlineStr">
        <is>
          <t>Staff Amenities</t>
        </is>
      </c>
      <c r="D3254" s="6" t="inlineStr">
        <is>
          <t>Payable Invoice</t>
        </is>
      </c>
      <c r="E3254" s="37" t="n">
        <v>46244</v>
      </c>
      <c r="F3254" s="6" t="inlineStr">
        <is>
          <t>EzyMart</t>
        </is>
      </c>
      <c r="G3254" s="39" t="n">
        <v>4</v>
      </c>
      <c r="H3254" s="39" t="n">
        <v>0</v>
      </c>
      <c r="I3254" s="6" t="inlineStr">
        <is>
          <t>9000 - OFFICE / ADMIN [CTS]</t>
        </is>
      </c>
      <c r="J3254" s="6" t="inlineStr">
        <is>
          <t>INV5240121684 - Office pantry top-up</t>
        </is>
      </c>
      <c r="K3254" s="6" t="inlineStr">
        <is>
          <t>INV5240121684 - Office pantry top-up</t>
        </is>
      </c>
      <c r="L3254" s="6" t="inlineStr">
        <is>
          <t>EzyMart - Original Milk 1L</t>
        </is>
      </c>
      <c r="M3254" s="6" t="inlineStr">
        <is>
          <t>CTS</t>
        </is>
      </c>
    </row>
    <row r="3255">
      <c r="A3255" s="6" t="n">
        <v>65110</v>
      </c>
      <c r="B3255" s="6" t="n">
        <v>65110</v>
      </c>
      <c r="C3255" s="6" t="inlineStr">
        <is>
          <t>Staff Amenities</t>
        </is>
      </c>
      <c r="D3255" s="6" t="inlineStr">
        <is>
          <t>Manual Journal</t>
        </is>
      </c>
      <c r="E3255" s="37" t="n">
        <v>46245</v>
      </c>
      <c r="F3255" s="6" t="n"/>
      <c r="G3255" s="39" t="n">
        <v>29.93</v>
      </c>
      <c r="H3255" s="39" t="n">
        <v>0</v>
      </c>
      <c r="I3255" s="6" t="inlineStr">
        <is>
          <t>9000 - OFFICE / ADMIN [CTS]</t>
        </is>
      </c>
      <c r="J3255" s="6" t="n"/>
      <c r="K3255" s="6" t="inlineStr">
        <is>
          <t>#69541</t>
        </is>
      </c>
      <c r="L3255" s="6" t="inlineStr">
        <is>
          <t>EH Expense Reimbursement 37003 (25.07.2026-07.08.2026) - Pantry top-up (DS Staff Exp 20/7/2026)</t>
        </is>
      </c>
      <c r="M3255" s="6" t="inlineStr">
        <is>
          <t>CTS</t>
        </is>
      </c>
    </row>
    <row r="3256">
      <c r="A3256" s="6" t="n">
        <v>65110</v>
      </c>
      <c r="B3256" s="6" t="n">
        <v>65110</v>
      </c>
      <c r="C3256" s="6" t="inlineStr">
        <is>
          <t>Staff Amenities</t>
        </is>
      </c>
      <c r="D3256" s="6" t="inlineStr">
        <is>
          <t>Payable Invoice</t>
        </is>
      </c>
      <c r="E3256" s="37" t="n">
        <v>46251</v>
      </c>
      <c r="F3256" s="6" t="inlineStr">
        <is>
          <t>EzyMart</t>
        </is>
      </c>
      <c r="G3256" s="39" t="n">
        <v>4</v>
      </c>
      <c r="H3256" s="39" t="n">
        <v>0</v>
      </c>
      <c r="I3256" s="6" t="inlineStr">
        <is>
          <t>9000 - OFFICE / ADMIN [CTS]</t>
        </is>
      </c>
      <c r="J3256" s="6" t="inlineStr">
        <is>
          <t>INV5246381553 - Office pantry top-up</t>
        </is>
      </c>
      <c r="K3256" s="6" t="inlineStr">
        <is>
          <t>INV5246381553 - Office pantry top-up</t>
        </is>
      </c>
      <c r="L3256" s="6" t="inlineStr">
        <is>
          <t>EzyMart - Original Milk 1L</t>
        </is>
      </c>
      <c r="M3256" s="6" t="inlineStr">
        <is>
          <t>CTS</t>
        </is>
      </c>
    </row>
    <row r="3257">
      <c r="A3257" s="6" t="n">
        <v>65110</v>
      </c>
      <c r="B3257" s="6" t="n">
        <v>65110</v>
      </c>
      <c r="C3257" s="6" t="inlineStr">
        <is>
          <t>Staff Amenities</t>
        </is>
      </c>
      <c r="D3257" s="6" t="inlineStr">
        <is>
          <t>Payable Invoice</t>
        </is>
      </c>
      <c r="E3257" s="37" t="n">
        <v>46251</v>
      </c>
      <c r="F3257" s="6" t="inlineStr">
        <is>
          <t>Sweet Belem Barangaroo</t>
        </is>
      </c>
      <c r="G3257" s="39" t="n">
        <v>30</v>
      </c>
      <c r="H3257" s="39" t="n">
        <v>0</v>
      </c>
      <c r="I3257" s="6" t="inlineStr">
        <is>
          <t>25101301B - PWC IT Support – Sydney [ONS]</t>
        </is>
      </c>
      <c r="J3257" s="6" t="inlineStr">
        <is>
          <t>INV17082026 - PwC Staff Contract Meeting</t>
        </is>
      </c>
      <c r="K3257" s="6" t="inlineStr">
        <is>
          <t>INV17082026 - PwC Staff Contract Meeting</t>
        </is>
      </c>
      <c r="L3257" s="6" t="inlineStr">
        <is>
          <t>Sweet Belem Barangaroo - PwC Staff Contract Meeting - 3x CTS
Duncan Lugstein
Jordan Sexty
Layla Phillip</t>
        </is>
      </c>
      <c r="M3257" s="6" t="inlineStr">
        <is>
          <t>ONSITE</t>
        </is>
      </c>
    </row>
    <row r="3258">
      <c r="A3258" s="6" t="n">
        <v>65110</v>
      </c>
      <c r="B3258" s="6" t="n">
        <v>65110</v>
      </c>
      <c r="C3258" s="6" t="inlineStr">
        <is>
          <t>Staff Amenities</t>
        </is>
      </c>
      <c r="D3258" s="6" t="inlineStr">
        <is>
          <t>Payable Invoice</t>
        </is>
      </c>
      <c r="E3258" s="37" t="n">
        <v>46251</v>
      </c>
      <c r="F3258" s="6" t="inlineStr">
        <is>
          <t>Bungalow Bar &amp; Balcony</t>
        </is>
      </c>
      <c r="G3258" s="39" t="n">
        <v>110.18</v>
      </c>
      <c r="H3258" s="39" t="n">
        <v>0</v>
      </c>
      <c r="I3258" s="6" t="inlineStr">
        <is>
          <t>25101301B - PWC IT Support – Sydney [ONS]</t>
        </is>
      </c>
      <c r="J3258" s="6" t="inlineStr">
        <is>
          <t xml:space="preserve">INV17082026 - PwC Staff Contract Meeting </t>
        </is>
      </c>
      <c r="K3258" s="6" t="inlineStr">
        <is>
          <t xml:space="preserve">INV17082026 - PwC Staff Contract Meeting </t>
        </is>
      </c>
      <c r="L3258" s="6" t="inlineStr">
        <is>
          <t>Bungalow Bar &amp; Balcony - PwC Staff Contract Meeting - 3x CTS
Duncan Lugstein
Jordan Sexty
Layla Phillip</t>
        </is>
      </c>
      <c r="M3258" s="6" t="inlineStr">
        <is>
          <t>ONSITE</t>
        </is>
      </c>
    </row>
    <row r="3259">
      <c r="A3259" s="6" t="n">
        <v>65110</v>
      </c>
      <c r="B3259" s="6" t="n">
        <v>65110</v>
      </c>
      <c r="C3259" s="6" t="inlineStr">
        <is>
          <t>Staff Amenities</t>
        </is>
      </c>
      <c r="D3259" s="6" t="inlineStr">
        <is>
          <t>Payable Invoice</t>
        </is>
      </c>
      <c r="E3259" s="37" t="n">
        <v>46252</v>
      </c>
      <c r="F3259" s="6" t="inlineStr">
        <is>
          <t>Unified Incentives Pty Ltd (Easy Benefits)</t>
        </is>
      </c>
      <c r="G3259" s="39" t="n">
        <v>20</v>
      </c>
      <c r="H3259" s="39" t="n">
        <v>0</v>
      </c>
      <c r="I3259" s="6" t="inlineStr">
        <is>
          <t>9100 - PRODUCTION [PRD]</t>
        </is>
      </c>
      <c r="J3259" s="6" t="inlineStr">
        <is>
          <t>EB02245 - August 2026 Birthdays</t>
        </is>
      </c>
      <c r="K3259" s="6" t="inlineStr">
        <is>
          <t>EB02245 - August 2026 Birthdays</t>
        </is>
      </c>
      <c r="L3259" s="6" t="inlineStr">
        <is>
          <t>Unified Incentives Pty Ltd (Easy Benefits) - Bass Hathaway's Birthday - $20</t>
        </is>
      </c>
      <c r="M3259" s="6" t="inlineStr">
        <is>
          <t>CTS</t>
        </is>
      </c>
    </row>
    <row r="3260">
      <c r="A3260" s="6" t="n">
        <v>65110</v>
      </c>
      <c r="B3260" s="6" t="n">
        <v>65110</v>
      </c>
      <c r="C3260" s="6" t="inlineStr">
        <is>
          <t>Staff Amenities</t>
        </is>
      </c>
      <c r="D3260" s="6" t="inlineStr">
        <is>
          <t>Payable Invoice</t>
        </is>
      </c>
      <c r="E3260" s="37" t="n">
        <v>46252</v>
      </c>
      <c r="F3260" s="6" t="inlineStr">
        <is>
          <t>Unified Incentives Pty Ltd (Easy Benefits)</t>
        </is>
      </c>
      <c r="G3260" s="39" t="n">
        <v>20</v>
      </c>
      <c r="H3260" s="39" t="n">
        <v>0</v>
      </c>
      <c r="I3260" s="6" t="inlineStr">
        <is>
          <t>9105 - ONSITE (including PROD backup)</t>
        </is>
      </c>
      <c r="J3260" s="6" t="inlineStr">
        <is>
          <t>EB02245 - August 2026 Birthdays</t>
        </is>
      </c>
      <c r="K3260" s="6" t="inlineStr">
        <is>
          <t>EB02245 - August 2026 Birthdays</t>
        </is>
      </c>
      <c r="L3260" s="6" t="inlineStr">
        <is>
          <t>Unified Incentives Pty Ltd (Easy Benefits) - Isaac Butterworth's Birthday - $20</t>
        </is>
      </c>
      <c r="M3260" s="6" t="inlineStr">
        <is>
          <t>PRODUCTION</t>
        </is>
      </c>
    </row>
    <row r="3261">
      <c r="A3261" s="6" t="n">
        <v>65110</v>
      </c>
      <c r="B3261" s="6" t="n">
        <v>65110</v>
      </c>
      <c r="C3261" s="6" t="inlineStr">
        <is>
          <t>Staff Amenities</t>
        </is>
      </c>
      <c r="D3261" s="6" t="inlineStr">
        <is>
          <t>Payable Invoice</t>
        </is>
      </c>
      <c r="E3261" s="37" t="n">
        <v>46252</v>
      </c>
      <c r="F3261" s="6" t="inlineStr">
        <is>
          <t>Unified Incentives Pty Ltd (Easy Benefits)</t>
        </is>
      </c>
      <c r="G3261" s="39" t="n">
        <v>100</v>
      </c>
      <c r="H3261" s="39" t="n">
        <v>0</v>
      </c>
      <c r="I3261" s="6" t="inlineStr">
        <is>
          <t>9105 - ONSITE (including PROD backup)</t>
        </is>
      </c>
      <c r="J3261" s="6" t="inlineStr">
        <is>
          <t>EB02245 - August 2026 Birthdays</t>
        </is>
      </c>
      <c r="K3261" s="6" t="inlineStr">
        <is>
          <t>EB02245 - August 2026 Birthdays</t>
        </is>
      </c>
      <c r="L3261" s="6" t="inlineStr">
        <is>
          <t>Unified Incentives Pty Ltd (Easy Benefits) - Tyrell Shortt's 5 Years Anniversary - $100</t>
        </is>
      </c>
      <c r="M3261" s="6" t="inlineStr">
        <is>
          <t>PRODUCTION</t>
        </is>
      </c>
    </row>
    <row r="3262">
      <c r="A3262" s="6" t="n">
        <v>65110</v>
      </c>
      <c r="B3262" s="6" t="n">
        <v>65110</v>
      </c>
      <c r="C3262" s="6" t="inlineStr">
        <is>
          <t>Staff Amenities</t>
        </is>
      </c>
      <c r="D3262" s="6" t="inlineStr">
        <is>
          <t>Payable Invoice</t>
        </is>
      </c>
      <c r="E3262" s="37" t="n">
        <v>46253</v>
      </c>
      <c r="F3262" s="6" t="inlineStr">
        <is>
          <t>Made in Italy CBD</t>
        </is>
      </c>
      <c r="G3262" s="39" t="n">
        <v>114.05</v>
      </c>
      <c r="H3262" s="39" t="n">
        <v>0</v>
      </c>
      <c r="I3262" s="6" t="inlineStr">
        <is>
          <t>9000 - OFFICE / ADMIN [CTS]</t>
        </is>
      </c>
      <c r="J3262" s="6" t="inlineStr">
        <is>
          <t>INV19082026 - Farewell Pizza for GY before Maternity Leave [DL App]</t>
        </is>
      </c>
      <c r="K3262" s="6" t="inlineStr">
        <is>
          <t>INV19082026 - Farewell Pizza for GY before Maternity Leave [DL App]</t>
        </is>
      </c>
      <c r="L3262" s="6" t="inlineStr">
        <is>
          <t>Made in Italy CBD - Pizza and Coke</t>
        </is>
      </c>
      <c r="M3262" s="6" t="inlineStr">
        <is>
          <t>CTS</t>
        </is>
      </c>
    </row>
    <row r="3263">
      <c r="A3263" s="6" t="n">
        <v>65110</v>
      </c>
      <c r="B3263" s="6" t="n">
        <v>65110</v>
      </c>
      <c r="C3263" s="6" t="inlineStr">
        <is>
          <t>Staff Amenities</t>
        </is>
      </c>
      <c r="D3263" s="6" t="inlineStr">
        <is>
          <t>Payable Invoice</t>
        </is>
      </c>
      <c r="E3263" s="37" t="n">
        <v>46253</v>
      </c>
      <c r="F3263" s="6" t="inlineStr">
        <is>
          <t>The Lobby Project 309 Kent</t>
        </is>
      </c>
      <c r="G3263" s="39" t="n">
        <v>21.09</v>
      </c>
      <c r="H3263" s="39" t="n">
        <v>0</v>
      </c>
      <c r="I3263" s="6" t="inlineStr">
        <is>
          <t>9000 - OFFICE / ADMIN [CTS]</t>
        </is>
      </c>
      <c r="J3263" s="6" t="inlineStr">
        <is>
          <t>INV19082026 - Staff Coffees</t>
        </is>
      </c>
      <c r="K3263" s="6" t="inlineStr">
        <is>
          <t>INV19082026 - Staff Coffees</t>
        </is>
      </c>
      <c r="L3263" s="6" t="inlineStr">
        <is>
          <t>The Lobby Project 309 Kent - Staff Coffees - 5x CTS</t>
        </is>
      </c>
      <c r="M3263" s="6" t="inlineStr">
        <is>
          <t>CTS</t>
        </is>
      </c>
    </row>
    <row r="3264">
      <c r="A3264" s="6" t="n">
        <v>65110</v>
      </c>
      <c r="B3264" s="6" t="n">
        <v>65110</v>
      </c>
      <c r="C3264" s="6" t="inlineStr">
        <is>
          <t>Staff Amenities</t>
        </is>
      </c>
      <c r="D3264" s="6" t="inlineStr">
        <is>
          <t>Payable Invoice</t>
        </is>
      </c>
      <c r="E3264" s="37" t="n">
        <v>46254</v>
      </c>
      <c r="F3264" s="6" t="inlineStr">
        <is>
          <t>Cafe One</t>
        </is>
      </c>
      <c r="G3264" s="39" t="n">
        <v>5.91</v>
      </c>
      <c r="H3264" s="39" t="n">
        <v>0</v>
      </c>
      <c r="I3264" s="6" t="inlineStr">
        <is>
          <t>9175 - PRODUCTION - Sales [PRD]</t>
        </is>
      </c>
      <c r="J3264" s="6" t="inlineStr">
        <is>
          <t>INV20082026 - AICD Meeting</t>
        </is>
      </c>
      <c r="K3264" s="6" t="inlineStr">
        <is>
          <t>INV20082026 - AICD Meeting</t>
        </is>
      </c>
      <c r="L3264" s="6" t="inlineStr">
        <is>
          <t>Cafe One -  AICD Meeting - 1x CTS</t>
        </is>
      </c>
      <c r="M3264" s="6" t="inlineStr">
        <is>
          <t>PRODUCTION</t>
        </is>
      </c>
    </row>
    <row r="3265">
      <c r="A3265" s="6" t="n">
        <v>65110</v>
      </c>
      <c r="B3265" s="6" t="n">
        <v>65110</v>
      </c>
      <c r="C3265" s="6" t="inlineStr">
        <is>
          <t>Staff Amenities</t>
        </is>
      </c>
      <c r="D3265" s="6" t="inlineStr">
        <is>
          <t>Payable Invoice</t>
        </is>
      </c>
      <c r="E3265" s="37" t="n">
        <v>46258</v>
      </c>
      <c r="F3265" s="6" t="inlineStr">
        <is>
          <t>EzyMart</t>
        </is>
      </c>
      <c r="G3265" s="39" t="n">
        <v>4</v>
      </c>
      <c r="H3265" s="39" t="n">
        <v>0</v>
      </c>
      <c r="I3265" s="6" t="inlineStr">
        <is>
          <t>9000 - OFFICE / ADMIN [CTS]</t>
        </is>
      </c>
      <c r="J3265" s="6" t="inlineStr">
        <is>
          <t>INV5252243132 - Office pantry top-up</t>
        </is>
      </c>
      <c r="K3265" s="6" t="inlineStr">
        <is>
          <t>INV5252243132 - Office pantry top-up</t>
        </is>
      </c>
      <c r="L3265" s="6" t="inlineStr">
        <is>
          <t>EzyMart - 
Original Milk 1L</t>
        </is>
      </c>
      <c r="M3265" s="6" t="inlineStr">
        <is>
          <t>CTS</t>
        </is>
      </c>
    </row>
    <row r="3266">
      <c r="A3266" s="6" t="n">
        <v>65110</v>
      </c>
      <c r="B3266" s="6" t="n">
        <v>65110</v>
      </c>
      <c r="C3266" s="6" t="inlineStr">
        <is>
          <t>Staff Amenities</t>
        </is>
      </c>
      <c r="D3266" s="6" t="inlineStr">
        <is>
          <t>Payable Invoice</t>
        </is>
      </c>
      <c r="E3266" s="37" t="n">
        <v>46258</v>
      </c>
      <c r="F3266" s="6" t="inlineStr">
        <is>
          <t>JAZ HOSPITALITY PTY LTD (T/A Little Darling Espresso)</t>
        </is>
      </c>
      <c r="G3266" s="39" t="n">
        <v>4.55</v>
      </c>
      <c r="H3266" s="39" t="n">
        <v>0</v>
      </c>
      <c r="I3266" s="6" t="inlineStr">
        <is>
          <t>9225 - Integration - SALES [INT]</t>
        </is>
      </c>
      <c r="J3266" s="6" t="inlineStr">
        <is>
          <t>INV24082026 - CBA Meeting</t>
        </is>
      </c>
      <c r="K3266" s="6" t="inlineStr">
        <is>
          <t>INV24082026 - CBA Meeting</t>
        </is>
      </c>
      <c r="L3266" s="6" t="inlineStr">
        <is>
          <t>JAZ HOSPITALITY PTY LTD (T/A Little Darling Espresso) - CBA Meeting - 1x CTS</t>
        </is>
      </c>
      <c r="M3266" s="6" t="inlineStr">
        <is>
          <t>INTEGRATION</t>
        </is>
      </c>
    </row>
    <row r="3267">
      <c r="A3267" s="6" t="n">
        <v>65110</v>
      </c>
      <c r="B3267" s="6" t="n">
        <v>65110</v>
      </c>
      <c r="C3267" s="6" t="inlineStr">
        <is>
          <t>Staff Amenities</t>
        </is>
      </c>
      <c r="D3267" s="6" t="inlineStr">
        <is>
          <t>Payable Invoice</t>
        </is>
      </c>
      <c r="E3267" s="37" t="n">
        <v>46260</v>
      </c>
      <c r="F3267" s="6" t="inlineStr">
        <is>
          <t>Little Duck</t>
        </is>
      </c>
      <c r="G3267" s="39" t="n">
        <v>45</v>
      </c>
      <c r="H3267" s="39" t="n">
        <v>0</v>
      </c>
      <c r="I3267" s="6" t="inlineStr">
        <is>
          <t>25102701 - DEWR - Studio Upgrade - Consulting, Design [CONS]</t>
        </is>
      </c>
      <c r="J3267" s="6" t="inlineStr">
        <is>
          <t>INV26082026 - DEWR Meeting</t>
        </is>
      </c>
      <c r="K3267" s="6" t="inlineStr">
        <is>
          <t>INV26082026 - DEWR Meeting</t>
        </is>
      </c>
      <c r="L3267" s="6" t="inlineStr">
        <is>
          <t>Little Duck - DEWR Meeting - 2x CTS</t>
        </is>
      </c>
      <c r="M3267" s="6" t="inlineStr">
        <is>
          <t>CONSULTING</t>
        </is>
      </c>
    </row>
    <row r="3268">
      <c r="A3268" s="6" t="n">
        <v>65110</v>
      </c>
      <c r="B3268" s="6" t="n">
        <v>65110</v>
      </c>
      <c r="C3268" s="6" t="inlineStr">
        <is>
          <t>Staff Amenities</t>
        </is>
      </c>
      <c r="D3268" s="6" t="inlineStr">
        <is>
          <t>Payable Invoice</t>
        </is>
      </c>
      <c r="E3268" s="37" t="n">
        <v>46261</v>
      </c>
      <c r="F3268" s="6" t="inlineStr">
        <is>
          <t>Little Duck</t>
        </is>
      </c>
      <c r="G3268" s="39" t="n">
        <v>4.82</v>
      </c>
      <c r="H3268" s="39" t="n">
        <v>0</v>
      </c>
      <c r="I3268" s="6" t="inlineStr">
        <is>
          <t>9000 - OFFICE / ADMIN [CTS]</t>
        </is>
      </c>
      <c r="J3268" s="6" t="inlineStr">
        <is>
          <t>INV27082026 - AVIXA Meeting</t>
        </is>
      </c>
      <c r="K3268" s="6" t="inlineStr">
        <is>
          <t>INV27082026 - AVIXA Meeting</t>
        </is>
      </c>
      <c r="L3268" s="6" t="inlineStr">
        <is>
          <t>Little Duck -  AVIXA Meeting - 1x CTS</t>
        </is>
      </c>
      <c r="M3268" s="6" t="inlineStr">
        <is>
          <t>CTS</t>
        </is>
      </c>
    </row>
    <row r="3269">
      <c r="A3269" s="6" t="n">
        <v>65110</v>
      </c>
      <c r="B3269" s="6" t="n">
        <v>65110</v>
      </c>
      <c r="C3269" s="6" t="inlineStr">
        <is>
          <t>Staff Amenities</t>
        </is>
      </c>
      <c r="D3269" s="6" t="inlineStr">
        <is>
          <t>Payable Invoice</t>
        </is>
      </c>
      <c r="E3269" s="37" t="n">
        <v>46265</v>
      </c>
      <c r="F3269" s="6" t="inlineStr">
        <is>
          <t>100 Clarence Pty Ltd (T/A Crave Mart)</t>
        </is>
      </c>
      <c r="G3269" s="39" t="n">
        <v>4.3</v>
      </c>
      <c r="H3269" s="39" t="n">
        <v>0</v>
      </c>
      <c r="I3269" s="6" t="inlineStr">
        <is>
          <t>9000 - OFFICE / ADMIN [CTS]</t>
        </is>
      </c>
      <c r="J3269" s="6" t="inlineStr">
        <is>
          <t>INV39439 - Office pantry top-up</t>
        </is>
      </c>
      <c r="K3269" s="6" t="inlineStr">
        <is>
          <t>INV39439 - Office pantry top-up</t>
        </is>
      </c>
      <c r="L3269" s="6" t="inlineStr">
        <is>
          <t>100 Clarence Pty Ltd (T/A Crave Mart) - Full Cream Milk 1L</t>
        </is>
      </c>
      <c r="M3269" s="6" t="inlineStr">
        <is>
          <t>CTS</t>
        </is>
      </c>
    </row>
    <row r="3270">
      <c r="A3270" s="6" t="n">
        <v>65110</v>
      </c>
      <c r="B3270" s="6" t="n">
        <v>65110</v>
      </c>
      <c r="C3270" s="6" t="inlineStr">
        <is>
          <t>Staff Amenities</t>
        </is>
      </c>
      <c r="D3270" s="6" t="inlineStr">
        <is>
          <t>Payable Invoice</t>
        </is>
      </c>
      <c r="E3270" s="37" t="n">
        <v>46265</v>
      </c>
      <c r="F3270" s="6" t="inlineStr">
        <is>
          <t>100 Clarence Pty Ltd (T/A Crave Mart)</t>
        </is>
      </c>
      <c r="G3270" s="39" t="n">
        <v>10.91</v>
      </c>
      <c r="H3270" s="39" t="n">
        <v>0</v>
      </c>
      <c r="I3270" s="6" t="inlineStr">
        <is>
          <t>9000 - OFFICE / ADMIN [CTS]</t>
        </is>
      </c>
      <c r="J3270" s="6" t="inlineStr">
        <is>
          <t>INV39439 - Office pantry top-up</t>
        </is>
      </c>
      <c r="K3270" s="6" t="inlineStr">
        <is>
          <t>INV39439 - Office pantry top-up</t>
        </is>
      </c>
      <c r="L3270" s="6" t="inlineStr">
        <is>
          <t>100 Clarence Pty Ltd (T/A Crave Mart) - Urban Cookie Zesty &amp; Ritz</t>
        </is>
      </c>
      <c r="M3270" s="6" t="inlineStr">
        <is>
          <t>CTS</t>
        </is>
      </c>
    </row>
    <row r="3271">
      <c r="A3271" s="6" t="n">
        <v>65110</v>
      </c>
      <c r="B3271" s="6" t="n">
        <v>65110</v>
      </c>
      <c r="C3271" s="6" t="inlineStr">
        <is>
          <t>Staff Amenities</t>
        </is>
      </c>
      <c r="D3271" s="6" t="inlineStr">
        <is>
          <t>Payable Invoice</t>
        </is>
      </c>
      <c r="E3271" s="37" t="n">
        <v>46265</v>
      </c>
      <c r="F3271" s="6" t="inlineStr">
        <is>
          <t>Little Duck</t>
        </is>
      </c>
      <c r="G3271" s="39" t="n">
        <v>8.18</v>
      </c>
      <c r="H3271" s="39" t="n">
        <v>0</v>
      </c>
      <c r="I3271" s="6" t="inlineStr">
        <is>
          <t>9105 - ONSITE (including PROD backup)</t>
        </is>
      </c>
      <c r="J3271" s="6" t="inlineStr">
        <is>
          <t>INV31082026 - Jabra Meeting</t>
        </is>
      </c>
      <c r="K3271" s="6" t="inlineStr">
        <is>
          <t>INV31082026 - Jabra Meeting</t>
        </is>
      </c>
      <c r="L3271" s="6" t="inlineStr">
        <is>
          <t>Little Duck - Jabra Meeting - 1x CTS</t>
        </is>
      </c>
      <c r="M3271" s="6" t="inlineStr">
        <is>
          <t>CONSULTING</t>
        </is>
      </c>
    </row>
    <row r="3272">
      <c r="A3272" s="6" t="n">
        <v>65115</v>
      </c>
      <c r="B3272" s="6" t="n">
        <v>65115</v>
      </c>
      <c r="C3272" s="6" t="inlineStr">
        <is>
          <t>Staff Entertainment</t>
        </is>
      </c>
      <c r="D3272" s="6" t="inlineStr">
        <is>
          <t>Payable Invoice</t>
        </is>
      </c>
      <c r="E3272" s="37" t="n">
        <v>46205</v>
      </c>
      <c r="F3272" s="6" t="inlineStr">
        <is>
          <t>Bella Vista Hotel</t>
        </is>
      </c>
      <c r="G3272" s="39" t="n">
        <v>59.09</v>
      </c>
      <c r="H3272" s="39" t="n">
        <v>0</v>
      </c>
      <c r="I3272" s="6" t="inlineStr">
        <is>
          <t>9403 - CONSULTING - Sales [CONS]</t>
        </is>
      </c>
      <c r="J3272" s="6" t="inlineStr">
        <is>
          <t>INV655430 - Lunch for WOW Meeting</t>
        </is>
      </c>
      <c r="K3272" s="6" t="inlineStr">
        <is>
          <t>INV655430 - Lunch for WOW Meeting</t>
        </is>
      </c>
      <c r="L3272" s="6" t="inlineStr">
        <is>
          <t>Bella Vista Hotel - Lunch for WOW Meeting - 2x CTS</t>
        </is>
      </c>
      <c r="M3272" s="6" t="inlineStr">
        <is>
          <t>CONSULTING</t>
        </is>
      </c>
    </row>
    <row r="3273">
      <c r="A3273" s="6" t="n">
        <v>65115</v>
      </c>
      <c r="B3273" s="6" t="n">
        <v>65115</v>
      </c>
      <c r="C3273" s="6" t="inlineStr">
        <is>
          <t>Staff Entertainment</t>
        </is>
      </c>
      <c r="D3273" s="6" t="inlineStr">
        <is>
          <t>Payable Invoice</t>
        </is>
      </c>
      <c r="E3273" s="37" t="n">
        <v>46206</v>
      </c>
      <c r="F3273" s="6" t="inlineStr">
        <is>
          <t>ActivateUTS</t>
        </is>
      </c>
      <c r="G3273" s="39" t="n">
        <v>1818.18</v>
      </c>
      <c r="H3273" s="39" t="n">
        <v>0</v>
      </c>
      <c r="I3273" s="6" t="inlineStr">
        <is>
          <t>20260801 - CTS Day 2026 [CTS]</t>
        </is>
      </c>
      <c r="J3273" s="6" t="inlineStr">
        <is>
          <t>INVI04790 - 50% Deposit for CTS Day Venue [DL App]</t>
        </is>
      </c>
      <c r="K3273" s="6" t="inlineStr">
        <is>
          <t>INVI04790 - 50% Deposit for CTS Day Venue [DL App]</t>
        </is>
      </c>
      <c r="L3273" s="6" t="inlineStr">
        <is>
          <t>ActivateUTS - 50% Deposit
CTS Day 2026</t>
        </is>
      </c>
      <c r="M3273" s="6" t="inlineStr">
        <is>
          <t>CTS</t>
        </is>
      </c>
    </row>
    <row r="3274">
      <c r="A3274" s="6" t="n">
        <v>65115</v>
      </c>
      <c r="B3274" s="6" t="n">
        <v>65115</v>
      </c>
      <c r="C3274" s="6" t="inlineStr">
        <is>
          <t>Staff Entertainment</t>
        </is>
      </c>
      <c r="D3274" s="6" t="inlineStr">
        <is>
          <t>Payable Invoice</t>
        </is>
      </c>
      <c r="E3274" s="37" t="n">
        <v>46226</v>
      </c>
      <c r="F3274" s="6" t="inlineStr">
        <is>
          <t>Corporate Challenge Events Pty Ltd</t>
        </is>
      </c>
      <c r="G3274" s="39" t="n">
        <v>2354.55</v>
      </c>
      <c r="H3274" s="39" t="n">
        <v>0</v>
      </c>
      <c r="I3274" s="6" t="inlineStr">
        <is>
          <t>20260801 - CTS Day 2026 [CTS]</t>
        </is>
      </c>
      <c r="J3274" s="6" t="inlineStr">
        <is>
          <t>INV-4504 - CTS Day 2026 Activity [DL App]</t>
        </is>
      </c>
      <c r="K3274" s="6" t="inlineStr">
        <is>
          <t>INV-4504 - CTS Day 2026 Activity [DL App]</t>
        </is>
      </c>
      <c r="L3274" s="6" t="inlineStr">
        <is>
          <t>Corporate Challenge Events Pty Ltd - CTS Day 2026 Activity - Pipeline</t>
        </is>
      </c>
      <c r="M3274" s="6" t="inlineStr">
        <is>
          <t>CTS</t>
        </is>
      </c>
    </row>
    <row r="3275">
      <c r="A3275" s="6" t="n">
        <v>65115</v>
      </c>
      <c r="B3275" s="6" t="n">
        <v>65115</v>
      </c>
      <c r="C3275" s="6" t="inlineStr">
        <is>
          <t>Staff Entertainment</t>
        </is>
      </c>
      <c r="D3275" s="6" t="inlineStr">
        <is>
          <t>Payable Invoice</t>
        </is>
      </c>
      <c r="E3275" s="37" t="n">
        <v>46231</v>
      </c>
      <c r="F3275" s="6" t="inlineStr">
        <is>
          <t>The Grounds Of Alexandria (Trading) Pty Ltd</t>
        </is>
      </c>
      <c r="G3275" s="39" t="n">
        <v>141.82</v>
      </c>
      <c r="H3275" s="39" t="n">
        <v>0</v>
      </c>
      <c r="I3275" s="6" t="inlineStr">
        <is>
          <t>2879 - ONS Ricoh-QANTAS (non-chgble)</t>
        </is>
      </c>
      <c r="J3275" s="6" t="inlineStr">
        <is>
          <t>INv28072026 - Qantas Lunch Meeting</t>
        </is>
      </c>
      <c r="K3275" s="6" t="inlineStr">
        <is>
          <t>INv28072026 - Qantas Lunch Meeting</t>
        </is>
      </c>
      <c r="L3275" s="6" t="inlineStr">
        <is>
          <t>The Grounds Of Alexandria (Trading) Pty Ltd - Qantas Lunch Meeting - 2x CTS</t>
        </is>
      </c>
      <c r="M3275" s="6" t="inlineStr">
        <is>
          <t>ONSITE</t>
        </is>
      </c>
    </row>
    <row r="3276">
      <c r="A3276" s="6" t="n">
        <v>65115</v>
      </c>
      <c r="B3276" s="6" t="n">
        <v>65115</v>
      </c>
      <c r="C3276" s="6" t="inlineStr">
        <is>
          <t>Staff Entertainment</t>
        </is>
      </c>
      <c r="D3276" s="6" t="inlineStr">
        <is>
          <t>Payable Invoice</t>
        </is>
      </c>
      <c r="E3276" s="37" t="n">
        <v>46234</v>
      </c>
      <c r="F3276" s="6" t="inlineStr">
        <is>
          <t>Little Duck</t>
        </is>
      </c>
      <c r="G3276" s="39" t="n">
        <v>16.64</v>
      </c>
      <c r="H3276" s="39" t="n">
        <v>0</v>
      </c>
      <c r="I3276" s="6" t="inlineStr">
        <is>
          <t>9100 - PRODUCTION [PRD]</t>
        </is>
      </c>
      <c r="J3276" s="6" t="inlineStr">
        <is>
          <t>31072026 - Dave Harris Breakfast Meeting</t>
        </is>
      </c>
      <c r="K3276" s="6" t="inlineStr">
        <is>
          <t>31072026 - Dave Harris Breakfast Meeting</t>
        </is>
      </c>
      <c r="L3276" s="6" t="inlineStr">
        <is>
          <t>Little Duck - Dave Harris Meeting - 1x CTS</t>
        </is>
      </c>
      <c r="M3276" s="6" t="inlineStr">
        <is>
          <t>PRODUCTION</t>
        </is>
      </c>
    </row>
    <row r="3277">
      <c r="A3277" s="6" t="n">
        <v>65115</v>
      </c>
      <c r="B3277" s="6" t="n">
        <v>65115</v>
      </c>
      <c r="C3277" s="6" t="inlineStr">
        <is>
          <t>Staff Entertainment</t>
        </is>
      </c>
      <c r="D3277" s="6" t="inlineStr">
        <is>
          <t>Manual Journal</t>
        </is>
      </c>
      <c r="E3277" s="37" t="n">
        <v>46234</v>
      </c>
      <c r="F3277" s="6" t="n"/>
      <c r="G3277" s="39" t="n">
        <v>0</v>
      </c>
      <c r="H3277" s="39" t="n">
        <v>4172.73</v>
      </c>
      <c r="I3277" s="6" t="inlineStr">
        <is>
          <t>20260801 - CTS Day 2026 [CTS]</t>
        </is>
      </c>
      <c r="J3277" s="6" t="n"/>
      <c r="K3277" s="6" t="inlineStr">
        <is>
          <t>#69501</t>
        </is>
      </c>
      <c r="L3277" s="6" t="inlineStr">
        <is>
          <t xml:space="preserve">Pre-production Work and CTS Day 2026 Accrual July 2026 for August events - CTS Day 2026 Venue 50% Booking Deposit ActivateUTS (INVI04790) and  Activity (INV-4504 - Corporate Challenge) Expense  </t>
        </is>
      </c>
      <c r="M3277" s="6" t="inlineStr">
        <is>
          <t>CTS</t>
        </is>
      </c>
    </row>
    <row r="3278">
      <c r="A3278" s="6" t="n">
        <v>65115</v>
      </c>
      <c r="B3278" s="6" t="n">
        <v>65115</v>
      </c>
      <c r="C3278" s="6" t="inlineStr">
        <is>
          <t>Staff Entertainment</t>
        </is>
      </c>
      <c r="D3278" s="6" t="inlineStr">
        <is>
          <t>Manual Journal</t>
        </is>
      </c>
      <c r="E3278" s="37" t="n">
        <v>46235</v>
      </c>
      <c r="F3278" s="6" t="n"/>
      <c r="G3278" s="39" t="n">
        <v>4172.73</v>
      </c>
      <c r="H3278" s="39" t="n">
        <v>0</v>
      </c>
      <c r="I3278" s="6" t="inlineStr">
        <is>
          <t>20260801 - CTS Day 2026 [CTS]</t>
        </is>
      </c>
      <c r="J3278" s="6" t="n"/>
      <c r="K3278" s="6" t="inlineStr">
        <is>
          <t>#69499</t>
        </is>
      </c>
      <c r="L3278" s="6" t="inlineStr">
        <is>
          <t xml:space="preserve">Reversal: Pre-production Work and CTS Day 2026 Accrual July 2026 for August events - CTS Day 2026 Venue 50% Booking Deposit ActivateUTS (INVI04790) and  Activity (INV-4504 - Corporate Challenge) Expense  </t>
        </is>
      </c>
      <c r="M3278" s="6" t="inlineStr">
        <is>
          <t>CTS</t>
        </is>
      </c>
    </row>
    <row r="3279">
      <c r="A3279" s="6" t="n">
        <v>65115</v>
      </c>
      <c r="B3279" s="6" t="n">
        <v>65115</v>
      </c>
      <c r="C3279" s="6" t="inlineStr">
        <is>
          <t>Staff Entertainment</t>
        </is>
      </c>
      <c r="D3279" s="6" t="inlineStr">
        <is>
          <t>Payable Invoice</t>
        </is>
      </c>
      <c r="E3279" s="37" t="n">
        <v>46235</v>
      </c>
      <c r="F3279" s="6" t="inlineStr">
        <is>
          <t>The Old Clare Hotel</t>
        </is>
      </c>
      <c r="G3279" s="39" t="n">
        <v>16.36</v>
      </c>
      <c r="H3279" s="39" t="n">
        <v>0</v>
      </c>
      <c r="I3279" s="6" t="inlineStr">
        <is>
          <t>20260801 - CTS Day 2026 [CTS]</t>
        </is>
      </c>
      <c r="J3279" s="6" t="inlineStr">
        <is>
          <t>INV01082026 - CTS Day 2026 After Party</t>
        </is>
      </c>
      <c r="K3279" s="6" t="inlineStr">
        <is>
          <t>INV01082026 - CTS Day 2026 After Party</t>
        </is>
      </c>
      <c r="L3279" s="6" t="inlineStr">
        <is>
          <t>The Old Clare Hotel - Finger Food</t>
        </is>
      </c>
      <c r="M3279" s="6" t="inlineStr">
        <is>
          <t>CTS</t>
        </is>
      </c>
    </row>
    <row r="3280">
      <c r="A3280" s="6" t="n">
        <v>65115</v>
      </c>
      <c r="B3280" s="6" t="n">
        <v>65115</v>
      </c>
      <c r="C3280" s="6" t="inlineStr">
        <is>
          <t>Staff Entertainment</t>
        </is>
      </c>
      <c r="D3280" s="6" t="inlineStr">
        <is>
          <t>Payable Invoice</t>
        </is>
      </c>
      <c r="E3280" s="37" t="n">
        <v>46235</v>
      </c>
      <c r="F3280" s="6" t="inlineStr">
        <is>
          <t>The Old Clare Hotel</t>
        </is>
      </c>
      <c r="G3280" s="39" t="n">
        <v>65.5</v>
      </c>
      <c r="H3280" s="39" t="n">
        <v>0</v>
      </c>
      <c r="I3280" s="6" t="inlineStr">
        <is>
          <t>20260801 - CTS Day 2026 [CTS]</t>
        </is>
      </c>
      <c r="J3280" s="6" t="inlineStr">
        <is>
          <t>INV01082026 - CTS Day 2026 After Party</t>
        </is>
      </c>
      <c r="K3280" s="6" t="inlineStr">
        <is>
          <t>INV01082026 - CTS Day 2026 After Party</t>
        </is>
      </c>
      <c r="L3280" s="6" t="inlineStr">
        <is>
          <t>The Old Clare Hotel - Alcohol Beverages</t>
        </is>
      </c>
      <c r="M3280" s="6" t="inlineStr">
        <is>
          <t>CTS</t>
        </is>
      </c>
    </row>
    <row r="3281">
      <c r="A3281" s="6" t="n">
        <v>65115</v>
      </c>
      <c r="B3281" s="6" t="n">
        <v>65115</v>
      </c>
      <c r="C3281" s="6" t="inlineStr">
        <is>
          <t>Staff Entertainment</t>
        </is>
      </c>
      <c r="D3281" s="6" t="inlineStr">
        <is>
          <t>Payable Invoice</t>
        </is>
      </c>
      <c r="E3281" s="37" t="n">
        <v>46235</v>
      </c>
      <c r="F3281" s="6" t="inlineStr">
        <is>
          <t>The Old Clare Hotel</t>
        </is>
      </c>
      <c r="G3281" s="39" t="n">
        <v>48</v>
      </c>
      <c r="H3281" s="39" t="n">
        <v>0</v>
      </c>
      <c r="I3281" s="6" t="inlineStr">
        <is>
          <t>20260801 - CTS Day 2026 [CTS]</t>
        </is>
      </c>
      <c r="J3281" s="6" t="inlineStr">
        <is>
          <t>INV01082026 - CTS Day 2026 - After Party</t>
        </is>
      </c>
      <c r="K3281" s="6" t="inlineStr">
        <is>
          <t>INV01082026 - CTS Day 2026 - After Party</t>
        </is>
      </c>
      <c r="L3281" s="6" t="inlineStr">
        <is>
          <t>The Old Clare Hotel - Alcohol Beverage - 2x CTS</t>
        </is>
      </c>
      <c r="M3281" s="6" t="inlineStr">
        <is>
          <t>CTS</t>
        </is>
      </c>
    </row>
    <row r="3282">
      <c r="A3282" s="6" t="n">
        <v>65115</v>
      </c>
      <c r="B3282" s="6" t="n">
        <v>65115</v>
      </c>
      <c r="C3282" s="6" t="inlineStr">
        <is>
          <t>Staff Entertainment</t>
        </is>
      </c>
      <c r="D3282" s="6" t="inlineStr">
        <is>
          <t>Payable Invoice</t>
        </is>
      </c>
      <c r="E3282" s="37" t="n">
        <v>46235</v>
      </c>
      <c r="F3282" s="6" t="inlineStr">
        <is>
          <t>The Old Clare Hotel</t>
        </is>
      </c>
      <c r="G3282" s="39" t="n">
        <v>200.5</v>
      </c>
      <c r="H3282" s="39" t="n">
        <v>0</v>
      </c>
      <c r="I3282" s="6" t="inlineStr">
        <is>
          <t>20260801 - CTS Day 2026 [CTS]</t>
        </is>
      </c>
      <c r="J3282" s="6" t="inlineStr">
        <is>
          <t>INV01082026 - CTS Day 2026-After Party</t>
        </is>
      </c>
      <c r="K3282" s="6" t="inlineStr">
        <is>
          <t>INV01082026 - CTS Day 2026-After Party</t>
        </is>
      </c>
      <c r="L3282" s="6" t="inlineStr">
        <is>
          <t>The Old Clare Hotel - Alcohol Beverage - 13x CTS</t>
        </is>
      </c>
      <c r="M3282" s="6" t="inlineStr">
        <is>
          <t>CTS</t>
        </is>
      </c>
    </row>
    <row r="3283">
      <c r="A3283" s="6" t="n">
        <v>65115</v>
      </c>
      <c r="B3283" s="6" t="n">
        <v>65115</v>
      </c>
      <c r="C3283" s="6" t="inlineStr">
        <is>
          <t>Staff Entertainment</t>
        </is>
      </c>
      <c r="D3283" s="6" t="inlineStr">
        <is>
          <t>Payable Invoice</t>
        </is>
      </c>
      <c r="E3283" s="37" t="n">
        <v>46235</v>
      </c>
      <c r="F3283" s="6" t="inlineStr">
        <is>
          <t>The Old Clare Hotel</t>
        </is>
      </c>
      <c r="G3283" s="39" t="n">
        <v>10</v>
      </c>
      <c r="H3283" s="39" t="n">
        <v>0</v>
      </c>
      <c r="I3283" s="6" t="inlineStr">
        <is>
          <t>20260801 - CTS Day 2026 [CTS]</t>
        </is>
      </c>
      <c r="J3283" s="6" t="inlineStr">
        <is>
          <t>INV01082026 - CTS Day 2026-After Party</t>
        </is>
      </c>
      <c r="K3283" s="6" t="inlineStr">
        <is>
          <t>INV01082026 - CTS Day 2026-After Party</t>
        </is>
      </c>
      <c r="L3283" s="6" t="inlineStr">
        <is>
          <t>The Old Clare Hotel - Soft Drinks - 2x CTS</t>
        </is>
      </c>
      <c r="M3283" s="6" t="inlineStr">
        <is>
          <t>CTS</t>
        </is>
      </c>
    </row>
    <row r="3284">
      <c r="A3284" s="6" t="n">
        <v>65115</v>
      </c>
      <c r="B3284" s="6" t="n">
        <v>65115</v>
      </c>
      <c r="C3284" s="6" t="inlineStr">
        <is>
          <t>Staff Entertainment</t>
        </is>
      </c>
      <c r="D3284" s="6" t="inlineStr">
        <is>
          <t>Payable Invoice</t>
        </is>
      </c>
      <c r="E3284" s="37" t="n">
        <v>46235</v>
      </c>
      <c r="F3284" s="6" t="inlineStr">
        <is>
          <t>PLAZA HOTEL GROUP OPERATIONS PTY LTD</t>
        </is>
      </c>
      <c r="G3284" s="39" t="n">
        <v>68</v>
      </c>
      <c r="H3284" s="39" t="n">
        <v>0</v>
      </c>
      <c r="I3284" s="6" t="inlineStr">
        <is>
          <t>20260801 - CTS Day 2026 [CTS]</t>
        </is>
      </c>
      <c r="J3284" s="6" t="inlineStr">
        <is>
          <t>INV01082026 - CTS Day 2026 After Party</t>
        </is>
      </c>
      <c r="K3284" s="6" t="inlineStr">
        <is>
          <t>INV01082026 - CTS Day 2026 After Party</t>
        </is>
      </c>
      <c r="L3284" s="6" t="inlineStr">
        <is>
          <t>PLAZA HOTEL GROUP OPERATIONS PTY LTD - Alcohol Beverage - 5x CTS</t>
        </is>
      </c>
      <c r="M3284" s="6" t="inlineStr">
        <is>
          <t>CTS</t>
        </is>
      </c>
    </row>
    <row r="3285">
      <c r="A3285" s="6" t="n">
        <v>65115</v>
      </c>
      <c r="B3285" s="6" t="n">
        <v>65115</v>
      </c>
      <c r="C3285" s="6" t="inlineStr">
        <is>
          <t>Staff Entertainment</t>
        </is>
      </c>
      <c r="D3285" s="6" t="inlineStr">
        <is>
          <t>Payable Invoice</t>
        </is>
      </c>
      <c r="E3285" s="37" t="n">
        <v>46235</v>
      </c>
      <c r="F3285" s="6" t="inlineStr">
        <is>
          <t>PLAZA HOTEL GROUP OPERATIONS PTY LTD</t>
        </is>
      </c>
      <c r="G3285" s="39" t="n">
        <v>6.36</v>
      </c>
      <c r="H3285" s="39" t="n">
        <v>0</v>
      </c>
      <c r="I3285" s="6" t="inlineStr">
        <is>
          <t>20260801 - CTS Day 2026 [CTS]</t>
        </is>
      </c>
      <c r="J3285" s="6" t="inlineStr">
        <is>
          <t>INV01082026 - CTS Day 2026 After Party</t>
        </is>
      </c>
      <c r="K3285" s="6" t="inlineStr">
        <is>
          <t>INV01082026 - CTS Day 2026 After Party</t>
        </is>
      </c>
      <c r="L3285" s="6" t="inlineStr">
        <is>
          <t>PLAZA HOTEL GROUP OPERATIONS PTY LTD - Soft Drink - 1x CTS</t>
        </is>
      </c>
      <c r="M3285" s="6" t="inlineStr">
        <is>
          <t>CTS</t>
        </is>
      </c>
    </row>
    <row r="3286">
      <c r="A3286" s="6" t="n">
        <v>65115</v>
      </c>
      <c r="B3286" s="6" t="n">
        <v>65115</v>
      </c>
      <c r="C3286" s="6" t="inlineStr">
        <is>
          <t>Staff Entertainment</t>
        </is>
      </c>
      <c r="D3286" s="6" t="inlineStr">
        <is>
          <t>Payable Invoice</t>
        </is>
      </c>
      <c r="E3286" s="37" t="n">
        <v>46235</v>
      </c>
      <c r="F3286" s="6" t="inlineStr">
        <is>
          <t>PLAZA HOTEL GROUP OPERATIONS PTY LTD</t>
        </is>
      </c>
      <c r="G3286" s="39" t="n">
        <v>12.73</v>
      </c>
      <c r="H3286" s="39" t="n">
        <v>0</v>
      </c>
      <c r="I3286" s="6" t="inlineStr">
        <is>
          <t>20260801 - CTS Day 2026 [CTS]</t>
        </is>
      </c>
      <c r="J3286" s="6" t="inlineStr">
        <is>
          <t>INV01082026 - CTS Day 2026 After Party</t>
        </is>
      </c>
      <c r="K3286" s="6" t="inlineStr">
        <is>
          <t>INV01082026 - CTS Day 2026 After Party</t>
        </is>
      </c>
      <c r="L3286" s="6" t="inlineStr">
        <is>
          <t>PLAZA HOTEL GROUP OPERATIONS PTY LTD - Food</t>
        </is>
      </c>
      <c r="M3286" s="6" t="inlineStr">
        <is>
          <t>CTS</t>
        </is>
      </c>
    </row>
    <row r="3287">
      <c r="A3287" s="6" t="n">
        <v>65115</v>
      </c>
      <c r="B3287" s="6" t="n">
        <v>65115</v>
      </c>
      <c r="C3287" s="6" t="inlineStr">
        <is>
          <t>Staff Entertainment</t>
        </is>
      </c>
      <c r="D3287" s="6" t="inlineStr">
        <is>
          <t>Payable Invoice</t>
        </is>
      </c>
      <c r="E3287" s="37" t="n">
        <v>46235</v>
      </c>
      <c r="F3287" s="6" t="inlineStr">
        <is>
          <t>PLAZA HOTEL GROUP OPERATIONS PTY LTD</t>
        </is>
      </c>
      <c r="G3287" s="39" t="n">
        <v>7.27</v>
      </c>
      <c r="H3287" s="39" t="n">
        <v>0</v>
      </c>
      <c r="I3287" s="6" t="inlineStr">
        <is>
          <t>20260801 - CTS Day 2026 [CTS]</t>
        </is>
      </c>
      <c r="J3287" s="6" t="inlineStr">
        <is>
          <t>INV01082026 - CTS Day 2026 - After Party</t>
        </is>
      </c>
      <c r="K3287" s="6" t="inlineStr">
        <is>
          <t>INV01082026 - CTS Day 2026 - After Party</t>
        </is>
      </c>
      <c r="L3287" s="6" t="inlineStr">
        <is>
          <t>PLAZA HOTEL GROUP OPERATIONS PTY LTD - Soft Drink - 1x CTS</t>
        </is>
      </c>
      <c r="M3287" s="6" t="inlineStr">
        <is>
          <t>CTS</t>
        </is>
      </c>
    </row>
    <row r="3288">
      <c r="A3288" s="6" t="n">
        <v>65115</v>
      </c>
      <c r="B3288" s="6" t="n">
        <v>65115</v>
      </c>
      <c r="C3288" s="6" t="inlineStr">
        <is>
          <t>Staff Entertainment</t>
        </is>
      </c>
      <c r="D3288" s="6" t="inlineStr">
        <is>
          <t>Payable Invoice</t>
        </is>
      </c>
      <c r="E3288" s="37" t="n">
        <v>46235</v>
      </c>
      <c r="F3288" s="6" t="inlineStr">
        <is>
          <t>PLAZA HOTEL GROUP OPERATIONS PTY LTD</t>
        </is>
      </c>
      <c r="G3288" s="39" t="n">
        <v>86</v>
      </c>
      <c r="H3288" s="39" t="n">
        <v>0</v>
      </c>
      <c r="I3288" s="6" t="inlineStr">
        <is>
          <t>20260801 - CTS Day 2026 [CTS]</t>
        </is>
      </c>
      <c r="J3288" s="6" t="inlineStr">
        <is>
          <t>INV01082026 - CTS Day 2026 - After Party</t>
        </is>
      </c>
      <c r="K3288" s="6" t="inlineStr">
        <is>
          <t>INV01082026 - CTS Day 2026 - After Party</t>
        </is>
      </c>
      <c r="L3288" s="6" t="inlineStr">
        <is>
          <t>PLAZA HOTEL GROUP OPERATIONS PTY LTD - Alcohol Beverage - 4x CTS</t>
        </is>
      </c>
      <c r="M3288" s="6" t="inlineStr">
        <is>
          <t>CTS</t>
        </is>
      </c>
    </row>
    <row r="3289">
      <c r="A3289" s="6" t="n">
        <v>65115</v>
      </c>
      <c r="B3289" s="6" t="n">
        <v>65115</v>
      </c>
      <c r="C3289" s="6" t="inlineStr">
        <is>
          <t>Staff Entertainment</t>
        </is>
      </c>
      <c r="D3289" s="6" t="inlineStr">
        <is>
          <t>Payable Invoice</t>
        </is>
      </c>
      <c r="E3289" s="37" t="n">
        <v>46239</v>
      </c>
      <c r="F3289" s="6" t="inlineStr">
        <is>
          <t>ActivateUTS</t>
        </is>
      </c>
      <c r="G3289" s="39" t="n">
        <v>2900.9</v>
      </c>
      <c r="H3289" s="39" t="n">
        <v>0</v>
      </c>
      <c r="I3289" s="6" t="inlineStr">
        <is>
          <t>20260801 - CTS Day 2026 [CTS]</t>
        </is>
      </c>
      <c r="J3289" s="6" t="inlineStr">
        <is>
          <t>108146</t>
        </is>
      </c>
      <c r="K3289" s="6" t="inlineStr">
        <is>
          <t>108146</t>
        </is>
      </c>
      <c r="L3289" s="6" t="inlineStr">
        <is>
          <t>ActivateUTS - BALANCE - CTS Day 2026</t>
        </is>
      </c>
      <c r="M3289" s="6" t="inlineStr">
        <is>
          <t>CTS</t>
        </is>
      </c>
    </row>
    <row r="3290">
      <c r="A3290" s="6" t="n">
        <v>65115</v>
      </c>
      <c r="B3290" s="6" t="n">
        <v>65115</v>
      </c>
      <c r="C3290" s="6" t="inlineStr">
        <is>
          <t>Staff Entertainment</t>
        </is>
      </c>
      <c r="D3290" s="6" t="inlineStr">
        <is>
          <t>Payable Invoice</t>
        </is>
      </c>
      <c r="E3290" s="37" t="n">
        <v>46255</v>
      </c>
      <c r="F3290" s="6" t="inlineStr">
        <is>
          <t>Little Duck</t>
        </is>
      </c>
      <c r="G3290" s="39" t="n">
        <v>7.27</v>
      </c>
      <c r="H3290" s="39" t="n">
        <v>0</v>
      </c>
      <c r="I3290" s="6" t="inlineStr">
        <is>
          <t>9125 - VIDEO DEPT [VID]</t>
        </is>
      </c>
      <c r="J3290" s="6" t="inlineStr">
        <is>
          <t>INV21082026 - OOTOZ Meeting</t>
        </is>
      </c>
      <c r="K3290" s="6" t="inlineStr">
        <is>
          <t>INV21082026 - OOTOZ Meeting</t>
        </is>
      </c>
      <c r="L3290" s="6" t="inlineStr">
        <is>
          <t>Little Duck - OOTOZ Meeting - 1x CTS</t>
        </is>
      </c>
      <c r="M3290" s="6" t="inlineStr">
        <is>
          <t>VIDEO</t>
        </is>
      </c>
    </row>
    <row r="3291">
      <c r="A3291" s="6" t="n">
        <v>65115</v>
      </c>
      <c r="B3291" s="6" t="n">
        <v>65115</v>
      </c>
      <c r="C3291" s="6" t="inlineStr">
        <is>
          <t>Staff Entertainment</t>
        </is>
      </c>
      <c r="D3291" s="6" t="inlineStr">
        <is>
          <t>Payable Invoice</t>
        </is>
      </c>
      <c r="E3291" s="37" t="n">
        <v>46262</v>
      </c>
      <c r="F3291" s="6" t="inlineStr">
        <is>
          <t>Little Duck</t>
        </is>
      </c>
      <c r="G3291" s="39" t="n">
        <v>18.64</v>
      </c>
      <c r="H3291" s="39" t="n">
        <v>0</v>
      </c>
      <c r="I3291" s="6" t="inlineStr">
        <is>
          <t>9403 - CONSULTING - Sales [CONS]</t>
        </is>
      </c>
      <c r="J3291" s="6" t="inlineStr">
        <is>
          <t>INV28082026 - Defence Meeting</t>
        </is>
      </c>
      <c r="K3291" s="6" t="inlineStr">
        <is>
          <t>INV28082026 - Defence Meeting</t>
        </is>
      </c>
      <c r="L3291" s="6" t="inlineStr">
        <is>
          <t>Little Duck - Defence Meeting - 1x CTS</t>
        </is>
      </c>
      <c r="M3291" s="6" t="inlineStr">
        <is>
          <t>CONSULTING</t>
        </is>
      </c>
    </row>
    <row r="3292">
      <c r="A3292" s="6" t="n">
        <v>65120</v>
      </c>
      <c r="B3292" s="6" t="n">
        <v>65120</v>
      </c>
      <c r="C3292" s="6" t="inlineStr">
        <is>
          <t>Superannuation</t>
        </is>
      </c>
      <c r="D3292" s="6" t="inlineStr">
        <is>
          <t>Manual Journal</t>
        </is>
      </c>
      <c r="E3292" s="37" t="n">
        <v>46204</v>
      </c>
      <c r="F3292" s="6" t="n"/>
      <c r="G3292" s="39" t="n">
        <v>0</v>
      </c>
      <c r="H3292" s="39" t="n">
        <v>187.37</v>
      </c>
      <c r="I3292" s="6" t="inlineStr">
        <is>
          <t>9100 - PRODUCTION [PRD]</t>
        </is>
      </c>
      <c r="J3292" s="6" t="n"/>
      <c r="K3292" s="6" t="inlineStr">
        <is>
          <t>#67970</t>
        </is>
      </c>
      <c r="L3292" s="6" t="inlineStr">
        <is>
          <t>Reversal: Super Accrual Jun 29-30 2026 - PRODUCTION [PRD]</t>
        </is>
      </c>
      <c r="M3292" s="6" t="inlineStr">
        <is>
          <t>PRODUCTION</t>
        </is>
      </c>
    </row>
    <row r="3293">
      <c r="A3293" s="6" t="n">
        <v>65120</v>
      </c>
      <c r="B3293" s="6" t="n">
        <v>65120</v>
      </c>
      <c r="C3293" s="6" t="inlineStr">
        <is>
          <t>Superannuation</t>
        </is>
      </c>
      <c r="D3293" s="6" t="inlineStr">
        <is>
          <t>Manual Journal</t>
        </is>
      </c>
      <c r="E3293" s="37" t="n">
        <v>46204</v>
      </c>
      <c r="F3293" s="6" t="n"/>
      <c r="G3293" s="39" t="n">
        <v>0</v>
      </c>
      <c r="H3293" s="39" t="n">
        <v>109.28</v>
      </c>
      <c r="I3293" s="6" t="inlineStr">
        <is>
          <t>9400 - CONSULTING [CONS]</t>
        </is>
      </c>
      <c r="J3293" s="6" t="n"/>
      <c r="K3293" s="6" t="inlineStr">
        <is>
          <t>#67970</t>
        </is>
      </c>
      <c r="L3293" s="6" t="inlineStr">
        <is>
          <t>Reversal: Super Accrual Jun 29-30 2026 - CONSULTING [CONS]</t>
        </is>
      </c>
      <c r="M3293" s="6" t="inlineStr">
        <is>
          <t>CONSULTING</t>
        </is>
      </c>
    </row>
    <row r="3294">
      <c r="A3294" s="6" t="n">
        <v>65120</v>
      </c>
      <c r="B3294" s="6" t="n">
        <v>65120</v>
      </c>
      <c r="C3294" s="6" t="inlineStr">
        <is>
          <t>Superannuation</t>
        </is>
      </c>
      <c r="D3294" s="6" t="inlineStr">
        <is>
          <t>Manual Journal</t>
        </is>
      </c>
      <c r="E3294" s="37" t="n">
        <v>46204</v>
      </c>
      <c r="F3294" s="6" t="n"/>
      <c r="G3294" s="39" t="n">
        <v>0</v>
      </c>
      <c r="H3294" s="39" t="n">
        <v>8.140000000000001</v>
      </c>
      <c r="I3294" s="6" t="inlineStr">
        <is>
          <t>2479 - CONSULTING - Quotes [CONS]</t>
        </is>
      </c>
      <c r="J3294" s="6" t="n"/>
      <c r="K3294" s="6" t="inlineStr">
        <is>
          <t>#67970</t>
        </is>
      </c>
      <c r="L3294" s="6" t="inlineStr">
        <is>
          <t>Reversal: Super Accrual Jun 29-30 2026 - CONSULTING - Quotes [CONS]</t>
        </is>
      </c>
      <c r="M3294" s="6" t="inlineStr">
        <is>
          <t>CONSULTING</t>
        </is>
      </c>
    </row>
    <row r="3295">
      <c r="A3295" s="6" t="n">
        <v>65120</v>
      </c>
      <c r="B3295" s="6" t="n">
        <v>65120</v>
      </c>
      <c r="C3295" s="6" t="inlineStr">
        <is>
          <t>Superannuation</t>
        </is>
      </c>
      <c r="D3295" s="6" t="inlineStr">
        <is>
          <t>Manual Journal</t>
        </is>
      </c>
      <c r="E3295" s="37" t="n">
        <v>46204</v>
      </c>
      <c r="F3295" s="6" t="n"/>
      <c r="G3295" s="39" t="n">
        <v>0</v>
      </c>
      <c r="H3295" s="39" t="n">
        <v>15.32</v>
      </c>
      <c r="I3295" s="6" t="inlineStr">
        <is>
          <t>2756 - CTS Mgmt Meetings [CTS]</t>
        </is>
      </c>
      <c r="J3295" s="6" t="n"/>
      <c r="K3295" s="6" t="inlineStr">
        <is>
          <t>#67970</t>
        </is>
      </c>
      <c r="L3295" s="6" t="inlineStr">
        <is>
          <t>Reversal: Super Accrual Jun 29-30 2026 - CTS Mgmt Meetings [CTS]</t>
        </is>
      </c>
      <c r="M3295" s="6" t="inlineStr">
        <is>
          <t>CTS</t>
        </is>
      </c>
    </row>
    <row r="3296">
      <c r="A3296" s="6" t="n">
        <v>65120</v>
      </c>
      <c r="B3296" s="6" t="n">
        <v>65120</v>
      </c>
      <c r="C3296" s="6" t="inlineStr">
        <is>
          <t>Superannuation</t>
        </is>
      </c>
      <c r="D3296" s="6" t="inlineStr">
        <is>
          <t>Manual Journal</t>
        </is>
      </c>
      <c r="E3296" s="37" t="n">
        <v>46204</v>
      </c>
      <c r="F3296" s="6" t="n"/>
      <c r="G3296" s="39" t="n">
        <v>0</v>
      </c>
      <c r="H3296" s="39" t="n">
        <v>398.8</v>
      </c>
      <c r="I3296" s="6" t="inlineStr">
        <is>
          <t>9000 - OFFICE / ADMIN [CTS]</t>
        </is>
      </c>
      <c r="J3296" s="6" t="n"/>
      <c r="K3296" s="6" t="inlineStr">
        <is>
          <t>#67970</t>
        </is>
      </c>
      <c r="L3296" s="6" t="inlineStr">
        <is>
          <t>Reversal: Super Accrual Jun 29-30 2026 - OFFICE / ADMIN [CTS]</t>
        </is>
      </c>
      <c r="M3296" s="6" t="inlineStr">
        <is>
          <t>CTS</t>
        </is>
      </c>
    </row>
    <row r="3297">
      <c r="A3297" s="6" t="n">
        <v>65120</v>
      </c>
      <c r="B3297" s="6" t="n">
        <v>65120</v>
      </c>
      <c r="C3297" s="6" t="inlineStr">
        <is>
          <t>Superannuation</t>
        </is>
      </c>
      <c r="D3297" s="6" t="inlineStr">
        <is>
          <t>Manual Journal</t>
        </is>
      </c>
      <c r="E3297" s="37" t="n">
        <v>46204</v>
      </c>
      <c r="F3297" s="6" t="n"/>
      <c r="G3297" s="39" t="n">
        <v>0</v>
      </c>
      <c r="H3297" s="39" t="n">
        <v>13.7</v>
      </c>
      <c r="I3297" s="6" t="inlineStr">
        <is>
          <t>9300 - HUMAN RESOURCES [CTS]</t>
        </is>
      </c>
      <c r="J3297" s="6" t="n"/>
      <c r="K3297" s="6" t="inlineStr">
        <is>
          <t>#67970</t>
        </is>
      </c>
      <c r="L3297" s="6" t="inlineStr">
        <is>
          <t>Reversal: Super Accrual Jun 29-30 2026 - HUMAN RESOURCES [CTS]</t>
        </is>
      </c>
      <c r="M3297" s="6" t="inlineStr">
        <is>
          <t>CTS</t>
        </is>
      </c>
    </row>
    <row r="3298">
      <c r="A3298" s="6" t="n">
        <v>65120</v>
      </c>
      <c r="B3298" s="6" t="n">
        <v>65120</v>
      </c>
      <c r="C3298" s="6" t="inlineStr">
        <is>
          <t>Superannuation</t>
        </is>
      </c>
      <c r="D3298" s="6" t="inlineStr">
        <is>
          <t>Manual Journal</t>
        </is>
      </c>
      <c r="E3298" s="37" t="n">
        <v>46204</v>
      </c>
      <c r="F3298" s="6" t="n"/>
      <c r="G3298" s="39" t="n">
        <v>0</v>
      </c>
      <c r="H3298" s="39" t="n">
        <v>19.25</v>
      </c>
      <c r="I3298" s="6" t="inlineStr">
        <is>
          <t>2503 - ONS DTTL (non-chargeable)</t>
        </is>
      </c>
      <c r="J3298" s="6" t="n"/>
      <c r="K3298" s="6" t="inlineStr">
        <is>
          <t>#67970</t>
        </is>
      </c>
      <c r="L3298" s="6" t="inlineStr">
        <is>
          <t>Reversal: Super Accrual Jun 29-30 2026 - ONS DTTL (non-chargeable)</t>
        </is>
      </c>
      <c r="M3298" s="6" t="inlineStr">
        <is>
          <t>ONSITE</t>
        </is>
      </c>
    </row>
    <row r="3299">
      <c r="A3299" s="6" t="n">
        <v>65120</v>
      </c>
      <c r="B3299" s="6" t="n">
        <v>65120</v>
      </c>
      <c r="C3299" s="6" t="inlineStr">
        <is>
          <t>Superannuation</t>
        </is>
      </c>
      <c r="D3299" s="6" t="inlineStr">
        <is>
          <t>Manual Journal</t>
        </is>
      </c>
      <c r="E3299" s="37" t="n">
        <v>46204</v>
      </c>
      <c r="F3299" s="6" t="n"/>
      <c r="G3299" s="39" t="n">
        <v>0</v>
      </c>
      <c r="H3299" s="39" t="n">
        <v>1.82</v>
      </c>
      <c r="I3299" s="6" t="inlineStr">
        <is>
          <t>9175 - PRODUCTION - Sales [PRD]</t>
        </is>
      </c>
      <c r="J3299" s="6" t="n"/>
      <c r="K3299" s="6" t="inlineStr">
        <is>
          <t>#67970</t>
        </is>
      </c>
      <c r="L3299" s="6" t="inlineStr">
        <is>
          <t>Reversal: Super Accrual Jun 29-30 2026 - PRODUCTION - Sales [PRD]</t>
        </is>
      </c>
      <c r="M3299" s="6" t="inlineStr">
        <is>
          <t>PRODUCTION</t>
        </is>
      </c>
    </row>
    <row r="3300">
      <c r="A3300" s="6" t="n">
        <v>65120</v>
      </c>
      <c r="B3300" s="6" t="n">
        <v>65120</v>
      </c>
      <c r="C3300" s="6" t="inlineStr">
        <is>
          <t>Superannuation</t>
        </is>
      </c>
      <c r="D3300" s="6" t="inlineStr">
        <is>
          <t>Manual Journal</t>
        </is>
      </c>
      <c r="E3300" s="37" t="n">
        <v>46204</v>
      </c>
      <c r="F3300" s="6" t="n"/>
      <c r="G3300" s="39" t="n">
        <v>0</v>
      </c>
      <c r="H3300" s="39" t="n">
        <v>1.39</v>
      </c>
      <c r="I3300" s="6" t="inlineStr">
        <is>
          <t>9225 - Integration - SALES [INT]</t>
        </is>
      </c>
      <c r="J3300" s="6" t="n"/>
      <c r="K3300" s="6" t="inlineStr">
        <is>
          <t>#67970</t>
        </is>
      </c>
      <c r="L3300" s="6" t="inlineStr">
        <is>
          <t>Reversal: Super Accrual Jun 29-30 2026 - Integration - SALES [INT]</t>
        </is>
      </c>
      <c r="M3300" s="6" t="inlineStr">
        <is>
          <t>INTEGRATION</t>
        </is>
      </c>
    </row>
    <row r="3301">
      <c r="A3301" s="6" t="n">
        <v>65120</v>
      </c>
      <c r="B3301" s="6" t="n">
        <v>65120</v>
      </c>
      <c r="C3301" s="6" t="inlineStr">
        <is>
          <t>Superannuation</t>
        </is>
      </c>
      <c r="D3301" s="6" t="inlineStr">
        <is>
          <t>Manual Journal</t>
        </is>
      </c>
      <c r="E3301" s="37" t="n">
        <v>46204</v>
      </c>
      <c r="F3301" s="6" t="n"/>
      <c r="G3301" s="39" t="n">
        <v>0</v>
      </c>
      <c r="H3301" s="39" t="n">
        <v>17.23</v>
      </c>
      <c r="I3301" s="6" t="inlineStr">
        <is>
          <t>2481 - Production - Quotes [PRD]</t>
        </is>
      </c>
      <c r="J3301" s="6" t="n"/>
      <c r="K3301" s="6" t="inlineStr">
        <is>
          <t>#67970</t>
        </is>
      </c>
      <c r="L3301" s="6" t="inlineStr">
        <is>
          <t>Reversal: Super Accrual Jun 29-30 2026 - Production - Quotes [PRD]</t>
        </is>
      </c>
      <c r="M3301" s="6" t="inlineStr">
        <is>
          <t>PRODUCTION</t>
        </is>
      </c>
    </row>
    <row r="3302">
      <c r="A3302" s="6" t="n">
        <v>65120</v>
      </c>
      <c r="B3302" s="6" t="n">
        <v>65120</v>
      </c>
      <c r="C3302" s="6" t="inlineStr">
        <is>
          <t>Superannuation</t>
        </is>
      </c>
      <c r="D3302" s="6" t="inlineStr">
        <is>
          <t>Manual Journal</t>
        </is>
      </c>
      <c r="E3302" s="37" t="n">
        <v>46204</v>
      </c>
      <c r="F3302" s="6" t="n"/>
      <c r="G3302" s="39" t="n">
        <v>0</v>
      </c>
      <c r="H3302" s="39" t="n">
        <v>2.23</v>
      </c>
      <c r="I3302" s="6" t="inlineStr">
        <is>
          <t>9350 - MARKETING (external) [CTS]</t>
        </is>
      </c>
      <c r="J3302" s="6" t="n"/>
      <c r="K3302" s="6" t="inlineStr">
        <is>
          <t>#67970</t>
        </is>
      </c>
      <c r="L3302" s="6" t="inlineStr">
        <is>
          <t>Reversal: Super Accrual Jun 29-30 2026 - MARKETING (external) [CTS]</t>
        </is>
      </c>
      <c r="M3302" s="6" t="inlineStr">
        <is>
          <t>CTS</t>
        </is>
      </c>
    </row>
    <row r="3303">
      <c r="A3303" s="6" t="n">
        <v>65120</v>
      </c>
      <c r="B3303" s="6" t="n">
        <v>65120</v>
      </c>
      <c r="C3303" s="6" t="inlineStr">
        <is>
          <t>Superannuation</t>
        </is>
      </c>
      <c r="D3303" s="6" t="inlineStr">
        <is>
          <t>Manual Journal</t>
        </is>
      </c>
      <c r="E3303" s="37" t="n">
        <v>46204</v>
      </c>
      <c r="F3303" s="6" t="n"/>
      <c r="G3303" s="39" t="n">
        <v>0</v>
      </c>
      <c r="H3303" s="39" t="n">
        <v>26.69</v>
      </c>
      <c r="I3303" s="6" t="inlineStr">
        <is>
          <t>9125 - VIDEO DEPT [VID]</t>
        </is>
      </c>
      <c r="J3303" s="6" t="n"/>
      <c r="K3303" s="6" t="inlineStr">
        <is>
          <t>#67970</t>
        </is>
      </c>
      <c r="L3303" s="6" t="inlineStr">
        <is>
          <t>Reversal: Super Accrual Jun 29-30 2026 - VIDEO DEPT [VID]</t>
        </is>
      </c>
      <c r="M3303" s="6" t="inlineStr">
        <is>
          <t>VIDEO</t>
        </is>
      </c>
    </row>
    <row r="3304">
      <c r="A3304" s="6" t="n">
        <v>65120</v>
      </c>
      <c r="B3304" s="6" t="n">
        <v>65120</v>
      </c>
      <c r="C3304" s="6" t="inlineStr">
        <is>
          <t>Superannuation</t>
        </is>
      </c>
      <c r="D3304" s="6" t="inlineStr">
        <is>
          <t>Manual Journal</t>
        </is>
      </c>
      <c r="E3304" s="37" t="n">
        <v>46204</v>
      </c>
      <c r="F3304" s="6" t="n"/>
      <c r="G3304" s="39" t="n">
        <v>0</v>
      </c>
      <c r="H3304" s="39" t="n">
        <v>22.26</v>
      </c>
      <c r="I3304" s="6" t="inlineStr">
        <is>
          <t>9202 - INTEGRATION - Quotes [INT]</t>
        </is>
      </c>
      <c r="J3304" s="6" t="n"/>
      <c r="K3304" s="6" t="inlineStr">
        <is>
          <t>#67970</t>
        </is>
      </c>
      <c r="L3304" s="6" t="inlineStr">
        <is>
          <t>Reversal: Super Accrual Jun 29-30 2026 - INTEGRATION - Quotes [INT]</t>
        </is>
      </c>
      <c r="M3304" s="6" t="inlineStr">
        <is>
          <t>INTEGRATION</t>
        </is>
      </c>
    </row>
    <row r="3305">
      <c r="A3305" s="6" t="n">
        <v>65120</v>
      </c>
      <c r="B3305" s="6" t="n">
        <v>65120</v>
      </c>
      <c r="C3305" s="6" t="inlineStr">
        <is>
          <t>Superannuation</t>
        </is>
      </c>
      <c r="D3305" s="6" t="inlineStr">
        <is>
          <t>Manual Journal</t>
        </is>
      </c>
      <c r="E3305" s="37" t="n">
        <v>46204</v>
      </c>
      <c r="F3305" s="6" t="n"/>
      <c r="G3305" s="39" t="n">
        <v>0</v>
      </c>
      <c r="H3305" s="39" t="n">
        <v>0.73</v>
      </c>
      <c r="I3305" s="6" t="inlineStr">
        <is>
          <t>2482 - VIDEO - Quotes [VID]</t>
        </is>
      </c>
      <c r="J3305" s="6" t="n"/>
      <c r="K3305" s="6" t="inlineStr">
        <is>
          <t>#67970</t>
        </is>
      </c>
      <c r="L3305" s="6" t="inlineStr">
        <is>
          <t>Reversal: Super Accrual Jun 29-30 2026 - VIDEO - Quotes [VID]</t>
        </is>
      </c>
      <c r="M3305" s="6" t="inlineStr">
        <is>
          <t>VIDEO</t>
        </is>
      </c>
    </row>
    <row r="3306">
      <c r="A3306" s="6" t="n">
        <v>65120</v>
      </c>
      <c r="B3306" s="6" t="n">
        <v>65120</v>
      </c>
      <c r="C3306" s="6" t="inlineStr">
        <is>
          <t>Superannuation</t>
        </is>
      </c>
      <c r="D3306" s="6" t="inlineStr">
        <is>
          <t>Manual Journal</t>
        </is>
      </c>
      <c r="E3306" s="37" t="n">
        <v>46204</v>
      </c>
      <c r="F3306" s="6" t="n"/>
      <c r="G3306" s="39" t="n">
        <v>0</v>
      </c>
      <c r="H3306" s="39" t="n">
        <v>3.31</v>
      </c>
      <c r="I3306" s="6" t="inlineStr">
        <is>
          <t>9105 - ONSITE (including PROD backup)</t>
        </is>
      </c>
      <c r="J3306" s="6" t="n"/>
      <c r="K3306" s="6" t="inlineStr">
        <is>
          <t>#67970</t>
        </is>
      </c>
      <c r="L3306" s="6" t="inlineStr">
        <is>
          <t>Reversal: Super Accrual Jun 29-30 2026 - ONSITE (including PROD backup)</t>
        </is>
      </c>
      <c r="M3306" s="6" t="inlineStr">
        <is>
          <t>ONSITE</t>
        </is>
      </c>
    </row>
    <row r="3307">
      <c r="A3307" s="6" t="n">
        <v>65120</v>
      </c>
      <c r="B3307" s="6" t="n">
        <v>65120</v>
      </c>
      <c r="C3307" s="6" t="inlineStr">
        <is>
          <t>Superannuation</t>
        </is>
      </c>
      <c r="D3307" s="6" t="inlineStr">
        <is>
          <t>Manual Journal</t>
        </is>
      </c>
      <c r="E3307" s="37" t="n">
        <v>46204</v>
      </c>
      <c r="F3307" s="6" t="n"/>
      <c r="G3307" s="39" t="n">
        <v>0</v>
      </c>
      <c r="H3307" s="39" t="n">
        <v>1.1</v>
      </c>
      <c r="I3307" s="6" t="inlineStr">
        <is>
          <t>9200 - INTEGRATION [INT]</t>
        </is>
      </c>
      <c r="J3307" s="6" t="n"/>
      <c r="K3307" s="6" t="inlineStr">
        <is>
          <t>#67970</t>
        </is>
      </c>
      <c r="L3307" s="6" t="inlineStr">
        <is>
          <t>Reversal: Super Accrual Jun 29-30 2026 - INTEGRATION [INT]</t>
        </is>
      </c>
      <c r="M3307" s="6" t="inlineStr">
        <is>
          <t>INTEGRATION</t>
        </is>
      </c>
    </row>
    <row r="3308">
      <c r="A3308" s="6" t="n">
        <v>65120</v>
      </c>
      <c r="B3308" s="6" t="n">
        <v>65120</v>
      </c>
      <c r="C3308" s="6" t="inlineStr">
        <is>
          <t>Superannuation</t>
        </is>
      </c>
      <c r="D3308" s="6" t="inlineStr">
        <is>
          <t>Manual Journal</t>
        </is>
      </c>
      <c r="E3308" s="37" t="n">
        <v>46204</v>
      </c>
      <c r="F3308" s="6" t="n"/>
      <c r="G3308" s="39" t="n">
        <v>0</v>
      </c>
      <c r="H3308" s="39" t="n">
        <v>43.2</v>
      </c>
      <c r="I3308" s="6" t="inlineStr">
        <is>
          <t>9102 - Production - Training [PRD]</t>
        </is>
      </c>
      <c r="J3308" s="6" t="n"/>
      <c r="K3308" s="6" t="inlineStr">
        <is>
          <t>#67970</t>
        </is>
      </c>
      <c r="L3308" s="6" t="inlineStr">
        <is>
          <t>Reversal: Super Accrual Jun 29-30 2026 - Production - Training [PRD]</t>
        </is>
      </c>
      <c r="M3308" s="6" t="inlineStr">
        <is>
          <t>PRODUCTION</t>
        </is>
      </c>
    </row>
    <row r="3309">
      <c r="A3309" s="6" t="n">
        <v>65120</v>
      </c>
      <c r="B3309" s="6" t="n">
        <v>65120</v>
      </c>
      <c r="C3309" s="6" t="inlineStr">
        <is>
          <t>Superannuation</t>
        </is>
      </c>
      <c r="D3309" s="6" t="inlineStr">
        <is>
          <t>Manual Journal</t>
        </is>
      </c>
      <c r="E3309" s="37" t="n">
        <v>46204</v>
      </c>
      <c r="F3309" s="6" t="n"/>
      <c r="G3309" s="39" t="n">
        <v>0</v>
      </c>
      <c r="H3309" s="39" t="n">
        <v>3.96</v>
      </c>
      <c r="I3309" s="6" t="inlineStr">
        <is>
          <t>9405 - CONSULTING - Marketing [CONS]</t>
        </is>
      </c>
      <c r="J3309" s="6" t="n"/>
      <c r="K3309" s="6" t="inlineStr">
        <is>
          <t>#67970</t>
        </is>
      </c>
      <c r="L3309" s="6" t="inlineStr">
        <is>
          <t>Reversal: Super Accrual Jun 29-30 2026 - CONSULTING - Marketing [CONS]</t>
        </is>
      </c>
      <c r="M3309" s="6" t="inlineStr">
        <is>
          <t>CONSULTING</t>
        </is>
      </c>
    </row>
    <row r="3310">
      <c r="A3310" s="6" t="n">
        <v>65120</v>
      </c>
      <c r="B3310" s="6" t="n">
        <v>65120</v>
      </c>
      <c r="C3310" s="6" t="inlineStr">
        <is>
          <t>Superannuation</t>
        </is>
      </c>
      <c r="D3310" s="6" t="inlineStr">
        <is>
          <t>Manual Journal</t>
        </is>
      </c>
      <c r="E3310" s="37" t="n">
        <v>46204</v>
      </c>
      <c r="F3310" s="6" t="n"/>
      <c r="G3310" s="39" t="n">
        <v>0</v>
      </c>
      <c r="H3310" s="39" t="n">
        <v>2.37</v>
      </c>
      <c r="I3310" s="6" t="inlineStr">
        <is>
          <t>9129 - VIDEO - Marketing [VID]</t>
        </is>
      </c>
      <c r="J3310" s="6" t="n"/>
      <c r="K3310" s="6" t="inlineStr">
        <is>
          <t>#67970</t>
        </is>
      </c>
      <c r="L3310" s="6" t="inlineStr">
        <is>
          <t>Reversal: Super Accrual Jun 29-30 2026 - VIDEO - Marketing [VID]</t>
        </is>
      </c>
      <c r="M3310" s="6" t="inlineStr">
        <is>
          <t>VIDEO</t>
        </is>
      </c>
    </row>
    <row r="3311">
      <c r="A3311" s="6" t="n">
        <v>65120</v>
      </c>
      <c r="B3311" s="6" t="n">
        <v>65120</v>
      </c>
      <c r="C3311" s="6" t="inlineStr">
        <is>
          <t>Superannuation</t>
        </is>
      </c>
      <c r="D3311" s="6" t="inlineStr">
        <is>
          <t>Manual Journal</t>
        </is>
      </c>
      <c r="E3311" s="37" t="n">
        <v>46204</v>
      </c>
      <c r="F3311" s="6" t="n"/>
      <c r="G3311" s="39" t="n">
        <v>0</v>
      </c>
      <c r="H3311" s="39" t="n">
        <v>7.11</v>
      </c>
      <c r="I3311" s="6" t="inlineStr">
        <is>
          <t>26051201 - ASX CEO Farewell Highlights [VID]</t>
        </is>
      </c>
      <c r="J3311" s="6" t="n"/>
      <c r="K3311" s="6" t="inlineStr">
        <is>
          <t>#67970</t>
        </is>
      </c>
      <c r="L3311" s="6" t="inlineStr">
        <is>
          <t>Reversal: Super Accrual Jun 29-30 2026 - ASX CEO Farewell Highlights [VID]</t>
        </is>
      </c>
      <c r="M3311" s="6" t="inlineStr">
        <is>
          <t>VIDEO</t>
        </is>
      </c>
    </row>
    <row r="3312">
      <c r="A3312" s="6" t="n">
        <v>65120</v>
      </c>
      <c r="B3312" s="6" t="n">
        <v>65120</v>
      </c>
      <c r="C3312" s="6" t="inlineStr">
        <is>
          <t>Superannuation</t>
        </is>
      </c>
      <c r="D3312" s="6" t="inlineStr">
        <is>
          <t>Manual Journal</t>
        </is>
      </c>
      <c r="E3312" s="37" t="n">
        <v>46204</v>
      </c>
      <c r="F3312" s="6" t="n"/>
      <c r="G3312" s="39" t="n">
        <v>0</v>
      </c>
      <c r="H3312" s="39" t="n">
        <v>1.47</v>
      </c>
      <c r="I3312" s="6" t="inlineStr">
        <is>
          <t>2606906 - St Catherines Case Study Video Non-Chrgable [VID]</t>
        </is>
      </c>
      <c r="J3312" s="6" t="n"/>
      <c r="K3312" s="6" t="inlineStr">
        <is>
          <t>#67970</t>
        </is>
      </c>
      <c r="L3312" s="6" t="inlineStr">
        <is>
          <t>Reversal: Super Accrual Jun 29-30 2026 - St Catherines Case Study Video [VID]</t>
        </is>
      </c>
      <c r="M3312" s="6" t="inlineStr">
        <is>
          <t>VIDEO</t>
        </is>
      </c>
    </row>
    <row r="3313">
      <c r="A3313" s="6" t="n">
        <v>65120</v>
      </c>
      <c r="B3313" s="6" t="n">
        <v>65120</v>
      </c>
      <c r="C3313" s="6" t="inlineStr">
        <is>
          <t>Superannuation</t>
        </is>
      </c>
      <c r="D3313" s="6" t="inlineStr">
        <is>
          <t>Manual Journal</t>
        </is>
      </c>
      <c r="E3313" s="37" t="n">
        <v>46204</v>
      </c>
      <c r="F3313" s="6" t="n"/>
      <c r="G3313" s="39" t="n">
        <v>0</v>
      </c>
      <c r="H3313" s="39" t="n">
        <v>2.3</v>
      </c>
      <c r="I3313" s="6" t="inlineStr">
        <is>
          <t>26022301NC - Aware Super AV Maintenance Non-chargeable [ONS]</t>
        </is>
      </c>
      <c r="J3313" s="6" t="n"/>
      <c r="K3313" s="6" t="inlineStr">
        <is>
          <t>#67970</t>
        </is>
      </c>
      <c r="L3313" s="6" t="inlineStr">
        <is>
          <t>Reversal: Super Accrual Jun 29-30 2026 - Aware Super AV Maintenance Non-chargeable [ONS]</t>
        </is>
      </c>
      <c r="M3313" s="6" t="inlineStr">
        <is>
          <t>ONSITE</t>
        </is>
      </c>
    </row>
    <row r="3314">
      <c r="A3314" s="6" t="n">
        <v>65120</v>
      </c>
      <c r="B3314" s="6" t="n">
        <v>65120</v>
      </c>
      <c r="C3314" s="6" t="inlineStr">
        <is>
          <t>Superannuation</t>
        </is>
      </c>
      <c r="D3314" s="6" t="inlineStr">
        <is>
          <t>Manual Journal</t>
        </is>
      </c>
      <c r="E3314" s="37" t="n">
        <v>46204</v>
      </c>
      <c r="F3314" s="6" t="n"/>
      <c r="G3314" s="39" t="n">
        <v>0</v>
      </c>
      <c r="H3314" s="39" t="n">
        <v>6.34</v>
      </c>
      <c r="I3314" s="6" t="inlineStr">
        <is>
          <t>9000 - OFFICE / ADMIN [CTS]</t>
        </is>
      </c>
      <c r="J3314" s="6" t="n"/>
      <c r="K3314" s="6" t="inlineStr">
        <is>
          <t>#68053</t>
        </is>
      </c>
      <c r="L3314" s="6" t="inlineStr">
        <is>
          <t>Reversal: Time in Lieu - June 2026 - Time in Lieu - June 2026</t>
        </is>
      </c>
      <c r="M3314" s="6" t="inlineStr">
        <is>
          <t>CTS</t>
        </is>
      </c>
    </row>
    <row r="3315">
      <c r="A3315" s="6" t="n">
        <v>65120</v>
      </c>
      <c r="B3315" s="6" t="n">
        <v>65120</v>
      </c>
      <c r="C3315" s="6" t="inlineStr">
        <is>
          <t>Superannuation</t>
        </is>
      </c>
      <c r="D3315" s="6" t="inlineStr">
        <is>
          <t>Manual Journal</t>
        </is>
      </c>
      <c r="E3315" s="37" t="n">
        <v>46216</v>
      </c>
      <c r="F3315" s="6" t="n"/>
      <c r="G3315" s="39" t="n">
        <v>1639.83</v>
      </c>
      <c r="H3315" s="39" t="n">
        <v>0</v>
      </c>
      <c r="I3315" s="6" t="inlineStr">
        <is>
          <t>9100 - PRODUCTION [PRD]</t>
        </is>
      </c>
      <c r="J3315" s="6" t="n"/>
      <c r="K3315" s="6" t="inlineStr">
        <is>
          <t>#69434</t>
        </is>
      </c>
      <c r="L3315" s="6" t="inlineStr">
        <is>
          <t>Super 37001 Reclass (27/06/2026-10/07/2026) - PRODUCTION [PRD]</t>
        </is>
      </c>
      <c r="M3315" s="6" t="inlineStr">
        <is>
          <t>PRODUCTION</t>
        </is>
      </c>
    </row>
    <row r="3316">
      <c r="A3316" s="6" t="n">
        <v>65120</v>
      </c>
      <c r="B3316" s="6" t="n">
        <v>65120</v>
      </c>
      <c r="C3316" s="6" t="inlineStr">
        <is>
          <t>Superannuation</t>
        </is>
      </c>
      <c r="D3316" s="6" t="inlineStr">
        <is>
          <t>Manual Journal</t>
        </is>
      </c>
      <c r="E3316" s="37" t="n">
        <v>46216</v>
      </c>
      <c r="F3316" s="6" t="n"/>
      <c r="G3316" s="39" t="n">
        <v>188.23</v>
      </c>
      <c r="H3316" s="39" t="n">
        <v>0</v>
      </c>
      <c r="I3316" s="6" t="inlineStr">
        <is>
          <t>9400 - CONSULTING [CONS]</t>
        </is>
      </c>
      <c r="J3316" s="6" t="n"/>
      <c r="K3316" s="6" t="inlineStr">
        <is>
          <t>#69434</t>
        </is>
      </c>
      <c r="L3316" s="6" t="inlineStr">
        <is>
          <t>Super 37001 Reclass (27/06/2026-10/07/2026) - CONSULTING [CONS]</t>
        </is>
      </c>
      <c r="M3316" s="6" t="inlineStr">
        <is>
          <t>CONSULTING</t>
        </is>
      </c>
    </row>
    <row r="3317">
      <c r="A3317" s="6" t="n">
        <v>65120</v>
      </c>
      <c r="B3317" s="6" t="n">
        <v>65120</v>
      </c>
      <c r="C3317" s="6" t="inlineStr">
        <is>
          <t>Superannuation</t>
        </is>
      </c>
      <c r="D3317" s="6" t="inlineStr">
        <is>
          <t>Manual Journal</t>
        </is>
      </c>
      <c r="E3317" s="37" t="n">
        <v>46216</v>
      </c>
      <c r="F3317" s="6" t="n"/>
      <c r="G3317" s="39" t="n">
        <v>126.93</v>
      </c>
      <c r="H3317" s="39" t="n">
        <v>0</v>
      </c>
      <c r="I3317" s="6" t="inlineStr">
        <is>
          <t>9202 - INTEGRATION - Quotes [INT]</t>
        </is>
      </c>
      <c r="J3317" s="6" t="n"/>
      <c r="K3317" s="6" t="inlineStr">
        <is>
          <t>#69434</t>
        </is>
      </c>
      <c r="L3317" s="6" t="inlineStr">
        <is>
          <t>Super 37001 Reclass (27/06/2026-10/07/2026) - INTEGRATION - Quotes [INT]</t>
        </is>
      </c>
      <c r="M3317" s="6" t="inlineStr">
        <is>
          <t>INTEGRATION</t>
        </is>
      </c>
    </row>
    <row r="3318">
      <c r="A3318" s="6" t="n">
        <v>65120</v>
      </c>
      <c r="B3318" s="6" t="n">
        <v>65120</v>
      </c>
      <c r="C3318" s="6" t="inlineStr">
        <is>
          <t>Superannuation</t>
        </is>
      </c>
      <c r="D3318" s="6" t="inlineStr">
        <is>
          <t>Manual Journal</t>
        </is>
      </c>
      <c r="E3318" s="37" t="n">
        <v>46216</v>
      </c>
      <c r="F3318" s="6" t="n"/>
      <c r="G3318" s="39" t="n">
        <v>33.83</v>
      </c>
      <c r="H3318" s="39" t="n">
        <v>0</v>
      </c>
      <c r="I3318" s="6" t="inlineStr">
        <is>
          <t>9200 - INTEGRATION [INT]</t>
        </is>
      </c>
      <c r="J3318" s="6" t="n"/>
      <c r="K3318" s="6" t="inlineStr">
        <is>
          <t>#69434</t>
        </is>
      </c>
      <c r="L3318" s="6" t="inlineStr">
        <is>
          <t>Super 37001 Reclass (27/06/2026-10/07/2026) - INTEGRATION [INT]</t>
        </is>
      </c>
      <c r="M3318" s="6" t="inlineStr">
        <is>
          <t>INTEGRATION</t>
        </is>
      </c>
    </row>
    <row r="3319">
      <c r="A3319" s="6" t="n">
        <v>65120</v>
      </c>
      <c r="B3319" s="6" t="n">
        <v>65120</v>
      </c>
      <c r="C3319" s="6" t="inlineStr">
        <is>
          <t>Superannuation</t>
        </is>
      </c>
      <c r="D3319" s="6" t="inlineStr">
        <is>
          <t>Manual Journal</t>
        </is>
      </c>
      <c r="E3319" s="37" t="n">
        <v>46216</v>
      </c>
      <c r="F3319" s="6" t="n"/>
      <c r="G3319" s="39" t="n">
        <v>2912.13</v>
      </c>
      <c r="H3319" s="39" t="n">
        <v>0</v>
      </c>
      <c r="I3319" s="6" t="inlineStr">
        <is>
          <t>9000 - OFFICE / ADMIN [CTS]</t>
        </is>
      </c>
      <c r="J3319" s="6" t="n"/>
      <c r="K3319" s="6" t="inlineStr">
        <is>
          <t>#69434</t>
        </is>
      </c>
      <c r="L3319" s="6" t="inlineStr">
        <is>
          <t>Super 37001 Reclass (27/06/2026-10/07/2026) - OFFICE / ADMIN [CTS]</t>
        </is>
      </c>
      <c r="M3319" s="6" t="inlineStr">
        <is>
          <t>CTS</t>
        </is>
      </c>
    </row>
    <row r="3320">
      <c r="A3320" s="6" t="n">
        <v>65120</v>
      </c>
      <c r="B3320" s="6" t="n">
        <v>65120</v>
      </c>
      <c r="C3320" s="6" t="inlineStr">
        <is>
          <t>Superannuation</t>
        </is>
      </c>
      <c r="D3320" s="6" t="inlineStr">
        <is>
          <t>Manual Journal</t>
        </is>
      </c>
      <c r="E3320" s="37" t="n">
        <v>46216</v>
      </c>
      <c r="F3320" s="6" t="n"/>
      <c r="G3320" s="39" t="n">
        <v>19.49</v>
      </c>
      <c r="H3320" s="39" t="n">
        <v>0</v>
      </c>
      <c r="I3320" s="6" t="inlineStr">
        <is>
          <t>9403 - CONSULTING - Sales [CONS]</t>
        </is>
      </c>
      <c r="J3320" s="6" t="n"/>
      <c r="K3320" s="6" t="inlineStr">
        <is>
          <t>#69434</t>
        </is>
      </c>
      <c r="L3320" s="6" t="inlineStr">
        <is>
          <t>Super 37001 Reclass (27/06/2026-10/07/2026) - CONSULTING - Sales [CONS]</t>
        </is>
      </c>
      <c r="M3320" s="6" t="inlineStr">
        <is>
          <t>CONSULTING</t>
        </is>
      </c>
    </row>
    <row r="3321">
      <c r="A3321" s="6" t="n">
        <v>65120</v>
      </c>
      <c r="B3321" s="6" t="n">
        <v>65120</v>
      </c>
      <c r="C3321" s="6" t="inlineStr">
        <is>
          <t>Superannuation</t>
        </is>
      </c>
      <c r="D3321" s="6" t="inlineStr">
        <is>
          <t>Manual Journal</t>
        </is>
      </c>
      <c r="E3321" s="37" t="n">
        <v>46216</v>
      </c>
      <c r="F3321" s="6" t="n"/>
      <c r="G3321" s="39" t="n">
        <v>15.63</v>
      </c>
      <c r="H3321" s="39" t="n">
        <v>0</v>
      </c>
      <c r="I3321" s="6" t="inlineStr">
        <is>
          <t>9300 - HUMAN RESOURCES [CTS]</t>
        </is>
      </c>
      <c r="J3321" s="6" t="n"/>
      <c r="K3321" s="6" t="inlineStr">
        <is>
          <t>#69434</t>
        </is>
      </c>
      <c r="L3321" s="6" t="inlineStr">
        <is>
          <t>Super 37001 Reclass (27/06/2026-10/07/2026) - HUMAN RESOURCES [CTS]</t>
        </is>
      </c>
      <c r="M3321" s="6" t="inlineStr">
        <is>
          <t>CTS</t>
        </is>
      </c>
    </row>
    <row r="3322">
      <c r="A3322" s="6" t="n">
        <v>65120</v>
      </c>
      <c r="B3322" s="6" t="n">
        <v>65120</v>
      </c>
      <c r="C3322" s="6" t="inlineStr">
        <is>
          <t>Superannuation</t>
        </is>
      </c>
      <c r="D3322" s="6" t="inlineStr">
        <is>
          <t>Manual Journal</t>
        </is>
      </c>
      <c r="E3322" s="37" t="n">
        <v>46216</v>
      </c>
      <c r="F3322" s="6" t="n"/>
      <c r="G3322" s="39" t="n">
        <v>96.70999999999999</v>
      </c>
      <c r="H3322" s="39" t="n">
        <v>0</v>
      </c>
      <c r="I3322" s="6" t="inlineStr">
        <is>
          <t>9175 - PRODUCTION - Sales [PRD]</t>
        </is>
      </c>
      <c r="J3322" s="6" t="n"/>
      <c r="K3322" s="6" t="inlineStr">
        <is>
          <t>#69434</t>
        </is>
      </c>
      <c r="L3322" s="6" t="inlineStr">
        <is>
          <t>Super 37001 Reclass (27/06/2026-10/07/2026) - PRODUCTION - Sales [PRD]</t>
        </is>
      </c>
      <c r="M3322" s="6" t="inlineStr">
        <is>
          <t>PRODUCTION</t>
        </is>
      </c>
    </row>
    <row r="3323">
      <c r="A3323" s="6" t="n">
        <v>65120</v>
      </c>
      <c r="B3323" s="6" t="n">
        <v>65120</v>
      </c>
      <c r="C3323" s="6" t="inlineStr">
        <is>
          <t>Superannuation</t>
        </is>
      </c>
      <c r="D3323" s="6" t="inlineStr">
        <is>
          <t>Manual Journal</t>
        </is>
      </c>
      <c r="E3323" s="37" t="n">
        <v>46216</v>
      </c>
      <c r="F3323" s="6" t="n"/>
      <c r="G3323" s="39" t="n">
        <v>129.16</v>
      </c>
      <c r="H3323" s="39" t="n">
        <v>0</v>
      </c>
      <c r="I3323" s="6" t="inlineStr">
        <is>
          <t>2756 - CTS Mgmt Meetings [CTS]</t>
        </is>
      </c>
      <c r="J3323" s="6" t="n"/>
      <c r="K3323" s="6" t="inlineStr">
        <is>
          <t>#69434</t>
        </is>
      </c>
      <c r="L3323" s="6" t="inlineStr">
        <is>
          <t>Super 37001 Reclass (27/06/2026-10/07/2026) - CTS Mgmt Meetings [CTS]</t>
        </is>
      </c>
      <c r="M3323" s="6" t="inlineStr">
        <is>
          <t>CTS</t>
        </is>
      </c>
    </row>
    <row r="3324">
      <c r="A3324" s="6" t="n">
        <v>65120</v>
      </c>
      <c r="B3324" s="6" t="n">
        <v>65120</v>
      </c>
      <c r="C3324" s="6" t="inlineStr">
        <is>
          <t>Superannuation</t>
        </is>
      </c>
      <c r="D3324" s="6" t="inlineStr">
        <is>
          <t>Manual Journal</t>
        </is>
      </c>
      <c r="E3324" s="37" t="n">
        <v>46216</v>
      </c>
      <c r="F3324" s="6" t="n"/>
      <c r="G3324" s="39" t="n">
        <v>62.5</v>
      </c>
      <c r="H3324" s="39" t="n">
        <v>0</v>
      </c>
      <c r="I3324" s="6" t="inlineStr">
        <is>
          <t>9108 - ONSITE - Sales [ONS]</t>
        </is>
      </c>
      <c r="J3324" s="6" t="n"/>
      <c r="K3324" s="6" t="inlineStr">
        <is>
          <t>#69434</t>
        </is>
      </c>
      <c r="L3324" s="6" t="inlineStr">
        <is>
          <t>Super 37001 Reclass (27/06/2026-10/07/2026) - ONSITE - Sales [ONS]</t>
        </is>
      </c>
      <c r="M3324" s="6" t="inlineStr">
        <is>
          <t>ONSITE</t>
        </is>
      </c>
    </row>
    <row r="3325">
      <c r="A3325" s="6" t="n">
        <v>65120</v>
      </c>
      <c r="B3325" s="6" t="n">
        <v>65120</v>
      </c>
      <c r="C3325" s="6" t="inlineStr">
        <is>
          <t>Superannuation</t>
        </is>
      </c>
      <c r="D3325" s="6" t="inlineStr">
        <is>
          <t>Manual Journal</t>
        </is>
      </c>
      <c r="E3325" s="37" t="n">
        <v>46216</v>
      </c>
      <c r="F3325" s="6" t="n"/>
      <c r="G3325" s="39" t="n">
        <v>38.63</v>
      </c>
      <c r="H3325" s="39" t="n">
        <v>0</v>
      </c>
      <c r="I3325" s="6" t="inlineStr">
        <is>
          <t>26021602N - Gen E ABS AV Support (Canberra) [ONS non-chargeable]</t>
        </is>
      </c>
      <c r="J3325" s="6" t="n"/>
      <c r="K3325" s="6" t="inlineStr">
        <is>
          <t>#69434</t>
        </is>
      </c>
      <c r="L3325" s="6" t="inlineStr">
        <is>
          <t>Super 37001 Reclass (27/06/2026-10/07/2026) - Gen E ABS AV Support (Canberra) [ONS non-chargeable]</t>
        </is>
      </c>
      <c r="M3325" s="6" t="inlineStr">
        <is>
          <t>ONSITE</t>
        </is>
      </c>
    </row>
    <row r="3326">
      <c r="A3326" s="6" t="n">
        <v>65120</v>
      </c>
      <c r="B3326" s="6" t="n">
        <v>65120</v>
      </c>
      <c r="C3326" s="6" t="inlineStr">
        <is>
          <t>Superannuation</t>
        </is>
      </c>
      <c r="D3326" s="6" t="inlineStr">
        <is>
          <t>Manual Journal</t>
        </is>
      </c>
      <c r="E3326" s="37" t="n">
        <v>46216</v>
      </c>
      <c r="F3326" s="6" t="n"/>
      <c r="G3326" s="39" t="n">
        <v>7.81</v>
      </c>
      <c r="H3326" s="39" t="n">
        <v>0</v>
      </c>
      <c r="I3326" s="6" t="inlineStr">
        <is>
          <t>9375 - MARKETING / COMMS [CTS]</t>
        </is>
      </c>
      <c r="J3326" s="6" t="n"/>
      <c r="K3326" s="6" t="inlineStr">
        <is>
          <t>#69434</t>
        </is>
      </c>
      <c r="L3326" s="6" t="inlineStr">
        <is>
          <t>Super 37001 Reclass (27/06/2026-10/07/2026) - MARKETING / COMMS [CTS]</t>
        </is>
      </c>
      <c r="M3326" s="6" t="inlineStr">
        <is>
          <t>CTS</t>
        </is>
      </c>
    </row>
    <row r="3327">
      <c r="A3327" s="6" t="n">
        <v>65120</v>
      </c>
      <c r="B3327" s="6" t="n">
        <v>65120</v>
      </c>
      <c r="C3327" s="6" t="inlineStr">
        <is>
          <t>Superannuation</t>
        </is>
      </c>
      <c r="D3327" s="6" t="inlineStr">
        <is>
          <t>Manual Journal</t>
        </is>
      </c>
      <c r="E3327" s="37" t="n">
        <v>46216</v>
      </c>
      <c r="F3327" s="6" t="n"/>
      <c r="G3327" s="39" t="n">
        <v>58.59</v>
      </c>
      <c r="H3327" s="39" t="n">
        <v>0</v>
      </c>
      <c r="I3327" s="6" t="inlineStr">
        <is>
          <t>9225 - Integration - SALES [INT]</t>
        </is>
      </c>
      <c r="J3327" s="6" t="n"/>
      <c r="K3327" s="6" t="inlineStr">
        <is>
          <t>#69434</t>
        </is>
      </c>
      <c r="L3327" s="6" t="inlineStr">
        <is>
          <t>Super 37001 Reclass (27/06/2026-10/07/2026) - Integration - SALES [INT]</t>
        </is>
      </c>
      <c r="M3327" s="6" t="inlineStr">
        <is>
          <t>INTEGRATION</t>
        </is>
      </c>
    </row>
    <row r="3328">
      <c r="A3328" s="6" t="n">
        <v>65120</v>
      </c>
      <c r="B3328" s="6" t="n">
        <v>65120</v>
      </c>
      <c r="C3328" s="6" t="inlineStr">
        <is>
          <t>Superannuation</t>
        </is>
      </c>
      <c r="D3328" s="6" t="inlineStr">
        <is>
          <t>Manual Journal</t>
        </is>
      </c>
      <c r="E3328" s="37" t="n">
        <v>46216</v>
      </c>
      <c r="F3328" s="6" t="n"/>
      <c r="G3328" s="39" t="n">
        <v>26.9</v>
      </c>
      <c r="H3328" s="39" t="n">
        <v>0</v>
      </c>
      <c r="I3328" s="6" t="inlineStr">
        <is>
          <t>9102 - Production - Training [PRD]</t>
        </is>
      </c>
      <c r="J3328" s="6" t="n"/>
      <c r="K3328" s="6" t="inlineStr">
        <is>
          <t>#69434</t>
        </is>
      </c>
      <c r="L3328" s="6" t="inlineStr">
        <is>
          <t>Super 37001 Reclass (27/06/2026-10/07/2026) - Production - Training [PRD]</t>
        </is>
      </c>
      <c r="M3328" s="6" t="inlineStr">
        <is>
          <t>PRODUCTION</t>
        </is>
      </c>
    </row>
    <row r="3329">
      <c r="A3329" s="6" t="n">
        <v>65120</v>
      </c>
      <c r="B3329" s="6" t="n">
        <v>65120</v>
      </c>
      <c r="C3329" s="6" t="inlineStr">
        <is>
          <t>Superannuation</t>
        </is>
      </c>
      <c r="D3329" s="6" t="inlineStr">
        <is>
          <t>Manual Journal</t>
        </is>
      </c>
      <c r="E3329" s="37" t="n">
        <v>46216</v>
      </c>
      <c r="F3329" s="6" t="n"/>
      <c r="G3329" s="39" t="n">
        <v>50.22</v>
      </c>
      <c r="H3329" s="39" t="n">
        <v>0</v>
      </c>
      <c r="I3329" s="6" t="inlineStr">
        <is>
          <t>26022301NC - Aware Super AV Maintenance Non-chargeable [ONS]</t>
        </is>
      </c>
      <c r="J3329" s="6" t="n"/>
      <c r="K3329" s="6" t="inlineStr">
        <is>
          <t>#69434</t>
        </is>
      </c>
      <c r="L3329" s="6" t="inlineStr">
        <is>
          <t>Super 37001 Reclass (27/06/2026-10/07/2026) - Aware Super AV Maintenance Non-chargeable [ONS]</t>
        </is>
      </c>
      <c r="M3329" s="6" t="inlineStr">
        <is>
          <t>ONSITE</t>
        </is>
      </c>
    </row>
    <row r="3330">
      <c r="A3330" s="6" t="n">
        <v>65120</v>
      </c>
      <c r="B3330" s="6" t="n">
        <v>65120</v>
      </c>
      <c r="C3330" s="6" t="inlineStr">
        <is>
          <t>Superannuation</t>
        </is>
      </c>
      <c r="D3330" s="6" t="inlineStr">
        <is>
          <t>Manual Journal</t>
        </is>
      </c>
      <c r="E3330" s="37" t="n">
        <v>46216</v>
      </c>
      <c r="F3330" s="6" t="n"/>
      <c r="G3330" s="39" t="n">
        <v>7.73</v>
      </c>
      <c r="H3330" s="39" t="n">
        <v>0</v>
      </c>
      <c r="I3330" s="6" t="inlineStr">
        <is>
          <t>9105 - ONSITE (including PROD backup)</t>
        </is>
      </c>
      <c r="J3330" s="6" t="n"/>
      <c r="K3330" s="6" t="inlineStr">
        <is>
          <t>#69434</t>
        </is>
      </c>
      <c r="L3330" s="6" t="inlineStr">
        <is>
          <t>Super 37001 Reclass (27/06/2026-10/07/2026) - ONSITE (including PROD backup)</t>
        </is>
      </c>
      <c r="M3330" s="6" t="inlineStr">
        <is>
          <t>ONSITE</t>
        </is>
      </c>
    </row>
    <row r="3331">
      <c r="A3331" s="6" t="n">
        <v>65120</v>
      </c>
      <c r="B3331" s="6" t="n">
        <v>65120</v>
      </c>
      <c r="C3331" s="6" t="inlineStr">
        <is>
          <t>Superannuation</t>
        </is>
      </c>
      <c r="D3331" s="6" t="inlineStr">
        <is>
          <t>Manual Journal</t>
        </is>
      </c>
      <c r="E3331" s="37" t="n">
        <v>46216</v>
      </c>
      <c r="F3331" s="6" t="n"/>
      <c r="G3331" s="39" t="n">
        <v>3.86</v>
      </c>
      <c r="H3331" s="39" t="n">
        <v>0</v>
      </c>
      <c r="I3331" s="6" t="inlineStr">
        <is>
          <t>2879 - ONS Ricoh-QANTAS (non-chgble)</t>
        </is>
      </c>
      <c r="J3331" s="6" t="n"/>
      <c r="K3331" s="6" t="inlineStr">
        <is>
          <t>#69434</t>
        </is>
      </c>
      <c r="L3331" s="6" t="inlineStr">
        <is>
          <t>Super 37001 Reclass (27/06/2026-10/07/2026) - ONS Ricoh-QANTAS (non-chgble)</t>
        </is>
      </c>
      <c r="M3331" s="6" t="inlineStr">
        <is>
          <t>ONSITE</t>
        </is>
      </c>
    </row>
    <row r="3332">
      <c r="A3332" s="6" t="n">
        <v>65120</v>
      </c>
      <c r="B3332" s="6" t="n">
        <v>65120</v>
      </c>
      <c r="C3332" s="6" t="inlineStr">
        <is>
          <t>Superannuation</t>
        </is>
      </c>
      <c r="D3332" s="6" t="inlineStr">
        <is>
          <t>Manual Journal</t>
        </is>
      </c>
      <c r="E3332" s="37" t="n">
        <v>46216</v>
      </c>
      <c r="F3332" s="6" t="n"/>
      <c r="G3332" s="39" t="n">
        <v>11.59</v>
      </c>
      <c r="H3332" s="39" t="n">
        <v>0</v>
      </c>
      <c r="I3332" s="6" t="inlineStr">
        <is>
          <t>2505 - ONS PWC (non-chargeable)</t>
        </is>
      </c>
      <c r="J3332" s="6" t="n"/>
      <c r="K3332" s="6" t="inlineStr">
        <is>
          <t>#69434</t>
        </is>
      </c>
      <c r="L3332" s="6" t="inlineStr">
        <is>
          <t>Super 37001 Reclass (27/06/2026-10/07/2026) - ONS PWC (non-chargeable)</t>
        </is>
      </c>
      <c r="M3332" s="6" t="inlineStr">
        <is>
          <t>ONSITE</t>
        </is>
      </c>
    </row>
    <row r="3333">
      <c r="A3333" s="6" t="n">
        <v>65120</v>
      </c>
      <c r="B3333" s="6" t="n">
        <v>65120</v>
      </c>
      <c r="C3333" s="6" t="inlineStr">
        <is>
          <t>Superannuation</t>
        </is>
      </c>
      <c r="D3333" s="6" t="inlineStr">
        <is>
          <t>Manual Journal</t>
        </is>
      </c>
      <c r="E3333" s="37" t="n">
        <v>46216</v>
      </c>
      <c r="F3333" s="6" t="n"/>
      <c r="G3333" s="39" t="n">
        <v>3.86</v>
      </c>
      <c r="H3333" s="39" t="n">
        <v>0</v>
      </c>
      <c r="I3333" s="6" t="inlineStr">
        <is>
          <t>2503 - ONS DTTL (non-chargeable)</t>
        </is>
      </c>
      <c r="J3333" s="6" t="n"/>
      <c r="K3333" s="6" t="inlineStr">
        <is>
          <t>#69434</t>
        </is>
      </c>
      <c r="L3333" s="6" t="inlineStr">
        <is>
          <t>Super 37001 Reclass (27/06/2026-10/07/2026) - ONS DTTL (non-chargeable)</t>
        </is>
      </c>
      <c r="M3333" s="6" t="inlineStr">
        <is>
          <t>ONSITE</t>
        </is>
      </c>
    </row>
    <row r="3334">
      <c r="A3334" s="6" t="n">
        <v>65120</v>
      </c>
      <c r="B3334" s="6" t="n">
        <v>65120</v>
      </c>
      <c r="C3334" s="6" t="inlineStr">
        <is>
          <t>Superannuation</t>
        </is>
      </c>
      <c r="D3334" s="6" t="inlineStr">
        <is>
          <t>Manual Journal</t>
        </is>
      </c>
      <c r="E3334" s="37" t="n">
        <v>46216</v>
      </c>
      <c r="F3334" s="6" t="n"/>
      <c r="G3334" s="39" t="n">
        <v>176.74</v>
      </c>
      <c r="H3334" s="39" t="n">
        <v>0</v>
      </c>
      <c r="I3334" s="6" t="inlineStr">
        <is>
          <t>2481 - Production - Quotes [PRD]</t>
        </is>
      </c>
      <c r="J3334" s="6" t="n"/>
      <c r="K3334" s="6" t="inlineStr">
        <is>
          <t>#69434</t>
        </is>
      </c>
      <c r="L3334" s="6" t="inlineStr">
        <is>
          <t>Super 37001 Reclass (27/06/2026-10/07/2026) - Production - Quotes [PRD]</t>
        </is>
      </c>
      <c r="M3334" s="6" t="inlineStr">
        <is>
          <t>PRODUCTION</t>
        </is>
      </c>
    </row>
    <row r="3335">
      <c r="A3335" s="6" t="n">
        <v>65120</v>
      </c>
      <c r="B3335" s="6" t="n">
        <v>65120</v>
      </c>
      <c r="C3335" s="6" t="inlineStr">
        <is>
          <t>Superannuation</t>
        </is>
      </c>
      <c r="D3335" s="6" t="inlineStr">
        <is>
          <t>Manual Journal</t>
        </is>
      </c>
      <c r="E3335" s="37" t="n">
        <v>46216</v>
      </c>
      <c r="F3335" s="6" t="n"/>
      <c r="G3335" s="39" t="n">
        <v>15.39</v>
      </c>
      <c r="H3335" s="39" t="n">
        <v>0</v>
      </c>
      <c r="I3335" s="6" t="inlineStr">
        <is>
          <t>2479 - CONSULTING - Quotes [CONS]</t>
        </is>
      </c>
      <c r="J3335" s="6" t="n"/>
      <c r="K3335" s="6" t="inlineStr">
        <is>
          <t>#69434</t>
        </is>
      </c>
      <c r="L3335" s="6" t="inlineStr">
        <is>
          <t>Super 37001 Reclass (27/06/2026-10/07/2026) - CONSULTING - Quotes [CONS]</t>
        </is>
      </c>
      <c r="M3335" s="6" t="inlineStr">
        <is>
          <t>CONSULTING</t>
        </is>
      </c>
    </row>
    <row r="3336">
      <c r="A3336" s="6" t="n">
        <v>65120</v>
      </c>
      <c r="B3336" s="6" t="n">
        <v>65120</v>
      </c>
      <c r="C3336" s="6" t="inlineStr">
        <is>
          <t>Superannuation</t>
        </is>
      </c>
      <c r="D3336" s="6" t="inlineStr">
        <is>
          <t>Manual Journal</t>
        </is>
      </c>
      <c r="E3336" s="37" t="n">
        <v>46216</v>
      </c>
      <c r="F3336" s="6" t="n"/>
      <c r="G3336" s="39" t="n">
        <v>322.25</v>
      </c>
      <c r="H3336" s="39" t="n">
        <v>0</v>
      </c>
      <c r="I3336" s="6" t="inlineStr">
        <is>
          <t>9125 - VIDEO DEPT [VID]</t>
        </is>
      </c>
      <c r="J3336" s="6" t="n"/>
      <c r="K3336" s="6" t="inlineStr">
        <is>
          <t>#69434</t>
        </is>
      </c>
      <c r="L3336" s="6" t="inlineStr">
        <is>
          <t>Super 37001 Reclass (27/06/2026-10/07/2026) - VIDEO DEPT [VID]</t>
        </is>
      </c>
      <c r="M3336" s="6" t="inlineStr">
        <is>
          <t>VIDEO</t>
        </is>
      </c>
    </row>
    <row r="3337">
      <c r="A3337" s="6" t="n">
        <v>65120</v>
      </c>
      <c r="B3337" s="6" t="n">
        <v>65120</v>
      </c>
      <c r="C3337" s="6" t="inlineStr">
        <is>
          <t>Superannuation</t>
        </is>
      </c>
      <c r="D3337" s="6" t="inlineStr">
        <is>
          <t>Manual Journal</t>
        </is>
      </c>
      <c r="E3337" s="37" t="n">
        <v>46216</v>
      </c>
      <c r="F3337" s="6" t="n"/>
      <c r="G3337" s="39" t="n">
        <v>7.11</v>
      </c>
      <c r="H3337" s="39" t="n">
        <v>0</v>
      </c>
      <c r="I3337" s="6" t="inlineStr">
        <is>
          <t>2482 - VIDEO - Quotes [VID]</t>
        </is>
      </c>
      <c r="J3337" s="6" t="n"/>
      <c r="K3337" s="6" t="inlineStr">
        <is>
          <t>#69434</t>
        </is>
      </c>
      <c r="L3337" s="6" t="inlineStr">
        <is>
          <t>Super 37001 Reclass (27/06/2026-10/07/2026) - VIDEO - Quotes [VID]</t>
        </is>
      </c>
      <c r="M3337" s="6" t="inlineStr">
        <is>
          <t>VIDEO</t>
        </is>
      </c>
    </row>
    <row r="3338">
      <c r="A3338" s="6" t="n">
        <v>65120</v>
      </c>
      <c r="B3338" s="6" t="n">
        <v>65120</v>
      </c>
      <c r="C3338" s="6" t="inlineStr">
        <is>
          <t>Superannuation</t>
        </is>
      </c>
      <c r="D3338" s="6" t="inlineStr">
        <is>
          <t>Manual Journal</t>
        </is>
      </c>
      <c r="E3338" s="37" t="n">
        <v>46230</v>
      </c>
      <c r="F3338" s="6" t="n"/>
      <c r="G3338" s="39" t="n">
        <v>1294.32</v>
      </c>
      <c r="H3338" s="39" t="n">
        <v>0</v>
      </c>
      <c r="I3338" s="6" t="inlineStr">
        <is>
          <t>9100 - PRODUCTION [PRD]</t>
        </is>
      </c>
      <c r="J3338" s="6" t="n"/>
      <c r="K3338" s="6" t="inlineStr">
        <is>
          <t>#68744</t>
        </is>
      </c>
      <c r="L3338" s="6" t="inlineStr">
        <is>
          <t>Super 37002 Reclass (11/07/2026-24/07/2026) - PRODUCTION [PRD]</t>
        </is>
      </c>
      <c r="M3338" s="6" t="inlineStr">
        <is>
          <t>PRODUCTION</t>
        </is>
      </c>
    </row>
    <row r="3339">
      <c r="A3339" s="6" t="n">
        <v>65120</v>
      </c>
      <c r="B3339" s="6" t="n">
        <v>65120</v>
      </c>
      <c r="C3339" s="6" t="inlineStr">
        <is>
          <t>Superannuation</t>
        </is>
      </c>
      <c r="D3339" s="6" t="inlineStr">
        <is>
          <t>Manual Journal</t>
        </is>
      </c>
      <c r="E3339" s="37" t="n">
        <v>46230</v>
      </c>
      <c r="F3339" s="6" t="n"/>
      <c r="G3339" s="39" t="n">
        <v>98.3</v>
      </c>
      <c r="H3339" s="39" t="n">
        <v>0</v>
      </c>
      <c r="I3339" s="6" t="inlineStr">
        <is>
          <t>9400 - CONSULTING [CONS]</t>
        </is>
      </c>
      <c r="J3339" s="6" t="n"/>
      <c r="K3339" s="6" t="inlineStr">
        <is>
          <t>#68744</t>
        </is>
      </c>
      <c r="L3339" s="6" t="inlineStr">
        <is>
          <t>Super 37002 Reclass (11/07/2026-24/07/2026) - CONSULTING [CONS]</t>
        </is>
      </c>
      <c r="M3339" s="6" t="inlineStr">
        <is>
          <t>CONSULTING</t>
        </is>
      </c>
    </row>
    <row r="3340">
      <c r="A3340" s="6" t="n">
        <v>65120</v>
      </c>
      <c r="B3340" s="6" t="n">
        <v>65120</v>
      </c>
      <c r="C3340" s="6" t="inlineStr">
        <is>
          <t>Superannuation</t>
        </is>
      </c>
      <c r="D3340" s="6" t="inlineStr">
        <is>
          <t>Manual Journal</t>
        </is>
      </c>
      <c r="E3340" s="37" t="n">
        <v>46230</v>
      </c>
      <c r="F3340" s="6" t="n"/>
      <c r="G3340" s="39" t="n">
        <v>164.34</v>
      </c>
      <c r="H3340" s="39" t="n">
        <v>0</v>
      </c>
      <c r="I3340" s="6" t="inlineStr">
        <is>
          <t>2479 - CONSULTING - Quotes [CONS]</t>
        </is>
      </c>
      <c r="J3340" s="6" t="n"/>
      <c r="K3340" s="6" t="inlineStr">
        <is>
          <t>#68744</t>
        </is>
      </c>
      <c r="L3340" s="6" t="inlineStr">
        <is>
          <t>Super 37002 Reclass (11/07/2026-24/07/2026) - CONSULTING - Quotes [CONS]</t>
        </is>
      </c>
      <c r="M3340" s="6" t="inlineStr">
        <is>
          <t>CONSULTING</t>
        </is>
      </c>
    </row>
    <row r="3341">
      <c r="A3341" s="6" t="n">
        <v>65120</v>
      </c>
      <c r="B3341" s="6" t="n">
        <v>65120</v>
      </c>
      <c r="C3341" s="6" t="inlineStr">
        <is>
          <t>Superannuation</t>
        </is>
      </c>
      <c r="D3341" s="6" t="inlineStr">
        <is>
          <t>Manual Journal</t>
        </is>
      </c>
      <c r="E3341" s="37" t="n">
        <v>46230</v>
      </c>
      <c r="F3341" s="6" t="n"/>
      <c r="G3341" s="39" t="n">
        <v>39.4</v>
      </c>
      <c r="H3341" s="39" t="n">
        <v>0</v>
      </c>
      <c r="I3341" s="6" t="inlineStr">
        <is>
          <t>9403 - CONSULTING - Sales [CONS]</t>
        </is>
      </c>
      <c r="J3341" s="6" t="n"/>
      <c r="K3341" s="6" t="inlineStr">
        <is>
          <t>#68744</t>
        </is>
      </c>
      <c r="L3341" s="6" t="inlineStr">
        <is>
          <t>Super 37002 Reclass (11/07/2026-24/07/2026) - CONSULTING - Sales [CONS]</t>
        </is>
      </c>
      <c r="M3341" s="6" t="inlineStr">
        <is>
          <t>CONSULTING</t>
        </is>
      </c>
    </row>
    <row r="3342">
      <c r="A3342" s="6" t="n">
        <v>65120</v>
      </c>
      <c r="B3342" s="6" t="n">
        <v>65120</v>
      </c>
      <c r="C3342" s="6" t="inlineStr">
        <is>
          <t>Superannuation</t>
        </is>
      </c>
      <c r="D3342" s="6" t="inlineStr">
        <is>
          <t>Manual Journal</t>
        </is>
      </c>
      <c r="E3342" s="37" t="n">
        <v>46230</v>
      </c>
      <c r="F3342" s="6" t="n"/>
      <c r="G3342" s="39" t="n">
        <v>185.35</v>
      </c>
      <c r="H3342" s="39" t="n">
        <v>0</v>
      </c>
      <c r="I3342" s="6" t="inlineStr">
        <is>
          <t>2756 - CTS Mgmt Meetings [CTS]</t>
        </is>
      </c>
      <c r="J3342" s="6" t="n"/>
      <c r="K3342" s="6" t="inlineStr">
        <is>
          <t>#68744</t>
        </is>
      </c>
      <c r="L3342" s="6" t="inlineStr">
        <is>
          <t>Super 37002 Reclass (11/07/2026-24/07/2026) - CTS Mgmt Meetings [CTS]</t>
        </is>
      </c>
      <c r="M3342" s="6" t="inlineStr">
        <is>
          <t>CTS</t>
        </is>
      </c>
    </row>
    <row r="3343">
      <c r="A3343" s="6" t="n">
        <v>65120</v>
      </c>
      <c r="B3343" s="6" t="n">
        <v>65120</v>
      </c>
      <c r="C3343" s="6" t="inlineStr">
        <is>
          <t>Superannuation</t>
        </is>
      </c>
      <c r="D3343" s="6" t="inlineStr">
        <is>
          <t>Manual Journal</t>
        </is>
      </c>
      <c r="E3343" s="37" t="n">
        <v>46230</v>
      </c>
      <c r="F3343" s="6" t="n"/>
      <c r="G3343" s="39" t="n">
        <v>2848.82</v>
      </c>
      <c r="H3343" s="39" t="n">
        <v>0</v>
      </c>
      <c r="I3343" s="6" t="inlineStr">
        <is>
          <t>9000 - OFFICE / ADMIN [CTS]</t>
        </is>
      </c>
      <c r="J3343" s="6" t="n"/>
      <c r="K3343" s="6" t="inlineStr">
        <is>
          <t>#68744</t>
        </is>
      </c>
      <c r="L3343" s="6" t="inlineStr">
        <is>
          <t>Super 37002 Reclass (11/07/2026-24/07/2026) - OFFICE / ADMIN [CTS]</t>
        </is>
      </c>
      <c r="M3343" s="6" t="inlineStr">
        <is>
          <t>CTS</t>
        </is>
      </c>
    </row>
    <row r="3344">
      <c r="A3344" s="6" t="n">
        <v>65120</v>
      </c>
      <c r="B3344" s="6" t="n">
        <v>65120</v>
      </c>
      <c r="C3344" s="6" t="inlineStr">
        <is>
          <t>Superannuation</t>
        </is>
      </c>
      <c r="D3344" s="6" t="inlineStr">
        <is>
          <t>Manual Journal</t>
        </is>
      </c>
      <c r="E3344" s="37" t="n">
        <v>46230</v>
      </c>
      <c r="F3344" s="6" t="n"/>
      <c r="G3344" s="39" t="n">
        <v>121.09</v>
      </c>
      <c r="H3344" s="39" t="n">
        <v>0</v>
      </c>
      <c r="I3344" s="6" t="inlineStr">
        <is>
          <t>9300 - HUMAN RESOURCES [CTS]</t>
        </is>
      </c>
      <c r="J3344" s="6" t="n"/>
      <c r="K3344" s="6" t="inlineStr">
        <is>
          <t>#68744</t>
        </is>
      </c>
      <c r="L3344" s="6" t="inlineStr">
        <is>
          <t>Super 37002 Reclass (11/07/2026-24/07/2026) - HUMAN RESOURCES [CTS]</t>
        </is>
      </c>
      <c r="M3344" s="6" t="inlineStr">
        <is>
          <t>CTS</t>
        </is>
      </c>
    </row>
    <row r="3345">
      <c r="A3345" s="6" t="n">
        <v>65120</v>
      </c>
      <c r="B3345" s="6" t="n">
        <v>65120</v>
      </c>
      <c r="C3345" s="6" t="inlineStr">
        <is>
          <t>Superannuation</t>
        </is>
      </c>
      <c r="D3345" s="6" t="inlineStr">
        <is>
          <t>Manual Journal</t>
        </is>
      </c>
      <c r="E3345" s="37" t="n">
        <v>46230</v>
      </c>
      <c r="F3345" s="6" t="n"/>
      <c r="G3345" s="39" t="n">
        <v>27.04</v>
      </c>
      <c r="H3345" s="39" t="n">
        <v>0</v>
      </c>
      <c r="I3345" s="6" t="inlineStr">
        <is>
          <t>2503 - ONS DTTL (non-chargeable)</t>
        </is>
      </c>
      <c r="J3345" s="6" t="n"/>
      <c r="K3345" s="6" t="inlineStr">
        <is>
          <t>#68744</t>
        </is>
      </c>
      <c r="L3345" s="6" t="inlineStr">
        <is>
          <t>Super 37002 Reclass (11/07/2026-24/07/2026) - ONS DTTL (non-chargeable)</t>
        </is>
      </c>
      <c r="M3345" s="6" t="inlineStr">
        <is>
          <t>ONSITE</t>
        </is>
      </c>
    </row>
    <row r="3346">
      <c r="A3346" s="6" t="n">
        <v>65120</v>
      </c>
      <c r="B3346" s="6" t="n">
        <v>65120</v>
      </c>
      <c r="C3346" s="6" t="inlineStr">
        <is>
          <t>Superannuation</t>
        </is>
      </c>
      <c r="D3346" s="6" t="inlineStr">
        <is>
          <t>Manual Journal</t>
        </is>
      </c>
      <c r="E3346" s="37" t="n">
        <v>46230</v>
      </c>
      <c r="F3346" s="6" t="n"/>
      <c r="G3346" s="39" t="n">
        <v>7.73</v>
      </c>
      <c r="H3346" s="39" t="n">
        <v>0</v>
      </c>
      <c r="I3346" s="6" t="inlineStr">
        <is>
          <t>2506 - ONS BWEST (non-chargeable)</t>
        </is>
      </c>
      <c r="J3346" s="6" t="n"/>
      <c r="K3346" s="6" t="inlineStr">
        <is>
          <t>#68744</t>
        </is>
      </c>
      <c r="L3346" s="6" t="inlineStr">
        <is>
          <t>Super 37002 Reclass (11/07/2026-24/07/2026) - ONS BWEST (non-chargeable)</t>
        </is>
      </c>
      <c r="M3346" s="6" t="inlineStr">
        <is>
          <t>ONSITE</t>
        </is>
      </c>
    </row>
    <row r="3347">
      <c r="A3347" s="6" t="n">
        <v>65120</v>
      </c>
      <c r="B3347" s="6" t="n">
        <v>65120</v>
      </c>
      <c r="C3347" s="6" t="inlineStr">
        <is>
          <t>Superannuation</t>
        </is>
      </c>
      <c r="D3347" s="6" t="inlineStr">
        <is>
          <t>Manual Journal</t>
        </is>
      </c>
      <c r="E3347" s="37" t="n">
        <v>46230</v>
      </c>
      <c r="F3347" s="6" t="n"/>
      <c r="G3347" s="39" t="n">
        <v>28.15</v>
      </c>
      <c r="H3347" s="39" t="n">
        <v>0</v>
      </c>
      <c r="I3347" s="6" t="inlineStr">
        <is>
          <t>9175 - PRODUCTION - Sales [PRD]</t>
        </is>
      </c>
      <c r="J3347" s="6" t="n"/>
      <c r="K3347" s="6" t="inlineStr">
        <is>
          <t>#68744</t>
        </is>
      </c>
      <c r="L3347" s="6" t="inlineStr">
        <is>
          <t>Super 37002 Reclass (11/07/2026-24/07/2026) - PRODUCTION - Sales [PRD]</t>
        </is>
      </c>
      <c r="M3347" s="6" t="inlineStr">
        <is>
          <t>PRODUCTION</t>
        </is>
      </c>
    </row>
    <row r="3348">
      <c r="A3348" s="6" t="n">
        <v>65120</v>
      </c>
      <c r="B3348" s="6" t="n">
        <v>65120</v>
      </c>
      <c r="C3348" s="6" t="inlineStr">
        <is>
          <t>Superannuation</t>
        </is>
      </c>
      <c r="D3348" s="6" t="inlineStr">
        <is>
          <t>Manual Journal</t>
        </is>
      </c>
      <c r="E3348" s="37" t="n">
        <v>46230</v>
      </c>
      <c r="F3348" s="6" t="n"/>
      <c r="G3348" s="39" t="n">
        <v>54.61</v>
      </c>
      <c r="H3348" s="39" t="n">
        <v>0</v>
      </c>
      <c r="I3348" s="6" t="inlineStr">
        <is>
          <t>9225 - Integration - SALES [INT]</t>
        </is>
      </c>
      <c r="J3348" s="6" t="n"/>
      <c r="K3348" s="6" t="inlineStr">
        <is>
          <t>#68744</t>
        </is>
      </c>
      <c r="L3348" s="6" t="inlineStr">
        <is>
          <t>Super 37002 Reclass (11/07/2026-24/07/2026) - Integration - SALES [INT]</t>
        </is>
      </c>
      <c r="M3348" s="6" t="inlineStr">
        <is>
          <t>INTEGRATION</t>
        </is>
      </c>
    </row>
    <row r="3349">
      <c r="A3349" s="6" t="n">
        <v>65120</v>
      </c>
      <c r="B3349" s="6" t="n">
        <v>65120</v>
      </c>
      <c r="C3349" s="6" t="inlineStr">
        <is>
          <t>Superannuation</t>
        </is>
      </c>
      <c r="D3349" s="6" t="inlineStr">
        <is>
          <t>Manual Journal</t>
        </is>
      </c>
      <c r="E3349" s="37" t="n">
        <v>46230</v>
      </c>
      <c r="F3349" s="6" t="n"/>
      <c r="G3349" s="39" t="n">
        <v>194.77</v>
      </c>
      <c r="H3349" s="39" t="n">
        <v>0</v>
      </c>
      <c r="I3349" s="6" t="inlineStr">
        <is>
          <t>2481 - Production - Quotes [PRD]</t>
        </is>
      </c>
      <c r="J3349" s="6" t="n"/>
      <c r="K3349" s="6" t="inlineStr">
        <is>
          <t>#68744</t>
        </is>
      </c>
      <c r="L3349" s="6" t="inlineStr">
        <is>
          <t>Super 37002 Reclass (11/07/2026-24/07/2026) - Production - Quotes [PRD]</t>
        </is>
      </c>
      <c r="M3349" s="6" t="inlineStr">
        <is>
          <t>PRODUCTION</t>
        </is>
      </c>
    </row>
    <row r="3350">
      <c r="A3350" s="6" t="n">
        <v>65120</v>
      </c>
      <c r="B3350" s="6" t="n">
        <v>65120</v>
      </c>
      <c r="C3350" s="6" t="inlineStr">
        <is>
          <t>Superannuation</t>
        </is>
      </c>
      <c r="D3350" s="6" t="inlineStr">
        <is>
          <t>Manual Journal</t>
        </is>
      </c>
      <c r="E3350" s="37" t="n">
        <v>46230</v>
      </c>
      <c r="F3350" s="6" t="n"/>
      <c r="G3350" s="39" t="n">
        <v>108.94</v>
      </c>
      <c r="H3350" s="39" t="n">
        <v>0</v>
      </c>
      <c r="I3350" s="6" t="inlineStr">
        <is>
          <t>9108 - ONSITE - Sales [ONS]</t>
        </is>
      </c>
      <c r="J3350" s="6" t="n"/>
      <c r="K3350" s="6" t="inlineStr">
        <is>
          <t>#68744</t>
        </is>
      </c>
      <c r="L3350" s="6" t="inlineStr">
        <is>
          <t>Super 37002 Reclass (11/07/2026-24/07/2026) - ONSITE - Sales [ONS]</t>
        </is>
      </c>
      <c r="M3350" s="6" t="inlineStr">
        <is>
          <t>ONSITE</t>
        </is>
      </c>
    </row>
    <row r="3351">
      <c r="A3351" s="6" t="n">
        <v>65120</v>
      </c>
      <c r="B3351" s="6" t="n">
        <v>65120</v>
      </c>
      <c r="C3351" s="6" t="inlineStr">
        <is>
          <t>Superannuation</t>
        </is>
      </c>
      <c r="D3351" s="6" t="inlineStr">
        <is>
          <t>Manual Journal</t>
        </is>
      </c>
      <c r="E3351" s="37" t="n">
        <v>46230</v>
      </c>
      <c r="F3351" s="6" t="n"/>
      <c r="G3351" s="39" t="n">
        <v>31.29</v>
      </c>
      <c r="H3351" s="39" t="n">
        <v>0</v>
      </c>
      <c r="I3351" s="6" t="inlineStr">
        <is>
          <t>9350 - MARKETING (external) [CTS]</t>
        </is>
      </c>
      <c r="J3351" s="6" t="n"/>
      <c r="K3351" s="6" t="inlineStr">
        <is>
          <t>#68744</t>
        </is>
      </c>
      <c r="L3351" s="6" t="inlineStr">
        <is>
          <t>Super 37002 Reclass (11/07/2026-24/07/2026) - MARKETING (external) [CTS]</t>
        </is>
      </c>
      <c r="M3351" s="6" t="inlineStr">
        <is>
          <t>CTS</t>
        </is>
      </c>
    </row>
    <row r="3352">
      <c r="A3352" s="6" t="n">
        <v>65120</v>
      </c>
      <c r="B3352" s="6" t="n">
        <v>65120</v>
      </c>
      <c r="C3352" s="6" t="inlineStr">
        <is>
          <t>Superannuation</t>
        </is>
      </c>
      <c r="D3352" s="6" t="inlineStr">
        <is>
          <t>Manual Journal</t>
        </is>
      </c>
      <c r="E3352" s="37" t="n">
        <v>46230</v>
      </c>
      <c r="F3352" s="6" t="n"/>
      <c r="G3352" s="39" t="n">
        <v>31.25</v>
      </c>
      <c r="H3352" s="39" t="n">
        <v>0</v>
      </c>
      <c r="I3352" s="6" t="inlineStr">
        <is>
          <t>9375 - MARKETING / COMMS [CTS]</t>
        </is>
      </c>
      <c r="J3352" s="6" t="n"/>
      <c r="K3352" s="6" t="inlineStr">
        <is>
          <t>#68744</t>
        </is>
      </c>
      <c r="L3352" s="6" t="inlineStr">
        <is>
          <t>Super 37002 Reclass (11/07/2026-24/07/2026) - MARKETING / COMMS [CTS]</t>
        </is>
      </c>
      <c r="M3352" s="6" t="inlineStr">
        <is>
          <t>CTS</t>
        </is>
      </c>
    </row>
    <row r="3353">
      <c r="A3353" s="6" t="n">
        <v>65120</v>
      </c>
      <c r="B3353" s="6" t="n">
        <v>65120</v>
      </c>
      <c r="C3353" s="6" t="inlineStr">
        <is>
          <t>Superannuation</t>
        </is>
      </c>
      <c r="D3353" s="6" t="inlineStr">
        <is>
          <t>Manual Journal</t>
        </is>
      </c>
      <c r="E3353" s="37" t="n">
        <v>46230</v>
      </c>
      <c r="F3353" s="6" t="n"/>
      <c r="G3353" s="39" t="n">
        <v>274.32</v>
      </c>
      <c r="H3353" s="39" t="n">
        <v>0</v>
      </c>
      <c r="I3353" s="6" t="inlineStr">
        <is>
          <t>9125 - VIDEO DEPT [VID]</t>
        </is>
      </c>
      <c r="J3353" s="6" t="n"/>
      <c r="K3353" s="6" t="inlineStr">
        <is>
          <t>#68744</t>
        </is>
      </c>
      <c r="L3353" s="6" t="inlineStr">
        <is>
          <t>Super 37002 Reclass (11/07/2026-24/07/2026) - VIDEO DEPT [VID]</t>
        </is>
      </c>
      <c r="M3353" s="6" t="inlineStr">
        <is>
          <t>VIDEO</t>
        </is>
      </c>
    </row>
    <row r="3354">
      <c r="A3354" s="6" t="n">
        <v>65120</v>
      </c>
      <c r="B3354" s="6" t="n">
        <v>65120</v>
      </c>
      <c r="C3354" s="6" t="inlineStr">
        <is>
          <t>Superannuation</t>
        </is>
      </c>
      <c r="D3354" s="6" t="inlineStr">
        <is>
          <t>Manual Journal</t>
        </is>
      </c>
      <c r="E3354" s="37" t="n">
        <v>46230</v>
      </c>
      <c r="F3354" s="6" t="n"/>
      <c r="G3354" s="39" t="n">
        <v>153.25</v>
      </c>
      <c r="H3354" s="39" t="n">
        <v>0</v>
      </c>
      <c r="I3354" s="6" t="inlineStr">
        <is>
          <t>9202 - INTEGRATION - Quotes [INT]</t>
        </is>
      </c>
      <c r="J3354" s="6" t="n"/>
      <c r="K3354" s="6" t="inlineStr">
        <is>
          <t>#68744</t>
        </is>
      </c>
      <c r="L3354" s="6" t="inlineStr">
        <is>
          <t>Super 37002 Reclass (11/07/2026-24/07/2026) - INTEGRATION - Quotes [INT]</t>
        </is>
      </c>
      <c r="M3354" s="6" t="inlineStr">
        <is>
          <t>INTEGRATION</t>
        </is>
      </c>
    </row>
    <row r="3355">
      <c r="A3355" s="6" t="n">
        <v>65120</v>
      </c>
      <c r="B3355" s="6" t="n">
        <v>65120</v>
      </c>
      <c r="C3355" s="6" t="inlineStr">
        <is>
          <t>Superannuation</t>
        </is>
      </c>
      <c r="D3355" s="6" t="inlineStr">
        <is>
          <t>Manual Journal</t>
        </is>
      </c>
      <c r="E3355" s="37" t="n">
        <v>46230</v>
      </c>
      <c r="F3355" s="6" t="n"/>
      <c r="G3355" s="39" t="n">
        <v>66.02</v>
      </c>
      <c r="H3355" s="39" t="n">
        <v>0</v>
      </c>
      <c r="I3355" s="6" t="inlineStr">
        <is>
          <t>2502 - ONS CBA (non-chargeable)</t>
        </is>
      </c>
      <c r="J3355" s="6" t="n"/>
      <c r="K3355" s="6" t="inlineStr">
        <is>
          <t>#68744</t>
        </is>
      </c>
      <c r="L3355" s="6" t="inlineStr">
        <is>
          <t>Super 37002 Reclass (11/07/2026-24/07/2026) - ONS CBA (non-chargeable)</t>
        </is>
      </c>
      <c r="M3355" s="6" t="inlineStr">
        <is>
          <t>ONSITE</t>
        </is>
      </c>
    </row>
    <row r="3356">
      <c r="A3356" s="6" t="n">
        <v>65120</v>
      </c>
      <c r="B3356" s="6" t="n">
        <v>65120</v>
      </c>
      <c r="C3356" s="6" t="inlineStr">
        <is>
          <t>Superannuation</t>
        </is>
      </c>
      <c r="D3356" s="6" t="inlineStr">
        <is>
          <t>Manual Journal</t>
        </is>
      </c>
      <c r="E3356" s="37" t="n">
        <v>46230</v>
      </c>
      <c r="F3356" s="6" t="n"/>
      <c r="G3356" s="39" t="n">
        <v>6.71</v>
      </c>
      <c r="H3356" s="39" t="n">
        <v>0</v>
      </c>
      <c r="I3356" s="6" t="inlineStr">
        <is>
          <t>2482 - VIDEO - Quotes [VID]</t>
        </is>
      </c>
      <c r="J3356" s="6" t="n"/>
      <c r="K3356" s="6" t="inlineStr">
        <is>
          <t>#68744</t>
        </is>
      </c>
      <c r="L3356" s="6" t="inlineStr">
        <is>
          <t>Super 37002 Reclass (11/07/2026-24/07/2026) - VIDEO - Quotes [VID]</t>
        </is>
      </c>
      <c r="M3356" s="6" t="inlineStr">
        <is>
          <t>VIDEO</t>
        </is>
      </c>
    </row>
    <row r="3357">
      <c r="A3357" s="6" t="n">
        <v>65120</v>
      </c>
      <c r="B3357" s="6" t="n">
        <v>65120</v>
      </c>
      <c r="C3357" s="6" t="inlineStr">
        <is>
          <t>Superannuation</t>
        </is>
      </c>
      <c r="D3357" s="6" t="inlineStr">
        <is>
          <t>Manual Journal</t>
        </is>
      </c>
      <c r="E3357" s="37" t="n">
        <v>46230</v>
      </c>
      <c r="F3357" s="6" t="n"/>
      <c r="G3357" s="39" t="n">
        <v>3.86</v>
      </c>
      <c r="H3357" s="39" t="n">
        <v>0</v>
      </c>
      <c r="I3357" s="6" t="inlineStr">
        <is>
          <t>2879 - ONS Ricoh-QANTAS (non-chgble)</t>
        </is>
      </c>
      <c r="J3357" s="6" t="n"/>
      <c r="K3357" s="6" t="inlineStr">
        <is>
          <t>#68744</t>
        </is>
      </c>
      <c r="L3357" s="6" t="inlineStr">
        <is>
          <t>Super 37002 Reclass (11/07/2026-24/07/2026) - ONS Ricoh-QANTAS (non-chgble)</t>
        </is>
      </c>
      <c r="M3357" s="6" t="inlineStr">
        <is>
          <t>ONSITE</t>
        </is>
      </c>
    </row>
    <row r="3358">
      <c r="A3358" s="6" t="n">
        <v>65120</v>
      </c>
      <c r="B3358" s="6" t="n">
        <v>65120</v>
      </c>
      <c r="C3358" s="6" t="inlineStr">
        <is>
          <t>Superannuation</t>
        </is>
      </c>
      <c r="D3358" s="6" t="inlineStr">
        <is>
          <t>Manual Journal</t>
        </is>
      </c>
      <c r="E3358" s="37" t="n">
        <v>46230</v>
      </c>
      <c r="F3358" s="6" t="n"/>
      <c r="G3358" s="39" t="n">
        <v>40.53</v>
      </c>
      <c r="H3358" s="39" t="n">
        <v>0</v>
      </c>
      <c r="I3358" s="6" t="inlineStr">
        <is>
          <t>9200 - INTEGRATION [INT]</t>
        </is>
      </c>
      <c r="J3358" s="6" t="n"/>
      <c r="K3358" s="6" t="inlineStr">
        <is>
          <t>#68744</t>
        </is>
      </c>
      <c r="L3358" s="6" t="inlineStr">
        <is>
          <t>Super 37002 Reclass (11/07/2026-24/07/2026) - INTEGRATION [INT]</t>
        </is>
      </c>
      <c r="M3358" s="6" t="inlineStr">
        <is>
          <t>INTEGRATION</t>
        </is>
      </c>
    </row>
    <row r="3359">
      <c r="A3359" s="6" t="n">
        <v>65120</v>
      </c>
      <c r="B3359" s="6" t="n">
        <v>65120</v>
      </c>
      <c r="C3359" s="6" t="inlineStr">
        <is>
          <t>Superannuation</t>
        </is>
      </c>
      <c r="D3359" s="6" t="inlineStr">
        <is>
          <t>Manual Journal</t>
        </is>
      </c>
      <c r="E3359" s="37" t="n">
        <v>46230</v>
      </c>
      <c r="F3359" s="6" t="n"/>
      <c r="G3359" s="39" t="n">
        <v>34.87</v>
      </c>
      <c r="H3359" s="39" t="n">
        <v>0</v>
      </c>
      <c r="I3359" s="6" t="inlineStr">
        <is>
          <t>9102 - Production - Training [PRD]</t>
        </is>
      </c>
      <c r="J3359" s="6" t="n"/>
      <c r="K3359" s="6" t="inlineStr">
        <is>
          <t>#68744</t>
        </is>
      </c>
      <c r="L3359" s="6" t="inlineStr">
        <is>
          <t>Super 37002 Reclass (11/07/2026-24/07/2026) - Production - Training [PRD]</t>
        </is>
      </c>
      <c r="M3359" s="6" t="inlineStr">
        <is>
          <t>PRODUCTION</t>
        </is>
      </c>
    </row>
    <row r="3360">
      <c r="A3360" s="6" t="n">
        <v>65120</v>
      </c>
      <c r="B3360" s="6" t="n">
        <v>65120</v>
      </c>
      <c r="C3360" s="6" t="inlineStr">
        <is>
          <t>Superannuation</t>
        </is>
      </c>
      <c r="D3360" s="6" t="inlineStr">
        <is>
          <t>Manual Journal</t>
        </is>
      </c>
      <c r="E3360" s="37" t="n">
        <v>46230</v>
      </c>
      <c r="F3360" s="6" t="n"/>
      <c r="G3360" s="39" t="n">
        <v>21.42</v>
      </c>
      <c r="H3360" s="39" t="n">
        <v>0</v>
      </c>
      <c r="I3360" s="6" t="inlineStr">
        <is>
          <t>2480 - ONSITE - Quotes [ONS]</t>
        </is>
      </c>
      <c r="J3360" s="6" t="n"/>
      <c r="K3360" s="6" t="inlineStr">
        <is>
          <t>#68744</t>
        </is>
      </c>
      <c r="L3360" s="6" t="inlineStr">
        <is>
          <t>Super 37002 Reclass (11/07/2026-24/07/2026) - ONSITE - Quotes [ONS]</t>
        </is>
      </c>
      <c r="M3360" s="6" t="inlineStr">
        <is>
          <t>ONSITE</t>
        </is>
      </c>
    </row>
    <row r="3361">
      <c r="A3361" s="6" t="n">
        <v>65120</v>
      </c>
      <c r="B3361" s="6" t="n">
        <v>65120</v>
      </c>
      <c r="C3361" s="6" t="inlineStr">
        <is>
          <t>Superannuation</t>
        </is>
      </c>
      <c r="D3361" s="6" t="inlineStr">
        <is>
          <t>Manual Journal</t>
        </is>
      </c>
      <c r="E3361" s="37" t="n">
        <v>46230</v>
      </c>
      <c r="F3361" s="6" t="n"/>
      <c r="G3361" s="39" t="n">
        <v>11.72</v>
      </c>
      <c r="H3361" s="39" t="n">
        <v>0</v>
      </c>
      <c r="I3361" s="6" t="inlineStr">
        <is>
          <t>9128 - VIDEO - Sales [VID]</t>
        </is>
      </c>
      <c r="J3361" s="6" t="n"/>
      <c r="K3361" s="6" t="inlineStr">
        <is>
          <t>#68744</t>
        </is>
      </c>
      <c r="L3361" s="6" t="inlineStr">
        <is>
          <t>Super 37002 Reclass (11/07/2026-24/07/2026) - VIDEO - Sales [VID]</t>
        </is>
      </c>
      <c r="M3361" s="6" t="inlineStr">
        <is>
          <t>VIDEO</t>
        </is>
      </c>
    </row>
    <row r="3362">
      <c r="A3362" s="6" t="n">
        <v>65120</v>
      </c>
      <c r="B3362" s="6" t="n">
        <v>65120</v>
      </c>
      <c r="C3362" s="6" t="inlineStr">
        <is>
          <t>Superannuation</t>
        </is>
      </c>
      <c r="D3362" s="6" t="inlineStr">
        <is>
          <t>Manual Journal</t>
        </is>
      </c>
      <c r="E3362" s="37" t="n">
        <v>46230</v>
      </c>
      <c r="F3362" s="6" t="n"/>
      <c r="G3362" s="39" t="n">
        <v>90.63</v>
      </c>
      <c r="H3362" s="39" t="n">
        <v>0</v>
      </c>
      <c r="I3362" s="6" t="inlineStr">
        <is>
          <t>2606906 - St Catherines Case Study Video Non-Chrgable [VID]</t>
        </is>
      </c>
      <c r="J3362" s="6" t="n"/>
      <c r="K3362" s="6" t="inlineStr">
        <is>
          <t>#68744</t>
        </is>
      </c>
      <c r="L3362" s="6" t="inlineStr">
        <is>
          <t>Super 37002 Reclass (11/07/2026-24/07/2026) - St Catherines Case Study Video [VID]</t>
        </is>
      </c>
      <c r="M3362" s="6" t="inlineStr">
        <is>
          <t>VIDEO</t>
        </is>
      </c>
    </row>
    <row r="3363">
      <c r="A3363" s="6" t="n">
        <v>65120</v>
      </c>
      <c r="B3363" s="6" t="n">
        <v>65120</v>
      </c>
      <c r="C3363" s="6" t="inlineStr">
        <is>
          <t>Superannuation</t>
        </is>
      </c>
      <c r="D3363" s="6" t="inlineStr">
        <is>
          <t>Manual Journal</t>
        </is>
      </c>
      <c r="E3363" s="37" t="n">
        <v>46230</v>
      </c>
      <c r="F3363" s="6" t="n"/>
      <c r="G3363" s="39" t="n">
        <v>11.59</v>
      </c>
      <c r="H3363" s="39" t="n">
        <v>0</v>
      </c>
      <c r="I3363" s="6" t="inlineStr">
        <is>
          <t>26021602N - Gen E ABS AV Support (Canberra) [ONS non-chargeable]</t>
        </is>
      </c>
      <c r="J3363" s="6" t="n"/>
      <c r="K3363" s="6" t="inlineStr">
        <is>
          <t>#68744</t>
        </is>
      </c>
      <c r="L3363" s="6" t="inlineStr">
        <is>
          <t>Super 37002 Reclass (11/07/2026-24/07/2026) - Gen E ABS AV Support (Canberra) [ONS non-chargeable]</t>
        </is>
      </c>
      <c r="M3363" s="6" t="inlineStr">
        <is>
          <t>ONSITE</t>
        </is>
      </c>
    </row>
    <row r="3364">
      <c r="A3364" s="6" t="n">
        <v>65120</v>
      </c>
      <c r="B3364" s="6" t="n">
        <v>65120</v>
      </c>
      <c r="C3364" s="6" t="inlineStr">
        <is>
          <t>Superannuation</t>
        </is>
      </c>
      <c r="D3364" s="6" t="inlineStr">
        <is>
          <t>Manual Journal</t>
        </is>
      </c>
      <c r="E3364" s="37" t="n">
        <v>46230</v>
      </c>
      <c r="F3364" s="6" t="n"/>
      <c r="G3364" s="39" t="n">
        <v>3.86</v>
      </c>
      <c r="H3364" s="39" t="n">
        <v>0</v>
      </c>
      <c r="I3364" s="6" t="inlineStr">
        <is>
          <t>26022301NC - Aware Super AV Maintenance Non-chargeable [ONS]</t>
        </is>
      </c>
      <c r="J3364" s="6" t="n"/>
      <c r="K3364" s="6" t="inlineStr">
        <is>
          <t>#68744</t>
        </is>
      </c>
      <c r="L3364" s="6" t="inlineStr">
        <is>
          <t>Super 37002 Reclass (11/07/2026-24/07/2026) - Aware Super AV Maintenance Non-chargeable [ONS]</t>
        </is>
      </c>
      <c r="M3364" s="6" t="inlineStr">
        <is>
          <t>ONSITE</t>
        </is>
      </c>
    </row>
    <row r="3365">
      <c r="A3365" s="6" t="n">
        <v>65120</v>
      </c>
      <c r="B3365" s="6" t="n">
        <v>65120</v>
      </c>
      <c r="C3365" s="6" t="inlineStr">
        <is>
          <t>Superannuation</t>
        </is>
      </c>
      <c r="D3365" s="6" t="inlineStr">
        <is>
          <t>Manual Journal</t>
        </is>
      </c>
      <c r="E3365" s="37" t="n">
        <v>46234</v>
      </c>
      <c r="F3365" s="6" t="n"/>
      <c r="G3365" s="39" t="n">
        <v>32.37</v>
      </c>
      <c r="H3365" s="39" t="n">
        <v>0</v>
      </c>
      <c r="I3365" s="6" t="inlineStr">
        <is>
          <t>2606906 - St Catherines Case Study Video Non-Chrgable [VID]</t>
        </is>
      </c>
      <c r="J3365" s="6" t="n"/>
      <c r="K3365" s="6" t="inlineStr">
        <is>
          <t>#68750</t>
        </is>
      </c>
      <c r="L3365" s="6" t="inlineStr">
        <is>
          <t>Super Accrual Jul 27-31 2026 - St Catherines Case Study Video [VID]</t>
        </is>
      </c>
      <c r="M3365" s="6" t="inlineStr">
        <is>
          <t>VIDEO</t>
        </is>
      </c>
    </row>
    <row r="3366">
      <c r="A3366" s="6" t="n">
        <v>65120</v>
      </c>
      <c r="B3366" s="6" t="n">
        <v>65120</v>
      </c>
      <c r="C3366" s="6" t="inlineStr">
        <is>
          <t>Superannuation</t>
        </is>
      </c>
      <c r="D3366" s="6" t="inlineStr">
        <is>
          <t>Manual Journal</t>
        </is>
      </c>
      <c r="E3366" s="37" t="n">
        <v>46234</v>
      </c>
      <c r="F3366" s="6" t="n"/>
      <c r="G3366" s="39" t="n">
        <v>462.24</v>
      </c>
      <c r="H3366" s="39" t="n">
        <v>0</v>
      </c>
      <c r="I3366" s="6" t="inlineStr">
        <is>
          <t>9100 - PRODUCTION [PRD]</t>
        </is>
      </c>
      <c r="J3366" s="6" t="n"/>
      <c r="K3366" s="6" t="inlineStr">
        <is>
          <t>#68750</t>
        </is>
      </c>
      <c r="L3366" s="6" t="inlineStr">
        <is>
          <t>Super Accrual Jul 27-31 2026 - PRODUCTION [PRD]</t>
        </is>
      </c>
      <c r="M3366" s="6" t="inlineStr">
        <is>
          <t>PRODUCTION</t>
        </is>
      </c>
    </row>
    <row r="3367">
      <c r="A3367" s="6" t="n">
        <v>65120</v>
      </c>
      <c r="B3367" s="6" t="n">
        <v>65120</v>
      </c>
      <c r="C3367" s="6" t="inlineStr">
        <is>
          <t>Superannuation</t>
        </is>
      </c>
      <c r="D3367" s="6" t="inlineStr">
        <is>
          <t>Manual Journal</t>
        </is>
      </c>
      <c r="E3367" s="37" t="n">
        <v>46234</v>
      </c>
      <c r="F3367" s="6" t="n"/>
      <c r="G3367" s="39" t="n">
        <v>35.11</v>
      </c>
      <c r="H3367" s="39" t="n">
        <v>0</v>
      </c>
      <c r="I3367" s="6" t="inlineStr">
        <is>
          <t>9400 - CONSULTING [CONS]</t>
        </is>
      </c>
      <c r="J3367" s="6" t="n"/>
      <c r="K3367" s="6" t="inlineStr">
        <is>
          <t>#68750</t>
        </is>
      </c>
      <c r="L3367" s="6" t="inlineStr">
        <is>
          <t>Super Accrual Jul 27-31 2026 - CONSULTING [CONS]</t>
        </is>
      </c>
      <c r="M3367" s="6" t="inlineStr">
        <is>
          <t>CONSULTING</t>
        </is>
      </c>
    </row>
    <row r="3368">
      <c r="A3368" s="6" t="n">
        <v>65120</v>
      </c>
      <c r="B3368" s="6" t="n">
        <v>65120</v>
      </c>
      <c r="C3368" s="6" t="inlineStr">
        <is>
          <t>Superannuation</t>
        </is>
      </c>
      <c r="D3368" s="6" t="inlineStr">
        <is>
          <t>Manual Journal</t>
        </is>
      </c>
      <c r="E3368" s="37" t="n">
        <v>46234</v>
      </c>
      <c r="F3368" s="6" t="n"/>
      <c r="G3368" s="39" t="n">
        <v>54.73</v>
      </c>
      <c r="H3368" s="39" t="n">
        <v>0</v>
      </c>
      <c r="I3368" s="6" t="inlineStr">
        <is>
          <t>9202 - INTEGRATION - Quotes [INT]</t>
        </is>
      </c>
      <c r="J3368" s="6" t="n"/>
      <c r="K3368" s="6" t="inlineStr">
        <is>
          <t>#68750</t>
        </is>
      </c>
      <c r="L3368" s="6" t="inlineStr">
        <is>
          <t>Super Accrual Jul 27-31 2026 - INTEGRATION - Quotes [INT]</t>
        </is>
      </c>
      <c r="M3368" s="6" t="inlineStr">
        <is>
          <t>INTEGRATION</t>
        </is>
      </c>
    </row>
    <row r="3369">
      <c r="A3369" s="6" t="n">
        <v>65120</v>
      </c>
      <c r="B3369" s="6" t="n">
        <v>65120</v>
      </c>
      <c r="C3369" s="6" t="inlineStr">
        <is>
          <t>Superannuation</t>
        </is>
      </c>
      <c r="D3369" s="6" t="inlineStr">
        <is>
          <t>Manual Journal</t>
        </is>
      </c>
      <c r="E3369" s="37" t="n">
        <v>46234</v>
      </c>
      <c r="F3369" s="6" t="n"/>
      <c r="G3369" s="39" t="n">
        <v>14.48</v>
      </c>
      <c r="H3369" s="39" t="n">
        <v>0</v>
      </c>
      <c r="I3369" s="6" t="inlineStr">
        <is>
          <t>9200 - INTEGRATION [INT]</t>
        </is>
      </c>
      <c r="J3369" s="6" t="n"/>
      <c r="K3369" s="6" t="inlineStr">
        <is>
          <t>#68750</t>
        </is>
      </c>
      <c r="L3369" s="6" t="inlineStr">
        <is>
          <t>Super Accrual Jul 27-31 2026 - INTEGRATION [INT]</t>
        </is>
      </c>
      <c r="M3369" s="6" t="inlineStr">
        <is>
          <t>INTEGRATION</t>
        </is>
      </c>
    </row>
    <row r="3370">
      <c r="A3370" s="6" t="n">
        <v>65120</v>
      </c>
      <c r="B3370" s="6" t="n">
        <v>65120</v>
      </c>
      <c r="C3370" s="6" t="inlineStr">
        <is>
          <t>Superannuation</t>
        </is>
      </c>
      <c r="D3370" s="6" t="inlineStr">
        <is>
          <t>Manual Journal</t>
        </is>
      </c>
      <c r="E3370" s="37" t="n">
        <v>46234</v>
      </c>
      <c r="F3370" s="6" t="n"/>
      <c r="G3370" s="39" t="n">
        <v>14.07</v>
      </c>
      <c r="H3370" s="39" t="n">
        <v>0</v>
      </c>
      <c r="I3370" s="6" t="inlineStr">
        <is>
          <t>9403 - CONSULTING - Sales [CONS]</t>
        </is>
      </c>
      <c r="J3370" s="6" t="n"/>
      <c r="K3370" s="6" t="inlineStr">
        <is>
          <t>#68750</t>
        </is>
      </c>
      <c r="L3370" s="6" t="inlineStr">
        <is>
          <t>Super Accrual Jul 27-31 2026 - CONSULTING - Sales [CONS]</t>
        </is>
      </c>
      <c r="M3370" s="6" t="inlineStr">
        <is>
          <t>CONSULTING</t>
        </is>
      </c>
    </row>
    <row r="3371">
      <c r="A3371" s="6" t="n">
        <v>65120</v>
      </c>
      <c r="B3371" s="6" t="n">
        <v>65120</v>
      </c>
      <c r="C3371" s="6" t="inlineStr">
        <is>
          <t>Superannuation</t>
        </is>
      </c>
      <c r="D3371" s="6" t="inlineStr">
        <is>
          <t>Manual Journal</t>
        </is>
      </c>
      <c r="E3371" s="37" t="n">
        <v>46234</v>
      </c>
      <c r="F3371" s="6" t="n"/>
      <c r="G3371" s="39" t="n">
        <v>11.16</v>
      </c>
      <c r="H3371" s="39" t="n">
        <v>0</v>
      </c>
      <c r="I3371" s="6" t="inlineStr">
        <is>
          <t>9375 - MARKETING / COMMS [CTS]</t>
        </is>
      </c>
      <c r="J3371" s="6" t="n"/>
      <c r="K3371" s="6" t="inlineStr">
        <is>
          <t>#68750</t>
        </is>
      </c>
      <c r="L3371" s="6" t="inlineStr">
        <is>
          <t>Super Accrual Jul 27-31 2026 - MARKETING / COMMS [CTS]</t>
        </is>
      </c>
      <c r="M3371" s="6" t="inlineStr">
        <is>
          <t>CTS</t>
        </is>
      </c>
    </row>
    <row r="3372">
      <c r="A3372" s="6" t="n">
        <v>65120</v>
      </c>
      <c r="B3372" s="6" t="n">
        <v>65120</v>
      </c>
      <c r="C3372" s="6" t="inlineStr">
        <is>
          <t>Superannuation</t>
        </is>
      </c>
      <c r="D3372" s="6" t="inlineStr">
        <is>
          <t>Manual Journal</t>
        </is>
      </c>
      <c r="E3372" s="37" t="n">
        <v>46234</v>
      </c>
      <c r="F3372" s="6" t="n"/>
      <c r="G3372" s="39" t="n">
        <v>43.25</v>
      </c>
      <c r="H3372" s="39" t="n">
        <v>0</v>
      </c>
      <c r="I3372" s="6" t="inlineStr">
        <is>
          <t>9300 - HUMAN RESOURCES [CTS]</t>
        </is>
      </c>
      <c r="J3372" s="6" t="n"/>
      <c r="K3372" s="6" t="inlineStr">
        <is>
          <t>#68750</t>
        </is>
      </c>
      <c r="L3372" s="6" t="inlineStr">
        <is>
          <t>Super Accrual Jul 27-31 2026 - HUMAN RESOURCES [CTS]</t>
        </is>
      </c>
      <c r="M3372" s="6" t="inlineStr">
        <is>
          <t>CTS</t>
        </is>
      </c>
    </row>
    <row r="3373">
      <c r="A3373" s="6" t="n">
        <v>65120</v>
      </c>
      <c r="B3373" s="6" t="n">
        <v>65120</v>
      </c>
      <c r="C3373" s="6" t="inlineStr">
        <is>
          <t>Superannuation</t>
        </is>
      </c>
      <c r="D3373" s="6" t="inlineStr">
        <is>
          <t>Manual Journal</t>
        </is>
      </c>
      <c r="E3373" s="37" t="n">
        <v>46234</v>
      </c>
      <c r="F3373" s="6" t="n"/>
      <c r="G3373" s="39" t="n">
        <v>1017.44</v>
      </c>
      <c r="H3373" s="39" t="n">
        <v>0</v>
      </c>
      <c r="I3373" s="6" t="inlineStr">
        <is>
          <t>9000 - OFFICE / ADMIN [CTS]</t>
        </is>
      </c>
      <c r="J3373" s="6" t="n"/>
      <c r="K3373" s="6" t="inlineStr">
        <is>
          <t>#68750</t>
        </is>
      </c>
      <c r="L3373" s="6" t="inlineStr">
        <is>
          <t>Super Accrual Jul 27-31 2026 - OFFICE / ADMIN [CTS]</t>
        </is>
      </c>
      <c r="M3373" s="6" t="inlineStr">
        <is>
          <t>CTS</t>
        </is>
      </c>
    </row>
    <row r="3374">
      <c r="A3374" s="6" t="n">
        <v>65120</v>
      </c>
      <c r="B3374" s="6" t="n">
        <v>65120</v>
      </c>
      <c r="C3374" s="6" t="inlineStr">
        <is>
          <t>Superannuation</t>
        </is>
      </c>
      <c r="D3374" s="6" t="inlineStr">
        <is>
          <t>Manual Journal</t>
        </is>
      </c>
      <c r="E3374" s="37" t="n">
        <v>46234</v>
      </c>
      <c r="F3374" s="6" t="n"/>
      <c r="G3374" s="39" t="n">
        <v>19.5</v>
      </c>
      <c r="H3374" s="39" t="n">
        <v>0</v>
      </c>
      <c r="I3374" s="6" t="inlineStr">
        <is>
          <t>9225 - Integration - SALES [INT]</t>
        </is>
      </c>
      <c r="J3374" s="6" t="n"/>
      <c r="K3374" s="6" t="inlineStr">
        <is>
          <t>#68750</t>
        </is>
      </c>
      <c r="L3374" s="6" t="inlineStr">
        <is>
          <t>Super Accrual Jul 27-31 2026 - Integration - SALES [INT]</t>
        </is>
      </c>
      <c r="M3374" s="6" t="inlineStr">
        <is>
          <t>INTEGRATION</t>
        </is>
      </c>
    </row>
    <row r="3375">
      <c r="A3375" s="6" t="n">
        <v>65120</v>
      </c>
      <c r="B3375" s="6" t="n">
        <v>65120</v>
      </c>
      <c r="C3375" s="6" t="inlineStr">
        <is>
          <t>Superannuation</t>
        </is>
      </c>
      <c r="D3375" s="6" t="inlineStr">
        <is>
          <t>Manual Journal</t>
        </is>
      </c>
      <c r="E3375" s="37" t="n">
        <v>46234</v>
      </c>
      <c r="F3375" s="6" t="n"/>
      <c r="G3375" s="39" t="n">
        <v>66.2</v>
      </c>
      <c r="H3375" s="39" t="n">
        <v>0</v>
      </c>
      <c r="I3375" s="6" t="inlineStr">
        <is>
          <t>2756 - CTS Mgmt Meetings [CTS]</t>
        </is>
      </c>
      <c r="J3375" s="6" t="n"/>
      <c r="K3375" s="6" t="inlineStr">
        <is>
          <t>#68750</t>
        </is>
      </c>
      <c r="L3375" s="6" t="inlineStr">
        <is>
          <t>Super Accrual Jul 27-31 2026 - CTS Mgmt Meetings [CTS]</t>
        </is>
      </c>
      <c r="M3375" s="6" t="inlineStr">
        <is>
          <t>CTS</t>
        </is>
      </c>
    </row>
    <row r="3376">
      <c r="A3376" s="6" t="n">
        <v>65120</v>
      </c>
      <c r="B3376" s="6" t="n">
        <v>65120</v>
      </c>
      <c r="C3376" s="6" t="inlineStr">
        <is>
          <t>Superannuation</t>
        </is>
      </c>
      <c r="D3376" s="6" t="inlineStr">
        <is>
          <t>Manual Journal</t>
        </is>
      </c>
      <c r="E3376" s="37" t="n">
        <v>46234</v>
      </c>
      <c r="F3376" s="6" t="n"/>
      <c r="G3376" s="39" t="n">
        <v>11.18</v>
      </c>
      <c r="H3376" s="39" t="n">
        <v>0</v>
      </c>
      <c r="I3376" s="6" t="inlineStr">
        <is>
          <t>9350 - MARKETING (external) [CTS]</t>
        </is>
      </c>
      <c r="J3376" s="6" t="n"/>
      <c r="K3376" s="6" t="inlineStr">
        <is>
          <t>#68750</t>
        </is>
      </c>
      <c r="L3376" s="6" t="inlineStr">
        <is>
          <t>Super Accrual Jul 27-31 2026 - MARKETING (external) [CTS]</t>
        </is>
      </c>
      <c r="M3376" s="6" t="inlineStr">
        <is>
          <t>CTS</t>
        </is>
      </c>
    </row>
    <row r="3377">
      <c r="A3377" s="6" t="n">
        <v>65120</v>
      </c>
      <c r="B3377" s="6" t="n">
        <v>65120</v>
      </c>
      <c r="C3377" s="6" t="inlineStr">
        <is>
          <t>Superannuation</t>
        </is>
      </c>
      <c r="D3377" s="6" t="inlineStr">
        <is>
          <t>Manual Journal</t>
        </is>
      </c>
      <c r="E3377" s="37" t="n">
        <v>46234</v>
      </c>
      <c r="F3377" s="6" t="n"/>
      <c r="G3377" s="39" t="n">
        <v>4.19</v>
      </c>
      <c r="H3377" s="39" t="n">
        <v>0</v>
      </c>
      <c r="I3377" s="6" t="inlineStr">
        <is>
          <t>9128 - VIDEO - Sales [VID]</t>
        </is>
      </c>
      <c r="J3377" s="6" t="n"/>
      <c r="K3377" s="6" t="inlineStr">
        <is>
          <t>#68750</t>
        </is>
      </c>
      <c r="L3377" s="6" t="inlineStr">
        <is>
          <t>Super Accrual Jul 27-31 2026 - VIDEO - Sales [VID]</t>
        </is>
      </c>
      <c r="M3377" s="6" t="inlineStr">
        <is>
          <t>VIDEO</t>
        </is>
      </c>
    </row>
    <row r="3378">
      <c r="A3378" s="6" t="n">
        <v>65120</v>
      </c>
      <c r="B3378" s="6" t="n">
        <v>65120</v>
      </c>
      <c r="C3378" s="6" t="inlineStr">
        <is>
          <t>Superannuation</t>
        </is>
      </c>
      <c r="D3378" s="6" t="inlineStr">
        <is>
          <t>Manual Journal</t>
        </is>
      </c>
      <c r="E3378" s="37" t="n">
        <v>46234</v>
      </c>
      <c r="F3378" s="6" t="n"/>
      <c r="G3378" s="39" t="n">
        <v>10.05</v>
      </c>
      <c r="H3378" s="39" t="n">
        <v>0</v>
      </c>
      <c r="I3378" s="6" t="inlineStr">
        <is>
          <t>9175 - PRODUCTION - Sales [PRD]</t>
        </is>
      </c>
      <c r="J3378" s="6" t="n"/>
      <c r="K3378" s="6" t="inlineStr">
        <is>
          <t>#68750</t>
        </is>
      </c>
      <c r="L3378" s="6" t="inlineStr">
        <is>
          <t>Super Accrual Jul 27-31 2026 - PRODUCTION - Sales [PRD]</t>
        </is>
      </c>
      <c r="M3378" s="6" t="inlineStr">
        <is>
          <t>PRODUCTION</t>
        </is>
      </c>
    </row>
    <row r="3379">
      <c r="A3379" s="6" t="n">
        <v>65120</v>
      </c>
      <c r="B3379" s="6" t="n">
        <v>65120</v>
      </c>
      <c r="C3379" s="6" t="inlineStr">
        <is>
          <t>Superannuation</t>
        </is>
      </c>
      <c r="D3379" s="6" t="inlineStr">
        <is>
          <t>Manual Journal</t>
        </is>
      </c>
      <c r="E3379" s="37" t="n">
        <v>46234</v>
      </c>
      <c r="F3379" s="6" t="n"/>
      <c r="G3379" s="39" t="n">
        <v>23.58</v>
      </c>
      <c r="H3379" s="39" t="n">
        <v>0</v>
      </c>
      <c r="I3379" s="6" t="inlineStr">
        <is>
          <t>2502 - ONS CBA (non-chargeable)</t>
        </is>
      </c>
      <c r="J3379" s="6" t="n"/>
      <c r="K3379" s="6" t="inlineStr">
        <is>
          <t>#68750</t>
        </is>
      </c>
      <c r="L3379" s="6" t="inlineStr">
        <is>
          <t>Super Accrual Jul 27-31 2026 - ONS CBA (non-chargeable)</t>
        </is>
      </c>
      <c r="M3379" s="6" t="inlineStr">
        <is>
          <t>ONSITE</t>
        </is>
      </c>
    </row>
    <row r="3380">
      <c r="A3380" s="6" t="n">
        <v>65120</v>
      </c>
      <c r="B3380" s="6" t="n">
        <v>65120</v>
      </c>
      <c r="C3380" s="6" t="inlineStr">
        <is>
          <t>Superannuation</t>
        </is>
      </c>
      <c r="D3380" s="6" t="inlineStr">
        <is>
          <t>Manual Journal</t>
        </is>
      </c>
      <c r="E3380" s="37" t="n">
        <v>46234</v>
      </c>
      <c r="F3380" s="6" t="n"/>
      <c r="G3380" s="39" t="n">
        <v>7.65</v>
      </c>
      <c r="H3380" s="39" t="n">
        <v>0</v>
      </c>
      <c r="I3380" s="6" t="inlineStr">
        <is>
          <t>2480 - ONSITE - Quotes [ONS]</t>
        </is>
      </c>
      <c r="J3380" s="6" t="n"/>
      <c r="K3380" s="6" t="inlineStr">
        <is>
          <t>#68750</t>
        </is>
      </c>
      <c r="L3380" s="6" t="inlineStr">
        <is>
          <t>Super Accrual Jul 27-31 2026 - ONSITE - Quotes [ONS]</t>
        </is>
      </c>
      <c r="M3380" s="6" t="inlineStr">
        <is>
          <t>ONSITE</t>
        </is>
      </c>
    </row>
    <row r="3381">
      <c r="A3381" s="6" t="n">
        <v>65120</v>
      </c>
      <c r="B3381" s="6" t="n">
        <v>65120</v>
      </c>
      <c r="C3381" s="6" t="inlineStr">
        <is>
          <t>Superannuation</t>
        </is>
      </c>
      <c r="D3381" s="6" t="inlineStr">
        <is>
          <t>Manual Journal</t>
        </is>
      </c>
      <c r="E3381" s="37" t="n">
        <v>46234</v>
      </c>
      <c r="F3381" s="6" t="n"/>
      <c r="G3381" s="39" t="n">
        <v>38.91</v>
      </c>
      <c r="H3381" s="39" t="n">
        <v>0</v>
      </c>
      <c r="I3381" s="6" t="inlineStr">
        <is>
          <t>9108 - ONSITE - Sales [ONS]</t>
        </is>
      </c>
      <c r="J3381" s="6" t="n"/>
      <c r="K3381" s="6" t="inlineStr">
        <is>
          <t>#68750</t>
        </is>
      </c>
      <c r="L3381" s="6" t="inlineStr">
        <is>
          <t>Super Accrual Jul 27-31 2026 - ONSITE - Sales [ONS]</t>
        </is>
      </c>
      <c r="M3381" s="6" t="inlineStr">
        <is>
          <t>ONSITE</t>
        </is>
      </c>
    </row>
    <row r="3382">
      <c r="A3382" s="6" t="n">
        <v>65120</v>
      </c>
      <c r="B3382" s="6" t="n">
        <v>65120</v>
      </c>
      <c r="C3382" s="6" t="inlineStr">
        <is>
          <t>Superannuation</t>
        </is>
      </c>
      <c r="D3382" s="6" t="inlineStr">
        <is>
          <t>Manual Journal</t>
        </is>
      </c>
      <c r="E3382" s="37" t="n">
        <v>46234</v>
      </c>
      <c r="F3382" s="6" t="n"/>
      <c r="G3382" s="39" t="n">
        <v>12.45</v>
      </c>
      <c r="H3382" s="39" t="n">
        <v>0</v>
      </c>
      <c r="I3382" s="6" t="inlineStr">
        <is>
          <t>9102 - Production - Training [PRD]</t>
        </is>
      </c>
      <c r="J3382" s="6" t="n"/>
      <c r="K3382" s="6" t="inlineStr">
        <is>
          <t>#68750</t>
        </is>
      </c>
      <c r="L3382" s="6" t="inlineStr">
        <is>
          <t>Super Accrual Jul 27-31 2026 - Production - Training [PRD]</t>
        </is>
      </c>
      <c r="M3382" s="6" t="inlineStr">
        <is>
          <t>PRODUCTION</t>
        </is>
      </c>
    </row>
    <row r="3383">
      <c r="A3383" s="6" t="n">
        <v>65120</v>
      </c>
      <c r="B3383" s="6" t="n">
        <v>65120</v>
      </c>
      <c r="C3383" s="6" t="inlineStr">
        <is>
          <t>Superannuation</t>
        </is>
      </c>
      <c r="D3383" s="6" t="inlineStr">
        <is>
          <t>Manual Journal</t>
        </is>
      </c>
      <c r="E3383" s="37" t="n">
        <v>46234</v>
      </c>
      <c r="F3383" s="6" t="n"/>
      <c r="G3383" s="39" t="n">
        <v>9.66</v>
      </c>
      <c r="H3383" s="39" t="n">
        <v>0</v>
      </c>
      <c r="I3383" s="6" t="inlineStr">
        <is>
          <t>2503 - ONS DTTL (non-chargeable)</t>
        </is>
      </c>
      <c r="J3383" s="6" t="n"/>
      <c r="K3383" s="6" t="inlineStr">
        <is>
          <t>#68750</t>
        </is>
      </c>
      <c r="L3383" s="6" t="inlineStr">
        <is>
          <t>Super Accrual Jul 27-31 2026 - ONS DTTL (non-chargeable)</t>
        </is>
      </c>
      <c r="M3383" s="6" t="inlineStr">
        <is>
          <t>ONSITE</t>
        </is>
      </c>
    </row>
    <row r="3384">
      <c r="A3384" s="6" t="n">
        <v>65120</v>
      </c>
      <c r="B3384" s="6" t="n">
        <v>65120</v>
      </c>
      <c r="C3384" s="6" t="inlineStr">
        <is>
          <t>Superannuation</t>
        </is>
      </c>
      <c r="D3384" s="6" t="inlineStr">
        <is>
          <t>Manual Journal</t>
        </is>
      </c>
      <c r="E3384" s="37" t="n">
        <v>46234</v>
      </c>
      <c r="F3384" s="6" t="n"/>
      <c r="G3384" s="39" t="n">
        <v>1.38</v>
      </c>
      <c r="H3384" s="39" t="n">
        <v>0</v>
      </c>
      <c r="I3384" s="6" t="inlineStr">
        <is>
          <t>26022301NC - Aware Super AV Maintenance Non-chargeable [ONS]</t>
        </is>
      </c>
      <c r="J3384" s="6" t="n"/>
      <c r="K3384" s="6" t="inlineStr">
        <is>
          <t>#68750</t>
        </is>
      </c>
      <c r="L3384" s="6" t="inlineStr">
        <is>
          <t>Super Accrual Jul 27-31 2026 - Aware Super AV Maintenance Non-chargeable [ONS]</t>
        </is>
      </c>
      <c r="M3384" s="6" t="inlineStr">
        <is>
          <t>ONSITE</t>
        </is>
      </c>
    </row>
    <row r="3385">
      <c r="A3385" s="6" t="n">
        <v>65120</v>
      </c>
      <c r="B3385" s="6" t="n">
        <v>65120</v>
      </c>
      <c r="C3385" s="6" t="inlineStr">
        <is>
          <t>Superannuation</t>
        </is>
      </c>
      <c r="D3385" s="6" t="inlineStr">
        <is>
          <t>Manual Journal</t>
        </is>
      </c>
      <c r="E3385" s="37" t="n">
        <v>46234</v>
      </c>
      <c r="F3385" s="6" t="n"/>
      <c r="G3385" s="39" t="n">
        <v>97.97</v>
      </c>
      <c r="H3385" s="39" t="n">
        <v>0</v>
      </c>
      <c r="I3385" s="6" t="inlineStr">
        <is>
          <t>9125 - VIDEO DEPT [VID]</t>
        </is>
      </c>
      <c r="J3385" s="6" t="n"/>
      <c r="K3385" s="6" t="inlineStr">
        <is>
          <t>#68750</t>
        </is>
      </c>
      <c r="L3385" s="6" t="inlineStr">
        <is>
          <t>Super Accrual Jul 27-31 2026 - VIDEO DEPT [VID]</t>
        </is>
      </c>
      <c r="M3385" s="6" t="inlineStr">
        <is>
          <t>VIDEO</t>
        </is>
      </c>
    </row>
    <row r="3386">
      <c r="A3386" s="6" t="n">
        <v>65120</v>
      </c>
      <c r="B3386" s="6" t="n">
        <v>65120</v>
      </c>
      <c r="C3386" s="6" t="inlineStr">
        <is>
          <t>Superannuation</t>
        </is>
      </c>
      <c r="D3386" s="6" t="inlineStr">
        <is>
          <t>Manual Journal</t>
        </is>
      </c>
      <c r="E3386" s="37" t="n">
        <v>46234</v>
      </c>
      <c r="F3386" s="6" t="n"/>
      <c r="G3386" s="39" t="n">
        <v>58.69</v>
      </c>
      <c r="H3386" s="39" t="n">
        <v>0</v>
      </c>
      <c r="I3386" s="6" t="inlineStr">
        <is>
          <t>2479 - CONSULTING - Quotes [CONS]</t>
        </is>
      </c>
      <c r="J3386" s="6" t="n"/>
      <c r="K3386" s="6" t="inlineStr">
        <is>
          <t>#68750</t>
        </is>
      </c>
      <c r="L3386" s="6" t="inlineStr">
        <is>
          <t>Super Accrual Jul 27-31 2026 - CONSULTING - Quotes [CONS]</t>
        </is>
      </c>
      <c r="M3386" s="6" t="inlineStr">
        <is>
          <t>CONSULTING</t>
        </is>
      </c>
    </row>
    <row r="3387">
      <c r="A3387" s="6" t="n">
        <v>65120</v>
      </c>
      <c r="B3387" s="6" t="n">
        <v>65120</v>
      </c>
      <c r="C3387" s="6" t="inlineStr">
        <is>
          <t>Superannuation</t>
        </is>
      </c>
      <c r="D3387" s="6" t="inlineStr">
        <is>
          <t>Manual Journal</t>
        </is>
      </c>
      <c r="E3387" s="37" t="n">
        <v>46234</v>
      </c>
      <c r="F3387" s="6" t="n"/>
      <c r="G3387" s="39" t="n">
        <v>4.14</v>
      </c>
      <c r="H3387" s="39" t="n">
        <v>0</v>
      </c>
      <c r="I3387" s="6" t="inlineStr">
        <is>
          <t>26021602N - Gen E ABS AV Support (Canberra) [ONS non-chargeable]</t>
        </is>
      </c>
      <c r="J3387" s="6" t="n"/>
      <c r="K3387" s="6" t="inlineStr">
        <is>
          <t>#68750</t>
        </is>
      </c>
      <c r="L3387" s="6" t="inlineStr">
        <is>
          <t>Super Accrual Jul 27-31 2026 - Gen E ABS AV Support (Canberra) [ONS non-chargeable]</t>
        </is>
      </c>
      <c r="M3387" s="6" t="inlineStr">
        <is>
          <t>ONSITE</t>
        </is>
      </c>
    </row>
    <row r="3388">
      <c r="A3388" s="6" t="n">
        <v>65120</v>
      </c>
      <c r="B3388" s="6" t="n">
        <v>65120</v>
      </c>
      <c r="C3388" s="6" t="inlineStr">
        <is>
          <t>Superannuation</t>
        </is>
      </c>
      <c r="D3388" s="6" t="inlineStr">
        <is>
          <t>Manual Journal</t>
        </is>
      </c>
      <c r="E3388" s="37" t="n">
        <v>46234</v>
      </c>
      <c r="F3388" s="6" t="n"/>
      <c r="G3388" s="39" t="n">
        <v>1.38</v>
      </c>
      <c r="H3388" s="39" t="n">
        <v>0</v>
      </c>
      <c r="I3388" s="6" t="inlineStr">
        <is>
          <t>2879 - ONS Ricoh-QANTAS (non-chgble)</t>
        </is>
      </c>
      <c r="J3388" s="6" t="n"/>
      <c r="K3388" s="6" t="inlineStr">
        <is>
          <t>#68750</t>
        </is>
      </c>
      <c r="L3388" s="6" t="inlineStr">
        <is>
          <t>Super Accrual Jul 27-31 2026 - ONS Ricoh-QANTAS (non-chgble)</t>
        </is>
      </c>
      <c r="M3388" s="6" t="inlineStr">
        <is>
          <t>ONSITE</t>
        </is>
      </c>
    </row>
    <row r="3389">
      <c r="A3389" s="6" t="n">
        <v>65120</v>
      </c>
      <c r="B3389" s="6" t="n">
        <v>65120</v>
      </c>
      <c r="C3389" s="6" t="inlineStr">
        <is>
          <t>Superannuation</t>
        </is>
      </c>
      <c r="D3389" s="6" t="inlineStr">
        <is>
          <t>Manual Journal</t>
        </is>
      </c>
      <c r="E3389" s="37" t="n">
        <v>46234</v>
      </c>
      <c r="F3389" s="6" t="n"/>
      <c r="G3389" s="39" t="n">
        <v>2.76</v>
      </c>
      <c r="H3389" s="39" t="n">
        <v>0</v>
      </c>
      <c r="I3389" s="6" t="inlineStr">
        <is>
          <t>2506 - ONS BWEST (non-chargeable)</t>
        </is>
      </c>
      <c r="J3389" s="6" t="n"/>
      <c r="K3389" s="6" t="inlineStr">
        <is>
          <t>#68750</t>
        </is>
      </c>
      <c r="L3389" s="6" t="inlineStr">
        <is>
          <t>Super Accrual Jul 27-31 2026 - ONS BWEST (non-chargeable)</t>
        </is>
      </c>
      <c r="M3389" s="6" t="inlineStr">
        <is>
          <t>ONSITE</t>
        </is>
      </c>
    </row>
    <row r="3390">
      <c r="A3390" s="6" t="n">
        <v>65120</v>
      </c>
      <c r="B3390" s="6" t="n">
        <v>65120</v>
      </c>
      <c r="C3390" s="6" t="inlineStr">
        <is>
          <t>Superannuation</t>
        </is>
      </c>
      <c r="D3390" s="6" t="inlineStr">
        <is>
          <t>Manual Journal</t>
        </is>
      </c>
      <c r="E3390" s="37" t="n">
        <v>46234</v>
      </c>
      <c r="F3390" s="6" t="n"/>
      <c r="G3390" s="39" t="n">
        <v>69.56</v>
      </c>
      <c r="H3390" s="39" t="n">
        <v>0</v>
      </c>
      <c r="I3390" s="6" t="inlineStr">
        <is>
          <t>2481 - Production - Quotes [PRD]</t>
        </is>
      </c>
      <c r="J3390" s="6" t="n"/>
      <c r="K3390" s="6" t="inlineStr">
        <is>
          <t>#68750</t>
        </is>
      </c>
      <c r="L3390" s="6" t="inlineStr">
        <is>
          <t>Super Accrual Jul 27-31 2026 - Production - Quotes [PRD]</t>
        </is>
      </c>
      <c r="M3390" s="6" t="inlineStr">
        <is>
          <t>PRODUCTION</t>
        </is>
      </c>
    </row>
    <row r="3391">
      <c r="A3391" s="6" t="n">
        <v>65120</v>
      </c>
      <c r="B3391" s="6" t="n">
        <v>65120</v>
      </c>
      <c r="C3391" s="6" t="inlineStr">
        <is>
          <t>Superannuation</t>
        </is>
      </c>
      <c r="D3391" s="6" t="inlineStr">
        <is>
          <t>Manual Journal</t>
        </is>
      </c>
      <c r="E3391" s="37" t="n">
        <v>46234</v>
      </c>
      <c r="F3391" s="6" t="n"/>
      <c r="G3391" s="39" t="n">
        <v>2.4</v>
      </c>
      <c r="H3391" s="39" t="n">
        <v>0</v>
      </c>
      <c r="I3391" s="6" t="inlineStr">
        <is>
          <t>2482 - VIDEO - Quotes [VID]</t>
        </is>
      </c>
      <c r="J3391" s="6" t="n"/>
      <c r="K3391" s="6" t="inlineStr">
        <is>
          <t>#68750</t>
        </is>
      </c>
      <c r="L3391" s="6" t="inlineStr">
        <is>
          <t>Super Accrual Jul 27-31 2026 - VIDEO - Quotes [VID]</t>
        </is>
      </c>
      <c r="M3391" s="6" t="inlineStr">
        <is>
          <t>VIDEO</t>
        </is>
      </c>
    </row>
    <row r="3392">
      <c r="A3392" s="6" t="n">
        <v>65120</v>
      </c>
      <c r="B3392" s="6" t="n">
        <v>65120</v>
      </c>
      <c r="C3392" s="6" t="inlineStr">
        <is>
          <t>Superannuation</t>
        </is>
      </c>
      <c r="D3392" s="6" t="inlineStr">
        <is>
          <t>Manual Journal</t>
        </is>
      </c>
      <c r="E3392" s="37" t="n">
        <v>46234</v>
      </c>
      <c r="F3392" s="6" t="n"/>
      <c r="G3392" s="39" t="n">
        <v>6.34</v>
      </c>
      <c r="H3392" s="39" t="n">
        <v>0</v>
      </c>
      <c r="I3392" s="6" t="inlineStr">
        <is>
          <t>9000 - OFFICE / ADMIN [CTS]</t>
        </is>
      </c>
      <c r="J3392" s="6" t="n"/>
      <c r="K3392" s="6" t="inlineStr">
        <is>
          <t>#69267</t>
        </is>
      </c>
      <c r="L3392" s="6" t="inlineStr">
        <is>
          <t>Time in Lieu - July 2026 - Time in Lieu - July 2026</t>
        </is>
      </c>
      <c r="M3392" s="6" t="inlineStr">
        <is>
          <t>CTS</t>
        </is>
      </c>
    </row>
    <row r="3393">
      <c r="A3393" s="6" t="n">
        <v>65120</v>
      </c>
      <c r="B3393" s="6" t="n">
        <v>65120</v>
      </c>
      <c r="C3393" s="6" t="inlineStr">
        <is>
          <t>Superannuation</t>
        </is>
      </c>
      <c r="D3393" s="6" t="inlineStr">
        <is>
          <t>Manual Journal</t>
        </is>
      </c>
      <c r="E3393" s="37" t="n">
        <v>46235</v>
      </c>
      <c r="F3393" s="6" t="n"/>
      <c r="G3393" s="39" t="n">
        <v>0</v>
      </c>
      <c r="H3393" s="39" t="n">
        <v>32.37</v>
      </c>
      <c r="I3393" s="6" t="inlineStr">
        <is>
          <t>2606906 - St Catherines Case Study Video Non-Chrgable [VID]</t>
        </is>
      </c>
      <c r="J3393" s="6" t="n"/>
      <c r="K3393" s="6" t="inlineStr">
        <is>
          <t>#68749</t>
        </is>
      </c>
      <c r="L3393" s="6" t="inlineStr">
        <is>
          <t>Reversal: Super Accrual Jul 27-31 2026 - St Catherines Case Study Video [VID]</t>
        </is>
      </c>
      <c r="M3393" s="6" t="inlineStr">
        <is>
          <t>VIDEO</t>
        </is>
      </c>
    </row>
    <row r="3394">
      <c r="A3394" s="6" t="n">
        <v>65120</v>
      </c>
      <c r="B3394" s="6" t="n">
        <v>65120</v>
      </c>
      <c r="C3394" s="6" t="inlineStr">
        <is>
          <t>Superannuation</t>
        </is>
      </c>
      <c r="D3394" s="6" t="inlineStr">
        <is>
          <t>Manual Journal</t>
        </is>
      </c>
      <c r="E3394" s="37" t="n">
        <v>46235</v>
      </c>
      <c r="F3394" s="6" t="n"/>
      <c r="G3394" s="39" t="n">
        <v>0</v>
      </c>
      <c r="H3394" s="39" t="n">
        <v>462.24</v>
      </c>
      <c r="I3394" s="6" t="inlineStr">
        <is>
          <t>9100 - PRODUCTION [PRD]</t>
        </is>
      </c>
      <c r="J3394" s="6" t="n"/>
      <c r="K3394" s="6" t="inlineStr">
        <is>
          <t>#68749</t>
        </is>
      </c>
      <c r="L3394" s="6" t="inlineStr">
        <is>
          <t>Reversal: Super Accrual Jul 27-31 2026 - PRODUCTION [PRD]</t>
        </is>
      </c>
      <c r="M3394" s="6" t="inlineStr">
        <is>
          <t>PRODUCTION</t>
        </is>
      </c>
    </row>
    <row r="3395">
      <c r="A3395" s="6" t="n">
        <v>65120</v>
      </c>
      <c r="B3395" s="6" t="n">
        <v>65120</v>
      </c>
      <c r="C3395" s="6" t="inlineStr">
        <is>
          <t>Superannuation</t>
        </is>
      </c>
      <c r="D3395" s="6" t="inlineStr">
        <is>
          <t>Manual Journal</t>
        </is>
      </c>
      <c r="E3395" s="37" t="n">
        <v>46235</v>
      </c>
      <c r="F3395" s="6" t="n"/>
      <c r="G3395" s="39" t="n">
        <v>0</v>
      </c>
      <c r="H3395" s="39" t="n">
        <v>35.11</v>
      </c>
      <c r="I3395" s="6" t="inlineStr">
        <is>
          <t>9400 - CONSULTING [CONS]</t>
        </is>
      </c>
      <c r="J3395" s="6" t="n"/>
      <c r="K3395" s="6" t="inlineStr">
        <is>
          <t>#68749</t>
        </is>
      </c>
      <c r="L3395" s="6" t="inlineStr">
        <is>
          <t>Reversal: Super Accrual Jul 27-31 2026 - CONSULTING [CONS]</t>
        </is>
      </c>
      <c r="M3395" s="6" t="inlineStr">
        <is>
          <t>CONSULTING</t>
        </is>
      </c>
    </row>
    <row r="3396">
      <c r="A3396" s="6" t="n">
        <v>65120</v>
      </c>
      <c r="B3396" s="6" t="n">
        <v>65120</v>
      </c>
      <c r="C3396" s="6" t="inlineStr">
        <is>
          <t>Superannuation</t>
        </is>
      </c>
      <c r="D3396" s="6" t="inlineStr">
        <is>
          <t>Manual Journal</t>
        </is>
      </c>
      <c r="E3396" s="37" t="n">
        <v>46235</v>
      </c>
      <c r="F3396" s="6" t="n"/>
      <c r="G3396" s="39" t="n">
        <v>0</v>
      </c>
      <c r="H3396" s="39" t="n">
        <v>54.73</v>
      </c>
      <c r="I3396" s="6" t="inlineStr">
        <is>
          <t>9202 - INTEGRATION - Quotes [INT]</t>
        </is>
      </c>
      <c r="J3396" s="6" t="n"/>
      <c r="K3396" s="6" t="inlineStr">
        <is>
          <t>#68749</t>
        </is>
      </c>
      <c r="L3396" s="6" t="inlineStr">
        <is>
          <t>Reversal: Super Accrual Jul 27-31 2026 - INTEGRATION - Quotes [INT]</t>
        </is>
      </c>
      <c r="M3396" s="6" t="inlineStr">
        <is>
          <t>INTEGRATION</t>
        </is>
      </c>
    </row>
    <row r="3397">
      <c r="A3397" s="6" t="n">
        <v>65120</v>
      </c>
      <c r="B3397" s="6" t="n">
        <v>65120</v>
      </c>
      <c r="C3397" s="6" t="inlineStr">
        <is>
          <t>Superannuation</t>
        </is>
      </c>
      <c r="D3397" s="6" t="inlineStr">
        <is>
          <t>Manual Journal</t>
        </is>
      </c>
      <c r="E3397" s="37" t="n">
        <v>46235</v>
      </c>
      <c r="F3397" s="6" t="n"/>
      <c r="G3397" s="39" t="n">
        <v>0</v>
      </c>
      <c r="H3397" s="39" t="n">
        <v>14.48</v>
      </c>
      <c r="I3397" s="6" t="inlineStr">
        <is>
          <t>9200 - INTEGRATION [INT]</t>
        </is>
      </c>
      <c r="J3397" s="6" t="n"/>
      <c r="K3397" s="6" t="inlineStr">
        <is>
          <t>#68749</t>
        </is>
      </c>
      <c r="L3397" s="6" t="inlineStr">
        <is>
          <t>Reversal: Super Accrual Jul 27-31 2026 - INTEGRATION [INT]</t>
        </is>
      </c>
      <c r="M3397" s="6" t="inlineStr">
        <is>
          <t>INTEGRATION</t>
        </is>
      </c>
    </row>
    <row r="3398">
      <c r="A3398" s="6" t="n">
        <v>65120</v>
      </c>
      <c r="B3398" s="6" t="n">
        <v>65120</v>
      </c>
      <c r="C3398" s="6" t="inlineStr">
        <is>
          <t>Superannuation</t>
        </is>
      </c>
      <c r="D3398" s="6" t="inlineStr">
        <is>
          <t>Manual Journal</t>
        </is>
      </c>
      <c r="E3398" s="37" t="n">
        <v>46235</v>
      </c>
      <c r="F3398" s="6" t="n"/>
      <c r="G3398" s="39" t="n">
        <v>0</v>
      </c>
      <c r="H3398" s="39" t="n">
        <v>14.07</v>
      </c>
      <c r="I3398" s="6" t="inlineStr">
        <is>
          <t>9403 - CONSULTING - Sales [CONS]</t>
        </is>
      </c>
      <c r="J3398" s="6" t="n"/>
      <c r="K3398" s="6" t="inlineStr">
        <is>
          <t>#68749</t>
        </is>
      </c>
      <c r="L3398" s="6" t="inlineStr">
        <is>
          <t>Reversal: Super Accrual Jul 27-31 2026 - CONSULTING - Sales [CONS]</t>
        </is>
      </c>
      <c r="M3398" s="6" t="inlineStr">
        <is>
          <t>CONSULTING</t>
        </is>
      </c>
    </row>
    <row r="3399">
      <c r="A3399" s="6" t="n">
        <v>65120</v>
      </c>
      <c r="B3399" s="6" t="n">
        <v>65120</v>
      </c>
      <c r="C3399" s="6" t="inlineStr">
        <is>
          <t>Superannuation</t>
        </is>
      </c>
      <c r="D3399" s="6" t="inlineStr">
        <is>
          <t>Manual Journal</t>
        </is>
      </c>
      <c r="E3399" s="37" t="n">
        <v>46235</v>
      </c>
      <c r="F3399" s="6" t="n"/>
      <c r="G3399" s="39" t="n">
        <v>0</v>
      </c>
      <c r="H3399" s="39" t="n">
        <v>11.16</v>
      </c>
      <c r="I3399" s="6" t="inlineStr">
        <is>
          <t>9375 - MARKETING / COMMS [CTS]</t>
        </is>
      </c>
      <c r="J3399" s="6" t="n"/>
      <c r="K3399" s="6" t="inlineStr">
        <is>
          <t>#68749</t>
        </is>
      </c>
      <c r="L3399" s="6" t="inlineStr">
        <is>
          <t>Reversal: Super Accrual Jul 27-31 2026 - MARKETING / COMMS [CTS]</t>
        </is>
      </c>
      <c r="M3399" s="6" t="inlineStr">
        <is>
          <t>CTS</t>
        </is>
      </c>
    </row>
    <row r="3400">
      <c r="A3400" s="6" t="n">
        <v>65120</v>
      </c>
      <c r="B3400" s="6" t="n">
        <v>65120</v>
      </c>
      <c r="C3400" s="6" t="inlineStr">
        <is>
          <t>Superannuation</t>
        </is>
      </c>
      <c r="D3400" s="6" t="inlineStr">
        <is>
          <t>Manual Journal</t>
        </is>
      </c>
      <c r="E3400" s="37" t="n">
        <v>46235</v>
      </c>
      <c r="F3400" s="6" t="n"/>
      <c r="G3400" s="39" t="n">
        <v>0</v>
      </c>
      <c r="H3400" s="39" t="n">
        <v>43.25</v>
      </c>
      <c r="I3400" s="6" t="inlineStr">
        <is>
          <t>9300 - HUMAN RESOURCES [CTS]</t>
        </is>
      </c>
      <c r="J3400" s="6" t="n"/>
      <c r="K3400" s="6" t="inlineStr">
        <is>
          <t>#68749</t>
        </is>
      </c>
      <c r="L3400" s="6" t="inlineStr">
        <is>
          <t>Reversal: Super Accrual Jul 27-31 2026 - HUMAN RESOURCES [CTS]</t>
        </is>
      </c>
      <c r="M3400" s="6" t="inlineStr">
        <is>
          <t>CTS</t>
        </is>
      </c>
    </row>
    <row r="3401">
      <c r="A3401" s="6" t="n">
        <v>65120</v>
      </c>
      <c r="B3401" s="6" t="n">
        <v>65120</v>
      </c>
      <c r="C3401" s="6" t="inlineStr">
        <is>
          <t>Superannuation</t>
        </is>
      </c>
      <c r="D3401" s="6" t="inlineStr">
        <is>
          <t>Manual Journal</t>
        </is>
      </c>
      <c r="E3401" s="37" t="n">
        <v>46235</v>
      </c>
      <c r="F3401" s="6" t="n"/>
      <c r="G3401" s="39" t="n">
        <v>0</v>
      </c>
      <c r="H3401" s="39" t="n">
        <v>1017.44</v>
      </c>
      <c r="I3401" s="6" t="inlineStr">
        <is>
          <t>9000 - OFFICE / ADMIN [CTS]</t>
        </is>
      </c>
      <c r="J3401" s="6" t="n"/>
      <c r="K3401" s="6" t="inlineStr">
        <is>
          <t>#68749</t>
        </is>
      </c>
      <c r="L3401" s="6" t="inlineStr">
        <is>
          <t>Reversal: Super Accrual Jul 27-31 2026 - OFFICE / ADMIN [CTS]</t>
        </is>
      </c>
      <c r="M3401" s="6" t="inlineStr">
        <is>
          <t>CTS</t>
        </is>
      </c>
    </row>
    <row r="3402">
      <c r="A3402" s="6" t="n">
        <v>65120</v>
      </c>
      <c r="B3402" s="6" t="n">
        <v>65120</v>
      </c>
      <c r="C3402" s="6" t="inlineStr">
        <is>
          <t>Superannuation</t>
        </is>
      </c>
      <c r="D3402" s="6" t="inlineStr">
        <is>
          <t>Manual Journal</t>
        </is>
      </c>
      <c r="E3402" s="37" t="n">
        <v>46235</v>
      </c>
      <c r="F3402" s="6" t="n"/>
      <c r="G3402" s="39" t="n">
        <v>0</v>
      </c>
      <c r="H3402" s="39" t="n">
        <v>19.5</v>
      </c>
      <c r="I3402" s="6" t="inlineStr">
        <is>
          <t>9225 - Integration - SALES [INT]</t>
        </is>
      </c>
      <c r="J3402" s="6" t="n"/>
      <c r="K3402" s="6" t="inlineStr">
        <is>
          <t>#68749</t>
        </is>
      </c>
      <c r="L3402" s="6" t="inlineStr">
        <is>
          <t>Reversal: Super Accrual Jul 27-31 2026 - Integration - SALES [INT]</t>
        </is>
      </c>
      <c r="M3402" s="6" t="inlineStr">
        <is>
          <t>INTEGRATION</t>
        </is>
      </c>
    </row>
    <row r="3403">
      <c r="A3403" s="6" t="n">
        <v>65120</v>
      </c>
      <c r="B3403" s="6" t="n">
        <v>65120</v>
      </c>
      <c r="C3403" s="6" t="inlineStr">
        <is>
          <t>Superannuation</t>
        </is>
      </c>
      <c r="D3403" s="6" t="inlineStr">
        <is>
          <t>Manual Journal</t>
        </is>
      </c>
      <c r="E3403" s="37" t="n">
        <v>46235</v>
      </c>
      <c r="F3403" s="6" t="n"/>
      <c r="G3403" s="39" t="n">
        <v>0</v>
      </c>
      <c r="H3403" s="39" t="n">
        <v>66.2</v>
      </c>
      <c r="I3403" s="6" t="inlineStr">
        <is>
          <t>2756 - CTS Mgmt Meetings [CTS]</t>
        </is>
      </c>
      <c r="J3403" s="6" t="n"/>
      <c r="K3403" s="6" t="inlineStr">
        <is>
          <t>#68749</t>
        </is>
      </c>
      <c r="L3403" s="6" t="inlineStr">
        <is>
          <t>Reversal: Super Accrual Jul 27-31 2026 - CTS Mgmt Meetings [CTS]</t>
        </is>
      </c>
      <c r="M3403" s="6" t="inlineStr">
        <is>
          <t>CTS</t>
        </is>
      </c>
    </row>
    <row r="3404">
      <c r="A3404" s="6" t="n">
        <v>65120</v>
      </c>
      <c r="B3404" s="6" t="n">
        <v>65120</v>
      </c>
      <c r="C3404" s="6" t="inlineStr">
        <is>
          <t>Superannuation</t>
        </is>
      </c>
      <c r="D3404" s="6" t="inlineStr">
        <is>
          <t>Manual Journal</t>
        </is>
      </c>
      <c r="E3404" s="37" t="n">
        <v>46235</v>
      </c>
      <c r="F3404" s="6" t="n"/>
      <c r="G3404" s="39" t="n">
        <v>0</v>
      </c>
      <c r="H3404" s="39" t="n">
        <v>11.18</v>
      </c>
      <c r="I3404" s="6" t="inlineStr">
        <is>
          <t>9350 - MARKETING (external) [CTS]</t>
        </is>
      </c>
      <c r="J3404" s="6" t="n"/>
      <c r="K3404" s="6" t="inlineStr">
        <is>
          <t>#68749</t>
        </is>
      </c>
      <c r="L3404" s="6" t="inlineStr">
        <is>
          <t>Reversal: Super Accrual Jul 27-31 2026 - MARKETING (external) [CTS]</t>
        </is>
      </c>
      <c r="M3404" s="6" t="inlineStr">
        <is>
          <t>CTS</t>
        </is>
      </c>
    </row>
    <row r="3405">
      <c r="A3405" s="6" t="n">
        <v>65120</v>
      </c>
      <c r="B3405" s="6" t="n">
        <v>65120</v>
      </c>
      <c r="C3405" s="6" t="inlineStr">
        <is>
          <t>Superannuation</t>
        </is>
      </c>
      <c r="D3405" s="6" t="inlineStr">
        <is>
          <t>Manual Journal</t>
        </is>
      </c>
      <c r="E3405" s="37" t="n">
        <v>46235</v>
      </c>
      <c r="F3405" s="6" t="n"/>
      <c r="G3405" s="39" t="n">
        <v>0</v>
      </c>
      <c r="H3405" s="39" t="n">
        <v>4.19</v>
      </c>
      <c r="I3405" s="6" t="inlineStr">
        <is>
          <t>9128 - VIDEO - Sales [VID]</t>
        </is>
      </c>
      <c r="J3405" s="6" t="n"/>
      <c r="K3405" s="6" t="inlineStr">
        <is>
          <t>#68749</t>
        </is>
      </c>
      <c r="L3405" s="6" t="inlineStr">
        <is>
          <t>Reversal: Super Accrual Jul 27-31 2026 - VIDEO - Sales [VID]</t>
        </is>
      </c>
      <c r="M3405" s="6" t="inlineStr">
        <is>
          <t>VIDEO</t>
        </is>
      </c>
    </row>
    <row r="3406">
      <c r="A3406" s="6" t="n">
        <v>65120</v>
      </c>
      <c r="B3406" s="6" t="n">
        <v>65120</v>
      </c>
      <c r="C3406" s="6" t="inlineStr">
        <is>
          <t>Superannuation</t>
        </is>
      </c>
      <c r="D3406" s="6" t="inlineStr">
        <is>
          <t>Manual Journal</t>
        </is>
      </c>
      <c r="E3406" s="37" t="n">
        <v>46235</v>
      </c>
      <c r="F3406" s="6" t="n"/>
      <c r="G3406" s="39" t="n">
        <v>0</v>
      </c>
      <c r="H3406" s="39" t="n">
        <v>10.05</v>
      </c>
      <c r="I3406" s="6" t="inlineStr">
        <is>
          <t>9175 - PRODUCTION - Sales [PRD]</t>
        </is>
      </c>
      <c r="J3406" s="6" t="n"/>
      <c r="K3406" s="6" t="inlineStr">
        <is>
          <t>#68749</t>
        </is>
      </c>
      <c r="L3406" s="6" t="inlineStr">
        <is>
          <t>Reversal: Super Accrual Jul 27-31 2026 - PRODUCTION - Sales [PRD]</t>
        </is>
      </c>
      <c r="M3406" s="6" t="inlineStr">
        <is>
          <t>PRODUCTION</t>
        </is>
      </c>
    </row>
    <row r="3407">
      <c r="A3407" s="6" t="n">
        <v>65120</v>
      </c>
      <c r="B3407" s="6" t="n">
        <v>65120</v>
      </c>
      <c r="C3407" s="6" t="inlineStr">
        <is>
          <t>Superannuation</t>
        </is>
      </c>
      <c r="D3407" s="6" t="inlineStr">
        <is>
          <t>Manual Journal</t>
        </is>
      </c>
      <c r="E3407" s="37" t="n">
        <v>46235</v>
      </c>
      <c r="F3407" s="6" t="n"/>
      <c r="G3407" s="39" t="n">
        <v>0</v>
      </c>
      <c r="H3407" s="39" t="n">
        <v>23.58</v>
      </c>
      <c r="I3407" s="6" t="inlineStr">
        <is>
          <t>2502 - ONS CBA (non-chargeable)</t>
        </is>
      </c>
      <c r="J3407" s="6" t="n"/>
      <c r="K3407" s="6" t="inlineStr">
        <is>
          <t>#68749</t>
        </is>
      </c>
      <c r="L3407" s="6" t="inlineStr">
        <is>
          <t>Reversal: Super Accrual Jul 27-31 2026 - ONS CBA (non-chargeable)</t>
        </is>
      </c>
      <c r="M3407" s="6" t="inlineStr">
        <is>
          <t>ONSITE</t>
        </is>
      </c>
    </row>
    <row r="3408">
      <c r="A3408" s="6" t="n">
        <v>65120</v>
      </c>
      <c r="B3408" s="6" t="n">
        <v>65120</v>
      </c>
      <c r="C3408" s="6" t="inlineStr">
        <is>
          <t>Superannuation</t>
        </is>
      </c>
      <c r="D3408" s="6" t="inlineStr">
        <is>
          <t>Manual Journal</t>
        </is>
      </c>
      <c r="E3408" s="37" t="n">
        <v>46235</v>
      </c>
      <c r="F3408" s="6" t="n"/>
      <c r="G3408" s="39" t="n">
        <v>0</v>
      </c>
      <c r="H3408" s="39" t="n">
        <v>7.65</v>
      </c>
      <c r="I3408" s="6" t="inlineStr">
        <is>
          <t>2480 - ONSITE - Quotes [ONS]</t>
        </is>
      </c>
      <c r="J3408" s="6" t="n"/>
      <c r="K3408" s="6" t="inlineStr">
        <is>
          <t>#68749</t>
        </is>
      </c>
      <c r="L3408" s="6" t="inlineStr">
        <is>
          <t>Reversal: Super Accrual Jul 27-31 2026 - ONSITE - Quotes [ONS]</t>
        </is>
      </c>
      <c r="M3408" s="6" t="inlineStr">
        <is>
          <t>ONSITE</t>
        </is>
      </c>
    </row>
    <row r="3409">
      <c r="A3409" s="6" t="n">
        <v>65120</v>
      </c>
      <c r="B3409" s="6" t="n">
        <v>65120</v>
      </c>
      <c r="C3409" s="6" t="inlineStr">
        <is>
          <t>Superannuation</t>
        </is>
      </c>
      <c r="D3409" s="6" t="inlineStr">
        <is>
          <t>Manual Journal</t>
        </is>
      </c>
      <c r="E3409" s="37" t="n">
        <v>46235</v>
      </c>
      <c r="F3409" s="6" t="n"/>
      <c r="G3409" s="39" t="n">
        <v>0</v>
      </c>
      <c r="H3409" s="39" t="n">
        <v>38.91</v>
      </c>
      <c r="I3409" s="6" t="inlineStr">
        <is>
          <t>9108 - ONSITE - Sales [ONS]</t>
        </is>
      </c>
      <c r="J3409" s="6" t="n"/>
      <c r="K3409" s="6" t="inlineStr">
        <is>
          <t>#68749</t>
        </is>
      </c>
      <c r="L3409" s="6" t="inlineStr">
        <is>
          <t>Reversal: Super Accrual Jul 27-31 2026 - ONSITE - Sales [ONS]</t>
        </is>
      </c>
      <c r="M3409" s="6" t="inlineStr">
        <is>
          <t>ONSITE</t>
        </is>
      </c>
    </row>
    <row r="3410">
      <c r="A3410" s="6" t="n">
        <v>65120</v>
      </c>
      <c r="B3410" s="6" t="n">
        <v>65120</v>
      </c>
      <c r="C3410" s="6" t="inlineStr">
        <is>
          <t>Superannuation</t>
        </is>
      </c>
      <c r="D3410" s="6" t="inlineStr">
        <is>
          <t>Manual Journal</t>
        </is>
      </c>
      <c r="E3410" s="37" t="n">
        <v>46235</v>
      </c>
      <c r="F3410" s="6" t="n"/>
      <c r="G3410" s="39" t="n">
        <v>0</v>
      </c>
      <c r="H3410" s="39" t="n">
        <v>12.45</v>
      </c>
      <c r="I3410" s="6" t="inlineStr">
        <is>
          <t>9102 - Production - Training [PRD]</t>
        </is>
      </c>
      <c r="J3410" s="6" t="n"/>
      <c r="K3410" s="6" t="inlineStr">
        <is>
          <t>#68749</t>
        </is>
      </c>
      <c r="L3410" s="6" t="inlineStr">
        <is>
          <t>Reversal: Super Accrual Jul 27-31 2026 - Production - Training [PRD]</t>
        </is>
      </c>
      <c r="M3410" s="6" t="inlineStr">
        <is>
          <t>PRODUCTION</t>
        </is>
      </c>
    </row>
    <row r="3411">
      <c r="A3411" s="6" t="n">
        <v>65120</v>
      </c>
      <c r="B3411" s="6" t="n">
        <v>65120</v>
      </c>
      <c r="C3411" s="6" t="inlineStr">
        <is>
          <t>Superannuation</t>
        </is>
      </c>
      <c r="D3411" s="6" t="inlineStr">
        <is>
          <t>Manual Journal</t>
        </is>
      </c>
      <c r="E3411" s="37" t="n">
        <v>46235</v>
      </c>
      <c r="F3411" s="6" t="n"/>
      <c r="G3411" s="39" t="n">
        <v>0</v>
      </c>
      <c r="H3411" s="39" t="n">
        <v>9.66</v>
      </c>
      <c r="I3411" s="6" t="inlineStr">
        <is>
          <t>2503 - ONS DTTL (non-chargeable)</t>
        </is>
      </c>
      <c r="J3411" s="6" t="n"/>
      <c r="K3411" s="6" t="inlineStr">
        <is>
          <t>#68749</t>
        </is>
      </c>
      <c r="L3411" s="6" t="inlineStr">
        <is>
          <t>Reversal: Super Accrual Jul 27-31 2026 - ONS DTTL (non-chargeable)</t>
        </is>
      </c>
      <c r="M3411" s="6" t="inlineStr">
        <is>
          <t>ONSITE</t>
        </is>
      </c>
    </row>
    <row r="3412">
      <c r="A3412" s="6" t="n">
        <v>65120</v>
      </c>
      <c r="B3412" s="6" t="n">
        <v>65120</v>
      </c>
      <c r="C3412" s="6" t="inlineStr">
        <is>
          <t>Superannuation</t>
        </is>
      </c>
      <c r="D3412" s="6" t="inlineStr">
        <is>
          <t>Manual Journal</t>
        </is>
      </c>
      <c r="E3412" s="37" t="n">
        <v>46235</v>
      </c>
      <c r="F3412" s="6" t="n"/>
      <c r="G3412" s="39" t="n">
        <v>0</v>
      </c>
      <c r="H3412" s="39" t="n">
        <v>1.38</v>
      </c>
      <c r="I3412" s="6" t="inlineStr">
        <is>
          <t>26022301NC - Aware Super AV Maintenance Non-chargeable [ONS]</t>
        </is>
      </c>
      <c r="J3412" s="6" t="n"/>
      <c r="K3412" s="6" t="inlineStr">
        <is>
          <t>#68749</t>
        </is>
      </c>
      <c r="L3412" s="6" t="inlineStr">
        <is>
          <t>Reversal: Super Accrual Jul 27-31 2026 - Aware Super AV Maintenance Non-chargeable [ONS]</t>
        </is>
      </c>
      <c r="M3412" s="6" t="inlineStr">
        <is>
          <t>ONSITE</t>
        </is>
      </c>
    </row>
    <row r="3413">
      <c r="A3413" s="6" t="n">
        <v>65120</v>
      </c>
      <c r="B3413" s="6" t="n">
        <v>65120</v>
      </c>
      <c r="C3413" s="6" t="inlineStr">
        <is>
          <t>Superannuation</t>
        </is>
      </c>
      <c r="D3413" s="6" t="inlineStr">
        <is>
          <t>Manual Journal</t>
        </is>
      </c>
      <c r="E3413" s="37" t="n">
        <v>46235</v>
      </c>
      <c r="F3413" s="6" t="n"/>
      <c r="G3413" s="39" t="n">
        <v>0</v>
      </c>
      <c r="H3413" s="39" t="n">
        <v>97.97</v>
      </c>
      <c r="I3413" s="6" t="inlineStr">
        <is>
          <t>9125 - VIDEO DEPT [VID]</t>
        </is>
      </c>
      <c r="J3413" s="6" t="n"/>
      <c r="K3413" s="6" t="inlineStr">
        <is>
          <t>#68749</t>
        </is>
      </c>
      <c r="L3413" s="6" t="inlineStr">
        <is>
          <t>Reversal: Super Accrual Jul 27-31 2026 - VIDEO DEPT [VID]</t>
        </is>
      </c>
      <c r="M3413" s="6" t="inlineStr">
        <is>
          <t>VIDEO</t>
        </is>
      </c>
    </row>
    <row r="3414">
      <c r="A3414" s="6" t="n">
        <v>65120</v>
      </c>
      <c r="B3414" s="6" t="n">
        <v>65120</v>
      </c>
      <c r="C3414" s="6" t="inlineStr">
        <is>
          <t>Superannuation</t>
        </is>
      </c>
      <c r="D3414" s="6" t="inlineStr">
        <is>
          <t>Manual Journal</t>
        </is>
      </c>
      <c r="E3414" s="37" t="n">
        <v>46235</v>
      </c>
      <c r="F3414" s="6" t="n"/>
      <c r="G3414" s="39" t="n">
        <v>0</v>
      </c>
      <c r="H3414" s="39" t="n">
        <v>58.69</v>
      </c>
      <c r="I3414" s="6" t="inlineStr">
        <is>
          <t>2479 - CONSULTING - Quotes [CONS]</t>
        </is>
      </c>
      <c r="J3414" s="6" t="n"/>
      <c r="K3414" s="6" t="inlineStr">
        <is>
          <t>#68749</t>
        </is>
      </c>
      <c r="L3414" s="6" t="inlineStr">
        <is>
          <t>Reversal: Super Accrual Jul 27-31 2026 - CONSULTING - Quotes [CONS]</t>
        </is>
      </c>
      <c r="M3414" s="6" t="inlineStr">
        <is>
          <t>CONSULTING</t>
        </is>
      </c>
    </row>
    <row r="3415">
      <c r="A3415" s="6" t="n">
        <v>65120</v>
      </c>
      <c r="B3415" s="6" t="n">
        <v>65120</v>
      </c>
      <c r="C3415" s="6" t="inlineStr">
        <is>
          <t>Superannuation</t>
        </is>
      </c>
      <c r="D3415" s="6" t="inlineStr">
        <is>
          <t>Manual Journal</t>
        </is>
      </c>
      <c r="E3415" s="37" t="n">
        <v>46235</v>
      </c>
      <c r="F3415" s="6" t="n"/>
      <c r="G3415" s="39" t="n">
        <v>0</v>
      </c>
      <c r="H3415" s="39" t="n">
        <v>4.14</v>
      </c>
      <c r="I3415" s="6" t="inlineStr">
        <is>
          <t>26021602N - Gen E ABS AV Support (Canberra) [ONS non-chargeable]</t>
        </is>
      </c>
      <c r="J3415" s="6" t="n"/>
      <c r="K3415" s="6" t="inlineStr">
        <is>
          <t>#68749</t>
        </is>
      </c>
      <c r="L3415" s="6" t="inlineStr">
        <is>
          <t>Reversal: Super Accrual Jul 27-31 2026 - Gen E ABS AV Support (Canberra) [ONS non-chargeable]</t>
        </is>
      </c>
      <c r="M3415" s="6" t="inlineStr">
        <is>
          <t>ONSITE</t>
        </is>
      </c>
    </row>
    <row r="3416">
      <c r="A3416" s="6" t="n">
        <v>65120</v>
      </c>
      <c r="B3416" s="6" t="n">
        <v>65120</v>
      </c>
      <c r="C3416" s="6" t="inlineStr">
        <is>
          <t>Superannuation</t>
        </is>
      </c>
      <c r="D3416" s="6" t="inlineStr">
        <is>
          <t>Manual Journal</t>
        </is>
      </c>
      <c r="E3416" s="37" t="n">
        <v>46235</v>
      </c>
      <c r="F3416" s="6" t="n"/>
      <c r="G3416" s="39" t="n">
        <v>0</v>
      </c>
      <c r="H3416" s="39" t="n">
        <v>1.38</v>
      </c>
      <c r="I3416" s="6" t="inlineStr">
        <is>
          <t>2879 - ONS Ricoh-QANTAS (non-chgble)</t>
        </is>
      </c>
      <c r="J3416" s="6" t="n"/>
      <c r="K3416" s="6" t="inlineStr">
        <is>
          <t>#68749</t>
        </is>
      </c>
      <c r="L3416" s="6" t="inlineStr">
        <is>
          <t>Reversal: Super Accrual Jul 27-31 2026 - ONS Ricoh-QANTAS (non-chgble)</t>
        </is>
      </c>
      <c r="M3416" s="6" t="inlineStr">
        <is>
          <t>ONSITE</t>
        </is>
      </c>
    </row>
    <row r="3417">
      <c r="A3417" s="6" t="n">
        <v>65120</v>
      </c>
      <c r="B3417" s="6" t="n">
        <v>65120</v>
      </c>
      <c r="C3417" s="6" t="inlineStr">
        <is>
          <t>Superannuation</t>
        </is>
      </c>
      <c r="D3417" s="6" t="inlineStr">
        <is>
          <t>Manual Journal</t>
        </is>
      </c>
      <c r="E3417" s="37" t="n">
        <v>46235</v>
      </c>
      <c r="F3417" s="6" t="n"/>
      <c r="G3417" s="39" t="n">
        <v>0</v>
      </c>
      <c r="H3417" s="39" t="n">
        <v>2.76</v>
      </c>
      <c r="I3417" s="6" t="inlineStr">
        <is>
          <t>2506 - ONS BWEST (non-chargeable)</t>
        </is>
      </c>
      <c r="J3417" s="6" t="n"/>
      <c r="K3417" s="6" t="inlineStr">
        <is>
          <t>#68749</t>
        </is>
      </c>
      <c r="L3417" s="6" t="inlineStr">
        <is>
          <t>Reversal: Super Accrual Jul 27-31 2026 - ONS BWEST (non-chargeable)</t>
        </is>
      </c>
      <c r="M3417" s="6" t="inlineStr">
        <is>
          <t>ONSITE</t>
        </is>
      </c>
    </row>
    <row r="3418">
      <c r="A3418" s="6" t="n">
        <v>65120</v>
      </c>
      <c r="B3418" s="6" t="n">
        <v>65120</v>
      </c>
      <c r="C3418" s="6" t="inlineStr">
        <is>
          <t>Superannuation</t>
        </is>
      </c>
      <c r="D3418" s="6" t="inlineStr">
        <is>
          <t>Manual Journal</t>
        </is>
      </c>
      <c r="E3418" s="37" t="n">
        <v>46235</v>
      </c>
      <c r="F3418" s="6" t="n"/>
      <c r="G3418" s="39" t="n">
        <v>0</v>
      </c>
      <c r="H3418" s="39" t="n">
        <v>69.56</v>
      </c>
      <c r="I3418" s="6" t="inlineStr">
        <is>
          <t>2481 - Production - Quotes [PRD]</t>
        </is>
      </c>
      <c r="J3418" s="6" t="n"/>
      <c r="K3418" s="6" t="inlineStr">
        <is>
          <t>#68749</t>
        </is>
      </c>
      <c r="L3418" s="6" t="inlineStr">
        <is>
          <t>Reversal: Super Accrual Jul 27-31 2026 - Production - Quotes [PRD]</t>
        </is>
      </c>
      <c r="M3418" s="6" t="inlineStr">
        <is>
          <t>PRODUCTION</t>
        </is>
      </c>
    </row>
    <row r="3419">
      <c r="A3419" s="6" t="n">
        <v>65120</v>
      </c>
      <c r="B3419" s="6" t="n">
        <v>65120</v>
      </c>
      <c r="C3419" s="6" t="inlineStr">
        <is>
          <t>Superannuation</t>
        </is>
      </c>
      <c r="D3419" s="6" t="inlineStr">
        <is>
          <t>Manual Journal</t>
        </is>
      </c>
      <c r="E3419" s="37" t="n">
        <v>46235</v>
      </c>
      <c r="F3419" s="6" t="n"/>
      <c r="G3419" s="39" t="n">
        <v>0</v>
      </c>
      <c r="H3419" s="39" t="n">
        <v>2.4</v>
      </c>
      <c r="I3419" s="6" t="inlineStr">
        <is>
          <t>2482 - VIDEO - Quotes [VID]</t>
        </is>
      </c>
      <c r="J3419" s="6" t="n"/>
      <c r="K3419" s="6" t="inlineStr">
        <is>
          <t>#68749</t>
        </is>
      </c>
      <c r="L3419" s="6" t="inlineStr">
        <is>
          <t>Reversal: Super Accrual Jul 27-31 2026 - VIDEO - Quotes [VID]</t>
        </is>
      </c>
      <c r="M3419" s="6" t="inlineStr">
        <is>
          <t>VIDEO</t>
        </is>
      </c>
    </row>
    <row r="3420">
      <c r="A3420" s="6" t="n">
        <v>65120</v>
      </c>
      <c r="B3420" s="6" t="n">
        <v>65120</v>
      </c>
      <c r="C3420" s="6" t="inlineStr">
        <is>
          <t>Superannuation</t>
        </is>
      </c>
      <c r="D3420" s="6" t="inlineStr">
        <is>
          <t>Manual Journal</t>
        </is>
      </c>
      <c r="E3420" s="37" t="n">
        <v>46235</v>
      </c>
      <c r="F3420" s="6" t="n"/>
      <c r="G3420" s="39" t="n">
        <v>0</v>
      </c>
      <c r="H3420" s="39" t="n">
        <v>6.34</v>
      </c>
      <c r="I3420" s="6" t="inlineStr">
        <is>
          <t>9000 - OFFICE / ADMIN [CTS]</t>
        </is>
      </c>
      <c r="J3420" s="6" t="n"/>
      <c r="K3420" s="6" t="inlineStr">
        <is>
          <t>#69266</t>
        </is>
      </c>
      <c r="L3420" s="6" t="inlineStr">
        <is>
          <t>Reversal: Time in Lieu - July 2026 - Time in Lieu - July 2026</t>
        </is>
      </c>
      <c r="M3420" s="6" t="inlineStr">
        <is>
          <t>CTS</t>
        </is>
      </c>
    </row>
    <row r="3421">
      <c r="A3421" s="6" t="n">
        <v>65120</v>
      </c>
      <c r="B3421" s="6" t="n">
        <v>65120</v>
      </c>
      <c r="C3421" s="6" t="inlineStr">
        <is>
          <t>Superannuation</t>
        </is>
      </c>
      <c r="D3421" s="6" t="inlineStr">
        <is>
          <t>Manual Journal</t>
        </is>
      </c>
      <c r="E3421" s="37" t="n">
        <v>46245</v>
      </c>
      <c r="F3421" s="6" t="n"/>
      <c r="G3421" s="39" t="n">
        <v>1155.44</v>
      </c>
      <c r="H3421" s="39" t="n">
        <v>0</v>
      </c>
      <c r="I3421" s="6" t="inlineStr">
        <is>
          <t>9100 - PRODUCTION [PRD]</t>
        </is>
      </c>
      <c r="J3421" s="6" t="n"/>
      <c r="K3421" s="6" t="inlineStr">
        <is>
          <t>#69397</t>
        </is>
      </c>
      <c r="L3421" s="6" t="inlineStr">
        <is>
          <t>Super 37003 Reclass (25/07/2026-07/08/2026) - PRODUCTION [PRD]</t>
        </is>
      </c>
      <c r="M3421" s="6" t="inlineStr">
        <is>
          <t>PRODUCTION</t>
        </is>
      </c>
    </row>
    <row r="3422">
      <c r="A3422" s="6" t="n">
        <v>65120</v>
      </c>
      <c r="B3422" s="6" t="n">
        <v>65120</v>
      </c>
      <c r="C3422" s="6" t="inlineStr">
        <is>
          <t>Superannuation</t>
        </is>
      </c>
      <c r="D3422" s="6" t="inlineStr">
        <is>
          <t>Manual Journal</t>
        </is>
      </c>
      <c r="E3422" s="37" t="n">
        <v>46245</v>
      </c>
      <c r="F3422" s="6" t="n"/>
      <c r="G3422" s="39" t="n">
        <v>288</v>
      </c>
      <c r="H3422" s="39" t="n">
        <v>0</v>
      </c>
      <c r="I3422" s="6" t="inlineStr">
        <is>
          <t>2402 - DTTL SYD FT Tech 1 [ONS]</t>
        </is>
      </c>
      <c r="J3422" s="6" t="n"/>
      <c r="K3422" s="6" t="inlineStr">
        <is>
          <t>#69397</t>
        </is>
      </c>
      <c r="L3422" s="6" t="inlineStr">
        <is>
          <t>Super 37003 Reclass (25/07/2026-07/08/2026) - DTTL SYD FT Tech 1 [ONS]</t>
        </is>
      </c>
      <c r="M3422" s="6" t="inlineStr">
        <is>
          <t>ONSITE</t>
        </is>
      </c>
    </row>
    <row r="3423">
      <c r="A3423" s="6" t="n">
        <v>65120</v>
      </c>
      <c r="B3423" s="6" t="n">
        <v>65120</v>
      </c>
      <c r="C3423" s="6" t="inlineStr">
        <is>
          <t>Superannuation</t>
        </is>
      </c>
      <c r="D3423" s="6" t="inlineStr">
        <is>
          <t>Manual Journal</t>
        </is>
      </c>
      <c r="E3423" s="37" t="n">
        <v>46245</v>
      </c>
      <c r="F3423" s="6" t="n"/>
      <c r="G3423" s="39" t="n">
        <v>143.97</v>
      </c>
      <c r="H3423" s="39" t="n">
        <v>0</v>
      </c>
      <c r="I3423" s="6" t="inlineStr">
        <is>
          <t>9400 - CONSULTING [CONS]</t>
        </is>
      </c>
      <c r="J3423" s="6" t="n"/>
      <c r="K3423" s="6" t="inlineStr">
        <is>
          <t>#69397</t>
        </is>
      </c>
      <c r="L3423" s="6" t="inlineStr">
        <is>
          <t>Super 37003 Reclass (25/07/2026-07/08/2026) - CONSULTING [CONS]</t>
        </is>
      </c>
      <c r="M3423" s="6" t="inlineStr">
        <is>
          <t>CONSULTING</t>
        </is>
      </c>
    </row>
    <row r="3424">
      <c r="A3424" s="6" t="n">
        <v>65120</v>
      </c>
      <c r="B3424" s="6" t="n">
        <v>65120</v>
      </c>
      <c r="C3424" s="6" t="inlineStr">
        <is>
          <t>Superannuation</t>
        </is>
      </c>
      <c r="D3424" s="6" t="inlineStr">
        <is>
          <t>Manual Journal</t>
        </is>
      </c>
      <c r="E3424" s="37" t="n">
        <v>46245</v>
      </c>
      <c r="F3424" s="6" t="n"/>
      <c r="G3424" s="39" t="n">
        <v>8.24</v>
      </c>
      <c r="H3424" s="39" t="n">
        <v>0</v>
      </c>
      <c r="I3424" s="6" t="inlineStr">
        <is>
          <t>3057 - AusPayNet ONS[Non-Chargeable]</t>
        </is>
      </c>
      <c r="J3424" s="6" t="n"/>
      <c r="K3424" s="6" t="inlineStr">
        <is>
          <t>#69397</t>
        </is>
      </c>
      <c r="L3424" s="6" t="inlineStr">
        <is>
          <t>Super 37003 Reclass (25/07/2026-07/08/2026) - AusPayNet ONS[Non-Chargeable]</t>
        </is>
      </c>
      <c r="M3424" s="6" t="inlineStr">
        <is>
          <t>ONSITE</t>
        </is>
      </c>
    </row>
    <row r="3425">
      <c r="A3425" s="6" t="n">
        <v>65120</v>
      </c>
      <c r="B3425" s="6" t="n">
        <v>65120</v>
      </c>
      <c r="C3425" s="6" t="inlineStr">
        <is>
          <t>Superannuation</t>
        </is>
      </c>
      <c r="D3425" s="6" t="inlineStr">
        <is>
          <t>Manual Journal</t>
        </is>
      </c>
      <c r="E3425" s="37" t="n">
        <v>46245</v>
      </c>
      <c r="F3425" s="6" t="n"/>
      <c r="G3425" s="39" t="n">
        <v>213.61</v>
      </c>
      <c r="H3425" s="39" t="n">
        <v>0</v>
      </c>
      <c r="I3425" s="6" t="inlineStr">
        <is>
          <t>9202 - INTEGRATION - Quotes [INT]</t>
        </is>
      </c>
      <c r="J3425" s="6" t="n"/>
      <c r="K3425" s="6" t="inlineStr">
        <is>
          <t>#69397</t>
        </is>
      </c>
      <c r="L3425" s="6" t="inlineStr">
        <is>
          <t>Super 37003 Reclass (25/07/2026-07/08/2026) - INTEGRATION - Quotes [INT]</t>
        </is>
      </c>
      <c r="M3425" s="6" t="inlineStr">
        <is>
          <t>INTEGRATION</t>
        </is>
      </c>
    </row>
    <row r="3426">
      <c r="A3426" s="6" t="n">
        <v>65120</v>
      </c>
      <c r="B3426" s="6" t="n">
        <v>65120</v>
      </c>
      <c r="C3426" s="6" t="inlineStr">
        <is>
          <t>Superannuation</t>
        </is>
      </c>
      <c r="D3426" s="6" t="inlineStr">
        <is>
          <t>Manual Journal</t>
        </is>
      </c>
      <c r="E3426" s="37" t="n">
        <v>46245</v>
      </c>
      <c r="F3426" s="6" t="n"/>
      <c r="G3426" s="39" t="n">
        <v>16.46</v>
      </c>
      <c r="H3426" s="39" t="n">
        <v>0</v>
      </c>
      <c r="I3426" s="6" t="inlineStr">
        <is>
          <t>26022301NC - Aware Super AV Maintenance Non-chargeable [ONS]</t>
        </is>
      </c>
      <c r="J3426" s="6" t="n"/>
      <c r="K3426" s="6" t="inlineStr">
        <is>
          <t>#69397</t>
        </is>
      </c>
      <c r="L3426" s="6" t="inlineStr">
        <is>
          <t>Super 37003 Reclass (25/07/2026-07/08/2026) - Aware Super AV Maintenance Non-chargeable [ONS]</t>
        </is>
      </c>
      <c r="M3426" s="6" t="inlineStr">
        <is>
          <t>ONSITE</t>
        </is>
      </c>
    </row>
    <row r="3427">
      <c r="A3427" s="6" t="n">
        <v>65120</v>
      </c>
      <c r="B3427" s="6" t="n">
        <v>65120</v>
      </c>
      <c r="C3427" s="6" t="inlineStr">
        <is>
          <t>Superannuation</t>
        </is>
      </c>
      <c r="D3427" s="6" t="inlineStr">
        <is>
          <t>Manual Journal</t>
        </is>
      </c>
      <c r="E3427" s="37" t="n">
        <v>46245</v>
      </c>
      <c r="F3427" s="6" t="n"/>
      <c r="G3427" s="39" t="n">
        <v>34.77</v>
      </c>
      <c r="H3427" s="39" t="n">
        <v>0</v>
      </c>
      <c r="I3427" s="6" t="inlineStr">
        <is>
          <t>9200 - INTEGRATION [INT]</t>
        </is>
      </c>
      <c r="J3427" s="6" t="n"/>
      <c r="K3427" s="6" t="inlineStr">
        <is>
          <t>#69397</t>
        </is>
      </c>
      <c r="L3427" s="6" t="inlineStr">
        <is>
          <t>Super 37003 Reclass (25/07/2026-07/08/2026) - INTEGRATION [INT]</t>
        </is>
      </c>
      <c r="M3427" s="6" t="inlineStr">
        <is>
          <t>INTEGRATION</t>
        </is>
      </c>
    </row>
    <row r="3428">
      <c r="A3428" s="6" t="n">
        <v>65120</v>
      </c>
      <c r="B3428" s="6" t="n">
        <v>65120</v>
      </c>
      <c r="C3428" s="6" t="inlineStr">
        <is>
          <t>Superannuation</t>
        </is>
      </c>
      <c r="D3428" s="6" t="inlineStr">
        <is>
          <t>Manual Journal</t>
        </is>
      </c>
      <c r="E3428" s="37" t="n">
        <v>46245</v>
      </c>
      <c r="F3428" s="6" t="n"/>
      <c r="G3428" s="39" t="n">
        <v>12.88</v>
      </c>
      <c r="H3428" s="39" t="n">
        <v>0</v>
      </c>
      <c r="I3428" s="6" t="inlineStr">
        <is>
          <t>9225 - Integration - SALES [INT]</t>
        </is>
      </c>
      <c r="J3428" s="6" t="n"/>
      <c r="K3428" s="6" t="inlineStr">
        <is>
          <t>#69397</t>
        </is>
      </c>
      <c r="L3428" s="6" t="inlineStr">
        <is>
          <t>Super 37003 Reclass (25/07/2026-07/08/2026) - Integration - SALES [INT]</t>
        </is>
      </c>
      <c r="M3428" s="6" t="inlineStr">
        <is>
          <t>INTEGRATION</t>
        </is>
      </c>
    </row>
    <row r="3429">
      <c r="A3429" s="6" t="n">
        <v>65120</v>
      </c>
      <c r="B3429" s="6" t="n">
        <v>65120</v>
      </c>
      <c r="C3429" s="6" t="inlineStr">
        <is>
          <t>Superannuation</t>
        </is>
      </c>
      <c r="D3429" s="6" t="inlineStr">
        <is>
          <t>Manual Journal</t>
        </is>
      </c>
      <c r="E3429" s="37" t="n">
        <v>46245</v>
      </c>
      <c r="F3429" s="6" t="n"/>
      <c r="G3429" s="39" t="n">
        <v>3039.22</v>
      </c>
      <c r="H3429" s="39" t="n">
        <v>0</v>
      </c>
      <c r="I3429" s="6" t="inlineStr">
        <is>
          <t>9000 - OFFICE / ADMIN [CTS]</t>
        </is>
      </c>
      <c r="J3429" s="6" t="n"/>
      <c r="K3429" s="6" t="inlineStr">
        <is>
          <t>#69397</t>
        </is>
      </c>
      <c r="L3429" s="6" t="inlineStr">
        <is>
          <t>Super 37003 Reclass (25/07/2026-07/08/2026) - OFFICE / ADMIN [CTS]</t>
        </is>
      </c>
      <c r="M3429" s="6" t="inlineStr">
        <is>
          <t>CTS</t>
        </is>
      </c>
    </row>
    <row r="3430">
      <c r="A3430" s="6" t="n">
        <v>65120</v>
      </c>
      <c r="B3430" s="6" t="n">
        <v>65120</v>
      </c>
      <c r="C3430" s="6" t="inlineStr">
        <is>
          <t>Superannuation</t>
        </is>
      </c>
      <c r="D3430" s="6" t="inlineStr">
        <is>
          <t>Manual Journal</t>
        </is>
      </c>
      <c r="E3430" s="37" t="n">
        <v>46245</v>
      </c>
      <c r="F3430" s="6" t="n"/>
      <c r="G3430" s="39" t="n">
        <v>79.25</v>
      </c>
      <c r="H3430" s="39" t="n">
        <v>0</v>
      </c>
      <c r="I3430" s="6" t="inlineStr">
        <is>
          <t>2506208 - CBA AGM 2026 [PRD]</t>
        </is>
      </c>
      <c r="J3430" s="6" t="n"/>
      <c r="K3430" s="6" t="inlineStr">
        <is>
          <t>#69397</t>
        </is>
      </c>
      <c r="L3430" s="6" t="inlineStr">
        <is>
          <t>Super 37003 Reclass (25/07/2026-07/08/2026) - CBA AGM 2026 [PRD]</t>
        </is>
      </c>
      <c r="M3430" s="6" t="inlineStr">
        <is>
          <t>PRODUCTION</t>
        </is>
      </c>
    </row>
    <row r="3431">
      <c r="A3431" s="6" t="n">
        <v>65120</v>
      </c>
      <c r="B3431" s="6" t="n">
        <v>65120</v>
      </c>
      <c r="C3431" s="6" t="inlineStr">
        <is>
          <t>Superannuation</t>
        </is>
      </c>
      <c r="D3431" s="6" t="inlineStr">
        <is>
          <t>Manual Journal</t>
        </is>
      </c>
      <c r="E3431" s="37" t="n">
        <v>46245</v>
      </c>
      <c r="F3431" s="6" t="n"/>
      <c r="G3431" s="39" t="n">
        <v>70.27</v>
      </c>
      <c r="H3431" s="39" t="n">
        <v>0</v>
      </c>
      <c r="I3431" s="6" t="inlineStr">
        <is>
          <t>9300 - HUMAN RESOURCES [CTS]</t>
        </is>
      </c>
      <c r="J3431" s="6" t="n"/>
      <c r="K3431" s="6" t="inlineStr">
        <is>
          <t>#69397</t>
        </is>
      </c>
      <c r="L3431" s="6" t="inlineStr">
        <is>
          <t>Super 37003 Reclass (25/07/2026-07/08/2026) - HUMAN RESOURCES [CTS]</t>
        </is>
      </c>
      <c r="M3431" s="6" t="inlineStr">
        <is>
          <t>CTS</t>
        </is>
      </c>
    </row>
    <row r="3432">
      <c r="A3432" s="6" t="n">
        <v>65120</v>
      </c>
      <c r="B3432" s="6" t="n">
        <v>65120</v>
      </c>
      <c r="C3432" s="6" t="inlineStr">
        <is>
          <t>Superannuation</t>
        </is>
      </c>
      <c r="D3432" s="6" t="inlineStr">
        <is>
          <t>Manual Journal</t>
        </is>
      </c>
      <c r="E3432" s="37" t="n">
        <v>46245</v>
      </c>
      <c r="F3432" s="6" t="n"/>
      <c r="G3432" s="39" t="n">
        <v>185.74</v>
      </c>
      <c r="H3432" s="39" t="n">
        <v>0</v>
      </c>
      <c r="I3432" s="6" t="inlineStr">
        <is>
          <t>2756 - CTS Mgmt Meetings [CTS]</t>
        </is>
      </c>
      <c r="J3432" s="6" t="n"/>
      <c r="K3432" s="6" t="inlineStr">
        <is>
          <t>#69397</t>
        </is>
      </c>
      <c r="L3432" s="6" t="inlineStr">
        <is>
          <t>Super 37003 Reclass (25/07/2026-07/08/2026) - CTS Mgmt Meetings [CTS]</t>
        </is>
      </c>
      <c r="M3432" s="6" t="inlineStr">
        <is>
          <t>CTS</t>
        </is>
      </c>
    </row>
    <row r="3433">
      <c r="A3433" s="6" t="n">
        <v>65120</v>
      </c>
      <c r="B3433" s="6" t="n">
        <v>65120</v>
      </c>
      <c r="C3433" s="6" t="inlineStr">
        <is>
          <t>Superannuation</t>
        </is>
      </c>
      <c r="D3433" s="6" t="inlineStr">
        <is>
          <t>Manual Journal</t>
        </is>
      </c>
      <c r="E3433" s="37" t="n">
        <v>46245</v>
      </c>
      <c r="F3433" s="6" t="n"/>
      <c r="G3433" s="39" t="n">
        <v>77.95</v>
      </c>
      <c r="H3433" s="39" t="n">
        <v>0</v>
      </c>
      <c r="I3433" s="6" t="inlineStr">
        <is>
          <t>9108 - ONSITE - Sales [ONS]</t>
        </is>
      </c>
      <c r="J3433" s="6" t="n"/>
      <c r="K3433" s="6" t="inlineStr">
        <is>
          <t>#69397</t>
        </is>
      </c>
      <c r="L3433" s="6" t="inlineStr">
        <is>
          <t>Super 37003 Reclass (25/07/2026-07/08/2026) - ONSITE - Sales [ONS]</t>
        </is>
      </c>
      <c r="M3433" s="6" t="inlineStr">
        <is>
          <t>ONSITE</t>
        </is>
      </c>
    </row>
    <row r="3434">
      <c r="A3434" s="6" t="n">
        <v>65120</v>
      </c>
      <c r="B3434" s="6" t="n">
        <v>65120</v>
      </c>
      <c r="C3434" s="6" t="inlineStr">
        <is>
          <t>Superannuation</t>
        </is>
      </c>
      <c r="D3434" s="6" t="inlineStr">
        <is>
          <t>Manual Journal</t>
        </is>
      </c>
      <c r="E3434" s="37" t="n">
        <v>46245</v>
      </c>
      <c r="F3434" s="6" t="n"/>
      <c r="G3434" s="39" t="n">
        <v>179.52</v>
      </c>
      <c r="H3434" s="39" t="n">
        <v>0</v>
      </c>
      <c r="I3434" s="6" t="inlineStr">
        <is>
          <t>2481 - Production - Quotes [PRD]</t>
        </is>
      </c>
      <c r="J3434" s="6" t="n"/>
      <c r="K3434" s="6" t="inlineStr">
        <is>
          <t>#69397</t>
        </is>
      </c>
      <c r="L3434" s="6" t="inlineStr">
        <is>
          <t>Super 37003 Reclass (25/07/2026-07/08/2026) - Production - Quotes [PRD]</t>
        </is>
      </c>
      <c r="M3434" s="6" t="inlineStr">
        <is>
          <t>PRODUCTION</t>
        </is>
      </c>
    </row>
    <row r="3435">
      <c r="A3435" s="6" t="n">
        <v>65120</v>
      </c>
      <c r="B3435" s="6" t="n">
        <v>65120</v>
      </c>
      <c r="C3435" s="6" t="inlineStr">
        <is>
          <t>Superannuation</t>
        </is>
      </c>
      <c r="D3435" s="6" t="inlineStr">
        <is>
          <t>Manual Journal</t>
        </is>
      </c>
      <c r="E3435" s="37" t="n">
        <v>46245</v>
      </c>
      <c r="F3435" s="6" t="n"/>
      <c r="G3435" s="39" t="n">
        <v>11.72</v>
      </c>
      <c r="H3435" s="39" t="n">
        <v>0</v>
      </c>
      <c r="I3435" s="6" t="inlineStr">
        <is>
          <t>9175 - PRODUCTION - Sales [PRD]</t>
        </is>
      </c>
      <c r="J3435" s="6" t="n"/>
      <c r="K3435" s="6" t="inlineStr">
        <is>
          <t>#69397</t>
        </is>
      </c>
      <c r="L3435" s="6" t="inlineStr">
        <is>
          <t>Super 37003 Reclass (25/07/2026-07/08/2026) - PRODUCTION - Sales [PRD]</t>
        </is>
      </c>
      <c r="M3435" s="6" t="inlineStr">
        <is>
          <t>PRODUCTION</t>
        </is>
      </c>
    </row>
    <row r="3436">
      <c r="A3436" s="6" t="n">
        <v>65120</v>
      </c>
      <c r="B3436" s="6" t="n">
        <v>65120</v>
      </c>
      <c r="C3436" s="6" t="inlineStr">
        <is>
          <t>Superannuation</t>
        </is>
      </c>
      <c r="D3436" s="6" t="inlineStr">
        <is>
          <t>Manual Journal</t>
        </is>
      </c>
      <c r="E3436" s="37" t="n">
        <v>46245</v>
      </c>
      <c r="F3436" s="6" t="n"/>
      <c r="G3436" s="39" t="n">
        <v>54.69</v>
      </c>
      <c r="H3436" s="39" t="n">
        <v>0</v>
      </c>
      <c r="I3436" s="6" t="inlineStr">
        <is>
          <t>9403 - CONSULTING - Sales [CONS]</t>
        </is>
      </c>
      <c r="J3436" s="6" t="n"/>
      <c r="K3436" s="6" t="inlineStr">
        <is>
          <t>#69397</t>
        </is>
      </c>
      <c r="L3436" s="6" t="inlineStr">
        <is>
          <t>Super 37003 Reclass (25/07/2026-07/08/2026) - CONSULTING - Sales [CONS]</t>
        </is>
      </c>
      <c r="M3436" s="6" t="inlineStr">
        <is>
          <t>CONSULTING</t>
        </is>
      </c>
    </row>
    <row r="3437">
      <c r="A3437" s="6" t="n">
        <v>65120</v>
      </c>
      <c r="B3437" s="6" t="n">
        <v>65120</v>
      </c>
      <c r="C3437" s="6" t="inlineStr">
        <is>
          <t>Superannuation</t>
        </is>
      </c>
      <c r="D3437" s="6" t="inlineStr">
        <is>
          <t>Manual Journal</t>
        </is>
      </c>
      <c r="E3437" s="37" t="n">
        <v>46245</v>
      </c>
      <c r="F3437" s="6" t="n"/>
      <c r="G3437" s="39" t="n">
        <v>7.81</v>
      </c>
      <c r="H3437" s="39" t="n">
        <v>0</v>
      </c>
      <c r="I3437" s="6" t="inlineStr">
        <is>
          <t>9350 - MARKETING (external) [CTS]</t>
        </is>
      </c>
      <c r="J3437" s="6" t="n"/>
      <c r="K3437" s="6" t="inlineStr">
        <is>
          <t>#69397</t>
        </is>
      </c>
      <c r="L3437" s="6" t="inlineStr">
        <is>
          <t>Super 37003 Reclass (25/07/2026-07/08/2026) - MARKETING (external) [CTS]</t>
        </is>
      </c>
      <c r="M3437" s="6" t="inlineStr">
        <is>
          <t>CTS</t>
        </is>
      </c>
    </row>
    <row r="3438">
      <c r="A3438" s="6" t="n">
        <v>65120</v>
      </c>
      <c r="B3438" s="6" t="n">
        <v>65120</v>
      </c>
      <c r="C3438" s="6" t="inlineStr">
        <is>
          <t>Superannuation</t>
        </is>
      </c>
      <c r="D3438" s="6" t="inlineStr">
        <is>
          <t>Manual Journal</t>
        </is>
      </c>
      <c r="E3438" s="37" t="n">
        <v>46245</v>
      </c>
      <c r="F3438" s="6" t="n"/>
      <c r="G3438" s="39" t="n">
        <v>78.47</v>
      </c>
      <c r="H3438" s="39" t="n">
        <v>0</v>
      </c>
      <c r="I3438" s="6" t="inlineStr">
        <is>
          <t>9102 - Production - Training [PRD]</t>
        </is>
      </c>
      <c r="J3438" s="6" t="n"/>
      <c r="K3438" s="6" t="inlineStr">
        <is>
          <t>#69397</t>
        </is>
      </c>
      <c r="L3438" s="6" t="inlineStr">
        <is>
          <t>Super 37003 Reclass (25/07/2026-07/08/2026) - Production - Training [PRD]</t>
        </is>
      </c>
      <c r="M3438" s="6" t="inlineStr">
        <is>
          <t>PRODUCTION</t>
        </is>
      </c>
    </row>
    <row r="3439">
      <c r="A3439" s="6" t="n">
        <v>65120</v>
      </c>
      <c r="B3439" s="6" t="n">
        <v>65120</v>
      </c>
      <c r="C3439" s="6" t="inlineStr">
        <is>
          <t>Superannuation</t>
        </is>
      </c>
      <c r="D3439" s="6" t="inlineStr">
        <is>
          <t>Manual Journal</t>
        </is>
      </c>
      <c r="E3439" s="37" t="n">
        <v>46245</v>
      </c>
      <c r="F3439" s="6" t="n"/>
      <c r="G3439" s="39" t="n">
        <v>27.04</v>
      </c>
      <c r="H3439" s="39" t="n">
        <v>0</v>
      </c>
      <c r="I3439" s="6" t="inlineStr">
        <is>
          <t>9105 - ONSITE (including PROD backup)</t>
        </is>
      </c>
      <c r="J3439" s="6" t="n"/>
      <c r="K3439" s="6" t="inlineStr">
        <is>
          <t>#69397</t>
        </is>
      </c>
      <c r="L3439" s="6" t="inlineStr">
        <is>
          <t>Super 37003 Reclass (25/07/2026-07/08/2026) - ONSITE (including PROD backup)</t>
        </is>
      </c>
      <c r="M3439" s="6" t="inlineStr">
        <is>
          <t>ONSITE</t>
        </is>
      </c>
    </row>
    <row r="3440">
      <c r="A3440" s="6" t="n">
        <v>65120</v>
      </c>
      <c r="B3440" s="6" t="n">
        <v>65120</v>
      </c>
      <c r="C3440" s="6" t="inlineStr">
        <is>
          <t>Superannuation</t>
        </is>
      </c>
      <c r="D3440" s="6" t="inlineStr">
        <is>
          <t>Manual Journal</t>
        </is>
      </c>
      <c r="E3440" s="37" t="n">
        <v>46245</v>
      </c>
      <c r="F3440" s="6" t="n"/>
      <c r="G3440" s="39" t="n">
        <v>7.73</v>
      </c>
      <c r="H3440" s="39" t="n">
        <v>0</v>
      </c>
      <c r="I3440" s="6" t="inlineStr">
        <is>
          <t>2503 - ONS DTTL (non-chargeable)</t>
        </is>
      </c>
      <c r="J3440" s="6" t="n"/>
      <c r="K3440" s="6" t="inlineStr">
        <is>
          <t>#69397</t>
        </is>
      </c>
      <c r="L3440" s="6" t="inlineStr">
        <is>
          <t>Super 37003 Reclass (25/07/2026-07/08/2026) - ONS DTTL (non-chargeable)</t>
        </is>
      </c>
      <c r="M3440" s="6" t="inlineStr">
        <is>
          <t>ONSITE</t>
        </is>
      </c>
    </row>
    <row r="3441">
      <c r="A3441" s="6" t="n">
        <v>65120</v>
      </c>
      <c r="B3441" s="6" t="n">
        <v>65120</v>
      </c>
      <c r="C3441" s="6" t="inlineStr">
        <is>
          <t>Superannuation</t>
        </is>
      </c>
      <c r="D3441" s="6" t="inlineStr">
        <is>
          <t>Manual Journal</t>
        </is>
      </c>
      <c r="E3441" s="37" t="n">
        <v>46245</v>
      </c>
      <c r="F3441" s="6" t="n"/>
      <c r="G3441" s="39" t="n">
        <v>41.21</v>
      </c>
      <c r="H3441" s="39" t="n">
        <v>0</v>
      </c>
      <c r="I3441" s="6" t="inlineStr">
        <is>
          <t>2506 - ONS BWEST (non-chargeable)</t>
        </is>
      </c>
      <c r="J3441" s="6" t="n"/>
      <c r="K3441" s="6" t="inlineStr">
        <is>
          <t>#69397</t>
        </is>
      </c>
      <c r="L3441" s="6" t="inlineStr">
        <is>
          <t>Super 37003 Reclass (25/07/2026-07/08/2026) - ONS BWEST (non-chargeable)</t>
        </is>
      </c>
      <c r="M3441" s="6" t="inlineStr">
        <is>
          <t>ONSITE</t>
        </is>
      </c>
    </row>
    <row r="3442">
      <c r="A3442" s="6" t="n">
        <v>65120</v>
      </c>
      <c r="B3442" s="6" t="n">
        <v>65120</v>
      </c>
      <c r="C3442" s="6" t="inlineStr">
        <is>
          <t>Superannuation</t>
        </is>
      </c>
      <c r="D3442" s="6" t="inlineStr">
        <is>
          <t>Manual Journal</t>
        </is>
      </c>
      <c r="E3442" s="37" t="n">
        <v>46245</v>
      </c>
      <c r="F3442" s="6" t="n"/>
      <c r="G3442" s="39" t="n">
        <v>12.88</v>
      </c>
      <c r="H3442" s="39" t="n">
        <v>0</v>
      </c>
      <c r="I3442" s="6" t="inlineStr">
        <is>
          <t>2505 - ONS PWC (non-chargeable)</t>
        </is>
      </c>
      <c r="J3442" s="6" t="n"/>
      <c r="K3442" s="6" t="inlineStr">
        <is>
          <t>#69397</t>
        </is>
      </c>
      <c r="L3442" s="6" t="inlineStr">
        <is>
          <t>Super 37003 Reclass (25/07/2026-07/08/2026) - ONS PWC (non-chargeable)</t>
        </is>
      </c>
      <c r="M3442" s="6" t="inlineStr">
        <is>
          <t>ONSITE</t>
        </is>
      </c>
    </row>
    <row r="3443">
      <c r="A3443" s="6" t="n">
        <v>65120</v>
      </c>
      <c r="B3443" s="6" t="n">
        <v>65120</v>
      </c>
      <c r="C3443" s="6" t="inlineStr">
        <is>
          <t>Superannuation</t>
        </is>
      </c>
      <c r="D3443" s="6" t="inlineStr">
        <is>
          <t>Manual Journal</t>
        </is>
      </c>
      <c r="E3443" s="37" t="n">
        <v>46245</v>
      </c>
      <c r="F3443" s="6" t="n"/>
      <c r="G3443" s="39" t="n">
        <v>3.86</v>
      </c>
      <c r="H3443" s="39" t="n">
        <v>0</v>
      </c>
      <c r="I3443" s="6" t="inlineStr">
        <is>
          <t>2879 - ONS Ricoh-QANTAS (non-chgble)</t>
        </is>
      </c>
      <c r="J3443" s="6" t="n"/>
      <c r="K3443" s="6" t="inlineStr">
        <is>
          <t>#69397</t>
        </is>
      </c>
      <c r="L3443" s="6" t="inlineStr">
        <is>
          <t>Super 37003 Reclass (25/07/2026-07/08/2026) - ONS Ricoh-QANTAS (non-chgble)</t>
        </is>
      </c>
      <c r="M3443" s="6" t="inlineStr">
        <is>
          <t>ONSITE</t>
        </is>
      </c>
    </row>
    <row r="3444">
      <c r="A3444" s="6" t="n">
        <v>65120</v>
      </c>
      <c r="B3444" s="6" t="n">
        <v>65120</v>
      </c>
      <c r="C3444" s="6" t="inlineStr">
        <is>
          <t>Superannuation</t>
        </is>
      </c>
      <c r="D3444" s="6" t="inlineStr">
        <is>
          <t>Manual Journal</t>
        </is>
      </c>
      <c r="E3444" s="37" t="n">
        <v>46245</v>
      </c>
      <c r="F3444" s="6" t="n"/>
      <c r="G3444" s="39" t="n">
        <v>90.78</v>
      </c>
      <c r="H3444" s="39" t="n">
        <v>0</v>
      </c>
      <c r="I3444" s="6" t="inlineStr">
        <is>
          <t>9375 - MARKETING / COMMS [CTS]</t>
        </is>
      </c>
      <c r="J3444" s="6" t="n"/>
      <c r="K3444" s="6" t="inlineStr">
        <is>
          <t>#69397</t>
        </is>
      </c>
      <c r="L3444" s="6" t="inlineStr">
        <is>
          <t>Super 37003 Reclass (25/07/2026-07/08/2026) - MARKETING / COMMS [CTS]</t>
        </is>
      </c>
      <c r="M3444" s="6" t="inlineStr">
        <is>
          <t>CTS</t>
        </is>
      </c>
    </row>
    <row r="3445">
      <c r="A3445" s="6" t="n">
        <v>65120</v>
      </c>
      <c r="B3445" s="6" t="n">
        <v>65120</v>
      </c>
      <c r="C3445" s="6" t="inlineStr">
        <is>
          <t>Superannuation</t>
        </is>
      </c>
      <c r="D3445" s="6" t="inlineStr">
        <is>
          <t>Manual Journal</t>
        </is>
      </c>
      <c r="E3445" s="37" t="n">
        <v>46245</v>
      </c>
      <c r="F3445" s="6" t="n"/>
      <c r="G3445" s="39" t="n">
        <v>306.58</v>
      </c>
      <c r="H3445" s="39" t="n">
        <v>0</v>
      </c>
      <c r="I3445" s="6" t="inlineStr">
        <is>
          <t>9125 - VIDEO DEPT [VID]</t>
        </is>
      </c>
      <c r="J3445" s="6" t="n"/>
      <c r="K3445" s="6" t="inlineStr">
        <is>
          <t>#69397</t>
        </is>
      </c>
      <c r="L3445" s="6" t="inlineStr">
        <is>
          <t>Super 37003 Reclass (25/07/2026-07/08/2026) - VIDEO DEPT [VID]</t>
        </is>
      </c>
      <c r="M3445" s="6" t="inlineStr">
        <is>
          <t>VIDEO</t>
        </is>
      </c>
    </row>
    <row r="3446">
      <c r="A3446" s="6" t="n">
        <v>65120</v>
      </c>
      <c r="B3446" s="6" t="n">
        <v>65120</v>
      </c>
      <c r="C3446" s="6" t="inlineStr">
        <is>
          <t>Superannuation</t>
        </is>
      </c>
      <c r="D3446" s="6" t="inlineStr">
        <is>
          <t>Manual Journal</t>
        </is>
      </c>
      <c r="E3446" s="37" t="n">
        <v>46245</v>
      </c>
      <c r="F3446" s="6" t="n"/>
      <c r="G3446" s="39" t="n">
        <v>31.38</v>
      </c>
      <c r="H3446" s="39" t="n">
        <v>0</v>
      </c>
      <c r="I3446" s="6" t="inlineStr">
        <is>
          <t>9129 - VIDEO - Marketing [VID]</t>
        </is>
      </c>
      <c r="J3446" s="6" t="n"/>
      <c r="K3446" s="6" t="inlineStr">
        <is>
          <t>#69397</t>
        </is>
      </c>
      <c r="L3446" s="6" t="inlineStr">
        <is>
          <t>Super 37003 Reclass (25/07/2026-07/08/2026) - VIDEO - Marketing [VID]</t>
        </is>
      </c>
      <c r="M3446" s="6" t="inlineStr">
        <is>
          <t>VIDEO</t>
        </is>
      </c>
    </row>
    <row r="3447">
      <c r="A3447" s="6" t="n">
        <v>65120</v>
      </c>
      <c r="B3447" s="6" t="n">
        <v>65120</v>
      </c>
      <c r="C3447" s="6" t="inlineStr">
        <is>
          <t>Superannuation</t>
        </is>
      </c>
      <c r="D3447" s="6" t="inlineStr">
        <is>
          <t>Manual Journal</t>
        </is>
      </c>
      <c r="E3447" s="37" t="n">
        <v>46245</v>
      </c>
      <c r="F3447" s="6" t="n"/>
      <c r="G3447" s="39" t="n">
        <v>3.62</v>
      </c>
      <c r="H3447" s="39" t="n">
        <v>0</v>
      </c>
      <c r="I3447" s="6" t="inlineStr">
        <is>
          <t>2482 - VIDEO - Quotes [VID]</t>
        </is>
      </c>
      <c r="J3447" s="6" t="n"/>
      <c r="K3447" s="6" t="inlineStr">
        <is>
          <t>#69397</t>
        </is>
      </c>
      <c r="L3447" s="6" t="inlineStr">
        <is>
          <t>Super 37003 Reclass (25/07/2026-07/08/2026) - VIDEO - Quotes [VID]</t>
        </is>
      </c>
      <c r="M3447" s="6" t="inlineStr">
        <is>
          <t>VIDEO</t>
        </is>
      </c>
    </row>
    <row r="3448">
      <c r="A3448" s="6" t="n">
        <v>65120</v>
      </c>
      <c r="B3448" s="6" t="n">
        <v>65120</v>
      </c>
      <c r="C3448" s="6" t="inlineStr">
        <is>
          <t>Superannuation</t>
        </is>
      </c>
      <c r="D3448" s="6" t="inlineStr">
        <is>
          <t>Manual Journal</t>
        </is>
      </c>
      <c r="E3448" s="37" t="n">
        <v>46245</v>
      </c>
      <c r="F3448" s="6" t="n"/>
      <c r="G3448" s="39" t="n">
        <v>7.24</v>
      </c>
      <c r="H3448" s="39" t="n">
        <v>0</v>
      </c>
      <c r="I3448" s="6" t="inlineStr">
        <is>
          <t>20260801 - CTS Day 2026 [CTS]</t>
        </is>
      </c>
      <c r="J3448" s="6" t="n"/>
      <c r="K3448" s="6" t="inlineStr">
        <is>
          <t>#69397</t>
        </is>
      </c>
      <c r="L3448" s="6" t="inlineStr">
        <is>
          <t>Super 37003 Reclass (25/07/2026-07/08/2026) - CTS Day 2026 [CTS]</t>
        </is>
      </c>
      <c r="M3448" s="6" t="inlineStr">
        <is>
          <t>CTS</t>
        </is>
      </c>
    </row>
    <row r="3449">
      <c r="A3449" s="6" t="n">
        <v>65120</v>
      </c>
      <c r="B3449" s="6" t="n">
        <v>65120</v>
      </c>
      <c r="C3449" s="6" t="inlineStr">
        <is>
          <t>Superannuation</t>
        </is>
      </c>
      <c r="D3449" s="6" t="inlineStr">
        <is>
          <t>Manual Journal</t>
        </is>
      </c>
      <c r="E3449" s="37" t="n">
        <v>46259</v>
      </c>
      <c r="F3449" s="6" t="n"/>
      <c r="G3449" s="39" t="n">
        <v>691.4</v>
      </c>
      <c r="H3449" s="39" t="n">
        <v>0</v>
      </c>
      <c r="I3449" s="6" t="inlineStr">
        <is>
          <t>9100 - PRODUCTION [PRD]</t>
        </is>
      </c>
      <c r="J3449" s="6" t="n"/>
      <c r="K3449" s="6" t="inlineStr">
        <is>
          <t>#69663</t>
        </is>
      </c>
      <c r="L3449" s="6" t="inlineStr">
        <is>
          <t>Super 37004 Reclass (08/08/2026-21/08/2026) - PRODUCTION [PRD]</t>
        </is>
      </c>
      <c r="M3449" s="6" t="inlineStr">
        <is>
          <t>PRODUCTION</t>
        </is>
      </c>
    </row>
    <row r="3450">
      <c r="A3450" s="6" t="n">
        <v>65120</v>
      </c>
      <c r="B3450" s="6" t="n">
        <v>65120</v>
      </c>
      <c r="C3450" s="6" t="inlineStr">
        <is>
          <t>Superannuation</t>
        </is>
      </c>
      <c r="D3450" s="6" t="inlineStr">
        <is>
          <t>Manual Journal</t>
        </is>
      </c>
      <c r="E3450" s="37" t="n">
        <v>46259</v>
      </c>
      <c r="F3450" s="6" t="n"/>
      <c r="G3450" s="39" t="n">
        <v>3428.77</v>
      </c>
      <c r="H3450" s="39" t="n">
        <v>0</v>
      </c>
      <c r="I3450" s="6" t="inlineStr">
        <is>
          <t>9000 - OFFICE / ADMIN [CTS]</t>
        </is>
      </c>
      <c r="J3450" s="6" t="n"/>
      <c r="K3450" s="6" t="inlineStr">
        <is>
          <t>#69663</t>
        </is>
      </c>
      <c r="L3450" s="6" t="inlineStr">
        <is>
          <t>Super 37004 Reclass (08/08/2026-21/08/2026) - OFFICE / ADMIN [CTS]</t>
        </is>
      </c>
      <c r="M3450" s="6" t="inlineStr">
        <is>
          <t>CTS</t>
        </is>
      </c>
    </row>
    <row r="3451">
      <c r="A3451" s="6" t="n">
        <v>65120</v>
      </c>
      <c r="B3451" s="6" t="n">
        <v>65120</v>
      </c>
      <c r="C3451" s="6" t="inlineStr">
        <is>
          <t>Superannuation</t>
        </is>
      </c>
      <c r="D3451" s="6" t="inlineStr">
        <is>
          <t>Manual Journal</t>
        </is>
      </c>
      <c r="E3451" s="37" t="n">
        <v>46259</v>
      </c>
      <c r="F3451" s="6" t="n"/>
      <c r="G3451" s="39" t="n">
        <v>83.51000000000001</v>
      </c>
      <c r="H3451" s="39" t="n">
        <v>0</v>
      </c>
      <c r="I3451" s="6" t="inlineStr">
        <is>
          <t>9400 - CONSULTING [CONS]</t>
        </is>
      </c>
      <c r="J3451" s="6" t="n"/>
      <c r="K3451" s="6" t="inlineStr">
        <is>
          <t>#69663</t>
        </is>
      </c>
      <c r="L3451" s="6" t="inlineStr">
        <is>
          <t>Super 37004 Reclass (08/08/2026-21/08/2026) - CONSULTING [CONS]</t>
        </is>
      </c>
      <c r="M3451" s="6" t="inlineStr">
        <is>
          <t>CONSULTING</t>
        </is>
      </c>
    </row>
    <row r="3452">
      <c r="A3452" s="6" t="n">
        <v>65120</v>
      </c>
      <c r="B3452" s="6" t="n">
        <v>65120</v>
      </c>
      <c r="C3452" s="6" t="inlineStr">
        <is>
          <t>Superannuation</t>
        </is>
      </c>
      <c r="D3452" s="6" t="inlineStr">
        <is>
          <t>Manual Journal</t>
        </is>
      </c>
      <c r="E3452" s="37" t="n">
        <v>46259</v>
      </c>
      <c r="F3452" s="6" t="n"/>
      <c r="G3452" s="39" t="n">
        <v>145.95</v>
      </c>
      <c r="H3452" s="39" t="n">
        <v>0</v>
      </c>
      <c r="I3452" s="6" t="inlineStr">
        <is>
          <t>9200 - INTEGRATION [INT]</t>
        </is>
      </c>
      <c r="J3452" s="6" t="n"/>
      <c r="K3452" s="6" t="inlineStr">
        <is>
          <t>#69663</t>
        </is>
      </c>
      <c r="L3452" s="6" t="inlineStr">
        <is>
          <t>Super 37004 Reclass (08/08/2026-21/08/2026) - INTEGRATION [INT]</t>
        </is>
      </c>
      <c r="M3452" s="6" t="inlineStr">
        <is>
          <t>INTEGRATION</t>
        </is>
      </c>
    </row>
    <row r="3453">
      <c r="A3453" s="6" t="n">
        <v>65120</v>
      </c>
      <c r="B3453" s="6" t="n">
        <v>65120</v>
      </c>
      <c r="C3453" s="6" t="inlineStr">
        <is>
          <t>Superannuation</t>
        </is>
      </c>
      <c r="D3453" s="6" t="inlineStr">
        <is>
          <t>Manual Journal</t>
        </is>
      </c>
      <c r="E3453" s="37" t="n">
        <v>46259</v>
      </c>
      <c r="F3453" s="6" t="n"/>
      <c r="G3453" s="39" t="n">
        <v>56.24</v>
      </c>
      <c r="H3453" s="39" t="n">
        <v>0</v>
      </c>
      <c r="I3453" s="6" t="inlineStr">
        <is>
          <t>9202 - INTEGRATION - Quotes [INT]</t>
        </is>
      </c>
      <c r="J3453" s="6" t="n"/>
      <c r="K3453" s="6" t="inlineStr">
        <is>
          <t>#69663</t>
        </is>
      </c>
      <c r="L3453" s="6" t="inlineStr">
        <is>
          <t>Super 37004 Reclass (08/08/2026-21/08/2026) - INTEGRATION - Quotes [INT]</t>
        </is>
      </c>
      <c r="M3453" s="6" t="inlineStr">
        <is>
          <t>INTEGRATION</t>
        </is>
      </c>
    </row>
    <row r="3454">
      <c r="A3454" s="6" t="n">
        <v>65120</v>
      </c>
      <c r="B3454" s="6" t="n">
        <v>65120</v>
      </c>
      <c r="C3454" s="6" t="inlineStr">
        <is>
          <t>Superannuation</t>
        </is>
      </c>
      <c r="D3454" s="6" t="inlineStr">
        <is>
          <t>Manual Journal</t>
        </is>
      </c>
      <c r="E3454" s="37" t="n">
        <v>46259</v>
      </c>
      <c r="F3454" s="6" t="n"/>
      <c r="G3454" s="39" t="n">
        <v>33.75</v>
      </c>
      <c r="H3454" s="39" t="n">
        <v>0</v>
      </c>
      <c r="I3454" s="6" t="inlineStr">
        <is>
          <t>9225 - Integration - SALES [INT]</t>
        </is>
      </c>
      <c r="J3454" s="6" t="n"/>
      <c r="K3454" s="6" t="inlineStr">
        <is>
          <t>#69663</t>
        </is>
      </c>
      <c r="L3454" s="6" t="inlineStr">
        <is>
          <t>Super 37004 Reclass (08/08/2026-21/08/2026) - Integration - SALES [INT]</t>
        </is>
      </c>
      <c r="M3454" s="6" t="inlineStr">
        <is>
          <t>INTEGRATION</t>
        </is>
      </c>
    </row>
    <row r="3455">
      <c r="A3455" s="6" t="n">
        <v>65120</v>
      </c>
      <c r="B3455" s="6" t="n">
        <v>65120</v>
      </c>
      <c r="C3455" s="6" t="inlineStr">
        <is>
          <t>Superannuation</t>
        </is>
      </c>
      <c r="D3455" s="6" t="inlineStr">
        <is>
          <t>Manual Journal</t>
        </is>
      </c>
      <c r="E3455" s="37" t="n">
        <v>46259</v>
      </c>
      <c r="F3455" s="6" t="n"/>
      <c r="G3455" s="39" t="n">
        <v>58.22</v>
      </c>
      <c r="H3455" s="39" t="n">
        <v>0</v>
      </c>
      <c r="I3455" s="6" t="inlineStr">
        <is>
          <t>2505 - ONS PWC (non-chargeable)</t>
        </is>
      </c>
      <c r="J3455" s="6" t="n"/>
      <c r="K3455" s="6" t="inlineStr">
        <is>
          <t>#69663</t>
        </is>
      </c>
      <c r="L3455" s="6" t="inlineStr">
        <is>
          <t>Super 37004 Reclass (08/08/2026-21/08/2026) - ONS PWC (non-chargeable)</t>
        </is>
      </c>
      <c r="M3455" s="6" t="inlineStr">
        <is>
          <t>ONSITE</t>
        </is>
      </c>
    </row>
    <row r="3456">
      <c r="A3456" s="6" t="n">
        <v>65120</v>
      </c>
      <c r="B3456" s="6" t="n">
        <v>65120</v>
      </c>
      <c r="C3456" s="6" t="inlineStr">
        <is>
          <t>Superannuation</t>
        </is>
      </c>
      <c r="D3456" s="6" t="inlineStr">
        <is>
          <t>Manual Journal</t>
        </is>
      </c>
      <c r="E3456" s="37" t="n">
        <v>46259</v>
      </c>
      <c r="F3456" s="6" t="n"/>
      <c r="G3456" s="39" t="n">
        <v>70.67</v>
      </c>
      <c r="H3456" s="39" t="n">
        <v>0</v>
      </c>
      <c r="I3456" s="6" t="inlineStr">
        <is>
          <t>2503 - ONS DTTL (non-chargeable)</t>
        </is>
      </c>
      <c r="J3456" s="6" t="n"/>
      <c r="K3456" s="6" t="inlineStr">
        <is>
          <t>#69663</t>
        </is>
      </c>
      <c r="L3456" s="6" t="inlineStr">
        <is>
          <t>Super 37004 Reclass (08/08/2026-21/08/2026) - ONS DTTL (non-chargeable)</t>
        </is>
      </c>
      <c r="M3456" s="6" t="inlineStr">
        <is>
          <t>ONSITE</t>
        </is>
      </c>
    </row>
    <row r="3457">
      <c r="A3457" s="6" t="n">
        <v>65120</v>
      </c>
      <c r="B3457" s="6" t="n">
        <v>65120</v>
      </c>
      <c r="C3457" s="6" t="inlineStr">
        <is>
          <t>Superannuation</t>
        </is>
      </c>
      <c r="D3457" s="6" t="inlineStr">
        <is>
          <t>Manual Journal</t>
        </is>
      </c>
      <c r="E3457" s="37" t="n">
        <v>46259</v>
      </c>
      <c r="F3457" s="6" t="n"/>
      <c r="G3457" s="39" t="n">
        <v>65.39</v>
      </c>
      <c r="H3457" s="39" t="n">
        <v>0</v>
      </c>
      <c r="I3457" s="6" t="inlineStr">
        <is>
          <t>2506208 - CBA AGM 2026 [PRD]</t>
        </is>
      </c>
      <c r="J3457" s="6" t="n"/>
      <c r="K3457" s="6" t="inlineStr">
        <is>
          <t>#69663</t>
        </is>
      </c>
      <c r="L3457" s="6" t="inlineStr">
        <is>
          <t>Super 37004 Reclass (08/08/2026-21/08/2026) - CBA AGM 2026 [PRD]</t>
        </is>
      </c>
      <c r="M3457" s="6" t="inlineStr">
        <is>
          <t>PRODUCTION</t>
        </is>
      </c>
    </row>
    <row r="3458">
      <c r="A3458" s="6" t="n">
        <v>65120</v>
      </c>
      <c r="B3458" s="6" t="n">
        <v>65120</v>
      </c>
      <c r="C3458" s="6" t="inlineStr">
        <is>
          <t>Superannuation</t>
        </is>
      </c>
      <c r="D3458" s="6" t="inlineStr">
        <is>
          <t>Manual Journal</t>
        </is>
      </c>
      <c r="E3458" s="37" t="n">
        <v>46259</v>
      </c>
      <c r="F3458" s="6" t="n"/>
      <c r="G3458" s="39" t="n">
        <v>124.2</v>
      </c>
      <c r="H3458" s="39" t="n">
        <v>0</v>
      </c>
      <c r="I3458" s="6" t="inlineStr">
        <is>
          <t>2756 - CTS Mgmt Meetings [CTS]</t>
        </is>
      </c>
      <c r="J3458" s="6" t="n"/>
      <c r="K3458" s="6" t="inlineStr">
        <is>
          <t>#69663</t>
        </is>
      </c>
      <c r="L3458" s="6" t="inlineStr">
        <is>
          <t>Super 37004 Reclass (08/08/2026-21/08/2026) - CTS Mgmt Meetings [CTS]</t>
        </is>
      </c>
      <c r="M3458" s="6" t="inlineStr">
        <is>
          <t>CTS</t>
        </is>
      </c>
    </row>
    <row r="3459">
      <c r="A3459" s="6" t="n">
        <v>65120</v>
      </c>
      <c r="B3459" s="6" t="n">
        <v>65120</v>
      </c>
      <c r="C3459" s="6" t="inlineStr">
        <is>
          <t>Superannuation</t>
        </is>
      </c>
      <c r="D3459" s="6" t="inlineStr">
        <is>
          <t>Manual Journal</t>
        </is>
      </c>
      <c r="E3459" s="37" t="n">
        <v>46259</v>
      </c>
      <c r="F3459" s="6" t="n"/>
      <c r="G3459" s="39" t="n">
        <v>109.45</v>
      </c>
      <c r="H3459" s="39" t="n">
        <v>0</v>
      </c>
      <c r="I3459" s="6" t="inlineStr">
        <is>
          <t>9300 - HUMAN RESOURCES [CTS]</t>
        </is>
      </c>
      <c r="J3459" s="6" t="n"/>
      <c r="K3459" s="6" t="inlineStr">
        <is>
          <t>#69663</t>
        </is>
      </c>
      <c r="L3459" s="6" t="inlineStr">
        <is>
          <t>Super 37004 Reclass (08/08/2026-21/08/2026) - HUMAN RESOURCES [CTS]</t>
        </is>
      </c>
      <c r="M3459" s="6" t="inlineStr">
        <is>
          <t>CTS</t>
        </is>
      </c>
    </row>
    <row r="3460">
      <c r="A3460" s="6" t="n">
        <v>65120</v>
      </c>
      <c r="B3460" s="6" t="n">
        <v>65120</v>
      </c>
      <c r="C3460" s="6" t="inlineStr">
        <is>
          <t>Superannuation</t>
        </is>
      </c>
      <c r="D3460" s="6" t="inlineStr">
        <is>
          <t>Manual Journal</t>
        </is>
      </c>
      <c r="E3460" s="37" t="n">
        <v>46259</v>
      </c>
      <c r="F3460" s="6" t="n"/>
      <c r="G3460" s="39" t="n">
        <v>31.27</v>
      </c>
      <c r="H3460" s="39" t="n">
        <v>0</v>
      </c>
      <c r="I3460" s="6" t="inlineStr">
        <is>
          <t>9128 - VIDEO - Sales [VID]</t>
        </is>
      </c>
      <c r="J3460" s="6" t="n"/>
      <c r="K3460" s="6" t="inlineStr">
        <is>
          <t>#69663</t>
        </is>
      </c>
      <c r="L3460" s="6" t="inlineStr">
        <is>
          <t>Super 37004 Reclass (08/08/2026-21/08/2026) - VIDEO - Sales [VID]</t>
        </is>
      </c>
      <c r="M3460" s="6" t="inlineStr">
        <is>
          <t>VIDEO</t>
        </is>
      </c>
    </row>
    <row r="3461">
      <c r="A3461" s="6" t="n">
        <v>65120</v>
      </c>
      <c r="B3461" s="6" t="n">
        <v>65120</v>
      </c>
      <c r="C3461" s="6" t="inlineStr">
        <is>
          <t>Superannuation</t>
        </is>
      </c>
      <c r="D3461" s="6" t="inlineStr">
        <is>
          <t>Manual Journal</t>
        </is>
      </c>
      <c r="E3461" s="37" t="n">
        <v>46259</v>
      </c>
      <c r="F3461" s="6" t="n"/>
      <c r="G3461" s="39" t="n">
        <v>3.86</v>
      </c>
      <c r="H3461" s="39" t="n">
        <v>0</v>
      </c>
      <c r="I3461" s="6" t="inlineStr">
        <is>
          <t>9405 - CONSULTING - Marketing [CONS]</t>
        </is>
      </c>
      <c r="J3461" s="6" t="n"/>
      <c r="K3461" s="6" t="inlineStr">
        <is>
          <t>#69663</t>
        </is>
      </c>
      <c r="L3461" s="6" t="inlineStr">
        <is>
          <t>Super 37004 Reclass (08/08/2026-21/08/2026) - CONSULTING - Marketing [CONS]</t>
        </is>
      </c>
      <c r="M3461" s="6" t="inlineStr">
        <is>
          <t>CONSULTING</t>
        </is>
      </c>
    </row>
    <row r="3462">
      <c r="A3462" s="6" t="n">
        <v>65120</v>
      </c>
      <c r="B3462" s="6" t="n">
        <v>65120</v>
      </c>
      <c r="C3462" s="6" t="inlineStr">
        <is>
          <t>Superannuation</t>
        </is>
      </c>
      <c r="D3462" s="6" t="inlineStr">
        <is>
          <t>Manual Journal</t>
        </is>
      </c>
      <c r="E3462" s="37" t="n">
        <v>46259</v>
      </c>
      <c r="F3462" s="6" t="n"/>
      <c r="G3462" s="39" t="n">
        <v>30.91</v>
      </c>
      <c r="H3462" s="39" t="n">
        <v>0</v>
      </c>
      <c r="I3462" s="6" t="inlineStr">
        <is>
          <t>9105 - ONSITE (including PROD backup)</t>
        </is>
      </c>
      <c r="J3462" s="6" t="n"/>
      <c r="K3462" s="6" t="inlineStr">
        <is>
          <t>#69663</t>
        </is>
      </c>
      <c r="L3462" s="6" t="inlineStr">
        <is>
          <t>Super 37004 Reclass (08/08/2026-21/08/2026) - ONSITE (including PROD backup)</t>
        </is>
      </c>
      <c r="M3462" s="6" t="inlineStr">
        <is>
          <t>ONSITE</t>
        </is>
      </c>
    </row>
    <row r="3463">
      <c r="A3463" s="6" t="n">
        <v>65120</v>
      </c>
      <c r="B3463" s="6" t="n">
        <v>65120</v>
      </c>
      <c r="C3463" s="6" t="inlineStr">
        <is>
          <t>Superannuation</t>
        </is>
      </c>
      <c r="D3463" s="6" t="inlineStr">
        <is>
          <t>Manual Journal</t>
        </is>
      </c>
      <c r="E3463" s="37" t="n">
        <v>46259</v>
      </c>
      <c r="F3463" s="6" t="n"/>
      <c r="G3463" s="39" t="n">
        <v>7.73</v>
      </c>
      <c r="H3463" s="39" t="n">
        <v>0</v>
      </c>
      <c r="I3463" s="6" t="inlineStr">
        <is>
          <t>9108 - ONSITE - Sales [ONS]</t>
        </is>
      </c>
      <c r="J3463" s="6" t="n"/>
      <c r="K3463" s="6" t="inlineStr">
        <is>
          <t>#69663</t>
        </is>
      </c>
      <c r="L3463" s="6" t="inlineStr">
        <is>
          <t>Super 37004 Reclass (08/08/2026-21/08/2026) - ONSITE - Sales [ONS]</t>
        </is>
      </c>
      <c r="M3463" s="6" t="inlineStr">
        <is>
          <t>ONSITE</t>
        </is>
      </c>
    </row>
    <row r="3464">
      <c r="A3464" s="6" t="n">
        <v>65120</v>
      </c>
      <c r="B3464" s="6" t="n">
        <v>65120</v>
      </c>
      <c r="C3464" s="6" t="inlineStr">
        <is>
          <t>Superannuation</t>
        </is>
      </c>
      <c r="D3464" s="6" t="inlineStr">
        <is>
          <t>Manual Journal</t>
        </is>
      </c>
      <c r="E3464" s="37" t="n">
        <v>46259</v>
      </c>
      <c r="F3464" s="6" t="n"/>
      <c r="G3464" s="39" t="n">
        <v>3.86</v>
      </c>
      <c r="H3464" s="39" t="n">
        <v>0</v>
      </c>
      <c r="I3464" s="6" t="inlineStr">
        <is>
          <t>2506 - ONS BWEST (non-chargeable)</t>
        </is>
      </c>
      <c r="J3464" s="6" t="n"/>
      <c r="K3464" s="6" t="inlineStr">
        <is>
          <t>#69663</t>
        </is>
      </c>
      <c r="L3464" s="6" t="inlineStr">
        <is>
          <t>Super 37004 Reclass (08/08/2026-21/08/2026) - ONS BWEST (non-chargeable)</t>
        </is>
      </c>
      <c r="M3464" s="6" t="inlineStr">
        <is>
          <t>ONSITE</t>
        </is>
      </c>
    </row>
    <row r="3465">
      <c r="A3465" s="6" t="n">
        <v>65120</v>
      </c>
      <c r="B3465" s="6" t="n">
        <v>65120</v>
      </c>
      <c r="C3465" s="6" t="inlineStr">
        <is>
          <t>Superannuation</t>
        </is>
      </c>
      <c r="D3465" s="6" t="inlineStr">
        <is>
          <t>Manual Journal</t>
        </is>
      </c>
      <c r="E3465" s="37" t="n">
        <v>46259</v>
      </c>
      <c r="F3465" s="6" t="n"/>
      <c r="G3465" s="39" t="n">
        <v>125.95</v>
      </c>
      <c r="H3465" s="39" t="n">
        <v>0</v>
      </c>
      <c r="I3465" s="6" t="inlineStr">
        <is>
          <t>2481 - Production - Quotes [PRD]</t>
        </is>
      </c>
      <c r="J3465" s="6" t="n"/>
      <c r="K3465" s="6" t="inlineStr">
        <is>
          <t>#69663</t>
        </is>
      </c>
      <c r="L3465" s="6" t="inlineStr">
        <is>
          <t>Super 37004 Reclass (08/08/2026-21/08/2026) - Production - Quotes [PRD]</t>
        </is>
      </c>
      <c r="M3465" s="6" t="inlineStr">
        <is>
          <t>PRODUCTION</t>
        </is>
      </c>
    </row>
    <row r="3466">
      <c r="A3466" s="6" t="n">
        <v>65120</v>
      </c>
      <c r="B3466" s="6" t="n">
        <v>65120</v>
      </c>
      <c r="C3466" s="6" t="inlineStr">
        <is>
          <t>Superannuation</t>
        </is>
      </c>
      <c r="D3466" s="6" t="inlineStr">
        <is>
          <t>Manual Journal</t>
        </is>
      </c>
      <c r="E3466" s="37" t="n">
        <v>46259</v>
      </c>
      <c r="F3466" s="6" t="n"/>
      <c r="G3466" s="39" t="n">
        <v>38.27</v>
      </c>
      <c r="H3466" s="39" t="n">
        <v>0</v>
      </c>
      <c r="I3466" s="6" t="inlineStr">
        <is>
          <t>26022301NC - Aware Super AV Maintenance Non-chargeable [ONS]</t>
        </is>
      </c>
      <c r="J3466" s="6" t="n"/>
      <c r="K3466" s="6" t="inlineStr">
        <is>
          <t>#69663</t>
        </is>
      </c>
      <c r="L3466" s="6" t="inlineStr">
        <is>
          <t>Super 37004 Reclass (08/08/2026-21/08/2026) - Aware Super AV Maintenance Non-chargeable [ONS]</t>
        </is>
      </c>
      <c r="M3466" s="6" t="inlineStr">
        <is>
          <t>ONSITE</t>
        </is>
      </c>
    </row>
    <row r="3467">
      <c r="A3467" s="6" t="n">
        <v>65120</v>
      </c>
      <c r="B3467" s="6" t="n">
        <v>65120</v>
      </c>
      <c r="C3467" s="6" t="inlineStr">
        <is>
          <t>Superannuation</t>
        </is>
      </c>
      <c r="D3467" s="6" t="inlineStr">
        <is>
          <t>Manual Journal</t>
        </is>
      </c>
      <c r="E3467" s="37" t="n">
        <v>46259</v>
      </c>
      <c r="F3467" s="6" t="n"/>
      <c r="G3467" s="39" t="n">
        <v>219.96</v>
      </c>
      <c r="H3467" s="39" t="n">
        <v>0</v>
      </c>
      <c r="I3467" s="6" t="inlineStr">
        <is>
          <t>9125 - VIDEO DEPT [VID]</t>
        </is>
      </c>
      <c r="J3467" s="6" t="n"/>
      <c r="K3467" s="6" t="inlineStr">
        <is>
          <t>#69663</t>
        </is>
      </c>
      <c r="L3467" s="6" t="inlineStr">
        <is>
          <t>Super 37004 Reclass (08/08/2026-21/08/2026) - VIDEO DEPT [VID]</t>
        </is>
      </c>
      <c r="M3467" s="6" t="inlineStr">
        <is>
          <t>VIDEO</t>
        </is>
      </c>
    </row>
    <row r="3468">
      <c r="A3468" s="6" t="n">
        <v>65120</v>
      </c>
      <c r="B3468" s="6" t="n">
        <v>65120</v>
      </c>
      <c r="C3468" s="6" t="inlineStr">
        <is>
          <t>Superannuation</t>
        </is>
      </c>
      <c r="D3468" s="6" t="inlineStr">
        <is>
          <t>Manual Journal</t>
        </is>
      </c>
      <c r="E3468" s="37" t="n">
        <v>46259</v>
      </c>
      <c r="F3468" s="6" t="n"/>
      <c r="G3468" s="39" t="n">
        <v>7.46</v>
      </c>
      <c r="H3468" s="39" t="n">
        <v>0</v>
      </c>
      <c r="I3468" s="6" t="inlineStr">
        <is>
          <t>9350 - MARKETING (external) [CTS]</t>
        </is>
      </c>
      <c r="J3468" s="6" t="n"/>
      <c r="K3468" s="6" t="inlineStr">
        <is>
          <t>#69663</t>
        </is>
      </c>
      <c r="L3468" s="6" t="inlineStr">
        <is>
          <t>Super 37004 Reclass (08/08/2026-21/08/2026) - MARKETING (external) [CTS]</t>
        </is>
      </c>
      <c r="M3468" s="6" t="inlineStr">
        <is>
          <t>CTS</t>
        </is>
      </c>
    </row>
    <row r="3469">
      <c r="A3469" s="6" t="n">
        <v>65120</v>
      </c>
      <c r="B3469" s="6" t="n">
        <v>65120</v>
      </c>
      <c r="C3469" s="6" t="inlineStr">
        <is>
          <t>Superannuation</t>
        </is>
      </c>
      <c r="D3469" s="6" t="inlineStr">
        <is>
          <t>Manual Journal</t>
        </is>
      </c>
      <c r="E3469" s="37" t="n">
        <v>46259</v>
      </c>
      <c r="F3469" s="6" t="n"/>
      <c r="G3469" s="39" t="n">
        <v>26.1</v>
      </c>
      <c r="H3469" s="39" t="n">
        <v>0</v>
      </c>
      <c r="I3469" s="6" t="inlineStr">
        <is>
          <t>20260801 - CTS Day 2026 [CTS]</t>
        </is>
      </c>
      <c r="J3469" s="6" t="n"/>
      <c r="K3469" s="6" t="inlineStr">
        <is>
          <t>#69663</t>
        </is>
      </c>
      <c r="L3469" s="6" t="inlineStr">
        <is>
          <t>Super 37004 Reclass (08/08/2026-21/08/2026) - CTS Day 2026 [CTS]</t>
        </is>
      </c>
      <c r="M3469" s="6" t="inlineStr">
        <is>
          <t>CTS</t>
        </is>
      </c>
    </row>
    <row r="3470">
      <c r="A3470" s="6" t="n">
        <v>65120</v>
      </c>
      <c r="B3470" s="6" t="n">
        <v>65120</v>
      </c>
      <c r="C3470" s="6" t="inlineStr">
        <is>
          <t>Superannuation</t>
        </is>
      </c>
      <c r="D3470" s="6" t="inlineStr">
        <is>
          <t>Manual Journal</t>
        </is>
      </c>
      <c r="E3470" s="37" t="n">
        <v>46265</v>
      </c>
      <c r="F3470" s="6" t="n"/>
      <c r="G3470" s="39" t="n">
        <v>296.31</v>
      </c>
      <c r="H3470" s="39" t="n">
        <v>0</v>
      </c>
      <c r="I3470" s="6" t="inlineStr">
        <is>
          <t>9100 - PRODUCTION [PRD]</t>
        </is>
      </c>
      <c r="J3470" s="6" t="n"/>
      <c r="K3470" s="6" t="inlineStr">
        <is>
          <t>#69667</t>
        </is>
      </c>
      <c r="L3470" s="6" t="inlineStr">
        <is>
          <t>Super Accrual Aug 24-31 2026 - PRODUCTION [PRD]</t>
        </is>
      </c>
      <c r="M3470" s="6" t="inlineStr">
        <is>
          <t>PRODUCTION</t>
        </is>
      </c>
    </row>
    <row r="3471">
      <c r="A3471" s="6" t="n">
        <v>65120</v>
      </c>
      <c r="B3471" s="6" t="n">
        <v>65120</v>
      </c>
      <c r="C3471" s="6" t="inlineStr">
        <is>
          <t>Superannuation</t>
        </is>
      </c>
      <c r="D3471" s="6" t="inlineStr">
        <is>
          <t>Manual Journal</t>
        </is>
      </c>
      <c r="E3471" s="37" t="n">
        <v>46265</v>
      </c>
      <c r="F3471" s="6" t="n"/>
      <c r="G3471" s="39" t="n">
        <v>1469.49</v>
      </c>
      <c r="H3471" s="39" t="n">
        <v>0</v>
      </c>
      <c r="I3471" s="6" t="inlineStr">
        <is>
          <t>9000 - OFFICE / ADMIN [CTS]</t>
        </is>
      </c>
      <c r="J3471" s="6" t="n"/>
      <c r="K3471" s="6" t="inlineStr">
        <is>
          <t>#69667</t>
        </is>
      </c>
      <c r="L3471" s="6" t="inlineStr">
        <is>
          <t>Super Accrual Aug 24-31 2026 - OFFICE / ADMIN [CTS]</t>
        </is>
      </c>
      <c r="M3471" s="6" t="inlineStr">
        <is>
          <t>CTS</t>
        </is>
      </c>
    </row>
    <row r="3472">
      <c r="A3472" s="6" t="n">
        <v>65120</v>
      </c>
      <c r="B3472" s="6" t="n">
        <v>65120</v>
      </c>
      <c r="C3472" s="6" t="inlineStr">
        <is>
          <t>Superannuation</t>
        </is>
      </c>
      <c r="D3472" s="6" t="inlineStr">
        <is>
          <t>Manual Journal</t>
        </is>
      </c>
      <c r="E3472" s="37" t="n">
        <v>46265</v>
      </c>
      <c r="F3472" s="6" t="n"/>
      <c r="G3472" s="39" t="n">
        <v>35.79</v>
      </c>
      <c r="H3472" s="39" t="n">
        <v>0</v>
      </c>
      <c r="I3472" s="6" t="inlineStr">
        <is>
          <t>9400 - CONSULTING [CONS]</t>
        </is>
      </c>
      <c r="J3472" s="6" t="n"/>
      <c r="K3472" s="6" t="inlineStr">
        <is>
          <t>#69667</t>
        </is>
      </c>
      <c r="L3472" s="6" t="inlineStr">
        <is>
          <t>Super Accrual Aug 24-31 2026 - CONSULTING [CONS]</t>
        </is>
      </c>
      <c r="M3472" s="6" t="inlineStr">
        <is>
          <t>CONSULTING</t>
        </is>
      </c>
    </row>
    <row r="3473">
      <c r="A3473" s="6" t="n">
        <v>65120</v>
      </c>
      <c r="B3473" s="6" t="n">
        <v>65120</v>
      </c>
      <c r="C3473" s="6" t="inlineStr">
        <is>
          <t>Superannuation</t>
        </is>
      </c>
      <c r="D3473" s="6" t="inlineStr">
        <is>
          <t>Manual Journal</t>
        </is>
      </c>
      <c r="E3473" s="37" t="n">
        <v>46265</v>
      </c>
      <c r="F3473" s="6" t="n"/>
      <c r="G3473" s="39" t="n">
        <v>62.55</v>
      </c>
      <c r="H3473" s="39" t="n">
        <v>0</v>
      </c>
      <c r="I3473" s="6" t="inlineStr">
        <is>
          <t>9200 - INTEGRATION [INT]</t>
        </is>
      </c>
      <c r="J3473" s="6" t="n"/>
      <c r="K3473" s="6" t="inlineStr">
        <is>
          <t>#69667</t>
        </is>
      </c>
      <c r="L3473" s="6" t="inlineStr">
        <is>
          <t>Super Accrual Aug 24-31 2026 - INTEGRATION [INT]</t>
        </is>
      </c>
      <c r="M3473" s="6" t="inlineStr">
        <is>
          <t>INTEGRATION</t>
        </is>
      </c>
    </row>
    <row r="3474">
      <c r="A3474" s="6" t="n">
        <v>65120</v>
      </c>
      <c r="B3474" s="6" t="n">
        <v>65120</v>
      </c>
      <c r="C3474" s="6" t="inlineStr">
        <is>
          <t>Superannuation</t>
        </is>
      </c>
      <c r="D3474" s="6" t="inlineStr">
        <is>
          <t>Manual Journal</t>
        </is>
      </c>
      <c r="E3474" s="37" t="n">
        <v>46265</v>
      </c>
      <c r="F3474" s="6" t="n"/>
      <c r="G3474" s="39" t="n">
        <v>24.1</v>
      </c>
      <c r="H3474" s="39" t="n">
        <v>0</v>
      </c>
      <c r="I3474" s="6" t="inlineStr">
        <is>
          <t>9202 - INTEGRATION - Quotes [INT]</t>
        </is>
      </c>
      <c r="J3474" s="6" t="n"/>
      <c r="K3474" s="6" t="inlineStr">
        <is>
          <t>#69667</t>
        </is>
      </c>
      <c r="L3474" s="6" t="inlineStr">
        <is>
          <t>Super Accrual Aug 24-31 2026 - INTEGRATION - Quotes [INT]</t>
        </is>
      </c>
      <c r="M3474" s="6" t="inlineStr">
        <is>
          <t>INTEGRATION</t>
        </is>
      </c>
    </row>
    <row r="3475">
      <c r="A3475" s="6" t="n">
        <v>65120</v>
      </c>
      <c r="B3475" s="6" t="n">
        <v>65120</v>
      </c>
      <c r="C3475" s="6" t="inlineStr">
        <is>
          <t>Superannuation</t>
        </is>
      </c>
      <c r="D3475" s="6" t="inlineStr">
        <is>
          <t>Manual Journal</t>
        </is>
      </c>
      <c r="E3475" s="37" t="n">
        <v>46265</v>
      </c>
      <c r="F3475" s="6" t="n"/>
      <c r="G3475" s="39" t="n">
        <v>14.46</v>
      </c>
      <c r="H3475" s="39" t="n">
        <v>0</v>
      </c>
      <c r="I3475" s="6" t="inlineStr">
        <is>
          <t>9225 - Integration - SALES [INT]</t>
        </is>
      </c>
      <c r="J3475" s="6" t="n"/>
      <c r="K3475" s="6" t="inlineStr">
        <is>
          <t>#69667</t>
        </is>
      </c>
      <c r="L3475" s="6" t="inlineStr">
        <is>
          <t>Super Accrual Aug 24-31 2026 - Integration - SALES [INT]</t>
        </is>
      </c>
      <c r="M3475" s="6" t="inlineStr">
        <is>
          <t>INTEGRATION</t>
        </is>
      </c>
    </row>
    <row r="3476">
      <c r="A3476" s="6" t="n">
        <v>65120</v>
      </c>
      <c r="B3476" s="6" t="n">
        <v>65120</v>
      </c>
      <c r="C3476" s="6" t="inlineStr">
        <is>
          <t>Superannuation</t>
        </is>
      </c>
      <c r="D3476" s="6" t="inlineStr">
        <is>
          <t>Manual Journal</t>
        </is>
      </c>
      <c r="E3476" s="37" t="n">
        <v>46265</v>
      </c>
      <c r="F3476" s="6" t="n"/>
      <c r="G3476" s="39" t="n">
        <v>24.95</v>
      </c>
      <c r="H3476" s="39" t="n">
        <v>0</v>
      </c>
      <c r="I3476" s="6" t="inlineStr">
        <is>
          <t>2505 - ONS PWC (non-chargeable)</t>
        </is>
      </c>
      <c r="J3476" s="6" t="n"/>
      <c r="K3476" s="6" t="inlineStr">
        <is>
          <t>#69667</t>
        </is>
      </c>
      <c r="L3476" s="6" t="inlineStr">
        <is>
          <t>Super Accrual Aug 24-31 2026 - ONS PWC (non-chargeable)</t>
        </is>
      </c>
      <c r="M3476" s="6" t="inlineStr">
        <is>
          <t>ONSITE</t>
        </is>
      </c>
    </row>
    <row r="3477">
      <c r="A3477" s="6" t="n">
        <v>65120</v>
      </c>
      <c r="B3477" s="6" t="n">
        <v>65120</v>
      </c>
      <c r="C3477" s="6" t="inlineStr">
        <is>
          <t>Superannuation</t>
        </is>
      </c>
      <c r="D3477" s="6" t="inlineStr">
        <is>
          <t>Manual Journal</t>
        </is>
      </c>
      <c r="E3477" s="37" t="n">
        <v>46265</v>
      </c>
      <c r="F3477" s="6" t="n"/>
      <c r="G3477" s="39" t="n">
        <v>30.29</v>
      </c>
      <c r="H3477" s="39" t="n">
        <v>0</v>
      </c>
      <c r="I3477" s="6" t="inlineStr">
        <is>
          <t>2503 - ONS DTTL (non-chargeable)</t>
        </is>
      </c>
      <c r="J3477" s="6" t="n"/>
      <c r="K3477" s="6" t="inlineStr">
        <is>
          <t>#69667</t>
        </is>
      </c>
      <c r="L3477" s="6" t="inlineStr">
        <is>
          <t>Super Accrual Aug 24-31 2026 - ONS DTTL (non-chargeable)</t>
        </is>
      </c>
      <c r="M3477" s="6" t="inlineStr">
        <is>
          <t>ONSITE</t>
        </is>
      </c>
    </row>
    <row r="3478">
      <c r="A3478" s="6" t="n">
        <v>65120</v>
      </c>
      <c r="B3478" s="6" t="n">
        <v>65120</v>
      </c>
      <c r="C3478" s="6" t="inlineStr">
        <is>
          <t>Superannuation</t>
        </is>
      </c>
      <c r="D3478" s="6" t="inlineStr">
        <is>
          <t>Manual Journal</t>
        </is>
      </c>
      <c r="E3478" s="37" t="n">
        <v>46265</v>
      </c>
      <c r="F3478" s="6" t="n"/>
      <c r="G3478" s="39" t="n">
        <v>28.02</v>
      </c>
      <c r="H3478" s="39" t="n">
        <v>0</v>
      </c>
      <c r="I3478" s="6" t="inlineStr">
        <is>
          <t>2506208 - CBA AGM 2026 [PRD]</t>
        </is>
      </c>
      <c r="J3478" s="6" t="n"/>
      <c r="K3478" s="6" t="inlineStr">
        <is>
          <t>#69667</t>
        </is>
      </c>
      <c r="L3478" s="6" t="inlineStr">
        <is>
          <t>Super Accrual Aug 24-31 2026 - CBA AGM 2026 [PRD]</t>
        </is>
      </c>
      <c r="M3478" s="6" t="inlineStr">
        <is>
          <t>PRODUCTION</t>
        </is>
      </c>
    </row>
    <row r="3479">
      <c r="A3479" s="6" t="n">
        <v>65120</v>
      </c>
      <c r="B3479" s="6" t="n">
        <v>65120</v>
      </c>
      <c r="C3479" s="6" t="inlineStr">
        <is>
          <t>Superannuation</t>
        </is>
      </c>
      <c r="D3479" s="6" t="inlineStr">
        <is>
          <t>Manual Journal</t>
        </is>
      </c>
      <c r="E3479" s="37" t="n">
        <v>46265</v>
      </c>
      <c r="F3479" s="6" t="n"/>
      <c r="G3479" s="39" t="n">
        <v>53.23</v>
      </c>
      <c r="H3479" s="39" t="n">
        <v>0</v>
      </c>
      <c r="I3479" s="6" t="inlineStr">
        <is>
          <t>2756 - CTS Mgmt Meetings [CTS]</t>
        </is>
      </c>
      <c r="J3479" s="6" t="n"/>
      <c r="K3479" s="6" t="inlineStr">
        <is>
          <t>#69667</t>
        </is>
      </c>
      <c r="L3479" s="6" t="inlineStr">
        <is>
          <t>Super Accrual Aug 24-31 2026 - CTS Mgmt Meetings [CTS]</t>
        </is>
      </c>
      <c r="M3479" s="6" t="inlineStr">
        <is>
          <t>CTS</t>
        </is>
      </c>
    </row>
    <row r="3480">
      <c r="A3480" s="6" t="n">
        <v>65120</v>
      </c>
      <c r="B3480" s="6" t="n">
        <v>65120</v>
      </c>
      <c r="C3480" s="6" t="inlineStr">
        <is>
          <t>Superannuation</t>
        </is>
      </c>
      <c r="D3480" s="6" t="inlineStr">
        <is>
          <t>Manual Journal</t>
        </is>
      </c>
      <c r="E3480" s="37" t="n">
        <v>46265</v>
      </c>
      <c r="F3480" s="6" t="n"/>
      <c r="G3480" s="39" t="n">
        <v>46.91</v>
      </c>
      <c r="H3480" s="39" t="n">
        <v>0</v>
      </c>
      <c r="I3480" s="6" t="inlineStr">
        <is>
          <t>9300 - HUMAN RESOURCES [CTS]</t>
        </is>
      </c>
      <c r="J3480" s="6" t="n"/>
      <c r="K3480" s="6" t="inlineStr">
        <is>
          <t>#69667</t>
        </is>
      </c>
      <c r="L3480" s="6" t="inlineStr">
        <is>
          <t>Super Accrual Aug 24-31 2026 - HUMAN RESOURCES [CTS]</t>
        </is>
      </c>
      <c r="M3480" s="6" t="inlineStr">
        <is>
          <t>CTS</t>
        </is>
      </c>
    </row>
    <row r="3481">
      <c r="A3481" s="6" t="n">
        <v>65120</v>
      </c>
      <c r="B3481" s="6" t="n">
        <v>65120</v>
      </c>
      <c r="C3481" s="6" t="inlineStr">
        <is>
          <t>Superannuation</t>
        </is>
      </c>
      <c r="D3481" s="6" t="inlineStr">
        <is>
          <t>Manual Journal</t>
        </is>
      </c>
      <c r="E3481" s="37" t="n">
        <v>46265</v>
      </c>
      <c r="F3481" s="6" t="n"/>
      <c r="G3481" s="39" t="n">
        <v>13.4</v>
      </c>
      <c r="H3481" s="39" t="n">
        <v>0</v>
      </c>
      <c r="I3481" s="6" t="inlineStr">
        <is>
          <t>9128 - VIDEO - Sales [VID]</t>
        </is>
      </c>
      <c r="J3481" s="6" t="n"/>
      <c r="K3481" s="6" t="inlineStr">
        <is>
          <t>#69667</t>
        </is>
      </c>
      <c r="L3481" s="6" t="inlineStr">
        <is>
          <t>Super Accrual Aug 24-31 2026 - VIDEO - Sales [VID]</t>
        </is>
      </c>
      <c r="M3481" s="6" t="inlineStr">
        <is>
          <t>VIDEO</t>
        </is>
      </c>
    </row>
    <row r="3482">
      <c r="A3482" s="6" t="n">
        <v>65120</v>
      </c>
      <c r="B3482" s="6" t="n">
        <v>65120</v>
      </c>
      <c r="C3482" s="6" t="inlineStr">
        <is>
          <t>Superannuation</t>
        </is>
      </c>
      <c r="D3482" s="6" t="inlineStr">
        <is>
          <t>Manual Journal</t>
        </is>
      </c>
      <c r="E3482" s="37" t="n">
        <v>46265</v>
      </c>
      <c r="F3482" s="6" t="n"/>
      <c r="G3482" s="39" t="n">
        <v>1.65</v>
      </c>
      <c r="H3482" s="39" t="n">
        <v>0</v>
      </c>
      <c r="I3482" s="6" t="inlineStr">
        <is>
          <t>9405 - CONSULTING - Marketing [CONS]</t>
        </is>
      </c>
      <c r="J3482" s="6" t="n"/>
      <c r="K3482" s="6" t="inlineStr">
        <is>
          <t>#69667</t>
        </is>
      </c>
      <c r="L3482" s="6" t="inlineStr">
        <is>
          <t>Super Accrual Aug 24-31 2026 - CONSULTING - Marketing [CONS]</t>
        </is>
      </c>
      <c r="M3482" s="6" t="inlineStr">
        <is>
          <t>CONSULTING</t>
        </is>
      </c>
    </row>
    <row r="3483">
      <c r="A3483" s="6" t="n">
        <v>65120</v>
      </c>
      <c r="B3483" s="6" t="n">
        <v>65120</v>
      </c>
      <c r="C3483" s="6" t="inlineStr">
        <is>
          <t>Superannuation</t>
        </is>
      </c>
      <c r="D3483" s="6" t="inlineStr">
        <is>
          <t>Manual Journal</t>
        </is>
      </c>
      <c r="E3483" s="37" t="n">
        <v>46265</v>
      </c>
      <c r="F3483" s="6" t="n"/>
      <c r="G3483" s="39" t="n">
        <v>13.25</v>
      </c>
      <c r="H3483" s="39" t="n">
        <v>0</v>
      </c>
      <c r="I3483" s="6" t="inlineStr">
        <is>
          <t>9105 - ONSITE (including PROD backup)</t>
        </is>
      </c>
      <c r="J3483" s="6" t="n"/>
      <c r="K3483" s="6" t="inlineStr">
        <is>
          <t>#69667</t>
        </is>
      </c>
      <c r="L3483" s="6" t="inlineStr">
        <is>
          <t>Super Accrual Aug 24-31 2026 - ONSITE (including PROD backup)</t>
        </is>
      </c>
      <c r="M3483" s="6" t="inlineStr">
        <is>
          <t>ONSITE</t>
        </is>
      </c>
    </row>
    <row r="3484">
      <c r="A3484" s="6" t="n">
        <v>65120</v>
      </c>
      <c r="B3484" s="6" t="n">
        <v>65120</v>
      </c>
      <c r="C3484" s="6" t="inlineStr">
        <is>
          <t>Superannuation</t>
        </is>
      </c>
      <c r="D3484" s="6" t="inlineStr">
        <is>
          <t>Manual Journal</t>
        </is>
      </c>
      <c r="E3484" s="37" t="n">
        <v>46265</v>
      </c>
      <c r="F3484" s="6" t="n"/>
      <c r="G3484" s="39" t="n">
        <v>3.31</v>
      </c>
      <c r="H3484" s="39" t="n">
        <v>0</v>
      </c>
      <c r="I3484" s="6" t="inlineStr">
        <is>
          <t>9108 - ONSITE - Sales [ONS]</t>
        </is>
      </c>
      <c r="J3484" s="6" t="n"/>
      <c r="K3484" s="6" t="inlineStr">
        <is>
          <t>#69667</t>
        </is>
      </c>
      <c r="L3484" s="6" t="inlineStr">
        <is>
          <t>Super Accrual Aug 24-31 2026 - ONSITE - Sales [ONS]</t>
        </is>
      </c>
      <c r="M3484" s="6" t="inlineStr">
        <is>
          <t>ONSITE</t>
        </is>
      </c>
    </row>
    <row r="3485">
      <c r="A3485" s="6" t="n">
        <v>65120</v>
      </c>
      <c r="B3485" s="6" t="n">
        <v>65120</v>
      </c>
      <c r="C3485" s="6" t="inlineStr">
        <is>
          <t>Superannuation</t>
        </is>
      </c>
      <c r="D3485" s="6" t="inlineStr">
        <is>
          <t>Manual Journal</t>
        </is>
      </c>
      <c r="E3485" s="37" t="n">
        <v>46265</v>
      </c>
      <c r="F3485" s="6" t="n"/>
      <c r="G3485" s="39" t="n">
        <v>1.65</v>
      </c>
      <c r="H3485" s="39" t="n">
        <v>0</v>
      </c>
      <c r="I3485" s="6" t="inlineStr">
        <is>
          <t>2506 - ONS BWEST (non-chargeable)</t>
        </is>
      </c>
      <c r="J3485" s="6" t="n"/>
      <c r="K3485" s="6" t="inlineStr">
        <is>
          <t>#69667</t>
        </is>
      </c>
      <c r="L3485" s="6" t="inlineStr">
        <is>
          <t>Super Accrual Aug 24-31 2026 - ONS BWEST (non-chargeable)</t>
        </is>
      </c>
      <c r="M3485" s="6" t="inlineStr">
        <is>
          <t>ONSITE</t>
        </is>
      </c>
    </row>
    <row r="3486">
      <c r="A3486" s="6" t="n">
        <v>65120</v>
      </c>
      <c r="B3486" s="6" t="n">
        <v>65120</v>
      </c>
      <c r="C3486" s="6" t="inlineStr">
        <is>
          <t>Superannuation</t>
        </is>
      </c>
      <c r="D3486" s="6" t="inlineStr">
        <is>
          <t>Manual Journal</t>
        </is>
      </c>
      <c r="E3486" s="37" t="n">
        <v>46265</v>
      </c>
      <c r="F3486" s="6" t="n"/>
      <c r="G3486" s="39" t="n">
        <v>53.98</v>
      </c>
      <c r="H3486" s="39" t="n">
        <v>0</v>
      </c>
      <c r="I3486" s="6" t="inlineStr">
        <is>
          <t>2481 - Production - Quotes [PRD]</t>
        </is>
      </c>
      <c r="J3486" s="6" t="n"/>
      <c r="K3486" s="6" t="inlineStr">
        <is>
          <t>#69667</t>
        </is>
      </c>
      <c r="L3486" s="6" t="inlineStr">
        <is>
          <t>Super Accrual Aug 24-31 2026 - Production - Quotes [PRD]</t>
        </is>
      </c>
      <c r="M3486" s="6" t="inlineStr">
        <is>
          <t>PRODUCTION</t>
        </is>
      </c>
    </row>
    <row r="3487">
      <c r="A3487" s="6" t="n">
        <v>65120</v>
      </c>
      <c r="B3487" s="6" t="n">
        <v>65120</v>
      </c>
      <c r="C3487" s="6" t="inlineStr">
        <is>
          <t>Superannuation</t>
        </is>
      </c>
      <c r="D3487" s="6" t="inlineStr">
        <is>
          <t>Manual Journal</t>
        </is>
      </c>
      <c r="E3487" s="37" t="n">
        <v>46265</v>
      </c>
      <c r="F3487" s="6" t="n"/>
      <c r="G3487" s="39" t="n">
        <v>16.4</v>
      </c>
      <c r="H3487" s="39" t="n">
        <v>0</v>
      </c>
      <c r="I3487" s="6" t="inlineStr">
        <is>
          <t>26022301NC - Aware Super AV Maintenance Non-chargeable [ONS]</t>
        </is>
      </c>
      <c r="J3487" s="6" t="n"/>
      <c r="K3487" s="6" t="inlineStr">
        <is>
          <t>#69667</t>
        </is>
      </c>
      <c r="L3487" s="6" t="inlineStr">
        <is>
          <t>Super Accrual Aug 24-31 2026 - Aware Super AV Maintenance Non-chargeable [ONS]</t>
        </is>
      </c>
      <c r="M3487" s="6" t="inlineStr">
        <is>
          <t>ONSITE</t>
        </is>
      </c>
    </row>
    <row r="3488">
      <c r="A3488" s="6" t="n">
        <v>65120</v>
      </c>
      <c r="B3488" s="6" t="n">
        <v>65120</v>
      </c>
      <c r="C3488" s="6" t="inlineStr">
        <is>
          <t>Superannuation</t>
        </is>
      </c>
      <c r="D3488" s="6" t="inlineStr">
        <is>
          <t>Manual Journal</t>
        </is>
      </c>
      <c r="E3488" s="37" t="n">
        <v>46265</v>
      </c>
      <c r="F3488" s="6" t="n"/>
      <c r="G3488" s="39" t="n">
        <v>94.27</v>
      </c>
      <c r="H3488" s="39" t="n">
        <v>0</v>
      </c>
      <c r="I3488" s="6" t="inlineStr">
        <is>
          <t>9125 - VIDEO DEPT [VID]</t>
        </is>
      </c>
      <c r="J3488" s="6" t="n"/>
      <c r="K3488" s="6" t="inlineStr">
        <is>
          <t>#69667</t>
        </is>
      </c>
      <c r="L3488" s="6" t="inlineStr">
        <is>
          <t>Super Accrual Aug 24-31 2026 - VIDEO DEPT [VID]</t>
        </is>
      </c>
      <c r="M3488" s="6" t="inlineStr">
        <is>
          <t>VIDEO</t>
        </is>
      </c>
    </row>
    <row r="3489">
      <c r="A3489" s="6" t="n">
        <v>65120</v>
      </c>
      <c r="B3489" s="6" t="n">
        <v>65120</v>
      </c>
      <c r="C3489" s="6" t="inlineStr">
        <is>
          <t>Superannuation</t>
        </is>
      </c>
      <c r="D3489" s="6" t="inlineStr">
        <is>
          <t>Manual Journal</t>
        </is>
      </c>
      <c r="E3489" s="37" t="n">
        <v>46265</v>
      </c>
      <c r="F3489" s="6" t="n"/>
      <c r="G3489" s="39" t="n">
        <v>3.2</v>
      </c>
      <c r="H3489" s="39" t="n">
        <v>0</v>
      </c>
      <c r="I3489" s="6" t="inlineStr">
        <is>
          <t>9350 - MARKETING (external) [CTS]</t>
        </is>
      </c>
      <c r="J3489" s="6" t="n"/>
      <c r="K3489" s="6" t="inlineStr">
        <is>
          <t>#69667</t>
        </is>
      </c>
      <c r="L3489" s="6" t="inlineStr">
        <is>
          <t>Super Accrual Aug 24-31 2026 - MARKETING (external) [CTS]</t>
        </is>
      </c>
      <c r="M3489" s="6" t="inlineStr">
        <is>
          <t>CTS</t>
        </is>
      </c>
    </row>
    <row r="3490">
      <c r="A3490" s="6" t="n">
        <v>65120</v>
      </c>
      <c r="B3490" s="6" t="n">
        <v>65120</v>
      </c>
      <c r="C3490" s="6" t="inlineStr">
        <is>
          <t>Superannuation</t>
        </is>
      </c>
      <c r="D3490" s="6" t="inlineStr">
        <is>
          <t>Manual Journal</t>
        </is>
      </c>
      <c r="E3490" s="37" t="n">
        <v>46265</v>
      </c>
      <c r="F3490" s="6" t="n"/>
      <c r="G3490" s="39" t="n">
        <v>11.19</v>
      </c>
      <c r="H3490" s="39" t="n">
        <v>0</v>
      </c>
      <c r="I3490" s="6" t="inlineStr">
        <is>
          <t>20260801 - CTS Day 2026 [CTS]</t>
        </is>
      </c>
      <c r="J3490" s="6" t="n"/>
      <c r="K3490" s="6" t="inlineStr">
        <is>
          <t>#69667</t>
        </is>
      </c>
      <c r="L3490" s="6" t="inlineStr">
        <is>
          <t>Super Accrual Aug 24-31 2026 - CTS Day 2026 [CTS]</t>
        </is>
      </c>
      <c r="M3490" s="6" t="inlineStr">
        <is>
          <t>CTS</t>
        </is>
      </c>
    </row>
    <row r="3491">
      <c r="A3491" s="6" t="n">
        <v>65120</v>
      </c>
      <c r="B3491" s="6" t="n">
        <v>65120</v>
      </c>
      <c r="C3491" s="6" t="inlineStr">
        <is>
          <t>Superannuation</t>
        </is>
      </c>
      <c r="D3491" s="6" t="inlineStr">
        <is>
          <t>Manual Journal</t>
        </is>
      </c>
      <c r="E3491" s="37" t="n">
        <v>46265</v>
      </c>
      <c r="F3491" s="6" t="n"/>
      <c r="G3491" s="39" t="n">
        <v>8.880000000000001</v>
      </c>
      <c r="H3491" s="39" t="n">
        <v>0</v>
      </c>
      <c r="I3491" s="6" t="inlineStr">
        <is>
          <t>9125 - VIDEO DEPT [VID]</t>
        </is>
      </c>
      <c r="J3491" s="6" t="n"/>
      <c r="K3491" s="6" t="inlineStr">
        <is>
          <t>#70422</t>
        </is>
      </c>
      <c r="L3491" s="6" t="inlineStr">
        <is>
          <t>Time in Lieu - August 2026 - Time in Lieu - August 2026</t>
        </is>
      </c>
      <c r="M3491" s="6" t="inlineStr">
        <is>
          <t>VIDEO</t>
        </is>
      </c>
    </row>
    <row r="3492">
      <c r="A3492" s="6" t="n">
        <v>65120</v>
      </c>
      <c r="B3492" s="6" t="n">
        <v>65120</v>
      </c>
      <c r="C3492" s="6" t="inlineStr">
        <is>
          <t>Superannuation</t>
        </is>
      </c>
      <c r="D3492" s="6" t="inlineStr">
        <is>
          <t>Manual Journal</t>
        </is>
      </c>
      <c r="E3492" s="37" t="n">
        <v>46265</v>
      </c>
      <c r="F3492" s="6" t="n"/>
      <c r="G3492" s="39" t="n">
        <v>36.79</v>
      </c>
      <c r="H3492" s="39" t="n">
        <v>0</v>
      </c>
      <c r="I3492" s="6" t="inlineStr">
        <is>
          <t>9200 - INTEGRATION [INT]</t>
        </is>
      </c>
      <c r="J3492" s="6" t="n"/>
      <c r="K3492" s="6" t="inlineStr">
        <is>
          <t>#70422</t>
        </is>
      </c>
      <c r="L3492" s="6" t="inlineStr">
        <is>
          <t>Time in Lieu - August 2026 - Time in Lieu - August 2026</t>
        </is>
      </c>
      <c r="M3492" s="6" t="inlineStr">
        <is>
          <t>INTEGRATION</t>
        </is>
      </c>
    </row>
    <row r="3493">
      <c r="A3493" s="6" t="n">
        <v>65120</v>
      </c>
      <c r="B3493" s="6" t="n">
        <v>65120</v>
      </c>
      <c r="C3493" s="6" t="inlineStr">
        <is>
          <t>Superannuation</t>
        </is>
      </c>
      <c r="D3493" s="6" t="inlineStr">
        <is>
          <t>Manual Journal</t>
        </is>
      </c>
      <c r="E3493" s="37" t="n">
        <v>46265</v>
      </c>
      <c r="F3493" s="6" t="n"/>
      <c r="G3493" s="39" t="n">
        <v>234.69</v>
      </c>
      <c r="H3493" s="39" t="n">
        <v>0</v>
      </c>
      <c r="I3493" s="6" t="inlineStr">
        <is>
          <t>9000 - OFFICE / ADMIN [CTS]</t>
        </is>
      </c>
      <c r="J3493" s="6" t="n"/>
      <c r="K3493" s="6" t="inlineStr">
        <is>
          <t>#70422</t>
        </is>
      </c>
      <c r="L3493" s="6" t="inlineStr">
        <is>
          <t>Time in Lieu - August 2026 - Time in Lieu - August 2026</t>
        </is>
      </c>
      <c r="M3493" s="6" t="inlineStr">
        <is>
          <t>CTS</t>
        </is>
      </c>
    </row>
    <row r="3494">
      <c r="A3494" s="6" t="n">
        <v>65126</v>
      </c>
      <c r="B3494" s="6" t="n">
        <v>65126</v>
      </c>
      <c r="C3494" s="6" t="inlineStr">
        <is>
          <t>Workers' Compensation</t>
        </is>
      </c>
      <c r="D3494" s="6" t="inlineStr">
        <is>
          <t>Payable Invoice</t>
        </is>
      </c>
      <c r="E3494" s="37" t="n">
        <v>46215</v>
      </c>
      <c r="F3494" s="6" t="inlineStr">
        <is>
          <t>ReturnToWorkSA</t>
        </is>
      </c>
      <c r="G3494" s="39" t="n">
        <v>6.3</v>
      </c>
      <c r="H3494" s="39" t="n">
        <v>0</v>
      </c>
      <c r="I3494" s="6" t="inlineStr">
        <is>
          <t>1862 - DTTL ADL Onsite [ONS]</t>
        </is>
      </c>
      <c r="J3494" s="6" t="inlineStr">
        <is>
          <t>#31414304 - SA Annual Workers Compensation Renewal for 2026-2027 [PL App] BPAY</t>
        </is>
      </c>
      <c r="K3494" s="6" t="inlineStr">
        <is>
          <t>#31414304 - SA Annual Workers Compensation Renewal for 2026-2027 [PL App] BPAY</t>
        </is>
      </c>
      <c r="L3494" s="6" t="inlineStr">
        <is>
          <t>ReturnToWorkSA - WHS
* Not subject to GST</t>
        </is>
      </c>
      <c r="M3494" s="6" t="inlineStr">
        <is>
          <t>ONSITE</t>
        </is>
      </c>
    </row>
    <row r="3495">
      <c r="A3495" s="6" t="n">
        <v>65126</v>
      </c>
      <c r="B3495" s="6" t="n">
        <v>65126</v>
      </c>
      <c r="C3495" s="6" t="inlineStr">
        <is>
          <t>Workers' Compensation</t>
        </is>
      </c>
      <c r="D3495" s="6" t="inlineStr">
        <is>
          <t>Payable Credit Note</t>
        </is>
      </c>
      <c r="E3495" s="37" t="n">
        <v>46224</v>
      </c>
      <c r="F3495" s="6" t="inlineStr">
        <is>
          <t>QBE Insurance (Australia) Limited</t>
        </is>
      </c>
      <c r="G3495" s="39" t="n">
        <v>0</v>
      </c>
      <c r="H3495" s="39" t="n">
        <v>50.14</v>
      </c>
      <c r="I3495" s="6" t="inlineStr">
        <is>
          <t>732 - Bank West Contract [ONS]</t>
        </is>
      </c>
      <c r="J3495" s="6" t="inlineStr">
        <is>
          <t>CR-PE1977894GWC - WA Workers Compensation Adjustment for FY25</t>
        </is>
      </c>
      <c r="K3495" s="6" t="inlineStr">
        <is>
          <t>CR-PE1977894GWC - WA Workers Compensation Adjustment for FY25</t>
        </is>
      </c>
      <c r="L3495" s="6" t="inlineStr">
        <is>
          <t>QBE Insurance (Australia) Limited - Final Adjusted Premium</t>
        </is>
      </c>
      <c r="M3495" s="6" t="inlineStr">
        <is>
          <t>ONSITE</t>
        </is>
      </c>
    </row>
    <row r="3496">
      <c r="A3496" s="6" t="n">
        <v>65126</v>
      </c>
      <c r="B3496" s="6" t="n">
        <v>65126</v>
      </c>
      <c r="C3496" s="6" t="inlineStr">
        <is>
          <t>Workers' Compensation</t>
        </is>
      </c>
      <c r="D3496" s="6" t="inlineStr">
        <is>
          <t>Manual Journal</t>
        </is>
      </c>
      <c r="E3496" s="37" t="n">
        <v>46234</v>
      </c>
      <c r="F3496" s="6" t="n"/>
      <c r="G3496" s="39" t="n">
        <v>30.52</v>
      </c>
      <c r="H3496" s="39" t="n">
        <v>0</v>
      </c>
      <c r="I3496" s="6" t="inlineStr">
        <is>
          <t>1350 - CBA Brisbane ONS [ONS]</t>
        </is>
      </c>
      <c r="J3496" s="6" t="n"/>
      <c r="K3496" s="6" t="inlineStr">
        <is>
          <t>#69222</t>
        </is>
      </c>
      <c r="L3496" s="6" t="inlineStr">
        <is>
          <t>Prepayments July 2026 - Inv15473775|09/09|Workcover Queensland|</t>
        </is>
      </c>
      <c r="M3496" s="6" t="inlineStr">
        <is>
          <t>ONSITE</t>
        </is>
      </c>
    </row>
    <row r="3497">
      <c r="A3497" s="6" t="n">
        <v>65126</v>
      </c>
      <c r="B3497" s="6" t="n">
        <v>65126</v>
      </c>
      <c r="C3497" s="6" t="inlineStr">
        <is>
          <t>Workers' Compensation</t>
        </is>
      </c>
      <c r="D3497" s="6" t="inlineStr">
        <is>
          <t>Manual Journal</t>
        </is>
      </c>
      <c r="E3497" s="37" t="n">
        <v>46234</v>
      </c>
      <c r="F3497" s="6" t="n"/>
      <c r="G3497" s="39" t="n">
        <v>279.95</v>
      </c>
      <c r="H3497" s="39" t="n">
        <v>0</v>
      </c>
      <c r="I3497" s="6" t="inlineStr">
        <is>
          <t>26021602N - Gen E ABS AV Support (Canberra) [ONS non-chargeable]</t>
        </is>
      </c>
      <c r="J3497" s="6" t="n"/>
      <c r="K3497" s="6" t="inlineStr">
        <is>
          <t>#69222</t>
        </is>
      </c>
      <c r="L3497" s="6" t="inlineStr">
        <is>
          <t>Prepayments July 2026 - InvINV10100123317364 |20/03|Allianz Australia Insurance Limited|Allianz ACT Workers Comp 18/11/23 to 18/11/24 4pm [JN]</t>
        </is>
      </c>
      <c r="M3497" s="6" t="inlineStr">
        <is>
          <t>ONSITE</t>
        </is>
      </c>
    </row>
    <row r="3498">
      <c r="A3498" s="6" t="n">
        <v>65126</v>
      </c>
      <c r="B3498" s="6" t="n">
        <v>65126</v>
      </c>
      <c r="C3498" s="6" t="inlineStr">
        <is>
          <t>Workers' Compensation</t>
        </is>
      </c>
      <c r="D3498" s="6" t="inlineStr">
        <is>
          <t>Manual Journal</t>
        </is>
      </c>
      <c r="E3498" s="37" t="n">
        <v>46234</v>
      </c>
      <c r="F3498" s="6" t="n"/>
      <c r="G3498" s="39" t="n">
        <v>31.84</v>
      </c>
      <c r="H3498" s="39" t="n">
        <v>0</v>
      </c>
      <c r="I3498" s="6" t="inlineStr">
        <is>
          <t>9105 - ONSITE (including PROD backup)</t>
        </is>
      </c>
      <c r="J3498" s="6" t="n"/>
      <c r="K3498" s="6" t="inlineStr">
        <is>
          <t>#69222</t>
        </is>
      </c>
      <c r="L3498" s="6" t="inlineStr">
        <is>
          <t>Prepayments July 2026 - InvPE1977894GWC|01/07|QBE Workers Comp WA Jul24-Jun23|</t>
        </is>
      </c>
      <c r="M3498" s="6" t="inlineStr">
        <is>
          <t>ONSITE</t>
        </is>
      </c>
    </row>
    <row r="3499">
      <c r="A3499" s="6" t="n">
        <v>65126</v>
      </c>
      <c r="B3499" s="6" t="n">
        <v>65126</v>
      </c>
      <c r="C3499" s="6" t="inlineStr">
        <is>
          <t>Workers' Compensation</t>
        </is>
      </c>
      <c r="D3499" s="6" t="inlineStr">
        <is>
          <t>Manual Journal</t>
        </is>
      </c>
      <c r="E3499" s="37" t="n">
        <v>46234</v>
      </c>
      <c r="F3499" s="6" t="n"/>
      <c r="G3499" s="39" t="n">
        <v>382.93</v>
      </c>
      <c r="H3499" s="39" t="n">
        <v>0</v>
      </c>
      <c r="I3499" s="6" t="inlineStr">
        <is>
          <t>9000 - OFFICE / ADMIN [CTS]</t>
        </is>
      </c>
      <c r="J3499" s="6" t="n"/>
      <c r="K3499" s="6" t="inlineStr">
        <is>
          <t>#69222</t>
        </is>
      </c>
      <c r="L3499" s="6" t="inlineStr">
        <is>
          <t>Prepayments July 2026 - Inv103585601|01/07|Icare|</t>
        </is>
      </c>
      <c r="M3499" s="6" t="inlineStr">
        <is>
          <t>CTS</t>
        </is>
      </c>
    </row>
    <row r="3500">
      <c r="A3500" s="6" t="n">
        <v>65126</v>
      </c>
      <c r="B3500" s="6" t="n">
        <v>65126</v>
      </c>
      <c r="C3500" s="6" t="inlineStr">
        <is>
          <t>Workers' Compensation</t>
        </is>
      </c>
      <c r="D3500" s="6" t="inlineStr">
        <is>
          <t>Manual Journal</t>
        </is>
      </c>
      <c r="E3500" s="37" t="n">
        <v>46234</v>
      </c>
      <c r="F3500" s="6" t="n"/>
      <c r="G3500" s="39" t="n">
        <v>61.44</v>
      </c>
      <c r="H3500" s="39" t="n">
        <v>0</v>
      </c>
      <c r="I3500" s="6" t="inlineStr">
        <is>
          <t>1350 - CBA Brisbane ONS [ONS]</t>
        </is>
      </c>
      <c r="J3500" s="6" t="n"/>
      <c r="K3500" s="6" t="inlineStr">
        <is>
          <t>#69222</t>
        </is>
      </c>
      <c r="L3500" s="6" t="inlineStr">
        <is>
          <t>Prepayments July 2026 - InvWNA101052812|12/07|Workcover Queensland|</t>
        </is>
      </c>
      <c r="M3500" s="6" t="inlineStr">
        <is>
          <t>ONSITE</t>
        </is>
      </c>
    </row>
    <row r="3501">
      <c r="A3501" s="6" t="n">
        <v>65126</v>
      </c>
      <c r="B3501" s="6" t="n">
        <v>65126</v>
      </c>
      <c r="C3501" s="6" t="inlineStr">
        <is>
          <t>Workers' Compensation</t>
        </is>
      </c>
      <c r="D3501" s="6" t="inlineStr">
        <is>
          <t>Manual Journal</t>
        </is>
      </c>
      <c r="E3501" s="37" t="n">
        <v>46234</v>
      </c>
      <c r="F3501" s="6" t="n"/>
      <c r="G3501" s="39" t="n">
        <v>25.5</v>
      </c>
      <c r="H3501" s="39" t="n">
        <v>0</v>
      </c>
      <c r="I3501" s="6" t="inlineStr">
        <is>
          <t>1862 - DTTL ADL Onsite [ONS]</t>
        </is>
      </c>
      <c r="J3501" s="6" t="n"/>
      <c r="K3501" s="6" t="inlineStr">
        <is>
          <t>#69222</t>
        </is>
      </c>
      <c r="L3501" s="6" t="inlineStr">
        <is>
          <t>Prepayments July 2026 - Inv31414304|12/07|Return to Work SA|</t>
        </is>
      </c>
      <c r="M3501" s="6" t="inlineStr">
        <is>
          <t>ONSITE</t>
        </is>
      </c>
    </row>
    <row r="3502">
      <c r="A3502" s="6" t="n">
        <v>65126</v>
      </c>
      <c r="B3502" s="6" t="n">
        <v>65126</v>
      </c>
      <c r="C3502" s="6" t="inlineStr">
        <is>
          <t>Workers' Compensation</t>
        </is>
      </c>
      <c r="D3502" s="6" t="inlineStr">
        <is>
          <t>Manual Journal</t>
        </is>
      </c>
      <c r="E3502" s="37" t="n">
        <v>46234</v>
      </c>
      <c r="F3502" s="6" t="n"/>
      <c r="G3502" s="39" t="n">
        <v>92.68000000000001</v>
      </c>
      <c r="H3502" s="39" t="n">
        <v>0</v>
      </c>
      <c r="I3502" s="6" t="inlineStr">
        <is>
          <t>9105 - ONSITE (including PROD backup)</t>
        </is>
      </c>
      <c r="J3502" s="6" t="n"/>
      <c r="K3502" s="6" t="inlineStr">
        <is>
          <t>#69222</t>
        </is>
      </c>
      <c r="L3502" s="6" t="inlineStr">
        <is>
          <t>Prepayments July 2026 - Inv12806360|18/07|DXC (xchanging) Integrated Services Victoria |</t>
        </is>
      </c>
      <c r="M3502" s="6" t="inlineStr">
        <is>
          <t>ONSITE</t>
        </is>
      </c>
    </row>
    <row r="3503">
      <c r="A3503" s="6" t="n">
        <v>65126</v>
      </c>
      <c r="B3503" s="6" t="n">
        <v>65126</v>
      </c>
      <c r="C3503" s="6" t="inlineStr">
        <is>
          <t>Workers' Compensation</t>
        </is>
      </c>
      <c r="D3503" s="6" t="inlineStr">
        <is>
          <t>Receive Money</t>
        </is>
      </c>
      <c r="E3503" s="37" t="n">
        <v>46239</v>
      </c>
      <c r="F3503" s="6" t="inlineStr">
        <is>
          <t>icare Workers Insurance</t>
        </is>
      </c>
      <c r="G3503" s="39" t="n">
        <v>0</v>
      </c>
      <c r="H3503" s="39" t="n">
        <v>190.97</v>
      </c>
      <c r="I3503" s="6" t="inlineStr">
        <is>
          <t>9000 - OFFICE / ADMIN [CTS]</t>
        </is>
      </c>
      <c r="J3503" s="6" t="n"/>
      <c r="K3503" s="6" t="n"/>
      <c r="L3503" s="6" t="inlineStr">
        <is>
          <t>icare Workers Insurance - iCare Work Cover Refund FY27</t>
        </is>
      </c>
      <c r="M3503" s="6" t="inlineStr">
        <is>
          <t>CTS</t>
        </is>
      </c>
    </row>
    <row r="3504">
      <c r="A3504" s="6" t="n">
        <v>65126</v>
      </c>
      <c r="B3504" s="6" t="n">
        <v>65126</v>
      </c>
      <c r="C3504" s="6" t="inlineStr">
        <is>
          <t>Workers' Compensation</t>
        </is>
      </c>
      <c r="D3504" s="6" t="inlineStr">
        <is>
          <t>Manual Journal</t>
        </is>
      </c>
      <c r="E3504" s="37" t="n">
        <v>46265</v>
      </c>
      <c r="F3504" s="6" t="n"/>
      <c r="G3504" s="39" t="n">
        <v>80.25</v>
      </c>
      <c r="H3504" s="39" t="n">
        <v>0</v>
      </c>
      <c r="I3504" s="6" t="inlineStr">
        <is>
          <t>9000 - OFFICE / ADMIN [CTS]</t>
        </is>
      </c>
      <c r="J3504" s="6" t="n"/>
      <c r="K3504" s="6" t="inlineStr">
        <is>
          <t>#70417</t>
        </is>
      </c>
      <c r="L3504" s="6" t="inlineStr">
        <is>
          <t>Prepayments August 2026 - Inv1847169|29/09|Brookvale Insurance Brokers Pty Ltd (Corp Travel)|</t>
        </is>
      </c>
      <c r="M3504" s="6" t="inlineStr">
        <is>
          <t>CTS</t>
        </is>
      </c>
    </row>
    <row r="3505">
      <c r="A3505" s="6" t="n">
        <v>65126</v>
      </c>
      <c r="B3505" s="6" t="n">
        <v>65126</v>
      </c>
      <c r="C3505" s="6" t="inlineStr">
        <is>
          <t>Workers' Compensation</t>
        </is>
      </c>
      <c r="D3505" s="6" t="inlineStr">
        <is>
          <t>Manual Journal</t>
        </is>
      </c>
      <c r="E3505" s="37" t="n">
        <v>46265</v>
      </c>
      <c r="F3505" s="6" t="n"/>
      <c r="G3505" s="39" t="n">
        <v>220</v>
      </c>
      <c r="H3505" s="39" t="n">
        <v>0</v>
      </c>
      <c r="I3505" s="6" t="inlineStr">
        <is>
          <t>9000 - OFFICE / ADMIN [CTS]</t>
        </is>
      </c>
      <c r="J3505" s="6" t="n"/>
      <c r="K3505" s="6" t="inlineStr">
        <is>
          <t>#70417</t>
        </is>
      </c>
      <c r="L3505" s="6" t="inlineStr">
        <is>
          <t>Prepayments August 2026 - InvINV80090459659|10/06|ZOHO Corp.|</t>
        </is>
      </c>
      <c r="M3505" s="6" t="inlineStr">
        <is>
          <t>CTS</t>
        </is>
      </c>
    </row>
    <row r="3506">
      <c r="A3506" s="6" t="n">
        <v>65126</v>
      </c>
      <c r="B3506" s="6" t="n">
        <v>65126</v>
      </c>
      <c r="C3506" s="6" t="inlineStr">
        <is>
          <t>Workers' Compensation</t>
        </is>
      </c>
      <c r="D3506" s="6" t="inlineStr">
        <is>
          <t>Manual Journal</t>
        </is>
      </c>
      <c r="E3506" s="37" t="n">
        <v>46265</v>
      </c>
      <c r="F3506" s="6" t="n"/>
      <c r="G3506" s="39" t="n">
        <v>43.36</v>
      </c>
      <c r="H3506" s="39" t="n">
        <v>0</v>
      </c>
      <c r="I3506" s="6" t="inlineStr">
        <is>
          <t>9000 - OFFICE / ADMIN [CTS]</t>
        </is>
      </c>
      <c r="J3506" s="6" t="n"/>
      <c r="K3506" s="6" t="inlineStr">
        <is>
          <t>#70417</t>
        </is>
      </c>
      <c r="L3506" s="6" t="inlineStr">
        <is>
          <t>Prepayments August 2026 - InvINV20611845 |06/07|Lucid|</t>
        </is>
      </c>
      <c r="M3506" s="6" t="inlineStr">
        <is>
          <t>CTS</t>
        </is>
      </c>
    </row>
    <row r="3507">
      <c r="A3507" s="6" t="n">
        <v>65126</v>
      </c>
      <c r="B3507" s="6" t="n">
        <v>65126</v>
      </c>
      <c r="C3507" s="6" t="inlineStr">
        <is>
          <t>Workers' Compensation</t>
        </is>
      </c>
      <c r="D3507" s="6" t="inlineStr">
        <is>
          <t>Manual Journal</t>
        </is>
      </c>
      <c r="E3507" s="37" t="n">
        <v>46265</v>
      </c>
      <c r="F3507" s="6" t="n"/>
      <c r="G3507" s="39" t="n">
        <v>1653.52</v>
      </c>
      <c r="H3507" s="39" t="n">
        <v>0</v>
      </c>
      <c r="I3507" s="6" t="inlineStr">
        <is>
          <t>9000 - OFFICE / ADMIN [CTS]</t>
        </is>
      </c>
      <c r="J3507" s="6" t="n"/>
      <c r="K3507" s="6" t="inlineStr">
        <is>
          <t>#70417</t>
        </is>
      </c>
      <c r="L3507" s="6" t="inlineStr">
        <is>
          <t>Prepayments August 2026 - Inv81461659 25-26|29/07|Asteron Life Insurance|</t>
        </is>
      </c>
      <c r="M3507" s="6" t="inlineStr">
        <is>
          <t>CTS</t>
        </is>
      </c>
    </row>
    <row r="3508">
      <c r="A3508" s="6" t="n">
        <v>65126</v>
      </c>
      <c r="B3508" s="6" t="n">
        <v>65126</v>
      </c>
      <c r="C3508" s="6" t="inlineStr">
        <is>
          <t>Workers' Compensation</t>
        </is>
      </c>
      <c r="D3508" s="6" t="inlineStr">
        <is>
          <t>Manual Journal</t>
        </is>
      </c>
      <c r="E3508" s="37" t="n">
        <v>46265</v>
      </c>
      <c r="F3508" s="6" t="n"/>
      <c r="G3508" s="39" t="n">
        <v>33.04</v>
      </c>
      <c r="H3508" s="39" t="n">
        <v>0</v>
      </c>
      <c r="I3508" s="6" t="inlineStr">
        <is>
          <t>9350 - MARKETING (external) [CTS]</t>
        </is>
      </c>
      <c r="J3508" s="6" t="n"/>
      <c r="K3508" s="6" t="inlineStr">
        <is>
          <t>#70417</t>
        </is>
      </c>
      <c r="L3508" s="6" t="inlineStr">
        <is>
          <t>Prepayments August 2026 - Inv1753767723|29/07|Webflow.com|</t>
        </is>
      </c>
      <c r="M3508" s="6" t="inlineStr">
        <is>
          <t>CTS</t>
        </is>
      </c>
    </row>
    <row r="3509">
      <c r="A3509" s="6" t="n">
        <v>65126</v>
      </c>
      <c r="B3509" s="6" t="n">
        <v>65126</v>
      </c>
      <c r="C3509" s="6" t="inlineStr">
        <is>
          <t>Workers' Compensation</t>
        </is>
      </c>
      <c r="D3509" s="6" t="inlineStr">
        <is>
          <t>Manual Journal</t>
        </is>
      </c>
      <c r="E3509" s="37" t="n">
        <v>46265</v>
      </c>
      <c r="F3509" s="6" t="n"/>
      <c r="G3509" s="39" t="n">
        <v>310.05</v>
      </c>
      <c r="H3509" s="39" t="n">
        <v>0</v>
      </c>
      <c r="I3509" s="6" t="inlineStr">
        <is>
          <t>9100 - PRODUCTION [PRD]</t>
        </is>
      </c>
      <c r="J3509" s="6" t="n"/>
      <c r="K3509" s="6" t="inlineStr">
        <is>
          <t>#70417</t>
        </is>
      </c>
      <c r="L3509" s="6" t="inlineStr">
        <is>
          <t>Prepayments August 2026 - InvINV671932|23/07|PigeonLab Pte Ltd|</t>
        </is>
      </c>
      <c r="M3509" s="6" t="inlineStr">
        <is>
          <t>PRODUCTION</t>
        </is>
      </c>
    </row>
    <row r="3510">
      <c r="A3510" s="6" t="n">
        <v>65126</v>
      </c>
      <c r="B3510" s="6" t="n">
        <v>65126</v>
      </c>
      <c r="C3510" s="6" t="inlineStr">
        <is>
          <t>Workers' Compensation</t>
        </is>
      </c>
      <c r="D3510" s="6" t="inlineStr">
        <is>
          <t>Manual Journal</t>
        </is>
      </c>
      <c r="E3510" s="37" t="n">
        <v>46265</v>
      </c>
      <c r="F3510" s="6" t="n"/>
      <c r="G3510" s="39" t="n">
        <v>230.61</v>
      </c>
      <c r="H3510" s="39" t="n">
        <v>0</v>
      </c>
      <c r="I3510" s="6" t="inlineStr">
        <is>
          <t>9000 - OFFICE / ADMIN [CTS]</t>
        </is>
      </c>
      <c r="J3510" s="6" t="n"/>
      <c r="K3510" s="6" t="inlineStr">
        <is>
          <t>#70417</t>
        </is>
      </c>
      <c r="L3510" s="6" t="inlineStr">
        <is>
          <t>Prepayments August 2026 - InvINV1053492 |18/08|Custodian Vault|</t>
        </is>
      </c>
      <c r="M3510" s="6" t="inlineStr">
        <is>
          <t>CTS</t>
        </is>
      </c>
    </row>
    <row r="3511">
      <c r="A3511" s="6" t="n">
        <v>65127</v>
      </c>
      <c r="B3511" s="6" t="n">
        <v>65127</v>
      </c>
      <c r="C3511" s="6" t="inlineStr">
        <is>
          <t>Training Material &amp; Courses</t>
        </is>
      </c>
      <c r="D3511" s="6" t="inlineStr">
        <is>
          <t>Payable Invoice</t>
        </is>
      </c>
      <c r="E3511" s="37" t="n">
        <v>46252</v>
      </c>
      <c r="F3511" s="6" t="inlineStr">
        <is>
          <t>Diversified Communications Australia Pty Ltd</t>
        </is>
      </c>
      <c r="G3511" s="39" t="n">
        <v>236</v>
      </c>
      <c r="H3511" s="39" t="n">
        <v>0</v>
      </c>
      <c r="I3511" s="6" t="inlineStr">
        <is>
          <t>9000 - OFFICE / ADMIN [CTS]</t>
        </is>
      </c>
      <c r="J3511" s="6" t="inlineStr">
        <is>
          <t>INTSEC26-213 - DL Integrate 2026 All Access Pass Fee [DL App]</t>
        </is>
      </c>
      <c r="K3511" s="6" t="inlineStr">
        <is>
          <t>INTSEC26-213 - DL Integrate 2026 All Access Pass Fee [DL App]</t>
        </is>
      </c>
      <c r="L3511" s="6" t="inlineStr">
        <is>
          <t>Diversified Communications Australia Pty Ltd - Education Passes - Tech Talks - Tech Talks All Access</t>
        </is>
      </c>
      <c r="M3511" s="6" t="inlineStr">
        <is>
          <t>CTS</t>
        </is>
      </c>
    </row>
    <row r="3512">
      <c r="A3512" s="6" t="n">
        <v>65127</v>
      </c>
      <c r="B3512" s="6" t="n">
        <v>65127</v>
      </c>
      <c r="C3512" s="6" t="inlineStr">
        <is>
          <t>Training Material &amp; Courses</t>
        </is>
      </c>
      <c r="D3512" s="6" t="inlineStr">
        <is>
          <t>Payable Invoice</t>
        </is>
      </c>
      <c r="E3512" s="37" t="n">
        <v>46252</v>
      </c>
      <c r="F3512" s="6" t="inlineStr">
        <is>
          <t>Diversified Communications Australia Pty Ltd</t>
        </is>
      </c>
      <c r="G3512" s="39" t="n">
        <v>5.19</v>
      </c>
      <c r="H3512" s="39" t="n">
        <v>0</v>
      </c>
      <c r="I3512" s="6" t="inlineStr">
        <is>
          <t>9000 - OFFICE / ADMIN [CTS]</t>
        </is>
      </c>
      <c r="J3512" s="6" t="inlineStr">
        <is>
          <t>INTSEC26-213 - DL Integrate 2026 All Access Pass Fee [DL App]</t>
        </is>
      </c>
      <c r="K3512" s="6" t="inlineStr">
        <is>
          <t>INTSEC26-213 - DL Integrate 2026 All Access Pass Fee [DL App]</t>
        </is>
      </c>
      <c r="L3512" s="6" t="inlineStr">
        <is>
          <t xml:space="preserve">Diversified Communications Australia Pty Ltd - EWAY Shared Page fee - </t>
        </is>
      </c>
      <c r="M3512" s="6" t="inlineStr">
        <is>
          <t>CTS</t>
        </is>
      </c>
    </row>
    <row r="3513">
      <c r="A3513" s="6" t="n">
        <v>65127</v>
      </c>
      <c r="B3513" s="6" t="n">
        <v>65127</v>
      </c>
      <c r="C3513" s="6" t="inlineStr">
        <is>
          <t>Training Material &amp; Courses</t>
        </is>
      </c>
      <c r="D3513" s="6" t="inlineStr">
        <is>
          <t>Payable Invoice</t>
        </is>
      </c>
      <c r="E3513" s="37" t="n">
        <v>46253</v>
      </c>
      <c r="F3513" s="6" t="inlineStr">
        <is>
          <t>#1 Reputation</t>
        </is>
      </c>
      <c r="G3513" s="39" t="n">
        <v>165</v>
      </c>
      <c r="H3513" s="39" t="n">
        <v>0</v>
      </c>
      <c r="I3513" s="6" t="inlineStr">
        <is>
          <t>9000 - OFFICE / ADMIN [CTS]</t>
        </is>
      </c>
      <c r="J3513" s="6" t="inlineStr">
        <is>
          <t>Missing Invoice - Books for CTS Team</t>
        </is>
      </c>
      <c r="K3513" s="6" t="inlineStr">
        <is>
          <t>Missing Invoice - Books for CTS Team</t>
        </is>
      </c>
      <c r="L3513" s="6" t="inlineStr">
        <is>
          <t xml:space="preserve">#1 Reputation - Books for CTS Team
The people attending the call are:
Graham Cherry – Executive General Manager
Jordan Sexty – GM – Commercial Operations
Gianmaria Gonzales-Yao (Gian) – Finance Operations Manager
Mitchell Healey (Mitch) – Production Manager
Tyler Wood – Production Project Manager
Jaazaniah Salanoa (Jazz) – Production Project Manager
Mio Rankin – Production Project Manager
Sebastien Hathaway (Bass) – Videographer
Wade Tonna – Site Team Leader (based at CBA)
Danielle Hurley – Site Team Leader (based at Deloitte)
Isaac Butterworth – Site Team Leader (based at BankWest)
</t>
        </is>
      </c>
      <c r="M3513" s="6" t="inlineStr">
        <is>
          <t>CTS</t>
        </is>
      </c>
    </row>
    <row r="3514">
      <c r="A3514" s="6" t="n">
        <v>65128</v>
      </c>
      <c r="B3514" s="6" t="n">
        <v>65128</v>
      </c>
      <c r="C3514" s="6" t="inlineStr">
        <is>
          <t>Recruitment</t>
        </is>
      </c>
      <c r="D3514" s="6" t="inlineStr">
        <is>
          <t>Payable Invoice</t>
        </is>
      </c>
      <c r="E3514" s="37" t="n">
        <v>46255</v>
      </c>
      <c r="F3514" s="6" t="inlineStr">
        <is>
          <t>People One Pty Limited</t>
        </is>
      </c>
      <c r="G3514" s="39" t="n">
        <v>9660</v>
      </c>
      <c r="H3514" s="39" t="n">
        <v>0</v>
      </c>
      <c r="I3514" s="6" t="inlineStr">
        <is>
          <t>9000 - OFFICE / ADMIN [CTS]</t>
        </is>
      </c>
      <c r="J3514" s="6" t="inlineStr">
        <is>
          <t>INV00008257 - Recruitment fee for Danica Nelson [GC App]</t>
        </is>
      </c>
      <c r="K3514" s="6" t="inlineStr">
        <is>
          <t>INV00008257 - Recruitment fee for Danica Nelson [GC App]</t>
        </is>
      </c>
      <c r="L3514" s="6" t="inlineStr">
        <is>
          <t xml:space="preserve">People One Pty Limited - Recruitment Fee for Danica Nelson a finance and operations manager for your organisation. </t>
        </is>
      </c>
      <c r="M3514" s="6" t="inlineStr">
        <is>
          <t>CTS</t>
        </is>
      </c>
    </row>
    <row r="3515">
      <c r="A3515" s="6" t="n">
        <v>65128</v>
      </c>
      <c r="B3515" s="6" t="n">
        <v>65128</v>
      </c>
      <c r="C3515" s="6" t="inlineStr">
        <is>
          <t>Recruitment</t>
        </is>
      </c>
      <c r="D3515" s="6" t="inlineStr">
        <is>
          <t>Payable Invoice</t>
        </is>
      </c>
      <c r="E3515" s="37" t="n">
        <v>46255</v>
      </c>
      <c r="F3515" s="6" t="inlineStr">
        <is>
          <t>WHITE, DESLEIGH JANE (T/A People Matter Coaching and HR)</t>
        </is>
      </c>
      <c r="G3515" s="39" t="n">
        <v>400</v>
      </c>
      <c r="H3515" s="39" t="n">
        <v>0</v>
      </c>
      <c r="I3515" s="6" t="inlineStr">
        <is>
          <t>9000 - OFFICE / ADMIN [CTS]</t>
        </is>
      </c>
      <c r="J3515" s="6" t="inlineStr">
        <is>
          <t>INV-10064705 - DISC Assessment and Reports for CTS Team [DL App]</t>
        </is>
      </c>
      <c r="K3515" s="6" t="inlineStr">
        <is>
          <t>INV-10064705 - DISC Assessment and Reports for CTS Team [DL App]</t>
        </is>
      </c>
      <c r="L3515" s="6" t="inlineStr">
        <is>
          <t>WHITE, DESLEIGH JANE (T/A People Matter Coaching and HR) - Management Team</t>
        </is>
      </c>
      <c r="M3515" s="6" t="inlineStr">
        <is>
          <t>CTS</t>
        </is>
      </c>
    </row>
    <row r="3516">
      <c r="A3516" s="6" t="n">
        <v>65128</v>
      </c>
      <c r="B3516" s="6" t="n">
        <v>65128</v>
      </c>
      <c r="C3516" s="6" t="inlineStr">
        <is>
          <t>Recruitment</t>
        </is>
      </c>
      <c r="D3516" s="6" t="inlineStr">
        <is>
          <t>Payable Invoice</t>
        </is>
      </c>
      <c r="E3516" s="37" t="n">
        <v>46255</v>
      </c>
      <c r="F3516" s="6" t="inlineStr">
        <is>
          <t>WHITE, DESLEIGH JANE (T/A People Matter Coaching and HR)</t>
        </is>
      </c>
      <c r="G3516" s="39" t="n">
        <v>400</v>
      </c>
      <c r="H3516" s="39" t="n">
        <v>0</v>
      </c>
      <c r="I3516" s="6" t="inlineStr">
        <is>
          <t>9100 - PRODUCTION [PRD]</t>
        </is>
      </c>
      <c r="J3516" s="6" t="inlineStr">
        <is>
          <t>INV-10064705 - DISC Assessment and Reports for CTS Team [DL App]</t>
        </is>
      </c>
      <c r="K3516" s="6" t="inlineStr">
        <is>
          <t>INV-10064705 - DISC Assessment and Reports for CTS Team [DL App]</t>
        </is>
      </c>
      <c r="L3516" s="6" t="inlineStr">
        <is>
          <t>WHITE, DESLEIGH JANE (T/A People Matter Coaching and HR) - Production Team</t>
        </is>
      </c>
      <c r="M3516" s="6" t="inlineStr">
        <is>
          <t>PRODUCTION</t>
        </is>
      </c>
    </row>
    <row r="3517">
      <c r="A3517" s="6" t="n">
        <v>65128</v>
      </c>
      <c r="B3517" s="6" t="n">
        <v>65128</v>
      </c>
      <c r="C3517" s="6" t="inlineStr">
        <is>
          <t>Recruitment</t>
        </is>
      </c>
      <c r="D3517" s="6" t="inlineStr">
        <is>
          <t>Payable Invoice</t>
        </is>
      </c>
      <c r="E3517" s="37" t="n">
        <v>46255</v>
      </c>
      <c r="F3517" s="6" t="inlineStr">
        <is>
          <t>WHITE, DESLEIGH JANE (T/A People Matter Coaching and HR)</t>
        </is>
      </c>
      <c r="G3517" s="39" t="n">
        <v>200</v>
      </c>
      <c r="H3517" s="39" t="n">
        <v>0</v>
      </c>
      <c r="I3517" s="6" t="inlineStr">
        <is>
          <t>2846 - DTTL National STL [ONS]</t>
        </is>
      </c>
      <c r="J3517" s="6" t="inlineStr">
        <is>
          <t>INV-10064705 - DISC Assessment and Reports for CTS Team [DL App]</t>
        </is>
      </c>
      <c r="K3517" s="6" t="inlineStr">
        <is>
          <t>INV-10064705 - DISC Assessment and Reports for CTS Team [DL App]</t>
        </is>
      </c>
      <c r="L3517" s="6" t="inlineStr">
        <is>
          <t>WHITE, DESLEIGH JANE (T/A People Matter Coaching and HR) - Dani Hurley</t>
        </is>
      </c>
      <c r="M3517" s="6" t="inlineStr">
        <is>
          <t>ONSITE</t>
        </is>
      </c>
    </row>
    <row r="3518">
      <c r="A3518" s="6" t="n">
        <v>65128</v>
      </c>
      <c r="B3518" s="6" t="n">
        <v>65128</v>
      </c>
      <c r="C3518" s="6" t="inlineStr">
        <is>
          <t>Recruitment</t>
        </is>
      </c>
      <c r="D3518" s="6" t="inlineStr">
        <is>
          <t>Payable Invoice</t>
        </is>
      </c>
      <c r="E3518" s="37" t="n">
        <v>46255</v>
      </c>
      <c r="F3518" s="6" t="inlineStr">
        <is>
          <t>WHITE, DESLEIGH JANE (T/A People Matter Coaching and HR)</t>
        </is>
      </c>
      <c r="G3518" s="39" t="n">
        <v>200</v>
      </c>
      <c r="H3518" s="39" t="n">
        <v>0</v>
      </c>
      <c r="I3518" s="6" t="inlineStr">
        <is>
          <t>585 - CBA Team Leader [ONS]</t>
        </is>
      </c>
      <c r="J3518" s="6" t="inlineStr">
        <is>
          <t>INV-10064705 - DISC Assessment and Reports for CTS Team [DL App]</t>
        </is>
      </c>
      <c r="K3518" s="6" t="inlineStr">
        <is>
          <t>INV-10064705 - DISC Assessment and Reports for CTS Team [DL App]</t>
        </is>
      </c>
      <c r="L3518" s="6" t="inlineStr">
        <is>
          <t>WHITE, DESLEIGH JANE (T/A People Matter Coaching and HR) - Wade Tonna</t>
        </is>
      </c>
      <c r="M3518" s="6" t="inlineStr">
        <is>
          <t>ONSITE</t>
        </is>
      </c>
    </row>
    <row r="3519">
      <c r="A3519" s="6" t="n">
        <v>65128</v>
      </c>
      <c r="B3519" s="6" t="n">
        <v>65128</v>
      </c>
      <c r="C3519" s="6" t="inlineStr">
        <is>
          <t>Recruitment</t>
        </is>
      </c>
      <c r="D3519" s="6" t="inlineStr">
        <is>
          <t>Payable Invoice</t>
        </is>
      </c>
      <c r="E3519" s="37" t="n">
        <v>46255</v>
      </c>
      <c r="F3519" s="6" t="inlineStr">
        <is>
          <t>WHITE, DESLEIGH JANE (T/A People Matter Coaching and HR)</t>
        </is>
      </c>
      <c r="G3519" s="39" t="n">
        <v>200</v>
      </c>
      <c r="H3519" s="39" t="n">
        <v>0</v>
      </c>
      <c r="I3519" s="6" t="inlineStr">
        <is>
          <t>732 - Bank West Contract [ONS]</t>
        </is>
      </c>
      <c r="J3519" s="6" t="inlineStr">
        <is>
          <t>INV-10064705 - DISC Assessment and Reports for CTS Team [DL App]</t>
        </is>
      </c>
      <c r="K3519" s="6" t="inlineStr">
        <is>
          <t>INV-10064705 - DISC Assessment and Reports for CTS Team [DL App]</t>
        </is>
      </c>
      <c r="L3519" s="6" t="inlineStr">
        <is>
          <t>WHITE, DESLEIGH JANE (T/A People Matter Coaching and HR) - Isaac Butherworth</t>
        </is>
      </c>
      <c r="M3519" s="6" t="inlineStr">
        <is>
          <t>ONSITE</t>
        </is>
      </c>
    </row>
    <row r="3520">
      <c r="A3520" s="6" t="n">
        <v>65128</v>
      </c>
      <c r="B3520" s="6" t="n">
        <v>65128</v>
      </c>
      <c r="C3520" s="6" t="inlineStr">
        <is>
          <t>Recruitment</t>
        </is>
      </c>
      <c r="D3520" s="6" t="inlineStr">
        <is>
          <t>Payable Invoice</t>
        </is>
      </c>
      <c r="E3520" s="37" t="n">
        <v>46260</v>
      </c>
      <c r="F3520" s="6" t="inlineStr">
        <is>
          <t>Seek Limited</t>
        </is>
      </c>
      <c r="G3520" s="39" t="n">
        <v>600</v>
      </c>
      <c r="H3520" s="39" t="n">
        <v>0</v>
      </c>
      <c r="I3520" s="6" t="inlineStr">
        <is>
          <t>26073103N - DTTL PER AV &amp; Hospitality Tech (SEP26-FEB27) [ONS] non-chargeable</t>
        </is>
      </c>
      <c r="J3520" s="6" t="inlineStr">
        <is>
          <t>INV702064643 - Job ad for Audio Visual Technician DTTL PER [DL App]</t>
        </is>
      </c>
      <c r="K3520" s="6" t="inlineStr">
        <is>
          <t>INV702064643 - Job ad for Audio Visual Technician DTTL PER [DL App]</t>
        </is>
      </c>
      <c r="L3520" s="6" t="inlineStr">
        <is>
          <t>Seek Limited - Advanced ad with Branding
Job ID: 94203531 Title: AV &amp; Hospitality Technician
Date: 26 Aug 2026 Time: 10:00:00</t>
        </is>
      </c>
      <c r="M3520" s="6" t="inlineStr">
        <is>
          <t>ONSITE</t>
        </is>
      </c>
    </row>
    <row r="3521">
      <c r="A3521" s="6" t="n">
        <v>65128</v>
      </c>
      <c r="B3521" s="6" t="n">
        <v>65128</v>
      </c>
      <c r="C3521" s="6" t="inlineStr">
        <is>
          <t>Recruitment</t>
        </is>
      </c>
      <c r="D3521" s="6" t="inlineStr">
        <is>
          <t>Payable Invoice</t>
        </is>
      </c>
      <c r="E3521" s="37" t="n">
        <v>46261</v>
      </c>
      <c r="F3521" s="6" t="inlineStr">
        <is>
          <t>Persona Health Pty Ltd</t>
        </is>
      </c>
      <c r="G3521" s="39" t="n">
        <v>700</v>
      </c>
      <c r="H3521" s="39" t="n">
        <v>0</v>
      </c>
      <c r="I3521" s="6" t="inlineStr">
        <is>
          <t>9300 - HUMAN RESOURCES [CTS]</t>
        </is>
      </c>
      <c r="J3521" s="6" t="inlineStr">
        <is>
          <t>INV-18315 - Fitness for Duty Assessment for Nicholas Pinnington [Q-66496000002919049 - PO-00016920] GC advised to Hold Off Pmt till he confirms</t>
        </is>
      </c>
      <c r="K3521" s="6" t="inlineStr">
        <is>
          <t>INV-18315 - Fitness for Duty Assessment for Nicholas Pinnington [Q-66496000002919049 - PO-00016920] GC advised to Hold Off Pmt till he confirms</t>
        </is>
      </c>
      <c r="L3521" s="6" t="inlineStr">
        <is>
          <t>Persona Health Pty Ltd - Fitness for Duty - Simple (FFD)
Examination, assessment and report (letter) carried out by a doctor for where the patient has a single condition 
to be assessed. Provides a detailed, work-specific evaluation of whether the employee can safely operate plant 
and equipment, along with any restrictions, accommodations, or return-to-work planning required. Does not 
include any additional referrals which may be required (e.g. imaging, pathology, functional examinations etc.)</t>
        </is>
      </c>
      <c r="M3521" s="6" t="inlineStr">
        <is>
          <t>CTS</t>
        </is>
      </c>
    </row>
    <row r="3522">
      <c r="A3522" s="6" t="n">
        <v>65128</v>
      </c>
      <c r="B3522" s="6" t="n">
        <v>65128</v>
      </c>
      <c r="C3522" s="6" t="inlineStr">
        <is>
          <t>Recruitment</t>
        </is>
      </c>
      <c r="D3522" s="6" t="inlineStr">
        <is>
          <t>Payable Invoice</t>
        </is>
      </c>
      <c r="E3522" s="37" t="n">
        <v>46261</v>
      </c>
      <c r="F3522" s="6" t="inlineStr">
        <is>
          <t>Persona Health Pty Ltd</t>
        </is>
      </c>
      <c r="G3522" s="39" t="n">
        <v>206</v>
      </c>
      <c r="H3522" s="39" t="n">
        <v>0</v>
      </c>
      <c r="I3522" s="6" t="inlineStr">
        <is>
          <t>9300 - HUMAN RESOURCES [CTS]</t>
        </is>
      </c>
      <c r="J3522" s="6" t="inlineStr">
        <is>
          <t>INV-18315 - Fitness for Duty Assessment for Nicholas Pinnington [Q-66496000002919049 - PO-00016920] GC advised to Hold Off Pmt till he confirms</t>
        </is>
      </c>
      <c r="K3522" s="6" t="inlineStr">
        <is>
          <t>INV-18315 - Fitness for Duty Assessment for Nicholas Pinnington [Q-66496000002919049 - PO-00016920] GC advised to Hold Off Pmt till he confirms</t>
        </is>
      </c>
      <c r="L3522" s="6" t="inlineStr">
        <is>
          <t>Persona Health Pty Ltd - Functional Capacity Assessment inc Musculoskeletal (FCE)
Physical fitness check includes musculoskeletal exam, cardiovascular fitness (step test), postural tolerance, grip 
strength, repetitive functional movements, manual handling and lifting techniques.</t>
        </is>
      </c>
      <c r="M3522" s="6" t="inlineStr">
        <is>
          <t>CTS</t>
        </is>
      </c>
    </row>
    <row r="3523">
      <c r="A3523" s="6" t="n">
        <v>65128</v>
      </c>
      <c r="B3523" s="6" t="n">
        <v>65128</v>
      </c>
      <c r="C3523" s="6" t="inlineStr">
        <is>
          <t>Recruitment</t>
        </is>
      </c>
      <c r="D3523" s="6" t="inlineStr">
        <is>
          <t>Payable Invoice</t>
        </is>
      </c>
      <c r="E3523" s="37" t="n">
        <v>46265</v>
      </c>
      <c r="F3523" s="6" t="inlineStr">
        <is>
          <t>Flatworld Solutions Inc</t>
        </is>
      </c>
      <c r="G3523" s="39" t="n">
        <v>160.77</v>
      </c>
      <c r="H3523" s="39" t="n">
        <v>0</v>
      </c>
      <c r="I3523" s="6" t="inlineStr">
        <is>
          <t>9301 - Recruitment [CTS]</t>
        </is>
      </c>
      <c r="J3523" s="6" t="inlineStr">
        <is>
          <t>INV# 2026/USA-07324 - Entry of job data to spreadsheet from SEEK August 2026 [paid via PL CC]</t>
        </is>
      </c>
      <c r="K3523" s="6" t="inlineStr">
        <is>
          <t>INV# 2026/USA-07324 - Entry of job data to spreadsheet from SEEK August 2026 [paid via PL CC]</t>
        </is>
      </c>
      <c r="L3523" s="6" t="inlineStr">
        <is>
          <t xml:space="preserve">Flatworld Solutions Inc - Entry of job data to spreadsheet from SEEK USD 115.90
</t>
        </is>
      </c>
      <c r="M3523" s="6" t="inlineStr">
        <is>
          <t>CTS</t>
        </is>
      </c>
    </row>
    <row r="3524">
      <c r="A3524" s="6" t="n">
        <v>65131</v>
      </c>
      <c r="B3524" s="6" t="n">
        <v>65131</v>
      </c>
      <c r="C3524" s="6" t="inlineStr">
        <is>
          <t>Indirect Salaries - ADMIN</t>
        </is>
      </c>
      <c r="D3524" s="6" t="inlineStr">
        <is>
          <t>Manual Journal</t>
        </is>
      </c>
      <c r="E3524" s="37" t="n">
        <v>46204</v>
      </c>
      <c r="F3524" s="6" t="n"/>
      <c r="G3524" s="39" t="n">
        <v>0</v>
      </c>
      <c r="H3524" s="39" t="n">
        <v>78.84</v>
      </c>
      <c r="I3524" s="6" t="inlineStr">
        <is>
          <t>2756 - CTS Mgmt Meetings [CTS]</t>
        </is>
      </c>
      <c r="J3524" s="6" t="n"/>
      <c r="K3524" s="6" t="inlineStr">
        <is>
          <t>#67972</t>
        </is>
      </c>
      <c r="L3524" s="6" t="inlineStr">
        <is>
          <t>Reversal: Payroll Accruals Payable Jun 29-30 2026 - CTS Mgmt Meetings [CTS]</t>
        </is>
      </c>
      <c r="M3524" s="6" t="inlineStr">
        <is>
          <t>CTS</t>
        </is>
      </c>
    </row>
    <row r="3525">
      <c r="A3525" s="6" t="n">
        <v>65131</v>
      </c>
      <c r="B3525" s="6" t="n">
        <v>65131</v>
      </c>
      <c r="C3525" s="6" t="inlineStr">
        <is>
          <t>Indirect Salaries - ADMIN</t>
        </is>
      </c>
      <c r="D3525" s="6" t="inlineStr">
        <is>
          <t>Manual Journal</t>
        </is>
      </c>
      <c r="E3525" s="37" t="n">
        <v>46204</v>
      </c>
      <c r="F3525" s="6" t="n"/>
      <c r="G3525" s="39" t="n">
        <v>0</v>
      </c>
      <c r="H3525" s="39" t="n">
        <v>2750.47</v>
      </c>
      <c r="I3525" s="6" t="inlineStr">
        <is>
          <t>9000 - OFFICE / ADMIN [CTS]</t>
        </is>
      </c>
      <c r="J3525" s="6" t="n"/>
      <c r="K3525" s="6" t="inlineStr">
        <is>
          <t>#67972</t>
        </is>
      </c>
      <c r="L3525" s="6" t="inlineStr">
        <is>
          <t>Reversal: Payroll Accruals Payable Jun 29-30 2026 - OFFICE / ADMIN [CTS]</t>
        </is>
      </c>
      <c r="M3525" s="6" t="inlineStr">
        <is>
          <t>CTS</t>
        </is>
      </c>
    </row>
    <row r="3526">
      <c r="A3526" s="6" t="n">
        <v>65131</v>
      </c>
      <c r="B3526" s="6" t="n">
        <v>65131</v>
      </c>
      <c r="C3526" s="6" t="inlineStr">
        <is>
          <t>Indirect Salaries - ADMIN</t>
        </is>
      </c>
      <c r="D3526" s="6" t="inlineStr">
        <is>
          <t>Manual Journal</t>
        </is>
      </c>
      <c r="E3526" s="37" t="n">
        <v>46204</v>
      </c>
      <c r="F3526" s="6" t="n"/>
      <c r="G3526" s="39" t="n">
        <v>0</v>
      </c>
      <c r="H3526" s="39" t="n">
        <v>48.01</v>
      </c>
      <c r="I3526" s="6" t="inlineStr">
        <is>
          <t>9300 - HUMAN RESOURCES [CTS]</t>
        </is>
      </c>
      <c r="J3526" s="6" t="n"/>
      <c r="K3526" s="6" t="inlineStr">
        <is>
          <t>#67972</t>
        </is>
      </c>
      <c r="L3526" s="6" t="inlineStr">
        <is>
          <t>Reversal: Payroll Accruals Payable Jun 29-30 2026 - HUMAN RESOURCES [CTS]</t>
        </is>
      </c>
      <c r="M3526" s="6" t="inlineStr">
        <is>
          <t>CTS</t>
        </is>
      </c>
    </row>
    <row r="3527">
      <c r="A3527" s="6" t="n">
        <v>65131</v>
      </c>
      <c r="B3527" s="6" t="n">
        <v>65131</v>
      </c>
      <c r="C3527" s="6" t="inlineStr">
        <is>
          <t>Indirect Salaries - ADMIN</t>
        </is>
      </c>
      <c r="D3527" s="6" t="inlineStr">
        <is>
          <t>Manual Journal</t>
        </is>
      </c>
      <c r="E3527" s="37" t="n">
        <v>46204</v>
      </c>
      <c r="F3527" s="6" t="n"/>
      <c r="G3527" s="39" t="n">
        <v>0</v>
      </c>
      <c r="H3527" s="39" t="n">
        <v>6.53</v>
      </c>
      <c r="I3527" s="6" t="inlineStr">
        <is>
          <t>9350 - MARKETING (external) [CTS]</t>
        </is>
      </c>
      <c r="J3527" s="6" t="n"/>
      <c r="K3527" s="6" t="inlineStr">
        <is>
          <t>#67972</t>
        </is>
      </c>
      <c r="L3527" s="6" t="inlineStr">
        <is>
          <t>Reversal: Payroll Accruals Payable Jun 29-30 2026 - MARKETING (external) [CTS]</t>
        </is>
      </c>
      <c r="M3527" s="6" t="inlineStr">
        <is>
          <t>CTS</t>
        </is>
      </c>
    </row>
    <row r="3528">
      <c r="A3528" s="6" t="n">
        <v>65131</v>
      </c>
      <c r="B3528" s="6" t="n">
        <v>65131</v>
      </c>
      <c r="C3528" s="6" t="inlineStr">
        <is>
          <t>Indirect Salaries - ADMIN</t>
        </is>
      </c>
      <c r="D3528" s="6" t="inlineStr">
        <is>
          <t>Manual Journal</t>
        </is>
      </c>
      <c r="E3528" s="37" t="n">
        <v>46204</v>
      </c>
      <c r="F3528" s="6" t="n"/>
      <c r="G3528" s="39" t="n">
        <v>0</v>
      </c>
      <c r="H3528" s="39" t="n">
        <v>52.82</v>
      </c>
      <c r="I3528" s="6" t="inlineStr">
        <is>
          <t>9000 - OFFICE / ADMIN [CTS]</t>
        </is>
      </c>
      <c r="J3528" s="6" t="n"/>
      <c r="K3528" s="6" t="inlineStr">
        <is>
          <t>#68053</t>
        </is>
      </c>
      <c r="L3528" s="6" t="inlineStr">
        <is>
          <t>Reversal: Time in Lieu - June 2026 - Time in Lieu - June 2026</t>
        </is>
      </c>
      <c r="M3528" s="6" t="inlineStr">
        <is>
          <t>CTS</t>
        </is>
      </c>
    </row>
    <row r="3529">
      <c r="A3529" s="6" t="n">
        <v>65131</v>
      </c>
      <c r="B3529" s="6" t="n">
        <v>65131</v>
      </c>
      <c r="C3529" s="6" t="inlineStr">
        <is>
          <t>Indirect Salaries - ADMIN</t>
        </is>
      </c>
      <c r="D3529" s="6" t="inlineStr">
        <is>
          <t>Manual Journal</t>
        </is>
      </c>
      <c r="E3529" s="37" t="n">
        <v>46216</v>
      </c>
      <c r="F3529" s="6" t="n"/>
      <c r="G3529" s="39" t="n">
        <v>18024.6</v>
      </c>
      <c r="H3529" s="39" t="n">
        <v>0</v>
      </c>
      <c r="I3529" s="6" t="inlineStr">
        <is>
          <t>9000 - OFFICE / ADMIN [CTS]</t>
        </is>
      </c>
      <c r="J3529" s="6" t="n"/>
      <c r="K3529" s="6" t="inlineStr">
        <is>
          <t>#69527</t>
        </is>
      </c>
      <c r="L3529" s="6" t="inlineStr">
        <is>
          <t xml:space="preserve">Payroll 37001 Reclass (27/06/2026-10/07/2026) - OFFICE / ADMIN [CTS]
</t>
        </is>
      </c>
      <c r="M3529" s="6" t="inlineStr">
        <is>
          <t>CTS</t>
        </is>
      </c>
    </row>
    <row r="3530">
      <c r="A3530" s="6" t="n">
        <v>65131</v>
      </c>
      <c r="B3530" s="6" t="n">
        <v>65131</v>
      </c>
      <c r="C3530" s="6" t="inlineStr">
        <is>
          <t>Indirect Salaries - ADMIN</t>
        </is>
      </c>
      <c r="D3530" s="6" t="inlineStr">
        <is>
          <t>Manual Journal</t>
        </is>
      </c>
      <c r="E3530" s="37" t="n">
        <v>46216</v>
      </c>
      <c r="F3530" s="6" t="n"/>
      <c r="G3530" s="39" t="n">
        <v>25.99</v>
      </c>
      <c r="H3530" s="39" t="n">
        <v>0</v>
      </c>
      <c r="I3530" s="6" t="inlineStr">
        <is>
          <t>9300 - HUMAN RESOURCES [CTS]</t>
        </is>
      </c>
      <c r="J3530" s="6" t="n"/>
      <c r="K3530" s="6" t="inlineStr">
        <is>
          <t>#69527</t>
        </is>
      </c>
      <c r="L3530" s="6" t="inlineStr">
        <is>
          <t xml:space="preserve">Payroll 37001 Reclass (27/06/2026-10/07/2026) - HUMAN RESOURCES [CTS]
</t>
        </is>
      </c>
      <c r="M3530" s="6" t="inlineStr">
        <is>
          <t>CTS</t>
        </is>
      </c>
    </row>
    <row r="3531">
      <c r="A3531" s="6" t="n">
        <v>65131</v>
      </c>
      <c r="B3531" s="6" t="n">
        <v>65131</v>
      </c>
      <c r="C3531" s="6" t="inlineStr">
        <is>
          <t>Indirect Salaries - ADMIN</t>
        </is>
      </c>
      <c r="D3531" s="6" t="inlineStr">
        <is>
          <t>Manual Journal</t>
        </is>
      </c>
      <c r="E3531" s="37" t="n">
        <v>46216</v>
      </c>
      <c r="F3531" s="6" t="n"/>
      <c r="G3531" s="39" t="n">
        <v>685.54</v>
      </c>
      <c r="H3531" s="39" t="n">
        <v>0</v>
      </c>
      <c r="I3531" s="6" t="inlineStr">
        <is>
          <t>2756 - CTS Mgmt Meetings [CTS]</t>
        </is>
      </c>
      <c r="J3531" s="6" t="n"/>
      <c r="K3531" s="6" t="inlineStr">
        <is>
          <t>#69527</t>
        </is>
      </c>
      <c r="L3531" s="6" t="inlineStr">
        <is>
          <t xml:space="preserve">Payroll 37001 Reclass (27/06/2026-10/07/2026) - CTS Mgmt Meetings [CTS]
</t>
        </is>
      </c>
      <c r="M3531" s="6" t="inlineStr">
        <is>
          <t>CTS</t>
        </is>
      </c>
    </row>
    <row r="3532">
      <c r="A3532" s="6" t="n">
        <v>65131</v>
      </c>
      <c r="B3532" s="6" t="n">
        <v>65131</v>
      </c>
      <c r="C3532" s="6" t="inlineStr">
        <is>
          <t>Indirect Salaries - ADMIN</t>
        </is>
      </c>
      <c r="D3532" s="6" t="inlineStr">
        <is>
          <t>Manual Journal</t>
        </is>
      </c>
      <c r="E3532" s="37" t="n">
        <v>46216</v>
      </c>
      <c r="F3532" s="6" t="n"/>
      <c r="G3532" s="39" t="n">
        <v>12.99</v>
      </c>
      <c r="H3532" s="39" t="n">
        <v>0</v>
      </c>
      <c r="I3532" s="6" t="inlineStr">
        <is>
          <t>9375 - MARKETING / COMMS [CTS]</t>
        </is>
      </c>
      <c r="J3532" s="6" t="n"/>
      <c r="K3532" s="6" t="inlineStr">
        <is>
          <t>#69527</t>
        </is>
      </c>
      <c r="L3532" s="6" t="inlineStr">
        <is>
          <t xml:space="preserve">Payroll 37001 Reclass (27/06/2026-10/07/2026) - MARKETING / COMMS [CTS]
</t>
        </is>
      </c>
      <c r="M3532" s="6" t="inlineStr">
        <is>
          <t>CTS</t>
        </is>
      </c>
    </row>
    <row r="3533">
      <c r="A3533" s="6" t="n">
        <v>65131</v>
      </c>
      <c r="B3533" s="6" t="n">
        <v>65131</v>
      </c>
      <c r="C3533" s="6" t="inlineStr">
        <is>
          <t>Indirect Salaries - ADMIN</t>
        </is>
      </c>
      <c r="D3533" s="6" t="inlineStr">
        <is>
          <t>Manual Journal</t>
        </is>
      </c>
      <c r="E3533" s="37" t="n">
        <v>46230</v>
      </c>
      <c r="F3533" s="6" t="n"/>
      <c r="G3533" s="39" t="n">
        <v>945.41</v>
      </c>
      <c r="H3533" s="39" t="n">
        <v>0</v>
      </c>
      <c r="I3533" s="6" t="inlineStr">
        <is>
          <t>2756 - CTS Mgmt Meetings [CTS]</t>
        </is>
      </c>
      <c r="J3533" s="6" t="n"/>
      <c r="K3533" s="6" t="inlineStr">
        <is>
          <t>#68743</t>
        </is>
      </c>
      <c r="L3533" s="6" t="inlineStr">
        <is>
          <t>Payroll 37002 Reclass (11/07/2026-24/07/2026) - CTS Mgmt Meetings [CTS]</t>
        </is>
      </c>
      <c r="M3533" s="6" t="inlineStr">
        <is>
          <t>CTS</t>
        </is>
      </c>
    </row>
    <row r="3534">
      <c r="A3534" s="6" t="n">
        <v>65131</v>
      </c>
      <c r="B3534" s="6" t="n">
        <v>65131</v>
      </c>
      <c r="C3534" s="6" t="inlineStr">
        <is>
          <t>Indirect Salaries - ADMIN</t>
        </is>
      </c>
      <c r="D3534" s="6" t="inlineStr">
        <is>
          <t>Manual Journal</t>
        </is>
      </c>
      <c r="E3534" s="37" t="n">
        <v>46230</v>
      </c>
      <c r="F3534" s="6" t="n"/>
      <c r="G3534" s="39" t="n">
        <v>19179.48</v>
      </c>
      <c r="H3534" s="39" t="n">
        <v>0</v>
      </c>
      <c r="I3534" s="6" t="inlineStr">
        <is>
          <t>9000 - OFFICE / ADMIN [CTS]</t>
        </is>
      </c>
      <c r="J3534" s="6" t="n"/>
      <c r="K3534" s="6" t="inlineStr">
        <is>
          <t>#68743</t>
        </is>
      </c>
      <c r="L3534" s="6" t="inlineStr">
        <is>
          <t>Payroll 37002 Reclass (11/07/2026-24/07/2026) - OFFICE / ADMIN [CTS]</t>
        </is>
      </c>
      <c r="M3534" s="6" t="inlineStr">
        <is>
          <t>CTS</t>
        </is>
      </c>
    </row>
    <row r="3535">
      <c r="A3535" s="6" t="n">
        <v>65131</v>
      </c>
      <c r="B3535" s="6" t="n">
        <v>65131</v>
      </c>
      <c r="C3535" s="6" t="inlineStr">
        <is>
          <t>Indirect Salaries - ADMIN</t>
        </is>
      </c>
      <c r="D3535" s="6" t="inlineStr">
        <is>
          <t>Manual Journal</t>
        </is>
      </c>
      <c r="E3535" s="37" t="n">
        <v>46230</v>
      </c>
      <c r="F3535" s="6" t="n"/>
      <c r="G3535" s="39" t="n">
        <v>201.41</v>
      </c>
      <c r="H3535" s="39" t="n">
        <v>0</v>
      </c>
      <c r="I3535" s="6" t="inlineStr">
        <is>
          <t>9300 - HUMAN RESOURCES [CTS]</t>
        </is>
      </c>
      <c r="J3535" s="6" t="n"/>
      <c r="K3535" s="6" t="inlineStr">
        <is>
          <t>#68743</t>
        </is>
      </c>
      <c r="L3535" s="6" t="inlineStr">
        <is>
          <t>Payroll 37002 Reclass (11/07/2026-24/07/2026) - HUMAN RESOURCES [CTS]</t>
        </is>
      </c>
      <c r="M3535" s="6" t="inlineStr">
        <is>
          <t>CTS</t>
        </is>
      </c>
    </row>
    <row r="3536">
      <c r="A3536" s="6" t="n">
        <v>65131</v>
      </c>
      <c r="B3536" s="6" t="n">
        <v>65131</v>
      </c>
      <c r="C3536" s="6" t="inlineStr">
        <is>
          <t>Indirect Salaries - ADMIN</t>
        </is>
      </c>
      <c r="D3536" s="6" t="inlineStr">
        <is>
          <t>Manual Journal</t>
        </is>
      </c>
      <c r="E3536" s="37" t="n">
        <v>46230</v>
      </c>
      <c r="F3536" s="6" t="n"/>
      <c r="G3536" s="39" t="n">
        <v>78.39</v>
      </c>
      <c r="H3536" s="39" t="n">
        <v>0</v>
      </c>
      <c r="I3536" s="6" t="inlineStr">
        <is>
          <t>9350 - MARKETING (external) [CTS]</t>
        </is>
      </c>
      <c r="J3536" s="6" t="n"/>
      <c r="K3536" s="6" t="inlineStr">
        <is>
          <t>#68743</t>
        </is>
      </c>
      <c r="L3536" s="6" t="inlineStr">
        <is>
          <t>Payroll 37002 Reclass (11/07/2026-24/07/2026) - MARKETING (external) [CTS]</t>
        </is>
      </c>
      <c r="M3536" s="6" t="inlineStr">
        <is>
          <t>CTS</t>
        </is>
      </c>
    </row>
    <row r="3537">
      <c r="A3537" s="6" t="n">
        <v>65131</v>
      </c>
      <c r="B3537" s="6" t="n">
        <v>65131</v>
      </c>
      <c r="C3537" s="6" t="inlineStr">
        <is>
          <t>Indirect Salaries - ADMIN</t>
        </is>
      </c>
      <c r="D3537" s="6" t="inlineStr">
        <is>
          <t>Manual Journal</t>
        </is>
      </c>
      <c r="E3537" s="37" t="n">
        <v>46230</v>
      </c>
      <c r="F3537" s="6" t="n"/>
      <c r="G3537" s="39" t="n">
        <v>51.98</v>
      </c>
      <c r="H3537" s="39" t="n">
        <v>0</v>
      </c>
      <c r="I3537" s="6" t="inlineStr">
        <is>
          <t>9375 - MARKETING / COMMS [CTS]</t>
        </is>
      </c>
      <c r="J3537" s="6" t="n"/>
      <c r="K3537" s="6" t="inlineStr">
        <is>
          <t>#68743</t>
        </is>
      </c>
      <c r="L3537" s="6" t="inlineStr">
        <is>
          <t>Payroll 37002 Reclass (11/07/2026-24/07/2026) - MARKETING / COMMS [CTS]</t>
        </is>
      </c>
      <c r="M3537" s="6" t="inlineStr">
        <is>
          <t>CTS</t>
        </is>
      </c>
    </row>
    <row r="3538">
      <c r="A3538" s="6" t="n">
        <v>65131</v>
      </c>
      <c r="B3538" s="6" t="n">
        <v>65131</v>
      </c>
      <c r="C3538" s="6" t="inlineStr">
        <is>
          <t>Indirect Salaries - ADMIN</t>
        </is>
      </c>
      <c r="D3538" s="6" t="inlineStr">
        <is>
          <t>Manual Journal</t>
        </is>
      </c>
      <c r="E3538" s="37" t="n">
        <v>46234</v>
      </c>
      <c r="F3538" s="6" t="n"/>
      <c r="G3538" s="39" t="n">
        <v>52.82</v>
      </c>
      <c r="H3538" s="39" t="n">
        <v>0</v>
      </c>
      <c r="I3538" s="6" t="inlineStr">
        <is>
          <t>9000 - OFFICE / ADMIN [CTS]</t>
        </is>
      </c>
      <c r="J3538" s="6" t="n"/>
      <c r="K3538" s="6" t="inlineStr">
        <is>
          <t>#69267</t>
        </is>
      </c>
      <c r="L3538" s="6" t="inlineStr">
        <is>
          <t>Time in Lieu - July 2026 - Time in Lieu - July 2026</t>
        </is>
      </c>
      <c r="M3538" s="6" t="inlineStr">
        <is>
          <t>CTS</t>
        </is>
      </c>
    </row>
    <row r="3539">
      <c r="A3539" s="6" t="n">
        <v>65131</v>
      </c>
      <c r="B3539" s="6" t="n">
        <v>65131</v>
      </c>
      <c r="C3539" s="6" t="inlineStr">
        <is>
          <t>Indirect Salaries - ADMIN</t>
        </is>
      </c>
      <c r="D3539" s="6" t="inlineStr">
        <is>
          <t>Manual Journal</t>
        </is>
      </c>
      <c r="E3539" s="37" t="n">
        <v>46234</v>
      </c>
      <c r="F3539" s="6" t="n"/>
      <c r="G3539" s="39" t="n">
        <v>18.56</v>
      </c>
      <c r="H3539" s="39" t="n">
        <v>0</v>
      </c>
      <c r="I3539" s="6" t="inlineStr">
        <is>
          <t>9375 - MARKETING / COMMS [CTS]</t>
        </is>
      </c>
      <c r="J3539" s="6" t="n"/>
      <c r="K3539" s="6" t="inlineStr">
        <is>
          <t>#68748</t>
        </is>
      </c>
      <c r="L3539" s="6" t="inlineStr">
        <is>
          <t>Payroll Accruals Payable Jul 27-31 2026 - MARKETING / COMMS [CTS]</t>
        </is>
      </c>
      <c r="M3539" s="6" t="inlineStr">
        <is>
          <t>CTS</t>
        </is>
      </c>
    </row>
    <row r="3540">
      <c r="A3540" s="6" t="n">
        <v>65131</v>
      </c>
      <c r="B3540" s="6" t="n">
        <v>65131</v>
      </c>
      <c r="C3540" s="6" t="inlineStr">
        <is>
          <t>Indirect Salaries - ADMIN</t>
        </is>
      </c>
      <c r="D3540" s="6" t="inlineStr">
        <is>
          <t>Manual Journal</t>
        </is>
      </c>
      <c r="E3540" s="37" t="n">
        <v>46234</v>
      </c>
      <c r="F3540" s="6" t="n"/>
      <c r="G3540" s="39" t="n">
        <v>71.93000000000001</v>
      </c>
      <c r="H3540" s="39" t="n">
        <v>0</v>
      </c>
      <c r="I3540" s="6" t="inlineStr">
        <is>
          <t>9300 - HUMAN RESOURCES [CTS]</t>
        </is>
      </c>
      <c r="J3540" s="6" t="n"/>
      <c r="K3540" s="6" t="inlineStr">
        <is>
          <t>#68748</t>
        </is>
      </c>
      <c r="L3540" s="6" t="inlineStr">
        <is>
          <t>Payroll Accruals Payable Jul 27-31 2026 - HUMAN RESOURCES [CTS]</t>
        </is>
      </c>
      <c r="M3540" s="6" t="inlineStr">
        <is>
          <t>CTS</t>
        </is>
      </c>
    </row>
    <row r="3541">
      <c r="A3541" s="6" t="n">
        <v>65131</v>
      </c>
      <c r="B3541" s="6" t="n">
        <v>65131</v>
      </c>
      <c r="C3541" s="6" t="inlineStr">
        <is>
          <t>Indirect Salaries - ADMIN</t>
        </is>
      </c>
      <c r="D3541" s="6" t="inlineStr">
        <is>
          <t>Manual Journal</t>
        </is>
      </c>
      <c r="E3541" s="37" t="n">
        <v>46234</v>
      </c>
      <c r="F3541" s="6" t="n"/>
      <c r="G3541" s="39" t="n">
        <v>6849.81</v>
      </c>
      <c r="H3541" s="39" t="n">
        <v>0</v>
      </c>
      <c r="I3541" s="6" t="inlineStr">
        <is>
          <t>9000 - OFFICE / ADMIN [CTS]</t>
        </is>
      </c>
      <c r="J3541" s="6" t="n"/>
      <c r="K3541" s="6" t="inlineStr">
        <is>
          <t>#68748</t>
        </is>
      </c>
      <c r="L3541" s="6" t="inlineStr">
        <is>
          <t>Payroll Accruals Payable Jul 27-31 2026 - OFFICE / ADMIN [CTS]</t>
        </is>
      </c>
      <c r="M3541" s="6" t="inlineStr">
        <is>
          <t>CTS</t>
        </is>
      </c>
    </row>
    <row r="3542">
      <c r="A3542" s="6" t="n">
        <v>65131</v>
      </c>
      <c r="B3542" s="6" t="n">
        <v>65131</v>
      </c>
      <c r="C3542" s="6" t="inlineStr">
        <is>
          <t>Indirect Salaries - ADMIN</t>
        </is>
      </c>
      <c r="D3542" s="6" t="inlineStr">
        <is>
          <t>Manual Journal</t>
        </is>
      </c>
      <c r="E3542" s="37" t="n">
        <v>46234</v>
      </c>
      <c r="F3542" s="6" t="n"/>
      <c r="G3542" s="39" t="n">
        <v>337.65</v>
      </c>
      <c r="H3542" s="39" t="n">
        <v>0</v>
      </c>
      <c r="I3542" s="6" t="inlineStr">
        <is>
          <t>2756 - CTS Mgmt Meetings [CTS]</t>
        </is>
      </c>
      <c r="J3542" s="6" t="n"/>
      <c r="K3542" s="6" t="inlineStr">
        <is>
          <t>#68748</t>
        </is>
      </c>
      <c r="L3542" s="6" t="inlineStr">
        <is>
          <t>Payroll Accruals Payable Jul 27-31 2026 - CTS Mgmt Meetings [CTS]</t>
        </is>
      </c>
      <c r="M3542" s="6" t="inlineStr">
        <is>
          <t>CTS</t>
        </is>
      </c>
    </row>
    <row r="3543">
      <c r="A3543" s="6" t="n">
        <v>65131</v>
      </c>
      <c r="B3543" s="6" t="n">
        <v>65131</v>
      </c>
      <c r="C3543" s="6" t="inlineStr">
        <is>
          <t>Indirect Salaries - ADMIN</t>
        </is>
      </c>
      <c r="D3543" s="6" t="inlineStr">
        <is>
          <t>Manual Journal</t>
        </is>
      </c>
      <c r="E3543" s="37" t="n">
        <v>46234</v>
      </c>
      <c r="F3543" s="6" t="n"/>
      <c r="G3543" s="39" t="n">
        <v>28</v>
      </c>
      <c r="H3543" s="39" t="n">
        <v>0</v>
      </c>
      <c r="I3543" s="6" t="inlineStr">
        <is>
          <t>9350 - MARKETING (external) [CTS]</t>
        </is>
      </c>
      <c r="J3543" s="6" t="n"/>
      <c r="K3543" s="6" t="inlineStr">
        <is>
          <t>#68748</t>
        </is>
      </c>
      <c r="L3543" s="6" t="inlineStr">
        <is>
          <t>Payroll Accruals Payable Jul 27-31 2026 - MARKETING (external) [CTS]</t>
        </is>
      </c>
      <c r="M3543" s="6" t="inlineStr">
        <is>
          <t>CTS</t>
        </is>
      </c>
    </row>
    <row r="3544">
      <c r="A3544" s="6" t="n">
        <v>65131</v>
      </c>
      <c r="B3544" s="6" t="n">
        <v>65131</v>
      </c>
      <c r="C3544" s="6" t="inlineStr">
        <is>
          <t>Indirect Salaries - ADMIN</t>
        </is>
      </c>
      <c r="D3544" s="6" t="inlineStr">
        <is>
          <t>Manual Journal</t>
        </is>
      </c>
      <c r="E3544" s="37" t="n">
        <v>46235</v>
      </c>
      <c r="F3544" s="6" t="n"/>
      <c r="G3544" s="39" t="n">
        <v>0</v>
      </c>
      <c r="H3544" s="39" t="n">
        <v>18.56</v>
      </c>
      <c r="I3544" s="6" t="inlineStr">
        <is>
          <t>9375 - MARKETING / COMMS [CTS]</t>
        </is>
      </c>
      <c r="J3544" s="6" t="n"/>
      <c r="K3544" s="6" t="inlineStr">
        <is>
          <t>#68747</t>
        </is>
      </c>
      <c r="L3544" s="6" t="inlineStr">
        <is>
          <t>Reversal: Payroll Accruals Payable Jul 27-31 2026 - MARKETING / COMMS [CTS]</t>
        </is>
      </c>
      <c r="M3544" s="6" t="inlineStr">
        <is>
          <t>CTS</t>
        </is>
      </c>
    </row>
    <row r="3545">
      <c r="A3545" s="6" t="n">
        <v>65131</v>
      </c>
      <c r="B3545" s="6" t="n">
        <v>65131</v>
      </c>
      <c r="C3545" s="6" t="inlineStr">
        <is>
          <t>Indirect Salaries - ADMIN</t>
        </is>
      </c>
      <c r="D3545" s="6" t="inlineStr">
        <is>
          <t>Manual Journal</t>
        </is>
      </c>
      <c r="E3545" s="37" t="n">
        <v>46235</v>
      </c>
      <c r="F3545" s="6" t="n"/>
      <c r="G3545" s="39" t="n">
        <v>0</v>
      </c>
      <c r="H3545" s="39" t="n">
        <v>71.93000000000001</v>
      </c>
      <c r="I3545" s="6" t="inlineStr">
        <is>
          <t>9300 - HUMAN RESOURCES [CTS]</t>
        </is>
      </c>
      <c r="J3545" s="6" t="n"/>
      <c r="K3545" s="6" t="inlineStr">
        <is>
          <t>#68747</t>
        </is>
      </c>
      <c r="L3545" s="6" t="inlineStr">
        <is>
          <t>Reversal: Payroll Accruals Payable Jul 27-31 2026 - HUMAN RESOURCES [CTS]</t>
        </is>
      </c>
      <c r="M3545" s="6" t="inlineStr">
        <is>
          <t>CTS</t>
        </is>
      </c>
    </row>
    <row r="3546">
      <c r="A3546" s="6" t="n">
        <v>65131</v>
      </c>
      <c r="B3546" s="6" t="n">
        <v>65131</v>
      </c>
      <c r="C3546" s="6" t="inlineStr">
        <is>
          <t>Indirect Salaries - ADMIN</t>
        </is>
      </c>
      <c r="D3546" s="6" t="inlineStr">
        <is>
          <t>Manual Journal</t>
        </is>
      </c>
      <c r="E3546" s="37" t="n">
        <v>46235</v>
      </c>
      <c r="F3546" s="6" t="n"/>
      <c r="G3546" s="39" t="n">
        <v>0</v>
      </c>
      <c r="H3546" s="39" t="n">
        <v>6849.81</v>
      </c>
      <c r="I3546" s="6" t="inlineStr">
        <is>
          <t>9000 - OFFICE / ADMIN [CTS]</t>
        </is>
      </c>
      <c r="J3546" s="6" t="n"/>
      <c r="K3546" s="6" t="inlineStr">
        <is>
          <t>#68747</t>
        </is>
      </c>
      <c r="L3546" s="6" t="inlineStr">
        <is>
          <t>Reversal: Payroll Accruals Payable Jul 27-31 2026 - OFFICE / ADMIN [CTS]</t>
        </is>
      </c>
      <c r="M3546" s="6" t="inlineStr">
        <is>
          <t>CTS</t>
        </is>
      </c>
    </row>
    <row r="3547">
      <c r="A3547" s="6" t="n">
        <v>65131</v>
      </c>
      <c r="B3547" s="6" t="n">
        <v>65131</v>
      </c>
      <c r="C3547" s="6" t="inlineStr">
        <is>
          <t>Indirect Salaries - ADMIN</t>
        </is>
      </c>
      <c r="D3547" s="6" t="inlineStr">
        <is>
          <t>Manual Journal</t>
        </is>
      </c>
      <c r="E3547" s="37" t="n">
        <v>46235</v>
      </c>
      <c r="F3547" s="6" t="n"/>
      <c r="G3547" s="39" t="n">
        <v>0</v>
      </c>
      <c r="H3547" s="39" t="n">
        <v>337.65</v>
      </c>
      <c r="I3547" s="6" t="inlineStr">
        <is>
          <t>2756 - CTS Mgmt Meetings [CTS]</t>
        </is>
      </c>
      <c r="J3547" s="6" t="n"/>
      <c r="K3547" s="6" t="inlineStr">
        <is>
          <t>#68747</t>
        </is>
      </c>
      <c r="L3547" s="6" t="inlineStr">
        <is>
          <t>Reversal: Payroll Accruals Payable Jul 27-31 2026 - CTS Mgmt Meetings [CTS]</t>
        </is>
      </c>
      <c r="M3547" s="6" t="inlineStr">
        <is>
          <t>CTS</t>
        </is>
      </c>
    </row>
    <row r="3548">
      <c r="A3548" s="6" t="n">
        <v>65131</v>
      </c>
      <c r="B3548" s="6" t="n">
        <v>65131</v>
      </c>
      <c r="C3548" s="6" t="inlineStr">
        <is>
          <t>Indirect Salaries - ADMIN</t>
        </is>
      </c>
      <c r="D3548" s="6" t="inlineStr">
        <is>
          <t>Manual Journal</t>
        </is>
      </c>
      <c r="E3548" s="37" t="n">
        <v>46235</v>
      </c>
      <c r="F3548" s="6" t="n"/>
      <c r="G3548" s="39" t="n">
        <v>0</v>
      </c>
      <c r="H3548" s="39" t="n">
        <v>28</v>
      </c>
      <c r="I3548" s="6" t="inlineStr">
        <is>
          <t>9350 - MARKETING (external) [CTS]</t>
        </is>
      </c>
      <c r="J3548" s="6" t="n"/>
      <c r="K3548" s="6" t="inlineStr">
        <is>
          <t>#68747</t>
        </is>
      </c>
      <c r="L3548" s="6" t="inlineStr">
        <is>
          <t>Reversal: Payroll Accruals Payable Jul 27-31 2026 - MARKETING (external) [CTS]</t>
        </is>
      </c>
      <c r="M3548" s="6" t="inlineStr">
        <is>
          <t>CTS</t>
        </is>
      </c>
    </row>
    <row r="3549">
      <c r="A3549" s="6" t="n">
        <v>65131</v>
      </c>
      <c r="B3549" s="6" t="n">
        <v>65131</v>
      </c>
      <c r="C3549" s="6" t="inlineStr">
        <is>
          <t>Indirect Salaries - ADMIN</t>
        </is>
      </c>
      <c r="D3549" s="6" t="inlineStr">
        <is>
          <t>Manual Journal</t>
        </is>
      </c>
      <c r="E3549" s="37" t="n">
        <v>46235</v>
      </c>
      <c r="F3549" s="6" t="n"/>
      <c r="G3549" s="39" t="n">
        <v>0</v>
      </c>
      <c r="H3549" s="39" t="n">
        <v>52.82</v>
      </c>
      <c r="I3549" s="6" t="inlineStr">
        <is>
          <t>9000 - OFFICE / ADMIN [CTS]</t>
        </is>
      </c>
      <c r="J3549" s="6" t="n"/>
      <c r="K3549" s="6" t="inlineStr">
        <is>
          <t>#69266</t>
        </is>
      </c>
      <c r="L3549" s="6" t="inlineStr">
        <is>
          <t>Reversal: Time in Lieu - July 2026 - Time in Lieu - July 2026</t>
        </is>
      </c>
      <c r="M3549" s="6" t="inlineStr">
        <is>
          <t>CTS</t>
        </is>
      </c>
    </row>
    <row r="3550">
      <c r="A3550" s="6" t="n">
        <v>65131</v>
      </c>
      <c r="B3550" s="6" t="n">
        <v>65131</v>
      </c>
      <c r="C3550" s="6" t="inlineStr">
        <is>
          <t>Indirect Salaries - ADMIN</t>
        </is>
      </c>
      <c r="D3550" s="6" t="inlineStr">
        <is>
          <t>Manual Journal</t>
        </is>
      </c>
      <c r="E3550" s="37" t="n">
        <v>46245</v>
      </c>
      <c r="F3550" s="6" t="n"/>
      <c r="G3550" s="39" t="n">
        <v>19448.11</v>
      </c>
      <c r="H3550" s="39" t="n">
        <v>0</v>
      </c>
      <c r="I3550" s="6" t="inlineStr">
        <is>
          <t>9000 - OFFICE / ADMIN [CTS]</t>
        </is>
      </c>
      <c r="J3550" s="6" t="n"/>
      <c r="K3550" s="6" t="inlineStr">
        <is>
          <t>#69396</t>
        </is>
      </c>
      <c r="L3550" s="6" t="inlineStr">
        <is>
          <t>Payroll 37003 Reclass (25/07/2026-07/08/2026) - OFFICE / ADMIN [CTS]</t>
        </is>
      </c>
      <c r="M3550" s="6" t="inlineStr">
        <is>
          <t>CTS</t>
        </is>
      </c>
    </row>
    <row r="3551">
      <c r="A3551" s="6" t="n">
        <v>65131</v>
      </c>
      <c r="B3551" s="6" t="n">
        <v>65131</v>
      </c>
      <c r="C3551" s="6" t="inlineStr">
        <is>
          <t>Indirect Salaries - ADMIN</t>
        </is>
      </c>
      <c r="D3551" s="6" t="inlineStr">
        <is>
          <t>Manual Journal</t>
        </is>
      </c>
      <c r="E3551" s="37" t="n">
        <v>46245</v>
      </c>
      <c r="F3551" s="6" t="n"/>
      <c r="G3551" s="39" t="n">
        <v>142.64</v>
      </c>
      <c r="H3551" s="39" t="n">
        <v>0</v>
      </c>
      <c r="I3551" s="6" t="inlineStr">
        <is>
          <t>9300 - HUMAN RESOURCES [CTS]</t>
        </is>
      </c>
      <c r="J3551" s="6" t="n"/>
      <c r="K3551" s="6" t="inlineStr">
        <is>
          <t>#69396</t>
        </is>
      </c>
      <c r="L3551" s="6" t="inlineStr">
        <is>
          <t>Payroll 37003 Reclass (25/07/2026-07/08/2026) - HUMAN RESOURCES [CTS]</t>
        </is>
      </c>
      <c r="M3551" s="6" t="inlineStr">
        <is>
          <t>CTS</t>
        </is>
      </c>
    </row>
    <row r="3552">
      <c r="A3552" s="6" t="n">
        <v>65131</v>
      </c>
      <c r="B3552" s="6" t="n">
        <v>65131</v>
      </c>
      <c r="C3552" s="6" t="inlineStr">
        <is>
          <t>Indirect Salaries - ADMIN</t>
        </is>
      </c>
      <c r="D3552" s="6" t="inlineStr">
        <is>
          <t>Manual Journal</t>
        </is>
      </c>
      <c r="E3552" s="37" t="n">
        <v>46245</v>
      </c>
      <c r="F3552" s="6" t="n"/>
      <c r="G3552" s="39" t="n">
        <v>896.45</v>
      </c>
      <c r="H3552" s="39" t="n">
        <v>0</v>
      </c>
      <c r="I3552" s="6" t="inlineStr">
        <is>
          <t>2756 - CTS Mgmt Meetings [CTS]</t>
        </is>
      </c>
      <c r="J3552" s="6" t="n"/>
      <c r="K3552" s="6" t="inlineStr">
        <is>
          <t>#69396</t>
        </is>
      </c>
      <c r="L3552" s="6" t="inlineStr">
        <is>
          <t>Payroll 37003 Reclass (25/07/2026-07/08/2026) - CTS Mgmt Meetings [CTS]</t>
        </is>
      </c>
      <c r="M3552" s="6" t="inlineStr">
        <is>
          <t>CTS</t>
        </is>
      </c>
    </row>
    <row r="3553">
      <c r="A3553" s="6" t="n">
        <v>65131</v>
      </c>
      <c r="B3553" s="6" t="n">
        <v>65131</v>
      </c>
      <c r="C3553" s="6" t="inlineStr">
        <is>
          <t>Indirect Salaries - ADMIN</t>
        </is>
      </c>
      <c r="D3553" s="6" t="inlineStr">
        <is>
          <t>Manual Journal</t>
        </is>
      </c>
      <c r="E3553" s="37" t="n">
        <v>46245</v>
      </c>
      <c r="F3553" s="6" t="n"/>
      <c r="G3553" s="39" t="n">
        <v>12.99</v>
      </c>
      <c r="H3553" s="39" t="n">
        <v>0</v>
      </c>
      <c r="I3553" s="6" t="inlineStr">
        <is>
          <t>9350 - MARKETING (external) [CTS]</t>
        </is>
      </c>
      <c r="J3553" s="6" t="n"/>
      <c r="K3553" s="6" t="inlineStr">
        <is>
          <t>#69396</t>
        </is>
      </c>
      <c r="L3553" s="6" t="inlineStr">
        <is>
          <t>Payroll 37003 Reclass (25/07/2026-07/08/2026) - MARKETING (external) [CTS]</t>
        </is>
      </c>
      <c r="M3553" s="6" t="inlineStr">
        <is>
          <t>CTS</t>
        </is>
      </c>
    </row>
    <row r="3554">
      <c r="A3554" s="6" t="n">
        <v>65131</v>
      </c>
      <c r="B3554" s="6" t="n">
        <v>65131</v>
      </c>
      <c r="C3554" s="6" t="inlineStr">
        <is>
          <t>Indirect Salaries - ADMIN</t>
        </is>
      </c>
      <c r="D3554" s="6" t="inlineStr">
        <is>
          <t>Manual Journal</t>
        </is>
      </c>
      <c r="E3554" s="37" t="n">
        <v>46245</v>
      </c>
      <c r="F3554" s="6" t="n"/>
      <c r="G3554" s="39" t="n">
        <v>62.54</v>
      </c>
      <c r="H3554" s="39" t="n">
        <v>0</v>
      </c>
      <c r="I3554" s="6" t="inlineStr">
        <is>
          <t>20260801 - CTS Day 2026 [CTS]</t>
        </is>
      </c>
      <c r="J3554" s="6" t="n"/>
      <c r="K3554" s="6" t="inlineStr">
        <is>
          <t>#69396</t>
        </is>
      </c>
      <c r="L3554" s="6" t="inlineStr">
        <is>
          <t>Payroll 37003 Reclass (25/07/2026-07/08/2026) - CTS Day 2026 [CTS]</t>
        </is>
      </c>
      <c r="M3554" s="6" t="inlineStr">
        <is>
          <t>CTS</t>
        </is>
      </c>
    </row>
    <row r="3555">
      <c r="A3555" s="6" t="n">
        <v>65131</v>
      </c>
      <c r="B3555" s="6" t="n">
        <v>65131</v>
      </c>
      <c r="C3555" s="6" t="inlineStr">
        <is>
          <t>Indirect Salaries - ADMIN</t>
        </is>
      </c>
      <c r="D3555" s="6" t="inlineStr">
        <is>
          <t>Manual Journal</t>
        </is>
      </c>
      <c r="E3555" s="37" t="n">
        <v>46259</v>
      </c>
      <c r="F3555" s="6" t="n"/>
      <c r="G3555" s="39" t="n">
        <v>22433.99</v>
      </c>
      <c r="H3555" s="39" t="n">
        <v>0</v>
      </c>
      <c r="I3555" s="6" t="inlineStr">
        <is>
          <t>9000 - OFFICE / ADMIN [CTS]</t>
        </is>
      </c>
      <c r="J3555" s="6" t="n"/>
      <c r="K3555" s="6" t="inlineStr">
        <is>
          <t>#69669</t>
        </is>
      </c>
      <c r="L3555" s="6" t="inlineStr">
        <is>
          <t>Payroll 37004 Reclass (08/08/2026-21/08/2026) - OFFICE / ADMIN [CTS]</t>
        </is>
      </c>
      <c r="M3555" s="6" t="inlineStr">
        <is>
          <t>CTS</t>
        </is>
      </c>
    </row>
    <row r="3556">
      <c r="A3556" s="6" t="n">
        <v>65131</v>
      </c>
      <c r="B3556" s="6" t="n">
        <v>65131</v>
      </c>
      <c r="C3556" s="6" t="inlineStr">
        <is>
          <t>Indirect Salaries - ADMIN</t>
        </is>
      </c>
      <c r="D3556" s="6" t="inlineStr">
        <is>
          <t>Manual Journal</t>
        </is>
      </c>
      <c r="E3556" s="37" t="n">
        <v>46259</v>
      </c>
      <c r="F3556" s="6" t="n"/>
      <c r="G3556" s="39" t="n">
        <v>670.1900000000001</v>
      </c>
      <c r="H3556" s="39" t="n">
        <v>0</v>
      </c>
      <c r="I3556" s="6" t="inlineStr">
        <is>
          <t>2756 - CTS Mgmt Meetings [CTS]</t>
        </is>
      </c>
      <c r="J3556" s="6" t="n"/>
      <c r="K3556" s="6" t="inlineStr">
        <is>
          <t>#69669</t>
        </is>
      </c>
      <c r="L3556" s="6" t="inlineStr">
        <is>
          <t>Payroll 37004 Reclass (08/08/2026-21/08/2026) - CTS Mgmt Meetings [CTS]</t>
        </is>
      </c>
      <c r="M3556" s="6" t="inlineStr">
        <is>
          <t>CTS</t>
        </is>
      </c>
    </row>
    <row r="3557">
      <c r="A3557" s="6" t="n">
        <v>65131</v>
      </c>
      <c r="B3557" s="6" t="n">
        <v>65131</v>
      </c>
      <c r="C3557" s="6" t="inlineStr">
        <is>
          <t>Indirect Salaries - ADMIN</t>
        </is>
      </c>
      <c r="D3557" s="6" t="inlineStr">
        <is>
          <t>Manual Journal</t>
        </is>
      </c>
      <c r="E3557" s="37" t="n">
        <v>46259</v>
      </c>
      <c r="F3557" s="6" t="n"/>
      <c r="G3557" s="39" t="n">
        <v>182.54</v>
      </c>
      <c r="H3557" s="39" t="n">
        <v>0</v>
      </c>
      <c r="I3557" s="6" t="inlineStr">
        <is>
          <t>9300 - HUMAN RESOURCES [CTS]</t>
        </is>
      </c>
      <c r="J3557" s="6" t="n"/>
      <c r="K3557" s="6" t="inlineStr">
        <is>
          <t>#69669</t>
        </is>
      </c>
      <c r="L3557" s="6" t="inlineStr">
        <is>
          <t>Payroll 37004 Reclass (08/08/2026-21/08/2026) - HUMAN RESOURCES [CTS]</t>
        </is>
      </c>
      <c r="M3557" s="6" t="inlineStr">
        <is>
          <t>CTS</t>
        </is>
      </c>
    </row>
    <row r="3558">
      <c r="A3558" s="6" t="n">
        <v>65131</v>
      </c>
      <c r="B3558" s="6" t="n">
        <v>65131</v>
      </c>
      <c r="C3558" s="6" t="inlineStr">
        <is>
          <t>Indirect Salaries - ADMIN</t>
        </is>
      </c>
      <c r="D3558" s="6" t="inlineStr">
        <is>
          <t>Manual Journal</t>
        </is>
      </c>
      <c r="E3558" s="37" t="n">
        <v>46259</v>
      </c>
      <c r="F3558" s="6" t="n"/>
      <c r="G3558" s="39" t="n">
        <v>62.14</v>
      </c>
      <c r="H3558" s="39" t="n">
        <v>0</v>
      </c>
      <c r="I3558" s="6" t="inlineStr">
        <is>
          <t>9350 - MARKETING (external) [CTS]</t>
        </is>
      </c>
      <c r="J3558" s="6" t="n"/>
      <c r="K3558" s="6" t="inlineStr">
        <is>
          <t>#69669</t>
        </is>
      </c>
      <c r="L3558" s="6" t="inlineStr">
        <is>
          <t>Payroll 37004 Reclass (08/08/2026-21/08/2026) - MARKETING (external) [CTS]</t>
        </is>
      </c>
      <c r="M3558" s="6" t="inlineStr">
        <is>
          <t>CTS</t>
        </is>
      </c>
    </row>
    <row r="3559">
      <c r="A3559" s="6" t="n">
        <v>65131</v>
      </c>
      <c r="B3559" s="6" t="n">
        <v>65131</v>
      </c>
      <c r="C3559" s="6" t="inlineStr">
        <is>
          <t>Indirect Salaries - ADMIN</t>
        </is>
      </c>
      <c r="D3559" s="6" t="inlineStr">
        <is>
          <t>Manual Journal</t>
        </is>
      </c>
      <c r="E3559" s="37" t="n">
        <v>46259</v>
      </c>
      <c r="F3559" s="6" t="n"/>
      <c r="G3559" s="39" t="n">
        <v>217.47</v>
      </c>
      <c r="H3559" s="39" t="n">
        <v>0</v>
      </c>
      <c r="I3559" s="6" t="inlineStr">
        <is>
          <t>20260801 - CTS Day 2026 [CTS]</t>
        </is>
      </c>
      <c r="J3559" s="6" t="n"/>
      <c r="K3559" s="6" t="inlineStr">
        <is>
          <t>#69669</t>
        </is>
      </c>
      <c r="L3559" s="6" t="inlineStr">
        <is>
          <t>Payroll 37004 Reclass (08/08/2026-21/08/2026) - CTS Day 2026 [CTS]</t>
        </is>
      </c>
      <c r="M3559" s="6" t="inlineStr">
        <is>
          <t>CTS</t>
        </is>
      </c>
    </row>
    <row r="3560">
      <c r="A3560" s="6" t="n">
        <v>65131</v>
      </c>
      <c r="B3560" s="6" t="n">
        <v>65131</v>
      </c>
      <c r="C3560" s="6" t="inlineStr">
        <is>
          <t>Indirect Salaries - ADMIN</t>
        </is>
      </c>
      <c r="D3560" s="6" t="inlineStr">
        <is>
          <t>Manual Journal</t>
        </is>
      </c>
      <c r="E3560" s="37" t="n">
        <v>46265</v>
      </c>
      <c r="F3560" s="6" t="n"/>
      <c r="G3560" s="39" t="n">
        <v>9087.34</v>
      </c>
      <c r="H3560" s="39" t="n">
        <v>0</v>
      </c>
      <c r="I3560" s="6" t="inlineStr">
        <is>
          <t>9000 - OFFICE / ADMIN [CTS]</t>
        </is>
      </c>
      <c r="J3560" s="6" t="n"/>
      <c r="K3560" s="6" t="inlineStr">
        <is>
          <t>#69665</t>
        </is>
      </c>
      <c r="L3560" s="6" t="inlineStr">
        <is>
          <t>Payroll Accruals Payable Aug 24-31 2026 - OFFICE / ADMIN [CTS]</t>
        </is>
      </c>
      <c r="M3560" s="6" t="inlineStr">
        <is>
          <t>CTS</t>
        </is>
      </c>
    </row>
    <row r="3561">
      <c r="A3561" s="6" t="n">
        <v>65131</v>
      </c>
      <c r="B3561" s="6" t="n">
        <v>65131</v>
      </c>
      <c r="C3561" s="6" t="inlineStr">
        <is>
          <t>Indirect Salaries - ADMIN</t>
        </is>
      </c>
      <c r="D3561" s="6" t="inlineStr">
        <is>
          <t>Manual Journal</t>
        </is>
      </c>
      <c r="E3561" s="37" t="n">
        <v>46265</v>
      </c>
      <c r="F3561" s="6" t="n"/>
      <c r="G3561" s="39" t="n">
        <v>287.22</v>
      </c>
      <c r="H3561" s="39" t="n">
        <v>0</v>
      </c>
      <c r="I3561" s="6" t="inlineStr">
        <is>
          <t>2756 - CTS Mgmt Meetings [CTS]</t>
        </is>
      </c>
      <c r="J3561" s="6" t="n"/>
      <c r="K3561" s="6" t="inlineStr">
        <is>
          <t>#69665</t>
        </is>
      </c>
      <c r="L3561" s="6" t="inlineStr">
        <is>
          <t>Payroll Accruals Payable Aug 24-31 2026 - CTS Mgmt Meetings [CTS]</t>
        </is>
      </c>
      <c r="M3561" s="6" t="inlineStr">
        <is>
          <t>CTS</t>
        </is>
      </c>
    </row>
    <row r="3562">
      <c r="A3562" s="6" t="n">
        <v>65131</v>
      </c>
      <c r="B3562" s="6" t="n">
        <v>65131</v>
      </c>
      <c r="C3562" s="6" t="inlineStr">
        <is>
          <t>Indirect Salaries - ADMIN</t>
        </is>
      </c>
      <c r="D3562" s="6" t="inlineStr">
        <is>
          <t>Manual Journal</t>
        </is>
      </c>
      <c r="E3562" s="37" t="n">
        <v>46265</v>
      </c>
      <c r="F3562" s="6" t="n"/>
      <c r="G3562" s="39" t="n">
        <v>78.23</v>
      </c>
      <c r="H3562" s="39" t="n">
        <v>0</v>
      </c>
      <c r="I3562" s="6" t="inlineStr">
        <is>
          <t>9300 - HUMAN RESOURCES [CTS]</t>
        </is>
      </c>
      <c r="J3562" s="6" t="n"/>
      <c r="K3562" s="6" t="inlineStr">
        <is>
          <t>#69665</t>
        </is>
      </c>
      <c r="L3562" s="6" t="inlineStr">
        <is>
          <t>Payroll Accruals Payable Aug 24-31 2026 - HUMAN RESOURCES [CTS]</t>
        </is>
      </c>
      <c r="M3562" s="6" t="inlineStr">
        <is>
          <t>CTS</t>
        </is>
      </c>
    </row>
    <row r="3563">
      <c r="A3563" s="6" t="n">
        <v>65131</v>
      </c>
      <c r="B3563" s="6" t="n">
        <v>65131</v>
      </c>
      <c r="C3563" s="6" t="inlineStr">
        <is>
          <t>Indirect Salaries - ADMIN</t>
        </is>
      </c>
      <c r="D3563" s="6" t="inlineStr">
        <is>
          <t>Manual Journal</t>
        </is>
      </c>
      <c r="E3563" s="37" t="n">
        <v>46265</v>
      </c>
      <c r="F3563" s="6" t="n"/>
      <c r="G3563" s="39" t="n">
        <v>26.63</v>
      </c>
      <c r="H3563" s="39" t="n">
        <v>0</v>
      </c>
      <c r="I3563" s="6" t="inlineStr">
        <is>
          <t>9350 - MARKETING (external) [CTS]</t>
        </is>
      </c>
      <c r="J3563" s="6" t="n"/>
      <c r="K3563" s="6" t="inlineStr">
        <is>
          <t>#69665</t>
        </is>
      </c>
      <c r="L3563" s="6" t="inlineStr">
        <is>
          <t>Payroll Accruals Payable Aug 24-31 2026 - MARKETING (external) [CTS]</t>
        </is>
      </c>
      <c r="M3563" s="6" t="inlineStr">
        <is>
          <t>CTS</t>
        </is>
      </c>
    </row>
    <row r="3564">
      <c r="A3564" s="6" t="n">
        <v>65131</v>
      </c>
      <c r="B3564" s="6" t="n">
        <v>65131</v>
      </c>
      <c r="C3564" s="6" t="inlineStr">
        <is>
          <t>Indirect Salaries - ADMIN</t>
        </is>
      </c>
      <c r="D3564" s="6" t="inlineStr">
        <is>
          <t>Manual Journal</t>
        </is>
      </c>
      <c r="E3564" s="37" t="n">
        <v>46265</v>
      </c>
      <c r="F3564" s="6" t="n"/>
      <c r="G3564" s="39" t="n">
        <v>93.2</v>
      </c>
      <c r="H3564" s="39" t="n">
        <v>0</v>
      </c>
      <c r="I3564" s="6" t="inlineStr">
        <is>
          <t>20260801 - CTS Day 2026 [CTS]</t>
        </is>
      </c>
      <c r="J3564" s="6" t="n"/>
      <c r="K3564" s="6" t="inlineStr">
        <is>
          <t>#69665</t>
        </is>
      </c>
      <c r="L3564" s="6" t="inlineStr">
        <is>
          <t>Payroll Accruals Payable Aug 24-31 2026 - CTS Day 2026 [CTS]</t>
        </is>
      </c>
      <c r="M3564" s="6" t="inlineStr">
        <is>
          <t>CTS</t>
        </is>
      </c>
    </row>
    <row r="3565">
      <c r="A3565" s="6" t="n">
        <v>65132</v>
      </c>
      <c r="B3565" s="6" t="n">
        <v>65132</v>
      </c>
      <c r="C3565" s="6" t="inlineStr">
        <is>
          <t>Indirect Salaries - ONS</t>
        </is>
      </c>
      <c r="D3565" s="6" t="inlineStr">
        <is>
          <t>Manual Journal</t>
        </is>
      </c>
      <c r="E3565" s="37" t="n">
        <v>46204</v>
      </c>
      <c r="F3565" s="6" t="n"/>
      <c r="G3565" s="39" t="n">
        <v>0</v>
      </c>
      <c r="H3565" s="39" t="n">
        <v>82.79000000000001</v>
      </c>
      <c r="I3565" s="6" t="inlineStr">
        <is>
          <t>2503 - ONS DTTL (non-chargeable)</t>
        </is>
      </c>
      <c r="J3565" s="6" t="n"/>
      <c r="K3565" s="6" t="inlineStr">
        <is>
          <t>#67972</t>
        </is>
      </c>
      <c r="L3565" s="6" t="inlineStr">
        <is>
          <t>Reversal: Payroll Accruals Payable Jun 29-30 2026 - ONS DTTL (non-chargeable)</t>
        </is>
      </c>
      <c r="M3565" s="6" t="inlineStr">
        <is>
          <t>ONSITE</t>
        </is>
      </c>
    </row>
    <row r="3566">
      <c r="A3566" s="6" t="n">
        <v>65132</v>
      </c>
      <c r="B3566" s="6" t="n">
        <v>65132</v>
      </c>
      <c r="C3566" s="6" t="inlineStr">
        <is>
          <t>Indirect Salaries - ONS</t>
        </is>
      </c>
      <c r="D3566" s="6" t="inlineStr">
        <is>
          <t>Manual Journal</t>
        </is>
      </c>
      <c r="E3566" s="37" t="n">
        <v>46204</v>
      </c>
      <c r="F3566" s="6" t="n"/>
      <c r="G3566" s="39" t="n">
        <v>0</v>
      </c>
      <c r="H3566" s="39" t="n">
        <v>27.6</v>
      </c>
      <c r="I3566" s="6" t="inlineStr">
        <is>
          <t>9105 - ONSITE (including PROD backup)</t>
        </is>
      </c>
      <c r="J3566" s="6" t="n"/>
      <c r="K3566" s="6" t="inlineStr">
        <is>
          <t>#67972</t>
        </is>
      </c>
      <c r="L3566" s="6" t="inlineStr">
        <is>
          <t>Reversal: Payroll Accruals Payable Jun 29-30 2026 - ONSITE (including PROD backup)</t>
        </is>
      </c>
      <c r="M3566" s="6" t="inlineStr">
        <is>
          <t>ONSITE</t>
        </is>
      </c>
    </row>
    <row r="3567">
      <c r="A3567" s="6" t="n">
        <v>65132</v>
      </c>
      <c r="B3567" s="6" t="n">
        <v>65132</v>
      </c>
      <c r="C3567" s="6" t="inlineStr">
        <is>
          <t>Indirect Salaries - ONS</t>
        </is>
      </c>
      <c r="D3567" s="6" t="inlineStr">
        <is>
          <t>Manual Journal</t>
        </is>
      </c>
      <c r="E3567" s="37" t="n">
        <v>46204</v>
      </c>
      <c r="F3567" s="6" t="n"/>
      <c r="G3567" s="39" t="n">
        <v>0</v>
      </c>
      <c r="H3567" s="39" t="n">
        <v>19.16</v>
      </c>
      <c r="I3567" s="6" t="inlineStr">
        <is>
          <t>26022301NC - Aware Super AV Maintenance Non-chargeable [ONS]</t>
        </is>
      </c>
      <c r="J3567" s="6" t="n"/>
      <c r="K3567" s="6" t="inlineStr">
        <is>
          <t>#67972</t>
        </is>
      </c>
      <c r="L3567" s="6" t="inlineStr">
        <is>
          <t>Reversal: Payroll Accruals Payable Jun 29-30 2026 - Aware Super AV Maintenance Non-chargeable [ONS]</t>
        </is>
      </c>
      <c r="M3567" s="6" t="inlineStr">
        <is>
          <t>ONSITE</t>
        </is>
      </c>
    </row>
    <row r="3568">
      <c r="A3568" s="6" t="n">
        <v>65132</v>
      </c>
      <c r="B3568" s="6" t="n">
        <v>65132</v>
      </c>
      <c r="C3568" s="6" t="inlineStr">
        <is>
          <t>Indirect Salaries - ONS</t>
        </is>
      </c>
      <c r="D3568" s="6" t="inlineStr">
        <is>
          <t>Manual Journal</t>
        </is>
      </c>
      <c r="E3568" s="37" t="n">
        <v>46216</v>
      </c>
      <c r="F3568" s="6" t="n"/>
      <c r="G3568" s="39" t="n">
        <v>103.95</v>
      </c>
      <c r="H3568" s="39" t="n">
        <v>0</v>
      </c>
      <c r="I3568" s="6" t="inlineStr">
        <is>
          <t>9108 - ONSITE - Sales [ONS]</t>
        </is>
      </c>
      <c r="J3568" s="6" t="n"/>
      <c r="K3568" s="6" t="inlineStr">
        <is>
          <t>#69527</t>
        </is>
      </c>
      <c r="L3568" s="6" t="inlineStr">
        <is>
          <t xml:space="preserve">Payroll 37001 Reclass (27/06/2026-10/07/2026) - ONSITE - Sales [ONS]
</t>
        </is>
      </c>
      <c r="M3568" s="6" t="inlineStr">
        <is>
          <t>ONSITE</t>
        </is>
      </c>
    </row>
    <row r="3569">
      <c r="A3569" s="6" t="n">
        <v>65132</v>
      </c>
      <c r="B3569" s="6" t="n">
        <v>65132</v>
      </c>
      <c r="C3569" s="6" t="inlineStr">
        <is>
          <t>Indirect Salaries - ONS</t>
        </is>
      </c>
      <c r="D3569" s="6" t="inlineStr">
        <is>
          <t>Manual Journal</t>
        </is>
      </c>
      <c r="E3569" s="37" t="n">
        <v>46216</v>
      </c>
      <c r="F3569" s="6" t="n"/>
      <c r="G3569" s="39" t="n">
        <v>321.94</v>
      </c>
      <c r="H3569" s="39" t="n">
        <v>0</v>
      </c>
      <c r="I3569" s="6" t="inlineStr">
        <is>
          <t>26021602N - Gen E ABS AV Support (Canberra) [ONS non-chargeable]</t>
        </is>
      </c>
      <c r="J3569" s="6" t="n"/>
      <c r="K3569" s="6" t="inlineStr">
        <is>
          <t>#69527</t>
        </is>
      </c>
      <c r="L3569" s="6" t="inlineStr">
        <is>
          <t xml:space="preserve">Payroll 37001 Reclass (27/06/2026-10/07/2026) - Gen E ABS AV Support (Canberra) [ONS non-chargeable]
</t>
        </is>
      </c>
      <c r="M3569" s="6" t="inlineStr">
        <is>
          <t>ONSITE</t>
        </is>
      </c>
    </row>
    <row r="3570">
      <c r="A3570" s="6" t="n">
        <v>65132</v>
      </c>
      <c r="B3570" s="6" t="n">
        <v>65132</v>
      </c>
      <c r="C3570" s="6" t="inlineStr">
        <is>
          <t>Indirect Salaries - ONS</t>
        </is>
      </c>
      <c r="D3570" s="6" t="inlineStr">
        <is>
          <t>Manual Journal</t>
        </is>
      </c>
      <c r="E3570" s="37" t="n">
        <v>46216</v>
      </c>
      <c r="F3570" s="6" t="n"/>
      <c r="G3570" s="39" t="n">
        <v>418.53</v>
      </c>
      <c r="H3570" s="39" t="n">
        <v>0</v>
      </c>
      <c r="I3570" s="6" t="inlineStr">
        <is>
          <t>26022301NC - Aware Super AV Maintenance Non-chargeable [ONS]</t>
        </is>
      </c>
      <c r="J3570" s="6" t="n"/>
      <c r="K3570" s="6" t="inlineStr">
        <is>
          <t>#69527</t>
        </is>
      </c>
      <c r="L3570" s="6" t="inlineStr">
        <is>
          <t xml:space="preserve">Payroll 37001 Reclass (27/06/2026-10/07/2026) - Aware Super AV Maintenance Non-chargeable [ONS]
</t>
        </is>
      </c>
      <c r="M3570" s="6" t="inlineStr">
        <is>
          <t>ONSITE</t>
        </is>
      </c>
    </row>
    <row r="3571">
      <c r="A3571" s="6" t="n">
        <v>65132</v>
      </c>
      <c r="B3571" s="6" t="n">
        <v>65132</v>
      </c>
      <c r="C3571" s="6" t="inlineStr">
        <is>
          <t>Indirect Salaries - ONS</t>
        </is>
      </c>
      <c r="D3571" s="6" t="inlineStr">
        <is>
          <t>Manual Journal</t>
        </is>
      </c>
      <c r="E3571" s="37" t="n">
        <v>46216</v>
      </c>
      <c r="F3571" s="6" t="n"/>
      <c r="G3571" s="39" t="n">
        <v>64.39</v>
      </c>
      <c r="H3571" s="39" t="n">
        <v>0</v>
      </c>
      <c r="I3571" s="6" t="inlineStr">
        <is>
          <t>9105 - ONSITE (including PROD backup)</t>
        </is>
      </c>
      <c r="J3571" s="6" t="n"/>
      <c r="K3571" s="6" t="inlineStr">
        <is>
          <t>#69527</t>
        </is>
      </c>
      <c r="L3571" s="6" t="inlineStr">
        <is>
          <t xml:space="preserve">Payroll 37001 Reclass (27/06/2026-10/07/2026) - ONSITE (including PROD backup)
</t>
        </is>
      </c>
      <c r="M3571" s="6" t="inlineStr">
        <is>
          <t>ONSITE</t>
        </is>
      </c>
    </row>
    <row r="3572">
      <c r="A3572" s="6" t="n">
        <v>65132</v>
      </c>
      <c r="B3572" s="6" t="n">
        <v>65132</v>
      </c>
      <c r="C3572" s="6" t="inlineStr">
        <is>
          <t>Indirect Salaries - ONS</t>
        </is>
      </c>
      <c r="D3572" s="6" t="inlineStr">
        <is>
          <t>Manual Journal</t>
        </is>
      </c>
      <c r="E3572" s="37" t="n">
        <v>46216</v>
      </c>
      <c r="F3572" s="6" t="n"/>
      <c r="G3572" s="39" t="n">
        <v>32.19</v>
      </c>
      <c r="H3572" s="39" t="n">
        <v>0</v>
      </c>
      <c r="I3572" s="6" t="inlineStr">
        <is>
          <t>2879 - ONS Ricoh-QANTAS (non-chgble)</t>
        </is>
      </c>
      <c r="J3572" s="6" t="n"/>
      <c r="K3572" s="6" t="inlineStr">
        <is>
          <t>#69527</t>
        </is>
      </c>
      <c r="L3572" s="6" t="inlineStr">
        <is>
          <t xml:space="preserve">Payroll 37001 Reclass (27/06/2026-10/07/2026) - ONS Ricoh-QANTAS (non-chgble)
</t>
        </is>
      </c>
      <c r="M3572" s="6" t="inlineStr">
        <is>
          <t>ONSITE</t>
        </is>
      </c>
    </row>
    <row r="3573">
      <c r="A3573" s="6" t="n">
        <v>65132</v>
      </c>
      <c r="B3573" s="6" t="n">
        <v>65132</v>
      </c>
      <c r="C3573" s="6" t="inlineStr">
        <is>
          <t>Indirect Salaries - ONS</t>
        </is>
      </c>
      <c r="D3573" s="6" t="inlineStr">
        <is>
          <t>Manual Journal</t>
        </is>
      </c>
      <c r="E3573" s="37" t="n">
        <v>46216</v>
      </c>
      <c r="F3573" s="6" t="n"/>
      <c r="G3573" s="39" t="n">
        <v>96.58</v>
      </c>
      <c r="H3573" s="39" t="n">
        <v>0</v>
      </c>
      <c r="I3573" s="6" t="inlineStr">
        <is>
          <t>2505 - ONS PWC (non-chargeable)</t>
        </is>
      </c>
      <c r="J3573" s="6" t="n"/>
      <c r="K3573" s="6" t="inlineStr">
        <is>
          <t>#69527</t>
        </is>
      </c>
      <c r="L3573" s="6" t="inlineStr">
        <is>
          <t xml:space="preserve">Payroll 37001 Reclass (27/06/2026-10/07/2026) - ONS PWC (non-chargeable)
</t>
        </is>
      </c>
      <c r="M3573" s="6" t="inlineStr">
        <is>
          <t>ONSITE</t>
        </is>
      </c>
    </row>
    <row r="3574">
      <c r="A3574" s="6" t="n">
        <v>65132</v>
      </c>
      <c r="B3574" s="6" t="n">
        <v>65132</v>
      </c>
      <c r="C3574" s="6" t="inlineStr">
        <is>
          <t>Indirect Salaries - ONS</t>
        </is>
      </c>
      <c r="D3574" s="6" t="inlineStr">
        <is>
          <t>Manual Journal</t>
        </is>
      </c>
      <c r="E3574" s="37" t="n">
        <v>46216</v>
      </c>
      <c r="F3574" s="6" t="n"/>
      <c r="G3574" s="39" t="n">
        <v>32.19</v>
      </c>
      <c r="H3574" s="39" t="n">
        <v>0</v>
      </c>
      <c r="I3574" s="6" t="inlineStr">
        <is>
          <t>2503 - ONS DTTL (non-chargeable)</t>
        </is>
      </c>
      <c r="J3574" s="6" t="n"/>
      <c r="K3574" s="6" t="inlineStr">
        <is>
          <t>#69527</t>
        </is>
      </c>
      <c r="L3574" s="6" t="inlineStr">
        <is>
          <t xml:space="preserve">Payroll 37001 Reclass (27/06/2026-10/07/2026) - ONS DTTL (non-chargeable)
</t>
        </is>
      </c>
      <c r="M3574" s="6" t="inlineStr">
        <is>
          <t>ONSITE</t>
        </is>
      </c>
    </row>
    <row r="3575">
      <c r="A3575" s="6" t="n">
        <v>65132</v>
      </c>
      <c r="B3575" s="6" t="n">
        <v>65132</v>
      </c>
      <c r="C3575" s="6" t="inlineStr">
        <is>
          <t>Indirect Salaries - ONS</t>
        </is>
      </c>
      <c r="D3575" s="6" t="inlineStr">
        <is>
          <t>Manual Journal</t>
        </is>
      </c>
      <c r="E3575" s="37" t="n">
        <v>46230</v>
      </c>
      <c r="F3575" s="6" t="n"/>
      <c r="G3575" s="39" t="n">
        <v>74.28</v>
      </c>
      <c r="H3575" s="39" t="n">
        <v>0</v>
      </c>
      <c r="I3575" s="6" t="inlineStr">
        <is>
          <t>2480 - ONSITE - Quotes [ONS]</t>
        </is>
      </c>
      <c r="J3575" s="6" t="n"/>
      <c r="K3575" s="6" t="inlineStr">
        <is>
          <t>#68743</t>
        </is>
      </c>
      <c r="L3575" s="6" t="inlineStr">
        <is>
          <t>Payroll 37002 Reclass (11/07/2026-24/07/2026) - ONSITE - Quotes [ONS]</t>
        </is>
      </c>
      <c r="M3575" s="6" t="inlineStr">
        <is>
          <t>ONSITE</t>
        </is>
      </c>
    </row>
    <row r="3576">
      <c r="A3576" s="6" t="n">
        <v>65132</v>
      </c>
      <c r="B3576" s="6" t="n">
        <v>65132</v>
      </c>
      <c r="C3576" s="6" t="inlineStr">
        <is>
          <t>Indirect Salaries - ONS</t>
        </is>
      </c>
      <c r="D3576" s="6" t="inlineStr">
        <is>
          <t>Manual Journal</t>
        </is>
      </c>
      <c r="E3576" s="37" t="n">
        <v>46230</v>
      </c>
      <c r="F3576" s="6" t="n"/>
      <c r="G3576" s="39" t="n">
        <v>96.58</v>
      </c>
      <c r="H3576" s="39" t="n">
        <v>0</v>
      </c>
      <c r="I3576" s="6" t="inlineStr">
        <is>
          <t>26021602N - Gen E ABS AV Support (Canberra) [ONS non-chargeable]</t>
        </is>
      </c>
      <c r="J3576" s="6" t="n"/>
      <c r="K3576" s="6" t="inlineStr">
        <is>
          <t>#68743</t>
        </is>
      </c>
      <c r="L3576" s="6" t="inlineStr">
        <is>
          <t>Payroll 37002 Reclass (11/07/2026-24/07/2026) - Gen E ABS AV Support (Canberra) [ONS non-chargeable]</t>
        </is>
      </c>
      <c r="M3576" s="6" t="inlineStr">
        <is>
          <t>ONSITE</t>
        </is>
      </c>
    </row>
    <row r="3577">
      <c r="A3577" s="6" t="n">
        <v>65132</v>
      </c>
      <c r="B3577" s="6" t="n">
        <v>65132</v>
      </c>
      <c r="C3577" s="6" t="inlineStr">
        <is>
          <t>Indirect Salaries - ONS</t>
        </is>
      </c>
      <c r="D3577" s="6" t="inlineStr">
        <is>
          <t>Manual Journal</t>
        </is>
      </c>
      <c r="E3577" s="37" t="n">
        <v>46230</v>
      </c>
      <c r="F3577" s="6" t="n"/>
      <c r="G3577" s="39" t="n">
        <v>32.19</v>
      </c>
      <c r="H3577" s="39" t="n">
        <v>0</v>
      </c>
      <c r="I3577" s="6" t="inlineStr">
        <is>
          <t>26022301NC - Aware Super AV Maintenance Non-chargeable [ONS]</t>
        </is>
      </c>
      <c r="J3577" s="6" t="n"/>
      <c r="K3577" s="6" t="inlineStr">
        <is>
          <t>#68743</t>
        </is>
      </c>
      <c r="L3577" s="6" t="inlineStr">
        <is>
          <t>Payroll 37002 Reclass (11/07/2026-24/07/2026) - Aware Super AV Maintenance Non-chargeable [ONS]</t>
        </is>
      </c>
      <c r="M3577" s="6" t="inlineStr">
        <is>
          <t>ONSITE</t>
        </is>
      </c>
    </row>
    <row r="3578">
      <c r="A3578" s="6" t="n">
        <v>65132</v>
      </c>
      <c r="B3578" s="6" t="n">
        <v>65132</v>
      </c>
      <c r="C3578" s="6" t="inlineStr">
        <is>
          <t>Indirect Salaries - ONS</t>
        </is>
      </c>
      <c r="D3578" s="6" t="inlineStr">
        <is>
          <t>Manual Journal</t>
        </is>
      </c>
      <c r="E3578" s="37" t="n">
        <v>46230</v>
      </c>
      <c r="F3578" s="6" t="n"/>
      <c r="G3578" s="39" t="n">
        <v>225.36</v>
      </c>
      <c r="H3578" s="39" t="n">
        <v>0</v>
      </c>
      <c r="I3578" s="6" t="inlineStr">
        <is>
          <t>2503 - ONS DTTL (non-chargeable)</t>
        </is>
      </c>
      <c r="J3578" s="6" t="n"/>
      <c r="K3578" s="6" t="inlineStr">
        <is>
          <t>#68743</t>
        </is>
      </c>
      <c r="L3578" s="6" t="inlineStr">
        <is>
          <t>Payroll 37002 Reclass (11/07/2026-24/07/2026) - ONS DTTL (non-chargeable)</t>
        </is>
      </c>
      <c r="M3578" s="6" t="inlineStr">
        <is>
          <t>ONSITE</t>
        </is>
      </c>
    </row>
    <row r="3579">
      <c r="A3579" s="6" t="n">
        <v>65132</v>
      </c>
      <c r="B3579" s="6" t="n">
        <v>65132</v>
      </c>
      <c r="C3579" s="6" t="inlineStr">
        <is>
          <t>Indirect Salaries - ONS</t>
        </is>
      </c>
      <c r="D3579" s="6" t="inlineStr">
        <is>
          <t>Manual Journal</t>
        </is>
      </c>
      <c r="E3579" s="37" t="n">
        <v>46230</v>
      </c>
      <c r="F3579" s="6" t="n"/>
      <c r="G3579" s="39" t="n">
        <v>64.39</v>
      </c>
      <c r="H3579" s="39" t="n">
        <v>0</v>
      </c>
      <c r="I3579" s="6" t="inlineStr">
        <is>
          <t>2506 - ONS BWEST (non-chargeable)</t>
        </is>
      </c>
      <c r="J3579" s="6" t="n"/>
      <c r="K3579" s="6" t="inlineStr">
        <is>
          <t>#68743</t>
        </is>
      </c>
      <c r="L3579" s="6" t="inlineStr">
        <is>
          <t>Payroll 37002 Reclass (11/07/2026-24/07/2026) - ONS BWEST (non-chargeable)</t>
        </is>
      </c>
      <c r="M3579" s="6" t="inlineStr">
        <is>
          <t>ONSITE</t>
        </is>
      </c>
    </row>
    <row r="3580">
      <c r="A3580" s="6" t="n">
        <v>65132</v>
      </c>
      <c r="B3580" s="6" t="n">
        <v>65132</v>
      </c>
      <c r="C3580" s="6" t="inlineStr">
        <is>
          <t>Indirect Salaries - ONS</t>
        </is>
      </c>
      <c r="D3580" s="6" t="inlineStr">
        <is>
          <t>Manual Journal</t>
        </is>
      </c>
      <c r="E3580" s="37" t="n">
        <v>46230</v>
      </c>
      <c r="F3580" s="6" t="n"/>
      <c r="G3580" s="39" t="n">
        <v>438.88</v>
      </c>
      <c r="H3580" s="39" t="n">
        <v>0</v>
      </c>
      <c r="I3580" s="6" t="inlineStr">
        <is>
          <t>9108 - ONSITE - Sales [ONS]</t>
        </is>
      </c>
      <c r="J3580" s="6" t="n"/>
      <c r="K3580" s="6" t="inlineStr">
        <is>
          <t>#68743</t>
        </is>
      </c>
      <c r="L3580" s="6" t="inlineStr">
        <is>
          <t>Payroll 37002 Reclass (11/07/2026-24/07/2026) - ONSITE - Sales [ONS]</t>
        </is>
      </c>
      <c r="M3580" s="6" t="inlineStr">
        <is>
          <t>ONSITE</t>
        </is>
      </c>
    </row>
    <row r="3581">
      <c r="A3581" s="6" t="n">
        <v>65132</v>
      </c>
      <c r="B3581" s="6" t="n">
        <v>65132</v>
      </c>
      <c r="C3581" s="6" t="inlineStr">
        <is>
          <t>Indirect Salaries - ONS</t>
        </is>
      </c>
      <c r="D3581" s="6" t="inlineStr">
        <is>
          <t>Manual Journal</t>
        </is>
      </c>
      <c r="E3581" s="37" t="n">
        <v>46230</v>
      </c>
      <c r="F3581" s="6" t="n"/>
      <c r="G3581" s="39" t="n">
        <v>341.73</v>
      </c>
      <c r="H3581" s="39" t="n">
        <v>0</v>
      </c>
      <c r="I3581" s="6" t="inlineStr">
        <is>
          <t>2502 - ONS CBA (non-chargeable)</t>
        </is>
      </c>
      <c r="J3581" s="6" t="n"/>
      <c r="K3581" s="6" t="inlineStr">
        <is>
          <t>#68743</t>
        </is>
      </c>
      <c r="L3581" s="6" t="inlineStr">
        <is>
          <t>Payroll 37002 Reclass (11/07/2026-24/07/2026) - ONS CBA (non-chargeable)</t>
        </is>
      </c>
      <c r="M3581" s="6" t="inlineStr">
        <is>
          <t>ONSITE</t>
        </is>
      </c>
    </row>
    <row r="3582">
      <c r="A3582" s="6" t="n">
        <v>65132</v>
      </c>
      <c r="B3582" s="6" t="n">
        <v>65132</v>
      </c>
      <c r="C3582" s="6" t="inlineStr">
        <is>
          <t>Indirect Salaries - ONS</t>
        </is>
      </c>
      <c r="D3582" s="6" t="inlineStr">
        <is>
          <t>Manual Journal</t>
        </is>
      </c>
      <c r="E3582" s="37" t="n">
        <v>46230</v>
      </c>
      <c r="F3582" s="6" t="n"/>
      <c r="G3582" s="39" t="n">
        <v>32.19</v>
      </c>
      <c r="H3582" s="39" t="n">
        <v>0</v>
      </c>
      <c r="I3582" s="6" t="inlineStr">
        <is>
          <t>2879 - ONS Ricoh-QANTAS (non-chgble)</t>
        </is>
      </c>
      <c r="J3582" s="6" t="n"/>
      <c r="K3582" s="6" t="inlineStr">
        <is>
          <t>#68743</t>
        </is>
      </c>
      <c r="L3582" s="6" t="inlineStr">
        <is>
          <t>Payroll 37002 Reclass (11/07/2026-24/07/2026) - ONS Ricoh-QANTAS (non-chgble)</t>
        </is>
      </c>
      <c r="M3582" s="6" t="inlineStr">
        <is>
          <t>ONSITE</t>
        </is>
      </c>
    </row>
    <row r="3583">
      <c r="A3583" s="6" t="n">
        <v>65132</v>
      </c>
      <c r="B3583" s="6" t="n">
        <v>65132</v>
      </c>
      <c r="C3583" s="6" t="inlineStr">
        <is>
          <t>Indirect Salaries - ONS</t>
        </is>
      </c>
      <c r="D3583" s="6" t="inlineStr">
        <is>
          <t>Manual Journal</t>
        </is>
      </c>
      <c r="E3583" s="37" t="n">
        <v>46234</v>
      </c>
      <c r="F3583" s="6" t="n"/>
      <c r="G3583" s="39" t="n">
        <v>122.05</v>
      </c>
      <c r="H3583" s="39" t="n">
        <v>0</v>
      </c>
      <c r="I3583" s="6" t="inlineStr">
        <is>
          <t>2502 - ONS CBA (non-chargeable)</t>
        </is>
      </c>
      <c r="J3583" s="6" t="n"/>
      <c r="K3583" s="6" t="inlineStr">
        <is>
          <t>#68748</t>
        </is>
      </c>
      <c r="L3583" s="6" t="inlineStr">
        <is>
          <t>Payroll Accruals Payable Jul 27-31 2026 - ONS CBA (non-chargeable)</t>
        </is>
      </c>
      <c r="M3583" s="6" t="inlineStr">
        <is>
          <t>ONSITE</t>
        </is>
      </c>
    </row>
    <row r="3584">
      <c r="A3584" s="6" t="n">
        <v>65132</v>
      </c>
      <c r="B3584" s="6" t="n">
        <v>65132</v>
      </c>
      <c r="C3584" s="6" t="inlineStr">
        <is>
          <t>Indirect Salaries - ONS</t>
        </is>
      </c>
      <c r="D3584" s="6" t="inlineStr">
        <is>
          <t>Manual Journal</t>
        </is>
      </c>
      <c r="E3584" s="37" t="n">
        <v>46234</v>
      </c>
      <c r="F3584" s="6" t="n"/>
      <c r="G3584" s="39" t="n">
        <v>26.53</v>
      </c>
      <c r="H3584" s="39" t="n">
        <v>0</v>
      </c>
      <c r="I3584" s="6" t="inlineStr">
        <is>
          <t>2480 - ONSITE - Quotes [ONS]</t>
        </is>
      </c>
      <c r="J3584" s="6" t="n"/>
      <c r="K3584" s="6" t="inlineStr">
        <is>
          <t>#68748</t>
        </is>
      </c>
      <c r="L3584" s="6" t="inlineStr">
        <is>
          <t>Payroll Accruals Payable Jul 27-31 2026 - ONSITE - Quotes [ONS]</t>
        </is>
      </c>
      <c r="M3584" s="6" t="inlineStr">
        <is>
          <t>ONSITE</t>
        </is>
      </c>
    </row>
    <row r="3585">
      <c r="A3585" s="6" t="n">
        <v>65132</v>
      </c>
      <c r="B3585" s="6" t="n">
        <v>65132</v>
      </c>
      <c r="C3585" s="6" t="inlineStr">
        <is>
          <t>Indirect Salaries - ONS</t>
        </is>
      </c>
      <c r="D3585" s="6" t="inlineStr">
        <is>
          <t>Manual Journal</t>
        </is>
      </c>
      <c r="E3585" s="37" t="n">
        <v>46234</v>
      </c>
      <c r="F3585" s="6" t="n"/>
      <c r="G3585" s="39" t="n">
        <v>156.74</v>
      </c>
      <c r="H3585" s="39" t="n">
        <v>0</v>
      </c>
      <c r="I3585" s="6" t="inlineStr">
        <is>
          <t>9108 - ONSITE - Sales [ONS]</t>
        </is>
      </c>
      <c r="J3585" s="6" t="n"/>
      <c r="K3585" s="6" t="inlineStr">
        <is>
          <t>#68748</t>
        </is>
      </c>
      <c r="L3585" s="6" t="inlineStr">
        <is>
          <t>Payroll Accruals Payable Jul 27-31 2026 - ONSITE - Sales [ONS]</t>
        </is>
      </c>
      <c r="M3585" s="6" t="inlineStr">
        <is>
          <t>ONSITE</t>
        </is>
      </c>
    </row>
    <row r="3586">
      <c r="A3586" s="6" t="n">
        <v>65132</v>
      </c>
      <c r="B3586" s="6" t="n">
        <v>65132</v>
      </c>
      <c r="C3586" s="6" t="inlineStr">
        <is>
          <t>Indirect Salaries - ONS</t>
        </is>
      </c>
      <c r="D3586" s="6" t="inlineStr">
        <is>
          <t>Manual Journal</t>
        </is>
      </c>
      <c r="E3586" s="37" t="n">
        <v>46234</v>
      </c>
      <c r="F3586" s="6" t="n"/>
      <c r="G3586" s="39" t="n">
        <v>80.48999999999999</v>
      </c>
      <c r="H3586" s="39" t="n">
        <v>0</v>
      </c>
      <c r="I3586" s="6" t="inlineStr">
        <is>
          <t>2503 - ONS DTTL (non-chargeable)</t>
        </is>
      </c>
      <c r="J3586" s="6" t="n"/>
      <c r="K3586" s="6" t="inlineStr">
        <is>
          <t>#68748</t>
        </is>
      </c>
      <c r="L3586" s="6" t="inlineStr">
        <is>
          <t>Payroll Accruals Payable Jul 27-31 2026 - ONS DTTL (non-chargeable)</t>
        </is>
      </c>
      <c r="M3586" s="6" t="inlineStr">
        <is>
          <t>ONSITE</t>
        </is>
      </c>
    </row>
    <row r="3587">
      <c r="A3587" s="6" t="n">
        <v>65132</v>
      </c>
      <c r="B3587" s="6" t="n">
        <v>65132</v>
      </c>
      <c r="C3587" s="6" t="inlineStr">
        <is>
          <t>Indirect Salaries - ONS</t>
        </is>
      </c>
      <c r="D3587" s="6" t="inlineStr">
        <is>
          <t>Manual Journal</t>
        </is>
      </c>
      <c r="E3587" s="37" t="n">
        <v>46234</v>
      </c>
      <c r="F3587" s="6" t="n"/>
      <c r="G3587" s="39" t="n">
        <v>11.5</v>
      </c>
      <c r="H3587" s="39" t="n">
        <v>0</v>
      </c>
      <c r="I3587" s="6" t="inlineStr">
        <is>
          <t>26022301NC - Aware Super AV Maintenance Non-chargeable [ONS]</t>
        </is>
      </c>
      <c r="J3587" s="6" t="n"/>
      <c r="K3587" s="6" t="inlineStr">
        <is>
          <t>#68748</t>
        </is>
      </c>
      <c r="L3587" s="6" t="inlineStr">
        <is>
          <t>Payroll Accruals Payable Jul 27-31 2026 - Aware Super AV Maintenance Non-chargeable [ONS]</t>
        </is>
      </c>
      <c r="M3587" s="6" t="inlineStr">
        <is>
          <t>ONSITE</t>
        </is>
      </c>
    </row>
    <row r="3588">
      <c r="A3588" s="6" t="n">
        <v>65132</v>
      </c>
      <c r="B3588" s="6" t="n">
        <v>65132</v>
      </c>
      <c r="C3588" s="6" t="inlineStr">
        <is>
          <t>Indirect Salaries - ONS</t>
        </is>
      </c>
      <c r="D3588" s="6" t="inlineStr">
        <is>
          <t>Manual Journal</t>
        </is>
      </c>
      <c r="E3588" s="37" t="n">
        <v>46234</v>
      </c>
      <c r="F3588" s="6" t="n"/>
      <c r="G3588" s="39" t="n">
        <v>34.49</v>
      </c>
      <c r="H3588" s="39" t="n">
        <v>0</v>
      </c>
      <c r="I3588" s="6" t="inlineStr">
        <is>
          <t>26021602N - Gen E ABS AV Support (Canberra) [ONS non-chargeable]</t>
        </is>
      </c>
      <c r="J3588" s="6" t="n"/>
      <c r="K3588" s="6" t="inlineStr">
        <is>
          <t>#68748</t>
        </is>
      </c>
      <c r="L3588" s="6" t="inlineStr">
        <is>
          <t>Payroll Accruals Payable Jul 27-31 2026 - Gen E ABS AV Support (Canberra) [ONS non-chargeable]</t>
        </is>
      </c>
      <c r="M3588" s="6" t="inlineStr">
        <is>
          <t>ONSITE</t>
        </is>
      </c>
    </row>
    <row r="3589">
      <c r="A3589" s="6" t="n">
        <v>65132</v>
      </c>
      <c r="B3589" s="6" t="n">
        <v>65132</v>
      </c>
      <c r="C3589" s="6" t="inlineStr">
        <is>
          <t>Indirect Salaries - ONS</t>
        </is>
      </c>
      <c r="D3589" s="6" t="inlineStr">
        <is>
          <t>Manual Journal</t>
        </is>
      </c>
      <c r="E3589" s="37" t="n">
        <v>46234</v>
      </c>
      <c r="F3589" s="6" t="n"/>
      <c r="G3589" s="39" t="n">
        <v>11.5</v>
      </c>
      <c r="H3589" s="39" t="n">
        <v>0</v>
      </c>
      <c r="I3589" s="6" t="inlineStr">
        <is>
          <t>2879 - ONS Ricoh-QANTAS (non-chgble)</t>
        </is>
      </c>
      <c r="J3589" s="6" t="n"/>
      <c r="K3589" s="6" t="inlineStr">
        <is>
          <t>#68748</t>
        </is>
      </c>
      <c r="L3589" s="6" t="inlineStr">
        <is>
          <t>Payroll Accruals Payable Jul 27-31 2026 - ONS Ricoh-QANTAS (non-chgble)</t>
        </is>
      </c>
      <c r="M3589" s="6" t="inlineStr">
        <is>
          <t>ONSITE</t>
        </is>
      </c>
    </row>
    <row r="3590">
      <c r="A3590" s="6" t="n">
        <v>65132</v>
      </c>
      <c r="B3590" s="6" t="n">
        <v>65132</v>
      </c>
      <c r="C3590" s="6" t="inlineStr">
        <is>
          <t>Indirect Salaries - ONS</t>
        </is>
      </c>
      <c r="D3590" s="6" t="inlineStr">
        <is>
          <t>Manual Journal</t>
        </is>
      </c>
      <c r="E3590" s="37" t="n">
        <v>46234</v>
      </c>
      <c r="F3590" s="6" t="n"/>
      <c r="G3590" s="39" t="n">
        <v>23</v>
      </c>
      <c r="H3590" s="39" t="n">
        <v>0</v>
      </c>
      <c r="I3590" s="6" t="inlineStr">
        <is>
          <t>2506 - ONS BWEST (non-chargeable)</t>
        </is>
      </c>
      <c r="J3590" s="6" t="n"/>
      <c r="K3590" s="6" t="inlineStr">
        <is>
          <t>#68748</t>
        </is>
      </c>
      <c r="L3590" s="6" t="inlineStr">
        <is>
          <t>Payroll Accruals Payable Jul 27-31 2026 - ONS BWEST (non-chargeable)</t>
        </is>
      </c>
      <c r="M3590" s="6" t="inlineStr">
        <is>
          <t>ONSITE</t>
        </is>
      </c>
    </row>
    <row r="3591">
      <c r="A3591" s="6" t="n">
        <v>65132</v>
      </c>
      <c r="B3591" s="6" t="n">
        <v>65132</v>
      </c>
      <c r="C3591" s="6" t="inlineStr">
        <is>
          <t>Indirect Salaries - ONS</t>
        </is>
      </c>
      <c r="D3591" s="6" t="inlineStr">
        <is>
          <t>Manual Journal</t>
        </is>
      </c>
      <c r="E3591" s="37" t="n">
        <v>46235</v>
      </c>
      <c r="F3591" s="6" t="n"/>
      <c r="G3591" s="39" t="n">
        <v>0</v>
      </c>
      <c r="H3591" s="39" t="n">
        <v>122.05</v>
      </c>
      <c r="I3591" s="6" t="inlineStr">
        <is>
          <t>2502 - ONS CBA (non-chargeable)</t>
        </is>
      </c>
      <c r="J3591" s="6" t="n"/>
      <c r="K3591" s="6" t="inlineStr">
        <is>
          <t>#68747</t>
        </is>
      </c>
      <c r="L3591" s="6" t="inlineStr">
        <is>
          <t>Reversal: Payroll Accruals Payable Jul 27-31 2026 - ONS CBA (non-chargeable)</t>
        </is>
      </c>
      <c r="M3591" s="6" t="inlineStr">
        <is>
          <t>ONSITE</t>
        </is>
      </c>
    </row>
    <row r="3592">
      <c r="A3592" s="6" t="n">
        <v>65132</v>
      </c>
      <c r="B3592" s="6" t="n">
        <v>65132</v>
      </c>
      <c r="C3592" s="6" t="inlineStr">
        <is>
          <t>Indirect Salaries - ONS</t>
        </is>
      </c>
      <c r="D3592" s="6" t="inlineStr">
        <is>
          <t>Manual Journal</t>
        </is>
      </c>
      <c r="E3592" s="37" t="n">
        <v>46235</v>
      </c>
      <c r="F3592" s="6" t="n"/>
      <c r="G3592" s="39" t="n">
        <v>0</v>
      </c>
      <c r="H3592" s="39" t="n">
        <v>26.53</v>
      </c>
      <c r="I3592" s="6" t="inlineStr">
        <is>
          <t>2480 - ONSITE - Quotes [ONS]</t>
        </is>
      </c>
      <c r="J3592" s="6" t="n"/>
      <c r="K3592" s="6" t="inlineStr">
        <is>
          <t>#68747</t>
        </is>
      </c>
      <c r="L3592" s="6" t="inlineStr">
        <is>
          <t>Reversal: Payroll Accruals Payable Jul 27-31 2026 - ONSITE - Quotes [ONS]</t>
        </is>
      </c>
      <c r="M3592" s="6" t="inlineStr">
        <is>
          <t>ONSITE</t>
        </is>
      </c>
    </row>
    <row r="3593">
      <c r="A3593" s="6" t="n">
        <v>65132</v>
      </c>
      <c r="B3593" s="6" t="n">
        <v>65132</v>
      </c>
      <c r="C3593" s="6" t="inlineStr">
        <is>
          <t>Indirect Salaries - ONS</t>
        </is>
      </c>
      <c r="D3593" s="6" t="inlineStr">
        <is>
          <t>Manual Journal</t>
        </is>
      </c>
      <c r="E3593" s="37" t="n">
        <v>46235</v>
      </c>
      <c r="F3593" s="6" t="n"/>
      <c r="G3593" s="39" t="n">
        <v>0</v>
      </c>
      <c r="H3593" s="39" t="n">
        <v>156.74</v>
      </c>
      <c r="I3593" s="6" t="inlineStr">
        <is>
          <t>9108 - ONSITE - Sales [ONS]</t>
        </is>
      </c>
      <c r="J3593" s="6" t="n"/>
      <c r="K3593" s="6" t="inlineStr">
        <is>
          <t>#68747</t>
        </is>
      </c>
      <c r="L3593" s="6" t="inlineStr">
        <is>
          <t>Reversal: Payroll Accruals Payable Jul 27-31 2026 - ONSITE - Sales [ONS]</t>
        </is>
      </c>
      <c r="M3593" s="6" t="inlineStr">
        <is>
          <t>ONSITE</t>
        </is>
      </c>
    </row>
    <row r="3594">
      <c r="A3594" s="6" t="n">
        <v>65132</v>
      </c>
      <c r="B3594" s="6" t="n">
        <v>65132</v>
      </c>
      <c r="C3594" s="6" t="inlineStr">
        <is>
          <t>Indirect Salaries - ONS</t>
        </is>
      </c>
      <c r="D3594" s="6" t="inlineStr">
        <is>
          <t>Manual Journal</t>
        </is>
      </c>
      <c r="E3594" s="37" t="n">
        <v>46235</v>
      </c>
      <c r="F3594" s="6" t="n"/>
      <c r="G3594" s="39" t="n">
        <v>0</v>
      </c>
      <c r="H3594" s="39" t="n">
        <v>80.48999999999999</v>
      </c>
      <c r="I3594" s="6" t="inlineStr">
        <is>
          <t>2503 - ONS DTTL (non-chargeable)</t>
        </is>
      </c>
      <c r="J3594" s="6" t="n"/>
      <c r="K3594" s="6" t="inlineStr">
        <is>
          <t>#68747</t>
        </is>
      </c>
      <c r="L3594" s="6" t="inlineStr">
        <is>
          <t>Reversal: Payroll Accruals Payable Jul 27-31 2026 - ONS DTTL (non-chargeable)</t>
        </is>
      </c>
      <c r="M3594" s="6" t="inlineStr">
        <is>
          <t>ONSITE</t>
        </is>
      </c>
    </row>
    <row r="3595">
      <c r="A3595" s="6" t="n">
        <v>65132</v>
      </c>
      <c r="B3595" s="6" t="n">
        <v>65132</v>
      </c>
      <c r="C3595" s="6" t="inlineStr">
        <is>
          <t>Indirect Salaries - ONS</t>
        </is>
      </c>
      <c r="D3595" s="6" t="inlineStr">
        <is>
          <t>Manual Journal</t>
        </is>
      </c>
      <c r="E3595" s="37" t="n">
        <v>46235</v>
      </c>
      <c r="F3595" s="6" t="n"/>
      <c r="G3595" s="39" t="n">
        <v>0</v>
      </c>
      <c r="H3595" s="39" t="n">
        <v>11.5</v>
      </c>
      <c r="I3595" s="6" t="inlineStr">
        <is>
          <t>26022301NC - Aware Super AV Maintenance Non-chargeable [ONS]</t>
        </is>
      </c>
      <c r="J3595" s="6" t="n"/>
      <c r="K3595" s="6" t="inlineStr">
        <is>
          <t>#68747</t>
        </is>
      </c>
      <c r="L3595" s="6" t="inlineStr">
        <is>
          <t>Reversal: Payroll Accruals Payable Jul 27-31 2026 - Aware Super AV Maintenance Non-chargeable [ONS]</t>
        </is>
      </c>
      <c r="M3595" s="6" t="inlineStr">
        <is>
          <t>ONSITE</t>
        </is>
      </c>
    </row>
    <row r="3596">
      <c r="A3596" s="6" t="n">
        <v>65132</v>
      </c>
      <c r="B3596" s="6" t="n">
        <v>65132</v>
      </c>
      <c r="C3596" s="6" t="inlineStr">
        <is>
          <t>Indirect Salaries - ONS</t>
        </is>
      </c>
      <c r="D3596" s="6" t="inlineStr">
        <is>
          <t>Manual Journal</t>
        </is>
      </c>
      <c r="E3596" s="37" t="n">
        <v>46235</v>
      </c>
      <c r="F3596" s="6" t="n"/>
      <c r="G3596" s="39" t="n">
        <v>0</v>
      </c>
      <c r="H3596" s="39" t="n">
        <v>34.49</v>
      </c>
      <c r="I3596" s="6" t="inlineStr">
        <is>
          <t>26021602N - Gen E ABS AV Support (Canberra) [ONS non-chargeable]</t>
        </is>
      </c>
      <c r="J3596" s="6" t="n"/>
      <c r="K3596" s="6" t="inlineStr">
        <is>
          <t>#68747</t>
        </is>
      </c>
      <c r="L3596" s="6" t="inlineStr">
        <is>
          <t>Reversal: Payroll Accruals Payable Jul 27-31 2026 - Gen E ABS AV Support (Canberra) [ONS non-chargeable]</t>
        </is>
      </c>
      <c r="M3596" s="6" t="inlineStr">
        <is>
          <t>ONSITE</t>
        </is>
      </c>
    </row>
    <row r="3597">
      <c r="A3597" s="6" t="n">
        <v>65132</v>
      </c>
      <c r="B3597" s="6" t="n">
        <v>65132</v>
      </c>
      <c r="C3597" s="6" t="inlineStr">
        <is>
          <t>Indirect Salaries - ONS</t>
        </is>
      </c>
      <c r="D3597" s="6" t="inlineStr">
        <is>
          <t>Manual Journal</t>
        </is>
      </c>
      <c r="E3597" s="37" t="n">
        <v>46235</v>
      </c>
      <c r="F3597" s="6" t="n"/>
      <c r="G3597" s="39" t="n">
        <v>0</v>
      </c>
      <c r="H3597" s="39" t="n">
        <v>11.5</v>
      </c>
      <c r="I3597" s="6" t="inlineStr">
        <is>
          <t>2879 - ONS Ricoh-QANTAS (non-chgble)</t>
        </is>
      </c>
      <c r="J3597" s="6" t="n"/>
      <c r="K3597" s="6" t="inlineStr">
        <is>
          <t>#68747</t>
        </is>
      </c>
      <c r="L3597" s="6" t="inlineStr">
        <is>
          <t>Reversal: Payroll Accruals Payable Jul 27-31 2026 - ONS Ricoh-QANTAS (non-chgble)</t>
        </is>
      </c>
      <c r="M3597" s="6" t="inlineStr">
        <is>
          <t>ONSITE</t>
        </is>
      </c>
    </row>
    <row r="3598">
      <c r="A3598" s="6" t="n">
        <v>65132</v>
      </c>
      <c r="B3598" s="6" t="n">
        <v>65132</v>
      </c>
      <c r="C3598" s="6" t="inlineStr">
        <is>
          <t>Indirect Salaries - ONS</t>
        </is>
      </c>
      <c r="D3598" s="6" t="inlineStr">
        <is>
          <t>Manual Journal</t>
        </is>
      </c>
      <c r="E3598" s="37" t="n">
        <v>46235</v>
      </c>
      <c r="F3598" s="6" t="n"/>
      <c r="G3598" s="39" t="n">
        <v>0</v>
      </c>
      <c r="H3598" s="39" t="n">
        <v>23</v>
      </c>
      <c r="I3598" s="6" t="inlineStr">
        <is>
          <t>2506 - ONS BWEST (non-chargeable)</t>
        </is>
      </c>
      <c r="J3598" s="6" t="n"/>
      <c r="K3598" s="6" t="inlineStr">
        <is>
          <t>#68747</t>
        </is>
      </c>
      <c r="L3598" s="6" t="inlineStr">
        <is>
          <t>Reversal: Payroll Accruals Payable Jul 27-31 2026 - ONS BWEST (non-chargeable)</t>
        </is>
      </c>
      <c r="M3598" s="6" t="inlineStr">
        <is>
          <t>ONSITE</t>
        </is>
      </c>
    </row>
    <row r="3599">
      <c r="A3599" s="6" t="n">
        <v>65132</v>
      </c>
      <c r="B3599" s="6" t="n">
        <v>65132</v>
      </c>
      <c r="C3599" s="6" t="inlineStr">
        <is>
          <t>Indirect Salaries - ONS</t>
        </is>
      </c>
      <c r="D3599" s="6" t="inlineStr">
        <is>
          <t>Manual Journal</t>
        </is>
      </c>
      <c r="E3599" s="37" t="n">
        <v>46245</v>
      </c>
      <c r="F3599" s="6" t="n"/>
      <c r="G3599" s="39" t="n">
        <v>2400</v>
      </c>
      <c r="H3599" s="39" t="n">
        <v>0</v>
      </c>
      <c r="I3599" s="6" t="inlineStr">
        <is>
          <t>2402 - DTTL SYD FT Tech 1 [ONS]</t>
        </is>
      </c>
      <c r="J3599" s="6" t="n"/>
      <c r="K3599" s="6" t="inlineStr">
        <is>
          <t>#69396</t>
        </is>
      </c>
      <c r="L3599" s="6" t="inlineStr">
        <is>
          <t>Payroll 37003 Reclass (25/07/2026-07/08/2026) - DTTL SYD FT Tech 1 [ONS]</t>
        </is>
      </c>
      <c r="M3599" s="6" t="inlineStr">
        <is>
          <t>ONSITE</t>
        </is>
      </c>
    </row>
    <row r="3600">
      <c r="A3600" s="6" t="n">
        <v>65132</v>
      </c>
      <c r="B3600" s="6" t="n">
        <v>65132</v>
      </c>
      <c r="C3600" s="6" t="inlineStr">
        <is>
          <t>Indirect Salaries - ONS</t>
        </is>
      </c>
      <c r="D3600" s="6" t="inlineStr">
        <is>
          <t>Manual Journal</t>
        </is>
      </c>
      <c r="E3600" s="37" t="n">
        <v>46245</v>
      </c>
      <c r="F3600" s="6" t="n"/>
      <c r="G3600" s="39" t="n">
        <v>68.68000000000001</v>
      </c>
      <c r="H3600" s="39" t="n">
        <v>0</v>
      </c>
      <c r="I3600" s="6" t="inlineStr">
        <is>
          <t>3057 - AusPayNet ONS[Non-Chargeable]</t>
        </is>
      </c>
      <c r="J3600" s="6" t="n"/>
      <c r="K3600" s="6" t="inlineStr">
        <is>
          <t>#69396</t>
        </is>
      </c>
      <c r="L3600" s="6" t="inlineStr">
        <is>
          <t>Payroll 37003 Reclass (25/07/2026-07/08/2026) - AusPayNet ONS[Non-Chargeable]</t>
        </is>
      </c>
      <c r="M3600" s="6" t="inlineStr">
        <is>
          <t>ONSITE</t>
        </is>
      </c>
    </row>
    <row r="3601">
      <c r="A3601" s="6" t="n">
        <v>65132</v>
      </c>
      <c r="B3601" s="6" t="n">
        <v>65132</v>
      </c>
      <c r="C3601" s="6" t="inlineStr">
        <is>
          <t>Indirect Salaries - ONS</t>
        </is>
      </c>
      <c r="D3601" s="6" t="inlineStr">
        <is>
          <t>Manual Journal</t>
        </is>
      </c>
      <c r="E3601" s="37" t="n">
        <v>46245</v>
      </c>
      <c r="F3601" s="6" t="n"/>
      <c r="G3601" s="39" t="n">
        <v>137.15</v>
      </c>
      <c r="H3601" s="39" t="n">
        <v>0</v>
      </c>
      <c r="I3601" s="6" t="inlineStr">
        <is>
          <t>26022301NC - Aware Super AV Maintenance Non-chargeable [ONS]</t>
        </is>
      </c>
      <c r="J3601" s="6" t="n"/>
      <c r="K3601" s="6" t="inlineStr">
        <is>
          <t>#69396</t>
        </is>
      </c>
      <c r="L3601" s="6" t="inlineStr">
        <is>
          <t>Payroll 37003 Reclass (25/07/2026-07/08/2026) - Aware Super AV Maintenance Non-chargeable [ONS]</t>
        </is>
      </c>
      <c r="M3601" s="6" t="inlineStr">
        <is>
          <t>ONSITE</t>
        </is>
      </c>
    </row>
    <row r="3602">
      <c r="A3602" s="6" t="n">
        <v>65132</v>
      </c>
      <c r="B3602" s="6" t="n">
        <v>65132</v>
      </c>
      <c r="C3602" s="6" t="inlineStr">
        <is>
          <t>Indirect Salaries - ONS</t>
        </is>
      </c>
      <c r="D3602" s="6" t="inlineStr">
        <is>
          <t>Manual Journal</t>
        </is>
      </c>
      <c r="E3602" s="37" t="n">
        <v>46245</v>
      </c>
      <c r="F3602" s="6" t="n"/>
      <c r="G3602" s="39" t="n">
        <v>232.73</v>
      </c>
      <c r="H3602" s="39" t="n">
        <v>0</v>
      </c>
      <c r="I3602" s="6" t="inlineStr">
        <is>
          <t>9108 - ONSITE - Sales [ONS]</t>
        </is>
      </c>
      <c r="J3602" s="6" t="n"/>
      <c r="K3602" s="6" t="inlineStr">
        <is>
          <t>#69396</t>
        </is>
      </c>
      <c r="L3602" s="6" t="inlineStr">
        <is>
          <t>Payroll 37003 Reclass (25/07/2026-07/08/2026) - ONSITE - Sales [ONS]</t>
        </is>
      </c>
      <c r="M3602" s="6" t="inlineStr">
        <is>
          <t>ONSITE</t>
        </is>
      </c>
    </row>
    <row r="3603">
      <c r="A3603" s="6" t="n">
        <v>65132</v>
      </c>
      <c r="B3603" s="6" t="n">
        <v>65132</v>
      </c>
      <c r="C3603" s="6" t="inlineStr">
        <is>
          <t>Indirect Salaries - ONS</t>
        </is>
      </c>
      <c r="D3603" s="6" t="inlineStr">
        <is>
          <t>Manual Journal</t>
        </is>
      </c>
      <c r="E3603" s="37" t="n">
        <v>46245</v>
      </c>
      <c r="F3603" s="6" t="n"/>
      <c r="G3603" s="39" t="n">
        <v>225.36</v>
      </c>
      <c r="H3603" s="39" t="n">
        <v>0</v>
      </c>
      <c r="I3603" s="6" t="inlineStr">
        <is>
          <t>9105 - ONSITE (including PROD backup)</t>
        </is>
      </c>
      <c r="J3603" s="6" t="n"/>
      <c r="K3603" s="6" t="inlineStr">
        <is>
          <t>#69396</t>
        </is>
      </c>
      <c r="L3603" s="6" t="inlineStr">
        <is>
          <t>Payroll 37003 Reclass (25/07/2026-07/08/2026) - ONSITE (including PROD backup)</t>
        </is>
      </c>
      <c r="M3603" s="6" t="inlineStr">
        <is>
          <t>ONSITE</t>
        </is>
      </c>
    </row>
    <row r="3604">
      <c r="A3604" s="6" t="n">
        <v>65132</v>
      </c>
      <c r="B3604" s="6" t="n">
        <v>65132</v>
      </c>
      <c r="C3604" s="6" t="inlineStr">
        <is>
          <t>Indirect Salaries - ONS</t>
        </is>
      </c>
      <c r="D3604" s="6" t="inlineStr">
        <is>
          <t>Manual Journal</t>
        </is>
      </c>
      <c r="E3604" s="37" t="n">
        <v>46245</v>
      </c>
      <c r="F3604" s="6" t="n"/>
      <c r="G3604" s="39" t="n">
        <v>64.39</v>
      </c>
      <c r="H3604" s="39" t="n">
        <v>0</v>
      </c>
      <c r="I3604" s="6" t="inlineStr">
        <is>
          <t>2503 - ONS DTTL (non-chargeable)</t>
        </is>
      </c>
      <c r="J3604" s="6" t="n"/>
      <c r="K3604" s="6" t="inlineStr">
        <is>
          <t>#69396</t>
        </is>
      </c>
      <c r="L3604" s="6" t="inlineStr">
        <is>
          <t>Payroll 37003 Reclass (25/07/2026-07/08/2026) - ONS DTTL (non-chargeable)</t>
        </is>
      </c>
      <c r="M3604" s="6" t="inlineStr">
        <is>
          <t>ONSITE</t>
        </is>
      </c>
    </row>
    <row r="3605">
      <c r="A3605" s="6" t="n">
        <v>65132</v>
      </c>
      <c r="B3605" s="6" t="n">
        <v>65132</v>
      </c>
      <c r="C3605" s="6" t="inlineStr">
        <is>
          <t>Indirect Salaries - ONS</t>
        </is>
      </c>
      <c r="D3605" s="6" t="inlineStr">
        <is>
          <t>Manual Journal</t>
        </is>
      </c>
      <c r="E3605" s="37" t="n">
        <v>46245</v>
      </c>
      <c r="F3605" s="6" t="n"/>
      <c r="G3605" s="39" t="n">
        <v>343.41</v>
      </c>
      <c r="H3605" s="39" t="n">
        <v>0</v>
      </c>
      <c r="I3605" s="6" t="inlineStr">
        <is>
          <t>2506 - ONS BWEST (non-chargeable)</t>
        </is>
      </c>
      <c r="J3605" s="6" t="n"/>
      <c r="K3605" s="6" t="inlineStr">
        <is>
          <t>#69396</t>
        </is>
      </c>
      <c r="L3605" s="6" t="inlineStr">
        <is>
          <t>Payroll 37003 Reclass (25/07/2026-07/08/2026) - ONS BWEST (non-chargeable)</t>
        </is>
      </c>
      <c r="M3605" s="6" t="inlineStr">
        <is>
          <t>ONSITE</t>
        </is>
      </c>
    </row>
    <row r="3606">
      <c r="A3606" s="6" t="n">
        <v>65132</v>
      </c>
      <c r="B3606" s="6" t="n">
        <v>65132</v>
      </c>
      <c r="C3606" s="6" t="inlineStr">
        <is>
          <t>Indirect Salaries - ONS</t>
        </is>
      </c>
      <c r="D3606" s="6" t="inlineStr">
        <is>
          <t>Manual Journal</t>
        </is>
      </c>
      <c r="E3606" s="37" t="n">
        <v>46245</v>
      </c>
      <c r="F3606" s="6" t="n"/>
      <c r="G3606" s="39" t="n">
        <v>107.31</v>
      </c>
      <c r="H3606" s="39" t="n">
        <v>0</v>
      </c>
      <c r="I3606" s="6" t="inlineStr">
        <is>
          <t>2505 - ONS PWC (non-chargeable)</t>
        </is>
      </c>
      <c r="J3606" s="6" t="n"/>
      <c r="K3606" s="6" t="inlineStr">
        <is>
          <t>#69396</t>
        </is>
      </c>
      <c r="L3606" s="6" t="inlineStr">
        <is>
          <t>Payroll 37003 Reclass (25/07/2026-07/08/2026) - ONS PWC (non-chargeable)</t>
        </is>
      </c>
      <c r="M3606" s="6" t="inlineStr">
        <is>
          <t>ONSITE</t>
        </is>
      </c>
    </row>
    <row r="3607">
      <c r="A3607" s="6" t="n">
        <v>65132</v>
      </c>
      <c r="B3607" s="6" t="n">
        <v>65132</v>
      </c>
      <c r="C3607" s="6" t="inlineStr">
        <is>
          <t>Indirect Salaries - ONS</t>
        </is>
      </c>
      <c r="D3607" s="6" t="inlineStr">
        <is>
          <t>Manual Journal</t>
        </is>
      </c>
      <c r="E3607" s="37" t="n">
        <v>46245</v>
      </c>
      <c r="F3607" s="6" t="n"/>
      <c r="G3607" s="39" t="n">
        <v>32.19</v>
      </c>
      <c r="H3607" s="39" t="n">
        <v>0</v>
      </c>
      <c r="I3607" s="6" t="inlineStr">
        <is>
          <t>2879 - ONS Ricoh-QANTAS (non-chgble)</t>
        </is>
      </c>
      <c r="J3607" s="6" t="n"/>
      <c r="K3607" s="6" t="inlineStr">
        <is>
          <t>#69396</t>
        </is>
      </c>
      <c r="L3607" s="6" t="inlineStr">
        <is>
          <t>Payroll 37003 Reclass (25/07/2026-07/08/2026) - ONS Ricoh-QANTAS (non-chgble)</t>
        </is>
      </c>
      <c r="M3607" s="6" t="inlineStr">
        <is>
          <t>ONSITE</t>
        </is>
      </c>
    </row>
    <row r="3608">
      <c r="A3608" s="6" t="n">
        <v>65132</v>
      </c>
      <c r="B3608" s="6" t="n">
        <v>65132</v>
      </c>
      <c r="C3608" s="6" t="inlineStr">
        <is>
          <t>Indirect Salaries - ONS</t>
        </is>
      </c>
      <c r="D3608" s="6" t="inlineStr">
        <is>
          <t>Manual Journal</t>
        </is>
      </c>
      <c r="E3608" s="37" t="n">
        <v>46259</v>
      </c>
      <c r="F3608" s="6" t="n"/>
      <c r="G3608" s="39" t="n">
        <v>77.83</v>
      </c>
      <c r="H3608" s="39" t="n">
        <v>0</v>
      </c>
      <c r="I3608" s="6" t="inlineStr">
        <is>
          <t>2505 - ONS PWC (non-chargeable)</t>
        </is>
      </c>
      <c r="J3608" s="6" t="n"/>
      <c r="K3608" s="6" t="inlineStr">
        <is>
          <t>#69669</t>
        </is>
      </c>
      <c r="L3608" s="6" t="inlineStr">
        <is>
          <t>Payroll 37004 Reclass (08/08/2026-21/08/2026) - ONS PWC (non-chargeable)</t>
        </is>
      </c>
      <c r="M3608" s="6" t="inlineStr">
        <is>
          <t>ONSITE</t>
        </is>
      </c>
    </row>
    <row r="3609">
      <c r="A3609" s="6" t="n">
        <v>65132</v>
      </c>
      <c r="B3609" s="6" t="n">
        <v>65132</v>
      </c>
      <c r="C3609" s="6" t="inlineStr">
        <is>
          <t>Indirect Salaries - ONS</t>
        </is>
      </c>
      <c r="D3609" s="6" t="inlineStr">
        <is>
          <t>Manual Journal</t>
        </is>
      </c>
      <c r="E3609" s="37" t="n">
        <v>46259</v>
      </c>
      <c r="F3609" s="6" t="n"/>
      <c r="G3609" s="39" t="n">
        <v>257.56</v>
      </c>
      <c r="H3609" s="39" t="n">
        <v>0</v>
      </c>
      <c r="I3609" s="6" t="inlineStr">
        <is>
          <t>9105 - ONSITE (including PROD backup)</t>
        </is>
      </c>
      <c r="J3609" s="6" t="n"/>
      <c r="K3609" s="6" t="inlineStr">
        <is>
          <t>#69669</t>
        </is>
      </c>
      <c r="L3609" s="6" t="inlineStr">
        <is>
          <t>Payroll 37004 Reclass (08/08/2026-21/08/2026) - ONSITE (including PROD backup)</t>
        </is>
      </c>
      <c r="M3609" s="6" t="inlineStr">
        <is>
          <t>ONSITE</t>
        </is>
      </c>
    </row>
    <row r="3610">
      <c r="A3610" s="6" t="n">
        <v>65132</v>
      </c>
      <c r="B3610" s="6" t="n">
        <v>65132</v>
      </c>
      <c r="C3610" s="6" t="inlineStr">
        <is>
          <t>Indirect Salaries - ONS</t>
        </is>
      </c>
      <c r="D3610" s="6" t="inlineStr">
        <is>
          <t>Manual Journal</t>
        </is>
      </c>
      <c r="E3610" s="37" t="n">
        <v>46259</v>
      </c>
      <c r="F3610" s="6" t="n"/>
      <c r="G3610" s="39" t="n">
        <v>64.39</v>
      </c>
      <c r="H3610" s="39" t="n">
        <v>0</v>
      </c>
      <c r="I3610" s="6" t="inlineStr">
        <is>
          <t>9108 - ONSITE - Sales [ONS]</t>
        </is>
      </c>
      <c r="J3610" s="6" t="n"/>
      <c r="K3610" s="6" t="inlineStr">
        <is>
          <t>#69669</t>
        </is>
      </c>
      <c r="L3610" s="6" t="inlineStr">
        <is>
          <t>Payroll 37004 Reclass (08/08/2026-21/08/2026) - ONSITE - Sales [ONS]</t>
        </is>
      </c>
      <c r="M3610" s="6" t="inlineStr">
        <is>
          <t>ONSITE</t>
        </is>
      </c>
    </row>
    <row r="3611">
      <c r="A3611" s="6" t="n">
        <v>65132</v>
      </c>
      <c r="B3611" s="6" t="n">
        <v>65132</v>
      </c>
      <c r="C3611" s="6" t="inlineStr">
        <is>
          <t>Indirect Salaries - ONS</t>
        </is>
      </c>
      <c r="D3611" s="6" t="inlineStr">
        <is>
          <t>Manual Journal</t>
        </is>
      </c>
      <c r="E3611" s="37" t="n">
        <v>46259</v>
      </c>
      <c r="F3611" s="6" t="n"/>
      <c r="G3611" s="39" t="n">
        <v>32.19</v>
      </c>
      <c r="H3611" s="39" t="n">
        <v>0</v>
      </c>
      <c r="I3611" s="6" t="inlineStr">
        <is>
          <t>2506 - ONS BWEST (non-chargeable)</t>
        </is>
      </c>
      <c r="J3611" s="6" t="n"/>
      <c r="K3611" s="6" t="inlineStr">
        <is>
          <t>#69669</t>
        </is>
      </c>
      <c r="L3611" s="6" t="inlineStr">
        <is>
          <t>Payroll 37004 Reclass (08/08/2026-21/08/2026) - ONS BWEST (non-chargeable)</t>
        </is>
      </c>
      <c r="M3611" s="6" t="inlineStr">
        <is>
          <t>ONSITE</t>
        </is>
      </c>
    </row>
    <row r="3612">
      <c r="A3612" s="6" t="n">
        <v>65132</v>
      </c>
      <c r="B3612" s="6" t="n">
        <v>65132</v>
      </c>
      <c r="C3612" s="6" t="inlineStr">
        <is>
          <t>Indirect Salaries - ONS</t>
        </is>
      </c>
      <c r="D3612" s="6" t="inlineStr">
        <is>
          <t>Manual Journal</t>
        </is>
      </c>
      <c r="E3612" s="37" t="n">
        <v>46259</v>
      </c>
      <c r="F3612" s="6" t="n"/>
      <c r="G3612" s="39" t="n">
        <v>321.32</v>
      </c>
      <c r="H3612" s="39" t="n">
        <v>0</v>
      </c>
      <c r="I3612" s="6" t="inlineStr">
        <is>
          <t>26022301NC - Aware Super AV Maintenance Non-chargeable [ONS]</t>
        </is>
      </c>
      <c r="J3612" s="6" t="n"/>
      <c r="K3612" s="6" t="inlineStr">
        <is>
          <t>#69669</t>
        </is>
      </c>
      <c r="L3612" s="6" t="inlineStr">
        <is>
          <t>Payroll 37004 Reclass (08/08/2026-21/08/2026) - Aware Super AV Maintenance Non-chargeable [ONS]</t>
        </is>
      </c>
      <c r="M3612" s="6" t="inlineStr">
        <is>
          <t>ONSITE</t>
        </is>
      </c>
    </row>
    <row r="3613">
      <c r="A3613" s="6" t="n">
        <v>65132</v>
      </c>
      <c r="B3613" s="6" t="n">
        <v>65132</v>
      </c>
      <c r="C3613" s="6" t="inlineStr">
        <is>
          <t>Indirect Salaries - ONS</t>
        </is>
      </c>
      <c r="D3613" s="6" t="inlineStr">
        <is>
          <t>Manual Journal</t>
        </is>
      </c>
      <c r="E3613" s="37" t="n">
        <v>46265</v>
      </c>
      <c r="F3613" s="6" t="n"/>
      <c r="G3613" s="39" t="n">
        <v>33.36</v>
      </c>
      <c r="H3613" s="39" t="n">
        <v>0</v>
      </c>
      <c r="I3613" s="6" t="inlineStr">
        <is>
          <t>2505 - ONS PWC (non-chargeable)</t>
        </is>
      </c>
      <c r="J3613" s="6" t="n"/>
      <c r="K3613" s="6" t="inlineStr">
        <is>
          <t>#69665</t>
        </is>
      </c>
      <c r="L3613" s="6" t="inlineStr">
        <is>
          <t>Payroll Accruals Payable Aug 24-31 2026 - ONS PWC (non-chargeable)</t>
        </is>
      </c>
      <c r="M3613" s="6" t="inlineStr">
        <is>
          <t>ONSITE</t>
        </is>
      </c>
    </row>
    <row r="3614">
      <c r="A3614" s="6" t="n">
        <v>65132</v>
      </c>
      <c r="B3614" s="6" t="n">
        <v>65132</v>
      </c>
      <c r="C3614" s="6" t="inlineStr">
        <is>
          <t>Indirect Salaries - ONS</t>
        </is>
      </c>
      <c r="D3614" s="6" t="inlineStr">
        <is>
          <t>Manual Journal</t>
        </is>
      </c>
      <c r="E3614" s="37" t="n">
        <v>46265</v>
      </c>
      <c r="F3614" s="6" t="n"/>
      <c r="G3614" s="39" t="n">
        <v>110.38</v>
      </c>
      <c r="H3614" s="39" t="n">
        <v>0</v>
      </c>
      <c r="I3614" s="6" t="inlineStr">
        <is>
          <t>9105 - ONSITE (including PROD backup)</t>
        </is>
      </c>
      <c r="J3614" s="6" t="n"/>
      <c r="K3614" s="6" t="inlineStr">
        <is>
          <t>#69665</t>
        </is>
      </c>
      <c r="L3614" s="6" t="inlineStr">
        <is>
          <t>Payroll Accruals Payable Aug 24-31 2026 - ONSITE (including PROD backup)</t>
        </is>
      </c>
      <c r="M3614" s="6" t="inlineStr">
        <is>
          <t>ONSITE</t>
        </is>
      </c>
    </row>
    <row r="3615">
      <c r="A3615" s="6" t="n">
        <v>65132</v>
      </c>
      <c r="B3615" s="6" t="n">
        <v>65132</v>
      </c>
      <c r="C3615" s="6" t="inlineStr">
        <is>
          <t>Indirect Salaries - ONS</t>
        </is>
      </c>
      <c r="D3615" s="6" t="inlineStr">
        <is>
          <t>Manual Journal</t>
        </is>
      </c>
      <c r="E3615" s="37" t="n">
        <v>46265</v>
      </c>
      <c r="F3615" s="6" t="n"/>
      <c r="G3615" s="39" t="n">
        <v>27.6</v>
      </c>
      <c r="H3615" s="39" t="n">
        <v>0</v>
      </c>
      <c r="I3615" s="6" t="inlineStr">
        <is>
          <t>9108 - ONSITE - Sales [ONS]</t>
        </is>
      </c>
      <c r="J3615" s="6" t="n"/>
      <c r="K3615" s="6" t="inlineStr">
        <is>
          <t>#69665</t>
        </is>
      </c>
      <c r="L3615" s="6" t="inlineStr">
        <is>
          <t>Payroll Accruals Payable Aug 24-31 2026 - ONSITE - Sales [ONS]</t>
        </is>
      </c>
      <c r="M3615" s="6" t="inlineStr">
        <is>
          <t>ONSITE</t>
        </is>
      </c>
    </row>
    <row r="3616">
      <c r="A3616" s="6" t="n">
        <v>65132</v>
      </c>
      <c r="B3616" s="6" t="n">
        <v>65132</v>
      </c>
      <c r="C3616" s="6" t="inlineStr">
        <is>
          <t>Indirect Salaries - ONS</t>
        </is>
      </c>
      <c r="D3616" s="6" t="inlineStr">
        <is>
          <t>Manual Journal</t>
        </is>
      </c>
      <c r="E3616" s="37" t="n">
        <v>46265</v>
      </c>
      <c r="F3616" s="6" t="n"/>
      <c r="G3616" s="39" t="n">
        <v>13.8</v>
      </c>
      <c r="H3616" s="39" t="n">
        <v>0</v>
      </c>
      <c r="I3616" s="6" t="inlineStr">
        <is>
          <t>2506 - ONS BWEST (non-chargeable)</t>
        </is>
      </c>
      <c r="J3616" s="6" t="n"/>
      <c r="K3616" s="6" t="inlineStr">
        <is>
          <t>#69665</t>
        </is>
      </c>
      <c r="L3616" s="6" t="inlineStr">
        <is>
          <t>Payroll Accruals Payable Aug 24-31 2026 - ONS BWEST (non-chargeable)</t>
        </is>
      </c>
      <c r="M3616" s="6" t="inlineStr">
        <is>
          <t>ONSITE</t>
        </is>
      </c>
    </row>
    <row r="3617">
      <c r="A3617" s="6" t="n">
        <v>65132</v>
      </c>
      <c r="B3617" s="6" t="n">
        <v>65132</v>
      </c>
      <c r="C3617" s="6" t="inlineStr">
        <is>
          <t>Indirect Salaries - ONS</t>
        </is>
      </c>
      <c r="D3617" s="6" t="inlineStr">
        <is>
          <t>Manual Journal</t>
        </is>
      </c>
      <c r="E3617" s="37" t="n">
        <v>46265</v>
      </c>
      <c r="F3617" s="6" t="n"/>
      <c r="G3617" s="39" t="n">
        <v>137.71</v>
      </c>
      <c r="H3617" s="39" t="n">
        <v>0</v>
      </c>
      <c r="I3617" s="6" t="inlineStr">
        <is>
          <t>26022301NC - Aware Super AV Maintenance Non-chargeable [ONS]</t>
        </is>
      </c>
      <c r="J3617" s="6" t="n"/>
      <c r="K3617" s="6" t="inlineStr">
        <is>
          <t>#69665</t>
        </is>
      </c>
      <c r="L3617" s="6" t="inlineStr">
        <is>
          <t>Payroll Accruals Payable Aug 24-31 2026 - Aware Super AV Maintenance Non-chargeable [ONS]</t>
        </is>
      </c>
      <c r="M3617" s="6" t="inlineStr">
        <is>
          <t>ONSITE</t>
        </is>
      </c>
    </row>
    <row r="3618">
      <c r="A3618" s="6" t="n">
        <v>65133</v>
      </c>
      <c r="B3618" s="6" t="n">
        <v>65133</v>
      </c>
      <c r="C3618" s="6" t="inlineStr">
        <is>
          <t>Indirect Salaries - PRD</t>
        </is>
      </c>
      <c r="D3618" s="6" t="inlineStr">
        <is>
          <t>Manual Journal</t>
        </is>
      </c>
      <c r="E3618" s="37" t="n">
        <v>46204</v>
      </c>
      <c r="F3618" s="6" t="n"/>
      <c r="G3618" s="39" t="n">
        <v>0</v>
      </c>
      <c r="H3618" s="39" t="n">
        <v>1545.13</v>
      </c>
      <c r="I3618" s="6" t="inlineStr">
        <is>
          <t>9100 - PRODUCTION [PRD]</t>
        </is>
      </c>
      <c r="J3618" s="6" t="n"/>
      <c r="K3618" s="6" t="inlineStr">
        <is>
          <t>#67972</t>
        </is>
      </c>
      <c r="L3618" s="6" t="inlineStr">
        <is>
          <t>Reversal: Payroll Accruals Payable Jun 29-30 2026 - PRODUCTION [PRD]</t>
        </is>
      </c>
      <c r="M3618" s="6" t="inlineStr">
        <is>
          <t>PRODUCTION</t>
        </is>
      </c>
    </row>
    <row r="3619">
      <c r="A3619" s="6" t="n">
        <v>65133</v>
      </c>
      <c r="B3619" s="6" t="n">
        <v>65133</v>
      </c>
      <c r="C3619" s="6" t="inlineStr">
        <is>
          <t>Indirect Salaries - PRD</t>
        </is>
      </c>
      <c r="D3619" s="6" t="inlineStr">
        <is>
          <t>Manual Journal</t>
        </is>
      </c>
      <c r="E3619" s="37" t="n">
        <v>46204</v>
      </c>
      <c r="F3619" s="6" t="n"/>
      <c r="G3619" s="39" t="n">
        <v>0</v>
      </c>
      <c r="H3619" s="39" t="n">
        <v>14.88</v>
      </c>
      <c r="I3619" s="6" t="inlineStr">
        <is>
          <t>9175 - PRODUCTION - Sales [PRD]</t>
        </is>
      </c>
      <c r="J3619" s="6" t="n"/>
      <c r="K3619" s="6" t="inlineStr">
        <is>
          <t>#67972</t>
        </is>
      </c>
      <c r="L3619" s="6" t="inlineStr">
        <is>
          <t>Reversal: Payroll Accruals Payable Jun 29-30 2026 - PRODUCTION - Sales [PRD]</t>
        </is>
      </c>
      <c r="M3619" s="6" t="inlineStr">
        <is>
          <t>PRODUCTION</t>
        </is>
      </c>
    </row>
    <row r="3620">
      <c r="A3620" s="6" t="n">
        <v>65133</v>
      </c>
      <c r="B3620" s="6" t="n">
        <v>65133</v>
      </c>
      <c r="C3620" s="6" t="inlineStr">
        <is>
          <t>Indirect Salaries - PRD</t>
        </is>
      </c>
      <c r="D3620" s="6" t="inlineStr">
        <is>
          <t>Manual Journal</t>
        </is>
      </c>
      <c r="E3620" s="37" t="n">
        <v>46204</v>
      </c>
      <c r="F3620" s="6" t="n"/>
      <c r="G3620" s="39" t="n">
        <v>0</v>
      </c>
      <c r="H3620" s="39" t="n">
        <v>141</v>
      </c>
      <c r="I3620" s="6" t="inlineStr">
        <is>
          <t>2481 - Production - Quotes [PRD]</t>
        </is>
      </c>
      <c r="J3620" s="6" t="n"/>
      <c r="K3620" s="6" t="inlineStr">
        <is>
          <t>#67972</t>
        </is>
      </c>
      <c r="L3620" s="6" t="inlineStr">
        <is>
          <t>Reversal: Payroll Accruals Payable Jun 29-30 2026 - Production - Quotes [PRD]</t>
        </is>
      </c>
      <c r="M3620" s="6" t="inlineStr">
        <is>
          <t>PRODUCTION</t>
        </is>
      </c>
    </row>
    <row r="3621">
      <c r="A3621" s="6" t="n">
        <v>65133</v>
      </c>
      <c r="B3621" s="6" t="n">
        <v>65133</v>
      </c>
      <c r="C3621" s="6" t="inlineStr">
        <is>
          <t>Indirect Salaries - PRD</t>
        </is>
      </c>
      <c r="D3621" s="6" t="inlineStr">
        <is>
          <t>Manual Journal</t>
        </is>
      </c>
      <c r="E3621" s="37" t="n">
        <v>46204</v>
      </c>
      <c r="F3621" s="6" t="n"/>
      <c r="G3621" s="39" t="n">
        <v>0</v>
      </c>
      <c r="H3621" s="39" t="n">
        <v>357.07</v>
      </c>
      <c r="I3621" s="6" t="inlineStr">
        <is>
          <t>9102 - Production - Training [PRD]</t>
        </is>
      </c>
      <c r="J3621" s="6" t="n"/>
      <c r="K3621" s="6" t="inlineStr">
        <is>
          <t>#67972</t>
        </is>
      </c>
      <c r="L3621" s="6" t="inlineStr">
        <is>
          <t>Reversal: Payroll Accruals Payable Jun 29-30 2026 - Production - Training [PRD]</t>
        </is>
      </c>
      <c r="M3621" s="6" t="inlineStr">
        <is>
          <t>PRODUCTION</t>
        </is>
      </c>
    </row>
    <row r="3622">
      <c r="A3622" s="6" t="n">
        <v>65133</v>
      </c>
      <c r="B3622" s="6" t="n">
        <v>65133</v>
      </c>
      <c r="C3622" s="6" t="inlineStr">
        <is>
          <t>Indirect Salaries - PRD</t>
        </is>
      </c>
      <c r="D3622" s="6" t="inlineStr">
        <is>
          <t>Manual Journal</t>
        </is>
      </c>
      <c r="E3622" s="37" t="n">
        <v>46216</v>
      </c>
      <c r="F3622" s="6" t="n"/>
      <c r="G3622" s="39" t="n">
        <v>13665.23</v>
      </c>
      <c r="H3622" s="39" t="n">
        <v>0</v>
      </c>
      <c r="I3622" s="6" t="inlineStr">
        <is>
          <t>9100 - PRODUCTION [PRD]</t>
        </is>
      </c>
      <c r="J3622" s="6" t="n"/>
      <c r="K3622" s="6" t="inlineStr">
        <is>
          <t>#69527</t>
        </is>
      </c>
      <c r="L3622" s="6" t="inlineStr">
        <is>
          <t xml:space="preserve">Payroll 37001 Reclass (27/06/2026-10/07/2026) - PRODUCTION [PRD]
</t>
        </is>
      </c>
      <c r="M3622" s="6" t="inlineStr">
        <is>
          <t>PRODUCTION</t>
        </is>
      </c>
    </row>
    <row r="3623">
      <c r="A3623" s="6" t="n">
        <v>65133</v>
      </c>
      <c r="B3623" s="6" t="n">
        <v>65133</v>
      </c>
      <c r="C3623" s="6" t="inlineStr">
        <is>
          <t>Indirect Salaries - PRD</t>
        </is>
      </c>
      <c r="D3623" s="6" t="inlineStr">
        <is>
          <t>Manual Journal</t>
        </is>
      </c>
      <c r="E3623" s="37" t="n">
        <v>46216</v>
      </c>
      <c r="F3623" s="6" t="n"/>
      <c r="G3623" s="39" t="n">
        <v>441.13</v>
      </c>
      <c r="H3623" s="39" t="n">
        <v>0</v>
      </c>
      <c r="I3623" s="6" t="inlineStr">
        <is>
          <t>9175 - PRODUCTION - Sales [PRD]</t>
        </is>
      </c>
      <c r="J3623" s="6" t="n"/>
      <c r="K3623" s="6" t="inlineStr">
        <is>
          <t>#69527</t>
        </is>
      </c>
      <c r="L3623" s="6" t="inlineStr">
        <is>
          <t xml:space="preserve">Payroll 37001 Reclass (27/06/2026-10/07/2026) - PRODUCTION - Sales [PRD]
</t>
        </is>
      </c>
      <c r="M3623" s="6" t="inlineStr">
        <is>
          <t>PRODUCTION</t>
        </is>
      </c>
    </row>
    <row r="3624">
      <c r="A3624" s="6" t="n">
        <v>65133</v>
      </c>
      <c r="B3624" s="6" t="n">
        <v>65133</v>
      </c>
      <c r="C3624" s="6" t="inlineStr">
        <is>
          <t>Indirect Salaries - PRD</t>
        </is>
      </c>
      <c r="D3624" s="6" t="inlineStr">
        <is>
          <t>Manual Journal</t>
        </is>
      </c>
      <c r="E3624" s="37" t="n">
        <v>46216</v>
      </c>
      <c r="F3624" s="6" t="n"/>
      <c r="G3624" s="39" t="n">
        <v>224.18</v>
      </c>
      <c r="H3624" s="39" t="n">
        <v>0</v>
      </c>
      <c r="I3624" s="6" t="inlineStr">
        <is>
          <t>9102 - Production - Training [PRD]</t>
        </is>
      </c>
      <c r="J3624" s="6" t="n"/>
      <c r="K3624" s="6" t="inlineStr">
        <is>
          <t>#69527</t>
        </is>
      </c>
      <c r="L3624" s="6" t="inlineStr">
        <is>
          <t xml:space="preserve">Payroll 37001 Reclass (27/06/2026-10/07/2026) - Production - Training [PRD]
</t>
        </is>
      </c>
      <c r="M3624" s="6" t="inlineStr">
        <is>
          <t>PRODUCTION</t>
        </is>
      </c>
    </row>
    <row r="3625">
      <c r="A3625" s="6" t="n">
        <v>65133</v>
      </c>
      <c r="B3625" s="6" t="n">
        <v>65133</v>
      </c>
      <c r="C3625" s="6" t="inlineStr">
        <is>
          <t>Indirect Salaries - PRD</t>
        </is>
      </c>
      <c r="D3625" s="6" t="inlineStr">
        <is>
          <t>Manual Journal</t>
        </is>
      </c>
      <c r="E3625" s="37" t="n">
        <v>46216</v>
      </c>
      <c r="F3625" s="6" t="n"/>
      <c r="G3625" s="39" t="n">
        <v>1472.78</v>
      </c>
      <c r="H3625" s="39" t="n">
        <v>0</v>
      </c>
      <c r="I3625" s="6" t="inlineStr">
        <is>
          <t>2481 - Production - Quotes [PRD]</t>
        </is>
      </c>
      <c r="J3625" s="6" t="n"/>
      <c r="K3625" s="6" t="inlineStr">
        <is>
          <t>#69527</t>
        </is>
      </c>
      <c r="L3625" s="6" t="inlineStr">
        <is>
          <t xml:space="preserve">Payroll 37001 Reclass (27/06/2026-10/07/2026) - Production - Quotes [PRD]
</t>
        </is>
      </c>
      <c r="M3625" s="6" t="inlineStr">
        <is>
          <t>PRODUCTION</t>
        </is>
      </c>
    </row>
    <row r="3626">
      <c r="A3626" s="6" t="n">
        <v>65133</v>
      </c>
      <c r="B3626" s="6" t="n">
        <v>65133</v>
      </c>
      <c r="C3626" s="6" t="inlineStr">
        <is>
          <t>Indirect Salaries - PRD</t>
        </is>
      </c>
      <c r="D3626" s="6" t="inlineStr">
        <is>
          <t>Manual Journal</t>
        </is>
      </c>
      <c r="E3626" s="37" t="n">
        <v>46230</v>
      </c>
      <c r="F3626" s="6" t="n"/>
      <c r="G3626" s="39" t="n">
        <v>9890.959999999999</v>
      </c>
      <c r="H3626" s="39" t="n">
        <v>0</v>
      </c>
      <c r="I3626" s="6" t="inlineStr">
        <is>
          <t>9100 - PRODUCTION [PRD]</t>
        </is>
      </c>
      <c r="J3626" s="6" t="n"/>
      <c r="K3626" s="6" t="inlineStr">
        <is>
          <t>#68743</t>
        </is>
      </c>
      <c r="L3626" s="6" t="inlineStr">
        <is>
          <t>Payroll 37002 Reclass (11/07/2026-24/07/2026) - PRODUCTION [PRD]</t>
        </is>
      </c>
      <c r="M3626" s="6" t="inlineStr">
        <is>
          <t>PRODUCTION</t>
        </is>
      </c>
    </row>
    <row r="3627">
      <c r="A3627" s="6" t="n">
        <v>65133</v>
      </c>
      <c r="B3627" s="6" t="n">
        <v>65133</v>
      </c>
      <c r="C3627" s="6" t="inlineStr">
        <is>
          <t>Indirect Salaries - PRD</t>
        </is>
      </c>
      <c r="D3627" s="6" t="inlineStr">
        <is>
          <t>Manual Journal</t>
        </is>
      </c>
      <c r="E3627" s="37" t="n">
        <v>46230</v>
      </c>
      <c r="F3627" s="6" t="n"/>
      <c r="G3627" s="39" t="n">
        <v>78.26000000000001</v>
      </c>
      <c r="H3627" s="39" t="n">
        <v>0</v>
      </c>
      <c r="I3627" s="6" t="inlineStr">
        <is>
          <t>9175 - PRODUCTION - Sales [PRD]</t>
        </is>
      </c>
      <c r="J3627" s="6" t="n"/>
      <c r="K3627" s="6" t="inlineStr">
        <is>
          <t>#68743</t>
        </is>
      </c>
      <c r="L3627" s="6" t="inlineStr">
        <is>
          <t>Payroll 37002 Reclass (11/07/2026-24/07/2026) - PRODUCTION - Sales [PRD]</t>
        </is>
      </c>
      <c r="M3627" s="6" t="inlineStr">
        <is>
          <t>PRODUCTION</t>
        </is>
      </c>
    </row>
    <row r="3628">
      <c r="A3628" s="6" t="n">
        <v>65133</v>
      </c>
      <c r="B3628" s="6" t="n">
        <v>65133</v>
      </c>
      <c r="C3628" s="6" t="inlineStr">
        <is>
          <t>Indirect Salaries - PRD</t>
        </is>
      </c>
      <c r="D3628" s="6" t="inlineStr">
        <is>
          <t>Manual Journal</t>
        </is>
      </c>
      <c r="E3628" s="37" t="n">
        <v>46230</v>
      </c>
      <c r="F3628" s="6" t="n"/>
      <c r="G3628" s="39" t="n">
        <v>1623.13</v>
      </c>
      <c r="H3628" s="39" t="n">
        <v>0</v>
      </c>
      <c r="I3628" s="6" t="inlineStr">
        <is>
          <t>2481 - Production - Quotes [PRD]</t>
        </is>
      </c>
      <c r="J3628" s="6" t="n"/>
      <c r="K3628" s="6" t="inlineStr">
        <is>
          <t>#68743</t>
        </is>
      </c>
      <c r="L3628" s="6" t="inlineStr">
        <is>
          <t>Payroll 37002 Reclass (11/07/2026-24/07/2026) - Production - Quotes [PRD]</t>
        </is>
      </c>
      <c r="M3628" s="6" t="inlineStr">
        <is>
          <t>PRODUCTION</t>
        </is>
      </c>
    </row>
    <row r="3629">
      <c r="A3629" s="6" t="n">
        <v>65133</v>
      </c>
      <c r="B3629" s="6" t="n">
        <v>65133</v>
      </c>
      <c r="C3629" s="6" t="inlineStr">
        <is>
          <t>Indirect Salaries - PRD</t>
        </is>
      </c>
      <c r="D3629" s="6" t="inlineStr">
        <is>
          <t>Manual Journal</t>
        </is>
      </c>
      <c r="E3629" s="37" t="n">
        <v>46230</v>
      </c>
      <c r="F3629" s="6" t="n"/>
      <c r="G3629" s="39" t="n">
        <v>140.6</v>
      </c>
      <c r="H3629" s="39" t="n">
        <v>0</v>
      </c>
      <c r="I3629" s="6" t="inlineStr">
        <is>
          <t>9102 - Production - Training [PRD]</t>
        </is>
      </c>
      <c r="J3629" s="6" t="n"/>
      <c r="K3629" s="6" t="inlineStr">
        <is>
          <t>#68743</t>
        </is>
      </c>
      <c r="L3629" s="6" t="inlineStr">
        <is>
          <t>Payroll 37002 Reclass (11/07/2026-24/07/2026) - Production - Training [PRD]</t>
        </is>
      </c>
      <c r="M3629" s="6" t="inlineStr">
        <is>
          <t>PRODUCTION</t>
        </is>
      </c>
    </row>
    <row r="3630">
      <c r="A3630" s="6" t="n">
        <v>65133</v>
      </c>
      <c r="B3630" s="6" t="n">
        <v>65133</v>
      </c>
      <c r="C3630" s="6" t="inlineStr">
        <is>
          <t>Indirect Salaries - PRD</t>
        </is>
      </c>
      <c r="D3630" s="6" t="inlineStr">
        <is>
          <t>Manual Journal</t>
        </is>
      </c>
      <c r="E3630" s="37" t="n">
        <v>46234</v>
      </c>
      <c r="F3630" s="6" t="n"/>
      <c r="G3630" s="39" t="n">
        <v>3532.48</v>
      </c>
      <c r="H3630" s="39" t="n">
        <v>0</v>
      </c>
      <c r="I3630" s="6" t="inlineStr">
        <is>
          <t>9100 - PRODUCTION [PRD]</t>
        </is>
      </c>
      <c r="J3630" s="6" t="n"/>
      <c r="K3630" s="6" t="inlineStr">
        <is>
          <t>#68748</t>
        </is>
      </c>
      <c r="L3630" s="6" t="inlineStr">
        <is>
          <t>Payroll Accruals Payable Jul 27-31 2026 - PRODUCTION [PRD]</t>
        </is>
      </c>
      <c r="M3630" s="6" t="inlineStr">
        <is>
          <t>PRODUCTION</t>
        </is>
      </c>
    </row>
    <row r="3631">
      <c r="A3631" s="6" t="n">
        <v>65133</v>
      </c>
      <c r="B3631" s="6" t="n">
        <v>65133</v>
      </c>
      <c r="C3631" s="6" t="inlineStr">
        <is>
          <t>Indirect Salaries - PRD</t>
        </is>
      </c>
      <c r="D3631" s="6" t="inlineStr">
        <is>
          <t>Manual Journal</t>
        </is>
      </c>
      <c r="E3631" s="37" t="n">
        <v>46234</v>
      </c>
      <c r="F3631" s="6" t="n"/>
      <c r="G3631" s="39" t="n">
        <v>27.95</v>
      </c>
      <c r="H3631" s="39" t="n">
        <v>0</v>
      </c>
      <c r="I3631" s="6" t="inlineStr">
        <is>
          <t>9175 - PRODUCTION - Sales [PRD]</t>
        </is>
      </c>
      <c r="J3631" s="6" t="n"/>
      <c r="K3631" s="6" t="inlineStr">
        <is>
          <t>#68748</t>
        </is>
      </c>
      <c r="L3631" s="6" t="inlineStr">
        <is>
          <t>Payroll Accruals Payable Jul 27-31 2026 - PRODUCTION - Sales [PRD]</t>
        </is>
      </c>
      <c r="M3631" s="6" t="inlineStr">
        <is>
          <t>PRODUCTION</t>
        </is>
      </c>
    </row>
    <row r="3632">
      <c r="A3632" s="6" t="n">
        <v>65133</v>
      </c>
      <c r="B3632" s="6" t="n">
        <v>65133</v>
      </c>
      <c r="C3632" s="6" t="inlineStr">
        <is>
          <t>Indirect Salaries - PRD</t>
        </is>
      </c>
      <c r="D3632" s="6" t="inlineStr">
        <is>
          <t>Manual Journal</t>
        </is>
      </c>
      <c r="E3632" s="37" t="n">
        <v>46234</v>
      </c>
      <c r="F3632" s="6" t="n"/>
      <c r="G3632" s="39" t="n">
        <v>50.21</v>
      </c>
      <c r="H3632" s="39" t="n">
        <v>0</v>
      </c>
      <c r="I3632" s="6" t="inlineStr">
        <is>
          <t>9102 - Production - Training [PRD]</t>
        </is>
      </c>
      <c r="J3632" s="6" t="n"/>
      <c r="K3632" s="6" t="inlineStr">
        <is>
          <t>#68748</t>
        </is>
      </c>
      <c r="L3632" s="6" t="inlineStr">
        <is>
          <t>Payroll Accruals Payable Jul 27-31 2026 - Production - Training [PRD]</t>
        </is>
      </c>
      <c r="M3632" s="6" t="inlineStr">
        <is>
          <t>PRODUCTION</t>
        </is>
      </c>
    </row>
    <row r="3633">
      <c r="A3633" s="6" t="n">
        <v>65133</v>
      </c>
      <c r="B3633" s="6" t="n">
        <v>65133</v>
      </c>
      <c r="C3633" s="6" t="inlineStr">
        <is>
          <t>Indirect Salaries - PRD</t>
        </is>
      </c>
      <c r="D3633" s="6" t="inlineStr">
        <is>
          <t>Manual Journal</t>
        </is>
      </c>
      <c r="E3633" s="37" t="n">
        <v>46234</v>
      </c>
      <c r="F3633" s="6" t="n"/>
      <c r="G3633" s="39" t="n">
        <v>579.6900000000001</v>
      </c>
      <c r="H3633" s="39" t="n">
        <v>0</v>
      </c>
      <c r="I3633" s="6" t="inlineStr">
        <is>
          <t>2481 - Production - Quotes [PRD]</t>
        </is>
      </c>
      <c r="J3633" s="6" t="n"/>
      <c r="K3633" s="6" t="inlineStr">
        <is>
          <t>#68748</t>
        </is>
      </c>
      <c r="L3633" s="6" t="inlineStr">
        <is>
          <t>Payroll Accruals Payable Jul 27-31 2026 - Production - Quotes [PRD]</t>
        </is>
      </c>
      <c r="M3633" s="6" t="inlineStr">
        <is>
          <t>PRODUCTION</t>
        </is>
      </c>
    </row>
    <row r="3634">
      <c r="A3634" s="6" t="n">
        <v>65133</v>
      </c>
      <c r="B3634" s="6" t="n">
        <v>65133</v>
      </c>
      <c r="C3634" s="6" t="inlineStr">
        <is>
          <t>Indirect Salaries - PRD</t>
        </is>
      </c>
      <c r="D3634" s="6" t="inlineStr">
        <is>
          <t>Manual Journal</t>
        </is>
      </c>
      <c r="E3634" s="37" t="n">
        <v>46235</v>
      </c>
      <c r="F3634" s="6" t="n"/>
      <c r="G3634" s="39" t="n">
        <v>0</v>
      </c>
      <c r="H3634" s="39" t="n">
        <v>3532.48</v>
      </c>
      <c r="I3634" s="6" t="inlineStr">
        <is>
          <t>9100 - PRODUCTION [PRD]</t>
        </is>
      </c>
      <c r="J3634" s="6" t="n"/>
      <c r="K3634" s="6" t="inlineStr">
        <is>
          <t>#68747</t>
        </is>
      </c>
      <c r="L3634" s="6" t="inlineStr">
        <is>
          <t>Reversal: Payroll Accruals Payable Jul 27-31 2026 - PRODUCTION [PRD]</t>
        </is>
      </c>
      <c r="M3634" s="6" t="inlineStr">
        <is>
          <t>PRODUCTION</t>
        </is>
      </c>
    </row>
    <row r="3635">
      <c r="A3635" s="6" t="n">
        <v>65133</v>
      </c>
      <c r="B3635" s="6" t="n">
        <v>65133</v>
      </c>
      <c r="C3635" s="6" t="inlineStr">
        <is>
          <t>Indirect Salaries - PRD</t>
        </is>
      </c>
      <c r="D3635" s="6" t="inlineStr">
        <is>
          <t>Manual Journal</t>
        </is>
      </c>
      <c r="E3635" s="37" t="n">
        <v>46235</v>
      </c>
      <c r="F3635" s="6" t="n"/>
      <c r="G3635" s="39" t="n">
        <v>0</v>
      </c>
      <c r="H3635" s="39" t="n">
        <v>27.95</v>
      </c>
      <c r="I3635" s="6" t="inlineStr">
        <is>
          <t>9175 - PRODUCTION - Sales [PRD]</t>
        </is>
      </c>
      <c r="J3635" s="6" t="n"/>
      <c r="K3635" s="6" t="inlineStr">
        <is>
          <t>#68747</t>
        </is>
      </c>
      <c r="L3635" s="6" t="inlineStr">
        <is>
          <t>Reversal: Payroll Accruals Payable Jul 27-31 2026 - PRODUCTION - Sales [PRD]</t>
        </is>
      </c>
      <c r="M3635" s="6" t="inlineStr">
        <is>
          <t>PRODUCTION</t>
        </is>
      </c>
    </row>
    <row r="3636">
      <c r="A3636" s="6" t="n">
        <v>65133</v>
      </c>
      <c r="B3636" s="6" t="n">
        <v>65133</v>
      </c>
      <c r="C3636" s="6" t="inlineStr">
        <is>
          <t>Indirect Salaries - PRD</t>
        </is>
      </c>
      <c r="D3636" s="6" t="inlineStr">
        <is>
          <t>Manual Journal</t>
        </is>
      </c>
      <c r="E3636" s="37" t="n">
        <v>46235</v>
      </c>
      <c r="F3636" s="6" t="n"/>
      <c r="G3636" s="39" t="n">
        <v>0</v>
      </c>
      <c r="H3636" s="39" t="n">
        <v>50.21</v>
      </c>
      <c r="I3636" s="6" t="inlineStr">
        <is>
          <t>9102 - Production - Training [PRD]</t>
        </is>
      </c>
      <c r="J3636" s="6" t="n"/>
      <c r="K3636" s="6" t="inlineStr">
        <is>
          <t>#68747</t>
        </is>
      </c>
      <c r="L3636" s="6" t="inlineStr">
        <is>
          <t>Reversal: Payroll Accruals Payable Jul 27-31 2026 - Production - Training [PRD]</t>
        </is>
      </c>
      <c r="M3636" s="6" t="inlineStr">
        <is>
          <t>PRODUCTION</t>
        </is>
      </c>
    </row>
    <row r="3637">
      <c r="A3637" s="6" t="n">
        <v>65133</v>
      </c>
      <c r="B3637" s="6" t="n">
        <v>65133</v>
      </c>
      <c r="C3637" s="6" t="inlineStr">
        <is>
          <t>Indirect Salaries - PRD</t>
        </is>
      </c>
      <c r="D3637" s="6" t="inlineStr">
        <is>
          <t>Manual Journal</t>
        </is>
      </c>
      <c r="E3637" s="37" t="n">
        <v>46235</v>
      </c>
      <c r="F3637" s="6" t="n"/>
      <c r="G3637" s="39" t="n">
        <v>0</v>
      </c>
      <c r="H3637" s="39" t="n">
        <v>579.6900000000001</v>
      </c>
      <c r="I3637" s="6" t="inlineStr">
        <is>
          <t>2481 - Production - Quotes [PRD]</t>
        </is>
      </c>
      <c r="J3637" s="6" t="n"/>
      <c r="K3637" s="6" t="inlineStr">
        <is>
          <t>#68747</t>
        </is>
      </c>
      <c r="L3637" s="6" t="inlineStr">
        <is>
          <t>Reversal: Payroll Accruals Payable Jul 27-31 2026 - Production - Quotes [PRD]</t>
        </is>
      </c>
      <c r="M3637" s="6" t="inlineStr">
        <is>
          <t>PRODUCTION</t>
        </is>
      </c>
    </row>
    <row r="3638">
      <c r="A3638" s="6" t="n">
        <v>65133</v>
      </c>
      <c r="B3638" s="6" t="n">
        <v>65133</v>
      </c>
      <c r="C3638" s="6" t="inlineStr">
        <is>
          <t>Indirect Salaries - PRD</t>
        </is>
      </c>
      <c r="D3638" s="6" t="inlineStr">
        <is>
          <t>Manual Journal</t>
        </is>
      </c>
      <c r="E3638" s="37" t="n">
        <v>46245</v>
      </c>
      <c r="F3638" s="6" t="n"/>
      <c r="G3638" s="39" t="n">
        <v>9560</v>
      </c>
      <c r="H3638" s="39" t="n">
        <v>0</v>
      </c>
      <c r="I3638" s="6" t="inlineStr">
        <is>
          <t>9100 - PRODUCTION [PRD]</t>
        </is>
      </c>
      <c r="J3638" s="6" t="n"/>
      <c r="K3638" s="6" t="inlineStr">
        <is>
          <t>#69396</t>
        </is>
      </c>
      <c r="L3638" s="6" t="inlineStr">
        <is>
          <t>Payroll 37003 Reclass (25/07/2026-07/08/2026) - PRODUCTION [PRD]</t>
        </is>
      </c>
      <c r="M3638" s="6" t="inlineStr">
        <is>
          <t>PRODUCTION</t>
        </is>
      </c>
    </row>
    <row r="3639">
      <c r="A3639" s="6" t="n">
        <v>65133</v>
      </c>
      <c r="B3639" s="6" t="n">
        <v>65133</v>
      </c>
      <c r="C3639" s="6" t="inlineStr">
        <is>
          <t>Indirect Salaries - PRD</t>
        </is>
      </c>
      <c r="D3639" s="6" t="inlineStr">
        <is>
          <t>Manual Journal</t>
        </is>
      </c>
      <c r="E3639" s="37" t="n">
        <v>46245</v>
      </c>
      <c r="F3639" s="6" t="n"/>
      <c r="G3639" s="39" t="n">
        <v>306.81</v>
      </c>
      <c r="H3639" s="39" t="n">
        <v>0</v>
      </c>
      <c r="I3639" s="6" t="inlineStr">
        <is>
          <t>2506208 - CBA AGM 2026 [PRD]</t>
        </is>
      </c>
      <c r="J3639" s="6" t="n"/>
      <c r="K3639" s="6" t="inlineStr">
        <is>
          <t>#69396</t>
        </is>
      </c>
      <c r="L3639" s="6" t="inlineStr">
        <is>
          <t>Payroll 37003 Reclass (25/07/2026-07/08/2026) - CBA AGM 2026 [PRD]</t>
        </is>
      </c>
      <c r="M3639" s="6" t="inlineStr">
        <is>
          <t>PRODUCTION</t>
        </is>
      </c>
    </row>
    <row r="3640">
      <c r="A3640" s="6" t="n">
        <v>65133</v>
      </c>
      <c r="B3640" s="6" t="n">
        <v>65133</v>
      </c>
      <c r="C3640" s="6" t="inlineStr">
        <is>
          <t>Indirect Salaries - PRD</t>
        </is>
      </c>
      <c r="D3640" s="6" t="inlineStr">
        <is>
          <t>Manual Journal</t>
        </is>
      </c>
      <c r="E3640" s="37" t="n">
        <v>46245</v>
      </c>
      <c r="F3640" s="6" t="n"/>
      <c r="G3640" s="39" t="n">
        <v>1302.92</v>
      </c>
      <c r="H3640" s="39" t="n">
        <v>0</v>
      </c>
      <c r="I3640" s="6" t="inlineStr">
        <is>
          <t>2481 - Production - Quotes [PRD]</t>
        </is>
      </c>
      <c r="J3640" s="6" t="n"/>
      <c r="K3640" s="6" t="inlineStr">
        <is>
          <t>#69396</t>
        </is>
      </c>
      <c r="L3640" s="6" t="inlineStr">
        <is>
          <t>Payroll 37003 Reclass (25/07/2026-07/08/2026) - Production - Quotes [PRD]</t>
        </is>
      </c>
      <c r="M3640" s="6" t="inlineStr">
        <is>
          <t>PRODUCTION</t>
        </is>
      </c>
    </row>
    <row r="3641">
      <c r="A3641" s="6" t="n">
        <v>65133</v>
      </c>
      <c r="B3641" s="6" t="n">
        <v>65133</v>
      </c>
      <c r="C3641" s="6" t="inlineStr">
        <is>
          <t>Indirect Salaries - PRD</t>
        </is>
      </c>
      <c r="D3641" s="6" t="inlineStr">
        <is>
          <t>Manual Journal</t>
        </is>
      </c>
      <c r="E3641" s="37" t="n">
        <v>46245</v>
      </c>
      <c r="F3641" s="6" t="n"/>
      <c r="G3641" s="39" t="n">
        <v>19.49</v>
      </c>
      <c r="H3641" s="39" t="n">
        <v>0</v>
      </c>
      <c r="I3641" s="6" t="inlineStr">
        <is>
          <t>9175 - PRODUCTION - Sales [PRD]</t>
        </is>
      </c>
      <c r="J3641" s="6" t="n"/>
      <c r="K3641" s="6" t="inlineStr">
        <is>
          <t>#69396</t>
        </is>
      </c>
      <c r="L3641" s="6" t="inlineStr">
        <is>
          <t>Payroll 37003 Reclass (25/07/2026-07/08/2026) - PRODUCTION - Sales [PRD]</t>
        </is>
      </c>
      <c r="M3641" s="6" t="inlineStr">
        <is>
          <t>PRODUCTION</t>
        </is>
      </c>
    </row>
    <row r="3642">
      <c r="A3642" s="6" t="n">
        <v>65133</v>
      </c>
      <c r="B3642" s="6" t="n">
        <v>65133</v>
      </c>
      <c r="C3642" s="6" t="inlineStr">
        <is>
          <t>Indirect Salaries - PRD</t>
        </is>
      </c>
      <c r="D3642" s="6" t="inlineStr">
        <is>
          <t>Manual Journal</t>
        </is>
      </c>
      <c r="E3642" s="37" t="n">
        <v>46245</v>
      </c>
      <c r="F3642" s="6" t="n"/>
      <c r="G3642" s="39" t="n">
        <v>666.9299999999999</v>
      </c>
      <c r="H3642" s="39" t="n">
        <v>0</v>
      </c>
      <c r="I3642" s="6" t="inlineStr">
        <is>
          <t>9102 - Production - Training [PRD]</t>
        </is>
      </c>
      <c r="J3642" s="6" t="n"/>
      <c r="K3642" s="6" t="inlineStr">
        <is>
          <t>#69396</t>
        </is>
      </c>
      <c r="L3642" s="6" t="inlineStr">
        <is>
          <t>Payroll 37003 Reclass (25/07/2026-07/08/2026) - Production - Training [PRD]</t>
        </is>
      </c>
      <c r="M3642" s="6" t="inlineStr">
        <is>
          <t>PRODUCTION</t>
        </is>
      </c>
    </row>
    <row r="3643">
      <c r="A3643" s="6" t="n">
        <v>65133</v>
      </c>
      <c r="B3643" s="6" t="n">
        <v>65133</v>
      </c>
      <c r="C3643" s="6" t="inlineStr">
        <is>
          <t>Indirect Salaries - PRD</t>
        </is>
      </c>
      <c r="D3643" s="6" t="inlineStr">
        <is>
          <t>Manual Journal</t>
        </is>
      </c>
      <c r="E3643" s="37" t="n">
        <v>46259</v>
      </c>
      <c r="F3643" s="6" t="n"/>
      <c r="G3643" s="39" t="n">
        <v>5806.34</v>
      </c>
      <c r="H3643" s="39" t="n">
        <v>0</v>
      </c>
      <c r="I3643" s="6" t="inlineStr">
        <is>
          <t>9100 - PRODUCTION [PRD]</t>
        </is>
      </c>
      <c r="J3643" s="6" t="n"/>
      <c r="K3643" s="6" t="inlineStr">
        <is>
          <t>#69669</t>
        </is>
      </c>
      <c r="L3643" s="6" t="inlineStr">
        <is>
          <t>Payroll 37004 Reclass (08/08/2026-21/08/2026) - PRODUCTION [PRD]</t>
        </is>
      </c>
      <c r="M3643" s="6" t="inlineStr">
        <is>
          <t>PRODUCTION</t>
        </is>
      </c>
    </row>
    <row r="3644">
      <c r="A3644" s="6" t="n">
        <v>65133</v>
      </c>
      <c r="B3644" s="6" t="n">
        <v>65133</v>
      </c>
      <c r="C3644" s="6" t="inlineStr">
        <is>
          <t>Indirect Salaries - PRD</t>
        </is>
      </c>
      <c r="D3644" s="6" t="inlineStr">
        <is>
          <t>Manual Journal</t>
        </is>
      </c>
      <c r="E3644" s="37" t="n">
        <v>46259</v>
      </c>
      <c r="F3644" s="6" t="n"/>
      <c r="G3644" s="39" t="n">
        <v>314.79</v>
      </c>
      <c r="H3644" s="39" t="n">
        <v>0</v>
      </c>
      <c r="I3644" s="6" t="inlineStr">
        <is>
          <t>2506208 - CBA AGM 2026 [PRD]</t>
        </is>
      </c>
      <c r="J3644" s="6" t="n"/>
      <c r="K3644" s="6" t="inlineStr">
        <is>
          <t>#69669</t>
        </is>
      </c>
      <c r="L3644" s="6" t="inlineStr">
        <is>
          <t>Payroll 37004 Reclass (08/08/2026-21/08/2026) - CBA AGM 2026 [PRD]</t>
        </is>
      </c>
      <c r="M3644" s="6" t="inlineStr">
        <is>
          <t>PRODUCTION</t>
        </is>
      </c>
    </row>
    <row r="3645">
      <c r="A3645" s="6" t="n">
        <v>65133</v>
      </c>
      <c r="B3645" s="6" t="n">
        <v>65133</v>
      </c>
      <c r="C3645" s="6" t="inlineStr">
        <is>
          <t>Indirect Salaries - PRD</t>
        </is>
      </c>
      <c r="D3645" s="6" t="inlineStr">
        <is>
          <t>Manual Journal</t>
        </is>
      </c>
      <c r="E3645" s="37" t="n">
        <v>46259</v>
      </c>
      <c r="F3645" s="6" t="n"/>
      <c r="G3645" s="39" t="n">
        <v>1057.75</v>
      </c>
      <c r="H3645" s="39" t="n">
        <v>0</v>
      </c>
      <c r="I3645" s="6" t="inlineStr">
        <is>
          <t>2481 - Production - Quotes [PRD]</t>
        </is>
      </c>
      <c r="J3645" s="6" t="n"/>
      <c r="K3645" s="6" t="inlineStr">
        <is>
          <t>#69669</t>
        </is>
      </c>
      <c r="L3645" s="6" t="inlineStr">
        <is>
          <t>Payroll 37004 Reclass (08/08/2026-21/08/2026) - Production - Quotes [PRD]</t>
        </is>
      </c>
      <c r="M3645" s="6" t="inlineStr">
        <is>
          <t>PRODUCTION</t>
        </is>
      </c>
    </row>
    <row r="3646">
      <c r="A3646" s="6" t="n">
        <v>65133</v>
      </c>
      <c r="B3646" s="6" t="n">
        <v>65133</v>
      </c>
      <c r="C3646" s="6" t="inlineStr">
        <is>
          <t>Indirect Salaries - PRD</t>
        </is>
      </c>
      <c r="D3646" s="6" t="inlineStr">
        <is>
          <t>Manual Journal</t>
        </is>
      </c>
      <c r="E3646" s="37" t="n">
        <v>46265</v>
      </c>
      <c r="F3646" s="6" t="n"/>
      <c r="G3646" s="39" t="n">
        <v>2488.43</v>
      </c>
      <c r="H3646" s="39" t="n">
        <v>0</v>
      </c>
      <c r="I3646" s="6" t="inlineStr">
        <is>
          <t>9100 - PRODUCTION [PRD]</t>
        </is>
      </c>
      <c r="J3646" s="6" t="n"/>
      <c r="K3646" s="6" t="inlineStr">
        <is>
          <t>#69665</t>
        </is>
      </c>
      <c r="L3646" s="6" t="inlineStr">
        <is>
          <t>Payroll Accruals Payable Aug 24-31 2026 - PRODUCTION [PRD]</t>
        </is>
      </c>
      <c r="M3646" s="6" t="inlineStr">
        <is>
          <t>PRODUCTION</t>
        </is>
      </c>
    </row>
    <row r="3647">
      <c r="A3647" s="6" t="n">
        <v>65133</v>
      </c>
      <c r="B3647" s="6" t="n">
        <v>65133</v>
      </c>
      <c r="C3647" s="6" t="inlineStr">
        <is>
          <t>Indirect Salaries - PRD</t>
        </is>
      </c>
      <c r="D3647" s="6" t="inlineStr">
        <is>
          <t>Manual Journal</t>
        </is>
      </c>
      <c r="E3647" s="37" t="n">
        <v>46265</v>
      </c>
      <c r="F3647" s="6" t="n"/>
      <c r="G3647" s="39" t="n">
        <v>134.91</v>
      </c>
      <c r="H3647" s="39" t="n">
        <v>0</v>
      </c>
      <c r="I3647" s="6" t="inlineStr">
        <is>
          <t>2506208 - CBA AGM 2026 [PRD]</t>
        </is>
      </c>
      <c r="J3647" s="6" t="n"/>
      <c r="K3647" s="6" t="inlineStr">
        <is>
          <t>#69665</t>
        </is>
      </c>
      <c r="L3647" s="6" t="inlineStr">
        <is>
          <t>Payroll Accruals Payable Aug 24-31 2026 - CBA AGM 2026 [PRD]</t>
        </is>
      </c>
      <c r="M3647" s="6" t="inlineStr">
        <is>
          <t>PRODUCTION</t>
        </is>
      </c>
    </row>
    <row r="3648">
      <c r="A3648" s="6" t="n">
        <v>65133</v>
      </c>
      <c r="B3648" s="6" t="n">
        <v>65133</v>
      </c>
      <c r="C3648" s="6" t="inlineStr">
        <is>
          <t>Indirect Salaries - PRD</t>
        </is>
      </c>
      <c r="D3648" s="6" t="inlineStr">
        <is>
          <t>Manual Journal</t>
        </is>
      </c>
      <c r="E3648" s="37" t="n">
        <v>46265</v>
      </c>
      <c r="F3648" s="6" t="n"/>
      <c r="G3648" s="39" t="n">
        <v>453.32</v>
      </c>
      <c r="H3648" s="39" t="n">
        <v>0</v>
      </c>
      <c r="I3648" s="6" t="inlineStr">
        <is>
          <t>2481 - Production - Quotes [PRD]</t>
        </is>
      </c>
      <c r="J3648" s="6" t="n"/>
      <c r="K3648" s="6" t="inlineStr">
        <is>
          <t>#69665</t>
        </is>
      </c>
      <c r="L3648" s="6" t="inlineStr">
        <is>
          <t>Payroll Accruals Payable Aug 24-31 2026 - Production - Quotes [PRD]</t>
        </is>
      </c>
      <c r="M3648" s="6" t="inlineStr">
        <is>
          <t>PRODUCTION</t>
        </is>
      </c>
    </row>
    <row r="3649">
      <c r="A3649" s="6" t="n">
        <v>65134</v>
      </c>
      <c r="B3649" s="6" t="n">
        <v>65134</v>
      </c>
      <c r="C3649" s="6" t="inlineStr">
        <is>
          <t>Indirect Salaries - VID</t>
        </is>
      </c>
      <c r="D3649" s="6" t="inlineStr">
        <is>
          <t>Manual Journal</t>
        </is>
      </c>
      <c r="E3649" s="37" t="n">
        <v>46204</v>
      </c>
      <c r="F3649" s="6" t="n"/>
      <c r="G3649" s="39" t="n">
        <v>0</v>
      </c>
      <c r="H3649" s="39" t="n">
        <v>222.38</v>
      </c>
      <c r="I3649" s="6" t="inlineStr">
        <is>
          <t>9125 - VIDEO DEPT [VID]</t>
        </is>
      </c>
      <c r="J3649" s="6" t="n"/>
      <c r="K3649" s="6" t="inlineStr">
        <is>
          <t>#67972</t>
        </is>
      </c>
      <c r="L3649" s="6" t="inlineStr">
        <is>
          <t>Reversal: Payroll Accruals Payable Jun 29-30 2026 - VIDEO DEPT [VID]</t>
        </is>
      </c>
      <c r="M3649" s="6" t="inlineStr">
        <is>
          <t>VIDEO</t>
        </is>
      </c>
    </row>
    <row r="3650">
      <c r="A3650" s="6" t="n">
        <v>65134</v>
      </c>
      <c r="B3650" s="6" t="n">
        <v>65134</v>
      </c>
      <c r="C3650" s="6" t="inlineStr">
        <is>
          <t>Indirect Salaries - VID</t>
        </is>
      </c>
      <c r="D3650" s="6" t="inlineStr">
        <is>
          <t>Manual Journal</t>
        </is>
      </c>
      <c r="E3650" s="37" t="n">
        <v>46204</v>
      </c>
      <c r="F3650" s="6" t="n"/>
      <c r="G3650" s="39" t="n">
        <v>0</v>
      </c>
      <c r="H3650" s="39" t="n">
        <v>6.11</v>
      </c>
      <c r="I3650" s="6" t="inlineStr">
        <is>
          <t>2482 - VIDEO - Quotes [VID]</t>
        </is>
      </c>
      <c r="J3650" s="6" t="n"/>
      <c r="K3650" s="6" t="inlineStr">
        <is>
          <t>#67972</t>
        </is>
      </c>
      <c r="L3650" s="6" t="inlineStr">
        <is>
          <t>Reversal: Payroll Accruals Payable Jun 29-30 2026 - VIDEO - Quotes [VID]</t>
        </is>
      </c>
      <c r="M3650" s="6" t="inlineStr">
        <is>
          <t>VIDEO</t>
        </is>
      </c>
    </row>
    <row r="3651">
      <c r="A3651" s="6" t="n">
        <v>65134</v>
      </c>
      <c r="B3651" s="6" t="n">
        <v>65134</v>
      </c>
      <c r="C3651" s="6" t="inlineStr">
        <is>
          <t>Indirect Salaries - VID</t>
        </is>
      </c>
      <c r="D3651" s="6" t="inlineStr">
        <is>
          <t>Manual Journal</t>
        </is>
      </c>
      <c r="E3651" s="37" t="n">
        <v>46204</v>
      </c>
      <c r="F3651" s="6" t="n"/>
      <c r="G3651" s="39" t="n">
        <v>0</v>
      </c>
      <c r="H3651" s="39" t="n">
        <v>19.75</v>
      </c>
      <c r="I3651" s="6" t="inlineStr">
        <is>
          <t>9129 - VIDEO - Marketing [VID]</t>
        </is>
      </c>
      <c r="J3651" s="6" t="n"/>
      <c r="K3651" s="6" t="inlineStr">
        <is>
          <t>#67972</t>
        </is>
      </c>
      <c r="L3651" s="6" t="inlineStr">
        <is>
          <t>Reversal: Payroll Accruals Payable Jun 29-30 2026 - VIDEO - Marketing [VID]</t>
        </is>
      </c>
      <c r="M3651" s="6" t="inlineStr">
        <is>
          <t>VIDEO</t>
        </is>
      </c>
    </row>
    <row r="3652">
      <c r="A3652" s="6" t="n">
        <v>65134</v>
      </c>
      <c r="B3652" s="6" t="n">
        <v>65134</v>
      </c>
      <c r="C3652" s="6" t="inlineStr">
        <is>
          <t>Indirect Salaries - VID</t>
        </is>
      </c>
      <c r="D3652" s="6" t="inlineStr">
        <is>
          <t>Manual Journal</t>
        </is>
      </c>
      <c r="E3652" s="37" t="n">
        <v>46204</v>
      </c>
      <c r="F3652" s="6" t="n"/>
      <c r="G3652" s="39" t="n">
        <v>0</v>
      </c>
      <c r="H3652" s="39" t="n">
        <v>59.24</v>
      </c>
      <c r="I3652" s="6" t="inlineStr">
        <is>
          <t>26051201 - ASX CEO Farewell Highlights [VID]</t>
        </is>
      </c>
      <c r="J3652" s="6" t="n"/>
      <c r="K3652" s="6" t="inlineStr">
        <is>
          <t>#67972</t>
        </is>
      </c>
      <c r="L3652" s="6" t="inlineStr">
        <is>
          <t>Reversal: Payroll Accruals Payable Jun 29-30 2026 - ASX CEO Farewell Highlights [VID]</t>
        </is>
      </c>
      <c r="M3652" s="6" t="inlineStr">
        <is>
          <t>VIDEO</t>
        </is>
      </c>
    </row>
    <row r="3653">
      <c r="A3653" s="6" t="n">
        <v>65134</v>
      </c>
      <c r="B3653" s="6" t="n">
        <v>65134</v>
      </c>
      <c r="C3653" s="6" t="inlineStr">
        <is>
          <t>Indirect Salaries - VID</t>
        </is>
      </c>
      <c r="D3653" s="6" t="inlineStr">
        <is>
          <t>Manual Journal</t>
        </is>
      </c>
      <c r="E3653" s="37" t="n">
        <v>46204</v>
      </c>
      <c r="F3653" s="6" t="n"/>
      <c r="G3653" s="39" t="n">
        <v>0</v>
      </c>
      <c r="H3653" s="39" t="n">
        <v>12.22</v>
      </c>
      <c r="I3653" s="6" t="inlineStr">
        <is>
          <t>2606906 - St Catherines Case Study Video Non-Chrgable [VID]</t>
        </is>
      </c>
      <c r="J3653" s="6" t="n"/>
      <c r="K3653" s="6" t="inlineStr">
        <is>
          <t>#67972</t>
        </is>
      </c>
      <c r="L3653" s="6" t="inlineStr">
        <is>
          <t>Reversal: Payroll Accruals Payable Jun 29-30 2026 - St Catherines Case Study Video [VID]</t>
        </is>
      </c>
      <c r="M3653" s="6" t="inlineStr">
        <is>
          <t>VIDEO</t>
        </is>
      </c>
    </row>
    <row r="3654">
      <c r="A3654" s="6" t="n">
        <v>65134</v>
      </c>
      <c r="B3654" s="6" t="n">
        <v>65134</v>
      </c>
      <c r="C3654" s="6" t="inlineStr">
        <is>
          <t>Indirect Salaries - VID</t>
        </is>
      </c>
      <c r="D3654" s="6" t="inlineStr">
        <is>
          <t>Manual Journal</t>
        </is>
      </c>
      <c r="E3654" s="37" t="n">
        <v>46216</v>
      </c>
      <c r="F3654" s="6" t="n"/>
      <c r="G3654" s="39" t="n">
        <v>2685.44</v>
      </c>
      <c r="H3654" s="39" t="n">
        <v>0</v>
      </c>
      <c r="I3654" s="6" t="inlineStr">
        <is>
          <t>9125 - VIDEO DEPT [VID]</t>
        </is>
      </c>
      <c r="J3654" s="6" t="n"/>
      <c r="K3654" s="6" t="inlineStr">
        <is>
          <t>#69527</t>
        </is>
      </c>
      <c r="L3654" s="6" t="inlineStr">
        <is>
          <t xml:space="preserve">Payroll 37001 Reclass (27/06/2026-10/07/2026) - VIDEO DEPT [VID]
</t>
        </is>
      </c>
      <c r="M3654" s="6" t="inlineStr">
        <is>
          <t>VIDEO</t>
        </is>
      </c>
    </row>
    <row r="3655">
      <c r="A3655" s="6" t="n">
        <v>65134</v>
      </c>
      <c r="B3655" s="6" t="n">
        <v>65134</v>
      </c>
      <c r="C3655" s="6" t="inlineStr">
        <is>
          <t>Indirect Salaries - VID</t>
        </is>
      </c>
      <c r="D3655" s="6" t="inlineStr">
        <is>
          <t>Manual Journal</t>
        </is>
      </c>
      <c r="E3655" s="37" t="n">
        <v>46216</v>
      </c>
      <c r="F3655" s="6" t="n"/>
      <c r="G3655" s="39" t="n">
        <v>59.24</v>
      </c>
      <c r="H3655" s="39" t="n">
        <v>0</v>
      </c>
      <c r="I3655" s="6" t="inlineStr">
        <is>
          <t>2482 - VIDEO - Quotes [VID]</t>
        </is>
      </c>
      <c r="J3655" s="6" t="n"/>
      <c r="K3655" s="6" t="inlineStr">
        <is>
          <t>#69527</t>
        </is>
      </c>
      <c r="L3655" s="6" t="inlineStr">
        <is>
          <t xml:space="preserve">Payroll 37001 Reclass (27/06/2026-10/07/2026) - VIDEO - Quotes [VID]
</t>
        </is>
      </c>
      <c r="M3655" s="6" t="inlineStr">
        <is>
          <t>VIDEO</t>
        </is>
      </c>
    </row>
    <row r="3656">
      <c r="A3656" s="6" t="n">
        <v>65134</v>
      </c>
      <c r="B3656" s="6" t="n">
        <v>65134</v>
      </c>
      <c r="C3656" s="6" t="inlineStr">
        <is>
          <t>Indirect Salaries - VID</t>
        </is>
      </c>
      <c r="D3656" s="6" t="inlineStr">
        <is>
          <t>Manual Journal</t>
        </is>
      </c>
      <c r="E3656" s="37" t="n">
        <v>46230</v>
      </c>
      <c r="F3656" s="6" t="n"/>
      <c r="G3656" s="39" t="n">
        <v>2286.02</v>
      </c>
      <c r="H3656" s="39" t="n">
        <v>0</v>
      </c>
      <c r="I3656" s="6" t="inlineStr">
        <is>
          <t>9125 - VIDEO DEPT [VID]</t>
        </is>
      </c>
      <c r="J3656" s="6" t="n"/>
      <c r="K3656" s="6" t="inlineStr">
        <is>
          <t>#68743</t>
        </is>
      </c>
      <c r="L3656" s="6" t="inlineStr">
        <is>
          <t>Payroll 37002 Reclass (11/07/2026-24/07/2026) - VIDEO DEPT [VID]</t>
        </is>
      </c>
      <c r="M3656" s="6" t="inlineStr">
        <is>
          <t>VIDEO</t>
        </is>
      </c>
    </row>
    <row r="3657">
      <c r="A3657" s="6" t="n">
        <v>65134</v>
      </c>
      <c r="B3657" s="6" t="n">
        <v>65134</v>
      </c>
      <c r="C3657" s="6" t="inlineStr">
        <is>
          <t>Indirect Salaries - VID</t>
        </is>
      </c>
      <c r="D3657" s="6" t="inlineStr">
        <is>
          <t>Manual Journal</t>
        </is>
      </c>
      <c r="E3657" s="37" t="n">
        <v>46230</v>
      </c>
      <c r="F3657" s="6" t="n"/>
      <c r="G3657" s="39" t="n">
        <v>55.95</v>
      </c>
      <c r="H3657" s="39" t="n">
        <v>0</v>
      </c>
      <c r="I3657" s="6" t="inlineStr">
        <is>
          <t>2482 - VIDEO - Quotes [VID]</t>
        </is>
      </c>
      <c r="J3657" s="6" t="n"/>
      <c r="K3657" s="6" t="inlineStr">
        <is>
          <t>#68743</t>
        </is>
      </c>
      <c r="L3657" s="6" t="inlineStr">
        <is>
          <t>Payroll 37002 Reclass (11/07/2026-24/07/2026) - VIDEO - Quotes [VID]</t>
        </is>
      </c>
      <c r="M3657" s="6" t="inlineStr">
        <is>
          <t>VIDEO</t>
        </is>
      </c>
    </row>
    <row r="3658">
      <c r="A3658" s="6" t="n">
        <v>65134</v>
      </c>
      <c r="B3658" s="6" t="n">
        <v>65134</v>
      </c>
      <c r="C3658" s="6" t="inlineStr">
        <is>
          <t>Indirect Salaries - VID</t>
        </is>
      </c>
      <c r="D3658" s="6" t="inlineStr">
        <is>
          <t>Manual Journal</t>
        </is>
      </c>
      <c r="E3658" s="37" t="n">
        <v>46230</v>
      </c>
      <c r="F3658" s="6" t="n"/>
      <c r="G3658" s="39" t="n">
        <v>19.49</v>
      </c>
      <c r="H3658" s="39" t="n">
        <v>0</v>
      </c>
      <c r="I3658" s="6" t="inlineStr">
        <is>
          <t>9128 - VIDEO - Sales [VID]</t>
        </is>
      </c>
      <c r="J3658" s="6" t="n"/>
      <c r="K3658" s="6" t="inlineStr">
        <is>
          <t>#68743</t>
        </is>
      </c>
      <c r="L3658" s="6" t="inlineStr">
        <is>
          <t>Payroll 37002 Reclass (11/07/2026-24/07/2026) - VIDEO - Sales [VID]</t>
        </is>
      </c>
      <c r="M3658" s="6" t="inlineStr">
        <is>
          <t>VIDEO</t>
        </is>
      </c>
    </row>
    <row r="3659">
      <c r="A3659" s="6" t="n">
        <v>65134</v>
      </c>
      <c r="B3659" s="6" t="n">
        <v>65134</v>
      </c>
      <c r="C3659" s="6" t="inlineStr">
        <is>
          <t>Indirect Salaries - VID</t>
        </is>
      </c>
      <c r="D3659" s="6" t="inlineStr">
        <is>
          <t>Manual Journal</t>
        </is>
      </c>
      <c r="E3659" s="37" t="n">
        <v>46230</v>
      </c>
      <c r="F3659" s="6" t="n"/>
      <c r="G3659" s="39" t="n">
        <v>755.21</v>
      </c>
      <c r="H3659" s="39" t="n">
        <v>0</v>
      </c>
      <c r="I3659" s="6" t="inlineStr">
        <is>
          <t>2606906 - St Catherines Case Study Video Non-Chrgable [VID]</t>
        </is>
      </c>
      <c r="J3659" s="6" t="n"/>
      <c r="K3659" s="6" t="inlineStr">
        <is>
          <t>#68743</t>
        </is>
      </c>
      <c r="L3659" s="6" t="inlineStr">
        <is>
          <t>Payroll 37002 Reclass (11/07/2026-24/07/2026) - St Catherines Case Study Video [VID]</t>
        </is>
      </c>
      <c r="M3659" s="6" t="inlineStr">
        <is>
          <t>VIDEO</t>
        </is>
      </c>
    </row>
    <row r="3660">
      <c r="A3660" s="6" t="n">
        <v>65134</v>
      </c>
      <c r="B3660" s="6" t="n">
        <v>65134</v>
      </c>
      <c r="C3660" s="6" t="inlineStr">
        <is>
          <t>Indirect Salaries - VID</t>
        </is>
      </c>
      <c r="D3660" s="6" t="inlineStr">
        <is>
          <t>Manual Journal</t>
        </is>
      </c>
      <c r="E3660" s="37" t="n">
        <v>46234</v>
      </c>
      <c r="F3660" s="6" t="n"/>
      <c r="G3660" s="39" t="n">
        <v>269.72</v>
      </c>
      <c r="H3660" s="39" t="n">
        <v>0</v>
      </c>
      <c r="I3660" s="6" t="inlineStr">
        <is>
          <t>2606906 - St Catherines Case Study Video Non-Chrgable [VID]</t>
        </is>
      </c>
      <c r="J3660" s="6" t="n"/>
      <c r="K3660" s="6" t="inlineStr">
        <is>
          <t>#68748</t>
        </is>
      </c>
      <c r="L3660" s="6" t="inlineStr">
        <is>
          <t>Payroll Accruals Payable Jul 27-31 2026 - St Catherines Case Study Video [VID]</t>
        </is>
      </c>
      <c r="M3660" s="6" t="inlineStr">
        <is>
          <t>VIDEO</t>
        </is>
      </c>
    </row>
    <row r="3661">
      <c r="A3661" s="6" t="n">
        <v>65134</v>
      </c>
      <c r="B3661" s="6" t="n">
        <v>65134</v>
      </c>
      <c r="C3661" s="6" t="inlineStr">
        <is>
          <t>Indirect Salaries - VID</t>
        </is>
      </c>
      <c r="D3661" s="6" t="inlineStr">
        <is>
          <t>Manual Journal</t>
        </is>
      </c>
      <c r="E3661" s="37" t="n">
        <v>46234</v>
      </c>
      <c r="F3661" s="6" t="n"/>
      <c r="G3661" s="39" t="n">
        <v>6.96</v>
      </c>
      <c r="H3661" s="39" t="n">
        <v>0</v>
      </c>
      <c r="I3661" s="6" t="inlineStr">
        <is>
          <t>9128 - VIDEO - Sales [VID]</t>
        </is>
      </c>
      <c r="J3661" s="6" t="n"/>
      <c r="K3661" s="6" t="inlineStr">
        <is>
          <t>#68748</t>
        </is>
      </c>
      <c r="L3661" s="6" t="inlineStr">
        <is>
          <t>Payroll Accruals Payable Jul 27-31 2026 - VIDEO - Sales [VID]</t>
        </is>
      </c>
      <c r="M3661" s="6" t="inlineStr">
        <is>
          <t>VIDEO</t>
        </is>
      </c>
    </row>
    <row r="3662">
      <c r="A3662" s="6" t="n">
        <v>65134</v>
      </c>
      <c r="B3662" s="6" t="n">
        <v>65134</v>
      </c>
      <c r="C3662" s="6" t="inlineStr">
        <is>
          <t>Indirect Salaries - VID</t>
        </is>
      </c>
      <c r="D3662" s="6" t="inlineStr">
        <is>
          <t>Manual Journal</t>
        </is>
      </c>
      <c r="E3662" s="37" t="n">
        <v>46234</v>
      </c>
      <c r="F3662" s="6" t="n"/>
      <c r="G3662" s="39" t="n">
        <v>816.4400000000001</v>
      </c>
      <c r="H3662" s="39" t="n">
        <v>0</v>
      </c>
      <c r="I3662" s="6" t="inlineStr">
        <is>
          <t>9125 - VIDEO DEPT [VID]</t>
        </is>
      </c>
      <c r="J3662" s="6" t="n"/>
      <c r="K3662" s="6" t="inlineStr">
        <is>
          <t>#68748</t>
        </is>
      </c>
      <c r="L3662" s="6" t="inlineStr">
        <is>
          <t>Payroll Accruals Payable Jul 27-31 2026 - VIDEO DEPT [VID]</t>
        </is>
      </c>
      <c r="M3662" s="6" t="inlineStr">
        <is>
          <t>VIDEO</t>
        </is>
      </c>
    </row>
    <row r="3663">
      <c r="A3663" s="6" t="n">
        <v>65134</v>
      </c>
      <c r="B3663" s="6" t="n">
        <v>65134</v>
      </c>
      <c r="C3663" s="6" t="inlineStr">
        <is>
          <t>Indirect Salaries - VID</t>
        </is>
      </c>
      <c r="D3663" s="6" t="inlineStr">
        <is>
          <t>Manual Journal</t>
        </is>
      </c>
      <c r="E3663" s="37" t="n">
        <v>46234</v>
      </c>
      <c r="F3663" s="6" t="n"/>
      <c r="G3663" s="39" t="n">
        <v>19.98</v>
      </c>
      <c r="H3663" s="39" t="n">
        <v>0</v>
      </c>
      <c r="I3663" s="6" t="inlineStr">
        <is>
          <t>2482 - VIDEO - Quotes [VID]</t>
        </is>
      </c>
      <c r="J3663" s="6" t="n"/>
      <c r="K3663" s="6" t="inlineStr">
        <is>
          <t>#68748</t>
        </is>
      </c>
      <c r="L3663" s="6" t="inlineStr">
        <is>
          <t>Payroll Accruals Payable Jul 27-31 2026 - VIDEO - Quotes [VID]</t>
        </is>
      </c>
      <c r="M3663" s="6" t="inlineStr">
        <is>
          <t>VIDEO</t>
        </is>
      </c>
    </row>
    <row r="3664">
      <c r="A3664" s="6" t="n">
        <v>65134</v>
      </c>
      <c r="B3664" s="6" t="n">
        <v>65134</v>
      </c>
      <c r="C3664" s="6" t="inlineStr">
        <is>
          <t>Indirect Salaries - VID</t>
        </is>
      </c>
      <c r="D3664" s="6" t="inlineStr">
        <is>
          <t>Manual Journal</t>
        </is>
      </c>
      <c r="E3664" s="37" t="n">
        <v>46235</v>
      </c>
      <c r="F3664" s="6" t="n"/>
      <c r="G3664" s="39" t="n">
        <v>0</v>
      </c>
      <c r="H3664" s="39" t="n">
        <v>269.72</v>
      </c>
      <c r="I3664" s="6" t="inlineStr">
        <is>
          <t>2606906 - St Catherines Case Study Video Non-Chrgable [VID]</t>
        </is>
      </c>
      <c r="J3664" s="6" t="n"/>
      <c r="K3664" s="6" t="inlineStr">
        <is>
          <t>#68747</t>
        </is>
      </c>
      <c r="L3664" s="6" t="inlineStr">
        <is>
          <t>Reversal: Payroll Accruals Payable Jul 27-31 2026 - St Catherines Case Study Video [VID]</t>
        </is>
      </c>
      <c r="M3664" s="6" t="inlineStr">
        <is>
          <t>VIDEO</t>
        </is>
      </c>
    </row>
    <row r="3665">
      <c r="A3665" s="6" t="n">
        <v>65134</v>
      </c>
      <c r="B3665" s="6" t="n">
        <v>65134</v>
      </c>
      <c r="C3665" s="6" t="inlineStr">
        <is>
          <t>Indirect Salaries - VID</t>
        </is>
      </c>
      <c r="D3665" s="6" t="inlineStr">
        <is>
          <t>Manual Journal</t>
        </is>
      </c>
      <c r="E3665" s="37" t="n">
        <v>46235</v>
      </c>
      <c r="F3665" s="6" t="n"/>
      <c r="G3665" s="39" t="n">
        <v>0</v>
      </c>
      <c r="H3665" s="39" t="n">
        <v>6.96</v>
      </c>
      <c r="I3665" s="6" t="inlineStr">
        <is>
          <t>9128 - VIDEO - Sales [VID]</t>
        </is>
      </c>
      <c r="J3665" s="6" t="n"/>
      <c r="K3665" s="6" t="inlineStr">
        <is>
          <t>#68747</t>
        </is>
      </c>
      <c r="L3665" s="6" t="inlineStr">
        <is>
          <t>Reversal: Payroll Accruals Payable Jul 27-31 2026 - VIDEO - Sales [VID]</t>
        </is>
      </c>
      <c r="M3665" s="6" t="inlineStr">
        <is>
          <t>VIDEO</t>
        </is>
      </c>
    </row>
    <row r="3666">
      <c r="A3666" s="6" t="n">
        <v>65134</v>
      </c>
      <c r="B3666" s="6" t="n">
        <v>65134</v>
      </c>
      <c r="C3666" s="6" t="inlineStr">
        <is>
          <t>Indirect Salaries - VID</t>
        </is>
      </c>
      <c r="D3666" s="6" t="inlineStr">
        <is>
          <t>Manual Journal</t>
        </is>
      </c>
      <c r="E3666" s="37" t="n">
        <v>46235</v>
      </c>
      <c r="F3666" s="6" t="n"/>
      <c r="G3666" s="39" t="n">
        <v>0</v>
      </c>
      <c r="H3666" s="39" t="n">
        <v>816.4400000000001</v>
      </c>
      <c r="I3666" s="6" t="inlineStr">
        <is>
          <t>9125 - VIDEO DEPT [VID]</t>
        </is>
      </c>
      <c r="J3666" s="6" t="n"/>
      <c r="K3666" s="6" t="inlineStr">
        <is>
          <t>#68747</t>
        </is>
      </c>
      <c r="L3666" s="6" t="inlineStr">
        <is>
          <t>Reversal: Payroll Accruals Payable Jul 27-31 2026 - VIDEO DEPT [VID]</t>
        </is>
      </c>
      <c r="M3666" s="6" t="inlineStr">
        <is>
          <t>VIDEO</t>
        </is>
      </c>
    </row>
    <row r="3667">
      <c r="A3667" s="6" t="n">
        <v>65134</v>
      </c>
      <c r="B3667" s="6" t="n">
        <v>65134</v>
      </c>
      <c r="C3667" s="6" t="inlineStr">
        <is>
          <t>Indirect Salaries - VID</t>
        </is>
      </c>
      <c r="D3667" s="6" t="inlineStr">
        <is>
          <t>Manual Journal</t>
        </is>
      </c>
      <c r="E3667" s="37" t="n">
        <v>46235</v>
      </c>
      <c r="F3667" s="6" t="n"/>
      <c r="G3667" s="39" t="n">
        <v>0</v>
      </c>
      <c r="H3667" s="39" t="n">
        <v>19.98</v>
      </c>
      <c r="I3667" s="6" t="inlineStr">
        <is>
          <t>2482 - VIDEO - Quotes [VID]</t>
        </is>
      </c>
      <c r="J3667" s="6" t="n"/>
      <c r="K3667" s="6" t="inlineStr">
        <is>
          <t>#68747</t>
        </is>
      </c>
      <c r="L3667" s="6" t="inlineStr">
        <is>
          <t>Reversal: Payroll Accruals Payable Jul 27-31 2026 - VIDEO - Quotes [VID]</t>
        </is>
      </c>
      <c r="M3667" s="6" t="inlineStr">
        <is>
          <t>VIDEO</t>
        </is>
      </c>
    </row>
    <row r="3668">
      <c r="A3668" s="6" t="n">
        <v>65134</v>
      </c>
      <c r="B3668" s="6" t="n">
        <v>65134</v>
      </c>
      <c r="C3668" s="6" t="inlineStr">
        <is>
          <t>Indirect Salaries - VID</t>
        </is>
      </c>
      <c r="D3668" s="6" t="inlineStr">
        <is>
          <t>Manual Journal</t>
        </is>
      </c>
      <c r="E3668" s="37" t="n">
        <v>46245</v>
      </c>
      <c r="F3668" s="6" t="n"/>
      <c r="G3668" s="39" t="n">
        <v>2647.72</v>
      </c>
      <c r="H3668" s="39" t="n">
        <v>0</v>
      </c>
      <c r="I3668" s="6" t="inlineStr">
        <is>
          <t>9125 - VIDEO DEPT [VID]</t>
        </is>
      </c>
      <c r="J3668" s="6" t="n"/>
      <c r="K3668" s="6" t="inlineStr">
        <is>
          <t>#69396</t>
        </is>
      </c>
      <c r="L3668" s="6" t="inlineStr">
        <is>
          <t>Payroll 37003 Reclass (25/07/2026-07/08/2026) - VIDEO DEPT [VID]</t>
        </is>
      </c>
      <c r="M3668" s="6" t="inlineStr">
        <is>
          <t>VIDEO</t>
        </is>
      </c>
    </row>
    <row r="3669">
      <c r="A3669" s="6" t="n">
        <v>65134</v>
      </c>
      <c r="B3669" s="6" t="n">
        <v>65134</v>
      </c>
      <c r="C3669" s="6" t="inlineStr">
        <is>
          <t>Indirect Salaries - VID</t>
        </is>
      </c>
      <c r="D3669" s="6" t="inlineStr">
        <is>
          <t>Manual Journal</t>
        </is>
      </c>
      <c r="E3669" s="37" t="n">
        <v>46245</v>
      </c>
      <c r="F3669" s="6" t="n"/>
      <c r="G3669" s="39" t="n">
        <v>271.03</v>
      </c>
      <c r="H3669" s="39" t="n">
        <v>0</v>
      </c>
      <c r="I3669" s="6" t="inlineStr">
        <is>
          <t>9129 - VIDEO - Marketing [VID]</t>
        </is>
      </c>
      <c r="J3669" s="6" t="n"/>
      <c r="K3669" s="6" t="inlineStr">
        <is>
          <t>#69396</t>
        </is>
      </c>
      <c r="L3669" s="6" t="inlineStr">
        <is>
          <t>Payroll 37003 Reclass (25/07/2026-07/08/2026) - VIDEO - Marketing [VID]</t>
        </is>
      </c>
      <c r="M3669" s="6" t="inlineStr">
        <is>
          <t>VIDEO</t>
        </is>
      </c>
    </row>
    <row r="3670">
      <c r="A3670" s="6" t="n">
        <v>65134</v>
      </c>
      <c r="B3670" s="6" t="n">
        <v>65134</v>
      </c>
      <c r="C3670" s="6" t="inlineStr">
        <is>
          <t>Indirect Salaries - VID</t>
        </is>
      </c>
      <c r="D3670" s="6" t="inlineStr">
        <is>
          <t>Manual Journal</t>
        </is>
      </c>
      <c r="E3670" s="37" t="n">
        <v>46245</v>
      </c>
      <c r="F3670" s="6" t="n"/>
      <c r="G3670" s="39" t="n">
        <v>31.27</v>
      </c>
      <c r="H3670" s="39" t="n">
        <v>0</v>
      </c>
      <c r="I3670" s="6" t="inlineStr">
        <is>
          <t>2482 - VIDEO - Quotes [VID]</t>
        </is>
      </c>
      <c r="J3670" s="6" t="n"/>
      <c r="K3670" s="6" t="inlineStr">
        <is>
          <t>#69396</t>
        </is>
      </c>
      <c r="L3670" s="6" t="inlineStr">
        <is>
          <t>Payroll 37003 Reclass (25/07/2026-07/08/2026) - VIDEO - Quotes [VID]</t>
        </is>
      </c>
      <c r="M3670" s="6" t="inlineStr">
        <is>
          <t>VIDEO</t>
        </is>
      </c>
    </row>
    <row r="3671">
      <c r="A3671" s="6" t="n">
        <v>65134</v>
      </c>
      <c r="B3671" s="6" t="n">
        <v>65134</v>
      </c>
      <c r="C3671" s="6" t="inlineStr">
        <is>
          <t>Indirect Salaries - VID</t>
        </is>
      </c>
      <c r="D3671" s="6" t="inlineStr">
        <is>
          <t>Manual Journal</t>
        </is>
      </c>
      <c r="E3671" s="37" t="n">
        <v>46259</v>
      </c>
      <c r="F3671" s="6" t="n"/>
      <c r="G3671" s="39" t="n">
        <v>52.15</v>
      </c>
      <c r="H3671" s="39" t="n">
        <v>0</v>
      </c>
      <c r="I3671" s="6" t="inlineStr">
        <is>
          <t>9128 - VIDEO - Sales [VID]</t>
        </is>
      </c>
      <c r="J3671" s="6" t="n"/>
      <c r="K3671" s="6" t="inlineStr">
        <is>
          <t>#69669</t>
        </is>
      </c>
      <c r="L3671" s="6" t="inlineStr">
        <is>
          <t>Payroll 37004 Reclass (08/08/2026-21/08/2026) - VIDEO - Sales [VID]</t>
        </is>
      </c>
      <c r="M3671" s="6" t="inlineStr">
        <is>
          <t>VIDEO</t>
        </is>
      </c>
    </row>
    <row r="3672">
      <c r="A3672" s="6" t="n">
        <v>65134</v>
      </c>
      <c r="B3672" s="6" t="n">
        <v>65134</v>
      </c>
      <c r="C3672" s="6" t="inlineStr">
        <is>
          <t>Indirect Salaries - VID</t>
        </is>
      </c>
      <c r="D3672" s="6" t="inlineStr">
        <is>
          <t>Manual Journal</t>
        </is>
      </c>
      <c r="E3672" s="37" t="n">
        <v>46259</v>
      </c>
      <c r="F3672" s="6" t="n"/>
      <c r="G3672" s="39" t="n">
        <v>1832.98</v>
      </c>
      <c r="H3672" s="39" t="n">
        <v>0</v>
      </c>
      <c r="I3672" s="6" t="inlineStr">
        <is>
          <t>9125 - VIDEO DEPT [VID]</t>
        </is>
      </c>
      <c r="J3672" s="6" t="n"/>
      <c r="K3672" s="6" t="inlineStr">
        <is>
          <t>#69669</t>
        </is>
      </c>
      <c r="L3672" s="6" t="inlineStr">
        <is>
          <t>Payroll 37004 Reclass (08/08/2026-21/08/2026) - VIDEO DEPT [VID]</t>
        </is>
      </c>
      <c r="M3672" s="6" t="inlineStr">
        <is>
          <t>VIDEO</t>
        </is>
      </c>
    </row>
    <row r="3673">
      <c r="A3673" s="6" t="n">
        <v>65134</v>
      </c>
      <c r="B3673" s="6" t="n">
        <v>65134</v>
      </c>
      <c r="C3673" s="6" t="inlineStr">
        <is>
          <t>Indirect Salaries - VID</t>
        </is>
      </c>
      <c r="D3673" s="6" t="inlineStr">
        <is>
          <t>Manual Journal</t>
        </is>
      </c>
      <c r="E3673" s="37" t="n">
        <v>46265</v>
      </c>
      <c r="F3673" s="6" t="n"/>
      <c r="G3673" s="39" t="n">
        <v>22.35</v>
      </c>
      <c r="H3673" s="39" t="n">
        <v>0</v>
      </c>
      <c r="I3673" s="6" t="inlineStr">
        <is>
          <t>9128 - VIDEO - Sales [VID]</t>
        </is>
      </c>
      <c r="J3673" s="6" t="n"/>
      <c r="K3673" s="6" t="inlineStr">
        <is>
          <t>#69665</t>
        </is>
      </c>
      <c r="L3673" s="6" t="inlineStr">
        <is>
          <t>Payroll Accruals Payable Aug 24-31 2026 - VIDEO - Sales [VID]</t>
        </is>
      </c>
      <c r="M3673" s="6" t="inlineStr">
        <is>
          <t>VIDEO</t>
        </is>
      </c>
    </row>
    <row r="3674">
      <c r="A3674" s="6" t="n">
        <v>65134</v>
      </c>
      <c r="B3674" s="6" t="n">
        <v>65134</v>
      </c>
      <c r="C3674" s="6" t="inlineStr">
        <is>
          <t>Indirect Salaries - VID</t>
        </is>
      </c>
      <c r="D3674" s="6" t="inlineStr">
        <is>
          <t>Manual Journal</t>
        </is>
      </c>
      <c r="E3674" s="37" t="n">
        <v>46265</v>
      </c>
      <c r="F3674" s="6" t="n"/>
      <c r="G3674" s="39" t="n">
        <v>785.5599999999999</v>
      </c>
      <c r="H3674" s="39" t="n">
        <v>0</v>
      </c>
      <c r="I3674" s="6" t="inlineStr">
        <is>
          <t>9125 - VIDEO DEPT [VID]</t>
        </is>
      </c>
      <c r="J3674" s="6" t="n"/>
      <c r="K3674" s="6" t="inlineStr">
        <is>
          <t>#69665</t>
        </is>
      </c>
      <c r="L3674" s="6" t="inlineStr">
        <is>
          <t>Payroll Accruals Payable Aug 24-31 2026 - VIDEO DEPT [VID]</t>
        </is>
      </c>
      <c r="M3674" s="6" t="inlineStr">
        <is>
          <t>VIDEO</t>
        </is>
      </c>
    </row>
    <row r="3675">
      <c r="A3675" s="6" t="n">
        <v>65135</v>
      </c>
      <c r="B3675" s="6" t="n">
        <v>65135</v>
      </c>
      <c r="C3675" s="6" t="inlineStr">
        <is>
          <t>Indirect Salaries - INTEGRATION</t>
        </is>
      </c>
      <c r="D3675" s="6" t="inlineStr">
        <is>
          <t>Manual Journal</t>
        </is>
      </c>
      <c r="E3675" s="37" t="n">
        <v>46204</v>
      </c>
      <c r="F3675" s="6" t="n"/>
      <c r="G3675" s="39" t="n">
        <v>0</v>
      </c>
      <c r="H3675" s="39" t="n">
        <v>8.59</v>
      </c>
      <c r="I3675" s="6" t="inlineStr">
        <is>
          <t>9225 - Integration - SALES [INT]</t>
        </is>
      </c>
      <c r="J3675" s="6" t="n"/>
      <c r="K3675" s="6" t="inlineStr">
        <is>
          <t>#67972</t>
        </is>
      </c>
      <c r="L3675" s="6" t="inlineStr">
        <is>
          <t>Reversal: Payroll Accruals Payable Jun 29-30 2026 - Integration - SALES [INT]</t>
        </is>
      </c>
      <c r="M3675" s="6" t="inlineStr">
        <is>
          <t>INTEGRATION</t>
        </is>
      </c>
    </row>
    <row r="3676">
      <c r="A3676" s="6" t="n">
        <v>65135</v>
      </c>
      <c r="B3676" s="6" t="n">
        <v>65135</v>
      </c>
      <c r="C3676" s="6" t="inlineStr">
        <is>
          <t>Indirect Salaries - INTEGRATION</t>
        </is>
      </c>
      <c r="D3676" s="6" t="inlineStr">
        <is>
          <t>Manual Journal</t>
        </is>
      </c>
      <c r="E3676" s="37" t="n">
        <v>46204</v>
      </c>
      <c r="F3676" s="6" t="n"/>
      <c r="G3676" s="39" t="n">
        <v>0</v>
      </c>
      <c r="H3676" s="39" t="n">
        <v>185.5</v>
      </c>
      <c r="I3676" s="6" t="inlineStr">
        <is>
          <t>9202 - INTEGRATION - Quotes [INT]</t>
        </is>
      </c>
      <c r="J3676" s="6" t="n"/>
      <c r="K3676" s="6" t="inlineStr">
        <is>
          <t>#67972</t>
        </is>
      </c>
      <c r="L3676" s="6" t="inlineStr">
        <is>
          <t>Reversal: Payroll Accruals Payable Jun 29-30 2026 - INTEGRATION - Quotes [INT]</t>
        </is>
      </c>
      <c r="M3676" s="6" t="inlineStr">
        <is>
          <t>INTEGRATION</t>
        </is>
      </c>
    </row>
    <row r="3677">
      <c r="A3677" s="6" t="n">
        <v>65135</v>
      </c>
      <c r="B3677" s="6" t="n">
        <v>65135</v>
      </c>
      <c r="C3677" s="6" t="inlineStr">
        <is>
          <t>Indirect Salaries - INTEGRATION</t>
        </is>
      </c>
      <c r="D3677" s="6" t="inlineStr">
        <is>
          <t>Manual Journal</t>
        </is>
      </c>
      <c r="E3677" s="37" t="n">
        <v>46204</v>
      </c>
      <c r="F3677" s="6" t="n"/>
      <c r="G3677" s="39" t="n">
        <v>0</v>
      </c>
      <c r="H3677" s="39" t="n">
        <v>9.199999999999999</v>
      </c>
      <c r="I3677" s="6" t="inlineStr">
        <is>
          <t>9200 - INTEGRATION [INT]</t>
        </is>
      </c>
      <c r="J3677" s="6" t="n"/>
      <c r="K3677" s="6" t="inlineStr">
        <is>
          <t>#67972</t>
        </is>
      </c>
      <c r="L3677" s="6" t="inlineStr">
        <is>
          <t>Reversal: Payroll Accruals Payable Jun 29-30 2026 - INTEGRATION [INT]</t>
        </is>
      </c>
      <c r="M3677" s="6" t="inlineStr">
        <is>
          <t>INTEGRATION</t>
        </is>
      </c>
    </row>
    <row r="3678">
      <c r="A3678" s="6" t="n">
        <v>65135</v>
      </c>
      <c r="B3678" s="6" t="n">
        <v>65135</v>
      </c>
      <c r="C3678" s="6" t="inlineStr">
        <is>
          <t>Indirect Salaries - INTEGRATION</t>
        </is>
      </c>
      <c r="D3678" s="6" t="inlineStr">
        <is>
          <t>Manual Journal</t>
        </is>
      </c>
      <c r="E3678" s="37" t="n">
        <v>46216</v>
      </c>
      <c r="F3678" s="6" t="n"/>
      <c r="G3678" s="39" t="n">
        <v>1057.7</v>
      </c>
      <c r="H3678" s="39" t="n">
        <v>0</v>
      </c>
      <c r="I3678" s="6" t="inlineStr">
        <is>
          <t>9202 - INTEGRATION - Quotes [INT]</t>
        </is>
      </c>
      <c r="J3678" s="6" t="n"/>
      <c r="K3678" s="6" t="inlineStr">
        <is>
          <t>#69527</t>
        </is>
      </c>
      <c r="L3678" s="6" t="inlineStr">
        <is>
          <t xml:space="preserve">Payroll 37001 Reclass (27/06/2026-10/07/2026) - INTEGRATION - Quotes [INT]
</t>
        </is>
      </c>
      <c r="M3678" s="6" t="inlineStr">
        <is>
          <t>INTEGRATION</t>
        </is>
      </c>
    </row>
    <row r="3679">
      <c r="A3679" s="6" t="n">
        <v>65135</v>
      </c>
      <c r="B3679" s="6" t="n">
        <v>65135</v>
      </c>
      <c r="C3679" s="6" t="inlineStr">
        <is>
          <t>Indirect Salaries - INTEGRATION</t>
        </is>
      </c>
      <c r="D3679" s="6" t="inlineStr">
        <is>
          <t>Manual Journal</t>
        </is>
      </c>
      <c r="E3679" s="37" t="n">
        <v>46216</v>
      </c>
      <c r="F3679" s="6" t="n"/>
      <c r="G3679" s="39" t="n">
        <v>73.44</v>
      </c>
      <c r="H3679" s="39" t="n">
        <v>0</v>
      </c>
      <c r="I3679" s="6" t="inlineStr">
        <is>
          <t>9200 - INTEGRATION [INT]</t>
        </is>
      </c>
      <c r="J3679" s="6" t="n"/>
      <c r="K3679" s="6" t="inlineStr">
        <is>
          <t>#69527</t>
        </is>
      </c>
      <c r="L3679" s="6" t="inlineStr">
        <is>
          <t xml:space="preserve">Payroll 37001 Reclass (27/06/2026-10/07/2026) - INTEGRATION [INT]
</t>
        </is>
      </c>
      <c r="M3679" s="6" t="inlineStr">
        <is>
          <t>INTEGRATION</t>
        </is>
      </c>
    </row>
    <row r="3680">
      <c r="A3680" s="6" t="n">
        <v>65135</v>
      </c>
      <c r="B3680" s="6" t="n">
        <v>65135</v>
      </c>
      <c r="C3680" s="6" t="inlineStr">
        <is>
          <t>Indirect Salaries - INTEGRATION</t>
        </is>
      </c>
      <c r="D3680" s="6" t="inlineStr">
        <is>
          <t>Manual Journal</t>
        </is>
      </c>
      <c r="E3680" s="37" t="n">
        <v>46216</v>
      </c>
      <c r="F3680" s="6" t="n"/>
      <c r="G3680" s="39" t="n">
        <v>97.45</v>
      </c>
      <c r="H3680" s="39" t="n">
        <v>0</v>
      </c>
      <c r="I3680" s="6" t="inlineStr">
        <is>
          <t>9225 - Integration - SALES [INT]</t>
        </is>
      </c>
      <c r="J3680" s="6" t="n"/>
      <c r="K3680" s="6" t="inlineStr">
        <is>
          <t>#69527</t>
        </is>
      </c>
      <c r="L3680" s="6" t="inlineStr">
        <is>
          <t xml:space="preserve">Payroll 37001 Reclass (27/06/2026-10/07/2026) - Integration - SALES [INT]
</t>
        </is>
      </c>
      <c r="M3680" s="6" t="inlineStr">
        <is>
          <t>INTEGRATION</t>
        </is>
      </c>
    </row>
    <row r="3681">
      <c r="A3681" s="6" t="n">
        <v>65135</v>
      </c>
      <c r="B3681" s="6" t="n">
        <v>65135</v>
      </c>
      <c r="C3681" s="6" t="inlineStr">
        <is>
          <t>Indirect Salaries - INTEGRATION</t>
        </is>
      </c>
      <c r="D3681" s="6" t="inlineStr">
        <is>
          <t>Manual Journal</t>
        </is>
      </c>
      <c r="E3681" s="37" t="n">
        <v>46230</v>
      </c>
      <c r="F3681" s="6" t="n"/>
      <c r="G3681" s="39" t="n">
        <v>142.35</v>
      </c>
      <c r="H3681" s="39" t="n">
        <v>0</v>
      </c>
      <c r="I3681" s="6" t="inlineStr">
        <is>
          <t>9225 - Integration - SALES [INT]</t>
        </is>
      </c>
      <c r="J3681" s="6" t="n"/>
      <c r="K3681" s="6" t="inlineStr">
        <is>
          <t>#68743</t>
        </is>
      </c>
      <c r="L3681" s="6" t="inlineStr">
        <is>
          <t>Payroll 37002 Reclass (11/07/2026-24/07/2026) - Integration - SALES [INT]</t>
        </is>
      </c>
      <c r="M3681" s="6" t="inlineStr">
        <is>
          <t>INTEGRATION</t>
        </is>
      </c>
    </row>
    <row r="3682">
      <c r="A3682" s="6" t="n">
        <v>65135</v>
      </c>
      <c r="B3682" s="6" t="n">
        <v>65135</v>
      </c>
      <c r="C3682" s="6" t="inlineStr">
        <is>
          <t>Indirect Salaries - INTEGRATION</t>
        </is>
      </c>
      <c r="D3682" s="6" t="inlineStr">
        <is>
          <t>Manual Journal</t>
        </is>
      </c>
      <c r="E3682" s="37" t="n">
        <v>46230</v>
      </c>
      <c r="F3682" s="6" t="n"/>
      <c r="G3682" s="39" t="n">
        <v>1277.04</v>
      </c>
      <c r="H3682" s="39" t="n">
        <v>0</v>
      </c>
      <c r="I3682" s="6" t="inlineStr">
        <is>
          <t>9202 - INTEGRATION - Quotes [INT]</t>
        </is>
      </c>
      <c r="J3682" s="6" t="n"/>
      <c r="K3682" s="6" t="inlineStr">
        <is>
          <t>#68743</t>
        </is>
      </c>
      <c r="L3682" s="6" t="inlineStr">
        <is>
          <t>Payroll 37002 Reclass (11/07/2026-24/07/2026) - INTEGRATION - Quotes [INT]</t>
        </is>
      </c>
      <c r="M3682" s="6" t="inlineStr">
        <is>
          <t>INTEGRATION</t>
        </is>
      </c>
    </row>
    <row r="3683">
      <c r="A3683" s="6" t="n">
        <v>65135</v>
      </c>
      <c r="B3683" s="6" t="n">
        <v>65135</v>
      </c>
      <c r="C3683" s="6" t="inlineStr">
        <is>
          <t>Indirect Salaries - INTEGRATION</t>
        </is>
      </c>
      <c r="D3683" s="6" t="inlineStr">
        <is>
          <t>Manual Journal</t>
        </is>
      </c>
      <c r="E3683" s="37" t="n">
        <v>46230</v>
      </c>
      <c r="F3683" s="6" t="n"/>
      <c r="G3683" s="39" t="n">
        <v>233.46</v>
      </c>
      <c r="H3683" s="39" t="n">
        <v>0</v>
      </c>
      <c r="I3683" s="6" t="inlineStr">
        <is>
          <t>9200 - INTEGRATION [INT]</t>
        </is>
      </c>
      <c r="J3683" s="6" t="n"/>
      <c r="K3683" s="6" t="inlineStr">
        <is>
          <t>#68743</t>
        </is>
      </c>
      <c r="L3683" s="6" t="inlineStr">
        <is>
          <t>Payroll 37002 Reclass (11/07/2026-24/07/2026) - INTEGRATION [INT]</t>
        </is>
      </c>
      <c r="M3683" s="6" t="inlineStr">
        <is>
          <t>INTEGRATION</t>
        </is>
      </c>
    </row>
    <row r="3684">
      <c r="A3684" s="6" t="n">
        <v>65135</v>
      </c>
      <c r="B3684" s="6" t="n">
        <v>65135</v>
      </c>
      <c r="C3684" s="6" t="inlineStr">
        <is>
          <t>Indirect Salaries - INTEGRATION</t>
        </is>
      </c>
      <c r="D3684" s="6" t="inlineStr">
        <is>
          <t>Manual Journal</t>
        </is>
      </c>
      <c r="E3684" s="37" t="n">
        <v>46234</v>
      </c>
      <c r="F3684" s="6" t="n"/>
      <c r="G3684" s="39" t="n">
        <v>456.09</v>
      </c>
      <c r="H3684" s="39" t="n">
        <v>0</v>
      </c>
      <c r="I3684" s="6" t="inlineStr">
        <is>
          <t>9202 - INTEGRATION - Quotes [INT]</t>
        </is>
      </c>
      <c r="J3684" s="6" t="n"/>
      <c r="K3684" s="6" t="inlineStr">
        <is>
          <t>#68748</t>
        </is>
      </c>
      <c r="L3684" s="6" t="inlineStr">
        <is>
          <t>Payroll Accruals Payable Jul 27-31 2026 - INTEGRATION - Quotes [INT]</t>
        </is>
      </c>
      <c r="M3684" s="6" t="inlineStr">
        <is>
          <t>INTEGRATION</t>
        </is>
      </c>
    </row>
    <row r="3685">
      <c r="A3685" s="6" t="n">
        <v>65135</v>
      </c>
      <c r="B3685" s="6" t="n">
        <v>65135</v>
      </c>
      <c r="C3685" s="6" t="inlineStr">
        <is>
          <t>Indirect Salaries - INTEGRATION</t>
        </is>
      </c>
      <c r="D3685" s="6" t="inlineStr">
        <is>
          <t>Manual Journal</t>
        </is>
      </c>
      <c r="E3685" s="37" t="n">
        <v>46234</v>
      </c>
      <c r="F3685" s="6" t="n"/>
      <c r="G3685" s="39" t="n">
        <v>83.38</v>
      </c>
      <c r="H3685" s="39" t="n">
        <v>0</v>
      </c>
      <c r="I3685" s="6" t="inlineStr">
        <is>
          <t>9200 - INTEGRATION [INT]</t>
        </is>
      </c>
      <c r="J3685" s="6" t="n"/>
      <c r="K3685" s="6" t="inlineStr">
        <is>
          <t>#68748</t>
        </is>
      </c>
      <c r="L3685" s="6" t="inlineStr">
        <is>
          <t>Payroll Accruals Payable Jul 27-31 2026 - INTEGRATION [INT]</t>
        </is>
      </c>
      <c r="M3685" s="6" t="inlineStr">
        <is>
          <t>INTEGRATION</t>
        </is>
      </c>
    </row>
    <row r="3686">
      <c r="A3686" s="6" t="n">
        <v>65135</v>
      </c>
      <c r="B3686" s="6" t="n">
        <v>65135</v>
      </c>
      <c r="C3686" s="6" t="inlineStr">
        <is>
          <t>Indirect Salaries - INTEGRATION</t>
        </is>
      </c>
      <c r="D3686" s="6" t="inlineStr">
        <is>
          <t>Manual Journal</t>
        </is>
      </c>
      <c r="E3686" s="37" t="n">
        <v>46234</v>
      </c>
      <c r="F3686" s="6" t="n"/>
      <c r="G3686" s="39" t="n">
        <v>50.84</v>
      </c>
      <c r="H3686" s="39" t="n">
        <v>0</v>
      </c>
      <c r="I3686" s="6" t="inlineStr">
        <is>
          <t>9225 - Integration - SALES [INT]</t>
        </is>
      </c>
      <c r="J3686" s="6" t="n"/>
      <c r="K3686" s="6" t="inlineStr">
        <is>
          <t>#68748</t>
        </is>
      </c>
      <c r="L3686" s="6" t="inlineStr">
        <is>
          <t>Payroll Accruals Payable Jul 27-31 2026 - Integration - SALES [INT]</t>
        </is>
      </c>
      <c r="M3686" s="6" t="inlineStr">
        <is>
          <t>INTEGRATION</t>
        </is>
      </c>
    </row>
    <row r="3687">
      <c r="A3687" s="6" t="n">
        <v>65135</v>
      </c>
      <c r="B3687" s="6" t="n">
        <v>65135</v>
      </c>
      <c r="C3687" s="6" t="inlineStr">
        <is>
          <t>Indirect Salaries - INTEGRATION</t>
        </is>
      </c>
      <c r="D3687" s="6" t="inlineStr">
        <is>
          <t>Manual Journal</t>
        </is>
      </c>
      <c r="E3687" s="37" t="n">
        <v>46235</v>
      </c>
      <c r="F3687" s="6" t="n"/>
      <c r="G3687" s="39" t="n">
        <v>0</v>
      </c>
      <c r="H3687" s="39" t="n">
        <v>456.09</v>
      </c>
      <c r="I3687" s="6" t="inlineStr">
        <is>
          <t>9202 - INTEGRATION - Quotes [INT]</t>
        </is>
      </c>
      <c r="J3687" s="6" t="n"/>
      <c r="K3687" s="6" t="inlineStr">
        <is>
          <t>#68747</t>
        </is>
      </c>
      <c r="L3687" s="6" t="inlineStr">
        <is>
          <t>Reversal: Payroll Accruals Payable Jul 27-31 2026 - INTEGRATION - Quotes [INT]</t>
        </is>
      </c>
      <c r="M3687" s="6" t="inlineStr">
        <is>
          <t>INTEGRATION</t>
        </is>
      </c>
    </row>
    <row r="3688">
      <c r="A3688" s="6" t="n">
        <v>65135</v>
      </c>
      <c r="B3688" s="6" t="n">
        <v>65135</v>
      </c>
      <c r="C3688" s="6" t="inlineStr">
        <is>
          <t>Indirect Salaries - INTEGRATION</t>
        </is>
      </c>
      <c r="D3688" s="6" t="inlineStr">
        <is>
          <t>Manual Journal</t>
        </is>
      </c>
      <c r="E3688" s="37" t="n">
        <v>46235</v>
      </c>
      <c r="F3688" s="6" t="n"/>
      <c r="G3688" s="39" t="n">
        <v>0</v>
      </c>
      <c r="H3688" s="39" t="n">
        <v>83.38</v>
      </c>
      <c r="I3688" s="6" t="inlineStr">
        <is>
          <t>9200 - INTEGRATION [INT]</t>
        </is>
      </c>
      <c r="J3688" s="6" t="n"/>
      <c r="K3688" s="6" t="inlineStr">
        <is>
          <t>#68747</t>
        </is>
      </c>
      <c r="L3688" s="6" t="inlineStr">
        <is>
          <t>Reversal: Payroll Accruals Payable Jul 27-31 2026 - INTEGRATION [INT]</t>
        </is>
      </c>
      <c r="M3688" s="6" t="inlineStr">
        <is>
          <t>INTEGRATION</t>
        </is>
      </c>
    </row>
    <row r="3689">
      <c r="A3689" s="6" t="n">
        <v>65135</v>
      </c>
      <c r="B3689" s="6" t="n">
        <v>65135</v>
      </c>
      <c r="C3689" s="6" t="inlineStr">
        <is>
          <t>Indirect Salaries - INTEGRATION</t>
        </is>
      </c>
      <c r="D3689" s="6" t="inlineStr">
        <is>
          <t>Manual Journal</t>
        </is>
      </c>
      <c r="E3689" s="37" t="n">
        <v>46235</v>
      </c>
      <c r="F3689" s="6" t="n"/>
      <c r="G3689" s="39" t="n">
        <v>0</v>
      </c>
      <c r="H3689" s="39" t="n">
        <v>50.84</v>
      </c>
      <c r="I3689" s="6" t="inlineStr">
        <is>
          <t>9225 - Integration - SALES [INT]</t>
        </is>
      </c>
      <c r="J3689" s="6" t="n"/>
      <c r="K3689" s="6" t="inlineStr">
        <is>
          <t>#68747</t>
        </is>
      </c>
      <c r="L3689" s="6" t="inlineStr">
        <is>
          <t>Reversal: Payroll Accruals Payable Jul 27-31 2026 - Integration - SALES [INT]</t>
        </is>
      </c>
      <c r="M3689" s="6" t="inlineStr">
        <is>
          <t>INTEGRATION</t>
        </is>
      </c>
    </row>
    <row r="3690">
      <c r="A3690" s="6" t="n">
        <v>65135</v>
      </c>
      <c r="B3690" s="6" t="n">
        <v>65135</v>
      </c>
      <c r="C3690" s="6" t="inlineStr">
        <is>
          <t>Indirect Salaries - INTEGRATION</t>
        </is>
      </c>
      <c r="D3690" s="6" t="inlineStr">
        <is>
          <t>Manual Journal</t>
        </is>
      </c>
      <c r="E3690" s="37" t="n">
        <v>46245</v>
      </c>
      <c r="F3690" s="6" t="n"/>
      <c r="G3690" s="39" t="n">
        <v>1780.09</v>
      </c>
      <c r="H3690" s="39" t="n">
        <v>0</v>
      </c>
      <c r="I3690" s="6" t="inlineStr">
        <is>
          <t>9202 - INTEGRATION - Quotes [INT]</t>
        </is>
      </c>
      <c r="J3690" s="6" t="n"/>
      <c r="K3690" s="6" t="inlineStr">
        <is>
          <t>#69396</t>
        </is>
      </c>
      <c r="L3690" s="6" t="inlineStr">
        <is>
          <t>Payroll 37003 Reclass (25/07/2026-07/08/2026) - INTEGRATION - Quotes [INT]</t>
        </is>
      </c>
      <c r="M3690" s="6" t="inlineStr">
        <is>
          <t>INTEGRATION</t>
        </is>
      </c>
    </row>
    <row r="3691">
      <c r="A3691" s="6" t="n">
        <v>65135</v>
      </c>
      <c r="B3691" s="6" t="n">
        <v>65135</v>
      </c>
      <c r="C3691" s="6" t="inlineStr">
        <is>
          <t>Indirect Salaries - INTEGRATION</t>
        </is>
      </c>
      <c r="D3691" s="6" t="inlineStr">
        <is>
          <t>Manual Journal</t>
        </is>
      </c>
      <c r="E3691" s="37" t="n">
        <v>46245</v>
      </c>
      <c r="F3691" s="6" t="n"/>
      <c r="G3691" s="39" t="n">
        <v>289.75</v>
      </c>
      <c r="H3691" s="39" t="n">
        <v>0</v>
      </c>
      <c r="I3691" s="6" t="inlineStr">
        <is>
          <t>9200 - INTEGRATION [INT]</t>
        </is>
      </c>
      <c r="J3691" s="6" t="n"/>
      <c r="K3691" s="6" t="inlineStr">
        <is>
          <t>#69396</t>
        </is>
      </c>
      <c r="L3691" s="6" t="inlineStr">
        <is>
          <t>Payroll 37003 Reclass (25/07/2026-07/08/2026) - INTEGRATION [INT]</t>
        </is>
      </c>
      <c r="M3691" s="6" t="inlineStr">
        <is>
          <t>INTEGRATION</t>
        </is>
      </c>
    </row>
    <row r="3692">
      <c r="A3692" s="6" t="n">
        <v>65135</v>
      </c>
      <c r="B3692" s="6" t="n">
        <v>65135</v>
      </c>
      <c r="C3692" s="6" t="inlineStr">
        <is>
          <t>Indirect Salaries - INTEGRATION</t>
        </is>
      </c>
      <c r="D3692" s="6" t="inlineStr">
        <is>
          <t>Manual Journal</t>
        </is>
      </c>
      <c r="E3692" s="37" t="n">
        <v>46245</v>
      </c>
      <c r="F3692" s="6" t="n"/>
      <c r="G3692" s="39" t="n">
        <v>107.31</v>
      </c>
      <c r="H3692" s="39" t="n">
        <v>0</v>
      </c>
      <c r="I3692" s="6" t="inlineStr">
        <is>
          <t>9225 - Integration - SALES [INT]</t>
        </is>
      </c>
      <c r="J3692" s="6" t="n"/>
      <c r="K3692" s="6" t="inlineStr">
        <is>
          <t>#69396</t>
        </is>
      </c>
      <c r="L3692" s="6" t="inlineStr">
        <is>
          <t>Payroll 37003 Reclass (25/07/2026-07/08/2026) - Integration - SALES [INT]</t>
        </is>
      </c>
      <c r="M3692" s="6" t="inlineStr">
        <is>
          <t>INTEGRATION</t>
        </is>
      </c>
    </row>
    <row r="3693">
      <c r="A3693" s="6" t="n">
        <v>65135</v>
      </c>
      <c r="B3693" s="6" t="n">
        <v>65135</v>
      </c>
      <c r="C3693" s="6" t="inlineStr">
        <is>
          <t>Indirect Salaries - INTEGRATION</t>
        </is>
      </c>
      <c r="D3693" s="6" t="inlineStr">
        <is>
          <t>Manual Journal</t>
        </is>
      </c>
      <c r="E3693" s="37" t="n">
        <v>46259</v>
      </c>
      <c r="F3693" s="6" t="n"/>
      <c r="G3693" s="39" t="n">
        <v>1216.23</v>
      </c>
      <c r="H3693" s="39" t="n">
        <v>0</v>
      </c>
      <c r="I3693" s="6" t="inlineStr">
        <is>
          <t>9200 - INTEGRATION [INT]</t>
        </is>
      </c>
      <c r="J3693" s="6" t="n"/>
      <c r="K3693" s="6" t="inlineStr">
        <is>
          <t>#69669</t>
        </is>
      </c>
      <c r="L3693" s="6" t="inlineStr">
        <is>
          <t>Payroll 37004 Reclass (08/08/2026-21/08/2026) - INTEGRATION [INT]</t>
        </is>
      </c>
      <c r="M3693" s="6" t="inlineStr">
        <is>
          <t>INTEGRATION</t>
        </is>
      </c>
    </row>
    <row r="3694">
      <c r="A3694" s="6" t="n">
        <v>65135</v>
      </c>
      <c r="B3694" s="6" t="n">
        <v>65135</v>
      </c>
      <c r="C3694" s="6" t="inlineStr">
        <is>
          <t>Indirect Salaries - INTEGRATION</t>
        </is>
      </c>
      <c r="D3694" s="6" t="inlineStr">
        <is>
          <t>Manual Journal</t>
        </is>
      </c>
      <c r="E3694" s="37" t="n">
        <v>46259</v>
      </c>
      <c r="F3694" s="6" t="n"/>
      <c r="G3694" s="39" t="n">
        <v>468.61</v>
      </c>
      <c r="H3694" s="39" t="n">
        <v>0</v>
      </c>
      <c r="I3694" s="6" t="inlineStr">
        <is>
          <t>9202 - INTEGRATION - Quotes [INT]</t>
        </is>
      </c>
      <c r="J3694" s="6" t="n"/>
      <c r="K3694" s="6" t="inlineStr">
        <is>
          <t>#69669</t>
        </is>
      </c>
      <c r="L3694" s="6" t="inlineStr">
        <is>
          <t>Payroll 37004 Reclass (08/08/2026-21/08/2026) - INTEGRATION - Quotes [INT]</t>
        </is>
      </c>
      <c r="M3694" s="6" t="inlineStr">
        <is>
          <t>INTEGRATION</t>
        </is>
      </c>
    </row>
    <row r="3695">
      <c r="A3695" s="6" t="n">
        <v>65135</v>
      </c>
      <c r="B3695" s="6" t="n">
        <v>65135</v>
      </c>
      <c r="C3695" s="6" t="inlineStr">
        <is>
          <t>Indirect Salaries - INTEGRATION</t>
        </is>
      </c>
      <c r="D3695" s="6" t="inlineStr">
        <is>
          <t>Manual Journal</t>
        </is>
      </c>
      <c r="E3695" s="37" t="n">
        <v>46259</v>
      </c>
      <c r="F3695" s="6" t="n"/>
      <c r="G3695" s="39" t="n">
        <v>124.97</v>
      </c>
      <c r="H3695" s="39" t="n">
        <v>0</v>
      </c>
      <c r="I3695" s="6" t="inlineStr">
        <is>
          <t>9225 - Integration - SALES [INT]</t>
        </is>
      </c>
      <c r="J3695" s="6" t="n"/>
      <c r="K3695" s="6" t="inlineStr">
        <is>
          <t>#69669</t>
        </is>
      </c>
      <c r="L3695" s="6" t="inlineStr">
        <is>
          <t>Payroll 37004 Reclass (08/08/2026-21/08/2026) - Integration - SALES [INT]</t>
        </is>
      </c>
      <c r="M3695" s="6" t="inlineStr">
        <is>
          <t>INTEGRATION</t>
        </is>
      </c>
    </row>
    <row r="3696">
      <c r="A3696" s="6" t="n">
        <v>65135</v>
      </c>
      <c r="B3696" s="6" t="n">
        <v>65135</v>
      </c>
      <c r="C3696" s="6" t="inlineStr">
        <is>
          <t>Indirect Salaries - INTEGRATION</t>
        </is>
      </c>
      <c r="D3696" s="6" t="inlineStr">
        <is>
          <t>Manual Journal</t>
        </is>
      </c>
      <c r="E3696" s="37" t="n">
        <v>46265</v>
      </c>
      <c r="F3696" s="6" t="n"/>
      <c r="G3696" s="39" t="n">
        <v>521.24</v>
      </c>
      <c r="H3696" s="39" t="n">
        <v>0</v>
      </c>
      <c r="I3696" s="6" t="inlineStr">
        <is>
          <t>9200 - INTEGRATION [INT]</t>
        </is>
      </c>
      <c r="J3696" s="6" t="n"/>
      <c r="K3696" s="6" t="inlineStr">
        <is>
          <t>#69665</t>
        </is>
      </c>
      <c r="L3696" s="6" t="inlineStr">
        <is>
          <t>Payroll Accruals Payable Aug 24-31 2026 - INTEGRATION [INT]</t>
        </is>
      </c>
      <c r="M3696" s="6" t="inlineStr">
        <is>
          <t>INTEGRATION</t>
        </is>
      </c>
    </row>
    <row r="3697">
      <c r="A3697" s="6" t="n">
        <v>65135</v>
      </c>
      <c r="B3697" s="6" t="n">
        <v>65135</v>
      </c>
      <c r="C3697" s="6" t="inlineStr">
        <is>
          <t>Indirect Salaries - INTEGRATION</t>
        </is>
      </c>
      <c r="D3697" s="6" t="inlineStr">
        <is>
          <t>Manual Journal</t>
        </is>
      </c>
      <c r="E3697" s="37" t="n">
        <v>46265</v>
      </c>
      <c r="F3697" s="6" t="n"/>
      <c r="G3697" s="39" t="n">
        <v>200.83</v>
      </c>
      <c r="H3697" s="39" t="n">
        <v>0</v>
      </c>
      <c r="I3697" s="6" t="inlineStr">
        <is>
          <t>9202 - INTEGRATION - Quotes [INT]</t>
        </is>
      </c>
      <c r="J3697" s="6" t="n"/>
      <c r="K3697" s="6" t="inlineStr">
        <is>
          <t>#69665</t>
        </is>
      </c>
      <c r="L3697" s="6" t="inlineStr">
        <is>
          <t>Payroll Accruals Payable Aug 24-31 2026 - INTEGRATION - Quotes [INT]</t>
        </is>
      </c>
      <c r="M3697" s="6" t="inlineStr">
        <is>
          <t>INTEGRATION</t>
        </is>
      </c>
    </row>
    <row r="3698">
      <c r="A3698" s="6" t="n">
        <v>65135</v>
      </c>
      <c r="B3698" s="6" t="n">
        <v>65135</v>
      </c>
      <c r="C3698" s="6" t="inlineStr">
        <is>
          <t>Indirect Salaries - INTEGRATION</t>
        </is>
      </c>
      <c r="D3698" s="6" t="inlineStr">
        <is>
          <t>Manual Journal</t>
        </is>
      </c>
      <c r="E3698" s="37" t="n">
        <v>46265</v>
      </c>
      <c r="F3698" s="6" t="n"/>
      <c r="G3698" s="39" t="n">
        <v>53.56</v>
      </c>
      <c r="H3698" s="39" t="n">
        <v>0</v>
      </c>
      <c r="I3698" s="6" t="inlineStr">
        <is>
          <t>9225 - Integration - SALES [INT]</t>
        </is>
      </c>
      <c r="J3698" s="6" t="n"/>
      <c r="K3698" s="6" t="inlineStr">
        <is>
          <t>#69665</t>
        </is>
      </c>
      <c r="L3698" s="6" t="inlineStr">
        <is>
          <t>Payroll Accruals Payable Aug 24-31 2026 - Integration - SALES [INT]</t>
        </is>
      </c>
      <c r="M3698" s="6" t="inlineStr">
        <is>
          <t>INTEGRATION</t>
        </is>
      </c>
    </row>
    <row r="3699">
      <c r="A3699" s="6" t="n">
        <v>65135</v>
      </c>
      <c r="B3699" s="6" t="n">
        <v>65135</v>
      </c>
      <c r="C3699" s="6" t="inlineStr">
        <is>
          <t>Indirect Salaries - INTEGRATION</t>
        </is>
      </c>
      <c r="D3699" s="6" t="inlineStr">
        <is>
          <t>Manual Journal</t>
        </is>
      </c>
      <c r="E3699" s="37" t="n">
        <v>46265</v>
      </c>
      <c r="F3699" s="6" t="n"/>
      <c r="G3699" s="39" t="n">
        <v>306.62</v>
      </c>
      <c r="H3699" s="39" t="n">
        <v>0</v>
      </c>
      <c r="I3699" s="6" t="inlineStr">
        <is>
          <t>9200 - INTEGRATION [INT]</t>
        </is>
      </c>
      <c r="J3699" s="6" t="n"/>
      <c r="K3699" s="6" t="inlineStr">
        <is>
          <t>#70422</t>
        </is>
      </c>
      <c r="L3699" s="6" t="inlineStr">
        <is>
          <t>Time in Lieu - August 2026 - Time in Lieu - August 2026</t>
        </is>
      </c>
      <c r="M3699" s="6" t="inlineStr">
        <is>
          <t>INTEGRATION</t>
        </is>
      </c>
    </row>
    <row r="3700">
      <c r="A3700" s="6" t="n">
        <v>65136</v>
      </c>
      <c r="B3700" s="6" t="n">
        <v>65136</v>
      </c>
      <c r="C3700" s="6" t="inlineStr">
        <is>
          <t>Indirect Salaries - CONS</t>
        </is>
      </c>
      <c r="D3700" s="6" t="inlineStr">
        <is>
          <t>Manual Journal</t>
        </is>
      </c>
      <c r="E3700" s="37" t="n">
        <v>46204</v>
      </c>
      <c r="F3700" s="6" t="n"/>
      <c r="G3700" s="39" t="n">
        <v>0</v>
      </c>
      <c r="H3700" s="39" t="n">
        <v>1231.72</v>
      </c>
      <c r="I3700" s="6" t="inlineStr">
        <is>
          <t>9400 - CONSULTING [CONS]</t>
        </is>
      </c>
      <c r="J3700" s="6" t="n"/>
      <c r="K3700" s="6" t="inlineStr">
        <is>
          <t>#67972</t>
        </is>
      </c>
      <c r="L3700" s="6" t="inlineStr">
        <is>
          <t>Reversal: Payroll Accruals Payable Jun 29-30 2026 - CONSULTING [CONS]</t>
        </is>
      </c>
      <c r="M3700" s="6" t="inlineStr">
        <is>
          <t>CONSULTING</t>
        </is>
      </c>
    </row>
    <row r="3701">
      <c r="A3701" s="6" t="n">
        <v>65136</v>
      </c>
      <c r="B3701" s="6" t="n">
        <v>65136</v>
      </c>
      <c r="C3701" s="6" t="inlineStr">
        <is>
          <t>Indirect Salaries - CONS</t>
        </is>
      </c>
      <c r="D3701" s="6" t="inlineStr">
        <is>
          <t>Manual Journal</t>
        </is>
      </c>
      <c r="E3701" s="37" t="n">
        <v>46204</v>
      </c>
      <c r="F3701" s="6" t="n"/>
      <c r="G3701" s="39" t="n">
        <v>0</v>
      </c>
      <c r="H3701" s="39" t="n">
        <v>67.83</v>
      </c>
      <c r="I3701" s="6" t="inlineStr">
        <is>
          <t>2479 - CONSULTING - Quotes [CONS]</t>
        </is>
      </c>
      <c r="J3701" s="6" t="n"/>
      <c r="K3701" s="6" t="inlineStr">
        <is>
          <t>#67972</t>
        </is>
      </c>
      <c r="L3701" s="6" t="inlineStr">
        <is>
          <t>Reversal: Payroll Accruals Payable Jun 29-30 2026 - CONSULTING - Quotes [CONS]</t>
        </is>
      </c>
      <c r="M3701" s="6" t="inlineStr">
        <is>
          <t>CONSULTING</t>
        </is>
      </c>
    </row>
    <row r="3702">
      <c r="A3702" s="6" t="n">
        <v>65136</v>
      </c>
      <c r="B3702" s="6" t="n">
        <v>65136</v>
      </c>
      <c r="C3702" s="6" t="inlineStr">
        <is>
          <t>Indirect Salaries - CONS</t>
        </is>
      </c>
      <c r="D3702" s="6" t="inlineStr">
        <is>
          <t>Manual Journal</t>
        </is>
      </c>
      <c r="E3702" s="37" t="n">
        <v>46204</v>
      </c>
      <c r="F3702" s="6" t="n"/>
      <c r="G3702" s="39" t="n">
        <v>0</v>
      </c>
      <c r="H3702" s="39" t="n">
        <v>32.96</v>
      </c>
      <c r="I3702" s="6" t="inlineStr">
        <is>
          <t>9405 - CONSULTING - Marketing [CONS]</t>
        </is>
      </c>
      <c r="J3702" s="6" t="n"/>
      <c r="K3702" s="6" t="inlineStr">
        <is>
          <t>#67972</t>
        </is>
      </c>
      <c r="L3702" s="6" t="inlineStr">
        <is>
          <t>Reversal: Payroll Accruals Payable Jun 29-30 2026 - CONSULTING - Marketing [CONS]</t>
        </is>
      </c>
      <c r="M3702" s="6" t="inlineStr">
        <is>
          <t>CONSULTING</t>
        </is>
      </c>
    </row>
    <row r="3703">
      <c r="A3703" s="6" t="n">
        <v>65136</v>
      </c>
      <c r="B3703" s="6" t="n">
        <v>65136</v>
      </c>
      <c r="C3703" s="6" t="inlineStr">
        <is>
          <t>Indirect Salaries - CONS</t>
        </is>
      </c>
      <c r="D3703" s="6" t="inlineStr">
        <is>
          <t>Manual Journal</t>
        </is>
      </c>
      <c r="E3703" s="37" t="n">
        <v>46216</v>
      </c>
      <c r="F3703" s="6" t="n"/>
      <c r="G3703" s="39" t="n">
        <v>1438.3</v>
      </c>
      <c r="H3703" s="39" t="n">
        <v>0</v>
      </c>
      <c r="I3703" s="6" t="inlineStr">
        <is>
          <t>9400 - CONSULTING [CONS]</t>
        </is>
      </c>
      <c r="J3703" s="6" t="n"/>
      <c r="K3703" s="6" t="inlineStr">
        <is>
          <t>#69527</t>
        </is>
      </c>
      <c r="L3703" s="6" t="inlineStr">
        <is>
          <t xml:space="preserve">Payroll 37001 Reclass (27/06/2026-10/07/2026) - CONSULTING [CONS]
</t>
        </is>
      </c>
      <c r="M3703" s="6" t="inlineStr">
        <is>
          <t>CONSULTING</t>
        </is>
      </c>
    </row>
    <row r="3704">
      <c r="A3704" s="6" t="n">
        <v>65136</v>
      </c>
      <c r="B3704" s="6" t="n">
        <v>65136</v>
      </c>
      <c r="C3704" s="6" t="inlineStr">
        <is>
          <t>Indirect Salaries - CONS</t>
        </is>
      </c>
      <c r="D3704" s="6" t="inlineStr">
        <is>
          <t>Manual Journal</t>
        </is>
      </c>
      <c r="E3704" s="37" t="n">
        <v>46216</v>
      </c>
      <c r="F3704" s="6" t="n"/>
      <c r="G3704" s="39" t="n">
        <v>58.18</v>
      </c>
      <c r="H3704" s="39" t="n">
        <v>0</v>
      </c>
      <c r="I3704" s="6" t="inlineStr">
        <is>
          <t>9403 - CONSULTING - Sales [CONS]</t>
        </is>
      </c>
      <c r="J3704" s="6" t="n"/>
      <c r="K3704" s="6" t="inlineStr">
        <is>
          <t>#69527</t>
        </is>
      </c>
      <c r="L3704" s="6" t="inlineStr">
        <is>
          <t xml:space="preserve">Payroll 37001 Reclass (27/06/2026-10/07/2026) - CONSULTING - Sales [CONS]
</t>
        </is>
      </c>
      <c r="M3704" s="6" t="inlineStr">
        <is>
          <t>CONSULTING</t>
        </is>
      </c>
    </row>
    <row r="3705">
      <c r="A3705" s="6" t="n">
        <v>65136</v>
      </c>
      <c r="B3705" s="6" t="n">
        <v>65136</v>
      </c>
      <c r="C3705" s="6" t="inlineStr">
        <is>
          <t>Indirect Salaries - CONS</t>
        </is>
      </c>
      <c r="D3705" s="6" t="inlineStr">
        <is>
          <t>Manual Journal</t>
        </is>
      </c>
      <c r="E3705" s="37" t="n">
        <v>46216</v>
      </c>
      <c r="F3705" s="6" t="n"/>
      <c r="G3705" s="39" t="n">
        <v>128.25</v>
      </c>
      <c r="H3705" s="39" t="n">
        <v>0</v>
      </c>
      <c r="I3705" s="6" t="inlineStr">
        <is>
          <t>2479 - CONSULTING - Quotes [CONS]</t>
        </is>
      </c>
      <c r="J3705" s="6" t="n"/>
      <c r="K3705" s="6" t="inlineStr">
        <is>
          <t>#69527</t>
        </is>
      </c>
      <c r="L3705" s="6" t="inlineStr">
        <is>
          <t xml:space="preserve">Payroll 37001 Reclass (27/06/2026-10/07/2026) - CONSULTING - Quotes [CONS]
</t>
        </is>
      </c>
      <c r="M3705" s="6" t="inlineStr">
        <is>
          <t>CONSULTING</t>
        </is>
      </c>
    </row>
    <row r="3706">
      <c r="A3706" s="6" t="n">
        <v>65136</v>
      </c>
      <c r="B3706" s="6" t="n">
        <v>65136</v>
      </c>
      <c r="C3706" s="6" t="inlineStr">
        <is>
          <t>Indirect Salaries - CONS</t>
        </is>
      </c>
      <c r="D3706" s="6" t="inlineStr">
        <is>
          <t>Manual Journal</t>
        </is>
      </c>
      <c r="E3706" s="37" t="n">
        <v>46230</v>
      </c>
      <c r="F3706" s="6" t="n"/>
      <c r="G3706" s="39" t="n">
        <v>819.17</v>
      </c>
      <c r="H3706" s="39" t="n">
        <v>0</v>
      </c>
      <c r="I3706" s="6" t="inlineStr">
        <is>
          <t>9400 - CONSULTING [CONS]</t>
        </is>
      </c>
      <c r="J3706" s="6" t="n"/>
      <c r="K3706" s="6" t="inlineStr">
        <is>
          <t>#68743</t>
        </is>
      </c>
      <c r="L3706" s="6" t="inlineStr">
        <is>
          <t>Payroll 37002 Reclass (11/07/2026-24/07/2026) - CONSULTING [CONS]</t>
        </is>
      </c>
      <c r="M3706" s="6" t="inlineStr">
        <is>
          <t>CONSULTING</t>
        </is>
      </c>
    </row>
    <row r="3707">
      <c r="A3707" s="6" t="n">
        <v>65136</v>
      </c>
      <c r="B3707" s="6" t="n">
        <v>65136</v>
      </c>
      <c r="C3707" s="6" t="inlineStr">
        <is>
          <t>Indirect Salaries - CONS</t>
        </is>
      </c>
      <c r="D3707" s="6" t="inlineStr">
        <is>
          <t>Manual Journal</t>
        </is>
      </c>
      <c r="E3707" s="37" t="n">
        <v>46230</v>
      </c>
      <c r="F3707" s="6" t="n"/>
      <c r="G3707" s="39" t="n">
        <v>1369.53</v>
      </c>
      <c r="H3707" s="39" t="n">
        <v>0</v>
      </c>
      <c r="I3707" s="6" t="inlineStr">
        <is>
          <t>2479 - CONSULTING - Quotes [CONS]</t>
        </is>
      </c>
      <c r="J3707" s="6" t="n"/>
      <c r="K3707" s="6" t="inlineStr">
        <is>
          <t>#68743</t>
        </is>
      </c>
      <c r="L3707" s="6" t="inlineStr">
        <is>
          <t>Payroll 37002 Reclass (11/07/2026-24/07/2026) - CONSULTING - Quotes [CONS]</t>
        </is>
      </c>
      <c r="M3707" s="6" t="inlineStr">
        <is>
          <t>CONSULTING</t>
        </is>
      </c>
    </row>
    <row r="3708">
      <c r="A3708" s="6" t="n">
        <v>65136</v>
      </c>
      <c r="B3708" s="6" t="n">
        <v>65136</v>
      </c>
      <c r="C3708" s="6" t="inlineStr">
        <is>
          <t>Indirect Salaries - CONS</t>
        </is>
      </c>
      <c r="D3708" s="6" t="inlineStr">
        <is>
          <t>Manual Journal</t>
        </is>
      </c>
      <c r="E3708" s="37" t="n">
        <v>46230</v>
      </c>
      <c r="F3708" s="6" t="n"/>
      <c r="G3708" s="39" t="n">
        <v>119.94</v>
      </c>
      <c r="H3708" s="39" t="n">
        <v>0</v>
      </c>
      <c r="I3708" s="6" t="inlineStr">
        <is>
          <t>9403 - CONSULTING - Sales [CONS]</t>
        </is>
      </c>
      <c r="J3708" s="6" t="n"/>
      <c r="K3708" s="6" t="inlineStr">
        <is>
          <t>#68743</t>
        </is>
      </c>
      <c r="L3708" s="6" t="inlineStr">
        <is>
          <t>Payroll 37002 Reclass (11/07/2026-24/07/2026) - CONSULTING - Sales [CONS]</t>
        </is>
      </c>
      <c r="M3708" s="6" t="inlineStr">
        <is>
          <t>CONSULTING</t>
        </is>
      </c>
    </row>
    <row r="3709">
      <c r="A3709" s="6" t="n">
        <v>65136</v>
      </c>
      <c r="B3709" s="6" t="n">
        <v>65136</v>
      </c>
      <c r="C3709" s="6" t="inlineStr">
        <is>
          <t>Indirect Salaries - CONS</t>
        </is>
      </c>
      <c r="D3709" s="6" t="inlineStr">
        <is>
          <t>Manual Journal</t>
        </is>
      </c>
      <c r="E3709" s="37" t="n">
        <v>46234</v>
      </c>
      <c r="F3709" s="6" t="n"/>
      <c r="G3709" s="39" t="n">
        <v>292.56</v>
      </c>
      <c r="H3709" s="39" t="n">
        <v>0</v>
      </c>
      <c r="I3709" s="6" t="inlineStr">
        <is>
          <t>9400 - CONSULTING [CONS]</t>
        </is>
      </c>
      <c r="J3709" s="6" t="n"/>
      <c r="K3709" s="6" t="inlineStr">
        <is>
          <t>#68748</t>
        </is>
      </c>
      <c r="L3709" s="6" t="inlineStr">
        <is>
          <t>Payroll Accruals Payable Jul 27-31 2026 - CONSULTING [CONS]</t>
        </is>
      </c>
      <c r="M3709" s="6" t="inlineStr">
        <is>
          <t>CONSULTING</t>
        </is>
      </c>
    </row>
    <row r="3710">
      <c r="A3710" s="6" t="n">
        <v>65136</v>
      </c>
      <c r="B3710" s="6" t="n">
        <v>65136</v>
      </c>
      <c r="C3710" s="6" t="inlineStr">
        <is>
          <t>Indirect Salaries - CONS</t>
        </is>
      </c>
      <c r="D3710" s="6" t="inlineStr">
        <is>
          <t>Manual Journal</t>
        </is>
      </c>
      <c r="E3710" s="37" t="n">
        <v>46234</v>
      </c>
      <c r="F3710" s="6" t="n"/>
      <c r="G3710" s="39" t="n">
        <v>42.84</v>
      </c>
      <c r="H3710" s="39" t="n">
        <v>0</v>
      </c>
      <c r="I3710" s="6" t="inlineStr">
        <is>
          <t>9403 - CONSULTING - Sales [CONS]</t>
        </is>
      </c>
      <c r="J3710" s="6" t="n"/>
      <c r="K3710" s="6" t="inlineStr">
        <is>
          <t>#68748</t>
        </is>
      </c>
      <c r="L3710" s="6" t="inlineStr">
        <is>
          <t>Payroll Accruals Payable Jul 27-31 2026 - CONSULTING - Sales [CONS]</t>
        </is>
      </c>
      <c r="M3710" s="6" t="inlineStr">
        <is>
          <t>CONSULTING</t>
        </is>
      </c>
    </row>
    <row r="3711">
      <c r="A3711" s="6" t="n">
        <v>65136</v>
      </c>
      <c r="B3711" s="6" t="n">
        <v>65136</v>
      </c>
      <c r="C3711" s="6" t="inlineStr">
        <is>
          <t>Indirect Salaries - CONS</t>
        </is>
      </c>
      <c r="D3711" s="6" t="inlineStr">
        <is>
          <t>Manual Journal</t>
        </is>
      </c>
      <c r="E3711" s="37" t="n">
        <v>46234</v>
      </c>
      <c r="F3711" s="6" t="n"/>
      <c r="G3711" s="39" t="n">
        <v>489.12</v>
      </c>
      <c r="H3711" s="39" t="n">
        <v>0</v>
      </c>
      <c r="I3711" s="6" t="inlineStr">
        <is>
          <t>2479 - CONSULTING - Quotes [CONS]</t>
        </is>
      </c>
      <c r="J3711" s="6" t="n"/>
      <c r="K3711" s="6" t="inlineStr">
        <is>
          <t>#68748</t>
        </is>
      </c>
      <c r="L3711" s="6" t="inlineStr">
        <is>
          <t>Payroll Accruals Payable Jul 27-31 2026 - CONSULTING - Quotes [CONS]</t>
        </is>
      </c>
      <c r="M3711" s="6" t="inlineStr">
        <is>
          <t>CONSULTING</t>
        </is>
      </c>
    </row>
    <row r="3712">
      <c r="A3712" s="6" t="n">
        <v>65136</v>
      </c>
      <c r="B3712" s="6" t="n">
        <v>65136</v>
      </c>
      <c r="C3712" s="6" t="inlineStr">
        <is>
          <t>Indirect Salaries - CONS</t>
        </is>
      </c>
      <c r="D3712" s="6" t="inlineStr">
        <is>
          <t>Manual Journal</t>
        </is>
      </c>
      <c r="E3712" s="37" t="n">
        <v>46235</v>
      </c>
      <c r="F3712" s="6" t="n"/>
      <c r="G3712" s="39" t="n">
        <v>0</v>
      </c>
      <c r="H3712" s="39" t="n">
        <v>292.56</v>
      </c>
      <c r="I3712" s="6" t="inlineStr">
        <is>
          <t>9400 - CONSULTING [CONS]</t>
        </is>
      </c>
      <c r="J3712" s="6" t="n"/>
      <c r="K3712" s="6" t="inlineStr">
        <is>
          <t>#68747</t>
        </is>
      </c>
      <c r="L3712" s="6" t="inlineStr">
        <is>
          <t>Reversal: Payroll Accruals Payable Jul 27-31 2026 - CONSULTING [CONS]</t>
        </is>
      </c>
      <c r="M3712" s="6" t="inlineStr">
        <is>
          <t>CONSULTING</t>
        </is>
      </c>
    </row>
    <row r="3713">
      <c r="A3713" s="6" t="n">
        <v>65136</v>
      </c>
      <c r="B3713" s="6" t="n">
        <v>65136</v>
      </c>
      <c r="C3713" s="6" t="inlineStr">
        <is>
          <t>Indirect Salaries - CONS</t>
        </is>
      </c>
      <c r="D3713" s="6" t="inlineStr">
        <is>
          <t>Manual Journal</t>
        </is>
      </c>
      <c r="E3713" s="37" t="n">
        <v>46235</v>
      </c>
      <c r="F3713" s="6" t="n"/>
      <c r="G3713" s="39" t="n">
        <v>0</v>
      </c>
      <c r="H3713" s="39" t="n">
        <v>42.84</v>
      </c>
      <c r="I3713" s="6" t="inlineStr">
        <is>
          <t>9403 - CONSULTING - Sales [CONS]</t>
        </is>
      </c>
      <c r="J3713" s="6" t="n"/>
      <c r="K3713" s="6" t="inlineStr">
        <is>
          <t>#68747</t>
        </is>
      </c>
      <c r="L3713" s="6" t="inlineStr">
        <is>
          <t>Reversal: Payroll Accruals Payable Jul 27-31 2026 - CONSULTING - Sales [CONS]</t>
        </is>
      </c>
      <c r="M3713" s="6" t="inlineStr">
        <is>
          <t>CONSULTING</t>
        </is>
      </c>
    </row>
    <row r="3714">
      <c r="A3714" s="6" t="n">
        <v>65136</v>
      </c>
      <c r="B3714" s="6" t="n">
        <v>65136</v>
      </c>
      <c r="C3714" s="6" t="inlineStr">
        <is>
          <t>Indirect Salaries - CONS</t>
        </is>
      </c>
      <c r="D3714" s="6" t="inlineStr">
        <is>
          <t>Manual Journal</t>
        </is>
      </c>
      <c r="E3714" s="37" t="n">
        <v>46235</v>
      </c>
      <c r="F3714" s="6" t="n"/>
      <c r="G3714" s="39" t="n">
        <v>0</v>
      </c>
      <c r="H3714" s="39" t="n">
        <v>489.12</v>
      </c>
      <c r="I3714" s="6" t="inlineStr">
        <is>
          <t>2479 - CONSULTING - Quotes [CONS]</t>
        </is>
      </c>
      <c r="J3714" s="6" t="n"/>
      <c r="K3714" s="6" t="inlineStr">
        <is>
          <t>#68747</t>
        </is>
      </c>
      <c r="L3714" s="6" t="inlineStr">
        <is>
          <t>Reversal: Payroll Accruals Payable Jul 27-31 2026 - CONSULTING - Quotes [CONS]</t>
        </is>
      </c>
      <c r="M3714" s="6" t="inlineStr">
        <is>
          <t>CONSULTING</t>
        </is>
      </c>
    </row>
    <row r="3715">
      <c r="A3715" s="6" t="n">
        <v>65136</v>
      </c>
      <c r="B3715" s="6" t="n">
        <v>65136</v>
      </c>
      <c r="C3715" s="6" t="inlineStr">
        <is>
          <t>Indirect Salaries - CONS</t>
        </is>
      </c>
      <c r="D3715" s="6" t="inlineStr">
        <is>
          <t>Manual Journal</t>
        </is>
      </c>
      <c r="E3715" s="37" t="n">
        <v>46245</v>
      </c>
      <c r="F3715" s="6" t="n"/>
      <c r="G3715" s="39" t="n">
        <v>1043.44</v>
      </c>
      <c r="H3715" s="39" t="n">
        <v>0</v>
      </c>
      <c r="I3715" s="6" t="inlineStr">
        <is>
          <t>9400 - CONSULTING [CONS]</t>
        </is>
      </c>
      <c r="J3715" s="6" t="n"/>
      <c r="K3715" s="6" t="inlineStr">
        <is>
          <t>#69396</t>
        </is>
      </c>
      <c r="L3715" s="6" t="inlineStr">
        <is>
          <t>Payroll 37003 Reclass (25/07/2026-07/08/2026) - CONSULTING [CONS]</t>
        </is>
      </c>
      <c r="M3715" s="6" t="inlineStr">
        <is>
          <t>CONSULTING</t>
        </is>
      </c>
    </row>
    <row r="3716">
      <c r="A3716" s="6" t="n">
        <v>65136</v>
      </c>
      <c r="B3716" s="6" t="n">
        <v>65136</v>
      </c>
      <c r="C3716" s="6" t="inlineStr">
        <is>
          <t>Indirect Salaries - CONS</t>
        </is>
      </c>
      <c r="D3716" s="6" t="inlineStr">
        <is>
          <t>Manual Journal</t>
        </is>
      </c>
      <c r="E3716" s="37" t="n">
        <v>46245</v>
      </c>
      <c r="F3716" s="6" t="n"/>
      <c r="G3716" s="39" t="n">
        <v>90.95999999999999</v>
      </c>
      <c r="H3716" s="39" t="n">
        <v>0</v>
      </c>
      <c r="I3716" s="6" t="inlineStr">
        <is>
          <t>9403 - CONSULTING - Sales [CONS]</t>
        </is>
      </c>
      <c r="J3716" s="6" t="n"/>
      <c r="K3716" s="6" t="inlineStr">
        <is>
          <t>#69396</t>
        </is>
      </c>
      <c r="L3716" s="6" t="inlineStr">
        <is>
          <t>Payroll 37003 Reclass (25/07/2026-07/08/2026) - CONSULTING - Sales [CONS]</t>
        </is>
      </c>
      <c r="M3716" s="6" t="inlineStr">
        <is>
          <t>CONSULTING</t>
        </is>
      </c>
    </row>
    <row r="3717">
      <c r="A3717" s="6" t="n">
        <v>65136</v>
      </c>
      <c r="B3717" s="6" t="n">
        <v>65136</v>
      </c>
      <c r="C3717" s="6" t="inlineStr">
        <is>
          <t>Indirect Salaries - CONS</t>
        </is>
      </c>
      <c r="D3717" s="6" t="inlineStr">
        <is>
          <t>Manual Journal</t>
        </is>
      </c>
      <c r="E3717" s="37" t="n">
        <v>46259</v>
      </c>
      <c r="F3717" s="6" t="n"/>
      <c r="G3717" s="39" t="n">
        <v>332.68</v>
      </c>
      <c r="H3717" s="39" t="n">
        <v>0</v>
      </c>
      <c r="I3717" s="6" t="inlineStr">
        <is>
          <t>9400 - CONSULTING [CONS]</t>
        </is>
      </c>
      <c r="J3717" s="6" t="n"/>
      <c r="K3717" s="6" t="inlineStr">
        <is>
          <t>#69669</t>
        </is>
      </c>
      <c r="L3717" s="6" t="inlineStr">
        <is>
          <t>Payroll 37004 Reclass (08/08/2026-21/08/2026) - CONSULTING [CONS]</t>
        </is>
      </c>
      <c r="M3717" s="6" t="inlineStr">
        <is>
          <t>CONSULTING</t>
        </is>
      </c>
    </row>
    <row r="3718">
      <c r="A3718" s="6" t="n">
        <v>65136</v>
      </c>
      <c r="B3718" s="6" t="n">
        <v>65136</v>
      </c>
      <c r="C3718" s="6" t="inlineStr">
        <is>
          <t>Indirect Salaries - CONS</t>
        </is>
      </c>
      <c r="D3718" s="6" t="inlineStr">
        <is>
          <t>Manual Journal</t>
        </is>
      </c>
      <c r="E3718" s="37" t="n">
        <v>46259</v>
      </c>
      <c r="F3718" s="6" t="n"/>
      <c r="G3718" s="39" t="n">
        <v>32.19</v>
      </c>
      <c r="H3718" s="39" t="n">
        <v>0</v>
      </c>
      <c r="I3718" s="6" t="inlineStr">
        <is>
          <t>9405 - CONSULTING - Marketing [CONS]</t>
        </is>
      </c>
      <c r="J3718" s="6" t="n"/>
      <c r="K3718" s="6" t="inlineStr">
        <is>
          <t>#69669</t>
        </is>
      </c>
      <c r="L3718" s="6" t="inlineStr">
        <is>
          <t>Payroll 37004 Reclass (08/08/2026-21/08/2026) - CONSULTING - Marketing [CONS]</t>
        </is>
      </c>
      <c r="M3718" s="6" t="inlineStr">
        <is>
          <t>CONSULTING</t>
        </is>
      </c>
    </row>
    <row r="3719">
      <c r="A3719" s="6" t="n">
        <v>65136</v>
      </c>
      <c r="B3719" s="6" t="n">
        <v>65136</v>
      </c>
      <c r="C3719" s="6" t="inlineStr">
        <is>
          <t>Indirect Salaries - CONS</t>
        </is>
      </c>
      <c r="D3719" s="6" t="inlineStr">
        <is>
          <t>Manual Journal</t>
        </is>
      </c>
      <c r="E3719" s="37" t="n">
        <v>46265</v>
      </c>
      <c r="F3719" s="6" t="n"/>
      <c r="G3719" s="39" t="n">
        <v>142.58</v>
      </c>
      <c r="H3719" s="39" t="n">
        <v>0</v>
      </c>
      <c r="I3719" s="6" t="inlineStr">
        <is>
          <t>9400 - CONSULTING [CONS]</t>
        </is>
      </c>
      <c r="J3719" s="6" t="n"/>
      <c r="K3719" s="6" t="inlineStr">
        <is>
          <t>#69665</t>
        </is>
      </c>
      <c r="L3719" s="6" t="inlineStr">
        <is>
          <t>Payroll Accruals Payable Aug 24-31 2026 - CONSULTING [CONS]</t>
        </is>
      </c>
      <c r="M3719" s="6" t="inlineStr">
        <is>
          <t>CONSULTING</t>
        </is>
      </c>
    </row>
    <row r="3720">
      <c r="A3720" s="6" t="n">
        <v>65136</v>
      </c>
      <c r="B3720" s="6" t="n">
        <v>65136</v>
      </c>
      <c r="C3720" s="6" t="inlineStr">
        <is>
          <t>Indirect Salaries - CONS</t>
        </is>
      </c>
      <c r="D3720" s="6" t="inlineStr">
        <is>
          <t>Manual Journal</t>
        </is>
      </c>
      <c r="E3720" s="37" t="n">
        <v>46265</v>
      </c>
      <c r="F3720" s="6" t="n"/>
      <c r="G3720" s="39" t="n">
        <v>13.8</v>
      </c>
      <c r="H3720" s="39" t="n">
        <v>0</v>
      </c>
      <c r="I3720" s="6" t="inlineStr">
        <is>
          <t>9405 - CONSULTING - Marketing [CONS]</t>
        </is>
      </c>
      <c r="J3720" s="6" t="n"/>
      <c r="K3720" s="6" t="inlineStr">
        <is>
          <t>#69665</t>
        </is>
      </c>
      <c r="L3720" s="6" t="inlineStr">
        <is>
          <t>Payroll Accruals Payable Aug 24-31 2026 - CONSULTING - Marketing [CONS]</t>
        </is>
      </c>
      <c r="M3720" s="6" t="inlineStr">
        <is>
          <t>CONSULTING</t>
        </is>
      </c>
    </row>
    <row r="3721">
      <c r="A3721" s="6" t="n">
        <v>65171</v>
      </c>
      <c r="B3721" s="6" t="n">
        <v>65171</v>
      </c>
      <c r="C3721" s="6" t="inlineStr">
        <is>
          <t>Indirect Wages - ADMIN</t>
        </is>
      </c>
      <c r="D3721" s="6" t="inlineStr">
        <is>
          <t>Manual Journal</t>
        </is>
      </c>
      <c r="E3721" s="37" t="n">
        <v>46204</v>
      </c>
      <c r="F3721" s="6" t="n"/>
      <c r="G3721" s="39" t="n">
        <v>0</v>
      </c>
      <c r="H3721" s="39" t="n">
        <v>46.61</v>
      </c>
      <c r="I3721" s="6" t="inlineStr">
        <is>
          <t>9000 - OFFICE / ADMIN [CTS]</t>
        </is>
      </c>
      <c r="J3721" s="6" t="n"/>
      <c r="K3721" s="6" t="inlineStr">
        <is>
          <t>#67972</t>
        </is>
      </c>
      <c r="L3721" s="6" t="inlineStr">
        <is>
          <t>Reversal: Payroll Accruals Payable Jun 29-30 2026 - OFFICE / ADMIN [CTS]</t>
        </is>
      </c>
      <c r="M3721" s="6" t="inlineStr">
        <is>
          <t>CTS</t>
        </is>
      </c>
    </row>
    <row r="3722">
      <c r="A3722" s="6" t="n">
        <v>65171</v>
      </c>
      <c r="B3722" s="6" t="n">
        <v>65171</v>
      </c>
      <c r="C3722" s="6" t="inlineStr">
        <is>
          <t>Indirect Wages - ADMIN</t>
        </is>
      </c>
      <c r="D3722" s="6" t="inlineStr">
        <is>
          <t>Manual Journal</t>
        </is>
      </c>
      <c r="E3722" s="37" t="n">
        <v>46216</v>
      </c>
      <c r="F3722" s="6" t="n"/>
      <c r="G3722" s="39" t="n">
        <v>380.62</v>
      </c>
      <c r="H3722" s="39" t="n">
        <v>0</v>
      </c>
      <c r="I3722" s="6" t="inlineStr">
        <is>
          <t>9000 - OFFICE / ADMIN [CTS]</t>
        </is>
      </c>
      <c r="J3722" s="6" t="n"/>
      <c r="K3722" s="6" t="inlineStr">
        <is>
          <t>#69527</t>
        </is>
      </c>
      <c r="L3722" s="6" t="inlineStr">
        <is>
          <t>Payroll 37001 Reclass (27/06/2026-10/07/2026) - OFFICE / ADMIN [CTS]</t>
        </is>
      </c>
      <c r="M3722" s="6" t="inlineStr">
        <is>
          <t>CTS</t>
        </is>
      </c>
    </row>
    <row r="3723">
      <c r="A3723" s="6" t="n">
        <v>65171</v>
      </c>
      <c r="B3723" s="6" t="n">
        <v>65171</v>
      </c>
      <c r="C3723" s="6" t="inlineStr">
        <is>
          <t>Indirect Wages - ADMIN</t>
        </is>
      </c>
      <c r="D3723" s="6" t="inlineStr">
        <is>
          <t>Manual Journal</t>
        </is>
      </c>
      <c r="E3723" s="37" t="n">
        <v>46230</v>
      </c>
      <c r="F3723" s="6" t="n"/>
      <c r="G3723" s="39" t="n">
        <v>261.56</v>
      </c>
      <c r="H3723" s="39" t="n">
        <v>0</v>
      </c>
      <c r="I3723" s="6" t="inlineStr">
        <is>
          <t>9000 - OFFICE / ADMIN [CTS]</t>
        </is>
      </c>
      <c r="J3723" s="6" t="n"/>
      <c r="K3723" s="6" t="inlineStr">
        <is>
          <t>#68743</t>
        </is>
      </c>
      <c r="L3723" s="6" t="inlineStr">
        <is>
          <t>Payroll 37002 Reclass (11/07/2026-24/07/2026) - OFFICE / ADMIN [CTS]</t>
        </is>
      </c>
      <c r="M3723" s="6" t="inlineStr">
        <is>
          <t>CTS</t>
        </is>
      </c>
    </row>
    <row r="3724">
      <c r="A3724" s="6" t="n">
        <v>65171</v>
      </c>
      <c r="B3724" s="6" t="n">
        <v>65171</v>
      </c>
      <c r="C3724" s="6" t="inlineStr">
        <is>
          <t>Indirect Wages - ADMIN</t>
        </is>
      </c>
      <c r="D3724" s="6" t="inlineStr">
        <is>
          <t>Manual Journal</t>
        </is>
      </c>
      <c r="E3724" s="37" t="n">
        <v>46234</v>
      </c>
      <c r="F3724" s="6" t="n"/>
      <c r="G3724" s="39" t="n">
        <v>93.41</v>
      </c>
      <c r="H3724" s="39" t="n">
        <v>0</v>
      </c>
      <c r="I3724" s="6" t="inlineStr">
        <is>
          <t>9000 - OFFICE / ADMIN [CTS]</t>
        </is>
      </c>
      <c r="J3724" s="6" t="n"/>
      <c r="K3724" s="6" t="inlineStr">
        <is>
          <t>#68748</t>
        </is>
      </c>
      <c r="L3724" s="6" t="inlineStr">
        <is>
          <t>Payroll Accruals Payable Jul 27-31 2026 - OFFICE / ADMIN [CTS]</t>
        </is>
      </c>
      <c r="M3724" s="6" t="inlineStr">
        <is>
          <t>CTS</t>
        </is>
      </c>
    </row>
    <row r="3725">
      <c r="A3725" s="6" t="n">
        <v>65171</v>
      </c>
      <c r="B3725" s="6" t="n">
        <v>65171</v>
      </c>
      <c r="C3725" s="6" t="inlineStr">
        <is>
          <t>Indirect Wages - ADMIN</t>
        </is>
      </c>
      <c r="D3725" s="6" t="inlineStr">
        <is>
          <t>Manual Journal</t>
        </is>
      </c>
      <c r="E3725" s="37" t="n">
        <v>46235</v>
      </c>
      <c r="F3725" s="6" t="n"/>
      <c r="G3725" s="39" t="n">
        <v>0</v>
      </c>
      <c r="H3725" s="39" t="n">
        <v>93.41</v>
      </c>
      <c r="I3725" s="6" t="inlineStr">
        <is>
          <t>9000 - OFFICE / ADMIN [CTS]</t>
        </is>
      </c>
      <c r="J3725" s="6" t="n"/>
      <c r="K3725" s="6" t="inlineStr">
        <is>
          <t>#68747</t>
        </is>
      </c>
      <c r="L3725" s="6" t="inlineStr">
        <is>
          <t>Reversal: Payroll Accruals Payable Jul 27-31 2026 - OFFICE / ADMIN [CTS]</t>
        </is>
      </c>
      <c r="M3725" s="6" t="inlineStr">
        <is>
          <t>CTS</t>
        </is>
      </c>
    </row>
    <row r="3726">
      <c r="A3726" s="6" t="n">
        <v>65171</v>
      </c>
      <c r="B3726" s="6" t="n">
        <v>65171</v>
      </c>
      <c r="C3726" s="6" t="inlineStr">
        <is>
          <t>Indirect Wages - ADMIN</t>
        </is>
      </c>
      <c r="D3726" s="6" t="inlineStr">
        <is>
          <t>Manual Journal</t>
        </is>
      </c>
      <c r="E3726" s="37" t="n">
        <v>46245</v>
      </c>
      <c r="F3726" s="6" t="n"/>
      <c r="G3726" s="39" t="n">
        <v>329.41</v>
      </c>
      <c r="H3726" s="39" t="n">
        <v>0</v>
      </c>
      <c r="I3726" s="6" t="inlineStr">
        <is>
          <t>9000 - OFFICE / ADMIN [CTS]</t>
        </is>
      </c>
      <c r="J3726" s="6" t="n"/>
      <c r="K3726" s="6" t="inlineStr">
        <is>
          <t>#69396</t>
        </is>
      </c>
      <c r="L3726" s="6" t="inlineStr">
        <is>
          <t>Payroll 37003 Reclass (25/07/2026-07/08/2026) - OFFICE / ADMIN [CTS]</t>
        </is>
      </c>
      <c r="M3726" s="6" t="inlineStr">
        <is>
          <t>CTS</t>
        </is>
      </c>
    </row>
    <row r="3727">
      <c r="A3727" s="6" t="n">
        <v>65171</v>
      </c>
      <c r="B3727" s="6" t="n">
        <v>65171</v>
      </c>
      <c r="C3727" s="6" t="inlineStr">
        <is>
          <t>Indirect Wages - ADMIN</t>
        </is>
      </c>
      <c r="D3727" s="6" t="inlineStr">
        <is>
          <t>Manual Journal</t>
        </is>
      </c>
      <c r="E3727" s="37" t="n">
        <v>46245</v>
      </c>
      <c r="F3727" s="6" t="n"/>
      <c r="G3727" s="39" t="n">
        <v>756.52</v>
      </c>
      <c r="H3727" s="39" t="n">
        <v>0</v>
      </c>
      <c r="I3727" s="6" t="inlineStr">
        <is>
          <t>9375 - MARKETING / COMMS [CTS]</t>
        </is>
      </c>
      <c r="J3727" s="6" t="n"/>
      <c r="K3727" s="6" t="inlineStr">
        <is>
          <t>#69396</t>
        </is>
      </c>
      <c r="L3727" s="6" t="inlineStr">
        <is>
          <t>Payroll 37003 Reclass (25/07/2026-07/08/2026) - MARKETING / COMMS [CTS]</t>
        </is>
      </c>
      <c r="M3727" s="6" t="inlineStr">
        <is>
          <t>CTS</t>
        </is>
      </c>
    </row>
    <row r="3728">
      <c r="A3728" s="6" t="n">
        <v>65171</v>
      </c>
      <c r="B3728" s="6" t="n">
        <v>65171</v>
      </c>
      <c r="C3728" s="6" t="inlineStr">
        <is>
          <t>Indirect Wages - ADMIN</t>
        </is>
      </c>
      <c r="D3728" s="6" t="inlineStr">
        <is>
          <t>Manual Journal</t>
        </is>
      </c>
      <c r="E3728" s="37" t="n">
        <v>46259</v>
      </c>
      <c r="F3728" s="6" t="n"/>
      <c r="G3728" s="39" t="n">
        <v>251.88</v>
      </c>
      <c r="H3728" s="39" t="n">
        <v>0</v>
      </c>
      <c r="I3728" s="6" t="inlineStr">
        <is>
          <t>9000 - OFFICE / ADMIN [CTS]</t>
        </is>
      </c>
      <c r="J3728" s="6" t="n"/>
      <c r="K3728" s="6" t="inlineStr">
        <is>
          <t>#69669</t>
        </is>
      </c>
      <c r="L3728" s="6" t="inlineStr">
        <is>
          <t>Payroll 37004 Reclass (08/08/2026-21/08/2026) - OFFICE / ADMIN [CTS]</t>
        </is>
      </c>
      <c r="M3728" s="6" t="inlineStr">
        <is>
          <t>CTS</t>
        </is>
      </c>
    </row>
    <row r="3729">
      <c r="A3729" s="6" t="n">
        <v>65171</v>
      </c>
      <c r="B3729" s="6" t="n">
        <v>65171</v>
      </c>
      <c r="C3729" s="6" t="inlineStr">
        <is>
          <t>Indirect Wages - ADMIN</t>
        </is>
      </c>
      <c r="D3729" s="6" t="inlineStr">
        <is>
          <t>Manual Journal</t>
        </is>
      </c>
      <c r="E3729" s="37" t="n">
        <v>46265</v>
      </c>
      <c r="F3729" s="6" t="n"/>
      <c r="G3729" s="39" t="n">
        <v>635.16</v>
      </c>
      <c r="H3729" s="39" t="n">
        <v>0</v>
      </c>
      <c r="I3729" s="6" t="inlineStr">
        <is>
          <t>9000 - OFFICE / ADMIN [CTS]</t>
        </is>
      </c>
      <c r="J3729" s="6" t="n"/>
      <c r="K3729" s="6" t="inlineStr">
        <is>
          <t>#69665</t>
        </is>
      </c>
      <c r="L3729" s="6" t="inlineStr">
        <is>
          <t>Payroll Accruals Payable Aug 24-31 2026 - OFFICE / ADMIN [CTS]</t>
        </is>
      </c>
      <c r="M3729" s="6" t="inlineStr">
        <is>
          <t>CTS</t>
        </is>
      </c>
    </row>
    <row r="3730">
      <c r="A3730" s="6" t="n">
        <v>65171</v>
      </c>
      <c r="B3730" s="6" t="n">
        <v>65171</v>
      </c>
      <c r="C3730" s="6" t="inlineStr">
        <is>
          <t>Indirect Wages - ADMIN</t>
        </is>
      </c>
      <c r="D3730" s="6" t="inlineStr">
        <is>
          <t>Manual Journal</t>
        </is>
      </c>
      <c r="E3730" s="37" t="n">
        <v>46265</v>
      </c>
      <c r="F3730" s="6" t="n"/>
      <c r="G3730" s="39" t="n">
        <v>1955.75</v>
      </c>
      <c r="H3730" s="39" t="n">
        <v>0</v>
      </c>
      <c r="I3730" s="6" t="inlineStr">
        <is>
          <t>9000 - OFFICE / ADMIN [CTS]</t>
        </is>
      </c>
      <c r="J3730" s="6" t="n"/>
      <c r="K3730" s="6" t="inlineStr">
        <is>
          <t>#70422</t>
        </is>
      </c>
      <c r="L3730" s="6" t="inlineStr">
        <is>
          <t>Time in Lieu - August 2026 - Time in Lieu - August 2026</t>
        </is>
      </c>
      <c r="M3730" s="6" t="inlineStr">
        <is>
          <t>CTS</t>
        </is>
      </c>
    </row>
    <row r="3731">
      <c r="A3731" s="6" t="n">
        <v>65172</v>
      </c>
      <c r="B3731" s="6" t="n">
        <v>65172</v>
      </c>
      <c r="C3731" s="6" t="inlineStr">
        <is>
          <t>Indirect Wages - ONS</t>
        </is>
      </c>
      <c r="D3731" s="6" t="inlineStr">
        <is>
          <t>Manual Journal</t>
        </is>
      </c>
      <c r="E3731" s="37" t="n">
        <v>46204</v>
      </c>
      <c r="F3731" s="6" t="n"/>
      <c r="G3731" s="39" t="n">
        <v>0</v>
      </c>
      <c r="H3731" s="39" t="n">
        <v>77.63</v>
      </c>
      <c r="I3731" s="6" t="inlineStr">
        <is>
          <t>2503 - ONS DTTL (non-chargeable)</t>
        </is>
      </c>
      <c r="J3731" s="6" t="n"/>
      <c r="K3731" s="6" t="inlineStr">
        <is>
          <t>#67972</t>
        </is>
      </c>
      <c r="L3731" s="6" t="inlineStr">
        <is>
          <t>Reversal: Payroll Accruals Payable Jun 29-30 2026 - ONS DTTL (non-chargeable)</t>
        </is>
      </c>
      <c r="M3731" s="6" t="inlineStr">
        <is>
          <t>ONSITE</t>
        </is>
      </c>
    </row>
    <row r="3732">
      <c r="A3732" s="6" t="n">
        <v>65172</v>
      </c>
      <c r="B3732" s="6" t="n">
        <v>65172</v>
      </c>
      <c r="C3732" s="6" t="inlineStr">
        <is>
          <t>Indirect Wages - ONS</t>
        </is>
      </c>
      <c r="D3732" s="6" t="inlineStr">
        <is>
          <t>Manual Journal</t>
        </is>
      </c>
      <c r="E3732" s="37" t="n">
        <v>46259</v>
      </c>
      <c r="F3732" s="6" t="n"/>
      <c r="G3732" s="39" t="n">
        <v>225</v>
      </c>
      <c r="H3732" s="39" t="n">
        <v>0</v>
      </c>
      <c r="I3732" s="6" t="inlineStr">
        <is>
          <t>2505 - ONS PWC (non-chargeable)</t>
        </is>
      </c>
      <c r="J3732" s="6" t="n"/>
      <c r="K3732" s="6" t="inlineStr">
        <is>
          <t>#69669</t>
        </is>
      </c>
      <c r="L3732" s="6" t="inlineStr">
        <is>
          <t>Payroll 37004 Reclass (08/08/2026-21/08/2026) - ONS PWC (non-chargeable)</t>
        </is>
      </c>
      <c r="M3732" s="6" t="inlineStr">
        <is>
          <t>ONSITE</t>
        </is>
      </c>
    </row>
    <row r="3733">
      <c r="A3733" s="6" t="n">
        <v>65172</v>
      </c>
      <c r="B3733" s="6" t="n">
        <v>65172</v>
      </c>
      <c r="C3733" s="6" t="inlineStr">
        <is>
          <t>Indirect Wages - ONS</t>
        </is>
      </c>
      <c r="D3733" s="6" t="inlineStr">
        <is>
          <t>Manual Journal</t>
        </is>
      </c>
      <c r="E3733" s="37" t="n">
        <v>46259</v>
      </c>
      <c r="F3733" s="6" t="n"/>
      <c r="G3733" s="39" t="n">
        <v>588.9</v>
      </c>
      <c r="H3733" s="39" t="n">
        <v>0</v>
      </c>
      <c r="I3733" s="6" t="inlineStr">
        <is>
          <t>2503 - ONS DTTL (non-chargeable)</t>
        </is>
      </c>
      <c r="J3733" s="6" t="n"/>
      <c r="K3733" s="6" t="inlineStr">
        <is>
          <t>#69669</t>
        </is>
      </c>
      <c r="L3733" s="6" t="inlineStr">
        <is>
          <t>Payroll 37004 Reclass (08/08/2026-21/08/2026) - ONS DTTL (non-chargeable)</t>
        </is>
      </c>
      <c r="M3733" s="6" t="inlineStr">
        <is>
          <t>ONSITE</t>
        </is>
      </c>
    </row>
    <row r="3734">
      <c r="A3734" s="6" t="n">
        <v>65172</v>
      </c>
      <c r="B3734" s="6" t="n">
        <v>65172</v>
      </c>
      <c r="C3734" s="6" t="inlineStr">
        <is>
          <t>Indirect Wages - ONS</t>
        </is>
      </c>
      <c r="D3734" s="6" t="inlineStr">
        <is>
          <t>Manual Journal</t>
        </is>
      </c>
      <c r="E3734" s="37" t="n">
        <v>46265</v>
      </c>
      <c r="F3734" s="6" t="n"/>
      <c r="G3734" s="39" t="n">
        <v>96.43000000000001</v>
      </c>
      <c r="H3734" s="39" t="n">
        <v>0</v>
      </c>
      <c r="I3734" s="6" t="inlineStr">
        <is>
          <t>2505 - ONS PWC (non-chargeable)</t>
        </is>
      </c>
      <c r="J3734" s="6" t="n"/>
      <c r="K3734" s="6" t="inlineStr">
        <is>
          <t>#69665</t>
        </is>
      </c>
      <c r="L3734" s="6" t="inlineStr">
        <is>
          <t>Payroll Accruals Payable Aug 24-31 2026 - ONS PWC (non-chargeable)</t>
        </is>
      </c>
      <c r="M3734" s="6" t="inlineStr">
        <is>
          <t>ONSITE</t>
        </is>
      </c>
    </row>
    <row r="3735">
      <c r="A3735" s="6" t="n">
        <v>65172</v>
      </c>
      <c r="B3735" s="6" t="n">
        <v>65172</v>
      </c>
      <c r="C3735" s="6" t="inlineStr">
        <is>
          <t>Indirect Wages - ONS</t>
        </is>
      </c>
      <c r="D3735" s="6" t="inlineStr">
        <is>
          <t>Manual Journal</t>
        </is>
      </c>
      <c r="E3735" s="37" t="n">
        <v>46265</v>
      </c>
      <c r="F3735" s="6" t="n"/>
      <c r="G3735" s="39" t="n">
        <v>252.39</v>
      </c>
      <c r="H3735" s="39" t="n">
        <v>0</v>
      </c>
      <c r="I3735" s="6" t="inlineStr">
        <is>
          <t>2503 - ONS DTTL (non-chargeable)</t>
        </is>
      </c>
      <c r="J3735" s="6" t="n"/>
      <c r="K3735" s="6" t="inlineStr">
        <is>
          <t>#69665</t>
        </is>
      </c>
      <c r="L3735" s="6" t="inlineStr">
        <is>
          <t>Payroll Accruals Payable Aug 24-31 2026 - ONS DTTL (non-chargeable)</t>
        </is>
      </c>
      <c r="M3735" s="6" t="inlineStr">
        <is>
          <t>ONSITE</t>
        </is>
      </c>
    </row>
    <row r="3736">
      <c r="A3736" s="6" t="n">
        <v>65173</v>
      </c>
      <c r="B3736" s="6" t="n">
        <v>65173</v>
      </c>
      <c r="C3736" s="6" t="inlineStr">
        <is>
          <t>Indirect Wages - PRD</t>
        </is>
      </c>
      <c r="D3736" s="6" t="inlineStr">
        <is>
          <t>Manual Journal</t>
        </is>
      </c>
      <c r="E3736" s="37" t="n">
        <v>46230</v>
      </c>
      <c r="F3736" s="6" t="n"/>
      <c r="G3736" s="39" t="n">
        <v>842.67</v>
      </c>
      <c r="H3736" s="39" t="n">
        <v>0</v>
      </c>
      <c r="I3736" s="6" t="inlineStr">
        <is>
          <t>9100 - PRODUCTION [PRD]</t>
        </is>
      </c>
      <c r="J3736" s="6" t="n"/>
      <c r="K3736" s="6" t="inlineStr">
        <is>
          <t>#68743</t>
        </is>
      </c>
      <c r="L3736" s="6" t="inlineStr">
        <is>
          <t>Payroll 37002 Reclass (11/07/2026-24/07/2026) - PRODUCTION [PRD]</t>
        </is>
      </c>
      <c r="M3736" s="6" t="inlineStr">
        <is>
          <t>PRODUCTION</t>
        </is>
      </c>
    </row>
    <row r="3737">
      <c r="A3737" s="6" t="n">
        <v>65173</v>
      </c>
      <c r="B3737" s="6" t="n">
        <v>65173</v>
      </c>
      <c r="C3737" s="6" t="inlineStr">
        <is>
          <t>Indirect Wages - PRD</t>
        </is>
      </c>
      <c r="D3737" s="6" t="inlineStr">
        <is>
          <t>Manual Journal</t>
        </is>
      </c>
      <c r="E3737" s="37" t="n">
        <v>46230</v>
      </c>
      <c r="F3737" s="6" t="n"/>
      <c r="G3737" s="39" t="n">
        <v>150</v>
      </c>
      <c r="H3737" s="39" t="n">
        <v>0</v>
      </c>
      <c r="I3737" s="6" t="inlineStr">
        <is>
          <t>9102 - Production - Training [PRD]</t>
        </is>
      </c>
      <c r="J3737" s="6" t="n"/>
      <c r="K3737" s="6" t="inlineStr">
        <is>
          <t>#68743</t>
        </is>
      </c>
      <c r="L3737" s="6" t="inlineStr">
        <is>
          <t>Payroll 37002 Reclass (11/07/2026-24/07/2026) - Production - Training [PRD]</t>
        </is>
      </c>
      <c r="M3737" s="6" t="inlineStr">
        <is>
          <t>PRODUCTION</t>
        </is>
      </c>
    </row>
    <row r="3738">
      <c r="A3738" s="6" t="n">
        <v>65173</v>
      </c>
      <c r="B3738" s="6" t="n">
        <v>65173</v>
      </c>
      <c r="C3738" s="6" t="inlineStr">
        <is>
          <t>Indirect Wages - PRD</t>
        </is>
      </c>
      <c r="D3738" s="6" t="inlineStr">
        <is>
          <t>Manual Journal</t>
        </is>
      </c>
      <c r="E3738" s="37" t="n">
        <v>46234</v>
      </c>
      <c r="F3738" s="6" t="n"/>
      <c r="G3738" s="39" t="n">
        <v>300.95</v>
      </c>
      <c r="H3738" s="39" t="n">
        <v>0</v>
      </c>
      <c r="I3738" s="6" t="inlineStr">
        <is>
          <t>9100 - PRODUCTION [PRD]</t>
        </is>
      </c>
      <c r="J3738" s="6" t="n"/>
      <c r="K3738" s="6" t="inlineStr">
        <is>
          <t>#68748</t>
        </is>
      </c>
      <c r="L3738" s="6" t="inlineStr">
        <is>
          <t>Payroll Accruals Payable Jul 27-31 2026 - PRODUCTION [PRD]</t>
        </is>
      </c>
      <c r="M3738" s="6" t="inlineStr">
        <is>
          <t>PRODUCTION</t>
        </is>
      </c>
    </row>
    <row r="3739">
      <c r="A3739" s="6" t="n">
        <v>65173</v>
      </c>
      <c r="B3739" s="6" t="n">
        <v>65173</v>
      </c>
      <c r="C3739" s="6" t="inlineStr">
        <is>
          <t>Indirect Wages - PRD</t>
        </is>
      </c>
      <c r="D3739" s="6" t="inlineStr">
        <is>
          <t>Manual Journal</t>
        </is>
      </c>
      <c r="E3739" s="37" t="n">
        <v>46234</v>
      </c>
      <c r="F3739" s="6" t="n"/>
      <c r="G3739" s="39" t="n">
        <v>53.57</v>
      </c>
      <c r="H3739" s="39" t="n">
        <v>0</v>
      </c>
      <c r="I3739" s="6" t="inlineStr">
        <is>
          <t>9102 - Production - Training [PRD]</t>
        </is>
      </c>
      <c r="J3739" s="6" t="n"/>
      <c r="K3739" s="6" t="inlineStr">
        <is>
          <t>#68748</t>
        </is>
      </c>
      <c r="L3739" s="6" t="inlineStr">
        <is>
          <t>Payroll Accruals Payable Jul 27-31 2026 - Production - Training [PRD]</t>
        </is>
      </c>
      <c r="M3739" s="6" t="inlineStr">
        <is>
          <t>PRODUCTION</t>
        </is>
      </c>
    </row>
    <row r="3740">
      <c r="A3740" s="6" t="n">
        <v>65173</v>
      </c>
      <c r="B3740" s="6" t="n">
        <v>65173</v>
      </c>
      <c r="C3740" s="6" t="inlineStr">
        <is>
          <t>Indirect Wages - PRD</t>
        </is>
      </c>
      <c r="D3740" s="6" t="inlineStr">
        <is>
          <t>Manual Journal</t>
        </is>
      </c>
      <c r="E3740" s="37" t="n">
        <v>46235</v>
      </c>
      <c r="F3740" s="6" t="n"/>
      <c r="G3740" s="39" t="n">
        <v>0</v>
      </c>
      <c r="H3740" s="39" t="n">
        <v>300.95</v>
      </c>
      <c r="I3740" s="6" t="inlineStr">
        <is>
          <t>9100 - PRODUCTION [PRD]</t>
        </is>
      </c>
      <c r="J3740" s="6" t="n"/>
      <c r="K3740" s="6" t="inlineStr">
        <is>
          <t>#68747</t>
        </is>
      </c>
      <c r="L3740" s="6" t="inlineStr">
        <is>
          <t>Reversal: Payroll Accruals Payable Jul 27-31 2026 - PRODUCTION [PRD]</t>
        </is>
      </c>
      <c r="M3740" s="6" t="inlineStr">
        <is>
          <t>PRODUCTION</t>
        </is>
      </c>
    </row>
    <row r="3741">
      <c r="A3741" s="6" t="n">
        <v>65173</v>
      </c>
      <c r="B3741" s="6" t="n">
        <v>65173</v>
      </c>
      <c r="C3741" s="6" t="inlineStr">
        <is>
          <t>Indirect Wages - PRD</t>
        </is>
      </c>
      <c r="D3741" s="6" t="inlineStr">
        <is>
          <t>Manual Journal</t>
        </is>
      </c>
      <c r="E3741" s="37" t="n">
        <v>46235</v>
      </c>
      <c r="F3741" s="6" t="n"/>
      <c r="G3741" s="39" t="n">
        <v>0</v>
      </c>
      <c r="H3741" s="39" t="n">
        <v>53.57</v>
      </c>
      <c r="I3741" s="6" t="inlineStr">
        <is>
          <t>9102 - Production - Training [PRD]</t>
        </is>
      </c>
      <c r="J3741" s="6" t="n"/>
      <c r="K3741" s="6" t="inlineStr">
        <is>
          <t>#68747</t>
        </is>
      </c>
      <c r="L3741" s="6" t="inlineStr">
        <is>
          <t>Reversal: Payroll Accruals Payable Jul 27-31 2026 - Production - Training [PRD]</t>
        </is>
      </c>
      <c r="M3741" s="6" t="inlineStr">
        <is>
          <t>PRODUCTION</t>
        </is>
      </c>
    </row>
    <row r="3742">
      <c r="A3742" s="6" t="n">
        <v>65173</v>
      </c>
      <c r="B3742" s="6" t="n">
        <v>65173</v>
      </c>
      <c r="C3742" s="6" t="inlineStr">
        <is>
          <t>Indirect Wages - PRD</t>
        </is>
      </c>
      <c r="D3742" s="6" t="inlineStr">
        <is>
          <t>Manual Journal</t>
        </is>
      </c>
      <c r="E3742" s="37" t="n">
        <v>46245</v>
      </c>
      <c r="F3742" s="6" t="n"/>
      <c r="G3742" s="39" t="n">
        <v>160.31</v>
      </c>
      <c r="H3742" s="39" t="n">
        <v>0</v>
      </c>
      <c r="I3742" s="6" t="inlineStr">
        <is>
          <t>9100 - PRODUCTION [PRD]</t>
        </is>
      </c>
      <c r="J3742" s="6" t="n"/>
      <c r="K3742" s="6" t="inlineStr">
        <is>
          <t>#69396</t>
        </is>
      </c>
      <c r="L3742" s="6" t="inlineStr">
        <is>
          <t>Payroll 37003 Reclass (25/07/2026-07/08/2026) - PRODUCTION [PRD]</t>
        </is>
      </c>
      <c r="M3742" s="6" t="inlineStr">
        <is>
          <t>PRODUCTION</t>
        </is>
      </c>
    </row>
    <row r="3743">
      <c r="A3743" s="6" t="n">
        <v>65174</v>
      </c>
      <c r="B3743" s="6" t="n">
        <v>65174</v>
      </c>
      <c r="C3743" s="6" t="inlineStr">
        <is>
          <t>Indirect Wages - VID</t>
        </is>
      </c>
      <c r="D3743" s="6" t="inlineStr">
        <is>
          <t>Manual Journal</t>
        </is>
      </c>
      <c r="E3743" s="37" t="n">
        <v>46265</v>
      </c>
      <c r="F3743" s="6" t="n"/>
      <c r="G3743" s="39" t="n">
        <v>73.97</v>
      </c>
      <c r="H3743" s="39" t="n">
        <v>0</v>
      </c>
      <c r="I3743" s="6" t="inlineStr">
        <is>
          <t>9125 - VIDEO DEPT [VID]</t>
        </is>
      </c>
      <c r="J3743" s="6" t="n"/>
      <c r="K3743" s="6" t="inlineStr">
        <is>
          <t>#70422</t>
        </is>
      </c>
      <c r="L3743" s="6" t="inlineStr">
        <is>
          <t>Time in Lieu - August 2026 - Time in Lieu - August 2026</t>
        </is>
      </c>
      <c r="M3743" s="6" t="inlineStr">
        <is>
          <t>VIDEO</t>
        </is>
      </c>
    </row>
    <row r="3744">
      <c r="A3744" s="6" t="n">
        <v>82000</v>
      </c>
      <c r="B3744" s="6" t="n">
        <v>82000</v>
      </c>
      <c r="C3744" s="6" t="inlineStr">
        <is>
          <t>Interest Received</t>
        </is>
      </c>
      <c r="D3744" s="6" t="inlineStr">
        <is>
          <t>Receive Money</t>
        </is>
      </c>
      <c r="E3744" s="37" t="n">
        <v>46204</v>
      </c>
      <c r="F3744" s="6" t="inlineStr">
        <is>
          <t>Commonwealth Bank of Australia #100060258</t>
        </is>
      </c>
      <c r="G3744" s="39" t="n">
        <v>0</v>
      </c>
      <c r="H3744" s="39" t="n">
        <v>944.8</v>
      </c>
      <c r="I3744" s="6" t="inlineStr">
        <is>
          <t>9000 - OFFICE / ADMIN [CTS]</t>
        </is>
      </c>
      <c r="J3744" s="6" t="n"/>
      <c r="K3744" s="6" t="n"/>
      <c r="L3744" s="6" t="inlineStr">
        <is>
          <t>Commonwealth Bank of Australia #100060258 - July 2026</t>
        </is>
      </c>
      <c r="M3744" s="6" t="inlineStr">
        <is>
          <t>CTS</t>
        </is>
      </c>
    </row>
    <row r="3745">
      <c r="A3745" s="6" t="n">
        <v>82000</v>
      </c>
      <c r="B3745" s="6" t="n">
        <v>82000</v>
      </c>
      <c r="C3745" s="6" t="inlineStr">
        <is>
          <t>Interest Received</t>
        </is>
      </c>
      <c r="D3745" s="6" t="inlineStr">
        <is>
          <t>Receive Money</t>
        </is>
      </c>
      <c r="E3745" s="37" t="n">
        <v>46224</v>
      </c>
      <c r="F3745" s="6" t="inlineStr">
        <is>
          <t>Commonwealth Bank of Australia #100060258</t>
        </is>
      </c>
      <c r="G3745" s="39" t="n">
        <v>0</v>
      </c>
      <c r="H3745" s="39" t="n">
        <v>510.56</v>
      </c>
      <c r="I3745" s="6" t="inlineStr">
        <is>
          <t>9000 - OFFICE / ADMIN [CTS]</t>
        </is>
      </c>
      <c r="J3745" s="6" t="n"/>
      <c r="K3745" s="6" t="n"/>
      <c r="L3745" s="6" t="inlineStr">
        <is>
          <t>Commonwealth Bank of Australia #100060258 - Lost Interest</t>
        </is>
      </c>
      <c r="M3745" s="6" t="inlineStr">
        <is>
          <t>CTS</t>
        </is>
      </c>
    </row>
    <row r="3746">
      <c r="A3746" s="6" t="n">
        <v>82000</v>
      </c>
      <c r="B3746" s="6" t="n">
        <v>82000</v>
      </c>
      <c r="C3746" s="6" t="inlineStr">
        <is>
          <t>Interest Received</t>
        </is>
      </c>
      <c r="D3746" s="6" t="inlineStr">
        <is>
          <t>Receive Money</t>
        </is>
      </c>
      <c r="E3746" s="37" t="n">
        <v>46235</v>
      </c>
      <c r="F3746" s="6" t="inlineStr">
        <is>
          <t>Commonwealth Bank of Australia #100060258</t>
        </is>
      </c>
      <c r="G3746" s="39" t="n">
        <v>0</v>
      </c>
      <c r="H3746" s="39" t="n">
        <v>820.38</v>
      </c>
      <c r="I3746" s="6" t="inlineStr">
        <is>
          <t>9000 - OFFICE / ADMIN [CTS]</t>
        </is>
      </c>
      <c r="J3746" s="6" t="n"/>
      <c r="K3746" s="6" t="n"/>
      <c r="L3746" s="6" t="inlineStr">
        <is>
          <t>Commonwealth Bank of Australia #100060258 - August 2026</t>
        </is>
      </c>
      <c r="M3746" s="6" t="inlineStr">
        <is>
          <t>CTS</t>
        </is>
      </c>
    </row>
    <row r="3747">
      <c r="A3747" s="6" t="n">
        <v>86000</v>
      </c>
      <c r="B3747" s="6" t="n">
        <v>86000</v>
      </c>
      <c r="C3747" s="6" t="inlineStr">
        <is>
          <t>Income Other</t>
        </is>
      </c>
      <c r="D3747" s="6" t="inlineStr">
        <is>
          <t>Receive Money</t>
        </is>
      </c>
      <c r="E3747" s="37" t="n">
        <v>46204</v>
      </c>
      <c r="F3747" s="6" t="inlineStr">
        <is>
          <t>Elkiem</t>
        </is>
      </c>
      <c r="G3747" s="39" t="n">
        <v>0</v>
      </c>
      <c r="H3747" s="39" t="n">
        <v>7.94</v>
      </c>
      <c r="I3747" s="6" t="n"/>
      <c r="J3747" s="6" t="inlineStr">
        <is>
          <t>INV-10511</t>
        </is>
      </c>
      <c r="K3747" s="6" t="inlineStr">
        <is>
          <t>ch_3ToCAqS8yshxUqqd1oVNyedv</t>
        </is>
      </c>
      <c r="L3747" s="6" t="inlineStr">
        <is>
          <t>Elkiem - Transaction fees reimbursed for ch_3ToCAqS8yshxUqqd1oVNyedv</t>
        </is>
      </c>
      <c r="M3747" s="6" t="inlineStr">
        <is>
          <t>CTS</t>
        </is>
      </c>
    </row>
    <row r="3748">
      <c r="A3748" s="6" t="n">
        <v>86000</v>
      </c>
      <c r="B3748" s="6" t="n">
        <v>86000</v>
      </c>
      <c r="C3748" s="6" t="inlineStr">
        <is>
          <t>Income Other</t>
        </is>
      </c>
      <c r="D3748" s="6" t="inlineStr">
        <is>
          <t>Receive Money</t>
        </is>
      </c>
      <c r="E3748" s="37" t="n">
        <v>46205</v>
      </c>
      <c r="F3748" s="6" t="inlineStr">
        <is>
          <t>The AVIT Group</t>
        </is>
      </c>
      <c r="G3748" s="39" t="n">
        <v>0</v>
      </c>
      <c r="H3748" s="39" t="n">
        <v>23.83</v>
      </c>
      <c r="I3748" s="6" t="n"/>
      <c r="J3748" s="6" t="inlineStr">
        <is>
          <t>INV-10434</t>
        </is>
      </c>
      <c r="K3748" s="6" t="inlineStr">
        <is>
          <t>ch_3ToVXhS8yshxUqqd1rrLeIa6</t>
        </is>
      </c>
      <c r="L3748" s="6" t="inlineStr">
        <is>
          <t>The AVIT Group - Transaction fees reimbursed for ch_3ToVXhS8yshxUqqd1rrLeIa6</t>
        </is>
      </c>
      <c r="M3748" s="6" t="inlineStr">
        <is>
          <t>CTS</t>
        </is>
      </c>
    </row>
    <row r="3749">
      <c r="A3749" s="6" t="n">
        <v>86000</v>
      </c>
      <c r="B3749" s="6" t="n">
        <v>86000</v>
      </c>
      <c r="C3749" s="6" t="inlineStr">
        <is>
          <t>Income Other</t>
        </is>
      </c>
      <c r="D3749" s="6" t="inlineStr">
        <is>
          <t>Receive Money</t>
        </is>
      </c>
      <c r="E3749" s="37" t="n">
        <v>46205</v>
      </c>
      <c r="F3749" s="6" t="inlineStr">
        <is>
          <t>Elkiem</t>
        </is>
      </c>
      <c r="G3749" s="39" t="n">
        <v>0</v>
      </c>
      <c r="H3749" s="39" t="n">
        <v>7.94</v>
      </c>
      <c r="I3749" s="6" t="n"/>
      <c r="J3749" s="6" t="inlineStr">
        <is>
          <t>INV-10513</t>
        </is>
      </c>
      <c r="K3749" s="6" t="inlineStr">
        <is>
          <t>ch_3ToZaDS8yshxUqqd1N5iqdYj</t>
        </is>
      </c>
      <c r="L3749" s="6" t="inlineStr">
        <is>
          <t>Elkiem - Transaction fees reimbursed for ch_3ToZaDS8yshxUqqd1N5iqdYj</t>
        </is>
      </c>
      <c r="M3749" s="6" t="inlineStr">
        <is>
          <t>CTS</t>
        </is>
      </c>
    </row>
    <row r="3750">
      <c r="A3750" s="6" t="n">
        <v>86000</v>
      </c>
      <c r="B3750" s="6" t="n">
        <v>86000</v>
      </c>
      <c r="C3750" s="6" t="inlineStr">
        <is>
          <t>Income Other</t>
        </is>
      </c>
      <c r="D3750" s="6" t="inlineStr">
        <is>
          <t>Receive Money</t>
        </is>
      </c>
      <c r="E3750" s="37" t="n">
        <v>46210</v>
      </c>
      <c r="F3750" s="6" t="inlineStr">
        <is>
          <t>Litecard Pty Ltd</t>
        </is>
      </c>
      <c r="G3750" s="39" t="n">
        <v>0</v>
      </c>
      <c r="H3750" s="39" t="n">
        <v>10.45</v>
      </c>
      <c r="I3750" s="6" t="n"/>
      <c r="J3750" s="6" t="inlineStr">
        <is>
          <t>INV-10518</t>
        </is>
      </c>
      <c r="K3750" s="6" t="inlineStr">
        <is>
          <t>ch_3TqZ0qS8yshxUqqd0Z6wIOlJ</t>
        </is>
      </c>
      <c r="L3750" s="6" t="inlineStr">
        <is>
          <t>Litecard Pty Ltd - Transaction fees reimbursed for ch_3TqZ0qS8yshxUqqd0Z6wIOlJ</t>
        </is>
      </c>
      <c r="M3750" s="6" t="inlineStr">
        <is>
          <t>CTS</t>
        </is>
      </c>
    </row>
    <row r="3751">
      <c r="A3751" s="6" t="n">
        <v>86000</v>
      </c>
      <c r="B3751" s="6" t="n">
        <v>86000</v>
      </c>
      <c r="C3751" s="6" t="inlineStr">
        <is>
          <t>Income Other</t>
        </is>
      </c>
      <c r="D3751" s="6" t="inlineStr">
        <is>
          <t>Receive Money</t>
        </is>
      </c>
      <c r="E3751" s="37" t="n">
        <v>46212</v>
      </c>
      <c r="F3751" s="6" t="inlineStr">
        <is>
          <t>BAE Systems Australia</t>
        </is>
      </c>
      <c r="G3751" s="39" t="n">
        <v>0</v>
      </c>
      <c r="H3751" s="39" t="n">
        <v>24.26</v>
      </c>
      <c r="I3751" s="6" t="n"/>
      <c r="J3751" s="6" t="inlineStr">
        <is>
          <t>INV-10516</t>
        </is>
      </c>
      <c r="K3751" s="6" t="inlineStr">
        <is>
          <t>ch_3Tr6jzS8yshxUqqd1m63yDAC</t>
        </is>
      </c>
      <c r="L3751" s="6" t="inlineStr">
        <is>
          <t>BAE Systems Australia - Transaction fees reimbursed for ch_3Tr6jzS8yshxUqqd1m63yDAC</t>
        </is>
      </c>
      <c r="M3751" s="6" t="inlineStr">
        <is>
          <t>CTS</t>
        </is>
      </c>
    </row>
    <row r="3752">
      <c r="A3752" s="6" t="n">
        <v>86000</v>
      </c>
      <c r="B3752" s="6" t="n">
        <v>86000</v>
      </c>
      <c r="C3752" s="6" t="inlineStr">
        <is>
          <t>Income Other</t>
        </is>
      </c>
      <c r="D3752" s="6" t="inlineStr">
        <is>
          <t>Receive Money</t>
        </is>
      </c>
      <c r="E3752" s="37" t="n">
        <v>46217</v>
      </c>
      <c r="F3752" s="6" t="inlineStr">
        <is>
          <t>Jaazaniah SALANOA</t>
        </is>
      </c>
      <c r="G3752" s="39" t="n">
        <v>0</v>
      </c>
      <c r="H3752" s="39" t="n">
        <v>0.82</v>
      </c>
      <c r="I3752" s="6" t="n"/>
      <c r="J3752" s="6" t="inlineStr">
        <is>
          <t>INV-10523</t>
        </is>
      </c>
      <c r="K3752" s="6" t="inlineStr">
        <is>
          <t>ch_3TsrezS8yshxUqqd0nhmoRXY</t>
        </is>
      </c>
      <c r="L3752" s="6" t="inlineStr">
        <is>
          <t>Jaazaniah SALANOA - Transaction fees reimbursed for ch_3TsrezS8yshxUqqd0nhmoRXY</t>
        </is>
      </c>
      <c r="M3752" s="6" t="inlineStr">
        <is>
          <t>CTS</t>
        </is>
      </c>
    </row>
    <row r="3753">
      <c r="A3753" s="6" t="n">
        <v>86000</v>
      </c>
      <c r="B3753" s="6" t="n">
        <v>86000</v>
      </c>
      <c r="C3753" s="6" t="inlineStr">
        <is>
          <t>Income Other</t>
        </is>
      </c>
      <c r="D3753" s="6" t="inlineStr">
        <is>
          <t>Receive Money</t>
        </is>
      </c>
      <c r="E3753" s="37" t="n">
        <v>46219</v>
      </c>
      <c r="F3753" s="6" t="inlineStr">
        <is>
          <t>Elkiem</t>
        </is>
      </c>
      <c r="G3753" s="39" t="n">
        <v>0</v>
      </c>
      <c r="H3753" s="39" t="n">
        <v>5.46</v>
      </c>
      <c r="I3753" s="6" t="n"/>
      <c r="J3753" s="6" t="inlineStr">
        <is>
          <t>INV-10524</t>
        </is>
      </c>
      <c r="K3753" s="6" t="inlineStr">
        <is>
          <t>ch_3TthE6S8yshxUqqd08tOhsTV</t>
        </is>
      </c>
      <c r="L3753" s="6" t="inlineStr">
        <is>
          <t>Elkiem - Transaction fees reimbursed for ch_3TthE6S8yshxUqqd08tOhsTV</t>
        </is>
      </c>
      <c r="M3753" s="6" t="inlineStr">
        <is>
          <t>CTS</t>
        </is>
      </c>
    </row>
    <row r="3754">
      <c r="A3754" s="6" t="n">
        <v>86000</v>
      </c>
      <c r="B3754" s="6" t="n">
        <v>86000</v>
      </c>
      <c r="C3754" s="6" t="inlineStr">
        <is>
          <t>Income Other</t>
        </is>
      </c>
      <c r="D3754" s="6" t="inlineStr">
        <is>
          <t>Receive Money</t>
        </is>
      </c>
      <c r="E3754" s="37" t="n">
        <v>46221</v>
      </c>
      <c r="F3754" s="6" t="inlineStr">
        <is>
          <t>Litecard Pty Ltd</t>
        </is>
      </c>
      <c r="G3754" s="39" t="n">
        <v>0</v>
      </c>
      <c r="H3754" s="39" t="n">
        <v>11.5</v>
      </c>
      <c r="I3754" s="6" t="n"/>
      <c r="J3754" s="6" t="inlineStr">
        <is>
          <t>INV-10522</t>
        </is>
      </c>
      <c r="K3754" s="6" t="inlineStr">
        <is>
          <t>ch_3TuOGxS8yshxUqqd1iCv7yJr</t>
        </is>
      </c>
      <c r="L3754" s="6" t="inlineStr">
        <is>
          <t>Litecard Pty Ltd - Transaction fees reimbursed for ch_3TuOGxS8yshxUqqd1iCv7yJr</t>
        </is>
      </c>
      <c r="M3754" s="6" t="inlineStr">
        <is>
          <t>CTS</t>
        </is>
      </c>
    </row>
    <row r="3755">
      <c r="A3755" s="6" t="n"/>
      <c r="B3755" s="6" t="n">
        <v>86000</v>
      </c>
      <c r="C3755" s="6" t="inlineStr">
        <is>
          <t>Income Other</t>
        </is>
      </c>
      <c r="D3755" s="6" t="inlineStr">
        <is>
          <t>Receive Money</t>
        </is>
      </c>
      <c r="E3755" s="37" t="n">
        <v>46223</v>
      </c>
      <c r="F3755" s="6" t="inlineStr">
        <is>
          <t>Chin &amp; Co Group Pty Ltd (T/A Chin Collective)</t>
        </is>
      </c>
      <c r="G3755" s="39" t="n">
        <v>0</v>
      </c>
      <c r="H3755" s="39" t="n">
        <v>20.38</v>
      </c>
      <c r="I3755" s="6" t="n"/>
      <c r="J3755" s="6" t="inlineStr">
        <is>
          <t>INV-10533</t>
        </is>
      </c>
      <c r="K3755" s="6" t="inlineStr">
        <is>
          <t>ch_3TvG2hS8yshxUqqd1I4uve2X</t>
        </is>
      </c>
      <c r="L3755" s="6" t="inlineStr">
        <is>
          <t>Chin &amp; Co Group Pty Ltd (T/A Chin Collective) - Transaction fees reimbursed for ch_3TvG2hS8yshxUqqd1I4uve2X</t>
        </is>
      </c>
      <c r="M3755" s="6" t="inlineStr">
        <is>
          <t>CTS</t>
        </is>
      </c>
    </row>
    <row r="3756">
      <c r="A3756" s="6" t="n">
        <v>86000</v>
      </c>
      <c r="B3756" s="6" t="n">
        <v>86000</v>
      </c>
      <c r="C3756" s="6" t="inlineStr">
        <is>
          <t>Income Other</t>
        </is>
      </c>
      <c r="D3756" s="6" t="inlineStr">
        <is>
          <t>Receive Money</t>
        </is>
      </c>
      <c r="E3756" s="37" t="n">
        <v>46230</v>
      </c>
      <c r="F3756" s="6" t="inlineStr">
        <is>
          <t>The AVIT Group</t>
        </is>
      </c>
      <c r="G3756" s="39" t="n">
        <v>0</v>
      </c>
      <c r="H3756" s="39" t="n">
        <v>15.88</v>
      </c>
      <c r="I3756" s="6" t="n"/>
      <c r="J3756" s="6" t="inlineStr">
        <is>
          <t>INV-10445</t>
        </is>
      </c>
      <c r="K3756" s="6" t="inlineStr">
        <is>
          <t>ch_3TxZB7S8yshxUqqd1W49e4ty</t>
        </is>
      </c>
      <c r="L3756" s="6" t="inlineStr">
        <is>
          <t>The AVIT Group - Transaction fees reimbursed for ch_3TxZB7S8yshxUqqd1W49e4ty</t>
        </is>
      </c>
      <c r="M3756" s="6" t="inlineStr">
        <is>
          <t>CTS</t>
        </is>
      </c>
    </row>
    <row r="3757">
      <c r="A3757" s="6" t="n">
        <v>86000</v>
      </c>
      <c r="B3757" s="6" t="n">
        <v>86000</v>
      </c>
      <c r="C3757" s="6" t="inlineStr">
        <is>
          <t>Income Other</t>
        </is>
      </c>
      <c r="D3757" s="6" t="inlineStr">
        <is>
          <t>Receive Money</t>
        </is>
      </c>
      <c r="E3757" s="37" t="n">
        <v>46238</v>
      </c>
      <c r="F3757" s="6" t="inlineStr">
        <is>
          <t>APT Management Services Pty Limited</t>
        </is>
      </c>
      <c r="G3757" s="39" t="n">
        <v>0</v>
      </c>
      <c r="H3757" s="39" t="n">
        <v>15.68</v>
      </c>
      <c r="I3757" s="6" t="n"/>
      <c r="J3757" s="6" t="inlineStr">
        <is>
          <t>INV-10440</t>
        </is>
      </c>
      <c r="K3757" s="6" t="inlineStr">
        <is>
          <t>ch_3U0bjXS8yshxUqqd06ECIMjL</t>
        </is>
      </c>
      <c r="L3757" s="6" t="inlineStr">
        <is>
          <t>APT Management Services Pty Limited - Transaction fees reimbursed for ch_3U0bjXS8yshxUqqd06ECIMjL</t>
        </is>
      </c>
      <c r="M3757" s="6" t="inlineStr">
        <is>
          <t>CTS</t>
        </is>
      </c>
    </row>
    <row r="3758">
      <c r="A3758" s="6" t="n">
        <v>86000</v>
      </c>
      <c r="B3758" s="6" t="n">
        <v>86000</v>
      </c>
      <c r="C3758" s="6" t="inlineStr">
        <is>
          <t>Income Other</t>
        </is>
      </c>
      <c r="D3758" s="6" t="inlineStr">
        <is>
          <t>Receive Money</t>
        </is>
      </c>
      <c r="E3758" s="37" t="n">
        <v>46256</v>
      </c>
      <c r="F3758" s="6" t="inlineStr">
        <is>
          <t>Elkiem</t>
        </is>
      </c>
      <c r="G3758" s="39" t="n">
        <v>0</v>
      </c>
      <c r="H3758" s="39" t="n">
        <v>7.94</v>
      </c>
      <c r="I3758" s="6" t="n"/>
      <c r="J3758" s="6" t="inlineStr">
        <is>
          <t>INV-10580</t>
        </is>
      </c>
      <c r="K3758" s="6" t="inlineStr">
        <is>
          <t>ch_3U73JkS8yshxUqqd1Ghqa9Zn</t>
        </is>
      </c>
      <c r="L3758" s="6" t="inlineStr">
        <is>
          <t>Elkiem - Transaction fees reimbursed for ch_3U73JkS8yshxUqqd1Ghqa9Zn</t>
        </is>
      </c>
      <c r="M3758" s="6" t="inlineStr">
        <is>
          <t>CTS</t>
        </is>
      </c>
    </row>
    <row r="3759">
      <c r="A3759" s="6" t="n">
        <v>86000</v>
      </c>
      <c r="B3759" s="6" t="n">
        <v>86000</v>
      </c>
      <c r="C3759" s="6" t="inlineStr">
        <is>
          <t>Income Other</t>
        </is>
      </c>
      <c r="D3759" s="6" t="inlineStr">
        <is>
          <t>Receive Money</t>
        </is>
      </c>
      <c r="E3759" s="37" t="n">
        <v>46261</v>
      </c>
      <c r="F3759" s="6" t="inlineStr">
        <is>
          <t>APT Management Services Pty Limited</t>
        </is>
      </c>
      <c r="G3759" s="39" t="n">
        <v>0</v>
      </c>
      <c r="H3759" s="39" t="n">
        <v>17.35</v>
      </c>
      <c r="I3759" s="6" t="n"/>
      <c r="J3759" s="6" t="inlineStr">
        <is>
          <t>INV-10592</t>
        </is>
      </c>
      <c r="K3759" s="6" t="inlineStr">
        <is>
          <t>ch_3U8qE1S8yshxUqqd0J22ma2n</t>
        </is>
      </c>
      <c r="L3759" s="6" t="inlineStr">
        <is>
          <t>APT Management Services Pty Limited - Transaction fees reimbursed for ch_3U8qE1S8yshxUqqd0J22ma2n</t>
        </is>
      </c>
      <c r="M3759" s="6" t="inlineStr">
        <is>
          <t>CTS</t>
        </is>
      </c>
    </row>
    <row r="3760">
      <c r="A3760" s="6" t="n">
        <v>93006</v>
      </c>
      <c r="B3760" s="6" t="n">
        <v>93006</v>
      </c>
      <c r="C3760" s="6" t="inlineStr">
        <is>
          <t>Stripe Fees</t>
        </is>
      </c>
      <c r="D3760" s="6" t="inlineStr">
        <is>
          <t>Spend Money</t>
        </is>
      </c>
      <c r="E3760" s="37" t="n">
        <v>46204</v>
      </c>
      <c r="F3760" s="6" t="inlineStr">
        <is>
          <t>Stripe</t>
        </is>
      </c>
      <c r="G3760" s="39" t="n">
        <v>7.24</v>
      </c>
      <c r="H3760" s="39" t="n">
        <v>0</v>
      </c>
      <c r="I3760" s="6" t="n"/>
      <c r="J3760" s="6" t="inlineStr">
        <is>
          <t>INV-10511</t>
        </is>
      </c>
      <c r="K3760" s="6" t="inlineStr">
        <is>
          <t>ch_3ToCAqS8yshxUqqd1oVNyedv</t>
        </is>
      </c>
      <c r="L3760" s="6" t="inlineStr">
        <is>
          <t>Stripe - Transaction fees for ch_3ToCAqS8yshxUqqd1oVNyedv</t>
        </is>
      </c>
      <c r="M3760" s="6" t="inlineStr">
        <is>
          <t>CTS</t>
        </is>
      </c>
    </row>
    <row r="3761">
      <c r="A3761" s="6" t="n">
        <v>93006</v>
      </c>
      <c r="B3761" s="6" t="n">
        <v>93006</v>
      </c>
      <c r="C3761" s="6" t="inlineStr">
        <is>
          <t>Stripe Fees</t>
        </is>
      </c>
      <c r="D3761" s="6" t="inlineStr">
        <is>
          <t>Spend Money</t>
        </is>
      </c>
      <c r="E3761" s="37" t="n">
        <v>46205</v>
      </c>
      <c r="F3761" s="6" t="inlineStr">
        <is>
          <t>Stripe</t>
        </is>
      </c>
      <c r="G3761" s="39" t="n">
        <v>21.18</v>
      </c>
      <c r="H3761" s="39" t="n">
        <v>0</v>
      </c>
      <c r="I3761" s="6" t="n"/>
      <c r="J3761" s="6" t="inlineStr">
        <is>
          <t>INV-10434</t>
        </is>
      </c>
      <c r="K3761" s="6" t="inlineStr">
        <is>
          <t>ch_3ToVXhS8yshxUqqd1rrLeIa6</t>
        </is>
      </c>
      <c r="L3761" s="6" t="inlineStr">
        <is>
          <t>Stripe - Transaction fees for ch_3ToVXhS8yshxUqqd1rrLeIa6</t>
        </is>
      </c>
      <c r="M3761" s="6" t="inlineStr">
        <is>
          <t>CTS</t>
        </is>
      </c>
    </row>
    <row r="3762">
      <c r="A3762" s="6" t="n">
        <v>93006</v>
      </c>
      <c r="B3762" s="6" t="n">
        <v>93006</v>
      </c>
      <c r="C3762" s="6" t="inlineStr">
        <is>
          <t>Stripe Fees</t>
        </is>
      </c>
      <c r="D3762" s="6" t="inlineStr">
        <is>
          <t>Spend Money</t>
        </is>
      </c>
      <c r="E3762" s="37" t="n">
        <v>46205</v>
      </c>
      <c r="F3762" s="6" t="inlineStr">
        <is>
          <t>Stripe</t>
        </is>
      </c>
      <c r="G3762" s="39" t="n">
        <v>7.24</v>
      </c>
      <c r="H3762" s="39" t="n">
        <v>0</v>
      </c>
      <c r="I3762" s="6" t="n"/>
      <c r="J3762" s="6" t="inlineStr">
        <is>
          <t>INV-10513</t>
        </is>
      </c>
      <c r="K3762" s="6" t="inlineStr">
        <is>
          <t>ch_3ToZaDS8yshxUqqd1N5iqdYj</t>
        </is>
      </c>
      <c r="L3762" s="6" t="inlineStr">
        <is>
          <t>Stripe - Transaction fees for ch_3ToZaDS8yshxUqqd1N5iqdYj</t>
        </is>
      </c>
      <c r="M3762" s="6" t="inlineStr">
        <is>
          <t>CTS</t>
        </is>
      </c>
    </row>
    <row r="3763">
      <c r="A3763" s="6" t="n">
        <v>93006</v>
      </c>
      <c r="B3763" s="6" t="n">
        <v>93006</v>
      </c>
      <c r="C3763" s="6" t="inlineStr">
        <is>
          <t>Stripe Fees</t>
        </is>
      </c>
      <c r="D3763" s="6" t="inlineStr">
        <is>
          <t>Spend Money</t>
        </is>
      </c>
      <c r="E3763" s="37" t="n">
        <v>46210</v>
      </c>
      <c r="F3763" s="6" t="inlineStr">
        <is>
          <t>Stripe</t>
        </is>
      </c>
      <c r="G3763" s="39" t="n">
        <v>9.44</v>
      </c>
      <c r="H3763" s="39" t="n">
        <v>0</v>
      </c>
      <c r="I3763" s="6" t="n"/>
      <c r="J3763" s="6" t="inlineStr">
        <is>
          <t>INV-10518</t>
        </is>
      </c>
      <c r="K3763" s="6" t="inlineStr">
        <is>
          <t>ch_3TqZ0qS8yshxUqqd0Z6wIOlJ</t>
        </is>
      </c>
      <c r="L3763" s="6" t="inlineStr">
        <is>
          <t>Stripe - Transaction fees for ch_3TqZ0qS8yshxUqqd0Z6wIOlJ</t>
        </is>
      </c>
      <c r="M3763" s="6" t="inlineStr">
        <is>
          <t>CTS</t>
        </is>
      </c>
    </row>
    <row r="3764">
      <c r="A3764" s="6" t="n">
        <v>93006</v>
      </c>
      <c r="B3764" s="6" t="n">
        <v>93006</v>
      </c>
      <c r="C3764" s="6" t="inlineStr">
        <is>
          <t>Stripe Fees</t>
        </is>
      </c>
      <c r="D3764" s="6" t="inlineStr">
        <is>
          <t>Spend Money</t>
        </is>
      </c>
      <c r="E3764" s="37" t="n">
        <v>46212</v>
      </c>
      <c r="F3764" s="6" t="inlineStr">
        <is>
          <t>Stripe</t>
        </is>
      </c>
      <c r="G3764" s="39" t="n">
        <v>21.57</v>
      </c>
      <c r="H3764" s="39" t="n">
        <v>0</v>
      </c>
      <c r="I3764" s="6" t="n"/>
      <c r="J3764" s="6" t="inlineStr">
        <is>
          <t>INV-10516</t>
        </is>
      </c>
      <c r="K3764" s="6" t="inlineStr">
        <is>
          <t>ch_3Tr6jzS8yshxUqqd1m63yDAC</t>
        </is>
      </c>
      <c r="L3764" s="6" t="inlineStr">
        <is>
          <t>Stripe - Transaction fees for ch_3Tr6jzS8yshxUqqd1m63yDAC</t>
        </is>
      </c>
      <c r="M3764" s="6" t="inlineStr">
        <is>
          <t>CTS</t>
        </is>
      </c>
    </row>
    <row r="3765">
      <c r="A3765" s="6" t="n">
        <v>93006</v>
      </c>
      <c r="B3765" s="6" t="n">
        <v>93006</v>
      </c>
      <c r="C3765" s="6" t="inlineStr">
        <is>
          <t>Stripe Fees</t>
        </is>
      </c>
      <c r="D3765" s="6" t="inlineStr">
        <is>
          <t>Spend Money</t>
        </is>
      </c>
      <c r="E3765" s="37" t="n">
        <v>46217</v>
      </c>
      <c r="F3765" s="6" t="inlineStr">
        <is>
          <t>Stripe</t>
        </is>
      </c>
      <c r="G3765" s="39" t="n">
        <v>0.99</v>
      </c>
      <c r="H3765" s="39" t="n">
        <v>0</v>
      </c>
      <c r="I3765" s="6" t="n"/>
      <c r="J3765" s="6" t="inlineStr">
        <is>
          <t>INV-10523</t>
        </is>
      </c>
      <c r="K3765" s="6" t="inlineStr">
        <is>
          <t>ch_3TsrezS8yshxUqqd0nhmoRXY</t>
        </is>
      </c>
      <c r="L3765" s="6" t="inlineStr">
        <is>
          <t>Stripe - Transaction fees for ch_3TsrezS8yshxUqqd0nhmoRXY</t>
        </is>
      </c>
      <c r="M3765" s="6" t="inlineStr">
        <is>
          <t>CTS</t>
        </is>
      </c>
    </row>
    <row r="3766">
      <c r="A3766" s="6" t="n">
        <v>93006</v>
      </c>
      <c r="B3766" s="6" t="n">
        <v>93006</v>
      </c>
      <c r="C3766" s="6" t="inlineStr">
        <is>
          <t>Stripe Fees</t>
        </is>
      </c>
      <c r="D3766" s="6" t="inlineStr">
        <is>
          <t>Spend Money</t>
        </is>
      </c>
      <c r="E3766" s="37" t="n">
        <v>46219</v>
      </c>
      <c r="F3766" s="6" t="inlineStr">
        <is>
          <t>Stripe</t>
        </is>
      </c>
      <c r="G3766" s="39" t="n">
        <v>5.06</v>
      </c>
      <c r="H3766" s="39" t="n">
        <v>0</v>
      </c>
      <c r="I3766" s="6" t="n"/>
      <c r="J3766" s="6" t="inlineStr">
        <is>
          <t>INV-10524</t>
        </is>
      </c>
      <c r="K3766" s="6" t="inlineStr">
        <is>
          <t>ch_3TthE6S8yshxUqqd08tOhsTV</t>
        </is>
      </c>
      <c r="L3766" s="6" t="inlineStr">
        <is>
          <t>Stripe - Transaction fees for ch_3TthE6S8yshxUqqd08tOhsTV</t>
        </is>
      </c>
      <c r="M3766" s="6" t="inlineStr">
        <is>
          <t>CTS</t>
        </is>
      </c>
    </row>
    <row r="3767">
      <c r="A3767" s="6" t="n">
        <v>93006</v>
      </c>
      <c r="B3767" s="6" t="n">
        <v>93006</v>
      </c>
      <c r="C3767" s="6" t="inlineStr">
        <is>
          <t>Stripe Fees</t>
        </is>
      </c>
      <c r="D3767" s="6" t="inlineStr">
        <is>
          <t>Spend Money</t>
        </is>
      </c>
      <c r="E3767" s="37" t="n">
        <v>46221</v>
      </c>
      <c r="F3767" s="6" t="inlineStr">
        <is>
          <t>Stripe</t>
        </is>
      </c>
      <c r="G3767" s="39" t="n">
        <v>10.36</v>
      </c>
      <c r="H3767" s="39" t="n">
        <v>0</v>
      </c>
      <c r="I3767" s="6" t="n"/>
      <c r="J3767" s="6" t="inlineStr">
        <is>
          <t>INV-10522</t>
        </is>
      </c>
      <c r="K3767" s="6" t="inlineStr">
        <is>
          <t>ch_3TuOGxS8yshxUqqd1iCv7yJr</t>
        </is>
      </c>
      <c r="L3767" s="6" t="inlineStr">
        <is>
          <t>Stripe - Transaction fees for ch_3TuOGxS8yshxUqqd1iCv7yJr</t>
        </is>
      </c>
      <c r="M3767" s="6" t="inlineStr">
        <is>
          <t>CTS</t>
        </is>
      </c>
    </row>
    <row r="3768">
      <c r="A3768" s="6" t="n">
        <v>93006</v>
      </c>
      <c r="B3768" s="6" t="n">
        <v>93006</v>
      </c>
      <c r="C3768" s="6" t="inlineStr">
        <is>
          <t>Stripe Fees</t>
        </is>
      </c>
      <c r="D3768" s="6" t="inlineStr">
        <is>
          <t>Spend Money</t>
        </is>
      </c>
      <c r="E3768" s="37" t="n">
        <v>46223</v>
      </c>
      <c r="F3768" s="6" t="inlineStr">
        <is>
          <t>Stripe</t>
        </is>
      </c>
      <c r="G3768" s="39" t="n">
        <v>18.16</v>
      </c>
      <c r="H3768" s="39" t="n">
        <v>0</v>
      </c>
      <c r="I3768" s="6" t="n"/>
      <c r="J3768" s="6" t="inlineStr">
        <is>
          <t>INV-10533</t>
        </is>
      </c>
      <c r="K3768" s="6" t="inlineStr">
        <is>
          <t>ch_3TvG2hS8yshxUqqd1I4uve2X</t>
        </is>
      </c>
      <c r="L3768" s="6" t="inlineStr">
        <is>
          <t>Stripe - Transaction fees for ch_3TvG2hS8yshxUqqd1I4uve2X</t>
        </is>
      </c>
      <c r="M3768" s="6" t="inlineStr">
        <is>
          <t>CTS</t>
        </is>
      </c>
    </row>
    <row r="3769">
      <c r="A3769" s="6" t="n">
        <v>93006</v>
      </c>
      <c r="B3769" s="6" t="n">
        <v>93006</v>
      </c>
      <c r="C3769" s="6" t="inlineStr">
        <is>
          <t>Stripe Fees</t>
        </is>
      </c>
      <c r="D3769" s="6" t="inlineStr">
        <is>
          <t>Spend Money</t>
        </is>
      </c>
      <c r="E3769" s="37" t="n">
        <v>46230</v>
      </c>
      <c r="F3769" s="6" t="inlineStr">
        <is>
          <t>Stripe</t>
        </is>
      </c>
      <c r="G3769" s="39" t="n">
        <v>14.21</v>
      </c>
      <c r="H3769" s="39" t="n">
        <v>0</v>
      </c>
      <c r="I3769" s="6" t="n"/>
      <c r="J3769" s="6" t="inlineStr">
        <is>
          <t>INV-10445</t>
        </is>
      </c>
      <c r="K3769" s="6" t="inlineStr">
        <is>
          <t>ch_3TxZB7S8yshxUqqd1W49e4ty</t>
        </is>
      </c>
      <c r="L3769" s="6" t="inlineStr">
        <is>
          <t>Stripe - Transaction fees for ch_3TxZB7S8yshxUqqd1W49e4ty</t>
        </is>
      </c>
      <c r="M3769" s="6" t="inlineStr">
        <is>
          <t>CTS</t>
        </is>
      </c>
    </row>
    <row r="3770">
      <c r="A3770" s="6" t="n">
        <v>93006</v>
      </c>
      <c r="B3770" s="6" t="n">
        <v>93006</v>
      </c>
      <c r="C3770" s="6" t="inlineStr">
        <is>
          <t>Stripe Fees</t>
        </is>
      </c>
      <c r="D3770" s="6" t="inlineStr">
        <is>
          <t>Spend Money</t>
        </is>
      </c>
      <c r="E3770" s="37" t="n">
        <v>46238</v>
      </c>
      <c r="F3770" s="6" t="inlineStr">
        <is>
          <t>Stripe</t>
        </is>
      </c>
      <c r="G3770" s="39" t="n">
        <v>14.03</v>
      </c>
      <c r="H3770" s="39" t="n">
        <v>0</v>
      </c>
      <c r="I3770" s="6" t="n"/>
      <c r="J3770" s="6" t="inlineStr">
        <is>
          <t>INV-10440</t>
        </is>
      </c>
      <c r="K3770" s="6" t="inlineStr">
        <is>
          <t>ch_3U0bjXS8yshxUqqd06ECIMjL</t>
        </is>
      </c>
      <c r="L3770" s="6" t="inlineStr">
        <is>
          <t>Stripe - Transaction fees for ch_3U0bjXS8yshxUqqd06ECIMjL</t>
        </is>
      </c>
      <c r="M3770" s="6" t="inlineStr">
        <is>
          <t>CTS</t>
        </is>
      </c>
    </row>
    <row r="3771">
      <c r="A3771" s="6" t="n">
        <v>93006</v>
      </c>
      <c r="B3771" s="6" t="n">
        <v>93006</v>
      </c>
      <c r="C3771" s="6" t="inlineStr">
        <is>
          <t>Stripe Fees</t>
        </is>
      </c>
      <c r="D3771" s="6" t="inlineStr">
        <is>
          <t>Spend Money</t>
        </is>
      </c>
      <c r="E3771" s="37" t="n">
        <v>46256</v>
      </c>
      <c r="F3771" s="6" t="inlineStr">
        <is>
          <t>Stripe</t>
        </is>
      </c>
      <c r="G3771" s="39" t="n">
        <v>7.24</v>
      </c>
      <c r="H3771" s="39" t="n">
        <v>0</v>
      </c>
      <c r="I3771" s="6" t="n"/>
      <c r="J3771" s="6" t="inlineStr">
        <is>
          <t>INV-10580</t>
        </is>
      </c>
      <c r="K3771" s="6" t="inlineStr">
        <is>
          <t>ch_3U73JkS8yshxUqqd1Ghqa9Zn</t>
        </is>
      </c>
      <c r="L3771" s="6" t="inlineStr">
        <is>
          <t>Stripe - Transaction fees for ch_3U73JkS8yshxUqqd1Ghqa9Zn</t>
        </is>
      </c>
      <c r="M3771" s="6" t="inlineStr">
        <is>
          <t>CTS</t>
        </is>
      </c>
    </row>
    <row r="3772">
      <c r="A3772" s="6" t="n">
        <v>93006</v>
      </c>
      <c r="B3772" s="6" t="n">
        <v>93006</v>
      </c>
      <c r="C3772" s="6" t="inlineStr">
        <is>
          <t>Stripe Fees</t>
        </is>
      </c>
      <c r="D3772" s="6" t="inlineStr">
        <is>
          <t>Spend Money</t>
        </is>
      </c>
      <c r="E3772" s="37" t="n">
        <v>46261</v>
      </c>
      <c r="F3772" s="6" t="inlineStr">
        <is>
          <t>Stripe</t>
        </is>
      </c>
      <c r="G3772" s="39" t="n">
        <v>15.5</v>
      </c>
      <c r="H3772" s="39" t="n">
        <v>0</v>
      </c>
      <c r="I3772" s="6" t="n"/>
      <c r="J3772" s="6" t="inlineStr">
        <is>
          <t>INV-10592</t>
        </is>
      </c>
      <c r="K3772" s="6" t="inlineStr">
        <is>
          <t>ch_3U8qE1S8yshxUqqd0J22ma2n</t>
        </is>
      </c>
      <c r="L3772" s="6" t="inlineStr">
        <is>
          <t>Stripe - Transaction fees for ch_3U8qE1S8yshxUqqd0J22ma2n</t>
        </is>
      </c>
      <c r="M3772" s="6" t="inlineStr">
        <is>
          <t>CTS</t>
        </is>
      </c>
    </row>
  </sheetData>
  <pageMargins left="0.75" right="0.75" top="1" bottom="1" header="0.5" footer="0.5"/>
</worksheet>
</file>

<file path=xl/worksheets/sheet5.xml><?xml version="1.0" encoding="utf-8"?>
<worksheet xmlns="http://schemas.openxmlformats.org/spreadsheetml/2006/main">
  <sheetPr>
    <tabColor rgb="00FFFF00"/>
    <outlinePr summaryBelow="1" summaryRight="1"/>
    <pageSetUpPr/>
  </sheetPr>
  <dimension ref="A1:E13"/>
  <sheetViews>
    <sheetView showGridLines="0"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P&amp;L control  -  paste the Xero profit and loss here</t>
        </is>
      </c>
    </row>
    <row r="2">
      <c r="A2" s="2" t="inlineStr">
        <is>
          <t>Run the same profit and loss you already run and paste it at A8. The check below proves the GL paste agrees with the P&amp;L, per category and in total.</t>
        </is>
      </c>
    </row>
    <row r="4">
      <c r="A4" s="12" t="inlineStr">
        <is>
          <t>Category</t>
        </is>
      </c>
      <c r="B4" s="12" t="inlineStr">
        <is>
          <t>Per the GL paste</t>
        </is>
      </c>
      <c r="C4" s="12" t="inlineStr">
        <is>
          <t>Per the Xero P&amp;L</t>
        </is>
      </c>
      <c r="D4" s="12" t="inlineStr">
        <is>
          <t>Difference</t>
        </is>
      </c>
      <c r="E4" s="12" t="inlineStr">
        <is>
          <t>Status</t>
        </is>
      </c>
    </row>
    <row r="5">
      <c r="A5" s="6" t="inlineStr">
        <is>
          <t>Income</t>
        </is>
      </c>
      <c r="B5" s="40">
        <f>SUMIFS(Cleanup!$A$5:$A$20004,Cleanup!$E$5:$E$20004,$A5,Cleanup!$B$5:$B$20004,Setup!$B$5)</f>
        <v/>
      </c>
      <c r="C5" s="41" t="n">
        <v>603466.54</v>
      </c>
      <c r="D5" s="40">
        <f>$B5-$C5</f>
        <v/>
      </c>
      <c r="E5" s="4">
        <f>IF(ABS($D5)&lt;1,"OK","CHECK")</f>
        <v/>
      </c>
    </row>
    <row r="6">
      <c r="A6" s="6" t="inlineStr">
        <is>
          <t>Cost of Sales</t>
        </is>
      </c>
      <c r="B6" s="40">
        <f>SUMIFS(Cleanup!$A$5:$A$20004,Cleanup!$E$5:$E$20004,$A6,Cleanup!$B$5:$B$20004,Setup!$B$5)</f>
        <v/>
      </c>
      <c r="C6" s="41" t="n">
        <v>-335516</v>
      </c>
      <c r="D6" s="40">
        <f>$B6-$C6</f>
        <v/>
      </c>
      <c r="E6" s="4">
        <f>IF(ABS($D6)&lt;1,"OK","CHECK")</f>
        <v/>
      </c>
    </row>
    <row r="7">
      <c r="A7" s="6" t="inlineStr">
        <is>
          <t>Expenses</t>
        </is>
      </c>
      <c r="B7" s="40">
        <f>SUMIFS(Cleanup!$A$5:$A$20004,Cleanup!$E$5:$E$20004,$A7,Cleanup!$B$5:$B$20004,Setup!$B$5)</f>
        <v/>
      </c>
      <c r="C7" s="41" t="n">
        <v>-208889.82</v>
      </c>
      <c r="D7" s="40">
        <f>$B7-$C7</f>
        <v/>
      </c>
      <c r="E7" s="4">
        <f>IF(ABS($D7)&lt;1,"OK","CHECK")</f>
        <v/>
      </c>
    </row>
    <row r="8">
      <c r="A8" s="6" t="inlineStr">
        <is>
          <t>Other Income</t>
        </is>
      </c>
      <c r="B8" s="40">
        <f>SUMIFS(Cleanup!$A$5:$A$20004,Cleanup!$E$5:$E$20004,$A8,Cleanup!$B$5:$B$20004,Setup!$B$5)</f>
        <v/>
      </c>
      <c r="C8" s="41" t="n">
        <v>861.35</v>
      </c>
      <c r="D8" s="40">
        <f>$B8-$C8</f>
        <v/>
      </c>
      <c r="E8" s="4">
        <f>IF(ABS($D8)&lt;1,"OK","CHECK")</f>
        <v/>
      </c>
    </row>
    <row r="9">
      <c r="A9" s="6" t="inlineStr">
        <is>
          <t>Other Expenses</t>
        </is>
      </c>
      <c r="B9" s="40">
        <f>SUMIFS(Cleanup!$A$5:$A$20004,Cleanup!$E$5:$E$20004,$A9,Cleanup!$B$5:$B$20004,Setup!$B$5)</f>
        <v/>
      </c>
      <c r="C9" s="41" t="n">
        <v>0</v>
      </c>
      <c r="D9" s="40">
        <f>$B9-$C9</f>
        <v/>
      </c>
      <c r="E9" s="4">
        <f>IF(ABS($D9)&lt;1,"OK","CHECK")</f>
        <v/>
      </c>
    </row>
    <row r="11">
      <c r="A11" s="2" t="inlineStr">
        <is>
          <t>Paste the Xero profit and loss below this line, exactly as it comes.</t>
        </is>
      </c>
    </row>
    <row r="13">
      <c r="A13" s="2" t="inlineStr">
        <is>
          <t>Example above: the August 2026 Xero P&amp;L, entered so you can see the check working.</t>
        </is>
      </c>
    </row>
  </sheetData>
  <pageMargins left="0.75" right="0.75" top="1" bottom="1" header="0.5" footer="0.5"/>
</worksheet>
</file>

<file path=xl/worksheets/sheet6.xml><?xml version="1.0" encoding="utf-8"?>
<worksheet xmlns="http://schemas.openxmlformats.org/spreadsheetml/2006/main">
  <sheetPr>
    <tabColor rgb="00FFFF00"/>
    <outlinePr summaryBelow="1" summaryRight="1"/>
    <pageSetUpPr/>
  </sheetPr>
  <dimension ref="A1:Q190"/>
  <sheetViews>
    <sheetView showGridLines="0"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5" customWidth="1" min="2" max="2"/>
    <col width="15" customWidth="1" min="3" max="3"/>
    <col width="3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c r="A1" s="1" t="inlineStr">
        <is>
          <t>Budget and rolling forecast  -  type here</t>
        </is>
      </c>
    </row>
    <row r="2">
      <c r="A2" s="2" t="inlineStr">
        <is>
          <t>One row per department and subcategory, twelve months across. Same signs as the P&amp;L: income positive, costs negative. Enter it once a year and revise the forecast when it changes.</t>
        </is>
      </c>
    </row>
    <row r="4">
      <c r="A4" s="12" t="inlineStr">
        <is>
          <t>Key</t>
        </is>
      </c>
      <c r="B4" s="12" t="inlineStr">
        <is>
          <t>Department</t>
        </is>
      </c>
      <c r="C4" s="12" t="inlineStr">
        <is>
          <t>Category</t>
        </is>
      </c>
      <c r="D4" s="12" t="inlineStr">
        <is>
          <t>Subcategory</t>
        </is>
      </c>
      <c r="E4" s="18" t="n">
        <v>46204</v>
      </c>
      <c r="F4" s="18" t="n">
        <v>46235</v>
      </c>
      <c r="G4" s="18" t="n">
        <v>46266</v>
      </c>
      <c r="H4" s="18" t="n">
        <v>46296</v>
      </c>
      <c r="I4" s="18" t="n">
        <v>46327</v>
      </c>
      <c r="J4" s="18" t="n">
        <v>46357</v>
      </c>
      <c r="K4" s="18" t="n">
        <v>46388</v>
      </c>
      <c r="L4" s="18" t="n">
        <v>46419</v>
      </c>
      <c r="M4" s="18" t="n">
        <v>46447</v>
      </c>
      <c r="N4" s="18" t="n">
        <v>46478</v>
      </c>
      <c r="O4" s="18" t="n">
        <v>46508</v>
      </c>
      <c r="P4" s="18" t="n">
        <v>46539</v>
      </c>
      <c r="Q4" s="12" t="inlineStr">
        <is>
          <t>FY total</t>
        </is>
      </c>
    </row>
    <row r="5">
      <c r="A5" s="6" t="inlineStr">
        <is>
          <t>ONSITE|Contract Income</t>
        </is>
      </c>
      <c r="B5" s="6" t="inlineStr">
        <is>
          <t>ONSITE</t>
        </is>
      </c>
      <c r="C5" s="6" t="inlineStr">
        <is>
          <t>Income</t>
        </is>
      </c>
      <c r="D5" s="6" t="inlineStr">
        <is>
          <t>Contract Income</t>
        </is>
      </c>
      <c r="E5" s="41" t="n"/>
      <c r="F5" s="41" t="n"/>
      <c r="G5" s="41" t="n"/>
      <c r="H5" s="41" t="n"/>
      <c r="I5" s="41" t="n"/>
      <c r="J5" s="41" t="n"/>
      <c r="K5" s="41" t="n"/>
      <c r="L5" s="41" t="n"/>
      <c r="M5" s="41" t="n"/>
      <c r="N5" s="41" t="n"/>
      <c r="O5" s="41" t="n"/>
      <c r="P5" s="41" t="n"/>
      <c r="Q5" s="42">
        <f>SUM(E5:P5)</f>
        <v/>
      </c>
    </row>
    <row r="6">
      <c r="A6" s="6" t="inlineStr">
        <is>
          <t>ONSITE|Non Contract Income</t>
        </is>
      </c>
      <c r="B6" s="6" t="inlineStr">
        <is>
          <t>ONSITE</t>
        </is>
      </c>
      <c r="C6" s="6" t="inlineStr">
        <is>
          <t>Income</t>
        </is>
      </c>
      <c r="D6" s="6" t="inlineStr">
        <is>
          <t>Non Contract Income</t>
        </is>
      </c>
      <c r="E6" s="41" t="n"/>
      <c r="F6" s="41" t="n"/>
      <c r="G6" s="41" t="n"/>
      <c r="H6" s="41" t="n"/>
      <c r="I6" s="41" t="n"/>
      <c r="J6" s="41" t="n"/>
      <c r="K6" s="41" t="n"/>
      <c r="L6" s="41" t="n"/>
      <c r="M6" s="41" t="n"/>
      <c r="N6" s="41" t="n"/>
      <c r="O6" s="41" t="n"/>
      <c r="P6" s="41" t="n"/>
      <c r="Q6" s="42">
        <f>SUM(E6:P6)</f>
        <v/>
      </c>
    </row>
    <row r="7">
      <c r="A7" s="6" t="inlineStr">
        <is>
          <t>ONSITE|Work in Progess</t>
        </is>
      </c>
      <c r="B7" s="6" t="inlineStr">
        <is>
          <t>ONSITE</t>
        </is>
      </c>
      <c r="C7" s="6" t="inlineStr">
        <is>
          <t>Income</t>
        </is>
      </c>
      <c r="D7" s="6" t="inlineStr">
        <is>
          <t>Work in Progess</t>
        </is>
      </c>
      <c r="E7" s="41" t="n"/>
      <c r="F7" s="41" t="n"/>
      <c r="G7" s="41" t="n"/>
      <c r="H7" s="41" t="n"/>
      <c r="I7" s="41" t="n"/>
      <c r="J7" s="41" t="n"/>
      <c r="K7" s="41" t="n"/>
      <c r="L7" s="41" t="n"/>
      <c r="M7" s="41" t="n"/>
      <c r="N7" s="41" t="n"/>
      <c r="O7" s="41" t="n"/>
      <c r="P7" s="41" t="n"/>
      <c r="Q7" s="42">
        <f>SUM(E7:P7)</f>
        <v/>
      </c>
    </row>
    <row r="8">
      <c r="A8" s="6" t="inlineStr">
        <is>
          <t>ONSITE|Freight Collected &amp; Travel</t>
        </is>
      </c>
      <c r="B8" s="6" t="inlineStr">
        <is>
          <t>ONSITE</t>
        </is>
      </c>
      <c r="C8" s="6" t="inlineStr">
        <is>
          <t>Income</t>
        </is>
      </c>
      <c r="D8" s="6" t="inlineStr">
        <is>
          <t>Freight Collected &amp; Travel</t>
        </is>
      </c>
      <c r="E8" s="41" t="n"/>
      <c r="F8" s="41" t="n"/>
      <c r="G8" s="41" t="n"/>
      <c r="H8" s="41" t="n"/>
      <c r="I8" s="41" t="n"/>
      <c r="J8" s="41" t="n"/>
      <c r="K8" s="41" t="n"/>
      <c r="L8" s="41" t="n"/>
      <c r="M8" s="41" t="n"/>
      <c r="N8" s="41" t="n"/>
      <c r="O8" s="41" t="n"/>
      <c r="P8" s="41" t="n"/>
      <c r="Q8" s="42">
        <f>SUM(E8:P8)</f>
        <v/>
      </c>
    </row>
    <row r="9">
      <c r="A9" s="6" t="inlineStr">
        <is>
          <t>ONSITE|Credit Card Fees Collected</t>
        </is>
      </c>
      <c r="B9" s="6" t="inlineStr">
        <is>
          <t>ONSITE</t>
        </is>
      </c>
      <c r="C9" s="6" t="inlineStr">
        <is>
          <t>Income</t>
        </is>
      </c>
      <c r="D9" s="6" t="inlineStr">
        <is>
          <t>Credit Card Fees Collected</t>
        </is>
      </c>
      <c r="E9" s="41" t="n"/>
      <c r="F9" s="41" t="n"/>
      <c r="G9" s="41" t="n"/>
      <c r="H9" s="41" t="n"/>
      <c r="I9" s="41" t="n"/>
      <c r="J9" s="41" t="n"/>
      <c r="K9" s="41" t="n"/>
      <c r="L9" s="41" t="n"/>
      <c r="M9" s="41" t="n"/>
      <c r="N9" s="41" t="n"/>
      <c r="O9" s="41" t="n"/>
      <c r="P9" s="41" t="n"/>
      <c r="Q9" s="42">
        <f>SUM(E9:P9)</f>
        <v/>
      </c>
    </row>
    <row r="10">
      <c r="A10" s="6" t="inlineStr">
        <is>
          <t>ONSITE|Meal &amp; Travel Allowances</t>
        </is>
      </c>
      <c r="B10" s="6" t="inlineStr">
        <is>
          <t>ONSITE</t>
        </is>
      </c>
      <c r="C10" s="6" t="inlineStr">
        <is>
          <t>Income</t>
        </is>
      </c>
      <c r="D10" s="6" t="inlineStr">
        <is>
          <t>Meal &amp; Travel Allowances</t>
        </is>
      </c>
      <c r="E10" s="41" t="n"/>
      <c r="F10" s="41" t="n"/>
      <c r="G10" s="41" t="n"/>
      <c r="H10" s="41" t="n"/>
      <c r="I10" s="41" t="n"/>
      <c r="J10" s="41" t="n"/>
      <c r="K10" s="41" t="n"/>
      <c r="L10" s="41" t="n"/>
      <c r="M10" s="41" t="n"/>
      <c r="N10" s="41" t="n"/>
      <c r="O10" s="41" t="n"/>
      <c r="P10" s="41" t="n"/>
      <c r="Q10" s="42">
        <f>SUM(E10:P10)</f>
        <v/>
      </c>
    </row>
    <row r="11">
      <c r="A11" s="6" t="inlineStr">
        <is>
          <t>ONSITE|Miscellaneous Income</t>
        </is>
      </c>
      <c r="B11" s="6" t="inlineStr">
        <is>
          <t>ONSITE</t>
        </is>
      </c>
      <c r="C11" s="6" t="inlineStr">
        <is>
          <t>Income</t>
        </is>
      </c>
      <c r="D11" s="6" t="inlineStr">
        <is>
          <t>Miscellaneous Income</t>
        </is>
      </c>
      <c r="E11" s="41" t="n"/>
      <c r="F11" s="41" t="n"/>
      <c r="G11" s="41" t="n"/>
      <c r="H11" s="41" t="n"/>
      <c r="I11" s="41" t="n"/>
      <c r="J11" s="41" t="n"/>
      <c r="K11" s="41" t="n"/>
      <c r="L11" s="41" t="n"/>
      <c r="M11" s="41" t="n"/>
      <c r="N11" s="41" t="n"/>
      <c r="O11" s="41" t="n"/>
      <c r="P11" s="41" t="n"/>
      <c r="Q11" s="42">
        <f>SUM(E11:P11)</f>
        <v/>
      </c>
    </row>
    <row r="12">
      <c r="A12" s="6" t="inlineStr">
        <is>
          <t>ONSITE|Equipment - Purchase</t>
        </is>
      </c>
      <c r="B12" s="6" t="inlineStr">
        <is>
          <t>ONSITE</t>
        </is>
      </c>
      <c r="C12" s="6" t="inlineStr">
        <is>
          <t>Cost of Sales</t>
        </is>
      </c>
      <c r="D12" s="6" t="inlineStr">
        <is>
          <t>Equipment - Purchase</t>
        </is>
      </c>
      <c r="E12" s="41" t="n"/>
      <c r="F12" s="41" t="n"/>
      <c r="G12" s="41" t="n"/>
      <c r="H12" s="41" t="n"/>
      <c r="I12" s="41" t="n"/>
      <c r="J12" s="41" t="n"/>
      <c r="K12" s="41" t="n"/>
      <c r="L12" s="41" t="n"/>
      <c r="M12" s="41" t="n"/>
      <c r="N12" s="41" t="n"/>
      <c r="O12" s="41" t="n"/>
      <c r="P12" s="41" t="n"/>
      <c r="Q12" s="42">
        <f>SUM(E12:P12)</f>
        <v/>
      </c>
    </row>
    <row r="13">
      <c r="A13" s="6" t="inlineStr">
        <is>
          <t>ONSITE|Equipment - Hires</t>
        </is>
      </c>
      <c r="B13" s="6" t="inlineStr">
        <is>
          <t>ONSITE</t>
        </is>
      </c>
      <c r="C13" s="6" t="inlineStr">
        <is>
          <t>Cost of Sales</t>
        </is>
      </c>
      <c r="D13" s="6" t="inlineStr">
        <is>
          <t>Equipment - Hires</t>
        </is>
      </c>
      <c r="E13" s="41" t="n"/>
      <c r="F13" s="41" t="n"/>
      <c r="G13" s="41" t="n"/>
      <c r="H13" s="41" t="n"/>
      <c r="I13" s="41" t="n"/>
      <c r="J13" s="41" t="n"/>
      <c r="K13" s="41" t="n"/>
      <c r="L13" s="41" t="n"/>
      <c r="M13" s="41" t="n"/>
      <c r="N13" s="41" t="n"/>
      <c r="O13" s="41" t="n"/>
      <c r="P13" s="41" t="n"/>
      <c r="Q13" s="42">
        <f>SUM(E13:P13)</f>
        <v/>
      </c>
    </row>
    <row r="14">
      <c r="A14" s="6" t="inlineStr">
        <is>
          <t>ONSITE|Sub-Contract Labour</t>
        </is>
      </c>
      <c r="B14" s="6" t="inlineStr">
        <is>
          <t>ONSITE</t>
        </is>
      </c>
      <c r="C14" s="6" t="inlineStr">
        <is>
          <t>Cost of Sales</t>
        </is>
      </c>
      <c r="D14" s="6" t="inlineStr">
        <is>
          <t>Sub-Contract Labour</t>
        </is>
      </c>
      <c r="E14" s="41" t="n"/>
      <c r="F14" s="41" t="n"/>
      <c r="G14" s="41" t="n"/>
      <c r="H14" s="41" t="n"/>
      <c r="I14" s="41" t="n"/>
      <c r="J14" s="41" t="n"/>
      <c r="K14" s="41" t="n"/>
      <c r="L14" s="41" t="n"/>
      <c r="M14" s="41" t="n"/>
      <c r="N14" s="41" t="n"/>
      <c r="O14" s="41" t="n"/>
      <c r="P14" s="41" t="n"/>
      <c r="Q14" s="42">
        <f>SUM(E14:P14)</f>
        <v/>
      </c>
    </row>
    <row r="15">
      <c r="A15" s="6" t="inlineStr">
        <is>
          <t>ONSITE|Service - hires</t>
        </is>
      </c>
      <c r="B15" s="6" t="inlineStr">
        <is>
          <t>ONSITE</t>
        </is>
      </c>
      <c r="C15" s="6" t="inlineStr">
        <is>
          <t>Cost of Sales</t>
        </is>
      </c>
      <c r="D15" s="6" t="inlineStr">
        <is>
          <t>Service - hires</t>
        </is>
      </c>
      <c r="E15" s="41" t="n"/>
      <c r="F15" s="41" t="n"/>
      <c r="G15" s="41" t="n"/>
      <c r="H15" s="41" t="n"/>
      <c r="I15" s="41" t="n"/>
      <c r="J15" s="41" t="n"/>
      <c r="K15" s="41" t="n"/>
      <c r="L15" s="41" t="n"/>
      <c r="M15" s="41" t="n"/>
      <c r="N15" s="41" t="n"/>
      <c r="O15" s="41" t="n"/>
      <c r="P15" s="41" t="n"/>
      <c r="Q15" s="42">
        <f>SUM(E15:P15)</f>
        <v/>
      </c>
    </row>
    <row r="16">
      <c r="A16" s="6" t="inlineStr">
        <is>
          <t>ONSITE|Subscriptions &amp; Licences</t>
        </is>
      </c>
      <c r="B16" s="6" t="inlineStr">
        <is>
          <t>ONSITE</t>
        </is>
      </c>
      <c r="C16" s="6" t="inlineStr">
        <is>
          <t>Cost of Sales</t>
        </is>
      </c>
      <c r="D16" s="6" t="inlineStr">
        <is>
          <t>Subscriptions &amp; Licences</t>
        </is>
      </c>
      <c r="E16" s="41" t="n"/>
      <c r="F16" s="41" t="n"/>
      <c r="G16" s="41" t="n"/>
      <c r="H16" s="41" t="n"/>
      <c r="I16" s="41" t="n"/>
      <c r="J16" s="41" t="n"/>
      <c r="K16" s="41" t="n"/>
      <c r="L16" s="41" t="n"/>
      <c r="M16" s="41" t="n"/>
      <c r="N16" s="41" t="n"/>
      <c r="O16" s="41" t="n"/>
      <c r="P16" s="41" t="n"/>
      <c r="Q16" s="42">
        <f>SUM(E16:P16)</f>
        <v/>
      </c>
    </row>
    <row r="17">
      <c r="A17" s="6" t="inlineStr">
        <is>
          <t>ONSITE|Equipment -Maintenance Support</t>
        </is>
      </c>
      <c r="B17" s="6" t="inlineStr">
        <is>
          <t>ONSITE</t>
        </is>
      </c>
      <c r="C17" s="6" t="inlineStr">
        <is>
          <t>Cost of Sales</t>
        </is>
      </c>
      <c r="D17" s="6" t="inlineStr">
        <is>
          <t>Equipment -Maintenance Support</t>
        </is>
      </c>
      <c r="E17" s="41" t="n"/>
      <c r="F17" s="41" t="n"/>
      <c r="G17" s="41" t="n"/>
      <c r="H17" s="41" t="n"/>
      <c r="I17" s="41" t="n"/>
      <c r="J17" s="41" t="n"/>
      <c r="K17" s="41" t="n"/>
      <c r="L17" s="41" t="n"/>
      <c r="M17" s="41" t="n"/>
      <c r="N17" s="41" t="n"/>
      <c r="O17" s="41" t="n"/>
      <c r="P17" s="41" t="n"/>
      <c r="Q17" s="42">
        <f>SUM(E17:P17)</f>
        <v/>
      </c>
    </row>
    <row r="18">
      <c r="A18" s="6" t="inlineStr">
        <is>
          <t>ONSITE|Stamp Duty</t>
        </is>
      </c>
      <c r="B18" s="6" t="inlineStr">
        <is>
          <t>ONSITE</t>
        </is>
      </c>
      <c r="C18" s="6" t="inlineStr">
        <is>
          <t>Cost of Sales</t>
        </is>
      </c>
      <c r="D18" s="6" t="inlineStr">
        <is>
          <t>Stamp Duty</t>
        </is>
      </c>
      <c r="E18" s="41" t="n"/>
      <c r="F18" s="41" t="n"/>
      <c r="G18" s="41" t="n"/>
      <c r="H18" s="41" t="n"/>
      <c r="I18" s="41" t="n"/>
      <c r="J18" s="41" t="n"/>
      <c r="K18" s="41" t="n"/>
      <c r="L18" s="41" t="n"/>
      <c r="M18" s="41" t="n"/>
      <c r="N18" s="41" t="n"/>
      <c r="O18" s="41" t="n"/>
      <c r="P18" s="41" t="n"/>
      <c r="Q18" s="42">
        <f>SUM(E18:P18)</f>
        <v/>
      </c>
    </row>
    <row r="19">
      <c r="A19" s="6" t="inlineStr">
        <is>
          <t>ONSITE|Damage Waiver</t>
        </is>
      </c>
      <c r="B19" s="6" t="inlineStr">
        <is>
          <t>ONSITE</t>
        </is>
      </c>
      <c r="C19" s="6" t="inlineStr">
        <is>
          <t>Cost of Sales</t>
        </is>
      </c>
      <c r="D19" s="6" t="inlineStr">
        <is>
          <t>Damage Waiver</t>
        </is>
      </c>
      <c r="E19" s="41" t="n"/>
      <c r="F19" s="41" t="n"/>
      <c r="G19" s="41" t="n"/>
      <c r="H19" s="41" t="n"/>
      <c r="I19" s="41" t="n"/>
      <c r="J19" s="41" t="n"/>
      <c r="K19" s="41" t="n"/>
      <c r="L19" s="41" t="n"/>
      <c r="M19" s="41" t="n"/>
      <c r="N19" s="41" t="n"/>
      <c r="O19" s="41" t="n"/>
      <c r="P19" s="41" t="n"/>
      <c r="Q19" s="42">
        <f>SUM(E19:P19)</f>
        <v/>
      </c>
    </row>
    <row r="20">
      <c r="A20" s="6" t="inlineStr">
        <is>
          <t>ONSITE|Supplier Per Diems</t>
        </is>
      </c>
      <c r="B20" s="6" t="inlineStr">
        <is>
          <t>ONSITE</t>
        </is>
      </c>
      <c r="C20" s="6" t="inlineStr">
        <is>
          <t>Cost of Sales</t>
        </is>
      </c>
      <c r="D20" s="6" t="inlineStr">
        <is>
          <t>Supplier Per Diems</t>
        </is>
      </c>
      <c r="E20" s="41" t="n"/>
      <c r="F20" s="41" t="n"/>
      <c r="G20" s="41" t="n"/>
      <c r="H20" s="41" t="n"/>
      <c r="I20" s="41" t="n"/>
      <c r="J20" s="41" t="n"/>
      <c r="K20" s="41" t="n"/>
      <c r="L20" s="41" t="n"/>
      <c r="M20" s="41" t="n"/>
      <c r="N20" s="41" t="n"/>
      <c r="O20" s="41" t="n"/>
      <c r="P20" s="41" t="n"/>
      <c r="Q20" s="42">
        <f>SUM(E20:P20)</f>
        <v/>
      </c>
    </row>
    <row r="21">
      <c r="A21" s="6" t="inlineStr">
        <is>
          <t>ONSITE|Direct Wages &amp; Salaries</t>
        </is>
      </c>
      <c r="B21" s="6" t="inlineStr">
        <is>
          <t>ONSITE</t>
        </is>
      </c>
      <c r="C21" s="6" t="inlineStr">
        <is>
          <t>Cost of Sales</t>
        </is>
      </c>
      <c r="D21" s="6" t="inlineStr">
        <is>
          <t>Direct Wages &amp; Salaries</t>
        </is>
      </c>
      <c r="E21" s="41" t="n"/>
      <c r="F21" s="41" t="n"/>
      <c r="G21" s="41" t="n"/>
      <c r="H21" s="41" t="n"/>
      <c r="I21" s="41" t="n"/>
      <c r="J21" s="41" t="n"/>
      <c r="K21" s="41" t="n"/>
      <c r="L21" s="41" t="n"/>
      <c r="M21" s="41" t="n"/>
      <c r="N21" s="41" t="n"/>
      <c r="O21" s="41" t="n"/>
      <c r="P21" s="41" t="n"/>
      <c r="Q21" s="42">
        <f>SUM(E21:P21)</f>
        <v/>
      </c>
    </row>
    <row r="22">
      <c r="A22" s="6" t="inlineStr">
        <is>
          <t>ONSITE|Direct Salaries</t>
        </is>
      </c>
      <c r="B22" s="6" t="inlineStr">
        <is>
          <t>ONSITE</t>
        </is>
      </c>
      <c r="C22" s="6" t="inlineStr">
        <is>
          <t>Cost of Sales</t>
        </is>
      </c>
      <c r="D22" s="6" t="inlineStr">
        <is>
          <t>Direct Salaries</t>
        </is>
      </c>
      <c r="E22" s="41" t="n"/>
      <c r="F22" s="41" t="n"/>
      <c r="G22" s="41" t="n"/>
      <c r="H22" s="41" t="n"/>
      <c r="I22" s="41" t="n"/>
      <c r="J22" s="41" t="n"/>
      <c r="K22" s="41" t="n"/>
      <c r="L22" s="41" t="n"/>
      <c r="M22" s="41" t="n"/>
      <c r="N22" s="41" t="n"/>
      <c r="O22" s="41" t="n"/>
      <c r="P22" s="41" t="n"/>
      <c r="Q22" s="42">
        <f>SUM(E22:P22)</f>
        <v/>
      </c>
    </row>
    <row r="23">
      <c r="A23" s="6" t="inlineStr">
        <is>
          <t>ONSITE|Direct Wages</t>
        </is>
      </c>
      <c r="B23" s="6" t="inlineStr">
        <is>
          <t>ONSITE</t>
        </is>
      </c>
      <c r="C23" s="6" t="inlineStr">
        <is>
          <t>Cost of Sales</t>
        </is>
      </c>
      <c r="D23" s="6" t="inlineStr">
        <is>
          <t>Direct Wages</t>
        </is>
      </c>
      <c r="E23" s="41" t="n"/>
      <c r="F23" s="41" t="n"/>
      <c r="G23" s="41" t="n"/>
      <c r="H23" s="41" t="n"/>
      <c r="I23" s="41" t="n"/>
      <c r="J23" s="41" t="n"/>
      <c r="K23" s="41" t="n"/>
      <c r="L23" s="41" t="n"/>
      <c r="M23" s="41" t="n"/>
      <c r="N23" s="41" t="n"/>
      <c r="O23" s="41" t="n"/>
      <c r="P23" s="41" t="n"/>
      <c r="Q23" s="42">
        <f>SUM(E23:P23)</f>
        <v/>
      </c>
    </row>
    <row r="24">
      <c r="A24" s="6" t="inlineStr">
        <is>
          <t>ONSITE|Direct Superannuation</t>
        </is>
      </c>
      <c r="B24" s="6" t="inlineStr">
        <is>
          <t>ONSITE</t>
        </is>
      </c>
      <c r="C24" s="6" t="inlineStr">
        <is>
          <t>Cost of Sales</t>
        </is>
      </c>
      <c r="D24" s="6" t="inlineStr">
        <is>
          <t>Direct Superannuation</t>
        </is>
      </c>
      <c r="E24" s="41" t="n"/>
      <c r="F24" s="41" t="n"/>
      <c r="G24" s="41" t="n"/>
      <c r="H24" s="41" t="n"/>
      <c r="I24" s="41" t="n"/>
      <c r="J24" s="41" t="n"/>
      <c r="K24" s="41" t="n"/>
      <c r="L24" s="41" t="n"/>
      <c r="M24" s="41" t="n"/>
      <c r="N24" s="41" t="n"/>
      <c r="O24" s="41" t="n"/>
      <c r="P24" s="41" t="n"/>
      <c r="Q24" s="42">
        <f>SUM(E24:P24)</f>
        <v/>
      </c>
    </row>
    <row r="25">
      <c r="A25" s="6" t="inlineStr">
        <is>
          <t>ONSITE|Direct Workers Comp</t>
        </is>
      </c>
      <c r="B25" s="6" t="inlineStr">
        <is>
          <t>ONSITE</t>
        </is>
      </c>
      <c r="C25" s="6" t="inlineStr">
        <is>
          <t>Cost of Sales</t>
        </is>
      </c>
      <c r="D25" s="6" t="inlineStr">
        <is>
          <t>Direct Workers Comp</t>
        </is>
      </c>
      <c r="E25" s="41" t="n"/>
      <c r="F25" s="41" t="n"/>
      <c r="G25" s="41" t="n"/>
      <c r="H25" s="41" t="n"/>
      <c r="I25" s="41" t="n"/>
      <c r="J25" s="41" t="n"/>
      <c r="K25" s="41" t="n"/>
      <c r="L25" s="41" t="n"/>
      <c r="M25" s="41" t="n"/>
      <c r="N25" s="41" t="n"/>
      <c r="O25" s="41" t="n"/>
      <c r="P25" s="41" t="n"/>
      <c r="Q25" s="42">
        <f>SUM(E25:P25)</f>
        <v/>
      </c>
    </row>
    <row r="26">
      <c r="A26" s="6" t="inlineStr">
        <is>
          <t>ONSITE|Other Direct Expenses</t>
        </is>
      </c>
      <c r="B26" s="6" t="inlineStr">
        <is>
          <t>ONSITE</t>
        </is>
      </c>
      <c r="C26" s="6" t="inlineStr">
        <is>
          <t>Cost of Sales</t>
        </is>
      </c>
      <c r="D26" s="6" t="inlineStr">
        <is>
          <t>Other Direct Expenses</t>
        </is>
      </c>
      <c r="E26" s="41" t="n"/>
      <c r="F26" s="41" t="n"/>
      <c r="G26" s="41" t="n"/>
      <c r="H26" s="41" t="n"/>
      <c r="I26" s="41" t="n"/>
      <c r="J26" s="41" t="n"/>
      <c r="K26" s="41" t="n"/>
      <c r="L26" s="41" t="n"/>
      <c r="M26" s="41" t="n"/>
      <c r="N26" s="41" t="n"/>
      <c r="O26" s="41" t="n"/>
      <c r="P26" s="41" t="n"/>
      <c r="Q26" s="42">
        <f>SUM(E26:P26)</f>
        <v/>
      </c>
    </row>
    <row r="27">
      <c r="A27" s="6" t="inlineStr">
        <is>
          <t>ONSITE|Credit Card fees paid - COGS</t>
        </is>
      </c>
      <c r="B27" s="6" t="inlineStr">
        <is>
          <t>ONSITE</t>
        </is>
      </c>
      <c r="C27" s="6" t="inlineStr">
        <is>
          <t>Cost of Sales</t>
        </is>
      </c>
      <c r="D27" s="6" t="inlineStr">
        <is>
          <t>Credit Card fees paid - COGS</t>
        </is>
      </c>
      <c r="E27" s="41" t="n"/>
      <c r="F27" s="41" t="n"/>
      <c r="G27" s="41" t="n"/>
      <c r="H27" s="41" t="n"/>
      <c r="I27" s="41" t="n"/>
      <c r="J27" s="41" t="n"/>
      <c r="K27" s="41" t="n"/>
      <c r="L27" s="41" t="n"/>
      <c r="M27" s="41" t="n"/>
      <c r="N27" s="41" t="n"/>
      <c r="O27" s="41" t="n"/>
      <c r="P27" s="41" t="n"/>
      <c r="Q27" s="42">
        <f>SUM(E27:P27)</f>
        <v/>
      </c>
    </row>
    <row r="28">
      <c r="A28" s="6" t="inlineStr">
        <is>
          <t>ONSITE|General &amp; Administrative Exp</t>
        </is>
      </c>
      <c r="B28" s="6" t="inlineStr">
        <is>
          <t>ONSITE</t>
        </is>
      </c>
      <c r="C28" s="6" t="inlineStr">
        <is>
          <t>Expenses</t>
        </is>
      </c>
      <c r="D28" s="6" t="inlineStr">
        <is>
          <t>General &amp; Administrative Exp</t>
        </is>
      </c>
      <c r="E28" s="41" t="n"/>
      <c r="F28" s="41" t="n"/>
      <c r="G28" s="41" t="n"/>
      <c r="H28" s="41" t="n"/>
      <c r="I28" s="41" t="n"/>
      <c r="J28" s="41" t="n"/>
      <c r="K28" s="41" t="n"/>
      <c r="L28" s="41" t="n"/>
      <c r="M28" s="41" t="n"/>
      <c r="N28" s="41" t="n"/>
      <c r="O28" s="41" t="n"/>
      <c r="P28" s="41" t="n"/>
      <c r="Q28" s="42">
        <f>SUM(E28:P28)</f>
        <v/>
      </c>
    </row>
    <row r="29">
      <c r="A29" s="6" t="inlineStr">
        <is>
          <t>ONSITE|Business Insurances</t>
        </is>
      </c>
      <c r="B29" s="6" t="inlineStr">
        <is>
          <t>ONSITE</t>
        </is>
      </c>
      <c r="C29" s="6" t="inlineStr">
        <is>
          <t>Expenses</t>
        </is>
      </c>
      <c r="D29" s="6" t="inlineStr">
        <is>
          <t>Business Insurances</t>
        </is>
      </c>
      <c r="E29" s="41" t="n"/>
      <c r="F29" s="41" t="n"/>
      <c r="G29" s="41" t="n"/>
      <c r="H29" s="41" t="n"/>
      <c r="I29" s="41" t="n"/>
      <c r="J29" s="41" t="n"/>
      <c r="K29" s="41" t="n"/>
      <c r="L29" s="41" t="n"/>
      <c r="M29" s="41" t="n"/>
      <c r="N29" s="41" t="n"/>
      <c r="O29" s="41" t="n"/>
      <c r="P29" s="41" t="n"/>
      <c r="Q29" s="42">
        <f>SUM(E29:P29)</f>
        <v/>
      </c>
    </row>
    <row r="30">
      <c r="A30" s="6" t="inlineStr">
        <is>
          <t>ONSITE|Advertising &amp; Promotion Exp</t>
        </is>
      </c>
      <c r="B30" s="6" t="inlineStr">
        <is>
          <t>ONSITE</t>
        </is>
      </c>
      <c r="C30" s="6" t="inlineStr">
        <is>
          <t>Expenses</t>
        </is>
      </c>
      <c r="D30" s="6" t="inlineStr">
        <is>
          <t>Advertising &amp; Promotion Exp</t>
        </is>
      </c>
      <c r="E30" s="41" t="n"/>
      <c r="F30" s="41" t="n"/>
      <c r="G30" s="41" t="n"/>
      <c r="H30" s="41" t="n"/>
      <c r="I30" s="41" t="n"/>
      <c r="J30" s="41" t="n"/>
      <c r="K30" s="41" t="n"/>
      <c r="L30" s="41" t="n"/>
      <c r="M30" s="41" t="n"/>
      <c r="N30" s="41" t="n"/>
      <c r="O30" s="41" t="n"/>
      <c r="P30" s="41" t="n"/>
      <c r="Q30" s="42">
        <f>SUM(E30:P30)</f>
        <v/>
      </c>
    </row>
    <row r="31">
      <c r="A31" s="6" t="inlineStr">
        <is>
          <t>ONSITE|Operating Expenses</t>
        </is>
      </c>
      <c r="B31" s="6" t="inlineStr">
        <is>
          <t>ONSITE</t>
        </is>
      </c>
      <c r="C31" s="6" t="inlineStr">
        <is>
          <t>Expenses</t>
        </is>
      </c>
      <c r="D31" s="6" t="inlineStr">
        <is>
          <t>Operating Expenses</t>
        </is>
      </c>
      <c r="E31" s="41" t="n"/>
      <c r="F31" s="41" t="n"/>
      <c r="G31" s="41" t="n"/>
      <c r="H31" s="41" t="n"/>
      <c r="I31" s="41" t="n"/>
      <c r="J31" s="41" t="n"/>
      <c r="K31" s="41" t="n"/>
      <c r="L31" s="41" t="n"/>
      <c r="M31" s="41" t="n"/>
      <c r="N31" s="41" t="n"/>
      <c r="O31" s="41" t="n"/>
      <c r="P31" s="41" t="n"/>
      <c r="Q31" s="42">
        <f>SUM(E31:P31)</f>
        <v/>
      </c>
    </row>
    <row r="32">
      <c r="A32" s="6" t="inlineStr">
        <is>
          <t>ONSITE|Employment Expenses</t>
        </is>
      </c>
      <c r="B32" s="6" t="inlineStr">
        <is>
          <t>ONSITE</t>
        </is>
      </c>
      <c r="C32" s="6" t="inlineStr">
        <is>
          <t>Expenses</t>
        </is>
      </c>
      <c r="D32" s="6" t="inlineStr">
        <is>
          <t>Employment Expenses</t>
        </is>
      </c>
      <c r="E32" s="41" t="n"/>
      <c r="F32" s="41" t="n"/>
      <c r="G32" s="41" t="n"/>
      <c r="H32" s="41" t="n"/>
      <c r="I32" s="41" t="n"/>
      <c r="J32" s="41" t="n"/>
      <c r="K32" s="41" t="n"/>
      <c r="L32" s="41" t="n"/>
      <c r="M32" s="41" t="n"/>
      <c r="N32" s="41" t="n"/>
      <c r="O32" s="41" t="n"/>
      <c r="P32" s="41" t="n"/>
      <c r="Q32" s="42">
        <f>SUM(E32:P32)</f>
        <v/>
      </c>
    </row>
    <row r="33">
      <c r="A33" s="6" t="inlineStr">
        <is>
          <t>ONSITE|Credit Card fees paid</t>
        </is>
      </c>
      <c r="B33" s="6" t="inlineStr">
        <is>
          <t>ONSITE</t>
        </is>
      </c>
      <c r="C33" s="6" t="inlineStr">
        <is>
          <t>Expenses</t>
        </is>
      </c>
      <c r="D33" s="6" t="inlineStr">
        <is>
          <t>Credit Card fees paid</t>
        </is>
      </c>
      <c r="E33" s="41" t="n"/>
      <c r="F33" s="41" t="n"/>
      <c r="G33" s="41" t="n"/>
      <c r="H33" s="41" t="n"/>
      <c r="I33" s="41" t="n"/>
      <c r="J33" s="41" t="n"/>
      <c r="K33" s="41" t="n"/>
      <c r="L33" s="41" t="n"/>
      <c r="M33" s="41" t="n"/>
      <c r="N33" s="41" t="n"/>
      <c r="O33" s="41" t="n"/>
      <c r="P33" s="41" t="n"/>
      <c r="Q33" s="42">
        <f>SUM(E33:P33)</f>
        <v/>
      </c>
    </row>
    <row r="34">
      <c r="A34" s="6" t="inlineStr">
        <is>
          <t>ONSITE|Other Income</t>
        </is>
      </c>
      <c r="B34" s="6" t="inlineStr">
        <is>
          <t>ONSITE</t>
        </is>
      </c>
      <c r="C34" s="6" t="inlineStr">
        <is>
          <t>Other Income</t>
        </is>
      </c>
      <c r="D34" s="6" t="inlineStr">
        <is>
          <t>Other Income</t>
        </is>
      </c>
      <c r="E34" s="41" t="n"/>
      <c r="F34" s="41" t="n"/>
      <c r="G34" s="41" t="n"/>
      <c r="H34" s="41" t="n"/>
      <c r="I34" s="41" t="n"/>
      <c r="J34" s="41" t="n"/>
      <c r="K34" s="41" t="n"/>
      <c r="L34" s="41" t="n"/>
      <c r="M34" s="41" t="n"/>
      <c r="N34" s="41" t="n"/>
      <c r="O34" s="41" t="n"/>
      <c r="P34" s="41" t="n"/>
      <c r="Q34" s="42">
        <f>SUM(E34:P34)</f>
        <v/>
      </c>
    </row>
    <row r="35">
      <c r="A35" s="6" t="inlineStr">
        <is>
          <t>ONSITE|Other Expenses</t>
        </is>
      </c>
      <c r="B35" s="6" t="inlineStr">
        <is>
          <t>ONSITE</t>
        </is>
      </c>
      <c r="C35" s="6" t="inlineStr">
        <is>
          <t>Other Expenses</t>
        </is>
      </c>
      <c r="D35" s="6" t="inlineStr">
        <is>
          <t>Other Expenses</t>
        </is>
      </c>
      <c r="E35" s="41" t="n"/>
      <c r="F35" s="41" t="n"/>
      <c r="G35" s="41" t="n"/>
      <c r="H35" s="41" t="n"/>
      <c r="I35" s="41" t="n"/>
      <c r="J35" s="41" t="n"/>
      <c r="K35" s="41" t="n"/>
      <c r="L35" s="41" t="n"/>
      <c r="M35" s="41" t="n"/>
      <c r="N35" s="41" t="n"/>
      <c r="O35" s="41" t="n"/>
      <c r="P35" s="41" t="n"/>
      <c r="Q35" s="42">
        <f>SUM(E35:P35)</f>
        <v/>
      </c>
    </row>
    <row r="36">
      <c r="A36" s="6" t="inlineStr">
        <is>
          <t>PRODUCTION|Contract Income</t>
        </is>
      </c>
      <c r="B36" s="6" t="inlineStr">
        <is>
          <t>PRODUCTION</t>
        </is>
      </c>
      <c r="C36" s="6" t="inlineStr">
        <is>
          <t>Income</t>
        </is>
      </c>
      <c r="D36" s="6" t="inlineStr">
        <is>
          <t>Contract Income</t>
        </is>
      </c>
      <c r="E36" s="41" t="n"/>
      <c r="F36" s="41" t="n"/>
      <c r="G36" s="41" t="n"/>
      <c r="H36" s="41" t="n"/>
      <c r="I36" s="41" t="n"/>
      <c r="J36" s="41" t="n"/>
      <c r="K36" s="41" t="n"/>
      <c r="L36" s="41" t="n"/>
      <c r="M36" s="41" t="n"/>
      <c r="N36" s="41" t="n"/>
      <c r="O36" s="41" t="n"/>
      <c r="P36" s="41" t="n"/>
      <c r="Q36" s="42">
        <f>SUM(E36:P36)</f>
        <v/>
      </c>
    </row>
    <row r="37">
      <c r="A37" s="6" t="inlineStr">
        <is>
          <t>PRODUCTION|Non Contract Income</t>
        </is>
      </c>
      <c r="B37" s="6" t="inlineStr">
        <is>
          <t>PRODUCTION</t>
        </is>
      </c>
      <c r="C37" s="6" t="inlineStr">
        <is>
          <t>Income</t>
        </is>
      </c>
      <c r="D37" s="6" t="inlineStr">
        <is>
          <t>Non Contract Income</t>
        </is>
      </c>
      <c r="E37" s="41" t="n"/>
      <c r="F37" s="41" t="n"/>
      <c r="G37" s="41" t="n"/>
      <c r="H37" s="41" t="n"/>
      <c r="I37" s="41" t="n"/>
      <c r="J37" s="41" t="n"/>
      <c r="K37" s="41" t="n"/>
      <c r="L37" s="41" t="n"/>
      <c r="M37" s="41" t="n"/>
      <c r="N37" s="41" t="n"/>
      <c r="O37" s="41" t="n"/>
      <c r="P37" s="41" t="n"/>
      <c r="Q37" s="42">
        <f>SUM(E37:P37)</f>
        <v/>
      </c>
    </row>
    <row r="38">
      <c r="A38" s="6" t="inlineStr">
        <is>
          <t>PRODUCTION|Work in Progess</t>
        </is>
      </c>
      <c r="B38" s="6" t="inlineStr">
        <is>
          <t>PRODUCTION</t>
        </is>
      </c>
      <c r="C38" s="6" t="inlineStr">
        <is>
          <t>Income</t>
        </is>
      </c>
      <c r="D38" s="6" t="inlineStr">
        <is>
          <t>Work in Progess</t>
        </is>
      </c>
      <c r="E38" s="41" t="n"/>
      <c r="F38" s="41" t="n"/>
      <c r="G38" s="41" t="n"/>
      <c r="H38" s="41" t="n"/>
      <c r="I38" s="41" t="n"/>
      <c r="J38" s="41" t="n"/>
      <c r="K38" s="41" t="n"/>
      <c r="L38" s="41" t="n"/>
      <c r="M38" s="41" t="n"/>
      <c r="N38" s="41" t="n"/>
      <c r="O38" s="41" t="n"/>
      <c r="P38" s="41" t="n"/>
      <c r="Q38" s="42">
        <f>SUM(E38:P38)</f>
        <v/>
      </c>
    </row>
    <row r="39">
      <c r="A39" s="6" t="inlineStr">
        <is>
          <t>PRODUCTION|Freight Collected &amp; Travel</t>
        </is>
      </c>
      <c r="B39" s="6" t="inlineStr">
        <is>
          <t>PRODUCTION</t>
        </is>
      </c>
      <c r="C39" s="6" t="inlineStr">
        <is>
          <t>Income</t>
        </is>
      </c>
      <c r="D39" s="6" t="inlineStr">
        <is>
          <t>Freight Collected &amp; Travel</t>
        </is>
      </c>
      <c r="E39" s="41" t="n"/>
      <c r="F39" s="41" t="n"/>
      <c r="G39" s="41" t="n"/>
      <c r="H39" s="41" t="n"/>
      <c r="I39" s="41" t="n"/>
      <c r="J39" s="41" t="n"/>
      <c r="K39" s="41" t="n"/>
      <c r="L39" s="41" t="n"/>
      <c r="M39" s="41" t="n"/>
      <c r="N39" s="41" t="n"/>
      <c r="O39" s="41" t="n"/>
      <c r="P39" s="41" t="n"/>
      <c r="Q39" s="42">
        <f>SUM(E39:P39)</f>
        <v/>
      </c>
    </row>
    <row r="40">
      <c r="A40" s="6" t="inlineStr">
        <is>
          <t>PRODUCTION|Credit Card Fees Collected</t>
        </is>
      </c>
      <c r="B40" s="6" t="inlineStr">
        <is>
          <t>PRODUCTION</t>
        </is>
      </c>
      <c r="C40" s="6" t="inlineStr">
        <is>
          <t>Income</t>
        </is>
      </c>
      <c r="D40" s="6" t="inlineStr">
        <is>
          <t>Credit Card Fees Collected</t>
        </is>
      </c>
      <c r="E40" s="41" t="n"/>
      <c r="F40" s="41" t="n"/>
      <c r="G40" s="41" t="n"/>
      <c r="H40" s="41" t="n"/>
      <c r="I40" s="41" t="n"/>
      <c r="J40" s="41" t="n"/>
      <c r="K40" s="41" t="n"/>
      <c r="L40" s="41" t="n"/>
      <c r="M40" s="41" t="n"/>
      <c r="N40" s="41" t="n"/>
      <c r="O40" s="41" t="n"/>
      <c r="P40" s="41" t="n"/>
      <c r="Q40" s="42">
        <f>SUM(E40:P40)</f>
        <v/>
      </c>
    </row>
    <row r="41">
      <c r="A41" s="6" t="inlineStr">
        <is>
          <t>PRODUCTION|Meal &amp; Travel Allowances</t>
        </is>
      </c>
      <c r="B41" s="6" t="inlineStr">
        <is>
          <t>PRODUCTION</t>
        </is>
      </c>
      <c r="C41" s="6" t="inlineStr">
        <is>
          <t>Income</t>
        </is>
      </c>
      <c r="D41" s="6" t="inlineStr">
        <is>
          <t>Meal &amp; Travel Allowances</t>
        </is>
      </c>
      <c r="E41" s="41" t="n"/>
      <c r="F41" s="41" t="n"/>
      <c r="G41" s="41" t="n"/>
      <c r="H41" s="41" t="n"/>
      <c r="I41" s="41" t="n"/>
      <c r="J41" s="41" t="n"/>
      <c r="K41" s="41" t="n"/>
      <c r="L41" s="41" t="n"/>
      <c r="M41" s="41" t="n"/>
      <c r="N41" s="41" t="n"/>
      <c r="O41" s="41" t="n"/>
      <c r="P41" s="41" t="n"/>
      <c r="Q41" s="42">
        <f>SUM(E41:P41)</f>
        <v/>
      </c>
    </row>
    <row r="42">
      <c r="A42" s="6" t="inlineStr">
        <is>
          <t>PRODUCTION|Miscellaneous Income</t>
        </is>
      </c>
      <c r="B42" s="6" t="inlineStr">
        <is>
          <t>PRODUCTION</t>
        </is>
      </c>
      <c r="C42" s="6" t="inlineStr">
        <is>
          <t>Income</t>
        </is>
      </c>
      <c r="D42" s="6" t="inlineStr">
        <is>
          <t>Miscellaneous Income</t>
        </is>
      </c>
      <c r="E42" s="41" t="n"/>
      <c r="F42" s="41" t="n"/>
      <c r="G42" s="41" t="n"/>
      <c r="H42" s="41" t="n"/>
      <c r="I42" s="41" t="n"/>
      <c r="J42" s="41" t="n"/>
      <c r="K42" s="41" t="n"/>
      <c r="L42" s="41" t="n"/>
      <c r="M42" s="41" t="n"/>
      <c r="N42" s="41" t="n"/>
      <c r="O42" s="41" t="n"/>
      <c r="P42" s="41" t="n"/>
      <c r="Q42" s="42">
        <f>SUM(E42:P42)</f>
        <v/>
      </c>
    </row>
    <row r="43">
      <c r="A43" s="6" t="inlineStr">
        <is>
          <t>PRODUCTION|Equipment - Purchase</t>
        </is>
      </c>
      <c r="B43" s="6" t="inlineStr">
        <is>
          <t>PRODUCTION</t>
        </is>
      </c>
      <c r="C43" s="6" t="inlineStr">
        <is>
          <t>Cost of Sales</t>
        </is>
      </c>
      <c r="D43" s="6" t="inlineStr">
        <is>
          <t>Equipment - Purchase</t>
        </is>
      </c>
      <c r="E43" s="41" t="n"/>
      <c r="F43" s="41" t="n"/>
      <c r="G43" s="41" t="n"/>
      <c r="H43" s="41" t="n"/>
      <c r="I43" s="41" t="n"/>
      <c r="J43" s="41" t="n"/>
      <c r="K43" s="41" t="n"/>
      <c r="L43" s="41" t="n"/>
      <c r="M43" s="41" t="n"/>
      <c r="N43" s="41" t="n"/>
      <c r="O43" s="41" t="n"/>
      <c r="P43" s="41" t="n"/>
      <c r="Q43" s="42">
        <f>SUM(E43:P43)</f>
        <v/>
      </c>
    </row>
    <row r="44">
      <c r="A44" s="6" t="inlineStr">
        <is>
          <t>PRODUCTION|Equipment - Hires</t>
        </is>
      </c>
      <c r="B44" s="6" t="inlineStr">
        <is>
          <t>PRODUCTION</t>
        </is>
      </c>
      <c r="C44" s="6" t="inlineStr">
        <is>
          <t>Cost of Sales</t>
        </is>
      </c>
      <c r="D44" s="6" t="inlineStr">
        <is>
          <t>Equipment - Hires</t>
        </is>
      </c>
      <c r="E44" s="41" t="n"/>
      <c r="F44" s="41" t="n"/>
      <c r="G44" s="41" t="n"/>
      <c r="H44" s="41" t="n"/>
      <c r="I44" s="41" t="n"/>
      <c r="J44" s="41" t="n"/>
      <c r="K44" s="41" t="n"/>
      <c r="L44" s="41" t="n"/>
      <c r="M44" s="41" t="n"/>
      <c r="N44" s="41" t="n"/>
      <c r="O44" s="41" t="n"/>
      <c r="P44" s="41" t="n"/>
      <c r="Q44" s="42">
        <f>SUM(E44:P44)</f>
        <v/>
      </c>
    </row>
    <row r="45">
      <c r="A45" s="6" t="inlineStr">
        <is>
          <t>PRODUCTION|Sub-Contract Labour</t>
        </is>
      </c>
      <c r="B45" s="6" t="inlineStr">
        <is>
          <t>PRODUCTION</t>
        </is>
      </c>
      <c r="C45" s="6" t="inlineStr">
        <is>
          <t>Cost of Sales</t>
        </is>
      </c>
      <c r="D45" s="6" t="inlineStr">
        <is>
          <t>Sub-Contract Labour</t>
        </is>
      </c>
      <c r="E45" s="41" t="n"/>
      <c r="F45" s="41" t="n"/>
      <c r="G45" s="41" t="n"/>
      <c r="H45" s="41" t="n"/>
      <c r="I45" s="41" t="n"/>
      <c r="J45" s="41" t="n"/>
      <c r="K45" s="41" t="n"/>
      <c r="L45" s="41" t="n"/>
      <c r="M45" s="41" t="n"/>
      <c r="N45" s="41" t="n"/>
      <c r="O45" s="41" t="n"/>
      <c r="P45" s="41" t="n"/>
      <c r="Q45" s="42">
        <f>SUM(E45:P45)</f>
        <v/>
      </c>
    </row>
    <row r="46">
      <c r="A46" s="6" t="inlineStr">
        <is>
          <t>PRODUCTION|Service - hires</t>
        </is>
      </c>
      <c r="B46" s="6" t="inlineStr">
        <is>
          <t>PRODUCTION</t>
        </is>
      </c>
      <c r="C46" s="6" t="inlineStr">
        <is>
          <t>Cost of Sales</t>
        </is>
      </c>
      <c r="D46" s="6" t="inlineStr">
        <is>
          <t>Service - hires</t>
        </is>
      </c>
      <c r="E46" s="41" t="n"/>
      <c r="F46" s="41" t="n"/>
      <c r="G46" s="41" t="n"/>
      <c r="H46" s="41" t="n"/>
      <c r="I46" s="41" t="n"/>
      <c r="J46" s="41" t="n"/>
      <c r="K46" s="41" t="n"/>
      <c r="L46" s="41" t="n"/>
      <c r="M46" s="41" t="n"/>
      <c r="N46" s="41" t="n"/>
      <c r="O46" s="41" t="n"/>
      <c r="P46" s="41" t="n"/>
      <c r="Q46" s="42">
        <f>SUM(E46:P46)</f>
        <v/>
      </c>
    </row>
    <row r="47">
      <c r="A47" s="6" t="inlineStr">
        <is>
          <t>PRODUCTION|Subscriptions &amp; Licences</t>
        </is>
      </c>
      <c r="B47" s="6" t="inlineStr">
        <is>
          <t>PRODUCTION</t>
        </is>
      </c>
      <c r="C47" s="6" t="inlineStr">
        <is>
          <t>Cost of Sales</t>
        </is>
      </c>
      <c r="D47" s="6" t="inlineStr">
        <is>
          <t>Subscriptions &amp; Licences</t>
        </is>
      </c>
      <c r="E47" s="41" t="n"/>
      <c r="F47" s="41" t="n"/>
      <c r="G47" s="41" t="n"/>
      <c r="H47" s="41" t="n"/>
      <c r="I47" s="41" t="n"/>
      <c r="J47" s="41" t="n"/>
      <c r="K47" s="41" t="n"/>
      <c r="L47" s="41" t="n"/>
      <c r="M47" s="41" t="n"/>
      <c r="N47" s="41" t="n"/>
      <c r="O47" s="41" t="n"/>
      <c r="P47" s="41" t="n"/>
      <c r="Q47" s="42">
        <f>SUM(E47:P47)</f>
        <v/>
      </c>
    </row>
    <row r="48">
      <c r="A48" s="6" t="inlineStr">
        <is>
          <t>PRODUCTION|Equipment -Maintenance Support</t>
        </is>
      </c>
      <c r="B48" s="6" t="inlineStr">
        <is>
          <t>PRODUCTION</t>
        </is>
      </c>
      <c r="C48" s="6" t="inlineStr">
        <is>
          <t>Cost of Sales</t>
        </is>
      </c>
      <c r="D48" s="6" t="inlineStr">
        <is>
          <t>Equipment -Maintenance Support</t>
        </is>
      </c>
      <c r="E48" s="41" t="n"/>
      <c r="F48" s="41" t="n"/>
      <c r="G48" s="41" t="n"/>
      <c r="H48" s="41" t="n"/>
      <c r="I48" s="41" t="n"/>
      <c r="J48" s="41" t="n"/>
      <c r="K48" s="41" t="n"/>
      <c r="L48" s="41" t="n"/>
      <c r="M48" s="41" t="n"/>
      <c r="N48" s="41" t="n"/>
      <c r="O48" s="41" t="n"/>
      <c r="P48" s="41" t="n"/>
      <c r="Q48" s="42">
        <f>SUM(E48:P48)</f>
        <v/>
      </c>
    </row>
    <row r="49">
      <c r="A49" s="6" t="inlineStr">
        <is>
          <t>PRODUCTION|Stamp Duty</t>
        </is>
      </c>
      <c r="B49" s="6" t="inlineStr">
        <is>
          <t>PRODUCTION</t>
        </is>
      </c>
      <c r="C49" s="6" t="inlineStr">
        <is>
          <t>Cost of Sales</t>
        </is>
      </c>
      <c r="D49" s="6" t="inlineStr">
        <is>
          <t>Stamp Duty</t>
        </is>
      </c>
      <c r="E49" s="41" t="n"/>
      <c r="F49" s="41" t="n"/>
      <c r="G49" s="41" t="n"/>
      <c r="H49" s="41" t="n"/>
      <c r="I49" s="41" t="n"/>
      <c r="J49" s="41" t="n"/>
      <c r="K49" s="41" t="n"/>
      <c r="L49" s="41" t="n"/>
      <c r="M49" s="41" t="n"/>
      <c r="N49" s="41" t="n"/>
      <c r="O49" s="41" t="n"/>
      <c r="P49" s="41" t="n"/>
      <c r="Q49" s="42">
        <f>SUM(E49:P49)</f>
        <v/>
      </c>
    </row>
    <row r="50">
      <c r="A50" s="6" t="inlineStr">
        <is>
          <t>PRODUCTION|Damage Waiver</t>
        </is>
      </c>
      <c r="B50" s="6" t="inlineStr">
        <is>
          <t>PRODUCTION</t>
        </is>
      </c>
      <c r="C50" s="6" t="inlineStr">
        <is>
          <t>Cost of Sales</t>
        </is>
      </c>
      <c r="D50" s="6" t="inlineStr">
        <is>
          <t>Damage Waiver</t>
        </is>
      </c>
      <c r="E50" s="41" t="n"/>
      <c r="F50" s="41" t="n"/>
      <c r="G50" s="41" t="n"/>
      <c r="H50" s="41" t="n"/>
      <c r="I50" s="41" t="n"/>
      <c r="J50" s="41" t="n"/>
      <c r="K50" s="41" t="n"/>
      <c r="L50" s="41" t="n"/>
      <c r="M50" s="41" t="n"/>
      <c r="N50" s="41" t="n"/>
      <c r="O50" s="41" t="n"/>
      <c r="P50" s="41" t="n"/>
      <c r="Q50" s="42">
        <f>SUM(E50:P50)</f>
        <v/>
      </c>
    </row>
    <row r="51">
      <c r="A51" s="6" t="inlineStr">
        <is>
          <t>PRODUCTION|Supplier Per Diems</t>
        </is>
      </c>
      <c r="B51" s="6" t="inlineStr">
        <is>
          <t>PRODUCTION</t>
        </is>
      </c>
      <c r="C51" s="6" t="inlineStr">
        <is>
          <t>Cost of Sales</t>
        </is>
      </c>
      <c r="D51" s="6" t="inlineStr">
        <is>
          <t>Supplier Per Diems</t>
        </is>
      </c>
      <c r="E51" s="41" t="n"/>
      <c r="F51" s="41" t="n"/>
      <c r="G51" s="41" t="n"/>
      <c r="H51" s="41" t="n"/>
      <c r="I51" s="41" t="n"/>
      <c r="J51" s="41" t="n"/>
      <c r="K51" s="41" t="n"/>
      <c r="L51" s="41" t="n"/>
      <c r="M51" s="41" t="n"/>
      <c r="N51" s="41" t="n"/>
      <c r="O51" s="41" t="n"/>
      <c r="P51" s="41" t="n"/>
      <c r="Q51" s="42">
        <f>SUM(E51:P51)</f>
        <v/>
      </c>
    </row>
    <row r="52">
      <c r="A52" s="6" t="inlineStr">
        <is>
          <t>PRODUCTION|Direct Wages &amp; Salaries</t>
        </is>
      </c>
      <c r="B52" s="6" t="inlineStr">
        <is>
          <t>PRODUCTION</t>
        </is>
      </c>
      <c r="C52" s="6" t="inlineStr">
        <is>
          <t>Cost of Sales</t>
        </is>
      </c>
      <c r="D52" s="6" t="inlineStr">
        <is>
          <t>Direct Wages &amp; Salaries</t>
        </is>
      </c>
      <c r="E52" s="41" t="n"/>
      <c r="F52" s="41" t="n"/>
      <c r="G52" s="41" t="n"/>
      <c r="H52" s="41" t="n"/>
      <c r="I52" s="41" t="n"/>
      <c r="J52" s="41" t="n"/>
      <c r="K52" s="41" t="n"/>
      <c r="L52" s="41" t="n"/>
      <c r="M52" s="41" t="n"/>
      <c r="N52" s="41" t="n"/>
      <c r="O52" s="41" t="n"/>
      <c r="P52" s="41" t="n"/>
      <c r="Q52" s="42">
        <f>SUM(E52:P52)</f>
        <v/>
      </c>
    </row>
    <row r="53">
      <c r="A53" s="6" t="inlineStr">
        <is>
          <t>PRODUCTION|Direct Salaries</t>
        </is>
      </c>
      <c r="B53" s="6" t="inlineStr">
        <is>
          <t>PRODUCTION</t>
        </is>
      </c>
      <c r="C53" s="6" t="inlineStr">
        <is>
          <t>Cost of Sales</t>
        </is>
      </c>
      <c r="D53" s="6" t="inlineStr">
        <is>
          <t>Direct Salaries</t>
        </is>
      </c>
      <c r="E53" s="41" t="n"/>
      <c r="F53" s="41" t="n"/>
      <c r="G53" s="41" t="n"/>
      <c r="H53" s="41" t="n"/>
      <c r="I53" s="41" t="n"/>
      <c r="J53" s="41" t="n"/>
      <c r="K53" s="41" t="n"/>
      <c r="L53" s="41" t="n"/>
      <c r="M53" s="41" t="n"/>
      <c r="N53" s="41" t="n"/>
      <c r="O53" s="41" t="n"/>
      <c r="P53" s="41" t="n"/>
      <c r="Q53" s="42">
        <f>SUM(E53:P53)</f>
        <v/>
      </c>
    </row>
    <row r="54">
      <c r="A54" s="6" t="inlineStr">
        <is>
          <t>PRODUCTION|Direct Wages</t>
        </is>
      </c>
      <c r="B54" s="6" t="inlineStr">
        <is>
          <t>PRODUCTION</t>
        </is>
      </c>
      <c r="C54" s="6" t="inlineStr">
        <is>
          <t>Cost of Sales</t>
        </is>
      </c>
      <c r="D54" s="6" t="inlineStr">
        <is>
          <t>Direct Wages</t>
        </is>
      </c>
      <c r="E54" s="41" t="n"/>
      <c r="F54" s="41" t="n"/>
      <c r="G54" s="41" t="n"/>
      <c r="H54" s="41" t="n"/>
      <c r="I54" s="41" t="n"/>
      <c r="J54" s="41" t="n"/>
      <c r="K54" s="41" t="n"/>
      <c r="L54" s="41" t="n"/>
      <c r="M54" s="41" t="n"/>
      <c r="N54" s="41" t="n"/>
      <c r="O54" s="41" t="n"/>
      <c r="P54" s="41" t="n"/>
      <c r="Q54" s="42">
        <f>SUM(E54:P54)</f>
        <v/>
      </c>
    </row>
    <row r="55">
      <c r="A55" s="6" t="inlineStr">
        <is>
          <t>PRODUCTION|Direct Superannuation</t>
        </is>
      </c>
      <c r="B55" s="6" t="inlineStr">
        <is>
          <t>PRODUCTION</t>
        </is>
      </c>
      <c r="C55" s="6" t="inlineStr">
        <is>
          <t>Cost of Sales</t>
        </is>
      </c>
      <c r="D55" s="6" t="inlineStr">
        <is>
          <t>Direct Superannuation</t>
        </is>
      </c>
      <c r="E55" s="41" t="n"/>
      <c r="F55" s="41" t="n"/>
      <c r="G55" s="41" t="n"/>
      <c r="H55" s="41" t="n"/>
      <c r="I55" s="41" t="n"/>
      <c r="J55" s="41" t="n"/>
      <c r="K55" s="41" t="n"/>
      <c r="L55" s="41" t="n"/>
      <c r="M55" s="41" t="n"/>
      <c r="N55" s="41" t="n"/>
      <c r="O55" s="41" t="n"/>
      <c r="P55" s="41" t="n"/>
      <c r="Q55" s="42">
        <f>SUM(E55:P55)</f>
        <v/>
      </c>
    </row>
    <row r="56">
      <c r="A56" s="6" t="inlineStr">
        <is>
          <t>PRODUCTION|Direct Workers Comp</t>
        </is>
      </c>
      <c r="B56" s="6" t="inlineStr">
        <is>
          <t>PRODUCTION</t>
        </is>
      </c>
      <c r="C56" s="6" t="inlineStr">
        <is>
          <t>Cost of Sales</t>
        </is>
      </c>
      <c r="D56" s="6" t="inlineStr">
        <is>
          <t>Direct Workers Comp</t>
        </is>
      </c>
      <c r="E56" s="41" t="n"/>
      <c r="F56" s="41" t="n"/>
      <c r="G56" s="41" t="n"/>
      <c r="H56" s="41" t="n"/>
      <c r="I56" s="41" t="n"/>
      <c r="J56" s="41" t="n"/>
      <c r="K56" s="41" t="n"/>
      <c r="L56" s="41" t="n"/>
      <c r="M56" s="41" t="n"/>
      <c r="N56" s="41" t="n"/>
      <c r="O56" s="41" t="n"/>
      <c r="P56" s="41" t="n"/>
      <c r="Q56" s="42">
        <f>SUM(E56:P56)</f>
        <v/>
      </c>
    </row>
    <row r="57">
      <c r="A57" s="6" t="inlineStr">
        <is>
          <t>PRODUCTION|Other Direct Expenses</t>
        </is>
      </c>
      <c r="B57" s="6" t="inlineStr">
        <is>
          <t>PRODUCTION</t>
        </is>
      </c>
      <c r="C57" s="6" t="inlineStr">
        <is>
          <t>Cost of Sales</t>
        </is>
      </c>
      <c r="D57" s="6" t="inlineStr">
        <is>
          <t>Other Direct Expenses</t>
        </is>
      </c>
      <c r="E57" s="41" t="n"/>
      <c r="F57" s="41" t="n"/>
      <c r="G57" s="41" t="n"/>
      <c r="H57" s="41" t="n"/>
      <c r="I57" s="41" t="n"/>
      <c r="J57" s="41" t="n"/>
      <c r="K57" s="41" t="n"/>
      <c r="L57" s="41" t="n"/>
      <c r="M57" s="41" t="n"/>
      <c r="N57" s="41" t="n"/>
      <c r="O57" s="41" t="n"/>
      <c r="P57" s="41" t="n"/>
      <c r="Q57" s="42">
        <f>SUM(E57:P57)</f>
        <v/>
      </c>
    </row>
    <row r="58">
      <c r="A58" s="6" t="inlineStr">
        <is>
          <t>PRODUCTION|Credit Card fees paid - COGS</t>
        </is>
      </c>
      <c r="B58" s="6" t="inlineStr">
        <is>
          <t>PRODUCTION</t>
        </is>
      </c>
      <c r="C58" s="6" t="inlineStr">
        <is>
          <t>Cost of Sales</t>
        </is>
      </c>
      <c r="D58" s="6" t="inlineStr">
        <is>
          <t>Credit Card fees paid - COGS</t>
        </is>
      </c>
      <c r="E58" s="41" t="n"/>
      <c r="F58" s="41" t="n"/>
      <c r="G58" s="41" t="n"/>
      <c r="H58" s="41" t="n"/>
      <c r="I58" s="41" t="n"/>
      <c r="J58" s="41" t="n"/>
      <c r="K58" s="41" t="n"/>
      <c r="L58" s="41" t="n"/>
      <c r="M58" s="41" t="n"/>
      <c r="N58" s="41" t="n"/>
      <c r="O58" s="41" t="n"/>
      <c r="P58" s="41" t="n"/>
      <c r="Q58" s="42">
        <f>SUM(E58:P58)</f>
        <v/>
      </c>
    </row>
    <row r="59">
      <c r="A59" s="6" t="inlineStr">
        <is>
          <t>PRODUCTION|General &amp; Administrative Exp</t>
        </is>
      </c>
      <c r="B59" s="6" t="inlineStr">
        <is>
          <t>PRODUCTION</t>
        </is>
      </c>
      <c r="C59" s="6" t="inlineStr">
        <is>
          <t>Expenses</t>
        </is>
      </c>
      <c r="D59" s="6" t="inlineStr">
        <is>
          <t>General &amp; Administrative Exp</t>
        </is>
      </c>
      <c r="E59" s="41" t="n"/>
      <c r="F59" s="41" t="n"/>
      <c r="G59" s="41" t="n"/>
      <c r="H59" s="41" t="n"/>
      <c r="I59" s="41" t="n"/>
      <c r="J59" s="41" t="n"/>
      <c r="K59" s="41" t="n"/>
      <c r="L59" s="41" t="n"/>
      <c r="M59" s="41" t="n"/>
      <c r="N59" s="41" t="n"/>
      <c r="O59" s="41" t="n"/>
      <c r="P59" s="41" t="n"/>
      <c r="Q59" s="42">
        <f>SUM(E59:P59)</f>
        <v/>
      </c>
    </row>
    <row r="60">
      <c r="A60" s="6" t="inlineStr">
        <is>
          <t>PRODUCTION|Business Insurances</t>
        </is>
      </c>
      <c r="B60" s="6" t="inlineStr">
        <is>
          <t>PRODUCTION</t>
        </is>
      </c>
      <c r="C60" s="6" t="inlineStr">
        <is>
          <t>Expenses</t>
        </is>
      </c>
      <c r="D60" s="6" t="inlineStr">
        <is>
          <t>Business Insurances</t>
        </is>
      </c>
      <c r="E60" s="41" t="n"/>
      <c r="F60" s="41" t="n"/>
      <c r="G60" s="41" t="n"/>
      <c r="H60" s="41" t="n"/>
      <c r="I60" s="41" t="n"/>
      <c r="J60" s="41" t="n"/>
      <c r="K60" s="41" t="n"/>
      <c r="L60" s="41" t="n"/>
      <c r="M60" s="41" t="n"/>
      <c r="N60" s="41" t="n"/>
      <c r="O60" s="41" t="n"/>
      <c r="P60" s="41" t="n"/>
      <c r="Q60" s="42">
        <f>SUM(E60:P60)</f>
        <v/>
      </c>
    </row>
    <row r="61">
      <c r="A61" s="6" t="inlineStr">
        <is>
          <t>PRODUCTION|Advertising &amp; Promotion Exp</t>
        </is>
      </c>
      <c r="B61" s="6" t="inlineStr">
        <is>
          <t>PRODUCTION</t>
        </is>
      </c>
      <c r="C61" s="6" t="inlineStr">
        <is>
          <t>Expenses</t>
        </is>
      </c>
      <c r="D61" s="6" t="inlineStr">
        <is>
          <t>Advertising &amp; Promotion Exp</t>
        </is>
      </c>
      <c r="E61" s="41" t="n"/>
      <c r="F61" s="41" t="n"/>
      <c r="G61" s="41" t="n"/>
      <c r="H61" s="41" t="n"/>
      <c r="I61" s="41" t="n"/>
      <c r="J61" s="41" t="n"/>
      <c r="K61" s="41" t="n"/>
      <c r="L61" s="41" t="n"/>
      <c r="M61" s="41" t="n"/>
      <c r="N61" s="41" t="n"/>
      <c r="O61" s="41" t="n"/>
      <c r="P61" s="41" t="n"/>
      <c r="Q61" s="42">
        <f>SUM(E61:P61)</f>
        <v/>
      </c>
    </row>
    <row r="62">
      <c r="A62" s="6" t="inlineStr">
        <is>
          <t>PRODUCTION|Operating Expenses</t>
        </is>
      </c>
      <c r="B62" s="6" t="inlineStr">
        <is>
          <t>PRODUCTION</t>
        </is>
      </c>
      <c r="C62" s="6" t="inlineStr">
        <is>
          <t>Expenses</t>
        </is>
      </c>
      <c r="D62" s="6" t="inlineStr">
        <is>
          <t>Operating Expenses</t>
        </is>
      </c>
      <c r="E62" s="41" t="n"/>
      <c r="F62" s="41" t="n"/>
      <c r="G62" s="41" t="n"/>
      <c r="H62" s="41" t="n"/>
      <c r="I62" s="41" t="n"/>
      <c r="J62" s="41" t="n"/>
      <c r="K62" s="41" t="n"/>
      <c r="L62" s="41" t="n"/>
      <c r="M62" s="41" t="n"/>
      <c r="N62" s="41" t="n"/>
      <c r="O62" s="41" t="n"/>
      <c r="P62" s="41" t="n"/>
      <c r="Q62" s="42">
        <f>SUM(E62:P62)</f>
        <v/>
      </c>
    </row>
    <row r="63">
      <c r="A63" s="6" t="inlineStr">
        <is>
          <t>PRODUCTION|Employment Expenses</t>
        </is>
      </c>
      <c r="B63" s="6" t="inlineStr">
        <is>
          <t>PRODUCTION</t>
        </is>
      </c>
      <c r="C63" s="6" t="inlineStr">
        <is>
          <t>Expenses</t>
        </is>
      </c>
      <c r="D63" s="6" t="inlineStr">
        <is>
          <t>Employment Expenses</t>
        </is>
      </c>
      <c r="E63" s="41" t="n"/>
      <c r="F63" s="41" t="n"/>
      <c r="G63" s="41" t="n"/>
      <c r="H63" s="41" t="n"/>
      <c r="I63" s="41" t="n"/>
      <c r="J63" s="41" t="n"/>
      <c r="K63" s="41" t="n"/>
      <c r="L63" s="41" t="n"/>
      <c r="M63" s="41" t="n"/>
      <c r="N63" s="41" t="n"/>
      <c r="O63" s="41" t="n"/>
      <c r="P63" s="41" t="n"/>
      <c r="Q63" s="42">
        <f>SUM(E63:P63)</f>
        <v/>
      </c>
    </row>
    <row r="64">
      <c r="A64" s="6" t="inlineStr">
        <is>
          <t>PRODUCTION|Credit Card fees paid</t>
        </is>
      </c>
      <c r="B64" s="6" t="inlineStr">
        <is>
          <t>PRODUCTION</t>
        </is>
      </c>
      <c r="C64" s="6" t="inlineStr">
        <is>
          <t>Expenses</t>
        </is>
      </c>
      <c r="D64" s="6" t="inlineStr">
        <is>
          <t>Credit Card fees paid</t>
        </is>
      </c>
      <c r="E64" s="41" t="n"/>
      <c r="F64" s="41" t="n"/>
      <c r="G64" s="41" t="n"/>
      <c r="H64" s="41" t="n"/>
      <c r="I64" s="41" t="n"/>
      <c r="J64" s="41" t="n"/>
      <c r="K64" s="41" t="n"/>
      <c r="L64" s="41" t="n"/>
      <c r="M64" s="41" t="n"/>
      <c r="N64" s="41" t="n"/>
      <c r="O64" s="41" t="n"/>
      <c r="P64" s="41" t="n"/>
      <c r="Q64" s="42">
        <f>SUM(E64:P64)</f>
        <v/>
      </c>
    </row>
    <row r="65">
      <c r="A65" s="6" t="inlineStr">
        <is>
          <t>PRODUCTION|Other Income</t>
        </is>
      </c>
      <c r="B65" s="6" t="inlineStr">
        <is>
          <t>PRODUCTION</t>
        </is>
      </c>
      <c r="C65" s="6" t="inlineStr">
        <is>
          <t>Other Income</t>
        </is>
      </c>
      <c r="D65" s="6" t="inlineStr">
        <is>
          <t>Other Income</t>
        </is>
      </c>
      <c r="E65" s="41" t="n"/>
      <c r="F65" s="41" t="n"/>
      <c r="G65" s="41" t="n"/>
      <c r="H65" s="41" t="n"/>
      <c r="I65" s="41" t="n"/>
      <c r="J65" s="41" t="n"/>
      <c r="K65" s="41" t="n"/>
      <c r="L65" s="41" t="n"/>
      <c r="M65" s="41" t="n"/>
      <c r="N65" s="41" t="n"/>
      <c r="O65" s="41" t="n"/>
      <c r="P65" s="41" t="n"/>
      <c r="Q65" s="42">
        <f>SUM(E65:P65)</f>
        <v/>
      </c>
    </row>
    <row r="66">
      <c r="A66" s="6" t="inlineStr">
        <is>
          <t>PRODUCTION|Other Expenses</t>
        </is>
      </c>
      <c r="B66" s="6" t="inlineStr">
        <is>
          <t>PRODUCTION</t>
        </is>
      </c>
      <c r="C66" s="6" t="inlineStr">
        <is>
          <t>Other Expenses</t>
        </is>
      </c>
      <c r="D66" s="6" t="inlineStr">
        <is>
          <t>Other Expenses</t>
        </is>
      </c>
      <c r="E66" s="41" t="n"/>
      <c r="F66" s="41" t="n"/>
      <c r="G66" s="41" t="n"/>
      <c r="H66" s="41" t="n"/>
      <c r="I66" s="41" t="n"/>
      <c r="J66" s="41" t="n"/>
      <c r="K66" s="41" t="n"/>
      <c r="L66" s="41" t="n"/>
      <c r="M66" s="41" t="n"/>
      <c r="N66" s="41" t="n"/>
      <c r="O66" s="41" t="n"/>
      <c r="P66" s="41" t="n"/>
      <c r="Q66" s="42">
        <f>SUM(E66:P66)</f>
        <v/>
      </c>
    </row>
    <row r="67">
      <c r="A67" s="6" t="inlineStr">
        <is>
          <t>VIDEO|Contract Income</t>
        </is>
      </c>
      <c r="B67" s="6" t="inlineStr">
        <is>
          <t>VIDEO</t>
        </is>
      </c>
      <c r="C67" s="6" t="inlineStr">
        <is>
          <t>Income</t>
        </is>
      </c>
      <c r="D67" s="6" t="inlineStr">
        <is>
          <t>Contract Income</t>
        </is>
      </c>
      <c r="E67" s="41" t="n"/>
      <c r="F67" s="41" t="n"/>
      <c r="G67" s="41" t="n"/>
      <c r="H67" s="41" t="n"/>
      <c r="I67" s="41" t="n"/>
      <c r="J67" s="41" t="n"/>
      <c r="K67" s="41" t="n"/>
      <c r="L67" s="41" t="n"/>
      <c r="M67" s="41" t="n"/>
      <c r="N67" s="41" t="n"/>
      <c r="O67" s="41" t="n"/>
      <c r="P67" s="41" t="n"/>
      <c r="Q67" s="42">
        <f>SUM(E67:P67)</f>
        <v/>
      </c>
    </row>
    <row r="68">
      <c r="A68" s="6" t="inlineStr">
        <is>
          <t>VIDEO|Non Contract Income</t>
        </is>
      </c>
      <c r="B68" s="6" t="inlineStr">
        <is>
          <t>VIDEO</t>
        </is>
      </c>
      <c r="C68" s="6" t="inlineStr">
        <is>
          <t>Income</t>
        </is>
      </c>
      <c r="D68" s="6" t="inlineStr">
        <is>
          <t>Non Contract Income</t>
        </is>
      </c>
      <c r="E68" s="41" t="n"/>
      <c r="F68" s="41" t="n"/>
      <c r="G68" s="41" t="n"/>
      <c r="H68" s="41" t="n"/>
      <c r="I68" s="41" t="n"/>
      <c r="J68" s="41" t="n"/>
      <c r="K68" s="41" t="n"/>
      <c r="L68" s="41" t="n"/>
      <c r="M68" s="41" t="n"/>
      <c r="N68" s="41" t="n"/>
      <c r="O68" s="41" t="n"/>
      <c r="P68" s="41" t="n"/>
      <c r="Q68" s="42">
        <f>SUM(E68:P68)</f>
        <v/>
      </c>
    </row>
    <row r="69">
      <c r="A69" s="6" t="inlineStr">
        <is>
          <t>VIDEO|Work in Progess</t>
        </is>
      </c>
      <c r="B69" s="6" t="inlineStr">
        <is>
          <t>VIDEO</t>
        </is>
      </c>
      <c r="C69" s="6" t="inlineStr">
        <is>
          <t>Income</t>
        </is>
      </c>
      <c r="D69" s="6" t="inlineStr">
        <is>
          <t>Work in Progess</t>
        </is>
      </c>
      <c r="E69" s="41" t="n"/>
      <c r="F69" s="41" t="n"/>
      <c r="G69" s="41" t="n"/>
      <c r="H69" s="41" t="n"/>
      <c r="I69" s="41" t="n"/>
      <c r="J69" s="41" t="n"/>
      <c r="K69" s="41" t="n"/>
      <c r="L69" s="41" t="n"/>
      <c r="M69" s="41" t="n"/>
      <c r="N69" s="41" t="n"/>
      <c r="O69" s="41" t="n"/>
      <c r="P69" s="41" t="n"/>
      <c r="Q69" s="42">
        <f>SUM(E69:P69)</f>
        <v/>
      </c>
    </row>
    <row r="70">
      <c r="A70" s="6" t="inlineStr">
        <is>
          <t>VIDEO|Freight Collected &amp; Travel</t>
        </is>
      </c>
      <c r="B70" s="6" t="inlineStr">
        <is>
          <t>VIDEO</t>
        </is>
      </c>
      <c r="C70" s="6" t="inlineStr">
        <is>
          <t>Income</t>
        </is>
      </c>
      <c r="D70" s="6" t="inlineStr">
        <is>
          <t>Freight Collected &amp; Travel</t>
        </is>
      </c>
      <c r="E70" s="41" t="n"/>
      <c r="F70" s="41" t="n"/>
      <c r="G70" s="41" t="n"/>
      <c r="H70" s="41" t="n"/>
      <c r="I70" s="41" t="n"/>
      <c r="J70" s="41" t="n"/>
      <c r="K70" s="41" t="n"/>
      <c r="L70" s="41" t="n"/>
      <c r="M70" s="41" t="n"/>
      <c r="N70" s="41" t="n"/>
      <c r="O70" s="41" t="n"/>
      <c r="P70" s="41" t="n"/>
      <c r="Q70" s="42">
        <f>SUM(E70:P70)</f>
        <v/>
      </c>
    </row>
    <row r="71">
      <c r="A71" s="6" t="inlineStr">
        <is>
          <t>VIDEO|Credit Card Fees Collected</t>
        </is>
      </c>
      <c r="B71" s="6" t="inlineStr">
        <is>
          <t>VIDEO</t>
        </is>
      </c>
      <c r="C71" s="6" t="inlineStr">
        <is>
          <t>Income</t>
        </is>
      </c>
      <c r="D71" s="6" t="inlineStr">
        <is>
          <t>Credit Card Fees Collected</t>
        </is>
      </c>
      <c r="E71" s="41" t="n"/>
      <c r="F71" s="41" t="n"/>
      <c r="G71" s="41" t="n"/>
      <c r="H71" s="41" t="n"/>
      <c r="I71" s="41" t="n"/>
      <c r="J71" s="41" t="n"/>
      <c r="K71" s="41" t="n"/>
      <c r="L71" s="41" t="n"/>
      <c r="M71" s="41" t="n"/>
      <c r="N71" s="41" t="n"/>
      <c r="O71" s="41" t="n"/>
      <c r="P71" s="41" t="n"/>
      <c r="Q71" s="42">
        <f>SUM(E71:P71)</f>
        <v/>
      </c>
    </row>
    <row r="72">
      <c r="A72" s="6" t="inlineStr">
        <is>
          <t>VIDEO|Meal &amp; Travel Allowances</t>
        </is>
      </c>
      <c r="B72" s="6" t="inlineStr">
        <is>
          <t>VIDEO</t>
        </is>
      </c>
      <c r="C72" s="6" t="inlineStr">
        <is>
          <t>Income</t>
        </is>
      </c>
      <c r="D72" s="6" t="inlineStr">
        <is>
          <t>Meal &amp; Travel Allowances</t>
        </is>
      </c>
      <c r="E72" s="41" t="n"/>
      <c r="F72" s="41" t="n"/>
      <c r="G72" s="41" t="n"/>
      <c r="H72" s="41" t="n"/>
      <c r="I72" s="41" t="n"/>
      <c r="J72" s="41" t="n"/>
      <c r="K72" s="41" t="n"/>
      <c r="L72" s="41" t="n"/>
      <c r="M72" s="41" t="n"/>
      <c r="N72" s="41" t="n"/>
      <c r="O72" s="41" t="n"/>
      <c r="P72" s="41" t="n"/>
      <c r="Q72" s="42">
        <f>SUM(E72:P72)</f>
        <v/>
      </c>
    </row>
    <row r="73">
      <c r="A73" s="6" t="inlineStr">
        <is>
          <t>VIDEO|Miscellaneous Income</t>
        </is>
      </c>
      <c r="B73" s="6" t="inlineStr">
        <is>
          <t>VIDEO</t>
        </is>
      </c>
      <c r="C73" s="6" t="inlineStr">
        <is>
          <t>Income</t>
        </is>
      </c>
      <c r="D73" s="6" t="inlineStr">
        <is>
          <t>Miscellaneous Income</t>
        </is>
      </c>
      <c r="E73" s="41" t="n"/>
      <c r="F73" s="41" t="n"/>
      <c r="G73" s="41" t="n"/>
      <c r="H73" s="41" t="n"/>
      <c r="I73" s="41" t="n"/>
      <c r="J73" s="41" t="n"/>
      <c r="K73" s="41" t="n"/>
      <c r="L73" s="41" t="n"/>
      <c r="M73" s="41" t="n"/>
      <c r="N73" s="41" t="n"/>
      <c r="O73" s="41" t="n"/>
      <c r="P73" s="41" t="n"/>
      <c r="Q73" s="42">
        <f>SUM(E73:P73)</f>
        <v/>
      </c>
    </row>
    <row r="74">
      <c r="A74" s="6" t="inlineStr">
        <is>
          <t>VIDEO|Equipment - Purchase</t>
        </is>
      </c>
      <c r="B74" s="6" t="inlineStr">
        <is>
          <t>VIDEO</t>
        </is>
      </c>
      <c r="C74" s="6" t="inlineStr">
        <is>
          <t>Cost of Sales</t>
        </is>
      </c>
      <c r="D74" s="6" t="inlineStr">
        <is>
          <t>Equipment - Purchase</t>
        </is>
      </c>
      <c r="E74" s="41" t="n"/>
      <c r="F74" s="41" t="n"/>
      <c r="G74" s="41" t="n"/>
      <c r="H74" s="41" t="n"/>
      <c r="I74" s="41" t="n"/>
      <c r="J74" s="41" t="n"/>
      <c r="K74" s="41" t="n"/>
      <c r="L74" s="41" t="n"/>
      <c r="M74" s="41" t="n"/>
      <c r="N74" s="41" t="n"/>
      <c r="O74" s="41" t="n"/>
      <c r="P74" s="41" t="n"/>
      <c r="Q74" s="42">
        <f>SUM(E74:P74)</f>
        <v/>
      </c>
    </row>
    <row r="75">
      <c r="A75" s="6" t="inlineStr">
        <is>
          <t>VIDEO|Equipment - Hires</t>
        </is>
      </c>
      <c r="B75" s="6" t="inlineStr">
        <is>
          <t>VIDEO</t>
        </is>
      </c>
      <c r="C75" s="6" t="inlineStr">
        <is>
          <t>Cost of Sales</t>
        </is>
      </c>
      <c r="D75" s="6" t="inlineStr">
        <is>
          <t>Equipment - Hires</t>
        </is>
      </c>
      <c r="E75" s="41" t="n"/>
      <c r="F75" s="41" t="n"/>
      <c r="G75" s="41" t="n"/>
      <c r="H75" s="41" t="n"/>
      <c r="I75" s="41" t="n"/>
      <c r="J75" s="41" t="n"/>
      <c r="K75" s="41" t="n"/>
      <c r="L75" s="41" t="n"/>
      <c r="M75" s="41" t="n"/>
      <c r="N75" s="41" t="n"/>
      <c r="O75" s="41" t="n"/>
      <c r="P75" s="41" t="n"/>
      <c r="Q75" s="42">
        <f>SUM(E75:P75)</f>
        <v/>
      </c>
    </row>
    <row r="76">
      <c r="A76" s="6" t="inlineStr">
        <is>
          <t>VIDEO|Sub-Contract Labour</t>
        </is>
      </c>
      <c r="B76" s="6" t="inlineStr">
        <is>
          <t>VIDEO</t>
        </is>
      </c>
      <c r="C76" s="6" t="inlineStr">
        <is>
          <t>Cost of Sales</t>
        </is>
      </c>
      <c r="D76" s="6" t="inlineStr">
        <is>
          <t>Sub-Contract Labour</t>
        </is>
      </c>
      <c r="E76" s="41" t="n"/>
      <c r="F76" s="41" t="n"/>
      <c r="G76" s="41" t="n"/>
      <c r="H76" s="41" t="n"/>
      <c r="I76" s="41" t="n"/>
      <c r="J76" s="41" t="n"/>
      <c r="K76" s="41" t="n"/>
      <c r="L76" s="41" t="n"/>
      <c r="M76" s="41" t="n"/>
      <c r="N76" s="41" t="n"/>
      <c r="O76" s="41" t="n"/>
      <c r="P76" s="41" t="n"/>
      <c r="Q76" s="42">
        <f>SUM(E76:P76)</f>
        <v/>
      </c>
    </row>
    <row r="77">
      <c r="A77" s="6" t="inlineStr">
        <is>
          <t>VIDEO|Service - hires</t>
        </is>
      </c>
      <c r="B77" s="6" t="inlineStr">
        <is>
          <t>VIDEO</t>
        </is>
      </c>
      <c r="C77" s="6" t="inlineStr">
        <is>
          <t>Cost of Sales</t>
        </is>
      </c>
      <c r="D77" s="6" t="inlineStr">
        <is>
          <t>Service - hires</t>
        </is>
      </c>
      <c r="E77" s="41" t="n"/>
      <c r="F77" s="41" t="n"/>
      <c r="G77" s="41" t="n"/>
      <c r="H77" s="41" t="n"/>
      <c r="I77" s="41" t="n"/>
      <c r="J77" s="41" t="n"/>
      <c r="K77" s="41" t="n"/>
      <c r="L77" s="41" t="n"/>
      <c r="M77" s="41" t="n"/>
      <c r="N77" s="41" t="n"/>
      <c r="O77" s="41" t="n"/>
      <c r="P77" s="41" t="n"/>
      <c r="Q77" s="42">
        <f>SUM(E77:P77)</f>
        <v/>
      </c>
    </row>
    <row r="78">
      <c r="A78" s="6" t="inlineStr">
        <is>
          <t>VIDEO|Subscriptions &amp; Licences</t>
        </is>
      </c>
      <c r="B78" s="6" t="inlineStr">
        <is>
          <t>VIDEO</t>
        </is>
      </c>
      <c r="C78" s="6" t="inlineStr">
        <is>
          <t>Cost of Sales</t>
        </is>
      </c>
      <c r="D78" s="6" t="inlineStr">
        <is>
          <t>Subscriptions &amp; Licences</t>
        </is>
      </c>
      <c r="E78" s="41" t="n"/>
      <c r="F78" s="41" t="n"/>
      <c r="G78" s="41" t="n"/>
      <c r="H78" s="41" t="n"/>
      <c r="I78" s="41" t="n"/>
      <c r="J78" s="41" t="n"/>
      <c r="K78" s="41" t="n"/>
      <c r="L78" s="41" t="n"/>
      <c r="M78" s="41" t="n"/>
      <c r="N78" s="41" t="n"/>
      <c r="O78" s="41" t="n"/>
      <c r="P78" s="41" t="n"/>
      <c r="Q78" s="42">
        <f>SUM(E78:P78)</f>
        <v/>
      </c>
    </row>
    <row r="79">
      <c r="A79" s="6" t="inlineStr">
        <is>
          <t>VIDEO|Equipment -Maintenance Support</t>
        </is>
      </c>
      <c r="B79" s="6" t="inlineStr">
        <is>
          <t>VIDEO</t>
        </is>
      </c>
      <c r="C79" s="6" t="inlineStr">
        <is>
          <t>Cost of Sales</t>
        </is>
      </c>
      <c r="D79" s="6" t="inlineStr">
        <is>
          <t>Equipment -Maintenance Support</t>
        </is>
      </c>
      <c r="E79" s="41" t="n"/>
      <c r="F79" s="41" t="n"/>
      <c r="G79" s="41" t="n"/>
      <c r="H79" s="41" t="n"/>
      <c r="I79" s="41" t="n"/>
      <c r="J79" s="41" t="n"/>
      <c r="K79" s="41" t="n"/>
      <c r="L79" s="41" t="n"/>
      <c r="M79" s="41" t="n"/>
      <c r="N79" s="41" t="n"/>
      <c r="O79" s="41" t="n"/>
      <c r="P79" s="41" t="n"/>
      <c r="Q79" s="42">
        <f>SUM(E79:P79)</f>
        <v/>
      </c>
    </row>
    <row r="80">
      <c r="A80" s="6" t="inlineStr">
        <is>
          <t>VIDEO|Stamp Duty</t>
        </is>
      </c>
      <c r="B80" s="6" t="inlineStr">
        <is>
          <t>VIDEO</t>
        </is>
      </c>
      <c r="C80" s="6" t="inlineStr">
        <is>
          <t>Cost of Sales</t>
        </is>
      </c>
      <c r="D80" s="6" t="inlineStr">
        <is>
          <t>Stamp Duty</t>
        </is>
      </c>
      <c r="E80" s="41" t="n"/>
      <c r="F80" s="41" t="n"/>
      <c r="G80" s="41" t="n"/>
      <c r="H80" s="41" t="n"/>
      <c r="I80" s="41" t="n"/>
      <c r="J80" s="41" t="n"/>
      <c r="K80" s="41" t="n"/>
      <c r="L80" s="41" t="n"/>
      <c r="M80" s="41" t="n"/>
      <c r="N80" s="41" t="n"/>
      <c r="O80" s="41" t="n"/>
      <c r="P80" s="41" t="n"/>
      <c r="Q80" s="42">
        <f>SUM(E80:P80)</f>
        <v/>
      </c>
    </row>
    <row r="81">
      <c r="A81" s="6" t="inlineStr">
        <is>
          <t>VIDEO|Damage Waiver</t>
        </is>
      </c>
      <c r="B81" s="6" t="inlineStr">
        <is>
          <t>VIDEO</t>
        </is>
      </c>
      <c r="C81" s="6" t="inlineStr">
        <is>
          <t>Cost of Sales</t>
        </is>
      </c>
      <c r="D81" s="6" t="inlineStr">
        <is>
          <t>Damage Waiver</t>
        </is>
      </c>
      <c r="E81" s="41" t="n"/>
      <c r="F81" s="41" t="n"/>
      <c r="G81" s="41" t="n"/>
      <c r="H81" s="41" t="n"/>
      <c r="I81" s="41" t="n"/>
      <c r="J81" s="41" t="n"/>
      <c r="K81" s="41" t="n"/>
      <c r="L81" s="41" t="n"/>
      <c r="M81" s="41" t="n"/>
      <c r="N81" s="41" t="n"/>
      <c r="O81" s="41" t="n"/>
      <c r="P81" s="41" t="n"/>
      <c r="Q81" s="42">
        <f>SUM(E81:P81)</f>
        <v/>
      </c>
    </row>
    <row r="82">
      <c r="A82" s="6" t="inlineStr">
        <is>
          <t>VIDEO|Supplier Per Diems</t>
        </is>
      </c>
      <c r="B82" s="6" t="inlineStr">
        <is>
          <t>VIDEO</t>
        </is>
      </c>
      <c r="C82" s="6" t="inlineStr">
        <is>
          <t>Cost of Sales</t>
        </is>
      </c>
      <c r="D82" s="6" t="inlineStr">
        <is>
          <t>Supplier Per Diems</t>
        </is>
      </c>
      <c r="E82" s="41" t="n"/>
      <c r="F82" s="41" t="n"/>
      <c r="G82" s="41" t="n"/>
      <c r="H82" s="41" t="n"/>
      <c r="I82" s="41" t="n"/>
      <c r="J82" s="41" t="n"/>
      <c r="K82" s="41" t="n"/>
      <c r="L82" s="41" t="n"/>
      <c r="M82" s="41" t="n"/>
      <c r="N82" s="41" t="n"/>
      <c r="O82" s="41" t="n"/>
      <c r="P82" s="41" t="n"/>
      <c r="Q82" s="42">
        <f>SUM(E82:P82)</f>
        <v/>
      </c>
    </row>
    <row r="83">
      <c r="A83" s="6" t="inlineStr">
        <is>
          <t>VIDEO|Direct Wages &amp; Salaries</t>
        </is>
      </c>
      <c r="B83" s="6" t="inlineStr">
        <is>
          <t>VIDEO</t>
        </is>
      </c>
      <c r="C83" s="6" t="inlineStr">
        <is>
          <t>Cost of Sales</t>
        </is>
      </c>
      <c r="D83" s="6" t="inlineStr">
        <is>
          <t>Direct Wages &amp; Salaries</t>
        </is>
      </c>
      <c r="E83" s="41" t="n"/>
      <c r="F83" s="41" t="n"/>
      <c r="G83" s="41" t="n"/>
      <c r="H83" s="41" t="n"/>
      <c r="I83" s="41" t="n"/>
      <c r="J83" s="41" t="n"/>
      <c r="K83" s="41" t="n"/>
      <c r="L83" s="41" t="n"/>
      <c r="M83" s="41" t="n"/>
      <c r="N83" s="41" t="n"/>
      <c r="O83" s="41" t="n"/>
      <c r="P83" s="41" t="n"/>
      <c r="Q83" s="42">
        <f>SUM(E83:P83)</f>
        <v/>
      </c>
    </row>
    <row r="84">
      <c r="A84" s="6" t="inlineStr">
        <is>
          <t>VIDEO|Direct Salaries</t>
        </is>
      </c>
      <c r="B84" s="6" t="inlineStr">
        <is>
          <t>VIDEO</t>
        </is>
      </c>
      <c r="C84" s="6" t="inlineStr">
        <is>
          <t>Cost of Sales</t>
        </is>
      </c>
      <c r="D84" s="6" t="inlineStr">
        <is>
          <t>Direct Salaries</t>
        </is>
      </c>
      <c r="E84" s="41" t="n"/>
      <c r="F84" s="41" t="n"/>
      <c r="G84" s="41" t="n"/>
      <c r="H84" s="41" t="n"/>
      <c r="I84" s="41" t="n"/>
      <c r="J84" s="41" t="n"/>
      <c r="K84" s="41" t="n"/>
      <c r="L84" s="41" t="n"/>
      <c r="M84" s="41" t="n"/>
      <c r="N84" s="41" t="n"/>
      <c r="O84" s="41" t="n"/>
      <c r="P84" s="41" t="n"/>
      <c r="Q84" s="42">
        <f>SUM(E84:P84)</f>
        <v/>
      </c>
    </row>
    <row r="85">
      <c r="A85" s="6" t="inlineStr">
        <is>
          <t>VIDEO|Direct Wages</t>
        </is>
      </c>
      <c r="B85" s="6" t="inlineStr">
        <is>
          <t>VIDEO</t>
        </is>
      </c>
      <c r="C85" s="6" t="inlineStr">
        <is>
          <t>Cost of Sales</t>
        </is>
      </c>
      <c r="D85" s="6" t="inlineStr">
        <is>
          <t>Direct Wages</t>
        </is>
      </c>
      <c r="E85" s="41" t="n"/>
      <c r="F85" s="41" t="n"/>
      <c r="G85" s="41" t="n"/>
      <c r="H85" s="41" t="n"/>
      <c r="I85" s="41" t="n"/>
      <c r="J85" s="41" t="n"/>
      <c r="K85" s="41" t="n"/>
      <c r="L85" s="41" t="n"/>
      <c r="M85" s="41" t="n"/>
      <c r="N85" s="41" t="n"/>
      <c r="O85" s="41" t="n"/>
      <c r="P85" s="41" t="n"/>
      <c r="Q85" s="42">
        <f>SUM(E85:P85)</f>
        <v/>
      </c>
    </row>
    <row r="86">
      <c r="A86" s="6" t="inlineStr">
        <is>
          <t>VIDEO|Direct Superannuation</t>
        </is>
      </c>
      <c r="B86" s="6" t="inlineStr">
        <is>
          <t>VIDEO</t>
        </is>
      </c>
      <c r="C86" s="6" t="inlineStr">
        <is>
          <t>Cost of Sales</t>
        </is>
      </c>
      <c r="D86" s="6" t="inlineStr">
        <is>
          <t>Direct Superannuation</t>
        </is>
      </c>
      <c r="E86" s="41" t="n"/>
      <c r="F86" s="41" t="n"/>
      <c r="G86" s="41" t="n"/>
      <c r="H86" s="41" t="n"/>
      <c r="I86" s="41" t="n"/>
      <c r="J86" s="41" t="n"/>
      <c r="K86" s="41" t="n"/>
      <c r="L86" s="41" t="n"/>
      <c r="M86" s="41" t="n"/>
      <c r="N86" s="41" t="n"/>
      <c r="O86" s="41" t="n"/>
      <c r="P86" s="41" t="n"/>
      <c r="Q86" s="42">
        <f>SUM(E86:P86)</f>
        <v/>
      </c>
    </row>
    <row r="87">
      <c r="A87" s="6" t="inlineStr">
        <is>
          <t>VIDEO|Direct Workers Comp</t>
        </is>
      </c>
      <c r="B87" s="6" t="inlineStr">
        <is>
          <t>VIDEO</t>
        </is>
      </c>
      <c r="C87" s="6" t="inlineStr">
        <is>
          <t>Cost of Sales</t>
        </is>
      </c>
      <c r="D87" s="6" t="inlineStr">
        <is>
          <t>Direct Workers Comp</t>
        </is>
      </c>
      <c r="E87" s="41" t="n"/>
      <c r="F87" s="41" t="n"/>
      <c r="G87" s="41" t="n"/>
      <c r="H87" s="41" t="n"/>
      <c r="I87" s="41" t="n"/>
      <c r="J87" s="41" t="n"/>
      <c r="K87" s="41" t="n"/>
      <c r="L87" s="41" t="n"/>
      <c r="M87" s="41" t="n"/>
      <c r="N87" s="41" t="n"/>
      <c r="O87" s="41" t="n"/>
      <c r="P87" s="41" t="n"/>
      <c r="Q87" s="42">
        <f>SUM(E87:P87)</f>
        <v/>
      </c>
    </row>
    <row r="88">
      <c r="A88" s="6" t="inlineStr">
        <is>
          <t>VIDEO|Other Direct Expenses</t>
        </is>
      </c>
      <c r="B88" s="6" t="inlineStr">
        <is>
          <t>VIDEO</t>
        </is>
      </c>
      <c r="C88" s="6" t="inlineStr">
        <is>
          <t>Cost of Sales</t>
        </is>
      </c>
      <c r="D88" s="6" t="inlineStr">
        <is>
          <t>Other Direct Expenses</t>
        </is>
      </c>
      <c r="E88" s="41" t="n"/>
      <c r="F88" s="41" t="n"/>
      <c r="G88" s="41" t="n"/>
      <c r="H88" s="41" t="n"/>
      <c r="I88" s="41" t="n"/>
      <c r="J88" s="41" t="n"/>
      <c r="K88" s="41" t="n"/>
      <c r="L88" s="41" t="n"/>
      <c r="M88" s="41" t="n"/>
      <c r="N88" s="41" t="n"/>
      <c r="O88" s="41" t="n"/>
      <c r="P88" s="41" t="n"/>
      <c r="Q88" s="42">
        <f>SUM(E88:P88)</f>
        <v/>
      </c>
    </row>
    <row r="89">
      <c r="A89" s="6" t="inlineStr">
        <is>
          <t>VIDEO|Credit Card fees paid - COGS</t>
        </is>
      </c>
      <c r="B89" s="6" t="inlineStr">
        <is>
          <t>VIDEO</t>
        </is>
      </c>
      <c r="C89" s="6" t="inlineStr">
        <is>
          <t>Cost of Sales</t>
        </is>
      </c>
      <c r="D89" s="6" t="inlineStr">
        <is>
          <t>Credit Card fees paid - COGS</t>
        </is>
      </c>
      <c r="E89" s="41" t="n"/>
      <c r="F89" s="41" t="n"/>
      <c r="G89" s="41" t="n"/>
      <c r="H89" s="41" t="n"/>
      <c r="I89" s="41" t="n"/>
      <c r="J89" s="41" t="n"/>
      <c r="K89" s="41" t="n"/>
      <c r="L89" s="41" t="n"/>
      <c r="M89" s="41" t="n"/>
      <c r="N89" s="41" t="n"/>
      <c r="O89" s="41" t="n"/>
      <c r="P89" s="41" t="n"/>
      <c r="Q89" s="42">
        <f>SUM(E89:P89)</f>
        <v/>
      </c>
    </row>
    <row r="90">
      <c r="A90" s="6" t="inlineStr">
        <is>
          <t>VIDEO|General &amp; Administrative Exp</t>
        </is>
      </c>
      <c r="B90" s="6" t="inlineStr">
        <is>
          <t>VIDEO</t>
        </is>
      </c>
      <c r="C90" s="6" t="inlineStr">
        <is>
          <t>Expenses</t>
        </is>
      </c>
      <c r="D90" s="6" t="inlineStr">
        <is>
          <t>General &amp; Administrative Exp</t>
        </is>
      </c>
      <c r="E90" s="41" t="n"/>
      <c r="F90" s="41" t="n"/>
      <c r="G90" s="41" t="n"/>
      <c r="H90" s="41" t="n"/>
      <c r="I90" s="41" t="n"/>
      <c r="J90" s="41" t="n"/>
      <c r="K90" s="41" t="n"/>
      <c r="L90" s="41" t="n"/>
      <c r="M90" s="41" t="n"/>
      <c r="N90" s="41" t="n"/>
      <c r="O90" s="41" t="n"/>
      <c r="P90" s="41" t="n"/>
      <c r="Q90" s="42">
        <f>SUM(E90:P90)</f>
        <v/>
      </c>
    </row>
    <row r="91">
      <c r="A91" s="6" t="inlineStr">
        <is>
          <t>VIDEO|Business Insurances</t>
        </is>
      </c>
      <c r="B91" s="6" t="inlineStr">
        <is>
          <t>VIDEO</t>
        </is>
      </c>
      <c r="C91" s="6" t="inlineStr">
        <is>
          <t>Expenses</t>
        </is>
      </c>
      <c r="D91" s="6" t="inlineStr">
        <is>
          <t>Business Insurances</t>
        </is>
      </c>
      <c r="E91" s="41" t="n"/>
      <c r="F91" s="41" t="n"/>
      <c r="G91" s="41" t="n"/>
      <c r="H91" s="41" t="n"/>
      <c r="I91" s="41" t="n"/>
      <c r="J91" s="41" t="n"/>
      <c r="K91" s="41" t="n"/>
      <c r="L91" s="41" t="n"/>
      <c r="M91" s="41" t="n"/>
      <c r="N91" s="41" t="n"/>
      <c r="O91" s="41" t="n"/>
      <c r="P91" s="41" t="n"/>
      <c r="Q91" s="42">
        <f>SUM(E91:P91)</f>
        <v/>
      </c>
    </row>
    <row r="92">
      <c r="A92" s="6" t="inlineStr">
        <is>
          <t>VIDEO|Advertising &amp; Promotion Exp</t>
        </is>
      </c>
      <c r="B92" s="6" t="inlineStr">
        <is>
          <t>VIDEO</t>
        </is>
      </c>
      <c r="C92" s="6" t="inlineStr">
        <is>
          <t>Expenses</t>
        </is>
      </c>
      <c r="D92" s="6" t="inlineStr">
        <is>
          <t>Advertising &amp; Promotion Exp</t>
        </is>
      </c>
      <c r="E92" s="41" t="n"/>
      <c r="F92" s="41" t="n"/>
      <c r="G92" s="41" t="n"/>
      <c r="H92" s="41" t="n"/>
      <c r="I92" s="41" t="n"/>
      <c r="J92" s="41" t="n"/>
      <c r="K92" s="41" t="n"/>
      <c r="L92" s="41" t="n"/>
      <c r="M92" s="41" t="n"/>
      <c r="N92" s="41" t="n"/>
      <c r="O92" s="41" t="n"/>
      <c r="P92" s="41" t="n"/>
      <c r="Q92" s="42">
        <f>SUM(E92:P92)</f>
        <v/>
      </c>
    </row>
    <row r="93">
      <c r="A93" s="6" t="inlineStr">
        <is>
          <t>VIDEO|Operating Expenses</t>
        </is>
      </c>
      <c r="B93" s="6" t="inlineStr">
        <is>
          <t>VIDEO</t>
        </is>
      </c>
      <c r="C93" s="6" t="inlineStr">
        <is>
          <t>Expenses</t>
        </is>
      </c>
      <c r="D93" s="6" t="inlineStr">
        <is>
          <t>Operating Expenses</t>
        </is>
      </c>
      <c r="E93" s="41" t="n"/>
      <c r="F93" s="41" t="n"/>
      <c r="G93" s="41" t="n"/>
      <c r="H93" s="41" t="n"/>
      <c r="I93" s="41" t="n"/>
      <c r="J93" s="41" t="n"/>
      <c r="K93" s="41" t="n"/>
      <c r="L93" s="41" t="n"/>
      <c r="M93" s="41" t="n"/>
      <c r="N93" s="41" t="n"/>
      <c r="O93" s="41" t="n"/>
      <c r="P93" s="41" t="n"/>
      <c r="Q93" s="42">
        <f>SUM(E93:P93)</f>
        <v/>
      </c>
    </row>
    <row r="94">
      <c r="A94" s="6" t="inlineStr">
        <is>
          <t>VIDEO|Employment Expenses</t>
        </is>
      </c>
      <c r="B94" s="6" t="inlineStr">
        <is>
          <t>VIDEO</t>
        </is>
      </c>
      <c r="C94" s="6" t="inlineStr">
        <is>
          <t>Expenses</t>
        </is>
      </c>
      <c r="D94" s="6" t="inlineStr">
        <is>
          <t>Employment Expenses</t>
        </is>
      </c>
      <c r="E94" s="41" t="n"/>
      <c r="F94" s="41" t="n"/>
      <c r="G94" s="41" t="n"/>
      <c r="H94" s="41" t="n"/>
      <c r="I94" s="41" t="n"/>
      <c r="J94" s="41" t="n"/>
      <c r="K94" s="41" t="n"/>
      <c r="L94" s="41" t="n"/>
      <c r="M94" s="41" t="n"/>
      <c r="N94" s="41" t="n"/>
      <c r="O94" s="41" t="n"/>
      <c r="P94" s="41" t="n"/>
      <c r="Q94" s="42">
        <f>SUM(E94:P94)</f>
        <v/>
      </c>
    </row>
    <row r="95">
      <c r="A95" s="6" t="inlineStr">
        <is>
          <t>VIDEO|Credit Card fees paid</t>
        </is>
      </c>
      <c r="B95" s="6" t="inlineStr">
        <is>
          <t>VIDEO</t>
        </is>
      </c>
      <c r="C95" s="6" t="inlineStr">
        <is>
          <t>Expenses</t>
        </is>
      </c>
      <c r="D95" s="6" t="inlineStr">
        <is>
          <t>Credit Card fees paid</t>
        </is>
      </c>
      <c r="E95" s="41" t="n"/>
      <c r="F95" s="41" t="n"/>
      <c r="G95" s="41" t="n"/>
      <c r="H95" s="41" t="n"/>
      <c r="I95" s="41" t="n"/>
      <c r="J95" s="41" t="n"/>
      <c r="K95" s="41" t="n"/>
      <c r="L95" s="41" t="n"/>
      <c r="M95" s="41" t="n"/>
      <c r="N95" s="41" t="n"/>
      <c r="O95" s="41" t="n"/>
      <c r="P95" s="41" t="n"/>
      <c r="Q95" s="42">
        <f>SUM(E95:P95)</f>
        <v/>
      </c>
    </row>
    <row r="96">
      <c r="A96" s="6" t="inlineStr">
        <is>
          <t>VIDEO|Other Income</t>
        </is>
      </c>
      <c r="B96" s="6" t="inlineStr">
        <is>
          <t>VIDEO</t>
        </is>
      </c>
      <c r="C96" s="6" t="inlineStr">
        <is>
          <t>Other Income</t>
        </is>
      </c>
      <c r="D96" s="6" t="inlineStr">
        <is>
          <t>Other Income</t>
        </is>
      </c>
      <c r="E96" s="41" t="n"/>
      <c r="F96" s="41" t="n"/>
      <c r="G96" s="41" t="n"/>
      <c r="H96" s="41" t="n"/>
      <c r="I96" s="41" t="n"/>
      <c r="J96" s="41" t="n"/>
      <c r="K96" s="41" t="n"/>
      <c r="L96" s="41" t="n"/>
      <c r="M96" s="41" t="n"/>
      <c r="N96" s="41" t="n"/>
      <c r="O96" s="41" t="n"/>
      <c r="P96" s="41" t="n"/>
      <c r="Q96" s="42">
        <f>SUM(E96:P96)</f>
        <v/>
      </c>
    </row>
    <row r="97">
      <c r="A97" s="6" t="inlineStr">
        <is>
          <t>VIDEO|Other Expenses</t>
        </is>
      </c>
      <c r="B97" s="6" t="inlineStr">
        <is>
          <t>VIDEO</t>
        </is>
      </c>
      <c r="C97" s="6" t="inlineStr">
        <is>
          <t>Other Expenses</t>
        </is>
      </c>
      <c r="D97" s="6" t="inlineStr">
        <is>
          <t>Other Expenses</t>
        </is>
      </c>
      <c r="E97" s="41" t="n"/>
      <c r="F97" s="41" t="n"/>
      <c r="G97" s="41" t="n"/>
      <c r="H97" s="41" t="n"/>
      <c r="I97" s="41" t="n"/>
      <c r="J97" s="41" t="n"/>
      <c r="K97" s="41" t="n"/>
      <c r="L97" s="41" t="n"/>
      <c r="M97" s="41" t="n"/>
      <c r="N97" s="41" t="n"/>
      <c r="O97" s="41" t="n"/>
      <c r="P97" s="41" t="n"/>
      <c r="Q97" s="42">
        <f>SUM(E97:P97)</f>
        <v/>
      </c>
    </row>
    <row r="98">
      <c r="A98" s="6" t="inlineStr">
        <is>
          <t>INTEGRATION|Contract Income</t>
        </is>
      </c>
      <c r="B98" s="6" t="inlineStr">
        <is>
          <t>INTEGRATION</t>
        </is>
      </c>
      <c r="C98" s="6" t="inlineStr">
        <is>
          <t>Income</t>
        </is>
      </c>
      <c r="D98" s="6" t="inlineStr">
        <is>
          <t>Contract Income</t>
        </is>
      </c>
      <c r="E98" s="41" t="n"/>
      <c r="F98" s="41" t="n"/>
      <c r="G98" s="41" t="n"/>
      <c r="H98" s="41" t="n"/>
      <c r="I98" s="41" t="n"/>
      <c r="J98" s="41" t="n"/>
      <c r="K98" s="41" t="n"/>
      <c r="L98" s="41" t="n"/>
      <c r="M98" s="41" t="n"/>
      <c r="N98" s="41" t="n"/>
      <c r="O98" s="41" t="n"/>
      <c r="P98" s="41" t="n"/>
      <c r="Q98" s="42">
        <f>SUM(E98:P98)</f>
        <v/>
      </c>
    </row>
    <row r="99">
      <c r="A99" s="6" t="inlineStr">
        <is>
          <t>INTEGRATION|Non Contract Income</t>
        </is>
      </c>
      <c r="B99" s="6" t="inlineStr">
        <is>
          <t>INTEGRATION</t>
        </is>
      </c>
      <c r="C99" s="6" t="inlineStr">
        <is>
          <t>Income</t>
        </is>
      </c>
      <c r="D99" s="6" t="inlineStr">
        <is>
          <t>Non Contract Income</t>
        </is>
      </c>
      <c r="E99" s="41" t="n"/>
      <c r="F99" s="41" t="n"/>
      <c r="G99" s="41" t="n"/>
      <c r="H99" s="41" t="n"/>
      <c r="I99" s="41" t="n"/>
      <c r="J99" s="41" t="n"/>
      <c r="K99" s="41" t="n"/>
      <c r="L99" s="41" t="n"/>
      <c r="M99" s="41" t="n"/>
      <c r="N99" s="41" t="n"/>
      <c r="O99" s="41" t="n"/>
      <c r="P99" s="41" t="n"/>
      <c r="Q99" s="42">
        <f>SUM(E99:P99)</f>
        <v/>
      </c>
    </row>
    <row r="100">
      <c r="A100" s="6" t="inlineStr">
        <is>
          <t>INTEGRATION|Work in Progess</t>
        </is>
      </c>
      <c r="B100" s="6" t="inlineStr">
        <is>
          <t>INTEGRATION</t>
        </is>
      </c>
      <c r="C100" s="6" t="inlineStr">
        <is>
          <t>Income</t>
        </is>
      </c>
      <c r="D100" s="6" t="inlineStr">
        <is>
          <t>Work in Progess</t>
        </is>
      </c>
      <c r="E100" s="41" t="n"/>
      <c r="F100" s="41" t="n"/>
      <c r="G100" s="41" t="n"/>
      <c r="H100" s="41" t="n"/>
      <c r="I100" s="41" t="n"/>
      <c r="J100" s="41" t="n"/>
      <c r="K100" s="41" t="n"/>
      <c r="L100" s="41" t="n"/>
      <c r="M100" s="41" t="n"/>
      <c r="N100" s="41" t="n"/>
      <c r="O100" s="41" t="n"/>
      <c r="P100" s="41" t="n"/>
      <c r="Q100" s="42">
        <f>SUM(E100:P100)</f>
        <v/>
      </c>
    </row>
    <row r="101">
      <c r="A101" s="6" t="inlineStr">
        <is>
          <t>INTEGRATION|Freight Collected &amp; Travel</t>
        </is>
      </c>
      <c r="B101" s="6" t="inlineStr">
        <is>
          <t>INTEGRATION</t>
        </is>
      </c>
      <c r="C101" s="6" t="inlineStr">
        <is>
          <t>Income</t>
        </is>
      </c>
      <c r="D101" s="6" t="inlineStr">
        <is>
          <t>Freight Collected &amp; Travel</t>
        </is>
      </c>
      <c r="E101" s="41" t="n"/>
      <c r="F101" s="41" t="n"/>
      <c r="G101" s="41" t="n"/>
      <c r="H101" s="41" t="n"/>
      <c r="I101" s="41" t="n"/>
      <c r="J101" s="41" t="n"/>
      <c r="K101" s="41" t="n"/>
      <c r="L101" s="41" t="n"/>
      <c r="M101" s="41" t="n"/>
      <c r="N101" s="41" t="n"/>
      <c r="O101" s="41" t="n"/>
      <c r="P101" s="41" t="n"/>
      <c r="Q101" s="42">
        <f>SUM(E101:P101)</f>
        <v/>
      </c>
    </row>
    <row r="102">
      <c r="A102" s="6" t="inlineStr">
        <is>
          <t>INTEGRATION|Credit Card Fees Collected</t>
        </is>
      </c>
      <c r="B102" s="6" t="inlineStr">
        <is>
          <t>INTEGRATION</t>
        </is>
      </c>
      <c r="C102" s="6" t="inlineStr">
        <is>
          <t>Income</t>
        </is>
      </c>
      <c r="D102" s="6" t="inlineStr">
        <is>
          <t>Credit Card Fees Collected</t>
        </is>
      </c>
      <c r="E102" s="41" t="n"/>
      <c r="F102" s="41" t="n"/>
      <c r="G102" s="41" t="n"/>
      <c r="H102" s="41" t="n"/>
      <c r="I102" s="41" t="n"/>
      <c r="J102" s="41" t="n"/>
      <c r="K102" s="41" t="n"/>
      <c r="L102" s="41" t="n"/>
      <c r="M102" s="41" t="n"/>
      <c r="N102" s="41" t="n"/>
      <c r="O102" s="41" t="n"/>
      <c r="P102" s="41" t="n"/>
      <c r="Q102" s="42">
        <f>SUM(E102:P102)</f>
        <v/>
      </c>
    </row>
    <row r="103">
      <c r="A103" s="6" t="inlineStr">
        <is>
          <t>INTEGRATION|Meal &amp; Travel Allowances</t>
        </is>
      </c>
      <c r="B103" s="6" t="inlineStr">
        <is>
          <t>INTEGRATION</t>
        </is>
      </c>
      <c r="C103" s="6" t="inlineStr">
        <is>
          <t>Income</t>
        </is>
      </c>
      <c r="D103" s="6" t="inlineStr">
        <is>
          <t>Meal &amp; Travel Allowances</t>
        </is>
      </c>
      <c r="E103" s="41" t="n"/>
      <c r="F103" s="41" t="n"/>
      <c r="G103" s="41" t="n"/>
      <c r="H103" s="41" t="n"/>
      <c r="I103" s="41" t="n"/>
      <c r="J103" s="41" t="n"/>
      <c r="K103" s="41" t="n"/>
      <c r="L103" s="41" t="n"/>
      <c r="M103" s="41" t="n"/>
      <c r="N103" s="41" t="n"/>
      <c r="O103" s="41" t="n"/>
      <c r="P103" s="41" t="n"/>
      <c r="Q103" s="42">
        <f>SUM(E103:P103)</f>
        <v/>
      </c>
    </row>
    <row r="104">
      <c r="A104" s="6" t="inlineStr">
        <is>
          <t>INTEGRATION|Miscellaneous Income</t>
        </is>
      </c>
      <c r="B104" s="6" t="inlineStr">
        <is>
          <t>INTEGRATION</t>
        </is>
      </c>
      <c r="C104" s="6" t="inlineStr">
        <is>
          <t>Income</t>
        </is>
      </c>
      <c r="D104" s="6" t="inlineStr">
        <is>
          <t>Miscellaneous Income</t>
        </is>
      </c>
      <c r="E104" s="41" t="n"/>
      <c r="F104" s="41" t="n"/>
      <c r="G104" s="41" t="n"/>
      <c r="H104" s="41" t="n"/>
      <c r="I104" s="41" t="n"/>
      <c r="J104" s="41" t="n"/>
      <c r="K104" s="41" t="n"/>
      <c r="L104" s="41" t="n"/>
      <c r="M104" s="41" t="n"/>
      <c r="N104" s="41" t="n"/>
      <c r="O104" s="41" t="n"/>
      <c r="P104" s="41" t="n"/>
      <c r="Q104" s="42">
        <f>SUM(E104:P104)</f>
        <v/>
      </c>
    </row>
    <row r="105">
      <c r="A105" s="6" t="inlineStr">
        <is>
          <t>INTEGRATION|Equipment - Purchase</t>
        </is>
      </c>
      <c r="B105" s="6" t="inlineStr">
        <is>
          <t>INTEGRATION</t>
        </is>
      </c>
      <c r="C105" s="6" t="inlineStr">
        <is>
          <t>Cost of Sales</t>
        </is>
      </c>
      <c r="D105" s="6" t="inlineStr">
        <is>
          <t>Equipment - Purchase</t>
        </is>
      </c>
      <c r="E105" s="41" t="n"/>
      <c r="F105" s="41" t="n"/>
      <c r="G105" s="41" t="n"/>
      <c r="H105" s="41" t="n"/>
      <c r="I105" s="41" t="n"/>
      <c r="J105" s="41" t="n"/>
      <c r="K105" s="41" t="n"/>
      <c r="L105" s="41" t="n"/>
      <c r="M105" s="41" t="n"/>
      <c r="N105" s="41" t="n"/>
      <c r="O105" s="41" t="n"/>
      <c r="P105" s="41" t="n"/>
      <c r="Q105" s="42">
        <f>SUM(E105:P105)</f>
        <v/>
      </c>
    </row>
    <row r="106">
      <c r="A106" s="6" t="inlineStr">
        <is>
          <t>INTEGRATION|Equipment - Hires</t>
        </is>
      </c>
      <c r="B106" s="6" t="inlineStr">
        <is>
          <t>INTEGRATION</t>
        </is>
      </c>
      <c r="C106" s="6" t="inlineStr">
        <is>
          <t>Cost of Sales</t>
        </is>
      </c>
      <c r="D106" s="6" t="inlineStr">
        <is>
          <t>Equipment - Hires</t>
        </is>
      </c>
      <c r="E106" s="41" t="n"/>
      <c r="F106" s="41" t="n"/>
      <c r="G106" s="41" t="n"/>
      <c r="H106" s="41" t="n"/>
      <c r="I106" s="41" t="n"/>
      <c r="J106" s="41" t="n"/>
      <c r="K106" s="41" t="n"/>
      <c r="L106" s="41" t="n"/>
      <c r="M106" s="41" t="n"/>
      <c r="N106" s="41" t="n"/>
      <c r="O106" s="41" t="n"/>
      <c r="P106" s="41" t="n"/>
      <c r="Q106" s="42">
        <f>SUM(E106:P106)</f>
        <v/>
      </c>
    </row>
    <row r="107">
      <c r="A107" s="6" t="inlineStr">
        <is>
          <t>INTEGRATION|Sub-Contract Labour</t>
        </is>
      </c>
      <c r="B107" s="6" t="inlineStr">
        <is>
          <t>INTEGRATION</t>
        </is>
      </c>
      <c r="C107" s="6" t="inlineStr">
        <is>
          <t>Cost of Sales</t>
        </is>
      </c>
      <c r="D107" s="6" t="inlineStr">
        <is>
          <t>Sub-Contract Labour</t>
        </is>
      </c>
      <c r="E107" s="41" t="n"/>
      <c r="F107" s="41" t="n"/>
      <c r="G107" s="41" t="n"/>
      <c r="H107" s="41" t="n"/>
      <c r="I107" s="41" t="n"/>
      <c r="J107" s="41" t="n"/>
      <c r="K107" s="41" t="n"/>
      <c r="L107" s="41" t="n"/>
      <c r="M107" s="41" t="n"/>
      <c r="N107" s="41" t="n"/>
      <c r="O107" s="41" t="n"/>
      <c r="P107" s="41" t="n"/>
      <c r="Q107" s="42">
        <f>SUM(E107:P107)</f>
        <v/>
      </c>
    </row>
    <row r="108">
      <c r="A108" s="6" t="inlineStr">
        <is>
          <t>INTEGRATION|Service - hires</t>
        </is>
      </c>
      <c r="B108" s="6" t="inlineStr">
        <is>
          <t>INTEGRATION</t>
        </is>
      </c>
      <c r="C108" s="6" t="inlineStr">
        <is>
          <t>Cost of Sales</t>
        </is>
      </c>
      <c r="D108" s="6" t="inlineStr">
        <is>
          <t>Service - hires</t>
        </is>
      </c>
      <c r="E108" s="41" t="n"/>
      <c r="F108" s="41" t="n"/>
      <c r="G108" s="41" t="n"/>
      <c r="H108" s="41" t="n"/>
      <c r="I108" s="41" t="n"/>
      <c r="J108" s="41" t="n"/>
      <c r="K108" s="41" t="n"/>
      <c r="L108" s="41" t="n"/>
      <c r="M108" s="41" t="n"/>
      <c r="N108" s="41" t="n"/>
      <c r="O108" s="41" t="n"/>
      <c r="P108" s="41" t="n"/>
      <c r="Q108" s="42">
        <f>SUM(E108:P108)</f>
        <v/>
      </c>
    </row>
    <row r="109">
      <c r="A109" s="6" t="inlineStr">
        <is>
          <t>INTEGRATION|Subscriptions &amp; Licences</t>
        </is>
      </c>
      <c r="B109" s="6" t="inlineStr">
        <is>
          <t>INTEGRATION</t>
        </is>
      </c>
      <c r="C109" s="6" t="inlineStr">
        <is>
          <t>Cost of Sales</t>
        </is>
      </c>
      <c r="D109" s="6" t="inlineStr">
        <is>
          <t>Subscriptions &amp; Licences</t>
        </is>
      </c>
      <c r="E109" s="41" t="n"/>
      <c r="F109" s="41" t="n"/>
      <c r="G109" s="41" t="n"/>
      <c r="H109" s="41" t="n"/>
      <c r="I109" s="41" t="n"/>
      <c r="J109" s="41" t="n"/>
      <c r="K109" s="41" t="n"/>
      <c r="L109" s="41" t="n"/>
      <c r="M109" s="41" t="n"/>
      <c r="N109" s="41" t="n"/>
      <c r="O109" s="41" t="n"/>
      <c r="P109" s="41" t="n"/>
      <c r="Q109" s="42">
        <f>SUM(E109:P109)</f>
        <v/>
      </c>
    </row>
    <row r="110">
      <c r="A110" s="6" t="inlineStr">
        <is>
          <t>INTEGRATION|Equipment -Maintenance Support</t>
        </is>
      </c>
      <c r="B110" s="6" t="inlineStr">
        <is>
          <t>INTEGRATION</t>
        </is>
      </c>
      <c r="C110" s="6" t="inlineStr">
        <is>
          <t>Cost of Sales</t>
        </is>
      </c>
      <c r="D110" s="6" t="inlineStr">
        <is>
          <t>Equipment -Maintenance Support</t>
        </is>
      </c>
      <c r="E110" s="41" t="n"/>
      <c r="F110" s="41" t="n"/>
      <c r="G110" s="41" t="n"/>
      <c r="H110" s="41" t="n"/>
      <c r="I110" s="41" t="n"/>
      <c r="J110" s="41" t="n"/>
      <c r="K110" s="41" t="n"/>
      <c r="L110" s="41" t="n"/>
      <c r="M110" s="41" t="n"/>
      <c r="N110" s="41" t="n"/>
      <c r="O110" s="41" t="n"/>
      <c r="P110" s="41" t="n"/>
      <c r="Q110" s="42">
        <f>SUM(E110:P110)</f>
        <v/>
      </c>
    </row>
    <row r="111">
      <c r="A111" s="6" t="inlineStr">
        <is>
          <t>INTEGRATION|Stamp Duty</t>
        </is>
      </c>
      <c r="B111" s="6" t="inlineStr">
        <is>
          <t>INTEGRATION</t>
        </is>
      </c>
      <c r="C111" s="6" t="inlineStr">
        <is>
          <t>Cost of Sales</t>
        </is>
      </c>
      <c r="D111" s="6" t="inlineStr">
        <is>
          <t>Stamp Duty</t>
        </is>
      </c>
      <c r="E111" s="41" t="n"/>
      <c r="F111" s="41" t="n"/>
      <c r="G111" s="41" t="n"/>
      <c r="H111" s="41" t="n"/>
      <c r="I111" s="41" t="n"/>
      <c r="J111" s="41" t="n"/>
      <c r="K111" s="41" t="n"/>
      <c r="L111" s="41" t="n"/>
      <c r="M111" s="41" t="n"/>
      <c r="N111" s="41" t="n"/>
      <c r="O111" s="41" t="n"/>
      <c r="P111" s="41" t="n"/>
      <c r="Q111" s="42">
        <f>SUM(E111:P111)</f>
        <v/>
      </c>
    </row>
    <row r="112">
      <c r="A112" s="6" t="inlineStr">
        <is>
          <t>INTEGRATION|Damage Waiver</t>
        </is>
      </c>
      <c r="B112" s="6" t="inlineStr">
        <is>
          <t>INTEGRATION</t>
        </is>
      </c>
      <c r="C112" s="6" t="inlineStr">
        <is>
          <t>Cost of Sales</t>
        </is>
      </c>
      <c r="D112" s="6" t="inlineStr">
        <is>
          <t>Damage Waiver</t>
        </is>
      </c>
      <c r="E112" s="41" t="n"/>
      <c r="F112" s="41" t="n"/>
      <c r="G112" s="41" t="n"/>
      <c r="H112" s="41" t="n"/>
      <c r="I112" s="41" t="n"/>
      <c r="J112" s="41" t="n"/>
      <c r="K112" s="41" t="n"/>
      <c r="L112" s="41" t="n"/>
      <c r="M112" s="41" t="n"/>
      <c r="N112" s="41" t="n"/>
      <c r="O112" s="41" t="n"/>
      <c r="P112" s="41" t="n"/>
      <c r="Q112" s="42">
        <f>SUM(E112:P112)</f>
        <v/>
      </c>
    </row>
    <row r="113">
      <c r="A113" s="6" t="inlineStr">
        <is>
          <t>INTEGRATION|Supplier Per Diems</t>
        </is>
      </c>
      <c r="B113" s="6" t="inlineStr">
        <is>
          <t>INTEGRATION</t>
        </is>
      </c>
      <c r="C113" s="6" t="inlineStr">
        <is>
          <t>Cost of Sales</t>
        </is>
      </c>
      <c r="D113" s="6" t="inlineStr">
        <is>
          <t>Supplier Per Diems</t>
        </is>
      </c>
      <c r="E113" s="41" t="n"/>
      <c r="F113" s="41" t="n"/>
      <c r="G113" s="41" t="n"/>
      <c r="H113" s="41" t="n"/>
      <c r="I113" s="41" t="n"/>
      <c r="J113" s="41" t="n"/>
      <c r="K113" s="41" t="n"/>
      <c r="L113" s="41" t="n"/>
      <c r="M113" s="41" t="n"/>
      <c r="N113" s="41" t="n"/>
      <c r="O113" s="41" t="n"/>
      <c r="P113" s="41" t="n"/>
      <c r="Q113" s="42">
        <f>SUM(E113:P113)</f>
        <v/>
      </c>
    </row>
    <row r="114">
      <c r="A114" s="6" t="inlineStr">
        <is>
          <t>INTEGRATION|Direct Wages &amp; Salaries</t>
        </is>
      </c>
      <c r="B114" s="6" t="inlineStr">
        <is>
          <t>INTEGRATION</t>
        </is>
      </c>
      <c r="C114" s="6" t="inlineStr">
        <is>
          <t>Cost of Sales</t>
        </is>
      </c>
      <c r="D114" s="6" t="inlineStr">
        <is>
          <t>Direct Wages &amp; Salaries</t>
        </is>
      </c>
      <c r="E114" s="41" t="n"/>
      <c r="F114" s="41" t="n"/>
      <c r="G114" s="41" t="n"/>
      <c r="H114" s="41" t="n"/>
      <c r="I114" s="41" t="n"/>
      <c r="J114" s="41" t="n"/>
      <c r="K114" s="41" t="n"/>
      <c r="L114" s="41" t="n"/>
      <c r="M114" s="41" t="n"/>
      <c r="N114" s="41" t="n"/>
      <c r="O114" s="41" t="n"/>
      <c r="P114" s="41" t="n"/>
      <c r="Q114" s="42">
        <f>SUM(E114:P114)</f>
        <v/>
      </c>
    </row>
    <row r="115">
      <c r="A115" s="6" t="inlineStr">
        <is>
          <t>INTEGRATION|Direct Salaries</t>
        </is>
      </c>
      <c r="B115" s="6" t="inlineStr">
        <is>
          <t>INTEGRATION</t>
        </is>
      </c>
      <c r="C115" s="6" t="inlineStr">
        <is>
          <t>Cost of Sales</t>
        </is>
      </c>
      <c r="D115" s="6" t="inlineStr">
        <is>
          <t>Direct Salaries</t>
        </is>
      </c>
      <c r="E115" s="41" t="n"/>
      <c r="F115" s="41" t="n"/>
      <c r="G115" s="41" t="n"/>
      <c r="H115" s="41" t="n"/>
      <c r="I115" s="41" t="n"/>
      <c r="J115" s="41" t="n"/>
      <c r="K115" s="41" t="n"/>
      <c r="L115" s="41" t="n"/>
      <c r="M115" s="41" t="n"/>
      <c r="N115" s="41" t="n"/>
      <c r="O115" s="41" t="n"/>
      <c r="P115" s="41" t="n"/>
      <c r="Q115" s="42">
        <f>SUM(E115:P115)</f>
        <v/>
      </c>
    </row>
    <row r="116">
      <c r="A116" s="6" t="inlineStr">
        <is>
          <t>INTEGRATION|Direct Wages</t>
        </is>
      </c>
      <c r="B116" s="6" t="inlineStr">
        <is>
          <t>INTEGRATION</t>
        </is>
      </c>
      <c r="C116" s="6" t="inlineStr">
        <is>
          <t>Cost of Sales</t>
        </is>
      </c>
      <c r="D116" s="6" t="inlineStr">
        <is>
          <t>Direct Wages</t>
        </is>
      </c>
      <c r="E116" s="41" t="n"/>
      <c r="F116" s="41" t="n"/>
      <c r="G116" s="41" t="n"/>
      <c r="H116" s="41" t="n"/>
      <c r="I116" s="41" t="n"/>
      <c r="J116" s="41" t="n"/>
      <c r="K116" s="41" t="n"/>
      <c r="L116" s="41" t="n"/>
      <c r="M116" s="41" t="n"/>
      <c r="N116" s="41" t="n"/>
      <c r="O116" s="41" t="n"/>
      <c r="P116" s="41" t="n"/>
      <c r="Q116" s="42">
        <f>SUM(E116:P116)</f>
        <v/>
      </c>
    </row>
    <row r="117">
      <c r="A117" s="6" t="inlineStr">
        <is>
          <t>INTEGRATION|Direct Superannuation</t>
        </is>
      </c>
      <c r="B117" s="6" t="inlineStr">
        <is>
          <t>INTEGRATION</t>
        </is>
      </c>
      <c r="C117" s="6" t="inlineStr">
        <is>
          <t>Cost of Sales</t>
        </is>
      </c>
      <c r="D117" s="6" t="inlineStr">
        <is>
          <t>Direct Superannuation</t>
        </is>
      </c>
      <c r="E117" s="41" t="n"/>
      <c r="F117" s="41" t="n"/>
      <c r="G117" s="41" t="n"/>
      <c r="H117" s="41" t="n"/>
      <c r="I117" s="41" t="n"/>
      <c r="J117" s="41" t="n"/>
      <c r="K117" s="41" t="n"/>
      <c r="L117" s="41" t="n"/>
      <c r="M117" s="41" t="n"/>
      <c r="N117" s="41" t="n"/>
      <c r="O117" s="41" t="n"/>
      <c r="P117" s="41" t="n"/>
      <c r="Q117" s="42">
        <f>SUM(E117:P117)</f>
        <v/>
      </c>
    </row>
    <row r="118">
      <c r="A118" s="6" t="inlineStr">
        <is>
          <t>INTEGRATION|Direct Workers Comp</t>
        </is>
      </c>
      <c r="B118" s="6" t="inlineStr">
        <is>
          <t>INTEGRATION</t>
        </is>
      </c>
      <c r="C118" s="6" t="inlineStr">
        <is>
          <t>Cost of Sales</t>
        </is>
      </c>
      <c r="D118" s="6" t="inlineStr">
        <is>
          <t>Direct Workers Comp</t>
        </is>
      </c>
      <c r="E118" s="41" t="n"/>
      <c r="F118" s="41" t="n"/>
      <c r="G118" s="41" t="n"/>
      <c r="H118" s="41" t="n"/>
      <c r="I118" s="41" t="n"/>
      <c r="J118" s="41" t="n"/>
      <c r="K118" s="41" t="n"/>
      <c r="L118" s="41" t="n"/>
      <c r="M118" s="41" t="n"/>
      <c r="N118" s="41" t="n"/>
      <c r="O118" s="41" t="n"/>
      <c r="P118" s="41" t="n"/>
      <c r="Q118" s="42">
        <f>SUM(E118:P118)</f>
        <v/>
      </c>
    </row>
    <row r="119">
      <c r="A119" s="6" t="inlineStr">
        <is>
          <t>INTEGRATION|Other Direct Expenses</t>
        </is>
      </c>
      <c r="B119" s="6" t="inlineStr">
        <is>
          <t>INTEGRATION</t>
        </is>
      </c>
      <c r="C119" s="6" t="inlineStr">
        <is>
          <t>Cost of Sales</t>
        </is>
      </c>
      <c r="D119" s="6" t="inlineStr">
        <is>
          <t>Other Direct Expenses</t>
        </is>
      </c>
      <c r="E119" s="41" t="n"/>
      <c r="F119" s="41" t="n"/>
      <c r="G119" s="41" t="n"/>
      <c r="H119" s="41" t="n"/>
      <c r="I119" s="41" t="n"/>
      <c r="J119" s="41" t="n"/>
      <c r="K119" s="41" t="n"/>
      <c r="L119" s="41" t="n"/>
      <c r="M119" s="41" t="n"/>
      <c r="N119" s="41" t="n"/>
      <c r="O119" s="41" t="n"/>
      <c r="P119" s="41" t="n"/>
      <c r="Q119" s="42">
        <f>SUM(E119:P119)</f>
        <v/>
      </c>
    </row>
    <row r="120">
      <c r="A120" s="6" t="inlineStr">
        <is>
          <t>INTEGRATION|Credit Card fees paid - COGS</t>
        </is>
      </c>
      <c r="B120" s="6" t="inlineStr">
        <is>
          <t>INTEGRATION</t>
        </is>
      </c>
      <c r="C120" s="6" t="inlineStr">
        <is>
          <t>Cost of Sales</t>
        </is>
      </c>
      <c r="D120" s="6" t="inlineStr">
        <is>
          <t>Credit Card fees paid - COGS</t>
        </is>
      </c>
      <c r="E120" s="41" t="n"/>
      <c r="F120" s="41" t="n"/>
      <c r="G120" s="41" t="n"/>
      <c r="H120" s="41" t="n"/>
      <c r="I120" s="41" t="n"/>
      <c r="J120" s="41" t="n"/>
      <c r="K120" s="41" t="n"/>
      <c r="L120" s="41" t="n"/>
      <c r="M120" s="41" t="n"/>
      <c r="N120" s="41" t="n"/>
      <c r="O120" s="41" t="n"/>
      <c r="P120" s="41" t="n"/>
      <c r="Q120" s="42">
        <f>SUM(E120:P120)</f>
        <v/>
      </c>
    </row>
    <row r="121">
      <c r="A121" s="6" t="inlineStr">
        <is>
          <t>INTEGRATION|General &amp; Administrative Exp</t>
        </is>
      </c>
      <c r="B121" s="6" t="inlineStr">
        <is>
          <t>INTEGRATION</t>
        </is>
      </c>
      <c r="C121" s="6" t="inlineStr">
        <is>
          <t>Expenses</t>
        </is>
      </c>
      <c r="D121" s="6" t="inlineStr">
        <is>
          <t>General &amp; Administrative Exp</t>
        </is>
      </c>
      <c r="E121" s="41" t="n"/>
      <c r="F121" s="41" t="n"/>
      <c r="G121" s="41" t="n"/>
      <c r="H121" s="41" t="n"/>
      <c r="I121" s="41" t="n"/>
      <c r="J121" s="41" t="n"/>
      <c r="K121" s="41" t="n"/>
      <c r="L121" s="41" t="n"/>
      <c r="M121" s="41" t="n"/>
      <c r="N121" s="41" t="n"/>
      <c r="O121" s="41" t="n"/>
      <c r="P121" s="41" t="n"/>
      <c r="Q121" s="42">
        <f>SUM(E121:P121)</f>
        <v/>
      </c>
    </row>
    <row r="122">
      <c r="A122" s="6" t="inlineStr">
        <is>
          <t>INTEGRATION|Business Insurances</t>
        </is>
      </c>
      <c r="B122" s="6" t="inlineStr">
        <is>
          <t>INTEGRATION</t>
        </is>
      </c>
      <c r="C122" s="6" t="inlineStr">
        <is>
          <t>Expenses</t>
        </is>
      </c>
      <c r="D122" s="6" t="inlineStr">
        <is>
          <t>Business Insurances</t>
        </is>
      </c>
      <c r="E122" s="41" t="n"/>
      <c r="F122" s="41" t="n"/>
      <c r="G122" s="41" t="n"/>
      <c r="H122" s="41" t="n"/>
      <c r="I122" s="41" t="n"/>
      <c r="J122" s="41" t="n"/>
      <c r="K122" s="41" t="n"/>
      <c r="L122" s="41" t="n"/>
      <c r="M122" s="41" t="n"/>
      <c r="N122" s="41" t="n"/>
      <c r="O122" s="41" t="n"/>
      <c r="P122" s="41" t="n"/>
      <c r="Q122" s="42">
        <f>SUM(E122:P122)</f>
        <v/>
      </c>
    </row>
    <row r="123">
      <c r="A123" s="6" t="inlineStr">
        <is>
          <t>INTEGRATION|Advertising &amp; Promotion Exp</t>
        </is>
      </c>
      <c r="B123" s="6" t="inlineStr">
        <is>
          <t>INTEGRATION</t>
        </is>
      </c>
      <c r="C123" s="6" t="inlineStr">
        <is>
          <t>Expenses</t>
        </is>
      </c>
      <c r="D123" s="6" t="inlineStr">
        <is>
          <t>Advertising &amp; Promotion Exp</t>
        </is>
      </c>
      <c r="E123" s="41" t="n"/>
      <c r="F123" s="41" t="n"/>
      <c r="G123" s="41" t="n"/>
      <c r="H123" s="41" t="n"/>
      <c r="I123" s="41" t="n"/>
      <c r="J123" s="41" t="n"/>
      <c r="K123" s="41" t="n"/>
      <c r="L123" s="41" t="n"/>
      <c r="M123" s="41" t="n"/>
      <c r="N123" s="41" t="n"/>
      <c r="O123" s="41" t="n"/>
      <c r="P123" s="41" t="n"/>
      <c r="Q123" s="42">
        <f>SUM(E123:P123)</f>
        <v/>
      </c>
    </row>
    <row r="124">
      <c r="A124" s="6" t="inlineStr">
        <is>
          <t>INTEGRATION|Operating Expenses</t>
        </is>
      </c>
      <c r="B124" s="6" t="inlineStr">
        <is>
          <t>INTEGRATION</t>
        </is>
      </c>
      <c r="C124" s="6" t="inlineStr">
        <is>
          <t>Expenses</t>
        </is>
      </c>
      <c r="D124" s="6" t="inlineStr">
        <is>
          <t>Operating Expenses</t>
        </is>
      </c>
      <c r="E124" s="41" t="n"/>
      <c r="F124" s="41" t="n"/>
      <c r="G124" s="41" t="n"/>
      <c r="H124" s="41" t="n"/>
      <c r="I124" s="41" t="n"/>
      <c r="J124" s="41" t="n"/>
      <c r="K124" s="41" t="n"/>
      <c r="L124" s="41" t="n"/>
      <c r="M124" s="41" t="n"/>
      <c r="N124" s="41" t="n"/>
      <c r="O124" s="41" t="n"/>
      <c r="P124" s="41" t="n"/>
      <c r="Q124" s="42">
        <f>SUM(E124:P124)</f>
        <v/>
      </c>
    </row>
    <row r="125">
      <c r="A125" s="6" t="inlineStr">
        <is>
          <t>INTEGRATION|Employment Expenses</t>
        </is>
      </c>
      <c r="B125" s="6" t="inlineStr">
        <is>
          <t>INTEGRATION</t>
        </is>
      </c>
      <c r="C125" s="6" t="inlineStr">
        <is>
          <t>Expenses</t>
        </is>
      </c>
      <c r="D125" s="6" t="inlineStr">
        <is>
          <t>Employment Expenses</t>
        </is>
      </c>
      <c r="E125" s="41" t="n"/>
      <c r="F125" s="41" t="n"/>
      <c r="G125" s="41" t="n"/>
      <c r="H125" s="41" t="n"/>
      <c r="I125" s="41" t="n"/>
      <c r="J125" s="41" t="n"/>
      <c r="K125" s="41" t="n"/>
      <c r="L125" s="41" t="n"/>
      <c r="M125" s="41" t="n"/>
      <c r="N125" s="41" t="n"/>
      <c r="O125" s="41" t="n"/>
      <c r="P125" s="41" t="n"/>
      <c r="Q125" s="42">
        <f>SUM(E125:P125)</f>
        <v/>
      </c>
    </row>
    <row r="126">
      <c r="A126" s="6" t="inlineStr">
        <is>
          <t>INTEGRATION|Credit Card fees paid</t>
        </is>
      </c>
      <c r="B126" s="6" t="inlineStr">
        <is>
          <t>INTEGRATION</t>
        </is>
      </c>
      <c r="C126" s="6" t="inlineStr">
        <is>
          <t>Expenses</t>
        </is>
      </c>
      <c r="D126" s="6" t="inlineStr">
        <is>
          <t>Credit Card fees paid</t>
        </is>
      </c>
      <c r="E126" s="41" t="n"/>
      <c r="F126" s="41" t="n"/>
      <c r="G126" s="41" t="n"/>
      <c r="H126" s="41" t="n"/>
      <c r="I126" s="41" t="n"/>
      <c r="J126" s="41" t="n"/>
      <c r="K126" s="41" t="n"/>
      <c r="L126" s="41" t="n"/>
      <c r="M126" s="41" t="n"/>
      <c r="N126" s="41" t="n"/>
      <c r="O126" s="41" t="n"/>
      <c r="P126" s="41" t="n"/>
      <c r="Q126" s="42">
        <f>SUM(E126:P126)</f>
        <v/>
      </c>
    </row>
    <row r="127">
      <c r="A127" s="6" t="inlineStr">
        <is>
          <t>INTEGRATION|Other Income</t>
        </is>
      </c>
      <c r="B127" s="6" t="inlineStr">
        <is>
          <t>INTEGRATION</t>
        </is>
      </c>
      <c r="C127" s="6" t="inlineStr">
        <is>
          <t>Other Income</t>
        </is>
      </c>
      <c r="D127" s="6" t="inlineStr">
        <is>
          <t>Other Income</t>
        </is>
      </c>
      <c r="E127" s="41" t="n"/>
      <c r="F127" s="41" t="n"/>
      <c r="G127" s="41" t="n"/>
      <c r="H127" s="41" t="n"/>
      <c r="I127" s="41" t="n"/>
      <c r="J127" s="41" t="n"/>
      <c r="K127" s="41" t="n"/>
      <c r="L127" s="41" t="n"/>
      <c r="M127" s="41" t="n"/>
      <c r="N127" s="41" t="n"/>
      <c r="O127" s="41" t="n"/>
      <c r="P127" s="41" t="n"/>
      <c r="Q127" s="42">
        <f>SUM(E127:P127)</f>
        <v/>
      </c>
    </row>
    <row r="128">
      <c r="A128" s="6" t="inlineStr">
        <is>
          <t>INTEGRATION|Other Expenses</t>
        </is>
      </c>
      <c r="B128" s="6" t="inlineStr">
        <is>
          <t>INTEGRATION</t>
        </is>
      </c>
      <c r="C128" s="6" t="inlineStr">
        <is>
          <t>Other Expenses</t>
        </is>
      </c>
      <c r="D128" s="6" t="inlineStr">
        <is>
          <t>Other Expenses</t>
        </is>
      </c>
      <c r="E128" s="41" t="n"/>
      <c r="F128" s="41" t="n"/>
      <c r="G128" s="41" t="n"/>
      <c r="H128" s="41" t="n"/>
      <c r="I128" s="41" t="n"/>
      <c r="J128" s="41" t="n"/>
      <c r="K128" s="41" t="n"/>
      <c r="L128" s="41" t="n"/>
      <c r="M128" s="41" t="n"/>
      <c r="N128" s="41" t="n"/>
      <c r="O128" s="41" t="n"/>
      <c r="P128" s="41" t="n"/>
      <c r="Q128" s="42">
        <f>SUM(E128:P128)</f>
        <v/>
      </c>
    </row>
    <row r="129">
      <c r="A129" s="6" t="inlineStr">
        <is>
          <t>CONSULTING|Contract Income</t>
        </is>
      </c>
      <c r="B129" s="6" t="inlineStr">
        <is>
          <t>CONSULTING</t>
        </is>
      </c>
      <c r="C129" s="6" t="inlineStr">
        <is>
          <t>Income</t>
        </is>
      </c>
      <c r="D129" s="6" t="inlineStr">
        <is>
          <t>Contract Income</t>
        </is>
      </c>
      <c r="E129" s="41" t="n"/>
      <c r="F129" s="41" t="n"/>
      <c r="G129" s="41" t="n"/>
      <c r="H129" s="41" t="n"/>
      <c r="I129" s="41" t="n"/>
      <c r="J129" s="41" t="n"/>
      <c r="K129" s="41" t="n"/>
      <c r="L129" s="41" t="n"/>
      <c r="M129" s="41" t="n"/>
      <c r="N129" s="41" t="n"/>
      <c r="O129" s="41" t="n"/>
      <c r="P129" s="41" t="n"/>
      <c r="Q129" s="42">
        <f>SUM(E129:P129)</f>
        <v/>
      </c>
    </row>
    <row r="130">
      <c r="A130" s="6" t="inlineStr">
        <is>
          <t>CONSULTING|Non Contract Income</t>
        </is>
      </c>
      <c r="B130" s="6" t="inlineStr">
        <is>
          <t>CONSULTING</t>
        </is>
      </c>
      <c r="C130" s="6" t="inlineStr">
        <is>
          <t>Income</t>
        </is>
      </c>
      <c r="D130" s="6" t="inlineStr">
        <is>
          <t>Non Contract Income</t>
        </is>
      </c>
      <c r="E130" s="41" t="n"/>
      <c r="F130" s="41" t="n"/>
      <c r="G130" s="41" t="n"/>
      <c r="H130" s="41" t="n"/>
      <c r="I130" s="41" t="n"/>
      <c r="J130" s="41" t="n"/>
      <c r="K130" s="41" t="n"/>
      <c r="L130" s="41" t="n"/>
      <c r="M130" s="41" t="n"/>
      <c r="N130" s="41" t="n"/>
      <c r="O130" s="41" t="n"/>
      <c r="P130" s="41" t="n"/>
      <c r="Q130" s="42">
        <f>SUM(E130:P130)</f>
        <v/>
      </c>
    </row>
    <row r="131">
      <c r="A131" s="6" t="inlineStr">
        <is>
          <t>CONSULTING|Work in Progess</t>
        </is>
      </c>
      <c r="B131" s="6" t="inlineStr">
        <is>
          <t>CONSULTING</t>
        </is>
      </c>
      <c r="C131" s="6" t="inlineStr">
        <is>
          <t>Income</t>
        </is>
      </c>
      <c r="D131" s="6" t="inlineStr">
        <is>
          <t>Work in Progess</t>
        </is>
      </c>
      <c r="E131" s="41" t="n"/>
      <c r="F131" s="41" t="n"/>
      <c r="G131" s="41" t="n"/>
      <c r="H131" s="41" t="n"/>
      <c r="I131" s="41" t="n"/>
      <c r="J131" s="41" t="n"/>
      <c r="K131" s="41" t="n"/>
      <c r="L131" s="41" t="n"/>
      <c r="M131" s="41" t="n"/>
      <c r="N131" s="41" t="n"/>
      <c r="O131" s="41" t="n"/>
      <c r="P131" s="41" t="n"/>
      <c r="Q131" s="42">
        <f>SUM(E131:P131)</f>
        <v/>
      </c>
    </row>
    <row r="132">
      <c r="A132" s="6" t="inlineStr">
        <is>
          <t>CONSULTING|Freight Collected &amp; Travel</t>
        </is>
      </c>
      <c r="B132" s="6" t="inlineStr">
        <is>
          <t>CONSULTING</t>
        </is>
      </c>
      <c r="C132" s="6" t="inlineStr">
        <is>
          <t>Income</t>
        </is>
      </c>
      <c r="D132" s="6" t="inlineStr">
        <is>
          <t>Freight Collected &amp; Travel</t>
        </is>
      </c>
      <c r="E132" s="41" t="n"/>
      <c r="F132" s="41" t="n"/>
      <c r="G132" s="41" t="n"/>
      <c r="H132" s="41" t="n"/>
      <c r="I132" s="41" t="n"/>
      <c r="J132" s="41" t="n"/>
      <c r="K132" s="41" t="n"/>
      <c r="L132" s="41" t="n"/>
      <c r="M132" s="41" t="n"/>
      <c r="N132" s="41" t="n"/>
      <c r="O132" s="41" t="n"/>
      <c r="P132" s="41" t="n"/>
      <c r="Q132" s="42">
        <f>SUM(E132:P132)</f>
        <v/>
      </c>
    </row>
    <row r="133">
      <c r="A133" s="6" t="inlineStr">
        <is>
          <t>CONSULTING|Credit Card Fees Collected</t>
        </is>
      </c>
      <c r="B133" s="6" t="inlineStr">
        <is>
          <t>CONSULTING</t>
        </is>
      </c>
      <c r="C133" s="6" t="inlineStr">
        <is>
          <t>Income</t>
        </is>
      </c>
      <c r="D133" s="6" t="inlineStr">
        <is>
          <t>Credit Card Fees Collected</t>
        </is>
      </c>
      <c r="E133" s="41" t="n"/>
      <c r="F133" s="41" t="n"/>
      <c r="G133" s="41" t="n"/>
      <c r="H133" s="41" t="n"/>
      <c r="I133" s="41" t="n"/>
      <c r="J133" s="41" t="n"/>
      <c r="K133" s="41" t="n"/>
      <c r="L133" s="41" t="n"/>
      <c r="M133" s="41" t="n"/>
      <c r="N133" s="41" t="n"/>
      <c r="O133" s="41" t="n"/>
      <c r="P133" s="41" t="n"/>
      <c r="Q133" s="42">
        <f>SUM(E133:P133)</f>
        <v/>
      </c>
    </row>
    <row r="134">
      <c r="A134" s="6" t="inlineStr">
        <is>
          <t>CONSULTING|Meal &amp; Travel Allowances</t>
        </is>
      </c>
      <c r="B134" s="6" t="inlineStr">
        <is>
          <t>CONSULTING</t>
        </is>
      </c>
      <c r="C134" s="6" t="inlineStr">
        <is>
          <t>Income</t>
        </is>
      </c>
      <c r="D134" s="6" t="inlineStr">
        <is>
          <t>Meal &amp; Travel Allowances</t>
        </is>
      </c>
      <c r="E134" s="41" t="n"/>
      <c r="F134" s="41" t="n"/>
      <c r="G134" s="41" t="n"/>
      <c r="H134" s="41" t="n"/>
      <c r="I134" s="41" t="n"/>
      <c r="J134" s="41" t="n"/>
      <c r="K134" s="41" t="n"/>
      <c r="L134" s="41" t="n"/>
      <c r="M134" s="41" t="n"/>
      <c r="N134" s="41" t="n"/>
      <c r="O134" s="41" t="n"/>
      <c r="P134" s="41" t="n"/>
      <c r="Q134" s="42">
        <f>SUM(E134:P134)</f>
        <v/>
      </c>
    </row>
    <row r="135">
      <c r="A135" s="6" t="inlineStr">
        <is>
          <t>CONSULTING|Miscellaneous Income</t>
        </is>
      </c>
      <c r="B135" s="6" t="inlineStr">
        <is>
          <t>CONSULTING</t>
        </is>
      </c>
      <c r="C135" s="6" t="inlineStr">
        <is>
          <t>Income</t>
        </is>
      </c>
      <c r="D135" s="6" t="inlineStr">
        <is>
          <t>Miscellaneous Income</t>
        </is>
      </c>
      <c r="E135" s="41" t="n"/>
      <c r="F135" s="41" t="n"/>
      <c r="G135" s="41" t="n"/>
      <c r="H135" s="41" t="n"/>
      <c r="I135" s="41" t="n"/>
      <c r="J135" s="41" t="n"/>
      <c r="K135" s="41" t="n"/>
      <c r="L135" s="41" t="n"/>
      <c r="M135" s="41" t="n"/>
      <c r="N135" s="41" t="n"/>
      <c r="O135" s="41" t="n"/>
      <c r="P135" s="41" t="n"/>
      <c r="Q135" s="42">
        <f>SUM(E135:P135)</f>
        <v/>
      </c>
    </row>
    <row r="136">
      <c r="A136" s="6" t="inlineStr">
        <is>
          <t>CONSULTING|Equipment - Purchase</t>
        </is>
      </c>
      <c r="B136" s="6" t="inlineStr">
        <is>
          <t>CONSULTING</t>
        </is>
      </c>
      <c r="C136" s="6" t="inlineStr">
        <is>
          <t>Cost of Sales</t>
        </is>
      </c>
      <c r="D136" s="6" t="inlineStr">
        <is>
          <t>Equipment - Purchase</t>
        </is>
      </c>
      <c r="E136" s="41" t="n"/>
      <c r="F136" s="41" t="n"/>
      <c r="G136" s="41" t="n"/>
      <c r="H136" s="41" t="n"/>
      <c r="I136" s="41" t="n"/>
      <c r="J136" s="41" t="n"/>
      <c r="K136" s="41" t="n"/>
      <c r="L136" s="41" t="n"/>
      <c r="M136" s="41" t="n"/>
      <c r="N136" s="41" t="n"/>
      <c r="O136" s="41" t="n"/>
      <c r="P136" s="41" t="n"/>
      <c r="Q136" s="42">
        <f>SUM(E136:P136)</f>
        <v/>
      </c>
    </row>
    <row r="137">
      <c r="A137" s="6" t="inlineStr">
        <is>
          <t>CONSULTING|Equipment - Hires</t>
        </is>
      </c>
      <c r="B137" s="6" t="inlineStr">
        <is>
          <t>CONSULTING</t>
        </is>
      </c>
      <c r="C137" s="6" t="inlineStr">
        <is>
          <t>Cost of Sales</t>
        </is>
      </c>
      <c r="D137" s="6" t="inlineStr">
        <is>
          <t>Equipment - Hires</t>
        </is>
      </c>
      <c r="E137" s="41" t="n"/>
      <c r="F137" s="41" t="n"/>
      <c r="G137" s="41" t="n"/>
      <c r="H137" s="41" t="n"/>
      <c r="I137" s="41" t="n"/>
      <c r="J137" s="41" t="n"/>
      <c r="K137" s="41" t="n"/>
      <c r="L137" s="41" t="n"/>
      <c r="M137" s="41" t="n"/>
      <c r="N137" s="41" t="n"/>
      <c r="O137" s="41" t="n"/>
      <c r="P137" s="41" t="n"/>
      <c r="Q137" s="42">
        <f>SUM(E137:P137)</f>
        <v/>
      </c>
    </row>
    <row r="138">
      <c r="A138" s="6" t="inlineStr">
        <is>
          <t>CONSULTING|Sub-Contract Labour</t>
        </is>
      </c>
      <c r="B138" s="6" t="inlineStr">
        <is>
          <t>CONSULTING</t>
        </is>
      </c>
      <c r="C138" s="6" t="inlineStr">
        <is>
          <t>Cost of Sales</t>
        </is>
      </c>
      <c r="D138" s="6" t="inlineStr">
        <is>
          <t>Sub-Contract Labour</t>
        </is>
      </c>
      <c r="E138" s="41" t="n"/>
      <c r="F138" s="41" t="n"/>
      <c r="G138" s="41" t="n"/>
      <c r="H138" s="41" t="n"/>
      <c r="I138" s="41" t="n"/>
      <c r="J138" s="41" t="n"/>
      <c r="K138" s="41" t="n"/>
      <c r="L138" s="41" t="n"/>
      <c r="M138" s="41" t="n"/>
      <c r="N138" s="41" t="n"/>
      <c r="O138" s="41" t="n"/>
      <c r="P138" s="41" t="n"/>
      <c r="Q138" s="42">
        <f>SUM(E138:P138)</f>
        <v/>
      </c>
    </row>
    <row r="139">
      <c r="A139" s="6" t="inlineStr">
        <is>
          <t>CONSULTING|Service - hires</t>
        </is>
      </c>
      <c r="B139" s="6" t="inlineStr">
        <is>
          <t>CONSULTING</t>
        </is>
      </c>
      <c r="C139" s="6" t="inlineStr">
        <is>
          <t>Cost of Sales</t>
        </is>
      </c>
      <c r="D139" s="6" t="inlineStr">
        <is>
          <t>Service - hires</t>
        </is>
      </c>
      <c r="E139" s="41" t="n"/>
      <c r="F139" s="41" t="n"/>
      <c r="G139" s="41" t="n"/>
      <c r="H139" s="41" t="n"/>
      <c r="I139" s="41" t="n"/>
      <c r="J139" s="41" t="n"/>
      <c r="K139" s="41" t="n"/>
      <c r="L139" s="41" t="n"/>
      <c r="M139" s="41" t="n"/>
      <c r="N139" s="41" t="n"/>
      <c r="O139" s="41" t="n"/>
      <c r="P139" s="41" t="n"/>
      <c r="Q139" s="42">
        <f>SUM(E139:P139)</f>
        <v/>
      </c>
    </row>
    <row r="140">
      <c r="A140" s="6" t="inlineStr">
        <is>
          <t>CONSULTING|Subscriptions &amp; Licences</t>
        </is>
      </c>
      <c r="B140" s="6" t="inlineStr">
        <is>
          <t>CONSULTING</t>
        </is>
      </c>
      <c r="C140" s="6" t="inlineStr">
        <is>
          <t>Cost of Sales</t>
        </is>
      </c>
      <c r="D140" s="6" t="inlineStr">
        <is>
          <t>Subscriptions &amp; Licences</t>
        </is>
      </c>
      <c r="E140" s="41" t="n"/>
      <c r="F140" s="41" t="n"/>
      <c r="G140" s="41" t="n"/>
      <c r="H140" s="41" t="n"/>
      <c r="I140" s="41" t="n"/>
      <c r="J140" s="41" t="n"/>
      <c r="K140" s="41" t="n"/>
      <c r="L140" s="41" t="n"/>
      <c r="M140" s="41" t="n"/>
      <c r="N140" s="41" t="n"/>
      <c r="O140" s="41" t="n"/>
      <c r="P140" s="41" t="n"/>
      <c r="Q140" s="42">
        <f>SUM(E140:P140)</f>
        <v/>
      </c>
    </row>
    <row r="141">
      <c r="A141" s="6" t="inlineStr">
        <is>
          <t>CONSULTING|Equipment -Maintenance Support</t>
        </is>
      </c>
      <c r="B141" s="6" t="inlineStr">
        <is>
          <t>CONSULTING</t>
        </is>
      </c>
      <c r="C141" s="6" t="inlineStr">
        <is>
          <t>Cost of Sales</t>
        </is>
      </c>
      <c r="D141" s="6" t="inlineStr">
        <is>
          <t>Equipment -Maintenance Support</t>
        </is>
      </c>
      <c r="E141" s="41" t="n"/>
      <c r="F141" s="41" t="n"/>
      <c r="G141" s="41" t="n"/>
      <c r="H141" s="41" t="n"/>
      <c r="I141" s="41" t="n"/>
      <c r="J141" s="41" t="n"/>
      <c r="K141" s="41" t="n"/>
      <c r="L141" s="41" t="n"/>
      <c r="M141" s="41" t="n"/>
      <c r="N141" s="41" t="n"/>
      <c r="O141" s="41" t="n"/>
      <c r="P141" s="41" t="n"/>
      <c r="Q141" s="42">
        <f>SUM(E141:P141)</f>
        <v/>
      </c>
    </row>
    <row r="142">
      <c r="A142" s="6" t="inlineStr">
        <is>
          <t>CONSULTING|Stamp Duty</t>
        </is>
      </c>
      <c r="B142" s="6" t="inlineStr">
        <is>
          <t>CONSULTING</t>
        </is>
      </c>
      <c r="C142" s="6" t="inlineStr">
        <is>
          <t>Cost of Sales</t>
        </is>
      </c>
      <c r="D142" s="6" t="inlineStr">
        <is>
          <t>Stamp Duty</t>
        </is>
      </c>
      <c r="E142" s="41" t="n"/>
      <c r="F142" s="41" t="n"/>
      <c r="G142" s="41" t="n"/>
      <c r="H142" s="41" t="n"/>
      <c r="I142" s="41" t="n"/>
      <c r="J142" s="41" t="n"/>
      <c r="K142" s="41" t="n"/>
      <c r="L142" s="41" t="n"/>
      <c r="M142" s="41" t="n"/>
      <c r="N142" s="41" t="n"/>
      <c r="O142" s="41" t="n"/>
      <c r="P142" s="41" t="n"/>
      <c r="Q142" s="42">
        <f>SUM(E142:P142)</f>
        <v/>
      </c>
    </row>
    <row r="143">
      <c r="A143" s="6" t="inlineStr">
        <is>
          <t>CONSULTING|Damage Waiver</t>
        </is>
      </c>
      <c r="B143" s="6" t="inlineStr">
        <is>
          <t>CONSULTING</t>
        </is>
      </c>
      <c r="C143" s="6" t="inlineStr">
        <is>
          <t>Cost of Sales</t>
        </is>
      </c>
      <c r="D143" s="6" t="inlineStr">
        <is>
          <t>Damage Waiver</t>
        </is>
      </c>
      <c r="E143" s="41" t="n"/>
      <c r="F143" s="41" t="n"/>
      <c r="G143" s="41" t="n"/>
      <c r="H143" s="41" t="n"/>
      <c r="I143" s="41" t="n"/>
      <c r="J143" s="41" t="n"/>
      <c r="K143" s="41" t="n"/>
      <c r="L143" s="41" t="n"/>
      <c r="M143" s="41" t="n"/>
      <c r="N143" s="41" t="n"/>
      <c r="O143" s="41" t="n"/>
      <c r="P143" s="41" t="n"/>
      <c r="Q143" s="42">
        <f>SUM(E143:P143)</f>
        <v/>
      </c>
    </row>
    <row r="144">
      <c r="A144" s="6" t="inlineStr">
        <is>
          <t>CONSULTING|Supplier Per Diems</t>
        </is>
      </c>
      <c r="B144" s="6" t="inlineStr">
        <is>
          <t>CONSULTING</t>
        </is>
      </c>
      <c r="C144" s="6" t="inlineStr">
        <is>
          <t>Cost of Sales</t>
        </is>
      </c>
      <c r="D144" s="6" t="inlineStr">
        <is>
          <t>Supplier Per Diems</t>
        </is>
      </c>
      <c r="E144" s="41" t="n"/>
      <c r="F144" s="41" t="n"/>
      <c r="G144" s="41" t="n"/>
      <c r="H144" s="41" t="n"/>
      <c r="I144" s="41" t="n"/>
      <c r="J144" s="41" t="n"/>
      <c r="K144" s="41" t="n"/>
      <c r="L144" s="41" t="n"/>
      <c r="M144" s="41" t="n"/>
      <c r="N144" s="41" t="n"/>
      <c r="O144" s="41" t="n"/>
      <c r="P144" s="41" t="n"/>
      <c r="Q144" s="42">
        <f>SUM(E144:P144)</f>
        <v/>
      </c>
    </row>
    <row r="145">
      <c r="A145" s="6" t="inlineStr">
        <is>
          <t>CONSULTING|Direct Wages &amp; Salaries</t>
        </is>
      </c>
      <c r="B145" s="6" t="inlineStr">
        <is>
          <t>CONSULTING</t>
        </is>
      </c>
      <c r="C145" s="6" t="inlineStr">
        <is>
          <t>Cost of Sales</t>
        </is>
      </c>
      <c r="D145" s="6" t="inlineStr">
        <is>
          <t>Direct Wages &amp; Salaries</t>
        </is>
      </c>
      <c r="E145" s="41" t="n"/>
      <c r="F145" s="41" t="n"/>
      <c r="G145" s="41" t="n"/>
      <c r="H145" s="41" t="n"/>
      <c r="I145" s="41" t="n"/>
      <c r="J145" s="41" t="n"/>
      <c r="K145" s="41" t="n"/>
      <c r="L145" s="41" t="n"/>
      <c r="M145" s="41" t="n"/>
      <c r="N145" s="41" t="n"/>
      <c r="O145" s="41" t="n"/>
      <c r="P145" s="41" t="n"/>
      <c r="Q145" s="42">
        <f>SUM(E145:P145)</f>
        <v/>
      </c>
    </row>
    <row r="146">
      <c r="A146" s="6" t="inlineStr">
        <is>
          <t>CONSULTING|Direct Salaries</t>
        </is>
      </c>
      <c r="B146" s="6" t="inlineStr">
        <is>
          <t>CONSULTING</t>
        </is>
      </c>
      <c r="C146" s="6" t="inlineStr">
        <is>
          <t>Cost of Sales</t>
        </is>
      </c>
      <c r="D146" s="6" t="inlineStr">
        <is>
          <t>Direct Salaries</t>
        </is>
      </c>
      <c r="E146" s="41" t="n"/>
      <c r="F146" s="41" t="n"/>
      <c r="G146" s="41" t="n"/>
      <c r="H146" s="41" t="n"/>
      <c r="I146" s="41" t="n"/>
      <c r="J146" s="41" t="n"/>
      <c r="K146" s="41" t="n"/>
      <c r="L146" s="41" t="n"/>
      <c r="M146" s="41" t="n"/>
      <c r="N146" s="41" t="n"/>
      <c r="O146" s="41" t="n"/>
      <c r="P146" s="41" t="n"/>
      <c r="Q146" s="42">
        <f>SUM(E146:P146)</f>
        <v/>
      </c>
    </row>
    <row r="147">
      <c r="A147" s="6" t="inlineStr">
        <is>
          <t>CONSULTING|Direct Wages</t>
        </is>
      </c>
      <c r="B147" s="6" t="inlineStr">
        <is>
          <t>CONSULTING</t>
        </is>
      </c>
      <c r="C147" s="6" t="inlineStr">
        <is>
          <t>Cost of Sales</t>
        </is>
      </c>
      <c r="D147" s="6" t="inlineStr">
        <is>
          <t>Direct Wages</t>
        </is>
      </c>
      <c r="E147" s="41" t="n"/>
      <c r="F147" s="41" t="n"/>
      <c r="G147" s="41" t="n"/>
      <c r="H147" s="41" t="n"/>
      <c r="I147" s="41" t="n"/>
      <c r="J147" s="41" t="n"/>
      <c r="K147" s="41" t="n"/>
      <c r="L147" s="41" t="n"/>
      <c r="M147" s="41" t="n"/>
      <c r="N147" s="41" t="n"/>
      <c r="O147" s="41" t="n"/>
      <c r="P147" s="41" t="n"/>
      <c r="Q147" s="42">
        <f>SUM(E147:P147)</f>
        <v/>
      </c>
    </row>
    <row r="148">
      <c r="A148" s="6" t="inlineStr">
        <is>
          <t>CONSULTING|Direct Superannuation</t>
        </is>
      </c>
      <c r="B148" s="6" t="inlineStr">
        <is>
          <t>CONSULTING</t>
        </is>
      </c>
      <c r="C148" s="6" t="inlineStr">
        <is>
          <t>Cost of Sales</t>
        </is>
      </c>
      <c r="D148" s="6" t="inlineStr">
        <is>
          <t>Direct Superannuation</t>
        </is>
      </c>
      <c r="E148" s="41" t="n"/>
      <c r="F148" s="41" t="n"/>
      <c r="G148" s="41" t="n"/>
      <c r="H148" s="41" t="n"/>
      <c r="I148" s="41" t="n"/>
      <c r="J148" s="41" t="n"/>
      <c r="K148" s="41" t="n"/>
      <c r="L148" s="41" t="n"/>
      <c r="M148" s="41" t="n"/>
      <c r="N148" s="41" t="n"/>
      <c r="O148" s="41" t="n"/>
      <c r="P148" s="41" t="n"/>
      <c r="Q148" s="42">
        <f>SUM(E148:P148)</f>
        <v/>
      </c>
    </row>
    <row r="149">
      <c r="A149" s="6" t="inlineStr">
        <is>
          <t>CONSULTING|Direct Workers Comp</t>
        </is>
      </c>
      <c r="B149" s="6" t="inlineStr">
        <is>
          <t>CONSULTING</t>
        </is>
      </c>
      <c r="C149" s="6" t="inlineStr">
        <is>
          <t>Cost of Sales</t>
        </is>
      </c>
      <c r="D149" s="6" t="inlineStr">
        <is>
          <t>Direct Workers Comp</t>
        </is>
      </c>
      <c r="E149" s="41" t="n"/>
      <c r="F149" s="41" t="n"/>
      <c r="G149" s="41" t="n"/>
      <c r="H149" s="41" t="n"/>
      <c r="I149" s="41" t="n"/>
      <c r="J149" s="41" t="n"/>
      <c r="K149" s="41" t="n"/>
      <c r="L149" s="41" t="n"/>
      <c r="M149" s="41" t="n"/>
      <c r="N149" s="41" t="n"/>
      <c r="O149" s="41" t="n"/>
      <c r="P149" s="41" t="n"/>
      <c r="Q149" s="42">
        <f>SUM(E149:P149)</f>
        <v/>
      </c>
    </row>
    <row r="150">
      <c r="A150" s="6" t="inlineStr">
        <is>
          <t>CONSULTING|Other Direct Expenses</t>
        </is>
      </c>
      <c r="B150" s="6" t="inlineStr">
        <is>
          <t>CONSULTING</t>
        </is>
      </c>
      <c r="C150" s="6" t="inlineStr">
        <is>
          <t>Cost of Sales</t>
        </is>
      </c>
      <c r="D150" s="6" t="inlineStr">
        <is>
          <t>Other Direct Expenses</t>
        </is>
      </c>
      <c r="E150" s="41" t="n"/>
      <c r="F150" s="41" t="n"/>
      <c r="G150" s="41" t="n"/>
      <c r="H150" s="41" t="n"/>
      <c r="I150" s="41" t="n"/>
      <c r="J150" s="41" t="n"/>
      <c r="K150" s="41" t="n"/>
      <c r="L150" s="41" t="n"/>
      <c r="M150" s="41" t="n"/>
      <c r="N150" s="41" t="n"/>
      <c r="O150" s="41" t="n"/>
      <c r="P150" s="41" t="n"/>
      <c r="Q150" s="42">
        <f>SUM(E150:P150)</f>
        <v/>
      </c>
    </row>
    <row r="151">
      <c r="A151" s="6" t="inlineStr">
        <is>
          <t>CONSULTING|Credit Card fees paid - COGS</t>
        </is>
      </c>
      <c r="B151" s="6" t="inlineStr">
        <is>
          <t>CONSULTING</t>
        </is>
      </c>
      <c r="C151" s="6" t="inlineStr">
        <is>
          <t>Cost of Sales</t>
        </is>
      </c>
      <c r="D151" s="6" t="inlineStr">
        <is>
          <t>Credit Card fees paid - COGS</t>
        </is>
      </c>
      <c r="E151" s="41" t="n"/>
      <c r="F151" s="41" t="n"/>
      <c r="G151" s="41" t="n"/>
      <c r="H151" s="41" t="n"/>
      <c r="I151" s="41" t="n"/>
      <c r="J151" s="41" t="n"/>
      <c r="K151" s="41" t="n"/>
      <c r="L151" s="41" t="n"/>
      <c r="M151" s="41" t="n"/>
      <c r="N151" s="41" t="n"/>
      <c r="O151" s="41" t="n"/>
      <c r="P151" s="41" t="n"/>
      <c r="Q151" s="42">
        <f>SUM(E151:P151)</f>
        <v/>
      </c>
    </row>
    <row r="152">
      <c r="A152" s="6" t="inlineStr">
        <is>
          <t>CONSULTING|General &amp; Administrative Exp</t>
        </is>
      </c>
      <c r="B152" s="6" t="inlineStr">
        <is>
          <t>CONSULTING</t>
        </is>
      </c>
      <c r="C152" s="6" t="inlineStr">
        <is>
          <t>Expenses</t>
        </is>
      </c>
      <c r="D152" s="6" t="inlineStr">
        <is>
          <t>General &amp; Administrative Exp</t>
        </is>
      </c>
      <c r="E152" s="41" t="n"/>
      <c r="F152" s="41" t="n"/>
      <c r="G152" s="41" t="n"/>
      <c r="H152" s="41" t="n"/>
      <c r="I152" s="41" t="n"/>
      <c r="J152" s="41" t="n"/>
      <c r="K152" s="41" t="n"/>
      <c r="L152" s="41" t="n"/>
      <c r="M152" s="41" t="n"/>
      <c r="N152" s="41" t="n"/>
      <c r="O152" s="41" t="n"/>
      <c r="P152" s="41" t="n"/>
      <c r="Q152" s="42">
        <f>SUM(E152:P152)</f>
        <v/>
      </c>
    </row>
    <row r="153">
      <c r="A153" s="6" t="inlineStr">
        <is>
          <t>CONSULTING|Business Insurances</t>
        </is>
      </c>
      <c r="B153" s="6" t="inlineStr">
        <is>
          <t>CONSULTING</t>
        </is>
      </c>
      <c r="C153" s="6" t="inlineStr">
        <is>
          <t>Expenses</t>
        </is>
      </c>
      <c r="D153" s="6" t="inlineStr">
        <is>
          <t>Business Insurances</t>
        </is>
      </c>
      <c r="E153" s="41" t="n"/>
      <c r="F153" s="41" t="n"/>
      <c r="G153" s="41" t="n"/>
      <c r="H153" s="41" t="n"/>
      <c r="I153" s="41" t="n"/>
      <c r="J153" s="41" t="n"/>
      <c r="K153" s="41" t="n"/>
      <c r="L153" s="41" t="n"/>
      <c r="M153" s="41" t="n"/>
      <c r="N153" s="41" t="n"/>
      <c r="O153" s="41" t="n"/>
      <c r="P153" s="41" t="n"/>
      <c r="Q153" s="42">
        <f>SUM(E153:P153)</f>
        <v/>
      </c>
    </row>
    <row r="154">
      <c r="A154" s="6" t="inlineStr">
        <is>
          <t>CONSULTING|Advertising &amp; Promotion Exp</t>
        </is>
      </c>
      <c r="B154" s="6" t="inlineStr">
        <is>
          <t>CONSULTING</t>
        </is>
      </c>
      <c r="C154" s="6" t="inlineStr">
        <is>
          <t>Expenses</t>
        </is>
      </c>
      <c r="D154" s="6" t="inlineStr">
        <is>
          <t>Advertising &amp; Promotion Exp</t>
        </is>
      </c>
      <c r="E154" s="41" t="n"/>
      <c r="F154" s="41" t="n"/>
      <c r="G154" s="41" t="n"/>
      <c r="H154" s="41" t="n"/>
      <c r="I154" s="41" t="n"/>
      <c r="J154" s="41" t="n"/>
      <c r="K154" s="41" t="n"/>
      <c r="L154" s="41" t="n"/>
      <c r="M154" s="41" t="n"/>
      <c r="N154" s="41" t="n"/>
      <c r="O154" s="41" t="n"/>
      <c r="P154" s="41" t="n"/>
      <c r="Q154" s="42">
        <f>SUM(E154:P154)</f>
        <v/>
      </c>
    </row>
    <row r="155">
      <c r="A155" s="6" t="inlineStr">
        <is>
          <t>CONSULTING|Operating Expenses</t>
        </is>
      </c>
      <c r="B155" s="6" t="inlineStr">
        <is>
          <t>CONSULTING</t>
        </is>
      </c>
      <c r="C155" s="6" t="inlineStr">
        <is>
          <t>Expenses</t>
        </is>
      </c>
      <c r="D155" s="6" t="inlineStr">
        <is>
          <t>Operating Expenses</t>
        </is>
      </c>
      <c r="E155" s="41" t="n"/>
      <c r="F155" s="41" t="n"/>
      <c r="G155" s="41" t="n"/>
      <c r="H155" s="41" t="n"/>
      <c r="I155" s="41" t="n"/>
      <c r="J155" s="41" t="n"/>
      <c r="K155" s="41" t="n"/>
      <c r="L155" s="41" t="n"/>
      <c r="M155" s="41" t="n"/>
      <c r="N155" s="41" t="n"/>
      <c r="O155" s="41" t="n"/>
      <c r="P155" s="41" t="n"/>
      <c r="Q155" s="42">
        <f>SUM(E155:P155)</f>
        <v/>
      </c>
    </row>
    <row r="156">
      <c r="A156" s="6" t="inlineStr">
        <is>
          <t>CONSULTING|Employment Expenses</t>
        </is>
      </c>
      <c r="B156" s="6" t="inlineStr">
        <is>
          <t>CONSULTING</t>
        </is>
      </c>
      <c r="C156" s="6" t="inlineStr">
        <is>
          <t>Expenses</t>
        </is>
      </c>
      <c r="D156" s="6" t="inlineStr">
        <is>
          <t>Employment Expenses</t>
        </is>
      </c>
      <c r="E156" s="41" t="n"/>
      <c r="F156" s="41" t="n"/>
      <c r="G156" s="41" t="n"/>
      <c r="H156" s="41" t="n"/>
      <c r="I156" s="41" t="n"/>
      <c r="J156" s="41" t="n"/>
      <c r="K156" s="41" t="n"/>
      <c r="L156" s="41" t="n"/>
      <c r="M156" s="41" t="n"/>
      <c r="N156" s="41" t="n"/>
      <c r="O156" s="41" t="n"/>
      <c r="P156" s="41" t="n"/>
      <c r="Q156" s="42">
        <f>SUM(E156:P156)</f>
        <v/>
      </c>
    </row>
    <row r="157">
      <c r="A157" s="6" t="inlineStr">
        <is>
          <t>CONSULTING|Credit Card fees paid</t>
        </is>
      </c>
      <c r="B157" s="6" t="inlineStr">
        <is>
          <t>CONSULTING</t>
        </is>
      </c>
      <c r="C157" s="6" t="inlineStr">
        <is>
          <t>Expenses</t>
        </is>
      </c>
      <c r="D157" s="6" t="inlineStr">
        <is>
          <t>Credit Card fees paid</t>
        </is>
      </c>
      <c r="E157" s="41" t="n"/>
      <c r="F157" s="41" t="n"/>
      <c r="G157" s="41" t="n"/>
      <c r="H157" s="41" t="n"/>
      <c r="I157" s="41" t="n"/>
      <c r="J157" s="41" t="n"/>
      <c r="K157" s="41" t="n"/>
      <c r="L157" s="41" t="n"/>
      <c r="M157" s="41" t="n"/>
      <c r="N157" s="41" t="n"/>
      <c r="O157" s="41" t="n"/>
      <c r="P157" s="41" t="n"/>
      <c r="Q157" s="42">
        <f>SUM(E157:P157)</f>
        <v/>
      </c>
    </row>
    <row r="158">
      <c r="A158" s="6" t="inlineStr">
        <is>
          <t>CONSULTING|Other Income</t>
        </is>
      </c>
      <c r="B158" s="6" t="inlineStr">
        <is>
          <t>CONSULTING</t>
        </is>
      </c>
      <c r="C158" s="6" t="inlineStr">
        <is>
          <t>Other Income</t>
        </is>
      </c>
      <c r="D158" s="6" t="inlineStr">
        <is>
          <t>Other Income</t>
        </is>
      </c>
      <c r="E158" s="41" t="n"/>
      <c r="F158" s="41" t="n"/>
      <c r="G158" s="41" t="n"/>
      <c r="H158" s="41" t="n"/>
      <c r="I158" s="41" t="n"/>
      <c r="J158" s="41" t="n"/>
      <c r="K158" s="41" t="n"/>
      <c r="L158" s="41" t="n"/>
      <c r="M158" s="41" t="n"/>
      <c r="N158" s="41" t="n"/>
      <c r="O158" s="41" t="n"/>
      <c r="P158" s="41" t="n"/>
      <c r="Q158" s="42">
        <f>SUM(E158:P158)</f>
        <v/>
      </c>
    </row>
    <row r="159">
      <c r="A159" s="6" t="inlineStr">
        <is>
          <t>CONSULTING|Other Expenses</t>
        </is>
      </c>
      <c r="B159" s="6" t="inlineStr">
        <is>
          <t>CONSULTING</t>
        </is>
      </c>
      <c r="C159" s="6" t="inlineStr">
        <is>
          <t>Other Expenses</t>
        </is>
      </c>
      <c r="D159" s="6" t="inlineStr">
        <is>
          <t>Other Expenses</t>
        </is>
      </c>
      <c r="E159" s="41" t="n"/>
      <c r="F159" s="41" t="n"/>
      <c r="G159" s="41" t="n"/>
      <c r="H159" s="41" t="n"/>
      <c r="I159" s="41" t="n"/>
      <c r="J159" s="41" t="n"/>
      <c r="K159" s="41" t="n"/>
      <c r="L159" s="41" t="n"/>
      <c r="M159" s="41" t="n"/>
      <c r="N159" s="41" t="n"/>
      <c r="O159" s="41" t="n"/>
      <c r="P159" s="41" t="n"/>
      <c r="Q159" s="42">
        <f>SUM(E159:P159)</f>
        <v/>
      </c>
    </row>
    <row r="160">
      <c r="A160" s="6" t="inlineStr">
        <is>
          <t>ADMIN|Contract Income</t>
        </is>
      </c>
      <c r="B160" s="6" t="inlineStr">
        <is>
          <t>ADMIN</t>
        </is>
      </c>
      <c r="C160" s="6" t="inlineStr">
        <is>
          <t>Income</t>
        </is>
      </c>
      <c r="D160" s="6" t="inlineStr">
        <is>
          <t>Contract Income</t>
        </is>
      </c>
      <c r="E160" s="41" t="n"/>
      <c r="F160" s="41" t="n"/>
      <c r="G160" s="41" t="n"/>
      <c r="H160" s="41" t="n"/>
      <c r="I160" s="41" t="n"/>
      <c r="J160" s="41" t="n"/>
      <c r="K160" s="41" t="n"/>
      <c r="L160" s="41" t="n"/>
      <c r="M160" s="41" t="n"/>
      <c r="N160" s="41" t="n"/>
      <c r="O160" s="41" t="n"/>
      <c r="P160" s="41" t="n"/>
      <c r="Q160" s="42">
        <f>SUM(E160:P160)</f>
        <v/>
      </c>
    </row>
    <row r="161">
      <c r="A161" s="6" t="inlineStr">
        <is>
          <t>ADMIN|Non Contract Income</t>
        </is>
      </c>
      <c r="B161" s="6" t="inlineStr">
        <is>
          <t>ADMIN</t>
        </is>
      </c>
      <c r="C161" s="6" t="inlineStr">
        <is>
          <t>Income</t>
        </is>
      </c>
      <c r="D161" s="6" t="inlineStr">
        <is>
          <t>Non Contract Income</t>
        </is>
      </c>
      <c r="E161" s="41" t="n"/>
      <c r="F161" s="41" t="n"/>
      <c r="G161" s="41" t="n"/>
      <c r="H161" s="41" t="n"/>
      <c r="I161" s="41" t="n"/>
      <c r="J161" s="41" t="n"/>
      <c r="K161" s="41" t="n"/>
      <c r="L161" s="41" t="n"/>
      <c r="M161" s="41" t="n"/>
      <c r="N161" s="41" t="n"/>
      <c r="O161" s="41" t="n"/>
      <c r="P161" s="41" t="n"/>
      <c r="Q161" s="42">
        <f>SUM(E161:P161)</f>
        <v/>
      </c>
    </row>
    <row r="162">
      <c r="A162" s="6" t="inlineStr">
        <is>
          <t>ADMIN|Work in Progess</t>
        </is>
      </c>
      <c r="B162" s="6" t="inlineStr">
        <is>
          <t>ADMIN</t>
        </is>
      </c>
      <c r="C162" s="6" t="inlineStr">
        <is>
          <t>Income</t>
        </is>
      </c>
      <c r="D162" s="6" t="inlineStr">
        <is>
          <t>Work in Progess</t>
        </is>
      </c>
      <c r="E162" s="41" t="n"/>
      <c r="F162" s="41" t="n"/>
      <c r="G162" s="41" t="n"/>
      <c r="H162" s="41" t="n"/>
      <c r="I162" s="41" t="n"/>
      <c r="J162" s="41" t="n"/>
      <c r="K162" s="41" t="n"/>
      <c r="L162" s="41" t="n"/>
      <c r="M162" s="41" t="n"/>
      <c r="N162" s="41" t="n"/>
      <c r="O162" s="41" t="n"/>
      <c r="P162" s="41" t="n"/>
      <c r="Q162" s="42">
        <f>SUM(E162:P162)</f>
        <v/>
      </c>
    </row>
    <row r="163">
      <c r="A163" s="6" t="inlineStr">
        <is>
          <t>ADMIN|Freight Collected &amp; Travel</t>
        </is>
      </c>
      <c r="B163" s="6" t="inlineStr">
        <is>
          <t>ADMIN</t>
        </is>
      </c>
      <c r="C163" s="6" t="inlineStr">
        <is>
          <t>Income</t>
        </is>
      </c>
      <c r="D163" s="6" t="inlineStr">
        <is>
          <t>Freight Collected &amp; Travel</t>
        </is>
      </c>
      <c r="E163" s="41" t="n"/>
      <c r="F163" s="41" t="n"/>
      <c r="G163" s="41" t="n"/>
      <c r="H163" s="41" t="n"/>
      <c r="I163" s="41" t="n"/>
      <c r="J163" s="41" t="n"/>
      <c r="K163" s="41" t="n"/>
      <c r="L163" s="41" t="n"/>
      <c r="M163" s="41" t="n"/>
      <c r="N163" s="41" t="n"/>
      <c r="O163" s="41" t="n"/>
      <c r="P163" s="41" t="n"/>
      <c r="Q163" s="42">
        <f>SUM(E163:P163)</f>
        <v/>
      </c>
    </row>
    <row r="164">
      <c r="A164" s="6" t="inlineStr">
        <is>
          <t>ADMIN|Credit Card Fees Collected</t>
        </is>
      </c>
      <c r="B164" s="6" t="inlineStr">
        <is>
          <t>ADMIN</t>
        </is>
      </c>
      <c r="C164" s="6" t="inlineStr">
        <is>
          <t>Income</t>
        </is>
      </c>
      <c r="D164" s="6" t="inlineStr">
        <is>
          <t>Credit Card Fees Collected</t>
        </is>
      </c>
      <c r="E164" s="41" t="n"/>
      <c r="F164" s="41" t="n"/>
      <c r="G164" s="41" t="n"/>
      <c r="H164" s="41" t="n"/>
      <c r="I164" s="41" t="n"/>
      <c r="J164" s="41" t="n"/>
      <c r="K164" s="41" t="n"/>
      <c r="L164" s="41" t="n"/>
      <c r="M164" s="41" t="n"/>
      <c r="N164" s="41" t="n"/>
      <c r="O164" s="41" t="n"/>
      <c r="P164" s="41" t="n"/>
      <c r="Q164" s="42">
        <f>SUM(E164:P164)</f>
        <v/>
      </c>
    </row>
    <row r="165">
      <c r="A165" s="6" t="inlineStr">
        <is>
          <t>ADMIN|Meal &amp; Travel Allowances</t>
        </is>
      </c>
      <c r="B165" s="6" t="inlineStr">
        <is>
          <t>ADMIN</t>
        </is>
      </c>
      <c r="C165" s="6" t="inlineStr">
        <is>
          <t>Income</t>
        </is>
      </c>
      <c r="D165" s="6" t="inlineStr">
        <is>
          <t>Meal &amp; Travel Allowances</t>
        </is>
      </c>
      <c r="E165" s="41" t="n"/>
      <c r="F165" s="41" t="n"/>
      <c r="G165" s="41" t="n"/>
      <c r="H165" s="41" t="n"/>
      <c r="I165" s="41" t="n"/>
      <c r="J165" s="41" t="n"/>
      <c r="K165" s="41" t="n"/>
      <c r="L165" s="41" t="n"/>
      <c r="M165" s="41" t="n"/>
      <c r="N165" s="41" t="n"/>
      <c r="O165" s="41" t="n"/>
      <c r="P165" s="41" t="n"/>
      <c r="Q165" s="42">
        <f>SUM(E165:P165)</f>
        <v/>
      </c>
    </row>
    <row r="166">
      <c r="A166" s="6" t="inlineStr">
        <is>
          <t>ADMIN|Miscellaneous Income</t>
        </is>
      </c>
      <c r="B166" s="6" t="inlineStr">
        <is>
          <t>ADMIN</t>
        </is>
      </c>
      <c r="C166" s="6" t="inlineStr">
        <is>
          <t>Income</t>
        </is>
      </c>
      <c r="D166" s="6" t="inlineStr">
        <is>
          <t>Miscellaneous Income</t>
        </is>
      </c>
      <c r="E166" s="41" t="n"/>
      <c r="F166" s="41" t="n"/>
      <c r="G166" s="41" t="n"/>
      <c r="H166" s="41" t="n"/>
      <c r="I166" s="41" t="n"/>
      <c r="J166" s="41" t="n"/>
      <c r="K166" s="41" t="n"/>
      <c r="L166" s="41" t="n"/>
      <c r="M166" s="41" t="n"/>
      <c r="N166" s="41" t="n"/>
      <c r="O166" s="41" t="n"/>
      <c r="P166" s="41" t="n"/>
      <c r="Q166" s="42">
        <f>SUM(E166:P166)</f>
        <v/>
      </c>
    </row>
    <row r="167">
      <c r="A167" s="6" t="inlineStr">
        <is>
          <t>ADMIN|Equipment - Purchase</t>
        </is>
      </c>
      <c r="B167" s="6" t="inlineStr">
        <is>
          <t>ADMIN</t>
        </is>
      </c>
      <c r="C167" s="6" t="inlineStr">
        <is>
          <t>Cost of Sales</t>
        </is>
      </c>
      <c r="D167" s="6" t="inlineStr">
        <is>
          <t>Equipment - Purchase</t>
        </is>
      </c>
      <c r="E167" s="41" t="n"/>
      <c r="F167" s="41" t="n"/>
      <c r="G167" s="41" t="n"/>
      <c r="H167" s="41" t="n"/>
      <c r="I167" s="41" t="n"/>
      <c r="J167" s="41" t="n"/>
      <c r="K167" s="41" t="n"/>
      <c r="L167" s="41" t="n"/>
      <c r="M167" s="41" t="n"/>
      <c r="N167" s="41" t="n"/>
      <c r="O167" s="41" t="n"/>
      <c r="P167" s="41" t="n"/>
      <c r="Q167" s="42">
        <f>SUM(E167:P167)</f>
        <v/>
      </c>
    </row>
    <row r="168">
      <c r="A168" s="6" t="inlineStr">
        <is>
          <t>ADMIN|Equipment - Hires</t>
        </is>
      </c>
      <c r="B168" s="6" t="inlineStr">
        <is>
          <t>ADMIN</t>
        </is>
      </c>
      <c r="C168" s="6" t="inlineStr">
        <is>
          <t>Cost of Sales</t>
        </is>
      </c>
      <c r="D168" s="6" t="inlineStr">
        <is>
          <t>Equipment - Hires</t>
        </is>
      </c>
      <c r="E168" s="41" t="n"/>
      <c r="F168" s="41" t="n"/>
      <c r="G168" s="41" t="n"/>
      <c r="H168" s="41" t="n"/>
      <c r="I168" s="41" t="n"/>
      <c r="J168" s="41" t="n"/>
      <c r="K168" s="41" t="n"/>
      <c r="L168" s="41" t="n"/>
      <c r="M168" s="41" t="n"/>
      <c r="N168" s="41" t="n"/>
      <c r="O168" s="41" t="n"/>
      <c r="P168" s="41" t="n"/>
      <c r="Q168" s="42">
        <f>SUM(E168:P168)</f>
        <v/>
      </c>
    </row>
    <row r="169">
      <c r="A169" s="6" t="inlineStr">
        <is>
          <t>ADMIN|Sub-Contract Labour</t>
        </is>
      </c>
      <c r="B169" s="6" t="inlineStr">
        <is>
          <t>ADMIN</t>
        </is>
      </c>
      <c r="C169" s="6" t="inlineStr">
        <is>
          <t>Cost of Sales</t>
        </is>
      </c>
      <c r="D169" s="6" t="inlineStr">
        <is>
          <t>Sub-Contract Labour</t>
        </is>
      </c>
      <c r="E169" s="41" t="n"/>
      <c r="F169" s="41" t="n"/>
      <c r="G169" s="41" t="n"/>
      <c r="H169" s="41" t="n"/>
      <c r="I169" s="41" t="n"/>
      <c r="J169" s="41" t="n"/>
      <c r="K169" s="41" t="n"/>
      <c r="L169" s="41" t="n"/>
      <c r="M169" s="41" t="n"/>
      <c r="N169" s="41" t="n"/>
      <c r="O169" s="41" t="n"/>
      <c r="P169" s="41" t="n"/>
      <c r="Q169" s="42">
        <f>SUM(E169:P169)</f>
        <v/>
      </c>
    </row>
    <row r="170">
      <c r="A170" s="6" t="inlineStr">
        <is>
          <t>ADMIN|Service - hires</t>
        </is>
      </c>
      <c r="B170" s="6" t="inlineStr">
        <is>
          <t>ADMIN</t>
        </is>
      </c>
      <c r="C170" s="6" t="inlineStr">
        <is>
          <t>Cost of Sales</t>
        </is>
      </c>
      <c r="D170" s="6" t="inlineStr">
        <is>
          <t>Service - hires</t>
        </is>
      </c>
      <c r="E170" s="41" t="n"/>
      <c r="F170" s="41" t="n"/>
      <c r="G170" s="41" t="n"/>
      <c r="H170" s="41" t="n"/>
      <c r="I170" s="41" t="n"/>
      <c r="J170" s="41" t="n"/>
      <c r="K170" s="41" t="n"/>
      <c r="L170" s="41" t="n"/>
      <c r="M170" s="41" t="n"/>
      <c r="N170" s="41" t="n"/>
      <c r="O170" s="41" t="n"/>
      <c r="P170" s="41" t="n"/>
      <c r="Q170" s="42">
        <f>SUM(E170:P170)</f>
        <v/>
      </c>
    </row>
    <row r="171">
      <c r="A171" s="6" t="inlineStr">
        <is>
          <t>ADMIN|Subscriptions &amp; Licences</t>
        </is>
      </c>
      <c r="B171" s="6" t="inlineStr">
        <is>
          <t>ADMIN</t>
        </is>
      </c>
      <c r="C171" s="6" t="inlineStr">
        <is>
          <t>Cost of Sales</t>
        </is>
      </c>
      <c r="D171" s="6" t="inlineStr">
        <is>
          <t>Subscriptions &amp; Licences</t>
        </is>
      </c>
      <c r="E171" s="41" t="n"/>
      <c r="F171" s="41" t="n"/>
      <c r="G171" s="41" t="n"/>
      <c r="H171" s="41" t="n"/>
      <c r="I171" s="41" t="n"/>
      <c r="J171" s="41" t="n"/>
      <c r="K171" s="41" t="n"/>
      <c r="L171" s="41" t="n"/>
      <c r="M171" s="41" t="n"/>
      <c r="N171" s="41" t="n"/>
      <c r="O171" s="41" t="n"/>
      <c r="P171" s="41" t="n"/>
      <c r="Q171" s="42">
        <f>SUM(E171:P171)</f>
        <v/>
      </c>
    </row>
    <row r="172">
      <c r="A172" s="6" t="inlineStr">
        <is>
          <t>ADMIN|Equipment -Maintenance Support</t>
        </is>
      </c>
      <c r="B172" s="6" t="inlineStr">
        <is>
          <t>ADMIN</t>
        </is>
      </c>
      <c r="C172" s="6" t="inlineStr">
        <is>
          <t>Cost of Sales</t>
        </is>
      </c>
      <c r="D172" s="6" t="inlineStr">
        <is>
          <t>Equipment -Maintenance Support</t>
        </is>
      </c>
      <c r="E172" s="41" t="n"/>
      <c r="F172" s="41" t="n"/>
      <c r="G172" s="41" t="n"/>
      <c r="H172" s="41" t="n"/>
      <c r="I172" s="41" t="n"/>
      <c r="J172" s="41" t="n"/>
      <c r="K172" s="41" t="n"/>
      <c r="L172" s="41" t="n"/>
      <c r="M172" s="41" t="n"/>
      <c r="N172" s="41" t="n"/>
      <c r="O172" s="41" t="n"/>
      <c r="P172" s="41" t="n"/>
      <c r="Q172" s="42">
        <f>SUM(E172:P172)</f>
        <v/>
      </c>
    </row>
    <row r="173">
      <c r="A173" s="6" t="inlineStr">
        <is>
          <t>ADMIN|Stamp Duty</t>
        </is>
      </c>
      <c r="B173" s="6" t="inlineStr">
        <is>
          <t>ADMIN</t>
        </is>
      </c>
      <c r="C173" s="6" t="inlineStr">
        <is>
          <t>Cost of Sales</t>
        </is>
      </c>
      <c r="D173" s="6" t="inlineStr">
        <is>
          <t>Stamp Duty</t>
        </is>
      </c>
      <c r="E173" s="41" t="n"/>
      <c r="F173" s="41" t="n"/>
      <c r="G173" s="41" t="n"/>
      <c r="H173" s="41" t="n"/>
      <c r="I173" s="41" t="n"/>
      <c r="J173" s="41" t="n"/>
      <c r="K173" s="41" t="n"/>
      <c r="L173" s="41" t="n"/>
      <c r="M173" s="41" t="n"/>
      <c r="N173" s="41" t="n"/>
      <c r="O173" s="41" t="n"/>
      <c r="P173" s="41" t="n"/>
      <c r="Q173" s="42">
        <f>SUM(E173:P173)</f>
        <v/>
      </c>
    </row>
    <row r="174">
      <c r="A174" s="6" t="inlineStr">
        <is>
          <t>ADMIN|Damage Waiver</t>
        </is>
      </c>
      <c r="B174" s="6" t="inlineStr">
        <is>
          <t>ADMIN</t>
        </is>
      </c>
      <c r="C174" s="6" t="inlineStr">
        <is>
          <t>Cost of Sales</t>
        </is>
      </c>
      <c r="D174" s="6" t="inlineStr">
        <is>
          <t>Damage Waiver</t>
        </is>
      </c>
      <c r="E174" s="41" t="n"/>
      <c r="F174" s="41" t="n"/>
      <c r="G174" s="41" t="n"/>
      <c r="H174" s="41" t="n"/>
      <c r="I174" s="41" t="n"/>
      <c r="J174" s="41" t="n"/>
      <c r="K174" s="41" t="n"/>
      <c r="L174" s="41" t="n"/>
      <c r="M174" s="41" t="n"/>
      <c r="N174" s="41" t="n"/>
      <c r="O174" s="41" t="n"/>
      <c r="P174" s="41" t="n"/>
      <c r="Q174" s="42">
        <f>SUM(E174:P174)</f>
        <v/>
      </c>
    </row>
    <row r="175">
      <c r="A175" s="6" t="inlineStr">
        <is>
          <t>ADMIN|Supplier Per Diems</t>
        </is>
      </c>
      <c r="B175" s="6" t="inlineStr">
        <is>
          <t>ADMIN</t>
        </is>
      </c>
      <c r="C175" s="6" t="inlineStr">
        <is>
          <t>Cost of Sales</t>
        </is>
      </c>
      <c r="D175" s="6" t="inlineStr">
        <is>
          <t>Supplier Per Diems</t>
        </is>
      </c>
      <c r="E175" s="41" t="n"/>
      <c r="F175" s="41" t="n"/>
      <c r="G175" s="41" t="n"/>
      <c r="H175" s="41" t="n"/>
      <c r="I175" s="41" t="n"/>
      <c r="J175" s="41" t="n"/>
      <c r="K175" s="41" t="n"/>
      <c r="L175" s="41" t="n"/>
      <c r="M175" s="41" t="n"/>
      <c r="N175" s="41" t="n"/>
      <c r="O175" s="41" t="n"/>
      <c r="P175" s="41" t="n"/>
      <c r="Q175" s="42">
        <f>SUM(E175:P175)</f>
        <v/>
      </c>
    </row>
    <row r="176">
      <c r="A176" s="6" t="inlineStr">
        <is>
          <t>ADMIN|Direct Wages &amp; Salaries</t>
        </is>
      </c>
      <c r="B176" s="6" t="inlineStr">
        <is>
          <t>ADMIN</t>
        </is>
      </c>
      <c r="C176" s="6" t="inlineStr">
        <is>
          <t>Cost of Sales</t>
        </is>
      </c>
      <c r="D176" s="6" t="inlineStr">
        <is>
          <t>Direct Wages &amp; Salaries</t>
        </is>
      </c>
      <c r="E176" s="41" t="n"/>
      <c r="F176" s="41" t="n"/>
      <c r="G176" s="41" t="n"/>
      <c r="H176" s="41" t="n"/>
      <c r="I176" s="41" t="n"/>
      <c r="J176" s="41" t="n"/>
      <c r="K176" s="41" t="n"/>
      <c r="L176" s="41" t="n"/>
      <c r="M176" s="41" t="n"/>
      <c r="N176" s="41" t="n"/>
      <c r="O176" s="41" t="n"/>
      <c r="P176" s="41" t="n"/>
      <c r="Q176" s="42">
        <f>SUM(E176:P176)</f>
        <v/>
      </c>
    </row>
    <row r="177">
      <c r="A177" s="6" t="inlineStr">
        <is>
          <t>ADMIN|Direct Salaries</t>
        </is>
      </c>
      <c r="B177" s="6" t="inlineStr">
        <is>
          <t>ADMIN</t>
        </is>
      </c>
      <c r="C177" s="6" t="inlineStr">
        <is>
          <t>Cost of Sales</t>
        </is>
      </c>
      <c r="D177" s="6" t="inlineStr">
        <is>
          <t>Direct Salaries</t>
        </is>
      </c>
      <c r="E177" s="41" t="n"/>
      <c r="F177" s="41" t="n"/>
      <c r="G177" s="41" t="n"/>
      <c r="H177" s="41" t="n"/>
      <c r="I177" s="41" t="n"/>
      <c r="J177" s="41" t="n"/>
      <c r="K177" s="41" t="n"/>
      <c r="L177" s="41" t="n"/>
      <c r="M177" s="41" t="n"/>
      <c r="N177" s="41" t="n"/>
      <c r="O177" s="41" t="n"/>
      <c r="P177" s="41" t="n"/>
      <c r="Q177" s="42">
        <f>SUM(E177:P177)</f>
        <v/>
      </c>
    </row>
    <row r="178">
      <c r="A178" s="6" t="inlineStr">
        <is>
          <t>ADMIN|Direct Wages</t>
        </is>
      </c>
      <c r="B178" s="6" t="inlineStr">
        <is>
          <t>ADMIN</t>
        </is>
      </c>
      <c r="C178" s="6" t="inlineStr">
        <is>
          <t>Cost of Sales</t>
        </is>
      </c>
      <c r="D178" s="6" t="inlineStr">
        <is>
          <t>Direct Wages</t>
        </is>
      </c>
      <c r="E178" s="41" t="n"/>
      <c r="F178" s="41" t="n"/>
      <c r="G178" s="41" t="n"/>
      <c r="H178" s="41" t="n"/>
      <c r="I178" s="41" t="n"/>
      <c r="J178" s="41" t="n"/>
      <c r="K178" s="41" t="n"/>
      <c r="L178" s="41" t="n"/>
      <c r="M178" s="41" t="n"/>
      <c r="N178" s="41" t="n"/>
      <c r="O178" s="41" t="n"/>
      <c r="P178" s="41" t="n"/>
      <c r="Q178" s="42">
        <f>SUM(E178:P178)</f>
        <v/>
      </c>
    </row>
    <row r="179">
      <c r="A179" s="6" t="inlineStr">
        <is>
          <t>ADMIN|Direct Superannuation</t>
        </is>
      </c>
      <c r="B179" s="6" t="inlineStr">
        <is>
          <t>ADMIN</t>
        </is>
      </c>
      <c r="C179" s="6" t="inlineStr">
        <is>
          <t>Cost of Sales</t>
        </is>
      </c>
      <c r="D179" s="6" t="inlineStr">
        <is>
          <t>Direct Superannuation</t>
        </is>
      </c>
      <c r="E179" s="41" t="n"/>
      <c r="F179" s="41" t="n"/>
      <c r="G179" s="41" t="n"/>
      <c r="H179" s="41" t="n"/>
      <c r="I179" s="41" t="n"/>
      <c r="J179" s="41" t="n"/>
      <c r="K179" s="41" t="n"/>
      <c r="L179" s="41" t="n"/>
      <c r="M179" s="41" t="n"/>
      <c r="N179" s="41" t="n"/>
      <c r="O179" s="41" t="n"/>
      <c r="P179" s="41" t="n"/>
      <c r="Q179" s="42">
        <f>SUM(E179:P179)</f>
        <v/>
      </c>
    </row>
    <row r="180">
      <c r="A180" s="6" t="inlineStr">
        <is>
          <t>ADMIN|Direct Workers Comp</t>
        </is>
      </c>
      <c r="B180" s="6" t="inlineStr">
        <is>
          <t>ADMIN</t>
        </is>
      </c>
      <c r="C180" s="6" t="inlineStr">
        <is>
          <t>Cost of Sales</t>
        </is>
      </c>
      <c r="D180" s="6" t="inlineStr">
        <is>
          <t>Direct Workers Comp</t>
        </is>
      </c>
      <c r="E180" s="41" t="n"/>
      <c r="F180" s="41" t="n"/>
      <c r="G180" s="41" t="n"/>
      <c r="H180" s="41" t="n"/>
      <c r="I180" s="41" t="n"/>
      <c r="J180" s="41" t="n"/>
      <c r="K180" s="41" t="n"/>
      <c r="L180" s="41" t="n"/>
      <c r="M180" s="41" t="n"/>
      <c r="N180" s="41" t="n"/>
      <c r="O180" s="41" t="n"/>
      <c r="P180" s="41" t="n"/>
      <c r="Q180" s="42">
        <f>SUM(E180:P180)</f>
        <v/>
      </c>
    </row>
    <row r="181">
      <c r="A181" s="6" t="inlineStr">
        <is>
          <t>ADMIN|Other Direct Expenses</t>
        </is>
      </c>
      <c r="B181" s="6" t="inlineStr">
        <is>
          <t>ADMIN</t>
        </is>
      </c>
      <c r="C181" s="6" t="inlineStr">
        <is>
          <t>Cost of Sales</t>
        </is>
      </c>
      <c r="D181" s="6" t="inlineStr">
        <is>
          <t>Other Direct Expenses</t>
        </is>
      </c>
      <c r="E181" s="41" t="n"/>
      <c r="F181" s="41" t="n"/>
      <c r="G181" s="41" t="n"/>
      <c r="H181" s="41" t="n"/>
      <c r="I181" s="41" t="n"/>
      <c r="J181" s="41" t="n"/>
      <c r="K181" s="41" t="n"/>
      <c r="L181" s="41" t="n"/>
      <c r="M181" s="41" t="n"/>
      <c r="N181" s="41" t="n"/>
      <c r="O181" s="41" t="n"/>
      <c r="P181" s="41" t="n"/>
      <c r="Q181" s="42">
        <f>SUM(E181:P181)</f>
        <v/>
      </c>
    </row>
    <row r="182">
      <c r="A182" s="6" t="inlineStr">
        <is>
          <t>ADMIN|Credit Card fees paid - COGS</t>
        </is>
      </c>
      <c r="B182" s="6" t="inlineStr">
        <is>
          <t>ADMIN</t>
        </is>
      </c>
      <c r="C182" s="6" t="inlineStr">
        <is>
          <t>Cost of Sales</t>
        </is>
      </c>
      <c r="D182" s="6" t="inlineStr">
        <is>
          <t>Credit Card fees paid - COGS</t>
        </is>
      </c>
      <c r="E182" s="41" t="n"/>
      <c r="F182" s="41" t="n"/>
      <c r="G182" s="41" t="n"/>
      <c r="H182" s="41" t="n"/>
      <c r="I182" s="41" t="n"/>
      <c r="J182" s="41" t="n"/>
      <c r="K182" s="41" t="n"/>
      <c r="L182" s="41" t="n"/>
      <c r="M182" s="41" t="n"/>
      <c r="N182" s="41" t="n"/>
      <c r="O182" s="41" t="n"/>
      <c r="P182" s="41" t="n"/>
      <c r="Q182" s="42">
        <f>SUM(E182:P182)</f>
        <v/>
      </c>
    </row>
    <row r="183">
      <c r="A183" s="6" t="inlineStr">
        <is>
          <t>ADMIN|General &amp; Administrative Exp</t>
        </is>
      </c>
      <c r="B183" s="6" t="inlineStr">
        <is>
          <t>ADMIN</t>
        </is>
      </c>
      <c r="C183" s="6" t="inlineStr">
        <is>
          <t>Expenses</t>
        </is>
      </c>
      <c r="D183" s="6" t="inlineStr">
        <is>
          <t>General &amp; Administrative Exp</t>
        </is>
      </c>
      <c r="E183" s="41" t="n"/>
      <c r="F183" s="41" t="n"/>
      <c r="G183" s="41" t="n"/>
      <c r="H183" s="41" t="n"/>
      <c r="I183" s="41" t="n"/>
      <c r="J183" s="41" t="n"/>
      <c r="K183" s="41" t="n"/>
      <c r="L183" s="41" t="n"/>
      <c r="M183" s="41" t="n"/>
      <c r="N183" s="41" t="n"/>
      <c r="O183" s="41" t="n"/>
      <c r="P183" s="41" t="n"/>
      <c r="Q183" s="42">
        <f>SUM(E183:P183)</f>
        <v/>
      </c>
    </row>
    <row r="184">
      <c r="A184" s="6" t="inlineStr">
        <is>
          <t>ADMIN|Business Insurances</t>
        </is>
      </c>
      <c r="B184" s="6" t="inlineStr">
        <is>
          <t>ADMIN</t>
        </is>
      </c>
      <c r="C184" s="6" t="inlineStr">
        <is>
          <t>Expenses</t>
        </is>
      </c>
      <c r="D184" s="6" t="inlineStr">
        <is>
          <t>Business Insurances</t>
        </is>
      </c>
      <c r="E184" s="41" t="n"/>
      <c r="F184" s="41" t="n"/>
      <c r="G184" s="41" t="n"/>
      <c r="H184" s="41" t="n"/>
      <c r="I184" s="41" t="n"/>
      <c r="J184" s="41" t="n"/>
      <c r="K184" s="41" t="n"/>
      <c r="L184" s="41" t="n"/>
      <c r="M184" s="41" t="n"/>
      <c r="N184" s="41" t="n"/>
      <c r="O184" s="41" t="n"/>
      <c r="P184" s="41" t="n"/>
      <c r="Q184" s="42">
        <f>SUM(E184:P184)</f>
        <v/>
      </c>
    </row>
    <row r="185">
      <c r="A185" s="6" t="inlineStr">
        <is>
          <t>ADMIN|Advertising &amp; Promotion Exp</t>
        </is>
      </c>
      <c r="B185" s="6" t="inlineStr">
        <is>
          <t>ADMIN</t>
        </is>
      </c>
      <c r="C185" s="6" t="inlineStr">
        <is>
          <t>Expenses</t>
        </is>
      </c>
      <c r="D185" s="6" t="inlineStr">
        <is>
          <t>Advertising &amp; Promotion Exp</t>
        </is>
      </c>
      <c r="E185" s="41" t="n"/>
      <c r="F185" s="41" t="n"/>
      <c r="G185" s="41" t="n"/>
      <c r="H185" s="41" t="n"/>
      <c r="I185" s="41" t="n"/>
      <c r="J185" s="41" t="n"/>
      <c r="K185" s="41" t="n"/>
      <c r="L185" s="41" t="n"/>
      <c r="M185" s="41" t="n"/>
      <c r="N185" s="41" t="n"/>
      <c r="O185" s="41" t="n"/>
      <c r="P185" s="41" t="n"/>
      <c r="Q185" s="42">
        <f>SUM(E185:P185)</f>
        <v/>
      </c>
    </row>
    <row r="186">
      <c r="A186" s="6" t="inlineStr">
        <is>
          <t>ADMIN|Operating Expenses</t>
        </is>
      </c>
      <c r="B186" s="6" t="inlineStr">
        <is>
          <t>ADMIN</t>
        </is>
      </c>
      <c r="C186" s="6" t="inlineStr">
        <is>
          <t>Expenses</t>
        </is>
      </c>
      <c r="D186" s="6" t="inlineStr">
        <is>
          <t>Operating Expenses</t>
        </is>
      </c>
      <c r="E186" s="41" t="n"/>
      <c r="F186" s="41" t="n"/>
      <c r="G186" s="41" t="n"/>
      <c r="H186" s="41" t="n"/>
      <c r="I186" s="41" t="n"/>
      <c r="J186" s="41" t="n"/>
      <c r="K186" s="41" t="n"/>
      <c r="L186" s="41" t="n"/>
      <c r="M186" s="41" t="n"/>
      <c r="N186" s="41" t="n"/>
      <c r="O186" s="41" t="n"/>
      <c r="P186" s="41" t="n"/>
      <c r="Q186" s="42">
        <f>SUM(E186:P186)</f>
        <v/>
      </c>
    </row>
    <row r="187">
      <c r="A187" s="6" t="inlineStr">
        <is>
          <t>ADMIN|Employment Expenses</t>
        </is>
      </c>
      <c r="B187" s="6" t="inlineStr">
        <is>
          <t>ADMIN</t>
        </is>
      </c>
      <c r="C187" s="6" t="inlineStr">
        <is>
          <t>Expenses</t>
        </is>
      </c>
      <c r="D187" s="6" t="inlineStr">
        <is>
          <t>Employment Expenses</t>
        </is>
      </c>
      <c r="E187" s="41" t="n"/>
      <c r="F187" s="41" t="n"/>
      <c r="G187" s="41" t="n"/>
      <c r="H187" s="41" t="n"/>
      <c r="I187" s="41" t="n"/>
      <c r="J187" s="41" t="n"/>
      <c r="K187" s="41" t="n"/>
      <c r="L187" s="41" t="n"/>
      <c r="M187" s="41" t="n"/>
      <c r="N187" s="41" t="n"/>
      <c r="O187" s="41" t="n"/>
      <c r="P187" s="41" t="n"/>
      <c r="Q187" s="42">
        <f>SUM(E187:P187)</f>
        <v/>
      </c>
    </row>
    <row r="188">
      <c r="A188" s="6" t="inlineStr">
        <is>
          <t>ADMIN|Credit Card fees paid</t>
        </is>
      </c>
      <c r="B188" s="6" t="inlineStr">
        <is>
          <t>ADMIN</t>
        </is>
      </c>
      <c r="C188" s="6" t="inlineStr">
        <is>
          <t>Expenses</t>
        </is>
      </c>
      <c r="D188" s="6" t="inlineStr">
        <is>
          <t>Credit Card fees paid</t>
        </is>
      </c>
      <c r="E188" s="41" t="n"/>
      <c r="F188" s="41" t="n"/>
      <c r="G188" s="41" t="n"/>
      <c r="H188" s="41" t="n"/>
      <c r="I188" s="41" t="n"/>
      <c r="J188" s="41" t="n"/>
      <c r="K188" s="41" t="n"/>
      <c r="L188" s="41" t="n"/>
      <c r="M188" s="41" t="n"/>
      <c r="N188" s="41" t="n"/>
      <c r="O188" s="41" t="n"/>
      <c r="P188" s="41" t="n"/>
      <c r="Q188" s="42">
        <f>SUM(E188:P188)</f>
        <v/>
      </c>
    </row>
    <row r="189">
      <c r="A189" s="6" t="inlineStr">
        <is>
          <t>ADMIN|Other Income</t>
        </is>
      </c>
      <c r="B189" s="6" t="inlineStr">
        <is>
          <t>ADMIN</t>
        </is>
      </c>
      <c r="C189" s="6" t="inlineStr">
        <is>
          <t>Other Income</t>
        </is>
      </c>
      <c r="D189" s="6" t="inlineStr">
        <is>
          <t>Other Income</t>
        </is>
      </c>
      <c r="E189" s="41" t="n"/>
      <c r="F189" s="41" t="n"/>
      <c r="G189" s="41" t="n"/>
      <c r="H189" s="41" t="n"/>
      <c r="I189" s="41" t="n"/>
      <c r="J189" s="41" t="n"/>
      <c r="K189" s="41" t="n"/>
      <c r="L189" s="41" t="n"/>
      <c r="M189" s="41" t="n"/>
      <c r="N189" s="41" t="n"/>
      <c r="O189" s="41" t="n"/>
      <c r="P189" s="41" t="n"/>
      <c r="Q189" s="42">
        <f>SUM(E189:P189)</f>
        <v/>
      </c>
    </row>
    <row r="190">
      <c r="A190" s="6" t="inlineStr">
        <is>
          <t>ADMIN|Other Expenses</t>
        </is>
      </c>
      <c r="B190" s="6" t="inlineStr">
        <is>
          <t>ADMIN</t>
        </is>
      </c>
      <c r="C190" s="6" t="inlineStr">
        <is>
          <t>Other Expenses</t>
        </is>
      </c>
      <c r="D190" s="6" t="inlineStr">
        <is>
          <t>Other Expenses</t>
        </is>
      </c>
      <c r="E190" s="41" t="n"/>
      <c r="F190" s="41" t="n"/>
      <c r="G190" s="41" t="n"/>
      <c r="H190" s="41" t="n"/>
      <c r="I190" s="41" t="n"/>
      <c r="J190" s="41" t="n"/>
      <c r="K190" s="41" t="n"/>
      <c r="L190" s="41" t="n"/>
      <c r="M190" s="41" t="n"/>
      <c r="N190" s="41" t="n"/>
      <c r="O190" s="41" t="n"/>
      <c r="P190" s="41" t="n"/>
      <c r="Q190" s="42">
        <f>SUM(E190:P190)</f>
        <v/>
      </c>
    </row>
  </sheetData>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F20004"/>
  <sheetViews>
    <sheetView showGridLines="0" workbookViewId="0">
      <pane ySplit="4" topLeftCell="A5" activePane="bottomLeft" state="frozen"/>
      <selection pane="bottomLeft" activeCell="A1" sqref="A1"/>
    </sheetView>
  </sheetViews>
  <sheetFormatPr baseColWidth="8" defaultRowHeight="15"/>
  <cols>
    <col width="14" customWidth="1" min="1" max="1"/>
    <col width="12" customWidth="1" min="2" max="2"/>
    <col width="10" customWidth="1" min="3" max="3"/>
    <col width="16" customWidth="1" min="4" max="4"/>
    <col width="16" customWidth="1" min="5" max="5"/>
    <col width="32" customWidth="1" min="6" max="6"/>
  </cols>
  <sheetData>
    <row r="1">
      <c r="A1" s="1" t="inlineStr">
        <is>
          <t>Cleanup  -  calculated, never type here</t>
        </is>
      </c>
    </row>
    <row r="2">
      <c r="A2" s="2" t="inlineStr">
        <is>
          <t>Amount is Credit less Debit, so income is positive and costs are negative. Department comes from the Cost Centres column, falling back to the bracket tag on the job number.</t>
        </is>
      </c>
    </row>
    <row r="4">
      <c r="A4" s="12" t="inlineStr">
        <is>
          <t>Amount</t>
        </is>
      </c>
      <c r="B4" s="12" t="inlineStr">
        <is>
          <t>Month</t>
        </is>
      </c>
      <c r="C4" s="12" t="inlineStr">
        <is>
          <t>Tag</t>
        </is>
      </c>
      <c r="D4" s="12" t="inlineStr">
        <is>
          <t>Department</t>
        </is>
      </c>
      <c r="E4" s="12" t="inlineStr">
        <is>
          <t>Category</t>
        </is>
      </c>
      <c r="F4" s="12" t="inlineStr">
        <is>
          <t>Subcategory</t>
        </is>
      </c>
    </row>
    <row r="5">
      <c r="A5" s="40">
        <f>IF(GL_Paste!$B2="","",N(GL_Paste!$H2)-N(GL_Paste!$G2))</f>
        <v/>
      </c>
      <c r="B5" s="43">
        <f>IF(GL_Paste!$B2="","",DATE(YEAR(GL_Paste!$E2),MONTH(GL_Paste!$E2),1))</f>
        <v/>
      </c>
      <c r="C5">
        <f>IF(GL_Paste!$B2="","",IF(TRIM(GL_Paste!$M2)&lt;&gt;"",TRIM(GL_Paste!$M2),IFERROR(MID(GL_Paste!$I2,FIND("[",GL_Paste!$I2)+1,FIND("]",GL_Paste!$I2)-FIND("[",GL_Paste!$I2)-1),"")))</f>
        <v/>
      </c>
      <c r="D5">
        <f>IF(GL_Paste!$B2="","",IFERROR(INDEX(DeptName,MATCH($C5,DeptTag,0)),"UNALLOCATED"))</f>
        <v/>
      </c>
      <c r="E5">
        <f>IF(GL_Paste!$B2="","",IFERROR(INDEX(AcctCat,MATCH(GL_Paste!$B2&amp;"",AcctCode,0)),"UNKNOWN"))</f>
        <v/>
      </c>
      <c r="F5">
        <f>IF(GL_Paste!$B2="","",IFERROR(INDEX(AcctSub,MATCH(GL_Paste!$B2&amp;"",AcctCode,0)),"UNKNOWN"))</f>
        <v/>
      </c>
    </row>
    <row r="6">
      <c r="A6" s="40">
        <f>IF(GL_Paste!$B3="","",N(GL_Paste!$H3)-N(GL_Paste!$G3))</f>
        <v/>
      </c>
      <c r="B6" s="43">
        <f>IF(GL_Paste!$B3="","",DATE(YEAR(GL_Paste!$E3),MONTH(GL_Paste!$E3),1))</f>
        <v/>
      </c>
      <c r="C6">
        <f>IF(GL_Paste!$B3="","",IF(TRIM(GL_Paste!$M3)&lt;&gt;"",TRIM(GL_Paste!$M3),IFERROR(MID(GL_Paste!$I3,FIND("[",GL_Paste!$I3)+1,FIND("]",GL_Paste!$I3)-FIND("[",GL_Paste!$I3)-1),"")))</f>
        <v/>
      </c>
      <c r="D6">
        <f>IF(GL_Paste!$B3="","",IFERROR(INDEX(DeptName,MATCH($C6,DeptTag,0)),"UNALLOCATED"))</f>
        <v/>
      </c>
      <c r="E6">
        <f>IF(GL_Paste!$B3="","",IFERROR(INDEX(AcctCat,MATCH(GL_Paste!$B3&amp;"",AcctCode,0)),"UNKNOWN"))</f>
        <v/>
      </c>
      <c r="F6">
        <f>IF(GL_Paste!$B3="","",IFERROR(INDEX(AcctSub,MATCH(GL_Paste!$B3&amp;"",AcctCode,0)),"UNKNOWN"))</f>
        <v/>
      </c>
    </row>
    <row r="7">
      <c r="A7" s="40">
        <f>IF(GL_Paste!$B4="","",N(GL_Paste!$H4)-N(GL_Paste!$G4))</f>
        <v/>
      </c>
      <c r="B7" s="43">
        <f>IF(GL_Paste!$B4="","",DATE(YEAR(GL_Paste!$E4),MONTH(GL_Paste!$E4),1))</f>
        <v/>
      </c>
      <c r="C7">
        <f>IF(GL_Paste!$B4="","",IF(TRIM(GL_Paste!$M4)&lt;&gt;"",TRIM(GL_Paste!$M4),IFERROR(MID(GL_Paste!$I4,FIND("[",GL_Paste!$I4)+1,FIND("]",GL_Paste!$I4)-FIND("[",GL_Paste!$I4)-1),"")))</f>
        <v/>
      </c>
      <c r="D7">
        <f>IF(GL_Paste!$B4="","",IFERROR(INDEX(DeptName,MATCH($C7,DeptTag,0)),"UNALLOCATED"))</f>
        <v/>
      </c>
      <c r="E7">
        <f>IF(GL_Paste!$B4="","",IFERROR(INDEX(AcctCat,MATCH(GL_Paste!$B4&amp;"",AcctCode,0)),"UNKNOWN"))</f>
        <v/>
      </c>
      <c r="F7">
        <f>IF(GL_Paste!$B4="","",IFERROR(INDEX(AcctSub,MATCH(GL_Paste!$B4&amp;"",AcctCode,0)),"UNKNOWN"))</f>
        <v/>
      </c>
    </row>
    <row r="8">
      <c r="A8" s="40">
        <f>IF(GL_Paste!$B5="","",N(GL_Paste!$H5)-N(GL_Paste!$G5))</f>
        <v/>
      </c>
      <c r="B8" s="43">
        <f>IF(GL_Paste!$B5="","",DATE(YEAR(GL_Paste!$E5),MONTH(GL_Paste!$E5),1))</f>
        <v/>
      </c>
      <c r="C8">
        <f>IF(GL_Paste!$B5="","",IF(TRIM(GL_Paste!$M5)&lt;&gt;"",TRIM(GL_Paste!$M5),IFERROR(MID(GL_Paste!$I5,FIND("[",GL_Paste!$I5)+1,FIND("]",GL_Paste!$I5)-FIND("[",GL_Paste!$I5)-1),"")))</f>
        <v/>
      </c>
      <c r="D8">
        <f>IF(GL_Paste!$B5="","",IFERROR(INDEX(DeptName,MATCH($C8,DeptTag,0)),"UNALLOCATED"))</f>
        <v/>
      </c>
      <c r="E8">
        <f>IF(GL_Paste!$B5="","",IFERROR(INDEX(AcctCat,MATCH(GL_Paste!$B5&amp;"",AcctCode,0)),"UNKNOWN"))</f>
        <v/>
      </c>
      <c r="F8">
        <f>IF(GL_Paste!$B5="","",IFERROR(INDEX(AcctSub,MATCH(GL_Paste!$B5&amp;"",AcctCode,0)),"UNKNOWN"))</f>
        <v/>
      </c>
    </row>
    <row r="9">
      <c r="A9" s="40">
        <f>IF(GL_Paste!$B6="","",N(GL_Paste!$H6)-N(GL_Paste!$G6))</f>
        <v/>
      </c>
      <c r="B9" s="43">
        <f>IF(GL_Paste!$B6="","",DATE(YEAR(GL_Paste!$E6),MONTH(GL_Paste!$E6),1))</f>
        <v/>
      </c>
      <c r="C9">
        <f>IF(GL_Paste!$B6="","",IF(TRIM(GL_Paste!$M6)&lt;&gt;"",TRIM(GL_Paste!$M6),IFERROR(MID(GL_Paste!$I6,FIND("[",GL_Paste!$I6)+1,FIND("]",GL_Paste!$I6)-FIND("[",GL_Paste!$I6)-1),"")))</f>
        <v/>
      </c>
      <c r="D9">
        <f>IF(GL_Paste!$B6="","",IFERROR(INDEX(DeptName,MATCH($C9,DeptTag,0)),"UNALLOCATED"))</f>
        <v/>
      </c>
      <c r="E9">
        <f>IF(GL_Paste!$B6="","",IFERROR(INDEX(AcctCat,MATCH(GL_Paste!$B6&amp;"",AcctCode,0)),"UNKNOWN"))</f>
        <v/>
      </c>
      <c r="F9">
        <f>IF(GL_Paste!$B6="","",IFERROR(INDEX(AcctSub,MATCH(GL_Paste!$B6&amp;"",AcctCode,0)),"UNKNOWN"))</f>
        <v/>
      </c>
    </row>
    <row r="10">
      <c r="A10" s="40">
        <f>IF(GL_Paste!$B7="","",N(GL_Paste!$H7)-N(GL_Paste!$G7))</f>
        <v/>
      </c>
      <c r="B10" s="43">
        <f>IF(GL_Paste!$B7="","",DATE(YEAR(GL_Paste!$E7),MONTH(GL_Paste!$E7),1))</f>
        <v/>
      </c>
      <c r="C10">
        <f>IF(GL_Paste!$B7="","",IF(TRIM(GL_Paste!$M7)&lt;&gt;"",TRIM(GL_Paste!$M7),IFERROR(MID(GL_Paste!$I7,FIND("[",GL_Paste!$I7)+1,FIND("]",GL_Paste!$I7)-FIND("[",GL_Paste!$I7)-1),"")))</f>
        <v/>
      </c>
      <c r="D10">
        <f>IF(GL_Paste!$B7="","",IFERROR(INDEX(DeptName,MATCH($C10,DeptTag,0)),"UNALLOCATED"))</f>
        <v/>
      </c>
      <c r="E10">
        <f>IF(GL_Paste!$B7="","",IFERROR(INDEX(AcctCat,MATCH(GL_Paste!$B7&amp;"",AcctCode,0)),"UNKNOWN"))</f>
        <v/>
      </c>
      <c r="F10">
        <f>IF(GL_Paste!$B7="","",IFERROR(INDEX(AcctSub,MATCH(GL_Paste!$B7&amp;"",AcctCode,0)),"UNKNOWN"))</f>
        <v/>
      </c>
    </row>
    <row r="11">
      <c r="A11" s="40">
        <f>IF(GL_Paste!$B8="","",N(GL_Paste!$H8)-N(GL_Paste!$G8))</f>
        <v/>
      </c>
      <c r="B11" s="43">
        <f>IF(GL_Paste!$B8="","",DATE(YEAR(GL_Paste!$E8),MONTH(GL_Paste!$E8),1))</f>
        <v/>
      </c>
      <c r="C11">
        <f>IF(GL_Paste!$B8="","",IF(TRIM(GL_Paste!$M8)&lt;&gt;"",TRIM(GL_Paste!$M8),IFERROR(MID(GL_Paste!$I8,FIND("[",GL_Paste!$I8)+1,FIND("]",GL_Paste!$I8)-FIND("[",GL_Paste!$I8)-1),"")))</f>
        <v/>
      </c>
      <c r="D11">
        <f>IF(GL_Paste!$B8="","",IFERROR(INDEX(DeptName,MATCH($C11,DeptTag,0)),"UNALLOCATED"))</f>
        <v/>
      </c>
      <c r="E11">
        <f>IF(GL_Paste!$B8="","",IFERROR(INDEX(AcctCat,MATCH(GL_Paste!$B8&amp;"",AcctCode,0)),"UNKNOWN"))</f>
        <v/>
      </c>
      <c r="F11">
        <f>IF(GL_Paste!$B8="","",IFERROR(INDEX(AcctSub,MATCH(GL_Paste!$B8&amp;"",AcctCode,0)),"UNKNOWN"))</f>
        <v/>
      </c>
    </row>
    <row r="12">
      <c r="A12" s="40">
        <f>IF(GL_Paste!$B9="","",N(GL_Paste!$H9)-N(GL_Paste!$G9))</f>
        <v/>
      </c>
      <c r="B12" s="43">
        <f>IF(GL_Paste!$B9="","",DATE(YEAR(GL_Paste!$E9),MONTH(GL_Paste!$E9),1))</f>
        <v/>
      </c>
      <c r="C12">
        <f>IF(GL_Paste!$B9="","",IF(TRIM(GL_Paste!$M9)&lt;&gt;"",TRIM(GL_Paste!$M9),IFERROR(MID(GL_Paste!$I9,FIND("[",GL_Paste!$I9)+1,FIND("]",GL_Paste!$I9)-FIND("[",GL_Paste!$I9)-1),"")))</f>
        <v/>
      </c>
      <c r="D12">
        <f>IF(GL_Paste!$B9="","",IFERROR(INDEX(DeptName,MATCH($C12,DeptTag,0)),"UNALLOCATED"))</f>
        <v/>
      </c>
      <c r="E12">
        <f>IF(GL_Paste!$B9="","",IFERROR(INDEX(AcctCat,MATCH(GL_Paste!$B9&amp;"",AcctCode,0)),"UNKNOWN"))</f>
        <v/>
      </c>
      <c r="F12">
        <f>IF(GL_Paste!$B9="","",IFERROR(INDEX(AcctSub,MATCH(GL_Paste!$B9&amp;"",AcctCode,0)),"UNKNOWN"))</f>
        <v/>
      </c>
    </row>
    <row r="13">
      <c r="A13" s="40">
        <f>IF(GL_Paste!$B10="","",N(GL_Paste!$H10)-N(GL_Paste!$G10))</f>
        <v/>
      </c>
      <c r="B13" s="43">
        <f>IF(GL_Paste!$B10="","",DATE(YEAR(GL_Paste!$E10),MONTH(GL_Paste!$E10),1))</f>
        <v/>
      </c>
      <c r="C13">
        <f>IF(GL_Paste!$B10="","",IF(TRIM(GL_Paste!$M10)&lt;&gt;"",TRIM(GL_Paste!$M10),IFERROR(MID(GL_Paste!$I10,FIND("[",GL_Paste!$I10)+1,FIND("]",GL_Paste!$I10)-FIND("[",GL_Paste!$I10)-1),"")))</f>
        <v/>
      </c>
      <c r="D13">
        <f>IF(GL_Paste!$B10="","",IFERROR(INDEX(DeptName,MATCH($C13,DeptTag,0)),"UNALLOCATED"))</f>
        <v/>
      </c>
      <c r="E13">
        <f>IF(GL_Paste!$B10="","",IFERROR(INDEX(AcctCat,MATCH(GL_Paste!$B10&amp;"",AcctCode,0)),"UNKNOWN"))</f>
        <v/>
      </c>
      <c r="F13">
        <f>IF(GL_Paste!$B10="","",IFERROR(INDEX(AcctSub,MATCH(GL_Paste!$B10&amp;"",AcctCode,0)),"UNKNOWN"))</f>
        <v/>
      </c>
    </row>
    <row r="14">
      <c r="A14" s="40">
        <f>IF(GL_Paste!$B11="","",N(GL_Paste!$H11)-N(GL_Paste!$G11))</f>
        <v/>
      </c>
      <c r="B14" s="43">
        <f>IF(GL_Paste!$B11="","",DATE(YEAR(GL_Paste!$E11),MONTH(GL_Paste!$E11),1))</f>
        <v/>
      </c>
      <c r="C14">
        <f>IF(GL_Paste!$B11="","",IF(TRIM(GL_Paste!$M11)&lt;&gt;"",TRIM(GL_Paste!$M11),IFERROR(MID(GL_Paste!$I11,FIND("[",GL_Paste!$I11)+1,FIND("]",GL_Paste!$I11)-FIND("[",GL_Paste!$I11)-1),"")))</f>
        <v/>
      </c>
      <c r="D14">
        <f>IF(GL_Paste!$B11="","",IFERROR(INDEX(DeptName,MATCH($C14,DeptTag,0)),"UNALLOCATED"))</f>
        <v/>
      </c>
      <c r="E14">
        <f>IF(GL_Paste!$B11="","",IFERROR(INDEX(AcctCat,MATCH(GL_Paste!$B11&amp;"",AcctCode,0)),"UNKNOWN"))</f>
        <v/>
      </c>
      <c r="F14">
        <f>IF(GL_Paste!$B11="","",IFERROR(INDEX(AcctSub,MATCH(GL_Paste!$B11&amp;"",AcctCode,0)),"UNKNOWN"))</f>
        <v/>
      </c>
    </row>
    <row r="15">
      <c r="A15" s="40">
        <f>IF(GL_Paste!$B12="","",N(GL_Paste!$H12)-N(GL_Paste!$G12))</f>
        <v/>
      </c>
      <c r="B15" s="43">
        <f>IF(GL_Paste!$B12="","",DATE(YEAR(GL_Paste!$E12),MONTH(GL_Paste!$E12),1))</f>
        <v/>
      </c>
      <c r="C15">
        <f>IF(GL_Paste!$B12="","",IF(TRIM(GL_Paste!$M12)&lt;&gt;"",TRIM(GL_Paste!$M12),IFERROR(MID(GL_Paste!$I12,FIND("[",GL_Paste!$I12)+1,FIND("]",GL_Paste!$I12)-FIND("[",GL_Paste!$I12)-1),"")))</f>
        <v/>
      </c>
      <c r="D15">
        <f>IF(GL_Paste!$B12="","",IFERROR(INDEX(DeptName,MATCH($C15,DeptTag,0)),"UNALLOCATED"))</f>
        <v/>
      </c>
      <c r="E15">
        <f>IF(GL_Paste!$B12="","",IFERROR(INDEX(AcctCat,MATCH(GL_Paste!$B12&amp;"",AcctCode,0)),"UNKNOWN"))</f>
        <v/>
      </c>
      <c r="F15">
        <f>IF(GL_Paste!$B12="","",IFERROR(INDEX(AcctSub,MATCH(GL_Paste!$B12&amp;"",AcctCode,0)),"UNKNOWN"))</f>
        <v/>
      </c>
    </row>
    <row r="16">
      <c r="A16" s="40">
        <f>IF(GL_Paste!$B13="","",N(GL_Paste!$H13)-N(GL_Paste!$G13))</f>
        <v/>
      </c>
      <c r="B16" s="43">
        <f>IF(GL_Paste!$B13="","",DATE(YEAR(GL_Paste!$E13),MONTH(GL_Paste!$E13),1))</f>
        <v/>
      </c>
      <c r="C16">
        <f>IF(GL_Paste!$B13="","",IF(TRIM(GL_Paste!$M13)&lt;&gt;"",TRIM(GL_Paste!$M13),IFERROR(MID(GL_Paste!$I13,FIND("[",GL_Paste!$I13)+1,FIND("]",GL_Paste!$I13)-FIND("[",GL_Paste!$I13)-1),"")))</f>
        <v/>
      </c>
      <c r="D16">
        <f>IF(GL_Paste!$B13="","",IFERROR(INDEX(DeptName,MATCH($C16,DeptTag,0)),"UNALLOCATED"))</f>
        <v/>
      </c>
      <c r="E16">
        <f>IF(GL_Paste!$B13="","",IFERROR(INDEX(AcctCat,MATCH(GL_Paste!$B13&amp;"",AcctCode,0)),"UNKNOWN"))</f>
        <v/>
      </c>
      <c r="F16">
        <f>IF(GL_Paste!$B13="","",IFERROR(INDEX(AcctSub,MATCH(GL_Paste!$B13&amp;"",AcctCode,0)),"UNKNOWN"))</f>
        <v/>
      </c>
    </row>
    <row r="17">
      <c r="A17" s="40">
        <f>IF(GL_Paste!$B14="","",N(GL_Paste!$H14)-N(GL_Paste!$G14))</f>
        <v/>
      </c>
      <c r="B17" s="43">
        <f>IF(GL_Paste!$B14="","",DATE(YEAR(GL_Paste!$E14),MONTH(GL_Paste!$E14),1))</f>
        <v/>
      </c>
      <c r="C17">
        <f>IF(GL_Paste!$B14="","",IF(TRIM(GL_Paste!$M14)&lt;&gt;"",TRIM(GL_Paste!$M14),IFERROR(MID(GL_Paste!$I14,FIND("[",GL_Paste!$I14)+1,FIND("]",GL_Paste!$I14)-FIND("[",GL_Paste!$I14)-1),"")))</f>
        <v/>
      </c>
      <c r="D17">
        <f>IF(GL_Paste!$B14="","",IFERROR(INDEX(DeptName,MATCH($C17,DeptTag,0)),"UNALLOCATED"))</f>
        <v/>
      </c>
      <c r="E17">
        <f>IF(GL_Paste!$B14="","",IFERROR(INDEX(AcctCat,MATCH(GL_Paste!$B14&amp;"",AcctCode,0)),"UNKNOWN"))</f>
        <v/>
      </c>
      <c r="F17">
        <f>IF(GL_Paste!$B14="","",IFERROR(INDEX(AcctSub,MATCH(GL_Paste!$B14&amp;"",AcctCode,0)),"UNKNOWN"))</f>
        <v/>
      </c>
    </row>
    <row r="18">
      <c r="A18" s="40">
        <f>IF(GL_Paste!$B15="","",N(GL_Paste!$H15)-N(GL_Paste!$G15))</f>
        <v/>
      </c>
      <c r="B18" s="43">
        <f>IF(GL_Paste!$B15="","",DATE(YEAR(GL_Paste!$E15),MONTH(GL_Paste!$E15),1))</f>
        <v/>
      </c>
      <c r="C18">
        <f>IF(GL_Paste!$B15="","",IF(TRIM(GL_Paste!$M15)&lt;&gt;"",TRIM(GL_Paste!$M15),IFERROR(MID(GL_Paste!$I15,FIND("[",GL_Paste!$I15)+1,FIND("]",GL_Paste!$I15)-FIND("[",GL_Paste!$I15)-1),"")))</f>
        <v/>
      </c>
      <c r="D18">
        <f>IF(GL_Paste!$B15="","",IFERROR(INDEX(DeptName,MATCH($C18,DeptTag,0)),"UNALLOCATED"))</f>
        <v/>
      </c>
      <c r="E18">
        <f>IF(GL_Paste!$B15="","",IFERROR(INDEX(AcctCat,MATCH(GL_Paste!$B15&amp;"",AcctCode,0)),"UNKNOWN"))</f>
        <v/>
      </c>
      <c r="F18">
        <f>IF(GL_Paste!$B15="","",IFERROR(INDEX(AcctSub,MATCH(GL_Paste!$B15&amp;"",AcctCode,0)),"UNKNOWN"))</f>
        <v/>
      </c>
    </row>
    <row r="19">
      <c r="A19" s="40">
        <f>IF(GL_Paste!$B16="","",N(GL_Paste!$H16)-N(GL_Paste!$G16))</f>
        <v/>
      </c>
      <c r="B19" s="43">
        <f>IF(GL_Paste!$B16="","",DATE(YEAR(GL_Paste!$E16),MONTH(GL_Paste!$E16),1))</f>
        <v/>
      </c>
      <c r="C19">
        <f>IF(GL_Paste!$B16="","",IF(TRIM(GL_Paste!$M16)&lt;&gt;"",TRIM(GL_Paste!$M16),IFERROR(MID(GL_Paste!$I16,FIND("[",GL_Paste!$I16)+1,FIND("]",GL_Paste!$I16)-FIND("[",GL_Paste!$I16)-1),"")))</f>
        <v/>
      </c>
      <c r="D19">
        <f>IF(GL_Paste!$B16="","",IFERROR(INDEX(DeptName,MATCH($C19,DeptTag,0)),"UNALLOCATED"))</f>
        <v/>
      </c>
      <c r="E19">
        <f>IF(GL_Paste!$B16="","",IFERROR(INDEX(AcctCat,MATCH(GL_Paste!$B16&amp;"",AcctCode,0)),"UNKNOWN"))</f>
        <v/>
      </c>
      <c r="F19">
        <f>IF(GL_Paste!$B16="","",IFERROR(INDEX(AcctSub,MATCH(GL_Paste!$B16&amp;"",AcctCode,0)),"UNKNOWN"))</f>
        <v/>
      </c>
    </row>
    <row r="20">
      <c r="A20" s="40">
        <f>IF(GL_Paste!$B17="","",N(GL_Paste!$H17)-N(GL_Paste!$G17))</f>
        <v/>
      </c>
      <c r="B20" s="43">
        <f>IF(GL_Paste!$B17="","",DATE(YEAR(GL_Paste!$E17),MONTH(GL_Paste!$E17),1))</f>
        <v/>
      </c>
      <c r="C20">
        <f>IF(GL_Paste!$B17="","",IF(TRIM(GL_Paste!$M17)&lt;&gt;"",TRIM(GL_Paste!$M17),IFERROR(MID(GL_Paste!$I17,FIND("[",GL_Paste!$I17)+1,FIND("]",GL_Paste!$I17)-FIND("[",GL_Paste!$I17)-1),"")))</f>
        <v/>
      </c>
      <c r="D20">
        <f>IF(GL_Paste!$B17="","",IFERROR(INDEX(DeptName,MATCH($C20,DeptTag,0)),"UNALLOCATED"))</f>
        <v/>
      </c>
      <c r="E20">
        <f>IF(GL_Paste!$B17="","",IFERROR(INDEX(AcctCat,MATCH(GL_Paste!$B17&amp;"",AcctCode,0)),"UNKNOWN"))</f>
        <v/>
      </c>
      <c r="F20">
        <f>IF(GL_Paste!$B17="","",IFERROR(INDEX(AcctSub,MATCH(GL_Paste!$B17&amp;"",AcctCode,0)),"UNKNOWN"))</f>
        <v/>
      </c>
    </row>
    <row r="21">
      <c r="A21" s="40">
        <f>IF(GL_Paste!$B18="","",N(GL_Paste!$H18)-N(GL_Paste!$G18))</f>
        <v/>
      </c>
      <c r="B21" s="43">
        <f>IF(GL_Paste!$B18="","",DATE(YEAR(GL_Paste!$E18),MONTH(GL_Paste!$E18),1))</f>
        <v/>
      </c>
      <c r="C21">
        <f>IF(GL_Paste!$B18="","",IF(TRIM(GL_Paste!$M18)&lt;&gt;"",TRIM(GL_Paste!$M18),IFERROR(MID(GL_Paste!$I18,FIND("[",GL_Paste!$I18)+1,FIND("]",GL_Paste!$I18)-FIND("[",GL_Paste!$I18)-1),"")))</f>
        <v/>
      </c>
      <c r="D21">
        <f>IF(GL_Paste!$B18="","",IFERROR(INDEX(DeptName,MATCH($C21,DeptTag,0)),"UNALLOCATED"))</f>
        <v/>
      </c>
      <c r="E21">
        <f>IF(GL_Paste!$B18="","",IFERROR(INDEX(AcctCat,MATCH(GL_Paste!$B18&amp;"",AcctCode,0)),"UNKNOWN"))</f>
        <v/>
      </c>
      <c r="F21">
        <f>IF(GL_Paste!$B18="","",IFERROR(INDEX(AcctSub,MATCH(GL_Paste!$B18&amp;"",AcctCode,0)),"UNKNOWN"))</f>
        <v/>
      </c>
    </row>
    <row r="22">
      <c r="A22" s="40">
        <f>IF(GL_Paste!$B19="","",N(GL_Paste!$H19)-N(GL_Paste!$G19))</f>
        <v/>
      </c>
      <c r="B22" s="43">
        <f>IF(GL_Paste!$B19="","",DATE(YEAR(GL_Paste!$E19),MONTH(GL_Paste!$E19),1))</f>
        <v/>
      </c>
      <c r="C22">
        <f>IF(GL_Paste!$B19="","",IF(TRIM(GL_Paste!$M19)&lt;&gt;"",TRIM(GL_Paste!$M19),IFERROR(MID(GL_Paste!$I19,FIND("[",GL_Paste!$I19)+1,FIND("]",GL_Paste!$I19)-FIND("[",GL_Paste!$I19)-1),"")))</f>
        <v/>
      </c>
      <c r="D22">
        <f>IF(GL_Paste!$B19="","",IFERROR(INDEX(DeptName,MATCH($C22,DeptTag,0)),"UNALLOCATED"))</f>
        <v/>
      </c>
      <c r="E22">
        <f>IF(GL_Paste!$B19="","",IFERROR(INDEX(AcctCat,MATCH(GL_Paste!$B19&amp;"",AcctCode,0)),"UNKNOWN"))</f>
        <v/>
      </c>
      <c r="F22">
        <f>IF(GL_Paste!$B19="","",IFERROR(INDEX(AcctSub,MATCH(GL_Paste!$B19&amp;"",AcctCode,0)),"UNKNOWN"))</f>
        <v/>
      </c>
    </row>
    <row r="23">
      <c r="A23" s="40">
        <f>IF(GL_Paste!$B20="","",N(GL_Paste!$H20)-N(GL_Paste!$G20))</f>
        <v/>
      </c>
      <c r="B23" s="43">
        <f>IF(GL_Paste!$B20="","",DATE(YEAR(GL_Paste!$E20),MONTH(GL_Paste!$E20),1))</f>
        <v/>
      </c>
      <c r="C23">
        <f>IF(GL_Paste!$B20="","",IF(TRIM(GL_Paste!$M20)&lt;&gt;"",TRIM(GL_Paste!$M20),IFERROR(MID(GL_Paste!$I20,FIND("[",GL_Paste!$I20)+1,FIND("]",GL_Paste!$I20)-FIND("[",GL_Paste!$I20)-1),"")))</f>
        <v/>
      </c>
      <c r="D23">
        <f>IF(GL_Paste!$B20="","",IFERROR(INDEX(DeptName,MATCH($C23,DeptTag,0)),"UNALLOCATED"))</f>
        <v/>
      </c>
      <c r="E23">
        <f>IF(GL_Paste!$B20="","",IFERROR(INDEX(AcctCat,MATCH(GL_Paste!$B20&amp;"",AcctCode,0)),"UNKNOWN"))</f>
        <v/>
      </c>
      <c r="F23">
        <f>IF(GL_Paste!$B20="","",IFERROR(INDEX(AcctSub,MATCH(GL_Paste!$B20&amp;"",AcctCode,0)),"UNKNOWN"))</f>
        <v/>
      </c>
    </row>
    <row r="24">
      <c r="A24" s="40">
        <f>IF(GL_Paste!$B21="","",N(GL_Paste!$H21)-N(GL_Paste!$G21))</f>
        <v/>
      </c>
      <c r="B24" s="43">
        <f>IF(GL_Paste!$B21="","",DATE(YEAR(GL_Paste!$E21),MONTH(GL_Paste!$E21),1))</f>
        <v/>
      </c>
      <c r="C24">
        <f>IF(GL_Paste!$B21="","",IF(TRIM(GL_Paste!$M21)&lt;&gt;"",TRIM(GL_Paste!$M21),IFERROR(MID(GL_Paste!$I21,FIND("[",GL_Paste!$I21)+1,FIND("]",GL_Paste!$I21)-FIND("[",GL_Paste!$I21)-1),"")))</f>
        <v/>
      </c>
      <c r="D24">
        <f>IF(GL_Paste!$B21="","",IFERROR(INDEX(DeptName,MATCH($C24,DeptTag,0)),"UNALLOCATED"))</f>
        <v/>
      </c>
      <c r="E24">
        <f>IF(GL_Paste!$B21="","",IFERROR(INDEX(AcctCat,MATCH(GL_Paste!$B21&amp;"",AcctCode,0)),"UNKNOWN"))</f>
        <v/>
      </c>
      <c r="F24">
        <f>IF(GL_Paste!$B21="","",IFERROR(INDEX(AcctSub,MATCH(GL_Paste!$B21&amp;"",AcctCode,0)),"UNKNOWN"))</f>
        <v/>
      </c>
    </row>
    <row r="25">
      <c r="A25" s="40">
        <f>IF(GL_Paste!$B22="","",N(GL_Paste!$H22)-N(GL_Paste!$G22))</f>
        <v/>
      </c>
      <c r="B25" s="43">
        <f>IF(GL_Paste!$B22="","",DATE(YEAR(GL_Paste!$E22),MONTH(GL_Paste!$E22),1))</f>
        <v/>
      </c>
      <c r="C25">
        <f>IF(GL_Paste!$B22="","",IF(TRIM(GL_Paste!$M22)&lt;&gt;"",TRIM(GL_Paste!$M22),IFERROR(MID(GL_Paste!$I22,FIND("[",GL_Paste!$I22)+1,FIND("]",GL_Paste!$I22)-FIND("[",GL_Paste!$I22)-1),"")))</f>
        <v/>
      </c>
      <c r="D25">
        <f>IF(GL_Paste!$B22="","",IFERROR(INDEX(DeptName,MATCH($C25,DeptTag,0)),"UNALLOCATED"))</f>
        <v/>
      </c>
      <c r="E25">
        <f>IF(GL_Paste!$B22="","",IFERROR(INDEX(AcctCat,MATCH(GL_Paste!$B22&amp;"",AcctCode,0)),"UNKNOWN"))</f>
        <v/>
      </c>
      <c r="F25">
        <f>IF(GL_Paste!$B22="","",IFERROR(INDEX(AcctSub,MATCH(GL_Paste!$B22&amp;"",AcctCode,0)),"UNKNOWN"))</f>
        <v/>
      </c>
    </row>
    <row r="26">
      <c r="A26" s="40">
        <f>IF(GL_Paste!$B23="","",N(GL_Paste!$H23)-N(GL_Paste!$G23))</f>
        <v/>
      </c>
      <c r="B26" s="43">
        <f>IF(GL_Paste!$B23="","",DATE(YEAR(GL_Paste!$E23),MONTH(GL_Paste!$E23),1))</f>
        <v/>
      </c>
      <c r="C26">
        <f>IF(GL_Paste!$B23="","",IF(TRIM(GL_Paste!$M23)&lt;&gt;"",TRIM(GL_Paste!$M23),IFERROR(MID(GL_Paste!$I23,FIND("[",GL_Paste!$I23)+1,FIND("]",GL_Paste!$I23)-FIND("[",GL_Paste!$I23)-1),"")))</f>
        <v/>
      </c>
      <c r="D26">
        <f>IF(GL_Paste!$B23="","",IFERROR(INDEX(DeptName,MATCH($C26,DeptTag,0)),"UNALLOCATED"))</f>
        <v/>
      </c>
      <c r="E26">
        <f>IF(GL_Paste!$B23="","",IFERROR(INDEX(AcctCat,MATCH(GL_Paste!$B23&amp;"",AcctCode,0)),"UNKNOWN"))</f>
        <v/>
      </c>
      <c r="F26">
        <f>IF(GL_Paste!$B23="","",IFERROR(INDEX(AcctSub,MATCH(GL_Paste!$B23&amp;"",AcctCode,0)),"UNKNOWN"))</f>
        <v/>
      </c>
    </row>
    <row r="27">
      <c r="A27" s="40">
        <f>IF(GL_Paste!$B24="","",N(GL_Paste!$H24)-N(GL_Paste!$G24))</f>
        <v/>
      </c>
      <c r="B27" s="43">
        <f>IF(GL_Paste!$B24="","",DATE(YEAR(GL_Paste!$E24),MONTH(GL_Paste!$E24),1))</f>
        <v/>
      </c>
      <c r="C27">
        <f>IF(GL_Paste!$B24="","",IF(TRIM(GL_Paste!$M24)&lt;&gt;"",TRIM(GL_Paste!$M24),IFERROR(MID(GL_Paste!$I24,FIND("[",GL_Paste!$I24)+1,FIND("]",GL_Paste!$I24)-FIND("[",GL_Paste!$I24)-1),"")))</f>
        <v/>
      </c>
      <c r="D27">
        <f>IF(GL_Paste!$B24="","",IFERROR(INDEX(DeptName,MATCH($C27,DeptTag,0)),"UNALLOCATED"))</f>
        <v/>
      </c>
      <c r="E27">
        <f>IF(GL_Paste!$B24="","",IFERROR(INDEX(AcctCat,MATCH(GL_Paste!$B24&amp;"",AcctCode,0)),"UNKNOWN"))</f>
        <v/>
      </c>
      <c r="F27">
        <f>IF(GL_Paste!$B24="","",IFERROR(INDEX(AcctSub,MATCH(GL_Paste!$B24&amp;"",AcctCode,0)),"UNKNOWN"))</f>
        <v/>
      </c>
    </row>
    <row r="28">
      <c r="A28" s="40">
        <f>IF(GL_Paste!$B25="","",N(GL_Paste!$H25)-N(GL_Paste!$G25))</f>
        <v/>
      </c>
      <c r="B28" s="43">
        <f>IF(GL_Paste!$B25="","",DATE(YEAR(GL_Paste!$E25),MONTH(GL_Paste!$E25),1))</f>
        <v/>
      </c>
      <c r="C28">
        <f>IF(GL_Paste!$B25="","",IF(TRIM(GL_Paste!$M25)&lt;&gt;"",TRIM(GL_Paste!$M25),IFERROR(MID(GL_Paste!$I25,FIND("[",GL_Paste!$I25)+1,FIND("]",GL_Paste!$I25)-FIND("[",GL_Paste!$I25)-1),"")))</f>
        <v/>
      </c>
      <c r="D28">
        <f>IF(GL_Paste!$B25="","",IFERROR(INDEX(DeptName,MATCH($C28,DeptTag,0)),"UNALLOCATED"))</f>
        <v/>
      </c>
      <c r="E28">
        <f>IF(GL_Paste!$B25="","",IFERROR(INDEX(AcctCat,MATCH(GL_Paste!$B25&amp;"",AcctCode,0)),"UNKNOWN"))</f>
        <v/>
      </c>
      <c r="F28">
        <f>IF(GL_Paste!$B25="","",IFERROR(INDEX(AcctSub,MATCH(GL_Paste!$B25&amp;"",AcctCode,0)),"UNKNOWN"))</f>
        <v/>
      </c>
    </row>
    <row r="29">
      <c r="A29" s="40">
        <f>IF(GL_Paste!$B26="","",N(GL_Paste!$H26)-N(GL_Paste!$G26))</f>
        <v/>
      </c>
      <c r="B29" s="43">
        <f>IF(GL_Paste!$B26="","",DATE(YEAR(GL_Paste!$E26),MONTH(GL_Paste!$E26),1))</f>
        <v/>
      </c>
      <c r="C29">
        <f>IF(GL_Paste!$B26="","",IF(TRIM(GL_Paste!$M26)&lt;&gt;"",TRIM(GL_Paste!$M26),IFERROR(MID(GL_Paste!$I26,FIND("[",GL_Paste!$I26)+1,FIND("]",GL_Paste!$I26)-FIND("[",GL_Paste!$I26)-1),"")))</f>
        <v/>
      </c>
      <c r="D29">
        <f>IF(GL_Paste!$B26="","",IFERROR(INDEX(DeptName,MATCH($C29,DeptTag,0)),"UNALLOCATED"))</f>
        <v/>
      </c>
      <c r="E29">
        <f>IF(GL_Paste!$B26="","",IFERROR(INDEX(AcctCat,MATCH(GL_Paste!$B26&amp;"",AcctCode,0)),"UNKNOWN"))</f>
        <v/>
      </c>
      <c r="F29">
        <f>IF(GL_Paste!$B26="","",IFERROR(INDEX(AcctSub,MATCH(GL_Paste!$B26&amp;"",AcctCode,0)),"UNKNOWN"))</f>
        <v/>
      </c>
    </row>
    <row r="30">
      <c r="A30" s="40">
        <f>IF(GL_Paste!$B27="","",N(GL_Paste!$H27)-N(GL_Paste!$G27))</f>
        <v/>
      </c>
      <c r="B30" s="43">
        <f>IF(GL_Paste!$B27="","",DATE(YEAR(GL_Paste!$E27),MONTH(GL_Paste!$E27),1))</f>
        <v/>
      </c>
      <c r="C30">
        <f>IF(GL_Paste!$B27="","",IF(TRIM(GL_Paste!$M27)&lt;&gt;"",TRIM(GL_Paste!$M27),IFERROR(MID(GL_Paste!$I27,FIND("[",GL_Paste!$I27)+1,FIND("]",GL_Paste!$I27)-FIND("[",GL_Paste!$I27)-1),"")))</f>
        <v/>
      </c>
      <c r="D30">
        <f>IF(GL_Paste!$B27="","",IFERROR(INDEX(DeptName,MATCH($C30,DeptTag,0)),"UNALLOCATED"))</f>
        <v/>
      </c>
      <c r="E30">
        <f>IF(GL_Paste!$B27="","",IFERROR(INDEX(AcctCat,MATCH(GL_Paste!$B27&amp;"",AcctCode,0)),"UNKNOWN"))</f>
        <v/>
      </c>
      <c r="F30">
        <f>IF(GL_Paste!$B27="","",IFERROR(INDEX(AcctSub,MATCH(GL_Paste!$B27&amp;"",AcctCode,0)),"UNKNOWN"))</f>
        <v/>
      </c>
    </row>
    <row r="31">
      <c r="A31" s="40">
        <f>IF(GL_Paste!$B28="","",N(GL_Paste!$H28)-N(GL_Paste!$G28))</f>
        <v/>
      </c>
      <c r="B31" s="43">
        <f>IF(GL_Paste!$B28="","",DATE(YEAR(GL_Paste!$E28),MONTH(GL_Paste!$E28),1))</f>
        <v/>
      </c>
      <c r="C31">
        <f>IF(GL_Paste!$B28="","",IF(TRIM(GL_Paste!$M28)&lt;&gt;"",TRIM(GL_Paste!$M28),IFERROR(MID(GL_Paste!$I28,FIND("[",GL_Paste!$I28)+1,FIND("]",GL_Paste!$I28)-FIND("[",GL_Paste!$I28)-1),"")))</f>
        <v/>
      </c>
      <c r="D31">
        <f>IF(GL_Paste!$B28="","",IFERROR(INDEX(DeptName,MATCH($C31,DeptTag,0)),"UNALLOCATED"))</f>
        <v/>
      </c>
      <c r="E31">
        <f>IF(GL_Paste!$B28="","",IFERROR(INDEX(AcctCat,MATCH(GL_Paste!$B28&amp;"",AcctCode,0)),"UNKNOWN"))</f>
        <v/>
      </c>
      <c r="F31">
        <f>IF(GL_Paste!$B28="","",IFERROR(INDEX(AcctSub,MATCH(GL_Paste!$B28&amp;"",AcctCode,0)),"UNKNOWN"))</f>
        <v/>
      </c>
    </row>
    <row r="32">
      <c r="A32" s="40">
        <f>IF(GL_Paste!$B29="","",N(GL_Paste!$H29)-N(GL_Paste!$G29))</f>
        <v/>
      </c>
      <c r="B32" s="43">
        <f>IF(GL_Paste!$B29="","",DATE(YEAR(GL_Paste!$E29),MONTH(GL_Paste!$E29),1))</f>
        <v/>
      </c>
      <c r="C32">
        <f>IF(GL_Paste!$B29="","",IF(TRIM(GL_Paste!$M29)&lt;&gt;"",TRIM(GL_Paste!$M29),IFERROR(MID(GL_Paste!$I29,FIND("[",GL_Paste!$I29)+1,FIND("]",GL_Paste!$I29)-FIND("[",GL_Paste!$I29)-1),"")))</f>
        <v/>
      </c>
      <c r="D32">
        <f>IF(GL_Paste!$B29="","",IFERROR(INDEX(DeptName,MATCH($C32,DeptTag,0)),"UNALLOCATED"))</f>
        <v/>
      </c>
      <c r="E32">
        <f>IF(GL_Paste!$B29="","",IFERROR(INDEX(AcctCat,MATCH(GL_Paste!$B29&amp;"",AcctCode,0)),"UNKNOWN"))</f>
        <v/>
      </c>
      <c r="F32">
        <f>IF(GL_Paste!$B29="","",IFERROR(INDEX(AcctSub,MATCH(GL_Paste!$B29&amp;"",AcctCode,0)),"UNKNOWN"))</f>
        <v/>
      </c>
    </row>
    <row r="33">
      <c r="A33" s="40">
        <f>IF(GL_Paste!$B30="","",N(GL_Paste!$H30)-N(GL_Paste!$G30))</f>
        <v/>
      </c>
      <c r="B33" s="43">
        <f>IF(GL_Paste!$B30="","",DATE(YEAR(GL_Paste!$E30),MONTH(GL_Paste!$E30),1))</f>
        <v/>
      </c>
      <c r="C33">
        <f>IF(GL_Paste!$B30="","",IF(TRIM(GL_Paste!$M30)&lt;&gt;"",TRIM(GL_Paste!$M30),IFERROR(MID(GL_Paste!$I30,FIND("[",GL_Paste!$I30)+1,FIND("]",GL_Paste!$I30)-FIND("[",GL_Paste!$I30)-1),"")))</f>
        <v/>
      </c>
      <c r="D33">
        <f>IF(GL_Paste!$B30="","",IFERROR(INDEX(DeptName,MATCH($C33,DeptTag,0)),"UNALLOCATED"))</f>
        <v/>
      </c>
      <c r="E33">
        <f>IF(GL_Paste!$B30="","",IFERROR(INDEX(AcctCat,MATCH(GL_Paste!$B30&amp;"",AcctCode,0)),"UNKNOWN"))</f>
        <v/>
      </c>
      <c r="F33">
        <f>IF(GL_Paste!$B30="","",IFERROR(INDEX(AcctSub,MATCH(GL_Paste!$B30&amp;"",AcctCode,0)),"UNKNOWN"))</f>
        <v/>
      </c>
    </row>
    <row r="34">
      <c r="A34" s="40">
        <f>IF(GL_Paste!$B31="","",N(GL_Paste!$H31)-N(GL_Paste!$G31))</f>
        <v/>
      </c>
      <c r="B34" s="43">
        <f>IF(GL_Paste!$B31="","",DATE(YEAR(GL_Paste!$E31),MONTH(GL_Paste!$E31),1))</f>
        <v/>
      </c>
      <c r="C34">
        <f>IF(GL_Paste!$B31="","",IF(TRIM(GL_Paste!$M31)&lt;&gt;"",TRIM(GL_Paste!$M31),IFERROR(MID(GL_Paste!$I31,FIND("[",GL_Paste!$I31)+1,FIND("]",GL_Paste!$I31)-FIND("[",GL_Paste!$I31)-1),"")))</f>
        <v/>
      </c>
      <c r="D34">
        <f>IF(GL_Paste!$B31="","",IFERROR(INDEX(DeptName,MATCH($C34,DeptTag,0)),"UNALLOCATED"))</f>
        <v/>
      </c>
      <c r="E34">
        <f>IF(GL_Paste!$B31="","",IFERROR(INDEX(AcctCat,MATCH(GL_Paste!$B31&amp;"",AcctCode,0)),"UNKNOWN"))</f>
        <v/>
      </c>
      <c r="F34">
        <f>IF(GL_Paste!$B31="","",IFERROR(INDEX(AcctSub,MATCH(GL_Paste!$B31&amp;"",AcctCode,0)),"UNKNOWN"))</f>
        <v/>
      </c>
    </row>
    <row r="35">
      <c r="A35" s="40">
        <f>IF(GL_Paste!$B32="","",N(GL_Paste!$H32)-N(GL_Paste!$G32))</f>
        <v/>
      </c>
      <c r="B35" s="43">
        <f>IF(GL_Paste!$B32="","",DATE(YEAR(GL_Paste!$E32),MONTH(GL_Paste!$E32),1))</f>
        <v/>
      </c>
      <c r="C35">
        <f>IF(GL_Paste!$B32="","",IF(TRIM(GL_Paste!$M32)&lt;&gt;"",TRIM(GL_Paste!$M32),IFERROR(MID(GL_Paste!$I32,FIND("[",GL_Paste!$I32)+1,FIND("]",GL_Paste!$I32)-FIND("[",GL_Paste!$I32)-1),"")))</f>
        <v/>
      </c>
      <c r="D35">
        <f>IF(GL_Paste!$B32="","",IFERROR(INDEX(DeptName,MATCH($C35,DeptTag,0)),"UNALLOCATED"))</f>
        <v/>
      </c>
      <c r="E35">
        <f>IF(GL_Paste!$B32="","",IFERROR(INDEX(AcctCat,MATCH(GL_Paste!$B32&amp;"",AcctCode,0)),"UNKNOWN"))</f>
        <v/>
      </c>
      <c r="F35">
        <f>IF(GL_Paste!$B32="","",IFERROR(INDEX(AcctSub,MATCH(GL_Paste!$B32&amp;"",AcctCode,0)),"UNKNOWN"))</f>
        <v/>
      </c>
    </row>
    <row r="36">
      <c r="A36" s="40">
        <f>IF(GL_Paste!$B33="","",N(GL_Paste!$H33)-N(GL_Paste!$G33))</f>
        <v/>
      </c>
      <c r="B36" s="43">
        <f>IF(GL_Paste!$B33="","",DATE(YEAR(GL_Paste!$E33),MONTH(GL_Paste!$E33),1))</f>
        <v/>
      </c>
      <c r="C36">
        <f>IF(GL_Paste!$B33="","",IF(TRIM(GL_Paste!$M33)&lt;&gt;"",TRIM(GL_Paste!$M33),IFERROR(MID(GL_Paste!$I33,FIND("[",GL_Paste!$I33)+1,FIND("]",GL_Paste!$I33)-FIND("[",GL_Paste!$I33)-1),"")))</f>
        <v/>
      </c>
      <c r="D36">
        <f>IF(GL_Paste!$B33="","",IFERROR(INDEX(DeptName,MATCH($C36,DeptTag,0)),"UNALLOCATED"))</f>
        <v/>
      </c>
      <c r="E36">
        <f>IF(GL_Paste!$B33="","",IFERROR(INDEX(AcctCat,MATCH(GL_Paste!$B33&amp;"",AcctCode,0)),"UNKNOWN"))</f>
        <v/>
      </c>
      <c r="F36">
        <f>IF(GL_Paste!$B33="","",IFERROR(INDEX(AcctSub,MATCH(GL_Paste!$B33&amp;"",AcctCode,0)),"UNKNOWN"))</f>
        <v/>
      </c>
    </row>
    <row r="37">
      <c r="A37" s="40">
        <f>IF(GL_Paste!$B34="","",N(GL_Paste!$H34)-N(GL_Paste!$G34))</f>
        <v/>
      </c>
      <c r="B37" s="43">
        <f>IF(GL_Paste!$B34="","",DATE(YEAR(GL_Paste!$E34),MONTH(GL_Paste!$E34),1))</f>
        <v/>
      </c>
      <c r="C37">
        <f>IF(GL_Paste!$B34="","",IF(TRIM(GL_Paste!$M34)&lt;&gt;"",TRIM(GL_Paste!$M34),IFERROR(MID(GL_Paste!$I34,FIND("[",GL_Paste!$I34)+1,FIND("]",GL_Paste!$I34)-FIND("[",GL_Paste!$I34)-1),"")))</f>
        <v/>
      </c>
      <c r="D37">
        <f>IF(GL_Paste!$B34="","",IFERROR(INDEX(DeptName,MATCH($C37,DeptTag,0)),"UNALLOCATED"))</f>
        <v/>
      </c>
      <c r="E37">
        <f>IF(GL_Paste!$B34="","",IFERROR(INDEX(AcctCat,MATCH(GL_Paste!$B34&amp;"",AcctCode,0)),"UNKNOWN"))</f>
        <v/>
      </c>
      <c r="F37">
        <f>IF(GL_Paste!$B34="","",IFERROR(INDEX(AcctSub,MATCH(GL_Paste!$B34&amp;"",AcctCode,0)),"UNKNOWN"))</f>
        <v/>
      </c>
    </row>
    <row r="38">
      <c r="A38" s="40">
        <f>IF(GL_Paste!$B35="","",N(GL_Paste!$H35)-N(GL_Paste!$G35))</f>
        <v/>
      </c>
      <c r="B38" s="43">
        <f>IF(GL_Paste!$B35="","",DATE(YEAR(GL_Paste!$E35),MONTH(GL_Paste!$E35),1))</f>
        <v/>
      </c>
      <c r="C38">
        <f>IF(GL_Paste!$B35="","",IF(TRIM(GL_Paste!$M35)&lt;&gt;"",TRIM(GL_Paste!$M35),IFERROR(MID(GL_Paste!$I35,FIND("[",GL_Paste!$I35)+1,FIND("]",GL_Paste!$I35)-FIND("[",GL_Paste!$I35)-1),"")))</f>
        <v/>
      </c>
      <c r="D38">
        <f>IF(GL_Paste!$B35="","",IFERROR(INDEX(DeptName,MATCH($C38,DeptTag,0)),"UNALLOCATED"))</f>
        <v/>
      </c>
      <c r="E38">
        <f>IF(GL_Paste!$B35="","",IFERROR(INDEX(AcctCat,MATCH(GL_Paste!$B35&amp;"",AcctCode,0)),"UNKNOWN"))</f>
        <v/>
      </c>
      <c r="F38">
        <f>IF(GL_Paste!$B35="","",IFERROR(INDEX(AcctSub,MATCH(GL_Paste!$B35&amp;"",AcctCode,0)),"UNKNOWN"))</f>
        <v/>
      </c>
    </row>
    <row r="39">
      <c r="A39" s="40">
        <f>IF(GL_Paste!$B36="","",N(GL_Paste!$H36)-N(GL_Paste!$G36))</f>
        <v/>
      </c>
      <c r="B39" s="43">
        <f>IF(GL_Paste!$B36="","",DATE(YEAR(GL_Paste!$E36),MONTH(GL_Paste!$E36),1))</f>
        <v/>
      </c>
      <c r="C39">
        <f>IF(GL_Paste!$B36="","",IF(TRIM(GL_Paste!$M36)&lt;&gt;"",TRIM(GL_Paste!$M36),IFERROR(MID(GL_Paste!$I36,FIND("[",GL_Paste!$I36)+1,FIND("]",GL_Paste!$I36)-FIND("[",GL_Paste!$I36)-1),"")))</f>
        <v/>
      </c>
      <c r="D39">
        <f>IF(GL_Paste!$B36="","",IFERROR(INDEX(DeptName,MATCH($C39,DeptTag,0)),"UNALLOCATED"))</f>
        <v/>
      </c>
      <c r="E39">
        <f>IF(GL_Paste!$B36="","",IFERROR(INDEX(AcctCat,MATCH(GL_Paste!$B36&amp;"",AcctCode,0)),"UNKNOWN"))</f>
        <v/>
      </c>
      <c r="F39">
        <f>IF(GL_Paste!$B36="","",IFERROR(INDEX(AcctSub,MATCH(GL_Paste!$B36&amp;"",AcctCode,0)),"UNKNOWN"))</f>
        <v/>
      </c>
    </row>
    <row r="40">
      <c r="A40" s="40">
        <f>IF(GL_Paste!$B37="","",N(GL_Paste!$H37)-N(GL_Paste!$G37))</f>
        <v/>
      </c>
      <c r="B40" s="43">
        <f>IF(GL_Paste!$B37="","",DATE(YEAR(GL_Paste!$E37),MONTH(GL_Paste!$E37),1))</f>
        <v/>
      </c>
      <c r="C40">
        <f>IF(GL_Paste!$B37="","",IF(TRIM(GL_Paste!$M37)&lt;&gt;"",TRIM(GL_Paste!$M37),IFERROR(MID(GL_Paste!$I37,FIND("[",GL_Paste!$I37)+1,FIND("]",GL_Paste!$I37)-FIND("[",GL_Paste!$I37)-1),"")))</f>
        <v/>
      </c>
      <c r="D40">
        <f>IF(GL_Paste!$B37="","",IFERROR(INDEX(DeptName,MATCH($C40,DeptTag,0)),"UNALLOCATED"))</f>
        <v/>
      </c>
      <c r="E40">
        <f>IF(GL_Paste!$B37="","",IFERROR(INDEX(AcctCat,MATCH(GL_Paste!$B37&amp;"",AcctCode,0)),"UNKNOWN"))</f>
        <v/>
      </c>
      <c r="F40">
        <f>IF(GL_Paste!$B37="","",IFERROR(INDEX(AcctSub,MATCH(GL_Paste!$B37&amp;"",AcctCode,0)),"UNKNOWN"))</f>
        <v/>
      </c>
    </row>
    <row r="41">
      <c r="A41" s="40">
        <f>IF(GL_Paste!$B38="","",N(GL_Paste!$H38)-N(GL_Paste!$G38))</f>
        <v/>
      </c>
      <c r="B41" s="43">
        <f>IF(GL_Paste!$B38="","",DATE(YEAR(GL_Paste!$E38),MONTH(GL_Paste!$E38),1))</f>
        <v/>
      </c>
      <c r="C41">
        <f>IF(GL_Paste!$B38="","",IF(TRIM(GL_Paste!$M38)&lt;&gt;"",TRIM(GL_Paste!$M38),IFERROR(MID(GL_Paste!$I38,FIND("[",GL_Paste!$I38)+1,FIND("]",GL_Paste!$I38)-FIND("[",GL_Paste!$I38)-1),"")))</f>
        <v/>
      </c>
      <c r="D41">
        <f>IF(GL_Paste!$B38="","",IFERROR(INDEX(DeptName,MATCH($C41,DeptTag,0)),"UNALLOCATED"))</f>
        <v/>
      </c>
      <c r="E41">
        <f>IF(GL_Paste!$B38="","",IFERROR(INDEX(AcctCat,MATCH(GL_Paste!$B38&amp;"",AcctCode,0)),"UNKNOWN"))</f>
        <v/>
      </c>
      <c r="F41">
        <f>IF(GL_Paste!$B38="","",IFERROR(INDEX(AcctSub,MATCH(GL_Paste!$B38&amp;"",AcctCode,0)),"UNKNOWN"))</f>
        <v/>
      </c>
    </row>
    <row r="42">
      <c r="A42" s="40">
        <f>IF(GL_Paste!$B39="","",N(GL_Paste!$H39)-N(GL_Paste!$G39))</f>
        <v/>
      </c>
      <c r="B42" s="43">
        <f>IF(GL_Paste!$B39="","",DATE(YEAR(GL_Paste!$E39),MONTH(GL_Paste!$E39),1))</f>
        <v/>
      </c>
      <c r="C42">
        <f>IF(GL_Paste!$B39="","",IF(TRIM(GL_Paste!$M39)&lt;&gt;"",TRIM(GL_Paste!$M39),IFERROR(MID(GL_Paste!$I39,FIND("[",GL_Paste!$I39)+1,FIND("]",GL_Paste!$I39)-FIND("[",GL_Paste!$I39)-1),"")))</f>
        <v/>
      </c>
      <c r="D42">
        <f>IF(GL_Paste!$B39="","",IFERROR(INDEX(DeptName,MATCH($C42,DeptTag,0)),"UNALLOCATED"))</f>
        <v/>
      </c>
      <c r="E42">
        <f>IF(GL_Paste!$B39="","",IFERROR(INDEX(AcctCat,MATCH(GL_Paste!$B39&amp;"",AcctCode,0)),"UNKNOWN"))</f>
        <v/>
      </c>
      <c r="F42">
        <f>IF(GL_Paste!$B39="","",IFERROR(INDEX(AcctSub,MATCH(GL_Paste!$B39&amp;"",AcctCode,0)),"UNKNOWN"))</f>
        <v/>
      </c>
    </row>
    <row r="43">
      <c r="A43" s="40">
        <f>IF(GL_Paste!$B40="","",N(GL_Paste!$H40)-N(GL_Paste!$G40))</f>
        <v/>
      </c>
      <c r="B43" s="43">
        <f>IF(GL_Paste!$B40="","",DATE(YEAR(GL_Paste!$E40),MONTH(GL_Paste!$E40),1))</f>
        <v/>
      </c>
      <c r="C43">
        <f>IF(GL_Paste!$B40="","",IF(TRIM(GL_Paste!$M40)&lt;&gt;"",TRIM(GL_Paste!$M40),IFERROR(MID(GL_Paste!$I40,FIND("[",GL_Paste!$I40)+1,FIND("]",GL_Paste!$I40)-FIND("[",GL_Paste!$I40)-1),"")))</f>
        <v/>
      </c>
      <c r="D43">
        <f>IF(GL_Paste!$B40="","",IFERROR(INDEX(DeptName,MATCH($C43,DeptTag,0)),"UNALLOCATED"))</f>
        <v/>
      </c>
      <c r="E43">
        <f>IF(GL_Paste!$B40="","",IFERROR(INDEX(AcctCat,MATCH(GL_Paste!$B40&amp;"",AcctCode,0)),"UNKNOWN"))</f>
        <v/>
      </c>
      <c r="F43">
        <f>IF(GL_Paste!$B40="","",IFERROR(INDEX(AcctSub,MATCH(GL_Paste!$B40&amp;"",AcctCode,0)),"UNKNOWN"))</f>
        <v/>
      </c>
    </row>
    <row r="44">
      <c r="A44" s="40">
        <f>IF(GL_Paste!$B41="","",N(GL_Paste!$H41)-N(GL_Paste!$G41))</f>
        <v/>
      </c>
      <c r="B44" s="43">
        <f>IF(GL_Paste!$B41="","",DATE(YEAR(GL_Paste!$E41),MONTH(GL_Paste!$E41),1))</f>
        <v/>
      </c>
      <c r="C44">
        <f>IF(GL_Paste!$B41="","",IF(TRIM(GL_Paste!$M41)&lt;&gt;"",TRIM(GL_Paste!$M41),IFERROR(MID(GL_Paste!$I41,FIND("[",GL_Paste!$I41)+1,FIND("]",GL_Paste!$I41)-FIND("[",GL_Paste!$I41)-1),"")))</f>
        <v/>
      </c>
      <c r="D44">
        <f>IF(GL_Paste!$B41="","",IFERROR(INDEX(DeptName,MATCH($C44,DeptTag,0)),"UNALLOCATED"))</f>
        <v/>
      </c>
      <c r="E44">
        <f>IF(GL_Paste!$B41="","",IFERROR(INDEX(AcctCat,MATCH(GL_Paste!$B41&amp;"",AcctCode,0)),"UNKNOWN"))</f>
        <v/>
      </c>
      <c r="F44">
        <f>IF(GL_Paste!$B41="","",IFERROR(INDEX(AcctSub,MATCH(GL_Paste!$B41&amp;"",AcctCode,0)),"UNKNOWN"))</f>
        <v/>
      </c>
    </row>
    <row r="45">
      <c r="A45" s="40">
        <f>IF(GL_Paste!$B42="","",N(GL_Paste!$H42)-N(GL_Paste!$G42))</f>
        <v/>
      </c>
      <c r="B45" s="43">
        <f>IF(GL_Paste!$B42="","",DATE(YEAR(GL_Paste!$E42),MONTH(GL_Paste!$E42),1))</f>
        <v/>
      </c>
      <c r="C45">
        <f>IF(GL_Paste!$B42="","",IF(TRIM(GL_Paste!$M42)&lt;&gt;"",TRIM(GL_Paste!$M42),IFERROR(MID(GL_Paste!$I42,FIND("[",GL_Paste!$I42)+1,FIND("]",GL_Paste!$I42)-FIND("[",GL_Paste!$I42)-1),"")))</f>
        <v/>
      </c>
      <c r="D45">
        <f>IF(GL_Paste!$B42="","",IFERROR(INDEX(DeptName,MATCH($C45,DeptTag,0)),"UNALLOCATED"))</f>
        <v/>
      </c>
      <c r="E45">
        <f>IF(GL_Paste!$B42="","",IFERROR(INDEX(AcctCat,MATCH(GL_Paste!$B42&amp;"",AcctCode,0)),"UNKNOWN"))</f>
        <v/>
      </c>
      <c r="F45">
        <f>IF(GL_Paste!$B42="","",IFERROR(INDEX(AcctSub,MATCH(GL_Paste!$B42&amp;"",AcctCode,0)),"UNKNOWN"))</f>
        <v/>
      </c>
    </row>
    <row r="46">
      <c r="A46" s="40">
        <f>IF(GL_Paste!$B43="","",N(GL_Paste!$H43)-N(GL_Paste!$G43))</f>
        <v/>
      </c>
      <c r="B46" s="43">
        <f>IF(GL_Paste!$B43="","",DATE(YEAR(GL_Paste!$E43),MONTH(GL_Paste!$E43),1))</f>
        <v/>
      </c>
      <c r="C46">
        <f>IF(GL_Paste!$B43="","",IF(TRIM(GL_Paste!$M43)&lt;&gt;"",TRIM(GL_Paste!$M43),IFERROR(MID(GL_Paste!$I43,FIND("[",GL_Paste!$I43)+1,FIND("]",GL_Paste!$I43)-FIND("[",GL_Paste!$I43)-1),"")))</f>
        <v/>
      </c>
      <c r="D46">
        <f>IF(GL_Paste!$B43="","",IFERROR(INDEX(DeptName,MATCH($C46,DeptTag,0)),"UNALLOCATED"))</f>
        <v/>
      </c>
      <c r="E46">
        <f>IF(GL_Paste!$B43="","",IFERROR(INDEX(AcctCat,MATCH(GL_Paste!$B43&amp;"",AcctCode,0)),"UNKNOWN"))</f>
        <v/>
      </c>
      <c r="F46">
        <f>IF(GL_Paste!$B43="","",IFERROR(INDEX(AcctSub,MATCH(GL_Paste!$B43&amp;"",AcctCode,0)),"UNKNOWN"))</f>
        <v/>
      </c>
    </row>
    <row r="47">
      <c r="A47" s="40">
        <f>IF(GL_Paste!$B44="","",N(GL_Paste!$H44)-N(GL_Paste!$G44))</f>
        <v/>
      </c>
      <c r="B47" s="43">
        <f>IF(GL_Paste!$B44="","",DATE(YEAR(GL_Paste!$E44),MONTH(GL_Paste!$E44),1))</f>
        <v/>
      </c>
      <c r="C47">
        <f>IF(GL_Paste!$B44="","",IF(TRIM(GL_Paste!$M44)&lt;&gt;"",TRIM(GL_Paste!$M44),IFERROR(MID(GL_Paste!$I44,FIND("[",GL_Paste!$I44)+1,FIND("]",GL_Paste!$I44)-FIND("[",GL_Paste!$I44)-1),"")))</f>
        <v/>
      </c>
      <c r="D47">
        <f>IF(GL_Paste!$B44="","",IFERROR(INDEX(DeptName,MATCH($C47,DeptTag,0)),"UNALLOCATED"))</f>
        <v/>
      </c>
      <c r="E47">
        <f>IF(GL_Paste!$B44="","",IFERROR(INDEX(AcctCat,MATCH(GL_Paste!$B44&amp;"",AcctCode,0)),"UNKNOWN"))</f>
        <v/>
      </c>
      <c r="F47">
        <f>IF(GL_Paste!$B44="","",IFERROR(INDEX(AcctSub,MATCH(GL_Paste!$B44&amp;"",AcctCode,0)),"UNKNOWN"))</f>
        <v/>
      </c>
    </row>
    <row r="48">
      <c r="A48" s="40">
        <f>IF(GL_Paste!$B45="","",N(GL_Paste!$H45)-N(GL_Paste!$G45))</f>
        <v/>
      </c>
      <c r="B48" s="43">
        <f>IF(GL_Paste!$B45="","",DATE(YEAR(GL_Paste!$E45),MONTH(GL_Paste!$E45),1))</f>
        <v/>
      </c>
      <c r="C48">
        <f>IF(GL_Paste!$B45="","",IF(TRIM(GL_Paste!$M45)&lt;&gt;"",TRIM(GL_Paste!$M45),IFERROR(MID(GL_Paste!$I45,FIND("[",GL_Paste!$I45)+1,FIND("]",GL_Paste!$I45)-FIND("[",GL_Paste!$I45)-1),"")))</f>
        <v/>
      </c>
      <c r="D48">
        <f>IF(GL_Paste!$B45="","",IFERROR(INDEX(DeptName,MATCH($C48,DeptTag,0)),"UNALLOCATED"))</f>
        <v/>
      </c>
      <c r="E48">
        <f>IF(GL_Paste!$B45="","",IFERROR(INDEX(AcctCat,MATCH(GL_Paste!$B45&amp;"",AcctCode,0)),"UNKNOWN"))</f>
        <v/>
      </c>
      <c r="F48">
        <f>IF(GL_Paste!$B45="","",IFERROR(INDEX(AcctSub,MATCH(GL_Paste!$B45&amp;"",AcctCode,0)),"UNKNOWN"))</f>
        <v/>
      </c>
    </row>
    <row r="49">
      <c r="A49" s="40">
        <f>IF(GL_Paste!$B46="","",N(GL_Paste!$H46)-N(GL_Paste!$G46))</f>
        <v/>
      </c>
      <c r="B49" s="43">
        <f>IF(GL_Paste!$B46="","",DATE(YEAR(GL_Paste!$E46),MONTH(GL_Paste!$E46),1))</f>
        <v/>
      </c>
      <c r="C49">
        <f>IF(GL_Paste!$B46="","",IF(TRIM(GL_Paste!$M46)&lt;&gt;"",TRIM(GL_Paste!$M46),IFERROR(MID(GL_Paste!$I46,FIND("[",GL_Paste!$I46)+1,FIND("]",GL_Paste!$I46)-FIND("[",GL_Paste!$I46)-1),"")))</f>
        <v/>
      </c>
      <c r="D49">
        <f>IF(GL_Paste!$B46="","",IFERROR(INDEX(DeptName,MATCH($C49,DeptTag,0)),"UNALLOCATED"))</f>
        <v/>
      </c>
      <c r="E49">
        <f>IF(GL_Paste!$B46="","",IFERROR(INDEX(AcctCat,MATCH(GL_Paste!$B46&amp;"",AcctCode,0)),"UNKNOWN"))</f>
        <v/>
      </c>
      <c r="F49">
        <f>IF(GL_Paste!$B46="","",IFERROR(INDEX(AcctSub,MATCH(GL_Paste!$B46&amp;"",AcctCode,0)),"UNKNOWN"))</f>
        <v/>
      </c>
    </row>
    <row r="50">
      <c r="A50" s="40">
        <f>IF(GL_Paste!$B47="","",N(GL_Paste!$H47)-N(GL_Paste!$G47))</f>
        <v/>
      </c>
      <c r="B50" s="43">
        <f>IF(GL_Paste!$B47="","",DATE(YEAR(GL_Paste!$E47),MONTH(GL_Paste!$E47),1))</f>
        <v/>
      </c>
      <c r="C50">
        <f>IF(GL_Paste!$B47="","",IF(TRIM(GL_Paste!$M47)&lt;&gt;"",TRIM(GL_Paste!$M47),IFERROR(MID(GL_Paste!$I47,FIND("[",GL_Paste!$I47)+1,FIND("]",GL_Paste!$I47)-FIND("[",GL_Paste!$I47)-1),"")))</f>
        <v/>
      </c>
      <c r="D50">
        <f>IF(GL_Paste!$B47="","",IFERROR(INDEX(DeptName,MATCH($C50,DeptTag,0)),"UNALLOCATED"))</f>
        <v/>
      </c>
      <c r="E50">
        <f>IF(GL_Paste!$B47="","",IFERROR(INDEX(AcctCat,MATCH(GL_Paste!$B47&amp;"",AcctCode,0)),"UNKNOWN"))</f>
        <v/>
      </c>
      <c r="F50">
        <f>IF(GL_Paste!$B47="","",IFERROR(INDEX(AcctSub,MATCH(GL_Paste!$B47&amp;"",AcctCode,0)),"UNKNOWN"))</f>
        <v/>
      </c>
    </row>
    <row r="51">
      <c r="A51" s="40">
        <f>IF(GL_Paste!$B48="","",N(GL_Paste!$H48)-N(GL_Paste!$G48))</f>
        <v/>
      </c>
      <c r="B51" s="43">
        <f>IF(GL_Paste!$B48="","",DATE(YEAR(GL_Paste!$E48),MONTH(GL_Paste!$E48),1))</f>
        <v/>
      </c>
      <c r="C51">
        <f>IF(GL_Paste!$B48="","",IF(TRIM(GL_Paste!$M48)&lt;&gt;"",TRIM(GL_Paste!$M48),IFERROR(MID(GL_Paste!$I48,FIND("[",GL_Paste!$I48)+1,FIND("]",GL_Paste!$I48)-FIND("[",GL_Paste!$I48)-1),"")))</f>
        <v/>
      </c>
      <c r="D51">
        <f>IF(GL_Paste!$B48="","",IFERROR(INDEX(DeptName,MATCH($C51,DeptTag,0)),"UNALLOCATED"))</f>
        <v/>
      </c>
      <c r="E51">
        <f>IF(GL_Paste!$B48="","",IFERROR(INDEX(AcctCat,MATCH(GL_Paste!$B48&amp;"",AcctCode,0)),"UNKNOWN"))</f>
        <v/>
      </c>
      <c r="F51">
        <f>IF(GL_Paste!$B48="","",IFERROR(INDEX(AcctSub,MATCH(GL_Paste!$B48&amp;"",AcctCode,0)),"UNKNOWN"))</f>
        <v/>
      </c>
    </row>
    <row r="52">
      <c r="A52" s="40">
        <f>IF(GL_Paste!$B49="","",N(GL_Paste!$H49)-N(GL_Paste!$G49))</f>
        <v/>
      </c>
      <c r="B52" s="43">
        <f>IF(GL_Paste!$B49="","",DATE(YEAR(GL_Paste!$E49),MONTH(GL_Paste!$E49),1))</f>
        <v/>
      </c>
      <c r="C52">
        <f>IF(GL_Paste!$B49="","",IF(TRIM(GL_Paste!$M49)&lt;&gt;"",TRIM(GL_Paste!$M49),IFERROR(MID(GL_Paste!$I49,FIND("[",GL_Paste!$I49)+1,FIND("]",GL_Paste!$I49)-FIND("[",GL_Paste!$I49)-1),"")))</f>
        <v/>
      </c>
      <c r="D52">
        <f>IF(GL_Paste!$B49="","",IFERROR(INDEX(DeptName,MATCH($C52,DeptTag,0)),"UNALLOCATED"))</f>
        <v/>
      </c>
      <c r="E52">
        <f>IF(GL_Paste!$B49="","",IFERROR(INDEX(AcctCat,MATCH(GL_Paste!$B49&amp;"",AcctCode,0)),"UNKNOWN"))</f>
        <v/>
      </c>
      <c r="F52">
        <f>IF(GL_Paste!$B49="","",IFERROR(INDEX(AcctSub,MATCH(GL_Paste!$B49&amp;"",AcctCode,0)),"UNKNOWN"))</f>
        <v/>
      </c>
    </row>
    <row r="53">
      <c r="A53" s="40">
        <f>IF(GL_Paste!$B50="","",N(GL_Paste!$H50)-N(GL_Paste!$G50))</f>
        <v/>
      </c>
      <c r="B53" s="43">
        <f>IF(GL_Paste!$B50="","",DATE(YEAR(GL_Paste!$E50),MONTH(GL_Paste!$E50),1))</f>
        <v/>
      </c>
      <c r="C53">
        <f>IF(GL_Paste!$B50="","",IF(TRIM(GL_Paste!$M50)&lt;&gt;"",TRIM(GL_Paste!$M50),IFERROR(MID(GL_Paste!$I50,FIND("[",GL_Paste!$I50)+1,FIND("]",GL_Paste!$I50)-FIND("[",GL_Paste!$I50)-1),"")))</f>
        <v/>
      </c>
      <c r="D53">
        <f>IF(GL_Paste!$B50="","",IFERROR(INDEX(DeptName,MATCH($C53,DeptTag,0)),"UNALLOCATED"))</f>
        <v/>
      </c>
      <c r="E53">
        <f>IF(GL_Paste!$B50="","",IFERROR(INDEX(AcctCat,MATCH(GL_Paste!$B50&amp;"",AcctCode,0)),"UNKNOWN"))</f>
        <v/>
      </c>
      <c r="F53">
        <f>IF(GL_Paste!$B50="","",IFERROR(INDEX(AcctSub,MATCH(GL_Paste!$B50&amp;"",AcctCode,0)),"UNKNOWN"))</f>
        <v/>
      </c>
    </row>
    <row r="54">
      <c r="A54" s="40">
        <f>IF(GL_Paste!$B51="","",N(GL_Paste!$H51)-N(GL_Paste!$G51))</f>
        <v/>
      </c>
      <c r="B54" s="43">
        <f>IF(GL_Paste!$B51="","",DATE(YEAR(GL_Paste!$E51),MONTH(GL_Paste!$E51),1))</f>
        <v/>
      </c>
      <c r="C54">
        <f>IF(GL_Paste!$B51="","",IF(TRIM(GL_Paste!$M51)&lt;&gt;"",TRIM(GL_Paste!$M51),IFERROR(MID(GL_Paste!$I51,FIND("[",GL_Paste!$I51)+1,FIND("]",GL_Paste!$I51)-FIND("[",GL_Paste!$I51)-1),"")))</f>
        <v/>
      </c>
      <c r="D54">
        <f>IF(GL_Paste!$B51="","",IFERROR(INDEX(DeptName,MATCH($C54,DeptTag,0)),"UNALLOCATED"))</f>
        <v/>
      </c>
      <c r="E54">
        <f>IF(GL_Paste!$B51="","",IFERROR(INDEX(AcctCat,MATCH(GL_Paste!$B51&amp;"",AcctCode,0)),"UNKNOWN"))</f>
        <v/>
      </c>
      <c r="F54">
        <f>IF(GL_Paste!$B51="","",IFERROR(INDEX(AcctSub,MATCH(GL_Paste!$B51&amp;"",AcctCode,0)),"UNKNOWN"))</f>
        <v/>
      </c>
    </row>
    <row r="55">
      <c r="A55" s="40">
        <f>IF(GL_Paste!$B52="","",N(GL_Paste!$H52)-N(GL_Paste!$G52))</f>
        <v/>
      </c>
      <c r="B55" s="43">
        <f>IF(GL_Paste!$B52="","",DATE(YEAR(GL_Paste!$E52),MONTH(GL_Paste!$E52),1))</f>
        <v/>
      </c>
      <c r="C55">
        <f>IF(GL_Paste!$B52="","",IF(TRIM(GL_Paste!$M52)&lt;&gt;"",TRIM(GL_Paste!$M52),IFERROR(MID(GL_Paste!$I52,FIND("[",GL_Paste!$I52)+1,FIND("]",GL_Paste!$I52)-FIND("[",GL_Paste!$I52)-1),"")))</f>
        <v/>
      </c>
      <c r="D55">
        <f>IF(GL_Paste!$B52="","",IFERROR(INDEX(DeptName,MATCH($C55,DeptTag,0)),"UNALLOCATED"))</f>
        <v/>
      </c>
      <c r="E55">
        <f>IF(GL_Paste!$B52="","",IFERROR(INDEX(AcctCat,MATCH(GL_Paste!$B52&amp;"",AcctCode,0)),"UNKNOWN"))</f>
        <v/>
      </c>
      <c r="F55">
        <f>IF(GL_Paste!$B52="","",IFERROR(INDEX(AcctSub,MATCH(GL_Paste!$B52&amp;"",AcctCode,0)),"UNKNOWN"))</f>
        <v/>
      </c>
    </row>
    <row r="56">
      <c r="A56" s="40">
        <f>IF(GL_Paste!$B53="","",N(GL_Paste!$H53)-N(GL_Paste!$G53))</f>
        <v/>
      </c>
      <c r="B56" s="43">
        <f>IF(GL_Paste!$B53="","",DATE(YEAR(GL_Paste!$E53),MONTH(GL_Paste!$E53),1))</f>
        <v/>
      </c>
      <c r="C56">
        <f>IF(GL_Paste!$B53="","",IF(TRIM(GL_Paste!$M53)&lt;&gt;"",TRIM(GL_Paste!$M53),IFERROR(MID(GL_Paste!$I53,FIND("[",GL_Paste!$I53)+1,FIND("]",GL_Paste!$I53)-FIND("[",GL_Paste!$I53)-1),"")))</f>
        <v/>
      </c>
      <c r="D56">
        <f>IF(GL_Paste!$B53="","",IFERROR(INDEX(DeptName,MATCH($C56,DeptTag,0)),"UNALLOCATED"))</f>
        <v/>
      </c>
      <c r="E56">
        <f>IF(GL_Paste!$B53="","",IFERROR(INDEX(AcctCat,MATCH(GL_Paste!$B53&amp;"",AcctCode,0)),"UNKNOWN"))</f>
        <v/>
      </c>
      <c r="F56">
        <f>IF(GL_Paste!$B53="","",IFERROR(INDEX(AcctSub,MATCH(GL_Paste!$B53&amp;"",AcctCode,0)),"UNKNOWN"))</f>
        <v/>
      </c>
    </row>
    <row r="57">
      <c r="A57" s="40">
        <f>IF(GL_Paste!$B54="","",N(GL_Paste!$H54)-N(GL_Paste!$G54))</f>
        <v/>
      </c>
      <c r="B57" s="43">
        <f>IF(GL_Paste!$B54="","",DATE(YEAR(GL_Paste!$E54),MONTH(GL_Paste!$E54),1))</f>
        <v/>
      </c>
      <c r="C57">
        <f>IF(GL_Paste!$B54="","",IF(TRIM(GL_Paste!$M54)&lt;&gt;"",TRIM(GL_Paste!$M54),IFERROR(MID(GL_Paste!$I54,FIND("[",GL_Paste!$I54)+1,FIND("]",GL_Paste!$I54)-FIND("[",GL_Paste!$I54)-1),"")))</f>
        <v/>
      </c>
      <c r="D57">
        <f>IF(GL_Paste!$B54="","",IFERROR(INDEX(DeptName,MATCH($C57,DeptTag,0)),"UNALLOCATED"))</f>
        <v/>
      </c>
      <c r="E57">
        <f>IF(GL_Paste!$B54="","",IFERROR(INDEX(AcctCat,MATCH(GL_Paste!$B54&amp;"",AcctCode,0)),"UNKNOWN"))</f>
        <v/>
      </c>
      <c r="F57">
        <f>IF(GL_Paste!$B54="","",IFERROR(INDEX(AcctSub,MATCH(GL_Paste!$B54&amp;"",AcctCode,0)),"UNKNOWN"))</f>
        <v/>
      </c>
    </row>
    <row r="58">
      <c r="A58" s="40">
        <f>IF(GL_Paste!$B55="","",N(GL_Paste!$H55)-N(GL_Paste!$G55))</f>
        <v/>
      </c>
      <c r="B58" s="43">
        <f>IF(GL_Paste!$B55="","",DATE(YEAR(GL_Paste!$E55),MONTH(GL_Paste!$E55),1))</f>
        <v/>
      </c>
      <c r="C58">
        <f>IF(GL_Paste!$B55="","",IF(TRIM(GL_Paste!$M55)&lt;&gt;"",TRIM(GL_Paste!$M55),IFERROR(MID(GL_Paste!$I55,FIND("[",GL_Paste!$I55)+1,FIND("]",GL_Paste!$I55)-FIND("[",GL_Paste!$I55)-1),"")))</f>
        <v/>
      </c>
      <c r="D58">
        <f>IF(GL_Paste!$B55="","",IFERROR(INDEX(DeptName,MATCH($C58,DeptTag,0)),"UNALLOCATED"))</f>
        <v/>
      </c>
      <c r="E58">
        <f>IF(GL_Paste!$B55="","",IFERROR(INDEX(AcctCat,MATCH(GL_Paste!$B55&amp;"",AcctCode,0)),"UNKNOWN"))</f>
        <v/>
      </c>
      <c r="F58">
        <f>IF(GL_Paste!$B55="","",IFERROR(INDEX(AcctSub,MATCH(GL_Paste!$B55&amp;"",AcctCode,0)),"UNKNOWN"))</f>
        <v/>
      </c>
    </row>
    <row r="59">
      <c r="A59" s="40">
        <f>IF(GL_Paste!$B56="","",N(GL_Paste!$H56)-N(GL_Paste!$G56))</f>
        <v/>
      </c>
      <c r="B59" s="43">
        <f>IF(GL_Paste!$B56="","",DATE(YEAR(GL_Paste!$E56),MONTH(GL_Paste!$E56),1))</f>
        <v/>
      </c>
      <c r="C59">
        <f>IF(GL_Paste!$B56="","",IF(TRIM(GL_Paste!$M56)&lt;&gt;"",TRIM(GL_Paste!$M56),IFERROR(MID(GL_Paste!$I56,FIND("[",GL_Paste!$I56)+1,FIND("]",GL_Paste!$I56)-FIND("[",GL_Paste!$I56)-1),"")))</f>
        <v/>
      </c>
      <c r="D59">
        <f>IF(GL_Paste!$B56="","",IFERROR(INDEX(DeptName,MATCH($C59,DeptTag,0)),"UNALLOCATED"))</f>
        <v/>
      </c>
      <c r="E59">
        <f>IF(GL_Paste!$B56="","",IFERROR(INDEX(AcctCat,MATCH(GL_Paste!$B56&amp;"",AcctCode,0)),"UNKNOWN"))</f>
        <v/>
      </c>
      <c r="F59">
        <f>IF(GL_Paste!$B56="","",IFERROR(INDEX(AcctSub,MATCH(GL_Paste!$B56&amp;"",AcctCode,0)),"UNKNOWN"))</f>
        <v/>
      </c>
    </row>
    <row r="60">
      <c r="A60" s="40">
        <f>IF(GL_Paste!$B57="","",N(GL_Paste!$H57)-N(GL_Paste!$G57))</f>
        <v/>
      </c>
      <c r="B60" s="43">
        <f>IF(GL_Paste!$B57="","",DATE(YEAR(GL_Paste!$E57),MONTH(GL_Paste!$E57),1))</f>
        <v/>
      </c>
      <c r="C60">
        <f>IF(GL_Paste!$B57="","",IF(TRIM(GL_Paste!$M57)&lt;&gt;"",TRIM(GL_Paste!$M57),IFERROR(MID(GL_Paste!$I57,FIND("[",GL_Paste!$I57)+1,FIND("]",GL_Paste!$I57)-FIND("[",GL_Paste!$I57)-1),"")))</f>
        <v/>
      </c>
      <c r="D60">
        <f>IF(GL_Paste!$B57="","",IFERROR(INDEX(DeptName,MATCH($C60,DeptTag,0)),"UNALLOCATED"))</f>
        <v/>
      </c>
      <c r="E60">
        <f>IF(GL_Paste!$B57="","",IFERROR(INDEX(AcctCat,MATCH(GL_Paste!$B57&amp;"",AcctCode,0)),"UNKNOWN"))</f>
        <v/>
      </c>
      <c r="F60">
        <f>IF(GL_Paste!$B57="","",IFERROR(INDEX(AcctSub,MATCH(GL_Paste!$B57&amp;"",AcctCode,0)),"UNKNOWN"))</f>
        <v/>
      </c>
    </row>
    <row r="61">
      <c r="A61" s="40">
        <f>IF(GL_Paste!$B58="","",N(GL_Paste!$H58)-N(GL_Paste!$G58))</f>
        <v/>
      </c>
      <c r="B61" s="43">
        <f>IF(GL_Paste!$B58="","",DATE(YEAR(GL_Paste!$E58),MONTH(GL_Paste!$E58),1))</f>
        <v/>
      </c>
      <c r="C61">
        <f>IF(GL_Paste!$B58="","",IF(TRIM(GL_Paste!$M58)&lt;&gt;"",TRIM(GL_Paste!$M58),IFERROR(MID(GL_Paste!$I58,FIND("[",GL_Paste!$I58)+1,FIND("]",GL_Paste!$I58)-FIND("[",GL_Paste!$I58)-1),"")))</f>
        <v/>
      </c>
      <c r="D61">
        <f>IF(GL_Paste!$B58="","",IFERROR(INDEX(DeptName,MATCH($C61,DeptTag,0)),"UNALLOCATED"))</f>
        <v/>
      </c>
      <c r="E61">
        <f>IF(GL_Paste!$B58="","",IFERROR(INDEX(AcctCat,MATCH(GL_Paste!$B58&amp;"",AcctCode,0)),"UNKNOWN"))</f>
        <v/>
      </c>
      <c r="F61">
        <f>IF(GL_Paste!$B58="","",IFERROR(INDEX(AcctSub,MATCH(GL_Paste!$B58&amp;"",AcctCode,0)),"UNKNOWN"))</f>
        <v/>
      </c>
    </row>
    <row r="62">
      <c r="A62" s="40">
        <f>IF(GL_Paste!$B59="","",N(GL_Paste!$H59)-N(GL_Paste!$G59))</f>
        <v/>
      </c>
      <c r="B62" s="43">
        <f>IF(GL_Paste!$B59="","",DATE(YEAR(GL_Paste!$E59),MONTH(GL_Paste!$E59),1))</f>
        <v/>
      </c>
      <c r="C62">
        <f>IF(GL_Paste!$B59="","",IF(TRIM(GL_Paste!$M59)&lt;&gt;"",TRIM(GL_Paste!$M59),IFERROR(MID(GL_Paste!$I59,FIND("[",GL_Paste!$I59)+1,FIND("]",GL_Paste!$I59)-FIND("[",GL_Paste!$I59)-1),"")))</f>
        <v/>
      </c>
      <c r="D62">
        <f>IF(GL_Paste!$B59="","",IFERROR(INDEX(DeptName,MATCH($C62,DeptTag,0)),"UNALLOCATED"))</f>
        <v/>
      </c>
      <c r="E62">
        <f>IF(GL_Paste!$B59="","",IFERROR(INDEX(AcctCat,MATCH(GL_Paste!$B59&amp;"",AcctCode,0)),"UNKNOWN"))</f>
        <v/>
      </c>
      <c r="F62">
        <f>IF(GL_Paste!$B59="","",IFERROR(INDEX(AcctSub,MATCH(GL_Paste!$B59&amp;"",AcctCode,0)),"UNKNOWN"))</f>
        <v/>
      </c>
    </row>
    <row r="63">
      <c r="A63" s="40">
        <f>IF(GL_Paste!$B60="","",N(GL_Paste!$H60)-N(GL_Paste!$G60))</f>
        <v/>
      </c>
      <c r="B63" s="43">
        <f>IF(GL_Paste!$B60="","",DATE(YEAR(GL_Paste!$E60),MONTH(GL_Paste!$E60),1))</f>
        <v/>
      </c>
      <c r="C63">
        <f>IF(GL_Paste!$B60="","",IF(TRIM(GL_Paste!$M60)&lt;&gt;"",TRIM(GL_Paste!$M60),IFERROR(MID(GL_Paste!$I60,FIND("[",GL_Paste!$I60)+1,FIND("]",GL_Paste!$I60)-FIND("[",GL_Paste!$I60)-1),"")))</f>
        <v/>
      </c>
      <c r="D63">
        <f>IF(GL_Paste!$B60="","",IFERROR(INDEX(DeptName,MATCH($C63,DeptTag,0)),"UNALLOCATED"))</f>
        <v/>
      </c>
      <c r="E63">
        <f>IF(GL_Paste!$B60="","",IFERROR(INDEX(AcctCat,MATCH(GL_Paste!$B60&amp;"",AcctCode,0)),"UNKNOWN"))</f>
        <v/>
      </c>
      <c r="F63">
        <f>IF(GL_Paste!$B60="","",IFERROR(INDEX(AcctSub,MATCH(GL_Paste!$B60&amp;"",AcctCode,0)),"UNKNOWN"))</f>
        <v/>
      </c>
    </row>
    <row r="64">
      <c r="A64" s="40">
        <f>IF(GL_Paste!$B61="","",N(GL_Paste!$H61)-N(GL_Paste!$G61))</f>
        <v/>
      </c>
      <c r="B64" s="43">
        <f>IF(GL_Paste!$B61="","",DATE(YEAR(GL_Paste!$E61),MONTH(GL_Paste!$E61),1))</f>
        <v/>
      </c>
      <c r="C64">
        <f>IF(GL_Paste!$B61="","",IF(TRIM(GL_Paste!$M61)&lt;&gt;"",TRIM(GL_Paste!$M61),IFERROR(MID(GL_Paste!$I61,FIND("[",GL_Paste!$I61)+1,FIND("]",GL_Paste!$I61)-FIND("[",GL_Paste!$I61)-1),"")))</f>
        <v/>
      </c>
      <c r="D64">
        <f>IF(GL_Paste!$B61="","",IFERROR(INDEX(DeptName,MATCH($C64,DeptTag,0)),"UNALLOCATED"))</f>
        <v/>
      </c>
      <c r="E64">
        <f>IF(GL_Paste!$B61="","",IFERROR(INDEX(AcctCat,MATCH(GL_Paste!$B61&amp;"",AcctCode,0)),"UNKNOWN"))</f>
        <v/>
      </c>
      <c r="F64">
        <f>IF(GL_Paste!$B61="","",IFERROR(INDEX(AcctSub,MATCH(GL_Paste!$B61&amp;"",AcctCode,0)),"UNKNOWN"))</f>
        <v/>
      </c>
    </row>
    <row r="65">
      <c r="A65" s="40">
        <f>IF(GL_Paste!$B62="","",N(GL_Paste!$H62)-N(GL_Paste!$G62))</f>
        <v/>
      </c>
      <c r="B65" s="43">
        <f>IF(GL_Paste!$B62="","",DATE(YEAR(GL_Paste!$E62),MONTH(GL_Paste!$E62),1))</f>
        <v/>
      </c>
      <c r="C65">
        <f>IF(GL_Paste!$B62="","",IF(TRIM(GL_Paste!$M62)&lt;&gt;"",TRIM(GL_Paste!$M62),IFERROR(MID(GL_Paste!$I62,FIND("[",GL_Paste!$I62)+1,FIND("]",GL_Paste!$I62)-FIND("[",GL_Paste!$I62)-1),"")))</f>
        <v/>
      </c>
      <c r="D65">
        <f>IF(GL_Paste!$B62="","",IFERROR(INDEX(DeptName,MATCH($C65,DeptTag,0)),"UNALLOCATED"))</f>
        <v/>
      </c>
      <c r="E65">
        <f>IF(GL_Paste!$B62="","",IFERROR(INDEX(AcctCat,MATCH(GL_Paste!$B62&amp;"",AcctCode,0)),"UNKNOWN"))</f>
        <v/>
      </c>
      <c r="F65">
        <f>IF(GL_Paste!$B62="","",IFERROR(INDEX(AcctSub,MATCH(GL_Paste!$B62&amp;"",AcctCode,0)),"UNKNOWN"))</f>
        <v/>
      </c>
    </row>
    <row r="66">
      <c r="A66" s="40">
        <f>IF(GL_Paste!$B63="","",N(GL_Paste!$H63)-N(GL_Paste!$G63))</f>
        <v/>
      </c>
      <c r="B66" s="43">
        <f>IF(GL_Paste!$B63="","",DATE(YEAR(GL_Paste!$E63),MONTH(GL_Paste!$E63),1))</f>
        <v/>
      </c>
      <c r="C66">
        <f>IF(GL_Paste!$B63="","",IF(TRIM(GL_Paste!$M63)&lt;&gt;"",TRIM(GL_Paste!$M63),IFERROR(MID(GL_Paste!$I63,FIND("[",GL_Paste!$I63)+1,FIND("]",GL_Paste!$I63)-FIND("[",GL_Paste!$I63)-1),"")))</f>
        <v/>
      </c>
      <c r="D66">
        <f>IF(GL_Paste!$B63="","",IFERROR(INDEX(DeptName,MATCH($C66,DeptTag,0)),"UNALLOCATED"))</f>
        <v/>
      </c>
      <c r="E66">
        <f>IF(GL_Paste!$B63="","",IFERROR(INDEX(AcctCat,MATCH(GL_Paste!$B63&amp;"",AcctCode,0)),"UNKNOWN"))</f>
        <v/>
      </c>
      <c r="F66">
        <f>IF(GL_Paste!$B63="","",IFERROR(INDEX(AcctSub,MATCH(GL_Paste!$B63&amp;"",AcctCode,0)),"UNKNOWN"))</f>
        <v/>
      </c>
    </row>
    <row r="67">
      <c r="A67" s="40">
        <f>IF(GL_Paste!$B64="","",N(GL_Paste!$H64)-N(GL_Paste!$G64))</f>
        <v/>
      </c>
      <c r="B67" s="43">
        <f>IF(GL_Paste!$B64="","",DATE(YEAR(GL_Paste!$E64),MONTH(GL_Paste!$E64),1))</f>
        <v/>
      </c>
      <c r="C67">
        <f>IF(GL_Paste!$B64="","",IF(TRIM(GL_Paste!$M64)&lt;&gt;"",TRIM(GL_Paste!$M64),IFERROR(MID(GL_Paste!$I64,FIND("[",GL_Paste!$I64)+1,FIND("]",GL_Paste!$I64)-FIND("[",GL_Paste!$I64)-1),"")))</f>
        <v/>
      </c>
      <c r="D67">
        <f>IF(GL_Paste!$B64="","",IFERROR(INDEX(DeptName,MATCH($C67,DeptTag,0)),"UNALLOCATED"))</f>
        <v/>
      </c>
      <c r="E67">
        <f>IF(GL_Paste!$B64="","",IFERROR(INDEX(AcctCat,MATCH(GL_Paste!$B64&amp;"",AcctCode,0)),"UNKNOWN"))</f>
        <v/>
      </c>
      <c r="F67">
        <f>IF(GL_Paste!$B64="","",IFERROR(INDEX(AcctSub,MATCH(GL_Paste!$B64&amp;"",AcctCode,0)),"UNKNOWN"))</f>
        <v/>
      </c>
    </row>
    <row r="68">
      <c r="A68" s="40">
        <f>IF(GL_Paste!$B65="","",N(GL_Paste!$H65)-N(GL_Paste!$G65))</f>
        <v/>
      </c>
      <c r="B68" s="43">
        <f>IF(GL_Paste!$B65="","",DATE(YEAR(GL_Paste!$E65),MONTH(GL_Paste!$E65),1))</f>
        <v/>
      </c>
      <c r="C68">
        <f>IF(GL_Paste!$B65="","",IF(TRIM(GL_Paste!$M65)&lt;&gt;"",TRIM(GL_Paste!$M65),IFERROR(MID(GL_Paste!$I65,FIND("[",GL_Paste!$I65)+1,FIND("]",GL_Paste!$I65)-FIND("[",GL_Paste!$I65)-1),"")))</f>
        <v/>
      </c>
      <c r="D68">
        <f>IF(GL_Paste!$B65="","",IFERROR(INDEX(DeptName,MATCH($C68,DeptTag,0)),"UNALLOCATED"))</f>
        <v/>
      </c>
      <c r="E68">
        <f>IF(GL_Paste!$B65="","",IFERROR(INDEX(AcctCat,MATCH(GL_Paste!$B65&amp;"",AcctCode,0)),"UNKNOWN"))</f>
        <v/>
      </c>
      <c r="F68">
        <f>IF(GL_Paste!$B65="","",IFERROR(INDEX(AcctSub,MATCH(GL_Paste!$B65&amp;"",AcctCode,0)),"UNKNOWN"))</f>
        <v/>
      </c>
    </row>
    <row r="69">
      <c r="A69" s="40">
        <f>IF(GL_Paste!$B66="","",N(GL_Paste!$H66)-N(GL_Paste!$G66))</f>
        <v/>
      </c>
      <c r="B69" s="43">
        <f>IF(GL_Paste!$B66="","",DATE(YEAR(GL_Paste!$E66),MONTH(GL_Paste!$E66),1))</f>
        <v/>
      </c>
      <c r="C69">
        <f>IF(GL_Paste!$B66="","",IF(TRIM(GL_Paste!$M66)&lt;&gt;"",TRIM(GL_Paste!$M66),IFERROR(MID(GL_Paste!$I66,FIND("[",GL_Paste!$I66)+1,FIND("]",GL_Paste!$I66)-FIND("[",GL_Paste!$I66)-1),"")))</f>
        <v/>
      </c>
      <c r="D69">
        <f>IF(GL_Paste!$B66="","",IFERROR(INDEX(DeptName,MATCH($C69,DeptTag,0)),"UNALLOCATED"))</f>
        <v/>
      </c>
      <c r="E69">
        <f>IF(GL_Paste!$B66="","",IFERROR(INDEX(AcctCat,MATCH(GL_Paste!$B66&amp;"",AcctCode,0)),"UNKNOWN"))</f>
        <v/>
      </c>
      <c r="F69">
        <f>IF(GL_Paste!$B66="","",IFERROR(INDEX(AcctSub,MATCH(GL_Paste!$B66&amp;"",AcctCode,0)),"UNKNOWN"))</f>
        <v/>
      </c>
    </row>
    <row r="70">
      <c r="A70" s="40">
        <f>IF(GL_Paste!$B67="","",N(GL_Paste!$H67)-N(GL_Paste!$G67))</f>
        <v/>
      </c>
      <c r="B70" s="43">
        <f>IF(GL_Paste!$B67="","",DATE(YEAR(GL_Paste!$E67),MONTH(GL_Paste!$E67),1))</f>
        <v/>
      </c>
      <c r="C70">
        <f>IF(GL_Paste!$B67="","",IF(TRIM(GL_Paste!$M67)&lt;&gt;"",TRIM(GL_Paste!$M67),IFERROR(MID(GL_Paste!$I67,FIND("[",GL_Paste!$I67)+1,FIND("]",GL_Paste!$I67)-FIND("[",GL_Paste!$I67)-1),"")))</f>
        <v/>
      </c>
      <c r="D70">
        <f>IF(GL_Paste!$B67="","",IFERROR(INDEX(DeptName,MATCH($C70,DeptTag,0)),"UNALLOCATED"))</f>
        <v/>
      </c>
      <c r="E70">
        <f>IF(GL_Paste!$B67="","",IFERROR(INDEX(AcctCat,MATCH(GL_Paste!$B67&amp;"",AcctCode,0)),"UNKNOWN"))</f>
        <v/>
      </c>
      <c r="F70">
        <f>IF(GL_Paste!$B67="","",IFERROR(INDEX(AcctSub,MATCH(GL_Paste!$B67&amp;"",AcctCode,0)),"UNKNOWN"))</f>
        <v/>
      </c>
    </row>
    <row r="71">
      <c r="A71" s="40">
        <f>IF(GL_Paste!$B68="","",N(GL_Paste!$H68)-N(GL_Paste!$G68))</f>
        <v/>
      </c>
      <c r="B71" s="43">
        <f>IF(GL_Paste!$B68="","",DATE(YEAR(GL_Paste!$E68),MONTH(GL_Paste!$E68),1))</f>
        <v/>
      </c>
      <c r="C71">
        <f>IF(GL_Paste!$B68="","",IF(TRIM(GL_Paste!$M68)&lt;&gt;"",TRIM(GL_Paste!$M68),IFERROR(MID(GL_Paste!$I68,FIND("[",GL_Paste!$I68)+1,FIND("]",GL_Paste!$I68)-FIND("[",GL_Paste!$I68)-1),"")))</f>
        <v/>
      </c>
      <c r="D71">
        <f>IF(GL_Paste!$B68="","",IFERROR(INDEX(DeptName,MATCH($C71,DeptTag,0)),"UNALLOCATED"))</f>
        <v/>
      </c>
      <c r="E71">
        <f>IF(GL_Paste!$B68="","",IFERROR(INDEX(AcctCat,MATCH(GL_Paste!$B68&amp;"",AcctCode,0)),"UNKNOWN"))</f>
        <v/>
      </c>
      <c r="F71">
        <f>IF(GL_Paste!$B68="","",IFERROR(INDEX(AcctSub,MATCH(GL_Paste!$B68&amp;"",AcctCode,0)),"UNKNOWN"))</f>
        <v/>
      </c>
    </row>
    <row r="72">
      <c r="A72" s="40">
        <f>IF(GL_Paste!$B69="","",N(GL_Paste!$H69)-N(GL_Paste!$G69))</f>
        <v/>
      </c>
      <c r="B72" s="43">
        <f>IF(GL_Paste!$B69="","",DATE(YEAR(GL_Paste!$E69),MONTH(GL_Paste!$E69),1))</f>
        <v/>
      </c>
      <c r="C72">
        <f>IF(GL_Paste!$B69="","",IF(TRIM(GL_Paste!$M69)&lt;&gt;"",TRIM(GL_Paste!$M69),IFERROR(MID(GL_Paste!$I69,FIND("[",GL_Paste!$I69)+1,FIND("]",GL_Paste!$I69)-FIND("[",GL_Paste!$I69)-1),"")))</f>
        <v/>
      </c>
      <c r="D72">
        <f>IF(GL_Paste!$B69="","",IFERROR(INDEX(DeptName,MATCH($C72,DeptTag,0)),"UNALLOCATED"))</f>
        <v/>
      </c>
      <c r="E72">
        <f>IF(GL_Paste!$B69="","",IFERROR(INDEX(AcctCat,MATCH(GL_Paste!$B69&amp;"",AcctCode,0)),"UNKNOWN"))</f>
        <v/>
      </c>
      <c r="F72">
        <f>IF(GL_Paste!$B69="","",IFERROR(INDEX(AcctSub,MATCH(GL_Paste!$B69&amp;"",AcctCode,0)),"UNKNOWN"))</f>
        <v/>
      </c>
    </row>
    <row r="73">
      <c r="A73" s="40">
        <f>IF(GL_Paste!$B70="","",N(GL_Paste!$H70)-N(GL_Paste!$G70))</f>
        <v/>
      </c>
      <c r="B73" s="43">
        <f>IF(GL_Paste!$B70="","",DATE(YEAR(GL_Paste!$E70),MONTH(GL_Paste!$E70),1))</f>
        <v/>
      </c>
      <c r="C73">
        <f>IF(GL_Paste!$B70="","",IF(TRIM(GL_Paste!$M70)&lt;&gt;"",TRIM(GL_Paste!$M70),IFERROR(MID(GL_Paste!$I70,FIND("[",GL_Paste!$I70)+1,FIND("]",GL_Paste!$I70)-FIND("[",GL_Paste!$I70)-1),"")))</f>
        <v/>
      </c>
      <c r="D73">
        <f>IF(GL_Paste!$B70="","",IFERROR(INDEX(DeptName,MATCH($C73,DeptTag,0)),"UNALLOCATED"))</f>
        <v/>
      </c>
      <c r="E73">
        <f>IF(GL_Paste!$B70="","",IFERROR(INDEX(AcctCat,MATCH(GL_Paste!$B70&amp;"",AcctCode,0)),"UNKNOWN"))</f>
        <v/>
      </c>
      <c r="F73">
        <f>IF(GL_Paste!$B70="","",IFERROR(INDEX(AcctSub,MATCH(GL_Paste!$B70&amp;"",AcctCode,0)),"UNKNOWN"))</f>
        <v/>
      </c>
    </row>
    <row r="74">
      <c r="A74" s="40">
        <f>IF(GL_Paste!$B71="","",N(GL_Paste!$H71)-N(GL_Paste!$G71))</f>
        <v/>
      </c>
      <c r="B74" s="43">
        <f>IF(GL_Paste!$B71="","",DATE(YEAR(GL_Paste!$E71),MONTH(GL_Paste!$E71),1))</f>
        <v/>
      </c>
      <c r="C74">
        <f>IF(GL_Paste!$B71="","",IF(TRIM(GL_Paste!$M71)&lt;&gt;"",TRIM(GL_Paste!$M71),IFERROR(MID(GL_Paste!$I71,FIND("[",GL_Paste!$I71)+1,FIND("]",GL_Paste!$I71)-FIND("[",GL_Paste!$I71)-1),"")))</f>
        <v/>
      </c>
      <c r="D74">
        <f>IF(GL_Paste!$B71="","",IFERROR(INDEX(DeptName,MATCH($C74,DeptTag,0)),"UNALLOCATED"))</f>
        <v/>
      </c>
      <c r="E74">
        <f>IF(GL_Paste!$B71="","",IFERROR(INDEX(AcctCat,MATCH(GL_Paste!$B71&amp;"",AcctCode,0)),"UNKNOWN"))</f>
        <v/>
      </c>
      <c r="F74">
        <f>IF(GL_Paste!$B71="","",IFERROR(INDEX(AcctSub,MATCH(GL_Paste!$B71&amp;"",AcctCode,0)),"UNKNOWN"))</f>
        <v/>
      </c>
    </row>
    <row r="75">
      <c r="A75" s="40">
        <f>IF(GL_Paste!$B72="","",N(GL_Paste!$H72)-N(GL_Paste!$G72))</f>
        <v/>
      </c>
      <c r="B75" s="43">
        <f>IF(GL_Paste!$B72="","",DATE(YEAR(GL_Paste!$E72),MONTH(GL_Paste!$E72),1))</f>
        <v/>
      </c>
      <c r="C75">
        <f>IF(GL_Paste!$B72="","",IF(TRIM(GL_Paste!$M72)&lt;&gt;"",TRIM(GL_Paste!$M72),IFERROR(MID(GL_Paste!$I72,FIND("[",GL_Paste!$I72)+1,FIND("]",GL_Paste!$I72)-FIND("[",GL_Paste!$I72)-1),"")))</f>
        <v/>
      </c>
      <c r="D75">
        <f>IF(GL_Paste!$B72="","",IFERROR(INDEX(DeptName,MATCH($C75,DeptTag,0)),"UNALLOCATED"))</f>
        <v/>
      </c>
      <c r="E75">
        <f>IF(GL_Paste!$B72="","",IFERROR(INDEX(AcctCat,MATCH(GL_Paste!$B72&amp;"",AcctCode,0)),"UNKNOWN"))</f>
        <v/>
      </c>
      <c r="F75">
        <f>IF(GL_Paste!$B72="","",IFERROR(INDEX(AcctSub,MATCH(GL_Paste!$B72&amp;"",AcctCode,0)),"UNKNOWN"))</f>
        <v/>
      </c>
    </row>
    <row r="76">
      <c r="A76" s="40">
        <f>IF(GL_Paste!$B73="","",N(GL_Paste!$H73)-N(GL_Paste!$G73))</f>
        <v/>
      </c>
      <c r="B76" s="43">
        <f>IF(GL_Paste!$B73="","",DATE(YEAR(GL_Paste!$E73),MONTH(GL_Paste!$E73),1))</f>
        <v/>
      </c>
      <c r="C76">
        <f>IF(GL_Paste!$B73="","",IF(TRIM(GL_Paste!$M73)&lt;&gt;"",TRIM(GL_Paste!$M73),IFERROR(MID(GL_Paste!$I73,FIND("[",GL_Paste!$I73)+1,FIND("]",GL_Paste!$I73)-FIND("[",GL_Paste!$I73)-1),"")))</f>
        <v/>
      </c>
      <c r="D76">
        <f>IF(GL_Paste!$B73="","",IFERROR(INDEX(DeptName,MATCH($C76,DeptTag,0)),"UNALLOCATED"))</f>
        <v/>
      </c>
      <c r="E76">
        <f>IF(GL_Paste!$B73="","",IFERROR(INDEX(AcctCat,MATCH(GL_Paste!$B73&amp;"",AcctCode,0)),"UNKNOWN"))</f>
        <v/>
      </c>
      <c r="F76">
        <f>IF(GL_Paste!$B73="","",IFERROR(INDEX(AcctSub,MATCH(GL_Paste!$B73&amp;"",AcctCode,0)),"UNKNOWN"))</f>
        <v/>
      </c>
    </row>
    <row r="77">
      <c r="A77" s="40">
        <f>IF(GL_Paste!$B74="","",N(GL_Paste!$H74)-N(GL_Paste!$G74))</f>
        <v/>
      </c>
      <c r="B77" s="43">
        <f>IF(GL_Paste!$B74="","",DATE(YEAR(GL_Paste!$E74),MONTH(GL_Paste!$E74),1))</f>
        <v/>
      </c>
      <c r="C77">
        <f>IF(GL_Paste!$B74="","",IF(TRIM(GL_Paste!$M74)&lt;&gt;"",TRIM(GL_Paste!$M74),IFERROR(MID(GL_Paste!$I74,FIND("[",GL_Paste!$I74)+1,FIND("]",GL_Paste!$I74)-FIND("[",GL_Paste!$I74)-1),"")))</f>
        <v/>
      </c>
      <c r="D77">
        <f>IF(GL_Paste!$B74="","",IFERROR(INDEX(DeptName,MATCH($C77,DeptTag,0)),"UNALLOCATED"))</f>
        <v/>
      </c>
      <c r="E77">
        <f>IF(GL_Paste!$B74="","",IFERROR(INDEX(AcctCat,MATCH(GL_Paste!$B74&amp;"",AcctCode,0)),"UNKNOWN"))</f>
        <v/>
      </c>
      <c r="F77">
        <f>IF(GL_Paste!$B74="","",IFERROR(INDEX(AcctSub,MATCH(GL_Paste!$B74&amp;"",AcctCode,0)),"UNKNOWN"))</f>
        <v/>
      </c>
    </row>
    <row r="78">
      <c r="A78" s="40">
        <f>IF(GL_Paste!$B75="","",N(GL_Paste!$H75)-N(GL_Paste!$G75))</f>
        <v/>
      </c>
      <c r="B78" s="43">
        <f>IF(GL_Paste!$B75="","",DATE(YEAR(GL_Paste!$E75),MONTH(GL_Paste!$E75),1))</f>
        <v/>
      </c>
      <c r="C78">
        <f>IF(GL_Paste!$B75="","",IF(TRIM(GL_Paste!$M75)&lt;&gt;"",TRIM(GL_Paste!$M75),IFERROR(MID(GL_Paste!$I75,FIND("[",GL_Paste!$I75)+1,FIND("]",GL_Paste!$I75)-FIND("[",GL_Paste!$I75)-1),"")))</f>
        <v/>
      </c>
      <c r="D78">
        <f>IF(GL_Paste!$B75="","",IFERROR(INDEX(DeptName,MATCH($C78,DeptTag,0)),"UNALLOCATED"))</f>
        <v/>
      </c>
      <c r="E78">
        <f>IF(GL_Paste!$B75="","",IFERROR(INDEX(AcctCat,MATCH(GL_Paste!$B75&amp;"",AcctCode,0)),"UNKNOWN"))</f>
        <v/>
      </c>
      <c r="F78">
        <f>IF(GL_Paste!$B75="","",IFERROR(INDEX(AcctSub,MATCH(GL_Paste!$B75&amp;"",AcctCode,0)),"UNKNOWN"))</f>
        <v/>
      </c>
    </row>
    <row r="79">
      <c r="A79" s="40">
        <f>IF(GL_Paste!$B76="","",N(GL_Paste!$H76)-N(GL_Paste!$G76))</f>
        <v/>
      </c>
      <c r="B79" s="43">
        <f>IF(GL_Paste!$B76="","",DATE(YEAR(GL_Paste!$E76),MONTH(GL_Paste!$E76),1))</f>
        <v/>
      </c>
      <c r="C79">
        <f>IF(GL_Paste!$B76="","",IF(TRIM(GL_Paste!$M76)&lt;&gt;"",TRIM(GL_Paste!$M76),IFERROR(MID(GL_Paste!$I76,FIND("[",GL_Paste!$I76)+1,FIND("]",GL_Paste!$I76)-FIND("[",GL_Paste!$I76)-1),"")))</f>
        <v/>
      </c>
      <c r="D79">
        <f>IF(GL_Paste!$B76="","",IFERROR(INDEX(DeptName,MATCH($C79,DeptTag,0)),"UNALLOCATED"))</f>
        <v/>
      </c>
      <c r="E79">
        <f>IF(GL_Paste!$B76="","",IFERROR(INDEX(AcctCat,MATCH(GL_Paste!$B76&amp;"",AcctCode,0)),"UNKNOWN"))</f>
        <v/>
      </c>
      <c r="F79">
        <f>IF(GL_Paste!$B76="","",IFERROR(INDEX(AcctSub,MATCH(GL_Paste!$B76&amp;"",AcctCode,0)),"UNKNOWN"))</f>
        <v/>
      </c>
    </row>
    <row r="80">
      <c r="A80" s="40">
        <f>IF(GL_Paste!$B77="","",N(GL_Paste!$H77)-N(GL_Paste!$G77))</f>
        <v/>
      </c>
      <c r="B80" s="43">
        <f>IF(GL_Paste!$B77="","",DATE(YEAR(GL_Paste!$E77),MONTH(GL_Paste!$E77),1))</f>
        <v/>
      </c>
      <c r="C80">
        <f>IF(GL_Paste!$B77="","",IF(TRIM(GL_Paste!$M77)&lt;&gt;"",TRIM(GL_Paste!$M77),IFERROR(MID(GL_Paste!$I77,FIND("[",GL_Paste!$I77)+1,FIND("]",GL_Paste!$I77)-FIND("[",GL_Paste!$I77)-1),"")))</f>
        <v/>
      </c>
      <c r="D80">
        <f>IF(GL_Paste!$B77="","",IFERROR(INDEX(DeptName,MATCH($C80,DeptTag,0)),"UNALLOCATED"))</f>
        <v/>
      </c>
      <c r="E80">
        <f>IF(GL_Paste!$B77="","",IFERROR(INDEX(AcctCat,MATCH(GL_Paste!$B77&amp;"",AcctCode,0)),"UNKNOWN"))</f>
        <v/>
      </c>
      <c r="F80">
        <f>IF(GL_Paste!$B77="","",IFERROR(INDEX(AcctSub,MATCH(GL_Paste!$B77&amp;"",AcctCode,0)),"UNKNOWN"))</f>
        <v/>
      </c>
    </row>
    <row r="81">
      <c r="A81" s="40">
        <f>IF(GL_Paste!$B78="","",N(GL_Paste!$H78)-N(GL_Paste!$G78))</f>
        <v/>
      </c>
      <c r="B81" s="43">
        <f>IF(GL_Paste!$B78="","",DATE(YEAR(GL_Paste!$E78),MONTH(GL_Paste!$E78),1))</f>
        <v/>
      </c>
      <c r="C81">
        <f>IF(GL_Paste!$B78="","",IF(TRIM(GL_Paste!$M78)&lt;&gt;"",TRIM(GL_Paste!$M78),IFERROR(MID(GL_Paste!$I78,FIND("[",GL_Paste!$I78)+1,FIND("]",GL_Paste!$I78)-FIND("[",GL_Paste!$I78)-1),"")))</f>
        <v/>
      </c>
      <c r="D81">
        <f>IF(GL_Paste!$B78="","",IFERROR(INDEX(DeptName,MATCH($C81,DeptTag,0)),"UNALLOCATED"))</f>
        <v/>
      </c>
      <c r="E81">
        <f>IF(GL_Paste!$B78="","",IFERROR(INDEX(AcctCat,MATCH(GL_Paste!$B78&amp;"",AcctCode,0)),"UNKNOWN"))</f>
        <v/>
      </c>
      <c r="F81">
        <f>IF(GL_Paste!$B78="","",IFERROR(INDEX(AcctSub,MATCH(GL_Paste!$B78&amp;"",AcctCode,0)),"UNKNOWN"))</f>
        <v/>
      </c>
    </row>
    <row r="82">
      <c r="A82" s="40">
        <f>IF(GL_Paste!$B79="","",N(GL_Paste!$H79)-N(GL_Paste!$G79))</f>
        <v/>
      </c>
      <c r="B82" s="43">
        <f>IF(GL_Paste!$B79="","",DATE(YEAR(GL_Paste!$E79),MONTH(GL_Paste!$E79),1))</f>
        <v/>
      </c>
      <c r="C82">
        <f>IF(GL_Paste!$B79="","",IF(TRIM(GL_Paste!$M79)&lt;&gt;"",TRIM(GL_Paste!$M79),IFERROR(MID(GL_Paste!$I79,FIND("[",GL_Paste!$I79)+1,FIND("]",GL_Paste!$I79)-FIND("[",GL_Paste!$I79)-1),"")))</f>
        <v/>
      </c>
      <c r="D82">
        <f>IF(GL_Paste!$B79="","",IFERROR(INDEX(DeptName,MATCH($C82,DeptTag,0)),"UNALLOCATED"))</f>
        <v/>
      </c>
      <c r="E82">
        <f>IF(GL_Paste!$B79="","",IFERROR(INDEX(AcctCat,MATCH(GL_Paste!$B79&amp;"",AcctCode,0)),"UNKNOWN"))</f>
        <v/>
      </c>
      <c r="F82">
        <f>IF(GL_Paste!$B79="","",IFERROR(INDEX(AcctSub,MATCH(GL_Paste!$B79&amp;"",AcctCode,0)),"UNKNOWN"))</f>
        <v/>
      </c>
    </row>
    <row r="83">
      <c r="A83" s="40">
        <f>IF(GL_Paste!$B80="","",N(GL_Paste!$H80)-N(GL_Paste!$G80))</f>
        <v/>
      </c>
      <c r="B83" s="43">
        <f>IF(GL_Paste!$B80="","",DATE(YEAR(GL_Paste!$E80),MONTH(GL_Paste!$E80),1))</f>
        <v/>
      </c>
      <c r="C83">
        <f>IF(GL_Paste!$B80="","",IF(TRIM(GL_Paste!$M80)&lt;&gt;"",TRIM(GL_Paste!$M80),IFERROR(MID(GL_Paste!$I80,FIND("[",GL_Paste!$I80)+1,FIND("]",GL_Paste!$I80)-FIND("[",GL_Paste!$I80)-1),"")))</f>
        <v/>
      </c>
      <c r="D83">
        <f>IF(GL_Paste!$B80="","",IFERROR(INDEX(DeptName,MATCH($C83,DeptTag,0)),"UNALLOCATED"))</f>
        <v/>
      </c>
      <c r="E83">
        <f>IF(GL_Paste!$B80="","",IFERROR(INDEX(AcctCat,MATCH(GL_Paste!$B80&amp;"",AcctCode,0)),"UNKNOWN"))</f>
        <v/>
      </c>
      <c r="F83">
        <f>IF(GL_Paste!$B80="","",IFERROR(INDEX(AcctSub,MATCH(GL_Paste!$B80&amp;"",AcctCode,0)),"UNKNOWN"))</f>
        <v/>
      </c>
    </row>
    <row r="84">
      <c r="A84" s="40">
        <f>IF(GL_Paste!$B81="","",N(GL_Paste!$H81)-N(GL_Paste!$G81))</f>
        <v/>
      </c>
      <c r="B84" s="43">
        <f>IF(GL_Paste!$B81="","",DATE(YEAR(GL_Paste!$E81),MONTH(GL_Paste!$E81),1))</f>
        <v/>
      </c>
      <c r="C84">
        <f>IF(GL_Paste!$B81="","",IF(TRIM(GL_Paste!$M81)&lt;&gt;"",TRIM(GL_Paste!$M81),IFERROR(MID(GL_Paste!$I81,FIND("[",GL_Paste!$I81)+1,FIND("]",GL_Paste!$I81)-FIND("[",GL_Paste!$I81)-1),"")))</f>
        <v/>
      </c>
      <c r="D84">
        <f>IF(GL_Paste!$B81="","",IFERROR(INDEX(DeptName,MATCH($C84,DeptTag,0)),"UNALLOCATED"))</f>
        <v/>
      </c>
      <c r="E84">
        <f>IF(GL_Paste!$B81="","",IFERROR(INDEX(AcctCat,MATCH(GL_Paste!$B81&amp;"",AcctCode,0)),"UNKNOWN"))</f>
        <v/>
      </c>
      <c r="F84">
        <f>IF(GL_Paste!$B81="","",IFERROR(INDEX(AcctSub,MATCH(GL_Paste!$B81&amp;"",AcctCode,0)),"UNKNOWN"))</f>
        <v/>
      </c>
    </row>
    <row r="85">
      <c r="A85" s="40">
        <f>IF(GL_Paste!$B82="","",N(GL_Paste!$H82)-N(GL_Paste!$G82))</f>
        <v/>
      </c>
      <c r="B85" s="43">
        <f>IF(GL_Paste!$B82="","",DATE(YEAR(GL_Paste!$E82),MONTH(GL_Paste!$E82),1))</f>
        <v/>
      </c>
      <c r="C85">
        <f>IF(GL_Paste!$B82="","",IF(TRIM(GL_Paste!$M82)&lt;&gt;"",TRIM(GL_Paste!$M82),IFERROR(MID(GL_Paste!$I82,FIND("[",GL_Paste!$I82)+1,FIND("]",GL_Paste!$I82)-FIND("[",GL_Paste!$I82)-1),"")))</f>
        <v/>
      </c>
      <c r="D85">
        <f>IF(GL_Paste!$B82="","",IFERROR(INDEX(DeptName,MATCH($C85,DeptTag,0)),"UNALLOCATED"))</f>
        <v/>
      </c>
      <c r="E85">
        <f>IF(GL_Paste!$B82="","",IFERROR(INDEX(AcctCat,MATCH(GL_Paste!$B82&amp;"",AcctCode,0)),"UNKNOWN"))</f>
        <v/>
      </c>
      <c r="F85">
        <f>IF(GL_Paste!$B82="","",IFERROR(INDEX(AcctSub,MATCH(GL_Paste!$B82&amp;"",AcctCode,0)),"UNKNOWN"))</f>
        <v/>
      </c>
    </row>
    <row r="86">
      <c r="A86" s="40">
        <f>IF(GL_Paste!$B83="","",N(GL_Paste!$H83)-N(GL_Paste!$G83))</f>
        <v/>
      </c>
      <c r="B86" s="43">
        <f>IF(GL_Paste!$B83="","",DATE(YEAR(GL_Paste!$E83),MONTH(GL_Paste!$E83),1))</f>
        <v/>
      </c>
      <c r="C86">
        <f>IF(GL_Paste!$B83="","",IF(TRIM(GL_Paste!$M83)&lt;&gt;"",TRIM(GL_Paste!$M83),IFERROR(MID(GL_Paste!$I83,FIND("[",GL_Paste!$I83)+1,FIND("]",GL_Paste!$I83)-FIND("[",GL_Paste!$I83)-1),"")))</f>
        <v/>
      </c>
      <c r="D86">
        <f>IF(GL_Paste!$B83="","",IFERROR(INDEX(DeptName,MATCH($C86,DeptTag,0)),"UNALLOCATED"))</f>
        <v/>
      </c>
      <c r="E86">
        <f>IF(GL_Paste!$B83="","",IFERROR(INDEX(AcctCat,MATCH(GL_Paste!$B83&amp;"",AcctCode,0)),"UNKNOWN"))</f>
        <v/>
      </c>
      <c r="F86">
        <f>IF(GL_Paste!$B83="","",IFERROR(INDEX(AcctSub,MATCH(GL_Paste!$B83&amp;"",AcctCode,0)),"UNKNOWN"))</f>
        <v/>
      </c>
    </row>
    <row r="87">
      <c r="A87" s="40">
        <f>IF(GL_Paste!$B84="","",N(GL_Paste!$H84)-N(GL_Paste!$G84))</f>
        <v/>
      </c>
      <c r="B87" s="43">
        <f>IF(GL_Paste!$B84="","",DATE(YEAR(GL_Paste!$E84),MONTH(GL_Paste!$E84),1))</f>
        <v/>
      </c>
      <c r="C87">
        <f>IF(GL_Paste!$B84="","",IF(TRIM(GL_Paste!$M84)&lt;&gt;"",TRIM(GL_Paste!$M84),IFERROR(MID(GL_Paste!$I84,FIND("[",GL_Paste!$I84)+1,FIND("]",GL_Paste!$I84)-FIND("[",GL_Paste!$I84)-1),"")))</f>
        <v/>
      </c>
      <c r="D87">
        <f>IF(GL_Paste!$B84="","",IFERROR(INDEX(DeptName,MATCH($C87,DeptTag,0)),"UNALLOCATED"))</f>
        <v/>
      </c>
      <c r="E87">
        <f>IF(GL_Paste!$B84="","",IFERROR(INDEX(AcctCat,MATCH(GL_Paste!$B84&amp;"",AcctCode,0)),"UNKNOWN"))</f>
        <v/>
      </c>
      <c r="F87">
        <f>IF(GL_Paste!$B84="","",IFERROR(INDEX(AcctSub,MATCH(GL_Paste!$B84&amp;"",AcctCode,0)),"UNKNOWN"))</f>
        <v/>
      </c>
    </row>
    <row r="88">
      <c r="A88" s="40">
        <f>IF(GL_Paste!$B85="","",N(GL_Paste!$H85)-N(GL_Paste!$G85))</f>
        <v/>
      </c>
      <c r="B88" s="43">
        <f>IF(GL_Paste!$B85="","",DATE(YEAR(GL_Paste!$E85),MONTH(GL_Paste!$E85),1))</f>
        <v/>
      </c>
      <c r="C88">
        <f>IF(GL_Paste!$B85="","",IF(TRIM(GL_Paste!$M85)&lt;&gt;"",TRIM(GL_Paste!$M85),IFERROR(MID(GL_Paste!$I85,FIND("[",GL_Paste!$I85)+1,FIND("]",GL_Paste!$I85)-FIND("[",GL_Paste!$I85)-1),"")))</f>
        <v/>
      </c>
      <c r="D88">
        <f>IF(GL_Paste!$B85="","",IFERROR(INDEX(DeptName,MATCH($C88,DeptTag,0)),"UNALLOCATED"))</f>
        <v/>
      </c>
      <c r="E88">
        <f>IF(GL_Paste!$B85="","",IFERROR(INDEX(AcctCat,MATCH(GL_Paste!$B85&amp;"",AcctCode,0)),"UNKNOWN"))</f>
        <v/>
      </c>
      <c r="F88">
        <f>IF(GL_Paste!$B85="","",IFERROR(INDEX(AcctSub,MATCH(GL_Paste!$B85&amp;"",AcctCode,0)),"UNKNOWN"))</f>
        <v/>
      </c>
    </row>
    <row r="89">
      <c r="A89" s="40">
        <f>IF(GL_Paste!$B86="","",N(GL_Paste!$H86)-N(GL_Paste!$G86))</f>
        <v/>
      </c>
      <c r="B89" s="43">
        <f>IF(GL_Paste!$B86="","",DATE(YEAR(GL_Paste!$E86),MONTH(GL_Paste!$E86),1))</f>
        <v/>
      </c>
      <c r="C89">
        <f>IF(GL_Paste!$B86="","",IF(TRIM(GL_Paste!$M86)&lt;&gt;"",TRIM(GL_Paste!$M86),IFERROR(MID(GL_Paste!$I86,FIND("[",GL_Paste!$I86)+1,FIND("]",GL_Paste!$I86)-FIND("[",GL_Paste!$I86)-1),"")))</f>
        <v/>
      </c>
      <c r="D89">
        <f>IF(GL_Paste!$B86="","",IFERROR(INDEX(DeptName,MATCH($C89,DeptTag,0)),"UNALLOCATED"))</f>
        <v/>
      </c>
      <c r="E89">
        <f>IF(GL_Paste!$B86="","",IFERROR(INDEX(AcctCat,MATCH(GL_Paste!$B86&amp;"",AcctCode,0)),"UNKNOWN"))</f>
        <v/>
      </c>
      <c r="F89">
        <f>IF(GL_Paste!$B86="","",IFERROR(INDEX(AcctSub,MATCH(GL_Paste!$B86&amp;"",AcctCode,0)),"UNKNOWN"))</f>
        <v/>
      </c>
    </row>
    <row r="90">
      <c r="A90" s="40">
        <f>IF(GL_Paste!$B87="","",N(GL_Paste!$H87)-N(GL_Paste!$G87))</f>
        <v/>
      </c>
      <c r="B90" s="43">
        <f>IF(GL_Paste!$B87="","",DATE(YEAR(GL_Paste!$E87),MONTH(GL_Paste!$E87),1))</f>
        <v/>
      </c>
      <c r="C90">
        <f>IF(GL_Paste!$B87="","",IF(TRIM(GL_Paste!$M87)&lt;&gt;"",TRIM(GL_Paste!$M87),IFERROR(MID(GL_Paste!$I87,FIND("[",GL_Paste!$I87)+1,FIND("]",GL_Paste!$I87)-FIND("[",GL_Paste!$I87)-1),"")))</f>
        <v/>
      </c>
      <c r="D90">
        <f>IF(GL_Paste!$B87="","",IFERROR(INDEX(DeptName,MATCH($C90,DeptTag,0)),"UNALLOCATED"))</f>
        <v/>
      </c>
      <c r="E90">
        <f>IF(GL_Paste!$B87="","",IFERROR(INDEX(AcctCat,MATCH(GL_Paste!$B87&amp;"",AcctCode,0)),"UNKNOWN"))</f>
        <v/>
      </c>
      <c r="F90">
        <f>IF(GL_Paste!$B87="","",IFERROR(INDEX(AcctSub,MATCH(GL_Paste!$B87&amp;"",AcctCode,0)),"UNKNOWN"))</f>
        <v/>
      </c>
    </row>
    <row r="91">
      <c r="A91" s="40">
        <f>IF(GL_Paste!$B88="","",N(GL_Paste!$H88)-N(GL_Paste!$G88))</f>
        <v/>
      </c>
      <c r="B91" s="43">
        <f>IF(GL_Paste!$B88="","",DATE(YEAR(GL_Paste!$E88),MONTH(GL_Paste!$E88),1))</f>
        <v/>
      </c>
      <c r="C91">
        <f>IF(GL_Paste!$B88="","",IF(TRIM(GL_Paste!$M88)&lt;&gt;"",TRIM(GL_Paste!$M88),IFERROR(MID(GL_Paste!$I88,FIND("[",GL_Paste!$I88)+1,FIND("]",GL_Paste!$I88)-FIND("[",GL_Paste!$I88)-1),"")))</f>
        <v/>
      </c>
      <c r="D91">
        <f>IF(GL_Paste!$B88="","",IFERROR(INDEX(DeptName,MATCH($C91,DeptTag,0)),"UNALLOCATED"))</f>
        <v/>
      </c>
      <c r="E91">
        <f>IF(GL_Paste!$B88="","",IFERROR(INDEX(AcctCat,MATCH(GL_Paste!$B88&amp;"",AcctCode,0)),"UNKNOWN"))</f>
        <v/>
      </c>
      <c r="F91">
        <f>IF(GL_Paste!$B88="","",IFERROR(INDEX(AcctSub,MATCH(GL_Paste!$B88&amp;"",AcctCode,0)),"UNKNOWN"))</f>
        <v/>
      </c>
    </row>
    <row r="92">
      <c r="A92" s="40">
        <f>IF(GL_Paste!$B89="","",N(GL_Paste!$H89)-N(GL_Paste!$G89))</f>
        <v/>
      </c>
      <c r="B92" s="43">
        <f>IF(GL_Paste!$B89="","",DATE(YEAR(GL_Paste!$E89),MONTH(GL_Paste!$E89),1))</f>
        <v/>
      </c>
      <c r="C92">
        <f>IF(GL_Paste!$B89="","",IF(TRIM(GL_Paste!$M89)&lt;&gt;"",TRIM(GL_Paste!$M89),IFERROR(MID(GL_Paste!$I89,FIND("[",GL_Paste!$I89)+1,FIND("]",GL_Paste!$I89)-FIND("[",GL_Paste!$I89)-1),"")))</f>
        <v/>
      </c>
      <c r="D92">
        <f>IF(GL_Paste!$B89="","",IFERROR(INDEX(DeptName,MATCH($C92,DeptTag,0)),"UNALLOCATED"))</f>
        <v/>
      </c>
      <c r="E92">
        <f>IF(GL_Paste!$B89="","",IFERROR(INDEX(AcctCat,MATCH(GL_Paste!$B89&amp;"",AcctCode,0)),"UNKNOWN"))</f>
        <v/>
      </c>
      <c r="F92">
        <f>IF(GL_Paste!$B89="","",IFERROR(INDEX(AcctSub,MATCH(GL_Paste!$B89&amp;"",AcctCode,0)),"UNKNOWN"))</f>
        <v/>
      </c>
    </row>
    <row r="93">
      <c r="A93" s="40">
        <f>IF(GL_Paste!$B90="","",N(GL_Paste!$H90)-N(GL_Paste!$G90))</f>
        <v/>
      </c>
      <c r="B93" s="43">
        <f>IF(GL_Paste!$B90="","",DATE(YEAR(GL_Paste!$E90),MONTH(GL_Paste!$E90),1))</f>
        <v/>
      </c>
      <c r="C93">
        <f>IF(GL_Paste!$B90="","",IF(TRIM(GL_Paste!$M90)&lt;&gt;"",TRIM(GL_Paste!$M90),IFERROR(MID(GL_Paste!$I90,FIND("[",GL_Paste!$I90)+1,FIND("]",GL_Paste!$I90)-FIND("[",GL_Paste!$I90)-1),"")))</f>
        <v/>
      </c>
      <c r="D93">
        <f>IF(GL_Paste!$B90="","",IFERROR(INDEX(DeptName,MATCH($C93,DeptTag,0)),"UNALLOCATED"))</f>
        <v/>
      </c>
      <c r="E93">
        <f>IF(GL_Paste!$B90="","",IFERROR(INDEX(AcctCat,MATCH(GL_Paste!$B90&amp;"",AcctCode,0)),"UNKNOWN"))</f>
        <v/>
      </c>
      <c r="F93">
        <f>IF(GL_Paste!$B90="","",IFERROR(INDEX(AcctSub,MATCH(GL_Paste!$B90&amp;"",AcctCode,0)),"UNKNOWN"))</f>
        <v/>
      </c>
    </row>
    <row r="94">
      <c r="A94" s="40">
        <f>IF(GL_Paste!$B91="","",N(GL_Paste!$H91)-N(GL_Paste!$G91))</f>
        <v/>
      </c>
      <c r="B94" s="43">
        <f>IF(GL_Paste!$B91="","",DATE(YEAR(GL_Paste!$E91),MONTH(GL_Paste!$E91),1))</f>
        <v/>
      </c>
      <c r="C94">
        <f>IF(GL_Paste!$B91="","",IF(TRIM(GL_Paste!$M91)&lt;&gt;"",TRIM(GL_Paste!$M91),IFERROR(MID(GL_Paste!$I91,FIND("[",GL_Paste!$I91)+1,FIND("]",GL_Paste!$I91)-FIND("[",GL_Paste!$I91)-1),"")))</f>
        <v/>
      </c>
      <c r="D94">
        <f>IF(GL_Paste!$B91="","",IFERROR(INDEX(DeptName,MATCH($C94,DeptTag,0)),"UNALLOCATED"))</f>
        <v/>
      </c>
      <c r="E94">
        <f>IF(GL_Paste!$B91="","",IFERROR(INDEX(AcctCat,MATCH(GL_Paste!$B91&amp;"",AcctCode,0)),"UNKNOWN"))</f>
        <v/>
      </c>
      <c r="F94">
        <f>IF(GL_Paste!$B91="","",IFERROR(INDEX(AcctSub,MATCH(GL_Paste!$B91&amp;"",AcctCode,0)),"UNKNOWN"))</f>
        <v/>
      </c>
    </row>
    <row r="95">
      <c r="A95" s="40">
        <f>IF(GL_Paste!$B92="","",N(GL_Paste!$H92)-N(GL_Paste!$G92))</f>
        <v/>
      </c>
      <c r="B95" s="43">
        <f>IF(GL_Paste!$B92="","",DATE(YEAR(GL_Paste!$E92),MONTH(GL_Paste!$E92),1))</f>
        <v/>
      </c>
      <c r="C95">
        <f>IF(GL_Paste!$B92="","",IF(TRIM(GL_Paste!$M92)&lt;&gt;"",TRIM(GL_Paste!$M92),IFERROR(MID(GL_Paste!$I92,FIND("[",GL_Paste!$I92)+1,FIND("]",GL_Paste!$I92)-FIND("[",GL_Paste!$I92)-1),"")))</f>
        <v/>
      </c>
      <c r="D95">
        <f>IF(GL_Paste!$B92="","",IFERROR(INDEX(DeptName,MATCH($C95,DeptTag,0)),"UNALLOCATED"))</f>
        <v/>
      </c>
      <c r="E95">
        <f>IF(GL_Paste!$B92="","",IFERROR(INDEX(AcctCat,MATCH(GL_Paste!$B92&amp;"",AcctCode,0)),"UNKNOWN"))</f>
        <v/>
      </c>
      <c r="F95">
        <f>IF(GL_Paste!$B92="","",IFERROR(INDEX(AcctSub,MATCH(GL_Paste!$B92&amp;"",AcctCode,0)),"UNKNOWN"))</f>
        <v/>
      </c>
    </row>
    <row r="96">
      <c r="A96" s="40">
        <f>IF(GL_Paste!$B93="","",N(GL_Paste!$H93)-N(GL_Paste!$G93))</f>
        <v/>
      </c>
      <c r="B96" s="43">
        <f>IF(GL_Paste!$B93="","",DATE(YEAR(GL_Paste!$E93),MONTH(GL_Paste!$E93),1))</f>
        <v/>
      </c>
      <c r="C96">
        <f>IF(GL_Paste!$B93="","",IF(TRIM(GL_Paste!$M93)&lt;&gt;"",TRIM(GL_Paste!$M93),IFERROR(MID(GL_Paste!$I93,FIND("[",GL_Paste!$I93)+1,FIND("]",GL_Paste!$I93)-FIND("[",GL_Paste!$I93)-1),"")))</f>
        <v/>
      </c>
      <c r="D96">
        <f>IF(GL_Paste!$B93="","",IFERROR(INDEX(DeptName,MATCH($C96,DeptTag,0)),"UNALLOCATED"))</f>
        <v/>
      </c>
      <c r="E96">
        <f>IF(GL_Paste!$B93="","",IFERROR(INDEX(AcctCat,MATCH(GL_Paste!$B93&amp;"",AcctCode,0)),"UNKNOWN"))</f>
        <v/>
      </c>
      <c r="F96">
        <f>IF(GL_Paste!$B93="","",IFERROR(INDEX(AcctSub,MATCH(GL_Paste!$B93&amp;"",AcctCode,0)),"UNKNOWN"))</f>
        <v/>
      </c>
    </row>
    <row r="97">
      <c r="A97" s="40">
        <f>IF(GL_Paste!$B94="","",N(GL_Paste!$H94)-N(GL_Paste!$G94))</f>
        <v/>
      </c>
      <c r="B97" s="43">
        <f>IF(GL_Paste!$B94="","",DATE(YEAR(GL_Paste!$E94),MONTH(GL_Paste!$E94),1))</f>
        <v/>
      </c>
      <c r="C97">
        <f>IF(GL_Paste!$B94="","",IF(TRIM(GL_Paste!$M94)&lt;&gt;"",TRIM(GL_Paste!$M94),IFERROR(MID(GL_Paste!$I94,FIND("[",GL_Paste!$I94)+1,FIND("]",GL_Paste!$I94)-FIND("[",GL_Paste!$I94)-1),"")))</f>
        <v/>
      </c>
      <c r="D97">
        <f>IF(GL_Paste!$B94="","",IFERROR(INDEX(DeptName,MATCH($C97,DeptTag,0)),"UNALLOCATED"))</f>
        <v/>
      </c>
      <c r="E97">
        <f>IF(GL_Paste!$B94="","",IFERROR(INDEX(AcctCat,MATCH(GL_Paste!$B94&amp;"",AcctCode,0)),"UNKNOWN"))</f>
        <v/>
      </c>
      <c r="F97">
        <f>IF(GL_Paste!$B94="","",IFERROR(INDEX(AcctSub,MATCH(GL_Paste!$B94&amp;"",AcctCode,0)),"UNKNOWN"))</f>
        <v/>
      </c>
    </row>
    <row r="98">
      <c r="A98" s="40">
        <f>IF(GL_Paste!$B95="","",N(GL_Paste!$H95)-N(GL_Paste!$G95))</f>
        <v/>
      </c>
      <c r="B98" s="43">
        <f>IF(GL_Paste!$B95="","",DATE(YEAR(GL_Paste!$E95),MONTH(GL_Paste!$E95),1))</f>
        <v/>
      </c>
      <c r="C98">
        <f>IF(GL_Paste!$B95="","",IF(TRIM(GL_Paste!$M95)&lt;&gt;"",TRIM(GL_Paste!$M95),IFERROR(MID(GL_Paste!$I95,FIND("[",GL_Paste!$I95)+1,FIND("]",GL_Paste!$I95)-FIND("[",GL_Paste!$I95)-1),"")))</f>
        <v/>
      </c>
      <c r="D98">
        <f>IF(GL_Paste!$B95="","",IFERROR(INDEX(DeptName,MATCH($C98,DeptTag,0)),"UNALLOCATED"))</f>
        <v/>
      </c>
      <c r="E98">
        <f>IF(GL_Paste!$B95="","",IFERROR(INDEX(AcctCat,MATCH(GL_Paste!$B95&amp;"",AcctCode,0)),"UNKNOWN"))</f>
        <v/>
      </c>
      <c r="F98">
        <f>IF(GL_Paste!$B95="","",IFERROR(INDEX(AcctSub,MATCH(GL_Paste!$B95&amp;"",AcctCode,0)),"UNKNOWN"))</f>
        <v/>
      </c>
    </row>
    <row r="99">
      <c r="A99" s="40">
        <f>IF(GL_Paste!$B96="","",N(GL_Paste!$H96)-N(GL_Paste!$G96))</f>
        <v/>
      </c>
      <c r="B99" s="43">
        <f>IF(GL_Paste!$B96="","",DATE(YEAR(GL_Paste!$E96),MONTH(GL_Paste!$E96),1))</f>
        <v/>
      </c>
      <c r="C99">
        <f>IF(GL_Paste!$B96="","",IF(TRIM(GL_Paste!$M96)&lt;&gt;"",TRIM(GL_Paste!$M96),IFERROR(MID(GL_Paste!$I96,FIND("[",GL_Paste!$I96)+1,FIND("]",GL_Paste!$I96)-FIND("[",GL_Paste!$I96)-1),"")))</f>
        <v/>
      </c>
      <c r="D99">
        <f>IF(GL_Paste!$B96="","",IFERROR(INDEX(DeptName,MATCH($C99,DeptTag,0)),"UNALLOCATED"))</f>
        <v/>
      </c>
      <c r="E99">
        <f>IF(GL_Paste!$B96="","",IFERROR(INDEX(AcctCat,MATCH(GL_Paste!$B96&amp;"",AcctCode,0)),"UNKNOWN"))</f>
        <v/>
      </c>
      <c r="F99">
        <f>IF(GL_Paste!$B96="","",IFERROR(INDEX(AcctSub,MATCH(GL_Paste!$B96&amp;"",AcctCode,0)),"UNKNOWN"))</f>
        <v/>
      </c>
    </row>
    <row r="100">
      <c r="A100" s="40">
        <f>IF(GL_Paste!$B97="","",N(GL_Paste!$H97)-N(GL_Paste!$G97))</f>
        <v/>
      </c>
      <c r="B100" s="43">
        <f>IF(GL_Paste!$B97="","",DATE(YEAR(GL_Paste!$E97),MONTH(GL_Paste!$E97),1))</f>
        <v/>
      </c>
      <c r="C100">
        <f>IF(GL_Paste!$B97="","",IF(TRIM(GL_Paste!$M97)&lt;&gt;"",TRIM(GL_Paste!$M97),IFERROR(MID(GL_Paste!$I97,FIND("[",GL_Paste!$I97)+1,FIND("]",GL_Paste!$I97)-FIND("[",GL_Paste!$I97)-1),"")))</f>
        <v/>
      </c>
      <c r="D100">
        <f>IF(GL_Paste!$B97="","",IFERROR(INDEX(DeptName,MATCH($C100,DeptTag,0)),"UNALLOCATED"))</f>
        <v/>
      </c>
      <c r="E100">
        <f>IF(GL_Paste!$B97="","",IFERROR(INDEX(AcctCat,MATCH(GL_Paste!$B97&amp;"",AcctCode,0)),"UNKNOWN"))</f>
        <v/>
      </c>
      <c r="F100">
        <f>IF(GL_Paste!$B97="","",IFERROR(INDEX(AcctSub,MATCH(GL_Paste!$B97&amp;"",AcctCode,0)),"UNKNOWN"))</f>
        <v/>
      </c>
    </row>
    <row r="101">
      <c r="A101" s="40">
        <f>IF(GL_Paste!$B98="","",N(GL_Paste!$H98)-N(GL_Paste!$G98))</f>
        <v/>
      </c>
      <c r="B101" s="43">
        <f>IF(GL_Paste!$B98="","",DATE(YEAR(GL_Paste!$E98),MONTH(GL_Paste!$E98),1))</f>
        <v/>
      </c>
      <c r="C101">
        <f>IF(GL_Paste!$B98="","",IF(TRIM(GL_Paste!$M98)&lt;&gt;"",TRIM(GL_Paste!$M98),IFERROR(MID(GL_Paste!$I98,FIND("[",GL_Paste!$I98)+1,FIND("]",GL_Paste!$I98)-FIND("[",GL_Paste!$I98)-1),"")))</f>
        <v/>
      </c>
      <c r="D101">
        <f>IF(GL_Paste!$B98="","",IFERROR(INDEX(DeptName,MATCH($C101,DeptTag,0)),"UNALLOCATED"))</f>
        <v/>
      </c>
      <c r="E101">
        <f>IF(GL_Paste!$B98="","",IFERROR(INDEX(AcctCat,MATCH(GL_Paste!$B98&amp;"",AcctCode,0)),"UNKNOWN"))</f>
        <v/>
      </c>
      <c r="F101">
        <f>IF(GL_Paste!$B98="","",IFERROR(INDEX(AcctSub,MATCH(GL_Paste!$B98&amp;"",AcctCode,0)),"UNKNOWN"))</f>
        <v/>
      </c>
    </row>
    <row r="102">
      <c r="A102" s="40">
        <f>IF(GL_Paste!$B99="","",N(GL_Paste!$H99)-N(GL_Paste!$G99))</f>
        <v/>
      </c>
      <c r="B102" s="43">
        <f>IF(GL_Paste!$B99="","",DATE(YEAR(GL_Paste!$E99),MONTH(GL_Paste!$E99),1))</f>
        <v/>
      </c>
      <c r="C102">
        <f>IF(GL_Paste!$B99="","",IF(TRIM(GL_Paste!$M99)&lt;&gt;"",TRIM(GL_Paste!$M99),IFERROR(MID(GL_Paste!$I99,FIND("[",GL_Paste!$I99)+1,FIND("]",GL_Paste!$I99)-FIND("[",GL_Paste!$I99)-1),"")))</f>
        <v/>
      </c>
      <c r="D102">
        <f>IF(GL_Paste!$B99="","",IFERROR(INDEX(DeptName,MATCH($C102,DeptTag,0)),"UNALLOCATED"))</f>
        <v/>
      </c>
      <c r="E102">
        <f>IF(GL_Paste!$B99="","",IFERROR(INDEX(AcctCat,MATCH(GL_Paste!$B99&amp;"",AcctCode,0)),"UNKNOWN"))</f>
        <v/>
      </c>
      <c r="F102">
        <f>IF(GL_Paste!$B99="","",IFERROR(INDEX(AcctSub,MATCH(GL_Paste!$B99&amp;"",AcctCode,0)),"UNKNOWN"))</f>
        <v/>
      </c>
    </row>
    <row r="103">
      <c r="A103" s="40">
        <f>IF(GL_Paste!$B100="","",N(GL_Paste!$H100)-N(GL_Paste!$G100))</f>
        <v/>
      </c>
      <c r="B103" s="43">
        <f>IF(GL_Paste!$B100="","",DATE(YEAR(GL_Paste!$E100),MONTH(GL_Paste!$E100),1))</f>
        <v/>
      </c>
      <c r="C103">
        <f>IF(GL_Paste!$B100="","",IF(TRIM(GL_Paste!$M100)&lt;&gt;"",TRIM(GL_Paste!$M100),IFERROR(MID(GL_Paste!$I100,FIND("[",GL_Paste!$I100)+1,FIND("]",GL_Paste!$I100)-FIND("[",GL_Paste!$I100)-1),"")))</f>
        <v/>
      </c>
      <c r="D103">
        <f>IF(GL_Paste!$B100="","",IFERROR(INDEX(DeptName,MATCH($C103,DeptTag,0)),"UNALLOCATED"))</f>
        <v/>
      </c>
      <c r="E103">
        <f>IF(GL_Paste!$B100="","",IFERROR(INDEX(AcctCat,MATCH(GL_Paste!$B100&amp;"",AcctCode,0)),"UNKNOWN"))</f>
        <v/>
      </c>
      <c r="F103">
        <f>IF(GL_Paste!$B100="","",IFERROR(INDEX(AcctSub,MATCH(GL_Paste!$B100&amp;"",AcctCode,0)),"UNKNOWN"))</f>
        <v/>
      </c>
    </row>
    <row r="104">
      <c r="A104" s="40">
        <f>IF(GL_Paste!$B101="","",N(GL_Paste!$H101)-N(GL_Paste!$G101))</f>
        <v/>
      </c>
      <c r="B104" s="43">
        <f>IF(GL_Paste!$B101="","",DATE(YEAR(GL_Paste!$E101),MONTH(GL_Paste!$E101),1))</f>
        <v/>
      </c>
      <c r="C104">
        <f>IF(GL_Paste!$B101="","",IF(TRIM(GL_Paste!$M101)&lt;&gt;"",TRIM(GL_Paste!$M101),IFERROR(MID(GL_Paste!$I101,FIND("[",GL_Paste!$I101)+1,FIND("]",GL_Paste!$I101)-FIND("[",GL_Paste!$I101)-1),"")))</f>
        <v/>
      </c>
      <c r="D104">
        <f>IF(GL_Paste!$B101="","",IFERROR(INDEX(DeptName,MATCH($C104,DeptTag,0)),"UNALLOCATED"))</f>
        <v/>
      </c>
      <c r="E104">
        <f>IF(GL_Paste!$B101="","",IFERROR(INDEX(AcctCat,MATCH(GL_Paste!$B101&amp;"",AcctCode,0)),"UNKNOWN"))</f>
        <v/>
      </c>
      <c r="F104">
        <f>IF(GL_Paste!$B101="","",IFERROR(INDEX(AcctSub,MATCH(GL_Paste!$B101&amp;"",AcctCode,0)),"UNKNOWN"))</f>
        <v/>
      </c>
    </row>
    <row r="105">
      <c r="A105" s="40">
        <f>IF(GL_Paste!$B102="","",N(GL_Paste!$H102)-N(GL_Paste!$G102))</f>
        <v/>
      </c>
      <c r="B105" s="43">
        <f>IF(GL_Paste!$B102="","",DATE(YEAR(GL_Paste!$E102),MONTH(GL_Paste!$E102),1))</f>
        <v/>
      </c>
      <c r="C105">
        <f>IF(GL_Paste!$B102="","",IF(TRIM(GL_Paste!$M102)&lt;&gt;"",TRIM(GL_Paste!$M102),IFERROR(MID(GL_Paste!$I102,FIND("[",GL_Paste!$I102)+1,FIND("]",GL_Paste!$I102)-FIND("[",GL_Paste!$I102)-1),"")))</f>
        <v/>
      </c>
      <c r="D105">
        <f>IF(GL_Paste!$B102="","",IFERROR(INDEX(DeptName,MATCH($C105,DeptTag,0)),"UNALLOCATED"))</f>
        <v/>
      </c>
      <c r="E105">
        <f>IF(GL_Paste!$B102="","",IFERROR(INDEX(AcctCat,MATCH(GL_Paste!$B102&amp;"",AcctCode,0)),"UNKNOWN"))</f>
        <v/>
      </c>
      <c r="F105">
        <f>IF(GL_Paste!$B102="","",IFERROR(INDEX(AcctSub,MATCH(GL_Paste!$B102&amp;"",AcctCode,0)),"UNKNOWN"))</f>
        <v/>
      </c>
    </row>
    <row r="106">
      <c r="A106" s="40">
        <f>IF(GL_Paste!$B103="","",N(GL_Paste!$H103)-N(GL_Paste!$G103))</f>
        <v/>
      </c>
      <c r="B106" s="43">
        <f>IF(GL_Paste!$B103="","",DATE(YEAR(GL_Paste!$E103),MONTH(GL_Paste!$E103),1))</f>
        <v/>
      </c>
      <c r="C106">
        <f>IF(GL_Paste!$B103="","",IF(TRIM(GL_Paste!$M103)&lt;&gt;"",TRIM(GL_Paste!$M103),IFERROR(MID(GL_Paste!$I103,FIND("[",GL_Paste!$I103)+1,FIND("]",GL_Paste!$I103)-FIND("[",GL_Paste!$I103)-1),"")))</f>
        <v/>
      </c>
      <c r="D106">
        <f>IF(GL_Paste!$B103="","",IFERROR(INDEX(DeptName,MATCH($C106,DeptTag,0)),"UNALLOCATED"))</f>
        <v/>
      </c>
      <c r="E106">
        <f>IF(GL_Paste!$B103="","",IFERROR(INDEX(AcctCat,MATCH(GL_Paste!$B103&amp;"",AcctCode,0)),"UNKNOWN"))</f>
        <v/>
      </c>
      <c r="F106">
        <f>IF(GL_Paste!$B103="","",IFERROR(INDEX(AcctSub,MATCH(GL_Paste!$B103&amp;"",AcctCode,0)),"UNKNOWN"))</f>
        <v/>
      </c>
    </row>
    <row r="107">
      <c r="A107" s="40">
        <f>IF(GL_Paste!$B104="","",N(GL_Paste!$H104)-N(GL_Paste!$G104))</f>
        <v/>
      </c>
      <c r="B107" s="43">
        <f>IF(GL_Paste!$B104="","",DATE(YEAR(GL_Paste!$E104),MONTH(GL_Paste!$E104),1))</f>
        <v/>
      </c>
      <c r="C107">
        <f>IF(GL_Paste!$B104="","",IF(TRIM(GL_Paste!$M104)&lt;&gt;"",TRIM(GL_Paste!$M104),IFERROR(MID(GL_Paste!$I104,FIND("[",GL_Paste!$I104)+1,FIND("]",GL_Paste!$I104)-FIND("[",GL_Paste!$I104)-1),"")))</f>
        <v/>
      </c>
      <c r="D107">
        <f>IF(GL_Paste!$B104="","",IFERROR(INDEX(DeptName,MATCH($C107,DeptTag,0)),"UNALLOCATED"))</f>
        <v/>
      </c>
      <c r="E107">
        <f>IF(GL_Paste!$B104="","",IFERROR(INDEX(AcctCat,MATCH(GL_Paste!$B104&amp;"",AcctCode,0)),"UNKNOWN"))</f>
        <v/>
      </c>
      <c r="F107">
        <f>IF(GL_Paste!$B104="","",IFERROR(INDEX(AcctSub,MATCH(GL_Paste!$B104&amp;"",AcctCode,0)),"UNKNOWN"))</f>
        <v/>
      </c>
    </row>
    <row r="108">
      <c r="A108" s="40">
        <f>IF(GL_Paste!$B105="","",N(GL_Paste!$H105)-N(GL_Paste!$G105))</f>
        <v/>
      </c>
      <c r="B108" s="43">
        <f>IF(GL_Paste!$B105="","",DATE(YEAR(GL_Paste!$E105),MONTH(GL_Paste!$E105),1))</f>
        <v/>
      </c>
      <c r="C108">
        <f>IF(GL_Paste!$B105="","",IF(TRIM(GL_Paste!$M105)&lt;&gt;"",TRIM(GL_Paste!$M105),IFERROR(MID(GL_Paste!$I105,FIND("[",GL_Paste!$I105)+1,FIND("]",GL_Paste!$I105)-FIND("[",GL_Paste!$I105)-1),"")))</f>
        <v/>
      </c>
      <c r="D108">
        <f>IF(GL_Paste!$B105="","",IFERROR(INDEX(DeptName,MATCH($C108,DeptTag,0)),"UNALLOCATED"))</f>
        <v/>
      </c>
      <c r="E108">
        <f>IF(GL_Paste!$B105="","",IFERROR(INDEX(AcctCat,MATCH(GL_Paste!$B105&amp;"",AcctCode,0)),"UNKNOWN"))</f>
        <v/>
      </c>
      <c r="F108">
        <f>IF(GL_Paste!$B105="","",IFERROR(INDEX(AcctSub,MATCH(GL_Paste!$B105&amp;"",AcctCode,0)),"UNKNOWN"))</f>
        <v/>
      </c>
    </row>
    <row r="109">
      <c r="A109" s="40">
        <f>IF(GL_Paste!$B106="","",N(GL_Paste!$H106)-N(GL_Paste!$G106))</f>
        <v/>
      </c>
      <c r="B109" s="43">
        <f>IF(GL_Paste!$B106="","",DATE(YEAR(GL_Paste!$E106),MONTH(GL_Paste!$E106),1))</f>
        <v/>
      </c>
      <c r="C109">
        <f>IF(GL_Paste!$B106="","",IF(TRIM(GL_Paste!$M106)&lt;&gt;"",TRIM(GL_Paste!$M106),IFERROR(MID(GL_Paste!$I106,FIND("[",GL_Paste!$I106)+1,FIND("]",GL_Paste!$I106)-FIND("[",GL_Paste!$I106)-1),"")))</f>
        <v/>
      </c>
      <c r="D109">
        <f>IF(GL_Paste!$B106="","",IFERROR(INDEX(DeptName,MATCH($C109,DeptTag,0)),"UNALLOCATED"))</f>
        <v/>
      </c>
      <c r="E109">
        <f>IF(GL_Paste!$B106="","",IFERROR(INDEX(AcctCat,MATCH(GL_Paste!$B106&amp;"",AcctCode,0)),"UNKNOWN"))</f>
        <v/>
      </c>
      <c r="F109">
        <f>IF(GL_Paste!$B106="","",IFERROR(INDEX(AcctSub,MATCH(GL_Paste!$B106&amp;"",AcctCode,0)),"UNKNOWN"))</f>
        <v/>
      </c>
    </row>
    <row r="110">
      <c r="A110" s="40">
        <f>IF(GL_Paste!$B107="","",N(GL_Paste!$H107)-N(GL_Paste!$G107))</f>
        <v/>
      </c>
      <c r="B110" s="43">
        <f>IF(GL_Paste!$B107="","",DATE(YEAR(GL_Paste!$E107),MONTH(GL_Paste!$E107),1))</f>
        <v/>
      </c>
      <c r="C110">
        <f>IF(GL_Paste!$B107="","",IF(TRIM(GL_Paste!$M107)&lt;&gt;"",TRIM(GL_Paste!$M107),IFERROR(MID(GL_Paste!$I107,FIND("[",GL_Paste!$I107)+1,FIND("]",GL_Paste!$I107)-FIND("[",GL_Paste!$I107)-1),"")))</f>
        <v/>
      </c>
      <c r="D110">
        <f>IF(GL_Paste!$B107="","",IFERROR(INDEX(DeptName,MATCH($C110,DeptTag,0)),"UNALLOCATED"))</f>
        <v/>
      </c>
      <c r="E110">
        <f>IF(GL_Paste!$B107="","",IFERROR(INDEX(AcctCat,MATCH(GL_Paste!$B107&amp;"",AcctCode,0)),"UNKNOWN"))</f>
        <v/>
      </c>
      <c r="F110">
        <f>IF(GL_Paste!$B107="","",IFERROR(INDEX(AcctSub,MATCH(GL_Paste!$B107&amp;"",AcctCode,0)),"UNKNOWN"))</f>
        <v/>
      </c>
    </row>
    <row r="111">
      <c r="A111" s="40">
        <f>IF(GL_Paste!$B108="","",N(GL_Paste!$H108)-N(GL_Paste!$G108))</f>
        <v/>
      </c>
      <c r="B111" s="43">
        <f>IF(GL_Paste!$B108="","",DATE(YEAR(GL_Paste!$E108),MONTH(GL_Paste!$E108),1))</f>
        <v/>
      </c>
      <c r="C111">
        <f>IF(GL_Paste!$B108="","",IF(TRIM(GL_Paste!$M108)&lt;&gt;"",TRIM(GL_Paste!$M108),IFERROR(MID(GL_Paste!$I108,FIND("[",GL_Paste!$I108)+1,FIND("]",GL_Paste!$I108)-FIND("[",GL_Paste!$I108)-1),"")))</f>
        <v/>
      </c>
      <c r="D111">
        <f>IF(GL_Paste!$B108="","",IFERROR(INDEX(DeptName,MATCH($C111,DeptTag,0)),"UNALLOCATED"))</f>
        <v/>
      </c>
      <c r="E111">
        <f>IF(GL_Paste!$B108="","",IFERROR(INDEX(AcctCat,MATCH(GL_Paste!$B108&amp;"",AcctCode,0)),"UNKNOWN"))</f>
        <v/>
      </c>
      <c r="F111">
        <f>IF(GL_Paste!$B108="","",IFERROR(INDEX(AcctSub,MATCH(GL_Paste!$B108&amp;"",AcctCode,0)),"UNKNOWN"))</f>
        <v/>
      </c>
    </row>
    <row r="112">
      <c r="A112" s="40">
        <f>IF(GL_Paste!$B109="","",N(GL_Paste!$H109)-N(GL_Paste!$G109))</f>
        <v/>
      </c>
      <c r="B112" s="43">
        <f>IF(GL_Paste!$B109="","",DATE(YEAR(GL_Paste!$E109),MONTH(GL_Paste!$E109),1))</f>
        <v/>
      </c>
      <c r="C112">
        <f>IF(GL_Paste!$B109="","",IF(TRIM(GL_Paste!$M109)&lt;&gt;"",TRIM(GL_Paste!$M109),IFERROR(MID(GL_Paste!$I109,FIND("[",GL_Paste!$I109)+1,FIND("]",GL_Paste!$I109)-FIND("[",GL_Paste!$I109)-1),"")))</f>
        <v/>
      </c>
      <c r="D112">
        <f>IF(GL_Paste!$B109="","",IFERROR(INDEX(DeptName,MATCH($C112,DeptTag,0)),"UNALLOCATED"))</f>
        <v/>
      </c>
      <c r="E112">
        <f>IF(GL_Paste!$B109="","",IFERROR(INDEX(AcctCat,MATCH(GL_Paste!$B109&amp;"",AcctCode,0)),"UNKNOWN"))</f>
        <v/>
      </c>
      <c r="F112">
        <f>IF(GL_Paste!$B109="","",IFERROR(INDEX(AcctSub,MATCH(GL_Paste!$B109&amp;"",AcctCode,0)),"UNKNOWN"))</f>
        <v/>
      </c>
    </row>
    <row r="113">
      <c r="A113" s="40">
        <f>IF(GL_Paste!$B110="","",N(GL_Paste!$H110)-N(GL_Paste!$G110))</f>
        <v/>
      </c>
      <c r="B113" s="43">
        <f>IF(GL_Paste!$B110="","",DATE(YEAR(GL_Paste!$E110),MONTH(GL_Paste!$E110),1))</f>
        <v/>
      </c>
      <c r="C113">
        <f>IF(GL_Paste!$B110="","",IF(TRIM(GL_Paste!$M110)&lt;&gt;"",TRIM(GL_Paste!$M110),IFERROR(MID(GL_Paste!$I110,FIND("[",GL_Paste!$I110)+1,FIND("]",GL_Paste!$I110)-FIND("[",GL_Paste!$I110)-1),"")))</f>
        <v/>
      </c>
      <c r="D113">
        <f>IF(GL_Paste!$B110="","",IFERROR(INDEX(DeptName,MATCH($C113,DeptTag,0)),"UNALLOCATED"))</f>
        <v/>
      </c>
      <c r="E113">
        <f>IF(GL_Paste!$B110="","",IFERROR(INDEX(AcctCat,MATCH(GL_Paste!$B110&amp;"",AcctCode,0)),"UNKNOWN"))</f>
        <v/>
      </c>
      <c r="F113">
        <f>IF(GL_Paste!$B110="","",IFERROR(INDEX(AcctSub,MATCH(GL_Paste!$B110&amp;"",AcctCode,0)),"UNKNOWN"))</f>
        <v/>
      </c>
    </row>
    <row r="114">
      <c r="A114" s="40">
        <f>IF(GL_Paste!$B111="","",N(GL_Paste!$H111)-N(GL_Paste!$G111))</f>
        <v/>
      </c>
      <c r="B114" s="43">
        <f>IF(GL_Paste!$B111="","",DATE(YEAR(GL_Paste!$E111),MONTH(GL_Paste!$E111),1))</f>
        <v/>
      </c>
      <c r="C114">
        <f>IF(GL_Paste!$B111="","",IF(TRIM(GL_Paste!$M111)&lt;&gt;"",TRIM(GL_Paste!$M111),IFERROR(MID(GL_Paste!$I111,FIND("[",GL_Paste!$I111)+1,FIND("]",GL_Paste!$I111)-FIND("[",GL_Paste!$I111)-1),"")))</f>
        <v/>
      </c>
      <c r="D114">
        <f>IF(GL_Paste!$B111="","",IFERROR(INDEX(DeptName,MATCH($C114,DeptTag,0)),"UNALLOCATED"))</f>
        <v/>
      </c>
      <c r="E114">
        <f>IF(GL_Paste!$B111="","",IFERROR(INDEX(AcctCat,MATCH(GL_Paste!$B111&amp;"",AcctCode,0)),"UNKNOWN"))</f>
        <v/>
      </c>
      <c r="F114">
        <f>IF(GL_Paste!$B111="","",IFERROR(INDEX(AcctSub,MATCH(GL_Paste!$B111&amp;"",AcctCode,0)),"UNKNOWN"))</f>
        <v/>
      </c>
    </row>
    <row r="115">
      <c r="A115" s="40">
        <f>IF(GL_Paste!$B112="","",N(GL_Paste!$H112)-N(GL_Paste!$G112))</f>
        <v/>
      </c>
      <c r="B115" s="43">
        <f>IF(GL_Paste!$B112="","",DATE(YEAR(GL_Paste!$E112),MONTH(GL_Paste!$E112),1))</f>
        <v/>
      </c>
      <c r="C115">
        <f>IF(GL_Paste!$B112="","",IF(TRIM(GL_Paste!$M112)&lt;&gt;"",TRIM(GL_Paste!$M112),IFERROR(MID(GL_Paste!$I112,FIND("[",GL_Paste!$I112)+1,FIND("]",GL_Paste!$I112)-FIND("[",GL_Paste!$I112)-1),"")))</f>
        <v/>
      </c>
      <c r="D115">
        <f>IF(GL_Paste!$B112="","",IFERROR(INDEX(DeptName,MATCH($C115,DeptTag,0)),"UNALLOCATED"))</f>
        <v/>
      </c>
      <c r="E115">
        <f>IF(GL_Paste!$B112="","",IFERROR(INDEX(AcctCat,MATCH(GL_Paste!$B112&amp;"",AcctCode,0)),"UNKNOWN"))</f>
        <v/>
      </c>
      <c r="F115">
        <f>IF(GL_Paste!$B112="","",IFERROR(INDEX(AcctSub,MATCH(GL_Paste!$B112&amp;"",AcctCode,0)),"UNKNOWN"))</f>
        <v/>
      </c>
    </row>
    <row r="116">
      <c r="A116" s="40">
        <f>IF(GL_Paste!$B113="","",N(GL_Paste!$H113)-N(GL_Paste!$G113))</f>
        <v/>
      </c>
      <c r="B116" s="43">
        <f>IF(GL_Paste!$B113="","",DATE(YEAR(GL_Paste!$E113),MONTH(GL_Paste!$E113),1))</f>
        <v/>
      </c>
      <c r="C116">
        <f>IF(GL_Paste!$B113="","",IF(TRIM(GL_Paste!$M113)&lt;&gt;"",TRIM(GL_Paste!$M113),IFERROR(MID(GL_Paste!$I113,FIND("[",GL_Paste!$I113)+1,FIND("]",GL_Paste!$I113)-FIND("[",GL_Paste!$I113)-1),"")))</f>
        <v/>
      </c>
      <c r="D116">
        <f>IF(GL_Paste!$B113="","",IFERROR(INDEX(DeptName,MATCH($C116,DeptTag,0)),"UNALLOCATED"))</f>
        <v/>
      </c>
      <c r="E116">
        <f>IF(GL_Paste!$B113="","",IFERROR(INDEX(AcctCat,MATCH(GL_Paste!$B113&amp;"",AcctCode,0)),"UNKNOWN"))</f>
        <v/>
      </c>
      <c r="F116">
        <f>IF(GL_Paste!$B113="","",IFERROR(INDEX(AcctSub,MATCH(GL_Paste!$B113&amp;"",AcctCode,0)),"UNKNOWN"))</f>
        <v/>
      </c>
    </row>
    <row r="117">
      <c r="A117" s="40">
        <f>IF(GL_Paste!$B114="","",N(GL_Paste!$H114)-N(GL_Paste!$G114))</f>
        <v/>
      </c>
      <c r="B117" s="43">
        <f>IF(GL_Paste!$B114="","",DATE(YEAR(GL_Paste!$E114),MONTH(GL_Paste!$E114),1))</f>
        <v/>
      </c>
      <c r="C117">
        <f>IF(GL_Paste!$B114="","",IF(TRIM(GL_Paste!$M114)&lt;&gt;"",TRIM(GL_Paste!$M114),IFERROR(MID(GL_Paste!$I114,FIND("[",GL_Paste!$I114)+1,FIND("]",GL_Paste!$I114)-FIND("[",GL_Paste!$I114)-1),"")))</f>
        <v/>
      </c>
      <c r="D117">
        <f>IF(GL_Paste!$B114="","",IFERROR(INDEX(DeptName,MATCH($C117,DeptTag,0)),"UNALLOCATED"))</f>
        <v/>
      </c>
      <c r="E117">
        <f>IF(GL_Paste!$B114="","",IFERROR(INDEX(AcctCat,MATCH(GL_Paste!$B114&amp;"",AcctCode,0)),"UNKNOWN"))</f>
        <v/>
      </c>
      <c r="F117">
        <f>IF(GL_Paste!$B114="","",IFERROR(INDEX(AcctSub,MATCH(GL_Paste!$B114&amp;"",AcctCode,0)),"UNKNOWN"))</f>
        <v/>
      </c>
    </row>
    <row r="118">
      <c r="A118" s="40">
        <f>IF(GL_Paste!$B115="","",N(GL_Paste!$H115)-N(GL_Paste!$G115))</f>
        <v/>
      </c>
      <c r="B118" s="43">
        <f>IF(GL_Paste!$B115="","",DATE(YEAR(GL_Paste!$E115),MONTH(GL_Paste!$E115),1))</f>
        <v/>
      </c>
      <c r="C118">
        <f>IF(GL_Paste!$B115="","",IF(TRIM(GL_Paste!$M115)&lt;&gt;"",TRIM(GL_Paste!$M115),IFERROR(MID(GL_Paste!$I115,FIND("[",GL_Paste!$I115)+1,FIND("]",GL_Paste!$I115)-FIND("[",GL_Paste!$I115)-1),"")))</f>
        <v/>
      </c>
      <c r="D118">
        <f>IF(GL_Paste!$B115="","",IFERROR(INDEX(DeptName,MATCH($C118,DeptTag,0)),"UNALLOCATED"))</f>
        <v/>
      </c>
      <c r="E118">
        <f>IF(GL_Paste!$B115="","",IFERROR(INDEX(AcctCat,MATCH(GL_Paste!$B115&amp;"",AcctCode,0)),"UNKNOWN"))</f>
        <v/>
      </c>
      <c r="F118">
        <f>IF(GL_Paste!$B115="","",IFERROR(INDEX(AcctSub,MATCH(GL_Paste!$B115&amp;"",AcctCode,0)),"UNKNOWN"))</f>
        <v/>
      </c>
    </row>
    <row r="119">
      <c r="A119" s="40">
        <f>IF(GL_Paste!$B116="","",N(GL_Paste!$H116)-N(GL_Paste!$G116))</f>
        <v/>
      </c>
      <c r="B119" s="43">
        <f>IF(GL_Paste!$B116="","",DATE(YEAR(GL_Paste!$E116),MONTH(GL_Paste!$E116),1))</f>
        <v/>
      </c>
      <c r="C119">
        <f>IF(GL_Paste!$B116="","",IF(TRIM(GL_Paste!$M116)&lt;&gt;"",TRIM(GL_Paste!$M116),IFERROR(MID(GL_Paste!$I116,FIND("[",GL_Paste!$I116)+1,FIND("]",GL_Paste!$I116)-FIND("[",GL_Paste!$I116)-1),"")))</f>
        <v/>
      </c>
      <c r="D119">
        <f>IF(GL_Paste!$B116="","",IFERROR(INDEX(DeptName,MATCH($C119,DeptTag,0)),"UNALLOCATED"))</f>
        <v/>
      </c>
      <c r="E119">
        <f>IF(GL_Paste!$B116="","",IFERROR(INDEX(AcctCat,MATCH(GL_Paste!$B116&amp;"",AcctCode,0)),"UNKNOWN"))</f>
        <v/>
      </c>
      <c r="F119">
        <f>IF(GL_Paste!$B116="","",IFERROR(INDEX(AcctSub,MATCH(GL_Paste!$B116&amp;"",AcctCode,0)),"UNKNOWN"))</f>
        <v/>
      </c>
    </row>
    <row r="120">
      <c r="A120" s="40">
        <f>IF(GL_Paste!$B117="","",N(GL_Paste!$H117)-N(GL_Paste!$G117))</f>
        <v/>
      </c>
      <c r="B120" s="43">
        <f>IF(GL_Paste!$B117="","",DATE(YEAR(GL_Paste!$E117),MONTH(GL_Paste!$E117),1))</f>
        <v/>
      </c>
      <c r="C120">
        <f>IF(GL_Paste!$B117="","",IF(TRIM(GL_Paste!$M117)&lt;&gt;"",TRIM(GL_Paste!$M117),IFERROR(MID(GL_Paste!$I117,FIND("[",GL_Paste!$I117)+1,FIND("]",GL_Paste!$I117)-FIND("[",GL_Paste!$I117)-1),"")))</f>
        <v/>
      </c>
      <c r="D120">
        <f>IF(GL_Paste!$B117="","",IFERROR(INDEX(DeptName,MATCH($C120,DeptTag,0)),"UNALLOCATED"))</f>
        <v/>
      </c>
      <c r="E120">
        <f>IF(GL_Paste!$B117="","",IFERROR(INDEX(AcctCat,MATCH(GL_Paste!$B117&amp;"",AcctCode,0)),"UNKNOWN"))</f>
        <v/>
      </c>
      <c r="F120">
        <f>IF(GL_Paste!$B117="","",IFERROR(INDEX(AcctSub,MATCH(GL_Paste!$B117&amp;"",AcctCode,0)),"UNKNOWN"))</f>
        <v/>
      </c>
    </row>
    <row r="121">
      <c r="A121" s="40">
        <f>IF(GL_Paste!$B118="","",N(GL_Paste!$H118)-N(GL_Paste!$G118))</f>
        <v/>
      </c>
      <c r="B121" s="43">
        <f>IF(GL_Paste!$B118="","",DATE(YEAR(GL_Paste!$E118),MONTH(GL_Paste!$E118),1))</f>
        <v/>
      </c>
      <c r="C121">
        <f>IF(GL_Paste!$B118="","",IF(TRIM(GL_Paste!$M118)&lt;&gt;"",TRIM(GL_Paste!$M118),IFERROR(MID(GL_Paste!$I118,FIND("[",GL_Paste!$I118)+1,FIND("]",GL_Paste!$I118)-FIND("[",GL_Paste!$I118)-1),"")))</f>
        <v/>
      </c>
      <c r="D121">
        <f>IF(GL_Paste!$B118="","",IFERROR(INDEX(DeptName,MATCH($C121,DeptTag,0)),"UNALLOCATED"))</f>
        <v/>
      </c>
      <c r="E121">
        <f>IF(GL_Paste!$B118="","",IFERROR(INDEX(AcctCat,MATCH(GL_Paste!$B118&amp;"",AcctCode,0)),"UNKNOWN"))</f>
        <v/>
      </c>
      <c r="F121">
        <f>IF(GL_Paste!$B118="","",IFERROR(INDEX(AcctSub,MATCH(GL_Paste!$B118&amp;"",AcctCode,0)),"UNKNOWN"))</f>
        <v/>
      </c>
    </row>
    <row r="122">
      <c r="A122" s="40">
        <f>IF(GL_Paste!$B119="","",N(GL_Paste!$H119)-N(GL_Paste!$G119))</f>
        <v/>
      </c>
      <c r="B122" s="43">
        <f>IF(GL_Paste!$B119="","",DATE(YEAR(GL_Paste!$E119),MONTH(GL_Paste!$E119),1))</f>
        <v/>
      </c>
      <c r="C122">
        <f>IF(GL_Paste!$B119="","",IF(TRIM(GL_Paste!$M119)&lt;&gt;"",TRIM(GL_Paste!$M119),IFERROR(MID(GL_Paste!$I119,FIND("[",GL_Paste!$I119)+1,FIND("]",GL_Paste!$I119)-FIND("[",GL_Paste!$I119)-1),"")))</f>
        <v/>
      </c>
      <c r="D122">
        <f>IF(GL_Paste!$B119="","",IFERROR(INDEX(DeptName,MATCH($C122,DeptTag,0)),"UNALLOCATED"))</f>
        <v/>
      </c>
      <c r="E122">
        <f>IF(GL_Paste!$B119="","",IFERROR(INDEX(AcctCat,MATCH(GL_Paste!$B119&amp;"",AcctCode,0)),"UNKNOWN"))</f>
        <v/>
      </c>
      <c r="F122">
        <f>IF(GL_Paste!$B119="","",IFERROR(INDEX(AcctSub,MATCH(GL_Paste!$B119&amp;"",AcctCode,0)),"UNKNOWN"))</f>
        <v/>
      </c>
    </row>
    <row r="123">
      <c r="A123" s="40">
        <f>IF(GL_Paste!$B120="","",N(GL_Paste!$H120)-N(GL_Paste!$G120))</f>
        <v/>
      </c>
      <c r="B123" s="43">
        <f>IF(GL_Paste!$B120="","",DATE(YEAR(GL_Paste!$E120),MONTH(GL_Paste!$E120),1))</f>
        <v/>
      </c>
      <c r="C123">
        <f>IF(GL_Paste!$B120="","",IF(TRIM(GL_Paste!$M120)&lt;&gt;"",TRIM(GL_Paste!$M120),IFERROR(MID(GL_Paste!$I120,FIND("[",GL_Paste!$I120)+1,FIND("]",GL_Paste!$I120)-FIND("[",GL_Paste!$I120)-1),"")))</f>
        <v/>
      </c>
      <c r="D123">
        <f>IF(GL_Paste!$B120="","",IFERROR(INDEX(DeptName,MATCH($C123,DeptTag,0)),"UNALLOCATED"))</f>
        <v/>
      </c>
      <c r="E123">
        <f>IF(GL_Paste!$B120="","",IFERROR(INDEX(AcctCat,MATCH(GL_Paste!$B120&amp;"",AcctCode,0)),"UNKNOWN"))</f>
        <v/>
      </c>
      <c r="F123">
        <f>IF(GL_Paste!$B120="","",IFERROR(INDEX(AcctSub,MATCH(GL_Paste!$B120&amp;"",AcctCode,0)),"UNKNOWN"))</f>
        <v/>
      </c>
    </row>
    <row r="124">
      <c r="A124" s="40">
        <f>IF(GL_Paste!$B121="","",N(GL_Paste!$H121)-N(GL_Paste!$G121))</f>
        <v/>
      </c>
      <c r="B124" s="43">
        <f>IF(GL_Paste!$B121="","",DATE(YEAR(GL_Paste!$E121),MONTH(GL_Paste!$E121),1))</f>
        <v/>
      </c>
      <c r="C124">
        <f>IF(GL_Paste!$B121="","",IF(TRIM(GL_Paste!$M121)&lt;&gt;"",TRIM(GL_Paste!$M121),IFERROR(MID(GL_Paste!$I121,FIND("[",GL_Paste!$I121)+1,FIND("]",GL_Paste!$I121)-FIND("[",GL_Paste!$I121)-1),"")))</f>
        <v/>
      </c>
      <c r="D124">
        <f>IF(GL_Paste!$B121="","",IFERROR(INDEX(DeptName,MATCH($C124,DeptTag,0)),"UNALLOCATED"))</f>
        <v/>
      </c>
      <c r="E124">
        <f>IF(GL_Paste!$B121="","",IFERROR(INDEX(AcctCat,MATCH(GL_Paste!$B121&amp;"",AcctCode,0)),"UNKNOWN"))</f>
        <v/>
      </c>
      <c r="F124">
        <f>IF(GL_Paste!$B121="","",IFERROR(INDEX(AcctSub,MATCH(GL_Paste!$B121&amp;"",AcctCode,0)),"UNKNOWN"))</f>
        <v/>
      </c>
    </row>
    <row r="125">
      <c r="A125" s="40">
        <f>IF(GL_Paste!$B122="","",N(GL_Paste!$H122)-N(GL_Paste!$G122))</f>
        <v/>
      </c>
      <c r="B125" s="43">
        <f>IF(GL_Paste!$B122="","",DATE(YEAR(GL_Paste!$E122),MONTH(GL_Paste!$E122),1))</f>
        <v/>
      </c>
      <c r="C125">
        <f>IF(GL_Paste!$B122="","",IF(TRIM(GL_Paste!$M122)&lt;&gt;"",TRIM(GL_Paste!$M122),IFERROR(MID(GL_Paste!$I122,FIND("[",GL_Paste!$I122)+1,FIND("]",GL_Paste!$I122)-FIND("[",GL_Paste!$I122)-1),"")))</f>
        <v/>
      </c>
      <c r="D125">
        <f>IF(GL_Paste!$B122="","",IFERROR(INDEX(DeptName,MATCH($C125,DeptTag,0)),"UNALLOCATED"))</f>
        <v/>
      </c>
      <c r="E125">
        <f>IF(GL_Paste!$B122="","",IFERROR(INDEX(AcctCat,MATCH(GL_Paste!$B122&amp;"",AcctCode,0)),"UNKNOWN"))</f>
        <v/>
      </c>
      <c r="F125">
        <f>IF(GL_Paste!$B122="","",IFERROR(INDEX(AcctSub,MATCH(GL_Paste!$B122&amp;"",AcctCode,0)),"UNKNOWN"))</f>
        <v/>
      </c>
    </row>
    <row r="126">
      <c r="A126" s="40">
        <f>IF(GL_Paste!$B123="","",N(GL_Paste!$H123)-N(GL_Paste!$G123))</f>
        <v/>
      </c>
      <c r="B126" s="43">
        <f>IF(GL_Paste!$B123="","",DATE(YEAR(GL_Paste!$E123),MONTH(GL_Paste!$E123),1))</f>
        <v/>
      </c>
      <c r="C126">
        <f>IF(GL_Paste!$B123="","",IF(TRIM(GL_Paste!$M123)&lt;&gt;"",TRIM(GL_Paste!$M123),IFERROR(MID(GL_Paste!$I123,FIND("[",GL_Paste!$I123)+1,FIND("]",GL_Paste!$I123)-FIND("[",GL_Paste!$I123)-1),"")))</f>
        <v/>
      </c>
      <c r="D126">
        <f>IF(GL_Paste!$B123="","",IFERROR(INDEX(DeptName,MATCH($C126,DeptTag,0)),"UNALLOCATED"))</f>
        <v/>
      </c>
      <c r="E126">
        <f>IF(GL_Paste!$B123="","",IFERROR(INDEX(AcctCat,MATCH(GL_Paste!$B123&amp;"",AcctCode,0)),"UNKNOWN"))</f>
        <v/>
      </c>
      <c r="F126">
        <f>IF(GL_Paste!$B123="","",IFERROR(INDEX(AcctSub,MATCH(GL_Paste!$B123&amp;"",AcctCode,0)),"UNKNOWN"))</f>
        <v/>
      </c>
    </row>
    <row r="127">
      <c r="A127" s="40">
        <f>IF(GL_Paste!$B124="","",N(GL_Paste!$H124)-N(GL_Paste!$G124))</f>
        <v/>
      </c>
      <c r="B127" s="43">
        <f>IF(GL_Paste!$B124="","",DATE(YEAR(GL_Paste!$E124),MONTH(GL_Paste!$E124),1))</f>
        <v/>
      </c>
      <c r="C127">
        <f>IF(GL_Paste!$B124="","",IF(TRIM(GL_Paste!$M124)&lt;&gt;"",TRIM(GL_Paste!$M124),IFERROR(MID(GL_Paste!$I124,FIND("[",GL_Paste!$I124)+1,FIND("]",GL_Paste!$I124)-FIND("[",GL_Paste!$I124)-1),"")))</f>
        <v/>
      </c>
      <c r="D127">
        <f>IF(GL_Paste!$B124="","",IFERROR(INDEX(DeptName,MATCH($C127,DeptTag,0)),"UNALLOCATED"))</f>
        <v/>
      </c>
      <c r="E127">
        <f>IF(GL_Paste!$B124="","",IFERROR(INDEX(AcctCat,MATCH(GL_Paste!$B124&amp;"",AcctCode,0)),"UNKNOWN"))</f>
        <v/>
      </c>
      <c r="F127">
        <f>IF(GL_Paste!$B124="","",IFERROR(INDEX(AcctSub,MATCH(GL_Paste!$B124&amp;"",AcctCode,0)),"UNKNOWN"))</f>
        <v/>
      </c>
    </row>
    <row r="128">
      <c r="A128" s="40">
        <f>IF(GL_Paste!$B125="","",N(GL_Paste!$H125)-N(GL_Paste!$G125))</f>
        <v/>
      </c>
      <c r="B128" s="43">
        <f>IF(GL_Paste!$B125="","",DATE(YEAR(GL_Paste!$E125),MONTH(GL_Paste!$E125),1))</f>
        <v/>
      </c>
      <c r="C128">
        <f>IF(GL_Paste!$B125="","",IF(TRIM(GL_Paste!$M125)&lt;&gt;"",TRIM(GL_Paste!$M125),IFERROR(MID(GL_Paste!$I125,FIND("[",GL_Paste!$I125)+1,FIND("]",GL_Paste!$I125)-FIND("[",GL_Paste!$I125)-1),"")))</f>
        <v/>
      </c>
      <c r="D128">
        <f>IF(GL_Paste!$B125="","",IFERROR(INDEX(DeptName,MATCH($C128,DeptTag,0)),"UNALLOCATED"))</f>
        <v/>
      </c>
      <c r="E128">
        <f>IF(GL_Paste!$B125="","",IFERROR(INDEX(AcctCat,MATCH(GL_Paste!$B125&amp;"",AcctCode,0)),"UNKNOWN"))</f>
        <v/>
      </c>
      <c r="F128">
        <f>IF(GL_Paste!$B125="","",IFERROR(INDEX(AcctSub,MATCH(GL_Paste!$B125&amp;"",AcctCode,0)),"UNKNOWN"))</f>
        <v/>
      </c>
    </row>
    <row r="129">
      <c r="A129" s="40">
        <f>IF(GL_Paste!$B126="","",N(GL_Paste!$H126)-N(GL_Paste!$G126))</f>
        <v/>
      </c>
      <c r="B129" s="43">
        <f>IF(GL_Paste!$B126="","",DATE(YEAR(GL_Paste!$E126),MONTH(GL_Paste!$E126),1))</f>
        <v/>
      </c>
      <c r="C129">
        <f>IF(GL_Paste!$B126="","",IF(TRIM(GL_Paste!$M126)&lt;&gt;"",TRIM(GL_Paste!$M126),IFERROR(MID(GL_Paste!$I126,FIND("[",GL_Paste!$I126)+1,FIND("]",GL_Paste!$I126)-FIND("[",GL_Paste!$I126)-1),"")))</f>
        <v/>
      </c>
      <c r="D129">
        <f>IF(GL_Paste!$B126="","",IFERROR(INDEX(DeptName,MATCH($C129,DeptTag,0)),"UNALLOCATED"))</f>
        <v/>
      </c>
      <c r="E129">
        <f>IF(GL_Paste!$B126="","",IFERROR(INDEX(AcctCat,MATCH(GL_Paste!$B126&amp;"",AcctCode,0)),"UNKNOWN"))</f>
        <v/>
      </c>
      <c r="F129">
        <f>IF(GL_Paste!$B126="","",IFERROR(INDEX(AcctSub,MATCH(GL_Paste!$B126&amp;"",AcctCode,0)),"UNKNOWN"))</f>
        <v/>
      </c>
    </row>
    <row r="130">
      <c r="A130" s="40">
        <f>IF(GL_Paste!$B127="","",N(GL_Paste!$H127)-N(GL_Paste!$G127))</f>
        <v/>
      </c>
      <c r="B130" s="43">
        <f>IF(GL_Paste!$B127="","",DATE(YEAR(GL_Paste!$E127),MONTH(GL_Paste!$E127),1))</f>
        <v/>
      </c>
      <c r="C130">
        <f>IF(GL_Paste!$B127="","",IF(TRIM(GL_Paste!$M127)&lt;&gt;"",TRIM(GL_Paste!$M127),IFERROR(MID(GL_Paste!$I127,FIND("[",GL_Paste!$I127)+1,FIND("]",GL_Paste!$I127)-FIND("[",GL_Paste!$I127)-1),"")))</f>
        <v/>
      </c>
      <c r="D130">
        <f>IF(GL_Paste!$B127="","",IFERROR(INDEX(DeptName,MATCH($C130,DeptTag,0)),"UNALLOCATED"))</f>
        <v/>
      </c>
      <c r="E130">
        <f>IF(GL_Paste!$B127="","",IFERROR(INDEX(AcctCat,MATCH(GL_Paste!$B127&amp;"",AcctCode,0)),"UNKNOWN"))</f>
        <v/>
      </c>
      <c r="F130">
        <f>IF(GL_Paste!$B127="","",IFERROR(INDEX(AcctSub,MATCH(GL_Paste!$B127&amp;"",AcctCode,0)),"UNKNOWN"))</f>
        <v/>
      </c>
    </row>
    <row r="131">
      <c r="A131" s="40">
        <f>IF(GL_Paste!$B128="","",N(GL_Paste!$H128)-N(GL_Paste!$G128))</f>
        <v/>
      </c>
      <c r="B131" s="43">
        <f>IF(GL_Paste!$B128="","",DATE(YEAR(GL_Paste!$E128),MONTH(GL_Paste!$E128),1))</f>
        <v/>
      </c>
      <c r="C131">
        <f>IF(GL_Paste!$B128="","",IF(TRIM(GL_Paste!$M128)&lt;&gt;"",TRIM(GL_Paste!$M128),IFERROR(MID(GL_Paste!$I128,FIND("[",GL_Paste!$I128)+1,FIND("]",GL_Paste!$I128)-FIND("[",GL_Paste!$I128)-1),"")))</f>
        <v/>
      </c>
      <c r="D131">
        <f>IF(GL_Paste!$B128="","",IFERROR(INDEX(DeptName,MATCH($C131,DeptTag,0)),"UNALLOCATED"))</f>
        <v/>
      </c>
      <c r="E131">
        <f>IF(GL_Paste!$B128="","",IFERROR(INDEX(AcctCat,MATCH(GL_Paste!$B128&amp;"",AcctCode,0)),"UNKNOWN"))</f>
        <v/>
      </c>
      <c r="F131">
        <f>IF(GL_Paste!$B128="","",IFERROR(INDEX(AcctSub,MATCH(GL_Paste!$B128&amp;"",AcctCode,0)),"UNKNOWN"))</f>
        <v/>
      </c>
    </row>
    <row r="132">
      <c r="A132" s="40">
        <f>IF(GL_Paste!$B129="","",N(GL_Paste!$H129)-N(GL_Paste!$G129))</f>
        <v/>
      </c>
      <c r="B132" s="43">
        <f>IF(GL_Paste!$B129="","",DATE(YEAR(GL_Paste!$E129),MONTH(GL_Paste!$E129),1))</f>
        <v/>
      </c>
      <c r="C132">
        <f>IF(GL_Paste!$B129="","",IF(TRIM(GL_Paste!$M129)&lt;&gt;"",TRIM(GL_Paste!$M129),IFERROR(MID(GL_Paste!$I129,FIND("[",GL_Paste!$I129)+1,FIND("]",GL_Paste!$I129)-FIND("[",GL_Paste!$I129)-1),"")))</f>
        <v/>
      </c>
      <c r="D132">
        <f>IF(GL_Paste!$B129="","",IFERROR(INDEX(DeptName,MATCH($C132,DeptTag,0)),"UNALLOCATED"))</f>
        <v/>
      </c>
      <c r="E132">
        <f>IF(GL_Paste!$B129="","",IFERROR(INDEX(AcctCat,MATCH(GL_Paste!$B129&amp;"",AcctCode,0)),"UNKNOWN"))</f>
        <v/>
      </c>
      <c r="F132">
        <f>IF(GL_Paste!$B129="","",IFERROR(INDEX(AcctSub,MATCH(GL_Paste!$B129&amp;"",AcctCode,0)),"UNKNOWN"))</f>
        <v/>
      </c>
    </row>
    <row r="133">
      <c r="A133" s="40">
        <f>IF(GL_Paste!$B130="","",N(GL_Paste!$H130)-N(GL_Paste!$G130))</f>
        <v/>
      </c>
      <c r="B133" s="43">
        <f>IF(GL_Paste!$B130="","",DATE(YEAR(GL_Paste!$E130),MONTH(GL_Paste!$E130),1))</f>
        <v/>
      </c>
      <c r="C133">
        <f>IF(GL_Paste!$B130="","",IF(TRIM(GL_Paste!$M130)&lt;&gt;"",TRIM(GL_Paste!$M130),IFERROR(MID(GL_Paste!$I130,FIND("[",GL_Paste!$I130)+1,FIND("]",GL_Paste!$I130)-FIND("[",GL_Paste!$I130)-1),"")))</f>
        <v/>
      </c>
      <c r="D133">
        <f>IF(GL_Paste!$B130="","",IFERROR(INDEX(DeptName,MATCH($C133,DeptTag,0)),"UNALLOCATED"))</f>
        <v/>
      </c>
      <c r="E133">
        <f>IF(GL_Paste!$B130="","",IFERROR(INDEX(AcctCat,MATCH(GL_Paste!$B130&amp;"",AcctCode,0)),"UNKNOWN"))</f>
        <v/>
      </c>
      <c r="F133">
        <f>IF(GL_Paste!$B130="","",IFERROR(INDEX(AcctSub,MATCH(GL_Paste!$B130&amp;"",AcctCode,0)),"UNKNOWN"))</f>
        <v/>
      </c>
    </row>
    <row r="134">
      <c r="A134" s="40">
        <f>IF(GL_Paste!$B131="","",N(GL_Paste!$H131)-N(GL_Paste!$G131))</f>
        <v/>
      </c>
      <c r="B134" s="43">
        <f>IF(GL_Paste!$B131="","",DATE(YEAR(GL_Paste!$E131),MONTH(GL_Paste!$E131),1))</f>
        <v/>
      </c>
      <c r="C134">
        <f>IF(GL_Paste!$B131="","",IF(TRIM(GL_Paste!$M131)&lt;&gt;"",TRIM(GL_Paste!$M131),IFERROR(MID(GL_Paste!$I131,FIND("[",GL_Paste!$I131)+1,FIND("]",GL_Paste!$I131)-FIND("[",GL_Paste!$I131)-1),"")))</f>
        <v/>
      </c>
      <c r="D134">
        <f>IF(GL_Paste!$B131="","",IFERROR(INDEX(DeptName,MATCH($C134,DeptTag,0)),"UNALLOCATED"))</f>
        <v/>
      </c>
      <c r="E134">
        <f>IF(GL_Paste!$B131="","",IFERROR(INDEX(AcctCat,MATCH(GL_Paste!$B131&amp;"",AcctCode,0)),"UNKNOWN"))</f>
        <v/>
      </c>
      <c r="F134">
        <f>IF(GL_Paste!$B131="","",IFERROR(INDEX(AcctSub,MATCH(GL_Paste!$B131&amp;"",AcctCode,0)),"UNKNOWN"))</f>
        <v/>
      </c>
    </row>
    <row r="135">
      <c r="A135" s="40">
        <f>IF(GL_Paste!$B132="","",N(GL_Paste!$H132)-N(GL_Paste!$G132))</f>
        <v/>
      </c>
      <c r="B135" s="43">
        <f>IF(GL_Paste!$B132="","",DATE(YEAR(GL_Paste!$E132),MONTH(GL_Paste!$E132),1))</f>
        <v/>
      </c>
      <c r="C135">
        <f>IF(GL_Paste!$B132="","",IF(TRIM(GL_Paste!$M132)&lt;&gt;"",TRIM(GL_Paste!$M132),IFERROR(MID(GL_Paste!$I132,FIND("[",GL_Paste!$I132)+1,FIND("]",GL_Paste!$I132)-FIND("[",GL_Paste!$I132)-1),"")))</f>
        <v/>
      </c>
      <c r="D135">
        <f>IF(GL_Paste!$B132="","",IFERROR(INDEX(DeptName,MATCH($C135,DeptTag,0)),"UNALLOCATED"))</f>
        <v/>
      </c>
      <c r="E135">
        <f>IF(GL_Paste!$B132="","",IFERROR(INDEX(AcctCat,MATCH(GL_Paste!$B132&amp;"",AcctCode,0)),"UNKNOWN"))</f>
        <v/>
      </c>
      <c r="F135">
        <f>IF(GL_Paste!$B132="","",IFERROR(INDEX(AcctSub,MATCH(GL_Paste!$B132&amp;"",AcctCode,0)),"UNKNOWN"))</f>
        <v/>
      </c>
    </row>
    <row r="136">
      <c r="A136" s="40">
        <f>IF(GL_Paste!$B133="","",N(GL_Paste!$H133)-N(GL_Paste!$G133))</f>
        <v/>
      </c>
      <c r="B136" s="43">
        <f>IF(GL_Paste!$B133="","",DATE(YEAR(GL_Paste!$E133),MONTH(GL_Paste!$E133),1))</f>
        <v/>
      </c>
      <c r="C136">
        <f>IF(GL_Paste!$B133="","",IF(TRIM(GL_Paste!$M133)&lt;&gt;"",TRIM(GL_Paste!$M133),IFERROR(MID(GL_Paste!$I133,FIND("[",GL_Paste!$I133)+1,FIND("]",GL_Paste!$I133)-FIND("[",GL_Paste!$I133)-1),"")))</f>
        <v/>
      </c>
      <c r="D136">
        <f>IF(GL_Paste!$B133="","",IFERROR(INDEX(DeptName,MATCH($C136,DeptTag,0)),"UNALLOCATED"))</f>
        <v/>
      </c>
      <c r="E136">
        <f>IF(GL_Paste!$B133="","",IFERROR(INDEX(AcctCat,MATCH(GL_Paste!$B133&amp;"",AcctCode,0)),"UNKNOWN"))</f>
        <v/>
      </c>
      <c r="F136">
        <f>IF(GL_Paste!$B133="","",IFERROR(INDEX(AcctSub,MATCH(GL_Paste!$B133&amp;"",AcctCode,0)),"UNKNOWN"))</f>
        <v/>
      </c>
    </row>
    <row r="137">
      <c r="A137" s="40">
        <f>IF(GL_Paste!$B134="","",N(GL_Paste!$H134)-N(GL_Paste!$G134))</f>
        <v/>
      </c>
      <c r="B137" s="43">
        <f>IF(GL_Paste!$B134="","",DATE(YEAR(GL_Paste!$E134),MONTH(GL_Paste!$E134),1))</f>
        <v/>
      </c>
      <c r="C137">
        <f>IF(GL_Paste!$B134="","",IF(TRIM(GL_Paste!$M134)&lt;&gt;"",TRIM(GL_Paste!$M134),IFERROR(MID(GL_Paste!$I134,FIND("[",GL_Paste!$I134)+1,FIND("]",GL_Paste!$I134)-FIND("[",GL_Paste!$I134)-1),"")))</f>
        <v/>
      </c>
      <c r="D137">
        <f>IF(GL_Paste!$B134="","",IFERROR(INDEX(DeptName,MATCH($C137,DeptTag,0)),"UNALLOCATED"))</f>
        <v/>
      </c>
      <c r="E137">
        <f>IF(GL_Paste!$B134="","",IFERROR(INDEX(AcctCat,MATCH(GL_Paste!$B134&amp;"",AcctCode,0)),"UNKNOWN"))</f>
        <v/>
      </c>
      <c r="F137">
        <f>IF(GL_Paste!$B134="","",IFERROR(INDEX(AcctSub,MATCH(GL_Paste!$B134&amp;"",AcctCode,0)),"UNKNOWN"))</f>
        <v/>
      </c>
    </row>
    <row r="138">
      <c r="A138" s="40">
        <f>IF(GL_Paste!$B135="","",N(GL_Paste!$H135)-N(GL_Paste!$G135))</f>
        <v/>
      </c>
      <c r="B138" s="43">
        <f>IF(GL_Paste!$B135="","",DATE(YEAR(GL_Paste!$E135),MONTH(GL_Paste!$E135),1))</f>
        <v/>
      </c>
      <c r="C138">
        <f>IF(GL_Paste!$B135="","",IF(TRIM(GL_Paste!$M135)&lt;&gt;"",TRIM(GL_Paste!$M135),IFERROR(MID(GL_Paste!$I135,FIND("[",GL_Paste!$I135)+1,FIND("]",GL_Paste!$I135)-FIND("[",GL_Paste!$I135)-1),"")))</f>
        <v/>
      </c>
      <c r="D138">
        <f>IF(GL_Paste!$B135="","",IFERROR(INDEX(DeptName,MATCH($C138,DeptTag,0)),"UNALLOCATED"))</f>
        <v/>
      </c>
      <c r="E138">
        <f>IF(GL_Paste!$B135="","",IFERROR(INDEX(AcctCat,MATCH(GL_Paste!$B135&amp;"",AcctCode,0)),"UNKNOWN"))</f>
        <v/>
      </c>
      <c r="F138">
        <f>IF(GL_Paste!$B135="","",IFERROR(INDEX(AcctSub,MATCH(GL_Paste!$B135&amp;"",AcctCode,0)),"UNKNOWN"))</f>
        <v/>
      </c>
    </row>
    <row r="139">
      <c r="A139" s="40">
        <f>IF(GL_Paste!$B136="","",N(GL_Paste!$H136)-N(GL_Paste!$G136))</f>
        <v/>
      </c>
      <c r="B139" s="43">
        <f>IF(GL_Paste!$B136="","",DATE(YEAR(GL_Paste!$E136),MONTH(GL_Paste!$E136),1))</f>
        <v/>
      </c>
      <c r="C139">
        <f>IF(GL_Paste!$B136="","",IF(TRIM(GL_Paste!$M136)&lt;&gt;"",TRIM(GL_Paste!$M136),IFERROR(MID(GL_Paste!$I136,FIND("[",GL_Paste!$I136)+1,FIND("]",GL_Paste!$I136)-FIND("[",GL_Paste!$I136)-1),"")))</f>
        <v/>
      </c>
      <c r="D139">
        <f>IF(GL_Paste!$B136="","",IFERROR(INDEX(DeptName,MATCH($C139,DeptTag,0)),"UNALLOCATED"))</f>
        <v/>
      </c>
      <c r="E139">
        <f>IF(GL_Paste!$B136="","",IFERROR(INDEX(AcctCat,MATCH(GL_Paste!$B136&amp;"",AcctCode,0)),"UNKNOWN"))</f>
        <v/>
      </c>
      <c r="F139">
        <f>IF(GL_Paste!$B136="","",IFERROR(INDEX(AcctSub,MATCH(GL_Paste!$B136&amp;"",AcctCode,0)),"UNKNOWN"))</f>
        <v/>
      </c>
    </row>
    <row r="140">
      <c r="A140" s="40">
        <f>IF(GL_Paste!$B137="","",N(GL_Paste!$H137)-N(GL_Paste!$G137))</f>
        <v/>
      </c>
      <c r="B140" s="43">
        <f>IF(GL_Paste!$B137="","",DATE(YEAR(GL_Paste!$E137),MONTH(GL_Paste!$E137),1))</f>
        <v/>
      </c>
      <c r="C140">
        <f>IF(GL_Paste!$B137="","",IF(TRIM(GL_Paste!$M137)&lt;&gt;"",TRIM(GL_Paste!$M137),IFERROR(MID(GL_Paste!$I137,FIND("[",GL_Paste!$I137)+1,FIND("]",GL_Paste!$I137)-FIND("[",GL_Paste!$I137)-1),"")))</f>
        <v/>
      </c>
      <c r="D140">
        <f>IF(GL_Paste!$B137="","",IFERROR(INDEX(DeptName,MATCH($C140,DeptTag,0)),"UNALLOCATED"))</f>
        <v/>
      </c>
      <c r="E140">
        <f>IF(GL_Paste!$B137="","",IFERROR(INDEX(AcctCat,MATCH(GL_Paste!$B137&amp;"",AcctCode,0)),"UNKNOWN"))</f>
        <v/>
      </c>
      <c r="F140">
        <f>IF(GL_Paste!$B137="","",IFERROR(INDEX(AcctSub,MATCH(GL_Paste!$B137&amp;"",AcctCode,0)),"UNKNOWN"))</f>
        <v/>
      </c>
    </row>
    <row r="141">
      <c r="A141" s="40">
        <f>IF(GL_Paste!$B138="","",N(GL_Paste!$H138)-N(GL_Paste!$G138))</f>
        <v/>
      </c>
      <c r="B141" s="43">
        <f>IF(GL_Paste!$B138="","",DATE(YEAR(GL_Paste!$E138),MONTH(GL_Paste!$E138),1))</f>
        <v/>
      </c>
      <c r="C141">
        <f>IF(GL_Paste!$B138="","",IF(TRIM(GL_Paste!$M138)&lt;&gt;"",TRIM(GL_Paste!$M138),IFERROR(MID(GL_Paste!$I138,FIND("[",GL_Paste!$I138)+1,FIND("]",GL_Paste!$I138)-FIND("[",GL_Paste!$I138)-1),"")))</f>
        <v/>
      </c>
      <c r="D141">
        <f>IF(GL_Paste!$B138="","",IFERROR(INDEX(DeptName,MATCH($C141,DeptTag,0)),"UNALLOCATED"))</f>
        <v/>
      </c>
      <c r="E141">
        <f>IF(GL_Paste!$B138="","",IFERROR(INDEX(AcctCat,MATCH(GL_Paste!$B138&amp;"",AcctCode,0)),"UNKNOWN"))</f>
        <v/>
      </c>
      <c r="F141">
        <f>IF(GL_Paste!$B138="","",IFERROR(INDEX(AcctSub,MATCH(GL_Paste!$B138&amp;"",AcctCode,0)),"UNKNOWN"))</f>
        <v/>
      </c>
    </row>
    <row r="142">
      <c r="A142" s="40">
        <f>IF(GL_Paste!$B139="","",N(GL_Paste!$H139)-N(GL_Paste!$G139))</f>
        <v/>
      </c>
      <c r="B142" s="43">
        <f>IF(GL_Paste!$B139="","",DATE(YEAR(GL_Paste!$E139),MONTH(GL_Paste!$E139),1))</f>
        <v/>
      </c>
      <c r="C142">
        <f>IF(GL_Paste!$B139="","",IF(TRIM(GL_Paste!$M139)&lt;&gt;"",TRIM(GL_Paste!$M139),IFERROR(MID(GL_Paste!$I139,FIND("[",GL_Paste!$I139)+1,FIND("]",GL_Paste!$I139)-FIND("[",GL_Paste!$I139)-1),"")))</f>
        <v/>
      </c>
      <c r="D142">
        <f>IF(GL_Paste!$B139="","",IFERROR(INDEX(DeptName,MATCH($C142,DeptTag,0)),"UNALLOCATED"))</f>
        <v/>
      </c>
      <c r="E142">
        <f>IF(GL_Paste!$B139="","",IFERROR(INDEX(AcctCat,MATCH(GL_Paste!$B139&amp;"",AcctCode,0)),"UNKNOWN"))</f>
        <v/>
      </c>
      <c r="F142">
        <f>IF(GL_Paste!$B139="","",IFERROR(INDEX(AcctSub,MATCH(GL_Paste!$B139&amp;"",AcctCode,0)),"UNKNOWN"))</f>
        <v/>
      </c>
    </row>
    <row r="143">
      <c r="A143" s="40">
        <f>IF(GL_Paste!$B140="","",N(GL_Paste!$H140)-N(GL_Paste!$G140))</f>
        <v/>
      </c>
      <c r="B143" s="43">
        <f>IF(GL_Paste!$B140="","",DATE(YEAR(GL_Paste!$E140),MONTH(GL_Paste!$E140),1))</f>
        <v/>
      </c>
      <c r="C143">
        <f>IF(GL_Paste!$B140="","",IF(TRIM(GL_Paste!$M140)&lt;&gt;"",TRIM(GL_Paste!$M140),IFERROR(MID(GL_Paste!$I140,FIND("[",GL_Paste!$I140)+1,FIND("]",GL_Paste!$I140)-FIND("[",GL_Paste!$I140)-1),"")))</f>
        <v/>
      </c>
      <c r="D143">
        <f>IF(GL_Paste!$B140="","",IFERROR(INDEX(DeptName,MATCH($C143,DeptTag,0)),"UNALLOCATED"))</f>
        <v/>
      </c>
      <c r="E143">
        <f>IF(GL_Paste!$B140="","",IFERROR(INDEX(AcctCat,MATCH(GL_Paste!$B140&amp;"",AcctCode,0)),"UNKNOWN"))</f>
        <v/>
      </c>
      <c r="F143">
        <f>IF(GL_Paste!$B140="","",IFERROR(INDEX(AcctSub,MATCH(GL_Paste!$B140&amp;"",AcctCode,0)),"UNKNOWN"))</f>
        <v/>
      </c>
    </row>
    <row r="144">
      <c r="A144" s="40">
        <f>IF(GL_Paste!$B141="","",N(GL_Paste!$H141)-N(GL_Paste!$G141))</f>
        <v/>
      </c>
      <c r="B144" s="43">
        <f>IF(GL_Paste!$B141="","",DATE(YEAR(GL_Paste!$E141),MONTH(GL_Paste!$E141),1))</f>
        <v/>
      </c>
      <c r="C144">
        <f>IF(GL_Paste!$B141="","",IF(TRIM(GL_Paste!$M141)&lt;&gt;"",TRIM(GL_Paste!$M141),IFERROR(MID(GL_Paste!$I141,FIND("[",GL_Paste!$I141)+1,FIND("]",GL_Paste!$I141)-FIND("[",GL_Paste!$I141)-1),"")))</f>
        <v/>
      </c>
      <c r="D144">
        <f>IF(GL_Paste!$B141="","",IFERROR(INDEX(DeptName,MATCH($C144,DeptTag,0)),"UNALLOCATED"))</f>
        <v/>
      </c>
      <c r="E144">
        <f>IF(GL_Paste!$B141="","",IFERROR(INDEX(AcctCat,MATCH(GL_Paste!$B141&amp;"",AcctCode,0)),"UNKNOWN"))</f>
        <v/>
      </c>
      <c r="F144">
        <f>IF(GL_Paste!$B141="","",IFERROR(INDEX(AcctSub,MATCH(GL_Paste!$B141&amp;"",AcctCode,0)),"UNKNOWN"))</f>
        <v/>
      </c>
    </row>
    <row r="145">
      <c r="A145" s="40">
        <f>IF(GL_Paste!$B142="","",N(GL_Paste!$H142)-N(GL_Paste!$G142))</f>
        <v/>
      </c>
      <c r="B145" s="43">
        <f>IF(GL_Paste!$B142="","",DATE(YEAR(GL_Paste!$E142),MONTH(GL_Paste!$E142),1))</f>
        <v/>
      </c>
      <c r="C145">
        <f>IF(GL_Paste!$B142="","",IF(TRIM(GL_Paste!$M142)&lt;&gt;"",TRIM(GL_Paste!$M142),IFERROR(MID(GL_Paste!$I142,FIND("[",GL_Paste!$I142)+1,FIND("]",GL_Paste!$I142)-FIND("[",GL_Paste!$I142)-1),"")))</f>
        <v/>
      </c>
      <c r="D145">
        <f>IF(GL_Paste!$B142="","",IFERROR(INDEX(DeptName,MATCH($C145,DeptTag,0)),"UNALLOCATED"))</f>
        <v/>
      </c>
      <c r="E145">
        <f>IF(GL_Paste!$B142="","",IFERROR(INDEX(AcctCat,MATCH(GL_Paste!$B142&amp;"",AcctCode,0)),"UNKNOWN"))</f>
        <v/>
      </c>
      <c r="F145">
        <f>IF(GL_Paste!$B142="","",IFERROR(INDEX(AcctSub,MATCH(GL_Paste!$B142&amp;"",AcctCode,0)),"UNKNOWN"))</f>
        <v/>
      </c>
    </row>
    <row r="146">
      <c r="A146" s="40">
        <f>IF(GL_Paste!$B143="","",N(GL_Paste!$H143)-N(GL_Paste!$G143))</f>
        <v/>
      </c>
      <c r="B146" s="43">
        <f>IF(GL_Paste!$B143="","",DATE(YEAR(GL_Paste!$E143),MONTH(GL_Paste!$E143),1))</f>
        <v/>
      </c>
      <c r="C146">
        <f>IF(GL_Paste!$B143="","",IF(TRIM(GL_Paste!$M143)&lt;&gt;"",TRIM(GL_Paste!$M143),IFERROR(MID(GL_Paste!$I143,FIND("[",GL_Paste!$I143)+1,FIND("]",GL_Paste!$I143)-FIND("[",GL_Paste!$I143)-1),"")))</f>
        <v/>
      </c>
      <c r="D146">
        <f>IF(GL_Paste!$B143="","",IFERROR(INDEX(DeptName,MATCH($C146,DeptTag,0)),"UNALLOCATED"))</f>
        <v/>
      </c>
      <c r="E146">
        <f>IF(GL_Paste!$B143="","",IFERROR(INDEX(AcctCat,MATCH(GL_Paste!$B143&amp;"",AcctCode,0)),"UNKNOWN"))</f>
        <v/>
      </c>
      <c r="F146">
        <f>IF(GL_Paste!$B143="","",IFERROR(INDEX(AcctSub,MATCH(GL_Paste!$B143&amp;"",AcctCode,0)),"UNKNOWN"))</f>
        <v/>
      </c>
    </row>
    <row r="147">
      <c r="A147" s="40">
        <f>IF(GL_Paste!$B144="","",N(GL_Paste!$H144)-N(GL_Paste!$G144))</f>
        <v/>
      </c>
      <c r="B147" s="43">
        <f>IF(GL_Paste!$B144="","",DATE(YEAR(GL_Paste!$E144),MONTH(GL_Paste!$E144),1))</f>
        <v/>
      </c>
      <c r="C147">
        <f>IF(GL_Paste!$B144="","",IF(TRIM(GL_Paste!$M144)&lt;&gt;"",TRIM(GL_Paste!$M144),IFERROR(MID(GL_Paste!$I144,FIND("[",GL_Paste!$I144)+1,FIND("]",GL_Paste!$I144)-FIND("[",GL_Paste!$I144)-1),"")))</f>
        <v/>
      </c>
      <c r="D147">
        <f>IF(GL_Paste!$B144="","",IFERROR(INDEX(DeptName,MATCH($C147,DeptTag,0)),"UNALLOCATED"))</f>
        <v/>
      </c>
      <c r="E147">
        <f>IF(GL_Paste!$B144="","",IFERROR(INDEX(AcctCat,MATCH(GL_Paste!$B144&amp;"",AcctCode,0)),"UNKNOWN"))</f>
        <v/>
      </c>
      <c r="F147">
        <f>IF(GL_Paste!$B144="","",IFERROR(INDEX(AcctSub,MATCH(GL_Paste!$B144&amp;"",AcctCode,0)),"UNKNOWN"))</f>
        <v/>
      </c>
    </row>
    <row r="148">
      <c r="A148" s="40">
        <f>IF(GL_Paste!$B145="","",N(GL_Paste!$H145)-N(GL_Paste!$G145))</f>
        <v/>
      </c>
      <c r="B148" s="43">
        <f>IF(GL_Paste!$B145="","",DATE(YEAR(GL_Paste!$E145),MONTH(GL_Paste!$E145),1))</f>
        <v/>
      </c>
      <c r="C148">
        <f>IF(GL_Paste!$B145="","",IF(TRIM(GL_Paste!$M145)&lt;&gt;"",TRIM(GL_Paste!$M145),IFERROR(MID(GL_Paste!$I145,FIND("[",GL_Paste!$I145)+1,FIND("]",GL_Paste!$I145)-FIND("[",GL_Paste!$I145)-1),"")))</f>
        <v/>
      </c>
      <c r="D148">
        <f>IF(GL_Paste!$B145="","",IFERROR(INDEX(DeptName,MATCH($C148,DeptTag,0)),"UNALLOCATED"))</f>
        <v/>
      </c>
      <c r="E148">
        <f>IF(GL_Paste!$B145="","",IFERROR(INDEX(AcctCat,MATCH(GL_Paste!$B145&amp;"",AcctCode,0)),"UNKNOWN"))</f>
        <v/>
      </c>
      <c r="F148">
        <f>IF(GL_Paste!$B145="","",IFERROR(INDEX(AcctSub,MATCH(GL_Paste!$B145&amp;"",AcctCode,0)),"UNKNOWN"))</f>
        <v/>
      </c>
    </row>
    <row r="149">
      <c r="A149" s="40">
        <f>IF(GL_Paste!$B146="","",N(GL_Paste!$H146)-N(GL_Paste!$G146))</f>
        <v/>
      </c>
      <c r="B149" s="43">
        <f>IF(GL_Paste!$B146="","",DATE(YEAR(GL_Paste!$E146),MONTH(GL_Paste!$E146),1))</f>
        <v/>
      </c>
      <c r="C149">
        <f>IF(GL_Paste!$B146="","",IF(TRIM(GL_Paste!$M146)&lt;&gt;"",TRIM(GL_Paste!$M146),IFERROR(MID(GL_Paste!$I146,FIND("[",GL_Paste!$I146)+1,FIND("]",GL_Paste!$I146)-FIND("[",GL_Paste!$I146)-1),"")))</f>
        <v/>
      </c>
      <c r="D149">
        <f>IF(GL_Paste!$B146="","",IFERROR(INDEX(DeptName,MATCH($C149,DeptTag,0)),"UNALLOCATED"))</f>
        <v/>
      </c>
      <c r="E149">
        <f>IF(GL_Paste!$B146="","",IFERROR(INDEX(AcctCat,MATCH(GL_Paste!$B146&amp;"",AcctCode,0)),"UNKNOWN"))</f>
        <v/>
      </c>
      <c r="F149">
        <f>IF(GL_Paste!$B146="","",IFERROR(INDEX(AcctSub,MATCH(GL_Paste!$B146&amp;"",AcctCode,0)),"UNKNOWN"))</f>
        <v/>
      </c>
    </row>
    <row r="150">
      <c r="A150" s="40">
        <f>IF(GL_Paste!$B147="","",N(GL_Paste!$H147)-N(GL_Paste!$G147))</f>
        <v/>
      </c>
      <c r="B150" s="43">
        <f>IF(GL_Paste!$B147="","",DATE(YEAR(GL_Paste!$E147),MONTH(GL_Paste!$E147),1))</f>
        <v/>
      </c>
      <c r="C150">
        <f>IF(GL_Paste!$B147="","",IF(TRIM(GL_Paste!$M147)&lt;&gt;"",TRIM(GL_Paste!$M147),IFERROR(MID(GL_Paste!$I147,FIND("[",GL_Paste!$I147)+1,FIND("]",GL_Paste!$I147)-FIND("[",GL_Paste!$I147)-1),"")))</f>
        <v/>
      </c>
      <c r="D150">
        <f>IF(GL_Paste!$B147="","",IFERROR(INDEX(DeptName,MATCH($C150,DeptTag,0)),"UNALLOCATED"))</f>
        <v/>
      </c>
      <c r="E150">
        <f>IF(GL_Paste!$B147="","",IFERROR(INDEX(AcctCat,MATCH(GL_Paste!$B147&amp;"",AcctCode,0)),"UNKNOWN"))</f>
        <v/>
      </c>
      <c r="F150">
        <f>IF(GL_Paste!$B147="","",IFERROR(INDEX(AcctSub,MATCH(GL_Paste!$B147&amp;"",AcctCode,0)),"UNKNOWN"))</f>
        <v/>
      </c>
    </row>
    <row r="151">
      <c r="A151" s="40">
        <f>IF(GL_Paste!$B148="","",N(GL_Paste!$H148)-N(GL_Paste!$G148))</f>
        <v/>
      </c>
      <c r="B151" s="43">
        <f>IF(GL_Paste!$B148="","",DATE(YEAR(GL_Paste!$E148),MONTH(GL_Paste!$E148),1))</f>
        <v/>
      </c>
      <c r="C151">
        <f>IF(GL_Paste!$B148="","",IF(TRIM(GL_Paste!$M148)&lt;&gt;"",TRIM(GL_Paste!$M148),IFERROR(MID(GL_Paste!$I148,FIND("[",GL_Paste!$I148)+1,FIND("]",GL_Paste!$I148)-FIND("[",GL_Paste!$I148)-1),"")))</f>
        <v/>
      </c>
      <c r="D151">
        <f>IF(GL_Paste!$B148="","",IFERROR(INDEX(DeptName,MATCH($C151,DeptTag,0)),"UNALLOCATED"))</f>
        <v/>
      </c>
      <c r="E151">
        <f>IF(GL_Paste!$B148="","",IFERROR(INDEX(AcctCat,MATCH(GL_Paste!$B148&amp;"",AcctCode,0)),"UNKNOWN"))</f>
        <v/>
      </c>
      <c r="F151">
        <f>IF(GL_Paste!$B148="","",IFERROR(INDEX(AcctSub,MATCH(GL_Paste!$B148&amp;"",AcctCode,0)),"UNKNOWN"))</f>
        <v/>
      </c>
    </row>
    <row r="152">
      <c r="A152" s="40">
        <f>IF(GL_Paste!$B149="","",N(GL_Paste!$H149)-N(GL_Paste!$G149))</f>
        <v/>
      </c>
      <c r="B152" s="43">
        <f>IF(GL_Paste!$B149="","",DATE(YEAR(GL_Paste!$E149),MONTH(GL_Paste!$E149),1))</f>
        <v/>
      </c>
      <c r="C152">
        <f>IF(GL_Paste!$B149="","",IF(TRIM(GL_Paste!$M149)&lt;&gt;"",TRIM(GL_Paste!$M149),IFERROR(MID(GL_Paste!$I149,FIND("[",GL_Paste!$I149)+1,FIND("]",GL_Paste!$I149)-FIND("[",GL_Paste!$I149)-1),"")))</f>
        <v/>
      </c>
      <c r="D152">
        <f>IF(GL_Paste!$B149="","",IFERROR(INDEX(DeptName,MATCH($C152,DeptTag,0)),"UNALLOCATED"))</f>
        <v/>
      </c>
      <c r="E152">
        <f>IF(GL_Paste!$B149="","",IFERROR(INDEX(AcctCat,MATCH(GL_Paste!$B149&amp;"",AcctCode,0)),"UNKNOWN"))</f>
        <v/>
      </c>
      <c r="F152">
        <f>IF(GL_Paste!$B149="","",IFERROR(INDEX(AcctSub,MATCH(GL_Paste!$B149&amp;"",AcctCode,0)),"UNKNOWN"))</f>
        <v/>
      </c>
    </row>
    <row r="153">
      <c r="A153" s="40">
        <f>IF(GL_Paste!$B150="","",N(GL_Paste!$H150)-N(GL_Paste!$G150))</f>
        <v/>
      </c>
      <c r="B153" s="43">
        <f>IF(GL_Paste!$B150="","",DATE(YEAR(GL_Paste!$E150),MONTH(GL_Paste!$E150),1))</f>
        <v/>
      </c>
      <c r="C153">
        <f>IF(GL_Paste!$B150="","",IF(TRIM(GL_Paste!$M150)&lt;&gt;"",TRIM(GL_Paste!$M150),IFERROR(MID(GL_Paste!$I150,FIND("[",GL_Paste!$I150)+1,FIND("]",GL_Paste!$I150)-FIND("[",GL_Paste!$I150)-1),"")))</f>
        <v/>
      </c>
      <c r="D153">
        <f>IF(GL_Paste!$B150="","",IFERROR(INDEX(DeptName,MATCH($C153,DeptTag,0)),"UNALLOCATED"))</f>
        <v/>
      </c>
      <c r="E153">
        <f>IF(GL_Paste!$B150="","",IFERROR(INDEX(AcctCat,MATCH(GL_Paste!$B150&amp;"",AcctCode,0)),"UNKNOWN"))</f>
        <v/>
      </c>
      <c r="F153">
        <f>IF(GL_Paste!$B150="","",IFERROR(INDEX(AcctSub,MATCH(GL_Paste!$B150&amp;"",AcctCode,0)),"UNKNOWN"))</f>
        <v/>
      </c>
    </row>
    <row r="154">
      <c r="A154" s="40">
        <f>IF(GL_Paste!$B151="","",N(GL_Paste!$H151)-N(GL_Paste!$G151))</f>
        <v/>
      </c>
      <c r="B154" s="43">
        <f>IF(GL_Paste!$B151="","",DATE(YEAR(GL_Paste!$E151),MONTH(GL_Paste!$E151),1))</f>
        <v/>
      </c>
      <c r="C154">
        <f>IF(GL_Paste!$B151="","",IF(TRIM(GL_Paste!$M151)&lt;&gt;"",TRIM(GL_Paste!$M151),IFERROR(MID(GL_Paste!$I151,FIND("[",GL_Paste!$I151)+1,FIND("]",GL_Paste!$I151)-FIND("[",GL_Paste!$I151)-1),"")))</f>
        <v/>
      </c>
      <c r="D154">
        <f>IF(GL_Paste!$B151="","",IFERROR(INDEX(DeptName,MATCH($C154,DeptTag,0)),"UNALLOCATED"))</f>
        <v/>
      </c>
      <c r="E154">
        <f>IF(GL_Paste!$B151="","",IFERROR(INDEX(AcctCat,MATCH(GL_Paste!$B151&amp;"",AcctCode,0)),"UNKNOWN"))</f>
        <v/>
      </c>
      <c r="F154">
        <f>IF(GL_Paste!$B151="","",IFERROR(INDEX(AcctSub,MATCH(GL_Paste!$B151&amp;"",AcctCode,0)),"UNKNOWN"))</f>
        <v/>
      </c>
    </row>
    <row r="155">
      <c r="A155" s="40">
        <f>IF(GL_Paste!$B152="","",N(GL_Paste!$H152)-N(GL_Paste!$G152))</f>
        <v/>
      </c>
      <c r="B155" s="43">
        <f>IF(GL_Paste!$B152="","",DATE(YEAR(GL_Paste!$E152),MONTH(GL_Paste!$E152),1))</f>
        <v/>
      </c>
      <c r="C155">
        <f>IF(GL_Paste!$B152="","",IF(TRIM(GL_Paste!$M152)&lt;&gt;"",TRIM(GL_Paste!$M152),IFERROR(MID(GL_Paste!$I152,FIND("[",GL_Paste!$I152)+1,FIND("]",GL_Paste!$I152)-FIND("[",GL_Paste!$I152)-1),"")))</f>
        <v/>
      </c>
      <c r="D155">
        <f>IF(GL_Paste!$B152="","",IFERROR(INDEX(DeptName,MATCH($C155,DeptTag,0)),"UNALLOCATED"))</f>
        <v/>
      </c>
      <c r="E155">
        <f>IF(GL_Paste!$B152="","",IFERROR(INDEX(AcctCat,MATCH(GL_Paste!$B152&amp;"",AcctCode,0)),"UNKNOWN"))</f>
        <v/>
      </c>
      <c r="F155">
        <f>IF(GL_Paste!$B152="","",IFERROR(INDEX(AcctSub,MATCH(GL_Paste!$B152&amp;"",AcctCode,0)),"UNKNOWN"))</f>
        <v/>
      </c>
    </row>
    <row r="156">
      <c r="A156" s="40">
        <f>IF(GL_Paste!$B153="","",N(GL_Paste!$H153)-N(GL_Paste!$G153))</f>
        <v/>
      </c>
      <c r="B156" s="43">
        <f>IF(GL_Paste!$B153="","",DATE(YEAR(GL_Paste!$E153),MONTH(GL_Paste!$E153),1))</f>
        <v/>
      </c>
      <c r="C156">
        <f>IF(GL_Paste!$B153="","",IF(TRIM(GL_Paste!$M153)&lt;&gt;"",TRIM(GL_Paste!$M153),IFERROR(MID(GL_Paste!$I153,FIND("[",GL_Paste!$I153)+1,FIND("]",GL_Paste!$I153)-FIND("[",GL_Paste!$I153)-1),"")))</f>
        <v/>
      </c>
      <c r="D156">
        <f>IF(GL_Paste!$B153="","",IFERROR(INDEX(DeptName,MATCH($C156,DeptTag,0)),"UNALLOCATED"))</f>
        <v/>
      </c>
      <c r="E156">
        <f>IF(GL_Paste!$B153="","",IFERROR(INDEX(AcctCat,MATCH(GL_Paste!$B153&amp;"",AcctCode,0)),"UNKNOWN"))</f>
        <v/>
      </c>
      <c r="F156">
        <f>IF(GL_Paste!$B153="","",IFERROR(INDEX(AcctSub,MATCH(GL_Paste!$B153&amp;"",AcctCode,0)),"UNKNOWN"))</f>
        <v/>
      </c>
    </row>
    <row r="157">
      <c r="A157" s="40">
        <f>IF(GL_Paste!$B154="","",N(GL_Paste!$H154)-N(GL_Paste!$G154))</f>
        <v/>
      </c>
      <c r="B157" s="43">
        <f>IF(GL_Paste!$B154="","",DATE(YEAR(GL_Paste!$E154),MONTH(GL_Paste!$E154),1))</f>
        <v/>
      </c>
      <c r="C157">
        <f>IF(GL_Paste!$B154="","",IF(TRIM(GL_Paste!$M154)&lt;&gt;"",TRIM(GL_Paste!$M154),IFERROR(MID(GL_Paste!$I154,FIND("[",GL_Paste!$I154)+1,FIND("]",GL_Paste!$I154)-FIND("[",GL_Paste!$I154)-1),"")))</f>
        <v/>
      </c>
      <c r="D157">
        <f>IF(GL_Paste!$B154="","",IFERROR(INDEX(DeptName,MATCH($C157,DeptTag,0)),"UNALLOCATED"))</f>
        <v/>
      </c>
      <c r="E157">
        <f>IF(GL_Paste!$B154="","",IFERROR(INDEX(AcctCat,MATCH(GL_Paste!$B154&amp;"",AcctCode,0)),"UNKNOWN"))</f>
        <v/>
      </c>
      <c r="F157">
        <f>IF(GL_Paste!$B154="","",IFERROR(INDEX(AcctSub,MATCH(GL_Paste!$B154&amp;"",AcctCode,0)),"UNKNOWN"))</f>
        <v/>
      </c>
    </row>
    <row r="158">
      <c r="A158" s="40">
        <f>IF(GL_Paste!$B155="","",N(GL_Paste!$H155)-N(GL_Paste!$G155))</f>
        <v/>
      </c>
      <c r="B158" s="43">
        <f>IF(GL_Paste!$B155="","",DATE(YEAR(GL_Paste!$E155),MONTH(GL_Paste!$E155),1))</f>
        <v/>
      </c>
      <c r="C158">
        <f>IF(GL_Paste!$B155="","",IF(TRIM(GL_Paste!$M155)&lt;&gt;"",TRIM(GL_Paste!$M155),IFERROR(MID(GL_Paste!$I155,FIND("[",GL_Paste!$I155)+1,FIND("]",GL_Paste!$I155)-FIND("[",GL_Paste!$I155)-1),"")))</f>
        <v/>
      </c>
      <c r="D158">
        <f>IF(GL_Paste!$B155="","",IFERROR(INDEX(DeptName,MATCH($C158,DeptTag,0)),"UNALLOCATED"))</f>
        <v/>
      </c>
      <c r="E158">
        <f>IF(GL_Paste!$B155="","",IFERROR(INDEX(AcctCat,MATCH(GL_Paste!$B155&amp;"",AcctCode,0)),"UNKNOWN"))</f>
        <v/>
      </c>
      <c r="F158">
        <f>IF(GL_Paste!$B155="","",IFERROR(INDEX(AcctSub,MATCH(GL_Paste!$B155&amp;"",AcctCode,0)),"UNKNOWN"))</f>
        <v/>
      </c>
    </row>
    <row r="159">
      <c r="A159" s="40">
        <f>IF(GL_Paste!$B156="","",N(GL_Paste!$H156)-N(GL_Paste!$G156))</f>
        <v/>
      </c>
      <c r="B159" s="43">
        <f>IF(GL_Paste!$B156="","",DATE(YEAR(GL_Paste!$E156),MONTH(GL_Paste!$E156),1))</f>
        <v/>
      </c>
      <c r="C159">
        <f>IF(GL_Paste!$B156="","",IF(TRIM(GL_Paste!$M156)&lt;&gt;"",TRIM(GL_Paste!$M156),IFERROR(MID(GL_Paste!$I156,FIND("[",GL_Paste!$I156)+1,FIND("]",GL_Paste!$I156)-FIND("[",GL_Paste!$I156)-1),"")))</f>
        <v/>
      </c>
      <c r="D159">
        <f>IF(GL_Paste!$B156="","",IFERROR(INDEX(DeptName,MATCH($C159,DeptTag,0)),"UNALLOCATED"))</f>
        <v/>
      </c>
      <c r="E159">
        <f>IF(GL_Paste!$B156="","",IFERROR(INDEX(AcctCat,MATCH(GL_Paste!$B156&amp;"",AcctCode,0)),"UNKNOWN"))</f>
        <v/>
      </c>
      <c r="F159">
        <f>IF(GL_Paste!$B156="","",IFERROR(INDEX(AcctSub,MATCH(GL_Paste!$B156&amp;"",AcctCode,0)),"UNKNOWN"))</f>
        <v/>
      </c>
    </row>
    <row r="160">
      <c r="A160" s="40">
        <f>IF(GL_Paste!$B157="","",N(GL_Paste!$H157)-N(GL_Paste!$G157))</f>
        <v/>
      </c>
      <c r="B160" s="43">
        <f>IF(GL_Paste!$B157="","",DATE(YEAR(GL_Paste!$E157),MONTH(GL_Paste!$E157),1))</f>
        <v/>
      </c>
      <c r="C160">
        <f>IF(GL_Paste!$B157="","",IF(TRIM(GL_Paste!$M157)&lt;&gt;"",TRIM(GL_Paste!$M157),IFERROR(MID(GL_Paste!$I157,FIND("[",GL_Paste!$I157)+1,FIND("]",GL_Paste!$I157)-FIND("[",GL_Paste!$I157)-1),"")))</f>
        <v/>
      </c>
      <c r="D160">
        <f>IF(GL_Paste!$B157="","",IFERROR(INDEX(DeptName,MATCH($C160,DeptTag,0)),"UNALLOCATED"))</f>
        <v/>
      </c>
      <c r="E160">
        <f>IF(GL_Paste!$B157="","",IFERROR(INDEX(AcctCat,MATCH(GL_Paste!$B157&amp;"",AcctCode,0)),"UNKNOWN"))</f>
        <v/>
      </c>
      <c r="F160">
        <f>IF(GL_Paste!$B157="","",IFERROR(INDEX(AcctSub,MATCH(GL_Paste!$B157&amp;"",AcctCode,0)),"UNKNOWN"))</f>
        <v/>
      </c>
    </row>
    <row r="161">
      <c r="A161" s="40">
        <f>IF(GL_Paste!$B158="","",N(GL_Paste!$H158)-N(GL_Paste!$G158))</f>
        <v/>
      </c>
      <c r="B161" s="43">
        <f>IF(GL_Paste!$B158="","",DATE(YEAR(GL_Paste!$E158),MONTH(GL_Paste!$E158),1))</f>
        <v/>
      </c>
      <c r="C161">
        <f>IF(GL_Paste!$B158="","",IF(TRIM(GL_Paste!$M158)&lt;&gt;"",TRIM(GL_Paste!$M158),IFERROR(MID(GL_Paste!$I158,FIND("[",GL_Paste!$I158)+1,FIND("]",GL_Paste!$I158)-FIND("[",GL_Paste!$I158)-1),"")))</f>
        <v/>
      </c>
      <c r="D161">
        <f>IF(GL_Paste!$B158="","",IFERROR(INDEX(DeptName,MATCH($C161,DeptTag,0)),"UNALLOCATED"))</f>
        <v/>
      </c>
      <c r="E161">
        <f>IF(GL_Paste!$B158="","",IFERROR(INDEX(AcctCat,MATCH(GL_Paste!$B158&amp;"",AcctCode,0)),"UNKNOWN"))</f>
        <v/>
      </c>
      <c r="F161">
        <f>IF(GL_Paste!$B158="","",IFERROR(INDEX(AcctSub,MATCH(GL_Paste!$B158&amp;"",AcctCode,0)),"UNKNOWN"))</f>
        <v/>
      </c>
    </row>
    <row r="162">
      <c r="A162" s="40">
        <f>IF(GL_Paste!$B159="","",N(GL_Paste!$H159)-N(GL_Paste!$G159))</f>
        <v/>
      </c>
      <c r="B162" s="43">
        <f>IF(GL_Paste!$B159="","",DATE(YEAR(GL_Paste!$E159),MONTH(GL_Paste!$E159),1))</f>
        <v/>
      </c>
      <c r="C162">
        <f>IF(GL_Paste!$B159="","",IF(TRIM(GL_Paste!$M159)&lt;&gt;"",TRIM(GL_Paste!$M159),IFERROR(MID(GL_Paste!$I159,FIND("[",GL_Paste!$I159)+1,FIND("]",GL_Paste!$I159)-FIND("[",GL_Paste!$I159)-1),"")))</f>
        <v/>
      </c>
      <c r="D162">
        <f>IF(GL_Paste!$B159="","",IFERROR(INDEX(DeptName,MATCH($C162,DeptTag,0)),"UNALLOCATED"))</f>
        <v/>
      </c>
      <c r="E162">
        <f>IF(GL_Paste!$B159="","",IFERROR(INDEX(AcctCat,MATCH(GL_Paste!$B159&amp;"",AcctCode,0)),"UNKNOWN"))</f>
        <v/>
      </c>
      <c r="F162">
        <f>IF(GL_Paste!$B159="","",IFERROR(INDEX(AcctSub,MATCH(GL_Paste!$B159&amp;"",AcctCode,0)),"UNKNOWN"))</f>
        <v/>
      </c>
    </row>
    <row r="163">
      <c r="A163" s="40">
        <f>IF(GL_Paste!$B160="","",N(GL_Paste!$H160)-N(GL_Paste!$G160))</f>
        <v/>
      </c>
      <c r="B163" s="43">
        <f>IF(GL_Paste!$B160="","",DATE(YEAR(GL_Paste!$E160),MONTH(GL_Paste!$E160),1))</f>
        <v/>
      </c>
      <c r="C163">
        <f>IF(GL_Paste!$B160="","",IF(TRIM(GL_Paste!$M160)&lt;&gt;"",TRIM(GL_Paste!$M160),IFERROR(MID(GL_Paste!$I160,FIND("[",GL_Paste!$I160)+1,FIND("]",GL_Paste!$I160)-FIND("[",GL_Paste!$I160)-1),"")))</f>
        <v/>
      </c>
      <c r="D163">
        <f>IF(GL_Paste!$B160="","",IFERROR(INDEX(DeptName,MATCH($C163,DeptTag,0)),"UNALLOCATED"))</f>
        <v/>
      </c>
      <c r="E163">
        <f>IF(GL_Paste!$B160="","",IFERROR(INDEX(AcctCat,MATCH(GL_Paste!$B160&amp;"",AcctCode,0)),"UNKNOWN"))</f>
        <v/>
      </c>
      <c r="F163">
        <f>IF(GL_Paste!$B160="","",IFERROR(INDEX(AcctSub,MATCH(GL_Paste!$B160&amp;"",AcctCode,0)),"UNKNOWN"))</f>
        <v/>
      </c>
    </row>
    <row r="164">
      <c r="A164" s="40">
        <f>IF(GL_Paste!$B161="","",N(GL_Paste!$H161)-N(GL_Paste!$G161))</f>
        <v/>
      </c>
      <c r="B164" s="43">
        <f>IF(GL_Paste!$B161="","",DATE(YEAR(GL_Paste!$E161),MONTH(GL_Paste!$E161),1))</f>
        <v/>
      </c>
      <c r="C164">
        <f>IF(GL_Paste!$B161="","",IF(TRIM(GL_Paste!$M161)&lt;&gt;"",TRIM(GL_Paste!$M161),IFERROR(MID(GL_Paste!$I161,FIND("[",GL_Paste!$I161)+1,FIND("]",GL_Paste!$I161)-FIND("[",GL_Paste!$I161)-1),"")))</f>
        <v/>
      </c>
      <c r="D164">
        <f>IF(GL_Paste!$B161="","",IFERROR(INDEX(DeptName,MATCH($C164,DeptTag,0)),"UNALLOCATED"))</f>
        <v/>
      </c>
      <c r="E164">
        <f>IF(GL_Paste!$B161="","",IFERROR(INDEX(AcctCat,MATCH(GL_Paste!$B161&amp;"",AcctCode,0)),"UNKNOWN"))</f>
        <v/>
      </c>
      <c r="F164">
        <f>IF(GL_Paste!$B161="","",IFERROR(INDEX(AcctSub,MATCH(GL_Paste!$B161&amp;"",AcctCode,0)),"UNKNOWN"))</f>
        <v/>
      </c>
    </row>
    <row r="165">
      <c r="A165" s="40">
        <f>IF(GL_Paste!$B162="","",N(GL_Paste!$H162)-N(GL_Paste!$G162))</f>
        <v/>
      </c>
      <c r="B165" s="43">
        <f>IF(GL_Paste!$B162="","",DATE(YEAR(GL_Paste!$E162),MONTH(GL_Paste!$E162),1))</f>
        <v/>
      </c>
      <c r="C165">
        <f>IF(GL_Paste!$B162="","",IF(TRIM(GL_Paste!$M162)&lt;&gt;"",TRIM(GL_Paste!$M162),IFERROR(MID(GL_Paste!$I162,FIND("[",GL_Paste!$I162)+1,FIND("]",GL_Paste!$I162)-FIND("[",GL_Paste!$I162)-1),"")))</f>
        <v/>
      </c>
      <c r="D165">
        <f>IF(GL_Paste!$B162="","",IFERROR(INDEX(DeptName,MATCH($C165,DeptTag,0)),"UNALLOCATED"))</f>
        <v/>
      </c>
      <c r="E165">
        <f>IF(GL_Paste!$B162="","",IFERROR(INDEX(AcctCat,MATCH(GL_Paste!$B162&amp;"",AcctCode,0)),"UNKNOWN"))</f>
        <v/>
      </c>
      <c r="F165">
        <f>IF(GL_Paste!$B162="","",IFERROR(INDEX(AcctSub,MATCH(GL_Paste!$B162&amp;"",AcctCode,0)),"UNKNOWN"))</f>
        <v/>
      </c>
    </row>
    <row r="166">
      <c r="A166" s="40">
        <f>IF(GL_Paste!$B163="","",N(GL_Paste!$H163)-N(GL_Paste!$G163))</f>
        <v/>
      </c>
      <c r="B166" s="43">
        <f>IF(GL_Paste!$B163="","",DATE(YEAR(GL_Paste!$E163),MONTH(GL_Paste!$E163),1))</f>
        <v/>
      </c>
      <c r="C166">
        <f>IF(GL_Paste!$B163="","",IF(TRIM(GL_Paste!$M163)&lt;&gt;"",TRIM(GL_Paste!$M163),IFERROR(MID(GL_Paste!$I163,FIND("[",GL_Paste!$I163)+1,FIND("]",GL_Paste!$I163)-FIND("[",GL_Paste!$I163)-1),"")))</f>
        <v/>
      </c>
      <c r="D166">
        <f>IF(GL_Paste!$B163="","",IFERROR(INDEX(DeptName,MATCH($C166,DeptTag,0)),"UNALLOCATED"))</f>
        <v/>
      </c>
      <c r="E166">
        <f>IF(GL_Paste!$B163="","",IFERROR(INDEX(AcctCat,MATCH(GL_Paste!$B163&amp;"",AcctCode,0)),"UNKNOWN"))</f>
        <v/>
      </c>
      <c r="F166">
        <f>IF(GL_Paste!$B163="","",IFERROR(INDEX(AcctSub,MATCH(GL_Paste!$B163&amp;"",AcctCode,0)),"UNKNOWN"))</f>
        <v/>
      </c>
    </row>
    <row r="167">
      <c r="A167" s="40">
        <f>IF(GL_Paste!$B164="","",N(GL_Paste!$H164)-N(GL_Paste!$G164))</f>
        <v/>
      </c>
      <c r="B167" s="43">
        <f>IF(GL_Paste!$B164="","",DATE(YEAR(GL_Paste!$E164),MONTH(GL_Paste!$E164),1))</f>
        <v/>
      </c>
      <c r="C167">
        <f>IF(GL_Paste!$B164="","",IF(TRIM(GL_Paste!$M164)&lt;&gt;"",TRIM(GL_Paste!$M164),IFERROR(MID(GL_Paste!$I164,FIND("[",GL_Paste!$I164)+1,FIND("]",GL_Paste!$I164)-FIND("[",GL_Paste!$I164)-1),"")))</f>
        <v/>
      </c>
      <c r="D167">
        <f>IF(GL_Paste!$B164="","",IFERROR(INDEX(DeptName,MATCH($C167,DeptTag,0)),"UNALLOCATED"))</f>
        <v/>
      </c>
      <c r="E167">
        <f>IF(GL_Paste!$B164="","",IFERROR(INDEX(AcctCat,MATCH(GL_Paste!$B164&amp;"",AcctCode,0)),"UNKNOWN"))</f>
        <v/>
      </c>
      <c r="F167">
        <f>IF(GL_Paste!$B164="","",IFERROR(INDEX(AcctSub,MATCH(GL_Paste!$B164&amp;"",AcctCode,0)),"UNKNOWN"))</f>
        <v/>
      </c>
    </row>
    <row r="168">
      <c r="A168" s="40">
        <f>IF(GL_Paste!$B165="","",N(GL_Paste!$H165)-N(GL_Paste!$G165))</f>
        <v/>
      </c>
      <c r="B168" s="43">
        <f>IF(GL_Paste!$B165="","",DATE(YEAR(GL_Paste!$E165),MONTH(GL_Paste!$E165),1))</f>
        <v/>
      </c>
      <c r="C168">
        <f>IF(GL_Paste!$B165="","",IF(TRIM(GL_Paste!$M165)&lt;&gt;"",TRIM(GL_Paste!$M165),IFERROR(MID(GL_Paste!$I165,FIND("[",GL_Paste!$I165)+1,FIND("]",GL_Paste!$I165)-FIND("[",GL_Paste!$I165)-1),"")))</f>
        <v/>
      </c>
      <c r="D168">
        <f>IF(GL_Paste!$B165="","",IFERROR(INDEX(DeptName,MATCH($C168,DeptTag,0)),"UNALLOCATED"))</f>
        <v/>
      </c>
      <c r="E168">
        <f>IF(GL_Paste!$B165="","",IFERROR(INDEX(AcctCat,MATCH(GL_Paste!$B165&amp;"",AcctCode,0)),"UNKNOWN"))</f>
        <v/>
      </c>
      <c r="F168">
        <f>IF(GL_Paste!$B165="","",IFERROR(INDEX(AcctSub,MATCH(GL_Paste!$B165&amp;"",AcctCode,0)),"UNKNOWN"))</f>
        <v/>
      </c>
    </row>
    <row r="169">
      <c r="A169" s="40">
        <f>IF(GL_Paste!$B166="","",N(GL_Paste!$H166)-N(GL_Paste!$G166))</f>
        <v/>
      </c>
      <c r="B169" s="43">
        <f>IF(GL_Paste!$B166="","",DATE(YEAR(GL_Paste!$E166),MONTH(GL_Paste!$E166),1))</f>
        <v/>
      </c>
      <c r="C169">
        <f>IF(GL_Paste!$B166="","",IF(TRIM(GL_Paste!$M166)&lt;&gt;"",TRIM(GL_Paste!$M166),IFERROR(MID(GL_Paste!$I166,FIND("[",GL_Paste!$I166)+1,FIND("]",GL_Paste!$I166)-FIND("[",GL_Paste!$I166)-1),"")))</f>
        <v/>
      </c>
      <c r="D169">
        <f>IF(GL_Paste!$B166="","",IFERROR(INDEX(DeptName,MATCH($C169,DeptTag,0)),"UNALLOCATED"))</f>
        <v/>
      </c>
      <c r="E169">
        <f>IF(GL_Paste!$B166="","",IFERROR(INDEX(AcctCat,MATCH(GL_Paste!$B166&amp;"",AcctCode,0)),"UNKNOWN"))</f>
        <v/>
      </c>
      <c r="F169">
        <f>IF(GL_Paste!$B166="","",IFERROR(INDEX(AcctSub,MATCH(GL_Paste!$B166&amp;"",AcctCode,0)),"UNKNOWN"))</f>
        <v/>
      </c>
    </row>
    <row r="170">
      <c r="A170" s="40">
        <f>IF(GL_Paste!$B167="","",N(GL_Paste!$H167)-N(GL_Paste!$G167))</f>
        <v/>
      </c>
      <c r="B170" s="43">
        <f>IF(GL_Paste!$B167="","",DATE(YEAR(GL_Paste!$E167),MONTH(GL_Paste!$E167),1))</f>
        <v/>
      </c>
      <c r="C170">
        <f>IF(GL_Paste!$B167="","",IF(TRIM(GL_Paste!$M167)&lt;&gt;"",TRIM(GL_Paste!$M167),IFERROR(MID(GL_Paste!$I167,FIND("[",GL_Paste!$I167)+1,FIND("]",GL_Paste!$I167)-FIND("[",GL_Paste!$I167)-1),"")))</f>
        <v/>
      </c>
      <c r="D170">
        <f>IF(GL_Paste!$B167="","",IFERROR(INDEX(DeptName,MATCH($C170,DeptTag,0)),"UNALLOCATED"))</f>
        <v/>
      </c>
      <c r="E170">
        <f>IF(GL_Paste!$B167="","",IFERROR(INDEX(AcctCat,MATCH(GL_Paste!$B167&amp;"",AcctCode,0)),"UNKNOWN"))</f>
        <v/>
      </c>
      <c r="F170">
        <f>IF(GL_Paste!$B167="","",IFERROR(INDEX(AcctSub,MATCH(GL_Paste!$B167&amp;"",AcctCode,0)),"UNKNOWN"))</f>
        <v/>
      </c>
    </row>
    <row r="171">
      <c r="A171" s="40">
        <f>IF(GL_Paste!$B168="","",N(GL_Paste!$H168)-N(GL_Paste!$G168))</f>
        <v/>
      </c>
      <c r="B171" s="43">
        <f>IF(GL_Paste!$B168="","",DATE(YEAR(GL_Paste!$E168),MONTH(GL_Paste!$E168),1))</f>
        <v/>
      </c>
      <c r="C171">
        <f>IF(GL_Paste!$B168="","",IF(TRIM(GL_Paste!$M168)&lt;&gt;"",TRIM(GL_Paste!$M168),IFERROR(MID(GL_Paste!$I168,FIND("[",GL_Paste!$I168)+1,FIND("]",GL_Paste!$I168)-FIND("[",GL_Paste!$I168)-1),"")))</f>
        <v/>
      </c>
      <c r="D171">
        <f>IF(GL_Paste!$B168="","",IFERROR(INDEX(DeptName,MATCH($C171,DeptTag,0)),"UNALLOCATED"))</f>
        <v/>
      </c>
      <c r="E171">
        <f>IF(GL_Paste!$B168="","",IFERROR(INDEX(AcctCat,MATCH(GL_Paste!$B168&amp;"",AcctCode,0)),"UNKNOWN"))</f>
        <v/>
      </c>
      <c r="F171">
        <f>IF(GL_Paste!$B168="","",IFERROR(INDEX(AcctSub,MATCH(GL_Paste!$B168&amp;"",AcctCode,0)),"UNKNOWN"))</f>
        <v/>
      </c>
    </row>
    <row r="172">
      <c r="A172" s="40">
        <f>IF(GL_Paste!$B169="","",N(GL_Paste!$H169)-N(GL_Paste!$G169))</f>
        <v/>
      </c>
      <c r="B172" s="43">
        <f>IF(GL_Paste!$B169="","",DATE(YEAR(GL_Paste!$E169),MONTH(GL_Paste!$E169),1))</f>
        <v/>
      </c>
      <c r="C172">
        <f>IF(GL_Paste!$B169="","",IF(TRIM(GL_Paste!$M169)&lt;&gt;"",TRIM(GL_Paste!$M169),IFERROR(MID(GL_Paste!$I169,FIND("[",GL_Paste!$I169)+1,FIND("]",GL_Paste!$I169)-FIND("[",GL_Paste!$I169)-1),"")))</f>
        <v/>
      </c>
      <c r="D172">
        <f>IF(GL_Paste!$B169="","",IFERROR(INDEX(DeptName,MATCH($C172,DeptTag,0)),"UNALLOCATED"))</f>
        <v/>
      </c>
      <c r="E172">
        <f>IF(GL_Paste!$B169="","",IFERROR(INDEX(AcctCat,MATCH(GL_Paste!$B169&amp;"",AcctCode,0)),"UNKNOWN"))</f>
        <v/>
      </c>
      <c r="F172">
        <f>IF(GL_Paste!$B169="","",IFERROR(INDEX(AcctSub,MATCH(GL_Paste!$B169&amp;"",AcctCode,0)),"UNKNOWN"))</f>
        <v/>
      </c>
    </row>
    <row r="173">
      <c r="A173" s="40">
        <f>IF(GL_Paste!$B170="","",N(GL_Paste!$H170)-N(GL_Paste!$G170))</f>
        <v/>
      </c>
      <c r="B173" s="43">
        <f>IF(GL_Paste!$B170="","",DATE(YEAR(GL_Paste!$E170),MONTH(GL_Paste!$E170),1))</f>
        <v/>
      </c>
      <c r="C173">
        <f>IF(GL_Paste!$B170="","",IF(TRIM(GL_Paste!$M170)&lt;&gt;"",TRIM(GL_Paste!$M170),IFERROR(MID(GL_Paste!$I170,FIND("[",GL_Paste!$I170)+1,FIND("]",GL_Paste!$I170)-FIND("[",GL_Paste!$I170)-1),"")))</f>
        <v/>
      </c>
      <c r="D173">
        <f>IF(GL_Paste!$B170="","",IFERROR(INDEX(DeptName,MATCH($C173,DeptTag,0)),"UNALLOCATED"))</f>
        <v/>
      </c>
      <c r="E173">
        <f>IF(GL_Paste!$B170="","",IFERROR(INDEX(AcctCat,MATCH(GL_Paste!$B170&amp;"",AcctCode,0)),"UNKNOWN"))</f>
        <v/>
      </c>
      <c r="F173">
        <f>IF(GL_Paste!$B170="","",IFERROR(INDEX(AcctSub,MATCH(GL_Paste!$B170&amp;"",AcctCode,0)),"UNKNOWN"))</f>
        <v/>
      </c>
    </row>
    <row r="174">
      <c r="A174" s="40">
        <f>IF(GL_Paste!$B171="","",N(GL_Paste!$H171)-N(GL_Paste!$G171))</f>
        <v/>
      </c>
      <c r="B174" s="43">
        <f>IF(GL_Paste!$B171="","",DATE(YEAR(GL_Paste!$E171),MONTH(GL_Paste!$E171),1))</f>
        <v/>
      </c>
      <c r="C174">
        <f>IF(GL_Paste!$B171="","",IF(TRIM(GL_Paste!$M171)&lt;&gt;"",TRIM(GL_Paste!$M171),IFERROR(MID(GL_Paste!$I171,FIND("[",GL_Paste!$I171)+1,FIND("]",GL_Paste!$I171)-FIND("[",GL_Paste!$I171)-1),"")))</f>
        <v/>
      </c>
      <c r="D174">
        <f>IF(GL_Paste!$B171="","",IFERROR(INDEX(DeptName,MATCH($C174,DeptTag,0)),"UNALLOCATED"))</f>
        <v/>
      </c>
      <c r="E174">
        <f>IF(GL_Paste!$B171="","",IFERROR(INDEX(AcctCat,MATCH(GL_Paste!$B171&amp;"",AcctCode,0)),"UNKNOWN"))</f>
        <v/>
      </c>
      <c r="F174">
        <f>IF(GL_Paste!$B171="","",IFERROR(INDEX(AcctSub,MATCH(GL_Paste!$B171&amp;"",AcctCode,0)),"UNKNOWN"))</f>
        <v/>
      </c>
    </row>
    <row r="175">
      <c r="A175" s="40">
        <f>IF(GL_Paste!$B172="","",N(GL_Paste!$H172)-N(GL_Paste!$G172))</f>
        <v/>
      </c>
      <c r="B175" s="43">
        <f>IF(GL_Paste!$B172="","",DATE(YEAR(GL_Paste!$E172),MONTH(GL_Paste!$E172),1))</f>
        <v/>
      </c>
      <c r="C175">
        <f>IF(GL_Paste!$B172="","",IF(TRIM(GL_Paste!$M172)&lt;&gt;"",TRIM(GL_Paste!$M172),IFERROR(MID(GL_Paste!$I172,FIND("[",GL_Paste!$I172)+1,FIND("]",GL_Paste!$I172)-FIND("[",GL_Paste!$I172)-1),"")))</f>
        <v/>
      </c>
      <c r="D175">
        <f>IF(GL_Paste!$B172="","",IFERROR(INDEX(DeptName,MATCH($C175,DeptTag,0)),"UNALLOCATED"))</f>
        <v/>
      </c>
      <c r="E175">
        <f>IF(GL_Paste!$B172="","",IFERROR(INDEX(AcctCat,MATCH(GL_Paste!$B172&amp;"",AcctCode,0)),"UNKNOWN"))</f>
        <v/>
      </c>
      <c r="F175">
        <f>IF(GL_Paste!$B172="","",IFERROR(INDEX(AcctSub,MATCH(GL_Paste!$B172&amp;"",AcctCode,0)),"UNKNOWN"))</f>
        <v/>
      </c>
    </row>
    <row r="176">
      <c r="A176" s="40">
        <f>IF(GL_Paste!$B173="","",N(GL_Paste!$H173)-N(GL_Paste!$G173))</f>
        <v/>
      </c>
      <c r="B176" s="43">
        <f>IF(GL_Paste!$B173="","",DATE(YEAR(GL_Paste!$E173),MONTH(GL_Paste!$E173),1))</f>
        <v/>
      </c>
      <c r="C176">
        <f>IF(GL_Paste!$B173="","",IF(TRIM(GL_Paste!$M173)&lt;&gt;"",TRIM(GL_Paste!$M173),IFERROR(MID(GL_Paste!$I173,FIND("[",GL_Paste!$I173)+1,FIND("]",GL_Paste!$I173)-FIND("[",GL_Paste!$I173)-1),"")))</f>
        <v/>
      </c>
      <c r="D176">
        <f>IF(GL_Paste!$B173="","",IFERROR(INDEX(DeptName,MATCH($C176,DeptTag,0)),"UNALLOCATED"))</f>
        <v/>
      </c>
      <c r="E176">
        <f>IF(GL_Paste!$B173="","",IFERROR(INDEX(AcctCat,MATCH(GL_Paste!$B173&amp;"",AcctCode,0)),"UNKNOWN"))</f>
        <v/>
      </c>
      <c r="F176">
        <f>IF(GL_Paste!$B173="","",IFERROR(INDEX(AcctSub,MATCH(GL_Paste!$B173&amp;"",AcctCode,0)),"UNKNOWN"))</f>
        <v/>
      </c>
    </row>
    <row r="177">
      <c r="A177" s="40">
        <f>IF(GL_Paste!$B174="","",N(GL_Paste!$H174)-N(GL_Paste!$G174))</f>
        <v/>
      </c>
      <c r="B177" s="43">
        <f>IF(GL_Paste!$B174="","",DATE(YEAR(GL_Paste!$E174),MONTH(GL_Paste!$E174),1))</f>
        <v/>
      </c>
      <c r="C177">
        <f>IF(GL_Paste!$B174="","",IF(TRIM(GL_Paste!$M174)&lt;&gt;"",TRIM(GL_Paste!$M174),IFERROR(MID(GL_Paste!$I174,FIND("[",GL_Paste!$I174)+1,FIND("]",GL_Paste!$I174)-FIND("[",GL_Paste!$I174)-1),"")))</f>
        <v/>
      </c>
      <c r="D177">
        <f>IF(GL_Paste!$B174="","",IFERROR(INDEX(DeptName,MATCH($C177,DeptTag,0)),"UNALLOCATED"))</f>
        <v/>
      </c>
      <c r="E177">
        <f>IF(GL_Paste!$B174="","",IFERROR(INDEX(AcctCat,MATCH(GL_Paste!$B174&amp;"",AcctCode,0)),"UNKNOWN"))</f>
        <v/>
      </c>
      <c r="F177">
        <f>IF(GL_Paste!$B174="","",IFERROR(INDEX(AcctSub,MATCH(GL_Paste!$B174&amp;"",AcctCode,0)),"UNKNOWN"))</f>
        <v/>
      </c>
    </row>
    <row r="178">
      <c r="A178" s="40">
        <f>IF(GL_Paste!$B175="","",N(GL_Paste!$H175)-N(GL_Paste!$G175))</f>
        <v/>
      </c>
      <c r="B178" s="43">
        <f>IF(GL_Paste!$B175="","",DATE(YEAR(GL_Paste!$E175),MONTH(GL_Paste!$E175),1))</f>
        <v/>
      </c>
      <c r="C178">
        <f>IF(GL_Paste!$B175="","",IF(TRIM(GL_Paste!$M175)&lt;&gt;"",TRIM(GL_Paste!$M175),IFERROR(MID(GL_Paste!$I175,FIND("[",GL_Paste!$I175)+1,FIND("]",GL_Paste!$I175)-FIND("[",GL_Paste!$I175)-1),"")))</f>
        <v/>
      </c>
      <c r="D178">
        <f>IF(GL_Paste!$B175="","",IFERROR(INDEX(DeptName,MATCH($C178,DeptTag,0)),"UNALLOCATED"))</f>
        <v/>
      </c>
      <c r="E178">
        <f>IF(GL_Paste!$B175="","",IFERROR(INDEX(AcctCat,MATCH(GL_Paste!$B175&amp;"",AcctCode,0)),"UNKNOWN"))</f>
        <v/>
      </c>
      <c r="F178">
        <f>IF(GL_Paste!$B175="","",IFERROR(INDEX(AcctSub,MATCH(GL_Paste!$B175&amp;"",AcctCode,0)),"UNKNOWN"))</f>
        <v/>
      </c>
    </row>
    <row r="179">
      <c r="A179" s="40">
        <f>IF(GL_Paste!$B176="","",N(GL_Paste!$H176)-N(GL_Paste!$G176))</f>
        <v/>
      </c>
      <c r="B179" s="43">
        <f>IF(GL_Paste!$B176="","",DATE(YEAR(GL_Paste!$E176),MONTH(GL_Paste!$E176),1))</f>
        <v/>
      </c>
      <c r="C179">
        <f>IF(GL_Paste!$B176="","",IF(TRIM(GL_Paste!$M176)&lt;&gt;"",TRIM(GL_Paste!$M176),IFERROR(MID(GL_Paste!$I176,FIND("[",GL_Paste!$I176)+1,FIND("]",GL_Paste!$I176)-FIND("[",GL_Paste!$I176)-1),"")))</f>
        <v/>
      </c>
      <c r="D179">
        <f>IF(GL_Paste!$B176="","",IFERROR(INDEX(DeptName,MATCH($C179,DeptTag,0)),"UNALLOCATED"))</f>
        <v/>
      </c>
      <c r="E179">
        <f>IF(GL_Paste!$B176="","",IFERROR(INDEX(AcctCat,MATCH(GL_Paste!$B176&amp;"",AcctCode,0)),"UNKNOWN"))</f>
        <v/>
      </c>
      <c r="F179">
        <f>IF(GL_Paste!$B176="","",IFERROR(INDEX(AcctSub,MATCH(GL_Paste!$B176&amp;"",AcctCode,0)),"UNKNOWN"))</f>
        <v/>
      </c>
    </row>
    <row r="180">
      <c r="A180" s="40">
        <f>IF(GL_Paste!$B177="","",N(GL_Paste!$H177)-N(GL_Paste!$G177))</f>
        <v/>
      </c>
      <c r="B180" s="43">
        <f>IF(GL_Paste!$B177="","",DATE(YEAR(GL_Paste!$E177),MONTH(GL_Paste!$E177),1))</f>
        <v/>
      </c>
      <c r="C180">
        <f>IF(GL_Paste!$B177="","",IF(TRIM(GL_Paste!$M177)&lt;&gt;"",TRIM(GL_Paste!$M177),IFERROR(MID(GL_Paste!$I177,FIND("[",GL_Paste!$I177)+1,FIND("]",GL_Paste!$I177)-FIND("[",GL_Paste!$I177)-1),"")))</f>
        <v/>
      </c>
      <c r="D180">
        <f>IF(GL_Paste!$B177="","",IFERROR(INDEX(DeptName,MATCH($C180,DeptTag,0)),"UNALLOCATED"))</f>
        <v/>
      </c>
      <c r="E180">
        <f>IF(GL_Paste!$B177="","",IFERROR(INDEX(AcctCat,MATCH(GL_Paste!$B177&amp;"",AcctCode,0)),"UNKNOWN"))</f>
        <v/>
      </c>
      <c r="F180">
        <f>IF(GL_Paste!$B177="","",IFERROR(INDEX(AcctSub,MATCH(GL_Paste!$B177&amp;"",AcctCode,0)),"UNKNOWN"))</f>
        <v/>
      </c>
    </row>
    <row r="181">
      <c r="A181" s="40">
        <f>IF(GL_Paste!$B178="","",N(GL_Paste!$H178)-N(GL_Paste!$G178))</f>
        <v/>
      </c>
      <c r="B181" s="43">
        <f>IF(GL_Paste!$B178="","",DATE(YEAR(GL_Paste!$E178),MONTH(GL_Paste!$E178),1))</f>
        <v/>
      </c>
      <c r="C181">
        <f>IF(GL_Paste!$B178="","",IF(TRIM(GL_Paste!$M178)&lt;&gt;"",TRIM(GL_Paste!$M178),IFERROR(MID(GL_Paste!$I178,FIND("[",GL_Paste!$I178)+1,FIND("]",GL_Paste!$I178)-FIND("[",GL_Paste!$I178)-1),"")))</f>
        <v/>
      </c>
      <c r="D181">
        <f>IF(GL_Paste!$B178="","",IFERROR(INDEX(DeptName,MATCH($C181,DeptTag,0)),"UNALLOCATED"))</f>
        <v/>
      </c>
      <c r="E181">
        <f>IF(GL_Paste!$B178="","",IFERROR(INDEX(AcctCat,MATCH(GL_Paste!$B178&amp;"",AcctCode,0)),"UNKNOWN"))</f>
        <v/>
      </c>
      <c r="F181">
        <f>IF(GL_Paste!$B178="","",IFERROR(INDEX(AcctSub,MATCH(GL_Paste!$B178&amp;"",AcctCode,0)),"UNKNOWN"))</f>
        <v/>
      </c>
    </row>
    <row r="182">
      <c r="A182" s="40">
        <f>IF(GL_Paste!$B179="","",N(GL_Paste!$H179)-N(GL_Paste!$G179))</f>
        <v/>
      </c>
      <c r="B182" s="43">
        <f>IF(GL_Paste!$B179="","",DATE(YEAR(GL_Paste!$E179),MONTH(GL_Paste!$E179),1))</f>
        <v/>
      </c>
      <c r="C182">
        <f>IF(GL_Paste!$B179="","",IF(TRIM(GL_Paste!$M179)&lt;&gt;"",TRIM(GL_Paste!$M179),IFERROR(MID(GL_Paste!$I179,FIND("[",GL_Paste!$I179)+1,FIND("]",GL_Paste!$I179)-FIND("[",GL_Paste!$I179)-1),"")))</f>
        <v/>
      </c>
      <c r="D182">
        <f>IF(GL_Paste!$B179="","",IFERROR(INDEX(DeptName,MATCH($C182,DeptTag,0)),"UNALLOCATED"))</f>
        <v/>
      </c>
      <c r="E182">
        <f>IF(GL_Paste!$B179="","",IFERROR(INDEX(AcctCat,MATCH(GL_Paste!$B179&amp;"",AcctCode,0)),"UNKNOWN"))</f>
        <v/>
      </c>
      <c r="F182">
        <f>IF(GL_Paste!$B179="","",IFERROR(INDEX(AcctSub,MATCH(GL_Paste!$B179&amp;"",AcctCode,0)),"UNKNOWN"))</f>
        <v/>
      </c>
    </row>
    <row r="183">
      <c r="A183" s="40">
        <f>IF(GL_Paste!$B180="","",N(GL_Paste!$H180)-N(GL_Paste!$G180))</f>
        <v/>
      </c>
      <c r="B183" s="43">
        <f>IF(GL_Paste!$B180="","",DATE(YEAR(GL_Paste!$E180),MONTH(GL_Paste!$E180),1))</f>
        <v/>
      </c>
      <c r="C183">
        <f>IF(GL_Paste!$B180="","",IF(TRIM(GL_Paste!$M180)&lt;&gt;"",TRIM(GL_Paste!$M180),IFERROR(MID(GL_Paste!$I180,FIND("[",GL_Paste!$I180)+1,FIND("]",GL_Paste!$I180)-FIND("[",GL_Paste!$I180)-1),"")))</f>
        <v/>
      </c>
      <c r="D183">
        <f>IF(GL_Paste!$B180="","",IFERROR(INDEX(DeptName,MATCH($C183,DeptTag,0)),"UNALLOCATED"))</f>
        <v/>
      </c>
      <c r="E183">
        <f>IF(GL_Paste!$B180="","",IFERROR(INDEX(AcctCat,MATCH(GL_Paste!$B180&amp;"",AcctCode,0)),"UNKNOWN"))</f>
        <v/>
      </c>
      <c r="F183">
        <f>IF(GL_Paste!$B180="","",IFERROR(INDEX(AcctSub,MATCH(GL_Paste!$B180&amp;"",AcctCode,0)),"UNKNOWN"))</f>
        <v/>
      </c>
    </row>
    <row r="184">
      <c r="A184" s="40">
        <f>IF(GL_Paste!$B181="","",N(GL_Paste!$H181)-N(GL_Paste!$G181))</f>
        <v/>
      </c>
      <c r="B184" s="43">
        <f>IF(GL_Paste!$B181="","",DATE(YEAR(GL_Paste!$E181),MONTH(GL_Paste!$E181),1))</f>
        <v/>
      </c>
      <c r="C184">
        <f>IF(GL_Paste!$B181="","",IF(TRIM(GL_Paste!$M181)&lt;&gt;"",TRIM(GL_Paste!$M181),IFERROR(MID(GL_Paste!$I181,FIND("[",GL_Paste!$I181)+1,FIND("]",GL_Paste!$I181)-FIND("[",GL_Paste!$I181)-1),"")))</f>
        <v/>
      </c>
      <c r="D184">
        <f>IF(GL_Paste!$B181="","",IFERROR(INDEX(DeptName,MATCH($C184,DeptTag,0)),"UNALLOCATED"))</f>
        <v/>
      </c>
      <c r="E184">
        <f>IF(GL_Paste!$B181="","",IFERROR(INDEX(AcctCat,MATCH(GL_Paste!$B181&amp;"",AcctCode,0)),"UNKNOWN"))</f>
        <v/>
      </c>
      <c r="F184">
        <f>IF(GL_Paste!$B181="","",IFERROR(INDEX(AcctSub,MATCH(GL_Paste!$B181&amp;"",AcctCode,0)),"UNKNOWN"))</f>
        <v/>
      </c>
    </row>
    <row r="185">
      <c r="A185" s="40">
        <f>IF(GL_Paste!$B182="","",N(GL_Paste!$H182)-N(GL_Paste!$G182))</f>
        <v/>
      </c>
      <c r="B185" s="43">
        <f>IF(GL_Paste!$B182="","",DATE(YEAR(GL_Paste!$E182),MONTH(GL_Paste!$E182),1))</f>
        <v/>
      </c>
      <c r="C185">
        <f>IF(GL_Paste!$B182="","",IF(TRIM(GL_Paste!$M182)&lt;&gt;"",TRIM(GL_Paste!$M182),IFERROR(MID(GL_Paste!$I182,FIND("[",GL_Paste!$I182)+1,FIND("]",GL_Paste!$I182)-FIND("[",GL_Paste!$I182)-1),"")))</f>
        <v/>
      </c>
      <c r="D185">
        <f>IF(GL_Paste!$B182="","",IFERROR(INDEX(DeptName,MATCH($C185,DeptTag,0)),"UNALLOCATED"))</f>
        <v/>
      </c>
      <c r="E185">
        <f>IF(GL_Paste!$B182="","",IFERROR(INDEX(AcctCat,MATCH(GL_Paste!$B182&amp;"",AcctCode,0)),"UNKNOWN"))</f>
        <v/>
      </c>
      <c r="F185">
        <f>IF(GL_Paste!$B182="","",IFERROR(INDEX(AcctSub,MATCH(GL_Paste!$B182&amp;"",AcctCode,0)),"UNKNOWN"))</f>
        <v/>
      </c>
    </row>
    <row r="186">
      <c r="A186" s="40">
        <f>IF(GL_Paste!$B183="","",N(GL_Paste!$H183)-N(GL_Paste!$G183))</f>
        <v/>
      </c>
      <c r="B186" s="43">
        <f>IF(GL_Paste!$B183="","",DATE(YEAR(GL_Paste!$E183),MONTH(GL_Paste!$E183),1))</f>
        <v/>
      </c>
      <c r="C186">
        <f>IF(GL_Paste!$B183="","",IF(TRIM(GL_Paste!$M183)&lt;&gt;"",TRIM(GL_Paste!$M183),IFERROR(MID(GL_Paste!$I183,FIND("[",GL_Paste!$I183)+1,FIND("]",GL_Paste!$I183)-FIND("[",GL_Paste!$I183)-1),"")))</f>
        <v/>
      </c>
      <c r="D186">
        <f>IF(GL_Paste!$B183="","",IFERROR(INDEX(DeptName,MATCH($C186,DeptTag,0)),"UNALLOCATED"))</f>
        <v/>
      </c>
      <c r="E186">
        <f>IF(GL_Paste!$B183="","",IFERROR(INDEX(AcctCat,MATCH(GL_Paste!$B183&amp;"",AcctCode,0)),"UNKNOWN"))</f>
        <v/>
      </c>
      <c r="F186">
        <f>IF(GL_Paste!$B183="","",IFERROR(INDEX(AcctSub,MATCH(GL_Paste!$B183&amp;"",AcctCode,0)),"UNKNOWN"))</f>
        <v/>
      </c>
    </row>
    <row r="187">
      <c r="A187" s="40">
        <f>IF(GL_Paste!$B184="","",N(GL_Paste!$H184)-N(GL_Paste!$G184))</f>
        <v/>
      </c>
      <c r="B187" s="43">
        <f>IF(GL_Paste!$B184="","",DATE(YEAR(GL_Paste!$E184),MONTH(GL_Paste!$E184),1))</f>
        <v/>
      </c>
      <c r="C187">
        <f>IF(GL_Paste!$B184="","",IF(TRIM(GL_Paste!$M184)&lt;&gt;"",TRIM(GL_Paste!$M184),IFERROR(MID(GL_Paste!$I184,FIND("[",GL_Paste!$I184)+1,FIND("]",GL_Paste!$I184)-FIND("[",GL_Paste!$I184)-1),"")))</f>
        <v/>
      </c>
      <c r="D187">
        <f>IF(GL_Paste!$B184="","",IFERROR(INDEX(DeptName,MATCH($C187,DeptTag,0)),"UNALLOCATED"))</f>
        <v/>
      </c>
      <c r="E187">
        <f>IF(GL_Paste!$B184="","",IFERROR(INDEX(AcctCat,MATCH(GL_Paste!$B184&amp;"",AcctCode,0)),"UNKNOWN"))</f>
        <v/>
      </c>
      <c r="F187">
        <f>IF(GL_Paste!$B184="","",IFERROR(INDEX(AcctSub,MATCH(GL_Paste!$B184&amp;"",AcctCode,0)),"UNKNOWN"))</f>
        <v/>
      </c>
    </row>
    <row r="188">
      <c r="A188" s="40">
        <f>IF(GL_Paste!$B185="","",N(GL_Paste!$H185)-N(GL_Paste!$G185))</f>
        <v/>
      </c>
      <c r="B188" s="43">
        <f>IF(GL_Paste!$B185="","",DATE(YEAR(GL_Paste!$E185),MONTH(GL_Paste!$E185),1))</f>
        <v/>
      </c>
      <c r="C188">
        <f>IF(GL_Paste!$B185="","",IF(TRIM(GL_Paste!$M185)&lt;&gt;"",TRIM(GL_Paste!$M185),IFERROR(MID(GL_Paste!$I185,FIND("[",GL_Paste!$I185)+1,FIND("]",GL_Paste!$I185)-FIND("[",GL_Paste!$I185)-1),"")))</f>
        <v/>
      </c>
      <c r="D188">
        <f>IF(GL_Paste!$B185="","",IFERROR(INDEX(DeptName,MATCH($C188,DeptTag,0)),"UNALLOCATED"))</f>
        <v/>
      </c>
      <c r="E188">
        <f>IF(GL_Paste!$B185="","",IFERROR(INDEX(AcctCat,MATCH(GL_Paste!$B185&amp;"",AcctCode,0)),"UNKNOWN"))</f>
        <v/>
      </c>
      <c r="F188">
        <f>IF(GL_Paste!$B185="","",IFERROR(INDEX(AcctSub,MATCH(GL_Paste!$B185&amp;"",AcctCode,0)),"UNKNOWN"))</f>
        <v/>
      </c>
    </row>
    <row r="189">
      <c r="A189" s="40">
        <f>IF(GL_Paste!$B186="","",N(GL_Paste!$H186)-N(GL_Paste!$G186))</f>
        <v/>
      </c>
      <c r="B189" s="43">
        <f>IF(GL_Paste!$B186="","",DATE(YEAR(GL_Paste!$E186),MONTH(GL_Paste!$E186),1))</f>
        <v/>
      </c>
      <c r="C189">
        <f>IF(GL_Paste!$B186="","",IF(TRIM(GL_Paste!$M186)&lt;&gt;"",TRIM(GL_Paste!$M186),IFERROR(MID(GL_Paste!$I186,FIND("[",GL_Paste!$I186)+1,FIND("]",GL_Paste!$I186)-FIND("[",GL_Paste!$I186)-1),"")))</f>
        <v/>
      </c>
      <c r="D189">
        <f>IF(GL_Paste!$B186="","",IFERROR(INDEX(DeptName,MATCH($C189,DeptTag,0)),"UNALLOCATED"))</f>
        <v/>
      </c>
      <c r="E189">
        <f>IF(GL_Paste!$B186="","",IFERROR(INDEX(AcctCat,MATCH(GL_Paste!$B186&amp;"",AcctCode,0)),"UNKNOWN"))</f>
        <v/>
      </c>
      <c r="F189">
        <f>IF(GL_Paste!$B186="","",IFERROR(INDEX(AcctSub,MATCH(GL_Paste!$B186&amp;"",AcctCode,0)),"UNKNOWN"))</f>
        <v/>
      </c>
    </row>
    <row r="190">
      <c r="A190" s="40">
        <f>IF(GL_Paste!$B187="","",N(GL_Paste!$H187)-N(GL_Paste!$G187))</f>
        <v/>
      </c>
      <c r="B190" s="43">
        <f>IF(GL_Paste!$B187="","",DATE(YEAR(GL_Paste!$E187),MONTH(GL_Paste!$E187),1))</f>
        <v/>
      </c>
      <c r="C190">
        <f>IF(GL_Paste!$B187="","",IF(TRIM(GL_Paste!$M187)&lt;&gt;"",TRIM(GL_Paste!$M187),IFERROR(MID(GL_Paste!$I187,FIND("[",GL_Paste!$I187)+1,FIND("]",GL_Paste!$I187)-FIND("[",GL_Paste!$I187)-1),"")))</f>
        <v/>
      </c>
      <c r="D190">
        <f>IF(GL_Paste!$B187="","",IFERROR(INDEX(DeptName,MATCH($C190,DeptTag,0)),"UNALLOCATED"))</f>
        <v/>
      </c>
      <c r="E190">
        <f>IF(GL_Paste!$B187="","",IFERROR(INDEX(AcctCat,MATCH(GL_Paste!$B187&amp;"",AcctCode,0)),"UNKNOWN"))</f>
        <v/>
      </c>
      <c r="F190">
        <f>IF(GL_Paste!$B187="","",IFERROR(INDEX(AcctSub,MATCH(GL_Paste!$B187&amp;"",AcctCode,0)),"UNKNOWN"))</f>
        <v/>
      </c>
    </row>
    <row r="191">
      <c r="A191" s="40">
        <f>IF(GL_Paste!$B188="","",N(GL_Paste!$H188)-N(GL_Paste!$G188))</f>
        <v/>
      </c>
      <c r="B191" s="43">
        <f>IF(GL_Paste!$B188="","",DATE(YEAR(GL_Paste!$E188),MONTH(GL_Paste!$E188),1))</f>
        <v/>
      </c>
      <c r="C191">
        <f>IF(GL_Paste!$B188="","",IF(TRIM(GL_Paste!$M188)&lt;&gt;"",TRIM(GL_Paste!$M188),IFERROR(MID(GL_Paste!$I188,FIND("[",GL_Paste!$I188)+1,FIND("]",GL_Paste!$I188)-FIND("[",GL_Paste!$I188)-1),"")))</f>
        <v/>
      </c>
      <c r="D191">
        <f>IF(GL_Paste!$B188="","",IFERROR(INDEX(DeptName,MATCH($C191,DeptTag,0)),"UNALLOCATED"))</f>
        <v/>
      </c>
      <c r="E191">
        <f>IF(GL_Paste!$B188="","",IFERROR(INDEX(AcctCat,MATCH(GL_Paste!$B188&amp;"",AcctCode,0)),"UNKNOWN"))</f>
        <v/>
      </c>
      <c r="F191">
        <f>IF(GL_Paste!$B188="","",IFERROR(INDEX(AcctSub,MATCH(GL_Paste!$B188&amp;"",AcctCode,0)),"UNKNOWN"))</f>
        <v/>
      </c>
    </row>
    <row r="192">
      <c r="A192" s="40">
        <f>IF(GL_Paste!$B189="","",N(GL_Paste!$H189)-N(GL_Paste!$G189))</f>
        <v/>
      </c>
      <c r="B192" s="43">
        <f>IF(GL_Paste!$B189="","",DATE(YEAR(GL_Paste!$E189),MONTH(GL_Paste!$E189),1))</f>
        <v/>
      </c>
      <c r="C192">
        <f>IF(GL_Paste!$B189="","",IF(TRIM(GL_Paste!$M189)&lt;&gt;"",TRIM(GL_Paste!$M189),IFERROR(MID(GL_Paste!$I189,FIND("[",GL_Paste!$I189)+1,FIND("]",GL_Paste!$I189)-FIND("[",GL_Paste!$I189)-1),"")))</f>
        <v/>
      </c>
      <c r="D192">
        <f>IF(GL_Paste!$B189="","",IFERROR(INDEX(DeptName,MATCH($C192,DeptTag,0)),"UNALLOCATED"))</f>
        <v/>
      </c>
      <c r="E192">
        <f>IF(GL_Paste!$B189="","",IFERROR(INDEX(AcctCat,MATCH(GL_Paste!$B189&amp;"",AcctCode,0)),"UNKNOWN"))</f>
        <v/>
      </c>
      <c r="F192">
        <f>IF(GL_Paste!$B189="","",IFERROR(INDEX(AcctSub,MATCH(GL_Paste!$B189&amp;"",AcctCode,0)),"UNKNOWN"))</f>
        <v/>
      </c>
    </row>
    <row r="193">
      <c r="A193" s="40">
        <f>IF(GL_Paste!$B190="","",N(GL_Paste!$H190)-N(GL_Paste!$G190))</f>
        <v/>
      </c>
      <c r="B193" s="43">
        <f>IF(GL_Paste!$B190="","",DATE(YEAR(GL_Paste!$E190),MONTH(GL_Paste!$E190),1))</f>
        <v/>
      </c>
      <c r="C193">
        <f>IF(GL_Paste!$B190="","",IF(TRIM(GL_Paste!$M190)&lt;&gt;"",TRIM(GL_Paste!$M190),IFERROR(MID(GL_Paste!$I190,FIND("[",GL_Paste!$I190)+1,FIND("]",GL_Paste!$I190)-FIND("[",GL_Paste!$I190)-1),"")))</f>
        <v/>
      </c>
      <c r="D193">
        <f>IF(GL_Paste!$B190="","",IFERROR(INDEX(DeptName,MATCH($C193,DeptTag,0)),"UNALLOCATED"))</f>
        <v/>
      </c>
      <c r="E193">
        <f>IF(GL_Paste!$B190="","",IFERROR(INDEX(AcctCat,MATCH(GL_Paste!$B190&amp;"",AcctCode,0)),"UNKNOWN"))</f>
        <v/>
      </c>
      <c r="F193">
        <f>IF(GL_Paste!$B190="","",IFERROR(INDEX(AcctSub,MATCH(GL_Paste!$B190&amp;"",AcctCode,0)),"UNKNOWN"))</f>
        <v/>
      </c>
    </row>
    <row r="194">
      <c r="A194" s="40">
        <f>IF(GL_Paste!$B191="","",N(GL_Paste!$H191)-N(GL_Paste!$G191))</f>
        <v/>
      </c>
      <c r="B194" s="43">
        <f>IF(GL_Paste!$B191="","",DATE(YEAR(GL_Paste!$E191),MONTH(GL_Paste!$E191),1))</f>
        <v/>
      </c>
      <c r="C194">
        <f>IF(GL_Paste!$B191="","",IF(TRIM(GL_Paste!$M191)&lt;&gt;"",TRIM(GL_Paste!$M191),IFERROR(MID(GL_Paste!$I191,FIND("[",GL_Paste!$I191)+1,FIND("]",GL_Paste!$I191)-FIND("[",GL_Paste!$I191)-1),"")))</f>
        <v/>
      </c>
      <c r="D194">
        <f>IF(GL_Paste!$B191="","",IFERROR(INDEX(DeptName,MATCH($C194,DeptTag,0)),"UNALLOCATED"))</f>
        <v/>
      </c>
      <c r="E194">
        <f>IF(GL_Paste!$B191="","",IFERROR(INDEX(AcctCat,MATCH(GL_Paste!$B191&amp;"",AcctCode,0)),"UNKNOWN"))</f>
        <v/>
      </c>
      <c r="F194">
        <f>IF(GL_Paste!$B191="","",IFERROR(INDEX(AcctSub,MATCH(GL_Paste!$B191&amp;"",AcctCode,0)),"UNKNOWN"))</f>
        <v/>
      </c>
    </row>
    <row r="195">
      <c r="A195" s="40">
        <f>IF(GL_Paste!$B192="","",N(GL_Paste!$H192)-N(GL_Paste!$G192))</f>
        <v/>
      </c>
      <c r="B195" s="43">
        <f>IF(GL_Paste!$B192="","",DATE(YEAR(GL_Paste!$E192),MONTH(GL_Paste!$E192),1))</f>
        <v/>
      </c>
      <c r="C195">
        <f>IF(GL_Paste!$B192="","",IF(TRIM(GL_Paste!$M192)&lt;&gt;"",TRIM(GL_Paste!$M192),IFERROR(MID(GL_Paste!$I192,FIND("[",GL_Paste!$I192)+1,FIND("]",GL_Paste!$I192)-FIND("[",GL_Paste!$I192)-1),"")))</f>
        <v/>
      </c>
      <c r="D195">
        <f>IF(GL_Paste!$B192="","",IFERROR(INDEX(DeptName,MATCH($C195,DeptTag,0)),"UNALLOCATED"))</f>
        <v/>
      </c>
      <c r="E195">
        <f>IF(GL_Paste!$B192="","",IFERROR(INDEX(AcctCat,MATCH(GL_Paste!$B192&amp;"",AcctCode,0)),"UNKNOWN"))</f>
        <v/>
      </c>
      <c r="F195">
        <f>IF(GL_Paste!$B192="","",IFERROR(INDEX(AcctSub,MATCH(GL_Paste!$B192&amp;"",AcctCode,0)),"UNKNOWN"))</f>
        <v/>
      </c>
    </row>
    <row r="196">
      <c r="A196" s="40">
        <f>IF(GL_Paste!$B193="","",N(GL_Paste!$H193)-N(GL_Paste!$G193))</f>
        <v/>
      </c>
      <c r="B196" s="43">
        <f>IF(GL_Paste!$B193="","",DATE(YEAR(GL_Paste!$E193),MONTH(GL_Paste!$E193),1))</f>
        <v/>
      </c>
      <c r="C196">
        <f>IF(GL_Paste!$B193="","",IF(TRIM(GL_Paste!$M193)&lt;&gt;"",TRIM(GL_Paste!$M193),IFERROR(MID(GL_Paste!$I193,FIND("[",GL_Paste!$I193)+1,FIND("]",GL_Paste!$I193)-FIND("[",GL_Paste!$I193)-1),"")))</f>
        <v/>
      </c>
      <c r="D196">
        <f>IF(GL_Paste!$B193="","",IFERROR(INDEX(DeptName,MATCH($C196,DeptTag,0)),"UNALLOCATED"))</f>
        <v/>
      </c>
      <c r="E196">
        <f>IF(GL_Paste!$B193="","",IFERROR(INDEX(AcctCat,MATCH(GL_Paste!$B193&amp;"",AcctCode,0)),"UNKNOWN"))</f>
        <v/>
      </c>
      <c r="F196">
        <f>IF(GL_Paste!$B193="","",IFERROR(INDEX(AcctSub,MATCH(GL_Paste!$B193&amp;"",AcctCode,0)),"UNKNOWN"))</f>
        <v/>
      </c>
    </row>
    <row r="197">
      <c r="A197" s="40">
        <f>IF(GL_Paste!$B194="","",N(GL_Paste!$H194)-N(GL_Paste!$G194))</f>
        <v/>
      </c>
      <c r="B197" s="43">
        <f>IF(GL_Paste!$B194="","",DATE(YEAR(GL_Paste!$E194),MONTH(GL_Paste!$E194),1))</f>
        <v/>
      </c>
      <c r="C197">
        <f>IF(GL_Paste!$B194="","",IF(TRIM(GL_Paste!$M194)&lt;&gt;"",TRIM(GL_Paste!$M194),IFERROR(MID(GL_Paste!$I194,FIND("[",GL_Paste!$I194)+1,FIND("]",GL_Paste!$I194)-FIND("[",GL_Paste!$I194)-1),"")))</f>
        <v/>
      </c>
      <c r="D197">
        <f>IF(GL_Paste!$B194="","",IFERROR(INDEX(DeptName,MATCH($C197,DeptTag,0)),"UNALLOCATED"))</f>
        <v/>
      </c>
      <c r="E197">
        <f>IF(GL_Paste!$B194="","",IFERROR(INDEX(AcctCat,MATCH(GL_Paste!$B194&amp;"",AcctCode,0)),"UNKNOWN"))</f>
        <v/>
      </c>
      <c r="F197">
        <f>IF(GL_Paste!$B194="","",IFERROR(INDEX(AcctSub,MATCH(GL_Paste!$B194&amp;"",AcctCode,0)),"UNKNOWN"))</f>
        <v/>
      </c>
    </row>
    <row r="198">
      <c r="A198" s="40">
        <f>IF(GL_Paste!$B195="","",N(GL_Paste!$H195)-N(GL_Paste!$G195))</f>
        <v/>
      </c>
      <c r="B198" s="43">
        <f>IF(GL_Paste!$B195="","",DATE(YEAR(GL_Paste!$E195),MONTH(GL_Paste!$E195),1))</f>
        <v/>
      </c>
      <c r="C198">
        <f>IF(GL_Paste!$B195="","",IF(TRIM(GL_Paste!$M195)&lt;&gt;"",TRIM(GL_Paste!$M195),IFERROR(MID(GL_Paste!$I195,FIND("[",GL_Paste!$I195)+1,FIND("]",GL_Paste!$I195)-FIND("[",GL_Paste!$I195)-1),"")))</f>
        <v/>
      </c>
      <c r="D198">
        <f>IF(GL_Paste!$B195="","",IFERROR(INDEX(DeptName,MATCH($C198,DeptTag,0)),"UNALLOCATED"))</f>
        <v/>
      </c>
      <c r="E198">
        <f>IF(GL_Paste!$B195="","",IFERROR(INDEX(AcctCat,MATCH(GL_Paste!$B195&amp;"",AcctCode,0)),"UNKNOWN"))</f>
        <v/>
      </c>
      <c r="F198">
        <f>IF(GL_Paste!$B195="","",IFERROR(INDEX(AcctSub,MATCH(GL_Paste!$B195&amp;"",AcctCode,0)),"UNKNOWN"))</f>
        <v/>
      </c>
    </row>
    <row r="199">
      <c r="A199" s="40">
        <f>IF(GL_Paste!$B196="","",N(GL_Paste!$H196)-N(GL_Paste!$G196))</f>
        <v/>
      </c>
      <c r="B199" s="43">
        <f>IF(GL_Paste!$B196="","",DATE(YEAR(GL_Paste!$E196),MONTH(GL_Paste!$E196),1))</f>
        <v/>
      </c>
      <c r="C199">
        <f>IF(GL_Paste!$B196="","",IF(TRIM(GL_Paste!$M196)&lt;&gt;"",TRIM(GL_Paste!$M196),IFERROR(MID(GL_Paste!$I196,FIND("[",GL_Paste!$I196)+1,FIND("]",GL_Paste!$I196)-FIND("[",GL_Paste!$I196)-1),"")))</f>
        <v/>
      </c>
      <c r="D199">
        <f>IF(GL_Paste!$B196="","",IFERROR(INDEX(DeptName,MATCH($C199,DeptTag,0)),"UNALLOCATED"))</f>
        <v/>
      </c>
      <c r="E199">
        <f>IF(GL_Paste!$B196="","",IFERROR(INDEX(AcctCat,MATCH(GL_Paste!$B196&amp;"",AcctCode,0)),"UNKNOWN"))</f>
        <v/>
      </c>
      <c r="F199">
        <f>IF(GL_Paste!$B196="","",IFERROR(INDEX(AcctSub,MATCH(GL_Paste!$B196&amp;"",AcctCode,0)),"UNKNOWN"))</f>
        <v/>
      </c>
    </row>
    <row r="200">
      <c r="A200" s="40">
        <f>IF(GL_Paste!$B197="","",N(GL_Paste!$H197)-N(GL_Paste!$G197))</f>
        <v/>
      </c>
      <c r="B200" s="43">
        <f>IF(GL_Paste!$B197="","",DATE(YEAR(GL_Paste!$E197),MONTH(GL_Paste!$E197),1))</f>
        <v/>
      </c>
      <c r="C200">
        <f>IF(GL_Paste!$B197="","",IF(TRIM(GL_Paste!$M197)&lt;&gt;"",TRIM(GL_Paste!$M197),IFERROR(MID(GL_Paste!$I197,FIND("[",GL_Paste!$I197)+1,FIND("]",GL_Paste!$I197)-FIND("[",GL_Paste!$I197)-1),"")))</f>
        <v/>
      </c>
      <c r="D200">
        <f>IF(GL_Paste!$B197="","",IFERROR(INDEX(DeptName,MATCH($C200,DeptTag,0)),"UNALLOCATED"))</f>
        <v/>
      </c>
      <c r="E200">
        <f>IF(GL_Paste!$B197="","",IFERROR(INDEX(AcctCat,MATCH(GL_Paste!$B197&amp;"",AcctCode,0)),"UNKNOWN"))</f>
        <v/>
      </c>
      <c r="F200">
        <f>IF(GL_Paste!$B197="","",IFERROR(INDEX(AcctSub,MATCH(GL_Paste!$B197&amp;"",AcctCode,0)),"UNKNOWN"))</f>
        <v/>
      </c>
    </row>
    <row r="201">
      <c r="A201" s="40">
        <f>IF(GL_Paste!$B198="","",N(GL_Paste!$H198)-N(GL_Paste!$G198))</f>
        <v/>
      </c>
      <c r="B201" s="43">
        <f>IF(GL_Paste!$B198="","",DATE(YEAR(GL_Paste!$E198),MONTH(GL_Paste!$E198),1))</f>
        <v/>
      </c>
      <c r="C201">
        <f>IF(GL_Paste!$B198="","",IF(TRIM(GL_Paste!$M198)&lt;&gt;"",TRIM(GL_Paste!$M198),IFERROR(MID(GL_Paste!$I198,FIND("[",GL_Paste!$I198)+1,FIND("]",GL_Paste!$I198)-FIND("[",GL_Paste!$I198)-1),"")))</f>
        <v/>
      </c>
      <c r="D201">
        <f>IF(GL_Paste!$B198="","",IFERROR(INDEX(DeptName,MATCH($C201,DeptTag,0)),"UNALLOCATED"))</f>
        <v/>
      </c>
      <c r="E201">
        <f>IF(GL_Paste!$B198="","",IFERROR(INDEX(AcctCat,MATCH(GL_Paste!$B198&amp;"",AcctCode,0)),"UNKNOWN"))</f>
        <v/>
      </c>
      <c r="F201">
        <f>IF(GL_Paste!$B198="","",IFERROR(INDEX(AcctSub,MATCH(GL_Paste!$B198&amp;"",AcctCode,0)),"UNKNOWN"))</f>
        <v/>
      </c>
    </row>
    <row r="202">
      <c r="A202" s="40">
        <f>IF(GL_Paste!$B199="","",N(GL_Paste!$H199)-N(GL_Paste!$G199))</f>
        <v/>
      </c>
      <c r="B202" s="43">
        <f>IF(GL_Paste!$B199="","",DATE(YEAR(GL_Paste!$E199),MONTH(GL_Paste!$E199),1))</f>
        <v/>
      </c>
      <c r="C202">
        <f>IF(GL_Paste!$B199="","",IF(TRIM(GL_Paste!$M199)&lt;&gt;"",TRIM(GL_Paste!$M199),IFERROR(MID(GL_Paste!$I199,FIND("[",GL_Paste!$I199)+1,FIND("]",GL_Paste!$I199)-FIND("[",GL_Paste!$I199)-1),"")))</f>
        <v/>
      </c>
      <c r="D202">
        <f>IF(GL_Paste!$B199="","",IFERROR(INDEX(DeptName,MATCH($C202,DeptTag,0)),"UNALLOCATED"))</f>
        <v/>
      </c>
      <c r="E202">
        <f>IF(GL_Paste!$B199="","",IFERROR(INDEX(AcctCat,MATCH(GL_Paste!$B199&amp;"",AcctCode,0)),"UNKNOWN"))</f>
        <v/>
      </c>
      <c r="F202">
        <f>IF(GL_Paste!$B199="","",IFERROR(INDEX(AcctSub,MATCH(GL_Paste!$B199&amp;"",AcctCode,0)),"UNKNOWN"))</f>
        <v/>
      </c>
    </row>
    <row r="203">
      <c r="A203" s="40">
        <f>IF(GL_Paste!$B200="","",N(GL_Paste!$H200)-N(GL_Paste!$G200))</f>
        <v/>
      </c>
      <c r="B203" s="43">
        <f>IF(GL_Paste!$B200="","",DATE(YEAR(GL_Paste!$E200),MONTH(GL_Paste!$E200),1))</f>
        <v/>
      </c>
      <c r="C203">
        <f>IF(GL_Paste!$B200="","",IF(TRIM(GL_Paste!$M200)&lt;&gt;"",TRIM(GL_Paste!$M200),IFERROR(MID(GL_Paste!$I200,FIND("[",GL_Paste!$I200)+1,FIND("]",GL_Paste!$I200)-FIND("[",GL_Paste!$I200)-1),"")))</f>
        <v/>
      </c>
      <c r="D203">
        <f>IF(GL_Paste!$B200="","",IFERROR(INDEX(DeptName,MATCH($C203,DeptTag,0)),"UNALLOCATED"))</f>
        <v/>
      </c>
      <c r="E203">
        <f>IF(GL_Paste!$B200="","",IFERROR(INDEX(AcctCat,MATCH(GL_Paste!$B200&amp;"",AcctCode,0)),"UNKNOWN"))</f>
        <v/>
      </c>
      <c r="F203">
        <f>IF(GL_Paste!$B200="","",IFERROR(INDEX(AcctSub,MATCH(GL_Paste!$B200&amp;"",AcctCode,0)),"UNKNOWN"))</f>
        <v/>
      </c>
    </row>
    <row r="204">
      <c r="A204" s="40">
        <f>IF(GL_Paste!$B201="","",N(GL_Paste!$H201)-N(GL_Paste!$G201))</f>
        <v/>
      </c>
      <c r="B204" s="43">
        <f>IF(GL_Paste!$B201="","",DATE(YEAR(GL_Paste!$E201),MONTH(GL_Paste!$E201),1))</f>
        <v/>
      </c>
      <c r="C204">
        <f>IF(GL_Paste!$B201="","",IF(TRIM(GL_Paste!$M201)&lt;&gt;"",TRIM(GL_Paste!$M201),IFERROR(MID(GL_Paste!$I201,FIND("[",GL_Paste!$I201)+1,FIND("]",GL_Paste!$I201)-FIND("[",GL_Paste!$I201)-1),"")))</f>
        <v/>
      </c>
      <c r="D204">
        <f>IF(GL_Paste!$B201="","",IFERROR(INDEX(DeptName,MATCH($C204,DeptTag,0)),"UNALLOCATED"))</f>
        <v/>
      </c>
      <c r="E204">
        <f>IF(GL_Paste!$B201="","",IFERROR(INDEX(AcctCat,MATCH(GL_Paste!$B201&amp;"",AcctCode,0)),"UNKNOWN"))</f>
        <v/>
      </c>
      <c r="F204">
        <f>IF(GL_Paste!$B201="","",IFERROR(INDEX(AcctSub,MATCH(GL_Paste!$B201&amp;"",AcctCode,0)),"UNKNOWN"))</f>
        <v/>
      </c>
    </row>
    <row r="205">
      <c r="A205" s="40">
        <f>IF(GL_Paste!$B202="","",N(GL_Paste!$H202)-N(GL_Paste!$G202))</f>
        <v/>
      </c>
      <c r="B205" s="43">
        <f>IF(GL_Paste!$B202="","",DATE(YEAR(GL_Paste!$E202),MONTH(GL_Paste!$E202),1))</f>
        <v/>
      </c>
      <c r="C205">
        <f>IF(GL_Paste!$B202="","",IF(TRIM(GL_Paste!$M202)&lt;&gt;"",TRIM(GL_Paste!$M202),IFERROR(MID(GL_Paste!$I202,FIND("[",GL_Paste!$I202)+1,FIND("]",GL_Paste!$I202)-FIND("[",GL_Paste!$I202)-1),"")))</f>
        <v/>
      </c>
      <c r="D205">
        <f>IF(GL_Paste!$B202="","",IFERROR(INDEX(DeptName,MATCH($C205,DeptTag,0)),"UNALLOCATED"))</f>
        <v/>
      </c>
      <c r="E205">
        <f>IF(GL_Paste!$B202="","",IFERROR(INDEX(AcctCat,MATCH(GL_Paste!$B202&amp;"",AcctCode,0)),"UNKNOWN"))</f>
        <v/>
      </c>
      <c r="F205">
        <f>IF(GL_Paste!$B202="","",IFERROR(INDEX(AcctSub,MATCH(GL_Paste!$B202&amp;"",AcctCode,0)),"UNKNOWN"))</f>
        <v/>
      </c>
    </row>
    <row r="206">
      <c r="A206" s="40">
        <f>IF(GL_Paste!$B203="","",N(GL_Paste!$H203)-N(GL_Paste!$G203))</f>
        <v/>
      </c>
      <c r="B206" s="43">
        <f>IF(GL_Paste!$B203="","",DATE(YEAR(GL_Paste!$E203),MONTH(GL_Paste!$E203),1))</f>
        <v/>
      </c>
      <c r="C206">
        <f>IF(GL_Paste!$B203="","",IF(TRIM(GL_Paste!$M203)&lt;&gt;"",TRIM(GL_Paste!$M203),IFERROR(MID(GL_Paste!$I203,FIND("[",GL_Paste!$I203)+1,FIND("]",GL_Paste!$I203)-FIND("[",GL_Paste!$I203)-1),"")))</f>
        <v/>
      </c>
      <c r="D206">
        <f>IF(GL_Paste!$B203="","",IFERROR(INDEX(DeptName,MATCH($C206,DeptTag,0)),"UNALLOCATED"))</f>
        <v/>
      </c>
      <c r="E206">
        <f>IF(GL_Paste!$B203="","",IFERROR(INDEX(AcctCat,MATCH(GL_Paste!$B203&amp;"",AcctCode,0)),"UNKNOWN"))</f>
        <v/>
      </c>
      <c r="F206">
        <f>IF(GL_Paste!$B203="","",IFERROR(INDEX(AcctSub,MATCH(GL_Paste!$B203&amp;"",AcctCode,0)),"UNKNOWN"))</f>
        <v/>
      </c>
    </row>
    <row r="207">
      <c r="A207" s="40">
        <f>IF(GL_Paste!$B204="","",N(GL_Paste!$H204)-N(GL_Paste!$G204))</f>
        <v/>
      </c>
      <c r="B207" s="43">
        <f>IF(GL_Paste!$B204="","",DATE(YEAR(GL_Paste!$E204),MONTH(GL_Paste!$E204),1))</f>
        <v/>
      </c>
      <c r="C207">
        <f>IF(GL_Paste!$B204="","",IF(TRIM(GL_Paste!$M204)&lt;&gt;"",TRIM(GL_Paste!$M204),IFERROR(MID(GL_Paste!$I204,FIND("[",GL_Paste!$I204)+1,FIND("]",GL_Paste!$I204)-FIND("[",GL_Paste!$I204)-1),"")))</f>
        <v/>
      </c>
      <c r="D207">
        <f>IF(GL_Paste!$B204="","",IFERROR(INDEX(DeptName,MATCH($C207,DeptTag,0)),"UNALLOCATED"))</f>
        <v/>
      </c>
      <c r="E207">
        <f>IF(GL_Paste!$B204="","",IFERROR(INDEX(AcctCat,MATCH(GL_Paste!$B204&amp;"",AcctCode,0)),"UNKNOWN"))</f>
        <v/>
      </c>
      <c r="F207">
        <f>IF(GL_Paste!$B204="","",IFERROR(INDEX(AcctSub,MATCH(GL_Paste!$B204&amp;"",AcctCode,0)),"UNKNOWN"))</f>
        <v/>
      </c>
    </row>
    <row r="208">
      <c r="A208" s="40">
        <f>IF(GL_Paste!$B205="","",N(GL_Paste!$H205)-N(GL_Paste!$G205))</f>
        <v/>
      </c>
      <c r="B208" s="43">
        <f>IF(GL_Paste!$B205="","",DATE(YEAR(GL_Paste!$E205),MONTH(GL_Paste!$E205),1))</f>
        <v/>
      </c>
      <c r="C208">
        <f>IF(GL_Paste!$B205="","",IF(TRIM(GL_Paste!$M205)&lt;&gt;"",TRIM(GL_Paste!$M205),IFERROR(MID(GL_Paste!$I205,FIND("[",GL_Paste!$I205)+1,FIND("]",GL_Paste!$I205)-FIND("[",GL_Paste!$I205)-1),"")))</f>
        <v/>
      </c>
      <c r="D208">
        <f>IF(GL_Paste!$B205="","",IFERROR(INDEX(DeptName,MATCH($C208,DeptTag,0)),"UNALLOCATED"))</f>
        <v/>
      </c>
      <c r="E208">
        <f>IF(GL_Paste!$B205="","",IFERROR(INDEX(AcctCat,MATCH(GL_Paste!$B205&amp;"",AcctCode,0)),"UNKNOWN"))</f>
        <v/>
      </c>
      <c r="F208">
        <f>IF(GL_Paste!$B205="","",IFERROR(INDEX(AcctSub,MATCH(GL_Paste!$B205&amp;"",AcctCode,0)),"UNKNOWN"))</f>
        <v/>
      </c>
    </row>
    <row r="209">
      <c r="A209" s="40">
        <f>IF(GL_Paste!$B206="","",N(GL_Paste!$H206)-N(GL_Paste!$G206))</f>
        <v/>
      </c>
      <c r="B209" s="43">
        <f>IF(GL_Paste!$B206="","",DATE(YEAR(GL_Paste!$E206),MONTH(GL_Paste!$E206),1))</f>
        <v/>
      </c>
      <c r="C209">
        <f>IF(GL_Paste!$B206="","",IF(TRIM(GL_Paste!$M206)&lt;&gt;"",TRIM(GL_Paste!$M206),IFERROR(MID(GL_Paste!$I206,FIND("[",GL_Paste!$I206)+1,FIND("]",GL_Paste!$I206)-FIND("[",GL_Paste!$I206)-1),"")))</f>
        <v/>
      </c>
      <c r="D209">
        <f>IF(GL_Paste!$B206="","",IFERROR(INDEX(DeptName,MATCH($C209,DeptTag,0)),"UNALLOCATED"))</f>
        <v/>
      </c>
      <c r="E209">
        <f>IF(GL_Paste!$B206="","",IFERROR(INDEX(AcctCat,MATCH(GL_Paste!$B206&amp;"",AcctCode,0)),"UNKNOWN"))</f>
        <v/>
      </c>
      <c r="F209">
        <f>IF(GL_Paste!$B206="","",IFERROR(INDEX(AcctSub,MATCH(GL_Paste!$B206&amp;"",AcctCode,0)),"UNKNOWN"))</f>
        <v/>
      </c>
    </row>
    <row r="210">
      <c r="A210" s="40">
        <f>IF(GL_Paste!$B207="","",N(GL_Paste!$H207)-N(GL_Paste!$G207))</f>
        <v/>
      </c>
      <c r="B210" s="43">
        <f>IF(GL_Paste!$B207="","",DATE(YEAR(GL_Paste!$E207),MONTH(GL_Paste!$E207),1))</f>
        <v/>
      </c>
      <c r="C210">
        <f>IF(GL_Paste!$B207="","",IF(TRIM(GL_Paste!$M207)&lt;&gt;"",TRIM(GL_Paste!$M207),IFERROR(MID(GL_Paste!$I207,FIND("[",GL_Paste!$I207)+1,FIND("]",GL_Paste!$I207)-FIND("[",GL_Paste!$I207)-1),"")))</f>
        <v/>
      </c>
      <c r="D210">
        <f>IF(GL_Paste!$B207="","",IFERROR(INDEX(DeptName,MATCH($C210,DeptTag,0)),"UNALLOCATED"))</f>
        <v/>
      </c>
      <c r="E210">
        <f>IF(GL_Paste!$B207="","",IFERROR(INDEX(AcctCat,MATCH(GL_Paste!$B207&amp;"",AcctCode,0)),"UNKNOWN"))</f>
        <v/>
      </c>
      <c r="F210">
        <f>IF(GL_Paste!$B207="","",IFERROR(INDEX(AcctSub,MATCH(GL_Paste!$B207&amp;"",AcctCode,0)),"UNKNOWN"))</f>
        <v/>
      </c>
    </row>
    <row r="211">
      <c r="A211" s="40">
        <f>IF(GL_Paste!$B208="","",N(GL_Paste!$H208)-N(GL_Paste!$G208))</f>
        <v/>
      </c>
      <c r="B211" s="43">
        <f>IF(GL_Paste!$B208="","",DATE(YEAR(GL_Paste!$E208),MONTH(GL_Paste!$E208),1))</f>
        <v/>
      </c>
      <c r="C211">
        <f>IF(GL_Paste!$B208="","",IF(TRIM(GL_Paste!$M208)&lt;&gt;"",TRIM(GL_Paste!$M208),IFERROR(MID(GL_Paste!$I208,FIND("[",GL_Paste!$I208)+1,FIND("]",GL_Paste!$I208)-FIND("[",GL_Paste!$I208)-1),"")))</f>
        <v/>
      </c>
      <c r="D211">
        <f>IF(GL_Paste!$B208="","",IFERROR(INDEX(DeptName,MATCH($C211,DeptTag,0)),"UNALLOCATED"))</f>
        <v/>
      </c>
      <c r="E211">
        <f>IF(GL_Paste!$B208="","",IFERROR(INDEX(AcctCat,MATCH(GL_Paste!$B208&amp;"",AcctCode,0)),"UNKNOWN"))</f>
        <v/>
      </c>
      <c r="F211">
        <f>IF(GL_Paste!$B208="","",IFERROR(INDEX(AcctSub,MATCH(GL_Paste!$B208&amp;"",AcctCode,0)),"UNKNOWN"))</f>
        <v/>
      </c>
    </row>
    <row r="212">
      <c r="A212" s="40">
        <f>IF(GL_Paste!$B209="","",N(GL_Paste!$H209)-N(GL_Paste!$G209))</f>
        <v/>
      </c>
      <c r="B212" s="43">
        <f>IF(GL_Paste!$B209="","",DATE(YEAR(GL_Paste!$E209),MONTH(GL_Paste!$E209),1))</f>
        <v/>
      </c>
      <c r="C212">
        <f>IF(GL_Paste!$B209="","",IF(TRIM(GL_Paste!$M209)&lt;&gt;"",TRIM(GL_Paste!$M209),IFERROR(MID(GL_Paste!$I209,FIND("[",GL_Paste!$I209)+1,FIND("]",GL_Paste!$I209)-FIND("[",GL_Paste!$I209)-1),"")))</f>
        <v/>
      </c>
      <c r="D212">
        <f>IF(GL_Paste!$B209="","",IFERROR(INDEX(DeptName,MATCH($C212,DeptTag,0)),"UNALLOCATED"))</f>
        <v/>
      </c>
      <c r="E212">
        <f>IF(GL_Paste!$B209="","",IFERROR(INDEX(AcctCat,MATCH(GL_Paste!$B209&amp;"",AcctCode,0)),"UNKNOWN"))</f>
        <v/>
      </c>
      <c r="F212">
        <f>IF(GL_Paste!$B209="","",IFERROR(INDEX(AcctSub,MATCH(GL_Paste!$B209&amp;"",AcctCode,0)),"UNKNOWN"))</f>
        <v/>
      </c>
    </row>
    <row r="213">
      <c r="A213" s="40">
        <f>IF(GL_Paste!$B210="","",N(GL_Paste!$H210)-N(GL_Paste!$G210))</f>
        <v/>
      </c>
      <c r="B213" s="43">
        <f>IF(GL_Paste!$B210="","",DATE(YEAR(GL_Paste!$E210),MONTH(GL_Paste!$E210),1))</f>
        <v/>
      </c>
      <c r="C213">
        <f>IF(GL_Paste!$B210="","",IF(TRIM(GL_Paste!$M210)&lt;&gt;"",TRIM(GL_Paste!$M210),IFERROR(MID(GL_Paste!$I210,FIND("[",GL_Paste!$I210)+1,FIND("]",GL_Paste!$I210)-FIND("[",GL_Paste!$I210)-1),"")))</f>
        <v/>
      </c>
      <c r="D213">
        <f>IF(GL_Paste!$B210="","",IFERROR(INDEX(DeptName,MATCH($C213,DeptTag,0)),"UNALLOCATED"))</f>
        <v/>
      </c>
      <c r="E213">
        <f>IF(GL_Paste!$B210="","",IFERROR(INDEX(AcctCat,MATCH(GL_Paste!$B210&amp;"",AcctCode,0)),"UNKNOWN"))</f>
        <v/>
      </c>
      <c r="F213">
        <f>IF(GL_Paste!$B210="","",IFERROR(INDEX(AcctSub,MATCH(GL_Paste!$B210&amp;"",AcctCode,0)),"UNKNOWN"))</f>
        <v/>
      </c>
    </row>
    <row r="214">
      <c r="A214" s="40">
        <f>IF(GL_Paste!$B211="","",N(GL_Paste!$H211)-N(GL_Paste!$G211))</f>
        <v/>
      </c>
      <c r="B214" s="43">
        <f>IF(GL_Paste!$B211="","",DATE(YEAR(GL_Paste!$E211),MONTH(GL_Paste!$E211),1))</f>
        <v/>
      </c>
      <c r="C214">
        <f>IF(GL_Paste!$B211="","",IF(TRIM(GL_Paste!$M211)&lt;&gt;"",TRIM(GL_Paste!$M211),IFERROR(MID(GL_Paste!$I211,FIND("[",GL_Paste!$I211)+1,FIND("]",GL_Paste!$I211)-FIND("[",GL_Paste!$I211)-1),"")))</f>
        <v/>
      </c>
      <c r="D214">
        <f>IF(GL_Paste!$B211="","",IFERROR(INDEX(DeptName,MATCH($C214,DeptTag,0)),"UNALLOCATED"))</f>
        <v/>
      </c>
      <c r="E214">
        <f>IF(GL_Paste!$B211="","",IFERROR(INDEX(AcctCat,MATCH(GL_Paste!$B211&amp;"",AcctCode,0)),"UNKNOWN"))</f>
        <v/>
      </c>
      <c r="F214">
        <f>IF(GL_Paste!$B211="","",IFERROR(INDEX(AcctSub,MATCH(GL_Paste!$B211&amp;"",AcctCode,0)),"UNKNOWN"))</f>
        <v/>
      </c>
    </row>
    <row r="215">
      <c r="A215" s="40">
        <f>IF(GL_Paste!$B212="","",N(GL_Paste!$H212)-N(GL_Paste!$G212))</f>
        <v/>
      </c>
      <c r="B215" s="43">
        <f>IF(GL_Paste!$B212="","",DATE(YEAR(GL_Paste!$E212),MONTH(GL_Paste!$E212),1))</f>
        <v/>
      </c>
      <c r="C215">
        <f>IF(GL_Paste!$B212="","",IF(TRIM(GL_Paste!$M212)&lt;&gt;"",TRIM(GL_Paste!$M212),IFERROR(MID(GL_Paste!$I212,FIND("[",GL_Paste!$I212)+1,FIND("]",GL_Paste!$I212)-FIND("[",GL_Paste!$I212)-1),"")))</f>
        <v/>
      </c>
      <c r="D215">
        <f>IF(GL_Paste!$B212="","",IFERROR(INDEX(DeptName,MATCH($C215,DeptTag,0)),"UNALLOCATED"))</f>
        <v/>
      </c>
      <c r="E215">
        <f>IF(GL_Paste!$B212="","",IFERROR(INDEX(AcctCat,MATCH(GL_Paste!$B212&amp;"",AcctCode,0)),"UNKNOWN"))</f>
        <v/>
      </c>
      <c r="F215">
        <f>IF(GL_Paste!$B212="","",IFERROR(INDEX(AcctSub,MATCH(GL_Paste!$B212&amp;"",AcctCode,0)),"UNKNOWN"))</f>
        <v/>
      </c>
    </row>
    <row r="216">
      <c r="A216" s="40">
        <f>IF(GL_Paste!$B213="","",N(GL_Paste!$H213)-N(GL_Paste!$G213))</f>
        <v/>
      </c>
      <c r="B216" s="43">
        <f>IF(GL_Paste!$B213="","",DATE(YEAR(GL_Paste!$E213),MONTH(GL_Paste!$E213),1))</f>
        <v/>
      </c>
      <c r="C216">
        <f>IF(GL_Paste!$B213="","",IF(TRIM(GL_Paste!$M213)&lt;&gt;"",TRIM(GL_Paste!$M213),IFERROR(MID(GL_Paste!$I213,FIND("[",GL_Paste!$I213)+1,FIND("]",GL_Paste!$I213)-FIND("[",GL_Paste!$I213)-1),"")))</f>
        <v/>
      </c>
      <c r="D216">
        <f>IF(GL_Paste!$B213="","",IFERROR(INDEX(DeptName,MATCH($C216,DeptTag,0)),"UNALLOCATED"))</f>
        <v/>
      </c>
      <c r="E216">
        <f>IF(GL_Paste!$B213="","",IFERROR(INDEX(AcctCat,MATCH(GL_Paste!$B213&amp;"",AcctCode,0)),"UNKNOWN"))</f>
        <v/>
      </c>
      <c r="F216">
        <f>IF(GL_Paste!$B213="","",IFERROR(INDEX(AcctSub,MATCH(GL_Paste!$B213&amp;"",AcctCode,0)),"UNKNOWN"))</f>
        <v/>
      </c>
    </row>
    <row r="217">
      <c r="A217" s="40">
        <f>IF(GL_Paste!$B214="","",N(GL_Paste!$H214)-N(GL_Paste!$G214))</f>
        <v/>
      </c>
      <c r="B217" s="43">
        <f>IF(GL_Paste!$B214="","",DATE(YEAR(GL_Paste!$E214),MONTH(GL_Paste!$E214),1))</f>
        <v/>
      </c>
      <c r="C217">
        <f>IF(GL_Paste!$B214="","",IF(TRIM(GL_Paste!$M214)&lt;&gt;"",TRIM(GL_Paste!$M214),IFERROR(MID(GL_Paste!$I214,FIND("[",GL_Paste!$I214)+1,FIND("]",GL_Paste!$I214)-FIND("[",GL_Paste!$I214)-1),"")))</f>
        <v/>
      </c>
      <c r="D217">
        <f>IF(GL_Paste!$B214="","",IFERROR(INDEX(DeptName,MATCH($C217,DeptTag,0)),"UNALLOCATED"))</f>
        <v/>
      </c>
      <c r="E217">
        <f>IF(GL_Paste!$B214="","",IFERROR(INDEX(AcctCat,MATCH(GL_Paste!$B214&amp;"",AcctCode,0)),"UNKNOWN"))</f>
        <v/>
      </c>
      <c r="F217">
        <f>IF(GL_Paste!$B214="","",IFERROR(INDEX(AcctSub,MATCH(GL_Paste!$B214&amp;"",AcctCode,0)),"UNKNOWN"))</f>
        <v/>
      </c>
    </row>
    <row r="218">
      <c r="A218" s="40">
        <f>IF(GL_Paste!$B215="","",N(GL_Paste!$H215)-N(GL_Paste!$G215))</f>
        <v/>
      </c>
      <c r="B218" s="43">
        <f>IF(GL_Paste!$B215="","",DATE(YEAR(GL_Paste!$E215),MONTH(GL_Paste!$E215),1))</f>
        <v/>
      </c>
      <c r="C218">
        <f>IF(GL_Paste!$B215="","",IF(TRIM(GL_Paste!$M215)&lt;&gt;"",TRIM(GL_Paste!$M215),IFERROR(MID(GL_Paste!$I215,FIND("[",GL_Paste!$I215)+1,FIND("]",GL_Paste!$I215)-FIND("[",GL_Paste!$I215)-1),"")))</f>
        <v/>
      </c>
      <c r="D218">
        <f>IF(GL_Paste!$B215="","",IFERROR(INDEX(DeptName,MATCH($C218,DeptTag,0)),"UNALLOCATED"))</f>
        <v/>
      </c>
      <c r="E218">
        <f>IF(GL_Paste!$B215="","",IFERROR(INDEX(AcctCat,MATCH(GL_Paste!$B215&amp;"",AcctCode,0)),"UNKNOWN"))</f>
        <v/>
      </c>
      <c r="F218">
        <f>IF(GL_Paste!$B215="","",IFERROR(INDEX(AcctSub,MATCH(GL_Paste!$B215&amp;"",AcctCode,0)),"UNKNOWN"))</f>
        <v/>
      </c>
    </row>
    <row r="219">
      <c r="A219" s="40">
        <f>IF(GL_Paste!$B216="","",N(GL_Paste!$H216)-N(GL_Paste!$G216))</f>
        <v/>
      </c>
      <c r="B219" s="43">
        <f>IF(GL_Paste!$B216="","",DATE(YEAR(GL_Paste!$E216),MONTH(GL_Paste!$E216),1))</f>
        <v/>
      </c>
      <c r="C219">
        <f>IF(GL_Paste!$B216="","",IF(TRIM(GL_Paste!$M216)&lt;&gt;"",TRIM(GL_Paste!$M216),IFERROR(MID(GL_Paste!$I216,FIND("[",GL_Paste!$I216)+1,FIND("]",GL_Paste!$I216)-FIND("[",GL_Paste!$I216)-1),"")))</f>
        <v/>
      </c>
      <c r="D219">
        <f>IF(GL_Paste!$B216="","",IFERROR(INDEX(DeptName,MATCH($C219,DeptTag,0)),"UNALLOCATED"))</f>
        <v/>
      </c>
      <c r="E219">
        <f>IF(GL_Paste!$B216="","",IFERROR(INDEX(AcctCat,MATCH(GL_Paste!$B216&amp;"",AcctCode,0)),"UNKNOWN"))</f>
        <v/>
      </c>
      <c r="F219">
        <f>IF(GL_Paste!$B216="","",IFERROR(INDEX(AcctSub,MATCH(GL_Paste!$B216&amp;"",AcctCode,0)),"UNKNOWN"))</f>
        <v/>
      </c>
    </row>
    <row r="220">
      <c r="A220" s="40">
        <f>IF(GL_Paste!$B217="","",N(GL_Paste!$H217)-N(GL_Paste!$G217))</f>
        <v/>
      </c>
      <c r="B220" s="43">
        <f>IF(GL_Paste!$B217="","",DATE(YEAR(GL_Paste!$E217),MONTH(GL_Paste!$E217),1))</f>
        <v/>
      </c>
      <c r="C220">
        <f>IF(GL_Paste!$B217="","",IF(TRIM(GL_Paste!$M217)&lt;&gt;"",TRIM(GL_Paste!$M217),IFERROR(MID(GL_Paste!$I217,FIND("[",GL_Paste!$I217)+1,FIND("]",GL_Paste!$I217)-FIND("[",GL_Paste!$I217)-1),"")))</f>
        <v/>
      </c>
      <c r="D220">
        <f>IF(GL_Paste!$B217="","",IFERROR(INDEX(DeptName,MATCH($C220,DeptTag,0)),"UNALLOCATED"))</f>
        <v/>
      </c>
      <c r="E220">
        <f>IF(GL_Paste!$B217="","",IFERROR(INDEX(AcctCat,MATCH(GL_Paste!$B217&amp;"",AcctCode,0)),"UNKNOWN"))</f>
        <v/>
      </c>
      <c r="F220">
        <f>IF(GL_Paste!$B217="","",IFERROR(INDEX(AcctSub,MATCH(GL_Paste!$B217&amp;"",AcctCode,0)),"UNKNOWN"))</f>
        <v/>
      </c>
    </row>
    <row r="221">
      <c r="A221" s="40">
        <f>IF(GL_Paste!$B218="","",N(GL_Paste!$H218)-N(GL_Paste!$G218))</f>
        <v/>
      </c>
      <c r="B221" s="43">
        <f>IF(GL_Paste!$B218="","",DATE(YEAR(GL_Paste!$E218),MONTH(GL_Paste!$E218),1))</f>
        <v/>
      </c>
      <c r="C221">
        <f>IF(GL_Paste!$B218="","",IF(TRIM(GL_Paste!$M218)&lt;&gt;"",TRIM(GL_Paste!$M218),IFERROR(MID(GL_Paste!$I218,FIND("[",GL_Paste!$I218)+1,FIND("]",GL_Paste!$I218)-FIND("[",GL_Paste!$I218)-1),"")))</f>
        <v/>
      </c>
      <c r="D221">
        <f>IF(GL_Paste!$B218="","",IFERROR(INDEX(DeptName,MATCH($C221,DeptTag,0)),"UNALLOCATED"))</f>
        <v/>
      </c>
      <c r="E221">
        <f>IF(GL_Paste!$B218="","",IFERROR(INDEX(AcctCat,MATCH(GL_Paste!$B218&amp;"",AcctCode,0)),"UNKNOWN"))</f>
        <v/>
      </c>
      <c r="F221">
        <f>IF(GL_Paste!$B218="","",IFERROR(INDEX(AcctSub,MATCH(GL_Paste!$B218&amp;"",AcctCode,0)),"UNKNOWN"))</f>
        <v/>
      </c>
    </row>
    <row r="222">
      <c r="A222" s="40">
        <f>IF(GL_Paste!$B219="","",N(GL_Paste!$H219)-N(GL_Paste!$G219))</f>
        <v/>
      </c>
      <c r="B222" s="43">
        <f>IF(GL_Paste!$B219="","",DATE(YEAR(GL_Paste!$E219),MONTH(GL_Paste!$E219),1))</f>
        <v/>
      </c>
      <c r="C222">
        <f>IF(GL_Paste!$B219="","",IF(TRIM(GL_Paste!$M219)&lt;&gt;"",TRIM(GL_Paste!$M219),IFERROR(MID(GL_Paste!$I219,FIND("[",GL_Paste!$I219)+1,FIND("]",GL_Paste!$I219)-FIND("[",GL_Paste!$I219)-1),"")))</f>
        <v/>
      </c>
      <c r="D222">
        <f>IF(GL_Paste!$B219="","",IFERROR(INDEX(DeptName,MATCH($C222,DeptTag,0)),"UNALLOCATED"))</f>
        <v/>
      </c>
      <c r="E222">
        <f>IF(GL_Paste!$B219="","",IFERROR(INDEX(AcctCat,MATCH(GL_Paste!$B219&amp;"",AcctCode,0)),"UNKNOWN"))</f>
        <v/>
      </c>
      <c r="F222">
        <f>IF(GL_Paste!$B219="","",IFERROR(INDEX(AcctSub,MATCH(GL_Paste!$B219&amp;"",AcctCode,0)),"UNKNOWN"))</f>
        <v/>
      </c>
    </row>
    <row r="223">
      <c r="A223" s="40">
        <f>IF(GL_Paste!$B220="","",N(GL_Paste!$H220)-N(GL_Paste!$G220))</f>
        <v/>
      </c>
      <c r="B223" s="43">
        <f>IF(GL_Paste!$B220="","",DATE(YEAR(GL_Paste!$E220),MONTH(GL_Paste!$E220),1))</f>
        <v/>
      </c>
      <c r="C223">
        <f>IF(GL_Paste!$B220="","",IF(TRIM(GL_Paste!$M220)&lt;&gt;"",TRIM(GL_Paste!$M220),IFERROR(MID(GL_Paste!$I220,FIND("[",GL_Paste!$I220)+1,FIND("]",GL_Paste!$I220)-FIND("[",GL_Paste!$I220)-1),"")))</f>
        <v/>
      </c>
      <c r="D223">
        <f>IF(GL_Paste!$B220="","",IFERROR(INDEX(DeptName,MATCH($C223,DeptTag,0)),"UNALLOCATED"))</f>
        <v/>
      </c>
      <c r="E223">
        <f>IF(GL_Paste!$B220="","",IFERROR(INDEX(AcctCat,MATCH(GL_Paste!$B220&amp;"",AcctCode,0)),"UNKNOWN"))</f>
        <v/>
      </c>
      <c r="F223">
        <f>IF(GL_Paste!$B220="","",IFERROR(INDEX(AcctSub,MATCH(GL_Paste!$B220&amp;"",AcctCode,0)),"UNKNOWN"))</f>
        <v/>
      </c>
    </row>
    <row r="224">
      <c r="A224" s="40">
        <f>IF(GL_Paste!$B221="","",N(GL_Paste!$H221)-N(GL_Paste!$G221))</f>
        <v/>
      </c>
      <c r="B224" s="43">
        <f>IF(GL_Paste!$B221="","",DATE(YEAR(GL_Paste!$E221),MONTH(GL_Paste!$E221),1))</f>
        <v/>
      </c>
      <c r="C224">
        <f>IF(GL_Paste!$B221="","",IF(TRIM(GL_Paste!$M221)&lt;&gt;"",TRIM(GL_Paste!$M221),IFERROR(MID(GL_Paste!$I221,FIND("[",GL_Paste!$I221)+1,FIND("]",GL_Paste!$I221)-FIND("[",GL_Paste!$I221)-1),"")))</f>
        <v/>
      </c>
      <c r="D224">
        <f>IF(GL_Paste!$B221="","",IFERROR(INDEX(DeptName,MATCH($C224,DeptTag,0)),"UNALLOCATED"))</f>
        <v/>
      </c>
      <c r="E224">
        <f>IF(GL_Paste!$B221="","",IFERROR(INDEX(AcctCat,MATCH(GL_Paste!$B221&amp;"",AcctCode,0)),"UNKNOWN"))</f>
        <v/>
      </c>
      <c r="F224">
        <f>IF(GL_Paste!$B221="","",IFERROR(INDEX(AcctSub,MATCH(GL_Paste!$B221&amp;"",AcctCode,0)),"UNKNOWN"))</f>
        <v/>
      </c>
    </row>
    <row r="225">
      <c r="A225" s="40">
        <f>IF(GL_Paste!$B222="","",N(GL_Paste!$H222)-N(GL_Paste!$G222))</f>
        <v/>
      </c>
      <c r="B225" s="43">
        <f>IF(GL_Paste!$B222="","",DATE(YEAR(GL_Paste!$E222),MONTH(GL_Paste!$E222),1))</f>
        <v/>
      </c>
      <c r="C225">
        <f>IF(GL_Paste!$B222="","",IF(TRIM(GL_Paste!$M222)&lt;&gt;"",TRIM(GL_Paste!$M222),IFERROR(MID(GL_Paste!$I222,FIND("[",GL_Paste!$I222)+1,FIND("]",GL_Paste!$I222)-FIND("[",GL_Paste!$I222)-1),"")))</f>
        <v/>
      </c>
      <c r="D225">
        <f>IF(GL_Paste!$B222="","",IFERROR(INDEX(DeptName,MATCH($C225,DeptTag,0)),"UNALLOCATED"))</f>
        <v/>
      </c>
      <c r="E225">
        <f>IF(GL_Paste!$B222="","",IFERROR(INDEX(AcctCat,MATCH(GL_Paste!$B222&amp;"",AcctCode,0)),"UNKNOWN"))</f>
        <v/>
      </c>
      <c r="F225">
        <f>IF(GL_Paste!$B222="","",IFERROR(INDEX(AcctSub,MATCH(GL_Paste!$B222&amp;"",AcctCode,0)),"UNKNOWN"))</f>
        <v/>
      </c>
    </row>
    <row r="226">
      <c r="A226" s="40">
        <f>IF(GL_Paste!$B223="","",N(GL_Paste!$H223)-N(GL_Paste!$G223))</f>
        <v/>
      </c>
      <c r="B226" s="43">
        <f>IF(GL_Paste!$B223="","",DATE(YEAR(GL_Paste!$E223),MONTH(GL_Paste!$E223),1))</f>
        <v/>
      </c>
      <c r="C226">
        <f>IF(GL_Paste!$B223="","",IF(TRIM(GL_Paste!$M223)&lt;&gt;"",TRIM(GL_Paste!$M223),IFERROR(MID(GL_Paste!$I223,FIND("[",GL_Paste!$I223)+1,FIND("]",GL_Paste!$I223)-FIND("[",GL_Paste!$I223)-1),"")))</f>
        <v/>
      </c>
      <c r="D226">
        <f>IF(GL_Paste!$B223="","",IFERROR(INDEX(DeptName,MATCH($C226,DeptTag,0)),"UNALLOCATED"))</f>
        <v/>
      </c>
      <c r="E226">
        <f>IF(GL_Paste!$B223="","",IFERROR(INDEX(AcctCat,MATCH(GL_Paste!$B223&amp;"",AcctCode,0)),"UNKNOWN"))</f>
        <v/>
      </c>
      <c r="F226">
        <f>IF(GL_Paste!$B223="","",IFERROR(INDEX(AcctSub,MATCH(GL_Paste!$B223&amp;"",AcctCode,0)),"UNKNOWN"))</f>
        <v/>
      </c>
    </row>
    <row r="227">
      <c r="A227" s="40">
        <f>IF(GL_Paste!$B224="","",N(GL_Paste!$H224)-N(GL_Paste!$G224))</f>
        <v/>
      </c>
      <c r="B227" s="43">
        <f>IF(GL_Paste!$B224="","",DATE(YEAR(GL_Paste!$E224),MONTH(GL_Paste!$E224),1))</f>
        <v/>
      </c>
      <c r="C227">
        <f>IF(GL_Paste!$B224="","",IF(TRIM(GL_Paste!$M224)&lt;&gt;"",TRIM(GL_Paste!$M224),IFERROR(MID(GL_Paste!$I224,FIND("[",GL_Paste!$I224)+1,FIND("]",GL_Paste!$I224)-FIND("[",GL_Paste!$I224)-1),"")))</f>
        <v/>
      </c>
      <c r="D227">
        <f>IF(GL_Paste!$B224="","",IFERROR(INDEX(DeptName,MATCH($C227,DeptTag,0)),"UNALLOCATED"))</f>
        <v/>
      </c>
      <c r="E227">
        <f>IF(GL_Paste!$B224="","",IFERROR(INDEX(AcctCat,MATCH(GL_Paste!$B224&amp;"",AcctCode,0)),"UNKNOWN"))</f>
        <v/>
      </c>
      <c r="F227">
        <f>IF(GL_Paste!$B224="","",IFERROR(INDEX(AcctSub,MATCH(GL_Paste!$B224&amp;"",AcctCode,0)),"UNKNOWN"))</f>
        <v/>
      </c>
    </row>
    <row r="228">
      <c r="A228" s="40">
        <f>IF(GL_Paste!$B225="","",N(GL_Paste!$H225)-N(GL_Paste!$G225))</f>
        <v/>
      </c>
      <c r="B228" s="43">
        <f>IF(GL_Paste!$B225="","",DATE(YEAR(GL_Paste!$E225),MONTH(GL_Paste!$E225),1))</f>
        <v/>
      </c>
      <c r="C228">
        <f>IF(GL_Paste!$B225="","",IF(TRIM(GL_Paste!$M225)&lt;&gt;"",TRIM(GL_Paste!$M225),IFERROR(MID(GL_Paste!$I225,FIND("[",GL_Paste!$I225)+1,FIND("]",GL_Paste!$I225)-FIND("[",GL_Paste!$I225)-1),"")))</f>
        <v/>
      </c>
      <c r="D228">
        <f>IF(GL_Paste!$B225="","",IFERROR(INDEX(DeptName,MATCH($C228,DeptTag,0)),"UNALLOCATED"))</f>
        <v/>
      </c>
      <c r="E228">
        <f>IF(GL_Paste!$B225="","",IFERROR(INDEX(AcctCat,MATCH(GL_Paste!$B225&amp;"",AcctCode,0)),"UNKNOWN"))</f>
        <v/>
      </c>
      <c r="F228">
        <f>IF(GL_Paste!$B225="","",IFERROR(INDEX(AcctSub,MATCH(GL_Paste!$B225&amp;"",AcctCode,0)),"UNKNOWN"))</f>
        <v/>
      </c>
    </row>
    <row r="229">
      <c r="A229" s="40">
        <f>IF(GL_Paste!$B226="","",N(GL_Paste!$H226)-N(GL_Paste!$G226))</f>
        <v/>
      </c>
      <c r="B229" s="43">
        <f>IF(GL_Paste!$B226="","",DATE(YEAR(GL_Paste!$E226),MONTH(GL_Paste!$E226),1))</f>
        <v/>
      </c>
      <c r="C229">
        <f>IF(GL_Paste!$B226="","",IF(TRIM(GL_Paste!$M226)&lt;&gt;"",TRIM(GL_Paste!$M226),IFERROR(MID(GL_Paste!$I226,FIND("[",GL_Paste!$I226)+1,FIND("]",GL_Paste!$I226)-FIND("[",GL_Paste!$I226)-1),"")))</f>
        <v/>
      </c>
      <c r="D229">
        <f>IF(GL_Paste!$B226="","",IFERROR(INDEX(DeptName,MATCH($C229,DeptTag,0)),"UNALLOCATED"))</f>
        <v/>
      </c>
      <c r="E229">
        <f>IF(GL_Paste!$B226="","",IFERROR(INDEX(AcctCat,MATCH(GL_Paste!$B226&amp;"",AcctCode,0)),"UNKNOWN"))</f>
        <v/>
      </c>
      <c r="F229">
        <f>IF(GL_Paste!$B226="","",IFERROR(INDEX(AcctSub,MATCH(GL_Paste!$B226&amp;"",AcctCode,0)),"UNKNOWN"))</f>
        <v/>
      </c>
    </row>
    <row r="230">
      <c r="A230" s="40">
        <f>IF(GL_Paste!$B227="","",N(GL_Paste!$H227)-N(GL_Paste!$G227))</f>
        <v/>
      </c>
      <c r="B230" s="43">
        <f>IF(GL_Paste!$B227="","",DATE(YEAR(GL_Paste!$E227),MONTH(GL_Paste!$E227),1))</f>
        <v/>
      </c>
      <c r="C230">
        <f>IF(GL_Paste!$B227="","",IF(TRIM(GL_Paste!$M227)&lt;&gt;"",TRIM(GL_Paste!$M227),IFERROR(MID(GL_Paste!$I227,FIND("[",GL_Paste!$I227)+1,FIND("]",GL_Paste!$I227)-FIND("[",GL_Paste!$I227)-1),"")))</f>
        <v/>
      </c>
      <c r="D230">
        <f>IF(GL_Paste!$B227="","",IFERROR(INDEX(DeptName,MATCH($C230,DeptTag,0)),"UNALLOCATED"))</f>
        <v/>
      </c>
      <c r="E230">
        <f>IF(GL_Paste!$B227="","",IFERROR(INDEX(AcctCat,MATCH(GL_Paste!$B227&amp;"",AcctCode,0)),"UNKNOWN"))</f>
        <v/>
      </c>
      <c r="F230">
        <f>IF(GL_Paste!$B227="","",IFERROR(INDEX(AcctSub,MATCH(GL_Paste!$B227&amp;"",AcctCode,0)),"UNKNOWN"))</f>
        <v/>
      </c>
    </row>
    <row r="231">
      <c r="A231" s="40">
        <f>IF(GL_Paste!$B228="","",N(GL_Paste!$H228)-N(GL_Paste!$G228))</f>
        <v/>
      </c>
      <c r="B231" s="43">
        <f>IF(GL_Paste!$B228="","",DATE(YEAR(GL_Paste!$E228),MONTH(GL_Paste!$E228),1))</f>
        <v/>
      </c>
      <c r="C231">
        <f>IF(GL_Paste!$B228="","",IF(TRIM(GL_Paste!$M228)&lt;&gt;"",TRIM(GL_Paste!$M228),IFERROR(MID(GL_Paste!$I228,FIND("[",GL_Paste!$I228)+1,FIND("]",GL_Paste!$I228)-FIND("[",GL_Paste!$I228)-1),"")))</f>
        <v/>
      </c>
      <c r="D231">
        <f>IF(GL_Paste!$B228="","",IFERROR(INDEX(DeptName,MATCH($C231,DeptTag,0)),"UNALLOCATED"))</f>
        <v/>
      </c>
      <c r="E231">
        <f>IF(GL_Paste!$B228="","",IFERROR(INDEX(AcctCat,MATCH(GL_Paste!$B228&amp;"",AcctCode,0)),"UNKNOWN"))</f>
        <v/>
      </c>
      <c r="F231">
        <f>IF(GL_Paste!$B228="","",IFERROR(INDEX(AcctSub,MATCH(GL_Paste!$B228&amp;"",AcctCode,0)),"UNKNOWN"))</f>
        <v/>
      </c>
    </row>
    <row r="232">
      <c r="A232" s="40">
        <f>IF(GL_Paste!$B229="","",N(GL_Paste!$H229)-N(GL_Paste!$G229))</f>
        <v/>
      </c>
      <c r="B232" s="43">
        <f>IF(GL_Paste!$B229="","",DATE(YEAR(GL_Paste!$E229),MONTH(GL_Paste!$E229),1))</f>
        <v/>
      </c>
      <c r="C232">
        <f>IF(GL_Paste!$B229="","",IF(TRIM(GL_Paste!$M229)&lt;&gt;"",TRIM(GL_Paste!$M229),IFERROR(MID(GL_Paste!$I229,FIND("[",GL_Paste!$I229)+1,FIND("]",GL_Paste!$I229)-FIND("[",GL_Paste!$I229)-1),"")))</f>
        <v/>
      </c>
      <c r="D232">
        <f>IF(GL_Paste!$B229="","",IFERROR(INDEX(DeptName,MATCH($C232,DeptTag,0)),"UNALLOCATED"))</f>
        <v/>
      </c>
      <c r="E232">
        <f>IF(GL_Paste!$B229="","",IFERROR(INDEX(AcctCat,MATCH(GL_Paste!$B229&amp;"",AcctCode,0)),"UNKNOWN"))</f>
        <v/>
      </c>
      <c r="F232">
        <f>IF(GL_Paste!$B229="","",IFERROR(INDEX(AcctSub,MATCH(GL_Paste!$B229&amp;"",AcctCode,0)),"UNKNOWN"))</f>
        <v/>
      </c>
    </row>
    <row r="233">
      <c r="A233" s="40">
        <f>IF(GL_Paste!$B230="","",N(GL_Paste!$H230)-N(GL_Paste!$G230))</f>
        <v/>
      </c>
      <c r="B233" s="43">
        <f>IF(GL_Paste!$B230="","",DATE(YEAR(GL_Paste!$E230),MONTH(GL_Paste!$E230),1))</f>
        <v/>
      </c>
      <c r="C233">
        <f>IF(GL_Paste!$B230="","",IF(TRIM(GL_Paste!$M230)&lt;&gt;"",TRIM(GL_Paste!$M230),IFERROR(MID(GL_Paste!$I230,FIND("[",GL_Paste!$I230)+1,FIND("]",GL_Paste!$I230)-FIND("[",GL_Paste!$I230)-1),"")))</f>
        <v/>
      </c>
      <c r="D233">
        <f>IF(GL_Paste!$B230="","",IFERROR(INDEX(DeptName,MATCH($C233,DeptTag,0)),"UNALLOCATED"))</f>
        <v/>
      </c>
      <c r="E233">
        <f>IF(GL_Paste!$B230="","",IFERROR(INDEX(AcctCat,MATCH(GL_Paste!$B230&amp;"",AcctCode,0)),"UNKNOWN"))</f>
        <v/>
      </c>
      <c r="F233">
        <f>IF(GL_Paste!$B230="","",IFERROR(INDEX(AcctSub,MATCH(GL_Paste!$B230&amp;"",AcctCode,0)),"UNKNOWN"))</f>
        <v/>
      </c>
    </row>
    <row r="234">
      <c r="A234" s="40">
        <f>IF(GL_Paste!$B231="","",N(GL_Paste!$H231)-N(GL_Paste!$G231))</f>
        <v/>
      </c>
      <c r="B234" s="43">
        <f>IF(GL_Paste!$B231="","",DATE(YEAR(GL_Paste!$E231),MONTH(GL_Paste!$E231),1))</f>
        <v/>
      </c>
      <c r="C234">
        <f>IF(GL_Paste!$B231="","",IF(TRIM(GL_Paste!$M231)&lt;&gt;"",TRIM(GL_Paste!$M231),IFERROR(MID(GL_Paste!$I231,FIND("[",GL_Paste!$I231)+1,FIND("]",GL_Paste!$I231)-FIND("[",GL_Paste!$I231)-1),"")))</f>
        <v/>
      </c>
      <c r="D234">
        <f>IF(GL_Paste!$B231="","",IFERROR(INDEX(DeptName,MATCH($C234,DeptTag,0)),"UNALLOCATED"))</f>
        <v/>
      </c>
      <c r="E234">
        <f>IF(GL_Paste!$B231="","",IFERROR(INDEX(AcctCat,MATCH(GL_Paste!$B231&amp;"",AcctCode,0)),"UNKNOWN"))</f>
        <v/>
      </c>
      <c r="F234">
        <f>IF(GL_Paste!$B231="","",IFERROR(INDEX(AcctSub,MATCH(GL_Paste!$B231&amp;"",AcctCode,0)),"UNKNOWN"))</f>
        <v/>
      </c>
    </row>
    <row r="235">
      <c r="A235" s="40">
        <f>IF(GL_Paste!$B232="","",N(GL_Paste!$H232)-N(GL_Paste!$G232))</f>
        <v/>
      </c>
      <c r="B235" s="43">
        <f>IF(GL_Paste!$B232="","",DATE(YEAR(GL_Paste!$E232),MONTH(GL_Paste!$E232),1))</f>
        <v/>
      </c>
      <c r="C235">
        <f>IF(GL_Paste!$B232="","",IF(TRIM(GL_Paste!$M232)&lt;&gt;"",TRIM(GL_Paste!$M232),IFERROR(MID(GL_Paste!$I232,FIND("[",GL_Paste!$I232)+1,FIND("]",GL_Paste!$I232)-FIND("[",GL_Paste!$I232)-1),"")))</f>
        <v/>
      </c>
      <c r="D235">
        <f>IF(GL_Paste!$B232="","",IFERROR(INDEX(DeptName,MATCH($C235,DeptTag,0)),"UNALLOCATED"))</f>
        <v/>
      </c>
      <c r="E235">
        <f>IF(GL_Paste!$B232="","",IFERROR(INDEX(AcctCat,MATCH(GL_Paste!$B232&amp;"",AcctCode,0)),"UNKNOWN"))</f>
        <v/>
      </c>
      <c r="F235">
        <f>IF(GL_Paste!$B232="","",IFERROR(INDEX(AcctSub,MATCH(GL_Paste!$B232&amp;"",AcctCode,0)),"UNKNOWN"))</f>
        <v/>
      </c>
    </row>
    <row r="236">
      <c r="A236" s="40">
        <f>IF(GL_Paste!$B233="","",N(GL_Paste!$H233)-N(GL_Paste!$G233))</f>
        <v/>
      </c>
      <c r="B236" s="43">
        <f>IF(GL_Paste!$B233="","",DATE(YEAR(GL_Paste!$E233),MONTH(GL_Paste!$E233),1))</f>
        <v/>
      </c>
      <c r="C236">
        <f>IF(GL_Paste!$B233="","",IF(TRIM(GL_Paste!$M233)&lt;&gt;"",TRIM(GL_Paste!$M233),IFERROR(MID(GL_Paste!$I233,FIND("[",GL_Paste!$I233)+1,FIND("]",GL_Paste!$I233)-FIND("[",GL_Paste!$I233)-1),"")))</f>
        <v/>
      </c>
      <c r="D236">
        <f>IF(GL_Paste!$B233="","",IFERROR(INDEX(DeptName,MATCH($C236,DeptTag,0)),"UNALLOCATED"))</f>
        <v/>
      </c>
      <c r="E236">
        <f>IF(GL_Paste!$B233="","",IFERROR(INDEX(AcctCat,MATCH(GL_Paste!$B233&amp;"",AcctCode,0)),"UNKNOWN"))</f>
        <v/>
      </c>
      <c r="F236">
        <f>IF(GL_Paste!$B233="","",IFERROR(INDEX(AcctSub,MATCH(GL_Paste!$B233&amp;"",AcctCode,0)),"UNKNOWN"))</f>
        <v/>
      </c>
    </row>
    <row r="237">
      <c r="A237" s="40">
        <f>IF(GL_Paste!$B234="","",N(GL_Paste!$H234)-N(GL_Paste!$G234))</f>
        <v/>
      </c>
      <c r="B237" s="43">
        <f>IF(GL_Paste!$B234="","",DATE(YEAR(GL_Paste!$E234),MONTH(GL_Paste!$E234),1))</f>
        <v/>
      </c>
      <c r="C237">
        <f>IF(GL_Paste!$B234="","",IF(TRIM(GL_Paste!$M234)&lt;&gt;"",TRIM(GL_Paste!$M234),IFERROR(MID(GL_Paste!$I234,FIND("[",GL_Paste!$I234)+1,FIND("]",GL_Paste!$I234)-FIND("[",GL_Paste!$I234)-1),"")))</f>
        <v/>
      </c>
      <c r="D237">
        <f>IF(GL_Paste!$B234="","",IFERROR(INDEX(DeptName,MATCH($C237,DeptTag,0)),"UNALLOCATED"))</f>
        <v/>
      </c>
      <c r="E237">
        <f>IF(GL_Paste!$B234="","",IFERROR(INDEX(AcctCat,MATCH(GL_Paste!$B234&amp;"",AcctCode,0)),"UNKNOWN"))</f>
        <v/>
      </c>
      <c r="F237">
        <f>IF(GL_Paste!$B234="","",IFERROR(INDEX(AcctSub,MATCH(GL_Paste!$B234&amp;"",AcctCode,0)),"UNKNOWN"))</f>
        <v/>
      </c>
    </row>
    <row r="238">
      <c r="A238" s="40">
        <f>IF(GL_Paste!$B235="","",N(GL_Paste!$H235)-N(GL_Paste!$G235))</f>
        <v/>
      </c>
      <c r="B238" s="43">
        <f>IF(GL_Paste!$B235="","",DATE(YEAR(GL_Paste!$E235),MONTH(GL_Paste!$E235),1))</f>
        <v/>
      </c>
      <c r="C238">
        <f>IF(GL_Paste!$B235="","",IF(TRIM(GL_Paste!$M235)&lt;&gt;"",TRIM(GL_Paste!$M235),IFERROR(MID(GL_Paste!$I235,FIND("[",GL_Paste!$I235)+1,FIND("]",GL_Paste!$I235)-FIND("[",GL_Paste!$I235)-1),"")))</f>
        <v/>
      </c>
      <c r="D238">
        <f>IF(GL_Paste!$B235="","",IFERROR(INDEX(DeptName,MATCH($C238,DeptTag,0)),"UNALLOCATED"))</f>
        <v/>
      </c>
      <c r="E238">
        <f>IF(GL_Paste!$B235="","",IFERROR(INDEX(AcctCat,MATCH(GL_Paste!$B235&amp;"",AcctCode,0)),"UNKNOWN"))</f>
        <v/>
      </c>
      <c r="F238">
        <f>IF(GL_Paste!$B235="","",IFERROR(INDEX(AcctSub,MATCH(GL_Paste!$B235&amp;"",AcctCode,0)),"UNKNOWN"))</f>
        <v/>
      </c>
    </row>
    <row r="239">
      <c r="A239" s="40">
        <f>IF(GL_Paste!$B236="","",N(GL_Paste!$H236)-N(GL_Paste!$G236))</f>
        <v/>
      </c>
      <c r="B239" s="43">
        <f>IF(GL_Paste!$B236="","",DATE(YEAR(GL_Paste!$E236),MONTH(GL_Paste!$E236),1))</f>
        <v/>
      </c>
      <c r="C239">
        <f>IF(GL_Paste!$B236="","",IF(TRIM(GL_Paste!$M236)&lt;&gt;"",TRIM(GL_Paste!$M236),IFERROR(MID(GL_Paste!$I236,FIND("[",GL_Paste!$I236)+1,FIND("]",GL_Paste!$I236)-FIND("[",GL_Paste!$I236)-1),"")))</f>
        <v/>
      </c>
      <c r="D239">
        <f>IF(GL_Paste!$B236="","",IFERROR(INDEX(DeptName,MATCH($C239,DeptTag,0)),"UNALLOCATED"))</f>
        <v/>
      </c>
      <c r="E239">
        <f>IF(GL_Paste!$B236="","",IFERROR(INDEX(AcctCat,MATCH(GL_Paste!$B236&amp;"",AcctCode,0)),"UNKNOWN"))</f>
        <v/>
      </c>
      <c r="F239">
        <f>IF(GL_Paste!$B236="","",IFERROR(INDEX(AcctSub,MATCH(GL_Paste!$B236&amp;"",AcctCode,0)),"UNKNOWN"))</f>
        <v/>
      </c>
    </row>
    <row r="240">
      <c r="A240" s="40">
        <f>IF(GL_Paste!$B237="","",N(GL_Paste!$H237)-N(GL_Paste!$G237))</f>
        <v/>
      </c>
      <c r="B240" s="43">
        <f>IF(GL_Paste!$B237="","",DATE(YEAR(GL_Paste!$E237),MONTH(GL_Paste!$E237),1))</f>
        <v/>
      </c>
      <c r="C240">
        <f>IF(GL_Paste!$B237="","",IF(TRIM(GL_Paste!$M237)&lt;&gt;"",TRIM(GL_Paste!$M237),IFERROR(MID(GL_Paste!$I237,FIND("[",GL_Paste!$I237)+1,FIND("]",GL_Paste!$I237)-FIND("[",GL_Paste!$I237)-1),"")))</f>
        <v/>
      </c>
      <c r="D240">
        <f>IF(GL_Paste!$B237="","",IFERROR(INDEX(DeptName,MATCH($C240,DeptTag,0)),"UNALLOCATED"))</f>
        <v/>
      </c>
      <c r="E240">
        <f>IF(GL_Paste!$B237="","",IFERROR(INDEX(AcctCat,MATCH(GL_Paste!$B237&amp;"",AcctCode,0)),"UNKNOWN"))</f>
        <v/>
      </c>
      <c r="F240">
        <f>IF(GL_Paste!$B237="","",IFERROR(INDEX(AcctSub,MATCH(GL_Paste!$B237&amp;"",AcctCode,0)),"UNKNOWN"))</f>
        <v/>
      </c>
    </row>
    <row r="241">
      <c r="A241" s="40">
        <f>IF(GL_Paste!$B238="","",N(GL_Paste!$H238)-N(GL_Paste!$G238))</f>
        <v/>
      </c>
      <c r="B241" s="43">
        <f>IF(GL_Paste!$B238="","",DATE(YEAR(GL_Paste!$E238),MONTH(GL_Paste!$E238),1))</f>
        <v/>
      </c>
      <c r="C241">
        <f>IF(GL_Paste!$B238="","",IF(TRIM(GL_Paste!$M238)&lt;&gt;"",TRIM(GL_Paste!$M238),IFERROR(MID(GL_Paste!$I238,FIND("[",GL_Paste!$I238)+1,FIND("]",GL_Paste!$I238)-FIND("[",GL_Paste!$I238)-1),"")))</f>
        <v/>
      </c>
      <c r="D241">
        <f>IF(GL_Paste!$B238="","",IFERROR(INDEX(DeptName,MATCH($C241,DeptTag,0)),"UNALLOCATED"))</f>
        <v/>
      </c>
      <c r="E241">
        <f>IF(GL_Paste!$B238="","",IFERROR(INDEX(AcctCat,MATCH(GL_Paste!$B238&amp;"",AcctCode,0)),"UNKNOWN"))</f>
        <v/>
      </c>
      <c r="F241">
        <f>IF(GL_Paste!$B238="","",IFERROR(INDEX(AcctSub,MATCH(GL_Paste!$B238&amp;"",AcctCode,0)),"UNKNOWN"))</f>
        <v/>
      </c>
    </row>
    <row r="242">
      <c r="A242" s="40">
        <f>IF(GL_Paste!$B239="","",N(GL_Paste!$H239)-N(GL_Paste!$G239))</f>
        <v/>
      </c>
      <c r="B242" s="43">
        <f>IF(GL_Paste!$B239="","",DATE(YEAR(GL_Paste!$E239),MONTH(GL_Paste!$E239),1))</f>
        <v/>
      </c>
      <c r="C242">
        <f>IF(GL_Paste!$B239="","",IF(TRIM(GL_Paste!$M239)&lt;&gt;"",TRIM(GL_Paste!$M239),IFERROR(MID(GL_Paste!$I239,FIND("[",GL_Paste!$I239)+1,FIND("]",GL_Paste!$I239)-FIND("[",GL_Paste!$I239)-1),"")))</f>
        <v/>
      </c>
      <c r="D242">
        <f>IF(GL_Paste!$B239="","",IFERROR(INDEX(DeptName,MATCH($C242,DeptTag,0)),"UNALLOCATED"))</f>
        <v/>
      </c>
      <c r="E242">
        <f>IF(GL_Paste!$B239="","",IFERROR(INDEX(AcctCat,MATCH(GL_Paste!$B239&amp;"",AcctCode,0)),"UNKNOWN"))</f>
        <v/>
      </c>
      <c r="F242">
        <f>IF(GL_Paste!$B239="","",IFERROR(INDEX(AcctSub,MATCH(GL_Paste!$B239&amp;"",AcctCode,0)),"UNKNOWN"))</f>
        <v/>
      </c>
    </row>
    <row r="243">
      <c r="A243" s="40">
        <f>IF(GL_Paste!$B240="","",N(GL_Paste!$H240)-N(GL_Paste!$G240))</f>
        <v/>
      </c>
      <c r="B243" s="43">
        <f>IF(GL_Paste!$B240="","",DATE(YEAR(GL_Paste!$E240),MONTH(GL_Paste!$E240),1))</f>
        <v/>
      </c>
      <c r="C243">
        <f>IF(GL_Paste!$B240="","",IF(TRIM(GL_Paste!$M240)&lt;&gt;"",TRIM(GL_Paste!$M240),IFERROR(MID(GL_Paste!$I240,FIND("[",GL_Paste!$I240)+1,FIND("]",GL_Paste!$I240)-FIND("[",GL_Paste!$I240)-1),"")))</f>
        <v/>
      </c>
      <c r="D243">
        <f>IF(GL_Paste!$B240="","",IFERROR(INDEX(DeptName,MATCH($C243,DeptTag,0)),"UNALLOCATED"))</f>
        <v/>
      </c>
      <c r="E243">
        <f>IF(GL_Paste!$B240="","",IFERROR(INDEX(AcctCat,MATCH(GL_Paste!$B240&amp;"",AcctCode,0)),"UNKNOWN"))</f>
        <v/>
      </c>
      <c r="F243">
        <f>IF(GL_Paste!$B240="","",IFERROR(INDEX(AcctSub,MATCH(GL_Paste!$B240&amp;"",AcctCode,0)),"UNKNOWN"))</f>
        <v/>
      </c>
    </row>
    <row r="244">
      <c r="A244" s="40">
        <f>IF(GL_Paste!$B241="","",N(GL_Paste!$H241)-N(GL_Paste!$G241))</f>
        <v/>
      </c>
      <c r="B244" s="43">
        <f>IF(GL_Paste!$B241="","",DATE(YEAR(GL_Paste!$E241),MONTH(GL_Paste!$E241),1))</f>
        <v/>
      </c>
      <c r="C244">
        <f>IF(GL_Paste!$B241="","",IF(TRIM(GL_Paste!$M241)&lt;&gt;"",TRIM(GL_Paste!$M241),IFERROR(MID(GL_Paste!$I241,FIND("[",GL_Paste!$I241)+1,FIND("]",GL_Paste!$I241)-FIND("[",GL_Paste!$I241)-1),"")))</f>
        <v/>
      </c>
      <c r="D244">
        <f>IF(GL_Paste!$B241="","",IFERROR(INDEX(DeptName,MATCH($C244,DeptTag,0)),"UNALLOCATED"))</f>
        <v/>
      </c>
      <c r="E244">
        <f>IF(GL_Paste!$B241="","",IFERROR(INDEX(AcctCat,MATCH(GL_Paste!$B241&amp;"",AcctCode,0)),"UNKNOWN"))</f>
        <v/>
      </c>
      <c r="F244">
        <f>IF(GL_Paste!$B241="","",IFERROR(INDEX(AcctSub,MATCH(GL_Paste!$B241&amp;"",AcctCode,0)),"UNKNOWN"))</f>
        <v/>
      </c>
    </row>
    <row r="245">
      <c r="A245" s="40">
        <f>IF(GL_Paste!$B242="","",N(GL_Paste!$H242)-N(GL_Paste!$G242))</f>
        <v/>
      </c>
      <c r="B245" s="43">
        <f>IF(GL_Paste!$B242="","",DATE(YEAR(GL_Paste!$E242),MONTH(GL_Paste!$E242),1))</f>
        <v/>
      </c>
      <c r="C245">
        <f>IF(GL_Paste!$B242="","",IF(TRIM(GL_Paste!$M242)&lt;&gt;"",TRIM(GL_Paste!$M242),IFERROR(MID(GL_Paste!$I242,FIND("[",GL_Paste!$I242)+1,FIND("]",GL_Paste!$I242)-FIND("[",GL_Paste!$I242)-1),"")))</f>
        <v/>
      </c>
      <c r="D245">
        <f>IF(GL_Paste!$B242="","",IFERROR(INDEX(DeptName,MATCH($C245,DeptTag,0)),"UNALLOCATED"))</f>
        <v/>
      </c>
      <c r="E245">
        <f>IF(GL_Paste!$B242="","",IFERROR(INDEX(AcctCat,MATCH(GL_Paste!$B242&amp;"",AcctCode,0)),"UNKNOWN"))</f>
        <v/>
      </c>
      <c r="F245">
        <f>IF(GL_Paste!$B242="","",IFERROR(INDEX(AcctSub,MATCH(GL_Paste!$B242&amp;"",AcctCode,0)),"UNKNOWN"))</f>
        <v/>
      </c>
    </row>
    <row r="246">
      <c r="A246" s="40">
        <f>IF(GL_Paste!$B243="","",N(GL_Paste!$H243)-N(GL_Paste!$G243))</f>
        <v/>
      </c>
      <c r="B246" s="43">
        <f>IF(GL_Paste!$B243="","",DATE(YEAR(GL_Paste!$E243),MONTH(GL_Paste!$E243),1))</f>
        <v/>
      </c>
      <c r="C246">
        <f>IF(GL_Paste!$B243="","",IF(TRIM(GL_Paste!$M243)&lt;&gt;"",TRIM(GL_Paste!$M243),IFERROR(MID(GL_Paste!$I243,FIND("[",GL_Paste!$I243)+1,FIND("]",GL_Paste!$I243)-FIND("[",GL_Paste!$I243)-1),"")))</f>
        <v/>
      </c>
      <c r="D246">
        <f>IF(GL_Paste!$B243="","",IFERROR(INDEX(DeptName,MATCH($C246,DeptTag,0)),"UNALLOCATED"))</f>
        <v/>
      </c>
      <c r="E246">
        <f>IF(GL_Paste!$B243="","",IFERROR(INDEX(AcctCat,MATCH(GL_Paste!$B243&amp;"",AcctCode,0)),"UNKNOWN"))</f>
        <v/>
      </c>
      <c r="F246">
        <f>IF(GL_Paste!$B243="","",IFERROR(INDEX(AcctSub,MATCH(GL_Paste!$B243&amp;"",AcctCode,0)),"UNKNOWN"))</f>
        <v/>
      </c>
    </row>
    <row r="247">
      <c r="A247" s="40">
        <f>IF(GL_Paste!$B244="","",N(GL_Paste!$H244)-N(GL_Paste!$G244))</f>
        <v/>
      </c>
      <c r="B247" s="43">
        <f>IF(GL_Paste!$B244="","",DATE(YEAR(GL_Paste!$E244),MONTH(GL_Paste!$E244),1))</f>
        <v/>
      </c>
      <c r="C247">
        <f>IF(GL_Paste!$B244="","",IF(TRIM(GL_Paste!$M244)&lt;&gt;"",TRIM(GL_Paste!$M244),IFERROR(MID(GL_Paste!$I244,FIND("[",GL_Paste!$I244)+1,FIND("]",GL_Paste!$I244)-FIND("[",GL_Paste!$I244)-1),"")))</f>
        <v/>
      </c>
      <c r="D247">
        <f>IF(GL_Paste!$B244="","",IFERROR(INDEX(DeptName,MATCH($C247,DeptTag,0)),"UNALLOCATED"))</f>
        <v/>
      </c>
      <c r="E247">
        <f>IF(GL_Paste!$B244="","",IFERROR(INDEX(AcctCat,MATCH(GL_Paste!$B244&amp;"",AcctCode,0)),"UNKNOWN"))</f>
        <v/>
      </c>
      <c r="F247">
        <f>IF(GL_Paste!$B244="","",IFERROR(INDEX(AcctSub,MATCH(GL_Paste!$B244&amp;"",AcctCode,0)),"UNKNOWN"))</f>
        <v/>
      </c>
    </row>
    <row r="248">
      <c r="A248" s="40">
        <f>IF(GL_Paste!$B245="","",N(GL_Paste!$H245)-N(GL_Paste!$G245))</f>
        <v/>
      </c>
      <c r="B248" s="43">
        <f>IF(GL_Paste!$B245="","",DATE(YEAR(GL_Paste!$E245),MONTH(GL_Paste!$E245),1))</f>
        <v/>
      </c>
      <c r="C248">
        <f>IF(GL_Paste!$B245="","",IF(TRIM(GL_Paste!$M245)&lt;&gt;"",TRIM(GL_Paste!$M245),IFERROR(MID(GL_Paste!$I245,FIND("[",GL_Paste!$I245)+1,FIND("]",GL_Paste!$I245)-FIND("[",GL_Paste!$I245)-1),"")))</f>
        <v/>
      </c>
      <c r="D248">
        <f>IF(GL_Paste!$B245="","",IFERROR(INDEX(DeptName,MATCH($C248,DeptTag,0)),"UNALLOCATED"))</f>
        <v/>
      </c>
      <c r="E248">
        <f>IF(GL_Paste!$B245="","",IFERROR(INDEX(AcctCat,MATCH(GL_Paste!$B245&amp;"",AcctCode,0)),"UNKNOWN"))</f>
        <v/>
      </c>
      <c r="F248">
        <f>IF(GL_Paste!$B245="","",IFERROR(INDEX(AcctSub,MATCH(GL_Paste!$B245&amp;"",AcctCode,0)),"UNKNOWN"))</f>
        <v/>
      </c>
    </row>
    <row r="249">
      <c r="A249" s="40">
        <f>IF(GL_Paste!$B246="","",N(GL_Paste!$H246)-N(GL_Paste!$G246))</f>
        <v/>
      </c>
      <c r="B249" s="43">
        <f>IF(GL_Paste!$B246="","",DATE(YEAR(GL_Paste!$E246),MONTH(GL_Paste!$E246),1))</f>
        <v/>
      </c>
      <c r="C249">
        <f>IF(GL_Paste!$B246="","",IF(TRIM(GL_Paste!$M246)&lt;&gt;"",TRIM(GL_Paste!$M246),IFERROR(MID(GL_Paste!$I246,FIND("[",GL_Paste!$I246)+1,FIND("]",GL_Paste!$I246)-FIND("[",GL_Paste!$I246)-1),"")))</f>
        <v/>
      </c>
      <c r="D249">
        <f>IF(GL_Paste!$B246="","",IFERROR(INDEX(DeptName,MATCH($C249,DeptTag,0)),"UNALLOCATED"))</f>
        <v/>
      </c>
      <c r="E249">
        <f>IF(GL_Paste!$B246="","",IFERROR(INDEX(AcctCat,MATCH(GL_Paste!$B246&amp;"",AcctCode,0)),"UNKNOWN"))</f>
        <v/>
      </c>
      <c r="F249">
        <f>IF(GL_Paste!$B246="","",IFERROR(INDEX(AcctSub,MATCH(GL_Paste!$B246&amp;"",AcctCode,0)),"UNKNOWN"))</f>
        <v/>
      </c>
    </row>
    <row r="250">
      <c r="A250" s="40">
        <f>IF(GL_Paste!$B247="","",N(GL_Paste!$H247)-N(GL_Paste!$G247))</f>
        <v/>
      </c>
      <c r="B250" s="43">
        <f>IF(GL_Paste!$B247="","",DATE(YEAR(GL_Paste!$E247),MONTH(GL_Paste!$E247),1))</f>
        <v/>
      </c>
      <c r="C250">
        <f>IF(GL_Paste!$B247="","",IF(TRIM(GL_Paste!$M247)&lt;&gt;"",TRIM(GL_Paste!$M247),IFERROR(MID(GL_Paste!$I247,FIND("[",GL_Paste!$I247)+1,FIND("]",GL_Paste!$I247)-FIND("[",GL_Paste!$I247)-1),"")))</f>
        <v/>
      </c>
      <c r="D250">
        <f>IF(GL_Paste!$B247="","",IFERROR(INDEX(DeptName,MATCH($C250,DeptTag,0)),"UNALLOCATED"))</f>
        <v/>
      </c>
      <c r="E250">
        <f>IF(GL_Paste!$B247="","",IFERROR(INDEX(AcctCat,MATCH(GL_Paste!$B247&amp;"",AcctCode,0)),"UNKNOWN"))</f>
        <v/>
      </c>
      <c r="F250">
        <f>IF(GL_Paste!$B247="","",IFERROR(INDEX(AcctSub,MATCH(GL_Paste!$B247&amp;"",AcctCode,0)),"UNKNOWN"))</f>
        <v/>
      </c>
    </row>
    <row r="251">
      <c r="A251" s="40">
        <f>IF(GL_Paste!$B248="","",N(GL_Paste!$H248)-N(GL_Paste!$G248))</f>
        <v/>
      </c>
      <c r="B251" s="43">
        <f>IF(GL_Paste!$B248="","",DATE(YEAR(GL_Paste!$E248),MONTH(GL_Paste!$E248),1))</f>
        <v/>
      </c>
      <c r="C251">
        <f>IF(GL_Paste!$B248="","",IF(TRIM(GL_Paste!$M248)&lt;&gt;"",TRIM(GL_Paste!$M248),IFERROR(MID(GL_Paste!$I248,FIND("[",GL_Paste!$I248)+1,FIND("]",GL_Paste!$I248)-FIND("[",GL_Paste!$I248)-1),"")))</f>
        <v/>
      </c>
      <c r="D251">
        <f>IF(GL_Paste!$B248="","",IFERROR(INDEX(DeptName,MATCH($C251,DeptTag,0)),"UNALLOCATED"))</f>
        <v/>
      </c>
      <c r="E251">
        <f>IF(GL_Paste!$B248="","",IFERROR(INDEX(AcctCat,MATCH(GL_Paste!$B248&amp;"",AcctCode,0)),"UNKNOWN"))</f>
        <v/>
      </c>
      <c r="F251">
        <f>IF(GL_Paste!$B248="","",IFERROR(INDEX(AcctSub,MATCH(GL_Paste!$B248&amp;"",AcctCode,0)),"UNKNOWN"))</f>
        <v/>
      </c>
    </row>
    <row r="252">
      <c r="A252" s="40">
        <f>IF(GL_Paste!$B249="","",N(GL_Paste!$H249)-N(GL_Paste!$G249))</f>
        <v/>
      </c>
      <c r="B252" s="43">
        <f>IF(GL_Paste!$B249="","",DATE(YEAR(GL_Paste!$E249),MONTH(GL_Paste!$E249),1))</f>
        <v/>
      </c>
      <c r="C252">
        <f>IF(GL_Paste!$B249="","",IF(TRIM(GL_Paste!$M249)&lt;&gt;"",TRIM(GL_Paste!$M249),IFERROR(MID(GL_Paste!$I249,FIND("[",GL_Paste!$I249)+1,FIND("]",GL_Paste!$I249)-FIND("[",GL_Paste!$I249)-1),"")))</f>
        <v/>
      </c>
      <c r="D252">
        <f>IF(GL_Paste!$B249="","",IFERROR(INDEX(DeptName,MATCH($C252,DeptTag,0)),"UNALLOCATED"))</f>
        <v/>
      </c>
      <c r="E252">
        <f>IF(GL_Paste!$B249="","",IFERROR(INDEX(AcctCat,MATCH(GL_Paste!$B249&amp;"",AcctCode,0)),"UNKNOWN"))</f>
        <v/>
      </c>
      <c r="F252">
        <f>IF(GL_Paste!$B249="","",IFERROR(INDEX(AcctSub,MATCH(GL_Paste!$B249&amp;"",AcctCode,0)),"UNKNOWN"))</f>
        <v/>
      </c>
    </row>
    <row r="253">
      <c r="A253" s="40">
        <f>IF(GL_Paste!$B250="","",N(GL_Paste!$H250)-N(GL_Paste!$G250))</f>
        <v/>
      </c>
      <c r="B253" s="43">
        <f>IF(GL_Paste!$B250="","",DATE(YEAR(GL_Paste!$E250),MONTH(GL_Paste!$E250),1))</f>
        <v/>
      </c>
      <c r="C253">
        <f>IF(GL_Paste!$B250="","",IF(TRIM(GL_Paste!$M250)&lt;&gt;"",TRIM(GL_Paste!$M250),IFERROR(MID(GL_Paste!$I250,FIND("[",GL_Paste!$I250)+1,FIND("]",GL_Paste!$I250)-FIND("[",GL_Paste!$I250)-1),"")))</f>
        <v/>
      </c>
      <c r="D253">
        <f>IF(GL_Paste!$B250="","",IFERROR(INDEX(DeptName,MATCH($C253,DeptTag,0)),"UNALLOCATED"))</f>
        <v/>
      </c>
      <c r="E253">
        <f>IF(GL_Paste!$B250="","",IFERROR(INDEX(AcctCat,MATCH(GL_Paste!$B250&amp;"",AcctCode,0)),"UNKNOWN"))</f>
        <v/>
      </c>
      <c r="F253">
        <f>IF(GL_Paste!$B250="","",IFERROR(INDEX(AcctSub,MATCH(GL_Paste!$B250&amp;"",AcctCode,0)),"UNKNOWN"))</f>
        <v/>
      </c>
    </row>
    <row r="254">
      <c r="A254" s="40">
        <f>IF(GL_Paste!$B251="","",N(GL_Paste!$H251)-N(GL_Paste!$G251))</f>
        <v/>
      </c>
      <c r="B254" s="43">
        <f>IF(GL_Paste!$B251="","",DATE(YEAR(GL_Paste!$E251),MONTH(GL_Paste!$E251),1))</f>
        <v/>
      </c>
      <c r="C254">
        <f>IF(GL_Paste!$B251="","",IF(TRIM(GL_Paste!$M251)&lt;&gt;"",TRIM(GL_Paste!$M251),IFERROR(MID(GL_Paste!$I251,FIND("[",GL_Paste!$I251)+1,FIND("]",GL_Paste!$I251)-FIND("[",GL_Paste!$I251)-1),"")))</f>
        <v/>
      </c>
      <c r="D254">
        <f>IF(GL_Paste!$B251="","",IFERROR(INDEX(DeptName,MATCH($C254,DeptTag,0)),"UNALLOCATED"))</f>
        <v/>
      </c>
      <c r="E254">
        <f>IF(GL_Paste!$B251="","",IFERROR(INDEX(AcctCat,MATCH(GL_Paste!$B251&amp;"",AcctCode,0)),"UNKNOWN"))</f>
        <v/>
      </c>
      <c r="F254">
        <f>IF(GL_Paste!$B251="","",IFERROR(INDEX(AcctSub,MATCH(GL_Paste!$B251&amp;"",AcctCode,0)),"UNKNOWN"))</f>
        <v/>
      </c>
    </row>
    <row r="255">
      <c r="A255" s="40">
        <f>IF(GL_Paste!$B252="","",N(GL_Paste!$H252)-N(GL_Paste!$G252))</f>
        <v/>
      </c>
      <c r="B255" s="43">
        <f>IF(GL_Paste!$B252="","",DATE(YEAR(GL_Paste!$E252),MONTH(GL_Paste!$E252),1))</f>
        <v/>
      </c>
      <c r="C255">
        <f>IF(GL_Paste!$B252="","",IF(TRIM(GL_Paste!$M252)&lt;&gt;"",TRIM(GL_Paste!$M252),IFERROR(MID(GL_Paste!$I252,FIND("[",GL_Paste!$I252)+1,FIND("]",GL_Paste!$I252)-FIND("[",GL_Paste!$I252)-1),"")))</f>
        <v/>
      </c>
      <c r="D255">
        <f>IF(GL_Paste!$B252="","",IFERROR(INDEX(DeptName,MATCH($C255,DeptTag,0)),"UNALLOCATED"))</f>
        <v/>
      </c>
      <c r="E255">
        <f>IF(GL_Paste!$B252="","",IFERROR(INDEX(AcctCat,MATCH(GL_Paste!$B252&amp;"",AcctCode,0)),"UNKNOWN"))</f>
        <v/>
      </c>
      <c r="F255">
        <f>IF(GL_Paste!$B252="","",IFERROR(INDEX(AcctSub,MATCH(GL_Paste!$B252&amp;"",AcctCode,0)),"UNKNOWN"))</f>
        <v/>
      </c>
    </row>
    <row r="256">
      <c r="A256" s="40">
        <f>IF(GL_Paste!$B253="","",N(GL_Paste!$H253)-N(GL_Paste!$G253))</f>
        <v/>
      </c>
      <c r="B256" s="43">
        <f>IF(GL_Paste!$B253="","",DATE(YEAR(GL_Paste!$E253),MONTH(GL_Paste!$E253),1))</f>
        <v/>
      </c>
      <c r="C256">
        <f>IF(GL_Paste!$B253="","",IF(TRIM(GL_Paste!$M253)&lt;&gt;"",TRIM(GL_Paste!$M253),IFERROR(MID(GL_Paste!$I253,FIND("[",GL_Paste!$I253)+1,FIND("]",GL_Paste!$I253)-FIND("[",GL_Paste!$I253)-1),"")))</f>
        <v/>
      </c>
      <c r="D256">
        <f>IF(GL_Paste!$B253="","",IFERROR(INDEX(DeptName,MATCH($C256,DeptTag,0)),"UNALLOCATED"))</f>
        <v/>
      </c>
      <c r="E256">
        <f>IF(GL_Paste!$B253="","",IFERROR(INDEX(AcctCat,MATCH(GL_Paste!$B253&amp;"",AcctCode,0)),"UNKNOWN"))</f>
        <v/>
      </c>
      <c r="F256">
        <f>IF(GL_Paste!$B253="","",IFERROR(INDEX(AcctSub,MATCH(GL_Paste!$B253&amp;"",AcctCode,0)),"UNKNOWN"))</f>
        <v/>
      </c>
    </row>
    <row r="257">
      <c r="A257" s="40">
        <f>IF(GL_Paste!$B254="","",N(GL_Paste!$H254)-N(GL_Paste!$G254))</f>
        <v/>
      </c>
      <c r="B257" s="43">
        <f>IF(GL_Paste!$B254="","",DATE(YEAR(GL_Paste!$E254),MONTH(GL_Paste!$E254),1))</f>
        <v/>
      </c>
      <c r="C257">
        <f>IF(GL_Paste!$B254="","",IF(TRIM(GL_Paste!$M254)&lt;&gt;"",TRIM(GL_Paste!$M254),IFERROR(MID(GL_Paste!$I254,FIND("[",GL_Paste!$I254)+1,FIND("]",GL_Paste!$I254)-FIND("[",GL_Paste!$I254)-1),"")))</f>
        <v/>
      </c>
      <c r="D257">
        <f>IF(GL_Paste!$B254="","",IFERROR(INDEX(DeptName,MATCH($C257,DeptTag,0)),"UNALLOCATED"))</f>
        <v/>
      </c>
      <c r="E257">
        <f>IF(GL_Paste!$B254="","",IFERROR(INDEX(AcctCat,MATCH(GL_Paste!$B254&amp;"",AcctCode,0)),"UNKNOWN"))</f>
        <v/>
      </c>
      <c r="F257">
        <f>IF(GL_Paste!$B254="","",IFERROR(INDEX(AcctSub,MATCH(GL_Paste!$B254&amp;"",AcctCode,0)),"UNKNOWN"))</f>
        <v/>
      </c>
    </row>
    <row r="258">
      <c r="A258" s="40">
        <f>IF(GL_Paste!$B255="","",N(GL_Paste!$H255)-N(GL_Paste!$G255))</f>
        <v/>
      </c>
      <c r="B258" s="43">
        <f>IF(GL_Paste!$B255="","",DATE(YEAR(GL_Paste!$E255),MONTH(GL_Paste!$E255),1))</f>
        <v/>
      </c>
      <c r="C258">
        <f>IF(GL_Paste!$B255="","",IF(TRIM(GL_Paste!$M255)&lt;&gt;"",TRIM(GL_Paste!$M255),IFERROR(MID(GL_Paste!$I255,FIND("[",GL_Paste!$I255)+1,FIND("]",GL_Paste!$I255)-FIND("[",GL_Paste!$I255)-1),"")))</f>
        <v/>
      </c>
      <c r="D258">
        <f>IF(GL_Paste!$B255="","",IFERROR(INDEX(DeptName,MATCH($C258,DeptTag,0)),"UNALLOCATED"))</f>
        <v/>
      </c>
      <c r="E258">
        <f>IF(GL_Paste!$B255="","",IFERROR(INDEX(AcctCat,MATCH(GL_Paste!$B255&amp;"",AcctCode,0)),"UNKNOWN"))</f>
        <v/>
      </c>
      <c r="F258">
        <f>IF(GL_Paste!$B255="","",IFERROR(INDEX(AcctSub,MATCH(GL_Paste!$B255&amp;"",AcctCode,0)),"UNKNOWN"))</f>
        <v/>
      </c>
    </row>
    <row r="259">
      <c r="A259" s="40">
        <f>IF(GL_Paste!$B256="","",N(GL_Paste!$H256)-N(GL_Paste!$G256))</f>
        <v/>
      </c>
      <c r="B259" s="43">
        <f>IF(GL_Paste!$B256="","",DATE(YEAR(GL_Paste!$E256),MONTH(GL_Paste!$E256),1))</f>
        <v/>
      </c>
      <c r="C259">
        <f>IF(GL_Paste!$B256="","",IF(TRIM(GL_Paste!$M256)&lt;&gt;"",TRIM(GL_Paste!$M256),IFERROR(MID(GL_Paste!$I256,FIND("[",GL_Paste!$I256)+1,FIND("]",GL_Paste!$I256)-FIND("[",GL_Paste!$I256)-1),"")))</f>
        <v/>
      </c>
      <c r="D259">
        <f>IF(GL_Paste!$B256="","",IFERROR(INDEX(DeptName,MATCH($C259,DeptTag,0)),"UNALLOCATED"))</f>
        <v/>
      </c>
      <c r="E259">
        <f>IF(GL_Paste!$B256="","",IFERROR(INDEX(AcctCat,MATCH(GL_Paste!$B256&amp;"",AcctCode,0)),"UNKNOWN"))</f>
        <v/>
      </c>
      <c r="F259">
        <f>IF(GL_Paste!$B256="","",IFERROR(INDEX(AcctSub,MATCH(GL_Paste!$B256&amp;"",AcctCode,0)),"UNKNOWN"))</f>
        <v/>
      </c>
    </row>
    <row r="260">
      <c r="A260" s="40">
        <f>IF(GL_Paste!$B257="","",N(GL_Paste!$H257)-N(GL_Paste!$G257))</f>
        <v/>
      </c>
      <c r="B260" s="43">
        <f>IF(GL_Paste!$B257="","",DATE(YEAR(GL_Paste!$E257),MONTH(GL_Paste!$E257),1))</f>
        <v/>
      </c>
      <c r="C260">
        <f>IF(GL_Paste!$B257="","",IF(TRIM(GL_Paste!$M257)&lt;&gt;"",TRIM(GL_Paste!$M257),IFERROR(MID(GL_Paste!$I257,FIND("[",GL_Paste!$I257)+1,FIND("]",GL_Paste!$I257)-FIND("[",GL_Paste!$I257)-1),"")))</f>
        <v/>
      </c>
      <c r="D260">
        <f>IF(GL_Paste!$B257="","",IFERROR(INDEX(DeptName,MATCH($C260,DeptTag,0)),"UNALLOCATED"))</f>
        <v/>
      </c>
      <c r="E260">
        <f>IF(GL_Paste!$B257="","",IFERROR(INDEX(AcctCat,MATCH(GL_Paste!$B257&amp;"",AcctCode,0)),"UNKNOWN"))</f>
        <v/>
      </c>
      <c r="F260">
        <f>IF(GL_Paste!$B257="","",IFERROR(INDEX(AcctSub,MATCH(GL_Paste!$B257&amp;"",AcctCode,0)),"UNKNOWN"))</f>
        <v/>
      </c>
    </row>
    <row r="261">
      <c r="A261" s="40">
        <f>IF(GL_Paste!$B258="","",N(GL_Paste!$H258)-N(GL_Paste!$G258))</f>
        <v/>
      </c>
      <c r="B261" s="43">
        <f>IF(GL_Paste!$B258="","",DATE(YEAR(GL_Paste!$E258),MONTH(GL_Paste!$E258),1))</f>
        <v/>
      </c>
      <c r="C261">
        <f>IF(GL_Paste!$B258="","",IF(TRIM(GL_Paste!$M258)&lt;&gt;"",TRIM(GL_Paste!$M258),IFERROR(MID(GL_Paste!$I258,FIND("[",GL_Paste!$I258)+1,FIND("]",GL_Paste!$I258)-FIND("[",GL_Paste!$I258)-1),"")))</f>
        <v/>
      </c>
      <c r="D261">
        <f>IF(GL_Paste!$B258="","",IFERROR(INDEX(DeptName,MATCH($C261,DeptTag,0)),"UNALLOCATED"))</f>
        <v/>
      </c>
      <c r="E261">
        <f>IF(GL_Paste!$B258="","",IFERROR(INDEX(AcctCat,MATCH(GL_Paste!$B258&amp;"",AcctCode,0)),"UNKNOWN"))</f>
        <v/>
      </c>
      <c r="F261">
        <f>IF(GL_Paste!$B258="","",IFERROR(INDEX(AcctSub,MATCH(GL_Paste!$B258&amp;"",AcctCode,0)),"UNKNOWN"))</f>
        <v/>
      </c>
    </row>
    <row r="262">
      <c r="A262" s="40">
        <f>IF(GL_Paste!$B259="","",N(GL_Paste!$H259)-N(GL_Paste!$G259))</f>
        <v/>
      </c>
      <c r="B262" s="43">
        <f>IF(GL_Paste!$B259="","",DATE(YEAR(GL_Paste!$E259),MONTH(GL_Paste!$E259),1))</f>
        <v/>
      </c>
      <c r="C262">
        <f>IF(GL_Paste!$B259="","",IF(TRIM(GL_Paste!$M259)&lt;&gt;"",TRIM(GL_Paste!$M259),IFERROR(MID(GL_Paste!$I259,FIND("[",GL_Paste!$I259)+1,FIND("]",GL_Paste!$I259)-FIND("[",GL_Paste!$I259)-1),"")))</f>
        <v/>
      </c>
      <c r="D262">
        <f>IF(GL_Paste!$B259="","",IFERROR(INDEX(DeptName,MATCH($C262,DeptTag,0)),"UNALLOCATED"))</f>
        <v/>
      </c>
      <c r="E262">
        <f>IF(GL_Paste!$B259="","",IFERROR(INDEX(AcctCat,MATCH(GL_Paste!$B259&amp;"",AcctCode,0)),"UNKNOWN"))</f>
        <v/>
      </c>
      <c r="F262">
        <f>IF(GL_Paste!$B259="","",IFERROR(INDEX(AcctSub,MATCH(GL_Paste!$B259&amp;"",AcctCode,0)),"UNKNOWN"))</f>
        <v/>
      </c>
    </row>
    <row r="263">
      <c r="A263" s="40">
        <f>IF(GL_Paste!$B260="","",N(GL_Paste!$H260)-N(GL_Paste!$G260))</f>
        <v/>
      </c>
      <c r="B263" s="43">
        <f>IF(GL_Paste!$B260="","",DATE(YEAR(GL_Paste!$E260),MONTH(GL_Paste!$E260),1))</f>
        <v/>
      </c>
      <c r="C263">
        <f>IF(GL_Paste!$B260="","",IF(TRIM(GL_Paste!$M260)&lt;&gt;"",TRIM(GL_Paste!$M260),IFERROR(MID(GL_Paste!$I260,FIND("[",GL_Paste!$I260)+1,FIND("]",GL_Paste!$I260)-FIND("[",GL_Paste!$I260)-1),"")))</f>
        <v/>
      </c>
      <c r="D263">
        <f>IF(GL_Paste!$B260="","",IFERROR(INDEX(DeptName,MATCH($C263,DeptTag,0)),"UNALLOCATED"))</f>
        <v/>
      </c>
      <c r="E263">
        <f>IF(GL_Paste!$B260="","",IFERROR(INDEX(AcctCat,MATCH(GL_Paste!$B260&amp;"",AcctCode,0)),"UNKNOWN"))</f>
        <v/>
      </c>
      <c r="F263">
        <f>IF(GL_Paste!$B260="","",IFERROR(INDEX(AcctSub,MATCH(GL_Paste!$B260&amp;"",AcctCode,0)),"UNKNOWN"))</f>
        <v/>
      </c>
    </row>
    <row r="264">
      <c r="A264" s="40">
        <f>IF(GL_Paste!$B261="","",N(GL_Paste!$H261)-N(GL_Paste!$G261))</f>
        <v/>
      </c>
      <c r="B264" s="43">
        <f>IF(GL_Paste!$B261="","",DATE(YEAR(GL_Paste!$E261),MONTH(GL_Paste!$E261),1))</f>
        <v/>
      </c>
      <c r="C264">
        <f>IF(GL_Paste!$B261="","",IF(TRIM(GL_Paste!$M261)&lt;&gt;"",TRIM(GL_Paste!$M261),IFERROR(MID(GL_Paste!$I261,FIND("[",GL_Paste!$I261)+1,FIND("]",GL_Paste!$I261)-FIND("[",GL_Paste!$I261)-1),"")))</f>
        <v/>
      </c>
      <c r="D264">
        <f>IF(GL_Paste!$B261="","",IFERROR(INDEX(DeptName,MATCH($C264,DeptTag,0)),"UNALLOCATED"))</f>
        <v/>
      </c>
      <c r="E264">
        <f>IF(GL_Paste!$B261="","",IFERROR(INDEX(AcctCat,MATCH(GL_Paste!$B261&amp;"",AcctCode,0)),"UNKNOWN"))</f>
        <v/>
      </c>
      <c r="F264">
        <f>IF(GL_Paste!$B261="","",IFERROR(INDEX(AcctSub,MATCH(GL_Paste!$B261&amp;"",AcctCode,0)),"UNKNOWN"))</f>
        <v/>
      </c>
    </row>
    <row r="265">
      <c r="A265" s="40">
        <f>IF(GL_Paste!$B262="","",N(GL_Paste!$H262)-N(GL_Paste!$G262))</f>
        <v/>
      </c>
      <c r="B265" s="43">
        <f>IF(GL_Paste!$B262="","",DATE(YEAR(GL_Paste!$E262),MONTH(GL_Paste!$E262),1))</f>
        <v/>
      </c>
      <c r="C265">
        <f>IF(GL_Paste!$B262="","",IF(TRIM(GL_Paste!$M262)&lt;&gt;"",TRIM(GL_Paste!$M262),IFERROR(MID(GL_Paste!$I262,FIND("[",GL_Paste!$I262)+1,FIND("]",GL_Paste!$I262)-FIND("[",GL_Paste!$I262)-1),"")))</f>
        <v/>
      </c>
      <c r="D265">
        <f>IF(GL_Paste!$B262="","",IFERROR(INDEX(DeptName,MATCH($C265,DeptTag,0)),"UNALLOCATED"))</f>
        <v/>
      </c>
      <c r="E265">
        <f>IF(GL_Paste!$B262="","",IFERROR(INDEX(AcctCat,MATCH(GL_Paste!$B262&amp;"",AcctCode,0)),"UNKNOWN"))</f>
        <v/>
      </c>
      <c r="F265">
        <f>IF(GL_Paste!$B262="","",IFERROR(INDEX(AcctSub,MATCH(GL_Paste!$B262&amp;"",AcctCode,0)),"UNKNOWN"))</f>
        <v/>
      </c>
    </row>
    <row r="266">
      <c r="A266" s="40">
        <f>IF(GL_Paste!$B263="","",N(GL_Paste!$H263)-N(GL_Paste!$G263))</f>
        <v/>
      </c>
      <c r="B266" s="43">
        <f>IF(GL_Paste!$B263="","",DATE(YEAR(GL_Paste!$E263),MONTH(GL_Paste!$E263),1))</f>
        <v/>
      </c>
      <c r="C266">
        <f>IF(GL_Paste!$B263="","",IF(TRIM(GL_Paste!$M263)&lt;&gt;"",TRIM(GL_Paste!$M263),IFERROR(MID(GL_Paste!$I263,FIND("[",GL_Paste!$I263)+1,FIND("]",GL_Paste!$I263)-FIND("[",GL_Paste!$I263)-1),"")))</f>
        <v/>
      </c>
      <c r="D266">
        <f>IF(GL_Paste!$B263="","",IFERROR(INDEX(DeptName,MATCH($C266,DeptTag,0)),"UNALLOCATED"))</f>
        <v/>
      </c>
      <c r="E266">
        <f>IF(GL_Paste!$B263="","",IFERROR(INDEX(AcctCat,MATCH(GL_Paste!$B263&amp;"",AcctCode,0)),"UNKNOWN"))</f>
        <v/>
      </c>
      <c r="F266">
        <f>IF(GL_Paste!$B263="","",IFERROR(INDEX(AcctSub,MATCH(GL_Paste!$B263&amp;"",AcctCode,0)),"UNKNOWN"))</f>
        <v/>
      </c>
    </row>
    <row r="267">
      <c r="A267" s="40">
        <f>IF(GL_Paste!$B264="","",N(GL_Paste!$H264)-N(GL_Paste!$G264))</f>
        <v/>
      </c>
      <c r="B267" s="43">
        <f>IF(GL_Paste!$B264="","",DATE(YEAR(GL_Paste!$E264),MONTH(GL_Paste!$E264),1))</f>
        <v/>
      </c>
      <c r="C267">
        <f>IF(GL_Paste!$B264="","",IF(TRIM(GL_Paste!$M264)&lt;&gt;"",TRIM(GL_Paste!$M264),IFERROR(MID(GL_Paste!$I264,FIND("[",GL_Paste!$I264)+1,FIND("]",GL_Paste!$I264)-FIND("[",GL_Paste!$I264)-1),"")))</f>
        <v/>
      </c>
      <c r="D267">
        <f>IF(GL_Paste!$B264="","",IFERROR(INDEX(DeptName,MATCH($C267,DeptTag,0)),"UNALLOCATED"))</f>
        <v/>
      </c>
      <c r="E267">
        <f>IF(GL_Paste!$B264="","",IFERROR(INDEX(AcctCat,MATCH(GL_Paste!$B264&amp;"",AcctCode,0)),"UNKNOWN"))</f>
        <v/>
      </c>
      <c r="F267">
        <f>IF(GL_Paste!$B264="","",IFERROR(INDEX(AcctSub,MATCH(GL_Paste!$B264&amp;"",AcctCode,0)),"UNKNOWN"))</f>
        <v/>
      </c>
    </row>
    <row r="268">
      <c r="A268" s="40">
        <f>IF(GL_Paste!$B265="","",N(GL_Paste!$H265)-N(GL_Paste!$G265))</f>
        <v/>
      </c>
      <c r="B268" s="43">
        <f>IF(GL_Paste!$B265="","",DATE(YEAR(GL_Paste!$E265),MONTH(GL_Paste!$E265),1))</f>
        <v/>
      </c>
      <c r="C268">
        <f>IF(GL_Paste!$B265="","",IF(TRIM(GL_Paste!$M265)&lt;&gt;"",TRIM(GL_Paste!$M265),IFERROR(MID(GL_Paste!$I265,FIND("[",GL_Paste!$I265)+1,FIND("]",GL_Paste!$I265)-FIND("[",GL_Paste!$I265)-1),"")))</f>
        <v/>
      </c>
      <c r="D268">
        <f>IF(GL_Paste!$B265="","",IFERROR(INDEX(DeptName,MATCH($C268,DeptTag,0)),"UNALLOCATED"))</f>
        <v/>
      </c>
      <c r="E268">
        <f>IF(GL_Paste!$B265="","",IFERROR(INDEX(AcctCat,MATCH(GL_Paste!$B265&amp;"",AcctCode,0)),"UNKNOWN"))</f>
        <v/>
      </c>
      <c r="F268">
        <f>IF(GL_Paste!$B265="","",IFERROR(INDEX(AcctSub,MATCH(GL_Paste!$B265&amp;"",AcctCode,0)),"UNKNOWN"))</f>
        <v/>
      </c>
    </row>
    <row r="269">
      <c r="A269" s="40">
        <f>IF(GL_Paste!$B266="","",N(GL_Paste!$H266)-N(GL_Paste!$G266))</f>
        <v/>
      </c>
      <c r="B269" s="43">
        <f>IF(GL_Paste!$B266="","",DATE(YEAR(GL_Paste!$E266),MONTH(GL_Paste!$E266),1))</f>
        <v/>
      </c>
      <c r="C269">
        <f>IF(GL_Paste!$B266="","",IF(TRIM(GL_Paste!$M266)&lt;&gt;"",TRIM(GL_Paste!$M266),IFERROR(MID(GL_Paste!$I266,FIND("[",GL_Paste!$I266)+1,FIND("]",GL_Paste!$I266)-FIND("[",GL_Paste!$I266)-1),"")))</f>
        <v/>
      </c>
      <c r="D269">
        <f>IF(GL_Paste!$B266="","",IFERROR(INDEX(DeptName,MATCH($C269,DeptTag,0)),"UNALLOCATED"))</f>
        <v/>
      </c>
      <c r="E269">
        <f>IF(GL_Paste!$B266="","",IFERROR(INDEX(AcctCat,MATCH(GL_Paste!$B266&amp;"",AcctCode,0)),"UNKNOWN"))</f>
        <v/>
      </c>
      <c r="F269">
        <f>IF(GL_Paste!$B266="","",IFERROR(INDEX(AcctSub,MATCH(GL_Paste!$B266&amp;"",AcctCode,0)),"UNKNOWN"))</f>
        <v/>
      </c>
    </row>
    <row r="270">
      <c r="A270" s="40">
        <f>IF(GL_Paste!$B267="","",N(GL_Paste!$H267)-N(GL_Paste!$G267))</f>
        <v/>
      </c>
      <c r="B270" s="43">
        <f>IF(GL_Paste!$B267="","",DATE(YEAR(GL_Paste!$E267),MONTH(GL_Paste!$E267),1))</f>
        <v/>
      </c>
      <c r="C270">
        <f>IF(GL_Paste!$B267="","",IF(TRIM(GL_Paste!$M267)&lt;&gt;"",TRIM(GL_Paste!$M267),IFERROR(MID(GL_Paste!$I267,FIND("[",GL_Paste!$I267)+1,FIND("]",GL_Paste!$I267)-FIND("[",GL_Paste!$I267)-1),"")))</f>
        <v/>
      </c>
      <c r="D270">
        <f>IF(GL_Paste!$B267="","",IFERROR(INDEX(DeptName,MATCH($C270,DeptTag,0)),"UNALLOCATED"))</f>
        <v/>
      </c>
      <c r="E270">
        <f>IF(GL_Paste!$B267="","",IFERROR(INDEX(AcctCat,MATCH(GL_Paste!$B267&amp;"",AcctCode,0)),"UNKNOWN"))</f>
        <v/>
      </c>
      <c r="F270">
        <f>IF(GL_Paste!$B267="","",IFERROR(INDEX(AcctSub,MATCH(GL_Paste!$B267&amp;"",AcctCode,0)),"UNKNOWN"))</f>
        <v/>
      </c>
    </row>
    <row r="271">
      <c r="A271" s="40">
        <f>IF(GL_Paste!$B268="","",N(GL_Paste!$H268)-N(GL_Paste!$G268))</f>
        <v/>
      </c>
      <c r="B271" s="43">
        <f>IF(GL_Paste!$B268="","",DATE(YEAR(GL_Paste!$E268),MONTH(GL_Paste!$E268),1))</f>
        <v/>
      </c>
      <c r="C271">
        <f>IF(GL_Paste!$B268="","",IF(TRIM(GL_Paste!$M268)&lt;&gt;"",TRIM(GL_Paste!$M268),IFERROR(MID(GL_Paste!$I268,FIND("[",GL_Paste!$I268)+1,FIND("]",GL_Paste!$I268)-FIND("[",GL_Paste!$I268)-1),"")))</f>
        <v/>
      </c>
      <c r="D271">
        <f>IF(GL_Paste!$B268="","",IFERROR(INDEX(DeptName,MATCH($C271,DeptTag,0)),"UNALLOCATED"))</f>
        <v/>
      </c>
      <c r="E271">
        <f>IF(GL_Paste!$B268="","",IFERROR(INDEX(AcctCat,MATCH(GL_Paste!$B268&amp;"",AcctCode,0)),"UNKNOWN"))</f>
        <v/>
      </c>
      <c r="F271">
        <f>IF(GL_Paste!$B268="","",IFERROR(INDEX(AcctSub,MATCH(GL_Paste!$B268&amp;"",AcctCode,0)),"UNKNOWN"))</f>
        <v/>
      </c>
    </row>
    <row r="272">
      <c r="A272" s="40">
        <f>IF(GL_Paste!$B269="","",N(GL_Paste!$H269)-N(GL_Paste!$G269))</f>
        <v/>
      </c>
      <c r="B272" s="43">
        <f>IF(GL_Paste!$B269="","",DATE(YEAR(GL_Paste!$E269),MONTH(GL_Paste!$E269),1))</f>
        <v/>
      </c>
      <c r="C272">
        <f>IF(GL_Paste!$B269="","",IF(TRIM(GL_Paste!$M269)&lt;&gt;"",TRIM(GL_Paste!$M269),IFERROR(MID(GL_Paste!$I269,FIND("[",GL_Paste!$I269)+1,FIND("]",GL_Paste!$I269)-FIND("[",GL_Paste!$I269)-1),"")))</f>
        <v/>
      </c>
      <c r="D272">
        <f>IF(GL_Paste!$B269="","",IFERROR(INDEX(DeptName,MATCH($C272,DeptTag,0)),"UNALLOCATED"))</f>
        <v/>
      </c>
      <c r="E272">
        <f>IF(GL_Paste!$B269="","",IFERROR(INDEX(AcctCat,MATCH(GL_Paste!$B269&amp;"",AcctCode,0)),"UNKNOWN"))</f>
        <v/>
      </c>
      <c r="F272">
        <f>IF(GL_Paste!$B269="","",IFERROR(INDEX(AcctSub,MATCH(GL_Paste!$B269&amp;"",AcctCode,0)),"UNKNOWN"))</f>
        <v/>
      </c>
    </row>
    <row r="273">
      <c r="A273" s="40">
        <f>IF(GL_Paste!$B270="","",N(GL_Paste!$H270)-N(GL_Paste!$G270))</f>
        <v/>
      </c>
      <c r="B273" s="43">
        <f>IF(GL_Paste!$B270="","",DATE(YEAR(GL_Paste!$E270),MONTH(GL_Paste!$E270),1))</f>
        <v/>
      </c>
      <c r="C273">
        <f>IF(GL_Paste!$B270="","",IF(TRIM(GL_Paste!$M270)&lt;&gt;"",TRIM(GL_Paste!$M270),IFERROR(MID(GL_Paste!$I270,FIND("[",GL_Paste!$I270)+1,FIND("]",GL_Paste!$I270)-FIND("[",GL_Paste!$I270)-1),"")))</f>
        <v/>
      </c>
      <c r="D273">
        <f>IF(GL_Paste!$B270="","",IFERROR(INDEX(DeptName,MATCH($C273,DeptTag,0)),"UNALLOCATED"))</f>
        <v/>
      </c>
      <c r="E273">
        <f>IF(GL_Paste!$B270="","",IFERROR(INDEX(AcctCat,MATCH(GL_Paste!$B270&amp;"",AcctCode,0)),"UNKNOWN"))</f>
        <v/>
      </c>
      <c r="F273">
        <f>IF(GL_Paste!$B270="","",IFERROR(INDEX(AcctSub,MATCH(GL_Paste!$B270&amp;"",AcctCode,0)),"UNKNOWN"))</f>
        <v/>
      </c>
    </row>
    <row r="274">
      <c r="A274" s="40">
        <f>IF(GL_Paste!$B271="","",N(GL_Paste!$H271)-N(GL_Paste!$G271))</f>
        <v/>
      </c>
      <c r="B274" s="43">
        <f>IF(GL_Paste!$B271="","",DATE(YEAR(GL_Paste!$E271),MONTH(GL_Paste!$E271),1))</f>
        <v/>
      </c>
      <c r="C274">
        <f>IF(GL_Paste!$B271="","",IF(TRIM(GL_Paste!$M271)&lt;&gt;"",TRIM(GL_Paste!$M271),IFERROR(MID(GL_Paste!$I271,FIND("[",GL_Paste!$I271)+1,FIND("]",GL_Paste!$I271)-FIND("[",GL_Paste!$I271)-1),"")))</f>
        <v/>
      </c>
      <c r="D274">
        <f>IF(GL_Paste!$B271="","",IFERROR(INDEX(DeptName,MATCH($C274,DeptTag,0)),"UNALLOCATED"))</f>
        <v/>
      </c>
      <c r="E274">
        <f>IF(GL_Paste!$B271="","",IFERROR(INDEX(AcctCat,MATCH(GL_Paste!$B271&amp;"",AcctCode,0)),"UNKNOWN"))</f>
        <v/>
      </c>
      <c r="F274">
        <f>IF(GL_Paste!$B271="","",IFERROR(INDEX(AcctSub,MATCH(GL_Paste!$B271&amp;"",AcctCode,0)),"UNKNOWN"))</f>
        <v/>
      </c>
    </row>
    <row r="275">
      <c r="A275" s="40">
        <f>IF(GL_Paste!$B272="","",N(GL_Paste!$H272)-N(GL_Paste!$G272))</f>
        <v/>
      </c>
      <c r="B275" s="43">
        <f>IF(GL_Paste!$B272="","",DATE(YEAR(GL_Paste!$E272),MONTH(GL_Paste!$E272),1))</f>
        <v/>
      </c>
      <c r="C275">
        <f>IF(GL_Paste!$B272="","",IF(TRIM(GL_Paste!$M272)&lt;&gt;"",TRIM(GL_Paste!$M272),IFERROR(MID(GL_Paste!$I272,FIND("[",GL_Paste!$I272)+1,FIND("]",GL_Paste!$I272)-FIND("[",GL_Paste!$I272)-1),"")))</f>
        <v/>
      </c>
      <c r="D275">
        <f>IF(GL_Paste!$B272="","",IFERROR(INDEX(DeptName,MATCH($C275,DeptTag,0)),"UNALLOCATED"))</f>
        <v/>
      </c>
      <c r="E275">
        <f>IF(GL_Paste!$B272="","",IFERROR(INDEX(AcctCat,MATCH(GL_Paste!$B272&amp;"",AcctCode,0)),"UNKNOWN"))</f>
        <v/>
      </c>
      <c r="F275">
        <f>IF(GL_Paste!$B272="","",IFERROR(INDEX(AcctSub,MATCH(GL_Paste!$B272&amp;"",AcctCode,0)),"UNKNOWN"))</f>
        <v/>
      </c>
    </row>
    <row r="276">
      <c r="A276" s="40">
        <f>IF(GL_Paste!$B273="","",N(GL_Paste!$H273)-N(GL_Paste!$G273))</f>
        <v/>
      </c>
      <c r="B276" s="43">
        <f>IF(GL_Paste!$B273="","",DATE(YEAR(GL_Paste!$E273),MONTH(GL_Paste!$E273),1))</f>
        <v/>
      </c>
      <c r="C276">
        <f>IF(GL_Paste!$B273="","",IF(TRIM(GL_Paste!$M273)&lt;&gt;"",TRIM(GL_Paste!$M273),IFERROR(MID(GL_Paste!$I273,FIND("[",GL_Paste!$I273)+1,FIND("]",GL_Paste!$I273)-FIND("[",GL_Paste!$I273)-1),"")))</f>
        <v/>
      </c>
      <c r="D276">
        <f>IF(GL_Paste!$B273="","",IFERROR(INDEX(DeptName,MATCH($C276,DeptTag,0)),"UNALLOCATED"))</f>
        <v/>
      </c>
      <c r="E276">
        <f>IF(GL_Paste!$B273="","",IFERROR(INDEX(AcctCat,MATCH(GL_Paste!$B273&amp;"",AcctCode,0)),"UNKNOWN"))</f>
        <v/>
      </c>
      <c r="F276">
        <f>IF(GL_Paste!$B273="","",IFERROR(INDEX(AcctSub,MATCH(GL_Paste!$B273&amp;"",AcctCode,0)),"UNKNOWN"))</f>
        <v/>
      </c>
    </row>
    <row r="277">
      <c r="A277" s="40">
        <f>IF(GL_Paste!$B274="","",N(GL_Paste!$H274)-N(GL_Paste!$G274))</f>
        <v/>
      </c>
      <c r="B277" s="43">
        <f>IF(GL_Paste!$B274="","",DATE(YEAR(GL_Paste!$E274),MONTH(GL_Paste!$E274),1))</f>
        <v/>
      </c>
      <c r="C277">
        <f>IF(GL_Paste!$B274="","",IF(TRIM(GL_Paste!$M274)&lt;&gt;"",TRIM(GL_Paste!$M274),IFERROR(MID(GL_Paste!$I274,FIND("[",GL_Paste!$I274)+1,FIND("]",GL_Paste!$I274)-FIND("[",GL_Paste!$I274)-1),"")))</f>
        <v/>
      </c>
      <c r="D277">
        <f>IF(GL_Paste!$B274="","",IFERROR(INDEX(DeptName,MATCH($C277,DeptTag,0)),"UNALLOCATED"))</f>
        <v/>
      </c>
      <c r="E277">
        <f>IF(GL_Paste!$B274="","",IFERROR(INDEX(AcctCat,MATCH(GL_Paste!$B274&amp;"",AcctCode,0)),"UNKNOWN"))</f>
        <v/>
      </c>
      <c r="F277">
        <f>IF(GL_Paste!$B274="","",IFERROR(INDEX(AcctSub,MATCH(GL_Paste!$B274&amp;"",AcctCode,0)),"UNKNOWN"))</f>
        <v/>
      </c>
    </row>
    <row r="278">
      <c r="A278" s="40">
        <f>IF(GL_Paste!$B275="","",N(GL_Paste!$H275)-N(GL_Paste!$G275))</f>
        <v/>
      </c>
      <c r="B278" s="43">
        <f>IF(GL_Paste!$B275="","",DATE(YEAR(GL_Paste!$E275),MONTH(GL_Paste!$E275),1))</f>
        <v/>
      </c>
      <c r="C278">
        <f>IF(GL_Paste!$B275="","",IF(TRIM(GL_Paste!$M275)&lt;&gt;"",TRIM(GL_Paste!$M275),IFERROR(MID(GL_Paste!$I275,FIND("[",GL_Paste!$I275)+1,FIND("]",GL_Paste!$I275)-FIND("[",GL_Paste!$I275)-1),"")))</f>
        <v/>
      </c>
      <c r="D278">
        <f>IF(GL_Paste!$B275="","",IFERROR(INDEX(DeptName,MATCH($C278,DeptTag,0)),"UNALLOCATED"))</f>
        <v/>
      </c>
      <c r="E278">
        <f>IF(GL_Paste!$B275="","",IFERROR(INDEX(AcctCat,MATCH(GL_Paste!$B275&amp;"",AcctCode,0)),"UNKNOWN"))</f>
        <v/>
      </c>
      <c r="F278">
        <f>IF(GL_Paste!$B275="","",IFERROR(INDEX(AcctSub,MATCH(GL_Paste!$B275&amp;"",AcctCode,0)),"UNKNOWN"))</f>
        <v/>
      </c>
    </row>
    <row r="279">
      <c r="A279" s="40">
        <f>IF(GL_Paste!$B276="","",N(GL_Paste!$H276)-N(GL_Paste!$G276))</f>
        <v/>
      </c>
      <c r="B279" s="43">
        <f>IF(GL_Paste!$B276="","",DATE(YEAR(GL_Paste!$E276),MONTH(GL_Paste!$E276),1))</f>
        <v/>
      </c>
      <c r="C279">
        <f>IF(GL_Paste!$B276="","",IF(TRIM(GL_Paste!$M276)&lt;&gt;"",TRIM(GL_Paste!$M276),IFERROR(MID(GL_Paste!$I276,FIND("[",GL_Paste!$I276)+1,FIND("]",GL_Paste!$I276)-FIND("[",GL_Paste!$I276)-1),"")))</f>
        <v/>
      </c>
      <c r="D279">
        <f>IF(GL_Paste!$B276="","",IFERROR(INDEX(DeptName,MATCH($C279,DeptTag,0)),"UNALLOCATED"))</f>
        <v/>
      </c>
      <c r="E279">
        <f>IF(GL_Paste!$B276="","",IFERROR(INDEX(AcctCat,MATCH(GL_Paste!$B276&amp;"",AcctCode,0)),"UNKNOWN"))</f>
        <v/>
      </c>
      <c r="F279">
        <f>IF(GL_Paste!$B276="","",IFERROR(INDEX(AcctSub,MATCH(GL_Paste!$B276&amp;"",AcctCode,0)),"UNKNOWN"))</f>
        <v/>
      </c>
    </row>
    <row r="280">
      <c r="A280" s="40">
        <f>IF(GL_Paste!$B277="","",N(GL_Paste!$H277)-N(GL_Paste!$G277))</f>
        <v/>
      </c>
      <c r="B280" s="43">
        <f>IF(GL_Paste!$B277="","",DATE(YEAR(GL_Paste!$E277),MONTH(GL_Paste!$E277),1))</f>
        <v/>
      </c>
      <c r="C280">
        <f>IF(GL_Paste!$B277="","",IF(TRIM(GL_Paste!$M277)&lt;&gt;"",TRIM(GL_Paste!$M277),IFERROR(MID(GL_Paste!$I277,FIND("[",GL_Paste!$I277)+1,FIND("]",GL_Paste!$I277)-FIND("[",GL_Paste!$I277)-1),"")))</f>
        <v/>
      </c>
      <c r="D280">
        <f>IF(GL_Paste!$B277="","",IFERROR(INDEX(DeptName,MATCH($C280,DeptTag,0)),"UNALLOCATED"))</f>
        <v/>
      </c>
      <c r="E280">
        <f>IF(GL_Paste!$B277="","",IFERROR(INDEX(AcctCat,MATCH(GL_Paste!$B277&amp;"",AcctCode,0)),"UNKNOWN"))</f>
        <v/>
      </c>
      <c r="F280">
        <f>IF(GL_Paste!$B277="","",IFERROR(INDEX(AcctSub,MATCH(GL_Paste!$B277&amp;"",AcctCode,0)),"UNKNOWN"))</f>
        <v/>
      </c>
    </row>
    <row r="281">
      <c r="A281" s="40">
        <f>IF(GL_Paste!$B278="","",N(GL_Paste!$H278)-N(GL_Paste!$G278))</f>
        <v/>
      </c>
      <c r="B281" s="43">
        <f>IF(GL_Paste!$B278="","",DATE(YEAR(GL_Paste!$E278),MONTH(GL_Paste!$E278),1))</f>
        <v/>
      </c>
      <c r="C281">
        <f>IF(GL_Paste!$B278="","",IF(TRIM(GL_Paste!$M278)&lt;&gt;"",TRIM(GL_Paste!$M278),IFERROR(MID(GL_Paste!$I278,FIND("[",GL_Paste!$I278)+1,FIND("]",GL_Paste!$I278)-FIND("[",GL_Paste!$I278)-1),"")))</f>
        <v/>
      </c>
      <c r="D281">
        <f>IF(GL_Paste!$B278="","",IFERROR(INDEX(DeptName,MATCH($C281,DeptTag,0)),"UNALLOCATED"))</f>
        <v/>
      </c>
      <c r="E281">
        <f>IF(GL_Paste!$B278="","",IFERROR(INDEX(AcctCat,MATCH(GL_Paste!$B278&amp;"",AcctCode,0)),"UNKNOWN"))</f>
        <v/>
      </c>
      <c r="F281">
        <f>IF(GL_Paste!$B278="","",IFERROR(INDEX(AcctSub,MATCH(GL_Paste!$B278&amp;"",AcctCode,0)),"UNKNOWN"))</f>
        <v/>
      </c>
    </row>
    <row r="282">
      <c r="A282" s="40">
        <f>IF(GL_Paste!$B279="","",N(GL_Paste!$H279)-N(GL_Paste!$G279))</f>
        <v/>
      </c>
      <c r="B282" s="43">
        <f>IF(GL_Paste!$B279="","",DATE(YEAR(GL_Paste!$E279),MONTH(GL_Paste!$E279),1))</f>
        <v/>
      </c>
      <c r="C282">
        <f>IF(GL_Paste!$B279="","",IF(TRIM(GL_Paste!$M279)&lt;&gt;"",TRIM(GL_Paste!$M279),IFERROR(MID(GL_Paste!$I279,FIND("[",GL_Paste!$I279)+1,FIND("]",GL_Paste!$I279)-FIND("[",GL_Paste!$I279)-1),"")))</f>
        <v/>
      </c>
      <c r="D282">
        <f>IF(GL_Paste!$B279="","",IFERROR(INDEX(DeptName,MATCH($C282,DeptTag,0)),"UNALLOCATED"))</f>
        <v/>
      </c>
      <c r="E282">
        <f>IF(GL_Paste!$B279="","",IFERROR(INDEX(AcctCat,MATCH(GL_Paste!$B279&amp;"",AcctCode,0)),"UNKNOWN"))</f>
        <v/>
      </c>
      <c r="F282">
        <f>IF(GL_Paste!$B279="","",IFERROR(INDEX(AcctSub,MATCH(GL_Paste!$B279&amp;"",AcctCode,0)),"UNKNOWN"))</f>
        <v/>
      </c>
    </row>
    <row r="283">
      <c r="A283" s="40">
        <f>IF(GL_Paste!$B280="","",N(GL_Paste!$H280)-N(GL_Paste!$G280))</f>
        <v/>
      </c>
      <c r="B283" s="43">
        <f>IF(GL_Paste!$B280="","",DATE(YEAR(GL_Paste!$E280),MONTH(GL_Paste!$E280),1))</f>
        <v/>
      </c>
      <c r="C283">
        <f>IF(GL_Paste!$B280="","",IF(TRIM(GL_Paste!$M280)&lt;&gt;"",TRIM(GL_Paste!$M280),IFERROR(MID(GL_Paste!$I280,FIND("[",GL_Paste!$I280)+1,FIND("]",GL_Paste!$I280)-FIND("[",GL_Paste!$I280)-1),"")))</f>
        <v/>
      </c>
      <c r="D283">
        <f>IF(GL_Paste!$B280="","",IFERROR(INDEX(DeptName,MATCH($C283,DeptTag,0)),"UNALLOCATED"))</f>
        <v/>
      </c>
      <c r="E283">
        <f>IF(GL_Paste!$B280="","",IFERROR(INDEX(AcctCat,MATCH(GL_Paste!$B280&amp;"",AcctCode,0)),"UNKNOWN"))</f>
        <v/>
      </c>
      <c r="F283">
        <f>IF(GL_Paste!$B280="","",IFERROR(INDEX(AcctSub,MATCH(GL_Paste!$B280&amp;"",AcctCode,0)),"UNKNOWN"))</f>
        <v/>
      </c>
    </row>
    <row r="284">
      <c r="A284" s="40">
        <f>IF(GL_Paste!$B281="","",N(GL_Paste!$H281)-N(GL_Paste!$G281))</f>
        <v/>
      </c>
      <c r="B284" s="43">
        <f>IF(GL_Paste!$B281="","",DATE(YEAR(GL_Paste!$E281),MONTH(GL_Paste!$E281),1))</f>
        <v/>
      </c>
      <c r="C284">
        <f>IF(GL_Paste!$B281="","",IF(TRIM(GL_Paste!$M281)&lt;&gt;"",TRIM(GL_Paste!$M281),IFERROR(MID(GL_Paste!$I281,FIND("[",GL_Paste!$I281)+1,FIND("]",GL_Paste!$I281)-FIND("[",GL_Paste!$I281)-1),"")))</f>
        <v/>
      </c>
      <c r="D284">
        <f>IF(GL_Paste!$B281="","",IFERROR(INDEX(DeptName,MATCH($C284,DeptTag,0)),"UNALLOCATED"))</f>
        <v/>
      </c>
      <c r="E284">
        <f>IF(GL_Paste!$B281="","",IFERROR(INDEX(AcctCat,MATCH(GL_Paste!$B281&amp;"",AcctCode,0)),"UNKNOWN"))</f>
        <v/>
      </c>
      <c r="F284">
        <f>IF(GL_Paste!$B281="","",IFERROR(INDEX(AcctSub,MATCH(GL_Paste!$B281&amp;"",AcctCode,0)),"UNKNOWN"))</f>
        <v/>
      </c>
    </row>
    <row r="285">
      <c r="A285" s="40">
        <f>IF(GL_Paste!$B282="","",N(GL_Paste!$H282)-N(GL_Paste!$G282))</f>
        <v/>
      </c>
      <c r="B285" s="43">
        <f>IF(GL_Paste!$B282="","",DATE(YEAR(GL_Paste!$E282),MONTH(GL_Paste!$E282),1))</f>
        <v/>
      </c>
      <c r="C285">
        <f>IF(GL_Paste!$B282="","",IF(TRIM(GL_Paste!$M282)&lt;&gt;"",TRIM(GL_Paste!$M282),IFERROR(MID(GL_Paste!$I282,FIND("[",GL_Paste!$I282)+1,FIND("]",GL_Paste!$I282)-FIND("[",GL_Paste!$I282)-1),"")))</f>
        <v/>
      </c>
      <c r="D285">
        <f>IF(GL_Paste!$B282="","",IFERROR(INDEX(DeptName,MATCH($C285,DeptTag,0)),"UNALLOCATED"))</f>
        <v/>
      </c>
      <c r="E285">
        <f>IF(GL_Paste!$B282="","",IFERROR(INDEX(AcctCat,MATCH(GL_Paste!$B282&amp;"",AcctCode,0)),"UNKNOWN"))</f>
        <v/>
      </c>
      <c r="F285">
        <f>IF(GL_Paste!$B282="","",IFERROR(INDEX(AcctSub,MATCH(GL_Paste!$B282&amp;"",AcctCode,0)),"UNKNOWN"))</f>
        <v/>
      </c>
    </row>
    <row r="286">
      <c r="A286" s="40">
        <f>IF(GL_Paste!$B283="","",N(GL_Paste!$H283)-N(GL_Paste!$G283))</f>
        <v/>
      </c>
      <c r="B286" s="43">
        <f>IF(GL_Paste!$B283="","",DATE(YEAR(GL_Paste!$E283),MONTH(GL_Paste!$E283),1))</f>
        <v/>
      </c>
      <c r="C286">
        <f>IF(GL_Paste!$B283="","",IF(TRIM(GL_Paste!$M283)&lt;&gt;"",TRIM(GL_Paste!$M283),IFERROR(MID(GL_Paste!$I283,FIND("[",GL_Paste!$I283)+1,FIND("]",GL_Paste!$I283)-FIND("[",GL_Paste!$I283)-1),"")))</f>
        <v/>
      </c>
      <c r="D286">
        <f>IF(GL_Paste!$B283="","",IFERROR(INDEX(DeptName,MATCH($C286,DeptTag,0)),"UNALLOCATED"))</f>
        <v/>
      </c>
      <c r="E286">
        <f>IF(GL_Paste!$B283="","",IFERROR(INDEX(AcctCat,MATCH(GL_Paste!$B283&amp;"",AcctCode,0)),"UNKNOWN"))</f>
        <v/>
      </c>
      <c r="F286">
        <f>IF(GL_Paste!$B283="","",IFERROR(INDEX(AcctSub,MATCH(GL_Paste!$B283&amp;"",AcctCode,0)),"UNKNOWN"))</f>
        <v/>
      </c>
    </row>
    <row r="287">
      <c r="A287" s="40">
        <f>IF(GL_Paste!$B284="","",N(GL_Paste!$H284)-N(GL_Paste!$G284))</f>
        <v/>
      </c>
      <c r="B287" s="43">
        <f>IF(GL_Paste!$B284="","",DATE(YEAR(GL_Paste!$E284),MONTH(GL_Paste!$E284),1))</f>
        <v/>
      </c>
      <c r="C287">
        <f>IF(GL_Paste!$B284="","",IF(TRIM(GL_Paste!$M284)&lt;&gt;"",TRIM(GL_Paste!$M284),IFERROR(MID(GL_Paste!$I284,FIND("[",GL_Paste!$I284)+1,FIND("]",GL_Paste!$I284)-FIND("[",GL_Paste!$I284)-1),"")))</f>
        <v/>
      </c>
      <c r="D287">
        <f>IF(GL_Paste!$B284="","",IFERROR(INDEX(DeptName,MATCH($C287,DeptTag,0)),"UNALLOCATED"))</f>
        <v/>
      </c>
      <c r="E287">
        <f>IF(GL_Paste!$B284="","",IFERROR(INDEX(AcctCat,MATCH(GL_Paste!$B284&amp;"",AcctCode,0)),"UNKNOWN"))</f>
        <v/>
      </c>
      <c r="F287">
        <f>IF(GL_Paste!$B284="","",IFERROR(INDEX(AcctSub,MATCH(GL_Paste!$B284&amp;"",AcctCode,0)),"UNKNOWN"))</f>
        <v/>
      </c>
    </row>
    <row r="288">
      <c r="A288" s="40">
        <f>IF(GL_Paste!$B285="","",N(GL_Paste!$H285)-N(GL_Paste!$G285))</f>
        <v/>
      </c>
      <c r="B288" s="43">
        <f>IF(GL_Paste!$B285="","",DATE(YEAR(GL_Paste!$E285),MONTH(GL_Paste!$E285),1))</f>
        <v/>
      </c>
      <c r="C288">
        <f>IF(GL_Paste!$B285="","",IF(TRIM(GL_Paste!$M285)&lt;&gt;"",TRIM(GL_Paste!$M285),IFERROR(MID(GL_Paste!$I285,FIND("[",GL_Paste!$I285)+1,FIND("]",GL_Paste!$I285)-FIND("[",GL_Paste!$I285)-1),"")))</f>
        <v/>
      </c>
      <c r="D288">
        <f>IF(GL_Paste!$B285="","",IFERROR(INDEX(DeptName,MATCH($C288,DeptTag,0)),"UNALLOCATED"))</f>
        <v/>
      </c>
      <c r="E288">
        <f>IF(GL_Paste!$B285="","",IFERROR(INDEX(AcctCat,MATCH(GL_Paste!$B285&amp;"",AcctCode,0)),"UNKNOWN"))</f>
        <v/>
      </c>
      <c r="F288">
        <f>IF(GL_Paste!$B285="","",IFERROR(INDEX(AcctSub,MATCH(GL_Paste!$B285&amp;"",AcctCode,0)),"UNKNOWN"))</f>
        <v/>
      </c>
    </row>
    <row r="289">
      <c r="A289" s="40">
        <f>IF(GL_Paste!$B286="","",N(GL_Paste!$H286)-N(GL_Paste!$G286))</f>
        <v/>
      </c>
      <c r="B289" s="43">
        <f>IF(GL_Paste!$B286="","",DATE(YEAR(GL_Paste!$E286),MONTH(GL_Paste!$E286),1))</f>
        <v/>
      </c>
      <c r="C289">
        <f>IF(GL_Paste!$B286="","",IF(TRIM(GL_Paste!$M286)&lt;&gt;"",TRIM(GL_Paste!$M286),IFERROR(MID(GL_Paste!$I286,FIND("[",GL_Paste!$I286)+1,FIND("]",GL_Paste!$I286)-FIND("[",GL_Paste!$I286)-1),"")))</f>
        <v/>
      </c>
      <c r="D289">
        <f>IF(GL_Paste!$B286="","",IFERROR(INDEX(DeptName,MATCH($C289,DeptTag,0)),"UNALLOCATED"))</f>
        <v/>
      </c>
      <c r="E289">
        <f>IF(GL_Paste!$B286="","",IFERROR(INDEX(AcctCat,MATCH(GL_Paste!$B286&amp;"",AcctCode,0)),"UNKNOWN"))</f>
        <v/>
      </c>
      <c r="F289">
        <f>IF(GL_Paste!$B286="","",IFERROR(INDEX(AcctSub,MATCH(GL_Paste!$B286&amp;"",AcctCode,0)),"UNKNOWN"))</f>
        <v/>
      </c>
    </row>
    <row r="290">
      <c r="A290" s="40">
        <f>IF(GL_Paste!$B287="","",N(GL_Paste!$H287)-N(GL_Paste!$G287))</f>
        <v/>
      </c>
      <c r="B290" s="43">
        <f>IF(GL_Paste!$B287="","",DATE(YEAR(GL_Paste!$E287),MONTH(GL_Paste!$E287),1))</f>
        <v/>
      </c>
      <c r="C290">
        <f>IF(GL_Paste!$B287="","",IF(TRIM(GL_Paste!$M287)&lt;&gt;"",TRIM(GL_Paste!$M287),IFERROR(MID(GL_Paste!$I287,FIND("[",GL_Paste!$I287)+1,FIND("]",GL_Paste!$I287)-FIND("[",GL_Paste!$I287)-1),"")))</f>
        <v/>
      </c>
      <c r="D290">
        <f>IF(GL_Paste!$B287="","",IFERROR(INDEX(DeptName,MATCH($C290,DeptTag,0)),"UNALLOCATED"))</f>
        <v/>
      </c>
      <c r="E290">
        <f>IF(GL_Paste!$B287="","",IFERROR(INDEX(AcctCat,MATCH(GL_Paste!$B287&amp;"",AcctCode,0)),"UNKNOWN"))</f>
        <v/>
      </c>
      <c r="F290">
        <f>IF(GL_Paste!$B287="","",IFERROR(INDEX(AcctSub,MATCH(GL_Paste!$B287&amp;"",AcctCode,0)),"UNKNOWN"))</f>
        <v/>
      </c>
    </row>
    <row r="291">
      <c r="A291" s="40">
        <f>IF(GL_Paste!$B288="","",N(GL_Paste!$H288)-N(GL_Paste!$G288))</f>
        <v/>
      </c>
      <c r="B291" s="43">
        <f>IF(GL_Paste!$B288="","",DATE(YEAR(GL_Paste!$E288),MONTH(GL_Paste!$E288),1))</f>
        <v/>
      </c>
      <c r="C291">
        <f>IF(GL_Paste!$B288="","",IF(TRIM(GL_Paste!$M288)&lt;&gt;"",TRIM(GL_Paste!$M288),IFERROR(MID(GL_Paste!$I288,FIND("[",GL_Paste!$I288)+1,FIND("]",GL_Paste!$I288)-FIND("[",GL_Paste!$I288)-1),"")))</f>
        <v/>
      </c>
      <c r="D291">
        <f>IF(GL_Paste!$B288="","",IFERROR(INDEX(DeptName,MATCH($C291,DeptTag,0)),"UNALLOCATED"))</f>
        <v/>
      </c>
      <c r="E291">
        <f>IF(GL_Paste!$B288="","",IFERROR(INDEX(AcctCat,MATCH(GL_Paste!$B288&amp;"",AcctCode,0)),"UNKNOWN"))</f>
        <v/>
      </c>
      <c r="F291">
        <f>IF(GL_Paste!$B288="","",IFERROR(INDEX(AcctSub,MATCH(GL_Paste!$B288&amp;"",AcctCode,0)),"UNKNOWN"))</f>
        <v/>
      </c>
    </row>
    <row r="292">
      <c r="A292" s="40">
        <f>IF(GL_Paste!$B289="","",N(GL_Paste!$H289)-N(GL_Paste!$G289))</f>
        <v/>
      </c>
      <c r="B292" s="43">
        <f>IF(GL_Paste!$B289="","",DATE(YEAR(GL_Paste!$E289),MONTH(GL_Paste!$E289),1))</f>
        <v/>
      </c>
      <c r="C292">
        <f>IF(GL_Paste!$B289="","",IF(TRIM(GL_Paste!$M289)&lt;&gt;"",TRIM(GL_Paste!$M289),IFERROR(MID(GL_Paste!$I289,FIND("[",GL_Paste!$I289)+1,FIND("]",GL_Paste!$I289)-FIND("[",GL_Paste!$I289)-1),"")))</f>
        <v/>
      </c>
      <c r="D292">
        <f>IF(GL_Paste!$B289="","",IFERROR(INDEX(DeptName,MATCH($C292,DeptTag,0)),"UNALLOCATED"))</f>
        <v/>
      </c>
      <c r="E292">
        <f>IF(GL_Paste!$B289="","",IFERROR(INDEX(AcctCat,MATCH(GL_Paste!$B289&amp;"",AcctCode,0)),"UNKNOWN"))</f>
        <v/>
      </c>
      <c r="F292">
        <f>IF(GL_Paste!$B289="","",IFERROR(INDEX(AcctSub,MATCH(GL_Paste!$B289&amp;"",AcctCode,0)),"UNKNOWN"))</f>
        <v/>
      </c>
    </row>
    <row r="293">
      <c r="A293" s="40">
        <f>IF(GL_Paste!$B290="","",N(GL_Paste!$H290)-N(GL_Paste!$G290))</f>
        <v/>
      </c>
      <c r="B293" s="43">
        <f>IF(GL_Paste!$B290="","",DATE(YEAR(GL_Paste!$E290),MONTH(GL_Paste!$E290),1))</f>
        <v/>
      </c>
      <c r="C293">
        <f>IF(GL_Paste!$B290="","",IF(TRIM(GL_Paste!$M290)&lt;&gt;"",TRIM(GL_Paste!$M290),IFERROR(MID(GL_Paste!$I290,FIND("[",GL_Paste!$I290)+1,FIND("]",GL_Paste!$I290)-FIND("[",GL_Paste!$I290)-1),"")))</f>
        <v/>
      </c>
      <c r="D293">
        <f>IF(GL_Paste!$B290="","",IFERROR(INDEX(DeptName,MATCH($C293,DeptTag,0)),"UNALLOCATED"))</f>
        <v/>
      </c>
      <c r="E293">
        <f>IF(GL_Paste!$B290="","",IFERROR(INDEX(AcctCat,MATCH(GL_Paste!$B290&amp;"",AcctCode,0)),"UNKNOWN"))</f>
        <v/>
      </c>
      <c r="F293">
        <f>IF(GL_Paste!$B290="","",IFERROR(INDEX(AcctSub,MATCH(GL_Paste!$B290&amp;"",AcctCode,0)),"UNKNOWN"))</f>
        <v/>
      </c>
    </row>
    <row r="294">
      <c r="A294" s="40">
        <f>IF(GL_Paste!$B291="","",N(GL_Paste!$H291)-N(GL_Paste!$G291))</f>
        <v/>
      </c>
      <c r="B294" s="43">
        <f>IF(GL_Paste!$B291="","",DATE(YEAR(GL_Paste!$E291),MONTH(GL_Paste!$E291),1))</f>
        <v/>
      </c>
      <c r="C294">
        <f>IF(GL_Paste!$B291="","",IF(TRIM(GL_Paste!$M291)&lt;&gt;"",TRIM(GL_Paste!$M291),IFERROR(MID(GL_Paste!$I291,FIND("[",GL_Paste!$I291)+1,FIND("]",GL_Paste!$I291)-FIND("[",GL_Paste!$I291)-1),"")))</f>
        <v/>
      </c>
      <c r="D294">
        <f>IF(GL_Paste!$B291="","",IFERROR(INDEX(DeptName,MATCH($C294,DeptTag,0)),"UNALLOCATED"))</f>
        <v/>
      </c>
      <c r="E294">
        <f>IF(GL_Paste!$B291="","",IFERROR(INDEX(AcctCat,MATCH(GL_Paste!$B291&amp;"",AcctCode,0)),"UNKNOWN"))</f>
        <v/>
      </c>
      <c r="F294">
        <f>IF(GL_Paste!$B291="","",IFERROR(INDEX(AcctSub,MATCH(GL_Paste!$B291&amp;"",AcctCode,0)),"UNKNOWN"))</f>
        <v/>
      </c>
    </row>
    <row r="295">
      <c r="A295" s="40">
        <f>IF(GL_Paste!$B292="","",N(GL_Paste!$H292)-N(GL_Paste!$G292))</f>
        <v/>
      </c>
      <c r="B295" s="43">
        <f>IF(GL_Paste!$B292="","",DATE(YEAR(GL_Paste!$E292),MONTH(GL_Paste!$E292),1))</f>
        <v/>
      </c>
      <c r="C295">
        <f>IF(GL_Paste!$B292="","",IF(TRIM(GL_Paste!$M292)&lt;&gt;"",TRIM(GL_Paste!$M292),IFERROR(MID(GL_Paste!$I292,FIND("[",GL_Paste!$I292)+1,FIND("]",GL_Paste!$I292)-FIND("[",GL_Paste!$I292)-1),"")))</f>
        <v/>
      </c>
      <c r="D295">
        <f>IF(GL_Paste!$B292="","",IFERROR(INDEX(DeptName,MATCH($C295,DeptTag,0)),"UNALLOCATED"))</f>
        <v/>
      </c>
      <c r="E295">
        <f>IF(GL_Paste!$B292="","",IFERROR(INDEX(AcctCat,MATCH(GL_Paste!$B292&amp;"",AcctCode,0)),"UNKNOWN"))</f>
        <v/>
      </c>
      <c r="F295">
        <f>IF(GL_Paste!$B292="","",IFERROR(INDEX(AcctSub,MATCH(GL_Paste!$B292&amp;"",AcctCode,0)),"UNKNOWN"))</f>
        <v/>
      </c>
    </row>
    <row r="296">
      <c r="A296" s="40">
        <f>IF(GL_Paste!$B293="","",N(GL_Paste!$H293)-N(GL_Paste!$G293))</f>
        <v/>
      </c>
      <c r="B296" s="43">
        <f>IF(GL_Paste!$B293="","",DATE(YEAR(GL_Paste!$E293),MONTH(GL_Paste!$E293),1))</f>
        <v/>
      </c>
      <c r="C296">
        <f>IF(GL_Paste!$B293="","",IF(TRIM(GL_Paste!$M293)&lt;&gt;"",TRIM(GL_Paste!$M293),IFERROR(MID(GL_Paste!$I293,FIND("[",GL_Paste!$I293)+1,FIND("]",GL_Paste!$I293)-FIND("[",GL_Paste!$I293)-1),"")))</f>
        <v/>
      </c>
      <c r="D296">
        <f>IF(GL_Paste!$B293="","",IFERROR(INDEX(DeptName,MATCH($C296,DeptTag,0)),"UNALLOCATED"))</f>
        <v/>
      </c>
      <c r="E296">
        <f>IF(GL_Paste!$B293="","",IFERROR(INDEX(AcctCat,MATCH(GL_Paste!$B293&amp;"",AcctCode,0)),"UNKNOWN"))</f>
        <v/>
      </c>
      <c r="F296">
        <f>IF(GL_Paste!$B293="","",IFERROR(INDEX(AcctSub,MATCH(GL_Paste!$B293&amp;"",AcctCode,0)),"UNKNOWN"))</f>
        <v/>
      </c>
    </row>
    <row r="297">
      <c r="A297" s="40">
        <f>IF(GL_Paste!$B294="","",N(GL_Paste!$H294)-N(GL_Paste!$G294))</f>
        <v/>
      </c>
      <c r="B297" s="43">
        <f>IF(GL_Paste!$B294="","",DATE(YEAR(GL_Paste!$E294),MONTH(GL_Paste!$E294),1))</f>
        <v/>
      </c>
      <c r="C297">
        <f>IF(GL_Paste!$B294="","",IF(TRIM(GL_Paste!$M294)&lt;&gt;"",TRIM(GL_Paste!$M294),IFERROR(MID(GL_Paste!$I294,FIND("[",GL_Paste!$I294)+1,FIND("]",GL_Paste!$I294)-FIND("[",GL_Paste!$I294)-1),"")))</f>
        <v/>
      </c>
      <c r="D297">
        <f>IF(GL_Paste!$B294="","",IFERROR(INDEX(DeptName,MATCH($C297,DeptTag,0)),"UNALLOCATED"))</f>
        <v/>
      </c>
      <c r="E297">
        <f>IF(GL_Paste!$B294="","",IFERROR(INDEX(AcctCat,MATCH(GL_Paste!$B294&amp;"",AcctCode,0)),"UNKNOWN"))</f>
        <v/>
      </c>
      <c r="F297">
        <f>IF(GL_Paste!$B294="","",IFERROR(INDEX(AcctSub,MATCH(GL_Paste!$B294&amp;"",AcctCode,0)),"UNKNOWN"))</f>
        <v/>
      </c>
    </row>
    <row r="298">
      <c r="A298" s="40">
        <f>IF(GL_Paste!$B295="","",N(GL_Paste!$H295)-N(GL_Paste!$G295))</f>
        <v/>
      </c>
      <c r="B298" s="43">
        <f>IF(GL_Paste!$B295="","",DATE(YEAR(GL_Paste!$E295),MONTH(GL_Paste!$E295),1))</f>
        <v/>
      </c>
      <c r="C298">
        <f>IF(GL_Paste!$B295="","",IF(TRIM(GL_Paste!$M295)&lt;&gt;"",TRIM(GL_Paste!$M295),IFERROR(MID(GL_Paste!$I295,FIND("[",GL_Paste!$I295)+1,FIND("]",GL_Paste!$I295)-FIND("[",GL_Paste!$I295)-1),"")))</f>
        <v/>
      </c>
      <c r="D298">
        <f>IF(GL_Paste!$B295="","",IFERROR(INDEX(DeptName,MATCH($C298,DeptTag,0)),"UNALLOCATED"))</f>
        <v/>
      </c>
      <c r="E298">
        <f>IF(GL_Paste!$B295="","",IFERROR(INDEX(AcctCat,MATCH(GL_Paste!$B295&amp;"",AcctCode,0)),"UNKNOWN"))</f>
        <v/>
      </c>
      <c r="F298">
        <f>IF(GL_Paste!$B295="","",IFERROR(INDEX(AcctSub,MATCH(GL_Paste!$B295&amp;"",AcctCode,0)),"UNKNOWN"))</f>
        <v/>
      </c>
    </row>
    <row r="299">
      <c r="A299" s="40">
        <f>IF(GL_Paste!$B296="","",N(GL_Paste!$H296)-N(GL_Paste!$G296))</f>
        <v/>
      </c>
      <c r="B299" s="43">
        <f>IF(GL_Paste!$B296="","",DATE(YEAR(GL_Paste!$E296),MONTH(GL_Paste!$E296),1))</f>
        <v/>
      </c>
      <c r="C299">
        <f>IF(GL_Paste!$B296="","",IF(TRIM(GL_Paste!$M296)&lt;&gt;"",TRIM(GL_Paste!$M296),IFERROR(MID(GL_Paste!$I296,FIND("[",GL_Paste!$I296)+1,FIND("]",GL_Paste!$I296)-FIND("[",GL_Paste!$I296)-1),"")))</f>
        <v/>
      </c>
      <c r="D299">
        <f>IF(GL_Paste!$B296="","",IFERROR(INDEX(DeptName,MATCH($C299,DeptTag,0)),"UNALLOCATED"))</f>
        <v/>
      </c>
      <c r="E299">
        <f>IF(GL_Paste!$B296="","",IFERROR(INDEX(AcctCat,MATCH(GL_Paste!$B296&amp;"",AcctCode,0)),"UNKNOWN"))</f>
        <v/>
      </c>
      <c r="F299">
        <f>IF(GL_Paste!$B296="","",IFERROR(INDEX(AcctSub,MATCH(GL_Paste!$B296&amp;"",AcctCode,0)),"UNKNOWN"))</f>
        <v/>
      </c>
    </row>
    <row r="300">
      <c r="A300" s="40">
        <f>IF(GL_Paste!$B297="","",N(GL_Paste!$H297)-N(GL_Paste!$G297))</f>
        <v/>
      </c>
      <c r="B300" s="43">
        <f>IF(GL_Paste!$B297="","",DATE(YEAR(GL_Paste!$E297),MONTH(GL_Paste!$E297),1))</f>
        <v/>
      </c>
      <c r="C300">
        <f>IF(GL_Paste!$B297="","",IF(TRIM(GL_Paste!$M297)&lt;&gt;"",TRIM(GL_Paste!$M297),IFERROR(MID(GL_Paste!$I297,FIND("[",GL_Paste!$I297)+1,FIND("]",GL_Paste!$I297)-FIND("[",GL_Paste!$I297)-1),"")))</f>
        <v/>
      </c>
      <c r="D300">
        <f>IF(GL_Paste!$B297="","",IFERROR(INDEX(DeptName,MATCH($C300,DeptTag,0)),"UNALLOCATED"))</f>
        <v/>
      </c>
      <c r="E300">
        <f>IF(GL_Paste!$B297="","",IFERROR(INDEX(AcctCat,MATCH(GL_Paste!$B297&amp;"",AcctCode,0)),"UNKNOWN"))</f>
        <v/>
      </c>
      <c r="F300">
        <f>IF(GL_Paste!$B297="","",IFERROR(INDEX(AcctSub,MATCH(GL_Paste!$B297&amp;"",AcctCode,0)),"UNKNOWN"))</f>
        <v/>
      </c>
    </row>
    <row r="301">
      <c r="A301" s="40">
        <f>IF(GL_Paste!$B298="","",N(GL_Paste!$H298)-N(GL_Paste!$G298))</f>
        <v/>
      </c>
      <c r="B301" s="43">
        <f>IF(GL_Paste!$B298="","",DATE(YEAR(GL_Paste!$E298),MONTH(GL_Paste!$E298),1))</f>
        <v/>
      </c>
      <c r="C301">
        <f>IF(GL_Paste!$B298="","",IF(TRIM(GL_Paste!$M298)&lt;&gt;"",TRIM(GL_Paste!$M298),IFERROR(MID(GL_Paste!$I298,FIND("[",GL_Paste!$I298)+1,FIND("]",GL_Paste!$I298)-FIND("[",GL_Paste!$I298)-1),"")))</f>
        <v/>
      </c>
      <c r="D301">
        <f>IF(GL_Paste!$B298="","",IFERROR(INDEX(DeptName,MATCH($C301,DeptTag,0)),"UNALLOCATED"))</f>
        <v/>
      </c>
      <c r="E301">
        <f>IF(GL_Paste!$B298="","",IFERROR(INDEX(AcctCat,MATCH(GL_Paste!$B298&amp;"",AcctCode,0)),"UNKNOWN"))</f>
        <v/>
      </c>
      <c r="F301">
        <f>IF(GL_Paste!$B298="","",IFERROR(INDEX(AcctSub,MATCH(GL_Paste!$B298&amp;"",AcctCode,0)),"UNKNOWN"))</f>
        <v/>
      </c>
    </row>
    <row r="302">
      <c r="A302" s="40">
        <f>IF(GL_Paste!$B299="","",N(GL_Paste!$H299)-N(GL_Paste!$G299))</f>
        <v/>
      </c>
      <c r="B302" s="43">
        <f>IF(GL_Paste!$B299="","",DATE(YEAR(GL_Paste!$E299),MONTH(GL_Paste!$E299),1))</f>
        <v/>
      </c>
      <c r="C302">
        <f>IF(GL_Paste!$B299="","",IF(TRIM(GL_Paste!$M299)&lt;&gt;"",TRIM(GL_Paste!$M299),IFERROR(MID(GL_Paste!$I299,FIND("[",GL_Paste!$I299)+1,FIND("]",GL_Paste!$I299)-FIND("[",GL_Paste!$I299)-1),"")))</f>
        <v/>
      </c>
      <c r="D302">
        <f>IF(GL_Paste!$B299="","",IFERROR(INDEX(DeptName,MATCH($C302,DeptTag,0)),"UNALLOCATED"))</f>
        <v/>
      </c>
      <c r="E302">
        <f>IF(GL_Paste!$B299="","",IFERROR(INDEX(AcctCat,MATCH(GL_Paste!$B299&amp;"",AcctCode,0)),"UNKNOWN"))</f>
        <v/>
      </c>
      <c r="F302">
        <f>IF(GL_Paste!$B299="","",IFERROR(INDEX(AcctSub,MATCH(GL_Paste!$B299&amp;"",AcctCode,0)),"UNKNOWN"))</f>
        <v/>
      </c>
    </row>
    <row r="303">
      <c r="A303" s="40">
        <f>IF(GL_Paste!$B300="","",N(GL_Paste!$H300)-N(GL_Paste!$G300))</f>
        <v/>
      </c>
      <c r="B303" s="43">
        <f>IF(GL_Paste!$B300="","",DATE(YEAR(GL_Paste!$E300),MONTH(GL_Paste!$E300),1))</f>
        <v/>
      </c>
      <c r="C303">
        <f>IF(GL_Paste!$B300="","",IF(TRIM(GL_Paste!$M300)&lt;&gt;"",TRIM(GL_Paste!$M300),IFERROR(MID(GL_Paste!$I300,FIND("[",GL_Paste!$I300)+1,FIND("]",GL_Paste!$I300)-FIND("[",GL_Paste!$I300)-1),"")))</f>
        <v/>
      </c>
      <c r="D303">
        <f>IF(GL_Paste!$B300="","",IFERROR(INDEX(DeptName,MATCH($C303,DeptTag,0)),"UNALLOCATED"))</f>
        <v/>
      </c>
      <c r="E303">
        <f>IF(GL_Paste!$B300="","",IFERROR(INDEX(AcctCat,MATCH(GL_Paste!$B300&amp;"",AcctCode,0)),"UNKNOWN"))</f>
        <v/>
      </c>
      <c r="F303">
        <f>IF(GL_Paste!$B300="","",IFERROR(INDEX(AcctSub,MATCH(GL_Paste!$B300&amp;"",AcctCode,0)),"UNKNOWN"))</f>
        <v/>
      </c>
    </row>
    <row r="304">
      <c r="A304" s="40">
        <f>IF(GL_Paste!$B301="","",N(GL_Paste!$H301)-N(GL_Paste!$G301))</f>
        <v/>
      </c>
      <c r="B304" s="43">
        <f>IF(GL_Paste!$B301="","",DATE(YEAR(GL_Paste!$E301),MONTH(GL_Paste!$E301),1))</f>
        <v/>
      </c>
      <c r="C304">
        <f>IF(GL_Paste!$B301="","",IF(TRIM(GL_Paste!$M301)&lt;&gt;"",TRIM(GL_Paste!$M301),IFERROR(MID(GL_Paste!$I301,FIND("[",GL_Paste!$I301)+1,FIND("]",GL_Paste!$I301)-FIND("[",GL_Paste!$I301)-1),"")))</f>
        <v/>
      </c>
      <c r="D304">
        <f>IF(GL_Paste!$B301="","",IFERROR(INDEX(DeptName,MATCH($C304,DeptTag,0)),"UNALLOCATED"))</f>
        <v/>
      </c>
      <c r="E304">
        <f>IF(GL_Paste!$B301="","",IFERROR(INDEX(AcctCat,MATCH(GL_Paste!$B301&amp;"",AcctCode,0)),"UNKNOWN"))</f>
        <v/>
      </c>
      <c r="F304">
        <f>IF(GL_Paste!$B301="","",IFERROR(INDEX(AcctSub,MATCH(GL_Paste!$B301&amp;"",AcctCode,0)),"UNKNOWN"))</f>
        <v/>
      </c>
    </row>
    <row r="305">
      <c r="A305" s="40">
        <f>IF(GL_Paste!$B302="","",N(GL_Paste!$H302)-N(GL_Paste!$G302))</f>
        <v/>
      </c>
      <c r="B305" s="43">
        <f>IF(GL_Paste!$B302="","",DATE(YEAR(GL_Paste!$E302),MONTH(GL_Paste!$E302),1))</f>
        <v/>
      </c>
      <c r="C305">
        <f>IF(GL_Paste!$B302="","",IF(TRIM(GL_Paste!$M302)&lt;&gt;"",TRIM(GL_Paste!$M302),IFERROR(MID(GL_Paste!$I302,FIND("[",GL_Paste!$I302)+1,FIND("]",GL_Paste!$I302)-FIND("[",GL_Paste!$I302)-1),"")))</f>
        <v/>
      </c>
      <c r="D305">
        <f>IF(GL_Paste!$B302="","",IFERROR(INDEX(DeptName,MATCH($C305,DeptTag,0)),"UNALLOCATED"))</f>
        <v/>
      </c>
      <c r="E305">
        <f>IF(GL_Paste!$B302="","",IFERROR(INDEX(AcctCat,MATCH(GL_Paste!$B302&amp;"",AcctCode,0)),"UNKNOWN"))</f>
        <v/>
      </c>
      <c r="F305">
        <f>IF(GL_Paste!$B302="","",IFERROR(INDEX(AcctSub,MATCH(GL_Paste!$B302&amp;"",AcctCode,0)),"UNKNOWN"))</f>
        <v/>
      </c>
    </row>
    <row r="306">
      <c r="A306" s="40">
        <f>IF(GL_Paste!$B303="","",N(GL_Paste!$H303)-N(GL_Paste!$G303))</f>
        <v/>
      </c>
      <c r="B306" s="43">
        <f>IF(GL_Paste!$B303="","",DATE(YEAR(GL_Paste!$E303),MONTH(GL_Paste!$E303),1))</f>
        <v/>
      </c>
      <c r="C306">
        <f>IF(GL_Paste!$B303="","",IF(TRIM(GL_Paste!$M303)&lt;&gt;"",TRIM(GL_Paste!$M303),IFERROR(MID(GL_Paste!$I303,FIND("[",GL_Paste!$I303)+1,FIND("]",GL_Paste!$I303)-FIND("[",GL_Paste!$I303)-1),"")))</f>
        <v/>
      </c>
      <c r="D306">
        <f>IF(GL_Paste!$B303="","",IFERROR(INDEX(DeptName,MATCH($C306,DeptTag,0)),"UNALLOCATED"))</f>
        <v/>
      </c>
      <c r="E306">
        <f>IF(GL_Paste!$B303="","",IFERROR(INDEX(AcctCat,MATCH(GL_Paste!$B303&amp;"",AcctCode,0)),"UNKNOWN"))</f>
        <v/>
      </c>
      <c r="F306">
        <f>IF(GL_Paste!$B303="","",IFERROR(INDEX(AcctSub,MATCH(GL_Paste!$B303&amp;"",AcctCode,0)),"UNKNOWN"))</f>
        <v/>
      </c>
    </row>
    <row r="307">
      <c r="A307" s="40">
        <f>IF(GL_Paste!$B304="","",N(GL_Paste!$H304)-N(GL_Paste!$G304))</f>
        <v/>
      </c>
      <c r="B307" s="43">
        <f>IF(GL_Paste!$B304="","",DATE(YEAR(GL_Paste!$E304),MONTH(GL_Paste!$E304),1))</f>
        <v/>
      </c>
      <c r="C307">
        <f>IF(GL_Paste!$B304="","",IF(TRIM(GL_Paste!$M304)&lt;&gt;"",TRIM(GL_Paste!$M304),IFERROR(MID(GL_Paste!$I304,FIND("[",GL_Paste!$I304)+1,FIND("]",GL_Paste!$I304)-FIND("[",GL_Paste!$I304)-1),"")))</f>
        <v/>
      </c>
      <c r="D307">
        <f>IF(GL_Paste!$B304="","",IFERROR(INDEX(DeptName,MATCH($C307,DeptTag,0)),"UNALLOCATED"))</f>
        <v/>
      </c>
      <c r="E307">
        <f>IF(GL_Paste!$B304="","",IFERROR(INDEX(AcctCat,MATCH(GL_Paste!$B304&amp;"",AcctCode,0)),"UNKNOWN"))</f>
        <v/>
      </c>
      <c r="F307">
        <f>IF(GL_Paste!$B304="","",IFERROR(INDEX(AcctSub,MATCH(GL_Paste!$B304&amp;"",AcctCode,0)),"UNKNOWN"))</f>
        <v/>
      </c>
    </row>
    <row r="308">
      <c r="A308" s="40">
        <f>IF(GL_Paste!$B305="","",N(GL_Paste!$H305)-N(GL_Paste!$G305))</f>
        <v/>
      </c>
      <c r="B308" s="43">
        <f>IF(GL_Paste!$B305="","",DATE(YEAR(GL_Paste!$E305),MONTH(GL_Paste!$E305),1))</f>
        <v/>
      </c>
      <c r="C308">
        <f>IF(GL_Paste!$B305="","",IF(TRIM(GL_Paste!$M305)&lt;&gt;"",TRIM(GL_Paste!$M305),IFERROR(MID(GL_Paste!$I305,FIND("[",GL_Paste!$I305)+1,FIND("]",GL_Paste!$I305)-FIND("[",GL_Paste!$I305)-1),"")))</f>
        <v/>
      </c>
      <c r="D308">
        <f>IF(GL_Paste!$B305="","",IFERROR(INDEX(DeptName,MATCH($C308,DeptTag,0)),"UNALLOCATED"))</f>
        <v/>
      </c>
      <c r="E308">
        <f>IF(GL_Paste!$B305="","",IFERROR(INDEX(AcctCat,MATCH(GL_Paste!$B305&amp;"",AcctCode,0)),"UNKNOWN"))</f>
        <v/>
      </c>
      <c r="F308">
        <f>IF(GL_Paste!$B305="","",IFERROR(INDEX(AcctSub,MATCH(GL_Paste!$B305&amp;"",AcctCode,0)),"UNKNOWN"))</f>
        <v/>
      </c>
    </row>
    <row r="309">
      <c r="A309" s="40">
        <f>IF(GL_Paste!$B306="","",N(GL_Paste!$H306)-N(GL_Paste!$G306))</f>
        <v/>
      </c>
      <c r="B309" s="43">
        <f>IF(GL_Paste!$B306="","",DATE(YEAR(GL_Paste!$E306),MONTH(GL_Paste!$E306),1))</f>
        <v/>
      </c>
      <c r="C309">
        <f>IF(GL_Paste!$B306="","",IF(TRIM(GL_Paste!$M306)&lt;&gt;"",TRIM(GL_Paste!$M306),IFERROR(MID(GL_Paste!$I306,FIND("[",GL_Paste!$I306)+1,FIND("]",GL_Paste!$I306)-FIND("[",GL_Paste!$I306)-1),"")))</f>
        <v/>
      </c>
      <c r="D309">
        <f>IF(GL_Paste!$B306="","",IFERROR(INDEX(DeptName,MATCH($C309,DeptTag,0)),"UNALLOCATED"))</f>
        <v/>
      </c>
      <c r="E309">
        <f>IF(GL_Paste!$B306="","",IFERROR(INDEX(AcctCat,MATCH(GL_Paste!$B306&amp;"",AcctCode,0)),"UNKNOWN"))</f>
        <v/>
      </c>
      <c r="F309">
        <f>IF(GL_Paste!$B306="","",IFERROR(INDEX(AcctSub,MATCH(GL_Paste!$B306&amp;"",AcctCode,0)),"UNKNOWN"))</f>
        <v/>
      </c>
    </row>
    <row r="310">
      <c r="A310" s="40">
        <f>IF(GL_Paste!$B307="","",N(GL_Paste!$H307)-N(GL_Paste!$G307))</f>
        <v/>
      </c>
      <c r="B310" s="43">
        <f>IF(GL_Paste!$B307="","",DATE(YEAR(GL_Paste!$E307),MONTH(GL_Paste!$E307),1))</f>
        <v/>
      </c>
      <c r="C310">
        <f>IF(GL_Paste!$B307="","",IF(TRIM(GL_Paste!$M307)&lt;&gt;"",TRIM(GL_Paste!$M307),IFERROR(MID(GL_Paste!$I307,FIND("[",GL_Paste!$I307)+1,FIND("]",GL_Paste!$I307)-FIND("[",GL_Paste!$I307)-1),"")))</f>
        <v/>
      </c>
      <c r="D310">
        <f>IF(GL_Paste!$B307="","",IFERROR(INDEX(DeptName,MATCH($C310,DeptTag,0)),"UNALLOCATED"))</f>
        <v/>
      </c>
      <c r="E310">
        <f>IF(GL_Paste!$B307="","",IFERROR(INDEX(AcctCat,MATCH(GL_Paste!$B307&amp;"",AcctCode,0)),"UNKNOWN"))</f>
        <v/>
      </c>
      <c r="F310">
        <f>IF(GL_Paste!$B307="","",IFERROR(INDEX(AcctSub,MATCH(GL_Paste!$B307&amp;"",AcctCode,0)),"UNKNOWN"))</f>
        <v/>
      </c>
    </row>
    <row r="311">
      <c r="A311" s="40">
        <f>IF(GL_Paste!$B308="","",N(GL_Paste!$H308)-N(GL_Paste!$G308))</f>
        <v/>
      </c>
      <c r="B311" s="43">
        <f>IF(GL_Paste!$B308="","",DATE(YEAR(GL_Paste!$E308),MONTH(GL_Paste!$E308),1))</f>
        <v/>
      </c>
      <c r="C311">
        <f>IF(GL_Paste!$B308="","",IF(TRIM(GL_Paste!$M308)&lt;&gt;"",TRIM(GL_Paste!$M308),IFERROR(MID(GL_Paste!$I308,FIND("[",GL_Paste!$I308)+1,FIND("]",GL_Paste!$I308)-FIND("[",GL_Paste!$I308)-1),"")))</f>
        <v/>
      </c>
      <c r="D311">
        <f>IF(GL_Paste!$B308="","",IFERROR(INDEX(DeptName,MATCH($C311,DeptTag,0)),"UNALLOCATED"))</f>
        <v/>
      </c>
      <c r="E311">
        <f>IF(GL_Paste!$B308="","",IFERROR(INDEX(AcctCat,MATCH(GL_Paste!$B308&amp;"",AcctCode,0)),"UNKNOWN"))</f>
        <v/>
      </c>
      <c r="F311">
        <f>IF(GL_Paste!$B308="","",IFERROR(INDEX(AcctSub,MATCH(GL_Paste!$B308&amp;"",AcctCode,0)),"UNKNOWN"))</f>
        <v/>
      </c>
    </row>
    <row r="312">
      <c r="A312" s="40">
        <f>IF(GL_Paste!$B309="","",N(GL_Paste!$H309)-N(GL_Paste!$G309))</f>
        <v/>
      </c>
      <c r="B312" s="43">
        <f>IF(GL_Paste!$B309="","",DATE(YEAR(GL_Paste!$E309),MONTH(GL_Paste!$E309),1))</f>
        <v/>
      </c>
      <c r="C312">
        <f>IF(GL_Paste!$B309="","",IF(TRIM(GL_Paste!$M309)&lt;&gt;"",TRIM(GL_Paste!$M309),IFERROR(MID(GL_Paste!$I309,FIND("[",GL_Paste!$I309)+1,FIND("]",GL_Paste!$I309)-FIND("[",GL_Paste!$I309)-1),"")))</f>
        <v/>
      </c>
      <c r="D312">
        <f>IF(GL_Paste!$B309="","",IFERROR(INDEX(DeptName,MATCH($C312,DeptTag,0)),"UNALLOCATED"))</f>
        <v/>
      </c>
      <c r="E312">
        <f>IF(GL_Paste!$B309="","",IFERROR(INDEX(AcctCat,MATCH(GL_Paste!$B309&amp;"",AcctCode,0)),"UNKNOWN"))</f>
        <v/>
      </c>
      <c r="F312">
        <f>IF(GL_Paste!$B309="","",IFERROR(INDEX(AcctSub,MATCH(GL_Paste!$B309&amp;"",AcctCode,0)),"UNKNOWN"))</f>
        <v/>
      </c>
    </row>
    <row r="313">
      <c r="A313" s="40">
        <f>IF(GL_Paste!$B310="","",N(GL_Paste!$H310)-N(GL_Paste!$G310))</f>
        <v/>
      </c>
      <c r="B313" s="43">
        <f>IF(GL_Paste!$B310="","",DATE(YEAR(GL_Paste!$E310),MONTH(GL_Paste!$E310),1))</f>
        <v/>
      </c>
      <c r="C313">
        <f>IF(GL_Paste!$B310="","",IF(TRIM(GL_Paste!$M310)&lt;&gt;"",TRIM(GL_Paste!$M310),IFERROR(MID(GL_Paste!$I310,FIND("[",GL_Paste!$I310)+1,FIND("]",GL_Paste!$I310)-FIND("[",GL_Paste!$I310)-1),"")))</f>
        <v/>
      </c>
      <c r="D313">
        <f>IF(GL_Paste!$B310="","",IFERROR(INDEX(DeptName,MATCH($C313,DeptTag,0)),"UNALLOCATED"))</f>
        <v/>
      </c>
      <c r="E313">
        <f>IF(GL_Paste!$B310="","",IFERROR(INDEX(AcctCat,MATCH(GL_Paste!$B310&amp;"",AcctCode,0)),"UNKNOWN"))</f>
        <v/>
      </c>
      <c r="F313">
        <f>IF(GL_Paste!$B310="","",IFERROR(INDEX(AcctSub,MATCH(GL_Paste!$B310&amp;"",AcctCode,0)),"UNKNOWN"))</f>
        <v/>
      </c>
    </row>
    <row r="314">
      <c r="A314" s="40">
        <f>IF(GL_Paste!$B311="","",N(GL_Paste!$H311)-N(GL_Paste!$G311))</f>
        <v/>
      </c>
      <c r="B314" s="43">
        <f>IF(GL_Paste!$B311="","",DATE(YEAR(GL_Paste!$E311),MONTH(GL_Paste!$E311),1))</f>
        <v/>
      </c>
      <c r="C314">
        <f>IF(GL_Paste!$B311="","",IF(TRIM(GL_Paste!$M311)&lt;&gt;"",TRIM(GL_Paste!$M311),IFERROR(MID(GL_Paste!$I311,FIND("[",GL_Paste!$I311)+1,FIND("]",GL_Paste!$I311)-FIND("[",GL_Paste!$I311)-1),"")))</f>
        <v/>
      </c>
      <c r="D314">
        <f>IF(GL_Paste!$B311="","",IFERROR(INDEX(DeptName,MATCH($C314,DeptTag,0)),"UNALLOCATED"))</f>
        <v/>
      </c>
      <c r="E314">
        <f>IF(GL_Paste!$B311="","",IFERROR(INDEX(AcctCat,MATCH(GL_Paste!$B311&amp;"",AcctCode,0)),"UNKNOWN"))</f>
        <v/>
      </c>
      <c r="F314">
        <f>IF(GL_Paste!$B311="","",IFERROR(INDEX(AcctSub,MATCH(GL_Paste!$B311&amp;"",AcctCode,0)),"UNKNOWN"))</f>
        <v/>
      </c>
    </row>
    <row r="315">
      <c r="A315" s="40">
        <f>IF(GL_Paste!$B312="","",N(GL_Paste!$H312)-N(GL_Paste!$G312))</f>
        <v/>
      </c>
      <c r="B315" s="43">
        <f>IF(GL_Paste!$B312="","",DATE(YEAR(GL_Paste!$E312),MONTH(GL_Paste!$E312),1))</f>
        <v/>
      </c>
      <c r="C315">
        <f>IF(GL_Paste!$B312="","",IF(TRIM(GL_Paste!$M312)&lt;&gt;"",TRIM(GL_Paste!$M312),IFERROR(MID(GL_Paste!$I312,FIND("[",GL_Paste!$I312)+1,FIND("]",GL_Paste!$I312)-FIND("[",GL_Paste!$I312)-1),"")))</f>
        <v/>
      </c>
      <c r="D315">
        <f>IF(GL_Paste!$B312="","",IFERROR(INDEX(DeptName,MATCH($C315,DeptTag,0)),"UNALLOCATED"))</f>
        <v/>
      </c>
      <c r="E315">
        <f>IF(GL_Paste!$B312="","",IFERROR(INDEX(AcctCat,MATCH(GL_Paste!$B312&amp;"",AcctCode,0)),"UNKNOWN"))</f>
        <v/>
      </c>
      <c r="F315">
        <f>IF(GL_Paste!$B312="","",IFERROR(INDEX(AcctSub,MATCH(GL_Paste!$B312&amp;"",AcctCode,0)),"UNKNOWN"))</f>
        <v/>
      </c>
    </row>
    <row r="316">
      <c r="A316" s="40">
        <f>IF(GL_Paste!$B313="","",N(GL_Paste!$H313)-N(GL_Paste!$G313))</f>
        <v/>
      </c>
      <c r="B316" s="43">
        <f>IF(GL_Paste!$B313="","",DATE(YEAR(GL_Paste!$E313),MONTH(GL_Paste!$E313),1))</f>
        <v/>
      </c>
      <c r="C316">
        <f>IF(GL_Paste!$B313="","",IF(TRIM(GL_Paste!$M313)&lt;&gt;"",TRIM(GL_Paste!$M313),IFERROR(MID(GL_Paste!$I313,FIND("[",GL_Paste!$I313)+1,FIND("]",GL_Paste!$I313)-FIND("[",GL_Paste!$I313)-1),"")))</f>
        <v/>
      </c>
      <c r="D316">
        <f>IF(GL_Paste!$B313="","",IFERROR(INDEX(DeptName,MATCH($C316,DeptTag,0)),"UNALLOCATED"))</f>
        <v/>
      </c>
      <c r="E316">
        <f>IF(GL_Paste!$B313="","",IFERROR(INDEX(AcctCat,MATCH(GL_Paste!$B313&amp;"",AcctCode,0)),"UNKNOWN"))</f>
        <v/>
      </c>
      <c r="F316">
        <f>IF(GL_Paste!$B313="","",IFERROR(INDEX(AcctSub,MATCH(GL_Paste!$B313&amp;"",AcctCode,0)),"UNKNOWN"))</f>
        <v/>
      </c>
    </row>
    <row r="317">
      <c r="A317" s="40">
        <f>IF(GL_Paste!$B314="","",N(GL_Paste!$H314)-N(GL_Paste!$G314))</f>
        <v/>
      </c>
      <c r="B317" s="43">
        <f>IF(GL_Paste!$B314="","",DATE(YEAR(GL_Paste!$E314),MONTH(GL_Paste!$E314),1))</f>
        <v/>
      </c>
      <c r="C317">
        <f>IF(GL_Paste!$B314="","",IF(TRIM(GL_Paste!$M314)&lt;&gt;"",TRIM(GL_Paste!$M314),IFERROR(MID(GL_Paste!$I314,FIND("[",GL_Paste!$I314)+1,FIND("]",GL_Paste!$I314)-FIND("[",GL_Paste!$I314)-1),"")))</f>
        <v/>
      </c>
      <c r="D317">
        <f>IF(GL_Paste!$B314="","",IFERROR(INDEX(DeptName,MATCH($C317,DeptTag,0)),"UNALLOCATED"))</f>
        <v/>
      </c>
      <c r="E317">
        <f>IF(GL_Paste!$B314="","",IFERROR(INDEX(AcctCat,MATCH(GL_Paste!$B314&amp;"",AcctCode,0)),"UNKNOWN"))</f>
        <v/>
      </c>
      <c r="F317">
        <f>IF(GL_Paste!$B314="","",IFERROR(INDEX(AcctSub,MATCH(GL_Paste!$B314&amp;"",AcctCode,0)),"UNKNOWN"))</f>
        <v/>
      </c>
    </row>
    <row r="318">
      <c r="A318" s="40">
        <f>IF(GL_Paste!$B315="","",N(GL_Paste!$H315)-N(GL_Paste!$G315))</f>
        <v/>
      </c>
      <c r="B318" s="43">
        <f>IF(GL_Paste!$B315="","",DATE(YEAR(GL_Paste!$E315),MONTH(GL_Paste!$E315),1))</f>
        <v/>
      </c>
      <c r="C318">
        <f>IF(GL_Paste!$B315="","",IF(TRIM(GL_Paste!$M315)&lt;&gt;"",TRIM(GL_Paste!$M315),IFERROR(MID(GL_Paste!$I315,FIND("[",GL_Paste!$I315)+1,FIND("]",GL_Paste!$I315)-FIND("[",GL_Paste!$I315)-1),"")))</f>
        <v/>
      </c>
      <c r="D318">
        <f>IF(GL_Paste!$B315="","",IFERROR(INDEX(DeptName,MATCH($C318,DeptTag,0)),"UNALLOCATED"))</f>
        <v/>
      </c>
      <c r="E318">
        <f>IF(GL_Paste!$B315="","",IFERROR(INDEX(AcctCat,MATCH(GL_Paste!$B315&amp;"",AcctCode,0)),"UNKNOWN"))</f>
        <v/>
      </c>
      <c r="F318">
        <f>IF(GL_Paste!$B315="","",IFERROR(INDEX(AcctSub,MATCH(GL_Paste!$B315&amp;"",AcctCode,0)),"UNKNOWN"))</f>
        <v/>
      </c>
    </row>
    <row r="319">
      <c r="A319" s="40">
        <f>IF(GL_Paste!$B316="","",N(GL_Paste!$H316)-N(GL_Paste!$G316))</f>
        <v/>
      </c>
      <c r="B319" s="43">
        <f>IF(GL_Paste!$B316="","",DATE(YEAR(GL_Paste!$E316),MONTH(GL_Paste!$E316),1))</f>
        <v/>
      </c>
      <c r="C319">
        <f>IF(GL_Paste!$B316="","",IF(TRIM(GL_Paste!$M316)&lt;&gt;"",TRIM(GL_Paste!$M316),IFERROR(MID(GL_Paste!$I316,FIND("[",GL_Paste!$I316)+1,FIND("]",GL_Paste!$I316)-FIND("[",GL_Paste!$I316)-1),"")))</f>
        <v/>
      </c>
      <c r="D319">
        <f>IF(GL_Paste!$B316="","",IFERROR(INDEX(DeptName,MATCH($C319,DeptTag,0)),"UNALLOCATED"))</f>
        <v/>
      </c>
      <c r="E319">
        <f>IF(GL_Paste!$B316="","",IFERROR(INDEX(AcctCat,MATCH(GL_Paste!$B316&amp;"",AcctCode,0)),"UNKNOWN"))</f>
        <v/>
      </c>
      <c r="F319">
        <f>IF(GL_Paste!$B316="","",IFERROR(INDEX(AcctSub,MATCH(GL_Paste!$B316&amp;"",AcctCode,0)),"UNKNOWN"))</f>
        <v/>
      </c>
    </row>
    <row r="320">
      <c r="A320" s="40">
        <f>IF(GL_Paste!$B317="","",N(GL_Paste!$H317)-N(GL_Paste!$G317))</f>
        <v/>
      </c>
      <c r="B320" s="43">
        <f>IF(GL_Paste!$B317="","",DATE(YEAR(GL_Paste!$E317),MONTH(GL_Paste!$E317),1))</f>
        <v/>
      </c>
      <c r="C320">
        <f>IF(GL_Paste!$B317="","",IF(TRIM(GL_Paste!$M317)&lt;&gt;"",TRIM(GL_Paste!$M317),IFERROR(MID(GL_Paste!$I317,FIND("[",GL_Paste!$I317)+1,FIND("]",GL_Paste!$I317)-FIND("[",GL_Paste!$I317)-1),"")))</f>
        <v/>
      </c>
      <c r="D320">
        <f>IF(GL_Paste!$B317="","",IFERROR(INDEX(DeptName,MATCH($C320,DeptTag,0)),"UNALLOCATED"))</f>
        <v/>
      </c>
      <c r="E320">
        <f>IF(GL_Paste!$B317="","",IFERROR(INDEX(AcctCat,MATCH(GL_Paste!$B317&amp;"",AcctCode,0)),"UNKNOWN"))</f>
        <v/>
      </c>
      <c r="F320">
        <f>IF(GL_Paste!$B317="","",IFERROR(INDEX(AcctSub,MATCH(GL_Paste!$B317&amp;"",AcctCode,0)),"UNKNOWN"))</f>
        <v/>
      </c>
    </row>
    <row r="321">
      <c r="A321" s="40">
        <f>IF(GL_Paste!$B318="","",N(GL_Paste!$H318)-N(GL_Paste!$G318))</f>
        <v/>
      </c>
      <c r="B321" s="43">
        <f>IF(GL_Paste!$B318="","",DATE(YEAR(GL_Paste!$E318),MONTH(GL_Paste!$E318),1))</f>
        <v/>
      </c>
      <c r="C321">
        <f>IF(GL_Paste!$B318="","",IF(TRIM(GL_Paste!$M318)&lt;&gt;"",TRIM(GL_Paste!$M318),IFERROR(MID(GL_Paste!$I318,FIND("[",GL_Paste!$I318)+1,FIND("]",GL_Paste!$I318)-FIND("[",GL_Paste!$I318)-1),"")))</f>
        <v/>
      </c>
      <c r="D321">
        <f>IF(GL_Paste!$B318="","",IFERROR(INDEX(DeptName,MATCH($C321,DeptTag,0)),"UNALLOCATED"))</f>
        <v/>
      </c>
      <c r="E321">
        <f>IF(GL_Paste!$B318="","",IFERROR(INDEX(AcctCat,MATCH(GL_Paste!$B318&amp;"",AcctCode,0)),"UNKNOWN"))</f>
        <v/>
      </c>
      <c r="F321">
        <f>IF(GL_Paste!$B318="","",IFERROR(INDEX(AcctSub,MATCH(GL_Paste!$B318&amp;"",AcctCode,0)),"UNKNOWN"))</f>
        <v/>
      </c>
    </row>
    <row r="322">
      <c r="A322" s="40">
        <f>IF(GL_Paste!$B319="","",N(GL_Paste!$H319)-N(GL_Paste!$G319))</f>
        <v/>
      </c>
      <c r="B322" s="43">
        <f>IF(GL_Paste!$B319="","",DATE(YEAR(GL_Paste!$E319),MONTH(GL_Paste!$E319),1))</f>
        <v/>
      </c>
      <c r="C322">
        <f>IF(GL_Paste!$B319="","",IF(TRIM(GL_Paste!$M319)&lt;&gt;"",TRIM(GL_Paste!$M319),IFERROR(MID(GL_Paste!$I319,FIND("[",GL_Paste!$I319)+1,FIND("]",GL_Paste!$I319)-FIND("[",GL_Paste!$I319)-1),"")))</f>
        <v/>
      </c>
      <c r="D322">
        <f>IF(GL_Paste!$B319="","",IFERROR(INDEX(DeptName,MATCH($C322,DeptTag,0)),"UNALLOCATED"))</f>
        <v/>
      </c>
      <c r="E322">
        <f>IF(GL_Paste!$B319="","",IFERROR(INDEX(AcctCat,MATCH(GL_Paste!$B319&amp;"",AcctCode,0)),"UNKNOWN"))</f>
        <v/>
      </c>
      <c r="F322">
        <f>IF(GL_Paste!$B319="","",IFERROR(INDEX(AcctSub,MATCH(GL_Paste!$B319&amp;"",AcctCode,0)),"UNKNOWN"))</f>
        <v/>
      </c>
    </row>
    <row r="323">
      <c r="A323" s="40">
        <f>IF(GL_Paste!$B320="","",N(GL_Paste!$H320)-N(GL_Paste!$G320))</f>
        <v/>
      </c>
      <c r="B323" s="43">
        <f>IF(GL_Paste!$B320="","",DATE(YEAR(GL_Paste!$E320),MONTH(GL_Paste!$E320),1))</f>
        <v/>
      </c>
      <c r="C323">
        <f>IF(GL_Paste!$B320="","",IF(TRIM(GL_Paste!$M320)&lt;&gt;"",TRIM(GL_Paste!$M320),IFERROR(MID(GL_Paste!$I320,FIND("[",GL_Paste!$I320)+1,FIND("]",GL_Paste!$I320)-FIND("[",GL_Paste!$I320)-1),"")))</f>
        <v/>
      </c>
      <c r="D323">
        <f>IF(GL_Paste!$B320="","",IFERROR(INDEX(DeptName,MATCH($C323,DeptTag,0)),"UNALLOCATED"))</f>
        <v/>
      </c>
      <c r="E323">
        <f>IF(GL_Paste!$B320="","",IFERROR(INDEX(AcctCat,MATCH(GL_Paste!$B320&amp;"",AcctCode,0)),"UNKNOWN"))</f>
        <v/>
      </c>
      <c r="F323">
        <f>IF(GL_Paste!$B320="","",IFERROR(INDEX(AcctSub,MATCH(GL_Paste!$B320&amp;"",AcctCode,0)),"UNKNOWN"))</f>
        <v/>
      </c>
    </row>
    <row r="324">
      <c r="A324" s="40">
        <f>IF(GL_Paste!$B321="","",N(GL_Paste!$H321)-N(GL_Paste!$G321))</f>
        <v/>
      </c>
      <c r="B324" s="43">
        <f>IF(GL_Paste!$B321="","",DATE(YEAR(GL_Paste!$E321),MONTH(GL_Paste!$E321),1))</f>
        <v/>
      </c>
      <c r="C324">
        <f>IF(GL_Paste!$B321="","",IF(TRIM(GL_Paste!$M321)&lt;&gt;"",TRIM(GL_Paste!$M321),IFERROR(MID(GL_Paste!$I321,FIND("[",GL_Paste!$I321)+1,FIND("]",GL_Paste!$I321)-FIND("[",GL_Paste!$I321)-1),"")))</f>
        <v/>
      </c>
      <c r="D324">
        <f>IF(GL_Paste!$B321="","",IFERROR(INDEX(DeptName,MATCH($C324,DeptTag,0)),"UNALLOCATED"))</f>
        <v/>
      </c>
      <c r="E324">
        <f>IF(GL_Paste!$B321="","",IFERROR(INDEX(AcctCat,MATCH(GL_Paste!$B321&amp;"",AcctCode,0)),"UNKNOWN"))</f>
        <v/>
      </c>
      <c r="F324">
        <f>IF(GL_Paste!$B321="","",IFERROR(INDEX(AcctSub,MATCH(GL_Paste!$B321&amp;"",AcctCode,0)),"UNKNOWN"))</f>
        <v/>
      </c>
    </row>
    <row r="325">
      <c r="A325" s="40">
        <f>IF(GL_Paste!$B322="","",N(GL_Paste!$H322)-N(GL_Paste!$G322))</f>
        <v/>
      </c>
      <c r="B325" s="43">
        <f>IF(GL_Paste!$B322="","",DATE(YEAR(GL_Paste!$E322),MONTH(GL_Paste!$E322),1))</f>
        <v/>
      </c>
      <c r="C325">
        <f>IF(GL_Paste!$B322="","",IF(TRIM(GL_Paste!$M322)&lt;&gt;"",TRIM(GL_Paste!$M322),IFERROR(MID(GL_Paste!$I322,FIND("[",GL_Paste!$I322)+1,FIND("]",GL_Paste!$I322)-FIND("[",GL_Paste!$I322)-1),"")))</f>
        <v/>
      </c>
      <c r="D325">
        <f>IF(GL_Paste!$B322="","",IFERROR(INDEX(DeptName,MATCH($C325,DeptTag,0)),"UNALLOCATED"))</f>
        <v/>
      </c>
      <c r="E325">
        <f>IF(GL_Paste!$B322="","",IFERROR(INDEX(AcctCat,MATCH(GL_Paste!$B322&amp;"",AcctCode,0)),"UNKNOWN"))</f>
        <v/>
      </c>
      <c r="F325">
        <f>IF(GL_Paste!$B322="","",IFERROR(INDEX(AcctSub,MATCH(GL_Paste!$B322&amp;"",AcctCode,0)),"UNKNOWN"))</f>
        <v/>
      </c>
    </row>
    <row r="326">
      <c r="A326" s="40">
        <f>IF(GL_Paste!$B323="","",N(GL_Paste!$H323)-N(GL_Paste!$G323))</f>
        <v/>
      </c>
      <c r="B326" s="43">
        <f>IF(GL_Paste!$B323="","",DATE(YEAR(GL_Paste!$E323),MONTH(GL_Paste!$E323),1))</f>
        <v/>
      </c>
      <c r="C326">
        <f>IF(GL_Paste!$B323="","",IF(TRIM(GL_Paste!$M323)&lt;&gt;"",TRIM(GL_Paste!$M323),IFERROR(MID(GL_Paste!$I323,FIND("[",GL_Paste!$I323)+1,FIND("]",GL_Paste!$I323)-FIND("[",GL_Paste!$I323)-1),"")))</f>
        <v/>
      </c>
      <c r="D326">
        <f>IF(GL_Paste!$B323="","",IFERROR(INDEX(DeptName,MATCH($C326,DeptTag,0)),"UNALLOCATED"))</f>
        <v/>
      </c>
      <c r="E326">
        <f>IF(GL_Paste!$B323="","",IFERROR(INDEX(AcctCat,MATCH(GL_Paste!$B323&amp;"",AcctCode,0)),"UNKNOWN"))</f>
        <v/>
      </c>
      <c r="F326">
        <f>IF(GL_Paste!$B323="","",IFERROR(INDEX(AcctSub,MATCH(GL_Paste!$B323&amp;"",AcctCode,0)),"UNKNOWN"))</f>
        <v/>
      </c>
    </row>
    <row r="327">
      <c r="A327" s="40">
        <f>IF(GL_Paste!$B324="","",N(GL_Paste!$H324)-N(GL_Paste!$G324))</f>
        <v/>
      </c>
      <c r="B327" s="43">
        <f>IF(GL_Paste!$B324="","",DATE(YEAR(GL_Paste!$E324),MONTH(GL_Paste!$E324),1))</f>
        <v/>
      </c>
      <c r="C327">
        <f>IF(GL_Paste!$B324="","",IF(TRIM(GL_Paste!$M324)&lt;&gt;"",TRIM(GL_Paste!$M324),IFERROR(MID(GL_Paste!$I324,FIND("[",GL_Paste!$I324)+1,FIND("]",GL_Paste!$I324)-FIND("[",GL_Paste!$I324)-1),"")))</f>
        <v/>
      </c>
      <c r="D327">
        <f>IF(GL_Paste!$B324="","",IFERROR(INDEX(DeptName,MATCH($C327,DeptTag,0)),"UNALLOCATED"))</f>
        <v/>
      </c>
      <c r="E327">
        <f>IF(GL_Paste!$B324="","",IFERROR(INDEX(AcctCat,MATCH(GL_Paste!$B324&amp;"",AcctCode,0)),"UNKNOWN"))</f>
        <v/>
      </c>
      <c r="F327">
        <f>IF(GL_Paste!$B324="","",IFERROR(INDEX(AcctSub,MATCH(GL_Paste!$B324&amp;"",AcctCode,0)),"UNKNOWN"))</f>
        <v/>
      </c>
    </row>
    <row r="328">
      <c r="A328" s="40">
        <f>IF(GL_Paste!$B325="","",N(GL_Paste!$H325)-N(GL_Paste!$G325))</f>
        <v/>
      </c>
      <c r="B328" s="43">
        <f>IF(GL_Paste!$B325="","",DATE(YEAR(GL_Paste!$E325),MONTH(GL_Paste!$E325),1))</f>
        <v/>
      </c>
      <c r="C328">
        <f>IF(GL_Paste!$B325="","",IF(TRIM(GL_Paste!$M325)&lt;&gt;"",TRIM(GL_Paste!$M325),IFERROR(MID(GL_Paste!$I325,FIND("[",GL_Paste!$I325)+1,FIND("]",GL_Paste!$I325)-FIND("[",GL_Paste!$I325)-1),"")))</f>
        <v/>
      </c>
      <c r="D328">
        <f>IF(GL_Paste!$B325="","",IFERROR(INDEX(DeptName,MATCH($C328,DeptTag,0)),"UNALLOCATED"))</f>
        <v/>
      </c>
      <c r="E328">
        <f>IF(GL_Paste!$B325="","",IFERROR(INDEX(AcctCat,MATCH(GL_Paste!$B325&amp;"",AcctCode,0)),"UNKNOWN"))</f>
        <v/>
      </c>
      <c r="F328">
        <f>IF(GL_Paste!$B325="","",IFERROR(INDEX(AcctSub,MATCH(GL_Paste!$B325&amp;"",AcctCode,0)),"UNKNOWN"))</f>
        <v/>
      </c>
    </row>
    <row r="329">
      <c r="A329" s="40">
        <f>IF(GL_Paste!$B326="","",N(GL_Paste!$H326)-N(GL_Paste!$G326))</f>
        <v/>
      </c>
      <c r="B329" s="43">
        <f>IF(GL_Paste!$B326="","",DATE(YEAR(GL_Paste!$E326),MONTH(GL_Paste!$E326),1))</f>
        <v/>
      </c>
      <c r="C329">
        <f>IF(GL_Paste!$B326="","",IF(TRIM(GL_Paste!$M326)&lt;&gt;"",TRIM(GL_Paste!$M326),IFERROR(MID(GL_Paste!$I326,FIND("[",GL_Paste!$I326)+1,FIND("]",GL_Paste!$I326)-FIND("[",GL_Paste!$I326)-1),"")))</f>
        <v/>
      </c>
      <c r="D329">
        <f>IF(GL_Paste!$B326="","",IFERROR(INDEX(DeptName,MATCH($C329,DeptTag,0)),"UNALLOCATED"))</f>
        <v/>
      </c>
      <c r="E329">
        <f>IF(GL_Paste!$B326="","",IFERROR(INDEX(AcctCat,MATCH(GL_Paste!$B326&amp;"",AcctCode,0)),"UNKNOWN"))</f>
        <v/>
      </c>
      <c r="F329">
        <f>IF(GL_Paste!$B326="","",IFERROR(INDEX(AcctSub,MATCH(GL_Paste!$B326&amp;"",AcctCode,0)),"UNKNOWN"))</f>
        <v/>
      </c>
    </row>
    <row r="330">
      <c r="A330" s="40">
        <f>IF(GL_Paste!$B327="","",N(GL_Paste!$H327)-N(GL_Paste!$G327))</f>
        <v/>
      </c>
      <c r="B330" s="43">
        <f>IF(GL_Paste!$B327="","",DATE(YEAR(GL_Paste!$E327),MONTH(GL_Paste!$E327),1))</f>
        <v/>
      </c>
      <c r="C330">
        <f>IF(GL_Paste!$B327="","",IF(TRIM(GL_Paste!$M327)&lt;&gt;"",TRIM(GL_Paste!$M327),IFERROR(MID(GL_Paste!$I327,FIND("[",GL_Paste!$I327)+1,FIND("]",GL_Paste!$I327)-FIND("[",GL_Paste!$I327)-1),"")))</f>
        <v/>
      </c>
      <c r="D330">
        <f>IF(GL_Paste!$B327="","",IFERROR(INDEX(DeptName,MATCH($C330,DeptTag,0)),"UNALLOCATED"))</f>
        <v/>
      </c>
      <c r="E330">
        <f>IF(GL_Paste!$B327="","",IFERROR(INDEX(AcctCat,MATCH(GL_Paste!$B327&amp;"",AcctCode,0)),"UNKNOWN"))</f>
        <v/>
      </c>
      <c r="F330">
        <f>IF(GL_Paste!$B327="","",IFERROR(INDEX(AcctSub,MATCH(GL_Paste!$B327&amp;"",AcctCode,0)),"UNKNOWN"))</f>
        <v/>
      </c>
    </row>
    <row r="331">
      <c r="A331" s="40">
        <f>IF(GL_Paste!$B328="","",N(GL_Paste!$H328)-N(GL_Paste!$G328))</f>
        <v/>
      </c>
      <c r="B331" s="43">
        <f>IF(GL_Paste!$B328="","",DATE(YEAR(GL_Paste!$E328),MONTH(GL_Paste!$E328),1))</f>
        <v/>
      </c>
      <c r="C331">
        <f>IF(GL_Paste!$B328="","",IF(TRIM(GL_Paste!$M328)&lt;&gt;"",TRIM(GL_Paste!$M328),IFERROR(MID(GL_Paste!$I328,FIND("[",GL_Paste!$I328)+1,FIND("]",GL_Paste!$I328)-FIND("[",GL_Paste!$I328)-1),"")))</f>
        <v/>
      </c>
      <c r="D331">
        <f>IF(GL_Paste!$B328="","",IFERROR(INDEX(DeptName,MATCH($C331,DeptTag,0)),"UNALLOCATED"))</f>
        <v/>
      </c>
      <c r="E331">
        <f>IF(GL_Paste!$B328="","",IFERROR(INDEX(AcctCat,MATCH(GL_Paste!$B328&amp;"",AcctCode,0)),"UNKNOWN"))</f>
        <v/>
      </c>
      <c r="F331">
        <f>IF(GL_Paste!$B328="","",IFERROR(INDEX(AcctSub,MATCH(GL_Paste!$B328&amp;"",AcctCode,0)),"UNKNOWN"))</f>
        <v/>
      </c>
    </row>
    <row r="332">
      <c r="A332" s="40">
        <f>IF(GL_Paste!$B329="","",N(GL_Paste!$H329)-N(GL_Paste!$G329))</f>
        <v/>
      </c>
      <c r="B332" s="43">
        <f>IF(GL_Paste!$B329="","",DATE(YEAR(GL_Paste!$E329),MONTH(GL_Paste!$E329),1))</f>
        <v/>
      </c>
      <c r="C332">
        <f>IF(GL_Paste!$B329="","",IF(TRIM(GL_Paste!$M329)&lt;&gt;"",TRIM(GL_Paste!$M329),IFERROR(MID(GL_Paste!$I329,FIND("[",GL_Paste!$I329)+1,FIND("]",GL_Paste!$I329)-FIND("[",GL_Paste!$I329)-1),"")))</f>
        <v/>
      </c>
      <c r="D332">
        <f>IF(GL_Paste!$B329="","",IFERROR(INDEX(DeptName,MATCH($C332,DeptTag,0)),"UNALLOCATED"))</f>
        <v/>
      </c>
      <c r="E332">
        <f>IF(GL_Paste!$B329="","",IFERROR(INDEX(AcctCat,MATCH(GL_Paste!$B329&amp;"",AcctCode,0)),"UNKNOWN"))</f>
        <v/>
      </c>
      <c r="F332">
        <f>IF(GL_Paste!$B329="","",IFERROR(INDEX(AcctSub,MATCH(GL_Paste!$B329&amp;"",AcctCode,0)),"UNKNOWN"))</f>
        <v/>
      </c>
    </row>
    <row r="333">
      <c r="A333" s="40">
        <f>IF(GL_Paste!$B330="","",N(GL_Paste!$H330)-N(GL_Paste!$G330))</f>
        <v/>
      </c>
      <c r="B333" s="43">
        <f>IF(GL_Paste!$B330="","",DATE(YEAR(GL_Paste!$E330),MONTH(GL_Paste!$E330),1))</f>
        <v/>
      </c>
      <c r="C333">
        <f>IF(GL_Paste!$B330="","",IF(TRIM(GL_Paste!$M330)&lt;&gt;"",TRIM(GL_Paste!$M330),IFERROR(MID(GL_Paste!$I330,FIND("[",GL_Paste!$I330)+1,FIND("]",GL_Paste!$I330)-FIND("[",GL_Paste!$I330)-1),"")))</f>
        <v/>
      </c>
      <c r="D333">
        <f>IF(GL_Paste!$B330="","",IFERROR(INDEX(DeptName,MATCH($C333,DeptTag,0)),"UNALLOCATED"))</f>
        <v/>
      </c>
      <c r="E333">
        <f>IF(GL_Paste!$B330="","",IFERROR(INDEX(AcctCat,MATCH(GL_Paste!$B330&amp;"",AcctCode,0)),"UNKNOWN"))</f>
        <v/>
      </c>
      <c r="F333">
        <f>IF(GL_Paste!$B330="","",IFERROR(INDEX(AcctSub,MATCH(GL_Paste!$B330&amp;"",AcctCode,0)),"UNKNOWN"))</f>
        <v/>
      </c>
    </row>
    <row r="334">
      <c r="A334" s="40">
        <f>IF(GL_Paste!$B331="","",N(GL_Paste!$H331)-N(GL_Paste!$G331))</f>
        <v/>
      </c>
      <c r="B334" s="43">
        <f>IF(GL_Paste!$B331="","",DATE(YEAR(GL_Paste!$E331),MONTH(GL_Paste!$E331),1))</f>
        <v/>
      </c>
      <c r="C334">
        <f>IF(GL_Paste!$B331="","",IF(TRIM(GL_Paste!$M331)&lt;&gt;"",TRIM(GL_Paste!$M331),IFERROR(MID(GL_Paste!$I331,FIND("[",GL_Paste!$I331)+1,FIND("]",GL_Paste!$I331)-FIND("[",GL_Paste!$I331)-1),"")))</f>
        <v/>
      </c>
      <c r="D334">
        <f>IF(GL_Paste!$B331="","",IFERROR(INDEX(DeptName,MATCH($C334,DeptTag,0)),"UNALLOCATED"))</f>
        <v/>
      </c>
      <c r="E334">
        <f>IF(GL_Paste!$B331="","",IFERROR(INDEX(AcctCat,MATCH(GL_Paste!$B331&amp;"",AcctCode,0)),"UNKNOWN"))</f>
        <v/>
      </c>
      <c r="F334">
        <f>IF(GL_Paste!$B331="","",IFERROR(INDEX(AcctSub,MATCH(GL_Paste!$B331&amp;"",AcctCode,0)),"UNKNOWN"))</f>
        <v/>
      </c>
    </row>
    <row r="335">
      <c r="A335" s="40">
        <f>IF(GL_Paste!$B332="","",N(GL_Paste!$H332)-N(GL_Paste!$G332))</f>
        <v/>
      </c>
      <c r="B335" s="43">
        <f>IF(GL_Paste!$B332="","",DATE(YEAR(GL_Paste!$E332),MONTH(GL_Paste!$E332),1))</f>
        <v/>
      </c>
      <c r="C335">
        <f>IF(GL_Paste!$B332="","",IF(TRIM(GL_Paste!$M332)&lt;&gt;"",TRIM(GL_Paste!$M332),IFERROR(MID(GL_Paste!$I332,FIND("[",GL_Paste!$I332)+1,FIND("]",GL_Paste!$I332)-FIND("[",GL_Paste!$I332)-1),"")))</f>
        <v/>
      </c>
      <c r="D335">
        <f>IF(GL_Paste!$B332="","",IFERROR(INDEX(DeptName,MATCH($C335,DeptTag,0)),"UNALLOCATED"))</f>
        <v/>
      </c>
      <c r="E335">
        <f>IF(GL_Paste!$B332="","",IFERROR(INDEX(AcctCat,MATCH(GL_Paste!$B332&amp;"",AcctCode,0)),"UNKNOWN"))</f>
        <v/>
      </c>
      <c r="F335">
        <f>IF(GL_Paste!$B332="","",IFERROR(INDEX(AcctSub,MATCH(GL_Paste!$B332&amp;"",AcctCode,0)),"UNKNOWN"))</f>
        <v/>
      </c>
    </row>
    <row r="336">
      <c r="A336" s="40">
        <f>IF(GL_Paste!$B333="","",N(GL_Paste!$H333)-N(GL_Paste!$G333))</f>
        <v/>
      </c>
      <c r="B336" s="43">
        <f>IF(GL_Paste!$B333="","",DATE(YEAR(GL_Paste!$E333),MONTH(GL_Paste!$E333),1))</f>
        <v/>
      </c>
      <c r="C336">
        <f>IF(GL_Paste!$B333="","",IF(TRIM(GL_Paste!$M333)&lt;&gt;"",TRIM(GL_Paste!$M333),IFERROR(MID(GL_Paste!$I333,FIND("[",GL_Paste!$I333)+1,FIND("]",GL_Paste!$I333)-FIND("[",GL_Paste!$I333)-1),"")))</f>
        <v/>
      </c>
      <c r="D336">
        <f>IF(GL_Paste!$B333="","",IFERROR(INDEX(DeptName,MATCH($C336,DeptTag,0)),"UNALLOCATED"))</f>
        <v/>
      </c>
      <c r="E336">
        <f>IF(GL_Paste!$B333="","",IFERROR(INDEX(AcctCat,MATCH(GL_Paste!$B333&amp;"",AcctCode,0)),"UNKNOWN"))</f>
        <v/>
      </c>
      <c r="F336">
        <f>IF(GL_Paste!$B333="","",IFERROR(INDEX(AcctSub,MATCH(GL_Paste!$B333&amp;"",AcctCode,0)),"UNKNOWN"))</f>
        <v/>
      </c>
    </row>
    <row r="337">
      <c r="A337" s="40">
        <f>IF(GL_Paste!$B334="","",N(GL_Paste!$H334)-N(GL_Paste!$G334))</f>
        <v/>
      </c>
      <c r="B337" s="43">
        <f>IF(GL_Paste!$B334="","",DATE(YEAR(GL_Paste!$E334),MONTH(GL_Paste!$E334),1))</f>
        <v/>
      </c>
      <c r="C337">
        <f>IF(GL_Paste!$B334="","",IF(TRIM(GL_Paste!$M334)&lt;&gt;"",TRIM(GL_Paste!$M334),IFERROR(MID(GL_Paste!$I334,FIND("[",GL_Paste!$I334)+1,FIND("]",GL_Paste!$I334)-FIND("[",GL_Paste!$I334)-1),"")))</f>
        <v/>
      </c>
      <c r="D337">
        <f>IF(GL_Paste!$B334="","",IFERROR(INDEX(DeptName,MATCH($C337,DeptTag,0)),"UNALLOCATED"))</f>
        <v/>
      </c>
      <c r="E337">
        <f>IF(GL_Paste!$B334="","",IFERROR(INDEX(AcctCat,MATCH(GL_Paste!$B334&amp;"",AcctCode,0)),"UNKNOWN"))</f>
        <v/>
      </c>
      <c r="F337">
        <f>IF(GL_Paste!$B334="","",IFERROR(INDEX(AcctSub,MATCH(GL_Paste!$B334&amp;"",AcctCode,0)),"UNKNOWN"))</f>
        <v/>
      </c>
    </row>
    <row r="338">
      <c r="A338" s="40">
        <f>IF(GL_Paste!$B335="","",N(GL_Paste!$H335)-N(GL_Paste!$G335))</f>
        <v/>
      </c>
      <c r="B338" s="43">
        <f>IF(GL_Paste!$B335="","",DATE(YEAR(GL_Paste!$E335),MONTH(GL_Paste!$E335),1))</f>
        <v/>
      </c>
      <c r="C338">
        <f>IF(GL_Paste!$B335="","",IF(TRIM(GL_Paste!$M335)&lt;&gt;"",TRIM(GL_Paste!$M335),IFERROR(MID(GL_Paste!$I335,FIND("[",GL_Paste!$I335)+1,FIND("]",GL_Paste!$I335)-FIND("[",GL_Paste!$I335)-1),"")))</f>
        <v/>
      </c>
      <c r="D338">
        <f>IF(GL_Paste!$B335="","",IFERROR(INDEX(DeptName,MATCH($C338,DeptTag,0)),"UNALLOCATED"))</f>
        <v/>
      </c>
      <c r="E338">
        <f>IF(GL_Paste!$B335="","",IFERROR(INDEX(AcctCat,MATCH(GL_Paste!$B335&amp;"",AcctCode,0)),"UNKNOWN"))</f>
        <v/>
      </c>
      <c r="F338">
        <f>IF(GL_Paste!$B335="","",IFERROR(INDEX(AcctSub,MATCH(GL_Paste!$B335&amp;"",AcctCode,0)),"UNKNOWN"))</f>
        <v/>
      </c>
    </row>
    <row r="339">
      <c r="A339" s="40">
        <f>IF(GL_Paste!$B336="","",N(GL_Paste!$H336)-N(GL_Paste!$G336))</f>
        <v/>
      </c>
      <c r="B339" s="43">
        <f>IF(GL_Paste!$B336="","",DATE(YEAR(GL_Paste!$E336),MONTH(GL_Paste!$E336),1))</f>
        <v/>
      </c>
      <c r="C339">
        <f>IF(GL_Paste!$B336="","",IF(TRIM(GL_Paste!$M336)&lt;&gt;"",TRIM(GL_Paste!$M336),IFERROR(MID(GL_Paste!$I336,FIND("[",GL_Paste!$I336)+1,FIND("]",GL_Paste!$I336)-FIND("[",GL_Paste!$I336)-1),"")))</f>
        <v/>
      </c>
      <c r="D339">
        <f>IF(GL_Paste!$B336="","",IFERROR(INDEX(DeptName,MATCH($C339,DeptTag,0)),"UNALLOCATED"))</f>
        <v/>
      </c>
      <c r="E339">
        <f>IF(GL_Paste!$B336="","",IFERROR(INDEX(AcctCat,MATCH(GL_Paste!$B336&amp;"",AcctCode,0)),"UNKNOWN"))</f>
        <v/>
      </c>
      <c r="F339">
        <f>IF(GL_Paste!$B336="","",IFERROR(INDEX(AcctSub,MATCH(GL_Paste!$B336&amp;"",AcctCode,0)),"UNKNOWN"))</f>
        <v/>
      </c>
    </row>
    <row r="340">
      <c r="A340" s="40">
        <f>IF(GL_Paste!$B337="","",N(GL_Paste!$H337)-N(GL_Paste!$G337))</f>
        <v/>
      </c>
      <c r="B340" s="43">
        <f>IF(GL_Paste!$B337="","",DATE(YEAR(GL_Paste!$E337),MONTH(GL_Paste!$E337),1))</f>
        <v/>
      </c>
      <c r="C340">
        <f>IF(GL_Paste!$B337="","",IF(TRIM(GL_Paste!$M337)&lt;&gt;"",TRIM(GL_Paste!$M337),IFERROR(MID(GL_Paste!$I337,FIND("[",GL_Paste!$I337)+1,FIND("]",GL_Paste!$I337)-FIND("[",GL_Paste!$I337)-1),"")))</f>
        <v/>
      </c>
      <c r="D340">
        <f>IF(GL_Paste!$B337="","",IFERROR(INDEX(DeptName,MATCH($C340,DeptTag,0)),"UNALLOCATED"))</f>
        <v/>
      </c>
      <c r="E340">
        <f>IF(GL_Paste!$B337="","",IFERROR(INDEX(AcctCat,MATCH(GL_Paste!$B337&amp;"",AcctCode,0)),"UNKNOWN"))</f>
        <v/>
      </c>
      <c r="F340">
        <f>IF(GL_Paste!$B337="","",IFERROR(INDEX(AcctSub,MATCH(GL_Paste!$B337&amp;"",AcctCode,0)),"UNKNOWN"))</f>
        <v/>
      </c>
    </row>
    <row r="341">
      <c r="A341" s="40">
        <f>IF(GL_Paste!$B338="","",N(GL_Paste!$H338)-N(GL_Paste!$G338))</f>
        <v/>
      </c>
      <c r="B341" s="43">
        <f>IF(GL_Paste!$B338="","",DATE(YEAR(GL_Paste!$E338),MONTH(GL_Paste!$E338),1))</f>
        <v/>
      </c>
      <c r="C341">
        <f>IF(GL_Paste!$B338="","",IF(TRIM(GL_Paste!$M338)&lt;&gt;"",TRIM(GL_Paste!$M338),IFERROR(MID(GL_Paste!$I338,FIND("[",GL_Paste!$I338)+1,FIND("]",GL_Paste!$I338)-FIND("[",GL_Paste!$I338)-1),"")))</f>
        <v/>
      </c>
      <c r="D341">
        <f>IF(GL_Paste!$B338="","",IFERROR(INDEX(DeptName,MATCH($C341,DeptTag,0)),"UNALLOCATED"))</f>
        <v/>
      </c>
      <c r="E341">
        <f>IF(GL_Paste!$B338="","",IFERROR(INDEX(AcctCat,MATCH(GL_Paste!$B338&amp;"",AcctCode,0)),"UNKNOWN"))</f>
        <v/>
      </c>
      <c r="F341">
        <f>IF(GL_Paste!$B338="","",IFERROR(INDEX(AcctSub,MATCH(GL_Paste!$B338&amp;"",AcctCode,0)),"UNKNOWN"))</f>
        <v/>
      </c>
    </row>
    <row r="342">
      <c r="A342" s="40">
        <f>IF(GL_Paste!$B339="","",N(GL_Paste!$H339)-N(GL_Paste!$G339))</f>
        <v/>
      </c>
      <c r="B342" s="43">
        <f>IF(GL_Paste!$B339="","",DATE(YEAR(GL_Paste!$E339),MONTH(GL_Paste!$E339),1))</f>
        <v/>
      </c>
      <c r="C342">
        <f>IF(GL_Paste!$B339="","",IF(TRIM(GL_Paste!$M339)&lt;&gt;"",TRIM(GL_Paste!$M339),IFERROR(MID(GL_Paste!$I339,FIND("[",GL_Paste!$I339)+1,FIND("]",GL_Paste!$I339)-FIND("[",GL_Paste!$I339)-1),"")))</f>
        <v/>
      </c>
      <c r="D342">
        <f>IF(GL_Paste!$B339="","",IFERROR(INDEX(DeptName,MATCH($C342,DeptTag,0)),"UNALLOCATED"))</f>
        <v/>
      </c>
      <c r="E342">
        <f>IF(GL_Paste!$B339="","",IFERROR(INDEX(AcctCat,MATCH(GL_Paste!$B339&amp;"",AcctCode,0)),"UNKNOWN"))</f>
        <v/>
      </c>
      <c r="F342">
        <f>IF(GL_Paste!$B339="","",IFERROR(INDEX(AcctSub,MATCH(GL_Paste!$B339&amp;"",AcctCode,0)),"UNKNOWN"))</f>
        <v/>
      </c>
    </row>
    <row r="343">
      <c r="A343" s="40">
        <f>IF(GL_Paste!$B340="","",N(GL_Paste!$H340)-N(GL_Paste!$G340))</f>
        <v/>
      </c>
      <c r="B343" s="43">
        <f>IF(GL_Paste!$B340="","",DATE(YEAR(GL_Paste!$E340),MONTH(GL_Paste!$E340),1))</f>
        <v/>
      </c>
      <c r="C343">
        <f>IF(GL_Paste!$B340="","",IF(TRIM(GL_Paste!$M340)&lt;&gt;"",TRIM(GL_Paste!$M340),IFERROR(MID(GL_Paste!$I340,FIND("[",GL_Paste!$I340)+1,FIND("]",GL_Paste!$I340)-FIND("[",GL_Paste!$I340)-1),"")))</f>
        <v/>
      </c>
      <c r="D343">
        <f>IF(GL_Paste!$B340="","",IFERROR(INDEX(DeptName,MATCH($C343,DeptTag,0)),"UNALLOCATED"))</f>
        <v/>
      </c>
      <c r="E343">
        <f>IF(GL_Paste!$B340="","",IFERROR(INDEX(AcctCat,MATCH(GL_Paste!$B340&amp;"",AcctCode,0)),"UNKNOWN"))</f>
        <v/>
      </c>
      <c r="F343">
        <f>IF(GL_Paste!$B340="","",IFERROR(INDEX(AcctSub,MATCH(GL_Paste!$B340&amp;"",AcctCode,0)),"UNKNOWN"))</f>
        <v/>
      </c>
    </row>
    <row r="344">
      <c r="A344" s="40">
        <f>IF(GL_Paste!$B341="","",N(GL_Paste!$H341)-N(GL_Paste!$G341))</f>
        <v/>
      </c>
      <c r="B344" s="43">
        <f>IF(GL_Paste!$B341="","",DATE(YEAR(GL_Paste!$E341),MONTH(GL_Paste!$E341),1))</f>
        <v/>
      </c>
      <c r="C344">
        <f>IF(GL_Paste!$B341="","",IF(TRIM(GL_Paste!$M341)&lt;&gt;"",TRIM(GL_Paste!$M341),IFERROR(MID(GL_Paste!$I341,FIND("[",GL_Paste!$I341)+1,FIND("]",GL_Paste!$I341)-FIND("[",GL_Paste!$I341)-1),"")))</f>
        <v/>
      </c>
      <c r="D344">
        <f>IF(GL_Paste!$B341="","",IFERROR(INDEX(DeptName,MATCH($C344,DeptTag,0)),"UNALLOCATED"))</f>
        <v/>
      </c>
      <c r="E344">
        <f>IF(GL_Paste!$B341="","",IFERROR(INDEX(AcctCat,MATCH(GL_Paste!$B341&amp;"",AcctCode,0)),"UNKNOWN"))</f>
        <v/>
      </c>
      <c r="F344">
        <f>IF(GL_Paste!$B341="","",IFERROR(INDEX(AcctSub,MATCH(GL_Paste!$B341&amp;"",AcctCode,0)),"UNKNOWN"))</f>
        <v/>
      </c>
    </row>
    <row r="345">
      <c r="A345" s="40">
        <f>IF(GL_Paste!$B342="","",N(GL_Paste!$H342)-N(GL_Paste!$G342))</f>
        <v/>
      </c>
      <c r="B345" s="43">
        <f>IF(GL_Paste!$B342="","",DATE(YEAR(GL_Paste!$E342),MONTH(GL_Paste!$E342),1))</f>
        <v/>
      </c>
      <c r="C345">
        <f>IF(GL_Paste!$B342="","",IF(TRIM(GL_Paste!$M342)&lt;&gt;"",TRIM(GL_Paste!$M342),IFERROR(MID(GL_Paste!$I342,FIND("[",GL_Paste!$I342)+1,FIND("]",GL_Paste!$I342)-FIND("[",GL_Paste!$I342)-1),"")))</f>
        <v/>
      </c>
      <c r="D345">
        <f>IF(GL_Paste!$B342="","",IFERROR(INDEX(DeptName,MATCH($C345,DeptTag,0)),"UNALLOCATED"))</f>
        <v/>
      </c>
      <c r="E345">
        <f>IF(GL_Paste!$B342="","",IFERROR(INDEX(AcctCat,MATCH(GL_Paste!$B342&amp;"",AcctCode,0)),"UNKNOWN"))</f>
        <v/>
      </c>
      <c r="F345">
        <f>IF(GL_Paste!$B342="","",IFERROR(INDEX(AcctSub,MATCH(GL_Paste!$B342&amp;"",AcctCode,0)),"UNKNOWN"))</f>
        <v/>
      </c>
    </row>
    <row r="346">
      <c r="A346" s="40">
        <f>IF(GL_Paste!$B343="","",N(GL_Paste!$H343)-N(GL_Paste!$G343))</f>
        <v/>
      </c>
      <c r="B346" s="43">
        <f>IF(GL_Paste!$B343="","",DATE(YEAR(GL_Paste!$E343),MONTH(GL_Paste!$E343),1))</f>
        <v/>
      </c>
      <c r="C346">
        <f>IF(GL_Paste!$B343="","",IF(TRIM(GL_Paste!$M343)&lt;&gt;"",TRIM(GL_Paste!$M343),IFERROR(MID(GL_Paste!$I343,FIND("[",GL_Paste!$I343)+1,FIND("]",GL_Paste!$I343)-FIND("[",GL_Paste!$I343)-1),"")))</f>
        <v/>
      </c>
      <c r="D346">
        <f>IF(GL_Paste!$B343="","",IFERROR(INDEX(DeptName,MATCH($C346,DeptTag,0)),"UNALLOCATED"))</f>
        <v/>
      </c>
      <c r="E346">
        <f>IF(GL_Paste!$B343="","",IFERROR(INDEX(AcctCat,MATCH(GL_Paste!$B343&amp;"",AcctCode,0)),"UNKNOWN"))</f>
        <v/>
      </c>
      <c r="F346">
        <f>IF(GL_Paste!$B343="","",IFERROR(INDEX(AcctSub,MATCH(GL_Paste!$B343&amp;"",AcctCode,0)),"UNKNOWN"))</f>
        <v/>
      </c>
    </row>
    <row r="347">
      <c r="A347" s="40">
        <f>IF(GL_Paste!$B344="","",N(GL_Paste!$H344)-N(GL_Paste!$G344))</f>
        <v/>
      </c>
      <c r="B347" s="43">
        <f>IF(GL_Paste!$B344="","",DATE(YEAR(GL_Paste!$E344),MONTH(GL_Paste!$E344),1))</f>
        <v/>
      </c>
      <c r="C347">
        <f>IF(GL_Paste!$B344="","",IF(TRIM(GL_Paste!$M344)&lt;&gt;"",TRIM(GL_Paste!$M344),IFERROR(MID(GL_Paste!$I344,FIND("[",GL_Paste!$I344)+1,FIND("]",GL_Paste!$I344)-FIND("[",GL_Paste!$I344)-1),"")))</f>
        <v/>
      </c>
      <c r="D347">
        <f>IF(GL_Paste!$B344="","",IFERROR(INDEX(DeptName,MATCH($C347,DeptTag,0)),"UNALLOCATED"))</f>
        <v/>
      </c>
      <c r="E347">
        <f>IF(GL_Paste!$B344="","",IFERROR(INDEX(AcctCat,MATCH(GL_Paste!$B344&amp;"",AcctCode,0)),"UNKNOWN"))</f>
        <v/>
      </c>
      <c r="F347">
        <f>IF(GL_Paste!$B344="","",IFERROR(INDEX(AcctSub,MATCH(GL_Paste!$B344&amp;"",AcctCode,0)),"UNKNOWN"))</f>
        <v/>
      </c>
    </row>
    <row r="348">
      <c r="A348" s="40">
        <f>IF(GL_Paste!$B345="","",N(GL_Paste!$H345)-N(GL_Paste!$G345))</f>
        <v/>
      </c>
      <c r="B348" s="43">
        <f>IF(GL_Paste!$B345="","",DATE(YEAR(GL_Paste!$E345),MONTH(GL_Paste!$E345),1))</f>
        <v/>
      </c>
      <c r="C348">
        <f>IF(GL_Paste!$B345="","",IF(TRIM(GL_Paste!$M345)&lt;&gt;"",TRIM(GL_Paste!$M345),IFERROR(MID(GL_Paste!$I345,FIND("[",GL_Paste!$I345)+1,FIND("]",GL_Paste!$I345)-FIND("[",GL_Paste!$I345)-1),"")))</f>
        <v/>
      </c>
      <c r="D348">
        <f>IF(GL_Paste!$B345="","",IFERROR(INDEX(DeptName,MATCH($C348,DeptTag,0)),"UNALLOCATED"))</f>
        <v/>
      </c>
      <c r="E348">
        <f>IF(GL_Paste!$B345="","",IFERROR(INDEX(AcctCat,MATCH(GL_Paste!$B345&amp;"",AcctCode,0)),"UNKNOWN"))</f>
        <v/>
      </c>
      <c r="F348">
        <f>IF(GL_Paste!$B345="","",IFERROR(INDEX(AcctSub,MATCH(GL_Paste!$B345&amp;"",AcctCode,0)),"UNKNOWN"))</f>
        <v/>
      </c>
    </row>
    <row r="349">
      <c r="A349" s="40">
        <f>IF(GL_Paste!$B346="","",N(GL_Paste!$H346)-N(GL_Paste!$G346))</f>
        <v/>
      </c>
      <c r="B349" s="43">
        <f>IF(GL_Paste!$B346="","",DATE(YEAR(GL_Paste!$E346),MONTH(GL_Paste!$E346),1))</f>
        <v/>
      </c>
      <c r="C349">
        <f>IF(GL_Paste!$B346="","",IF(TRIM(GL_Paste!$M346)&lt;&gt;"",TRIM(GL_Paste!$M346),IFERROR(MID(GL_Paste!$I346,FIND("[",GL_Paste!$I346)+1,FIND("]",GL_Paste!$I346)-FIND("[",GL_Paste!$I346)-1),"")))</f>
        <v/>
      </c>
      <c r="D349">
        <f>IF(GL_Paste!$B346="","",IFERROR(INDEX(DeptName,MATCH($C349,DeptTag,0)),"UNALLOCATED"))</f>
        <v/>
      </c>
      <c r="E349">
        <f>IF(GL_Paste!$B346="","",IFERROR(INDEX(AcctCat,MATCH(GL_Paste!$B346&amp;"",AcctCode,0)),"UNKNOWN"))</f>
        <v/>
      </c>
      <c r="F349">
        <f>IF(GL_Paste!$B346="","",IFERROR(INDEX(AcctSub,MATCH(GL_Paste!$B346&amp;"",AcctCode,0)),"UNKNOWN"))</f>
        <v/>
      </c>
    </row>
    <row r="350">
      <c r="A350" s="40">
        <f>IF(GL_Paste!$B347="","",N(GL_Paste!$H347)-N(GL_Paste!$G347))</f>
        <v/>
      </c>
      <c r="B350" s="43">
        <f>IF(GL_Paste!$B347="","",DATE(YEAR(GL_Paste!$E347),MONTH(GL_Paste!$E347),1))</f>
        <v/>
      </c>
      <c r="C350">
        <f>IF(GL_Paste!$B347="","",IF(TRIM(GL_Paste!$M347)&lt;&gt;"",TRIM(GL_Paste!$M347),IFERROR(MID(GL_Paste!$I347,FIND("[",GL_Paste!$I347)+1,FIND("]",GL_Paste!$I347)-FIND("[",GL_Paste!$I347)-1),"")))</f>
        <v/>
      </c>
      <c r="D350">
        <f>IF(GL_Paste!$B347="","",IFERROR(INDEX(DeptName,MATCH($C350,DeptTag,0)),"UNALLOCATED"))</f>
        <v/>
      </c>
      <c r="E350">
        <f>IF(GL_Paste!$B347="","",IFERROR(INDEX(AcctCat,MATCH(GL_Paste!$B347&amp;"",AcctCode,0)),"UNKNOWN"))</f>
        <v/>
      </c>
      <c r="F350">
        <f>IF(GL_Paste!$B347="","",IFERROR(INDEX(AcctSub,MATCH(GL_Paste!$B347&amp;"",AcctCode,0)),"UNKNOWN"))</f>
        <v/>
      </c>
    </row>
    <row r="351">
      <c r="A351" s="40">
        <f>IF(GL_Paste!$B348="","",N(GL_Paste!$H348)-N(GL_Paste!$G348))</f>
        <v/>
      </c>
      <c r="B351" s="43">
        <f>IF(GL_Paste!$B348="","",DATE(YEAR(GL_Paste!$E348),MONTH(GL_Paste!$E348),1))</f>
        <v/>
      </c>
      <c r="C351">
        <f>IF(GL_Paste!$B348="","",IF(TRIM(GL_Paste!$M348)&lt;&gt;"",TRIM(GL_Paste!$M348),IFERROR(MID(GL_Paste!$I348,FIND("[",GL_Paste!$I348)+1,FIND("]",GL_Paste!$I348)-FIND("[",GL_Paste!$I348)-1),"")))</f>
        <v/>
      </c>
      <c r="D351">
        <f>IF(GL_Paste!$B348="","",IFERROR(INDEX(DeptName,MATCH($C351,DeptTag,0)),"UNALLOCATED"))</f>
        <v/>
      </c>
      <c r="E351">
        <f>IF(GL_Paste!$B348="","",IFERROR(INDEX(AcctCat,MATCH(GL_Paste!$B348&amp;"",AcctCode,0)),"UNKNOWN"))</f>
        <v/>
      </c>
      <c r="F351">
        <f>IF(GL_Paste!$B348="","",IFERROR(INDEX(AcctSub,MATCH(GL_Paste!$B348&amp;"",AcctCode,0)),"UNKNOWN"))</f>
        <v/>
      </c>
    </row>
    <row r="352">
      <c r="A352" s="40">
        <f>IF(GL_Paste!$B349="","",N(GL_Paste!$H349)-N(GL_Paste!$G349))</f>
        <v/>
      </c>
      <c r="B352" s="43">
        <f>IF(GL_Paste!$B349="","",DATE(YEAR(GL_Paste!$E349),MONTH(GL_Paste!$E349),1))</f>
        <v/>
      </c>
      <c r="C352">
        <f>IF(GL_Paste!$B349="","",IF(TRIM(GL_Paste!$M349)&lt;&gt;"",TRIM(GL_Paste!$M349),IFERROR(MID(GL_Paste!$I349,FIND("[",GL_Paste!$I349)+1,FIND("]",GL_Paste!$I349)-FIND("[",GL_Paste!$I349)-1),"")))</f>
        <v/>
      </c>
      <c r="D352">
        <f>IF(GL_Paste!$B349="","",IFERROR(INDEX(DeptName,MATCH($C352,DeptTag,0)),"UNALLOCATED"))</f>
        <v/>
      </c>
      <c r="E352">
        <f>IF(GL_Paste!$B349="","",IFERROR(INDEX(AcctCat,MATCH(GL_Paste!$B349&amp;"",AcctCode,0)),"UNKNOWN"))</f>
        <v/>
      </c>
      <c r="F352">
        <f>IF(GL_Paste!$B349="","",IFERROR(INDEX(AcctSub,MATCH(GL_Paste!$B349&amp;"",AcctCode,0)),"UNKNOWN"))</f>
        <v/>
      </c>
    </row>
    <row r="353">
      <c r="A353" s="40">
        <f>IF(GL_Paste!$B350="","",N(GL_Paste!$H350)-N(GL_Paste!$G350))</f>
        <v/>
      </c>
      <c r="B353" s="43">
        <f>IF(GL_Paste!$B350="","",DATE(YEAR(GL_Paste!$E350),MONTH(GL_Paste!$E350),1))</f>
        <v/>
      </c>
      <c r="C353">
        <f>IF(GL_Paste!$B350="","",IF(TRIM(GL_Paste!$M350)&lt;&gt;"",TRIM(GL_Paste!$M350),IFERROR(MID(GL_Paste!$I350,FIND("[",GL_Paste!$I350)+1,FIND("]",GL_Paste!$I350)-FIND("[",GL_Paste!$I350)-1),"")))</f>
        <v/>
      </c>
      <c r="D353">
        <f>IF(GL_Paste!$B350="","",IFERROR(INDEX(DeptName,MATCH($C353,DeptTag,0)),"UNALLOCATED"))</f>
        <v/>
      </c>
      <c r="E353">
        <f>IF(GL_Paste!$B350="","",IFERROR(INDEX(AcctCat,MATCH(GL_Paste!$B350&amp;"",AcctCode,0)),"UNKNOWN"))</f>
        <v/>
      </c>
      <c r="F353">
        <f>IF(GL_Paste!$B350="","",IFERROR(INDEX(AcctSub,MATCH(GL_Paste!$B350&amp;"",AcctCode,0)),"UNKNOWN"))</f>
        <v/>
      </c>
    </row>
    <row r="354">
      <c r="A354" s="40">
        <f>IF(GL_Paste!$B351="","",N(GL_Paste!$H351)-N(GL_Paste!$G351))</f>
        <v/>
      </c>
      <c r="B354" s="43">
        <f>IF(GL_Paste!$B351="","",DATE(YEAR(GL_Paste!$E351),MONTH(GL_Paste!$E351),1))</f>
        <v/>
      </c>
      <c r="C354">
        <f>IF(GL_Paste!$B351="","",IF(TRIM(GL_Paste!$M351)&lt;&gt;"",TRIM(GL_Paste!$M351),IFERROR(MID(GL_Paste!$I351,FIND("[",GL_Paste!$I351)+1,FIND("]",GL_Paste!$I351)-FIND("[",GL_Paste!$I351)-1),"")))</f>
        <v/>
      </c>
      <c r="D354">
        <f>IF(GL_Paste!$B351="","",IFERROR(INDEX(DeptName,MATCH($C354,DeptTag,0)),"UNALLOCATED"))</f>
        <v/>
      </c>
      <c r="E354">
        <f>IF(GL_Paste!$B351="","",IFERROR(INDEX(AcctCat,MATCH(GL_Paste!$B351&amp;"",AcctCode,0)),"UNKNOWN"))</f>
        <v/>
      </c>
      <c r="F354">
        <f>IF(GL_Paste!$B351="","",IFERROR(INDEX(AcctSub,MATCH(GL_Paste!$B351&amp;"",AcctCode,0)),"UNKNOWN"))</f>
        <v/>
      </c>
    </row>
    <row r="355">
      <c r="A355" s="40">
        <f>IF(GL_Paste!$B352="","",N(GL_Paste!$H352)-N(GL_Paste!$G352))</f>
        <v/>
      </c>
      <c r="B355" s="43">
        <f>IF(GL_Paste!$B352="","",DATE(YEAR(GL_Paste!$E352),MONTH(GL_Paste!$E352),1))</f>
        <v/>
      </c>
      <c r="C355">
        <f>IF(GL_Paste!$B352="","",IF(TRIM(GL_Paste!$M352)&lt;&gt;"",TRIM(GL_Paste!$M352),IFERROR(MID(GL_Paste!$I352,FIND("[",GL_Paste!$I352)+1,FIND("]",GL_Paste!$I352)-FIND("[",GL_Paste!$I352)-1),"")))</f>
        <v/>
      </c>
      <c r="D355">
        <f>IF(GL_Paste!$B352="","",IFERROR(INDEX(DeptName,MATCH($C355,DeptTag,0)),"UNALLOCATED"))</f>
        <v/>
      </c>
      <c r="E355">
        <f>IF(GL_Paste!$B352="","",IFERROR(INDEX(AcctCat,MATCH(GL_Paste!$B352&amp;"",AcctCode,0)),"UNKNOWN"))</f>
        <v/>
      </c>
      <c r="F355">
        <f>IF(GL_Paste!$B352="","",IFERROR(INDEX(AcctSub,MATCH(GL_Paste!$B352&amp;"",AcctCode,0)),"UNKNOWN"))</f>
        <v/>
      </c>
    </row>
    <row r="356">
      <c r="A356" s="40">
        <f>IF(GL_Paste!$B353="","",N(GL_Paste!$H353)-N(GL_Paste!$G353))</f>
        <v/>
      </c>
      <c r="B356" s="43">
        <f>IF(GL_Paste!$B353="","",DATE(YEAR(GL_Paste!$E353),MONTH(GL_Paste!$E353),1))</f>
        <v/>
      </c>
      <c r="C356">
        <f>IF(GL_Paste!$B353="","",IF(TRIM(GL_Paste!$M353)&lt;&gt;"",TRIM(GL_Paste!$M353),IFERROR(MID(GL_Paste!$I353,FIND("[",GL_Paste!$I353)+1,FIND("]",GL_Paste!$I353)-FIND("[",GL_Paste!$I353)-1),"")))</f>
        <v/>
      </c>
      <c r="D356">
        <f>IF(GL_Paste!$B353="","",IFERROR(INDEX(DeptName,MATCH($C356,DeptTag,0)),"UNALLOCATED"))</f>
        <v/>
      </c>
      <c r="E356">
        <f>IF(GL_Paste!$B353="","",IFERROR(INDEX(AcctCat,MATCH(GL_Paste!$B353&amp;"",AcctCode,0)),"UNKNOWN"))</f>
        <v/>
      </c>
      <c r="F356">
        <f>IF(GL_Paste!$B353="","",IFERROR(INDEX(AcctSub,MATCH(GL_Paste!$B353&amp;"",AcctCode,0)),"UNKNOWN"))</f>
        <v/>
      </c>
    </row>
    <row r="357">
      <c r="A357" s="40">
        <f>IF(GL_Paste!$B354="","",N(GL_Paste!$H354)-N(GL_Paste!$G354))</f>
        <v/>
      </c>
      <c r="B357" s="43">
        <f>IF(GL_Paste!$B354="","",DATE(YEAR(GL_Paste!$E354),MONTH(GL_Paste!$E354),1))</f>
        <v/>
      </c>
      <c r="C357">
        <f>IF(GL_Paste!$B354="","",IF(TRIM(GL_Paste!$M354)&lt;&gt;"",TRIM(GL_Paste!$M354),IFERROR(MID(GL_Paste!$I354,FIND("[",GL_Paste!$I354)+1,FIND("]",GL_Paste!$I354)-FIND("[",GL_Paste!$I354)-1),"")))</f>
        <v/>
      </c>
      <c r="D357">
        <f>IF(GL_Paste!$B354="","",IFERROR(INDEX(DeptName,MATCH($C357,DeptTag,0)),"UNALLOCATED"))</f>
        <v/>
      </c>
      <c r="E357">
        <f>IF(GL_Paste!$B354="","",IFERROR(INDEX(AcctCat,MATCH(GL_Paste!$B354&amp;"",AcctCode,0)),"UNKNOWN"))</f>
        <v/>
      </c>
      <c r="F357">
        <f>IF(GL_Paste!$B354="","",IFERROR(INDEX(AcctSub,MATCH(GL_Paste!$B354&amp;"",AcctCode,0)),"UNKNOWN"))</f>
        <v/>
      </c>
    </row>
    <row r="358">
      <c r="A358" s="40">
        <f>IF(GL_Paste!$B355="","",N(GL_Paste!$H355)-N(GL_Paste!$G355))</f>
        <v/>
      </c>
      <c r="B358" s="43">
        <f>IF(GL_Paste!$B355="","",DATE(YEAR(GL_Paste!$E355),MONTH(GL_Paste!$E355),1))</f>
        <v/>
      </c>
      <c r="C358">
        <f>IF(GL_Paste!$B355="","",IF(TRIM(GL_Paste!$M355)&lt;&gt;"",TRIM(GL_Paste!$M355),IFERROR(MID(GL_Paste!$I355,FIND("[",GL_Paste!$I355)+1,FIND("]",GL_Paste!$I355)-FIND("[",GL_Paste!$I355)-1),"")))</f>
        <v/>
      </c>
      <c r="D358">
        <f>IF(GL_Paste!$B355="","",IFERROR(INDEX(DeptName,MATCH($C358,DeptTag,0)),"UNALLOCATED"))</f>
        <v/>
      </c>
      <c r="E358">
        <f>IF(GL_Paste!$B355="","",IFERROR(INDEX(AcctCat,MATCH(GL_Paste!$B355&amp;"",AcctCode,0)),"UNKNOWN"))</f>
        <v/>
      </c>
      <c r="F358">
        <f>IF(GL_Paste!$B355="","",IFERROR(INDEX(AcctSub,MATCH(GL_Paste!$B355&amp;"",AcctCode,0)),"UNKNOWN"))</f>
        <v/>
      </c>
    </row>
    <row r="359">
      <c r="A359" s="40">
        <f>IF(GL_Paste!$B356="","",N(GL_Paste!$H356)-N(GL_Paste!$G356))</f>
        <v/>
      </c>
      <c r="B359" s="43">
        <f>IF(GL_Paste!$B356="","",DATE(YEAR(GL_Paste!$E356),MONTH(GL_Paste!$E356),1))</f>
        <v/>
      </c>
      <c r="C359">
        <f>IF(GL_Paste!$B356="","",IF(TRIM(GL_Paste!$M356)&lt;&gt;"",TRIM(GL_Paste!$M356),IFERROR(MID(GL_Paste!$I356,FIND("[",GL_Paste!$I356)+1,FIND("]",GL_Paste!$I356)-FIND("[",GL_Paste!$I356)-1),"")))</f>
        <v/>
      </c>
      <c r="D359">
        <f>IF(GL_Paste!$B356="","",IFERROR(INDEX(DeptName,MATCH($C359,DeptTag,0)),"UNALLOCATED"))</f>
        <v/>
      </c>
      <c r="E359">
        <f>IF(GL_Paste!$B356="","",IFERROR(INDEX(AcctCat,MATCH(GL_Paste!$B356&amp;"",AcctCode,0)),"UNKNOWN"))</f>
        <v/>
      </c>
      <c r="F359">
        <f>IF(GL_Paste!$B356="","",IFERROR(INDEX(AcctSub,MATCH(GL_Paste!$B356&amp;"",AcctCode,0)),"UNKNOWN"))</f>
        <v/>
      </c>
    </row>
    <row r="360">
      <c r="A360" s="40">
        <f>IF(GL_Paste!$B357="","",N(GL_Paste!$H357)-N(GL_Paste!$G357))</f>
        <v/>
      </c>
      <c r="B360" s="43">
        <f>IF(GL_Paste!$B357="","",DATE(YEAR(GL_Paste!$E357),MONTH(GL_Paste!$E357),1))</f>
        <v/>
      </c>
      <c r="C360">
        <f>IF(GL_Paste!$B357="","",IF(TRIM(GL_Paste!$M357)&lt;&gt;"",TRIM(GL_Paste!$M357),IFERROR(MID(GL_Paste!$I357,FIND("[",GL_Paste!$I357)+1,FIND("]",GL_Paste!$I357)-FIND("[",GL_Paste!$I357)-1),"")))</f>
        <v/>
      </c>
      <c r="D360">
        <f>IF(GL_Paste!$B357="","",IFERROR(INDEX(DeptName,MATCH($C360,DeptTag,0)),"UNALLOCATED"))</f>
        <v/>
      </c>
      <c r="E360">
        <f>IF(GL_Paste!$B357="","",IFERROR(INDEX(AcctCat,MATCH(GL_Paste!$B357&amp;"",AcctCode,0)),"UNKNOWN"))</f>
        <v/>
      </c>
      <c r="F360">
        <f>IF(GL_Paste!$B357="","",IFERROR(INDEX(AcctSub,MATCH(GL_Paste!$B357&amp;"",AcctCode,0)),"UNKNOWN"))</f>
        <v/>
      </c>
    </row>
    <row r="361">
      <c r="A361" s="40">
        <f>IF(GL_Paste!$B358="","",N(GL_Paste!$H358)-N(GL_Paste!$G358))</f>
        <v/>
      </c>
      <c r="B361" s="43">
        <f>IF(GL_Paste!$B358="","",DATE(YEAR(GL_Paste!$E358),MONTH(GL_Paste!$E358),1))</f>
        <v/>
      </c>
      <c r="C361">
        <f>IF(GL_Paste!$B358="","",IF(TRIM(GL_Paste!$M358)&lt;&gt;"",TRIM(GL_Paste!$M358),IFERROR(MID(GL_Paste!$I358,FIND("[",GL_Paste!$I358)+1,FIND("]",GL_Paste!$I358)-FIND("[",GL_Paste!$I358)-1),"")))</f>
        <v/>
      </c>
      <c r="D361">
        <f>IF(GL_Paste!$B358="","",IFERROR(INDEX(DeptName,MATCH($C361,DeptTag,0)),"UNALLOCATED"))</f>
        <v/>
      </c>
      <c r="E361">
        <f>IF(GL_Paste!$B358="","",IFERROR(INDEX(AcctCat,MATCH(GL_Paste!$B358&amp;"",AcctCode,0)),"UNKNOWN"))</f>
        <v/>
      </c>
      <c r="F361">
        <f>IF(GL_Paste!$B358="","",IFERROR(INDEX(AcctSub,MATCH(GL_Paste!$B358&amp;"",AcctCode,0)),"UNKNOWN"))</f>
        <v/>
      </c>
    </row>
    <row r="362">
      <c r="A362" s="40">
        <f>IF(GL_Paste!$B359="","",N(GL_Paste!$H359)-N(GL_Paste!$G359))</f>
        <v/>
      </c>
      <c r="B362" s="43">
        <f>IF(GL_Paste!$B359="","",DATE(YEAR(GL_Paste!$E359),MONTH(GL_Paste!$E359),1))</f>
        <v/>
      </c>
      <c r="C362">
        <f>IF(GL_Paste!$B359="","",IF(TRIM(GL_Paste!$M359)&lt;&gt;"",TRIM(GL_Paste!$M359),IFERROR(MID(GL_Paste!$I359,FIND("[",GL_Paste!$I359)+1,FIND("]",GL_Paste!$I359)-FIND("[",GL_Paste!$I359)-1),"")))</f>
        <v/>
      </c>
      <c r="D362">
        <f>IF(GL_Paste!$B359="","",IFERROR(INDEX(DeptName,MATCH($C362,DeptTag,0)),"UNALLOCATED"))</f>
        <v/>
      </c>
      <c r="E362">
        <f>IF(GL_Paste!$B359="","",IFERROR(INDEX(AcctCat,MATCH(GL_Paste!$B359&amp;"",AcctCode,0)),"UNKNOWN"))</f>
        <v/>
      </c>
      <c r="F362">
        <f>IF(GL_Paste!$B359="","",IFERROR(INDEX(AcctSub,MATCH(GL_Paste!$B359&amp;"",AcctCode,0)),"UNKNOWN"))</f>
        <v/>
      </c>
    </row>
    <row r="363">
      <c r="A363" s="40">
        <f>IF(GL_Paste!$B360="","",N(GL_Paste!$H360)-N(GL_Paste!$G360))</f>
        <v/>
      </c>
      <c r="B363" s="43">
        <f>IF(GL_Paste!$B360="","",DATE(YEAR(GL_Paste!$E360),MONTH(GL_Paste!$E360),1))</f>
        <v/>
      </c>
      <c r="C363">
        <f>IF(GL_Paste!$B360="","",IF(TRIM(GL_Paste!$M360)&lt;&gt;"",TRIM(GL_Paste!$M360),IFERROR(MID(GL_Paste!$I360,FIND("[",GL_Paste!$I360)+1,FIND("]",GL_Paste!$I360)-FIND("[",GL_Paste!$I360)-1),"")))</f>
        <v/>
      </c>
      <c r="D363">
        <f>IF(GL_Paste!$B360="","",IFERROR(INDEX(DeptName,MATCH($C363,DeptTag,0)),"UNALLOCATED"))</f>
        <v/>
      </c>
      <c r="E363">
        <f>IF(GL_Paste!$B360="","",IFERROR(INDEX(AcctCat,MATCH(GL_Paste!$B360&amp;"",AcctCode,0)),"UNKNOWN"))</f>
        <v/>
      </c>
      <c r="F363">
        <f>IF(GL_Paste!$B360="","",IFERROR(INDEX(AcctSub,MATCH(GL_Paste!$B360&amp;"",AcctCode,0)),"UNKNOWN"))</f>
        <v/>
      </c>
    </row>
    <row r="364">
      <c r="A364" s="40">
        <f>IF(GL_Paste!$B361="","",N(GL_Paste!$H361)-N(GL_Paste!$G361))</f>
        <v/>
      </c>
      <c r="B364" s="43">
        <f>IF(GL_Paste!$B361="","",DATE(YEAR(GL_Paste!$E361),MONTH(GL_Paste!$E361),1))</f>
        <v/>
      </c>
      <c r="C364">
        <f>IF(GL_Paste!$B361="","",IF(TRIM(GL_Paste!$M361)&lt;&gt;"",TRIM(GL_Paste!$M361),IFERROR(MID(GL_Paste!$I361,FIND("[",GL_Paste!$I361)+1,FIND("]",GL_Paste!$I361)-FIND("[",GL_Paste!$I361)-1),"")))</f>
        <v/>
      </c>
      <c r="D364">
        <f>IF(GL_Paste!$B361="","",IFERROR(INDEX(DeptName,MATCH($C364,DeptTag,0)),"UNALLOCATED"))</f>
        <v/>
      </c>
      <c r="E364">
        <f>IF(GL_Paste!$B361="","",IFERROR(INDEX(AcctCat,MATCH(GL_Paste!$B361&amp;"",AcctCode,0)),"UNKNOWN"))</f>
        <v/>
      </c>
      <c r="F364">
        <f>IF(GL_Paste!$B361="","",IFERROR(INDEX(AcctSub,MATCH(GL_Paste!$B361&amp;"",AcctCode,0)),"UNKNOWN"))</f>
        <v/>
      </c>
    </row>
    <row r="365">
      <c r="A365" s="40">
        <f>IF(GL_Paste!$B362="","",N(GL_Paste!$H362)-N(GL_Paste!$G362))</f>
        <v/>
      </c>
      <c r="B365" s="43">
        <f>IF(GL_Paste!$B362="","",DATE(YEAR(GL_Paste!$E362),MONTH(GL_Paste!$E362),1))</f>
        <v/>
      </c>
      <c r="C365">
        <f>IF(GL_Paste!$B362="","",IF(TRIM(GL_Paste!$M362)&lt;&gt;"",TRIM(GL_Paste!$M362),IFERROR(MID(GL_Paste!$I362,FIND("[",GL_Paste!$I362)+1,FIND("]",GL_Paste!$I362)-FIND("[",GL_Paste!$I362)-1),"")))</f>
        <v/>
      </c>
      <c r="D365">
        <f>IF(GL_Paste!$B362="","",IFERROR(INDEX(DeptName,MATCH($C365,DeptTag,0)),"UNALLOCATED"))</f>
        <v/>
      </c>
      <c r="E365">
        <f>IF(GL_Paste!$B362="","",IFERROR(INDEX(AcctCat,MATCH(GL_Paste!$B362&amp;"",AcctCode,0)),"UNKNOWN"))</f>
        <v/>
      </c>
      <c r="F365">
        <f>IF(GL_Paste!$B362="","",IFERROR(INDEX(AcctSub,MATCH(GL_Paste!$B362&amp;"",AcctCode,0)),"UNKNOWN"))</f>
        <v/>
      </c>
    </row>
    <row r="366">
      <c r="A366" s="40">
        <f>IF(GL_Paste!$B363="","",N(GL_Paste!$H363)-N(GL_Paste!$G363))</f>
        <v/>
      </c>
      <c r="B366" s="43">
        <f>IF(GL_Paste!$B363="","",DATE(YEAR(GL_Paste!$E363),MONTH(GL_Paste!$E363),1))</f>
        <v/>
      </c>
      <c r="C366">
        <f>IF(GL_Paste!$B363="","",IF(TRIM(GL_Paste!$M363)&lt;&gt;"",TRIM(GL_Paste!$M363),IFERROR(MID(GL_Paste!$I363,FIND("[",GL_Paste!$I363)+1,FIND("]",GL_Paste!$I363)-FIND("[",GL_Paste!$I363)-1),"")))</f>
        <v/>
      </c>
      <c r="D366">
        <f>IF(GL_Paste!$B363="","",IFERROR(INDEX(DeptName,MATCH($C366,DeptTag,0)),"UNALLOCATED"))</f>
        <v/>
      </c>
      <c r="E366">
        <f>IF(GL_Paste!$B363="","",IFERROR(INDEX(AcctCat,MATCH(GL_Paste!$B363&amp;"",AcctCode,0)),"UNKNOWN"))</f>
        <v/>
      </c>
      <c r="F366">
        <f>IF(GL_Paste!$B363="","",IFERROR(INDEX(AcctSub,MATCH(GL_Paste!$B363&amp;"",AcctCode,0)),"UNKNOWN"))</f>
        <v/>
      </c>
    </row>
    <row r="367">
      <c r="A367" s="40">
        <f>IF(GL_Paste!$B364="","",N(GL_Paste!$H364)-N(GL_Paste!$G364))</f>
        <v/>
      </c>
      <c r="B367" s="43">
        <f>IF(GL_Paste!$B364="","",DATE(YEAR(GL_Paste!$E364),MONTH(GL_Paste!$E364),1))</f>
        <v/>
      </c>
      <c r="C367">
        <f>IF(GL_Paste!$B364="","",IF(TRIM(GL_Paste!$M364)&lt;&gt;"",TRIM(GL_Paste!$M364),IFERROR(MID(GL_Paste!$I364,FIND("[",GL_Paste!$I364)+1,FIND("]",GL_Paste!$I364)-FIND("[",GL_Paste!$I364)-1),"")))</f>
        <v/>
      </c>
      <c r="D367">
        <f>IF(GL_Paste!$B364="","",IFERROR(INDEX(DeptName,MATCH($C367,DeptTag,0)),"UNALLOCATED"))</f>
        <v/>
      </c>
      <c r="E367">
        <f>IF(GL_Paste!$B364="","",IFERROR(INDEX(AcctCat,MATCH(GL_Paste!$B364&amp;"",AcctCode,0)),"UNKNOWN"))</f>
        <v/>
      </c>
      <c r="F367">
        <f>IF(GL_Paste!$B364="","",IFERROR(INDEX(AcctSub,MATCH(GL_Paste!$B364&amp;"",AcctCode,0)),"UNKNOWN"))</f>
        <v/>
      </c>
    </row>
    <row r="368">
      <c r="A368" s="40">
        <f>IF(GL_Paste!$B365="","",N(GL_Paste!$H365)-N(GL_Paste!$G365))</f>
        <v/>
      </c>
      <c r="B368" s="43">
        <f>IF(GL_Paste!$B365="","",DATE(YEAR(GL_Paste!$E365),MONTH(GL_Paste!$E365),1))</f>
        <v/>
      </c>
      <c r="C368">
        <f>IF(GL_Paste!$B365="","",IF(TRIM(GL_Paste!$M365)&lt;&gt;"",TRIM(GL_Paste!$M365),IFERROR(MID(GL_Paste!$I365,FIND("[",GL_Paste!$I365)+1,FIND("]",GL_Paste!$I365)-FIND("[",GL_Paste!$I365)-1),"")))</f>
        <v/>
      </c>
      <c r="D368">
        <f>IF(GL_Paste!$B365="","",IFERROR(INDEX(DeptName,MATCH($C368,DeptTag,0)),"UNALLOCATED"))</f>
        <v/>
      </c>
      <c r="E368">
        <f>IF(GL_Paste!$B365="","",IFERROR(INDEX(AcctCat,MATCH(GL_Paste!$B365&amp;"",AcctCode,0)),"UNKNOWN"))</f>
        <v/>
      </c>
      <c r="F368">
        <f>IF(GL_Paste!$B365="","",IFERROR(INDEX(AcctSub,MATCH(GL_Paste!$B365&amp;"",AcctCode,0)),"UNKNOWN"))</f>
        <v/>
      </c>
    </row>
    <row r="369">
      <c r="A369" s="40">
        <f>IF(GL_Paste!$B366="","",N(GL_Paste!$H366)-N(GL_Paste!$G366))</f>
        <v/>
      </c>
      <c r="B369" s="43">
        <f>IF(GL_Paste!$B366="","",DATE(YEAR(GL_Paste!$E366),MONTH(GL_Paste!$E366),1))</f>
        <v/>
      </c>
      <c r="C369">
        <f>IF(GL_Paste!$B366="","",IF(TRIM(GL_Paste!$M366)&lt;&gt;"",TRIM(GL_Paste!$M366),IFERROR(MID(GL_Paste!$I366,FIND("[",GL_Paste!$I366)+1,FIND("]",GL_Paste!$I366)-FIND("[",GL_Paste!$I366)-1),"")))</f>
        <v/>
      </c>
      <c r="D369">
        <f>IF(GL_Paste!$B366="","",IFERROR(INDEX(DeptName,MATCH($C369,DeptTag,0)),"UNALLOCATED"))</f>
        <v/>
      </c>
      <c r="E369">
        <f>IF(GL_Paste!$B366="","",IFERROR(INDEX(AcctCat,MATCH(GL_Paste!$B366&amp;"",AcctCode,0)),"UNKNOWN"))</f>
        <v/>
      </c>
      <c r="F369">
        <f>IF(GL_Paste!$B366="","",IFERROR(INDEX(AcctSub,MATCH(GL_Paste!$B366&amp;"",AcctCode,0)),"UNKNOWN"))</f>
        <v/>
      </c>
    </row>
    <row r="370">
      <c r="A370" s="40">
        <f>IF(GL_Paste!$B367="","",N(GL_Paste!$H367)-N(GL_Paste!$G367))</f>
        <v/>
      </c>
      <c r="B370" s="43">
        <f>IF(GL_Paste!$B367="","",DATE(YEAR(GL_Paste!$E367),MONTH(GL_Paste!$E367),1))</f>
        <v/>
      </c>
      <c r="C370">
        <f>IF(GL_Paste!$B367="","",IF(TRIM(GL_Paste!$M367)&lt;&gt;"",TRIM(GL_Paste!$M367),IFERROR(MID(GL_Paste!$I367,FIND("[",GL_Paste!$I367)+1,FIND("]",GL_Paste!$I367)-FIND("[",GL_Paste!$I367)-1),"")))</f>
        <v/>
      </c>
      <c r="D370">
        <f>IF(GL_Paste!$B367="","",IFERROR(INDEX(DeptName,MATCH($C370,DeptTag,0)),"UNALLOCATED"))</f>
        <v/>
      </c>
      <c r="E370">
        <f>IF(GL_Paste!$B367="","",IFERROR(INDEX(AcctCat,MATCH(GL_Paste!$B367&amp;"",AcctCode,0)),"UNKNOWN"))</f>
        <v/>
      </c>
      <c r="F370">
        <f>IF(GL_Paste!$B367="","",IFERROR(INDEX(AcctSub,MATCH(GL_Paste!$B367&amp;"",AcctCode,0)),"UNKNOWN"))</f>
        <v/>
      </c>
    </row>
    <row r="371">
      <c r="A371" s="40">
        <f>IF(GL_Paste!$B368="","",N(GL_Paste!$H368)-N(GL_Paste!$G368))</f>
        <v/>
      </c>
      <c r="B371" s="43">
        <f>IF(GL_Paste!$B368="","",DATE(YEAR(GL_Paste!$E368),MONTH(GL_Paste!$E368),1))</f>
        <v/>
      </c>
      <c r="C371">
        <f>IF(GL_Paste!$B368="","",IF(TRIM(GL_Paste!$M368)&lt;&gt;"",TRIM(GL_Paste!$M368),IFERROR(MID(GL_Paste!$I368,FIND("[",GL_Paste!$I368)+1,FIND("]",GL_Paste!$I368)-FIND("[",GL_Paste!$I368)-1),"")))</f>
        <v/>
      </c>
      <c r="D371">
        <f>IF(GL_Paste!$B368="","",IFERROR(INDEX(DeptName,MATCH($C371,DeptTag,0)),"UNALLOCATED"))</f>
        <v/>
      </c>
      <c r="E371">
        <f>IF(GL_Paste!$B368="","",IFERROR(INDEX(AcctCat,MATCH(GL_Paste!$B368&amp;"",AcctCode,0)),"UNKNOWN"))</f>
        <v/>
      </c>
      <c r="F371">
        <f>IF(GL_Paste!$B368="","",IFERROR(INDEX(AcctSub,MATCH(GL_Paste!$B368&amp;"",AcctCode,0)),"UNKNOWN"))</f>
        <v/>
      </c>
    </row>
    <row r="372">
      <c r="A372" s="40">
        <f>IF(GL_Paste!$B369="","",N(GL_Paste!$H369)-N(GL_Paste!$G369))</f>
        <v/>
      </c>
      <c r="B372" s="43">
        <f>IF(GL_Paste!$B369="","",DATE(YEAR(GL_Paste!$E369),MONTH(GL_Paste!$E369),1))</f>
        <v/>
      </c>
      <c r="C372">
        <f>IF(GL_Paste!$B369="","",IF(TRIM(GL_Paste!$M369)&lt;&gt;"",TRIM(GL_Paste!$M369),IFERROR(MID(GL_Paste!$I369,FIND("[",GL_Paste!$I369)+1,FIND("]",GL_Paste!$I369)-FIND("[",GL_Paste!$I369)-1),"")))</f>
        <v/>
      </c>
      <c r="D372">
        <f>IF(GL_Paste!$B369="","",IFERROR(INDEX(DeptName,MATCH($C372,DeptTag,0)),"UNALLOCATED"))</f>
        <v/>
      </c>
      <c r="E372">
        <f>IF(GL_Paste!$B369="","",IFERROR(INDEX(AcctCat,MATCH(GL_Paste!$B369&amp;"",AcctCode,0)),"UNKNOWN"))</f>
        <v/>
      </c>
      <c r="F372">
        <f>IF(GL_Paste!$B369="","",IFERROR(INDEX(AcctSub,MATCH(GL_Paste!$B369&amp;"",AcctCode,0)),"UNKNOWN"))</f>
        <v/>
      </c>
    </row>
    <row r="373">
      <c r="A373" s="40">
        <f>IF(GL_Paste!$B370="","",N(GL_Paste!$H370)-N(GL_Paste!$G370))</f>
        <v/>
      </c>
      <c r="B373" s="43">
        <f>IF(GL_Paste!$B370="","",DATE(YEAR(GL_Paste!$E370),MONTH(GL_Paste!$E370),1))</f>
        <v/>
      </c>
      <c r="C373">
        <f>IF(GL_Paste!$B370="","",IF(TRIM(GL_Paste!$M370)&lt;&gt;"",TRIM(GL_Paste!$M370),IFERROR(MID(GL_Paste!$I370,FIND("[",GL_Paste!$I370)+1,FIND("]",GL_Paste!$I370)-FIND("[",GL_Paste!$I370)-1),"")))</f>
        <v/>
      </c>
      <c r="D373">
        <f>IF(GL_Paste!$B370="","",IFERROR(INDEX(DeptName,MATCH($C373,DeptTag,0)),"UNALLOCATED"))</f>
        <v/>
      </c>
      <c r="E373">
        <f>IF(GL_Paste!$B370="","",IFERROR(INDEX(AcctCat,MATCH(GL_Paste!$B370&amp;"",AcctCode,0)),"UNKNOWN"))</f>
        <v/>
      </c>
      <c r="F373">
        <f>IF(GL_Paste!$B370="","",IFERROR(INDEX(AcctSub,MATCH(GL_Paste!$B370&amp;"",AcctCode,0)),"UNKNOWN"))</f>
        <v/>
      </c>
    </row>
    <row r="374">
      <c r="A374" s="40">
        <f>IF(GL_Paste!$B371="","",N(GL_Paste!$H371)-N(GL_Paste!$G371))</f>
        <v/>
      </c>
      <c r="B374" s="43">
        <f>IF(GL_Paste!$B371="","",DATE(YEAR(GL_Paste!$E371),MONTH(GL_Paste!$E371),1))</f>
        <v/>
      </c>
      <c r="C374">
        <f>IF(GL_Paste!$B371="","",IF(TRIM(GL_Paste!$M371)&lt;&gt;"",TRIM(GL_Paste!$M371),IFERROR(MID(GL_Paste!$I371,FIND("[",GL_Paste!$I371)+1,FIND("]",GL_Paste!$I371)-FIND("[",GL_Paste!$I371)-1),"")))</f>
        <v/>
      </c>
      <c r="D374">
        <f>IF(GL_Paste!$B371="","",IFERROR(INDEX(DeptName,MATCH($C374,DeptTag,0)),"UNALLOCATED"))</f>
        <v/>
      </c>
      <c r="E374">
        <f>IF(GL_Paste!$B371="","",IFERROR(INDEX(AcctCat,MATCH(GL_Paste!$B371&amp;"",AcctCode,0)),"UNKNOWN"))</f>
        <v/>
      </c>
      <c r="F374">
        <f>IF(GL_Paste!$B371="","",IFERROR(INDEX(AcctSub,MATCH(GL_Paste!$B371&amp;"",AcctCode,0)),"UNKNOWN"))</f>
        <v/>
      </c>
    </row>
    <row r="375">
      <c r="A375" s="40">
        <f>IF(GL_Paste!$B372="","",N(GL_Paste!$H372)-N(GL_Paste!$G372))</f>
        <v/>
      </c>
      <c r="B375" s="43">
        <f>IF(GL_Paste!$B372="","",DATE(YEAR(GL_Paste!$E372),MONTH(GL_Paste!$E372),1))</f>
        <v/>
      </c>
      <c r="C375">
        <f>IF(GL_Paste!$B372="","",IF(TRIM(GL_Paste!$M372)&lt;&gt;"",TRIM(GL_Paste!$M372),IFERROR(MID(GL_Paste!$I372,FIND("[",GL_Paste!$I372)+1,FIND("]",GL_Paste!$I372)-FIND("[",GL_Paste!$I372)-1),"")))</f>
        <v/>
      </c>
      <c r="D375">
        <f>IF(GL_Paste!$B372="","",IFERROR(INDEX(DeptName,MATCH($C375,DeptTag,0)),"UNALLOCATED"))</f>
        <v/>
      </c>
      <c r="E375">
        <f>IF(GL_Paste!$B372="","",IFERROR(INDEX(AcctCat,MATCH(GL_Paste!$B372&amp;"",AcctCode,0)),"UNKNOWN"))</f>
        <v/>
      </c>
      <c r="F375">
        <f>IF(GL_Paste!$B372="","",IFERROR(INDEX(AcctSub,MATCH(GL_Paste!$B372&amp;"",AcctCode,0)),"UNKNOWN"))</f>
        <v/>
      </c>
    </row>
    <row r="376">
      <c r="A376" s="40">
        <f>IF(GL_Paste!$B373="","",N(GL_Paste!$H373)-N(GL_Paste!$G373))</f>
        <v/>
      </c>
      <c r="B376" s="43">
        <f>IF(GL_Paste!$B373="","",DATE(YEAR(GL_Paste!$E373),MONTH(GL_Paste!$E373),1))</f>
        <v/>
      </c>
      <c r="C376">
        <f>IF(GL_Paste!$B373="","",IF(TRIM(GL_Paste!$M373)&lt;&gt;"",TRIM(GL_Paste!$M373),IFERROR(MID(GL_Paste!$I373,FIND("[",GL_Paste!$I373)+1,FIND("]",GL_Paste!$I373)-FIND("[",GL_Paste!$I373)-1),"")))</f>
        <v/>
      </c>
      <c r="D376">
        <f>IF(GL_Paste!$B373="","",IFERROR(INDEX(DeptName,MATCH($C376,DeptTag,0)),"UNALLOCATED"))</f>
        <v/>
      </c>
      <c r="E376">
        <f>IF(GL_Paste!$B373="","",IFERROR(INDEX(AcctCat,MATCH(GL_Paste!$B373&amp;"",AcctCode,0)),"UNKNOWN"))</f>
        <v/>
      </c>
      <c r="F376">
        <f>IF(GL_Paste!$B373="","",IFERROR(INDEX(AcctSub,MATCH(GL_Paste!$B373&amp;"",AcctCode,0)),"UNKNOWN"))</f>
        <v/>
      </c>
    </row>
    <row r="377">
      <c r="A377" s="40">
        <f>IF(GL_Paste!$B374="","",N(GL_Paste!$H374)-N(GL_Paste!$G374))</f>
        <v/>
      </c>
      <c r="B377" s="43">
        <f>IF(GL_Paste!$B374="","",DATE(YEAR(GL_Paste!$E374),MONTH(GL_Paste!$E374),1))</f>
        <v/>
      </c>
      <c r="C377">
        <f>IF(GL_Paste!$B374="","",IF(TRIM(GL_Paste!$M374)&lt;&gt;"",TRIM(GL_Paste!$M374),IFERROR(MID(GL_Paste!$I374,FIND("[",GL_Paste!$I374)+1,FIND("]",GL_Paste!$I374)-FIND("[",GL_Paste!$I374)-1),"")))</f>
        <v/>
      </c>
      <c r="D377">
        <f>IF(GL_Paste!$B374="","",IFERROR(INDEX(DeptName,MATCH($C377,DeptTag,0)),"UNALLOCATED"))</f>
        <v/>
      </c>
      <c r="E377">
        <f>IF(GL_Paste!$B374="","",IFERROR(INDEX(AcctCat,MATCH(GL_Paste!$B374&amp;"",AcctCode,0)),"UNKNOWN"))</f>
        <v/>
      </c>
      <c r="F377">
        <f>IF(GL_Paste!$B374="","",IFERROR(INDEX(AcctSub,MATCH(GL_Paste!$B374&amp;"",AcctCode,0)),"UNKNOWN"))</f>
        <v/>
      </c>
    </row>
    <row r="378">
      <c r="A378" s="40">
        <f>IF(GL_Paste!$B375="","",N(GL_Paste!$H375)-N(GL_Paste!$G375))</f>
        <v/>
      </c>
      <c r="B378" s="43">
        <f>IF(GL_Paste!$B375="","",DATE(YEAR(GL_Paste!$E375),MONTH(GL_Paste!$E375),1))</f>
        <v/>
      </c>
      <c r="C378">
        <f>IF(GL_Paste!$B375="","",IF(TRIM(GL_Paste!$M375)&lt;&gt;"",TRIM(GL_Paste!$M375),IFERROR(MID(GL_Paste!$I375,FIND("[",GL_Paste!$I375)+1,FIND("]",GL_Paste!$I375)-FIND("[",GL_Paste!$I375)-1),"")))</f>
        <v/>
      </c>
      <c r="D378">
        <f>IF(GL_Paste!$B375="","",IFERROR(INDEX(DeptName,MATCH($C378,DeptTag,0)),"UNALLOCATED"))</f>
        <v/>
      </c>
      <c r="E378">
        <f>IF(GL_Paste!$B375="","",IFERROR(INDEX(AcctCat,MATCH(GL_Paste!$B375&amp;"",AcctCode,0)),"UNKNOWN"))</f>
        <v/>
      </c>
      <c r="F378">
        <f>IF(GL_Paste!$B375="","",IFERROR(INDEX(AcctSub,MATCH(GL_Paste!$B375&amp;"",AcctCode,0)),"UNKNOWN"))</f>
        <v/>
      </c>
    </row>
    <row r="379">
      <c r="A379" s="40">
        <f>IF(GL_Paste!$B376="","",N(GL_Paste!$H376)-N(GL_Paste!$G376))</f>
        <v/>
      </c>
      <c r="B379" s="43">
        <f>IF(GL_Paste!$B376="","",DATE(YEAR(GL_Paste!$E376),MONTH(GL_Paste!$E376),1))</f>
        <v/>
      </c>
      <c r="C379">
        <f>IF(GL_Paste!$B376="","",IF(TRIM(GL_Paste!$M376)&lt;&gt;"",TRIM(GL_Paste!$M376),IFERROR(MID(GL_Paste!$I376,FIND("[",GL_Paste!$I376)+1,FIND("]",GL_Paste!$I376)-FIND("[",GL_Paste!$I376)-1),"")))</f>
        <v/>
      </c>
      <c r="D379">
        <f>IF(GL_Paste!$B376="","",IFERROR(INDEX(DeptName,MATCH($C379,DeptTag,0)),"UNALLOCATED"))</f>
        <v/>
      </c>
      <c r="E379">
        <f>IF(GL_Paste!$B376="","",IFERROR(INDEX(AcctCat,MATCH(GL_Paste!$B376&amp;"",AcctCode,0)),"UNKNOWN"))</f>
        <v/>
      </c>
      <c r="F379">
        <f>IF(GL_Paste!$B376="","",IFERROR(INDEX(AcctSub,MATCH(GL_Paste!$B376&amp;"",AcctCode,0)),"UNKNOWN"))</f>
        <v/>
      </c>
    </row>
    <row r="380">
      <c r="A380" s="40">
        <f>IF(GL_Paste!$B377="","",N(GL_Paste!$H377)-N(GL_Paste!$G377))</f>
        <v/>
      </c>
      <c r="B380" s="43">
        <f>IF(GL_Paste!$B377="","",DATE(YEAR(GL_Paste!$E377),MONTH(GL_Paste!$E377),1))</f>
        <v/>
      </c>
      <c r="C380">
        <f>IF(GL_Paste!$B377="","",IF(TRIM(GL_Paste!$M377)&lt;&gt;"",TRIM(GL_Paste!$M377),IFERROR(MID(GL_Paste!$I377,FIND("[",GL_Paste!$I377)+1,FIND("]",GL_Paste!$I377)-FIND("[",GL_Paste!$I377)-1),"")))</f>
        <v/>
      </c>
      <c r="D380">
        <f>IF(GL_Paste!$B377="","",IFERROR(INDEX(DeptName,MATCH($C380,DeptTag,0)),"UNALLOCATED"))</f>
        <v/>
      </c>
      <c r="E380">
        <f>IF(GL_Paste!$B377="","",IFERROR(INDEX(AcctCat,MATCH(GL_Paste!$B377&amp;"",AcctCode,0)),"UNKNOWN"))</f>
        <v/>
      </c>
      <c r="F380">
        <f>IF(GL_Paste!$B377="","",IFERROR(INDEX(AcctSub,MATCH(GL_Paste!$B377&amp;"",AcctCode,0)),"UNKNOWN"))</f>
        <v/>
      </c>
    </row>
    <row r="381">
      <c r="A381" s="40">
        <f>IF(GL_Paste!$B378="","",N(GL_Paste!$H378)-N(GL_Paste!$G378))</f>
        <v/>
      </c>
      <c r="B381" s="43">
        <f>IF(GL_Paste!$B378="","",DATE(YEAR(GL_Paste!$E378),MONTH(GL_Paste!$E378),1))</f>
        <v/>
      </c>
      <c r="C381">
        <f>IF(GL_Paste!$B378="","",IF(TRIM(GL_Paste!$M378)&lt;&gt;"",TRIM(GL_Paste!$M378),IFERROR(MID(GL_Paste!$I378,FIND("[",GL_Paste!$I378)+1,FIND("]",GL_Paste!$I378)-FIND("[",GL_Paste!$I378)-1),"")))</f>
        <v/>
      </c>
      <c r="D381">
        <f>IF(GL_Paste!$B378="","",IFERROR(INDEX(DeptName,MATCH($C381,DeptTag,0)),"UNALLOCATED"))</f>
        <v/>
      </c>
      <c r="E381">
        <f>IF(GL_Paste!$B378="","",IFERROR(INDEX(AcctCat,MATCH(GL_Paste!$B378&amp;"",AcctCode,0)),"UNKNOWN"))</f>
        <v/>
      </c>
      <c r="F381">
        <f>IF(GL_Paste!$B378="","",IFERROR(INDEX(AcctSub,MATCH(GL_Paste!$B378&amp;"",AcctCode,0)),"UNKNOWN"))</f>
        <v/>
      </c>
    </row>
    <row r="382">
      <c r="A382" s="40">
        <f>IF(GL_Paste!$B379="","",N(GL_Paste!$H379)-N(GL_Paste!$G379))</f>
        <v/>
      </c>
      <c r="B382" s="43">
        <f>IF(GL_Paste!$B379="","",DATE(YEAR(GL_Paste!$E379),MONTH(GL_Paste!$E379),1))</f>
        <v/>
      </c>
      <c r="C382">
        <f>IF(GL_Paste!$B379="","",IF(TRIM(GL_Paste!$M379)&lt;&gt;"",TRIM(GL_Paste!$M379),IFERROR(MID(GL_Paste!$I379,FIND("[",GL_Paste!$I379)+1,FIND("]",GL_Paste!$I379)-FIND("[",GL_Paste!$I379)-1),"")))</f>
        <v/>
      </c>
      <c r="D382">
        <f>IF(GL_Paste!$B379="","",IFERROR(INDEX(DeptName,MATCH($C382,DeptTag,0)),"UNALLOCATED"))</f>
        <v/>
      </c>
      <c r="E382">
        <f>IF(GL_Paste!$B379="","",IFERROR(INDEX(AcctCat,MATCH(GL_Paste!$B379&amp;"",AcctCode,0)),"UNKNOWN"))</f>
        <v/>
      </c>
      <c r="F382">
        <f>IF(GL_Paste!$B379="","",IFERROR(INDEX(AcctSub,MATCH(GL_Paste!$B379&amp;"",AcctCode,0)),"UNKNOWN"))</f>
        <v/>
      </c>
    </row>
    <row r="383">
      <c r="A383" s="40">
        <f>IF(GL_Paste!$B380="","",N(GL_Paste!$H380)-N(GL_Paste!$G380))</f>
        <v/>
      </c>
      <c r="B383" s="43">
        <f>IF(GL_Paste!$B380="","",DATE(YEAR(GL_Paste!$E380),MONTH(GL_Paste!$E380),1))</f>
        <v/>
      </c>
      <c r="C383">
        <f>IF(GL_Paste!$B380="","",IF(TRIM(GL_Paste!$M380)&lt;&gt;"",TRIM(GL_Paste!$M380),IFERROR(MID(GL_Paste!$I380,FIND("[",GL_Paste!$I380)+1,FIND("]",GL_Paste!$I380)-FIND("[",GL_Paste!$I380)-1),"")))</f>
        <v/>
      </c>
      <c r="D383">
        <f>IF(GL_Paste!$B380="","",IFERROR(INDEX(DeptName,MATCH($C383,DeptTag,0)),"UNALLOCATED"))</f>
        <v/>
      </c>
      <c r="E383">
        <f>IF(GL_Paste!$B380="","",IFERROR(INDEX(AcctCat,MATCH(GL_Paste!$B380&amp;"",AcctCode,0)),"UNKNOWN"))</f>
        <v/>
      </c>
      <c r="F383">
        <f>IF(GL_Paste!$B380="","",IFERROR(INDEX(AcctSub,MATCH(GL_Paste!$B380&amp;"",AcctCode,0)),"UNKNOWN"))</f>
        <v/>
      </c>
    </row>
    <row r="384">
      <c r="A384" s="40">
        <f>IF(GL_Paste!$B381="","",N(GL_Paste!$H381)-N(GL_Paste!$G381))</f>
        <v/>
      </c>
      <c r="B384" s="43">
        <f>IF(GL_Paste!$B381="","",DATE(YEAR(GL_Paste!$E381),MONTH(GL_Paste!$E381),1))</f>
        <v/>
      </c>
      <c r="C384">
        <f>IF(GL_Paste!$B381="","",IF(TRIM(GL_Paste!$M381)&lt;&gt;"",TRIM(GL_Paste!$M381),IFERROR(MID(GL_Paste!$I381,FIND("[",GL_Paste!$I381)+1,FIND("]",GL_Paste!$I381)-FIND("[",GL_Paste!$I381)-1),"")))</f>
        <v/>
      </c>
      <c r="D384">
        <f>IF(GL_Paste!$B381="","",IFERROR(INDEX(DeptName,MATCH($C384,DeptTag,0)),"UNALLOCATED"))</f>
        <v/>
      </c>
      <c r="E384">
        <f>IF(GL_Paste!$B381="","",IFERROR(INDEX(AcctCat,MATCH(GL_Paste!$B381&amp;"",AcctCode,0)),"UNKNOWN"))</f>
        <v/>
      </c>
      <c r="F384">
        <f>IF(GL_Paste!$B381="","",IFERROR(INDEX(AcctSub,MATCH(GL_Paste!$B381&amp;"",AcctCode,0)),"UNKNOWN"))</f>
        <v/>
      </c>
    </row>
    <row r="385">
      <c r="A385" s="40">
        <f>IF(GL_Paste!$B382="","",N(GL_Paste!$H382)-N(GL_Paste!$G382))</f>
        <v/>
      </c>
      <c r="B385" s="43">
        <f>IF(GL_Paste!$B382="","",DATE(YEAR(GL_Paste!$E382),MONTH(GL_Paste!$E382),1))</f>
        <v/>
      </c>
      <c r="C385">
        <f>IF(GL_Paste!$B382="","",IF(TRIM(GL_Paste!$M382)&lt;&gt;"",TRIM(GL_Paste!$M382),IFERROR(MID(GL_Paste!$I382,FIND("[",GL_Paste!$I382)+1,FIND("]",GL_Paste!$I382)-FIND("[",GL_Paste!$I382)-1),"")))</f>
        <v/>
      </c>
      <c r="D385">
        <f>IF(GL_Paste!$B382="","",IFERROR(INDEX(DeptName,MATCH($C385,DeptTag,0)),"UNALLOCATED"))</f>
        <v/>
      </c>
      <c r="E385">
        <f>IF(GL_Paste!$B382="","",IFERROR(INDEX(AcctCat,MATCH(GL_Paste!$B382&amp;"",AcctCode,0)),"UNKNOWN"))</f>
        <v/>
      </c>
      <c r="F385">
        <f>IF(GL_Paste!$B382="","",IFERROR(INDEX(AcctSub,MATCH(GL_Paste!$B382&amp;"",AcctCode,0)),"UNKNOWN"))</f>
        <v/>
      </c>
    </row>
    <row r="386">
      <c r="A386" s="40">
        <f>IF(GL_Paste!$B383="","",N(GL_Paste!$H383)-N(GL_Paste!$G383))</f>
        <v/>
      </c>
      <c r="B386" s="43">
        <f>IF(GL_Paste!$B383="","",DATE(YEAR(GL_Paste!$E383),MONTH(GL_Paste!$E383),1))</f>
        <v/>
      </c>
      <c r="C386">
        <f>IF(GL_Paste!$B383="","",IF(TRIM(GL_Paste!$M383)&lt;&gt;"",TRIM(GL_Paste!$M383),IFERROR(MID(GL_Paste!$I383,FIND("[",GL_Paste!$I383)+1,FIND("]",GL_Paste!$I383)-FIND("[",GL_Paste!$I383)-1),"")))</f>
        <v/>
      </c>
      <c r="D386">
        <f>IF(GL_Paste!$B383="","",IFERROR(INDEX(DeptName,MATCH($C386,DeptTag,0)),"UNALLOCATED"))</f>
        <v/>
      </c>
      <c r="E386">
        <f>IF(GL_Paste!$B383="","",IFERROR(INDEX(AcctCat,MATCH(GL_Paste!$B383&amp;"",AcctCode,0)),"UNKNOWN"))</f>
        <v/>
      </c>
      <c r="F386">
        <f>IF(GL_Paste!$B383="","",IFERROR(INDEX(AcctSub,MATCH(GL_Paste!$B383&amp;"",AcctCode,0)),"UNKNOWN"))</f>
        <v/>
      </c>
    </row>
    <row r="387">
      <c r="A387" s="40">
        <f>IF(GL_Paste!$B384="","",N(GL_Paste!$H384)-N(GL_Paste!$G384))</f>
        <v/>
      </c>
      <c r="B387" s="43">
        <f>IF(GL_Paste!$B384="","",DATE(YEAR(GL_Paste!$E384),MONTH(GL_Paste!$E384),1))</f>
        <v/>
      </c>
      <c r="C387">
        <f>IF(GL_Paste!$B384="","",IF(TRIM(GL_Paste!$M384)&lt;&gt;"",TRIM(GL_Paste!$M384),IFERROR(MID(GL_Paste!$I384,FIND("[",GL_Paste!$I384)+1,FIND("]",GL_Paste!$I384)-FIND("[",GL_Paste!$I384)-1),"")))</f>
        <v/>
      </c>
      <c r="D387">
        <f>IF(GL_Paste!$B384="","",IFERROR(INDEX(DeptName,MATCH($C387,DeptTag,0)),"UNALLOCATED"))</f>
        <v/>
      </c>
      <c r="E387">
        <f>IF(GL_Paste!$B384="","",IFERROR(INDEX(AcctCat,MATCH(GL_Paste!$B384&amp;"",AcctCode,0)),"UNKNOWN"))</f>
        <v/>
      </c>
      <c r="F387">
        <f>IF(GL_Paste!$B384="","",IFERROR(INDEX(AcctSub,MATCH(GL_Paste!$B384&amp;"",AcctCode,0)),"UNKNOWN"))</f>
        <v/>
      </c>
    </row>
    <row r="388">
      <c r="A388" s="40">
        <f>IF(GL_Paste!$B385="","",N(GL_Paste!$H385)-N(GL_Paste!$G385))</f>
        <v/>
      </c>
      <c r="B388" s="43">
        <f>IF(GL_Paste!$B385="","",DATE(YEAR(GL_Paste!$E385),MONTH(GL_Paste!$E385),1))</f>
        <v/>
      </c>
      <c r="C388">
        <f>IF(GL_Paste!$B385="","",IF(TRIM(GL_Paste!$M385)&lt;&gt;"",TRIM(GL_Paste!$M385),IFERROR(MID(GL_Paste!$I385,FIND("[",GL_Paste!$I385)+1,FIND("]",GL_Paste!$I385)-FIND("[",GL_Paste!$I385)-1),"")))</f>
        <v/>
      </c>
      <c r="D388">
        <f>IF(GL_Paste!$B385="","",IFERROR(INDEX(DeptName,MATCH($C388,DeptTag,0)),"UNALLOCATED"))</f>
        <v/>
      </c>
      <c r="E388">
        <f>IF(GL_Paste!$B385="","",IFERROR(INDEX(AcctCat,MATCH(GL_Paste!$B385&amp;"",AcctCode,0)),"UNKNOWN"))</f>
        <v/>
      </c>
      <c r="F388">
        <f>IF(GL_Paste!$B385="","",IFERROR(INDEX(AcctSub,MATCH(GL_Paste!$B385&amp;"",AcctCode,0)),"UNKNOWN"))</f>
        <v/>
      </c>
    </row>
    <row r="389">
      <c r="A389" s="40">
        <f>IF(GL_Paste!$B386="","",N(GL_Paste!$H386)-N(GL_Paste!$G386))</f>
        <v/>
      </c>
      <c r="B389" s="43">
        <f>IF(GL_Paste!$B386="","",DATE(YEAR(GL_Paste!$E386),MONTH(GL_Paste!$E386),1))</f>
        <v/>
      </c>
      <c r="C389">
        <f>IF(GL_Paste!$B386="","",IF(TRIM(GL_Paste!$M386)&lt;&gt;"",TRIM(GL_Paste!$M386),IFERROR(MID(GL_Paste!$I386,FIND("[",GL_Paste!$I386)+1,FIND("]",GL_Paste!$I386)-FIND("[",GL_Paste!$I386)-1),"")))</f>
        <v/>
      </c>
      <c r="D389">
        <f>IF(GL_Paste!$B386="","",IFERROR(INDEX(DeptName,MATCH($C389,DeptTag,0)),"UNALLOCATED"))</f>
        <v/>
      </c>
      <c r="E389">
        <f>IF(GL_Paste!$B386="","",IFERROR(INDEX(AcctCat,MATCH(GL_Paste!$B386&amp;"",AcctCode,0)),"UNKNOWN"))</f>
        <v/>
      </c>
      <c r="F389">
        <f>IF(GL_Paste!$B386="","",IFERROR(INDEX(AcctSub,MATCH(GL_Paste!$B386&amp;"",AcctCode,0)),"UNKNOWN"))</f>
        <v/>
      </c>
    </row>
    <row r="390">
      <c r="A390" s="40">
        <f>IF(GL_Paste!$B387="","",N(GL_Paste!$H387)-N(GL_Paste!$G387))</f>
        <v/>
      </c>
      <c r="B390" s="43">
        <f>IF(GL_Paste!$B387="","",DATE(YEAR(GL_Paste!$E387),MONTH(GL_Paste!$E387),1))</f>
        <v/>
      </c>
      <c r="C390">
        <f>IF(GL_Paste!$B387="","",IF(TRIM(GL_Paste!$M387)&lt;&gt;"",TRIM(GL_Paste!$M387),IFERROR(MID(GL_Paste!$I387,FIND("[",GL_Paste!$I387)+1,FIND("]",GL_Paste!$I387)-FIND("[",GL_Paste!$I387)-1),"")))</f>
        <v/>
      </c>
      <c r="D390">
        <f>IF(GL_Paste!$B387="","",IFERROR(INDEX(DeptName,MATCH($C390,DeptTag,0)),"UNALLOCATED"))</f>
        <v/>
      </c>
      <c r="E390">
        <f>IF(GL_Paste!$B387="","",IFERROR(INDEX(AcctCat,MATCH(GL_Paste!$B387&amp;"",AcctCode,0)),"UNKNOWN"))</f>
        <v/>
      </c>
      <c r="F390">
        <f>IF(GL_Paste!$B387="","",IFERROR(INDEX(AcctSub,MATCH(GL_Paste!$B387&amp;"",AcctCode,0)),"UNKNOWN"))</f>
        <v/>
      </c>
    </row>
    <row r="391">
      <c r="A391" s="40">
        <f>IF(GL_Paste!$B388="","",N(GL_Paste!$H388)-N(GL_Paste!$G388))</f>
        <v/>
      </c>
      <c r="B391" s="43">
        <f>IF(GL_Paste!$B388="","",DATE(YEAR(GL_Paste!$E388),MONTH(GL_Paste!$E388),1))</f>
        <v/>
      </c>
      <c r="C391">
        <f>IF(GL_Paste!$B388="","",IF(TRIM(GL_Paste!$M388)&lt;&gt;"",TRIM(GL_Paste!$M388),IFERROR(MID(GL_Paste!$I388,FIND("[",GL_Paste!$I388)+1,FIND("]",GL_Paste!$I388)-FIND("[",GL_Paste!$I388)-1),"")))</f>
        <v/>
      </c>
      <c r="D391">
        <f>IF(GL_Paste!$B388="","",IFERROR(INDEX(DeptName,MATCH($C391,DeptTag,0)),"UNALLOCATED"))</f>
        <v/>
      </c>
      <c r="E391">
        <f>IF(GL_Paste!$B388="","",IFERROR(INDEX(AcctCat,MATCH(GL_Paste!$B388&amp;"",AcctCode,0)),"UNKNOWN"))</f>
        <v/>
      </c>
      <c r="F391">
        <f>IF(GL_Paste!$B388="","",IFERROR(INDEX(AcctSub,MATCH(GL_Paste!$B388&amp;"",AcctCode,0)),"UNKNOWN"))</f>
        <v/>
      </c>
    </row>
    <row r="392">
      <c r="A392" s="40">
        <f>IF(GL_Paste!$B389="","",N(GL_Paste!$H389)-N(GL_Paste!$G389))</f>
        <v/>
      </c>
      <c r="B392" s="43">
        <f>IF(GL_Paste!$B389="","",DATE(YEAR(GL_Paste!$E389),MONTH(GL_Paste!$E389),1))</f>
        <v/>
      </c>
      <c r="C392">
        <f>IF(GL_Paste!$B389="","",IF(TRIM(GL_Paste!$M389)&lt;&gt;"",TRIM(GL_Paste!$M389),IFERROR(MID(GL_Paste!$I389,FIND("[",GL_Paste!$I389)+1,FIND("]",GL_Paste!$I389)-FIND("[",GL_Paste!$I389)-1),"")))</f>
        <v/>
      </c>
      <c r="D392">
        <f>IF(GL_Paste!$B389="","",IFERROR(INDEX(DeptName,MATCH($C392,DeptTag,0)),"UNALLOCATED"))</f>
        <v/>
      </c>
      <c r="E392">
        <f>IF(GL_Paste!$B389="","",IFERROR(INDEX(AcctCat,MATCH(GL_Paste!$B389&amp;"",AcctCode,0)),"UNKNOWN"))</f>
        <v/>
      </c>
      <c r="F392">
        <f>IF(GL_Paste!$B389="","",IFERROR(INDEX(AcctSub,MATCH(GL_Paste!$B389&amp;"",AcctCode,0)),"UNKNOWN"))</f>
        <v/>
      </c>
    </row>
    <row r="393">
      <c r="A393" s="40">
        <f>IF(GL_Paste!$B390="","",N(GL_Paste!$H390)-N(GL_Paste!$G390))</f>
        <v/>
      </c>
      <c r="B393" s="43">
        <f>IF(GL_Paste!$B390="","",DATE(YEAR(GL_Paste!$E390),MONTH(GL_Paste!$E390),1))</f>
        <v/>
      </c>
      <c r="C393">
        <f>IF(GL_Paste!$B390="","",IF(TRIM(GL_Paste!$M390)&lt;&gt;"",TRIM(GL_Paste!$M390),IFERROR(MID(GL_Paste!$I390,FIND("[",GL_Paste!$I390)+1,FIND("]",GL_Paste!$I390)-FIND("[",GL_Paste!$I390)-1),"")))</f>
        <v/>
      </c>
      <c r="D393">
        <f>IF(GL_Paste!$B390="","",IFERROR(INDEX(DeptName,MATCH($C393,DeptTag,0)),"UNALLOCATED"))</f>
        <v/>
      </c>
      <c r="E393">
        <f>IF(GL_Paste!$B390="","",IFERROR(INDEX(AcctCat,MATCH(GL_Paste!$B390&amp;"",AcctCode,0)),"UNKNOWN"))</f>
        <v/>
      </c>
      <c r="F393">
        <f>IF(GL_Paste!$B390="","",IFERROR(INDEX(AcctSub,MATCH(GL_Paste!$B390&amp;"",AcctCode,0)),"UNKNOWN"))</f>
        <v/>
      </c>
    </row>
    <row r="394">
      <c r="A394" s="40">
        <f>IF(GL_Paste!$B391="","",N(GL_Paste!$H391)-N(GL_Paste!$G391))</f>
        <v/>
      </c>
      <c r="B394" s="43">
        <f>IF(GL_Paste!$B391="","",DATE(YEAR(GL_Paste!$E391),MONTH(GL_Paste!$E391),1))</f>
        <v/>
      </c>
      <c r="C394">
        <f>IF(GL_Paste!$B391="","",IF(TRIM(GL_Paste!$M391)&lt;&gt;"",TRIM(GL_Paste!$M391),IFERROR(MID(GL_Paste!$I391,FIND("[",GL_Paste!$I391)+1,FIND("]",GL_Paste!$I391)-FIND("[",GL_Paste!$I391)-1),"")))</f>
        <v/>
      </c>
      <c r="D394">
        <f>IF(GL_Paste!$B391="","",IFERROR(INDEX(DeptName,MATCH($C394,DeptTag,0)),"UNALLOCATED"))</f>
        <v/>
      </c>
      <c r="E394">
        <f>IF(GL_Paste!$B391="","",IFERROR(INDEX(AcctCat,MATCH(GL_Paste!$B391&amp;"",AcctCode,0)),"UNKNOWN"))</f>
        <v/>
      </c>
      <c r="F394">
        <f>IF(GL_Paste!$B391="","",IFERROR(INDEX(AcctSub,MATCH(GL_Paste!$B391&amp;"",AcctCode,0)),"UNKNOWN"))</f>
        <v/>
      </c>
    </row>
    <row r="395">
      <c r="A395" s="40">
        <f>IF(GL_Paste!$B392="","",N(GL_Paste!$H392)-N(GL_Paste!$G392))</f>
        <v/>
      </c>
      <c r="B395" s="43">
        <f>IF(GL_Paste!$B392="","",DATE(YEAR(GL_Paste!$E392),MONTH(GL_Paste!$E392),1))</f>
        <v/>
      </c>
      <c r="C395">
        <f>IF(GL_Paste!$B392="","",IF(TRIM(GL_Paste!$M392)&lt;&gt;"",TRIM(GL_Paste!$M392),IFERROR(MID(GL_Paste!$I392,FIND("[",GL_Paste!$I392)+1,FIND("]",GL_Paste!$I392)-FIND("[",GL_Paste!$I392)-1),"")))</f>
        <v/>
      </c>
      <c r="D395">
        <f>IF(GL_Paste!$B392="","",IFERROR(INDEX(DeptName,MATCH($C395,DeptTag,0)),"UNALLOCATED"))</f>
        <v/>
      </c>
      <c r="E395">
        <f>IF(GL_Paste!$B392="","",IFERROR(INDEX(AcctCat,MATCH(GL_Paste!$B392&amp;"",AcctCode,0)),"UNKNOWN"))</f>
        <v/>
      </c>
      <c r="F395">
        <f>IF(GL_Paste!$B392="","",IFERROR(INDEX(AcctSub,MATCH(GL_Paste!$B392&amp;"",AcctCode,0)),"UNKNOWN"))</f>
        <v/>
      </c>
    </row>
    <row r="396">
      <c r="A396" s="40">
        <f>IF(GL_Paste!$B393="","",N(GL_Paste!$H393)-N(GL_Paste!$G393))</f>
        <v/>
      </c>
      <c r="B396" s="43">
        <f>IF(GL_Paste!$B393="","",DATE(YEAR(GL_Paste!$E393),MONTH(GL_Paste!$E393),1))</f>
        <v/>
      </c>
      <c r="C396">
        <f>IF(GL_Paste!$B393="","",IF(TRIM(GL_Paste!$M393)&lt;&gt;"",TRIM(GL_Paste!$M393),IFERROR(MID(GL_Paste!$I393,FIND("[",GL_Paste!$I393)+1,FIND("]",GL_Paste!$I393)-FIND("[",GL_Paste!$I393)-1),"")))</f>
        <v/>
      </c>
      <c r="D396">
        <f>IF(GL_Paste!$B393="","",IFERROR(INDEX(DeptName,MATCH($C396,DeptTag,0)),"UNALLOCATED"))</f>
        <v/>
      </c>
      <c r="E396">
        <f>IF(GL_Paste!$B393="","",IFERROR(INDEX(AcctCat,MATCH(GL_Paste!$B393&amp;"",AcctCode,0)),"UNKNOWN"))</f>
        <v/>
      </c>
      <c r="F396">
        <f>IF(GL_Paste!$B393="","",IFERROR(INDEX(AcctSub,MATCH(GL_Paste!$B393&amp;"",AcctCode,0)),"UNKNOWN"))</f>
        <v/>
      </c>
    </row>
    <row r="397">
      <c r="A397" s="40">
        <f>IF(GL_Paste!$B394="","",N(GL_Paste!$H394)-N(GL_Paste!$G394))</f>
        <v/>
      </c>
      <c r="B397" s="43">
        <f>IF(GL_Paste!$B394="","",DATE(YEAR(GL_Paste!$E394),MONTH(GL_Paste!$E394),1))</f>
        <v/>
      </c>
      <c r="C397">
        <f>IF(GL_Paste!$B394="","",IF(TRIM(GL_Paste!$M394)&lt;&gt;"",TRIM(GL_Paste!$M394),IFERROR(MID(GL_Paste!$I394,FIND("[",GL_Paste!$I394)+1,FIND("]",GL_Paste!$I394)-FIND("[",GL_Paste!$I394)-1),"")))</f>
        <v/>
      </c>
      <c r="D397">
        <f>IF(GL_Paste!$B394="","",IFERROR(INDEX(DeptName,MATCH($C397,DeptTag,0)),"UNALLOCATED"))</f>
        <v/>
      </c>
      <c r="E397">
        <f>IF(GL_Paste!$B394="","",IFERROR(INDEX(AcctCat,MATCH(GL_Paste!$B394&amp;"",AcctCode,0)),"UNKNOWN"))</f>
        <v/>
      </c>
      <c r="F397">
        <f>IF(GL_Paste!$B394="","",IFERROR(INDEX(AcctSub,MATCH(GL_Paste!$B394&amp;"",AcctCode,0)),"UNKNOWN"))</f>
        <v/>
      </c>
    </row>
    <row r="398">
      <c r="A398" s="40">
        <f>IF(GL_Paste!$B395="","",N(GL_Paste!$H395)-N(GL_Paste!$G395))</f>
        <v/>
      </c>
      <c r="B398" s="43">
        <f>IF(GL_Paste!$B395="","",DATE(YEAR(GL_Paste!$E395),MONTH(GL_Paste!$E395),1))</f>
        <v/>
      </c>
      <c r="C398">
        <f>IF(GL_Paste!$B395="","",IF(TRIM(GL_Paste!$M395)&lt;&gt;"",TRIM(GL_Paste!$M395),IFERROR(MID(GL_Paste!$I395,FIND("[",GL_Paste!$I395)+1,FIND("]",GL_Paste!$I395)-FIND("[",GL_Paste!$I395)-1),"")))</f>
        <v/>
      </c>
      <c r="D398">
        <f>IF(GL_Paste!$B395="","",IFERROR(INDEX(DeptName,MATCH($C398,DeptTag,0)),"UNALLOCATED"))</f>
        <v/>
      </c>
      <c r="E398">
        <f>IF(GL_Paste!$B395="","",IFERROR(INDEX(AcctCat,MATCH(GL_Paste!$B395&amp;"",AcctCode,0)),"UNKNOWN"))</f>
        <v/>
      </c>
      <c r="F398">
        <f>IF(GL_Paste!$B395="","",IFERROR(INDEX(AcctSub,MATCH(GL_Paste!$B395&amp;"",AcctCode,0)),"UNKNOWN"))</f>
        <v/>
      </c>
    </row>
    <row r="399">
      <c r="A399" s="40">
        <f>IF(GL_Paste!$B396="","",N(GL_Paste!$H396)-N(GL_Paste!$G396))</f>
        <v/>
      </c>
      <c r="B399" s="43">
        <f>IF(GL_Paste!$B396="","",DATE(YEAR(GL_Paste!$E396),MONTH(GL_Paste!$E396),1))</f>
        <v/>
      </c>
      <c r="C399">
        <f>IF(GL_Paste!$B396="","",IF(TRIM(GL_Paste!$M396)&lt;&gt;"",TRIM(GL_Paste!$M396),IFERROR(MID(GL_Paste!$I396,FIND("[",GL_Paste!$I396)+1,FIND("]",GL_Paste!$I396)-FIND("[",GL_Paste!$I396)-1),"")))</f>
        <v/>
      </c>
      <c r="D399">
        <f>IF(GL_Paste!$B396="","",IFERROR(INDEX(DeptName,MATCH($C399,DeptTag,0)),"UNALLOCATED"))</f>
        <v/>
      </c>
      <c r="E399">
        <f>IF(GL_Paste!$B396="","",IFERROR(INDEX(AcctCat,MATCH(GL_Paste!$B396&amp;"",AcctCode,0)),"UNKNOWN"))</f>
        <v/>
      </c>
      <c r="F399">
        <f>IF(GL_Paste!$B396="","",IFERROR(INDEX(AcctSub,MATCH(GL_Paste!$B396&amp;"",AcctCode,0)),"UNKNOWN"))</f>
        <v/>
      </c>
    </row>
    <row r="400">
      <c r="A400" s="40">
        <f>IF(GL_Paste!$B397="","",N(GL_Paste!$H397)-N(GL_Paste!$G397))</f>
        <v/>
      </c>
      <c r="B400" s="43">
        <f>IF(GL_Paste!$B397="","",DATE(YEAR(GL_Paste!$E397),MONTH(GL_Paste!$E397),1))</f>
        <v/>
      </c>
      <c r="C400">
        <f>IF(GL_Paste!$B397="","",IF(TRIM(GL_Paste!$M397)&lt;&gt;"",TRIM(GL_Paste!$M397),IFERROR(MID(GL_Paste!$I397,FIND("[",GL_Paste!$I397)+1,FIND("]",GL_Paste!$I397)-FIND("[",GL_Paste!$I397)-1),"")))</f>
        <v/>
      </c>
      <c r="D400">
        <f>IF(GL_Paste!$B397="","",IFERROR(INDEX(DeptName,MATCH($C400,DeptTag,0)),"UNALLOCATED"))</f>
        <v/>
      </c>
      <c r="E400">
        <f>IF(GL_Paste!$B397="","",IFERROR(INDEX(AcctCat,MATCH(GL_Paste!$B397&amp;"",AcctCode,0)),"UNKNOWN"))</f>
        <v/>
      </c>
      <c r="F400">
        <f>IF(GL_Paste!$B397="","",IFERROR(INDEX(AcctSub,MATCH(GL_Paste!$B397&amp;"",AcctCode,0)),"UNKNOWN"))</f>
        <v/>
      </c>
    </row>
    <row r="401">
      <c r="A401" s="40">
        <f>IF(GL_Paste!$B398="","",N(GL_Paste!$H398)-N(GL_Paste!$G398))</f>
        <v/>
      </c>
      <c r="B401" s="43">
        <f>IF(GL_Paste!$B398="","",DATE(YEAR(GL_Paste!$E398),MONTH(GL_Paste!$E398),1))</f>
        <v/>
      </c>
      <c r="C401">
        <f>IF(GL_Paste!$B398="","",IF(TRIM(GL_Paste!$M398)&lt;&gt;"",TRIM(GL_Paste!$M398),IFERROR(MID(GL_Paste!$I398,FIND("[",GL_Paste!$I398)+1,FIND("]",GL_Paste!$I398)-FIND("[",GL_Paste!$I398)-1),"")))</f>
        <v/>
      </c>
      <c r="D401">
        <f>IF(GL_Paste!$B398="","",IFERROR(INDEX(DeptName,MATCH($C401,DeptTag,0)),"UNALLOCATED"))</f>
        <v/>
      </c>
      <c r="E401">
        <f>IF(GL_Paste!$B398="","",IFERROR(INDEX(AcctCat,MATCH(GL_Paste!$B398&amp;"",AcctCode,0)),"UNKNOWN"))</f>
        <v/>
      </c>
      <c r="F401">
        <f>IF(GL_Paste!$B398="","",IFERROR(INDEX(AcctSub,MATCH(GL_Paste!$B398&amp;"",AcctCode,0)),"UNKNOWN"))</f>
        <v/>
      </c>
    </row>
    <row r="402">
      <c r="A402" s="40">
        <f>IF(GL_Paste!$B399="","",N(GL_Paste!$H399)-N(GL_Paste!$G399))</f>
        <v/>
      </c>
      <c r="B402" s="43">
        <f>IF(GL_Paste!$B399="","",DATE(YEAR(GL_Paste!$E399),MONTH(GL_Paste!$E399),1))</f>
        <v/>
      </c>
      <c r="C402">
        <f>IF(GL_Paste!$B399="","",IF(TRIM(GL_Paste!$M399)&lt;&gt;"",TRIM(GL_Paste!$M399),IFERROR(MID(GL_Paste!$I399,FIND("[",GL_Paste!$I399)+1,FIND("]",GL_Paste!$I399)-FIND("[",GL_Paste!$I399)-1),"")))</f>
        <v/>
      </c>
      <c r="D402">
        <f>IF(GL_Paste!$B399="","",IFERROR(INDEX(DeptName,MATCH($C402,DeptTag,0)),"UNALLOCATED"))</f>
        <v/>
      </c>
      <c r="E402">
        <f>IF(GL_Paste!$B399="","",IFERROR(INDEX(AcctCat,MATCH(GL_Paste!$B399&amp;"",AcctCode,0)),"UNKNOWN"))</f>
        <v/>
      </c>
      <c r="F402">
        <f>IF(GL_Paste!$B399="","",IFERROR(INDEX(AcctSub,MATCH(GL_Paste!$B399&amp;"",AcctCode,0)),"UNKNOWN"))</f>
        <v/>
      </c>
    </row>
    <row r="403">
      <c r="A403" s="40">
        <f>IF(GL_Paste!$B400="","",N(GL_Paste!$H400)-N(GL_Paste!$G400))</f>
        <v/>
      </c>
      <c r="B403" s="43">
        <f>IF(GL_Paste!$B400="","",DATE(YEAR(GL_Paste!$E400),MONTH(GL_Paste!$E400),1))</f>
        <v/>
      </c>
      <c r="C403">
        <f>IF(GL_Paste!$B400="","",IF(TRIM(GL_Paste!$M400)&lt;&gt;"",TRIM(GL_Paste!$M400),IFERROR(MID(GL_Paste!$I400,FIND("[",GL_Paste!$I400)+1,FIND("]",GL_Paste!$I400)-FIND("[",GL_Paste!$I400)-1),"")))</f>
        <v/>
      </c>
      <c r="D403">
        <f>IF(GL_Paste!$B400="","",IFERROR(INDEX(DeptName,MATCH($C403,DeptTag,0)),"UNALLOCATED"))</f>
        <v/>
      </c>
      <c r="E403">
        <f>IF(GL_Paste!$B400="","",IFERROR(INDEX(AcctCat,MATCH(GL_Paste!$B400&amp;"",AcctCode,0)),"UNKNOWN"))</f>
        <v/>
      </c>
      <c r="F403">
        <f>IF(GL_Paste!$B400="","",IFERROR(INDEX(AcctSub,MATCH(GL_Paste!$B400&amp;"",AcctCode,0)),"UNKNOWN"))</f>
        <v/>
      </c>
    </row>
    <row r="404">
      <c r="A404" s="40">
        <f>IF(GL_Paste!$B401="","",N(GL_Paste!$H401)-N(GL_Paste!$G401))</f>
        <v/>
      </c>
      <c r="B404" s="43">
        <f>IF(GL_Paste!$B401="","",DATE(YEAR(GL_Paste!$E401),MONTH(GL_Paste!$E401),1))</f>
        <v/>
      </c>
      <c r="C404">
        <f>IF(GL_Paste!$B401="","",IF(TRIM(GL_Paste!$M401)&lt;&gt;"",TRIM(GL_Paste!$M401),IFERROR(MID(GL_Paste!$I401,FIND("[",GL_Paste!$I401)+1,FIND("]",GL_Paste!$I401)-FIND("[",GL_Paste!$I401)-1),"")))</f>
        <v/>
      </c>
      <c r="D404">
        <f>IF(GL_Paste!$B401="","",IFERROR(INDEX(DeptName,MATCH($C404,DeptTag,0)),"UNALLOCATED"))</f>
        <v/>
      </c>
      <c r="E404">
        <f>IF(GL_Paste!$B401="","",IFERROR(INDEX(AcctCat,MATCH(GL_Paste!$B401&amp;"",AcctCode,0)),"UNKNOWN"))</f>
        <v/>
      </c>
      <c r="F404">
        <f>IF(GL_Paste!$B401="","",IFERROR(INDEX(AcctSub,MATCH(GL_Paste!$B401&amp;"",AcctCode,0)),"UNKNOWN"))</f>
        <v/>
      </c>
    </row>
    <row r="405">
      <c r="A405" s="40">
        <f>IF(GL_Paste!$B402="","",N(GL_Paste!$H402)-N(GL_Paste!$G402))</f>
        <v/>
      </c>
      <c r="B405" s="43">
        <f>IF(GL_Paste!$B402="","",DATE(YEAR(GL_Paste!$E402),MONTH(GL_Paste!$E402),1))</f>
        <v/>
      </c>
      <c r="C405">
        <f>IF(GL_Paste!$B402="","",IF(TRIM(GL_Paste!$M402)&lt;&gt;"",TRIM(GL_Paste!$M402),IFERROR(MID(GL_Paste!$I402,FIND("[",GL_Paste!$I402)+1,FIND("]",GL_Paste!$I402)-FIND("[",GL_Paste!$I402)-1),"")))</f>
        <v/>
      </c>
      <c r="D405">
        <f>IF(GL_Paste!$B402="","",IFERROR(INDEX(DeptName,MATCH($C405,DeptTag,0)),"UNALLOCATED"))</f>
        <v/>
      </c>
      <c r="E405">
        <f>IF(GL_Paste!$B402="","",IFERROR(INDEX(AcctCat,MATCH(GL_Paste!$B402&amp;"",AcctCode,0)),"UNKNOWN"))</f>
        <v/>
      </c>
      <c r="F405">
        <f>IF(GL_Paste!$B402="","",IFERROR(INDEX(AcctSub,MATCH(GL_Paste!$B402&amp;"",AcctCode,0)),"UNKNOWN"))</f>
        <v/>
      </c>
    </row>
    <row r="406">
      <c r="A406" s="40">
        <f>IF(GL_Paste!$B403="","",N(GL_Paste!$H403)-N(GL_Paste!$G403))</f>
        <v/>
      </c>
      <c r="B406" s="43">
        <f>IF(GL_Paste!$B403="","",DATE(YEAR(GL_Paste!$E403),MONTH(GL_Paste!$E403),1))</f>
        <v/>
      </c>
      <c r="C406">
        <f>IF(GL_Paste!$B403="","",IF(TRIM(GL_Paste!$M403)&lt;&gt;"",TRIM(GL_Paste!$M403),IFERROR(MID(GL_Paste!$I403,FIND("[",GL_Paste!$I403)+1,FIND("]",GL_Paste!$I403)-FIND("[",GL_Paste!$I403)-1),"")))</f>
        <v/>
      </c>
      <c r="D406">
        <f>IF(GL_Paste!$B403="","",IFERROR(INDEX(DeptName,MATCH($C406,DeptTag,0)),"UNALLOCATED"))</f>
        <v/>
      </c>
      <c r="E406">
        <f>IF(GL_Paste!$B403="","",IFERROR(INDEX(AcctCat,MATCH(GL_Paste!$B403&amp;"",AcctCode,0)),"UNKNOWN"))</f>
        <v/>
      </c>
      <c r="F406">
        <f>IF(GL_Paste!$B403="","",IFERROR(INDEX(AcctSub,MATCH(GL_Paste!$B403&amp;"",AcctCode,0)),"UNKNOWN"))</f>
        <v/>
      </c>
    </row>
    <row r="407">
      <c r="A407" s="40">
        <f>IF(GL_Paste!$B404="","",N(GL_Paste!$H404)-N(GL_Paste!$G404))</f>
        <v/>
      </c>
      <c r="B407" s="43">
        <f>IF(GL_Paste!$B404="","",DATE(YEAR(GL_Paste!$E404),MONTH(GL_Paste!$E404),1))</f>
        <v/>
      </c>
      <c r="C407">
        <f>IF(GL_Paste!$B404="","",IF(TRIM(GL_Paste!$M404)&lt;&gt;"",TRIM(GL_Paste!$M404),IFERROR(MID(GL_Paste!$I404,FIND("[",GL_Paste!$I404)+1,FIND("]",GL_Paste!$I404)-FIND("[",GL_Paste!$I404)-1),"")))</f>
        <v/>
      </c>
      <c r="D407">
        <f>IF(GL_Paste!$B404="","",IFERROR(INDEX(DeptName,MATCH($C407,DeptTag,0)),"UNALLOCATED"))</f>
        <v/>
      </c>
      <c r="E407">
        <f>IF(GL_Paste!$B404="","",IFERROR(INDEX(AcctCat,MATCH(GL_Paste!$B404&amp;"",AcctCode,0)),"UNKNOWN"))</f>
        <v/>
      </c>
      <c r="F407">
        <f>IF(GL_Paste!$B404="","",IFERROR(INDEX(AcctSub,MATCH(GL_Paste!$B404&amp;"",AcctCode,0)),"UNKNOWN"))</f>
        <v/>
      </c>
    </row>
    <row r="408">
      <c r="A408" s="40">
        <f>IF(GL_Paste!$B405="","",N(GL_Paste!$H405)-N(GL_Paste!$G405))</f>
        <v/>
      </c>
      <c r="B408" s="43">
        <f>IF(GL_Paste!$B405="","",DATE(YEAR(GL_Paste!$E405),MONTH(GL_Paste!$E405),1))</f>
        <v/>
      </c>
      <c r="C408">
        <f>IF(GL_Paste!$B405="","",IF(TRIM(GL_Paste!$M405)&lt;&gt;"",TRIM(GL_Paste!$M405),IFERROR(MID(GL_Paste!$I405,FIND("[",GL_Paste!$I405)+1,FIND("]",GL_Paste!$I405)-FIND("[",GL_Paste!$I405)-1),"")))</f>
        <v/>
      </c>
      <c r="D408">
        <f>IF(GL_Paste!$B405="","",IFERROR(INDEX(DeptName,MATCH($C408,DeptTag,0)),"UNALLOCATED"))</f>
        <v/>
      </c>
      <c r="E408">
        <f>IF(GL_Paste!$B405="","",IFERROR(INDEX(AcctCat,MATCH(GL_Paste!$B405&amp;"",AcctCode,0)),"UNKNOWN"))</f>
        <v/>
      </c>
      <c r="F408">
        <f>IF(GL_Paste!$B405="","",IFERROR(INDEX(AcctSub,MATCH(GL_Paste!$B405&amp;"",AcctCode,0)),"UNKNOWN"))</f>
        <v/>
      </c>
    </row>
    <row r="409">
      <c r="A409" s="40">
        <f>IF(GL_Paste!$B406="","",N(GL_Paste!$H406)-N(GL_Paste!$G406))</f>
        <v/>
      </c>
      <c r="B409" s="43">
        <f>IF(GL_Paste!$B406="","",DATE(YEAR(GL_Paste!$E406),MONTH(GL_Paste!$E406),1))</f>
        <v/>
      </c>
      <c r="C409">
        <f>IF(GL_Paste!$B406="","",IF(TRIM(GL_Paste!$M406)&lt;&gt;"",TRIM(GL_Paste!$M406),IFERROR(MID(GL_Paste!$I406,FIND("[",GL_Paste!$I406)+1,FIND("]",GL_Paste!$I406)-FIND("[",GL_Paste!$I406)-1),"")))</f>
        <v/>
      </c>
      <c r="D409">
        <f>IF(GL_Paste!$B406="","",IFERROR(INDEX(DeptName,MATCH($C409,DeptTag,0)),"UNALLOCATED"))</f>
        <v/>
      </c>
      <c r="E409">
        <f>IF(GL_Paste!$B406="","",IFERROR(INDEX(AcctCat,MATCH(GL_Paste!$B406&amp;"",AcctCode,0)),"UNKNOWN"))</f>
        <v/>
      </c>
      <c r="F409">
        <f>IF(GL_Paste!$B406="","",IFERROR(INDEX(AcctSub,MATCH(GL_Paste!$B406&amp;"",AcctCode,0)),"UNKNOWN"))</f>
        <v/>
      </c>
    </row>
    <row r="410">
      <c r="A410" s="40">
        <f>IF(GL_Paste!$B407="","",N(GL_Paste!$H407)-N(GL_Paste!$G407))</f>
        <v/>
      </c>
      <c r="B410" s="43">
        <f>IF(GL_Paste!$B407="","",DATE(YEAR(GL_Paste!$E407),MONTH(GL_Paste!$E407),1))</f>
        <v/>
      </c>
      <c r="C410">
        <f>IF(GL_Paste!$B407="","",IF(TRIM(GL_Paste!$M407)&lt;&gt;"",TRIM(GL_Paste!$M407),IFERROR(MID(GL_Paste!$I407,FIND("[",GL_Paste!$I407)+1,FIND("]",GL_Paste!$I407)-FIND("[",GL_Paste!$I407)-1),"")))</f>
        <v/>
      </c>
      <c r="D410">
        <f>IF(GL_Paste!$B407="","",IFERROR(INDEX(DeptName,MATCH($C410,DeptTag,0)),"UNALLOCATED"))</f>
        <v/>
      </c>
      <c r="E410">
        <f>IF(GL_Paste!$B407="","",IFERROR(INDEX(AcctCat,MATCH(GL_Paste!$B407&amp;"",AcctCode,0)),"UNKNOWN"))</f>
        <v/>
      </c>
      <c r="F410">
        <f>IF(GL_Paste!$B407="","",IFERROR(INDEX(AcctSub,MATCH(GL_Paste!$B407&amp;"",AcctCode,0)),"UNKNOWN"))</f>
        <v/>
      </c>
    </row>
    <row r="411">
      <c r="A411" s="40">
        <f>IF(GL_Paste!$B408="","",N(GL_Paste!$H408)-N(GL_Paste!$G408))</f>
        <v/>
      </c>
      <c r="B411" s="43">
        <f>IF(GL_Paste!$B408="","",DATE(YEAR(GL_Paste!$E408),MONTH(GL_Paste!$E408),1))</f>
        <v/>
      </c>
      <c r="C411">
        <f>IF(GL_Paste!$B408="","",IF(TRIM(GL_Paste!$M408)&lt;&gt;"",TRIM(GL_Paste!$M408),IFERROR(MID(GL_Paste!$I408,FIND("[",GL_Paste!$I408)+1,FIND("]",GL_Paste!$I408)-FIND("[",GL_Paste!$I408)-1),"")))</f>
        <v/>
      </c>
      <c r="D411">
        <f>IF(GL_Paste!$B408="","",IFERROR(INDEX(DeptName,MATCH($C411,DeptTag,0)),"UNALLOCATED"))</f>
        <v/>
      </c>
      <c r="E411">
        <f>IF(GL_Paste!$B408="","",IFERROR(INDEX(AcctCat,MATCH(GL_Paste!$B408&amp;"",AcctCode,0)),"UNKNOWN"))</f>
        <v/>
      </c>
      <c r="F411">
        <f>IF(GL_Paste!$B408="","",IFERROR(INDEX(AcctSub,MATCH(GL_Paste!$B408&amp;"",AcctCode,0)),"UNKNOWN"))</f>
        <v/>
      </c>
    </row>
    <row r="412">
      <c r="A412" s="40">
        <f>IF(GL_Paste!$B409="","",N(GL_Paste!$H409)-N(GL_Paste!$G409))</f>
        <v/>
      </c>
      <c r="B412" s="43">
        <f>IF(GL_Paste!$B409="","",DATE(YEAR(GL_Paste!$E409),MONTH(GL_Paste!$E409),1))</f>
        <v/>
      </c>
      <c r="C412">
        <f>IF(GL_Paste!$B409="","",IF(TRIM(GL_Paste!$M409)&lt;&gt;"",TRIM(GL_Paste!$M409),IFERROR(MID(GL_Paste!$I409,FIND("[",GL_Paste!$I409)+1,FIND("]",GL_Paste!$I409)-FIND("[",GL_Paste!$I409)-1),"")))</f>
        <v/>
      </c>
      <c r="D412">
        <f>IF(GL_Paste!$B409="","",IFERROR(INDEX(DeptName,MATCH($C412,DeptTag,0)),"UNALLOCATED"))</f>
        <v/>
      </c>
      <c r="E412">
        <f>IF(GL_Paste!$B409="","",IFERROR(INDEX(AcctCat,MATCH(GL_Paste!$B409&amp;"",AcctCode,0)),"UNKNOWN"))</f>
        <v/>
      </c>
      <c r="F412">
        <f>IF(GL_Paste!$B409="","",IFERROR(INDEX(AcctSub,MATCH(GL_Paste!$B409&amp;"",AcctCode,0)),"UNKNOWN"))</f>
        <v/>
      </c>
    </row>
    <row r="413">
      <c r="A413" s="40">
        <f>IF(GL_Paste!$B410="","",N(GL_Paste!$H410)-N(GL_Paste!$G410))</f>
        <v/>
      </c>
      <c r="B413" s="43">
        <f>IF(GL_Paste!$B410="","",DATE(YEAR(GL_Paste!$E410),MONTH(GL_Paste!$E410),1))</f>
        <v/>
      </c>
      <c r="C413">
        <f>IF(GL_Paste!$B410="","",IF(TRIM(GL_Paste!$M410)&lt;&gt;"",TRIM(GL_Paste!$M410),IFERROR(MID(GL_Paste!$I410,FIND("[",GL_Paste!$I410)+1,FIND("]",GL_Paste!$I410)-FIND("[",GL_Paste!$I410)-1),"")))</f>
        <v/>
      </c>
      <c r="D413">
        <f>IF(GL_Paste!$B410="","",IFERROR(INDEX(DeptName,MATCH($C413,DeptTag,0)),"UNALLOCATED"))</f>
        <v/>
      </c>
      <c r="E413">
        <f>IF(GL_Paste!$B410="","",IFERROR(INDEX(AcctCat,MATCH(GL_Paste!$B410&amp;"",AcctCode,0)),"UNKNOWN"))</f>
        <v/>
      </c>
      <c r="F413">
        <f>IF(GL_Paste!$B410="","",IFERROR(INDEX(AcctSub,MATCH(GL_Paste!$B410&amp;"",AcctCode,0)),"UNKNOWN"))</f>
        <v/>
      </c>
    </row>
    <row r="414">
      <c r="A414" s="40">
        <f>IF(GL_Paste!$B411="","",N(GL_Paste!$H411)-N(GL_Paste!$G411))</f>
        <v/>
      </c>
      <c r="B414" s="43">
        <f>IF(GL_Paste!$B411="","",DATE(YEAR(GL_Paste!$E411),MONTH(GL_Paste!$E411),1))</f>
        <v/>
      </c>
      <c r="C414">
        <f>IF(GL_Paste!$B411="","",IF(TRIM(GL_Paste!$M411)&lt;&gt;"",TRIM(GL_Paste!$M411),IFERROR(MID(GL_Paste!$I411,FIND("[",GL_Paste!$I411)+1,FIND("]",GL_Paste!$I411)-FIND("[",GL_Paste!$I411)-1),"")))</f>
        <v/>
      </c>
      <c r="D414">
        <f>IF(GL_Paste!$B411="","",IFERROR(INDEX(DeptName,MATCH($C414,DeptTag,0)),"UNALLOCATED"))</f>
        <v/>
      </c>
      <c r="E414">
        <f>IF(GL_Paste!$B411="","",IFERROR(INDEX(AcctCat,MATCH(GL_Paste!$B411&amp;"",AcctCode,0)),"UNKNOWN"))</f>
        <v/>
      </c>
      <c r="F414">
        <f>IF(GL_Paste!$B411="","",IFERROR(INDEX(AcctSub,MATCH(GL_Paste!$B411&amp;"",AcctCode,0)),"UNKNOWN"))</f>
        <v/>
      </c>
    </row>
    <row r="415">
      <c r="A415" s="40">
        <f>IF(GL_Paste!$B412="","",N(GL_Paste!$H412)-N(GL_Paste!$G412))</f>
        <v/>
      </c>
      <c r="B415" s="43">
        <f>IF(GL_Paste!$B412="","",DATE(YEAR(GL_Paste!$E412),MONTH(GL_Paste!$E412),1))</f>
        <v/>
      </c>
      <c r="C415">
        <f>IF(GL_Paste!$B412="","",IF(TRIM(GL_Paste!$M412)&lt;&gt;"",TRIM(GL_Paste!$M412),IFERROR(MID(GL_Paste!$I412,FIND("[",GL_Paste!$I412)+1,FIND("]",GL_Paste!$I412)-FIND("[",GL_Paste!$I412)-1),"")))</f>
        <v/>
      </c>
      <c r="D415">
        <f>IF(GL_Paste!$B412="","",IFERROR(INDEX(DeptName,MATCH($C415,DeptTag,0)),"UNALLOCATED"))</f>
        <v/>
      </c>
      <c r="E415">
        <f>IF(GL_Paste!$B412="","",IFERROR(INDEX(AcctCat,MATCH(GL_Paste!$B412&amp;"",AcctCode,0)),"UNKNOWN"))</f>
        <v/>
      </c>
      <c r="F415">
        <f>IF(GL_Paste!$B412="","",IFERROR(INDEX(AcctSub,MATCH(GL_Paste!$B412&amp;"",AcctCode,0)),"UNKNOWN"))</f>
        <v/>
      </c>
    </row>
    <row r="416">
      <c r="A416" s="40">
        <f>IF(GL_Paste!$B413="","",N(GL_Paste!$H413)-N(GL_Paste!$G413))</f>
        <v/>
      </c>
      <c r="B416" s="43">
        <f>IF(GL_Paste!$B413="","",DATE(YEAR(GL_Paste!$E413),MONTH(GL_Paste!$E413),1))</f>
        <v/>
      </c>
      <c r="C416">
        <f>IF(GL_Paste!$B413="","",IF(TRIM(GL_Paste!$M413)&lt;&gt;"",TRIM(GL_Paste!$M413),IFERROR(MID(GL_Paste!$I413,FIND("[",GL_Paste!$I413)+1,FIND("]",GL_Paste!$I413)-FIND("[",GL_Paste!$I413)-1),"")))</f>
        <v/>
      </c>
      <c r="D416">
        <f>IF(GL_Paste!$B413="","",IFERROR(INDEX(DeptName,MATCH($C416,DeptTag,0)),"UNALLOCATED"))</f>
        <v/>
      </c>
      <c r="E416">
        <f>IF(GL_Paste!$B413="","",IFERROR(INDEX(AcctCat,MATCH(GL_Paste!$B413&amp;"",AcctCode,0)),"UNKNOWN"))</f>
        <v/>
      </c>
      <c r="F416">
        <f>IF(GL_Paste!$B413="","",IFERROR(INDEX(AcctSub,MATCH(GL_Paste!$B413&amp;"",AcctCode,0)),"UNKNOWN"))</f>
        <v/>
      </c>
    </row>
    <row r="417">
      <c r="A417" s="40">
        <f>IF(GL_Paste!$B414="","",N(GL_Paste!$H414)-N(GL_Paste!$G414))</f>
        <v/>
      </c>
      <c r="B417" s="43">
        <f>IF(GL_Paste!$B414="","",DATE(YEAR(GL_Paste!$E414),MONTH(GL_Paste!$E414),1))</f>
        <v/>
      </c>
      <c r="C417">
        <f>IF(GL_Paste!$B414="","",IF(TRIM(GL_Paste!$M414)&lt;&gt;"",TRIM(GL_Paste!$M414),IFERROR(MID(GL_Paste!$I414,FIND("[",GL_Paste!$I414)+1,FIND("]",GL_Paste!$I414)-FIND("[",GL_Paste!$I414)-1),"")))</f>
        <v/>
      </c>
      <c r="D417">
        <f>IF(GL_Paste!$B414="","",IFERROR(INDEX(DeptName,MATCH($C417,DeptTag,0)),"UNALLOCATED"))</f>
        <v/>
      </c>
      <c r="E417">
        <f>IF(GL_Paste!$B414="","",IFERROR(INDEX(AcctCat,MATCH(GL_Paste!$B414&amp;"",AcctCode,0)),"UNKNOWN"))</f>
        <v/>
      </c>
      <c r="F417">
        <f>IF(GL_Paste!$B414="","",IFERROR(INDEX(AcctSub,MATCH(GL_Paste!$B414&amp;"",AcctCode,0)),"UNKNOWN"))</f>
        <v/>
      </c>
    </row>
    <row r="418">
      <c r="A418" s="40">
        <f>IF(GL_Paste!$B415="","",N(GL_Paste!$H415)-N(GL_Paste!$G415))</f>
        <v/>
      </c>
      <c r="B418" s="43">
        <f>IF(GL_Paste!$B415="","",DATE(YEAR(GL_Paste!$E415),MONTH(GL_Paste!$E415),1))</f>
        <v/>
      </c>
      <c r="C418">
        <f>IF(GL_Paste!$B415="","",IF(TRIM(GL_Paste!$M415)&lt;&gt;"",TRIM(GL_Paste!$M415),IFERROR(MID(GL_Paste!$I415,FIND("[",GL_Paste!$I415)+1,FIND("]",GL_Paste!$I415)-FIND("[",GL_Paste!$I415)-1),"")))</f>
        <v/>
      </c>
      <c r="D418">
        <f>IF(GL_Paste!$B415="","",IFERROR(INDEX(DeptName,MATCH($C418,DeptTag,0)),"UNALLOCATED"))</f>
        <v/>
      </c>
      <c r="E418">
        <f>IF(GL_Paste!$B415="","",IFERROR(INDEX(AcctCat,MATCH(GL_Paste!$B415&amp;"",AcctCode,0)),"UNKNOWN"))</f>
        <v/>
      </c>
      <c r="F418">
        <f>IF(GL_Paste!$B415="","",IFERROR(INDEX(AcctSub,MATCH(GL_Paste!$B415&amp;"",AcctCode,0)),"UNKNOWN"))</f>
        <v/>
      </c>
    </row>
    <row r="419">
      <c r="A419" s="40">
        <f>IF(GL_Paste!$B416="","",N(GL_Paste!$H416)-N(GL_Paste!$G416))</f>
        <v/>
      </c>
      <c r="B419" s="43">
        <f>IF(GL_Paste!$B416="","",DATE(YEAR(GL_Paste!$E416),MONTH(GL_Paste!$E416),1))</f>
        <v/>
      </c>
      <c r="C419">
        <f>IF(GL_Paste!$B416="","",IF(TRIM(GL_Paste!$M416)&lt;&gt;"",TRIM(GL_Paste!$M416),IFERROR(MID(GL_Paste!$I416,FIND("[",GL_Paste!$I416)+1,FIND("]",GL_Paste!$I416)-FIND("[",GL_Paste!$I416)-1),"")))</f>
        <v/>
      </c>
      <c r="D419">
        <f>IF(GL_Paste!$B416="","",IFERROR(INDEX(DeptName,MATCH($C419,DeptTag,0)),"UNALLOCATED"))</f>
        <v/>
      </c>
      <c r="E419">
        <f>IF(GL_Paste!$B416="","",IFERROR(INDEX(AcctCat,MATCH(GL_Paste!$B416&amp;"",AcctCode,0)),"UNKNOWN"))</f>
        <v/>
      </c>
      <c r="F419">
        <f>IF(GL_Paste!$B416="","",IFERROR(INDEX(AcctSub,MATCH(GL_Paste!$B416&amp;"",AcctCode,0)),"UNKNOWN"))</f>
        <v/>
      </c>
    </row>
    <row r="420">
      <c r="A420" s="40">
        <f>IF(GL_Paste!$B417="","",N(GL_Paste!$H417)-N(GL_Paste!$G417))</f>
        <v/>
      </c>
      <c r="B420" s="43">
        <f>IF(GL_Paste!$B417="","",DATE(YEAR(GL_Paste!$E417),MONTH(GL_Paste!$E417),1))</f>
        <v/>
      </c>
      <c r="C420">
        <f>IF(GL_Paste!$B417="","",IF(TRIM(GL_Paste!$M417)&lt;&gt;"",TRIM(GL_Paste!$M417),IFERROR(MID(GL_Paste!$I417,FIND("[",GL_Paste!$I417)+1,FIND("]",GL_Paste!$I417)-FIND("[",GL_Paste!$I417)-1),"")))</f>
        <v/>
      </c>
      <c r="D420">
        <f>IF(GL_Paste!$B417="","",IFERROR(INDEX(DeptName,MATCH($C420,DeptTag,0)),"UNALLOCATED"))</f>
        <v/>
      </c>
      <c r="E420">
        <f>IF(GL_Paste!$B417="","",IFERROR(INDEX(AcctCat,MATCH(GL_Paste!$B417&amp;"",AcctCode,0)),"UNKNOWN"))</f>
        <v/>
      </c>
      <c r="F420">
        <f>IF(GL_Paste!$B417="","",IFERROR(INDEX(AcctSub,MATCH(GL_Paste!$B417&amp;"",AcctCode,0)),"UNKNOWN"))</f>
        <v/>
      </c>
    </row>
    <row r="421">
      <c r="A421" s="40">
        <f>IF(GL_Paste!$B418="","",N(GL_Paste!$H418)-N(GL_Paste!$G418))</f>
        <v/>
      </c>
      <c r="B421" s="43">
        <f>IF(GL_Paste!$B418="","",DATE(YEAR(GL_Paste!$E418),MONTH(GL_Paste!$E418),1))</f>
        <v/>
      </c>
      <c r="C421">
        <f>IF(GL_Paste!$B418="","",IF(TRIM(GL_Paste!$M418)&lt;&gt;"",TRIM(GL_Paste!$M418),IFERROR(MID(GL_Paste!$I418,FIND("[",GL_Paste!$I418)+1,FIND("]",GL_Paste!$I418)-FIND("[",GL_Paste!$I418)-1),"")))</f>
        <v/>
      </c>
      <c r="D421">
        <f>IF(GL_Paste!$B418="","",IFERROR(INDEX(DeptName,MATCH($C421,DeptTag,0)),"UNALLOCATED"))</f>
        <v/>
      </c>
      <c r="E421">
        <f>IF(GL_Paste!$B418="","",IFERROR(INDEX(AcctCat,MATCH(GL_Paste!$B418&amp;"",AcctCode,0)),"UNKNOWN"))</f>
        <v/>
      </c>
      <c r="F421">
        <f>IF(GL_Paste!$B418="","",IFERROR(INDEX(AcctSub,MATCH(GL_Paste!$B418&amp;"",AcctCode,0)),"UNKNOWN"))</f>
        <v/>
      </c>
    </row>
    <row r="422">
      <c r="A422" s="40">
        <f>IF(GL_Paste!$B419="","",N(GL_Paste!$H419)-N(GL_Paste!$G419))</f>
        <v/>
      </c>
      <c r="B422" s="43">
        <f>IF(GL_Paste!$B419="","",DATE(YEAR(GL_Paste!$E419),MONTH(GL_Paste!$E419),1))</f>
        <v/>
      </c>
      <c r="C422">
        <f>IF(GL_Paste!$B419="","",IF(TRIM(GL_Paste!$M419)&lt;&gt;"",TRIM(GL_Paste!$M419),IFERROR(MID(GL_Paste!$I419,FIND("[",GL_Paste!$I419)+1,FIND("]",GL_Paste!$I419)-FIND("[",GL_Paste!$I419)-1),"")))</f>
        <v/>
      </c>
      <c r="D422">
        <f>IF(GL_Paste!$B419="","",IFERROR(INDEX(DeptName,MATCH($C422,DeptTag,0)),"UNALLOCATED"))</f>
        <v/>
      </c>
      <c r="E422">
        <f>IF(GL_Paste!$B419="","",IFERROR(INDEX(AcctCat,MATCH(GL_Paste!$B419&amp;"",AcctCode,0)),"UNKNOWN"))</f>
        <v/>
      </c>
      <c r="F422">
        <f>IF(GL_Paste!$B419="","",IFERROR(INDEX(AcctSub,MATCH(GL_Paste!$B419&amp;"",AcctCode,0)),"UNKNOWN"))</f>
        <v/>
      </c>
    </row>
    <row r="423">
      <c r="A423" s="40">
        <f>IF(GL_Paste!$B420="","",N(GL_Paste!$H420)-N(GL_Paste!$G420))</f>
        <v/>
      </c>
      <c r="B423" s="43">
        <f>IF(GL_Paste!$B420="","",DATE(YEAR(GL_Paste!$E420),MONTH(GL_Paste!$E420),1))</f>
        <v/>
      </c>
      <c r="C423">
        <f>IF(GL_Paste!$B420="","",IF(TRIM(GL_Paste!$M420)&lt;&gt;"",TRIM(GL_Paste!$M420),IFERROR(MID(GL_Paste!$I420,FIND("[",GL_Paste!$I420)+1,FIND("]",GL_Paste!$I420)-FIND("[",GL_Paste!$I420)-1),"")))</f>
        <v/>
      </c>
      <c r="D423">
        <f>IF(GL_Paste!$B420="","",IFERROR(INDEX(DeptName,MATCH($C423,DeptTag,0)),"UNALLOCATED"))</f>
        <v/>
      </c>
      <c r="E423">
        <f>IF(GL_Paste!$B420="","",IFERROR(INDEX(AcctCat,MATCH(GL_Paste!$B420&amp;"",AcctCode,0)),"UNKNOWN"))</f>
        <v/>
      </c>
      <c r="F423">
        <f>IF(GL_Paste!$B420="","",IFERROR(INDEX(AcctSub,MATCH(GL_Paste!$B420&amp;"",AcctCode,0)),"UNKNOWN"))</f>
        <v/>
      </c>
    </row>
    <row r="424">
      <c r="A424" s="40">
        <f>IF(GL_Paste!$B421="","",N(GL_Paste!$H421)-N(GL_Paste!$G421))</f>
        <v/>
      </c>
      <c r="B424" s="43">
        <f>IF(GL_Paste!$B421="","",DATE(YEAR(GL_Paste!$E421),MONTH(GL_Paste!$E421),1))</f>
        <v/>
      </c>
      <c r="C424">
        <f>IF(GL_Paste!$B421="","",IF(TRIM(GL_Paste!$M421)&lt;&gt;"",TRIM(GL_Paste!$M421),IFERROR(MID(GL_Paste!$I421,FIND("[",GL_Paste!$I421)+1,FIND("]",GL_Paste!$I421)-FIND("[",GL_Paste!$I421)-1),"")))</f>
        <v/>
      </c>
      <c r="D424">
        <f>IF(GL_Paste!$B421="","",IFERROR(INDEX(DeptName,MATCH($C424,DeptTag,0)),"UNALLOCATED"))</f>
        <v/>
      </c>
      <c r="E424">
        <f>IF(GL_Paste!$B421="","",IFERROR(INDEX(AcctCat,MATCH(GL_Paste!$B421&amp;"",AcctCode,0)),"UNKNOWN"))</f>
        <v/>
      </c>
      <c r="F424">
        <f>IF(GL_Paste!$B421="","",IFERROR(INDEX(AcctSub,MATCH(GL_Paste!$B421&amp;"",AcctCode,0)),"UNKNOWN"))</f>
        <v/>
      </c>
    </row>
    <row r="425">
      <c r="A425" s="40">
        <f>IF(GL_Paste!$B422="","",N(GL_Paste!$H422)-N(GL_Paste!$G422))</f>
        <v/>
      </c>
      <c r="B425" s="43">
        <f>IF(GL_Paste!$B422="","",DATE(YEAR(GL_Paste!$E422),MONTH(GL_Paste!$E422),1))</f>
        <v/>
      </c>
      <c r="C425">
        <f>IF(GL_Paste!$B422="","",IF(TRIM(GL_Paste!$M422)&lt;&gt;"",TRIM(GL_Paste!$M422),IFERROR(MID(GL_Paste!$I422,FIND("[",GL_Paste!$I422)+1,FIND("]",GL_Paste!$I422)-FIND("[",GL_Paste!$I422)-1),"")))</f>
        <v/>
      </c>
      <c r="D425">
        <f>IF(GL_Paste!$B422="","",IFERROR(INDEX(DeptName,MATCH($C425,DeptTag,0)),"UNALLOCATED"))</f>
        <v/>
      </c>
      <c r="E425">
        <f>IF(GL_Paste!$B422="","",IFERROR(INDEX(AcctCat,MATCH(GL_Paste!$B422&amp;"",AcctCode,0)),"UNKNOWN"))</f>
        <v/>
      </c>
      <c r="F425">
        <f>IF(GL_Paste!$B422="","",IFERROR(INDEX(AcctSub,MATCH(GL_Paste!$B422&amp;"",AcctCode,0)),"UNKNOWN"))</f>
        <v/>
      </c>
    </row>
    <row r="426">
      <c r="A426" s="40">
        <f>IF(GL_Paste!$B423="","",N(GL_Paste!$H423)-N(GL_Paste!$G423))</f>
        <v/>
      </c>
      <c r="B426" s="43">
        <f>IF(GL_Paste!$B423="","",DATE(YEAR(GL_Paste!$E423),MONTH(GL_Paste!$E423),1))</f>
        <v/>
      </c>
      <c r="C426">
        <f>IF(GL_Paste!$B423="","",IF(TRIM(GL_Paste!$M423)&lt;&gt;"",TRIM(GL_Paste!$M423),IFERROR(MID(GL_Paste!$I423,FIND("[",GL_Paste!$I423)+1,FIND("]",GL_Paste!$I423)-FIND("[",GL_Paste!$I423)-1),"")))</f>
        <v/>
      </c>
      <c r="D426">
        <f>IF(GL_Paste!$B423="","",IFERROR(INDEX(DeptName,MATCH($C426,DeptTag,0)),"UNALLOCATED"))</f>
        <v/>
      </c>
      <c r="E426">
        <f>IF(GL_Paste!$B423="","",IFERROR(INDEX(AcctCat,MATCH(GL_Paste!$B423&amp;"",AcctCode,0)),"UNKNOWN"))</f>
        <v/>
      </c>
      <c r="F426">
        <f>IF(GL_Paste!$B423="","",IFERROR(INDEX(AcctSub,MATCH(GL_Paste!$B423&amp;"",AcctCode,0)),"UNKNOWN"))</f>
        <v/>
      </c>
    </row>
    <row r="427">
      <c r="A427" s="40">
        <f>IF(GL_Paste!$B424="","",N(GL_Paste!$H424)-N(GL_Paste!$G424))</f>
        <v/>
      </c>
      <c r="B427" s="43">
        <f>IF(GL_Paste!$B424="","",DATE(YEAR(GL_Paste!$E424),MONTH(GL_Paste!$E424),1))</f>
        <v/>
      </c>
      <c r="C427">
        <f>IF(GL_Paste!$B424="","",IF(TRIM(GL_Paste!$M424)&lt;&gt;"",TRIM(GL_Paste!$M424),IFERROR(MID(GL_Paste!$I424,FIND("[",GL_Paste!$I424)+1,FIND("]",GL_Paste!$I424)-FIND("[",GL_Paste!$I424)-1),"")))</f>
        <v/>
      </c>
      <c r="D427">
        <f>IF(GL_Paste!$B424="","",IFERROR(INDEX(DeptName,MATCH($C427,DeptTag,0)),"UNALLOCATED"))</f>
        <v/>
      </c>
      <c r="E427">
        <f>IF(GL_Paste!$B424="","",IFERROR(INDEX(AcctCat,MATCH(GL_Paste!$B424&amp;"",AcctCode,0)),"UNKNOWN"))</f>
        <v/>
      </c>
      <c r="F427">
        <f>IF(GL_Paste!$B424="","",IFERROR(INDEX(AcctSub,MATCH(GL_Paste!$B424&amp;"",AcctCode,0)),"UNKNOWN"))</f>
        <v/>
      </c>
    </row>
    <row r="428">
      <c r="A428" s="40">
        <f>IF(GL_Paste!$B425="","",N(GL_Paste!$H425)-N(GL_Paste!$G425))</f>
        <v/>
      </c>
      <c r="B428" s="43">
        <f>IF(GL_Paste!$B425="","",DATE(YEAR(GL_Paste!$E425),MONTH(GL_Paste!$E425),1))</f>
        <v/>
      </c>
      <c r="C428">
        <f>IF(GL_Paste!$B425="","",IF(TRIM(GL_Paste!$M425)&lt;&gt;"",TRIM(GL_Paste!$M425),IFERROR(MID(GL_Paste!$I425,FIND("[",GL_Paste!$I425)+1,FIND("]",GL_Paste!$I425)-FIND("[",GL_Paste!$I425)-1),"")))</f>
        <v/>
      </c>
      <c r="D428">
        <f>IF(GL_Paste!$B425="","",IFERROR(INDEX(DeptName,MATCH($C428,DeptTag,0)),"UNALLOCATED"))</f>
        <v/>
      </c>
      <c r="E428">
        <f>IF(GL_Paste!$B425="","",IFERROR(INDEX(AcctCat,MATCH(GL_Paste!$B425&amp;"",AcctCode,0)),"UNKNOWN"))</f>
        <v/>
      </c>
      <c r="F428">
        <f>IF(GL_Paste!$B425="","",IFERROR(INDEX(AcctSub,MATCH(GL_Paste!$B425&amp;"",AcctCode,0)),"UNKNOWN"))</f>
        <v/>
      </c>
    </row>
    <row r="429">
      <c r="A429" s="40">
        <f>IF(GL_Paste!$B426="","",N(GL_Paste!$H426)-N(GL_Paste!$G426))</f>
        <v/>
      </c>
      <c r="B429" s="43">
        <f>IF(GL_Paste!$B426="","",DATE(YEAR(GL_Paste!$E426),MONTH(GL_Paste!$E426),1))</f>
        <v/>
      </c>
      <c r="C429">
        <f>IF(GL_Paste!$B426="","",IF(TRIM(GL_Paste!$M426)&lt;&gt;"",TRIM(GL_Paste!$M426),IFERROR(MID(GL_Paste!$I426,FIND("[",GL_Paste!$I426)+1,FIND("]",GL_Paste!$I426)-FIND("[",GL_Paste!$I426)-1),"")))</f>
        <v/>
      </c>
      <c r="D429">
        <f>IF(GL_Paste!$B426="","",IFERROR(INDEX(DeptName,MATCH($C429,DeptTag,0)),"UNALLOCATED"))</f>
        <v/>
      </c>
      <c r="E429">
        <f>IF(GL_Paste!$B426="","",IFERROR(INDEX(AcctCat,MATCH(GL_Paste!$B426&amp;"",AcctCode,0)),"UNKNOWN"))</f>
        <v/>
      </c>
      <c r="F429">
        <f>IF(GL_Paste!$B426="","",IFERROR(INDEX(AcctSub,MATCH(GL_Paste!$B426&amp;"",AcctCode,0)),"UNKNOWN"))</f>
        <v/>
      </c>
    </row>
    <row r="430">
      <c r="A430" s="40">
        <f>IF(GL_Paste!$B427="","",N(GL_Paste!$H427)-N(GL_Paste!$G427))</f>
        <v/>
      </c>
      <c r="B430" s="43">
        <f>IF(GL_Paste!$B427="","",DATE(YEAR(GL_Paste!$E427),MONTH(GL_Paste!$E427),1))</f>
        <v/>
      </c>
      <c r="C430">
        <f>IF(GL_Paste!$B427="","",IF(TRIM(GL_Paste!$M427)&lt;&gt;"",TRIM(GL_Paste!$M427),IFERROR(MID(GL_Paste!$I427,FIND("[",GL_Paste!$I427)+1,FIND("]",GL_Paste!$I427)-FIND("[",GL_Paste!$I427)-1),"")))</f>
        <v/>
      </c>
      <c r="D430">
        <f>IF(GL_Paste!$B427="","",IFERROR(INDEX(DeptName,MATCH($C430,DeptTag,0)),"UNALLOCATED"))</f>
        <v/>
      </c>
      <c r="E430">
        <f>IF(GL_Paste!$B427="","",IFERROR(INDEX(AcctCat,MATCH(GL_Paste!$B427&amp;"",AcctCode,0)),"UNKNOWN"))</f>
        <v/>
      </c>
      <c r="F430">
        <f>IF(GL_Paste!$B427="","",IFERROR(INDEX(AcctSub,MATCH(GL_Paste!$B427&amp;"",AcctCode,0)),"UNKNOWN"))</f>
        <v/>
      </c>
    </row>
    <row r="431">
      <c r="A431" s="40">
        <f>IF(GL_Paste!$B428="","",N(GL_Paste!$H428)-N(GL_Paste!$G428))</f>
        <v/>
      </c>
      <c r="B431" s="43">
        <f>IF(GL_Paste!$B428="","",DATE(YEAR(GL_Paste!$E428),MONTH(GL_Paste!$E428),1))</f>
        <v/>
      </c>
      <c r="C431">
        <f>IF(GL_Paste!$B428="","",IF(TRIM(GL_Paste!$M428)&lt;&gt;"",TRIM(GL_Paste!$M428),IFERROR(MID(GL_Paste!$I428,FIND("[",GL_Paste!$I428)+1,FIND("]",GL_Paste!$I428)-FIND("[",GL_Paste!$I428)-1),"")))</f>
        <v/>
      </c>
      <c r="D431">
        <f>IF(GL_Paste!$B428="","",IFERROR(INDEX(DeptName,MATCH($C431,DeptTag,0)),"UNALLOCATED"))</f>
        <v/>
      </c>
      <c r="E431">
        <f>IF(GL_Paste!$B428="","",IFERROR(INDEX(AcctCat,MATCH(GL_Paste!$B428&amp;"",AcctCode,0)),"UNKNOWN"))</f>
        <v/>
      </c>
      <c r="F431">
        <f>IF(GL_Paste!$B428="","",IFERROR(INDEX(AcctSub,MATCH(GL_Paste!$B428&amp;"",AcctCode,0)),"UNKNOWN"))</f>
        <v/>
      </c>
    </row>
    <row r="432">
      <c r="A432" s="40">
        <f>IF(GL_Paste!$B429="","",N(GL_Paste!$H429)-N(GL_Paste!$G429))</f>
        <v/>
      </c>
      <c r="B432" s="43">
        <f>IF(GL_Paste!$B429="","",DATE(YEAR(GL_Paste!$E429),MONTH(GL_Paste!$E429),1))</f>
        <v/>
      </c>
      <c r="C432">
        <f>IF(GL_Paste!$B429="","",IF(TRIM(GL_Paste!$M429)&lt;&gt;"",TRIM(GL_Paste!$M429),IFERROR(MID(GL_Paste!$I429,FIND("[",GL_Paste!$I429)+1,FIND("]",GL_Paste!$I429)-FIND("[",GL_Paste!$I429)-1),"")))</f>
        <v/>
      </c>
      <c r="D432">
        <f>IF(GL_Paste!$B429="","",IFERROR(INDEX(DeptName,MATCH($C432,DeptTag,0)),"UNALLOCATED"))</f>
        <v/>
      </c>
      <c r="E432">
        <f>IF(GL_Paste!$B429="","",IFERROR(INDEX(AcctCat,MATCH(GL_Paste!$B429&amp;"",AcctCode,0)),"UNKNOWN"))</f>
        <v/>
      </c>
      <c r="F432">
        <f>IF(GL_Paste!$B429="","",IFERROR(INDEX(AcctSub,MATCH(GL_Paste!$B429&amp;"",AcctCode,0)),"UNKNOWN"))</f>
        <v/>
      </c>
    </row>
    <row r="433">
      <c r="A433" s="40">
        <f>IF(GL_Paste!$B430="","",N(GL_Paste!$H430)-N(GL_Paste!$G430))</f>
        <v/>
      </c>
      <c r="B433" s="43">
        <f>IF(GL_Paste!$B430="","",DATE(YEAR(GL_Paste!$E430),MONTH(GL_Paste!$E430),1))</f>
        <v/>
      </c>
      <c r="C433">
        <f>IF(GL_Paste!$B430="","",IF(TRIM(GL_Paste!$M430)&lt;&gt;"",TRIM(GL_Paste!$M430),IFERROR(MID(GL_Paste!$I430,FIND("[",GL_Paste!$I430)+1,FIND("]",GL_Paste!$I430)-FIND("[",GL_Paste!$I430)-1),"")))</f>
        <v/>
      </c>
      <c r="D433">
        <f>IF(GL_Paste!$B430="","",IFERROR(INDEX(DeptName,MATCH($C433,DeptTag,0)),"UNALLOCATED"))</f>
        <v/>
      </c>
      <c r="E433">
        <f>IF(GL_Paste!$B430="","",IFERROR(INDEX(AcctCat,MATCH(GL_Paste!$B430&amp;"",AcctCode,0)),"UNKNOWN"))</f>
        <v/>
      </c>
      <c r="F433">
        <f>IF(GL_Paste!$B430="","",IFERROR(INDEX(AcctSub,MATCH(GL_Paste!$B430&amp;"",AcctCode,0)),"UNKNOWN"))</f>
        <v/>
      </c>
    </row>
    <row r="434">
      <c r="A434" s="40">
        <f>IF(GL_Paste!$B431="","",N(GL_Paste!$H431)-N(GL_Paste!$G431))</f>
        <v/>
      </c>
      <c r="B434" s="43">
        <f>IF(GL_Paste!$B431="","",DATE(YEAR(GL_Paste!$E431),MONTH(GL_Paste!$E431),1))</f>
        <v/>
      </c>
      <c r="C434">
        <f>IF(GL_Paste!$B431="","",IF(TRIM(GL_Paste!$M431)&lt;&gt;"",TRIM(GL_Paste!$M431),IFERROR(MID(GL_Paste!$I431,FIND("[",GL_Paste!$I431)+1,FIND("]",GL_Paste!$I431)-FIND("[",GL_Paste!$I431)-1),"")))</f>
        <v/>
      </c>
      <c r="D434">
        <f>IF(GL_Paste!$B431="","",IFERROR(INDEX(DeptName,MATCH($C434,DeptTag,0)),"UNALLOCATED"))</f>
        <v/>
      </c>
      <c r="E434">
        <f>IF(GL_Paste!$B431="","",IFERROR(INDEX(AcctCat,MATCH(GL_Paste!$B431&amp;"",AcctCode,0)),"UNKNOWN"))</f>
        <v/>
      </c>
      <c r="F434">
        <f>IF(GL_Paste!$B431="","",IFERROR(INDEX(AcctSub,MATCH(GL_Paste!$B431&amp;"",AcctCode,0)),"UNKNOWN"))</f>
        <v/>
      </c>
    </row>
    <row r="435">
      <c r="A435" s="40">
        <f>IF(GL_Paste!$B432="","",N(GL_Paste!$H432)-N(GL_Paste!$G432))</f>
        <v/>
      </c>
      <c r="B435" s="43">
        <f>IF(GL_Paste!$B432="","",DATE(YEAR(GL_Paste!$E432),MONTH(GL_Paste!$E432),1))</f>
        <v/>
      </c>
      <c r="C435">
        <f>IF(GL_Paste!$B432="","",IF(TRIM(GL_Paste!$M432)&lt;&gt;"",TRIM(GL_Paste!$M432),IFERROR(MID(GL_Paste!$I432,FIND("[",GL_Paste!$I432)+1,FIND("]",GL_Paste!$I432)-FIND("[",GL_Paste!$I432)-1),"")))</f>
        <v/>
      </c>
      <c r="D435">
        <f>IF(GL_Paste!$B432="","",IFERROR(INDEX(DeptName,MATCH($C435,DeptTag,0)),"UNALLOCATED"))</f>
        <v/>
      </c>
      <c r="E435">
        <f>IF(GL_Paste!$B432="","",IFERROR(INDEX(AcctCat,MATCH(GL_Paste!$B432&amp;"",AcctCode,0)),"UNKNOWN"))</f>
        <v/>
      </c>
      <c r="F435">
        <f>IF(GL_Paste!$B432="","",IFERROR(INDEX(AcctSub,MATCH(GL_Paste!$B432&amp;"",AcctCode,0)),"UNKNOWN"))</f>
        <v/>
      </c>
    </row>
    <row r="436">
      <c r="A436" s="40">
        <f>IF(GL_Paste!$B433="","",N(GL_Paste!$H433)-N(GL_Paste!$G433))</f>
        <v/>
      </c>
      <c r="B436" s="43">
        <f>IF(GL_Paste!$B433="","",DATE(YEAR(GL_Paste!$E433),MONTH(GL_Paste!$E433),1))</f>
        <v/>
      </c>
      <c r="C436">
        <f>IF(GL_Paste!$B433="","",IF(TRIM(GL_Paste!$M433)&lt;&gt;"",TRIM(GL_Paste!$M433),IFERROR(MID(GL_Paste!$I433,FIND("[",GL_Paste!$I433)+1,FIND("]",GL_Paste!$I433)-FIND("[",GL_Paste!$I433)-1),"")))</f>
        <v/>
      </c>
      <c r="D436">
        <f>IF(GL_Paste!$B433="","",IFERROR(INDEX(DeptName,MATCH($C436,DeptTag,0)),"UNALLOCATED"))</f>
        <v/>
      </c>
      <c r="E436">
        <f>IF(GL_Paste!$B433="","",IFERROR(INDEX(AcctCat,MATCH(GL_Paste!$B433&amp;"",AcctCode,0)),"UNKNOWN"))</f>
        <v/>
      </c>
      <c r="F436">
        <f>IF(GL_Paste!$B433="","",IFERROR(INDEX(AcctSub,MATCH(GL_Paste!$B433&amp;"",AcctCode,0)),"UNKNOWN"))</f>
        <v/>
      </c>
    </row>
    <row r="437">
      <c r="A437" s="40">
        <f>IF(GL_Paste!$B434="","",N(GL_Paste!$H434)-N(GL_Paste!$G434))</f>
        <v/>
      </c>
      <c r="B437" s="43">
        <f>IF(GL_Paste!$B434="","",DATE(YEAR(GL_Paste!$E434),MONTH(GL_Paste!$E434),1))</f>
        <v/>
      </c>
      <c r="C437">
        <f>IF(GL_Paste!$B434="","",IF(TRIM(GL_Paste!$M434)&lt;&gt;"",TRIM(GL_Paste!$M434),IFERROR(MID(GL_Paste!$I434,FIND("[",GL_Paste!$I434)+1,FIND("]",GL_Paste!$I434)-FIND("[",GL_Paste!$I434)-1),"")))</f>
        <v/>
      </c>
      <c r="D437">
        <f>IF(GL_Paste!$B434="","",IFERROR(INDEX(DeptName,MATCH($C437,DeptTag,0)),"UNALLOCATED"))</f>
        <v/>
      </c>
      <c r="E437">
        <f>IF(GL_Paste!$B434="","",IFERROR(INDEX(AcctCat,MATCH(GL_Paste!$B434&amp;"",AcctCode,0)),"UNKNOWN"))</f>
        <v/>
      </c>
      <c r="F437">
        <f>IF(GL_Paste!$B434="","",IFERROR(INDEX(AcctSub,MATCH(GL_Paste!$B434&amp;"",AcctCode,0)),"UNKNOWN"))</f>
        <v/>
      </c>
    </row>
    <row r="438">
      <c r="A438" s="40">
        <f>IF(GL_Paste!$B435="","",N(GL_Paste!$H435)-N(GL_Paste!$G435))</f>
        <v/>
      </c>
      <c r="B438" s="43">
        <f>IF(GL_Paste!$B435="","",DATE(YEAR(GL_Paste!$E435),MONTH(GL_Paste!$E435),1))</f>
        <v/>
      </c>
      <c r="C438">
        <f>IF(GL_Paste!$B435="","",IF(TRIM(GL_Paste!$M435)&lt;&gt;"",TRIM(GL_Paste!$M435),IFERROR(MID(GL_Paste!$I435,FIND("[",GL_Paste!$I435)+1,FIND("]",GL_Paste!$I435)-FIND("[",GL_Paste!$I435)-1),"")))</f>
        <v/>
      </c>
      <c r="D438">
        <f>IF(GL_Paste!$B435="","",IFERROR(INDEX(DeptName,MATCH($C438,DeptTag,0)),"UNALLOCATED"))</f>
        <v/>
      </c>
      <c r="E438">
        <f>IF(GL_Paste!$B435="","",IFERROR(INDEX(AcctCat,MATCH(GL_Paste!$B435&amp;"",AcctCode,0)),"UNKNOWN"))</f>
        <v/>
      </c>
      <c r="F438">
        <f>IF(GL_Paste!$B435="","",IFERROR(INDEX(AcctSub,MATCH(GL_Paste!$B435&amp;"",AcctCode,0)),"UNKNOWN"))</f>
        <v/>
      </c>
    </row>
    <row r="439">
      <c r="A439" s="40">
        <f>IF(GL_Paste!$B436="","",N(GL_Paste!$H436)-N(GL_Paste!$G436))</f>
        <v/>
      </c>
      <c r="B439" s="43">
        <f>IF(GL_Paste!$B436="","",DATE(YEAR(GL_Paste!$E436),MONTH(GL_Paste!$E436),1))</f>
        <v/>
      </c>
      <c r="C439">
        <f>IF(GL_Paste!$B436="","",IF(TRIM(GL_Paste!$M436)&lt;&gt;"",TRIM(GL_Paste!$M436),IFERROR(MID(GL_Paste!$I436,FIND("[",GL_Paste!$I436)+1,FIND("]",GL_Paste!$I436)-FIND("[",GL_Paste!$I436)-1),"")))</f>
        <v/>
      </c>
      <c r="D439">
        <f>IF(GL_Paste!$B436="","",IFERROR(INDEX(DeptName,MATCH($C439,DeptTag,0)),"UNALLOCATED"))</f>
        <v/>
      </c>
      <c r="E439">
        <f>IF(GL_Paste!$B436="","",IFERROR(INDEX(AcctCat,MATCH(GL_Paste!$B436&amp;"",AcctCode,0)),"UNKNOWN"))</f>
        <v/>
      </c>
      <c r="F439">
        <f>IF(GL_Paste!$B436="","",IFERROR(INDEX(AcctSub,MATCH(GL_Paste!$B436&amp;"",AcctCode,0)),"UNKNOWN"))</f>
        <v/>
      </c>
    </row>
    <row r="440">
      <c r="A440" s="40">
        <f>IF(GL_Paste!$B437="","",N(GL_Paste!$H437)-N(GL_Paste!$G437))</f>
        <v/>
      </c>
      <c r="B440" s="43">
        <f>IF(GL_Paste!$B437="","",DATE(YEAR(GL_Paste!$E437),MONTH(GL_Paste!$E437),1))</f>
        <v/>
      </c>
      <c r="C440">
        <f>IF(GL_Paste!$B437="","",IF(TRIM(GL_Paste!$M437)&lt;&gt;"",TRIM(GL_Paste!$M437),IFERROR(MID(GL_Paste!$I437,FIND("[",GL_Paste!$I437)+1,FIND("]",GL_Paste!$I437)-FIND("[",GL_Paste!$I437)-1),"")))</f>
        <v/>
      </c>
      <c r="D440">
        <f>IF(GL_Paste!$B437="","",IFERROR(INDEX(DeptName,MATCH($C440,DeptTag,0)),"UNALLOCATED"))</f>
        <v/>
      </c>
      <c r="E440">
        <f>IF(GL_Paste!$B437="","",IFERROR(INDEX(AcctCat,MATCH(GL_Paste!$B437&amp;"",AcctCode,0)),"UNKNOWN"))</f>
        <v/>
      </c>
      <c r="F440">
        <f>IF(GL_Paste!$B437="","",IFERROR(INDEX(AcctSub,MATCH(GL_Paste!$B437&amp;"",AcctCode,0)),"UNKNOWN"))</f>
        <v/>
      </c>
    </row>
    <row r="441">
      <c r="A441" s="40">
        <f>IF(GL_Paste!$B438="","",N(GL_Paste!$H438)-N(GL_Paste!$G438))</f>
        <v/>
      </c>
      <c r="B441" s="43">
        <f>IF(GL_Paste!$B438="","",DATE(YEAR(GL_Paste!$E438),MONTH(GL_Paste!$E438),1))</f>
        <v/>
      </c>
      <c r="C441">
        <f>IF(GL_Paste!$B438="","",IF(TRIM(GL_Paste!$M438)&lt;&gt;"",TRIM(GL_Paste!$M438),IFERROR(MID(GL_Paste!$I438,FIND("[",GL_Paste!$I438)+1,FIND("]",GL_Paste!$I438)-FIND("[",GL_Paste!$I438)-1),"")))</f>
        <v/>
      </c>
      <c r="D441">
        <f>IF(GL_Paste!$B438="","",IFERROR(INDEX(DeptName,MATCH($C441,DeptTag,0)),"UNALLOCATED"))</f>
        <v/>
      </c>
      <c r="E441">
        <f>IF(GL_Paste!$B438="","",IFERROR(INDEX(AcctCat,MATCH(GL_Paste!$B438&amp;"",AcctCode,0)),"UNKNOWN"))</f>
        <v/>
      </c>
      <c r="F441">
        <f>IF(GL_Paste!$B438="","",IFERROR(INDEX(AcctSub,MATCH(GL_Paste!$B438&amp;"",AcctCode,0)),"UNKNOWN"))</f>
        <v/>
      </c>
    </row>
    <row r="442">
      <c r="A442" s="40">
        <f>IF(GL_Paste!$B439="","",N(GL_Paste!$H439)-N(GL_Paste!$G439))</f>
        <v/>
      </c>
      <c r="B442" s="43">
        <f>IF(GL_Paste!$B439="","",DATE(YEAR(GL_Paste!$E439),MONTH(GL_Paste!$E439),1))</f>
        <v/>
      </c>
      <c r="C442">
        <f>IF(GL_Paste!$B439="","",IF(TRIM(GL_Paste!$M439)&lt;&gt;"",TRIM(GL_Paste!$M439),IFERROR(MID(GL_Paste!$I439,FIND("[",GL_Paste!$I439)+1,FIND("]",GL_Paste!$I439)-FIND("[",GL_Paste!$I439)-1),"")))</f>
        <v/>
      </c>
      <c r="D442">
        <f>IF(GL_Paste!$B439="","",IFERROR(INDEX(DeptName,MATCH($C442,DeptTag,0)),"UNALLOCATED"))</f>
        <v/>
      </c>
      <c r="E442">
        <f>IF(GL_Paste!$B439="","",IFERROR(INDEX(AcctCat,MATCH(GL_Paste!$B439&amp;"",AcctCode,0)),"UNKNOWN"))</f>
        <v/>
      </c>
      <c r="F442">
        <f>IF(GL_Paste!$B439="","",IFERROR(INDEX(AcctSub,MATCH(GL_Paste!$B439&amp;"",AcctCode,0)),"UNKNOWN"))</f>
        <v/>
      </c>
    </row>
    <row r="443">
      <c r="A443" s="40">
        <f>IF(GL_Paste!$B440="","",N(GL_Paste!$H440)-N(GL_Paste!$G440))</f>
        <v/>
      </c>
      <c r="B443" s="43">
        <f>IF(GL_Paste!$B440="","",DATE(YEAR(GL_Paste!$E440),MONTH(GL_Paste!$E440),1))</f>
        <v/>
      </c>
      <c r="C443">
        <f>IF(GL_Paste!$B440="","",IF(TRIM(GL_Paste!$M440)&lt;&gt;"",TRIM(GL_Paste!$M440),IFERROR(MID(GL_Paste!$I440,FIND("[",GL_Paste!$I440)+1,FIND("]",GL_Paste!$I440)-FIND("[",GL_Paste!$I440)-1),"")))</f>
        <v/>
      </c>
      <c r="D443">
        <f>IF(GL_Paste!$B440="","",IFERROR(INDEX(DeptName,MATCH($C443,DeptTag,0)),"UNALLOCATED"))</f>
        <v/>
      </c>
      <c r="E443">
        <f>IF(GL_Paste!$B440="","",IFERROR(INDEX(AcctCat,MATCH(GL_Paste!$B440&amp;"",AcctCode,0)),"UNKNOWN"))</f>
        <v/>
      </c>
      <c r="F443">
        <f>IF(GL_Paste!$B440="","",IFERROR(INDEX(AcctSub,MATCH(GL_Paste!$B440&amp;"",AcctCode,0)),"UNKNOWN"))</f>
        <v/>
      </c>
    </row>
    <row r="444">
      <c r="A444" s="40">
        <f>IF(GL_Paste!$B441="","",N(GL_Paste!$H441)-N(GL_Paste!$G441))</f>
        <v/>
      </c>
      <c r="B444" s="43">
        <f>IF(GL_Paste!$B441="","",DATE(YEAR(GL_Paste!$E441),MONTH(GL_Paste!$E441),1))</f>
        <v/>
      </c>
      <c r="C444">
        <f>IF(GL_Paste!$B441="","",IF(TRIM(GL_Paste!$M441)&lt;&gt;"",TRIM(GL_Paste!$M441),IFERROR(MID(GL_Paste!$I441,FIND("[",GL_Paste!$I441)+1,FIND("]",GL_Paste!$I441)-FIND("[",GL_Paste!$I441)-1),"")))</f>
        <v/>
      </c>
      <c r="D444">
        <f>IF(GL_Paste!$B441="","",IFERROR(INDEX(DeptName,MATCH($C444,DeptTag,0)),"UNALLOCATED"))</f>
        <v/>
      </c>
      <c r="E444">
        <f>IF(GL_Paste!$B441="","",IFERROR(INDEX(AcctCat,MATCH(GL_Paste!$B441&amp;"",AcctCode,0)),"UNKNOWN"))</f>
        <v/>
      </c>
      <c r="F444">
        <f>IF(GL_Paste!$B441="","",IFERROR(INDEX(AcctSub,MATCH(GL_Paste!$B441&amp;"",AcctCode,0)),"UNKNOWN"))</f>
        <v/>
      </c>
    </row>
    <row r="445">
      <c r="A445" s="40">
        <f>IF(GL_Paste!$B442="","",N(GL_Paste!$H442)-N(GL_Paste!$G442))</f>
        <v/>
      </c>
      <c r="B445" s="43">
        <f>IF(GL_Paste!$B442="","",DATE(YEAR(GL_Paste!$E442),MONTH(GL_Paste!$E442),1))</f>
        <v/>
      </c>
      <c r="C445">
        <f>IF(GL_Paste!$B442="","",IF(TRIM(GL_Paste!$M442)&lt;&gt;"",TRIM(GL_Paste!$M442),IFERROR(MID(GL_Paste!$I442,FIND("[",GL_Paste!$I442)+1,FIND("]",GL_Paste!$I442)-FIND("[",GL_Paste!$I442)-1),"")))</f>
        <v/>
      </c>
      <c r="D445">
        <f>IF(GL_Paste!$B442="","",IFERROR(INDEX(DeptName,MATCH($C445,DeptTag,0)),"UNALLOCATED"))</f>
        <v/>
      </c>
      <c r="E445">
        <f>IF(GL_Paste!$B442="","",IFERROR(INDEX(AcctCat,MATCH(GL_Paste!$B442&amp;"",AcctCode,0)),"UNKNOWN"))</f>
        <v/>
      </c>
      <c r="F445">
        <f>IF(GL_Paste!$B442="","",IFERROR(INDEX(AcctSub,MATCH(GL_Paste!$B442&amp;"",AcctCode,0)),"UNKNOWN"))</f>
        <v/>
      </c>
    </row>
    <row r="446">
      <c r="A446" s="40">
        <f>IF(GL_Paste!$B443="","",N(GL_Paste!$H443)-N(GL_Paste!$G443))</f>
        <v/>
      </c>
      <c r="B446" s="43">
        <f>IF(GL_Paste!$B443="","",DATE(YEAR(GL_Paste!$E443),MONTH(GL_Paste!$E443),1))</f>
        <v/>
      </c>
      <c r="C446">
        <f>IF(GL_Paste!$B443="","",IF(TRIM(GL_Paste!$M443)&lt;&gt;"",TRIM(GL_Paste!$M443),IFERROR(MID(GL_Paste!$I443,FIND("[",GL_Paste!$I443)+1,FIND("]",GL_Paste!$I443)-FIND("[",GL_Paste!$I443)-1),"")))</f>
        <v/>
      </c>
      <c r="D446">
        <f>IF(GL_Paste!$B443="","",IFERROR(INDEX(DeptName,MATCH($C446,DeptTag,0)),"UNALLOCATED"))</f>
        <v/>
      </c>
      <c r="E446">
        <f>IF(GL_Paste!$B443="","",IFERROR(INDEX(AcctCat,MATCH(GL_Paste!$B443&amp;"",AcctCode,0)),"UNKNOWN"))</f>
        <v/>
      </c>
      <c r="F446">
        <f>IF(GL_Paste!$B443="","",IFERROR(INDEX(AcctSub,MATCH(GL_Paste!$B443&amp;"",AcctCode,0)),"UNKNOWN"))</f>
        <v/>
      </c>
    </row>
    <row r="447">
      <c r="A447" s="40">
        <f>IF(GL_Paste!$B444="","",N(GL_Paste!$H444)-N(GL_Paste!$G444))</f>
        <v/>
      </c>
      <c r="B447" s="43">
        <f>IF(GL_Paste!$B444="","",DATE(YEAR(GL_Paste!$E444),MONTH(GL_Paste!$E444),1))</f>
        <v/>
      </c>
      <c r="C447">
        <f>IF(GL_Paste!$B444="","",IF(TRIM(GL_Paste!$M444)&lt;&gt;"",TRIM(GL_Paste!$M444),IFERROR(MID(GL_Paste!$I444,FIND("[",GL_Paste!$I444)+1,FIND("]",GL_Paste!$I444)-FIND("[",GL_Paste!$I444)-1),"")))</f>
        <v/>
      </c>
      <c r="D447">
        <f>IF(GL_Paste!$B444="","",IFERROR(INDEX(DeptName,MATCH($C447,DeptTag,0)),"UNALLOCATED"))</f>
        <v/>
      </c>
      <c r="E447">
        <f>IF(GL_Paste!$B444="","",IFERROR(INDEX(AcctCat,MATCH(GL_Paste!$B444&amp;"",AcctCode,0)),"UNKNOWN"))</f>
        <v/>
      </c>
      <c r="F447">
        <f>IF(GL_Paste!$B444="","",IFERROR(INDEX(AcctSub,MATCH(GL_Paste!$B444&amp;"",AcctCode,0)),"UNKNOWN"))</f>
        <v/>
      </c>
    </row>
    <row r="448">
      <c r="A448" s="40">
        <f>IF(GL_Paste!$B445="","",N(GL_Paste!$H445)-N(GL_Paste!$G445))</f>
        <v/>
      </c>
      <c r="B448" s="43">
        <f>IF(GL_Paste!$B445="","",DATE(YEAR(GL_Paste!$E445),MONTH(GL_Paste!$E445),1))</f>
        <v/>
      </c>
      <c r="C448">
        <f>IF(GL_Paste!$B445="","",IF(TRIM(GL_Paste!$M445)&lt;&gt;"",TRIM(GL_Paste!$M445),IFERROR(MID(GL_Paste!$I445,FIND("[",GL_Paste!$I445)+1,FIND("]",GL_Paste!$I445)-FIND("[",GL_Paste!$I445)-1),"")))</f>
        <v/>
      </c>
      <c r="D448">
        <f>IF(GL_Paste!$B445="","",IFERROR(INDEX(DeptName,MATCH($C448,DeptTag,0)),"UNALLOCATED"))</f>
        <v/>
      </c>
      <c r="E448">
        <f>IF(GL_Paste!$B445="","",IFERROR(INDEX(AcctCat,MATCH(GL_Paste!$B445&amp;"",AcctCode,0)),"UNKNOWN"))</f>
        <v/>
      </c>
      <c r="F448">
        <f>IF(GL_Paste!$B445="","",IFERROR(INDEX(AcctSub,MATCH(GL_Paste!$B445&amp;"",AcctCode,0)),"UNKNOWN"))</f>
        <v/>
      </c>
    </row>
    <row r="449">
      <c r="A449" s="40">
        <f>IF(GL_Paste!$B446="","",N(GL_Paste!$H446)-N(GL_Paste!$G446))</f>
        <v/>
      </c>
      <c r="B449" s="43">
        <f>IF(GL_Paste!$B446="","",DATE(YEAR(GL_Paste!$E446),MONTH(GL_Paste!$E446),1))</f>
        <v/>
      </c>
      <c r="C449">
        <f>IF(GL_Paste!$B446="","",IF(TRIM(GL_Paste!$M446)&lt;&gt;"",TRIM(GL_Paste!$M446),IFERROR(MID(GL_Paste!$I446,FIND("[",GL_Paste!$I446)+1,FIND("]",GL_Paste!$I446)-FIND("[",GL_Paste!$I446)-1),"")))</f>
        <v/>
      </c>
      <c r="D449">
        <f>IF(GL_Paste!$B446="","",IFERROR(INDEX(DeptName,MATCH($C449,DeptTag,0)),"UNALLOCATED"))</f>
        <v/>
      </c>
      <c r="E449">
        <f>IF(GL_Paste!$B446="","",IFERROR(INDEX(AcctCat,MATCH(GL_Paste!$B446&amp;"",AcctCode,0)),"UNKNOWN"))</f>
        <v/>
      </c>
      <c r="F449">
        <f>IF(GL_Paste!$B446="","",IFERROR(INDEX(AcctSub,MATCH(GL_Paste!$B446&amp;"",AcctCode,0)),"UNKNOWN"))</f>
        <v/>
      </c>
    </row>
    <row r="450">
      <c r="A450" s="40">
        <f>IF(GL_Paste!$B447="","",N(GL_Paste!$H447)-N(GL_Paste!$G447))</f>
        <v/>
      </c>
      <c r="B450" s="43">
        <f>IF(GL_Paste!$B447="","",DATE(YEAR(GL_Paste!$E447),MONTH(GL_Paste!$E447),1))</f>
        <v/>
      </c>
      <c r="C450">
        <f>IF(GL_Paste!$B447="","",IF(TRIM(GL_Paste!$M447)&lt;&gt;"",TRIM(GL_Paste!$M447),IFERROR(MID(GL_Paste!$I447,FIND("[",GL_Paste!$I447)+1,FIND("]",GL_Paste!$I447)-FIND("[",GL_Paste!$I447)-1),"")))</f>
        <v/>
      </c>
      <c r="D450">
        <f>IF(GL_Paste!$B447="","",IFERROR(INDEX(DeptName,MATCH($C450,DeptTag,0)),"UNALLOCATED"))</f>
        <v/>
      </c>
      <c r="E450">
        <f>IF(GL_Paste!$B447="","",IFERROR(INDEX(AcctCat,MATCH(GL_Paste!$B447&amp;"",AcctCode,0)),"UNKNOWN"))</f>
        <v/>
      </c>
      <c r="F450">
        <f>IF(GL_Paste!$B447="","",IFERROR(INDEX(AcctSub,MATCH(GL_Paste!$B447&amp;"",AcctCode,0)),"UNKNOWN"))</f>
        <v/>
      </c>
    </row>
    <row r="451">
      <c r="A451" s="40">
        <f>IF(GL_Paste!$B448="","",N(GL_Paste!$H448)-N(GL_Paste!$G448))</f>
        <v/>
      </c>
      <c r="B451" s="43">
        <f>IF(GL_Paste!$B448="","",DATE(YEAR(GL_Paste!$E448),MONTH(GL_Paste!$E448),1))</f>
        <v/>
      </c>
      <c r="C451">
        <f>IF(GL_Paste!$B448="","",IF(TRIM(GL_Paste!$M448)&lt;&gt;"",TRIM(GL_Paste!$M448),IFERROR(MID(GL_Paste!$I448,FIND("[",GL_Paste!$I448)+1,FIND("]",GL_Paste!$I448)-FIND("[",GL_Paste!$I448)-1),"")))</f>
        <v/>
      </c>
      <c r="D451">
        <f>IF(GL_Paste!$B448="","",IFERROR(INDEX(DeptName,MATCH($C451,DeptTag,0)),"UNALLOCATED"))</f>
        <v/>
      </c>
      <c r="E451">
        <f>IF(GL_Paste!$B448="","",IFERROR(INDEX(AcctCat,MATCH(GL_Paste!$B448&amp;"",AcctCode,0)),"UNKNOWN"))</f>
        <v/>
      </c>
      <c r="F451">
        <f>IF(GL_Paste!$B448="","",IFERROR(INDEX(AcctSub,MATCH(GL_Paste!$B448&amp;"",AcctCode,0)),"UNKNOWN"))</f>
        <v/>
      </c>
    </row>
    <row r="452">
      <c r="A452" s="40">
        <f>IF(GL_Paste!$B449="","",N(GL_Paste!$H449)-N(GL_Paste!$G449))</f>
        <v/>
      </c>
      <c r="B452" s="43">
        <f>IF(GL_Paste!$B449="","",DATE(YEAR(GL_Paste!$E449),MONTH(GL_Paste!$E449),1))</f>
        <v/>
      </c>
      <c r="C452">
        <f>IF(GL_Paste!$B449="","",IF(TRIM(GL_Paste!$M449)&lt;&gt;"",TRIM(GL_Paste!$M449),IFERROR(MID(GL_Paste!$I449,FIND("[",GL_Paste!$I449)+1,FIND("]",GL_Paste!$I449)-FIND("[",GL_Paste!$I449)-1),"")))</f>
        <v/>
      </c>
      <c r="D452">
        <f>IF(GL_Paste!$B449="","",IFERROR(INDEX(DeptName,MATCH($C452,DeptTag,0)),"UNALLOCATED"))</f>
        <v/>
      </c>
      <c r="E452">
        <f>IF(GL_Paste!$B449="","",IFERROR(INDEX(AcctCat,MATCH(GL_Paste!$B449&amp;"",AcctCode,0)),"UNKNOWN"))</f>
        <v/>
      </c>
      <c r="F452">
        <f>IF(GL_Paste!$B449="","",IFERROR(INDEX(AcctSub,MATCH(GL_Paste!$B449&amp;"",AcctCode,0)),"UNKNOWN"))</f>
        <v/>
      </c>
    </row>
    <row r="453">
      <c r="A453" s="40">
        <f>IF(GL_Paste!$B450="","",N(GL_Paste!$H450)-N(GL_Paste!$G450))</f>
        <v/>
      </c>
      <c r="B453" s="43">
        <f>IF(GL_Paste!$B450="","",DATE(YEAR(GL_Paste!$E450),MONTH(GL_Paste!$E450),1))</f>
        <v/>
      </c>
      <c r="C453">
        <f>IF(GL_Paste!$B450="","",IF(TRIM(GL_Paste!$M450)&lt;&gt;"",TRIM(GL_Paste!$M450),IFERROR(MID(GL_Paste!$I450,FIND("[",GL_Paste!$I450)+1,FIND("]",GL_Paste!$I450)-FIND("[",GL_Paste!$I450)-1),"")))</f>
        <v/>
      </c>
      <c r="D453">
        <f>IF(GL_Paste!$B450="","",IFERROR(INDEX(DeptName,MATCH($C453,DeptTag,0)),"UNALLOCATED"))</f>
        <v/>
      </c>
      <c r="E453">
        <f>IF(GL_Paste!$B450="","",IFERROR(INDEX(AcctCat,MATCH(GL_Paste!$B450&amp;"",AcctCode,0)),"UNKNOWN"))</f>
        <v/>
      </c>
      <c r="F453">
        <f>IF(GL_Paste!$B450="","",IFERROR(INDEX(AcctSub,MATCH(GL_Paste!$B450&amp;"",AcctCode,0)),"UNKNOWN"))</f>
        <v/>
      </c>
    </row>
    <row r="454">
      <c r="A454" s="40">
        <f>IF(GL_Paste!$B451="","",N(GL_Paste!$H451)-N(GL_Paste!$G451))</f>
        <v/>
      </c>
      <c r="B454" s="43">
        <f>IF(GL_Paste!$B451="","",DATE(YEAR(GL_Paste!$E451),MONTH(GL_Paste!$E451),1))</f>
        <v/>
      </c>
      <c r="C454">
        <f>IF(GL_Paste!$B451="","",IF(TRIM(GL_Paste!$M451)&lt;&gt;"",TRIM(GL_Paste!$M451),IFERROR(MID(GL_Paste!$I451,FIND("[",GL_Paste!$I451)+1,FIND("]",GL_Paste!$I451)-FIND("[",GL_Paste!$I451)-1),"")))</f>
        <v/>
      </c>
      <c r="D454">
        <f>IF(GL_Paste!$B451="","",IFERROR(INDEX(DeptName,MATCH($C454,DeptTag,0)),"UNALLOCATED"))</f>
        <v/>
      </c>
      <c r="E454">
        <f>IF(GL_Paste!$B451="","",IFERROR(INDEX(AcctCat,MATCH(GL_Paste!$B451&amp;"",AcctCode,0)),"UNKNOWN"))</f>
        <v/>
      </c>
      <c r="F454">
        <f>IF(GL_Paste!$B451="","",IFERROR(INDEX(AcctSub,MATCH(GL_Paste!$B451&amp;"",AcctCode,0)),"UNKNOWN"))</f>
        <v/>
      </c>
    </row>
    <row r="455">
      <c r="A455" s="40">
        <f>IF(GL_Paste!$B452="","",N(GL_Paste!$H452)-N(GL_Paste!$G452))</f>
        <v/>
      </c>
      <c r="B455" s="43">
        <f>IF(GL_Paste!$B452="","",DATE(YEAR(GL_Paste!$E452),MONTH(GL_Paste!$E452),1))</f>
        <v/>
      </c>
      <c r="C455">
        <f>IF(GL_Paste!$B452="","",IF(TRIM(GL_Paste!$M452)&lt;&gt;"",TRIM(GL_Paste!$M452),IFERROR(MID(GL_Paste!$I452,FIND("[",GL_Paste!$I452)+1,FIND("]",GL_Paste!$I452)-FIND("[",GL_Paste!$I452)-1),"")))</f>
        <v/>
      </c>
      <c r="D455">
        <f>IF(GL_Paste!$B452="","",IFERROR(INDEX(DeptName,MATCH($C455,DeptTag,0)),"UNALLOCATED"))</f>
        <v/>
      </c>
      <c r="E455">
        <f>IF(GL_Paste!$B452="","",IFERROR(INDEX(AcctCat,MATCH(GL_Paste!$B452&amp;"",AcctCode,0)),"UNKNOWN"))</f>
        <v/>
      </c>
      <c r="F455">
        <f>IF(GL_Paste!$B452="","",IFERROR(INDEX(AcctSub,MATCH(GL_Paste!$B452&amp;"",AcctCode,0)),"UNKNOWN"))</f>
        <v/>
      </c>
    </row>
    <row r="456">
      <c r="A456" s="40">
        <f>IF(GL_Paste!$B453="","",N(GL_Paste!$H453)-N(GL_Paste!$G453))</f>
        <v/>
      </c>
      <c r="B456" s="43">
        <f>IF(GL_Paste!$B453="","",DATE(YEAR(GL_Paste!$E453),MONTH(GL_Paste!$E453),1))</f>
        <v/>
      </c>
      <c r="C456">
        <f>IF(GL_Paste!$B453="","",IF(TRIM(GL_Paste!$M453)&lt;&gt;"",TRIM(GL_Paste!$M453),IFERROR(MID(GL_Paste!$I453,FIND("[",GL_Paste!$I453)+1,FIND("]",GL_Paste!$I453)-FIND("[",GL_Paste!$I453)-1),"")))</f>
        <v/>
      </c>
      <c r="D456">
        <f>IF(GL_Paste!$B453="","",IFERROR(INDEX(DeptName,MATCH($C456,DeptTag,0)),"UNALLOCATED"))</f>
        <v/>
      </c>
      <c r="E456">
        <f>IF(GL_Paste!$B453="","",IFERROR(INDEX(AcctCat,MATCH(GL_Paste!$B453&amp;"",AcctCode,0)),"UNKNOWN"))</f>
        <v/>
      </c>
      <c r="F456">
        <f>IF(GL_Paste!$B453="","",IFERROR(INDEX(AcctSub,MATCH(GL_Paste!$B453&amp;"",AcctCode,0)),"UNKNOWN"))</f>
        <v/>
      </c>
    </row>
    <row r="457">
      <c r="A457" s="40">
        <f>IF(GL_Paste!$B454="","",N(GL_Paste!$H454)-N(GL_Paste!$G454))</f>
        <v/>
      </c>
      <c r="B457" s="43">
        <f>IF(GL_Paste!$B454="","",DATE(YEAR(GL_Paste!$E454),MONTH(GL_Paste!$E454),1))</f>
        <v/>
      </c>
      <c r="C457">
        <f>IF(GL_Paste!$B454="","",IF(TRIM(GL_Paste!$M454)&lt;&gt;"",TRIM(GL_Paste!$M454),IFERROR(MID(GL_Paste!$I454,FIND("[",GL_Paste!$I454)+1,FIND("]",GL_Paste!$I454)-FIND("[",GL_Paste!$I454)-1),"")))</f>
        <v/>
      </c>
      <c r="D457">
        <f>IF(GL_Paste!$B454="","",IFERROR(INDEX(DeptName,MATCH($C457,DeptTag,0)),"UNALLOCATED"))</f>
        <v/>
      </c>
      <c r="E457">
        <f>IF(GL_Paste!$B454="","",IFERROR(INDEX(AcctCat,MATCH(GL_Paste!$B454&amp;"",AcctCode,0)),"UNKNOWN"))</f>
        <v/>
      </c>
      <c r="F457">
        <f>IF(GL_Paste!$B454="","",IFERROR(INDEX(AcctSub,MATCH(GL_Paste!$B454&amp;"",AcctCode,0)),"UNKNOWN"))</f>
        <v/>
      </c>
    </row>
    <row r="458">
      <c r="A458" s="40">
        <f>IF(GL_Paste!$B455="","",N(GL_Paste!$H455)-N(GL_Paste!$G455))</f>
        <v/>
      </c>
      <c r="B458" s="43">
        <f>IF(GL_Paste!$B455="","",DATE(YEAR(GL_Paste!$E455),MONTH(GL_Paste!$E455),1))</f>
        <v/>
      </c>
      <c r="C458">
        <f>IF(GL_Paste!$B455="","",IF(TRIM(GL_Paste!$M455)&lt;&gt;"",TRIM(GL_Paste!$M455),IFERROR(MID(GL_Paste!$I455,FIND("[",GL_Paste!$I455)+1,FIND("]",GL_Paste!$I455)-FIND("[",GL_Paste!$I455)-1),"")))</f>
        <v/>
      </c>
      <c r="D458">
        <f>IF(GL_Paste!$B455="","",IFERROR(INDEX(DeptName,MATCH($C458,DeptTag,0)),"UNALLOCATED"))</f>
        <v/>
      </c>
      <c r="E458">
        <f>IF(GL_Paste!$B455="","",IFERROR(INDEX(AcctCat,MATCH(GL_Paste!$B455&amp;"",AcctCode,0)),"UNKNOWN"))</f>
        <v/>
      </c>
      <c r="F458">
        <f>IF(GL_Paste!$B455="","",IFERROR(INDEX(AcctSub,MATCH(GL_Paste!$B455&amp;"",AcctCode,0)),"UNKNOWN"))</f>
        <v/>
      </c>
    </row>
    <row r="459">
      <c r="A459" s="40">
        <f>IF(GL_Paste!$B456="","",N(GL_Paste!$H456)-N(GL_Paste!$G456))</f>
        <v/>
      </c>
      <c r="B459" s="43">
        <f>IF(GL_Paste!$B456="","",DATE(YEAR(GL_Paste!$E456),MONTH(GL_Paste!$E456),1))</f>
        <v/>
      </c>
      <c r="C459">
        <f>IF(GL_Paste!$B456="","",IF(TRIM(GL_Paste!$M456)&lt;&gt;"",TRIM(GL_Paste!$M456),IFERROR(MID(GL_Paste!$I456,FIND("[",GL_Paste!$I456)+1,FIND("]",GL_Paste!$I456)-FIND("[",GL_Paste!$I456)-1),"")))</f>
        <v/>
      </c>
      <c r="D459">
        <f>IF(GL_Paste!$B456="","",IFERROR(INDEX(DeptName,MATCH($C459,DeptTag,0)),"UNALLOCATED"))</f>
        <v/>
      </c>
      <c r="E459">
        <f>IF(GL_Paste!$B456="","",IFERROR(INDEX(AcctCat,MATCH(GL_Paste!$B456&amp;"",AcctCode,0)),"UNKNOWN"))</f>
        <v/>
      </c>
      <c r="F459">
        <f>IF(GL_Paste!$B456="","",IFERROR(INDEX(AcctSub,MATCH(GL_Paste!$B456&amp;"",AcctCode,0)),"UNKNOWN"))</f>
        <v/>
      </c>
    </row>
    <row r="460">
      <c r="A460" s="40">
        <f>IF(GL_Paste!$B457="","",N(GL_Paste!$H457)-N(GL_Paste!$G457))</f>
        <v/>
      </c>
      <c r="B460" s="43">
        <f>IF(GL_Paste!$B457="","",DATE(YEAR(GL_Paste!$E457),MONTH(GL_Paste!$E457),1))</f>
        <v/>
      </c>
      <c r="C460">
        <f>IF(GL_Paste!$B457="","",IF(TRIM(GL_Paste!$M457)&lt;&gt;"",TRIM(GL_Paste!$M457),IFERROR(MID(GL_Paste!$I457,FIND("[",GL_Paste!$I457)+1,FIND("]",GL_Paste!$I457)-FIND("[",GL_Paste!$I457)-1),"")))</f>
        <v/>
      </c>
      <c r="D460">
        <f>IF(GL_Paste!$B457="","",IFERROR(INDEX(DeptName,MATCH($C460,DeptTag,0)),"UNALLOCATED"))</f>
        <v/>
      </c>
      <c r="E460">
        <f>IF(GL_Paste!$B457="","",IFERROR(INDEX(AcctCat,MATCH(GL_Paste!$B457&amp;"",AcctCode,0)),"UNKNOWN"))</f>
        <v/>
      </c>
      <c r="F460">
        <f>IF(GL_Paste!$B457="","",IFERROR(INDEX(AcctSub,MATCH(GL_Paste!$B457&amp;"",AcctCode,0)),"UNKNOWN"))</f>
        <v/>
      </c>
    </row>
    <row r="461">
      <c r="A461" s="40">
        <f>IF(GL_Paste!$B458="","",N(GL_Paste!$H458)-N(GL_Paste!$G458))</f>
        <v/>
      </c>
      <c r="B461" s="43">
        <f>IF(GL_Paste!$B458="","",DATE(YEAR(GL_Paste!$E458),MONTH(GL_Paste!$E458),1))</f>
        <v/>
      </c>
      <c r="C461">
        <f>IF(GL_Paste!$B458="","",IF(TRIM(GL_Paste!$M458)&lt;&gt;"",TRIM(GL_Paste!$M458),IFERROR(MID(GL_Paste!$I458,FIND("[",GL_Paste!$I458)+1,FIND("]",GL_Paste!$I458)-FIND("[",GL_Paste!$I458)-1),"")))</f>
        <v/>
      </c>
      <c r="D461">
        <f>IF(GL_Paste!$B458="","",IFERROR(INDEX(DeptName,MATCH($C461,DeptTag,0)),"UNALLOCATED"))</f>
        <v/>
      </c>
      <c r="E461">
        <f>IF(GL_Paste!$B458="","",IFERROR(INDEX(AcctCat,MATCH(GL_Paste!$B458&amp;"",AcctCode,0)),"UNKNOWN"))</f>
        <v/>
      </c>
      <c r="F461">
        <f>IF(GL_Paste!$B458="","",IFERROR(INDEX(AcctSub,MATCH(GL_Paste!$B458&amp;"",AcctCode,0)),"UNKNOWN"))</f>
        <v/>
      </c>
    </row>
    <row r="462">
      <c r="A462" s="40">
        <f>IF(GL_Paste!$B459="","",N(GL_Paste!$H459)-N(GL_Paste!$G459))</f>
        <v/>
      </c>
      <c r="B462" s="43">
        <f>IF(GL_Paste!$B459="","",DATE(YEAR(GL_Paste!$E459),MONTH(GL_Paste!$E459),1))</f>
        <v/>
      </c>
      <c r="C462">
        <f>IF(GL_Paste!$B459="","",IF(TRIM(GL_Paste!$M459)&lt;&gt;"",TRIM(GL_Paste!$M459),IFERROR(MID(GL_Paste!$I459,FIND("[",GL_Paste!$I459)+1,FIND("]",GL_Paste!$I459)-FIND("[",GL_Paste!$I459)-1),"")))</f>
        <v/>
      </c>
      <c r="D462">
        <f>IF(GL_Paste!$B459="","",IFERROR(INDEX(DeptName,MATCH($C462,DeptTag,0)),"UNALLOCATED"))</f>
        <v/>
      </c>
      <c r="E462">
        <f>IF(GL_Paste!$B459="","",IFERROR(INDEX(AcctCat,MATCH(GL_Paste!$B459&amp;"",AcctCode,0)),"UNKNOWN"))</f>
        <v/>
      </c>
      <c r="F462">
        <f>IF(GL_Paste!$B459="","",IFERROR(INDEX(AcctSub,MATCH(GL_Paste!$B459&amp;"",AcctCode,0)),"UNKNOWN"))</f>
        <v/>
      </c>
    </row>
    <row r="463">
      <c r="A463" s="40">
        <f>IF(GL_Paste!$B460="","",N(GL_Paste!$H460)-N(GL_Paste!$G460))</f>
        <v/>
      </c>
      <c r="B463" s="43">
        <f>IF(GL_Paste!$B460="","",DATE(YEAR(GL_Paste!$E460),MONTH(GL_Paste!$E460),1))</f>
        <v/>
      </c>
      <c r="C463">
        <f>IF(GL_Paste!$B460="","",IF(TRIM(GL_Paste!$M460)&lt;&gt;"",TRIM(GL_Paste!$M460),IFERROR(MID(GL_Paste!$I460,FIND("[",GL_Paste!$I460)+1,FIND("]",GL_Paste!$I460)-FIND("[",GL_Paste!$I460)-1),"")))</f>
        <v/>
      </c>
      <c r="D463">
        <f>IF(GL_Paste!$B460="","",IFERROR(INDEX(DeptName,MATCH($C463,DeptTag,0)),"UNALLOCATED"))</f>
        <v/>
      </c>
      <c r="E463">
        <f>IF(GL_Paste!$B460="","",IFERROR(INDEX(AcctCat,MATCH(GL_Paste!$B460&amp;"",AcctCode,0)),"UNKNOWN"))</f>
        <v/>
      </c>
      <c r="F463">
        <f>IF(GL_Paste!$B460="","",IFERROR(INDEX(AcctSub,MATCH(GL_Paste!$B460&amp;"",AcctCode,0)),"UNKNOWN"))</f>
        <v/>
      </c>
    </row>
    <row r="464">
      <c r="A464" s="40">
        <f>IF(GL_Paste!$B461="","",N(GL_Paste!$H461)-N(GL_Paste!$G461))</f>
        <v/>
      </c>
      <c r="B464" s="43">
        <f>IF(GL_Paste!$B461="","",DATE(YEAR(GL_Paste!$E461),MONTH(GL_Paste!$E461),1))</f>
        <v/>
      </c>
      <c r="C464">
        <f>IF(GL_Paste!$B461="","",IF(TRIM(GL_Paste!$M461)&lt;&gt;"",TRIM(GL_Paste!$M461),IFERROR(MID(GL_Paste!$I461,FIND("[",GL_Paste!$I461)+1,FIND("]",GL_Paste!$I461)-FIND("[",GL_Paste!$I461)-1),"")))</f>
        <v/>
      </c>
      <c r="D464">
        <f>IF(GL_Paste!$B461="","",IFERROR(INDEX(DeptName,MATCH($C464,DeptTag,0)),"UNALLOCATED"))</f>
        <v/>
      </c>
      <c r="E464">
        <f>IF(GL_Paste!$B461="","",IFERROR(INDEX(AcctCat,MATCH(GL_Paste!$B461&amp;"",AcctCode,0)),"UNKNOWN"))</f>
        <v/>
      </c>
      <c r="F464">
        <f>IF(GL_Paste!$B461="","",IFERROR(INDEX(AcctSub,MATCH(GL_Paste!$B461&amp;"",AcctCode,0)),"UNKNOWN"))</f>
        <v/>
      </c>
    </row>
    <row r="465">
      <c r="A465" s="40">
        <f>IF(GL_Paste!$B462="","",N(GL_Paste!$H462)-N(GL_Paste!$G462))</f>
        <v/>
      </c>
      <c r="B465" s="43">
        <f>IF(GL_Paste!$B462="","",DATE(YEAR(GL_Paste!$E462),MONTH(GL_Paste!$E462),1))</f>
        <v/>
      </c>
      <c r="C465">
        <f>IF(GL_Paste!$B462="","",IF(TRIM(GL_Paste!$M462)&lt;&gt;"",TRIM(GL_Paste!$M462),IFERROR(MID(GL_Paste!$I462,FIND("[",GL_Paste!$I462)+1,FIND("]",GL_Paste!$I462)-FIND("[",GL_Paste!$I462)-1),"")))</f>
        <v/>
      </c>
      <c r="D465">
        <f>IF(GL_Paste!$B462="","",IFERROR(INDEX(DeptName,MATCH($C465,DeptTag,0)),"UNALLOCATED"))</f>
        <v/>
      </c>
      <c r="E465">
        <f>IF(GL_Paste!$B462="","",IFERROR(INDEX(AcctCat,MATCH(GL_Paste!$B462&amp;"",AcctCode,0)),"UNKNOWN"))</f>
        <v/>
      </c>
      <c r="F465">
        <f>IF(GL_Paste!$B462="","",IFERROR(INDEX(AcctSub,MATCH(GL_Paste!$B462&amp;"",AcctCode,0)),"UNKNOWN"))</f>
        <v/>
      </c>
    </row>
    <row r="466">
      <c r="A466" s="40">
        <f>IF(GL_Paste!$B463="","",N(GL_Paste!$H463)-N(GL_Paste!$G463))</f>
        <v/>
      </c>
      <c r="B466" s="43">
        <f>IF(GL_Paste!$B463="","",DATE(YEAR(GL_Paste!$E463),MONTH(GL_Paste!$E463),1))</f>
        <v/>
      </c>
      <c r="C466">
        <f>IF(GL_Paste!$B463="","",IF(TRIM(GL_Paste!$M463)&lt;&gt;"",TRIM(GL_Paste!$M463),IFERROR(MID(GL_Paste!$I463,FIND("[",GL_Paste!$I463)+1,FIND("]",GL_Paste!$I463)-FIND("[",GL_Paste!$I463)-1),"")))</f>
        <v/>
      </c>
      <c r="D466">
        <f>IF(GL_Paste!$B463="","",IFERROR(INDEX(DeptName,MATCH($C466,DeptTag,0)),"UNALLOCATED"))</f>
        <v/>
      </c>
      <c r="E466">
        <f>IF(GL_Paste!$B463="","",IFERROR(INDEX(AcctCat,MATCH(GL_Paste!$B463&amp;"",AcctCode,0)),"UNKNOWN"))</f>
        <v/>
      </c>
      <c r="F466">
        <f>IF(GL_Paste!$B463="","",IFERROR(INDEX(AcctSub,MATCH(GL_Paste!$B463&amp;"",AcctCode,0)),"UNKNOWN"))</f>
        <v/>
      </c>
    </row>
    <row r="467">
      <c r="A467" s="40">
        <f>IF(GL_Paste!$B464="","",N(GL_Paste!$H464)-N(GL_Paste!$G464))</f>
        <v/>
      </c>
      <c r="B467" s="43">
        <f>IF(GL_Paste!$B464="","",DATE(YEAR(GL_Paste!$E464),MONTH(GL_Paste!$E464),1))</f>
        <v/>
      </c>
      <c r="C467">
        <f>IF(GL_Paste!$B464="","",IF(TRIM(GL_Paste!$M464)&lt;&gt;"",TRIM(GL_Paste!$M464),IFERROR(MID(GL_Paste!$I464,FIND("[",GL_Paste!$I464)+1,FIND("]",GL_Paste!$I464)-FIND("[",GL_Paste!$I464)-1),"")))</f>
        <v/>
      </c>
      <c r="D467">
        <f>IF(GL_Paste!$B464="","",IFERROR(INDEX(DeptName,MATCH($C467,DeptTag,0)),"UNALLOCATED"))</f>
        <v/>
      </c>
      <c r="E467">
        <f>IF(GL_Paste!$B464="","",IFERROR(INDEX(AcctCat,MATCH(GL_Paste!$B464&amp;"",AcctCode,0)),"UNKNOWN"))</f>
        <v/>
      </c>
      <c r="F467">
        <f>IF(GL_Paste!$B464="","",IFERROR(INDEX(AcctSub,MATCH(GL_Paste!$B464&amp;"",AcctCode,0)),"UNKNOWN"))</f>
        <v/>
      </c>
    </row>
    <row r="468">
      <c r="A468" s="40">
        <f>IF(GL_Paste!$B465="","",N(GL_Paste!$H465)-N(GL_Paste!$G465))</f>
        <v/>
      </c>
      <c r="B468" s="43">
        <f>IF(GL_Paste!$B465="","",DATE(YEAR(GL_Paste!$E465),MONTH(GL_Paste!$E465),1))</f>
        <v/>
      </c>
      <c r="C468">
        <f>IF(GL_Paste!$B465="","",IF(TRIM(GL_Paste!$M465)&lt;&gt;"",TRIM(GL_Paste!$M465),IFERROR(MID(GL_Paste!$I465,FIND("[",GL_Paste!$I465)+1,FIND("]",GL_Paste!$I465)-FIND("[",GL_Paste!$I465)-1),"")))</f>
        <v/>
      </c>
      <c r="D468">
        <f>IF(GL_Paste!$B465="","",IFERROR(INDEX(DeptName,MATCH($C468,DeptTag,0)),"UNALLOCATED"))</f>
        <v/>
      </c>
      <c r="E468">
        <f>IF(GL_Paste!$B465="","",IFERROR(INDEX(AcctCat,MATCH(GL_Paste!$B465&amp;"",AcctCode,0)),"UNKNOWN"))</f>
        <v/>
      </c>
      <c r="F468">
        <f>IF(GL_Paste!$B465="","",IFERROR(INDEX(AcctSub,MATCH(GL_Paste!$B465&amp;"",AcctCode,0)),"UNKNOWN"))</f>
        <v/>
      </c>
    </row>
    <row r="469">
      <c r="A469" s="40">
        <f>IF(GL_Paste!$B466="","",N(GL_Paste!$H466)-N(GL_Paste!$G466))</f>
        <v/>
      </c>
      <c r="B469" s="43">
        <f>IF(GL_Paste!$B466="","",DATE(YEAR(GL_Paste!$E466),MONTH(GL_Paste!$E466),1))</f>
        <v/>
      </c>
      <c r="C469">
        <f>IF(GL_Paste!$B466="","",IF(TRIM(GL_Paste!$M466)&lt;&gt;"",TRIM(GL_Paste!$M466),IFERROR(MID(GL_Paste!$I466,FIND("[",GL_Paste!$I466)+1,FIND("]",GL_Paste!$I466)-FIND("[",GL_Paste!$I466)-1),"")))</f>
        <v/>
      </c>
      <c r="D469">
        <f>IF(GL_Paste!$B466="","",IFERROR(INDEX(DeptName,MATCH($C469,DeptTag,0)),"UNALLOCATED"))</f>
        <v/>
      </c>
      <c r="E469">
        <f>IF(GL_Paste!$B466="","",IFERROR(INDEX(AcctCat,MATCH(GL_Paste!$B466&amp;"",AcctCode,0)),"UNKNOWN"))</f>
        <v/>
      </c>
      <c r="F469">
        <f>IF(GL_Paste!$B466="","",IFERROR(INDEX(AcctSub,MATCH(GL_Paste!$B466&amp;"",AcctCode,0)),"UNKNOWN"))</f>
        <v/>
      </c>
    </row>
    <row r="470">
      <c r="A470" s="40">
        <f>IF(GL_Paste!$B467="","",N(GL_Paste!$H467)-N(GL_Paste!$G467))</f>
        <v/>
      </c>
      <c r="B470" s="43">
        <f>IF(GL_Paste!$B467="","",DATE(YEAR(GL_Paste!$E467),MONTH(GL_Paste!$E467),1))</f>
        <v/>
      </c>
      <c r="C470">
        <f>IF(GL_Paste!$B467="","",IF(TRIM(GL_Paste!$M467)&lt;&gt;"",TRIM(GL_Paste!$M467),IFERROR(MID(GL_Paste!$I467,FIND("[",GL_Paste!$I467)+1,FIND("]",GL_Paste!$I467)-FIND("[",GL_Paste!$I467)-1),"")))</f>
        <v/>
      </c>
      <c r="D470">
        <f>IF(GL_Paste!$B467="","",IFERROR(INDEX(DeptName,MATCH($C470,DeptTag,0)),"UNALLOCATED"))</f>
        <v/>
      </c>
      <c r="E470">
        <f>IF(GL_Paste!$B467="","",IFERROR(INDEX(AcctCat,MATCH(GL_Paste!$B467&amp;"",AcctCode,0)),"UNKNOWN"))</f>
        <v/>
      </c>
      <c r="F470">
        <f>IF(GL_Paste!$B467="","",IFERROR(INDEX(AcctSub,MATCH(GL_Paste!$B467&amp;"",AcctCode,0)),"UNKNOWN"))</f>
        <v/>
      </c>
    </row>
    <row r="471">
      <c r="A471" s="40">
        <f>IF(GL_Paste!$B468="","",N(GL_Paste!$H468)-N(GL_Paste!$G468))</f>
        <v/>
      </c>
      <c r="B471" s="43">
        <f>IF(GL_Paste!$B468="","",DATE(YEAR(GL_Paste!$E468),MONTH(GL_Paste!$E468),1))</f>
        <v/>
      </c>
      <c r="C471">
        <f>IF(GL_Paste!$B468="","",IF(TRIM(GL_Paste!$M468)&lt;&gt;"",TRIM(GL_Paste!$M468),IFERROR(MID(GL_Paste!$I468,FIND("[",GL_Paste!$I468)+1,FIND("]",GL_Paste!$I468)-FIND("[",GL_Paste!$I468)-1),"")))</f>
        <v/>
      </c>
      <c r="D471">
        <f>IF(GL_Paste!$B468="","",IFERROR(INDEX(DeptName,MATCH($C471,DeptTag,0)),"UNALLOCATED"))</f>
        <v/>
      </c>
      <c r="E471">
        <f>IF(GL_Paste!$B468="","",IFERROR(INDEX(AcctCat,MATCH(GL_Paste!$B468&amp;"",AcctCode,0)),"UNKNOWN"))</f>
        <v/>
      </c>
      <c r="F471">
        <f>IF(GL_Paste!$B468="","",IFERROR(INDEX(AcctSub,MATCH(GL_Paste!$B468&amp;"",AcctCode,0)),"UNKNOWN"))</f>
        <v/>
      </c>
    </row>
    <row r="472">
      <c r="A472" s="40">
        <f>IF(GL_Paste!$B469="","",N(GL_Paste!$H469)-N(GL_Paste!$G469))</f>
        <v/>
      </c>
      <c r="B472" s="43">
        <f>IF(GL_Paste!$B469="","",DATE(YEAR(GL_Paste!$E469),MONTH(GL_Paste!$E469),1))</f>
        <v/>
      </c>
      <c r="C472">
        <f>IF(GL_Paste!$B469="","",IF(TRIM(GL_Paste!$M469)&lt;&gt;"",TRIM(GL_Paste!$M469),IFERROR(MID(GL_Paste!$I469,FIND("[",GL_Paste!$I469)+1,FIND("]",GL_Paste!$I469)-FIND("[",GL_Paste!$I469)-1),"")))</f>
        <v/>
      </c>
      <c r="D472">
        <f>IF(GL_Paste!$B469="","",IFERROR(INDEX(DeptName,MATCH($C472,DeptTag,0)),"UNALLOCATED"))</f>
        <v/>
      </c>
      <c r="E472">
        <f>IF(GL_Paste!$B469="","",IFERROR(INDEX(AcctCat,MATCH(GL_Paste!$B469&amp;"",AcctCode,0)),"UNKNOWN"))</f>
        <v/>
      </c>
      <c r="F472">
        <f>IF(GL_Paste!$B469="","",IFERROR(INDEX(AcctSub,MATCH(GL_Paste!$B469&amp;"",AcctCode,0)),"UNKNOWN"))</f>
        <v/>
      </c>
    </row>
    <row r="473">
      <c r="A473" s="40">
        <f>IF(GL_Paste!$B470="","",N(GL_Paste!$H470)-N(GL_Paste!$G470))</f>
        <v/>
      </c>
      <c r="B473" s="43">
        <f>IF(GL_Paste!$B470="","",DATE(YEAR(GL_Paste!$E470),MONTH(GL_Paste!$E470),1))</f>
        <v/>
      </c>
      <c r="C473">
        <f>IF(GL_Paste!$B470="","",IF(TRIM(GL_Paste!$M470)&lt;&gt;"",TRIM(GL_Paste!$M470),IFERROR(MID(GL_Paste!$I470,FIND("[",GL_Paste!$I470)+1,FIND("]",GL_Paste!$I470)-FIND("[",GL_Paste!$I470)-1),"")))</f>
        <v/>
      </c>
      <c r="D473">
        <f>IF(GL_Paste!$B470="","",IFERROR(INDEX(DeptName,MATCH($C473,DeptTag,0)),"UNALLOCATED"))</f>
        <v/>
      </c>
      <c r="E473">
        <f>IF(GL_Paste!$B470="","",IFERROR(INDEX(AcctCat,MATCH(GL_Paste!$B470&amp;"",AcctCode,0)),"UNKNOWN"))</f>
        <v/>
      </c>
      <c r="F473">
        <f>IF(GL_Paste!$B470="","",IFERROR(INDEX(AcctSub,MATCH(GL_Paste!$B470&amp;"",AcctCode,0)),"UNKNOWN"))</f>
        <v/>
      </c>
    </row>
    <row r="474">
      <c r="A474" s="40">
        <f>IF(GL_Paste!$B471="","",N(GL_Paste!$H471)-N(GL_Paste!$G471))</f>
        <v/>
      </c>
      <c r="B474" s="43">
        <f>IF(GL_Paste!$B471="","",DATE(YEAR(GL_Paste!$E471),MONTH(GL_Paste!$E471),1))</f>
        <v/>
      </c>
      <c r="C474">
        <f>IF(GL_Paste!$B471="","",IF(TRIM(GL_Paste!$M471)&lt;&gt;"",TRIM(GL_Paste!$M471),IFERROR(MID(GL_Paste!$I471,FIND("[",GL_Paste!$I471)+1,FIND("]",GL_Paste!$I471)-FIND("[",GL_Paste!$I471)-1),"")))</f>
        <v/>
      </c>
      <c r="D474">
        <f>IF(GL_Paste!$B471="","",IFERROR(INDEX(DeptName,MATCH($C474,DeptTag,0)),"UNALLOCATED"))</f>
        <v/>
      </c>
      <c r="E474">
        <f>IF(GL_Paste!$B471="","",IFERROR(INDEX(AcctCat,MATCH(GL_Paste!$B471&amp;"",AcctCode,0)),"UNKNOWN"))</f>
        <v/>
      </c>
      <c r="F474">
        <f>IF(GL_Paste!$B471="","",IFERROR(INDEX(AcctSub,MATCH(GL_Paste!$B471&amp;"",AcctCode,0)),"UNKNOWN"))</f>
        <v/>
      </c>
    </row>
    <row r="475">
      <c r="A475" s="40">
        <f>IF(GL_Paste!$B472="","",N(GL_Paste!$H472)-N(GL_Paste!$G472))</f>
        <v/>
      </c>
      <c r="B475" s="43">
        <f>IF(GL_Paste!$B472="","",DATE(YEAR(GL_Paste!$E472),MONTH(GL_Paste!$E472),1))</f>
        <v/>
      </c>
      <c r="C475">
        <f>IF(GL_Paste!$B472="","",IF(TRIM(GL_Paste!$M472)&lt;&gt;"",TRIM(GL_Paste!$M472),IFERROR(MID(GL_Paste!$I472,FIND("[",GL_Paste!$I472)+1,FIND("]",GL_Paste!$I472)-FIND("[",GL_Paste!$I472)-1),"")))</f>
        <v/>
      </c>
      <c r="D475">
        <f>IF(GL_Paste!$B472="","",IFERROR(INDEX(DeptName,MATCH($C475,DeptTag,0)),"UNALLOCATED"))</f>
        <v/>
      </c>
      <c r="E475">
        <f>IF(GL_Paste!$B472="","",IFERROR(INDEX(AcctCat,MATCH(GL_Paste!$B472&amp;"",AcctCode,0)),"UNKNOWN"))</f>
        <v/>
      </c>
      <c r="F475">
        <f>IF(GL_Paste!$B472="","",IFERROR(INDEX(AcctSub,MATCH(GL_Paste!$B472&amp;"",AcctCode,0)),"UNKNOWN"))</f>
        <v/>
      </c>
    </row>
    <row r="476">
      <c r="A476" s="40">
        <f>IF(GL_Paste!$B473="","",N(GL_Paste!$H473)-N(GL_Paste!$G473))</f>
        <v/>
      </c>
      <c r="B476" s="43">
        <f>IF(GL_Paste!$B473="","",DATE(YEAR(GL_Paste!$E473),MONTH(GL_Paste!$E473),1))</f>
        <v/>
      </c>
      <c r="C476">
        <f>IF(GL_Paste!$B473="","",IF(TRIM(GL_Paste!$M473)&lt;&gt;"",TRIM(GL_Paste!$M473),IFERROR(MID(GL_Paste!$I473,FIND("[",GL_Paste!$I473)+1,FIND("]",GL_Paste!$I473)-FIND("[",GL_Paste!$I473)-1),"")))</f>
        <v/>
      </c>
      <c r="D476">
        <f>IF(GL_Paste!$B473="","",IFERROR(INDEX(DeptName,MATCH($C476,DeptTag,0)),"UNALLOCATED"))</f>
        <v/>
      </c>
      <c r="E476">
        <f>IF(GL_Paste!$B473="","",IFERROR(INDEX(AcctCat,MATCH(GL_Paste!$B473&amp;"",AcctCode,0)),"UNKNOWN"))</f>
        <v/>
      </c>
      <c r="F476">
        <f>IF(GL_Paste!$B473="","",IFERROR(INDEX(AcctSub,MATCH(GL_Paste!$B473&amp;"",AcctCode,0)),"UNKNOWN"))</f>
        <v/>
      </c>
    </row>
    <row r="477">
      <c r="A477" s="40">
        <f>IF(GL_Paste!$B474="","",N(GL_Paste!$H474)-N(GL_Paste!$G474))</f>
        <v/>
      </c>
      <c r="B477" s="43">
        <f>IF(GL_Paste!$B474="","",DATE(YEAR(GL_Paste!$E474),MONTH(GL_Paste!$E474),1))</f>
        <v/>
      </c>
      <c r="C477">
        <f>IF(GL_Paste!$B474="","",IF(TRIM(GL_Paste!$M474)&lt;&gt;"",TRIM(GL_Paste!$M474),IFERROR(MID(GL_Paste!$I474,FIND("[",GL_Paste!$I474)+1,FIND("]",GL_Paste!$I474)-FIND("[",GL_Paste!$I474)-1),"")))</f>
        <v/>
      </c>
      <c r="D477">
        <f>IF(GL_Paste!$B474="","",IFERROR(INDEX(DeptName,MATCH($C477,DeptTag,0)),"UNALLOCATED"))</f>
        <v/>
      </c>
      <c r="E477">
        <f>IF(GL_Paste!$B474="","",IFERROR(INDEX(AcctCat,MATCH(GL_Paste!$B474&amp;"",AcctCode,0)),"UNKNOWN"))</f>
        <v/>
      </c>
      <c r="F477">
        <f>IF(GL_Paste!$B474="","",IFERROR(INDEX(AcctSub,MATCH(GL_Paste!$B474&amp;"",AcctCode,0)),"UNKNOWN"))</f>
        <v/>
      </c>
    </row>
    <row r="478">
      <c r="A478" s="40">
        <f>IF(GL_Paste!$B475="","",N(GL_Paste!$H475)-N(GL_Paste!$G475))</f>
        <v/>
      </c>
      <c r="B478" s="43">
        <f>IF(GL_Paste!$B475="","",DATE(YEAR(GL_Paste!$E475),MONTH(GL_Paste!$E475),1))</f>
        <v/>
      </c>
      <c r="C478">
        <f>IF(GL_Paste!$B475="","",IF(TRIM(GL_Paste!$M475)&lt;&gt;"",TRIM(GL_Paste!$M475),IFERROR(MID(GL_Paste!$I475,FIND("[",GL_Paste!$I475)+1,FIND("]",GL_Paste!$I475)-FIND("[",GL_Paste!$I475)-1),"")))</f>
        <v/>
      </c>
      <c r="D478">
        <f>IF(GL_Paste!$B475="","",IFERROR(INDEX(DeptName,MATCH($C478,DeptTag,0)),"UNALLOCATED"))</f>
        <v/>
      </c>
      <c r="E478">
        <f>IF(GL_Paste!$B475="","",IFERROR(INDEX(AcctCat,MATCH(GL_Paste!$B475&amp;"",AcctCode,0)),"UNKNOWN"))</f>
        <v/>
      </c>
      <c r="F478">
        <f>IF(GL_Paste!$B475="","",IFERROR(INDEX(AcctSub,MATCH(GL_Paste!$B475&amp;"",AcctCode,0)),"UNKNOWN"))</f>
        <v/>
      </c>
    </row>
    <row r="479">
      <c r="A479" s="40">
        <f>IF(GL_Paste!$B476="","",N(GL_Paste!$H476)-N(GL_Paste!$G476))</f>
        <v/>
      </c>
      <c r="B479" s="43">
        <f>IF(GL_Paste!$B476="","",DATE(YEAR(GL_Paste!$E476),MONTH(GL_Paste!$E476),1))</f>
        <v/>
      </c>
      <c r="C479">
        <f>IF(GL_Paste!$B476="","",IF(TRIM(GL_Paste!$M476)&lt;&gt;"",TRIM(GL_Paste!$M476),IFERROR(MID(GL_Paste!$I476,FIND("[",GL_Paste!$I476)+1,FIND("]",GL_Paste!$I476)-FIND("[",GL_Paste!$I476)-1),"")))</f>
        <v/>
      </c>
      <c r="D479">
        <f>IF(GL_Paste!$B476="","",IFERROR(INDEX(DeptName,MATCH($C479,DeptTag,0)),"UNALLOCATED"))</f>
        <v/>
      </c>
      <c r="E479">
        <f>IF(GL_Paste!$B476="","",IFERROR(INDEX(AcctCat,MATCH(GL_Paste!$B476&amp;"",AcctCode,0)),"UNKNOWN"))</f>
        <v/>
      </c>
      <c r="F479">
        <f>IF(GL_Paste!$B476="","",IFERROR(INDEX(AcctSub,MATCH(GL_Paste!$B476&amp;"",AcctCode,0)),"UNKNOWN"))</f>
        <v/>
      </c>
    </row>
    <row r="480">
      <c r="A480" s="40">
        <f>IF(GL_Paste!$B477="","",N(GL_Paste!$H477)-N(GL_Paste!$G477))</f>
        <v/>
      </c>
      <c r="B480" s="43">
        <f>IF(GL_Paste!$B477="","",DATE(YEAR(GL_Paste!$E477),MONTH(GL_Paste!$E477),1))</f>
        <v/>
      </c>
      <c r="C480">
        <f>IF(GL_Paste!$B477="","",IF(TRIM(GL_Paste!$M477)&lt;&gt;"",TRIM(GL_Paste!$M477),IFERROR(MID(GL_Paste!$I477,FIND("[",GL_Paste!$I477)+1,FIND("]",GL_Paste!$I477)-FIND("[",GL_Paste!$I477)-1),"")))</f>
        <v/>
      </c>
      <c r="D480">
        <f>IF(GL_Paste!$B477="","",IFERROR(INDEX(DeptName,MATCH($C480,DeptTag,0)),"UNALLOCATED"))</f>
        <v/>
      </c>
      <c r="E480">
        <f>IF(GL_Paste!$B477="","",IFERROR(INDEX(AcctCat,MATCH(GL_Paste!$B477&amp;"",AcctCode,0)),"UNKNOWN"))</f>
        <v/>
      </c>
      <c r="F480">
        <f>IF(GL_Paste!$B477="","",IFERROR(INDEX(AcctSub,MATCH(GL_Paste!$B477&amp;"",AcctCode,0)),"UNKNOWN"))</f>
        <v/>
      </c>
    </row>
    <row r="481">
      <c r="A481" s="40">
        <f>IF(GL_Paste!$B478="","",N(GL_Paste!$H478)-N(GL_Paste!$G478))</f>
        <v/>
      </c>
      <c r="B481" s="43">
        <f>IF(GL_Paste!$B478="","",DATE(YEAR(GL_Paste!$E478),MONTH(GL_Paste!$E478),1))</f>
        <v/>
      </c>
      <c r="C481">
        <f>IF(GL_Paste!$B478="","",IF(TRIM(GL_Paste!$M478)&lt;&gt;"",TRIM(GL_Paste!$M478),IFERROR(MID(GL_Paste!$I478,FIND("[",GL_Paste!$I478)+1,FIND("]",GL_Paste!$I478)-FIND("[",GL_Paste!$I478)-1),"")))</f>
        <v/>
      </c>
      <c r="D481">
        <f>IF(GL_Paste!$B478="","",IFERROR(INDEX(DeptName,MATCH($C481,DeptTag,0)),"UNALLOCATED"))</f>
        <v/>
      </c>
      <c r="E481">
        <f>IF(GL_Paste!$B478="","",IFERROR(INDEX(AcctCat,MATCH(GL_Paste!$B478&amp;"",AcctCode,0)),"UNKNOWN"))</f>
        <v/>
      </c>
      <c r="F481">
        <f>IF(GL_Paste!$B478="","",IFERROR(INDEX(AcctSub,MATCH(GL_Paste!$B478&amp;"",AcctCode,0)),"UNKNOWN"))</f>
        <v/>
      </c>
    </row>
    <row r="482">
      <c r="A482" s="40">
        <f>IF(GL_Paste!$B479="","",N(GL_Paste!$H479)-N(GL_Paste!$G479))</f>
        <v/>
      </c>
      <c r="B482" s="43">
        <f>IF(GL_Paste!$B479="","",DATE(YEAR(GL_Paste!$E479),MONTH(GL_Paste!$E479),1))</f>
        <v/>
      </c>
      <c r="C482">
        <f>IF(GL_Paste!$B479="","",IF(TRIM(GL_Paste!$M479)&lt;&gt;"",TRIM(GL_Paste!$M479),IFERROR(MID(GL_Paste!$I479,FIND("[",GL_Paste!$I479)+1,FIND("]",GL_Paste!$I479)-FIND("[",GL_Paste!$I479)-1),"")))</f>
        <v/>
      </c>
      <c r="D482">
        <f>IF(GL_Paste!$B479="","",IFERROR(INDEX(DeptName,MATCH($C482,DeptTag,0)),"UNALLOCATED"))</f>
        <v/>
      </c>
      <c r="E482">
        <f>IF(GL_Paste!$B479="","",IFERROR(INDEX(AcctCat,MATCH(GL_Paste!$B479&amp;"",AcctCode,0)),"UNKNOWN"))</f>
        <v/>
      </c>
      <c r="F482">
        <f>IF(GL_Paste!$B479="","",IFERROR(INDEX(AcctSub,MATCH(GL_Paste!$B479&amp;"",AcctCode,0)),"UNKNOWN"))</f>
        <v/>
      </c>
    </row>
    <row r="483">
      <c r="A483" s="40">
        <f>IF(GL_Paste!$B480="","",N(GL_Paste!$H480)-N(GL_Paste!$G480))</f>
        <v/>
      </c>
      <c r="B483" s="43">
        <f>IF(GL_Paste!$B480="","",DATE(YEAR(GL_Paste!$E480),MONTH(GL_Paste!$E480),1))</f>
        <v/>
      </c>
      <c r="C483">
        <f>IF(GL_Paste!$B480="","",IF(TRIM(GL_Paste!$M480)&lt;&gt;"",TRIM(GL_Paste!$M480),IFERROR(MID(GL_Paste!$I480,FIND("[",GL_Paste!$I480)+1,FIND("]",GL_Paste!$I480)-FIND("[",GL_Paste!$I480)-1),"")))</f>
        <v/>
      </c>
      <c r="D483">
        <f>IF(GL_Paste!$B480="","",IFERROR(INDEX(DeptName,MATCH($C483,DeptTag,0)),"UNALLOCATED"))</f>
        <v/>
      </c>
      <c r="E483">
        <f>IF(GL_Paste!$B480="","",IFERROR(INDEX(AcctCat,MATCH(GL_Paste!$B480&amp;"",AcctCode,0)),"UNKNOWN"))</f>
        <v/>
      </c>
      <c r="F483">
        <f>IF(GL_Paste!$B480="","",IFERROR(INDEX(AcctSub,MATCH(GL_Paste!$B480&amp;"",AcctCode,0)),"UNKNOWN"))</f>
        <v/>
      </c>
    </row>
    <row r="484">
      <c r="A484" s="40">
        <f>IF(GL_Paste!$B481="","",N(GL_Paste!$H481)-N(GL_Paste!$G481))</f>
        <v/>
      </c>
      <c r="B484" s="43">
        <f>IF(GL_Paste!$B481="","",DATE(YEAR(GL_Paste!$E481),MONTH(GL_Paste!$E481),1))</f>
        <v/>
      </c>
      <c r="C484">
        <f>IF(GL_Paste!$B481="","",IF(TRIM(GL_Paste!$M481)&lt;&gt;"",TRIM(GL_Paste!$M481),IFERROR(MID(GL_Paste!$I481,FIND("[",GL_Paste!$I481)+1,FIND("]",GL_Paste!$I481)-FIND("[",GL_Paste!$I481)-1),"")))</f>
        <v/>
      </c>
      <c r="D484">
        <f>IF(GL_Paste!$B481="","",IFERROR(INDEX(DeptName,MATCH($C484,DeptTag,0)),"UNALLOCATED"))</f>
        <v/>
      </c>
      <c r="E484">
        <f>IF(GL_Paste!$B481="","",IFERROR(INDEX(AcctCat,MATCH(GL_Paste!$B481&amp;"",AcctCode,0)),"UNKNOWN"))</f>
        <v/>
      </c>
      <c r="F484">
        <f>IF(GL_Paste!$B481="","",IFERROR(INDEX(AcctSub,MATCH(GL_Paste!$B481&amp;"",AcctCode,0)),"UNKNOWN"))</f>
        <v/>
      </c>
    </row>
    <row r="485">
      <c r="A485" s="40">
        <f>IF(GL_Paste!$B482="","",N(GL_Paste!$H482)-N(GL_Paste!$G482))</f>
        <v/>
      </c>
      <c r="B485" s="43">
        <f>IF(GL_Paste!$B482="","",DATE(YEAR(GL_Paste!$E482),MONTH(GL_Paste!$E482),1))</f>
        <v/>
      </c>
      <c r="C485">
        <f>IF(GL_Paste!$B482="","",IF(TRIM(GL_Paste!$M482)&lt;&gt;"",TRIM(GL_Paste!$M482),IFERROR(MID(GL_Paste!$I482,FIND("[",GL_Paste!$I482)+1,FIND("]",GL_Paste!$I482)-FIND("[",GL_Paste!$I482)-1),"")))</f>
        <v/>
      </c>
      <c r="D485">
        <f>IF(GL_Paste!$B482="","",IFERROR(INDEX(DeptName,MATCH($C485,DeptTag,0)),"UNALLOCATED"))</f>
        <v/>
      </c>
      <c r="E485">
        <f>IF(GL_Paste!$B482="","",IFERROR(INDEX(AcctCat,MATCH(GL_Paste!$B482&amp;"",AcctCode,0)),"UNKNOWN"))</f>
        <v/>
      </c>
      <c r="F485">
        <f>IF(GL_Paste!$B482="","",IFERROR(INDEX(AcctSub,MATCH(GL_Paste!$B482&amp;"",AcctCode,0)),"UNKNOWN"))</f>
        <v/>
      </c>
    </row>
    <row r="486">
      <c r="A486" s="40">
        <f>IF(GL_Paste!$B483="","",N(GL_Paste!$H483)-N(GL_Paste!$G483))</f>
        <v/>
      </c>
      <c r="B486" s="43">
        <f>IF(GL_Paste!$B483="","",DATE(YEAR(GL_Paste!$E483),MONTH(GL_Paste!$E483),1))</f>
        <v/>
      </c>
      <c r="C486">
        <f>IF(GL_Paste!$B483="","",IF(TRIM(GL_Paste!$M483)&lt;&gt;"",TRIM(GL_Paste!$M483),IFERROR(MID(GL_Paste!$I483,FIND("[",GL_Paste!$I483)+1,FIND("]",GL_Paste!$I483)-FIND("[",GL_Paste!$I483)-1),"")))</f>
        <v/>
      </c>
      <c r="D486">
        <f>IF(GL_Paste!$B483="","",IFERROR(INDEX(DeptName,MATCH($C486,DeptTag,0)),"UNALLOCATED"))</f>
        <v/>
      </c>
      <c r="E486">
        <f>IF(GL_Paste!$B483="","",IFERROR(INDEX(AcctCat,MATCH(GL_Paste!$B483&amp;"",AcctCode,0)),"UNKNOWN"))</f>
        <v/>
      </c>
      <c r="F486">
        <f>IF(GL_Paste!$B483="","",IFERROR(INDEX(AcctSub,MATCH(GL_Paste!$B483&amp;"",AcctCode,0)),"UNKNOWN"))</f>
        <v/>
      </c>
    </row>
    <row r="487">
      <c r="A487" s="40">
        <f>IF(GL_Paste!$B484="","",N(GL_Paste!$H484)-N(GL_Paste!$G484))</f>
        <v/>
      </c>
      <c r="B487" s="43">
        <f>IF(GL_Paste!$B484="","",DATE(YEAR(GL_Paste!$E484),MONTH(GL_Paste!$E484),1))</f>
        <v/>
      </c>
      <c r="C487">
        <f>IF(GL_Paste!$B484="","",IF(TRIM(GL_Paste!$M484)&lt;&gt;"",TRIM(GL_Paste!$M484),IFERROR(MID(GL_Paste!$I484,FIND("[",GL_Paste!$I484)+1,FIND("]",GL_Paste!$I484)-FIND("[",GL_Paste!$I484)-1),"")))</f>
        <v/>
      </c>
      <c r="D487">
        <f>IF(GL_Paste!$B484="","",IFERROR(INDEX(DeptName,MATCH($C487,DeptTag,0)),"UNALLOCATED"))</f>
        <v/>
      </c>
      <c r="E487">
        <f>IF(GL_Paste!$B484="","",IFERROR(INDEX(AcctCat,MATCH(GL_Paste!$B484&amp;"",AcctCode,0)),"UNKNOWN"))</f>
        <v/>
      </c>
      <c r="F487">
        <f>IF(GL_Paste!$B484="","",IFERROR(INDEX(AcctSub,MATCH(GL_Paste!$B484&amp;"",AcctCode,0)),"UNKNOWN"))</f>
        <v/>
      </c>
    </row>
    <row r="488">
      <c r="A488" s="40">
        <f>IF(GL_Paste!$B485="","",N(GL_Paste!$H485)-N(GL_Paste!$G485))</f>
        <v/>
      </c>
      <c r="B488" s="43">
        <f>IF(GL_Paste!$B485="","",DATE(YEAR(GL_Paste!$E485),MONTH(GL_Paste!$E485),1))</f>
        <v/>
      </c>
      <c r="C488">
        <f>IF(GL_Paste!$B485="","",IF(TRIM(GL_Paste!$M485)&lt;&gt;"",TRIM(GL_Paste!$M485),IFERROR(MID(GL_Paste!$I485,FIND("[",GL_Paste!$I485)+1,FIND("]",GL_Paste!$I485)-FIND("[",GL_Paste!$I485)-1),"")))</f>
        <v/>
      </c>
      <c r="D488">
        <f>IF(GL_Paste!$B485="","",IFERROR(INDEX(DeptName,MATCH($C488,DeptTag,0)),"UNALLOCATED"))</f>
        <v/>
      </c>
      <c r="E488">
        <f>IF(GL_Paste!$B485="","",IFERROR(INDEX(AcctCat,MATCH(GL_Paste!$B485&amp;"",AcctCode,0)),"UNKNOWN"))</f>
        <v/>
      </c>
      <c r="F488">
        <f>IF(GL_Paste!$B485="","",IFERROR(INDEX(AcctSub,MATCH(GL_Paste!$B485&amp;"",AcctCode,0)),"UNKNOWN"))</f>
        <v/>
      </c>
    </row>
    <row r="489">
      <c r="A489" s="40">
        <f>IF(GL_Paste!$B486="","",N(GL_Paste!$H486)-N(GL_Paste!$G486))</f>
        <v/>
      </c>
      <c r="B489" s="43">
        <f>IF(GL_Paste!$B486="","",DATE(YEAR(GL_Paste!$E486),MONTH(GL_Paste!$E486),1))</f>
        <v/>
      </c>
      <c r="C489">
        <f>IF(GL_Paste!$B486="","",IF(TRIM(GL_Paste!$M486)&lt;&gt;"",TRIM(GL_Paste!$M486),IFERROR(MID(GL_Paste!$I486,FIND("[",GL_Paste!$I486)+1,FIND("]",GL_Paste!$I486)-FIND("[",GL_Paste!$I486)-1),"")))</f>
        <v/>
      </c>
      <c r="D489">
        <f>IF(GL_Paste!$B486="","",IFERROR(INDEX(DeptName,MATCH($C489,DeptTag,0)),"UNALLOCATED"))</f>
        <v/>
      </c>
      <c r="E489">
        <f>IF(GL_Paste!$B486="","",IFERROR(INDEX(AcctCat,MATCH(GL_Paste!$B486&amp;"",AcctCode,0)),"UNKNOWN"))</f>
        <v/>
      </c>
      <c r="F489">
        <f>IF(GL_Paste!$B486="","",IFERROR(INDEX(AcctSub,MATCH(GL_Paste!$B486&amp;"",AcctCode,0)),"UNKNOWN"))</f>
        <v/>
      </c>
    </row>
    <row r="490">
      <c r="A490" s="40">
        <f>IF(GL_Paste!$B487="","",N(GL_Paste!$H487)-N(GL_Paste!$G487))</f>
        <v/>
      </c>
      <c r="B490" s="43">
        <f>IF(GL_Paste!$B487="","",DATE(YEAR(GL_Paste!$E487),MONTH(GL_Paste!$E487),1))</f>
        <v/>
      </c>
      <c r="C490">
        <f>IF(GL_Paste!$B487="","",IF(TRIM(GL_Paste!$M487)&lt;&gt;"",TRIM(GL_Paste!$M487),IFERROR(MID(GL_Paste!$I487,FIND("[",GL_Paste!$I487)+1,FIND("]",GL_Paste!$I487)-FIND("[",GL_Paste!$I487)-1),"")))</f>
        <v/>
      </c>
      <c r="D490">
        <f>IF(GL_Paste!$B487="","",IFERROR(INDEX(DeptName,MATCH($C490,DeptTag,0)),"UNALLOCATED"))</f>
        <v/>
      </c>
      <c r="E490">
        <f>IF(GL_Paste!$B487="","",IFERROR(INDEX(AcctCat,MATCH(GL_Paste!$B487&amp;"",AcctCode,0)),"UNKNOWN"))</f>
        <v/>
      </c>
      <c r="F490">
        <f>IF(GL_Paste!$B487="","",IFERROR(INDEX(AcctSub,MATCH(GL_Paste!$B487&amp;"",AcctCode,0)),"UNKNOWN"))</f>
        <v/>
      </c>
    </row>
    <row r="491">
      <c r="A491" s="40">
        <f>IF(GL_Paste!$B488="","",N(GL_Paste!$H488)-N(GL_Paste!$G488))</f>
        <v/>
      </c>
      <c r="B491" s="43">
        <f>IF(GL_Paste!$B488="","",DATE(YEAR(GL_Paste!$E488),MONTH(GL_Paste!$E488),1))</f>
        <v/>
      </c>
      <c r="C491">
        <f>IF(GL_Paste!$B488="","",IF(TRIM(GL_Paste!$M488)&lt;&gt;"",TRIM(GL_Paste!$M488),IFERROR(MID(GL_Paste!$I488,FIND("[",GL_Paste!$I488)+1,FIND("]",GL_Paste!$I488)-FIND("[",GL_Paste!$I488)-1),"")))</f>
        <v/>
      </c>
      <c r="D491">
        <f>IF(GL_Paste!$B488="","",IFERROR(INDEX(DeptName,MATCH($C491,DeptTag,0)),"UNALLOCATED"))</f>
        <v/>
      </c>
      <c r="E491">
        <f>IF(GL_Paste!$B488="","",IFERROR(INDEX(AcctCat,MATCH(GL_Paste!$B488&amp;"",AcctCode,0)),"UNKNOWN"))</f>
        <v/>
      </c>
      <c r="F491">
        <f>IF(GL_Paste!$B488="","",IFERROR(INDEX(AcctSub,MATCH(GL_Paste!$B488&amp;"",AcctCode,0)),"UNKNOWN"))</f>
        <v/>
      </c>
    </row>
    <row r="492">
      <c r="A492" s="40">
        <f>IF(GL_Paste!$B489="","",N(GL_Paste!$H489)-N(GL_Paste!$G489))</f>
        <v/>
      </c>
      <c r="B492" s="43">
        <f>IF(GL_Paste!$B489="","",DATE(YEAR(GL_Paste!$E489),MONTH(GL_Paste!$E489),1))</f>
        <v/>
      </c>
      <c r="C492">
        <f>IF(GL_Paste!$B489="","",IF(TRIM(GL_Paste!$M489)&lt;&gt;"",TRIM(GL_Paste!$M489),IFERROR(MID(GL_Paste!$I489,FIND("[",GL_Paste!$I489)+1,FIND("]",GL_Paste!$I489)-FIND("[",GL_Paste!$I489)-1),"")))</f>
        <v/>
      </c>
      <c r="D492">
        <f>IF(GL_Paste!$B489="","",IFERROR(INDEX(DeptName,MATCH($C492,DeptTag,0)),"UNALLOCATED"))</f>
        <v/>
      </c>
      <c r="E492">
        <f>IF(GL_Paste!$B489="","",IFERROR(INDEX(AcctCat,MATCH(GL_Paste!$B489&amp;"",AcctCode,0)),"UNKNOWN"))</f>
        <v/>
      </c>
      <c r="F492">
        <f>IF(GL_Paste!$B489="","",IFERROR(INDEX(AcctSub,MATCH(GL_Paste!$B489&amp;"",AcctCode,0)),"UNKNOWN"))</f>
        <v/>
      </c>
    </row>
    <row r="493">
      <c r="A493" s="40">
        <f>IF(GL_Paste!$B490="","",N(GL_Paste!$H490)-N(GL_Paste!$G490))</f>
        <v/>
      </c>
      <c r="B493" s="43">
        <f>IF(GL_Paste!$B490="","",DATE(YEAR(GL_Paste!$E490),MONTH(GL_Paste!$E490),1))</f>
        <v/>
      </c>
      <c r="C493">
        <f>IF(GL_Paste!$B490="","",IF(TRIM(GL_Paste!$M490)&lt;&gt;"",TRIM(GL_Paste!$M490),IFERROR(MID(GL_Paste!$I490,FIND("[",GL_Paste!$I490)+1,FIND("]",GL_Paste!$I490)-FIND("[",GL_Paste!$I490)-1),"")))</f>
        <v/>
      </c>
      <c r="D493">
        <f>IF(GL_Paste!$B490="","",IFERROR(INDEX(DeptName,MATCH($C493,DeptTag,0)),"UNALLOCATED"))</f>
        <v/>
      </c>
      <c r="E493">
        <f>IF(GL_Paste!$B490="","",IFERROR(INDEX(AcctCat,MATCH(GL_Paste!$B490&amp;"",AcctCode,0)),"UNKNOWN"))</f>
        <v/>
      </c>
      <c r="F493">
        <f>IF(GL_Paste!$B490="","",IFERROR(INDEX(AcctSub,MATCH(GL_Paste!$B490&amp;"",AcctCode,0)),"UNKNOWN"))</f>
        <v/>
      </c>
    </row>
    <row r="494">
      <c r="A494" s="40">
        <f>IF(GL_Paste!$B491="","",N(GL_Paste!$H491)-N(GL_Paste!$G491))</f>
        <v/>
      </c>
      <c r="B494" s="43">
        <f>IF(GL_Paste!$B491="","",DATE(YEAR(GL_Paste!$E491),MONTH(GL_Paste!$E491),1))</f>
        <v/>
      </c>
      <c r="C494">
        <f>IF(GL_Paste!$B491="","",IF(TRIM(GL_Paste!$M491)&lt;&gt;"",TRIM(GL_Paste!$M491),IFERROR(MID(GL_Paste!$I491,FIND("[",GL_Paste!$I491)+1,FIND("]",GL_Paste!$I491)-FIND("[",GL_Paste!$I491)-1),"")))</f>
        <v/>
      </c>
      <c r="D494">
        <f>IF(GL_Paste!$B491="","",IFERROR(INDEX(DeptName,MATCH($C494,DeptTag,0)),"UNALLOCATED"))</f>
        <v/>
      </c>
      <c r="E494">
        <f>IF(GL_Paste!$B491="","",IFERROR(INDEX(AcctCat,MATCH(GL_Paste!$B491&amp;"",AcctCode,0)),"UNKNOWN"))</f>
        <v/>
      </c>
      <c r="F494">
        <f>IF(GL_Paste!$B491="","",IFERROR(INDEX(AcctSub,MATCH(GL_Paste!$B491&amp;"",AcctCode,0)),"UNKNOWN"))</f>
        <v/>
      </c>
    </row>
    <row r="495">
      <c r="A495" s="40">
        <f>IF(GL_Paste!$B492="","",N(GL_Paste!$H492)-N(GL_Paste!$G492))</f>
        <v/>
      </c>
      <c r="B495" s="43">
        <f>IF(GL_Paste!$B492="","",DATE(YEAR(GL_Paste!$E492),MONTH(GL_Paste!$E492),1))</f>
        <v/>
      </c>
      <c r="C495">
        <f>IF(GL_Paste!$B492="","",IF(TRIM(GL_Paste!$M492)&lt;&gt;"",TRIM(GL_Paste!$M492),IFERROR(MID(GL_Paste!$I492,FIND("[",GL_Paste!$I492)+1,FIND("]",GL_Paste!$I492)-FIND("[",GL_Paste!$I492)-1),"")))</f>
        <v/>
      </c>
      <c r="D495">
        <f>IF(GL_Paste!$B492="","",IFERROR(INDEX(DeptName,MATCH($C495,DeptTag,0)),"UNALLOCATED"))</f>
        <v/>
      </c>
      <c r="E495">
        <f>IF(GL_Paste!$B492="","",IFERROR(INDEX(AcctCat,MATCH(GL_Paste!$B492&amp;"",AcctCode,0)),"UNKNOWN"))</f>
        <v/>
      </c>
      <c r="F495">
        <f>IF(GL_Paste!$B492="","",IFERROR(INDEX(AcctSub,MATCH(GL_Paste!$B492&amp;"",AcctCode,0)),"UNKNOWN"))</f>
        <v/>
      </c>
    </row>
    <row r="496">
      <c r="A496" s="40">
        <f>IF(GL_Paste!$B493="","",N(GL_Paste!$H493)-N(GL_Paste!$G493))</f>
        <v/>
      </c>
      <c r="B496" s="43">
        <f>IF(GL_Paste!$B493="","",DATE(YEAR(GL_Paste!$E493),MONTH(GL_Paste!$E493),1))</f>
        <v/>
      </c>
      <c r="C496">
        <f>IF(GL_Paste!$B493="","",IF(TRIM(GL_Paste!$M493)&lt;&gt;"",TRIM(GL_Paste!$M493),IFERROR(MID(GL_Paste!$I493,FIND("[",GL_Paste!$I493)+1,FIND("]",GL_Paste!$I493)-FIND("[",GL_Paste!$I493)-1),"")))</f>
        <v/>
      </c>
      <c r="D496">
        <f>IF(GL_Paste!$B493="","",IFERROR(INDEX(DeptName,MATCH($C496,DeptTag,0)),"UNALLOCATED"))</f>
        <v/>
      </c>
      <c r="E496">
        <f>IF(GL_Paste!$B493="","",IFERROR(INDEX(AcctCat,MATCH(GL_Paste!$B493&amp;"",AcctCode,0)),"UNKNOWN"))</f>
        <v/>
      </c>
      <c r="F496">
        <f>IF(GL_Paste!$B493="","",IFERROR(INDEX(AcctSub,MATCH(GL_Paste!$B493&amp;"",AcctCode,0)),"UNKNOWN"))</f>
        <v/>
      </c>
    </row>
    <row r="497">
      <c r="A497" s="40">
        <f>IF(GL_Paste!$B494="","",N(GL_Paste!$H494)-N(GL_Paste!$G494))</f>
        <v/>
      </c>
      <c r="B497" s="43">
        <f>IF(GL_Paste!$B494="","",DATE(YEAR(GL_Paste!$E494),MONTH(GL_Paste!$E494),1))</f>
        <v/>
      </c>
      <c r="C497">
        <f>IF(GL_Paste!$B494="","",IF(TRIM(GL_Paste!$M494)&lt;&gt;"",TRIM(GL_Paste!$M494),IFERROR(MID(GL_Paste!$I494,FIND("[",GL_Paste!$I494)+1,FIND("]",GL_Paste!$I494)-FIND("[",GL_Paste!$I494)-1),"")))</f>
        <v/>
      </c>
      <c r="D497">
        <f>IF(GL_Paste!$B494="","",IFERROR(INDEX(DeptName,MATCH($C497,DeptTag,0)),"UNALLOCATED"))</f>
        <v/>
      </c>
      <c r="E497">
        <f>IF(GL_Paste!$B494="","",IFERROR(INDEX(AcctCat,MATCH(GL_Paste!$B494&amp;"",AcctCode,0)),"UNKNOWN"))</f>
        <v/>
      </c>
      <c r="F497">
        <f>IF(GL_Paste!$B494="","",IFERROR(INDEX(AcctSub,MATCH(GL_Paste!$B494&amp;"",AcctCode,0)),"UNKNOWN"))</f>
        <v/>
      </c>
    </row>
    <row r="498">
      <c r="A498" s="40">
        <f>IF(GL_Paste!$B495="","",N(GL_Paste!$H495)-N(GL_Paste!$G495))</f>
        <v/>
      </c>
      <c r="B498" s="43">
        <f>IF(GL_Paste!$B495="","",DATE(YEAR(GL_Paste!$E495),MONTH(GL_Paste!$E495),1))</f>
        <v/>
      </c>
      <c r="C498">
        <f>IF(GL_Paste!$B495="","",IF(TRIM(GL_Paste!$M495)&lt;&gt;"",TRIM(GL_Paste!$M495),IFERROR(MID(GL_Paste!$I495,FIND("[",GL_Paste!$I495)+1,FIND("]",GL_Paste!$I495)-FIND("[",GL_Paste!$I495)-1),"")))</f>
        <v/>
      </c>
      <c r="D498">
        <f>IF(GL_Paste!$B495="","",IFERROR(INDEX(DeptName,MATCH($C498,DeptTag,0)),"UNALLOCATED"))</f>
        <v/>
      </c>
      <c r="E498">
        <f>IF(GL_Paste!$B495="","",IFERROR(INDEX(AcctCat,MATCH(GL_Paste!$B495&amp;"",AcctCode,0)),"UNKNOWN"))</f>
        <v/>
      </c>
      <c r="F498">
        <f>IF(GL_Paste!$B495="","",IFERROR(INDEX(AcctSub,MATCH(GL_Paste!$B495&amp;"",AcctCode,0)),"UNKNOWN"))</f>
        <v/>
      </c>
    </row>
    <row r="499">
      <c r="A499" s="40">
        <f>IF(GL_Paste!$B496="","",N(GL_Paste!$H496)-N(GL_Paste!$G496))</f>
        <v/>
      </c>
      <c r="B499" s="43">
        <f>IF(GL_Paste!$B496="","",DATE(YEAR(GL_Paste!$E496),MONTH(GL_Paste!$E496),1))</f>
        <v/>
      </c>
      <c r="C499">
        <f>IF(GL_Paste!$B496="","",IF(TRIM(GL_Paste!$M496)&lt;&gt;"",TRIM(GL_Paste!$M496),IFERROR(MID(GL_Paste!$I496,FIND("[",GL_Paste!$I496)+1,FIND("]",GL_Paste!$I496)-FIND("[",GL_Paste!$I496)-1),"")))</f>
        <v/>
      </c>
      <c r="D499">
        <f>IF(GL_Paste!$B496="","",IFERROR(INDEX(DeptName,MATCH($C499,DeptTag,0)),"UNALLOCATED"))</f>
        <v/>
      </c>
      <c r="E499">
        <f>IF(GL_Paste!$B496="","",IFERROR(INDEX(AcctCat,MATCH(GL_Paste!$B496&amp;"",AcctCode,0)),"UNKNOWN"))</f>
        <v/>
      </c>
      <c r="F499">
        <f>IF(GL_Paste!$B496="","",IFERROR(INDEX(AcctSub,MATCH(GL_Paste!$B496&amp;"",AcctCode,0)),"UNKNOWN"))</f>
        <v/>
      </c>
    </row>
    <row r="500">
      <c r="A500" s="40">
        <f>IF(GL_Paste!$B497="","",N(GL_Paste!$H497)-N(GL_Paste!$G497))</f>
        <v/>
      </c>
      <c r="B500" s="43">
        <f>IF(GL_Paste!$B497="","",DATE(YEAR(GL_Paste!$E497),MONTH(GL_Paste!$E497),1))</f>
        <v/>
      </c>
      <c r="C500">
        <f>IF(GL_Paste!$B497="","",IF(TRIM(GL_Paste!$M497)&lt;&gt;"",TRIM(GL_Paste!$M497),IFERROR(MID(GL_Paste!$I497,FIND("[",GL_Paste!$I497)+1,FIND("]",GL_Paste!$I497)-FIND("[",GL_Paste!$I497)-1),"")))</f>
        <v/>
      </c>
      <c r="D500">
        <f>IF(GL_Paste!$B497="","",IFERROR(INDEX(DeptName,MATCH($C500,DeptTag,0)),"UNALLOCATED"))</f>
        <v/>
      </c>
      <c r="E500">
        <f>IF(GL_Paste!$B497="","",IFERROR(INDEX(AcctCat,MATCH(GL_Paste!$B497&amp;"",AcctCode,0)),"UNKNOWN"))</f>
        <v/>
      </c>
      <c r="F500">
        <f>IF(GL_Paste!$B497="","",IFERROR(INDEX(AcctSub,MATCH(GL_Paste!$B497&amp;"",AcctCode,0)),"UNKNOWN"))</f>
        <v/>
      </c>
    </row>
    <row r="501">
      <c r="A501" s="40">
        <f>IF(GL_Paste!$B498="","",N(GL_Paste!$H498)-N(GL_Paste!$G498))</f>
        <v/>
      </c>
      <c r="B501" s="43">
        <f>IF(GL_Paste!$B498="","",DATE(YEAR(GL_Paste!$E498),MONTH(GL_Paste!$E498),1))</f>
        <v/>
      </c>
      <c r="C501">
        <f>IF(GL_Paste!$B498="","",IF(TRIM(GL_Paste!$M498)&lt;&gt;"",TRIM(GL_Paste!$M498),IFERROR(MID(GL_Paste!$I498,FIND("[",GL_Paste!$I498)+1,FIND("]",GL_Paste!$I498)-FIND("[",GL_Paste!$I498)-1),"")))</f>
        <v/>
      </c>
      <c r="D501">
        <f>IF(GL_Paste!$B498="","",IFERROR(INDEX(DeptName,MATCH($C501,DeptTag,0)),"UNALLOCATED"))</f>
        <v/>
      </c>
      <c r="E501">
        <f>IF(GL_Paste!$B498="","",IFERROR(INDEX(AcctCat,MATCH(GL_Paste!$B498&amp;"",AcctCode,0)),"UNKNOWN"))</f>
        <v/>
      </c>
      <c r="F501">
        <f>IF(GL_Paste!$B498="","",IFERROR(INDEX(AcctSub,MATCH(GL_Paste!$B498&amp;"",AcctCode,0)),"UNKNOWN"))</f>
        <v/>
      </c>
    </row>
    <row r="502">
      <c r="A502" s="40">
        <f>IF(GL_Paste!$B499="","",N(GL_Paste!$H499)-N(GL_Paste!$G499))</f>
        <v/>
      </c>
      <c r="B502" s="43">
        <f>IF(GL_Paste!$B499="","",DATE(YEAR(GL_Paste!$E499),MONTH(GL_Paste!$E499),1))</f>
        <v/>
      </c>
      <c r="C502">
        <f>IF(GL_Paste!$B499="","",IF(TRIM(GL_Paste!$M499)&lt;&gt;"",TRIM(GL_Paste!$M499),IFERROR(MID(GL_Paste!$I499,FIND("[",GL_Paste!$I499)+1,FIND("]",GL_Paste!$I499)-FIND("[",GL_Paste!$I499)-1),"")))</f>
        <v/>
      </c>
      <c r="D502">
        <f>IF(GL_Paste!$B499="","",IFERROR(INDEX(DeptName,MATCH($C502,DeptTag,0)),"UNALLOCATED"))</f>
        <v/>
      </c>
      <c r="E502">
        <f>IF(GL_Paste!$B499="","",IFERROR(INDEX(AcctCat,MATCH(GL_Paste!$B499&amp;"",AcctCode,0)),"UNKNOWN"))</f>
        <v/>
      </c>
      <c r="F502">
        <f>IF(GL_Paste!$B499="","",IFERROR(INDEX(AcctSub,MATCH(GL_Paste!$B499&amp;"",AcctCode,0)),"UNKNOWN"))</f>
        <v/>
      </c>
    </row>
    <row r="503">
      <c r="A503" s="40">
        <f>IF(GL_Paste!$B500="","",N(GL_Paste!$H500)-N(GL_Paste!$G500))</f>
        <v/>
      </c>
      <c r="B503" s="43">
        <f>IF(GL_Paste!$B500="","",DATE(YEAR(GL_Paste!$E500),MONTH(GL_Paste!$E500),1))</f>
        <v/>
      </c>
      <c r="C503">
        <f>IF(GL_Paste!$B500="","",IF(TRIM(GL_Paste!$M500)&lt;&gt;"",TRIM(GL_Paste!$M500),IFERROR(MID(GL_Paste!$I500,FIND("[",GL_Paste!$I500)+1,FIND("]",GL_Paste!$I500)-FIND("[",GL_Paste!$I500)-1),"")))</f>
        <v/>
      </c>
      <c r="D503">
        <f>IF(GL_Paste!$B500="","",IFERROR(INDEX(DeptName,MATCH($C503,DeptTag,0)),"UNALLOCATED"))</f>
        <v/>
      </c>
      <c r="E503">
        <f>IF(GL_Paste!$B500="","",IFERROR(INDEX(AcctCat,MATCH(GL_Paste!$B500&amp;"",AcctCode,0)),"UNKNOWN"))</f>
        <v/>
      </c>
      <c r="F503">
        <f>IF(GL_Paste!$B500="","",IFERROR(INDEX(AcctSub,MATCH(GL_Paste!$B500&amp;"",AcctCode,0)),"UNKNOWN"))</f>
        <v/>
      </c>
    </row>
    <row r="504">
      <c r="A504" s="40">
        <f>IF(GL_Paste!$B501="","",N(GL_Paste!$H501)-N(GL_Paste!$G501))</f>
        <v/>
      </c>
      <c r="B504" s="43">
        <f>IF(GL_Paste!$B501="","",DATE(YEAR(GL_Paste!$E501),MONTH(GL_Paste!$E501),1))</f>
        <v/>
      </c>
      <c r="C504">
        <f>IF(GL_Paste!$B501="","",IF(TRIM(GL_Paste!$M501)&lt;&gt;"",TRIM(GL_Paste!$M501),IFERROR(MID(GL_Paste!$I501,FIND("[",GL_Paste!$I501)+1,FIND("]",GL_Paste!$I501)-FIND("[",GL_Paste!$I501)-1),"")))</f>
        <v/>
      </c>
      <c r="D504">
        <f>IF(GL_Paste!$B501="","",IFERROR(INDEX(DeptName,MATCH($C504,DeptTag,0)),"UNALLOCATED"))</f>
        <v/>
      </c>
      <c r="E504">
        <f>IF(GL_Paste!$B501="","",IFERROR(INDEX(AcctCat,MATCH(GL_Paste!$B501&amp;"",AcctCode,0)),"UNKNOWN"))</f>
        <v/>
      </c>
      <c r="F504">
        <f>IF(GL_Paste!$B501="","",IFERROR(INDEX(AcctSub,MATCH(GL_Paste!$B501&amp;"",AcctCode,0)),"UNKNOWN"))</f>
        <v/>
      </c>
    </row>
    <row r="505">
      <c r="A505" s="40">
        <f>IF(GL_Paste!$B502="","",N(GL_Paste!$H502)-N(GL_Paste!$G502))</f>
        <v/>
      </c>
      <c r="B505" s="43">
        <f>IF(GL_Paste!$B502="","",DATE(YEAR(GL_Paste!$E502),MONTH(GL_Paste!$E502),1))</f>
        <v/>
      </c>
      <c r="C505">
        <f>IF(GL_Paste!$B502="","",IF(TRIM(GL_Paste!$M502)&lt;&gt;"",TRIM(GL_Paste!$M502),IFERROR(MID(GL_Paste!$I502,FIND("[",GL_Paste!$I502)+1,FIND("]",GL_Paste!$I502)-FIND("[",GL_Paste!$I502)-1),"")))</f>
        <v/>
      </c>
      <c r="D505">
        <f>IF(GL_Paste!$B502="","",IFERROR(INDEX(DeptName,MATCH($C505,DeptTag,0)),"UNALLOCATED"))</f>
        <v/>
      </c>
      <c r="E505">
        <f>IF(GL_Paste!$B502="","",IFERROR(INDEX(AcctCat,MATCH(GL_Paste!$B502&amp;"",AcctCode,0)),"UNKNOWN"))</f>
        <v/>
      </c>
      <c r="F505">
        <f>IF(GL_Paste!$B502="","",IFERROR(INDEX(AcctSub,MATCH(GL_Paste!$B502&amp;"",AcctCode,0)),"UNKNOWN"))</f>
        <v/>
      </c>
    </row>
    <row r="506">
      <c r="A506" s="40">
        <f>IF(GL_Paste!$B503="","",N(GL_Paste!$H503)-N(GL_Paste!$G503))</f>
        <v/>
      </c>
      <c r="B506" s="43">
        <f>IF(GL_Paste!$B503="","",DATE(YEAR(GL_Paste!$E503),MONTH(GL_Paste!$E503),1))</f>
        <v/>
      </c>
      <c r="C506">
        <f>IF(GL_Paste!$B503="","",IF(TRIM(GL_Paste!$M503)&lt;&gt;"",TRIM(GL_Paste!$M503),IFERROR(MID(GL_Paste!$I503,FIND("[",GL_Paste!$I503)+1,FIND("]",GL_Paste!$I503)-FIND("[",GL_Paste!$I503)-1),"")))</f>
        <v/>
      </c>
      <c r="D506">
        <f>IF(GL_Paste!$B503="","",IFERROR(INDEX(DeptName,MATCH($C506,DeptTag,0)),"UNALLOCATED"))</f>
        <v/>
      </c>
      <c r="E506">
        <f>IF(GL_Paste!$B503="","",IFERROR(INDEX(AcctCat,MATCH(GL_Paste!$B503&amp;"",AcctCode,0)),"UNKNOWN"))</f>
        <v/>
      </c>
      <c r="F506">
        <f>IF(GL_Paste!$B503="","",IFERROR(INDEX(AcctSub,MATCH(GL_Paste!$B503&amp;"",AcctCode,0)),"UNKNOWN"))</f>
        <v/>
      </c>
    </row>
    <row r="507">
      <c r="A507" s="40">
        <f>IF(GL_Paste!$B504="","",N(GL_Paste!$H504)-N(GL_Paste!$G504))</f>
        <v/>
      </c>
      <c r="B507" s="43">
        <f>IF(GL_Paste!$B504="","",DATE(YEAR(GL_Paste!$E504),MONTH(GL_Paste!$E504),1))</f>
        <v/>
      </c>
      <c r="C507">
        <f>IF(GL_Paste!$B504="","",IF(TRIM(GL_Paste!$M504)&lt;&gt;"",TRIM(GL_Paste!$M504),IFERROR(MID(GL_Paste!$I504,FIND("[",GL_Paste!$I504)+1,FIND("]",GL_Paste!$I504)-FIND("[",GL_Paste!$I504)-1),"")))</f>
        <v/>
      </c>
      <c r="D507">
        <f>IF(GL_Paste!$B504="","",IFERROR(INDEX(DeptName,MATCH($C507,DeptTag,0)),"UNALLOCATED"))</f>
        <v/>
      </c>
      <c r="E507">
        <f>IF(GL_Paste!$B504="","",IFERROR(INDEX(AcctCat,MATCH(GL_Paste!$B504&amp;"",AcctCode,0)),"UNKNOWN"))</f>
        <v/>
      </c>
      <c r="F507">
        <f>IF(GL_Paste!$B504="","",IFERROR(INDEX(AcctSub,MATCH(GL_Paste!$B504&amp;"",AcctCode,0)),"UNKNOWN"))</f>
        <v/>
      </c>
    </row>
    <row r="508">
      <c r="A508" s="40">
        <f>IF(GL_Paste!$B505="","",N(GL_Paste!$H505)-N(GL_Paste!$G505))</f>
        <v/>
      </c>
      <c r="B508" s="43">
        <f>IF(GL_Paste!$B505="","",DATE(YEAR(GL_Paste!$E505),MONTH(GL_Paste!$E505),1))</f>
        <v/>
      </c>
      <c r="C508">
        <f>IF(GL_Paste!$B505="","",IF(TRIM(GL_Paste!$M505)&lt;&gt;"",TRIM(GL_Paste!$M505),IFERROR(MID(GL_Paste!$I505,FIND("[",GL_Paste!$I505)+1,FIND("]",GL_Paste!$I505)-FIND("[",GL_Paste!$I505)-1),"")))</f>
        <v/>
      </c>
      <c r="D508">
        <f>IF(GL_Paste!$B505="","",IFERROR(INDEX(DeptName,MATCH($C508,DeptTag,0)),"UNALLOCATED"))</f>
        <v/>
      </c>
      <c r="E508">
        <f>IF(GL_Paste!$B505="","",IFERROR(INDEX(AcctCat,MATCH(GL_Paste!$B505&amp;"",AcctCode,0)),"UNKNOWN"))</f>
        <v/>
      </c>
      <c r="F508">
        <f>IF(GL_Paste!$B505="","",IFERROR(INDEX(AcctSub,MATCH(GL_Paste!$B505&amp;"",AcctCode,0)),"UNKNOWN"))</f>
        <v/>
      </c>
    </row>
    <row r="509">
      <c r="A509" s="40">
        <f>IF(GL_Paste!$B506="","",N(GL_Paste!$H506)-N(GL_Paste!$G506))</f>
        <v/>
      </c>
      <c r="B509" s="43">
        <f>IF(GL_Paste!$B506="","",DATE(YEAR(GL_Paste!$E506),MONTH(GL_Paste!$E506),1))</f>
        <v/>
      </c>
      <c r="C509">
        <f>IF(GL_Paste!$B506="","",IF(TRIM(GL_Paste!$M506)&lt;&gt;"",TRIM(GL_Paste!$M506),IFERROR(MID(GL_Paste!$I506,FIND("[",GL_Paste!$I506)+1,FIND("]",GL_Paste!$I506)-FIND("[",GL_Paste!$I506)-1),"")))</f>
        <v/>
      </c>
      <c r="D509">
        <f>IF(GL_Paste!$B506="","",IFERROR(INDEX(DeptName,MATCH($C509,DeptTag,0)),"UNALLOCATED"))</f>
        <v/>
      </c>
      <c r="E509">
        <f>IF(GL_Paste!$B506="","",IFERROR(INDEX(AcctCat,MATCH(GL_Paste!$B506&amp;"",AcctCode,0)),"UNKNOWN"))</f>
        <v/>
      </c>
      <c r="F509">
        <f>IF(GL_Paste!$B506="","",IFERROR(INDEX(AcctSub,MATCH(GL_Paste!$B506&amp;"",AcctCode,0)),"UNKNOWN"))</f>
        <v/>
      </c>
    </row>
    <row r="510">
      <c r="A510" s="40">
        <f>IF(GL_Paste!$B507="","",N(GL_Paste!$H507)-N(GL_Paste!$G507))</f>
        <v/>
      </c>
      <c r="B510" s="43">
        <f>IF(GL_Paste!$B507="","",DATE(YEAR(GL_Paste!$E507),MONTH(GL_Paste!$E507),1))</f>
        <v/>
      </c>
      <c r="C510">
        <f>IF(GL_Paste!$B507="","",IF(TRIM(GL_Paste!$M507)&lt;&gt;"",TRIM(GL_Paste!$M507),IFERROR(MID(GL_Paste!$I507,FIND("[",GL_Paste!$I507)+1,FIND("]",GL_Paste!$I507)-FIND("[",GL_Paste!$I507)-1),"")))</f>
        <v/>
      </c>
      <c r="D510">
        <f>IF(GL_Paste!$B507="","",IFERROR(INDEX(DeptName,MATCH($C510,DeptTag,0)),"UNALLOCATED"))</f>
        <v/>
      </c>
      <c r="E510">
        <f>IF(GL_Paste!$B507="","",IFERROR(INDEX(AcctCat,MATCH(GL_Paste!$B507&amp;"",AcctCode,0)),"UNKNOWN"))</f>
        <v/>
      </c>
      <c r="F510">
        <f>IF(GL_Paste!$B507="","",IFERROR(INDEX(AcctSub,MATCH(GL_Paste!$B507&amp;"",AcctCode,0)),"UNKNOWN"))</f>
        <v/>
      </c>
    </row>
    <row r="511">
      <c r="A511" s="40">
        <f>IF(GL_Paste!$B508="","",N(GL_Paste!$H508)-N(GL_Paste!$G508))</f>
        <v/>
      </c>
      <c r="B511" s="43">
        <f>IF(GL_Paste!$B508="","",DATE(YEAR(GL_Paste!$E508),MONTH(GL_Paste!$E508),1))</f>
        <v/>
      </c>
      <c r="C511">
        <f>IF(GL_Paste!$B508="","",IF(TRIM(GL_Paste!$M508)&lt;&gt;"",TRIM(GL_Paste!$M508),IFERROR(MID(GL_Paste!$I508,FIND("[",GL_Paste!$I508)+1,FIND("]",GL_Paste!$I508)-FIND("[",GL_Paste!$I508)-1),"")))</f>
        <v/>
      </c>
      <c r="D511">
        <f>IF(GL_Paste!$B508="","",IFERROR(INDEX(DeptName,MATCH($C511,DeptTag,0)),"UNALLOCATED"))</f>
        <v/>
      </c>
      <c r="E511">
        <f>IF(GL_Paste!$B508="","",IFERROR(INDEX(AcctCat,MATCH(GL_Paste!$B508&amp;"",AcctCode,0)),"UNKNOWN"))</f>
        <v/>
      </c>
      <c r="F511">
        <f>IF(GL_Paste!$B508="","",IFERROR(INDEX(AcctSub,MATCH(GL_Paste!$B508&amp;"",AcctCode,0)),"UNKNOWN"))</f>
        <v/>
      </c>
    </row>
    <row r="512">
      <c r="A512" s="40">
        <f>IF(GL_Paste!$B509="","",N(GL_Paste!$H509)-N(GL_Paste!$G509))</f>
        <v/>
      </c>
      <c r="B512" s="43">
        <f>IF(GL_Paste!$B509="","",DATE(YEAR(GL_Paste!$E509),MONTH(GL_Paste!$E509),1))</f>
        <v/>
      </c>
      <c r="C512">
        <f>IF(GL_Paste!$B509="","",IF(TRIM(GL_Paste!$M509)&lt;&gt;"",TRIM(GL_Paste!$M509),IFERROR(MID(GL_Paste!$I509,FIND("[",GL_Paste!$I509)+1,FIND("]",GL_Paste!$I509)-FIND("[",GL_Paste!$I509)-1),"")))</f>
        <v/>
      </c>
      <c r="D512">
        <f>IF(GL_Paste!$B509="","",IFERROR(INDEX(DeptName,MATCH($C512,DeptTag,0)),"UNALLOCATED"))</f>
        <v/>
      </c>
      <c r="E512">
        <f>IF(GL_Paste!$B509="","",IFERROR(INDEX(AcctCat,MATCH(GL_Paste!$B509&amp;"",AcctCode,0)),"UNKNOWN"))</f>
        <v/>
      </c>
      <c r="F512">
        <f>IF(GL_Paste!$B509="","",IFERROR(INDEX(AcctSub,MATCH(GL_Paste!$B509&amp;"",AcctCode,0)),"UNKNOWN"))</f>
        <v/>
      </c>
    </row>
    <row r="513">
      <c r="A513" s="40">
        <f>IF(GL_Paste!$B510="","",N(GL_Paste!$H510)-N(GL_Paste!$G510))</f>
        <v/>
      </c>
      <c r="B513" s="43">
        <f>IF(GL_Paste!$B510="","",DATE(YEAR(GL_Paste!$E510),MONTH(GL_Paste!$E510),1))</f>
        <v/>
      </c>
      <c r="C513">
        <f>IF(GL_Paste!$B510="","",IF(TRIM(GL_Paste!$M510)&lt;&gt;"",TRIM(GL_Paste!$M510),IFERROR(MID(GL_Paste!$I510,FIND("[",GL_Paste!$I510)+1,FIND("]",GL_Paste!$I510)-FIND("[",GL_Paste!$I510)-1),"")))</f>
        <v/>
      </c>
      <c r="D513">
        <f>IF(GL_Paste!$B510="","",IFERROR(INDEX(DeptName,MATCH($C513,DeptTag,0)),"UNALLOCATED"))</f>
        <v/>
      </c>
      <c r="E513">
        <f>IF(GL_Paste!$B510="","",IFERROR(INDEX(AcctCat,MATCH(GL_Paste!$B510&amp;"",AcctCode,0)),"UNKNOWN"))</f>
        <v/>
      </c>
      <c r="F513">
        <f>IF(GL_Paste!$B510="","",IFERROR(INDEX(AcctSub,MATCH(GL_Paste!$B510&amp;"",AcctCode,0)),"UNKNOWN"))</f>
        <v/>
      </c>
    </row>
    <row r="514">
      <c r="A514" s="40">
        <f>IF(GL_Paste!$B511="","",N(GL_Paste!$H511)-N(GL_Paste!$G511))</f>
        <v/>
      </c>
      <c r="B514" s="43">
        <f>IF(GL_Paste!$B511="","",DATE(YEAR(GL_Paste!$E511),MONTH(GL_Paste!$E511),1))</f>
        <v/>
      </c>
      <c r="C514">
        <f>IF(GL_Paste!$B511="","",IF(TRIM(GL_Paste!$M511)&lt;&gt;"",TRIM(GL_Paste!$M511),IFERROR(MID(GL_Paste!$I511,FIND("[",GL_Paste!$I511)+1,FIND("]",GL_Paste!$I511)-FIND("[",GL_Paste!$I511)-1),"")))</f>
        <v/>
      </c>
      <c r="D514">
        <f>IF(GL_Paste!$B511="","",IFERROR(INDEX(DeptName,MATCH($C514,DeptTag,0)),"UNALLOCATED"))</f>
        <v/>
      </c>
      <c r="E514">
        <f>IF(GL_Paste!$B511="","",IFERROR(INDEX(AcctCat,MATCH(GL_Paste!$B511&amp;"",AcctCode,0)),"UNKNOWN"))</f>
        <v/>
      </c>
      <c r="F514">
        <f>IF(GL_Paste!$B511="","",IFERROR(INDEX(AcctSub,MATCH(GL_Paste!$B511&amp;"",AcctCode,0)),"UNKNOWN"))</f>
        <v/>
      </c>
    </row>
    <row r="515">
      <c r="A515" s="40">
        <f>IF(GL_Paste!$B512="","",N(GL_Paste!$H512)-N(GL_Paste!$G512))</f>
        <v/>
      </c>
      <c r="B515" s="43">
        <f>IF(GL_Paste!$B512="","",DATE(YEAR(GL_Paste!$E512),MONTH(GL_Paste!$E512),1))</f>
        <v/>
      </c>
      <c r="C515">
        <f>IF(GL_Paste!$B512="","",IF(TRIM(GL_Paste!$M512)&lt;&gt;"",TRIM(GL_Paste!$M512),IFERROR(MID(GL_Paste!$I512,FIND("[",GL_Paste!$I512)+1,FIND("]",GL_Paste!$I512)-FIND("[",GL_Paste!$I512)-1),"")))</f>
        <v/>
      </c>
      <c r="D515">
        <f>IF(GL_Paste!$B512="","",IFERROR(INDEX(DeptName,MATCH($C515,DeptTag,0)),"UNALLOCATED"))</f>
        <v/>
      </c>
      <c r="E515">
        <f>IF(GL_Paste!$B512="","",IFERROR(INDEX(AcctCat,MATCH(GL_Paste!$B512&amp;"",AcctCode,0)),"UNKNOWN"))</f>
        <v/>
      </c>
      <c r="F515">
        <f>IF(GL_Paste!$B512="","",IFERROR(INDEX(AcctSub,MATCH(GL_Paste!$B512&amp;"",AcctCode,0)),"UNKNOWN"))</f>
        <v/>
      </c>
    </row>
    <row r="516">
      <c r="A516" s="40">
        <f>IF(GL_Paste!$B513="","",N(GL_Paste!$H513)-N(GL_Paste!$G513))</f>
        <v/>
      </c>
      <c r="B516" s="43">
        <f>IF(GL_Paste!$B513="","",DATE(YEAR(GL_Paste!$E513),MONTH(GL_Paste!$E513),1))</f>
        <v/>
      </c>
      <c r="C516">
        <f>IF(GL_Paste!$B513="","",IF(TRIM(GL_Paste!$M513)&lt;&gt;"",TRIM(GL_Paste!$M513),IFERROR(MID(GL_Paste!$I513,FIND("[",GL_Paste!$I513)+1,FIND("]",GL_Paste!$I513)-FIND("[",GL_Paste!$I513)-1),"")))</f>
        <v/>
      </c>
      <c r="D516">
        <f>IF(GL_Paste!$B513="","",IFERROR(INDEX(DeptName,MATCH($C516,DeptTag,0)),"UNALLOCATED"))</f>
        <v/>
      </c>
      <c r="E516">
        <f>IF(GL_Paste!$B513="","",IFERROR(INDEX(AcctCat,MATCH(GL_Paste!$B513&amp;"",AcctCode,0)),"UNKNOWN"))</f>
        <v/>
      </c>
      <c r="F516">
        <f>IF(GL_Paste!$B513="","",IFERROR(INDEX(AcctSub,MATCH(GL_Paste!$B513&amp;"",AcctCode,0)),"UNKNOWN"))</f>
        <v/>
      </c>
    </row>
    <row r="517">
      <c r="A517" s="40">
        <f>IF(GL_Paste!$B514="","",N(GL_Paste!$H514)-N(GL_Paste!$G514))</f>
        <v/>
      </c>
      <c r="B517" s="43">
        <f>IF(GL_Paste!$B514="","",DATE(YEAR(GL_Paste!$E514),MONTH(GL_Paste!$E514),1))</f>
        <v/>
      </c>
      <c r="C517">
        <f>IF(GL_Paste!$B514="","",IF(TRIM(GL_Paste!$M514)&lt;&gt;"",TRIM(GL_Paste!$M514),IFERROR(MID(GL_Paste!$I514,FIND("[",GL_Paste!$I514)+1,FIND("]",GL_Paste!$I514)-FIND("[",GL_Paste!$I514)-1),"")))</f>
        <v/>
      </c>
      <c r="D517">
        <f>IF(GL_Paste!$B514="","",IFERROR(INDEX(DeptName,MATCH($C517,DeptTag,0)),"UNALLOCATED"))</f>
        <v/>
      </c>
      <c r="E517">
        <f>IF(GL_Paste!$B514="","",IFERROR(INDEX(AcctCat,MATCH(GL_Paste!$B514&amp;"",AcctCode,0)),"UNKNOWN"))</f>
        <v/>
      </c>
      <c r="F517">
        <f>IF(GL_Paste!$B514="","",IFERROR(INDEX(AcctSub,MATCH(GL_Paste!$B514&amp;"",AcctCode,0)),"UNKNOWN"))</f>
        <v/>
      </c>
    </row>
    <row r="518">
      <c r="A518" s="40">
        <f>IF(GL_Paste!$B515="","",N(GL_Paste!$H515)-N(GL_Paste!$G515))</f>
        <v/>
      </c>
      <c r="B518" s="43">
        <f>IF(GL_Paste!$B515="","",DATE(YEAR(GL_Paste!$E515),MONTH(GL_Paste!$E515),1))</f>
        <v/>
      </c>
      <c r="C518">
        <f>IF(GL_Paste!$B515="","",IF(TRIM(GL_Paste!$M515)&lt;&gt;"",TRIM(GL_Paste!$M515),IFERROR(MID(GL_Paste!$I515,FIND("[",GL_Paste!$I515)+1,FIND("]",GL_Paste!$I515)-FIND("[",GL_Paste!$I515)-1),"")))</f>
        <v/>
      </c>
      <c r="D518">
        <f>IF(GL_Paste!$B515="","",IFERROR(INDEX(DeptName,MATCH($C518,DeptTag,0)),"UNALLOCATED"))</f>
        <v/>
      </c>
      <c r="E518">
        <f>IF(GL_Paste!$B515="","",IFERROR(INDEX(AcctCat,MATCH(GL_Paste!$B515&amp;"",AcctCode,0)),"UNKNOWN"))</f>
        <v/>
      </c>
      <c r="F518">
        <f>IF(GL_Paste!$B515="","",IFERROR(INDEX(AcctSub,MATCH(GL_Paste!$B515&amp;"",AcctCode,0)),"UNKNOWN"))</f>
        <v/>
      </c>
    </row>
    <row r="519">
      <c r="A519" s="40">
        <f>IF(GL_Paste!$B516="","",N(GL_Paste!$H516)-N(GL_Paste!$G516))</f>
        <v/>
      </c>
      <c r="B519" s="43">
        <f>IF(GL_Paste!$B516="","",DATE(YEAR(GL_Paste!$E516),MONTH(GL_Paste!$E516),1))</f>
        <v/>
      </c>
      <c r="C519">
        <f>IF(GL_Paste!$B516="","",IF(TRIM(GL_Paste!$M516)&lt;&gt;"",TRIM(GL_Paste!$M516),IFERROR(MID(GL_Paste!$I516,FIND("[",GL_Paste!$I516)+1,FIND("]",GL_Paste!$I516)-FIND("[",GL_Paste!$I516)-1),"")))</f>
        <v/>
      </c>
      <c r="D519">
        <f>IF(GL_Paste!$B516="","",IFERROR(INDEX(DeptName,MATCH($C519,DeptTag,0)),"UNALLOCATED"))</f>
        <v/>
      </c>
      <c r="E519">
        <f>IF(GL_Paste!$B516="","",IFERROR(INDEX(AcctCat,MATCH(GL_Paste!$B516&amp;"",AcctCode,0)),"UNKNOWN"))</f>
        <v/>
      </c>
      <c r="F519">
        <f>IF(GL_Paste!$B516="","",IFERROR(INDEX(AcctSub,MATCH(GL_Paste!$B516&amp;"",AcctCode,0)),"UNKNOWN"))</f>
        <v/>
      </c>
    </row>
    <row r="520">
      <c r="A520" s="40">
        <f>IF(GL_Paste!$B517="","",N(GL_Paste!$H517)-N(GL_Paste!$G517))</f>
        <v/>
      </c>
      <c r="B520" s="43">
        <f>IF(GL_Paste!$B517="","",DATE(YEAR(GL_Paste!$E517),MONTH(GL_Paste!$E517),1))</f>
        <v/>
      </c>
      <c r="C520">
        <f>IF(GL_Paste!$B517="","",IF(TRIM(GL_Paste!$M517)&lt;&gt;"",TRIM(GL_Paste!$M517),IFERROR(MID(GL_Paste!$I517,FIND("[",GL_Paste!$I517)+1,FIND("]",GL_Paste!$I517)-FIND("[",GL_Paste!$I517)-1),"")))</f>
        <v/>
      </c>
      <c r="D520">
        <f>IF(GL_Paste!$B517="","",IFERROR(INDEX(DeptName,MATCH($C520,DeptTag,0)),"UNALLOCATED"))</f>
        <v/>
      </c>
      <c r="E520">
        <f>IF(GL_Paste!$B517="","",IFERROR(INDEX(AcctCat,MATCH(GL_Paste!$B517&amp;"",AcctCode,0)),"UNKNOWN"))</f>
        <v/>
      </c>
      <c r="F520">
        <f>IF(GL_Paste!$B517="","",IFERROR(INDEX(AcctSub,MATCH(GL_Paste!$B517&amp;"",AcctCode,0)),"UNKNOWN"))</f>
        <v/>
      </c>
    </row>
    <row r="521">
      <c r="A521" s="40">
        <f>IF(GL_Paste!$B518="","",N(GL_Paste!$H518)-N(GL_Paste!$G518))</f>
        <v/>
      </c>
      <c r="B521" s="43">
        <f>IF(GL_Paste!$B518="","",DATE(YEAR(GL_Paste!$E518),MONTH(GL_Paste!$E518),1))</f>
        <v/>
      </c>
      <c r="C521">
        <f>IF(GL_Paste!$B518="","",IF(TRIM(GL_Paste!$M518)&lt;&gt;"",TRIM(GL_Paste!$M518),IFERROR(MID(GL_Paste!$I518,FIND("[",GL_Paste!$I518)+1,FIND("]",GL_Paste!$I518)-FIND("[",GL_Paste!$I518)-1),"")))</f>
        <v/>
      </c>
      <c r="D521">
        <f>IF(GL_Paste!$B518="","",IFERROR(INDEX(DeptName,MATCH($C521,DeptTag,0)),"UNALLOCATED"))</f>
        <v/>
      </c>
      <c r="E521">
        <f>IF(GL_Paste!$B518="","",IFERROR(INDEX(AcctCat,MATCH(GL_Paste!$B518&amp;"",AcctCode,0)),"UNKNOWN"))</f>
        <v/>
      </c>
      <c r="F521">
        <f>IF(GL_Paste!$B518="","",IFERROR(INDEX(AcctSub,MATCH(GL_Paste!$B518&amp;"",AcctCode,0)),"UNKNOWN"))</f>
        <v/>
      </c>
    </row>
    <row r="522">
      <c r="A522" s="40">
        <f>IF(GL_Paste!$B519="","",N(GL_Paste!$H519)-N(GL_Paste!$G519))</f>
        <v/>
      </c>
      <c r="B522" s="43">
        <f>IF(GL_Paste!$B519="","",DATE(YEAR(GL_Paste!$E519),MONTH(GL_Paste!$E519),1))</f>
        <v/>
      </c>
      <c r="C522">
        <f>IF(GL_Paste!$B519="","",IF(TRIM(GL_Paste!$M519)&lt;&gt;"",TRIM(GL_Paste!$M519),IFERROR(MID(GL_Paste!$I519,FIND("[",GL_Paste!$I519)+1,FIND("]",GL_Paste!$I519)-FIND("[",GL_Paste!$I519)-1),"")))</f>
        <v/>
      </c>
      <c r="D522">
        <f>IF(GL_Paste!$B519="","",IFERROR(INDEX(DeptName,MATCH($C522,DeptTag,0)),"UNALLOCATED"))</f>
        <v/>
      </c>
      <c r="E522">
        <f>IF(GL_Paste!$B519="","",IFERROR(INDEX(AcctCat,MATCH(GL_Paste!$B519&amp;"",AcctCode,0)),"UNKNOWN"))</f>
        <v/>
      </c>
      <c r="F522">
        <f>IF(GL_Paste!$B519="","",IFERROR(INDEX(AcctSub,MATCH(GL_Paste!$B519&amp;"",AcctCode,0)),"UNKNOWN"))</f>
        <v/>
      </c>
    </row>
    <row r="523">
      <c r="A523" s="40">
        <f>IF(GL_Paste!$B520="","",N(GL_Paste!$H520)-N(GL_Paste!$G520))</f>
        <v/>
      </c>
      <c r="B523" s="43">
        <f>IF(GL_Paste!$B520="","",DATE(YEAR(GL_Paste!$E520),MONTH(GL_Paste!$E520),1))</f>
        <v/>
      </c>
      <c r="C523">
        <f>IF(GL_Paste!$B520="","",IF(TRIM(GL_Paste!$M520)&lt;&gt;"",TRIM(GL_Paste!$M520),IFERROR(MID(GL_Paste!$I520,FIND("[",GL_Paste!$I520)+1,FIND("]",GL_Paste!$I520)-FIND("[",GL_Paste!$I520)-1),"")))</f>
        <v/>
      </c>
      <c r="D523">
        <f>IF(GL_Paste!$B520="","",IFERROR(INDEX(DeptName,MATCH($C523,DeptTag,0)),"UNALLOCATED"))</f>
        <v/>
      </c>
      <c r="E523">
        <f>IF(GL_Paste!$B520="","",IFERROR(INDEX(AcctCat,MATCH(GL_Paste!$B520&amp;"",AcctCode,0)),"UNKNOWN"))</f>
        <v/>
      </c>
      <c r="F523">
        <f>IF(GL_Paste!$B520="","",IFERROR(INDEX(AcctSub,MATCH(GL_Paste!$B520&amp;"",AcctCode,0)),"UNKNOWN"))</f>
        <v/>
      </c>
    </row>
    <row r="524">
      <c r="A524" s="40">
        <f>IF(GL_Paste!$B521="","",N(GL_Paste!$H521)-N(GL_Paste!$G521))</f>
        <v/>
      </c>
      <c r="B524" s="43">
        <f>IF(GL_Paste!$B521="","",DATE(YEAR(GL_Paste!$E521),MONTH(GL_Paste!$E521),1))</f>
        <v/>
      </c>
      <c r="C524">
        <f>IF(GL_Paste!$B521="","",IF(TRIM(GL_Paste!$M521)&lt;&gt;"",TRIM(GL_Paste!$M521),IFERROR(MID(GL_Paste!$I521,FIND("[",GL_Paste!$I521)+1,FIND("]",GL_Paste!$I521)-FIND("[",GL_Paste!$I521)-1),"")))</f>
        <v/>
      </c>
      <c r="D524">
        <f>IF(GL_Paste!$B521="","",IFERROR(INDEX(DeptName,MATCH($C524,DeptTag,0)),"UNALLOCATED"))</f>
        <v/>
      </c>
      <c r="E524">
        <f>IF(GL_Paste!$B521="","",IFERROR(INDEX(AcctCat,MATCH(GL_Paste!$B521&amp;"",AcctCode,0)),"UNKNOWN"))</f>
        <v/>
      </c>
      <c r="F524">
        <f>IF(GL_Paste!$B521="","",IFERROR(INDEX(AcctSub,MATCH(GL_Paste!$B521&amp;"",AcctCode,0)),"UNKNOWN"))</f>
        <v/>
      </c>
    </row>
    <row r="525">
      <c r="A525" s="40">
        <f>IF(GL_Paste!$B522="","",N(GL_Paste!$H522)-N(GL_Paste!$G522))</f>
        <v/>
      </c>
      <c r="B525" s="43">
        <f>IF(GL_Paste!$B522="","",DATE(YEAR(GL_Paste!$E522),MONTH(GL_Paste!$E522),1))</f>
        <v/>
      </c>
      <c r="C525">
        <f>IF(GL_Paste!$B522="","",IF(TRIM(GL_Paste!$M522)&lt;&gt;"",TRIM(GL_Paste!$M522),IFERROR(MID(GL_Paste!$I522,FIND("[",GL_Paste!$I522)+1,FIND("]",GL_Paste!$I522)-FIND("[",GL_Paste!$I522)-1),"")))</f>
        <v/>
      </c>
      <c r="D525">
        <f>IF(GL_Paste!$B522="","",IFERROR(INDEX(DeptName,MATCH($C525,DeptTag,0)),"UNALLOCATED"))</f>
        <v/>
      </c>
      <c r="E525">
        <f>IF(GL_Paste!$B522="","",IFERROR(INDEX(AcctCat,MATCH(GL_Paste!$B522&amp;"",AcctCode,0)),"UNKNOWN"))</f>
        <v/>
      </c>
      <c r="F525">
        <f>IF(GL_Paste!$B522="","",IFERROR(INDEX(AcctSub,MATCH(GL_Paste!$B522&amp;"",AcctCode,0)),"UNKNOWN"))</f>
        <v/>
      </c>
    </row>
    <row r="526">
      <c r="A526" s="40">
        <f>IF(GL_Paste!$B523="","",N(GL_Paste!$H523)-N(GL_Paste!$G523))</f>
        <v/>
      </c>
      <c r="B526" s="43">
        <f>IF(GL_Paste!$B523="","",DATE(YEAR(GL_Paste!$E523),MONTH(GL_Paste!$E523),1))</f>
        <v/>
      </c>
      <c r="C526">
        <f>IF(GL_Paste!$B523="","",IF(TRIM(GL_Paste!$M523)&lt;&gt;"",TRIM(GL_Paste!$M523),IFERROR(MID(GL_Paste!$I523,FIND("[",GL_Paste!$I523)+1,FIND("]",GL_Paste!$I523)-FIND("[",GL_Paste!$I523)-1),"")))</f>
        <v/>
      </c>
      <c r="D526">
        <f>IF(GL_Paste!$B523="","",IFERROR(INDEX(DeptName,MATCH($C526,DeptTag,0)),"UNALLOCATED"))</f>
        <v/>
      </c>
      <c r="E526">
        <f>IF(GL_Paste!$B523="","",IFERROR(INDEX(AcctCat,MATCH(GL_Paste!$B523&amp;"",AcctCode,0)),"UNKNOWN"))</f>
        <v/>
      </c>
      <c r="F526">
        <f>IF(GL_Paste!$B523="","",IFERROR(INDEX(AcctSub,MATCH(GL_Paste!$B523&amp;"",AcctCode,0)),"UNKNOWN"))</f>
        <v/>
      </c>
    </row>
    <row r="527">
      <c r="A527" s="40">
        <f>IF(GL_Paste!$B524="","",N(GL_Paste!$H524)-N(GL_Paste!$G524))</f>
        <v/>
      </c>
      <c r="B527" s="43">
        <f>IF(GL_Paste!$B524="","",DATE(YEAR(GL_Paste!$E524),MONTH(GL_Paste!$E524),1))</f>
        <v/>
      </c>
      <c r="C527">
        <f>IF(GL_Paste!$B524="","",IF(TRIM(GL_Paste!$M524)&lt;&gt;"",TRIM(GL_Paste!$M524),IFERROR(MID(GL_Paste!$I524,FIND("[",GL_Paste!$I524)+1,FIND("]",GL_Paste!$I524)-FIND("[",GL_Paste!$I524)-1),"")))</f>
        <v/>
      </c>
      <c r="D527">
        <f>IF(GL_Paste!$B524="","",IFERROR(INDEX(DeptName,MATCH($C527,DeptTag,0)),"UNALLOCATED"))</f>
        <v/>
      </c>
      <c r="E527">
        <f>IF(GL_Paste!$B524="","",IFERROR(INDEX(AcctCat,MATCH(GL_Paste!$B524&amp;"",AcctCode,0)),"UNKNOWN"))</f>
        <v/>
      </c>
      <c r="F527">
        <f>IF(GL_Paste!$B524="","",IFERROR(INDEX(AcctSub,MATCH(GL_Paste!$B524&amp;"",AcctCode,0)),"UNKNOWN"))</f>
        <v/>
      </c>
    </row>
    <row r="528">
      <c r="A528" s="40">
        <f>IF(GL_Paste!$B525="","",N(GL_Paste!$H525)-N(GL_Paste!$G525))</f>
        <v/>
      </c>
      <c r="B528" s="43">
        <f>IF(GL_Paste!$B525="","",DATE(YEAR(GL_Paste!$E525),MONTH(GL_Paste!$E525),1))</f>
        <v/>
      </c>
      <c r="C528">
        <f>IF(GL_Paste!$B525="","",IF(TRIM(GL_Paste!$M525)&lt;&gt;"",TRIM(GL_Paste!$M525),IFERROR(MID(GL_Paste!$I525,FIND("[",GL_Paste!$I525)+1,FIND("]",GL_Paste!$I525)-FIND("[",GL_Paste!$I525)-1),"")))</f>
        <v/>
      </c>
      <c r="D528">
        <f>IF(GL_Paste!$B525="","",IFERROR(INDEX(DeptName,MATCH($C528,DeptTag,0)),"UNALLOCATED"))</f>
        <v/>
      </c>
      <c r="E528">
        <f>IF(GL_Paste!$B525="","",IFERROR(INDEX(AcctCat,MATCH(GL_Paste!$B525&amp;"",AcctCode,0)),"UNKNOWN"))</f>
        <v/>
      </c>
      <c r="F528">
        <f>IF(GL_Paste!$B525="","",IFERROR(INDEX(AcctSub,MATCH(GL_Paste!$B525&amp;"",AcctCode,0)),"UNKNOWN"))</f>
        <v/>
      </c>
    </row>
    <row r="529">
      <c r="A529" s="40">
        <f>IF(GL_Paste!$B526="","",N(GL_Paste!$H526)-N(GL_Paste!$G526))</f>
        <v/>
      </c>
      <c r="B529" s="43">
        <f>IF(GL_Paste!$B526="","",DATE(YEAR(GL_Paste!$E526),MONTH(GL_Paste!$E526),1))</f>
        <v/>
      </c>
      <c r="C529">
        <f>IF(GL_Paste!$B526="","",IF(TRIM(GL_Paste!$M526)&lt;&gt;"",TRIM(GL_Paste!$M526),IFERROR(MID(GL_Paste!$I526,FIND("[",GL_Paste!$I526)+1,FIND("]",GL_Paste!$I526)-FIND("[",GL_Paste!$I526)-1),"")))</f>
        <v/>
      </c>
      <c r="D529">
        <f>IF(GL_Paste!$B526="","",IFERROR(INDEX(DeptName,MATCH($C529,DeptTag,0)),"UNALLOCATED"))</f>
        <v/>
      </c>
      <c r="E529">
        <f>IF(GL_Paste!$B526="","",IFERROR(INDEX(AcctCat,MATCH(GL_Paste!$B526&amp;"",AcctCode,0)),"UNKNOWN"))</f>
        <v/>
      </c>
      <c r="F529">
        <f>IF(GL_Paste!$B526="","",IFERROR(INDEX(AcctSub,MATCH(GL_Paste!$B526&amp;"",AcctCode,0)),"UNKNOWN"))</f>
        <v/>
      </c>
    </row>
    <row r="530">
      <c r="A530" s="40">
        <f>IF(GL_Paste!$B527="","",N(GL_Paste!$H527)-N(GL_Paste!$G527))</f>
        <v/>
      </c>
      <c r="B530" s="43">
        <f>IF(GL_Paste!$B527="","",DATE(YEAR(GL_Paste!$E527),MONTH(GL_Paste!$E527),1))</f>
        <v/>
      </c>
      <c r="C530">
        <f>IF(GL_Paste!$B527="","",IF(TRIM(GL_Paste!$M527)&lt;&gt;"",TRIM(GL_Paste!$M527),IFERROR(MID(GL_Paste!$I527,FIND("[",GL_Paste!$I527)+1,FIND("]",GL_Paste!$I527)-FIND("[",GL_Paste!$I527)-1),"")))</f>
        <v/>
      </c>
      <c r="D530">
        <f>IF(GL_Paste!$B527="","",IFERROR(INDEX(DeptName,MATCH($C530,DeptTag,0)),"UNALLOCATED"))</f>
        <v/>
      </c>
      <c r="E530">
        <f>IF(GL_Paste!$B527="","",IFERROR(INDEX(AcctCat,MATCH(GL_Paste!$B527&amp;"",AcctCode,0)),"UNKNOWN"))</f>
        <v/>
      </c>
      <c r="F530">
        <f>IF(GL_Paste!$B527="","",IFERROR(INDEX(AcctSub,MATCH(GL_Paste!$B527&amp;"",AcctCode,0)),"UNKNOWN"))</f>
        <v/>
      </c>
    </row>
    <row r="531">
      <c r="A531" s="40">
        <f>IF(GL_Paste!$B528="","",N(GL_Paste!$H528)-N(GL_Paste!$G528))</f>
        <v/>
      </c>
      <c r="B531" s="43">
        <f>IF(GL_Paste!$B528="","",DATE(YEAR(GL_Paste!$E528),MONTH(GL_Paste!$E528),1))</f>
        <v/>
      </c>
      <c r="C531">
        <f>IF(GL_Paste!$B528="","",IF(TRIM(GL_Paste!$M528)&lt;&gt;"",TRIM(GL_Paste!$M528),IFERROR(MID(GL_Paste!$I528,FIND("[",GL_Paste!$I528)+1,FIND("]",GL_Paste!$I528)-FIND("[",GL_Paste!$I528)-1),"")))</f>
        <v/>
      </c>
      <c r="D531">
        <f>IF(GL_Paste!$B528="","",IFERROR(INDEX(DeptName,MATCH($C531,DeptTag,0)),"UNALLOCATED"))</f>
        <v/>
      </c>
      <c r="E531">
        <f>IF(GL_Paste!$B528="","",IFERROR(INDEX(AcctCat,MATCH(GL_Paste!$B528&amp;"",AcctCode,0)),"UNKNOWN"))</f>
        <v/>
      </c>
      <c r="F531">
        <f>IF(GL_Paste!$B528="","",IFERROR(INDEX(AcctSub,MATCH(GL_Paste!$B528&amp;"",AcctCode,0)),"UNKNOWN"))</f>
        <v/>
      </c>
    </row>
    <row r="532">
      <c r="A532" s="40">
        <f>IF(GL_Paste!$B529="","",N(GL_Paste!$H529)-N(GL_Paste!$G529))</f>
        <v/>
      </c>
      <c r="B532" s="43">
        <f>IF(GL_Paste!$B529="","",DATE(YEAR(GL_Paste!$E529),MONTH(GL_Paste!$E529),1))</f>
        <v/>
      </c>
      <c r="C532">
        <f>IF(GL_Paste!$B529="","",IF(TRIM(GL_Paste!$M529)&lt;&gt;"",TRIM(GL_Paste!$M529),IFERROR(MID(GL_Paste!$I529,FIND("[",GL_Paste!$I529)+1,FIND("]",GL_Paste!$I529)-FIND("[",GL_Paste!$I529)-1),"")))</f>
        <v/>
      </c>
      <c r="D532">
        <f>IF(GL_Paste!$B529="","",IFERROR(INDEX(DeptName,MATCH($C532,DeptTag,0)),"UNALLOCATED"))</f>
        <v/>
      </c>
      <c r="E532">
        <f>IF(GL_Paste!$B529="","",IFERROR(INDEX(AcctCat,MATCH(GL_Paste!$B529&amp;"",AcctCode,0)),"UNKNOWN"))</f>
        <v/>
      </c>
      <c r="F532">
        <f>IF(GL_Paste!$B529="","",IFERROR(INDEX(AcctSub,MATCH(GL_Paste!$B529&amp;"",AcctCode,0)),"UNKNOWN"))</f>
        <v/>
      </c>
    </row>
    <row r="533">
      <c r="A533" s="40">
        <f>IF(GL_Paste!$B530="","",N(GL_Paste!$H530)-N(GL_Paste!$G530))</f>
        <v/>
      </c>
      <c r="B533" s="43">
        <f>IF(GL_Paste!$B530="","",DATE(YEAR(GL_Paste!$E530),MONTH(GL_Paste!$E530),1))</f>
        <v/>
      </c>
      <c r="C533">
        <f>IF(GL_Paste!$B530="","",IF(TRIM(GL_Paste!$M530)&lt;&gt;"",TRIM(GL_Paste!$M530),IFERROR(MID(GL_Paste!$I530,FIND("[",GL_Paste!$I530)+1,FIND("]",GL_Paste!$I530)-FIND("[",GL_Paste!$I530)-1),"")))</f>
        <v/>
      </c>
      <c r="D533">
        <f>IF(GL_Paste!$B530="","",IFERROR(INDEX(DeptName,MATCH($C533,DeptTag,0)),"UNALLOCATED"))</f>
        <v/>
      </c>
      <c r="E533">
        <f>IF(GL_Paste!$B530="","",IFERROR(INDEX(AcctCat,MATCH(GL_Paste!$B530&amp;"",AcctCode,0)),"UNKNOWN"))</f>
        <v/>
      </c>
      <c r="F533">
        <f>IF(GL_Paste!$B530="","",IFERROR(INDEX(AcctSub,MATCH(GL_Paste!$B530&amp;"",AcctCode,0)),"UNKNOWN"))</f>
        <v/>
      </c>
    </row>
    <row r="534">
      <c r="A534" s="40">
        <f>IF(GL_Paste!$B531="","",N(GL_Paste!$H531)-N(GL_Paste!$G531))</f>
        <v/>
      </c>
      <c r="B534" s="43">
        <f>IF(GL_Paste!$B531="","",DATE(YEAR(GL_Paste!$E531),MONTH(GL_Paste!$E531),1))</f>
        <v/>
      </c>
      <c r="C534">
        <f>IF(GL_Paste!$B531="","",IF(TRIM(GL_Paste!$M531)&lt;&gt;"",TRIM(GL_Paste!$M531),IFERROR(MID(GL_Paste!$I531,FIND("[",GL_Paste!$I531)+1,FIND("]",GL_Paste!$I531)-FIND("[",GL_Paste!$I531)-1),"")))</f>
        <v/>
      </c>
      <c r="D534">
        <f>IF(GL_Paste!$B531="","",IFERROR(INDEX(DeptName,MATCH($C534,DeptTag,0)),"UNALLOCATED"))</f>
        <v/>
      </c>
      <c r="E534">
        <f>IF(GL_Paste!$B531="","",IFERROR(INDEX(AcctCat,MATCH(GL_Paste!$B531&amp;"",AcctCode,0)),"UNKNOWN"))</f>
        <v/>
      </c>
      <c r="F534">
        <f>IF(GL_Paste!$B531="","",IFERROR(INDEX(AcctSub,MATCH(GL_Paste!$B531&amp;"",AcctCode,0)),"UNKNOWN"))</f>
        <v/>
      </c>
    </row>
    <row r="535">
      <c r="A535" s="40">
        <f>IF(GL_Paste!$B532="","",N(GL_Paste!$H532)-N(GL_Paste!$G532))</f>
        <v/>
      </c>
      <c r="B535" s="43">
        <f>IF(GL_Paste!$B532="","",DATE(YEAR(GL_Paste!$E532),MONTH(GL_Paste!$E532),1))</f>
        <v/>
      </c>
      <c r="C535">
        <f>IF(GL_Paste!$B532="","",IF(TRIM(GL_Paste!$M532)&lt;&gt;"",TRIM(GL_Paste!$M532),IFERROR(MID(GL_Paste!$I532,FIND("[",GL_Paste!$I532)+1,FIND("]",GL_Paste!$I532)-FIND("[",GL_Paste!$I532)-1),"")))</f>
        <v/>
      </c>
      <c r="D535">
        <f>IF(GL_Paste!$B532="","",IFERROR(INDEX(DeptName,MATCH($C535,DeptTag,0)),"UNALLOCATED"))</f>
        <v/>
      </c>
      <c r="E535">
        <f>IF(GL_Paste!$B532="","",IFERROR(INDEX(AcctCat,MATCH(GL_Paste!$B532&amp;"",AcctCode,0)),"UNKNOWN"))</f>
        <v/>
      </c>
      <c r="F535">
        <f>IF(GL_Paste!$B532="","",IFERROR(INDEX(AcctSub,MATCH(GL_Paste!$B532&amp;"",AcctCode,0)),"UNKNOWN"))</f>
        <v/>
      </c>
    </row>
    <row r="536">
      <c r="A536" s="40">
        <f>IF(GL_Paste!$B533="","",N(GL_Paste!$H533)-N(GL_Paste!$G533))</f>
        <v/>
      </c>
      <c r="B536" s="43">
        <f>IF(GL_Paste!$B533="","",DATE(YEAR(GL_Paste!$E533),MONTH(GL_Paste!$E533),1))</f>
        <v/>
      </c>
      <c r="C536">
        <f>IF(GL_Paste!$B533="","",IF(TRIM(GL_Paste!$M533)&lt;&gt;"",TRIM(GL_Paste!$M533),IFERROR(MID(GL_Paste!$I533,FIND("[",GL_Paste!$I533)+1,FIND("]",GL_Paste!$I533)-FIND("[",GL_Paste!$I533)-1),"")))</f>
        <v/>
      </c>
      <c r="D536">
        <f>IF(GL_Paste!$B533="","",IFERROR(INDEX(DeptName,MATCH($C536,DeptTag,0)),"UNALLOCATED"))</f>
        <v/>
      </c>
      <c r="E536">
        <f>IF(GL_Paste!$B533="","",IFERROR(INDEX(AcctCat,MATCH(GL_Paste!$B533&amp;"",AcctCode,0)),"UNKNOWN"))</f>
        <v/>
      </c>
      <c r="F536">
        <f>IF(GL_Paste!$B533="","",IFERROR(INDEX(AcctSub,MATCH(GL_Paste!$B533&amp;"",AcctCode,0)),"UNKNOWN"))</f>
        <v/>
      </c>
    </row>
    <row r="537">
      <c r="A537" s="40">
        <f>IF(GL_Paste!$B534="","",N(GL_Paste!$H534)-N(GL_Paste!$G534))</f>
        <v/>
      </c>
      <c r="B537" s="43">
        <f>IF(GL_Paste!$B534="","",DATE(YEAR(GL_Paste!$E534),MONTH(GL_Paste!$E534),1))</f>
        <v/>
      </c>
      <c r="C537">
        <f>IF(GL_Paste!$B534="","",IF(TRIM(GL_Paste!$M534)&lt;&gt;"",TRIM(GL_Paste!$M534),IFERROR(MID(GL_Paste!$I534,FIND("[",GL_Paste!$I534)+1,FIND("]",GL_Paste!$I534)-FIND("[",GL_Paste!$I534)-1),"")))</f>
        <v/>
      </c>
      <c r="D537">
        <f>IF(GL_Paste!$B534="","",IFERROR(INDEX(DeptName,MATCH($C537,DeptTag,0)),"UNALLOCATED"))</f>
        <v/>
      </c>
      <c r="E537">
        <f>IF(GL_Paste!$B534="","",IFERROR(INDEX(AcctCat,MATCH(GL_Paste!$B534&amp;"",AcctCode,0)),"UNKNOWN"))</f>
        <v/>
      </c>
      <c r="F537">
        <f>IF(GL_Paste!$B534="","",IFERROR(INDEX(AcctSub,MATCH(GL_Paste!$B534&amp;"",AcctCode,0)),"UNKNOWN"))</f>
        <v/>
      </c>
    </row>
    <row r="538">
      <c r="A538" s="40">
        <f>IF(GL_Paste!$B535="","",N(GL_Paste!$H535)-N(GL_Paste!$G535))</f>
        <v/>
      </c>
      <c r="B538" s="43">
        <f>IF(GL_Paste!$B535="","",DATE(YEAR(GL_Paste!$E535),MONTH(GL_Paste!$E535),1))</f>
        <v/>
      </c>
      <c r="C538">
        <f>IF(GL_Paste!$B535="","",IF(TRIM(GL_Paste!$M535)&lt;&gt;"",TRIM(GL_Paste!$M535),IFERROR(MID(GL_Paste!$I535,FIND("[",GL_Paste!$I535)+1,FIND("]",GL_Paste!$I535)-FIND("[",GL_Paste!$I535)-1),"")))</f>
        <v/>
      </c>
      <c r="D538">
        <f>IF(GL_Paste!$B535="","",IFERROR(INDEX(DeptName,MATCH($C538,DeptTag,0)),"UNALLOCATED"))</f>
        <v/>
      </c>
      <c r="E538">
        <f>IF(GL_Paste!$B535="","",IFERROR(INDEX(AcctCat,MATCH(GL_Paste!$B535&amp;"",AcctCode,0)),"UNKNOWN"))</f>
        <v/>
      </c>
      <c r="F538">
        <f>IF(GL_Paste!$B535="","",IFERROR(INDEX(AcctSub,MATCH(GL_Paste!$B535&amp;"",AcctCode,0)),"UNKNOWN"))</f>
        <v/>
      </c>
    </row>
    <row r="539">
      <c r="A539" s="40">
        <f>IF(GL_Paste!$B536="","",N(GL_Paste!$H536)-N(GL_Paste!$G536))</f>
        <v/>
      </c>
      <c r="B539" s="43">
        <f>IF(GL_Paste!$B536="","",DATE(YEAR(GL_Paste!$E536),MONTH(GL_Paste!$E536),1))</f>
        <v/>
      </c>
      <c r="C539">
        <f>IF(GL_Paste!$B536="","",IF(TRIM(GL_Paste!$M536)&lt;&gt;"",TRIM(GL_Paste!$M536),IFERROR(MID(GL_Paste!$I536,FIND("[",GL_Paste!$I536)+1,FIND("]",GL_Paste!$I536)-FIND("[",GL_Paste!$I536)-1),"")))</f>
        <v/>
      </c>
      <c r="D539">
        <f>IF(GL_Paste!$B536="","",IFERROR(INDEX(DeptName,MATCH($C539,DeptTag,0)),"UNALLOCATED"))</f>
        <v/>
      </c>
      <c r="E539">
        <f>IF(GL_Paste!$B536="","",IFERROR(INDEX(AcctCat,MATCH(GL_Paste!$B536&amp;"",AcctCode,0)),"UNKNOWN"))</f>
        <v/>
      </c>
      <c r="F539">
        <f>IF(GL_Paste!$B536="","",IFERROR(INDEX(AcctSub,MATCH(GL_Paste!$B536&amp;"",AcctCode,0)),"UNKNOWN"))</f>
        <v/>
      </c>
    </row>
    <row r="540">
      <c r="A540" s="40">
        <f>IF(GL_Paste!$B537="","",N(GL_Paste!$H537)-N(GL_Paste!$G537))</f>
        <v/>
      </c>
      <c r="B540" s="43">
        <f>IF(GL_Paste!$B537="","",DATE(YEAR(GL_Paste!$E537),MONTH(GL_Paste!$E537),1))</f>
        <v/>
      </c>
      <c r="C540">
        <f>IF(GL_Paste!$B537="","",IF(TRIM(GL_Paste!$M537)&lt;&gt;"",TRIM(GL_Paste!$M537),IFERROR(MID(GL_Paste!$I537,FIND("[",GL_Paste!$I537)+1,FIND("]",GL_Paste!$I537)-FIND("[",GL_Paste!$I537)-1),"")))</f>
        <v/>
      </c>
      <c r="D540">
        <f>IF(GL_Paste!$B537="","",IFERROR(INDEX(DeptName,MATCH($C540,DeptTag,0)),"UNALLOCATED"))</f>
        <v/>
      </c>
      <c r="E540">
        <f>IF(GL_Paste!$B537="","",IFERROR(INDEX(AcctCat,MATCH(GL_Paste!$B537&amp;"",AcctCode,0)),"UNKNOWN"))</f>
        <v/>
      </c>
      <c r="F540">
        <f>IF(GL_Paste!$B537="","",IFERROR(INDEX(AcctSub,MATCH(GL_Paste!$B537&amp;"",AcctCode,0)),"UNKNOWN"))</f>
        <v/>
      </c>
    </row>
    <row r="541">
      <c r="A541" s="40">
        <f>IF(GL_Paste!$B538="","",N(GL_Paste!$H538)-N(GL_Paste!$G538))</f>
        <v/>
      </c>
      <c r="B541" s="43">
        <f>IF(GL_Paste!$B538="","",DATE(YEAR(GL_Paste!$E538),MONTH(GL_Paste!$E538),1))</f>
        <v/>
      </c>
      <c r="C541">
        <f>IF(GL_Paste!$B538="","",IF(TRIM(GL_Paste!$M538)&lt;&gt;"",TRIM(GL_Paste!$M538),IFERROR(MID(GL_Paste!$I538,FIND("[",GL_Paste!$I538)+1,FIND("]",GL_Paste!$I538)-FIND("[",GL_Paste!$I538)-1),"")))</f>
        <v/>
      </c>
      <c r="D541">
        <f>IF(GL_Paste!$B538="","",IFERROR(INDEX(DeptName,MATCH($C541,DeptTag,0)),"UNALLOCATED"))</f>
        <v/>
      </c>
      <c r="E541">
        <f>IF(GL_Paste!$B538="","",IFERROR(INDEX(AcctCat,MATCH(GL_Paste!$B538&amp;"",AcctCode,0)),"UNKNOWN"))</f>
        <v/>
      </c>
      <c r="F541">
        <f>IF(GL_Paste!$B538="","",IFERROR(INDEX(AcctSub,MATCH(GL_Paste!$B538&amp;"",AcctCode,0)),"UNKNOWN"))</f>
        <v/>
      </c>
    </row>
    <row r="542">
      <c r="A542" s="40">
        <f>IF(GL_Paste!$B539="","",N(GL_Paste!$H539)-N(GL_Paste!$G539))</f>
        <v/>
      </c>
      <c r="B542" s="43">
        <f>IF(GL_Paste!$B539="","",DATE(YEAR(GL_Paste!$E539),MONTH(GL_Paste!$E539),1))</f>
        <v/>
      </c>
      <c r="C542">
        <f>IF(GL_Paste!$B539="","",IF(TRIM(GL_Paste!$M539)&lt;&gt;"",TRIM(GL_Paste!$M539),IFERROR(MID(GL_Paste!$I539,FIND("[",GL_Paste!$I539)+1,FIND("]",GL_Paste!$I539)-FIND("[",GL_Paste!$I539)-1),"")))</f>
        <v/>
      </c>
      <c r="D542">
        <f>IF(GL_Paste!$B539="","",IFERROR(INDEX(DeptName,MATCH($C542,DeptTag,0)),"UNALLOCATED"))</f>
        <v/>
      </c>
      <c r="E542">
        <f>IF(GL_Paste!$B539="","",IFERROR(INDEX(AcctCat,MATCH(GL_Paste!$B539&amp;"",AcctCode,0)),"UNKNOWN"))</f>
        <v/>
      </c>
      <c r="F542">
        <f>IF(GL_Paste!$B539="","",IFERROR(INDEX(AcctSub,MATCH(GL_Paste!$B539&amp;"",AcctCode,0)),"UNKNOWN"))</f>
        <v/>
      </c>
    </row>
    <row r="543">
      <c r="A543" s="40">
        <f>IF(GL_Paste!$B540="","",N(GL_Paste!$H540)-N(GL_Paste!$G540))</f>
        <v/>
      </c>
      <c r="B543" s="43">
        <f>IF(GL_Paste!$B540="","",DATE(YEAR(GL_Paste!$E540),MONTH(GL_Paste!$E540),1))</f>
        <v/>
      </c>
      <c r="C543">
        <f>IF(GL_Paste!$B540="","",IF(TRIM(GL_Paste!$M540)&lt;&gt;"",TRIM(GL_Paste!$M540),IFERROR(MID(GL_Paste!$I540,FIND("[",GL_Paste!$I540)+1,FIND("]",GL_Paste!$I540)-FIND("[",GL_Paste!$I540)-1),"")))</f>
        <v/>
      </c>
      <c r="D543">
        <f>IF(GL_Paste!$B540="","",IFERROR(INDEX(DeptName,MATCH($C543,DeptTag,0)),"UNALLOCATED"))</f>
        <v/>
      </c>
      <c r="E543">
        <f>IF(GL_Paste!$B540="","",IFERROR(INDEX(AcctCat,MATCH(GL_Paste!$B540&amp;"",AcctCode,0)),"UNKNOWN"))</f>
        <v/>
      </c>
      <c r="F543">
        <f>IF(GL_Paste!$B540="","",IFERROR(INDEX(AcctSub,MATCH(GL_Paste!$B540&amp;"",AcctCode,0)),"UNKNOWN"))</f>
        <v/>
      </c>
    </row>
    <row r="544">
      <c r="A544" s="40">
        <f>IF(GL_Paste!$B541="","",N(GL_Paste!$H541)-N(GL_Paste!$G541))</f>
        <v/>
      </c>
      <c r="B544" s="43">
        <f>IF(GL_Paste!$B541="","",DATE(YEAR(GL_Paste!$E541),MONTH(GL_Paste!$E541),1))</f>
        <v/>
      </c>
      <c r="C544">
        <f>IF(GL_Paste!$B541="","",IF(TRIM(GL_Paste!$M541)&lt;&gt;"",TRIM(GL_Paste!$M541),IFERROR(MID(GL_Paste!$I541,FIND("[",GL_Paste!$I541)+1,FIND("]",GL_Paste!$I541)-FIND("[",GL_Paste!$I541)-1),"")))</f>
        <v/>
      </c>
      <c r="D544">
        <f>IF(GL_Paste!$B541="","",IFERROR(INDEX(DeptName,MATCH($C544,DeptTag,0)),"UNALLOCATED"))</f>
        <v/>
      </c>
      <c r="E544">
        <f>IF(GL_Paste!$B541="","",IFERROR(INDEX(AcctCat,MATCH(GL_Paste!$B541&amp;"",AcctCode,0)),"UNKNOWN"))</f>
        <v/>
      </c>
      <c r="F544">
        <f>IF(GL_Paste!$B541="","",IFERROR(INDEX(AcctSub,MATCH(GL_Paste!$B541&amp;"",AcctCode,0)),"UNKNOWN"))</f>
        <v/>
      </c>
    </row>
    <row r="545">
      <c r="A545" s="40">
        <f>IF(GL_Paste!$B542="","",N(GL_Paste!$H542)-N(GL_Paste!$G542))</f>
        <v/>
      </c>
      <c r="B545" s="43">
        <f>IF(GL_Paste!$B542="","",DATE(YEAR(GL_Paste!$E542),MONTH(GL_Paste!$E542),1))</f>
        <v/>
      </c>
      <c r="C545">
        <f>IF(GL_Paste!$B542="","",IF(TRIM(GL_Paste!$M542)&lt;&gt;"",TRIM(GL_Paste!$M542),IFERROR(MID(GL_Paste!$I542,FIND("[",GL_Paste!$I542)+1,FIND("]",GL_Paste!$I542)-FIND("[",GL_Paste!$I542)-1),"")))</f>
        <v/>
      </c>
      <c r="D545">
        <f>IF(GL_Paste!$B542="","",IFERROR(INDEX(DeptName,MATCH($C545,DeptTag,0)),"UNALLOCATED"))</f>
        <v/>
      </c>
      <c r="E545">
        <f>IF(GL_Paste!$B542="","",IFERROR(INDEX(AcctCat,MATCH(GL_Paste!$B542&amp;"",AcctCode,0)),"UNKNOWN"))</f>
        <v/>
      </c>
      <c r="F545">
        <f>IF(GL_Paste!$B542="","",IFERROR(INDEX(AcctSub,MATCH(GL_Paste!$B542&amp;"",AcctCode,0)),"UNKNOWN"))</f>
        <v/>
      </c>
    </row>
    <row r="546">
      <c r="A546" s="40">
        <f>IF(GL_Paste!$B543="","",N(GL_Paste!$H543)-N(GL_Paste!$G543))</f>
        <v/>
      </c>
      <c r="B546" s="43">
        <f>IF(GL_Paste!$B543="","",DATE(YEAR(GL_Paste!$E543),MONTH(GL_Paste!$E543),1))</f>
        <v/>
      </c>
      <c r="C546">
        <f>IF(GL_Paste!$B543="","",IF(TRIM(GL_Paste!$M543)&lt;&gt;"",TRIM(GL_Paste!$M543),IFERROR(MID(GL_Paste!$I543,FIND("[",GL_Paste!$I543)+1,FIND("]",GL_Paste!$I543)-FIND("[",GL_Paste!$I543)-1),"")))</f>
        <v/>
      </c>
      <c r="D546">
        <f>IF(GL_Paste!$B543="","",IFERROR(INDEX(DeptName,MATCH($C546,DeptTag,0)),"UNALLOCATED"))</f>
        <v/>
      </c>
      <c r="E546">
        <f>IF(GL_Paste!$B543="","",IFERROR(INDEX(AcctCat,MATCH(GL_Paste!$B543&amp;"",AcctCode,0)),"UNKNOWN"))</f>
        <v/>
      </c>
      <c r="F546">
        <f>IF(GL_Paste!$B543="","",IFERROR(INDEX(AcctSub,MATCH(GL_Paste!$B543&amp;"",AcctCode,0)),"UNKNOWN"))</f>
        <v/>
      </c>
    </row>
    <row r="547">
      <c r="A547" s="40">
        <f>IF(GL_Paste!$B544="","",N(GL_Paste!$H544)-N(GL_Paste!$G544))</f>
        <v/>
      </c>
      <c r="B547" s="43">
        <f>IF(GL_Paste!$B544="","",DATE(YEAR(GL_Paste!$E544),MONTH(GL_Paste!$E544),1))</f>
        <v/>
      </c>
      <c r="C547">
        <f>IF(GL_Paste!$B544="","",IF(TRIM(GL_Paste!$M544)&lt;&gt;"",TRIM(GL_Paste!$M544),IFERROR(MID(GL_Paste!$I544,FIND("[",GL_Paste!$I544)+1,FIND("]",GL_Paste!$I544)-FIND("[",GL_Paste!$I544)-1),"")))</f>
        <v/>
      </c>
      <c r="D547">
        <f>IF(GL_Paste!$B544="","",IFERROR(INDEX(DeptName,MATCH($C547,DeptTag,0)),"UNALLOCATED"))</f>
        <v/>
      </c>
      <c r="E547">
        <f>IF(GL_Paste!$B544="","",IFERROR(INDEX(AcctCat,MATCH(GL_Paste!$B544&amp;"",AcctCode,0)),"UNKNOWN"))</f>
        <v/>
      </c>
      <c r="F547">
        <f>IF(GL_Paste!$B544="","",IFERROR(INDEX(AcctSub,MATCH(GL_Paste!$B544&amp;"",AcctCode,0)),"UNKNOWN"))</f>
        <v/>
      </c>
    </row>
    <row r="548">
      <c r="A548" s="40">
        <f>IF(GL_Paste!$B545="","",N(GL_Paste!$H545)-N(GL_Paste!$G545))</f>
        <v/>
      </c>
      <c r="B548" s="43">
        <f>IF(GL_Paste!$B545="","",DATE(YEAR(GL_Paste!$E545),MONTH(GL_Paste!$E545),1))</f>
        <v/>
      </c>
      <c r="C548">
        <f>IF(GL_Paste!$B545="","",IF(TRIM(GL_Paste!$M545)&lt;&gt;"",TRIM(GL_Paste!$M545),IFERROR(MID(GL_Paste!$I545,FIND("[",GL_Paste!$I545)+1,FIND("]",GL_Paste!$I545)-FIND("[",GL_Paste!$I545)-1),"")))</f>
        <v/>
      </c>
      <c r="D548">
        <f>IF(GL_Paste!$B545="","",IFERROR(INDEX(DeptName,MATCH($C548,DeptTag,0)),"UNALLOCATED"))</f>
        <v/>
      </c>
      <c r="E548">
        <f>IF(GL_Paste!$B545="","",IFERROR(INDEX(AcctCat,MATCH(GL_Paste!$B545&amp;"",AcctCode,0)),"UNKNOWN"))</f>
        <v/>
      </c>
      <c r="F548">
        <f>IF(GL_Paste!$B545="","",IFERROR(INDEX(AcctSub,MATCH(GL_Paste!$B545&amp;"",AcctCode,0)),"UNKNOWN"))</f>
        <v/>
      </c>
    </row>
    <row r="549">
      <c r="A549" s="40">
        <f>IF(GL_Paste!$B546="","",N(GL_Paste!$H546)-N(GL_Paste!$G546))</f>
        <v/>
      </c>
      <c r="B549" s="43">
        <f>IF(GL_Paste!$B546="","",DATE(YEAR(GL_Paste!$E546),MONTH(GL_Paste!$E546),1))</f>
        <v/>
      </c>
      <c r="C549">
        <f>IF(GL_Paste!$B546="","",IF(TRIM(GL_Paste!$M546)&lt;&gt;"",TRIM(GL_Paste!$M546),IFERROR(MID(GL_Paste!$I546,FIND("[",GL_Paste!$I546)+1,FIND("]",GL_Paste!$I546)-FIND("[",GL_Paste!$I546)-1),"")))</f>
        <v/>
      </c>
      <c r="D549">
        <f>IF(GL_Paste!$B546="","",IFERROR(INDEX(DeptName,MATCH($C549,DeptTag,0)),"UNALLOCATED"))</f>
        <v/>
      </c>
      <c r="E549">
        <f>IF(GL_Paste!$B546="","",IFERROR(INDEX(AcctCat,MATCH(GL_Paste!$B546&amp;"",AcctCode,0)),"UNKNOWN"))</f>
        <v/>
      </c>
      <c r="F549">
        <f>IF(GL_Paste!$B546="","",IFERROR(INDEX(AcctSub,MATCH(GL_Paste!$B546&amp;"",AcctCode,0)),"UNKNOWN"))</f>
        <v/>
      </c>
    </row>
    <row r="550">
      <c r="A550" s="40">
        <f>IF(GL_Paste!$B547="","",N(GL_Paste!$H547)-N(GL_Paste!$G547))</f>
        <v/>
      </c>
      <c r="B550" s="43">
        <f>IF(GL_Paste!$B547="","",DATE(YEAR(GL_Paste!$E547),MONTH(GL_Paste!$E547),1))</f>
        <v/>
      </c>
      <c r="C550">
        <f>IF(GL_Paste!$B547="","",IF(TRIM(GL_Paste!$M547)&lt;&gt;"",TRIM(GL_Paste!$M547),IFERROR(MID(GL_Paste!$I547,FIND("[",GL_Paste!$I547)+1,FIND("]",GL_Paste!$I547)-FIND("[",GL_Paste!$I547)-1),"")))</f>
        <v/>
      </c>
      <c r="D550">
        <f>IF(GL_Paste!$B547="","",IFERROR(INDEX(DeptName,MATCH($C550,DeptTag,0)),"UNALLOCATED"))</f>
        <v/>
      </c>
      <c r="E550">
        <f>IF(GL_Paste!$B547="","",IFERROR(INDEX(AcctCat,MATCH(GL_Paste!$B547&amp;"",AcctCode,0)),"UNKNOWN"))</f>
        <v/>
      </c>
      <c r="F550">
        <f>IF(GL_Paste!$B547="","",IFERROR(INDEX(AcctSub,MATCH(GL_Paste!$B547&amp;"",AcctCode,0)),"UNKNOWN"))</f>
        <v/>
      </c>
    </row>
    <row r="551">
      <c r="A551" s="40">
        <f>IF(GL_Paste!$B548="","",N(GL_Paste!$H548)-N(GL_Paste!$G548))</f>
        <v/>
      </c>
      <c r="B551" s="43">
        <f>IF(GL_Paste!$B548="","",DATE(YEAR(GL_Paste!$E548),MONTH(GL_Paste!$E548),1))</f>
        <v/>
      </c>
      <c r="C551">
        <f>IF(GL_Paste!$B548="","",IF(TRIM(GL_Paste!$M548)&lt;&gt;"",TRIM(GL_Paste!$M548),IFERROR(MID(GL_Paste!$I548,FIND("[",GL_Paste!$I548)+1,FIND("]",GL_Paste!$I548)-FIND("[",GL_Paste!$I548)-1),"")))</f>
        <v/>
      </c>
      <c r="D551">
        <f>IF(GL_Paste!$B548="","",IFERROR(INDEX(DeptName,MATCH($C551,DeptTag,0)),"UNALLOCATED"))</f>
        <v/>
      </c>
      <c r="E551">
        <f>IF(GL_Paste!$B548="","",IFERROR(INDEX(AcctCat,MATCH(GL_Paste!$B548&amp;"",AcctCode,0)),"UNKNOWN"))</f>
        <v/>
      </c>
      <c r="F551">
        <f>IF(GL_Paste!$B548="","",IFERROR(INDEX(AcctSub,MATCH(GL_Paste!$B548&amp;"",AcctCode,0)),"UNKNOWN"))</f>
        <v/>
      </c>
    </row>
    <row r="552">
      <c r="A552" s="40">
        <f>IF(GL_Paste!$B549="","",N(GL_Paste!$H549)-N(GL_Paste!$G549))</f>
        <v/>
      </c>
      <c r="B552" s="43">
        <f>IF(GL_Paste!$B549="","",DATE(YEAR(GL_Paste!$E549),MONTH(GL_Paste!$E549),1))</f>
        <v/>
      </c>
      <c r="C552">
        <f>IF(GL_Paste!$B549="","",IF(TRIM(GL_Paste!$M549)&lt;&gt;"",TRIM(GL_Paste!$M549),IFERROR(MID(GL_Paste!$I549,FIND("[",GL_Paste!$I549)+1,FIND("]",GL_Paste!$I549)-FIND("[",GL_Paste!$I549)-1),"")))</f>
        <v/>
      </c>
      <c r="D552">
        <f>IF(GL_Paste!$B549="","",IFERROR(INDEX(DeptName,MATCH($C552,DeptTag,0)),"UNALLOCATED"))</f>
        <v/>
      </c>
      <c r="E552">
        <f>IF(GL_Paste!$B549="","",IFERROR(INDEX(AcctCat,MATCH(GL_Paste!$B549&amp;"",AcctCode,0)),"UNKNOWN"))</f>
        <v/>
      </c>
      <c r="F552">
        <f>IF(GL_Paste!$B549="","",IFERROR(INDEX(AcctSub,MATCH(GL_Paste!$B549&amp;"",AcctCode,0)),"UNKNOWN"))</f>
        <v/>
      </c>
    </row>
    <row r="553">
      <c r="A553" s="40">
        <f>IF(GL_Paste!$B550="","",N(GL_Paste!$H550)-N(GL_Paste!$G550))</f>
        <v/>
      </c>
      <c r="B553" s="43">
        <f>IF(GL_Paste!$B550="","",DATE(YEAR(GL_Paste!$E550),MONTH(GL_Paste!$E550),1))</f>
        <v/>
      </c>
      <c r="C553">
        <f>IF(GL_Paste!$B550="","",IF(TRIM(GL_Paste!$M550)&lt;&gt;"",TRIM(GL_Paste!$M550),IFERROR(MID(GL_Paste!$I550,FIND("[",GL_Paste!$I550)+1,FIND("]",GL_Paste!$I550)-FIND("[",GL_Paste!$I550)-1),"")))</f>
        <v/>
      </c>
      <c r="D553">
        <f>IF(GL_Paste!$B550="","",IFERROR(INDEX(DeptName,MATCH($C553,DeptTag,0)),"UNALLOCATED"))</f>
        <v/>
      </c>
      <c r="E553">
        <f>IF(GL_Paste!$B550="","",IFERROR(INDEX(AcctCat,MATCH(GL_Paste!$B550&amp;"",AcctCode,0)),"UNKNOWN"))</f>
        <v/>
      </c>
      <c r="F553">
        <f>IF(GL_Paste!$B550="","",IFERROR(INDEX(AcctSub,MATCH(GL_Paste!$B550&amp;"",AcctCode,0)),"UNKNOWN"))</f>
        <v/>
      </c>
    </row>
    <row r="554">
      <c r="A554" s="40">
        <f>IF(GL_Paste!$B551="","",N(GL_Paste!$H551)-N(GL_Paste!$G551))</f>
        <v/>
      </c>
      <c r="B554" s="43">
        <f>IF(GL_Paste!$B551="","",DATE(YEAR(GL_Paste!$E551),MONTH(GL_Paste!$E551),1))</f>
        <v/>
      </c>
      <c r="C554">
        <f>IF(GL_Paste!$B551="","",IF(TRIM(GL_Paste!$M551)&lt;&gt;"",TRIM(GL_Paste!$M551),IFERROR(MID(GL_Paste!$I551,FIND("[",GL_Paste!$I551)+1,FIND("]",GL_Paste!$I551)-FIND("[",GL_Paste!$I551)-1),"")))</f>
        <v/>
      </c>
      <c r="D554">
        <f>IF(GL_Paste!$B551="","",IFERROR(INDEX(DeptName,MATCH($C554,DeptTag,0)),"UNALLOCATED"))</f>
        <v/>
      </c>
      <c r="E554">
        <f>IF(GL_Paste!$B551="","",IFERROR(INDEX(AcctCat,MATCH(GL_Paste!$B551&amp;"",AcctCode,0)),"UNKNOWN"))</f>
        <v/>
      </c>
      <c r="F554">
        <f>IF(GL_Paste!$B551="","",IFERROR(INDEX(AcctSub,MATCH(GL_Paste!$B551&amp;"",AcctCode,0)),"UNKNOWN"))</f>
        <v/>
      </c>
    </row>
    <row r="555">
      <c r="A555" s="40">
        <f>IF(GL_Paste!$B552="","",N(GL_Paste!$H552)-N(GL_Paste!$G552))</f>
        <v/>
      </c>
      <c r="B555" s="43">
        <f>IF(GL_Paste!$B552="","",DATE(YEAR(GL_Paste!$E552),MONTH(GL_Paste!$E552),1))</f>
        <v/>
      </c>
      <c r="C555">
        <f>IF(GL_Paste!$B552="","",IF(TRIM(GL_Paste!$M552)&lt;&gt;"",TRIM(GL_Paste!$M552),IFERROR(MID(GL_Paste!$I552,FIND("[",GL_Paste!$I552)+1,FIND("]",GL_Paste!$I552)-FIND("[",GL_Paste!$I552)-1),"")))</f>
        <v/>
      </c>
      <c r="D555">
        <f>IF(GL_Paste!$B552="","",IFERROR(INDEX(DeptName,MATCH($C555,DeptTag,0)),"UNALLOCATED"))</f>
        <v/>
      </c>
      <c r="E555">
        <f>IF(GL_Paste!$B552="","",IFERROR(INDEX(AcctCat,MATCH(GL_Paste!$B552&amp;"",AcctCode,0)),"UNKNOWN"))</f>
        <v/>
      </c>
      <c r="F555">
        <f>IF(GL_Paste!$B552="","",IFERROR(INDEX(AcctSub,MATCH(GL_Paste!$B552&amp;"",AcctCode,0)),"UNKNOWN"))</f>
        <v/>
      </c>
    </row>
    <row r="556">
      <c r="A556" s="40">
        <f>IF(GL_Paste!$B553="","",N(GL_Paste!$H553)-N(GL_Paste!$G553))</f>
        <v/>
      </c>
      <c r="B556" s="43">
        <f>IF(GL_Paste!$B553="","",DATE(YEAR(GL_Paste!$E553),MONTH(GL_Paste!$E553),1))</f>
        <v/>
      </c>
      <c r="C556">
        <f>IF(GL_Paste!$B553="","",IF(TRIM(GL_Paste!$M553)&lt;&gt;"",TRIM(GL_Paste!$M553),IFERROR(MID(GL_Paste!$I553,FIND("[",GL_Paste!$I553)+1,FIND("]",GL_Paste!$I553)-FIND("[",GL_Paste!$I553)-1),"")))</f>
        <v/>
      </c>
      <c r="D556">
        <f>IF(GL_Paste!$B553="","",IFERROR(INDEX(DeptName,MATCH($C556,DeptTag,0)),"UNALLOCATED"))</f>
        <v/>
      </c>
      <c r="E556">
        <f>IF(GL_Paste!$B553="","",IFERROR(INDEX(AcctCat,MATCH(GL_Paste!$B553&amp;"",AcctCode,0)),"UNKNOWN"))</f>
        <v/>
      </c>
      <c r="F556">
        <f>IF(GL_Paste!$B553="","",IFERROR(INDEX(AcctSub,MATCH(GL_Paste!$B553&amp;"",AcctCode,0)),"UNKNOWN"))</f>
        <v/>
      </c>
    </row>
    <row r="557">
      <c r="A557" s="40">
        <f>IF(GL_Paste!$B554="","",N(GL_Paste!$H554)-N(GL_Paste!$G554))</f>
        <v/>
      </c>
      <c r="B557" s="43">
        <f>IF(GL_Paste!$B554="","",DATE(YEAR(GL_Paste!$E554),MONTH(GL_Paste!$E554),1))</f>
        <v/>
      </c>
      <c r="C557">
        <f>IF(GL_Paste!$B554="","",IF(TRIM(GL_Paste!$M554)&lt;&gt;"",TRIM(GL_Paste!$M554),IFERROR(MID(GL_Paste!$I554,FIND("[",GL_Paste!$I554)+1,FIND("]",GL_Paste!$I554)-FIND("[",GL_Paste!$I554)-1),"")))</f>
        <v/>
      </c>
      <c r="D557">
        <f>IF(GL_Paste!$B554="","",IFERROR(INDEX(DeptName,MATCH($C557,DeptTag,0)),"UNALLOCATED"))</f>
        <v/>
      </c>
      <c r="E557">
        <f>IF(GL_Paste!$B554="","",IFERROR(INDEX(AcctCat,MATCH(GL_Paste!$B554&amp;"",AcctCode,0)),"UNKNOWN"))</f>
        <v/>
      </c>
      <c r="F557">
        <f>IF(GL_Paste!$B554="","",IFERROR(INDEX(AcctSub,MATCH(GL_Paste!$B554&amp;"",AcctCode,0)),"UNKNOWN"))</f>
        <v/>
      </c>
    </row>
    <row r="558">
      <c r="A558" s="40">
        <f>IF(GL_Paste!$B555="","",N(GL_Paste!$H555)-N(GL_Paste!$G555))</f>
        <v/>
      </c>
      <c r="B558" s="43">
        <f>IF(GL_Paste!$B555="","",DATE(YEAR(GL_Paste!$E555),MONTH(GL_Paste!$E555),1))</f>
        <v/>
      </c>
      <c r="C558">
        <f>IF(GL_Paste!$B555="","",IF(TRIM(GL_Paste!$M555)&lt;&gt;"",TRIM(GL_Paste!$M555),IFERROR(MID(GL_Paste!$I555,FIND("[",GL_Paste!$I555)+1,FIND("]",GL_Paste!$I555)-FIND("[",GL_Paste!$I555)-1),"")))</f>
        <v/>
      </c>
      <c r="D558">
        <f>IF(GL_Paste!$B555="","",IFERROR(INDEX(DeptName,MATCH($C558,DeptTag,0)),"UNALLOCATED"))</f>
        <v/>
      </c>
      <c r="E558">
        <f>IF(GL_Paste!$B555="","",IFERROR(INDEX(AcctCat,MATCH(GL_Paste!$B555&amp;"",AcctCode,0)),"UNKNOWN"))</f>
        <v/>
      </c>
      <c r="F558">
        <f>IF(GL_Paste!$B555="","",IFERROR(INDEX(AcctSub,MATCH(GL_Paste!$B555&amp;"",AcctCode,0)),"UNKNOWN"))</f>
        <v/>
      </c>
    </row>
    <row r="559">
      <c r="A559" s="40">
        <f>IF(GL_Paste!$B556="","",N(GL_Paste!$H556)-N(GL_Paste!$G556))</f>
        <v/>
      </c>
      <c r="B559" s="43">
        <f>IF(GL_Paste!$B556="","",DATE(YEAR(GL_Paste!$E556),MONTH(GL_Paste!$E556),1))</f>
        <v/>
      </c>
      <c r="C559">
        <f>IF(GL_Paste!$B556="","",IF(TRIM(GL_Paste!$M556)&lt;&gt;"",TRIM(GL_Paste!$M556),IFERROR(MID(GL_Paste!$I556,FIND("[",GL_Paste!$I556)+1,FIND("]",GL_Paste!$I556)-FIND("[",GL_Paste!$I556)-1),"")))</f>
        <v/>
      </c>
      <c r="D559">
        <f>IF(GL_Paste!$B556="","",IFERROR(INDEX(DeptName,MATCH($C559,DeptTag,0)),"UNALLOCATED"))</f>
        <v/>
      </c>
      <c r="E559">
        <f>IF(GL_Paste!$B556="","",IFERROR(INDEX(AcctCat,MATCH(GL_Paste!$B556&amp;"",AcctCode,0)),"UNKNOWN"))</f>
        <v/>
      </c>
      <c r="F559">
        <f>IF(GL_Paste!$B556="","",IFERROR(INDEX(AcctSub,MATCH(GL_Paste!$B556&amp;"",AcctCode,0)),"UNKNOWN"))</f>
        <v/>
      </c>
    </row>
    <row r="560">
      <c r="A560" s="40">
        <f>IF(GL_Paste!$B557="","",N(GL_Paste!$H557)-N(GL_Paste!$G557))</f>
        <v/>
      </c>
      <c r="B560" s="43">
        <f>IF(GL_Paste!$B557="","",DATE(YEAR(GL_Paste!$E557),MONTH(GL_Paste!$E557),1))</f>
        <v/>
      </c>
      <c r="C560">
        <f>IF(GL_Paste!$B557="","",IF(TRIM(GL_Paste!$M557)&lt;&gt;"",TRIM(GL_Paste!$M557),IFERROR(MID(GL_Paste!$I557,FIND("[",GL_Paste!$I557)+1,FIND("]",GL_Paste!$I557)-FIND("[",GL_Paste!$I557)-1),"")))</f>
        <v/>
      </c>
      <c r="D560">
        <f>IF(GL_Paste!$B557="","",IFERROR(INDEX(DeptName,MATCH($C560,DeptTag,0)),"UNALLOCATED"))</f>
        <v/>
      </c>
      <c r="E560">
        <f>IF(GL_Paste!$B557="","",IFERROR(INDEX(AcctCat,MATCH(GL_Paste!$B557&amp;"",AcctCode,0)),"UNKNOWN"))</f>
        <v/>
      </c>
      <c r="F560">
        <f>IF(GL_Paste!$B557="","",IFERROR(INDEX(AcctSub,MATCH(GL_Paste!$B557&amp;"",AcctCode,0)),"UNKNOWN"))</f>
        <v/>
      </c>
    </row>
    <row r="561">
      <c r="A561" s="40">
        <f>IF(GL_Paste!$B558="","",N(GL_Paste!$H558)-N(GL_Paste!$G558))</f>
        <v/>
      </c>
      <c r="B561" s="43">
        <f>IF(GL_Paste!$B558="","",DATE(YEAR(GL_Paste!$E558),MONTH(GL_Paste!$E558),1))</f>
        <v/>
      </c>
      <c r="C561">
        <f>IF(GL_Paste!$B558="","",IF(TRIM(GL_Paste!$M558)&lt;&gt;"",TRIM(GL_Paste!$M558),IFERROR(MID(GL_Paste!$I558,FIND("[",GL_Paste!$I558)+1,FIND("]",GL_Paste!$I558)-FIND("[",GL_Paste!$I558)-1),"")))</f>
        <v/>
      </c>
      <c r="D561">
        <f>IF(GL_Paste!$B558="","",IFERROR(INDEX(DeptName,MATCH($C561,DeptTag,0)),"UNALLOCATED"))</f>
        <v/>
      </c>
      <c r="E561">
        <f>IF(GL_Paste!$B558="","",IFERROR(INDEX(AcctCat,MATCH(GL_Paste!$B558&amp;"",AcctCode,0)),"UNKNOWN"))</f>
        <v/>
      </c>
      <c r="F561">
        <f>IF(GL_Paste!$B558="","",IFERROR(INDEX(AcctSub,MATCH(GL_Paste!$B558&amp;"",AcctCode,0)),"UNKNOWN"))</f>
        <v/>
      </c>
    </row>
    <row r="562">
      <c r="A562" s="40">
        <f>IF(GL_Paste!$B559="","",N(GL_Paste!$H559)-N(GL_Paste!$G559))</f>
        <v/>
      </c>
      <c r="B562" s="43">
        <f>IF(GL_Paste!$B559="","",DATE(YEAR(GL_Paste!$E559),MONTH(GL_Paste!$E559),1))</f>
        <v/>
      </c>
      <c r="C562">
        <f>IF(GL_Paste!$B559="","",IF(TRIM(GL_Paste!$M559)&lt;&gt;"",TRIM(GL_Paste!$M559),IFERROR(MID(GL_Paste!$I559,FIND("[",GL_Paste!$I559)+1,FIND("]",GL_Paste!$I559)-FIND("[",GL_Paste!$I559)-1),"")))</f>
        <v/>
      </c>
      <c r="D562">
        <f>IF(GL_Paste!$B559="","",IFERROR(INDEX(DeptName,MATCH($C562,DeptTag,0)),"UNALLOCATED"))</f>
        <v/>
      </c>
      <c r="E562">
        <f>IF(GL_Paste!$B559="","",IFERROR(INDEX(AcctCat,MATCH(GL_Paste!$B559&amp;"",AcctCode,0)),"UNKNOWN"))</f>
        <v/>
      </c>
      <c r="F562">
        <f>IF(GL_Paste!$B559="","",IFERROR(INDEX(AcctSub,MATCH(GL_Paste!$B559&amp;"",AcctCode,0)),"UNKNOWN"))</f>
        <v/>
      </c>
    </row>
    <row r="563">
      <c r="A563" s="40">
        <f>IF(GL_Paste!$B560="","",N(GL_Paste!$H560)-N(GL_Paste!$G560))</f>
        <v/>
      </c>
      <c r="B563" s="43">
        <f>IF(GL_Paste!$B560="","",DATE(YEAR(GL_Paste!$E560),MONTH(GL_Paste!$E560),1))</f>
        <v/>
      </c>
      <c r="C563">
        <f>IF(GL_Paste!$B560="","",IF(TRIM(GL_Paste!$M560)&lt;&gt;"",TRIM(GL_Paste!$M560),IFERROR(MID(GL_Paste!$I560,FIND("[",GL_Paste!$I560)+1,FIND("]",GL_Paste!$I560)-FIND("[",GL_Paste!$I560)-1),"")))</f>
        <v/>
      </c>
      <c r="D563">
        <f>IF(GL_Paste!$B560="","",IFERROR(INDEX(DeptName,MATCH($C563,DeptTag,0)),"UNALLOCATED"))</f>
        <v/>
      </c>
      <c r="E563">
        <f>IF(GL_Paste!$B560="","",IFERROR(INDEX(AcctCat,MATCH(GL_Paste!$B560&amp;"",AcctCode,0)),"UNKNOWN"))</f>
        <v/>
      </c>
      <c r="F563">
        <f>IF(GL_Paste!$B560="","",IFERROR(INDEX(AcctSub,MATCH(GL_Paste!$B560&amp;"",AcctCode,0)),"UNKNOWN"))</f>
        <v/>
      </c>
    </row>
    <row r="564">
      <c r="A564" s="40">
        <f>IF(GL_Paste!$B561="","",N(GL_Paste!$H561)-N(GL_Paste!$G561))</f>
        <v/>
      </c>
      <c r="B564" s="43">
        <f>IF(GL_Paste!$B561="","",DATE(YEAR(GL_Paste!$E561),MONTH(GL_Paste!$E561),1))</f>
        <v/>
      </c>
      <c r="C564">
        <f>IF(GL_Paste!$B561="","",IF(TRIM(GL_Paste!$M561)&lt;&gt;"",TRIM(GL_Paste!$M561),IFERROR(MID(GL_Paste!$I561,FIND("[",GL_Paste!$I561)+1,FIND("]",GL_Paste!$I561)-FIND("[",GL_Paste!$I561)-1),"")))</f>
        <v/>
      </c>
      <c r="D564">
        <f>IF(GL_Paste!$B561="","",IFERROR(INDEX(DeptName,MATCH($C564,DeptTag,0)),"UNALLOCATED"))</f>
        <v/>
      </c>
      <c r="E564">
        <f>IF(GL_Paste!$B561="","",IFERROR(INDEX(AcctCat,MATCH(GL_Paste!$B561&amp;"",AcctCode,0)),"UNKNOWN"))</f>
        <v/>
      </c>
      <c r="F564">
        <f>IF(GL_Paste!$B561="","",IFERROR(INDEX(AcctSub,MATCH(GL_Paste!$B561&amp;"",AcctCode,0)),"UNKNOWN"))</f>
        <v/>
      </c>
    </row>
    <row r="565">
      <c r="A565" s="40">
        <f>IF(GL_Paste!$B562="","",N(GL_Paste!$H562)-N(GL_Paste!$G562))</f>
        <v/>
      </c>
      <c r="B565" s="43">
        <f>IF(GL_Paste!$B562="","",DATE(YEAR(GL_Paste!$E562),MONTH(GL_Paste!$E562),1))</f>
        <v/>
      </c>
      <c r="C565">
        <f>IF(GL_Paste!$B562="","",IF(TRIM(GL_Paste!$M562)&lt;&gt;"",TRIM(GL_Paste!$M562),IFERROR(MID(GL_Paste!$I562,FIND("[",GL_Paste!$I562)+1,FIND("]",GL_Paste!$I562)-FIND("[",GL_Paste!$I562)-1),"")))</f>
        <v/>
      </c>
      <c r="D565">
        <f>IF(GL_Paste!$B562="","",IFERROR(INDEX(DeptName,MATCH($C565,DeptTag,0)),"UNALLOCATED"))</f>
        <v/>
      </c>
      <c r="E565">
        <f>IF(GL_Paste!$B562="","",IFERROR(INDEX(AcctCat,MATCH(GL_Paste!$B562&amp;"",AcctCode,0)),"UNKNOWN"))</f>
        <v/>
      </c>
      <c r="F565">
        <f>IF(GL_Paste!$B562="","",IFERROR(INDEX(AcctSub,MATCH(GL_Paste!$B562&amp;"",AcctCode,0)),"UNKNOWN"))</f>
        <v/>
      </c>
    </row>
    <row r="566">
      <c r="A566" s="40">
        <f>IF(GL_Paste!$B563="","",N(GL_Paste!$H563)-N(GL_Paste!$G563))</f>
        <v/>
      </c>
      <c r="B566" s="43">
        <f>IF(GL_Paste!$B563="","",DATE(YEAR(GL_Paste!$E563),MONTH(GL_Paste!$E563),1))</f>
        <v/>
      </c>
      <c r="C566">
        <f>IF(GL_Paste!$B563="","",IF(TRIM(GL_Paste!$M563)&lt;&gt;"",TRIM(GL_Paste!$M563),IFERROR(MID(GL_Paste!$I563,FIND("[",GL_Paste!$I563)+1,FIND("]",GL_Paste!$I563)-FIND("[",GL_Paste!$I563)-1),"")))</f>
        <v/>
      </c>
      <c r="D566">
        <f>IF(GL_Paste!$B563="","",IFERROR(INDEX(DeptName,MATCH($C566,DeptTag,0)),"UNALLOCATED"))</f>
        <v/>
      </c>
      <c r="E566">
        <f>IF(GL_Paste!$B563="","",IFERROR(INDEX(AcctCat,MATCH(GL_Paste!$B563&amp;"",AcctCode,0)),"UNKNOWN"))</f>
        <v/>
      </c>
      <c r="F566">
        <f>IF(GL_Paste!$B563="","",IFERROR(INDEX(AcctSub,MATCH(GL_Paste!$B563&amp;"",AcctCode,0)),"UNKNOWN"))</f>
        <v/>
      </c>
    </row>
    <row r="567">
      <c r="A567" s="40">
        <f>IF(GL_Paste!$B564="","",N(GL_Paste!$H564)-N(GL_Paste!$G564))</f>
        <v/>
      </c>
      <c r="B567" s="43">
        <f>IF(GL_Paste!$B564="","",DATE(YEAR(GL_Paste!$E564),MONTH(GL_Paste!$E564),1))</f>
        <v/>
      </c>
      <c r="C567">
        <f>IF(GL_Paste!$B564="","",IF(TRIM(GL_Paste!$M564)&lt;&gt;"",TRIM(GL_Paste!$M564),IFERROR(MID(GL_Paste!$I564,FIND("[",GL_Paste!$I564)+1,FIND("]",GL_Paste!$I564)-FIND("[",GL_Paste!$I564)-1),"")))</f>
        <v/>
      </c>
      <c r="D567">
        <f>IF(GL_Paste!$B564="","",IFERROR(INDEX(DeptName,MATCH($C567,DeptTag,0)),"UNALLOCATED"))</f>
        <v/>
      </c>
      <c r="E567">
        <f>IF(GL_Paste!$B564="","",IFERROR(INDEX(AcctCat,MATCH(GL_Paste!$B564&amp;"",AcctCode,0)),"UNKNOWN"))</f>
        <v/>
      </c>
      <c r="F567">
        <f>IF(GL_Paste!$B564="","",IFERROR(INDEX(AcctSub,MATCH(GL_Paste!$B564&amp;"",AcctCode,0)),"UNKNOWN"))</f>
        <v/>
      </c>
    </row>
    <row r="568">
      <c r="A568" s="40">
        <f>IF(GL_Paste!$B565="","",N(GL_Paste!$H565)-N(GL_Paste!$G565))</f>
        <v/>
      </c>
      <c r="B568" s="43">
        <f>IF(GL_Paste!$B565="","",DATE(YEAR(GL_Paste!$E565),MONTH(GL_Paste!$E565),1))</f>
        <v/>
      </c>
      <c r="C568">
        <f>IF(GL_Paste!$B565="","",IF(TRIM(GL_Paste!$M565)&lt;&gt;"",TRIM(GL_Paste!$M565),IFERROR(MID(GL_Paste!$I565,FIND("[",GL_Paste!$I565)+1,FIND("]",GL_Paste!$I565)-FIND("[",GL_Paste!$I565)-1),"")))</f>
        <v/>
      </c>
      <c r="D568">
        <f>IF(GL_Paste!$B565="","",IFERROR(INDEX(DeptName,MATCH($C568,DeptTag,0)),"UNALLOCATED"))</f>
        <v/>
      </c>
      <c r="E568">
        <f>IF(GL_Paste!$B565="","",IFERROR(INDEX(AcctCat,MATCH(GL_Paste!$B565&amp;"",AcctCode,0)),"UNKNOWN"))</f>
        <v/>
      </c>
      <c r="F568">
        <f>IF(GL_Paste!$B565="","",IFERROR(INDEX(AcctSub,MATCH(GL_Paste!$B565&amp;"",AcctCode,0)),"UNKNOWN"))</f>
        <v/>
      </c>
    </row>
    <row r="569">
      <c r="A569" s="40">
        <f>IF(GL_Paste!$B566="","",N(GL_Paste!$H566)-N(GL_Paste!$G566))</f>
        <v/>
      </c>
      <c r="B569" s="43">
        <f>IF(GL_Paste!$B566="","",DATE(YEAR(GL_Paste!$E566),MONTH(GL_Paste!$E566),1))</f>
        <v/>
      </c>
      <c r="C569">
        <f>IF(GL_Paste!$B566="","",IF(TRIM(GL_Paste!$M566)&lt;&gt;"",TRIM(GL_Paste!$M566),IFERROR(MID(GL_Paste!$I566,FIND("[",GL_Paste!$I566)+1,FIND("]",GL_Paste!$I566)-FIND("[",GL_Paste!$I566)-1),"")))</f>
        <v/>
      </c>
      <c r="D569">
        <f>IF(GL_Paste!$B566="","",IFERROR(INDEX(DeptName,MATCH($C569,DeptTag,0)),"UNALLOCATED"))</f>
        <v/>
      </c>
      <c r="E569">
        <f>IF(GL_Paste!$B566="","",IFERROR(INDEX(AcctCat,MATCH(GL_Paste!$B566&amp;"",AcctCode,0)),"UNKNOWN"))</f>
        <v/>
      </c>
      <c r="F569">
        <f>IF(GL_Paste!$B566="","",IFERROR(INDEX(AcctSub,MATCH(GL_Paste!$B566&amp;"",AcctCode,0)),"UNKNOWN"))</f>
        <v/>
      </c>
    </row>
    <row r="570">
      <c r="A570" s="40">
        <f>IF(GL_Paste!$B567="","",N(GL_Paste!$H567)-N(GL_Paste!$G567))</f>
        <v/>
      </c>
      <c r="B570" s="43">
        <f>IF(GL_Paste!$B567="","",DATE(YEAR(GL_Paste!$E567),MONTH(GL_Paste!$E567),1))</f>
        <v/>
      </c>
      <c r="C570">
        <f>IF(GL_Paste!$B567="","",IF(TRIM(GL_Paste!$M567)&lt;&gt;"",TRIM(GL_Paste!$M567),IFERROR(MID(GL_Paste!$I567,FIND("[",GL_Paste!$I567)+1,FIND("]",GL_Paste!$I567)-FIND("[",GL_Paste!$I567)-1),"")))</f>
        <v/>
      </c>
      <c r="D570">
        <f>IF(GL_Paste!$B567="","",IFERROR(INDEX(DeptName,MATCH($C570,DeptTag,0)),"UNALLOCATED"))</f>
        <v/>
      </c>
      <c r="E570">
        <f>IF(GL_Paste!$B567="","",IFERROR(INDEX(AcctCat,MATCH(GL_Paste!$B567&amp;"",AcctCode,0)),"UNKNOWN"))</f>
        <v/>
      </c>
      <c r="F570">
        <f>IF(GL_Paste!$B567="","",IFERROR(INDEX(AcctSub,MATCH(GL_Paste!$B567&amp;"",AcctCode,0)),"UNKNOWN"))</f>
        <v/>
      </c>
    </row>
    <row r="571">
      <c r="A571" s="40">
        <f>IF(GL_Paste!$B568="","",N(GL_Paste!$H568)-N(GL_Paste!$G568))</f>
        <v/>
      </c>
      <c r="B571" s="43">
        <f>IF(GL_Paste!$B568="","",DATE(YEAR(GL_Paste!$E568),MONTH(GL_Paste!$E568),1))</f>
        <v/>
      </c>
      <c r="C571">
        <f>IF(GL_Paste!$B568="","",IF(TRIM(GL_Paste!$M568)&lt;&gt;"",TRIM(GL_Paste!$M568),IFERROR(MID(GL_Paste!$I568,FIND("[",GL_Paste!$I568)+1,FIND("]",GL_Paste!$I568)-FIND("[",GL_Paste!$I568)-1),"")))</f>
        <v/>
      </c>
      <c r="D571">
        <f>IF(GL_Paste!$B568="","",IFERROR(INDEX(DeptName,MATCH($C571,DeptTag,0)),"UNALLOCATED"))</f>
        <v/>
      </c>
      <c r="E571">
        <f>IF(GL_Paste!$B568="","",IFERROR(INDEX(AcctCat,MATCH(GL_Paste!$B568&amp;"",AcctCode,0)),"UNKNOWN"))</f>
        <v/>
      </c>
      <c r="F571">
        <f>IF(GL_Paste!$B568="","",IFERROR(INDEX(AcctSub,MATCH(GL_Paste!$B568&amp;"",AcctCode,0)),"UNKNOWN"))</f>
        <v/>
      </c>
    </row>
    <row r="572">
      <c r="A572" s="40">
        <f>IF(GL_Paste!$B569="","",N(GL_Paste!$H569)-N(GL_Paste!$G569))</f>
        <v/>
      </c>
      <c r="B572" s="43">
        <f>IF(GL_Paste!$B569="","",DATE(YEAR(GL_Paste!$E569),MONTH(GL_Paste!$E569),1))</f>
        <v/>
      </c>
      <c r="C572">
        <f>IF(GL_Paste!$B569="","",IF(TRIM(GL_Paste!$M569)&lt;&gt;"",TRIM(GL_Paste!$M569),IFERROR(MID(GL_Paste!$I569,FIND("[",GL_Paste!$I569)+1,FIND("]",GL_Paste!$I569)-FIND("[",GL_Paste!$I569)-1),"")))</f>
        <v/>
      </c>
      <c r="D572">
        <f>IF(GL_Paste!$B569="","",IFERROR(INDEX(DeptName,MATCH($C572,DeptTag,0)),"UNALLOCATED"))</f>
        <v/>
      </c>
      <c r="E572">
        <f>IF(GL_Paste!$B569="","",IFERROR(INDEX(AcctCat,MATCH(GL_Paste!$B569&amp;"",AcctCode,0)),"UNKNOWN"))</f>
        <v/>
      </c>
      <c r="F572">
        <f>IF(GL_Paste!$B569="","",IFERROR(INDEX(AcctSub,MATCH(GL_Paste!$B569&amp;"",AcctCode,0)),"UNKNOWN"))</f>
        <v/>
      </c>
    </row>
    <row r="573">
      <c r="A573" s="40">
        <f>IF(GL_Paste!$B570="","",N(GL_Paste!$H570)-N(GL_Paste!$G570))</f>
        <v/>
      </c>
      <c r="B573" s="43">
        <f>IF(GL_Paste!$B570="","",DATE(YEAR(GL_Paste!$E570),MONTH(GL_Paste!$E570),1))</f>
        <v/>
      </c>
      <c r="C573">
        <f>IF(GL_Paste!$B570="","",IF(TRIM(GL_Paste!$M570)&lt;&gt;"",TRIM(GL_Paste!$M570),IFERROR(MID(GL_Paste!$I570,FIND("[",GL_Paste!$I570)+1,FIND("]",GL_Paste!$I570)-FIND("[",GL_Paste!$I570)-1),"")))</f>
        <v/>
      </c>
      <c r="D573">
        <f>IF(GL_Paste!$B570="","",IFERROR(INDEX(DeptName,MATCH($C573,DeptTag,0)),"UNALLOCATED"))</f>
        <v/>
      </c>
      <c r="E573">
        <f>IF(GL_Paste!$B570="","",IFERROR(INDEX(AcctCat,MATCH(GL_Paste!$B570&amp;"",AcctCode,0)),"UNKNOWN"))</f>
        <v/>
      </c>
      <c r="F573">
        <f>IF(GL_Paste!$B570="","",IFERROR(INDEX(AcctSub,MATCH(GL_Paste!$B570&amp;"",AcctCode,0)),"UNKNOWN"))</f>
        <v/>
      </c>
    </row>
    <row r="574">
      <c r="A574" s="40">
        <f>IF(GL_Paste!$B571="","",N(GL_Paste!$H571)-N(GL_Paste!$G571))</f>
        <v/>
      </c>
      <c r="B574" s="43">
        <f>IF(GL_Paste!$B571="","",DATE(YEAR(GL_Paste!$E571),MONTH(GL_Paste!$E571),1))</f>
        <v/>
      </c>
      <c r="C574">
        <f>IF(GL_Paste!$B571="","",IF(TRIM(GL_Paste!$M571)&lt;&gt;"",TRIM(GL_Paste!$M571),IFERROR(MID(GL_Paste!$I571,FIND("[",GL_Paste!$I571)+1,FIND("]",GL_Paste!$I571)-FIND("[",GL_Paste!$I571)-1),"")))</f>
        <v/>
      </c>
      <c r="D574">
        <f>IF(GL_Paste!$B571="","",IFERROR(INDEX(DeptName,MATCH($C574,DeptTag,0)),"UNALLOCATED"))</f>
        <v/>
      </c>
      <c r="E574">
        <f>IF(GL_Paste!$B571="","",IFERROR(INDEX(AcctCat,MATCH(GL_Paste!$B571&amp;"",AcctCode,0)),"UNKNOWN"))</f>
        <v/>
      </c>
      <c r="F574">
        <f>IF(GL_Paste!$B571="","",IFERROR(INDEX(AcctSub,MATCH(GL_Paste!$B571&amp;"",AcctCode,0)),"UNKNOWN"))</f>
        <v/>
      </c>
    </row>
    <row r="575">
      <c r="A575" s="40">
        <f>IF(GL_Paste!$B572="","",N(GL_Paste!$H572)-N(GL_Paste!$G572))</f>
        <v/>
      </c>
      <c r="B575" s="43">
        <f>IF(GL_Paste!$B572="","",DATE(YEAR(GL_Paste!$E572),MONTH(GL_Paste!$E572),1))</f>
        <v/>
      </c>
      <c r="C575">
        <f>IF(GL_Paste!$B572="","",IF(TRIM(GL_Paste!$M572)&lt;&gt;"",TRIM(GL_Paste!$M572),IFERROR(MID(GL_Paste!$I572,FIND("[",GL_Paste!$I572)+1,FIND("]",GL_Paste!$I572)-FIND("[",GL_Paste!$I572)-1),"")))</f>
        <v/>
      </c>
      <c r="D575">
        <f>IF(GL_Paste!$B572="","",IFERROR(INDEX(DeptName,MATCH($C575,DeptTag,0)),"UNALLOCATED"))</f>
        <v/>
      </c>
      <c r="E575">
        <f>IF(GL_Paste!$B572="","",IFERROR(INDEX(AcctCat,MATCH(GL_Paste!$B572&amp;"",AcctCode,0)),"UNKNOWN"))</f>
        <v/>
      </c>
      <c r="F575">
        <f>IF(GL_Paste!$B572="","",IFERROR(INDEX(AcctSub,MATCH(GL_Paste!$B572&amp;"",AcctCode,0)),"UNKNOWN"))</f>
        <v/>
      </c>
    </row>
    <row r="576">
      <c r="A576" s="40">
        <f>IF(GL_Paste!$B573="","",N(GL_Paste!$H573)-N(GL_Paste!$G573))</f>
        <v/>
      </c>
      <c r="B576" s="43">
        <f>IF(GL_Paste!$B573="","",DATE(YEAR(GL_Paste!$E573),MONTH(GL_Paste!$E573),1))</f>
        <v/>
      </c>
      <c r="C576">
        <f>IF(GL_Paste!$B573="","",IF(TRIM(GL_Paste!$M573)&lt;&gt;"",TRIM(GL_Paste!$M573),IFERROR(MID(GL_Paste!$I573,FIND("[",GL_Paste!$I573)+1,FIND("]",GL_Paste!$I573)-FIND("[",GL_Paste!$I573)-1),"")))</f>
        <v/>
      </c>
      <c r="D576">
        <f>IF(GL_Paste!$B573="","",IFERROR(INDEX(DeptName,MATCH($C576,DeptTag,0)),"UNALLOCATED"))</f>
        <v/>
      </c>
      <c r="E576">
        <f>IF(GL_Paste!$B573="","",IFERROR(INDEX(AcctCat,MATCH(GL_Paste!$B573&amp;"",AcctCode,0)),"UNKNOWN"))</f>
        <v/>
      </c>
      <c r="F576">
        <f>IF(GL_Paste!$B573="","",IFERROR(INDEX(AcctSub,MATCH(GL_Paste!$B573&amp;"",AcctCode,0)),"UNKNOWN"))</f>
        <v/>
      </c>
    </row>
    <row r="577">
      <c r="A577" s="40">
        <f>IF(GL_Paste!$B574="","",N(GL_Paste!$H574)-N(GL_Paste!$G574))</f>
        <v/>
      </c>
      <c r="B577" s="43">
        <f>IF(GL_Paste!$B574="","",DATE(YEAR(GL_Paste!$E574),MONTH(GL_Paste!$E574),1))</f>
        <v/>
      </c>
      <c r="C577">
        <f>IF(GL_Paste!$B574="","",IF(TRIM(GL_Paste!$M574)&lt;&gt;"",TRIM(GL_Paste!$M574),IFERROR(MID(GL_Paste!$I574,FIND("[",GL_Paste!$I574)+1,FIND("]",GL_Paste!$I574)-FIND("[",GL_Paste!$I574)-1),"")))</f>
        <v/>
      </c>
      <c r="D577">
        <f>IF(GL_Paste!$B574="","",IFERROR(INDEX(DeptName,MATCH($C577,DeptTag,0)),"UNALLOCATED"))</f>
        <v/>
      </c>
      <c r="E577">
        <f>IF(GL_Paste!$B574="","",IFERROR(INDEX(AcctCat,MATCH(GL_Paste!$B574&amp;"",AcctCode,0)),"UNKNOWN"))</f>
        <v/>
      </c>
      <c r="F577">
        <f>IF(GL_Paste!$B574="","",IFERROR(INDEX(AcctSub,MATCH(GL_Paste!$B574&amp;"",AcctCode,0)),"UNKNOWN"))</f>
        <v/>
      </c>
    </row>
    <row r="578">
      <c r="A578" s="40">
        <f>IF(GL_Paste!$B575="","",N(GL_Paste!$H575)-N(GL_Paste!$G575))</f>
        <v/>
      </c>
      <c r="B578" s="43">
        <f>IF(GL_Paste!$B575="","",DATE(YEAR(GL_Paste!$E575),MONTH(GL_Paste!$E575),1))</f>
        <v/>
      </c>
      <c r="C578">
        <f>IF(GL_Paste!$B575="","",IF(TRIM(GL_Paste!$M575)&lt;&gt;"",TRIM(GL_Paste!$M575),IFERROR(MID(GL_Paste!$I575,FIND("[",GL_Paste!$I575)+1,FIND("]",GL_Paste!$I575)-FIND("[",GL_Paste!$I575)-1),"")))</f>
        <v/>
      </c>
      <c r="D578">
        <f>IF(GL_Paste!$B575="","",IFERROR(INDEX(DeptName,MATCH($C578,DeptTag,0)),"UNALLOCATED"))</f>
        <v/>
      </c>
      <c r="E578">
        <f>IF(GL_Paste!$B575="","",IFERROR(INDEX(AcctCat,MATCH(GL_Paste!$B575&amp;"",AcctCode,0)),"UNKNOWN"))</f>
        <v/>
      </c>
      <c r="F578">
        <f>IF(GL_Paste!$B575="","",IFERROR(INDEX(AcctSub,MATCH(GL_Paste!$B575&amp;"",AcctCode,0)),"UNKNOWN"))</f>
        <v/>
      </c>
    </row>
    <row r="579">
      <c r="A579" s="40">
        <f>IF(GL_Paste!$B576="","",N(GL_Paste!$H576)-N(GL_Paste!$G576))</f>
        <v/>
      </c>
      <c r="B579" s="43">
        <f>IF(GL_Paste!$B576="","",DATE(YEAR(GL_Paste!$E576),MONTH(GL_Paste!$E576),1))</f>
        <v/>
      </c>
      <c r="C579">
        <f>IF(GL_Paste!$B576="","",IF(TRIM(GL_Paste!$M576)&lt;&gt;"",TRIM(GL_Paste!$M576),IFERROR(MID(GL_Paste!$I576,FIND("[",GL_Paste!$I576)+1,FIND("]",GL_Paste!$I576)-FIND("[",GL_Paste!$I576)-1),"")))</f>
        <v/>
      </c>
      <c r="D579">
        <f>IF(GL_Paste!$B576="","",IFERROR(INDEX(DeptName,MATCH($C579,DeptTag,0)),"UNALLOCATED"))</f>
        <v/>
      </c>
      <c r="E579">
        <f>IF(GL_Paste!$B576="","",IFERROR(INDEX(AcctCat,MATCH(GL_Paste!$B576&amp;"",AcctCode,0)),"UNKNOWN"))</f>
        <v/>
      </c>
      <c r="F579">
        <f>IF(GL_Paste!$B576="","",IFERROR(INDEX(AcctSub,MATCH(GL_Paste!$B576&amp;"",AcctCode,0)),"UNKNOWN"))</f>
        <v/>
      </c>
    </row>
    <row r="580">
      <c r="A580" s="40">
        <f>IF(GL_Paste!$B577="","",N(GL_Paste!$H577)-N(GL_Paste!$G577))</f>
        <v/>
      </c>
      <c r="B580" s="43">
        <f>IF(GL_Paste!$B577="","",DATE(YEAR(GL_Paste!$E577),MONTH(GL_Paste!$E577),1))</f>
        <v/>
      </c>
      <c r="C580">
        <f>IF(GL_Paste!$B577="","",IF(TRIM(GL_Paste!$M577)&lt;&gt;"",TRIM(GL_Paste!$M577),IFERROR(MID(GL_Paste!$I577,FIND("[",GL_Paste!$I577)+1,FIND("]",GL_Paste!$I577)-FIND("[",GL_Paste!$I577)-1),"")))</f>
        <v/>
      </c>
      <c r="D580">
        <f>IF(GL_Paste!$B577="","",IFERROR(INDEX(DeptName,MATCH($C580,DeptTag,0)),"UNALLOCATED"))</f>
        <v/>
      </c>
      <c r="E580">
        <f>IF(GL_Paste!$B577="","",IFERROR(INDEX(AcctCat,MATCH(GL_Paste!$B577&amp;"",AcctCode,0)),"UNKNOWN"))</f>
        <v/>
      </c>
      <c r="F580">
        <f>IF(GL_Paste!$B577="","",IFERROR(INDEX(AcctSub,MATCH(GL_Paste!$B577&amp;"",AcctCode,0)),"UNKNOWN"))</f>
        <v/>
      </c>
    </row>
    <row r="581">
      <c r="A581" s="40">
        <f>IF(GL_Paste!$B578="","",N(GL_Paste!$H578)-N(GL_Paste!$G578))</f>
        <v/>
      </c>
      <c r="B581" s="43">
        <f>IF(GL_Paste!$B578="","",DATE(YEAR(GL_Paste!$E578),MONTH(GL_Paste!$E578),1))</f>
        <v/>
      </c>
      <c r="C581">
        <f>IF(GL_Paste!$B578="","",IF(TRIM(GL_Paste!$M578)&lt;&gt;"",TRIM(GL_Paste!$M578),IFERROR(MID(GL_Paste!$I578,FIND("[",GL_Paste!$I578)+1,FIND("]",GL_Paste!$I578)-FIND("[",GL_Paste!$I578)-1),"")))</f>
        <v/>
      </c>
      <c r="D581">
        <f>IF(GL_Paste!$B578="","",IFERROR(INDEX(DeptName,MATCH($C581,DeptTag,0)),"UNALLOCATED"))</f>
        <v/>
      </c>
      <c r="E581">
        <f>IF(GL_Paste!$B578="","",IFERROR(INDEX(AcctCat,MATCH(GL_Paste!$B578&amp;"",AcctCode,0)),"UNKNOWN"))</f>
        <v/>
      </c>
      <c r="F581">
        <f>IF(GL_Paste!$B578="","",IFERROR(INDEX(AcctSub,MATCH(GL_Paste!$B578&amp;"",AcctCode,0)),"UNKNOWN"))</f>
        <v/>
      </c>
    </row>
    <row r="582">
      <c r="A582" s="40">
        <f>IF(GL_Paste!$B579="","",N(GL_Paste!$H579)-N(GL_Paste!$G579))</f>
        <v/>
      </c>
      <c r="B582" s="43">
        <f>IF(GL_Paste!$B579="","",DATE(YEAR(GL_Paste!$E579),MONTH(GL_Paste!$E579),1))</f>
        <v/>
      </c>
      <c r="C582">
        <f>IF(GL_Paste!$B579="","",IF(TRIM(GL_Paste!$M579)&lt;&gt;"",TRIM(GL_Paste!$M579),IFERROR(MID(GL_Paste!$I579,FIND("[",GL_Paste!$I579)+1,FIND("]",GL_Paste!$I579)-FIND("[",GL_Paste!$I579)-1),"")))</f>
        <v/>
      </c>
      <c r="D582">
        <f>IF(GL_Paste!$B579="","",IFERROR(INDEX(DeptName,MATCH($C582,DeptTag,0)),"UNALLOCATED"))</f>
        <v/>
      </c>
      <c r="E582">
        <f>IF(GL_Paste!$B579="","",IFERROR(INDEX(AcctCat,MATCH(GL_Paste!$B579&amp;"",AcctCode,0)),"UNKNOWN"))</f>
        <v/>
      </c>
      <c r="F582">
        <f>IF(GL_Paste!$B579="","",IFERROR(INDEX(AcctSub,MATCH(GL_Paste!$B579&amp;"",AcctCode,0)),"UNKNOWN"))</f>
        <v/>
      </c>
    </row>
    <row r="583">
      <c r="A583" s="40">
        <f>IF(GL_Paste!$B580="","",N(GL_Paste!$H580)-N(GL_Paste!$G580))</f>
        <v/>
      </c>
      <c r="B583" s="43">
        <f>IF(GL_Paste!$B580="","",DATE(YEAR(GL_Paste!$E580),MONTH(GL_Paste!$E580),1))</f>
        <v/>
      </c>
      <c r="C583">
        <f>IF(GL_Paste!$B580="","",IF(TRIM(GL_Paste!$M580)&lt;&gt;"",TRIM(GL_Paste!$M580),IFERROR(MID(GL_Paste!$I580,FIND("[",GL_Paste!$I580)+1,FIND("]",GL_Paste!$I580)-FIND("[",GL_Paste!$I580)-1),"")))</f>
        <v/>
      </c>
      <c r="D583">
        <f>IF(GL_Paste!$B580="","",IFERROR(INDEX(DeptName,MATCH($C583,DeptTag,0)),"UNALLOCATED"))</f>
        <v/>
      </c>
      <c r="E583">
        <f>IF(GL_Paste!$B580="","",IFERROR(INDEX(AcctCat,MATCH(GL_Paste!$B580&amp;"",AcctCode,0)),"UNKNOWN"))</f>
        <v/>
      </c>
      <c r="F583">
        <f>IF(GL_Paste!$B580="","",IFERROR(INDEX(AcctSub,MATCH(GL_Paste!$B580&amp;"",AcctCode,0)),"UNKNOWN"))</f>
        <v/>
      </c>
    </row>
    <row r="584">
      <c r="A584" s="40">
        <f>IF(GL_Paste!$B581="","",N(GL_Paste!$H581)-N(GL_Paste!$G581))</f>
        <v/>
      </c>
      <c r="B584" s="43">
        <f>IF(GL_Paste!$B581="","",DATE(YEAR(GL_Paste!$E581),MONTH(GL_Paste!$E581),1))</f>
        <v/>
      </c>
      <c r="C584">
        <f>IF(GL_Paste!$B581="","",IF(TRIM(GL_Paste!$M581)&lt;&gt;"",TRIM(GL_Paste!$M581),IFERROR(MID(GL_Paste!$I581,FIND("[",GL_Paste!$I581)+1,FIND("]",GL_Paste!$I581)-FIND("[",GL_Paste!$I581)-1),"")))</f>
        <v/>
      </c>
      <c r="D584">
        <f>IF(GL_Paste!$B581="","",IFERROR(INDEX(DeptName,MATCH($C584,DeptTag,0)),"UNALLOCATED"))</f>
        <v/>
      </c>
      <c r="E584">
        <f>IF(GL_Paste!$B581="","",IFERROR(INDEX(AcctCat,MATCH(GL_Paste!$B581&amp;"",AcctCode,0)),"UNKNOWN"))</f>
        <v/>
      </c>
      <c r="F584">
        <f>IF(GL_Paste!$B581="","",IFERROR(INDEX(AcctSub,MATCH(GL_Paste!$B581&amp;"",AcctCode,0)),"UNKNOWN"))</f>
        <v/>
      </c>
    </row>
    <row r="585">
      <c r="A585" s="40">
        <f>IF(GL_Paste!$B582="","",N(GL_Paste!$H582)-N(GL_Paste!$G582))</f>
        <v/>
      </c>
      <c r="B585" s="43">
        <f>IF(GL_Paste!$B582="","",DATE(YEAR(GL_Paste!$E582),MONTH(GL_Paste!$E582),1))</f>
        <v/>
      </c>
      <c r="C585">
        <f>IF(GL_Paste!$B582="","",IF(TRIM(GL_Paste!$M582)&lt;&gt;"",TRIM(GL_Paste!$M582),IFERROR(MID(GL_Paste!$I582,FIND("[",GL_Paste!$I582)+1,FIND("]",GL_Paste!$I582)-FIND("[",GL_Paste!$I582)-1),"")))</f>
        <v/>
      </c>
      <c r="D585">
        <f>IF(GL_Paste!$B582="","",IFERROR(INDEX(DeptName,MATCH($C585,DeptTag,0)),"UNALLOCATED"))</f>
        <v/>
      </c>
      <c r="E585">
        <f>IF(GL_Paste!$B582="","",IFERROR(INDEX(AcctCat,MATCH(GL_Paste!$B582&amp;"",AcctCode,0)),"UNKNOWN"))</f>
        <v/>
      </c>
      <c r="F585">
        <f>IF(GL_Paste!$B582="","",IFERROR(INDEX(AcctSub,MATCH(GL_Paste!$B582&amp;"",AcctCode,0)),"UNKNOWN"))</f>
        <v/>
      </c>
    </row>
    <row r="586">
      <c r="A586" s="40">
        <f>IF(GL_Paste!$B583="","",N(GL_Paste!$H583)-N(GL_Paste!$G583))</f>
        <v/>
      </c>
      <c r="B586" s="43">
        <f>IF(GL_Paste!$B583="","",DATE(YEAR(GL_Paste!$E583),MONTH(GL_Paste!$E583),1))</f>
        <v/>
      </c>
      <c r="C586">
        <f>IF(GL_Paste!$B583="","",IF(TRIM(GL_Paste!$M583)&lt;&gt;"",TRIM(GL_Paste!$M583),IFERROR(MID(GL_Paste!$I583,FIND("[",GL_Paste!$I583)+1,FIND("]",GL_Paste!$I583)-FIND("[",GL_Paste!$I583)-1),"")))</f>
        <v/>
      </c>
      <c r="D586">
        <f>IF(GL_Paste!$B583="","",IFERROR(INDEX(DeptName,MATCH($C586,DeptTag,0)),"UNALLOCATED"))</f>
        <v/>
      </c>
      <c r="E586">
        <f>IF(GL_Paste!$B583="","",IFERROR(INDEX(AcctCat,MATCH(GL_Paste!$B583&amp;"",AcctCode,0)),"UNKNOWN"))</f>
        <v/>
      </c>
      <c r="F586">
        <f>IF(GL_Paste!$B583="","",IFERROR(INDEX(AcctSub,MATCH(GL_Paste!$B583&amp;"",AcctCode,0)),"UNKNOWN"))</f>
        <v/>
      </c>
    </row>
    <row r="587">
      <c r="A587" s="40">
        <f>IF(GL_Paste!$B584="","",N(GL_Paste!$H584)-N(GL_Paste!$G584))</f>
        <v/>
      </c>
      <c r="B587" s="43">
        <f>IF(GL_Paste!$B584="","",DATE(YEAR(GL_Paste!$E584),MONTH(GL_Paste!$E584),1))</f>
        <v/>
      </c>
      <c r="C587">
        <f>IF(GL_Paste!$B584="","",IF(TRIM(GL_Paste!$M584)&lt;&gt;"",TRIM(GL_Paste!$M584),IFERROR(MID(GL_Paste!$I584,FIND("[",GL_Paste!$I584)+1,FIND("]",GL_Paste!$I584)-FIND("[",GL_Paste!$I584)-1),"")))</f>
        <v/>
      </c>
      <c r="D587">
        <f>IF(GL_Paste!$B584="","",IFERROR(INDEX(DeptName,MATCH($C587,DeptTag,0)),"UNALLOCATED"))</f>
        <v/>
      </c>
      <c r="E587">
        <f>IF(GL_Paste!$B584="","",IFERROR(INDEX(AcctCat,MATCH(GL_Paste!$B584&amp;"",AcctCode,0)),"UNKNOWN"))</f>
        <v/>
      </c>
      <c r="F587">
        <f>IF(GL_Paste!$B584="","",IFERROR(INDEX(AcctSub,MATCH(GL_Paste!$B584&amp;"",AcctCode,0)),"UNKNOWN"))</f>
        <v/>
      </c>
    </row>
    <row r="588">
      <c r="A588" s="40">
        <f>IF(GL_Paste!$B585="","",N(GL_Paste!$H585)-N(GL_Paste!$G585))</f>
        <v/>
      </c>
      <c r="B588" s="43">
        <f>IF(GL_Paste!$B585="","",DATE(YEAR(GL_Paste!$E585),MONTH(GL_Paste!$E585),1))</f>
        <v/>
      </c>
      <c r="C588">
        <f>IF(GL_Paste!$B585="","",IF(TRIM(GL_Paste!$M585)&lt;&gt;"",TRIM(GL_Paste!$M585),IFERROR(MID(GL_Paste!$I585,FIND("[",GL_Paste!$I585)+1,FIND("]",GL_Paste!$I585)-FIND("[",GL_Paste!$I585)-1),"")))</f>
        <v/>
      </c>
      <c r="D588">
        <f>IF(GL_Paste!$B585="","",IFERROR(INDEX(DeptName,MATCH($C588,DeptTag,0)),"UNALLOCATED"))</f>
        <v/>
      </c>
      <c r="E588">
        <f>IF(GL_Paste!$B585="","",IFERROR(INDEX(AcctCat,MATCH(GL_Paste!$B585&amp;"",AcctCode,0)),"UNKNOWN"))</f>
        <v/>
      </c>
      <c r="F588">
        <f>IF(GL_Paste!$B585="","",IFERROR(INDEX(AcctSub,MATCH(GL_Paste!$B585&amp;"",AcctCode,0)),"UNKNOWN"))</f>
        <v/>
      </c>
    </row>
    <row r="589">
      <c r="A589" s="40">
        <f>IF(GL_Paste!$B586="","",N(GL_Paste!$H586)-N(GL_Paste!$G586))</f>
        <v/>
      </c>
      <c r="B589" s="43">
        <f>IF(GL_Paste!$B586="","",DATE(YEAR(GL_Paste!$E586),MONTH(GL_Paste!$E586),1))</f>
        <v/>
      </c>
      <c r="C589">
        <f>IF(GL_Paste!$B586="","",IF(TRIM(GL_Paste!$M586)&lt;&gt;"",TRIM(GL_Paste!$M586),IFERROR(MID(GL_Paste!$I586,FIND("[",GL_Paste!$I586)+1,FIND("]",GL_Paste!$I586)-FIND("[",GL_Paste!$I586)-1),"")))</f>
        <v/>
      </c>
      <c r="D589">
        <f>IF(GL_Paste!$B586="","",IFERROR(INDEX(DeptName,MATCH($C589,DeptTag,0)),"UNALLOCATED"))</f>
        <v/>
      </c>
      <c r="E589">
        <f>IF(GL_Paste!$B586="","",IFERROR(INDEX(AcctCat,MATCH(GL_Paste!$B586&amp;"",AcctCode,0)),"UNKNOWN"))</f>
        <v/>
      </c>
      <c r="F589">
        <f>IF(GL_Paste!$B586="","",IFERROR(INDEX(AcctSub,MATCH(GL_Paste!$B586&amp;"",AcctCode,0)),"UNKNOWN"))</f>
        <v/>
      </c>
    </row>
    <row r="590">
      <c r="A590" s="40">
        <f>IF(GL_Paste!$B587="","",N(GL_Paste!$H587)-N(GL_Paste!$G587))</f>
        <v/>
      </c>
      <c r="B590" s="43">
        <f>IF(GL_Paste!$B587="","",DATE(YEAR(GL_Paste!$E587),MONTH(GL_Paste!$E587),1))</f>
        <v/>
      </c>
      <c r="C590">
        <f>IF(GL_Paste!$B587="","",IF(TRIM(GL_Paste!$M587)&lt;&gt;"",TRIM(GL_Paste!$M587),IFERROR(MID(GL_Paste!$I587,FIND("[",GL_Paste!$I587)+1,FIND("]",GL_Paste!$I587)-FIND("[",GL_Paste!$I587)-1),"")))</f>
        <v/>
      </c>
      <c r="D590">
        <f>IF(GL_Paste!$B587="","",IFERROR(INDEX(DeptName,MATCH($C590,DeptTag,0)),"UNALLOCATED"))</f>
        <v/>
      </c>
      <c r="E590">
        <f>IF(GL_Paste!$B587="","",IFERROR(INDEX(AcctCat,MATCH(GL_Paste!$B587&amp;"",AcctCode,0)),"UNKNOWN"))</f>
        <v/>
      </c>
      <c r="F590">
        <f>IF(GL_Paste!$B587="","",IFERROR(INDEX(AcctSub,MATCH(GL_Paste!$B587&amp;"",AcctCode,0)),"UNKNOWN"))</f>
        <v/>
      </c>
    </row>
    <row r="591">
      <c r="A591" s="40">
        <f>IF(GL_Paste!$B588="","",N(GL_Paste!$H588)-N(GL_Paste!$G588))</f>
        <v/>
      </c>
      <c r="B591" s="43">
        <f>IF(GL_Paste!$B588="","",DATE(YEAR(GL_Paste!$E588),MONTH(GL_Paste!$E588),1))</f>
        <v/>
      </c>
      <c r="C591">
        <f>IF(GL_Paste!$B588="","",IF(TRIM(GL_Paste!$M588)&lt;&gt;"",TRIM(GL_Paste!$M588),IFERROR(MID(GL_Paste!$I588,FIND("[",GL_Paste!$I588)+1,FIND("]",GL_Paste!$I588)-FIND("[",GL_Paste!$I588)-1),"")))</f>
        <v/>
      </c>
      <c r="D591">
        <f>IF(GL_Paste!$B588="","",IFERROR(INDEX(DeptName,MATCH($C591,DeptTag,0)),"UNALLOCATED"))</f>
        <v/>
      </c>
      <c r="E591">
        <f>IF(GL_Paste!$B588="","",IFERROR(INDEX(AcctCat,MATCH(GL_Paste!$B588&amp;"",AcctCode,0)),"UNKNOWN"))</f>
        <v/>
      </c>
      <c r="F591">
        <f>IF(GL_Paste!$B588="","",IFERROR(INDEX(AcctSub,MATCH(GL_Paste!$B588&amp;"",AcctCode,0)),"UNKNOWN"))</f>
        <v/>
      </c>
    </row>
    <row r="592">
      <c r="A592" s="40">
        <f>IF(GL_Paste!$B589="","",N(GL_Paste!$H589)-N(GL_Paste!$G589))</f>
        <v/>
      </c>
      <c r="B592" s="43">
        <f>IF(GL_Paste!$B589="","",DATE(YEAR(GL_Paste!$E589),MONTH(GL_Paste!$E589),1))</f>
        <v/>
      </c>
      <c r="C592">
        <f>IF(GL_Paste!$B589="","",IF(TRIM(GL_Paste!$M589)&lt;&gt;"",TRIM(GL_Paste!$M589),IFERROR(MID(GL_Paste!$I589,FIND("[",GL_Paste!$I589)+1,FIND("]",GL_Paste!$I589)-FIND("[",GL_Paste!$I589)-1),"")))</f>
        <v/>
      </c>
      <c r="D592">
        <f>IF(GL_Paste!$B589="","",IFERROR(INDEX(DeptName,MATCH($C592,DeptTag,0)),"UNALLOCATED"))</f>
        <v/>
      </c>
      <c r="E592">
        <f>IF(GL_Paste!$B589="","",IFERROR(INDEX(AcctCat,MATCH(GL_Paste!$B589&amp;"",AcctCode,0)),"UNKNOWN"))</f>
        <v/>
      </c>
      <c r="F592">
        <f>IF(GL_Paste!$B589="","",IFERROR(INDEX(AcctSub,MATCH(GL_Paste!$B589&amp;"",AcctCode,0)),"UNKNOWN"))</f>
        <v/>
      </c>
    </row>
    <row r="593">
      <c r="A593" s="40">
        <f>IF(GL_Paste!$B590="","",N(GL_Paste!$H590)-N(GL_Paste!$G590))</f>
        <v/>
      </c>
      <c r="B593" s="43">
        <f>IF(GL_Paste!$B590="","",DATE(YEAR(GL_Paste!$E590),MONTH(GL_Paste!$E590),1))</f>
        <v/>
      </c>
      <c r="C593">
        <f>IF(GL_Paste!$B590="","",IF(TRIM(GL_Paste!$M590)&lt;&gt;"",TRIM(GL_Paste!$M590),IFERROR(MID(GL_Paste!$I590,FIND("[",GL_Paste!$I590)+1,FIND("]",GL_Paste!$I590)-FIND("[",GL_Paste!$I590)-1),"")))</f>
        <v/>
      </c>
      <c r="D593">
        <f>IF(GL_Paste!$B590="","",IFERROR(INDEX(DeptName,MATCH($C593,DeptTag,0)),"UNALLOCATED"))</f>
        <v/>
      </c>
      <c r="E593">
        <f>IF(GL_Paste!$B590="","",IFERROR(INDEX(AcctCat,MATCH(GL_Paste!$B590&amp;"",AcctCode,0)),"UNKNOWN"))</f>
        <v/>
      </c>
      <c r="F593">
        <f>IF(GL_Paste!$B590="","",IFERROR(INDEX(AcctSub,MATCH(GL_Paste!$B590&amp;"",AcctCode,0)),"UNKNOWN"))</f>
        <v/>
      </c>
    </row>
    <row r="594">
      <c r="A594" s="40">
        <f>IF(GL_Paste!$B591="","",N(GL_Paste!$H591)-N(GL_Paste!$G591))</f>
        <v/>
      </c>
      <c r="B594" s="43">
        <f>IF(GL_Paste!$B591="","",DATE(YEAR(GL_Paste!$E591),MONTH(GL_Paste!$E591),1))</f>
        <v/>
      </c>
      <c r="C594">
        <f>IF(GL_Paste!$B591="","",IF(TRIM(GL_Paste!$M591)&lt;&gt;"",TRIM(GL_Paste!$M591),IFERROR(MID(GL_Paste!$I591,FIND("[",GL_Paste!$I591)+1,FIND("]",GL_Paste!$I591)-FIND("[",GL_Paste!$I591)-1),"")))</f>
        <v/>
      </c>
      <c r="D594">
        <f>IF(GL_Paste!$B591="","",IFERROR(INDEX(DeptName,MATCH($C594,DeptTag,0)),"UNALLOCATED"))</f>
        <v/>
      </c>
      <c r="E594">
        <f>IF(GL_Paste!$B591="","",IFERROR(INDEX(AcctCat,MATCH(GL_Paste!$B591&amp;"",AcctCode,0)),"UNKNOWN"))</f>
        <v/>
      </c>
      <c r="F594">
        <f>IF(GL_Paste!$B591="","",IFERROR(INDEX(AcctSub,MATCH(GL_Paste!$B591&amp;"",AcctCode,0)),"UNKNOWN"))</f>
        <v/>
      </c>
    </row>
    <row r="595">
      <c r="A595" s="40">
        <f>IF(GL_Paste!$B592="","",N(GL_Paste!$H592)-N(GL_Paste!$G592))</f>
        <v/>
      </c>
      <c r="B595" s="43">
        <f>IF(GL_Paste!$B592="","",DATE(YEAR(GL_Paste!$E592),MONTH(GL_Paste!$E592),1))</f>
        <v/>
      </c>
      <c r="C595">
        <f>IF(GL_Paste!$B592="","",IF(TRIM(GL_Paste!$M592)&lt;&gt;"",TRIM(GL_Paste!$M592),IFERROR(MID(GL_Paste!$I592,FIND("[",GL_Paste!$I592)+1,FIND("]",GL_Paste!$I592)-FIND("[",GL_Paste!$I592)-1),"")))</f>
        <v/>
      </c>
      <c r="D595">
        <f>IF(GL_Paste!$B592="","",IFERROR(INDEX(DeptName,MATCH($C595,DeptTag,0)),"UNALLOCATED"))</f>
        <v/>
      </c>
      <c r="E595">
        <f>IF(GL_Paste!$B592="","",IFERROR(INDEX(AcctCat,MATCH(GL_Paste!$B592&amp;"",AcctCode,0)),"UNKNOWN"))</f>
        <v/>
      </c>
      <c r="F595">
        <f>IF(GL_Paste!$B592="","",IFERROR(INDEX(AcctSub,MATCH(GL_Paste!$B592&amp;"",AcctCode,0)),"UNKNOWN"))</f>
        <v/>
      </c>
    </row>
    <row r="596">
      <c r="A596" s="40">
        <f>IF(GL_Paste!$B593="","",N(GL_Paste!$H593)-N(GL_Paste!$G593))</f>
        <v/>
      </c>
      <c r="B596" s="43">
        <f>IF(GL_Paste!$B593="","",DATE(YEAR(GL_Paste!$E593),MONTH(GL_Paste!$E593),1))</f>
        <v/>
      </c>
      <c r="C596">
        <f>IF(GL_Paste!$B593="","",IF(TRIM(GL_Paste!$M593)&lt;&gt;"",TRIM(GL_Paste!$M593),IFERROR(MID(GL_Paste!$I593,FIND("[",GL_Paste!$I593)+1,FIND("]",GL_Paste!$I593)-FIND("[",GL_Paste!$I593)-1),"")))</f>
        <v/>
      </c>
      <c r="D596">
        <f>IF(GL_Paste!$B593="","",IFERROR(INDEX(DeptName,MATCH($C596,DeptTag,0)),"UNALLOCATED"))</f>
        <v/>
      </c>
      <c r="E596">
        <f>IF(GL_Paste!$B593="","",IFERROR(INDEX(AcctCat,MATCH(GL_Paste!$B593&amp;"",AcctCode,0)),"UNKNOWN"))</f>
        <v/>
      </c>
      <c r="F596">
        <f>IF(GL_Paste!$B593="","",IFERROR(INDEX(AcctSub,MATCH(GL_Paste!$B593&amp;"",AcctCode,0)),"UNKNOWN"))</f>
        <v/>
      </c>
    </row>
    <row r="597">
      <c r="A597" s="40">
        <f>IF(GL_Paste!$B594="","",N(GL_Paste!$H594)-N(GL_Paste!$G594))</f>
        <v/>
      </c>
      <c r="B597" s="43">
        <f>IF(GL_Paste!$B594="","",DATE(YEAR(GL_Paste!$E594),MONTH(GL_Paste!$E594),1))</f>
        <v/>
      </c>
      <c r="C597">
        <f>IF(GL_Paste!$B594="","",IF(TRIM(GL_Paste!$M594)&lt;&gt;"",TRIM(GL_Paste!$M594),IFERROR(MID(GL_Paste!$I594,FIND("[",GL_Paste!$I594)+1,FIND("]",GL_Paste!$I594)-FIND("[",GL_Paste!$I594)-1),"")))</f>
        <v/>
      </c>
      <c r="D597">
        <f>IF(GL_Paste!$B594="","",IFERROR(INDEX(DeptName,MATCH($C597,DeptTag,0)),"UNALLOCATED"))</f>
        <v/>
      </c>
      <c r="E597">
        <f>IF(GL_Paste!$B594="","",IFERROR(INDEX(AcctCat,MATCH(GL_Paste!$B594&amp;"",AcctCode,0)),"UNKNOWN"))</f>
        <v/>
      </c>
      <c r="F597">
        <f>IF(GL_Paste!$B594="","",IFERROR(INDEX(AcctSub,MATCH(GL_Paste!$B594&amp;"",AcctCode,0)),"UNKNOWN"))</f>
        <v/>
      </c>
    </row>
    <row r="598">
      <c r="A598" s="40">
        <f>IF(GL_Paste!$B595="","",N(GL_Paste!$H595)-N(GL_Paste!$G595))</f>
        <v/>
      </c>
      <c r="B598" s="43">
        <f>IF(GL_Paste!$B595="","",DATE(YEAR(GL_Paste!$E595),MONTH(GL_Paste!$E595),1))</f>
        <v/>
      </c>
      <c r="C598">
        <f>IF(GL_Paste!$B595="","",IF(TRIM(GL_Paste!$M595)&lt;&gt;"",TRIM(GL_Paste!$M595),IFERROR(MID(GL_Paste!$I595,FIND("[",GL_Paste!$I595)+1,FIND("]",GL_Paste!$I595)-FIND("[",GL_Paste!$I595)-1),"")))</f>
        <v/>
      </c>
      <c r="D598">
        <f>IF(GL_Paste!$B595="","",IFERROR(INDEX(DeptName,MATCH($C598,DeptTag,0)),"UNALLOCATED"))</f>
        <v/>
      </c>
      <c r="E598">
        <f>IF(GL_Paste!$B595="","",IFERROR(INDEX(AcctCat,MATCH(GL_Paste!$B595&amp;"",AcctCode,0)),"UNKNOWN"))</f>
        <v/>
      </c>
      <c r="F598">
        <f>IF(GL_Paste!$B595="","",IFERROR(INDEX(AcctSub,MATCH(GL_Paste!$B595&amp;"",AcctCode,0)),"UNKNOWN"))</f>
        <v/>
      </c>
    </row>
    <row r="599">
      <c r="A599" s="40">
        <f>IF(GL_Paste!$B596="","",N(GL_Paste!$H596)-N(GL_Paste!$G596))</f>
        <v/>
      </c>
      <c r="B599" s="43">
        <f>IF(GL_Paste!$B596="","",DATE(YEAR(GL_Paste!$E596),MONTH(GL_Paste!$E596),1))</f>
        <v/>
      </c>
      <c r="C599">
        <f>IF(GL_Paste!$B596="","",IF(TRIM(GL_Paste!$M596)&lt;&gt;"",TRIM(GL_Paste!$M596),IFERROR(MID(GL_Paste!$I596,FIND("[",GL_Paste!$I596)+1,FIND("]",GL_Paste!$I596)-FIND("[",GL_Paste!$I596)-1),"")))</f>
        <v/>
      </c>
      <c r="D599">
        <f>IF(GL_Paste!$B596="","",IFERROR(INDEX(DeptName,MATCH($C599,DeptTag,0)),"UNALLOCATED"))</f>
        <v/>
      </c>
      <c r="E599">
        <f>IF(GL_Paste!$B596="","",IFERROR(INDEX(AcctCat,MATCH(GL_Paste!$B596&amp;"",AcctCode,0)),"UNKNOWN"))</f>
        <v/>
      </c>
      <c r="F599">
        <f>IF(GL_Paste!$B596="","",IFERROR(INDEX(AcctSub,MATCH(GL_Paste!$B596&amp;"",AcctCode,0)),"UNKNOWN"))</f>
        <v/>
      </c>
    </row>
    <row r="600">
      <c r="A600" s="40">
        <f>IF(GL_Paste!$B597="","",N(GL_Paste!$H597)-N(GL_Paste!$G597))</f>
        <v/>
      </c>
      <c r="B600" s="43">
        <f>IF(GL_Paste!$B597="","",DATE(YEAR(GL_Paste!$E597),MONTH(GL_Paste!$E597),1))</f>
        <v/>
      </c>
      <c r="C600">
        <f>IF(GL_Paste!$B597="","",IF(TRIM(GL_Paste!$M597)&lt;&gt;"",TRIM(GL_Paste!$M597),IFERROR(MID(GL_Paste!$I597,FIND("[",GL_Paste!$I597)+1,FIND("]",GL_Paste!$I597)-FIND("[",GL_Paste!$I597)-1),"")))</f>
        <v/>
      </c>
      <c r="D600">
        <f>IF(GL_Paste!$B597="","",IFERROR(INDEX(DeptName,MATCH($C600,DeptTag,0)),"UNALLOCATED"))</f>
        <v/>
      </c>
      <c r="E600">
        <f>IF(GL_Paste!$B597="","",IFERROR(INDEX(AcctCat,MATCH(GL_Paste!$B597&amp;"",AcctCode,0)),"UNKNOWN"))</f>
        <v/>
      </c>
      <c r="F600">
        <f>IF(GL_Paste!$B597="","",IFERROR(INDEX(AcctSub,MATCH(GL_Paste!$B597&amp;"",AcctCode,0)),"UNKNOWN"))</f>
        <v/>
      </c>
    </row>
    <row r="601">
      <c r="A601" s="40">
        <f>IF(GL_Paste!$B598="","",N(GL_Paste!$H598)-N(GL_Paste!$G598))</f>
        <v/>
      </c>
      <c r="B601" s="43">
        <f>IF(GL_Paste!$B598="","",DATE(YEAR(GL_Paste!$E598),MONTH(GL_Paste!$E598),1))</f>
        <v/>
      </c>
      <c r="C601">
        <f>IF(GL_Paste!$B598="","",IF(TRIM(GL_Paste!$M598)&lt;&gt;"",TRIM(GL_Paste!$M598),IFERROR(MID(GL_Paste!$I598,FIND("[",GL_Paste!$I598)+1,FIND("]",GL_Paste!$I598)-FIND("[",GL_Paste!$I598)-1),"")))</f>
        <v/>
      </c>
      <c r="D601">
        <f>IF(GL_Paste!$B598="","",IFERROR(INDEX(DeptName,MATCH($C601,DeptTag,0)),"UNALLOCATED"))</f>
        <v/>
      </c>
      <c r="E601">
        <f>IF(GL_Paste!$B598="","",IFERROR(INDEX(AcctCat,MATCH(GL_Paste!$B598&amp;"",AcctCode,0)),"UNKNOWN"))</f>
        <v/>
      </c>
      <c r="F601">
        <f>IF(GL_Paste!$B598="","",IFERROR(INDEX(AcctSub,MATCH(GL_Paste!$B598&amp;"",AcctCode,0)),"UNKNOWN"))</f>
        <v/>
      </c>
    </row>
    <row r="602">
      <c r="A602" s="40">
        <f>IF(GL_Paste!$B599="","",N(GL_Paste!$H599)-N(GL_Paste!$G599))</f>
        <v/>
      </c>
      <c r="B602" s="43">
        <f>IF(GL_Paste!$B599="","",DATE(YEAR(GL_Paste!$E599),MONTH(GL_Paste!$E599),1))</f>
        <v/>
      </c>
      <c r="C602">
        <f>IF(GL_Paste!$B599="","",IF(TRIM(GL_Paste!$M599)&lt;&gt;"",TRIM(GL_Paste!$M599),IFERROR(MID(GL_Paste!$I599,FIND("[",GL_Paste!$I599)+1,FIND("]",GL_Paste!$I599)-FIND("[",GL_Paste!$I599)-1),"")))</f>
        <v/>
      </c>
      <c r="D602">
        <f>IF(GL_Paste!$B599="","",IFERROR(INDEX(DeptName,MATCH($C602,DeptTag,0)),"UNALLOCATED"))</f>
        <v/>
      </c>
      <c r="E602">
        <f>IF(GL_Paste!$B599="","",IFERROR(INDEX(AcctCat,MATCH(GL_Paste!$B599&amp;"",AcctCode,0)),"UNKNOWN"))</f>
        <v/>
      </c>
      <c r="F602">
        <f>IF(GL_Paste!$B599="","",IFERROR(INDEX(AcctSub,MATCH(GL_Paste!$B599&amp;"",AcctCode,0)),"UNKNOWN"))</f>
        <v/>
      </c>
    </row>
    <row r="603">
      <c r="A603" s="40">
        <f>IF(GL_Paste!$B600="","",N(GL_Paste!$H600)-N(GL_Paste!$G600))</f>
        <v/>
      </c>
      <c r="B603" s="43">
        <f>IF(GL_Paste!$B600="","",DATE(YEAR(GL_Paste!$E600),MONTH(GL_Paste!$E600),1))</f>
        <v/>
      </c>
      <c r="C603">
        <f>IF(GL_Paste!$B600="","",IF(TRIM(GL_Paste!$M600)&lt;&gt;"",TRIM(GL_Paste!$M600),IFERROR(MID(GL_Paste!$I600,FIND("[",GL_Paste!$I600)+1,FIND("]",GL_Paste!$I600)-FIND("[",GL_Paste!$I600)-1),"")))</f>
        <v/>
      </c>
      <c r="D603">
        <f>IF(GL_Paste!$B600="","",IFERROR(INDEX(DeptName,MATCH($C603,DeptTag,0)),"UNALLOCATED"))</f>
        <v/>
      </c>
      <c r="E603">
        <f>IF(GL_Paste!$B600="","",IFERROR(INDEX(AcctCat,MATCH(GL_Paste!$B600&amp;"",AcctCode,0)),"UNKNOWN"))</f>
        <v/>
      </c>
      <c r="F603">
        <f>IF(GL_Paste!$B600="","",IFERROR(INDEX(AcctSub,MATCH(GL_Paste!$B600&amp;"",AcctCode,0)),"UNKNOWN"))</f>
        <v/>
      </c>
    </row>
    <row r="604">
      <c r="A604" s="40">
        <f>IF(GL_Paste!$B601="","",N(GL_Paste!$H601)-N(GL_Paste!$G601))</f>
        <v/>
      </c>
      <c r="B604" s="43">
        <f>IF(GL_Paste!$B601="","",DATE(YEAR(GL_Paste!$E601),MONTH(GL_Paste!$E601),1))</f>
        <v/>
      </c>
      <c r="C604">
        <f>IF(GL_Paste!$B601="","",IF(TRIM(GL_Paste!$M601)&lt;&gt;"",TRIM(GL_Paste!$M601),IFERROR(MID(GL_Paste!$I601,FIND("[",GL_Paste!$I601)+1,FIND("]",GL_Paste!$I601)-FIND("[",GL_Paste!$I601)-1),"")))</f>
        <v/>
      </c>
      <c r="D604">
        <f>IF(GL_Paste!$B601="","",IFERROR(INDEX(DeptName,MATCH($C604,DeptTag,0)),"UNALLOCATED"))</f>
        <v/>
      </c>
      <c r="E604">
        <f>IF(GL_Paste!$B601="","",IFERROR(INDEX(AcctCat,MATCH(GL_Paste!$B601&amp;"",AcctCode,0)),"UNKNOWN"))</f>
        <v/>
      </c>
      <c r="F604">
        <f>IF(GL_Paste!$B601="","",IFERROR(INDEX(AcctSub,MATCH(GL_Paste!$B601&amp;"",AcctCode,0)),"UNKNOWN"))</f>
        <v/>
      </c>
    </row>
    <row r="605">
      <c r="A605" s="40">
        <f>IF(GL_Paste!$B602="","",N(GL_Paste!$H602)-N(GL_Paste!$G602))</f>
        <v/>
      </c>
      <c r="B605" s="43">
        <f>IF(GL_Paste!$B602="","",DATE(YEAR(GL_Paste!$E602),MONTH(GL_Paste!$E602),1))</f>
        <v/>
      </c>
      <c r="C605">
        <f>IF(GL_Paste!$B602="","",IF(TRIM(GL_Paste!$M602)&lt;&gt;"",TRIM(GL_Paste!$M602),IFERROR(MID(GL_Paste!$I602,FIND("[",GL_Paste!$I602)+1,FIND("]",GL_Paste!$I602)-FIND("[",GL_Paste!$I602)-1),"")))</f>
        <v/>
      </c>
      <c r="D605">
        <f>IF(GL_Paste!$B602="","",IFERROR(INDEX(DeptName,MATCH($C605,DeptTag,0)),"UNALLOCATED"))</f>
        <v/>
      </c>
      <c r="E605">
        <f>IF(GL_Paste!$B602="","",IFERROR(INDEX(AcctCat,MATCH(GL_Paste!$B602&amp;"",AcctCode,0)),"UNKNOWN"))</f>
        <v/>
      </c>
      <c r="F605">
        <f>IF(GL_Paste!$B602="","",IFERROR(INDEX(AcctSub,MATCH(GL_Paste!$B602&amp;"",AcctCode,0)),"UNKNOWN"))</f>
        <v/>
      </c>
    </row>
    <row r="606">
      <c r="A606" s="40">
        <f>IF(GL_Paste!$B603="","",N(GL_Paste!$H603)-N(GL_Paste!$G603))</f>
        <v/>
      </c>
      <c r="B606" s="43">
        <f>IF(GL_Paste!$B603="","",DATE(YEAR(GL_Paste!$E603),MONTH(GL_Paste!$E603),1))</f>
        <v/>
      </c>
      <c r="C606">
        <f>IF(GL_Paste!$B603="","",IF(TRIM(GL_Paste!$M603)&lt;&gt;"",TRIM(GL_Paste!$M603),IFERROR(MID(GL_Paste!$I603,FIND("[",GL_Paste!$I603)+1,FIND("]",GL_Paste!$I603)-FIND("[",GL_Paste!$I603)-1),"")))</f>
        <v/>
      </c>
      <c r="D606">
        <f>IF(GL_Paste!$B603="","",IFERROR(INDEX(DeptName,MATCH($C606,DeptTag,0)),"UNALLOCATED"))</f>
        <v/>
      </c>
      <c r="E606">
        <f>IF(GL_Paste!$B603="","",IFERROR(INDEX(AcctCat,MATCH(GL_Paste!$B603&amp;"",AcctCode,0)),"UNKNOWN"))</f>
        <v/>
      </c>
      <c r="F606">
        <f>IF(GL_Paste!$B603="","",IFERROR(INDEX(AcctSub,MATCH(GL_Paste!$B603&amp;"",AcctCode,0)),"UNKNOWN"))</f>
        <v/>
      </c>
    </row>
    <row r="607">
      <c r="A607" s="40">
        <f>IF(GL_Paste!$B604="","",N(GL_Paste!$H604)-N(GL_Paste!$G604))</f>
        <v/>
      </c>
      <c r="B607" s="43">
        <f>IF(GL_Paste!$B604="","",DATE(YEAR(GL_Paste!$E604),MONTH(GL_Paste!$E604),1))</f>
        <v/>
      </c>
      <c r="C607">
        <f>IF(GL_Paste!$B604="","",IF(TRIM(GL_Paste!$M604)&lt;&gt;"",TRIM(GL_Paste!$M604),IFERROR(MID(GL_Paste!$I604,FIND("[",GL_Paste!$I604)+1,FIND("]",GL_Paste!$I604)-FIND("[",GL_Paste!$I604)-1),"")))</f>
        <v/>
      </c>
      <c r="D607">
        <f>IF(GL_Paste!$B604="","",IFERROR(INDEX(DeptName,MATCH($C607,DeptTag,0)),"UNALLOCATED"))</f>
        <v/>
      </c>
      <c r="E607">
        <f>IF(GL_Paste!$B604="","",IFERROR(INDEX(AcctCat,MATCH(GL_Paste!$B604&amp;"",AcctCode,0)),"UNKNOWN"))</f>
        <v/>
      </c>
      <c r="F607">
        <f>IF(GL_Paste!$B604="","",IFERROR(INDEX(AcctSub,MATCH(GL_Paste!$B604&amp;"",AcctCode,0)),"UNKNOWN"))</f>
        <v/>
      </c>
    </row>
    <row r="608">
      <c r="A608" s="40">
        <f>IF(GL_Paste!$B605="","",N(GL_Paste!$H605)-N(GL_Paste!$G605))</f>
        <v/>
      </c>
      <c r="B608" s="43">
        <f>IF(GL_Paste!$B605="","",DATE(YEAR(GL_Paste!$E605),MONTH(GL_Paste!$E605),1))</f>
        <v/>
      </c>
      <c r="C608">
        <f>IF(GL_Paste!$B605="","",IF(TRIM(GL_Paste!$M605)&lt;&gt;"",TRIM(GL_Paste!$M605),IFERROR(MID(GL_Paste!$I605,FIND("[",GL_Paste!$I605)+1,FIND("]",GL_Paste!$I605)-FIND("[",GL_Paste!$I605)-1),"")))</f>
        <v/>
      </c>
      <c r="D608">
        <f>IF(GL_Paste!$B605="","",IFERROR(INDEX(DeptName,MATCH($C608,DeptTag,0)),"UNALLOCATED"))</f>
        <v/>
      </c>
      <c r="E608">
        <f>IF(GL_Paste!$B605="","",IFERROR(INDEX(AcctCat,MATCH(GL_Paste!$B605&amp;"",AcctCode,0)),"UNKNOWN"))</f>
        <v/>
      </c>
      <c r="F608">
        <f>IF(GL_Paste!$B605="","",IFERROR(INDEX(AcctSub,MATCH(GL_Paste!$B605&amp;"",AcctCode,0)),"UNKNOWN"))</f>
        <v/>
      </c>
    </row>
    <row r="609">
      <c r="A609" s="40">
        <f>IF(GL_Paste!$B606="","",N(GL_Paste!$H606)-N(GL_Paste!$G606))</f>
        <v/>
      </c>
      <c r="B609" s="43">
        <f>IF(GL_Paste!$B606="","",DATE(YEAR(GL_Paste!$E606),MONTH(GL_Paste!$E606),1))</f>
        <v/>
      </c>
      <c r="C609">
        <f>IF(GL_Paste!$B606="","",IF(TRIM(GL_Paste!$M606)&lt;&gt;"",TRIM(GL_Paste!$M606),IFERROR(MID(GL_Paste!$I606,FIND("[",GL_Paste!$I606)+1,FIND("]",GL_Paste!$I606)-FIND("[",GL_Paste!$I606)-1),"")))</f>
        <v/>
      </c>
      <c r="D609">
        <f>IF(GL_Paste!$B606="","",IFERROR(INDEX(DeptName,MATCH($C609,DeptTag,0)),"UNALLOCATED"))</f>
        <v/>
      </c>
      <c r="E609">
        <f>IF(GL_Paste!$B606="","",IFERROR(INDEX(AcctCat,MATCH(GL_Paste!$B606&amp;"",AcctCode,0)),"UNKNOWN"))</f>
        <v/>
      </c>
      <c r="F609">
        <f>IF(GL_Paste!$B606="","",IFERROR(INDEX(AcctSub,MATCH(GL_Paste!$B606&amp;"",AcctCode,0)),"UNKNOWN"))</f>
        <v/>
      </c>
    </row>
    <row r="610">
      <c r="A610" s="40">
        <f>IF(GL_Paste!$B607="","",N(GL_Paste!$H607)-N(GL_Paste!$G607))</f>
        <v/>
      </c>
      <c r="B610" s="43">
        <f>IF(GL_Paste!$B607="","",DATE(YEAR(GL_Paste!$E607),MONTH(GL_Paste!$E607),1))</f>
        <v/>
      </c>
      <c r="C610">
        <f>IF(GL_Paste!$B607="","",IF(TRIM(GL_Paste!$M607)&lt;&gt;"",TRIM(GL_Paste!$M607),IFERROR(MID(GL_Paste!$I607,FIND("[",GL_Paste!$I607)+1,FIND("]",GL_Paste!$I607)-FIND("[",GL_Paste!$I607)-1),"")))</f>
        <v/>
      </c>
      <c r="D610">
        <f>IF(GL_Paste!$B607="","",IFERROR(INDEX(DeptName,MATCH($C610,DeptTag,0)),"UNALLOCATED"))</f>
        <v/>
      </c>
      <c r="E610">
        <f>IF(GL_Paste!$B607="","",IFERROR(INDEX(AcctCat,MATCH(GL_Paste!$B607&amp;"",AcctCode,0)),"UNKNOWN"))</f>
        <v/>
      </c>
      <c r="F610">
        <f>IF(GL_Paste!$B607="","",IFERROR(INDEX(AcctSub,MATCH(GL_Paste!$B607&amp;"",AcctCode,0)),"UNKNOWN"))</f>
        <v/>
      </c>
    </row>
    <row r="611">
      <c r="A611" s="40">
        <f>IF(GL_Paste!$B608="","",N(GL_Paste!$H608)-N(GL_Paste!$G608))</f>
        <v/>
      </c>
      <c r="B611" s="43">
        <f>IF(GL_Paste!$B608="","",DATE(YEAR(GL_Paste!$E608),MONTH(GL_Paste!$E608),1))</f>
        <v/>
      </c>
      <c r="C611">
        <f>IF(GL_Paste!$B608="","",IF(TRIM(GL_Paste!$M608)&lt;&gt;"",TRIM(GL_Paste!$M608),IFERROR(MID(GL_Paste!$I608,FIND("[",GL_Paste!$I608)+1,FIND("]",GL_Paste!$I608)-FIND("[",GL_Paste!$I608)-1),"")))</f>
        <v/>
      </c>
      <c r="D611">
        <f>IF(GL_Paste!$B608="","",IFERROR(INDEX(DeptName,MATCH($C611,DeptTag,0)),"UNALLOCATED"))</f>
        <v/>
      </c>
      <c r="E611">
        <f>IF(GL_Paste!$B608="","",IFERROR(INDEX(AcctCat,MATCH(GL_Paste!$B608&amp;"",AcctCode,0)),"UNKNOWN"))</f>
        <v/>
      </c>
      <c r="F611">
        <f>IF(GL_Paste!$B608="","",IFERROR(INDEX(AcctSub,MATCH(GL_Paste!$B608&amp;"",AcctCode,0)),"UNKNOWN"))</f>
        <v/>
      </c>
    </row>
    <row r="612">
      <c r="A612" s="40">
        <f>IF(GL_Paste!$B609="","",N(GL_Paste!$H609)-N(GL_Paste!$G609))</f>
        <v/>
      </c>
      <c r="B612" s="43">
        <f>IF(GL_Paste!$B609="","",DATE(YEAR(GL_Paste!$E609),MONTH(GL_Paste!$E609),1))</f>
        <v/>
      </c>
      <c r="C612">
        <f>IF(GL_Paste!$B609="","",IF(TRIM(GL_Paste!$M609)&lt;&gt;"",TRIM(GL_Paste!$M609),IFERROR(MID(GL_Paste!$I609,FIND("[",GL_Paste!$I609)+1,FIND("]",GL_Paste!$I609)-FIND("[",GL_Paste!$I609)-1),"")))</f>
        <v/>
      </c>
      <c r="D612">
        <f>IF(GL_Paste!$B609="","",IFERROR(INDEX(DeptName,MATCH($C612,DeptTag,0)),"UNALLOCATED"))</f>
        <v/>
      </c>
      <c r="E612">
        <f>IF(GL_Paste!$B609="","",IFERROR(INDEX(AcctCat,MATCH(GL_Paste!$B609&amp;"",AcctCode,0)),"UNKNOWN"))</f>
        <v/>
      </c>
      <c r="F612">
        <f>IF(GL_Paste!$B609="","",IFERROR(INDEX(AcctSub,MATCH(GL_Paste!$B609&amp;"",AcctCode,0)),"UNKNOWN"))</f>
        <v/>
      </c>
    </row>
    <row r="613">
      <c r="A613" s="40">
        <f>IF(GL_Paste!$B610="","",N(GL_Paste!$H610)-N(GL_Paste!$G610))</f>
        <v/>
      </c>
      <c r="B613" s="43">
        <f>IF(GL_Paste!$B610="","",DATE(YEAR(GL_Paste!$E610),MONTH(GL_Paste!$E610),1))</f>
        <v/>
      </c>
      <c r="C613">
        <f>IF(GL_Paste!$B610="","",IF(TRIM(GL_Paste!$M610)&lt;&gt;"",TRIM(GL_Paste!$M610),IFERROR(MID(GL_Paste!$I610,FIND("[",GL_Paste!$I610)+1,FIND("]",GL_Paste!$I610)-FIND("[",GL_Paste!$I610)-1),"")))</f>
        <v/>
      </c>
      <c r="D613">
        <f>IF(GL_Paste!$B610="","",IFERROR(INDEX(DeptName,MATCH($C613,DeptTag,0)),"UNALLOCATED"))</f>
        <v/>
      </c>
      <c r="E613">
        <f>IF(GL_Paste!$B610="","",IFERROR(INDEX(AcctCat,MATCH(GL_Paste!$B610&amp;"",AcctCode,0)),"UNKNOWN"))</f>
        <v/>
      </c>
      <c r="F613">
        <f>IF(GL_Paste!$B610="","",IFERROR(INDEX(AcctSub,MATCH(GL_Paste!$B610&amp;"",AcctCode,0)),"UNKNOWN"))</f>
        <v/>
      </c>
    </row>
    <row r="614">
      <c r="A614" s="40">
        <f>IF(GL_Paste!$B611="","",N(GL_Paste!$H611)-N(GL_Paste!$G611))</f>
        <v/>
      </c>
      <c r="B614" s="43">
        <f>IF(GL_Paste!$B611="","",DATE(YEAR(GL_Paste!$E611),MONTH(GL_Paste!$E611),1))</f>
        <v/>
      </c>
      <c r="C614">
        <f>IF(GL_Paste!$B611="","",IF(TRIM(GL_Paste!$M611)&lt;&gt;"",TRIM(GL_Paste!$M611),IFERROR(MID(GL_Paste!$I611,FIND("[",GL_Paste!$I611)+1,FIND("]",GL_Paste!$I611)-FIND("[",GL_Paste!$I611)-1),"")))</f>
        <v/>
      </c>
      <c r="D614">
        <f>IF(GL_Paste!$B611="","",IFERROR(INDEX(DeptName,MATCH($C614,DeptTag,0)),"UNALLOCATED"))</f>
        <v/>
      </c>
      <c r="E614">
        <f>IF(GL_Paste!$B611="","",IFERROR(INDEX(AcctCat,MATCH(GL_Paste!$B611&amp;"",AcctCode,0)),"UNKNOWN"))</f>
        <v/>
      </c>
      <c r="F614">
        <f>IF(GL_Paste!$B611="","",IFERROR(INDEX(AcctSub,MATCH(GL_Paste!$B611&amp;"",AcctCode,0)),"UNKNOWN"))</f>
        <v/>
      </c>
    </row>
    <row r="615">
      <c r="A615" s="40">
        <f>IF(GL_Paste!$B612="","",N(GL_Paste!$H612)-N(GL_Paste!$G612))</f>
        <v/>
      </c>
      <c r="B615" s="43">
        <f>IF(GL_Paste!$B612="","",DATE(YEAR(GL_Paste!$E612),MONTH(GL_Paste!$E612),1))</f>
        <v/>
      </c>
      <c r="C615">
        <f>IF(GL_Paste!$B612="","",IF(TRIM(GL_Paste!$M612)&lt;&gt;"",TRIM(GL_Paste!$M612),IFERROR(MID(GL_Paste!$I612,FIND("[",GL_Paste!$I612)+1,FIND("]",GL_Paste!$I612)-FIND("[",GL_Paste!$I612)-1),"")))</f>
        <v/>
      </c>
      <c r="D615">
        <f>IF(GL_Paste!$B612="","",IFERROR(INDEX(DeptName,MATCH($C615,DeptTag,0)),"UNALLOCATED"))</f>
        <v/>
      </c>
      <c r="E615">
        <f>IF(GL_Paste!$B612="","",IFERROR(INDEX(AcctCat,MATCH(GL_Paste!$B612&amp;"",AcctCode,0)),"UNKNOWN"))</f>
        <v/>
      </c>
      <c r="F615">
        <f>IF(GL_Paste!$B612="","",IFERROR(INDEX(AcctSub,MATCH(GL_Paste!$B612&amp;"",AcctCode,0)),"UNKNOWN"))</f>
        <v/>
      </c>
    </row>
    <row r="616">
      <c r="A616" s="40">
        <f>IF(GL_Paste!$B613="","",N(GL_Paste!$H613)-N(GL_Paste!$G613))</f>
        <v/>
      </c>
      <c r="B616" s="43">
        <f>IF(GL_Paste!$B613="","",DATE(YEAR(GL_Paste!$E613),MONTH(GL_Paste!$E613),1))</f>
        <v/>
      </c>
      <c r="C616">
        <f>IF(GL_Paste!$B613="","",IF(TRIM(GL_Paste!$M613)&lt;&gt;"",TRIM(GL_Paste!$M613),IFERROR(MID(GL_Paste!$I613,FIND("[",GL_Paste!$I613)+1,FIND("]",GL_Paste!$I613)-FIND("[",GL_Paste!$I613)-1),"")))</f>
        <v/>
      </c>
      <c r="D616">
        <f>IF(GL_Paste!$B613="","",IFERROR(INDEX(DeptName,MATCH($C616,DeptTag,0)),"UNALLOCATED"))</f>
        <v/>
      </c>
      <c r="E616">
        <f>IF(GL_Paste!$B613="","",IFERROR(INDEX(AcctCat,MATCH(GL_Paste!$B613&amp;"",AcctCode,0)),"UNKNOWN"))</f>
        <v/>
      </c>
      <c r="F616">
        <f>IF(GL_Paste!$B613="","",IFERROR(INDEX(AcctSub,MATCH(GL_Paste!$B613&amp;"",AcctCode,0)),"UNKNOWN"))</f>
        <v/>
      </c>
    </row>
    <row r="617">
      <c r="A617" s="40">
        <f>IF(GL_Paste!$B614="","",N(GL_Paste!$H614)-N(GL_Paste!$G614))</f>
        <v/>
      </c>
      <c r="B617" s="43">
        <f>IF(GL_Paste!$B614="","",DATE(YEAR(GL_Paste!$E614),MONTH(GL_Paste!$E614),1))</f>
        <v/>
      </c>
      <c r="C617">
        <f>IF(GL_Paste!$B614="","",IF(TRIM(GL_Paste!$M614)&lt;&gt;"",TRIM(GL_Paste!$M614),IFERROR(MID(GL_Paste!$I614,FIND("[",GL_Paste!$I614)+1,FIND("]",GL_Paste!$I614)-FIND("[",GL_Paste!$I614)-1),"")))</f>
        <v/>
      </c>
      <c r="D617">
        <f>IF(GL_Paste!$B614="","",IFERROR(INDEX(DeptName,MATCH($C617,DeptTag,0)),"UNALLOCATED"))</f>
        <v/>
      </c>
      <c r="E617">
        <f>IF(GL_Paste!$B614="","",IFERROR(INDEX(AcctCat,MATCH(GL_Paste!$B614&amp;"",AcctCode,0)),"UNKNOWN"))</f>
        <v/>
      </c>
      <c r="F617">
        <f>IF(GL_Paste!$B614="","",IFERROR(INDEX(AcctSub,MATCH(GL_Paste!$B614&amp;"",AcctCode,0)),"UNKNOWN"))</f>
        <v/>
      </c>
    </row>
    <row r="618">
      <c r="A618" s="40">
        <f>IF(GL_Paste!$B615="","",N(GL_Paste!$H615)-N(GL_Paste!$G615))</f>
        <v/>
      </c>
      <c r="B618" s="43">
        <f>IF(GL_Paste!$B615="","",DATE(YEAR(GL_Paste!$E615),MONTH(GL_Paste!$E615),1))</f>
        <v/>
      </c>
      <c r="C618">
        <f>IF(GL_Paste!$B615="","",IF(TRIM(GL_Paste!$M615)&lt;&gt;"",TRIM(GL_Paste!$M615),IFERROR(MID(GL_Paste!$I615,FIND("[",GL_Paste!$I615)+1,FIND("]",GL_Paste!$I615)-FIND("[",GL_Paste!$I615)-1),"")))</f>
        <v/>
      </c>
      <c r="D618">
        <f>IF(GL_Paste!$B615="","",IFERROR(INDEX(DeptName,MATCH($C618,DeptTag,0)),"UNALLOCATED"))</f>
        <v/>
      </c>
      <c r="E618">
        <f>IF(GL_Paste!$B615="","",IFERROR(INDEX(AcctCat,MATCH(GL_Paste!$B615&amp;"",AcctCode,0)),"UNKNOWN"))</f>
        <v/>
      </c>
      <c r="F618">
        <f>IF(GL_Paste!$B615="","",IFERROR(INDEX(AcctSub,MATCH(GL_Paste!$B615&amp;"",AcctCode,0)),"UNKNOWN"))</f>
        <v/>
      </c>
    </row>
    <row r="619">
      <c r="A619" s="40">
        <f>IF(GL_Paste!$B616="","",N(GL_Paste!$H616)-N(GL_Paste!$G616))</f>
        <v/>
      </c>
      <c r="B619" s="43">
        <f>IF(GL_Paste!$B616="","",DATE(YEAR(GL_Paste!$E616),MONTH(GL_Paste!$E616),1))</f>
        <v/>
      </c>
      <c r="C619">
        <f>IF(GL_Paste!$B616="","",IF(TRIM(GL_Paste!$M616)&lt;&gt;"",TRIM(GL_Paste!$M616),IFERROR(MID(GL_Paste!$I616,FIND("[",GL_Paste!$I616)+1,FIND("]",GL_Paste!$I616)-FIND("[",GL_Paste!$I616)-1),"")))</f>
        <v/>
      </c>
      <c r="D619">
        <f>IF(GL_Paste!$B616="","",IFERROR(INDEX(DeptName,MATCH($C619,DeptTag,0)),"UNALLOCATED"))</f>
        <v/>
      </c>
      <c r="E619">
        <f>IF(GL_Paste!$B616="","",IFERROR(INDEX(AcctCat,MATCH(GL_Paste!$B616&amp;"",AcctCode,0)),"UNKNOWN"))</f>
        <v/>
      </c>
      <c r="F619">
        <f>IF(GL_Paste!$B616="","",IFERROR(INDEX(AcctSub,MATCH(GL_Paste!$B616&amp;"",AcctCode,0)),"UNKNOWN"))</f>
        <v/>
      </c>
    </row>
    <row r="620">
      <c r="A620" s="40">
        <f>IF(GL_Paste!$B617="","",N(GL_Paste!$H617)-N(GL_Paste!$G617))</f>
        <v/>
      </c>
      <c r="B620" s="43">
        <f>IF(GL_Paste!$B617="","",DATE(YEAR(GL_Paste!$E617),MONTH(GL_Paste!$E617),1))</f>
        <v/>
      </c>
      <c r="C620">
        <f>IF(GL_Paste!$B617="","",IF(TRIM(GL_Paste!$M617)&lt;&gt;"",TRIM(GL_Paste!$M617),IFERROR(MID(GL_Paste!$I617,FIND("[",GL_Paste!$I617)+1,FIND("]",GL_Paste!$I617)-FIND("[",GL_Paste!$I617)-1),"")))</f>
        <v/>
      </c>
      <c r="D620">
        <f>IF(GL_Paste!$B617="","",IFERROR(INDEX(DeptName,MATCH($C620,DeptTag,0)),"UNALLOCATED"))</f>
        <v/>
      </c>
      <c r="E620">
        <f>IF(GL_Paste!$B617="","",IFERROR(INDEX(AcctCat,MATCH(GL_Paste!$B617&amp;"",AcctCode,0)),"UNKNOWN"))</f>
        <v/>
      </c>
      <c r="F620">
        <f>IF(GL_Paste!$B617="","",IFERROR(INDEX(AcctSub,MATCH(GL_Paste!$B617&amp;"",AcctCode,0)),"UNKNOWN"))</f>
        <v/>
      </c>
    </row>
    <row r="621">
      <c r="A621" s="40">
        <f>IF(GL_Paste!$B618="","",N(GL_Paste!$H618)-N(GL_Paste!$G618))</f>
        <v/>
      </c>
      <c r="B621" s="43">
        <f>IF(GL_Paste!$B618="","",DATE(YEAR(GL_Paste!$E618),MONTH(GL_Paste!$E618),1))</f>
        <v/>
      </c>
      <c r="C621">
        <f>IF(GL_Paste!$B618="","",IF(TRIM(GL_Paste!$M618)&lt;&gt;"",TRIM(GL_Paste!$M618),IFERROR(MID(GL_Paste!$I618,FIND("[",GL_Paste!$I618)+1,FIND("]",GL_Paste!$I618)-FIND("[",GL_Paste!$I618)-1),"")))</f>
        <v/>
      </c>
      <c r="D621">
        <f>IF(GL_Paste!$B618="","",IFERROR(INDEX(DeptName,MATCH($C621,DeptTag,0)),"UNALLOCATED"))</f>
        <v/>
      </c>
      <c r="E621">
        <f>IF(GL_Paste!$B618="","",IFERROR(INDEX(AcctCat,MATCH(GL_Paste!$B618&amp;"",AcctCode,0)),"UNKNOWN"))</f>
        <v/>
      </c>
      <c r="F621">
        <f>IF(GL_Paste!$B618="","",IFERROR(INDEX(AcctSub,MATCH(GL_Paste!$B618&amp;"",AcctCode,0)),"UNKNOWN"))</f>
        <v/>
      </c>
    </row>
    <row r="622">
      <c r="A622" s="40">
        <f>IF(GL_Paste!$B619="","",N(GL_Paste!$H619)-N(GL_Paste!$G619))</f>
        <v/>
      </c>
      <c r="B622" s="43">
        <f>IF(GL_Paste!$B619="","",DATE(YEAR(GL_Paste!$E619),MONTH(GL_Paste!$E619),1))</f>
        <v/>
      </c>
      <c r="C622">
        <f>IF(GL_Paste!$B619="","",IF(TRIM(GL_Paste!$M619)&lt;&gt;"",TRIM(GL_Paste!$M619),IFERROR(MID(GL_Paste!$I619,FIND("[",GL_Paste!$I619)+1,FIND("]",GL_Paste!$I619)-FIND("[",GL_Paste!$I619)-1),"")))</f>
        <v/>
      </c>
      <c r="D622">
        <f>IF(GL_Paste!$B619="","",IFERROR(INDEX(DeptName,MATCH($C622,DeptTag,0)),"UNALLOCATED"))</f>
        <v/>
      </c>
      <c r="E622">
        <f>IF(GL_Paste!$B619="","",IFERROR(INDEX(AcctCat,MATCH(GL_Paste!$B619&amp;"",AcctCode,0)),"UNKNOWN"))</f>
        <v/>
      </c>
      <c r="F622">
        <f>IF(GL_Paste!$B619="","",IFERROR(INDEX(AcctSub,MATCH(GL_Paste!$B619&amp;"",AcctCode,0)),"UNKNOWN"))</f>
        <v/>
      </c>
    </row>
    <row r="623">
      <c r="A623" s="40">
        <f>IF(GL_Paste!$B620="","",N(GL_Paste!$H620)-N(GL_Paste!$G620))</f>
        <v/>
      </c>
      <c r="B623" s="43">
        <f>IF(GL_Paste!$B620="","",DATE(YEAR(GL_Paste!$E620),MONTH(GL_Paste!$E620),1))</f>
        <v/>
      </c>
      <c r="C623">
        <f>IF(GL_Paste!$B620="","",IF(TRIM(GL_Paste!$M620)&lt;&gt;"",TRIM(GL_Paste!$M620),IFERROR(MID(GL_Paste!$I620,FIND("[",GL_Paste!$I620)+1,FIND("]",GL_Paste!$I620)-FIND("[",GL_Paste!$I620)-1),"")))</f>
        <v/>
      </c>
      <c r="D623">
        <f>IF(GL_Paste!$B620="","",IFERROR(INDEX(DeptName,MATCH($C623,DeptTag,0)),"UNALLOCATED"))</f>
        <v/>
      </c>
      <c r="E623">
        <f>IF(GL_Paste!$B620="","",IFERROR(INDEX(AcctCat,MATCH(GL_Paste!$B620&amp;"",AcctCode,0)),"UNKNOWN"))</f>
        <v/>
      </c>
      <c r="F623">
        <f>IF(GL_Paste!$B620="","",IFERROR(INDEX(AcctSub,MATCH(GL_Paste!$B620&amp;"",AcctCode,0)),"UNKNOWN"))</f>
        <v/>
      </c>
    </row>
    <row r="624">
      <c r="A624" s="40">
        <f>IF(GL_Paste!$B621="","",N(GL_Paste!$H621)-N(GL_Paste!$G621))</f>
        <v/>
      </c>
      <c r="B624" s="43">
        <f>IF(GL_Paste!$B621="","",DATE(YEAR(GL_Paste!$E621),MONTH(GL_Paste!$E621),1))</f>
        <v/>
      </c>
      <c r="C624">
        <f>IF(GL_Paste!$B621="","",IF(TRIM(GL_Paste!$M621)&lt;&gt;"",TRIM(GL_Paste!$M621),IFERROR(MID(GL_Paste!$I621,FIND("[",GL_Paste!$I621)+1,FIND("]",GL_Paste!$I621)-FIND("[",GL_Paste!$I621)-1),"")))</f>
        <v/>
      </c>
      <c r="D624">
        <f>IF(GL_Paste!$B621="","",IFERROR(INDEX(DeptName,MATCH($C624,DeptTag,0)),"UNALLOCATED"))</f>
        <v/>
      </c>
      <c r="E624">
        <f>IF(GL_Paste!$B621="","",IFERROR(INDEX(AcctCat,MATCH(GL_Paste!$B621&amp;"",AcctCode,0)),"UNKNOWN"))</f>
        <v/>
      </c>
      <c r="F624">
        <f>IF(GL_Paste!$B621="","",IFERROR(INDEX(AcctSub,MATCH(GL_Paste!$B621&amp;"",AcctCode,0)),"UNKNOWN"))</f>
        <v/>
      </c>
    </row>
    <row r="625">
      <c r="A625" s="40">
        <f>IF(GL_Paste!$B622="","",N(GL_Paste!$H622)-N(GL_Paste!$G622))</f>
        <v/>
      </c>
      <c r="B625" s="43">
        <f>IF(GL_Paste!$B622="","",DATE(YEAR(GL_Paste!$E622),MONTH(GL_Paste!$E622),1))</f>
        <v/>
      </c>
      <c r="C625">
        <f>IF(GL_Paste!$B622="","",IF(TRIM(GL_Paste!$M622)&lt;&gt;"",TRIM(GL_Paste!$M622),IFERROR(MID(GL_Paste!$I622,FIND("[",GL_Paste!$I622)+1,FIND("]",GL_Paste!$I622)-FIND("[",GL_Paste!$I622)-1),"")))</f>
        <v/>
      </c>
      <c r="D625">
        <f>IF(GL_Paste!$B622="","",IFERROR(INDEX(DeptName,MATCH($C625,DeptTag,0)),"UNALLOCATED"))</f>
        <v/>
      </c>
      <c r="E625">
        <f>IF(GL_Paste!$B622="","",IFERROR(INDEX(AcctCat,MATCH(GL_Paste!$B622&amp;"",AcctCode,0)),"UNKNOWN"))</f>
        <v/>
      </c>
      <c r="F625">
        <f>IF(GL_Paste!$B622="","",IFERROR(INDEX(AcctSub,MATCH(GL_Paste!$B622&amp;"",AcctCode,0)),"UNKNOWN"))</f>
        <v/>
      </c>
    </row>
    <row r="626">
      <c r="A626" s="40">
        <f>IF(GL_Paste!$B623="","",N(GL_Paste!$H623)-N(GL_Paste!$G623))</f>
        <v/>
      </c>
      <c r="B626" s="43">
        <f>IF(GL_Paste!$B623="","",DATE(YEAR(GL_Paste!$E623),MONTH(GL_Paste!$E623),1))</f>
        <v/>
      </c>
      <c r="C626">
        <f>IF(GL_Paste!$B623="","",IF(TRIM(GL_Paste!$M623)&lt;&gt;"",TRIM(GL_Paste!$M623),IFERROR(MID(GL_Paste!$I623,FIND("[",GL_Paste!$I623)+1,FIND("]",GL_Paste!$I623)-FIND("[",GL_Paste!$I623)-1),"")))</f>
        <v/>
      </c>
      <c r="D626">
        <f>IF(GL_Paste!$B623="","",IFERROR(INDEX(DeptName,MATCH($C626,DeptTag,0)),"UNALLOCATED"))</f>
        <v/>
      </c>
      <c r="E626">
        <f>IF(GL_Paste!$B623="","",IFERROR(INDEX(AcctCat,MATCH(GL_Paste!$B623&amp;"",AcctCode,0)),"UNKNOWN"))</f>
        <v/>
      </c>
      <c r="F626">
        <f>IF(GL_Paste!$B623="","",IFERROR(INDEX(AcctSub,MATCH(GL_Paste!$B623&amp;"",AcctCode,0)),"UNKNOWN"))</f>
        <v/>
      </c>
    </row>
    <row r="627">
      <c r="A627" s="40">
        <f>IF(GL_Paste!$B624="","",N(GL_Paste!$H624)-N(GL_Paste!$G624))</f>
        <v/>
      </c>
      <c r="B627" s="43">
        <f>IF(GL_Paste!$B624="","",DATE(YEAR(GL_Paste!$E624),MONTH(GL_Paste!$E624),1))</f>
        <v/>
      </c>
      <c r="C627">
        <f>IF(GL_Paste!$B624="","",IF(TRIM(GL_Paste!$M624)&lt;&gt;"",TRIM(GL_Paste!$M624),IFERROR(MID(GL_Paste!$I624,FIND("[",GL_Paste!$I624)+1,FIND("]",GL_Paste!$I624)-FIND("[",GL_Paste!$I624)-1),"")))</f>
        <v/>
      </c>
      <c r="D627">
        <f>IF(GL_Paste!$B624="","",IFERROR(INDEX(DeptName,MATCH($C627,DeptTag,0)),"UNALLOCATED"))</f>
        <v/>
      </c>
      <c r="E627">
        <f>IF(GL_Paste!$B624="","",IFERROR(INDEX(AcctCat,MATCH(GL_Paste!$B624&amp;"",AcctCode,0)),"UNKNOWN"))</f>
        <v/>
      </c>
      <c r="F627">
        <f>IF(GL_Paste!$B624="","",IFERROR(INDEX(AcctSub,MATCH(GL_Paste!$B624&amp;"",AcctCode,0)),"UNKNOWN"))</f>
        <v/>
      </c>
    </row>
    <row r="628">
      <c r="A628" s="40">
        <f>IF(GL_Paste!$B625="","",N(GL_Paste!$H625)-N(GL_Paste!$G625))</f>
        <v/>
      </c>
      <c r="B628" s="43">
        <f>IF(GL_Paste!$B625="","",DATE(YEAR(GL_Paste!$E625),MONTH(GL_Paste!$E625),1))</f>
        <v/>
      </c>
      <c r="C628">
        <f>IF(GL_Paste!$B625="","",IF(TRIM(GL_Paste!$M625)&lt;&gt;"",TRIM(GL_Paste!$M625),IFERROR(MID(GL_Paste!$I625,FIND("[",GL_Paste!$I625)+1,FIND("]",GL_Paste!$I625)-FIND("[",GL_Paste!$I625)-1),"")))</f>
        <v/>
      </c>
      <c r="D628">
        <f>IF(GL_Paste!$B625="","",IFERROR(INDEX(DeptName,MATCH($C628,DeptTag,0)),"UNALLOCATED"))</f>
        <v/>
      </c>
      <c r="E628">
        <f>IF(GL_Paste!$B625="","",IFERROR(INDEX(AcctCat,MATCH(GL_Paste!$B625&amp;"",AcctCode,0)),"UNKNOWN"))</f>
        <v/>
      </c>
      <c r="F628">
        <f>IF(GL_Paste!$B625="","",IFERROR(INDEX(AcctSub,MATCH(GL_Paste!$B625&amp;"",AcctCode,0)),"UNKNOWN"))</f>
        <v/>
      </c>
    </row>
    <row r="629">
      <c r="A629" s="40">
        <f>IF(GL_Paste!$B626="","",N(GL_Paste!$H626)-N(GL_Paste!$G626))</f>
        <v/>
      </c>
      <c r="B629" s="43">
        <f>IF(GL_Paste!$B626="","",DATE(YEAR(GL_Paste!$E626),MONTH(GL_Paste!$E626),1))</f>
        <v/>
      </c>
      <c r="C629">
        <f>IF(GL_Paste!$B626="","",IF(TRIM(GL_Paste!$M626)&lt;&gt;"",TRIM(GL_Paste!$M626),IFERROR(MID(GL_Paste!$I626,FIND("[",GL_Paste!$I626)+1,FIND("]",GL_Paste!$I626)-FIND("[",GL_Paste!$I626)-1),"")))</f>
        <v/>
      </c>
      <c r="D629">
        <f>IF(GL_Paste!$B626="","",IFERROR(INDEX(DeptName,MATCH($C629,DeptTag,0)),"UNALLOCATED"))</f>
        <v/>
      </c>
      <c r="E629">
        <f>IF(GL_Paste!$B626="","",IFERROR(INDEX(AcctCat,MATCH(GL_Paste!$B626&amp;"",AcctCode,0)),"UNKNOWN"))</f>
        <v/>
      </c>
      <c r="F629">
        <f>IF(GL_Paste!$B626="","",IFERROR(INDEX(AcctSub,MATCH(GL_Paste!$B626&amp;"",AcctCode,0)),"UNKNOWN"))</f>
        <v/>
      </c>
    </row>
    <row r="630">
      <c r="A630" s="40">
        <f>IF(GL_Paste!$B627="","",N(GL_Paste!$H627)-N(GL_Paste!$G627))</f>
        <v/>
      </c>
      <c r="B630" s="43">
        <f>IF(GL_Paste!$B627="","",DATE(YEAR(GL_Paste!$E627),MONTH(GL_Paste!$E627),1))</f>
        <v/>
      </c>
      <c r="C630">
        <f>IF(GL_Paste!$B627="","",IF(TRIM(GL_Paste!$M627)&lt;&gt;"",TRIM(GL_Paste!$M627),IFERROR(MID(GL_Paste!$I627,FIND("[",GL_Paste!$I627)+1,FIND("]",GL_Paste!$I627)-FIND("[",GL_Paste!$I627)-1),"")))</f>
        <v/>
      </c>
      <c r="D630">
        <f>IF(GL_Paste!$B627="","",IFERROR(INDEX(DeptName,MATCH($C630,DeptTag,0)),"UNALLOCATED"))</f>
        <v/>
      </c>
      <c r="E630">
        <f>IF(GL_Paste!$B627="","",IFERROR(INDEX(AcctCat,MATCH(GL_Paste!$B627&amp;"",AcctCode,0)),"UNKNOWN"))</f>
        <v/>
      </c>
      <c r="F630">
        <f>IF(GL_Paste!$B627="","",IFERROR(INDEX(AcctSub,MATCH(GL_Paste!$B627&amp;"",AcctCode,0)),"UNKNOWN"))</f>
        <v/>
      </c>
    </row>
    <row r="631">
      <c r="A631" s="40">
        <f>IF(GL_Paste!$B628="","",N(GL_Paste!$H628)-N(GL_Paste!$G628))</f>
        <v/>
      </c>
      <c r="B631" s="43">
        <f>IF(GL_Paste!$B628="","",DATE(YEAR(GL_Paste!$E628),MONTH(GL_Paste!$E628),1))</f>
        <v/>
      </c>
      <c r="C631">
        <f>IF(GL_Paste!$B628="","",IF(TRIM(GL_Paste!$M628)&lt;&gt;"",TRIM(GL_Paste!$M628),IFERROR(MID(GL_Paste!$I628,FIND("[",GL_Paste!$I628)+1,FIND("]",GL_Paste!$I628)-FIND("[",GL_Paste!$I628)-1),"")))</f>
        <v/>
      </c>
      <c r="D631">
        <f>IF(GL_Paste!$B628="","",IFERROR(INDEX(DeptName,MATCH($C631,DeptTag,0)),"UNALLOCATED"))</f>
        <v/>
      </c>
      <c r="E631">
        <f>IF(GL_Paste!$B628="","",IFERROR(INDEX(AcctCat,MATCH(GL_Paste!$B628&amp;"",AcctCode,0)),"UNKNOWN"))</f>
        <v/>
      </c>
      <c r="F631">
        <f>IF(GL_Paste!$B628="","",IFERROR(INDEX(AcctSub,MATCH(GL_Paste!$B628&amp;"",AcctCode,0)),"UNKNOWN"))</f>
        <v/>
      </c>
    </row>
    <row r="632">
      <c r="A632" s="40">
        <f>IF(GL_Paste!$B629="","",N(GL_Paste!$H629)-N(GL_Paste!$G629))</f>
        <v/>
      </c>
      <c r="B632" s="43">
        <f>IF(GL_Paste!$B629="","",DATE(YEAR(GL_Paste!$E629),MONTH(GL_Paste!$E629),1))</f>
        <v/>
      </c>
      <c r="C632">
        <f>IF(GL_Paste!$B629="","",IF(TRIM(GL_Paste!$M629)&lt;&gt;"",TRIM(GL_Paste!$M629),IFERROR(MID(GL_Paste!$I629,FIND("[",GL_Paste!$I629)+1,FIND("]",GL_Paste!$I629)-FIND("[",GL_Paste!$I629)-1),"")))</f>
        <v/>
      </c>
      <c r="D632">
        <f>IF(GL_Paste!$B629="","",IFERROR(INDEX(DeptName,MATCH($C632,DeptTag,0)),"UNALLOCATED"))</f>
        <v/>
      </c>
      <c r="E632">
        <f>IF(GL_Paste!$B629="","",IFERROR(INDEX(AcctCat,MATCH(GL_Paste!$B629&amp;"",AcctCode,0)),"UNKNOWN"))</f>
        <v/>
      </c>
      <c r="F632">
        <f>IF(GL_Paste!$B629="","",IFERROR(INDEX(AcctSub,MATCH(GL_Paste!$B629&amp;"",AcctCode,0)),"UNKNOWN"))</f>
        <v/>
      </c>
    </row>
    <row r="633">
      <c r="A633" s="40">
        <f>IF(GL_Paste!$B630="","",N(GL_Paste!$H630)-N(GL_Paste!$G630))</f>
        <v/>
      </c>
      <c r="B633" s="43">
        <f>IF(GL_Paste!$B630="","",DATE(YEAR(GL_Paste!$E630),MONTH(GL_Paste!$E630),1))</f>
        <v/>
      </c>
      <c r="C633">
        <f>IF(GL_Paste!$B630="","",IF(TRIM(GL_Paste!$M630)&lt;&gt;"",TRIM(GL_Paste!$M630),IFERROR(MID(GL_Paste!$I630,FIND("[",GL_Paste!$I630)+1,FIND("]",GL_Paste!$I630)-FIND("[",GL_Paste!$I630)-1),"")))</f>
        <v/>
      </c>
      <c r="D633">
        <f>IF(GL_Paste!$B630="","",IFERROR(INDEX(DeptName,MATCH($C633,DeptTag,0)),"UNALLOCATED"))</f>
        <v/>
      </c>
      <c r="E633">
        <f>IF(GL_Paste!$B630="","",IFERROR(INDEX(AcctCat,MATCH(GL_Paste!$B630&amp;"",AcctCode,0)),"UNKNOWN"))</f>
        <v/>
      </c>
      <c r="F633">
        <f>IF(GL_Paste!$B630="","",IFERROR(INDEX(AcctSub,MATCH(GL_Paste!$B630&amp;"",AcctCode,0)),"UNKNOWN"))</f>
        <v/>
      </c>
    </row>
    <row r="634">
      <c r="A634" s="40">
        <f>IF(GL_Paste!$B631="","",N(GL_Paste!$H631)-N(GL_Paste!$G631))</f>
        <v/>
      </c>
      <c r="B634" s="43">
        <f>IF(GL_Paste!$B631="","",DATE(YEAR(GL_Paste!$E631),MONTH(GL_Paste!$E631),1))</f>
        <v/>
      </c>
      <c r="C634">
        <f>IF(GL_Paste!$B631="","",IF(TRIM(GL_Paste!$M631)&lt;&gt;"",TRIM(GL_Paste!$M631),IFERROR(MID(GL_Paste!$I631,FIND("[",GL_Paste!$I631)+1,FIND("]",GL_Paste!$I631)-FIND("[",GL_Paste!$I631)-1),"")))</f>
        <v/>
      </c>
      <c r="D634">
        <f>IF(GL_Paste!$B631="","",IFERROR(INDEX(DeptName,MATCH($C634,DeptTag,0)),"UNALLOCATED"))</f>
        <v/>
      </c>
      <c r="E634">
        <f>IF(GL_Paste!$B631="","",IFERROR(INDEX(AcctCat,MATCH(GL_Paste!$B631&amp;"",AcctCode,0)),"UNKNOWN"))</f>
        <v/>
      </c>
      <c r="F634">
        <f>IF(GL_Paste!$B631="","",IFERROR(INDEX(AcctSub,MATCH(GL_Paste!$B631&amp;"",AcctCode,0)),"UNKNOWN"))</f>
        <v/>
      </c>
    </row>
    <row r="635">
      <c r="A635" s="40">
        <f>IF(GL_Paste!$B632="","",N(GL_Paste!$H632)-N(GL_Paste!$G632))</f>
        <v/>
      </c>
      <c r="B635" s="43">
        <f>IF(GL_Paste!$B632="","",DATE(YEAR(GL_Paste!$E632),MONTH(GL_Paste!$E632),1))</f>
        <v/>
      </c>
      <c r="C635">
        <f>IF(GL_Paste!$B632="","",IF(TRIM(GL_Paste!$M632)&lt;&gt;"",TRIM(GL_Paste!$M632),IFERROR(MID(GL_Paste!$I632,FIND("[",GL_Paste!$I632)+1,FIND("]",GL_Paste!$I632)-FIND("[",GL_Paste!$I632)-1),"")))</f>
        <v/>
      </c>
      <c r="D635">
        <f>IF(GL_Paste!$B632="","",IFERROR(INDEX(DeptName,MATCH($C635,DeptTag,0)),"UNALLOCATED"))</f>
        <v/>
      </c>
      <c r="E635">
        <f>IF(GL_Paste!$B632="","",IFERROR(INDEX(AcctCat,MATCH(GL_Paste!$B632&amp;"",AcctCode,0)),"UNKNOWN"))</f>
        <v/>
      </c>
      <c r="F635">
        <f>IF(GL_Paste!$B632="","",IFERROR(INDEX(AcctSub,MATCH(GL_Paste!$B632&amp;"",AcctCode,0)),"UNKNOWN"))</f>
        <v/>
      </c>
    </row>
    <row r="636">
      <c r="A636" s="40">
        <f>IF(GL_Paste!$B633="","",N(GL_Paste!$H633)-N(GL_Paste!$G633))</f>
        <v/>
      </c>
      <c r="B636" s="43">
        <f>IF(GL_Paste!$B633="","",DATE(YEAR(GL_Paste!$E633),MONTH(GL_Paste!$E633),1))</f>
        <v/>
      </c>
      <c r="C636">
        <f>IF(GL_Paste!$B633="","",IF(TRIM(GL_Paste!$M633)&lt;&gt;"",TRIM(GL_Paste!$M633),IFERROR(MID(GL_Paste!$I633,FIND("[",GL_Paste!$I633)+1,FIND("]",GL_Paste!$I633)-FIND("[",GL_Paste!$I633)-1),"")))</f>
        <v/>
      </c>
      <c r="D636">
        <f>IF(GL_Paste!$B633="","",IFERROR(INDEX(DeptName,MATCH($C636,DeptTag,0)),"UNALLOCATED"))</f>
        <v/>
      </c>
      <c r="E636">
        <f>IF(GL_Paste!$B633="","",IFERROR(INDEX(AcctCat,MATCH(GL_Paste!$B633&amp;"",AcctCode,0)),"UNKNOWN"))</f>
        <v/>
      </c>
      <c r="F636">
        <f>IF(GL_Paste!$B633="","",IFERROR(INDEX(AcctSub,MATCH(GL_Paste!$B633&amp;"",AcctCode,0)),"UNKNOWN"))</f>
        <v/>
      </c>
    </row>
    <row r="637">
      <c r="A637" s="40">
        <f>IF(GL_Paste!$B634="","",N(GL_Paste!$H634)-N(GL_Paste!$G634))</f>
        <v/>
      </c>
      <c r="B637" s="43">
        <f>IF(GL_Paste!$B634="","",DATE(YEAR(GL_Paste!$E634),MONTH(GL_Paste!$E634),1))</f>
        <v/>
      </c>
      <c r="C637">
        <f>IF(GL_Paste!$B634="","",IF(TRIM(GL_Paste!$M634)&lt;&gt;"",TRIM(GL_Paste!$M634),IFERROR(MID(GL_Paste!$I634,FIND("[",GL_Paste!$I634)+1,FIND("]",GL_Paste!$I634)-FIND("[",GL_Paste!$I634)-1),"")))</f>
        <v/>
      </c>
      <c r="D637">
        <f>IF(GL_Paste!$B634="","",IFERROR(INDEX(DeptName,MATCH($C637,DeptTag,0)),"UNALLOCATED"))</f>
        <v/>
      </c>
      <c r="E637">
        <f>IF(GL_Paste!$B634="","",IFERROR(INDEX(AcctCat,MATCH(GL_Paste!$B634&amp;"",AcctCode,0)),"UNKNOWN"))</f>
        <v/>
      </c>
      <c r="F637">
        <f>IF(GL_Paste!$B634="","",IFERROR(INDEX(AcctSub,MATCH(GL_Paste!$B634&amp;"",AcctCode,0)),"UNKNOWN"))</f>
        <v/>
      </c>
    </row>
    <row r="638">
      <c r="A638" s="40">
        <f>IF(GL_Paste!$B635="","",N(GL_Paste!$H635)-N(GL_Paste!$G635))</f>
        <v/>
      </c>
      <c r="B638" s="43">
        <f>IF(GL_Paste!$B635="","",DATE(YEAR(GL_Paste!$E635),MONTH(GL_Paste!$E635),1))</f>
        <v/>
      </c>
      <c r="C638">
        <f>IF(GL_Paste!$B635="","",IF(TRIM(GL_Paste!$M635)&lt;&gt;"",TRIM(GL_Paste!$M635),IFERROR(MID(GL_Paste!$I635,FIND("[",GL_Paste!$I635)+1,FIND("]",GL_Paste!$I635)-FIND("[",GL_Paste!$I635)-1),"")))</f>
        <v/>
      </c>
      <c r="D638">
        <f>IF(GL_Paste!$B635="","",IFERROR(INDEX(DeptName,MATCH($C638,DeptTag,0)),"UNALLOCATED"))</f>
        <v/>
      </c>
      <c r="E638">
        <f>IF(GL_Paste!$B635="","",IFERROR(INDEX(AcctCat,MATCH(GL_Paste!$B635&amp;"",AcctCode,0)),"UNKNOWN"))</f>
        <v/>
      </c>
      <c r="F638">
        <f>IF(GL_Paste!$B635="","",IFERROR(INDEX(AcctSub,MATCH(GL_Paste!$B635&amp;"",AcctCode,0)),"UNKNOWN"))</f>
        <v/>
      </c>
    </row>
    <row r="639">
      <c r="A639" s="40">
        <f>IF(GL_Paste!$B636="","",N(GL_Paste!$H636)-N(GL_Paste!$G636))</f>
        <v/>
      </c>
      <c r="B639" s="43">
        <f>IF(GL_Paste!$B636="","",DATE(YEAR(GL_Paste!$E636),MONTH(GL_Paste!$E636),1))</f>
        <v/>
      </c>
      <c r="C639">
        <f>IF(GL_Paste!$B636="","",IF(TRIM(GL_Paste!$M636)&lt;&gt;"",TRIM(GL_Paste!$M636),IFERROR(MID(GL_Paste!$I636,FIND("[",GL_Paste!$I636)+1,FIND("]",GL_Paste!$I636)-FIND("[",GL_Paste!$I636)-1),"")))</f>
        <v/>
      </c>
      <c r="D639">
        <f>IF(GL_Paste!$B636="","",IFERROR(INDEX(DeptName,MATCH($C639,DeptTag,0)),"UNALLOCATED"))</f>
        <v/>
      </c>
      <c r="E639">
        <f>IF(GL_Paste!$B636="","",IFERROR(INDEX(AcctCat,MATCH(GL_Paste!$B636&amp;"",AcctCode,0)),"UNKNOWN"))</f>
        <v/>
      </c>
      <c r="F639">
        <f>IF(GL_Paste!$B636="","",IFERROR(INDEX(AcctSub,MATCH(GL_Paste!$B636&amp;"",AcctCode,0)),"UNKNOWN"))</f>
        <v/>
      </c>
    </row>
    <row r="640">
      <c r="A640" s="40">
        <f>IF(GL_Paste!$B637="","",N(GL_Paste!$H637)-N(GL_Paste!$G637))</f>
        <v/>
      </c>
      <c r="B640" s="43">
        <f>IF(GL_Paste!$B637="","",DATE(YEAR(GL_Paste!$E637),MONTH(GL_Paste!$E637),1))</f>
        <v/>
      </c>
      <c r="C640">
        <f>IF(GL_Paste!$B637="","",IF(TRIM(GL_Paste!$M637)&lt;&gt;"",TRIM(GL_Paste!$M637),IFERROR(MID(GL_Paste!$I637,FIND("[",GL_Paste!$I637)+1,FIND("]",GL_Paste!$I637)-FIND("[",GL_Paste!$I637)-1),"")))</f>
        <v/>
      </c>
      <c r="D640">
        <f>IF(GL_Paste!$B637="","",IFERROR(INDEX(DeptName,MATCH($C640,DeptTag,0)),"UNALLOCATED"))</f>
        <v/>
      </c>
      <c r="E640">
        <f>IF(GL_Paste!$B637="","",IFERROR(INDEX(AcctCat,MATCH(GL_Paste!$B637&amp;"",AcctCode,0)),"UNKNOWN"))</f>
        <v/>
      </c>
      <c r="F640">
        <f>IF(GL_Paste!$B637="","",IFERROR(INDEX(AcctSub,MATCH(GL_Paste!$B637&amp;"",AcctCode,0)),"UNKNOWN"))</f>
        <v/>
      </c>
    </row>
    <row r="641">
      <c r="A641" s="40">
        <f>IF(GL_Paste!$B638="","",N(GL_Paste!$H638)-N(GL_Paste!$G638))</f>
        <v/>
      </c>
      <c r="B641" s="43">
        <f>IF(GL_Paste!$B638="","",DATE(YEAR(GL_Paste!$E638),MONTH(GL_Paste!$E638),1))</f>
        <v/>
      </c>
      <c r="C641">
        <f>IF(GL_Paste!$B638="","",IF(TRIM(GL_Paste!$M638)&lt;&gt;"",TRIM(GL_Paste!$M638),IFERROR(MID(GL_Paste!$I638,FIND("[",GL_Paste!$I638)+1,FIND("]",GL_Paste!$I638)-FIND("[",GL_Paste!$I638)-1),"")))</f>
        <v/>
      </c>
      <c r="D641">
        <f>IF(GL_Paste!$B638="","",IFERROR(INDEX(DeptName,MATCH($C641,DeptTag,0)),"UNALLOCATED"))</f>
        <v/>
      </c>
      <c r="E641">
        <f>IF(GL_Paste!$B638="","",IFERROR(INDEX(AcctCat,MATCH(GL_Paste!$B638&amp;"",AcctCode,0)),"UNKNOWN"))</f>
        <v/>
      </c>
      <c r="F641">
        <f>IF(GL_Paste!$B638="","",IFERROR(INDEX(AcctSub,MATCH(GL_Paste!$B638&amp;"",AcctCode,0)),"UNKNOWN"))</f>
        <v/>
      </c>
    </row>
    <row r="642">
      <c r="A642" s="40">
        <f>IF(GL_Paste!$B639="","",N(GL_Paste!$H639)-N(GL_Paste!$G639))</f>
        <v/>
      </c>
      <c r="B642" s="43">
        <f>IF(GL_Paste!$B639="","",DATE(YEAR(GL_Paste!$E639),MONTH(GL_Paste!$E639),1))</f>
        <v/>
      </c>
      <c r="C642">
        <f>IF(GL_Paste!$B639="","",IF(TRIM(GL_Paste!$M639)&lt;&gt;"",TRIM(GL_Paste!$M639),IFERROR(MID(GL_Paste!$I639,FIND("[",GL_Paste!$I639)+1,FIND("]",GL_Paste!$I639)-FIND("[",GL_Paste!$I639)-1),"")))</f>
        <v/>
      </c>
      <c r="D642">
        <f>IF(GL_Paste!$B639="","",IFERROR(INDEX(DeptName,MATCH($C642,DeptTag,0)),"UNALLOCATED"))</f>
        <v/>
      </c>
      <c r="E642">
        <f>IF(GL_Paste!$B639="","",IFERROR(INDEX(AcctCat,MATCH(GL_Paste!$B639&amp;"",AcctCode,0)),"UNKNOWN"))</f>
        <v/>
      </c>
      <c r="F642">
        <f>IF(GL_Paste!$B639="","",IFERROR(INDEX(AcctSub,MATCH(GL_Paste!$B639&amp;"",AcctCode,0)),"UNKNOWN"))</f>
        <v/>
      </c>
    </row>
    <row r="643">
      <c r="A643" s="40">
        <f>IF(GL_Paste!$B640="","",N(GL_Paste!$H640)-N(GL_Paste!$G640))</f>
        <v/>
      </c>
      <c r="B643" s="43">
        <f>IF(GL_Paste!$B640="","",DATE(YEAR(GL_Paste!$E640),MONTH(GL_Paste!$E640),1))</f>
        <v/>
      </c>
      <c r="C643">
        <f>IF(GL_Paste!$B640="","",IF(TRIM(GL_Paste!$M640)&lt;&gt;"",TRIM(GL_Paste!$M640),IFERROR(MID(GL_Paste!$I640,FIND("[",GL_Paste!$I640)+1,FIND("]",GL_Paste!$I640)-FIND("[",GL_Paste!$I640)-1),"")))</f>
        <v/>
      </c>
      <c r="D643">
        <f>IF(GL_Paste!$B640="","",IFERROR(INDEX(DeptName,MATCH($C643,DeptTag,0)),"UNALLOCATED"))</f>
        <v/>
      </c>
      <c r="E643">
        <f>IF(GL_Paste!$B640="","",IFERROR(INDEX(AcctCat,MATCH(GL_Paste!$B640&amp;"",AcctCode,0)),"UNKNOWN"))</f>
        <v/>
      </c>
      <c r="F643">
        <f>IF(GL_Paste!$B640="","",IFERROR(INDEX(AcctSub,MATCH(GL_Paste!$B640&amp;"",AcctCode,0)),"UNKNOWN"))</f>
        <v/>
      </c>
    </row>
    <row r="644">
      <c r="A644" s="40">
        <f>IF(GL_Paste!$B641="","",N(GL_Paste!$H641)-N(GL_Paste!$G641))</f>
        <v/>
      </c>
      <c r="B644" s="43">
        <f>IF(GL_Paste!$B641="","",DATE(YEAR(GL_Paste!$E641),MONTH(GL_Paste!$E641),1))</f>
        <v/>
      </c>
      <c r="C644">
        <f>IF(GL_Paste!$B641="","",IF(TRIM(GL_Paste!$M641)&lt;&gt;"",TRIM(GL_Paste!$M641),IFERROR(MID(GL_Paste!$I641,FIND("[",GL_Paste!$I641)+1,FIND("]",GL_Paste!$I641)-FIND("[",GL_Paste!$I641)-1),"")))</f>
        <v/>
      </c>
      <c r="D644">
        <f>IF(GL_Paste!$B641="","",IFERROR(INDEX(DeptName,MATCH($C644,DeptTag,0)),"UNALLOCATED"))</f>
        <v/>
      </c>
      <c r="E644">
        <f>IF(GL_Paste!$B641="","",IFERROR(INDEX(AcctCat,MATCH(GL_Paste!$B641&amp;"",AcctCode,0)),"UNKNOWN"))</f>
        <v/>
      </c>
      <c r="F644">
        <f>IF(GL_Paste!$B641="","",IFERROR(INDEX(AcctSub,MATCH(GL_Paste!$B641&amp;"",AcctCode,0)),"UNKNOWN"))</f>
        <v/>
      </c>
    </row>
    <row r="645">
      <c r="A645" s="40">
        <f>IF(GL_Paste!$B642="","",N(GL_Paste!$H642)-N(GL_Paste!$G642))</f>
        <v/>
      </c>
      <c r="B645" s="43">
        <f>IF(GL_Paste!$B642="","",DATE(YEAR(GL_Paste!$E642),MONTH(GL_Paste!$E642),1))</f>
        <v/>
      </c>
      <c r="C645">
        <f>IF(GL_Paste!$B642="","",IF(TRIM(GL_Paste!$M642)&lt;&gt;"",TRIM(GL_Paste!$M642),IFERROR(MID(GL_Paste!$I642,FIND("[",GL_Paste!$I642)+1,FIND("]",GL_Paste!$I642)-FIND("[",GL_Paste!$I642)-1),"")))</f>
        <v/>
      </c>
      <c r="D645">
        <f>IF(GL_Paste!$B642="","",IFERROR(INDEX(DeptName,MATCH($C645,DeptTag,0)),"UNALLOCATED"))</f>
        <v/>
      </c>
      <c r="E645">
        <f>IF(GL_Paste!$B642="","",IFERROR(INDEX(AcctCat,MATCH(GL_Paste!$B642&amp;"",AcctCode,0)),"UNKNOWN"))</f>
        <v/>
      </c>
      <c r="F645">
        <f>IF(GL_Paste!$B642="","",IFERROR(INDEX(AcctSub,MATCH(GL_Paste!$B642&amp;"",AcctCode,0)),"UNKNOWN"))</f>
        <v/>
      </c>
    </row>
    <row r="646">
      <c r="A646" s="40">
        <f>IF(GL_Paste!$B643="","",N(GL_Paste!$H643)-N(GL_Paste!$G643))</f>
        <v/>
      </c>
      <c r="B646" s="43">
        <f>IF(GL_Paste!$B643="","",DATE(YEAR(GL_Paste!$E643),MONTH(GL_Paste!$E643),1))</f>
        <v/>
      </c>
      <c r="C646">
        <f>IF(GL_Paste!$B643="","",IF(TRIM(GL_Paste!$M643)&lt;&gt;"",TRIM(GL_Paste!$M643),IFERROR(MID(GL_Paste!$I643,FIND("[",GL_Paste!$I643)+1,FIND("]",GL_Paste!$I643)-FIND("[",GL_Paste!$I643)-1),"")))</f>
        <v/>
      </c>
      <c r="D646">
        <f>IF(GL_Paste!$B643="","",IFERROR(INDEX(DeptName,MATCH($C646,DeptTag,0)),"UNALLOCATED"))</f>
        <v/>
      </c>
      <c r="E646">
        <f>IF(GL_Paste!$B643="","",IFERROR(INDEX(AcctCat,MATCH(GL_Paste!$B643&amp;"",AcctCode,0)),"UNKNOWN"))</f>
        <v/>
      </c>
      <c r="F646">
        <f>IF(GL_Paste!$B643="","",IFERROR(INDEX(AcctSub,MATCH(GL_Paste!$B643&amp;"",AcctCode,0)),"UNKNOWN"))</f>
        <v/>
      </c>
    </row>
    <row r="647">
      <c r="A647" s="40">
        <f>IF(GL_Paste!$B644="","",N(GL_Paste!$H644)-N(GL_Paste!$G644))</f>
        <v/>
      </c>
      <c r="B647" s="43">
        <f>IF(GL_Paste!$B644="","",DATE(YEAR(GL_Paste!$E644),MONTH(GL_Paste!$E644),1))</f>
        <v/>
      </c>
      <c r="C647">
        <f>IF(GL_Paste!$B644="","",IF(TRIM(GL_Paste!$M644)&lt;&gt;"",TRIM(GL_Paste!$M644),IFERROR(MID(GL_Paste!$I644,FIND("[",GL_Paste!$I644)+1,FIND("]",GL_Paste!$I644)-FIND("[",GL_Paste!$I644)-1),"")))</f>
        <v/>
      </c>
      <c r="D647">
        <f>IF(GL_Paste!$B644="","",IFERROR(INDEX(DeptName,MATCH($C647,DeptTag,0)),"UNALLOCATED"))</f>
        <v/>
      </c>
      <c r="E647">
        <f>IF(GL_Paste!$B644="","",IFERROR(INDEX(AcctCat,MATCH(GL_Paste!$B644&amp;"",AcctCode,0)),"UNKNOWN"))</f>
        <v/>
      </c>
      <c r="F647">
        <f>IF(GL_Paste!$B644="","",IFERROR(INDEX(AcctSub,MATCH(GL_Paste!$B644&amp;"",AcctCode,0)),"UNKNOWN"))</f>
        <v/>
      </c>
    </row>
    <row r="648">
      <c r="A648" s="40">
        <f>IF(GL_Paste!$B645="","",N(GL_Paste!$H645)-N(GL_Paste!$G645))</f>
        <v/>
      </c>
      <c r="B648" s="43">
        <f>IF(GL_Paste!$B645="","",DATE(YEAR(GL_Paste!$E645),MONTH(GL_Paste!$E645),1))</f>
        <v/>
      </c>
      <c r="C648">
        <f>IF(GL_Paste!$B645="","",IF(TRIM(GL_Paste!$M645)&lt;&gt;"",TRIM(GL_Paste!$M645),IFERROR(MID(GL_Paste!$I645,FIND("[",GL_Paste!$I645)+1,FIND("]",GL_Paste!$I645)-FIND("[",GL_Paste!$I645)-1),"")))</f>
        <v/>
      </c>
      <c r="D648">
        <f>IF(GL_Paste!$B645="","",IFERROR(INDEX(DeptName,MATCH($C648,DeptTag,0)),"UNALLOCATED"))</f>
        <v/>
      </c>
      <c r="E648">
        <f>IF(GL_Paste!$B645="","",IFERROR(INDEX(AcctCat,MATCH(GL_Paste!$B645&amp;"",AcctCode,0)),"UNKNOWN"))</f>
        <v/>
      </c>
      <c r="F648">
        <f>IF(GL_Paste!$B645="","",IFERROR(INDEX(AcctSub,MATCH(GL_Paste!$B645&amp;"",AcctCode,0)),"UNKNOWN"))</f>
        <v/>
      </c>
    </row>
    <row r="649">
      <c r="A649" s="40">
        <f>IF(GL_Paste!$B646="","",N(GL_Paste!$H646)-N(GL_Paste!$G646))</f>
        <v/>
      </c>
      <c r="B649" s="43">
        <f>IF(GL_Paste!$B646="","",DATE(YEAR(GL_Paste!$E646),MONTH(GL_Paste!$E646),1))</f>
        <v/>
      </c>
      <c r="C649">
        <f>IF(GL_Paste!$B646="","",IF(TRIM(GL_Paste!$M646)&lt;&gt;"",TRIM(GL_Paste!$M646),IFERROR(MID(GL_Paste!$I646,FIND("[",GL_Paste!$I646)+1,FIND("]",GL_Paste!$I646)-FIND("[",GL_Paste!$I646)-1),"")))</f>
        <v/>
      </c>
      <c r="D649">
        <f>IF(GL_Paste!$B646="","",IFERROR(INDEX(DeptName,MATCH($C649,DeptTag,0)),"UNALLOCATED"))</f>
        <v/>
      </c>
      <c r="E649">
        <f>IF(GL_Paste!$B646="","",IFERROR(INDEX(AcctCat,MATCH(GL_Paste!$B646&amp;"",AcctCode,0)),"UNKNOWN"))</f>
        <v/>
      </c>
      <c r="F649">
        <f>IF(GL_Paste!$B646="","",IFERROR(INDEX(AcctSub,MATCH(GL_Paste!$B646&amp;"",AcctCode,0)),"UNKNOWN"))</f>
        <v/>
      </c>
    </row>
    <row r="650">
      <c r="A650" s="40">
        <f>IF(GL_Paste!$B647="","",N(GL_Paste!$H647)-N(GL_Paste!$G647))</f>
        <v/>
      </c>
      <c r="B650" s="43">
        <f>IF(GL_Paste!$B647="","",DATE(YEAR(GL_Paste!$E647),MONTH(GL_Paste!$E647),1))</f>
        <v/>
      </c>
      <c r="C650">
        <f>IF(GL_Paste!$B647="","",IF(TRIM(GL_Paste!$M647)&lt;&gt;"",TRIM(GL_Paste!$M647),IFERROR(MID(GL_Paste!$I647,FIND("[",GL_Paste!$I647)+1,FIND("]",GL_Paste!$I647)-FIND("[",GL_Paste!$I647)-1),"")))</f>
        <v/>
      </c>
      <c r="D650">
        <f>IF(GL_Paste!$B647="","",IFERROR(INDEX(DeptName,MATCH($C650,DeptTag,0)),"UNALLOCATED"))</f>
        <v/>
      </c>
      <c r="E650">
        <f>IF(GL_Paste!$B647="","",IFERROR(INDEX(AcctCat,MATCH(GL_Paste!$B647&amp;"",AcctCode,0)),"UNKNOWN"))</f>
        <v/>
      </c>
      <c r="F650">
        <f>IF(GL_Paste!$B647="","",IFERROR(INDEX(AcctSub,MATCH(GL_Paste!$B647&amp;"",AcctCode,0)),"UNKNOWN"))</f>
        <v/>
      </c>
    </row>
    <row r="651">
      <c r="A651" s="40">
        <f>IF(GL_Paste!$B648="","",N(GL_Paste!$H648)-N(GL_Paste!$G648))</f>
        <v/>
      </c>
      <c r="B651" s="43">
        <f>IF(GL_Paste!$B648="","",DATE(YEAR(GL_Paste!$E648),MONTH(GL_Paste!$E648),1))</f>
        <v/>
      </c>
      <c r="C651">
        <f>IF(GL_Paste!$B648="","",IF(TRIM(GL_Paste!$M648)&lt;&gt;"",TRIM(GL_Paste!$M648),IFERROR(MID(GL_Paste!$I648,FIND("[",GL_Paste!$I648)+1,FIND("]",GL_Paste!$I648)-FIND("[",GL_Paste!$I648)-1),"")))</f>
        <v/>
      </c>
      <c r="D651">
        <f>IF(GL_Paste!$B648="","",IFERROR(INDEX(DeptName,MATCH($C651,DeptTag,0)),"UNALLOCATED"))</f>
        <v/>
      </c>
      <c r="E651">
        <f>IF(GL_Paste!$B648="","",IFERROR(INDEX(AcctCat,MATCH(GL_Paste!$B648&amp;"",AcctCode,0)),"UNKNOWN"))</f>
        <v/>
      </c>
      <c r="F651">
        <f>IF(GL_Paste!$B648="","",IFERROR(INDEX(AcctSub,MATCH(GL_Paste!$B648&amp;"",AcctCode,0)),"UNKNOWN"))</f>
        <v/>
      </c>
    </row>
    <row r="652">
      <c r="A652" s="40">
        <f>IF(GL_Paste!$B649="","",N(GL_Paste!$H649)-N(GL_Paste!$G649))</f>
        <v/>
      </c>
      <c r="B652" s="43">
        <f>IF(GL_Paste!$B649="","",DATE(YEAR(GL_Paste!$E649),MONTH(GL_Paste!$E649),1))</f>
        <v/>
      </c>
      <c r="C652">
        <f>IF(GL_Paste!$B649="","",IF(TRIM(GL_Paste!$M649)&lt;&gt;"",TRIM(GL_Paste!$M649),IFERROR(MID(GL_Paste!$I649,FIND("[",GL_Paste!$I649)+1,FIND("]",GL_Paste!$I649)-FIND("[",GL_Paste!$I649)-1),"")))</f>
        <v/>
      </c>
      <c r="D652">
        <f>IF(GL_Paste!$B649="","",IFERROR(INDEX(DeptName,MATCH($C652,DeptTag,0)),"UNALLOCATED"))</f>
        <v/>
      </c>
      <c r="E652">
        <f>IF(GL_Paste!$B649="","",IFERROR(INDEX(AcctCat,MATCH(GL_Paste!$B649&amp;"",AcctCode,0)),"UNKNOWN"))</f>
        <v/>
      </c>
      <c r="F652">
        <f>IF(GL_Paste!$B649="","",IFERROR(INDEX(AcctSub,MATCH(GL_Paste!$B649&amp;"",AcctCode,0)),"UNKNOWN"))</f>
        <v/>
      </c>
    </row>
    <row r="653">
      <c r="A653" s="40">
        <f>IF(GL_Paste!$B650="","",N(GL_Paste!$H650)-N(GL_Paste!$G650))</f>
        <v/>
      </c>
      <c r="B653" s="43">
        <f>IF(GL_Paste!$B650="","",DATE(YEAR(GL_Paste!$E650),MONTH(GL_Paste!$E650),1))</f>
        <v/>
      </c>
      <c r="C653">
        <f>IF(GL_Paste!$B650="","",IF(TRIM(GL_Paste!$M650)&lt;&gt;"",TRIM(GL_Paste!$M650),IFERROR(MID(GL_Paste!$I650,FIND("[",GL_Paste!$I650)+1,FIND("]",GL_Paste!$I650)-FIND("[",GL_Paste!$I650)-1),"")))</f>
        <v/>
      </c>
      <c r="D653">
        <f>IF(GL_Paste!$B650="","",IFERROR(INDEX(DeptName,MATCH($C653,DeptTag,0)),"UNALLOCATED"))</f>
        <v/>
      </c>
      <c r="E653">
        <f>IF(GL_Paste!$B650="","",IFERROR(INDEX(AcctCat,MATCH(GL_Paste!$B650&amp;"",AcctCode,0)),"UNKNOWN"))</f>
        <v/>
      </c>
      <c r="F653">
        <f>IF(GL_Paste!$B650="","",IFERROR(INDEX(AcctSub,MATCH(GL_Paste!$B650&amp;"",AcctCode,0)),"UNKNOWN"))</f>
        <v/>
      </c>
    </row>
    <row r="654">
      <c r="A654" s="40">
        <f>IF(GL_Paste!$B651="","",N(GL_Paste!$H651)-N(GL_Paste!$G651))</f>
        <v/>
      </c>
      <c r="B654" s="43">
        <f>IF(GL_Paste!$B651="","",DATE(YEAR(GL_Paste!$E651),MONTH(GL_Paste!$E651),1))</f>
        <v/>
      </c>
      <c r="C654">
        <f>IF(GL_Paste!$B651="","",IF(TRIM(GL_Paste!$M651)&lt;&gt;"",TRIM(GL_Paste!$M651),IFERROR(MID(GL_Paste!$I651,FIND("[",GL_Paste!$I651)+1,FIND("]",GL_Paste!$I651)-FIND("[",GL_Paste!$I651)-1),"")))</f>
        <v/>
      </c>
      <c r="D654">
        <f>IF(GL_Paste!$B651="","",IFERROR(INDEX(DeptName,MATCH($C654,DeptTag,0)),"UNALLOCATED"))</f>
        <v/>
      </c>
      <c r="E654">
        <f>IF(GL_Paste!$B651="","",IFERROR(INDEX(AcctCat,MATCH(GL_Paste!$B651&amp;"",AcctCode,0)),"UNKNOWN"))</f>
        <v/>
      </c>
      <c r="F654">
        <f>IF(GL_Paste!$B651="","",IFERROR(INDEX(AcctSub,MATCH(GL_Paste!$B651&amp;"",AcctCode,0)),"UNKNOWN"))</f>
        <v/>
      </c>
    </row>
    <row r="655">
      <c r="A655" s="40">
        <f>IF(GL_Paste!$B652="","",N(GL_Paste!$H652)-N(GL_Paste!$G652))</f>
        <v/>
      </c>
      <c r="B655" s="43">
        <f>IF(GL_Paste!$B652="","",DATE(YEAR(GL_Paste!$E652),MONTH(GL_Paste!$E652),1))</f>
        <v/>
      </c>
      <c r="C655">
        <f>IF(GL_Paste!$B652="","",IF(TRIM(GL_Paste!$M652)&lt;&gt;"",TRIM(GL_Paste!$M652),IFERROR(MID(GL_Paste!$I652,FIND("[",GL_Paste!$I652)+1,FIND("]",GL_Paste!$I652)-FIND("[",GL_Paste!$I652)-1),"")))</f>
        <v/>
      </c>
      <c r="D655">
        <f>IF(GL_Paste!$B652="","",IFERROR(INDEX(DeptName,MATCH($C655,DeptTag,0)),"UNALLOCATED"))</f>
        <v/>
      </c>
      <c r="E655">
        <f>IF(GL_Paste!$B652="","",IFERROR(INDEX(AcctCat,MATCH(GL_Paste!$B652&amp;"",AcctCode,0)),"UNKNOWN"))</f>
        <v/>
      </c>
      <c r="F655">
        <f>IF(GL_Paste!$B652="","",IFERROR(INDEX(AcctSub,MATCH(GL_Paste!$B652&amp;"",AcctCode,0)),"UNKNOWN"))</f>
        <v/>
      </c>
    </row>
    <row r="656">
      <c r="A656" s="40">
        <f>IF(GL_Paste!$B653="","",N(GL_Paste!$H653)-N(GL_Paste!$G653))</f>
        <v/>
      </c>
      <c r="B656" s="43">
        <f>IF(GL_Paste!$B653="","",DATE(YEAR(GL_Paste!$E653),MONTH(GL_Paste!$E653),1))</f>
        <v/>
      </c>
      <c r="C656">
        <f>IF(GL_Paste!$B653="","",IF(TRIM(GL_Paste!$M653)&lt;&gt;"",TRIM(GL_Paste!$M653),IFERROR(MID(GL_Paste!$I653,FIND("[",GL_Paste!$I653)+1,FIND("]",GL_Paste!$I653)-FIND("[",GL_Paste!$I653)-1),"")))</f>
        <v/>
      </c>
      <c r="D656">
        <f>IF(GL_Paste!$B653="","",IFERROR(INDEX(DeptName,MATCH($C656,DeptTag,0)),"UNALLOCATED"))</f>
        <v/>
      </c>
      <c r="E656">
        <f>IF(GL_Paste!$B653="","",IFERROR(INDEX(AcctCat,MATCH(GL_Paste!$B653&amp;"",AcctCode,0)),"UNKNOWN"))</f>
        <v/>
      </c>
      <c r="F656">
        <f>IF(GL_Paste!$B653="","",IFERROR(INDEX(AcctSub,MATCH(GL_Paste!$B653&amp;"",AcctCode,0)),"UNKNOWN"))</f>
        <v/>
      </c>
    </row>
    <row r="657">
      <c r="A657" s="40">
        <f>IF(GL_Paste!$B654="","",N(GL_Paste!$H654)-N(GL_Paste!$G654))</f>
        <v/>
      </c>
      <c r="B657" s="43">
        <f>IF(GL_Paste!$B654="","",DATE(YEAR(GL_Paste!$E654),MONTH(GL_Paste!$E654),1))</f>
        <v/>
      </c>
      <c r="C657">
        <f>IF(GL_Paste!$B654="","",IF(TRIM(GL_Paste!$M654)&lt;&gt;"",TRIM(GL_Paste!$M654),IFERROR(MID(GL_Paste!$I654,FIND("[",GL_Paste!$I654)+1,FIND("]",GL_Paste!$I654)-FIND("[",GL_Paste!$I654)-1),"")))</f>
        <v/>
      </c>
      <c r="D657">
        <f>IF(GL_Paste!$B654="","",IFERROR(INDEX(DeptName,MATCH($C657,DeptTag,0)),"UNALLOCATED"))</f>
        <v/>
      </c>
      <c r="E657">
        <f>IF(GL_Paste!$B654="","",IFERROR(INDEX(AcctCat,MATCH(GL_Paste!$B654&amp;"",AcctCode,0)),"UNKNOWN"))</f>
        <v/>
      </c>
      <c r="F657">
        <f>IF(GL_Paste!$B654="","",IFERROR(INDEX(AcctSub,MATCH(GL_Paste!$B654&amp;"",AcctCode,0)),"UNKNOWN"))</f>
        <v/>
      </c>
    </row>
    <row r="658">
      <c r="A658" s="40">
        <f>IF(GL_Paste!$B655="","",N(GL_Paste!$H655)-N(GL_Paste!$G655))</f>
        <v/>
      </c>
      <c r="B658" s="43">
        <f>IF(GL_Paste!$B655="","",DATE(YEAR(GL_Paste!$E655),MONTH(GL_Paste!$E655),1))</f>
        <v/>
      </c>
      <c r="C658">
        <f>IF(GL_Paste!$B655="","",IF(TRIM(GL_Paste!$M655)&lt;&gt;"",TRIM(GL_Paste!$M655),IFERROR(MID(GL_Paste!$I655,FIND("[",GL_Paste!$I655)+1,FIND("]",GL_Paste!$I655)-FIND("[",GL_Paste!$I655)-1),"")))</f>
        <v/>
      </c>
      <c r="D658">
        <f>IF(GL_Paste!$B655="","",IFERROR(INDEX(DeptName,MATCH($C658,DeptTag,0)),"UNALLOCATED"))</f>
        <v/>
      </c>
      <c r="E658">
        <f>IF(GL_Paste!$B655="","",IFERROR(INDEX(AcctCat,MATCH(GL_Paste!$B655&amp;"",AcctCode,0)),"UNKNOWN"))</f>
        <v/>
      </c>
      <c r="F658">
        <f>IF(GL_Paste!$B655="","",IFERROR(INDEX(AcctSub,MATCH(GL_Paste!$B655&amp;"",AcctCode,0)),"UNKNOWN"))</f>
        <v/>
      </c>
    </row>
    <row r="659">
      <c r="A659" s="40">
        <f>IF(GL_Paste!$B656="","",N(GL_Paste!$H656)-N(GL_Paste!$G656))</f>
        <v/>
      </c>
      <c r="B659" s="43">
        <f>IF(GL_Paste!$B656="","",DATE(YEAR(GL_Paste!$E656),MONTH(GL_Paste!$E656),1))</f>
        <v/>
      </c>
      <c r="C659">
        <f>IF(GL_Paste!$B656="","",IF(TRIM(GL_Paste!$M656)&lt;&gt;"",TRIM(GL_Paste!$M656),IFERROR(MID(GL_Paste!$I656,FIND("[",GL_Paste!$I656)+1,FIND("]",GL_Paste!$I656)-FIND("[",GL_Paste!$I656)-1),"")))</f>
        <v/>
      </c>
      <c r="D659">
        <f>IF(GL_Paste!$B656="","",IFERROR(INDEX(DeptName,MATCH($C659,DeptTag,0)),"UNALLOCATED"))</f>
        <v/>
      </c>
      <c r="E659">
        <f>IF(GL_Paste!$B656="","",IFERROR(INDEX(AcctCat,MATCH(GL_Paste!$B656&amp;"",AcctCode,0)),"UNKNOWN"))</f>
        <v/>
      </c>
      <c r="F659">
        <f>IF(GL_Paste!$B656="","",IFERROR(INDEX(AcctSub,MATCH(GL_Paste!$B656&amp;"",AcctCode,0)),"UNKNOWN"))</f>
        <v/>
      </c>
    </row>
    <row r="660">
      <c r="A660" s="40">
        <f>IF(GL_Paste!$B657="","",N(GL_Paste!$H657)-N(GL_Paste!$G657))</f>
        <v/>
      </c>
      <c r="B660" s="43">
        <f>IF(GL_Paste!$B657="","",DATE(YEAR(GL_Paste!$E657),MONTH(GL_Paste!$E657),1))</f>
        <v/>
      </c>
      <c r="C660">
        <f>IF(GL_Paste!$B657="","",IF(TRIM(GL_Paste!$M657)&lt;&gt;"",TRIM(GL_Paste!$M657),IFERROR(MID(GL_Paste!$I657,FIND("[",GL_Paste!$I657)+1,FIND("]",GL_Paste!$I657)-FIND("[",GL_Paste!$I657)-1),"")))</f>
        <v/>
      </c>
      <c r="D660">
        <f>IF(GL_Paste!$B657="","",IFERROR(INDEX(DeptName,MATCH($C660,DeptTag,0)),"UNALLOCATED"))</f>
        <v/>
      </c>
      <c r="E660">
        <f>IF(GL_Paste!$B657="","",IFERROR(INDEX(AcctCat,MATCH(GL_Paste!$B657&amp;"",AcctCode,0)),"UNKNOWN"))</f>
        <v/>
      </c>
      <c r="F660">
        <f>IF(GL_Paste!$B657="","",IFERROR(INDEX(AcctSub,MATCH(GL_Paste!$B657&amp;"",AcctCode,0)),"UNKNOWN"))</f>
        <v/>
      </c>
    </row>
    <row r="661">
      <c r="A661" s="40">
        <f>IF(GL_Paste!$B658="","",N(GL_Paste!$H658)-N(GL_Paste!$G658))</f>
        <v/>
      </c>
      <c r="B661" s="43">
        <f>IF(GL_Paste!$B658="","",DATE(YEAR(GL_Paste!$E658),MONTH(GL_Paste!$E658),1))</f>
        <v/>
      </c>
      <c r="C661">
        <f>IF(GL_Paste!$B658="","",IF(TRIM(GL_Paste!$M658)&lt;&gt;"",TRIM(GL_Paste!$M658),IFERROR(MID(GL_Paste!$I658,FIND("[",GL_Paste!$I658)+1,FIND("]",GL_Paste!$I658)-FIND("[",GL_Paste!$I658)-1),"")))</f>
        <v/>
      </c>
      <c r="D661">
        <f>IF(GL_Paste!$B658="","",IFERROR(INDEX(DeptName,MATCH($C661,DeptTag,0)),"UNALLOCATED"))</f>
        <v/>
      </c>
      <c r="E661">
        <f>IF(GL_Paste!$B658="","",IFERROR(INDEX(AcctCat,MATCH(GL_Paste!$B658&amp;"",AcctCode,0)),"UNKNOWN"))</f>
        <v/>
      </c>
      <c r="F661">
        <f>IF(GL_Paste!$B658="","",IFERROR(INDEX(AcctSub,MATCH(GL_Paste!$B658&amp;"",AcctCode,0)),"UNKNOWN"))</f>
        <v/>
      </c>
    </row>
    <row r="662">
      <c r="A662" s="40">
        <f>IF(GL_Paste!$B659="","",N(GL_Paste!$H659)-N(GL_Paste!$G659))</f>
        <v/>
      </c>
      <c r="B662" s="43">
        <f>IF(GL_Paste!$B659="","",DATE(YEAR(GL_Paste!$E659),MONTH(GL_Paste!$E659),1))</f>
        <v/>
      </c>
      <c r="C662">
        <f>IF(GL_Paste!$B659="","",IF(TRIM(GL_Paste!$M659)&lt;&gt;"",TRIM(GL_Paste!$M659),IFERROR(MID(GL_Paste!$I659,FIND("[",GL_Paste!$I659)+1,FIND("]",GL_Paste!$I659)-FIND("[",GL_Paste!$I659)-1),"")))</f>
        <v/>
      </c>
      <c r="D662">
        <f>IF(GL_Paste!$B659="","",IFERROR(INDEX(DeptName,MATCH($C662,DeptTag,0)),"UNALLOCATED"))</f>
        <v/>
      </c>
      <c r="E662">
        <f>IF(GL_Paste!$B659="","",IFERROR(INDEX(AcctCat,MATCH(GL_Paste!$B659&amp;"",AcctCode,0)),"UNKNOWN"))</f>
        <v/>
      </c>
      <c r="F662">
        <f>IF(GL_Paste!$B659="","",IFERROR(INDEX(AcctSub,MATCH(GL_Paste!$B659&amp;"",AcctCode,0)),"UNKNOWN"))</f>
        <v/>
      </c>
    </row>
    <row r="663">
      <c r="A663" s="40">
        <f>IF(GL_Paste!$B660="","",N(GL_Paste!$H660)-N(GL_Paste!$G660))</f>
        <v/>
      </c>
      <c r="B663" s="43">
        <f>IF(GL_Paste!$B660="","",DATE(YEAR(GL_Paste!$E660),MONTH(GL_Paste!$E660),1))</f>
        <v/>
      </c>
      <c r="C663">
        <f>IF(GL_Paste!$B660="","",IF(TRIM(GL_Paste!$M660)&lt;&gt;"",TRIM(GL_Paste!$M660),IFERROR(MID(GL_Paste!$I660,FIND("[",GL_Paste!$I660)+1,FIND("]",GL_Paste!$I660)-FIND("[",GL_Paste!$I660)-1),"")))</f>
        <v/>
      </c>
      <c r="D663">
        <f>IF(GL_Paste!$B660="","",IFERROR(INDEX(DeptName,MATCH($C663,DeptTag,0)),"UNALLOCATED"))</f>
        <v/>
      </c>
      <c r="E663">
        <f>IF(GL_Paste!$B660="","",IFERROR(INDEX(AcctCat,MATCH(GL_Paste!$B660&amp;"",AcctCode,0)),"UNKNOWN"))</f>
        <v/>
      </c>
      <c r="F663">
        <f>IF(GL_Paste!$B660="","",IFERROR(INDEX(AcctSub,MATCH(GL_Paste!$B660&amp;"",AcctCode,0)),"UNKNOWN"))</f>
        <v/>
      </c>
    </row>
    <row r="664">
      <c r="A664" s="40">
        <f>IF(GL_Paste!$B661="","",N(GL_Paste!$H661)-N(GL_Paste!$G661))</f>
        <v/>
      </c>
      <c r="B664" s="43">
        <f>IF(GL_Paste!$B661="","",DATE(YEAR(GL_Paste!$E661),MONTH(GL_Paste!$E661),1))</f>
        <v/>
      </c>
      <c r="C664">
        <f>IF(GL_Paste!$B661="","",IF(TRIM(GL_Paste!$M661)&lt;&gt;"",TRIM(GL_Paste!$M661),IFERROR(MID(GL_Paste!$I661,FIND("[",GL_Paste!$I661)+1,FIND("]",GL_Paste!$I661)-FIND("[",GL_Paste!$I661)-1),"")))</f>
        <v/>
      </c>
      <c r="D664">
        <f>IF(GL_Paste!$B661="","",IFERROR(INDEX(DeptName,MATCH($C664,DeptTag,0)),"UNALLOCATED"))</f>
        <v/>
      </c>
      <c r="E664">
        <f>IF(GL_Paste!$B661="","",IFERROR(INDEX(AcctCat,MATCH(GL_Paste!$B661&amp;"",AcctCode,0)),"UNKNOWN"))</f>
        <v/>
      </c>
      <c r="F664">
        <f>IF(GL_Paste!$B661="","",IFERROR(INDEX(AcctSub,MATCH(GL_Paste!$B661&amp;"",AcctCode,0)),"UNKNOWN"))</f>
        <v/>
      </c>
    </row>
    <row r="665">
      <c r="A665" s="40">
        <f>IF(GL_Paste!$B662="","",N(GL_Paste!$H662)-N(GL_Paste!$G662))</f>
        <v/>
      </c>
      <c r="B665" s="43">
        <f>IF(GL_Paste!$B662="","",DATE(YEAR(GL_Paste!$E662),MONTH(GL_Paste!$E662),1))</f>
        <v/>
      </c>
      <c r="C665">
        <f>IF(GL_Paste!$B662="","",IF(TRIM(GL_Paste!$M662)&lt;&gt;"",TRIM(GL_Paste!$M662),IFERROR(MID(GL_Paste!$I662,FIND("[",GL_Paste!$I662)+1,FIND("]",GL_Paste!$I662)-FIND("[",GL_Paste!$I662)-1),"")))</f>
        <v/>
      </c>
      <c r="D665">
        <f>IF(GL_Paste!$B662="","",IFERROR(INDEX(DeptName,MATCH($C665,DeptTag,0)),"UNALLOCATED"))</f>
        <v/>
      </c>
      <c r="E665">
        <f>IF(GL_Paste!$B662="","",IFERROR(INDEX(AcctCat,MATCH(GL_Paste!$B662&amp;"",AcctCode,0)),"UNKNOWN"))</f>
        <v/>
      </c>
      <c r="F665">
        <f>IF(GL_Paste!$B662="","",IFERROR(INDEX(AcctSub,MATCH(GL_Paste!$B662&amp;"",AcctCode,0)),"UNKNOWN"))</f>
        <v/>
      </c>
    </row>
    <row r="666">
      <c r="A666" s="40">
        <f>IF(GL_Paste!$B663="","",N(GL_Paste!$H663)-N(GL_Paste!$G663))</f>
        <v/>
      </c>
      <c r="B666" s="43">
        <f>IF(GL_Paste!$B663="","",DATE(YEAR(GL_Paste!$E663),MONTH(GL_Paste!$E663),1))</f>
        <v/>
      </c>
      <c r="C666">
        <f>IF(GL_Paste!$B663="","",IF(TRIM(GL_Paste!$M663)&lt;&gt;"",TRIM(GL_Paste!$M663),IFERROR(MID(GL_Paste!$I663,FIND("[",GL_Paste!$I663)+1,FIND("]",GL_Paste!$I663)-FIND("[",GL_Paste!$I663)-1),"")))</f>
        <v/>
      </c>
      <c r="D666">
        <f>IF(GL_Paste!$B663="","",IFERROR(INDEX(DeptName,MATCH($C666,DeptTag,0)),"UNALLOCATED"))</f>
        <v/>
      </c>
      <c r="E666">
        <f>IF(GL_Paste!$B663="","",IFERROR(INDEX(AcctCat,MATCH(GL_Paste!$B663&amp;"",AcctCode,0)),"UNKNOWN"))</f>
        <v/>
      </c>
      <c r="F666">
        <f>IF(GL_Paste!$B663="","",IFERROR(INDEX(AcctSub,MATCH(GL_Paste!$B663&amp;"",AcctCode,0)),"UNKNOWN"))</f>
        <v/>
      </c>
    </row>
    <row r="667">
      <c r="A667" s="40">
        <f>IF(GL_Paste!$B664="","",N(GL_Paste!$H664)-N(GL_Paste!$G664))</f>
        <v/>
      </c>
      <c r="B667" s="43">
        <f>IF(GL_Paste!$B664="","",DATE(YEAR(GL_Paste!$E664),MONTH(GL_Paste!$E664),1))</f>
        <v/>
      </c>
      <c r="C667">
        <f>IF(GL_Paste!$B664="","",IF(TRIM(GL_Paste!$M664)&lt;&gt;"",TRIM(GL_Paste!$M664),IFERROR(MID(GL_Paste!$I664,FIND("[",GL_Paste!$I664)+1,FIND("]",GL_Paste!$I664)-FIND("[",GL_Paste!$I664)-1),"")))</f>
        <v/>
      </c>
      <c r="D667">
        <f>IF(GL_Paste!$B664="","",IFERROR(INDEX(DeptName,MATCH($C667,DeptTag,0)),"UNALLOCATED"))</f>
        <v/>
      </c>
      <c r="E667">
        <f>IF(GL_Paste!$B664="","",IFERROR(INDEX(AcctCat,MATCH(GL_Paste!$B664&amp;"",AcctCode,0)),"UNKNOWN"))</f>
        <v/>
      </c>
      <c r="F667">
        <f>IF(GL_Paste!$B664="","",IFERROR(INDEX(AcctSub,MATCH(GL_Paste!$B664&amp;"",AcctCode,0)),"UNKNOWN"))</f>
        <v/>
      </c>
    </row>
    <row r="668">
      <c r="A668" s="40">
        <f>IF(GL_Paste!$B665="","",N(GL_Paste!$H665)-N(GL_Paste!$G665))</f>
        <v/>
      </c>
      <c r="B668" s="43">
        <f>IF(GL_Paste!$B665="","",DATE(YEAR(GL_Paste!$E665),MONTH(GL_Paste!$E665),1))</f>
        <v/>
      </c>
      <c r="C668">
        <f>IF(GL_Paste!$B665="","",IF(TRIM(GL_Paste!$M665)&lt;&gt;"",TRIM(GL_Paste!$M665),IFERROR(MID(GL_Paste!$I665,FIND("[",GL_Paste!$I665)+1,FIND("]",GL_Paste!$I665)-FIND("[",GL_Paste!$I665)-1),"")))</f>
        <v/>
      </c>
      <c r="D668">
        <f>IF(GL_Paste!$B665="","",IFERROR(INDEX(DeptName,MATCH($C668,DeptTag,0)),"UNALLOCATED"))</f>
        <v/>
      </c>
      <c r="E668">
        <f>IF(GL_Paste!$B665="","",IFERROR(INDEX(AcctCat,MATCH(GL_Paste!$B665&amp;"",AcctCode,0)),"UNKNOWN"))</f>
        <v/>
      </c>
      <c r="F668">
        <f>IF(GL_Paste!$B665="","",IFERROR(INDEX(AcctSub,MATCH(GL_Paste!$B665&amp;"",AcctCode,0)),"UNKNOWN"))</f>
        <v/>
      </c>
    </row>
    <row r="669">
      <c r="A669" s="40">
        <f>IF(GL_Paste!$B666="","",N(GL_Paste!$H666)-N(GL_Paste!$G666))</f>
        <v/>
      </c>
      <c r="B669" s="43">
        <f>IF(GL_Paste!$B666="","",DATE(YEAR(GL_Paste!$E666),MONTH(GL_Paste!$E666),1))</f>
        <v/>
      </c>
      <c r="C669">
        <f>IF(GL_Paste!$B666="","",IF(TRIM(GL_Paste!$M666)&lt;&gt;"",TRIM(GL_Paste!$M666),IFERROR(MID(GL_Paste!$I666,FIND("[",GL_Paste!$I666)+1,FIND("]",GL_Paste!$I666)-FIND("[",GL_Paste!$I666)-1),"")))</f>
        <v/>
      </c>
      <c r="D669">
        <f>IF(GL_Paste!$B666="","",IFERROR(INDEX(DeptName,MATCH($C669,DeptTag,0)),"UNALLOCATED"))</f>
        <v/>
      </c>
      <c r="E669">
        <f>IF(GL_Paste!$B666="","",IFERROR(INDEX(AcctCat,MATCH(GL_Paste!$B666&amp;"",AcctCode,0)),"UNKNOWN"))</f>
        <v/>
      </c>
      <c r="F669">
        <f>IF(GL_Paste!$B666="","",IFERROR(INDEX(AcctSub,MATCH(GL_Paste!$B666&amp;"",AcctCode,0)),"UNKNOWN"))</f>
        <v/>
      </c>
    </row>
    <row r="670">
      <c r="A670" s="40">
        <f>IF(GL_Paste!$B667="","",N(GL_Paste!$H667)-N(GL_Paste!$G667))</f>
        <v/>
      </c>
      <c r="B670" s="43">
        <f>IF(GL_Paste!$B667="","",DATE(YEAR(GL_Paste!$E667),MONTH(GL_Paste!$E667),1))</f>
        <v/>
      </c>
      <c r="C670">
        <f>IF(GL_Paste!$B667="","",IF(TRIM(GL_Paste!$M667)&lt;&gt;"",TRIM(GL_Paste!$M667),IFERROR(MID(GL_Paste!$I667,FIND("[",GL_Paste!$I667)+1,FIND("]",GL_Paste!$I667)-FIND("[",GL_Paste!$I667)-1),"")))</f>
        <v/>
      </c>
      <c r="D670">
        <f>IF(GL_Paste!$B667="","",IFERROR(INDEX(DeptName,MATCH($C670,DeptTag,0)),"UNALLOCATED"))</f>
        <v/>
      </c>
      <c r="E670">
        <f>IF(GL_Paste!$B667="","",IFERROR(INDEX(AcctCat,MATCH(GL_Paste!$B667&amp;"",AcctCode,0)),"UNKNOWN"))</f>
        <v/>
      </c>
      <c r="F670">
        <f>IF(GL_Paste!$B667="","",IFERROR(INDEX(AcctSub,MATCH(GL_Paste!$B667&amp;"",AcctCode,0)),"UNKNOWN"))</f>
        <v/>
      </c>
    </row>
    <row r="671">
      <c r="A671" s="40">
        <f>IF(GL_Paste!$B668="","",N(GL_Paste!$H668)-N(GL_Paste!$G668))</f>
        <v/>
      </c>
      <c r="B671" s="43">
        <f>IF(GL_Paste!$B668="","",DATE(YEAR(GL_Paste!$E668),MONTH(GL_Paste!$E668),1))</f>
        <v/>
      </c>
      <c r="C671">
        <f>IF(GL_Paste!$B668="","",IF(TRIM(GL_Paste!$M668)&lt;&gt;"",TRIM(GL_Paste!$M668),IFERROR(MID(GL_Paste!$I668,FIND("[",GL_Paste!$I668)+1,FIND("]",GL_Paste!$I668)-FIND("[",GL_Paste!$I668)-1),"")))</f>
        <v/>
      </c>
      <c r="D671">
        <f>IF(GL_Paste!$B668="","",IFERROR(INDEX(DeptName,MATCH($C671,DeptTag,0)),"UNALLOCATED"))</f>
        <v/>
      </c>
      <c r="E671">
        <f>IF(GL_Paste!$B668="","",IFERROR(INDEX(AcctCat,MATCH(GL_Paste!$B668&amp;"",AcctCode,0)),"UNKNOWN"))</f>
        <v/>
      </c>
      <c r="F671">
        <f>IF(GL_Paste!$B668="","",IFERROR(INDEX(AcctSub,MATCH(GL_Paste!$B668&amp;"",AcctCode,0)),"UNKNOWN"))</f>
        <v/>
      </c>
    </row>
    <row r="672">
      <c r="A672" s="40">
        <f>IF(GL_Paste!$B669="","",N(GL_Paste!$H669)-N(GL_Paste!$G669))</f>
        <v/>
      </c>
      <c r="B672" s="43">
        <f>IF(GL_Paste!$B669="","",DATE(YEAR(GL_Paste!$E669),MONTH(GL_Paste!$E669),1))</f>
        <v/>
      </c>
      <c r="C672">
        <f>IF(GL_Paste!$B669="","",IF(TRIM(GL_Paste!$M669)&lt;&gt;"",TRIM(GL_Paste!$M669),IFERROR(MID(GL_Paste!$I669,FIND("[",GL_Paste!$I669)+1,FIND("]",GL_Paste!$I669)-FIND("[",GL_Paste!$I669)-1),"")))</f>
        <v/>
      </c>
      <c r="D672">
        <f>IF(GL_Paste!$B669="","",IFERROR(INDEX(DeptName,MATCH($C672,DeptTag,0)),"UNALLOCATED"))</f>
        <v/>
      </c>
      <c r="E672">
        <f>IF(GL_Paste!$B669="","",IFERROR(INDEX(AcctCat,MATCH(GL_Paste!$B669&amp;"",AcctCode,0)),"UNKNOWN"))</f>
        <v/>
      </c>
      <c r="F672">
        <f>IF(GL_Paste!$B669="","",IFERROR(INDEX(AcctSub,MATCH(GL_Paste!$B669&amp;"",AcctCode,0)),"UNKNOWN"))</f>
        <v/>
      </c>
    </row>
    <row r="673">
      <c r="A673" s="40">
        <f>IF(GL_Paste!$B670="","",N(GL_Paste!$H670)-N(GL_Paste!$G670))</f>
        <v/>
      </c>
      <c r="B673" s="43">
        <f>IF(GL_Paste!$B670="","",DATE(YEAR(GL_Paste!$E670),MONTH(GL_Paste!$E670),1))</f>
        <v/>
      </c>
      <c r="C673">
        <f>IF(GL_Paste!$B670="","",IF(TRIM(GL_Paste!$M670)&lt;&gt;"",TRIM(GL_Paste!$M670),IFERROR(MID(GL_Paste!$I670,FIND("[",GL_Paste!$I670)+1,FIND("]",GL_Paste!$I670)-FIND("[",GL_Paste!$I670)-1),"")))</f>
        <v/>
      </c>
      <c r="D673">
        <f>IF(GL_Paste!$B670="","",IFERROR(INDEX(DeptName,MATCH($C673,DeptTag,0)),"UNALLOCATED"))</f>
        <v/>
      </c>
      <c r="E673">
        <f>IF(GL_Paste!$B670="","",IFERROR(INDEX(AcctCat,MATCH(GL_Paste!$B670&amp;"",AcctCode,0)),"UNKNOWN"))</f>
        <v/>
      </c>
      <c r="F673">
        <f>IF(GL_Paste!$B670="","",IFERROR(INDEX(AcctSub,MATCH(GL_Paste!$B670&amp;"",AcctCode,0)),"UNKNOWN"))</f>
        <v/>
      </c>
    </row>
    <row r="674">
      <c r="A674" s="40">
        <f>IF(GL_Paste!$B671="","",N(GL_Paste!$H671)-N(GL_Paste!$G671))</f>
        <v/>
      </c>
      <c r="B674" s="43">
        <f>IF(GL_Paste!$B671="","",DATE(YEAR(GL_Paste!$E671),MONTH(GL_Paste!$E671),1))</f>
        <v/>
      </c>
      <c r="C674">
        <f>IF(GL_Paste!$B671="","",IF(TRIM(GL_Paste!$M671)&lt;&gt;"",TRIM(GL_Paste!$M671),IFERROR(MID(GL_Paste!$I671,FIND("[",GL_Paste!$I671)+1,FIND("]",GL_Paste!$I671)-FIND("[",GL_Paste!$I671)-1),"")))</f>
        <v/>
      </c>
      <c r="D674">
        <f>IF(GL_Paste!$B671="","",IFERROR(INDEX(DeptName,MATCH($C674,DeptTag,0)),"UNALLOCATED"))</f>
        <v/>
      </c>
      <c r="E674">
        <f>IF(GL_Paste!$B671="","",IFERROR(INDEX(AcctCat,MATCH(GL_Paste!$B671&amp;"",AcctCode,0)),"UNKNOWN"))</f>
        <v/>
      </c>
      <c r="F674">
        <f>IF(GL_Paste!$B671="","",IFERROR(INDEX(AcctSub,MATCH(GL_Paste!$B671&amp;"",AcctCode,0)),"UNKNOWN"))</f>
        <v/>
      </c>
    </row>
    <row r="675">
      <c r="A675" s="40">
        <f>IF(GL_Paste!$B672="","",N(GL_Paste!$H672)-N(GL_Paste!$G672))</f>
        <v/>
      </c>
      <c r="B675" s="43">
        <f>IF(GL_Paste!$B672="","",DATE(YEAR(GL_Paste!$E672),MONTH(GL_Paste!$E672),1))</f>
        <v/>
      </c>
      <c r="C675">
        <f>IF(GL_Paste!$B672="","",IF(TRIM(GL_Paste!$M672)&lt;&gt;"",TRIM(GL_Paste!$M672),IFERROR(MID(GL_Paste!$I672,FIND("[",GL_Paste!$I672)+1,FIND("]",GL_Paste!$I672)-FIND("[",GL_Paste!$I672)-1),"")))</f>
        <v/>
      </c>
      <c r="D675">
        <f>IF(GL_Paste!$B672="","",IFERROR(INDEX(DeptName,MATCH($C675,DeptTag,0)),"UNALLOCATED"))</f>
        <v/>
      </c>
      <c r="E675">
        <f>IF(GL_Paste!$B672="","",IFERROR(INDEX(AcctCat,MATCH(GL_Paste!$B672&amp;"",AcctCode,0)),"UNKNOWN"))</f>
        <v/>
      </c>
      <c r="F675">
        <f>IF(GL_Paste!$B672="","",IFERROR(INDEX(AcctSub,MATCH(GL_Paste!$B672&amp;"",AcctCode,0)),"UNKNOWN"))</f>
        <v/>
      </c>
    </row>
    <row r="676">
      <c r="A676" s="40">
        <f>IF(GL_Paste!$B673="","",N(GL_Paste!$H673)-N(GL_Paste!$G673))</f>
        <v/>
      </c>
      <c r="B676" s="43">
        <f>IF(GL_Paste!$B673="","",DATE(YEAR(GL_Paste!$E673),MONTH(GL_Paste!$E673),1))</f>
        <v/>
      </c>
      <c r="C676">
        <f>IF(GL_Paste!$B673="","",IF(TRIM(GL_Paste!$M673)&lt;&gt;"",TRIM(GL_Paste!$M673),IFERROR(MID(GL_Paste!$I673,FIND("[",GL_Paste!$I673)+1,FIND("]",GL_Paste!$I673)-FIND("[",GL_Paste!$I673)-1),"")))</f>
        <v/>
      </c>
      <c r="D676">
        <f>IF(GL_Paste!$B673="","",IFERROR(INDEX(DeptName,MATCH($C676,DeptTag,0)),"UNALLOCATED"))</f>
        <v/>
      </c>
      <c r="E676">
        <f>IF(GL_Paste!$B673="","",IFERROR(INDEX(AcctCat,MATCH(GL_Paste!$B673&amp;"",AcctCode,0)),"UNKNOWN"))</f>
        <v/>
      </c>
      <c r="F676">
        <f>IF(GL_Paste!$B673="","",IFERROR(INDEX(AcctSub,MATCH(GL_Paste!$B673&amp;"",AcctCode,0)),"UNKNOWN"))</f>
        <v/>
      </c>
    </row>
    <row r="677">
      <c r="A677" s="40">
        <f>IF(GL_Paste!$B674="","",N(GL_Paste!$H674)-N(GL_Paste!$G674))</f>
        <v/>
      </c>
      <c r="B677" s="43">
        <f>IF(GL_Paste!$B674="","",DATE(YEAR(GL_Paste!$E674),MONTH(GL_Paste!$E674),1))</f>
        <v/>
      </c>
      <c r="C677">
        <f>IF(GL_Paste!$B674="","",IF(TRIM(GL_Paste!$M674)&lt;&gt;"",TRIM(GL_Paste!$M674),IFERROR(MID(GL_Paste!$I674,FIND("[",GL_Paste!$I674)+1,FIND("]",GL_Paste!$I674)-FIND("[",GL_Paste!$I674)-1),"")))</f>
        <v/>
      </c>
      <c r="D677">
        <f>IF(GL_Paste!$B674="","",IFERROR(INDEX(DeptName,MATCH($C677,DeptTag,0)),"UNALLOCATED"))</f>
        <v/>
      </c>
      <c r="E677">
        <f>IF(GL_Paste!$B674="","",IFERROR(INDEX(AcctCat,MATCH(GL_Paste!$B674&amp;"",AcctCode,0)),"UNKNOWN"))</f>
        <v/>
      </c>
      <c r="F677">
        <f>IF(GL_Paste!$B674="","",IFERROR(INDEX(AcctSub,MATCH(GL_Paste!$B674&amp;"",AcctCode,0)),"UNKNOWN"))</f>
        <v/>
      </c>
    </row>
    <row r="678">
      <c r="A678" s="40">
        <f>IF(GL_Paste!$B675="","",N(GL_Paste!$H675)-N(GL_Paste!$G675))</f>
        <v/>
      </c>
      <c r="B678" s="43">
        <f>IF(GL_Paste!$B675="","",DATE(YEAR(GL_Paste!$E675),MONTH(GL_Paste!$E675),1))</f>
        <v/>
      </c>
      <c r="C678">
        <f>IF(GL_Paste!$B675="","",IF(TRIM(GL_Paste!$M675)&lt;&gt;"",TRIM(GL_Paste!$M675),IFERROR(MID(GL_Paste!$I675,FIND("[",GL_Paste!$I675)+1,FIND("]",GL_Paste!$I675)-FIND("[",GL_Paste!$I675)-1),"")))</f>
        <v/>
      </c>
      <c r="D678">
        <f>IF(GL_Paste!$B675="","",IFERROR(INDEX(DeptName,MATCH($C678,DeptTag,0)),"UNALLOCATED"))</f>
        <v/>
      </c>
      <c r="E678">
        <f>IF(GL_Paste!$B675="","",IFERROR(INDEX(AcctCat,MATCH(GL_Paste!$B675&amp;"",AcctCode,0)),"UNKNOWN"))</f>
        <v/>
      </c>
      <c r="F678">
        <f>IF(GL_Paste!$B675="","",IFERROR(INDEX(AcctSub,MATCH(GL_Paste!$B675&amp;"",AcctCode,0)),"UNKNOWN"))</f>
        <v/>
      </c>
    </row>
    <row r="679">
      <c r="A679" s="40">
        <f>IF(GL_Paste!$B676="","",N(GL_Paste!$H676)-N(GL_Paste!$G676))</f>
        <v/>
      </c>
      <c r="B679" s="43">
        <f>IF(GL_Paste!$B676="","",DATE(YEAR(GL_Paste!$E676),MONTH(GL_Paste!$E676),1))</f>
        <v/>
      </c>
      <c r="C679">
        <f>IF(GL_Paste!$B676="","",IF(TRIM(GL_Paste!$M676)&lt;&gt;"",TRIM(GL_Paste!$M676),IFERROR(MID(GL_Paste!$I676,FIND("[",GL_Paste!$I676)+1,FIND("]",GL_Paste!$I676)-FIND("[",GL_Paste!$I676)-1),"")))</f>
        <v/>
      </c>
      <c r="D679">
        <f>IF(GL_Paste!$B676="","",IFERROR(INDEX(DeptName,MATCH($C679,DeptTag,0)),"UNALLOCATED"))</f>
        <v/>
      </c>
      <c r="E679">
        <f>IF(GL_Paste!$B676="","",IFERROR(INDEX(AcctCat,MATCH(GL_Paste!$B676&amp;"",AcctCode,0)),"UNKNOWN"))</f>
        <v/>
      </c>
      <c r="F679">
        <f>IF(GL_Paste!$B676="","",IFERROR(INDEX(AcctSub,MATCH(GL_Paste!$B676&amp;"",AcctCode,0)),"UNKNOWN"))</f>
        <v/>
      </c>
    </row>
    <row r="680">
      <c r="A680" s="40">
        <f>IF(GL_Paste!$B677="","",N(GL_Paste!$H677)-N(GL_Paste!$G677))</f>
        <v/>
      </c>
      <c r="B680" s="43">
        <f>IF(GL_Paste!$B677="","",DATE(YEAR(GL_Paste!$E677),MONTH(GL_Paste!$E677),1))</f>
        <v/>
      </c>
      <c r="C680">
        <f>IF(GL_Paste!$B677="","",IF(TRIM(GL_Paste!$M677)&lt;&gt;"",TRIM(GL_Paste!$M677),IFERROR(MID(GL_Paste!$I677,FIND("[",GL_Paste!$I677)+1,FIND("]",GL_Paste!$I677)-FIND("[",GL_Paste!$I677)-1),"")))</f>
        <v/>
      </c>
      <c r="D680">
        <f>IF(GL_Paste!$B677="","",IFERROR(INDEX(DeptName,MATCH($C680,DeptTag,0)),"UNALLOCATED"))</f>
        <v/>
      </c>
      <c r="E680">
        <f>IF(GL_Paste!$B677="","",IFERROR(INDEX(AcctCat,MATCH(GL_Paste!$B677&amp;"",AcctCode,0)),"UNKNOWN"))</f>
        <v/>
      </c>
      <c r="F680">
        <f>IF(GL_Paste!$B677="","",IFERROR(INDEX(AcctSub,MATCH(GL_Paste!$B677&amp;"",AcctCode,0)),"UNKNOWN"))</f>
        <v/>
      </c>
    </row>
    <row r="681">
      <c r="A681" s="40">
        <f>IF(GL_Paste!$B678="","",N(GL_Paste!$H678)-N(GL_Paste!$G678))</f>
        <v/>
      </c>
      <c r="B681" s="43">
        <f>IF(GL_Paste!$B678="","",DATE(YEAR(GL_Paste!$E678),MONTH(GL_Paste!$E678),1))</f>
        <v/>
      </c>
      <c r="C681">
        <f>IF(GL_Paste!$B678="","",IF(TRIM(GL_Paste!$M678)&lt;&gt;"",TRIM(GL_Paste!$M678),IFERROR(MID(GL_Paste!$I678,FIND("[",GL_Paste!$I678)+1,FIND("]",GL_Paste!$I678)-FIND("[",GL_Paste!$I678)-1),"")))</f>
        <v/>
      </c>
      <c r="D681">
        <f>IF(GL_Paste!$B678="","",IFERROR(INDEX(DeptName,MATCH($C681,DeptTag,0)),"UNALLOCATED"))</f>
        <v/>
      </c>
      <c r="E681">
        <f>IF(GL_Paste!$B678="","",IFERROR(INDEX(AcctCat,MATCH(GL_Paste!$B678&amp;"",AcctCode,0)),"UNKNOWN"))</f>
        <v/>
      </c>
      <c r="F681">
        <f>IF(GL_Paste!$B678="","",IFERROR(INDEX(AcctSub,MATCH(GL_Paste!$B678&amp;"",AcctCode,0)),"UNKNOWN"))</f>
        <v/>
      </c>
    </row>
    <row r="682">
      <c r="A682" s="40">
        <f>IF(GL_Paste!$B679="","",N(GL_Paste!$H679)-N(GL_Paste!$G679))</f>
        <v/>
      </c>
      <c r="B682" s="43">
        <f>IF(GL_Paste!$B679="","",DATE(YEAR(GL_Paste!$E679),MONTH(GL_Paste!$E679),1))</f>
        <v/>
      </c>
      <c r="C682">
        <f>IF(GL_Paste!$B679="","",IF(TRIM(GL_Paste!$M679)&lt;&gt;"",TRIM(GL_Paste!$M679),IFERROR(MID(GL_Paste!$I679,FIND("[",GL_Paste!$I679)+1,FIND("]",GL_Paste!$I679)-FIND("[",GL_Paste!$I679)-1),"")))</f>
        <v/>
      </c>
      <c r="D682">
        <f>IF(GL_Paste!$B679="","",IFERROR(INDEX(DeptName,MATCH($C682,DeptTag,0)),"UNALLOCATED"))</f>
        <v/>
      </c>
      <c r="E682">
        <f>IF(GL_Paste!$B679="","",IFERROR(INDEX(AcctCat,MATCH(GL_Paste!$B679&amp;"",AcctCode,0)),"UNKNOWN"))</f>
        <v/>
      </c>
      <c r="F682">
        <f>IF(GL_Paste!$B679="","",IFERROR(INDEX(AcctSub,MATCH(GL_Paste!$B679&amp;"",AcctCode,0)),"UNKNOWN"))</f>
        <v/>
      </c>
    </row>
    <row r="683">
      <c r="A683" s="40">
        <f>IF(GL_Paste!$B680="","",N(GL_Paste!$H680)-N(GL_Paste!$G680))</f>
        <v/>
      </c>
      <c r="B683" s="43">
        <f>IF(GL_Paste!$B680="","",DATE(YEAR(GL_Paste!$E680),MONTH(GL_Paste!$E680),1))</f>
        <v/>
      </c>
      <c r="C683">
        <f>IF(GL_Paste!$B680="","",IF(TRIM(GL_Paste!$M680)&lt;&gt;"",TRIM(GL_Paste!$M680),IFERROR(MID(GL_Paste!$I680,FIND("[",GL_Paste!$I680)+1,FIND("]",GL_Paste!$I680)-FIND("[",GL_Paste!$I680)-1),"")))</f>
        <v/>
      </c>
      <c r="D683">
        <f>IF(GL_Paste!$B680="","",IFERROR(INDEX(DeptName,MATCH($C683,DeptTag,0)),"UNALLOCATED"))</f>
        <v/>
      </c>
      <c r="E683">
        <f>IF(GL_Paste!$B680="","",IFERROR(INDEX(AcctCat,MATCH(GL_Paste!$B680&amp;"",AcctCode,0)),"UNKNOWN"))</f>
        <v/>
      </c>
      <c r="F683">
        <f>IF(GL_Paste!$B680="","",IFERROR(INDEX(AcctSub,MATCH(GL_Paste!$B680&amp;"",AcctCode,0)),"UNKNOWN"))</f>
        <v/>
      </c>
    </row>
    <row r="684">
      <c r="A684" s="40">
        <f>IF(GL_Paste!$B681="","",N(GL_Paste!$H681)-N(GL_Paste!$G681))</f>
        <v/>
      </c>
      <c r="B684" s="43">
        <f>IF(GL_Paste!$B681="","",DATE(YEAR(GL_Paste!$E681),MONTH(GL_Paste!$E681),1))</f>
        <v/>
      </c>
      <c r="C684">
        <f>IF(GL_Paste!$B681="","",IF(TRIM(GL_Paste!$M681)&lt;&gt;"",TRIM(GL_Paste!$M681),IFERROR(MID(GL_Paste!$I681,FIND("[",GL_Paste!$I681)+1,FIND("]",GL_Paste!$I681)-FIND("[",GL_Paste!$I681)-1),"")))</f>
        <v/>
      </c>
      <c r="D684">
        <f>IF(GL_Paste!$B681="","",IFERROR(INDEX(DeptName,MATCH($C684,DeptTag,0)),"UNALLOCATED"))</f>
        <v/>
      </c>
      <c r="E684">
        <f>IF(GL_Paste!$B681="","",IFERROR(INDEX(AcctCat,MATCH(GL_Paste!$B681&amp;"",AcctCode,0)),"UNKNOWN"))</f>
        <v/>
      </c>
      <c r="F684">
        <f>IF(GL_Paste!$B681="","",IFERROR(INDEX(AcctSub,MATCH(GL_Paste!$B681&amp;"",AcctCode,0)),"UNKNOWN"))</f>
        <v/>
      </c>
    </row>
    <row r="685">
      <c r="A685" s="40">
        <f>IF(GL_Paste!$B682="","",N(GL_Paste!$H682)-N(GL_Paste!$G682))</f>
        <v/>
      </c>
      <c r="B685" s="43">
        <f>IF(GL_Paste!$B682="","",DATE(YEAR(GL_Paste!$E682),MONTH(GL_Paste!$E682),1))</f>
        <v/>
      </c>
      <c r="C685">
        <f>IF(GL_Paste!$B682="","",IF(TRIM(GL_Paste!$M682)&lt;&gt;"",TRIM(GL_Paste!$M682),IFERROR(MID(GL_Paste!$I682,FIND("[",GL_Paste!$I682)+1,FIND("]",GL_Paste!$I682)-FIND("[",GL_Paste!$I682)-1),"")))</f>
        <v/>
      </c>
      <c r="D685">
        <f>IF(GL_Paste!$B682="","",IFERROR(INDEX(DeptName,MATCH($C685,DeptTag,0)),"UNALLOCATED"))</f>
        <v/>
      </c>
      <c r="E685">
        <f>IF(GL_Paste!$B682="","",IFERROR(INDEX(AcctCat,MATCH(GL_Paste!$B682&amp;"",AcctCode,0)),"UNKNOWN"))</f>
        <v/>
      </c>
      <c r="F685">
        <f>IF(GL_Paste!$B682="","",IFERROR(INDEX(AcctSub,MATCH(GL_Paste!$B682&amp;"",AcctCode,0)),"UNKNOWN"))</f>
        <v/>
      </c>
    </row>
    <row r="686">
      <c r="A686" s="40">
        <f>IF(GL_Paste!$B683="","",N(GL_Paste!$H683)-N(GL_Paste!$G683))</f>
        <v/>
      </c>
      <c r="B686" s="43">
        <f>IF(GL_Paste!$B683="","",DATE(YEAR(GL_Paste!$E683),MONTH(GL_Paste!$E683),1))</f>
        <v/>
      </c>
      <c r="C686">
        <f>IF(GL_Paste!$B683="","",IF(TRIM(GL_Paste!$M683)&lt;&gt;"",TRIM(GL_Paste!$M683),IFERROR(MID(GL_Paste!$I683,FIND("[",GL_Paste!$I683)+1,FIND("]",GL_Paste!$I683)-FIND("[",GL_Paste!$I683)-1),"")))</f>
        <v/>
      </c>
      <c r="D686">
        <f>IF(GL_Paste!$B683="","",IFERROR(INDEX(DeptName,MATCH($C686,DeptTag,0)),"UNALLOCATED"))</f>
        <v/>
      </c>
      <c r="E686">
        <f>IF(GL_Paste!$B683="","",IFERROR(INDEX(AcctCat,MATCH(GL_Paste!$B683&amp;"",AcctCode,0)),"UNKNOWN"))</f>
        <v/>
      </c>
      <c r="F686">
        <f>IF(GL_Paste!$B683="","",IFERROR(INDEX(AcctSub,MATCH(GL_Paste!$B683&amp;"",AcctCode,0)),"UNKNOWN"))</f>
        <v/>
      </c>
    </row>
    <row r="687">
      <c r="A687" s="40">
        <f>IF(GL_Paste!$B684="","",N(GL_Paste!$H684)-N(GL_Paste!$G684))</f>
        <v/>
      </c>
      <c r="B687" s="43">
        <f>IF(GL_Paste!$B684="","",DATE(YEAR(GL_Paste!$E684),MONTH(GL_Paste!$E684),1))</f>
        <v/>
      </c>
      <c r="C687">
        <f>IF(GL_Paste!$B684="","",IF(TRIM(GL_Paste!$M684)&lt;&gt;"",TRIM(GL_Paste!$M684),IFERROR(MID(GL_Paste!$I684,FIND("[",GL_Paste!$I684)+1,FIND("]",GL_Paste!$I684)-FIND("[",GL_Paste!$I684)-1),"")))</f>
        <v/>
      </c>
      <c r="D687">
        <f>IF(GL_Paste!$B684="","",IFERROR(INDEX(DeptName,MATCH($C687,DeptTag,0)),"UNALLOCATED"))</f>
        <v/>
      </c>
      <c r="E687">
        <f>IF(GL_Paste!$B684="","",IFERROR(INDEX(AcctCat,MATCH(GL_Paste!$B684&amp;"",AcctCode,0)),"UNKNOWN"))</f>
        <v/>
      </c>
      <c r="F687">
        <f>IF(GL_Paste!$B684="","",IFERROR(INDEX(AcctSub,MATCH(GL_Paste!$B684&amp;"",AcctCode,0)),"UNKNOWN"))</f>
        <v/>
      </c>
    </row>
    <row r="688">
      <c r="A688" s="40">
        <f>IF(GL_Paste!$B685="","",N(GL_Paste!$H685)-N(GL_Paste!$G685))</f>
        <v/>
      </c>
      <c r="B688" s="43">
        <f>IF(GL_Paste!$B685="","",DATE(YEAR(GL_Paste!$E685),MONTH(GL_Paste!$E685),1))</f>
        <v/>
      </c>
      <c r="C688">
        <f>IF(GL_Paste!$B685="","",IF(TRIM(GL_Paste!$M685)&lt;&gt;"",TRIM(GL_Paste!$M685),IFERROR(MID(GL_Paste!$I685,FIND("[",GL_Paste!$I685)+1,FIND("]",GL_Paste!$I685)-FIND("[",GL_Paste!$I685)-1),"")))</f>
        <v/>
      </c>
      <c r="D688">
        <f>IF(GL_Paste!$B685="","",IFERROR(INDEX(DeptName,MATCH($C688,DeptTag,0)),"UNALLOCATED"))</f>
        <v/>
      </c>
      <c r="E688">
        <f>IF(GL_Paste!$B685="","",IFERROR(INDEX(AcctCat,MATCH(GL_Paste!$B685&amp;"",AcctCode,0)),"UNKNOWN"))</f>
        <v/>
      </c>
      <c r="F688">
        <f>IF(GL_Paste!$B685="","",IFERROR(INDEX(AcctSub,MATCH(GL_Paste!$B685&amp;"",AcctCode,0)),"UNKNOWN"))</f>
        <v/>
      </c>
    </row>
    <row r="689">
      <c r="A689" s="40">
        <f>IF(GL_Paste!$B686="","",N(GL_Paste!$H686)-N(GL_Paste!$G686))</f>
        <v/>
      </c>
      <c r="B689" s="43">
        <f>IF(GL_Paste!$B686="","",DATE(YEAR(GL_Paste!$E686),MONTH(GL_Paste!$E686),1))</f>
        <v/>
      </c>
      <c r="C689">
        <f>IF(GL_Paste!$B686="","",IF(TRIM(GL_Paste!$M686)&lt;&gt;"",TRIM(GL_Paste!$M686),IFERROR(MID(GL_Paste!$I686,FIND("[",GL_Paste!$I686)+1,FIND("]",GL_Paste!$I686)-FIND("[",GL_Paste!$I686)-1),"")))</f>
        <v/>
      </c>
      <c r="D689">
        <f>IF(GL_Paste!$B686="","",IFERROR(INDEX(DeptName,MATCH($C689,DeptTag,0)),"UNALLOCATED"))</f>
        <v/>
      </c>
      <c r="E689">
        <f>IF(GL_Paste!$B686="","",IFERROR(INDEX(AcctCat,MATCH(GL_Paste!$B686&amp;"",AcctCode,0)),"UNKNOWN"))</f>
        <v/>
      </c>
      <c r="F689">
        <f>IF(GL_Paste!$B686="","",IFERROR(INDEX(AcctSub,MATCH(GL_Paste!$B686&amp;"",AcctCode,0)),"UNKNOWN"))</f>
        <v/>
      </c>
    </row>
    <row r="690">
      <c r="A690" s="40">
        <f>IF(GL_Paste!$B687="","",N(GL_Paste!$H687)-N(GL_Paste!$G687))</f>
        <v/>
      </c>
      <c r="B690" s="43">
        <f>IF(GL_Paste!$B687="","",DATE(YEAR(GL_Paste!$E687),MONTH(GL_Paste!$E687),1))</f>
        <v/>
      </c>
      <c r="C690">
        <f>IF(GL_Paste!$B687="","",IF(TRIM(GL_Paste!$M687)&lt;&gt;"",TRIM(GL_Paste!$M687),IFERROR(MID(GL_Paste!$I687,FIND("[",GL_Paste!$I687)+1,FIND("]",GL_Paste!$I687)-FIND("[",GL_Paste!$I687)-1),"")))</f>
        <v/>
      </c>
      <c r="D690">
        <f>IF(GL_Paste!$B687="","",IFERROR(INDEX(DeptName,MATCH($C690,DeptTag,0)),"UNALLOCATED"))</f>
        <v/>
      </c>
      <c r="E690">
        <f>IF(GL_Paste!$B687="","",IFERROR(INDEX(AcctCat,MATCH(GL_Paste!$B687&amp;"",AcctCode,0)),"UNKNOWN"))</f>
        <v/>
      </c>
      <c r="F690">
        <f>IF(GL_Paste!$B687="","",IFERROR(INDEX(AcctSub,MATCH(GL_Paste!$B687&amp;"",AcctCode,0)),"UNKNOWN"))</f>
        <v/>
      </c>
    </row>
    <row r="691">
      <c r="A691" s="40">
        <f>IF(GL_Paste!$B688="","",N(GL_Paste!$H688)-N(GL_Paste!$G688))</f>
        <v/>
      </c>
      <c r="B691" s="43">
        <f>IF(GL_Paste!$B688="","",DATE(YEAR(GL_Paste!$E688),MONTH(GL_Paste!$E688),1))</f>
        <v/>
      </c>
      <c r="C691">
        <f>IF(GL_Paste!$B688="","",IF(TRIM(GL_Paste!$M688)&lt;&gt;"",TRIM(GL_Paste!$M688),IFERROR(MID(GL_Paste!$I688,FIND("[",GL_Paste!$I688)+1,FIND("]",GL_Paste!$I688)-FIND("[",GL_Paste!$I688)-1),"")))</f>
        <v/>
      </c>
      <c r="D691">
        <f>IF(GL_Paste!$B688="","",IFERROR(INDEX(DeptName,MATCH($C691,DeptTag,0)),"UNALLOCATED"))</f>
        <v/>
      </c>
      <c r="E691">
        <f>IF(GL_Paste!$B688="","",IFERROR(INDEX(AcctCat,MATCH(GL_Paste!$B688&amp;"",AcctCode,0)),"UNKNOWN"))</f>
        <v/>
      </c>
      <c r="F691">
        <f>IF(GL_Paste!$B688="","",IFERROR(INDEX(AcctSub,MATCH(GL_Paste!$B688&amp;"",AcctCode,0)),"UNKNOWN"))</f>
        <v/>
      </c>
    </row>
    <row r="692">
      <c r="A692" s="40">
        <f>IF(GL_Paste!$B689="","",N(GL_Paste!$H689)-N(GL_Paste!$G689))</f>
        <v/>
      </c>
      <c r="B692" s="43">
        <f>IF(GL_Paste!$B689="","",DATE(YEAR(GL_Paste!$E689),MONTH(GL_Paste!$E689),1))</f>
        <v/>
      </c>
      <c r="C692">
        <f>IF(GL_Paste!$B689="","",IF(TRIM(GL_Paste!$M689)&lt;&gt;"",TRIM(GL_Paste!$M689),IFERROR(MID(GL_Paste!$I689,FIND("[",GL_Paste!$I689)+1,FIND("]",GL_Paste!$I689)-FIND("[",GL_Paste!$I689)-1),"")))</f>
        <v/>
      </c>
      <c r="D692">
        <f>IF(GL_Paste!$B689="","",IFERROR(INDEX(DeptName,MATCH($C692,DeptTag,0)),"UNALLOCATED"))</f>
        <v/>
      </c>
      <c r="E692">
        <f>IF(GL_Paste!$B689="","",IFERROR(INDEX(AcctCat,MATCH(GL_Paste!$B689&amp;"",AcctCode,0)),"UNKNOWN"))</f>
        <v/>
      </c>
      <c r="F692">
        <f>IF(GL_Paste!$B689="","",IFERROR(INDEX(AcctSub,MATCH(GL_Paste!$B689&amp;"",AcctCode,0)),"UNKNOWN"))</f>
        <v/>
      </c>
    </row>
    <row r="693">
      <c r="A693" s="40">
        <f>IF(GL_Paste!$B690="","",N(GL_Paste!$H690)-N(GL_Paste!$G690))</f>
        <v/>
      </c>
      <c r="B693" s="43">
        <f>IF(GL_Paste!$B690="","",DATE(YEAR(GL_Paste!$E690),MONTH(GL_Paste!$E690),1))</f>
        <v/>
      </c>
      <c r="C693">
        <f>IF(GL_Paste!$B690="","",IF(TRIM(GL_Paste!$M690)&lt;&gt;"",TRIM(GL_Paste!$M690),IFERROR(MID(GL_Paste!$I690,FIND("[",GL_Paste!$I690)+1,FIND("]",GL_Paste!$I690)-FIND("[",GL_Paste!$I690)-1),"")))</f>
        <v/>
      </c>
      <c r="D693">
        <f>IF(GL_Paste!$B690="","",IFERROR(INDEX(DeptName,MATCH($C693,DeptTag,0)),"UNALLOCATED"))</f>
        <v/>
      </c>
      <c r="E693">
        <f>IF(GL_Paste!$B690="","",IFERROR(INDEX(AcctCat,MATCH(GL_Paste!$B690&amp;"",AcctCode,0)),"UNKNOWN"))</f>
        <v/>
      </c>
      <c r="F693">
        <f>IF(GL_Paste!$B690="","",IFERROR(INDEX(AcctSub,MATCH(GL_Paste!$B690&amp;"",AcctCode,0)),"UNKNOWN"))</f>
        <v/>
      </c>
    </row>
    <row r="694">
      <c r="A694" s="40">
        <f>IF(GL_Paste!$B691="","",N(GL_Paste!$H691)-N(GL_Paste!$G691))</f>
        <v/>
      </c>
      <c r="B694" s="43">
        <f>IF(GL_Paste!$B691="","",DATE(YEAR(GL_Paste!$E691),MONTH(GL_Paste!$E691),1))</f>
        <v/>
      </c>
      <c r="C694">
        <f>IF(GL_Paste!$B691="","",IF(TRIM(GL_Paste!$M691)&lt;&gt;"",TRIM(GL_Paste!$M691),IFERROR(MID(GL_Paste!$I691,FIND("[",GL_Paste!$I691)+1,FIND("]",GL_Paste!$I691)-FIND("[",GL_Paste!$I691)-1),"")))</f>
        <v/>
      </c>
      <c r="D694">
        <f>IF(GL_Paste!$B691="","",IFERROR(INDEX(DeptName,MATCH($C694,DeptTag,0)),"UNALLOCATED"))</f>
        <v/>
      </c>
      <c r="E694">
        <f>IF(GL_Paste!$B691="","",IFERROR(INDEX(AcctCat,MATCH(GL_Paste!$B691&amp;"",AcctCode,0)),"UNKNOWN"))</f>
        <v/>
      </c>
      <c r="F694">
        <f>IF(GL_Paste!$B691="","",IFERROR(INDEX(AcctSub,MATCH(GL_Paste!$B691&amp;"",AcctCode,0)),"UNKNOWN"))</f>
        <v/>
      </c>
    </row>
    <row r="695">
      <c r="A695" s="40">
        <f>IF(GL_Paste!$B692="","",N(GL_Paste!$H692)-N(GL_Paste!$G692))</f>
        <v/>
      </c>
      <c r="B695" s="43">
        <f>IF(GL_Paste!$B692="","",DATE(YEAR(GL_Paste!$E692),MONTH(GL_Paste!$E692),1))</f>
        <v/>
      </c>
      <c r="C695">
        <f>IF(GL_Paste!$B692="","",IF(TRIM(GL_Paste!$M692)&lt;&gt;"",TRIM(GL_Paste!$M692),IFERROR(MID(GL_Paste!$I692,FIND("[",GL_Paste!$I692)+1,FIND("]",GL_Paste!$I692)-FIND("[",GL_Paste!$I692)-1),"")))</f>
        <v/>
      </c>
      <c r="D695">
        <f>IF(GL_Paste!$B692="","",IFERROR(INDEX(DeptName,MATCH($C695,DeptTag,0)),"UNALLOCATED"))</f>
        <v/>
      </c>
      <c r="E695">
        <f>IF(GL_Paste!$B692="","",IFERROR(INDEX(AcctCat,MATCH(GL_Paste!$B692&amp;"",AcctCode,0)),"UNKNOWN"))</f>
        <v/>
      </c>
      <c r="F695">
        <f>IF(GL_Paste!$B692="","",IFERROR(INDEX(AcctSub,MATCH(GL_Paste!$B692&amp;"",AcctCode,0)),"UNKNOWN"))</f>
        <v/>
      </c>
    </row>
    <row r="696">
      <c r="A696" s="40">
        <f>IF(GL_Paste!$B693="","",N(GL_Paste!$H693)-N(GL_Paste!$G693))</f>
        <v/>
      </c>
      <c r="B696" s="43">
        <f>IF(GL_Paste!$B693="","",DATE(YEAR(GL_Paste!$E693),MONTH(GL_Paste!$E693),1))</f>
        <v/>
      </c>
      <c r="C696">
        <f>IF(GL_Paste!$B693="","",IF(TRIM(GL_Paste!$M693)&lt;&gt;"",TRIM(GL_Paste!$M693),IFERROR(MID(GL_Paste!$I693,FIND("[",GL_Paste!$I693)+1,FIND("]",GL_Paste!$I693)-FIND("[",GL_Paste!$I693)-1),"")))</f>
        <v/>
      </c>
      <c r="D696">
        <f>IF(GL_Paste!$B693="","",IFERROR(INDEX(DeptName,MATCH($C696,DeptTag,0)),"UNALLOCATED"))</f>
        <v/>
      </c>
      <c r="E696">
        <f>IF(GL_Paste!$B693="","",IFERROR(INDEX(AcctCat,MATCH(GL_Paste!$B693&amp;"",AcctCode,0)),"UNKNOWN"))</f>
        <v/>
      </c>
      <c r="F696">
        <f>IF(GL_Paste!$B693="","",IFERROR(INDEX(AcctSub,MATCH(GL_Paste!$B693&amp;"",AcctCode,0)),"UNKNOWN"))</f>
        <v/>
      </c>
    </row>
    <row r="697">
      <c r="A697" s="40">
        <f>IF(GL_Paste!$B694="","",N(GL_Paste!$H694)-N(GL_Paste!$G694))</f>
        <v/>
      </c>
      <c r="B697" s="43">
        <f>IF(GL_Paste!$B694="","",DATE(YEAR(GL_Paste!$E694),MONTH(GL_Paste!$E694),1))</f>
        <v/>
      </c>
      <c r="C697">
        <f>IF(GL_Paste!$B694="","",IF(TRIM(GL_Paste!$M694)&lt;&gt;"",TRIM(GL_Paste!$M694),IFERROR(MID(GL_Paste!$I694,FIND("[",GL_Paste!$I694)+1,FIND("]",GL_Paste!$I694)-FIND("[",GL_Paste!$I694)-1),"")))</f>
        <v/>
      </c>
      <c r="D697">
        <f>IF(GL_Paste!$B694="","",IFERROR(INDEX(DeptName,MATCH($C697,DeptTag,0)),"UNALLOCATED"))</f>
        <v/>
      </c>
      <c r="E697">
        <f>IF(GL_Paste!$B694="","",IFERROR(INDEX(AcctCat,MATCH(GL_Paste!$B694&amp;"",AcctCode,0)),"UNKNOWN"))</f>
        <v/>
      </c>
      <c r="F697">
        <f>IF(GL_Paste!$B694="","",IFERROR(INDEX(AcctSub,MATCH(GL_Paste!$B694&amp;"",AcctCode,0)),"UNKNOWN"))</f>
        <v/>
      </c>
    </row>
    <row r="698">
      <c r="A698" s="40">
        <f>IF(GL_Paste!$B695="","",N(GL_Paste!$H695)-N(GL_Paste!$G695))</f>
        <v/>
      </c>
      <c r="B698" s="43">
        <f>IF(GL_Paste!$B695="","",DATE(YEAR(GL_Paste!$E695),MONTH(GL_Paste!$E695),1))</f>
        <v/>
      </c>
      <c r="C698">
        <f>IF(GL_Paste!$B695="","",IF(TRIM(GL_Paste!$M695)&lt;&gt;"",TRIM(GL_Paste!$M695),IFERROR(MID(GL_Paste!$I695,FIND("[",GL_Paste!$I695)+1,FIND("]",GL_Paste!$I695)-FIND("[",GL_Paste!$I695)-1),"")))</f>
        <v/>
      </c>
      <c r="D698">
        <f>IF(GL_Paste!$B695="","",IFERROR(INDEX(DeptName,MATCH($C698,DeptTag,0)),"UNALLOCATED"))</f>
        <v/>
      </c>
      <c r="E698">
        <f>IF(GL_Paste!$B695="","",IFERROR(INDEX(AcctCat,MATCH(GL_Paste!$B695&amp;"",AcctCode,0)),"UNKNOWN"))</f>
        <v/>
      </c>
      <c r="F698">
        <f>IF(GL_Paste!$B695="","",IFERROR(INDEX(AcctSub,MATCH(GL_Paste!$B695&amp;"",AcctCode,0)),"UNKNOWN"))</f>
        <v/>
      </c>
    </row>
    <row r="699">
      <c r="A699" s="40">
        <f>IF(GL_Paste!$B696="","",N(GL_Paste!$H696)-N(GL_Paste!$G696))</f>
        <v/>
      </c>
      <c r="B699" s="43">
        <f>IF(GL_Paste!$B696="","",DATE(YEAR(GL_Paste!$E696),MONTH(GL_Paste!$E696),1))</f>
        <v/>
      </c>
      <c r="C699">
        <f>IF(GL_Paste!$B696="","",IF(TRIM(GL_Paste!$M696)&lt;&gt;"",TRIM(GL_Paste!$M696),IFERROR(MID(GL_Paste!$I696,FIND("[",GL_Paste!$I696)+1,FIND("]",GL_Paste!$I696)-FIND("[",GL_Paste!$I696)-1),"")))</f>
        <v/>
      </c>
      <c r="D699">
        <f>IF(GL_Paste!$B696="","",IFERROR(INDEX(DeptName,MATCH($C699,DeptTag,0)),"UNALLOCATED"))</f>
        <v/>
      </c>
      <c r="E699">
        <f>IF(GL_Paste!$B696="","",IFERROR(INDEX(AcctCat,MATCH(GL_Paste!$B696&amp;"",AcctCode,0)),"UNKNOWN"))</f>
        <v/>
      </c>
      <c r="F699">
        <f>IF(GL_Paste!$B696="","",IFERROR(INDEX(AcctSub,MATCH(GL_Paste!$B696&amp;"",AcctCode,0)),"UNKNOWN"))</f>
        <v/>
      </c>
    </row>
    <row r="700">
      <c r="A700" s="40">
        <f>IF(GL_Paste!$B697="","",N(GL_Paste!$H697)-N(GL_Paste!$G697))</f>
        <v/>
      </c>
      <c r="B700" s="43">
        <f>IF(GL_Paste!$B697="","",DATE(YEAR(GL_Paste!$E697),MONTH(GL_Paste!$E697),1))</f>
        <v/>
      </c>
      <c r="C700">
        <f>IF(GL_Paste!$B697="","",IF(TRIM(GL_Paste!$M697)&lt;&gt;"",TRIM(GL_Paste!$M697),IFERROR(MID(GL_Paste!$I697,FIND("[",GL_Paste!$I697)+1,FIND("]",GL_Paste!$I697)-FIND("[",GL_Paste!$I697)-1),"")))</f>
        <v/>
      </c>
      <c r="D700">
        <f>IF(GL_Paste!$B697="","",IFERROR(INDEX(DeptName,MATCH($C700,DeptTag,0)),"UNALLOCATED"))</f>
        <v/>
      </c>
      <c r="E700">
        <f>IF(GL_Paste!$B697="","",IFERROR(INDEX(AcctCat,MATCH(GL_Paste!$B697&amp;"",AcctCode,0)),"UNKNOWN"))</f>
        <v/>
      </c>
      <c r="F700">
        <f>IF(GL_Paste!$B697="","",IFERROR(INDEX(AcctSub,MATCH(GL_Paste!$B697&amp;"",AcctCode,0)),"UNKNOWN"))</f>
        <v/>
      </c>
    </row>
    <row r="701">
      <c r="A701" s="40">
        <f>IF(GL_Paste!$B698="","",N(GL_Paste!$H698)-N(GL_Paste!$G698))</f>
        <v/>
      </c>
      <c r="B701" s="43">
        <f>IF(GL_Paste!$B698="","",DATE(YEAR(GL_Paste!$E698),MONTH(GL_Paste!$E698),1))</f>
        <v/>
      </c>
      <c r="C701">
        <f>IF(GL_Paste!$B698="","",IF(TRIM(GL_Paste!$M698)&lt;&gt;"",TRIM(GL_Paste!$M698),IFERROR(MID(GL_Paste!$I698,FIND("[",GL_Paste!$I698)+1,FIND("]",GL_Paste!$I698)-FIND("[",GL_Paste!$I698)-1),"")))</f>
        <v/>
      </c>
      <c r="D701">
        <f>IF(GL_Paste!$B698="","",IFERROR(INDEX(DeptName,MATCH($C701,DeptTag,0)),"UNALLOCATED"))</f>
        <v/>
      </c>
      <c r="E701">
        <f>IF(GL_Paste!$B698="","",IFERROR(INDEX(AcctCat,MATCH(GL_Paste!$B698&amp;"",AcctCode,0)),"UNKNOWN"))</f>
        <v/>
      </c>
      <c r="F701">
        <f>IF(GL_Paste!$B698="","",IFERROR(INDEX(AcctSub,MATCH(GL_Paste!$B698&amp;"",AcctCode,0)),"UNKNOWN"))</f>
        <v/>
      </c>
    </row>
    <row r="702">
      <c r="A702" s="40">
        <f>IF(GL_Paste!$B699="","",N(GL_Paste!$H699)-N(GL_Paste!$G699))</f>
        <v/>
      </c>
      <c r="B702" s="43">
        <f>IF(GL_Paste!$B699="","",DATE(YEAR(GL_Paste!$E699),MONTH(GL_Paste!$E699),1))</f>
        <v/>
      </c>
      <c r="C702">
        <f>IF(GL_Paste!$B699="","",IF(TRIM(GL_Paste!$M699)&lt;&gt;"",TRIM(GL_Paste!$M699),IFERROR(MID(GL_Paste!$I699,FIND("[",GL_Paste!$I699)+1,FIND("]",GL_Paste!$I699)-FIND("[",GL_Paste!$I699)-1),"")))</f>
        <v/>
      </c>
      <c r="D702">
        <f>IF(GL_Paste!$B699="","",IFERROR(INDEX(DeptName,MATCH($C702,DeptTag,0)),"UNALLOCATED"))</f>
        <v/>
      </c>
      <c r="E702">
        <f>IF(GL_Paste!$B699="","",IFERROR(INDEX(AcctCat,MATCH(GL_Paste!$B699&amp;"",AcctCode,0)),"UNKNOWN"))</f>
        <v/>
      </c>
      <c r="F702">
        <f>IF(GL_Paste!$B699="","",IFERROR(INDEX(AcctSub,MATCH(GL_Paste!$B699&amp;"",AcctCode,0)),"UNKNOWN"))</f>
        <v/>
      </c>
    </row>
    <row r="703">
      <c r="A703" s="40">
        <f>IF(GL_Paste!$B700="","",N(GL_Paste!$H700)-N(GL_Paste!$G700))</f>
        <v/>
      </c>
      <c r="B703" s="43">
        <f>IF(GL_Paste!$B700="","",DATE(YEAR(GL_Paste!$E700),MONTH(GL_Paste!$E700),1))</f>
        <v/>
      </c>
      <c r="C703">
        <f>IF(GL_Paste!$B700="","",IF(TRIM(GL_Paste!$M700)&lt;&gt;"",TRIM(GL_Paste!$M700),IFERROR(MID(GL_Paste!$I700,FIND("[",GL_Paste!$I700)+1,FIND("]",GL_Paste!$I700)-FIND("[",GL_Paste!$I700)-1),"")))</f>
        <v/>
      </c>
      <c r="D703">
        <f>IF(GL_Paste!$B700="","",IFERROR(INDEX(DeptName,MATCH($C703,DeptTag,0)),"UNALLOCATED"))</f>
        <v/>
      </c>
      <c r="E703">
        <f>IF(GL_Paste!$B700="","",IFERROR(INDEX(AcctCat,MATCH(GL_Paste!$B700&amp;"",AcctCode,0)),"UNKNOWN"))</f>
        <v/>
      </c>
      <c r="F703">
        <f>IF(GL_Paste!$B700="","",IFERROR(INDEX(AcctSub,MATCH(GL_Paste!$B700&amp;"",AcctCode,0)),"UNKNOWN"))</f>
        <v/>
      </c>
    </row>
    <row r="704">
      <c r="A704" s="40">
        <f>IF(GL_Paste!$B701="","",N(GL_Paste!$H701)-N(GL_Paste!$G701))</f>
        <v/>
      </c>
      <c r="B704" s="43">
        <f>IF(GL_Paste!$B701="","",DATE(YEAR(GL_Paste!$E701),MONTH(GL_Paste!$E701),1))</f>
        <v/>
      </c>
      <c r="C704">
        <f>IF(GL_Paste!$B701="","",IF(TRIM(GL_Paste!$M701)&lt;&gt;"",TRIM(GL_Paste!$M701),IFERROR(MID(GL_Paste!$I701,FIND("[",GL_Paste!$I701)+1,FIND("]",GL_Paste!$I701)-FIND("[",GL_Paste!$I701)-1),"")))</f>
        <v/>
      </c>
      <c r="D704">
        <f>IF(GL_Paste!$B701="","",IFERROR(INDEX(DeptName,MATCH($C704,DeptTag,0)),"UNALLOCATED"))</f>
        <v/>
      </c>
      <c r="E704">
        <f>IF(GL_Paste!$B701="","",IFERROR(INDEX(AcctCat,MATCH(GL_Paste!$B701&amp;"",AcctCode,0)),"UNKNOWN"))</f>
        <v/>
      </c>
      <c r="F704">
        <f>IF(GL_Paste!$B701="","",IFERROR(INDEX(AcctSub,MATCH(GL_Paste!$B701&amp;"",AcctCode,0)),"UNKNOWN"))</f>
        <v/>
      </c>
    </row>
    <row r="705">
      <c r="A705" s="40">
        <f>IF(GL_Paste!$B702="","",N(GL_Paste!$H702)-N(GL_Paste!$G702))</f>
        <v/>
      </c>
      <c r="B705" s="43">
        <f>IF(GL_Paste!$B702="","",DATE(YEAR(GL_Paste!$E702),MONTH(GL_Paste!$E702),1))</f>
        <v/>
      </c>
      <c r="C705">
        <f>IF(GL_Paste!$B702="","",IF(TRIM(GL_Paste!$M702)&lt;&gt;"",TRIM(GL_Paste!$M702),IFERROR(MID(GL_Paste!$I702,FIND("[",GL_Paste!$I702)+1,FIND("]",GL_Paste!$I702)-FIND("[",GL_Paste!$I702)-1),"")))</f>
        <v/>
      </c>
      <c r="D705">
        <f>IF(GL_Paste!$B702="","",IFERROR(INDEX(DeptName,MATCH($C705,DeptTag,0)),"UNALLOCATED"))</f>
        <v/>
      </c>
      <c r="E705">
        <f>IF(GL_Paste!$B702="","",IFERROR(INDEX(AcctCat,MATCH(GL_Paste!$B702&amp;"",AcctCode,0)),"UNKNOWN"))</f>
        <v/>
      </c>
      <c r="F705">
        <f>IF(GL_Paste!$B702="","",IFERROR(INDEX(AcctSub,MATCH(GL_Paste!$B702&amp;"",AcctCode,0)),"UNKNOWN"))</f>
        <v/>
      </c>
    </row>
    <row r="706">
      <c r="A706" s="40">
        <f>IF(GL_Paste!$B703="","",N(GL_Paste!$H703)-N(GL_Paste!$G703))</f>
        <v/>
      </c>
      <c r="B706" s="43">
        <f>IF(GL_Paste!$B703="","",DATE(YEAR(GL_Paste!$E703),MONTH(GL_Paste!$E703),1))</f>
        <v/>
      </c>
      <c r="C706">
        <f>IF(GL_Paste!$B703="","",IF(TRIM(GL_Paste!$M703)&lt;&gt;"",TRIM(GL_Paste!$M703),IFERROR(MID(GL_Paste!$I703,FIND("[",GL_Paste!$I703)+1,FIND("]",GL_Paste!$I703)-FIND("[",GL_Paste!$I703)-1),"")))</f>
        <v/>
      </c>
      <c r="D706">
        <f>IF(GL_Paste!$B703="","",IFERROR(INDEX(DeptName,MATCH($C706,DeptTag,0)),"UNALLOCATED"))</f>
        <v/>
      </c>
      <c r="E706">
        <f>IF(GL_Paste!$B703="","",IFERROR(INDEX(AcctCat,MATCH(GL_Paste!$B703&amp;"",AcctCode,0)),"UNKNOWN"))</f>
        <v/>
      </c>
      <c r="F706">
        <f>IF(GL_Paste!$B703="","",IFERROR(INDEX(AcctSub,MATCH(GL_Paste!$B703&amp;"",AcctCode,0)),"UNKNOWN"))</f>
        <v/>
      </c>
    </row>
    <row r="707">
      <c r="A707" s="40">
        <f>IF(GL_Paste!$B704="","",N(GL_Paste!$H704)-N(GL_Paste!$G704))</f>
        <v/>
      </c>
      <c r="B707" s="43">
        <f>IF(GL_Paste!$B704="","",DATE(YEAR(GL_Paste!$E704),MONTH(GL_Paste!$E704),1))</f>
        <v/>
      </c>
      <c r="C707">
        <f>IF(GL_Paste!$B704="","",IF(TRIM(GL_Paste!$M704)&lt;&gt;"",TRIM(GL_Paste!$M704),IFERROR(MID(GL_Paste!$I704,FIND("[",GL_Paste!$I704)+1,FIND("]",GL_Paste!$I704)-FIND("[",GL_Paste!$I704)-1),"")))</f>
        <v/>
      </c>
      <c r="D707">
        <f>IF(GL_Paste!$B704="","",IFERROR(INDEX(DeptName,MATCH($C707,DeptTag,0)),"UNALLOCATED"))</f>
        <v/>
      </c>
      <c r="E707">
        <f>IF(GL_Paste!$B704="","",IFERROR(INDEX(AcctCat,MATCH(GL_Paste!$B704&amp;"",AcctCode,0)),"UNKNOWN"))</f>
        <v/>
      </c>
      <c r="F707">
        <f>IF(GL_Paste!$B704="","",IFERROR(INDEX(AcctSub,MATCH(GL_Paste!$B704&amp;"",AcctCode,0)),"UNKNOWN"))</f>
        <v/>
      </c>
    </row>
    <row r="708">
      <c r="A708" s="40">
        <f>IF(GL_Paste!$B705="","",N(GL_Paste!$H705)-N(GL_Paste!$G705))</f>
        <v/>
      </c>
      <c r="B708" s="43">
        <f>IF(GL_Paste!$B705="","",DATE(YEAR(GL_Paste!$E705),MONTH(GL_Paste!$E705),1))</f>
        <v/>
      </c>
      <c r="C708">
        <f>IF(GL_Paste!$B705="","",IF(TRIM(GL_Paste!$M705)&lt;&gt;"",TRIM(GL_Paste!$M705),IFERROR(MID(GL_Paste!$I705,FIND("[",GL_Paste!$I705)+1,FIND("]",GL_Paste!$I705)-FIND("[",GL_Paste!$I705)-1),"")))</f>
        <v/>
      </c>
      <c r="D708">
        <f>IF(GL_Paste!$B705="","",IFERROR(INDEX(DeptName,MATCH($C708,DeptTag,0)),"UNALLOCATED"))</f>
        <v/>
      </c>
      <c r="E708">
        <f>IF(GL_Paste!$B705="","",IFERROR(INDEX(AcctCat,MATCH(GL_Paste!$B705&amp;"",AcctCode,0)),"UNKNOWN"))</f>
        <v/>
      </c>
      <c r="F708">
        <f>IF(GL_Paste!$B705="","",IFERROR(INDEX(AcctSub,MATCH(GL_Paste!$B705&amp;"",AcctCode,0)),"UNKNOWN"))</f>
        <v/>
      </c>
    </row>
    <row r="709">
      <c r="A709" s="40">
        <f>IF(GL_Paste!$B706="","",N(GL_Paste!$H706)-N(GL_Paste!$G706))</f>
        <v/>
      </c>
      <c r="B709" s="43">
        <f>IF(GL_Paste!$B706="","",DATE(YEAR(GL_Paste!$E706),MONTH(GL_Paste!$E706),1))</f>
        <v/>
      </c>
      <c r="C709">
        <f>IF(GL_Paste!$B706="","",IF(TRIM(GL_Paste!$M706)&lt;&gt;"",TRIM(GL_Paste!$M706),IFERROR(MID(GL_Paste!$I706,FIND("[",GL_Paste!$I706)+1,FIND("]",GL_Paste!$I706)-FIND("[",GL_Paste!$I706)-1),"")))</f>
        <v/>
      </c>
      <c r="D709">
        <f>IF(GL_Paste!$B706="","",IFERROR(INDEX(DeptName,MATCH($C709,DeptTag,0)),"UNALLOCATED"))</f>
        <v/>
      </c>
      <c r="E709">
        <f>IF(GL_Paste!$B706="","",IFERROR(INDEX(AcctCat,MATCH(GL_Paste!$B706&amp;"",AcctCode,0)),"UNKNOWN"))</f>
        <v/>
      </c>
      <c r="F709">
        <f>IF(GL_Paste!$B706="","",IFERROR(INDEX(AcctSub,MATCH(GL_Paste!$B706&amp;"",AcctCode,0)),"UNKNOWN"))</f>
        <v/>
      </c>
    </row>
    <row r="710">
      <c r="A710" s="40">
        <f>IF(GL_Paste!$B707="","",N(GL_Paste!$H707)-N(GL_Paste!$G707))</f>
        <v/>
      </c>
      <c r="B710" s="43">
        <f>IF(GL_Paste!$B707="","",DATE(YEAR(GL_Paste!$E707),MONTH(GL_Paste!$E707),1))</f>
        <v/>
      </c>
      <c r="C710">
        <f>IF(GL_Paste!$B707="","",IF(TRIM(GL_Paste!$M707)&lt;&gt;"",TRIM(GL_Paste!$M707),IFERROR(MID(GL_Paste!$I707,FIND("[",GL_Paste!$I707)+1,FIND("]",GL_Paste!$I707)-FIND("[",GL_Paste!$I707)-1),"")))</f>
        <v/>
      </c>
      <c r="D710">
        <f>IF(GL_Paste!$B707="","",IFERROR(INDEX(DeptName,MATCH($C710,DeptTag,0)),"UNALLOCATED"))</f>
        <v/>
      </c>
      <c r="E710">
        <f>IF(GL_Paste!$B707="","",IFERROR(INDEX(AcctCat,MATCH(GL_Paste!$B707&amp;"",AcctCode,0)),"UNKNOWN"))</f>
        <v/>
      </c>
      <c r="F710">
        <f>IF(GL_Paste!$B707="","",IFERROR(INDEX(AcctSub,MATCH(GL_Paste!$B707&amp;"",AcctCode,0)),"UNKNOWN"))</f>
        <v/>
      </c>
    </row>
    <row r="711">
      <c r="A711" s="40">
        <f>IF(GL_Paste!$B708="","",N(GL_Paste!$H708)-N(GL_Paste!$G708))</f>
        <v/>
      </c>
      <c r="B711" s="43">
        <f>IF(GL_Paste!$B708="","",DATE(YEAR(GL_Paste!$E708),MONTH(GL_Paste!$E708),1))</f>
        <v/>
      </c>
      <c r="C711">
        <f>IF(GL_Paste!$B708="","",IF(TRIM(GL_Paste!$M708)&lt;&gt;"",TRIM(GL_Paste!$M708),IFERROR(MID(GL_Paste!$I708,FIND("[",GL_Paste!$I708)+1,FIND("]",GL_Paste!$I708)-FIND("[",GL_Paste!$I708)-1),"")))</f>
        <v/>
      </c>
      <c r="D711">
        <f>IF(GL_Paste!$B708="","",IFERROR(INDEX(DeptName,MATCH($C711,DeptTag,0)),"UNALLOCATED"))</f>
        <v/>
      </c>
      <c r="E711">
        <f>IF(GL_Paste!$B708="","",IFERROR(INDEX(AcctCat,MATCH(GL_Paste!$B708&amp;"",AcctCode,0)),"UNKNOWN"))</f>
        <v/>
      </c>
      <c r="F711">
        <f>IF(GL_Paste!$B708="","",IFERROR(INDEX(AcctSub,MATCH(GL_Paste!$B708&amp;"",AcctCode,0)),"UNKNOWN"))</f>
        <v/>
      </c>
    </row>
    <row r="712">
      <c r="A712" s="40">
        <f>IF(GL_Paste!$B709="","",N(GL_Paste!$H709)-N(GL_Paste!$G709))</f>
        <v/>
      </c>
      <c r="B712" s="43">
        <f>IF(GL_Paste!$B709="","",DATE(YEAR(GL_Paste!$E709),MONTH(GL_Paste!$E709),1))</f>
        <v/>
      </c>
      <c r="C712">
        <f>IF(GL_Paste!$B709="","",IF(TRIM(GL_Paste!$M709)&lt;&gt;"",TRIM(GL_Paste!$M709),IFERROR(MID(GL_Paste!$I709,FIND("[",GL_Paste!$I709)+1,FIND("]",GL_Paste!$I709)-FIND("[",GL_Paste!$I709)-1),"")))</f>
        <v/>
      </c>
      <c r="D712">
        <f>IF(GL_Paste!$B709="","",IFERROR(INDEX(DeptName,MATCH($C712,DeptTag,0)),"UNALLOCATED"))</f>
        <v/>
      </c>
      <c r="E712">
        <f>IF(GL_Paste!$B709="","",IFERROR(INDEX(AcctCat,MATCH(GL_Paste!$B709&amp;"",AcctCode,0)),"UNKNOWN"))</f>
        <v/>
      </c>
      <c r="F712">
        <f>IF(GL_Paste!$B709="","",IFERROR(INDEX(AcctSub,MATCH(GL_Paste!$B709&amp;"",AcctCode,0)),"UNKNOWN"))</f>
        <v/>
      </c>
    </row>
    <row r="713">
      <c r="A713" s="40">
        <f>IF(GL_Paste!$B710="","",N(GL_Paste!$H710)-N(GL_Paste!$G710))</f>
        <v/>
      </c>
      <c r="B713" s="43">
        <f>IF(GL_Paste!$B710="","",DATE(YEAR(GL_Paste!$E710),MONTH(GL_Paste!$E710),1))</f>
        <v/>
      </c>
      <c r="C713">
        <f>IF(GL_Paste!$B710="","",IF(TRIM(GL_Paste!$M710)&lt;&gt;"",TRIM(GL_Paste!$M710),IFERROR(MID(GL_Paste!$I710,FIND("[",GL_Paste!$I710)+1,FIND("]",GL_Paste!$I710)-FIND("[",GL_Paste!$I710)-1),"")))</f>
        <v/>
      </c>
      <c r="D713">
        <f>IF(GL_Paste!$B710="","",IFERROR(INDEX(DeptName,MATCH($C713,DeptTag,0)),"UNALLOCATED"))</f>
        <v/>
      </c>
      <c r="E713">
        <f>IF(GL_Paste!$B710="","",IFERROR(INDEX(AcctCat,MATCH(GL_Paste!$B710&amp;"",AcctCode,0)),"UNKNOWN"))</f>
        <v/>
      </c>
      <c r="F713">
        <f>IF(GL_Paste!$B710="","",IFERROR(INDEX(AcctSub,MATCH(GL_Paste!$B710&amp;"",AcctCode,0)),"UNKNOWN"))</f>
        <v/>
      </c>
    </row>
    <row r="714">
      <c r="A714" s="40">
        <f>IF(GL_Paste!$B711="","",N(GL_Paste!$H711)-N(GL_Paste!$G711))</f>
        <v/>
      </c>
      <c r="B714" s="43">
        <f>IF(GL_Paste!$B711="","",DATE(YEAR(GL_Paste!$E711),MONTH(GL_Paste!$E711),1))</f>
        <v/>
      </c>
      <c r="C714">
        <f>IF(GL_Paste!$B711="","",IF(TRIM(GL_Paste!$M711)&lt;&gt;"",TRIM(GL_Paste!$M711),IFERROR(MID(GL_Paste!$I711,FIND("[",GL_Paste!$I711)+1,FIND("]",GL_Paste!$I711)-FIND("[",GL_Paste!$I711)-1),"")))</f>
        <v/>
      </c>
      <c r="D714">
        <f>IF(GL_Paste!$B711="","",IFERROR(INDEX(DeptName,MATCH($C714,DeptTag,0)),"UNALLOCATED"))</f>
        <v/>
      </c>
      <c r="E714">
        <f>IF(GL_Paste!$B711="","",IFERROR(INDEX(AcctCat,MATCH(GL_Paste!$B711&amp;"",AcctCode,0)),"UNKNOWN"))</f>
        <v/>
      </c>
      <c r="F714">
        <f>IF(GL_Paste!$B711="","",IFERROR(INDEX(AcctSub,MATCH(GL_Paste!$B711&amp;"",AcctCode,0)),"UNKNOWN"))</f>
        <v/>
      </c>
    </row>
    <row r="715">
      <c r="A715" s="40">
        <f>IF(GL_Paste!$B712="","",N(GL_Paste!$H712)-N(GL_Paste!$G712))</f>
        <v/>
      </c>
      <c r="B715" s="43">
        <f>IF(GL_Paste!$B712="","",DATE(YEAR(GL_Paste!$E712),MONTH(GL_Paste!$E712),1))</f>
        <v/>
      </c>
      <c r="C715">
        <f>IF(GL_Paste!$B712="","",IF(TRIM(GL_Paste!$M712)&lt;&gt;"",TRIM(GL_Paste!$M712),IFERROR(MID(GL_Paste!$I712,FIND("[",GL_Paste!$I712)+1,FIND("]",GL_Paste!$I712)-FIND("[",GL_Paste!$I712)-1),"")))</f>
        <v/>
      </c>
      <c r="D715">
        <f>IF(GL_Paste!$B712="","",IFERROR(INDEX(DeptName,MATCH($C715,DeptTag,0)),"UNALLOCATED"))</f>
        <v/>
      </c>
      <c r="E715">
        <f>IF(GL_Paste!$B712="","",IFERROR(INDEX(AcctCat,MATCH(GL_Paste!$B712&amp;"",AcctCode,0)),"UNKNOWN"))</f>
        <v/>
      </c>
      <c r="F715">
        <f>IF(GL_Paste!$B712="","",IFERROR(INDEX(AcctSub,MATCH(GL_Paste!$B712&amp;"",AcctCode,0)),"UNKNOWN"))</f>
        <v/>
      </c>
    </row>
    <row r="716">
      <c r="A716" s="40">
        <f>IF(GL_Paste!$B713="","",N(GL_Paste!$H713)-N(GL_Paste!$G713))</f>
        <v/>
      </c>
      <c r="B716" s="43">
        <f>IF(GL_Paste!$B713="","",DATE(YEAR(GL_Paste!$E713),MONTH(GL_Paste!$E713),1))</f>
        <v/>
      </c>
      <c r="C716">
        <f>IF(GL_Paste!$B713="","",IF(TRIM(GL_Paste!$M713)&lt;&gt;"",TRIM(GL_Paste!$M713),IFERROR(MID(GL_Paste!$I713,FIND("[",GL_Paste!$I713)+1,FIND("]",GL_Paste!$I713)-FIND("[",GL_Paste!$I713)-1),"")))</f>
        <v/>
      </c>
      <c r="D716">
        <f>IF(GL_Paste!$B713="","",IFERROR(INDEX(DeptName,MATCH($C716,DeptTag,0)),"UNALLOCATED"))</f>
        <v/>
      </c>
      <c r="E716">
        <f>IF(GL_Paste!$B713="","",IFERROR(INDEX(AcctCat,MATCH(GL_Paste!$B713&amp;"",AcctCode,0)),"UNKNOWN"))</f>
        <v/>
      </c>
      <c r="F716">
        <f>IF(GL_Paste!$B713="","",IFERROR(INDEX(AcctSub,MATCH(GL_Paste!$B713&amp;"",AcctCode,0)),"UNKNOWN"))</f>
        <v/>
      </c>
    </row>
    <row r="717">
      <c r="A717" s="40">
        <f>IF(GL_Paste!$B714="","",N(GL_Paste!$H714)-N(GL_Paste!$G714))</f>
        <v/>
      </c>
      <c r="B717" s="43">
        <f>IF(GL_Paste!$B714="","",DATE(YEAR(GL_Paste!$E714),MONTH(GL_Paste!$E714),1))</f>
        <v/>
      </c>
      <c r="C717">
        <f>IF(GL_Paste!$B714="","",IF(TRIM(GL_Paste!$M714)&lt;&gt;"",TRIM(GL_Paste!$M714),IFERROR(MID(GL_Paste!$I714,FIND("[",GL_Paste!$I714)+1,FIND("]",GL_Paste!$I714)-FIND("[",GL_Paste!$I714)-1),"")))</f>
        <v/>
      </c>
      <c r="D717">
        <f>IF(GL_Paste!$B714="","",IFERROR(INDEX(DeptName,MATCH($C717,DeptTag,0)),"UNALLOCATED"))</f>
        <v/>
      </c>
      <c r="E717">
        <f>IF(GL_Paste!$B714="","",IFERROR(INDEX(AcctCat,MATCH(GL_Paste!$B714&amp;"",AcctCode,0)),"UNKNOWN"))</f>
        <v/>
      </c>
      <c r="F717">
        <f>IF(GL_Paste!$B714="","",IFERROR(INDEX(AcctSub,MATCH(GL_Paste!$B714&amp;"",AcctCode,0)),"UNKNOWN"))</f>
        <v/>
      </c>
    </row>
    <row r="718">
      <c r="A718" s="40">
        <f>IF(GL_Paste!$B715="","",N(GL_Paste!$H715)-N(GL_Paste!$G715))</f>
        <v/>
      </c>
      <c r="B718" s="43">
        <f>IF(GL_Paste!$B715="","",DATE(YEAR(GL_Paste!$E715),MONTH(GL_Paste!$E715),1))</f>
        <v/>
      </c>
      <c r="C718">
        <f>IF(GL_Paste!$B715="","",IF(TRIM(GL_Paste!$M715)&lt;&gt;"",TRIM(GL_Paste!$M715),IFERROR(MID(GL_Paste!$I715,FIND("[",GL_Paste!$I715)+1,FIND("]",GL_Paste!$I715)-FIND("[",GL_Paste!$I715)-1),"")))</f>
        <v/>
      </c>
      <c r="D718">
        <f>IF(GL_Paste!$B715="","",IFERROR(INDEX(DeptName,MATCH($C718,DeptTag,0)),"UNALLOCATED"))</f>
        <v/>
      </c>
      <c r="E718">
        <f>IF(GL_Paste!$B715="","",IFERROR(INDEX(AcctCat,MATCH(GL_Paste!$B715&amp;"",AcctCode,0)),"UNKNOWN"))</f>
        <v/>
      </c>
      <c r="F718">
        <f>IF(GL_Paste!$B715="","",IFERROR(INDEX(AcctSub,MATCH(GL_Paste!$B715&amp;"",AcctCode,0)),"UNKNOWN"))</f>
        <v/>
      </c>
    </row>
    <row r="719">
      <c r="A719" s="40">
        <f>IF(GL_Paste!$B716="","",N(GL_Paste!$H716)-N(GL_Paste!$G716))</f>
        <v/>
      </c>
      <c r="B719" s="43">
        <f>IF(GL_Paste!$B716="","",DATE(YEAR(GL_Paste!$E716),MONTH(GL_Paste!$E716),1))</f>
        <v/>
      </c>
      <c r="C719">
        <f>IF(GL_Paste!$B716="","",IF(TRIM(GL_Paste!$M716)&lt;&gt;"",TRIM(GL_Paste!$M716),IFERROR(MID(GL_Paste!$I716,FIND("[",GL_Paste!$I716)+1,FIND("]",GL_Paste!$I716)-FIND("[",GL_Paste!$I716)-1),"")))</f>
        <v/>
      </c>
      <c r="D719">
        <f>IF(GL_Paste!$B716="","",IFERROR(INDEX(DeptName,MATCH($C719,DeptTag,0)),"UNALLOCATED"))</f>
        <v/>
      </c>
      <c r="E719">
        <f>IF(GL_Paste!$B716="","",IFERROR(INDEX(AcctCat,MATCH(GL_Paste!$B716&amp;"",AcctCode,0)),"UNKNOWN"))</f>
        <v/>
      </c>
      <c r="F719">
        <f>IF(GL_Paste!$B716="","",IFERROR(INDEX(AcctSub,MATCH(GL_Paste!$B716&amp;"",AcctCode,0)),"UNKNOWN"))</f>
        <v/>
      </c>
    </row>
    <row r="720">
      <c r="A720" s="40">
        <f>IF(GL_Paste!$B717="","",N(GL_Paste!$H717)-N(GL_Paste!$G717))</f>
        <v/>
      </c>
      <c r="B720" s="43">
        <f>IF(GL_Paste!$B717="","",DATE(YEAR(GL_Paste!$E717),MONTH(GL_Paste!$E717),1))</f>
        <v/>
      </c>
      <c r="C720">
        <f>IF(GL_Paste!$B717="","",IF(TRIM(GL_Paste!$M717)&lt;&gt;"",TRIM(GL_Paste!$M717),IFERROR(MID(GL_Paste!$I717,FIND("[",GL_Paste!$I717)+1,FIND("]",GL_Paste!$I717)-FIND("[",GL_Paste!$I717)-1),"")))</f>
        <v/>
      </c>
      <c r="D720">
        <f>IF(GL_Paste!$B717="","",IFERROR(INDEX(DeptName,MATCH($C720,DeptTag,0)),"UNALLOCATED"))</f>
        <v/>
      </c>
      <c r="E720">
        <f>IF(GL_Paste!$B717="","",IFERROR(INDEX(AcctCat,MATCH(GL_Paste!$B717&amp;"",AcctCode,0)),"UNKNOWN"))</f>
        <v/>
      </c>
      <c r="F720">
        <f>IF(GL_Paste!$B717="","",IFERROR(INDEX(AcctSub,MATCH(GL_Paste!$B717&amp;"",AcctCode,0)),"UNKNOWN"))</f>
        <v/>
      </c>
    </row>
    <row r="721">
      <c r="A721" s="40">
        <f>IF(GL_Paste!$B718="","",N(GL_Paste!$H718)-N(GL_Paste!$G718))</f>
        <v/>
      </c>
      <c r="B721" s="43">
        <f>IF(GL_Paste!$B718="","",DATE(YEAR(GL_Paste!$E718),MONTH(GL_Paste!$E718),1))</f>
        <v/>
      </c>
      <c r="C721">
        <f>IF(GL_Paste!$B718="","",IF(TRIM(GL_Paste!$M718)&lt;&gt;"",TRIM(GL_Paste!$M718),IFERROR(MID(GL_Paste!$I718,FIND("[",GL_Paste!$I718)+1,FIND("]",GL_Paste!$I718)-FIND("[",GL_Paste!$I718)-1),"")))</f>
        <v/>
      </c>
      <c r="D721">
        <f>IF(GL_Paste!$B718="","",IFERROR(INDEX(DeptName,MATCH($C721,DeptTag,0)),"UNALLOCATED"))</f>
        <v/>
      </c>
      <c r="E721">
        <f>IF(GL_Paste!$B718="","",IFERROR(INDEX(AcctCat,MATCH(GL_Paste!$B718&amp;"",AcctCode,0)),"UNKNOWN"))</f>
        <v/>
      </c>
      <c r="F721">
        <f>IF(GL_Paste!$B718="","",IFERROR(INDEX(AcctSub,MATCH(GL_Paste!$B718&amp;"",AcctCode,0)),"UNKNOWN"))</f>
        <v/>
      </c>
    </row>
    <row r="722">
      <c r="A722" s="40">
        <f>IF(GL_Paste!$B719="","",N(GL_Paste!$H719)-N(GL_Paste!$G719))</f>
        <v/>
      </c>
      <c r="B722" s="43">
        <f>IF(GL_Paste!$B719="","",DATE(YEAR(GL_Paste!$E719),MONTH(GL_Paste!$E719),1))</f>
        <v/>
      </c>
      <c r="C722">
        <f>IF(GL_Paste!$B719="","",IF(TRIM(GL_Paste!$M719)&lt;&gt;"",TRIM(GL_Paste!$M719),IFERROR(MID(GL_Paste!$I719,FIND("[",GL_Paste!$I719)+1,FIND("]",GL_Paste!$I719)-FIND("[",GL_Paste!$I719)-1),"")))</f>
        <v/>
      </c>
      <c r="D722">
        <f>IF(GL_Paste!$B719="","",IFERROR(INDEX(DeptName,MATCH($C722,DeptTag,0)),"UNALLOCATED"))</f>
        <v/>
      </c>
      <c r="E722">
        <f>IF(GL_Paste!$B719="","",IFERROR(INDEX(AcctCat,MATCH(GL_Paste!$B719&amp;"",AcctCode,0)),"UNKNOWN"))</f>
        <v/>
      </c>
      <c r="F722">
        <f>IF(GL_Paste!$B719="","",IFERROR(INDEX(AcctSub,MATCH(GL_Paste!$B719&amp;"",AcctCode,0)),"UNKNOWN"))</f>
        <v/>
      </c>
    </row>
    <row r="723">
      <c r="A723" s="40">
        <f>IF(GL_Paste!$B720="","",N(GL_Paste!$H720)-N(GL_Paste!$G720))</f>
        <v/>
      </c>
      <c r="B723" s="43">
        <f>IF(GL_Paste!$B720="","",DATE(YEAR(GL_Paste!$E720),MONTH(GL_Paste!$E720),1))</f>
        <v/>
      </c>
      <c r="C723">
        <f>IF(GL_Paste!$B720="","",IF(TRIM(GL_Paste!$M720)&lt;&gt;"",TRIM(GL_Paste!$M720),IFERROR(MID(GL_Paste!$I720,FIND("[",GL_Paste!$I720)+1,FIND("]",GL_Paste!$I720)-FIND("[",GL_Paste!$I720)-1),"")))</f>
        <v/>
      </c>
      <c r="D723">
        <f>IF(GL_Paste!$B720="","",IFERROR(INDEX(DeptName,MATCH($C723,DeptTag,0)),"UNALLOCATED"))</f>
        <v/>
      </c>
      <c r="E723">
        <f>IF(GL_Paste!$B720="","",IFERROR(INDEX(AcctCat,MATCH(GL_Paste!$B720&amp;"",AcctCode,0)),"UNKNOWN"))</f>
        <v/>
      </c>
      <c r="F723">
        <f>IF(GL_Paste!$B720="","",IFERROR(INDEX(AcctSub,MATCH(GL_Paste!$B720&amp;"",AcctCode,0)),"UNKNOWN"))</f>
        <v/>
      </c>
    </row>
    <row r="724">
      <c r="A724" s="40">
        <f>IF(GL_Paste!$B721="","",N(GL_Paste!$H721)-N(GL_Paste!$G721))</f>
        <v/>
      </c>
      <c r="B724" s="43">
        <f>IF(GL_Paste!$B721="","",DATE(YEAR(GL_Paste!$E721),MONTH(GL_Paste!$E721),1))</f>
        <v/>
      </c>
      <c r="C724">
        <f>IF(GL_Paste!$B721="","",IF(TRIM(GL_Paste!$M721)&lt;&gt;"",TRIM(GL_Paste!$M721),IFERROR(MID(GL_Paste!$I721,FIND("[",GL_Paste!$I721)+1,FIND("]",GL_Paste!$I721)-FIND("[",GL_Paste!$I721)-1),"")))</f>
        <v/>
      </c>
      <c r="D724">
        <f>IF(GL_Paste!$B721="","",IFERROR(INDEX(DeptName,MATCH($C724,DeptTag,0)),"UNALLOCATED"))</f>
        <v/>
      </c>
      <c r="E724">
        <f>IF(GL_Paste!$B721="","",IFERROR(INDEX(AcctCat,MATCH(GL_Paste!$B721&amp;"",AcctCode,0)),"UNKNOWN"))</f>
        <v/>
      </c>
      <c r="F724">
        <f>IF(GL_Paste!$B721="","",IFERROR(INDEX(AcctSub,MATCH(GL_Paste!$B721&amp;"",AcctCode,0)),"UNKNOWN"))</f>
        <v/>
      </c>
    </row>
    <row r="725">
      <c r="A725" s="40">
        <f>IF(GL_Paste!$B722="","",N(GL_Paste!$H722)-N(GL_Paste!$G722))</f>
        <v/>
      </c>
      <c r="B725" s="43">
        <f>IF(GL_Paste!$B722="","",DATE(YEAR(GL_Paste!$E722),MONTH(GL_Paste!$E722),1))</f>
        <v/>
      </c>
      <c r="C725">
        <f>IF(GL_Paste!$B722="","",IF(TRIM(GL_Paste!$M722)&lt;&gt;"",TRIM(GL_Paste!$M722),IFERROR(MID(GL_Paste!$I722,FIND("[",GL_Paste!$I722)+1,FIND("]",GL_Paste!$I722)-FIND("[",GL_Paste!$I722)-1),"")))</f>
        <v/>
      </c>
      <c r="D725">
        <f>IF(GL_Paste!$B722="","",IFERROR(INDEX(DeptName,MATCH($C725,DeptTag,0)),"UNALLOCATED"))</f>
        <v/>
      </c>
      <c r="E725">
        <f>IF(GL_Paste!$B722="","",IFERROR(INDEX(AcctCat,MATCH(GL_Paste!$B722&amp;"",AcctCode,0)),"UNKNOWN"))</f>
        <v/>
      </c>
      <c r="F725">
        <f>IF(GL_Paste!$B722="","",IFERROR(INDEX(AcctSub,MATCH(GL_Paste!$B722&amp;"",AcctCode,0)),"UNKNOWN"))</f>
        <v/>
      </c>
    </row>
    <row r="726">
      <c r="A726" s="40">
        <f>IF(GL_Paste!$B723="","",N(GL_Paste!$H723)-N(GL_Paste!$G723))</f>
        <v/>
      </c>
      <c r="B726" s="43">
        <f>IF(GL_Paste!$B723="","",DATE(YEAR(GL_Paste!$E723),MONTH(GL_Paste!$E723),1))</f>
        <v/>
      </c>
      <c r="C726">
        <f>IF(GL_Paste!$B723="","",IF(TRIM(GL_Paste!$M723)&lt;&gt;"",TRIM(GL_Paste!$M723),IFERROR(MID(GL_Paste!$I723,FIND("[",GL_Paste!$I723)+1,FIND("]",GL_Paste!$I723)-FIND("[",GL_Paste!$I723)-1),"")))</f>
        <v/>
      </c>
      <c r="D726">
        <f>IF(GL_Paste!$B723="","",IFERROR(INDEX(DeptName,MATCH($C726,DeptTag,0)),"UNALLOCATED"))</f>
        <v/>
      </c>
      <c r="E726">
        <f>IF(GL_Paste!$B723="","",IFERROR(INDEX(AcctCat,MATCH(GL_Paste!$B723&amp;"",AcctCode,0)),"UNKNOWN"))</f>
        <v/>
      </c>
      <c r="F726">
        <f>IF(GL_Paste!$B723="","",IFERROR(INDEX(AcctSub,MATCH(GL_Paste!$B723&amp;"",AcctCode,0)),"UNKNOWN"))</f>
        <v/>
      </c>
    </row>
    <row r="727">
      <c r="A727" s="40">
        <f>IF(GL_Paste!$B724="","",N(GL_Paste!$H724)-N(GL_Paste!$G724))</f>
        <v/>
      </c>
      <c r="B727" s="43">
        <f>IF(GL_Paste!$B724="","",DATE(YEAR(GL_Paste!$E724),MONTH(GL_Paste!$E724),1))</f>
        <v/>
      </c>
      <c r="C727">
        <f>IF(GL_Paste!$B724="","",IF(TRIM(GL_Paste!$M724)&lt;&gt;"",TRIM(GL_Paste!$M724),IFERROR(MID(GL_Paste!$I724,FIND("[",GL_Paste!$I724)+1,FIND("]",GL_Paste!$I724)-FIND("[",GL_Paste!$I724)-1),"")))</f>
        <v/>
      </c>
      <c r="D727">
        <f>IF(GL_Paste!$B724="","",IFERROR(INDEX(DeptName,MATCH($C727,DeptTag,0)),"UNALLOCATED"))</f>
        <v/>
      </c>
      <c r="E727">
        <f>IF(GL_Paste!$B724="","",IFERROR(INDEX(AcctCat,MATCH(GL_Paste!$B724&amp;"",AcctCode,0)),"UNKNOWN"))</f>
        <v/>
      </c>
      <c r="F727">
        <f>IF(GL_Paste!$B724="","",IFERROR(INDEX(AcctSub,MATCH(GL_Paste!$B724&amp;"",AcctCode,0)),"UNKNOWN"))</f>
        <v/>
      </c>
    </row>
    <row r="728">
      <c r="A728" s="40">
        <f>IF(GL_Paste!$B725="","",N(GL_Paste!$H725)-N(GL_Paste!$G725))</f>
        <v/>
      </c>
      <c r="B728" s="43">
        <f>IF(GL_Paste!$B725="","",DATE(YEAR(GL_Paste!$E725),MONTH(GL_Paste!$E725),1))</f>
        <v/>
      </c>
      <c r="C728">
        <f>IF(GL_Paste!$B725="","",IF(TRIM(GL_Paste!$M725)&lt;&gt;"",TRIM(GL_Paste!$M725),IFERROR(MID(GL_Paste!$I725,FIND("[",GL_Paste!$I725)+1,FIND("]",GL_Paste!$I725)-FIND("[",GL_Paste!$I725)-1),"")))</f>
        <v/>
      </c>
      <c r="D728">
        <f>IF(GL_Paste!$B725="","",IFERROR(INDEX(DeptName,MATCH($C728,DeptTag,0)),"UNALLOCATED"))</f>
        <v/>
      </c>
      <c r="E728">
        <f>IF(GL_Paste!$B725="","",IFERROR(INDEX(AcctCat,MATCH(GL_Paste!$B725&amp;"",AcctCode,0)),"UNKNOWN"))</f>
        <v/>
      </c>
      <c r="F728">
        <f>IF(GL_Paste!$B725="","",IFERROR(INDEX(AcctSub,MATCH(GL_Paste!$B725&amp;"",AcctCode,0)),"UNKNOWN"))</f>
        <v/>
      </c>
    </row>
    <row r="729">
      <c r="A729" s="40">
        <f>IF(GL_Paste!$B726="","",N(GL_Paste!$H726)-N(GL_Paste!$G726))</f>
        <v/>
      </c>
      <c r="B729" s="43">
        <f>IF(GL_Paste!$B726="","",DATE(YEAR(GL_Paste!$E726),MONTH(GL_Paste!$E726),1))</f>
        <v/>
      </c>
      <c r="C729">
        <f>IF(GL_Paste!$B726="","",IF(TRIM(GL_Paste!$M726)&lt;&gt;"",TRIM(GL_Paste!$M726),IFERROR(MID(GL_Paste!$I726,FIND("[",GL_Paste!$I726)+1,FIND("]",GL_Paste!$I726)-FIND("[",GL_Paste!$I726)-1),"")))</f>
        <v/>
      </c>
      <c r="D729">
        <f>IF(GL_Paste!$B726="","",IFERROR(INDEX(DeptName,MATCH($C729,DeptTag,0)),"UNALLOCATED"))</f>
        <v/>
      </c>
      <c r="E729">
        <f>IF(GL_Paste!$B726="","",IFERROR(INDEX(AcctCat,MATCH(GL_Paste!$B726&amp;"",AcctCode,0)),"UNKNOWN"))</f>
        <v/>
      </c>
      <c r="F729">
        <f>IF(GL_Paste!$B726="","",IFERROR(INDEX(AcctSub,MATCH(GL_Paste!$B726&amp;"",AcctCode,0)),"UNKNOWN"))</f>
        <v/>
      </c>
    </row>
    <row r="730">
      <c r="A730" s="40">
        <f>IF(GL_Paste!$B727="","",N(GL_Paste!$H727)-N(GL_Paste!$G727))</f>
        <v/>
      </c>
      <c r="B730" s="43">
        <f>IF(GL_Paste!$B727="","",DATE(YEAR(GL_Paste!$E727),MONTH(GL_Paste!$E727),1))</f>
        <v/>
      </c>
      <c r="C730">
        <f>IF(GL_Paste!$B727="","",IF(TRIM(GL_Paste!$M727)&lt;&gt;"",TRIM(GL_Paste!$M727),IFERROR(MID(GL_Paste!$I727,FIND("[",GL_Paste!$I727)+1,FIND("]",GL_Paste!$I727)-FIND("[",GL_Paste!$I727)-1),"")))</f>
        <v/>
      </c>
      <c r="D730">
        <f>IF(GL_Paste!$B727="","",IFERROR(INDEX(DeptName,MATCH($C730,DeptTag,0)),"UNALLOCATED"))</f>
        <v/>
      </c>
      <c r="E730">
        <f>IF(GL_Paste!$B727="","",IFERROR(INDEX(AcctCat,MATCH(GL_Paste!$B727&amp;"",AcctCode,0)),"UNKNOWN"))</f>
        <v/>
      </c>
      <c r="F730">
        <f>IF(GL_Paste!$B727="","",IFERROR(INDEX(AcctSub,MATCH(GL_Paste!$B727&amp;"",AcctCode,0)),"UNKNOWN"))</f>
        <v/>
      </c>
    </row>
    <row r="731">
      <c r="A731" s="40">
        <f>IF(GL_Paste!$B728="","",N(GL_Paste!$H728)-N(GL_Paste!$G728))</f>
        <v/>
      </c>
      <c r="B731" s="43">
        <f>IF(GL_Paste!$B728="","",DATE(YEAR(GL_Paste!$E728),MONTH(GL_Paste!$E728),1))</f>
        <v/>
      </c>
      <c r="C731">
        <f>IF(GL_Paste!$B728="","",IF(TRIM(GL_Paste!$M728)&lt;&gt;"",TRIM(GL_Paste!$M728),IFERROR(MID(GL_Paste!$I728,FIND("[",GL_Paste!$I728)+1,FIND("]",GL_Paste!$I728)-FIND("[",GL_Paste!$I728)-1),"")))</f>
        <v/>
      </c>
      <c r="D731">
        <f>IF(GL_Paste!$B728="","",IFERROR(INDEX(DeptName,MATCH($C731,DeptTag,0)),"UNALLOCATED"))</f>
        <v/>
      </c>
      <c r="E731">
        <f>IF(GL_Paste!$B728="","",IFERROR(INDEX(AcctCat,MATCH(GL_Paste!$B728&amp;"",AcctCode,0)),"UNKNOWN"))</f>
        <v/>
      </c>
      <c r="F731">
        <f>IF(GL_Paste!$B728="","",IFERROR(INDEX(AcctSub,MATCH(GL_Paste!$B728&amp;"",AcctCode,0)),"UNKNOWN"))</f>
        <v/>
      </c>
    </row>
    <row r="732">
      <c r="A732" s="40">
        <f>IF(GL_Paste!$B729="","",N(GL_Paste!$H729)-N(GL_Paste!$G729))</f>
        <v/>
      </c>
      <c r="B732" s="43">
        <f>IF(GL_Paste!$B729="","",DATE(YEAR(GL_Paste!$E729),MONTH(GL_Paste!$E729),1))</f>
        <v/>
      </c>
      <c r="C732">
        <f>IF(GL_Paste!$B729="","",IF(TRIM(GL_Paste!$M729)&lt;&gt;"",TRIM(GL_Paste!$M729),IFERROR(MID(GL_Paste!$I729,FIND("[",GL_Paste!$I729)+1,FIND("]",GL_Paste!$I729)-FIND("[",GL_Paste!$I729)-1),"")))</f>
        <v/>
      </c>
      <c r="D732">
        <f>IF(GL_Paste!$B729="","",IFERROR(INDEX(DeptName,MATCH($C732,DeptTag,0)),"UNALLOCATED"))</f>
        <v/>
      </c>
      <c r="E732">
        <f>IF(GL_Paste!$B729="","",IFERROR(INDEX(AcctCat,MATCH(GL_Paste!$B729&amp;"",AcctCode,0)),"UNKNOWN"))</f>
        <v/>
      </c>
      <c r="F732">
        <f>IF(GL_Paste!$B729="","",IFERROR(INDEX(AcctSub,MATCH(GL_Paste!$B729&amp;"",AcctCode,0)),"UNKNOWN"))</f>
        <v/>
      </c>
    </row>
    <row r="733">
      <c r="A733" s="40">
        <f>IF(GL_Paste!$B730="","",N(GL_Paste!$H730)-N(GL_Paste!$G730))</f>
        <v/>
      </c>
      <c r="B733" s="43">
        <f>IF(GL_Paste!$B730="","",DATE(YEAR(GL_Paste!$E730),MONTH(GL_Paste!$E730),1))</f>
        <v/>
      </c>
      <c r="C733">
        <f>IF(GL_Paste!$B730="","",IF(TRIM(GL_Paste!$M730)&lt;&gt;"",TRIM(GL_Paste!$M730),IFERROR(MID(GL_Paste!$I730,FIND("[",GL_Paste!$I730)+1,FIND("]",GL_Paste!$I730)-FIND("[",GL_Paste!$I730)-1),"")))</f>
        <v/>
      </c>
      <c r="D733">
        <f>IF(GL_Paste!$B730="","",IFERROR(INDEX(DeptName,MATCH($C733,DeptTag,0)),"UNALLOCATED"))</f>
        <v/>
      </c>
      <c r="E733">
        <f>IF(GL_Paste!$B730="","",IFERROR(INDEX(AcctCat,MATCH(GL_Paste!$B730&amp;"",AcctCode,0)),"UNKNOWN"))</f>
        <v/>
      </c>
      <c r="F733">
        <f>IF(GL_Paste!$B730="","",IFERROR(INDEX(AcctSub,MATCH(GL_Paste!$B730&amp;"",AcctCode,0)),"UNKNOWN"))</f>
        <v/>
      </c>
    </row>
    <row r="734">
      <c r="A734" s="40">
        <f>IF(GL_Paste!$B731="","",N(GL_Paste!$H731)-N(GL_Paste!$G731))</f>
        <v/>
      </c>
      <c r="B734" s="43">
        <f>IF(GL_Paste!$B731="","",DATE(YEAR(GL_Paste!$E731),MONTH(GL_Paste!$E731),1))</f>
        <v/>
      </c>
      <c r="C734">
        <f>IF(GL_Paste!$B731="","",IF(TRIM(GL_Paste!$M731)&lt;&gt;"",TRIM(GL_Paste!$M731),IFERROR(MID(GL_Paste!$I731,FIND("[",GL_Paste!$I731)+1,FIND("]",GL_Paste!$I731)-FIND("[",GL_Paste!$I731)-1),"")))</f>
        <v/>
      </c>
      <c r="D734">
        <f>IF(GL_Paste!$B731="","",IFERROR(INDEX(DeptName,MATCH($C734,DeptTag,0)),"UNALLOCATED"))</f>
        <v/>
      </c>
      <c r="E734">
        <f>IF(GL_Paste!$B731="","",IFERROR(INDEX(AcctCat,MATCH(GL_Paste!$B731&amp;"",AcctCode,0)),"UNKNOWN"))</f>
        <v/>
      </c>
      <c r="F734">
        <f>IF(GL_Paste!$B731="","",IFERROR(INDEX(AcctSub,MATCH(GL_Paste!$B731&amp;"",AcctCode,0)),"UNKNOWN"))</f>
        <v/>
      </c>
    </row>
    <row r="735">
      <c r="A735" s="40">
        <f>IF(GL_Paste!$B732="","",N(GL_Paste!$H732)-N(GL_Paste!$G732))</f>
        <v/>
      </c>
      <c r="B735" s="43">
        <f>IF(GL_Paste!$B732="","",DATE(YEAR(GL_Paste!$E732),MONTH(GL_Paste!$E732),1))</f>
        <v/>
      </c>
      <c r="C735">
        <f>IF(GL_Paste!$B732="","",IF(TRIM(GL_Paste!$M732)&lt;&gt;"",TRIM(GL_Paste!$M732),IFERROR(MID(GL_Paste!$I732,FIND("[",GL_Paste!$I732)+1,FIND("]",GL_Paste!$I732)-FIND("[",GL_Paste!$I732)-1),"")))</f>
        <v/>
      </c>
      <c r="D735">
        <f>IF(GL_Paste!$B732="","",IFERROR(INDEX(DeptName,MATCH($C735,DeptTag,0)),"UNALLOCATED"))</f>
        <v/>
      </c>
      <c r="E735">
        <f>IF(GL_Paste!$B732="","",IFERROR(INDEX(AcctCat,MATCH(GL_Paste!$B732&amp;"",AcctCode,0)),"UNKNOWN"))</f>
        <v/>
      </c>
      <c r="F735">
        <f>IF(GL_Paste!$B732="","",IFERROR(INDEX(AcctSub,MATCH(GL_Paste!$B732&amp;"",AcctCode,0)),"UNKNOWN"))</f>
        <v/>
      </c>
    </row>
    <row r="736">
      <c r="A736" s="40">
        <f>IF(GL_Paste!$B733="","",N(GL_Paste!$H733)-N(GL_Paste!$G733))</f>
        <v/>
      </c>
      <c r="B736" s="43">
        <f>IF(GL_Paste!$B733="","",DATE(YEAR(GL_Paste!$E733),MONTH(GL_Paste!$E733),1))</f>
        <v/>
      </c>
      <c r="C736">
        <f>IF(GL_Paste!$B733="","",IF(TRIM(GL_Paste!$M733)&lt;&gt;"",TRIM(GL_Paste!$M733),IFERROR(MID(GL_Paste!$I733,FIND("[",GL_Paste!$I733)+1,FIND("]",GL_Paste!$I733)-FIND("[",GL_Paste!$I733)-1),"")))</f>
        <v/>
      </c>
      <c r="D736">
        <f>IF(GL_Paste!$B733="","",IFERROR(INDEX(DeptName,MATCH($C736,DeptTag,0)),"UNALLOCATED"))</f>
        <v/>
      </c>
      <c r="E736">
        <f>IF(GL_Paste!$B733="","",IFERROR(INDEX(AcctCat,MATCH(GL_Paste!$B733&amp;"",AcctCode,0)),"UNKNOWN"))</f>
        <v/>
      </c>
      <c r="F736">
        <f>IF(GL_Paste!$B733="","",IFERROR(INDEX(AcctSub,MATCH(GL_Paste!$B733&amp;"",AcctCode,0)),"UNKNOWN"))</f>
        <v/>
      </c>
    </row>
    <row r="737">
      <c r="A737" s="40">
        <f>IF(GL_Paste!$B734="","",N(GL_Paste!$H734)-N(GL_Paste!$G734))</f>
        <v/>
      </c>
      <c r="B737" s="43">
        <f>IF(GL_Paste!$B734="","",DATE(YEAR(GL_Paste!$E734),MONTH(GL_Paste!$E734),1))</f>
        <v/>
      </c>
      <c r="C737">
        <f>IF(GL_Paste!$B734="","",IF(TRIM(GL_Paste!$M734)&lt;&gt;"",TRIM(GL_Paste!$M734),IFERROR(MID(GL_Paste!$I734,FIND("[",GL_Paste!$I734)+1,FIND("]",GL_Paste!$I734)-FIND("[",GL_Paste!$I734)-1),"")))</f>
        <v/>
      </c>
      <c r="D737">
        <f>IF(GL_Paste!$B734="","",IFERROR(INDEX(DeptName,MATCH($C737,DeptTag,0)),"UNALLOCATED"))</f>
        <v/>
      </c>
      <c r="E737">
        <f>IF(GL_Paste!$B734="","",IFERROR(INDEX(AcctCat,MATCH(GL_Paste!$B734&amp;"",AcctCode,0)),"UNKNOWN"))</f>
        <v/>
      </c>
      <c r="F737">
        <f>IF(GL_Paste!$B734="","",IFERROR(INDEX(AcctSub,MATCH(GL_Paste!$B734&amp;"",AcctCode,0)),"UNKNOWN"))</f>
        <v/>
      </c>
    </row>
    <row r="738">
      <c r="A738" s="40">
        <f>IF(GL_Paste!$B735="","",N(GL_Paste!$H735)-N(GL_Paste!$G735))</f>
        <v/>
      </c>
      <c r="B738" s="43">
        <f>IF(GL_Paste!$B735="","",DATE(YEAR(GL_Paste!$E735),MONTH(GL_Paste!$E735),1))</f>
        <v/>
      </c>
      <c r="C738">
        <f>IF(GL_Paste!$B735="","",IF(TRIM(GL_Paste!$M735)&lt;&gt;"",TRIM(GL_Paste!$M735),IFERROR(MID(GL_Paste!$I735,FIND("[",GL_Paste!$I735)+1,FIND("]",GL_Paste!$I735)-FIND("[",GL_Paste!$I735)-1),"")))</f>
        <v/>
      </c>
      <c r="D738">
        <f>IF(GL_Paste!$B735="","",IFERROR(INDEX(DeptName,MATCH($C738,DeptTag,0)),"UNALLOCATED"))</f>
        <v/>
      </c>
      <c r="E738">
        <f>IF(GL_Paste!$B735="","",IFERROR(INDEX(AcctCat,MATCH(GL_Paste!$B735&amp;"",AcctCode,0)),"UNKNOWN"))</f>
        <v/>
      </c>
      <c r="F738">
        <f>IF(GL_Paste!$B735="","",IFERROR(INDEX(AcctSub,MATCH(GL_Paste!$B735&amp;"",AcctCode,0)),"UNKNOWN"))</f>
        <v/>
      </c>
    </row>
    <row r="739">
      <c r="A739" s="40">
        <f>IF(GL_Paste!$B736="","",N(GL_Paste!$H736)-N(GL_Paste!$G736))</f>
        <v/>
      </c>
      <c r="B739" s="43">
        <f>IF(GL_Paste!$B736="","",DATE(YEAR(GL_Paste!$E736),MONTH(GL_Paste!$E736),1))</f>
        <v/>
      </c>
      <c r="C739">
        <f>IF(GL_Paste!$B736="","",IF(TRIM(GL_Paste!$M736)&lt;&gt;"",TRIM(GL_Paste!$M736),IFERROR(MID(GL_Paste!$I736,FIND("[",GL_Paste!$I736)+1,FIND("]",GL_Paste!$I736)-FIND("[",GL_Paste!$I736)-1),"")))</f>
        <v/>
      </c>
      <c r="D739">
        <f>IF(GL_Paste!$B736="","",IFERROR(INDEX(DeptName,MATCH($C739,DeptTag,0)),"UNALLOCATED"))</f>
        <v/>
      </c>
      <c r="E739">
        <f>IF(GL_Paste!$B736="","",IFERROR(INDEX(AcctCat,MATCH(GL_Paste!$B736&amp;"",AcctCode,0)),"UNKNOWN"))</f>
        <v/>
      </c>
      <c r="F739">
        <f>IF(GL_Paste!$B736="","",IFERROR(INDEX(AcctSub,MATCH(GL_Paste!$B736&amp;"",AcctCode,0)),"UNKNOWN"))</f>
        <v/>
      </c>
    </row>
    <row r="740">
      <c r="A740" s="40">
        <f>IF(GL_Paste!$B737="","",N(GL_Paste!$H737)-N(GL_Paste!$G737))</f>
        <v/>
      </c>
      <c r="B740" s="43">
        <f>IF(GL_Paste!$B737="","",DATE(YEAR(GL_Paste!$E737),MONTH(GL_Paste!$E737),1))</f>
        <v/>
      </c>
      <c r="C740">
        <f>IF(GL_Paste!$B737="","",IF(TRIM(GL_Paste!$M737)&lt;&gt;"",TRIM(GL_Paste!$M737),IFERROR(MID(GL_Paste!$I737,FIND("[",GL_Paste!$I737)+1,FIND("]",GL_Paste!$I737)-FIND("[",GL_Paste!$I737)-1),"")))</f>
        <v/>
      </c>
      <c r="D740">
        <f>IF(GL_Paste!$B737="","",IFERROR(INDEX(DeptName,MATCH($C740,DeptTag,0)),"UNALLOCATED"))</f>
        <v/>
      </c>
      <c r="E740">
        <f>IF(GL_Paste!$B737="","",IFERROR(INDEX(AcctCat,MATCH(GL_Paste!$B737&amp;"",AcctCode,0)),"UNKNOWN"))</f>
        <v/>
      </c>
      <c r="F740">
        <f>IF(GL_Paste!$B737="","",IFERROR(INDEX(AcctSub,MATCH(GL_Paste!$B737&amp;"",AcctCode,0)),"UNKNOWN"))</f>
        <v/>
      </c>
    </row>
    <row r="741">
      <c r="A741" s="40">
        <f>IF(GL_Paste!$B738="","",N(GL_Paste!$H738)-N(GL_Paste!$G738))</f>
        <v/>
      </c>
      <c r="B741" s="43">
        <f>IF(GL_Paste!$B738="","",DATE(YEAR(GL_Paste!$E738),MONTH(GL_Paste!$E738),1))</f>
        <v/>
      </c>
      <c r="C741">
        <f>IF(GL_Paste!$B738="","",IF(TRIM(GL_Paste!$M738)&lt;&gt;"",TRIM(GL_Paste!$M738),IFERROR(MID(GL_Paste!$I738,FIND("[",GL_Paste!$I738)+1,FIND("]",GL_Paste!$I738)-FIND("[",GL_Paste!$I738)-1),"")))</f>
        <v/>
      </c>
      <c r="D741">
        <f>IF(GL_Paste!$B738="","",IFERROR(INDEX(DeptName,MATCH($C741,DeptTag,0)),"UNALLOCATED"))</f>
        <v/>
      </c>
      <c r="E741">
        <f>IF(GL_Paste!$B738="","",IFERROR(INDEX(AcctCat,MATCH(GL_Paste!$B738&amp;"",AcctCode,0)),"UNKNOWN"))</f>
        <v/>
      </c>
      <c r="F741">
        <f>IF(GL_Paste!$B738="","",IFERROR(INDEX(AcctSub,MATCH(GL_Paste!$B738&amp;"",AcctCode,0)),"UNKNOWN"))</f>
        <v/>
      </c>
    </row>
    <row r="742">
      <c r="A742" s="40">
        <f>IF(GL_Paste!$B739="","",N(GL_Paste!$H739)-N(GL_Paste!$G739))</f>
        <v/>
      </c>
      <c r="B742" s="43">
        <f>IF(GL_Paste!$B739="","",DATE(YEAR(GL_Paste!$E739),MONTH(GL_Paste!$E739),1))</f>
        <v/>
      </c>
      <c r="C742">
        <f>IF(GL_Paste!$B739="","",IF(TRIM(GL_Paste!$M739)&lt;&gt;"",TRIM(GL_Paste!$M739),IFERROR(MID(GL_Paste!$I739,FIND("[",GL_Paste!$I739)+1,FIND("]",GL_Paste!$I739)-FIND("[",GL_Paste!$I739)-1),"")))</f>
        <v/>
      </c>
      <c r="D742">
        <f>IF(GL_Paste!$B739="","",IFERROR(INDEX(DeptName,MATCH($C742,DeptTag,0)),"UNALLOCATED"))</f>
        <v/>
      </c>
      <c r="E742">
        <f>IF(GL_Paste!$B739="","",IFERROR(INDEX(AcctCat,MATCH(GL_Paste!$B739&amp;"",AcctCode,0)),"UNKNOWN"))</f>
        <v/>
      </c>
      <c r="F742">
        <f>IF(GL_Paste!$B739="","",IFERROR(INDEX(AcctSub,MATCH(GL_Paste!$B739&amp;"",AcctCode,0)),"UNKNOWN"))</f>
        <v/>
      </c>
    </row>
    <row r="743">
      <c r="A743" s="40">
        <f>IF(GL_Paste!$B740="","",N(GL_Paste!$H740)-N(GL_Paste!$G740))</f>
        <v/>
      </c>
      <c r="B743" s="43">
        <f>IF(GL_Paste!$B740="","",DATE(YEAR(GL_Paste!$E740),MONTH(GL_Paste!$E740),1))</f>
        <v/>
      </c>
      <c r="C743">
        <f>IF(GL_Paste!$B740="","",IF(TRIM(GL_Paste!$M740)&lt;&gt;"",TRIM(GL_Paste!$M740),IFERROR(MID(GL_Paste!$I740,FIND("[",GL_Paste!$I740)+1,FIND("]",GL_Paste!$I740)-FIND("[",GL_Paste!$I740)-1),"")))</f>
        <v/>
      </c>
      <c r="D743">
        <f>IF(GL_Paste!$B740="","",IFERROR(INDEX(DeptName,MATCH($C743,DeptTag,0)),"UNALLOCATED"))</f>
        <v/>
      </c>
      <c r="E743">
        <f>IF(GL_Paste!$B740="","",IFERROR(INDEX(AcctCat,MATCH(GL_Paste!$B740&amp;"",AcctCode,0)),"UNKNOWN"))</f>
        <v/>
      </c>
      <c r="F743">
        <f>IF(GL_Paste!$B740="","",IFERROR(INDEX(AcctSub,MATCH(GL_Paste!$B740&amp;"",AcctCode,0)),"UNKNOWN"))</f>
        <v/>
      </c>
    </row>
    <row r="744">
      <c r="A744" s="40">
        <f>IF(GL_Paste!$B741="","",N(GL_Paste!$H741)-N(GL_Paste!$G741))</f>
        <v/>
      </c>
      <c r="B744" s="43">
        <f>IF(GL_Paste!$B741="","",DATE(YEAR(GL_Paste!$E741),MONTH(GL_Paste!$E741),1))</f>
        <v/>
      </c>
      <c r="C744">
        <f>IF(GL_Paste!$B741="","",IF(TRIM(GL_Paste!$M741)&lt;&gt;"",TRIM(GL_Paste!$M741),IFERROR(MID(GL_Paste!$I741,FIND("[",GL_Paste!$I741)+1,FIND("]",GL_Paste!$I741)-FIND("[",GL_Paste!$I741)-1),"")))</f>
        <v/>
      </c>
      <c r="D744">
        <f>IF(GL_Paste!$B741="","",IFERROR(INDEX(DeptName,MATCH($C744,DeptTag,0)),"UNALLOCATED"))</f>
        <v/>
      </c>
      <c r="E744">
        <f>IF(GL_Paste!$B741="","",IFERROR(INDEX(AcctCat,MATCH(GL_Paste!$B741&amp;"",AcctCode,0)),"UNKNOWN"))</f>
        <v/>
      </c>
      <c r="F744">
        <f>IF(GL_Paste!$B741="","",IFERROR(INDEX(AcctSub,MATCH(GL_Paste!$B741&amp;"",AcctCode,0)),"UNKNOWN"))</f>
        <v/>
      </c>
    </row>
    <row r="745">
      <c r="A745" s="40">
        <f>IF(GL_Paste!$B742="","",N(GL_Paste!$H742)-N(GL_Paste!$G742))</f>
        <v/>
      </c>
      <c r="B745" s="43">
        <f>IF(GL_Paste!$B742="","",DATE(YEAR(GL_Paste!$E742),MONTH(GL_Paste!$E742),1))</f>
        <v/>
      </c>
      <c r="C745">
        <f>IF(GL_Paste!$B742="","",IF(TRIM(GL_Paste!$M742)&lt;&gt;"",TRIM(GL_Paste!$M742),IFERROR(MID(GL_Paste!$I742,FIND("[",GL_Paste!$I742)+1,FIND("]",GL_Paste!$I742)-FIND("[",GL_Paste!$I742)-1),"")))</f>
        <v/>
      </c>
      <c r="D745">
        <f>IF(GL_Paste!$B742="","",IFERROR(INDEX(DeptName,MATCH($C745,DeptTag,0)),"UNALLOCATED"))</f>
        <v/>
      </c>
      <c r="E745">
        <f>IF(GL_Paste!$B742="","",IFERROR(INDEX(AcctCat,MATCH(GL_Paste!$B742&amp;"",AcctCode,0)),"UNKNOWN"))</f>
        <v/>
      </c>
      <c r="F745">
        <f>IF(GL_Paste!$B742="","",IFERROR(INDEX(AcctSub,MATCH(GL_Paste!$B742&amp;"",AcctCode,0)),"UNKNOWN"))</f>
        <v/>
      </c>
    </row>
    <row r="746">
      <c r="A746" s="40">
        <f>IF(GL_Paste!$B743="","",N(GL_Paste!$H743)-N(GL_Paste!$G743))</f>
        <v/>
      </c>
      <c r="B746" s="43">
        <f>IF(GL_Paste!$B743="","",DATE(YEAR(GL_Paste!$E743),MONTH(GL_Paste!$E743),1))</f>
        <v/>
      </c>
      <c r="C746">
        <f>IF(GL_Paste!$B743="","",IF(TRIM(GL_Paste!$M743)&lt;&gt;"",TRIM(GL_Paste!$M743),IFERROR(MID(GL_Paste!$I743,FIND("[",GL_Paste!$I743)+1,FIND("]",GL_Paste!$I743)-FIND("[",GL_Paste!$I743)-1),"")))</f>
        <v/>
      </c>
      <c r="D746">
        <f>IF(GL_Paste!$B743="","",IFERROR(INDEX(DeptName,MATCH($C746,DeptTag,0)),"UNALLOCATED"))</f>
        <v/>
      </c>
      <c r="E746">
        <f>IF(GL_Paste!$B743="","",IFERROR(INDEX(AcctCat,MATCH(GL_Paste!$B743&amp;"",AcctCode,0)),"UNKNOWN"))</f>
        <v/>
      </c>
      <c r="F746">
        <f>IF(GL_Paste!$B743="","",IFERROR(INDEX(AcctSub,MATCH(GL_Paste!$B743&amp;"",AcctCode,0)),"UNKNOWN"))</f>
        <v/>
      </c>
    </row>
    <row r="747">
      <c r="A747" s="40">
        <f>IF(GL_Paste!$B744="","",N(GL_Paste!$H744)-N(GL_Paste!$G744))</f>
        <v/>
      </c>
      <c r="B747" s="43">
        <f>IF(GL_Paste!$B744="","",DATE(YEAR(GL_Paste!$E744),MONTH(GL_Paste!$E744),1))</f>
        <v/>
      </c>
      <c r="C747">
        <f>IF(GL_Paste!$B744="","",IF(TRIM(GL_Paste!$M744)&lt;&gt;"",TRIM(GL_Paste!$M744),IFERROR(MID(GL_Paste!$I744,FIND("[",GL_Paste!$I744)+1,FIND("]",GL_Paste!$I744)-FIND("[",GL_Paste!$I744)-1),"")))</f>
        <v/>
      </c>
      <c r="D747">
        <f>IF(GL_Paste!$B744="","",IFERROR(INDEX(DeptName,MATCH($C747,DeptTag,0)),"UNALLOCATED"))</f>
        <v/>
      </c>
      <c r="E747">
        <f>IF(GL_Paste!$B744="","",IFERROR(INDEX(AcctCat,MATCH(GL_Paste!$B744&amp;"",AcctCode,0)),"UNKNOWN"))</f>
        <v/>
      </c>
      <c r="F747">
        <f>IF(GL_Paste!$B744="","",IFERROR(INDEX(AcctSub,MATCH(GL_Paste!$B744&amp;"",AcctCode,0)),"UNKNOWN"))</f>
        <v/>
      </c>
    </row>
    <row r="748">
      <c r="A748" s="40">
        <f>IF(GL_Paste!$B745="","",N(GL_Paste!$H745)-N(GL_Paste!$G745))</f>
        <v/>
      </c>
      <c r="B748" s="43">
        <f>IF(GL_Paste!$B745="","",DATE(YEAR(GL_Paste!$E745),MONTH(GL_Paste!$E745),1))</f>
        <v/>
      </c>
      <c r="C748">
        <f>IF(GL_Paste!$B745="","",IF(TRIM(GL_Paste!$M745)&lt;&gt;"",TRIM(GL_Paste!$M745),IFERROR(MID(GL_Paste!$I745,FIND("[",GL_Paste!$I745)+1,FIND("]",GL_Paste!$I745)-FIND("[",GL_Paste!$I745)-1),"")))</f>
        <v/>
      </c>
      <c r="D748">
        <f>IF(GL_Paste!$B745="","",IFERROR(INDEX(DeptName,MATCH($C748,DeptTag,0)),"UNALLOCATED"))</f>
        <v/>
      </c>
      <c r="E748">
        <f>IF(GL_Paste!$B745="","",IFERROR(INDEX(AcctCat,MATCH(GL_Paste!$B745&amp;"",AcctCode,0)),"UNKNOWN"))</f>
        <v/>
      </c>
      <c r="F748">
        <f>IF(GL_Paste!$B745="","",IFERROR(INDEX(AcctSub,MATCH(GL_Paste!$B745&amp;"",AcctCode,0)),"UNKNOWN"))</f>
        <v/>
      </c>
    </row>
    <row r="749">
      <c r="A749" s="40">
        <f>IF(GL_Paste!$B746="","",N(GL_Paste!$H746)-N(GL_Paste!$G746))</f>
        <v/>
      </c>
      <c r="B749" s="43">
        <f>IF(GL_Paste!$B746="","",DATE(YEAR(GL_Paste!$E746),MONTH(GL_Paste!$E746),1))</f>
        <v/>
      </c>
      <c r="C749">
        <f>IF(GL_Paste!$B746="","",IF(TRIM(GL_Paste!$M746)&lt;&gt;"",TRIM(GL_Paste!$M746),IFERROR(MID(GL_Paste!$I746,FIND("[",GL_Paste!$I746)+1,FIND("]",GL_Paste!$I746)-FIND("[",GL_Paste!$I746)-1),"")))</f>
        <v/>
      </c>
      <c r="D749">
        <f>IF(GL_Paste!$B746="","",IFERROR(INDEX(DeptName,MATCH($C749,DeptTag,0)),"UNALLOCATED"))</f>
        <v/>
      </c>
      <c r="E749">
        <f>IF(GL_Paste!$B746="","",IFERROR(INDEX(AcctCat,MATCH(GL_Paste!$B746&amp;"",AcctCode,0)),"UNKNOWN"))</f>
        <v/>
      </c>
      <c r="F749">
        <f>IF(GL_Paste!$B746="","",IFERROR(INDEX(AcctSub,MATCH(GL_Paste!$B746&amp;"",AcctCode,0)),"UNKNOWN"))</f>
        <v/>
      </c>
    </row>
    <row r="750">
      <c r="A750" s="40">
        <f>IF(GL_Paste!$B747="","",N(GL_Paste!$H747)-N(GL_Paste!$G747))</f>
        <v/>
      </c>
      <c r="B750" s="43">
        <f>IF(GL_Paste!$B747="","",DATE(YEAR(GL_Paste!$E747),MONTH(GL_Paste!$E747),1))</f>
        <v/>
      </c>
      <c r="C750">
        <f>IF(GL_Paste!$B747="","",IF(TRIM(GL_Paste!$M747)&lt;&gt;"",TRIM(GL_Paste!$M747),IFERROR(MID(GL_Paste!$I747,FIND("[",GL_Paste!$I747)+1,FIND("]",GL_Paste!$I747)-FIND("[",GL_Paste!$I747)-1),"")))</f>
        <v/>
      </c>
      <c r="D750">
        <f>IF(GL_Paste!$B747="","",IFERROR(INDEX(DeptName,MATCH($C750,DeptTag,0)),"UNALLOCATED"))</f>
        <v/>
      </c>
      <c r="E750">
        <f>IF(GL_Paste!$B747="","",IFERROR(INDEX(AcctCat,MATCH(GL_Paste!$B747&amp;"",AcctCode,0)),"UNKNOWN"))</f>
        <v/>
      </c>
      <c r="F750">
        <f>IF(GL_Paste!$B747="","",IFERROR(INDEX(AcctSub,MATCH(GL_Paste!$B747&amp;"",AcctCode,0)),"UNKNOWN"))</f>
        <v/>
      </c>
    </row>
    <row r="751">
      <c r="A751" s="40">
        <f>IF(GL_Paste!$B748="","",N(GL_Paste!$H748)-N(GL_Paste!$G748))</f>
        <v/>
      </c>
      <c r="B751" s="43">
        <f>IF(GL_Paste!$B748="","",DATE(YEAR(GL_Paste!$E748),MONTH(GL_Paste!$E748),1))</f>
        <v/>
      </c>
      <c r="C751">
        <f>IF(GL_Paste!$B748="","",IF(TRIM(GL_Paste!$M748)&lt;&gt;"",TRIM(GL_Paste!$M748),IFERROR(MID(GL_Paste!$I748,FIND("[",GL_Paste!$I748)+1,FIND("]",GL_Paste!$I748)-FIND("[",GL_Paste!$I748)-1),"")))</f>
        <v/>
      </c>
      <c r="D751">
        <f>IF(GL_Paste!$B748="","",IFERROR(INDEX(DeptName,MATCH($C751,DeptTag,0)),"UNALLOCATED"))</f>
        <v/>
      </c>
      <c r="E751">
        <f>IF(GL_Paste!$B748="","",IFERROR(INDEX(AcctCat,MATCH(GL_Paste!$B748&amp;"",AcctCode,0)),"UNKNOWN"))</f>
        <v/>
      </c>
      <c r="F751">
        <f>IF(GL_Paste!$B748="","",IFERROR(INDEX(AcctSub,MATCH(GL_Paste!$B748&amp;"",AcctCode,0)),"UNKNOWN"))</f>
        <v/>
      </c>
    </row>
    <row r="752">
      <c r="A752" s="40">
        <f>IF(GL_Paste!$B749="","",N(GL_Paste!$H749)-N(GL_Paste!$G749))</f>
        <v/>
      </c>
      <c r="B752" s="43">
        <f>IF(GL_Paste!$B749="","",DATE(YEAR(GL_Paste!$E749),MONTH(GL_Paste!$E749),1))</f>
        <v/>
      </c>
      <c r="C752">
        <f>IF(GL_Paste!$B749="","",IF(TRIM(GL_Paste!$M749)&lt;&gt;"",TRIM(GL_Paste!$M749),IFERROR(MID(GL_Paste!$I749,FIND("[",GL_Paste!$I749)+1,FIND("]",GL_Paste!$I749)-FIND("[",GL_Paste!$I749)-1),"")))</f>
        <v/>
      </c>
      <c r="D752">
        <f>IF(GL_Paste!$B749="","",IFERROR(INDEX(DeptName,MATCH($C752,DeptTag,0)),"UNALLOCATED"))</f>
        <v/>
      </c>
      <c r="E752">
        <f>IF(GL_Paste!$B749="","",IFERROR(INDEX(AcctCat,MATCH(GL_Paste!$B749&amp;"",AcctCode,0)),"UNKNOWN"))</f>
        <v/>
      </c>
      <c r="F752">
        <f>IF(GL_Paste!$B749="","",IFERROR(INDEX(AcctSub,MATCH(GL_Paste!$B749&amp;"",AcctCode,0)),"UNKNOWN"))</f>
        <v/>
      </c>
    </row>
    <row r="753">
      <c r="A753" s="40">
        <f>IF(GL_Paste!$B750="","",N(GL_Paste!$H750)-N(GL_Paste!$G750))</f>
        <v/>
      </c>
      <c r="B753" s="43">
        <f>IF(GL_Paste!$B750="","",DATE(YEAR(GL_Paste!$E750),MONTH(GL_Paste!$E750),1))</f>
        <v/>
      </c>
      <c r="C753">
        <f>IF(GL_Paste!$B750="","",IF(TRIM(GL_Paste!$M750)&lt;&gt;"",TRIM(GL_Paste!$M750),IFERROR(MID(GL_Paste!$I750,FIND("[",GL_Paste!$I750)+1,FIND("]",GL_Paste!$I750)-FIND("[",GL_Paste!$I750)-1),"")))</f>
        <v/>
      </c>
      <c r="D753">
        <f>IF(GL_Paste!$B750="","",IFERROR(INDEX(DeptName,MATCH($C753,DeptTag,0)),"UNALLOCATED"))</f>
        <v/>
      </c>
      <c r="E753">
        <f>IF(GL_Paste!$B750="","",IFERROR(INDEX(AcctCat,MATCH(GL_Paste!$B750&amp;"",AcctCode,0)),"UNKNOWN"))</f>
        <v/>
      </c>
      <c r="F753">
        <f>IF(GL_Paste!$B750="","",IFERROR(INDEX(AcctSub,MATCH(GL_Paste!$B750&amp;"",AcctCode,0)),"UNKNOWN"))</f>
        <v/>
      </c>
    </row>
    <row r="754">
      <c r="A754" s="40">
        <f>IF(GL_Paste!$B751="","",N(GL_Paste!$H751)-N(GL_Paste!$G751))</f>
        <v/>
      </c>
      <c r="B754" s="43">
        <f>IF(GL_Paste!$B751="","",DATE(YEAR(GL_Paste!$E751),MONTH(GL_Paste!$E751),1))</f>
        <v/>
      </c>
      <c r="C754">
        <f>IF(GL_Paste!$B751="","",IF(TRIM(GL_Paste!$M751)&lt;&gt;"",TRIM(GL_Paste!$M751),IFERROR(MID(GL_Paste!$I751,FIND("[",GL_Paste!$I751)+1,FIND("]",GL_Paste!$I751)-FIND("[",GL_Paste!$I751)-1),"")))</f>
        <v/>
      </c>
      <c r="D754">
        <f>IF(GL_Paste!$B751="","",IFERROR(INDEX(DeptName,MATCH($C754,DeptTag,0)),"UNALLOCATED"))</f>
        <v/>
      </c>
      <c r="E754">
        <f>IF(GL_Paste!$B751="","",IFERROR(INDEX(AcctCat,MATCH(GL_Paste!$B751&amp;"",AcctCode,0)),"UNKNOWN"))</f>
        <v/>
      </c>
      <c r="F754">
        <f>IF(GL_Paste!$B751="","",IFERROR(INDEX(AcctSub,MATCH(GL_Paste!$B751&amp;"",AcctCode,0)),"UNKNOWN"))</f>
        <v/>
      </c>
    </row>
    <row r="755">
      <c r="A755" s="40">
        <f>IF(GL_Paste!$B752="","",N(GL_Paste!$H752)-N(GL_Paste!$G752))</f>
        <v/>
      </c>
      <c r="B755" s="43">
        <f>IF(GL_Paste!$B752="","",DATE(YEAR(GL_Paste!$E752),MONTH(GL_Paste!$E752),1))</f>
        <v/>
      </c>
      <c r="C755">
        <f>IF(GL_Paste!$B752="","",IF(TRIM(GL_Paste!$M752)&lt;&gt;"",TRIM(GL_Paste!$M752),IFERROR(MID(GL_Paste!$I752,FIND("[",GL_Paste!$I752)+1,FIND("]",GL_Paste!$I752)-FIND("[",GL_Paste!$I752)-1),"")))</f>
        <v/>
      </c>
      <c r="D755">
        <f>IF(GL_Paste!$B752="","",IFERROR(INDEX(DeptName,MATCH($C755,DeptTag,0)),"UNALLOCATED"))</f>
        <v/>
      </c>
      <c r="E755">
        <f>IF(GL_Paste!$B752="","",IFERROR(INDEX(AcctCat,MATCH(GL_Paste!$B752&amp;"",AcctCode,0)),"UNKNOWN"))</f>
        <v/>
      </c>
      <c r="F755">
        <f>IF(GL_Paste!$B752="","",IFERROR(INDEX(AcctSub,MATCH(GL_Paste!$B752&amp;"",AcctCode,0)),"UNKNOWN"))</f>
        <v/>
      </c>
    </row>
    <row r="756">
      <c r="A756" s="40">
        <f>IF(GL_Paste!$B753="","",N(GL_Paste!$H753)-N(GL_Paste!$G753))</f>
        <v/>
      </c>
      <c r="B756" s="43">
        <f>IF(GL_Paste!$B753="","",DATE(YEAR(GL_Paste!$E753),MONTH(GL_Paste!$E753),1))</f>
        <v/>
      </c>
      <c r="C756">
        <f>IF(GL_Paste!$B753="","",IF(TRIM(GL_Paste!$M753)&lt;&gt;"",TRIM(GL_Paste!$M753),IFERROR(MID(GL_Paste!$I753,FIND("[",GL_Paste!$I753)+1,FIND("]",GL_Paste!$I753)-FIND("[",GL_Paste!$I753)-1),"")))</f>
        <v/>
      </c>
      <c r="D756">
        <f>IF(GL_Paste!$B753="","",IFERROR(INDEX(DeptName,MATCH($C756,DeptTag,0)),"UNALLOCATED"))</f>
        <v/>
      </c>
      <c r="E756">
        <f>IF(GL_Paste!$B753="","",IFERROR(INDEX(AcctCat,MATCH(GL_Paste!$B753&amp;"",AcctCode,0)),"UNKNOWN"))</f>
        <v/>
      </c>
      <c r="F756">
        <f>IF(GL_Paste!$B753="","",IFERROR(INDEX(AcctSub,MATCH(GL_Paste!$B753&amp;"",AcctCode,0)),"UNKNOWN"))</f>
        <v/>
      </c>
    </row>
    <row r="757">
      <c r="A757" s="40">
        <f>IF(GL_Paste!$B754="","",N(GL_Paste!$H754)-N(GL_Paste!$G754))</f>
        <v/>
      </c>
      <c r="B757" s="43">
        <f>IF(GL_Paste!$B754="","",DATE(YEAR(GL_Paste!$E754),MONTH(GL_Paste!$E754),1))</f>
        <v/>
      </c>
      <c r="C757">
        <f>IF(GL_Paste!$B754="","",IF(TRIM(GL_Paste!$M754)&lt;&gt;"",TRIM(GL_Paste!$M754),IFERROR(MID(GL_Paste!$I754,FIND("[",GL_Paste!$I754)+1,FIND("]",GL_Paste!$I754)-FIND("[",GL_Paste!$I754)-1),"")))</f>
        <v/>
      </c>
      <c r="D757">
        <f>IF(GL_Paste!$B754="","",IFERROR(INDEX(DeptName,MATCH($C757,DeptTag,0)),"UNALLOCATED"))</f>
        <v/>
      </c>
      <c r="E757">
        <f>IF(GL_Paste!$B754="","",IFERROR(INDEX(AcctCat,MATCH(GL_Paste!$B754&amp;"",AcctCode,0)),"UNKNOWN"))</f>
        <v/>
      </c>
      <c r="F757">
        <f>IF(GL_Paste!$B754="","",IFERROR(INDEX(AcctSub,MATCH(GL_Paste!$B754&amp;"",AcctCode,0)),"UNKNOWN"))</f>
        <v/>
      </c>
    </row>
    <row r="758">
      <c r="A758" s="40">
        <f>IF(GL_Paste!$B755="","",N(GL_Paste!$H755)-N(GL_Paste!$G755))</f>
        <v/>
      </c>
      <c r="B758" s="43">
        <f>IF(GL_Paste!$B755="","",DATE(YEAR(GL_Paste!$E755),MONTH(GL_Paste!$E755),1))</f>
        <v/>
      </c>
      <c r="C758">
        <f>IF(GL_Paste!$B755="","",IF(TRIM(GL_Paste!$M755)&lt;&gt;"",TRIM(GL_Paste!$M755),IFERROR(MID(GL_Paste!$I755,FIND("[",GL_Paste!$I755)+1,FIND("]",GL_Paste!$I755)-FIND("[",GL_Paste!$I755)-1),"")))</f>
        <v/>
      </c>
      <c r="D758">
        <f>IF(GL_Paste!$B755="","",IFERROR(INDEX(DeptName,MATCH($C758,DeptTag,0)),"UNALLOCATED"))</f>
        <v/>
      </c>
      <c r="E758">
        <f>IF(GL_Paste!$B755="","",IFERROR(INDEX(AcctCat,MATCH(GL_Paste!$B755&amp;"",AcctCode,0)),"UNKNOWN"))</f>
        <v/>
      </c>
      <c r="F758">
        <f>IF(GL_Paste!$B755="","",IFERROR(INDEX(AcctSub,MATCH(GL_Paste!$B755&amp;"",AcctCode,0)),"UNKNOWN"))</f>
        <v/>
      </c>
    </row>
    <row r="759">
      <c r="A759" s="40">
        <f>IF(GL_Paste!$B756="","",N(GL_Paste!$H756)-N(GL_Paste!$G756))</f>
        <v/>
      </c>
      <c r="B759" s="43">
        <f>IF(GL_Paste!$B756="","",DATE(YEAR(GL_Paste!$E756),MONTH(GL_Paste!$E756),1))</f>
        <v/>
      </c>
      <c r="C759">
        <f>IF(GL_Paste!$B756="","",IF(TRIM(GL_Paste!$M756)&lt;&gt;"",TRIM(GL_Paste!$M756),IFERROR(MID(GL_Paste!$I756,FIND("[",GL_Paste!$I756)+1,FIND("]",GL_Paste!$I756)-FIND("[",GL_Paste!$I756)-1),"")))</f>
        <v/>
      </c>
      <c r="D759">
        <f>IF(GL_Paste!$B756="","",IFERROR(INDEX(DeptName,MATCH($C759,DeptTag,0)),"UNALLOCATED"))</f>
        <v/>
      </c>
      <c r="E759">
        <f>IF(GL_Paste!$B756="","",IFERROR(INDEX(AcctCat,MATCH(GL_Paste!$B756&amp;"",AcctCode,0)),"UNKNOWN"))</f>
        <v/>
      </c>
      <c r="F759">
        <f>IF(GL_Paste!$B756="","",IFERROR(INDEX(AcctSub,MATCH(GL_Paste!$B756&amp;"",AcctCode,0)),"UNKNOWN"))</f>
        <v/>
      </c>
    </row>
    <row r="760">
      <c r="A760" s="40">
        <f>IF(GL_Paste!$B757="","",N(GL_Paste!$H757)-N(GL_Paste!$G757))</f>
        <v/>
      </c>
      <c r="B760" s="43">
        <f>IF(GL_Paste!$B757="","",DATE(YEAR(GL_Paste!$E757),MONTH(GL_Paste!$E757),1))</f>
        <v/>
      </c>
      <c r="C760">
        <f>IF(GL_Paste!$B757="","",IF(TRIM(GL_Paste!$M757)&lt;&gt;"",TRIM(GL_Paste!$M757),IFERROR(MID(GL_Paste!$I757,FIND("[",GL_Paste!$I757)+1,FIND("]",GL_Paste!$I757)-FIND("[",GL_Paste!$I757)-1),"")))</f>
        <v/>
      </c>
      <c r="D760">
        <f>IF(GL_Paste!$B757="","",IFERROR(INDEX(DeptName,MATCH($C760,DeptTag,0)),"UNALLOCATED"))</f>
        <v/>
      </c>
      <c r="E760">
        <f>IF(GL_Paste!$B757="","",IFERROR(INDEX(AcctCat,MATCH(GL_Paste!$B757&amp;"",AcctCode,0)),"UNKNOWN"))</f>
        <v/>
      </c>
      <c r="F760">
        <f>IF(GL_Paste!$B757="","",IFERROR(INDEX(AcctSub,MATCH(GL_Paste!$B757&amp;"",AcctCode,0)),"UNKNOWN"))</f>
        <v/>
      </c>
    </row>
    <row r="761">
      <c r="A761" s="40">
        <f>IF(GL_Paste!$B758="","",N(GL_Paste!$H758)-N(GL_Paste!$G758))</f>
        <v/>
      </c>
      <c r="B761" s="43">
        <f>IF(GL_Paste!$B758="","",DATE(YEAR(GL_Paste!$E758),MONTH(GL_Paste!$E758),1))</f>
        <v/>
      </c>
      <c r="C761">
        <f>IF(GL_Paste!$B758="","",IF(TRIM(GL_Paste!$M758)&lt;&gt;"",TRIM(GL_Paste!$M758),IFERROR(MID(GL_Paste!$I758,FIND("[",GL_Paste!$I758)+1,FIND("]",GL_Paste!$I758)-FIND("[",GL_Paste!$I758)-1),"")))</f>
        <v/>
      </c>
      <c r="D761">
        <f>IF(GL_Paste!$B758="","",IFERROR(INDEX(DeptName,MATCH($C761,DeptTag,0)),"UNALLOCATED"))</f>
        <v/>
      </c>
      <c r="E761">
        <f>IF(GL_Paste!$B758="","",IFERROR(INDEX(AcctCat,MATCH(GL_Paste!$B758&amp;"",AcctCode,0)),"UNKNOWN"))</f>
        <v/>
      </c>
      <c r="F761">
        <f>IF(GL_Paste!$B758="","",IFERROR(INDEX(AcctSub,MATCH(GL_Paste!$B758&amp;"",AcctCode,0)),"UNKNOWN"))</f>
        <v/>
      </c>
    </row>
    <row r="762">
      <c r="A762" s="40">
        <f>IF(GL_Paste!$B759="","",N(GL_Paste!$H759)-N(GL_Paste!$G759))</f>
        <v/>
      </c>
      <c r="B762" s="43">
        <f>IF(GL_Paste!$B759="","",DATE(YEAR(GL_Paste!$E759),MONTH(GL_Paste!$E759),1))</f>
        <v/>
      </c>
      <c r="C762">
        <f>IF(GL_Paste!$B759="","",IF(TRIM(GL_Paste!$M759)&lt;&gt;"",TRIM(GL_Paste!$M759),IFERROR(MID(GL_Paste!$I759,FIND("[",GL_Paste!$I759)+1,FIND("]",GL_Paste!$I759)-FIND("[",GL_Paste!$I759)-1),"")))</f>
        <v/>
      </c>
      <c r="D762">
        <f>IF(GL_Paste!$B759="","",IFERROR(INDEX(DeptName,MATCH($C762,DeptTag,0)),"UNALLOCATED"))</f>
        <v/>
      </c>
      <c r="E762">
        <f>IF(GL_Paste!$B759="","",IFERROR(INDEX(AcctCat,MATCH(GL_Paste!$B759&amp;"",AcctCode,0)),"UNKNOWN"))</f>
        <v/>
      </c>
      <c r="F762">
        <f>IF(GL_Paste!$B759="","",IFERROR(INDEX(AcctSub,MATCH(GL_Paste!$B759&amp;"",AcctCode,0)),"UNKNOWN"))</f>
        <v/>
      </c>
    </row>
    <row r="763">
      <c r="A763" s="40">
        <f>IF(GL_Paste!$B760="","",N(GL_Paste!$H760)-N(GL_Paste!$G760))</f>
        <v/>
      </c>
      <c r="B763" s="43">
        <f>IF(GL_Paste!$B760="","",DATE(YEAR(GL_Paste!$E760),MONTH(GL_Paste!$E760),1))</f>
        <v/>
      </c>
      <c r="C763">
        <f>IF(GL_Paste!$B760="","",IF(TRIM(GL_Paste!$M760)&lt;&gt;"",TRIM(GL_Paste!$M760),IFERROR(MID(GL_Paste!$I760,FIND("[",GL_Paste!$I760)+1,FIND("]",GL_Paste!$I760)-FIND("[",GL_Paste!$I760)-1),"")))</f>
        <v/>
      </c>
      <c r="D763">
        <f>IF(GL_Paste!$B760="","",IFERROR(INDEX(DeptName,MATCH($C763,DeptTag,0)),"UNALLOCATED"))</f>
        <v/>
      </c>
      <c r="E763">
        <f>IF(GL_Paste!$B760="","",IFERROR(INDEX(AcctCat,MATCH(GL_Paste!$B760&amp;"",AcctCode,0)),"UNKNOWN"))</f>
        <v/>
      </c>
      <c r="F763">
        <f>IF(GL_Paste!$B760="","",IFERROR(INDEX(AcctSub,MATCH(GL_Paste!$B760&amp;"",AcctCode,0)),"UNKNOWN"))</f>
        <v/>
      </c>
    </row>
    <row r="764">
      <c r="A764" s="40">
        <f>IF(GL_Paste!$B761="","",N(GL_Paste!$H761)-N(GL_Paste!$G761))</f>
        <v/>
      </c>
      <c r="B764" s="43">
        <f>IF(GL_Paste!$B761="","",DATE(YEAR(GL_Paste!$E761),MONTH(GL_Paste!$E761),1))</f>
        <v/>
      </c>
      <c r="C764">
        <f>IF(GL_Paste!$B761="","",IF(TRIM(GL_Paste!$M761)&lt;&gt;"",TRIM(GL_Paste!$M761),IFERROR(MID(GL_Paste!$I761,FIND("[",GL_Paste!$I761)+1,FIND("]",GL_Paste!$I761)-FIND("[",GL_Paste!$I761)-1),"")))</f>
        <v/>
      </c>
      <c r="D764">
        <f>IF(GL_Paste!$B761="","",IFERROR(INDEX(DeptName,MATCH($C764,DeptTag,0)),"UNALLOCATED"))</f>
        <v/>
      </c>
      <c r="E764">
        <f>IF(GL_Paste!$B761="","",IFERROR(INDEX(AcctCat,MATCH(GL_Paste!$B761&amp;"",AcctCode,0)),"UNKNOWN"))</f>
        <v/>
      </c>
      <c r="F764">
        <f>IF(GL_Paste!$B761="","",IFERROR(INDEX(AcctSub,MATCH(GL_Paste!$B761&amp;"",AcctCode,0)),"UNKNOWN"))</f>
        <v/>
      </c>
    </row>
    <row r="765">
      <c r="A765" s="40">
        <f>IF(GL_Paste!$B762="","",N(GL_Paste!$H762)-N(GL_Paste!$G762))</f>
        <v/>
      </c>
      <c r="B765" s="43">
        <f>IF(GL_Paste!$B762="","",DATE(YEAR(GL_Paste!$E762),MONTH(GL_Paste!$E762),1))</f>
        <v/>
      </c>
      <c r="C765">
        <f>IF(GL_Paste!$B762="","",IF(TRIM(GL_Paste!$M762)&lt;&gt;"",TRIM(GL_Paste!$M762),IFERROR(MID(GL_Paste!$I762,FIND("[",GL_Paste!$I762)+1,FIND("]",GL_Paste!$I762)-FIND("[",GL_Paste!$I762)-1),"")))</f>
        <v/>
      </c>
      <c r="D765">
        <f>IF(GL_Paste!$B762="","",IFERROR(INDEX(DeptName,MATCH($C765,DeptTag,0)),"UNALLOCATED"))</f>
        <v/>
      </c>
      <c r="E765">
        <f>IF(GL_Paste!$B762="","",IFERROR(INDEX(AcctCat,MATCH(GL_Paste!$B762&amp;"",AcctCode,0)),"UNKNOWN"))</f>
        <v/>
      </c>
      <c r="F765">
        <f>IF(GL_Paste!$B762="","",IFERROR(INDEX(AcctSub,MATCH(GL_Paste!$B762&amp;"",AcctCode,0)),"UNKNOWN"))</f>
        <v/>
      </c>
    </row>
    <row r="766">
      <c r="A766" s="40">
        <f>IF(GL_Paste!$B763="","",N(GL_Paste!$H763)-N(GL_Paste!$G763))</f>
        <v/>
      </c>
      <c r="B766" s="43">
        <f>IF(GL_Paste!$B763="","",DATE(YEAR(GL_Paste!$E763),MONTH(GL_Paste!$E763),1))</f>
        <v/>
      </c>
      <c r="C766">
        <f>IF(GL_Paste!$B763="","",IF(TRIM(GL_Paste!$M763)&lt;&gt;"",TRIM(GL_Paste!$M763),IFERROR(MID(GL_Paste!$I763,FIND("[",GL_Paste!$I763)+1,FIND("]",GL_Paste!$I763)-FIND("[",GL_Paste!$I763)-1),"")))</f>
        <v/>
      </c>
      <c r="D766">
        <f>IF(GL_Paste!$B763="","",IFERROR(INDEX(DeptName,MATCH($C766,DeptTag,0)),"UNALLOCATED"))</f>
        <v/>
      </c>
      <c r="E766">
        <f>IF(GL_Paste!$B763="","",IFERROR(INDEX(AcctCat,MATCH(GL_Paste!$B763&amp;"",AcctCode,0)),"UNKNOWN"))</f>
        <v/>
      </c>
      <c r="F766">
        <f>IF(GL_Paste!$B763="","",IFERROR(INDEX(AcctSub,MATCH(GL_Paste!$B763&amp;"",AcctCode,0)),"UNKNOWN"))</f>
        <v/>
      </c>
    </row>
    <row r="767">
      <c r="A767" s="40">
        <f>IF(GL_Paste!$B764="","",N(GL_Paste!$H764)-N(GL_Paste!$G764))</f>
        <v/>
      </c>
      <c r="B767" s="43">
        <f>IF(GL_Paste!$B764="","",DATE(YEAR(GL_Paste!$E764),MONTH(GL_Paste!$E764),1))</f>
        <v/>
      </c>
      <c r="C767">
        <f>IF(GL_Paste!$B764="","",IF(TRIM(GL_Paste!$M764)&lt;&gt;"",TRIM(GL_Paste!$M764),IFERROR(MID(GL_Paste!$I764,FIND("[",GL_Paste!$I764)+1,FIND("]",GL_Paste!$I764)-FIND("[",GL_Paste!$I764)-1),"")))</f>
        <v/>
      </c>
      <c r="D767">
        <f>IF(GL_Paste!$B764="","",IFERROR(INDEX(DeptName,MATCH($C767,DeptTag,0)),"UNALLOCATED"))</f>
        <v/>
      </c>
      <c r="E767">
        <f>IF(GL_Paste!$B764="","",IFERROR(INDEX(AcctCat,MATCH(GL_Paste!$B764&amp;"",AcctCode,0)),"UNKNOWN"))</f>
        <v/>
      </c>
      <c r="F767">
        <f>IF(GL_Paste!$B764="","",IFERROR(INDEX(AcctSub,MATCH(GL_Paste!$B764&amp;"",AcctCode,0)),"UNKNOWN"))</f>
        <v/>
      </c>
    </row>
    <row r="768">
      <c r="A768" s="40">
        <f>IF(GL_Paste!$B765="","",N(GL_Paste!$H765)-N(GL_Paste!$G765))</f>
        <v/>
      </c>
      <c r="B768" s="43">
        <f>IF(GL_Paste!$B765="","",DATE(YEAR(GL_Paste!$E765),MONTH(GL_Paste!$E765),1))</f>
        <v/>
      </c>
      <c r="C768">
        <f>IF(GL_Paste!$B765="","",IF(TRIM(GL_Paste!$M765)&lt;&gt;"",TRIM(GL_Paste!$M765),IFERROR(MID(GL_Paste!$I765,FIND("[",GL_Paste!$I765)+1,FIND("]",GL_Paste!$I765)-FIND("[",GL_Paste!$I765)-1),"")))</f>
        <v/>
      </c>
      <c r="D768">
        <f>IF(GL_Paste!$B765="","",IFERROR(INDEX(DeptName,MATCH($C768,DeptTag,0)),"UNALLOCATED"))</f>
        <v/>
      </c>
      <c r="E768">
        <f>IF(GL_Paste!$B765="","",IFERROR(INDEX(AcctCat,MATCH(GL_Paste!$B765&amp;"",AcctCode,0)),"UNKNOWN"))</f>
        <v/>
      </c>
      <c r="F768">
        <f>IF(GL_Paste!$B765="","",IFERROR(INDEX(AcctSub,MATCH(GL_Paste!$B765&amp;"",AcctCode,0)),"UNKNOWN"))</f>
        <v/>
      </c>
    </row>
    <row r="769">
      <c r="A769" s="40">
        <f>IF(GL_Paste!$B766="","",N(GL_Paste!$H766)-N(GL_Paste!$G766))</f>
        <v/>
      </c>
      <c r="B769" s="43">
        <f>IF(GL_Paste!$B766="","",DATE(YEAR(GL_Paste!$E766),MONTH(GL_Paste!$E766),1))</f>
        <v/>
      </c>
      <c r="C769">
        <f>IF(GL_Paste!$B766="","",IF(TRIM(GL_Paste!$M766)&lt;&gt;"",TRIM(GL_Paste!$M766),IFERROR(MID(GL_Paste!$I766,FIND("[",GL_Paste!$I766)+1,FIND("]",GL_Paste!$I766)-FIND("[",GL_Paste!$I766)-1),"")))</f>
        <v/>
      </c>
      <c r="D769">
        <f>IF(GL_Paste!$B766="","",IFERROR(INDEX(DeptName,MATCH($C769,DeptTag,0)),"UNALLOCATED"))</f>
        <v/>
      </c>
      <c r="E769">
        <f>IF(GL_Paste!$B766="","",IFERROR(INDEX(AcctCat,MATCH(GL_Paste!$B766&amp;"",AcctCode,0)),"UNKNOWN"))</f>
        <v/>
      </c>
      <c r="F769">
        <f>IF(GL_Paste!$B766="","",IFERROR(INDEX(AcctSub,MATCH(GL_Paste!$B766&amp;"",AcctCode,0)),"UNKNOWN"))</f>
        <v/>
      </c>
    </row>
    <row r="770">
      <c r="A770" s="40">
        <f>IF(GL_Paste!$B767="","",N(GL_Paste!$H767)-N(GL_Paste!$G767))</f>
        <v/>
      </c>
      <c r="B770" s="43">
        <f>IF(GL_Paste!$B767="","",DATE(YEAR(GL_Paste!$E767),MONTH(GL_Paste!$E767),1))</f>
        <v/>
      </c>
      <c r="C770">
        <f>IF(GL_Paste!$B767="","",IF(TRIM(GL_Paste!$M767)&lt;&gt;"",TRIM(GL_Paste!$M767),IFERROR(MID(GL_Paste!$I767,FIND("[",GL_Paste!$I767)+1,FIND("]",GL_Paste!$I767)-FIND("[",GL_Paste!$I767)-1),"")))</f>
        <v/>
      </c>
      <c r="D770">
        <f>IF(GL_Paste!$B767="","",IFERROR(INDEX(DeptName,MATCH($C770,DeptTag,0)),"UNALLOCATED"))</f>
        <v/>
      </c>
      <c r="E770">
        <f>IF(GL_Paste!$B767="","",IFERROR(INDEX(AcctCat,MATCH(GL_Paste!$B767&amp;"",AcctCode,0)),"UNKNOWN"))</f>
        <v/>
      </c>
      <c r="F770">
        <f>IF(GL_Paste!$B767="","",IFERROR(INDEX(AcctSub,MATCH(GL_Paste!$B767&amp;"",AcctCode,0)),"UNKNOWN"))</f>
        <v/>
      </c>
    </row>
    <row r="771">
      <c r="A771" s="40">
        <f>IF(GL_Paste!$B768="","",N(GL_Paste!$H768)-N(GL_Paste!$G768))</f>
        <v/>
      </c>
      <c r="B771" s="43">
        <f>IF(GL_Paste!$B768="","",DATE(YEAR(GL_Paste!$E768),MONTH(GL_Paste!$E768),1))</f>
        <v/>
      </c>
      <c r="C771">
        <f>IF(GL_Paste!$B768="","",IF(TRIM(GL_Paste!$M768)&lt;&gt;"",TRIM(GL_Paste!$M768),IFERROR(MID(GL_Paste!$I768,FIND("[",GL_Paste!$I768)+1,FIND("]",GL_Paste!$I768)-FIND("[",GL_Paste!$I768)-1),"")))</f>
        <v/>
      </c>
      <c r="D771">
        <f>IF(GL_Paste!$B768="","",IFERROR(INDEX(DeptName,MATCH($C771,DeptTag,0)),"UNALLOCATED"))</f>
        <v/>
      </c>
      <c r="E771">
        <f>IF(GL_Paste!$B768="","",IFERROR(INDEX(AcctCat,MATCH(GL_Paste!$B768&amp;"",AcctCode,0)),"UNKNOWN"))</f>
        <v/>
      </c>
      <c r="F771">
        <f>IF(GL_Paste!$B768="","",IFERROR(INDEX(AcctSub,MATCH(GL_Paste!$B768&amp;"",AcctCode,0)),"UNKNOWN"))</f>
        <v/>
      </c>
    </row>
    <row r="772">
      <c r="A772" s="40">
        <f>IF(GL_Paste!$B769="","",N(GL_Paste!$H769)-N(GL_Paste!$G769))</f>
        <v/>
      </c>
      <c r="B772" s="43">
        <f>IF(GL_Paste!$B769="","",DATE(YEAR(GL_Paste!$E769),MONTH(GL_Paste!$E769),1))</f>
        <v/>
      </c>
      <c r="C772">
        <f>IF(GL_Paste!$B769="","",IF(TRIM(GL_Paste!$M769)&lt;&gt;"",TRIM(GL_Paste!$M769),IFERROR(MID(GL_Paste!$I769,FIND("[",GL_Paste!$I769)+1,FIND("]",GL_Paste!$I769)-FIND("[",GL_Paste!$I769)-1),"")))</f>
        <v/>
      </c>
      <c r="D772">
        <f>IF(GL_Paste!$B769="","",IFERROR(INDEX(DeptName,MATCH($C772,DeptTag,0)),"UNALLOCATED"))</f>
        <v/>
      </c>
      <c r="E772">
        <f>IF(GL_Paste!$B769="","",IFERROR(INDEX(AcctCat,MATCH(GL_Paste!$B769&amp;"",AcctCode,0)),"UNKNOWN"))</f>
        <v/>
      </c>
      <c r="F772">
        <f>IF(GL_Paste!$B769="","",IFERROR(INDEX(AcctSub,MATCH(GL_Paste!$B769&amp;"",AcctCode,0)),"UNKNOWN"))</f>
        <v/>
      </c>
    </row>
    <row r="773">
      <c r="A773" s="40">
        <f>IF(GL_Paste!$B770="","",N(GL_Paste!$H770)-N(GL_Paste!$G770))</f>
        <v/>
      </c>
      <c r="B773" s="43">
        <f>IF(GL_Paste!$B770="","",DATE(YEAR(GL_Paste!$E770),MONTH(GL_Paste!$E770),1))</f>
        <v/>
      </c>
      <c r="C773">
        <f>IF(GL_Paste!$B770="","",IF(TRIM(GL_Paste!$M770)&lt;&gt;"",TRIM(GL_Paste!$M770),IFERROR(MID(GL_Paste!$I770,FIND("[",GL_Paste!$I770)+1,FIND("]",GL_Paste!$I770)-FIND("[",GL_Paste!$I770)-1),"")))</f>
        <v/>
      </c>
      <c r="D773">
        <f>IF(GL_Paste!$B770="","",IFERROR(INDEX(DeptName,MATCH($C773,DeptTag,0)),"UNALLOCATED"))</f>
        <v/>
      </c>
      <c r="E773">
        <f>IF(GL_Paste!$B770="","",IFERROR(INDEX(AcctCat,MATCH(GL_Paste!$B770&amp;"",AcctCode,0)),"UNKNOWN"))</f>
        <v/>
      </c>
      <c r="F773">
        <f>IF(GL_Paste!$B770="","",IFERROR(INDEX(AcctSub,MATCH(GL_Paste!$B770&amp;"",AcctCode,0)),"UNKNOWN"))</f>
        <v/>
      </c>
    </row>
    <row r="774">
      <c r="A774" s="40">
        <f>IF(GL_Paste!$B771="","",N(GL_Paste!$H771)-N(GL_Paste!$G771))</f>
        <v/>
      </c>
      <c r="B774" s="43">
        <f>IF(GL_Paste!$B771="","",DATE(YEAR(GL_Paste!$E771),MONTH(GL_Paste!$E771),1))</f>
        <v/>
      </c>
      <c r="C774">
        <f>IF(GL_Paste!$B771="","",IF(TRIM(GL_Paste!$M771)&lt;&gt;"",TRIM(GL_Paste!$M771),IFERROR(MID(GL_Paste!$I771,FIND("[",GL_Paste!$I771)+1,FIND("]",GL_Paste!$I771)-FIND("[",GL_Paste!$I771)-1),"")))</f>
        <v/>
      </c>
      <c r="D774">
        <f>IF(GL_Paste!$B771="","",IFERROR(INDEX(DeptName,MATCH($C774,DeptTag,0)),"UNALLOCATED"))</f>
        <v/>
      </c>
      <c r="E774">
        <f>IF(GL_Paste!$B771="","",IFERROR(INDEX(AcctCat,MATCH(GL_Paste!$B771&amp;"",AcctCode,0)),"UNKNOWN"))</f>
        <v/>
      </c>
      <c r="F774">
        <f>IF(GL_Paste!$B771="","",IFERROR(INDEX(AcctSub,MATCH(GL_Paste!$B771&amp;"",AcctCode,0)),"UNKNOWN"))</f>
        <v/>
      </c>
    </row>
    <row r="775">
      <c r="A775" s="40">
        <f>IF(GL_Paste!$B772="","",N(GL_Paste!$H772)-N(GL_Paste!$G772))</f>
        <v/>
      </c>
      <c r="B775" s="43">
        <f>IF(GL_Paste!$B772="","",DATE(YEAR(GL_Paste!$E772),MONTH(GL_Paste!$E772),1))</f>
        <v/>
      </c>
      <c r="C775">
        <f>IF(GL_Paste!$B772="","",IF(TRIM(GL_Paste!$M772)&lt;&gt;"",TRIM(GL_Paste!$M772),IFERROR(MID(GL_Paste!$I772,FIND("[",GL_Paste!$I772)+1,FIND("]",GL_Paste!$I772)-FIND("[",GL_Paste!$I772)-1),"")))</f>
        <v/>
      </c>
      <c r="D775">
        <f>IF(GL_Paste!$B772="","",IFERROR(INDEX(DeptName,MATCH($C775,DeptTag,0)),"UNALLOCATED"))</f>
        <v/>
      </c>
      <c r="E775">
        <f>IF(GL_Paste!$B772="","",IFERROR(INDEX(AcctCat,MATCH(GL_Paste!$B772&amp;"",AcctCode,0)),"UNKNOWN"))</f>
        <v/>
      </c>
      <c r="F775">
        <f>IF(GL_Paste!$B772="","",IFERROR(INDEX(AcctSub,MATCH(GL_Paste!$B772&amp;"",AcctCode,0)),"UNKNOWN"))</f>
        <v/>
      </c>
    </row>
    <row r="776">
      <c r="A776" s="40">
        <f>IF(GL_Paste!$B773="","",N(GL_Paste!$H773)-N(GL_Paste!$G773))</f>
        <v/>
      </c>
      <c r="B776" s="43">
        <f>IF(GL_Paste!$B773="","",DATE(YEAR(GL_Paste!$E773),MONTH(GL_Paste!$E773),1))</f>
        <v/>
      </c>
      <c r="C776">
        <f>IF(GL_Paste!$B773="","",IF(TRIM(GL_Paste!$M773)&lt;&gt;"",TRIM(GL_Paste!$M773),IFERROR(MID(GL_Paste!$I773,FIND("[",GL_Paste!$I773)+1,FIND("]",GL_Paste!$I773)-FIND("[",GL_Paste!$I773)-1),"")))</f>
        <v/>
      </c>
      <c r="D776">
        <f>IF(GL_Paste!$B773="","",IFERROR(INDEX(DeptName,MATCH($C776,DeptTag,0)),"UNALLOCATED"))</f>
        <v/>
      </c>
      <c r="E776">
        <f>IF(GL_Paste!$B773="","",IFERROR(INDEX(AcctCat,MATCH(GL_Paste!$B773&amp;"",AcctCode,0)),"UNKNOWN"))</f>
        <v/>
      </c>
      <c r="F776">
        <f>IF(GL_Paste!$B773="","",IFERROR(INDEX(AcctSub,MATCH(GL_Paste!$B773&amp;"",AcctCode,0)),"UNKNOWN"))</f>
        <v/>
      </c>
    </row>
    <row r="777">
      <c r="A777" s="40">
        <f>IF(GL_Paste!$B774="","",N(GL_Paste!$H774)-N(GL_Paste!$G774))</f>
        <v/>
      </c>
      <c r="B777" s="43">
        <f>IF(GL_Paste!$B774="","",DATE(YEAR(GL_Paste!$E774),MONTH(GL_Paste!$E774),1))</f>
        <v/>
      </c>
      <c r="C777">
        <f>IF(GL_Paste!$B774="","",IF(TRIM(GL_Paste!$M774)&lt;&gt;"",TRIM(GL_Paste!$M774),IFERROR(MID(GL_Paste!$I774,FIND("[",GL_Paste!$I774)+1,FIND("]",GL_Paste!$I774)-FIND("[",GL_Paste!$I774)-1),"")))</f>
        <v/>
      </c>
      <c r="D777">
        <f>IF(GL_Paste!$B774="","",IFERROR(INDEX(DeptName,MATCH($C777,DeptTag,0)),"UNALLOCATED"))</f>
        <v/>
      </c>
      <c r="E777">
        <f>IF(GL_Paste!$B774="","",IFERROR(INDEX(AcctCat,MATCH(GL_Paste!$B774&amp;"",AcctCode,0)),"UNKNOWN"))</f>
        <v/>
      </c>
      <c r="F777">
        <f>IF(GL_Paste!$B774="","",IFERROR(INDEX(AcctSub,MATCH(GL_Paste!$B774&amp;"",AcctCode,0)),"UNKNOWN"))</f>
        <v/>
      </c>
    </row>
    <row r="778">
      <c r="A778" s="40">
        <f>IF(GL_Paste!$B775="","",N(GL_Paste!$H775)-N(GL_Paste!$G775))</f>
        <v/>
      </c>
      <c r="B778" s="43">
        <f>IF(GL_Paste!$B775="","",DATE(YEAR(GL_Paste!$E775),MONTH(GL_Paste!$E775),1))</f>
        <v/>
      </c>
      <c r="C778">
        <f>IF(GL_Paste!$B775="","",IF(TRIM(GL_Paste!$M775)&lt;&gt;"",TRIM(GL_Paste!$M775),IFERROR(MID(GL_Paste!$I775,FIND("[",GL_Paste!$I775)+1,FIND("]",GL_Paste!$I775)-FIND("[",GL_Paste!$I775)-1),"")))</f>
        <v/>
      </c>
      <c r="D778">
        <f>IF(GL_Paste!$B775="","",IFERROR(INDEX(DeptName,MATCH($C778,DeptTag,0)),"UNALLOCATED"))</f>
        <v/>
      </c>
      <c r="E778">
        <f>IF(GL_Paste!$B775="","",IFERROR(INDEX(AcctCat,MATCH(GL_Paste!$B775&amp;"",AcctCode,0)),"UNKNOWN"))</f>
        <v/>
      </c>
      <c r="F778">
        <f>IF(GL_Paste!$B775="","",IFERROR(INDEX(AcctSub,MATCH(GL_Paste!$B775&amp;"",AcctCode,0)),"UNKNOWN"))</f>
        <v/>
      </c>
    </row>
    <row r="779">
      <c r="A779" s="40">
        <f>IF(GL_Paste!$B776="","",N(GL_Paste!$H776)-N(GL_Paste!$G776))</f>
        <v/>
      </c>
      <c r="B779" s="43">
        <f>IF(GL_Paste!$B776="","",DATE(YEAR(GL_Paste!$E776),MONTH(GL_Paste!$E776),1))</f>
        <v/>
      </c>
      <c r="C779">
        <f>IF(GL_Paste!$B776="","",IF(TRIM(GL_Paste!$M776)&lt;&gt;"",TRIM(GL_Paste!$M776),IFERROR(MID(GL_Paste!$I776,FIND("[",GL_Paste!$I776)+1,FIND("]",GL_Paste!$I776)-FIND("[",GL_Paste!$I776)-1),"")))</f>
        <v/>
      </c>
      <c r="D779">
        <f>IF(GL_Paste!$B776="","",IFERROR(INDEX(DeptName,MATCH($C779,DeptTag,0)),"UNALLOCATED"))</f>
        <v/>
      </c>
      <c r="E779">
        <f>IF(GL_Paste!$B776="","",IFERROR(INDEX(AcctCat,MATCH(GL_Paste!$B776&amp;"",AcctCode,0)),"UNKNOWN"))</f>
        <v/>
      </c>
      <c r="F779">
        <f>IF(GL_Paste!$B776="","",IFERROR(INDEX(AcctSub,MATCH(GL_Paste!$B776&amp;"",AcctCode,0)),"UNKNOWN"))</f>
        <v/>
      </c>
    </row>
    <row r="780">
      <c r="A780" s="40">
        <f>IF(GL_Paste!$B777="","",N(GL_Paste!$H777)-N(GL_Paste!$G777))</f>
        <v/>
      </c>
      <c r="B780" s="43">
        <f>IF(GL_Paste!$B777="","",DATE(YEAR(GL_Paste!$E777),MONTH(GL_Paste!$E777),1))</f>
        <v/>
      </c>
      <c r="C780">
        <f>IF(GL_Paste!$B777="","",IF(TRIM(GL_Paste!$M777)&lt;&gt;"",TRIM(GL_Paste!$M777),IFERROR(MID(GL_Paste!$I777,FIND("[",GL_Paste!$I777)+1,FIND("]",GL_Paste!$I777)-FIND("[",GL_Paste!$I777)-1),"")))</f>
        <v/>
      </c>
      <c r="D780">
        <f>IF(GL_Paste!$B777="","",IFERROR(INDEX(DeptName,MATCH($C780,DeptTag,0)),"UNALLOCATED"))</f>
        <v/>
      </c>
      <c r="E780">
        <f>IF(GL_Paste!$B777="","",IFERROR(INDEX(AcctCat,MATCH(GL_Paste!$B777&amp;"",AcctCode,0)),"UNKNOWN"))</f>
        <v/>
      </c>
      <c r="F780">
        <f>IF(GL_Paste!$B777="","",IFERROR(INDEX(AcctSub,MATCH(GL_Paste!$B777&amp;"",AcctCode,0)),"UNKNOWN"))</f>
        <v/>
      </c>
    </row>
    <row r="781">
      <c r="A781" s="40">
        <f>IF(GL_Paste!$B778="","",N(GL_Paste!$H778)-N(GL_Paste!$G778))</f>
        <v/>
      </c>
      <c r="B781" s="43">
        <f>IF(GL_Paste!$B778="","",DATE(YEAR(GL_Paste!$E778),MONTH(GL_Paste!$E778),1))</f>
        <v/>
      </c>
      <c r="C781">
        <f>IF(GL_Paste!$B778="","",IF(TRIM(GL_Paste!$M778)&lt;&gt;"",TRIM(GL_Paste!$M778),IFERROR(MID(GL_Paste!$I778,FIND("[",GL_Paste!$I778)+1,FIND("]",GL_Paste!$I778)-FIND("[",GL_Paste!$I778)-1),"")))</f>
        <v/>
      </c>
      <c r="D781">
        <f>IF(GL_Paste!$B778="","",IFERROR(INDEX(DeptName,MATCH($C781,DeptTag,0)),"UNALLOCATED"))</f>
        <v/>
      </c>
      <c r="E781">
        <f>IF(GL_Paste!$B778="","",IFERROR(INDEX(AcctCat,MATCH(GL_Paste!$B778&amp;"",AcctCode,0)),"UNKNOWN"))</f>
        <v/>
      </c>
      <c r="F781">
        <f>IF(GL_Paste!$B778="","",IFERROR(INDEX(AcctSub,MATCH(GL_Paste!$B778&amp;"",AcctCode,0)),"UNKNOWN"))</f>
        <v/>
      </c>
    </row>
    <row r="782">
      <c r="A782" s="40">
        <f>IF(GL_Paste!$B779="","",N(GL_Paste!$H779)-N(GL_Paste!$G779))</f>
        <v/>
      </c>
      <c r="B782" s="43">
        <f>IF(GL_Paste!$B779="","",DATE(YEAR(GL_Paste!$E779),MONTH(GL_Paste!$E779),1))</f>
        <v/>
      </c>
      <c r="C782">
        <f>IF(GL_Paste!$B779="","",IF(TRIM(GL_Paste!$M779)&lt;&gt;"",TRIM(GL_Paste!$M779),IFERROR(MID(GL_Paste!$I779,FIND("[",GL_Paste!$I779)+1,FIND("]",GL_Paste!$I779)-FIND("[",GL_Paste!$I779)-1),"")))</f>
        <v/>
      </c>
      <c r="D782">
        <f>IF(GL_Paste!$B779="","",IFERROR(INDEX(DeptName,MATCH($C782,DeptTag,0)),"UNALLOCATED"))</f>
        <v/>
      </c>
      <c r="E782">
        <f>IF(GL_Paste!$B779="","",IFERROR(INDEX(AcctCat,MATCH(GL_Paste!$B779&amp;"",AcctCode,0)),"UNKNOWN"))</f>
        <v/>
      </c>
      <c r="F782">
        <f>IF(GL_Paste!$B779="","",IFERROR(INDEX(AcctSub,MATCH(GL_Paste!$B779&amp;"",AcctCode,0)),"UNKNOWN"))</f>
        <v/>
      </c>
    </row>
    <row r="783">
      <c r="A783" s="40">
        <f>IF(GL_Paste!$B780="","",N(GL_Paste!$H780)-N(GL_Paste!$G780))</f>
        <v/>
      </c>
      <c r="B783" s="43">
        <f>IF(GL_Paste!$B780="","",DATE(YEAR(GL_Paste!$E780),MONTH(GL_Paste!$E780),1))</f>
        <v/>
      </c>
      <c r="C783">
        <f>IF(GL_Paste!$B780="","",IF(TRIM(GL_Paste!$M780)&lt;&gt;"",TRIM(GL_Paste!$M780),IFERROR(MID(GL_Paste!$I780,FIND("[",GL_Paste!$I780)+1,FIND("]",GL_Paste!$I780)-FIND("[",GL_Paste!$I780)-1),"")))</f>
        <v/>
      </c>
      <c r="D783">
        <f>IF(GL_Paste!$B780="","",IFERROR(INDEX(DeptName,MATCH($C783,DeptTag,0)),"UNALLOCATED"))</f>
        <v/>
      </c>
      <c r="E783">
        <f>IF(GL_Paste!$B780="","",IFERROR(INDEX(AcctCat,MATCH(GL_Paste!$B780&amp;"",AcctCode,0)),"UNKNOWN"))</f>
        <v/>
      </c>
      <c r="F783">
        <f>IF(GL_Paste!$B780="","",IFERROR(INDEX(AcctSub,MATCH(GL_Paste!$B780&amp;"",AcctCode,0)),"UNKNOWN"))</f>
        <v/>
      </c>
    </row>
    <row r="784">
      <c r="A784" s="40">
        <f>IF(GL_Paste!$B781="","",N(GL_Paste!$H781)-N(GL_Paste!$G781))</f>
        <v/>
      </c>
      <c r="B784" s="43">
        <f>IF(GL_Paste!$B781="","",DATE(YEAR(GL_Paste!$E781),MONTH(GL_Paste!$E781),1))</f>
        <v/>
      </c>
      <c r="C784">
        <f>IF(GL_Paste!$B781="","",IF(TRIM(GL_Paste!$M781)&lt;&gt;"",TRIM(GL_Paste!$M781),IFERROR(MID(GL_Paste!$I781,FIND("[",GL_Paste!$I781)+1,FIND("]",GL_Paste!$I781)-FIND("[",GL_Paste!$I781)-1),"")))</f>
        <v/>
      </c>
      <c r="D784">
        <f>IF(GL_Paste!$B781="","",IFERROR(INDEX(DeptName,MATCH($C784,DeptTag,0)),"UNALLOCATED"))</f>
        <v/>
      </c>
      <c r="E784">
        <f>IF(GL_Paste!$B781="","",IFERROR(INDEX(AcctCat,MATCH(GL_Paste!$B781&amp;"",AcctCode,0)),"UNKNOWN"))</f>
        <v/>
      </c>
      <c r="F784">
        <f>IF(GL_Paste!$B781="","",IFERROR(INDEX(AcctSub,MATCH(GL_Paste!$B781&amp;"",AcctCode,0)),"UNKNOWN"))</f>
        <v/>
      </c>
    </row>
    <row r="785">
      <c r="A785" s="40">
        <f>IF(GL_Paste!$B782="","",N(GL_Paste!$H782)-N(GL_Paste!$G782))</f>
        <v/>
      </c>
      <c r="B785" s="43">
        <f>IF(GL_Paste!$B782="","",DATE(YEAR(GL_Paste!$E782),MONTH(GL_Paste!$E782),1))</f>
        <v/>
      </c>
      <c r="C785">
        <f>IF(GL_Paste!$B782="","",IF(TRIM(GL_Paste!$M782)&lt;&gt;"",TRIM(GL_Paste!$M782),IFERROR(MID(GL_Paste!$I782,FIND("[",GL_Paste!$I782)+1,FIND("]",GL_Paste!$I782)-FIND("[",GL_Paste!$I782)-1),"")))</f>
        <v/>
      </c>
      <c r="D785">
        <f>IF(GL_Paste!$B782="","",IFERROR(INDEX(DeptName,MATCH($C785,DeptTag,0)),"UNALLOCATED"))</f>
        <v/>
      </c>
      <c r="E785">
        <f>IF(GL_Paste!$B782="","",IFERROR(INDEX(AcctCat,MATCH(GL_Paste!$B782&amp;"",AcctCode,0)),"UNKNOWN"))</f>
        <v/>
      </c>
      <c r="F785">
        <f>IF(GL_Paste!$B782="","",IFERROR(INDEX(AcctSub,MATCH(GL_Paste!$B782&amp;"",AcctCode,0)),"UNKNOWN"))</f>
        <v/>
      </c>
    </row>
    <row r="786">
      <c r="A786" s="40">
        <f>IF(GL_Paste!$B783="","",N(GL_Paste!$H783)-N(GL_Paste!$G783))</f>
        <v/>
      </c>
      <c r="B786" s="43">
        <f>IF(GL_Paste!$B783="","",DATE(YEAR(GL_Paste!$E783),MONTH(GL_Paste!$E783),1))</f>
        <v/>
      </c>
      <c r="C786">
        <f>IF(GL_Paste!$B783="","",IF(TRIM(GL_Paste!$M783)&lt;&gt;"",TRIM(GL_Paste!$M783),IFERROR(MID(GL_Paste!$I783,FIND("[",GL_Paste!$I783)+1,FIND("]",GL_Paste!$I783)-FIND("[",GL_Paste!$I783)-1),"")))</f>
        <v/>
      </c>
      <c r="D786">
        <f>IF(GL_Paste!$B783="","",IFERROR(INDEX(DeptName,MATCH($C786,DeptTag,0)),"UNALLOCATED"))</f>
        <v/>
      </c>
      <c r="E786">
        <f>IF(GL_Paste!$B783="","",IFERROR(INDEX(AcctCat,MATCH(GL_Paste!$B783&amp;"",AcctCode,0)),"UNKNOWN"))</f>
        <v/>
      </c>
      <c r="F786">
        <f>IF(GL_Paste!$B783="","",IFERROR(INDEX(AcctSub,MATCH(GL_Paste!$B783&amp;"",AcctCode,0)),"UNKNOWN"))</f>
        <v/>
      </c>
    </row>
    <row r="787">
      <c r="A787" s="40">
        <f>IF(GL_Paste!$B784="","",N(GL_Paste!$H784)-N(GL_Paste!$G784))</f>
        <v/>
      </c>
      <c r="B787" s="43">
        <f>IF(GL_Paste!$B784="","",DATE(YEAR(GL_Paste!$E784),MONTH(GL_Paste!$E784),1))</f>
        <v/>
      </c>
      <c r="C787">
        <f>IF(GL_Paste!$B784="","",IF(TRIM(GL_Paste!$M784)&lt;&gt;"",TRIM(GL_Paste!$M784),IFERROR(MID(GL_Paste!$I784,FIND("[",GL_Paste!$I784)+1,FIND("]",GL_Paste!$I784)-FIND("[",GL_Paste!$I784)-1),"")))</f>
        <v/>
      </c>
      <c r="D787">
        <f>IF(GL_Paste!$B784="","",IFERROR(INDEX(DeptName,MATCH($C787,DeptTag,0)),"UNALLOCATED"))</f>
        <v/>
      </c>
      <c r="E787">
        <f>IF(GL_Paste!$B784="","",IFERROR(INDEX(AcctCat,MATCH(GL_Paste!$B784&amp;"",AcctCode,0)),"UNKNOWN"))</f>
        <v/>
      </c>
      <c r="F787">
        <f>IF(GL_Paste!$B784="","",IFERROR(INDEX(AcctSub,MATCH(GL_Paste!$B784&amp;"",AcctCode,0)),"UNKNOWN"))</f>
        <v/>
      </c>
    </row>
    <row r="788">
      <c r="A788" s="40">
        <f>IF(GL_Paste!$B785="","",N(GL_Paste!$H785)-N(GL_Paste!$G785))</f>
        <v/>
      </c>
      <c r="B788" s="43">
        <f>IF(GL_Paste!$B785="","",DATE(YEAR(GL_Paste!$E785),MONTH(GL_Paste!$E785),1))</f>
        <v/>
      </c>
      <c r="C788">
        <f>IF(GL_Paste!$B785="","",IF(TRIM(GL_Paste!$M785)&lt;&gt;"",TRIM(GL_Paste!$M785),IFERROR(MID(GL_Paste!$I785,FIND("[",GL_Paste!$I785)+1,FIND("]",GL_Paste!$I785)-FIND("[",GL_Paste!$I785)-1),"")))</f>
        <v/>
      </c>
      <c r="D788">
        <f>IF(GL_Paste!$B785="","",IFERROR(INDEX(DeptName,MATCH($C788,DeptTag,0)),"UNALLOCATED"))</f>
        <v/>
      </c>
      <c r="E788">
        <f>IF(GL_Paste!$B785="","",IFERROR(INDEX(AcctCat,MATCH(GL_Paste!$B785&amp;"",AcctCode,0)),"UNKNOWN"))</f>
        <v/>
      </c>
      <c r="F788">
        <f>IF(GL_Paste!$B785="","",IFERROR(INDEX(AcctSub,MATCH(GL_Paste!$B785&amp;"",AcctCode,0)),"UNKNOWN"))</f>
        <v/>
      </c>
    </row>
    <row r="789">
      <c r="A789" s="40">
        <f>IF(GL_Paste!$B786="","",N(GL_Paste!$H786)-N(GL_Paste!$G786))</f>
        <v/>
      </c>
      <c r="B789" s="43">
        <f>IF(GL_Paste!$B786="","",DATE(YEAR(GL_Paste!$E786),MONTH(GL_Paste!$E786),1))</f>
        <v/>
      </c>
      <c r="C789">
        <f>IF(GL_Paste!$B786="","",IF(TRIM(GL_Paste!$M786)&lt;&gt;"",TRIM(GL_Paste!$M786),IFERROR(MID(GL_Paste!$I786,FIND("[",GL_Paste!$I786)+1,FIND("]",GL_Paste!$I786)-FIND("[",GL_Paste!$I786)-1),"")))</f>
        <v/>
      </c>
      <c r="D789">
        <f>IF(GL_Paste!$B786="","",IFERROR(INDEX(DeptName,MATCH($C789,DeptTag,0)),"UNALLOCATED"))</f>
        <v/>
      </c>
      <c r="E789">
        <f>IF(GL_Paste!$B786="","",IFERROR(INDEX(AcctCat,MATCH(GL_Paste!$B786&amp;"",AcctCode,0)),"UNKNOWN"))</f>
        <v/>
      </c>
      <c r="F789">
        <f>IF(GL_Paste!$B786="","",IFERROR(INDEX(AcctSub,MATCH(GL_Paste!$B786&amp;"",AcctCode,0)),"UNKNOWN"))</f>
        <v/>
      </c>
    </row>
    <row r="790">
      <c r="A790" s="40">
        <f>IF(GL_Paste!$B787="","",N(GL_Paste!$H787)-N(GL_Paste!$G787))</f>
        <v/>
      </c>
      <c r="B790" s="43">
        <f>IF(GL_Paste!$B787="","",DATE(YEAR(GL_Paste!$E787),MONTH(GL_Paste!$E787),1))</f>
        <v/>
      </c>
      <c r="C790">
        <f>IF(GL_Paste!$B787="","",IF(TRIM(GL_Paste!$M787)&lt;&gt;"",TRIM(GL_Paste!$M787),IFERROR(MID(GL_Paste!$I787,FIND("[",GL_Paste!$I787)+1,FIND("]",GL_Paste!$I787)-FIND("[",GL_Paste!$I787)-1),"")))</f>
        <v/>
      </c>
      <c r="D790">
        <f>IF(GL_Paste!$B787="","",IFERROR(INDEX(DeptName,MATCH($C790,DeptTag,0)),"UNALLOCATED"))</f>
        <v/>
      </c>
      <c r="E790">
        <f>IF(GL_Paste!$B787="","",IFERROR(INDEX(AcctCat,MATCH(GL_Paste!$B787&amp;"",AcctCode,0)),"UNKNOWN"))</f>
        <v/>
      </c>
      <c r="F790">
        <f>IF(GL_Paste!$B787="","",IFERROR(INDEX(AcctSub,MATCH(GL_Paste!$B787&amp;"",AcctCode,0)),"UNKNOWN"))</f>
        <v/>
      </c>
    </row>
    <row r="791">
      <c r="A791" s="40">
        <f>IF(GL_Paste!$B788="","",N(GL_Paste!$H788)-N(GL_Paste!$G788))</f>
        <v/>
      </c>
      <c r="B791" s="43">
        <f>IF(GL_Paste!$B788="","",DATE(YEAR(GL_Paste!$E788),MONTH(GL_Paste!$E788),1))</f>
        <v/>
      </c>
      <c r="C791">
        <f>IF(GL_Paste!$B788="","",IF(TRIM(GL_Paste!$M788)&lt;&gt;"",TRIM(GL_Paste!$M788),IFERROR(MID(GL_Paste!$I788,FIND("[",GL_Paste!$I788)+1,FIND("]",GL_Paste!$I788)-FIND("[",GL_Paste!$I788)-1),"")))</f>
        <v/>
      </c>
      <c r="D791">
        <f>IF(GL_Paste!$B788="","",IFERROR(INDEX(DeptName,MATCH($C791,DeptTag,0)),"UNALLOCATED"))</f>
        <v/>
      </c>
      <c r="E791">
        <f>IF(GL_Paste!$B788="","",IFERROR(INDEX(AcctCat,MATCH(GL_Paste!$B788&amp;"",AcctCode,0)),"UNKNOWN"))</f>
        <v/>
      </c>
      <c r="F791">
        <f>IF(GL_Paste!$B788="","",IFERROR(INDEX(AcctSub,MATCH(GL_Paste!$B788&amp;"",AcctCode,0)),"UNKNOWN"))</f>
        <v/>
      </c>
    </row>
    <row r="792">
      <c r="A792" s="40">
        <f>IF(GL_Paste!$B789="","",N(GL_Paste!$H789)-N(GL_Paste!$G789))</f>
        <v/>
      </c>
      <c r="B792" s="43">
        <f>IF(GL_Paste!$B789="","",DATE(YEAR(GL_Paste!$E789),MONTH(GL_Paste!$E789),1))</f>
        <v/>
      </c>
      <c r="C792">
        <f>IF(GL_Paste!$B789="","",IF(TRIM(GL_Paste!$M789)&lt;&gt;"",TRIM(GL_Paste!$M789),IFERROR(MID(GL_Paste!$I789,FIND("[",GL_Paste!$I789)+1,FIND("]",GL_Paste!$I789)-FIND("[",GL_Paste!$I789)-1),"")))</f>
        <v/>
      </c>
      <c r="D792">
        <f>IF(GL_Paste!$B789="","",IFERROR(INDEX(DeptName,MATCH($C792,DeptTag,0)),"UNALLOCATED"))</f>
        <v/>
      </c>
      <c r="E792">
        <f>IF(GL_Paste!$B789="","",IFERROR(INDEX(AcctCat,MATCH(GL_Paste!$B789&amp;"",AcctCode,0)),"UNKNOWN"))</f>
        <v/>
      </c>
      <c r="F792">
        <f>IF(GL_Paste!$B789="","",IFERROR(INDEX(AcctSub,MATCH(GL_Paste!$B789&amp;"",AcctCode,0)),"UNKNOWN"))</f>
        <v/>
      </c>
    </row>
    <row r="793">
      <c r="A793" s="40">
        <f>IF(GL_Paste!$B790="","",N(GL_Paste!$H790)-N(GL_Paste!$G790))</f>
        <v/>
      </c>
      <c r="B793" s="43">
        <f>IF(GL_Paste!$B790="","",DATE(YEAR(GL_Paste!$E790),MONTH(GL_Paste!$E790),1))</f>
        <v/>
      </c>
      <c r="C793">
        <f>IF(GL_Paste!$B790="","",IF(TRIM(GL_Paste!$M790)&lt;&gt;"",TRIM(GL_Paste!$M790),IFERROR(MID(GL_Paste!$I790,FIND("[",GL_Paste!$I790)+1,FIND("]",GL_Paste!$I790)-FIND("[",GL_Paste!$I790)-1),"")))</f>
        <v/>
      </c>
      <c r="D793">
        <f>IF(GL_Paste!$B790="","",IFERROR(INDEX(DeptName,MATCH($C793,DeptTag,0)),"UNALLOCATED"))</f>
        <v/>
      </c>
      <c r="E793">
        <f>IF(GL_Paste!$B790="","",IFERROR(INDEX(AcctCat,MATCH(GL_Paste!$B790&amp;"",AcctCode,0)),"UNKNOWN"))</f>
        <v/>
      </c>
      <c r="F793">
        <f>IF(GL_Paste!$B790="","",IFERROR(INDEX(AcctSub,MATCH(GL_Paste!$B790&amp;"",AcctCode,0)),"UNKNOWN"))</f>
        <v/>
      </c>
    </row>
    <row r="794">
      <c r="A794" s="40">
        <f>IF(GL_Paste!$B791="","",N(GL_Paste!$H791)-N(GL_Paste!$G791))</f>
        <v/>
      </c>
      <c r="B794" s="43">
        <f>IF(GL_Paste!$B791="","",DATE(YEAR(GL_Paste!$E791),MONTH(GL_Paste!$E791),1))</f>
        <v/>
      </c>
      <c r="C794">
        <f>IF(GL_Paste!$B791="","",IF(TRIM(GL_Paste!$M791)&lt;&gt;"",TRIM(GL_Paste!$M791),IFERROR(MID(GL_Paste!$I791,FIND("[",GL_Paste!$I791)+1,FIND("]",GL_Paste!$I791)-FIND("[",GL_Paste!$I791)-1),"")))</f>
        <v/>
      </c>
      <c r="D794">
        <f>IF(GL_Paste!$B791="","",IFERROR(INDEX(DeptName,MATCH($C794,DeptTag,0)),"UNALLOCATED"))</f>
        <v/>
      </c>
      <c r="E794">
        <f>IF(GL_Paste!$B791="","",IFERROR(INDEX(AcctCat,MATCH(GL_Paste!$B791&amp;"",AcctCode,0)),"UNKNOWN"))</f>
        <v/>
      </c>
      <c r="F794">
        <f>IF(GL_Paste!$B791="","",IFERROR(INDEX(AcctSub,MATCH(GL_Paste!$B791&amp;"",AcctCode,0)),"UNKNOWN"))</f>
        <v/>
      </c>
    </row>
    <row r="795">
      <c r="A795" s="40">
        <f>IF(GL_Paste!$B792="","",N(GL_Paste!$H792)-N(GL_Paste!$G792))</f>
        <v/>
      </c>
      <c r="B795" s="43">
        <f>IF(GL_Paste!$B792="","",DATE(YEAR(GL_Paste!$E792),MONTH(GL_Paste!$E792),1))</f>
        <v/>
      </c>
      <c r="C795">
        <f>IF(GL_Paste!$B792="","",IF(TRIM(GL_Paste!$M792)&lt;&gt;"",TRIM(GL_Paste!$M792),IFERROR(MID(GL_Paste!$I792,FIND("[",GL_Paste!$I792)+1,FIND("]",GL_Paste!$I792)-FIND("[",GL_Paste!$I792)-1),"")))</f>
        <v/>
      </c>
      <c r="D795">
        <f>IF(GL_Paste!$B792="","",IFERROR(INDEX(DeptName,MATCH($C795,DeptTag,0)),"UNALLOCATED"))</f>
        <v/>
      </c>
      <c r="E795">
        <f>IF(GL_Paste!$B792="","",IFERROR(INDEX(AcctCat,MATCH(GL_Paste!$B792&amp;"",AcctCode,0)),"UNKNOWN"))</f>
        <v/>
      </c>
      <c r="F795">
        <f>IF(GL_Paste!$B792="","",IFERROR(INDEX(AcctSub,MATCH(GL_Paste!$B792&amp;"",AcctCode,0)),"UNKNOWN"))</f>
        <v/>
      </c>
    </row>
    <row r="796">
      <c r="A796" s="40">
        <f>IF(GL_Paste!$B793="","",N(GL_Paste!$H793)-N(GL_Paste!$G793))</f>
        <v/>
      </c>
      <c r="B796" s="43">
        <f>IF(GL_Paste!$B793="","",DATE(YEAR(GL_Paste!$E793),MONTH(GL_Paste!$E793),1))</f>
        <v/>
      </c>
      <c r="C796">
        <f>IF(GL_Paste!$B793="","",IF(TRIM(GL_Paste!$M793)&lt;&gt;"",TRIM(GL_Paste!$M793),IFERROR(MID(GL_Paste!$I793,FIND("[",GL_Paste!$I793)+1,FIND("]",GL_Paste!$I793)-FIND("[",GL_Paste!$I793)-1),"")))</f>
        <v/>
      </c>
      <c r="D796">
        <f>IF(GL_Paste!$B793="","",IFERROR(INDEX(DeptName,MATCH($C796,DeptTag,0)),"UNALLOCATED"))</f>
        <v/>
      </c>
      <c r="E796">
        <f>IF(GL_Paste!$B793="","",IFERROR(INDEX(AcctCat,MATCH(GL_Paste!$B793&amp;"",AcctCode,0)),"UNKNOWN"))</f>
        <v/>
      </c>
      <c r="F796">
        <f>IF(GL_Paste!$B793="","",IFERROR(INDEX(AcctSub,MATCH(GL_Paste!$B793&amp;"",AcctCode,0)),"UNKNOWN"))</f>
        <v/>
      </c>
    </row>
    <row r="797">
      <c r="A797" s="40">
        <f>IF(GL_Paste!$B794="","",N(GL_Paste!$H794)-N(GL_Paste!$G794))</f>
        <v/>
      </c>
      <c r="B797" s="43">
        <f>IF(GL_Paste!$B794="","",DATE(YEAR(GL_Paste!$E794),MONTH(GL_Paste!$E794),1))</f>
        <v/>
      </c>
      <c r="C797">
        <f>IF(GL_Paste!$B794="","",IF(TRIM(GL_Paste!$M794)&lt;&gt;"",TRIM(GL_Paste!$M794),IFERROR(MID(GL_Paste!$I794,FIND("[",GL_Paste!$I794)+1,FIND("]",GL_Paste!$I794)-FIND("[",GL_Paste!$I794)-1),"")))</f>
        <v/>
      </c>
      <c r="D797">
        <f>IF(GL_Paste!$B794="","",IFERROR(INDEX(DeptName,MATCH($C797,DeptTag,0)),"UNALLOCATED"))</f>
        <v/>
      </c>
      <c r="E797">
        <f>IF(GL_Paste!$B794="","",IFERROR(INDEX(AcctCat,MATCH(GL_Paste!$B794&amp;"",AcctCode,0)),"UNKNOWN"))</f>
        <v/>
      </c>
      <c r="F797">
        <f>IF(GL_Paste!$B794="","",IFERROR(INDEX(AcctSub,MATCH(GL_Paste!$B794&amp;"",AcctCode,0)),"UNKNOWN"))</f>
        <v/>
      </c>
    </row>
    <row r="798">
      <c r="A798" s="40">
        <f>IF(GL_Paste!$B795="","",N(GL_Paste!$H795)-N(GL_Paste!$G795))</f>
        <v/>
      </c>
      <c r="B798" s="43">
        <f>IF(GL_Paste!$B795="","",DATE(YEAR(GL_Paste!$E795),MONTH(GL_Paste!$E795),1))</f>
        <v/>
      </c>
      <c r="C798">
        <f>IF(GL_Paste!$B795="","",IF(TRIM(GL_Paste!$M795)&lt;&gt;"",TRIM(GL_Paste!$M795),IFERROR(MID(GL_Paste!$I795,FIND("[",GL_Paste!$I795)+1,FIND("]",GL_Paste!$I795)-FIND("[",GL_Paste!$I795)-1),"")))</f>
        <v/>
      </c>
      <c r="D798">
        <f>IF(GL_Paste!$B795="","",IFERROR(INDEX(DeptName,MATCH($C798,DeptTag,0)),"UNALLOCATED"))</f>
        <v/>
      </c>
      <c r="E798">
        <f>IF(GL_Paste!$B795="","",IFERROR(INDEX(AcctCat,MATCH(GL_Paste!$B795&amp;"",AcctCode,0)),"UNKNOWN"))</f>
        <v/>
      </c>
      <c r="F798">
        <f>IF(GL_Paste!$B795="","",IFERROR(INDEX(AcctSub,MATCH(GL_Paste!$B795&amp;"",AcctCode,0)),"UNKNOWN"))</f>
        <v/>
      </c>
    </row>
    <row r="799">
      <c r="A799" s="40">
        <f>IF(GL_Paste!$B796="","",N(GL_Paste!$H796)-N(GL_Paste!$G796))</f>
        <v/>
      </c>
      <c r="B799" s="43">
        <f>IF(GL_Paste!$B796="","",DATE(YEAR(GL_Paste!$E796),MONTH(GL_Paste!$E796),1))</f>
        <v/>
      </c>
      <c r="C799">
        <f>IF(GL_Paste!$B796="","",IF(TRIM(GL_Paste!$M796)&lt;&gt;"",TRIM(GL_Paste!$M796),IFERROR(MID(GL_Paste!$I796,FIND("[",GL_Paste!$I796)+1,FIND("]",GL_Paste!$I796)-FIND("[",GL_Paste!$I796)-1),"")))</f>
        <v/>
      </c>
      <c r="D799">
        <f>IF(GL_Paste!$B796="","",IFERROR(INDEX(DeptName,MATCH($C799,DeptTag,0)),"UNALLOCATED"))</f>
        <v/>
      </c>
      <c r="E799">
        <f>IF(GL_Paste!$B796="","",IFERROR(INDEX(AcctCat,MATCH(GL_Paste!$B796&amp;"",AcctCode,0)),"UNKNOWN"))</f>
        <v/>
      </c>
      <c r="F799">
        <f>IF(GL_Paste!$B796="","",IFERROR(INDEX(AcctSub,MATCH(GL_Paste!$B796&amp;"",AcctCode,0)),"UNKNOWN"))</f>
        <v/>
      </c>
    </row>
    <row r="800">
      <c r="A800" s="40">
        <f>IF(GL_Paste!$B797="","",N(GL_Paste!$H797)-N(GL_Paste!$G797))</f>
        <v/>
      </c>
      <c r="B800" s="43">
        <f>IF(GL_Paste!$B797="","",DATE(YEAR(GL_Paste!$E797),MONTH(GL_Paste!$E797),1))</f>
        <v/>
      </c>
      <c r="C800">
        <f>IF(GL_Paste!$B797="","",IF(TRIM(GL_Paste!$M797)&lt;&gt;"",TRIM(GL_Paste!$M797),IFERROR(MID(GL_Paste!$I797,FIND("[",GL_Paste!$I797)+1,FIND("]",GL_Paste!$I797)-FIND("[",GL_Paste!$I797)-1),"")))</f>
        <v/>
      </c>
      <c r="D800">
        <f>IF(GL_Paste!$B797="","",IFERROR(INDEX(DeptName,MATCH($C800,DeptTag,0)),"UNALLOCATED"))</f>
        <v/>
      </c>
      <c r="E800">
        <f>IF(GL_Paste!$B797="","",IFERROR(INDEX(AcctCat,MATCH(GL_Paste!$B797&amp;"",AcctCode,0)),"UNKNOWN"))</f>
        <v/>
      </c>
      <c r="F800">
        <f>IF(GL_Paste!$B797="","",IFERROR(INDEX(AcctSub,MATCH(GL_Paste!$B797&amp;"",AcctCode,0)),"UNKNOWN"))</f>
        <v/>
      </c>
    </row>
    <row r="801">
      <c r="A801" s="40">
        <f>IF(GL_Paste!$B798="","",N(GL_Paste!$H798)-N(GL_Paste!$G798))</f>
        <v/>
      </c>
      <c r="B801" s="43">
        <f>IF(GL_Paste!$B798="","",DATE(YEAR(GL_Paste!$E798),MONTH(GL_Paste!$E798),1))</f>
        <v/>
      </c>
      <c r="C801">
        <f>IF(GL_Paste!$B798="","",IF(TRIM(GL_Paste!$M798)&lt;&gt;"",TRIM(GL_Paste!$M798),IFERROR(MID(GL_Paste!$I798,FIND("[",GL_Paste!$I798)+1,FIND("]",GL_Paste!$I798)-FIND("[",GL_Paste!$I798)-1),"")))</f>
        <v/>
      </c>
      <c r="D801">
        <f>IF(GL_Paste!$B798="","",IFERROR(INDEX(DeptName,MATCH($C801,DeptTag,0)),"UNALLOCATED"))</f>
        <v/>
      </c>
      <c r="E801">
        <f>IF(GL_Paste!$B798="","",IFERROR(INDEX(AcctCat,MATCH(GL_Paste!$B798&amp;"",AcctCode,0)),"UNKNOWN"))</f>
        <v/>
      </c>
      <c r="F801">
        <f>IF(GL_Paste!$B798="","",IFERROR(INDEX(AcctSub,MATCH(GL_Paste!$B798&amp;"",AcctCode,0)),"UNKNOWN"))</f>
        <v/>
      </c>
    </row>
    <row r="802">
      <c r="A802" s="40">
        <f>IF(GL_Paste!$B799="","",N(GL_Paste!$H799)-N(GL_Paste!$G799))</f>
        <v/>
      </c>
      <c r="B802" s="43">
        <f>IF(GL_Paste!$B799="","",DATE(YEAR(GL_Paste!$E799),MONTH(GL_Paste!$E799),1))</f>
        <v/>
      </c>
      <c r="C802">
        <f>IF(GL_Paste!$B799="","",IF(TRIM(GL_Paste!$M799)&lt;&gt;"",TRIM(GL_Paste!$M799),IFERROR(MID(GL_Paste!$I799,FIND("[",GL_Paste!$I799)+1,FIND("]",GL_Paste!$I799)-FIND("[",GL_Paste!$I799)-1),"")))</f>
        <v/>
      </c>
      <c r="D802">
        <f>IF(GL_Paste!$B799="","",IFERROR(INDEX(DeptName,MATCH($C802,DeptTag,0)),"UNALLOCATED"))</f>
        <v/>
      </c>
      <c r="E802">
        <f>IF(GL_Paste!$B799="","",IFERROR(INDEX(AcctCat,MATCH(GL_Paste!$B799&amp;"",AcctCode,0)),"UNKNOWN"))</f>
        <v/>
      </c>
      <c r="F802">
        <f>IF(GL_Paste!$B799="","",IFERROR(INDEX(AcctSub,MATCH(GL_Paste!$B799&amp;"",AcctCode,0)),"UNKNOWN"))</f>
        <v/>
      </c>
    </row>
    <row r="803">
      <c r="A803" s="40">
        <f>IF(GL_Paste!$B800="","",N(GL_Paste!$H800)-N(GL_Paste!$G800))</f>
        <v/>
      </c>
      <c r="B803" s="43">
        <f>IF(GL_Paste!$B800="","",DATE(YEAR(GL_Paste!$E800),MONTH(GL_Paste!$E800),1))</f>
        <v/>
      </c>
      <c r="C803">
        <f>IF(GL_Paste!$B800="","",IF(TRIM(GL_Paste!$M800)&lt;&gt;"",TRIM(GL_Paste!$M800),IFERROR(MID(GL_Paste!$I800,FIND("[",GL_Paste!$I800)+1,FIND("]",GL_Paste!$I800)-FIND("[",GL_Paste!$I800)-1),"")))</f>
        <v/>
      </c>
      <c r="D803">
        <f>IF(GL_Paste!$B800="","",IFERROR(INDEX(DeptName,MATCH($C803,DeptTag,0)),"UNALLOCATED"))</f>
        <v/>
      </c>
      <c r="E803">
        <f>IF(GL_Paste!$B800="","",IFERROR(INDEX(AcctCat,MATCH(GL_Paste!$B800&amp;"",AcctCode,0)),"UNKNOWN"))</f>
        <v/>
      </c>
      <c r="F803">
        <f>IF(GL_Paste!$B800="","",IFERROR(INDEX(AcctSub,MATCH(GL_Paste!$B800&amp;"",AcctCode,0)),"UNKNOWN"))</f>
        <v/>
      </c>
    </row>
    <row r="804">
      <c r="A804" s="40">
        <f>IF(GL_Paste!$B801="","",N(GL_Paste!$H801)-N(GL_Paste!$G801))</f>
        <v/>
      </c>
      <c r="B804" s="43">
        <f>IF(GL_Paste!$B801="","",DATE(YEAR(GL_Paste!$E801),MONTH(GL_Paste!$E801),1))</f>
        <v/>
      </c>
      <c r="C804">
        <f>IF(GL_Paste!$B801="","",IF(TRIM(GL_Paste!$M801)&lt;&gt;"",TRIM(GL_Paste!$M801),IFERROR(MID(GL_Paste!$I801,FIND("[",GL_Paste!$I801)+1,FIND("]",GL_Paste!$I801)-FIND("[",GL_Paste!$I801)-1),"")))</f>
        <v/>
      </c>
      <c r="D804">
        <f>IF(GL_Paste!$B801="","",IFERROR(INDEX(DeptName,MATCH($C804,DeptTag,0)),"UNALLOCATED"))</f>
        <v/>
      </c>
      <c r="E804">
        <f>IF(GL_Paste!$B801="","",IFERROR(INDEX(AcctCat,MATCH(GL_Paste!$B801&amp;"",AcctCode,0)),"UNKNOWN"))</f>
        <v/>
      </c>
      <c r="F804">
        <f>IF(GL_Paste!$B801="","",IFERROR(INDEX(AcctSub,MATCH(GL_Paste!$B801&amp;"",AcctCode,0)),"UNKNOWN"))</f>
        <v/>
      </c>
    </row>
    <row r="805">
      <c r="A805" s="40">
        <f>IF(GL_Paste!$B802="","",N(GL_Paste!$H802)-N(GL_Paste!$G802))</f>
        <v/>
      </c>
      <c r="B805" s="43">
        <f>IF(GL_Paste!$B802="","",DATE(YEAR(GL_Paste!$E802),MONTH(GL_Paste!$E802),1))</f>
        <v/>
      </c>
      <c r="C805">
        <f>IF(GL_Paste!$B802="","",IF(TRIM(GL_Paste!$M802)&lt;&gt;"",TRIM(GL_Paste!$M802),IFERROR(MID(GL_Paste!$I802,FIND("[",GL_Paste!$I802)+1,FIND("]",GL_Paste!$I802)-FIND("[",GL_Paste!$I802)-1),"")))</f>
        <v/>
      </c>
      <c r="D805">
        <f>IF(GL_Paste!$B802="","",IFERROR(INDEX(DeptName,MATCH($C805,DeptTag,0)),"UNALLOCATED"))</f>
        <v/>
      </c>
      <c r="E805">
        <f>IF(GL_Paste!$B802="","",IFERROR(INDEX(AcctCat,MATCH(GL_Paste!$B802&amp;"",AcctCode,0)),"UNKNOWN"))</f>
        <v/>
      </c>
      <c r="F805">
        <f>IF(GL_Paste!$B802="","",IFERROR(INDEX(AcctSub,MATCH(GL_Paste!$B802&amp;"",AcctCode,0)),"UNKNOWN"))</f>
        <v/>
      </c>
    </row>
    <row r="806">
      <c r="A806" s="40">
        <f>IF(GL_Paste!$B803="","",N(GL_Paste!$H803)-N(GL_Paste!$G803))</f>
        <v/>
      </c>
      <c r="B806" s="43">
        <f>IF(GL_Paste!$B803="","",DATE(YEAR(GL_Paste!$E803),MONTH(GL_Paste!$E803),1))</f>
        <v/>
      </c>
      <c r="C806">
        <f>IF(GL_Paste!$B803="","",IF(TRIM(GL_Paste!$M803)&lt;&gt;"",TRIM(GL_Paste!$M803),IFERROR(MID(GL_Paste!$I803,FIND("[",GL_Paste!$I803)+1,FIND("]",GL_Paste!$I803)-FIND("[",GL_Paste!$I803)-1),"")))</f>
        <v/>
      </c>
      <c r="D806">
        <f>IF(GL_Paste!$B803="","",IFERROR(INDEX(DeptName,MATCH($C806,DeptTag,0)),"UNALLOCATED"))</f>
        <v/>
      </c>
      <c r="E806">
        <f>IF(GL_Paste!$B803="","",IFERROR(INDEX(AcctCat,MATCH(GL_Paste!$B803&amp;"",AcctCode,0)),"UNKNOWN"))</f>
        <v/>
      </c>
      <c r="F806">
        <f>IF(GL_Paste!$B803="","",IFERROR(INDEX(AcctSub,MATCH(GL_Paste!$B803&amp;"",AcctCode,0)),"UNKNOWN"))</f>
        <v/>
      </c>
    </row>
    <row r="807">
      <c r="A807" s="40">
        <f>IF(GL_Paste!$B804="","",N(GL_Paste!$H804)-N(GL_Paste!$G804))</f>
        <v/>
      </c>
      <c r="B807" s="43">
        <f>IF(GL_Paste!$B804="","",DATE(YEAR(GL_Paste!$E804),MONTH(GL_Paste!$E804),1))</f>
        <v/>
      </c>
      <c r="C807">
        <f>IF(GL_Paste!$B804="","",IF(TRIM(GL_Paste!$M804)&lt;&gt;"",TRIM(GL_Paste!$M804),IFERROR(MID(GL_Paste!$I804,FIND("[",GL_Paste!$I804)+1,FIND("]",GL_Paste!$I804)-FIND("[",GL_Paste!$I804)-1),"")))</f>
        <v/>
      </c>
      <c r="D807">
        <f>IF(GL_Paste!$B804="","",IFERROR(INDEX(DeptName,MATCH($C807,DeptTag,0)),"UNALLOCATED"))</f>
        <v/>
      </c>
      <c r="E807">
        <f>IF(GL_Paste!$B804="","",IFERROR(INDEX(AcctCat,MATCH(GL_Paste!$B804&amp;"",AcctCode,0)),"UNKNOWN"))</f>
        <v/>
      </c>
      <c r="F807">
        <f>IF(GL_Paste!$B804="","",IFERROR(INDEX(AcctSub,MATCH(GL_Paste!$B804&amp;"",AcctCode,0)),"UNKNOWN"))</f>
        <v/>
      </c>
    </row>
    <row r="808">
      <c r="A808" s="40">
        <f>IF(GL_Paste!$B805="","",N(GL_Paste!$H805)-N(GL_Paste!$G805))</f>
        <v/>
      </c>
      <c r="B808" s="43">
        <f>IF(GL_Paste!$B805="","",DATE(YEAR(GL_Paste!$E805),MONTH(GL_Paste!$E805),1))</f>
        <v/>
      </c>
      <c r="C808">
        <f>IF(GL_Paste!$B805="","",IF(TRIM(GL_Paste!$M805)&lt;&gt;"",TRIM(GL_Paste!$M805),IFERROR(MID(GL_Paste!$I805,FIND("[",GL_Paste!$I805)+1,FIND("]",GL_Paste!$I805)-FIND("[",GL_Paste!$I805)-1),"")))</f>
        <v/>
      </c>
      <c r="D808">
        <f>IF(GL_Paste!$B805="","",IFERROR(INDEX(DeptName,MATCH($C808,DeptTag,0)),"UNALLOCATED"))</f>
        <v/>
      </c>
      <c r="E808">
        <f>IF(GL_Paste!$B805="","",IFERROR(INDEX(AcctCat,MATCH(GL_Paste!$B805&amp;"",AcctCode,0)),"UNKNOWN"))</f>
        <v/>
      </c>
      <c r="F808">
        <f>IF(GL_Paste!$B805="","",IFERROR(INDEX(AcctSub,MATCH(GL_Paste!$B805&amp;"",AcctCode,0)),"UNKNOWN"))</f>
        <v/>
      </c>
    </row>
    <row r="809">
      <c r="A809" s="40">
        <f>IF(GL_Paste!$B806="","",N(GL_Paste!$H806)-N(GL_Paste!$G806))</f>
        <v/>
      </c>
      <c r="B809" s="43">
        <f>IF(GL_Paste!$B806="","",DATE(YEAR(GL_Paste!$E806),MONTH(GL_Paste!$E806),1))</f>
        <v/>
      </c>
      <c r="C809">
        <f>IF(GL_Paste!$B806="","",IF(TRIM(GL_Paste!$M806)&lt;&gt;"",TRIM(GL_Paste!$M806),IFERROR(MID(GL_Paste!$I806,FIND("[",GL_Paste!$I806)+1,FIND("]",GL_Paste!$I806)-FIND("[",GL_Paste!$I806)-1),"")))</f>
        <v/>
      </c>
      <c r="D809">
        <f>IF(GL_Paste!$B806="","",IFERROR(INDEX(DeptName,MATCH($C809,DeptTag,0)),"UNALLOCATED"))</f>
        <v/>
      </c>
      <c r="E809">
        <f>IF(GL_Paste!$B806="","",IFERROR(INDEX(AcctCat,MATCH(GL_Paste!$B806&amp;"",AcctCode,0)),"UNKNOWN"))</f>
        <v/>
      </c>
      <c r="F809">
        <f>IF(GL_Paste!$B806="","",IFERROR(INDEX(AcctSub,MATCH(GL_Paste!$B806&amp;"",AcctCode,0)),"UNKNOWN"))</f>
        <v/>
      </c>
    </row>
    <row r="810">
      <c r="A810" s="40">
        <f>IF(GL_Paste!$B807="","",N(GL_Paste!$H807)-N(GL_Paste!$G807))</f>
        <v/>
      </c>
      <c r="B810" s="43">
        <f>IF(GL_Paste!$B807="","",DATE(YEAR(GL_Paste!$E807),MONTH(GL_Paste!$E807),1))</f>
        <v/>
      </c>
      <c r="C810">
        <f>IF(GL_Paste!$B807="","",IF(TRIM(GL_Paste!$M807)&lt;&gt;"",TRIM(GL_Paste!$M807),IFERROR(MID(GL_Paste!$I807,FIND("[",GL_Paste!$I807)+1,FIND("]",GL_Paste!$I807)-FIND("[",GL_Paste!$I807)-1),"")))</f>
        <v/>
      </c>
      <c r="D810">
        <f>IF(GL_Paste!$B807="","",IFERROR(INDEX(DeptName,MATCH($C810,DeptTag,0)),"UNALLOCATED"))</f>
        <v/>
      </c>
      <c r="E810">
        <f>IF(GL_Paste!$B807="","",IFERROR(INDEX(AcctCat,MATCH(GL_Paste!$B807&amp;"",AcctCode,0)),"UNKNOWN"))</f>
        <v/>
      </c>
      <c r="F810">
        <f>IF(GL_Paste!$B807="","",IFERROR(INDEX(AcctSub,MATCH(GL_Paste!$B807&amp;"",AcctCode,0)),"UNKNOWN"))</f>
        <v/>
      </c>
    </row>
    <row r="811">
      <c r="A811" s="40">
        <f>IF(GL_Paste!$B808="","",N(GL_Paste!$H808)-N(GL_Paste!$G808))</f>
        <v/>
      </c>
      <c r="B811" s="43">
        <f>IF(GL_Paste!$B808="","",DATE(YEAR(GL_Paste!$E808),MONTH(GL_Paste!$E808),1))</f>
        <v/>
      </c>
      <c r="C811">
        <f>IF(GL_Paste!$B808="","",IF(TRIM(GL_Paste!$M808)&lt;&gt;"",TRIM(GL_Paste!$M808),IFERROR(MID(GL_Paste!$I808,FIND("[",GL_Paste!$I808)+1,FIND("]",GL_Paste!$I808)-FIND("[",GL_Paste!$I808)-1),"")))</f>
        <v/>
      </c>
      <c r="D811">
        <f>IF(GL_Paste!$B808="","",IFERROR(INDEX(DeptName,MATCH($C811,DeptTag,0)),"UNALLOCATED"))</f>
        <v/>
      </c>
      <c r="E811">
        <f>IF(GL_Paste!$B808="","",IFERROR(INDEX(AcctCat,MATCH(GL_Paste!$B808&amp;"",AcctCode,0)),"UNKNOWN"))</f>
        <v/>
      </c>
      <c r="F811">
        <f>IF(GL_Paste!$B808="","",IFERROR(INDEX(AcctSub,MATCH(GL_Paste!$B808&amp;"",AcctCode,0)),"UNKNOWN"))</f>
        <v/>
      </c>
    </row>
    <row r="812">
      <c r="A812" s="40">
        <f>IF(GL_Paste!$B809="","",N(GL_Paste!$H809)-N(GL_Paste!$G809))</f>
        <v/>
      </c>
      <c r="B812" s="43">
        <f>IF(GL_Paste!$B809="","",DATE(YEAR(GL_Paste!$E809),MONTH(GL_Paste!$E809),1))</f>
        <v/>
      </c>
      <c r="C812">
        <f>IF(GL_Paste!$B809="","",IF(TRIM(GL_Paste!$M809)&lt;&gt;"",TRIM(GL_Paste!$M809),IFERROR(MID(GL_Paste!$I809,FIND("[",GL_Paste!$I809)+1,FIND("]",GL_Paste!$I809)-FIND("[",GL_Paste!$I809)-1),"")))</f>
        <v/>
      </c>
      <c r="D812">
        <f>IF(GL_Paste!$B809="","",IFERROR(INDEX(DeptName,MATCH($C812,DeptTag,0)),"UNALLOCATED"))</f>
        <v/>
      </c>
      <c r="E812">
        <f>IF(GL_Paste!$B809="","",IFERROR(INDEX(AcctCat,MATCH(GL_Paste!$B809&amp;"",AcctCode,0)),"UNKNOWN"))</f>
        <v/>
      </c>
      <c r="F812">
        <f>IF(GL_Paste!$B809="","",IFERROR(INDEX(AcctSub,MATCH(GL_Paste!$B809&amp;"",AcctCode,0)),"UNKNOWN"))</f>
        <v/>
      </c>
    </row>
    <row r="813">
      <c r="A813" s="40">
        <f>IF(GL_Paste!$B810="","",N(GL_Paste!$H810)-N(GL_Paste!$G810))</f>
        <v/>
      </c>
      <c r="B813" s="43">
        <f>IF(GL_Paste!$B810="","",DATE(YEAR(GL_Paste!$E810),MONTH(GL_Paste!$E810),1))</f>
        <v/>
      </c>
      <c r="C813">
        <f>IF(GL_Paste!$B810="","",IF(TRIM(GL_Paste!$M810)&lt;&gt;"",TRIM(GL_Paste!$M810),IFERROR(MID(GL_Paste!$I810,FIND("[",GL_Paste!$I810)+1,FIND("]",GL_Paste!$I810)-FIND("[",GL_Paste!$I810)-1),"")))</f>
        <v/>
      </c>
      <c r="D813">
        <f>IF(GL_Paste!$B810="","",IFERROR(INDEX(DeptName,MATCH($C813,DeptTag,0)),"UNALLOCATED"))</f>
        <v/>
      </c>
      <c r="E813">
        <f>IF(GL_Paste!$B810="","",IFERROR(INDEX(AcctCat,MATCH(GL_Paste!$B810&amp;"",AcctCode,0)),"UNKNOWN"))</f>
        <v/>
      </c>
      <c r="F813">
        <f>IF(GL_Paste!$B810="","",IFERROR(INDEX(AcctSub,MATCH(GL_Paste!$B810&amp;"",AcctCode,0)),"UNKNOWN"))</f>
        <v/>
      </c>
    </row>
    <row r="814">
      <c r="A814" s="40">
        <f>IF(GL_Paste!$B811="","",N(GL_Paste!$H811)-N(GL_Paste!$G811))</f>
        <v/>
      </c>
      <c r="B814" s="43">
        <f>IF(GL_Paste!$B811="","",DATE(YEAR(GL_Paste!$E811),MONTH(GL_Paste!$E811),1))</f>
        <v/>
      </c>
      <c r="C814">
        <f>IF(GL_Paste!$B811="","",IF(TRIM(GL_Paste!$M811)&lt;&gt;"",TRIM(GL_Paste!$M811),IFERROR(MID(GL_Paste!$I811,FIND("[",GL_Paste!$I811)+1,FIND("]",GL_Paste!$I811)-FIND("[",GL_Paste!$I811)-1),"")))</f>
        <v/>
      </c>
      <c r="D814">
        <f>IF(GL_Paste!$B811="","",IFERROR(INDEX(DeptName,MATCH($C814,DeptTag,0)),"UNALLOCATED"))</f>
        <v/>
      </c>
      <c r="E814">
        <f>IF(GL_Paste!$B811="","",IFERROR(INDEX(AcctCat,MATCH(GL_Paste!$B811&amp;"",AcctCode,0)),"UNKNOWN"))</f>
        <v/>
      </c>
      <c r="F814">
        <f>IF(GL_Paste!$B811="","",IFERROR(INDEX(AcctSub,MATCH(GL_Paste!$B811&amp;"",AcctCode,0)),"UNKNOWN"))</f>
        <v/>
      </c>
    </row>
    <row r="815">
      <c r="A815" s="40">
        <f>IF(GL_Paste!$B812="","",N(GL_Paste!$H812)-N(GL_Paste!$G812))</f>
        <v/>
      </c>
      <c r="B815" s="43">
        <f>IF(GL_Paste!$B812="","",DATE(YEAR(GL_Paste!$E812),MONTH(GL_Paste!$E812),1))</f>
        <v/>
      </c>
      <c r="C815">
        <f>IF(GL_Paste!$B812="","",IF(TRIM(GL_Paste!$M812)&lt;&gt;"",TRIM(GL_Paste!$M812),IFERROR(MID(GL_Paste!$I812,FIND("[",GL_Paste!$I812)+1,FIND("]",GL_Paste!$I812)-FIND("[",GL_Paste!$I812)-1),"")))</f>
        <v/>
      </c>
      <c r="D815">
        <f>IF(GL_Paste!$B812="","",IFERROR(INDEX(DeptName,MATCH($C815,DeptTag,0)),"UNALLOCATED"))</f>
        <v/>
      </c>
      <c r="E815">
        <f>IF(GL_Paste!$B812="","",IFERROR(INDEX(AcctCat,MATCH(GL_Paste!$B812&amp;"",AcctCode,0)),"UNKNOWN"))</f>
        <v/>
      </c>
      <c r="F815">
        <f>IF(GL_Paste!$B812="","",IFERROR(INDEX(AcctSub,MATCH(GL_Paste!$B812&amp;"",AcctCode,0)),"UNKNOWN"))</f>
        <v/>
      </c>
    </row>
    <row r="816">
      <c r="A816" s="40">
        <f>IF(GL_Paste!$B813="","",N(GL_Paste!$H813)-N(GL_Paste!$G813))</f>
        <v/>
      </c>
      <c r="B816" s="43">
        <f>IF(GL_Paste!$B813="","",DATE(YEAR(GL_Paste!$E813),MONTH(GL_Paste!$E813),1))</f>
        <v/>
      </c>
      <c r="C816">
        <f>IF(GL_Paste!$B813="","",IF(TRIM(GL_Paste!$M813)&lt;&gt;"",TRIM(GL_Paste!$M813),IFERROR(MID(GL_Paste!$I813,FIND("[",GL_Paste!$I813)+1,FIND("]",GL_Paste!$I813)-FIND("[",GL_Paste!$I813)-1),"")))</f>
        <v/>
      </c>
      <c r="D816">
        <f>IF(GL_Paste!$B813="","",IFERROR(INDEX(DeptName,MATCH($C816,DeptTag,0)),"UNALLOCATED"))</f>
        <v/>
      </c>
      <c r="E816">
        <f>IF(GL_Paste!$B813="","",IFERROR(INDEX(AcctCat,MATCH(GL_Paste!$B813&amp;"",AcctCode,0)),"UNKNOWN"))</f>
        <v/>
      </c>
      <c r="F816">
        <f>IF(GL_Paste!$B813="","",IFERROR(INDEX(AcctSub,MATCH(GL_Paste!$B813&amp;"",AcctCode,0)),"UNKNOWN"))</f>
        <v/>
      </c>
    </row>
    <row r="817">
      <c r="A817" s="40">
        <f>IF(GL_Paste!$B814="","",N(GL_Paste!$H814)-N(GL_Paste!$G814))</f>
        <v/>
      </c>
      <c r="B817" s="43">
        <f>IF(GL_Paste!$B814="","",DATE(YEAR(GL_Paste!$E814),MONTH(GL_Paste!$E814),1))</f>
        <v/>
      </c>
      <c r="C817">
        <f>IF(GL_Paste!$B814="","",IF(TRIM(GL_Paste!$M814)&lt;&gt;"",TRIM(GL_Paste!$M814),IFERROR(MID(GL_Paste!$I814,FIND("[",GL_Paste!$I814)+1,FIND("]",GL_Paste!$I814)-FIND("[",GL_Paste!$I814)-1),"")))</f>
        <v/>
      </c>
      <c r="D817">
        <f>IF(GL_Paste!$B814="","",IFERROR(INDEX(DeptName,MATCH($C817,DeptTag,0)),"UNALLOCATED"))</f>
        <v/>
      </c>
      <c r="E817">
        <f>IF(GL_Paste!$B814="","",IFERROR(INDEX(AcctCat,MATCH(GL_Paste!$B814&amp;"",AcctCode,0)),"UNKNOWN"))</f>
        <v/>
      </c>
      <c r="F817">
        <f>IF(GL_Paste!$B814="","",IFERROR(INDEX(AcctSub,MATCH(GL_Paste!$B814&amp;"",AcctCode,0)),"UNKNOWN"))</f>
        <v/>
      </c>
    </row>
    <row r="818">
      <c r="A818" s="40">
        <f>IF(GL_Paste!$B815="","",N(GL_Paste!$H815)-N(GL_Paste!$G815))</f>
        <v/>
      </c>
      <c r="B818" s="43">
        <f>IF(GL_Paste!$B815="","",DATE(YEAR(GL_Paste!$E815),MONTH(GL_Paste!$E815),1))</f>
        <v/>
      </c>
      <c r="C818">
        <f>IF(GL_Paste!$B815="","",IF(TRIM(GL_Paste!$M815)&lt;&gt;"",TRIM(GL_Paste!$M815),IFERROR(MID(GL_Paste!$I815,FIND("[",GL_Paste!$I815)+1,FIND("]",GL_Paste!$I815)-FIND("[",GL_Paste!$I815)-1),"")))</f>
        <v/>
      </c>
      <c r="D818">
        <f>IF(GL_Paste!$B815="","",IFERROR(INDEX(DeptName,MATCH($C818,DeptTag,0)),"UNALLOCATED"))</f>
        <v/>
      </c>
      <c r="E818">
        <f>IF(GL_Paste!$B815="","",IFERROR(INDEX(AcctCat,MATCH(GL_Paste!$B815&amp;"",AcctCode,0)),"UNKNOWN"))</f>
        <v/>
      </c>
      <c r="F818">
        <f>IF(GL_Paste!$B815="","",IFERROR(INDEX(AcctSub,MATCH(GL_Paste!$B815&amp;"",AcctCode,0)),"UNKNOWN"))</f>
        <v/>
      </c>
    </row>
    <row r="819">
      <c r="A819" s="40">
        <f>IF(GL_Paste!$B816="","",N(GL_Paste!$H816)-N(GL_Paste!$G816))</f>
        <v/>
      </c>
      <c r="B819" s="43">
        <f>IF(GL_Paste!$B816="","",DATE(YEAR(GL_Paste!$E816),MONTH(GL_Paste!$E816),1))</f>
        <v/>
      </c>
      <c r="C819">
        <f>IF(GL_Paste!$B816="","",IF(TRIM(GL_Paste!$M816)&lt;&gt;"",TRIM(GL_Paste!$M816),IFERROR(MID(GL_Paste!$I816,FIND("[",GL_Paste!$I816)+1,FIND("]",GL_Paste!$I816)-FIND("[",GL_Paste!$I816)-1),"")))</f>
        <v/>
      </c>
      <c r="D819">
        <f>IF(GL_Paste!$B816="","",IFERROR(INDEX(DeptName,MATCH($C819,DeptTag,0)),"UNALLOCATED"))</f>
        <v/>
      </c>
      <c r="E819">
        <f>IF(GL_Paste!$B816="","",IFERROR(INDEX(AcctCat,MATCH(GL_Paste!$B816&amp;"",AcctCode,0)),"UNKNOWN"))</f>
        <v/>
      </c>
      <c r="F819">
        <f>IF(GL_Paste!$B816="","",IFERROR(INDEX(AcctSub,MATCH(GL_Paste!$B816&amp;"",AcctCode,0)),"UNKNOWN"))</f>
        <v/>
      </c>
    </row>
    <row r="820">
      <c r="A820" s="40">
        <f>IF(GL_Paste!$B817="","",N(GL_Paste!$H817)-N(GL_Paste!$G817))</f>
        <v/>
      </c>
      <c r="B820" s="43">
        <f>IF(GL_Paste!$B817="","",DATE(YEAR(GL_Paste!$E817),MONTH(GL_Paste!$E817),1))</f>
        <v/>
      </c>
      <c r="C820">
        <f>IF(GL_Paste!$B817="","",IF(TRIM(GL_Paste!$M817)&lt;&gt;"",TRIM(GL_Paste!$M817),IFERROR(MID(GL_Paste!$I817,FIND("[",GL_Paste!$I817)+1,FIND("]",GL_Paste!$I817)-FIND("[",GL_Paste!$I817)-1),"")))</f>
        <v/>
      </c>
      <c r="D820">
        <f>IF(GL_Paste!$B817="","",IFERROR(INDEX(DeptName,MATCH($C820,DeptTag,0)),"UNALLOCATED"))</f>
        <v/>
      </c>
      <c r="E820">
        <f>IF(GL_Paste!$B817="","",IFERROR(INDEX(AcctCat,MATCH(GL_Paste!$B817&amp;"",AcctCode,0)),"UNKNOWN"))</f>
        <v/>
      </c>
      <c r="F820">
        <f>IF(GL_Paste!$B817="","",IFERROR(INDEX(AcctSub,MATCH(GL_Paste!$B817&amp;"",AcctCode,0)),"UNKNOWN"))</f>
        <v/>
      </c>
    </row>
    <row r="821">
      <c r="A821" s="40">
        <f>IF(GL_Paste!$B818="","",N(GL_Paste!$H818)-N(GL_Paste!$G818))</f>
        <v/>
      </c>
      <c r="B821" s="43">
        <f>IF(GL_Paste!$B818="","",DATE(YEAR(GL_Paste!$E818),MONTH(GL_Paste!$E818),1))</f>
        <v/>
      </c>
      <c r="C821">
        <f>IF(GL_Paste!$B818="","",IF(TRIM(GL_Paste!$M818)&lt;&gt;"",TRIM(GL_Paste!$M818),IFERROR(MID(GL_Paste!$I818,FIND("[",GL_Paste!$I818)+1,FIND("]",GL_Paste!$I818)-FIND("[",GL_Paste!$I818)-1),"")))</f>
        <v/>
      </c>
      <c r="D821">
        <f>IF(GL_Paste!$B818="","",IFERROR(INDEX(DeptName,MATCH($C821,DeptTag,0)),"UNALLOCATED"))</f>
        <v/>
      </c>
      <c r="E821">
        <f>IF(GL_Paste!$B818="","",IFERROR(INDEX(AcctCat,MATCH(GL_Paste!$B818&amp;"",AcctCode,0)),"UNKNOWN"))</f>
        <v/>
      </c>
      <c r="F821">
        <f>IF(GL_Paste!$B818="","",IFERROR(INDEX(AcctSub,MATCH(GL_Paste!$B818&amp;"",AcctCode,0)),"UNKNOWN"))</f>
        <v/>
      </c>
    </row>
    <row r="822">
      <c r="A822" s="40">
        <f>IF(GL_Paste!$B819="","",N(GL_Paste!$H819)-N(GL_Paste!$G819))</f>
        <v/>
      </c>
      <c r="B822" s="43">
        <f>IF(GL_Paste!$B819="","",DATE(YEAR(GL_Paste!$E819),MONTH(GL_Paste!$E819),1))</f>
        <v/>
      </c>
      <c r="C822">
        <f>IF(GL_Paste!$B819="","",IF(TRIM(GL_Paste!$M819)&lt;&gt;"",TRIM(GL_Paste!$M819),IFERROR(MID(GL_Paste!$I819,FIND("[",GL_Paste!$I819)+1,FIND("]",GL_Paste!$I819)-FIND("[",GL_Paste!$I819)-1),"")))</f>
        <v/>
      </c>
      <c r="D822">
        <f>IF(GL_Paste!$B819="","",IFERROR(INDEX(DeptName,MATCH($C822,DeptTag,0)),"UNALLOCATED"))</f>
        <v/>
      </c>
      <c r="E822">
        <f>IF(GL_Paste!$B819="","",IFERROR(INDEX(AcctCat,MATCH(GL_Paste!$B819&amp;"",AcctCode,0)),"UNKNOWN"))</f>
        <v/>
      </c>
      <c r="F822">
        <f>IF(GL_Paste!$B819="","",IFERROR(INDEX(AcctSub,MATCH(GL_Paste!$B819&amp;"",AcctCode,0)),"UNKNOWN"))</f>
        <v/>
      </c>
    </row>
    <row r="823">
      <c r="A823" s="40">
        <f>IF(GL_Paste!$B820="","",N(GL_Paste!$H820)-N(GL_Paste!$G820))</f>
        <v/>
      </c>
      <c r="B823" s="43">
        <f>IF(GL_Paste!$B820="","",DATE(YEAR(GL_Paste!$E820),MONTH(GL_Paste!$E820),1))</f>
        <v/>
      </c>
      <c r="C823">
        <f>IF(GL_Paste!$B820="","",IF(TRIM(GL_Paste!$M820)&lt;&gt;"",TRIM(GL_Paste!$M820),IFERROR(MID(GL_Paste!$I820,FIND("[",GL_Paste!$I820)+1,FIND("]",GL_Paste!$I820)-FIND("[",GL_Paste!$I820)-1),"")))</f>
        <v/>
      </c>
      <c r="D823">
        <f>IF(GL_Paste!$B820="","",IFERROR(INDEX(DeptName,MATCH($C823,DeptTag,0)),"UNALLOCATED"))</f>
        <v/>
      </c>
      <c r="E823">
        <f>IF(GL_Paste!$B820="","",IFERROR(INDEX(AcctCat,MATCH(GL_Paste!$B820&amp;"",AcctCode,0)),"UNKNOWN"))</f>
        <v/>
      </c>
      <c r="F823">
        <f>IF(GL_Paste!$B820="","",IFERROR(INDEX(AcctSub,MATCH(GL_Paste!$B820&amp;"",AcctCode,0)),"UNKNOWN"))</f>
        <v/>
      </c>
    </row>
    <row r="824">
      <c r="A824" s="40">
        <f>IF(GL_Paste!$B821="","",N(GL_Paste!$H821)-N(GL_Paste!$G821))</f>
        <v/>
      </c>
      <c r="B824" s="43">
        <f>IF(GL_Paste!$B821="","",DATE(YEAR(GL_Paste!$E821),MONTH(GL_Paste!$E821),1))</f>
        <v/>
      </c>
      <c r="C824">
        <f>IF(GL_Paste!$B821="","",IF(TRIM(GL_Paste!$M821)&lt;&gt;"",TRIM(GL_Paste!$M821),IFERROR(MID(GL_Paste!$I821,FIND("[",GL_Paste!$I821)+1,FIND("]",GL_Paste!$I821)-FIND("[",GL_Paste!$I821)-1),"")))</f>
        <v/>
      </c>
      <c r="D824">
        <f>IF(GL_Paste!$B821="","",IFERROR(INDEX(DeptName,MATCH($C824,DeptTag,0)),"UNALLOCATED"))</f>
        <v/>
      </c>
      <c r="E824">
        <f>IF(GL_Paste!$B821="","",IFERROR(INDEX(AcctCat,MATCH(GL_Paste!$B821&amp;"",AcctCode,0)),"UNKNOWN"))</f>
        <v/>
      </c>
      <c r="F824">
        <f>IF(GL_Paste!$B821="","",IFERROR(INDEX(AcctSub,MATCH(GL_Paste!$B821&amp;"",AcctCode,0)),"UNKNOWN"))</f>
        <v/>
      </c>
    </row>
    <row r="825">
      <c r="A825" s="40">
        <f>IF(GL_Paste!$B822="","",N(GL_Paste!$H822)-N(GL_Paste!$G822))</f>
        <v/>
      </c>
      <c r="B825" s="43">
        <f>IF(GL_Paste!$B822="","",DATE(YEAR(GL_Paste!$E822),MONTH(GL_Paste!$E822),1))</f>
        <v/>
      </c>
      <c r="C825">
        <f>IF(GL_Paste!$B822="","",IF(TRIM(GL_Paste!$M822)&lt;&gt;"",TRIM(GL_Paste!$M822),IFERROR(MID(GL_Paste!$I822,FIND("[",GL_Paste!$I822)+1,FIND("]",GL_Paste!$I822)-FIND("[",GL_Paste!$I822)-1),"")))</f>
        <v/>
      </c>
      <c r="D825">
        <f>IF(GL_Paste!$B822="","",IFERROR(INDEX(DeptName,MATCH($C825,DeptTag,0)),"UNALLOCATED"))</f>
        <v/>
      </c>
      <c r="E825">
        <f>IF(GL_Paste!$B822="","",IFERROR(INDEX(AcctCat,MATCH(GL_Paste!$B822&amp;"",AcctCode,0)),"UNKNOWN"))</f>
        <v/>
      </c>
      <c r="F825">
        <f>IF(GL_Paste!$B822="","",IFERROR(INDEX(AcctSub,MATCH(GL_Paste!$B822&amp;"",AcctCode,0)),"UNKNOWN"))</f>
        <v/>
      </c>
    </row>
    <row r="826">
      <c r="A826" s="40">
        <f>IF(GL_Paste!$B823="","",N(GL_Paste!$H823)-N(GL_Paste!$G823))</f>
        <v/>
      </c>
      <c r="B826" s="43">
        <f>IF(GL_Paste!$B823="","",DATE(YEAR(GL_Paste!$E823),MONTH(GL_Paste!$E823),1))</f>
        <v/>
      </c>
      <c r="C826">
        <f>IF(GL_Paste!$B823="","",IF(TRIM(GL_Paste!$M823)&lt;&gt;"",TRIM(GL_Paste!$M823),IFERROR(MID(GL_Paste!$I823,FIND("[",GL_Paste!$I823)+1,FIND("]",GL_Paste!$I823)-FIND("[",GL_Paste!$I823)-1),"")))</f>
        <v/>
      </c>
      <c r="D826">
        <f>IF(GL_Paste!$B823="","",IFERROR(INDEX(DeptName,MATCH($C826,DeptTag,0)),"UNALLOCATED"))</f>
        <v/>
      </c>
      <c r="E826">
        <f>IF(GL_Paste!$B823="","",IFERROR(INDEX(AcctCat,MATCH(GL_Paste!$B823&amp;"",AcctCode,0)),"UNKNOWN"))</f>
        <v/>
      </c>
      <c r="F826">
        <f>IF(GL_Paste!$B823="","",IFERROR(INDEX(AcctSub,MATCH(GL_Paste!$B823&amp;"",AcctCode,0)),"UNKNOWN"))</f>
        <v/>
      </c>
    </row>
    <row r="827">
      <c r="A827" s="40">
        <f>IF(GL_Paste!$B824="","",N(GL_Paste!$H824)-N(GL_Paste!$G824))</f>
        <v/>
      </c>
      <c r="B827" s="43">
        <f>IF(GL_Paste!$B824="","",DATE(YEAR(GL_Paste!$E824),MONTH(GL_Paste!$E824),1))</f>
        <v/>
      </c>
      <c r="C827">
        <f>IF(GL_Paste!$B824="","",IF(TRIM(GL_Paste!$M824)&lt;&gt;"",TRIM(GL_Paste!$M824),IFERROR(MID(GL_Paste!$I824,FIND("[",GL_Paste!$I824)+1,FIND("]",GL_Paste!$I824)-FIND("[",GL_Paste!$I824)-1),"")))</f>
        <v/>
      </c>
      <c r="D827">
        <f>IF(GL_Paste!$B824="","",IFERROR(INDEX(DeptName,MATCH($C827,DeptTag,0)),"UNALLOCATED"))</f>
        <v/>
      </c>
      <c r="E827">
        <f>IF(GL_Paste!$B824="","",IFERROR(INDEX(AcctCat,MATCH(GL_Paste!$B824&amp;"",AcctCode,0)),"UNKNOWN"))</f>
        <v/>
      </c>
      <c r="F827">
        <f>IF(GL_Paste!$B824="","",IFERROR(INDEX(AcctSub,MATCH(GL_Paste!$B824&amp;"",AcctCode,0)),"UNKNOWN"))</f>
        <v/>
      </c>
    </row>
    <row r="828">
      <c r="A828" s="40">
        <f>IF(GL_Paste!$B825="","",N(GL_Paste!$H825)-N(GL_Paste!$G825))</f>
        <v/>
      </c>
      <c r="B828" s="43">
        <f>IF(GL_Paste!$B825="","",DATE(YEAR(GL_Paste!$E825),MONTH(GL_Paste!$E825),1))</f>
        <v/>
      </c>
      <c r="C828">
        <f>IF(GL_Paste!$B825="","",IF(TRIM(GL_Paste!$M825)&lt;&gt;"",TRIM(GL_Paste!$M825),IFERROR(MID(GL_Paste!$I825,FIND("[",GL_Paste!$I825)+1,FIND("]",GL_Paste!$I825)-FIND("[",GL_Paste!$I825)-1),"")))</f>
        <v/>
      </c>
      <c r="D828">
        <f>IF(GL_Paste!$B825="","",IFERROR(INDEX(DeptName,MATCH($C828,DeptTag,0)),"UNALLOCATED"))</f>
        <v/>
      </c>
      <c r="E828">
        <f>IF(GL_Paste!$B825="","",IFERROR(INDEX(AcctCat,MATCH(GL_Paste!$B825&amp;"",AcctCode,0)),"UNKNOWN"))</f>
        <v/>
      </c>
      <c r="F828">
        <f>IF(GL_Paste!$B825="","",IFERROR(INDEX(AcctSub,MATCH(GL_Paste!$B825&amp;"",AcctCode,0)),"UNKNOWN"))</f>
        <v/>
      </c>
    </row>
    <row r="829">
      <c r="A829" s="40">
        <f>IF(GL_Paste!$B826="","",N(GL_Paste!$H826)-N(GL_Paste!$G826))</f>
        <v/>
      </c>
      <c r="B829" s="43">
        <f>IF(GL_Paste!$B826="","",DATE(YEAR(GL_Paste!$E826),MONTH(GL_Paste!$E826),1))</f>
        <v/>
      </c>
      <c r="C829">
        <f>IF(GL_Paste!$B826="","",IF(TRIM(GL_Paste!$M826)&lt;&gt;"",TRIM(GL_Paste!$M826),IFERROR(MID(GL_Paste!$I826,FIND("[",GL_Paste!$I826)+1,FIND("]",GL_Paste!$I826)-FIND("[",GL_Paste!$I826)-1),"")))</f>
        <v/>
      </c>
      <c r="D829">
        <f>IF(GL_Paste!$B826="","",IFERROR(INDEX(DeptName,MATCH($C829,DeptTag,0)),"UNALLOCATED"))</f>
        <v/>
      </c>
      <c r="E829">
        <f>IF(GL_Paste!$B826="","",IFERROR(INDEX(AcctCat,MATCH(GL_Paste!$B826&amp;"",AcctCode,0)),"UNKNOWN"))</f>
        <v/>
      </c>
      <c r="F829">
        <f>IF(GL_Paste!$B826="","",IFERROR(INDEX(AcctSub,MATCH(GL_Paste!$B826&amp;"",AcctCode,0)),"UNKNOWN"))</f>
        <v/>
      </c>
    </row>
    <row r="830">
      <c r="A830" s="40">
        <f>IF(GL_Paste!$B827="","",N(GL_Paste!$H827)-N(GL_Paste!$G827))</f>
        <v/>
      </c>
      <c r="B830" s="43">
        <f>IF(GL_Paste!$B827="","",DATE(YEAR(GL_Paste!$E827),MONTH(GL_Paste!$E827),1))</f>
        <v/>
      </c>
      <c r="C830">
        <f>IF(GL_Paste!$B827="","",IF(TRIM(GL_Paste!$M827)&lt;&gt;"",TRIM(GL_Paste!$M827),IFERROR(MID(GL_Paste!$I827,FIND("[",GL_Paste!$I827)+1,FIND("]",GL_Paste!$I827)-FIND("[",GL_Paste!$I827)-1),"")))</f>
        <v/>
      </c>
      <c r="D830">
        <f>IF(GL_Paste!$B827="","",IFERROR(INDEX(DeptName,MATCH($C830,DeptTag,0)),"UNALLOCATED"))</f>
        <v/>
      </c>
      <c r="E830">
        <f>IF(GL_Paste!$B827="","",IFERROR(INDEX(AcctCat,MATCH(GL_Paste!$B827&amp;"",AcctCode,0)),"UNKNOWN"))</f>
        <v/>
      </c>
      <c r="F830">
        <f>IF(GL_Paste!$B827="","",IFERROR(INDEX(AcctSub,MATCH(GL_Paste!$B827&amp;"",AcctCode,0)),"UNKNOWN"))</f>
        <v/>
      </c>
    </row>
    <row r="831">
      <c r="A831" s="40">
        <f>IF(GL_Paste!$B828="","",N(GL_Paste!$H828)-N(GL_Paste!$G828))</f>
        <v/>
      </c>
      <c r="B831" s="43">
        <f>IF(GL_Paste!$B828="","",DATE(YEAR(GL_Paste!$E828),MONTH(GL_Paste!$E828),1))</f>
        <v/>
      </c>
      <c r="C831">
        <f>IF(GL_Paste!$B828="","",IF(TRIM(GL_Paste!$M828)&lt;&gt;"",TRIM(GL_Paste!$M828),IFERROR(MID(GL_Paste!$I828,FIND("[",GL_Paste!$I828)+1,FIND("]",GL_Paste!$I828)-FIND("[",GL_Paste!$I828)-1),"")))</f>
        <v/>
      </c>
      <c r="D831">
        <f>IF(GL_Paste!$B828="","",IFERROR(INDEX(DeptName,MATCH($C831,DeptTag,0)),"UNALLOCATED"))</f>
        <v/>
      </c>
      <c r="E831">
        <f>IF(GL_Paste!$B828="","",IFERROR(INDEX(AcctCat,MATCH(GL_Paste!$B828&amp;"",AcctCode,0)),"UNKNOWN"))</f>
        <v/>
      </c>
      <c r="F831">
        <f>IF(GL_Paste!$B828="","",IFERROR(INDEX(AcctSub,MATCH(GL_Paste!$B828&amp;"",AcctCode,0)),"UNKNOWN"))</f>
        <v/>
      </c>
    </row>
    <row r="832">
      <c r="A832" s="40">
        <f>IF(GL_Paste!$B829="","",N(GL_Paste!$H829)-N(GL_Paste!$G829))</f>
        <v/>
      </c>
      <c r="B832" s="43">
        <f>IF(GL_Paste!$B829="","",DATE(YEAR(GL_Paste!$E829),MONTH(GL_Paste!$E829),1))</f>
        <v/>
      </c>
      <c r="C832">
        <f>IF(GL_Paste!$B829="","",IF(TRIM(GL_Paste!$M829)&lt;&gt;"",TRIM(GL_Paste!$M829),IFERROR(MID(GL_Paste!$I829,FIND("[",GL_Paste!$I829)+1,FIND("]",GL_Paste!$I829)-FIND("[",GL_Paste!$I829)-1),"")))</f>
        <v/>
      </c>
      <c r="D832">
        <f>IF(GL_Paste!$B829="","",IFERROR(INDEX(DeptName,MATCH($C832,DeptTag,0)),"UNALLOCATED"))</f>
        <v/>
      </c>
      <c r="E832">
        <f>IF(GL_Paste!$B829="","",IFERROR(INDEX(AcctCat,MATCH(GL_Paste!$B829&amp;"",AcctCode,0)),"UNKNOWN"))</f>
        <v/>
      </c>
      <c r="F832">
        <f>IF(GL_Paste!$B829="","",IFERROR(INDEX(AcctSub,MATCH(GL_Paste!$B829&amp;"",AcctCode,0)),"UNKNOWN"))</f>
        <v/>
      </c>
    </row>
    <row r="833">
      <c r="A833" s="40">
        <f>IF(GL_Paste!$B830="","",N(GL_Paste!$H830)-N(GL_Paste!$G830))</f>
        <v/>
      </c>
      <c r="B833" s="43">
        <f>IF(GL_Paste!$B830="","",DATE(YEAR(GL_Paste!$E830),MONTH(GL_Paste!$E830),1))</f>
        <v/>
      </c>
      <c r="C833">
        <f>IF(GL_Paste!$B830="","",IF(TRIM(GL_Paste!$M830)&lt;&gt;"",TRIM(GL_Paste!$M830),IFERROR(MID(GL_Paste!$I830,FIND("[",GL_Paste!$I830)+1,FIND("]",GL_Paste!$I830)-FIND("[",GL_Paste!$I830)-1),"")))</f>
        <v/>
      </c>
      <c r="D833">
        <f>IF(GL_Paste!$B830="","",IFERROR(INDEX(DeptName,MATCH($C833,DeptTag,0)),"UNALLOCATED"))</f>
        <v/>
      </c>
      <c r="E833">
        <f>IF(GL_Paste!$B830="","",IFERROR(INDEX(AcctCat,MATCH(GL_Paste!$B830&amp;"",AcctCode,0)),"UNKNOWN"))</f>
        <v/>
      </c>
      <c r="F833">
        <f>IF(GL_Paste!$B830="","",IFERROR(INDEX(AcctSub,MATCH(GL_Paste!$B830&amp;"",AcctCode,0)),"UNKNOWN"))</f>
        <v/>
      </c>
    </row>
    <row r="834">
      <c r="A834" s="40">
        <f>IF(GL_Paste!$B831="","",N(GL_Paste!$H831)-N(GL_Paste!$G831))</f>
        <v/>
      </c>
      <c r="B834" s="43">
        <f>IF(GL_Paste!$B831="","",DATE(YEAR(GL_Paste!$E831),MONTH(GL_Paste!$E831),1))</f>
        <v/>
      </c>
      <c r="C834">
        <f>IF(GL_Paste!$B831="","",IF(TRIM(GL_Paste!$M831)&lt;&gt;"",TRIM(GL_Paste!$M831),IFERROR(MID(GL_Paste!$I831,FIND("[",GL_Paste!$I831)+1,FIND("]",GL_Paste!$I831)-FIND("[",GL_Paste!$I831)-1),"")))</f>
        <v/>
      </c>
      <c r="D834">
        <f>IF(GL_Paste!$B831="","",IFERROR(INDEX(DeptName,MATCH($C834,DeptTag,0)),"UNALLOCATED"))</f>
        <v/>
      </c>
      <c r="E834">
        <f>IF(GL_Paste!$B831="","",IFERROR(INDEX(AcctCat,MATCH(GL_Paste!$B831&amp;"",AcctCode,0)),"UNKNOWN"))</f>
        <v/>
      </c>
      <c r="F834">
        <f>IF(GL_Paste!$B831="","",IFERROR(INDEX(AcctSub,MATCH(GL_Paste!$B831&amp;"",AcctCode,0)),"UNKNOWN"))</f>
        <v/>
      </c>
    </row>
    <row r="835">
      <c r="A835" s="40">
        <f>IF(GL_Paste!$B832="","",N(GL_Paste!$H832)-N(GL_Paste!$G832))</f>
        <v/>
      </c>
      <c r="B835" s="43">
        <f>IF(GL_Paste!$B832="","",DATE(YEAR(GL_Paste!$E832),MONTH(GL_Paste!$E832),1))</f>
        <v/>
      </c>
      <c r="C835">
        <f>IF(GL_Paste!$B832="","",IF(TRIM(GL_Paste!$M832)&lt;&gt;"",TRIM(GL_Paste!$M832),IFERROR(MID(GL_Paste!$I832,FIND("[",GL_Paste!$I832)+1,FIND("]",GL_Paste!$I832)-FIND("[",GL_Paste!$I832)-1),"")))</f>
        <v/>
      </c>
      <c r="D835">
        <f>IF(GL_Paste!$B832="","",IFERROR(INDEX(DeptName,MATCH($C835,DeptTag,0)),"UNALLOCATED"))</f>
        <v/>
      </c>
      <c r="E835">
        <f>IF(GL_Paste!$B832="","",IFERROR(INDEX(AcctCat,MATCH(GL_Paste!$B832&amp;"",AcctCode,0)),"UNKNOWN"))</f>
        <v/>
      </c>
      <c r="F835">
        <f>IF(GL_Paste!$B832="","",IFERROR(INDEX(AcctSub,MATCH(GL_Paste!$B832&amp;"",AcctCode,0)),"UNKNOWN"))</f>
        <v/>
      </c>
    </row>
    <row r="836">
      <c r="A836" s="40">
        <f>IF(GL_Paste!$B833="","",N(GL_Paste!$H833)-N(GL_Paste!$G833))</f>
        <v/>
      </c>
      <c r="B836" s="43">
        <f>IF(GL_Paste!$B833="","",DATE(YEAR(GL_Paste!$E833),MONTH(GL_Paste!$E833),1))</f>
        <v/>
      </c>
      <c r="C836">
        <f>IF(GL_Paste!$B833="","",IF(TRIM(GL_Paste!$M833)&lt;&gt;"",TRIM(GL_Paste!$M833),IFERROR(MID(GL_Paste!$I833,FIND("[",GL_Paste!$I833)+1,FIND("]",GL_Paste!$I833)-FIND("[",GL_Paste!$I833)-1),"")))</f>
        <v/>
      </c>
      <c r="D836">
        <f>IF(GL_Paste!$B833="","",IFERROR(INDEX(DeptName,MATCH($C836,DeptTag,0)),"UNALLOCATED"))</f>
        <v/>
      </c>
      <c r="E836">
        <f>IF(GL_Paste!$B833="","",IFERROR(INDEX(AcctCat,MATCH(GL_Paste!$B833&amp;"",AcctCode,0)),"UNKNOWN"))</f>
        <v/>
      </c>
      <c r="F836">
        <f>IF(GL_Paste!$B833="","",IFERROR(INDEX(AcctSub,MATCH(GL_Paste!$B833&amp;"",AcctCode,0)),"UNKNOWN"))</f>
        <v/>
      </c>
    </row>
    <row r="837">
      <c r="A837" s="40">
        <f>IF(GL_Paste!$B834="","",N(GL_Paste!$H834)-N(GL_Paste!$G834))</f>
        <v/>
      </c>
      <c r="B837" s="43">
        <f>IF(GL_Paste!$B834="","",DATE(YEAR(GL_Paste!$E834),MONTH(GL_Paste!$E834),1))</f>
        <v/>
      </c>
      <c r="C837">
        <f>IF(GL_Paste!$B834="","",IF(TRIM(GL_Paste!$M834)&lt;&gt;"",TRIM(GL_Paste!$M834),IFERROR(MID(GL_Paste!$I834,FIND("[",GL_Paste!$I834)+1,FIND("]",GL_Paste!$I834)-FIND("[",GL_Paste!$I834)-1),"")))</f>
        <v/>
      </c>
      <c r="D837">
        <f>IF(GL_Paste!$B834="","",IFERROR(INDEX(DeptName,MATCH($C837,DeptTag,0)),"UNALLOCATED"))</f>
        <v/>
      </c>
      <c r="E837">
        <f>IF(GL_Paste!$B834="","",IFERROR(INDEX(AcctCat,MATCH(GL_Paste!$B834&amp;"",AcctCode,0)),"UNKNOWN"))</f>
        <v/>
      </c>
      <c r="F837">
        <f>IF(GL_Paste!$B834="","",IFERROR(INDEX(AcctSub,MATCH(GL_Paste!$B834&amp;"",AcctCode,0)),"UNKNOWN"))</f>
        <v/>
      </c>
    </row>
    <row r="838">
      <c r="A838" s="40">
        <f>IF(GL_Paste!$B835="","",N(GL_Paste!$H835)-N(GL_Paste!$G835))</f>
        <v/>
      </c>
      <c r="B838" s="43">
        <f>IF(GL_Paste!$B835="","",DATE(YEAR(GL_Paste!$E835),MONTH(GL_Paste!$E835),1))</f>
        <v/>
      </c>
      <c r="C838">
        <f>IF(GL_Paste!$B835="","",IF(TRIM(GL_Paste!$M835)&lt;&gt;"",TRIM(GL_Paste!$M835),IFERROR(MID(GL_Paste!$I835,FIND("[",GL_Paste!$I835)+1,FIND("]",GL_Paste!$I835)-FIND("[",GL_Paste!$I835)-1),"")))</f>
        <v/>
      </c>
      <c r="D838">
        <f>IF(GL_Paste!$B835="","",IFERROR(INDEX(DeptName,MATCH($C838,DeptTag,0)),"UNALLOCATED"))</f>
        <v/>
      </c>
      <c r="E838">
        <f>IF(GL_Paste!$B835="","",IFERROR(INDEX(AcctCat,MATCH(GL_Paste!$B835&amp;"",AcctCode,0)),"UNKNOWN"))</f>
        <v/>
      </c>
      <c r="F838">
        <f>IF(GL_Paste!$B835="","",IFERROR(INDEX(AcctSub,MATCH(GL_Paste!$B835&amp;"",AcctCode,0)),"UNKNOWN"))</f>
        <v/>
      </c>
    </row>
    <row r="839">
      <c r="A839" s="40">
        <f>IF(GL_Paste!$B836="","",N(GL_Paste!$H836)-N(GL_Paste!$G836))</f>
        <v/>
      </c>
      <c r="B839" s="43">
        <f>IF(GL_Paste!$B836="","",DATE(YEAR(GL_Paste!$E836),MONTH(GL_Paste!$E836),1))</f>
        <v/>
      </c>
      <c r="C839">
        <f>IF(GL_Paste!$B836="","",IF(TRIM(GL_Paste!$M836)&lt;&gt;"",TRIM(GL_Paste!$M836),IFERROR(MID(GL_Paste!$I836,FIND("[",GL_Paste!$I836)+1,FIND("]",GL_Paste!$I836)-FIND("[",GL_Paste!$I836)-1),"")))</f>
        <v/>
      </c>
      <c r="D839">
        <f>IF(GL_Paste!$B836="","",IFERROR(INDEX(DeptName,MATCH($C839,DeptTag,0)),"UNALLOCATED"))</f>
        <v/>
      </c>
      <c r="E839">
        <f>IF(GL_Paste!$B836="","",IFERROR(INDEX(AcctCat,MATCH(GL_Paste!$B836&amp;"",AcctCode,0)),"UNKNOWN"))</f>
        <v/>
      </c>
      <c r="F839">
        <f>IF(GL_Paste!$B836="","",IFERROR(INDEX(AcctSub,MATCH(GL_Paste!$B836&amp;"",AcctCode,0)),"UNKNOWN"))</f>
        <v/>
      </c>
    </row>
    <row r="840">
      <c r="A840" s="40">
        <f>IF(GL_Paste!$B837="","",N(GL_Paste!$H837)-N(GL_Paste!$G837))</f>
        <v/>
      </c>
      <c r="B840" s="43">
        <f>IF(GL_Paste!$B837="","",DATE(YEAR(GL_Paste!$E837),MONTH(GL_Paste!$E837),1))</f>
        <v/>
      </c>
      <c r="C840">
        <f>IF(GL_Paste!$B837="","",IF(TRIM(GL_Paste!$M837)&lt;&gt;"",TRIM(GL_Paste!$M837),IFERROR(MID(GL_Paste!$I837,FIND("[",GL_Paste!$I837)+1,FIND("]",GL_Paste!$I837)-FIND("[",GL_Paste!$I837)-1),"")))</f>
        <v/>
      </c>
      <c r="D840">
        <f>IF(GL_Paste!$B837="","",IFERROR(INDEX(DeptName,MATCH($C840,DeptTag,0)),"UNALLOCATED"))</f>
        <v/>
      </c>
      <c r="E840">
        <f>IF(GL_Paste!$B837="","",IFERROR(INDEX(AcctCat,MATCH(GL_Paste!$B837&amp;"",AcctCode,0)),"UNKNOWN"))</f>
        <v/>
      </c>
      <c r="F840">
        <f>IF(GL_Paste!$B837="","",IFERROR(INDEX(AcctSub,MATCH(GL_Paste!$B837&amp;"",AcctCode,0)),"UNKNOWN"))</f>
        <v/>
      </c>
    </row>
    <row r="841">
      <c r="A841" s="40">
        <f>IF(GL_Paste!$B838="","",N(GL_Paste!$H838)-N(GL_Paste!$G838))</f>
        <v/>
      </c>
      <c r="B841" s="43">
        <f>IF(GL_Paste!$B838="","",DATE(YEAR(GL_Paste!$E838),MONTH(GL_Paste!$E838),1))</f>
        <v/>
      </c>
      <c r="C841">
        <f>IF(GL_Paste!$B838="","",IF(TRIM(GL_Paste!$M838)&lt;&gt;"",TRIM(GL_Paste!$M838),IFERROR(MID(GL_Paste!$I838,FIND("[",GL_Paste!$I838)+1,FIND("]",GL_Paste!$I838)-FIND("[",GL_Paste!$I838)-1),"")))</f>
        <v/>
      </c>
      <c r="D841">
        <f>IF(GL_Paste!$B838="","",IFERROR(INDEX(DeptName,MATCH($C841,DeptTag,0)),"UNALLOCATED"))</f>
        <v/>
      </c>
      <c r="E841">
        <f>IF(GL_Paste!$B838="","",IFERROR(INDEX(AcctCat,MATCH(GL_Paste!$B838&amp;"",AcctCode,0)),"UNKNOWN"))</f>
        <v/>
      </c>
      <c r="F841">
        <f>IF(GL_Paste!$B838="","",IFERROR(INDEX(AcctSub,MATCH(GL_Paste!$B838&amp;"",AcctCode,0)),"UNKNOWN"))</f>
        <v/>
      </c>
    </row>
    <row r="842">
      <c r="A842" s="40">
        <f>IF(GL_Paste!$B839="","",N(GL_Paste!$H839)-N(GL_Paste!$G839))</f>
        <v/>
      </c>
      <c r="B842" s="43">
        <f>IF(GL_Paste!$B839="","",DATE(YEAR(GL_Paste!$E839),MONTH(GL_Paste!$E839),1))</f>
        <v/>
      </c>
      <c r="C842">
        <f>IF(GL_Paste!$B839="","",IF(TRIM(GL_Paste!$M839)&lt;&gt;"",TRIM(GL_Paste!$M839),IFERROR(MID(GL_Paste!$I839,FIND("[",GL_Paste!$I839)+1,FIND("]",GL_Paste!$I839)-FIND("[",GL_Paste!$I839)-1),"")))</f>
        <v/>
      </c>
      <c r="D842">
        <f>IF(GL_Paste!$B839="","",IFERROR(INDEX(DeptName,MATCH($C842,DeptTag,0)),"UNALLOCATED"))</f>
        <v/>
      </c>
      <c r="E842">
        <f>IF(GL_Paste!$B839="","",IFERROR(INDEX(AcctCat,MATCH(GL_Paste!$B839&amp;"",AcctCode,0)),"UNKNOWN"))</f>
        <v/>
      </c>
      <c r="F842">
        <f>IF(GL_Paste!$B839="","",IFERROR(INDEX(AcctSub,MATCH(GL_Paste!$B839&amp;"",AcctCode,0)),"UNKNOWN"))</f>
        <v/>
      </c>
    </row>
    <row r="843">
      <c r="A843" s="40">
        <f>IF(GL_Paste!$B840="","",N(GL_Paste!$H840)-N(GL_Paste!$G840))</f>
        <v/>
      </c>
      <c r="B843" s="43">
        <f>IF(GL_Paste!$B840="","",DATE(YEAR(GL_Paste!$E840),MONTH(GL_Paste!$E840),1))</f>
        <v/>
      </c>
      <c r="C843">
        <f>IF(GL_Paste!$B840="","",IF(TRIM(GL_Paste!$M840)&lt;&gt;"",TRIM(GL_Paste!$M840),IFERROR(MID(GL_Paste!$I840,FIND("[",GL_Paste!$I840)+1,FIND("]",GL_Paste!$I840)-FIND("[",GL_Paste!$I840)-1),"")))</f>
        <v/>
      </c>
      <c r="D843">
        <f>IF(GL_Paste!$B840="","",IFERROR(INDEX(DeptName,MATCH($C843,DeptTag,0)),"UNALLOCATED"))</f>
        <v/>
      </c>
      <c r="E843">
        <f>IF(GL_Paste!$B840="","",IFERROR(INDEX(AcctCat,MATCH(GL_Paste!$B840&amp;"",AcctCode,0)),"UNKNOWN"))</f>
        <v/>
      </c>
      <c r="F843">
        <f>IF(GL_Paste!$B840="","",IFERROR(INDEX(AcctSub,MATCH(GL_Paste!$B840&amp;"",AcctCode,0)),"UNKNOWN"))</f>
        <v/>
      </c>
    </row>
    <row r="844">
      <c r="A844" s="40">
        <f>IF(GL_Paste!$B841="","",N(GL_Paste!$H841)-N(GL_Paste!$G841))</f>
        <v/>
      </c>
      <c r="B844" s="43">
        <f>IF(GL_Paste!$B841="","",DATE(YEAR(GL_Paste!$E841),MONTH(GL_Paste!$E841),1))</f>
        <v/>
      </c>
      <c r="C844">
        <f>IF(GL_Paste!$B841="","",IF(TRIM(GL_Paste!$M841)&lt;&gt;"",TRIM(GL_Paste!$M841),IFERROR(MID(GL_Paste!$I841,FIND("[",GL_Paste!$I841)+1,FIND("]",GL_Paste!$I841)-FIND("[",GL_Paste!$I841)-1),"")))</f>
        <v/>
      </c>
      <c r="D844">
        <f>IF(GL_Paste!$B841="","",IFERROR(INDEX(DeptName,MATCH($C844,DeptTag,0)),"UNALLOCATED"))</f>
        <v/>
      </c>
      <c r="E844">
        <f>IF(GL_Paste!$B841="","",IFERROR(INDEX(AcctCat,MATCH(GL_Paste!$B841&amp;"",AcctCode,0)),"UNKNOWN"))</f>
        <v/>
      </c>
      <c r="F844">
        <f>IF(GL_Paste!$B841="","",IFERROR(INDEX(AcctSub,MATCH(GL_Paste!$B841&amp;"",AcctCode,0)),"UNKNOWN"))</f>
        <v/>
      </c>
    </row>
    <row r="845">
      <c r="A845" s="40">
        <f>IF(GL_Paste!$B842="","",N(GL_Paste!$H842)-N(GL_Paste!$G842))</f>
        <v/>
      </c>
      <c r="B845" s="43">
        <f>IF(GL_Paste!$B842="","",DATE(YEAR(GL_Paste!$E842),MONTH(GL_Paste!$E842),1))</f>
        <v/>
      </c>
      <c r="C845">
        <f>IF(GL_Paste!$B842="","",IF(TRIM(GL_Paste!$M842)&lt;&gt;"",TRIM(GL_Paste!$M842),IFERROR(MID(GL_Paste!$I842,FIND("[",GL_Paste!$I842)+1,FIND("]",GL_Paste!$I842)-FIND("[",GL_Paste!$I842)-1),"")))</f>
        <v/>
      </c>
      <c r="D845">
        <f>IF(GL_Paste!$B842="","",IFERROR(INDEX(DeptName,MATCH($C845,DeptTag,0)),"UNALLOCATED"))</f>
        <v/>
      </c>
      <c r="E845">
        <f>IF(GL_Paste!$B842="","",IFERROR(INDEX(AcctCat,MATCH(GL_Paste!$B842&amp;"",AcctCode,0)),"UNKNOWN"))</f>
        <v/>
      </c>
      <c r="F845">
        <f>IF(GL_Paste!$B842="","",IFERROR(INDEX(AcctSub,MATCH(GL_Paste!$B842&amp;"",AcctCode,0)),"UNKNOWN"))</f>
        <v/>
      </c>
    </row>
    <row r="846">
      <c r="A846" s="40">
        <f>IF(GL_Paste!$B843="","",N(GL_Paste!$H843)-N(GL_Paste!$G843))</f>
        <v/>
      </c>
      <c r="B846" s="43">
        <f>IF(GL_Paste!$B843="","",DATE(YEAR(GL_Paste!$E843),MONTH(GL_Paste!$E843),1))</f>
        <v/>
      </c>
      <c r="C846">
        <f>IF(GL_Paste!$B843="","",IF(TRIM(GL_Paste!$M843)&lt;&gt;"",TRIM(GL_Paste!$M843),IFERROR(MID(GL_Paste!$I843,FIND("[",GL_Paste!$I843)+1,FIND("]",GL_Paste!$I843)-FIND("[",GL_Paste!$I843)-1),"")))</f>
        <v/>
      </c>
      <c r="D846">
        <f>IF(GL_Paste!$B843="","",IFERROR(INDEX(DeptName,MATCH($C846,DeptTag,0)),"UNALLOCATED"))</f>
        <v/>
      </c>
      <c r="E846">
        <f>IF(GL_Paste!$B843="","",IFERROR(INDEX(AcctCat,MATCH(GL_Paste!$B843&amp;"",AcctCode,0)),"UNKNOWN"))</f>
        <v/>
      </c>
      <c r="F846">
        <f>IF(GL_Paste!$B843="","",IFERROR(INDEX(AcctSub,MATCH(GL_Paste!$B843&amp;"",AcctCode,0)),"UNKNOWN"))</f>
        <v/>
      </c>
    </row>
    <row r="847">
      <c r="A847" s="40">
        <f>IF(GL_Paste!$B844="","",N(GL_Paste!$H844)-N(GL_Paste!$G844))</f>
        <v/>
      </c>
      <c r="B847" s="43">
        <f>IF(GL_Paste!$B844="","",DATE(YEAR(GL_Paste!$E844),MONTH(GL_Paste!$E844),1))</f>
        <v/>
      </c>
      <c r="C847">
        <f>IF(GL_Paste!$B844="","",IF(TRIM(GL_Paste!$M844)&lt;&gt;"",TRIM(GL_Paste!$M844),IFERROR(MID(GL_Paste!$I844,FIND("[",GL_Paste!$I844)+1,FIND("]",GL_Paste!$I844)-FIND("[",GL_Paste!$I844)-1),"")))</f>
        <v/>
      </c>
      <c r="D847">
        <f>IF(GL_Paste!$B844="","",IFERROR(INDEX(DeptName,MATCH($C847,DeptTag,0)),"UNALLOCATED"))</f>
        <v/>
      </c>
      <c r="E847">
        <f>IF(GL_Paste!$B844="","",IFERROR(INDEX(AcctCat,MATCH(GL_Paste!$B844&amp;"",AcctCode,0)),"UNKNOWN"))</f>
        <v/>
      </c>
      <c r="F847">
        <f>IF(GL_Paste!$B844="","",IFERROR(INDEX(AcctSub,MATCH(GL_Paste!$B844&amp;"",AcctCode,0)),"UNKNOWN"))</f>
        <v/>
      </c>
    </row>
    <row r="848">
      <c r="A848" s="40">
        <f>IF(GL_Paste!$B845="","",N(GL_Paste!$H845)-N(GL_Paste!$G845))</f>
        <v/>
      </c>
      <c r="B848" s="43">
        <f>IF(GL_Paste!$B845="","",DATE(YEAR(GL_Paste!$E845),MONTH(GL_Paste!$E845),1))</f>
        <v/>
      </c>
      <c r="C848">
        <f>IF(GL_Paste!$B845="","",IF(TRIM(GL_Paste!$M845)&lt;&gt;"",TRIM(GL_Paste!$M845),IFERROR(MID(GL_Paste!$I845,FIND("[",GL_Paste!$I845)+1,FIND("]",GL_Paste!$I845)-FIND("[",GL_Paste!$I845)-1),"")))</f>
        <v/>
      </c>
      <c r="D848">
        <f>IF(GL_Paste!$B845="","",IFERROR(INDEX(DeptName,MATCH($C848,DeptTag,0)),"UNALLOCATED"))</f>
        <v/>
      </c>
      <c r="E848">
        <f>IF(GL_Paste!$B845="","",IFERROR(INDEX(AcctCat,MATCH(GL_Paste!$B845&amp;"",AcctCode,0)),"UNKNOWN"))</f>
        <v/>
      </c>
      <c r="F848">
        <f>IF(GL_Paste!$B845="","",IFERROR(INDEX(AcctSub,MATCH(GL_Paste!$B845&amp;"",AcctCode,0)),"UNKNOWN"))</f>
        <v/>
      </c>
    </row>
    <row r="849">
      <c r="A849" s="40">
        <f>IF(GL_Paste!$B846="","",N(GL_Paste!$H846)-N(GL_Paste!$G846))</f>
        <v/>
      </c>
      <c r="B849" s="43">
        <f>IF(GL_Paste!$B846="","",DATE(YEAR(GL_Paste!$E846),MONTH(GL_Paste!$E846),1))</f>
        <v/>
      </c>
      <c r="C849">
        <f>IF(GL_Paste!$B846="","",IF(TRIM(GL_Paste!$M846)&lt;&gt;"",TRIM(GL_Paste!$M846),IFERROR(MID(GL_Paste!$I846,FIND("[",GL_Paste!$I846)+1,FIND("]",GL_Paste!$I846)-FIND("[",GL_Paste!$I846)-1),"")))</f>
        <v/>
      </c>
      <c r="D849">
        <f>IF(GL_Paste!$B846="","",IFERROR(INDEX(DeptName,MATCH($C849,DeptTag,0)),"UNALLOCATED"))</f>
        <v/>
      </c>
      <c r="E849">
        <f>IF(GL_Paste!$B846="","",IFERROR(INDEX(AcctCat,MATCH(GL_Paste!$B846&amp;"",AcctCode,0)),"UNKNOWN"))</f>
        <v/>
      </c>
      <c r="F849">
        <f>IF(GL_Paste!$B846="","",IFERROR(INDEX(AcctSub,MATCH(GL_Paste!$B846&amp;"",AcctCode,0)),"UNKNOWN"))</f>
        <v/>
      </c>
    </row>
    <row r="850">
      <c r="A850" s="40">
        <f>IF(GL_Paste!$B847="","",N(GL_Paste!$H847)-N(GL_Paste!$G847))</f>
        <v/>
      </c>
      <c r="B850" s="43">
        <f>IF(GL_Paste!$B847="","",DATE(YEAR(GL_Paste!$E847),MONTH(GL_Paste!$E847),1))</f>
        <v/>
      </c>
      <c r="C850">
        <f>IF(GL_Paste!$B847="","",IF(TRIM(GL_Paste!$M847)&lt;&gt;"",TRIM(GL_Paste!$M847),IFERROR(MID(GL_Paste!$I847,FIND("[",GL_Paste!$I847)+1,FIND("]",GL_Paste!$I847)-FIND("[",GL_Paste!$I847)-1),"")))</f>
        <v/>
      </c>
      <c r="D850">
        <f>IF(GL_Paste!$B847="","",IFERROR(INDEX(DeptName,MATCH($C850,DeptTag,0)),"UNALLOCATED"))</f>
        <v/>
      </c>
      <c r="E850">
        <f>IF(GL_Paste!$B847="","",IFERROR(INDEX(AcctCat,MATCH(GL_Paste!$B847&amp;"",AcctCode,0)),"UNKNOWN"))</f>
        <v/>
      </c>
      <c r="F850">
        <f>IF(GL_Paste!$B847="","",IFERROR(INDEX(AcctSub,MATCH(GL_Paste!$B847&amp;"",AcctCode,0)),"UNKNOWN"))</f>
        <v/>
      </c>
    </row>
    <row r="851">
      <c r="A851" s="40">
        <f>IF(GL_Paste!$B848="","",N(GL_Paste!$H848)-N(GL_Paste!$G848))</f>
        <v/>
      </c>
      <c r="B851" s="43">
        <f>IF(GL_Paste!$B848="","",DATE(YEAR(GL_Paste!$E848),MONTH(GL_Paste!$E848),1))</f>
        <v/>
      </c>
      <c r="C851">
        <f>IF(GL_Paste!$B848="","",IF(TRIM(GL_Paste!$M848)&lt;&gt;"",TRIM(GL_Paste!$M848),IFERROR(MID(GL_Paste!$I848,FIND("[",GL_Paste!$I848)+1,FIND("]",GL_Paste!$I848)-FIND("[",GL_Paste!$I848)-1),"")))</f>
        <v/>
      </c>
      <c r="D851">
        <f>IF(GL_Paste!$B848="","",IFERROR(INDEX(DeptName,MATCH($C851,DeptTag,0)),"UNALLOCATED"))</f>
        <v/>
      </c>
      <c r="E851">
        <f>IF(GL_Paste!$B848="","",IFERROR(INDEX(AcctCat,MATCH(GL_Paste!$B848&amp;"",AcctCode,0)),"UNKNOWN"))</f>
        <v/>
      </c>
      <c r="F851">
        <f>IF(GL_Paste!$B848="","",IFERROR(INDEX(AcctSub,MATCH(GL_Paste!$B848&amp;"",AcctCode,0)),"UNKNOWN"))</f>
        <v/>
      </c>
    </row>
    <row r="852">
      <c r="A852" s="40">
        <f>IF(GL_Paste!$B849="","",N(GL_Paste!$H849)-N(GL_Paste!$G849))</f>
        <v/>
      </c>
      <c r="B852" s="43">
        <f>IF(GL_Paste!$B849="","",DATE(YEAR(GL_Paste!$E849),MONTH(GL_Paste!$E849),1))</f>
        <v/>
      </c>
      <c r="C852">
        <f>IF(GL_Paste!$B849="","",IF(TRIM(GL_Paste!$M849)&lt;&gt;"",TRIM(GL_Paste!$M849),IFERROR(MID(GL_Paste!$I849,FIND("[",GL_Paste!$I849)+1,FIND("]",GL_Paste!$I849)-FIND("[",GL_Paste!$I849)-1),"")))</f>
        <v/>
      </c>
      <c r="D852">
        <f>IF(GL_Paste!$B849="","",IFERROR(INDEX(DeptName,MATCH($C852,DeptTag,0)),"UNALLOCATED"))</f>
        <v/>
      </c>
      <c r="E852">
        <f>IF(GL_Paste!$B849="","",IFERROR(INDEX(AcctCat,MATCH(GL_Paste!$B849&amp;"",AcctCode,0)),"UNKNOWN"))</f>
        <v/>
      </c>
      <c r="F852">
        <f>IF(GL_Paste!$B849="","",IFERROR(INDEX(AcctSub,MATCH(GL_Paste!$B849&amp;"",AcctCode,0)),"UNKNOWN"))</f>
        <v/>
      </c>
    </row>
    <row r="853">
      <c r="A853" s="40">
        <f>IF(GL_Paste!$B850="","",N(GL_Paste!$H850)-N(GL_Paste!$G850))</f>
        <v/>
      </c>
      <c r="B853" s="43">
        <f>IF(GL_Paste!$B850="","",DATE(YEAR(GL_Paste!$E850),MONTH(GL_Paste!$E850),1))</f>
        <v/>
      </c>
      <c r="C853">
        <f>IF(GL_Paste!$B850="","",IF(TRIM(GL_Paste!$M850)&lt;&gt;"",TRIM(GL_Paste!$M850),IFERROR(MID(GL_Paste!$I850,FIND("[",GL_Paste!$I850)+1,FIND("]",GL_Paste!$I850)-FIND("[",GL_Paste!$I850)-1),"")))</f>
        <v/>
      </c>
      <c r="D853">
        <f>IF(GL_Paste!$B850="","",IFERROR(INDEX(DeptName,MATCH($C853,DeptTag,0)),"UNALLOCATED"))</f>
        <v/>
      </c>
      <c r="E853">
        <f>IF(GL_Paste!$B850="","",IFERROR(INDEX(AcctCat,MATCH(GL_Paste!$B850&amp;"",AcctCode,0)),"UNKNOWN"))</f>
        <v/>
      </c>
      <c r="F853">
        <f>IF(GL_Paste!$B850="","",IFERROR(INDEX(AcctSub,MATCH(GL_Paste!$B850&amp;"",AcctCode,0)),"UNKNOWN"))</f>
        <v/>
      </c>
    </row>
    <row r="854">
      <c r="A854" s="40">
        <f>IF(GL_Paste!$B851="","",N(GL_Paste!$H851)-N(GL_Paste!$G851))</f>
        <v/>
      </c>
      <c r="B854" s="43">
        <f>IF(GL_Paste!$B851="","",DATE(YEAR(GL_Paste!$E851),MONTH(GL_Paste!$E851),1))</f>
        <v/>
      </c>
      <c r="C854">
        <f>IF(GL_Paste!$B851="","",IF(TRIM(GL_Paste!$M851)&lt;&gt;"",TRIM(GL_Paste!$M851),IFERROR(MID(GL_Paste!$I851,FIND("[",GL_Paste!$I851)+1,FIND("]",GL_Paste!$I851)-FIND("[",GL_Paste!$I851)-1),"")))</f>
        <v/>
      </c>
      <c r="D854">
        <f>IF(GL_Paste!$B851="","",IFERROR(INDEX(DeptName,MATCH($C854,DeptTag,0)),"UNALLOCATED"))</f>
        <v/>
      </c>
      <c r="E854">
        <f>IF(GL_Paste!$B851="","",IFERROR(INDEX(AcctCat,MATCH(GL_Paste!$B851&amp;"",AcctCode,0)),"UNKNOWN"))</f>
        <v/>
      </c>
      <c r="F854">
        <f>IF(GL_Paste!$B851="","",IFERROR(INDEX(AcctSub,MATCH(GL_Paste!$B851&amp;"",AcctCode,0)),"UNKNOWN"))</f>
        <v/>
      </c>
    </row>
    <row r="855">
      <c r="A855" s="40">
        <f>IF(GL_Paste!$B852="","",N(GL_Paste!$H852)-N(GL_Paste!$G852))</f>
        <v/>
      </c>
      <c r="B855" s="43">
        <f>IF(GL_Paste!$B852="","",DATE(YEAR(GL_Paste!$E852),MONTH(GL_Paste!$E852),1))</f>
        <v/>
      </c>
      <c r="C855">
        <f>IF(GL_Paste!$B852="","",IF(TRIM(GL_Paste!$M852)&lt;&gt;"",TRIM(GL_Paste!$M852),IFERROR(MID(GL_Paste!$I852,FIND("[",GL_Paste!$I852)+1,FIND("]",GL_Paste!$I852)-FIND("[",GL_Paste!$I852)-1),"")))</f>
        <v/>
      </c>
      <c r="D855">
        <f>IF(GL_Paste!$B852="","",IFERROR(INDEX(DeptName,MATCH($C855,DeptTag,0)),"UNALLOCATED"))</f>
        <v/>
      </c>
      <c r="E855">
        <f>IF(GL_Paste!$B852="","",IFERROR(INDEX(AcctCat,MATCH(GL_Paste!$B852&amp;"",AcctCode,0)),"UNKNOWN"))</f>
        <v/>
      </c>
      <c r="F855">
        <f>IF(GL_Paste!$B852="","",IFERROR(INDEX(AcctSub,MATCH(GL_Paste!$B852&amp;"",AcctCode,0)),"UNKNOWN"))</f>
        <v/>
      </c>
    </row>
    <row r="856">
      <c r="A856" s="40">
        <f>IF(GL_Paste!$B853="","",N(GL_Paste!$H853)-N(GL_Paste!$G853))</f>
        <v/>
      </c>
      <c r="B856" s="43">
        <f>IF(GL_Paste!$B853="","",DATE(YEAR(GL_Paste!$E853),MONTH(GL_Paste!$E853),1))</f>
        <v/>
      </c>
      <c r="C856">
        <f>IF(GL_Paste!$B853="","",IF(TRIM(GL_Paste!$M853)&lt;&gt;"",TRIM(GL_Paste!$M853),IFERROR(MID(GL_Paste!$I853,FIND("[",GL_Paste!$I853)+1,FIND("]",GL_Paste!$I853)-FIND("[",GL_Paste!$I853)-1),"")))</f>
        <v/>
      </c>
      <c r="D856">
        <f>IF(GL_Paste!$B853="","",IFERROR(INDEX(DeptName,MATCH($C856,DeptTag,0)),"UNALLOCATED"))</f>
        <v/>
      </c>
      <c r="E856">
        <f>IF(GL_Paste!$B853="","",IFERROR(INDEX(AcctCat,MATCH(GL_Paste!$B853&amp;"",AcctCode,0)),"UNKNOWN"))</f>
        <v/>
      </c>
      <c r="F856">
        <f>IF(GL_Paste!$B853="","",IFERROR(INDEX(AcctSub,MATCH(GL_Paste!$B853&amp;"",AcctCode,0)),"UNKNOWN"))</f>
        <v/>
      </c>
    </row>
    <row r="857">
      <c r="A857" s="40">
        <f>IF(GL_Paste!$B854="","",N(GL_Paste!$H854)-N(GL_Paste!$G854))</f>
        <v/>
      </c>
      <c r="B857" s="43">
        <f>IF(GL_Paste!$B854="","",DATE(YEAR(GL_Paste!$E854),MONTH(GL_Paste!$E854),1))</f>
        <v/>
      </c>
      <c r="C857">
        <f>IF(GL_Paste!$B854="","",IF(TRIM(GL_Paste!$M854)&lt;&gt;"",TRIM(GL_Paste!$M854),IFERROR(MID(GL_Paste!$I854,FIND("[",GL_Paste!$I854)+1,FIND("]",GL_Paste!$I854)-FIND("[",GL_Paste!$I854)-1),"")))</f>
        <v/>
      </c>
      <c r="D857">
        <f>IF(GL_Paste!$B854="","",IFERROR(INDEX(DeptName,MATCH($C857,DeptTag,0)),"UNALLOCATED"))</f>
        <v/>
      </c>
      <c r="E857">
        <f>IF(GL_Paste!$B854="","",IFERROR(INDEX(AcctCat,MATCH(GL_Paste!$B854&amp;"",AcctCode,0)),"UNKNOWN"))</f>
        <v/>
      </c>
      <c r="F857">
        <f>IF(GL_Paste!$B854="","",IFERROR(INDEX(AcctSub,MATCH(GL_Paste!$B854&amp;"",AcctCode,0)),"UNKNOWN"))</f>
        <v/>
      </c>
    </row>
    <row r="858">
      <c r="A858" s="40">
        <f>IF(GL_Paste!$B855="","",N(GL_Paste!$H855)-N(GL_Paste!$G855))</f>
        <v/>
      </c>
      <c r="B858" s="43">
        <f>IF(GL_Paste!$B855="","",DATE(YEAR(GL_Paste!$E855),MONTH(GL_Paste!$E855),1))</f>
        <v/>
      </c>
      <c r="C858">
        <f>IF(GL_Paste!$B855="","",IF(TRIM(GL_Paste!$M855)&lt;&gt;"",TRIM(GL_Paste!$M855),IFERROR(MID(GL_Paste!$I855,FIND("[",GL_Paste!$I855)+1,FIND("]",GL_Paste!$I855)-FIND("[",GL_Paste!$I855)-1),"")))</f>
        <v/>
      </c>
      <c r="D858">
        <f>IF(GL_Paste!$B855="","",IFERROR(INDEX(DeptName,MATCH($C858,DeptTag,0)),"UNALLOCATED"))</f>
        <v/>
      </c>
      <c r="E858">
        <f>IF(GL_Paste!$B855="","",IFERROR(INDEX(AcctCat,MATCH(GL_Paste!$B855&amp;"",AcctCode,0)),"UNKNOWN"))</f>
        <v/>
      </c>
      <c r="F858">
        <f>IF(GL_Paste!$B855="","",IFERROR(INDEX(AcctSub,MATCH(GL_Paste!$B855&amp;"",AcctCode,0)),"UNKNOWN"))</f>
        <v/>
      </c>
    </row>
    <row r="859">
      <c r="A859" s="40">
        <f>IF(GL_Paste!$B856="","",N(GL_Paste!$H856)-N(GL_Paste!$G856))</f>
        <v/>
      </c>
      <c r="B859" s="43">
        <f>IF(GL_Paste!$B856="","",DATE(YEAR(GL_Paste!$E856),MONTH(GL_Paste!$E856),1))</f>
        <v/>
      </c>
      <c r="C859">
        <f>IF(GL_Paste!$B856="","",IF(TRIM(GL_Paste!$M856)&lt;&gt;"",TRIM(GL_Paste!$M856),IFERROR(MID(GL_Paste!$I856,FIND("[",GL_Paste!$I856)+1,FIND("]",GL_Paste!$I856)-FIND("[",GL_Paste!$I856)-1),"")))</f>
        <v/>
      </c>
      <c r="D859">
        <f>IF(GL_Paste!$B856="","",IFERROR(INDEX(DeptName,MATCH($C859,DeptTag,0)),"UNALLOCATED"))</f>
        <v/>
      </c>
      <c r="E859">
        <f>IF(GL_Paste!$B856="","",IFERROR(INDEX(AcctCat,MATCH(GL_Paste!$B856&amp;"",AcctCode,0)),"UNKNOWN"))</f>
        <v/>
      </c>
      <c r="F859">
        <f>IF(GL_Paste!$B856="","",IFERROR(INDEX(AcctSub,MATCH(GL_Paste!$B856&amp;"",AcctCode,0)),"UNKNOWN"))</f>
        <v/>
      </c>
    </row>
    <row r="860">
      <c r="A860" s="40">
        <f>IF(GL_Paste!$B857="","",N(GL_Paste!$H857)-N(GL_Paste!$G857))</f>
        <v/>
      </c>
      <c r="B860" s="43">
        <f>IF(GL_Paste!$B857="","",DATE(YEAR(GL_Paste!$E857),MONTH(GL_Paste!$E857),1))</f>
        <v/>
      </c>
      <c r="C860">
        <f>IF(GL_Paste!$B857="","",IF(TRIM(GL_Paste!$M857)&lt;&gt;"",TRIM(GL_Paste!$M857),IFERROR(MID(GL_Paste!$I857,FIND("[",GL_Paste!$I857)+1,FIND("]",GL_Paste!$I857)-FIND("[",GL_Paste!$I857)-1),"")))</f>
        <v/>
      </c>
      <c r="D860">
        <f>IF(GL_Paste!$B857="","",IFERROR(INDEX(DeptName,MATCH($C860,DeptTag,0)),"UNALLOCATED"))</f>
        <v/>
      </c>
      <c r="E860">
        <f>IF(GL_Paste!$B857="","",IFERROR(INDEX(AcctCat,MATCH(GL_Paste!$B857&amp;"",AcctCode,0)),"UNKNOWN"))</f>
        <v/>
      </c>
      <c r="F860">
        <f>IF(GL_Paste!$B857="","",IFERROR(INDEX(AcctSub,MATCH(GL_Paste!$B857&amp;"",AcctCode,0)),"UNKNOWN"))</f>
        <v/>
      </c>
    </row>
    <row r="861">
      <c r="A861" s="40">
        <f>IF(GL_Paste!$B858="","",N(GL_Paste!$H858)-N(GL_Paste!$G858))</f>
        <v/>
      </c>
      <c r="B861" s="43">
        <f>IF(GL_Paste!$B858="","",DATE(YEAR(GL_Paste!$E858),MONTH(GL_Paste!$E858),1))</f>
        <v/>
      </c>
      <c r="C861">
        <f>IF(GL_Paste!$B858="","",IF(TRIM(GL_Paste!$M858)&lt;&gt;"",TRIM(GL_Paste!$M858),IFERROR(MID(GL_Paste!$I858,FIND("[",GL_Paste!$I858)+1,FIND("]",GL_Paste!$I858)-FIND("[",GL_Paste!$I858)-1),"")))</f>
        <v/>
      </c>
      <c r="D861">
        <f>IF(GL_Paste!$B858="","",IFERROR(INDEX(DeptName,MATCH($C861,DeptTag,0)),"UNALLOCATED"))</f>
        <v/>
      </c>
      <c r="E861">
        <f>IF(GL_Paste!$B858="","",IFERROR(INDEX(AcctCat,MATCH(GL_Paste!$B858&amp;"",AcctCode,0)),"UNKNOWN"))</f>
        <v/>
      </c>
      <c r="F861">
        <f>IF(GL_Paste!$B858="","",IFERROR(INDEX(AcctSub,MATCH(GL_Paste!$B858&amp;"",AcctCode,0)),"UNKNOWN"))</f>
        <v/>
      </c>
    </row>
    <row r="862">
      <c r="A862" s="40">
        <f>IF(GL_Paste!$B859="","",N(GL_Paste!$H859)-N(GL_Paste!$G859))</f>
        <v/>
      </c>
      <c r="B862" s="43">
        <f>IF(GL_Paste!$B859="","",DATE(YEAR(GL_Paste!$E859),MONTH(GL_Paste!$E859),1))</f>
        <v/>
      </c>
      <c r="C862">
        <f>IF(GL_Paste!$B859="","",IF(TRIM(GL_Paste!$M859)&lt;&gt;"",TRIM(GL_Paste!$M859),IFERROR(MID(GL_Paste!$I859,FIND("[",GL_Paste!$I859)+1,FIND("]",GL_Paste!$I859)-FIND("[",GL_Paste!$I859)-1),"")))</f>
        <v/>
      </c>
      <c r="D862">
        <f>IF(GL_Paste!$B859="","",IFERROR(INDEX(DeptName,MATCH($C862,DeptTag,0)),"UNALLOCATED"))</f>
        <v/>
      </c>
      <c r="E862">
        <f>IF(GL_Paste!$B859="","",IFERROR(INDEX(AcctCat,MATCH(GL_Paste!$B859&amp;"",AcctCode,0)),"UNKNOWN"))</f>
        <v/>
      </c>
      <c r="F862">
        <f>IF(GL_Paste!$B859="","",IFERROR(INDEX(AcctSub,MATCH(GL_Paste!$B859&amp;"",AcctCode,0)),"UNKNOWN"))</f>
        <v/>
      </c>
    </row>
    <row r="863">
      <c r="A863" s="40">
        <f>IF(GL_Paste!$B860="","",N(GL_Paste!$H860)-N(GL_Paste!$G860))</f>
        <v/>
      </c>
      <c r="B863" s="43">
        <f>IF(GL_Paste!$B860="","",DATE(YEAR(GL_Paste!$E860),MONTH(GL_Paste!$E860),1))</f>
        <v/>
      </c>
      <c r="C863">
        <f>IF(GL_Paste!$B860="","",IF(TRIM(GL_Paste!$M860)&lt;&gt;"",TRIM(GL_Paste!$M860),IFERROR(MID(GL_Paste!$I860,FIND("[",GL_Paste!$I860)+1,FIND("]",GL_Paste!$I860)-FIND("[",GL_Paste!$I860)-1),"")))</f>
        <v/>
      </c>
      <c r="D863">
        <f>IF(GL_Paste!$B860="","",IFERROR(INDEX(DeptName,MATCH($C863,DeptTag,0)),"UNALLOCATED"))</f>
        <v/>
      </c>
      <c r="E863">
        <f>IF(GL_Paste!$B860="","",IFERROR(INDEX(AcctCat,MATCH(GL_Paste!$B860&amp;"",AcctCode,0)),"UNKNOWN"))</f>
        <v/>
      </c>
      <c r="F863">
        <f>IF(GL_Paste!$B860="","",IFERROR(INDEX(AcctSub,MATCH(GL_Paste!$B860&amp;"",AcctCode,0)),"UNKNOWN"))</f>
        <v/>
      </c>
    </row>
    <row r="864">
      <c r="A864" s="40">
        <f>IF(GL_Paste!$B861="","",N(GL_Paste!$H861)-N(GL_Paste!$G861))</f>
        <v/>
      </c>
      <c r="B864" s="43">
        <f>IF(GL_Paste!$B861="","",DATE(YEAR(GL_Paste!$E861),MONTH(GL_Paste!$E861),1))</f>
        <v/>
      </c>
      <c r="C864">
        <f>IF(GL_Paste!$B861="","",IF(TRIM(GL_Paste!$M861)&lt;&gt;"",TRIM(GL_Paste!$M861),IFERROR(MID(GL_Paste!$I861,FIND("[",GL_Paste!$I861)+1,FIND("]",GL_Paste!$I861)-FIND("[",GL_Paste!$I861)-1),"")))</f>
        <v/>
      </c>
      <c r="D864">
        <f>IF(GL_Paste!$B861="","",IFERROR(INDEX(DeptName,MATCH($C864,DeptTag,0)),"UNALLOCATED"))</f>
        <v/>
      </c>
      <c r="E864">
        <f>IF(GL_Paste!$B861="","",IFERROR(INDEX(AcctCat,MATCH(GL_Paste!$B861&amp;"",AcctCode,0)),"UNKNOWN"))</f>
        <v/>
      </c>
      <c r="F864">
        <f>IF(GL_Paste!$B861="","",IFERROR(INDEX(AcctSub,MATCH(GL_Paste!$B861&amp;"",AcctCode,0)),"UNKNOWN"))</f>
        <v/>
      </c>
    </row>
    <row r="865">
      <c r="A865" s="40">
        <f>IF(GL_Paste!$B862="","",N(GL_Paste!$H862)-N(GL_Paste!$G862))</f>
        <v/>
      </c>
      <c r="B865" s="43">
        <f>IF(GL_Paste!$B862="","",DATE(YEAR(GL_Paste!$E862),MONTH(GL_Paste!$E862),1))</f>
        <v/>
      </c>
      <c r="C865">
        <f>IF(GL_Paste!$B862="","",IF(TRIM(GL_Paste!$M862)&lt;&gt;"",TRIM(GL_Paste!$M862),IFERROR(MID(GL_Paste!$I862,FIND("[",GL_Paste!$I862)+1,FIND("]",GL_Paste!$I862)-FIND("[",GL_Paste!$I862)-1),"")))</f>
        <v/>
      </c>
      <c r="D865">
        <f>IF(GL_Paste!$B862="","",IFERROR(INDEX(DeptName,MATCH($C865,DeptTag,0)),"UNALLOCATED"))</f>
        <v/>
      </c>
      <c r="E865">
        <f>IF(GL_Paste!$B862="","",IFERROR(INDEX(AcctCat,MATCH(GL_Paste!$B862&amp;"",AcctCode,0)),"UNKNOWN"))</f>
        <v/>
      </c>
      <c r="F865">
        <f>IF(GL_Paste!$B862="","",IFERROR(INDEX(AcctSub,MATCH(GL_Paste!$B862&amp;"",AcctCode,0)),"UNKNOWN"))</f>
        <v/>
      </c>
    </row>
    <row r="866">
      <c r="A866" s="40">
        <f>IF(GL_Paste!$B863="","",N(GL_Paste!$H863)-N(GL_Paste!$G863))</f>
        <v/>
      </c>
      <c r="B866" s="43">
        <f>IF(GL_Paste!$B863="","",DATE(YEAR(GL_Paste!$E863),MONTH(GL_Paste!$E863),1))</f>
        <v/>
      </c>
      <c r="C866">
        <f>IF(GL_Paste!$B863="","",IF(TRIM(GL_Paste!$M863)&lt;&gt;"",TRIM(GL_Paste!$M863),IFERROR(MID(GL_Paste!$I863,FIND("[",GL_Paste!$I863)+1,FIND("]",GL_Paste!$I863)-FIND("[",GL_Paste!$I863)-1),"")))</f>
        <v/>
      </c>
      <c r="D866">
        <f>IF(GL_Paste!$B863="","",IFERROR(INDEX(DeptName,MATCH($C866,DeptTag,0)),"UNALLOCATED"))</f>
        <v/>
      </c>
      <c r="E866">
        <f>IF(GL_Paste!$B863="","",IFERROR(INDEX(AcctCat,MATCH(GL_Paste!$B863&amp;"",AcctCode,0)),"UNKNOWN"))</f>
        <v/>
      </c>
      <c r="F866">
        <f>IF(GL_Paste!$B863="","",IFERROR(INDEX(AcctSub,MATCH(GL_Paste!$B863&amp;"",AcctCode,0)),"UNKNOWN"))</f>
        <v/>
      </c>
    </row>
    <row r="867">
      <c r="A867" s="40">
        <f>IF(GL_Paste!$B864="","",N(GL_Paste!$H864)-N(GL_Paste!$G864))</f>
        <v/>
      </c>
      <c r="B867" s="43">
        <f>IF(GL_Paste!$B864="","",DATE(YEAR(GL_Paste!$E864),MONTH(GL_Paste!$E864),1))</f>
        <v/>
      </c>
      <c r="C867">
        <f>IF(GL_Paste!$B864="","",IF(TRIM(GL_Paste!$M864)&lt;&gt;"",TRIM(GL_Paste!$M864),IFERROR(MID(GL_Paste!$I864,FIND("[",GL_Paste!$I864)+1,FIND("]",GL_Paste!$I864)-FIND("[",GL_Paste!$I864)-1),"")))</f>
        <v/>
      </c>
      <c r="D867">
        <f>IF(GL_Paste!$B864="","",IFERROR(INDEX(DeptName,MATCH($C867,DeptTag,0)),"UNALLOCATED"))</f>
        <v/>
      </c>
      <c r="E867">
        <f>IF(GL_Paste!$B864="","",IFERROR(INDEX(AcctCat,MATCH(GL_Paste!$B864&amp;"",AcctCode,0)),"UNKNOWN"))</f>
        <v/>
      </c>
      <c r="F867">
        <f>IF(GL_Paste!$B864="","",IFERROR(INDEX(AcctSub,MATCH(GL_Paste!$B864&amp;"",AcctCode,0)),"UNKNOWN"))</f>
        <v/>
      </c>
    </row>
    <row r="868">
      <c r="A868" s="40">
        <f>IF(GL_Paste!$B865="","",N(GL_Paste!$H865)-N(GL_Paste!$G865))</f>
        <v/>
      </c>
      <c r="B868" s="43">
        <f>IF(GL_Paste!$B865="","",DATE(YEAR(GL_Paste!$E865),MONTH(GL_Paste!$E865),1))</f>
        <v/>
      </c>
      <c r="C868">
        <f>IF(GL_Paste!$B865="","",IF(TRIM(GL_Paste!$M865)&lt;&gt;"",TRIM(GL_Paste!$M865),IFERROR(MID(GL_Paste!$I865,FIND("[",GL_Paste!$I865)+1,FIND("]",GL_Paste!$I865)-FIND("[",GL_Paste!$I865)-1),"")))</f>
        <v/>
      </c>
      <c r="D868">
        <f>IF(GL_Paste!$B865="","",IFERROR(INDEX(DeptName,MATCH($C868,DeptTag,0)),"UNALLOCATED"))</f>
        <v/>
      </c>
      <c r="E868">
        <f>IF(GL_Paste!$B865="","",IFERROR(INDEX(AcctCat,MATCH(GL_Paste!$B865&amp;"",AcctCode,0)),"UNKNOWN"))</f>
        <v/>
      </c>
      <c r="F868">
        <f>IF(GL_Paste!$B865="","",IFERROR(INDEX(AcctSub,MATCH(GL_Paste!$B865&amp;"",AcctCode,0)),"UNKNOWN"))</f>
        <v/>
      </c>
    </row>
    <row r="869">
      <c r="A869" s="40">
        <f>IF(GL_Paste!$B866="","",N(GL_Paste!$H866)-N(GL_Paste!$G866))</f>
        <v/>
      </c>
      <c r="B869" s="43">
        <f>IF(GL_Paste!$B866="","",DATE(YEAR(GL_Paste!$E866),MONTH(GL_Paste!$E866),1))</f>
        <v/>
      </c>
      <c r="C869">
        <f>IF(GL_Paste!$B866="","",IF(TRIM(GL_Paste!$M866)&lt;&gt;"",TRIM(GL_Paste!$M866),IFERROR(MID(GL_Paste!$I866,FIND("[",GL_Paste!$I866)+1,FIND("]",GL_Paste!$I866)-FIND("[",GL_Paste!$I866)-1),"")))</f>
        <v/>
      </c>
      <c r="D869">
        <f>IF(GL_Paste!$B866="","",IFERROR(INDEX(DeptName,MATCH($C869,DeptTag,0)),"UNALLOCATED"))</f>
        <v/>
      </c>
      <c r="E869">
        <f>IF(GL_Paste!$B866="","",IFERROR(INDEX(AcctCat,MATCH(GL_Paste!$B866&amp;"",AcctCode,0)),"UNKNOWN"))</f>
        <v/>
      </c>
      <c r="F869">
        <f>IF(GL_Paste!$B866="","",IFERROR(INDEX(AcctSub,MATCH(GL_Paste!$B866&amp;"",AcctCode,0)),"UNKNOWN"))</f>
        <v/>
      </c>
    </row>
    <row r="870">
      <c r="A870" s="40">
        <f>IF(GL_Paste!$B867="","",N(GL_Paste!$H867)-N(GL_Paste!$G867))</f>
        <v/>
      </c>
      <c r="B870" s="43">
        <f>IF(GL_Paste!$B867="","",DATE(YEAR(GL_Paste!$E867),MONTH(GL_Paste!$E867),1))</f>
        <v/>
      </c>
      <c r="C870">
        <f>IF(GL_Paste!$B867="","",IF(TRIM(GL_Paste!$M867)&lt;&gt;"",TRIM(GL_Paste!$M867),IFERROR(MID(GL_Paste!$I867,FIND("[",GL_Paste!$I867)+1,FIND("]",GL_Paste!$I867)-FIND("[",GL_Paste!$I867)-1),"")))</f>
        <v/>
      </c>
      <c r="D870">
        <f>IF(GL_Paste!$B867="","",IFERROR(INDEX(DeptName,MATCH($C870,DeptTag,0)),"UNALLOCATED"))</f>
        <v/>
      </c>
      <c r="E870">
        <f>IF(GL_Paste!$B867="","",IFERROR(INDEX(AcctCat,MATCH(GL_Paste!$B867&amp;"",AcctCode,0)),"UNKNOWN"))</f>
        <v/>
      </c>
      <c r="F870">
        <f>IF(GL_Paste!$B867="","",IFERROR(INDEX(AcctSub,MATCH(GL_Paste!$B867&amp;"",AcctCode,0)),"UNKNOWN"))</f>
        <v/>
      </c>
    </row>
    <row r="871">
      <c r="A871" s="40">
        <f>IF(GL_Paste!$B868="","",N(GL_Paste!$H868)-N(GL_Paste!$G868))</f>
        <v/>
      </c>
      <c r="B871" s="43">
        <f>IF(GL_Paste!$B868="","",DATE(YEAR(GL_Paste!$E868),MONTH(GL_Paste!$E868),1))</f>
        <v/>
      </c>
      <c r="C871">
        <f>IF(GL_Paste!$B868="","",IF(TRIM(GL_Paste!$M868)&lt;&gt;"",TRIM(GL_Paste!$M868),IFERROR(MID(GL_Paste!$I868,FIND("[",GL_Paste!$I868)+1,FIND("]",GL_Paste!$I868)-FIND("[",GL_Paste!$I868)-1),"")))</f>
        <v/>
      </c>
      <c r="D871">
        <f>IF(GL_Paste!$B868="","",IFERROR(INDEX(DeptName,MATCH($C871,DeptTag,0)),"UNALLOCATED"))</f>
        <v/>
      </c>
      <c r="E871">
        <f>IF(GL_Paste!$B868="","",IFERROR(INDEX(AcctCat,MATCH(GL_Paste!$B868&amp;"",AcctCode,0)),"UNKNOWN"))</f>
        <v/>
      </c>
      <c r="F871">
        <f>IF(GL_Paste!$B868="","",IFERROR(INDEX(AcctSub,MATCH(GL_Paste!$B868&amp;"",AcctCode,0)),"UNKNOWN"))</f>
        <v/>
      </c>
    </row>
    <row r="872">
      <c r="A872" s="40">
        <f>IF(GL_Paste!$B869="","",N(GL_Paste!$H869)-N(GL_Paste!$G869))</f>
        <v/>
      </c>
      <c r="B872" s="43">
        <f>IF(GL_Paste!$B869="","",DATE(YEAR(GL_Paste!$E869),MONTH(GL_Paste!$E869),1))</f>
        <v/>
      </c>
      <c r="C872">
        <f>IF(GL_Paste!$B869="","",IF(TRIM(GL_Paste!$M869)&lt;&gt;"",TRIM(GL_Paste!$M869),IFERROR(MID(GL_Paste!$I869,FIND("[",GL_Paste!$I869)+1,FIND("]",GL_Paste!$I869)-FIND("[",GL_Paste!$I869)-1),"")))</f>
        <v/>
      </c>
      <c r="D872">
        <f>IF(GL_Paste!$B869="","",IFERROR(INDEX(DeptName,MATCH($C872,DeptTag,0)),"UNALLOCATED"))</f>
        <v/>
      </c>
      <c r="E872">
        <f>IF(GL_Paste!$B869="","",IFERROR(INDEX(AcctCat,MATCH(GL_Paste!$B869&amp;"",AcctCode,0)),"UNKNOWN"))</f>
        <v/>
      </c>
      <c r="F872">
        <f>IF(GL_Paste!$B869="","",IFERROR(INDEX(AcctSub,MATCH(GL_Paste!$B869&amp;"",AcctCode,0)),"UNKNOWN"))</f>
        <v/>
      </c>
    </row>
    <row r="873">
      <c r="A873" s="40">
        <f>IF(GL_Paste!$B870="","",N(GL_Paste!$H870)-N(GL_Paste!$G870))</f>
        <v/>
      </c>
      <c r="B873" s="43">
        <f>IF(GL_Paste!$B870="","",DATE(YEAR(GL_Paste!$E870),MONTH(GL_Paste!$E870),1))</f>
        <v/>
      </c>
      <c r="C873">
        <f>IF(GL_Paste!$B870="","",IF(TRIM(GL_Paste!$M870)&lt;&gt;"",TRIM(GL_Paste!$M870),IFERROR(MID(GL_Paste!$I870,FIND("[",GL_Paste!$I870)+1,FIND("]",GL_Paste!$I870)-FIND("[",GL_Paste!$I870)-1),"")))</f>
        <v/>
      </c>
      <c r="D873">
        <f>IF(GL_Paste!$B870="","",IFERROR(INDEX(DeptName,MATCH($C873,DeptTag,0)),"UNALLOCATED"))</f>
        <v/>
      </c>
      <c r="E873">
        <f>IF(GL_Paste!$B870="","",IFERROR(INDEX(AcctCat,MATCH(GL_Paste!$B870&amp;"",AcctCode,0)),"UNKNOWN"))</f>
        <v/>
      </c>
      <c r="F873">
        <f>IF(GL_Paste!$B870="","",IFERROR(INDEX(AcctSub,MATCH(GL_Paste!$B870&amp;"",AcctCode,0)),"UNKNOWN"))</f>
        <v/>
      </c>
    </row>
    <row r="874">
      <c r="A874" s="40">
        <f>IF(GL_Paste!$B871="","",N(GL_Paste!$H871)-N(GL_Paste!$G871))</f>
        <v/>
      </c>
      <c r="B874" s="43">
        <f>IF(GL_Paste!$B871="","",DATE(YEAR(GL_Paste!$E871),MONTH(GL_Paste!$E871),1))</f>
        <v/>
      </c>
      <c r="C874">
        <f>IF(GL_Paste!$B871="","",IF(TRIM(GL_Paste!$M871)&lt;&gt;"",TRIM(GL_Paste!$M871),IFERROR(MID(GL_Paste!$I871,FIND("[",GL_Paste!$I871)+1,FIND("]",GL_Paste!$I871)-FIND("[",GL_Paste!$I871)-1),"")))</f>
        <v/>
      </c>
      <c r="D874">
        <f>IF(GL_Paste!$B871="","",IFERROR(INDEX(DeptName,MATCH($C874,DeptTag,0)),"UNALLOCATED"))</f>
        <v/>
      </c>
      <c r="E874">
        <f>IF(GL_Paste!$B871="","",IFERROR(INDEX(AcctCat,MATCH(GL_Paste!$B871&amp;"",AcctCode,0)),"UNKNOWN"))</f>
        <v/>
      </c>
      <c r="F874">
        <f>IF(GL_Paste!$B871="","",IFERROR(INDEX(AcctSub,MATCH(GL_Paste!$B871&amp;"",AcctCode,0)),"UNKNOWN"))</f>
        <v/>
      </c>
    </row>
    <row r="875">
      <c r="A875" s="40">
        <f>IF(GL_Paste!$B872="","",N(GL_Paste!$H872)-N(GL_Paste!$G872))</f>
        <v/>
      </c>
      <c r="B875" s="43">
        <f>IF(GL_Paste!$B872="","",DATE(YEAR(GL_Paste!$E872),MONTH(GL_Paste!$E872),1))</f>
        <v/>
      </c>
      <c r="C875">
        <f>IF(GL_Paste!$B872="","",IF(TRIM(GL_Paste!$M872)&lt;&gt;"",TRIM(GL_Paste!$M872),IFERROR(MID(GL_Paste!$I872,FIND("[",GL_Paste!$I872)+1,FIND("]",GL_Paste!$I872)-FIND("[",GL_Paste!$I872)-1),"")))</f>
        <v/>
      </c>
      <c r="D875">
        <f>IF(GL_Paste!$B872="","",IFERROR(INDEX(DeptName,MATCH($C875,DeptTag,0)),"UNALLOCATED"))</f>
        <v/>
      </c>
      <c r="E875">
        <f>IF(GL_Paste!$B872="","",IFERROR(INDEX(AcctCat,MATCH(GL_Paste!$B872&amp;"",AcctCode,0)),"UNKNOWN"))</f>
        <v/>
      </c>
      <c r="F875">
        <f>IF(GL_Paste!$B872="","",IFERROR(INDEX(AcctSub,MATCH(GL_Paste!$B872&amp;"",AcctCode,0)),"UNKNOWN"))</f>
        <v/>
      </c>
    </row>
    <row r="876">
      <c r="A876" s="40">
        <f>IF(GL_Paste!$B873="","",N(GL_Paste!$H873)-N(GL_Paste!$G873))</f>
        <v/>
      </c>
      <c r="B876" s="43">
        <f>IF(GL_Paste!$B873="","",DATE(YEAR(GL_Paste!$E873),MONTH(GL_Paste!$E873),1))</f>
        <v/>
      </c>
      <c r="C876">
        <f>IF(GL_Paste!$B873="","",IF(TRIM(GL_Paste!$M873)&lt;&gt;"",TRIM(GL_Paste!$M873),IFERROR(MID(GL_Paste!$I873,FIND("[",GL_Paste!$I873)+1,FIND("]",GL_Paste!$I873)-FIND("[",GL_Paste!$I873)-1),"")))</f>
        <v/>
      </c>
      <c r="D876">
        <f>IF(GL_Paste!$B873="","",IFERROR(INDEX(DeptName,MATCH($C876,DeptTag,0)),"UNALLOCATED"))</f>
        <v/>
      </c>
      <c r="E876">
        <f>IF(GL_Paste!$B873="","",IFERROR(INDEX(AcctCat,MATCH(GL_Paste!$B873&amp;"",AcctCode,0)),"UNKNOWN"))</f>
        <v/>
      </c>
      <c r="F876">
        <f>IF(GL_Paste!$B873="","",IFERROR(INDEX(AcctSub,MATCH(GL_Paste!$B873&amp;"",AcctCode,0)),"UNKNOWN"))</f>
        <v/>
      </c>
    </row>
    <row r="877">
      <c r="A877" s="40">
        <f>IF(GL_Paste!$B874="","",N(GL_Paste!$H874)-N(GL_Paste!$G874))</f>
        <v/>
      </c>
      <c r="B877" s="43">
        <f>IF(GL_Paste!$B874="","",DATE(YEAR(GL_Paste!$E874),MONTH(GL_Paste!$E874),1))</f>
        <v/>
      </c>
      <c r="C877">
        <f>IF(GL_Paste!$B874="","",IF(TRIM(GL_Paste!$M874)&lt;&gt;"",TRIM(GL_Paste!$M874),IFERROR(MID(GL_Paste!$I874,FIND("[",GL_Paste!$I874)+1,FIND("]",GL_Paste!$I874)-FIND("[",GL_Paste!$I874)-1),"")))</f>
        <v/>
      </c>
      <c r="D877">
        <f>IF(GL_Paste!$B874="","",IFERROR(INDEX(DeptName,MATCH($C877,DeptTag,0)),"UNALLOCATED"))</f>
        <v/>
      </c>
      <c r="E877">
        <f>IF(GL_Paste!$B874="","",IFERROR(INDEX(AcctCat,MATCH(GL_Paste!$B874&amp;"",AcctCode,0)),"UNKNOWN"))</f>
        <v/>
      </c>
      <c r="F877">
        <f>IF(GL_Paste!$B874="","",IFERROR(INDEX(AcctSub,MATCH(GL_Paste!$B874&amp;"",AcctCode,0)),"UNKNOWN"))</f>
        <v/>
      </c>
    </row>
    <row r="878">
      <c r="A878" s="40">
        <f>IF(GL_Paste!$B875="","",N(GL_Paste!$H875)-N(GL_Paste!$G875))</f>
        <v/>
      </c>
      <c r="B878" s="43">
        <f>IF(GL_Paste!$B875="","",DATE(YEAR(GL_Paste!$E875),MONTH(GL_Paste!$E875),1))</f>
        <v/>
      </c>
      <c r="C878">
        <f>IF(GL_Paste!$B875="","",IF(TRIM(GL_Paste!$M875)&lt;&gt;"",TRIM(GL_Paste!$M875),IFERROR(MID(GL_Paste!$I875,FIND("[",GL_Paste!$I875)+1,FIND("]",GL_Paste!$I875)-FIND("[",GL_Paste!$I875)-1),"")))</f>
        <v/>
      </c>
      <c r="D878">
        <f>IF(GL_Paste!$B875="","",IFERROR(INDEX(DeptName,MATCH($C878,DeptTag,0)),"UNALLOCATED"))</f>
        <v/>
      </c>
      <c r="E878">
        <f>IF(GL_Paste!$B875="","",IFERROR(INDEX(AcctCat,MATCH(GL_Paste!$B875&amp;"",AcctCode,0)),"UNKNOWN"))</f>
        <v/>
      </c>
      <c r="F878">
        <f>IF(GL_Paste!$B875="","",IFERROR(INDEX(AcctSub,MATCH(GL_Paste!$B875&amp;"",AcctCode,0)),"UNKNOWN"))</f>
        <v/>
      </c>
    </row>
    <row r="879">
      <c r="A879" s="40">
        <f>IF(GL_Paste!$B876="","",N(GL_Paste!$H876)-N(GL_Paste!$G876))</f>
        <v/>
      </c>
      <c r="B879" s="43">
        <f>IF(GL_Paste!$B876="","",DATE(YEAR(GL_Paste!$E876),MONTH(GL_Paste!$E876),1))</f>
        <v/>
      </c>
      <c r="C879">
        <f>IF(GL_Paste!$B876="","",IF(TRIM(GL_Paste!$M876)&lt;&gt;"",TRIM(GL_Paste!$M876),IFERROR(MID(GL_Paste!$I876,FIND("[",GL_Paste!$I876)+1,FIND("]",GL_Paste!$I876)-FIND("[",GL_Paste!$I876)-1),"")))</f>
        <v/>
      </c>
      <c r="D879">
        <f>IF(GL_Paste!$B876="","",IFERROR(INDEX(DeptName,MATCH($C879,DeptTag,0)),"UNALLOCATED"))</f>
        <v/>
      </c>
      <c r="E879">
        <f>IF(GL_Paste!$B876="","",IFERROR(INDEX(AcctCat,MATCH(GL_Paste!$B876&amp;"",AcctCode,0)),"UNKNOWN"))</f>
        <v/>
      </c>
      <c r="F879">
        <f>IF(GL_Paste!$B876="","",IFERROR(INDEX(AcctSub,MATCH(GL_Paste!$B876&amp;"",AcctCode,0)),"UNKNOWN"))</f>
        <v/>
      </c>
    </row>
    <row r="880">
      <c r="A880" s="40">
        <f>IF(GL_Paste!$B877="","",N(GL_Paste!$H877)-N(GL_Paste!$G877))</f>
        <v/>
      </c>
      <c r="B880" s="43">
        <f>IF(GL_Paste!$B877="","",DATE(YEAR(GL_Paste!$E877),MONTH(GL_Paste!$E877),1))</f>
        <v/>
      </c>
      <c r="C880">
        <f>IF(GL_Paste!$B877="","",IF(TRIM(GL_Paste!$M877)&lt;&gt;"",TRIM(GL_Paste!$M877),IFERROR(MID(GL_Paste!$I877,FIND("[",GL_Paste!$I877)+1,FIND("]",GL_Paste!$I877)-FIND("[",GL_Paste!$I877)-1),"")))</f>
        <v/>
      </c>
      <c r="D880">
        <f>IF(GL_Paste!$B877="","",IFERROR(INDEX(DeptName,MATCH($C880,DeptTag,0)),"UNALLOCATED"))</f>
        <v/>
      </c>
      <c r="E880">
        <f>IF(GL_Paste!$B877="","",IFERROR(INDEX(AcctCat,MATCH(GL_Paste!$B877&amp;"",AcctCode,0)),"UNKNOWN"))</f>
        <v/>
      </c>
      <c r="F880">
        <f>IF(GL_Paste!$B877="","",IFERROR(INDEX(AcctSub,MATCH(GL_Paste!$B877&amp;"",AcctCode,0)),"UNKNOWN"))</f>
        <v/>
      </c>
    </row>
    <row r="881">
      <c r="A881" s="40">
        <f>IF(GL_Paste!$B878="","",N(GL_Paste!$H878)-N(GL_Paste!$G878))</f>
        <v/>
      </c>
      <c r="B881" s="43">
        <f>IF(GL_Paste!$B878="","",DATE(YEAR(GL_Paste!$E878),MONTH(GL_Paste!$E878),1))</f>
        <v/>
      </c>
      <c r="C881">
        <f>IF(GL_Paste!$B878="","",IF(TRIM(GL_Paste!$M878)&lt;&gt;"",TRIM(GL_Paste!$M878),IFERROR(MID(GL_Paste!$I878,FIND("[",GL_Paste!$I878)+1,FIND("]",GL_Paste!$I878)-FIND("[",GL_Paste!$I878)-1),"")))</f>
        <v/>
      </c>
      <c r="D881">
        <f>IF(GL_Paste!$B878="","",IFERROR(INDEX(DeptName,MATCH($C881,DeptTag,0)),"UNALLOCATED"))</f>
        <v/>
      </c>
      <c r="E881">
        <f>IF(GL_Paste!$B878="","",IFERROR(INDEX(AcctCat,MATCH(GL_Paste!$B878&amp;"",AcctCode,0)),"UNKNOWN"))</f>
        <v/>
      </c>
      <c r="F881">
        <f>IF(GL_Paste!$B878="","",IFERROR(INDEX(AcctSub,MATCH(GL_Paste!$B878&amp;"",AcctCode,0)),"UNKNOWN"))</f>
        <v/>
      </c>
    </row>
    <row r="882">
      <c r="A882" s="40">
        <f>IF(GL_Paste!$B879="","",N(GL_Paste!$H879)-N(GL_Paste!$G879))</f>
        <v/>
      </c>
      <c r="B882" s="43">
        <f>IF(GL_Paste!$B879="","",DATE(YEAR(GL_Paste!$E879),MONTH(GL_Paste!$E879),1))</f>
        <v/>
      </c>
      <c r="C882">
        <f>IF(GL_Paste!$B879="","",IF(TRIM(GL_Paste!$M879)&lt;&gt;"",TRIM(GL_Paste!$M879),IFERROR(MID(GL_Paste!$I879,FIND("[",GL_Paste!$I879)+1,FIND("]",GL_Paste!$I879)-FIND("[",GL_Paste!$I879)-1),"")))</f>
        <v/>
      </c>
      <c r="D882">
        <f>IF(GL_Paste!$B879="","",IFERROR(INDEX(DeptName,MATCH($C882,DeptTag,0)),"UNALLOCATED"))</f>
        <v/>
      </c>
      <c r="E882">
        <f>IF(GL_Paste!$B879="","",IFERROR(INDEX(AcctCat,MATCH(GL_Paste!$B879&amp;"",AcctCode,0)),"UNKNOWN"))</f>
        <v/>
      </c>
      <c r="F882">
        <f>IF(GL_Paste!$B879="","",IFERROR(INDEX(AcctSub,MATCH(GL_Paste!$B879&amp;"",AcctCode,0)),"UNKNOWN"))</f>
        <v/>
      </c>
    </row>
    <row r="883">
      <c r="A883" s="40">
        <f>IF(GL_Paste!$B880="","",N(GL_Paste!$H880)-N(GL_Paste!$G880))</f>
        <v/>
      </c>
      <c r="B883" s="43">
        <f>IF(GL_Paste!$B880="","",DATE(YEAR(GL_Paste!$E880),MONTH(GL_Paste!$E880),1))</f>
        <v/>
      </c>
      <c r="C883">
        <f>IF(GL_Paste!$B880="","",IF(TRIM(GL_Paste!$M880)&lt;&gt;"",TRIM(GL_Paste!$M880),IFERROR(MID(GL_Paste!$I880,FIND("[",GL_Paste!$I880)+1,FIND("]",GL_Paste!$I880)-FIND("[",GL_Paste!$I880)-1),"")))</f>
        <v/>
      </c>
      <c r="D883">
        <f>IF(GL_Paste!$B880="","",IFERROR(INDEX(DeptName,MATCH($C883,DeptTag,0)),"UNALLOCATED"))</f>
        <v/>
      </c>
      <c r="E883">
        <f>IF(GL_Paste!$B880="","",IFERROR(INDEX(AcctCat,MATCH(GL_Paste!$B880&amp;"",AcctCode,0)),"UNKNOWN"))</f>
        <v/>
      </c>
      <c r="F883">
        <f>IF(GL_Paste!$B880="","",IFERROR(INDEX(AcctSub,MATCH(GL_Paste!$B880&amp;"",AcctCode,0)),"UNKNOWN"))</f>
        <v/>
      </c>
    </row>
    <row r="884">
      <c r="A884" s="40">
        <f>IF(GL_Paste!$B881="","",N(GL_Paste!$H881)-N(GL_Paste!$G881))</f>
        <v/>
      </c>
      <c r="B884" s="43">
        <f>IF(GL_Paste!$B881="","",DATE(YEAR(GL_Paste!$E881),MONTH(GL_Paste!$E881),1))</f>
        <v/>
      </c>
      <c r="C884">
        <f>IF(GL_Paste!$B881="","",IF(TRIM(GL_Paste!$M881)&lt;&gt;"",TRIM(GL_Paste!$M881),IFERROR(MID(GL_Paste!$I881,FIND("[",GL_Paste!$I881)+1,FIND("]",GL_Paste!$I881)-FIND("[",GL_Paste!$I881)-1),"")))</f>
        <v/>
      </c>
      <c r="D884">
        <f>IF(GL_Paste!$B881="","",IFERROR(INDEX(DeptName,MATCH($C884,DeptTag,0)),"UNALLOCATED"))</f>
        <v/>
      </c>
      <c r="E884">
        <f>IF(GL_Paste!$B881="","",IFERROR(INDEX(AcctCat,MATCH(GL_Paste!$B881&amp;"",AcctCode,0)),"UNKNOWN"))</f>
        <v/>
      </c>
      <c r="F884">
        <f>IF(GL_Paste!$B881="","",IFERROR(INDEX(AcctSub,MATCH(GL_Paste!$B881&amp;"",AcctCode,0)),"UNKNOWN"))</f>
        <v/>
      </c>
    </row>
    <row r="885">
      <c r="A885" s="40">
        <f>IF(GL_Paste!$B882="","",N(GL_Paste!$H882)-N(GL_Paste!$G882))</f>
        <v/>
      </c>
      <c r="B885" s="43">
        <f>IF(GL_Paste!$B882="","",DATE(YEAR(GL_Paste!$E882),MONTH(GL_Paste!$E882),1))</f>
        <v/>
      </c>
      <c r="C885">
        <f>IF(GL_Paste!$B882="","",IF(TRIM(GL_Paste!$M882)&lt;&gt;"",TRIM(GL_Paste!$M882),IFERROR(MID(GL_Paste!$I882,FIND("[",GL_Paste!$I882)+1,FIND("]",GL_Paste!$I882)-FIND("[",GL_Paste!$I882)-1),"")))</f>
        <v/>
      </c>
      <c r="D885">
        <f>IF(GL_Paste!$B882="","",IFERROR(INDEX(DeptName,MATCH($C885,DeptTag,0)),"UNALLOCATED"))</f>
        <v/>
      </c>
      <c r="E885">
        <f>IF(GL_Paste!$B882="","",IFERROR(INDEX(AcctCat,MATCH(GL_Paste!$B882&amp;"",AcctCode,0)),"UNKNOWN"))</f>
        <v/>
      </c>
      <c r="F885">
        <f>IF(GL_Paste!$B882="","",IFERROR(INDEX(AcctSub,MATCH(GL_Paste!$B882&amp;"",AcctCode,0)),"UNKNOWN"))</f>
        <v/>
      </c>
    </row>
    <row r="886">
      <c r="A886" s="40">
        <f>IF(GL_Paste!$B883="","",N(GL_Paste!$H883)-N(GL_Paste!$G883))</f>
        <v/>
      </c>
      <c r="B886" s="43">
        <f>IF(GL_Paste!$B883="","",DATE(YEAR(GL_Paste!$E883),MONTH(GL_Paste!$E883),1))</f>
        <v/>
      </c>
      <c r="C886">
        <f>IF(GL_Paste!$B883="","",IF(TRIM(GL_Paste!$M883)&lt;&gt;"",TRIM(GL_Paste!$M883),IFERROR(MID(GL_Paste!$I883,FIND("[",GL_Paste!$I883)+1,FIND("]",GL_Paste!$I883)-FIND("[",GL_Paste!$I883)-1),"")))</f>
        <v/>
      </c>
      <c r="D886">
        <f>IF(GL_Paste!$B883="","",IFERROR(INDEX(DeptName,MATCH($C886,DeptTag,0)),"UNALLOCATED"))</f>
        <v/>
      </c>
      <c r="E886">
        <f>IF(GL_Paste!$B883="","",IFERROR(INDEX(AcctCat,MATCH(GL_Paste!$B883&amp;"",AcctCode,0)),"UNKNOWN"))</f>
        <v/>
      </c>
      <c r="F886">
        <f>IF(GL_Paste!$B883="","",IFERROR(INDEX(AcctSub,MATCH(GL_Paste!$B883&amp;"",AcctCode,0)),"UNKNOWN"))</f>
        <v/>
      </c>
    </row>
    <row r="887">
      <c r="A887" s="40">
        <f>IF(GL_Paste!$B884="","",N(GL_Paste!$H884)-N(GL_Paste!$G884))</f>
        <v/>
      </c>
      <c r="B887" s="43">
        <f>IF(GL_Paste!$B884="","",DATE(YEAR(GL_Paste!$E884),MONTH(GL_Paste!$E884),1))</f>
        <v/>
      </c>
      <c r="C887">
        <f>IF(GL_Paste!$B884="","",IF(TRIM(GL_Paste!$M884)&lt;&gt;"",TRIM(GL_Paste!$M884),IFERROR(MID(GL_Paste!$I884,FIND("[",GL_Paste!$I884)+1,FIND("]",GL_Paste!$I884)-FIND("[",GL_Paste!$I884)-1),"")))</f>
        <v/>
      </c>
      <c r="D887">
        <f>IF(GL_Paste!$B884="","",IFERROR(INDEX(DeptName,MATCH($C887,DeptTag,0)),"UNALLOCATED"))</f>
        <v/>
      </c>
      <c r="E887">
        <f>IF(GL_Paste!$B884="","",IFERROR(INDEX(AcctCat,MATCH(GL_Paste!$B884&amp;"",AcctCode,0)),"UNKNOWN"))</f>
        <v/>
      </c>
      <c r="F887">
        <f>IF(GL_Paste!$B884="","",IFERROR(INDEX(AcctSub,MATCH(GL_Paste!$B884&amp;"",AcctCode,0)),"UNKNOWN"))</f>
        <v/>
      </c>
    </row>
    <row r="888">
      <c r="A888" s="40">
        <f>IF(GL_Paste!$B885="","",N(GL_Paste!$H885)-N(GL_Paste!$G885))</f>
        <v/>
      </c>
      <c r="B888" s="43">
        <f>IF(GL_Paste!$B885="","",DATE(YEAR(GL_Paste!$E885),MONTH(GL_Paste!$E885),1))</f>
        <v/>
      </c>
      <c r="C888">
        <f>IF(GL_Paste!$B885="","",IF(TRIM(GL_Paste!$M885)&lt;&gt;"",TRIM(GL_Paste!$M885),IFERROR(MID(GL_Paste!$I885,FIND("[",GL_Paste!$I885)+1,FIND("]",GL_Paste!$I885)-FIND("[",GL_Paste!$I885)-1),"")))</f>
        <v/>
      </c>
      <c r="D888">
        <f>IF(GL_Paste!$B885="","",IFERROR(INDEX(DeptName,MATCH($C888,DeptTag,0)),"UNALLOCATED"))</f>
        <v/>
      </c>
      <c r="E888">
        <f>IF(GL_Paste!$B885="","",IFERROR(INDEX(AcctCat,MATCH(GL_Paste!$B885&amp;"",AcctCode,0)),"UNKNOWN"))</f>
        <v/>
      </c>
      <c r="F888">
        <f>IF(GL_Paste!$B885="","",IFERROR(INDEX(AcctSub,MATCH(GL_Paste!$B885&amp;"",AcctCode,0)),"UNKNOWN"))</f>
        <v/>
      </c>
    </row>
    <row r="889">
      <c r="A889" s="40">
        <f>IF(GL_Paste!$B886="","",N(GL_Paste!$H886)-N(GL_Paste!$G886))</f>
        <v/>
      </c>
      <c r="B889" s="43">
        <f>IF(GL_Paste!$B886="","",DATE(YEAR(GL_Paste!$E886),MONTH(GL_Paste!$E886),1))</f>
        <v/>
      </c>
      <c r="C889">
        <f>IF(GL_Paste!$B886="","",IF(TRIM(GL_Paste!$M886)&lt;&gt;"",TRIM(GL_Paste!$M886),IFERROR(MID(GL_Paste!$I886,FIND("[",GL_Paste!$I886)+1,FIND("]",GL_Paste!$I886)-FIND("[",GL_Paste!$I886)-1),"")))</f>
        <v/>
      </c>
      <c r="D889">
        <f>IF(GL_Paste!$B886="","",IFERROR(INDEX(DeptName,MATCH($C889,DeptTag,0)),"UNALLOCATED"))</f>
        <v/>
      </c>
      <c r="E889">
        <f>IF(GL_Paste!$B886="","",IFERROR(INDEX(AcctCat,MATCH(GL_Paste!$B886&amp;"",AcctCode,0)),"UNKNOWN"))</f>
        <v/>
      </c>
      <c r="F889">
        <f>IF(GL_Paste!$B886="","",IFERROR(INDEX(AcctSub,MATCH(GL_Paste!$B886&amp;"",AcctCode,0)),"UNKNOWN"))</f>
        <v/>
      </c>
    </row>
    <row r="890">
      <c r="A890" s="40">
        <f>IF(GL_Paste!$B887="","",N(GL_Paste!$H887)-N(GL_Paste!$G887))</f>
        <v/>
      </c>
      <c r="B890" s="43">
        <f>IF(GL_Paste!$B887="","",DATE(YEAR(GL_Paste!$E887),MONTH(GL_Paste!$E887),1))</f>
        <v/>
      </c>
      <c r="C890">
        <f>IF(GL_Paste!$B887="","",IF(TRIM(GL_Paste!$M887)&lt;&gt;"",TRIM(GL_Paste!$M887),IFERROR(MID(GL_Paste!$I887,FIND("[",GL_Paste!$I887)+1,FIND("]",GL_Paste!$I887)-FIND("[",GL_Paste!$I887)-1),"")))</f>
        <v/>
      </c>
      <c r="D890">
        <f>IF(GL_Paste!$B887="","",IFERROR(INDEX(DeptName,MATCH($C890,DeptTag,0)),"UNALLOCATED"))</f>
        <v/>
      </c>
      <c r="E890">
        <f>IF(GL_Paste!$B887="","",IFERROR(INDEX(AcctCat,MATCH(GL_Paste!$B887&amp;"",AcctCode,0)),"UNKNOWN"))</f>
        <v/>
      </c>
      <c r="F890">
        <f>IF(GL_Paste!$B887="","",IFERROR(INDEX(AcctSub,MATCH(GL_Paste!$B887&amp;"",AcctCode,0)),"UNKNOWN"))</f>
        <v/>
      </c>
    </row>
    <row r="891">
      <c r="A891" s="40">
        <f>IF(GL_Paste!$B888="","",N(GL_Paste!$H888)-N(GL_Paste!$G888))</f>
        <v/>
      </c>
      <c r="B891" s="43">
        <f>IF(GL_Paste!$B888="","",DATE(YEAR(GL_Paste!$E888),MONTH(GL_Paste!$E888),1))</f>
        <v/>
      </c>
      <c r="C891">
        <f>IF(GL_Paste!$B888="","",IF(TRIM(GL_Paste!$M888)&lt;&gt;"",TRIM(GL_Paste!$M888),IFERROR(MID(GL_Paste!$I888,FIND("[",GL_Paste!$I888)+1,FIND("]",GL_Paste!$I888)-FIND("[",GL_Paste!$I888)-1),"")))</f>
        <v/>
      </c>
      <c r="D891">
        <f>IF(GL_Paste!$B888="","",IFERROR(INDEX(DeptName,MATCH($C891,DeptTag,0)),"UNALLOCATED"))</f>
        <v/>
      </c>
      <c r="E891">
        <f>IF(GL_Paste!$B888="","",IFERROR(INDEX(AcctCat,MATCH(GL_Paste!$B888&amp;"",AcctCode,0)),"UNKNOWN"))</f>
        <v/>
      </c>
      <c r="F891">
        <f>IF(GL_Paste!$B888="","",IFERROR(INDEX(AcctSub,MATCH(GL_Paste!$B888&amp;"",AcctCode,0)),"UNKNOWN"))</f>
        <v/>
      </c>
    </row>
    <row r="892">
      <c r="A892" s="40">
        <f>IF(GL_Paste!$B889="","",N(GL_Paste!$H889)-N(GL_Paste!$G889))</f>
        <v/>
      </c>
      <c r="B892" s="43">
        <f>IF(GL_Paste!$B889="","",DATE(YEAR(GL_Paste!$E889),MONTH(GL_Paste!$E889),1))</f>
        <v/>
      </c>
      <c r="C892">
        <f>IF(GL_Paste!$B889="","",IF(TRIM(GL_Paste!$M889)&lt;&gt;"",TRIM(GL_Paste!$M889),IFERROR(MID(GL_Paste!$I889,FIND("[",GL_Paste!$I889)+1,FIND("]",GL_Paste!$I889)-FIND("[",GL_Paste!$I889)-1),"")))</f>
        <v/>
      </c>
      <c r="D892">
        <f>IF(GL_Paste!$B889="","",IFERROR(INDEX(DeptName,MATCH($C892,DeptTag,0)),"UNALLOCATED"))</f>
        <v/>
      </c>
      <c r="E892">
        <f>IF(GL_Paste!$B889="","",IFERROR(INDEX(AcctCat,MATCH(GL_Paste!$B889&amp;"",AcctCode,0)),"UNKNOWN"))</f>
        <v/>
      </c>
      <c r="F892">
        <f>IF(GL_Paste!$B889="","",IFERROR(INDEX(AcctSub,MATCH(GL_Paste!$B889&amp;"",AcctCode,0)),"UNKNOWN"))</f>
        <v/>
      </c>
    </row>
    <row r="893">
      <c r="A893" s="40">
        <f>IF(GL_Paste!$B890="","",N(GL_Paste!$H890)-N(GL_Paste!$G890))</f>
        <v/>
      </c>
      <c r="B893" s="43">
        <f>IF(GL_Paste!$B890="","",DATE(YEAR(GL_Paste!$E890),MONTH(GL_Paste!$E890),1))</f>
        <v/>
      </c>
      <c r="C893">
        <f>IF(GL_Paste!$B890="","",IF(TRIM(GL_Paste!$M890)&lt;&gt;"",TRIM(GL_Paste!$M890),IFERROR(MID(GL_Paste!$I890,FIND("[",GL_Paste!$I890)+1,FIND("]",GL_Paste!$I890)-FIND("[",GL_Paste!$I890)-1),"")))</f>
        <v/>
      </c>
      <c r="D893">
        <f>IF(GL_Paste!$B890="","",IFERROR(INDEX(DeptName,MATCH($C893,DeptTag,0)),"UNALLOCATED"))</f>
        <v/>
      </c>
      <c r="E893">
        <f>IF(GL_Paste!$B890="","",IFERROR(INDEX(AcctCat,MATCH(GL_Paste!$B890&amp;"",AcctCode,0)),"UNKNOWN"))</f>
        <v/>
      </c>
      <c r="F893">
        <f>IF(GL_Paste!$B890="","",IFERROR(INDEX(AcctSub,MATCH(GL_Paste!$B890&amp;"",AcctCode,0)),"UNKNOWN"))</f>
        <v/>
      </c>
    </row>
    <row r="894">
      <c r="A894" s="40">
        <f>IF(GL_Paste!$B891="","",N(GL_Paste!$H891)-N(GL_Paste!$G891))</f>
        <v/>
      </c>
      <c r="B894" s="43">
        <f>IF(GL_Paste!$B891="","",DATE(YEAR(GL_Paste!$E891),MONTH(GL_Paste!$E891),1))</f>
        <v/>
      </c>
      <c r="C894">
        <f>IF(GL_Paste!$B891="","",IF(TRIM(GL_Paste!$M891)&lt;&gt;"",TRIM(GL_Paste!$M891),IFERROR(MID(GL_Paste!$I891,FIND("[",GL_Paste!$I891)+1,FIND("]",GL_Paste!$I891)-FIND("[",GL_Paste!$I891)-1),"")))</f>
        <v/>
      </c>
      <c r="D894">
        <f>IF(GL_Paste!$B891="","",IFERROR(INDEX(DeptName,MATCH($C894,DeptTag,0)),"UNALLOCATED"))</f>
        <v/>
      </c>
      <c r="E894">
        <f>IF(GL_Paste!$B891="","",IFERROR(INDEX(AcctCat,MATCH(GL_Paste!$B891&amp;"",AcctCode,0)),"UNKNOWN"))</f>
        <v/>
      </c>
      <c r="F894">
        <f>IF(GL_Paste!$B891="","",IFERROR(INDEX(AcctSub,MATCH(GL_Paste!$B891&amp;"",AcctCode,0)),"UNKNOWN"))</f>
        <v/>
      </c>
    </row>
    <row r="895">
      <c r="A895" s="40">
        <f>IF(GL_Paste!$B892="","",N(GL_Paste!$H892)-N(GL_Paste!$G892))</f>
        <v/>
      </c>
      <c r="B895" s="43">
        <f>IF(GL_Paste!$B892="","",DATE(YEAR(GL_Paste!$E892),MONTH(GL_Paste!$E892),1))</f>
        <v/>
      </c>
      <c r="C895">
        <f>IF(GL_Paste!$B892="","",IF(TRIM(GL_Paste!$M892)&lt;&gt;"",TRIM(GL_Paste!$M892),IFERROR(MID(GL_Paste!$I892,FIND("[",GL_Paste!$I892)+1,FIND("]",GL_Paste!$I892)-FIND("[",GL_Paste!$I892)-1),"")))</f>
        <v/>
      </c>
      <c r="D895">
        <f>IF(GL_Paste!$B892="","",IFERROR(INDEX(DeptName,MATCH($C895,DeptTag,0)),"UNALLOCATED"))</f>
        <v/>
      </c>
      <c r="E895">
        <f>IF(GL_Paste!$B892="","",IFERROR(INDEX(AcctCat,MATCH(GL_Paste!$B892&amp;"",AcctCode,0)),"UNKNOWN"))</f>
        <v/>
      </c>
      <c r="F895">
        <f>IF(GL_Paste!$B892="","",IFERROR(INDEX(AcctSub,MATCH(GL_Paste!$B892&amp;"",AcctCode,0)),"UNKNOWN"))</f>
        <v/>
      </c>
    </row>
    <row r="896">
      <c r="A896" s="40">
        <f>IF(GL_Paste!$B893="","",N(GL_Paste!$H893)-N(GL_Paste!$G893))</f>
        <v/>
      </c>
      <c r="B896" s="43">
        <f>IF(GL_Paste!$B893="","",DATE(YEAR(GL_Paste!$E893),MONTH(GL_Paste!$E893),1))</f>
        <v/>
      </c>
      <c r="C896">
        <f>IF(GL_Paste!$B893="","",IF(TRIM(GL_Paste!$M893)&lt;&gt;"",TRIM(GL_Paste!$M893),IFERROR(MID(GL_Paste!$I893,FIND("[",GL_Paste!$I893)+1,FIND("]",GL_Paste!$I893)-FIND("[",GL_Paste!$I893)-1),"")))</f>
        <v/>
      </c>
      <c r="D896">
        <f>IF(GL_Paste!$B893="","",IFERROR(INDEX(DeptName,MATCH($C896,DeptTag,0)),"UNALLOCATED"))</f>
        <v/>
      </c>
      <c r="E896">
        <f>IF(GL_Paste!$B893="","",IFERROR(INDEX(AcctCat,MATCH(GL_Paste!$B893&amp;"",AcctCode,0)),"UNKNOWN"))</f>
        <v/>
      </c>
      <c r="F896">
        <f>IF(GL_Paste!$B893="","",IFERROR(INDEX(AcctSub,MATCH(GL_Paste!$B893&amp;"",AcctCode,0)),"UNKNOWN"))</f>
        <v/>
      </c>
    </row>
    <row r="897">
      <c r="A897" s="40">
        <f>IF(GL_Paste!$B894="","",N(GL_Paste!$H894)-N(GL_Paste!$G894))</f>
        <v/>
      </c>
      <c r="B897" s="43">
        <f>IF(GL_Paste!$B894="","",DATE(YEAR(GL_Paste!$E894),MONTH(GL_Paste!$E894),1))</f>
        <v/>
      </c>
      <c r="C897">
        <f>IF(GL_Paste!$B894="","",IF(TRIM(GL_Paste!$M894)&lt;&gt;"",TRIM(GL_Paste!$M894),IFERROR(MID(GL_Paste!$I894,FIND("[",GL_Paste!$I894)+1,FIND("]",GL_Paste!$I894)-FIND("[",GL_Paste!$I894)-1),"")))</f>
        <v/>
      </c>
      <c r="D897">
        <f>IF(GL_Paste!$B894="","",IFERROR(INDEX(DeptName,MATCH($C897,DeptTag,0)),"UNALLOCATED"))</f>
        <v/>
      </c>
      <c r="E897">
        <f>IF(GL_Paste!$B894="","",IFERROR(INDEX(AcctCat,MATCH(GL_Paste!$B894&amp;"",AcctCode,0)),"UNKNOWN"))</f>
        <v/>
      </c>
      <c r="F897">
        <f>IF(GL_Paste!$B894="","",IFERROR(INDEX(AcctSub,MATCH(GL_Paste!$B894&amp;"",AcctCode,0)),"UNKNOWN"))</f>
        <v/>
      </c>
    </row>
    <row r="898">
      <c r="A898" s="40">
        <f>IF(GL_Paste!$B895="","",N(GL_Paste!$H895)-N(GL_Paste!$G895))</f>
        <v/>
      </c>
      <c r="B898" s="43">
        <f>IF(GL_Paste!$B895="","",DATE(YEAR(GL_Paste!$E895),MONTH(GL_Paste!$E895),1))</f>
        <v/>
      </c>
      <c r="C898">
        <f>IF(GL_Paste!$B895="","",IF(TRIM(GL_Paste!$M895)&lt;&gt;"",TRIM(GL_Paste!$M895),IFERROR(MID(GL_Paste!$I895,FIND("[",GL_Paste!$I895)+1,FIND("]",GL_Paste!$I895)-FIND("[",GL_Paste!$I895)-1),"")))</f>
        <v/>
      </c>
      <c r="D898">
        <f>IF(GL_Paste!$B895="","",IFERROR(INDEX(DeptName,MATCH($C898,DeptTag,0)),"UNALLOCATED"))</f>
        <v/>
      </c>
      <c r="E898">
        <f>IF(GL_Paste!$B895="","",IFERROR(INDEX(AcctCat,MATCH(GL_Paste!$B895&amp;"",AcctCode,0)),"UNKNOWN"))</f>
        <v/>
      </c>
      <c r="F898">
        <f>IF(GL_Paste!$B895="","",IFERROR(INDEX(AcctSub,MATCH(GL_Paste!$B895&amp;"",AcctCode,0)),"UNKNOWN"))</f>
        <v/>
      </c>
    </row>
    <row r="899">
      <c r="A899" s="40">
        <f>IF(GL_Paste!$B896="","",N(GL_Paste!$H896)-N(GL_Paste!$G896))</f>
        <v/>
      </c>
      <c r="B899" s="43">
        <f>IF(GL_Paste!$B896="","",DATE(YEAR(GL_Paste!$E896),MONTH(GL_Paste!$E896),1))</f>
        <v/>
      </c>
      <c r="C899">
        <f>IF(GL_Paste!$B896="","",IF(TRIM(GL_Paste!$M896)&lt;&gt;"",TRIM(GL_Paste!$M896),IFERROR(MID(GL_Paste!$I896,FIND("[",GL_Paste!$I896)+1,FIND("]",GL_Paste!$I896)-FIND("[",GL_Paste!$I896)-1),"")))</f>
        <v/>
      </c>
      <c r="D899">
        <f>IF(GL_Paste!$B896="","",IFERROR(INDEX(DeptName,MATCH($C899,DeptTag,0)),"UNALLOCATED"))</f>
        <v/>
      </c>
      <c r="E899">
        <f>IF(GL_Paste!$B896="","",IFERROR(INDEX(AcctCat,MATCH(GL_Paste!$B896&amp;"",AcctCode,0)),"UNKNOWN"))</f>
        <v/>
      </c>
      <c r="F899">
        <f>IF(GL_Paste!$B896="","",IFERROR(INDEX(AcctSub,MATCH(GL_Paste!$B896&amp;"",AcctCode,0)),"UNKNOWN"))</f>
        <v/>
      </c>
    </row>
    <row r="900">
      <c r="A900" s="40">
        <f>IF(GL_Paste!$B897="","",N(GL_Paste!$H897)-N(GL_Paste!$G897))</f>
        <v/>
      </c>
      <c r="B900" s="43">
        <f>IF(GL_Paste!$B897="","",DATE(YEAR(GL_Paste!$E897),MONTH(GL_Paste!$E897),1))</f>
        <v/>
      </c>
      <c r="C900">
        <f>IF(GL_Paste!$B897="","",IF(TRIM(GL_Paste!$M897)&lt;&gt;"",TRIM(GL_Paste!$M897),IFERROR(MID(GL_Paste!$I897,FIND("[",GL_Paste!$I897)+1,FIND("]",GL_Paste!$I897)-FIND("[",GL_Paste!$I897)-1),"")))</f>
        <v/>
      </c>
      <c r="D900">
        <f>IF(GL_Paste!$B897="","",IFERROR(INDEX(DeptName,MATCH($C900,DeptTag,0)),"UNALLOCATED"))</f>
        <v/>
      </c>
      <c r="E900">
        <f>IF(GL_Paste!$B897="","",IFERROR(INDEX(AcctCat,MATCH(GL_Paste!$B897&amp;"",AcctCode,0)),"UNKNOWN"))</f>
        <v/>
      </c>
      <c r="F900">
        <f>IF(GL_Paste!$B897="","",IFERROR(INDEX(AcctSub,MATCH(GL_Paste!$B897&amp;"",AcctCode,0)),"UNKNOWN"))</f>
        <v/>
      </c>
    </row>
    <row r="901">
      <c r="A901" s="40">
        <f>IF(GL_Paste!$B898="","",N(GL_Paste!$H898)-N(GL_Paste!$G898))</f>
        <v/>
      </c>
      <c r="B901" s="43">
        <f>IF(GL_Paste!$B898="","",DATE(YEAR(GL_Paste!$E898),MONTH(GL_Paste!$E898),1))</f>
        <v/>
      </c>
      <c r="C901">
        <f>IF(GL_Paste!$B898="","",IF(TRIM(GL_Paste!$M898)&lt;&gt;"",TRIM(GL_Paste!$M898),IFERROR(MID(GL_Paste!$I898,FIND("[",GL_Paste!$I898)+1,FIND("]",GL_Paste!$I898)-FIND("[",GL_Paste!$I898)-1),"")))</f>
        <v/>
      </c>
      <c r="D901">
        <f>IF(GL_Paste!$B898="","",IFERROR(INDEX(DeptName,MATCH($C901,DeptTag,0)),"UNALLOCATED"))</f>
        <v/>
      </c>
      <c r="E901">
        <f>IF(GL_Paste!$B898="","",IFERROR(INDEX(AcctCat,MATCH(GL_Paste!$B898&amp;"",AcctCode,0)),"UNKNOWN"))</f>
        <v/>
      </c>
      <c r="F901">
        <f>IF(GL_Paste!$B898="","",IFERROR(INDEX(AcctSub,MATCH(GL_Paste!$B898&amp;"",AcctCode,0)),"UNKNOWN"))</f>
        <v/>
      </c>
    </row>
    <row r="902">
      <c r="A902" s="40">
        <f>IF(GL_Paste!$B899="","",N(GL_Paste!$H899)-N(GL_Paste!$G899))</f>
        <v/>
      </c>
      <c r="B902" s="43">
        <f>IF(GL_Paste!$B899="","",DATE(YEAR(GL_Paste!$E899),MONTH(GL_Paste!$E899),1))</f>
        <v/>
      </c>
      <c r="C902">
        <f>IF(GL_Paste!$B899="","",IF(TRIM(GL_Paste!$M899)&lt;&gt;"",TRIM(GL_Paste!$M899),IFERROR(MID(GL_Paste!$I899,FIND("[",GL_Paste!$I899)+1,FIND("]",GL_Paste!$I899)-FIND("[",GL_Paste!$I899)-1),"")))</f>
        <v/>
      </c>
      <c r="D902">
        <f>IF(GL_Paste!$B899="","",IFERROR(INDEX(DeptName,MATCH($C902,DeptTag,0)),"UNALLOCATED"))</f>
        <v/>
      </c>
      <c r="E902">
        <f>IF(GL_Paste!$B899="","",IFERROR(INDEX(AcctCat,MATCH(GL_Paste!$B899&amp;"",AcctCode,0)),"UNKNOWN"))</f>
        <v/>
      </c>
      <c r="F902">
        <f>IF(GL_Paste!$B899="","",IFERROR(INDEX(AcctSub,MATCH(GL_Paste!$B899&amp;"",AcctCode,0)),"UNKNOWN"))</f>
        <v/>
      </c>
    </row>
    <row r="903">
      <c r="A903" s="40">
        <f>IF(GL_Paste!$B900="","",N(GL_Paste!$H900)-N(GL_Paste!$G900))</f>
        <v/>
      </c>
      <c r="B903" s="43">
        <f>IF(GL_Paste!$B900="","",DATE(YEAR(GL_Paste!$E900),MONTH(GL_Paste!$E900),1))</f>
        <v/>
      </c>
      <c r="C903">
        <f>IF(GL_Paste!$B900="","",IF(TRIM(GL_Paste!$M900)&lt;&gt;"",TRIM(GL_Paste!$M900),IFERROR(MID(GL_Paste!$I900,FIND("[",GL_Paste!$I900)+1,FIND("]",GL_Paste!$I900)-FIND("[",GL_Paste!$I900)-1),"")))</f>
        <v/>
      </c>
      <c r="D903">
        <f>IF(GL_Paste!$B900="","",IFERROR(INDEX(DeptName,MATCH($C903,DeptTag,0)),"UNALLOCATED"))</f>
        <v/>
      </c>
      <c r="E903">
        <f>IF(GL_Paste!$B900="","",IFERROR(INDEX(AcctCat,MATCH(GL_Paste!$B900&amp;"",AcctCode,0)),"UNKNOWN"))</f>
        <v/>
      </c>
      <c r="F903">
        <f>IF(GL_Paste!$B900="","",IFERROR(INDEX(AcctSub,MATCH(GL_Paste!$B900&amp;"",AcctCode,0)),"UNKNOWN"))</f>
        <v/>
      </c>
    </row>
    <row r="904">
      <c r="A904" s="40">
        <f>IF(GL_Paste!$B901="","",N(GL_Paste!$H901)-N(GL_Paste!$G901))</f>
        <v/>
      </c>
      <c r="B904" s="43">
        <f>IF(GL_Paste!$B901="","",DATE(YEAR(GL_Paste!$E901),MONTH(GL_Paste!$E901),1))</f>
        <v/>
      </c>
      <c r="C904">
        <f>IF(GL_Paste!$B901="","",IF(TRIM(GL_Paste!$M901)&lt;&gt;"",TRIM(GL_Paste!$M901),IFERROR(MID(GL_Paste!$I901,FIND("[",GL_Paste!$I901)+1,FIND("]",GL_Paste!$I901)-FIND("[",GL_Paste!$I901)-1),"")))</f>
        <v/>
      </c>
      <c r="D904">
        <f>IF(GL_Paste!$B901="","",IFERROR(INDEX(DeptName,MATCH($C904,DeptTag,0)),"UNALLOCATED"))</f>
        <v/>
      </c>
      <c r="E904">
        <f>IF(GL_Paste!$B901="","",IFERROR(INDEX(AcctCat,MATCH(GL_Paste!$B901&amp;"",AcctCode,0)),"UNKNOWN"))</f>
        <v/>
      </c>
      <c r="F904">
        <f>IF(GL_Paste!$B901="","",IFERROR(INDEX(AcctSub,MATCH(GL_Paste!$B901&amp;"",AcctCode,0)),"UNKNOWN"))</f>
        <v/>
      </c>
    </row>
    <row r="905">
      <c r="A905" s="40">
        <f>IF(GL_Paste!$B902="","",N(GL_Paste!$H902)-N(GL_Paste!$G902))</f>
        <v/>
      </c>
      <c r="B905" s="43">
        <f>IF(GL_Paste!$B902="","",DATE(YEAR(GL_Paste!$E902),MONTH(GL_Paste!$E902),1))</f>
        <v/>
      </c>
      <c r="C905">
        <f>IF(GL_Paste!$B902="","",IF(TRIM(GL_Paste!$M902)&lt;&gt;"",TRIM(GL_Paste!$M902),IFERROR(MID(GL_Paste!$I902,FIND("[",GL_Paste!$I902)+1,FIND("]",GL_Paste!$I902)-FIND("[",GL_Paste!$I902)-1),"")))</f>
        <v/>
      </c>
      <c r="D905">
        <f>IF(GL_Paste!$B902="","",IFERROR(INDEX(DeptName,MATCH($C905,DeptTag,0)),"UNALLOCATED"))</f>
        <v/>
      </c>
      <c r="E905">
        <f>IF(GL_Paste!$B902="","",IFERROR(INDEX(AcctCat,MATCH(GL_Paste!$B902&amp;"",AcctCode,0)),"UNKNOWN"))</f>
        <v/>
      </c>
      <c r="F905">
        <f>IF(GL_Paste!$B902="","",IFERROR(INDEX(AcctSub,MATCH(GL_Paste!$B902&amp;"",AcctCode,0)),"UNKNOWN"))</f>
        <v/>
      </c>
    </row>
    <row r="906">
      <c r="A906" s="40">
        <f>IF(GL_Paste!$B903="","",N(GL_Paste!$H903)-N(GL_Paste!$G903))</f>
        <v/>
      </c>
      <c r="B906" s="43">
        <f>IF(GL_Paste!$B903="","",DATE(YEAR(GL_Paste!$E903),MONTH(GL_Paste!$E903),1))</f>
        <v/>
      </c>
      <c r="C906">
        <f>IF(GL_Paste!$B903="","",IF(TRIM(GL_Paste!$M903)&lt;&gt;"",TRIM(GL_Paste!$M903),IFERROR(MID(GL_Paste!$I903,FIND("[",GL_Paste!$I903)+1,FIND("]",GL_Paste!$I903)-FIND("[",GL_Paste!$I903)-1),"")))</f>
        <v/>
      </c>
      <c r="D906">
        <f>IF(GL_Paste!$B903="","",IFERROR(INDEX(DeptName,MATCH($C906,DeptTag,0)),"UNALLOCATED"))</f>
        <v/>
      </c>
      <c r="E906">
        <f>IF(GL_Paste!$B903="","",IFERROR(INDEX(AcctCat,MATCH(GL_Paste!$B903&amp;"",AcctCode,0)),"UNKNOWN"))</f>
        <v/>
      </c>
      <c r="F906">
        <f>IF(GL_Paste!$B903="","",IFERROR(INDEX(AcctSub,MATCH(GL_Paste!$B903&amp;"",AcctCode,0)),"UNKNOWN"))</f>
        <v/>
      </c>
    </row>
    <row r="907">
      <c r="A907" s="40">
        <f>IF(GL_Paste!$B904="","",N(GL_Paste!$H904)-N(GL_Paste!$G904))</f>
        <v/>
      </c>
      <c r="B907" s="43">
        <f>IF(GL_Paste!$B904="","",DATE(YEAR(GL_Paste!$E904),MONTH(GL_Paste!$E904),1))</f>
        <v/>
      </c>
      <c r="C907">
        <f>IF(GL_Paste!$B904="","",IF(TRIM(GL_Paste!$M904)&lt;&gt;"",TRIM(GL_Paste!$M904),IFERROR(MID(GL_Paste!$I904,FIND("[",GL_Paste!$I904)+1,FIND("]",GL_Paste!$I904)-FIND("[",GL_Paste!$I904)-1),"")))</f>
        <v/>
      </c>
      <c r="D907">
        <f>IF(GL_Paste!$B904="","",IFERROR(INDEX(DeptName,MATCH($C907,DeptTag,0)),"UNALLOCATED"))</f>
        <v/>
      </c>
      <c r="E907">
        <f>IF(GL_Paste!$B904="","",IFERROR(INDEX(AcctCat,MATCH(GL_Paste!$B904&amp;"",AcctCode,0)),"UNKNOWN"))</f>
        <v/>
      </c>
      <c r="F907">
        <f>IF(GL_Paste!$B904="","",IFERROR(INDEX(AcctSub,MATCH(GL_Paste!$B904&amp;"",AcctCode,0)),"UNKNOWN"))</f>
        <v/>
      </c>
    </row>
    <row r="908">
      <c r="A908" s="40">
        <f>IF(GL_Paste!$B905="","",N(GL_Paste!$H905)-N(GL_Paste!$G905))</f>
        <v/>
      </c>
      <c r="B908" s="43">
        <f>IF(GL_Paste!$B905="","",DATE(YEAR(GL_Paste!$E905),MONTH(GL_Paste!$E905),1))</f>
        <v/>
      </c>
      <c r="C908">
        <f>IF(GL_Paste!$B905="","",IF(TRIM(GL_Paste!$M905)&lt;&gt;"",TRIM(GL_Paste!$M905),IFERROR(MID(GL_Paste!$I905,FIND("[",GL_Paste!$I905)+1,FIND("]",GL_Paste!$I905)-FIND("[",GL_Paste!$I905)-1),"")))</f>
        <v/>
      </c>
      <c r="D908">
        <f>IF(GL_Paste!$B905="","",IFERROR(INDEX(DeptName,MATCH($C908,DeptTag,0)),"UNALLOCATED"))</f>
        <v/>
      </c>
      <c r="E908">
        <f>IF(GL_Paste!$B905="","",IFERROR(INDEX(AcctCat,MATCH(GL_Paste!$B905&amp;"",AcctCode,0)),"UNKNOWN"))</f>
        <v/>
      </c>
      <c r="F908">
        <f>IF(GL_Paste!$B905="","",IFERROR(INDEX(AcctSub,MATCH(GL_Paste!$B905&amp;"",AcctCode,0)),"UNKNOWN"))</f>
        <v/>
      </c>
    </row>
    <row r="909">
      <c r="A909" s="40">
        <f>IF(GL_Paste!$B906="","",N(GL_Paste!$H906)-N(GL_Paste!$G906))</f>
        <v/>
      </c>
      <c r="B909" s="43">
        <f>IF(GL_Paste!$B906="","",DATE(YEAR(GL_Paste!$E906),MONTH(GL_Paste!$E906),1))</f>
        <v/>
      </c>
      <c r="C909">
        <f>IF(GL_Paste!$B906="","",IF(TRIM(GL_Paste!$M906)&lt;&gt;"",TRIM(GL_Paste!$M906),IFERROR(MID(GL_Paste!$I906,FIND("[",GL_Paste!$I906)+1,FIND("]",GL_Paste!$I906)-FIND("[",GL_Paste!$I906)-1),"")))</f>
        <v/>
      </c>
      <c r="D909">
        <f>IF(GL_Paste!$B906="","",IFERROR(INDEX(DeptName,MATCH($C909,DeptTag,0)),"UNALLOCATED"))</f>
        <v/>
      </c>
      <c r="E909">
        <f>IF(GL_Paste!$B906="","",IFERROR(INDEX(AcctCat,MATCH(GL_Paste!$B906&amp;"",AcctCode,0)),"UNKNOWN"))</f>
        <v/>
      </c>
      <c r="F909">
        <f>IF(GL_Paste!$B906="","",IFERROR(INDEX(AcctSub,MATCH(GL_Paste!$B906&amp;"",AcctCode,0)),"UNKNOWN"))</f>
        <v/>
      </c>
    </row>
    <row r="910">
      <c r="A910" s="40">
        <f>IF(GL_Paste!$B907="","",N(GL_Paste!$H907)-N(GL_Paste!$G907))</f>
        <v/>
      </c>
      <c r="B910" s="43">
        <f>IF(GL_Paste!$B907="","",DATE(YEAR(GL_Paste!$E907),MONTH(GL_Paste!$E907),1))</f>
        <v/>
      </c>
      <c r="C910">
        <f>IF(GL_Paste!$B907="","",IF(TRIM(GL_Paste!$M907)&lt;&gt;"",TRIM(GL_Paste!$M907),IFERROR(MID(GL_Paste!$I907,FIND("[",GL_Paste!$I907)+1,FIND("]",GL_Paste!$I907)-FIND("[",GL_Paste!$I907)-1),"")))</f>
        <v/>
      </c>
      <c r="D910">
        <f>IF(GL_Paste!$B907="","",IFERROR(INDEX(DeptName,MATCH($C910,DeptTag,0)),"UNALLOCATED"))</f>
        <v/>
      </c>
      <c r="E910">
        <f>IF(GL_Paste!$B907="","",IFERROR(INDEX(AcctCat,MATCH(GL_Paste!$B907&amp;"",AcctCode,0)),"UNKNOWN"))</f>
        <v/>
      </c>
      <c r="F910">
        <f>IF(GL_Paste!$B907="","",IFERROR(INDEX(AcctSub,MATCH(GL_Paste!$B907&amp;"",AcctCode,0)),"UNKNOWN"))</f>
        <v/>
      </c>
    </row>
    <row r="911">
      <c r="A911" s="40">
        <f>IF(GL_Paste!$B908="","",N(GL_Paste!$H908)-N(GL_Paste!$G908))</f>
        <v/>
      </c>
      <c r="B911" s="43">
        <f>IF(GL_Paste!$B908="","",DATE(YEAR(GL_Paste!$E908),MONTH(GL_Paste!$E908),1))</f>
        <v/>
      </c>
      <c r="C911">
        <f>IF(GL_Paste!$B908="","",IF(TRIM(GL_Paste!$M908)&lt;&gt;"",TRIM(GL_Paste!$M908),IFERROR(MID(GL_Paste!$I908,FIND("[",GL_Paste!$I908)+1,FIND("]",GL_Paste!$I908)-FIND("[",GL_Paste!$I908)-1),"")))</f>
        <v/>
      </c>
      <c r="D911">
        <f>IF(GL_Paste!$B908="","",IFERROR(INDEX(DeptName,MATCH($C911,DeptTag,0)),"UNALLOCATED"))</f>
        <v/>
      </c>
      <c r="E911">
        <f>IF(GL_Paste!$B908="","",IFERROR(INDEX(AcctCat,MATCH(GL_Paste!$B908&amp;"",AcctCode,0)),"UNKNOWN"))</f>
        <v/>
      </c>
      <c r="F911">
        <f>IF(GL_Paste!$B908="","",IFERROR(INDEX(AcctSub,MATCH(GL_Paste!$B908&amp;"",AcctCode,0)),"UNKNOWN"))</f>
        <v/>
      </c>
    </row>
    <row r="912">
      <c r="A912" s="40">
        <f>IF(GL_Paste!$B909="","",N(GL_Paste!$H909)-N(GL_Paste!$G909))</f>
        <v/>
      </c>
      <c r="B912" s="43">
        <f>IF(GL_Paste!$B909="","",DATE(YEAR(GL_Paste!$E909),MONTH(GL_Paste!$E909),1))</f>
        <v/>
      </c>
      <c r="C912">
        <f>IF(GL_Paste!$B909="","",IF(TRIM(GL_Paste!$M909)&lt;&gt;"",TRIM(GL_Paste!$M909),IFERROR(MID(GL_Paste!$I909,FIND("[",GL_Paste!$I909)+1,FIND("]",GL_Paste!$I909)-FIND("[",GL_Paste!$I909)-1),"")))</f>
        <v/>
      </c>
      <c r="D912">
        <f>IF(GL_Paste!$B909="","",IFERROR(INDEX(DeptName,MATCH($C912,DeptTag,0)),"UNALLOCATED"))</f>
        <v/>
      </c>
      <c r="E912">
        <f>IF(GL_Paste!$B909="","",IFERROR(INDEX(AcctCat,MATCH(GL_Paste!$B909&amp;"",AcctCode,0)),"UNKNOWN"))</f>
        <v/>
      </c>
      <c r="F912">
        <f>IF(GL_Paste!$B909="","",IFERROR(INDEX(AcctSub,MATCH(GL_Paste!$B909&amp;"",AcctCode,0)),"UNKNOWN"))</f>
        <v/>
      </c>
    </row>
    <row r="913">
      <c r="A913" s="40">
        <f>IF(GL_Paste!$B910="","",N(GL_Paste!$H910)-N(GL_Paste!$G910))</f>
        <v/>
      </c>
      <c r="B913" s="43">
        <f>IF(GL_Paste!$B910="","",DATE(YEAR(GL_Paste!$E910),MONTH(GL_Paste!$E910),1))</f>
        <v/>
      </c>
      <c r="C913">
        <f>IF(GL_Paste!$B910="","",IF(TRIM(GL_Paste!$M910)&lt;&gt;"",TRIM(GL_Paste!$M910),IFERROR(MID(GL_Paste!$I910,FIND("[",GL_Paste!$I910)+1,FIND("]",GL_Paste!$I910)-FIND("[",GL_Paste!$I910)-1),"")))</f>
        <v/>
      </c>
      <c r="D913">
        <f>IF(GL_Paste!$B910="","",IFERROR(INDEX(DeptName,MATCH($C913,DeptTag,0)),"UNALLOCATED"))</f>
        <v/>
      </c>
      <c r="E913">
        <f>IF(GL_Paste!$B910="","",IFERROR(INDEX(AcctCat,MATCH(GL_Paste!$B910&amp;"",AcctCode,0)),"UNKNOWN"))</f>
        <v/>
      </c>
      <c r="F913">
        <f>IF(GL_Paste!$B910="","",IFERROR(INDEX(AcctSub,MATCH(GL_Paste!$B910&amp;"",AcctCode,0)),"UNKNOWN"))</f>
        <v/>
      </c>
    </row>
    <row r="914">
      <c r="A914" s="40">
        <f>IF(GL_Paste!$B911="","",N(GL_Paste!$H911)-N(GL_Paste!$G911))</f>
        <v/>
      </c>
      <c r="B914" s="43">
        <f>IF(GL_Paste!$B911="","",DATE(YEAR(GL_Paste!$E911),MONTH(GL_Paste!$E911),1))</f>
        <v/>
      </c>
      <c r="C914">
        <f>IF(GL_Paste!$B911="","",IF(TRIM(GL_Paste!$M911)&lt;&gt;"",TRIM(GL_Paste!$M911),IFERROR(MID(GL_Paste!$I911,FIND("[",GL_Paste!$I911)+1,FIND("]",GL_Paste!$I911)-FIND("[",GL_Paste!$I911)-1),"")))</f>
        <v/>
      </c>
      <c r="D914">
        <f>IF(GL_Paste!$B911="","",IFERROR(INDEX(DeptName,MATCH($C914,DeptTag,0)),"UNALLOCATED"))</f>
        <v/>
      </c>
      <c r="E914">
        <f>IF(GL_Paste!$B911="","",IFERROR(INDEX(AcctCat,MATCH(GL_Paste!$B911&amp;"",AcctCode,0)),"UNKNOWN"))</f>
        <v/>
      </c>
      <c r="F914">
        <f>IF(GL_Paste!$B911="","",IFERROR(INDEX(AcctSub,MATCH(GL_Paste!$B911&amp;"",AcctCode,0)),"UNKNOWN"))</f>
        <v/>
      </c>
    </row>
    <row r="915">
      <c r="A915" s="40">
        <f>IF(GL_Paste!$B912="","",N(GL_Paste!$H912)-N(GL_Paste!$G912))</f>
        <v/>
      </c>
      <c r="B915" s="43">
        <f>IF(GL_Paste!$B912="","",DATE(YEAR(GL_Paste!$E912),MONTH(GL_Paste!$E912),1))</f>
        <v/>
      </c>
      <c r="C915">
        <f>IF(GL_Paste!$B912="","",IF(TRIM(GL_Paste!$M912)&lt;&gt;"",TRIM(GL_Paste!$M912),IFERROR(MID(GL_Paste!$I912,FIND("[",GL_Paste!$I912)+1,FIND("]",GL_Paste!$I912)-FIND("[",GL_Paste!$I912)-1),"")))</f>
        <v/>
      </c>
      <c r="D915">
        <f>IF(GL_Paste!$B912="","",IFERROR(INDEX(DeptName,MATCH($C915,DeptTag,0)),"UNALLOCATED"))</f>
        <v/>
      </c>
      <c r="E915">
        <f>IF(GL_Paste!$B912="","",IFERROR(INDEX(AcctCat,MATCH(GL_Paste!$B912&amp;"",AcctCode,0)),"UNKNOWN"))</f>
        <v/>
      </c>
      <c r="F915">
        <f>IF(GL_Paste!$B912="","",IFERROR(INDEX(AcctSub,MATCH(GL_Paste!$B912&amp;"",AcctCode,0)),"UNKNOWN"))</f>
        <v/>
      </c>
    </row>
    <row r="916">
      <c r="A916" s="40">
        <f>IF(GL_Paste!$B913="","",N(GL_Paste!$H913)-N(GL_Paste!$G913))</f>
        <v/>
      </c>
      <c r="B916" s="43">
        <f>IF(GL_Paste!$B913="","",DATE(YEAR(GL_Paste!$E913),MONTH(GL_Paste!$E913),1))</f>
        <v/>
      </c>
      <c r="C916">
        <f>IF(GL_Paste!$B913="","",IF(TRIM(GL_Paste!$M913)&lt;&gt;"",TRIM(GL_Paste!$M913),IFERROR(MID(GL_Paste!$I913,FIND("[",GL_Paste!$I913)+1,FIND("]",GL_Paste!$I913)-FIND("[",GL_Paste!$I913)-1),"")))</f>
        <v/>
      </c>
      <c r="D916">
        <f>IF(GL_Paste!$B913="","",IFERROR(INDEX(DeptName,MATCH($C916,DeptTag,0)),"UNALLOCATED"))</f>
        <v/>
      </c>
      <c r="E916">
        <f>IF(GL_Paste!$B913="","",IFERROR(INDEX(AcctCat,MATCH(GL_Paste!$B913&amp;"",AcctCode,0)),"UNKNOWN"))</f>
        <v/>
      </c>
      <c r="F916">
        <f>IF(GL_Paste!$B913="","",IFERROR(INDEX(AcctSub,MATCH(GL_Paste!$B913&amp;"",AcctCode,0)),"UNKNOWN"))</f>
        <v/>
      </c>
    </row>
    <row r="917">
      <c r="A917" s="40">
        <f>IF(GL_Paste!$B914="","",N(GL_Paste!$H914)-N(GL_Paste!$G914))</f>
        <v/>
      </c>
      <c r="B917" s="43">
        <f>IF(GL_Paste!$B914="","",DATE(YEAR(GL_Paste!$E914),MONTH(GL_Paste!$E914),1))</f>
        <v/>
      </c>
      <c r="C917">
        <f>IF(GL_Paste!$B914="","",IF(TRIM(GL_Paste!$M914)&lt;&gt;"",TRIM(GL_Paste!$M914),IFERROR(MID(GL_Paste!$I914,FIND("[",GL_Paste!$I914)+1,FIND("]",GL_Paste!$I914)-FIND("[",GL_Paste!$I914)-1),"")))</f>
        <v/>
      </c>
      <c r="D917">
        <f>IF(GL_Paste!$B914="","",IFERROR(INDEX(DeptName,MATCH($C917,DeptTag,0)),"UNALLOCATED"))</f>
        <v/>
      </c>
      <c r="E917">
        <f>IF(GL_Paste!$B914="","",IFERROR(INDEX(AcctCat,MATCH(GL_Paste!$B914&amp;"",AcctCode,0)),"UNKNOWN"))</f>
        <v/>
      </c>
      <c r="F917">
        <f>IF(GL_Paste!$B914="","",IFERROR(INDEX(AcctSub,MATCH(GL_Paste!$B914&amp;"",AcctCode,0)),"UNKNOWN"))</f>
        <v/>
      </c>
    </row>
    <row r="918">
      <c r="A918" s="40">
        <f>IF(GL_Paste!$B915="","",N(GL_Paste!$H915)-N(GL_Paste!$G915))</f>
        <v/>
      </c>
      <c r="B918" s="43">
        <f>IF(GL_Paste!$B915="","",DATE(YEAR(GL_Paste!$E915),MONTH(GL_Paste!$E915),1))</f>
        <v/>
      </c>
      <c r="C918">
        <f>IF(GL_Paste!$B915="","",IF(TRIM(GL_Paste!$M915)&lt;&gt;"",TRIM(GL_Paste!$M915),IFERROR(MID(GL_Paste!$I915,FIND("[",GL_Paste!$I915)+1,FIND("]",GL_Paste!$I915)-FIND("[",GL_Paste!$I915)-1),"")))</f>
        <v/>
      </c>
      <c r="D918">
        <f>IF(GL_Paste!$B915="","",IFERROR(INDEX(DeptName,MATCH($C918,DeptTag,0)),"UNALLOCATED"))</f>
        <v/>
      </c>
      <c r="E918">
        <f>IF(GL_Paste!$B915="","",IFERROR(INDEX(AcctCat,MATCH(GL_Paste!$B915&amp;"",AcctCode,0)),"UNKNOWN"))</f>
        <v/>
      </c>
      <c r="F918">
        <f>IF(GL_Paste!$B915="","",IFERROR(INDEX(AcctSub,MATCH(GL_Paste!$B915&amp;"",AcctCode,0)),"UNKNOWN"))</f>
        <v/>
      </c>
    </row>
    <row r="919">
      <c r="A919" s="40">
        <f>IF(GL_Paste!$B916="","",N(GL_Paste!$H916)-N(GL_Paste!$G916))</f>
        <v/>
      </c>
      <c r="B919" s="43">
        <f>IF(GL_Paste!$B916="","",DATE(YEAR(GL_Paste!$E916),MONTH(GL_Paste!$E916),1))</f>
        <v/>
      </c>
      <c r="C919">
        <f>IF(GL_Paste!$B916="","",IF(TRIM(GL_Paste!$M916)&lt;&gt;"",TRIM(GL_Paste!$M916),IFERROR(MID(GL_Paste!$I916,FIND("[",GL_Paste!$I916)+1,FIND("]",GL_Paste!$I916)-FIND("[",GL_Paste!$I916)-1),"")))</f>
        <v/>
      </c>
      <c r="D919">
        <f>IF(GL_Paste!$B916="","",IFERROR(INDEX(DeptName,MATCH($C919,DeptTag,0)),"UNALLOCATED"))</f>
        <v/>
      </c>
      <c r="E919">
        <f>IF(GL_Paste!$B916="","",IFERROR(INDEX(AcctCat,MATCH(GL_Paste!$B916&amp;"",AcctCode,0)),"UNKNOWN"))</f>
        <v/>
      </c>
      <c r="F919">
        <f>IF(GL_Paste!$B916="","",IFERROR(INDEX(AcctSub,MATCH(GL_Paste!$B916&amp;"",AcctCode,0)),"UNKNOWN"))</f>
        <v/>
      </c>
    </row>
    <row r="920">
      <c r="A920" s="40">
        <f>IF(GL_Paste!$B917="","",N(GL_Paste!$H917)-N(GL_Paste!$G917))</f>
        <v/>
      </c>
      <c r="B920" s="43">
        <f>IF(GL_Paste!$B917="","",DATE(YEAR(GL_Paste!$E917),MONTH(GL_Paste!$E917),1))</f>
        <v/>
      </c>
      <c r="C920">
        <f>IF(GL_Paste!$B917="","",IF(TRIM(GL_Paste!$M917)&lt;&gt;"",TRIM(GL_Paste!$M917),IFERROR(MID(GL_Paste!$I917,FIND("[",GL_Paste!$I917)+1,FIND("]",GL_Paste!$I917)-FIND("[",GL_Paste!$I917)-1),"")))</f>
        <v/>
      </c>
      <c r="D920">
        <f>IF(GL_Paste!$B917="","",IFERROR(INDEX(DeptName,MATCH($C920,DeptTag,0)),"UNALLOCATED"))</f>
        <v/>
      </c>
      <c r="E920">
        <f>IF(GL_Paste!$B917="","",IFERROR(INDEX(AcctCat,MATCH(GL_Paste!$B917&amp;"",AcctCode,0)),"UNKNOWN"))</f>
        <v/>
      </c>
      <c r="F920">
        <f>IF(GL_Paste!$B917="","",IFERROR(INDEX(AcctSub,MATCH(GL_Paste!$B917&amp;"",AcctCode,0)),"UNKNOWN"))</f>
        <v/>
      </c>
    </row>
    <row r="921">
      <c r="A921" s="40">
        <f>IF(GL_Paste!$B918="","",N(GL_Paste!$H918)-N(GL_Paste!$G918))</f>
        <v/>
      </c>
      <c r="B921" s="43">
        <f>IF(GL_Paste!$B918="","",DATE(YEAR(GL_Paste!$E918),MONTH(GL_Paste!$E918),1))</f>
        <v/>
      </c>
      <c r="C921">
        <f>IF(GL_Paste!$B918="","",IF(TRIM(GL_Paste!$M918)&lt;&gt;"",TRIM(GL_Paste!$M918),IFERROR(MID(GL_Paste!$I918,FIND("[",GL_Paste!$I918)+1,FIND("]",GL_Paste!$I918)-FIND("[",GL_Paste!$I918)-1),"")))</f>
        <v/>
      </c>
      <c r="D921">
        <f>IF(GL_Paste!$B918="","",IFERROR(INDEX(DeptName,MATCH($C921,DeptTag,0)),"UNALLOCATED"))</f>
        <v/>
      </c>
      <c r="E921">
        <f>IF(GL_Paste!$B918="","",IFERROR(INDEX(AcctCat,MATCH(GL_Paste!$B918&amp;"",AcctCode,0)),"UNKNOWN"))</f>
        <v/>
      </c>
      <c r="F921">
        <f>IF(GL_Paste!$B918="","",IFERROR(INDEX(AcctSub,MATCH(GL_Paste!$B918&amp;"",AcctCode,0)),"UNKNOWN"))</f>
        <v/>
      </c>
    </row>
    <row r="922">
      <c r="A922" s="40">
        <f>IF(GL_Paste!$B919="","",N(GL_Paste!$H919)-N(GL_Paste!$G919))</f>
        <v/>
      </c>
      <c r="B922" s="43">
        <f>IF(GL_Paste!$B919="","",DATE(YEAR(GL_Paste!$E919),MONTH(GL_Paste!$E919),1))</f>
        <v/>
      </c>
      <c r="C922">
        <f>IF(GL_Paste!$B919="","",IF(TRIM(GL_Paste!$M919)&lt;&gt;"",TRIM(GL_Paste!$M919),IFERROR(MID(GL_Paste!$I919,FIND("[",GL_Paste!$I919)+1,FIND("]",GL_Paste!$I919)-FIND("[",GL_Paste!$I919)-1),"")))</f>
        <v/>
      </c>
      <c r="D922">
        <f>IF(GL_Paste!$B919="","",IFERROR(INDEX(DeptName,MATCH($C922,DeptTag,0)),"UNALLOCATED"))</f>
        <v/>
      </c>
      <c r="E922">
        <f>IF(GL_Paste!$B919="","",IFERROR(INDEX(AcctCat,MATCH(GL_Paste!$B919&amp;"",AcctCode,0)),"UNKNOWN"))</f>
        <v/>
      </c>
      <c r="F922">
        <f>IF(GL_Paste!$B919="","",IFERROR(INDEX(AcctSub,MATCH(GL_Paste!$B919&amp;"",AcctCode,0)),"UNKNOWN"))</f>
        <v/>
      </c>
    </row>
    <row r="923">
      <c r="A923" s="40">
        <f>IF(GL_Paste!$B920="","",N(GL_Paste!$H920)-N(GL_Paste!$G920))</f>
        <v/>
      </c>
      <c r="B923" s="43">
        <f>IF(GL_Paste!$B920="","",DATE(YEAR(GL_Paste!$E920),MONTH(GL_Paste!$E920),1))</f>
        <v/>
      </c>
      <c r="C923">
        <f>IF(GL_Paste!$B920="","",IF(TRIM(GL_Paste!$M920)&lt;&gt;"",TRIM(GL_Paste!$M920),IFERROR(MID(GL_Paste!$I920,FIND("[",GL_Paste!$I920)+1,FIND("]",GL_Paste!$I920)-FIND("[",GL_Paste!$I920)-1),"")))</f>
        <v/>
      </c>
      <c r="D923">
        <f>IF(GL_Paste!$B920="","",IFERROR(INDEX(DeptName,MATCH($C923,DeptTag,0)),"UNALLOCATED"))</f>
        <v/>
      </c>
      <c r="E923">
        <f>IF(GL_Paste!$B920="","",IFERROR(INDEX(AcctCat,MATCH(GL_Paste!$B920&amp;"",AcctCode,0)),"UNKNOWN"))</f>
        <v/>
      </c>
      <c r="F923">
        <f>IF(GL_Paste!$B920="","",IFERROR(INDEX(AcctSub,MATCH(GL_Paste!$B920&amp;"",AcctCode,0)),"UNKNOWN"))</f>
        <v/>
      </c>
    </row>
    <row r="924">
      <c r="A924" s="40">
        <f>IF(GL_Paste!$B921="","",N(GL_Paste!$H921)-N(GL_Paste!$G921))</f>
        <v/>
      </c>
      <c r="B924" s="43">
        <f>IF(GL_Paste!$B921="","",DATE(YEAR(GL_Paste!$E921),MONTH(GL_Paste!$E921),1))</f>
        <v/>
      </c>
      <c r="C924">
        <f>IF(GL_Paste!$B921="","",IF(TRIM(GL_Paste!$M921)&lt;&gt;"",TRIM(GL_Paste!$M921),IFERROR(MID(GL_Paste!$I921,FIND("[",GL_Paste!$I921)+1,FIND("]",GL_Paste!$I921)-FIND("[",GL_Paste!$I921)-1),"")))</f>
        <v/>
      </c>
      <c r="D924">
        <f>IF(GL_Paste!$B921="","",IFERROR(INDEX(DeptName,MATCH($C924,DeptTag,0)),"UNALLOCATED"))</f>
        <v/>
      </c>
      <c r="E924">
        <f>IF(GL_Paste!$B921="","",IFERROR(INDEX(AcctCat,MATCH(GL_Paste!$B921&amp;"",AcctCode,0)),"UNKNOWN"))</f>
        <v/>
      </c>
      <c r="F924">
        <f>IF(GL_Paste!$B921="","",IFERROR(INDEX(AcctSub,MATCH(GL_Paste!$B921&amp;"",AcctCode,0)),"UNKNOWN"))</f>
        <v/>
      </c>
    </row>
    <row r="925">
      <c r="A925" s="40">
        <f>IF(GL_Paste!$B922="","",N(GL_Paste!$H922)-N(GL_Paste!$G922))</f>
        <v/>
      </c>
      <c r="B925" s="43">
        <f>IF(GL_Paste!$B922="","",DATE(YEAR(GL_Paste!$E922),MONTH(GL_Paste!$E922),1))</f>
        <v/>
      </c>
      <c r="C925">
        <f>IF(GL_Paste!$B922="","",IF(TRIM(GL_Paste!$M922)&lt;&gt;"",TRIM(GL_Paste!$M922),IFERROR(MID(GL_Paste!$I922,FIND("[",GL_Paste!$I922)+1,FIND("]",GL_Paste!$I922)-FIND("[",GL_Paste!$I922)-1),"")))</f>
        <v/>
      </c>
      <c r="D925">
        <f>IF(GL_Paste!$B922="","",IFERROR(INDEX(DeptName,MATCH($C925,DeptTag,0)),"UNALLOCATED"))</f>
        <v/>
      </c>
      <c r="E925">
        <f>IF(GL_Paste!$B922="","",IFERROR(INDEX(AcctCat,MATCH(GL_Paste!$B922&amp;"",AcctCode,0)),"UNKNOWN"))</f>
        <v/>
      </c>
      <c r="F925">
        <f>IF(GL_Paste!$B922="","",IFERROR(INDEX(AcctSub,MATCH(GL_Paste!$B922&amp;"",AcctCode,0)),"UNKNOWN"))</f>
        <v/>
      </c>
    </row>
    <row r="926">
      <c r="A926" s="40">
        <f>IF(GL_Paste!$B923="","",N(GL_Paste!$H923)-N(GL_Paste!$G923))</f>
        <v/>
      </c>
      <c r="B926" s="43">
        <f>IF(GL_Paste!$B923="","",DATE(YEAR(GL_Paste!$E923),MONTH(GL_Paste!$E923),1))</f>
        <v/>
      </c>
      <c r="C926">
        <f>IF(GL_Paste!$B923="","",IF(TRIM(GL_Paste!$M923)&lt;&gt;"",TRIM(GL_Paste!$M923),IFERROR(MID(GL_Paste!$I923,FIND("[",GL_Paste!$I923)+1,FIND("]",GL_Paste!$I923)-FIND("[",GL_Paste!$I923)-1),"")))</f>
        <v/>
      </c>
      <c r="D926">
        <f>IF(GL_Paste!$B923="","",IFERROR(INDEX(DeptName,MATCH($C926,DeptTag,0)),"UNALLOCATED"))</f>
        <v/>
      </c>
      <c r="E926">
        <f>IF(GL_Paste!$B923="","",IFERROR(INDEX(AcctCat,MATCH(GL_Paste!$B923&amp;"",AcctCode,0)),"UNKNOWN"))</f>
        <v/>
      </c>
      <c r="F926">
        <f>IF(GL_Paste!$B923="","",IFERROR(INDEX(AcctSub,MATCH(GL_Paste!$B923&amp;"",AcctCode,0)),"UNKNOWN"))</f>
        <v/>
      </c>
    </row>
    <row r="927">
      <c r="A927" s="40">
        <f>IF(GL_Paste!$B924="","",N(GL_Paste!$H924)-N(GL_Paste!$G924))</f>
        <v/>
      </c>
      <c r="B927" s="43">
        <f>IF(GL_Paste!$B924="","",DATE(YEAR(GL_Paste!$E924),MONTH(GL_Paste!$E924),1))</f>
        <v/>
      </c>
      <c r="C927">
        <f>IF(GL_Paste!$B924="","",IF(TRIM(GL_Paste!$M924)&lt;&gt;"",TRIM(GL_Paste!$M924),IFERROR(MID(GL_Paste!$I924,FIND("[",GL_Paste!$I924)+1,FIND("]",GL_Paste!$I924)-FIND("[",GL_Paste!$I924)-1),"")))</f>
        <v/>
      </c>
      <c r="D927">
        <f>IF(GL_Paste!$B924="","",IFERROR(INDEX(DeptName,MATCH($C927,DeptTag,0)),"UNALLOCATED"))</f>
        <v/>
      </c>
      <c r="E927">
        <f>IF(GL_Paste!$B924="","",IFERROR(INDEX(AcctCat,MATCH(GL_Paste!$B924&amp;"",AcctCode,0)),"UNKNOWN"))</f>
        <v/>
      </c>
      <c r="F927">
        <f>IF(GL_Paste!$B924="","",IFERROR(INDEX(AcctSub,MATCH(GL_Paste!$B924&amp;"",AcctCode,0)),"UNKNOWN"))</f>
        <v/>
      </c>
    </row>
    <row r="928">
      <c r="A928" s="40">
        <f>IF(GL_Paste!$B925="","",N(GL_Paste!$H925)-N(GL_Paste!$G925))</f>
        <v/>
      </c>
      <c r="B928" s="43">
        <f>IF(GL_Paste!$B925="","",DATE(YEAR(GL_Paste!$E925),MONTH(GL_Paste!$E925),1))</f>
        <v/>
      </c>
      <c r="C928">
        <f>IF(GL_Paste!$B925="","",IF(TRIM(GL_Paste!$M925)&lt;&gt;"",TRIM(GL_Paste!$M925),IFERROR(MID(GL_Paste!$I925,FIND("[",GL_Paste!$I925)+1,FIND("]",GL_Paste!$I925)-FIND("[",GL_Paste!$I925)-1),"")))</f>
        <v/>
      </c>
      <c r="D928">
        <f>IF(GL_Paste!$B925="","",IFERROR(INDEX(DeptName,MATCH($C928,DeptTag,0)),"UNALLOCATED"))</f>
        <v/>
      </c>
      <c r="E928">
        <f>IF(GL_Paste!$B925="","",IFERROR(INDEX(AcctCat,MATCH(GL_Paste!$B925&amp;"",AcctCode,0)),"UNKNOWN"))</f>
        <v/>
      </c>
      <c r="F928">
        <f>IF(GL_Paste!$B925="","",IFERROR(INDEX(AcctSub,MATCH(GL_Paste!$B925&amp;"",AcctCode,0)),"UNKNOWN"))</f>
        <v/>
      </c>
    </row>
    <row r="929">
      <c r="A929" s="40">
        <f>IF(GL_Paste!$B926="","",N(GL_Paste!$H926)-N(GL_Paste!$G926))</f>
        <v/>
      </c>
      <c r="B929" s="43">
        <f>IF(GL_Paste!$B926="","",DATE(YEAR(GL_Paste!$E926),MONTH(GL_Paste!$E926),1))</f>
        <v/>
      </c>
      <c r="C929">
        <f>IF(GL_Paste!$B926="","",IF(TRIM(GL_Paste!$M926)&lt;&gt;"",TRIM(GL_Paste!$M926),IFERROR(MID(GL_Paste!$I926,FIND("[",GL_Paste!$I926)+1,FIND("]",GL_Paste!$I926)-FIND("[",GL_Paste!$I926)-1),"")))</f>
        <v/>
      </c>
      <c r="D929">
        <f>IF(GL_Paste!$B926="","",IFERROR(INDEX(DeptName,MATCH($C929,DeptTag,0)),"UNALLOCATED"))</f>
        <v/>
      </c>
      <c r="E929">
        <f>IF(GL_Paste!$B926="","",IFERROR(INDEX(AcctCat,MATCH(GL_Paste!$B926&amp;"",AcctCode,0)),"UNKNOWN"))</f>
        <v/>
      </c>
      <c r="F929">
        <f>IF(GL_Paste!$B926="","",IFERROR(INDEX(AcctSub,MATCH(GL_Paste!$B926&amp;"",AcctCode,0)),"UNKNOWN"))</f>
        <v/>
      </c>
    </row>
    <row r="930">
      <c r="A930" s="40">
        <f>IF(GL_Paste!$B927="","",N(GL_Paste!$H927)-N(GL_Paste!$G927))</f>
        <v/>
      </c>
      <c r="B930" s="43">
        <f>IF(GL_Paste!$B927="","",DATE(YEAR(GL_Paste!$E927),MONTH(GL_Paste!$E927),1))</f>
        <v/>
      </c>
      <c r="C930">
        <f>IF(GL_Paste!$B927="","",IF(TRIM(GL_Paste!$M927)&lt;&gt;"",TRIM(GL_Paste!$M927),IFERROR(MID(GL_Paste!$I927,FIND("[",GL_Paste!$I927)+1,FIND("]",GL_Paste!$I927)-FIND("[",GL_Paste!$I927)-1),"")))</f>
        <v/>
      </c>
      <c r="D930">
        <f>IF(GL_Paste!$B927="","",IFERROR(INDEX(DeptName,MATCH($C930,DeptTag,0)),"UNALLOCATED"))</f>
        <v/>
      </c>
      <c r="E930">
        <f>IF(GL_Paste!$B927="","",IFERROR(INDEX(AcctCat,MATCH(GL_Paste!$B927&amp;"",AcctCode,0)),"UNKNOWN"))</f>
        <v/>
      </c>
      <c r="F930">
        <f>IF(GL_Paste!$B927="","",IFERROR(INDEX(AcctSub,MATCH(GL_Paste!$B927&amp;"",AcctCode,0)),"UNKNOWN"))</f>
        <v/>
      </c>
    </row>
    <row r="931">
      <c r="A931" s="40">
        <f>IF(GL_Paste!$B928="","",N(GL_Paste!$H928)-N(GL_Paste!$G928))</f>
        <v/>
      </c>
      <c r="B931" s="43">
        <f>IF(GL_Paste!$B928="","",DATE(YEAR(GL_Paste!$E928),MONTH(GL_Paste!$E928),1))</f>
        <v/>
      </c>
      <c r="C931">
        <f>IF(GL_Paste!$B928="","",IF(TRIM(GL_Paste!$M928)&lt;&gt;"",TRIM(GL_Paste!$M928),IFERROR(MID(GL_Paste!$I928,FIND("[",GL_Paste!$I928)+1,FIND("]",GL_Paste!$I928)-FIND("[",GL_Paste!$I928)-1),"")))</f>
        <v/>
      </c>
      <c r="D931">
        <f>IF(GL_Paste!$B928="","",IFERROR(INDEX(DeptName,MATCH($C931,DeptTag,0)),"UNALLOCATED"))</f>
        <v/>
      </c>
      <c r="E931">
        <f>IF(GL_Paste!$B928="","",IFERROR(INDEX(AcctCat,MATCH(GL_Paste!$B928&amp;"",AcctCode,0)),"UNKNOWN"))</f>
        <v/>
      </c>
      <c r="F931">
        <f>IF(GL_Paste!$B928="","",IFERROR(INDEX(AcctSub,MATCH(GL_Paste!$B928&amp;"",AcctCode,0)),"UNKNOWN"))</f>
        <v/>
      </c>
    </row>
    <row r="932">
      <c r="A932" s="40">
        <f>IF(GL_Paste!$B929="","",N(GL_Paste!$H929)-N(GL_Paste!$G929))</f>
        <v/>
      </c>
      <c r="B932" s="43">
        <f>IF(GL_Paste!$B929="","",DATE(YEAR(GL_Paste!$E929),MONTH(GL_Paste!$E929),1))</f>
        <v/>
      </c>
      <c r="C932">
        <f>IF(GL_Paste!$B929="","",IF(TRIM(GL_Paste!$M929)&lt;&gt;"",TRIM(GL_Paste!$M929),IFERROR(MID(GL_Paste!$I929,FIND("[",GL_Paste!$I929)+1,FIND("]",GL_Paste!$I929)-FIND("[",GL_Paste!$I929)-1),"")))</f>
        <v/>
      </c>
      <c r="D932">
        <f>IF(GL_Paste!$B929="","",IFERROR(INDEX(DeptName,MATCH($C932,DeptTag,0)),"UNALLOCATED"))</f>
        <v/>
      </c>
      <c r="E932">
        <f>IF(GL_Paste!$B929="","",IFERROR(INDEX(AcctCat,MATCH(GL_Paste!$B929&amp;"",AcctCode,0)),"UNKNOWN"))</f>
        <v/>
      </c>
      <c r="F932">
        <f>IF(GL_Paste!$B929="","",IFERROR(INDEX(AcctSub,MATCH(GL_Paste!$B929&amp;"",AcctCode,0)),"UNKNOWN"))</f>
        <v/>
      </c>
    </row>
    <row r="933">
      <c r="A933" s="40">
        <f>IF(GL_Paste!$B930="","",N(GL_Paste!$H930)-N(GL_Paste!$G930))</f>
        <v/>
      </c>
      <c r="B933" s="43">
        <f>IF(GL_Paste!$B930="","",DATE(YEAR(GL_Paste!$E930),MONTH(GL_Paste!$E930),1))</f>
        <v/>
      </c>
      <c r="C933">
        <f>IF(GL_Paste!$B930="","",IF(TRIM(GL_Paste!$M930)&lt;&gt;"",TRIM(GL_Paste!$M930),IFERROR(MID(GL_Paste!$I930,FIND("[",GL_Paste!$I930)+1,FIND("]",GL_Paste!$I930)-FIND("[",GL_Paste!$I930)-1),"")))</f>
        <v/>
      </c>
      <c r="D933">
        <f>IF(GL_Paste!$B930="","",IFERROR(INDEX(DeptName,MATCH($C933,DeptTag,0)),"UNALLOCATED"))</f>
        <v/>
      </c>
      <c r="E933">
        <f>IF(GL_Paste!$B930="","",IFERROR(INDEX(AcctCat,MATCH(GL_Paste!$B930&amp;"",AcctCode,0)),"UNKNOWN"))</f>
        <v/>
      </c>
      <c r="F933">
        <f>IF(GL_Paste!$B930="","",IFERROR(INDEX(AcctSub,MATCH(GL_Paste!$B930&amp;"",AcctCode,0)),"UNKNOWN"))</f>
        <v/>
      </c>
    </row>
    <row r="934">
      <c r="A934" s="40">
        <f>IF(GL_Paste!$B931="","",N(GL_Paste!$H931)-N(GL_Paste!$G931))</f>
        <v/>
      </c>
      <c r="B934" s="43">
        <f>IF(GL_Paste!$B931="","",DATE(YEAR(GL_Paste!$E931),MONTH(GL_Paste!$E931),1))</f>
        <v/>
      </c>
      <c r="C934">
        <f>IF(GL_Paste!$B931="","",IF(TRIM(GL_Paste!$M931)&lt;&gt;"",TRIM(GL_Paste!$M931),IFERROR(MID(GL_Paste!$I931,FIND("[",GL_Paste!$I931)+1,FIND("]",GL_Paste!$I931)-FIND("[",GL_Paste!$I931)-1),"")))</f>
        <v/>
      </c>
      <c r="D934">
        <f>IF(GL_Paste!$B931="","",IFERROR(INDEX(DeptName,MATCH($C934,DeptTag,0)),"UNALLOCATED"))</f>
        <v/>
      </c>
      <c r="E934">
        <f>IF(GL_Paste!$B931="","",IFERROR(INDEX(AcctCat,MATCH(GL_Paste!$B931&amp;"",AcctCode,0)),"UNKNOWN"))</f>
        <v/>
      </c>
      <c r="F934">
        <f>IF(GL_Paste!$B931="","",IFERROR(INDEX(AcctSub,MATCH(GL_Paste!$B931&amp;"",AcctCode,0)),"UNKNOWN"))</f>
        <v/>
      </c>
    </row>
    <row r="935">
      <c r="A935" s="40">
        <f>IF(GL_Paste!$B932="","",N(GL_Paste!$H932)-N(GL_Paste!$G932))</f>
        <v/>
      </c>
      <c r="B935" s="43">
        <f>IF(GL_Paste!$B932="","",DATE(YEAR(GL_Paste!$E932),MONTH(GL_Paste!$E932),1))</f>
        <v/>
      </c>
      <c r="C935">
        <f>IF(GL_Paste!$B932="","",IF(TRIM(GL_Paste!$M932)&lt;&gt;"",TRIM(GL_Paste!$M932),IFERROR(MID(GL_Paste!$I932,FIND("[",GL_Paste!$I932)+1,FIND("]",GL_Paste!$I932)-FIND("[",GL_Paste!$I932)-1),"")))</f>
        <v/>
      </c>
      <c r="D935">
        <f>IF(GL_Paste!$B932="","",IFERROR(INDEX(DeptName,MATCH($C935,DeptTag,0)),"UNALLOCATED"))</f>
        <v/>
      </c>
      <c r="E935">
        <f>IF(GL_Paste!$B932="","",IFERROR(INDEX(AcctCat,MATCH(GL_Paste!$B932&amp;"",AcctCode,0)),"UNKNOWN"))</f>
        <v/>
      </c>
      <c r="F935">
        <f>IF(GL_Paste!$B932="","",IFERROR(INDEX(AcctSub,MATCH(GL_Paste!$B932&amp;"",AcctCode,0)),"UNKNOWN"))</f>
        <v/>
      </c>
    </row>
    <row r="936">
      <c r="A936" s="40">
        <f>IF(GL_Paste!$B933="","",N(GL_Paste!$H933)-N(GL_Paste!$G933))</f>
        <v/>
      </c>
      <c r="B936" s="43">
        <f>IF(GL_Paste!$B933="","",DATE(YEAR(GL_Paste!$E933),MONTH(GL_Paste!$E933),1))</f>
        <v/>
      </c>
      <c r="C936">
        <f>IF(GL_Paste!$B933="","",IF(TRIM(GL_Paste!$M933)&lt;&gt;"",TRIM(GL_Paste!$M933),IFERROR(MID(GL_Paste!$I933,FIND("[",GL_Paste!$I933)+1,FIND("]",GL_Paste!$I933)-FIND("[",GL_Paste!$I933)-1),"")))</f>
        <v/>
      </c>
      <c r="D936">
        <f>IF(GL_Paste!$B933="","",IFERROR(INDEX(DeptName,MATCH($C936,DeptTag,0)),"UNALLOCATED"))</f>
        <v/>
      </c>
      <c r="E936">
        <f>IF(GL_Paste!$B933="","",IFERROR(INDEX(AcctCat,MATCH(GL_Paste!$B933&amp;"",AcctCode,0)),"UNKNOWN"))</f>
        <v/>
      </c>
      <c r="F936">
        <f>IF(GL_Paste!$B933="","",IFERROR(INDEX(AcctSub,MATCH(GL_Paste!$B933&amp;"",AcctCode,0)),"UNKNOWN"))</f>
        <v/>
      </c>
    </row>
    <row r="937">
      <c r="A937" s="40">
        <f>IF(GL_Paste!$B934="","",N(GL_Paste!$H934)-N(GL_Paste!$G934))</f>
        <v/>
      </c>
      <c r="B937" s="43">
        <f>IF(GL_Paste!$B934="","",DATE(YEAR(GL_Paste!$E934),MONTH(GL_Paste!$E934),1))</f>
        <v/>
      </c>
      <c r="C937">
        <f>IF(GL_Paste!$B934="","",IF(TRIM(GL_Paste!$M934)&lt;&gt;"",TRIM(GL_Paste!$M934),IFERROR(MID(GL_Paste!$I934,FIND("[",GL_Paste!$I934)+1,FIND("]",GL_Paste!$I934)-FIND("[",GL_Paste!$I934)-1),"")))</f>
        <v/>
      </c>
      <c r="D937">
        <f>IF(GL_Paste!$B934="","",IFERROR(INDEX(DeptName,MATCH($C937,DeptTag,0)),"UNALLOCATED"))</f>
        <v/>
      </c>
      <c r="E937">
        <f>IF(GL_Paste!$B934="","",IFERROR(INDEX(AcctCat,MATCH(GL_Paste!$B934&amp;"",AcctCode,0)),"UNKNOWN"))</f>
        <v/>
      </c>
      <c r="F937">
        <f>IF(GL_Paste!$B934="","",IFERROR(INDEX(AcctSub,MATCH(GL_Paste!$B934&amp;"",AcctCode,0)),"UNKNOWN"))</f>
        <v/>
      </c>
    </row>
    <row r="938">
      <c r="A938" s="40">
        <f>IF(GL_Paste!$B935="","",N(GL_Paste!$H935)-N(GL_Paste!$G935))</f>
        <v/>
      </c>
      <c r="B938" s="43">
        <f>IF(GL_Paste!$B935="","",DATE(YEAR(GL_Paste!$E935),MONTH(GL_Paste!$E935),1))</f>
        <v/>
      </c>
      <c r="C938">
        <f>IF(GL_Paste!$B935="","",IF(TRIM(GL_Paste!$M935)&lt;&gt;"",TRIM(GL_Paste!$M935),IFERROR(MID(GL_Paste!$I935,FIND("[",GL_Paste!$I935)+1,FIND("]",GL_Paste!$I935)-FIND("[",GL_Paste!$I935)-1),"")))</f>
        <v/>
      </c>
      <c r="D938">
        <f>IF(GL_Paste!$B935="","",IFERROR(INDEX(DeptName,MATCH($C938,DeptTag,0)),"UNALLOCATED"))</f>
        <v/>
      </c>
      <c r="E938">
        <f>IF(GL_Paste!$B935="","",IFERROR(INDEX(AcctCat,MATCH(GL_Paste!$B935&amp;"",AcctCode,0)),"UNKNOWN"))</f>
        <v/>
      </c>
      <c r="F938">
        <f>IF(GL_Paste!$B935="","",IFERROR(INDEX(AcctSub,MATCH(GL_Paste!$B935&amp;"",AcctCode,0)),"UNKNOWN"))</f>
        <v/>
      </c>
    </row>
    <row r="939">
      <c r="A939" s="40">
        <f>IF(GL_Paste!$B936="","",N(GL_Paste!$H936)-N(GL_Paste!$G936))</f>
        <v/>
      </c>
      <c r="B939" s="43">
        <f>IF(GL_Paste!$B936="","",DATE(YEAR(GL_Paste!$E936),MONTH(GL_Paste!$E936),1))</f>
        <v/>
      </c>
      <c r="C939">
        <f>IF(GL_Paste!$B936="","",IF(TRIM(GL_Paste!$M936)&lt;&gt;"",TRIM(GL_Paste!$M936),IFERROR(MID(GL_Paste!$I936,FIND("[",GL_Paste!$I936)+1,FIND("]",GL_Paste!$I936)-FIND("[",GL_Paste!$I936)-1),"")))</f>
        <v/>
      </c>
      <c r="D939">
        <f>IF(GL_Paste!$B936="","",IFERROR(INDEX(DeptName,MATCH($C939,DeptTag,0)),"UNALLOCATED"))</f>
        <v/>
      </c>
      <c r="E939">
        <f>IF(GL_Paste!$B936="","",IFERROR(INDEX(AcctCat,MATCH(GL_Paste!$B936&amp;"",AcctCode,0)),"UNKNOWN"))</f>
        <v/>
      </c>
      <c r="F939">
        <f>IF(GL_Paste!$B936="","",IFERROR(INDEX(AcctSub,MATCH(GL_Paste!$B936&amp;"",AcctCode,0)),"UNKNOWN"))</f>
        <v/>
      </c>
    </row>
    <row r="940">
      <c r="A940" s="40">
        <f>IF(GL_Paste!$B937="","",N(GL_Paste!$H937)-N(GL_Paste!$G937))</f>
        <v/>
      </c>
      <c r="B940" s="43">
        <f>IF(GL_Paste!$B937="","",DATE(YEAR(GL_Paste!$E937),MONTH(GL_Paste!$E937),1))</f>
        <v/>
      </c>
      <c r="C940">
        <f>IF(GL_Paste!$B937="","",IF(TRIM(GL_Paste!$M937)&lt;&gt;"",TRIM(GL_Paste!$M937),IFERROR(MID(GL_Paste!$I937,FIND("[",GL_Paste!$I937)+1,FIND("]",GL_Paste!$I937)-FIND("[",GL_Paste!$I937)-1),"")))</f>
        <v/>
      </c>
      <c r="D940">
        <f>IF(GL_Paste!$B937="","",IFERROR(INDEX(DeptName,MATCH($C940,DeptTag,0)),"UNALLOCATED"))</f>
        <v/>
      </c>
      <c r="E940">
        <f>IF(GL_Paste!$B937="","",IFERROR(INDEX(AcctCat,MATCH(GL_Paste!$B937&amp;"",AcctCode,0)),"UNKNOWN"))</f>
        <v/>
      </c>
      <c r="F940">
        <f>IF(GL_Paste!$B937="","",IFERROR(INDEX(AcctSub,MATCH(GL_Paste!$B937&amp;"",AcctCode,0)),"UNKNOWN"))</f>
        <v/>
      </c>
    </row>
    <row r="941">
      <c r="A941" s="40">
        <f>IF(GL_Paste!$B938="","",N(GL_Paste!$H938)-N(GL_Paste!$G938))</f>
        <v/>
      </c>
      <c r="B941" s="43">
        <f>IF(GL_Paste!$B938="","",DATE(YEAR(GL_Paste!$E938),MONTH(GL_Paste!$E938),1))</f>
        <v/>
      </c>
      <c r="C941">
        <f>IF(GL_Paste!$B938="","",IF(TRIM(GL_Paste!$M938)&lt;&gt;"",TRIM(GL_Paste!$M938),IFERROR(MID(GL_Paste!$I938,FIND("[",GL_Paste!$I938)+1,FIND("]",GL_Paste!$I938)-FIND("[",GL_Paste!$I938)-1),"")))</f>
        <v/>
      </c>
      <c r="D941">
        <f>IF(GL_Paste!$B938="","",IFERROR(INDEX(DeptName,MATCH($C941,DeptTag,0)),"UNALLOCATED"))</f>
        <v/>
      </c>
      <c r="E941">
        <f>IF(GL_Paste!$B938="","",IFERROR(INDEX(AcctCat,MATCH(GL_Paste!$B938&amp;"",AcctCode,0)),"UNKNOWN"))</f>
        <v/>
      </c>
      <c r="F941">
        <f>IF(GL_Paste!$B938="","",IFERROR(INDEX(AcctSub,MATCH(GL_Paste!$B938&amp;"",AcctCode,0)),"UNKNOWN"))</f>
        <v/>
      </c>
    </row>
    <row r="942">
      <c r="A942" s="40">
        <f>IF(GL_Paste!$B939="","",N(GL_Paste!$H939)-N(GL_Paste!$G939))</f>
        <v/>
      </c>
      <c r="B942" s="43">
        <f>IF(GL_Paste!$B939="","",DATE(YEAR(GL_Paste!$E939),MONTH(GL_Paste!$E939),1))</f>
        <v/>
      </c>
      <c r="C942">
        <f>IF(GL_Paste!$B939="","",IF(TRIM(GL_Paste!$M939)&lt;&gt;"",TRIM(GL_Paste!$M939),IFERROR(MID(GL_Paste!$I939,FIND("[",GL_Paste!$I939)+1,FIND("]",GL_Paste!$I939)-FIND("[",GL_Paste!$I939)-1),"")))</f>
        <v/>
      </c>
      <c r="D942">
        <f>IF(GL_Paste!$B939="","",IFERROR(INDEX(DeptName,MATCH($C942,DeptTag,0)),"UNALLOCATED"))</f>
        <v/>
      </c>
      <c r="E942">
        <f>IF(GL_Paste!$B939="","",IFERROR(INDEX(AcctCat,MATCH(GL_Paste!$B939&amp;"",AcctCode,0)),"UNKNOWN"))</f>
        <v/>
      </c>
      <c r="F942">
        <f>IF(GL_Paste!$B939="","",IFERROR(INDEX(AcctSub,MATCH(GL_Paste!$B939&amp;"",AcctCode,0)),"UNKNOWN"))</f>
        <v/>
      </c>
    </row>
    <row r="943">
      <c r="A943" s="40">
        <f>IF(GL_Paste!$B940="","",N(GL_Paste!$H940)-N(GL_Paste!$G940))</f>
        <v/>
      </c>
      <c r="B943" s="43">
        <f>IF(GL_Paste!$B940="","",DATE(YEAR(GL_Paste!$E940),MONTH(GL_Paste!$E940),1))</f>
        <v/>
      </c>
      <c r="C943">
        <f>IF(GL_Paste!$B940="","",IF(TRIM(GL_Paste!$M940)&lt;&gt;"",TRIM(GL_Paste!$M940),IFERROR(MID(GL_Paste!$I940,FIND("[",GL_Paste!$I940)+1,FIND("]",GL_Paste!$I940)-FIND("[",GL_Paste!$I940)-1),"")))</f>
        <v/>
      </c>
      <c r="D943">
        <f>IF(GL_Paste!$B940="","",IFERROR(INDEX(DeptName,MATCH($C943,DeptTag,0)),"UNALLOCATED"))</f>
        <v/>
      </c>
      <c r="E943">
        <f>IF(GL_Paste!$B940="","",IFERROR(INDEX(AcctCat,MATCH(GL_Paste!$B940&amp;"",AcctCode,0)),"UNKNOWN"))</f>
        <v/>
      </c>
      <c r="F943">
        <f>IF(GL_Paste!$B940="","",IFERROR(INDEX(AcctSub,MATCH(GL_Paste!$B940&amp;"",AcctCode,0)),"UNKNOWN"))</f>
        <v/>
      </c>
    </row>
    <row r="944">
      <c r="A944" s="40">
        <f>IF(GL_Paste!$B941="","",N(GL_Paste!$H941)-N(GL_Paste!$G941))</f>
        <v/>
      </c>
      <c r="B944" s="43">
        <f>IF(GL_Paste!$B941="","",DATE(YEAR(GL_Paste!$E941),MONTH(GL_Paste!$E941),1))</f>
        <v/>
      </c>
      <c r="C944">
        <f>IF(GL_Paste!$B941="","",IF(TRIM(GL_Paste!$M941)&lt;&gt;"",TRIM(GL_Paste!$M941),IFERROR(MID(GL_Paste!$I941,FIND("[",GL_Paste!$I941)+1,FIND("]",GL_Paste!$I941)-FIND("[",GL_Paste!$I941)-1),"")))</f>
        <v/>
      </c>
      <c r="D944">
        <f>IF(GL_Paste!$B941="","",IFERROR(INDEX(DeptName,MATCH($C944,DeptTag,0)),"UNALLOCATED"))</f>
        <v/>
      </c>
      <c r="E944">
        <f>IF(GL_Paste!$B941="","",IFERROR(INDEX(AcctCat,MATCH(GL_Paste!$B941&amp;"",AcctCode,0)),"UNKNOWN"))</f>
        <v/>
      </c>
      <c r="F944">
        <f>IF(GL_Paste!$B941="","",IFERROR(INDEX(AcctSub,MATCH(GL_Paste!$B941&amp;"",AcctCode,0)),"UNKNOWN"))</f>
        <v/>
      </c>
    </row>
    <row r="945">
      <c r="A945" s="40">
        <f>IF(GL_Paste!$B942="","",N(GL_Paste!$H942)-N(GL_Paste!$G942))</f>
        <v/>
      </c>
      <c r="B945" s="43">
        <f>IF(GL_Paste!$B942="","",DATE(YEAR(GL_Paste!$E942),MONTH(GL_Paste!$E942),1))</f>
        <v/>
      </c>
      <c r="C945">
        <f>IF(GL_Paste!$B942="","",IF(TRIM(GL_Paste!$M942)&lt;&gt;"",TRIM(GL_Paste!$M942),IFERROR(MID(GL_Paste!$I942,FIND("[",GL_Paste!$I942)+1,FIND("]",GL_Paste!$I942)-FIND("[",GL_Paste!$I942)-1),"")))</f>
        <v/>
      </c>
      <c r="D945">
        <f>IF(GL_Paste!$B942="","",IFERROR(INDEX(DeptName,MATCH($C945,DeptTag,0)),"UNALLOCATED"))</f>
        <v/>
      </c>
      <c r="E945">
        <f>IF(GL_Paste!$B942="","",IFERROR(INDEX(AcctCat,MATCH(GL_Paste!$B942&amp;"",AcctCode,0)),"UNKNOWN"))</f>
        <v/>
      </c>
      <c r="F945">
        <f>IF(GL_Paste!$B942="","",IFERROR(INDEX(AcctSub,MATCH(GL_Paste!$B942&amp;"",AcctCode,0)),"UNKNOWN"))</f>
        <v/>
      </c>
    </row>
    <row r="946">
      <c r="A946" s="40">
        <f>IF(GL_Paste!$B943="","",N(GL_Paste!$H943)-N(GL_Paste!$G943))</f>
        <v/>
      </c>
      <c r="B946" s="43">
        <f>IF(GL_Paste!$B943="","",DATE(YEAR(GL_Paste!$E943),MONTH(GL_Paste!$E943),1))</f>
        <v/>
      </c>
      <c r="C946">
        <f>IF(GL_Paste!$B943="","",IF(TRIM(GL_Paste!$M943)&lt;&gt;"",TRIM(GL_Paste!$M943),IFERROR(MID(GL_Paste!$I943,FIND("[",GL_Paste!$I943)+1,FIND("]",GL_Paste!$I943)-FIND("[",GL_Paste!$I943)-1),"")))</f>
        <v/>
      </c>
      <c r="D946">
        <f>IF(GL_Paste!$B943="","",IFERROR(INDEX(DeptName,MATCH($C946,DeptTag,0)),"UNALLOCATED"))</f>
        <v/>
      </c>
      <c r="E946">
        <f>IF(GL_Paste!$B943="","",IFERROR(INDEX(AcctCat,MATCH(GL_Paste!$B943&amp;"",AcctCode,0)),"UNKNOWN"))</f>
        <v/>
      </c>
      <c r="F946">
        <f>IF(GL_Paste!$B943="","",IFERROR(INDEX(AcctSub,MATCH(GL_Paste!$B943&amp;"",AcctCode,0)),"UNKNOWN"))</f>
        <v/>
      </c>
    </row>
    <row r="947">
      <c r="A947" s="40">
        <f>IF(GL_Paste!$B944="","",N(GL_Paste!$H944)-N(GL_Paste!$G944))</f>
        <v/>
      </c>
      <c r="B947" s="43">
        <f>IF(GL_Paste!$B944="","",DATE(YEAR(GL_Paste!$E944),MONTH(GL_Paste!$E944),1))</f>
        <v/>
      </c>
      <c r="C947">
        <f>IF(GL_Paste!$B944="","",IF(TRIM(GL_Paste!$M944)&lt;&gt;"",TRIM(GL_Paste!$M944),IFERROR(MID(GL_Paste!$I944,FIND("[",GL_Paste!$I944)+1,FIND("]",GL_Paste!$I944)-FIND("[",GL_Paste!$I944)-1),"")))</f>
        <v/>
      </c>
      <c r="D947">
        <f>IF(GL_Paste!$B944="","",IFERROR(INDEX(DeptName,MATCH($C947,DeptTag,0)),"UNALLOCATED"))</f>
        <v/>
      </c>
      <c r="E947">
        <f>IF(GL_Paste!$B944="","",IFERROR(INDEX(AcctCat,MATCH(GL_Paste!$B944&amp;"",AcctCode,0)),"UNKNOWN"))</f>
        <v/>
      </c>
      <c r="F947">
        <f>IF(GL_Paste!$B944="","",IFERROR(INDEX(AcctSub,MATCH(GL_Paste!$B944&amp;"",AcctCode,0)),"UNKNOWN"))</f>
        <v/>
      </c>
    </row>
    <row r="948">
      <c r="A948" s="40">
        <f>IF(GL_Paste!$B945="","",N(GL_Paste!$H945)-N(GL_Paste!$G945))</f>
        <v/>
      </c>
      <c r="B948" s="43">
        <f>IF(GL_Paste!$B945="","",DATE(YEAR(GL_Paste!$E945),MONTH(GL_Paste!$E945),1))</f>
        <v/>
      </c>
      <c r="C948">
        <f>IF(GL_Paste!$B945="","",IF(TRIM(GL_Paste!$M945)&lt;&gt;"",TRIM(GL_Paste!$M945),IFERROR(MID(GL_Paste!$I945,FIND("[",GL_Paste!$I945)+1,FIND("]",GL_Paste!$I945)-FIND("[",GL_Paste!$I945)-1),"")))</f>
        <v/>
      </c>
      <c r="D948">
        <f>IF(GL_Paste!$B945="","",IFERROR(INDEX(DeptName,MATCH($C948,DeptTag,0)),"UNALLOCATED"))</f>
        <v/>
      </c>
      <c r="E948">
        <f>IF(GL_Paste!$B945="","",IFERROR(INDEX(AcctCat,MATCH(GL_Paste!$B945&amp;"",AcctCode,0)),"UNKNOWN"))</f>
        <v/>
      </c>
      <c r="F948">
        <f>IF(GL_Paste!$B945="","",IFERROR(INDEX(AcctSub,MATCH(GL_Paste!$B945&amp;"",AcctCode,0)),"UNKNOWN"))</f>
        <v/>
      </c>
    </row>
    <row r="949">
      <c r="A949" s="40">
        <f>IF(GL_Paste!$B946="","",N(GL_Paste!$H946)-N(GL_Paste!$G946))</f>
        <v/>
      </c>
      <c r="B949" s="43">
        <f>IF(GL_Paste!$B946="","",DATE(YEAR(GL_Paste!$E946),MONTH(GL_Paste!$E946),1))</f>
        <v/>
      </c>
      <c r="C949">
        <f>IF(GL_Paste!$B946="","",IF(TRIM(GL_Paste!$M946)&lt;&gt;"",TRIM(GL_Paste!$M946),IFERROR(MID(GL_Paste!$I946,FIND("[",GL_Paste!$I946)+1,FIND("]",GL_Paste!$I946)-FIND("[",GL_Paste!$I946)-1),"")))</f>
        <v/>
      </c>
      <c r="D949">
        <f>IF(GL_Paste!$B946="","",IFERROR(INDEX(DeptName,MATCH($C949,DeptTag,0)),"UNALLOCATED"))</f>
        <v/>
      </c>
      <c r="E949">
        <f>IF(GL_Paste!$B946="","",IFERROR(INDEX(AcctCat,MATCH(GL_Paste!$B946&amp;"",AcctCode,0)),"UNKNOWN"))</f>
        <v/>
      </c>
      <c r="F949">
        <f>IF(GL_Paste!$B946="","",IFERROR(INDEX(AcctSub,MATCH(GL_Paste!$B946&amp;"",AcctCode,0)),"UNKNOWN"))</f>
        <v/>
      </c>
    </row>
    <row r="950">
      <c r="A950" s="40">
        <f>IF(GL_Paste!$B947="","",N(GL_Paste!$H947)-N(GL_Paste!$G947))</f>
        <v/>
      </c>
      <c r="B950" s="43">
        <f>IF(GL_Paste!$B947="","",DATE(YEAR(GL_Paste!$E947),MONTH(GL_Paste!$E947),1))</f>
        <v/>
      </c>
      <c r="C950">
        <f>IF(GL_Paste!$B947="","",IF(TRIM(GL_Paste!$M947)&lt;&gt;"",TRIM(GL_Paste!$M947),IFERROR(MID(GL_Paste!$I947,FIND("[",GL_Paste!$I947)+1,FIND("]",GL_Paste!$I947)-FIND("[",GL_Paste!$I947)-1),"")))</f>
        <v/>
      </c>
      <c r="D950">
        <f>IF(GL_Paste!$B947="","",IFERROR(INDEX(DeptName,MATCH($C950,DeptTag,0)),"UNALLOCATED"))</f>
        <v/>
      </c>
      <c r="E950">
        <f>IF(GL_Paste!$B947="","",IFERROR(INDEX(AcctCat,MATCH(GL_Paste!$B947&amp;"",AcctCode,0)),"UNKNOWN"))</f>
        <v/>
      </c>
      <c r="F950">
        <f>IF(GL_Paste!$B947="","",IFERROR(INDEX(AcctSub,MATCH(GL_Paste!$B947&amp;"",AcctCode,0)),"UNKNOWN"))</f>
        <v/>
      </c>
    </row>
    <row r="951">
      <c r="A951" s="40">
        <f>IF(GL_Paste!$B948="","",N(GL_Paste!$H948)-N(GL_Paste!$G948))</f>
        <v/>
      </c>
      <c r="B951" s="43">
        <f>IF(GL_Paste!$B948="","",DATE(YEAR(GL_Paste!$E948),MONTH(GL_Paste!$E948),1))</f>
        <v/>
      </c>
      <c r="C951">
        <f>IF(GL_Paste!$B948="","",IF(TRIM(GL_Paste!$M948)&lt;&gt;"",TRIM(GL_Paste!$M948),IFERROR(MID(GL_Paste!$I948,FIND("[",GL_Paste!$I948)+1,FIND("]",GL_Paste!$I948)-FIND("[",GL_Paste!$I948)-1),"")))</f>
        <v/>
      </c>
      <c r="D951">
        <f>IF(GL_Paste!$B948="","",IFERROR(INDEX(DeptName,MATCH($C951,DeptTag,0)),"UNALLOCATED"))</f>
        <v/>
      </c>
      <c r="E951">
        <f>IF(GL_Paste!$B948="","",IFERROR(INDEX(AcctCat,MATCH(GL_Paste!$B948&amp;"",AcctCode,0)),"UNKNOWN"))</f>
        <v/>
      </c>
      <c r="F951">
        <f>IF(GL_Paste!$B948="","",IFERROR(INDEX(AcctSub,MATCH(GL_Paste!$B948&amp;"",AcctCode,0)),"UNKNOWN"))</f>
        <v/>
      </c>
    </row>
    <row r="952">
      <c r="A952" s="40">
        <f>IF(GL_Paste!$B949="","",N(GL_Paste!$H949)-N(GL_Paste!$G949))</f>
        <v/>
      </c>
      <c r="B952" s="43">
        <f>IF(GL_Paste!$B949="","",DATE(YEAR(GL_Paste!$E949),MONTH(GL_Paste!$E949),1))</f>
        <v/>
      </c>
      <c r="C952">
        <f>IF(GL_Paste!$B949="","",IF(TRIM(GL_Paste!$M949)&lt;&gt;"",TRIM(GL_Paste!$M949),IFERROR(MID(GL_Paste!$I949,FIND("[",GL_Paste!$I949)+1,FIND("]",GL_Paste!$I949)-FIND("[",GL_Paste!$I949)-1),"")))</f>
        <v/>
      </c>
      <c r="D952">
        <f>IF(GL_Paste!$B949="","",IFERROR(INDEX(DeptName,MATCH($C952,DeptTag,0)),"UNALLOCATED"))</f>
        <v/>
      </c>
      <c r="E952">
        <f>IF(GL_Paste!$B949="","",IFERROR(INDEX(AcctCat,MATCH(GL_Paste!$B949&amp;"",AcctCode,0)),"UNKNOWN"))</f>
        <v/>
      </c>
      <c r="F952">
        <f>IF(GL_Paste!$B949="","",IFERROR(INDEX(AcctSub,MATCH(GL_Paste!$B949&amp;"",AcctCode,0)),"UNKNOWN"))</f>
        <v/>
      </c>
    </row>
    <row r="953">
      <c r="A953" s="40">
        <f>IF(GL_Paste!$B950="","",N(GL_Paste!$H950)-N(GL_Paste!$G950))</f>
        <v/>
      </c>
      <c r="B953" s="43">
        <f>IF(GL_Paste!$B950="","",DATE(YEAR(GL_Paste!$E950),MONTH(GL_Paste!$E950),1))</f>
        <v/>
      </c>
      <c r="C953">
        <f>IF(GL_Paste!$B950="","",IF(TRIM(GL_Paste!$M950)&lt;&gt;"",TRIM(GL_Paste!$M950),IFERROR(MID(GL_Paste!$I950,FIND("[",GL_Paste!$I950)+1,FIND("]",GL_Paste!$I950)-FIND("[",GL_Paste!$I950)-1),"")))</f>
        <v/>
      </c>
      <c r="D953">
        <f>IF(GL_Paste!$B950="","",IFERROR(INDEX(DeptName,MATCH($C953,DeptTag,0)),"UNALLOCATED"))</f>
        <v/>
      </c>
      <c r="E953">
        <f>IF(GL_Paste!$B950="","",IFERROR(INDEX(AcctCat,MATCH(GL_Paste!$B950&amp;"",AcctCode,0)),"UNKNOWN"))</f>
        <v/>
      </c>
      <c r="F953">
        <f>IF(GL_Paste!$B950="","",IFERROR(INDEX(AcctSub,MATCH(GL_Paste!$B950&amp;"",AcctCode,0)),"UNKNOWN"))</f>
        <v/>
      </c>
    </row>
    <row r="954">
      <c r="A954" s="40">
        <f>IF(GL_Paste!$B951="","",N(GL_Paste!$H951)-N(GL_Paste!$G951))</f>
        <v/>
      </c>
      <c r="B954" s="43">
        <f>IF(GL_Paste!$B951="","",DATE(YEAR(GL_Paste!$E951),MONTH(GL_Paste!$E951),1))</f>
        <v/>
      </c>
      <c r="C954">
        <f>IF(GL_Paste!$B951="","",IF(TRIM(GL_Paste!$M951)&lt;&gt;"",TRIM(GL_Paste!$M951),IFERROR(MID(GL_Paste!$I951,FIND("[",GL_Paste!$I951)+1,FIND("]",GL_Paste!$I951)-FIND("[",GL_Paste!$I951)-1),"")))</f>
        <v/>
      </c>
      <c r="D954">
        <f>IF(GL_Paste!$B951="","",IFERROR(INDEX(DeptName,MATCH($C954,DeptTag,0)),"UNALLOCATED"))</f>
        <v/>
      </c>
      <c r="E954">
        <f>IF(GL_Paste!$B951="","",IFERROR(INDEX(AcctCat,MATCH(GL_Paste!$B951&amp;"",AcctCode,0)),"UNKNOWN"))</f>
        <v/>
      </c>
      <c r="F954">
        <f>IF(GL_Paste!$B951="","",IFERROR(INDEX(AcctSub,MATCH(GL_Paste!$B951&amp;"",AcctCode,0)),"UNKNOWN"))</f>
        <v/>
      </c>
    </row>
    <row r="955">
      <c r="A955" s="40">
        <f>IF(GL_Paste!$B952="","",N(GL_Paste!$H952)-N(GL_Paste!$G952))</f>
        <v/>
      </c>
      <c r="B955" s="43">
        <f>IF(GL_Paste!$B952="","",DATE(YEAR(GL_Paste!$E952),MONTH(GL_Paste!$E952),1))</f>
        <v/>
      </c>
      <c r="C955">
        <f>IF(GL_Paste!$B952="","",IF(TRIM(GL_Paste!$M952)&lt;&gt;"",TRIM(GL_Paste!$M952),IFERROR(MID(GL_Paste!$I952,FIND("[",GL_Paste!$I952)+1,FIND("]",GL_Paste!$I952)-FIND("[",GL_Paste!$I952)-1),"")))</f>
        <v/>
      </c>
      <c r="D955">
        <f>IF(GL_Paste!$B952="","",IFERROR(INDEX(DeptName,MATCH($C955,DeptTag,0)),"UNALLOCATED"))</f>
        <v/>
      </c>
      <c r="E955">
        <f>IF(GL_Paste!$B952="","",IFERROR(INDEX(AcctCat,MATCH(GL_Paste!$B952&amp;"",AcctCode,0)),"UNKNOWN"))</f>
        <v/>
      </c>
      <c r="F955">
        <f>IF(GL_Paste!$B952="","",IFERROR(INDEX(AcctSub,MATCH(GL_Paste!$B952&amp;"",AcctCode,0)),"UNKNOWN"))</f>
        <v/>
      </c>
    </row>
    <row r="956">
      <c r="A956" s="40">
        <f>IF(GL_Paste!$B953="","",N(GL_Paste!$H953)-N(GL_Paste!$G953))</f>
        <v/>
      </c>
      <c r="B956" s="43">
        <f>IF(GL_Paste!$B953="","",DATE(YEAR(GL_Paste!$E953),MONTH(GL_Paste!$E953),1))</f>
        <v/>
      </c>
      <c r="C956">
        <f>IF(GL_Paste!$B953="","",IF(TRIM(GL_Paste!$M953)&lt;&gt;"",TRIM(GL_Paste!$M953),IFERROR(MID(GL_Paste!$I953,FIND("[",GL_Paste!$I953)+1,FIND("]",GL_Paste!$I953)-FIND("[",GL_Paste!$I953)-1),"")))</f>
        <v/>
      </c>
      <c r="D956">
        <f>IF(GL_Paste!$B953="","",IFERROR(INDEX(DeptName,MATCH($C956,DeptTag,0)),"UNALLOCATED"))</f>
        <v/>
      </c>
      <c r="E956">
        <f>IF(GL_Paste!$B953="","",IFERROR(INDEX(AcctCat,MATCH(GL_Paste!$B953&amp;"",AcctCode,0)),"UNKNOWN"))</f>
        <v/>
      </c>
      <c r="F956">
        <f>IF(GL_Paste!$B953="","",IFERROR(INDEX(AcctSub,MATCH(GL_Paste!$B953&amp;"",AcctCode,0)),"UNKNOWN"))</f>
        <v/>
      </c>
    </row>
    <row r="957">
      <c r="A957" s="40">
        <f>IF(GL_Paste!$B954="","",N(GL_Paste!$H954)-N(GL_Paste!$G954))</f>
        <v/>
      </c>
      <c r="B957" s="43">
        <f>IF(GL_Paste!$B954="","",DATE(YEAR(GL_Paste!$E954),MONTH(GL_Paste!$E954),1))</f>
        <v/>
      </c>
      <c r="C957">
        <f>IF(GL_Paste!$B954="","",IF(TRIM(GL_Paste!$M954)&lt;&gt;"",TRIM(GL_Paste!$M954),IFERROR(MID(GL_Paste!$I954,FIND("[",GL_Paste!$I954)+1,FIND("]",GL_Paste!$I954)-FIND("[",GL_Paste!$I954)-1),"")))</f>
        <v/>
      </c>
      <c r="D957">
        <f>IF(GL_Paste!$B954="","",IFERROR(INDEX(DeptName,MATCH($C957,DeptTag,0)),"UNALLOCATED"))</f>
        <v/>
      </c>
      <c r="E957">
        <f>IF(GL_Paste!$B954="","",IFERROR(INDEX(AcctCat,MATCH(GL_Paste!$B954&amp;"",AcctCode,0)),"UNKNOWN"))</f>
        <v/>
      </c>
      <c r="F957">
        <f>IF(GL_Paste!$B954="","",IFERROR(INDEX(AcctSub,MATCH(GL_Paste!$B954&amp;"",AcctCode,0)),"UNKNOWN"))</f>
        <v/>
      </c>
    </row>
    <row r="958">
      <c r="A958" s="40">
        <f>IF(GL_Paste!$B955="","",N(GL_Paste!$H955)-N(GL_Paste!$G955))</f>
        <v/>
      </c>
      <c r="B958" s="43">
        <f>IF(GL_Paste!$B955="","",DATE(YEAR(GL_Paste!$E955),MONTH(GL_Paste!$E955),1))</f>
        <v/>
      </c>
      <c r="C958">
        <f>IF(GL_Paste!$B955="","",IF(TRIM(GL_Paste!$M955)&lt;&gt;"",TRIM(GL_Paste!$M955),IFERROR(MID(GL_Paste!$I955,FIND("[",GL_Paste!$I955)+1,FIND("]",GL_Paste!$I955)-FIND("[",GL_Paste!$I955)-1),"")))</f>
        <v/>
      </c>
      <c r="D958">
        <f>IF(GL_Paste!$B955="","",IFERROR(INDEX(DeptName,MATCH($C958,DeptTag,0)),"UNALLOCATED"))</f>
        <v/>
      </c>
      <c r="E958">
        <f>IF(GL_Paste!$B955="","",IFERROR(INDEX(AcctCat,MATCH(GL_Paste!$B955&amp;"",AcctCode,0)),"UNKNOWN"))</f>
        <v/>
      </c>
      <c r="F958">
        <f>IF(GL_Paste!$B955="","",IFERROR(INDEX(AcctSub,MATCH(GL_Paste!$B955&amp;"",AcctCode,0)),"UNKNOWN"))</f>
        <v/>
      </c>
    </row>
    <row r="959">
      <c r="A959" s="40">
        <f>IF(GL_Paste!$B956="","",N(GL_Paste!$H956)-N(GL_Paste!$G956))</f>
        <v/>
      </c>
      <c r="B959" s="43">
        <f>IF(GL_Paste!$B956="","",DATE(YEAR(GL_Paste!$E956),MONTH(GL_Paste!$E956),1))</f>
        <v/>
      </c>
      <c r="C959">
        <f>IF(GL_Paste!$B956="","",IF(TRIM(GL_Paste!$M956)&lt;&gt;"",TRIM(GL_Paste!$M956),IFERROR(MID(GL_Paste!$I956,FIND("[",GL_Paste!$I956)+1,FIND("]",GL_Paste!$I956)-FIND("[",GL_Paste!$I956)-1),"")))</f>
        <v/>
      </c>
      <c r="D959">
        <f>IF(GL_Paste!$B956="","",IFERROR(INDEX(DeptName,MATCH($C959,DeptTag,0)),"UNALLOCATED"))</f>
        <v/>
      </c>
      <c r="E959">
        <f>IF(GL_Paste!$B956="","",IFERROR(INDEX(AcctCat,MATCH(GL_Paste!$B956&amp;"",AcctCode,0)),"UNKNOWN"))</f>
        <v/>
      </c>
      <c r="F959">
        <f>IF(GL_Paste!$B956="","",IFERROR(INDEX(AcctSub,MATCH(GL_Paste!$B956&amp;"",AcctCode,0)),"UNKNOWN"))</f>
        <v/>
      </c>
    </row>
    <row r="960">
      <c r="A960" s="40">
        <f>IF(GL_Paste!$B957="","",N(GL_Paste!$H957)-N(GL_Paste!$G957))</f>
        <v/>
      </c>
      <c r="B960" s="43">
        <f>IF(GL_Paste!$B957="","",DATE(YEAR(GL_Paste!$E957),MONTH(GL_Paste!$E957),1))</f>
        <v/>
      </c>
      <c r="C960">
        <f>IF(GL_Paste!$B957="","",IF(TRIM(GL_Paste!$M957)&lt;&gt;"",TRIM(GL_Paste!$M957),IFERROR(MID(GL_Paste!$I957,FIND("[",GL_Paste!$I957)+1,FIND("]",GL_Paste!$I957)-FIND("[",GL_Paste!$I957)-1),"")))</f>
        <v/>
      </c>
      <c r="D960">
        <f>IF(GL_Paste!$B957="","",IFERROR(INDEX(DeptName,MATCH($C960,DeptTag,0)),"UNALLOCATED"))</f>
        <v/>
      </c>
      <c r="E960">
        <f>IF(GL_Paste!$B957="","",IFERROR(INDEX(AcctCat,MATCH(GL_Paste!$B957&amp;"",AcctCode,0)),"UNKNOWN"))</f>
        <v/>
      </c>
      <c r="F960">
        <f>IF(GL_Paste!$B957="","",IFERROR(INDEX(AcctSub,MATCH(GL_Paste!$B957&amp;"",AcctCode,0)),"UNKNOWN"))</f>
        <v/>
      </c>
    </row>
    <row r="961">
      <c r="A961" s="40">
        <f>IF(GL_Paste!$B958="","",N(GL_Paste!$H958)-N(GL_Paste!$G958))</f>
        <v/>
      </c>
      <c r="B961" s="43">
        <f>IF(GL_Paste!$B958="","",DATE(YEAR(GL_Paste!$E958),MONTH(GL_Paste!$E958),1))</f>
        <v/>
      </c>
      <c r="C961">
        <f>IF(GL_Paste!$B958="","",IF(TRIM(GL_Paste!$M958)&lt;&gt;"",TRIM(GL_Paste!$M958),IFERROR(MID(GL_Paste!$I958,FIND("[",GL_Paste!$I958)+1,FIND("]",GL_Paste!$I958)-FIND("[",GL_Paste!$I958)-1),"")))</f>
        <v/>
      </c>
      <c r="D961">
        <f>IF(GL_Paste!$B958="","",IFERROR(INDEX(DeptName,MATCH($C961,DeptTag,0)),"UNALLOCATED"))</f>
        <v/>
      </c>
      <c r="E961">
        <f>IF(GL_Paste!$B958="","",IFERROR(INDEX(AcctCat,MATCH(GL_Paste!$B958&amp;"",AcctCode,0)),"UNKNOWN"))</f>
        <v/>
      </c>
      <c r="F961">
        <f>IF(GL_Paste!$B958="","",IFERROR(INDEX(AcctSub,MATCH(GL_Paste!$B958&amp;"",AcctCode,0)),"UNKNOWN"))</f>
        <v/>
      </c>
    </row>
    <row r="962">
      <c r="A962" s="40">
        <f>IF(GL_Paste!$B959="","",N(GL_Paste!$H959)-N(GL_Paste!$G959))</f>
        <v/>
      </c>
      <c r="B962" s="43">
        <f>IF(GL_Paste!$B959="","",DATE(YEAR(GL_Paste!$E959),MONTH(GL_Paste!$E959),1))</f>
        <v/>
      </c>
      <c r="C962">
        <f>IF(GL_Paste!$B959="","",IF(TRIM(GL_Paste!$M959)&lt;&gt;"",TRIM(GL_Paste!$M959),IFERROR(MID(GL_Paste!$I959,FIND("[",GL_Paste!$I959)+1,FIND("]",GL_Paste!$I959)-FIND("[",GL_Paste!$I959)-1),"")))</f>
        <v/>
      </c>
      <c r="D962">
        <f>IF(GL_Paste!$B959="","",IFERROR(INDEX(DeptName,MATCH($C962,DeptTag,0)),"UNALLOCATED"))</f>
        <v/>
      </c>
      <c r="E962">
        <f>IF(GL_Paste!$B959="","",IFERROR(INDEX(AcctCat,MATCH(GL_Paste!$B959&amp;"",AcctCode,0)),"UNKNOWN"))</f>
        <v/>
      </c>
      <c r="F962">
        <f>IF(GL_Paste!$B959="","",IFERROR(INDEX(AcctSub,MATCH(GL_Paste!$B959&amp;"",AcctCode,0)),"UNKNOWN"))</f>
        <v/>
      </c>
    </row>
    <row r="963">
      <c r="A963" s="40">
        <f>IF(GL_Paste!$B960="","",N(GL_Paste!$H960)-N(GL_Paste!$G960))</f>
        <v/>
      </c>
      <c r="B963" s="43">
        <f>IF(GL_Paste!$B960="","",DATE(YEAR(GL_Paste!$E960),MONTH(GL_Paste!$E960),1))</f>
        <v/>
      </c>
      <c r="C963">
        <f>IF(GL_Paste!$B960="","",IF(TRIM(GL_Paste!$M960)&lt;&gt;"",TRIM(GL_Paste!$M960),IFERROR(MID(GL_Paste!$I960,FIND("[",GL_Paste!$I960)+1,FIND("]",GL_Paste!$I960)-FIND("[",GL_Paste!$I960)-1),"")))</f>
        <v/>
      </c>
      <c r="D963">
        <f>IF(GL_Paste!$B960="","",IFERROR(INDEX(DeptName,MATCH($C963,DeptTag,0)),"UNALLOCATED"))</f>
        <v/>
      </c>
      <c r="E963">
        <f>IF(GL_Paste!$B960="","",IFERROR(INDEX(AcctCat,MATCH(GL_Paste!$B960&amp;"",AcctCode,0)),"UNKNOWN"))</f>
        <v/>
      </c>
      <c r="F963">
        <f>IF(GL_Paste!$B960="","",IFERROR(INDEX(AcctSub,MATCH(GL_Paste!$B960&amp;"",AcctCode,0)),"UNKNOWN"))</f>
        <v/>
      </c>
    </row>
    <row r="964">
      <c r="A964" s="40">
        <f>IF(GL_Paste!$B961="","",N(GL_Paste!$H961)-N(GL_Paste!$G961))</f>
        <v/>
      </c>
      <c r="B964" s="43">
        <f>IF(GL_Paste!$B961="","",DATE(YEAR(GL_Paste!$E961),MONTH(GL_Paste!$E961),1))</f>
        <v/>
      </c>
      <c r="C964">
        <f>IF(GL_Paste!$B961="","",IF(TRIM(GL_Paste!$M961)&lt;&gt;"",TRIM(GL_Paste!$M961),IFERROR(MID(GL_Paste!$I961,FIND("[",GL_Paste!$I961)+1,FIND("]",GL_Paste!$I961)-FIND("[",GL_Paste!$I961)-1),"")))</f>
        <v/>
      </c>
      <c r="D964">
        <f>IF(GL_Paste!$B961="","",IFERROR(INDEX(DeptName,MATCH($C964,DeptTag,0)),"UNALLOCATED"))</f>
        <v/>
      </c>
      <c r="E964">
        <f>IF(GL_Paste!$B961="","",IFERROR(INDEX(AcctCat,MATCH(GL_Paste!$B961&amp;"",AcctCode,0)),"UNKNOWN"))</f>
        <v/>
      </c>
      <c r="F964">
        <f>IF(GL_Paste!$B961="","",IFERROR(INDEX(AcctSub,MATCH(GL_Paste!$B961&amp;"",AcctCode,0)),"UNKNOWN"))</f>
        <v/>
      </c>
    </row>
    <row r="965">
      <c r="A965" s="40">
        <f>IF(GL_Paste!$B962="","",N(GL_Paste!$H962)-N(GL_Paste!$G962))</f>
        <v/>
      </c>
      <c r="B965" s="43">
        <f>IF(GL_Paste!$B962="","",DATE(YEAR(GL_Paste!$E962),MONTH(GL_Paste!$E962),1))</f>
        <v/>
      </c>
      <c r="C965">
        <f>IF(GL_Paste!$B962="","",IF(TRIM(GL_Paste!$M962)&lt;&gt;"",TRIM(GL_Paste!$M962),IFERROR(MID(GL_Paste!$I962,FIND("[",GL_Paste!$I962)+1,FIND("]",GL_Paste!$I962)-FIND("[",GL_Paste!$I962)-1),"")))</f>
        <v/>
      </c>
      <c r="D965">
        <f>IF(GL_Paste!$B962="","",IFERROR(INDEX(DeptName,MATCH($C965,DeptTag,0)),"UNALLOCATED"))</f>
        <v/>
      </c>
      <c r="E965">
        <f>IF(GL_Paste!$B962="","",IFERROR(INDEX(AcctCat,MATCH(GL_Paste!$B962&amp;"",AcctCode,0)),"UNKNOWN"))</f>
        <v/>
      </c>
      <c r="F965">
        <f>IF(GL_Paste!$B962="","",IFERROR(INDEX(AcctSub,MATCH(GL_Paste!$B962&amp;"",AcctCode,0)),"UNKNOWN"))</f>
        <v/>
      </c>
    </row>
    <row r="966">
      <c r="A966" s="40">
        <f>IF(GL_Paste!$B963="","",N(GL_Paste!$H963)-N(GL_Paste!$G963))</f>
        <v/>
      </c>
      <c r="B966" s="43">
        <f>IF(GL_Paste!$B963="","",DATE(YEAR(GL_Paste!$E963),MONTH(GL_Paste!$E963),1))</f>
        <v/>
      </c>
      <c r="C966">
        <f>IF(GL_Paste!$B963="","",IF(TRIM(GL_Paste!$M963)&lt;&gt;"",TRIM(GL_Paste!$M963),IFERROR(MID(GL_Paste!$I963,FIND("[",GL_Paste!$I963)+1,FIND("]",GL_Paste!$I963)-FIND("[",GL_Paste!$I963)-1),"")))</f>
        <v/>
      </c>
      <c r="D966">
        <f>IF(GL_Paste!$B963="","",IFERROR(INDEX(DeptName,MATCH($C966,DeptTag,0)),"UNALLOCATED"))</f>
        <v/>
      </c>
      <c r="E966">
        <f>IF(GL_Paste!$B963="","",IFERROR(INDEX(AcctCat,MATCH(GL_Paste!$B963&amp;"",AcctCode,0)),"UNKNOWN"))</f>
        <v/>
      </c>
      <c r="F966">
        <f>IF(GL_Paste!$B963="","",IFERROR(INDEX(AcctSub,MATCH(GL_Paste!$B963&amp;"",AcctCode,0)),"UNKNOWN"))</f>
        <v/>
      </c>
    </row>
    <row r="967">
      <c r="A967" s="40">
        <f>IF(GL_Paste!$B964="","",N(GL_Paste!$H964)-N(GL_Paste!$G964))</f>
        <v/>
      </c>
      <c r="B967" s="43">
        <f>IF(GL_Paste!$B964="","",DATE(YEAR(GL_Paste!$E964),MONTH(GL_Paste!$E964),1))</f>
        <v/>
      </c>
      <c r="C967">
        <f>IF(GL_Paste!$B964="","",IF(TRIM(GL_Paste!$M964)&lt;&gt;"",TRIM(GL_Paste!$M964),IFERROR(MID(GL_Paste!$I964,FIND("[",GL_Paste!$I964)+1,FIND("]",GL_Paste!$I964)-FIND("[",GL_Paste!$I964)-1),"")))</f>
        <v/>
      </c>
      <c r="D967">
        <f>IF(GL_Paste!$B964="","",IFERROR(INDEX(DeptName,MATCH($C967,DeptTag,0)),"UNALLOCATED"))</f>
        <v/>
      </c>
      <c r="E967">
        <f>IF(GL_Paste!$B964="","",IFERROR(INDEX(AcctCat,MATCH(GL_Paste!$B964&amp;"",AcctCode,0)),"UNKNOWN"))</f>
        <v/>
      </c>
      <c r="F967">
        <f>IF(GL_Paste!$B964="","",IFERROR(INDEX(AcctSub,MATCH(GL_Paste!$B964&amp;"",AcctCode,0)),"UNKNOWN"))</f>
        <v/>
      </c>
    </row>
    <row r="968">
      <c r="A968" s="40">
        <f>IF(GL_Paste!$B965="","",N(GL_Paste!$H965)-N(GL_Paste!$G965))</f>
        <v/>
      </c>
      <c r="B968" s="43">
        <f>IF(GL_Paste!$B965="","",DATE(YEAR(GL_Paste!$E965),MONTH(GL_Paste!$E965),1))</f>
        <v/>
      </c>
      <c r="C968">
        <f>IF(GL_Paste!$B965="","",IF(TRIM(GL_Paste!$M965)&lt;&gt;"",TRIM(GL_Paste!$M965),IFERROR(MID(GL_Paste!$I965,FIND("[",GL_Paste!$I965)+1,FIND("]",GL_Paste!$I965)-FIND("[",GL_Paste!$I965)-1),"")))</f>
        <v/>
      </c>
      <c r="D968">
        <f>IF(GL_Paste!$B965="","",IFERROR(INDEX(DeptName,MATCH($C968,DeptTag,0)),"UNALLOCATED"))</f>
        <v/>
      </c>
      <c r="E968">
        <f>IF(GL_Paste!$B965="","",IFERROR(INDEX(AcctCat,MATCH(GL_Paste!$B965&amp;"",AcctCode,0)),"UNKNOWN"))</f>
        <v/>
      </c>
      <c r="F968">
        <f>IF(GL_Paste!$B965="","",IFERROR(INDEX(AcctSub,MATCH(GL_Paste!$B965&amp;"",AcctCode,0)),"UNKNOWN"))</f>
        <v/>
      </c>
    </row>
    <row r="969">
      <c r="A969" s="40">
        <f>IF(GL_Paste!$B966="","",N(GL_Paste!$H966)-N(GL_Paste!$G966))</f>
        <v/>
      </c>
      <c r="B969" s="43">
        <f>IF(GL_Paste!$B966="","",DATE(YEAR(GL_Paste!$E966),MONTH(GL_Paste!$E966),1))</f>
        <v/>
      </c>
      <c r="C969">
        <f>IF(GL_Paste!$B966="","",IF(TRIM(GL_Paste!$M966)&lt;&gt;"",TRIM(GL_Paste!$M966),IFERROR(MID(GL_Paste!$I966,FIND("[",GL_Paste!$I966)+1,FIND("]",GL_Paste!$I966)-FIND("[",GL_Paste!$I966)-1),"")))</f>
        <v/>
      </c>
      <c r="D969">
        <f>IF(GL_Paste!$B966="","",IFERROR(INDEX(DeptName,MATCH($C969,DeptTag,0)),"UNALLOCATED"))</f>
        <v/>
      </c>
      <c r="E969">
        <f>IF(GL_Paste!$B966="","",IFERROR(INDEX(AcctCat,MATCH(GL_Paste!$B966&amp;"",AcctCode,0)),"UNKNOWN"))</f>
        <v/>
      </c>
      <c r="F969">
        <f>IF(GL_Paste!$B966="","",IFERROR(INDEX(AcctSub,MATCH(GL_Paste!$B966&amp;"",AcctCode,0)),"UNKNOWN"))</f>
        <v/>
      </c>
    </row>
    <row r="970">
      <c r="A970" s="40">
        <f>IF(GL_Paste!$B967="","",N(GL_Paste!$H967)-N(GL_Paste!$G967))</f>
        <v/>
      </c>
      <c r="B970" s="43">
        <f>IF(GL_Paste!$B967="","",DATE(YEAR(GL_Paste!$E967),MONTH(GL_Paste!$E967),1))</f>
        <v/>
      </c>
      <c r="C970">
        <f>IF(GL_Paste!$B967="","",IF(TRIM(GL_Paste!$M967)&lt;&gt;"",TRIM(GL_Paste!$M967),IFERROR(MID(GL_Paste!$I967,FIND("[",GL_Paste!$I967)+1,FIND("]",GL_Paste!$I967)-FIND("[",GL_Paste!$I967)-1),"")))</f>
        <v/>
      </c>
      <c r="D970">
        <f>IF(GL_Paste!$B967="","",IFERROR(INDEX(DeptName,MATCH($C970,DeptTag,0)),"UNALLOCATED"))</f>
        <v/>
      </c>
      <c r="E970">
        <f>IF(GL_Paste!$B967="","",IFERROR(INDEX(AcctCat,MATCH(GL_Paste!$B967&amp;"",AcctCode,0)),"UNKNOWN"))</f>
        <v/>
      </c>
      <c r="F970">
        <f>IF(GL_Paste!$B967="","",IFERROR(INDEX(AcctSub,MATCH(GL_Paste!$B967&amp;"",AcctCode,0)),"UNKNOWN"))</f>
        <v/>
      </c>
    </row>
    <row r="971">
      <c r="A971" s="40">
        <f>IF(GL_Paste!$B968="","",N(GL_Paste!$H968)-N(GL_Paste!$G968))</f>
        <v/>
      </c>
      <c r="B971" s="43">
        <f>IF(GL_Paste!$B968="","",DATE(YEAR(GL_Paste!$E968),MONTH(GL_Paste!$E968),1))</f>
        <v/>
      </c>
      <c r="C971">
        <f>IF(GL_Paste!$B968="","",IF(TRIM(GL_Paste!$M968)&lt;&gt;"",TRIM(GL_Paste!$M968),IFERROR(MID(GL_Paste!$I968,FIND("[",GL_Paste!$I968)+1,FIND("]",GL_Paste!$I968)-FIND("[",GL_Paste!$I968)-1),"")))</f>
        <v/>
      </c>
      <c r="D971">
        <f>IF(GL_Paste!$B968="","",IFERROR(INDEX(DeptName,MATCH($C971,DeptTag,0)),"UNALLOCATED"))</f>
        <v/>
      </c>
      <c r="E971">
        <f>IF(GL_Paste!$B968="","",IFERROR(INDEX(AcctCat,MATCH(GL_Paste!$B968&amp;"",AcctCode,0)),"UNKNOWN"))</f>
        <v/>
      </c>
      <c r="F971">
        <f>IF(GL_Paste!$B968="","",IFERROR(INDEX(AcctSub,MATCH(GL_Paste!$B968&amp;"",AcctCode,0)),"UNKNOWN"))</f>
        <v/>
      </c>
    </row>
    <row r="972">
      <c r="A972" s="40">
        <f>IF(GL_Paste!$B969="","",N(GL_Paste!$H969)-N(GL_Paste!$G969))</f>
        <v/>
      </c>
      <c r="B972" s="43">
        <f>IF(GL_Paste!$B969="","",DATE(YEAR(GL_Paste!$E969),MONTH(GL_Paste!$E969),1))</f>
        <v/>
      </c>
      <c r="C972">
        <f>IF(GL_Paste!$B969="","",IF(TRIM(GL_Paste!$M969)&lt;&gt;"",TRIM(GL_Paste!$M969),IFERROR(MID(GL_Paste!$I969,FIND("[",GL_Paste!$I969)+1,FIND("]",GL_Paste!$I969)-FIND("[",GL_Paste!$I969)-1),"")))</f>
        <v/>
      </c>
      <c r="D972">
        <f>IF(GL_Paste!$B969="","",IFERROR(INDEX(DeptName,MATCH($C972,DeptTag,0)),"UNALLOCATED"))</f>
        <v/>
      </c>
      <c r="E972">
        <f>IF(GL_Paste!$B969="","",IFERROR(INDEX(AcctCat,MATCH(GL_Paste!$B969&amp;"",AcctCode,0)),"UNKNOWN"))</f>
        <v/>
      </c>
      <c r="F972">
        <f>IF(GL_Paste!$B969="","",IFERROR(INDEX(AcctSub,MATCH(GL_Paste!$B969&amp;"",AcctCode,0)),"UNKNOWN"))</f>
        <v/>
      </c>
    </row>
    <row r="973">
      <c r="A973" s="40">
        <f>IF(GL_Paste!$B970="","",N(GL_Paste!$H970)-N(GL_Paste!$G970))</f>
        <v/>
      </c>
      <c r="B973" s="43">
        <f>IF(GL_Paste!$B970="","",DATE(YEAR(GL_Paste!$E970),MONTH(GL_Paste!$E970),1))</f>
        <v/>
      </c>
      <c r="C973">
        <f>IF(GL_Paste!$B970="","",IF(TRIM(GL_Paste!$M970)&lt;&gt;"",TRIM(GL_Paste!$M970),IFERROR(MID(GL_Paste!$I970,FIND("[",GL_Paste!$I970)+1,FIND("]",GL_Paste!$I970)-FIND("[",GL_Paste!$I970)-1),"")))</f>
        <v/>
      </c>
      <c r="D973">
        <f>IF(GL_Paste!$B970="","",IFERROR(INDEX(DeptName,MATCH($C973,DeptTag,0)),"UNALLOCATED"))</f>
        <v/>
      </c>
      <c r="E973">
        <f>IF(GL_Paste!$B970="","",IFERROR(INDEX(AcctCat,MATCH(GL_Paste!$B970&amp;"",AcctCode,0)),"UNKNOWN"))</f>
        <v/>
      </c>
      <c r="F973">
        <f>IF(GL_Paste!$B970="","",IFERROR(INDEX(AcctSub,MATCH(GL_Paste!$B970&amp;"",AcctCode,0)),"UNKNOWN"))</f>
        <v/>
      </c>
    </row>
    <row r="974">
      <c r="A974" s="40">
        <f>IF(GL_Paste!$B971="","",N(GL_Paste!$H971)-N(GL_Paste!$G971))</f>
        <v/>
      </c>
      <c r="B974" s="43">
        <f>IF(GL_Paste!$B971="","",DATE(YEAR(GL_Paste!$E971),MONTH(GL_Paste!$E971),1))</f>
        <v/>
      </c>
      <c r="C974">
        <f>IF(GL_Paste!$B971="","",IF(TRIM(GL_Paste!$M971)&lt;&gt;"",TRIM(GL_Paste!$M971),IFERROR(MID(GL_Paste!$I971,FIND("[",GL_Paste!$I971)+1,FIND("]",GL_Paste!$I971)-FIND("[",GL_Paste!$I971)-1),"")))</f>
        <v/>
      </c>
      <c r="D974">
        <f>IF(GL_Paste!$B971="","",IFERROR(INDEX(DeptName,MATCH($C974,DeptTag,0)),"UNALLOCATED"))</f>
        <v/>
      </c>
      <c r="E974">
        <f>IF(GL_Paste!$B971="","",IFERROR(INDEX(AcctCat,MATCH(GL_Paste!$B971&amp;"",AcctCode,0)),"UNKNOWN"))</f>
        <v/>
      </c>
      <c r="F974">
        <f>IF(GL_Paste!$B971="","",IFERROR(INDEX(AcctSub,MATCH(GL_Paste!$B971&amp;"",AcctCode,0)),"UNKNOWN"))</f>
        <v/>
      </c>
    </row>
    <row r="975">
      <c r="A975" s="40">
        <f>IF(GL_Paste!$B972="","",N(GL_Paste!$H972)-N(GL_Paste!$G972))</f>
        <v/>
      </c>
      <c r="B975" s="43">
        <f>IF(GL_Paste!$B972="","",DATE(YEAR(GL_Paste!$E972),MONTH(GL_Paste!$E972),1))</f>
        <v/>
      </c>
      <c r="C975">
        <f>IF(GL_Paste!$B972="","",IF(TRIM(GL_Paste!$M972)&lt;&gt;"",TRIM(GL_Paste!$M972),IFERROR(MID(GL_Paste!$I972,FIND("[",GL_Paste!$I972)+1,FIND("]",GL_Paste!$I972)-FIND("[",GL_Paste!$I972)-1),"")))</f>
        <v/>
      </c>
      <c r="D975">
        <f>IF(GL_Paste!$B972="","",IFERROR(INDEX(DeptName,MATCH($C975,DeptTag,0)),"UNALLOCATED"))</f>
        <v/>
      </c>
      <c r="E975">
        <f>IF(GL_Paste!$B972="","",IFERROR(INDEX(AcctCat,MATCH(GL_Paste!$B972&amp;"",AcctCode,0)),"UNKNOWN"))</f>
        <v/>
      </c>
      <c r="F975">
        <f>IF(GL_Paste!$B972="","",IFERROR(INDEX(AcctSub,MATCH(GL_Paste!$B972&amp;"",AcctCode,0)),"UNKNOWN"))</f>
        <v/>
      </c>
    </row>
    <row r="976">
      <c r="A976" s="40">
        <f>IF(GL_Paste!$B973="","",N(GL_Paste!$H973)-N(GL_Paste!$G973))</f>
        <v/>
      </c>
      <c r="B976" s="43">
        <f>IF(GL_Paste!$B973="","",DATE(YEAR(GL_Paste!$E973),MONTH(GL_Paste!$E973),1))</f>
        <v/>
      </c>
      <c r="C976">
        <f>IF(GL_Paste!$B973="","",IF(TRIM(GL_Paste!$M973)&lt;&gt;"",TRIM(GL_Paste!$M973),IFERROR(MID(GL_Paste!$I973,FIND("[",GL_Paste!$I973)+1,FIND("]",GL_Paste!$I973)-FIND("[",GL_Paste!$I973)-1),"")))</f>
        <v/>
      </c>
      <c r="D976">
        <f>IF(GL_Paste!$B973="","",IFERROR(INDEX(DeptName,MATCH($C976,DeptTag,0)),"UNALLOCATED"))</f>
        <v/>
      </c>
      <c r="E976">
        <f>IF(GL_Paste!$B973="","",IFERROR(INDEX(AcctCat,MATCH(GL_Paste!$B973&amp;"",AcctCode,0)),"UNKNOWN"))</f>
        <v/>
      </c>
      <c r="F976">
        <f>IF(GL_Paste!$B973="","",IFERROR(INDEX(AcctSub,MATCH(GL_Paste!$B973&amp;"",AcctCode,0)),"UNKNOWN"))</f>
        <v/>
      </c>
    </row>
    <row r="977">
      <c r="A977" s="40">
        <f>IF(GL_Paste!$B974="","",N(GL_Paste!$H974)-N(GL_Paste!$G974))</f>
        <v/>
      </c>
      <c r="B977" s="43">
        <f>IF(GL_Paste!$B974="","",DATE(YEAR(GL_Paste!$E974),MONTH(GL_Paste!$E974),1))</f>
        <v/>
      </c>
      <c r="C977">
        <f>IF(GL_Paste!$B974="","",IF(TRIM(GL_Paste!$M974)&lt;&gt;"",TRIM(GL_Paste!$M974),IFERROR(MID(GL_Paste!$I974,FIND("[",GL_Paste!$I974)+1,FIND("]",GL_Paste!$I974)-FIND("[",GL_Paste!$I974)-1),"")))</f>
        <v/>
      </c>
      <c r="D977">
        <f>IF(GL_Paste!$B974="","",IFERROR(INDEX(DeptName,MATCH($C977,DeptTag,0)),"UNALLOCATED"))</f>
        <v/>
      </c>
      <c r="E977">
        <f>IF(GL_Paste!$B974="","",IFERROR(INDEX(AcctCat,MATCH(GL_Paste!$B974&amp;"",AcctCode,0)),"UNKNOWN"))</f>
        <v/>
      </c>
      <c r="F977">
        <f>IF(GL_Paste!$B974="","",IFERROR(INDEX(AcctSub,MATCH(GL_Paste!$B974&amp;"",AcctCode,0)),"UNKNOWN"))</f>
        <v/>
      </c>
    </row>
    <row r="978">
      <c r="A978" s="40">
        <f>IF(GL_Paste!$B975="","",N(GL_Paste!$H975)-N(GL_Paste!$G975))</f>
        <v/>
      </c>
      <c r="B978" s="43">
        <f>IF(GL_Paste!$B975="","",DATE(YEAR(GL_Paste!$E975),MONTH(GL_Paste!$E975),1))</f>
        <v/>
      </c>
      <c r="C978">
        <f>IF(GL_Paste!$B975="","",IF(TRIM(GL_Paste!$M975)&lt;&gt;"",TRIM(GL_Paste!$M975),IFERROR(MID(GL_Paste!$I975,FIND("[",GL_Paste!$I975)+1,FIND("]",GL_Paste!$I975)-FIND("[",GL_Paste!$I975)-1),"")))</f>
        <v/>
      </c>
      <c r="D978">
        <f>IF(GL_Paste!$B975="","",IFERROR(INDEX(DeptName,MATCH($C978,DeptTag,0)),"UNALLOCATED"))</f>
        <v/>
      </c>
      <c r="E978">
        <f>IF(GL_Paste!$B975="","",IFERROR(INDEX(AcctCat,MATCH(GL_Paste!$B975&amp;"",AcctCode,0)),"UNKNOWN"))</f>
        <v/>
      </c>
      <c r="F978">
        <f>IF(GL_Paste!$B975="","",IFERROR(INDEX(AcctSub,MATCH(GL_Paste!$B975&amp;"",AcctCode,0)),"UNKNOWN"))</f>
        <v/>
      </c>
    </row>
    <row r="979">
      <c r="A979" s="40">
        <f>IF(GL_Paste!$B976="","",N(GL_Paste!$H976)-N(GL_Paste!$G976))</f>
        <v/>
      </c>
      <c r="B979" s="43">
        <f>IF(GL_Paste!$B976="","",DATE(YEAR(GL_Paste!$E976),MONTH(GL_Paste!$E976),1))</f>
        <v/>
      </c>
      <c r="C979">
        <f>IF(GL_Paste!$B976="","",IF(TRIM(GL_Paste!$M976)&lt;&gt;"",TRIM(GL_Paste!$M976),IFERROR(MID(GL_Paste!$I976,FIND("[",GL_Paste!$I976)+1,FIND("]",GL_Paste!$I976)-FIND("[",GL_Paste!$I976)-1),"")))</f>
        <v/>
      </c>
      <c r="D979">
        <f>IF(GL_Paste!$B976="","",IFERROR(INDEX(DeptName,MATCH($C979,DeptTag,0)),"UNALLOCATED"))</f>
        <v/>
      </c>
      <c r="E979">
        <f>IF(GL_Paste!$B976="","",IFERROR(INDEX(AcctCat,MATCH(GL_Paste!$B976&amp;"",AcctCode,0)),"UNKNOWN"))</f>
        <v/>
      </c>
      <c r="F979">
        <f>IF(GL_Paste!$B976="","",IFERROR(INDEX(AcctSub,MATCH(GL_Paste!$B976&amp;"",AcctCode,0)),"UNKNOWN"))</f>
        <v/>
      </c>
    </row>
    <row r="980">
      <c r="A980" s="40">
        <f>IF(GL_Paste!$B977="","",N(GL_Paste!$H977)-N(GL_Paste!$G977))</f>
        <v/>
      </c>
      <c r="B980" s="43">
        <f>IF(GL_Paste!$B977="","",DATE(YEAR(GL_Paste!$E977),MONTH(GL_Paste!$E977),1))</f>
        <v/>
      </c>
      <c r="C980">
        <f>IF(GL_Paste!$B977="","",IF(TRIM(GL_Paste!$M977)&lt;&gt;"",TRIM(GL_Paste!$M977),IFERROR(MID(GL_Paste!$I977,FIND("[",GL_Paste!$I977)+1,FIND("]",GL_Paste!$I977)-FIND("[",GL_Paste!$I977)-1),"")))</f>
        <v/>
      </c>
      <c r="D980">
        <f>IF(GL_Paste!$B977="","",IFERROR(INDEX(DeptName,MATCH($C980,DeptTag,0)),"UNALLOCATED"))</f>
        <v/>
      </c>
      <c r="E980">
        <f>IF(GL_Paste!$B977="","",IFERROR(INDEX(AcctCat,MATCH(GL_Paste!$B977&amp;"",AcctCode,0)),"UNKNOWN"))</f>
        <v/>
      </c>
      <c r="F980">
        <f>IF(GL_Paste!$B977="","",IFERROR(INDEX(AcctSub,MATCH(GL_Paste!$B977&amp;"",AcctCode,0)),"UNKNOWN"))</f>
        <v/>
      </c>
    </row>
    <row r="981">
      <c r="A981" s="40">
        <f>IF(GL_Paste!$B978="","",N(GL_Paste!$H978)-N(GL_Paste!$G978))</f>
        <v/>
      </c>
      <c r="B981" s="43">
        <f>IF(GL_Paste!$B978="","",DATE(YEAR(GL_Paste!$E978),MONTH(GL_Paste!$E978),1))</f>
        <v/>
      </c>
      <c r="C981">
        <f>IF(GL_Paste!$B978="","",IF(TRIM(GL_Paste!$M978)&lt;&gt;"",TRIM(GL_Paste!$M978),IFERROR(MID(GL_Paste!$I978,FIND("[",GL_Paste!$I978)+1,FIND("]",GL_Paste!$I978)-FIND("[",GL_Paste!$I978)-1),"")))</f>
        <v/>
      </c>
      <c r="D981">
        <f>IF(GL_Paste!$B978="","",IFERROR(INDEX(DeptName,MATCH($C981,DeptTag,0)),"UNALLOCATED"))</f>
        <v/>
      </c>
      <c r="E981">
        <f>IF(GL_Paste!$B978="","",IFERROR(INDEX(AcctCat,MATCH(GL_Paste!$B978&amp;"",AcctCode,0)),"UNKNOWN"))</f>
        <v/>
      </c>
      <c r="F981">
        <f>IF(GL_Paste!$B978="","",IFERROR(INDEX(AcctSub,MATCH(GL_Paste!$B978&amp;"",AcctCode,0)),"UNKNOWN"))</f>
        <v/>
      </c>
    </row>
    <row r="982">
      <c r="A982" s="40">
        <f>IF(GL_Paste!$B979="","",N(GL_Paste!$H979)-N(GL_Paste!$G979))</f>
        <v/>
      </c>
      <c r="B982" s="43">
        <f>IF(GL_Paste!$B979="","",DATE(YEAR(GL_Paste!$E979),MONTH(GL_Paste!$E979),1))</f>
        <v/>
      </c>
      <c r="C982">
        <f>IF(GL_Paste!$B979="","",IF(TRIM(GL_Paste!$M979)&lt;&gt;"",TRIM(GL_Paste!$M979),IFERROR(MID(GL_Paste!$I979,FIND("[",GL_Paste!$I979)+1,FIND("]",GL_Paste!$I979)-FIND("[",GL_Paste!$I979)-1),"")))</f>
        <v/>
      </c>
      <c r="D982">
        <f>IF(GL_Paste!$B979="","",IFERROR(INDEX(DeptName,MATCH($C982,DeptTag,0)),"UNALLOCATED"))</f>
        <v/>
      </c>
      <c r="E982">
        <f>IF(GL_Paste!$B979="","",IFERROR(INDEX(AcctCat,MATCH(GL_Paste!$B979&amp;"",AcctCode,0)),"UNKNOWN"))</f>
        <v/>
      </c>
      <c r="F982">
        <f>IF(GL_Paste!$B979="","",IFERROR(INDEX(AcctSub,MATCH(GL_Paste!$B979&amp;"",AcctCode,0)),"UNKNOWN"))</f>
        <v/>
      </c>
    </row>
    <row r="983">
      <c r="A983" s="40">
        <f>IF(GL_Paste!$B980="","",N(GL_Paste!$H980)-N(GL_Paste!$G980))</f>
        <v/>
      </c>
      <c r="B983" s="43">
        <f>IF(GL_Paste!$B980="","",DATE(YEAR(GL_Paste!$E980),MONTH(GL_Paste!$E980),1))</f>
        <v/>
      </c>
      <c r="C983">
        <f>IF(GL_Paste!$B980="","",IF(TRIM(GL_Paste!$M980)&lt;&gt;"",TRIM(GL_Paste!$M980),IFERROR(MID(GL_Paste!$I980,FIND("[",GL_Paste!$I980)+1,FIND("]",GL_Paste!$I980)-FIND("[",GL_Paste!$I980)-1),"")))</f>
        <v/>
      </c>
      <c r="D983">
        <f>IF(GL_Paste!$B980="","",IFERROR(INDEX(DeptName,MATCH($C983,DeptTag,0)),"UNALLOCATED"))</f>
        <v/>
      </c>
      <c r="E983">
        <f>IF(GL_Paste!$B980="","",IFERROR(INDEX(AcctCat,MATCH(GL_Paste!$B980&amp;"",AcctCode,0)),"UNKNOWN"))</f>
        <v/>
      </c>
      <c r="F983">
        <f>IF(GL_Paste!$B980="","",IFERROR(INDEX(AcctSub,MATCH(GL_Paste!$B980&amp;"",AcctCode,0)),"UNKNOWN"))</f>
        <v/>
      </c>
    </row>
    <row r="984">
      <c r="A984" s="40">
        <f>IF(GL_Paste!$B981="","",N(GL_Paste!$H981)-N(GL_Paste!$G981))</f>
        <v/>
      </c>
      <c r="B984" s="43">
        <f>IF(GL_Paste!$B981="","",DATE(YEAR(GL_Paste!$E981),MONTH(GL_Paste!$E981),1))</f>
        <v/>
      </c>
      <c r="C984">
        <f>IF(GL_Paste!$B981="","",IF(TRIM(GL_Paste!$M981)&lt;&gt;"",TRIM(GL_Paste!$M981),IFERROR(MID(GL_Paste!$I981,FIND("[",GL_Paste!$I981)+1,FIND("]",GL_Paste!$I981)-FIND("[",GL_Paste!$I981)-1),"")))</f>
        <v/>
      </c>
      <c r="D984">
        <f>IF(GL_Paste!$B981="","",IFERROR(INDEX(DeptName,MATCH($C984,DeptTag,0)),"UNALLOCATED"))</f>
        <v/>
      </c>
      <c r="E984">
        <f>IF(GL_Paste!$B981="","",IFERROR(INDEX(AcctCat,MATCH(GL_Paste!$B981&amp;"",AcctCode,0)),"UNKNOWN"))</f>
        <v/>
      </c>
      <c r="F984">
        <f>IF(GL_Paste!$B981="","",IFERROR(INDEX(AcctSub,MATCH(GL_Paste!$B981&amp;"",AcctCode,0)),"UNKNOWN"))</f>
        <v/>
      </c>
    </row>
    <row r="985">
      <c r="A985" s="40">
        <f>IF(GL_Paste!$B982="","",N(GL_Paste!$H982)-N(GL_Paste!$G982))</f>
        <v/>
      </c>
      <c r="B985" s="43">
        <f>IF(GL_Paste!$B982="","",DATE(YEAR(GL_Paste!$E982),MONTH(GL_Paste!$E982),1))</f>
        <v/>
      </c>
      <c r="C985">
        <f>IF(GL_Paste!$B982="","",IF(TRIM(GL_Paste!$M982)&lt;&gt;"",TRIM(GL_Paste!$M982),IFERROR(MID(GL_Paste!$I982,FIND("[",GL_Paste!$I982)+1,FIND("]",GL_Paste!$I982)-FIND("[",GL_Paste!$I982)-1),"")))</f>
        <v/>
      </c>
      <c r="D985">
        <f>IF(GL_Paste!$B982="","",IFERROR(INDEX(DeptName,MATCH($C985,DeptTag,0)),"UNALLOCATED"))</f>
        <v/>
      </c>
      <c r="E985">
        <f>IF(GL_Paste!$B982="","",IFERROR(INDEX(AcctCat,MATCH(GL_Paste!$B982&amp;"",AcctCode,0)),"UNKNOWN"))</f>
        <v/>
      </c>
      <c r="F985">
        <f>IF(GL_Paste!$B982="","",IFERROR(INDEX(AcctSub,MATCH(GL_Paste!$B982&amp;"",AcctCode,0)),"UNKNOWN"))</f>
        <v/>
      </c>
    </row>
    <row r="986">
      <c r="A986" s="40">
        <f>IF(GL_Paste!$B983="","",N(GL_Paste!$H983)-N(GL_Paste!$G983))</f>
        <v/>
      </c>
      <c r="B986" s="43">
        <f>IF(GL_Paste!$B983="","",DATE(YEAR(GL_Paste!$E983),MONTH(GL_Paste!$E983),1))</f>
        <v/>
      </c>
      <c r="C986">
        <f>IF(GL_Paste!$B983="","",IF(TRIM(GL_Paste!$M983)&lt;&gt;"",TRIM(GL_Paste!$M983),IFERROR(MID(GL_Paste!$I983,FIND("[",GL_Paste!$I983)+1,FIND("]",GL_Paste!$I983)-FIND("[",GL_Paste!$I983)-1),"")))</f>
        <v/>
      </c>
      <c r="D986">
        <f>IF(GL_Paste!$B983="","",IFERROR(INDEX(DeptName,MATCH($C986,DeptTag,0)),"UNALLOCATED"))</f>
        <v/>
      </c>
      <c r="E986">
        <f>IF(GL_Paste!$B983="","",IFERROR(INDEX(AcctCat,MATCH(GL_Paste!$B983&amp;"",AcctCode,0)),"UNKNOWN"))</f>
        <v/>
      </c>
      <c r="F986">
        <f>IF(GL_Paste!$B983="","",IFERROR(INDEX(AcctSub,MATCH(GL_Paste!$B983&amp;"",AcctCode,0)),"UNKNOWN"))</f>
        <v/>
      </c>
    </row>
    <row r="987">
      <c r="A987" s="40">
        <f>IF(GL_Paste!$B984="","",N(GL_Paste!$H984)-N(GL_Paste!$G984))</f>
        <v/>
      </c>
      <c r="B987" s="43">
        <f>IF(GL_Paste!$B984="","",DATE(YEAR(GL_Paste!$E984),MONTH(GL_Paste!$E984),1))</f>
        <v/>
      </c>
      <c r="C987">
        <f>IF(GL_Paste!$B984="","",IF(TRIM(GL_Paste!$M984)&lt;&gt;"",TRIM(GL_Paste!$M984),IFERROR(MID(GL_Paste!$I984,FIND("[",GL_Paste!$I984)+1,FIND("]",GL_Paste!$I984)-FIND("[",GL_Paste!$I984)-1),"")))</f>
        <v/>
      </c>
      <c r="D987">
        <f>IF(GL_Paste!$B984="","",IFERROR(INDEX(DeptName,MATCH($C987,DeptTag,0)),"UNALLOCATED"))</f>
        <v/>
      </c>
      <c r="E987">
        <f>IF(GL_Paste!$B984="","",IFERROR(INDEX(AcctCat,MATCH(GL_Paste!$B984&amp;"",AcctCode,0)),"UNKNOWN"))</f>
        <v/>
      </c>
      <c r="F987">
        <f>IF(GL_Paste!$B984="","",IFERROR(INDEX(AcctSub,MATCH(GL_Paste!$B984&amp;"",AcctCode,0)),"UNKNOWN"))</f>
        <v/>
      </c>
    </row>
    <row r="988">
      <c r="A988" s="40">
        <f>IF(GL_Paste!$B985="","",N(GL_Paste!$H985)-N(GL_Paste!$G985))</f>
        <v/>
      </c>
      <c r="B988" s="43">
        <f>IF(GL_Paste!$B985="","",DATE(YEAR(GL_Paste!$E985),MONTH(GL_Paste!$E985),1))</f>
        <v/>
      </c>
      <c r="C988">
        <f>IF(GL_Paste!$B985="","",IF(TRIM(GL_Paste!$M985)&lt;&gt;"",TRIM(GL_Paste!$M985),IFERROR(MID(GL_Paste!$I985,FIND("[",GL_Paste!$I985)+1,FIND("]",GL_Paste!$I985)-FIND("[",GL_Paste!$I985)-1),"")))</f>
        <v/>
      </c>
      <c r="D988">
        <f>IF(GL_Paste!$B985="","",IFERROR(INDEX(DeptName,MATCH($C988,DeptTag,0)),"UNALLOCATED"))</f>
        <v/>
      </c>
      <c r="E988">
        <f>IF(GL_Paste!$B985="","",IFERROR(INDEX(AcctCat,MATCH(GL_Paste!$B985&amp;"",AcctCode,0)),"UNKNOWN"))</f>
        <v/>
      </c>
      <c r="F988">
        <f>IF(GL_Paste!$B985="","",IFERROR(INDEX(AcctSub,MATCH(GL_Paste!$B985&amp;"",AcctCode,0)),"UNKNOWN"))</f>
        <v/>
      </c>
    </row>
    <row r="989">
      <c r="A989" s="40">
        <f>IF(GL_Paste!$B986="","",N(GL_Paste!$H986)-N(GL_Paste!$G986))</f>
        <v/>
      </c>
      <c r="B989" s="43">
        <f>IF(GL_Paste!$B986="","",DATE(YEAR(GL_Paste!$E986),MONTH(GL_Paste!$E986),1))</f>
        <v/>
      </c>
      <c r="C989">
        <f>IF(GL_Paste!$B986="","",IF(TRIM(GL_Paste!$M986)&lt;&gt;"",TRIM(GL_Paste!$M986),IFERROR(MID(GL_Paste!$I986,FIND("[",GL_Paste!$I986)+1,FIND("]",GL_Paste!$I986)-FIND("[",GL_Paste!$I986)-1),"")))</f>
        <v/>
      </c>
      <c r="D989">
        <f>IF(GL_Paste!$B986="","",IFERROR(INDEX(DeptName,MATCH($C989,DeptTag,0)),"UNALLOCATED"))</f>
        <v/>
      </c>
      <c r="E989">
        <f>IF(GL_Paste!$B986="","",IFERROR(INDEX(AcctCat,MATCH(GL_Paste!$B986&amp;"",AcctCode,0)),"UNKNOWN"))</f>
        <v/>
      </c>
      <c r="F989">
        <f>IF(GL_Paste!$B986="","",IFERROR(INDEX(AcctSub,MATCH(GL_Paste!$B986&amp;"",AcctCode,0)),"UNKNOWN"))</f>
        <v/>
      </c>
    </row>
    <row r="990">
      <c r="A990" s="40">
        <f>IF(GL_Paste!$B987="","",N(GL_Paste!$H987)-N(GL_Paste!$G987))</f>
        <v/>
      </c>
      <c r="B990" s="43">
        <f>IF(GL_Paste!$B987="","",DATE(YEAR(GL_Paste!$E987),MONTH(GL_Paste!$E987),1))</f>
        <v/>
      </c>
      <c r="C990">
        <f>IF(GL_Paste!$B987="","",IF(TRIM(GL_Paste!$M987)&lt;&gt;"",TRIM(GL_Paste!$M987),IFERROR(MID(GL_Paste!$I987,FIND("[",GL_Paste!$I987)+1,FIND("]",GL_Paste!$I987)-FIND("[",GL_Paste!$I987)-1),"")))</f>
        <v/>
      </c>
      <c r="D990">
        <f>IF(GL_Paste!$B987="","",IFERROR(INDEX(DeptName,MATCH($C990,DeptTag,0)),"UNALLOCATED"))</f>
        <v/>
      </c>
      <c r="E990">
        <f>IF(GL_Paste!$B987="","",IFERROR(INDEX(AcctCat,MATCH(GL_Paste!$B987&amp;"",AcctCode,0)),"UNKNOWN"))</f>
        <v/>
      </c>
      <c r="F990">
        <f>IF(GL_Paste!$B987="","",IFERROR(INDEX(AcctSub,MATCH(GL_Paste!$B987&amp;"",AcctCode,0)),"UNKNOWN"))</f>
        <v/>
      </c>
    </row>
    <row r="991">
      <c r="A991" s="40">
        <f>IF(GL_Paste!$B988="","",N(GL_Paste!$H988)-N(GL_Paste!$G988))</f>
        <v/>
      </c>
      <c r="B991" s="43">
        <f>IF(GL_Paste!$B988="","",DATE(YEAR(GL_Paste!$E988),MONTH(GL_Paste!$E988),1))</f>
        <v/>
      </c>
      <c r="C991">
        <f>IF(GL_Paste!$B988="","",IF(TRIM(GL_Paste!$M988)&lt;&gt;"",TRIM(GL_Paste!$M988),IFERROR(MID(GL_Paste!$I988,FIND("[",GL_Paste!$I988)+1,FIND("]",GL_Paste!$I988)-FIND("[",GL_Paste!$I988)-1),"")))</f>
        <v/>
      </c>
      <c r="D991">
        <f>IF(GL_Paste!$B988="","",IFERROR(INDEX(DeptName,MATCH($C991,DeptTag,0)),"UNALLOCATED"))</f>
        <v/>
      </c>
      <c r="E991">
        <f>IF(GL_Paste!$B988="","",IFERROR(INDEX(AcctCat,MATCH(GL_Paste!$B988&amp;"",AcctCode,0)),"UNKNOWN"))</f>
        <v/>
      </c>
      <c r="F991">
        <f>IF(GL_Paste!$B988="","",IFERROR(INDEX(AcctSub,MATCH(GL_Paste!$B988&amp;"",AcctCode,0)),"UNKNOWN"))</f>
        <v/>
      </c>
    </row>
    <row r="992">
      <c r="A992" s="40">
        <f>IF(GL_Paste!$B989="","",N(GL_Paste!$H989)-N(GL_Paste!$G989))</f>
        <v/>
      </c>
      <c r="B992" s="43">
        <f>IF(GL_Paste!$B989="","",DATE(YEAR(GL_Paste!$E989),MONTH(GL_Paste!$E989),1))</f>
        <v/>
      </c>
      <c r="C992">
        <f>IF(GL_Paste!$B989="","",IF(TRIM(GL_Paste!$M989)&lt;&gt;"",TRIM(GL_Paste!$M989),IFERROR(MID(GL_Paste!$I989,FIND("[",GL_Paste!$I989)+1,FIND("]",GL_Paste!$I989)-FIND("[",GL_Paste!$I989)-1),"")))</f>
        <v/>
      </c>
      <c r="D992">
        <f>IF(GL_Paste!$B989="","",IFERROR(INDEX(DeptName,MATCH($C992,DeptTag,0)),"UNALLOCATED"))</f>
        <v/>
      </c>
      <c r="E992">
        <f>IF(GL_Paste!$B989="","",IFERROR(INDEX(AcctCat,MATCH(GL_Paste!$B989&amp;"",AcctCode,0)),"UNKNOWN"))</f>
        <v/>
      </c>
      <c r="F992">
        <f>IF(GL_Paste!$B989="","",IFERROR(INDEX(AcctSub,MATCH(GL_Paste!$B989&amp;"",AcctCode,0)),"UNKNOWN"))</f>
        <v/>
      </c>
    </row>
    <row r="993">
      <c r="A993" s="40">
        <f>IF(GL_Paste!$B990="","",N(GL_Paste!$H990)-N(GL_Paste!$G990))</f>
        <v/>
      </c>
      <c r="B993" s="43">
        <f>IF(GL_Paste!$B990="","",DATE(YEAR(GL_Paste!$E990),MONTH(GL_Paste!$E990),1))</f>
        <v/>
      </c>
      <c r="C993">
        <f>IF(GL_Paste!$B990="","",IF(TRIM(GL_Paste!$M990)&lt;&gt;"",TRIM(GL_Paste!$M990),IFERROR(MID(GL_Paste!$I990,FIND("[",GL_Paste!$I990)+1,FIND("]",GL_Paste!$I990)-FIND("[",GL_Paste!$I990)-1),"")))</f>
        <v/>
      </c>
      <c r="D993">
        <f>IF(GL_Paste!$B990="","",IFERROR(INDEX(DeptName,MATCH($C993,DeptTag,0)),"UNALLOCATED"))</f>
        <v/>
      </c>
      <c r="E993">
        <f>IF(GL_Paste!$B990="","",IFERROR(INDEX(AcctCat,MATCH(GL_Paste!$B990&amp;"",AcctCode,0)),"UNKNOWN"))</f>
        <v/>
      </c>
      <c r="F993">
        <f>IF(GL_Paste!$B990="","",IFERROR(INDEX(AcctSub,MATCH(GL_Paste!$B990&amp;"",AcctCode,0)),"UNKNOWN"))</f>
        <v/>
      </c>
    </row>
    <row r="994">
      <c r="A994" s="40">
        <f>IF(GL_Paste!$B991="","",N(GL_Paste!$H991)-N(GL_Paste!$G991))</f>
        <v/>
      </c>
      <c r="B994" s="43">
        <f>IF(GL_Paste!$B991="","",DATE(YEAR(GL_Paste!$E991),MONTH(GL_Paste!$E991),1))</f>
        <v/>
      </c>
      <c r="C994">
        <f>IF(GL_Paste!$B991="","",IF(TRIM(GL_Paste!$M991)&lt;&gt;"",TRIM(GL_Paste!$M991),IFERROR(MID(GL_Paste!$I991,FIND("[",GL_Paste!$I991)+1,FIND("]",GL_Paste!$I991)-FIND("[",GL_Paste!$I991)-1),"")))</f>
        <v/>
      </c>
      <c r="D994">
        <f>IF(GL_Paste!$B991="","",IFERROR(INDEX(DeptName,MATCH($C994,DeptTag,0)),"UNALLOCATED"))</f>
        <v/>
      </c>
      <c r="E994">
        <f>IF(GL_Paste!$B991="","",IFERROR(INDEX(AcctCat,MATCH(GL_Paste!$B991&amp;"",AcctCode,0)),"UNKNOWN"))</f>
        <v/>
      </c>
      <c r="F994">
        <f>IF(GL_Paste!$B991="","",IFERROR(INDEX(AcctSub,MATCH(GL_Paste!$B991&amp;"",AcctCode,0)),"UNKNOWN"))</f>
        <v/>
      </c>
    </row>
    <row r="995">
      <c r="A995" s="40">
        <f>IF(GL_Paste!$B992="","",N(GL_Paste!$H992)-N(GL_Paste!$G992))</f>
        <v/>
      </c>
      <c r="B995" s="43">
        <f>IF(GL_Paste!$B992="","",DATE(YEAR(GL_Paste!$E992),MONTH(GL_Paste!$E992),1))</f>
        <v/>
      </c>
      <c r="C995">
        <f>IF(GL_Paste!$B992="","",IF(TRIM(GL_Paste!$M992)&lt;&gt;"",TRIM(GL_Paste!$M992),IFERROR(MID(GL_Paste!$I992,FIND("[",GL_Paste!$I992)+1,FIND("]",GL_Paste!$I992)-FIND("[",GL_Paste!$I992)-1),"")))</f>
        <v/>
      </c>
      <c r="D995">
        <f>IF(GL_Paste!$B992="","",IFERROR(INDEX(DeptName,MATCH($C995,DeptTag,0)),"UNALLOCATED"))</f>
        <v/>
      </c>
      <c r="E995">
        <f>IF(GL_Paste!$B992="","",IFERROR(INDEX(AcctCat,MATCH(GL_Paste!$B992&amp;"",AcctCode,0)),"UNKNOWN"))</f>
        <v/>
      </c>
      <c r="F995">
        <f>IF(GL_Paste!$B992="","",IFERROR(INDEX(AcctSub,MATCH(GL_Paste!$B992&amp;"",AcctCode,0)),"UNKNOWN"))</f>
        <v/>
      </c>
    </row>
    <row r="996">
      <c r="A996" s="40">
        <f>IF(GL_Paste!$B993="","",N(GL_Paste!$H993)-N(GL_Paste!$G993))</f>
        <v/>
      </c>
      <c r="B996" s="43">
        <f>IF(GL_Paste!$B993="","",DATE(YEAR(GL_Paste!$E993),MONTH(GL_Paste!$E993),1))</f>
        <v/>
      </c>
      <c r="C996">
        <f>IF(GL_Paste!$B993="","",IF(TRIM(GL_Paste!$M993)&lt;&gt;"",TRIM(GL_Paste!$M993),IFERROR(MID(GL_Paste!$I993,FIND("[",GL_Paste!$I993)+1,FIND("]",GL_Paste!$I993)-FIND("[",GL_Paste!$I993)-1),"")))</f>
        <v/>
      </c>
      <c r="D996">
        <f>IF(GL_Paste!$B993="","",IFERROR(INDEX(DeptName,MATCH($C996,DeptTag,0)),"UNALLOCATED"))</f>
        <v/>
      </c>
      <c r="E996">
        <f>IF(GL_Paste!$B993="","",IFERROR(INDEX(AcctCat,MATCH(GL_Paste!$B993&amp;"",AcctCode,0)),"UNKNOWN"))</f>
        <v/>
      </c>
      <c r="F996">
        <f>IF(GL_Paste!$B993="","",IFERROR(INDEX(AcctSub,MATCH(GL_Paste!$B993&amp;"",AcctCode,0)),"UNKNOWN"))</f>
        <v/>
      </c>
    </row>
    <row r="997">
      <c r="A997" s="40">
        <f>IF(GL_Paste!$B994="","",N(GL_Paste!$H994)-N(GL_Paste!$G994))</f>
        <v/>
      </c>
      <c r="B997" s="43">
        <f>IF(GL_Paste!$B994="","",DATE(YEAR(GL_Paste!$E994),MONTH(GL_Paste!$E994),1))</f>
        <v/>
      </c>
      <c r="C997">
        <f>IF(GL_Paste!$B994="","",IF(TRIM(GL_Paste!$M994)&lt;&gt;"",TRIM(GL_Paste!$M994),IFERROR(MID(GL_Paste!$I994,FIND("[",GL_Paste!$I994)+1,FIND("]",GL_Paste!$I994)-FIND("[",GL_Paste!$I994)-1),"")))</f>
        <v/>
      </c>
      <c r="D997">
        <f>IF(GL_Paste!$B994="","",IFERROR(INDEX(DeptName,MATCH($C997,DeptTag,0)),"UNALLOCATED"))</f>
        <v/>
      </c>
      <c r="E997">
        <f>IF(GL_Paste!$B994="","",IFERROR(INDEX(AcctCat,MATCH(GL_Paste!$B994&amp;"",AcctCode,0)),"UNKNOWN"))</f>
        <v/>
      </c>
      <c r="F997">
        <f>IF(GL_Paste!$B994="","",IFERROR(INDEX(AcctSub,MATCH(GL_Paste!$B994&amp;"",AcctCode,0)),"UNKNOWN"))</f>
        <v/>
      </c>
    </row>
    <row r="998">
      <c r="A998" s="40">
        <f>IF(GL_Paste!$B995="","",N(GL_Paste!$H995)-N(GL_Paste!$G995))</f>
        <v/>
      </c>
      <c r="B998" s="43">
        <f>IF(GL_Paste!$B995="","",DATE(YEAR(GL_Paste!$E995),MONTH(GL_Paste!$E995),1))</f>
        <v/>
      </c>
      <c r="C998">
        <f>IF(GL_Paste!$B995="","",IF(TRIM(GL_Paste!$M995)&lt;&gt;"",TRIM(GL_Paste!$M995),IFERROR(MID(GL_Paste!$I995,FIND("[",GL_Paste!$I995)+1,FIND("]",GL_Paste!$I995)-FIND("[",GL_Paste!$I995)-1),"")))</f>
        <v/>
      </c>
      <c r="D998">
        <f>IF(GL_Paste!$B995="","",IFERROR(INDEX(DeptName,MATCH($C998,DeptTag,0)),"UNALLOCATED"))</f>
        <v/>
      </c>
      <c r="E998">
        <f>IF(GL_Paste!$B995="","",IFERROR(INDEX(AcctCat,MATCH(GL_Paste!$B995&amp;"",AcctCode,0)),"UNKNOWN"))</f>
        <v/>
      </c>
      <c r="F998">
        <f>IF(GL_Paste!$B995="","",IFERROR(INDEX(AcctSub,MATCH(GL_Paste!$B995&amp;"",AcctCode,0)),"UNKNOWN"))</f>
        <v/>
      </c>
    </row>
    <row r="999">
      <c r="A999" s="40">
        <f>IF(GL_Paste!$B996="","",N(GL_Paste!$H996)-N(GL_Paste!$G996))</f>
        <v/>
      </c>
      <c r="B999" s="43">
        <f>IF(GL_Paste!$B996="","",DATE(YEAR(GL_Paste!$E996),MONTH(GL_Paste!$E996),1))</f>
        <v/>
      </c>
      <c r="C999">
        <f>IF(GL_Paste!$B996="","",IF(TRIM(GL_Paste!$M996)&lt;&gt;"",TRIM(GL_Paste!$M996),IFERROR(MID(GL_Paste!$I996,FIND("[",GL_Paste!$I996)+1,FIND("]",GL_Paste!$I996)-FIND("[",GL_Paste!$I996)-1),"")))</f>
        <v/>
      </c>
      <c r="D999">
        <f>IF(GL_Paste!$B996="","",IFERROR(INDEX(DeptName,MATCH($C999,DeptTag,0)),"UNALLOCATED"))</f>
        <v/>
      </c>
      <c r="E999">
        <f>IF(GL_Paste!$B996="","",IFERROR(INDEX(AcctCat,MATCH(GL_Paste!$B996&amp;"",AcctCode,0)),"UNKNOWN"))</f>
        <v/>
      </c>
      <c r="F999">
        <f>IF(GL_Paste!$B996="","",IFERROR(INDEX(AcctSub,MATCH(GL_Paste!$B996&amp;"",AcctCode,0)),"UNKNOWN"))</f>
        <v/>
      </c>
    </row>
    <row r="1000">
      <c r="A1000" s="40">
        <f>IF(GL_Paste!$B997="","",N(GL_Paste!$H997)-N(GL_Paste!$G997))</f>
        <v/>
      </c>
      <c r="B1000" s="43">
        <f>IF(GL_Paste!$B997="","",DATE(YEAR(GL_Paste!$E997),MONTH(GL_Paste!$E997),1))</f>
        <v/>
      </c>
      <c r="C1000">
        <f>IF(GL_Paste!$B997="","",IF(TRIM(GL_Paste!$M997)&lt;&gt;"",TRIM(GL_Paste!$M997),IFERROR(MID(GL_Paste!$I997,FIND("[",GL_Paste!$I997)+1,FIND("]",GL_Paste!$I997)-FIND("[",GL_Paste!$I997)-1),"")))</f>
        <v/>
      </c>
      <c r="D1000">
        <f>IF(GL_Paste!$B997="","",IFERROR(INDEX(DeptName,MATCH($C1000,DeptTag,0)),"UNALLOCATED"))</f>
        <v/>
      </c>
      <c r="E1000">
        <f>IF(GL_Paste!$B997="","",IFERROR(INDEX(AcctCat,MATCH(GL_Paste!$B997&amp;"",AcctCode,0)),"UNKNOWN"))</f>
        <v/>
      </c>
      <c r="F1000">
        <f>IF(GL_Paste!$B997="","",IFERROR(INDEX(AcctSub,MATCH(GL_Paste!$B997&amp;"",AcctCode,0)),"UNKNOWN"))</f>
        <v/>
      </c>
    </row>
    <row r="1001">
      <c r="A1001" s="40">
        <f>IF(GL_Paste!$B998="","",N(GL_Paste!$H998)-N(GL_Paste!$G998))</f>
        <v/>
      </c>
      <c r="B1001" s="43">
        <f>IF(GL_Paste!$B998="","",DATE(YEAR(GL_Paste!$E998),MONTH(GL_Paste!$E998),1))</f>
        <v/>
      </c>
      <c r="C1001">
        <f>IF(GL_Paste!$B998="","",IF(TRIM(GL_Paste!$M998)&lt;&gt;"",TRIM(GL_Paste!$M998),IFERROR(MID(GL_Paste!$I998,FIND("[",GL_Paste!$I998)+1,FIND("]",GL_Paste!$I998)-FIND("[",GL_Paste!$I998)-1),"")))</f>
        <v/>
      </c>
      <c r="D1001">
        <f>IF(GL_Paste!$B998="","",IFERROR(INDEX(DeptName,MATCH($C1001,DeptTag,0)),"UNALLOCATED"))</f>
        <v/>
      </c>
      <c r="E1001">
        <f>IF(GL_Paste!$B998="","",IFERROR(INDEX(AcctCat,MATCH(GL_Paste!$B998&amp;"",AcctCode,0)),"UNKNOWN"))</f>
        <v/>
      </c>
      <c r="F1001">
        <f>IF(GL_Paste!$B998="","",IFERROR(INDEX(AcctSub,MATCH(GL_Paste!$B998&amp;"",AcctCode,0)),"UNKNOWN"))</f>
        <v/>
      </c>
    </row>
    <row r="1002">
      <c r="A1002" s="40">
        <f>IF(GL_Paste!$B999="","",N(GL_Paste!$H999)-N(GL_Paste!$G999))</f>
        <v/>
      </c>
      <c r="B1002" s="43">
        <f>IF(GL_Paste!$B999="","",DATE(YEAR(GL_Paste!$E999),MONTH(GL_Paste!$E999),1))</f>
        <v/>
      </c>
      <c r="C1002">
        <f>IF(GL_Paste!$B999="","",IF(TRIM(GL_Paste!$M999)&lt;&gt;"",TRIM(GL_Paste!$M999),IFERROR(MID(GL_Paste!$I999,FIND("[",GL_Paste!$I999)+1,FIND("]",GL_Paste!$I999)-FIND("[",GL_Paste!$I999)-1),"")))</f>
        <v/>
      </c>
      <c r="D1002">
        <f>IF(GL_Paste!$B999="","",IFERROR(INDEX(DeptName,MATCH($C1002,DeptTag,0)),"UNALLOCATED"))</f>
        <v/>
      </c>
      <c r="E1002">
        <f>IF(GL_Paste!$B999="","",IFERROR(INDEX(AcctCat,MATCH(GL_Paste!$B999&amp;"",AcctCode,0)),"UNKNOWN"))</f>
        <v/>
      </c>
      <c r="F1002">
        <f>IF(GL_Paste!$B999="","",IFERROR(INDEX(AcctSub,MATCH(GL_Paste!$B999&amp;"",AcctCode,0)),"UNKNOWN"))</f>
        <v/>
      </c>
    </row>
    <row r="1003">
      <c r="A1003" s="40">
        <f>IF(GL_Paste!$B1000="","",N(GL_Paste!$H1000)-N(GL_Paste!$G1000))</f>
        <v/>
      </c>
      <c r="B1003" s="43">
        <f>IF(GL_Paste!$B1000="","",DATE(YEAR(GL_Paste!$E1000),MONTH(GL_Paste!$E1000),1))</f>
        <v/>
      </c>
      <c r="C1003">
        <f>IF(GL_Paste!$B1000="","",IF(TRIM(GL_Paste!$M1000)&lt;&gt;"",TRIM(GL_Paste!$M1000),IFERROR(MID(GL_Paste!$I1000,FIND("[",GL_Paste!$I1000)+1,FIND("]",GL_Paste!$I1000)-FIND("[",GL_Paste!$I1000)-1),"")))</f>
        <v/>
      </c>
      <c r="D1003">
        <f>IF(GL_Paste!$B1000="","",IFERROR(INDEX(DeptName,MATCH($C1003,DeptTag,0)),"UNALLOCATED"))</f>
        <v/>
      </c>
      <c r="E1003">
        <f>IF(GL_Paste!$B1000="","",IFERROR(INDEX(AcctCat,MATCH(GL_Paste!$B1000&amp;"",AcctCode,0)),"UNKNOWN"))</f>
        <v/>
      </c>
      <c r="F1003">
        <f>IF(GL_Paste!$B1000="","",IFERROR(INDEX(AcctSub,MATCH(GL_Paste!$B1000&amp;"",AcctCode,0)),"UNKNOWN"))</f>
        <v/>
      </c>
    </row>
    <row r="1004">
      <c r="A1004" s="40">
        <f>IF(GL_Paste!$B1001="","",N(GL_Paste!$H1001)-N(GL_Paste!$G1001))</f>
        <v/>
      </c>
      <c r="B1004" s="43">
        <f>IF(GL_Paste!$B1001="","",DATE(YEAR(GL_Paste!$E1001),MONTH(GL_Paste!$E1001),1))</f>
        <v/>
      </c>
      <c r="C1004">
        <f>IF(GL_Paste!$B1001="","",IF(TRIM(GL_Paste!$M1001)&lt;&gt;"",TRIM(GL_Paste!$M1001),IFERROR(MID(GL_Paste!$I1001,FIND("[",GL_Paste!$I1001)+1,FIND("]",GL_Paste!$I1001)-FIND("[",GL_Paste!$I1001)-1),"")))</f>
        <v/>
      </c>
      <c r="D1004">
        <f>IF(GL_Paste!$B1001="","",IFERROR(INDEX(DeptName,MATCH($C1004,DeptTag,0)),"UNALLOCATED"))</f>
        <v/>
      </c>
      <c r="E1004">
        <f>IF(GL_Paste!$B1001="","",IFERROR(INDEX(AcctCat,MATCH(GL_Paste!$B1001&amp;"",AcctCode,0)),"UNKNOWN"))</f>
        <v/>
      </c>
      <c r="F1004">
        <f>IF(GL_Paste!$B1001="","",IFERROR(INDEX(AcctSub,MATCH(GL_Paste!$B1001&amp;"",AcctCode,0)),"UNKNOWN"))</f>
        <v/>
      </c>
    </row>
    <row r="1005">
      <c r="A1005" s="40">
        <f>IF(GL_Paste!$B1002="","",N(GL_Paste!$H1002)-N(GL_Paste!$G1002))</f>
        <v/>
      </c>
      <c r="B1005" s="43">
        <f>IF(GL_Paste!$B1002="","",DATE(YEAR(GL_Paste!$E1002),MONTH(GL_Paste!$E1002),1))</f>
        <v/>
      </c>
      <c r="C1005">
        <f>IF(GL_Paste!$B1002="","",IF(TRIM(GL_Paste!$M1002)&lt;&gt;"",TRIM(GL_Paste!$M1002),IFERROR(MID(GL_Paste!$I1002,FIND("[",GL_Paste!$I1002)+1,FIND("]",GL_Paste!$I1002)-FIND("[",GL_Paste!$I1002)-1),"")))</f>
        <v/>
      </c>
      <c r="D1005">
        <f>IF(GL_Paste!$B1002="","",IFERROR(INDEX(DeptName,MATCH($C1005,DeptTag,0)),"UNALLOCATED"))</f>
        <v/>
      </c>
      <c r="E1005">
        <f>IF(GL_Paste!$B1002="","",IFERROR(INDEX(AcctCat,MATCH(GL_Paste!$B1002&amp;"",AcctCode,0)),"UNKNOWN"))</f>
        <v/>
      </c>
      <c r="F1005">
        <f>IF(GL_Paste!$B1002="","",IFERROR(INDEX(AcctSub,MATCH(GL_Paste!$B1002&amp;"",AcctCode,0)),"UNKNOWN"))</f>
        <v/>
      </c>
    </row>
    <row r="1006">
      <c r="A1006" s="40">
        <f>IF(GL_Paste!$B1003="","",N(GL_Paste!$H1003)-N(GL_Paste!$G1003))</f>
        <v/>
      </c>
      <c r="B1006" s="43">
        <f>IF(GL_Paste!$B1003="","",DATE(YEAR(GL_Paste!$E1003),MONTH(GL_Paste!$E1003),1))</f>
        <v/>
      </c>
      <c r="C1006">
        <f>IF(GL_Paste!$B1003="","",IF(TRIM(GL_Paste!$M1003)&lt;&gt;"",TRIM(GL_Paste!$M1003),IFERROR(MID(GL_Paste!$I1003,FIND("[",GL_Paste!$I1003)+1,FIND("]",GL_Paste!$I1003)-FIND("[",GL_Paste!$I1003)-1),"")))</f>
        <v/>
      </c>
      <c r="D1006">
        <f>IF(GL_Paste!$B1003="","",IFERROR(INDEX(DeptName,MATCH($C1006,DeptTag,0)),"UNALLOCATED"))</f>
        <v/>
      </c>
      <c r="E1006">
        <f>IF(GL_Paste!$B1003="","",IFERROR(INDEX(AcctCat,MATCH(GL_Paste!$B1003&amp;"",AcctCode,0)),"UNKNOWN"))</f>
        <v/>
      </c>
      <c r="F1006">
        <f>IF(GL_Paste!$B1003="","",IFERROR(INDEX(AcctSub,MATCH(GL_Paste!$B1003&amp;"",AcctCode,0)),"UNKNOWN"))</f>
        <v/>
      </c>
    </row>
    <row r="1007">
      <c r="A1007" s="40">
        <f>IF(GL_Paste!$B1004="","",N(GL_Paste!$H1004)-N(GL_Paste!$G1004))</f>
        <v/>
      </c>
      <c r="B1007" s="43">
        <f>IF(GL_Paste!$B1004="","",DATE(YEAR(GL_Paste!$E1004),MONTH(GL_Paste!$E1004),1))</f>
        <v/>
      </c>
      <c r="C1007">
        <f>IF(GL_Paste!$B1004="","",IF(TRIM(GL_Paste!$M1004)&lt;&gt;"",TRIM(GL_Paste!$M1004),IFERROR(MID(GL_Paste!$I1004,FIND("[",GL_Paste!$I1004)+1,FIND("]",GL_Paste!$I1004)-FIND("[",GL_Paste!$I1004)-1),"")))</f>
        <v/>
      </c>
      <c r="D1007">
        <f>IF(GL_Paste!$B1004="","",IFERROR(INDEX(DeptName,MATCH($C1007,DeptTag,0)),"UNALLOCATED"))</f>
        <v/>
      </c>
      <c r="E1007">
        <f>IF(GL_Paste!$B1004="","",IFERROR(INDEX(AcctCat,MATCH(GL_Paste!$B1004&amp;"",AcctCode,0)),"UNKNOWN"))</f>
        <v/>
      </c>
      <c r="F1007">
        <f>IF(GL_Paste!$B1004="","",IFERROR(INDEX(AcctSub,MATCH(GL_Paste!$B1004&amp;"",AcctCode,0)),"UNKNOWN"))</f>
        <v/>
      </c>
    </row>
    <row r="1008">
      <c r="A1008" s="40">
        <f>IF(GL_Paste!$B1005="","",N(GL_Paste!$H1005)-N(GL_Paste!$G1005))</f>
        <v/>
      </c>
      <c r="B1008" s="43">
        <f>IF(GL_Paste!$B1005="","",DATE(YEAR(GL_Paste!$E1005),MONTH(GL_Paste!$E1005),1))</f>
        <v/>
      </c>
      <c r="C1008">
        <f>IF(GL_Paste!$B1005="","",IF(TRIM(GL_Paste!$M1005)&lt;&gt;"",TRIM(GL_Paste!$M1005),IFERROR(MID(GL_Paste!$I1005,FIND("[",GL_Paste!$I1005)+1,FIND("]",GL_Paste!$I1005)-FIND("[",GL_Paste!$I1005)-1),"")))</f>
        <v/>
      </c>
      <c r="D1008">
        <f>IF(GL_Paste!$B1005="","",IFERROR(INDEX(DeptName,MATCH($C1008,DeptTag,0)),"UNALLOCATED"))</f>
        <v/>
      </c>
      <c r="E1008">
        <f>IF(GL_Paste!$B1005="","",IFERROR(INDEX(AcctCat,MATCH(GL_Paste!$B1005&amp;"",AcctCode,0)),"UNKNOWN"))</f>
        <v/>
      </c>
      <c r="F1008">
        <f>IF(GL_Paste!$B1005="","",IFERROR(INDEX(AcctSub,MATCH(GL_Paste!$B1005&amp;"",AcctCode,0)),"UNKNOWN"))</f>
        <v/>
      </c>
    </row>
    <row r="1009">
      <c r="A1009" s="40">
        <f>IF(GL_Paste!$B1006="","",N(GL_Paste!$H1006)-N(GL_Paste!$G1006))</f>
        <v/>
      </c>
      <c r="B1009" s="43">
        <f>IF(GL_Paste!$B1006="","",DATE(YEAR(GL_Paste!$E1006),MONTH(GL_Paste!$E1006),1))</f>
        <v/>
      </c>
      <c r="C1009">
        <f>IF(GL_Paste!$B1006="","",IF(TRIM(GL_Paste!$M1006)&lt;&gt;"",TRIM(GL_Paste!$M1006),IFERROR(MID(GL_Paste!$I1006,FIND("[",GL_Paste!$I1006)+1,FIND("]",GL_Paste!$I1006)-FIND("[",GL_Paste!$I1006)-1),"")))</f>
        <v/>
      </c>
      <c r="D1009">
        <f>IF(GL_Paste!$B1006="","",IFERROR(INDEX(DeptName,MATCH($C1009,DeptTag,0)),"UNALLOCATED"))</f>
        <v/>
      </c>
      <c r="E1009">
        <f>IF(GL_Paste!$B1006="","",IFERROR(INDEX(AcctCat,MATCH(GL_Paste!$B1006&amp;"",AcctCode,0)),"UNKNOWN"))</f>
        <v/>
      </c>
      <c r="F1009">
        <f>IF(GL_Paste!$B1006="","",IFERROR(INDEX(AcctSub,MATCH(GL_Paste!$B1006&amp;"",AcctCode,0)),"UNKNOWN"))</f>
        <v/>
      </c>
    </row>
    <row r="1010">
      <c r="A1010" s="40">
        <f>IF(GL_Paste!$B1007="","",N(GL_Paste!$H1007)-N(GL_Paste!$G1007))</f>
        <v/>
      </c>
      <c r="B1010" s="43">
        <f>IF(GL_Paste!$B1007="","",DATE(YEAR(GL_Paste!$E1007),MONTH(GL_Paste!$E1007),1))</f>
        <v/>
      </c>
      <c r="C1010">
        <f>IF(GL_Paste!$B1007="","",IF(TRIM(GL_Paste!$M1007)&lt;&gt;"",TRIM(GL_Paste!$M1007),IFERROR(MID(GL_Paste!$I1007,FIND("[",GL_Paste!$I1007)+1,FIND("]",GL_Paste!$I1007)-FIND("[",GL_Paste!$I1007)-1),"")))</f>
        <v/>
      </c>
      <c r="D1010">
        <f>IF(GL_Paste!$B1007="","",IFERROR(INDEX(DeptName,MATCH($C1010,DeptTag,0)),"UNALLOCATED"))</f>
        <v/>
      </c>
      <c r="E1010">
        <f>IF(GL_Paste!$B1007="","",IFERROR(INDEX(AcctCat,MATCH(GL_Paste!$B1007&amp;"",AcctCode,0)),"UNKNOWN"))</f>
        <v/>
      </c>
      <c r="F1010">
        <f>IF(GL_Paste!$B1007="","",IFERROR(INDEX(AcctSub,MATCH(GL_Paste!$B1007&amp;"",AcctCode,0)),"UNKNOWN"))</f>
        <v/>
      </c>
    </row>
    <row r="1011">
      <c r="A1011" s="40">
        <f>IF(GL_Paste!$B1008="","",N(GL_Paste!$H1008)-N(GL_Paste!$G1008))</f>
        <v/>
      </c>
      <c r="B1011" s="43">
        <f>IF(GL_Paste!$B1008="","",DATE(YEAR(GL_Paste!$E1008),MONTH(GL_Paste!$E1008),1))</f>
        <v/>
      </c>
      <c r="C1011">
        <f>IF(GL_Paste!$B1008="","",IF(TRIM(GL_Paste!$M1008)&lt;&gt;"",TRIM(GL_Paste!$M1008),IFERROR(MID(GL_Paste!$I1008,FIND("[",GL_Paste!$I1008)+1,FIND("]",GL_Paste!$I1008)-FIND("[",GL_Paste!$I1008)-1),"")))</f>
        <v/>
      </c>
      <c r="D1011">
        <f>IF(GL_Paste!$B1008="","",IFERROR(INDEX(DeptName,MATCH($C1011,DeptTag,0)),"UNALLOCATED"))</f>
        <v/>
      </c>
      <c r="E1011">
        <f>IF(GL_Paste!$B1008="","",IFERROR(INDEX(AcctCat,MATCH(GL_Paste!$B1008&amp;"",AcctCode,0)),"UNKNOWN"))</f>
        <v/>
      </c>
      <c r="F1011">
        <f>IF(GL_Paste!$B1008="","",IFERROR(INDEX(AcctSub,MATCH(GL_Paste!$B1008&amp;"",AcctCode,0)),"UNKNOWN"))</f>
        <v/>
      </c>
    </row>
    <row r="1012">
      <c r="A1012" s="40">
        <f>IF(GL_Paste!$B1009="","",N(GL_Paste!$H1009)-N(GL_Paste!$G1009))</f>
        <v/>
      </c>
      <c r="B1012" s="43">
        <f>IF(GL_Paste!$B1009="","",DATE(YEAR(GL_Paste!$E1009),MONTH(GL_Paste!$E1009),1))</f>
        <v/>
      </c>
      <c r="C1012">
        <f>IF(GL_Paste!$B1009="","",IF(TRIM(GL_Paste!$M1009)&lt;&gt;"",TRIM(GL_Paste!$M1009),IFERROR(MID(GL_Paste!$I1009,FIND("[",GL_Paste!$I1009)+1,FIND("]",GL_Paste!$I1009)-FIND("[",GL_Paste!$I1009)-1),"")))</f>
        <v/>
      </c>
      <c r="D1012">
        <f>IF(GL_Paste!$B1009="","",IFERROR(INDEX(DeptName,MATCH($C1012,DeptTag,0)),"UNALLOCATED"))</f>
        <v/>
      </c>
      <c r="E1012">
        <f>IF(GL_Paste!$B1009="","",IFERROR(INDEX(AcctCat,MATCH(GL_Paste!$B1009&amp;"",AcctCode,0)),"UNKNOWN"))</f>
        <v/>
      </c>
      <c r="F1012">
        <f>IF(GL_Paste!$B1009="","",IFERROR(INDEX(AcctSub,MATCH(GL_Paste!$B1009&amp;"",AcctCode,0)),"UNKNOWN"))</f>
        <v/>
      </c>
    </row>
    <row r="1013">
      <c r="A1013" s="40">
        <f>IF(GL_Paste!$B1010="","",N(GL_Paste!$H1010)-N(GL_Paste!$G1010))</f>
        <v/>
      </c>
      <c r="B1013" s="43">
        <f>IF(GL_Paste!$B1010="","",DATE(YEAR(GL_Paste!$E1010),MONTH(GL_Paste!$E1010),1))</f>
        <v/>
      </c>
      <c r="C1013">
        <f>IF(GL_Paste!$B1010="","",IF(TRIM(GL_Paste!$M1010)&lt;&gt;"",TRIM(GL_Paste!$M1010),IFERROR(MID(GL_Paste!$I1010,FIND("[",GL_Paste!$I1010)+1,FIND("]",GL_Paste!$I1010)-FIND("[",GL_Paste!$I1010)-1),"")))</f>
        <v/>
      </c>
      <c r="D1013">
        <f>IF(GL_Paste!$B1010="","",IFERROR(INDEX(DeptName,MATCH($C1013,DeptTag,0)),"UNALLOCATED"))</f>
        <v/>
      </c>
      <c r="E1013">
        <f>IF(GL_Paste!$B1010="","",IFERROR(INDEX(AcctCat,MATCH(GL_Paste!$B1010&amp;"",AcctCode,0)),"UNKNOWN"))</f>
        <v/>
      </c>
      <c r="F1013">
        <f>IF(GL_Paste!$B1010="","",IFERROR(INDEX(AcctSub,MATCH(GL_Paste!$B1010&amp;"",AcctCode,0)),"UNKNOWN"))</f>
        <v/>
      </c>
    </row>
    <row r="1014">
      <c r="A1014" s="40">
        <f>IF(GL_Paste!$B1011="","",N(GL_Paste!$H1011)-N(GL_Paste!$G1011))</f>
        <v/>
      </c>
      <c r="B1014" s="43">
        <f>IF(GL_Paste!$B1011="","",DATE(YEAR(GL_Paste!$E1011),MONTH(GL_Paste!$E1011),1))</f>
        <v/>
      </c>
      <c r="C1014">
        <f>IF(GL_Paste!$B1011="","",IF(TRIM(GL_Paste!$M1011)&lt;&gt;"",TRIM(GL_Paste!$M1011),IFERROR(MID(GL_Paste!$I1011,FIND("[",GL_Paste!$I1011)+1,FIND("]",GL_Paste!$I1011)-FIND("[",GL_Paste!$I1011)-1),"")))</f>
        <v/>
      </c>
      <c r="D1014">
        <f>IF(GL_Paste!$B1011="","",IFERROR(INDEX(DeptName,MATCH($C1014,DeptTag,0)),"UNALLOCATED"))</f>
        <v/>
      </c>
      <c r="E1014">
        <f>IF(GL_Paste!$B1011="","",IFERROR(INDEX(AcctCat,MATCH(GL_Paste!$B1011&amp;"",AcctCode,0)),"UNKNOWN"))</f>
        <v/>
      </c>
      <c r="F1014">
        <f>IF(GL_Paste!$B1011="","",IFERROR(INDEX(AcctSub,MATCH(GL_Paste!$B1011&amp;"",AcctCode,0)),"UNKNOWN"))</f>
        <v/>
      </c>
    </row>
    <row r="1015">
      <c r="A1015" s="40">
        <f>IF(GL_Paste!$B1012="","",N(GL_Paste!$H1012)-N(GL_Paste!$G1012))</f>
        <v/>
      </c>
      <c r="B1015" s="43">
        <f>IF(GL_Paste!$B1012="","",DATE(YEAR(GL_Paste!$E1012),MONTH(GL_Paste!$E1012),1))</f>
        <v/>
      </c>
      <c r="C1015">
        <f>IF(GL_Paste!$B1012="","",IF(TRIM(GL_Paste!$M1012)&lt;&gt;"",TRIM(GL_Paste!$M1012),IFERROR(MID(GL_Paste!$I1012,FIND("[",GL_Paste!$I1012)+1,FIND("]",GL_Paste!$I1012)-FIND("[",GL_Paste!$I1012)-1),"")))</f>
        <v/>
      </c>
      <c r="D1015">
        <f>IF(GL_Paste!$B1012="","",IFERROR(INDEX(DeptName,MATCH($C1015,DeptTag,0)),"UNALLOCATED"))</f>
        <v/>
      </c>
      <c r="E1015">
        <f>IF(GL_Paste!$B1012="","",IFERROR(INDEX(AcctCat,MATCH(GL_Paste!$B1012&amp;"",AcctCode,0)),"UNKNOWN"))</f>
        <v/>
      </c>
      <c r="F1015">
        <f>IF(GL_Paste!$B1012="","",IFERROR(INDEX(AcctSub,MATCH(GL_Paste!$B1012&amp;"",AcctCode,0)),"UNKNOWN"))</f>
        <v/>
      </c>
    </row>
    <row r="1016">
      <c r="A1016" s="40">
        <f>IF(GL_Paste!$B1013="","",N(GL_Paste!$H1013)-N(GL_Paste!$G1013))</f>
        <v/>
      </c>
      <c r="B1016" s="43">
        <f>IF(GL_Paste!$B1013="","",DATE(YEAR(GL_Paste!$E1013),MONTH(GL_Paste!$E1013),1))</f>
        <v/>
      </c>
      <c r="C1016">
        <f>IF(GL_Paste!$B1013="","",IF(TRIM(GL_Paste!$M1013)&lt;&gt;"",TRIM(GL_Paste!$M1013),IFERROR(MID(GL_Paste!$I1013,FIND("[",GL_Paste!$I1013)+1,FIND("]",GL_Paste!$I1013)-FIND("[",GL_Paste!$I1013)-1),"")))</f>
        <v/>
      </c>
      <c r="D1016">
        <f>IF(GL_Paste!$B1013="","",IFERROR(INDEX(DeptName,MATCH($C1016,DeptTag,0)),"UNALLOCATED"))</f>
        <v/>
      </c>
      <c r="E1016">
        <f>IF(GL_Paste!$B1013="","",IFERROR(INDEX(AcctCat,MATCH(GL_Paste!$B1013&amp;"",AcctCode,0)),"UNKNOWN"))</f>
        <v/>
      </c>
      <c r="F1016">
        <f>IF(GL_Paste!$B1013="","",IFERROR(INDEX(AcctSub,MATCH(GL_Paste!$B1013&amp;"",AcctCode,0)),"UNKNOWN"))</f>
        <v/>
      </c>
    </row>
    <row r="1017">
      <c r="A1017" s="40">
        <f>IF(GL_Paste!$B1014="","",N(GL_Paste!$H1014)-N(GL_Paste!$G1014))</f>
        <v/>
      </c>
      <c r="B1017" s="43">
        <f>IF(GL_Paste!$B1014="","",DATE(YEAR(GL_Paste!$E1014),MONTH(GL_Paste!$E1014),1))</f>
        <v/>
      </c>
      <c r="C1017">
        <f>IF(GL_Paste!$B1014="","",IF(TRIM(GL_Paste!$M1014)&lt;&gt;"",TRIM(GL_Paste!$M1014),IFERROR(MID(GL_Paste!$I1014,FIND("[",GL_Paste!$I1014)+1,FIND("]",GL_Paste!$I1014)-FIND("[",GL_Paste!$I1014)-1),"")))</f>
        <v/>
      </c>
      <c r="D1017">
        <f>IF(GL_Paste!$B1014="","",IFERROR(INDEX(DeptName,MATCH($C1017,DeptTag,0)),"UNALLOCATED"))</f>
        <v/>
      </c>
      <c r="E1017">
        <f>IF(GL_Paste!$B1014="","",IFERROR(INDEX(AcctCat,MATCH(GL_Paste!$B1014&amp;"",AcctCode,0)),"UNKNOWN"))</f>
        <v/>
      </c>
      <c r="F1017">
        <f>IF(GL_Paste!$B1014="","",IFERROR(INDEX(AcctSub,MATCH(GL_Paste!$B1014&amp;"",AcctCode,0)),"UNKNOWN"))</f>
        <v/>
      </c>
    </row>
    <row r="1018">
      <c r="A1018" s="40">
        <f>IF(GL_Paste!$B1015="","",N(GL_Paste!$H1015)-N(GL_Paste!$G1015))</f>
        <v/>
      </c>
      <c r="B1018" s="43">
        <f>IF(GL_Paste!$B1015="","",DATE(YEAR(GL_Paste!$E1015),MONTH(GL_Paste!$E1015),1))</f>
        <v/>
      </c>
      <c r="C1018">
        <f>IF(GL_Paste!$B1015="","",IF(TRIM(GL_Paste!$M1015)&lt;&gt;"",TRIM(GL_Paste!$M1015),IFERROR(MID(GL_Paste!$I1015,FIND("[",GL_Paste!$I1015)+1,FIND("]",GL_Paste!$I1015)-FIND("[",GL_Paste!$I1015)-1),"")))</f>
        <v/>
      </c>
      <c r="D1018">
        <f>IF(GL_Paste!$B1015="","",IFERROR(INDEX(DeptName,MATCH($C1018,DeptTag,0)),"UNALLOCATED"))</f>
        <v/>
      </c>
      <c r="E1018">
        <f>IF(GL_Paste!$B1015="","",IFERROR(INDEX(AcctCat,MATCH(GL_Paste!$B1015&amp;"",AcctCode,0)),"UNKNOWN"))</f>
        <v/>
      </c>
      <c r="F1018">
        <f>IF(GL_Paste!$B1015="","",IFERROR(INDEX(AcctSub,MATCH(GL_Paste!$B1015&amp;"",AcctCode,0)),"UNKNOWN"))</f>
        <v/>
      </c>
    </row>
    <row r="1019">
      <c r="A1019" s="40">
        <f>IF(GL_Paste!$B1016="","",N(GL_Paste!$H1016)-N(GL_Paste!$G1016))</f>
        <v/>
      </c>
      <c r="B1019" s="43">
        <f>IF(GL_Paste!$B1016="","",DATE(YEAR(GL_Paste!$E1016),MONTH(GL_Paste!$E1016),1))</f>
        <v/>
      </c>
      <c r="C1019">
        <f>IF(GL_Paste!$B1016="","",IF(TRIM(GL_Paste!$M1016)&lt;&gt;"",TRIM(GL_Paste!$M1016),IFERROR(MID(GL_Paste!$I1016,FIND("[",GL_Paste!$I1016)+1,FIND("]",GL_Paste!$I1016)-FIND("[",GL_Paste!$I1016)-1),"")))</f>
        <v/>
      </c>
      <c r="D1019">
        <f>IF(GL_Paste!$B1016="","",IFERROR(INDEX(DeptName,MATCH($C1019,DeptTag,0)),"UNALLOCATED"))</f>
        <v/>
      </c>
      <c r="E1019">
        <f>IF(GL_Paste!$B1016="","",IFERROR(INDEX(AcctCat,MATCH(GL_Paste!$B1016&amp;"",AcctCode,0)),"UNKNOWN"))</f>
        <v/>
      </c>
      <c r="F1019">
        <f>IF(GL_Paste!$B1016="","",IFERROR(INDEX(AcctSub,MATCH(GL_Paste!$B1016&amp;"",AcctCode,0)),"UNKNOWN"))</f>
        <v/>
      </c>
    </row>
    <row r="1020">
      <c r="A1020" s="40">
        <f>IF(GL_Paste!$B1017="","",N(GL_Paste!$H1017)-N(GL_Paste!$G1017))</f>
        <v/>
      </c>
      <c r="B1020" s="43">
        <f>IF(GL_Paste!$B1017="","",DATE(YEAR(GL_Paste!$E1017),MONTH(GL_Paste!$E1017),1))</f>
        <v/>
      </c>
      <c r="C1020">
        <f>IF(GL_Paste!$B1017="","",IF(TRIM(GL_Paste!$M1017)&lt;&gt;"",TRIM(GL_Paste!$M1017),IFERROR(MID(GL_Paste!$I1017,FIND("[",GL_Paste!$I1017)+1,FIND("]",GL_Paste!$I1017)-FIND("[",GL_Paste!$I1017)-1),"")))</f>
        <v/>
      </c>
      <c r="D1020">
        <f>IF(GL_Paste!$B1017="","",IFERROR(INDEX(DeptName,MATCH($C1020,DeptTag,0)),"UNALLOCATED"))</f>
        <v/>
      </c>
      <c r="E1020">
        <f>IF(GL_Paste!$B1017="","",IFERROR(INDEX(AcctCat,MATCH(GL_Paste!$B1017&amp;"",AcctCode,0)),"UNKNOWN"))</f>
        <v/>
      </c>
      <c r="F1020">
        <f>IF(GL_Paste!$B1017="","",IFERROR(INDEX(AcctSub,MATCH(GL_Paste!$B1017&amp;"",AcctCode,0)),"UNKNOWN"))</f>
        <v/>
      </c>
    </row>
    <row r="1021">
      <c r="A1021" s="40">
        <f>IF(GL_Paste!$B1018="","",N(GL_Paste!$H1018)-N(GL_Paste!$G1018))</f>
        <v/>
      </c>
      <c r="B1021" s="43">
        <f>IF(GL_Paste!$B1018="","",DATE(YEAR(GL_Paste!$E1018),MONTH(GL_Paste!$E1018),1))</f>
        <v/>
      </c>
      <c r="C1021">
        <f>IF(GL_Paste!$B1018="","",IF(TRIM(GL_Paste!$M1018)&lt;&gt;"",TRIM(GL_Paste!$M1018),IFERROR(MID(GL_Paste!$I1018,FIND("[",GL_Paste!$I1018)+1,FIND("]",GL_Paste!$I1018)-FIND("[",GL_Paste!$I1018)-1),"")))</f>
        <v/>
      </c>
      <c r="D1021">
        <f>IF(GL_Paste!$B1018="","",IFERROR(INDEX(DeptName,MATCH($C1021,DeptTag,0)),"UNALLOCATED"))</f>
        <v/>
      </c>
      <c r="E1021">
        <f>IF(GL_Paste!$B1018="","",IFERROR(INDEX(AcctCat,MATCH(GL_Paste!$B1018&amp;"",AcctCode,0)),"UNKNOWN"))</f>
        <v/>
      </c>
      <c r="F1021">
        <f>IF(GL_Paste!$B1018="","",IFERROR(INDEX(AcctSub,MATCH(GL_Paste!$B1018&amp;"",AcctCode,0)),"UNKNOWN"))</f>
        <v/>
      </c>
    </row>
    <row r="1022">
      <c r="A1022" s="40">
        <f>IF(GL_Paste!$B1019="","",N(GL_Paste!$H1019)-N(GL_Paste!$G1019))</f>
        <v/>
      </c>
      <c r="B1022" s="43">
        <f>IF(GL_Paste!$B1019="","",DATE(YEAR(GL_Paste!$E1019),MONTH(GL_Paste!$E1019),1))</f>
        <v/>
      </c>
      <c r="C1022">
        <f>IF(GL_Paste!$B1019="","",IF(TRIM(GL_Paste!$M1019)&lt;&gt;"",TRIM(GL_Paste!$M1019),IFERROR(MID(GL_Paste!$I1019,FIND("[",GL_Paste!$I1019)+1,FIND("]",GL_Paste!$I1019)-FIND("[",GL_Paste!$I1019)-1),"")))</f>
        <v/>
      </c>
      <c r="D1022">
        <f>IF(GL_Paste!$B1019="","",IFERROR(INDEX(DeptName,MATCH($C1022,DeptTag,0)),"UNALLOCATED"))</f>
        <v/>
      </c>
      <c r="E1022">
        <f>IF(GL_Paste!$B1019="","",IFERROR(INDEX(AcctCat,MATCH(GL_Paste!$B1019&amp;"",AcctCode,0)),"UNKNOWN"))</f>
        <v/>
      </c>
      <c r="F1022">
        <f>IF(GL_Paste!$B1019="","",IFERROR(INDEX(AcctSub,MATCH(GL_Paste!$B1019&amp;"",AcctCode,0)),"UNKNOWN"))</f>
        <v/>
      </c>
    </row>
    <row r="1023">
      <c r="A1023" s="40">
        <f>IF(GL_Paste!$B1020="","",N(GL_Paste!$H1020)-N(GL_Paste!$G1020))</f>
        <v/>
      </c>
      <c r="B1023" s="43">
        <f>IF(GL_Paste!$B1020="","",DATE(YEAR(GL_Paste!$E1020),MONTH(GL_Paste!$E1020),1))</f>
        <v/>
      </c>
      <c r="C1023">
        <f>IF(GL_Paste!$B1020="","",IF(TRIM(GL_Paste!$M1020)&lt;&gt;"",TRIM(GL_Paste!$M1020),IFERROR(MID(GL_Paste!$I1020,FIND("[",GL_Paste!$I1020)+1,FIND("]",GL_Paste!$I1020)-FIND("[",GL_Paste!$I1020)-1),"")))</f>
        <v/>
      </c>
      <c r="D1023">
        <f>IF(GL_Paste!$B1020="","",IFERROR(INDEX(DeptName,MATCH($C1023,DeptTag,0)),"UNALLOCATED"))</f>
        <v/>
      </c>
      <c r="E1023">
        <f>IF(GL_Paste!$B1020="","",IFERROR(INDEX(AcctCat,MATCH(GL_Paste!$B1020&amp;"",AcctCode,0)),"UNKNOWN"))</f>
        <v/>
      </c>
      <c r="F1023">
        <f>IF(GL_Paste!$B1020="","",IFERROR(INDEX(AcctSub,MATCH(GL_Paste!$B1020&amp;"",AcctCode,0)),"UNKNOWN"))</f>
        <v/>
      </c>
    </row>
    <row r="1024">
      <c r="A1024" s="40">
        <f>IF(GL_Paste!$B1021="","",N(GL_Paste!$H1021)-N(GL_Paste!$G1021))</f>
        <v/>
      </c>
      <c r="B1024" s="43">
        <f>IF(GL_Paste!$B1021="","",DATE(YEAR(GL_Paste!$E1021),MONTH(GL_Paste!$E1021),1))</f>
        <v/>
      </c>
      <c r="C1024">
        <f>IF(GL_Paste!$B1021="","",IF(TRIM(GL_Paste!$M1021)&lt;&gt;"",TRIM(GL_Paste!$M1021),IFERROR(MID(GL_Paste!$I1021,FIND("[",GL_Paste!$I1021)+1,FIND("]",GL_Paste!$I1021)-FIND("[",GL_Paste!$I1021)-1),"")))</f>
        <v/>
      </c>
      <c r="D1024">
        <f>IF(GL_Paste!$B1021="","",IFERROR(INDEX(DeptName,MATCH($C1024,DeptTag,0)),"UNALLOCATED"))</f>
        <v/>
      </c>
      <c r="E1024">
        <f>IF(GL_Paste!$B1021="","",IFERROR(INDEX(AcctCat,MATCH(GL_Paste!$B1021&amp;"",AcctCode,0)),"UNKNOWN"))</f>
        <v/>
      </c>
      <c r="F1024">
        <f>IF(GL_Paste!$B1021="","",IFERROR(INDEX(AcctSub,MATCH(GL_Paste!$B1021&amp;"",AcctCode,0)),"UNKNOWN"))</f>
        <v/>
      </c>
    </row>
    <row r="1025">
      <c r="A1025" s="40">
        <f>IF(GL_Paste!$B1022="","",N(GL_Paste!$H1022)-N(GL_Paste!$G1022))</f>
        <v/>
      </c>
      <c r="B1025" s="43">
        <f>IF(GL_Paste!$B1022="","",DATE(YEAR(GL_Paste!$E1022),MONTH(GL_Paste!$E1022),1))</f>
        <v/>
      </c>
      <c r="C1025">
        <f>IF(GL_Paste!$B1022="","",IF(TRIM(GL_Paste!$M1022)&lt;&gt;"",TRIM(GL_Paste!$M1022),IFERROR(MID(GL_Paste!$I1022,FIND("[",GL_Paste!$I1022)+1,FIND("]",GL_Paste!$I1022)-FIND("[",GL_Paste!$I1022)-1),"")))</f>
        <v/>
      </c>
      <c r="D1025">
        <f>IF(GL_Paste!$B1022="","",IFERROR(INDEX(DeptName,MATCH($C1025,DeptTag,0)),"UNALLOCATED"))</f>
        <v/>
      </c>
      <c r="E1025">
        <f>IF(GL_Paste!$B1022="","",IFERROR(INDEX(AcctCat,MATCH(GL_Paste!$B1022&amp;"",AcctCode,0)),"UNKNOWN"))</f>
        <v/>
      </c>
      <c r="F1025">
        <f>IF(GL_Paste!$B1022="","",IFERROR(INDEX(AcctSub,MATCH(GL_Paste!$B1022&amp;"",AcctCode,0)),"UNKNOWN"))</f>
        <v/>
      </c>
    </row>
    <row r="1026">
      <c r="A1026" s="40">
        <f>IF(GL_Paste!$B1023="","",N(GL_Paste!$H1023)-N(GL_Paste!$G1023))</f>
        <v/>
      </c>
      <c r="B1026" s="43">
        <f>IF(GL_Paste!$B1023="","",DATE(YEAR(GL_Paste!$E1023),MONTH(GL_Paste!$E1023),1))</f>
        <v/>
      </c>
      <c r="C1026">
        <f>IF(GL_Paste!$B1023="","",IF(TRIM(GL_Paste!$M1023)&lt;&gt;"",TRIM(GL_Paste!$M1023),IFERROR(MID(GL_Paste!$I1023,FIND("[",GL_Paste!$I1023)+1,FIND("]",GL_Paste!$I1023)-FIND("[",GL_Paste!$I1023)-1),"")))</f>
        <v/>
      </c>
      <c r="D1026">
        <f>IF(GL_Paste!$B1023="","",IFERROR(INDEX(DeptName,MATCH($C1026,DeptTag,0)),"UNALLOCATED"))</f>
        <v/>
      </c>
      <c r="E1026">
        <f>IF(GL_Paste!$B1023="","",IFERROR(INDEX(AcctCat,MATCH(GL_Paste!$B1023&amp;"",AcctCode,0)),"UNKNOWN"))</f>
        <v/>
      </c>
      <c r="F1026">
        <f>IF(GL_Paste!$B1023="","",IFERROR(INDEX(AcctSub,MATCH(GL_Paste!$B1023&amp;"",AcctCode,0)),"UNKNOWN"))</f>
        <v/>
      </c>
    </row>
    <row r="1027">
      <c r="A1027" s="40">
        <f>IF(GL_Paste!$B1024="","",N(GL_Paste!$H1024)-N(GL_Paste!$G1024))</f>
        <v/>
      </c>
      <c r="B1027" s="43">
        <f>IF(GL_Paste!$B1024="","",DATE(YEAR(GL_Paste!$E1024),MONTH(GL_Paste!$E1024),1))</f>
        <v/>
      </c>
      <c r="C1027">
        <f>IF(GL_Paste!$B1024="","",IF(TRIM(GL_Paste!$M1024)&lt;&gt;"",TRIM(GL_Paste!$M1024),IFERROR(MID(GL_Paste!$I1024,FIND("[",GL_Paste!$I1024)+1,FIND("]",GL_Paste!$I1024)-FIND("[",GL_Paste!$I1024)-1),"")))</f>
        <v/>
      </c>
      <c r="D1027">
        <f>IF(GL_Paste!$B1024="","",IFERROR(INDEX(DeptName,MATCH($C1027,DeptTag,0)),"UNALLOCATED"))</f>
        <v/>
      </c>
      <c r="E1027">
        <f>IF(GL_Paste!$B1024="","",IFERROR(INDEX(AcctCat,MATCH(GL_Paste!$B1024&amp;"",AcctCode,0)),"UNKNOWN"))</f>
        <v/>
      </c>
      <c r="F1027">
        <f>IF(GL_Paste!$B1024="","",IFERROR(INDEX(AcctSub,MATCH(GL_Paste!$B1024&amp;"",AcctCode,0)),"UNKNOWN"))</f>
        <v/>
      </c>
    </row>
    <row r="1028">
      <c r="A1028" s="40">
        <f>IF(GL_Paste!$B1025="","",N(GL_Paste!$H1025)-N(GL_Paste!$G1025))</f>
        <v/>
      </c>
      <c r="B1028" s="43">
        <f>IF(GL_Paste!$B1025="","",DATE(YEAR(GL_Paste!$E1025),MONTH(GL_Paste!$E1025),1))</f>
        <v/>
      </c>
      <c r="C1028">
        <f>IF(GL_Paste!$B1025="","",IF(TRIM(GL_Paste!$M1025)&lt;&gt;"",TRIM(GL_Paste!$M1025),IFERROR(MID(GL_Paste!$I1025,FIND("[",GL_Paste!$I1025)+1,FIND("]",GL_Paste!$I1025)-FIND("[",GL_Paste!$I1025)-1),"")))</f>
        <v/>
      </c>
      <c r="D1028">
        <f>IF(GL_Paste!$B1025="","",IFERROR(INDEX(DeptName,MATCH($C1028,DeptTag,0)),"UNALLOCATED"))</f>
        <v/>
      </c>
      <c r="E1028">
        <f>IF(GL_Paste!$B1025="","",IFERROR(INDEX(AcctCat,MATCH(GL_Paste!$B1025&amp;"",AcctCode,0)),"UNKNOWN"))</f>
        <v/>
      </c>
      <c r="F1028">
        <f>IF(GL_Paste!$B1025="","",IFERROR(INDEX(AcctSub,MATCH(GL_Paste!$B1025&amp;"",AcctCode,0)),"UNKNOWN"))</f>
        <v/>
      </c>
    </row>
    <row r="1029">
      <c r="A1029" s="40">
        <f>IF(GL_Paste!$B1026="","",N(GL_Paste!$H1026)-N(GL_Paste!$G1026))</f>
        <v/>
      </c>
      <c r="B1029" s="43">
        <f>IF(GL_Paste!$B1026="","",DATE(YEAR(GL_Paste!$E1026),MONTH(GL_Paste!$E1026),1))</f>
        <v/>
      </c>
      <c r="C1029">
        <f>IF(GL_Paste!$B1026="","",IF(TRIM(GL_Paste!$M1026)&lt;&gt;"",TRIM(GL_Paste!$M1026),IFERROR(MID(GL_Paste!$I1026,FIND("[",GL_Paste!$I1026)+1,FIND("]",GL_Paste!$I1026)-FIND("[",GL_Paste!$I1026)-1),"")))</f>
        <v/>
      </c>
      <c r="D1029">
        <f>IF(GL_Paste!$B1026="","",IFERROR(INDEX(DeptName,MATCH($C1029,DeptTag,0)),"UNALLOCATED"))</f>
        <v/>
      </c>
      <c r="E1029">
        <f>IF(GL_Paste!$B1026="","",IFERROR(INDEX(AcctCat,MATCH(GL_Paste!$B1026&amp;"",AcctCode,0)),"UNKNOWN"))</f>
        <v/>
      </c>
      <c r="F1029">
        <f>IF(GL_Paste!$B1026="","",IFERROR(INDEX(AcctSub,MATCH(GL_Paste!$B1026&amp;"",AcctCode,0)),"UNKNOWN"))</f>
        <v/>
      </c>
    </row>
    <row r="1030">
      <c r="A1030" s="40">
        <f>IF(GL_Paste!$B1027="","",N(GL_Paste!$H1027)-N(GL_Paste!$G1027))</f>
        <v/>
      </c>
      <c r="B1030" s="43">
        <f>IF(GL_Paste!$B1027="","",DATE(YEAR(GL_Paste!$E1027),MONTH(GL_Paste!$E1027),1))</f>
        <v/>
      </c>
      <c r="C1030">
        <f>IF(GL_Paste!$B1027="","",IF(TRIM(GL_Paste!$M1027)&lt;&gt;"",TRIM(GL_Paste!$M1027),IFERROR(MID(GL_Paste!$I1027,FIND("[",GL_Paste!$I1027)+1,FIND("]",GL_Paste!$I1027)-FIND("[",GL_Paste!$I1027)-1),"")))</f>
        <v/>
      </c>
      <c r="D1030">
        <f>IF(GL_Paste!$B1027="","",IFERROR(INDEX(DeptName,MATCH($C1030,DeptTag,0)),"UNALLOCATED"))</f>
        <v/>
      </c>
      <c r="E1030">
        <f>IF(GL_Paste!$B1027="","",IFERROR(INDEX(AcctCat,MATCH(GL_Paste!$B1027&amp;"",AcctCode,0)),"UNKNOWN"))</f>
        <v/>
      </c>
      <c r="F1030">
        <f>IF(GL_Paste!$B1027="","",IFERROR(INDEX(AcctSub,MATCH(GL_Paste!$B1027&amp;"",AcctCode,0)),"UNKNOWN"))</f>
        <v/>
      </c>
    </row>
    <row r="1031">
      <c r="A1031" s="40">
        <f>IF(GL_Paste!$B1028="","",N(GL_Paste!$H1028)-N(GL_Paste!$G1028))</f>
        <v/>
      </c>
      <c r="B1031" s="43">
        <f>IF(GL_Paste!$B1028="","",DATE(YEAR(GL_Paste!$E1028),MONTH(GL_Paste!$E1028),1))</f>
        <v/>
      </c>
      <c r="C1031">
        <f>IF(GL_Paste!$B1028="","",IF(TRIM(GL_Paste!$M1028)&lt;&gt;"",TRIM(GL_Paste!$M1028),IFERROR(MID(GL_Paste!$I1028,FIND("[",GL_Paste!$I1028)+1,FIND("]",GL_Paste!$I1028)-FIND("[",GL_Paste!$I1028)-1),"")))</f>
        <v/>
      </c>
      <c r="D1031">
        <f>IF(GL_Paste!$B1028="","",IFERROR(INDEX(DeptName,MATCH($C1031,DeptTag,0)),"UNALLOCATED"))</f>
        <v/>
      </c>
      <c r="E1031">
        <f>IF(GL_Paste!$B1028="","",IFERROR(INDEX(AcctCat,MATCH(GL_Paste!$B1028&amp;"",AcctCode,0)),"UNKNOWN"))</f>
        <v/>
      </c>
      <c r="F1031">
        <f>IF(GL_Paste!$B1028="","",IFERROR(INDEX(AcctSub,MATCH(GL_Paste!$B1028&amp;"",AcctCode,0)),"UNKNOWN"))</f>
        <v/>
      </c>
    </row>
    <row r="1032">
      <c r="A1032" s="40">
        <f>IF(GL_Paste!$B1029="","",N(GL_Paste!$H1029)-N(GL_Paste!$G1029))</f>
        <v/>
      </c>
      <c r="B1032" s="43">
        <f>IF(GL_Paste!$B1029="","",DATE(YEAR(GL_Paste!$E1029),MONTH(GL_Paste!$E1029),1))</f>
        <v/>
      </c>
      <c r="C1032">
        <f>IF(GL_Paste!$B1029="","",IF(TRIM(GL_Paste!$M1029)&lt;&gt;"",TRIM(GL_Paste!$M1029),IFERROR(MID(GL_Paste!$I1029,FIND("[",GL_Paste!$I1029)+1,FIND("]",GL_Paste!$I1029)-FIND("[",GL_Paste!$I1029)-1),"")))</f>
        <v/>
      </c>
      <c r="D1032">
        <f>IF(GL_Paste!$B1029="","",IFERROR(INDEX(DeptName,MATCH($C1032,DeptTag,0)),"UNALLOCATED"))</f>
        <v/>
      </c>
      <c r="E1032">
        <f>IF(GL_Paste!$B1029="","",IFERROR(INDEX(AcctCat,MATCH(GL_Paste!$B1029&amp;"",AcctCode,0)),"UNKNOWN"))</f>
        <v/>
      </c>
      <c r="F1032">
        <f>IF(GL_Paste!$B1029="","",IFERROR(INDEX(AcctSub,MATCH(GL_Paste!$B1029&amp;"",AcctCode,0)),"UNKNOWN"))</f>
        <v/>
      </c>
    </row>
    <row r="1033">
      <c r="A1033" s="40">
        <f>IF(GL_Paste!$B1030="","",N(GL_Paste!$H1030)-N(GL_Paste!$G1030))</f>
        <v/>
      </c>
      <c r="B1033" s="43">
        <f>IF(GL_Paste!$B1030="","",DATE(YEAR(GL_Paste!$E1030),MONTH(GL_Paste!$E1030),1))</f>
        <v/>
      </c>
      <c r="C1033">
        <f>IF(GL_Paste!$B1030="","",IF(TRIM(GL_Paste!$M1030)&lt;&gt;"",TRIM(GL_Paste!$M1030),IFERROR(MID(GL_Paste!$I1030,FIND("[",GL_Paste!$I1030)+1,FIND("]",GL_Paste!$I1030)-FIND("[",GL_Paste!$I1030)-1),"")))</f>
        <v/>
      </c>
      <c r="D1033">
        <f>IF(GL_Paste!$B1030="","",IFERROR(INDEX(DeptName,MATCH($C1033,DeptTag,0)),"UNALLOCATED"))</f>
        <v/>
      </c>
      <c r="E1033">
        <f>IF(GL_Paste!$B1030="","",IFERROR(INDEX(AcctCat,MATCH(GL_Paste!$B1030&amp;"",AcctCode,0)),"UNKNOWN"))</f>
        <v/>
      </c>
      <c r="F1033">
        <f>IF(GL_Paste!$B1030="","",IFERROR(INDEX(AcctSub,MATCH(GL_Paste!$B1030&amp;"",AcctCode,0)),"UNKNOWN"))</f>
        <v/>
      </c>
    </row>
    <row r="1034">
      <c r="A1034" s="40">
        <f>IF(GL_Paste!$B1031="","",N(GL_Paste!$H1031)-N(GL_Paste!$G1031))</f>
        <v/>
      </c>
      <c r="B1034" s="43">
        <f>IF(GL_Paste!$B1031="","",DATE(YEAR(GL_Paste!$E1031),MONTH(GL_Paste!$E1031),1))</f>
        <v/>
      </c>
      <c r="C1034">
        <f>IF(GL_Paste!$B1031="","",IF(TRIM(GL_Paste!$M1031)&lt;&gt;"",TRIM(GL_Paste!$M1031),IFERROR(MID(GL_Paste!$I1031,FIND("[",GL_Paste!$I1031)+1,FIND("]",GL_Paste!$I1031)-FIND("[",GL_Paste!$I1031)-1),"")))</f>
        <v/>
      </c>
      <c r="D1034">
        <f>IF(GL_Paste!$B1031="","",IFERROR(INDEX(DeptName,MATCH($C1034,DeptTag,0)),"UNALLOCATED"))</f>
        <v/>
      </c>
      <c r="E1034">
        <f>IF(GL_Paste!$B1031="","",IFERROR(INDEX(AcctCat,MATCH(GL_Paste!$B1031&amp;"",AcctCode,0)),"UNKNOWN"))</f>
        <v/>
      </c>
      <c r="F1034">
        <f>IF(GL_Paste!$B1031="","",IFERROR(INDEX(AcctSub,MATCH(GL_Paste!$B1031&amp;"",AcctCode,0)),"UNKNOWN"))</f>
        <v/>
      </c>
    </row>
    <row r="1035">
      <c r="A1035" s="40">
        <f>IF(GL_Paste!$B1032="","",N(GL_Paste!$H1032)-N(GL_Paste!$G1032))</f>
        <v/>
      </c>
      <c r="B1035" s="43">
        <f>IF(GL_Paste!$B1032="","",DATE(YEAR(GL_Paste!$E1032),MONTH(GL_Paste!$E1032),1))</f>
        <v/>
      </c>
      <c r="C1035">
        <f>IF(GL_Paste!$B1032="","",IF(TRIM(GL_Paste!$M1032)&lt;&gt;"",TRIM(GL_Paste!$M1032),IFERROR(MID(GL_Paste!$I1032,FIND("[",GL_Paste!$I1032)+1,FIND("]",GL_Paste!$I1032)-FIND("[",GL_Paste!$I1032)-1),"")))</f>
        <v/>
      </c>
      <c r="D1035">
        <f>IF(GL_Paste!$B1032="","",IFERROR(INDEX(DeptName,MATCH($C1035,DeptTag,0)),"UNALLOCATED"))</f>
        <v/>
      </c>
      <c r="E1035">
        <f>IF(GL_Paste!$B1032="","",IFERROR(INDEX(AcctCat,MATCH(GL_Paste!$B1032&amp;"",AcctCode,0)),"UNKNOWN"))</f>
        <v/>
      </c>
      <c r="F1035">
        <f>IF(GL_Paste!$B1032="","",IFERROR(INDEX(AcctSub,MATCH(GL_Paste!$B1032&amp;"",AcctCode,0)),"UNKNOWN"))</f>
        <v/>
      </c>
    </row>
    <row r="1036">
      <c r="A1036" s="40">
        <f>IF(GL_Paste!$B1033="","",N(GL_Paste!$H1033)-N(GL_Paste!$G1033))</f>
        <v/>
      </c>
      <c r="B1036" s="43">
        <f>IF(GL_Paste!$B1033="","",DATE(YEAR(GL_Paste!$E1033),MONTH(GL_Paste!$E1033),1))</f>
        <v/>
      </c>
      <c r="C1036">
        <f>IF(GL_Paste!$B1033="","",IF(TRIM(GL_Paste!$M1033)&lt;&gt;"",TRIM(GL_Paste!$M1033),IFERROR(MID(GL_Paste!$I1033,FIND("[",GL_Paste!$I1033)+1,FIND("]",GL_Paste!$I1033)-FIND("[",GL_Paste!$I1033)-1),"")))</f>
        <v/>
      </c>
      <c r="D1036">
        <f>IF(GL_Paste!$B1033="","",IFERROR(INDEX(DeptName,MATCH($C1036,DeptTag,0)),"UNALLOCATED"))</f>
        <v/>
      </c>
      <c r="E1036">
        <f>IF(GL_Paste!$B1033="","",IFERROR(INDEX(AcctCat,MATCH(GL_Paste!$B1033&amp;"",AcctCode,0)),"UNKNOWN"))</f>
        <v/>
      </c>
      <c r="F1036">
        <f>IF(GL_Paste!$B1033="","",IFERROR(INDEX(AcctSub,MATCH(GL_Paste!$B1033&amp;"",AcctCode,0)),"UNKNOWN"))</f>
        <v/>
      </c>
    </row>
    <row r="1037">
      <c r="A1037" s="40">
        <f>IF(GL_Paste!$B1034="","",N(GL_Paste!$H1034)-N(GL_Paste!$G1034))</f>
        <v/>
      </c>
      <c r="B1037" s="43">
        <f>IF(GL_Paste!$B1034="","",DATE(YEAR(GL_Paste!$E1034),MONTH(GL_Paste!$E1034),1))</f>
        <v/>
      </c>
      <c r="C1037">
        <f>IF(GL_Paste!$B1034="","",IF(TRIM(GL_Paste!$M1034)&lt;&gt;"",TRIM(GL_Paste!$M1034),IFERROR(MID(GL_Paste!$I1034,FIND("[",GL_Paste!$I1034)+1,FIND("]",GL_Paste!$I1034)-FIND("[",GL_Paste!$I1034)-1),"")))</f>
        <v/>
      </c>
      <c r="D1037">
        <f>IF(GL_Paste!$B1034="","",IFERROR(INDEX(DeptName,MATCH($C1037,DeptTag,0)),"UNALLOCATED"))</f>
        <v/>
      </c>
      <c r="E1037">
        <f>IF(GL_Paste!$B1034="","",IFERROR(INDEX(AcctCat,MATCH(GL_Paste!$B1034&amp;"",AcctCode,0)),"UNKNOWN"))</f>
        <v/>
      </c>
      <c r="F1037">
        <f>IF(GL_Paste!$B1034="","",IFERROR(INDEX(AcctSub,MATCH(GL_Paste!$B1034&amp;"",AcctCode,0)),"UNKNOWN"))</f>
        <v/>
      </c>
    </row>
    <row r="1038">
      <c r="A1038" s="40">
        <f>IF(GL_Paste!$B1035="","",N(GL_Paste!$H1035)-N(GL_Paste!$G1035))</f>
        <v/>
      </c>
      <c r="B1038" s="43">
        <f>IF(GL_Paste!$B1035="","",DATE(YEAR(GL_Paste!$E1035),MONTH(GL_Paste!$E1035),1))</f>
        <v/>
      </c>
      <c r="C1038">
        <f>IF(GL_Paste!$B1035="","",IF(TRIM(GL_Paste!$M1035)&lt;&gt;"",TRIM(GL_Paste!$M1035),IFERROR(MID(GL_Paste!$I1035,FIND("[",GL_Paste!$I1035)+1,FIND("]",GL_Paste!$I1035)-FIND("[",GL_Paste!$I1035)-1),"")))</f>
        <v/>
      </c>
      <c r="D1038">
        <f>IF(GL_Paste!$B1035="","",IFERROR(INDEX(DeptName,MATCH($C1038,DeptTag,0)),"UNALLOCATED"))</f>
        <v/>
      </c>
      <c r="E1038">
        <f>IF(GL_Paste!$B1035="","",IFERROR(INDEX(AcctCat,MATCH(GL_Paste!$B1035&amp;"",AcctCode,0)),"UNKNOWN"))</f>
        <v/>
      </c>
      <c r="F1038">
        <f>IF(GL_Paste!$B1035="","",IFERROR(INDEX(AcctSub,MATCH(GL_Paste!$B1035&amp;"",AcctCode,0)),"UNKNOWN"))</f>
        <v/>
      </c>
    </row>
    <row r="1039">
      <c r="A1039" s="40">
        <f>IF(GL_Paste!$B1036="","",N(GL_Paste!$H1036)-N(GL_Paste!$G1036))</f>
        <v/>
      </c>
      <c r="B1039" s="43">
        <f>IF(GL_Paste!$B1036="","",DATE(YEAR(GL_Paste!$E1036),MONTH(GL_Paste!$E1036),1))</f>
        <v/>
      </c>
      <c r="C1039">
        <f>IF(GL_Paste!$B1036="","",IF(TRIM(GL_Paste!$M1036)&lt;&gt;"",TRIM(GL_Paste!$M1036),IFERROR(MID(GL_Paste!$I1036,FIND("[",GL_Paste!$I1036)+1,FIND("]",GL_Paste!$I1036)-FIND("[",GL_Paste!$I1036)-1),"")))</f>
        <v/>
      </c>
      <c r="D1039">
        <f>IF(GL_Paste!$B1036="","",IFERROR(INDEX(DeptName,MATCH($C1039,DeptTag,0)),"UNALLOCATED"))</f>
        <v/>
      </c>
      <c r="E1039">
        <f>IF(GL_Paste!$B1036="","",IFERROR(INDEX(AcctCat,MATCH(GL_Paste!$B1036&amp;"",AcctCode,0)),"UNKNOWN"))</f>
        <v/>
      </c>
      <c r="F1039">
        <f>IF(GL_Paste!$B1036="","",IFERROR(INDEX(AcctSub,MATCH(GL_Paste!$B1036&amp;"",AcctCode,0)),"UNKNOWN"))</f>
        <v/>
      </c>
    </row>
    <row r="1040">
      <c r="A1040" s="40">
        <f>IF(GL_Paste!$B1037="","",N(GL_Paste!$H1037)-N(GL_Paste!$G1037))</f>
        <v/>
      </c>
      <c r="B1040" s="43">
        <f>IF(GL_Paste!$B1037="","",DATE(YEAR(GL_Paste!$E1037),MONTH(GL_Paste!$E1037),1))</f>
        <v/>
      </c>
      <c r="C1040">
        <f>IF(GL_Paste!$B1037="","",IF(TRIM(GL_Paste!$M1037)&lt;&gt;"",TRIM(GL_Paste!$M1037),IFERROR(MID(GL_Paste!$I1037,FIND("[",GL_Paste!$I1037)+1,FIND("]",GL_Paste!$I1037)-FIND("[",GL_Paste!$I1037)-1),"")))</f>
        <v/>
      </c>
      <c r="D1040">
        <f>IF(GL_Paste!$B1037="","",IFERROR(INDEX(DeptName,MATCH($C1040,DeptTag,0)),"UNALLOCATED"))</f>
        <v/>
      </c>
      <c r="E1040">
        <f>IF(GL_Paste!$B1037="","",IFERROR(INDEX(AcctCat,MATCH(GL_Paste!$B1037&amp;"",AcctCode,0)),"UNKNOWN"))</f>
        <v/>
      </c>
      <c r="F1040">
        <f>IF(GL_Paste!$B1037="","",IFERROR(INDEX(AcctSub,MATCH(GL_Paste!$B1037&amp;"",AcctCode,0)),"UNKNOWN"))</f>
        <v/>
      </c>
    </row>
    <row r="1041">
      <c r="A1041" s="40">
        <f>IF(GL_Paste!$B1038="","",N(GL_Paste!$H1038)-N(GL_Paste!$G1038))</f>
        <v/>
      </c>
      <c r="B1041" s="43">
        <f>IF(GL_Paste!$B1038="","",DATE(YEAR(GL_Paste!$E1038),MONTH(GL_Paste!$E1038),1))</f>
        <v/>
      </c>
      <c r="C1041">
        <f>IF(GL_Paste!$B1038="","",IF(TRIM(GL_Paste!$M1038)&lt;&gt;"",TRIM(GL_Paste!$M1038),IFERROR(MID(GL_Paste!$I1038,FIND("[",GL_Paste!$I1038)+1,FIND("]",GL_Paste!$I1038)-FIND("[",GL_Paste!$I1038)-1),"")))</f>
        <v/>
      </c>
      <c r="D1041">
        <f>IF(GL_Paste!$B1038="","",IFERROR(INDEX(DeptName,MATCH($C1041,DeptTag,0)),"UNALLOCATED"))</f>
        <v/>
      </c>
      <c r="E1041">
        <f>IF(GL_Paste!$B1038="","",IFERROR(INDEX(AcctCat,MATCH(GL_Paste!$B1038&amp;"",AcctCode,0)),"UNKNOWN"))</f>
        <v/>
      </c>
      <c r="F1041">
        <f>IF(GL_Paste!$B1038="","",IFERROR(INDEX(AcctSub,MATCH(GL_Paste!$B1038&amp;"",AcctCode,0)),"UNKNOWN"))</f>
        <v/>
      </c>
    </row>
    <row r="1042">
      <c r="A1042" s="40">
        <f>IF(GL_Paste!$B1039="","",N(GL_Paste!$H1039)-N(GL_Paste!$G1039))</f>
        <v/>
      </c>
      <c r="B1042" s="43">
        <f>IF(GL_Paste!$B1039="","",DATE(YEAR(GL_Paste!$E1039),MONTH(GL_Paste!$E1039),1))</f>
        <v/>
      </c>
      <c r="C1042">
        <f>IF(GL_Paste!$B1039="","",IF(TRIM(GL_Paste!$M1039)&lt;&gt;"",TRIM(GL_Paste!$M1039),IFERROR(MID(GL_Paste!$I1039,FIND("[",GL_Paste!$I1039)+1,FIND("]",GL_Paste!$I1039)-FIND("[",GL_Paste!$I1039)-1),"")))</f>
        <v/>
      </c>
      <c r="D1042">
        <f>IF(GL_Paste!$B1039="","",IFERROR(INDEX(DeptName,MATCH($C1042,DeptTag,0)),"UNALLOCATED"))</f>
        <v/>
      </c>
      <c r="E1042">
        <f>IF(GL_Paste!$B1039="","",IFERROR(INDEX(AcctCat,MATCH(GL_Paste!$B1039&amp;"",AcctCode,0)),"UNKNOWN"))</f>
        <v/>
      </c>
      <c r="F1042">
        <f>IF(GL_Paste!$B1039="","",IFERROR(INDEX(AcctSub,MATCH(GL_Paste!$B1039&amp;"",AcctCode,0)),"UNKNOWN"))</f>
        <v/>
      </c>
    </row>
    <row r="1043">
      <c r="A1043" s="40">
        <f>IF(GL_Paste!$B1040="","",N(GL_Paste!$H1040)-N(GL_Paste!$G1040))</f>
        <v/>
      </c>
      <c r="B1043" s="43">
        <f>IF(GL_Paste!$B1040="","",DATE(YEAR(GL_Paste!$E1040),MONTH(GL_Paste!$E1040),1))</f>
        <v/>
      </c>
      <c r="C1043">
        <f>IF(GL_Paste!$B1040="","",IF(TRIM(GL_Paste!$M1040)&lt;&gt;"",TRIM(GL_Paste!$M1040),IFERROR(MID(GL_Paste!$I1040,FIND("[",GL_Paste!$I1040)+1,FIND("]",GL_Paste!$I1040)-FIND("[",GL_Paste!$I1040)-1),"")))</f>
        <v/>
      </c>
      <c r="D1043">
        <f>IF(GL_Paste!$B1040="","",IFERROR(INDEX(DeptName,MATCH($C1043,DeptTag,0)),"UNALLOCATED"))</f>
        <v/>
      </c>
      <c r="E1043">
        <f>IF(GL_Paste!$B1040="","",IFERROR(INDEX(AcctCat,MATCH(GL_Paste!$B1040&amp;"",AcctCode,0)),"UNKNOWN"))</f>
        <v/>
      </c>
      <c r="F1043">
        <f>IF(GL_Paste!$B1040="","",IFERROR(INDEX(AcctSub,MATCH(GL_Paste!$B1040&amp;"",AcctCode,0)),"UNKNOWN"))</f>
        <v/>
      </c>
    </row>
    <row r="1044">
      <c r="A1044" s="40">
        <f>IF(GL_Paste!$B1041="","",N(GL_Paste!$H1041)-N(GL_Paste!$G1041))</f>
        <v/>
      </c>
      <c r="B1044" s="43">
        <f>IF(GL_Paste!$B1041="","",DATE(YEAR(GL_Paste!$E1041),MONTH(GL_Paste!$E1041),1))</f>
        <v/>
      </c>
      <c r="C1044">
        <f>IF(GL_Paste!$B1041="","",IF(TRIM(GL_Paste!$M1041)&lt;&gt;"",TRIM(GL_Paste!$M1041),IFERROR(MID(GL_Paste!$I1041,FIND("[",GL_Paste!$I1041)+1,FIND("]",GL_Paste!$I1041)-FIND("[",GL_Paste!$I1041)-1),"")))</f>
        <v/>
      </c>
      <c r="D1044">
        <f>IF(GL_Paste!$B1041="","",IFERROR(INDEX(DeptName,MATCH($C1044,DeptTag,0)),"UNALLOCATED"))</f>
        <v/>
      </c>
      <c r="E1044">
        <f>IF(GL_Paste!$B1041="","",IFERROR(INDEX(AcctCat,MATCH(GL_Paste!$B1041&amp;"",AcctCode,0)),"UNKNOWN"))</f>
        <v/>
      </c>
      <c r="F1044">
        <f>IF(GL_Paste!$B1041="","",IFERROR(INDEX(AcctSub,MATCH(GL_Paste!$B1041&amp;"",AcctCode,0)),"UNKNOWN"))</f>
        <v/>
      </c>
    </row>
    <row r="1045">
      <c r="A1045" s="40">
        <f>IF(GL_Paste!$B1042="","",N(GL_Paste!$H1042)-N(GL_Paste!$G1042))</f>
        <v/>
      </c>
      <c r="B1045" s="43">
        <f>IF(GL_Paste!$B1042="","",DATE(YEAR(GL_Paste!$E1042),MONTH(GL_Paste!$E1042),1))</f>
        <v/>
      </c>
      <c r="C1045">
        <f>IF(GL_Paste!$B1042="","",IF(TRIM(GL_Paste!$M1042)&lt;&gt;"",TRIM(GL_Paste!$M1042),IFERROR(MID(GL_Paste!$I1042,FIND("[",GL_Paste!$I1042)+1,FIND("]",GL_Paste!$I1042)-FIND("[",GL_Paste!$I1042)-1),"")))</f>
        <v/>
      </c>
      <c r="D1045">
        <f>IF(GL_Paste!$B1042="","",IFERROR(INDEX(DeptName,MATCH($C1045,DeptTag,0)),"UNALLOCATED"))</f>
        <v/>
      </c>
      <c r="E1045">
        <f>IF(GL_Paste!$B1042="","",IFERROR(INDEX(AcctCat,MATCH(GL_Paste!$B1042&amp;"",AcctCode,0)),"UNKNOWN"))</f>
        <v/>
      </c>
      <c r="F1045">
        <f>IF(GL_Paste!$B1042="","",IFERROR(INDEX(AcctSub,MATCH(GL_Paste!$B1042&amp;"",AcctCode,0)),"UNKNOWN"))</f>
        <v/>
      </c>
    </row>
    <row r="1046">
      <c r="A1046" s="40">
        <f>IF(GL_Paste!$B1043="","",N(GL_Paste!$H1043)-N(GL_Paste!$G1043))</f>
        <v/>
      </c>
      <c r="B1046" s="43">
        <f>IF(GL_Paste!$B1043="","",DATE(YEAR(GL_Paste!$E1043),MONTH(GL_Paste!$E1043),1))</f>
        <v/>
      </c>
      <c r="C1046">
        <f>IF(GL_Paste!$B1043="","",IF(TRIM(GL_Paste!$M1043)&lt;&gt;"",TRIM(GL_Paste!$M1043),IFERROR(MID(GL_Paste!$I1043,FIND("[",GL_Paste!$I1043)+1,FIND("]",GL_Paste!$I1043)-FIND("[",GL_Paste!$I1043)-1),"")))</f>
        <v/>
      </c>
      <c r="D1046">
        <f>IF(GL_Paste!$B1043="","",IFERROR(INDEX(DeptName,MATCH($C1046,DeptTag,0)),"UNALLOCATED"))</f>
        <v/>
      </c>
      <c r="E1046">
        <f>IF(GL_Paste!$B1043="","",IFERROR(INDEX(AcctCat,MATCH(GL_Paste!$B1043&amp;"",AcctCode,0)),"UNKNOWN"))</f>
        <v/>
      </c>
      <c r="F1046">
        <f>IF(GL_Paste!$B1043="","",IFERROR(INDEX(AcctSub,MATCH(GL_Paste!$B1043&amp;"",AcctCode,0)),"UNKNOWN"))</f>
        <v/>
      </c>
    </row>
    <row r="1047">
      <c r="A1047" s="40">
        <f>IF(GL_Paste!$B1044="","",N(GL_Paste!$H1044)-N(GL_Paste!$G1044))</f>
        <v/>
      </c>
      <c r="B1047" s="43">
        <f>IF(GL_Paste!$B1044="","",DATE(YEAR(GL_Paste!$E1044),MONTH(GL_Paste!$E1044),1))</f>
        <v/>
      </c>
      <c r="C1047">
        <f>IF(GL_Paste!$B1044="","",IF(TRIM(GL_Paste!$M1044)&lt;&gt;"",TRIM(GL_Paste!$M1044),IFERROR(MID(GL_Paste!$I1044,FIND("[",GL_Paste!$I1044)+1,FIND("]",GL_Paste!$I1044)-FIND("[",GL_Paste!$I1044)-1),"")))</f>
        <v/>
      </c>
      <c r="D1047">
        <f>IF(GL_Paste!$B1044="","",IFERROR(INDEX(DeptName,MATCH($C1047,DeptTag,0)),"UNALLOCATED"))</f>
        <v/>
      </c>
      <c r="E1047">
        <f>IF(GL_Paste!$B1044="","",IFERROR(INDEX(AcctCat,MATCH(GL_Paste!$B1044&amp;"",AcctCode,0)),"UNKNOWN"))</f>
        <v/>
      </c>
      <c r="F1047">
        <f>IF(GL_Paste!$B1044="","",IFERROR(INDEX(AcctSub,MATCH(GL_Paste!$B1044&amp;"",AcctCode,0)),"UNKNOWN"))</f>
        <v/>
      </c>
    </row>
    <row r="1048">
      <c r="A1048" s="40">
        <f>IF(GL_Paste!$B1045="","",N(GL_Paste!$H1045)-N(GL_Paste!$G1045))</f>
        <v/>
      </c>
      <c r="B1048" s="43">
        <f>IF(GL_Paste!$B1045="","",DATE(YEAR(GL_Paste!$E1045),MONTH(GL_Paste!$E1045),1))</f>
        <v/>
      </c>
      <c r="C1048">
        <f>IF(GL_Paste!$B1045="","",IF(TRIM(GL_Paste!$M1045)&lt;&gt;"",TRIM(GL_Paste!$M1045),IFERROR(MID(GL_Paste!$I1045,FIND("[",GL_Paste!$I1045)+1,FIND("]",GL_Paste!$I1045)-FIND("[",GL_Paste!$I1045)-1),"")))</f>
        <v/>
      </c>
      <c r="D1048">
        <f>IF(GL_Paste!$B1045="","",IFERROR(INDEX(DeptName,MATCH($C1048,DeptTag,0)),"UNALLOCATED"))</f>
        <v/>
      </c>
      <c r="E1048">
        <f>IF(GL_Paste!$B1045="","",IFERROR(INDEX(AcctCat,MATCH(GL_Paste!$B1045&amp;"",AcctCode,0)),"UNKNOWN"))</f>
        <v/>
      </c>
      <c r="F1048">
        <f>IF(GL_Paste!$B1045="","",IFERROR(INDEX(AcctSub,MATCH(GL_Paste!$B1045&amp;"",AcctCode,0)),"UNKNOWN"))</f>
        <v/>
      </c>
    </row>
    <row r="1049">
      <c r="A1049" s="40">
        <f>IF(GL_Paste!$B1046="","",N(GL_Paste!$H1046)-N(GL_Paste!$G1046))</f>
        <v/>
      </c>
      <c r="B1049" s="43">
        <f>IF(GL_Paste!$B1046="","",DATE(YEAR(GL_Paste!$E1046),MONTH(GL_Paste!$E1046),1))</f>
        <v/>
      </c>
      <c r="C1049">
        <f>IF(GL_Paste!$B1046="","",IF(TRIM(GL_Paste!$M1046)&lt;&gt;"",TRIM(GL_Paste!$M1046),IFERROR(MID(GL_Paste!$I1046,FIND("[",GL_Paste!$I1046)+1,FIND("]",GL_Paste!$I1046)-FIND("[",GL_Paste!$I1046)-1),"")))</f>
        <v/>
      </c>
      <c r="D1049">
        <f>IF(GL_Paste!$B1046="","",IFERROR(INDEX(DeptName,MATCH($C1049,DeptTag,0)),"UNALLOCATED"))</f>
        <v/>
      </c>
      <c r="E1049">
        <f>IF(GL_Paste!$B1046="","",IFERROR(INDEX(AcctCat,MATCH(GL_Paste!$B1046&amp;"",AcctCode,0)),"UNKNOWN"))</f>
        <v/>
      </c>
      <c r="F1049">
        <f>IF(GL_Paste!$B1046="","",IFERROR(INDEX(AcctSub,MATCH(GL_Paste!$B1046&amp;"",AcctCode,0)),"UNKNOWN"))</f>
        <v/>
      </c>
    </row>
    <row r="1050">
      <c r="A1050" s="40">
        <f>IF(GL_Paste!$B1047="","",N(GL_Paste!$H1047)-N(GL_Paste!$G1047))</f>
        <v/>
      </c>
      <c r="B1050" s="43">
        <f>IF(GL_Paste!$B1047="","",DATE(YEAR(GL_Paste!$E1047),MONTH(GL_Paste!$E1047),1))</f>
        <v/>
      </c>
      <c r="C1050">
        <f>IF(GL_Paste!$B1047="","",IF(TRIM(GL_Paste!$M1047)&lt;&gt;"",TRIM(GL_Paste!$M1047),IFERROR(MID(GL_Paste!$I1047,FIND("[",GL_Paste!$I1047)+1,FIND("]",GL_Paste!$I1047)-FIND("[",GL_Paste!$I1047)-1),"")))</f>
        <v/>
      </c>
      <c r="D1050">
        <f>IF(GL_Paste!$B1047="","",IFERROR(INDEX(DeptName,MATCH($C1050,DeptTag,0)),"UNALLOCATED"))</f>
        <v/>
      </c>
      <c r="E1050">
        <f>IF(GL_Paste!$B1047="","",IFERROR(INDEX(AcctCat,MATCH(GL_Paste!$B1047&amp;"",AcctCode,0)),"UNKNOWN"))</f>
        <v/>
      </c>
      <c r="F1050">
        <f>IF(GL_Paste!$B1047="","",IFERROR(INDEX(AcctSub,MATCH(GL_Paste!$B1047&amp;"",AcctCode,0)),"UNKNOWN"))</f>
        <v/>
      </c>
    </row>
    <row r="1051">
      <c r="A1051" s="40">
        <f>IF(GL_Paste!$B1048="","",N(GL_Paste!$H1048)-N(GL_Paste!$G1048))</f>
        <v/>
      </c>
      <c r="B1051" s="43">
        <f>IF(GL_Paste!$B1048="","",DATE(YEAR(GL_Paste!$E1048),MONTH(GL_Paste!$E1048),1))</f>
        <v/>
      </c>
      <c r="C1051">
        <f>IF(GL_Paste!$B1048="","",IF(TRIM(GL_Paste!$M1048)&lt;&gt;"",TRIM(GL_Paste!$M1048),IFERROR(MID(GL_Paste!$I1048,FIND("[",GL_Paste!$I1048)+1,FIND("]",GL_Paste!$I1048)-FIND("[",GL_Paste!$I1048)-1),"")))</f>
        <v/>
      </c>
      <c r="D1051">
        <f>IF(GL_Paste!$B1048="","",IFERROR(INDEX(DeptName,MATCH($C1051,DeptTag,0)),"UNALLOCATED"))</f>
        <v/>
      </c>
      <c r="E1051">
        <f>IF(GL_Paste!$B1048="","",IFERROR(INDEX(AcctCat,MATCH(GL_Paste!$B1048&amp;"",AcctCode,0)),"UNKNOWN"))</f>
        <v/>
      </c>
      <c r="F1051">
        <f>IF(GL_Paste!$B1048="","",IFERROR(INDEX(AcctSub,MATCH(GL_Paste!$B1048&amp;"",AcctCode,0)),"UNKNOWN"))</f>
        <v/>
      </c>
    </row>
    <row r="1052">
      <c r="A1052" s="40">
        <f>IF(GL_Paste!$B1049="","",N(GL_Paste!$H1049)-N(GL_Paste!$G1049))</f>
        <v/>
      </c>
      <c r="B1052" s="43">
        <f>IF(GL_Paste!$B1049="","",DATE(YEAR(GL_Paste!$E1049),MONTH(GL_Paste!$E1049),1))</f>
        <v/>
      </c>
      <c r="C1052">
        <f>IF(GL_Paste!$B1049="","",IF(TRIM(GL_Paste!$M1049)&lt;&gt;"",TRIM(GL_Paste!$M1049),IFERROR(MID(GL_Paste!$I1049,FIND("[",GL_Paste!$I1049)+1,FIND("]",GL_Paste!$I1049)-FIND("[",GL_Paste!$I1049)-1),"")))</f>
        <v/>
      </c>
      <c r="D1052">
        <f>IF(GL_Paste!$B1049="","",IFERROR(INDEX(DeptName,MATCH($C1052,DeptTag,0)),"UNALLOCATED"))</f>
        <v/>
      </c>
      <c r="E1052">
        <f>IF(GL_Paste!$B1049="","",IFERROR(INDEX(AcctCat,MATCH(GL_Paste!$B1049&amp;"",AcctCode,0)),"UNKNOWN"))</f>
        <v/>
      </c>
      <c r="F1052">
        <f>IF(GL_Paste!$B1049="","",IFERROR(INDEX(AcctSub,MATCH(GL_Paste!$B1049&amp;"",AcctCode,0)),"UNKNOWN"))</f>
        <v/>
      </c>
    </row>
    <row r="1053">
      <c r="A1053" s="40">
        <f>IF(GL_Paste!$B1050="","",N(GL_Paste!$H1050)-N(GL_Paste!$G1050))</f>
        <v/>
      </c>
      <c r="B1053" s="43">
        <f>IF(GL_Paste!$B1050="","",DATE(YEAR(GL_Paste!$E1050),MONTH(GL_Paste!$E1050),1))</f>
        <v/>
      </c>
      <c r="C1053">
        <f>IF(GL_Paste!$B1050="","",IF(TRIM(GL_Paste!$M1050)&lt;&gt;"",TRIM(GL_Paste!$M1050),IFERROR(MID(GL_Paste!$I1050,FIND("[",GL_Paste!$I1050)+1,FIND("]",GL_Paste!$I1050)-FIND("[",GL_Paste!$I1050)-1),"")))</f>
        <v/>
      </c>
      <c r="D1053">
        <f>IF(GL_Paste!$B1050="","",IFERROR(INDEX(DeptName,MATCH($C1053,DeptTag,0)),"UNALLOCATED"))</f>
        <v/>
      </c>
      <c r="E1053">
        <f>IF(GL_Paste!$B1050="","",IFERROR(INDEX(AcctCat,MATCH(GL_Paste!$B1050&amp;"",AcctCode,0)),"UNKNOWN"))</f>
        <v/>
      </c>
      <c r="F1053">
        <f>IF(GL_Paste!$B1050="","",IFERROR(INDEX(AcctSub,MATCH(GL_Paste!$B1050&amp;"",AcctCode,0)),"UNKNOWN"))</f>
        <v/>
      </c>
    </row>
    <row r="1054">
      <c r="A1054" s="40">
        <f>IF(GL_Paste!$B1051="","",N(GL_Paste!$H1051)-N(GL_Paste!$G1051))</f>
        <v/>
      </c>
      <c r="B1054" s="43">
        <f>IF(GL_Paste!$B1051="","",DATE(YEAR(GL_Paste!$E1051),MONTH(GL_Paste!$E1051),1))</f>
        <v/>
      </c>
      <c r="C1054">
        <f>IF(GL_Paste!$B1051="","",IF(TRIM(GL_Paste!$M1051)&lt;&gt;"",TRIM(GL_Paste!$M1051),IFERROR(MID(GL_Paste!$I1051,FIND("[",GL_Paste!$I1051)+1,FIND("]",GL_Paste!$I1051)-FIND("[",GL_Paste!$I1051)-1),"")))</f>
        <v/>
      </c>
      <c r="D1054">
        <f>IF(GL_Paste!$B1051="","",IFERROR(INDEX(DeptName,MATCH($C1054,DeptTag,0)),"UNALLOCATED"))</f>
        <v/>
      </c>
      <c r="E1054">
        <f>IF(GL_Paste!$B1051="","",IFERROR(INDEX(AcctCat,MATCH(GL_Paste!$B1051&amp;"",AcctCode,0)),"UNKNOWN"))</f>
        <v/>
      </c>
      <c r="F1054">
        <f>IF(GL_Paste!$B1051="","",IFERROR(INDEX(AcctSub,MATCH(GL_Paste!$B1051&amp;"",AcctCode,0)),"UNKNOWN"))</f>
        <v/>
      </c>
    </row>
    <row r="1055">
      <c r="A1055" s="40">
        <f>IF(GL_Paste!$B1052="","",N(GL_Paste!$H1052)-N(GL_Paste!$G1052))</f>
        <v/>
      </c>
      <c r="B1055" s="43">
        <f>IF(GL_Paste!$B1052="","",DATE(YEAR(GL_Paste!$E1052),MONTH(GL_Paste!$E1052),1))</f>
        <v/>
      </c>
      <c r="C1055">
        <f>IF(GL_Paste!$B1052="","",IF(TRIM(GL_Paste!$M1052)&lt;&gt;"",TRIM(GL_Paste!$M1052),IFERROR(MID(GL_Paste!$I1052,FIND("[",GL_Paste!$I1052)+1,FIND("]",GL_Paste!$I1052)-FIND("[",GL_Paste!$I1052)-1),"")))</f>
        <v/>
      </c>
      <c r="D1055">
        <f>IF(GL_Paste!$B1052="","",IFERROR(INDEX(DeptName,MATCH($C1055,DeptTag,0)),"UNALLOCATED"))</f>
        <v/>
      </c>
      <c r="E1055">
        <f>IF(GL_Paste!$B1052="","",IFERROR(INDEX(AcctCat,MATCH(GL_Paste!$B1052&amp;"",AcctCode,0)),"UNKNOWN"))</f>
        <v/>
      </c>
      <c r="F1055">
        <f>IF(GL_Paste!$B1052="","",IFERROR(INDEX(AcctSub,MATCH(GL_Paste!$B1052&amp;"",AcctCode,0)),"UNKNOWN"))</f>
        <v/>
      </c>
    </row>
    <row r="1056">
      <c r="A1056" s="40">
        <f>IF(GL_Paste!$B1053="","",N(GL_Paste!$H1053)-N(GL_Paste!$G1053))</f>
        <v/>
      </c>
      <c r="B1056" s="43">
        <f>IF(GL_Paste!$B1053="","",DATE(YEAR(GL_Paste!$E1053),MONTH(GL_Paste!$E1053),1))</f>
        <v/>
      </c>
      <c r="C1056">
        <f>IF(GL_Paste!$B1053="","",IF(TRIM(GL_Paste!$M1053)&lt;&gt;"",TRIM(GL_Paste!$M1053),IFERROR(MID(GL_Paste!$I1053,FIND("[",GL_Paste!$I1053)+1,FIND("]",GL_Paste!$I1053)-FIND("[",GL_Paste!$I1053)-1),"")))</f>
        <v/>
      </c>
      <c r="D1056">
        <f>IF(GL_Paste!$B1053="","",IFERROR(INDEX(DeptName,MATCH($C1056,DeptTag,0)),"UNALLOCATED"))</f>
        <v/>
      </c>
      <c r="E1056">
        <f>IF(GL_Paste!$B1053="","",IFERROR(INDEX(AcctCat,MATCH(GL_Paste!$B1053&amp;"",AcctCode,0)),"UNKNOWN"))</f>
        <v/>
      </c>
      <c r="F1056">
        <f>IF(GL_Paste!$B1053="","",IFERROR(INDEX(AcctSub,MATCH(GL_Paste!$B1053&amp;"",AcctCode,0)),"UNKNOWN"))</f>
        <v/>
      </c>
    </row>
    <row r="1057">
      <c r="A1057" s="40">
        <f>IF(GL_Paste!$B1054="","",N(GL_Paste!$H1054)-N(GL_Paste!$G1054))</f>
        <v/>
      </c>
      <c r="B1057" s="43">
        <f>IF(GL_Paste!$B1054="","",DATE(YEAR(GL_Paste!$E1054),MONTH(GL_Paste!$E1054),1))</f>
        <v/>
      </c>
      <c r="C1057">
        <f>IF(GL_Paste!$B1054="","",IF(TRIM(GL_Paste!$M1054)&lt;&gt;"",TRIM(GL_Paste!$M1054),IFERROR(MID(GL_Paste!$I1054,FIND("[",GL_Paste!$I1054)+1,FIND("]",GL_Paste!$I1054)-FIND("[",GL_Paste!$I1054)-1),"")))</f>
        <v/>
      </c>
      <c r="D1057">
        <f>IF(GL_Paste!$B1054="","",IFERROR(INDEX(DeptName,MATCH($C1057,DeptTag,0)),"UNALLOCATED"))</f>
        <v/>
      </c>
      <c r="E1057">
        <f>IF(GL_Paste!$B1054="","",IFERROR(INDEX(AcctCat,MATCH(GL_Paste!$B1054&amp;"",AcctCode,0)),"UNKNOWN"))</f>
        <v/>
      </c>
      <c r="F1057">
        <f>IF(GL_Paste!$B1054="","",IFERROR(INDEX(AcctSub,MATCH(GL_Paste!$B1054&amp;"",AcctCode,0)),"UNKNOWN"))</f>
        <v/>
      </c>
    </row>
    <row r="1058">
      <c r="A1058" s="40">
        <f>IF(GL_Paste!$B1055="","",N(GL_Paste!$H1055)-N(GL_Paste!$G1055))</f>
        <v/>
      </c>
      <c r="B1058" s="43">
        <f>IF(GL_Paste!$B1055="","",DATE(YEAR(GL_Paste!$E1055),MONTH(GL_Paste!$E1055),1))</f>
        <v/>
      </c>
      <c r="C1058">
        <f>IF(GL_Paste!$B1055="","",IF(TRIM(GL_Paste!$M1055)&lt;&gt;"",TRIM(GL_Paste!$M1055),IFERROR(MID(GL_Paste!$I1055,FIND("[",GL_Paste!$I1055)+1,FIND("]",GL_Paste!$I1055)-FIND("[",GL_Paste!$I1055)-1),"")))</f>
        <v/>
      </c>
      <c r="D1058">
        <f>IF(GL_Paste!$B1055="","",IFERROR(INDEX(DeptName,MATCH($C1058,DeptTag,0)),"UNALLOCATED"))</f>
        <v/>
      </c>
      <c r="E1058">
        <f>IF(GL_Paste!$B1055="","",IFERROR(INDEX(AcctCat,MATCH(GL_Paste!$B1055&amp;"",AcctCode,0)),"UNKNOWN"))</f>
        <v/>
      </c>
      <c r="F1058">
        <f>IF(GL_Paste!$B1055="","",IFERROR(INDEX(AcctSub,MATCH(GL_Paste!$B1055&amp;"",AcctCode,0)),"UNKNOWN"))</f>
        <v/>
      </c>
    </row>
    <row r="1059">
      <c r="A1059" s="40">
        <f>IF(GL_Paste!$B1056="","",N(GL_Paste!$H1056)-N(GL_Paste!$G1056))</f>
        <v/>
      </c>
      <c r="B1059" s="43">
        <f>IF(GL_Paste!$B1056="","",DATE(YEAR(GL_Paste!$E1056),MONTH(GL_Paste!$E1056),1))</f>
        <v/>
      </c>
      <c r="C1059">
        <f>IF(GL_Paste!$B1056="","",IF(TRIM(GL_Paste!$M1056)&lt;&gt;"",TRIM(GL_Paste!$M1056),IFERROR(MID(GL_Paste!$I1056,FIND("[",GL_Paste!$I1056)+1,FIND("]",GL_Paste!$I1056)-FIND("[",GL_Paste!$I1056)-1),"")))</f>
        <v/>
      </c>
      <c r="D1059">
        <f>IF(GL_Paste!$B1056="","",IFERROR(INDEX(DeptName,MATCH($C1059,DeptTag,0)),"UNALLOCATED"))</f>
        <v/>
      </c>
      <c r="E1059">
        <f>IF(GL_Paste!$B1056="","",IFERROR(INDEX(AcctCat,MATCH(GL_Paste!$B1056&amp;"",AcctCode,0)),"UNKNOWN"))</f>
        <v/>
      </c>
      <c r="F1059">
        <f>IF(GL_Paste!$B1056="","",IFERROR(INDEX(AcctSub,MATCH(GL_Paste!$B1056&amp;"",AcctCode,0)),"UNKNOWN"))</f>
        <v/>
      </c>
    </row>
    <row r="1060">
      <c r="A1060" s="40">
        <f>IF(GL_Paste!$B1057="","",N(GL_Paste!$H1057)-N(GL_Paste!$G1057))</f>
        <v/>
      </c>
      <c r="B1060" s="43">
        <f>IF(GL_Paste!$B1057="","",DATE(YEAR(GL_Paste!$E1057),MONTH(GL_Paste!$E1057),1))</f>
        <v/>
      </c>
      <c r="C1060">
        <f>IF(GL_Paste!$B1057="","",IF(TRIM(GL_Paste!$M1057)&lt;&gt;"",TRIM(GL_Paste!$M1057),IFERROR(MID(GL_Paste!$I1057,FIND("[",GL_Paste!$I1057)+1,FIND("]",GL_Paste!$I1057)-FIND("[",GL_Paste!$I1057)-1),"")))</f>
        <v/>
      </c>
      <c r="D1060">
        <f>IF(GL_Paste!$B1057="","",IFERROR(INDEX(DeptName,MATCH($C1060,DeptTag,0)),"UNALLOCATED"))</f>
        <v/>
      </c>
      <c r="E1060">
        <f>IF(GL_Paste!$B1057="","",IFERROR(INDEX(AcctCat,MATCH(GL_Paste!$B1057&amp;"",AcctCode,0)),"UNKNOWN"))</f>
        <v/>
      </c>
      <c r="F1060">
        <f>IF(GL_Paste!$B1057="","",IFERROR(INDEX(AcctSub,MATCH(GL_Paste!$B1057&amp;"",AcctCode,0)),"UNKNOWN"))</f>
        <v/>
      </c>
    </row>
    <row r="1061">
      <c r="A1061" s="40">
        <f>IF(GL_Paste!$B1058="","",N(GL_Paste!$H1058)-N(GL_Paste!$G1058))</f>
        <v/>
      </c>
      <c r="B1061" s="43">
        <f>IF(GL_Paste!$B1058="","",DATE(YEAR(GL_Paste!$E1058),MONTH(GL_Paste!$E1058),1))</f>
        <v/>
      </c>
      <c r="C1061">
        <f>IF(GL_Paste!$B1058="","",IF(TRIM(GL_Paste!$M1058)&lt;&gt;"",TRIM(GL_Paste!$M1058),IFERROR(MID(GL_Paste!$I1058,FIND("[",GL_Paste!$I1058)+1,FIND("]",GL_Paste!$I1058)-FIND("[",GL_Paste!$I1058)-1),"")))</f>
        <v/>
      </c>
      <c r="D1061">
        <f>IF(GL_Paste!$B1058="","",IFERROR(INDEX(DeptName,MATCH($C1061,DeptTag,0)),"UNALLOCATED"))</f>
        <v/>
      </c>
      <c r="E1061">
        <f>IF(GL_Paste!$B1058="","",IFERROR(INDEX(AcctCat,MATCH(GL_Paste!$B1058&amp;"",AcctCode,0)),"UNKNOWN"))</f>
        <v/>
      </c>
      <c r="F1061">
        <f>IF(GL_Paste!$B1058="","",IFERROR(INDEX(AcctSub,MATCH(GL_Paste!$B1058&amp;"",AcctCode,0)),"UNKNOWN"))</f>
        <v/>
      </c>
    </row>
    <row r="1062">
      <c r="A1062" s="40">
        <f>IF(GL_Paste!$B1059="","",N(GL_Paste!$H1059)-N(GL_Paste!$G1059))</f>
        <v/>
      </c>
      <c r="B1062" s="43">
        <f>IF(GL_Paste!$B1059="","",DATE(YEAR(GL_Paste!$E1059),MONTH(GL_Paste!$E1059),1))</f>
        <v/>
      </c>
      <c r="C1062">
        <f>IF(GL_Paste!$B1059="","",IF(TRIM(GL_Paste!$M1059)&lt;&gt;"",TRIM(GL_Paste!$M1059),IFERROR(MID(GL_Paste!$I1059,FIND("[",GL_Paste!$I1059)+1,FIND("]",GL_Paste!$I1059)-FIND("[",GL_Paste!$I1059)-1),"")))</f>
        <v/>
      </c>
      <c r="D1062">
        <f>IF(GL_Paste!$B1059="","",IFERROR(INDEX(DeptName,MATCH($C1062,DeptTag,0)),"UNALLOCATED"))</f>
        <v/>
      </c>
      <c r="E1062">
        <f>IF(GL_Paste!$B1059="","",IFERROR(INDEX(AcctCat,MATCH(GL_Paste!$B1059&amp;"",AcctCode,0)),"UNKNOWN"))</f>
        <v/>
      </c>
      <c r="F1062">
        <f>IF(GL_Paste!$B1059="","",IFERROR(INDEX(AcctSub,MATCH(GL_Paste!$B1059&amp;"",AcctCode,0)),"UNKNOWN"))</f>
        <v/>
      </c>
    </row>
    <row r="1063">
      <c r="A1063" s="40">
        <f>IF(GL_Paste!$B1060="","",N(GL_Paste!$H1060)-N(GL_Paste!$G1060))</f>
        <v/>
      </c>
      <c r="B1063" s="43">
        <f>IF(GL_Paste!$B1060="","",DATE(YEAR(GL_Paste!$E1060),MONTH(GL_Paste!$E1060),1))</f>
        <v/>
      </c>
      <c r="C1063">
        <f>IF(GL_Paste!$B1060="","",IF(TRIM(GL_Paste!$M1060)&lt;&gt;"",TRIM(GL_Paste!$M1060),IFERROR(MID(GL_Paste!$I1060,FIND("[",GL_Paste!$I1060)+1,FIND("]",GL_Paste!$I1060)-FIND("[",GL_Paste!$I1060)-1),"")))</f>
        <v/>
      </c>
      <c r="D1063">
        <f>IF(GL_Paste!$B1060="","",IFERROR(INDEX(DeptName,MATCH($C1063,DeptTag,0)),"UNALLOCATED"))</f>
        <v/>
      </c>
      <c r="E1063">
        <f>IF(GL_Paste!$B1060="","",IFERROR(INDEX(AcctCat,MATCH(GL_Paste!$B1060&amp;"",AcctCode,0)),"UNKNOWN"))</f>
        <v/>
      </c>
      <c r="F1063">
        <f>IF(GL_Paste!$B1060="","",IFERROR(INDEX(AcctSub,MATCH(GL_Paste!$B1060&amp;"",AcctCode,0)),"UNKNOWN"))</f>
        <v/>
      </c>
    </row>
    <row r="1064">
      <c r="A1064" s="40">
        <f>IF(GL_Paste!$B1061="","",N(GL_Paste!$H1061)-N(GL_Paste!$G1061))</f>
        <v/>
      </c>
      <c r="B1064" s="43">
        <f>IF(GL_Paste!$B1061="","",DATE(YEAR(GL_Paste!$E1061),MONTH(GL_Paste!$E1061),1))</f>
        <v/>
      </c>
      <c r="C1064">
        <f>IF(GL_Paste!$B1061="","",IF(TRIM(GL_Paste!$M1061)&lt;&gt;"",TRIM(GL_Paste!$M1061),IFERROR(MID(GL_Paste!$I1061,FIND("[",GL_Paste!$I1061)+1,FIND("]",GL_Paste!$I1061)-FIND("[",GL_Paste!$I1061)-1),"")))</f>
        <v/>
      </c>
      <c r="D1064">
        <f>IF(GL_Paste!$B1061="","",IFERROR(INDEX(DeptName,MATCH($C1064,DeptTag,0)),"UNALLOCATED"))</f>
        <v/>
      </c>
      <c r="E1064">
        <f>IF(GL_Paste!$B1061="","",IFERROR(INDEX(AcctCat,MATCH(GL_Paste!$B1061&amp;"",AcctCode,0)),"UNKNOWN"))</f>
        <v/>
      </c>
      <c r="F1064">
        <f>IF(GL_Paste!$B1061="","",IFERROR(INDEX(AcctSub,MATCH(GL_Paste!$B1061&amp;"",AcctCode,0)),"UNKNOWN"))</f>
        <v/>
      </c>
    </row>
    <row r="1065">
      <c r="A1065" s="40">
        <f>IF(GL_Paste!$B1062="","",N(GL_Paste!$H1062)-N(GL_Paste!$G1062))</f>
        <v/>
      </c>
      <c r="B1065" s="43">
        <f>IF(GL_Paste!$B1062="","",DATE(YEAR(GL_Paste!$E1062),MONTH(GL_Paste!$E1062),1))</f>
        <v/>
      </c>
      <c r="C1065">
        <f>IF(GL_Paste!$B1062="","",IF(TRIM(GL_Paste!$M1062)&lt;&gt;"",TRIM(GL_Paste!$M1062),IFERROR(MID(GL_Paste!$I1062,FIND("[",GL_Paste!$I1062)+1,FIND("]",GL_Paste!$I1062)-FIND("[",GL_Paste!$I1062)-1),"")))</f>
        <v/>
      </c>
      <c r="D1065">
        <f>IF(GL_Paste!$B1062="","",IFERROR(INDEX(DeptName,MATCH($C1065,DeptTag,0)),"UNALLOCATED"))</f>
        <v/>
      </c>
      <c r="E1065">
        <f>IF(GL_Paste!$B1062="","",IFERROR(INDEX(AcctCat,MATCH(GL_Paste!$B1062&amp;"",AcctCode,0)),"UNKNOWN"))</f>
        <v/>
      </c>
      <c r="F1065">
        <f>IF(GL_Paste!$B1062="","",IFERROR(INDEX(AcctSub,MATCH(GL_Paste!$B1062&amp;"",AcctCode,0)),"UNKNOWN"))</f>
        <v/>
      </c>
    </row>
    <row r="1066">
      <c r="A1066" s="40">
        <f>IF(GL_Paste!$B1063="","",N(GL_Paste!$H1063)-N(GL_Paste!$G1063))</f>
        <v/>
      </c>
      <c r="B1066" s="43">
        <f>IF(GL_Paste!$B1063="","",DATE(YEAR(GL_Paste!$E1063),MONTH(GL_Paste!$E1063),1))</f>
        <v/>
      </c>
      <c r="C1066">
        <f>IF(GL_Paste!$B1063="","",IF(TRIM(GL_Paste!$M1063)&lt;&gt;"",TRIM(GL_Paste!$M1063),IFERROR(MID(GL_Paste!$I1063,FIND("[",GL_Paste!$I1063)+1,FIND("]",GL_Paste!$I1063)-FIND("[",GL_Paste!$I1063)-1),"")))</f>
        <v/>
      </c>
      <c r="D1066">
        <f>IF(GL_Paste!$B1063="","",IFERROR(INDEX(DeptName,MATCH($C1066,DeptTag,0)),"UNALLOCATED"))</f>
        <v/>
      </c>
      <c r="E1066">
        <f>IF(GL_Paste!$B1063="","",IFERROR(INDEX(AcctCat,MATCH(GL_Paste!$B1063&amp;"",AcctCode,0)),"UNKNOWN"))</f>
        <v/>
      </c>
      <c r="F1066">
        <f>IF(GL_Paste!$B1063="","",IFERROR(INDEX(AcctSub,MATCH(GL_Paste!$B1063&amp;"",AcctCode,0)),"UNKNOWN"))</f>
        <v/>
      </c>
    </row>
    <row r="1067">
      <c r="A1067" s="40">
        <f>IF(GL_Paste!$B1064="","",N(GL_Paste!$H1064)-N(GL_Paste!$G1064))</f>
        <v/>
      </c>
      <c r="B1067" s="43">
        <f>IF(GL_Paste!$B1064="","",DATE(YEAR(GL_Paste!$E1064),MONTH(GL_Paste!$E1064),1))</f>
        <v/>
      </c>
      <c r="C1067">
        <f>IF(GL_Paste!$B1064="","",IF(TRIM(GL_Paste!$M1064)&lt;&gt;"",TRIM(GL_Paste!$M1064),IFERROR(MID(GL_Paste!$I1064,FIND("[",GL_Paste!$I1064)+1,FIND("]",GL_Paste!$I1064)-FIND("[",GL_Paste!$I1064)-1),"")))</f>
        <v/>
      </c>
      <c r="D1067">
        <f>IF(GL_Paste!$B1064="","",IFERROR(INDEX(DeptName,MATCH($C1067,DeptTag,0)),"UNALLOCATED"))</f>
        <v/>
      </c>
      <c r="E1067">
        <f>IF(GL_Paste!$B1064="","",IFERROR(INDEX(AcctCat,MATCH(GL_Paste!$B1064&amp;"",AcctCode,0)),"UNKNOWN"))</f>
        <v/>
      </c>
      <c r="F1067">
        <f>IF(GL_Paste!$B1064="","",IFERROR(INDEX(AcctSub,MATCH(GL_Paste!$B1064&amp;"",AcctCode,0)),"UNKNOWN"))</f>
        <v/>
      </c>
    </row>
    <row r="1068">
      <c r="A1068" s="40">
        <f>IF(GL_Paste!$B1065="","",N(GL_Paste!$H1065)-N(GL_Paste!$G1065))</f>
        <v/>
      </c>
      <c r="B1068" s="43">
        <f>IF(GL_Paste!$B1065="","",DATE(YEAR(GL_Paste!$E1065),MONTH(GL_Paste!$E1065),1))</f>
        <v/>
      </c>
      <c r="C1068">
        <f>IF(GL_Paste!$B1065="","",IF(TRIM(GL_Paste!$M1065)&lt;&gt;"",TRIM(GL_Paste!$M1065),IFERROR(MID(GL_Paste!$I1065,FIND("[",GL_Paste!$I1065)+1,FIND("]",GL_Paste!$I1065)-FIND("[",GL_Paste!$I1065)-1),"")))</f>
        <v/>
      </c>
      <c r="D1068">
        <f>IF(GL_Paste!$B1065="","",IFERROR(INDEX(DeptName,MATCH($C1068,DeptTag,0)),"UNALLOCATED"))</f>
        <v/>
      </c>
      <c r="E1068">
        <f>IF(GL_Paste!$B1065="","",IFERROR(INDEX(AcctCat,MATCH(GL_Paste!$B1065&amp;"",AcctCode,0)),"UNKNOWN"))</f>
        <v/>
      </c>
      <c r="F1068">
        <f>IF(GL_Paste!$B1065="","",IFERROR(INDEX(AcctSub,MATCH(GL_Paste!$B1065&amp;"",AcctCode,0)),"UNKNOWN"))</f>
        <v/>
      </c>
    </row>
    <row r="1069">
      <c r="A1069" s="40">
        <f>IF(GL_Paste!$B1066="","",N(GL_Paste!$H1066)-N(GL_Paste!$G1066))</f>
        <v/>
      </c>
      <c r="B1069" s="43">
        <f>IF(GL_Paste!$B1066="","",DATE(YEAR(GL_Paste!$E1066),MONTH(GL_Paste!$E1066),1))</f>
        <v/>
      </c>
      <c r="C1069">
        <f>IF(GL_Paste!$B1066="","",IF(TRIM(GL_Paste!$M1066)&lt;&gt;"",TRIM(GL_Paste!$M1066),IFERROR(MID(GL_Paste!$I1066,FIND("[",GL_Paste!$I1066)+1,FIND("]",GL_Paste!$I1066)-FIND("[",GL_Paste!$I1066)-1),"")))</f>
        <v/>
      </c>
      <c r="D1069">
        <f>IF(GL_Paste!$B1066="","",IFERROR(INDEX(DeptName,MATCH($C1069,DeptTag,0)),"UNALLOCATED"))</f>
        <v/>
      </c>
      <c r="E1069">
        <f>IF(GL_Paste!$B1066="","",IFERROR(INDEX(AcctCat,MATCH(GL_Paste!$B1066&amp;"",AcctCode,0)),"UNKNOWN"))</f>
        <v/>
      </c>
      <c r="F1069">
        <f>IF(GL_Paste!$B1066="","",IFERROR(INDEX(AcctSub,MATCH(GL_Paste!$B1066&amp;"",AcctCode,0)),"UNKNOWN"))</f>
        <v/>
      </c>
    </row>
    <row r="1070">
      <c r="A1070" s="40">
        <f>IF(GL_Paste!$B1067="","",N(GL_Paste!$H1067)-N(GL_Paste!$G1067))</f>
        <v/>
      </c>
      <c r="B1070" s="43">
        <f>IF(GL_Paste!$B1067="","",DATE(YEAR(GL_Paste!$E1067),MONTH(GL_Paste!$E1067),1))</f>
        <v/>
      </c>
      <c r="C1070">
        <f>IF(GL_Paste!$B1067="","",IF(TRIM(GL_Paste!$M1067)&lt;&gt;"",TRIM(GL_Paste!$M1067),IFERROR(MID(GL_Paste!$I1067,FIND("[",GL_Paste!$I1067)+1,FIND("]",GL_Paste!$I1067)-FIND("[",GL_Paste!$I1067)-1),"")))</f>
        <v/>
      </c>
      <c r="D1070">
        <f>IF(GL_Paste!$B1067="","",IFERROR(INDEX(DeptName,MATCH($C1070,DeptTag,0)),"UNALLOCATED"))</f>
        <v/>
      </c>
      <c r="E1070">
        <f>IF(GL_Paste!$B1067="","",IFERROR(INDEX(AcctCat,MATCH(GL_Paste!$B1067&amp;"",AcctCode,0)),"UNKNOWN"))</f>
        <v/>
      </c>
      <c r="F1070">
        <f>IF(GL_Paste!$B1067="","",IFERROR(INDEX(AcctSub,MATCH(GL_Paste!$B1067&amp;"",AcctCode,0)),"UNKNOWN"))</f>
        <v/>
      </c>
    </row>
    <row r="1071">
      <c r="A1071" s="40">
        <f>IF(GL_Paste!$B1068="","",N(GL_Paste!$H1068)-N(GL_Paste!$G1068))</f>
        <v/>
      </c>
      <c r="B1071" s="43">
        <f>IF(GL_Paste!$B1068="","",DATE(YEAR(GL_Paste!$E1068),MONTH(GL_Paste!$E1068),1))</f>
        <v/>
      </c>
      <c r="C1071">
        <f>IF(GL_Paste!$B1068="","",IF(TRIM(GL_Paste!$M1068)&lt;&gt;"",TRIM(GL_Paste!$M1068),IFERROR(MID(GL_Paste!$I1068,FIND("[",GL_Paste!$I1068)+1,FIND("]",GL_Paste!$I1068)-FIND("[",GL_Paste!$I1068)-1),"")))</f>
        <v/>
      </c>
      <c r="D1071">
        <f>IF(GL_Paste!$B1068="","",IFERROR(INDEX(DeptName,MATCH($C1071,DeptTag,0)),"UNALLOCATED"))</f>
        <v/>
      </c>
      <c r="E1071">
        <f>IF(GL_Paste!$B1068="","",IFERROR(INDEX(AcctCat,MATCH(GL_Paste!$B1068&amp;"",AcctCode,0)),"UNKNOWN"))</f>
        <v/>
      </c>
      <c r="F1071">
        <f>IF(GL_Paste!$B1068="","",IFERROR(INDEX(AcctSub,MATCH(GL_Paste!$B1068&amp;"",AcctCode,0)),"UNKNOWN"))</f>
        <v/>
      </c>
    </row>
    <row r="1072">
      <c r="A1072" s="40">
        <f>IF(GL_Paste!$B1069="","",N(GL_Paste!$H1069)-N(GL_Paste!$G1069))</f>
        <v/>
      </c>
      <c r="B1072" s="43">
        <f>IF(GL_Paste!$B1069="","",DATE(YEAR(GL_Paste!$E1069),MONTH(GL_Paste!$E1069),1))</f>
        <v/>
      </c>
      <c r="C1072">
        <f>IF(GL_Paste!$B1069="","",IF(TRIM(GL_Paste!$M1069)&lt;&gt;"",TRIM(GL_Paste!$M1069),IFERROR(MID(GL_Paste!$I1069,FIND("[",GL_Paste!$I1069)+1,FIND("]",GL_Paste!$I1069)-FIND("[",GL_Paste!$I1069)-1),"")))</f>
        <v/>
      </c>
      <c r="D1072">
        <f>IF(GL_Paste!$B1069="","",IFERROR(INDEX(DeptName,MATCH($C1072,DeptTag,0)),"UNALLOCATED"))</f>
        <v/>
      </c>
      <c r="E1072">
        <f>IF(GL_Paste!$B1069="","",IFERROR(INDEX(AcctCat,MATCH(GL_Paste!$B1069&amp;"",AcctCode,0)),"UNKNOWN"))</f>
        <v/>
      </c>
      <c r="F1072">
        <f>IF(GL_Paste!$B1069="","",IFERROR(INDEX(AcctSub,MATCH(GL_Paste!$B1069&amp;"",AcctCode,0)),"UNKNOWN"))</f>
        <v/>
      </c>
    </row>
    <row r="1073">
      <c r="A1073" s="40">
        <f>IF(GL_Paste!$B1070="","",N(GL_Paste!$H1070)-N(GL_Paste!$G1070))</f>
        <v/>
      </c>
      <c r="B1073" s="43">
        <f>IF(GL_Paste!$B1070="","",DATE(YEAR(GL_Paste!$E1070),MONTH(GL_Paste!$E1070),1))</f>
        <v/>
      </c>
      <c r="C1073">
        <f>IF(GL_Paste!$B1070="","",IF(TRIM(GL_Paste!$M1070)&lt;&gt;"",TRIM(GL_Paste!$M1070),IFERROR(MID(GL_Paste!$I1070,FIND("[",GL_Paste!$I1070)+1,FIND("]",GL_Paste!$I1070)-FIND("[",GL_Paste!$I1070)-1),"")))</f>
        <v/>
      </c>
      <c r="D1073">
        <f>IF(GL_Paste!$B1070="","",IFERROR(INDEX(DeptName,MATCH($C1073,DeptTag,0)),"UNALLOCATED"))</f>
        <v/>
      </c>
      <c r="E1073">
        <f>IF(GL_Paste!$B1070="","",IFERROR(INDEX(AcctCat,MATCH(GL_Paste!$B1070&amp;"",AcctCode,0)),"UNKNOWN"))</f>
        <v/>
      </c>
      <c r="F1073">
        <f>IF(GL_Paste!$B1070="","",IFERROR(INDEX(AcctSub,MATCH(GL_Paste!$B1070&amp;"",AcctCode,0)),"UNKNOWN"))</f>
        <v/>
      </c>
    </row>
    <row r="1074">
      <c r="A1074" s="40">
        <f>IF(GL_Paste!$B1071="","",N(GL_Paste!$H1071)-N(GL_Paste!$G1071))</f>
        <v/>
      </c>
      <c r="B1074" s="43">
        <f>IF(GL_Paste!$B1071="","",DATE(YEAR(GL_Paste!$E1071),MONTH(GL_Paste!$E1071),1))</f>
        <v/>
      </c>
      <c r="C1074">
        <f>IF(GL_Paste!$B1071="","",IF(TRIM(GL_Paste!$M1071)&lt;&gt;"",TRIM(GL_Paste!$M1071),IFERROR(MID(GL_Paste!$I1071,FIND("[",GL_Paste!$I1071)+1,FIND("]",GL_Paste!$I1071)-FIND("[",GL_Paste!$I1071)-1),"")))</f>
        <v/>
      </c>
      <c r="D1074">
        <f>IF(GL_Paste!$B1071="","",IFERROR(INDEX(DeptName,MATCH($C1074,DeptTag,0)),"UNALLOCATED"))</f>
        <v/>
      </c>
      <c r="E1074">
        <f>IF(GL_Paste!$B1071="","",IFERROR(INDEX(AcctCat,MATCH(GL_Paste!$B1071&amp;"",AcctCode,0)),"UNKNOWN"))</f>
        <v/>
      </c>
      <c r="F1074">
        <f>IF(GL_Paste!$B1071="","",IFERROR(INDEX(AcctSub,MATCH(GL_Paste!$B1071&amp;"",AcctCode,0)),"UNKNOWN"))</f>
        <v/>
      </c>
    </row>
    <row r="1075">
      <c r="A1075" s="40">
        <f>IF(GL_Paste!$B1072="","",N(GL_Paste!$H1072)-N(GL_Paste!$G1072))</f>
        <v/>
      </c>
      <c r="B1075" s="43">
        <f>IF(GL_Paste!$B1072="","",DATE(YEAR(GL_Paste!$E1072),MONTH(GL_Paste!$E1072),1))</f>
        <v/>
      </c>
      <c r="C1075">
        <f>IF(GL_Paste!$B1072="","",IF(TRIM(GL_Paste!$M1072)&lt;&gt;"",TRIM(GL_Paste!$M1072),IFERROR(MID(GL_Paste!$I1072,FIND("[",GL_Paste!$I1072)+1,FIND("]",GL_Paste!$I1072)-FIND("[",GL_Paste!$I1072)-1),"")))</f>
        <v/>
      </c>
      <c r="D1075">
        <f>IF(GL_Paste!$B1072="","",IFERROR(INDEX(DeptName,MATCH($C1075,DeptTag,0)),"UNALLOCATED"))</f>
        <v/>
      </c>
      <c r="E1075">
        <f>IF(GL_Paste!$B1072="","",IFERROR(INDEX(AcctCat,MATCH(GL_Paste!$B1072&amp;"",AcctCode,0)),"UNKNOWN"))</f>
        <v/>
      </c>
      <c r="F1075">
        <f>IF(GL_Paste!$B1072="","",IFERROR(INDEX(AcctSub,MATCH(GL_Paste!$B1072&amp;"",AcctCode,0)),"UNKNOWN"))</f>
        <v/>
      </c>
    </row>
    <row r="1076">
      <c r="A1076" s="40">
        <f>IF(GL_Paste!$B1073="","",N(GL_Paste!$H1073)-N(GL_Paste!$G1073))</f>
        <v/>
      </c>
      <c r="B1076" s="43">
        <f>IF(GL_Paste!$B1073="","",DATE(YEAR(GL_Paste!$E1073),MONTH(GL_Paste!$E1073),1))</f>
        <v/>
      </c>
      <c r="C1076">
        <f>IF(GL_Paste!$B1073="","",IF(TRIM(GL_Paste!$M1073)&lt;&gt;"",TRIM(GL_Paste!$M1073),IFERROR(MID(GL_Paste!$I1073,FIND("[",GL_Paste!$I1073)+1,FIND("]",GL_Paste!$I1073)-FIND("[",GL_Paste!$I1073)-1),"")))</f>
        <v/>
      </c>
      <c r="D1076">
        <f>IF(GL_Paste!$B1073="","",IFERROR(INDEX(DeptName,MATCH($C1076,DeptTag,0)),"UNALLOCATED"))</f>
        <v/>
      </c>
      <c r="E1076">
        <f>IF(GL_Paste!$B1073="","",IFERROR(INDEX(AcctCat,MATCH(GL_Paste!$B1073&amp;"",AcctCode,0)),"UNKNOWN"))</f>
        <v/>
      </c>
      <c r="F1076">
        <f>IF(GL_Paste!$B1073="","",IFERROR(INDEX(AcctSub,MATCH(GL_Paste!$B1073&amp;"",AcctCode,0)),"UNKNOWN"))</f>
        <v/>
      </c>
    </row>
    <row r="1077">
      <c r="A1077" s="40">
        <f>IF(GL_Paste!$B1074="","",N(GL_Paste!$H1074)-N(GL_Paste!$G1074))</f>
        <v/>
      </c>
      <c r="B1077" s="43">
        <f>IF(GL_Paste!$B1074="","",DATE(YEAR(GL_Paste!$E1074),MONTH(GL_Paste!$E1074),1))</f>
        <v/>
      </c>
      <c r="C1077">
        <f>IF(GL_Paste!$B1074="","",IF(TRIM(GL_Paste!$M1074)&lt;&gt;"",TRIM(GL_Paste!$M1074),IFERROR(MID(GL_Paste!$I1074,FIND("[",GL_Paste!$I1074)+1,FIND("]",GL_Paste!$I1074)-FIND("[",GL_Paste!$I1074)-1),"")))</f>
        <v/>
      </c>
      <c r="D1077">
        <f>IF(GL_Paste!$B1074="","",IFERROR(INDEX(DeptName,MATCH($C1077,DeptTag,0)),"UNALLOCATED"))</f>
        <v/>
      </c>
      <c r="E1077">
        <f>IF(GL_Paste!$B1074="","",IFERROR(INDEX(AcctCat,MATCH(GL_Paste!$B1074&amp;"",AcctCode,0)),"UNKNOWN"))</f>
        <v/>
      </c>
      <c r="F1077">
        <f>IF(GL_Paste!$B1074="","",IFERROR(INDEX(AcctSub,MATCH(GL_Paste!$B1074&amp;"",AcctCode,0)),"UNKNOWN"))</f>
        <v/>
      </c>
    </row>
    <row r="1078">
      <c r="A1078" s="40">
        <f>IF(GL_Paste!$B1075="","",N(GL_Paste!$H1075)-N(GL_Paste!$G1075))</f>
        <v/>
      </c>
      <c r="B1078" s="43">
        <f>IF(GL_Paste!$B1075="","",DATE(YEAR(GL_Paste!$E1075),MONTH(GL_Paste!$E1075),1))</f>
        <v/>
      </c>
      <c r="C1078">
        <f>IF(GL_Paste!$B1075="","",IF(TRIM(GL_Paste!$M1075)&lt;&gt;"",TRIM(GL_Paste!$M1075),IFERROR(MID(GL_Paste!$I1075,FIND("[",GL_Paste!$I1075)+1,FIND("]",GL_Paste!$I1075)-FIND("[",GL_Paste!$I1075)-1),"")))</f>
        <v/>
      </c>
      <c r="D1078">
        <f>IF(GL_Paste!$B1075="","",IFERROR(INDEX(DeptName,MATCH($C1078,DeptTag,0)),"UNALLOCATED"))</f>
        <v/>
      </c>
      <c r="E1078">
        <f>IF(GL_Paste!$B1075="","",IFERROR(INDEX(AcctCat,MATCH(GL_Paste!$B1075&amp;"",AcctCode,0)),"UNKNOWN"))</f>
        <v/>
      </c>
      <c r="F1078">
        <f>IF(GL_Paste!$B1075="","",IFERROR(INDEX(AcctSub,MATCH(GL_Paste!$B1075&amp;"",AcctCode,0)),"UNKNOWN"))</f>
        <v/>
      </c>
    </row>
    <row r="1079">
      <c r="A1079" s="40">
        <f>IF(GL_Paste!$B1076="","",N(GL_Paste!$H1076)-N(GL_Paste!$G1076))</f>
        <v/>
      </c>
      <c r="B1079" s="43">
        <f>IF(GL_Paste!$B1076="","",DATE(YEAR(GL_Paste!$E1076),MONTH(GL_Paste!$E1076),1))</f>
        <v/>
      </c>
      <c r="C1079">
        <f>IF(GL_Paste!$B1076="","",IF(TRIM(GL_Paste!$M1076)&lt;&gt;"",TRIM(GL_Paste!$M1076),IFERROR(MID(GL_Paste!$I1076,FIND("[",GL_Paste!$I1076)+1,FIND("]",GL_Paste!$I1076)-FIND("[",GL_Paste!$I1076)-1),"")))</f>
        <v/>
      </c>
      <c r="D1079">
        <f>IF(GL_Paste!$B1076="","",IFERROR(INDEX(DeptName,MATCH($C1079,DeptTag,0)),"UNALLOCATED"))</f>
        <v/>
      </c>
      <c r="E1079">
        <f>IF(GL_Paste!$B1076="","",IFERROR(INDEX(AcctCat,MATCH(GL_Paste!$B1076&amp;"",AcctCode,0)),"UNKNOWN"))</f>
        <v/>
      </c>
      <c r="F1079">
        <f>IF(GL_Paste!$B1076="","",IFERROR(INDEX(AcctSub,MATCH(GL_Paste!$B1076&amp;"",AcctCode,0)),"UNKNOWN"))</f>
        <v/>
      </c>
    </row>
    <row r="1080">
      <c r="A1080" s="40">
        <f>IF(GL_Paste!$B1077="","",N(GL_Paste!$H1077)-N(GL_Paste!$G1077))</f>
        <v/>
      </c>
      <c r="B1080" s="43">
        <f>IF(GL_Paste!$B1077="","",DATE(YEAR(GL_Paste!$E1077),MONTH(GL_Paste!$E1077),1))</f>
        <v/>
      </c>
      <c r="C1080">
        <f>IF(GL_Paste!$B1077="","",IF(TRIM(GL_Paste!$M1077)&lt;&gt;"",TRIM(GL_Paste!$M1077),IFERROR(MID(GL_Paste!$I1077,FIND("[",GL_Paste!$I1077)+1,FIND("]",GL_Paste!$I1077)-FIND("[",GL_Paste!$I1077)-1),"")))</f>
        <v/>
      </c>
      <c r="D1080">
        <f>IF(GL_Paste!$B1077="","",IFERROR(INDEX(DeptName,MATCH($C1080,DeptTag,0)),"UNALLOCATED"))</f>
        <v/>
      </c>
      <c r="E1080">
        <f>IF(GL_Paste!$B1077="","",IFERROR(INDEX(AcctCat,MATCH(GL_Paste!$B1077&amp;"",AcctCode,0)),"UNKNOWN"))</f>
        <v/>
      </c>
      <c r="F1080">
        <f>IF(GL_Paste!$B1077="","",IFERROR(INDEX(AcctSub,MATCH(GL_Paste!$B1077&amp;"",AcctCode,0)),"UNKNOWN"))</f>
        <v/>
      </c>
    </row>
    <row r="1081">
      <c r="A1081" s="40">
        <f>IF(GL_Paste!$B1078="","",N(GL_Paste!$H1078)-N(GL_Paste!$G1078))</f>
        <v/>
      </c>
      <c r="B1081" s="43">
        <f>IF(GL_Paste!$B1078="","",DATE(YEAR(GL_Paste!$E1078),MONTH(GL_Paste!$E1078),1))</f>
        <v/>
      </c>
      <c r="C1081">
        <f>IF(GL_Paste!$B1078="","",IF(TRIM(GL_Paste!$M1078)&lt;&gt;"",TRIM(GL_Paste!$M1078),IFERROR(MID(GL_Paste!$I1078,FIND("[",GL_Paste!$I1078)+1,FIND("]",GL_Paste!$I1078)-FIND("[",GL_Paste!$I1078)-1),"")))</f>
        <v/>
      </c>
      <c r="D1081">
        <f>IF(GL_Paste!$B1078="","",IFERROR(INDEX(DeptName,MATCH($C1081,DeptTag,0)),"UNALLOCATED"))</f>
        <v/>
      </c>
      <c r="E1081">
        <f>IF(GL_Paste!$B1078="","",IFERROR(INDEX(AcctCat,MATCH(GL_Paste!$B1078&amp;"",AcctCode,0)),"UNKNOWN"))</f>
        <v/>
      </c>
      <c r="F1081">
        <f>IF(GL_Paste!$B1078="","",IFERROR(INDEX(AcctSub,MATCH(GL_Paste!$B1078&amp;"",AcctCode,0)),"UNKNOWN"))</f>
        <v/>
      </c>
    </row>
    <row r="1082">
      <c r="A1082" s="40">
        <f>IF(GL_Paste!$B1079="","",N(GL_Paste!$H1079)-N(GL_Paste!$G1079))</f>
        <v/>
      </c>
      <c r="B1082" s="43">
        <f>IF(GL_Paste!$B1079="","",DATE(YEAR(GL_Paste!$E1079),MONTH(GL_Paste!$E1079),1))</f>
        <v/>
      </c>
      <c r="C1082">
        <f>IF(GL_Paste!$B1079="","",IF(TRIM(GL_Paste!$M1079)&lt;&gt;"",TRIM(GL_Paste!$M1079),IFERROR(MID(GL_Paste!$I1079,FIND("[",GL_Paste!$I1079)+1,FIND("]",GL_Paste!$I1079)-FIND("[",GL_Paste!$I1079)-1),"")))</f>
        <v/>
      </c>
      <c r="D1082">
        <f>IF(GL_Paste!$B1079="","",IFERROR(INDEX(DeptName,MATCH($C1082,DeptTag,0)),"UNALLOCATED"))</f>
        <v/>
      </c>
      <c r="E1082">
        <f>IF(GL_Paste!$B1079="","",IFERROR(INDEX(AcctCat,MATCH(GL_Paste!$B1079&amp;"",AcctCode,0)),"UNKNOWN"))</f>
        <v/>
      </c>
      <c r="F1082">
        <f>IF(GL_Paste!$B1079="","",IFERROR(INDEX(AcctSub,MATCH(GL_Paste!$B1079&amp;"",AcctCode,0)),"UNKNOWN"))</f>
        <v/>
      </c>
    </row>
    <row r="1083">
      <c r="A1083" s="40">
        <f>IF(GL_Paste!$B1080="","",N(GL_Paste!$H1080)-N(GL_Paste!$G1080))</f>
        <v/>
      </c>
      <c r="B1083" s="43">
        <f>IF(GL_Paste!$B1080="","",DATE(YEAR(GL_Paste!$E1080),MONTH(GL_Paste!$E1080),1))</f>
        <v/>
      </c>
      <c r="C1083">
        <f>IF(GL_Paste!$B1080="","",IF(TRIM(GL_Paste!$M1080)&lt;&gt;"",TRIM(GL_Paste!$M1080),IFERROR(MID(GL_Paste!$I1080,FIND("[",GL_Paste!$I1080)+1,FIND("]",GL_Paste!$I1080)-FIND("[",GL_Paste!$I1080)-1),"")))</f>
        <v/>
      </c>
      <c r="D1083">
        <f>IF(GL_Paste!$B1080="","",IFERROR(INDEX(DeptName,MATCH($C1083,DeptTag,0)),"UNALLOCATED"))</f>
        <v/>
      </c>
      <c r="E1083">
        <f>IF(GL_Paste!$B1080="","",IFERROR(INDEX(AcctCat,MATCH(GL_Paste!$B1080&amp;"",AcctCode,0)),"UNKNOWN"))</f>
        <v/>
      </c>
      <c r="F1083">
        <f>IF(GL_Paste!$B1080="","",IFERROR(INDEX(AcctSub,MATCH(GL_Paste!$B1080&amp;"",AcctCode,0)),"UNKNOWN"))</f>
        <v/>
      </c>
    </row>
    <row r="1084">
      <c r="A1084" s="40">
        <f>IF(GL_Paste!$B1081="","",N(GL_Paste!$H1081)-N(GL_Paste!$G1081))</f>
        <v/>
      </c>
      <c r="B1084" s="43">
        <f>IF(GL_Paste!$B1081="","",DATE(YEAR(GL_Paste!$E1081),MONTH(GL_Paste!$E1081),1))</f>
        <v/>
      </c>
      <c r="C1084">
        <f>IF(GL_Paste!$B1081="","",IF(TRIM(GL_Paste!$M1081)&lt;&gt;"",TRIM(GL_Paste!$M1081),IFERROR(MID(GL_Paste!$I1081,FIND("[",GL_Paste!$I1081)+1,FIND("]",GL_Paste!$I1081)-FIND("[",GL_Paste!$I1081)-1),"")))</f>
        <v/>
      </c>
      <c r="D1084">
        <f>IF(GL_Paste!$B1081="","",IFERROR(INDEX(DeptName,MATCH($C1084,DeptTag,0)),"UNALLOCATED"))</f>
        <v/>
      </c>
      <c r="E1084">
        <f>IF(GL_Paste!$B1081="","",IFERROR(INDEX(AcctCat,MATCH(GL_Paste!$B1081&amp;"",AcctCode,0)),"UNKNOWN"))</f>
        <v/>
      </c>
      <c r="F1084">
        <f>IF(GL_Paste!$B1081="","",IFERROR(INDEX(AcctSub,MATCH(GL_Paste!$B1081&amp;"",AcctCode,0)),"UNKNOWN"))</f>
        <v/>
      </c>
    </row>
    <row r="1085">
      <c r="A1085" s="40">
        <f>IF(GL_Paste!$B1082="","",N(GL_Paste!$H1082)-N(GL_Paste!$G1082))</f>
        <v/>
      </c>
      <c r="B1085" s="43">
        <f>IF(GL_Paste!$B1082="","",DATE(YEAR(GL_Paste!$E1082),MONTH(GL_Paste!$E1082),1))</f>
        <v/>
      </c>
      <c r="C1085">
        <f>IF(GL_Paste!$B1082="","",IF(TRIM(GL_Paste!$M1082)&lt;&gt;"",TRIM(GL_Paste!$M1082),IFERROR(MID(GL_Paste!$I1082,FIND("[",GL_Paste!$I1082)+1,FIND("]",GL_Paste!$I1082)-FIND("[",GL_Paste!$I1082)-1),"")))</f>
        <v/>
      </c>
      <c r="D1085">
        <f>IF(GL_Paste!$B1082="","",IFERROR(INDEX(DeptName,MATCH($C1085,DeptTag,0)),"UNALLOCATED"))</f>
        <v/>
      </c>
      <c r="E1085">
        <f>IF(GL_Paste!$B1082="","",IFERROR(INDEX(AcctCat,MATCH(GL_Paste!$B1082&amp;"",AcctCode,0)),"UNKNOWN"))</f>
        <v/>
      </c>
      <c r="F1085">
        <f>IF(GL_Paste!$B1082="","",IFERROR(INDEX(AcctSub,MATCH(GL_Paste!$B1082&amp;"",AcctCode,0)),"UNKNOWN"))</f>
        <v/>
      </c>
    </row>
    <row r="1086">
      <c r="A1086" s="40">
        <f>IF(GL_Paste!$B1083="","",N(GL_Paste!$H1083)-N(GL_Paste!$G1083))</f>
        <v/>
      </c>
      <c r="B1086" s="43">
        <f>IF(GL_Paste!$B1083="","",DATE(YEAR(GL_Paste!$E1083),MONTH(GL_Paste!$E1083),1))</f>
        <v/>
      </c>
      <c r="C1086">
        <f>IF(GL_Paste!$B1083="","",IF(TRIM(GL_Paste!$M1083)&lt;&gt;"",TRIM(GL_Paste!$M1083),IFERROR(MID(GL_Paste!$I1083,FIND("[",GL_Paste!$I1083)+1,FIND("]",GL_Paste!$I1083)-FIND("[",GL_Paste!$I1083)-1),"")))</f>
        <v/>
      </c>
      <c r="D1086">
        <f>IF(GL_Paste!$B1083="","",IFERROR(INDEX(DeptName,MATCH($C1086,DeptTag,0)),"UNALLOCATED"))</f>
        <v/>
      </c>
      <c r="E1086">
        <f>IF(GL_Paste!$B1083="","",IFERROR(INDEX(AcctCat,MATCH(GL_Paste!$B1083&amp;"",AcctCode,0)),"UNKNOWN"))</f>
        <v/>
      </c>
      <c r="F1086">
        <f>IF(GL_Paste!$B1083="","",IFERROR(INDEX(AcctSub,MATCH(GL_Paste!$B1083&amp;"",AcctCode,0)),"UNKNOWN"))</f>
        <v/>
      </c>
    </row>
    <row r="1087">
      <c r="A1087" s="40">
        <f>IF(GL_Paste!$B1084="","",N(GL_Paste!$H1084)-N(GL_Paste!$G1084))</f>
        <v/>
      </c>
      <c r="B1087" s="43">
        <f>IF(GL_Paste!$B1084="","",DATE(YEAR(GL_Paste!$E1084),MONTH(GL_Paste!$E1084),1))</f>
        <v/>
      </c>
      <c r="C1087">
        <f>IF(GL_Paste!$B1084="","",IF(TRIM(GL_Paste!$M1084)&lt;&gt;"",TRIM(GL_Paste!$M1084),IFERROR(MID(GL_Paste!$I1084,FIND("[",GL_Paste!$I1084)+1,FIND("]",GL_Paste!$I1084)-FIND("[",GL_Paste!$I1084)-1),"")))</f>
        <v/>
      </c>
      <c r="D1087">
        <f>IF(GL_Paste!$B1084="","",IFERROR(INDEX(DeptName,MATCH($C1087,DeptTag,0)),"UNALLOCATED"))</f>
        <v/>
      </c>
      <c r="E1087">
        <f>IF(GL_Paste!$B1084="","",IFERROR(INDEX(AcctCat,MATCH(GL_Paste!$B1084&amp;"",AcctCode,0)),"UNKNOWN"))</f>
        <v/>
      </c>
      <c r="F1087">
        <f>IF(GL_Paste!$B1084="","",IFERROR(INDEX(AcctSub,MATCH(GL_Paste!$B1084&amp;"",AcctCode,0)),"UNKNOWN"))</f>
        <v/>
      </c>
    </row>
    <row r="1088">
      <c r="A1088" s="40">
        <f>IF(GL_Paste!$B1085="","",N(GL_Paste!$H1085)-N(GL_Paste!$G1085))</f>
        <v/>
      </c>
      <c r="B1088" s="43">
        <f>IF(GL_Paste!$B1085="","",DATE(YEAR(GL_Paste!$E1085),MONTH(GL_Paste!$E1085),1))</f>
        <v/>
      </c>
      <c r="C1088">
        <f>IF(GL_Paste!$B1085="","",IF(TRIM(GL_Paste!$M1085)&lt;&gt;"",TRIM(GL_Paste!$M1085),IFERROR(MID(GL_Paste!$I1085,FIND("[",GL_Paste!$I1085)+1,FIND("]",GL_Paste!$I1085)-FIND("[",GL_Paste!$I1085)-1),"")))</f>
        <v/>
      </c>
      <c r="D1088">
        <f>IF(GL_Paste!$B1085="","",IFERROR(INDEX(DeptName,MATCH($C1088,DeptTag,0)),"UNALLOCATED"))</f>
        <v/>
      </c>
      <c r="E1088">
        <f>IF(GL_Paste!$B1085="","",IFERROR(INDEX(AcctCat,MATCH(GL_Paste!$B1085&amp;"",AcctCode,0)),"UNKNOWN"))</f>
        <v/>
      </c>
      <c r="F1088">
        <f>IF(GL_Paste!$B1085="","",IFERROR(INDEX(AcctSub,MATCH(GL_Paste!$B1085&amp;"",AcctCode,0)),"UNKNOWN"))</f>
        <v/>
      </c>
    </row>
    <row r="1089">
      <c r="A1089" s="40">
        <f>IF(GL_Paste!$B1086="","",N(GL_Paste!$H1086)-N(GL_Paste!$G1086))</f>
        <v/>
      </c>
      <c r="B1089" s="43">
        <f>IF(GL_Paste!$B1086="","",DATE(YEAR(GL_Paste!$E1086),MONTH(GL_Paste!$E1086),1))</f>
        <v/>
      </c>
      <c r="C1089">
        <f>IF(GL_Paste!$B1086="","",IF(TRIM(GL_Paste!$M1086)&lt;&gt;"",TRIM(GL_Paste!$M1086),IFERROR(MID(GL_Paste!$I1086,FIND("[",GL_Paste!$I1086)+1,FIND("]",GL_Paste!$I1086)-FIND("[",GL_Paste!$I1086)-1),"")))</f>
        <v/>
      </c>
      <c r="D1089">
        <f>IF(GL_Paste!$B1086="","",IFERROR(INDEX(DeptName,MATCH($C1089,DeptTag,0)),"UNALLOCATED"))</f>
        <v/>
      </c>
      <c r="E1089">
        <f>IF(GL_Paste!$B1086="","",IFERROR(INDEX(AcctCat,MATCH(GL_Paste!$B1086&amp;"",AcctCode,0)),"UNKNOWN"))</f>
        <v/>
      </c>
      <c r="F1089">
        <f>IF(GL_Paste!$B1086="","",IFERROR(INDEX(AcctSub,MATCH(GL_Paste!$B1086&amp;"",AcctCode,0)),"UNKNOWN"))</f>
        <v/>
      </c>
    </row>
    <row r="1090">
      <c r="A1090" s="40">
        <f>IF(GL_Paste!$B1087="","",N(GL_Paste!$H1087)-N(GL_Paste!$G1087))</f>
        <v/>
      </c>
      <c r="B1090" s="43">
        <f>IF(GL_Paste!$B1087="","",DATE(YEAR(GL_Paste!$E1087),MONTH(GL_Paste!$E1087),1))</f>
        <v/>
      </c>
      <c r="C1090">
        <f>IF(GL_Paste!$B1087="","",IF(TRIM(GL_Paste!$M1087)&lt;&gt;"",TRIM(GL_Paste!$M1087),IFERROR(MID(GL_Paste!$I1087,FIND("[",GL_Paste!$I1087)+1,FIND("]",GL_Paste!$I1087)-FIND("[",GL_Paste!$I1087)-1),"")))</f>
        <v/>
      </c>
      <c r="D1090">
        <f>IF(GL_Paste!$B1087="","",IFERROR(INDEX(DeptName,MATCH($C1090,DeptTag,0)),"UNALLOCATED"))</f>
        <v/>
      </c>
      <c r="E1090">
        <f>IF(GL_Paste!$B1087="","",IFERROR(INDEX(AcctCat,MATCH(GL_Paste!$B1087&amp;"",AcctCode,0)),"UNKNOWN"))</f>
        <v/>
      </c>
      <c r="F1090">
        <f>IF(GL_Paste!$B1087="","",IFERROR(INDEX(AcctSub,MATCH(GL_Paste!$B1087&amp;"",AcctCode,0)),"UNKNOWN"))</f>
        <v/>
      </c>
    </row>
    <row r="1091">
      <c r="A1091" s="40">
        <f>IF(GL_Paste!$B1088="","",N(GL_Paste!$H1088)-N(GL_Paste!$G1088))</f>
        <v/>
      </c>
      <c r="B1091" s="43">
        <f>IF(GL_Paste!$B1088="","",DATE(YEAR(GL_Paste!$E1088),MONTH(GL_Paste!$E1088),1))</f>
        <v/>
      </c>
      <c r="C1091">
        <f>IF(GL_Paste!$B1088="","",IF(TRIM(GL_Paste!$M1088)&lt;&gt;"",TRIM(GL_Paste!$M1088),IFERROR(MID(GL_Paste!$I1088,FIND("[",GL_Paste!$I1088)+1,FIND("]",GL_Paste!$I1088)-FIND("[",GL_Paste!$I1088)-1),"")))</f>
        <v/>
      </c>
      <c r="D1091">
        <f>IF(GL_Paste!$B1088="","",IFERROR(INDEX(DeptName,MATCH($C1091,DeptTag,0)),"UNALLOCATED"))</f>
        <v/>
      </c>
      <c r="E1091">
        <f>IF(GL_Paste!$B1088="","",IFERROR(INDEX(AcctCat,MATCH(GL_Paste!$B1088&amp;"",AcctCode,0)),"UNKNOWN"))</f>
        <v/>
      </c>
      <c r="F1091">
        <f>IF(GL_Paste!$B1088="","",IFERROR(INDEX(AcctSub,MATCH(GL_Paste!$B1088&amp;"",AcctCode,0)),"UNKNOWN"))</f>
        <v/>
      </c>
    </row>
    <row r="1092">
      <c r="A1092" s="40">
        <f>IF(GL_Paste!$B1089="","",N(GL_Paste!$H1089)-N(GL_Paste!$G1089))</f>
        <v/>
      </c>
      <c r="B1092" s="43">
        <f>IF(GL_Paste!$B1089="","",DATE(YEAR(GL_Paste!$E1089),MONTH(GL_Paste!$E1089),1))</f>
        <v/>
      </c>
      <c r="C1092">
        <f>IF(GL_Paste!$B1089="","",IF(TRIM(GL_Paste!$M1089)&lt;&gt;"",TRIM(GL_Paste!$M1089),IFERROR(MID(GL_Paste!$I1089,FIND("[",GL_Paste!$I1089)+1,FIND("]",GL_Paste!$I1089)-FIND("[",GL_Paste!$I1089)-1),"")))</f>
        <v/>
      </c>
      <c r="D1092">
        <f>IF(GL_Paste!$B1089="","",IFERROR(INDEX(DeptName,MATCH($C1092,DeptTag,0)),"UNALLOCATED"))</f>
        <v/>
      </c>
      <c r="E1092">
        <f>IF(GL_Paste!$B1089="","",IFERROR(INDEX(AcctCat,MATCH(GL_Paste!$B1089&amp;"",AcctCode,0)),"UNKNOWN"))</f>
        <v/>
      </c>
      <c r="F1092">
        <f>IF(GL_Paste!$B1089="","",IFERROR(INDEX(AcctSub,MATCH(GL_Paste!$B1089&amp;"",AcctCode,0)),"UNKNOWN"))</f>
        <v/>
      </c>
    </row>
    <row r="1093">
      <c r="A1093" s="40">
        <f>IF(GL_Paste!$B1090="","",N(GL_Paste!$H1090)-N(GL_Paste!$G1090))</f>
        <v/>
      </c>
      <c r="B1093" s="43">
        <f>IF(GL_Paste!$B1090="","",DATE(YEAR(GL_Paste!$E1090),MONTH(GL_Paste!$E1090),1))</f>
        <v/>
      </c>
      <c r="C1093">
        <f>IF(GL_Paste!$B1090="","",IF(TRIM(GL_Paste!$M1090)&lt;&gt;"",TRIM(GL_Paste!$M1090),IFERROR(MID(GL_Paste!$I1090,FIND("[",GL_Paste!$I1090)+1,FIND("]",GL_Paste!$I1090)-FIND("[",GL_Paste!$I1090)-1),"")))</f>
        <v/>
      </c>
      <c r="D1093">
        <f>IF(GL_Paste!$B1090="","",IFERROR(INDEX(DeptName,MATCH($C1093,DeptTag,0)),"UNALLOCATED"))</f>
        <v/>
      </c>
      <c r="E1093">
        <f>IF(GL_Paste!$B1090="","",IFERROR(INDEX(AcctCat,MATCH(GL_Paste!$B1090&amp;"",AcctCode,0)),"UNKNOWN"))</f>
        <v/>
      </c>
      <c r="F1093">
        <f>IF(GL_Paste!$B1090="","",IFERROR(INDEX(AcctSub,MATCH(GL_Paste!$B1090&amp;"",AcctCode,0)),"UNKNOWN"))</f>
        <v/>
      </c>
    </row>
    <row r="1094">
      <c r="A1094" s="40">
        <f>IF(GL_Paste!$B1091="","",N(GL_Paste!$H1091)-N(GL_Paste!$G1091))</f>
        <v/>
      </c>
      <c r="B1094" s="43">
        <f>IF(GL_Paste!$B1091="","",DATE(YEAR(GL_Paste!$E1091),MONTH(GL_Paste!$E1091),1))</f>
        <v/>
      </c>
      <c r="C1094">
        <f>IF(GL_Paste!$B1091="","",IF(TRIM(GL_Paste!$M1091)&lt;&gt;"",TRIM(GL_Paste!$M1091),IFERROR(MID(GL_Paste!$I1091,FIND("[",GL_Paste!$I1091)+1,FIND("]",GL_Paste!$I1091)-FIND("[",GL_Paste!$I1091)-1),"")))</f>
        <v/>
      </c>
      <c r="D1094">
        <f>IF(GL_Paste!$B1091="","",IFERROR(INDEX(DeptName,MATCH($C1094,DeptTag,0)),"UNALLOCATED"))</f>
        <v/>
      </c>
      <c r="E1094">
        <f>IF(GL_Paste!$B1091="","",IFERROR(INDEX(AcctCat,MATCH(GL_Paste!$B1091&amp;"",AcctCode,0)),"UNKNOWN"))</f>
        <v/>
      </c>
      <c r="F1094">
        <f>IF(GL_Paste!$B1091="","",IFERROR(INDEX(AcctSub,MATCH(GL_Paste!$B1091&amp;"",AcctCode,0)),"UNKNOWN"))</f>
        <v/>
      </c>
    </row>
    <row r="1095">
      <c r="A1095" s="40">
        <f>IF(GL_Paste!$B1092="","",N(GL_Paste!$H1092)-N(GL_Paste!$G1092))</f>
        <v/>
      </c>
      <c r="B1095" s="43">
        <f>IF(GL_Paste!$B1092="","",DATE(YEAR(GL_Paste!$E1092),MONTH(GL_Paste!$E1092),1))</f>
        <v/>
      </c>
      <c r="C1095">
        <f>IF(GL_Paste!$B1092="","",IF(TRIM(GL_Paste!$M1092)&lt;&gt;"",TRIM(GL_Paste!$M1092),IFERROR(MID(GL_Paste!$I1092,FIND("[",GL_Paste!$I1092)+1,FIND("]",GL_Paste!$I1092)-FIND("[",GL_Paste!$I1092)-1),"")))</f>
        <v/>
      </c>
      <c r="D1095">
        <f>IF(GL_Paste!$B1092="","",IFERROR(INDEX(DeptName,MATCH($C1095,DeptTag,0)),"UNALLOCATED"))</f>
        <v/>
      </c>
      <c r="E1095">
        <f>IF(GL_Paste!$B1092="","",IFERROR(INDEX(AcctCat,MATCH(GL_Paste!$B1092&amp;"",AcctCode,0)),"UNKNOWN"))</f>
        <v/>
      </c>
      <c r="F1095">
        <f>IF(GL_Paste!$B1092="","",IFERROR(INDEX(AcctSub,MATCH(GL_Paste!$B1092&amp;"",AcctCode,0)),"UNKNOWN"))</f>
        <v/>
      </c>
    </row>
    <row r="1096">
      <c r="A1096" s="40">
        <f>IF(GL_Paste!$B1093="","",N(GL_Paste!$H1093)-N(GL_Paste!$G1093))</f>
        <v/>
      </c>
      <c r="B1096" s="43">
        <f>IF(GL_Paste!$B1093="","",DATE(YEAR(GL_Paste!$E1093),MONTH(GL_Paste!$E1093),1))</f>
        <v/>
      </c>
      <c r="C1096">
        <f>IF(GL_Paste!$B1093="","",IF(TRIM(GL_Paste!$M1093)&lt;&gt;"",TRIM(GL_Paste!$M1093),IFERROR(MID(GL_Paste!$I1093,FIND("[",GL_Paste!$I1093)+1,FIND("]",GL_Paste!$I1093)-FIND("[",GL_Paste!$I1093)-1),"")))</f>
        <v/>
      </c>
      <c r="D1096">
        <f>IF(GL_Paste!$B1093="","",IFERROR(INDEX(DeptName,MATCH($C1096,DeptTag,0)),"UNALLOCATED"))</f>
        <v/>
      </c>
      <c r="E1096">
        <f>IF(GL_Paste!$B1093="","",IFERROR(INDEX(AcctCat,MATCH(GL_Paste!$B1093&amp;"",AcctCode,0)),"UNKNOWN"))</f>
        <v/>
      </c>
      <c r="F1096">
        <f>IF(GL_Paste!$B1093="","",IFERROR(INDEX(AcctSub,MATCH(GL_Paste!$B1093&amp;"",AcctCode,0)),"UNKNOWN"))</f>
        <v/>
      </c>
    </row>
    <row r="1097">
      <c r="A1097" s="40">
        <f>IF(GL_Paste!$B1094="","",N(GL_Paste!$H1094)-N(GL_Paste!$G1094))</f>
        <v/>
      </c>
      <c r="B1097" s="43">
        <f>IF(GL_Paste!$B1094="","",DATE(YEAR(GL_Paste!$E1094),MONTH(GL_Paste!$E1094),1))</f>
        <v/>
      </c>
      <c r="C1097">
        <f>IF(GL_Paste!$B1094="","",IF(TRIM(GL_Paste!$M1094)&lt;&gt;"",TRIM(GL_Paste!$M1094),IFERROR(MID(GL_Paste!$I1094,FIND("[",GL_Paste!$I1094)+1,FIND("]",GL_Paste!$I1094)-FIND("[",GL_Paste!$I1094)-1),"")))</f>
        <v/>
      </c>
      <c r="D1097">
        <f>IF(GL_Paste!$B1094="","",IFERROR(INDEX(DeptName,MATCH($C1097,DeptTag,0)),"UNALLOCATED"))</f>
        <v/>
      </c>
      <c r="E1097">
        <f>IF(GL_Paste!$B1094="","",IFERROR(INDEX(AcctCat,MATCH(GL_Paste!$B1094&amp;"",AcctCode,0)),"UNKNOWN"))</f>
        <v/>
      </c>
      <c r="F1097">
        <f>IF(GL_Paste!$B1094="","",IFERROR(INDEX(AcctSub,MATCH(GL_Paste!$B1094&amp;"",AcctCode,0)),"UNKNOWN"))</f>
        <v/>
      </c>
    </row>
    <row r="1098">
      <c r="A1098" s="40">
        <f>IF(GL_Paste!$B1095="","",N(GL_Paste!$H1095)-N(GL_Paste!$G1095))</f>
        <v/>
      </c>
      <c r="B1098" s="43">
        <f>IF(GL_Paste!$B1095="","",DATE(YEAR(GL_Paste!$E1095),MONTH(GL_Paste!$E1095),1))</f>
        <v/>
      </c>
      <c r="C1098">
        <f>IF(GL_Paste!$B1095="","",IF(TRIM(GL_Paste!$M1095)&lt;&gt;"",TRIM(GL_Paste!$M1095),IFERROR(MID(GL_Paste!$I1095,FIND("[",GL_Paste!$I1095)+1,FIND("]",GL_Paste!$I1095)-FIND("[",GL_Paste!$I1095)-1),"")))</f>
        <v/>
      </c>
      <c r="D1098">
        <f>IF(GL_Paste!$B1095="","",IFERROR(INDEX(DeptName,MATCH($C1098,DeptTag,0)),"UNALLOCATED"))</f>
        <v/>
      </c>
      <c r="E1098">
        <f>IF(GL_Paste!$B1095="","",IFERROR(INDEX(AcctCat,MATCH(GL_Paste!$B1095&amp;"",AcctCode,0)),"UNKNOWN"))</f>
        <v/>
      </c>
      <c r="F1098">
        <f>IF(GL_Paste!$B1095="","",IFERROR(INDEX(AcctSub,MATCH(GL_Paste!$B1095&amp;"",AcctCode,0)),"UNKNOWN"))</f>
        <v/>
      </c>
    </row>
    <row r="1099">
      <c r="A1099" s="40">
        <f>IF(GL_Paste!$B1096="","",N(GL_Paste!$H1096)-N(GL_Paste!$G1096))</f>
        <v/>
      </c>
      <c r="B1099" s="43">
        <f>IF(GL_Paste!$B1096="","",DATE(YEAR(GL_Paste!$E1096),MONTH(GL_Paste!$E1096),1))</f>
        <v/>
      </c>
      <c r="C1099">
        <f>IF(GL_Paste!$B1096="","",IF(TRIM(GL_Paste!$M1096)&lt;&gt;"",TRIM(GL_Paste!$M1096),IFERROR(MID(GL_Paste!$I1096,FIND("[",GL_Paste!$I1096)+1,FIND("]",GL_Paste!$I1096)-FIND("[",GL_Paste!$I1096)-1),"")))</f>
        <v/>
      </c>
      <c r="D1099">
        <f>IF(GL_Paste!$B1096="","",IFERROR(INDEX(DeptName,MATCH($C1099,DeptTag,0)),"UNALLOCATED"))</f>
        <v/>
      </c>
      <c r="E1099">
        <f>IF(GL_Paste!$B1096="","",IFERROR(INDEX(AcctCat,MATCH(GL_Paste!$B1096&amp;"",AcctCode,0)),"UNKNOWN"))</f>
        <v/>
      </c>
      <c r="F1099">
        <f>IF(GL_Paste!$B1096="","",IFERROR(INDEX(AcctSub,MATCH(GL_Paste!$B1096&amp;"",AcctCode,0)),"UNKNOWN"))</f>
        <v/>
      </c>
    </row>
    <row r="1100">
      <c r="A1100" s="40">
        <f>IF(GL_Paste!$B1097="","",N(GL_Paste!$H1097)-N(GL_Paste!$G1097))</f>
        <v/>
      </c>
      <c r="B1100" s="43">
        <f>IF(GL_Paste!$B1097="","",DATE(YEAR(GL_Paste!$E1097),MONTH(GL_Paste!$E1097),1))</f>
        <v/>
      </c>
      <c r="C1100">
        <f>IF(GL_Paste!$B1097="","",IF(TRIM(GL_Paste!$M1097)&lt;&gt;"",TRIM(GL_Paste!$M1097),IFERROR(MID(GL_Paste!$I1097,FIND("[",GL_Paste!$I1097)+1,FIND("]",GL_Paste!$I1097)-FIND("[",GL_Paste!$I1097)-1),"")))</f>
        <v/>
      </c>
      <c r="D1100">
        <f>IF(GL_Paste!$B1097="","",IFERROR(INDEX(DeptName,MATCH($C1100,DeptTag,0)),"UNALLOCATED"))</f>
        <v/>
      </c>
      <c r="E1100">
        <f>IF(GL_Paste!$B1097="","",IFERROR(INDEX(AcctCat,MATCH(GL_Paste!$B1097&amp;"",AcctCode,0)),"UNKNOWN"))</f>
        <v/>
      </c>
      <c r="F1100">
        <f>IF(GL_Paste!$B1097="","",IFERROR(INDEX(AcctSub,MATCH(GL_Paste!$B1097&amp;"",AcctCode,0)),"UNKNOWN"))</f>
        <v/>
      </c>
    </row>
    <row r="1101">
      <c r="A1101" s="40">
        <f>IF(GL_Paste!$B1098="","",N(GL_Paste!$H1098)-N(GL_Paste!$G1098))</f>
        <v/>
      </c>
      <c r="B1101" s="43">
        <f>IF(GL_Paste!$B1098="","",DATE(YEAR(GL_Paste!$E1098),MONTH(GL_Paste!$E1098),1))</f>
        <v/>
      </c>
      <c r="C1101">
        <f>IF(GL_Paste!$B1098="","",IF(TRIM(GL_Paste!$M1098)&lt;&gt;"",TRIM(GL_Paste!$M1098),IFERROR(MID(GL_Paste!$I1098,FIND("[",GL_Paste!$I1098)+1,FIND("]",GL_Paste!$I1098)-FIND("[",GL_Paste!$I1098)-1),"")))</f>
        <v/>
      </c>
      <c r="D1101">
        <f>IF(GL_Paste!$B1098="","",IFERROR(INDEX(DeptName,MATCH($C1101,DeptTag,0)),"UNALLOCATED"))</f>
        <v/>
      </c>
      <c r="E1101">
        <f>IF(GL_Paste!$B1098="","",IFERROR(INDEX(AcctCat,MATCH(GL_Paste!$B1098&amp;"",AcctCode,0)),"UNKNOWN"))</f>
        <v/>
      </c>
      <c r="F1101">
        <f>IF(GL_Paste!$B1098="","",IFERROR(INDEX(AcctSub,MATCH(GL_Paste!$B1098&amp;"",AcctCode,0)),"UNKNOWN"))</f>
        <v/>
      </c>
    </row>
    <row r="1102">
      <c r="A1102" s="40">
        <f>IF(GL_Paste!$B1099="","",N(GL_Paste!$H1099)-N(GL_Paste!$G1099))</f>
        <v/>
      </c>
      <c r="B1102" s="43">
        <f>IF(GL_Paste!$B1099="","",DATE(YEAR(GL_Paste!$E1099),MONTH(GL_Paste!$E1099),1))</f>
        <v/>
      </c>
      <c r="C1102">
        <f>IF(GL_Paste!$B1099="","",IF(TRIM(GL_Paste!$M1099)&lt;&gt;"",TRIM(GL_Paste!$M1099),IFERROR(MID(GL_Paste!$I1099,FIND("[",GL_Paste!$I1099)+1,FIND("]",GL_Paste!$I1099)-FIND("[",GL_Paste!$I1099)-1),"")))</f>
        <v/>
      </c>
      <c r="D1102">
        <f>IF(GL_Paste!$B1099="","",IFERROR(INDEX(DeptName,MATCH($C1102,DeptTag,0)),"UNALLOCATED"))</f>
        <v/>
      </c>
      <c r="E1102">
        <f>IF(GL_Paste!$B1099="","",IFERROR(INDEX(AcctCat,MATCH(GL_Paste!$B1099&amp;"",AcctCode,0)),"UNKNOWN"))</f>
        <v/>
      </c>
      <c r="F1102">
        <f>IF(GL_Paste!$B1099="","",IFERROR(INDEX(AcctSub,MATCH(GL_Paste!$B1099&amp;"",AcctCode,0)),"UNKNOWN"))</f>
        <v/>
      </c>
    </row>
    <row r="1103">
      <c r="A1103" s="40">
        <f>IF(GL_Paste!$B1100="","",N(GL_Paste!$H1100)-N(GL_Paste!$G1100))</f>
        <v/>
      </c>
      <c r="B1103" s="43">
        <f>IF(GL_Paste!$B1100="","",DATE(YEAR(GL_Paste!$E1100),MONTH(GL_Paste!$E1100),1))</f>
        <v/>
      </c>
      <c r="C1103">
        <f>IF(GL_Paste!$B1100="","",IF(TRIM(GL_Paste!$M1100)&lt;&gt;"",TRIM(GL_Paste!$M1100),IFERROR(MID(GL_Paste!$I1100,FIND("[",GL_Paste!$I1100)+1,FIND("]",GL_Paste!$I1100)-FIND("[",GL_Paste!$I1100)-1),"")))</f>
        <v/>
      </c>
      <c r="D1103">
        <f>IF(GL_Paste!$B1100="","",IFERROR(INDEX(DeptName,MATCH($C1103,DeptTag,0)),"UNALLOCATED"))</f>
        <v/>
      </c>
      <c r="E1103">
        <f>IF(GL_Paste!$B1100="","",IFERROR(INDEX(AcctCat,MATCH(GL_Paste!$B1100&amp;"",AcctCode,0)),"UNKNOWN"))</f>
        <v/>
      </c>
      <c r="F1103">
        <f>IF(GL_Paste!$B1100="","",IFERROR(INDEX(AcctSub,MATCH(GL_Paste!$B1100&amp;"",AcctCode,0)),"UNKNOWN"))</f>
        <v/>
      </c>
    </row>
    <row r="1104">
      <c r="A1104" s="40">
        <f>IF(GL_Paste!$B1101="","",N(GL_Paste!$H1101)-N(GL_Paste!$G1101))</f>
        <v/>
      </c>
      <c r="B1104" s="43">
        <f>IF(GL_Paste!$B1101="","",DATE(YEAR(GL_Paste!$E1101),MONTH(GL_Paste!$E1101),1))</f>
        <v/>
      </c>
      <c r="C1104">
        <f>IF(GL_Paste!$B1101="","",IF(TRIM(GL_Paste!$M1101)&lt;&gt;"",TRIM(GL_Paste!$M1101),IFERROR(MID(GL_Paste!$I1101,FIND("[",GL_Paste!$I1101)+1,FIND("]",GL_Paste!$I1101)-FIND("[",GL_Paste!$I1101)-1),"")))</f>
        <v/>
      </c>
      <c r="D1104">
        <f>IF(GL_Paste!$B1101="","",IFERROR(INDEX(DeptName,MATCH($C1104,DeptTag,0)),"UNALLOCATED"))</f>
        <v/>
      </c>
      <c r="E1104">
        <f>IF(GL_Paste!$B1101="","",IFERROR(INDEX(AcctCat,MATCH(GL_Paste!$B1101&amp;"",AcctCode,0)),"UNKNOWN"))</f>
        <v/>
      </c>
      <c r="F1104">
        <f>IF(GL_Paste!$B1101="","",IFERROR(INDEX(AcctSub,MATCH(GL_Paste!$B1101&amp;"",AcctCode,0)),"UNKNOWN"))</f>
        <v/>
      </c>
    </row>
    <row r="1105">
      <c r="A1105" s="40">
        <f>IF(GL_Paste!$B1102="","",N(GL_Paste!$H1102)-N(GL_Paste!$G1102))</f>
        <v/>
      </c>
      <c r="B1105" s="43">
        <f>IF(GL_Paste!$B1102="","",DATE(YEAR(GL_Paste!$E1102),MONTH(GL_Paste!$E1102),1))</f>
        <v/>
      </c>
      <c r="C1105">
        <f>IF(GL_Paste!$B1102="","",IF(TRIM(GL_Paste!$M1102)&lt;&gt;"",TRIM(GL_Paste!$M1102),IFERROR(MID(GL_Paste!$I1102,FIND("[",GL_Paste!$I1102)+1,FIND("]",GL_Paste!$I1102)-FIND("[",GL_Paste!$I1102)-1),"")))</f>
        <v/>
      </c>
      <c r="D1105">
        <f>IF(GL_Paste!$B1102="","",IFERROR(INDEX(DeptName,MATCH($C1105,DeptTag,0)),"UNALLOCATED"))</f>
        <v/>
      </c>
      <c r="E1105">
        <f>IF(GL_Paste!$B1102="","",IFERROR(INDEX(AcctCat,MATCH(GL_Paste!$B1102&amp;"",AcctCode,0)),"UNKNOWN"))</f>
        <v/>
      </c>
      <c r="F1105">
        <f>IF(GL_Paste!$B1102="","",IFERROR(INDEX(AcctSub,MATCH(GL_Paste!$B1102&amp;"",AcctCode,0)),"UNKNOWN"))</f>
        <v/>
      </c>
    </row>
    <row r="1106">
      <c r="A1106" s="40">
        <f>IF(GL_Paste!$B1103="","",N(GL_Paste!$H1103)-N(GL_Paste!$G1103))</f>
        <v/>
      </c>
      <c r="B1106" s="43">
        <f>IF(GL_Paste!$B1103="","",DATE(YEAR(GL_Paste!$E1103),MONTH(GL_Paste!$E1103),1))</f>
        <v/>
      </c>
      <c r="C1106">
        <f>IF(GL_Paste!$B1103="","",IF(TRIM(GL_Paste!$M1103)&lt;&gt;"",TRIM(GL_Paste!$M1103),IFERROR(MID(GL_Paste!$I1103,FIND("[",GL_Paste!$I1103)+1,FIND("]",GL_Paste!$I1103)-FIND("[",GL_Paste!$I1103)-1),"")))</f>
        <v/>
      </c>
      <c r="D1106">
        <f>IF(GL_Paste!$B1103="","",IFERROR(INDEX(DeptName,MATCH($C1106,DeptTag,0)),"UNALLOCATED"))</f>
        <v/>
      </c>
      <c r="E1106">
        <f>IF(GL_Paste!$B1103="","",IFERROR(INDEX(AcctCat,MATCH(GL_Paste!$B1103&amp;"",AcctCode,0)),"UNKNOWN"))</f>
        <v/>
      </c>
      <c r="F1106">
        <f>IF(GL_Paste!$B1103="","",IFERROR(INDEX(AcctSub,MATCH(GL_Paste!$B1103&amp;"",AcctCode,0)),"UNKNOWN"))</f>
        <v/>
      </c>
    </row>
    <row r="1107">
      <c r="A1107" s="40">
        <f>IF(GL_Paste!$B1104="","",N(GL_Paste!$H1104)-N(GL_Paste!$G1104))</f>
        <v/>
      </c>
      <c r="B1107" s="43">
        <f>IF(GL_Paste!$B1104="","",DATE(YEAR(GL_Paste!$E1104),MONTH(GL_Paste!$E1104),1))</f>
        <v/>
      </c>
      <c r="C1107">
        <f>IF(GL_Paste!$B1104="","",IF(TRIM(GL_Paste!$M1104)&lt;&gt;"",TRIM(GL_Paste!$M1104),IFERROR(MID(GL_Paste!$I1104,FIND("[",GL_Paste!$I1104)+1,FIND("]",GL_Paste!$I1104)-FIND("[",GL_Paste!$I1104)-1),"")))</f>
        <v/>
      </c>
      <c r="D1107">
        <f>IF(GL_Paste!$B1104="","",IFERROR(INDEX(DeptName,MATCH($C1107,DeptTag,0)),"UNALLOCATED"))</f>
        <v/>
      </c>
      <c r="E1107">
        <f>IF(GL_Paste!$B1104="","",IFERROR(INDEX(AcctCat,MATCH(GL_Paste!$B1104&amp;"",AcctCode,0)),"UNKNOWN"))</f>
        <v/>
      </c>
      <c r="F1107">
        <f>IF(GL_Paste!$B1104="","",IFERROR(INDEX(AcctSub,MATCH(GL_Paste!$B1104&amp;"",AcctCode,0)),"UNKNOWN"))</f>
        <v/>
      </c>
    </row>
    <row r="1108">
      <c r="A1108" s="40">
        <f>IF(GL_Paste!$B1105="","",N(GL_Paste!$H1105)-N(GL_Paste!$G1105))</f>
        <v/>
      </c>
      <c r="B1108" s="43">
        <f>IF(GL_Paste!$B1105="","",DATE(YEAR(GL_Paste!$E1105),MONTH(GL_Paste!$E1105),1))</f>
        <v/>
      </c>
      <c r="C1108">
        <f>IF(GL_Paste!$B1105="","",IF(TRIM(GL_Paste!$M1105)&lt;&gt;"",TRIM(GL_Paste!$M1105),IFERROR(MID(GL_Paste!$I1105,FIND("[",GL_Paste!$I1105)+1,FIND("]",GL_Paste!$I1105)-FIND("[",GL_Paste!$I1105)-1),"")))</f>
        <v/>
      </c>
      <c r="D1108">
        <f>IF(GL_Paste!$B1105="","",IFERROR(INDEX(DeptName,MATCH($C1108,DeptTag,0)),"UNALLOCATED"))</f>
        <v/>
      </c>
      <c r="E1108">
        <f>IF(GL_Paste!$B1105="","",IFERROR(INDEX(AcctCat,MATCH(GL_Paste!$B1105&amp;"",AcctCode,0)),"UNKNOWN"))</f>
        <v/>
      </c>
      <c r="F1108">
        <f>IF(GL_Paste!$B1105="","",IFERROR(INDEX(AcctSub,MATCH(GL_Paste!$B1105&amp;"",AcctCode,0)),"UNKNOWN"))</f>
        <v/>
      </c>
    </row>
    <row r="1109">
      <c r="A1109" s="40">
        <f>IF(GL_Paste!$B1106="","",N(GL_Paste!$H1106)-N(GL_Paste!$G1106))</f>
        <v/>
      </c>
      <c r="B1109" s="43">
        <f>IF(GL_Paste!$B1106="","",DATE(YEAR(GL_Paste!$E1106),MONTH(GL_Paste!$E1106),1))</f>
        <v/>
      </c>
      <c r="C1109">
        <f>IF(GL_Paste!$B1106="","",IF(TRIM(GL_Paste!$M1106)&lt;&gt;"",TRIM(GL_Paste!$M1106),IFERROR(MID(GL_Paste!$I1106,FIND("[",GL_Paste!$I1106)+1,FIND("]",GL_Paste!$I1106)-FIND("[",GL_Paste!$I1106)-1),"")))</f>
        <v/>
      </c>
      <c r="D1109">
        <f>IF(GL_Paste!$B1106="","",IFERROR(INDEX(DeptName,MATCH($C1109,DeptTag,0)),"UNALLOCATED"))</f>
        <v/>
      </c>
      <c r="E1109">
        <f>IF(GL_Paste!$B1106="","",IFERROR(INDEX(AcctCat,MATCH(GL_Paste!$B1106&amp;"",AcctCode,0)),"UNKNOWN"))</f>
        <v/>
      </c>
      <c r="F1109">
        <f>IF(GL_Paste!$B1106="","",IFERROR(INDEX(AcctSub,MATCH(GL_Paste!$B1106&amp;"",AcctCode,0)),"UNKNOWN"))</f>
        <v/>
      </c>
    </row>
    <row r="1110">
      <c r="A1110" s="40">
        <f>IF(GL_Paste!$B1107="","",N(GL_Paste!$H1107)-N(GL_Paste!$G1107))</f>
        <v/>
      </c>
      <c r="B1110" s="43">
        <f>IF(GL_Paste!$B1107="","",DATE(YEAR(GL_Paste!$E1107),MONTH(GL_Paste!$E1107),1))</f>
        <v/>
      </c>
      <c r="C1110">
        <f>IF(GL_Paste!$B1107="","",IF(TRIM(GL_Paste!$M1107)&lt;&gt;"",TRIM(GL_Paste!$M1107),IFERROR(MID(GL_Paste!$I1107,FIND("[",GL_Paste!$I1107)+1,FIND("]",GL_Paste!$I1107)-FIND("[",GL_Paste!$I1107)-1),"")))</f>
        <v/>
      </c>
      <c r="D1110">
        <f>IF(GL_Paste!$B1107="","",IFERROR(INDEX(DeptName,MATCH($C1110,DeptTag,0)),"UNALLOCATED"))</f>
        <v/>
      </c>
      <c r="E1110">
        <f>IF(GL_Paste!$B1107="","",IFERROR(INDEX(AcctCat,MATCH(GL_Paste!$B1107&amp;"",AcctCode,0)),"UNKNOWN"))</f>
        <v/>
      </c>
      <c r="F1110">
        <f>IF(GL_Paste!$B1107="","",IFERROR(INDEX(AcctSub,MATCH(GL_Paste!$B1107&amp;"",AcctCode,0)),"UNKNOWN"))</f>
        <v/>
      </c>
    </row>
    <row r="1111">
      <c r="A1111" s="40">
        <f>IF(GL_Paste!$B1108="","",N(GL_Paste!$H1108)-N(GL_Paste!$G1108))</f>
        <v/>
      </c>
      <c r="B1111" s="43">
        <f>IF(GL_Paste!$B1108="","",DATE(YEAR(GL_Paste!$E1108),MONTH(GL_Paste!$E1108),1))</f>
        <v/>
      </c>
      <c r="C1111">
        <f>IF(GL_Paste!$B1108="","",IF(TRIM(GL_Paste!$M1108)&lt;&gt;"",TRIM(GL_Paste!$M1108),IFERROR(MID(GL_Paste!$I1108,FIND("[",GL_Paste!$I1108)+1,FIND("]",GL_Paste!$I1108)-FIND("[",GL_Paste!$I1108)-1),"")))</f>
        <v/>
      </c>
      <c r="D1111">
        <f>IF(GL_Paste!$B1108="","",IFERROR(INDEX(DeptName,MATCH($C1111,DeptTag,0)),"UNALLOCATED"))</f>
        <v/>
      </c>
      <c r="E1111">
        <f>IF(GL_Paste!$B1108="","",IFERROR(INDEX(AcctCat,MATCH(GL_Paste!$B1108&amp;"",AcctCode,0)),"UNKNOWN"))</f>
        <v/>
      </c>
      <c r="F1111">
        <f>IF(GL_Paste!$B1108="","",IFERROR(INDEX(AcctSub,MATCH(GL_Paste!$B1108&amp;"",AcctCode,0)),"UNKNOWN"))</f>
        <v/>
      </c>
    </row>
    <row r="1112">
      <c r="A1112" s="40">
        <f>IF(GL_Paste!$B1109="","",N(GL_Paste!$H1109)-N(GL_Paste!$G1109))</f>
        <v/>
      </c>
      <c r="B1112" s="43">
        <f>IF(GL_Paste!$B1109="","",DATE(YEAR(GL_Paste!$E1109),MONTH(GL_Paste!$E1109),1))</f>
        <v/>
      </c>
      <c r="C1112">
        <f>IF(GL_Paste!$B1109="","",IF(TRIM(GL_Paste!$M1109)&lt;&gt;"",TRIM(GL_Paste!$M1109),IFERROR(MID(GL_Paste!$I1109,FIND("[",GL_Paste!$I1109)+1,FIND("]",GL_Paste!$I1109)-FIND("[",GL_Paste!$I1109)-1),"")))</f>
        <v/>
      </c>
      <c r="D1112">
        <f>IF(GL_Paste!$B1109="","",IFERROR(INDEX(DeptName,MATCH($C1112,DeptTag,0)),"UNALLOCATED"))</f>
        <v/>
      </c>
      <c r="E1112">
        <f>IF(GL_Paste!$B1109="","",IFERROR(INDEX(AcctCat,MATCH(GL_Paste!$B1109&amp;"",AcctCode,0)),"UNKNOWN"))</f>
        <v/>
      </c>
      <c r="F1112">
        <f>IF(GL_Paste!$B1109="","",IFERROR(INDEX(AcctSub,MATCH(GL_Paste!$B1109&amp;"",AcctCode,0)),"UNKNOWN"))</f>
        <v/>
      </c>
    </row>
    <row r="1113">
      <c r="A1113" s="40">
        <f>IF(GL_Paste!$B1110="","",N(GL_Paste!$H1110)-N(GL_Paste!$G1110))</f>
        <v/>
      </c>
      <c r="B1113" s="43">
        <f>IF(GL_Paste!$B1110="","",DATE(YEAR(GL_Paste!$E1110),MONTH(GL_Paste!$E1110),1))</f>
        <v/>
      </c>
      <c r="C1113">
        <f>IF(GL_Paste!$B1110="","",IF(TRIM(GL_Paste!$M1110)&lt;&gt;"",TRIM(GL_Paste!$M1110),IFERROR(MID(GL_Paste!$I1110,FIND("[",GL_Paste!$I1110)+1,FIND("]",GL_Paste!$I1110)-FIND("[",GL_Paste!$I1110)-1),"")))</f>
        <v/>
      </c>
      <c r="D1113">
        <f>IF(GL_Paste!$B1110="","",IFERROR(INDEX(DeptName,MATCH($C1113,DeptTag,0)),"UNALLOCATED"))</f>
        <v/>
      </c>
      <c r="E1113">
        <f>IF(GL_Paste!$B1110="","",IFERROR(INDEX(AcctCat,MATCH(GL_Paste!$B1110&amp;"",AcctCode,0)),"UNKNOWN"))</f>
        <v/>
      </c>
      <c r="F1113">
        <f>IF(GL_Paste!$B1110="","",IFERROR(INDEX(AcctSub,MATCH(GL_Paste!$B1110&amp;"",AcctCode,0)),"UNKNOWN"))</f>
        <v/>
      </c>
    </row>
    <row r="1114">
      <c r="A1114" s="40">
        <f>IF(GL_Paste!$B1111="","",N(GL_Paste!$H1111)-N(GL_Paste!$G1111))</f>
        <v/>
      </c>
      <c r="B1114" s="43">
        <f>IF(GL_Paste!$B1111="","",DATE(YEAR(GL_Paste!$E1111),MONTH(GL_Paste!$E1111),1))</f>
        <v/>
      </c>
      <c r="C1114">
        <f>IF(GL_Paste!$B1111="","",IF(TRIM(GL_Paste!$M1111)&lt;&gt;"",TRIM(GL_Paste!$M1111),IFERROR(MID(GL_Paste!$I1111,FIND("[",GL_Paste!$I1111)+1,FIND("]",GL_Paste!$I1111)-FIND("[",GL_Paste!$I1111)-1),"")))</f>
        <v/>
      </c>
      <c r="D1114">
        <f>IF(GL_Paste!$B1111="","",IFERROR(INDEX(DeptName,MATCH($C1114,DeptTag,0)),"UNALLOCATED"))</f>
        <v/>
      </c>
      <c r="E1114">
        <f>IF(GL_Paste!$B1111="","",IFERROR(INDEX(AcctCat,MATCH(GL_Paste!$B1111&amp;"",AcctCode,0)),"UNKNOWN"))</f>
        <v/>
      </c>
      <c r="F1114">
        <f>IF(GL_Paste!$B1111="","",IFERROR(INDEX(AcctSub,MATCH(GL_Paste!$B1111&amp;"",AcctCode,0)),"UNKNOWN"))</f>
        <v/>
      </c>
    </row>
    <row r="1115">
      <c r="A1115" s="40">
        <f>IF(GL_Paste!$B1112="","",N(GL_Paste!$H1112)-N(GL_Paste!$G1112))</f>
        <v/>
      </c>
      <c r="B1115" s="43">
        <f>IF(GL_Paste!$B1112="","",DATE(YEAR(GL_Paste!$E1112),MONTH(GL_Paste!$E1112),1))</f>
        <v/>
      </c>
      <c r="C1115">
        <f>IF(GL_Paste!$B1112="","",IF(TRIM(GL_Paste!$M1112)&lt;&gt;"",TRIM(GL_Paste!$M1112),IFERROR(MID(GL_Paste!$I1112,FIND("[",GL_Paste!$I1112)+1,FIND("]",GL_Paste!$I1112)-FIND("[",GL_Paste!$I1112)-1),"")))</f>
        <v/>
      </c>
      <c r="D1115">
        <f>IF(GL_Paste!$B1112="","",IFERROR(INDEX(DeptName,MATCH($C1115,DeptTag,0)),"UNALLOCATED"))</f>
        <v/>
      </c>
      <c r="E1115">
        <f>IF(GL_Paste!$B1112="","",IFERROR(INDEX(AcctCat,MATCH(GL_Paste!$B1112&amp;"",AcctCode,0)),"UNKNOWN"))</f>
        <v/>
      </c>
      <c r="F1115">
        <f>IF(GL_Paste!$B1112="","",IFERROR(INDEX(AcctSub,MATCH(GL_Paste!$B1112&amp;"",AcctCode,0)),"UNKNOWN"))</f>
        <v/>
      </c>
    </row>
    <row r="1116">
      <c r="A1116" s="40">
        <f>IF(GL_Paste!$B1113="","",N(GL_Paste!$H1113)-N(GL_Paste!$G1113))</f>
        <v/>
      </c>
      <c r="B1116" s="43">
        <f>IF(GL_Paste!$B1113="","",DATE(YEAR(GL_Paste!$E1113),MONTH(GL_Paste!$E1113),1))</f>
        <v/>
      </c>
      <c r="C1116">
        <f>IF(GL_Paste!$B1113="","",IF(TRIM(GL_Paste!$M1113)&lt;&gt;"",TRIM(GL_Paste!$M1113),IFERROR(MID(GL_Paste!$I1113,FIND("[",GL_Paste!$I1113)+1,FIND("]",GL_Paste!$I1113)-FIND("[",GL_Paste!$I1113)-1),"")))</f>
        <v/>
      </c>
      <c r="D1116">
        <f>IF(GL_Paste!$B1113="","",IFERROR(INDEX(DeptName,MATCH($C1116,DeptTag,0)),"UNALLOCATED"))</f>
        <v/>
      </c>
      <c r="E1116">
        <f>IF(GL_Paste!$B1113="","",IFERROR(INDEX(AcctCat,MATCH(GL_Paste!$B1113&amp;"",AcctCode,0)),"UNKNOWN"))</f>
        <v/>
      </c>
      <c r="F1116">
        <f>IF(GL_Paste!$B1113="","",IFERROR(INDEX(AcctSub,MATCH(GL_Paste!$B1113&amp;"",AcctCode,0)),"UNKNOWN"))</f>
        <v/>
      </c>
    </row>
    <row r="1117">
      <c r="A1117" s="40">
        <f>IF(GL_Paste!$B1114="","",N(GL_Paste!$H1114)-N(GL_Paste!$G1114))</f>
        <v/>
      </c>
      <c r="B1117" s="43">
        <f>IF(GL_Paste!$B1114="","",DATE(YEAR(GL_Paste!$E1114),MONTH(GL_Paste!$E1114),1))</f>
        <v/>
      </c>
      <c r="C1117">
        <f>IF(GL_Paste!$B1114="","",IF(TRIM(GL_Paste!$M1114)&lt;&gt;"",TRIM(GL_Paste!$M1114),IFERROR(MID(GL_Paste!$I1114,FIND("[",GL_Paste!$I1114)+1,FIND("]",GL_Paste!$I1114)-FIND("[",GL_Paste!$I1114)-1),"")))</f>
        <v/>
      </c>
      <c r="D1117">
        <f>IF(GL_Paste!$B1114="","",IFERROR(INDEX(DeptName,MATCH($C1117,DeptTag,0)),"UNALLOCATED"))</f>
        <v/>
      </c>
      <c r="E1117">
        <f>IF(GL_Paste!$B1114="","",IFERROR(INDEX(AcctCat,MATCH(GL_Paste!$B1114&amp;"",AcctCode,0)),"UNKNOWN"))</f>
        <v/>
      </c>
      <c r="F1117">
        <f>IF(GL_Paste!$B1114="","",IFERROR(INDEX(AcctSub,MATCH(GL_Paste!$B1114&amp;"",AcctCode,0)),"UNKNOWN"))</f>
        <v/>
      </c>
    </row>
    <row r="1118">
      <c r="A1118" s="40">
        <f>IF(GL_Paste!$B1115="","",N(GL_Paste!$H1115)-N(GL_Paste!$G1115))</f>
        <v/>
      </c>
      <c r="B1118" s="43">
        <f>IF(GL_Paste!$B1115="","",DATE(YEAR(GL_Paste!$E1115),MONTH(GL_Paste!$E1115),1))</f>
        <v/>
      </c>
      <c r="C1118">
        <f>IF(GL_Paste!$B1115="","",IF(TRIM(GL_Paste!$M1115)&lt;&gt;"",TRIM(GL_Paste!$M1115),IFERROR(MID(GL_Paste!$I1115,FIND("[",GL_Paste!$I1115)+1,FIND("]",GL_Paste!$I1115)-FIND("[",GL_Paste!$I1115)-1),"")))</f>
        <v/>
      </c>
      <c r="D1118">
        <f>IF(GL_Paste!$B1115="","",IFERROR(INDEX(DeptName,MATCH($C1118,DeptTag,0)),"UNALLOCATED"))</f>
        <v/>
      </c>
      <c r="E1118">
        <f>IF(GL_Paste!$B1115="","",IFERROR(INDEX(AcctCat,MATCH(GL_Paste!$B1115&amp;"",AcctCode,0)),"UNKNOWN"))</f>
        <v/>
      </c>
      <c r="F1118">
        <f>IF(GL_Paste!$B1115="","",IFERROR(INDEX(AcctSub,MATCH(GL_Paste!$B1115&amp;"",AcctCode,0)),"UNKNOWN"))</f>
        <v/>
      </c>
    </row>
    <row r="1119">
      <c r="A1119" s="40">
        <f>IF(GL_Paste!$B1116="","",N(GL_Paste!$H1116)-N(GL_Paste!$G1116))</f>
        <v/>
      </c>
      <c r="B1119" s="43">
        <f>IF(GL_Paste!$B1116="","",DATE(YEAR(GL_Paste!$E1116),MONTH(GL_Paste!$E1116),1))</f>
        <v/>
      </c>
      <c r="C1119">
        <f>IF(GL_Paste!$B1116="","",IF(TRIM(GL_Paste!$M1116)&lt;&gt;"",TRIM(GL_Paste!$M1116),IFERROR(MID(GL_Paste!$I1116,FIND("[",GL_Paste!$I1116)+1,FIND("]",GL_Paste!$I1116)-FIND("[",GL_Paste!$I1116)-1),"")))</f>
        <v/>
      </c>
      <c r="D1119">
        <f>IF(GL_Paste!$B1116="","",IFERROR(INDEX(DeptName,MATCH($C1119,DeptTag,0)),"UNALLOCATED"))</f>
        <v/>
      </c>
      <c r="E1119">
        <f>IF(GL_Paste!$B1116="","",IFERROR(INDEX(AcctCat,MATCH(GL_Paste!$B1116&amp;"",AcctCode,0)),"UNKNOWN"))</f>
        <v/>
      </c>
      <c r="F1119">
        <f>IF(GL_Paste!$B1116="","",IFERROR(INDEX(AcctSub,MATCH(GL_Paste!$B1116&amp;"",AcctCode,0)),"UNKNOWN"))</f>
        <v/>
      </c>
    </row>
    <row r="1120">
      <c r="A1120" s="40">
        <f>IF(GL_Paste!$B1117="","",N(GL_Paste!$H1117)-N(GL_Paste!$G1117))</f>
        <v/>
      </c>
      <c r="B1120" s="43">
        <f>IF(GL_Paste!$B1117="","",DATE(YEAR(GL_Paste!$E1117),MONTH(GL_Paste!$E1117),1))</f>
        <v/>
      </c>
      <c r="C1120">
        <f>IF(GL_Paste!$B1117="","",IF(TRIM(GL_Paste!$M1117)&lt;&gt;"",TRIM(GL_Paste!$M1117),IFERROR(MID(GL_Paste!$I1117,FIND("[",GL_Paste!$I1117)+1,FIND("]",GL_Paste!$I1117)-FIND("[",GL_Paste!$I1117)-1),"")))</f>
        <v/>
      </c>
      <c r="D1120">
        <f>IF(GL_Paste!$B1117="","",IFERROR(INDEX(DeptName,MATCH($C1120,DeptTag,0)),"UNALLOCATED"))</f>
        <v/>
      </c>
      <c r="E1120">
        <f>IF(GL_Paste!$B1117="","",IFERROR(INDEX(AcctCat,MATCH(GL_Paste!$B1117&amp;"",AcctCode,0)),"UNKNOWN"))</f>
        <v/>
      </c>
      <c r="F1120">
        <f>IF(GL_Paste!$B1117="","",IFERROR(INDEX(AcctSub,MATCH(GL_Paste!$B1117&amp;"",AcctCode,0)),"UNKNOWN"))</f>
        <v/>
      </c>
    </row>
    <row r="1121">
      <c r="A1121" s="40">
        <f>IF(GL_Paste!$B1118="","",N(GL_Paste!$H1118)-N(GL_Paste!$G1118))</f>
        <v/>
      </c>
      <c r="B1121" s="43">
        <f>IF(GL_Paste!$B1118="","",DATE(YEAR(GL_Paste!$E1118),MONTH(GL_Paste!$E1118),1))</f>
        <v/>
      </c>
      <c r="C1121">
        <f>IF(GL_Paste!$B1118="","",IF(TRIM(GL_Paste!$M1118)&lt;&gt;"",TRIM(GL_Paste!$M1118),IFERROR(MID(GL_Paste!$I1118,FIND("[",GL_Paste!$I1118)+1,FIND("]",GL_Paste!$I1118)-FIND("[",GL_Paste!$I1118)-1),"")))</f>
        <v/>
      </c>
      <c r="D1121">
        <f>IF(GL_Paste!$B1118="","",IFERROR(INDEX(DeptName,MATCH($C1121,DeptTag,0)),"UNALLOCATED"))</f>
        <v/>
      </c>
      <c r="E1121">
        <f>IF(GL_Paste!$B1118="","",IFERROR(INDEX(AcctCat,MATCH(GL_Paste!$B1118&amp;"",AcctCode,0)),"UNKNOWN"))</f>
        <v/>
      </c>
      <c r="F1121">
        <f>IF(GL_Paste!$B1118="","",IFERROR(INDEX(AcctSub,MATCH(GL_Paste!$B1118&amp;"",AcctCode,0)),"UNKNOWN"))</f>
        <v/>
      </c>
    </row>
    <row r="1122">
      <c r="A1122" s="40">
        <f>IF(GL_Paste!$B1119="","",N(GL_Paste!$H1119)-N(GL_Paste!$G1119))</f>
        <v/>
      </c>
      <c r="B1122" s="43">
        <f>IF(GL_Paste!$B1119="","",DATE(YEAR(GL_Paste!$E1119),MONTH(GL_Paste!$E1119),1))</f>
        <v/>
      </c>
      <c r="C1122">
        <f>IF(GL_Paste!$B1119="","",IF(TRIM(GL_Paste!$M1119)&lt;&gt;"",TRIM(GL_Paste!$M1119),IFERROR(MID(GL_Paste!$I1119,FIND("[",GL_Paste!$I1119)+1,FIND("]",GL_Paste!$I1119)-FIND("[",GL_Paste!$I1119)-1),"")))</f>
        <v/>
      </c>
      <c r="D1122">
        <f>IF(GL_Paste!$B1119="","",IFERROR(INDEX(DeptName,MATCH($C1122,DeptTag,0)),"UNALLOCATED"))</f>
        <v/>
      </c>
      <c r="E1122">
        <f>IF(GL_Paste!$B1119="","",IFERROR(INDEX(AcctCat,MATCH(GL_Paste!$B1119&amp;"",AcctCode,0)),"UNKNOWN"))</f>
        <v/>
      </c>
      <c r="F1122">
        <f>IF(GL_Paste!$B1119="","",IFERROR(INDEX(AcctSub,MATCH(GL_Paste!$B1119&amp;"",AcctCode,0)),"UNKNOWN"))</f>
        <v/>
      </c>
    </row>
    <row r="1123">
      <c r="A1123" s="40">
        <f>IF(GL_Paste!$B1120="","",N(GL_Paste!$H1120)-N(GL_Paste!$G1120))</f>
        <v/>
      </c>
      <c r="B1123" s="43">
        <f>IF(GL_Paste!$B1120="","",DATE(YEAR(GL_Paste!$E1120),MONTH(GL_Paste!$E1120),1))</f>
        <v/>
      </c>
      <c r="C1123">
        <f>IF(GL_Paste!$B1120="","",IF(TRIM(GL_Paste!$M1120)&lt;&gt;"",TRIM(GL_Paste!$M1120),IFERROR(MID(GL_Paste!$I1120,FIND("[",GL_Paste!$I1120)+1,FIND("]",GL_Paste!$I1120)-FIND("[",GL_Paste!$I1120)-1),"")))</f>
        <v/>
      </c>
      <c r="D1123">
        <f>IF(GL_Paste!$B1120="","",IFERROR(INDEX(DeptName,MATCH($C1123,DeptTag,0)),"UNALLOCATED"))</f>
        <v/>
      </c>
      <c r="E1123">
        <f>IF(GL_Paste!$B1120="","",IFERROR(INDEX(AcctCat,MATCH(GL_Paste!$B1120&amp;"",AcctCode,0)),"UNKNOWN"))</f>
        <v/>
      </c>
      <c r="F1123">
        <f>IF(GL_Paste!$B1120="","",IFERROR(INDEX(AcctSub,MATCH(GL_Paste!$B1120&amp;"",AcctCode,0)),"UNKNOWN"))</f>
        <v/>
      </c>
    </row>
    <row r="1124">
      <c r="A1124" s="40">
        <f>IF(GL_Paste!$B1121="","",N(GL_Paste!$H1121)-N(GL_Paste!$G1121))</f>
        <v/>
      </c>
      <c r="B1124" s="43">
        <f>IF(GL_Paste!$B1121="","",DATE(YEAR(GL_Paste!$E1121),MONTH(GL_Paste!$E1121),1))</f>
        <v/>
      </c>
      <c r="C1124">
        <f>IF(GL_Paste!$B1121="","",IF(TRIM(GL_Paste!$M1121)&lt;&gt;"",TRIM(GL_Paste!$M1121),IFERROR(MID(GL_Paste!$I1121,FIND("[",GL_Paste!$I1121)+1,FIND("]",GL_Paste!$I1121)-FIND("[",GL_Paste!$I1121)-1),"")))</f>
        <v/>
      </c>
      <c r="D1124">
        <f>IF(GL_Paste!$B1121="","",IFERROR(INDEX(DeptName,MATCH($C1124,DeptTag,0)),"UNALLOCATED"))</f>
        <v/>
      </c>
      <c r="E1124">
        <f>IF(GL_Paste!$B1121="","",IFERROR(INDEX(AcctCat,MATCH(GL_Paste!$B1121&amp;"",AcctCode,0)),"UNKNOWN"))</f>
        <v/>
      </c>
      <c r="F1124">
        <f>IF(GL_Paste!$B1121="","",IFERROR(INDEX(AcctSub,MATCH(GL_Paste!$B1121&amp;"",AcctCode,0)),"UNKNOWN"))</f>
        <v/>
      </c>
    </row>
    <row r="1125">
      <c r="A1125" s="40">
        <f>IF(GL_Paste!$B1122="","",N(GL_Paste!$H1122)-N(GL_Paste!$G1122))</f>
        <v/>
      </c>
      <c r="B1125" s="43">
        <f>IF(GL_Paste!$B1122="","",DATE(YEAR(GL_Paste!$E1122),MONTH(GL_Paste!$E1122),1))</f>
        <v/>
      </c>
      <c r="C1125">
        <f>IF(GL_Paste!$B1122="","",IF(TRIM(GL_Paste!$M1122)&lt;&gt;"",TRIM(GL_Paste!$M1122),IFERROR(MID(GL_Paste!$I1122,FIND("[",GL_Paste!$I1122)+1,FIND("]",GL_Paste!$I1122)-FIND("[",GL_Paste!$I1122)-1),"")))</f>
        <v/>
      </c>
      <c r="D1125">
        <f>IF(GL_Paste!$B1122="","",IFERROR(INDEX(DeptName,MATCH($C1125,DeptTag,0)),"UNALLOCATED"))</f>
        <v/>
      </c>
      <c r="E1125">
        <f>IF(GL_Paste!$B1122="","",IFERROR(INDEX(AcctCat,MATCH(GL_Paste!$B1122&amp;"",AcctCode,0)),"UNKNOWN"))</f>
        <v/>
      </c>
      <c r="F1125">
        <f>IF(GL_Paste!$B1122="","",IFERROR(INDEX(AcctSub,MATCH(GL_Paste!$B1122&amp;"",AcctCode,0)),"UNKNOWN"))</f>
        <v/>
      </c>
    </row>
    <row r="1126">
      <c r="A1126" s="40">
        <f>IF(GL_Paste!$B1123="","",N(GL_Paste!$H1123)-N(GL_Paste!$G1123))</f>
        <v/>
      </c>
      <c r="B1126" s="43">
        <f>IF(GL_Paste!$B1123="","",DATE(YEAR(GL_Paste!$E1123),MONTH(GL_Paste!$E1123),1))</f>
        <v/>
      </c>
      <c r="C1126">
        <f>IF(GL_Paste!$B1123="","",IF(TRIM(GL_Paste!$M1123)&lt;&gt;"",TRIM(GL_Paste!$M1123),IFERROR(MID(GL_Paste!$I1123,FIND("[",GL_Paste!$I1123)+1,FIND("]",GL_Paste!$I1123)-FIND("[",GL_Paste!$I1123)-1),"")))</f>
        <v/>
      </c>
      <c r="D1126">
        <f>IF(GL_Paste!$B1123="","",IFERROR(INDEX(DeptName,MATCH($C1126,DeptTag,0)),"UNALLOCATED"))</f>
        <v/>
      </c>
      <c r="E1126">
        <f>IF(GL_Paste!$B1123="","",IFERROR(INDEX(AcctCat,MATCH(GL_Paste!$B1123&amp;"",AcctCode,0)),"UNKNOWN"))</f>
        <v/>
      </c>
      <c r="F1126">
        <f>IF(GL_Paste!$B1123="","",IFERROR(INDEX(AcctSub,MATCH(GL_Paste!$B1123&amp;"",AcctCode,0)),"UNKNOWN"))</f>
        <v/>
      </c>
    </row>
    <row r="1127">
      <c r="A1127" s="40">
        <f>IF(GL_Paste!$B1124="","",N(GL_Paste!$H1124)-N(GL_Paste!$G1124))</f>
        <v/>
      </c>
      <c r="B1127" s="43">
        <f>IF(GL_Paste!$B1124="","",DATE(YEAR(GL_Paste!$E1124),MONTH(GL_Paste!$E1124),1))</f>
        <v/>
      </c>
      <c r="C1127">
        <f>IF(GL_Paste!$B1124="","",IF(TRIM(GL_Paste!$M1124)&lt;&gt;"",TRIM(GL_Paste!$M1124),IFERROR(MID(GL_Paste!$I1124,FIND("[",GL_Paste!$I1124)+1,FIND("]",GL_Paste!$I1124)-FIND("[",GL_Paste!$I1124)-1),"")))</f>
        <v/>
      </c>
      <c r="D1127">
        <f>IF(GL_Paste!$B1124="","",IFERROR(INDEX(DeptName,MATCH($C1127,DeptTag,0)),"UNALLOCATED"))</f>
        <v/>
      </c>
      <c r="E1127">
        <f>IF(GL_Paste!$B1124="","",IFERROR(INDEX(AcctCat,MATCH(GL_Paste!$B1124&amp;"",AcctCode,0)),"UNKNOWN"))</f>
        <v/>
      </c>
      <c r="F1127">
        <f>IF(GL_Paste!$B1124="","",IFERROR(INDEX(AcctSub,MATCH(GL_Paste!$B1124&amp;"",AcctCode,0)),"UNKNOWN"))</f>
        <v/>
      </c>
    </row>
    <row r="1128">
      <c r="A1128" s="40">
        <f>IF(GL_Paste!$B1125="","",N(GL_Paste!$H1125)-N(GL_Paste!$G1125))</f>
        <v/>
      </c>
      <c r="B1128" s="43">
        <f>IF(GL_Paste!$B1125="","",DATE(YEAR(GL_Paste!$E1125),MONTH(GL_Paste!$E1125),1))</f>
        <v/>
      </c>
      <c r="C1128">
        <f>IF(GL_Paste!$B1125="","",IF(TRIM(GL_Paste!$M1125)&lt;&gt;"",TRIM(GL_Paste!$M1125),IFERROR(MID(GL_Paste!$I1125,FIND("[",GL_Paste!$I1125)+1,FIND("]",GL_Paste!$I1125)-FIND("[",GL_Paste!$I1125)-1),"")))</f>
        <v/>
      </c>
      <c r="D1128">
        <f>IF(GL_Paste!$B1125="","",IFERROR(INDEX(DeptName,MATCH($C1128,DeptTag,0)),"UNALLOCATED"))</f>
        <v/>
      </c>
      <c r="E1128">
        <f>IF(GL_Paste!$B1125="","",IFERROR(INDEX(AcctCat,MATCH(GL_Paste!$B1125&amp;"",AcctCode,0)),"UNKNOWN"))</f>
        <v/>
      </c>
      <c r="F1128">
        <f>IF(GL_Paste!$B1125="","",IFERROR(INDEX(AcctSub,MATCH(GL_Paste!$B1125&amp;"",AcctCode,0)),"UNKNOWN"))</f>
        <v/>
      </c>
    </row>
    <row r="1129">
      <c r="A1129" s="40">
        <f>IF(GL_Paste!$B1126="","",N(GL_Paste!$H1126)-N(GL_Paste!$G1126))</f>
        <v/>
      </c>
      <c r="B1129" s="43">
        <f>IF(GL_Paste!$B1126="","",DATE(YEAR(GL_Paste!$E1126),MONTH(GL_Paste!$E1126),1))</f>
        <v/>
      </c>
      <c r="C1129">
        <f>IF(GL_Paste!$B1126="","",IF(TRIM(GL_Paste!$M1126)&lt;&gt;"",TRIM(GL_Paste!$M1126),IFERROR(MID(GL_Paste!$I1126,FIND("[",GL_Paste!$I1126)+1,FIND("]",GL_Paste!$I1126)-FIND("[",GL_Paste!$I1126)-1),"")))</f>
        <v/>
      </c>
      <c r="D1129">
        <f>IF(GL_Paste!$B1126="","",IFERROR(INDEX(DeptName,MATCH($C1129,DeptTag,0)),"UNALLOCATED"))</f>
        <v/>
      </c>
      <c r="E1129">
        <f>IF(GL_Paste!$B1126="","",IFERROR(INDEX(AcctCat,MATCH(GL_Paste!$B1126&amp;"",AcctCode,0)),"UNKNOWN"))</f>
        <v/>
      </c>
      <c r="F1129">
        <f>IF(GL_Paste!$B1126="","",IFERROR(INDEX(AcctSub,MATCH(GL_Paste!$B1126&amp;"",AcctCode,0)),"UNKNOWN"))</f>
        <v/>
      </c>
    </row>
    <row r="1130">
      <c r="A1130" s="40">
        <f>IF(GL_Paste!$B1127="","",N(GL_Paste!$H1127)-N(GL_Paste!$G1127))</f>
        <v/>
      </c>
      <c r="B1130" s="43">
        <f>IF(GL_Paste!$B1127="","",DATE(YEAR(GL_Paste!$E1127),MONTH(GL_Paste!$E1127),1))</f>
        <v/>
      </c>
      <c r="C1130">
        <f>IF(GL_Paste!$B1127="","",IF(TRIM(GL_Paste!$M1127)&lt;&gt;"",TRIM(GL_Paste!$M1127),IFERROR(MID(GL_Paste!$I1127,FIND("[",GL_Paste!$I1127)+1,FIND("]",GL_Paste!$I1127)-FIND("[",GL_Paste!$I1127)-1),"")))</f>
        <v/>
      </c>
      <c r="D1130">
        <f>IF(GL_Paste!$B1127="","",IFERROR(INDEX(DeptName,MATCH($C1130,DeptTag,0)),"UNALLOCATED"))</f>
        <v/>
      </c>
      <c r="E1130">
        <f>IF(GL_Paste!$B1127="","",IFERROR(INDEX(AcctCat,MATCH(GL_Paste!$B1127&amp;"",AcctCode,0)),"UNKNOWN"))</f>
        <v/>
      </c>
      <c r="F1130">
        <f>IF(GL_Paste!$B1127="","",IFERROR(INDEX(AcctSub,MATCH(GL_Paste!$B1127&amp;"",AcctCode,0)),"UNKNOWN"))</f>
        <v/>
      </c>
    </row>
    <row r="1131">
      <c r="A1131" s="40">
        <f>IF(GL_Paste!$B1128="","",N(GL_Paste!$H1128)-N(GL_Paste!$G1128))</f>
        <v/>
      </c>
      <c r="B1131" s="43">
        <f>IF(GL_Paste!$B1128="","",DATE(YEAR(GL_Paste!$E1128),MONTH(GL_Paste!$E1128),1))</f>
        <v/>
      </c>
      <c r="C1131">
        <f>IF(GL_Paste!$B1128="","",IF(TRIM(GL_Paste!$M1128)&lt;&gt;"",TRIM(GL_Paste!$M1128),IFERROR(MID(GL_Paste!$I1128,FIND("[",GL_Paste!$I1128)+1,FIND("]",GL_Paste!$I1128)-FIND("[",GL_Paste!$I1128)-1),"")))</f>
        <v/>
      </c>
      <c r="D1131">
        <f>IF(GL_Paste!$B1128="","",IFERROR(INDEX(DeptName,MATCH($C1131,DeptTag,0)),"UNALLOCATED"))</f>
        <v/>
      </c>
      <c r="E1131">
        <f>IF(GL_Paste!$B1128="","",IFERROR(INDEX(AcctCat,MATCH(GL_Paste!$B1128&amp;"",AcctCode,0)),"UNKNOWN"))</f>
        <v/>
      </c>
      <c r="F1131">
        <f>IF(GL_Paste!$B1128="","",IFERROR(INDEX(AcctSub,MATCH(GL_Paste!$B1128&amp;"",AcctCode,0)),"UNKNOWN"))</f>
        <v/>
      </c>
    </row>
    <row r="1132">
      <c r="A1132" s="40">
        <f>IF(GL_Paste!$B1129="","",N(GL_Paste!$H1129)-N(GL_Paste!$G1129))</f>
        <v/>
      </c>
      <c r="B1132" s="43">
        <f>IF(GL_Paste!$B1129="","",DATE(YEAR(GL_Paste!$E1129),MONTH(GL_Paste!$E1129),1))</f>
        <v/>
      </c>
      <c r="C1132">
        <f>IF(GL_Paste!$B1129="","",IF(TRIM(GL_Paste!$M1129)&lt;&gt;"",TRIM(GL_Paste!$M1129),IFERROR(MID(GL_Paste!$I1129,FIND("[",GL_Paste!$I1129)+1,FIND("]",GL_Paste!$I1129)-FIND("[",GL_Paste!$I1129)-1),"")))</f>
        <v/>
      </c>
      <c r="D1132">
        <f>IF(GL_Paste!$B1129="","",IFERROR(INDEX(DeptName,MATCH($C1132,DeptTag,0)),"UNALLOCATED"))</f>
        <v/>
      </c>
      <c r="E1132">
        <f>IF(GL_Paste!$B1129="","",IFERROR(INDEX(AcctCat,MATCH(GL_Paste!$B1129&amp;"",AcctCode,0)),"UNKNOWN"))</f>
        <v/>
      </c>
      <c r="F1132">
        <f>IF(GL_Paste!$B1129="","",IFERROR(INDEX(AcctSub,MATCH(GL_Paste!$B1129&amp;"",AcctCode,0)),"UNKNOWN"))</f>
        <v/>
      </c>
    </row>
    <row r="1133">
      <c r="A1133" s="40">
        <f>IF(GL_Paste!$B1130="","",N(GL_Paste!$H1130)-N(GL_Paste!$G1130))</f>
        <v/>
      </c>
      <c r="B1133" s="43">
        <f>IF(GL_Paste!$B1130="","",DATE(YEAR(GL_Paste!$E1130),MONTH(GL_Paste!$E1130),1))</f>
        <v/>
      </c>
      <c r="C1133">
        <f>IF(GL_Paste!$B1130="","",IF(TRIM(GL_Paste!$M1130)&lt;&gt;"",TRIM(GL_Paste!$M1130),IFERROR(MID(GL_Paste!$I1130,FIND("[",GL_Paste!$I1130)+1,FIND("]",GL_Paste!$I1130)-FIND("[",GL_Paste!$I1130)-1),"")))</f>
        <v/>
      </c>
      <c r="D1133">
        <f>IF(GL_Paste!$B1130="","",IFERROR(INDEX(DeptName,MATCH($C1133,DeptTag,0)),"UNALLOCATED"))</f>
        <v/>
      </c>
      <c r="E1133">
        <f>IF(GL_Paste!$B1130="","",IFERROR(INDEX(AcctCat,MATCH(GL_Paste!$B1130&amp;"",AcctCode,0)),"UNKNOWN"))</f>
        <v/>
      </c>
      <c r="F1133">
        <f>IF(GL_Paste!$B1130="","",IFERROR(INDEX(AcctSub,MATCH(GL_Paste!$B1130&amp;"",AcctCode,0)),"UNKNOWN"))</f>
        <v/>
      </c>
    </row>
    <row r="1134">
      <c r="A1134" s="40">
        <f>IF(GL_Paste!$B1131="","",N(GL_Paste!$H1131)-N(GL_Paste!$G1131))</f>
        <v/>
      </c>
      <c r="B1134" s="43">
        <f>IF(GL_Paste!$B1131="","",DATE(YEAR(GL_Paste!$E1131),MONTH(GL_Paste!$E1131),1))</f>
        <v/>
      </c>
      <c r="C1134">
        <f>IF(GL_Paste!$B1131="","",IF(TRIM(GL_Paste!$M1131)&lt;&gt;"",TRIM(GL_Paste!$M1131),IFERROR(MID(GL_Paste!$I1131,FIND("[",GL_Paste!$I1131)+1,FIND("]",GL_Paste!$I1131)-FIND("[",GL_Paste!$I1131)-1),"")))</f>
        <v/>
      </c>
      <c r="D1134">
        <f>IF(GL_Paste!$B1131="","",IFERROR(INDEX(DeptName,MATCH($C1134,DeptTag,0)),"UNALLOCATED"))</f>
        <v/>
      </c>
      <c r="E1134">
        <f>IF(GL_Paste!$B1131="","",IFERROR(INDEX(AcctCat,MATCH(GL_Paste!$B1131&amp;"",AcctCode,0)),"UNKNOWN"))</f>
        <v/>
      </c>
      <c r="F1134">
        <f>IF(GL_Paste!$B1131="","",IFERROR(INDEX(AcctSub,MATCH(GL_Paste!$B1131&amp;"",AcctCode,0)),"UNKNOWN"))</f>
        <v/>
      </c>
    </row>
    <row r="1135">
      <c r="A1135" s="40">
        <f>IF(GL_Paste!$B1132="","",N(GL_Paste!$H1132)-N(GL_Paste!$G1132))</f>
        <v/>
      </c>
      <c r="B1135" s="43">
        <f>IF(GL_Paste!$B1132="","",DATE(YEAR(GL_Paste!$E1132),MONTH(GL_Paste!$E1132),1))</f>
        <v/>
      </c>
      <c r="C1135">
        <f>IF(GL_Paste!$B1132="","",IF(TRIM(GL_Paste!$M1132)&lt;&gt;"",TRIM(GL_Paste!$M1132),IFERROR(MID(GL_Paste!$I1132,FIND("[",GL_Paste!$I1132)+1,FIND("]",GL_Paste!$I1132)-FIND("[",GL_Paste!$I1132)-1),"")))</f>
        <v/>
      </c>
      <c r="D1135">
        <f>IF(GL_Paste!$B1132="","",IFERROR(INDEX(DeptName,MATCH($C1135,DeptTag,0)),"UNALLOCATED"))</f>
        <v/>
      </c>
      <c r="E1135">
        <f>IF(GL_Paste!$B1132="","",IFERROR(INDEX(AcctCat,MATCH(GL_Paste!$B1132&amp;"",AcctCode,0)),"UNKNOWN"))</f>
        <v/>
      </c>
      <c r="F1135">
        <f>IF(GL_Paste!$B1132="","",IFERROR(INDEX(AcctSub,MATCH(GL_Paste!$B1132&amp;"",AcctCode,0)),"UNKNOWN"))</f>
        <v/>
      </c>
    </row>
    <row r="1136">
      <c r="A1136" s="40">
        <f>IF(GL_Paste!$B1133="","",N(GL_Paste!$H1133)-N(GL_Paste!$G1133))</f>
        <v/>
      </c>
      <c r="B1136" s="43">
        <f>IF(GL_Paste!$B1133="","",DATE(YEAR(GL_Paste!$E1133),MONTH(GL_Paste!$E1133),1))</f>
        <v/>
      </c>
      <c r="C1136">
        <f>IF(GL_Paste!$B1133="","",IF(TRIM(GL_Paste!$M1133)&lt;&gt;"",TRIM(GL_Paste!$M1133),IFERROR(MID(GL_Paste!$I1133,FIND("[",GL_Paste!$I1133)+1,FIND("]",GL_Paste!$I1133)-FIND("[",GL_Paste!$I1133)-1),"")))</f>
        <v/>
      </c>
      <c r="D1136">
        <f>IF(GL_Paste!$B1133="","",IFERROR(INDEX(DeptName,MATCH($C1136,DeptTag,0)),"UNALLOCATED"))</f>
        <v/>
      </c>
      <c r="E1136">
        <f>IF(GL_Paste!$B1133="","",IFERROR(INDEX(AcctCat,MATCH(GL_Paste!$B1133&amp;"",AcctCode,0)),"UNKNOWN"))</f>
        <v/>
      </c>
      <c r="F1136">
        <f>IF(GL_Paste!$B1133="","",IFERROR(INDEX(AcctSub,MATCH(GL_Paste!$B1133&amp;"",AcctCode,0)),"UNKNOWN"))</f>
        <v/>
      </c>
    </row>
    <row r="1137">
      <c r="A1137" s="40">
        <f>IF(GL_Paste!$B1134="","",N(GL_Paste!$H1134)-N(GL_Paste!$G1134))</f>
        <v/>
      </c>
      <c r="B1137" s="43">
        <f>IF(GL_Paste!$B1134="","",DATE(YEAR(GL_Paste!$E1134),MONTH(GL_Paste!$E1134),1))</f>
        <v/>
      </c>
      <c r="C1137">
        <f>IF(GL_Paste!$B1134="","",IF(TRIM(GL_Paste!$M1134)&lt;&gt;"",TRIM(GL_Paste!$M1134),IFERROR(MID(GL_Paste!$I1134,FIND("[",GL_Paste!$I1134)+1,FIND("]",GL_Paste!$I1134)-FIND("[",GL_Paste!$I1134)-1),"")))</f>
        <v/>
      </c>
      <c r="D1137">
        <f>IF(GL_Paste!$B1134="","",IFERROR(INDEX(DeptName,MATCH($C1137,DeptTag,0)),"UNALLOCATED"))</f>
        <v/>
      </c>
      <c r="E1137">
        <f>IF(GL_Paste!$B1134="","",IFERROR(INDEX(AcctCat,MATCH(GL_Paste!$B1134&amp;"",AcctCode,0)),"UNKNOWN"))</f>
        <v/>
      </c>
      <c r="F1137">
        <f>IF(GL_Paste!$B1134="","",IFERROR(INDEX(AcctSub,MATCH(GL_Paste!$B1134&amp;"",AcctCode,0)),"UNKNOWN"))</f>
        <v/>
      </c>
    </row>
    <row r="1138">
      <c r="A1138" s="40">
        <f>IF(GL_Paste!$B1135="","",N(GL_Paste!$H1135)-N(GL_Paste!$G1135))</f>
        <v/>
      </c>
      <c r="B1138" s="43">
        <f>IF(GL_Paste!$B1135="","",DATE(YEAR(GL_Paste!$E1135),MONTH(GL_Paste!$E1135),1))</f>
        <v/>
      </c>
      <c r="C1138">
        <f>IF(GL_Paste!$B1135="","",IF(TRIM(GL_Paste!$M1135)&lt;&gt;"",TRIM(GL_Paste!$M1135),IFERROR(MID(GL_Paste!$I1135,FIND("[",GL_Paste!$I1135)+1,FIND("]",GL_Paste!$I1135)-FIND("[",GL_Paste!$I1135)-1),"")))</f>
        <v/>
      </c>
      <c r="D1138">
        <f>IF(GL_Paste!$B1135="","",IFERROR(INDEX(DeptName,MATCH($C1138,DeptTag,0)),"UNALLOCATED"))</f>
        <v/>
      </c>
      <c r="E1138">
        <f>IF(GL_Paste!$B1135="","",IFERROR(INDEX(AcctCat,MATCH(GL_Paste!$B1135&amp;"",AcctCode,0)),"UNKNOWN"))</f>
        <v/>
      </c>
      <c r="F1138">
        <f>IF(GL_Paste!$B1135="","",IFERROR(INDEX(AcctSub,MATCH(GL_Paste!$B1135&amp;"",AcctCode,0)),"UNKNOWN"))</f>
        <v/>
      </c>
    </row>
    <row r="1139">
      <c r="A1139" s="40">
        <f>IF(GL_Paste!$B1136="","",N(GL_Paste!$H1136)-N(GL_Paste!$G1136))</f>
        <v/>
      </c>
      <c r="B1139" s="43">
        <f>IF(GL_Paste!$B1136="","",DATE(YEAR(GL_Paste!$E1136),MONTH(GL_Paste!$E1136),1))</f>
        <v/>
      </c>
      <c r="C1139">
        <f>IF(GL_Paste!$B1136="","",IF(TRIM(GL_Paste!$M1136)&lt;&gt;"",TRIM(GL_Paste!$M1136),IFERROR(MID(GL_Paste!$I1136,FIND("[",GL_Paste!$I1136)+1,FIND("]",GL_Paste!$I1136)-FIND("[",GL_Paste!$I1136)-1),"")))</f>
        <v/>
      </c>
      <c r="D1139">
        <f>IF(GL_Paste!$B1136="","",IFERROR(INDEX(DeptName,MATCH($C1139,DeptTag,0)),"UNALLOCATED"))</f>
        <v/>
      </c>
      <c r="E1139">
        <f>IF(GL_Paste!$B1136="","",IFERROR(INDEX(AcctCat,MATCH(GL_Paste!$B1136&amp;"",AcctCode,0)),"UNKNOWN"))</f>
        <v/>
      </c>
      <c r="F1139">
        <f>IF(GL_Paste!$B1136="","",IFERROR(INDEX(AcctSub,MATCH(GL_Paste!$B1136&amp;"",AcctCode,0)),"UNKNOWN"))</f>
        <v/>
      </c>
    </row>
    <row r="1140">
      <c r="A1140" s="40">
        <f>IF(GL_Paste!$B1137="","",N(GL_Paste!$H1137)-N(GL_Paste!$G1137))</f>
        <v/>
      </c>
      <c r="B1140" s="43">
        <f>IF(GL_Paste!$B1137="","",DATE(YEAR(GL_Paste!$E1137),MONTH(GL_Paste!$E1137),1))</f>
        <v/>
      </c>
      <c r="C1140">
        <f>IF(GL_Paste!$B1137="","",IF(TRIM(GL_Paste!$M1137)&lt;&gt;"",TRIM(GL_Paste!$M1137),IFERROR(MID(GL_Paste!$I1137,FIND("[",GL_Paste!$I1137)+1,FIND("]",GL_Paste!$I1137)-FIND("[",GL_Paste!$I1137)-1),"")))</f>
        <v/>
      </c>
      <c r="D1140">
        <f>IF(GL_Paste!$B1137="","",IFERROR(INDEX(DeptName,MATCH($C1140,DeptTag,0)),"UNALLOCATED"))</f>
        <v/>
      </c>
      <c r="E1140">
        <f>IF(GL_Paste!$B1137="","",IFERROR(INDEX(AcctCat,MATCH(GL_Paste!$B1137&amp;"",AcctCode,0)),"UNKNOWN"))</f>
        <v/>
      </c>
      <c r="F1140">
        <f>IF(GL_Paste!$B1137="","",IFERROR(INDEX(AcctSub,MATCH(GL_Paste!$B1137&amp;"",AcctCode,0)),"UNKNOWN"))</f>
        <v/>
      </c>
    </row>
    <row r="1141">
      <c r="A1141" s="40">
        <f>IF(GL_Paste!$B1138="","",N(GL_Paste!$H1138)-N(GL_Paste!$G1138))</f>
        <v/>
      </c>
      <c r="B1141" s="43">
        <f>IF(GL_Paste!$B1138="","",DATE(YEAR(GL_Paste!$E1138),MONTH(GL_Paste!$E1138),1))</f>
        <v/>
      </c>
      <c r="C1141">
        <f>IF(GL_Paste!$B1138="","",IF(TRIM(GL_Paste!$M1138)&lt;&gt;"",TRIM(GL_Paste!$M1138),IFERROR(MID(GL_Paste!$I1138,FIND("[",GL_Paste!$I1138)+1,FIND("]",GL_Paste!$I1138)-FIND("[",GL_Paste!$I1138)-1),"")))</f>
        <v/>
      </c>
      <c r="D1141">
        <f>IF(GL_Paste!$B1138="","",IFERROR(INDEX(DeptName,MATCH($C1141,DeptTag,0)),"UNALLOCATED"))</f>
        <v/>
      </c>
      <c r="E1141">
        <f>IF(GL_Paste!$B1138="","",IFERROR(INDEX(AcctCat,MATCH(GL_Paste!$B1138&amp;"",AcctCode,0)),"UNKNOWN"))</f>
        <v/>
      </c>
      <c r="F1141">
        <f>IF(GL_Paste!$B1138="","",IFERROR(INDEX(AcctSub,MATCH(GL_Paste!$B1138&amp;"",AcctCode,0)),"UNKNOWN"))</f>
        <v/>
      </c>
    </row>
    <row r="1142">
      <c r="A1142" s="40">
        <f>IF(GL_Paste!$B1139="","",N(GL_Paste!$H1139)-N(GL_Paste!$G1139))</f>
        <v/>
      </c>
      <c r="B1142" s="43">
        <f>IF(GL_Paste!$B1139="","",DATE(YEAR(GL_Paste!$E1139),MONTH(GL_Paste!$E1139),1))</f>
        <v/>
      </c>
      <c r="C1142">
        <f>IF(GL_Paste!$B1139="","",IF(TRIM(GL_Paste!$M1139)&lt;&gt;"",TRIM(GL_Paste!$M1139),IFERROR(MID(GL_Paste!$I1139,FIND("[",GL_Paste!$I1139)+1,FIND("]",GL_Paste!$I1139)-FIND("[",GL_Paste!$I1139)-1),"")))</f>
        <v/>
      </c>
      <c r="D1142">
        <f>IF(GL_Paste!$B1139="","",IFERROR(INDEX(DeptName,MATCH($C1142,DeptTag,0)),"UNALLOCATED"))</f>
        <v/>
      </c>
      <c r="E1142">
        <f>IF(GL_Paste!$B1139="","",IFERROR(INDEX(AcctCat,MATCH(GL_Paste!$B1139&amp;"",AcctCode,0)),"UNKNOWN"))</f>
        <v/>
      </c>
      <c r="F1142">
        <f>IF(GL_Paste!$B1139="","",IFERROR(INDEX(AcctSub,MATCH(GL_Paste!$B1139&amp;"",AcctCode,0)),"UNKNOWN"))</f>
        <v/>
      </c>
    </row>
    <row r="1143">
      <c r="A1143" s="40">
        <f>IF(GL_Paste!$B1140="","",N(GL_Paste!$H1140)-N(GL_Paste!$G1140))</f>
        <v/>
      </c>
      <c r="B1143" s="43">
        <f>IF(GL_Paste!$B1140="","",DATE(YEAR(GL_Paste!$E1140),MONTH(GL_Paste!$E1140),1))</f>
        <v/>
      </c>
      <c r="C1143">
        <f>IF(GL_Paste!$B1140="","",IF(TRIM(GL_Paste!$M1140)&lt;&gt;"",TRIM(GL_Paste!$M1140),IFERROR(MID(GL_Paste!$I1140,FIND("[",GL_Paste!$I1140)+1,FIND("]",GL_Paste!$I1140)-FIND("[",GL_Paste!$I1140)-1),"")))</f>
        <v/>
      </c>
      <c r="D1143">
        <f>IF(GL_Paste!$B1140="","",IFERROR(INDEX(DeptName,MATCH($C1143,DeptTag,0)),"UNALLOCATED"))</f>
        <v/>
      </c>
      <c r="E1143">
        <f>IF(GL_Paste!$B1140="","",IFERROR(INDEX(AcctCat,MATCH(GL_Paste!$B1140&amp;"",AcctCode,0)),"UNKNOWN"))</f>
        <v/>
      </c>
      <c r="F1143">
        <f>IF(GL_Paste!$B1140="","",IFERROR(INDEX(AcctSub,MATCH(GL_Paste!$B1140&amp;"",AcctCode,0)),"UNKNOWN"))</f>
        <v/>
      </c>
    </row>
    <row r="1144">
      <c r="A1144" s="40">
        <f>IF(GL_Paste!$B1141="","",N(GL_Paste!$H1141)-N(GL_Paste!$G1141))</f>
        <v/>
      </c>
      <c r="B1144" s="43">
        <f>IF(GL_Paste!$B1141="","",DATE(YEAR(GL_Paste!$E1141),MONTH(GL_Paste!$E1141),1))</f>
        <v/>
      </c>
      <c r="C1144">
        <f>IF(GL_Paste!$B1141="","",IF(TRIM(GL_Paste!$M1141)&lt;&gt;"",TRIM(GL_Paste!$M1141),IFERROR(MID(GL_Paste!$I1141,FIND("[",GL_Paste!$I1141)+1,FIND("]",GL_Paste!$I1141)-FIND("[",GL_Paste!$I1141)-1),"")))</f>
        <v/>
      </c>
      <c r="D1144">
        <f>IF(GL_Paste!$B1141="","",IFERROR(INDEX(DeptName,MATCH($C1144,DeptTag,0)),"UNALLOCATED"))</f>
        <v/>
      </c>
      <c r="E1144">
        <f>IF(GL_Paste!$B1141="","",IFERROR(INDEX(AcctCat,MATCH(GL_Paste!$B1141&amp;"",AcctCode,0)),"UNKNOWN"))</f>
        <v/>
      </c>
      <c r="F1144">
        <f>IF(GL_Paste!$B1141="","",IFERROR(INDEX(AcctSub,MATCH(GL_Paste!$B1141&amp;"",AcctCode,0)),"UNKNOWN"))</f>
        <v/>
      </c>
    </row>
    <row r="1145">
      <c r="A1145" s="40">
        <f>IF(GL_Paste!$B1142="","",N(GL_Paste!$H1142)-N(GL_Paste!$G1142))</f>
        <v/>
      </c>
      <c r="B1145" s="43">
        <f>IF(GL_Paste!$B1142="","",DATE(YEAR(GL_Paste!$E1142),MONTH(GL_Paste!$E1142),1))</f>
        <v/>
      </c>
      <c r="C1145">
        <f>IF(GL_Paste!$B1142="","",IF(TRIM(GL_Paste!$M1142)&lt;&gt;"",TRIM(GL_Paste!$M1142),IFERROR(MID(GL_Paste!$I1142,FIND("[",GL_Paste!$I1142)+1,FIND("]",GL_Paste!$I1142)-FIND("[",GL_Paste!$I1142)-1),"")))</f>
        <v/>
      </c>
      <c r="D1145">
        <f>IF(GL_Paste!$B1142="","",IFERROR(INDEX(DeptName,MATCH($C1145,DeptTag,0)),"UNALLOCATED"))</f>
        <v/>
      </c>
      <c r="E1145">
        <f>IF(GL_Paste!$B1142="","",IFERROR(INDEX(AcctCat,MATCH(GL_Paste!$B1142&amp;"",AcctCode,0)),"UNKNOWN"))</f>
        <v/>
      </c>
      <c r="F1145">
        <f>IF(GL_Paste!$B1142="","",IFERROR(INDEX(AcctSub,MATCH(GL_Paste!$B1142&amp;"",AcctCode,0)),"UNKNOWN"))</f>
        <v/>
      </c>
    </row>
    <row r="1146">
      <c r="A1146" s="40">
        <f>IF(GL_Paste!$B1143="","",N(GL_Paste!$H1143)-N(GL_Paste!$G1143))</f>
        <v/>
      </c>
      <c r="B1146" s="43">
        <f>IF(GL_Paste!$B1143="","",DATE(YEAR(GL_Paste!$E1143),MONTH(GL_Paste!$E1143),1))</f>
        <v/>
      </c>
      <c r="C1146">
        <f>IF(GL_Paste!$B1143="","",IF(TRIM(GL_Paste!$M1143)&lt;&gt;"",TRIM(GL_Paste!$M1143),IFERROR(MID(GL_Paste!$I1143,FIND("[",GL_Paste!$I1143)+1,FIND("]",GL_Paste!$I1143)-FIND("[",GL_Paste!$I1143)-1),"")))</f>
        <v/>
      </c>
      <c r="D1146">
        <f>IF(GL_Paste!$B1143="","",IFERROR(INDEX(DeptName,MATCH($C1146,DeptTag,0)),"UNALLOCATED"))</f>
        <v/>
      </c>
      <c r="E1146">
        <f>IF(GL_Paste!$B1143="","",IFERROR(INDEX(AcctCat,MATCH(GL_Paste!$B1143&amp;"",AcctCode,0)),"UNKNOWN"))</f>
        <v/>
      </c>
      <c r="F1146">
        <f>IF(GL_Paste!$B1143="","",IFERROR(INDEX(AcctSub,MATCH(GL_Paste!$B1143&amp;"",AcctCode,0)),"UNKNOWN"))</f>
        <v/>
      </c>
    </row>
    <row r="1147">
      <c r="A1147" s="40">
        <f>IF(GL_Paste!$B1144="","",N(GL_Paste!$H1144)-N(GL_Paste!$G1144))</f>
        <v/>
      </c>
      <c r="B1147" s="43">
        <f>IF(GL_Paste!$B1144="","",DATE(YEAR(GL_Paste!$E1144),MONTH(GL_Paste!$E1144),1))</f>
        <v/>
      </c>
      <c r="C1147">
        <f>IF(GL_Paste!$B1144="","",IF(TRIM(GL_Paste!$M1144)&lt;&gt;"",TRIM(GL_Paste!$M1144),IFERROR(MID(GL_Paste!$I1144,FIND("[",GL_Paste!$I1144)+1,FIND("]",GL_Paste!$I1144)-FIND("[",GL_Paste!$I1144)-1),"")))</f>
        <v/>
      </c>
      <c r="D1147">
        <f>IF(GL_Paste!$B1144="","",IFERROR(INDEX(DeptName,MATCH($C1147,DeptTag,0)),"UNALLOCATED"))</f>
        <v/>
      </c>
      <c r="E1147">
        <f>IF(GL_Paste!$B1144="","",IFERROR(INDEX(AcctCat,MATCH(GL_Paste!$B1144&amp;"",AcctCode,0)),"UNKNOWN"))</f>
        <v/>
      </c>
      <c r="F1147">
        <f>IF(GL_Paste!$B1144="","",IFERROR(INDEX(AcctSub,MATCH(GL_Paste!$B1144&amp;"",AcctCode,0)),"UNKNOWN"))</f>
        <v/>
      </c>
    </row>
    <row r="1148">
      <c r="A1148" s="40">
        <f>IF(GL_Paste!$B1145="","",N(GL_Paste!$H1145)-N(GL_Paste!$G1145))</f>
        <v/>
      </c>
      <c r="B1148" s="43">
        <f>IF(GL_Paste!$B1145="","",DATE(YEAR(GL_Paste!$E1145),MONTH(GL_Paste!$E1145),1))</f>
        <v/>
      </c>
      <c r="C1148">
        <f>IF(GL_Paste!$B1145="","",IF(TRIM(GL_Paste!$M1145)&lt;&gt;"",TRIM(GL_Paste!$M1145),IFERROR(MID(GL_Paste!$I1145,FIND("[",GL_Paste!$I1145)+1,FIND("]",GL_Paste!$I1145)-FIND("[",GL_Paste!$I1145)-1),"")))</f>
        <v/>
      </c>
      <c r="D1148">
        <f>IF(GL_Paste!$B1145="","",IFERROR(INDEX(DeptName,MATCH($C1148,DeptTag,0)),"UNALLOCATED"))</f>
        <v/>
      </c>
      <c r="E1148">
        <f>IF(GL_Paste!$B1145="","",IFERROR(INDEX(AcctCat,MATCH(GL_Paste!$B1145&amp;"",AcctCode,0)),"UNKNOWN"))</f>
        <v/>
      </c>
      <c r="F1148">
        <f>IF(GL_Paste!$B1145="","",IFERROR(INDEX(AcctSub,MATCH(GL_Paste!$B1145&amp;"",AcctCode,0)),"UNKNOWN"))</f>
        <v/>
      </c>
    </row>
    <row r="1149">
      <c r="A1149" s="40">
        <f>IF(GL_Paste!$B1146="","",N(GL_Paste!$H1146)-N(GL_Paste!$G1146))</f>
        <v/>
      </c>
      <c r="B1149" s="43">
        <f>IF(GL_Paste!$B1146="","",DATE(YEAR(GL_Paste!$E1146),MONTH(GL_Paste!$E1146),1))</f>
        <v/>
      </c>
      <c r="C1149">
        <f>IF(GL_Paste!$B1146="","",IF(TRIM(GL_Paste!$M1146)&lt;&gt;"",TRIM(GL_Paste!$M1146),IFERROR(MID(GL_Paste!$I1146,FIND("[",GL_Paste!$I1146)+1,FIND("]",GL_Paste!$I1146)-FIND("[",GL_Paste!$I1146)-1),"")))</f>
        <v/>
      </c>
      <c r="D1149">
        <f>IF(GL_Paste!$B1146="","",IFERROR(INDEX(DeptName,MATCH($C1149,DeptTag,0)),"UNALLOCATED"))</f>
        <v/>
      </c>
      <c r="E1149">
        <f>IF(GL_Paste!$B1146="","",IFERROR(INDEX(AcctCat,MATCH(GL_Paste!$B1146&amp;"",AcctCode,0)),"UNKNOWN"))</f>
        <v/>
      </c>
      <c r="F1149">
        <f>IF(GL_Paste!$B1146="","",IFERROR(INDEX(AcctSub,MATCH(GL_Paste!$B1146&amp;"",AcctCode,0)),"UNKNOWN"))</f>
        <v/>
      </c>
    </row>
    <row r="1150">
      <c r="A1150" s="40">
        <f>IF(GL_Paste!$B1147="","",N(GL_Paste!$H1147)-N(GL_Paste!$G1147))</f>
        <v/>
      </c>
      <c r="B1150" s="43">
        <f>IF(GL_Paste!$B1147="","",DATE(YEAR(GL_Paste!$E1147),MONTH(GL_Paste!$E1147),1))</f>
        <v/>
      </c>
      <c r="C1150">
        <f>IF(GL_Paste!$B1147="","",IF(TRIM(GL_Paste!$M1147)&lt;&gt;"",TRIM(GL_Paste!$M1147),IFERROR(MID(GL_Paste!$I1147,FIND("[",GL_Paste!$I1147)+1,FIND("]",GL_Paste!$I1147)-FIND("[",GL_Paste!$I1147)-1),"")))</f>
        <v/>
      </c>
      <c r="D1150">
        <f>IF(GL_Paste!$B1147="","",IFERROR(INDEX(DeptName,MATCH($C1150,DeptTag,0)),"UNALLOCATED"))</f>
        <v/>
      </c>
      <c r="E1150">
        <f>IF(GL_Paste!$B1147="","",IFERROR(INDEX(AcctCat,MATCH(GL_Paste!$B1147&amp;"",AcctCode,0)),"UNKNOWN"))</f>
        <v/>
      </c>
      <c r="F1150">
        <f>IF(GL_Paste!$B1147="","",IFERROR(INDEX(AcctSub,MATCH(GL_Paste!$B1147&amp;"",AcctCode,0)),"UNKNOWN"))</f>
        <v/>
      </c>
    </row>
    <row r="1151">
      <c r="A1151" s="40">
        <f>IF(GL_Paste!$B1148="","",N(GL_Paste!$H1148)-N(GL_Paste!$G1148))</f>
        <v/>
      </c>
      <c r="B1151" s="43">
        <f>IF(GL_Paste!$B1148="","",DATE(YEAR(GL_Paste!$E1148),MONTH(GL_Paste!$E1148),1))</f>
        <v/>
      </c>
      <c r="C1151">
        <f>IF(GL_Paste!$B1148="","",IF(TRIM(GL_Paste!$M1148)&lt;&gt;"",TRIM(GL_Paste!$M1148),IFERROR(MID(GL_Paste!$I1148,FIND("[",GL_Paste!$I1148)+1,FIND("]",GL_Paste!$I1148)-FIND("[",GL_Paste!$I1148)-1),"")))</f>
        <v/>
      </c>
      <c r="D1151">
        <f>IF(GL_Paste!$B1148="","",IFERROR(INDEX(DeptName,MATCH($C1151,DeptTag,0)),"UNALLOCATED"))</f>
        <v/>
      </c>
      <c r="E1151">
        <f>IF(GL_Paste!$B1148="","",IFERROR(INDEX(AcctCat,MATCH(GL_Paste!$B1148&amp;"",AcctCode,0)),"UNKNOWN"))</f>
        <v/>
      </c>
      <c r="F1151">
        <f>IF(GL_Paste!$B1148="","",IFERROR(INDEX(AcctSub,MATCH(GL_Paste!$B1148&amp;"",AcctCode,0)),"UNKNOWN"))</f>
        <v/>
      </c>
    </row>
    <row r="1152">
      <c r="A1152" s="40">
        <f>IF(GL_Paste!$B1149="","",N(GL_Paste!$H1149)-N(GL_Paste!$G1149))</f>
        <v/>
      </c>
      <c r="B1152" s="43">
        <f>IF(GL_Paste!$B1149="","",DATE(YEAR(GL_Paste!$E1149),MONTH(GL_Paste!$E1149),1))</f>
        <v/>
      </c>
      <c r="C1152">
        <f>IF(GL_Paste!$B1149="","",IF(TRIM(GL_Paste!$M1149)&lt;&gt;"",TRIM(GL_Paste!$M1149),IFERROR(MID(GL_Paste!$I1149,FIND("[",GL_Paste!$I1149)+1,FIND("]",GL_Paste!$I1149)-FIND("[",GL_Paste!$I1149)-1),"")))</f>
        <v/>
      </c>
      <c r="D1152">
        <f>IF(GL_Paste!$B1149="","",IFERROR(INDEX(DeptName,MATCH($C1152,DeptTag,0)),"UNALLOCATED"))</f>
        <v/>
      </c>
      <c r="E1152">
        <f>IF(GL_Paste!$B1149="","",IFERROR(INDEX(AcctCat,MATCH(GL_Paste!$B1149&amp;"",AcctCode,0)),"UNKNOWN"))</f>
        <v/>
      </c>
      <c r="F1152">
        <f>IF(GL_Paste!$B1149="","",IFERROR(INDEX(AcctSub,MATCH(GL_Paste!$B1149&amp;"",AcctCode,0)),"UNKNOWN"))</f>
        <v/>
      </c>
    </row>
    <row r="1153">
      <c r="A1153" s="40">
        <f>IF(GL_Paste!$B1150="","",N(GL_Paste!$H1150)-N(GL_Paste!$G1150))</f>
        <v/>
      </c>
      <c r="B1153" s="43">
        <f>IF(GL_Paste!$B1150="","",DATE(YEAR(GL_Paste!$E1150),MONTH(GL_Paste!$E1150),1))</f>
        <v/>
      </c>
      <c r="C1153">
        <f>IF(GL_Paste!$B1150="","",IF(TRIM(GL_Paste!$M1150)&lt;&gt;"",TRIM(GL_Paste!$M1150),IFERROR(MID(GL_Paste!$I1150,FIND("[",GL_Paste!$I1150)+1,FIND("]",GL_Paste!$I1150)-FIND("[",GL_Paste!$I1150)-1),"")))</f>
        <v/>
      </c>
      <c r="D1153">
        <f>IF(GL_Paste!$B1150="","",IFERROR(INDEX(DeptName,MATCH($C1153,DeptTag,0)),"UNALLOCATED"))</f>
        <v/>
      </c>
      <c r="E1153">
        <f>IF(GL_Paste!$B1150="","",IFERROR(INDEX(AcctCat,MATCH(GL_Paste!$B1150&amp;"",AcctCode,0)),"UNKNOWN"))</f>
        <v/>
      </c>
      <c r="F1153">
        <f>IF(GL_Paste!$B1150="","",IFERROR(INDEX(AcctSub,MATCH(GL_Paste!$B1150&amp;"",AcctCode,0)),"UNKNOWN"))</f>
        <v/>
      </c>
    </row>
    <row r="1154">
      <c r="A1154" s="40">
        <f>IF(GL_Paste!$B1151="","",N(GL_Paste!$H1151)-N(GL_Paste!$G1151))</f>
        <v/>
      </c>
      <c r="B1154" s="43">
        <f>IF(GL_Paste!$B1151="","",DATE(YEAR(GL_Paste!$E1151),MONTH(GL_Paste!$E1151),1))</f>
        <v/>
      </c>
      <c r="C1154">
        <f>IF(GL_Paste!$B1151="","",IF(TRIM(GL_Paste!$M1151)&lt;&gt;"",TRIM(GL_Paste!$M1151),IFERROR(MID(GL_Paste!$I1151,FIND("[",GL_Paste!$I1151)+1,FIND("]",GL_Paste!$I1151)-FIND("[",GL_Paste!$I1151)-1),"")))</f>
        <v/>
      </c>
      <c r="D1154">
        <f>IF(GL_Paste!$B1151="","",IFERROR(INDEX(DeptName,MATCH($C1154,DeptTag,0)),"UNALLOCATED"))</f>
        <v/>
      </c>
      <c r="E1154">
        <f>IF(GL_Paste!$B1151="","",IFERROR(INDEX(AcctCat,MATCH(GL_Paste!$B1151&amp;"",AcctCode,0)),"UNKNOWN"))</f>
        <v/>
      </c>
      <c r="F1154">
        <f>IF(GL_Paste!$B1151="","",IFERROR(INDEX(AcctSub,MATCH(GL_Paste!$B1151&amp;"",AcctCode,0)),"UNKNOWN"))</f>
        <v/>
      </c>
    </row>
    <row r="1155">
      <c r="A1155" s="40">
        <f>IF(GL_Paste!$B1152="","",N(GL_Paste!$H1152)-N(GL_Paste!$G1152))</f>
        <v/>
      </c>
      <c r="B1155" s="43">
        <f>IF(GL_Paste!$B1152="","",DATE(YEAR(GL_Paste!$E1152),MONTH(GL_Paste!$E1152),1))</f>
        <v/>
      </c>
      <c r="C1155">
        <f>IF(GL_Paste!$B1152="","",IF(TRIM(GL_Paste!$M1152)&lt;&gt;"",TRIM(GL_Paste!$M1152),IFERROR(MID(GL_Paste!$I1152,FIND("[",GL_Paste!$I1152)+1,FIND("]",GL_Paste!$I1152)-FIND("[",GL_Paste!$I1152)-1),"")))</f>
        <v/>
      </c>
      <c r="D1155">
        <f>IF(GL_Paste!$B1152="","",IFERROR(INDEX(DeptName,MATCH($C1155,DeptTag,0)),"UNALLOCATED"))</f>
        <v/>
      </c>
      <c r="E1155">
        <f>IF(GL_Paste!$B1152="","",IFERROR(INDEX(AcctCat,MATCH(GL_Paste!$B1152&amp;"",AcctCode,0)),"UNKNOWN"))</f>
        <v/>
      </c>
      <c r="F1155">
        <f>IF(GL_Paste!$B1152="","",IFERROR(INDEX(AcctSub,MATCH(GL_Paste!$B1152&amp;"",AcctCode,0)),"UNKNOWN"))</f>
        <v/>
      </c>
    </row>
    <row r="1156">
      <c r="A1156" s="40">
        <f>IF(GL_Paste!$B1153="","",N(GL_Paste!$H1153)-N(GL_Paste!$G1153))</f>
        <v/>
      </c>
      <c r="B1156" s="43">
        <f>IF(GL_Paste!$B1153="","",DATE(YEAR(GL_Paste!$E1153),MONTH(GL_Paste!$E1153),1))</f>
        <v/>
      </c>
      <c r="C1156">
        <f>IF(GL_Paste!$B1153="","",IF(TRIM(GL_Paste!$M1153)&lt;&gt;"",TRIM(GL_Paste!$M1153),IFERROR(MID(GL_Paste!$I1153,FIND("[",GL_Paste!$I1153)+1,FIND("]",GL_Paste!$I1153)-FIND("[",GL_Paste!$I1153)-1),"")))</f>
        <v/>
      </c>
      <c r="D1156">
        <f>IF(GL_Paste!$B1153="","",IFERROR(INDEX(DeptName,MATCH($C1156,DeptTag,0)),"UNALLOCATED"))</f>
        <v/>
      </c>
      <c r="E1156">
        <f>IF(GL_Paste!$B1153="","",IFERROR(INDEX(AcctCat,MATCH(GL_Paste!$B1153&amp;"",AcctCode,0)),"UNKNOWN"))</f>
        <v/>
      </c>
      <c r="F1156">
        <f>IF(GL_Paste!$B1153="","",IFERROR(INDEX(AcctSub,MATCH(GL_Paste!$B1153&amp;"",AcctCode,0)),"UNKNOWN"))</f>
        <v/>
      </c>
    </row>
    <row r="1157">
      <c r="A1157" s="40">
        <f>IF(GL_Paste!$B1154="","",N(GL_Paste!$H1154)-N(GL_Paste!$G1154))</f>
        <v/>
      </c>
      <c r="B1157" s="43">
        <f>IF(GL_Paste!$B1154="","",DATE(YEAR(GL_Paste!$E1154),MONTH(GL_Paste!$E1154),1))</f>
        <v/>
      </c>
      <c r="C1157">
        <f>IF(GL_Paste!$B1154="","",IF(TRIM(GL_Paste!$M1154)&lt;&gt;"",TRIM(GL_Paste!$M1154),IFERROR(MID(GL_Paste!$I1154,FIND("[",GL_Paste!$I1154)+1,FIND("]",GL_Paste!$I1154)-FIND("[",GL_Paste!$I1154)-1),"")))</f>
        <v/>
      </c>
      <c r="D1157">
        <f>IF(GL_Paste!$B1154="","",IFERROR(INDEX(DeptName,MATCH($C1157,DeptTag,0)),"UNALLOCATED"))</f>
        <v/>
      </c>
      <c r="E1157">
        <f>IF(GL_Paste!$B1154="","",IFERROR(INDEX(AcctCat,MATCH(GL_Paste!$B1154&amp;"",AcctCode,0)),"UNKNOWN"))</f>
        <v/>
      </c>
      <c r="F1157">
        <f>IF(GL_Paste!$B1154="","",IFERROR(INDEX(AcctSub,MATCH(GL_Paste!$B1154&amp;"",AcctCode,0)),"UNKNOWN"))</f>
        <v/>
      </c>
    </row>
    <row r="1158">
      <c r="A1158" s="40">
        <f>IF(GL_Paste!$B1155="","",N(GL_Paste!$H1155)-N(GL_Paste!$G1155))</f>
        <v/>
      </c>
      <c r="B1158" s="43">
        <f>IF(GL_Paste!$B1155="","",DATE(YEAR(GL_Paste!$E1155),MONTH(GL_Paste!$E1155),1))</f>
        <v/>
      </c>
      <c r="C1158">
        <f>IF(GL_Paste!$B1155="","",IF(TRIM(GL_Paste!$M1155)&lt;&gt;"",TRIM(GL_Paste!$M1155),IFERROR(MID(GL_Paste!$I1155,FIND("[",GL_Paste!$I1155)+1,FIND("]",GL_Paste!$I1155)-FIND("[",GL_Paste!$I1155)-1),"")))</f>
        <v/>
      </c>
      <c r="D1158">
        <f>IF(GL_Paste!$B1155="","",IFERROR(INDEX(DeptName,MATCH($C1158,DeptTag,0)),"UNALLOCATED"))</f>
        <v/>
      </c>
      <c r="E1158">
        <f>IF(GL_Paste!$B1155="","",IFERROR(INDEX(AcctCat,MATCH(GL_Paste!$B1155&amp;"",AcctCode,0)),"UNKNOWN"))</f>
        <v/>
      </c>
      <c r="F1158">
        <f>IF(GL_Paste!$B1155="","",IFERROR(INDEX(AcctSub,MATCH(GL_Paste!$B1155&amp;"",AcctCode,0)),"UNKNOWN"))</f>
        <v/>
      </c>
    </row>
    <row r="1159">
      <c r="A1159" s="40">
        <f>IF(GL_Paste!$B1156="","",N(GL_Paste!$H1156)-N(GL_Paste!$G1156))</f>
        <v/>
      </c>
      <c r="B1159" s="43">
        <f>IF(GL_Paste!$B1156="","",DATE(YEAR(GL_Paste!$E1156),MONTH(GL_Paste!$E1156),1))</f>
        <v/>
      </c>
      <c r="C1159">
        <f>IF(GL_Paste!$B1156="","",IF(TRIM(GL_Paste!$M1156)&lt;&gt;"",TRIM(GL_Paste!$M1156),IFERROR(MID(GL_Paste!$I1156,FIND("[",GL_Paste!$I1156)+1,FIND("]",GL_Paste!$I1156)-FIND("[",GL_Paste!$I1156)-1),"")))</f>
        <v/>
      </c>
      <c r="D1159">
        <f>IF(GL_Paste!$B1156="","",IFERROR(INDEX(DeptName,MATCH($C1159,DeptTag,0)),"UNALLOCATED"))</f>
        <v/>
      </c>
      <c r="E1159">
        <f>IF(GL_Paste!$B1156="","",IFERROR(INDEX(AcctCat,MATCH(GL_Paste!$B1156&amp;"",AcctCode,0)),"UNKNOWN"))</f>
        <v/>
      </c>
      <c r="F1159">
        <f>IF(GL_Paste!$B1156="","",IFERROR(INDEX(AcctSub,MATCH(GL_Paste!$B1156&amp;"",AcctCode,0)),"UNKNOWN"))</f>
        <v/>
      </c>
    </row>
    <row r="1160">
      <c r="A1160" s="40">
        <f>IF(GL_Paste!$B1157="","",N(GL_Paste!$H1157)-N(GL_Paste!$G1157))</f>
        <v/>
      </c>
      <c r="B1160" s="43">
        <f>IF(GL_Paste!$B1157="","",DATE(YEAR(GL_Paste!$E1157),MONTH(GL_Paste!$E1157),1))</f>
        <v/>
      </c>
      <c r="C1160">
        <f>IF(GL_Paste!$B1157="","",IF(TRIM(GL_Paste!$M1157)&lt;&gt;"",TRIM(GL_Paste!$M1157),IFERROR(MID(GL_Paste!$I1157,FIND("[",GL_Paste!$I1157)+1,FIND("]",GL_Paste!$I1157)-FIND("[",GL_Paste!$I1157)-1),"")))</f>
        <v/>
      </c>
      <c r="D1160">
        <f>IF(GL_Paste!$B1157="","",IFERROR(INDEX(DeptName,MATCH($C1160,DeptTag,0)),"UNALLOCATED"))</f>
        <v/>
      </c>
      <c r="E1160">
        <f>IF(GL_Paste!$B1157="","",IFERROR(INDEX(AcctCat,MATCH(GL_Paste!$B1157&amp;"",AcctCode,0)),"UNKNOWN"))</f>
        <v/>
      </c>
      <c r="F1160">
        <f>IF(GL_Paste!$B1157="","",IFERROR(INDEX(AcctSub,MATCH(GL_Paste!$B1157&amp;"",AcctCode,0)),"UNKNOWN"))</f>
        <v/>
      </c>
    </row>
    <row r="1161">
      <c r="A1161" s="40">
        <f>IF(GL_Paste!$B1158="","",N(GL_Paste!$H1158)-N(GL_Paste!$G1158))</f>
        <v/>
      </c>
      <c r="B1161" s="43">
        <f>IF(GL_Paste!$B1158="","",DATE(YEAR(GL_Paste!$E1158),MONTH(GL_Paste!$E1158),1))</f>
        <v/>
      </c>
      <c r="C1161">
        <f>IF(GL_Paste!$B1158="","",IF(TRIM(GL_Paste!$M1158)&lt;&gt;"",TRIM(GL_Paste!$M1158),IFERROR(MID(GL_Paste!$I1158,FIND("[",GL_Paste!$I1158)+1,FIND("]",GL_Paste!$I1158)-FIND("[",GL_Paste!$I1158)-1),"")))</f>
        <v/>
      </c>
      <c r="D1161">
        <f>IF(GL_Paste!$B1158="","",IFERROR(INDEX(DeptName,MATCH($C1161,DeptTag,0)),"UNALLOCATED"))</f>
        <v/>
      </c>
      <c r="E1161">
        <f>IF(GL_Paste!$B1158="","",IFERROR(INDEX(AcctCat,MATCH(GL_Paste!$B1158&amp;"",AcctCode,0)),"UNKNOWN"))</f>
        <v/>
      </c>
      <c r="F1161">
        <f>IF(GL_Paste!$B1158="","",IFERROR(INDEX(AcctSub,MATCH(GL_Paste!$B1158&amp;"",AcctCode,0)),"UNKNOWN"))</f>
        <v/>
      </c>
    </row>
    <row r="1162">
      <c r="A1162" s="40">
        <f>IF(GL_Paste!$B1159="","",N(GL_Paste!$H1159)-N(GL_Paste!$G1159))</f>
        <v/>
      </c>
      <c r="B1162" s="43">
        <f>IF(GL_Paste!$B1159="","",DATE(YEAR(GL_Paste!$E1159),MONTH(GL_Paste!$E1159),1))</f>
        <v/>
      </c>
      <c r="C1162">
        <f>IF(GL_Paste!$B1159="","",IF(TRIM(GL_Paste!$M1159)&lt;&gt;"",TRIM(GL_Paste!$M1159),IFERROR(MID(GL_Paste!$I1159,FIND("[",GL_Paste!$I1159)+1,FIND("]",GL_Paste!$I1159)-FIND("[",GL_Paste!$I1159)-1),"")))</f>
        <v/>
      </c>
      <c r="D1162">
        <f>IF(GL_Paste!$B1159="","",IFERROR(INDEX(DeptName,MATCH($C1162,DeptTag,0)),"UNALLOCATED"))</f>
        <v/>
      </c>
      <c r="E1162">
        <f>IF(GL_Paste!$B1159="","",IFERROR(INDEX(AcctCat,MATCH(GL_Paste!$B1159&amp;"",AcctCode,0)),"UNKNOWN"))</f>
        <v/>
      </c>
      <c r="F1162">
        <f>IF(GL_Paste!$B1159="","",IFERROR(INDEX(AcctSub,MATCH(GL_Paste!$B1159&amp;"",AcctCode,0)),"UNKNOWN"))</f>
        <v/>
      </c>
    </row>
    <row r="1163">
      <c r="A1163" s="40">
        <f>IF(GL_Paste!$B1160="","",N(GL_Paste!$H1160)-N(GL_Paste!$G1160))</f>
        <v/>
      </c>
      <c r="B1163" s="43">
        <f>IF(GL_Paste!$B1160="","",DATE(YEAR(GL_Paste!$E1160),MONTH(GL_Paste!$E1160),1))</f>
        <v/>
      </c>
      <c r="C1163">
        <f>IF(GL_Paste!$B1160="","",IF(TRIM(GL_Paste!$M1160)&lt;&gt;"",TRIM(GL_Paste!$M1160),IFERROR(MID(GL_Paste!$I1160,FIND("[",GL_Paste!$I1160)+1,FIND("]",GL_Paste!$I1160)-FIND("[",GL_Paste!$I1160)-1),"")))</f>
        <v/>
      </c>
      <c r="D1163">
        <f>IF(GL_Paste!$B1160="","",IFERROR(INDEX(DeptName,MATCH($C1163,DeptTag,0)),"UNALLOCATED"))</f>
        <v/>
      </c>
      <c r="E1163">
        <f>IF(GL_Paste!$B1160="","",IFERROR(INDEX(AcctCat,MATCH(GL_Paste!$B1160&amp;"",AcctCode,0)),"UNKNOWN"))</f>
        <v/>
      </c>
      <c r="F1163">
        <f>IF(GL_Paste!$B1160="","",IFERROR(INDEX(AcctSub,MATCH(GL_Paste!$B1160&amp;"",AcctCode,0)),"UNKNOWN"))</f>
        <v/>
      </c>
    </row>
    <row r="1164">
      <c r="A1164" s="40">
        <f>IF(GL_Paste!$B1161="","",N(GL_Paste!$H1161)-N(GL_Paste!$G1161))</f>
        <v/>
      </c>
      <c r="B1164" s="43">
        <f>IF(GL_Paste!$B1161="","",DATE(YEAR(GL_Paste!$E1161),MONTH(GL_Paste!$E1161),1))</f>
        <v/>
      </c>
      <c r="C1164">
        <f>IF(GL_Paste!$B1161="","",IF(TRIM(GL_Paste!$M1161)&lt;&gt;"",TRIM(GL_Paste!$M1161),IFERROR(MID(GL_Paste!$I1161,FIND("[",GL_Paste!$I1161)+1,FIND("]",GL_Paste!$I1161)-FIND("[",GL_Paste!$I1161)-1),"")))</f>
        <v/>
      </c>
      <c r="D1164">
        <f>IF(GL_Paste!$B1161="","",IFERROR(INDEX(DeptName,MATCH($C1164,DeptTag,0)),"UNALLOCATED"))</f>
        <v/>
      </c>
      <c r="E1164">
        <f>IF(GL_Paste!$B1161="","",IFERROR(INDEX(AcctCat,MATCH(GL_Paste!$B1161&amp;"",AcctCode,0)),"UNKNOWN"))</f>
        <v/>
      </c>
      <c r="F1164">
        <f>IF(GL_Paste!$B1161="","",IFERROR(INDEX(AcctSub,MATCH(GL_Paste!$B1161&amp;"",AcctCode,0)),"UNKNOWN"))</f>
        <v/>
      </c>
    </row>
    <row r="1165">
      <c r="A1165" s="40">
        <f>IF(GL_Paste!$B1162="","",N(GL_Paste!$H1162)-N(GL_Paste!$G1162))</f>
        <v/>
      </c>
      <c r="B1165" s="43">
        <f>IF(GL_Paste!$B1162="","",DATE(YEAR(GL_Paste!$E1162),MONTH(GL_Paste!$E1162),1))</f>
        <v/>
      </c>
      <c r="C1165">
        <f>IF(GL_Paste!$B1162="","",IF(TRIM(GL_Paste!$M1162)&lt;&gt;"",TRIM(GL_Paste!$M1162),IFERROR(MID(GL_Paste!$I1162,FIND("[",GL_Paste!$I1162)+1,FIND("]",GL_Paste!$I1162)-FIND("[",GL_Paste!$I1162)-1),"")))</f>
        <v/>
      </c>
      <c r="D1165">
        <f>IF(GL_Paste!$B1162="","",IFERROR(INDEX(DeptName,MATCH($C1165,DeptTag,0)),"UNALLOCATED"))</f>
        <v/>
      </c>
      <c r="E1165">
        <f>IF(GL_Paste!$B1162="","",IFERROR(INDEX(AcctCat,MATCH(GL_Paste!$B1162&amp;"",AcctCode,0)),"UNKNOWN"))</f>
        <v/>
      </c>
      <c r="F1165">
        <f>IF(GL_Paste!$B1162="","",IFERROR(INDEX(AcctSub,MATCH(GL_Paste!$B1162&amp;"",AcctCode,0)),"UNKNOWN"))</f>
        <v/>
      </c>
    </row>
    <row r="1166">
      <c r="A1166" s="40">
        <f>IF(GL_Paste!$B1163="","",N(GL_Paste!$H1163)-N(GL_Paste!$G1163))</f>
        <v/>
      </c>
      <c r="B1166" s="43">
        <f>IF(GL_Paste!$B1163="","",DATE(YEAR(GL_Paste!$E1163),MONTH(GL_Paste!$E1163),1))</f>
        <v/>
      </c>
      <c r="C1166">
        <f>IF(GL_Paste!$B1163="","",IF(TRIM(GL_Paste!$M1163)&lt;&gt;"",TRIM(GL_Paste!$M1163),IFERROR(MID(GL_Paste!$I1163,FIND("[",GL_Paste!$I1163)+1,FIND("]",GL_Paste!$I1163)-FIND("[",GL_Paste!$I1163)-1),"")))</f>
        <v/>
      </c>
      <c r="D1166">
        <f>IF(GL_Paste!$B1163="","",IFERROR(INDEX(DeptName,MATCH($C1166,DeptTag,0)),"UNALLOCATED"))</f>
        <v/>
      </c>
      <c r="E1166">
        <f>IF(GL_Paste!$B1163="","",IFERROR(INDEX(AcctCat,MATCH(GL_Paste!$B1163&amp;"",AcctCode,0)),"UNKNOWN"))</f>
        <v/>
      </c>
      <c r="F1166">
        <f>IF(GL_Paste!$B1163="","",IFERROR(INDEX(AcctSub,MATCH(GL_Paste!$B1163&amp;"",AcctCode,0)),"UNKNOWN"))</f>
        <v/>
      </c>
    </row>
    <row r="1167">
      <c r="A1167" s="40">
        <f>IF(GL_Paste!$B1164="","",N(GL_Paste!$H1164)-N(GL_Paste!$G1164))</f>
        <v/>
      </c>
      <c r="B1167" s="43">
        <f>IF(GL_Paste!$B1164="","",DATE(YEAR(GL_Paste!$E1164),MONTH(GL_Paste!$E1164),1))</f>
        <v/>
      </c>
      <c r="C1167">
        <f>IF(GL_Paste!$B1164="","",IF(TRIM(GL_Paste!$M1164)&lt;&gt;"",TRIM(GL_Paste!$M1164),IFERROR(MID(GL_Paste!$I1164,FIND("[",GL_Paste!$I1164)+1,FIND("]",GL_Paste!$I1164)-FIND("[",GL_Paste!$I1164)-1),"")))</f>
        <v/>
      </c>
      <c r="D1167">
        <f>IF(GL_Paste!$B1164="","",IFERROR(INDEX(DeptName,MATCH($C1167,DeptTag,0)),"UNALLOCATED"))</f>
        <v/>
      </c>
      <c r="E1167">
        <f>IF(GL_Paste!$B1164="","",IFERROR(INDEX(AcctCat,MATCH(GL_Paste!$B1164&amp;"",AcctCode,0)),"UNKNOWN"))</f>
        <v/>
      </c>
      <c r="F1167">
        <f>IF(GL_Paste!$B1164="","",IFERROR(INDEX(AcctSub,MATCH(GL_Paste!$B1164&amp;"",AcctCode,0)),"UNKNOWN"))</f>
        <v/>
      </c>
    </row>
    <row r="1168">
      <c r="A1168" s="40">
        <f>IF(GL_Paste!$B1165="","",N(GL_Paste!$H1165)-N(GL_Paste!$G1165))</f>
        <v/>
      </c>
      <c r="B1168" s="43">
        <f>IF(GL_Paste!$B1165="","",DATE(YEAR(GL_Paste!$E1165),MONTH(GL_Paste!$E1165),1))</f>
        <v/>
      </c>
      <c r="C1168">
        <f>IF(GL_Paste!$B1165="","",IF(TRIM(GL_Paste!$M1165)&lt;&gt;"",TRIM(GL_Paste!$M1165),IFERROR(MID(GL_Paste!$I1165,FIND("[",GL_Paste!$I1165)+1,FIND("]",GL_Paste!$I1165)-FIND("[",GL_Paste!$I1165)-1),"")))</f>
        <v/>
      </c>
      <c r="D1168">
        <f>IF(GL_Paste!$B1165="","",IFERROR(INDEX(DeptName,MATCH($C1168,DeptTag,0)),"UNALLOCATED"))</f>
        <v/>
      </c>
      <c r="E1168">
        <f>IF(GL_Paste!$B1165="","",IFERROR(INDEX(AcctCat,MATCH(GL_Paste!$B1165&amp;"",AcctCode,0)),"UNKNOWN"))</f>
        <v/>
      </c>
      <c r="F1168">
        <f>IF(GL_Paste!$B1165="","",IFERROR(INDEX(AcctSub,MATCH(GL_Paste!$B1165&amp;"",AcctCode,0)),"UNKNOWN"))</f>
        <v/>
      </c>
    </row>
    <row r="1169">
      <c r="A1169" s="40">
        <f>IF(GL_Paste!$B1166="","",N(GL_Paste!$H1166)-N(GL_Paste!$G1166))</f>
        <v/>
      </c>
      <c r="B1169" s="43">
        <f>IF(GL_Paste!$B1166="","",DATE(YEAR(GL_Paste!$E1166),MONTH(GL_Paste!$E1166),1))</f>
        <v/>
      </c>
      <c r="C1169">
        <f>IF(GL_Paste!$B1166="","",IF(TRIM(GL_Paste!$M1166)&lt;&gt;"",TRIM(GL_Paste!$M1166),IFERROR(MID(GL_Paste!$I1166,FIND("[",GL_Paste!$I1166)+1,FIND("]",GL_Paste!$I1166)-FIND("[",GL_Paste!$I1166)-1),"")))</f>
        <v/>
      </c>
      <c r="D1169">
        <f>IF(GL_Paste!$B1166="","",IFERROR(INDEX(DeptName,MATCH($C1169,DeptTag,0)),"UNALLOCATED"))</f>
        <v/>
      </c>
      <c r="E1169">
        <f>IF(GL_Paste!$B1166="","",IFERROR(INDEX(AcctCat,MATCH(GL_Paste!$B1166&amp;"",AcctCode,0)),"UNKNOWN"))</f>
        <v/>
      </c>
      <c r="F1169">
        <f>IF(GL_Paste!$B1166="","",IFERROR(INDEX(AcctSub,MATCH(GL_Paste!$B1166&amp;"",AcctCode,0)),"UNKNOWN"))</f>
        <v/>
      </c>
    </row>
    <row r="1170">
      <c r="A1170" s="40">
        <f>IF(GL_Paste!$B1167="","",N(GL_Paste!$H1167)-N(GL_Paste!$G1167))</f>
        <v/>
      </c>
      <c r="B1170" s="43">
        <f>IF(GL_Paste!$B1167="","",DATE(YEAR(GL_Paste!$E1167),MONTH(GL_Paste!$E1167),1))</f>
        <v/>
      </c>
      <c r="C1170">
        <f>IF(GL_Paste!$B1167="","",IF(TRIM(GL_Paste!$M1167)&lt;&gt;"",TRIM(GL_Paste!$M1167),IFERROR(MID(GL_Paste!$I1167,FIND("[",GL_Paste!$I1167)+1,FIND("]",GL_Paste!$I1167)-FIND("[",GL_Paste!$I1167)-1),"")))</f>
        <v/>
      </c>
      <c r="D1170">
        <f>IF(GL_Paste!$B1167="","",IFERROR(INDEX(DeptName,MATCH($C1170,DeptTag,0)),"UNALLOCATED"))</f>
        <v/>
      </c>
      <c r="E1170">
        <f>IF(GL_Paste!$B1167="","",IFERROR(INDEX(AcctCat,MATCH(GL_Paste!$B1167&amp;"",AcctCode,0)),"UNKNOWN"))</f>
        <v/>
      </c>
      <c r="F1170">
        <f>IF(GL_Paste!$B1167="","",IFERROR(INDEX(AcctSub,MATCH(GL_Paste!$B1167&amp;"",AcctCode,0)),"UNKNOWN"))</f>
        <v/>
      </c>
    </row>
    <row r="1171">
      <c r="A1171" s="40">
        <f>IF(GL_Paste!$B1168="","",N(GL_Paste!$H1168)-N(GL_Paste!$G1168))</f>
        <v/>
      </c>
      <c r="B1171" s="43">
        <f>IF(GL_Paste!$B1168="","",DATE(YEAR(GL_Paste!$E1168),MONTH(GL_Paste!$E1168),1))</f>
        <v/>
      </c>
      <c r="C1171">
        <f>IF(GL_Paste!$B1168="","",IF(TRIM(GL_Paste!$M1168)&lt;&gt;"",TRIM(GL_Paste!$M1168),IFERROR(MID(GL_Paste!$I1168,FIND("[",GL_Paste!$I1168)+1,FIND("]",GL_Paste!$I1168)-FIND("[",GL_Paste!$I1168)-1),"")))</f>
        <v/>
      </c>
      <c r="D1171">
        <f>IF(GL_Paste!$B1168="","",IFERROR(INDEX(DeptName,MATCH($C1171,DeptTag,0)),"UNALLOCATED"))</f>
        <v/>
      </c>
      <c r="E1171">
        <f>IF(GL_Paste!$B1168="","",IFERROR(INDEX(AcctCat,MATCH(GL_Paste!$B1168&amp;"",AcctCode,0)),"UNKNOWN"))</f>
        <v/>
      </c>
      <c r="F1171">
        <f>IF(GL_Paste!$B1168="","",IFERROR(INDEX(AcctSub,MATCH(GL_Paste!$B1168&amp;"",AcctCode,0)),"UNKNOWN"))</f>
        <v/>
      </c>
    </row>
    <row r="1172">
      <c r="A1172" s="40">
        <f>IF(GL_Paste!$B1169="","",N(GL_Paste!$H1169)-N(GL_Paste!$G1169))</f>
        <v/>
      </c>
      <c r="B1172" s="43">
        <f>IF(GL_Paste!$B1169="","",DATE(YEAR(GL_Paste!$E1169),MONTH(GL_Paste!$E1169),1))</f>
        <v/>
      </c>
      <c r="C1172">
        <f>IF(GL_Paste!$B1169="","",IF(TRIM(GL_Paste!$M1169)&lt;&gt;"",TRIM(GL_Paste!$M1169),IFERROR(MID(GL_Paste!$I1169,FIND("[",GL_Paste!$I1169)+1,FIND("]",GL_Paste!$I1169)-FIND("[",GL_Paste!$I1169)-1),"")))</f>
        <v/>
      </c>
      <c r="D1172">
        <f>IF(GL_Paste!$B1169="","",IFERROR(INDEX(DeptName,MATCH($C1172,DeptTag,0)),"UNALLOCATED"))</f>
        <v/>
      </c>
      <c r="E1172">
        <f>IF(GL_Paste!$B1169="","",IFERROR(INDEX(AcctCat,MATCH(GL_Paste!$B1169&amp;"",AcctCode,0)),"UNKNOWN"))</f>
        <v/>
      </c>
      <c r="F1172">
        <f>IF(GL_Paste!$B1169="","",IFERROR(INDEX(AcctSub,MATCH(GL_Paste!$B1169&amp;"",AcctCode,0)),"UNKNOWN"))</f>
        <v/>
      </c>
    </row>
    <row r="1173">
      <c r="A1173" s="40">
        <f>IF(GL_Paste!$B1170="","",N(GL_Paste!$H1170)-N(GL_Paste!$G1170))</f>
        <v/>
      </c>
      <c r="B1173" s="43">
        <f>IF(GL_Paste!$B1170="","",DATE(YEAR(GL_Paste!$E1170),MONTH(GL_Paste!$E1170),1))</f>
        <v/>
      </c>
      <c r="C1173">
        <f>IF(GL_Paste!$B1170="","",IF(TRIM(GL_Paste!$M1170)&lt;&gt;"",TRIM(GL_Paste!$M1170),IFERROR(MID(GL_Paste!$I1170,FIND("[",GL_Paste!$I1170)+1,FIND("]",GL_Paste!$I1170)-FIND("[",GL_Paste!$I1170)-1),"")))</f>
        <v/>
      </c>
      <c r="D1173">
        <f>IF(GL_Paste!$B1170="","",IFERROR(INDEX(DeptName,MATCH($C1173,DeptTag,0)),"UNALLOCATED"))</f>
        <v/>
      </c>
      <c r="E1173">
        <f>IF(GL_Paste!$B1170="","",IFERROR(INDEX(AcctCat,MATCH(GL_Paste!$B1170&amp;"",AcctCode,0)),"UNKNOWN"))</f>
        <v/>
      </c>
      <c r="F1173">
        <f>IF(GL_Paste!$B1170="","",IFERROR(INDEX(AcctSub,MATCH(GL_Paste!$B1170&amp;"",AcctCode,0)),"UNKNOWN"))</f>
        <v/>
      </c>
    </row>
    <row r="1174">
      <c r="A1174" s="40">
        <f>IF(GL_Paste!$B1171="","",N(GL_Paste!$H1171)-N(GL_Paste!$G1171))</f>
        <v/>
      </c>
      <c r="B1174" s="43">
        <f>IF(GL_Paste!$B1171="","",DATE(YEAR(GL_Paste!$E1171),MONTH(GL_Paste!$E1171),1))</f>
        <v/>
      </c>
      <c r="C1174">
        <f>IF(GL_Paste!$B1171="","",IF(TRIM(GL_Paste!$M1171)&lt;&gt;"",TRIM(GL_Paste!$M1171),IFERROR(MID(GL_Paste!$I1171,FIND("[",GL_Paste!$I1171)+1,FIND("]",GL_Paste!$I1171)-FIND("[",GL_Paste!$I1171)-1),"")))</f>
        <v/>
      </c>
      <c r="D1174">
        <f>IF(GL_Paste!$B1171="","",IFERROR(INDEX(DeptName,MATCH($C1174,DeptTag,0)),"UNALLOCATED"))</f>
        <v/>
      </c>
      <c r="E1174">
        <f>IF(GL_Paste!$B1171="","",IFERROR(INDEX(AcctCat,MATCH(GL_Paste!$B1171&amp;"",AcctCode,0)),"UNKNOWN"))</f>
        <v/>
      </c>
      <c r="F1174">
        <f>IF(GL_Paste!$B1171="","",IFERROR(INDEX(AcctSub,MATCH(GL_Paste!$B1171&amp;"",AcctCode,0)),"UNKNOWN"))</f>
        <v/>
      </c>
    </row>
    <row r="1175">
      <c r="A1175" s="40">
        <f>IF(GL_Paste!$B1172="","",N(GL_Paste!$H1172)-N(GL_Paste!$G1172))</f>
        <v/>
      </c>
      <c r="B1175" s="43">
        <f>IF(GL_Paste!$B1172="","",DATE(YEAR(GL_Paste!$E1172),MONTH(GL_Paste!$E1172),1))</f>
        <v/>
      </c>
      <c r="C1175">
        <f>IF(GL_Paste!$B1172="","",IF(TRIM(GL_Paste!$M1172)&lt;&gt;"",TRIM(GL_Paste!$M1172),IFERROR(MID(GL_Paste!$I1172,FIND("[",GL_Paste!$I1172)+1,FIND("]",GL_Paste!$I1172)-FIND("[",GL_Paste!$I1172)-1),"")))</f>
        <v/>
      </c>
      <c r="D1175">
        <f>IF(GL_Paste!$B1172="","",IFERROR(INDEX(DeptName,MATCH($C1175,DeptTag,0)),"UNALLOCATED"))</f>
        <v/>
      </c>
      <c r="E1175">
        <f>IF(GL_Paste!$B1172="","",IFERROR(INDEX(AcctCat,MATCH(GL_Paste!$B1172&amp;"",AcctCode,0)),"UNKNOWN"))</f>
        <v/>
      </c>
      <c r="F1175">
        <f>IF(GL_Paste!$B1172="","",IFERROR(INDEX(AcctSub,MATCH(GL_Paste!$B1172&amp;"",AcctCode,0)),"UNKNOWN"))</f>
        <v/>
      </c>
    </row>
    <row r="1176">
      <c r="A1176" s="40">
        <f>IF(GL_Paste!$B1173="","",N(GL_Paste!$H1173)-N(GL_Paste!$G1173))</f>
        <v/>
      </c>
      <c r="B1176" s="43">
        <f>IF(GL_Paste!$B1173="","",DATE(YEAR(GL_Paste!$E1173),MONTH(GL_Paste!$E1173),1))</f>
        <v/>
      </c>
      <c r="C1176">
        <f>IF(GL_Paste!$B1173="","",IF(TRIM(GL_Paste!$M1173)&lt;&gt;"",TRIM(GL_Paste!$M1173),IFERROR(MID(GL_Paste!$I1173,FIND("[",GL_Paste!$I1173)+1,FIND("]",GL_Paste!$I1173)-FIND("[",GL_Paste!$I1173)-1),"")))</f>
        <v/>
      </c>
      <c r="D1176">
        <f>IF(GL_Paste!$B1173="","",IFERROR(INDEX(DeptName,MATCH($C1176,DeptTag,0)),"UNALLOCATED"))</f>
        <v/>
      </c>
      <c r="E1176">
        <f>IF(GL_Paste!$B1173="","",IFERROR(INDEX(AcctCat,MATCH(GL_Paste!$B1173&amp;"",AcctCode,0)),"UNKNOWN"))</f>
        <v/>
      </c>
      <c r="F1176">
        <f>IF(GL_Paste!$B1173="","",IFERROR(INDEX(AcctSub,MATCH(GL_Paste!$B1173&amp;"",AcctCode,0)),"UNKNOWN"))</f>
        <v/>
      </c>
    </row>
    <row r="1177">
      <c r="A1177" s="40">
        <f>IF(GL_Paste!$B1174="","",N(GL_Paste!$H1174)-N(GL_Paste!$G1174))</f>
        <v/>
      </c>
      <c r="B1177" s="43">
        <f>IF(GL_Paste!$B1174="","",DATE(YEAR(GL_Paste!$E1174),MONTH(GL_Paste!$E1174),1))</f>
        <v/>
      </c>
      <c r="C1177">
        <f>IF(GL_Paste!$B1174="","",IF(TRIM(GL_Paste!$M1174)&lt;&gt;"",TRIM(GL_Paste!$M1174),IFERROR(MID(GL_Paste!$I1174,FIND("[",GL_Paste!$I1174)+1,FIND("]",GL_Paste!$I1174)-FIND("[",GL_Paste!$I1174)-1),"")))</f>
        <v/>
      </c>
      <c r="D1177">
        <f>IF(GL_Paste!$B1174="","",IFERROR(INDEX(DeptName,MATCH($C1177,DeptTag,0)),"UNALLOCATED"))</f>
        <v/>
      </c>
      <c r="E1177">
        <f>IF(GL_Paste!$B1174="","",IFERROR(INDEX(AcctCat,MATCH(GL_Paste!$B1174&amp;"",AcctCode,0)),"UNKNOWN"))</f>
        <v/>
      </c>
      <c r="F1177">
        <f>IF(GL_Paste!$B1174="","",IFERROR(INDEX(AcctSub,MATCH(GL_Paste!$B1174&amp;"",AcctCode,0)),"UNKNOWN"))</f>
        <v/>
      </c>
    </row>
    <row r="1178">
      <c r="A1178" s="40">
        <f>IF(GL_Paste!$B1175="","",N(GL_Paste!$H1175)-N(GL_Paste!$G1175))</f>
        <v/>
      </c>
      <c r="B1178" s="43">
        <f>IF(GL_Paste!$B1175="","",DATE(YEAR(GL_Paste!$E1175),MONTH(GL_Paste!$E1175),1))</f>
        <v/>
      </c>
      <c r="C1178">
        <f>IF(GL_Paste!$B1175="","",IF(TRIM(GL_Paste!$M1175)&lt;&gt;"",TRIM(GL_Paste!$M1175),IFERROR(MID(GL_Paste!$I1175,FIND("[",GL_Paste!$I1175)+1,FIND("]",GL_Paste!$I1175)-FIND("[",GL_Paste!$I1175)-1),"")))</f>
        <v/>
      </c>
      <c r="D1178">
        <f>IF(GL_Paste!$B1175="","",IFERROR(INDEX(DeptName,MATCH($C1178,DeptTag,0)),"UNALLOCATED"))</f>
        <v/>
      </c>
      <c r="E1178">
        <f>IF(GL_Paste!$B1175="","",IFERROR(INDEX(AcctCat,MATCH(GL_Paste!$B1175&amp;"",AcctCode,0)),"UNKNOWN"))</f>
        <v/>
      </c>
      <c r="F1178">
        <f>IF(GL_Paste!$B1175="","",IFERROR(INDEX(AcctSub,MATCH(GL_Paste!$B1175&amp;"",AcctCode,0)),"UNKNOWN"))</f>
        <v/>
      </c>
    </row>
    <row r="1179">
      <c r="A1179" s="40">
        <f>IF(GL_Paste!$B1176="","",N(GL_Paste!$H1176)-N(GL_Paste!$G1176))</f>
        <v/>
      </c>
      <c r="B1179" s="43">
        <f>IF(GL_Paste!$B1176="","",DATE(YEAR(GL_Paste!$E1176),MONTH(GL_Paste!$E1176),1))</f>
        <v/>
      </c>
      <c r="C1179">
        <f>IF(GL_Paste!$B1176="","",IF(TRIM(GL_Paste!$M1176)&lt;&gt;"",TRIM(GL_Paste!$M1176),IFERROR(MID(GL_Paste!$I1176,FIND("[",GL_Paste!$I1176)+1,FIND("]",GL_Paste!$I1176)-FIND("[",GL_Paste!$I1176)-1),"")))</f>
        <v/>
      </c>
      <c r="D1179">
        <f>IF(GL_Paste!$B1176="","",IFERROR(INDEX(DeptName,MATCH($C1179,DeptTag,0)),"UNALLOCATED"))</f>
        <v/>
      </c>
      <c r="E1179">
        <f>IF(GL_Paste!$B1176="","",IFERROR(INDEX(AcctCat,MATCH(GL_Paste!$B1176&amp;"",AcctCode,0)),"UNKNOWN"))</f>
        <v/>
      </c>
      <c r="F1179">
        <f>IF(GL_Paste!$B1176="","",IFERROR(INDEX(AcctSub,MATCH(GL_Paste!$B1176&amp;"",AcctCode,0)),"UNKNOWN"))</f>
        <v/>
      </c>
    </row>
    <row r="1180">
      <c r="A1180" s="40">
        <f>IF(GL_Paste!$B1177="","",N(GL_Paste!$H1177)-N(GL_Paste!$G1177))</f>
        <v/>
      </c>
      <c r="B1180" s="43">
        <f>IF(GL_Paste!$B1177="","",DATE(YEAR(GL_Paste!$E1177),MONTH(GL_Paste!$E1177),1))</f>
        <v/>
      </c>
      <c r="C1180">
        <f>IF(GL_Paste!$B1177="","",IF(TRIM(GL_Paste!$M1177)&lt;&gt;"",TRIM(GL_Paste!$M1177),IFERROR(MID(GL_Paste!$I1177,FIND("[",GL_Paste!$I1177)+1,FIND("]",GL_Paste!$I1177)-FIND("[",GL_Paste!$I1177)-1),"")))</f>
        <v/>
      </c>
      <c r="D1180">
        <f>IF(GL_Paste!$B1177="","",IFERROR(INDEX(DeptName,MATCH($C1180,DeptTag,0)),"UNALLOCATED"))</f>
        <v/>
      </c>
      <c r="E1180">
        <f>IF(GL_Paste!$B1177="","",IFERROR(INDEX(AcctCat,MATCH(GL_Paste!$B1177&amp;"",AcctCode,0)),"UNKNOWN"))</f>
        <v/>
      </c>
      <c r="F1180">
        <f>IF(GL_Paste!$B1177="","",IFERROR(INDEX(AcctSub,MATCH(GL_Paste!$B1177&amp;"",AcctCode,0)),"UNKNOWN"))</f>
        <v/>
      </c>
    </row>
    <row r="1181">
      <c r="A1181" s="40">
        <f>IF(GL_Paste!$B1178="","",N(GL_Paste!$H1178)-N(GL_Paste!$G1178))</f>
        <v/>
      </c>
      <c r="B1181" s="43">
        <f>IF(GL_Paste!$B1178="","",DATE(YEAR(GL_Paste!$E1178),MONTH(GL_Paste!$E1178),1))</f>
        <v/>
      </c>
      <c r="C1181">
        <f>IF(GL_Paste!$B1178="","",IF(TRIM(GL_Paste!$M1178)&lt;&gt;"",TRIM(GL_Paste!$M1178),IFERROR(MID(GL_Paste!$I1178,FIND("[",GL_Paste!$I1178)+1,FIND("]",GL_Paste!$I1178)-FIND("[",GL_Paste!$I1178)-1),"")))</f>
        <v/>
      </c>
      <c r="D1181">
        <f>IF(GL_Paste!$B1178="","",IFERROR(INDEX(DeptName,MATCH($C1181,DeptTag,0)),"UNALLOCATED"))</f>
        <v/>
      </c>
      <c r="E1181">
        <f>IF(GL_Paste!$B1178="","",IFERROR(INDEX(AcctCat,MATCH(GL_Paste!$B1178&amp;"",AcctCode,0)),"UNKNOWN"))</f>
        <v/>
      </c>
      <c r="F1181">
        <f>IF(GL_Paste!$B1178="","",IFERROR(INDEX(AcctSub,MATCH(GL_Paste!$B1178&amp;"",AcctCode,0)),"UNKNOWN"))</f>
        <v/>
      </c>
    </row>
    <row r="1182">
      <c r="A1182" s="40">
        <f>IF(GL_Paste!$B1179="","",N(GL_Paste!$H1179)-N(GL_Paste!$G1179))</f>
        <v/>
      </c>
      <c r="B1182" s="43">
        <f>IF(GL_Paste!$B1179="","",DATE(YEAR(GL_Paste!$E1179),MONTH(GL_Paste!$E1179),1))</f>
        <v/>
      </c>
      <c r="C1182">
        <f>IF(GL_Paste!$B1179="","",IF(TRIM(GL_Paste!$M1179)&lt;&gt;"",TRIM(GL_Paste!$M1179),IFERROR(MID(GL_Paste!$I1179,FIND("[",GL_Paste!$I1179)+1,FIND("]",GL_Paste!$I1179)-FIND("[",GL_Paste!$I1179)-1),"")))</f>
        <v/>
      </c>
      <c r="D1182">
        <f>IF(GL_Paste!$B1179="","",IFERROR(INDEX(DeptName,MATCH($C1182,DeptTag,0)),"UNALLOCATED"))</f>
        <v/>
      </c>
      <c r="E1182">
        <f>IF(GL_Paste!$B1179="","",IFERROR(INDEX(AcctCat,MATCH(GL_Paste!$B1179&amp;"",AcctCode,0)),"UNKNOWN"))</f>
        <v/>
      </c>
      <c r="F1182">
        <f>IF(GL_Paste!$B1179="","",IFERROR(INDEX(AcctSub,MATCH(GL_Paste!$B1179&amp;"",AcctCode,0)),"UNKNOWN"))</f>
        <v/>
      </c>
    </row>
    <row r="1183">
      <c r="A1183" s="40">
        <f>IF(GL_Paste!$B1180="","",N(GL_Paste!$H1180)-N(GL_Paste!$G1180))</f>
        <v/>
      </c>
      <c r="B1183" s="43">
        <f>IF(GL_Paste!$B1180="","",DATE(YEAR(GL_Paste!$E1180),MONTH(GL_Paste!$E1180),1))</f>
        <v/>
      </c>
      <c r="C1183">
        <f>IF(GL_Paste!$B1180="","",IF(TRIM(GL_Paste!$M1180)&lt;&gt;"",TRIM(GL_Paste!$M1180),IFERROR(MID(GL_Paste!$I1180,FIND("[",GL_Paste!$I1180)+1,FIND("]",GL_Paste!$I1180)-FIND("[",GL_Paste!$I1180)-1),"")))</f>
        <v/>
      </c>
      <c r="D1183">
        <f>IF(GL_Paste!$B1180="","",IFERROR(INDEX(DeptName,MATCH($C1183,DeptTag,0)),"UNALLOCATED"))</f>
        <v/>
      </c>
      <c r="E1183">
        <f>IF(GL_Paste!$B1180="","",IFERROR(INDEX(AcctCat,MATCH(GL_Paste!$B1180&amp;"",AcctCode,0)),"UNKNOWN"))</f>
        <v/>
      </c>
      <c r="F1183">
        <f>IF(GL_Paste!$B1180="","",IFERROR(INDEX(AcctSub,MATCH(GL_Paste!$B1180&amp;"",AcctCode,0)),"UNKNOWN"))</f>
        <v/>
      </c>
    </row>
    <row r="1184">
      <c r="A1184" s="40">
        <f>IF(GL_Paste!$B1181="","",N(GL_Paste!$H1181)-N(GL_Paste!$G1181))</f>
        <v/>
      </c>
      <c r="B1184" s="43">
        <f>IF(GL_Paste!$B1181="","",DATE(YEAR(GL_Paste!$E1181),MONTH(GL_Paste!$E1181),1))</f>
        <v/>
      </c>
      <c r="C1184">
        <f>IF(GL_Paste!$B1181="","",IF(TRIM(GL_Paste!$M1181)&lt;&gt;"",TRIM(GL_Paste!$M1181),IFERROR(MID(GL_Paste!$I1181,FIND("[",GL_Paste!$I1181)+1,FIND("]",GL_Paste!$I1181)-FIND("[",GL_Paste!$I1181)-1),"")))</f>
        <v/>
      </c>
      <c r="D1184">
        <f>IF(GL_Paste!$B1181="","",IFERROR(INDEX(DeptName,MATCH($C1184,DeptTag,0)),"UNALLOCATED"))</f>
        <v/>
      </c>
      <c r="E1184">
        <f>IF(GL_Paste!$B1181="","",IFERROR(INDEX(AcctCat,MATCH(GL_Paste!$B1181&amp;"",AcctCode,0)),"UNKNOWN"))</f>
        <v/>
      </c>
      <c r="F1184">
        <f>IF(GL_Paste!$B1181="","",IFERROR(INDEX(AcctSub,MATCH(GL_Paste!$B1181&amp;"",AcctCode,0)),"UNKNOWN"))</f>
        <v/>
      </c>
    </row>
    <row r="1185">
      <c r="A1185" s="40">
        <f>IF(GL_Paste!$B1182="","",N(GL_Paste!$H1182)-N(GL_Paste!$G1182))</f>
        <v/>
      </c>
      <c r="B1185" s="43">
        <f>IF(GL_Paste!$B1182="","",DATE(YEAR(GL_Paste!$E1182),MONTH(GL_Paste!$E1182),1))</f>
        <v/>
      </c>
      <c r="C1185">
        <f>IF(GL_Paste!$B1182="","",IF(TRIM(GL_Paste!$M1182)&lt;&gt;"",TRIM(GL_Paste!$M1182),IFERROR(MID(GL_Paste!$I1182,FIND("[",GL_Paste!$I1182)+1,FIND("]",GL_Paste!$I1182)-FIND("[",GL_Paste!$I1182)-1),"")))</f>
        <v/>
      </c>
      <c r="D1185">
        <f>IF(GL_Paste!$B1182="","",IFERROR(INDEX(DeptName,MATCH($C1185,DeptTag,0)),"UNALLOCATED"))</f>
        <v/>
      </c>
      <c r="E1185">
        <f>IF(GL_Paste!$B1182="","",IFERROR(INDEX(AcctCat,MATCH(GL_Paste!$B1182&amp;"",AcctCode,0)),"UNKNOWN"))</f>
        <v/>
      </c>
      <c r="F1185">
        <f>IF(GL_Paste!$B1182="","",IFERROR(INDEX(AcctSub,MATCH(GL_Paste!$B1182&amp;"",AcctCode,0)),"UNKNOWN"))</f>
        <v/>
      </c>
    </row>
    <row r="1186">
      <c r="A1186" s="40">
        <f>IF(GL_Paste!$B1183="","",N(GL_Paste!$H1183)-N(GL_Paste!$G1183))</f>
        <v/>
      </c>
      <c r="B1186" s="43">
        <f>IF(GL_Paste!$B1183="","",DATE(YEAR(GL_Paste!$E1183),MONTH(GL_Paste!$E1183),1))</f>
        <v/>
      </c>
      <c r="C1186">
        <f>IF(GL_Paste!$B1183="","",IF(TRIM(GL_Paste!$M1183)&lt;&gt;"",TRIM(GL_Paste!$M1183),IFERROR(MID(GL_Paste!$I1183,FIND("[",GL_Paste!$I1183)+1,FIND("]",GL_Paste!$I1183)-FIND("[",GL_Paste!$I1183)-1),"")))</f>
        <v/>
      </c>
      <c r="D1186">
        <f>IF(GL_Paste!$B1183="","",IFERROR(INDEX(DeptName,MATCH($C1186,DeptTag,0)),"UNALLOCATED"))</f>
        <v/>
      </c>
      <c r="E1186">
        <f>IF(GL_Paste!$B1183="","",IFERROR(INDEX(AcctCat,MATCH(GL_Paste!$B1183&amp;"",AcctCode,0)),"UNKNOWN"))</f>
        <v/>
      </c>
      <c r="F1186">
        <f>IF(GL_Paste!$B1183="","",IFERROR(INDEX(AcctSub,MATCH(GL_Paste!$B1183&amp;"",AcctCode,0)),"UNKNOWN"))</f>
        <v/>
      </c>
    </row>
    <row r="1187">
      <c r="A1187" s="40">
        <f>IF(GL_Paste!$B1184="","",N(GL_Paste!$H1184)-N(GL_Paste!$G1184))</f>
        <v/>
      </c>
      <c r="B1187" s="43">
        <f>IF(GL_Paste!$B1184="","",DATE(YEAR(GL_Paste!$E1184),MONTH(GL_Paste!$E1184),1))</f>
        <v/>
      </c>
      <c r="C1187">
        <f>IF(GL_Paste!$B1184="","",IF(TRIM(GL_Paste!$M1184)&lt;&gt;"",TRIM(GL_Paste!$M1184),IFERROR(MID(GL_Paste!$I1184,FIND("[",GL_Paste!$I1184)+1,FIND("]",GL_Paste!$I1184)-FIND("[",GL_Paste!$I1184)-1),"")))</f>
        <v/>
      </c>
      <c r="D1187">
        <f>IF(GL_Paste!$B1184="","",IFERROR(INDEX(DeptName,MATCH($C1187,DeptTag,0)),"UNALLOCATED"))</f>
        <v/>
      </c>
      <c r="E1187">
        <f>IF(GL_Paste!$B1184="","",IFERROR(INDEX(AcctCat,MATCH(GL_Paste!$B1184&amp;"",AcctCode,0)),"UNKNOWN"))</f>
        <v/>
      </c>
      <c r="F1187">
        <f>IF(GL_Paste!$B1184="","",IFERROR(INDEX(AcctSub,MATCH(GL_Paste!$B1184&amp;"",AcctCode,0)),"UNKNOWN"))</f>
        <v/>
      </c>
    </row>
    <row r="1188">
      <c r="A1188" s="40">
        <f>IF(GL_Paste!$B1185="","",N(GL_Paste!$H1185)-N(GL_Paste!$G1185))</f>
        <v/>
      </c>
      <c r="B1188" s="43">
        <f>IF(GL_Paste!$B1185="","",DATE(YEAR(GL_Paste!$E1185),MONTH(GL_Paste!$E1185),1))</f>
        <v/>
      </c>
      <c r="C1188">
        <f>IF(GL_Paste!$B1185="","",IF(TRIM(GL_Paste!$M1185)&lt;&gt;"",TRIM(GL_Paste!$M1185),IFERROR(MID(GL_Paste!$I1185,FIND("[",GL_Paste!$I1185)+1,FIND("]",GL_Paste!$I1185)-FIND("[",GL_Paste!$I1185)-1),"")))</f>
        <v/>
      </c>
      <c r="D1188">
        <f>IF(GL_Paste!$B1185="","",IFERROR(INDEX(DeptName,MATCH($C1188,DeptTag,0)),"UNALLOCATED"))</f>
        <v/>
      </c>
      <c r="E1188">
        <f>IF(GL_Paste!$B1185="","",IFERROR(INDEX(AcctCat,MATCH(GL_Paste!$B1185&amp;"",AcctCode,0)),"UNKNOWN"))</f>
        <v/>
      </c>
      <c r="F1188">
        <f>IF(GL_Paste!$B1185="","",IFERROR(INDEX(AcctSub,MATCH(GL_Paste!$B1185&amp;"",AcctCode,0)),"UNKNOWN"))</f>
        <v/>
      </c>
    </row>
    <row r="1189">
      <c r="A1189" s="40">
        <f>IF(GL_Paste!$B1186="","",N(GL_Paste!$H1186)-N(GL_Paste!$G1186))</f>
        <v/>
      </c>
      <c r="B1189" s="43">
        <f>IF(GL_Paste!$B1186="","",DATE(YEAR(GL_Paste!$E1186),MONTH(GL_Paste!$E1186),1))</f>
        <v/>
      </c>
      <c r="C1189">
        <f>IF(GL_Paste!$B1186="","",IF(TRIM(GL_Paste!$M1186)&lt;&gt;"",TRIM(GL_Paste!$M1186),IFERROR(MID(GL_Paste!$I1186,FIND("[",GL_Paste!$I1186)+1,FIND("]",GL_Paste!$I1186)-FIND("[",GL_Paste!$I1186)-1),"")))</f>
        <v/>
      </c>
      <c r="D1189">
        <f>IF(GL_Paste!$B1186="","",IFERROR(INDEX(DeptName,MATCH($C1189,DeptTag,0)),"UNALLOCATED"))</f>
        <v/>
      </c>
      <c r="E1189">
        <f>IF(GL_Paste!$B1186="","",IFERROR(INDEX(AcctCat,MATCH(GL_Paste!$B1186&amp;"",AcctCode,0)),"UNKNOWN"))</f>
        <v/>
      </c>
      <c r="F1189">
        <f>IF(GL_Paste!$B1186="","",IFERROR(INDEX(AcctSub,MATCH(GL_Paste!$B1186&amp;"",AcctCode,0)),"UNKNOWN"))</f>
        <v/>
      </c>
    </row>
    <row r="1190">
      <c r="A1190" s="40">
        <f>IF(GL_Paste!$B1187="","",N(GL_Paste!$H1187)-N(GL_Paste!$G1187))</f>
        <v/>
      </c>
      <c r="B1190" s="43">
        <f>IF(GL_Paste!$B1187="","",DATE(YEAR(GL_Paste!$E1187),MONTH(GL_Paste!$E1187),1))</f>
        <v/>
      </c>
      <c r="C1190">
        <f>IF(GL_Paste!$B1187="","",IF(TRIM(GL_Paste!$M1187)&lt;&gt;"",TRIM(GL_Paste!$M1187),IFERROR(MID(GL_Paste!$I1187,FIND("[",GL_Paste!$I1187)+1,FIND("]",GL_Paste!$I1187)-FIND("[",GL_Paste!$I1187)-1),"")))</f>
        <v/>
      </c>
      <c r="D1190">
        <f>IF(GL_Paste!$B1187="","",IFERROR(INDEX(DeptName,MATCH($C1190,DeptTag,0)),"UNALLOCATED"))</f>
        <v/>
      </c>
      <c r="E1190">
        <f>IF(GL_Paste!$B1187="","",IFERROR(INDEX(AcctCat,MATCH(GL_Paste!$B1187&amp;"",AcctCode,0)),"UNKNOWN"))</f>
        <v/>
      </c>
      <c r="F1190">
        <f>IF(GL_Paste!$B1187="","",IFERROR(INDEX(AcctSub,MATCH(GL_Paste!$B1187&amp;"",AcctCode,0)),"UNKNOWN"))</f>
        <v/>
      </c>
    </row>
    <row r="1191">
      <c r="A1191" s="40">
        <f>IF(GL_Paste!$B1188="","",N(GL_Paste!$H1188)-N(GL_Paste!$G1188))</f>
        <v/>
      </c>
      <c r="B1191" s="43">
        <f>IF(GL_Paste!$B1188="","",DATE(YEAR(GL_Paste!$E1188),MONTH(GL_Paste!$E1188),1))</f>
        <v/>
      </c>
      <c r="C1191">
        <f>IF(GL_Paste!$B1188="","",IF(TRIM(GL_Paste!$M1188)&lt;&gt;"",TRIM(GL_Paste!$M1188),IFERROR(MID(GL_Paste!$I1188,FIND("[",GL_Paste!$I1188)+1,FIND("]",GL_Paste!$I1188)-FIND("[",GL_Paste!$I1188)-1),"")))</f>
        <v/>
      </c>
      <c r="D1191">
        <f>IF(GL_Paste!$B1188="","",IFERROR(INDEX(DeptName,MATCH($C1191,DeptTag,0)),"UNALLOCATED"))</f>
        <v/>
      </c>
      <c r="E1191">
        <f>IF(GL_Paste!$B1188="","",IFERROR(INDEX(AcctCat,MATCH(GL_Paste!$B1188&amp;"",AcctCode,0)),"UNKNOWN"))</f>
        <v/>
      </c>
      <c r="F1191">
        <f>IF(GL_Paste!$B1188="","",IFERROR(INDEX(AcctSub,MATCH(GL_Paste!$B1188&amp;"",AcctCode,0)),"UNKNOWN"))</f>
        <v/>
      </c>
    </row>
    <row r="1192">
      <c r="A1192" s="40">
        <f>IF(GL_Paste!$B1189="","",N(GL_Paste!$H1189)-N(GL_Paste!$G1189))</f>
        <v/>
      </c>
      <c r="B1192" s="43">
        <f>IF(GL_Paste!$B1189="","",DATE(YEAR(GL_Paste!$E1189),MONTH(GL_Paste!$E1189),1))</f>
        <v/>
      </c>
      <c r="C1192">
        <f>IF(GL_Paste!$B1189="","",IF(TRIM(GL_Paste!$M1189)&lt;&gt;"",TRIM(GL_Paste!$M1189),IFERROR(MID(GL_Paste!$I1189,FIND("[",GL_Paste!$I1189)+1,FIND("]",GL_Paste!$I1189)-FIND("[",GL_Paste!$I1189)-1),"")))</f>
        <v/>
      </c>
      <c r="D1192">
        <f>IF(GL_Paste!$B1189="","",IFERROR(INDEX(DeptName,MATCH($C1192,DeptTag,0)),"UNALLOCATED"))</f>
        <v/>
      </c>
      <c r="E1192">
        <f>IF(GL_Paste!$B1189="","",IFERROR(INDEX(AcctCat,MATCH(GL_Paste!$B1189&amp;"",AcctCode,0)),"UNKNOWN"))</f>
        <v/>
      </c>
      <c r="F1192">
        <f>IF(GL_Paste!$B1189="","",IFERROR(INDEX(AcctSub,MATCH(GL_Paste!$B1189&amp;"",AcctCode,0)),"UNKNOWN"))</f>
        <v/>
      </c>
    </row>
    <row r="1193">
      <c r="A1193" s="40">
        <f>IF(GL_Paste!$B1190="","",N(GL_Paste!$H1190)-N(GL_Paste!$G1190))</f>
        <v/>
      </c>
      <c r="B1193" s="43">
        <f>IF(GL_Paste!$B1190="","",DATE(YEAR(GL_Paste!$E1190),MONTH(GL_Paste!$E1190),1))</f>
        <v/>
      </c>
      <c r="C1193">
        <f>IF(GL_Paste!$B1190="","",IF(TRIM(GL_Paste!$M1190)&lt;&gt;"",TRIM(GL_Paste!$M1190),IFERROR(MID(GL_Paste!$I1190,FIND("[",GL_Paste!$I1190)+1,FIND("]",GL_Paste!$I1190)-FIND("[",GL_Paste!$I1190)-1),"")))</f>
        <v/>
      </c>
      <c r="D1193">
        <f>IF(GL_Paste!$B1190="","",IFERROR(INDEX(DeptName,MATCH($C1193,DeptTag,0)),"UNALLOCATED"))</f>
        <v/>
      </c>
      <c r="E1193">
        <f>IF(GL_Paste!$B1190="","",IFERROR(INDEX(AcctCat,MATCH(GL_Paste!$B1190&amp;"",AcctCode,0)),"UNKNOWN"))</f>
        <v/>
      </c>
      <c r="F1193">
        <f>IF(GL_Paste!$B1190="","",IFERROR(INDEX(AcctSub,MATCH(GL_Paste!$B1190&amp;"",AcctCode,0)),"UNKNOWN"))</f>
        <v/>
      </c>
    </row>
    <row r="1194">
      <c r="A1194" s="40">
        <f>IF(GL_Paste!$B1191="","",N(GL_Paste!$H1191)-N(GL_Paste!$G1191))</f>
        <v/>
      </c>
      <c r="B1194" s="43">
        <f>IF(GL_Paste!$B1191="","",DATE(YEAR(GL_Paste!$E1191),MONTH(GL_Paste!$E1191),1))</f>
        <v/>
      </c>
      <c r="C1194">
        <f>IF(GL_Paste!$B1191="","",IF(TRIM(GL_Paste!$M1191)&lt;&gt;"",TRIM(GL_Paste!$M1191),IFERROR(MID(GL_Paste!$I1191,FIND("[",GL_Paste!$I1191)+1,FIND("]",GL_Paste!$I1191)-FIND("[",GL_Paste!$I1191)-1),"")))</f>
        <v/>
      </c>
      <c r="D1194">
        <f>IF(GL_Paste!$B1191="","",IFERROR(INDEX(DeptName,MATCH($C1194,DeptTag,0)),"UNALLOCATED"))</f>
        <v/>
      </c>
      <c r="E1194">
        <f>IF(GL_Paste!$B1191="","",IFERROR(INDEX(AcctCat,MATCH(GL_Paste!$B1191&amp;"",AcctCode,0)),"UNKNOWN"))</f>
        <v/>
      </c>
      <c r="F1194">
        <f>IF(GL_Paste!$B1191="","",IFERROR(INDEX(AcctSub,MATCH(GL_Paste!$B1191&amp;"",AcctCode,0)),"UNKNOWN"))</f>
        <v/>
      </c>
    </row>
    <row r="1195">
      <c r="A1195" s="40">
        <f>IF(GL_Paste!$B1192="","",N(GL_Paste!$H1192)-N(GL_Paste!$G1192))</f>
        <v/>
      </c>
      <c r="B1195" s="43">
        <f>IF(GL_Paste!$B1192="","",DATE(YEAR(GL_Paste!$E1192),MONTH(GL_Paste!$E1192),1))</f>
        <v/>
      </c>
      <c r="C1195">
        <f>IF(GL_Paste!$B1192="","",IF(TRIM(GL_Paste!$M1192)&lt;&gt;"",TRIM(GL_Paste!$M1192),IFERROR(MID(GL_Paste!$I1192,FIND("[",GL_Paste!$I1192)+1,FIND("]",GL_Paste!$I1192)-FIND("[",GL_Paste!$I1192)-1),"")))</f>
        <v/>
      </c>
      <c r="D1195">
        <f>IF(GL_Paste!$B1192="","",IFERROR(INDEX(DeptName,MATCH($C1195,DeptTag,0)),"UNALLOCATED"))</f>
        <v/>
      </c>
      <c r="E1195">
        <f>IF(GL_Paste!$B1192="","",IFERROR(INDEX(AcctCat,MATCH(GL_Paste!$B1192&amp;"",AcctCode,0)),"UNKNOWN"))</f>
        <v/>
      </c>
      <c r="F1195">
        <f>IF(GL_Paste!$B1192="","",IFERROR(INDEX(AcctSub,MATCH(GL_Paste!$B1192&amp;"",AcctCode,0)),"UNKNOWN"))</f>
        <v/>
      </c>
    </row>
    <row r="1196">
      <c r="A1196" s="40">
        <f>IF(GL_Paste!$B1193="","",N(GL_Paste!$H1193)-N(GL_Paste!$G1193))</f>
        <v/>
      </c>
      <c r="B1196" s="43">
        <f>IF(GL_Paste!$B1193="","",DATE(YEAR(GL_Paste!$E1193),MONTH(GL_Paste!$E1193),1))</f>
        <v/>
      </c>
      <c r="C1196">
        <f>IF(GL_Paste!$B1193="","",IF(TRIM(GL_Paste!$M1193)&lt;&gt;"",TRIM(GL_Paste!$M1193),IFERROR(MID(GL_Paste!$I1193,FIND("[",GL_Paste!$I1193)+1,FIND("]",GL_Paste!$I1193)-FIND("[",GL_Paste!$I1193)-1),"")))</f>
        <v/>
      </c>
      <c r="D1196">
        <f>IF(GL_Paste!$B1193="","",IFERROR(INDEX(DeptName,MATCH($C1196,DeptTag,0)),"UNALLOCATED"))</f>
        <v/>
      </c>
      <c r="E1196">
        <f>IF(GL_Paste!$B1193="","",IFERROR(INDEX(AcctCat,MATCH(GL_Paste!$B1193&amp;"",AcctCode,0)),"UNKNOWN"))</f>
        <v/>
      </c>
      <c r="F1196">
        <f>IF(GL_Paste!$B1193="","",IFERROR(INDEX(AcctSub,MATCH(GL_Paste!$B1193&amp;"",AcctCode,0)),"UNKNOWN"))</f>
        <v/>
      </c>
    </row>
    <row r="1197">
      <c r="A1197" s="40">
        <f>IF(GL_Paste!$B1194="","",N(GL_Paste!$H1194)-N(GL_Paste!$G1194))</f>
        <v/>
      </c>
      <c r="B1197" s="43">
        <f>IF(GL_Paste!$B1194="","",DATE(YEAR(GL_Paste!$E1194),MONTH(GL_Paste!$E1194),1))</f>
        <v/>
      </c>
      <c r="C1197">
        <f>IF(GL_Paste!$B1194="","",IF(TRIM(GL_Paste!$M1194)&lt;&gt;"",TRIM(GL_Paste!$M1194),IFERROR(MID(GL_Paste!$I1194,FIND("[",GL_Paste!$I1194)+1,FIND("]",GL_Paste!$I1194)-FIND("[",GL_Paste!$I1194)-1),"")))</f>
        <v/>
      </c>
      <c r="D1197">
        <f>IF(GL_Paste!$B1194="","",IFERROR(INDEX(DeptName,MATCH($C1197,DeptTag,0)),"UNALLOCATED"))</f>
        <v/>
      </c>
      <c r="E1197">
        <f>IF(GL_Paste!$B1194="","",IFERROR(INDEX(AcctCat,MATCH(GL_Paste!$B1194&amp;"",AcctCode,0)),"UNKNOWN"))</f>
        <v/>
      </c>
      <c r="F1197">
        <f>IF(GL_Paste!$B1194="","",IFERROR(INDEX(AcctSub,MATCH(GL_Paste!$B1194&amp;"",AcctCode,0)),"UNKNOWN"))</f>
        <v/>
      </c>
    </row>
    <row r="1198">
      <c r="A1198" s="40">
        <f>IF(GL_Paste!$B1195="","",N(GL_Paste!$H1195)-N(GL_Paste!$G1195))</f>
        <v/>
      </c>
      <c r="B1198" s="43">
        <f>IF(GL_Paste!$B1195="","",DATE(YEAR(GL_Paste!$E1195),MONTH(GL_Paste!$E1195),1))</f>
        <v/>
      </c>
      <c r="C1198">
        <f>IF(GL_Paste!$B1195="","",IF(TRIM(GL_Paste!$M1195)&lt;&gt;"",TRIM(GL_Paste!$M1195),IFERROR(MID(GL_Paste!$I1195,FIND("[",GL_Paste!$I1195)+1,FIND("]",GL_Paste!$I1195)-FIND("[",GL_Paste!$I1195)-1),"")))</f>
        <v/>
      </c>
      <c r="D1198">
        <f>IF(GL_Paste!$B1195="","",IFERROR(INDEX(DeptName,MATCH($C1198,DeptTag,0)),"UNALLOCATED"))</f>
        <v/>
      </c>
      <c r="E1198">
        <f>IF(GL_Paste!$B1195="","",IFERROR(INDEX(AcctCat,MATCH(GL_Paste!$B1195&amp;"",AcctCode,0)),"UNKNOWN"))</f>
        <v/>
      </c>
      <c r="F1198">
        <f>IF(GL_Paste!$B1195="","",IFERROR(INDEX(AcctSub,MATCH(GL_Paste!$B1195&amp;"",AcctCode,0)),"UNKNOWN"))</f>
        <v/>
      </c>
    </row>
    <row r="1199">
      <c r="A1199" s="40">
        <f>IF(GL_Paste!$B1196="","",N(GL_Paste!$H1196)-N(GL_Paste!$G1196))</f>
        <v/>
      </c>
      <c r="B1199" s="43">
        <f>IF(GL_Paste!$B1196="","",DATE(YEAR(GL_Paste!$E1196),MONTH(GL_Paste!$E1196),1))</f>
        <v/>
      </c>
      <c r="C1199">
        <f>IF(GL_Paste!$B1196="","",IF(TRIM(GL_Paste!$M1196)&lt;&gt;"",TRIM(GL_Paste!$M1196),IFERROR(MID(GL_Paste!$I1196,FIND("[",GL_Paste!$I1196)+1,FIND("]",GL_Paste!$I1196)-FIND("[",GL_Paste!$I1196)-1),"")))</f>
        <v/>
      </c>
      <c r="D1199">
        <f>IF(GL_Paste!$B1196="","",IFERROR(INDEX(DeptName,MATCH($C1199,DeptTag,0)),"UNALLOCATED"))</f>
        <v/>
      </c>
      <c r="E1199">
        <f>IF(GL_Paste!$B1196="","",IFERROR(INDEX(AcctCat,MATCH(GL_Paste!$B1196&amp;"",AcctCode,0)),"UNKNOWN"))</f>
        <v/>
      </c>
      <c r="F1199">
        <f>IF(GL_Paste!$B1196="","",IFERROR(INDEX(AcctSub,MATCH(GL_Paste!$B1196&amp;"",AcctCode,0)),"UNKNOWN"))</f>
        <v/>
      </c>
    </row>
    <row r="1200">
      <c r="A1200" s="40">
        <f>IF(GL_Paste!$B1197="","",N(GL_Paste!$H1197)-N(GL_Paste!$G1197))</f>
        <v/>
      </c>
      <c r="B1200" s="43">
        <f>IF(GL_Paste!$B1197="","",DATE(YEAR(GL_Paste!$E1197),MONTH(GL_Paste!$E1197),1))</f>
        <v/>
      </c>
      <c r="C1200">
        <f>IF(GL_Paste!$B1197="","",IF(TRIM(GL_Paste!$M1197)&lt;&gt;"",TRIM(GL_Paste!$M1197),IFERROR(MID(GL_Paste!$I1197,FIND("[",GL_Paste!$I1197)+1,FIND("]",GL_Paste!$I1197)-FIND("[",GL_Paste!$I1197)-1),"")))</f>
        <v/>
      </c>
      <c r="D1200">
        <f>IF(GL_Paste!$B1197="","",IFERROR(INDEX(DeptName,MATCH($C1200,DeptTag,0)),"UNALLOCATED"))</f>
        <v/>
      </c>
      <c r="E1200">
        <f>IF(GL_Paste!$B1197="","",IFERROR(INDEX(AcctCat,MATCH(GL_Paste!$B1197&amp;"",AcctCode,0)),"UNKNOWN"))</f>
        <v/>
      </c>
      <c r="F1200">
        <f>IF(GL_Paste!$B1197="","",IFERROR(INDEX(AcctSub,MATCH(GL_Paste!$B1197&amp;"",AcctCode,0)),"UNKNOWN"))</f>
        <v/>
      </c>
    </row>
    <row r="1201">
      <c r="A1201" s="40">
        <f>IF(GL_Paste!$B1198="","",N(GL_Paste!$H1198)-N(GL_Paste!$G1198))</f>
        <v/>
      </c>
      <c r="B1201" s="43">
        <f>IF(GL_Paste!$B1198="","",DATE(YEAR(GL_Paste!$E1198),MONTH(GL_Paste!$E1198),1))</f>
        <v/>
      </c>
      <c r="C1201">
        <f>IF(GL_Paste!$B1198="","",IF(TRIM(GL_Paste!$M1198)&lt;&gt;"",TRIM(GL_Paste!$M1198),IFERROR(MID(GL_Paste!$I1198,FIND("[",GL_Paste!$I1198)+1,FIND("]",GL_Paste!$I1198)-FIND("[",GL_Paste!$I1198)-1),"")))</f>
        <v/>
      </c>
      <c r="D1201">
        <f>IF(GL_Paste!$B1198="","",IFERROR(INDEX(DeptName,MATCH($C1201,DeptTag,0)),"UNALLOCATED"))</f>
        <v/>
      </c>
      <c r="E1201">
        <f>IF(GL_Paste!$B1198="","",IFERROR(INDEX(AcctCat,MATCH(GL_Paste!$B1198&amp;"",AcctCode,0)),"UNKNOWN"))</f>
        <v/>
      </c>
      <c r="F1201">
        <f>IF(GL_Paste!$B1198="","",IFERROR(INDEX(AcctSub,MATCH(GL_Paste!$B1198&amp;"",AcctCode,0)),"UNKNOWN"))</f>
        <v/>
      </c>
    </row>
    <row r="1202">
      <c r="A1202" s="40">
        <f>IF(GL_Paste!$B1199="","",N(GL_Paste!$H1199)-N(GL_Paste!$G1199))</f>
        <v/>
      </c>
      <c r="B1202" s="43">
        <f>IF(GL_Paste!$B1199="","",DATE(YEAR(GL_Paste!$E1199),MONTH(GL_Paste!$E1199),1))</f>
        <v/>
      </c>
      <c r="C1202">
        <f>IF(GL_Paste!$B1199="","",IF(TRIM(GL_Paste!$M1199)&lt;&gt;"",TRIM(GL_Paste!$M1199),IFERROR(MID(GL_Paste!$I1199,FIND("[",GL_Paste!$I1199)+1,FIND("]",GL_Paste!$I1199)-FIND("[",GL_Paste!$I1199)-1),"")))</f>
        <v/>
      </c>
      <c r="D1202">
        <f>IF(GL_Paste!$B1199="","",IFERROR(INDEX(DeptName,MATCH($C1202,DeptTag,0)),"UNALLOCATED"))</f>
        <v/>
      </c>
      <c r="E1202">
        <f>IF(GL_Paste!$B1199="","",IFERROR(INDEX(AcctCat,MATCH(GL_Paste!$B1199&amp;"",AcctCode,0)),"UNKNOWN"))</f>
        <v/>
      </c>
      <c r="F1202">
        <f>IF(GL_Paste!$B1199="","",IFERROR(INDEX(AcctSub,MATCH(GL_Paste!$B1199&amp;"",AcctCode,0)),"UNKNOWN"))</f>
        <v/>
      </c>
    </row>
    <row r="1203">
      <c r="A1203" s="40">
        <f>IF(GL_Paste!$B1200="","",N(GL_Paste!$H1200)-N(GL_Paste!$G1200))</f>
        <v/>
      </c>
      <c r="B1203" s="43">
        <f>IF(GL_Paste!$B1200="","",DATE(YEAR(GL_Paste!$E1200),MONTH(GL_Paste!$E1200),1))</f>
        <v/>
      </c>
      <c r="C1203">
        <f>IF(GL_Paste!$B1200="","",IF(TRIM(GL_Paste!$M1200)&lt;&gt;"",TRIM(GL_Paste!$M1200),IFERROR(MID(GL_Paste!$I1200,FIND("[",GL_Paste!$I1200)+1,FIND("]",GL_Paste!$I1200)-FIND("[",GL_Paste!$I1200)-1),"")))</f>
        <v/>
      </c>
      <c r="D1203">
        <f>IF(GL_Paste!$B1200="","",IFERROR(INDEX(DeptName,MATCH($C1203,DeptTag,0)),"UNALLOCATED"))</f>
        <v/>
      </c>
      <c r="E1203">
        <f>IF(GL_Paste!$B1200="","",IFERROR(INDEX(AcctCat,MATCH(GL_Paste!$B1200&amp;"",AcctCode,0)),"UNKNOWN"))</f>
        <v/>
      </c>
      <c r="F1203">
        <f>IF(GL_Paste!$B1200="","",IFERROR(INDEX(AcctSub,MATCH(GL_Paste!$B1200&amp;"",AcctCode,0)),"UNKNOWN"))</f>
        <v/>
      </c>
    </row>
    <row r="1204">
      <c r="A1204" s="40">
        <f>IF(GL_Paste!$B1201="","",N(GL_Paste!$H1201)-N(GL_Paste!$G1201))</f>
        <v/>
      </c>
      <c r="B1204" s="43">
        <f>IF(GL_Paste!$B1201="","",DATE(YEAR(GL_Paste!$E1201),MONTH(GL_Paste!$E1201),1))</f>
        <v/>
      </c>
      <c r="C1204">
        <f>IF(GL_Paste!$B1201="","",IF(TRIM(GL_Paste!$M1201)&lt;&gt;"",TRIM(GL_Paste!$M1201),IFERROR(MID(GL_Paste!$I1201,FIND("[",GL_Paste!$I1201)+1,FIND("]",GL_Paste!$I1201)-FIND("[",GL_Paste!$I1201)-1),"")))</f>
        <v/>
      </c>
      <c r="D1204">
        <f>IF(GL_Paste!$B1201="","",IFERROR(INDEX(DeptName,MATCH($C1204,DeptTag,0)),"UNALLOCATED"))</f>
        <v/>
      </c>
      <c r="E1204">
        <f>IF(GL_Paste!$B1201="","",IFERROR(INDEX(AcctCat,MATCH(GL_Paste!$B1201&amp;"",AcctCode,0)),"UNKNOWN"))</f>
        <v/>
      </c>
      <c r="F1204">
        <f>IF(GL_Paste!$B1201="","",IFERROR(INDEX(AcctSub,MATCH(GL_Paste!$B1201&amp;"",AcctCode,0)),"UNKNOWN"))</f>
        <v/>
      </c>
    </row>
    <row r="1205">
      <c r="A1205" s="40">
        <f>IF(GL_Paste!$B1202="","",N(GL_Paste!$H1202)-N(GL_Paste!$G1202))</f>
        <v/>
      </c>
      <c r="B1205" s="43">
        <f>IF(GL_Paste!$B1202="","",DATE(YEAR(GL_Paste!$E1202),MONTH(GL_Paste!$E1202),1))</f>
        <v/>
      </c>
      <c r="C1205">
        <f>IF(GL_Paste!$B1202="","",IF(TRIM(GL_Paste!$M1202)&lt;&gt;"",TRIM(GL_Paste!$M1202),IFERROR(MID(GL_Paste!$I1202,FIND("[",GL_Paste!$I1202)+1,FIND("]",GL_Paste!$I1202)-FIND("[",GL_Paste!$I1202)-1),"")))</f>
        <v/>
      </c>
      <c r="D1205">
        <f>IF(GL_Paste!$B1202="","",IFERROR(INDEX(DeptName,MATCH($C1205,DeptTag,0)),"UNALLOCATED"))</f>
        <v/>
      </c>
      <c r="E1205">
        <f>IF(GL_Paste!$B1202="","",IFERROR(INDEX(AcctCat,MATCH(GL_Paste!$B1202&amp;"",AcctCode,0)),"UNKNOWN"))</f>
        <v/>
      </c>
      <c r="F1205">
        <f>IF(GL_Paste!$B1202="","",IFERROR(INDEX(AcctSub,MATCH(GL_Paste!$B1202&amp;"",AcctCode,0)),"UNKNOWN"))</f>
        <v/>
      </c>
    </row>
    <row r="1206">
      <c r="A1206" s="40">
        <f>IF(GL_Paste!$B1203="","",N(GL_Paste!$H1203)-N(GL_Paste!$G1203))</f>
        <v/>
      </c>
      <c r="B1206" s="43">
        <f>IF(GL_Paste!$B1203="","",DATE(YEAR(GL_Paste!$E1203),MONTH(GL_Paste!$E1203),1))</f>
        <v/>
      </c>
      <c r="C1206">
        <f>IF(GL_Paste!$B1203="","",IF(TRIM(GL_Paste!$M1203)&lt;&gt;"",TRIM(GL_Paste!$M1203),IFERROR(MID(GL_Paste!$I1203,FIND("[",GL_Paste!$I1203)+1,FIND("]",GL_Paste!$I1203)-FIND("[",GL_Paste!$I1203)-1),"")))</f>
        <v/>
      </c>
      <c r="D1206">
        <f>IF(GL_Paste!$B1203="","",IFERROR(INDEX(DeptName,MATCH($C1206,DeptTag,0)),"UNALLOCATED"))</f>
        <v/>
      </c>
      <c r="E1206">
        <f>IF(GL_Paste!$B1203="","",IFERROR(INDEX(AcctCat,MATCH(GL_Paste!$B1203&amp;"",AcctCode,0)),"UNKNOWN"))</f>
        <v/>
      </c>
      <c r="F1206">
        <f>IF(GL_Paste!$B1203="","",IFERROR(INDEX(AcctSub,MATCH(GL_Paste!$B1203&amp;"",AcctCode,0)),"UNKNOWN"))</f>
        <v/>
      </c>
    </row>
    <row r="1207">
      <c r="A1207" s="40">
        <f>IF(GL_Paste!$B1204="","",N(GL_Paste!$H1204)-N(GL_Paste!$G1204))</f>
        <v/>
      </c>
      <c r="B1207" s="43">
        <f>IF(GL_Paste!$B1204="","",DATE(YEAR(GL_Paste!$E1204),MONTH(GL_Paste!$E1204),1))</f>
        <v/>
      </c>
      <c r="C1207">
        <f>IF(GL_Paste!$B1204="","",IF(TRIM(GL_Paste!$M1204)&lt;&gt;"",TRIM(GL_Paste!$M1204),IFERROR(MID(GL_Paste!$I1204,FIND("[",GL_Paste!$I1204)+1,FIND("]",GL_Paste!$I1204)-FIND("[",GL_Paste!$I1204)-1),"")))</f>
        <v/>
      </c>
      <c r="D1207">
        <f>IF(GL_Paste!$B1204="","",IFERROR(INDEX(DeptName,MATCH($C1207,DeptTag,0)),"UNALLOCATED"))</f>
        <v/>
      </c>
      <c r="E1207">
        <f>IF(GL_Paste!$B1204="","",IFERROR(INDEX(AcctCat,MATCH(GL_Paste!$B1204&amp;"",AcctCode,0)),"UNKNOWN"))</f>
        <v/>
      </c>
      <c r="F1207">
        <f>IF(GL_Paste!$B1204="","",IFERROR(INDEX(AcctSub,MATCH(GL_Paste!$B1204&amp;"",AcctCode,0)),"UNKNOWN"))</f>
        <v/>
      </c>
    </row>
    <row r="1208">
      <c r="A1208" s="40">
        <f>IF(GL_Paste!$B1205="","",N(GL_Paste!$H1205)-N(GL_Paste!$G1205))</f>
        <v/>
      </c>
      <c r="B1208" s="43">
        <f>IF(GL_Paste!$B1205="","",DATE(YEAR(GL_Paste!$E1205),MONTH(GL_Paste!$E1205),1))</f>
        <v/>
      </c>
      <c r="C1208">
        <f>IF(GL_Paste!$B1205="","",IF(TRIM(GL_Paste!$M1205)&lt;&gt;"",TRIM(GL_Paste!$M1205),IFERROR(MID(GL_Paste!$I1205,FIND("[",GL_Paste!$I1205)+1,FIND("]",GL_Paste!$I1205)-FIND("[",GL_Paste!$I1205)-1),"")))</f>
        <v/>
      </c>
      <c r="D1208">
        <f>IF(GL_Paste!$B1205="","",IFERROR(INDEX(DeptName,MATCH($C1208,DeptTag,0)),"UNALLOCATED"))</f>
        <v/>
      </c>
      <c r="E1208">
        <f>IF(GL_Paste!$B1205="","",IFERROR(INDEX(AcctCat,MATCH(GL_Paste!$B1205&amp;"",AcctCode,0)),"UNKNOWN"))</f>
        <v/>
      </c>
      <c r="F1208">
        <f>IF(GL_Paste!$B1205="","",IFERROR(INDEX(AcctSub,MATCH(GL_Paste!$B1205&amp;"",AcctCode,0)),"UNKNOWN"))</f>
        <v/>
      </c>
    </row>
    <row r="1209">
      <c r="A1209" s="40">
        <f>IF(GL_Paste!$B1206="","",N(GL_Paste!$H1206)-N(GL_Paste!$G1206))</f>
        <v/>
      </c>
      <c r="B1209" s="43">
        <f>IF(GL_Paste!$B1206="","",DATE(YEAR(GL_Paste!$E1206),MONTH(GL_Paste!$E1206),1))</f>
        <v/>
      </c>
      <c r="C1209">
        <f>IF(GL_Paste!$B1206="","",IF(TRIM(GL_Paste!$M1206)&lt;&gt;"",TRIM(GL_Paste!$M1206),IFERROR(MID(GL_Paste!$I1206,FIND("[",GL_Paste!$I1206)+1,FIND("]",GL_Paste!$I1206)-FIND("[",GL_Paste!$I1206)-1),"")))</f>
        <v/>
      </c>
      <c r="D1209">
        <f>IF(GL_Paste!$B1206="","",IFERROR(INDEX(DeptName,MATCH($C1209,DeptTag,0)),"UNALLOCATED"))</f>
        <v/>
      </c>
      <c r="E1209">
        <f>IF(GL_Paste!$B1206="","",IFERROR(INDEX(AcctCat,MATCH(GL_Paste!$B1206&amp;"",AcctCode,0)),"UNKNOWN"))</f>
        <v/>
      </c>
      <c r="F1209">
        <f>IF(GL_Paste!$B1206="","",IFERROR(INDEX(AcctSub,MATCH(GL_Paste!$B1206&amp;"",AcctCode,0)),"UNKNOWN"))</f>
        <v/>
      </c>
    </row>
    <row r="1210">
      <c r="A1210" s="40">
        <f>IF(GL_Paste!$B1207="","",N(GL_Paste!$H1207)-N(GL_Paste!$G1207))</f>
        <v/>
      </c>
      <c r="B1210" s="43">
        <f>IF(GL_Paste!$B1207="","",DATE(YEAR(GL_Paste!$E1207),MONTH(GL_Paste!$E1207),1))</f>
        <v/>
      </c>
      <c r="C1210">
        <f>IF(GL_Paste!$B1207="","",IF(TRIM(GL_Paste!$M1207)&lt;&gt;"",TRIM(GL_Paste!$M1207),IFERROR(MID(GL_Paste!$I1207,FIND("[",GL_Paste!$I1207)+1,FIND("]",GL_Paste!$I1207)-FIND("[",GL_Paste!$I1207)-1),"")))</f>
        <v/>
      </c>
      <c r="D1210">
        <f>IF(GL_Paste!$B1207="","",IFERROR(INDEX(DeptName,MATCH($C1210,DeptTag,0)),"UNALLOCATED"))</f>
        <v/>
      </c>
      <c r="E1210">
        <f>IF(GL_Paste!$B1207="","",IFERROR(INDEX(AcctCat,MATCH(GL_Paste!$B1207&amp;"",AcctCode,0)),"UNKNOWN"))</f>
        <v/>
      </c>
      <c r="F1210">
        <f>IF(GL_Paste!$B1207="","",IFERROR(INDEX(AcctSub,MATCH(GL_Paste!$B1207&amp;"",AcctCode,0)),"UNKNOWN"))</f>
        <v/>
      </c>
    </row>
    <row r="1211">
      <c r="A1211" s="40">
        <f>IF(GL_Paste!$B1208="","",N(GL_Paste!$H1208)-N(GL_Paste!$G1208))</f>
        <v/>
      </c>
      <c r="B1211" s="43">
        <f>IF(GL_Paste!$B1208="","",DATE(YEAR(GL_Paste!$E1208),MONTH(GL_Paste!$E1208),1))</f>
        <v/>
      </c>
      <c r="C1211">
        <f>IF(GL_Paste!$B1208="","",IF(TRIM(GL_Paste!$M1208)&lt;&gt;"",TRIM(GL_Paste!$M1208),IFERROR(MID(GL_Paste!$I1208,FIND("[",GL_Paste!$I1208)+1,FIND("]",GL_Paste!$I1208)-FIND("[",GL_Paste!$I1208)-1),"")))</f>
        <v/>
      </c>
      <c r="D1211">
        <f>IF(GL_Paste!$B1208="","",IFERROR(INDEX(DeptName,MATCH($C1211,DeptTag,0)),"UNALLOCATED"))</f>
        <v/>
      </c>
      <c r="E1211">
        <f>IF(GL_Paste!$B1208="","",IFERROR(INDEX(AcctCat,MATCH(GL_Paste!$B1208&amp;"",AcctCode,0)),"UNKNOWN"))</f>
        <v/>
      </c>
      <c r="F1211">
        <f>IF(GL_Paste!$B1208="","",IFERROR(INDEX(AcctSub,MATCH(GL_Paste!$B1208&amp;"",AcctCode,0)),"UNKNOWN"))</f>
        <v/>
      </c>
    </row>
    <row r="1212">
      <c r="A1212" s="40">
        <f>IF(GL_Paste!$B1209="","",N(GL_Paste!$H1209)-N(GL_Paste!$G1209))</f>
        <v/>
      </c>
      <c r="B1212" s="43">
        <f>IF(GL_Paste!$B1209="","",DATE(YEAR(GL_Paste!$E1209),MONTH(GL_Paste!$E1209),1))</f>
        <v/>
      </c>
      <c r="C1212">
        <f>IF(GL_Paste!$B1209="","",IF(TRIM(GL_Paste!$M1209)&lt;&gt;"",TRIM(GL_Paste!$M1209),IFERROR(MID(GL_Paste!$I1209,FIND("[",GL_Paste!$I1209)+1,FIND("]",GL_Paste!$I1209)-FIND("[",GL_Paste!$I1209)-1),"")))</f>
        <v/>
      </c>
      <c r="D1212">
        <f>IF(GL_Paste!$B1209="","",IFERROR(INDEX(DeptName,MATCH($C1212,DeptTag,0)),"UNALLOCATED"))</f>
        <v/>
      </c>
      <c r="E1212">
        <f>IF(GL_Paste!$B1209="","",IFERROR(INDEX(AcctCat,MATCH(GL_Paste!$B1209&amp;"",AcctCode,0)),"UNKNOWN"))</f>
        <v/>
      </c>
      <c r="F1212">
        <f>IF(GL_Paste!$B1209="","",IFERROR(INDEX(AcctSub,MATCH(GL_Paste!$B1209&amp;"",AcctCode,0)),"UNKNOWN"))</f>
        <v/>
      </c>
    </row>
    <row r="1213">
      <c r="A1213" s="40">
        <f>IF(GL_Paste!$B1210="","",N(GL_Paste!$H1210)-N(GL_Paste!$G1210))</f>
        <v/>
      </c>
      <c r="B1213" s="43">
        <f>IF(GL_Paste!$B1210="","",DATE(YEAR(GL_Paste!$E1210),MONTH(GL_Paste!$E1210),1))</f>
        <v/>
      </c>
      <c r="C1213">
        <f>IF(GL_Paste!$B1210="","",IF(TRIM(GL_Paste!$M1210)&lt;&gt;"",TRIM(GL_Paste!$M1210),IFERROR(MID(GL_Paste!$I1210,FIND("[",GL_Paste!$I1210)+1,FIND("]",GL_Paste!$I1210)-FIND("[",GL_Paste!$I1210)-1),"")))</f>
        <v/>
      </c>
      <c r="D1213">
        <f>IF(GL_Paste!$B1210="","",IFERROR(INDEX(DeptName,MATCH($C1213,DeptTag,0)),"UNALLOCATED"))</f>
        <v/>
      </c>
      <c r="E1213">
        <f>IF(GL_Paste!$B1210="","",IFERROR(INDEX(AcctCat,MATCH(GL_Paste!$B1210&amp;"",AcctCode,0)),"UNKNOWN"))</f>
        <v/>
      </c>
      <c r="F1213">
        <f>IF(GL_Paste!$B1210="","",IFERROR(INDEX(AcctSub,MATCH(GL_Paste!$B1210&amp;"",AcctCode,0)),"UNKNOWN"))</f>
        <v/>
      </c>
    </row>
    <row r="1214">
      <c r="A1214" s="40">
        <f>IF(GL_Paste!$B1211="","",N(GL_Paste!$H1211)-N(GL_Paste!$G1211))</f>
        <v/>
      </c>
      <c r="B1214" s="43">
        <f>IF(GL_Paste!$B1211="","",DATE(YEAR(GL_Paste!$E1211),MONTH(GL_Paste!$E1211),1))</f>
        <v/>
      </c>
      <c r="C1214">
        <f>IF(GL_Paste!$B1211="","",IF(TRIM(GL_Paste!$M1211)&lt;&gt;"",TRIM(GL_Paste!$M1211),IFERROR(MID(GL_Paste!$I1211,FIND("[",GL_Paste!$I1211)+1,FIND("]",GL_Paste!$I1211)-FIND("[",GL_Paste!$I1211)-1),"")))</f>
        <v/>
      </c>
      <c r="D1214">
        <f>IF(GL_Paste!$B1211="","",IFERROR(INDEX(DeptName,MATCH($C1214,DeptTag,0)),"UNALLOCATED"))</f>
        <v/>
      </c>
      <c r="E1214">
        <f>IF(GL_Paste!$B1211="","",IFERROR(INDEX(AcctCat,MATCH(GL_Paste!$B1211&amp;"",AcctCode,0)),"UNKNOWN"))</f>
        <v/>
      </c>
      <c r="F1214">
        <f>IF(GL_Paste!$B1211="","",IFERROR(INDEX(AcctSub,MATCH(GL_Paste!$B1211&amp;"",AcctCode,0)),"UNKNOWN"))</f>
        <v/>
      </c>
    </row>
    <row r="1215">
      <c r="A1215" s="40">
        <f>IF(GL_Paste!$B1212="","",N(GL_Paste!$H1212)-N(GL_Paste!$G1212))</f>
        <v/>
      </c>
      <c r="B1215" s="43">
        <f>IF(GL_Paste!$B1212="","",DATE(YEAR(GL_Paste!$E1212),MONTH(GL_Paste!$E1212),1))</f>
        <v/>
      </c>
      <c r="C1215">
        <f>IF(GL_Paste!$B1212="","",IF(TRIM(GL_Paste!$M1212)&lt;&gt;"",TRIM(GL_Paste!$M1212),IFERROR(MID(GL_Paste!$I1212,FIND("[",GL_Paste!$I1212)+1,FIND("]",GL_Paste!$I1212)-FIND("[",GL_Paste!$I1212)-1),"")))</f>
        <v/>
      </c>
      <c r="D1215">
        <f>IF(GL_Paste!$B1212="","",IFERROR(INDEX(DeptName,MATCH($C1215,DeptTag,0)),"UNALLOCATED"))</f>
        <v/>
      </c>
      <c r="E1215">
        <f>IF(GL_Paste!$B1212="","",IFERROR(INDEX(AcctCat,MATCH(GL_Paste!$B1212&amp;"",AcctCode,0)),"UNKNOWN"))</f>
        <v/>
      </c>
      <c r="F1215">
        <f>IF(GL_Paste!$B1212="","",IFERROR(INDEX(AcctSub,MATCH(GL_Paste!$B1212&amp;"",AcctCode,0)),"UNKNOWN"))</f>
        <v/>
      </c>
    </row>
    <row r="1216">
      <c r="A1216" s="40">
        <f>IF(GL_Paste!$B1213="","",N(GL_Paste!$H1213)-N(GL_Paste!$G1213))</f>
        <v/>
      </c>
      <c r="B1216" s="43">
        <f>IF(GL_Paste!$B1213="","",DATE(YEAR(GL_Paste!$E1213),MONTH(GL_Paste!$E1213),1))</f>
        <v/>
      </c>
      <c r="C1216">
        <f>IF(GL_Paste!$B1213="","",IF(TRIM(GL_Paste!$M1213)&lt;&gt;"",TRIM(GL_Paste!$M1213),IFERROR(MID(GL_Paste!$I1213,FIND("[",GL_Paste!$I1213)+1,FIND("]",GL_Paste!$I1213)-FIND("[",GL_Paste!$I1213)-1),"")))</f>
        <v/>
      </c>
      <c r="D1216">
        <f>IF(GL_Paste!$B1213="","",IFERROR(INDEX(DeptName,MATCH($C1216,DeptTag,0)),"UNALLOCATED"))</f>
        <v/>
      </c>
      <c r="E1216">
        <f>IF(GL_Paste!$B1213="","",IFERROR(INDEX(AcctCat,MATCH(GL_Paste!$B1213&amp;"",AcctCode,0)),"UNKNOWN"))</f>
        <v/>
      </c>
      <c r="F1216">
        <f>IF(GL_Paste!$B1213="","",IFERROR(INDEX(AcctSub,MATCH(GL_Paste!$B1213&amp;"",AcctCode,0)),"UNKNOWN"))</f>
        <v/>
      </c>
    </row>
    <row r="1217">
      <c r="A1217" s="40">
        <f>IF(GL_Paste!$B1214="","",N(GL_Paste!$H1214)-N(GL_Paste!$G1214))</f>
        <v/>
      </c>
      <c r="B1217" s="43">
        <f>IF(GL_Paste!$B1214="","",DATE(YEAR(GL_Paste!$E1214),MONTH(GL_Paste!$E1214),1))</f>
        <v/>
      </c>
      <c r="C1217">
        <f>IF(GL_Paste!$B1214="","",IF(TRIM(GL_Paste!$M1214)&lt;&gt;"",TRIM(GL_Paste!$M1214),IFERROR(MID(GL_Paste!$I1214,FIND("[",GL_Paste!$I1214)+1,FIND("]",GL_Paste!$I1214)-FIND("[",GL_Paste!$I1214)-1),"")))</f>
        <v/>
      </c>
      <c r="D1217">
        <f>IF(GL_Paste!$B1214="","",IFERROR(INDEX(DeptName,MATCH($C1217,DeptTag,0)),"UNALLOCATED"))</f>
        <v/>
      </c>
      <c r="E1217">
        <f>IF(GL_Paste!$B1214="","",IFERROR(INDEX(AcctCat,MATCH(GL_Paste!$B1214&amp;"",AcctCode,0)),"UNKNOWN"))</f>
        <v/>
      </c>
      <c r="F1217">
        <f>IF(GL_Paste!$B1214="","",IFERROR(INDEX(AcctSub,MATCH(GL_Paste!$B1214&amp;"",AcctCode,0)),"UNKNOWN"))</f>
        <v/>
      </c>
    </row>
    <row r="1218">
      <c r="A1218" s="40">
        <f>IF(GL_Paste!$B1215="","",N(GL_Paste!$H1215)-N(GL_Paste!$G1215))</f>
        <v/>
      </c>
      <c r="B1218" s="43">
        <f>IF(GL_Paste!$B1215="","",DATE(YEAR(GL_Paste!$E1215),MONTH(GL_Paste!$E1215),1))</f>
        <v/>
      </c>
      <c r="C1218">
        <f>IF(GL_Paste!$B1215="","",IF(TRIM(GL_Paste!$M1215)&lt;&gt;"",TRIM(GL_Paste!$M1215),IFERROR(MID(GL_Paste!$I1215,FIND("[",GL_Paste!$I1215)+1,FIND("]",GL_Paste!$I1215)-FIND("[",GL_Paste!$I1215)-1),"")))</f>
        <v/>
      </c>
      <c r="D1218">
        <f>IF(GL_Paste!$B1215="","",IFERROR(INDEX(DeptName,MATCH($C1218,DeptTag,0)),"UNALLOCATED"))</f>
        <v/>
      </c>
      <c r="E1218">
        <f>IF(GL_Paste!$B1215="","",IFERROR(INDEX(AcctCat,MATCH(GL_Paste!$B1215&amp;"",AcctCode,0)),"UNKNOWN"))</f>
        <v/>
      </c>
      <c r="F1218">
        <f>IF(GL_Paste!$B1215="","",IFERROR(INDEX(AcctSub,MATCH(GL_Paste!$B1215&amp;"",AcctCode,0)),"UNKNOWN"))</f>
        <v/>
      </c>
    </row>
    <row r="1219">
      <c r="A1219" s="40">
        <f>IF(GL_Paste!$B1216="","",N(GL_Paste!$H1216)-N(GL_Paste!$G1216))</f>
        <v/>
      </c>
      <c r="B1219" s="43">
        <f>IF(GL_Paste!$B1216="","",DATE(YEAR(GL_Paste!$E1216),MONTH(GL_Paste!$E1216),1))</f>
        <v/>
      </c>
      <c r="C1219">
        <f>IF(GL_Paste!$B1216="","",IF(TRIM(GL_Paste!$M1216)&lt;&gt;"",TRIM(GL_Paste!$M1216),IFERROR(MID(GL_Paste!$I1216,FIND("[",GL_Paste!$I1216)+1,FIND("]",GL_Paste!$I1216)-FIND("[",GL_Paste!$I1216)-1),"")))</f>
        <v/>
      </c>
      <c r="D1219">
        <f>IF(GL_Paste!$B1216="","",IFERROR(INDEX(DeptName,MATCH($C1219,DeptTag,0)),"UNALLOCATED"))</f>
        <v/>
      </c>
      <c r="E1219">
        <f>IF(GL_Paste!$B1216="","",IFERROR(INDEX(AcctCat,MATCH(GL_Paste!$B1216&amp;"",AcctCode,0)),"UNKNOWN"))</f>
        <v/>
      </c>
      <c r="F1219">
        <f>IF(GL_Paste!$B1216="","",IFERROR(INDEX(AcctSub,MATCH(GL_Paste!$B1216&amp;"",AcctCode,0)),"UNKNOWN"))</f>
        <v/>
      </c>
    </row>
    <row r="1220">
      <c r="A1220" s="40">
        <f>IF(GL_Paste!$B1217="","",N(GL_Paste!$H1217)-N(GL_Paste!$G1217))</f>
        <v/>
      </c>
      <c r="B1220" s="43">
        <f>IF(GL_Paste!$B1217="","",DATE(YEAR(GL_Paste!$E1217),MONTH(GL_Paste!$E1217),1))</f>
        <v/>
      </c>
      <c r="C1220">
        <f>IF(GL_Paste!$B1217="","",IF(TRIM(GL_Paste!$M1217)&lt;&gt;"",TRIM(GL_Paste!$M1217),IFERROR(MID(GL_Paste!$I1217,FIND("[",GL_Paste!$I1217)+1,FIND("]",GL_Paste!$I1217)-FIND("[",GL_Paste!$I1217)-1),"")))</f>
        <v/>
      </c>
      <c r="D1220">
        <f>IF(GL_Paste!$B1217="","",IFERROR(INDEX(DeptName,MATCH($C1220,DeptTag,0)),"UNALLOCATED"))</f>
        <v/>
      </c>
      <c r="E1220">
        <f>IF(GL_Paste!$B1217="","",IFERROR(INDEX(AcctCat,MATCH(GL_Paste!$B1217&amp;"",AcctCode,0)),"UNKNOWN"))</f>
        <v/>
      </c>
      <c r="F1220">
        <f>IF(GL_Paste!$B1217="","",IFERROR(INDEX(AcctSub,MATCH(GL_Paste!$B1217&amp;"",AcctCode,0)),"UNKNOWN"))</f>
        <v/>
      </c>
    </row>
    <row r="1221">
      <c r="A1221" s="40">
        <f>IF(GL_Paste!$B1218="","",N(GL_Paste!$H1218)-N(GL_Paste!$G1218))</f>
        <v/>
      </c>
      <c r="B1221" s="43">
        <f>IF(GL_Paste!$B1218="","",DATE(YEAR(GL_Paste!$E1218),MONTH(GL_Paste!$E1218),1))</f>
        <v/>
      </c>
      <c r="C1221">
        <f>IF(GL_Paste!$B1218="","",IF(TRIM(GL_Paste!$M1218)&lt;&gt;"",TRIM(GL_Paste!$M1218),IFERROR(MID(GL_Paste!$I1218,FIND("[",GL_Paste!$I1218)+1,FIND("]",GL_Paste!$I1218)-FIND("[",GL_Paste!$I1218)-1),"")))</f>
        <v/>
      </c>
      <c r="D1221">
        <f>IF(GL_Paste!$B1218="","",IFERROR(INDEX(DeptName,MATCH($C1221,DeptTag,0)),"UNALLOCATED"))</f>
        <v/>
      </c>
      <c r="E1221">
        <f>IF(GL_Paste!$B1218="","",IFERROR(INDEX(AcctCat,MATCH(GL_Paste!$B1218&amp;"",AcctCode,0)),"UNKNOWN"))</f>
        <v/>
      </c>
      <c r="F1221">
        <f>IF(GL_Paste!$B1218="","",IFERROR(INDEX(AcctSub,MATCH(GL_Paste!$B1218&amp;"",AcctCode,0)),"UNKNOWN"))</f>
        <v/>
      </c>
    </row>
    <row r="1222">
      <c r="A1222" s="40">
        <f>IF(GL_Paste!$B1219="","",N(GL_Paste!$H1219)-N(GL_Paste!$G1219))</f>
        <v/>
      </c>
      <c r="B1222" s="43">
        <f>IF(GL_Paste!$B1219="","",DATE(YEAR(GL_Paste!$E1219),MONTH(GL_Paste!$E1219),1))</f>
        <v/>
      </c>
      <c r="C1222">
        <f>IF(GL_Paste!$B1219="","",IF(TRIM(GL_Paste!$M1219)&lt;&gt;"",TRIM(GL_Paste!$M1219),IFERROR(MID(GL_Paste!$I1219,FIND("[",GL_Paste!$I1219)+1,FIND("]",GL_Paste!$I1219)-FIND("[",GL_Paste!$I1219)-1),"")))</f>
        <v/>
      </c>
      <c r="D1222">
        <f>IF(GL_Paste!$B1219="","",IFERROR(INDEX(DeptName,MATCH($C1222,DeptTag,0)),"UNALLOCATED"))</f>
        <v/>
      </c>
      <c r="E1222">
        <f>IF(GL_Paste!$B1219="","",IFERROR(INDEX(AcctCat,MATCH(GL_Paste!$B1219&amp;"",AcctCode,0)),"UNKNOWN"))</f>
        <v/>
      </c>
      <c r="F1222">
        <f>IF(GL_Paste!$B1219="","",IFERROR(INDEX(AcctSub,MATCH(GL_Paste!$B1219&amp;"",AcctCode,0)),"UNKNOWN"))</f>
        <v/>
      </c>
    </row>
    <row r="1223">
      <c r="A1223" s="40">
        <f>IF(GL_Paste!$B1220="","",N(GL_Paste!$H1220)-N(GL_Paste!$G1220))</f>
        <v/>
      </c>
      <c r="B1223" s="43">
        <f>IF(GL_Paste!$B1220="","",DATE(YEAR(GL_Paste!$E1220),MONTH(GL_Paste!$E1220),1))</f>
        <v/>
      </c>
      <c r="C1223">
        <f>IF(GL_Paste!$B1220="","",IF(TRIM(GL_Paste!$M1220)&lt;&gt;"",TRIM(GL_Paste!$M1220),IFERROR(MID(GL_Paste!$I1220,FIND("[",GL_Paste!$I1220)+1,FIND("]",GL_Paste!$I1220)-FIND("[",GL_Paste!$I1220)-1),"")))</f>
        <v/>
      </c>
      <c r="D1223">
        <f>IF(GL_Paste!$B1220="","",IFERROR(INDEX(DeptName,MATCH($C1223,DeptTag,0)),"UNALLOCATED"))</f>
        <v/>
      </c>
      <c r="E1223">
        <f>IF(GL_Paste!$B1220="","",IFERROR(INDEX(AcctCat,MATCH(GL_Paste!$B1220&amp;"",AcctCode,0)),"UNKNOWN"))</f>
        <v/>
      </c>
      <c r="F1223">
        <f>IF(GL_Paste!$B1220="","",IFERROR(INDEX(AcctSub,MATCH(GL_Paste!$B1220&amp;"",AcctCode,0)),"UNKNOWN"))</f>
        <v/>
      </c>
    </row>
    <row r="1224">
      <c r="A1224" s="40">
        <f>IF(GL_Paste!$B1221="","",N(GL_Paste!$H1221)-N(GL_Paste!$G1221))</f>
        <v/>
      </c>
      <c r="B1224" s="43">
        <f>IF(GL_Paste!$B1221="","",DATE(YEAR(GL_Paste!$E1221),MONTH(GL_Paste!$E1221),1))</f>
        <v/>
      </c>
      <c r="C1224">
        <f>IF(GL_Paste!$B1221="","",IF(TRIM(GL_Paste!$M1221)&lt;&gt;"",TRIM(GL_Paste!$M1221),IFERROR(MID(GL_Paste!$I1221,FIND("[",GL_Paste!$I1221)+1,FIND("]",GL_Paste!$I1221)-FIND("[",GL_Paste!$I1221)-1),"")))</f>
        <v/>
      </c>
      <c r="D1224">
        <f>IF(GL_Paste!$B1221="","",IFERROR(INDEX(DeptName,MATCH($C1224,DeptTag,0)),"UNALLOCATED"))</f>
        <v/>
      </c>
      <c r="E1224">
        <f>IF(GL_Paste!$B1221="","",IFERROR(INDEX(AcctCat,MATCH(GL_Paste!$B1221&amp;"",AcctCode,0)),"UNKNOWN"))</f>
        <v/>
      </c>
      <c r="F1224">
        <f>IF(GL_Paste!$B1221="","",IFERROR(INDEX(AcctSub,MATCH(GL_Paste!$B1221&amp;"",AcctCode,0)),"UNKNOWN"))</f>
        <v/>
      </c>
    </row>
    <row r="1225">
      <c r="A1225" s="40">
        <f>IF(GL_Paste!$B1222="","",N(GL_Paste!$H1222)-N(GL_Paste!$G1222))</f>
        <v/>
      </c>
      <c r="B1225" s="43">
        <f>IF(GL_Paste!$B1222="","",DATE(YEAR(GL_Paste!$E1222),MONTH(GL_Paste!$E1222),1))</f>
        <v/>
      </c>
      <c r="C1225">
        <f>IF(GL_Paste!$B1222="","",IF(TRIM(GL_Paste!$M1222)&lt;&gt;"",TRIM(GL_Paste!$M1222),IFERROR(MID(GL_Paste!$I1222,FIND("[",GL_Paste!$I1222)+1,FIND("]",GL_Paste!$I1222)-FIND("[",GL_Paste!$I1222)-1),"")))</f>
        <v/>
      </c>
      <c r="D1225">
        <f>IF(GL_Paste!$B1222="","",IFERROR(INDEX(DeptName,MATCH($C1225,DeptTag,0)),"UNALLOCATED"))</f>
        <v/>
      </c>
      <c r="E1225">
        <f>IF(GL_Paste!$B1222="","",IFERROR(INDEX(AcctCat,MATCH(GL_Paste!$B1222&amp;"",AcctCode,0)),"UNKNOWN"))</f>
        <v/>
      </c>
      <c r="F1225">
        <f>IF(GL_Paste!$B1222="","",IFERROR(INDEX(AcctSub,MATCH(GL_Paste!$B1222&amp;"",AcctCode,0)),"UNKNOWN"))</f>
        <v/>
      </c>
    </row>
    <row r="1226">
      <c r="A1226" s="40">
        <f>IF(GL_Paste!$B1223="","",N(GL_Paste!$H1223)-N(GL_Paste!$G1223))</f>
        <v/>
      </c>
      <c r="B1226" s="43">
        <f>IF(GL_Paste!$B1223="","",DATE(YEAR(GL_Paste!$E1223),MONTH(GL_Paste!$E1223),1))</f>
        <v/>
      </c>
      <c r="C1226">
        <f>IF(GL_Paste!$B1223="","",IF(TRIM(GL_Paste!$M1223)&lt;&gt;"",TRIM(GL_Paste!$M1223),IFERROR(MID(GL_Paste!$I1223,FIND("[",GL_Paste!$I1223)+1,FIND("]",GL_Paste!$I1223)-FIND("[",GL_Paste!$I1223)-1),"")))</f>
        <v/>
      </c>
      <c r="D1226">
        <f>IF(GL_Paste!$B1223="","",IFERROR(INDEX(DeptName,MATCH($C1226,DeptTag,0)),"UNALLOCATED"))</f>
        <v/>
      </c>
      <c r="E1226">
        <f>IF(GL_Paste!$B1223="","",IFERROR(INDEX(AcctCat,MATCH(GL_Paste!$B1223&amp;"",AcctCode,0)),"UNKNOWN"))</f>
        <v/>
      </c>
      <c r="F1226">
        <f>IF(GL_Paste!$B1223="","",IFERROR(INDEX(AcctSub,MATCH(GL_Paste!$B1223&amp;"",AcctCode,0)),"UNKNOWN"))</f>
        <v/>
      </c>
    </row>
    <row r="1227">
      <c r="A1227" s="40">
        <f>IF(GL_Paste!$B1224="","",N(GL_Paste!$H1224)-N(GL_Paste!$G1224))</f>
        <v/>
      </c>
      <c r="B1227" s="43">
        <f>IF(GL_Paste!$B1224="","",DATE(YEAR(GL_Paste!$E1224),MONTH(GL_Paste!$E1224),1))</f>
        <v/>
      </c>
      <c r="C1227">
        <f>IF(GL_Paste!$B1224="","",IF(TRIM(GL_Paste!$M1224)&lt;&gt;"",TRIM(GL_Paste!$M1224),IFERROR(MID(GL_Paste!$I1224,FIND("[",GL_Paste!$I1224)+1,FIND("]",GL_Paste!$I1224)-FIND("[",GL_Paste!$I1224)-1),"")))</f>
        <v/>
      </c>
      <c r="D1227">
        <f>IF(GL_Paste!$B1224="","",IFERROR(INDEX(DeptName,MATCH($C1227,DeptTag,0)),"UNALLOCATED"))</f>
        <v/>
      </c>
      <c r="E1227">
        <f>IF(GL_Paste!$B1224="","",IFERROR(INDEX(AcctCat,MATCH(GL_Paste!$B1224&amp;"",AcctCode,0)),"UNKNOWN"))</f>
        <v/>
      </c>
      <c r="F1227">
        <f>IF(GL_Paste!$B1224="","",IFERROR(INDEX(AcctSub,MATCH(GL_Paste!$B1224&amp;"",AcctCode,0)),"UNKNOWN"))</f>
        <v/>
      </c>
    </row>
    <row r="1228">
      <c r="A1228" s="40">
        <f>IF(GL_Paste!$B1225="","",N(GL_Paste!$H1225)-N(GL_Paste!$G1225))</f>
        <v/>
      </c>
      <c r="B1228" s="43">
        <f>IF(GL_Paste!$B1225="","",DATE(YEAR(GL_Paste!$E1225),MONTH(GL_Paste!$E1225),1))</f>
        <v/>
      </c>
      <c r="C1228">
        <f>IF(GL_Paste!$B1225="","",IF(TRIM(GL_Paste!$M1225)&lt;&gt;"",TRIM(GL_Paste!$M1225),IFERROR(MID(GL_Paste!$I1225,FIND("[",GL_Paste!$I1225)+1,FIND("]",GL_Paste!$I1225)-FIND("[",GL_Paste!$I1225)-1),"")))</f>
        <v/>
      </c>
      <c r="D1228">
        <f>IF(GL_Paste!$B1225="","",IFERROR(INDEX(DeptName,MATCH($C1228,DeptTag,0)),"UNALLOCATED"))</f>
        <v/>
      </c>
      <c r="E1228">
        <f>IF(GL_Paste!$B1225="","",IFERROR(INDEX(AcctCat,MATCH(GL_Paste!$B1225&amp;"",AcctCode,0)),"UNKNOWN"))</f>
        <v/>
      </c>
      <c r="F1228">
        <f>IF(GL_Paste!$B1225="","",IFERROR(INDEX(AcctSub,MATCH(GL_Paste!$B1225&amp;"",AcctCode,0)),"UNKNOWN"))</f>
        <v/>
      </c>
    </row>
    <row r="1229">
      <c r="A1229" s="40">
        <f>IF(GL_Paste!$B1226="","",N(GL_Paste!$H1226)-N(GL_Paste!$G1226))</f>
        <v/>
      </c>
      <c r="B1229" s="43">
        <f>IF(GL_Paste!$B1226="","",DATE(YEAR(GL_Paste!$E1226),MONTH(GL_Paste!$E1226),1))</f>
        <v/>
      </c>
      <c r="C1229">
        <f>IF(GL_Paste!$B1226="","",IF(TRIM(GL_Paste!$M1226)&lt;&gt;"",TRIM(GL_Paste!$M1226),IFERROR(MID(GL_Paste!$I1226,FIND("[",GL_Paste!$I1226)+1,FIND("]",GL_Paste!$I1226)-FIND("[",GL_Paste!$I1226)-1),"")))</f>
        <v/>
      </c>
      <c r="D1229">
        <f>IF(GL_Paste!$B1226="","",IFERROR(INDEX(DeptName,MATCH($C1229,DeptTag,0)),"UNALLOCATED"))</f>
        <v/>
      </c>
      <c r="E1229">
        <f>IF(GL_Paste!$B1226="","",IFERROR(INDEX(AcctCat,MATCH(GL_Paste!$B1226&amp;"",AcctCode,0)),"UNKNOWN"))</f>
        <v/>
      </c>
      <c r="F1229">
        <f>IF(GL_Paste!$B1226="","",IFERROR(INDEX(AcctSub,MATCH(GL_Paste!$B1226&amp;"",AcctCode,0)),"UNKNOWN"))</f>
        <v/>
      </c>
    </row>
    <row r="1230">
      <c r="A1230" s="40">
        <f>IF(GL_Paste!$B1227="","",N(GL_Paste!$H1227)-N(GL_Paste!$G1227))</f>
        <v/>
      </c>
      <c r="B1230" s="43">
        <f>IF(GL_Paste!$B1227="","",DATE(YEAR(GL_Paste!$E1227),MONTH(GL_Paste!$E1227),1))</f>
        <v/>
      </c>
      <c r="C1230">
        <f>IF(GL_Paste!$B1227="","",IF(TRIM(GL_Paste!$M1227)&lt;&gt;"",TRIM(GL_Paste!$M1227),IFERROR(MID(GL_Paste!$I1227,FIND("[",GL_Paste!$I1227)+1,FIND("]",GL_Paste!$I1227)-FIND("[",GL_Paste!$I1227)-1),"")))</f>
        <v/>
      </c>
      <c r="D1230">
        <f>IF(GL_Paste!$B1227="","",IFERROR(INDEX(DeptName,MATCH($C1230,DeptTag,0)),"UNALLOCATED"))</f>
        <v/>
      </c>
      <c r="E1230">
        <f>IF(GL_Paste!$B1227="","",IFERROR(INDEX(AcctCat,MATCH(GL_Paste!$B1227&amp;"",AcctCode,0)),"UNKNOWN"))</f>
        <v/>
      </c>
      <c r="F1230">
        <f>IF(GL_Paste!$B1227="","",IFERROR(INDEX(AcctSub,MATCH(GL_Paste!$B1227&amp;"",AcctCode,0)),"UNKNOWN"))</f>
        <v/>
      </c>
    </row>
    <row r="1231">
      <c r="A1231" s="40">
        <f>IF(GL_Paste!$B1228="","",N(GL_Paste!$H1228)-N(GL_Paste!$G1228))</f>
        <v/>
      </c>
      <c r="B1231" s="43">
        <f>IF(GL_Paste!$B1228="","",DATE(YEAR(GL_Paste!$E1228),MONTH(GL_Paste!$E1228),1))</f>
        <v/>
      </c>
      <c r="C1231">
        <f>IF(GL_Paste!$B1228="","",IF(TRIM(GL_Paste!$M1228)&lt;&gt;"",TRIM(GL_Paste!$M1228),IFERROR(MID(GL_Paste!$I1228,FIND("[",GL_Paste!$I1228)+1,FIND("]",GL_Paste!$I1228)-FIND("[",GL_Paste!$I1228)-1),"")))</f>
        <v/>
      </c>
      <c r="D1231">
        <f>IF(GL_Paste!$B1228="","",IFERROR(INDEX(DeptName,MATCH($C1231,DeptTag,0)),"UNALLOCATED"))</f>
        <v/>
      </c>
      <c r="E1231">
        <f>IF(GL_Paste!$B1228="","",IFERROR(INDEX(AcctCat,MATCH(GL_Paste!$B1228&amp;"",AcctCode,0)),"UNKNOWN"))</f>
        <v/>
      </c>
      <c r="F1231">
        <f>IF(GL_Paste!$B1228="","",IFERROR(INDEX(AcctSub,MATCH(GL_Paste!$B1228&amp;"",AcctCode,0)),"UNKNOWN"))</f>
        <v/>
      </c>
    </row>
    <row r="1232">
      <c r="A1232" s="40">
        <f>IF(GL_Paste!$B1229="","",N(GL_Paste!$H1229)-N(GL_Paste!$G1229))</f>
        <v/>
      </c>
      <c r="B1232" s="43">
        <f>IF(GL_Paste!$B1229="","",DATE(YEAR(GL_Paste!$E1229),MONTH(GL_Paste!$E1229),1))</f>
        <v/>
      </c>
      <c r="C1232">
        <f>IF(GL_Paste!$B1229="","",IF(TRIM(GL_Paste!$M1229)&lt;&gt;"",TRIM(GL_Paste!$M1229),IFERROR(MID(GL_Paste!$I1229,FIND("[",GL_Paste!$I1229)+1,FIND("]",GL_Paste!$I1229)-FIND("[",GL_Paste!$I1229)-1),"")))</f>
        <v/>
      </c>
      <c r="D1232">
        <f>IF(GL_Paste!$B1229="","",IFERROR(INDEX(DeptName,MATCH($C1232,DeptTag,0)),"UNALLOCATED"))</f>
        <v/>
      </c>
      <c r="E1232">
        <f>IF(GL_Paste!$B1229="","",IFERROR(INDEX(AcctCat,MATCH(GL_Paste!$B1229&amp;"",AcctCode,0)),"UNKNOWN"))</f>
        <v/>
      </c>
      <c r="F1232">
        <f>IF(GL_Paste!$B1229="","",IFERROR(INDEX(AcctSub,MATCH(GL_Paste!$B1229&amp;"",AcctCode,0)),"UNKNOWN"))</f>
        <v/>
      </c>
    </row>
    <row r="1233">
      <c r="A1233" s="40">
        <f>IF(GL_Paste!$B1230="","",N(GL_Paste!$H1230)-N(GL_Paste!$G1230))</f>
        <v/>
      </c>
      <c r="B1233" s="43">
        <f>IF(GL_Paste!$B1230="","",DATE(YEAR(GL_Paste!$E1230),MONTH(GL_Paste!$E1230),1))</f>
        <v/>
      </c>
      <c r="C1233">
        <f>IF(GL_Paste!$B1230="","",IF(TRIM(GL_Paste!$M1230)&lt;&gt;"",TRIM(GL_Paste!$M1230),IFERROR(MID(GL_Paste!$I1230,FIND("[",GL_Paste!$I1230)+1,FIND("]",GL_Paste!$I1230)-FIND("[",GL_Paste!$I1230)-1),"")))</f>
        <v/>
      </c>
      <c r="D1233">
        <f>IF(GL_Paste!$B1230="","",IFERROR(INDEX(DeptName,MATCH($C1233,DeptTag,0)),"UNALLOCATED"))</f>
        <v/>
      </c>
      <c r="E1233">
        <f>IF(GL_Paste!$B1230="","",IFERROR(INDEX(AcctCat,MATCH(GL_Paste!$B1230&amp;"",AcctCode,0)),"UNKNOWN"))</f>
        <v/>
      </c>
      <c r="F1233">
        <f>IF(GL_Paste!$B1230="","",IFERROR(INDEX(AcctSub,MATCH(GL_Paste!$B1230&amp;"",AcctCode,0)),"UNKNOWN"))</f>
        <v/>
      </c>
    </row>
    <row r="1234">
      <c r="A1234" s="40">
        <f>IF(GL_Paste!$B1231="","",N(GL_Paste!$H1231)-N(GL_Paste!$G1231))</f>
        <v/>
      </c>
      <c r="B1234" s="43">
        <f>IF(GL_Paste!$B1231="","",DATE(YEAR(GL_Paste!$E1231),MONTH(GL_Paste!$E1231),1))</f>
        <v/>
      </c>
      <c r="C1234">
        <f>IF(GL_Paste!$B1231="","",IF(TRIM(GL_Paste!$M1231)&lt;&gt;"",TRIM(GL_Paste!$M1231),IFERROR(MID(GL_Paste!$I1231,FIND("[",GL_Paste!$I1231)+1,FIND("]",GL_Paste!$I1231)-FIND("[",GL_Paste!$I1231)-1),"")))</f>
        <v/>
      </c>
      <c r="D1234">
        <f>IF(GL_Paste!$B1231="","",IFERROR(INDEX(DeptName,MATCH($C1234,DeptTag,0)),"UNALLOCATED"))</f>
        <v/>
      </c>
      <c r="E1234">
        <f>IF(GL_Paste!$B1231="","",IFERROR(INDEX(AcctCat,MATCH(GL_Paste!$B1231&amp;"",AcctCode,0)),"UNKNOWN"))</f>
        <v/>
      </c>
      <c r="F1234">
        <f>IF(GL_Paste!$B1231="","",IFERROR(INDEX(AcctSub,MATCH(GL_Paste!$B1231&amp;"",AcctCode,0)),"UNKNOWN"))</f>
        <v/>
      </c>
    </row>
    <row r="1235">
      <c r="A1235" s="40">
        <f>IF(GL_Paste!$B1232="","",N(GL_Paste!$H1232)-N(GL_Paste!$G1232))</f>
        <v/>
      </c>
      <c r="B1235" s="43">
        <f>IF(GL_Paste!$B1232="","",DATE(YEAR(GL_Paste!$E1232),MONTH(GL_Paste!$E1232),1))</f>
        <v/>
      </c>
      <c r="C1235">
        <f>IF(GL_Paste!$B1232="","",IF(TRIM(GL_Paste!$M1232)&lt;&gt;"",TRIM(GL_Paste!$M1232),IFERROR(MID(GL_Paste!$I1232,FIND("[",GL_Paste!$I1232)+1,FIND("]",GL_Paste!$I1232)-FIND("[",GL_Paste!$I1232)-1),"")))</f>
        <v/>
      </c>
      <c r="D1235">
        <f>IF(GL_Paste!$B1232="","",IFERROR(INDEX(DeptName,MATCH($C1235,DeptTag,0)),"UNALLOCATED"))</f>
        <v/>
      </c>
      <c r="E1235">
        <f>IF(GL_Paste!$B1232="","",IFERROR(INDEX(AcctCat,MATCH(GL_Paste!$B1232&amp;"",AcctCode,0)),"UNKNOWN"))</f>
        <v/>
      </c>
      <c r="F1235">
        <f>IF(GL_Paste!$B1232="","",IFERROR(INDEX(AcctSub,MATCH(GL_Paste!$B1232&amp;"",AcctCode,0)),"UNKNOWN"))</f>
        <v/>
      </c>
    </row>
    <row r="1236">
      <c r="A1236" s="40">
        <f>IF(GL_Paste!$B1233="","",N(GL_Paste!$H1233)-N(GL_Paste!$G1233))</f>
        <v/>
      </c>
      <c r="B1236" s="43">
        <f>IF(GL_Paste!$B1233="","",DATE(YEAR(GL_Paste!$E1233),MONTH(GL_Paste!$E1233),1))</f>
        <v/>
      </c>
      <c r="C1236">
        <f>IF(GL_Paste!$B1233="","",IF(TRIM(GL_Paste!$M1233)&lt;&gt;"",TRIM(GL_Paste!$M1233),IFERROR(MID(GL_Paste!$I1233,FIND("[",GL_Paste!$I1233)+1,FIND("]",GL_Paste!$I1233)-FIND("[",GL_Paste!$I1233)-1),"")))</f>
        <v/>
      </c>
      <c r="D1236">
        <f>IF(GL_Paste!$B1233="","",IFERROR(INDEX(DeptName,MATCH($C1236,DeptTag,0)),"UNALLOCATED"))</f>
        <v/>
      </c>
      <c r="E1236">
        <f>IF(GL_Paste!$B1233="","",IFERROR(INDEX(AcctCat,MATCH(GL_Paste!$B1233&amp;"",AcctCode,0)),"UNKNOWN"))</f>
        <v/>
      </c>
      <c r="F1236">
        <f>IF(GL_Paste!$B1233="","",IFERROR(INDEX(AcctSub,MATCH(GL_Paste!$B1233&amp;"",AcctCode,0)),"UNKNOWN"))</f>
        <v/>
      </c>
    </row>
    <row r="1237">
      <c r="A1237" s="40">
        <f>IF(GL_Paste!$B1234="","",N(GL_Paste!$H1234)-N(GL_Paste!$G1234))</f>
        <v/>
      </c>
      <c r="B1237" s="43">
        <f>IF(GL_Paste!$B1234="","",DATE(YEAR(GL_Paste!$E1234),MONTH(GL_Paste!$E1234),1))</f>
        <v/>
      </c>
      <c r="C1237">
        <f>IF(GL_Paste!$B1234="","",IF(TRIM(GL_Paste!$M1234)&lt;&gt;"",TRIM(GL_Paste!$M1234),IFERROR(MID(GL_Paste!$I1234,FIND("[",GL_Paste!$I1234)+1,FIND("]",GL_Paste!$I1234)-FIND("[",GL_Paste!$I1234)-1),"")))</f>
        <v/>
      </c>
      <c r="D1237">
        <f>IF(GL_Paste!$B1234="","",IFERROR(INDEX(DeptName,MATCH($C1237,DeptTag,0)),"UNALLOCATED"))</f>
        <v/>
      </c>
      <c r="E1237">
        <f>IF(GL_Paste!$B1234="","",IFERROR(INDEX(AcctCat,MATCH(GL_Paste!$B1234&amp;"",AcctCode,0)),"UNKNOWN"))</f>
        <v/>
      </c>
      <c r="F1237">
        <f>IF(GL_Paste!$B1234="","",IFERROR(INDEX(AcctSub,MATCH(GL_Paste!$B1234&amp;"",AcctCode,0)),"UNKNOWN"))</f>
        <v/>
      </c>
    </row>
    <row r="1238">
      <c r="A1238" s="40">
        <f>IF(GL_Paste!$B1235="","",N(GL_Paste!$H1235)-N(GL_Paste!$G1235))</f>
        <v/>
      </c>
      <c r="B1238" s="43">
        <f>IF(GL_Paste!$B1235="","",DATE(YEAR(GL_Paste!$E1235),MONTH(GL_Paste!$E1235),1))</f>
        <v/>
      </c>
      <c r="C1238">
        <f>IF(GL_Paste!$B1235="","",IF(TRIM(GL_Paste!$M1235)&lt;&gt;"",TRIM(GL_Paste!$M1235),IFERROR(MID(GL_Paste!$I1235,FIND("[",GL_Paste!$I1235)+1,FIND("]",GL_Paste!$I1235)-FIND("[",GL_Paste!$I1235)-1),"")))</f>
        <v/>
      </c>
      <c r="D1238">
        <f>IF(GL_Paste!$B1235="","",IFERROR(INDEX(DeptName,MATCH($C1238,DeptTag,0)),"UNALLOCATED"))</f>
        <v/>
      </c>
      <c r="E1238">
        <f>IF(GL_Paste!$B1235="","",IFERROR(INDEX(AcctCat,MATCH(GL_Paste!$B1235&amp;"",AcctCode,0)),"UNKNOWN"))</f>
        <v/>
      </c>
      <c r="F1238">
        <f>IF(GL_Paste!$B1235="","",IFERROR(INDEX(AcctSub,MATCH(GL_Paste!$B1235&amp;"",AcctCode,0)),"UNKNOWN"))</f>
        <v/>
      </c>
    </row>
    <row r="1239">
      <c r="A1239" s="40">
        <f>IF(GL_Paste!$B1236="","",N(GL_Paste!$H1236)-N(GL_Paste!$G1236))</f>
        <v/>
      </c>
      <c r="B1239" s="43">
        <f>IF(GL_Paste!$B1236="","",DATE(YEAR(GL_Paste!$E1236),MONTH(GL_Paste!$E1236),1))</f>
        <v/>
      </c>
      <c r="C1239">
        <f>IF(GL_Paste!$B1236="","",IF(TRIM(GL_Paste!$M1236)&lt;&gt;"",TRIM(GL_Paste!$M1236),IFERROR(MID(GL_Paste!$I1236,FIND("[",GL_Paste!$I1236)+1,FIND("]",GL_Paste!$I1236)-FIND("[",GL_Paste!$I1236)-1),"")))</f>
        <v/>
      </c>
      <c r="D1239">
        <f>IF(GL_Paste!$B1236="","",IFERROR(INDEX(DeptName,MATCH($C1239,DeptTag,0)),"UNALLOCATED"))</f>
        <v/>
      </c>
      <c r="E1239">
        <f>IF(GL_Paste!$B1236="","",IFERROR(INDEX(AcctCat,MATCH(GL_Paste!$B1236&amp;"",AcctCode,0)),"UNKNOWN"))</f>
        <v/>
      </c>
      <c r="F1239">
        <f>IF(GL_Paste!$B1236="","",IFERROR(INDEX(AcctSub,MATCH(GL_Paste!$B1236&amp;"",AcctCode,0)),"UNKNOWN"))</f>
        <v/>
      </c>
    </row>
    <row r="1240">
      <c r="A1240" s="40">
        <f>IF(GL_Paste!$B1237="","",N(GL_Paste!$H1237)-N(GL_Paste!$G1237))</f>
        <v/>
      </c>
      <c r="B1240" s="43">
        <f>IF(GL_Paste!$B1237="","",DATE(YEAR(GL_Paste!$E1237),MONTH(GL_Paste!$E1237),1))</f>
        <v/>
      </c>
      <c r="C1240">
        <f>IF(GL_Paste!$B1237="","",IF(TRIM(GL_Paste!$M1237)&lt;&gt;"",TRIM(GL_Paste!$M1237),IFERROR(MID(GL_Paste!$I1237,FIND("[",GL_Paste!$I1237)+1,FIND("]",GL_Paste!$I1237)-FIND("[",GL_Paste!$I1237)-1),"")))</f>
        <v/>
      </c>
      <c r="D1240">
        <f>IF(GL_Paste!$B1237="","",IFERROR(INDEX(DeptName,MATCH($C1240,DeptTag,0)),"UNALLOCATED"))</f>
        <v/>
      </c>
      <c r="E1240">
        <f>IF(GL_Paste!$B1237="","",IFERROR(INDEX(AcctCat,MATCH(GL_Paste!$B1237&amp;"",AcctCode,0)),"UNKNOWN"))</f>
        <v/>
      </c>
      <c r="F1240">
        <f>IF(GL_Paste!$B1237="","",IFERROR(INDEX(AcctSub,MATCH(GL_Paste!$B1237&amp;"",AcctCode,0)),"UNKNOWN"))</f>
        <v/>
      </c>
    </row>
    <row r="1241">
      <c r="A1241" s="40">
        <f>IF(GL_Paste!$B1238="","",N(GL_Paste!$H1238)-N(GL_Paste!$G1238))</f>
        <v/>
      </c>
      <c r="B1241" s="43">
        <f>IF(GL_Paste!$B1238="","",DATE(YEAR(GL_Paste!$E1238),MONTH(GL_Paste!$E1238),1))</f>
        <v/>
      </c>
      <c r="C1241">
        <f>IF(GL_Paste!$B1238="","",IF(TRIM(GL_Paste!$M1238)&lt;&gt;"",TRIM(GL_Paste!$M1238),IFERROR(MID(GL_Paste!$I1238,FIND("[",GL_Paste!$I1238)+1,FIND("]",GL_Paste!$I1238)-FIND("[",GL_Paste!$I1238)-1),"")))</f>
        <v/>
      </c>
      <c r="D1241">
        <f>IF(GL_Paste!$B1238="","",IFERROR(INDEX(DeptName,MATCH($C1241,DeptTag,0)),"UNALLOCATED"))</f>
        <v/>
      </c>
      <c r="E1241">
        <f>IF(GL_Paste!$B1238="","",IFERROR(INDEX(AcctCat,MATCH(GL_Paste!$B1238&amp;"",AcctCode,0)),"UNKNOWN"))</f>
        <v/>
      </c>
      <c r="F1241">
        <f>IF(GL_Paste!$B1238="","",IFERROR(INDEX(AcctSub,MATCH(GL_Paste!$B1238&amp;"",AcctCode,0)),"UNKNOWN"))</f>
        <v/>
      </c>
    </row>
    <row r="1242">
      <c r="A1242" s="40">
        <f>IF(GL_Paste!$B1239="","",N(GL_Paste!$H1239)-N(GL_Paste!$G1239))</f>
        <v/>
      </c>
      <c r="B1242" s="43">
        <f>IF(GL_Paste!$B1239="","",DATE(YEAR(GL_Paste!$E1239),MONTH(GL_Paste!$E1239),1))</f>
        <v/>
      </c>
      <c r="C1242">
        <f>IF(GL_Paste!$B1239="","",IF(TRIM(GL_Paste!$M1239)&lt;&gt;"",TRIM(GL_Paste!$M1239),IFERROR(MID(GL_Paste!$I1239,FIND("[",GL_Paste!$I1239)+1,FIND("]",GL_Paste!$I1239)-FIND("[",GL_Paste!$I1239)-1),"")))</f>
        <v/>
      </c>
      <c r="D1242">
        <f>IF(GL_Paste!$B1239="","",IFERROR(INDEX(DeptName,MATCH($C1242,DeptTag,0)),"UNALLOCATED"))</f>
        <v/>
      </c>
      <c r="E1242">
        <f>IF(GL_Paste!$B1239="","",IFERROR(INDEX(AcctCat,MATCH(GL_Paste!$B1239&amp;"",AcctCode,0)),"UNKNOWN"))</f>
        <v/>
      </c>
      <c r="F1242">
        <f>IF(GL_Paste!$B1239="","",IFERROR(INDEX(AcctSub,MATCH(GL_Paste!$B1239&amp;"",AcctCode,0)),"UNKNOWN"))</f>
        <v/>
      </c>
    </row>
    <row r="1243">
      <c r="A1243" s="40">
        <f>IF(GL_Paste!$B1240="","",N(GL_Paste!$H1240)-N(GL_Paste!$G1240))</f>
        <v/>
      </c>
      <c r="B1243" s="43">
        <f>IF(GL_Paste!$B1240="","",DATE(YEAR(GL_Paste!$E1240),MONTH(GL_Paste!$E1240),1))</f>
        <v/>
      </c>
      <c r="C1243">
        <f>IF(GL_Paste!$B1240="","",IF(TRIM(GL_Paste!$M1240)&lt;&gt;"",TRIM(GL_Paste!$M1240),IFERROR(MID(GL_Paste!$I1240,FIND("[",GL_Paste!$I1240)+1,FIND("]",GL_Paste!$I1240)-FIND("[",GL_Paste!$I1240)-1),"")))</f>
        <v/>
      </c>
      <c r="D1243">
        <f>IF(GL_Paste!$B1240="","",IFERROR(INDEX(DeptName,MATCH($C1243,DeptTag,0)),"UNALLOCATED"))</f>
        <v/>
      </c>
      <c r="E1243">
        <f>IF(GL_Paste!$B1240="","",IFERROR(INDEX(AcctCat,MATCH(GL_Paste!$B1240&amp;"",AcctCode,0)),"UNKNOWN"))</f>
        <v/>
      </c>
      <c r="F1243">
        <f>IF(GL_Paste!$B1240="","",IFERROR(INDEX(AcctSub,MATCH(GL_Paste!$B1240&amp;"",AcctCode,0)),"UNKNOWN"))</f>
        <v/>
      </c>
    </row>
    <row r="1244">
      <c r="A1244" s="40">
        <f>IF(GL_Paste!$B1241="","",N(GL_Paste!$H1241)-N(GL_Paste!$G1241))</f>
        <v/>
      </c>
      <c r="B1244" s="43">
        <f>IF(GL_Paste!$B1241="","",DATE(YEAR(GL_Paste!$E1241),MONTH(GL_Paste!$E1241),1))</f>
        <v/>
      </c>
      <c r="C1244">
        <f>IF(GL_Paste!$B1241="","",IF(TRIM(GL_Paste!$M1241)&lt;&gt;"",TRIM(GL_Paste!$M1241),IFERROR(MID(GL_Paste!$I1241,FIND("[",GL_Paste!$I1241)+1,FIND("]",GL_Paste!$I1241)-FIND("[",GL_Paste!$I1241)-1),"")))</f>
        <v/>
      </c>
      <c r="D1244">
        <f>IF(GL_Paste!$B1241="","",IFERROR(INDEX(DeptName,MATCH($C1244,DeptTag,0)),"UNALLOCATED"))</f>
        <v/>
      </c>
      <c r="E1244">
        <f>IF(GL_Paste!$B1241="","",IFERROR(INDEX(AcctCat,MATCH(GL_Paste!$B1241&amp;"",AcctCode,0)),"UNKNOWN"))</f>
        <v/>
      </c>
      <c r="F1244">
        <f>IF(GL_Paste!$B1241="","",IFERROR(INDEX(AcctSub,MATCH(GL_Paste!$B1241&amp;"",AcctCode,0)),"UNKNOWN"))</f>
        <v/>
      </c>
    </row>
    <row r="1245">
      <c r="A1245" s="40">
        <f>IF(GL_Paste!$B1242="","",N(GL_Paste!$H1242)-N(GL_Paste!$G1242))</f>
        <v/>
      </c>
      <c r="B1245" s="43">
        <f>IF(GL_Paste!$B1242="","",DATE(YEAR(GL_Paste!$E1242),MONTH(GL_Paste!$E1242),1))</f>
        <v/>
      </c>
      <c r="C1245">
        <f>IF(GL_Paste!$B1242="","",IF(TRIM(GL_Paste!$M1242)&lt;&gt;"",TRIM(GL_Paste!$M1242),IFERROR(MID(GL_Paste!$I1242,FIND("[",GL_Paste!$I1242)+1,FIND("]",GL_Paste!$I1242)-FIND("[",GL_Paste!$I1242)-1),"")))</f>
        <v/>
      </c>
      <c r="D1245">
        <f>IF(GL_Paste!$B1242="","",IFERROR(INDEX(DeptName,MATCH($C1245,DeptTag,0)),"UNALLOCATED"))</f>
        <v/>
      </c>
      <c r="E1245">
        <f>IF(GL_Paste!$B1242="","",IFERROR(INDEX(AcctCat,MATCH(GL_Paste!$B1242&amp;"",AcctCode,0)),"UNKNOWN"))</f>
        <v/>
      </c>
      <c r="F1245">
        <f>IF(GL_Paste!$B1242="","",IFERROR(INDEX(AcctSub,MATCH(GL_Paste!$B1242&amp;"",AcctCode,0)),"UNKNOWN"))</f>
        <v/>
      </c>
    </row>
    <row r="1246">
      <c r="A1246" s="40">
        <f>IF(GL_Paste!$B1243="","",N(GL_Paste!$H1243)-N(GL_Paste!$G1243))</f>
        <v/>
      </c>
      <c r="B1246" s="43">
        <f>IF(GL_Paste!$B1243="","",DATE(YEAR(GL_Paste!$E1243),MONTH(GL_Paste!$E1243),1))</f>
        <v/>
      </c>
      <c r="C1246">
        <f>IF(GL_Paste!$B1243="","",IF(TRIM(GL_Paste!$M1243)&lt;&gt;"",TRIM(GL_Paste!$M1243),IFERROR(MID(GL_Paste!$I1243,FIND("[",GL_Paste!$I1243)+1,FIND("]",GL_Paste!$I1243)-FIND("[",GL_Paste!$I1243)-1),"")))</f>
        <v/>
      </c>
      <c r="D1246">
        <f>IF(GL_Paste!$B1243="","",IFERROR(INDEX(DeptName,MATCH($C1246,DeptTag,0)),"UNALLOCATED"))</f>
        <v/>
      </c>
      <c r="E1246">
        <f>IF(GL_Paste!$B1243="","",IFERROR(INDEX(AcctCat,MATCH(GL_Paste!$B1243&amp;"",AcctCode,0)),"UNKNOWN"))</f>
        <v/>
      </c>
      <c r="F1246">
        <f>IF(GL_Paste!$B1243="","",IFERROR(INDEX(AcctSub,MATCH(GL_Paste!$B1243&amp;"",AcctCode,0)),"UNKNOWN"))</f>
        <v/>
      </c>
    </row>
    <row r="1247">
      <c r="A1247" s="40">
        <f>IF(GL_Paste!$B1244="","",N(GL_Paste!$H1244)-N(GL_Paste!$G1244))</f>
        <v/>
      </c>
      <c r="B1247" s="43">
        <f>IF(GL_Paste!$B1244="","",DATE(YEAR(GL_Paste!$E1244),MONTH(GL_Paste!$E1244),1))</f>
        <v/>
      </c>
      <c r="C1247">
        <f>IF(GL_Paste!$B1244="","",IF(TRIM(GL_Paste!$M1244)&lt;&gt;"",TRIM(GL_Paste!$M1244),IFERROR(MID(GL_Paste!$I1244,FIND("[",GL_Paste!$I1244)+1,FIND("]",GL_Paste!$I1244)-FIND("[",GL_Paste!$I1244)-1),"")))</f>
        <v/>
      </c>
      <c r="D1247">
        <f>IF(GL_Paste!$B1244="","",IFERROR(INDEX(DeptName,MATCH($C1247,DeptTag,0)),"UNALLOCATED"))</f>
        <v/>
      </c>
      <c r="E1247">
        <f>IF(GL_Paste!$B1244="","",IFERROR(INDEX(AcctCat,MATCH(GL_Paste!$B1244&amp;"",AcctCode,0)),"UNKNOWN"))</f>
        <v/>
      </c>
      <c r="F1247">
        <f>IF(GL_Paste!$B1244="","",IFERROR(INDEX(AcctSub,MATCH(GL_Paste!$B1244&amp;"",AcctCode,0)),"UNKNOWN"))</f>
        <v/>
      </c>
    </row>
    <row r="1248">
      <c r="A1248" s="40">
        <f>IF(GL_Paste!$B1245="","",N(GL_Paste!$H1245)-N(GL_Paste!$G1245))</f>
        <v/>
      </c>
      <c r="B1248" s="43">
        <f>IF(GL_Paste!$B1245="","",DATE(YEAR(GL_Paste!$E1245),MONTH(GL_Paste!$E1245),1))</f>
        <v/>
      </c>
      <c r="C1248">
        <f>IF(GL_Paste!$B1245="","",IF(TRIM(GL_Paste!$M1245)&lt;&gt;"",TRIM(GL_Paste!$M1245),IFERROR(MID(GL_Paste!$I1245,FIND("[",GL_Paste!$I1245)+1,FIND("]",GL_Paste!$I1245)-FIND("[",GL_Paste!$I1245)-1),"")))</f>
        <v/>
      </c>
      <c r="D1248">
        <f>IF(GL_Paste!$B1245="","",IFERROR(INDEX(DeptName,MATCH($C1248,DeptTag,0)),"UNALLOCATED"))</f>
        <v/>
      </c>
      <c r="E1248">
        <f>IF(GL_Paste!$B1245="","",IFERROR(INDEX(AcctCat,MATCH(GL_Paste!$B1245&amp;"",AcctCode,0)),"UNKNOWN"))</f>
        <v/>
      </c>
      <c r="F1248">
        <f>IF(GL_Paste!$B1245="","",IFERROR(INDEX(AcctSub,MATCH(GL_Paste!$B1245&amp;"",AcctCode,0)),"UNKNOWN"))</f>
        <v/>
      </c>
    </row>
    <row r="1249">
      <c r="A1249" s="40">
        <f>IF(GL_Paste!$B1246="","",N(GL_Paste!$H1246)-N(GL_Paste!$G1246))</f>
        <v/>
      </c>
      <c r="B1249" s="43">
        <f>IF(GL_Paste!$B1246="","",DATE(YEAR(GL_Paste!$E1246),MONTH(GL_Paste!$E1246),1))</f>
        <v/>
      </c>
      <c r="C1249">
        <f>IF(GL_Paste!$B1246="","",IF(TRIM(GL_Paste!$M1246)&lt;&gt;"",TRIM(GL_Paste!$M1246),IFERROR(MID(GL_Paste!$I1246,FIND("[",GL_Paste!$I1246)+1,FIND("]",GL_Paste!$I1246)-FIND("[",GL_Paste!$I1246)-1),"")))</f>
        <v/>
      </c>
      <c r="D1249">
        <f>IF(GL_Paste!$B1246="","",IFERROR(INDEX(DeptName,MATCH($C1249,DeptTag,0)),"UNALLOCATED"))</f>
        <v/>
      </c>
      <c r="E1249">
        <f>IF(GL_Paste!$B1246="","",IFERROR(INDEX(AcctCat,MATCH(GL_Paste!$B1246&amp;"",AcctCode,0)),"UNKNOWN"))</f>
        <v/>
      </c>
      <c r="F1249">
        <f>IF(GL_Paste!$B1246="","",IFERROR(INDEX(AcctSub,MATCH(GL_Paste!$B1246&amp;"",AcctCode,0)),"UNKNOWN"))</f>
        <v/>
      </c>
    </row>
    <row r="1250">
      <c r="A1250" s="40">
        <f>IF(GL_Paste!$B1247="","",N(GL_Paste!$H1247)-N(GL_Paste!$G1247))</f>
        <v/>
      </c>
      <c r="B1250" s="43">
        <f>IF(GL_Paste!$B1247="","",DATE(YEAR(GL_Paste!$E1247),MONTH(GL_Paste!$E1247),1))</f>
        <v/>
      </c>
      <c r="C1250">
        <f>IF(GL_Paste!$B1247="","",IF(TRIM(GL_Paste!$M1247)&lt;&gt;"",TRIM(GL_Paste!$M1247),IFERROR(MID(GL_Paste!$I1247,FIND("[",GL_Paste!$I1247)+1,FIND("]",GL_Paste!$I1247)-FIND("[",GL_Paste!$I1247)-1),"")))</f>
        <v/>
      </c>
      <c r="D1250">
        <f>IF(GL_Paste!$B1247="","",IFERROR(INDEX(DeptName,MATCH($C1250,DeptTag,0)),"UNALLOCATED"))</f>
        <v/>
      </c>
      <c r="E1250">
        <f>IF(GL_Paste!$B1247="","",IFERROR(INDEX(AcctCat,MATCH(GL_Paste!$B1247&amp;"",AcctCode,0)),"UNKNOWN"))</f>
        <v/>
      </c>
      <c r="F1250">
        <f>IF(GL_Paste!$B1247="","",IFERROR(INDEX(AcctSub,MATCH(GL_Paste!$B1247&amp;"",AcctCode,0)),"UNKNOWN"))</f>
        <v/>
      </c>
    </row>
    <row r="1251">
      <c r="A1251" s="40">
        <f>IF(GL_Paste!$B1248="","",N(GL_Paste!$H1248)-N(GL_Paste!$G1248))</f>
        <v/>
      </c>
      <c r="B1251" s="43">
        <f>IF(GL_Paste!$B1248="","",DATE(YEAR(GL_Paste!$E1248),MONTH(GL_Paste!$E1248),1))</f>
        <v/>
      </c>
      <c r="C1251">
        <f>IF(GL_Paste!$B1248="","",IF(TRIM(GL_Paste!$M1248)&lt;&gt;"",TRIM(GL_Paste!$M1248),IFERROR(MID(GL_Paste!$I1248,FIND("[",GL_Paste!$I1248)+1,FIND("]",GL_Paste!$I1248)-FIND("[",GL_Paste!$I1248)-1),"")))</f>
        <v/>
      </c>
      <c r="D1251">
        <f>IF(GL_Paste!$B1248="","",IFERROR(INDEX(DeptName,MATCH($C1251,DeptTag,0)),"UNALLOCATED"))</f>
        <v/>
      </c>
      <c r="E1251">
        <f>IF(GL_Paste!$B1248="","",IFERROR(INDEX(AcctCat,MATCH(GL_Paste!$B1248&amp;"",AcctCode,0)),"UNKNOWN"))</f>
        <v/>
      </c>
      <c r="F1251">
        <f>IF(GL_Paste!$B1248="","",IFERROR(INDEX(AcctSub,MATCH(GL_Paste!$B1248&amp;"",AcctCode,0)),"UNKNOWN"))</f>
        <v/>
      </c>
    </row>
    <row r="1252">
      <c r="A1252" s="40">
        <f>IF(GL_Paste!$B1249="","",N(GL_Paste!$H1249)-N(GL_Paste!$G1249))</f>
        <v/>
      </c>
      <c r="B1252" s="43">
        <f>IF(GL_Paste!$B1249="","",DATE(YEAR(GL_Paste!$E1249),MONTH(GL_Paste!$E1249),1))</f>
        <v/>
      </c>
      <c r="C1252">
        <f>IF(GL_Paste!$B1249="","",IF(TRIM(GL_Paste!$M1249)&lt;&gt;"",TRIM(GL_Paste!$M1249),IFERROR(MID(GL_Paste!$I1249,FIND("[",GL_Paste!$I1249)+1,FIND("]",GL_Paste!$I1249)-FIND("[",GL_Paste!$I1249)-1),"")))</f>
        <v/>
      </c>
      <c r="D1252">
        <f>IF(GL_Paste!$B1249="","",IFERROR(INDEX(DeptName,MATCH($C1252,DeptTag,0)),"UNALLOCATED"))</f>
        <v/>
      </c>
      <c r="E1252">
        <f>IF(GL_Paste!$B1249="","",IFERROR(INDEX(AcctCat,MATCH(GL_Paste!$B1249&amp;"",AcctCode,0)),"UNKNOWN"))</f>
        <v/>
      </c>
      <c r="F1252">
        <f>IF(GL_Paste!$B1249="","",IFERROR(INDEX(AcctSub,MATCH(GL_Paste!$B1249&amp;"",AcctCode,0)),"UNKNOWN"))</f>
        <v/>
      </c>
    </row>
    <row r="1253">
      <c r="A1253" s="40">
        <f>IF(GL_Paste!$B1250="","",N(GL_Paste!$H1250)-N(GL_Paste!$G1250))</f>
        <v/>
      </c>
      <c r="B1253" s="43">
        <f>IF(GL_Paste!$B1250="","",DATE(YEAR(GL_Paste!$E1250),MONTH(GL_Paste!$E1250),1))</f>
        <v/>
      </c>
      <c r="C1253">
        <f>IF(GL_Paste!$B1250="","",IF(TRIM(GL_Paste!$M1250)&lt;&gt;"",TRIM(GL_Paste!$M1250),IFERROR(MID(GL_Paste!$I1250,FIND("[",GL_Paste!$I1250)+1,FIND("]",GL_Paste!$I1250)-FIND("[",GL_Paste!$I1250)-1),"")))</f>
        <v/>
      </c>
      <c r="D1253">
        <f>IF(GL_Paste!$B1250="","",IFERROR(INDEX(DeptName,MATCH($C1253,DeptTag,0)),"UNALLOCATED"))</f>
        <v/>
      </c>
      <c r="E1253">
        <f>IF(GL_Paste!$B1250="","",IFERROR(INDEX(AcctCat,MATCH(GL_Paste!$B1250&amp;"",AcctCode,0)),"UNKNOWN"))</f>
        <v/>
      </c>
      <c r="F1253">
        <f>IF(GL_Paste!$B1250="","",IFERROR(INDEX(AcctSub,MATCH(GL_Paste!$B1250&amp;"",AcctCode,0)),"UNKNOWN"))</f>
        <v/>
      </c>
    </row>
    <row r="1254">
      <c r="A1254" s="40">
        <f>IF(GL_Paste!$B1251="","",N(GL_Paste!$H1251)-N(GL_Paste!$G1251))</f>
        <v/>
      </c>
      <c r="B1254" s="43">
        <f>IF(GL_Paste!$B1251="","",DATE(YEAR(GL_Paste!$E1251),MONTH(GL_Paste!$E1251),1))</f>
        <v/>
      </c>
      <c r="C1254">
        <f>IF(GL_Paste!$B1251="","",IF(TRIM(GL_Paste!$M1251)&lt;&gt;"",TRIM(GL_Paste!$M1251),IFERROR(MID(GL_Paste!$I1251,FIND("[",GL_Paste!$I1251)+1,FIND("]",GL_Paste!$I1251)-FIND("[",GL_Paste!$I1251)-1),"")))</f>
        <v/>
      </c>
      <c r="D1254">
        <f>IF(GL_Paste!$B1251="","",IFERROR(INDEX(DeptName,MATCH($C1254,DeptTag,0)),"UNALLOCATED"))</f>
        <v/>
      </c>
      <c r="E1254">
        <f>IF(GL_Paste!$B1251="","",IFERROR(INDEX(AcctCat,MATCH(GL_Paste!$B1251&amp;"",AcctCode,0)),"UNKNOWN"))</f>
        <v/>
      </c>
      <c r="F1254">
        <f>IF(GL_Paste!$B1251="","",IFERROR(INDEX(AcctSub,MATCH(GL_Paste!$B1251&amp;"",AcctCode,0)),"UNKNOWN"))</f>
        <v/>
      </c>
    </row>
    <row r="1255">
      <c r="A1255" s="40">
        <f>IF(GL_Paste!$B1252="","",N(GL_Paste!$H1252)-N(GL_Paste!$G1252))</f>
        <v/>
      </c>
      <c r="B1255" s="43">
        <f>IF(GL_Paste!$B1252="","",DATE(YEAR(GL_Paste!$E1252),MONTH(GL_Paste!$E1252),1))</f>
        <v/>
      </c>
      <c r="C1255">
        <f>IF(GL_Paste!$B1252="","",IF(TRIM(GL_Paste!$M1252)&lt;&gt;"",TRIM(GL_Paste!$M1252),IFERROR(MID(GL_Paste!$I1252,FIND("[",GL_Paste!$I1252)+1,FIND("]",GL_Paste!$I1252)-FIND("[",GL_Paste!$I1252)-1),"")))</f>
        <v/>
      </c>
      <c r="D1255">
        <f>IF(GL_Paste!$B1252="","",IFERROR(INDEX(DeptName,MATCH($C1255,DeptTag,0)),"UNALLOCATED"))</f>
        <v/>
      </c>
      <c r="E1255">
        <f>IF(GL_Paste!$B1252="","",IFERROR(INDEX(AcctCat,MATCH(GL_Paste!$B1252&amp;"",AcctCode,0)),"UNKNOWN"))</f>
        <v/>
      </c>
      <c r="F1255">
        <f>IF(GL_Paste!$B1252="","",IFERROR(INDEX(AcctSub,MATCH(GL_Paste!$B1252&amp;"",AcctCode,0)),"UNKNOWN"))</f>
        <v/>
      </c>
    </row>
    <row r="1256">
      <c r="A1256" s="40">
        <f>IF(GL_Paste!$B1253="","",N(GL_Paste!$H1253)-N(GL_Paste!$G1253))</f>
        <v/>
      </c>
      <c r="B1256" s="43">
        <f>IF(GL_Paste!$B1253="","",DATE(YEAR(GL_Paste!$E1253),MONTH(GL_Paste!$E1253),1))</f>
        <v/>
      </c>
      <c r="C1256">
        <f>IF(GL_Paste!$B1253="","",IF(TRIM(GL_Paste!$M1253)&lt;&gt;"",TRIM(GL_Paste!$M1253),IFERROR(MID(GL_Paste!$I1253,FIND("[",GL_Paste!$I1253)+1,FIND("]",GL_Paste!$I1253)-FIND("[",GL_Paste!$I1253)-1),"")))</f>
        <v/>
      </c>
      <c r="D1256">
        <f>IF(GL_Paste!$B1253="","",IFERROR(INDEX(DeptName,MATCH($C1256,DeptTag,0)),"UNALLOCATED"))</f>
        <v/>
      </c>
      <c r="E1256">
        <f>IF(GL_Paste!$B1253="","",IFERROR(INDEX(AcctCat,MATCH(GL_Paste!$B1253&amp;"",AcctCode,0)),"UNKNOWN"))</f>
        <v/>
      </c>
      <c r="F1256">
        <f>IF(GL_Paste!$B1253="","",IFERROR(INDEX(AcctSub,MATCH(GL_Paste!$B1253&amp;"",AcctCode,0)),"UNKNOWN"))</f>
        <v/>
      </c>
    </row>
    <row r="1257">
      <c r="A1257" s="40">
        <f>IF(GL_Paste!$B1254="","",N(GL_Paste!$H1254)-N(GL_Paste!$G1254))</f>
        <v/>
      </c>
      <c r="B1257" s="43">
        <f>IF(GL_Paste!$B1254="","",DATE(YEAR(GL_Paste!$E1254),MONTH(GL_Paste!$E1254),1))</f>
        <v/>
      </c>
      <c r="C1257">
        <f>IF(GL_Paste!$B1254="","",IF(TRIM(GL_Paste!$M1254)&lt;&gt;"",TRIM(GL_Paste!$M1254),IFERROR(MID(GL_Paste!$I1254,FIND("[",GL_Paste!$I1254)+1,FIND("]",GL_Paste!$I1254)-FIND("[",GL_Paste!$I1254)-1),"")))</f>
        <v/>
      </c>
      <c r="D1257">
        <f>IF(GL_Paste!$B1254="","",IFERROR(INDEX(DeptName,MATCH($C1257,DeptTag,0)),"UNALLOCATED"))</f>
        <v/>
      </c>
      <c r="E1257">
        <f>IF(GL_Paste!$B1254="","",IFERROR(INDEX(AcctCat,MATCH(GL_Paste!$B1254&amp;"",AcctCode,0)),"UNKNOWN"))</f>
        <v/>
      </c>
      <c r="F1257">
        <f>IF(GL_Paste!$B1254="","",IFERROR(INDEX(AcctSub,MATCH(GL_Paste!$B1254&amp;"",AcctCode,0)),"UNKNOWN"))</f>
        <v/>
      </c>
    </row>
    <row r="1258">
      <c r="A1258" s="40">
        <f>IF(GL_Paste!$B1255="","",N(GL_Paste!$H1255)-N(GL_Paste!$G1255))</f>
        <v/>
      </c>
      <c r="B1258" s="43">
        <f>IF(GL_Paste!$B1255="","",DATE(YEAR(GL_Paste!$E1255),MONTH(GL_Paste!$E1255),1))</f>
        <v/>
      </c>
      <c r="C1258">
        <f>IF(GL_Paste!$B1255="","",IF(TRIM(GL_Paste!$M1255)&lt;&gt;"",TRIM(GL_Paste!$M1255),IFERROR(MID(GL_Paste!$I1255,FIND("[",GL_Paste!$I1255)+1,FIND("]",GL_Paste!$I1255)-FIND("[",GL_Paste!$I1255)-1),"")))</f>
        <v/>
      </c>
      <c r="D1258">
        <f>IF(GL_Paste!$B1255="","",IFERROR(INDEX(DeptName,MATCH($C1258,DeptTag,0)),"UNALLOCATED"))</f>
        <v/>
      </c>
      <c r="E1258">
        <f>IF(GL_Paste!$B1255="","",IFERROR(INDEX(AcctCat,MATCH(GL_Paste!$B1255&amp;"",AcctCode,0)),"UNKNOWN"))</f>
        <v/>
      </c>
      <c r="F1258">
        <f>IF(GL_Paste!$B1255="","",IFERROR(INDEX(AcctSub,MATCH(GL_Paste!$B1255&amp;"",AcctCode,0)),"UNKNOWN"))</f>
        <v/>
      </c>
    </row>
    <row r="1259">
      <c r="A1259" s="40">
        <f>IF(GL_Paste!$B1256="","",N(GL_Paste!$H1256)-N(GL_Paste!$G1256))</f>
        <v/>
      </c>
      <c r="B1259" s="43">
        <f>IF(GL_Paste!$B1256="","",DATE(YEAR(GL_Paste!$E1256),MONTH(GL_Paste!$E1256),1))</f>
        <v/>
      </c>
      <c r="C1259">
        <f>IF(GL_Paste!$B1256="","",IF(TRIM(GL_Paste!$M1256)&lt;&gt;"",TRIM(GL_Paste!$M1256),IFERROR(MID(GL_Paste!$I1256,FIND("[",GL_Paste!$I1256)+1,FIND("]",GL_Paste!$I1256)-FIND("[",GL_Paste!$I1256)-1),"")))</f>
        <v/>
      </c>
      <c r="D1259">
        <f>IF(GL_Paste!$B1256="","",IFERROR(INDEX(DeptName,MATCH($C1259,DeptTag,0)),"UNALLOCATED"))</f>
        <v/>
      </c>
      <c r="E1259">
        <f>IF(GL_Paste!$B1256="","",IFERROR(INDEX(AcctCat,MATCH(GL_Paste!$B1256&amp;"",AcctCode,0)),"UNKNOWN"))</f>
        <v/>
      </c>
      <c r="F1259">
        <f>IF(GL_Paste!$B1256="","",IFERROR(INDEX(AcctSub,MATCH(GL_Paste!$B1256&amp;"",AcctCode,0)),"UNKNOWN"))</f>
        <v/>
      </c>
    </row>
    <row r="1260">
      <c r="A1260" s="40">
        <f>IF(GL_Paste!$B1257="","",N(GL_Paste!$H1257)-N(GL_Paste!$G1257))</f>
        <v/>
      </c>
      <c r="B1260" s="43">
        <f>IF(GL_Paste!$B1257="","",DATE(YEAR(GL_Paste!$E1257),MONTH(GL_Paste!$E1257),1))</f>
        <v/>
      </c>
      <c r="C1260">
        <f>IF(GL_Paste!$B1257="","",IF(TRIM(GL_Paste!$M1257)&lt;&gt;"",TRIM(GL_Paste!$M1257),IFERROR(MID(GL_Paste!$I1257,FIND("[",GL_Paste!$I1257)+1,FIND("]",GL_Paste!$I1257)-FIND("[",GL_Paste!$I1257)-1),"")))</f>
        <v/>
      </c>
      <c r="D1260">
        <f>IF(GL_Paste!$B1257="","",IFERROR(INDEX(DeptName,MATCH($C1260,DeptTag,0)),"UNALLOCATED"))</f>
        <v/>
      </c>
      <c r="E1260">
        <f>IF(GL_Paste!$B1257="","",IFERROR(INDEX(AcctCat,MATCH(GL_Paste!$B1257&amp;"",AcctCode,0)),"UNKNOWN"))</f>
        <v/>
      </c>
      <c r="F1260">
        <f>IF(GL_Paste!$B1257="","",IFERROR(INDEX(AcctSub,MATCH(GL_Paste!$B1257&amp;"",AcctCode,0)),"UNKNOWN"))</f>
        <v/>
      </c>
    </row>
    <row r="1261">
      <c r="A1261" s="40">
        <f>IF(GL_Paste!$B1258="","",N(GL_Paste!$H1258)-N(GL_Paste!$G1258))</f>
        <v/>
      </c>
      <c r="B1261" s="43">
        <f>IF(GL_Paste!$B1258="","",DATE(YEAR(GL_Paste!$E1258),MONTH(GL_Paste!$E1258),1))</f>
        <v/>
      </c>
      <c r="C1261">
        <f>IF(GL_Paste!$B1258="","",IF(TRIM(GL_Paste!$M1258)&lt;&gt;"",TRIM(GL_Paste!$M1258),IFERROR(MID(GL_Paste!$I1258,FIND("[",GL_Paste!$I1258)+1,FIND("]",GL_Paste!$I1258)-FIND("[",GL_Paste!$I1258)-1),"")))</f>
        <v/>
      </c>
      <c r="D1261">
        <f>IF(GL_Paste!$B1258="","",IFERROR(INDEX(DeptName,MATCH($C1261,DeptTag,0)),"UNALLOCATED"))</f>
        <v/>
      </c>
      <c r="E1261">
        <f>IF(GL_Paste!$B1258="","",IFERROR(INDEX(AcctCat,MATCH(GL_Paste!$B1258&amp;"",AcctCode,0)),"UNKNOWN"))</f>
        <v/>
      </c>
      <c r="F1261">
        <f>IF(GL_Paste!$B1258="","",IFERROR(INDEX(AcctSub,MATCH(GL_Paste!$B1258&amp;"",AcctCode,0)),"UNKNOWN"))</f>
        <v/>
      </c>
    </row>
    <row r="1262">
      <c r="A1262" s="40">
        <f>IF(GL_Paste!$B1259="","",N(GL_Paste!$H1259)-N(GL_Paste!$G1259))</f>
        <v/>
      </c>
      <c r="B1262" s="43">
        <f>IF(GL_Paste!$B1259="","",DATE(YEAR(GL_Paste!$E1259),MONTH(GL_Paste!$E1259),1))</f>
        <v/>
      </c>
      <c r="C1262">
        <f>IF(GL_Paste!$B1259="","",IF(TRIM(GL_Paste!$M1259)&lt;&gt;"",TRIM(GL_Paste!$M1259),IFERROR(MID(GL_Paste!$I1259,FIND("[",GL_Paste!$I1259)+1,FIND("]",GL_Paste!$I1259)-FIND("[",GL_Paste!$I1259)-1),"")))</f>
        <v/>
      </c>
      <c r="D1262">
        <f>IF(GL_Paste!$B1259="","",IFERROR(INDEX(DeptName,MATCH($C1262,DeptTag,0)),"UNALLOCATED"))</f>
        <v/>
      </c>
      <c r="E1262">
        <f>IF(GL_Paste!$B1259="","",IFERROR(INDEX(AcctCat,MATCH(GL_Paste!$B1259&amp;"",AcctCode,0)),"UNKNOWN"))</f>
        <v/>
      </c>
      <c r="F1262">
        <f>IF(GL_Paste!$B1259="","",IFERROR(INDEX(AcctSub,MATCH(GL_Paste!$B1259&amp;"",AcctCode,0)),"UNKNOWN"))</f>
        <v/>
      </c>
    </row>
    <row r="1263">
      <c r="A1263" s="40">
        <f>IF(GL_Paste!$B1260="","",N(GL_Paste!$H1260)-N(GL_Paste!$G1260))</f>
        <v/>
      </c>
      <c r="B1263" s="43">
        <f>IF(GL_Paste!$B1260="","",DATE(YEAR(GL_Paste!$E1260),MONTH(GL_Paste!$E1260),1))</f>
        <v/>
      </c>
      <c r="C1263">
        <f>IF(GL_Paste!$B1260="","",IF(TRIM(GL_Paste!$M1260)&lt;&gt;"",TRIM(GL_Paste!$M1260),IFERROR(MID(GL_Paste!$I1260,FIND("[",GL_Paste!$I1260)+1,FIND("]",GL_Paste!$I1260)-FIND("[",GL_Paste!$I1260)-1),"")))</f>
        <v/>
      </c>
      <c r="D1263">
        <f>IF(GL_Paste!$B1260="","",IFERROR(INDEX(DeptName,MATCH($C1263,DeptTag,0)),"UNALLOCATED"))</f>
        <v/>
      </c>
      <c r="E1263">
        <f>IF(GL_Paste!$B1260="","",IFERROR(INDEX(AcctCat,MATCH(GL_Paste!$B1260&amp;"",AcctCode,0)),"UNKNOWN"))</f>
        <v/>
      </c>
      <c r="F1263">
        <f>IF(GL_Paste!$B1260="","",IFERROR(INDEX(AcctSub,MATCH(GL_Paste!$B1260&amp;"",AcctCode,0)),"UNKNOWN"))</f>
        <v/>
      </c>
    </row>
    <row r="1264">
      <c r="A1264" s="40">
        <f>IF(GL_Paste!$B1261="","",N(GL_Paste!$H1261)-N(GL_Paste!$G1261))</f>
        <v/>
      </c>
      <c r="B1264" s="43">
        <f>IF(GL_Paste!$B1261="","",DATE(YEAR(GL_Paste!$E1261),MONTH(GL_Paste!$E1261),1))</f>
        <v/>
      </c>
      <c r="C1264">
        <f>IF(GL_Paste!$B1261="","",IF(TRIM(GL_Paste!$M1261)&lt;&gt;"",TRIM(GL_Paste!$M1261),IFERROR(MID(GL_Paste!$I1261,FIND("[",GL_Paste!$I1261)+1,FIND("]",GL_Paste!$I1261)-FIND("[",GL_Paste!$I1261)-1),"")))</f>
        <v/>
      </c>
      <c r="D1264">
        <f>IF(GL_Paste!$B1261="","",IFERROR(INDEX(DeptName,MATCH($C1264,DeptTag,0)),"UNALLOCATED"))</f>
        <v/>
      </c>
      <c r="E1264">
        <f>IF(GL_Paste!$B1261="","",IFERROR(INDEX(AcctCat,MATCH(GL_Paste!$B1261&amp;"",AcctCode,0)),"UNKNOWN"))</f>
        <v/>
      </c>
      <c r="F1264">
        <f>IF(GL_Paste!$B1261="","",IFERROR(INDEX(AcctSub,MATCH(GL_Paste!$B1261&amp;"",AcctCode,0)),"UNKNOWN"))</f>
        <v/>
      </c>
    </row>
    <row r="1265">
      <c r="A1265" s="40">
        <f>IF(GL_Paste!$B1262="","",N(GL_Paste!$H1262)-N(GL_Paste!$G1262))</f>
        <v/>
      </c>
      <c r="B1265" s="43">
        <f>IF(GL_Paste!$B1262="","",DATE(YEAR(GL_Paste!$E1262),MONTH(GL_Paste!$E1262),1))</f>
        <v/>
      </c>
      <c r="C1265">
        <f>IF(GL_Paste!$B1262="","",IF(TRIM(GL_Paste!$M1262)&lt;&gt;"",TRIM(GL_Paste!$M1262),IFERROR(MID(GL_Paste!$I1262,FIND("[",GL_Paste!$I1262)+1,FIND("]",GL_Paste!$I1262)-FIND("[",GL_Paste!$I1262)-1),"")))</f>
        <v/>
      </c>
      <c r="D1265">
        <f>IF(GL_Paste!$B1262="","",IFERROR(INDEX(DeptName,MATCH($C1265,DeptTag,0)),"UNALLOCATED"))</f>
        <v/>
      </c>
      <c r="E1265">
        <f>IF(GL_Paste!$B1262="","",IFERROR(INDEX(AcctCat,MATCH(GL_Paste!$B1262&amp;"",AcctCode,0)),"UNKNOWN"))</f>
        <v/>
      </c>
      <c r="F1265">
        <f>IF(GL_Paste!$B1262="","",IFERROR(INDEX(AcctSub,MATCH(GL_Paste!$B1262&amp;"",AcctCode,0)),"UNKNOWN"))</f>
        <v/>
      </c>
    </row>
    <row r="1266">
      <c r="A1266" s="40">
        <f>IF(GL_Paste!$B1263="","",N(GL_Paste!$H1263)-N(GL_Paste!$G1263))</f>
        <v/>
      </c>
      <c r="B1266" s="43">
        <f>IF(GL_Paste!$B1263="","",DATE(YEAR(GL_Paste!$E1263),MONTH(GL_Paste!$E1263),1))</f>
        <v/>
      </c>
      <c r="C1266">
        <f>IF(GL_Paste!$B1263="","",IF(TRIM(GL_Paste!$M1263)&lt;&gt;"",TRIM(GL_Paste!$M1263),IFERROR(MID(GL_Paste!$I1263,FIND("[",GL_Paste!$I1263)+1,FIND("]",GL_Paste!$I1263)-FIND("[",GL_Paste!$I1263)-1),"")))</f>
        <v/>
      </c>
      <c r="D1266">
        <f>IF(GL_Paste!$B1263="","",IFERROR(INDEX(DeptName,MATCH($C1266,DeptTag,0)),"UNALLOCATED"))</f>
        <v/>
      </c>
      <c r="E1266">
        <f>IF(GL_Paste!$B1263="","",IFERROR(INDEX(AcctCat,MATCH(GL_Paste!$B1263&amp;"",AcctCode,0)),"UNKNOWN"))</f>
        <v/>
      </c>
      <c r="F1266">
        <f>IF(GL_Paste!$B1263="","",IFERROR(INDEX(AcctSub,MATCH(GL_Paste!$B1263&amp;"",AcctCode,0)),"UNKNOWN"))</f>
        <v/>
      </c>
    </row>
    <row r="1267">
      <c r="A1267" s="40">
        <f>IF(GL_Paste!$B1264="","",N(GL_Paste!$H1264)-N(GL_Paste!$G1264))</f>
        <v/>
      </c>
      <c r="B1267" s="43">
        <f>IF(GL_Paste!$B1264="","",DATE(YEAR(GL_Paste!$E1264),MONTH(GL_Paste!$E1264),1))</f>
        <v/>
      </c>
      <c r="C1267">
        <f>IF(GL_Paste!$B1264="","",IF(TRIM(GL_Paste!$M1264)&lt;&gt;"",TRIM(GL_Paste!$M1264),IFERROR(MID(GL_Paste!$I1264,FIND("[",GL_Paste!$I1264)+1,FIND("]",GL_Paste!$I1264)-FIND("[",GL_Paste!$I1264)-1),"")))</f>
        <v/>
      </c>
      <c r="D1267">
        <f>IF(GL_Paste!$B1264="","",IFERROR(INDEX(DeptName,MATCH($C1267,DeptTag,0)),"UNALLOCATED"))</f>
        <v/>
      </c>
      <c r="E1267">
        <f>IF(GL_Paste!$B1264="","",IFERROR(INDEX(AcctCat,MATCH(GL_Paste!$B1264&amp;"",AcctCode,0)),"UNKNOWN"))</f>
        <v/>
      </c>
      <c r="F1267">
        <f>IF(GL_Paste!$B1264="","",IFERROR(INDEX(AcctSub,MATCH(GL_Paste!$B1264&amp;"",AcctCode,0)),"UNKNOWN"))</f>
        <v/>
      </c>
    </row>
    <row r="1268">
      <c r="A1268" s="40">
        <f>IF(GL_Paste!$B1265="","",N(GL_Paste!$H1265)-N(GL_Paste!$G1265))</f>
        <v/>
      </c>
      <c r="B1268" s="43">
        <f>IF(GL_Paste!$B1265="","",DATE(YEAR(GL_Paste!$E1265),MONTH(GL_Paste!$E1265),1))</f>
        <v/>
      </c>
      <c r="C1268">
        <f>IF(GL_Paste!$B1265="","",IF(TRIM(GL_Paste!$M1265)&lt;&gt;"",TRIM(GL_Paste!$M1265),IFERROR(MID(GL_Paste!$I1265,FIND("[",GL_Paste!$I1265)+1,FIND("]",GL_Paste!$I1265)-FIND("[",GL_Paste!$I1265)-1),"")))</f>
        <v/>
      </c>
      <c r="D1268">
        <f>IF(GL_Paste!$B1265="","",IFERROR(INDEX(DeptName,MATCH($C1268,DeptTag,0)),"UNALLOCATED"))</f>
        <v/>
      </c>
      <c r="E1268">
        <f>IF(GL_Paste!$B1265="","",IFERROR(INDEX(AcctCat,MATCH(GL_Paste!$B1265&amp;"",AcctCode,0)),"UNKNOWN"))</f>
        <v/>
      </c>
      <c r="F1268">
        <f>IF(GL_Paste!$B1265="","",IFERROR(INDEX(AcctSub,MATCH(GL_Paste!$B1265&amp;"",AcctCode,0)),"UNKNOWN"))</f>
        <v/>
      </c>
    </row>
    <row r="1269">
      <c r="A1269" s="40">
        <f>IF(GL_Paste!$B1266="","",N(GL_Paste!$H1266)-N(GL_Paste!$G1266))</f>
        <v/>
      </c>
      <c r="B1269" s="43">
        <f>IF(GL_Paste!$B1266="","",DATE(YEAR(GL_Paste!$E1266),MONTH(GL_Paste!$E1266),1))</f>
        <v/>
      </c>
      <c r="C1269">
        <f>IF(GL_Paste!$B1266="","",IF(TRIM(GL_Paste!$M1266)&lt;&gt;"",TRIM(GL_Paste!$M1266),IFERROR(MID(GL_Paste!$I1266,FIND("[",GL_Paste!$I1266)+1,FIND("]",GL_Paste!$I1266)-FIND("[",GL_Paste!$I1266)-1),"")))</f>
        <v/>
      </c>
      <c r="D1269">
        <f>IF(GL_Paste!$B1266="","",IFERROR(INDEX(DeptName,MATCH($C1269,DeptTag,0)),"UNALLOCATED"))</f>
        <v/>
      </c>
      <c r="E1269">
        <f>IF(GL_Paste!$B1266="","",IFERROR(INDEX(AcctCat,MATCH(GL_Paste!$B1266&amp;"",AcctCode,0)),"UNKNOWN"))</f>
        <v/>
      </c>
      <c r="F1269">
        <f>IF(GL_Paste!$B1266="","",IFERROR(INDEX(AcctSub,MATCH(GL_Paste!$B1266&amp;"",AcctCode,0)),"UNKNOWN"))</f>
        <v/>
      </c>
    </row>
    <row r="1270">
      <c r="A1270" s="40">
        <f>IF(GL_Paste!$B1267="","",N(GL_Paste!$H1267)-N(GL_Paste!$G1267))</f>
        <v/>
      </c>
      <c r="B1270" s="43">
        <f>IF(GL_Paste!$B1267="","",DATE(YEAR(GL_Paste!$E1267),MONTH(GL_Paste!$E1267),1))</f>
        <v/>
      </c>
      <c r="C1270">
        <f>IF(GL_Paste!$B1267="","",IF(TRIM(GL_Paste!$M1267)&lt;&gt;"",TRIM(GL_Paste!$M1267),IFERROR(MID(GL_Paste!$I1267,FIND("[",GL_Paste!$I1267)+1,FIND("]",GL_Paste!$I1267)-FIND("[",GL_Paste!$I1267)-1),"")))</f>
        <v/>
      </c>
      <c r="D1270">
        <f>IF(GL_Paste!$B1267="","",IFERROR(INDEX(DeptName,MATCH($C1270,DeptTag,0)),"UNALLOCATED"))</f>
        <v/>
      </c>
      <c r="E1270">
        <f>IF(GL_Paste!$B1267="","",IFERROR(INDEX(AcctCat,MATCH(GL_Paste!$B1267&amp;"",AcctCode,0)),"UNKNOWN"))</f>
        <v/>
      </c>
      <c r="F1270">
        <f>IF(GL_Paste!$B1267="","",IFERROR(INDEX(AcctSub,MATCH(GL_Paste!$B1267&amp;"",AcctCode,0)),"UNKNOWN"))</f>
        <v/>
      </c>
    </row>
    <row r="1271">
      <c r="A1271" s="40">
        <f>IF(GL_Paste!$B1268="","",N(GL_Paste!$H1268)-N(GL_Paste!$G1268))</f>
        <v/>
      </c>
      <c r="B1271" s="43">
        <f>IF(GL_Paste!$B1268="","",DATE(YEAR(GL_Paste!$E1268),MONTH(GL_Paste!$E1268),1))</f>
        <v/>
      </c>
      <c r="C1271">
        <f>IF(GL_Paste!$B1268="","",IF(TRIM(GL_Paste!$M1268)&lt;&gt;"",TRIM(GL_Paste!$M1268),IFERROR(MID(GL_Paste!$I1268,FIND("[",GL_Paste!$I1268)+1,FIND("]",GL_Paste!$I1268)-FIND("[",GL_Paste!$I1268)-1),"")))</f>
        <v/>
      </c>
      <c r="D1271">
        <f>IF(GL_Paste!$B1268="","",IFERROR(INDEX(DeptName,MATCH($C1271,DeptTag,0)),"UNALLOCATED"))</f>
        <v/>
      </c>
      <c r="E1271">
        <f>IF(GL_Paste!$B1268="","",IFERROR(INDEX(AcctCat,MATCH(GL_Paste!$B1268&amp;"",AcctCode,0)),"UNKNOWN"))</f>
        <v/>
      </c>
      <c r="F1271">
        <f>IF(GL_Paste!$B1268="","",IFERROR(INDEX(AcctSub,MATCH(GL_Paste!$B1268&amp;"",AcctCode,0)),"UNKNOWN"))</f>
        <v/>
      </c>
    </row>
    <row r="1272">
      <c r="A1272" s="40">
        <f>IF(GL_Paste!$B1269="","",N(GL_Paste!$H1269)-N(GL_Paste!$G1269))</f>
        <v/>
      </c>
      <c r="B1272" s="43">
        <f>IF(GL_Paste!$B1269="","",DATE(YEAR(GL_Paste!$E1269),MONTH(GL_Paste!$E1269),1))</f>
        <v/>
      </c>
      <c r="C1272">
        <f>IF(GL_Paste!$B1269="","",IF(TRIM(GL_Paste!$M1269)&lt;&gt;"",TRIM(GL_Paste!$M1269),IFERROR(MID(GL_Paste!$I1269,FIND("[",GL_Paste!$I1269)+1,FIND("]",GL_Paste!$I1269)-FIND("[",GL_Paste!$I1269)-1),"")))</f>
        <v/>
      </c>
      <c r="D1272">
        <f>IF(GL_Paste!$B1269="","",IFERROR(INDEX(DeptName,MATCH($C1272,DeptTag,0)),"UNALLOCATED"))</f>
        <v/>
      </c>
      <c r="E1272">
        <f>IF(GL_Paste!$B1269="","",IFERROR(INDEX(AcctCat,MATCH(GL_Paste!$B1269&amp;"",AcctCode,0)),"UNKNOWN"))</f>
        <v/>
      </c>
      <c r="F1272">
        <f>IF(GL_Paste!$B1269="","",IFERROR(INDEX(AcctSub,MATCH(GL_Paste!$B1269&amp;"",AcctCode,0)),"UNKNOWN"))</f>
        <v/>
      </c>
    </row>
    <row r="1273">
      <c r="A1273" s="40">
        <f>IF(GL_Paste!$B1270="","",N(GL_Paste!$H1270)-N(GL_Paste!$G1270))</f>
        <v/>
      </c>
      <c r="B1273" s="43">
        <f>IF(GL_Paste!$B1270="","",DATE(YEAR(GL_Paste!$E1270),MONTH(GL_Paste!$E1270),1))</f>
        <v/>
      </c>
      <c r="C1273">
        <f>IF(GL_Paste!$B1270="","",IF(TRIM(GL_Paste!$M1270)&lt;&gt;"",TRIM(GL_Paste!$M1270),IFERROR(MID(GL_Paste!$I1270,FIND("[",GL_Paste!$I1270)+1,FIND("]",GL_Paste!$I1270)-FIND("[",GL_Paste!$I1270)-1),"")))</f>
        <v/>
      </c>
      <c r="D1273">
        <f>IF(GL_Paste!$B1270="","",IFERROR(INDEX(DeptName,MATCH($C1273,DeptTag,0)),"UNALLOCATED"))</f>
        <v/>
      </c>
      <c r="E1273">
        <f>IF(GL_Paste!$B1270="","",IFERROR(INDEX(AcctCat,MATCH(GL_Paste!$B1270&amp;"",AcctCode,0)),"UNKNOWN"))</f>
        <v/>
      </c>
      <c r="F1273">
        <f>IF(GL_Paste!$B1270="","",IFERROR(INDEX(AcctSub,MATCH(GL_Paste!$B1270&amp;"",AcctCode,0)),"UNKNOWN"))</f>
        <v/>
      </c>
    </row>
    <row r="1274">
      <c r="A1274" s="40">
        <f>IF(GL_Paste!$B1271="","",N(GL_Paste!$H1271)-N(GL_Paste!$G1271))</f>
        <v/>
      </c>
      <c r="B1274" s="43">
        <f>IF(GL_Paste!$B1271="","",DATE(YEAR(GL_Paste!$E1271),MONTH(GL_Paste!$E1271),1))</f>
        <v/>
      </c>
      <c r="C1274">
        <f>IF(GL_Paste!$B1271="","",IF(TRIM(GL_Paste!$M1271)&lt;&gt;"",TRIM(GL_Paste!$M1271),IFERROR(MID(GL_Paste!$I1271,FIND("[",GL_Paste!$I1271)+1,FIND("]",GL_Paste!$I1271)-FIND("[",GL_Paste!$I1271)-1),"")))</f>
        <v/>
      </c>
      <c r="D1274">
        <f>IF(GL_Paste!$B1271="","",IFERROR(INDEX(DeptName,MATCH($C1274,DeptTag,0)),"UNALLOCATED"))</f>
        <v/>
      </c>
      <c r="E1274">
        <f>IF(GL_Paste!$B1271="","",IFERROR(INDEX(AcctCat,MATCH(GL_Paste!$B1271&amp;"",AcctCode,0)),"UNKNOWN"))</f>
        <v/>
      </c>
      <c r="F1274">
        <f>IF(GL_Paste!$B1271="","",IFERROR(INDEX(AcctSub,MATCH(GL_Paste!$B1271&amp;"",AcctCode,0)),"UNKNOWN"))</f>
        <v/>
      </c>
    </row>
    <row r="1275">
      <c r="A1275" s="40">
        <f>IF(GL_Paste!$B1272="","",N(GL_Paste!$H1272)-N(GL_Paste!$G1272))</f>
        <v/>
      </c>
      <c r="B1275" s="43">
        <f>IF(GL_Paste!$B1272="","",DATE(YEAR(GL_Paste!$E1272),MONTH(GL_Paste!$E1272),1))</f>
        <v/>
      </c>
      <c r="C1275">
        <f>IF(GL_Paste!$B1272="","",IF(TRIM(GL_Paste!$M1272)&lt;&gt;"",TRIM(GL_Paste!$M1272),IFERROR(MID(GL_Paste!$I1272,FIND("[",GL_Paste!$I1272)+1,FIND("]",GL_Paste!$I1272)-FIND("[",GL_Paste!$I1272)-1),"")))</f>
        <v/>
      </c>
      <c r="D1275">
        <f>IF(GL_Paste!$B1272="","",IFERROR(INDEX(DeptName,MATCH($C1275,DeptTag,0)),"UNALLOCATED"))</f>
        <v/>
      </c>
      <c r="E1275">
        <f>IF(GL_Paste!$B1272="","",IFERROR(INDEX(AcctCat,MATCH(GL_Paste!$B1272&amp;"",AcctCode,0)),"UNKNOWN"))</f>
        <v/>
      </c>
      <c r="F1275">
        <f>IF(GL_Paste!$B1272="","",IFERROR(INDEX(AcctSub,MATCH(GL_Paste!$B1272&amp;"",AcctCode,0)),"UNKNOWN"))</f>
        <v/>
      </c>
    </row>
    <row r="1276">
      <c r="A1276" s="40">
        <f>IF(GL_Paste!$B1273="","",N(GL_Paste!$H1273)-N(GL_Paste!$G1273))</f>
        <v/>
      </c>
      <c r="B1276" s="43">
        <f>IF(GL_Paste!$B1273="","",DATE(YEAR(GL_Paste!$E1273),MONTH(GL_Paste!$E1273),1))</f>
        <v/>
      </c>
      <c r="C1276">
        <f>IF(GL_Paste!$B1273="","",IF(TRIM(GL_Paste!$M1273)&lt;&gt;"",TRIM(GL_Paste!$M1273),IFERROR(MID(GL_Paste!$I1273,FIND("[",GL_Paste!$I1273)+1,FIND("]",GL_Paste!$I1273)-FIND("[",GL_Paste!$I1273)-1),"")))</f>
        <v/>
      </c>
      <c r="D1276">
        <f>IF(GL_Paste!$B1273="","",IFERROR(INDEX(DeptName,MATCH($C1276,DeptTag,0)),"UNALLOCATED"))</f>
        <v/>
      </c>
      <c r="E1276">
        <f>IF(GL_Paste!$B1273="","",IFERROR(INDEX(AcctCat,MATCH(GL_Paste!$B1273&amp;"",AcctCode,0)),"UNKNOWN"))</f>
        <v/>
      </c>
      <c r="F1276">
        <f>IF(GL_Paste!$B1273="","",IFERROR(INDEX(AcctSub,MATCH(GL_Paste!$B1273&amp;"",AcctCode,0)),"UNKNOWN"))</f>
        <v/>
      </c>
    </row>
    <row r="1277">
      <c r="A1277" s="40">
        <f>IF(GL_Paste!$B1274="","",N(GL_Paste!$H1274)-N(GL_Paste!$G1274))</f>
        <v/>
      </c>
      <c r="B1277" s="43">
        <f>IF(GL_Paste!$B1274="","",DATE(YEAR(GL_Paste!$E1274),MONTH(GL_Paste!$E1274),1))</f>
        <v/>
      </c>
      <c r="C1277">
        <f>IF(GL_Paste!$B1274="","",IF(TRIM(GL_Paste!$M1274)&lt;&gt;"",TRIM(GL_Paste!$M1274),IFERROR(MID(GL_Paste!$I1274,FIND("[",GL_Paste!$I1274)+1,FIND("]",GL_Paste!$I1274)-FIND("[",GL_Paste!$I1274)-1),"")))</f>
        <v/>
      </c>
      <c r="D1277">
        <f>IF(GL_Paste!$B1274="","",IFERROR(INDEX(DeptName,MATCH($C1277,DeptTag,0)),"UNALLOCATED"))</f>
        <v/>
      </c>
      <c r="E1277">
        <f>IF(GL_Paste!$B1274="","",IFERROR(INDEX(AcctCat,MATCH(GL_Paste!$B1274&amp;"",AcctCode,0)),"UNKNOWN"))</f>
        <v/>
      </c>
      <c r="F1277">
        <f>IF(GL_Paste!$B1274="","",IFERROR(INDEX(AcctSub,MATCH(GL_Paste!$B1274&amp;"",AcctCode,0)),"UNKNOWN"))</f>
        <v/>
      </c>
    </row>
    <row r="1278">
      <c r="A1278" s="40">
        <f>IF(GL_Paste!$B1275="","",N(GL_Paste!$H1275)-N(GL_Paste!$G1275))</f>
        <v/>
      </c>
      <c r="B1278" s="43">
        <f>IF(GL_Paste!$B1275="","",DATE(YEAR(GL_Paste!$E1275),MONTH(GL_Paste!$E1275),1))</f>
        <v/>
      </c>
      <c r="C1278">
        <f>IF(GL_Paste!$B1275="","",IF(TRIM(GL_Paste!$M1275)&lt;&gt;"",TRIM(GL_Paste!$M1275),IFERROR(MID(GL_Paste!$I1275,FIND("[",GL_Paste!$I1275)+1,FIND("]",GL_Paste!$I1275)-FIND("[",GL_Paste!$I1275)-1),"")))</f>
        <v/>
      </c>
      <c r="D1278">
        <f>IF(GL_Paste!$B1275="","",IFERROR(INDEX(DeptName,MATCH($C1278,DeptTag,0)),"UNALLOCATED"))</f>
        <v/>
      </c>
      <c r="E1278">
        <f>IF(GL_Paste!$B1275="","",IFERROR(INDEX(AcctCat,MATCH(GL_Paste!$B1275&amp;"",AcctCode,0)),"UNKNOWN"))</f>
        <v/>
      </c>
      <c r="F1278">
        <f>IF(GL_Paste!$B1275="","",IFERROR(INDEX(AcctSub,MATCH(GL_Paste!$B1275&amp;"",AcctCode,0)),"UNKNOWN"))</f>
        <v/>
      </c>
    </row>
    <row r="1279">
      <c r="A1279" s="40">
        <f>IF(GL_Paste!$B1276="","",N(GL_Paste!$H1276)-N(GL_Paste!$G1276))</f>
        <v/>
      </c>
      <c r="B1279" s="43">
        <f>IF(GL_Paste!$B1276="","",DATE(YEAR(GL_Paste!$E1276),MONTH(GL_Paste!$E1276),1))</f>
        <v/>
      </c>
      <c r="C1279">
        <f>IF(GL_Paste!$B1276="","",IF(TRIM(GL_Paste!$M1276)&lt;&gt;"",TRIM(GL_Paste!$M1276),IFERROR(MID(GL_Paste!$I1276,FIND("[",GL_Paste!$I1276)+1,FIND("]",GL_Paste!$I1276)-FIND("[",GL_Paste!$I1276)-1),"")))</f>
        <v/>
      </c>
      <c r="D1279">
        <f>IF(GL_Paste!$B1276="","",IFERROR(INDEX(DeptName,MATCH($C1279,DeptTag,0)),"UNALLOCATED"))</f>
        <v/>
      </c>
      <c r="E1279">
        <f>IF(GL_Paste!$B1276="","",IFERROR(INDEX(AcctCat,MATCH(GL_Paste!$B1276&amp;"",AcctCode,0)),"UNKNOWN"))</f>
        <v/>
      </c>
      <c r="F1279">
        <f>IF(GL_Paste!$B1276="","",IFERROR(INDEX(AcctSub,MATCH(GL_Paste!$B1276&amp;"",AcctCode,0)),"UNKNOWN"))</f>
        <v/>
      </c>
    </row>
    <row r="1280">
      <c r="A1280" s="40">
        <f>IF(GL_Paste!$B1277="","",N(GL_Paste!$H1277)-N(GL_Paste!$G1277))</f>
        <v/>
      </c>
      <c r="B1280" s="43">
        <f>IF(GL_Paste!$B1277="","",DATE(YEAR(GL_Paste!$E1277),MONTH(GL_Paste!$E1277),1))</f>
        <v/>
      </c>
      <c r="C1280">
        <f>IF(GL_Paste!$B1277="","",IF(TRIM(GL_Paste!$M1277)&lt;&gt;"",TRIM(GL_Paste!$M1277),IFERROR(MID(GL_Paste!$I1277,FIND("[",GL_Paste!$I1277)+1,FIND("]",GL_Paste!$I1277)-FIND("[",GL_Paste!$I1277)-1),"")))</f>
        <v/>
      </c>
      <c r="D1280">
        <f>IF(GL_Paste!$B1277="","",IFERROR(INDEX(DeptName,MATCH($C1280,DeptTag,0)),"UNALLOCATED"))</f>
        <v/>
      </c>
      <c r="E1280">
        <f>IF(GL_Paste!$B1277="","",IFERROR(INDEX(AcctCat,MATCH(GL_Paste!$B1277&amp;"",AcctCode,0)),"UNKNOWN"))</f>
        <v/>
      </c>
      <c r="F1280">
        <f>IF(GL_Paste!$B1277="","",IFERROR(INDEX(AcctSub,MATCH(GL_Paste!$B1277&amp;"",AcctCode,0)),"UNKNOWN"))</f>
        <v/>
      </c>
    </row>
    <row r="1281">
      <c r="A1281" s="40">
        <f>IF(GL_Paste!$B1278="","",N(GL_Paste!$H1278)-N(GL_Paste!$G1278))</f>
        <v/>
      </c>
      <c r="B1281" s="43">
        <f>IF(GL_Paste!$B1278="","",DATE(YEAR(GL_Paste!$E1278),MONTH(GL_Paste!$E1278),1))</f>
        <v/>
      </c>
      <c r="C1281">
        <f>IF(GL_Paste!$B1278="","",IF(TRIM(GL_Paste!$M1278)&lt;&gt;"",TRIM(GL_Paste!$M1278),IFERROR(MID(GL_Paste!$I1278,FIND("[",GL_Paste!$I1278)+1,FIND("]",GL_Paste!$I1278)-FIND("[",GL_Paste!$I1278)-1),"")))</f>
        <v/>
      </c>
      <c r="D1281">
        <f>IF(GL_Paste!$B1278="","",IFERROR(INDEX(DeptName,MATCH($C1281,DeptTag,0)),"UNALLOCATED"))</f>
        <v/>
      </c>
      <c r="E1281">
        <f>IF(GL_Paste!$B1278="","",IFERROR(INDEX(AcctCat,MATCH(GL_Paste!$B1278&amp;"",AcctCode,0)),"UNKNOWN"))</f>
        <v/>
      </c>
      <c r="F1281">
        <f>IF(GL_Paste!$B1278="","",IFERROR(INDEX(AcctSub,MATCH(GL_Paste!$B1278&amp;"",AcctCode,0)),"UNKNOWN"))</f>
        <v/>
      </c>
    </row>
    <row r="1282">
      <c r="A1282" s="40">
        <f>IF(GL_Paste!$B1279="","",N(GL_Paste!$H1279)-N(GL_Paste!$G1279))</f>
        <v/>
      </c>
      <c r="B1282" s="43">
        <f>IF(GL_Paste!$B1279="","",DATE(YEAR(GL_Paste!$E1279),MONTH(GL_Paste!$E1279),1))</f>
        <v/>
      </c>
      <c r="C1282">
        <f>IF(GL_Paste!$B1279="","",IF(TRIM(GL_Paste!$M1279)&lt;&gt;"",TRIM(GL_Paste!$M1279),IFERROR(MID(GL_Paste!$I1279,FIND("[",GL_Paste!$I1279)+1,FIND("]",GL_Paste!$I1279)-FIND("[",GL_Paste!$I1279)-1),"")))</f>
        <v/>
      </c>
      <c r="D1282">
        <f>IF(GL_Paste!$B1279="","",IFERROR(INDEX(DeptName,MATCH($C1282,DeptTag,0)),"UNALLOCATED"))</f>
        <v/>
      </c>
      <c r="E1282">
        <f>IF(GL_Paste!$B1279="","",IFERROR(INDEX(AcctCat,MATCH(GL_Paste!$B1279&amp;"",AcctCode,0)),"UNKNOWN"))</f>
        <v/>
      </c>
      <c r="F1282">
        <f>IF(GL_Paste!$B1279="","",IFERROR(INDEX(AcctSub,MATCH(GL_Paste!$B1279&amp;"",AcctCode,0)),"UNKNOWN"))</f>
        <v/>
      </c>
    </row>
    <row r="1283">
      <c r="A1283" s="40">
        <f>IF(GL_Paste!$B1280="","",N(GL_Paste!$H1280)-N(GL_Paste!$G1280))</f>
        <v/>
      </c>
      <c r="B1283" s="43">
        <f>IF(GL_Paste!$B1280="","",DATE(YEAR(GL_Paste!$E1280),MONTH(GL_Paste!$E1280),1))</f>
        <v/>
      </c>
      <c r="C1283">
        <f>IF(GL_Paste!$B1280="","",IF(TRIM(GL_Paste!$M1280)&lt;&gt;"",TRIM(GL_Paste!$M1280),IFERROR(MID(GL_Paste!$I1280,FIND("[",GL_Paste!$I1280)+1,FIND("]",GL_Paste!$I1280)-FIND("[",GL_Paste!$I1280)-1),"")))</f>
        <v/>
      </c>
      <c r="D1283">
        <f>IF(GL_Paste!$B1280="","",IFERROR(INDEX(DeptName,MATCH($C1283,DeptTag,0)),"UNALLOCATED"))</f>
        <v/>
      </c>
      <c r="E1283">
        <f>IF(GL_Paste!$B1280="","",IFERROR(INDEX(AcctCat,MATCH(GL_Paste!$B1280&amp;"",AcctCode,0)),"UNKNOWN"))</f>
        <v/>
      </c>
      <c r="F1283">
        <f>IF(GL_Paste!$B1280="","",IFERROR(INDEX(AcctSub,MATCH(GL_Paste!$B1280&amp;"",AcctCode,0)),"UNKNOWN"))</f>
        <v/>
      </c>
    </row>
    <row r="1284">
      <c r="A1284" s="40">
        <f>IF(GL_Paste!$B1281="","",N(GL_Paste!$H1281)-N(GL_Paste!$G1281))</f>
        <v/>
      </c>
      <c r="B1284" s="43">
        <f>IF(GL_Paste!$B1281="","",DATE(YEAR(GL_Paste!$E1281),MONTH(GL_Paste!$E1281),1))</f>
        <v/>
      </c>
      <c r="C1284">
        <f>IF(GL_Paste!$B1281="","",IF(TRIM(GL_Paste!$M1281)&lt;&gt;"",TRIM(GL_Paste!$M1281),IFERROR(MID(GL_Paste!$I1281,FIND("[",GL_Paste!$I1281)+1,FIND("]",GL_Paste!$I1281)-FIND("[",GL_Paste!$I1281)-1),"")))</f>
        <v/>
      </c>
      <c r="D1284">
        <f>IF(GL_Paste!$B1281="","",IFERROR(INDEX(DeptName,MATCH($C1284,DeptTag,0)),"UNALLOCATED"))</f>
        <v/>
      </c>
      <c r="E1284">
        <f>IF(GL_Paste!$B1281="","",IFERROR(INDEX(AcctCat,MATCH(GL_Paste!$B1281&amp;"",AcctCode,0)),"UNKNOWN"))</f>
        <v/>
      </c>
      <c r="F1284">
        <f>IF(GL_Paste!$B1281="","",IFERROR(INDEX(AcctSub,MATCH(GL_Paste!$B1281&amp;"",AcctCode,0)),"UNKNOWN"))</f>
        <v/>
      </c>
    </row>
    <row r="1285">
      <c r="A1285" s="40">
        <f>IF(GL_Paste!$B1282="","",N(GL_Paste!$H1282)-N(GL_Paste!$G1282))</f>
        <v/>
      </c>
      <c r="B1285" s="43">
        <f>IF(GL_Paste!$B1282="","",DATE(YEAR(GL_Paste!$E1282),MONTH(GL_Paste!$E1282),1))</f>
        <v/>
      </c>
      <c r="C1285">
        <f>IF(GL_Paste!$B1282="","",IF(TRIM(GL_Paste!$M1282)&lt;&gt;"",TRIM(GL_Paste!$M1282),IFERROR(MID(GL_Paste!$I1282,FIND("[",GL_Paste!$I1282)+1,FIND("]",GL_Paste!$I1282)-FIND("[",GL_Paste!$I1282)-1),"")))</f>
        <v/>
      </c>
      <c r="D1285">
        <f>IF(GL_Paste!$B1282="","",IFERROR(INDEX(DeptName,MATCH($C1285,DeptTag,0)),"UNALLOCATED"))</f>
        <v/>
      </c>
      <c r="E1285">
        <f>IF(GL_Paste!$B1282="","",IFERROR(INDEX(AcctCat,MATCH(GL_Paste!$B1282&amp;"",AcctCode,0)),"UNKNOWN"))</f>
        <v/>
      </c>
      <c r="F1285">
        <f>IF(GL_Paste!$B1282="","",IFERROR(INDEX(AcctSub,MATCH(GL_Paste!$B1282&amp;"",AcctCode,0)),"UNKNOWN"))</f>
        <v/>
      </c>
    </row>
    <row r="1286">
      <c r="A1286" s="40">
        <f>IF(GL_Paste!$B1283="","",N(GL_Paste!$H1283)-N(GL_Paste!$G1283))</f>
        <v/>
      </c>
      <c r="B1286" s="43">
        <f>IF(GL_Paste!$B1283="","",DATE(YEAR(GL_Paste!$E1283),MONTH(GL_Paste!$E1283),1))</f>
        <v/>
      </c>
      <c r="C1286">
        <f>IF(GL_Paste!$B1283="","",IF(TRIM(GL_Paste!$M1283)&lt;&gt;"",TRIM(GL_Paste!$M1283),IFERROR(MID(GL_Paste!$I1283,FIND("[",GL_Paste!$I1283)+1,FIND("]",GL_Paste!$I1283)-FIND("[",GL_Paste!$I1283)-1),"")))</f>
        <v/>
      </c>
      <c r="D1286">
        <f>IF(GL_Paste!$B1283="","",IFERROR(INDEX(DeptName,MATCH($C1286,DeptTag,0)),"UNALLOCATED"))</f>
        <v/>
      </c>
      <c r="E1286">
        <f>IF(GL_Paste!$B1283="","",IFERROR(INDEX(AcctCat,MATCH(GL_Paste!$B1283&amp;"",AcctCode,0)),"UNKNOWN"))</f>
        <v/>
      </c>
      <c r="F1286">
        <f>IF(GL_Paste!$B1283="","",IFERROR(INDEX(AcctSub,MATCH(GL_Paste!$B1283&amp;"",AcctCode,0)),"UNKNOWN"))</f>
        <v/>
      </c>
    </row>
    <row r="1287">
      <c r="A1287" s="40">
        <f>IF(GL_Paste!$B1284="","",N(GL_Paste!$H1284)-N(GL_Paste!$G1284))</f>
        <v/>
      </c>
      <c r="B1287" s="43">
        <f>IF(GL_Paste!$B1284="","",DATE(YEAR(GL_Paste!$E1284),MONTH(GL_Paste!$E1284),1))</f>
        <v/>
      </c>
      <c r="C1287">
        <f>IF(GL_Paste!$B1284="","",IF(TRIM(GL_Paste!$M1284)&lt;&gt;"",TRIM(GL_Paste!$M1284),IFERROR(MID(GL_Paste!$I1284,FIND("[",GL_Paste!$I1284)+1,FIND("]",GL_Paste!$I1284)-FIND("[",GL_Paste!$I1284)-1),"")))</f>
        <v/>
      </c>
      <c r="D1287">
        <f>IF(GL_Paste!$B1284="","",IFERROR(INDEX(DeptName,MATCH($C1287,DeptTag,0)),"UNALLOCATED"))</f>
        <v/>
      </c>
      <c r="E1287">
        <f>IF(GL_Paste!$B1284="","",IFERROR(INDEX(AcctCat,MATCH(GL_Paste!$B1284&amp;"",AcctCode,0)),"UNKNOWN"))</f>
        <v/>
      </c>
      <c r="F1287">
        <f>IF(GL_Paste!$B1284="","",IFERROR(INDEX(AcctSub,MATCH(GL_Paste!$B1284&amp;"",AcctCode,0)),"UNKNOWN"))</f>
        <v/>
      </c>
    </row>
    <row r="1288">
      <c r="A1288" s="40">
        <f>IF(GL_Paste!$B1285="","",N(GL_Paste!$H1285)-N(GL_Paste!$G1285))</f>
        <v/>
      </c>
      <c r="B1288" s="43">
        <f>IF(GL_Paste!$B1285="","",DATE(YEAR(GL_Paste!$E1285),MONTH(GL_Paste!$E1285),1))</f>
        <v/>
      </c>
      <c r="C1288">
        <f>IF(GL_Paste!$B1285="","",IF(TRIM(GL_Paste!$M1285)&lt;&gt;"",TRIM(GL_Paste!$M1285),IFERROR(MID(GL_Paste!$I1285,FIND("[",GL_Paste!$I1285)+1,FIND("]",GL_Paste!$I1285)-FIND("[",GL_Paste!$I1285)-1),"")))</f>
        <v/>
      </c>
      <c r="D1288">
        <f>IF(GL_Paste!$B1285="","",IFERROR(INDEX(DeptName,MATCH($C1288,DeptTag,0)),"UNALLOCATED"))</f>
        <v/>
      </c>
      <c r="E1288">
        <f>IF(GL_Paste!$B1285="","",IFERROR(INDEX(AcctCat,MATCH(GL_Paste!$B1285&amp;"",AcctCode,0)),"UNKNOWN"))</f>
        <v/>
      </c>
      <c r="F1288">
        <f>IF(GL_Paste!$B1285="","",IFERROR(INDEX(AcctSub,MATCH(GL_Paste!$B1285&amp;"",AcctCode,0)),"UNKNOWN"))</f>
        <v/>
      </c>
    </row>
    <row r="1289">
      <c r="A1289" s="40">
        <f>IF(GL_Paste!$B1286="","",N(GL_Paste!$H1286)-N(GL_Paste!$G1286))</f>
        <v/>
      </c>
      <c r="B1289" s="43">
        <f>IF(GL_Paste!$B1286="","",DATE(YEAR(GL_Paste!$E1286),MONTH(GL_Paste!$E1286),1))</f>
        <v/>
      </c>
      <c r="C1289">
        <f>IF(GL_Paste!$B1286="","",IF(TRIM(GL_Paste!$M1286)&lt;&gt;"",TRIM(GL_Paste!$M1286),IFERROR(MID(GL_Paste!$I1286,FIND("[",GL_Paste!$I1286)+1,FIND("]",GL_Paste!$I1286)-FIND("[",GL_Paste!$I1286)-1),"")))</f>
        <v/>
      </c>
      <c r="D1289">
        <f>IF(GL_Paste!$B1286="","",IFERROR(INDEX(DeptName,MATCH($C1289,DeptTag,0)),"UNALLOCATED"))</f>
        <v/>
      </c>
      <c r="E1289">
        <f>IF(GL_Paste!$B1286="","",IFERROR(INDEX(AcctCat,MATCH(GL_Paste!$B1286&amp;"",AcctCode,0)),"UNKNOWN"))</f>
        <v/>
      </c>
      <c r="F1289">
        <f>IF(GL_Paste!$B1286="","",IFERROR(INDEX(AcctSub,MATCH(GL_Paste!$B1286&amp;"",AcctCode,0)),"UNKNOWN"))</f>
        <v/>
      </c>
    </row>
    <row r="1290">
      <c r="A1290" s="40">
        <f>IF(GL_Paste!$B1287="","",N(GL_Paste!$H1287)-N(GL_Paste!$G1287))</f>
        <v/>
      </c>
      <c r="B1290" s="43">
        <f>IF(GL_Paste!$B1287="","",DATE(YEAR(GL_Paste!$E1287),MONTH(GL_Paste!$E1287),1))</f>
        <v/>
      </c>
      <c r="C1290">
        <f>IF(GL_Paste!$B1287="","",IF(TRIM(GL_Paste!$M1287)&lt;&gt;"",TRIM(GL_Paste!$M1287),IFERROR(MID(GL_Paste!$I1287,FIND("[",GL_Paste!$I1287)+1,FIND("]",GL_Paste!$I1287)-FIND("[",GL_Paste!$I1287)-1),"")))</f>
        <v/>
      </c>
      <c r="D1290">
        <f>IF(GL_Paste!$B1287="","",IFERROR(INDEX(DeptName,MATCH($C1290,DeptTag,0)),"UNALLOCATED"))</f>
        <v/>
      </c>
      <c r="E1290">
        <f>IF(GL_Paste!$B1287="","",IFERROR(INDEX(AcctCat,MATCH(GL_Paste!$B1287&amp;"",AcctCode,0)),"UNKNOWN"))</f>
        <v/>
      </c>
      <c r="F1290">
        <f>IF(GL_Paste!$B1287="","",IFERROR(INDEX(AcctSub,MATCH(GL_Paste!$B1287&amp;"",AcctCode,0)),"UNKNOWN"))</f>
        <v/>
      </c>
    </row>
    <row r="1291">
      <c r="A1291" s="40">
        <f>IF(GL_Paste!$B1288="","",N(GL_Paste!$H1288)-N(GL_Paste!$G1288))</f>
        <v/>
      </c>
      <c r="B1291" s="43">
        <f>IF(GL_Paste!$B1288="","",DATE(YEAR(GL_Paste!$E1288),MONTH(GL_Paste!$E1288),1))</f>
        <v/>
      </c>
      <c r="C1291">
        <f>IF(GL_Paste!$B1288="","",IF(TRIM(GL_Paste!$M1288)&lt;&gt;"",TRIM(GL_Paste!$M1288),IFERROR(MID(GL_Paste!$I1288,FIND("[",GL_Paste!$I1288)+1,FIND("]",GL_Paste!$I1288)-FIND("[",GL_Paste!$I1288)-1),"")))</f>
        <v/>
      </c>
      <c r="D1291">
        <f>IF(GL_Paste!$B1288="","",IFERROR(INDEX(DeptName,MATCH($C1291,DeptTag,0)),"UNALLOCATED"))</f>
        <v/>
      </c>
      <c r="E1291">
        <f>IF(GL_Paste!$B1288="","",IFERROR(INDEX(AcctCat,MATCH(GL_Paste!$B1288&amp;"",AcctCode,0)),"UNKNOWN"))</f>
        <v/>
      </c>
      <c r="F1291">
        <f>IF(GL_Paste!$B1288="","",IFERROR(INDEX(AcctSub,MATCH(GL_Paste!$B1288&amp;"",AcctCode,0)),"UNKNOWN"))</f>
        <v/>
      </c>
    </row>
    <row r="1292">
      <c r="A1292" s="40">
        <f>IF(GL_Paste!$B1289="","",N(GL_Paste!$H1289)-N(GL_Paste!$G1289))</f>
        <v/>
      </c>
      <c r="B1292" s="43">
        <f>IF(GL_Paste!$B1289="","",DATE(YEAR(GL_Paste!$E1289),MONTH(GL_Paste!$E1289),1))</f>
        <v/>
      </c>
      <c r="C1292">
        <f>IF(GL_Paste!$B1289="","",IF(TRIM(GL_Paste!$M1289)&lt;&gt;"",TRIM(GL_Paste!$M1289),IFERROR(MID(GL_Paste!$I1289,FIND("[",GL_Paste!$I1289)+1,FIND("]",GL_Paste!$I1289)-FIND("[",GL_Paste!$I1289)-1),"")))</f>
        <v/>
      </c>
      <c r="D1292">
        <f>IF(GL_Paste!$B1289="","",IFERROR(INDEX(DeptName,MATCH($C1292,DeptTag,0)),"UNALLOCATED"))</f>
        <v/>
      </c>
      <c r="E1292">
        <f>IF(GL_Paste!$B1289="","",IFERROR(INDEX(AcctCat,MATCH(GL_Paste!$B1289&amp;"",AcctCode,0)),"UNKNOWN"))</f>
        <v/>
      </c>
      <c r="F1292">
        <f>IF(GL_Paste!$B1289="","",IFERROR(INDEX(AcctSub,MATCH(GL_Paste!$B1289&amp;"",AcctCode,0)),"UNKNOWN"))</f>
        <v/>
      </c>
    </row>
    <row r="1293">
      <c r="A1293" s="40">
        <f>IF(GL_Paste!$B1290="","",N(GL_Paste!$H1290)-N(GL_Paste!$G1290))</f>
        <v/>
      </c>
      <c r="B1293" s="43">
        <f>IF(GL_Paste!$B1290="","",DATE(YEAR(GL_Paste!$E1290),MONTH(GL_Paste!$E1290),1))</f>
        <v/>
      </c>
      <c r="C1293">
        <f>IF(GL_Paste!$B1290="","",IF(TRIM(GL_Paste!$M1290)&lt;&gt;"",TRIM(GL_Paste!$M1290),IFERROR(MID(GL_Paste!$I1290,FIND("[",GL_Paste!$I1290)+1,FIND("]",GL_Paste!$I1290)-FIND("[",GL_Paste!$I1290)-1),"")))</f>
        <v/>
      </c>
      <c r="D1293">
        <f>IF(GL_Paste!$B1290="","",IFERROR(INDEX(DeptName,MATCH($C1293,DeptTag,0)),"UNALLOCATED"))</f>
        <v/>
      </c>
      <c r="E1293">
        <f>IF(GL_Paste!$B1290="","",IFERROR(INDEX(AcctCat,MATCH(GL_Paste!$B1290&amp;"",AcctCode,0)),"UNKNOWN"))</f>
        <v/>
      </c>
      <c r="F1293">
        <f>IF(GL_Paste!$B1290="","",IFERROR(INDEX(AcctSub,MATCH(GL_Paste!$B1290&amp;"",AcctCode,0)),"UNKNOWN"))</f>
        <v/>
      </c>
    </row>
    <row r="1294">
      <c r="A1294" s="40">
        <f>IF(GL_Paste!$B1291="","",N(GL_Paste!$H1291)-N(GL_Paste!$G1291))</f>
        <v/>
      </c>
      <c r="B1294" s="43">
        <f>IF(GL_Paste!$B1291="","",DATE(YEAR(GL_Paste!$E1291),MONTH(GL_Paste!$E1291),1))</f>
        <v/>
      </c>
      <c r="C1294">
        <f>IF(GL_Paste!$B1291="","",IF(TRIM(GL_Paste!$M1291)&lt;&gt;"",TRIM(GL_Paste!$M1291),IFERROR(MID(GL_Paste!$I1291,FIND("[",GL_Paste!$I1291)+1,FIND("]",GL_Paste!$I1291)-FIND("[",GL_Paste!$I1291)-1),"")))</f>
        <v/>
      </c>
      <c r="D1294">
        <f>IF(GL_Paste!$B1291="","",IFERROR(INDEX(DeptName,MATCH($C1294,DeptTag,0)),"UNALLOCATED"))</f>
        <v/>
      </c>
      <c r="E1294">
        <f>IF(GL_Paste!$B1291="","",IFERROR(INDEX(AcctCat,MATCH(GL_Paste!$B1291&amp;"",AcctCode,0)),"UNKNOWN"))</f>
        <v/>
      </c>
      <c r="F1294">
        <f>IF(GL_Paste!$B1291="","",IFERROR(INDEX(AcctSub,MATCH(GL_Paste!$B1291&amp;"",AcctCode,0)),"UNKNOWN"))</f>
        <v/>
      </c>
    </row>
    <row r="1295">
      <c r="A1295" s="40">
        <f>IF(GL_Paste!$B1292="","",N(GL_Paste!$H1292)-N(GL_Paste!$G1292))</f>
        <v/>
      </c>
      <c r="B1295" s="43">
        <f>IF(GL_Paste!$B1292="","",DATE(YEAR(GL_Paste!$E1292),MONTH(GL_Paste!$E1292),1))</f>
        <v/>
      </c>
      <c r="C1295">
        <f>IF(GL_Paste!$B1292="","",IF(TRIM(GL_Paste!$M1292)&lt;&gt;"",TRIM(GL_Paste!$M1292),IFERROR(MID(GL_Paste!$I1292,FIND("[",GL_Paste!$I1292)+1,FIND("]",GL_Paste!$I1292)-FIND("[",GL_Paste!$I1292)-1),"")))</f>
        <v/>
      </c>
      <c r="D1295">
        <f>IF(GL_Paste!$B1292="","",IFERROR(INDEX(DeptName,MATCH($C1295,DeptTag,0)),"UNALLOCATED"))</f>
        <v/>
      </c>
      <c r="E1295">
        <f>IF(GL_Paste!$B1292="","",IFERROR(INDEX(AcctCat,MATCH(GL_Paste!$B1292&amp;"",AcctCode,0)),"UNKNOWN"))</f>
        <v/>
      </c>
      <c r="F1295">
        <f>IF(GL_Paste!$B1292="","",IFERROR(INDEX(AcctSub,MATCH(GL_Paste!$B1292&amp;"",AcctCode,0)),"UNKNOWN"))</f>
        <v/>
      </c>
    </row>
    <row r="1296">
      <c r="A1296" s="40">
        <f>IF(GL_Paste!$B1293="","",N(GL_Paste!$H1293)-N(GL_Paste!$G1293))</f>
        <v/>
      </c>
      <c r="B1296" s="43">
        <f>IF(GL_Paste!$B1293="","",DATE(YEAR(GL_Paste!$E1293),MONTH(GL_Paste!$E1293),1))</f>
        <v/>
      </c>
      <c r="C1296">
        <f>IF(GL_Paste!$B1293="","",IF(TRIM(GL_Paste!$M1293)&lt;&gt;"",TRIM(GL_Paste!$M1293),IFERROR(MID(GL_Paste!$I1293,FIND("[",GL_Paste!$I1293)+1,FIND("]",GL_Paste!$I1293)-FIND("[",GL_Paste!$I1293)-1),"")))</f>
        <v/>
      </c>
      <c r="D1296">
        <f>IF(GL_Paste!$B1293="","",IFERROR(INDEX(DeptName,MATCH($C1296,DeptTag,0)),"UNALLOCATED"))</f>
        <v/>
      </c>
      <c r="E1296">
        <f>IF(GL_Paste!$B1293="","",IFERROR(INDEX(AcctCat,MATCH(GL_Paste!$B1293&amp;"",AcctCode,0)),"UNKNOWN"))</f>
        <v/>
      </c>
      <c r="F1296">
        <f>IF(GL_Paste!$B1293="","",IFERROR(INDEX(AcctSub,MATCH(GL_Paste!$B1293&amp;"",AcctCode,0)),"UNKNOWN"))</f>
        <v/>
      </c>
    </row>
    <row r="1297">
      <c r="A1297" s="40">
        <f>IF(GL_Paste!$B1294="","",N(GL_Paste!$H1294)-N(GL_Paste!$G1294))</f>
        <v/>
      </c>
      <c r="B1297" s="43">
        <f>IF(GL_Paste!$B1294="","",DATE(YEAR(GL_Paste!$E1294),MONTH(GL_Paste!$E1294),1))</f>
        <v/>
      </c>
      <c r="C1297">
        <f>IF(GL_Paste!$B1294="","",IF(TRIM(GL_Paste!$M1294)&lt;&gt;"",TRIM(GL_Paste!$M1294),IFERROR(MID(GL_Paste!$I1294,FIND("[",GL_Paste!$I1294)+1,FIND("]",GL_Paste!$I1294)-FIND("[",GL_Paste!$I1294)-1),"")))</f>
        <v/>
      </c>
      <c r="D1297">
        <f>IF(GL_Paste!$B1294="","",IFERROR(INDEX(DeptName,MATCH($C1297,DeptTag,0)),"UNALLOCATED"))</f>
        <v/>
      </c>
      <c r="E1297">
        <f>IF(GL_Paste!$B1294="","",IFERROR(INDEX(AcctCat,MATCH(GL_Paste!$B1294&amp;"",AcctCode,0)),"UNKNOWN"))</f>
        <v/>
      </c>
      <c r="F1297">
        <f>IF(GL_Paste!$B1294="","",IFERROR(INDEX(AcctSub,MATCH(GL_Paste!$B1294&amp;"",AcctCode,0)),"UNKNOWN"))</f>
        <v/>
      </c>
    </row>
    <row r="1298">
      <c r="A1298" s="40">
        <f>IF(GL_Paste!$B1295="","",N(GL_Paste!$H1295)-N(GL_Paste!$G1295))</f>
        <v/>
      </c>
      <c r="B1298" s="43">
        <f>IF(GL_Paste!$B1295="","",DATE(YEAR(GL_Paste!$E1295),MONTH(GL_Paste!$E1295),1))</f>
        <v/>
      </c>
      <c r="C1298">
        <f>IF(GL_Paste!$B1295="","",IF(TRIM(GL_Paste!$M1295)&lt;&gt;"",TRIM(GL_Paste!$M1295),IFERROR(MID(GL_Paste!$I1295,FIND("[",GL_Paste!$I1295)+1,FIND("]",GL_Paste!$I1295)-FIND("[",GL_Paste!$I1295)-1),"")))</f>
        <v/>
      </c>
      <c r="D1298">
        <f>IF(GL_Paste!$B1295="","",IFERROR(INDEX(DeptName,MATCH($C1298,DeptTag,0)),"UNALLOCATED"))</f>
        <v/>
      </c>
      <c r="E1298">
        <f>IF(GL_Paste!$B1295="","",IFERROR(INDEX(AcctCat,MATCH(GL_Paste!$B1295&amp;"",AcctCode,0)),"UNKNOWN"))</f>
        <v/>
      </c>
      <c r="F1298">
        <f>IF(GL_Paste!$B1295="","",IFERROR(INDEX(AcctSub,MATCH(GL_Paste!$B1295&amp;"",AcctCode,0)),"UNKNOWN"))</f>
        <v/>
      </c>
    </row>
    <row r="1299">
      <c r="A1299" s="40">
        <f>IF(GL_Paste!$B1296="","",N(GL_Paste!$H1296)-N(GL_Paste!$G1296))</f>
        <v/>
      </c>
      <c r="B1299" s="43">
        <f>IF(GL_Paste!$B1296="","",DATE(YEAR(GL_Paste!$E1296),MONTH(GL_Paste!$E1296),1))</f>
        <v/>
      </c>
      <c r="C1299">
        <f>IF(GL_Paste!$B1296="","",IF(TRIM(GL_Paste!$M1296)&lt;&gt;"",TRIM(GL_Paste!$M1296),IFERROR(MID(GL_Paste!$I1296,FIND("[",GL_Paste!$I1296)+1,FIND("]",GL_Paste!$I1296)-FIND("[",GL_Paste!$I1296)-1),"")))</f>
        <v/>
      </c>
      <c r="D1299">
        <f>IF(GL_Paste!$B1296="","",IFERROR(INDEX(DeptName,MATCH($C1299,DeptTag,0)),"UNALLOCATED"))</f>
        <v/>
      </c>
      <c r="E1299">
        <f>IF(GL_Paste!$B1296="","",IFERROR(INDEX(AcctCat,MATCH(GL_Paste!$B1296&amp;"",AcctCode,0)),"UNKNOWN"))</f>
        <v/>
      </c>
      <c r="F1299">
        <f>IF(GL_Paste!$B1296="","",IFERROR(INDEX(AcctSub,MATCH(GL_Paste!$B1296&amp;"",AcctCode,0)),"UNKNOWN"))</f>
        <v/>
      </c>
    </row>
    <row r="1300">
      <c r="A1300" s="40">
        <f>IF(GL_Paste!$B1297="","",N(GL_Paste!$H1297)-N(GL_Paste!$G1297))</f>
        <v/>
      </c>
      <c r="B1300" s="43">
        <f>IF(GL_Paste!$B1297="","",DATE(YEAR(GL_Paste!$E1297),MONTH(GL_Paste!$E1297),1))</f>
        <v/>
      </c>
      <c r="C1300">
        <f>IF(GL_Paste!$B1297="","",IF(TRIM(GL_Paste!$M1297)&lt;&gt;"",TRIM(GL_Paste!$M1297),IFERROR(MID(GL_Paste!$I1297,FIND("[",GL_Paste!$I1297)+1,FIND("]",GL_Paste!$I1297)-FIND("[",GL_Paste!$I1297)-1),"")))</f>
        <v/>
      </c>
      <c r="D1300">
        <f>IF(GL_Paste!$B1297="","",IFERROR(INDEX(DeptName,MATCH($C1300,DeptTag,0)),"UNALLOCATED"))</f>
        <v/>
      </c>
      <c r="E1300">
        <f>IF(GL_Paste!$B1297="","",IFERROR(INDEX(AcctCat,MATCH(GL_Paste!$B1297&amp;"",AcctCode,0)),"UNKNOWN"))</f>
        <v/>
      </c>
      <c r="F1300">
        <f>IF(GL_Paste!$B1297="","",IFERROR(INDEX(AcctSub,MATCH(GL_Paste!$B1297&amp;"",AcctCode,0)),"UNKNOWN"))</f>
        <v/>
      </c>
    </row>
    <row r="1301">
      <c r="A1301" s="40">
        <f>IF(GL_Paste!$B1298="","",N(GL_Paste!$H1298)-N(GL_Paste!$G1298))</f>
        <v/>
      </c>
      <c r="B1301" s="43">
        <f>IF(GL_Paste!$B1298="","",DATE(YEAR(GL_Paste!$E1298),MONTH(GL_Paste!$E1298),1))</f>
        <v/>
      </c>
      <c r="C1301">
        <f>IF(GL_Paste!$B1298="","",IF(TRIM(GL_Paste!$M1298)&lt;&gt;"",TRIM(GL_Paste!$M1298),IFERROR(MID(GL_Paste!$I1298,FIND("[",GL_Paste!$I1298)+1,FIND("]",GL_Paste!$I1298)-FIND("[",GL_Paste!$I1298)-1),"")))</f>
        <v/>
      </c>
      <c r="D1301">
        <f>IF(GL_Paste!$B1298="","",IFERROR(INDEX(DeptName,MATCH($C1301,DeptTag,0)),"UNALLOCATED"))</f>
        <v/>
      </c>
      <c r="E1301">
        <f>IF(GL_Paste!$B1298="","",IFERROR(INDEX(AcctCat,MATCH(GL_Paste!$B1298&amp;"",AcctCode,0)),"UNKNOWN"))</f>
        <v/>
      </c>
      <c r="F1301">
        <f>IF(GL_Paste!$B1298="","",IFERROR(INDEX(AcctSub,MATCH(GL_Paste!$B1298&amp;"",AcctCode,0)),"UNKNOWN"))</f>
        <v/>
      </c>
    </row>
    <row r="1302">
      <c r="A1302" s="40">
        <f>IF(GL_Paste!$B1299="","",N(GL_Paste!$H1299)-N(GL_Paste!$G1299))</f>
        <v/>
      </c>
      <c r="B1302" s="43">
        <f>IF(GL_Paste!$B1299="","",DATE(YEAR(GL_Paste!$E1299),MONTH(GL_Paste!$E1299),1))</f>
        <v/>
      </c>
      <c r="C1302">
        <f>IF(GL_Paste!$B1299="","",IF(TRIM(GL_Paste!$M1299)&lt;&gt;"",TRIM(GL_Paste!$M1299),IFERROR(MID(GL_Paste!$I1299,FIND("[",GL_Paste!$I1299)+1,FIND("]",GL_Paste!$I1299)-FIND("[",GL_Paste!$I1299)-1),"")))</f>
        <v/>
      </c>
      <c r="D1302">
        <f>IF(GL_Paste!$B1299="","",IFERROR(INDEX(DeptName,MATCH($C1302,DeptTag,0)),"UNALLOCATED"))</f>
        <v/>
      </c>
      <c r="E1302">
        <f>IF(GL_Paste!$B1299="","",IFERROR(INDEX(AcctCat,MATCH(GL_Paste!$B1299&amp;"",AcctCode,0)),"UNKNOWN"))</f>
        <v/>
      </c>
      <c r="F1302">
        <f>IF(GL_Paste!$B1299="","",IFERROR(INDEX(AcctSub,MATCH(GL_Paste!$B1299&amp;"",AcctCode,0)),"UNKNOWN"))</f>
        <v/>
      </c>
    </row>
    <row r="1303">
      <c r="A1303" s="40">
        <f>IF(GL_Paste!$B1300="","",N(GL_Paste!$H1300)-N(GL_Paste!$G1300))</f>
        <v/>
      </c>
      <c r="B1303" s="43">
        <f>IF(GL_Paste!$B1300="","",DATE(YEAR(GL_Paste!$E1300),MONTH(GL_Paste!$E1300),1))</f>
        <v/>
      </c>
      <c r="C1303">
        <f>IF(GL_Paste!$B1300="","",IF(TRIM(GL_Paste!$M1300)&lt;&gt;"",TRIM(GL_Paste!$M1300),IFERROR(MID(GL_Paste!$I1300,FIND("[",GL_Paste!$I1300)+1,FIND("]",GL_Paste!$I1300)-FIND("[",GL_Paste!$I1300)-1),"")))</f>
        <v/>
      </c>
      <c r="D1303">
        <f>IF(GL_Paste!$B1300="","",IFERROR(INDEX(DeptName,MATCH($C1303,DeptTag,0)),"UNALLOCATED"))</f>
        <v/>
      </c>
      <c r="E1303">
        <f>IF(GL_Paste!$B1300="","",IFERROR(INDEX(AcctCat,MATCH(GL_Paste!$B1300&amp;"",AcctCode,0)),"UNKNOWN"))</f>
        <v/>
      </c>
      <c r="F1303">
        <f>IF(GL_Paste!$B1300="","",IFERROR(INDEX(AcctSub,MATCH(GL_Paste!$B1300&amp;"",AcctCode,0)),"UNKNOWN"))</f>
        <v/>
      </c>
    </row>
    <row r="1304">
      <c r="A1304" s="40">
        <f>IF(GL_Paste!$B1301="","",N(GL_Paste!$H1301)-N(GL_Paste!$G1301))</f>
        <v/>
      </c>
      <c r="B1304" s="43">
        <f>IF(GL_Paste!$B1301="","",DATE(YEAR(GL_Paste!$E1301),MONTH(GL_Paste!$E1301),1))</f>
        <v/>
      </c>
      <c r="C1304">
        <f>IF(GL_Paste!$B1301="","",IF(TRIM(GL_Paste!$M1301)&lt;&gt;"",TRIM(GL_Paste!$M1301),IFERROR(MID(GL_Paste!$I1301,FIND("[",GL_Paste!$I1301)+1,FIND("]",GL_Paste!$I1301)-FIND("[",GL_Paste!$I1301)-1),"")))</f>
        <v/>
      </c>
      <c r="D1304">
        <f>IF(GL_Paste!$B1301="","",IFERROR(INDEX(DeptName,MATCH($C1304,DeptTag,0)),"UNALLOCATED"))</f>
        <v/>
      </c>
      <c r="E1304">
        <f>IF(GL_Paste!$B1301="","",IFERROR(INDEX(AcctCat,MATCH(GL_Paste!$B1301&amp;"",AcctCode,0)),"UNKNOWN"))</f>
        <v/>
      </c>
      <c r="F1304">
        <f>IF(GL_Paste!$B1301="","",IFERROR(INDEX(AcctSub,MATCH(GL_Paste!$B1301&amp;"",AcctCode,0)),"UNKNOWN"))</f>
        <v/>
      </c>
    </row>
    <row r="1305">
      <c r="A1305" s="40">
        <f>IF(GL_Paste!$B1302="","",N(GL_Paste!$H1302)-N(GL_Paste!$G1302))</f>
        <v/>
      </c>
      <c r="B1305" s="43">
        <f>IF(GL_Paste!$B1302="","",DATE(YEAR(GL_Paste!$E1302),MONTH(GL_Paste!$E1302),1))</f>
        <v/>
      </c>
      <c r="C1305">
        <f>IF(GL_Paste!$B1302="","",IF(TRIM(GL_Paste!$M1302)&lt;&gt;"",TRIM(GL_Paste!$M1302),IFERROR(MID(GL_Paste!$I1302,FIND("[",GL_Paste!$I1302)+1,FIND("]",GL_Paste!$I1302)-FIND("[",GL_Paste!$I1302)-1),"")))</f>
        <v/>
      </c>
      <c r="D1305">
        <f>IF(GL_Paste!$B1302="","",IFERROR(INDEX(DeptName,MATCH($C1305,DeptTag,0)),"UNALLOCATED"))</f>
        <v/>
      </c>
      <c r="E1305">
        <f>IF(GL_Paste!$B1302="","",IFERROR(INDEX(AcctCat,MATCH(GL_Paste!$B1302&amp;"",AcctCode,0)),"UNKNOWN"))</f>
        <v/>
      </c>
      <c r="F1305">
        <f>IF(GL_Paste!$B1302="","",IFERROR(INDEX(AcctSub,MATCH(GL_Paste!$B1302&amp;"",AcctCode,0)),"UNKNOWN"))</f>
        <v/>
      </c>
    </row>
    <row r="1306">
      <c r="A1306" s="40">
        <f>IF(GL_Paste!$B1303="","",N(GL_Paste!$H1303)-N(GL_Paste!$G1303))</f>
        <v/>
      </c>
      <c r="B1306" s="43">
        <f>IF(GL_Paste!$B1303="","",DATE(YEAR(GL_Paste!$E1303),MONTH(GL_Paste!$E1303),1))</f>
        <v/>
      </c>
      <c r="C1306">
        <f>IF(GL_Paste!$B1303="","",IF(TRIM(GL_Paste!$M1303)&lt;&gt;"",TRIM(GL_Paste!$M1303),IFERROR(MID(GL_Paste!$I1303,FIND("[",GL_Paste!$I1303)+1,FIND("]",GL_Paste!$I1303)-FIND("[",GL_Paste!$I1303)-1),"")))</f>
        <v/>
      </c>
      <c r="D1306">
        <f>IF(GL_Paste!$B1303="","",IFERROR(INDEX(DeptName,MATCH($C1306,DeptTag,0)),"UNALLOCATED"))</f>
        <v/>
      </c>
      <c r="E1306">
        <f>IF(GL_Paste!$B1303="","",IFERROR(INDEX(AcctCat,MATCH(GL_Paste!$B1303&amp;"",AcctCode,0)),"UNKNOWN"))</f>
        <v/>
      </c>
      <c r="F1306">
        <f>IF(GL_Paste!$B1303="","",IFERROR(INDEX(AcctSub,MATCH(GL_Paste!$B1303&amp;"",AcctCode,0)),"UNKNOWN"))</f>
        <v/>
      </c>
    </row>
    <row r="1307">
      <c r="A1307" s="40">
        <f>IF(GL_Paste!$B1304="","",N(GL_Paste!$H1304)-N(GL_Paste!$G1304))</f>
        <v/>
      </c>
      <c r="B1307" s="43">
        <f>IF(GL_Paste!$B1304="","",DATE(YEAR(GL_Paste!$E1304),MONTH(GL_Paste!$E1304),1))</f>
        <v/>
      </c>
      <c r="C1307">
        <f>IF(GL_Paste!$B1304="","",IF(TRIM(GL_Paste!$M1304)&lt;&gt;"",TRIM(GL_Paste!$M1304),IFERROR(MID(GL_Paste!$I1304,FIND("[",GL_Paste!$I1304)+1,FIND("]",GL_Paste!$I1304)-FIND("[",GL_Paste!$I1304)-1),"")))</f>
        <v/>
      </c>
      <c r="D1307">
        <f>IF(GL_Paste!$B1304="","",IFERROR(INDEX(DeptName,MATCH($C1307,DeptTag,0)),"UNALLOCATED"))</f>
        <v/>
      </c>
      <c r="E1307">
        <f>IF(GL_Paste!$B1304="","",IFERROR(INDEX(AcctCat,MATCH(GL_Paste!$B1304&amp;"",AcctCode,0)),"UNKNOWN"))</f>
        <v/>
      </c>
      <c r="F1307">
        <f>IF(GL_Paste!$B1304="","",IFERROR(INDEX(AcctSub,MATCH(GL_Paste!$B1304&amp;"",AcctCode,0)),"UNKNOWN"))</f>
        <v/>
      </c>
    </row>
    <row r="1308">
      <c r="A1308" s="40">
        <f>IF(GL_Paste!$B1305="","",N(GL_Paste!$H1305)-N(GL_Paste!$G1305))</f>
        <v/>
      </c>
      <c r="B1308" s="43">
        <f>IF(GL_Paste!$B1305="","",DATE(YEAR(GL_Paste!$E1305),MONTH(GL_Paste!$E1305),1))</f>
        <v/>
      </c>
      <c r="C1308">
        <f>IF(GL_Paste!$B1305="","",IF(TRIM(GL_Paste!$M1305)&lt;&gt;"",TRIM(GL_Paste!$M1305),IFERROR(MID(GL_Paste!$I1305,FIND("[",GL_Paste!$I1305)+1,FIND("]",GL_Paste!$I1305)-FIND("[",GL_Paste!$I1305)-1),"")))</f>
        <v/>
      </c>
      <c r="D1308">
        <f>IF(GL_Paste!$B1305="","",IFERROR(INDEX(DeptName,MATCH($C1308,DeptTag,0)),"UNALLOCATED"))</f>
        <v/>
      </c>
      <c r="E1308">
        <f>IF(GL_Paste!$B1305="","",IFERROR(INDEX(AcctCat,MATCH(GL_Paste!$B1305&amp;"",AcctCode,0)),"UNKNOWN"))</f>
        <v/>
      </c>
      <c r="F1308">
        <f>IF(GL_Paste!$B1305="","",IFERROR(INDEX(AcctSub,MATCH(GL_Paste!$B1305&amp;"",AcctCode,0)),"UNKNOWN"))</f>
        <v/>
      </c>
    </row>
    <row r="1309">
      <c r="A1309" s="40">
        <f>IF(GL_Paste!$B1306="","",N(GL_Paste!$H1306)-N(GL_Paste!$G1306))</f>
        <v/>
      </c>
      <c r="B1309" s="43">
        <f>IF(GL_Paste!$B1306="","",DATE(YEAR(GL_Paste!$E1306),MONTH(GL_Paste!$E1306),1))</f>
        <v/>
      </c>
      <c r="C1309">
        <f>IF(GL_Paste!$B1306="","",IF(TRIM(GL_Paste!$M1306)&lt;&gt;"",TRIM(GL_Paste!$M1306),IFERROR(MID(GL_Paste!$I1306,FIND("[",GL_Paste!$I1306)+1,FIND("]",GL_Paste!$I1306)-FIND("[",GL_Paste!$I1306)-1),"")))</f>
        <v/>
      </c>
      <c r="D1309">
        <f>IF(GL_Paste!$B1306="","",IFERROR(INDEX(DeptName,MATCH($C1309,DeptTag,0)),"UNALLOCATED"))</f>
        <v/>
      </c>
      <c r="E1309">
        <f>IF(GL_Paste!$B1306="","",IFERROR(INDEX(AcctCat,MATCH(GL_Paste!$B1306&amp;"",AcctCode,0)),"UNKNOWN"))</f>
        <v/>
      </c>
      <c r="F1309">
        <f>IF(GL_Paste!$B1306="","",IFERROR(INDEX(AcctSub,MATCH(GL_Paste!$B1306&amp;"",AcctCode,0)),"UNKNOWN"))</f>
        <v/>
      </c>
    </row>
    <row r="1310">
      <c r="A1310" s="40">
        <f>IF(GL_Paste!$B1307="","",N(GL_Paste!$H1307)-N(GL_Paste!$G1307))</f>
        <v/>
      </c>
      <c r="B1310" s="43">
        <f>IF(GL_Paste!$B1307="","",DATE(YEAR(GL_Paste!$E1307),MONTH(GL_Paste!$E1307),1))</f>
        <v/>
      </c>
      <c r="C1310">
        <f>IF(GL_Paste!$B1307="","",IF(TRIM(GL_Paste!$M1307)&lt;&gt;"",TRIM(GL_Paste!$M1307),IFERROR(MID(GL_Paste!$I1307,FIND("[",GL_Paste!$I1307)+1,FIND("]",GL_Paste!$I1307)-FIND("[",GL_Paste!$I1307)-1),"")))</f>
        <v/>
      </c>
      <c r="D1310">
        <f>IF(GL_Paste!$B1307="","",IFERROR(INDEX(DeptName,MATCH($C1310,DeptTag,0)),"UNALLOCATED"))</f>
        <v/>
      </c>
      <c r="E1310">
        <f>IF(GL_Paste!$B1307="","",IFERROR(INDEX(AcctCat,MATCH(GL_Paste!$B1307&amp;"",AcctCode,0)),"UNKNOWN"))</f>
        <v/>
      </c>
      <c r="F1310">
        <f>IF(GL_Paste!$B1307="","",IFERROR(INDEX(AcctSub,MATCH(GL_Paste!$B1307&amp;"",AcctCode,0)),"UNKNOWN"))</f>
        <v/>
      </c>
    </row>
    <row r="1311">
      <c r="A1311" s="40">
        <f>IF(GL_Paste!$B1308="","",N(GL_Paste!$H1308)-N(GL_Paste!$G1308))</f>
        <v/>
      </c>
      <c r="B1311" s="43">
        <f>IF(GL_Paste!$B1308="","",DATE(YEAR(GL_Paste!$E1308),MONTH(GL_Paste!$E1308),1))</f>
        <v/>
      </c>
      <c r="C1311">
        <f>IF(GL_Paste!$B1308="","",IF(TRIM(GL_Paste!$M1308)&lt;&gt;"",TRIM(GL_Paste!$M1308),IFERROR(MID(GL_Paste!$I1308,FIND("[",GL_Paste!$I1308)+1,FIND("]",GL_Paste!$I1308)-FIND("[",GL_Paste!$I1308)-1),"")))</f>
        <v/>
      </c>
      <c r="D1311">
        <f>IF(GL_Paste!$B1308="","",IFERROR(INDEX(DeptName,MATCH($C1311,DeptTag,0)),"UNALLOCATED"))</f>
        <v/>
      </c>
      <c r="E1311">
        <f>IF(GL_Paste!$B1308="","",IFERROR(INDEX(AcctCat,MATCH(GL_Paste!$B1308&amp;"",AcctCode,0)),"UNKNOWN"))</f>
        <v/>
      </c>
      <c r="F1311">
        <f>IF(GL_Paste!$B1308="","",IFERROR(INDEX(AcctSub,MATCH(GL_Paste!$B1308&amp;"",AcctCode,0)),"UNKNOWN"))</f>
        <v/>
      </c>
    </row>
    <row r="1312">
      <c r="A1312" s="40">
        <f>IF(GL_Paste!$B1309="","",N(GL_Paste!$H1309)-N(GL_Paste!$G1309))</f>
        <v/>
      </c>
      <c r="B1312" s="43">
        <f>IF(GL_Paste!$B1309="","",DATE(YEAR(GL_Paste!$E1309),MONTH(GL_Paste!$E1309),1))</f>
        <v/>
      </c>
      <c r="C1312">
        <f>IF(GL_Paste!$B1309="","",IF(TRIM(GL_Paste!$M1309)&lt;&gt;"",TRIM(GL_Paste!$M1309),IFERROR(MID(GL_Paste!$I1309,FIND("[",GL_Paste!$I1309)+1,FIND("]",GL_Paste!$I1309)-FIND("[",GL_Paste!$I1309)-1),"")))</f>
        <v/>
      </c>
      <c r="D1312">
        <f>IF(GL_Paste!$B1309="","",IFERROR(INDEX(DeptName,MATCH($C1312,DeptTag,0)),"UNALLOCATED"))</f>
        <v/>
      </c>
      <c r="E1312">
        <f>IF(GL_Paste!$B1309="","",IFERROR(INDEX(AcctCat,MATCH(GL_Paste!$B1309&amp;"",AcctCode,0)),"UNKNOWN"))</f>
        <v/>
      </c>
      <c r="F1312">
        <f>IF(GL_Paste!$B1309="","",IFERROR(INDEX(AcctSub,MATCH(GL_Paste!$B1309&amp;"",AcctCode,0)),"UNKNOWN"))</f>
        <v/>
      </c>
    </row>
    <row r="1313">
      <c r="A1313" s="40">
        <f>IF(GL_Paste!$B1310="","",N(GL_Paste!$H1310)-N(GL_Paste!$G1310))</f>
        <v/>
      </c>
      <c r="B1313" s="43">
        <f>IF(GL_Paste!$B1310="","",DATE(YEAR(GL_Paste!$E1310),MONTH(GL_Paste!$E1310),1))</f>
        <v/>
      </c>
      <c r="C1313">
        <f>IF(GL_Paste!$B1310="","",IF(TRIM(GL_Paste!$M1310)&lt;&gt;"",TRIM(GL_Paste!$M1310),IFERROR(MID(GL_Paste!$I1310,FIND("[",GL_Paste!$I1310)+1,FIND("]",GL_Paste!$I1310)-FIND("[",GL_Paste!$I1310)-1),"")))</f>
        <v/>
      </c>
      <c r="D1313">
        <f>IF(GL_Paste!$B1310="","",IFERROR(INDEX(DeptName,MATCH($C1313,DeptTag,0)),"UNALLOCATED"))</f>
        <v/>
      </c>
      <c r="E1313">
        <f>IF(GL_Paste!$B1310="","",IFERROR(INDEX(AcctCat,MATCH(GL_Paste!$B1310&amp;"",AcctCode,0)),"UNKNOWN"))</f>
        <v/>
      </c>
      <c r="F1313">
        <f>IF(GL_Paste!$B1310="","",IFERROR(INDEX(AcctSub,MATCH(GL_Paste!$B1310&amp;"",AcctCode,0)),"UNKNOWN"))</f>
        <v/>
      </c>
    </row>
    <row r="1314">
      <c r="A1314" s="40">
        <f>IF(GL_Paste!$B1311="","",N(GL_Paste!$H1311)-N(GL_Paste!$G1311))</f>
        <v/>
      </c>
      <c r="B1314" s="43">
        <f>IF(GL_Paste!$B1311="","",DATE(YEAR(GL_Paste!$E1311),MONTH(GL_Paste!$E1311),1))</f>
        <v/>
      </c>
      <c r="C1314">
        <f>IF(GL_Paste!$B1311="","",IF(TRIM(GL_Paste!$M1311)&lt;&gt;"",TRIM(GL_Paste!$M1311),IFERROR(MID(GL_Paste!$I1311,FIND("[",GL_Paste!$I1311)+1,FIND("]",GL_Paste!$I1311)-FIND("[",GL_Paste!$I1311)-1),"")))</f>
        <v/>
      </c>
      <c r="D1314">
        <f>IF(GL_Paste!$B1311="","",IFERROR(INDEX(DeptName,MATCH($C1314,DeptTag,0)),"UNALLOCATED"))</f>
        <v/>
      </c>
      <c r="E1314">
        <f>IF(GL_Paste!$B1311="","",IFERROR(INDEX(AcctCat,MATCH(GL_Paste!$B1311&amp;"",AcctCode,0)),"UNKNOWN"))</f>
        <v/>
      </c>
      <c r="F1314">
        <f>IF(GL_Paste!$B1311="","",IFERROR(INDEX(AcctSub,MATCH(GL_Paste!$B1311&amp;"",AcctCode,0)),"UNKNOWN"))</f>
        <v/>
      </c>
    </row>
    <row r="1315">
      <c r="A1315" s="40">
        <f>IF(GL_Paste!$B1312="","",N(GL_Paste!$H1312)-N(GL_Paste!$G1312))</f>
        <v/>
      </c>
      <c r="B1315" s="43">
        <f>IF(GL_Paste!$B1312="","",DATE(YEAR(GL_Paste!$E1312),MONTH(GL_Paste!$E1312),1))</f>
        <v/>
      </c>
      <c r="C1315">
        <f>IF(GL_Paste!$B1312="","",IF(TRIM(GL_Paste!$M1312)&lt;&gt;"",TRIM(GL_Paste!$M1312),IFERROR(MID(GL_Paste!$I1312,FIND("[",GL_Paste!$I1312)+1,FIND("]",GL_Paste!$I1312)-FIND("[",GL_Paste!$I1312)-1),"")))</f>
        <v/>
      </c>
      <c r="D1315">
        <f>IF(GL_Paste!$B1312="","",IFERROR(INDEX(DeptName,MATCH($C1315,DeptTag,0)),"UNALLOCATED"))</f>
        <v/>
      </c>
      <c r="E1315">
        <f>IF(GL_Paste!$B1312="","",IFERROR(INDEX(AcctCat,MATCH(GL_Paste!$B1312&amp;"",AcctCode,0)),"UNKNOWN"))</f>
        <v/>
      </c>
      <c r="F1315">
        <f>IF(GL_Paste!$B1312="","",IFERROR(INDEX(AcctSub,MATCH(GL_Paste!$B1312&amp;"",AcctCode,0)),"UNKNOWN"))</f>
        <v/>
      </c>
    </row>
    <row r="1316">
      <c r="A1316" s="40">
        <f>IF(GL_Paste!$B1313="","",N(GL_Paste!$H1313)-N(GL_Paste!$G1313))</f>
        <v/>
      </c>
      <c r="B1316" s="43">
        <f>IF(GL_Paste!$B1313="","",DATE(YEAR(GL_Paste!$E1313),MONTH(GL_Paste!$E1313),1))</f>
        <v/>
      </c>
      <c r="C1316">
        <f>IF(GL_Paste!$B1313="","",IF(TRIM(GL_Paste!$M1313)&lt;&gt;"",TRIM(GL_Paste!$M1313),IFERROR(MID(GL_Paste!$I1313,FIND("[",GL_Paste!$I1313)+1,FIND("]",GL_Paste!$I1313)-FIND("[",GL_Paste!$I1313)-1),"")))</f>
        <v/>
      </c>
      <c r="D1316">
        <f>IF(GL_Paste!$B1313="","",IFERROR(INDEX(DeptName,MATCH($C1316,DeptTag,0)),"UNALLOCATED"))</f>
        <v/>
      </c>
      <c r="E1316">
        <f>IF(GL_Paste!$B1313="","",IFERROR(INDEX(AcctCat,MATCH(GL_Paste!$B1313&amp;"",AcctCode,0)),"UNKNOWN"))</f>
        <v/>
      </c>
      <c r="F1316">
        <f>IF(GL_Paste!$B1313="","",IFERROR(INDEX(AcctSub,MATCH(GL_Paste!$B1313&amp;"",AcctCode,0)),"UNKNOWN"))</f>
        <v/>
      </c>
    </row>
    <row r="1317">
      <c r="A1317" s="40">
        <f>IF(GL_Paste!$B1314="","",N(GL_Paste!$H1314)-N(GL_Paste!$G1314))</f>
        <v/>
      </c>
      <c r="B1317" s="43">
        <f>IF(GL_Paste!$B1314="","",DATE(YEAR(GL_Paste!$E1314),MONTH(GL_Paste!$E1314),1))</f>
        <v/>
      </c>
      <c r="C1317">
        <f>IF(GL_Paste!$B1314="","",IF(TRIM(GL_Paste!$M1314)&lt;&gt;"",TRIM(GL_Paste!$M1314),IFERROR(MID(GL_Paste!$I1314,FIND("[",GL_Paste!$I1314)+1,FIND("]",GL_Paste!$I1314)-FIND("[",GL_Paste!$I1314)-1),"")))</f>
        <v/>
      </c>
      <c r="D1317">
        <f>IF(GL_Paste!$B1314="","",IFERROR(INDEX(DeptName,MATCH($C1317,DeptTag,0)),"UNALLOCATED"))</f>
        <v/>
      </c>
      <c r="E1317">
        <f>IF(GL_Paste!$B1314="","",IFERROR(INDEX(AcctCat,MATCH(GL_Paste!$B1314&amp;"",AcctCode,0)),"UNKNOWN"))</f>
        <v/>
      </c>
      <c r="F1317">
        <f>IF(GL_Paste!$B1314="","",IFERROR(INDEX(AcctSub,MATCH(GL_Paste!$B1314&amp;"",AcctCode,0)),"UNKNOWN"))</f>
        <v/>
      </c>
    </row>
    <row r="1318">
      <c r="A1318" s="40">
        <f>IF(GL_Paste!$B1315="","",N(GL_Paste!$H1315)-N(GL_Paste!$G1315))</f>
        <v/>
      </c>
      <c r="B1318" s="43">
        <f>IF(GL_Paste!$B1315="","",DATE(YEAR(GL_Paste!$E1315),MONTH(GL_Paste!$E1315),1))</f>
        <v/>
      </c>
      <c r="C1318">
        <f>IF(GL_Paste!$B1315="","",IF(TRIM(GL_Paste!$M1315)&lt;&gt;"",TRIM(GL_Paste!$M1315),IFERROR(MID(GL_Paste!$I1315,FIND("[",GL_Paste!$I1315)+1,FIND("]",GL_Paste!$I1315)-FIND("[",GL_Paste!$I1315)-1),"")))</f>
        <v/>
      </c>
      <c r="D1318">
        <f>IF(GL_Paste!$B1315="","",IFERROR(INDEX(DeptName,MATCH($C1318,DeptTag,0)),"UNALLOCATED"))</f>
        <v/>
      </c>
      <c r="E1318">
        <f>IF(GL_Paste!$B1315="","",IFERROR(INDEX(AcctCat,MATCH(GL_Paste!$B1315&amp;"",AcctCode,0)),"UNKNOWN"))</f>
        <v/>
      </c>
      <c r="F1318">
        <f>IF(GL_Paste!$B1315="","",IFERROR(INDEX(AcctSub,MATCH(GL_Paste!$B1315&amp;"",AcctCode,0)),"UNKNOWN"))</f>
        <v/>
      </c>
    </row>
    <row r="1319">
      <c r="A1319" s="40">
        <f>IF(GL_Paste!$B1316="","",N(GL_Paste!$H1316)-N(GL_Paste!$G1316))</f>
        <v/>
      </c>
      <c r="B1319" s="43">
        <f>IF(GL_Paste!$B1316="","",DATE(YEAR(GL_Paste!$E1316),MONTH(GL_Paste!$E1316),1))</f>
        <v/>
      </c>
      <c r="C1319">
        <f>IF(GL_Paste!$B1316="","",IF(TRIM(GL_Paste!$M1316)&lt;&gt;"",TRIM(GL_Paste!$M1316),IFERROR(MID(GL_Paste!$I1316,FIND("[",GL_Paste!$I1316)+1,FIND("]",GL_Paste!$I1316)-FIND("[",GL_Paste!$I1316)-1),"")))</f>
        <v/>
      </c>
      <c r="D1319">
        <f>IF(GL_Paste!$B1316="","",IFERROR(INDEX(DeptName,MATCH($C1319,DeptTag,0)),"UNALLOCATED"))</f>
        <v/>
      </c>
      <c r="E1319">
        <f>IF(GL_Paste!$B1316="","",IFERROR(INDEX(AcctCat,MATCH(GL_Paste!$B1316&amp;"",AcctCode,0)),"UNKNOWN"))</f>
        <v/>
      </c>
      <c r="F1319">
        <f>IF(GL_Paste!$B1316="","",IFERROR(INDEX(AcctSub,MATCH(GL_Paste!$B1316&amp;"",AcctCode,0)),"UNKNOWN"))</f>
        <v/>
      </c>
    </row>
    <row r="1320">
      <c r="A1320" s="40">
        <f>IF(GL_Paste!$B1317="","",N(GL_Paste!$H1317)-N(GL_Paste!$G1317))</f>
        <v/>
      </c>
      <c r="B1320" s="43">
        <f>IF(GL_Paste!$B1317="","",DATE(YEAR(GL_Paste!$E1317),MONTH(GL_Paste!$E1317),1))</f>
        <v/>
      </c>
      <c r="C1320">
        <f>IF(GL_Paste!$B1317="","",IF(TRIM(GL_Paste!$M1317)&lt;&gt;"",TRIM(GL_Paste!$M1317),IFERROR(MID(GL_Paste!$I1317,FIND("[",GL_Paste!$I1317)+1,FIND("]",GL_Paste!$I1317)-FIND("[",GL_Paste!$I1317)-1),"")))</f>
        <v/>
      </c>
      <c r="D1320">
        <f>IF(GL_Paste!$B1317="","",IFERROR(INDEX(DeptName,MATCH($C1320,DeptTag,0)),"UNALLOCATED"))</f>
        <v/>
      </c>
      <c r="E1320">
        <f>IF(GL_Paste!$B1317="","",IFERROR(INDEX(AcctCat,MATCH(GL_Paste!$B1317&amp;"",AcctCode,0)),"UNKNOWN"))</f>
        <v/>
      </c>
      <c r="F1320">
        <f>IF(GL_Paste!$B1317="","",IFERROR(INDEX(AcctSub,MATCH(GL_Paste!$B1317&amp;"",AcctCode,0)),"UNKNOWN"))</f>
        <v/>
      </c>
    </row>
    <row r="1321">
      <c r="A1321" s="40">
        <f>IF(GL_Paste!$B1318="","",N(GL_Paste!$H1318)-N(GL_Paste!$G1318))</f>
        <v/>
      </c>
      <c r="B1321" s="43">
        <f>IF(GL_Paste!$B1318="","",DATE(YEAR(GL_Paste!$E1318),MONTH(GL_Paste!$E1318),1))</f>
        <v/>
      </c>
      <c r="C1321">
        <f>IF(GL_Paste!$B1318="","",IF(TRIM(GL_Paste!$M1318)&lt;&gt;"",TRIM(GL_Paste!$M1318),IFERROR(MID(GL_Paste!$I1318,FIND("[",GL_Paste!$I1318)+1,FIND("]",GL_Paste!$I1318)-FIND("[",GL_Paste!$I1318)-1),"")))</f>
        <v/>
      </c>
      <c r="D1321">
        <f>IF(GL_Paste!$B1318="","",IFERROR(INDEX(DeptName,MATCH($C1321,DeptTag,0)),"UNALLOCATED"))</f>
        <v/>
      </c>
      <c r="E1321">
        <f>IF(GL_Paste!$B1318="","",IFERROR(INDEX(AcctCat,MATCH(GL_Paste!$B1318&amp;"",AcctCode,0)),"UNKNOWN"))</f>
        <v/>
      </c>
      <c r="F1321">
        <f>IF(GL_Paste!$B1318="","",IFERROR(INDEX(AcctSub,MATCH(GL_Paste!$B1318&amp;"",AcctCode,0)),"UNKNOWN"))</f>
        <v/>
      </c>
    </row>
    <row r="1322">
      <c r="A1322" s="40">
        <f>IF(GL_Paste!$B1319="","",N(GL_Paste!$H1319)-N(GL_Paste!$G1319))</f>
        <v/>
      </c>
      <c r="B1322" s="43">
        <f>IF(GL_Paste!$B1319="","",DATE(YEAR(GL_Paste!$E1319),MONTH(GL_Paste!$E1319),1))</f>
        <v/>
      </c>
      <c r="C1322">
        <f>IF(GL_Paste!$B1319="","",IF(TRIM(GL_Paste!$M1319)&lt;&gt;"",TRIM(GL_Paste!$M1319),IFERROR(MID(GL_Paste!$I1319,FIND("[",GL_Paste!$I1319)+1,FIND("]",GL_Paste!$I1319)-FIND("[",GL_Paste!$I1319)-1),"")))</f>
        <v/>
      </c>
      <c r="D1322">
        <f>IF(GL_Paste!$B1319="","",IFERROR(INDEX(DeptName,MATCH($C1322,DeptTag,0)),"UNALLOCATED"))</f>
        <v/>
      </c>
      <c r="E1322">
        <f>IF(GL_Paste!$B1319="","",IFERROR(INDEX(AcctCat,MATCH(GL_Paste!$B1319&amp;"",AcctCode,0)),"UNKNOWN"))</f>
        <v/>
      </c>
      <c r="F1322">
        <f>IF(GL_Paste!$B1319="","",IFERROR(INDEX(AcctSub,MATCH(GL_Paste!$B1319&amp;"",AcctCode,0)),"UNKNOWN"))</f>
        <v/>
      </c>
    </row>
    <row r="1323">
      <c r="A1323" s="40">
        <f>IF(GL_Paste!$B1320="","",N(GL_Paste!$H1320)-N(GL_Paste!$G1320))</f>
        <v/>
      </c>
      <c r="B1323" s="43">
        <f>IF(GL_Paste!$B1320="","",DATE(YEAR(GL_Paste!$E1320),MONTH(GL_Paste!$E1320),1))</f>
        <v/>
      </c>
      <c r="C1323">
        <f>IF(GL_Paste!$B1320="","",IF(TRIM(GL_Paste!$M1320)&lt;&gt;"",TRIM(GL_Paste!$M1320),IFERROR(MID(GL_Paste!$I1320,FIND("[",GL_Paste!$I1320)+1,FIND("]",GL_Paste!$I1320)-FIND("[",GL_Paste!$I1320)-1),"")))</f>
        <v/>
      </c>
      <c r="D1323">
        <f>IF(GL_Paste!$B1320="","",IFERROR(INDEX(DeptName,MATCH($C1323,DeptTag,0)),"UNALLOCATED"))</f>
        <v/>
      </c>
      <c r="E1323">
        <f>IF(GL_Paste!$B1320="","",IFERROR(INDEX(AcctCat,MATCH(GL_Paste!$B1320&amp;"",AcctCode,0)),"UNKNOWN"))</f>
        <v/>
      </c>
      <c r="F1323">
        <f>IF(GL_Paste!$B1320="","",IFERROR(INDEX(AcctSub,MATCH(GL_Paste!$B1320&amp;"",AcctCode,0)),"UNKNOWN"))</f>
        <v/>
      </c>
    </row>
    <row r="1324">
      <c r="A1324" s="40">
        <f>IF(GL_Paste!$B1321="","",N(GL_Paste!$H1321)-N(GL_Paste!$G1321))</f>
        <v/>
      </c>
      <c r="B1324" s="43">
        <f>IF(GL_Paste!$B1321="","",DATE(YEAR(GL_Paste!$E1321),MONTH(GL_Paste!$E1321),1))</f>
        <v/>
      </c>
      <c r="C1324">
        <f>IF(GL_Paste!$B1321="","",IF(TRIM(GL_Paste!$M1321)&lt;&gt;"",TRIM(GL_Paste!$M1321),IFERROR(MID(GL_Paste!$I1321,FIND("[",GL_Paste!$I1321)+1,FIND("]",GL_Paste!$I1321)-FIND("[",GL_Paste!$I1321)-1),"")))</f>
        <v/>
      </c>
      <c r="D1324">
        <f>IF(GL_Paste!$B1321="","",IFERROR(INDEX(DeptName,MATCH($C1324,DeptTag,0)),"UNALLOCATED"))</f>
        <v/>
      </c>
      <c r="E1324">
        <f>IF(GL_Paste!$B1321="","",IFERROR(INDEX(AcctCat,MATCH(GL_Paste!$B1321&amp;"",AcctCode,0)),"UNKNOWN"))</f>
        <v/>
      </c>
      <c r="F1324">
        <f>IF(GL_Paste!$B1321="","",IFERROR(INDEX(AcctSub,MATCH(GL_Paste!$B1321&amp;"",AcctCode,0)),"UNKNOWN"))</f>
        <v/>
      </c>
    </row>
    <row r="1325">
      <c r="A1325" s="40">
        <f>IF(GL_Paste!$B1322="","",N(GL_Paste!$H1322)-N(GL_Paste!$G1322))</f>
        <v/>
      </c>
      <c r="B1325" s="43">
        <f>IF(GL_Paste!$B1322="","",DATE(YEAR(GL_Paste!$E1322),MONTH(GL_Paste!$E1322),1))</f>
        <v/>
      </c>
      <c r="C1325">
        <f>IF(GL_Paste!$B1322="","",IF(TRIM(GL_Paste!$M1322)&lt;&gt;"",TRIM(GL_Paste!$M1322),IFERROR(MID(GL_Paste!$I1322,FIND("[",GL_Paste!$I1322)+1,FIND("]",GL_Paste!$I1322)-FIND("[",GL_Paste!$I1322)-1),"")))</f>
        <v/>
      </c>
      <c r="D1325">
        <f>IF(GL_Paste!$B1322="","",IFERROR(INDEX(DeptName,MATCH($C1325,DeptTag,0)),"UNALLOCATED"))</f>
        <v/>
      </c>
      <c r="E1325">
        <f>IF(GL_Paste!$B1322="","",IFERROR(INDEX(AcctCat,MATCH(GL_Paste!$B1322&amp;"",AcctCode,0)),"UNKNOWN"))</f>
        <v/>
      </c>
      <c r="F1325">
        <f>IF(GL_Paste!$B1322="","",IFERROR(INDEX(AcctSub,MATCH(GL_Paste!$B1322&amp;"",AcctCode,0)),"UNKNOWN"))</f>
        <v/>
      </c>
    </row>
    <row r="1326">
      <c r="A1326" s="40">
        <f>IF(GL_Paste!$B1323="","",N(GL_Paste!$H1323)-N(GL_Paste!$G1323))</f>
        <v/>
      </c>
      <c r="B1326" s="43">
        <f>IF(GL_Paste!$B1323="","",DATE(YEAR(GL_Paste!$E1323),MONTH(GL_Paste!$E1323),1))</f>
        <v/>
      </c>
      <c r="C1326">
        <f>IF(GL_Paste!$B1323="","",IF(TRIM(GL_Paste!$M1323)&lt;&gt;"",TRIM(GL_Paste!$M1323),IFERROR(MID(GL_Paste!$I1323,FIND("[",GL_Paste!$I1323)+1,FIND("]",GL_Paste!$I1323)-FIND("[",GL_Paste!$I1323)-1),"")))</f>
        <v/>
      </c>
      <c r="D1326">
        <f>IF(GL_Paste!$B1323="","",IFERROR(INDEX(DeptName,MATCH($C1326,DeptTag,0)),"UNALLOCATED"))</f>
        <v/>
      </c>
      <c r="E1326">
        <f>IF(GL_Paste!$B1323="","",IFERROR(INDEX(AcctCat,MATCH(GL_Paste!$B1323&amp;"",AcctCode,0)),"UNKNOWN"))</f>
        <v/>
      </c>
      <c r="F1326">
        <f>IF(GL_Paste!$B1323="","",IFERROR(INDEX(AcctSub,MATCH(GL_Paste!$B1323&amp;"",AcctCode,0)),"UNKNOWN"))</f>
        <v/>
      </c>
    </row>
    <row r="1327">
      <c r="A1327" s="40">
        <f>IF(GL_Paste!$B1324="","",N(GL_Paste!$H1324)-N(GL_Paste!$G1324))</f>
        <v/>
      </c>
      <c r="B1327" s="43">
        <f>IF(GL_Paste!$B1324="","",DATE(YEAR(GL_Paste!$E1324),MONTH(GL_Paste!$E1324),1))</f>
        <v/>
      </c>
      <c r="C1327">
        <f>IF(GL_Paste!$B1324="","",IF(TRIM(GL_Paste!$M1324)&lt;&gt;"",TRIM(GL_Paste!$M1324),IFERROR(MID(GL_Paste!$I1324,FIND("[",GL_Paste!$I1324)+1,FIND("]",GL_Paste!$I1324)-FIND("[",GL_Paste!$I1324)-1),"")))</f>
        <v/>
      </c>
      <c r="D1327">
        <f>IF(GL_Paste!$B1324="","",IFERROR(INDEX(DeptName,MATCH($C1327,DeptTag,0)),"UNALLOCATED"))</f>
        <v/>
      </c>
      <c r="E1327">
        <f>IF(GL_Paste!$B1324="","",IFERROR(INDEX(AcctCat,MATCH(GL_Paste!$B1324&amp;"",AcctCode,0)),"UNKNOWN"))</f>
        <v/>
      </c>
      <c r="F1327">
        <f>IF(GL_Paste!$B1324="","",IFERROR(INDEX(AcctSub,MATCH(GL_Paste!$B1324&amp;"",AcctCode,0)),"UNKNOWN"))</f>
        <v/>
      </c>
    </row>
    <row r="1328">
      <c r="A1328" s="40">
        <f>IF(GL_Paste!$B1325="","",N(GL_Paste!$H1325)-N(GL_Paste!$G1325))</f>
        <v/>
      </c>
      <c r="B1328" s="43">
        <f>IF(GL_Paste!$B1325="","",DATE(YEAR(GL_Paste!$E1325),MONTH(GL_Paste!$E1325),1))</f>
        <v/>
      </c>
      <c r="C1328">
        <f>IF(GL_Paste!$B1325="","",IF(TRIM(GL_Paste!$M1325)&lt;&gt;"",TRIM(GL_Paste!$M1325),IFERROR(MID(GL_Paste!$I1325,FIND("[",GL_Paste!$I1325)+1,FIND("]",GL_Paste!$I1325)-FIND("[",GL_Paste!$I1325)-1),"")))</f>
        <v/>
      </c>
      <c r="D1328">
        <f>IF(GL_Paste!$B1325="","",IFERROR(INDEX(DeptName,MATCH($C1328,DeptTag,0)),"UNALLOCATED"))</f>
        <v/>
      </c>
      <c r="E1328">
        <f>IF(GL_Paste!$B1325="","",IFERROR(INDEX(AcctCat,MATCH(GL_Paste!$B1325&amp;"",AcctCode,0)),"UNKNOWN"))</f>
        <v/>
      </c>
      <c r="F1328">
        <f>IF(GL_Paste!$B1325="","",IFERROR(INDEX(AcctSub,MATCH(GL_Paste!$B1325&amp;"",AcctCode,0)),"UNKNOWN"))</f>
        <v/>
      </c>
    </row>
    <row r="1329">
      <c r="A1329" s="40">
        <f>IF(GL_Paste!$B1326="","",N(GL_Paste!$H1326)-N(GL_Paste!$G1326))</f>
        <v/>
      </c>
      <c r="B1329" s="43">
        <f>IF(GL_Paste!$B1326="","",DATE(YEAR(GL_Paste!$E1326),MONTH(GL_Paste!$E1326),1))</f>
        <v/>
      </c>
      <c r="C1329">
        <f>IF(GL_Paste!$B1326="","",IF(TRIM(GL_Paste!$M1326)&lt;&gt;"",TRIM(GL_Paste!$M1326),IFERROR(MID(GL_Paste!$I1326,FIND("[",GL_Paste!$I1326)+1,FIND("]",GL_Paste!$I1326)-FIND("[",GL_Paste!$I1326)-1),"")))</f>
        <v/>
      </c>
      <c r="D1329">
        <f>IF(GL_Paste!$B1326="","",IFERROR(INDEX(DeptName,MATCH($C1329,DeptTag,0)),"UNALLOCATED"))</f>
        <v/>
      </c>
      <c r="E1329">
        <f>IF(GL_Paste!$B1326="","",IFERROR(INDEX(AcctCat,MATCH(GL_Paste!$B1326&amp;"",AcctCode,0)),"UNKNOWN"))</f>
        <v/>
      </c>
      <c r="F1329">
        <f>IF(GL_Paste!$B1326="","",IFERROR(INDEX(AcctSub,MATCH(GL_Paste!$B1326&amp;"",AcctCode,0)),"UNKNOWN"))</f>
        <v/>
      </c>
    </row>
    <row r="1330">
      <c r="A1330" s="40">
        <f>IF(GL_Paste!$B1327="","",N(GL_Paste!$H1327)-N(GL_Paste!$G1327))</f>
        <v/>
      </c>
      <c r="B1330" s="43">
        <f>IF(GL_Paste!$B1327="","",DATE(YEAR(GL_Paste!$E1327),MONTH(GL_Paste!$E1327),1))</f>
        <v/>
      </c>
      <c r="C1330">
        <f>IF(GL_Paste!$B1327="","",IF(TRIM(GL_Paste!$M1327)&lt;&gt;"",TRIM(GL_Paste!$M1327),IFERROR(MID(GL_Paste!$I1327,FIND("[",GL_Paste!$I1327)+1,FIND("]",GL_Paste!$I1327)-FIND("[",GL_Paste!$I1327)-1),"")))</f>
        <v/>
      </c>
      <c r="D1330">
        <f>IF(GL_Paste!$B1327="","",IFERROR(INDEX(DeptName,MATCH($C1330,DeptTag,0)),"UNALLOCATED"))</f>
        <v/>
      </c>
      <c r="E1330">
        <f>IF(GL_Paste!$B1327="","",IFERROR(INDEX(AcctCat,MATCH(GL_Paste!$B1327&amp;"",AcctCode,0)),"UNKNOWN"))</f>
        <v/>
      </c>
      <c r="F1330">
        <f>IF(GL_Paste!$B1327="","",IFERROR(INDEX(AcctSub,MATCH(GL_Paste!$B1327&amp;"",AcctCode,0)),"UNKNOWN"))</f>
        <v/>
      </c>
    </row>
    <row r="1331">
      <c r="A1331" s="40">
        <f>IF(GL_Paste!$B1328="","",N(GL_Paste!$H1328)-N(GL_Paste!$G1328))</f>
        <v/>
      </c>
      <c r="B1331" s="43">
        <f>IF(GL_Paste!$B1328="","",DATE(YEAR(GL_Paste!$E1328),MONTH(GL_Paste!$E1328),1))</f>
        <v/>
      </c>
      <c r="C1331">
        <f>IF(GL_Paste!$B1328="","",IF(TRIM(GL_Paste!$M1328)&lt;&gt;"",TRIM(GL_Paste!$M1328),IFERROR(MID(GL_Paste!$I1328,FIND("[",GL_Paste!$I1328)+1,FIND("]",GL_Paste!$I1328)-FIND("[",GL_Paste!$I1328)-1),"")))</f>
        <v/>
      </c>
      <c r="D1331">
        <f>IF(GL_Paste!$B1328="","",IFERROR(INDEX(DeptName,MATCH($C1331,DeptTag,0)),"UNALLOCATED"))</f>
        <v/>
      </c>
      <c r="E1331">
        <f>IF(GL_Paste!$B1328="","",IFERROR(INDEX(AcctCat,MATCH(GL_Paste!$B1328&amp;"",AcctCode,0)),"UNKNOWN"))</f>
        <v/>
      </c>
      <c r="F1331">
        <f>IF(GL_Paste!$B1328="","",IFERROR(INDEX(AcctSub,MATCH(GL_Paste!$B1328&amp;"",AcctCode,0)),"UNKNOWN"))</f>
        <v/>
      </c>
    </row>
    <row r="1332">
      <c r="A1332" s="40">
        <f>IF(GL_Paste!$B1329="","",N(GL_Paste!$H1329)-N(GL_Paste!$G1329))</f>
        <v/>
      </c>
      <c r="B1332" s="43">
        <f>IF(GL_Paste!$B1329="","",DATE(YEAR(GL_Paste!$E1329),MONTH(GL_Paste!$E1329),1))</f>
        <v/>
      </c>
      <c r="C1332">
        <f>IF(GL_Paste!$B1329="","",IF(TRIM(GL_Paste!$M1329)&lt;&gt;"",TRIM(GL_Paste!$M1329),IFERROR(MID(GL_Paste!$I1329,FIND("[",GL_Paste!$I1329)+1,FIND("]",GL_Paste!$I1329)-FIND("[",GL_Paste!$I1329)-1),"")))</f>
        <v/>
      </c>
      <c r="D1332">
        <f>IF(GL_Paste!$B1329="","",IFERROR(INDEX(DeptName,MATCH($C1332,DeptTag,0)),"UNALLOCATED"))</f>
        <v/>
      </c>
      <c r="E1332">
        <f>IF(GL_Paste!$B1329="","",IFERROR(INDEX(AcctCat,MATCH(GL_Paste!$B1329&amp;"",AcctCode,0)),"UNKNOWN"))</f>
        <v/>
      </c>
      <c r="F1332">
        <f>IF(GL_Paste!$B1329="","",IFERROR(INDEX(AcctSub,MATCH(GL_Paste!$B1329&amp;"",AcctCode,0)),"UNKNOWN"))</f>
        <v/>
      </c>
    </row>
    <row r="1333">
      <c r="A1333" s="40">
        <f>IF(GL_Paste!$B1330="","",N(GL_Paste!$H1330)-N(GL_Paste!$G1330))</f>
        <v/>
      </c>
      <c r="B1333" s="43">
        <f>IF(GL_Paste!$B1330="","",DATE(YEAR(GL_Paste!$E1330),MONTH(GL_Paste!$E1330),1))</f>
        <v/>
      </c>
      <c r="C1333">
        <f>IF(GL_Paste!$B1330="","",IF(TRIM(GL_Paste!$M1330)&lt;&gt;"",TRIM(GL_Paste!$M1330),IFERROR(MID(GL_Paste!$I1330,FIND("[",GL_Paste!$I1330)+1,FIND("]",GL_Paste!$I1330)-FIND("[",GL_Paste!$I1330)-1),"")))</f>
        <v/>
      </c>
      <c r="D1333">
        <f>IF(GL_Paste!$B1330="","",IFERROR(INDEX(DeptName,MATCH($C1333,DeptTag,0)),"UNALLOCATED"))</f>
        <v/>
      </c>
      <c r="E1333">
        <f>IF(GL_Paste!$B1330="","",IFERROR(INDEX(AcctCat,MATCH(GL_Paste!$B1330&amp;"",AcctCode,0)),"UNKNOWN"))</f>
        <v/>
      </c>
      <c r="F1333">
        <f>IF(GL_Paste!$B1330="","",IFERROR(INDEX(AcctSub,MATCH(GL_Paste!$B1330&amp;"",AcctCode,0)),"UNKNOWN"))</f>
        <v/>
      </c>
    </row>
    <row r="1334">
      <c r="A1334" s="40">
        <f>IF(GL_Paste!$B1331="","",N(GL_Paste!$H1331)-N(GL_Paste!$G1331))</f>
        <v/>
      </c>
      <c r="B1334" s="43">
        <f>IF(GL_Paste!$B1331="","",DATE(YEAR(GL_Paste!$E1331),MONTH(GL_Paste!$E1331),1))</f>
        <v/>
      </c>
      <c r="C1334">
        <f>IF(GL_Paste!$B1331="","",IF(TRIM(GL_Paste!$M1331)&lt;&gt;"",TRIM(GL_Paste!$M1331),IFERROR(MID(GL_Paste!$I1331,FIND("[",GL_Paste!$I1331)+1,FIND("]",GL_Paste!$I1331)-FIND("[",GL_Paste!$I1331)-1),"")))</f>
        <v/>
      </c>
      <c r="D1334">
        <f>IF(GL_Paste!$B1331="","",IFERROR(INDEX(DeptName,MATCH($C1334,DeptTag,0)),"UNALLOCATED"))</f>
        <v/>
      </c>
      <c r="E1334">
        <f>IF(GL_Paste!$B1331="","",IFERROR(INDEX(AcctCat,MATCH(GL_Paste!$B1331&amp;"",AcctCode,0)),"UNKNOWN"))</f>
        <v/>
      </c>
      <c r="F1334">
        <f>IF(GL_Paste!$B1331="","",IFERROR(INDEX(AcctSub,MATCH(GL_Paste!$B1331&amp;"",AcctCode,0)),"UNKNOWN"))</f>
        <v/>
      </c>
    </row>
    <row r="1335">
      <c r="A1335" s="40">
        <f>IF(GL_Paste!$B1332="","",N(GL_Paste!$H1332)-N(GL_Paste!$G1332))</f>
        <v/>
      </c>
      <c r="B1335" s="43">
        <f>IF(GL_Paste!$B1332="","",DATE(YEAR(GL_Paste!$E1332),MONTH(GL_Paste!$E1332),1))</f>
        <v/>
      </c>
      <c r="C1335">
        <f>IF(GL_Paste!$B1332="","",IF(TRIM(GL_Paste!$M1332)&lt;&gt;"",TRIM(GL_Paste!$M1332),IFERROR(MID(GL_Paste!$I1332,FIND("[",GL_Paste!$I1332)+1,FIND("]",GL_Paste!$I1332)-FIND("[",GL_Paste!$I1332)-1),"")))</f>
        <v/>
      </c>
      <c r="D1335">
        <f>IF(GL_Paste!$B1332="","",IFERROR(INDEX(DeptName,MATCH($C1335,DeptTag,0)),"UNALLOCATED"))</f>
        <v/>
      </c>
      <c r="E1335">
        <f>IF(GL_Paste!$B1332="","",IFERROR(INDEX(AcctCat,MATCH(GL_Paste!$B1332&amp;"",AcctCode,0)),"UNKNOWN"))</f>
        <v/>
      </c>
      <c r="F1335">
        <f>IF(GL_Paste!$B1332="","",IFERROR(INDEX(AcctSub,MATCH(GL_Paste!$B1332&amp;"",AcctCode,0)),"UNKNOWN"))</f>
        <v/>
      </c>
    </row>
    <row r="1336">
      <c r="A1336" s="40">
        <f>IF(GL_Paste!$B1333="","",N(GL_Paste!$H1333)-N(GL_Paste!$G1333))</f>
        <v/>
      </c>
      <c r="B1336" s="43">
        <f>IF(GL_Paste!$B1333="","",DATE(YEAR(GL_Paste!$E1333),MONTH(GL_Paste!$E1333),1))</f>
        <v/>
      </c>
      <c r="C1336">
        <f>IF(GL_Paste!$B1333="","",IF(TRIM(GL_Paste!$M1333)&lt;&gt;"",TRIM(GL_Paste!$M1333),IFERROR(MID(GL_Paste!$I1333,FIND("[",GL_Paste!$I1333)+1,FIND("]",GL_Paste!$I1333)-FIND("[",GL_Paste!$I1333)-1),"")))</f>
        <v/>
      </c>
      <c r="D1336">
        <f>IF(GL_Paste!$B1333="","",IFERROR(INDEX(DeptName,MATCH($C1336,DeptTag,0)),"UNALLOCATED"))</f>
        <v/>
      </c>
      <c r="E1336">
        <f>IF(GL_Paste!$B1333="","",IFERROR(INDEX(AcctCat,MATCH(GL_Paste!$B1333&amp;"",AcctCode,0)),"UNKNOWN"))</f>
        <v/>
      </c>
      <c r="F1336">
        <f>IF(GL_Paste!$B1333="","",IFERROR(INDEX(AcctSub,MATCH(GL_Paste!$B1333&amp;"",AcctCode,0)),"UNKNOWN"))</f>
        <v/>
      </c>
    </row>
    <row r="1337">
      <c r="A1337" s="40">
        <f>IF(GL_Paste!$B1334="","",N(GL_Paste!$H1334)-N(GL_Paste!$G1334))</f>
        <v/>
      </c>
      <c r="B1337" s="43">
        <f>IF(GL_Paste!$B1334="","",DATE(YEAR(GL_Paste!$E1334),MONTH(GL_Paste!$E1334),1))</f>
        <v/>
      </c>
      <c r="C1337">
        <f>IF(GL_Paste!$B1334="","",IF(TRIM(GL_Paste!$M1334)&lt;&gt;"",TRIM(GL_Paste!$M1334),IFERROR(MID(GL_Paste!$I1334,FIND("[",GL_Paste!$I1334)+1,FIND("]",GL_Paste!$I1334)-FIND("[",GL_Paste!$I1334)-1),"")))</f>
        <v/>
      </c>
      <c r="D1337">
        <f>IF(GL_Paste!$B1334="","",IFERROR(INDEX(DeptName,MATCH($C1337,DeptTag,0)),"UNALLOCATED"))</f>
        <v/>
      </c>
      <c r="E1337">
        <f>IF(GL_Paste!$B1334="","",IFERROR(INDEX(AcctCat,MATCH(GL_Paste!$B1334&amp;"",AcctCode,0)),"UNKNOWN"))</f>
        <v/>
      </c>
      <c r="F1337">
        <f>IF(GL_Paste!$B1334="","",IFERROR(INDEX(AcctSub,MATCH(GL_Paste!$B1334&amp;"",AcctCode,0)),"UNKNOWN"))</f>
        <v/>
      </c>
    </row>
    <row r="1338">
      <c r="A1338" s="40">
        <f>IF(GL_Paste!$B1335="","",N(GL_Paste!$H1335)-N(GL_Paste!$G1335))</f>
        <v/>
      </c>
      <c r="B1338" s="43">
        <f>IF(GL_Paste!$B1335="","",DATE(YEAR(GL_Paste!$E1335),MONTH(GL_Paste!$E1335),1))</f>
        <v/>
      </c>
      <c r="C1338">
        <f>IF(GL_Paste!$B1335="","",IF(TRIM(GL_Paste!$M1335)&lt;&gt;"",TRIM(GL_Paste!$M1335),IFERROR(MID(GL_Paste!$I1335,FIND("[",GL_Paste!$I1335)+1,FIND("]",GL_Paste!$I1335)-FIND("[",GL_Paste!$I1335)-1),"")))</f>
        <v/>
      </c>
      <c r="D1338">
        <f>IF(GL_Paste!$B1335="","",IFERROR(INDEX(DeptName,MATCH($C1338,DeptTag,0)),"UNALLOCATED"))</f>
        <v/>
      </c>
      <c r="E1338">
        <f>IF(GL_Paste!$B1335="","",IFERROR(INDEX(AcctCat,MATCH(GL_Paste!$B1335&amp;"",AcctCode,0)),"UNKNOWN"))</f>
        <v/>
      </c>
      <c r="F1338">
        <f>IF(GL_Paste!$B1335="","",IFERROR(INDEX(AcctSub,MATCH(GL_Paste!$B1335&amp;"",AcctCode,0)),"UNKNOWN"))</f>
        <v/>
      </c>
    </row>
    <row r="1339">
      <c r="A1339" s="40">
        <f>IF(GL_Paste!$B1336="","",N(GL_Paste!$H1336)-N(GL_Paste!$G1336))</f>
        <v/>
      </c>
      <c r="B1339" s="43">
        <f>IF(GL_Paste!$B1336="","",DATE(YEAR(GL_Paste!$E1336),MONTH(GL_Paste!$E1336),1))</f>
        <v/>
      </c>
      <c r="C1339">
        <f>IF(GL_Paste!$B1336="","",IF(TRIM(GL_Paste!$M1336)&lt;&gt;"",TRIM(GL_Paste!$M1336),IFERROR(MID(GL_Paste!$I1336,FIND("[",GL_Paste!$I1336)+1,FIND("]",GL_Paste!$I1336)-FIND("[",GL_Paste!$I1336)-1),"")))</f>
        <v/>
      </c>
      <c r="D1339">
        <f>IF(GL_Paste!$B1336="","",IFERROR(INDEX(DeptName,MATCH($C1339,DeptTag,0)),"UNALLOCATED"))</f>
        <v/>
      </c>
      <c r="E1339">
        <f>IF(GL_Paste!$B1336="","",IFERROR(INDEX(AcctCat,MATCH(GL_Paste!$B1336&amp;"",AcctCode,0)),"UNKNOWN"))</f>
        <v/>
      </c>
      <c r="F1339">
        <f>IF(GL_Paste!$B1336="","",IFERROR(INDEX(AcctSub,MATCH(GL_Paste!$B1336&amp;"",AcctCode,0)),"UNKNOWN"))</f>
        <v/>
      </c>
    </row>
    <row r="1340">
      <c r="A1340" s="40">
        <f>IF(GL_Paste!$B1337="","",N(GL_Paste!$H1337)-N(GL_Paste!$G1337))</f>
        <v/>
      </c>
      <c r="B1340" s="43">
        <f>IF(GL_Paste!$B1337="","",DATE(YEAR(GL_Paste!$E1337),MONTH(GL_Paste!$E1337),1))</f>
        <v/>
      </c>
      <c r="C1340">
        <f>IF(GL_Paste!$B1337="","",IF(TRIM(GL_Paste!$M1337)&lt;&gt;"",TRIM(GL_Paste!$M1337),IFERROR(MID(GL_Paste!$I1337,FIND("[",GL_Paste!$I1337)+1,FIND("]",GL_Paste!$I1337)-FIND("[",GL_Paste!$I1337)-1),"")))</f>
        <v/>
      </c>
      <c r="D1340">
        <f>IF(GL_Paste!$B1337="","",IFERROR(INDEX(DeptName,MATCH($C1340,DeptTag,0)),"UNALLOCATED"))</f>
        <v/>
      </c>
      <c r="E1340">
        <f>IF(GL_Paste!$B1337="","",IFERROR(INDEX(AcctCat,MATCH(GL_Paste!$B1337&amp;"",AcctCode,0)),"UNKNOWN"))</f>
        <v/>
      </c>
      <c r="F1340">
        <f>IF(GL_Paste!$B1337="","",IFERROR(INDEX(AcctSub,MATCH(GL_Paste!$B1337&amp;"",AcctCode,0)),"UNKNOWN"))</f>
        <v/>
      </c>
    </row>
    <row r="1341">
      <c r="A1341" s="40">
        <f>IF(GL_Paste!$B1338="","",N(GL_Paste!$H1338)-N(GL_Paste!$G1338))</f>
        <v/>
      </c>
      <c r="B1341" s="43">
        <f>IF(GL_Paste!$B1338="","",DATE(YEAR(GL_Paste!$E1338),MONTH(GL_Paste!$E1338),1))</f>
        <v/>
      </c>
      <c r="C1341">
        <f>IF(GL_Paste!$B1338="","",IF(TRIM(GL_Paste!$M1338)&lt;&gt;"",TRIM(GL_Paste!$M1338),IFERROR(MID(GL_Paste!$I1338,FIND("[",GL_Paste!$I1338)+1,FIND("]",GL_Paste!$I1338)-FIND("[",GL_Paste!$I1338)-1),"")))</f>
        <v/>
      </c>
      <c r="D1341">
        <f>IF(GL_Paste!$B1338="","",IFERROR(INDEX(DeptName,MATCH($C1341,DeptTag,0)),"UNALLOCATED"))</f>
        <v/>
      </c>
      <c r="E1341">
        <f>IF(GL_Paste!$B1338="","",IFERROR(INDEX(AcctCat,MATCH(GL_Paste!$B1338&amp;"",AcctCode,0)),"UNKNOWN"))</f>
        <v/>
      </c>
      <c r="F1341">
        <f>IF(GL_Paste!$B1338="","",IFERROR(INDEX(AcctSub,MATCH(GL_Paste!$B1338&amp;"",AcctCode,0)),"UNKNOWN"))</f>
        <v/>
      </c>
    </row>
    <row r="1342">
      <c r="A1342" s="40">
        <f>IF(GL_Paste!$B1339="","",N(GL_Paste!$H1339)-N(GL_Paste!$G1339))</f>
        <v/>
      </c>
      <c r="B1342" s="43">
        <f>IF(GL_Paste!$B1339="","",DATE(YEAR(GL_Paste!$E1339),MONTH(GL_Paste!$E1339),1))</f>
        <v/>
      </c>
      <c r="C1342">
        <f>IF(GL_Paste!$B1339="","",IF(TRIM(GL_Paste!$M1339)&lt;&gt;"",TRIM(GL_Paste!$M1339),IFERROR(MID(GL_Paste!$I1339,FIND("[",GL_Paste!$I1339)+1,FIND("]",GL_Paste!$I1339)-FIND("[",GL_Paste!$I1339)-1),"")))</f>
        <v/>
      </c>
      <c r="D1342">
        <f>IF(GL_Paste!$B1339="","",IFERROR(INDEX(DeptName,MATCH($C1342,DeptTag,0)),"UNALLOCATED"))</f>
        <v/>
      </c>
      <c r="E1342">
        <f>IF(GL_Paste!$B1339="","",IFERROR(INDEX(AcctCat,MATCH(GL_Paste!$B1339&amp;"",AcctCode,0)),"UNKNOWN"))</f>
        <v/>
      </c>
      <c r="F1342">
        <f>IF(GL_Paste!$B1339="","",IFERROR(INDEX(AcctSub,MATCH(GL_Paste!$B1339&amp;"",AcctCode,0)),"UNKNOWN"))</f>
        <v/>
      </c>
    </row>
    <row r="1343">
      <c r="A1343" s="40">
        <f>IF(GL_Paste!$B1340="","",N(GL_Paste!$H1340)-N(GL_Paste!$G1340))</f>
        <v/>
      </c>
      <c r="B1343" s="43">
        <f>IF(GL_Paste!$B1340="","",DATE(YEAR(GL_Paste!$E1340),MONTH(GL_Paste!$E1340),1))</f>
        <v/>
      </c>
      <c r="C1343">
        <f>IF(GL_Paste!$B1340="","",IF(TRIM(GL_Paste!$M1340)&lt;&gt;"",TRIM(GL_Paste!$M1340),IFERROR(MID(GL_Paste!$I1340,FIND("[",GL_Paste!$I1340)+1,FIND("]",GL_Paste!$I1340)-FIND("[",GL_Paste!$I1340)-1),"")))</f>
        <v/>
      </c>
      <c r="D1343">
        <f>IF(GL_Paste!$B1340="","",IFERROR(INDEX(DeptName,MATCH($C1343,DeptTag,0)),"UNALLOCATED"))</f>
        <v/>
      </c>
      <c r="E1343">
        <f>IF(GL_Paste!$B1340="","",IFERROR(INDEX(AcctCat,MATCH(GL_Paste!$B1340&amp;"",AcctCode,0)),"UNKNOWN"))</f>
        <v/>
      </c>
      <c r="F1343">
        <f>IF(GL_Paste!$B1340="","",IFERROR(INDEX(AcctSub,MATCH(GL_Paste!$B1340&amp;"",AcctCode,0)),"UNKNOWN"))</f>
        <v/>
      </c>
    </row>
    <row r="1344">
      <c r="A1344" s="40">
        <f>IF(GL_Paste!$B1341="","",N(GL_Paste!$H1341)-N(GL_Paste!$G1341))</f>
        <v/>
      </c>
      <c r="B1344" s="43">
        <f>IF(GL_Paste!$B1341="","",DATE(YEAR(GL_Paste!$E1341),MONTH(GL_Paste!$E1341),1))</f>
        <v/>
      </c>
      <c r="C1344">
        <f>IF(GL_Paste!$B1341="","",IF(TRIM(GL_Paste!$M1341)&lt;&gt;"",TRIM(GL_Paste!$M1341),IFERROR(MID(GL_Paste!$I1341,FIND("[",GL_Paste!$I1341)+1,FIND("]",GL_Paste!$I1341)-FIND("[",GL_Paste!$I1341)-1),"")))</f>
        <v/>
      </c>
      <c r="D1344">
        <f>IF(GL_Paste!$B1341="","",IFERROR(INDEX(DeptName,MATCH($C1344,DeptTag,0)),"UNALLOCATED"))</f>
        <v/>
      </c>
      <c r="E1344">
        <f>IF(GL_Paste!$B1341="","",IFERROR(INDEX(AcctCat,MATCH(GL_Paste!$B1341&amp;"",AcctCode,0)),"UNKNOWN"))</f>
        <v/>
      </c>
      <c r="F1344">
        <f>IF(GL_Paste!$B1341="","",IFERROR(INDEX(AcctSub,MATCH(GL_Paste!$B1341&amp;"",AcctCode,0)),"UNKNOWN"))</f>
        <v/>
      </c>
    </row>
    <row r="1345">
      <c r="A1345" s="40">
        <f>IF(GL_Paste!$B1342="","",N(GL_Paste!$H1342)-N(GL_Paste!$G1342))</f>
        <v/>
      </c>
      <c r="B1345" s="43">
        <f>IF(GL_Paste!$B1342="","",DATE(YEAR(GL_Paste!$E1342),MONTH(GL_Paste!$E1342),1))</f>
        <v/>
      </c>
      <c r="C1345">
        <f>IF(GL_Paste!$B1342="","",IF(TRIM(GL_Paste!$M1342)&lt;&gt;"",TRIM(GL_Paste!$M1342),IFERROR(MID(GL_Paste!$I1342,FIND("[",GL_Paste!$I1342)+1,FIND("]",GL_Paste!$I1342)-FIND("[",GL_Paste!$I1342)-1),"")))</f>
        <v/>
      </c>
      <c r="D1345">
        <f>IF(GL_Paste!$B1342="","",IFERROR(INDEX(DeptName,MATCH($C1345,DeptTag,0)),"UNALLOCATED"))</f>
        <v/>
      </c>
      <c r="E1345">
        <f>IF(GL_Paste!$B1342="","",IFERROR(INDEX(AcctCat,MATCH(GL_Paste!$B1342&amp;"",AcctCode,0)),"UNKNOWN"))</f>
        <v/>
      </c>
      <c r="F1345">
        <f>IF(GL_Paste!$B1342="","",IFERROR(INDEX(AcctSub,MATCH(GL_Paste!$B1342&amp;"",AcctCode,0)),"UNKNOWN"))</f>
        <v/>
      </c>
    </row>
    <row r="1346">
      <c r="A1346" s="40">
        <f>IF(GL_Paste!$B1343="","",N(GL_Paste!$H1343)-N(GL_Paste!$G1343))</f>
        <v/>
      </c>
      <c r="B1346" s="43">
        <f>IF(GL_Paste!$B1343="","",DATE(YEAR(GL_Paste!$E1343),MONTH(GL_Paste!$E1343),1))</f>
        <v/>
      </c>
      <c r="C1346">
        <f>IF(GL_Paste!$B1343="","",IF(TRIM(GL_Paste!$M1343)&lt;&gt;"",TRIM(GL_Paste!$M1343),IFERROR(MID(GL_Paste!$I1343,FIND("[",GL_Paste!$I1343)+1,FIND("]",GL_Paste!$I1343)-FIND("[",GL_Paste!$I1343)-1),"")))</f>
        <v/>
      </c>
      <c r="D1346">
        <f>IF(GL_Paste!$B1343="","",IFERROR(INDEX(DeptName,MATCH($C1346,DeptTag,0)),"UNALLOCATED"))</f>
        <v/>
      </c>
      <c r="E1346">
        <f>IF(GL_Paste!$B1343="","",IFERROR(INDEX(AcctCat,MATCH(GL_Paste!$B1343&amp;"",AcctCode,0)),"UNKNOWN"))</f>
        <v/>
      </c>
      <c r="F1346">
        <f>IF(GL_Paste!$B1343="","",IFERROR(INDEX(AcctSub,MATCH(GL_Paste!$B1343&amp;"",AcctCode,0)),"UNKNOWN"))</f>
        <v/>
      </c>
    </row>
    <row r="1347">
      <c r="A1347" s="40">
        <f>IF(GL_Paste!$B1344="","",N(GL_Paste!$H1344)-N(GL_Paste!$G1344))</f>
        <v/>
      </c>
      <c r="B1347" s="43">
        <f>IF(GL_Paste!$B1344="","",DATE(YEAR(GL_Paste!$E1344),MONTH(GL_Paste!$E1344),1))</f>
        <v/>
      </c>
      <c r="C1347">
        <f>IF(GL_Paste!$B1344="","",IF(TRIM(GL_Paste!$M1344)&lt;&gt;"",TRIM(GL_Paste!$M1344),IFERROR(MID(GL_Paste!$I1344,FIND("[",GL_Paste!$I1344)+1,FIND("]",GL_Paste!$I1344)-FIND("[",GL_Paste!$I1344)-1),"")))</f>
        <v/>
      </c>
      <c r="D1347">
        <f>IF(GL_Paste!$B1344="","",IFERROR(INDEX(DeptName,MATCH($C1347,DeptTag,0)),"UNALLOCATED"))</f>
        <v/>
      </c>
      <c r="E1347">
        <f>IF(GL_Paste!$B1344="","",IFERROR(INDEX(AcctCat,MATCH(GL_Paste!$B1344&amp;"",AcctCode,0)),"UNKNOWN"))</f>
        <v/>
      </c>
      <c r="F1347">
        <f>IF(GL_Paste!$B1344="","",IFERROR(INDEX(AcctSub,MATCH(GL_Paste!$B1344&amp;"",AcctCode,0)),"UNKNOWN"))</f>
        <v/>
      </c>
    </row>
    <row r="1348">
      <c r="A1348" s="40">
        <f>IF(GL_Paste!$B1345="","",N(GL_Paste!$H1345)-N(GL_Paste!$G1345))</f>
        <v/>
      </c>
      <c r="B1348" s="43">
        <f>IF(GL_Paste!$B1345="","",DATE(YEAR(GL_Paste!$E1345),MONTH(GL_Paste!$E1345),1))</f>
        <v/>
      </c>
      <c r="C1348">
        <f>IF(GL_Paste!$B1345="","",IF(TRIM(GL_Paste!$M1345)&lt;&gt;"",TRIM(GL_Paste!$M1345),IFERROR(MID(GL_Paste!$I1345,FIND("[",GL_Paste!$I1345)+1,FIND("]",GL_Paste!$I1345)-FIND("[",GL_Paste!$I1345)-1),"")))</f>
        <v/>
      </c>
      <c r="D1348">
        <f>IF(GL_Paste!$B1345="","",IFERROR(INDEX(DeptName,MATCH($C1348,DeptTag,0)),"UNALLOCATED"))</f>
        <v/>
      </c>
      <c r="E1348">
        <f>IF(GL_Paste!$B1345="","",IFERROR(INDEX(AcctCat,MATCH(GL_Paste!$B1345&amp;"",AcctCode,0)),"UNKNOWN"))</f>
        <v/>
      </c>
      <c r="F1348">
        <f>IF(GL_Paste!$B1345="","",IFERROR(INDEX(AcctSub,MATCH(GL_Paste!$B1345&amp;"",AcctCode,0)),"UNKNOWN"))</f>
        <v/>
      </c>
    </row>
    <row r="1349">
      <c r="A1349" s="40">
        <f>IF(GL_Paste!$B1346="","",N(GL_Paste!$H1346)-N(GL_Paste!$G1346))</f>
        <v/>
      </c>
      <c r="B1349" s="43">
        <f>IF(GL_Paste!$B1346="","",DATE(YEAR(GL_Paste!$E1346),MONTH(GL_Paste!$E1346),1))</f>
        <v/>
      </c>
      <c r="C1349">
        <f>IF(GL_Paste!$B1346="","",IF(TRIM(GL_Paste!$M1346)&lt;&gt;"",TRIM(GL_Paste!$M1346),IFERROR(MID(GL_Paste!$I1346,FIND("[",GL_Paste!$I1346)+1,FIND("]",GL_Paste!$I1346)-FIND("[",GL_Paste!$I1346)-1),"")))</f>
        <v/>
      </c>
      <c r="D1349">
        <f>IF(GL_Paste!$B1346="","",IFERROR(INDEX(DeptName,MATCH($C1349,DeptTag,0)),"UNALLOCATED"))</f>
        <v/>
      </c>
      <c r="E1349">
        <f>IF(GL_Paste!$B1346="","",IFERROR(INDEX(AcctCat,MATCH(GL_Paste!$B1346&amp;"",AcctCode,0)),"UNKNOWN"))</f>
        <v/>
      </c>
      <c r="F1349">
        <f>IF(GL_Paste!$B1346="","",IFERROR(INDEX(AcctSub,MATCH(GL_Paste!$B1346&amp;"",AcctCode,0)),"UNKNOWN"))</f>
        <v/>
      </c>
    </row>
    <row r="1350">
      <c r="A1350" s="40">
        <f>IF(GL_Paste!$B1347="","",N(GL_Paste!$H1347)-N(GL_Paste!$G1347))</f>
        <v/>
      </c>
      <c r="B1350" s="43">
        <f>IF(GL_Paste!$B1347="","",DATE(YEAR(GL_Paste!$E1347),MONTH(GL_Paste!$E1347),1))</f>
        <v/>
      </c>
      <c r="C1350">
        <f>IF(GL_Paste!$B1347="","",IF(TRIM(GL_Paste!$M1347)&lt;&gt;"",TRIM(GL_Paste!$M1347),IFERROR(MID(GL_Paste!$I1347,FIND("[",GL_Paste!$I1347)+1,FIND("]",GL_Paste!$I1347)-FIND("[",GL_Paste!$I1347)-1),"")))</f>
        <v/>
      </c>
      <c r="D1350">
        <f>IF(GL_Paste!$B1347="","",IFERROR(INDEX(DeptName,MATCH($C1350,DeptTag,0)),"UNALLOCATED"))</f>
        <v/>
      </c>
      <c r="E1350">
        <f>IF(GL_Paste!$B1347="","",IFERROR(INDEX(AcctCat,MATCH(GL_Paste!$B1347&amp;"",AcctCode,0)),"UNKNOWN"))</f>
        <v/>
      </c>
      <c r="F1350">
        <f>IF(GL_Paste!$B1347="","",IFERROR(INDEX(AcctSub,MATCH(GL_Paste!$B1347&amp;"",AcctCode,0)),"UNKNOWN"))</f>
        <v/>
      </c>
    </row>
    <row r="1351">
      <c r="A1351" s="40">
        <f>IF(GL_Paste!$B1348="","",N(GL_Paste!$H1348)-N(GL_Paste!$G1348))</f>
        <v/>
      </c>
      <c r="B1351" s="43">
        <f>IF(GL_Paste!$B1348="","",DATE(YEAR(GL_Paste!$E1348),MONTH(GL_Paste!$E1348),1))</f>
        <v/>
      </c>
      <c r="C1351">
        <f>IF(GL_Paste!$B1348="","",IF(TRIM(GL_Paste!$M1348)&lt;&gt;"",TRIM(GL_Paste!$M1348),IFERROR(MID(GL_Paste!$I1348,FIND("[",GL_Paste!$I1348)+1,FIND("]",GL_Paste!$I1348)-FIND("[",GL_Paste!$I1348)-1),"")))</f>
        <v/>
      </c>
      <c r="D1351">
        <f>IF(GL_Paste!$B1348="","",IFERROR(INDEX(DeptName,MATCH($C1351,DeptTag,0)),"UNALLOCATED"))</f>
        <v/>
      </c>
      <c r="E1351">
        <f>IF(GL_Paste!$B1348="","",IFERROR(INDEX(AcctCat,MATCH(GL_Paste!$B1348&amp;"",AcctCode,0)),"UNKNOWN"))</f>
        <v/>
      </c>
      <c r="F1351">
        <f>IF(GL_Paste!$B1348="","",IFERROR(INDEX(AcctSub,MATCH(GL_Paste!$B1348&amp;"",AcctCode,0)),"UNKNOWN"))</f>
        <v/>
      </c>
    </row>
    <row r="1352">
      <c r="A1352" s="40">
        <f>IF(GL_Paste!$B1349="","",N(GL_Paste!$H1349)-N(GL_Paste!$G1349))</f>
        <v/>
      </c>
      <c r="B1352" s="43">
        <f>IF(GL_Paste!$B1349="","",DATE(YEAR(GL_Paste!$E1349),MONTH(GL_Paste!$E1349),1))</f>
        <v/>
      </c>
      <c r="C1352">
        <f>IF(GL_Paste!$B1349="","",IF(TRIM(GL_Paste!$M1349)&lt;&gt;"",TRIM(GL_Paste!$M1349),IFERROR(MID(GL_Paste!$I1349,FIND("[",GL_Paste!$I1349)+1,FIND("]",GL_Paste!$I1349)-FIND("[",GL_Paste!$I1349)-1),"")))</f>
        <v/>
      </c>
      <c r="D1352">
        <f>IF(GL_Paste!$B1349="","",IFERROR(INDEX(DeptName,MATCH($C1352,DeptTag,0)),"UNALLOCATED"))</f>
        <v/>
      </c>
      <c r="E1352">
        <f>IF(GL_Paste!$B1349="","",IFERROR(INDEX(AcctCat,MATCH(GL_Paste!$B1349&amp;"",AcctCode,0)),"UNKNOWN"))</f>
        <v/>
      </c>
      <c r="F1352">
        <f>IF(GL_Paste!$B1349="","",IFERROR(INDEX(AcctSub,MATCH(GL_Paste!$B1349&amp;"",AcctCode,0)),"UNKNOWN"))</f>
        <v/>
      </c>
    </row>
    <row r="1353">
      <c r="A1353" s="40">
        <f>IF(GL_Paste!$B1350="","",N(GL_Paste!$H1350)-N(GL_Paste!$G1350))</f>
        <v/>
      </c>
      <c r="B1353" s="43">
        <f>IF(GL_Paste!$B1350="","",DATE(YEAR(GL_Paste!$E1350),MONTH(GL_Paste!$E1350),1))</f>
        <v/>
      </c>
      <c r="C1353">
        <f>IF(GL_Paste!$B1350="","",IF(TRIM(GL_Paste!$M1350)&lt;&gt;"",TRIM(GL_Paste!$M1350),IFERROR(MID(GL_Paste!$I1350,FIND("[",GL_Paste!$I1350)+1,FIND("]",GL_Paste!$I1350)-FIND("[",GL_Paste!$I1350)-1),"")))</f>
        <v/>
      </c>
      <c r="D1353">
        <f>IF(GL_Paste!$B1350="","",IFERROR(INDEX(DeptName,MATCH($C1353,DeptTag,0)),"UNALLOCATED"))</f>
        <v/>
      </c>
      <c r="E1353">
        <f>IF(GL_Paste!$B1350="","",IFERROR(INDEX(AcctCat,MATCH(GL_Paste!$B1350&amp;"",AcctCode,0)),"UNKNOWN"))</f>
        <v/>
      </c>
      <c r="F1353">
        <f>IF(GL_Paste!$B1350="","",IFERROR(INDEX(AcctSub,MATCH(GL_Paste!$B1350&amp;"",AcctCode,0)),"UNKNOWN"))</f>
        <v/>
      </c>
    </row>
    <row r="1354">
      <c r="A1354" s="40">
        <f>IF(GL_Paste!$B1351="","",N(GL_Paste!$H1351)-N(GL_Paste!$G1351))</f>
        <v/>
      </c>
      <c r="B1354" s="43">
        <f>IF(GL_Paste!$B1351="","",DATE(YEAR(GL_Paste!$E1351),MONTH(GL_Paste!$E1351),1))</f>
        <v/>
      </c>
      <c r="C1354">
        <f>IF(GL_Paste!$B1351="","",IF(TRIM(GL_Paste!$M1351)&lt;&gt;"",TRIM(GL_Paste!$M1351),IFERROR(MID(GL_Paste!$I1351,FIND("[",GL_Paste!$I1351)+1,FIND("]",GL_Paste!$I1351)-FIND("[",GL_Paste!$I1351)-1),"")))</f>
        <v/>
      </c>
      <c r="D1354">
        <f>IF(GL_Paste!$B1351="","",IFERROR(INDEX(DeptName,MATCH($C1354,DeptTag,0)),"UNALLOCATED"))</f>
        <v/>
      </c>
      <c r="E1354">
        <f>IF(GL_Paste!$B1351="","",IFERROR(INDEX(AcctCat,MATCH(GL_Paste!$B1351&amp;"",AcctCode,0)),"UNKNOWN"))</f>
        <v/>
      </c>
      <c r="F1354">
        <f>IF(GL_Paste!$B1351="","",IFERROR(INDEX(AcctSub,MATCH(GL_Paste!$B1351&amp;"",AcctCode,0)),"UNKNOWN"))</f>
        <v/>
      </c>
    </row>
    <row r="1355">
      <c r="A1355" s="40">
        <f>IF(GL_Paste!$B1352="","",N(GL_Paste!$H1352)-N(GL_Paste!$G1352))</f>
        <v/>
      </c>
      <c r="B1355" s="43">
        <f>IF(GL_Paste!$B1352="","",DATE(YEAR(GL_Paste!$E1352),MONTH(GL_Paste!$E1352),1))</f>
        <v/>
      </c>
      <c r="C1355">
        <f>IF(GL_Paste!$B1352="","",IF(TRIM(GL_Paste!$M1352)&lt;&gt;"",TRIM(GL_Paste!$M1352),IFERROR(MID(GL_Paste!$I1352,FIND("[",GL_Paste!$I1352)+1,FIND("]",GL_Paste!$I1352)-FIND("[",GL_Paste!$I1352)-1),"")))</f>
        <v/>
      </c>
      <c r="D1355">
        <f>IF(GL_Paste!$B1352="","",IFERROR(INDEX(DeptName,MATCH($C1355,DeptTag,0)),"UNALLOCATED"))</f>
        <v/>
      </c>
      <c r="E1355">
        <f>IF(GL_Paste!$B1352="","",IFERROR(INDEX(AcctCat,MATCH(GL_Paste!$B1352&amp;"",AcctCode,0)),"UNKNOWN"))</f>
        <v/>
      </c>
      <c r="F1355">
        <f>IF(GL_Paste!$B1352="","",IFERROR(INDEX(AcctSub,MATCH(GL_Paste!$B1352&amp;"",AcctCode,0)),"UNKNOWN"))</f>
        <v/>
      </c>
    </row>
    <row r="1356">
      <c r="A1356" s="40">
        <f>IF(GL_Paste!$B1353="","",N(GL_Paste!$H1353)-N(GL_Paste!$G1353))</f>
        <v/>
      </c>
      <c r="B1356" s="43">
        <f>IF(GL_Paste!$B1353="","",DATE(YEAR(GL_Paste!$E1353),MONTH(GL_Paste!$E1353),1))</f>
        <v/>
      </c>
      <c r="C1356">
        <f>IF(GL_Paste!$B1353="","",IF(TRIM(GL_Paste!$M1353)&lt;&gt;"",TRIM(GL_Paste!$M1353),IFERROR(MID(GL_Paste!$I1353,FIND("[",GL_Paste!$I1353)+1,FIND("]",GL_Paste!$I1353)-FIND("[",GL_Paste!$I1353)-1),"")))</f>
        <v/>
      </c>
      <c r="D1356">
        <f>IF(GL_Paste!$B1353="","",IFERROR(INDEX(DeptName,MATCH($C1356,DeptTag,0)),"UNALLOCATED"))</f>
        <v/>
      </c>
      <c r="E1356">
        <f>IF(GL_Paste!$B1353="","",IFERROR(INDEX(AcctCat,MATCH(GL_Paste!$B1353&amp;"",AcctCode,0)),"UNKNOWN"))</f>
        <v/>
      </c>
      <c r="F1356">
        <f>IF(GL_Paste!$B1353="","",IFERROR(INDEX(AcctSub,MATCH(GL_Paste!$B1353&amp;"",AcctCode,0)),"UNKNOWN"))</f>
        <v/>
      </c>
    </row>
    <row r="1357">
      <c r="A1357" s="40">
        <f>IF(GL_Paste!$B1354="","",N(GL_Paste!$H1354)-N(GL_Paste!$G1354))</f>
        <v/>
      </c>
      <c r="B1357" s="43">
        <f>IF(GL_Paste!$B1354="","",DATE(YEAR(GL_Paste!$E1354),MONTH(GL_Paste!$E1354),1))</f>
        <v/>
      </c>
      <c r="C1357">
        <f>IF(GL_Paste!$B1354="","",IF(TRIM(GL_Paste!$M1354)&lt;&gt;"",TRIM(GL_Paste!$M1354),IFERROR(MID(GL_Paste!$I1354,FIND("[",GL_Paste!$I1354)+1,FIND("]",GL_Paste!$I1354)-FIND("[",GL_Paste!$I1354)-1),"")))</f>
        <v/>
      </c>
      <c r="D1357">
        <f>IF(GL_Paste!$B1354="","",IFERROR(INDEX(DeptName,MATCH($C1357,DeptTag,0)),"UNALLOCATED"))</f>
        <v/>
      </c>
      <c r="E1357">
        <f>IF(GL_Paste!$B1354="","",IFERROR(INDEX(AcctCat,MATCH(GL_Paste!$B1354&amp;"",AcctCode,0)),"UNKNOWN"))</f>
        <v/>
      </c>
      <c r="F1357">
        <f>IF(GL_Paste!$B1354="","",IFERROR(INDEX(AcctSub,MATCH(GL_Paste!$B1354&amp;"",AcctCode,0)),"UNKNOWN"))</f>
        <v/>
      </c>
    </row>
    <row r="1358">
      <c r="A1358" s="40">
        <f>IF(GL_Paste!$B1355="","",N(GL_Paste!$H1355)-N(GL_Paste!$G1355))</f>
        <v/>
      </c>
      <c r="B1358" s="43">
        <f>IF(GL_Paste!$B1355="","",DATE(YEAR(GL_Paste!$E1355),MONTH(GL_Paste!$E1355),1))</f>
        <v/>
      </c>
      <c r="C1358">
        <f>IF(GL_Paste!$B1355="","",IF(TRIM(GL_Paste!$M1355)&lt;&gt;"",TRIM(GL_Paste!$M1355),IFERROR(MID(GL_Paste!$I1355,FIND("[",GL_Paste!$I1355)+1,FIND("]",GL_Paste!$I1355)-FIND("[",GL_Paste!$I1355)-1),"")))</f>
        <v/>
      </c>
      <c r="D1358">
        <f>IF(GL_Paste!$B1355="","",IFERROR(INDEX(DeptName,MATCH($C1358,DeptTag,0)),"UNALLOCATED"))</f>
        <v/>
      </c>
      <c r="E1358">
        <f>IF(GL_Paste!$B1355="","",IFERROR(INDEX(AcctCat,MATCH(GL_Paste!$B1355&amp;"",AcctCode,0)),"UNKNOWN"))</f>
        <v/>
      </c>
      <c r="F1358">
        <f>IF(GL_Paste!$B1355="","",IFERROR(INDEX(AcctSub,MATCH(GL_Paste!$B1355&amp;"",AcctCode,0)),"UNKNOWN"))</f>
        <v/>
      </c>
    </row>
    <row r="1359">
      <c r="A1359" s="40">
        <f>IF(GL_Paste!$B1356="","",N(GL_Paste!$H1356)-N(GL_Paste!$G1356))</f>
        <v/>
      </c>
      <c r="B1359" s="43">
        <f>IF(GL_Paste!$B1356="","",DATE(YEAR(GL_Paste!$E1356),MONTH(GL_Paste!$E1356),1))</f>
        <v/>
      </c>
      <c r="C1359">
        <f>IF(GL_Paste!$B1356="","",IF(TRIM(GL_Paste!$M1356)&lt;&gt;"",TRIM(GL_Paste!$M1356),IFERROR(MID(GL_Paste!$I1356,FIND("[",GL_Paste!$I1356)+1,FIND("]",GL_Paste!$I1356)-FIND("[",GL_Paste!$I1356)-1),"")))</f>
        <v/>
      </c>
      <c r="D1359">
        <f>IF(GL_Paste!$B1356="","",IFERROR(INDEX(DeptName,MATCH($C1359,DeptTag,0)),"UNALLOCATED"))</f>
        <v/>
      </c>
      <c r="E1359">
        <f>IF(GL_Paste!$B1356="","",IFERROR(INDEX(AcctCat,MATCH(GL_Paste!$B1356&amp;"",AcctCode,0)),"UNKNOWN"))</f>
        <v/>
      </c>
      <c r="F1359">
        <f>IF(GL_Paste!$B1356="","",IFERROR(INDEX(AcctSub,MATCH(GL_Paste!$B1356&amp;"",AcctCode,0)),"UNKNOWN"))</f>
        <v/>
      </c>
    </row>
    <row r="1360">
      <c r="A1360" s="40">
        <f>IF(GL_Paste!$B1357="","",N(GL_Paste!$H1357)-N(GL_Paste!$G1357))</f>
        <v/>
      </c>
      <c r="B1360" s="43">
        <f>IF(GL_Paste!$B1357="","",DATE(YEAR(GL_Paste!$E1357),MONTH(GL_Paste!$E1357),1))</f>
        <v/>
      </c>
      <c r="C1360">
        <f>IF(GL_Paste!$B1357="","",IF(TRIM(GL_Paste!$M1357)&lt;&gt;"",TRIM(GL_Paste!$M1357),IFERROR(MID(GL_Paste!$I1357,FIND("[",GL_Paste!$I1357)+1,FIND("]",GL_Paste!$I1357)-FIND("[",GL_Paste!$I1357)-1),"")))</f>
        <v/>
      </c>
      <c r="D1360">
        <f>IF(GL_Paste!$B1357="","",IFERROR(INDEX(DeptName,MATCH($C1360,DeptTag,0)),"UNALLOCATED"))</f>
        <v/>
      </c>
      <c r="E1360">
        <f>IF(GL_Paste!$B1357="","",IFERROR(INDEX(AcctCat,MATCH(GL_Paste!$B1357&amp;"",AcctCode,0)),"UNKNOWN"))</f>
        <v/>
      </c>
      <c r="F1360">
        <f>IF(GL_Paste!$B1357="","",IFERROR(INDEX(AcctSub,MATCH(GL_Paste!$B1357&amp;"",AcctCode,0)),"UNKNOWN"))</f>
        <v/>
      </c>
    </row>
    <row r="1361">
      <c r="A1361" s="40">
        <f>IF(GL_Paste!$B1358="","",N(GL_Paste!$H1358)-N(GL_Paste!$G1358))</f>
        <v/>
      </c>
      <c r="B1361" s="43">
        <f>IF(GL_Paste!$B1358="","",DATE(YEAR(GL_Paste!$E1358),MONTH(GL_Paste!$E1358),1))</f>
        <v/>
      </c>
      <c r="C1361">
        <f>IF(GL_Paste!$B1358="","",IF(TRIM(GL_Paste!$M1358)&lt;&gt;"",TRIM(GL_Paste!$M1358),IFERROR(MID(GL_Paste!$I1358,FIND("[",GL_Paste!$I1358)+1,FIND("]",GL_Paste!$I1358)-FIND("[",GL_Paste!$I1358)-1),"")))</f>
        <v/>
      </c>
      <c r="D1361">
        <f>IF(GL_Paste!$B1358="","",IFERROR(INDEX(DeptName,MATCH($C1361,DeptTag,0)),"UNALLOCATED"))</f>
        <v/>
      </c>
      <c r="E1361">
        <f>IF(GL_Paste!$B1358="","",IFERROR(INDEX(AcctCat,MATCH(GL_Paste!$B1358&amp;"",AcctCode,0)),"UNKNOWN"))</f>
        <v/>
      </c>
      <c r="F1361">
        <f>IF(GL_Paste!$B1358="","",IFERROR(INDEX(AcctSub,MATCH(GL_Paste!$B1358&amp;"",AcctCode,0)),"UNKNOWN"))</f>
        <v/>
      </c>
    </row>
    <row r="1362">
      <c r="A1362" s="40">
        <f>IF(GL_Paste!$B1359="","",N(GL_Paste!$H1359)-N(GL_Paste!$G1359))</f>
        <v/>
      </c>
      <c r="B1362" s="43">
        <f>IF(GL_Paste!$B1359="","",DATE(YEAR(GL_Paste!$E1359),MONTH(GL_Paste!$E1359),1))</f>
        <v/>
      </c>
      <c r="C1362">
        <f>IF(GL_Paste!$B1359="","",IF(TRIM(GL_Paste!$M1359)&lt;&gt;"",TRIM(GL_Paste!$M1359),IFERROR(MID(GL_Paste!$I1359,FIND("[",GL_Paste!$I1359)+1,FIND("]",GL_Paste!$I1359)-FIND("[",GL_Paste!$I1359)-1),"")))</f>
        <v/>
      </c>
      <c r="D1362">
        <f>IF(GL_Paste!$B1359="","",IFERROR(INDEX(DeptName,MATCH($C1362,DeptTag,0)),"UNALLOCATED"))</f>
        <v/>
      </c>
      <c r="E1362">
        <f>IF(GL_Paste!$B1359="","",IFERROR(INDEX(AcctCat,MATCH(GL_Paste!$B1359&amp;"",AcctCode,0)),"UNKNOWN"))</f>
        <v/>
      </c>
      <c r="F1362">
        <f>IF(GL_Paste!$B1359="","",IFERROR(INDEX(AcctSub,MATCH(GL_Paste!$B1359&amp;"",AcctCode,0)),"UNKNOWN"))</f>
        <v/>
      </c>
    </row>
    <row r="1363">
      <c r="A1363" s="40">
        <f>IF(GL_Paste!$B1360="","",N(GL_Paste!$H1360)-N(GL_Paste!$G1360))</f>
        <v/>
      </c>
      <c r="B1363" s="43">
        <f>IF(GL_Paste!$B1360="","",DATE(YEAR(GL_Paste!$E1360),MONTH(GL_Paste!$E1360),1))</f>
        <v/>
      </c>
      <c r="C1363">
        <f>IF(GL_Paste!$B1360="","",IF(TRIM(GL_Paste!$M1360)&lt;&gt;"",TRIM(GL_Paste!$M1360),IFERROR(MID(GL_Paste!$I1360,FIND("[",GL_Paste!$I1360)+1,FIND("]",GL_Paste!$I1360)-FIND("[",GL_Paste!$I1360)-1),"")))</f>
        <v/>
      </c>
      <c r="D1363">
        <f>IF(GL_Paste!$B1360="","",IFERROR(INDEX(DeptName,MATCH($C1363,DeptTag,0)),"UNALLOCATED"))</f>
        <v/>
      </c>
      <c r="E1363">
        <f>IF(GL_Paste!$B1360="","",IFERROR(INDEX(AcctCat,MATCH(GL_Paste!$B1360&amp;"",AcctCode,0)),"UNKNOWN"))</f>
        <v/>
      </c>
      <c r="F1363">
        <f>IF(GL_Paste!$B1360="","",IFERROR(INDEX(AcctSub,MATCH(GL_Paste!$B1360&amp;"",AcctCode,0)),"UNKNOWN"))</f>
        <v/>
      </c>
    </row>
    <row r="1364">
      <c r="A1364" s="40">
        <f>IF(GL_Paste!$B1361="","",N(GL_Paste!$H1361)-N(GL_Paste!$G1361))</f>
        <v/>
      </c>
      <c r="B1364" s="43">
        <f>IF(GL_Paste!$B1361="","",DATE(YEAR(GL_Paste!$E1361),MONTH(GL_Paste!$E1361),1))</f>
        <v/>
      </c>
      <c r="C1364">
        <f>IF(GL_Paste!$B1361="","",IF(TRIM(GL_Paste!$M1361)&lt;&gt;"",TRIM(GL_Paste!$M1361),IFERROR(MID(GL_Paste!$I1361,FIND("[",GL_Paste!$I1361)+1,FIND("]",GL_Paste!$I1361)-FIND("[",GL_Paste!$I1361)-1),"")))</f>
        <v/>
      </c>
      <c r="D1364">
        <f>IF(GL_Paste!$B1361="","",IFERROR(INDEX(DeptName,MATCH($C1364,DeptTag,0)),"UNALLOCATED"))</f>
        <v/>
      </c>
      <c r="E1364">
        <f>IF(GL_Paste!$B1361="","",IFERROR(INDEX(AcctCat,MATCH(GL_Paste!$B1361&amp;"",AcctCode,0)),"UNKNOWN"))</f>
        <v/>
      </c>
      <c r="F1364">
        <f>IF(GL_Paste!$B1361="","",IFERROR(INDEX(AcctSub,MATCH(GL_Paste!$B1361&amp;"",AcctCode,0)),"UNKNOWN"))</f>
        <v/>
      </c>
    </row>
    <row r="1365">
      <c r="A1365" s="40">
        <f>IF(GL_Paste!$B1362="","",N(GL_Paste!$H1362)-N(GL_Paste!$G1362))</f>
        <v/>
      </c>
      <c r="B1365" s="43">
        <f>IF(GL_Paste!$B1362="","",DATE(YEAR(GL_Paste!$E1362),MONTH(GL_Paste!$E1362),1))</f>
        <v/>
      </c>
      <c r="C1365">
        <f>IF(GL_Paste!$B1362="","",IF(TRIM(GL_Paste!$M1362)&lt;&gt;"",TRIM(GL_Paste!$M1362),IFERROR(MID(GL_Paste!$I1362,FIND("[",GL_Paste!$I1362)+1,FIND("]",GL_Paste!$I1362)-FIND("[",GL_Paste!$I1362)-1),"")))</f>
        <v/>
      </c>
      <c r="D1365">
        <f>IF(GL_Paste!$B1362="","",IFERROR(INDEX(DeptName,MATCH($C1365,DeptTag,0)),"UNALLOCATED"))</f>
        <v/>
      </c>
      <c r="E1365">
        <f>IF(GL_Paste!$B1362="","",IFERROR(INDEX(AcctCat,MATCH(GL_Paste!$B1362&amp;"",AcctCode,0)),"UNKNOWN"))</f>
        <v/>
      </c>
      <c r="F1365">
        <f>IF(GL_Paste!$B1362="","",IFERROR(INDEX(AcctSub,MATCH(GL_Paste!$B1362&amp;"",AcctCode,0)),"UNKNOWN"))</f>
        <v/>
      </c>
    </row>
    <row r="1366">
      <c r="A1366" s="40">
        <f>IF(GL_Paste!$B1363="","",N(GL_Paste!$H1363)-N(GL_Paste!$G1363))</f>
        <v/>
      </c>
      <c r="B1366" s="43">
        <f>IF(GL_Paste!$B1363="","",DATE(YEAR(GL_Paste!$E1363),MONTH(GL_Paste!$E1363),1))</f>
        <v/>
      </c>
      <c r="C1366">
        <f>IF(GL_Paste!$B1363="","",IF(TRIM(GL_Paste!$M1363)&lt;&gt;"",TRIM(GL_Paste!$M1363),IFERROR(MID(GL_Paste!$I1363,FIND("[",GL_Paste!$I1363)+1,FIND("]",GL_Paste!$I1363)-FIND("[",GL_Paste!$I1363)-1),"")))</f>
        <v/>
      </c>
      <c r="D1366">
        <f>IF(GL_Paste!$B1363="","",IFERROR(INDEX(DeptName,MATCH($C1366,DeptTag,0)),"UNALLOCATED"))</f>
        <v/>
      </c>
      <c r="E1366">
        <f>IF(GL_Paste!$B1363="","",IFERROR(INDEX(AcctCat,MATCH(GL_Paste!$B1363&amp;"",AcctCode,0)),"UNKNOWN"))</f>
        <v/>
      </c>
      <c r="F1366">
        <f>IF(GL_Paste!$B1363="","",IFERROR(INDEX(AcctSub,MATCH(GL_Paste!$B1363&amp;"",AcctCode,0)),"UNKNOWN"))</f>
        <v/>
      </c>
    </row>
    <row r="1367">
      <c r="A1367" s="40">
        <f>IF(GL_Paste!$B1364="","",N(GL_Paste!$H1364)-N(GL_Paste!$G1364))</f>
        <v/>
      </c>
      <c r="B1367" s="43">
        <f>IF(GL_Paste!$B1364="","",DATE(YEAR(GL_Paste!$E1364),MONTH(GL_Paste!$E1364),1))</f>
        <v/>
      </c>
      <c r="C1367">
        <f>IF(GL_Paste!$B1364="","",IF(TRIM(GL_Paste!$M1364)&lt;&gt;"",TRIM(GL_Paste!$M1364),IFERROR(MID(GL_Paste!$I1364,FIND("[",GL_Paste!$I1364)+1,FIND("]",GL_Paste!$I1364)-FIND("[",GL_Paste!$I1364)-1),"")))</f>
        <v/>
      </c>
      <c r="D1367">
        <f>IF(GL_Paste!$B1364="","",IFERROR(INDEX(DeptName,MATCH($C1367,DeptTag,0)),"UNALLOCATED"))</f>
        <v/>
      </c>
      <c r="E1367">
        <f>IF(GL_Paste!$B1364="","",IFERROR(INDEX(AcctCat,MATCH(GL_Paste!$B1364&amp;"",AcctCode,0)),"UNKNOWN"))</f>
        <v/>
      </c>
      <c r="F1367">
        <f>IF(GL_Paste!$B1364="","",IFERROR(INDEX(AcctSub,MATCH(GL_Paste!$B1364&amp;"",AcctCode,0)),"UNKNOWN"))</f>
        <v/>
      </c>
    </row>
    <row r="1368">
      <c r="A1368" s="40">
        <f>IF(GL_Paste!$B1365="","",N(GL_Paste!$H1365)-N(GL_Paste!$G1365))</f>
        <v/>
      </c>
      <c r="B1368" s="43">
        <f>IF(GL_Paste!$B1365="","",DATE(YEAR(GL_Paste!$E1365),MONTH(GL_Paste!$E1365),1))</f>
        <v/>
      </c>
      <c r="C1368">
        <f>IF(GL_Paste!$B1365="","",IF(TRIM(GL_Paste!$M1365)&lt;&gt;"",TRIM(GL_Paste!$M1365),IFERROR(MID(GL_Paste!$I1365,FIND("[",GL_Paste!$I1365)+1,FIND("]",GL_Paste!$I1365)-FIND("[",GL_Paste!$I1365)-1),"")))</f>
        <v/>
      </c>
      <c r="D1368">
        <f>IF(GL_Paste!$B1365="","",IFERROR(INDEX(DeptName,MATCH($C1368,DeptTag,0)),"UNALLOCATED"))</f>
        <v/>
      </c>
      <c r="E1368">
        <f>IF(GL_Paste!$B1365="","",IFERROR(INDEX(AcctCat,MATCH(GL_Paste!$B1365&amp;"",AcctCode,0)),"UNKNOWN"))</f>
        <v/>
      </c>
      <c r="F1368">
        <f>IF(GL_Paste!$B1365="","",IFERROR(INDEX(AcctSub,MATCH(GL_Paste!$B1365&amp;"",AcctCode,0)),"UNKNOWN"))</f>
        <v/>
      </c>
    </row>
    <row r="1369">
      <c r="A1369" s="40">
        <f>IF(GL_Paste!$B1366="","",N(GL_Paste!$H1366)-N(GL_Paste!$G1366))</f>
        <v/>
      </c>
      <c r="B1369" s="43">
        <f>IF(GL_Paste!$B1366="","",DATE(YEAR(GL_Paste!$E1366),MONTH(GL_Paste!$E1366),1))</f>
        <v/>
      </c>
      <c r="C1369">
        <f>IF(GL_Paste!$B1366="","",IF(TRIM(GL_Paste!$M1366)&lt;&gt;"",TRIM(GL_Paste!$M1366),IFERROR(MID(GL_Paste!$I1366,FIND("[",GL_Paste!$I1366)+1,FIND("]",GL_Paste!$I1366)-FIND("[",GL_Paste!$I1366)-1),"")))</f>
        <v/>
      </c>
      <c r="D1369">
        <f>IF(GL_Paste!$B1366="","",IFERROR(INDEX(DeptName,MATCH($C1369,DeptTag,0)),"UNALLOCATED"))</f>
        <v/>
      </c>
      <c r="E1369">
        <f>IF(GL_Paste!$B1366="","",IFERROR(INDEX(AcctCat,MATCH(GL_Paste!$B1366&amp;"",AcctCode,0)),"UNKNOWN"))</f>
        <v/>
      </c>
      <c r="F1369">
        <f>IF(GL_Paste!$B1366="","",IFERROR(INDEX(AcctSub,MATCH(GL_Paste!$B1366&amp;"",AcctCode,0)),"UNKNOWN"))</f>
        <v/>
      </c>
    </row>
    <row r="1370">
      <c r="A1370" s="40">
        <f>IF(GL_Paste!$B1367="","",N(GL_Paste!$H1367)-N(GL_Paste!$G1367))</f>
        <v/>
      </c>
      <c r="B1370" s="43">
        <f>IF(GL_Paste!$B1367="","",DATE(YEAR(GL_Paste!$E1367),MONTH(GL_Paste!$E1367),1))</f>
        <v/>
      </c>
      <c r="C1370">
        <f>IF(GL_Paste!$B1367="","",IF(TRIM(GL_Paste!$M1367)&lt;&gt;"",TRIM(GL_Paste!$M1367),IFERROR(MID(GL_Paste!$I1367,FIND("[",GL_Paste!$I1367)+1,FIND("]",GL_Paste!$I1367)-FIND("[",GL_Paste!$I1367)-1),"")))</f>
        <v/>
      </c>
      <c r="D1370">
        <f>IF(GL_Paste!$B1367="","",IFERROR(INDEX(DeptName,MATCH($C1370,DeptTag,0)),"UNALLOCATED"))</f>
        <v/>
      </c>
      <c r="E1370">
        <f>IF(GL_Paste!$B1367="","",IFERROR(INDEX(AcctCat,MATCH(GL_Paste!$B1367&amp;"",AcctCode,0)),"UNKNOWN"))</f>
        <v/>
      </c>
      <c r="F1370">
        <f>IF(GL_Paste!$B1367="","",IFERROR(INDEX(AcctSub,MATCH(GL_Paste!$B1367&amp;"",AcctCode,0)),"UNKNOWN"))</f>
        <v/>
      </c>
    </row>
    <row r="1371">
      <c r="A1371" s="40">
        <f>IF(GL_Paste!$B1368="","",N(GL_Paste!$H1368)-N(GL_Paste!$G1368))</f>
        <v/>
      </c>
      <c r="B1371" s="43">
        <f>IF(GL_Paste!$B1368="","",DATE(YEAR(GL_Paste!$E1368),MONTH(GL_Paste!$E1368),1))</f>
        <v/>
      </c>
      <c r="C1371">
        <f>IF(GL_Paste!$B1368="","",IF(TRIM(GL_Paste!$M1368)&lt;&gt;"",TRIM(GL_Paste!$M1368),IFERROR(MID(GL_Paste!$I1368,FIND("[",GL_Paste!$I1368)+1,FIND("]",GL_Paste!$I1368)-FIND("[",GL_Paste!$I1368)-1),"")))</f>
        <v/>
      </c>
      <c r="D1371">
        <f>IF(GL_Paste!$B1368="","",IFERROR(INDEX(DeptName,MATCH($C1371,DeptTag,0)),"UNALLOCATED"))</f>
        <v/>
      </c>
      <c r="E1371">
        <f>IF(GL_Paste!$B1368="","",IFERROR(INDEX(AcctCat,MATCH(GL_Paste!$B1368&amp;"",AcctCode,0)),"UNKNOWN"))</f>
        <v/>
      </c>
      <c r="F1371">
        <f>IF(GL_Paste!$B1368="","",IFERROR(INDEX(AcctSub,MATCH(GL_Paste!$B1368&amp;"",AcctCode,0)),"UNKNOWN"))</f>
        <v/>
      </c>
    </row>
    <row r="1372">
      <c r="A1372" s="40">
        <f>IF(GL_Paste!$B1369="","",N(GL_Paste!$H1369)-N(GL_Paste!$G1369))</f>
        <v/>
      </c>
      <c r="B1372" s="43">
        <f>IF(GL_Paste!$B1369="","",DATE(YEAR(GL_Paste!$E1369),MONTH(GL_Paste!$E1369),1))</f>
        <v/>
      </c>
      <c r="C1372">
        <f>IF(GL_Paste!$B1369="","",IF(TRIM(GL_Paste!$M1369)&lt;&gt;"",TRIM(GL_Paste!$M1369),IFERROR(MID(GL_Paste!$I1369,FIND("[",GL_Paste!$I1369)+1,FIND("]",GL_Paste!$I1369)-FIND("[",GL_Paste!$I1369)-1),"")))</f>
        <v/>
      </c>
      <c r="D1372">
        <f>IF(GL_Paste!$B1369="","",IFERROR(INDEX(DeptName,MATCH($C1372,DeptTag,0)),"UNALLOCATED"))</f>
        <v/>
      </c>
      <c r="E1372">
        <f>IF(GL_Paste!$B1369="","",IFERROR(INDEX(AcctCat,MATCH(GL_Paste!$B1369&amp;"",AcctCode,0)),"UNKNOWN"))</f>
        <v/>
      </c>
      <c r="F1372">
        <f>IF(GL_Paste!$B1369="","",IFERROR(INDEX(AcctSub,MATCH(GL_Paste!$B1369&amp;"",AcctCode,0)),"UNKNOWN"))</f>
        <v/>
      </c>
    </row>
    <row r="1373">
      <c r="A1373" s="40">
        <f>IF(GL_Paste!$B1370="","",N(GL_Paste!$H1370)-N(GL_Paste!$G1370))</f>
        <v/>
      </c>
      <c r="B1373" s="43">
        <f>IF(GL_Paste!$B1370="","",DATE(YEAR(GL_Paste!$E1370),MONTH(GL_Paste!$E1370),1))</f>
        <v/>
      </c>
      <c r="C1373">
        <f>IF(GL_Paste!$B1370="","",IF(TRIM(GL_Paste!$M1370)&lt;&gt;"",TRIM(GL_Paste!$M1370),IFERROR(MID(GL_Paste!$I1370,FIND("[",GL_Paste!$I1370)+1,FIND("]",GL_Paste!$I1370)-FIND("[",GL_Paste!$I1370)-1),"")))</f>
        <v/>
      </c>
      <c r="D1373">
        <f>IF(GL_Paste!$B1370="","",IFERROR(INDEX(DeptName,MATCH($C1373,DeptTag,0)),"UNALLOCATED"))</f>
        <v/>
      </c>
      <c r="E1373">
        <f>IF(GL_Paste!$B1370="","",IFERROR(INDEX(AcctCat,MATCH(GL_Paste!$B1370&amp;"",AcctCode,0)),"UNKNOWN"))</f>
        <v/>
      </c>
      <c r="F1373">
        <f>IF(GL_Paste!$B1370="","",IFERROR(INDEX(AcctSub,MATCH(GL_Paste!$B1370&amp;"",AcctCode,0)),"UNKNOWN"))</f>
        <v/>
      </c>
    </row>
    <row r="1374">
      <c r="A1374" s="40">
        <f>IF(GL_Paste!$B1371="","",N(GL_Paste!$H1371)-N(GL_Paste!$G1371))</f>
        <v/>
      </c>
      <c r="B1374" s="43">
        <f>IF(GL_Paste!$B1371="","",DATE(YEAR(GL_Paste!$E1371),MONTH(GL_Paste!$E1371),1))</f>
        <v/>
      </c>
      <c r="C1374">
        <f>IF(GL_Paste!$B1371="","",IF(TRIM(GL_Paste!$M1371)&lt;&gt;"",TRIM(GL_Paste!$M1371),IFERROR(MID(GL_Paste!$I1371,FIND("[",GL_Paste!$I1371)+1,FIND("]",GL_Paste!$I1371)-FIND("[",GL_Paste!$I1371)-1),"")))</f>
        <v/>
      </c>
      <c r="D1374">
        <f>IF(GL_Paste!$B1371="","",IFERROR(INDEX(DeptName,MATCH($C1374,DeptTag,0)),"UNALLOCATED"))</f>
        <v/>
      </c>
      <c r="E1374">
        <f>IF(GL_Paste!$B1371="","",IFERROR(INDEX(AcctCat,MATCH(GL_Paste!$B1371&amp;"",AcctCode,0)),"UNKNOWN"))</f>
        <v/>
      </c>
      <c r="F1374">
        <f>IF(GL_Paste!$B1371="","",IFERROR(INDEX(AcctSub,MATCH(GL_Paste!$B1371&amp;"",AcctCode,0)),"UNKNOWN"))</f>
        <v/>
      </c>
    </row>
    <row r="1375">
      <c r="A1375" s="40">
        <f>IF(GL_Paste!$B1372="","",N(GL_Paste!$H1372)-N(GL_Paste!$G1372))</f>
        <v/>
      </c>
      <c r="B1375" s="43">
        <f>IF(GL_Paste!$B1372="","",DATE(YEAR(GL_Paste!$E1372),MONTH(GL_Paste!$E1372),1))</f>
        <v/>
      </c>
      <c r="C1375">
        <f>IF(GL_Paste!$B1372="","",IF(TRIM(GL_Paste!$M1372)&lt;&gt;"",TRIM(GL_Paste!$M1372),IFERROR(MID(GL_Paste!$I1372,FIND("[",GL_Paste!$I1372)+1,FIND("]",GL_Paste!$I1372)-FIND("[",GL_Paste!$I1372)-1),"")))</f>
        <v/>
      </c>
      <c r="D1375">
        <f>IF(GL_Paste!$B1372="","",IFERROR(INDEX(DeptName,MATCH($C1375,DeptTag,0)),"UNALLOCATED"))</f>
        <v/>
      </c>
      <c r="E1375">
        <f>IF(GL_Paste!$B1372="","",IFERROR(INDEX(AcctCat,MATCH(GL_Paste!$B1372&amp;"",AcctCode,0)),"UNKNOWN"))</f>
        <v/>
      </c>
      <c r="F1375">
        <f>IF(GL_Paste!$B1372="","",IFERROR(INDEX(AcctSub,MATCH(GL_Paste!$B1372&amp;"",AcctCode,0)),"UNKNOWN"))</f>
        <v/>
      </c>
    </row>
    <row r="1376">
      <c r="A1376" s="40">
        <f>IF(GL_Paste!$B1373="","",N(GL_Paste!$H1373)-N(GL_Paste!$G1373))</f>
        <v/>
      </c>
      <c r="B1376" s="43">
        <f>IF(GL_Paste!$B1373="","",DATE(YEAR(GL_Paste!$E1373),MONTH(GL_Paste!$E1373),1))</f>
        <v/>
      </c>
      <c r="C1376">
        <f>IF(GL_Paste!$B1373="","",IF(TRIM(GL_Paste!$M1373)&lt;&gt;"",TRIM(GL_Paste!$M1373),IFERROR(MID(GL_Paste!$I1373,FIND("[",GL_Paste!$I1373)+1,FIND("]",GL_Paste!$I1373)-FIND("[",GL_Paste!$I1373)-1),"")))</f>
        <v/>
      </c>
      <c r="D1376">
        <f>IF(GL_Paste!$B1373="","",IFERROR(INDEX(DeptName,MATCH($C1376,DeptTag,0)),"UNALLOCATED"))</f>
        <v/>
      </c>
      <c r="E1376">
        <f>IF(GL_Paste!$B1373="","",IFERROR(INDEX(AcctCat,MATCH(GL_Paste!$B1373&amp;"",AcctCode,0)),"UNKNOWN"))</f>
        <v/>
      </c>
      <c r="F1376">
        <f>IF(GL_Paste!$B1373="","",IFERROR(INDEX(AcctSub,MATCH(GL_Paste!$B1373&amp;"",AcctCode,0)),"UNKNOWN"))</f>
        <v/>
      </c>
    </row>
    <row r="1377">
      <c r="A1377" s="40">
        <f>IF(GL_Paste!$B1374="","",N(GL_Paste!$H1374)-N(GL_Paste!$G1374))</f>
        <v/>
      </c>
      <c r="B1377" s="43">
        <f>IF(GL_Paste!$B1374="","",DATE(YEAR(GL_Paste!$E1374),MONTH(GL_Paste!$E1374),1))</f>
        <v/>
      </c>
      <c r="C1377">
        <f>IF(GL_Paste!$B1374="","",IF(TRIM(GL_Paste!$M1374)&lt;&gt;"",TRIM(GL_Paste!$M1374),IFERROR(MID(GL_Paste!$I1374,FIND("[",GL_Paste!$I1374)+1,FIND("]",GL_Paste!$I1374)-FIND("[",GL_Paste!$I1374)-1),"")))</f>
        <v/>
      </c>
      <c r="D1377">
        <f>IF(GL_Paste!$B1374="","",IFERROR(INDEX(DeptName,MATCH($C1377,DeptTag,0)),"UNALLOCATED"))</f>
        <v/>
      </c>
      <c r="E1377">
        <f>IF(GL_Paste!$B1374="","",IFERROR(INDEX(AcctCat,MATCH(GL_Paste!$B1374&amp;"",AcctCode,0)),"UNKNOWN"))</f>
        <v/>
      </c>
      <c r="F1377">
        <f>IF(GL_Paste!$B1374="","",IFERROR(INDEX(AcctSub,MATCH(GL_Paste!$B1374&amp;"",AcctCode,0)),"UNKNOWN"))</f>
        <v/>
      </c>
    </row>
    <row r="1378">
      <c r="A1378" s="40">
        <f>IF(GL_Paste!$B1375="","",N(GL_Paste!$H1375)-N(GL_Paste!$G1375))</f>
        <v/>
      </c>
      <c r="B1378" s="43">
        <f>IF(GL_Paste!$B1375="","",DATE(YEAR(GL_Paste!$E1375),MONTH(GL_Paste!$E1375),1))</f>
        <v/>
      </c>
      <c r="C1378">
        <f>IF(GL_Paste!$B1375="","",IF(TRIM(GL_Paste!$M1375)&lt;&gt;"",TRIM(GL_Paste!$M1375),IFERROR(MID(GL_Paste!$I1375,FIND("[",GL_Paste!$I1375)+1,FIND("]",GL_Paste!$I1375)-FIND("[",GL_Paste!$I1375)-1),"")))</f>
        <v/>
      </c>
      <c r="D1378">
        <f>IF(GL_Paste!$B1375="","",IFERROR(INDEX(DeptName,MATCH($C1378,DeptTag,0)),"UNALLOCATED"))</f>
        <v/>
      </c>
      <c r="E1378">
        <f>IF(GL_Paste!$B1375="","",IFERROR(INDEX(AcctCat,MATCH(GL_Paste!$B1375&amp;"",AcctCode,0)),"UNKNOWN"))</f>
        <v/>
      </c>
      <c r="F1378">
        <f>IF(GL_Paste!$B1375="","",IFERROR(INDEX(AcctSub,MATCH(GL_Paste!$B1375&amp;"",AcctCode,0)),"UNKNOWN"))</f>
        <v/>
      </c>
    </row>
    <row r="1379">
      <c r="A1379" s="40">
        <f>IF(GL_Paste!$B1376="","",N(GL_Paste!$H1376)-N(GL_Paste!$G1376))</f>
        <v/>
      </c>
      <c r="B1379" s="43">
        <f>IF(GL_Paste!$B1376="","",DATE(YEAR(GL_Paste!$E1376),MONTH(GL_Paste!$E1376),1))</f>
        <v/>
      </c>
      <c r="C1379">
        <f>IF(GL_Paste!$B1376="","",IF(TRIM(GL_Paste!$M1376)&lt;&gt;"",TRIM(GL_Paste!$M1376),IFERROR(MID(GL_Paste!$I1376,FIND("[",GL_Paste!$I1376)+1,FIND("]",GL_Paste!$I1376)-FIND("[",GL_Paste!$I1376)-1),"")))</f>
        <v/>
      </c>
      <c r="D1379">
        <f>IF(GL_Paste!$B1376="","",IFERROR(INDEX(DeptName,MATCH($C1379,DeptTag,0)),"UNALLOCATED"))</f>
        <v/>
      </c>
      <c r="E1379">
        <f>IF(GL_Paste!$B1376="","",IFERROR(INDEX(AcctCat,MATCH(GL_Paste!$B1376&amp;"",AcctCode,0)),"UNKNOWN"))</f>
        <v/>
      </c>
      <c r="F1379">
        <f>IF(GL_Paste!$B1376="","",IFERROR(INDEX(AcctSub,MATCH(GL_Paste!$B1376&amp;"",AcctCode,0)),"UNKNOWN"))</f>
        <v/>
      </c>
    </row>
    <row r="1380">
      <c r="A1380" s="40">
        <f>IF(GL_Paste!$B1377="","",N(GL_Paste!$H1377)-N(GL_Paste!$G1377))</f>
        <v/>
      </c>
      <c r="B1380" s="43">
        <f>IF(GL_Paste!$B1377="","",DATE(YEAR(GL_Paste!$E1377),MONTH(GL_Paste!$E1377),1))</f>
        <v/>
      </c>
      <c r="C1380">
        <f>IF(GL_Paste!$B1377="","",IF(TRIM(GL_Paste!$M1377)&lt;&gt;"",TRIM(GL_Paste!$M1377),IFERROR(MID(GL_Paste!$I1377,FIND("[",GL_Paste!$I1377)+1,FIND("]",GL_Paste!$I1377)-FIND("[",GL_Paste!$I1377)-1),"")))</f>
        <v/>
      </c>
      <c r="D1380">
        <f>IF(GL_Paste!$B1377="","",IFERROR(INDEX(DeptName,MATCH($C1380,DeptTag,0)),"UNALLOCATED"))</f>
        <v/>
      </c>
      <c r="E1380">
        <f>IF(GL_Paste!$B1377="","",IFERROR(INDEX(AcctCat,MATCH(GL_Paste!$B1377&amp;"",AcctCode,0)),"UNKNOWN"))</f>
        <v/>
      </c>
      <c r="F1380">
        <f>IF(GL_Paste!$B1377="","",IFERROR(INDEX(AcctSub,MATCH(GL_Paste!$B1377&amp;"",AcctCode,0)),"UNKNOWN"))</f>
        <v/>
      </c>
    </row>
    <row r="1381">
      <c r="A1381" s="40">
        <f>IF(GL_Paste!$B1378="","",N(GL_Paste!$H1378)-N(GL_Paste!$G1378))</f>
        <v/>
      </c>
      <c r="B1381" s="43">
        <f>IF(GL_Paste!$B1378="","",DATE(YEAR(GL_Paste!$E1378),MONTH(GL_Paste!$E1378),1))</f>
        <v/>
      </c>
      <c r="C1381">
        <f>IF(GL_Paste!$B1378="","",IF(TRIM(GL_Paste!$M1378)&lt;&gt;"",TRIM(GL_Paste!$M1378),IFERROR(MID(GL_Paste!$I1378,FIND("[",GL_Paste!$I1378)+1,FIND("]",GL_Paste!$I1378)-FIND("[",GL_Paste!$I1378)-1),"")))</f>
        <v/>
      </c>
      <c r="D1381">
        <f>IF(GL_Paste!$B1378="","",IFERROR(INDEX(DeptName,MATCH($C1381,DeptTag,0)),"UNALLOCATED"))</f>
        <v/>
      </c>
      <c r="E1381">
        <f>IF(GL_Paste!$B1378="","",IFERROR(INDEX(AcctCat,MATCH(GL_Paste!$B1378&amp;"",AcctCode,0)),"UNKNOWN"))</f>
        <v/>
      </c>
      <c r="F1381">
        <f>IF(GL_Paste!$B1378="","",IFERROR(INDEX(AcctSub,MATCH(GL_Paste!$B1378&amp;"",AcctCode,0)),"UNKNOWN"))</f>
        <v/>
      </c>
    </row>
    <row r="1382">
      <c r="A1382" s="40">
        <f>IF(GL_Paste!$B1379="","",N(GL_Paste!$H1379)-N(GL_Paste!$G1379))</f>
        <v/>
      </c>
      <c r="B1382" s="43">
        <f>IF(GL_Paste!$B1379="","",DATE(YEAR(GL_Paste!$E1379),MONTH(GL_Paste!$E1379),1))</f>
        <v/>
      </c>
      <c r="C1382">
        <f>IF(GL_Paste!$B1379="","",IF(TRIM(GL_Paste!$M1379)&lt;&gt;"",TRIM(GL_Paste!$M1379),IFERROR(MID(GL_Paste!$I1379,FIND("[",GL_Paste!$I1379)+1,FIND("]",GL_Paste!$I1379)-FIND("[",GL_Paste!$I1379)-1),"")))</f>
        <v/>
      </c>
      <c r="D1382">
        <f>IF(GL_Paste!$B1379="","",IFERROR(INDEX(DeptName,MATCH($C1382,DeptTag,0)),"UNALLOCATED"))</f>
        <v/>
      </c>
      <c r="E1382">
        <f>IF(GL_Paste!$B1379="","",IFERROR(INDEX(AcctCat,MATCH(GL_Paste!$B1379&amp;"",AcctCode,0)),"UNKNOWN"))</f>
        <v/>
      </c>
      <c r="F1382">
        <f>IF(GL_Paste!$B1379="","",IFERROR(INDEX(AcctSub,MATCH(GL_Paste!$B1379&amp;"",AcctCode,0)),"UNKNOWN"))</f>
        <v/>
      </c>
    </row>
    <row r="1383">
      <c r="A1383" s="40">
        <f>IF(GL_Paste!$B1380="","",N(GL_Paste!$H1380)-N(GL_Paste!$G1380))</f>
        <v/>
      </c>
      <c r="B1383" s="43">
        <f>IF(GL_Paste!$B1380="","",DATE(YEAR(GL_Paste!$E1380),MONTH(GL_Paste!$E1380),1))</f>
        <v/>
      </c>
      <c r="C1383">
        <f>IF(GL_Paste!$B1380="","",IF(TRIM(GL_Paste!$M1380)&lt;&gt;"",TRIM(GL_Paste!$M1380),IFERROR(MID(GL_Paste!$I1380,FIND("[",GL_Paste!$I1380)+1,FIND("]",GL_Paste!$I1380)-FIND("[",GL_Paste!$I1380)-1),"")))</f>
        <v/>
      </c>
      <c r="D1383">
        <f>IF(GL_Paste!$B1380="","",IFERROR(INDEX(DeptName,MATCH($C1383,DeptTag,0)),"UNALLOCATED"))</f>
        <v/>
      </c>
      <c r="E1383">
        <f>IF(GL_Paste!$B1380="","",IFERROR(INDEX(AcctCat,MATCH(GL_Paste!$B1380&amp;"",AcctCode,0)),"UNKNOWN"))</f>
        <v/>
      </c>
      <c r="F1383">
        <f>IF(GL_Paste!$B1380="","",IFERROR(INDEX(AcctSub,MATCH(GL_Paste!$B1380&amp;"",AcctCode,0)),"UNKNOWN"))</f>
        <v/>
      </c>
    </row>
    <row r="1384">
      <c r="A1384" s="40">
        <f>IF(GL_Paste!$B1381="","",N(GL_Paste!$H1381)-N(GL_Paste!$G1381))</f>
        <v/>
      </c>
      <c r="B1384" s="43">
        <f>IF(GL_Paste!$B1381="","",DATE(YEAR(GL_Paste!$E1381),MONTH(GL_Paste!$E1381),1))</f>
        <v/>
      </c>
      <c r="C1384">
        <f>IF(GL_Paste!$B1381="","",IF(TRIM(GL_Paste!$M1381)&lt;&gt;"",TRIM(GL_Paste!$M1381),IFERROR(MID(GL_Paste!$I1381,FIND("[",GL_Paste!$I1381)+1,FIND("]",GL_Paste!$I1381)-FIND("[",GL_Paste!$I1381)-1),"")))</f>
        <v/>
      </c>
      <c r="D1384">
        <f>IF(GL_Paste!$B1381="","",IFERROR(INDEX(DeptName,MATCH($C1384,DeptTag,0)),"UNALLOCATED"))</f>
        <v/>
      </c>
      <c r="E1384">
        <f>IF(GL_Paste!$B1381="","",IFERROR(INDEX(AcctCat,MATCH(GL_Paste!$B1381&amp;"",AcctCode,0)),"UNKNOWN"))</f>
        <v/>
      </c>
      <c r="F1384">
        <f>IF(GL_Paste!$B1381="","",IFERROR(INDEX(AcctSub,MATCH(GL_Paste!$B1381&amp;"",AcctCode,0)),"UNKNOWN"))</f>
        <v/>
      </c>
    </row>
    <row r="1385">
      <c r="A1385" s="40">
        <f>IF(GL_Paste!$B1382="","",N(GL_Paste!$H1382)-N(GL_Paste!$G1382))</f>
        <v/>
      </c>
      <c r="B1385" s="43">
        <f>IF(GL_Paste!$B1382="","",DATE(YEAR(GL_Paste!$E1382),MONTH(GL_Paste!$E1382),1))</f>
        <v/>
      </c>
      <c r="C1385">
        <f>IF(GL_Paste!$B1382="","",IF(TRIM(GL_Paste!$M1382)&lt;&gt;"",TRIM(GL_Paste!$M1382),IFERROR(MID(GL_Paste!$I1382,FIND("[",GL_Paste!$I1382)+1,FIND("]",GL_Paste!$I1382)-FIND("[",GL_Paste!$I1382)-1),"")))</f>
        <v/>
      </c>
      <c r="D1385">
        <f>IF(GL_Paste!$B1382="","",IFERROR(INDEX(DeptName,MATCH($C1385,DeptTag,0)),"UNALLOCATED"))</f>
        <v/>
      </c>
      <c r="E1385">
        <f>IF(GL_Paste!$B1382="","",IFERROR(INDEX(AcctCat,MATCH(GL_Paste!$B1382&amp;"",AcctCode,0)),"UNKNOWN"))</f>
        <v/>
      </c>
      <c r="F1385">
        <f>IF(GL_Paste!$B1382="","",IFERROR(INDEX(AcctSub,MATCH(GL_Paste!$B1382&amp;"",AcctCode,0)),"UNKNOWN"))</f>
        <v/>
      </c>
    </row>
    <row r="1386">
      <c r="A1386" s="40">
        <f>IF(GL_Paste!$B1383="","",N(GL_Paste!$H1383)-N(GL_Paste!$G1383))</f>
        <v/>
      </c>
      <c r="B1386" s="43">
        <f>IF(GL_Paste!$B1383="","",DATE(YEAR(GL_Paste!$E1383),MONTH(GL_Paste!$E1383),1))</f>
        <v/>
      </c>
      <c r="C1386">
        <f>IF(GL_Paste!$B1383="","",IF(TRIM(GL_Paste!$M1383)&lt;&gt;"",TRIM(GL_Paste!$M1383),IFERROR(MID(GL_Paste!$I1383,FIND("[",GL_Paste!$I1383)+1,FIND("]",GL_Paste!$I1383)-FIND("[",GL_Paste!$I1383)-1),"")))</f>
        <v/>
      </c>
      <c r="D1386">
        <f>IF(GL_Paste!$B1383="","",IFERROR(INDEX(DeptName,MATCH($C1386,DeptTag,0)),"UNALLOCATED"))</f>
        <v/>
      </c>
      <c r="E1386">
        <f>IF(GL_Paste!$B1383="","",IFERROR(INDEX(AcctCat,MATCH(GL_Paste!$B1383&amp;"",AcctCode,0)),"UNKNOWN"))</f>
        <v/>
      </c>
      <c r="F1386">
        <f>IF(GL_Paste!$B1383="","",IFERROR(INDEX(AcctSub,MATCH(GL_Paste!$B1383&amp;"",AcctCode,0)),"UNKNOWN"))</f>
        <v/>
      </c>
    </row>
    <row r="1387">
      <c r="A1387" s="40">
        <f>IF(GL_Paste!$B1384="","",N(GL_Paste!$H1384)-N(GL_Paste!$G1384))</f>
        <v/>
      </c>
      <c r="B1387" s="43">
        <f>IF(GL_Paste!$B1384="","",DATE(YEAR(GL_Paste!$E1384),MONTH(GL_Paste!$E1384),1))</f>
        <v/>
      </c>
      <c r="C1387">
        <f>IF(GL_Paste!$B1384="","",IF(TRIM(GL_Paste!$M1384)&lt;&gt;"",TRIM(GL_Paste!$M1384),IFERROR(MID(GL_Paste!$I1384,FIND("[",GL_Paste!$I1384)+1,FIND("]",GL_Paste!$I1384)-FIND("[",GL_Paste!$I1384)-1),"")))</f>
        <v/>
      </c>
      <c r="D1387">
        <f>IF(GL_Paste!$B1384="","",IFERROR(INDEX(DeptName,MATCH($C1387,DeptTag,0)),"UNALLOCATED"))</f>
        <v/>
      </c>
      <c r="E1387">
        <f>IF(GL_Paste!$B1384="","",IFERROR(INDEX(AcctCat,MATCH(GL_Paste!$B1384&amp;"",AcctCode,0)),"UNKNOWN"))</f>
        <v/>
      </c>
      <c r="F1387">
        <f>IF(GL_Paste!$B1384="","",IFERROR(INDEX(AcctSub,MATCH(GL_Paste!$B1384&amp;"",AcctCode,0)),"UNKNOWN"))</f>
        <v/>
      </c>
    </row>
    <row r="1388">
      <c r="A1388" s="40">
        <f>IF(GL_Paste!$B1385="","",N(GL_Paste!$H1385)-N(GL_Paste!$G1385))</f>
        <v/>
      </c>
      <c r="B1388" s="43">
        <f>IF(GL_Paste!$B1385="","",DATE(YEAR(GL_Paste!$E1385),MONTH(GL_Paste!$E1385),1))</f>
        <v/>
      </c>
      <c r="C1388">
        <f>IF(GL_Paste!$B1385="","",IF(TRIM(GL_Paste!$M1385)&lt;&gt;"",TRIM(GL_Paste!$M1385),IFERROR(MID(GL_Paste!$I1385,FIND("[",GL_Paste!$I1385)+1,FIND("]",GL_Paste!$I1385)-FIND("[",GL_Paste!$I1385)-1),"")))</f>
        <v/>
      </c>
      <c r="D1388">
        <f>IF(GL_Paste!$B1385="","",IFERROR(INDEX(DeptName,MATCH($C1388,DeptTag,0)),"UNALLOCATED"))</f>
        <v/>
      </c>
      <c r="E1388">
        <f>IF(GL_Paste!$B1385="","",IFERROR(INDEX(AcctCat,MATCH(GL_Paste!$B1385&amp;"",AcctCode,0)),"UNKNOWN"))</f>
        <v/>
      </c>
      <c r="F1388">
        <f>IF(GL_Paste!$B1385="","",IFERROR(INDEX(AcctSub,MATCH(GL_Paste!$B1385&amp;"",AcctCode,0)),"UNKNOWN"))</f>
        <v/>
      </c>
    </row>
    <row r="1389">
      <c r="A1389" s="40">
        <f>IF(GL_Paste!$B1386="","",N(GL_Paste!$H1386)-N(GL_Paste!$G1386))</f>
        <v/>
      </c>
      <c r="B1389" s="43">
        <f>IF(GL_Paste!$B1386="","",DATE(YEAR(GL_Paste!$E1386),MONTH(GL_Paste!$E1386),1))</f>
        <v/>
      </c>
      <c r="C1389">
        <f>IF(GL_Paste!$B1386="","",IF(TRIM(GL_Paste!$M1386)&lt;&gt;"",TRIM(GL_Paste!$M1386),IFERROR(MID(GL_Paste!$I1386,FIND("[",GL_Paste!$I1386)+1,FIND("]",GL_Paste!$I1386)-FIND("[",GL_Paste!$I1386)-1),"")))</f>
        <v/>
      </c>
      <c r="D1389">
        <f>IF(GL_Paste!$B1386="","",IFERROR(INDEX(DeptName,MATCH($C1389,DeptTag,0)),"UNALLOCATED"))</f>
        <v/>
      </c>
      <c r="E1389">
        <f>IF(GL_Paste!$B1386="","",IFERROR(INDEX(AcctCat,MATCH(GL_Paste!$B1386&amp;"",AcctCode,0)),"UNKNOWN"))</f>
        <v/>
      </c>
      <c r="F1389">
        <f>IF(GL_Paste!$B1386="","",IFERROR(INDEX(AcctSub,MATCH(GL_Paste!$B1386&amp;"",AcctCode,0)),"UNKNOWN"))</f>
        <v/>
      </c>
    </row>
    <row r="1390">
      <c r="A1390" s="40">
        <f>IF(GL_Paste!$B1387="","",N(GL_Paste!$H1387)-N(GL_Paste!$G1387))</f>
        <v/>
      </c>
      <c r="B1390" s="43">
        <f>IF(GL_Paste!$B1387="","",DATE(YEAR(GL_Paste!$E1387),MONTH(GL_Paste!$E1387),1))</f>
        <v/>
      </c>
      <c r="C1390">
        <f>IF(GL_Paste!$B1387="","",IF(TRIM(GL_Paste!$M1387)&lt;&gt;"",TRIM(GL_Paste!$M1387),IFERROR(MID(GL_Paste!$I1387,FIND("[",GL_Paste!$I1387)+1,FIND("]",GL_Paste!$I1387)-FIND("[",GL_Paste!$I1387)-1),"")))</f>
        <v/>
      </c>
      <c r="D1390">
        <f>IF(GL_Paste!$B1387="","",IFERROR(INDEX(DeptName,MATCH($C1390,DeptTag,0)),"UNALLOCATED"))</f>
        <v/>
      </c>
      <c r="E1390">
        <f>IF(GL_Paste!$B1387="","",IFERROR(INDEX(AcctCat,MATCH(GL_Paste!$B1387&amp;"",AcctCode,0)),"UNKNOWN"))</f>
        <v/>
      </c>
      <c r="F1390">
        <f>IF(GL_Paste!$B1387="","",IFERROR(INDEX(AcctSub,MATCH(GL_Paste!$B1387&amp;"",AcctCode,0)),"UNKNOWN"))</f>
        <v/>
      </c>
    </row>
    <row r="1391">
      <c r="A1391" s="40">
        <f>IF(GL_Paste!$B1388="","",N(GL_Paste!$H1388)-N(GL_Paste!$G1388))</f>
        <v/>
      </c>
      <c r="B1391" s="43">
        <f>IF(GL_Paste!$B1388="","",DATE(YEAR(GL_Paste!$E1388),MONTH(GL_Paste!$E1388),1))</f>
        <v/>
      </c>
      <c r="C1391">
        <f>IF(GL_Paste!$B1388="","",IF(TRIM(GL_Paste!$M1388)&lt;&gt;"",TRIM(GL_Paste!$M1388),IFERROR(MID(GL_Paste!$I1388,FIND("[",GL_Paste!$I1388)+1,FIND("]",GL_Paste!$I1388)-FIND("[",GL_Paste!$I1388)-1),"")))</f>
        <v/>
      </c>
      <c r="D1391">
        <f>IF(GL_Paste!$B1388="","",IFERROR(INDEX(DeptName,MATCH($C1391,DeptTag,0)),"UNALLOCATED"))</f>
        <v/>
      </c>
      <c r="E1391">
        <f>IF(GL_Paste!$B1388="","",IFERROR(INDEX(AcctCat,MATCH(GL_Paste!$B1388&amp;"",AcctCode,0)),"UNKNOWN"))</f>
        <v/>
      </c>
      <c r="F1391">
        <f>IF(GL_Paste!$B1388="","",IFERROR(INDEX(AcctSub,MATCH(GL_Paste!$B1388&amp;"",AcctCode,0)),"UNKNOWN"))</f>
        <v/>
      </c>
    </row>
    <row r="1392">
      <c r="A1392" s="40">
        <f>IF(GL_Paste!$B1389="","",N(GL_Paste!$H1389)-N(GL_Paste!$G1389))</f>
        <v/>
      </c>
      <c r="B1392" s="43">
        <f>IF(GL_Paste!$B1389="","",DATE(YEAR(GL_Paste!$E1389),MONTH(GL_Paste!$E1389),1))</f>
        <v/>
      </c>
      <c r="C1392">
        <f>IF(GL_Paste!$B1389="","",IF(TRIM(GL_Paste!$M1389)&lt;&gt;"",TRIM(GL_Paste!$M1389),IFERROR(MID(GL_Paste!$I1389,FIND("[",GL_Paste!$I1389)+1,FIND("]",GL_Paste!$I1389)-FIND("[",GL_Paste!$I1389)-1),"")))</f>
        <v/>
      </c>
      <c r="D1392">
        <f>IF(GL_Paste!$B1389="","",IFERROR(INDEX(DeptName,MATCH($C1392,DeptTag,0)),"UNALLOCATED"))</f>
        <v/>
      </c>
      <c r="E1392">
        <f>IF(GL_Paste!$B1389="","",IFERROR(INDEX(AcctCat,MATCH(GL_Paste!$B1389&amp;"",AcctCode,0)),"UNKNOWN"))</f>
        <v/>
      </c>
      <c r="F1392">
        <f>IF(GL_Paste!$B1389="","",IFERROR(INDEX(AcctSub,MATCH(GL_Paste!$B1389&amp;"",AcctCode,0)),"UNKNOWN"))</f>
        <v/>
      </c>
    </row>
    <row r="1393">
      <c r="A1393" s="40">
        <f>IF(GL_Paste!$B1390="","",N(GL_Paste!$H1390)-N(GL_Paste!$G1390))</f>
        <v/>
      </c>
      <c r="B1393" s="43">
        <f>IF(GL_Paste!$B1390="","",DATE(YEAR(GL_Paste!$E1390),MONTH(GL_Paste!$E1390),1))</f>
        <v/>
      </c>
      <c r="C1393">
        <f>IF(GL_Paste!$B1390="","",IF(TRIM(GL_Paste!$M1390)&lt;&gt;"",TRIM(GL_Paste!$M1390),IFERROR(MID(GL_Paste!$I1390,FIND("[",GL_Paste!$I1390)+1,FIND("]",GL_Paste!$I1390)-FIND("[",GL_Paste!$I1390)-1),"")))</f>
        <v/>
      </c>
      <c r="D1393">
        <f>IF(GL_Paste!$B1390="","",IFERROR(INDEX(DeptName,MATCH($C1393,DeptTag,0)),"UNALLOCATED"))</f>
        <v/>
      </c>
      <c r="E1393">
        <f>IF(GL_Paste!$B1390="","",IFERROR(INDEX(AcctCat,MATCH(GL_Paste!$B1390&amp;"",AcctCode,0)),"UNKNOWN"))</f>
        <v/>
      </c>
      <c r="F1393">
        <f>IF(GL_Paste!$B1390="","",IFERROR(INDEX(AcctSub,MATCH(GL_Paste!$B1390&amp;"",AcctCode,0)),"UNKNOWN"))</f>
        <v/>
      </c>
    </row>
    <row r="1394">
      <c r="A1394" s="40">
        <f>IF(GL_Paste!$B1391="","",N(GL_Paste!$H1391)-N(GL_Paste!$G1391))</f>
        <v/>
      </c>
      <c r="B1394" s="43">
        <f>IF(GL_Paste!$B1391="","",DATE(YEAR(GL_Paste!$E1391),MONTH(GL_Paste!$E1391),1))</f>
        <v/>
      </c>
      <c r="C1394">
        <f>IF(GL_Paste!$B1391="","",IF(TRIM(GL_Paste!$M1391)&lt;&gt;"",TRIM(GL_Paste!$M1391),IFERROR(MID(GL_Paste!$I1391,FIND("[",GL_Paste!$I1391)+1,FIND("]",GL_Paste!$I1391)-FIND("[",GL_Paste!$I1391)-1),"")))</f>
        <v/>
      </c>
      <c r="D1394">
        <f>IF(GL_Paste!$B1391="","",IFERROR(INDEX(DeptName,MATCH($C1394,DeptTag,0)),"UNALLOCATED"))</f>
        <v/>
      </c>
      <c r="E1394">
        <f>IF(GL_Paste!$B1391="","",IFERROR(INDEX(AcctCat,MATCH(GL_Paste!$B1391&amp;"",AcctCode,0)),"UNKNOWN"))</f>
        <v/>
      </c>
      <c r="F1394">
        <f>IF(GL_Paste!$B1391="","",IFERROR(INDEX(AcctSub,MATCH(GL_Paste!$B1391&amp;"",AcctCode,0)),"UNKNOWN"))</f>
        <v/>
      </c>
    </row>
    <row r="1395">
      <c r="A1395" s="40">
        <f>IF(GL_Paste!$B1392="","",N(GL_Paste!$H1392)-N(GL_Paste!$G1392))</f>
        <v/>
      </c>
      <c r="B1395" s="43">
        <f>IF(GL_Paste!$B1392="","",DATE(YEAR(GL_Paste!$E1392),MONTH(GL_Paste!$E1392),1))</f>
        <v/>
      </c>
      <c r="C1395">
        <f>IF(GL_Paste!$B1392="","",IF(TRIM(GL_Paste!$M1392)&lt;&gt;"",TRIM(GL_Paste!$M1392),IFERROR(MID(GL_Paste!$I1392,FIND("[",GL_Paste!$I1392)+1,FIND("]",GL_Paste!$I1392)-FIND("[",GL_Paste!$I1392)-1),"")))</f>
        <v/>
      </c>
      <c r="D1395">
        <f>IF(GL_Paste!$B1392="","",IFERROR(INDEX(DeptName,MATCH($C1395,DeptTag,0)),"UNALLOCATED"))</f>
        <v/>
      </c>
      <c r="E1395">
        <f>IF(GL_Paste!$B1392="","",IFERROR(INDEX(AcctCat,MATCH(GL_Paste!$B1392&amp;"",AcctCode,0)),"UNKNOWN"))</f>
        <v/>
      </c>
      <c r="F1395">
        <f>IF(GL_Paste!$B1392="","",IFERROR(INDEX(AcctSub,MATCH(GL_Paste!$B1392&amp;"",AcctCode,0)),"UNKNOWN"))</f>
        <v/>
      </c>
    </row>
    <row r="1396">
      <c r="A1396" s="40">
        <f>IF(GL_Paste!$B1393="","",N(GL_Paste!$H1393)-N(GL_Paste!$G1393))</f>
        <v/>
      </c>
      <c r="B1396" s="43">
        <f>IF(GL_Paste!$B1393="","",DATE(YEAR(GL_Paste!$E1393),MONTH(GL_Paste!$E1393),1))</f>
        <v/>
      </c>
      <c r="C1396">
        <f>IF(GL_Paste!$B1393="","",IF(TRIM(GL_Paste!$M1393)&lt;&gt;"",TRIM(GL_Paste!$M1393),IFERROR(MID(GL_Paste!$I1393,FIND("[",GL_Paste!$I1393)+1,FIND("]",GL_Paste!$I1393)-FIND("[",GL_Paste!$I1393)-1),"")))</f>
        <v/>
      </c>
      <c r="D1396">
        <f>IF(GL_Paste!$B1393="","",IFERROR(INDEX(DeptName,MATCH($C1396,DeptTag,0)),"UNALLOCATED"))</f>
        <v/>
      </c>
      <c r="E1396">
        <f>IF(GL_Paste!$B1393="","",IFERROR(INDEX(AcctCat,MATCH(GL_Paste!$B1393&amp;"",AcctCode,0)),"UNKNOWN"))</f>
        <v/>
      </c>
      <c r="F1396">
        <f>IF(GL_Paste!$B1393="","",IFERROR(INDEX(AcctSub,MATCH(GL_Paste!$B1393&amp;"",AcctCode,0)),"UNKNOWN"))</f>
        <v/>
      </c>
    </row>
    <row r="1397">
      <c r="A1397" s="40">
        <f>IF(GL_Paste!$B1394="","",N(GL_Paste!$H1394)-N(GL_Paste!$G1394))</f>
        <v/>
      </c>
      <c r="B1397" s="43">
        <f>IF(GL_Paste!$B1394="","",DATE(YEAR(GL_Paste!$E1394),MONTH(GL_Paste!$E1394),1))</f>
        <v/>
      </c>
      <c r="C1397">
        <f>IF(GL_Paste!$B1394="","",IF(TRIM(GL_Paste!$M1394)&lt;&gt;"",TRIM(GL_Paste!$M1394),IFERROR(MID(GL_Paste!$I1394,FIND("[",GL_Paste!$I1394)+1,FIND("]",GL_Paste!$I1394)-FIND("[",GL_Paste!$I1394)-1),"")))</f>
        <v/>
      </c>
      <c r="D1397">
        <f>IF(GL_Paste!$B1394="","",IFERROR(INDEX(DeptName,MATCH($C1397,DeptTag,0)),"UNALLOCATED"))</f>
        <v/>
      </c>
      <c r="E1397">
        <f>IF(GL_Paste!$B1394="","",IFERROR(INDEX(AcctCat,MATCH(GL_Paste!$B1394&amp;"",AcctCode,0)),"UNKNOWN"))</f>
        <v/>
      </c>
      <c r="F1397">
        <f>IF(GL_Paste!$B1394="","",IFERROR(INDEX(AcctSub,MATCH(GL_Paste!$B1394&amp;"",AcctCode,0)),"UNKNOWN"))</f>
        <v/>
      </c>
    </row>
    <row r="1398">
      <c r="A1398" s="40">
        <f>IF(GL_Paste!$B1395="","",N(GL_Paste!$H1395)-N(GL_Paste!$G1395))</f>
        <v/>
      </c>
      <c r="B1398" s="43">
        <f>IF(GL_Paste!$B1395="","",DATE(YEAR(GL_Paste!$E1395),MONTH(GL_Paste!$E1395),1))</f>
        <v/>
      </c>
      <c r="C1398">
        <f>IF(GL_Paste!$B1395="","",IF(TRIM(GL_Paste!$M1395)&lt;&gt;"",TRIM(GL_Paste!$M1395),IFERROR(MID(GL_Paste!$I1395,FIND("[",GL_Paste!$I1395)+1,FIND("]",GL_Paste!$I1395)-FIND("[",GL_Paste!$I1395)-1),"")))</f>
        <v/>
      </c>
      <c r="D1398">
        <f>IF(GL_Paste!$B1395="","",IFERROR(INDEX(DeptName,MATCH($C1398,DeptTag,0)),"UNALLOCATED"))</f>
        <v/>
      </c>
      <c r="E1398">
        <f>IF(GL_Paste!$B1395="","",IFERROR(INDEX(AcctCat,MATCH(GL_Paste!$B1395&amp;"",AcctCode,0)),"UNKNOWN"))</f>
        <v/>
      </c>
      <c r="F1398">
        <f>IF(GL_Paste!$B1395="","",IFERROR(INDEX(AcctSub,MATCH(GL_Paste!$B1395&amp;"",AcctCode,0)),"UNKNOWN"))</f>
        <v/>
      </c>
    </row>
    <row r="1399">
      <c r="A1399" s="40">
        <f>IF(GL_Paste!$B1396="","",N(GL_Paste!$H1396)-N(GL_Paste!$G1396))</f>
        <v/>
      </c>
      <c r="B1399" s="43">
        <f>IF(GL_Paste!$B1396="","",DATE(YEAR(GL_Paste!$E1396),MONTH(GL_Paste!$E1396),1))</f>
        <v/>
      </c>
      <c r="C1399">
        <f>IF(GL_Paste!$B1396="","",IF(TRIM(GL_Paste!$M1396)&lt;&gt;"",TRIM(GL_Paste!$M1396),IFERROR(MID(GL_Paste!$I1396,FIND("[",GL_Paste!$I1396)+1,FIND("]",GL_Paste!$I1396)-FIND("[",GL_Paste!$I1396)-1),"")))</f>
        <v/>
      </c>
      <c r="D1399">
        <f>IF(GL_Paste!$B1396="","",IFERROR(INDEX(DeptName,MATCH($C1399,DeptTag,0)),"UNALLOCATED"))</f>
        <v/>
      </c>
      <c r="E1399">
        <f>IF(GL_Paste!$B1396="","",IFERROR(INDEX(AcctCat,MATCH(GL_Paste!$B1396&amp;"",AcctCode,0)),"UNKNOWN"))</f>
        <v/>
      </c>
      <c r="F1399">
        <f>IF(GL_Paste!$B1396="","",IFERROR(INDEX(AcctSub,MATCH(GL_Paste!$B1396&amp;"",AcctCode,0)),"UNKNOWN"))</f>
        <v/>
      </c>
    </row>
    <row r="1400">
      <c r="A1400" s="40">
        <f>IF(GL_Paste!$B1397="","",N(GL_Paste!$H1397)-N(GL_Paste!$G1397))</f>
        <v/>
      </c>
      <c r="B1400" s="43">
        <f>IF(GL_Paste!$B1397="","",DATE(YEAR(GL_Paste!$E1397),MONTH(GL_Paste!$E1397),1))</f>
        <v/>
      </c>
      <c r="C1400">
        <f>IF(GL_Paste!$B1397="","",IF(TRIM(GL_Paste!$M1397)&lt;&gt;"",TRIM(GL_Paste!$M1397),IFERROR(MID(GL_Paste!$I1397,FIND("[",GL_Paste!$I1397)+1,FIND("]",GL_Paste!$I1397)-FIND("[",GL_Paste!$I1397)-1),"")))</f>
        <v/>
      </c>
      <c r="D1400">
        <f>IF(GL_Paste!$B1397="","",IFERROR(INDEX(DeptName,MATCH($C1400,DeptTag,0)),"UNALLOCATED"))</f>
        <v/>
      </c>
      <c r="E1400">
        <f>IF(GL_Paste!$B1397="","",IFERROR(INDEX(AcctCat,MATCH(GL_Paste!$B1397&amp;"",AcctCode,0)),"UNKNOWN"))</f>
        <v/>
      </c>
      <c r="F1400">
        <f>IF(GL_Paste!$B1397="","",IFERROR(INDEX(AcctSub,MATCH(GL_Paste!$B1397&amp;"",AcctCode,0)),"UNKNOWN"))</f>
        <v/>
      </c>
    </row>
    <row r="1401">
      <c r="A1401" s="40">
        <f>IF(GL_Paste!$B1398="","",N(GL_Paste!$H1398)-N(GL_Paste!$G1398))</f>
        <v/>
      </c>
      <c r="B1401" s="43">
        <f>IF(GL_Paste!$B1398="","",DATE(YEAR(GL_Paste!$E1398),MONTH(GL_Paste!$E1398),1))</f>
        <v/>
      </c>
      <c r="C1401">
        <f>IF(GL_Paste!$B1398="","",IF(TRIM(GL_Paste!$M1398)&lt;&gt;"",TRIM(GL_Paste!$M1398),IFERROR(MID(GL_Paste!$I1398,FIND("[",GL_Paste!$I1398)+1,FIND("]",GL_Paste!$I1398)-FIND("[",GL_Paste!$I1398)-1),"")))</f>
        <v/>
      </c>
      <c r="D1401">
        <f>IF(GL_Paste!$B1398="","",IFERROR(INDEX(DeptName,MATCH($C1401,DeptTag,0)),"UNALLOCATED"))</f>
        <v/>
      </c>
      <c r="E1401">
        <f>IF(GL_Paste!$B1398="","",IFERROR(INDEX(AcctCat,MATCH(GL_Paste!$B1398&amp;"",AcctCode,0)),"UNKNOWN"))</f>
        <v/>
      </c>
      <c r="F1401">
        <f>IF(GL_Paste!$B1398="","",IFERROR(INDEX(AcctSub,MATCH(GL_Paste!$B1398&amp;"",AcctCode,0)),"UNKNOWN"))</f>
        <v/>
      </c>
    </row>
    <row r="1402">
      <c r="A1402" s="40">
        <f>IF(GL_Paste!$B1399="","",N(GL_Paste!$H1399)-N(GL_Paste!$G1399))</f>
        <v/>
      </c>
      <c r="B1402" s="43">
        <f>IF(GL_Paste!$B1399="","",DATE(YEAR(GL_Paste!$E1399),MONTH(GL_Paste!$E1399),1))</f>
        <v/>
      </c>
      <c r="C1402">
        <f>IF(GL_Paste!$B1399="","",IF(TRIM(GL_Paste!$M1399)&lt;&gt;"",TRIM(GL_Paste!$M1399),IFERROR(MID(GL_Paste!$I1399,FIND("[",GL_Paste!$I1399)+1,FIND("]",GL_Paste!$I1399)-FIND("[",GL_Paste!$I1399)-1),"")))</f>
        <v/>
      </c>
      <c r="D1402">
        <f>IF(GL_Paste!$B1399="","",IFERROR(INDEX(DeptName,MATCH($C1402,DeptTag,0)),"UNALLOCATED"))</f>
        <v/>
      </c>
      <c r="E1402">
        <f>IF(GL_Paste!$B1399="","",IFERROR(INDEX(AcctCat,MATCH(GL_Paste!$B1399&amp;"",AcctCode,0)),"UNKNOWN"))</f>
        <v/>
      </c>
      <c r="F1402">
        <f>IF(GL_Paste!$B1399="","",IFERROR(INDEX(AcctSub,MATCH(GL_Paste!$B1399&amp;"",AcctCode,0)),"UNKNOWN"))</f>
        <v/>
      </c>
    </row>
    <row r="1403">
      <c r="A1403" s="40">
        <f>IF(GL_Paste!$B1400="","",N(GL_Paste!$H1400)-N(GL_Paste!$G1400))</f>
        <v/>
      </c>
      <c r="B1403" s="43">
        <f>IF(GL_Paste!$B1400="","",DATE(YEAR(GL_Paste!$E1400),MONTH(GL_Paste!$E1400),1))</f>
        <v/>
      </c>
      <c r="C1403">
        <f>IF(GL_Paste!$B1400="","",IF(TRIM(GL_Paste!$M1400)&lt;&gt;"",TRIM(GL_Paste!$M1400),IFERROR(MID(GL_Paste!$I1400,FIND("[",GL_Paste!$I1400)+1,FIND("]",GL_Paste!$I1400)-FIND("[",GL_Paste!$I1400)-1),"")))</f>
        <v/>
      </c>
      <c r="D1403">
        <f>IF(GL_Paste!$B1400="","",IFERROR(INDEX(DeptName,MATCH($C1403,DeptTag,0)),"UNALLOCATED"))</f>
        <v/>
      </c>
      <c r="E1403">
        <f>IF(GL_Paste!$B1400="","",IFERROR(INDEX(AcctCat,MATCH(GL_Paste!$B1400&amp;"",AcctCode,0)),"UNKNOWN"))</f>
        <v/>
      </c>
      <c r="F1403">
        <f>IF(GL_Paste!$B1400="","",IFERROR(INDEX(AcctSub,MATCH(GL_Paste!$B1400&amp;"",AcctCode,0)),"UNKNOWN"))</f>
        <v/>
      </c>
    </row>
    <row r="1404">
      <c r="A1404" s="40">
        <f>IF(GL_Paste!$B1401="","",N(GL_Paste!$H1401)-N(GL_Paste!$G1401))</f>
        <v/>
      </c>
      <c r="B1404" s="43">
        <f>IF(GL_Paste!$B1401="","",DATE(YEAR(GL_Paste!$E1401),MONTH(GL_Paste!$E1401),1))</f>
        <v/>
      </c>
      <c r="C1404">
        <f>IF(GL_Paste!$B1401="","",IF(TRIM(GL_Paste!$M1401)&lt;&gt;"",TRIM(GL_Paste!$M1401),IFERROR(MID(GL_Paste!$I1401,FIND("[",GL_Paste!$I1401)+1,FIND("]",GL_Paste!$I1401)-FIND("[",GL_Paste!$I1401)-1),"")))</f>
        <v/>
      </c>
      <c r="D1404">
        <f>IF(GL_Paste!$B1401="","",IFERROR(INDEX(DeptName,MATCH($C1404,DeptTag,0)),"UNALLOCATED"))</f>
        <v/>
      </c>
      <c r="E1404">
        <f>IF(GL_Paste!$B1401="","",IFERROR(INDEX(AcctCat,MATCH(GL_Paste!$B1401&amp;"",AcctCode,0)),"UNKNOWN"))</f>
        <v/>
      </c>
      <c r="F1404">
        <f>IF(GL_Paste!$B1401="","",IFERROR(INDEX(AcctSub,MATCH(GL_Paste!$B1401&amp;"",AcctCode,0)),"UNKNOWN"))</f>
        <v/>
      </c>
    </row>
    <row r="1405">
      <c r="A1405" s="40">
        <f>IF(GL_Paste!$B1402="","",N(GL_Paste!$H1402)-N(GL_Paste!$G1402))</f>
        <v/>
      </c>
      <c r="B1405" s="43">
        <f>IF(GL_Paste!$B1402="","",DATE(YEAR(GL_Paste!$E1402),MONTH(GL_Paste!$E1402),1))</f>
        <v/>
      </c>
      <c r="C1405">
        <f>IF(GL_Paste!$B1402="","",IF(TRIM(GL_Paste!$M1402)&lt;&gt;"",TRIM(GL_Paste!$M1402),IFERROR(MID(GL_Paste!$I1402,FIND("[",GL_Paste!$I1402)+1,FIND("]",GL_Paste!$I1402)-FIND("[",GL_Paste!$I1402)-1),"")))</f>
        <v/>
      </c>
      <c r="D1405">
        <f>IF(GL_Paste!$B1402="","",IFERROR(INDEX(DeptName,MATCH($C1405,DeptTag,0)),"UNALLOCATED"))</f>
        <v/>
      </c>
      <c r="E1405">
        <f>IF(GL_Paste!$B1402="","",IFERROR(INDEX(AcctCat,MATCH(GL_Paste!$B1402&amp;"",AcctCode,0)),"UNKNOWN"))</f>
        <v/>
      </c>
      <c r="F1405">
        <f>IF(GL_Paste!$B1402="","",IFERROR(INDEX(AcctSub,MATCH(GL_Paste!$B1402&amp;"",AcctCode,0)),"UNKNOWN"))</f>
        <v/>
      </c>
    </row>
    <row r="1406">
      <c r="A1406" s="40">
        <f>IF(GL_Paste!$B1403="","",N(GL_Paste!$H1403)-N(GL_Paste!$G1403))</f>
        <v/>
      </c>
      <c r="B1406" s="43">
        <f>IF(GL_Paste!$B1403="","",DATE(YEAR(GL_Paste!$E1403),MONTH(GL_Paste!$E1403),1))</f>
        <v/>
      </c>
      <c r="C1406">
        <f>IF(GL_Paste!$B1403="","",IF(TRIM(GL_Paste!$M1403)&lt;&gt;"",TRIM(GL_Paste!$M1403),IFERROR(MID(GL_Paste!$I1403,FIND("[",GL_Paste!$I1403)+1,FIND("]",GL_Paste!$I1403)-FIND("[",GL_Paste!$I1403)-1),"")))</f>
        <v/>
      </c>
      <c r="D1406">
        <f>IF(GL_Paste!$B1403="","",IFERROR(INDEX(DeptName,MATCH($C1406,DeptTag,0)),"UNALLOCATED"))</f>
        <v/>
      </c>
      <c r="E1406">
        <f>IF(GL_Paste!$B1403="","",IFERROR(INDEX(AcctCat,MATCH(GL_Paste!$B1403&amp;"",AcctCode,0)),"UNKNOWN"))</f>
        <v/>
      </c>
      <c r="F1406">
        <f>IF(GL_Paste!$B1403="","",IFERROR(INDEX(AcctSub,MATCH(GL_Paste!$B1403&amp;"",AcctCode,0)),"UNKNOWN"))</f>
        <v/>
      </c>
    </row>
    <row r="1407">
      <c r="A1407" s="40">
        <f>IF(GL_Paste!$B1404="","",N(GL_Paste!$H1404)-N(GL_Paste!$G1404))</f>
        <v/>
      </c>
      <c r="B1407" s="43">
        <f>IF(GL_Paste!$B1404="","",DATE(YEAR(GL_Paste!$E1404),MONTH(GL_Paste!$E1404),1))</f>
        <v/>
      </c>
      <c r="C1407">
        <f>IF(GL_Paste!$B1404="","",IF(TRIM(GL_Paste!$M1404)&lt;&gt;"",TRIM(GL_Paste!$M1404),IFERROR(MID(GL_Paste!$I1404,FIND("[",GL_Paste!$I1404)+1,FIND("]",GL_Paste!$I1404)-FIND("[",GL_Paste!$I1404)-1),"")))</f>
        <v/>
      </c>
      <c r="D1407">
        <f>IF(GL_Paste!$B1404="","",IFERROR(INDEX(DeptName,MATCH($C1407,DeptTag,0)),"UNALLOCATED"))</f>
        <v/>
      </c>
      <c r="E1407">
        <f>IF(GL_Paste!$B1404="","",IFERROR(INDEX(AcctCat,MATCH(GL_Paste!$B1404&amp;"",AcctCode,0)),"UNKNOWN"))</f>
        <v/>
      </c>
      <c r="F1407">
        <f>IF(GL_Paste!$B1404="","",IFERROR(INDEX(AcctSub,MATCH(GL_Paste!$B1404&amp;"",AcctCode,0)),"UNKNOWN"))</f>
        <v/>
      </c>
    </row>
    <row r="1408">
      <c r="A1408" s="40">
        <f>IF(GL_Paste!$B1405="","",N(GL_Paste!$H1405)-N(GL_Paste!$G1405))</f>
        <v/>
      </c>
      <c r="B1408" s="43">
        <f>IF(GL_Paste!$B1405="","",DATE(YEAR(GL_Paste!$E1405),MONTH(GL_Paste!$E1405),1))</f>
        <v/>
      </c>
      <c r="C1408">
        <f>IF(GL_Paste!$B1405="","",IF(TRIM(GL_Paste!$M1405)&lt;&gt;"",TRIM(GL_Paste!$M1405),IFERROR(MID(GL_Paste!$I1405,FIND("[",GL_Paste!$I1405)+1,FIND("]",GL_Paste!$I1405)-FIND("[",GL_Paste!$I1405)-1),"")))</f>
        <v/>
      </c>
      <c r="D1408">
        <f>IF(GL_Paste!$B1405="","",IFERROR(INDEX(DeptName,MATCH($C1408,DeptTag,0)),"UNALLOCATED"))</f>
        <v/>
      </c>
      <c r="E1408">
        <f>IF(GL_Paste!$B1405="","",IFERROR(INDEX(AcctCat,MATCH(GL_Paste!$B1405&amp;"",AcctCode,0)),"UNKNOWN"))</f>
        <v/>
      </c>
      <c r="F1408">
        <f>IF(GL_Paste!$B1405="","",IFERROR(INDEX(AcctSub,MATCH(GL_Paste!$B1405&amp;"",AcctCode,0)),"UNKNOWN"))</f>
        <v/>
      </c>
    </row>
    <row r="1409">
      <c r="A1409" s="40">
        <f>IF(GL_Paste!$B1406="","",N(GL_Paste!$H1406)-N(GL_Paste!$G1406))</f>
        <v/>
      </c>
      <c r="B1409" s="43">
        <f>IF(GL_Paste!$B1406="","",DATE(YEAR(GL_Paste!$E1406),MONTH(GL_Paste!$E1406),1))</f>
        <v/>
      </c>
      <c r="C1409">
        <f>IF(GL_Paste!$B1406="","",IF(TRIM(GL_Paste!$M1406)&lt;&gt;"",TRIM(GL_Paste!$M1406),IFERROR(MID(GL_Paste!$I1406,FIND("[",GL_Paste!$I1406)+1,FIND("]",GL_Paste!$I1406)-FIND("[",GL_Paste!$I1406)-1),"")))</f>
        <v/>
      </c>
      <c r="D1409">
        <f>IF(GL_Paste!$B1406="","",IFERROR(INDEX(DeptName,MATCH($C1409,DeptTag,0)),"UNALLOCATED"))</f>
        <v/>
      </c>
      <c r="E1409">
        <f>IF(GL_Paste!$B1406="","",IFERROR(INDEX(AcctCat,MATCH(GL_Paste!$B1406&amp;"",AcctCode,0)),"UNKNOWN"))</f>
        <v/>
      </c>
      <c r="F1409">
        <f>IF(GL_Paste!$B1406="","",IFERROR(INDEX(AcctSub,MATCH(GL_Paste!$B1406&amp;"",AcctCode,0)),"UNKNOWN"))</f>
        <v/>
      </c>
    </row>
    <row r="1410">
      <c r="A1410" s="40">
        <f>IF(GL_Paste!$B1407="","",N(GL_Paste!$H1407)-N(GL_Paste!$G1407))</f>
        <v/>
      </c>
      <c r="B1410" s="43">
        <f>IF(GL_Paste!$B1407="","",DATE(YEAR(GL_Paste!$E1407),MONTH(GL_Paste!$E1407),1))</f>
        <v/>
      </c>
      <c r="C1410">
        <f>IF(GL_Paste!$B1407="","",IF(TRIM(GL_Paste!$M1407)&lt;&gt;"",TRIM(GL_Paste!$M1407),IFERROR(MID(GL_Paste!$I1407,FIND("[",GL_Paste!$I1407)+1,FIND("]",GL_Paste!$I1407)-FIND("[",GL_Paste!$I1407)-1),"")))</f>
        <v/>
      </c>
      <c r="D1410">
        <f>IF(GL_Paste!$B1407="","",IFERROR(INDEX(DeptName,MATCH($C1410,DeptTag,0)),"UNALLOCATED"))</f>
        <v/>
      </c>
      <c r="E1410">
        <f>IF(GL_Paste!$B1407="","",IFERROR(INDEX(AcctCat,MATCH(GL_Paste!$B1407&amp;"",AcctCode,0)),"UNKNOWN"))</f>
        <v/>
      </c>
      <c r="F1410">
        <f>IF(GL_Paste!$B1407="","",IFERROR(INDEX(AcctSub,MATCH(GL_Paste!$B1407&amp;"",AcctCode,0)),"UNKNOWN"))</f>
        <v/>
      </c>
    </row>
    <row r="1411">
      <c r="A1411" s="40">
        <f>IF(GL_Paste!$B1408="","",N(GL_Paste!$H1408)-N(GL_Paste!$G1408))</f>
        <v/>
      </c>
      <c r="B1411" s="43">
        <f>IF(GL_Paste!$B1408="","",DATE(YEAR(GL_Paste!$E1408),MONTH(GL_Paste!$E1408),1))</f>
        <v/>
      </c>
      <c r="C1411">
        <f>IF(GL_Paste!$B1408="","",IF(TRIM(GL_Paste!$M1408)&lt;&gt;"",TRIM(GL_Paste!$M1408),IFERROR(MID(GL_Paste!$I1408,FIND("[",GL_Paste!$I1408)+1,FIND("]",GL_Paste!$I1408)-FIND("[",GL_Paste!$I1408)-1),"")))</f>
        <v/>
      </c>
      <c r="D1411">
        <f>IF(GL_Paste!$B1408="","",IFERROR(INDEX(DeptName,MATCH($C1411,DeptTag,0)),"UNALLOCATED"))</f>
        <v/>
      </c>
      <c r="E1411">
        <f>IF(GL_Paste!$B1408="","",IFERROR(INDEX(AcctCat,MATCH(GL_Paste!$B1408&amp;"",AcctCode,0)),"UNKNOWN"))</f>
        <v/>
      </c>
      <c r="F1411">
        <f>IF(GL_Paste!$B1408="","",IFERROR(INDEX(AcctSub,MATCH(GL_Paste!$B1408&amp;"",AcctCode,0)),"UNKNOWN"))</f>
        <v/>
      </c>
    </row>
    <row r="1412">
      <c r="A1412" s="40">
        <f>IF(GL_Paste!$B1409="","",N(GL_Paste!$H1409)-N(GL_Paste!$G1409))</f>
        <v/>
      </c>
      <c r="B1412" s="43">
        <f>IF(GL_Paste!$B1409="","",DATE(YEAR(GL_Paste!$E1409),MONTH(GL_Paste!$E1409),1))</f>
        <v/>
      </c>
      <c r="C1412">
        <f>IF(GL_Paste!$B1409="","",IF(TRIM(GL_Paste!$M1409)&lt;&gt;"",TRIM(GL_Paste!$M1409),IFERROR(MID(GL_Paste!$I1409,FIND("[",GL_Paste!$I1409)+1,FIND("]",GL_Paste!$I1409)-FIND("[",GL_Paste!$I1409)-1),"")))</f>
        <v/>
      </c>
      <c r="D1412">
        <f>IF(GL_Paste!$B1409="","",IFERROR(INDEX(DeptName,MATCH($C1412,DeptTag,0)),"UNALLOCATED"))</f>
        <v/>
      </c>
      <c r="E1412">
        <f>IF(GL_Paste!$B1409="","",IFERROR(INDEX(AcctCat,MATCH(GL_Paste!$B1409&amp;"",AcctCode,0)),"UNKNOWN"))</f>
        <v/>
      </c>
      <c r="F1412">
        <f>IF(GL_Paste!$B1409="","",IFERROR(INDEX(AcctSub,MATCH(GL_Paste!$B1409&amp;"",AcctCode,0)),"UNKNOWN"))</f>
        <v/>
      </c>
    </row>
    <row r="1413">
      <c r="A1413" s="40">
        <f>IF(GL_Paste!$B1410="","",N(GL_Paste!$H1410)-N(GL_Paste!$G1410))</f>
        <v/>
      </c>
      <c r="B1413" s="43">
        <f>IF(GL_Paste!$B1410="","",DATE(YEAR(GL_Paste!$E1410),MONTH(GL_Paste!$E1410),1))</f>
        <v/>
      </c>
      <c r="C1413">
        <f>IF(GL_Paste!$B1410="","",IF(TRIM(GL_Paste!$M1410)&lt;&gt;"",TRIM(GL_Paste!$M1410),IFERROR(MID(GL_Paste!$I1410,FIND("[",GL_Paste!$I1410)+1,FIND("]",GL_Paste!$I1410)-FIND("[",GL_Paste!$I1410)-1),"")))</f>
        <v/>
      </c>
      <c r="D1413">
        <f>IF(GL_Paste!$B1410="","",IFERROR(INDEX(DeptName,MATCH($C1413,DeptTag,0)),"UNALLOCATED"))</f>
        <v/>
      </c>
      <c r="E1413">
        <f>IF(GL_Paste!$B1410="","",IFERROR(INDEX(AcctCat,MATCH(GL_Paste!$B1410&amp;"",AcctCode,0)),"UNKNOWN"))</f>
        <v/>
      </c>
      <c r="F1413">
        <f>IF(GL_Paste!$B1410="","",IFERROR(INDEX(AcctSub,MATCH(GL_Paste!$B1410&amp;"",AcctCode,0)),"UNKNOWN"))</f>
        <v/>
      </c>
    </row>
    <row r="1414">
      <c r="A1414" s="40">
        <f>IF(GL_Paste!$B1411="","",N(GL_Paste!$H1411)-N(GL_Paste!$G1411))</f>
        <v/>
      </c>
      <c r="B1414" s="43">
        <f>IF(GL_Paste!$B1411="","",DATE(YEAR(GL_Paste!$E1411),MONTH(GL_Paste!$E1411),1))</f>
        <v/>
      </c>
      <c r="C1414">
        <f>IF(GL_Paste!$B1411="","",IF(TRIM(GL_Paste!$M1411)&lt;&gt;"",TRIM(GL_Paste!$M1411),IFERROR(MID(GL_Paste!$I1411,FIND("[",GL_Paste!$I1411)+1,FIND("]",GL_Paste!$I1411)-FIND("[",GL_Paste!$I1411)-1),"")))</f>
        <v/>
      </c>
      <c r="D1414">
        <f>IF(GL_Paste!$B1411="","",IFERROR(INDEX(DeptName,MATCH($C1414,DeptTag,0)),"UNALLOCATED"))</f>
        <v/>
      </c>
      <c r="E1414">
        <f>IF(GL_Paste!$B1411="","",IFERROR(INDEX(AcctCat,MATCH(GL_Paste!$B1411&amp;"",AcctCode,0)),"UNKNOWN"))</f>
        <v/>
      </c>
      <c r="F1414">
        <f>IF(GL_Paste!$B1411="","",IFERROR(INDEX(AcctSub,MATCH(GL_Paste!$B1411&amp;"",AcctCode,0)),"UNKNOWN"))</f>
        <v/>
      </c>
    </row>
    <row r="1415">
      <c r="A1415" s="40">
        <f>IF(GL_Paste!$B1412="","",N(GL_Paste!$H1412)-N(GL_Paste!$G1412))</f>
        <v/>
      </c>
      <c r="B1415" s="43">
        <f>IF(GL_Paste!$B1412="","",DATE(YEAR(GL_Paste!$E1412),MONTH(GL_Paste!$E1412),1))</f>
        <v/>
      </c>
      <c r="C1415">
        <f>IF(GL_Paste!$B1412="","",IF(TRIM(GL_Paste!$M1412)&lt;&gt;"",TRIM(GL_Paste!$M1412),IFERROR(MID(GL_Paste!$I1412,FIND("[",GL_Paste!$I1412)+1,FIND("]",GL_Paste!$I1412)-FIND("[",GL_Paste!$I1412)-1),"")))</f>
        <v/>
      </c>
      <c r="D1415">
        <f>IF(GL_Paste!$B1412="","",IFERROR(INDEX(DeptName,MATCH($C1415,DeptTag,0)),"UNALLOCATED"))</f>
        <v/>
      </c>
      <c r="E1415">
        <f>IF(GL_Paste!$B1412="","",IFERROR(INDEX(AcctCat,MATCH(GL_Paste!$B1412&amp;"",AcctCode,0)),"UNKNOWN"))</f>
        <v/>
      </c>
      <c r="F1415">
        <f>IF(GL_Paste!$B1412="","",IFERROR(INDEX(AcctSub,MATCH(GL_Paste!$B1412&amp;"",AcctCode,0)),"UNKNOWN"))</f>
        <v/>
      </c>
    </row>
    <row r="1416">
      <c r="A1416" s="40">
        <f>IF(GL_Paste!$B1413="","",N(GL_Paste!$H1413)-N(GL_Paste!$G1413))</f>
        <v/>
      </c>
      <c r="B1416" s="43">
        <f>IF(GL_Paste!$B1413="","",DATE(YEAR(GL_Paste!$E1413),MONTH(GL_Paste!$E1413),1))</f>
        <v/>
      </c>
      <c r="C1416">
        <f>IF(GL_Paste!$B1413="","",IF(TRIM(GL_Paste!$M1413)&lt;&gt;"",TRIM(GL_Paste!$M1413),IFERROR(MID(GL_Paste!$I1413,FIND("[",GL_Paste!$I1413)+1,FIND("]",GL_Paste!$I1413)-FIND("[",GL_Paste!$I1413)-1),"")))</f>
        <v/>
      </c>
      <c r="D1416">
        <f>IF(GL_Paste!$B1413="","",IFERROR(INDEX(DeptName,MATCH($C1416,DeptTag,0)),"UNALLOCATED"))</f>
        <v/>
      </c>
      <c r="E1416">
        <f>IF(GL_Paste!$B1413="","",IFERROR(INDEX(AcctCat,MATCH(GL_Paste!$B1413&amp;"",AcctCode,0)),"UNKNOWN"))</f>
        <v/>
      </c>
      <c r="F1416">
        <f>IF(GL_Paste!$B1413="","",IFERROR(INDEX(AcctSub,MATCH(GL_Paste!$B1413&amp;"",AcctCode,0)),"UNKNOWN"))</f>
        <v/>
      </c>
    </row>
    <row r="1417">
      <c r="A1417" s="40">
        <f>IF(GL_Paste!$B1414="","",N(GL_Paste!$H1414)-N(GL_Paste!$G1414))</f>
        <v/>
      </c>
      <c r="B1417" s="43">
        <f>IF(GL_Paste!$B1414="","",DATE(YEAR(GL_Paste!$E1414),MONTH(GL_Paste!$E1414),1))</f>
        <v/>
      </c>
      <c r="C1417">
        <f>IF(GL_Paste!$B1414="","",IF(TRIM(GL_Paste!$M1414)&lt;&gt;"",TRIM(GL_Paste!$M1414),IFERROR(MID(GL_Paste!$I1414,FIND("[",GL_Paste!$I1414)+1,FIND("]",GL_Paste!$I1414)-FIND("[",GL_Paste!$I1414)-1),"")))</f>
        <v/>
      </c>
      <c r="D1417">
        <f>IF(GL_Paste!$B1414="","",IFERROR(INDEX(DeptName,MATCH($C1417,DeptTag,0)),"UNALLOCATED"))</f>
        <v/>
      </c>
      <c r="E1417">
        <f>IF(GL_Paste!$B1414="","",IFERROR(INDEX(AcctCat,MATCH(GL_Paste!$B1414&amp;"",AcctCode,0)),"UNKNOWN"))</f>
        <v/>
      </c>
      <c r="F1417">
        <f>IF(GL_Paste!$B1414="","",IFERROR(INDEX(AcctSub,MATCH(GL_Paste!$B1414&amp;"",AcctCode,0)),"UNKNOWN"))</f>
        <v/>
      </c>
    </row>
    <row r="1418">
      <c r="A1418" s="40">
        <f>IF(GL_Paste!$B1415="","",N(GL_Paste!$H1415)-N(GL_Paste!$G1415))</f>
        <v/>
      </c>
      <c r="B1418" s="43">
        <f>IF(GL_Paste!$B1415="","",DATE(YEAR(GL_Paste!$E1415),MONTH(GL_Paste!$E1415),1))</f>
        <v/>
      </c>
      <c r="C1418">
        <f>IF(GL_Paste!$B1415="","",IF(TRIM(GL_Paste!$M1415)&lt;&gt;"",TRIM(GL_Paste!$M1415),IFERROR(MID(GL_Paste!$I1415,FIND("[",GL_Paste!$I1415)+1,FIND("]",GL_Paste!$I1415)-FIND("[",GL_Paste!$I1415)-1),"")))</f>
        <v/>
      </c>
      <c r="D1418">
        <f>IF(GL_Paste!$B1415="","",IFERROR(INDEX(DeptName,MATCH($C1418,DeptTag,0)),"UNALLOCATED"))</f>
        <v/>
      </c>
      <c r="E1418">
        <f>IF(GL_Paste!$B1415="","",IFERROR(INDEX(AcctCat,MATCH(GL_Paste!$B1415&amp;"",AcctCode,0)),"UNKNOWN"))</f>
        <v/>
      </c>
      <c r="F1418">
        <f>IF(GL_Paste!$B1415="","",IFERROR(INDEX(AcctSub,MATCH(GL_Paste!$B1415&amp;"",AcctCode,0)),"UNKNOWN"))</f>
        <v/>
      </c>
    </row>
    <row r="1419">
      <c r="A1419" s="40">
        <f>IF(GL_Paste!$B1416="","",N(GL_Paste!$H1416)-N(GL_Paste!$G1416))</f>
        <v/>
      </c>
      <c r="B1419" s="43">
        <f>IF(GL_Paste!$B1416="","",DATE(YEAR(GL_Paste!$E1416),MONTH(GL_Paste!$E1416),1))</f>
        <v/>
      </c>
      <c r="C1419">
        <f>IF(GL_Paste!$B1416="","",IF(TRIM(GL_Paste!$M1416)&lt;&gt;"",TRIM(GL_Paste!$M1416),IFERROR(MID(GL_Paste!$I1416,FIND("[",GL_Paste!$I1416)+1,FIND("]",GL_Paste!$I1416)-FIND("[",GL_Paste!$I1416)-1),"")))</f>
        <v/>
      </c>
      <c r="D1419">
        <f>IF(GL_Paste!$B1416="","",IFERROR(INDEX(DeptName,MATCH($C1419,DeptTag,0)),"UNALLOCATED"))</f>
        <v/>
      </c>
      <c r="E1419">
        <f>IF(GL_Paste!$B1416="","",IFERROR(INDEX(AcctCat,MATCH(GL_Paste!$B1416&amp;"",AcctCode,0)),"UNKNOWN"))</f>
        <v/>
      </c>
      <c r="F1419">
        <f>IF(GL_Paste!$B1416="","",IFERROR(INDEX(AcctSub,MATCH(GL_Paste!$B1416&amp;"",AcctCode,0)),"UNKNOWN"))</f>
        <v/>
      </c>
    </row>
    <row r="1420">
      <c r="A1420" s="40">
        <f>IF(GL_Paste!$B1417="","",N(GL_Paste!$H1417)-N(GL_Paste!$G1417))</f>
        <v/>
      </c>
      <c r="B1420" s="43">
        <f>IF(GL_Paste!$B1417="","",DATE(YEAR(GL_Paste!$E1417),MONTH(GL_Paste!$E1417),1))</f>
        <v/>
      </c>
      <c r="C1420">
        <f>IF(GL_Paste!$B1417="","",IF(TRIM(GL_Paste!$M1417)&lt;&gt;"",TRIM(GL_Paste!$M1417),IFERROR(MID(GL_Paste!$I1417,FIND("[",GL_Paste!$I1417)+1,FIND("]",GL_Paste!$I1417)-FIND("[",GL_Paste!$I1417)-1),"")))</f>
        <v/>
      </c>
      <c r="D1420">
        <f>IF(GL_Paste!$B1417="","",IFERROR(INDEX(DeptName,MATCH($C1420,DeptTag,0)),"UNALLOCATED"))</f>
        <v/>
      </c>
      <c r="E1420">
        <f>IF(GL_Paste!$B1417="","",IFERROR(INDEX(AcctCat,MATCH(GL_Paste!$B1417&amp;"",AcctCode,0)),"UNKNOWN"))</f>
        <v/>
      </c>
      <c r="F1420">
        <f>IF(GL_Paste!$B1417="","",IFERROR(INDEX(AcctSub,MATCH(GL_Paste!$B1417&amp;"",AcctCode,0)),"UNKNOWN"))</f>
        <v/>
      </c>
    </row>
    <row r="1421">
      <c r="A1421" s="40">
        <f>IF(GL_Paste!$B1418="","",N(GL_Paste!$H1418)-N(GL_Paste!$G1418))</f>
        <v/>
      </c>
      <c r="B1421" s="43">
        <f>IF(GL_Paste!$B1418="","",DATE(YEAR(GL_Paste!$E1418),MONTH(GL_Paste!$E1418),1))</f>
        <v/>
      </c>
      <c r="C1421">
        <f>IF(GL_Paste!$B1418="","",IF(TRIM(GL_Paste!$M1418)&lt;&gt;"",TRIM(GL_Paste!$M1418),IFERROR(MID(GL_Paste!$I1418,FIND("[",GL_Paste!$I1418)+1,FIND("]",GL_Paste!$I1418)-FIND("[",GL_Paste!$I1418)-1),"")))</f>
        <v/>
      </c>
      <c r="D1421">
        <f>IF(GL_Paste!$B1418="","",IFERROR(INDEX(DeptName,MATCH($C1421,DeptTag,0)),"UNALLOCATED"))</f>
        <v/>
      </c>
      <c r="E1421">
        <f>IF(GL_Paste!$B1418="","",IFERROR(INDEX(AcctCat,MATCH(GL_Paste!$B1418&amp;"",AcctCode,0)),"UNKNOWN"))</f>
        <v/>
      </c>
      <c r="F1421">
        <f>IF(GL_Paste!$B1418="","",IFERROR(INDEX(AcctSub,MATCH(GL_Paste!$B1418&amp;"",AcctCode,0)),"UNKNOWN"))</f>
        <v/>
      </c>
    </row>
    <row r="1422">
      <c r="A1422" s="40">
        <f>IF(GL_Paste!$B1419="","",N(GL_Paste!$H1419)-N(GL_Paste!$G1419))</f>
        <v/>
      </c>
      <c r="B1422" s="43">
        <f>IF(GL_Paste!$B1419="","",DATE(YEAR(GL_Paste!$E1419),MONTH(GL_Paste!$E1419),1))</f>
        <v/>
      </c>
      <c r="C1422">
        <f>IF(GL_Paste!$B1419="","",IF(TRIM(GL_Paste!$M1419)&lt;&gt;"",TRIM(GL_Paste!$M1419),IFERROR(MID(GL_Paste!$I1419,FIND("[",GL_Paste!$I1419)+1,FIND("]",GL_Paste!$I1419)-FIND("[",GL_Paste!$I1419)-1),"")))</f>
        <v/>
      </c>
      <c r="D1422">
        <f>IF(GL_Paste!$B1419="","",IFERROR(INDEX(DeptName,MATCH($C1422,DeptTag,0)),"UNALLOCATED"))</f>
        <v/>
      </c>
      <c r="E1422">
        <f>IF(GL_Paste!$B1419="","",IFERROR(INDEX(AcctCat,MATCH(GL_Paste!$B1419&amp;"",AcctCode,0)),"UNKNOWN"))</f>
        <v/>
      </c>
      <c r="F1422">
        <f>IF(GL_Paste!$B1419="","",IFERROR(INDEX(AcctSub,MATCH(GL_Paste!$B1419&amp;"",AcctCode,0)),"UNKNOWN"))</f>
        <v/>
      </c>
    </row>
    <row r="1423">
      <c r="A1423" s="40">
        <f>IF(GL_Paste!$B1420="","",N(GL_Paste!$H1420)-N(GL_Paste!$G1420))</f>
        <v/>
      </c>
      <c r="B1423" s="43">
        <f>IF(GL_Paste!$B1420="","",DATE(YEAR(GL_Paste!$E1420),MONTH(GL_Paste!$E1420),1))</f>
        <v/>
      </c>
      <c r="C1423">
        <f>IF(GL_Paste!$B1420="","",IF(TRIM(GL_Paste!$M1420)&lt;&gt;"",TRIM(GL_Paste!$M1420),IFERROR(MID(GL_Paste!$I1420,FIND("[",GL_Paste!$I1420)+1,FIND("]",GL_Paste!$I1420)-FIND("[",GL_Paste!$I1420)-1),"")))</f>
        <v/>
      </c>
      <c r="D1423">
        <f>IF(GL_Paste!$B1420="","",IFERROR(INDEX(DeptName,MATCH($C1423,DeptTag,0)),"UNALLOCATED"))</f>
        <v/>
      </c>
      <c r="E1423">
        <f>IF(GL_Paste!$B1420="","",IFERROR(INDEX(AcctCat,MATCH(GL_Paste!$B1420&amp;"",AcctCode,0)),"UNKNOWN"))</f>
        <v/>
      </c>
      <c r="F1423">
        <f>IF(GL_Paste!$B1420="","",IFERROR(INDEX(AcctSub,MATCH(GL_Paste!$B1420&amp;"",AcctCode,0)),"UNKNOWN"))</f>
        <v/>
      </c>
    </row>
    <row r="1424">
      <c r="A1424" s="40">
        <f>IF(GL_Paste!$B1421="","",N(GL_Paste!$H1421)-N(GL_Paste!$G1421))</f>
        <v/>
      </c>
      <c r="B1424" s="43">
        <f>IF(GL_Paste!$B1421="","",DATE(YEAR(GL_Paste!$E1421),MONTH(GL_Paste!$E1421),1))</f>
        <v/>
      </c>
      <c r="C1424">
        <f>IF(GL_Paste!$B1421="","",IF(TRIM(GL_Paste!$M1421)&lt;&gt;"",TRIM(GL_Paste!$M1421),IFERROR(MID(GL_Paste!$I1421,FIND("[",GL_Paste!$I1421)+1,FIND("]",GL_Paste!$I1421)-FIND("[",GL_Paste!$I1421)-1),"")))</f>
        <v/>
      </c>
      <c r="D1424">
        <f>IF(GL_Paste!$B1421="","",IFERROR(INDEX(DeptName,MATCH($C1424,DeptTag,0)),"UNALLOCATED"))</f>
        <v/>
      </c>
      <c r="E1424">
        <f>IF(GL_Paste!$B1421="","",IFERROR(INDEX(AcctCat,MATCH(GL_Paste!$B1421&amp;"",AcctCode,0)),"UNKNOWN"))</f>
        <v/>
      </c>
      <c r="F1424">
        <f>IF(GL_Paste!$B1421="","",IFERROR(INDEX(AcctSub,MATCH(GL_Paste!$B1421&amp;"",AcctCode,0)),"UNKNOWN"))</f>
        <v/>
      </c>
    </row>
    <row r="1425">
      <c r="A1425" s="40">
        <f>IF(GL_Paste!$B1422="","",N(GL_Paste!$H1422)-N(GL_Paste!$G1422))</f>
        <v/>
      </c>
      <c r="B1425" s="43">
        <f>IF(GL_Paste!$B1422="","",DATE(YEAR(GL_Paste!$E1422),MONTH(GL_Paste!$E1422),1))</f>
        <v/>
      </c>
      <c r="C1425">
        <f>IF(GL_Paste!$B1422="","",IF(TRIM(GL_Paste!$M1422)&lt;&gt;"",TRIM(GL_Paste!$M1422),IFERROR(MID(GL_Paste!$I1422,FIND("[",GL_Paste!$I1422)+1,FIND("]",GL_Paste!$I1422)-FIND("[",GL_Paste!$I1422)-1),"")))</f>
        <v/>
      </c>
      <c r="D1425">
        <f>IF(GL_Paste!$B1422="","",IFERROR(INDEX(DeptName,MATCH($C1425,DeptTag,0)),"UNALLOCATED"))</f>
        <v/>
      </c>
      <c r="E1425">
        <f>IF(GL_Paste!$B1422="","",IFERROR(INDEX(AcctCat,MATCH(GL_Paste!$B1422&amp;"",AcctCode,0)),"UNKNOWN"))</f>
        <v/>
      </c>
      <c r="F1425">
        <f>IF(GL_Paste!$B1422="","",IFERROR(INDEX(AcctSub,MATCH(GL_Paste!$B1422&amp;"",AcctCode,0)),"UNKNOWN"))</f>
        <v/>
      </c>
    </row>
    <row r="1426">
      <c r="A1426" s="40">
        <f>IF(GL_Paste!$B1423="","",N(GL_Paste!$H1423)-N(GL_Paste!$G1423))</f>
        <v/>
      </c>
      <c r="B1426" s="43">
        <f>IF(GL_Paste!$B1423="","",DATE(YEAR(GL_Paste!$E1423),MONTH(GL_Paste!$E1423),1))</f>
        <v/>
      </c>
      <c r="C1426">
        <f>IF(GL_Paste!$B1423="","",IF(TRIM(GL_Paste!$M1423)&lt;&gt;"",TRIM(GL_Paste!$M1423),IFERROR(MID(GL_Paste!$I1423,FIND("[",GL_Paste!$I1423)+1,FIND("]",GL_Paste!$I1423)-FIND("[",GL_Paste!$I1423)-1),"")))</f>
        <v/>
      </c>
      <c r="D1426">
        <f>IF(GL_Paste!$B1423="","",IFERROR(INDEX(DeptName,MATCH($C1426,DeptTag,0)),"UNALLOCATED"))</f>
        <v/>
      </c>
      <c r="E1426">
        <f>IF(GL_Paste!$B1423="","",IFERROR(INDEX(AcctCat,MATCH(GL_Paste!$B1423&amp;"",AcctCode,0)),"UNKNOWN"))</f>
        <v/>
      </c>
      <c r="F1426">
        <f>IF(GL_Paste!$B1423="","",IFERROR(INDEX(AcctSub,MATCH(GL_Paste!$B1423&amp;"",AcctCode,0)),"UNKNOWN"))</f>
        <v/>
      </c>
    </row>
    <row r="1427">
      <c r="A1427" s="40">
        <f>IF(GL_Paste!$B1424="","",N(GL_Paste!$H1424)-N(GL_Paste!$G1424))</f>
        <v/>
      </c>
      <c r="B1427" s="43">
        <f>IF(GL_Paste!$B1424="","",DATE(YEAR(GL_Paste!$E1424),MONTH(GL_Paste!$E1424),1))</f>
        <v/>
      </c>
      <c r="C1427">
        <f>IF(GL_Paste!$B1424="","",IF(TRIM(GL_Paste!$M1424)&lt;&gt;"",TRIM(GL_Paste!$M1424),IFERROR(MID(GL_Paste!$I1424,FIND("[",GL_Paste!$I1424)+1,FIND("]",GL_Paste!$I1424)-FIND("[",GL_Paste!$I1424)-1),"")))</f>
        <v/>
      </c>
      <c r="D1427">
        <f>IF(GL_Paste!$B1424="","",IFERROR(INDEX(DeptName,MATCH($C1427,DeptTag,0)),"UNALLOCATED"))</f>
        <v/>
      </c>
      <c r="E1427">
        <f>IF(GL_Paste!$B1424="","",IFERROR(INDEX(AcctCat,MATCH(GL_Paste!$B1424&amp;"",AcctCode,0)),"UNKNOWN"))</f>
        <v/>
      </c>
      <c r="F1427">
        <f>IF(GL_Paste!$B1424="","",IFERROR(INDEX(AcctSub,MATCH(GL_Paste!$B1424&amp;"",AcctCode,0)),"UNKNOWN"))</f>
        <v/>
      </c>
    </row>
    <row r="1428">
      <c r="A1428" s="40">
        <f>IF(GL_Paste!$B1425="","",N(GL_Paste!$H1425)-N(GL_Paste!$G1425))</f>
        <v/>
      </c>
      <c r="B1428" s="43">
        <f>IF(GL_Paste!$B1425="","",DATE(YEAR(GL_Paste!$E1425),MONTH(GL_Paste!$E1425),1))</f>
        <v/>
      </c>
      <c r="C1428">
        <f>IF(GL_Paste!$B1425="","",IF(TRIM(GL_Paste!$M1425)&lt;&gt;"",TRIM(GL_Paste!$M1425),IFERROR(MID(GL_Paste!$I1425,FIND("[",GL_Paste!$I1425)+1,FIND("]",GL_Paste!$I1425)-FIND("[",GL_Paste!$I1425)-1),"")))</f>
        <v/>
      </c>
      <c r="D1428">
        <f>IF(GL_Paste!$B1425="","",IFERROR(INDEX(DeptName,MATCH($C1428,DeptTag,0)),"UNALLOCATED"))</f>
        <v/>
      </c>
      <c r="E1428">
        <f>IF(GL_Paste!$B1425="","",IFERROR(INDEX(AcctCat,MATCH(GL_Paste!$B1425&amp;"",AcctCode,0)),"UNKNOWN"))</f>
        <v/>
      </c>
      <c r="F1428">
        <f>IF(GL_Paste!$B1425="","",IFERROR(INDEX(AcctSub,MATCH(GL_Paste!$B1425&amp;"",AcctCode,0)),"UNKNOWN"))</f>
        <v/>
      </c>
    </row>
    <row r="1429">
      <c r="A1429" s="40">
        <f>IF(GL_Paste!$B1426="","",N(GL_Paste!$H1426)-N(GL_Paste!$G1426))</f>
        <v/>
      </c>
      <c r="B1429" s="43">
        <f>IF(GL_Paste!$B1426="","",DATE(YEAR(GL_Paste!$E1426),MONTH(GL_Paste!$E1426),1))</f>
        <v/>
      </c>
      <c r="C1429">
        <f>IF(GL_Paste!$B1426="","",IF(TRIM(GL_Paste!$M1426)&lt;&gt;"",TRIM(GL_Paste!$M1426),IFERROR(MID(GL_Paste!$I1426,FIND("[",GL_Paste!$I1426)+1,FIND("]",GL_Paste!$I1426)-FIND("[",GL_Paste!$I1426)-1),"")))</f>
        <v/>
      </c>
      <c r="D1429">
        <f>IF(GL_Paste!$B1426="","",IFERROR(INDEX(DeptName,MATCH($C1429,DeptTag,0)),"UNALLOCATED"))</f>
        <v/>
      </c>
      <c r="E1429">
        <f>IF(GL_Paste!$B1426="","",IFERROR(INDEX(AcctCat,MATCH(GL_Paste!$B1426&amp;"",AcctCode,0)),"UNKNOWN"))</f>
        <v/>
      </c>
      <c r="F1429">
        <f>IF(GL_Paste!$B1426="","",IFERROR(INDEX(AcctSub,MATCH(GL_Paste!$B1426&amp;"",AcctCode,0)),"UNKNOWN"))</f>
        <v/>
      </c>
    </row>
    <row r="1430">
      <c r="A1430" s="40">
        <f>IF(GL_Paste!$B1427="","",N(GL_Paste!$H1427)-N(GL_Paste!$G1427))</f>
        <v/>
      </c>
      <c r="B1430" s="43">
        <f>IF(GL_Paste!$B1427="","",DATE(YEAR(GL_Paste!$E1427),MONTH(GL_Paste!$E1427),1))</f>
        <v/>
      </c>
      <c r="C1430">
        <f>IF(GL_Paste!$B1427="","",IF(TRIM(GL_Paste!$M1427)&lt;&gt;"",TRIM(GL_Paste!$M1427),IFERROR(MID(GL_Paste!$I1427,FIND("[",GL_Paste!$I1427)+1,FIND("]",GL_Paste!$I1427)-FIND("[",GL_Paste!$I1427)-1),"")))</f>
        <v/>
      </c>
      <c r="D1430">
        <f>IF(GL_Paste!$B1427="","",IFERROR(INDEX(DeptName,MATCH($C1430,DeptTag,0)),"UNALLOCATED"))</f>
        <v/>
      </c>
      <c r="E1430">
        <f>IF(GL_Paste!$B1427="","",IFERROR(INDEX(AcctCat,MATCH(GL_Paste!$B1427&amp;"",AcctCode,0)),"UNKNOWN"))</f>
        <v/>
      </c>
      <c r="F1430">
        <f>IF(GL_Paste!$B1427="","",IFERROR(INDEX(AcctSub,MATCH(GL_Paste!$B1427&amp;"",AcctCode,0)),"UNKNOWN"))</f>
        <v/>
      </c>
    </row>
    <row r="1431">
      <c r="A1431" s="40">
        <f>IF(GL_Paste!$B1428="","",N(GL_Paste!$H1428)-N(GL_Paste!$G1428))</f>
        <v/>
      </c>
      <c r="B1431" s="43">
        <f>IF(GL_Paste!$B1428="","",DATE(YEAR(GL_Paste!$E1428),MONTH(GL_Paste!$E1428),1))</f>
        <v/>
      </c>
      <c r="C1431">
        <f>IF(GL_Paste!$B1428="","",IF(TRIM(GL_Paste!$M1428)&lt;&gt;"",TRIM(GL_Paste!$M1428),IFERROR(MID(GL_Paste!$I1428,FIND("[",GL_Paste!$I1428)+1,FIND("]",GL_Paste!$I1428)-FIND("[",GL_Paste!$I1428)-1),"")))</f>
        <v/>
      </c>
      <c r="D1431">
        <f>IF(GL_Paste!$B1428="","",IFERROR(INDEX(DeptName,MATCH($C1431,DeptTag,0)),"UNALLOCATED"))</f>
        <v/>
      </c>
      <c r="E1431">
        <f>IF(GL_Paste!$B1428="","",IFERROR(INDEX(AcctCat,MATCH(GL_Paste!$B1428&amp;"",AcctCode,0)),"UNKNOWN"))</f>
        <v/>
      </c>
      <c r="F1431">
        <f>IF(GL_Paste!$B1428="","",IFERROR(INDEX(AcctSub,MATCH(GL_Paste!$B1428&amp;"",AcctCode,0)),"UNKNOWN"))</f>
        <v/>
      </c>
    </row>
    <row r="1432">
      <c r="A1432" s="40">
        <f>IF(GL_Paste!$B1429="","",N(GL_Paste!$H1429)-N(GL_Paste!$G1429))</f>
        <v/>
      </c>
      <c r="B1432" s="43">
        <f>IF(GL_Paste!$B1429="","",DATE(YEAR(GL_Paste!$E1429),MONTH(GL_Paste!$E1429),1))</f>
        <v/>
      </c>
      <c r="C1432">
        <f>IF(GL_Paste!$B1429="","",IF(TRIM(GL_Paste!$M1429)&lt;&gt;"",TRIM(GL_Paste!$M1429),IFERROR(MID(GL_Paste!$I1429,FIND("[",GL_Paste!$I1429)+1,FIND("]",GL_Paste!$I1429)-FIND("[",GL_Paste!$I1429)-1),"")))</f>
        <v/>
      </c>
      <c r="D1432">
        <f>IF(GL_Paste!$B1429="","",IFERROR(INDEX(DeptName,MATCH($C1432,DeptTag,0)),"UNALLOCATED"))</f>
        <v/>
      </c>
      <c r="E1432">
        <f>IF(GL_Paste!$B1429="","",IFERROR(INDEX(AcctCat,MATCH(GL_Paste!$B1429&amp;"",AcctCode,0)),"UNKNOWN"))</f>
        <v/>
      </c>
      <c r="F1432">
        <f>IF(GL_Paste!$B1429="","",IFERROR(INDEX(AcctSub,MATCH(GL_Paste!$B1429&amp;"",AcctCode,0)),"UNKNOWN"))</f>
        <v/>
      </c>
    </row>
    <row r="1433">
      <c r="A1433" s="40">
        <f>IF(GL_Paste!$B1430="","",N(GL_Paste!$H1430)-N(GL_Paste!$G1430))</f>
        <v/>
      </c>
      <c r="B1433" s="43">
        <f>IF(GL_Paste!$B1430="","",DATE(YEAR(GL_Paste!$E1430),MONTH(GL_Paste!$E1430),1))</f>
        <v/>
      </c>
      <c r="C1433">
        <f>IF(GL_Paste!$B1430="","",IF(TRIM(GL_Paste!$M1430)&lt;&gt;"",TRIM(GL_Paste!$M1430),IFERROR(MID(GL_Paste!$I1430,FIND("[",GL_Paste!$I1430)+1,FIND("]",GL_Paste!$I1430)-FIND("[",GL_Paste!$I1430)-1),"")))</f>
        <v/>
      </c>
      <c r="D1433">
        <f>IF(GL_Paste!$B1430="","",IFERROR(INDEX(DeptName,MATCH($C1433,DeptTag,0)),"UNALLOCATED"))</f>
        <v/>
      </c>
      <c r="E1433">
        <f>IF(GL_Paste!$B1430="","",IFERROR(INDEX(AcctCat,MATCH(GL_Paste!$B1430&amp;"",AcctCode,0)),"UNKNOWN"))</f>
        <v/>
      </c>
      <c r="F1433">
        <f>IF(GL_Paste!$B1430="","",IFERROR(INDEX(AcctSub,MATCH(GL_Paste!$B1430&amp;"",AcctCode,0)),"UNKNOWN"))</f>
        <v/>
      </c>
    </row>
    <row r="1434">
      <c r="A1434" s="40">
        <f>IF(GL_Paste!$B1431="","",N(GL_Paste!$H1431)-N(GL_Paste!$G1431))</f>
        <v/>
      </c>
      <c r="B1434" s="43">
        <f>IF(GL_Paste!$B1431="","",DATE(YEAR(GL_Paste!$E1431),MONTH(GL_Paste!$E1431),1))</f>
        <v/>
      </c>
      <c r="C1434">
        <f>IF(GL_Paste!$B1431="","",IF(TRIM(GL_Paste!$M1431)&lt;&gt;"",TRIM(GL_Paste!$M1431),IFERROR(MID(GL_Paste!$I1431,FIND("[",GL_Paste!$I1431)+1,FIND("]",GL_Paste!$I1431)-FIND("[",GL_Paste!$I1431)-1),"")))</f>
        <v/>
      </c>
      <c r="D1434">
        <f>IF(GL_Paste!$B1431="","",IFERROR(INDEX(DeptName,MATCH($C1434,DeptTag,0)),"UNALLOCATED"))</f>
        <v/>
      </c>
      <c r="E1434">
        <f>IF(GL_Paste!$B1431="","",IFERROR(INDEX(AcctCat,MATCH(GL_Paste!$B1431&amp;"",AcctCode,0)),"UNKNOWN"))</f>
        <v/>
      </c>
      <c r="F1434">
        <f>IF(GL_Paste!$B1431="","",IFERROR(INDEX(AcctSub,MATCH(GL_Paste!$B1431&amp;"",AcctCode,0)),"UNKNOWN"))</f>
        <v/>
      </c>
    </row>
    <row r="1435">
      <c r="A1435" s="40">
        <f>IF(GL_Paste!$B1432="","",N(GL_Paste!$H1432)-N(GL_Paste!$G1432))</f>
        <v/>
      </c>
      <c r="B1435" s="43">
        <f>IF(GL_Paste!$B1432="","",DATE(YEAR(GL_Paste!$E1432),MONTH(GL_Paste!$E1432),1))</f>
        <v/>
      </c>
      <c r="C1435">
        <f>IF(GL_Paste!$B1432="","",IF(TRIM(GL_Paste!$M1432)&lt;&gt;"",TRIM(GL_Paste!$M1432),IFERROR(MID(GL_Paste!$I1432,FIND("[",GL_Paste!$I1432)+1,FIND("]",GL_Paste!$I1432)-FIND("[",GL_Paste!$I1432)-1),"")))</f>
        <v/>
      </c>
      <c r="D1435">
        <f>IF(GL_Paste!$B1432="","",IFERROR(INDEX(DeptName,MATCH($C1435,DeptTag,0)),"UNALLOCATED"))</f>
        <v/>
      </c>
      <c r="E1435">
        <f>IF(GL_Paste!$B1432="","",IFERROR(INDEX(AcctCat,MATCH(GL_Paste!$B1432&amp;"",AcctCode,0)),"UNKNOWN"))</f>
        <v/>
      </c>
      <c r="F1435">
        <f>IF(GL_Paste!$B1432="","",IFERROR(INDEX(AcctSub,MATCH(GL_Paste!$B1432&amp;"",AcctCode,0)),"UNKNOWN"))</f>
        <v/>
      </c>
    </row>
    <row r="1436">
      <c r="A1436" s="40">
        <f>IF(GL_Paste!$B1433="","",N(GL_Paste!$H1433)-N(GL_Paste!$G1433))</f>
        <v/>
      </c>
      <c r="B1436" s="43">
        <f>IF(GL_Paste!$B1433="","",DATE(YEAR(GL_Paste!$E1433),MONTH(GL_Paste!$E1433),1))</f>
        <v/>
      </c>
      <c r="C1436">
        <f>IF(GL_Paste!$B1433="","",IF(TRIM(GL_Paste!$M1433)&lt;&gt;"",TRIM(GL_Paste!$M1433),IFERROR(MID(GL_Paste!$I1433,FIND("[",GL_Paste!$I1433)+1,FIND("]",GL_Paste!$I1433)-FIND("[",GL_Paste!$I1433)-1),"")))</f>
        <v/>
      </c>
      <c r="D1436">
        <f>IF(GL_Paste!$B1433="","",IFERROR(INDEX(DeptName,MATCH($C1436,DeptTag,0)),"UNALLOCATED"))</f>
        <v/>
      </c>
      <c r="E1436">
        <f>IF(GL_Paste!$B1433="","",IFERROR(INDEX(AcctCat,MATCH(GL_Paste!$B1433&amp;"",AcctCode,0)),"UNKNOWN"))</f>
        <v/>
      </c>
      <c r="F1436">
        <f>IF(GL_Paste!$B1433="","",IFERROR(INDEX(AcctSub,MATCH(GL_Paste!$B1433&amp;"",AcctCode,0)),"UNKNOWN"))</f>
        <v/>
      </c>
    </row>
    <row r="1437">
      <c r="A1437" s="40">
        <f>IF(GL_Paste!$B1434="","",N(GL_Paste!$H1434)-N(GL_Paste!$G1434))</f>
        <v/>
      </c>
      <c r="B1437" s="43">
        <f>IF(GL_Paste!$B1434="","",DATE(YEAR(GL_Paste!$E1434),MONTH(GL_Paste!$E1434),1))</f>
        <v/>
      </c>
      <c r="C1437">
        <f>IF(GL_Paste!$B1434="","",IF(TRIM(GL_Paste!$M1434)&lt;&gt;"",TRIM(GL_Paste!$M1434),IFERROR(MID(GL_Paste!$I1434,FIND("[",GL_Paste!$I1434)+1,FIND("]",GL_Paste!$I1434)-FIND("[",GL_Paste!$I1434)-1),"")))</f>
        <v/>
      </c>
      <c r="D1437">
        <f>IF(GL_Paste!$B1434="","",IFERROR(INDEX(DeptName,MATCH($C1437,DeptTag,0)),"UNALLOCATED"))</f>
        <v/>
      </c>
      <c r="E1437">
        <f>IF(GL_Paste!$B1434="","",IFERROR(INDEX(AcctCat,MATCH(GL_Paste!$B1434&amp;"",AcctCode,0)),"UNKNOWN"))</f>
        <v/>
      </c>
      <c r="F1437">
        <f>IF(GL_Paste!$B1434="","",IFERROR(INDEX(AcctSub,MATCH(GL_Paste!$B1434&amp;"",AcctCode,0)),"UNKNOWN"))</f>
        <v/>
      </c>
    </row>
    <row r="1438">
      <c r="A1438" s="40">
        <f>IF(GL_Paste!$B1435="","",N(GL_Paste!$H1435)-N(GL_Paste!$G1435))</f>
        <v/>
      </c>
      <c r="B1438" s="43">
        <f>IF(GL_Paste!$B1435="","",DATE(YEAR(GL_Paste!$E1435),MONTH(GL_Paste!$E1435),1))</f>
        <v/>
      </c>
      <c r="C1438">
        <f>IF(GL_Paste!$B1435="","",IF(TRIM(GL_Paste!$M1435)&lt;&gt;"",TRIM(GL_Paste!$M1435),IFERROR(MID(GL_Paste!$I1435,FIND("[",GL_Paste!$I1435)+1,FIND("]",GL_Paste!$I1435)-FIND("[",GL_Paste!$I1435)-1),"")))</f>
        <v/>
      </c>
      <c r="D1438">
        <f>IF(GL_Paste!$B1435="","",IFERROR(INDEX(DeptName,MATCH($C1438,DeptTag,0)),"UNALLOCATED"))</f>
        <v/>
      </c>
      <c r="E1438">
        <f>IF(GL_Paste!$B1435="","",IFERROR(INDEX(AcctCat,MATCH(GL_Paste!$B1435&amp;"",AcctCode,0)),"UNKNOWN"))</f>
        <v/>
      </c>
      <c r="F1438">
        <f>IF(GL_Paste!$B1435="","",IFERROR(INDEX(AcctSub,MATCH(GL_Paste!$B1435&amp;"",AcctCode,0)),"UNKNOWN"))</f>
        <v/>
      </c>
    </row>
    <row r="1439">
      <c r="A1439" s="40">
        <f>IF(GL_Paste!$B1436="","",N(GL_Paste!$H1436)-N(GL_Paste!$G1436))</f>
        <v/>
      </c>
      <c r="B1439" s="43">
        <f>IF(GL_Paste!$B1436="","",DATE(YEAR(GL_Paste!$E1436),MONTH(GL_Paste!$E1436),1))</f>
        <v/>
      </c>
      <c r="C1439">
        <f>IF(GL_Paste!$B1436="","",IF(TRIM(GL_Paste!$M1436)&lt;&gt;"",TRIM(GL_Paste!$M1436),IFERROR(MID(GL_Paste!$I1436,FIND("[",GL_Paste!$I1436)+1,FIND("]",GL_Paste!$I1436)-FIND("[",GL_Paste!$I1436)-1),"")))</f>
        <v/>
      </c>
      <c r="D1439">
        <f>IF(GL_Paste!$B1436="","",IFERROR(INDEX(DeptName,MATCH($C1439,DeptTag,0)),"UNALLOCATED"))</f>
        <v/>
      </c>
      <c r="E1439">
        <f>IF(GL_Paste!$B1436="","",IFERROR(INDEX(AcctCat,MATCH(GL_Paste!$B1436&amp;"",AcctCode,0)),"UNKNOWN"))</f>
        <v/>
      </c>
      <c r="F1439">
        <f>IF(GL_Paste!$B1436="","",IFERROR(INDEX(AcctSub,MATCH(GL_Paste!$B1436&amp;"",AcctCode,0)),"UNKNOWN"))</f>
        <v/>
      </c>
    </row>
    <row r="1440">
      <c r="A1440" s="40">
        <f>IF(GL_Paste!$B1437="","",N(GL_Paste!$H1437)-N(GL_Paste!$G1437))</f>
        <v/>
      </c>
      <c r="B1440" s="43">
        <f>IF(GL_Paste!$B1437="","",DATE(YEAR(GL_Paste!$E1437),MONTH(GL_Paste!$E1437),1))</f>
        <v/>
      </c>
      <c r="C1440">
        <f>IF(GL_Paste!$B1437="","",IF(TRIM(GL_Paste!$M1437)&lt;&gt;"",TRIM(GL_Paste!$M1437),IFERROR(MID(GL_Paste!$I1437,FIND("[",GL_Paste!$I1437)+1,FIND("]",GL_Paste!$I1437)-FIND("[",GL_Paste!$I1437)-1),"")))</f>
        <v/>
      </c>
      <c r="D1440">
        <f>IF(GL_Paste!$B1437="","",IFERROR(INDEX(DeptName,MATCH($C1440,DeptTag,0)),"UNALLOCATED"))</f>
        <v/>
      </c>
      <c r="E1440">
        <f>IF(GL_Paste!$B1437="","",IFERROR(INDEX(AcctCat,MATCH(GL_Paste!$B1437&amp;"",AcctCode,0)),"UNKNOWN"))</f>
        <v/>
      </c>
      <c r="F1440">
        <f>IF(GL_Paste!$B1437="","",IFERROR(INDEX(AcctSub,MATCH(GL_Paste!$B1437&amp;"",AcctCode,0)),"UNKNOWN"))</f>
        <v/>
      </c>
    </row>
    <row r="1441">
      <c r="A1441" s="40">
        <f>IF(GL_Paste!$B1438="","",N(GL_Paste!$H1438)-N(GL_Paste!$G1438))</f>
        <v/>
      </c>
      <c r="B1441" s="43">
        <f>IF(GL_Paste!$B1438="","",DATE(YEAR(GL_Paste!$E1438),MONTH(GL_Paste!$E1438),1))</f>
        <v/>
      </c>
      <c r="C1441">
        <f>IF(GL_Paste!$B1438="","",IF(TRIM(GL_Paste!$M1438)&lt;&gt;"",TRIM(GL_Paste!$M1438),IFERROR(MID(GL_Paste!$I1438,FIND("[",GL_Paste!$I1438)+1,FIND("]",GL_Paste!$I1438)-FIND("[",GL_Paste!$I1438)-1),"")))</f>
        <v/>
      </c>
      <c r="D1441">
        <f>IF(GL_Paste!$B1438="","",IFERROR(INDEX(DeptName,MATCH($C1441,DeptTag,0)),"UNALLOCATED"))</f>
        <v/>
      </c>
      <c r="E1441">
        <f>IF(GL_Paste!$B1438="","",IFERROR(INDEX(AcctCat,MATCH(GL_Paste!$B1438&amp;"",AcctCode,0)),"UNKNOWN"))</f>
        <v/>
      </c>
      <c r="F1441">
        <f>IF(GL_Paste!$B1438="","",IFERROR(INDEX(AcctSub,MATCH(GL_Paste!$B1438&amp;"",AcctCode,0)),"UNKNOWN"))</f>
        <v/>
      </c>
    </row>
    <row r="1442">
      <c r="A1442" s="40">
        <f>IF(GL_Paste!$B1439="","",N(GL_Paste!$H1439)-N(GL_Paste!$G1439))</f>
        <v/>
      </c>
      <c r="B1442" s="43">
        <f>IF(GL_Paste!$B1439="","",DATE(YEAR(GL_Paste!$E1439),MONTH(GL_Paste!$E1439),1))</f>
        <v/>
      </c>
      <c r="C1442">
        <f>IF(GL_Paste!$B1439="","",IF(TRIM(GL_Paste!$M1439)&lt;&gt;"",TRIM(GL_Paste!$M1439),IFERROR(MID(GL_Paste!$I1439,FIND("[",GL_Paste!$I1439)+1,FIND("]",GL_Paste!$I1439)-FIND("[",GL_Paste!$I1439)-1),"")))</f>
        <v/>
      </c>
      <c r="D1442">
        <f>IF(GL_Paste!$B1439="","",IFERROR(INDEX(DeptName,MATCH($C1442,DeptTag,0)),"UNALLOCATED"))</f>
        <v/>
      </c>
      <c r="E1442">
        <f>IF(GL_Paste!$B1439="","",IFERROR(INDEX(AcctCat,MATCH(GL_Paste!$B1439&amp;"",AcctCode,0)),"UNKNOWN"))</f>
        <v/>
      </c>
      <c r="F1442">
        <f>IF(GL_Paste!$B1439="","",IFERROR(INDEX(AcctSub,MATCH(GL_Paste!$B1439&amp;"",AcctCode,0)),"UNKNOWN"))</f>
        <v/>
      </c>
    </row>
    <row r="1443">
      <c r="A1443" s="40">
        <f>IF(GL_Paste!$B1440="","",N(GL_Paste!$H1440)-N(GL_Paste!$G1440))</f>
        <v/>
      </c>
      <c r="B1443" s="43">
        <f>IF(GL_Paste!$B1440="","",DATE(YEAR(GL_Paste!$E1440),MONTH(GL_Paste!$E1440),1))</f>
        <v/>
      </c>
      <c r="C1443">
        <f>IF(GL_Paste!$B1440="","",IF(TRIM(GL_Paste!$M1440)&lt;&gt;"",TRIM(GL_Paste!$M1440),IFERROR(MID(GL_Paste!$I1440,FIND("[",GL_Paste!$I1440)+1,FIND("]",GL_Paste!$I1440)-FIND("[",GL_Paste!$I1440)-1),"")))</f>
        <v/>
      </c>
      <c r="D1443">
        <f>IF(GL_Paste!$B1440="","",IFERROR(INDEX(DeptName,MATCH($C1443,DeptTag,0)),"UNALLOCATED"))</f>
        <v/>
      </c>
      <c r="E1443">
        <f>IF(GL_Paste!$B1440="","",IFERROR(INDEX(AcctCat,MATCH(GL_Paste!$B1440&amp;"",AcctCode,0)),"UNKNOWN"))</f>
        <v/>
      </c>
      <c r="F1443">
        <f>IF(GL_Paste!$B1440="","",IFERROR(INDEX(AcctSub,MATCH(GL_Paste!$B1440&amp;"",AcctCode,0)),"UNKNOWN"))</f>
        <v/>
      </c>
    </row>
    <row r="1444">
      <c r="A1444" s="40">
        <f>IF(GL_Paste!$B1441="","",N(GL_Paste!$H1441)-N(GL_Paste!$G1441))</f>
        <v/>
      </c>
      <c r="B1444" s="43">
        <f>IF(GL_Paste!$B1441="","",DATE(YEAR(GL_Paste!$E1441),MONTH(GL_Paste!$E1441),1))</f>
        <v/>
      </c>
      <c r="C1444">
        <f>IF(GL_Paste!$B1441="","",IF(TRIM(GL_Paste!$M1441)&lt;&gt;"",TRIM(GL_Paste!$M1441),IFERROR(MID(GL_Paste!$I1441,FIND("[",GL_Paste!$I1441)+1,FIND("]",GL_Paste!$I1441)-FIND("[",GL_Paste!$I1441)-1),"")))</f>
        <v/>
      </c>
      <c r="D1444">
        <f>IF(GL_Paste!$B1441="","",IFERROR(INDEX(DeptName,MATCH($C1444,DeptTag,0)),"UNALLOCATED"))</f>
        <v/>
      </c>
      <c r="E1444">
        <f>IF(GL_Paste!$B1441="","",IFERROR(INDEX(AcctCat,MATCH(GL_Paste!$B1441&amp;"",AcctCode,0)),"UNKNOWN"))</f>
        <v/>
      </c>
      <c r="F1444">
        <f>IF(GL_Paste!$B1441="","",IFERROR(INDEX(AcctSub,MATCH(GL_Paste!$B1441&amp;"",AcctCode,0)),"UNKNOWN"))</f>
        <v/>
      </c>
    </row>
    <row r="1445">
      <c r="A1445" s="40">
        <f>IF(GL_Paste!$B1442="","",N(GL_Paste!$H1442)-N(GL_Paste!$G1442))</f>
        <v/>
      </c>
      <c r="B1445" s="43">
        <f>IF(GL_Paste!$B1442="","",DATE(YEAR(GL_Paste!$E1442),MONTH(GL_Paste!$E1442),1))</f>
        <v/>
      </c>
      <c r="C1445">
        <f>IF(GL_Paste!$B1442="","",IF(TRIM(GL_Paste!$M1442)&lt;&gt;"",TRIM(GL_Paste!$M1442),IFERROR(MID(GL_Paste!$I1442,FIND("[",GL_Paste!$I1442)+1,FIND("]",GL_Paste!$I1442)-FIND("[",GL_Paste!$I1442)-1),"")))</f>
        <v/>
      </c>
      <c r="D1445">
        <f>IF(GL_Paste!$B1442="","",IFERROR(INDEX(DeptName,MATCH($C1445,DeptTag,0)),"UNALLOCATED"))</f>
        <v/>
      </c>
      <c r="E1445">
        <f>IF(GL_Paste!$B1442="","",IFERROR(INDEX(AcctCat,MATCH(GL_Paste!$B1442&amp;"",AcctCode,0)),"UNKNOWN"))</f>
        <v/>
      </c>
      <c r="F1445">
        <f>IF(GL_Paste!$B1442="","",IFERROR(INDEX(AcctSub,MATCH(GL_Paste!$B1442&amp;"",AcctCode,0)),"UNKNOWN"))</f>
        <v/>
      </c>
    </row>
    <row r="1446">
      <c r="A1446" s="40">
        <f>IF(GL_Paste!$B1443="","",N(GL_Paste!$H1443)-N(GL_Paste!$G1443))</f>
        <v/>
      </c>
      <c r="B1446" s="43">
        <f>IF(GL_Paste!$B1443="","",DATE(YEAR(GL_Paste!$E1443),MONTH(GL_Paste!$E1443),1))</f>
        <v/>
      </c>
      <c r="C1446">
        <f>IF(GL_Paste!$B1443="","",IF(TRIM(GL_Paste!$M1443)&lt;&gt;"",TRIM(GL_Paste!$M1443),IFERROR(MID(GL_Paste!$I1443,FIND("[",GL_Paste!$I1443)+1,FIND("]",GL_Paste!$I1443)-FIND("[",GL_Paste!$I1443)-1),"")))</f>
        <v/>
      </c>
      <c r="D1446">
        <f>IF(GL_Paste!$B1443="","",IFERROR(INDEX(DeptName,MATCH($C1446,DeptTag,0)),"UNALLOCATED"))</f>
        <v/>
      </c>
      <c r="E1446">
        <f>IF(GL_Paste!$B1443="","",IFERROR(INDEX(AcctCat,MATCH(GL_Paste!$B1443&amp;"",AcctCode,0)),"UNKNOWN"))</f>
        <v/>
      </c>
      <c r="F1446">
        <f>IF(GL_Paste!$B1443="","",IFERROR(INDEX(AcctSub,MATCH(GL_Paste!$B1443&amp;"",AcctCode,0)),"UNKNOWN"))</f>
        <v/>
      </c>
    </row>
    <row r="1447">
      <c r="A1447" s="40">
        <f>IF(GL_Paste!$B1444="","",N(GL_Paste!$H1444)-N(GL_Paste!$G1444))</f>
        <v/>
      </c>
      <c r="B1447" s="43">
        <f>IF(GL_Paste!$B1444="","",DATE(YEAR(GL_Paste!$E1444),MONTH(GL_Paste!$E1444),1))</f>
        <v/>
      </c>
      <c r="C1447">
        <f>IF(GL_Paste!$B1444="","",IF(TRIM(GL_Paste!$M1444)&lt;&gt;"",TRIM(GL_Paste!$M1444),IFERROR(MID(GL_Paste!$I1444,FIND("[",GL_Paste!$I1444)+1,FIND("]",GL_Paste!$I1444)-FIND("[",GL_Paste!$I1444)-1),"")))</f>
        <v/>
      </c>
      <c r="D1447">
        <f>IF(GL_Paste!$B1444="","",IFERROR(INDEX(DeptName,MATCH($C1447,DeptTag,0)),"UNALLOCATED"))</f>
        <v/>
      </c>
      <c r="E1447">
        <f>IF(GL_Paste!$B1444="","",IFERROR(INDEX(AcctCat,MATCH(GL_Paste!$B1444&amp;"",AcctCode,0)),"UNKNOWN"))</f>
        <v/>
      </c>
      <c r="F1447">
        <f>IF(GL_Paste!$B1444="","",IFERROR(INDEX(AcctSub,MATCH(GL_Paste!$B1444&amp;"",AcctCode,0)),"UNKNOWN"))</f>
        <v/>
      </c>
    </row>
    <row r="1448">
      <c r="A1448" s="40">
        <f>IF(GL_Paste!$B1445="","",N(GL_Paste!$H1445)-N(GL_Paste!$G1445))</f>
        <v/>
      </c>
      <c r="B1448" s="43">
        <f>IF(GL_Paste!$B1445="","",DATE(YEAR(GL_Paste!$E1445),MONTH(GL_Paste!$E1445),1))</f>
        <v/>
      </c>
      <c r="C1448">
        <f>IF(GL_Paste!$B1445="","",IF(TRIM(GL_Paste!$M1445)&lt;&gt;"",TRIM(GL_Paste!$M1445),IFERROR(MID(GL_Paste!$I1445,FIND("[",GL_Paste!$I1445)+1,FIND("]",GL_Paste!$I1445)-FIND("[",GL_Paste!$I1445)-1),"")))</f>
        <v/>
      </c>
      <c r="D1448">
        <f>IF(GL_Paste!$B1445="","",IFERROR(INDEX(DeptName,MATCH($C1448,DeptTag,0)),"UNALLOCATED"))</f>
        <v/>
      </c>
      <c r="E1448">
        <f>IF(GL_Paste!$B1445="","",IFERROR(INDEX(AcctCat,MATCH(GL_Paste!$B1445&amp;"",AcctCode,0)),"UNKNOWN"))</f>
        <v/>
      </c>
      <c r="F1448">
        <f>IF(GL_Paste!$B1445="","",IFERROR(INDEX(AcctSub,MATCH(GL_Paste!$B1445&amp;"",AcctCode,0)),"UNKNOWN"))</f>
        <v/>
      </c>
    </row>
    <row r="1449">
      <c r="A1449" s="40">
        <f>IF(GL_Paste!$B1446="","",N(GL_Paste!$H1446)-N(GL_Paste!$G1446))</f>
        <v/>
      </c>
      <c r="B1449" s="43">
        <f>IF(GL_Paste!$B1446="","",DATE(YEAR(GL_Paste!$E1446),MONTH(GL_Paste!$E1446),1))</f>
        <v/>
      </c>
      <c r="C1449">
        <f>IF(GL_Paste!$B1446="","",IF(TRIM(GL_Paste!$M1446)&lt;&gt;"",TRIM(GL_Paste!$M1446),IFERROR(MID(GL_Paste!$I1446,FIND("[",GL_Paste!$I1446)+1,FIND("]",GL_Paste!$I1446)-FIND("[",GL_Paste!$I1446)-1),"")))</f>
        <v/>
      </c>
      <c r="D1449">
        <f>IF(GL_Paste!$B1446="","",IFERROR(INDEX(DeptName,MATCH($C1449,DeptTag,0)),"UNALLOCATED"))</f>
        <v/>
      </c>
      <c r="E1449">
        <f>IF(GL_Paste!$B1446="","",IFERROR(INDEX(AcctCat,MATCH(GL_Paste!$B1446&amp;"",AcctCode,0)),"UNKNOWN"))</f>
        <v/>
      </c>
      <c r="F1449">
        <f>IF(GL_Paste!$B1446="","",IFERROR(INDEX(AcctSub,MATCH(GL_Paste!$B1446&amp;"",AcctCode,0)),"UNKNOWN"))</f>
        <v/>
      </c>
    </row>
    <row r="1450">
      <c r="A1450" s="40">
        <f>IF(GL_Paste!$B1447="","",N(GL_Paste!$H1447)-N(GL_Paste!$G1447))</f>
        <v/>
      </c>
      <c r="B1450" s="43">
        <f>IF(GL_Paste!$B1447="","",DATE(YEAR(GL_Paste!$E1447),MONTH(GL_Paste!$E1447),1))</f>
        <v/>
      </c>
      <c r="C1450">
        <f>IF(GL_Paste!$B1447="","",IF(TRIM(GL_Paste!$M1447)&lt;&gt;"",TRIM(GL_Paste!$M1447),IFERROR(MID(GL_Paste!$I1447,FIND("[",GL_Paste!$I1447)+1,FIND("]",GL_Paste!$I1447)-FIND("[",GL_Paste!$I1447)-1),"")))</f>
        <v/>
      </c>
      <c r="D1450">
        <f>IF(GL_Paste!$B1447="","",IFERROR(INDEX(DeptName,MATCH($C1450,DeptTag,0)),"UNALLOCATED"))</f>
        <v/>
      </c>
      <c r="E1450">
        <f>IF(GL_Paste!$B1447="","",IFERROR(INDEX(AcctCat,MATCH(GL_Paste!$B1447&amp;"",AcctCode,0)),"UNKNOWN"))</f>
        <v/>
      </c>
      <c r="F1450">
        <f>IF(GL_Paste!$B1447="","",IFERROR(INDEX(AcctSub,MATCH(GL_Paste!$B1447&amp;"",AcctCode,0)),"UNKNOWN"))</f>
        <v/>
      </c>
    </row>
    <row r="1451">
      <c r="A1451" s="40">
        <f>IF(GL_Paste!$B1448="","",N(GL_Paste!$H1448)-N(GL_Paste!$G1448))</f>
        <v/>
      </c>
      <c r="B1451" s="43">
        <f>IF(GL_Paste!$B1448="","",DATE(YEAR(GL_Paste!$E1448),MONTH(GL_Paste!$E1448),1))</f>
        <v/>
      </c>
      <c r="C1451">
        <f>IF(GL_Paste!$B1448="","",IF(TRIM(GL_Paste!$M1448)&lt;&gt;"",TRIM(GL_Paste!$M1448),IFERROR(MID(GL_Paste!$I1448,FIND("[",GL_Paste!$I1448)+1,FIND("]",GL_Paste!$I1448)-FIND("[",GL_Paste!$I1448)-1),"")))</f>
        <v/>
      </c>
      <c r="D1451">
        <f>IF(GL_Paste!$B1448="","",IFERROR(INDEX(DeptName,MATCH($C1451,DeptTag,0)),"UNALLOCATED"))</f>
        <v/>
      </c>
      <c r="E1451">
        <f>IF(GL_Paste!$B1448="","",IFERROR(INDEX(AcctCat,MATCH(GL_Paste!$B1448&amp;"",AcctCode,0)),"UNKNOWN"))</f>
        <v/>
      </c>
      <c r="F1451">
        <f>IF(GL_Paste!$B1448="","",IFERROR(INDEX(AcctSub,MATCH(GL_Paste!$B1448&amp;"",AcctCode,0)),"UNKNOWN"))</f>
        <v/>
      </c>
    </row>
    <row r="1452">
      <c r="A1452" s="40">
        <f>IF(GL_Paste!$B1449="","",N(GL_Paste!$H1449)-N(GL_Paste!$G1449))</f>
        <v/>
      </c>
      <c r="B1452" s="43">
        <f>IF(GL_Paste!$B1449="","",DATE(YEAR(GL_Paste!$E1449),MONTH(GL_Paste!$E1449),1))</f>
        <v/>
      </c>
      <c r="C1452">
        <f>IF(GL_Paste!$B1449="","",IF(TRIM(GL_Paste!$M1449)&lt;&gt;"",TRIM(GL_Paste!$M1449),IFERROR(MID(GL_Paste!$I1449,FIND("[",GL_Paste!$I1449)+1,FIND("]",GL_Paste!$I1449)-FIND("[",GL_Paste!$I1449)-1),"")))</f>
        <v/>
      </c>
      <c r="D1452">
        <f>IF(GL_Paste!$B1449="","",IFERROR(INDEX(DeptName,MATCH($C1452,DeptTag,0)),"UNALLOCATED"))</f>
        <v/>
      </c>
      <c r="E1452">
        <f>IF(GL_Paste!$B1449="","",IFERROR(INDEX(AcctCat,MATCH(GL_Paste!$B1449&amp;"",AcctCode,0)),"UNKNOWN"))</f>
        <v/>
      </c>
      <c r="F1452">
        <f>IF(GL_Paste!$B1449="","",IFERROR(INDEX(AcctSub,MATCH(GL_Paste!$B1449&amp;"",AcctCode,0)),"UNKNOWN"))</f>
        <v/>
      </c>
    </row>
    <row r="1453">
      <c r="A1453" s="40">
        <f>IF(GL_Paste!$B1450="","",N(GL_Paste!$H1450)-N(GL_Paste!$G1450))</f>
        <v/>
      </c>
      <c r="B1453" s="43">
        <f>IF(GL_Paste!$B1450="","",DATE(YEAR(GL_Paste!$E1450),MONTH(GL_Paste!$E1450),1))</f>
        <v/>
      </c>
      <c r="C1453">
        <f>IF(GL_Paste!$B1450="","",IF(TRIM(GL_Paste!$M1450)&lt;&gt;"",TRIM(GL_Paste!$M1450),IFERROR(MID(GL_Paste!$I1450,FIND("[",GL_Paste!$I1450)+1,FIND("]",GL_Paste!$I1450)-FIND("[",GL_Paste!$I1450)-1),"")))</f>
        <v/>
      </c>
      <c r="D1453">
        <f>IF(GL_Paste!$B1450="","",IFERROR(INDEX(DeptName,MATCH($C1453,DeptTag,0)),"UNALLOCATED"))</f>
        <v/>
      </c>
      <c r="E1453">
        <f>IF(GL_Paste!$B1450="","",IFERROR(INDEX(AcctCat,MATCH(GL_Paste!$B1450&amp;"",AcctCode,0)),"UNKNOWN"))</f>
        <v/>
      </c>
      <c r="F1453">
        <f>IF(GL_Paste!$B1450="","",IFERROR(INDEX(AcctSub,MATCH(GL_Paste!$B1450&amp;"",AcctCode,0)),"UNKNOWN"))</f>
        <v/>
      </c>
    </row>
    <row r="1454">
      <c r="A1454" s="40">
        <f>IF(GL_Paste!$B1451="","",N(GL_Paste!$H1451)-N(GL_Paste!$G1451))</f>
        <v/>
      </c>
      <c r="B1454" s="43">
        <f>IF(GL_Paste!$B1451="","",DATE(YEAR(GL_Paste!$E1451),MONTH(GL_Paste!$E1451),1))</f>
        <v/>
      </c>
      <c r="C1454">
        <f>IF(GL_Paste!$B1451="","",IF(TRIM(GL_Paste!$M1451)&lt;&gt;"",TRIM(GL_Paste!$M1451),IFERROR(MID(GL_Paste!$I1451,FIND("[",GL_Paste!$I1451)+1,FIND("]",GL_Paste!$I1451)-FIND("[",GL_Paste!$I1451)-1),"")))</f>
        <v/>
      </c>
      <c r="D1454">
        <f>IF(GL_Paste!$B1451="","",IFERROR(INDEX(DeptName,MATCH($C1454,DeptTag,0)),"UNALLOCATED"))</f>
        <v/>
      </c>
      <c r="E1454">
        <f>IF(GL_Paste!$B1451="","",IFERROR(INDEX(AcctCat,MATCH(GL_Paste!$B1451&amp;"",AcctCode,0)),"UNKNOWN"))</f>
        <v/>
      </c>
      <c r="F1454">
        <f>IF(GL_Paste!$B1451="","",IFERROR(INDEX(AcctSub,MATCH(GL_Paste!$B1451&amp;"",AcctCode,0)),"UNKNOWN"))</f>
        <v/>
      </c>
    </row>
    <row r="1455">
      <c r="A1455" s="40">
        <f>IF(GL_Paste!$B1452="","",N(GL_Paste!$H1452)-N(GL_Paste!$G1452))</f>
        <v/>
      </c>
      <c r="B1455" s="43">
        <f>IF(GL_Paste!$B1452="","",DATE(YEAR(GL_Paste!$E1452),MONTH(GL_Paste!$E1452),1))</f>
        <v/>
      </c>
      <c r="C1455">
        <f>IF(GL_Paste!$B1452="","",IF(TRIM(GL_Paste!$M1452)&lt;&gt;"",TRIM(GL_Paste!$M1452),IFERROR(MID(GL_Paste!$I1452,FIND("[",GL_Paste!$I1452)+1,FIND("]",GL_Paste!$I1452)-FIND("[",GL_Paste!$I1452)-1),"")))</f>
        <v/>
      </c>
      <c r="D1455">
        <f>IF(GL_Paste!$B1452="","",IFERROR(INDEX(DeptName,MATCH($C1455,DeptTag,0)),"UNALLOCATED"))</f>
        <v/>
      </c>
      <c r="E1455">
        <f>IF(GL_Paste!$B1452="","",IFERROR(INDEX(AcctCat,MATCH(GL_Paste!$B1452&amp;"",AcctCode,0)),"UNKNOWN"))</f>
        <v/>
      </c>
      <c r="F1455">
        <f>IF(GL_Paste!$B1452="","",IFERROR(INDEX(AcctSub,MATCH(GL_Paste!$B1452&amp;"",AcctCode,0)),"UNKNOWN"))</f>
        <v/>
      </c>
    </row>
    <row r="1456">
      <c r="A1456" s="40">
        <f>IF(GL_Paste!$B1453="","",N(GL_Paste!$H1453)-N(GL_Paste!$G1453))</f>
        <v/>
      </c>
      <c r="B1456" s="43">
        <f>IF(GL_Paste!$B1453="","",DATE(YEAR(GL_Paste!$E1453),MONTH(GL_Paste!$E1453),1))</f>
        <v/>
      </c>
      <c r="C1456">
        <f>IF(GL_Paste!$B1453="","",IF(TRIM(GL_Paste!$M1453)&lt;&gt;"",TRIM(GL_Paste!$M1453),IFERROR(MID(GL_Paste!$I1453,FIND("[",GL_Paste!$I1453)+1,FIND("]",GL_Paste!$I1453)-FIND("[",GL_Paste!$I1453)-1),"")))</f>
        <v/>
      </c>
      <c r="D1456">
        <f>IF(GL_Paste!$B1453="","",IFERROR(INDEX(DeptName,MATCH($C1456,DeptTag,0)),"UNALLOCATED"))</f>
        <v/>
      </c>
      <c r="E1456">
        <f>IF(GL_Paste!$B1453="","",IFERROR(INDEX(AcctCat,MATCH(GL_Paste!$B1453&amp;"",AcctCode,0)),"UNKNOWN"))</f>
        <v/>
      </c>
      <c r="F1456">
        <f>IF(GL_Paste!$B1453="","",IFERROR(INDEX(AcctSub,MATCH(GL_Paste!$B1453&amp;"",AcctCode,0)),"UNKNOWN"))</f>
        <v/>
      </c>
    </row>
    <row r="1457">
      <c r="A1457" s="40">
        <f>IF(GL_Paste!$B1454="","",N(GL_Paste!$H1454)-N(GL_Paste!$G1454))</f>
        <v/>
      </c>
      <c r="B1457" s="43">
        <f>IF(GL_Paste!$B1454="","",DATE(YEAR(GL_Paste!$E1454),MONTH(GL_Paste!$E1454),1))</f>
        <v/>
      </c>
      <c r="C1457">
        <f>IF(GL_Paste!$B1454="","",IF(TRIM(GL_Paste!$M1454)&lt;&gt;"",TRIM(GL_Paste!$M1454),IFERROR(MID(GL_Paste!$I1454,FIND("[",GL_Paste!$I1454)+1,FIND("]",GL_Paste!$I1454)-FIND("[",GL_Paste!$I1454)-1),"")))</f>
        <v/>
      </c>
      <c r="D1457">
        <f>IF(GL_Paste!$B1454="","",IFERROR(INDEX(DeptName,MATCH($C1457,DeptTag,0)),"UNALLOCATED"))</f>
        <v/>
      </c>
      <c r="E1457">
        <f>IF(GL_Paste!$B1454="","",IFERROR(INDEX(AcctCat,MATCH(GL_Paste!$B1454&amp;"",AcctCode,0)),"UNKNOWN"))</f>
        <v/>
      </c>
      <c r="F1457">
        <f>IF(GL_Paste!$B1454="","",IFERROR(INDEX(AcctSub,MATCH(GL_Paste!$B1454&amp;"",AcctCode,0)),"UNKNOWN"))</f>
        <v/>
      </c>
    </row>
    <row r="1458">
      <c r="A1458" s="40">
        <f>IF(GL_Paste!$B1455="","",N(GL_Paste!$H1455)-N(GL_Paste!$G1455))</f>
        <v/>
      </c>
      <c r="B1458" s="43">
        <f>IF(GL_Paste!$B1455="","",DATE(YEAR(GL_Paste!$E1455),MONTH(GL_Paste!$E1455),1))</f>
        <v/>
      </c>
      <c r="C1458">
        <f>IF(GL_Paste!$B1455="","",IF(TRIM(GL_Paste!$M1455)&lt;&gt;"",TRIM(GL_Paste!$M1455),IFERROR(MID(GL_Paste!$I1455,FIND("[",GL_Paste!$I1455)+1,FIND("]",GL_Paste!$I1455)-FIND("[",GL_Paste!$I1455)-1),"")))</f>
        <v/>
      </c>
      <c r="D1458">
        <f>IF(GL_Paste!$B1455="","",IFERROR(INDEX(DeptName,MATCH($C1458,DeptTag,0)),"UNALLOCATED"))</f>
        <v/>
      </c>
      <c r="E1458">
        <f>IF(GL_Paste!$B1455="","",IFERROR(INDEX(AcctCat,MATCH(GL_Paste!$B1455&amp;"",AcctCode,0)),"UNKNOWN"))</f>
        <v/>
      </c>
      <c r="F1458">
        <f>IF(GL_Paste!$B1455="","",IFERROR(INDEX(AcctSub,MATCH(GL_Paste!$B1455&amp;"",AcctCode,0)),"UNKNOWN"))</f>
        <v/>
      </c>
    </row>
    <row r="1459">
      <c r="A1459" s="40">
        <f>IF(GL_Paste!$B1456="","",N(GL_Paste!$H1456)-N(GL_Paste!$G1456))</f>
        <v/>
      </c>
      <c r="B1459" s="43">
        <f>IF(GL_Paste!$B1456="","",DATE(YEAR(GL_Paste!$E1456),MONTH(GL_Paste!$E1456),1))</f>
        <v/>
      </c>
      <c r="C1459">
        <f>IF(GL_Paste!$B1456="","",IF(TRIM(GL_Paste!$M1456)&lt;&gt;"",TRIM(GL_Paste!$M1456),IFERROR(MID(GL_Paste!$I1456,FIND("[",GL_Paste!$I1456)+1,FIND("]",GL_Paste!$I1456)-FIND("[",GL_Paste!$I1456)-1),"")))</f>
        <v/>
      </c>
      <c r="D1459">
        <f>IF(GL_Paste!$B1456="","",IFERROR(INDEX(DeptName,MATCH($C1459,DeptTag,0)),"UNALLOCATED"))</f>
        <v/>
      </c>
      <c r="E1459">
        <f>IF(GL_Paste!$B1456="","",IFERROR(INDEX(AcctCat,MATCH(GL_Paste!$B1456&amp;"",AcctCode,0)),"UNKNOWN"))</f>
        <v/>
      </c>
      <c r="F1459">
        <f>IF(GL_Paste!$B1456="","",IFERROR(INDEX(AcctSub,MATCH(GL_Paste!$B1456&amp;"",AcctCode,0)),"UNKNOWN"))</f>
        <v/>
      </c>
    </row>
    <row r="1460">
      <c r="A1460" s="40">
        <f>IF(GL_Paste!$B1457="","",N(GL_Paste!$H1457)-N(GL_Paste!$G1457))</f>
        <v/>
      </c>
      <c r="B1460" s="43">
        <f>IF(GL_Paste!$B1457="","",DATE(YEAR(GL_Paste!$E1457),MONTH(GL_Paste!$E1457),1))</f>
        <v/>
      </c>
      <c r="C1460">
        <f>IF(GL_Paste!$B1457="","",IF(TRIM(GL_Paste!$M1457)&lt;&gt;"",TRIM(GL_Paste!$M1457),IFERROR(MID(GL_Paste!$I1457,FIND("[",GL_Paste!$I1457)+1,FIND("]",GL_Paste!$I1457)-FIND("[",GL_Paste!$I1457)-1),"")))</f>
        <v/>
      </c>
      <c r="D1460">
        <f>IF(GL_Paste!$B1457="","",IFERROR(INDEX(DeptName,MATCH($C1460,DeptTag,0)),"UNALLOCATED"))</f>
        <v/>
      </c>
      <c r="E1460">
        <f>IF(GL_Paste!$B1457="","",IFERROR(INDEX(AcctCat,MATCH(GL_Paste!$B1457&amp;"",AcctCode,0)),"UNKNOWN"))</f>
        <v/>
      </c>
      <c r="F1460">
        <f>IF(GL_Paste!$B1457="","",IFERROR(INDEX(AcctSub,MATCH(GL_Paste!$B1457&amp;"",AcctCode,0)),"UNKNOWN"))</f>
        <v/>
      </c>
    </row>
    <row r="1461">
      <c r="A1461" s="40">
        <f>IF(GL_Paste!$B1458="","",N(GL_Paste!$H1458)-N(GL_Paste!$G1458))</f>
        <v/>
      </c>
      <c r="B1461" s="43">
        <f>IF(GL_Paste!$B1458="","",DATE(YEAR(GL_Paste!$E1458),MONTH(GL_Paste!$E1458),1))</f>
        <v/>
      </c>
      <c r="C1461">
        <f>IF(GL_Paste!$B1458="","",IF(TRIM(GL_Paste!$M1458)&lt;&gt;"",TRIM(GL_Paste!$M1458),IFERROR(MID(GL_Paste!$I1458,FIND("[",GL_Paste!$I1458)+1,FIND("]",GL_Paste!$I1458)-FIND("[",GL_Paste!$I1458)-1),"")))</f>
        <v/>
      </c>
      <c r="D1461">
        <f>IF(GL_Paste!$B1458="","",IFERROR(INDEX(DeptName,MATCH($C1461,DeptTag,0)),"UNALLOCATED"))</f>
        <v/>
      </c>
      <c r="E1461">
        <f>IF(GL_Paste!$B1458="","",IFERROR(INDEX(AcctCat,MATCH(GL_Paste!$B1458&amp;"",AcctCode,0)),"UNKNOWN"))</f>
        <v/>
      </c>
      <c r="F1461">
        <f>IF(GL_Paste!$B1458="","",IFERROR(INDEX(AcctSub,MATCH(GL_Paste!$B1458&amp;"",AcctCode,0)),"UNKNOWN"))</f>
        <v/>
      </c>
    </row>
    <row r="1462">
      <c r="A1462" s="40">
        <f>IF(GL_Paste!$B1459="","",N(GL_Paste!$H1459)-N(GL_Paste!$G1459))</f>
        <v/>
      </c>
      <c r="B1462" s="43">
        <f>IF(GL_Paste!$B1459="","",DATE(YEAR(GL_Paste!$E1459),MONTH(GL_Paste!$E1459),1))</f>
        <v/>
      </c>
      <c r="C1462">
        <f>IF(GL_Paste!$B1459="","",IF(TRIM(GL_Paste!$M1459)&lt;&gt;"",TRIM(GL_Paste!$M1459),IFERROR(MID(GL_Paste!$I1459,FIND("[",GL_Paste!$I1459)+1,FIND("]",GL_Paste!$I1459)-FIND("[",GL_Paste!$I1459)-1),"")))</f>
        <v/>
      </c>
      <c r="D1462">
        <f>IF(GL_Paste!$B1459="","",IFERROR(INDEX(DeptName,MATCH($C1462,DeptTag,0)),"UNALLOCATED"))</f>
        <v/>
      </c>
      <c r="E1462">
        <f>IF(GL_Paste!$B1459="","",IFERROR(INDEX(AcctCat,MATCH(GL_Paste!$B1459&amp;"",AcctCode,0)),"UNKNOWN"))</f>
        <v/>
      </c>
      <c r="F1462">
        <f>IF(GL_Paste!$B1459="","",IFERROR(INDEX(AcctSub,MATCH(GL_Paste!$B1459&amp;"",AcctCode,0)),"UNKNOWN"))</f>
        <v/>
      </c>
    </row>
    <row r="1463">
      <c r="A1463" s="40">
        <f>IF(GL_Paste!$B1460="","",N(GL_Paste!$H1460)-N(GL_Paste!$G1460))</f>
        <v/>
      </c>
      <c r="B1463" s="43">
        <f>IF(GL_Paste!$B1460="","",DATE(YEAR(GL_Paste!$E1460),MONTH(GL_Paste!$E1460),1))</f>
        <v/>
      </c>
      <c r="C1463">
        <f>IF(GL_Paste!$B1460="","",IF(TRIM(GL_Paste!$M1460)&lt;&gt;"",TRIM(GL_Paste!$M1460),IFERROR(MID(GL_Paste!$I1460,FIND("[",GL_Paste!$I1460)+1,FIND("]",GL_Paste!$I1460)-FIND("[",GL_Paste!$I1460)-1),"")))</f>
        <v/>
      </c>
      <c r="D1463">
        <f>IF(GL_Paste!$B1460="","",IFERROR(INDEX(DeptName,MATCH($C1463,DeptTag,0)),"UNALLOCATED"))</f>
        <v/>
      </c>
      <c r="E1463">
        <f>IF(GL_Paste!$B1460="","",IFERROR(INDEX(AcctCat,MATCH(GL_Paste!$B1460&amp;"",AcctCode,0)),"UNKNOWN"))</f>
        <v/>
      </c>
      <c r="F1463">
        <f>IF(GL_Paste!$B1460="","",IFERROR(INDEX(AcctSub,MATCH(GL_Paste!$B1460&amp;"",AcctCode,0)),"UNKNOWN"))</f>
        <v/>
      </c>
    </row>
    <row r="1464">
      <c r="A1464" s="40">
        <f>IF(GL_Paste!$B1461="","",N(GL_Paste!$H1461)-N(GL_Paste!$G1461))</f>
        <v/>
      </c>
      <c r="B1464" s="43">
        <f>IF(GL_Paste!$B1461="","",DATE(YEAR(GL_Paste!$E1461),MONTH(GL_Paste!$E1461),1))</f>
        <v/>
      </c>
      <c r="C1464">
        <f>IF(GL_Paste!$B1461="","",IF(TRIM(GL_Paste!$M1461)&lt;&gt;"",TRIM(GL_Paste!$M1461),IFERROR(MID(GL_Paste!$I1461,FIND("[",GL_Paste!$I1461)+1,FIND("]",GL_Paste!$I1461)-FIND("[",GL_Paste!$I1461)-1),"")))</f>
        <v/>
      </c>
      <c r="D1464">
        <f>IF(GL_Paste!$B1461="","",IFERROR(INDEX(DeptName,MATCH($C1464,DeptTag,0)),"UNALLOCATED"))</f>
        <v/>
      </c>
      <c r="E1464">
        <f>IF(GL_Paste!$B1461="","",IFERROR(INDEX(AcctCat,MATCH(GL_Paste!$B1461&amp;"",AcctCode,0)),"UNKNOWN"))</f>
        <v/>
      </c>
      <c r="F1464">
        <f>IF(GL_Paste!$B1461="","",IFERROR(INDEX(AcctSub,MATCH(GL_Paste!$B1461&amp;"",AcctCode,0)),"UNKNOWN"))</f>
        <v/>
      </c>
    </row>
    <row r="1465">
      <c r="A1465" s="40">
        <f>IF(GL_Paste!$B1462="","",N(GL_Paste!$H1462)-N(GL_Paste!$G1462))</f>
        <v/>
      </c>
      <c r="B1465" s="43">
        <f>IF(GL_Paste!$B1462="","",DATE(YEAR(GL_Paste!$E1462),MONTH(GL_Paste!$E1462),1))</f>
        <v/>
      </c>
      <c r="C1465">
        <f>IF(GL_Paste!$B1462="","",IF(TRIM(GL_Paste!$M1462)&lt;&gt;"",TRIM(GL_Paste!$M1462),IFERROR(MID(GL_Paste!$I1462,FIND("[",GL_Paste!$I1462)+1,FIND("]",GL_Paste!$I1462)-FIND("[",GL_Paste!$I1462)-1),"")))</f>
        <v/>
      </c>
      <c r="D1465">
        <f>IF(GL_Paste!$B1462="","",IFERROR(INDEX(DeptName,MATCH($C1465,DeptTag,0)),"UNALLOCATED"))</f>
        <v/>
      </c>
      <c r="E1465">
        <f>IF(GL_Paste!$B1462="","",IFERROR(INDEX(AcctCat,MATCH(GL_Paste!$B1462&amp;"",AcctCode,0)),"UNKNOWN"))</f>
        <v/>
      </c>
      <c r="F1465">
        <f>IF(GL_Paste!$B1462="","",IFERROR(INDEX(AcctSub,MATCH(GL_Paste!$B1462&amp;"",AcctCode,0)),"UNKNOWN"))</f>
        <v/>
      </c>
    </row>
    <row r="1466">
      <c r="A1466" s="40">
        <f>IF(GL_Paste!$B1463="","",N(GL_Paste!$H1463)-N(GL_Paste!$G1463))</f>
        <v/>
      </c>
      <c r="B1466" s="43">
        <f>IF(GL_Paste!$B1463="","",DATE(YEAR(GL_Paste!$E1463),MONTH(GL_Paste!$E1463),1))</f>
        <v/>
      </c>
      <c r="C1466">
        <f>IF(GL_Paste!$B1463="","",IF(TRIM(GL_Paste!$M1463)&lt;&gt;"",TRIM(GL_Paste!$M1463),IFERROR(MID(GL_Paste!$I1463,FIND("[",GL_Paste!$I1463)+1,FIND("]",GL_Paste!$I1463)-FIND("[",GL_Paste!$I1463)-1),"")))</f>
        <v/>
      </c>
      <c r="D1466">
        <f>IF(GL_Paste!$B1463="","",IFERROR(INDEX(DeptName,MATCH($C1466,DeptTag,0)),"UNALLOCATED"))</f>
        <v/>
      </c>
      <c r="E1466">
        <f>IF(GL_Paste!$B1463="","",IFERROR(INDEX(AcctCat,MATCH(GL_Paste!$B1463&amp;"",AcctCode,0)),"UNKNOWN"))</f>
        <v/>
      </c>
      <c r="F1466">
        <f>IF(GL_Paste!$B1463="","",IFERROR(INDEX(AcctSub,MATCH(GL_Paste!$B1463&amp;"",AcctCode,0)),"UNKNOWN"))</f>
        <v/>
      </c>
    </row>
    <row r="1467">
      <c r="A1467" s="40">
        <f>IF(GL_Paste!$B1464="","",N(GL_Paste!$H1464)-N(GL_Paste!$G1464))</f>
        <v/>
      </c>
      <c r="B1467" s="43">
        <f>IF(GL_Paste!$B1464="","",DATE(YEAR(GL_Paste!$E1464),MONTH(GL_Paste!$E1464),1))</f>
        <v/>
      </c>
      <c r="C1467">
        <f>IF(GL_Paste!$B1464="","",IF(TRIM(GL_Paste!$M1464)&lt;&gt;"",TRIM(GL_Paste!$M1464),IFERROR(MID(GL_Paste!$I1464,FIND("[",GL_Paste!$I1464)+1,FIND("]",GL_Paste!$I1464)-FIND("[",GL_Paste!$I1464)-1),"")))</f>
        <v/>
      </c>
      <c r="D1467">
        <f>IF(GL_Paste!$B1464="","",IFERROR(INDEX(DeptName,MATCH($C1467,DeptTag,0)),"UNALLOCATED"))</f>
        <v/>
      </c>
      <c r="E1467">
        <f>IF(GL_Paste!$B1464="","",IFERROR(INDEX(AcctCat,MATCH(GL_Paste!$B1464&amp;"",AcctCode,0)),"UNKNOWN"))</f>
        <v/>
      </c>
      <c r="F1467">
        <f>IF(GL_Paste!$B1464="","",IFERROR(INDEX(AcctSub,MATCH(GL_Paste!$B1464&amp;"",AcctCode,0)),"UNKNOWN"))</f>
        <v/>
      </c>
    </row>
    <row r="1468">
      <c r="A1468" s="40">
        <f>IF(GL_Paste!$B1465="","",N(GL_Paste!$H1465)-N(GL_Paste!$G1465))</f>
        <v/>
      </c>
      <c r="B1468" s="43">
        <f>IF(GL_Paste!$B1465="","",DATE(YEAR(GL_Paste!$E1465),MONTH(GL_Paste!$E1465),1))</f>
        <v/>
      </c>
      <c r="C1468">
        <f>IF(GL_Paste!$B1465="","",IF(TRIM(GL_Paste!$M1465)&lt;&gt;"",TRIM(GL_Paste!$M1465),IFERROR(MID(GL_Paste!$I1465,FIND("[",GL_Paste!$I1465)+1,FIND("]",GL_Paste!$I1465)-FIND("[",GL_Paste!$I1465)-1),"")))</f>
        <v/>
      </c>
      <c r="D1468">
        <f>IF(GL_Paste!$B1465="","",IFERROR(INDEX(DeptName,MATCH($C1468,DeptTag,0)),"UNALLOCATED"))</f>
        <v/>
      </c>
      <c r="E1468">
        <f>IF(GL_Paste!$B1465="","",IFERROR(INDEX(AcctCat,MATCH(GL_Paste!$B1465&amp;"",AcctCode,0)),"UNKNOWN"))</f>
        <v/>
      </c>
      <c r="F1468">
        <f>IF(GL_Paste!$B1465="","",IFERROR(INDEX(AcctSub,MATCH(GL_Paste!$B1465&amp;"",AcctCode,0)),"UNKNOWN"))</f>
        <v/>
      </c>
    </row>
    <row r="1469">
      <c r="A1469" s="40">
        <f>IF(GL_Paste!$B1466="","",N(GL_Paste!$H1466)-N(GL_Paste!$G1466))</f>
        <v/>
      </c>
      <c r="B1469" s="43">
        <f>IF(GL_Paste!$B1466="","",DATE(YEAR(GL_Paste!$E1466),MONTH(GL_Paste!$E1466),1))</f>
        <v/>
      </c>
      <c r="C1469">
        <f>IF(GL_Paste!$B1466="","",IF(TRIM(GL_Paste!$M1466)&lt;&gt;"",TRIM(GL_Paste!$M1466),IFERROR(MID(GL_Paste!$I1466,FIND("[",GL_Paste!$I1466)+1,FIND("]",GL_Paste!$I1466)-FIND("[",GL_Paste!$I1466)-1),"")))</f>
        <v/>
      </c>
      <c r="D1469">
        <f>IF(GL_Paste!$B1466="","",IFERROR(INDEX(DeptName,MATCH($C1469,DeptTag,0)),"UNALLOCATED"))</f>
        <v/>
      </c>
      <c r="E1469">
        <f>IF(GL_Paste!$B1466="","",IFERROR(INDEX(AcctCat,MATCH(GL_Paste!$B1466&amp;"",AcctCode,0)),"UNKNOWN"))</f>
        <v/>
      </c>
      <c r="F1469">
        <f>IF(GL_Paste!$B1466="","",IFERROR(INDEX(AcctSub,MATCH(GL_Paste!$B1466&amp;"",AcctCode,0)),"UNKNOWN"))</f>
        <v/>
      </c>
    </row>
    <row r="1470">
      <c r="A1470" s="40">
        <f>IF(GL_Paste!$B1467="","",N(GL_Paste!$H1467)-N(GL_Paste!$G1467))</f>
        <v/>
      </c>
      <c r="B1470" s="43">
        <f>IF(GL_Paste!$B1467="","",DATE(YEAR(GL_Paste!$E1467),MONTH(GL_Paste!$E1467),1))</f>
        <v/>
      </c>
      <c r="C1470">
        <f>IF(GL_Paste!$B1467="","",IF(TRIM(GL_Paste!$M1467)&lt;&gt;"",TRIM(GL_Paste!$M1467),IFERROR(MID(GL_Paste!$I1467,FIND("[",GL_Paste!$I1467)+1,FIND("]",GL_Paste!$I1467)-FIND("[",GL_Paste!$I1467)-1),"")))</f>
        <v/>
      </c>
      <c r="D1470">
        <f>IF(GL_Paste!$B1467="","",IFERROR(INDEX(DeptName,MATCH($C1470,DeptTag,0)),"UNALLOCATED"))</f>
        <v/>
      </c>
      <c r="E1470">
        <f>IF(GL_Paste!$B1467="","",IFERROR(INDEX(AcctCat,MATCH(GL_Paste!$B1467&amp;"",AcctCode,0)),"UNKNOWN"))</f>
        <v/>
      </c>
      <c r="F1470">
        <f>IF(GL_Paste!$B1467="","",IFERROR(INDEX(AcctSub,MATCH(GL_Paste!$B1467&amp;"",AcctCode,0)),"UNKNOWN"))</f>
        <v/>
      </c>
    </row>
    <row r="1471">
      <c r="A1471" s="40">
        <f>IF(GL_Paste!$B1468="","",N(GL_Paste!$H1468)-N(GL_Paste!$G1468))</f>
        <v/>
      </c>
      <c r="B1471" s="43">
        <f>IF(GL_Paste!$B1468="","",DATE(YEAR(GL_Paste!$E1468),MONTH(GL_Paste!$E1468),1))</f>
        <v/>
      </c>
      <c r="C1471">
        <f>IF(GL_Paste!$B1468="","",IF(TRIM(GL_Paste!$M1468)&lt;&gt;"",TRIM(GL_Paste!$M1468),IFERROR(MID(GL_Paste!$I1468,FIND("[",GL_Paste!$I1468)+1,FIND("]",GL_Paste!$I1468)-FIND("[",GL_Paste!$I1468)-1),"")))</f>
        <v/>
      </c>
      <c r="D1471">
        <f>IF(GL_Paste!$B1468="","",IFERROR(INDEX(DeptName,MATCH($C1471,DeptTag,0)),"UNALLOCATED"))</f>
        <v/>
      </c>
      <c r="E1471">
        <f>IF(GL_Paste!$B1468="","",IFERROR(INDEX(AcctCat,MATCH(GL_Paste!$B1468&amp;"",AcctCode,0)),"UNKNOWN"))</f>
        <v/>
      </c>
      <c r="F1471">
        <f>IF(GL_Paste!$B1468="","",IFERROR(INDEX(AcctSub,MATCH(GL_Paste!$B1468&amp;"",AcctCode,0)),"UNKNOWN"))</f>
        <v/>
      </c>
    </row>
    <row r="1472">
      <c r="A1472" s="40">
        <f>IF(GL_Paste!$B1469="","",N(GL_Paste!$H1469)-N(GL_Paste!$G1469))</f>
        <v/>
      </c>
      <c r="B1472" s="43">
        <f>IF(GL_Paste!$B1469="","",DATE(YEAR(GL_Paste!$E1469),MONTH(GL_Paste!$E1469),1))</f>
        <v/>
      </c>
      <c r="C1472">
        <f>IF(GL_Paste!$B1469="","",IF(TRIM(GL_Paste!$M1469)&lt;&gt;"",TRIM(GL_Paste!$M1469),IFERROR(MID(GL_Paste!$I1469,FIND("[",GL_Paste!$I1469)+1,FIND("]",GL_Paste!$I1469)-FIND("[",GL_Paste!$I1469)-1),"")))</f>
        <v/>
      </c>
      <c r="D1472">
        <f>IF(GL_Paste!$B1469="","",IFERROR(INDEX(DeptName,MATCH($C1472,DeptTag,0)),"UNALLOCATED"))</f>
        <v/>
      </c>
      <c r="E1472">
        <f>IF(GL_Paste!$B1469="","",IFERROR(INDEX(AcctCat,MATCH(GL_Paste!$B1469&amp;"",AcctCode,0)),"UNKNOWN"))</f>
        <v/>
      </c>
      <c r="F1472">
        <f>IF(GL_Paste!$B1469="","",IFERROR(INDEX(AcctSub,MATCH(GL_Paste!$B1469&amp;"",AcctCode,0)),"UNKNOWN"))</f>
        <v/>
      </c>
    </row>
    <row r="1473">
      <c r="A1473" s="40">
        <f>IF(GL_Paste!$B1470="","",N(GL_Paste!$H1470)-N(GL_Paste!$G1470))</f>
        <v/>
      </c>
      <c r="B1473" s="43">
        <f>IF(GL_Paste!$B1470="","",DATE(YEAR(GL_Paste!$E1470),MONTH(GL_Paste!$E1470),1))</f>
        <v/>
      </c>
      <c r="C1473">
        <f>IF(GL_Paste!$B1470="","",IF(TRIM(GL_Paste!$M1470)&lt;&gt;"",TRIM(GL_Paste!$M1470),IFERROR(MID(GL_Paste!$I1470,FIND("[",GL_Paste!$I1470)+1,FIND("]",GL_Paste!$I1470)-FIND("[",GL_Paste!$I1470)-1),"")))</f>
        <v/>
      </c>
      <c r="D1473">
        <f>IF(GL_Paste!$B1470="","",IFERROR(INDEX(DeptName,MATCH($C1473,DeptTag,0)),"UNALLOCATED"))</f>
        <v/>
      </c>
      <c r="E1473">
        <f>IF(GL_Paste!$B1470="","",IFERROR(INDEX(AcctCat,MATCH(GL_Paste!$B1470&amp;"",AcctCode,0)),"UNKNOWN"))</f>
        <v/>
      </c>
      <c r="F1473">
        <f>IF(GL_Paste!$B1470="","",IFERROR(INDEX(AcctSub,MATCH(GL_Paste!$B1470&amp;"",AcctCode,0)),"UNKNOWN"))</f>
        <v/>
      </c>
    </row>
    <row r="1474">
      <c r="A1474" s="40">
        <f>IF(GL_Paste!$B1471="","",N(GL_Paste!$H1471)-N(GL_Paste!$G1471))</f>
        <v/>
      </c>
      <c r="B1474" s="43">
        <f>IF(GL_Paste!$B1471="","",DATE(YEAR(GL_Paste!$E1471),MONTH(GL_Paste!$E1471),1))</f>
        <v/>
      </c>
      <c r="C1474">
        <f>IF(GL_Paste!$B1471="","",IF(TRIM(GL_Paste!$M1471)&lt;&gt;"",TRIM(GL_Paste!$M1471),IFERROR(MID(GL_Paste!$I1471,FIND("[",GL_Paste!$I1471)+1,FIND("]",GL_Paste!$I1471)-FIND("[",GL_Paste!$I1471)-1),"")))</f>
        <v/>
      </c>
      <c r="D1474">
        <f>IF(GL_Paste!$B1471="","",IFERROR(INDEX(DeptName,MATCH($C1474,DeptTag,0)),"UNALLOCATED"))</f>
        <v/>
      </c>
      <c r="E1474">
        <f>IF(GL_Paste!$B1471="","",IFERROR(INDEX(AcctCat,MATCH(GL_Paste!$B1471&amp;"",AcctCode,0)),"UNKNOWN"))</f>
        <v/>
      </c>
      <c r="F1474">
        <f>IF(GL_Paste!$B1471="","",IFERROR(INDEX(AcctSub,MATCH(GL_Paste!$B1471&amp;"",AcctCode,0)),"UNKNOWN"))</f>
        <v/>
      </c>
    </row>
    <row r="1475">
      <c r="A1475" s="40">
        <f>IF(GL_Paste!$B1472="","",N(GL_Paste!$H1472)-N(GL_Paste!$G1472))</f>
        <v/>
      </c>
      <c r="B1475" s="43">
        <f>IF(GL_Paste!$B1472="","",DATE(YEAR(GL_Paste!$E1472),MONTH(GL_Paste!$E1472),1))</f>
        <v/>
      </c>
      <c r="C1475">
        <f>IF(GL_Paste!$B1472="","",IF(TRIM(GL_Paste!$M1472)&lt;&gt;"",TRIM(GL_Paste!$M1472),IFERROR(MID(GL_Paste!$I1472,FIND("[",GL_Paste!$I1472)+1,FIND("]",GL_Paste!$I1472)-FIND("[",GL_Paste!$I1472)-1),"")))</f>
        <v/>
      </c>
      <c r="D1475">
        <f>IF(GL_Paste!$B1472="","",IFERROR(INDEX(DeptName,MATCH($C1475,DeptTag,0)),"UNALLOCATED"))</f>
        <v/>
      </c>
      <c r="E1475">
        <f>IF(GL_Paste!$B1472="","",IFERROR(INDEX(AcctCat,MATCH(GL_Paste!$B1472&amp;"",AcctCode,0)),"UNKNOWN"))</f>
        <v/>
      </c>
      <c r="F1475">
        <f>IF(GL_Paste!$B1472="","",IFERROR(INDEX(AcctSub,MATCH(GL_Paste!$B1472&amp;"",AcctCode,0)),"UNKNOWN"))</f>
        <v/>
      </c>
    </row>
    <row r="1476">
      <c r="A1476" s="40">
        <f>IF(GL_Paste!$B1473="","",N(GL_Paste!$H1473)-N(GL_Paste!$G1473))</f>
        <v/>
      </c>
      <c r="B1476" s="43">
        <f>IF(GL_Paste!$B1473="","",DATE(YEAR(GL_Paste!$E1473),MONTH(GL_Paste!$E1473),1))</f>
        <v/>
      </c>
      <c r="C1476">
        <f>IF(GL_Paste!$B1473="","",IF(TRIM(GL_Paste!$M1473)&lt;&gt;"",TRIM(GL_Paste!$M1473),IFERROR(MID(GL_Paste!$I1473,FIND("[",GL_Paste!$I1473)+1,FIND("]",GL_Paste!$I1473)-FIND("[",GL_Paste!$I1473)-1),"")))</f>
        <v/>
      </c>
      <c r="D1476">
        <f>IF(GL_Paste!$B1473="","",IFERROR(INDEX(DeptName,MATCH($C1476,DeptTag,0)),"UNALLOCATED"))</f>
        <v/>
      </c>
      <c r="E1476">
        <f>IF(GL_Paste!$B1473="","",IFERROR(INDEX(AcctCat,MATCH(GL_Paste!$B1473&amp;"",AcctCode,0)),"UNKNOWN"))</f>
        <v/>
      </c>
      <c r="F1476">
        <f>IF(GL_Paste!$B1473="","",IFERROR(INDEX(AcctSub,MATCH(GL_Paste!$B1473&amp;"",AcctCode,0)),"UNKNOWN"))</f>
        <v/>
      </c>
    </row>
    <row r="1477">
      <c r="A1477" s="40">
        <f>IF(GL_Paste!$B1474="","",N(GL_Paste!$H1474)-N(GL_Paste!$G1474))</f>
        <v/>
      </c>
      <c r="B1477" s="43">
        <f>IF(GL_Paste!$B1474="","",DATE(YEAR(GL_Paste!$E1474),MONTH(GL_Paste!$E1474),1))</f>
        <v/>
      </c>
      <c r="C1477">
        <f>IF(GL_Paste!$B1474="","",IF(TRIM(GL_Paste!$M1474)&lt;&gt;"",TRIM(GL_Paste!$M1474),IFERROR(MID(GL_Paste!$I1474,FIND("[",GL_Paste!$I1474)+1,FIND("]",GL_Paste!$I1474)-FIND("[",GL_Paste!$I1474)-1),"")))</f>
        <v/>
      </c>
      <c r="D1477">
        <f>IF(GL_Paste!$B1474="","",IFERROR(INDEX(DeptName,MATCH($C1477,DeptTag,0)),"UNALLOCATED"))</f>
        <v/>
      </c>
      <c r="E1477">
        <f>IF(GL_Paste!$B1474="","",IFERROR(INDEX(AcctCat,MATCH(GL_Paste!$B1474&amp;"",AcctCode,0)),"UNKNOWN"))</f>
        <v/>
      </c>
      <c r="F1477">
        <f>IF(GL_Paste!$B1474="","",IFERROR(INDEX(AcctSub,MATCH(GL_Paste!$B1474&amp;"",AcctCode,0)),"UNKNOWN"))</f>
        <v/>
      </c>
    </row>
    <row r="1478">
      <c r="A1478" s="40">
        <f>IF(GL_Paste!$B1475="","",N(GL_Paste!$H1475)-N(GL_Paste!$G1475))</f>
        <v/>
      </c>
      <c r="B1478" s="43">
        <f>IF(GL_Paste!$B1475="","",DATE(YEAR(GL_Paste!$E1475),MONTH(GL_Paste!$E1475),1))</f>
        <v/>
      </c>
      <c r="C1478">
        <f>IF(GL_Paste!$B1475="","",IF(TRIM(GL_Paste!$M1475)&lt;&gt;"",TRIM(GL_Paste!$M1475),IFERROR(MID(GL_Paste!$I1475,FIND("[",GL_Paste!$I1475)+1,FIND("]",GL_Paste!$I1475)-FIND("[",GL_Paste!$I1475)-1),"")))</f>
        <v/>
      </c>
      <c r="D1478">
        <f>IF(GL_Paste!$B1475="","",IFERROR(INDEX(DeptName,MATCH($C1478,DeptTag,0)),"UNALLOCATED"))</f>
        <v/>
      </c>
      <c r="E1478">
        <f>IF(GL_Paste!$B1475="","",IFERROR(INDEX(AcctCat,MATCH(GL_Paste!$B1475&amp;"",AcctCode,0)),"UNKNOWN"))</f>
        <v/>
      </c>
      <c r="F1478">
        <f>IF(GL_Paste!$B1475="","",IFERROR(INDEX(AcctSub,MATCH(GL_Paste!$B1475&amp;"",AcctCode,0)),"UNKNOWN"))</f>
        <v/>
      </c>
    </row>
    <row r="1479">
      <c r="A1479" s="40">
        <f>IF(GL_Paste!$B1476="","",N(GL_Paste!$H1476)-N(GL_Paste!$G1476))</f>
        <v/>
      </c>
      <c r="B1479" s="43">
        <f>IF(GL_Paste!$B1476="","",DATE(YEAR(GL_Paste!$E1476),MONTH(GL_Paste!$E1476),1))</f>
        <v/>
      </c>
      <c r="C1479">
        <f>IF(GL_Paste!$B1476="","",IF(TRIM(GL_Paste!$M1476)&lt;&gt;"",TRIM(GL_Paste!$M1476),IFERROR(MID(GL_Paste!$I1476,FIND("[",GL_Paste!$I1476)+1,FIND("]",GL_Paste!$I1476)-FIND("[",GL_Paste!$I1476)-1),"")))</f>
        <v/>
      </c>
      <c r="D1479">
        <f>IF(GL_Paste!$B1476="","",IFERROR(INDEX(DeptName,MATCH($C1479,DeptTag,0)),"UNALLOCATED"))</f>
        <v/>
      </c>
      <c r="E1479">
        <f>IF(GL_Paste!$B1476="","",IFERROR(INDEX(AcctCat,MATCH(GL_Paste!$B1476&amp;"",AcctCode,0)),"UNKNOWN"))</f>
        <v/>
      </c>
      <c r="F1479">
        <f>IF(GL_Paste!$B1476="","",IFERROR(INDEX(AcctSub,MATCH(GL_Paste!$B1476&amp;"",AcctCode,0)),"UNKNOWN"))</f>
        <v/>
      </c>
    </row>
    <row r="1480">
      <c r="A1480" s="40">
        <f>IF(GL_Paste!$B1477="","",N(GL_Paste!$H1477)-N(GL_Paste!$G1477))</f>
        <v/>
      </c>
      <c r="B1480" s="43">
        <f>IF(GL_Paste!$B1477="","",DATE(YEAR(GL_Paste!$E1477),MONTH(GL_Paste!$E1477),1))</f>
        <v/>
      </c>
      <c r="C1480">
        <f>IF(GL_Paste!$B1477="","",IF(TRIM(GL_Paste!$M1477)&lt;&gt;"",TRIM(GL_Paste!$M1477),IFERROR(MID(GL_Paste!$I1477,FIND("[",GL_Paste!$I1477)+1,FIND("]",GL_Paste!$I1477)-FIND("[",GL_Paste!$I1477)-1),"")))</f>
        <v/>
      </c>
      <c r="D1480">
        <f>IF(GL_Paste!$B1477="","",IFERROR(INDEX(DeptName,MATCH($C1480,DeptTag,0)),"UNALLOCATED"))</f>
        <v/>
      </c>
      <c r="E1480">
        <f>IF(GL_Paste!$B1477="","",IFERROR(INDEX(AcctCat,MATCH(GL_Paste!$B1477&amp;"",AcctCode,0)),"UNKNOWN"))</f>
        <v/>
      </c>
      <c r="F1480">
        <f>IF(GL_Paste!$B1477="","",IFERROR(INDEX(AcctSub,MATCH(GL_Paste!$B1477&amp;"",AcctCode,0)),"UNKNOWN"))</f>
        <v/>
      </c>
    </row>
    <row r="1481">
      <c r="A1481" s="40">
        <f>IF(GL_Paste!$B1478="","",N(GL_Paste!$H1478)-N(GL_Paste!$G1478))</f>
        <v/>
      </c>
      <c r="B1481" s="43">
        <f>IF(GL_Paste!$B1478="","",DATE(YEAR(GL_Paste!$E1478),MONTH(GL_Paste!$E1478),1))</f>
        <v/>
      </c>
      <c r="C1481">
        <f>IF(GL_Paste!$B1478="","",IF(TRIM(GL_Paste!$M1478)&lt;&gt;"",TRIM(GL_Paste!$M1478),IFERROR(MID(GL_Paste!$I1478,FIND("[",GL_Paste!$I1478)+1,FIND("]",GL_Paste!$I1478)-FIND("[",GL_Paste!$I1478)-1),"")))</f>
        <v/>
      </c>
      <c r="D1481">
        <f>IF(GL_Paste!$B1478="","",IFERROR(INDEX(DeptName,MATCH($C1481,DeptTag,0)),"UNALLOCATED"))</f>
        <v/>
      </c>
      <c r="E1481">
        <f>IF(GL_Paste!$B1478="","",IFERROR(INDEX(AcctCat,MATCH(GL_Paste!$B1478&amp;"",AcctCode,0)),"UNKNOWN"))</f>
        <v/>
      </c>
      <c r="F1481">
        <f>IF(GL_Paste!$B1478="","",IFERROR(INDEX(AcctSub,MATCH(GL_Paste!$B1478&amp;"",AcctCode,0)),"UNKNOWN"))</f>
        <v/>
      </c>
    </row>
    <row r="1482">
      <c r="A1482" s="40">
        <f>IF(GL_Paste!$B1479="","",N(GL_Paste!$H1479)-N(GL_Paste!$G1479))</f>
        <v/>
      </c>
      <c r="B1482" s="43">
        <f>IF(GL_Paste!$B1479="","",DATE(YEAR(GL_Paste!$E1479),MONTH(GL_Paste!$E1479),1))</f>
        <v/>
      </c>
      <c r="C1482">
        <f>IF(GL_Paste!$B1479="","",IF(TRIM(GL_Paste!$M1479)&lt;&gt;"",TRIM(GL_Paste!$M1479),IFERROR(MID(GL_Paste!$I1479,FIND("[",GL_Paste!$I1479)+1,FIND("]",GL_Paste!$I1479)-FIND("[",GL_Paste!$I1479)-1),"")))</f>
        <v/>
      </c>
      <c r="D1482">
        <f>IF(GL_Paste!$B1479="","",IFERROR(INDEX(DeptName,MATCH($C1482,DeptTag,0)),"UNALLOCATED"))</f>
        <v/>
      </c>
      <c r="E1482">
        <f>IF(GL_Paste!$B1479="","",IFERROR(INDEX(AcctCat,MATCH(GL_Paste!$B1479&amp;"",AcctCode,0)),"UNKNOWN"))</f>
        <v/>
      </c>
      <c r="F1482">
        <f>IF(GL_Paste!$B1479="","",IFERROR(INDEX(AcctSub,MATCH(GL_Paste!$B1479&amp;"",AcctCode,0)),"UNKNOWN"))</f>
        <v/>
      </c>
    </row>
    <row r="1483">
      <c r="A1483" s="40">
        <f>IF(GL_Paste!$B1480="","",N(GL_Paste!$H1480)-N(GL_Paste!$G1480))</f>
        <v/>
      </c>
      <c r="B1483" s="43">
        <f>IF(GL_Paste!$B1480="","",DATE(YEAR(GL_Paste!$E1480),MONTH(GL_Paste!$E1480),1))</f>
        <v/>
      </c>
      <c r="C1483">
        <f>IF(GL_Paste!$B1480="","",IF(TRIM(GL_Paste!$M1480)&lt;&gt;"",TRIM(GL_Paste!$M1480),IFERROR(MID(GL_Paste!$I1480,FIND("[",GL_Paste!$I1480)+1,FIND("]",GL_Paste!$I1480)-FIND("[",GL_Paste!$I1480)-1),"")))</f>
        <v/>
      </c>
      <c r="D1483">
        <f>IF(GL_Paste!$B1480="","",IFERROR(INDEX(DeptName,MATCH($C1483,DeptTag,0)),"UNALLOCATED"))</f>
        <v/>
      </c>
      <c r="E1483">
        <f>IF(GL_Paste!$B1480="","",IFERROR(INDEX(AcctCat,MATCH(GL_Paste!$B1480&amp;"",AcctCode,0)),"UNKNOWN"))</f>
        <v/>
      </c>
      <c r="F1483">
        <f>IF(GL_Paste!$B1480="","",IFERROR(INDEX(AcctSub,MATCH(GL_Paste!$B1480&amp;"",AcctCode,0)),"UNKNOWN"))</f>
        <v/>
      </c>
    </row>
    <row r="1484">
      <c r="A1484" s="40">
        <f>IF(GL_Paste!$B1481="","",N(GL_Paste!$H1481)-N(GL_Paste!$G1481))</f>
        <v/>
      </c>
      <c r="B1484" s="43">
        <f>IF(GL_Paste!$B1481="","",DATE(YEAR(GL_Paste!$E1481),MONTH(GL_Paste!$E1481),1))</f>
        <v/>
      </c>
      <c r="C1484">
        <f>IF(GL_Paste!$B1481="","",IF(TRIM(GL_Paste!$M1481)&lt;&gt;"",TRIM(GL_Paste!$M1481),IFERROR(MID(GL_Paste!$I1481,FIND("[",GL_Paste!$I1481)+1,FIND("]",GL_Paste!$I1481)-FIND("[",GL_Paste!$I1481)-1),"")))</f>
        <v/>
      </c>
      <c r="D1484">
        <f>IF(GL_Paste!$B1481="","",IFERROR(INDEX(DeptName,MATCH($C1484,DeptTag,0)),"UNALLOCATED"))</f>
        <v/>
      </c>
      <c r="E1484">
        <f>IF(GL_Paste!$B1481="","",IFERROR(INDEX(AcctCat,MATCH(GL_Paste!$B1481&amp;"",AcctCode,0)),"UNKNOWN"))</f>
        <v/>
      </c>
      <c r="F1484">
        <f>IF(GL_Paste!$B1481="","",IFERROR(INDEX(AcctSub,MATCH(GL_Paste!$B1481&amp;"",AcctCode,0)),"UNKNOWN"))</f>
        <v/>
      </c>
    </row>
    <row r="1485">
      <c r="A1485" s="40">
        <f>IF(GL_Paste!$B1482="","",N(GL_Paste!$H1482)-N(GL_Paste!$G1482))</f>
        <v/>
      </c>
      <c r="B1485" s="43">
        <f>IF(GL_Paste!$B1482="","",DATE(YEAR(GL_Paste!$E1482),MONTH(GL_Paste!$E1482),1))</f>
        <v/>
      </c>
      <c r="C1485">
        <f>IF(GL_Paste!$B1482="","",IF(TRIM(GL_Paste!$M1482)&lt;&gt;"",TRIM(GL_Paste!$M1482),IFERROR(MID(GL_Paste!$I1482,FIND("[",GL_Paste!$I1482)+1,FIND("]",GL_Paste!$I1482)-FIND("[",GL_Paste!$I1482)-1),"")))</f>
        <v/>
      </c>
      <c r="D1485">
        <f>IF(GL_Paste!$B1482="","",IFERROR(INDEX(DeptName,MATCH($C1485,DeptTag,0)),"UNALLOCATED"))</f>
        <v/>
      </c>
      <c r="E1485">
        <f>IF(GL_Paste!$B1482="","",IFERROR(INDEX(AcctCat,MATCH(GL_Paste!$B1482&amp;"",AcctCode,0)),"UNKNOWN"))</f>
        <v/>
      </c>
      <c r="F1485">
        <f>IF(GL_Paste!$B1482="","",IFERROR(INDEX(AcctSub,MATCH(GL_Paste!$B1482&amp;"",AcctCode,0)),"UNKNOWN"))</f>
        <v/>
      </c>
    </row>
    <row r="1486">
      <c r="A1486" s="40">
        <f>IF(GL_Paste!$B1483="","",N(GL_Paste!$H1483)-N(GL_Paste!$G1483))</f>
        <v/>
      </c>
      <c r="B1486" s="43">
        <f>IF(GL_Paste!$B1483="","",DATE(YEAR(GL_Paste!$E1483),MONTH(GL_Paste!$E1483),1))</f>
        <v/>
      </c>
      <c r="C1486">
        <f>IF(GL_Paste!$B1483="","",IF(TRIM(GL_Paste!$M1483)&lt;&gt;"",TRIM(GL_Paste!$M1483),IFERROR(MID(GL_Paste!$I1483,FIND("[",GL_Paste!$I1483)+1,FIND("]",GL_Paste!$I1483)-FIND("[",GL_Paste!$I1483)-1),"")))</f>
        <v/>
      </c>
      <c r="D1486">
        <f>IF(GL_Paste!$B1483="","",IFERROR(INDEX(DeptName,MATCH($C1486,DeptTag,0)),"UNALLOCATED"))</f>
        <v/>
      </c>
      <c r="E1486">
        <f>IF(GL_Paste!$B1483="","",IFERROR(INDEX(AcctCat,MATCH(GL_Paste!$B1483&amp;"",AcctCode,0)),"UNKNOWN"))</f>
        <v/>
      </c>
      <c r="F1486">
        <f>IF(GL_Paste!$B1483="","",IFERROR(INDEX(AcctSub,MATCH(GL_Paste!$B1483&amp;"",AcctCode,0)),"UNKNOWN"))</f>
        <v/>
      </c>
    </row>
    <row r="1487">
      <c r="A1487" s="40">
        <f>IF(GL_Paste!$B1484="","",N(GL_Paste!$H1484)-N(GL_Paste!$G1484))</f>
        <v/>
      </c>
      <c r="B1487" s="43">
        <f>IF(GL_Paste!$B1484="","",DATE(YEAR(GL_Paste!$E1484),MONTH(GL_Paste!$E1484),1))</f>
        <v/>
      </c>
      <c r="C1487">
        <f>IF(GL_Paste!$B1484="","",IF(TRIM(GL_Paste!$M1484)&lt;&gt;"",TRIM(GL_Paste!$M1484),IFERROR(MID(GL_Paste!$I1484,FIND("[",GL_Paste!$I1484)+1,FIND("]",GL_Paste!$I1484)-FIND("[",GL_Paste!$I1484)-1),"")))</f>
        <v/>
      </c>
      <c r="D1487">
        <f>IF(GL_Paste!$B1484="","",IFERROR(INDEX(DeptName,MATCH($C1487,DeptTag,0)),"UNALLOCATED"))</f>
        <v/>
      </c>
      <c r="E1487">
        <f>IF(GL_Paste!$B1484="","",IFERROR(INDEX(AcctCat,MATCH(GL_Paste!$B1484&amp;"",AcctCode,0)),"UNKNOWN"))</f>
        <v/>
      </c>
      <c r="F1487">
        <f>IF(GL_Paste!$B1484="","",IFERROR(INDEX(AcctSub,MATCH(GL_Paste!$B1484&amp;"",AcctCode,0)),"UNKNOWN"))</f>
        <v/>
      </c>
    </row>
    <row r="1488">
      <c r="A1488" s="40">
        <f>IF(GL_Paste!$B1485="","",N(GL_Paste!$H1485)-N(GL_Paste!$G1485))</f>
        <v/>
      </c>
      <c r="B1488" s="43">
        <f>IF(GL_Paste!$B1485="","",DATE(YEAR(GL_Paste!$E1485),MONTH(GL_Paste!$E1485),1))</f>
        <v/>
      </c>
      <c r="C1488">
        <f>IF(GL_Paste!$B1485="","",IF(TRIM(GL_Paste!$M1485)&lt;&gt;"",TRIM(GL_Paste!$M1485),IFERROR(MID(GL_Paste!$I1485,FIND("[",GL_Paste!$I1485)+1,FIND("]",GL_Paste!$I1485)-FIND("[",GL_Paste!$I1485)-1),"")))</f>
        <v/>
      </c>
      <c r="D1488">
        <f>IF(GL_Paste!$B1485="","",IFERROR(INDEX(DeptName,MATCH($C1488,DeptTag,0)),"UNALLOCATED"))</f>
        <v/>
      </c>
      <c r="E1488">
        <f>IF(GL_Paste!$B1485="","",IFERROR(INDEX(AcctCat,MATCH(GL_Paste!$B1485&amp;"",AcctCode,0)),"UNKNOWN"))</f>
        <v/>
      </c>
      <c r="F1488">
        <f>IF(GL_Paste!$B1485="","",IFERROR(INDEX(AcctSub,MATCH(GL_Paste!$B1485&amp;"",AcctCode,0)),"UNKNOWN"))</f>
        <v/>
      </c>
    </row>
    <row r="1489">
      <c r="A1489" s="40">
        <f>IF(GL_Paste!$B1486="","",N(GL_Paste!$H1486)-N(GL_Paste!$G1486))</f>
        <v/>
      </c>
      <c r="B1489" s="43">
        <f>IF(GL_Paste!$B1486="","",DATE(YEAR(GL_Paste!$E1486),MONTH(GL_Paste!$E1486),1))</f>
        <v/>
      </c>
      <c r="C1489">
        <f>IF(GL_Paste!$B1486="","",IF(TRIM(GL_Paste!$M1486)&lt;&gt;"",TRIM(GL_Paste!$M1486),IFERROR(MID(GL_Paste!$I1486,FIND("[",GL_Paste!$I1486)+1,FIND("]",GL_Paste!$I1486)-FIND("[",GL_Paste!$I1486)-1),"")))</f>
        <v/>
      </c>
      <c r="D1489">
        <f>IF(GL_Paste!$B1486="","",IFERROR(INDEX(DeptName,MATCH($C1489,DeptTag,0)),"UNALLOCATED"))</f>
        <v/>
      </c>
      <c r="E1489">
        <f>IF(GL_Paste!$B1486="","",IFERROR(INDEX(AcctCat,MATCH(GL_Paste!$B1486&amp;"",AcctCode,0)),"UNKNOWN"))</f>
        <v/>
      </c>
      <c r="F1489">
        <f>IF(GL_Paste!$B1486="","",IFERROR(INDEX(AcctSub,MATCH(GL_Paste!$B1486&amp;"",AcctCode,0)),"UNKNOWN"))</f>
        <v/>
      </c>
    </row>
    <row r="1490">
      <c r="A1490" s="40">
        <f>IF(GL_Paste!$B1487="","",N(GL_Paste!$H1487)-N(GL_Paste!$G1487))</f>
        <v/>
      </c>
      <c r="B1490" s="43">
        <f>IF(GL_Paste!$B1487="","",DATE(YEAR(GL_Paste!$E1487),MONTH(GL_Paste!$E1487),1))</f>
        <v/>
      </c>
      <c r="C1490">
        <f>IF(GL_Paste!$B1487="","",IF(TRIM(GL_Paste!$M1487)&lt;&gt;"",TRIM(GL_Paste!$M1487),IFERROR(MID(GL_Paste!$I1487,FIND("[",GL_Paste!$I1487)+1,FIND("]",GL_Paste!$I1487)-FIND("[",GL_Paste!$I1487)-1),"")))</f>
        <v/>
      </c>
      <c r="D1490">
        <f>IF(GL_Paste!$B1487="","",IFERROR(INDEX(DeptName,MATCH($C1490,DeptTag,0)),"UNALLOCATED"))</f>
        <v/>
      </c>
      <c r="E1490">
        <f>IF(GL_Paste!$B1487="","",IFERROR(INDEX(AcctCat,MATCH(GL_Paste!$B1487&amp;"",AcctCode,0)),"UNKNOWN"))</f>
        <v/>
      </c>
      <c r="F1490">
        <f>IF(GL_Paste!$B1487="","",IFERROR(INDEX(AcctSub,MATCH(GL_Paste!$B1487&amp;"",AcctCode,0)),"UNKNOWN"))</f>
        <v/>
      </c>
    </row>
    <row r="1491">
      <c r="A1491" s="40">
        <f>IF(GL_Paste!$B1488="","",N(GL_Paste!$H1488)-N(GL_Paste!$G1488))</f>
        <v/>
      </c>
      <c r="B1491" s="43">
        <f>IF(GL_Paste!$B1488="","",DATE(YEAR(GL_Paste!$E1488),MONTH(GL_Paste!$E1488),1))</f>
        <v/>
      </c>
      <c r="C1491">
        <f>IF(GL_Paste!$B1488="","",IF(TRIM(GL_Paste!$M1488)&lt;&gt;"",TRIM(GL_Paste!$M1488),IFERROR(MID(GL_Paste!$I1488,FIND("[",GL_Paste!$I1488)+1,FIND("]",GL_Paste!$I1488)-FIND("[",GL_Paste!$I1488)-1),"")))</f>
        <v/>
      </c>
      <c r="D1491">
        <f>IF(GL_Paste!$B1488="","",IFERROR(INDEX(DeptName,MATCH($C1491,DeptTag,0)),"UNALLOCATED"))</f>
        <v/>
      </c>
      <c r="E1491">
        <f>IF(GL_Paste!$B1488="","",IFERROR(INDEX(AcctCat,MATCH(GL_Paste!$B1488&amp;"",AcctCode,0)),"UNKNOWN"))</f>
        <v/>
      </c>
      <c r="F1491">
        <f>IF(GL_Paste!$B1488="","",IFERROR(INDEX(AcctSub,MATCH(GL_Paste!$B1488&amp;"",AcctCode,0)),"UNKNOWN"))</f>
        <v/>
      </c>
    </row>
    <row r="1492">
      <c r="A1492" s="40">
        <f>IF(GL_Paste!$B1489="","",N(GL_Paste!$H1489)-N(GL_Paste!$G1489))</f>
        <v/>
      </c>
      <c r="B1492" s="43">
        <f>IF(GL_Paste!$B1489="","",DATE(YEAR(GL_Paste!$E1489),MONTH(GL_Paste!$E1489),1))</f>
        <v/>
      </c>
      <c r="C1492">
        <f>IF(GL_Paste!$B1489="","",IF(TRIM(GL_Paste!$M1489)&lt;&gt;"",TRIM(GL_Paste!$M1489),IFERROR(MID(GL_Paste!$I1489,FIND("[",GL_Paste!$I1489)+1,FIND("]",GL_Paste!$I1489)-FIND("[",GL_Paste!$I1489)-1),"")))</f>
        <v/>
      </c>
      <c r="D1492">
        <f>IF(GL_Paste!$B1489="","",IFERROR(INDEX(DeptName,MATCH($C1492,DeptTag,0)),"UNALLOCATED"))</f>
        <v/>
      </c>
      <c r="E1492">
        <f>IF(GL_Paste!$B1489="","",IFERROR(INDEX(AcctCat,MATCH(GL_Paste!$B1489&amp;"",AcctCode,0)),"UNKNOWN"))</f>
        <v/>
      </c>
      <c r="F1492">
        <f>IF(GL_Paste!$B1489="","",IFERROR(INDEX(AcctSub,MATCH(GL_Paste!$B1489&amp;"",AcctCode,0)),"UNKNOWN"))</f>
        <v/>
      </c>
    </row>
    <row r="1493">
      <c r="A1493" s="40">
        <f>IF(GL_Paste!$B1490="","",N(GL_Paste!$H1490)-N(GL_Paste!$G1490))</f>
        <v/>
      </c>
      <c r="B1493" s="43">
        <f>IF(GL_Paste!$B1490="","",DATE(YEAR(GL_Paste!$E1490),MONTH(GL_Paste!$E1490),1))</f>
        <v/>
      </c>
      <c r="C1493">
        <f>IF(GL_Paste!$B1490="","",IF(TRIM(GL_Paste!$M1490)&lt;&gt;"",TRIM(GL_Paste!$M1490),IFERROR(MID(GL_Paste!$I1490,FIND("[",GL_Paste!$I1490)+1,FIND("]",GL_Paste!$I1490)-FIND("[",GL_Paste!$I1490)-1),"")))</f>
        <v/>
      </c>
      <c r="D1493">
        <f>IF(GL_Paste!$B1490="","",IFERROR(INDEX(DeptName,MATCH($C1493,DeptTag,0)),"UNALLOCATED"))</f>
        <v/>
      </c>
      <c r="E1493">
        <f>IF(GL_Paste!$B1490="","",IFERROR(INDEX(AcctCat,MATCH(GL_Paste!$B1490&amp;"",AcctCode,0)),"UNKNOWN"))</f>
        <v/>
      </c>
      <c r="F1493">
        <f>IF(GL_Paste!$B1490="","",IFERROR(INDEX(AcctSub,MATCH(GL_Paste!$B1490&amp;"",AcctCode,0)),"UNKNOWN"))</f>
        <v/>
      </c>
    </row>
    <row r="1494">
      <c r="A1494" s="40">
        <f>IF(GL_Paste!$B1491="","",N(GL_Paste!$H1491)-N(GL_Paste!$G1491))</f>
        <v/>
      </c>
      <c r="B1494" s="43">
        <f>IF(GL_Paste!$B1491="","",DATE(YEAR(GL_Paste!$E1491),MONTH(GL_Paste!$E1491),1))</f>
        <v/>
      </c>
      <c r="C1494">
        <f>IF(GL_Paste!$B1491="","",IF(TRIM(GL_Paste!$M1491)&lt;&gt;"",TRIM(GL_Paste!$M1491),IFERROR(MID(GL_Paste!$I1491,FIND("[",GL_Paste!$I1491)+1,FIND("]",GL_Paste!$I1491)-FIND("[",GL_Paste!$I1491)-1),"")))</f>
        <v/>
      </c>
      <c r="D1494">
        <f>IF(GL_Paste!$B1491="","",IFERROR(INDEX(DeptName,MATCH($C1494,DeptTag,0)),"UNALLOCATED"))</f>
        <v/>
      </c>
      <c r="E1494">
        <f>IF(GL_Paste!$B1491="","",IFERROR(INDEX(AcctCat,MATCH(GL_Paste!$B1491&amp;"",AcctCode,0)),"UNKNOWN"))</f>
        <v/>
      </c>
      <c r="F1494">
        <f>IF(GL_Paste!$B1491="","",IFERROR(INDEX(AcctSub,MATCH(GL_Paste!$B1491&amp;"",AcctCode,0)),"UNKNOWN"))</f>
        <v/>
      </c>
    </row>
    <row r="1495">
      <c r="A1495" s="40">
        <f>IF(GL_Paste!$B1492="","",N(GL_Paste!$H1492)-N(GL_Paste!$G1492))</f>
        <v/>
      </c>
      <c r="B1495" s="43">
        <f>IF(GL_Paste!$B1492="","",DATE(YEAR(GL_Paste!$E1492),MONTH(GL_Paste!$E1492),1))</f>
        <v/>
      </c>
      <c r="C1495">
        <f>IF(GL_Paste!$B1492="","",IF(TRIM(GL_Paste!$M1492)&lt;&gt;"",TRIM(GL_Paste!$M1492),IFERROR(MID(GL_Paste!$I1492,FIND("[",GL_Paste!$I1492)+1,FIND("]",GL_Paste!$I1492)-FIND("[",GL_Paste!$I1492)-1),"")))</f>
        <v/>
      </c>
      <c r="D1495">
        <f>IF(GL_Paste!$B1492="","",IFERROR(INDEX(DeptName,MATCH($C1495,DeptTag,0)),"UNALLOCATED"))</f>
        <v/>
      </c>
      <c r="E1495">
        <f>IF(GL_Paste!$B1492="","",IFERROR(INDEX(AcctCat,MATCH(GL_Paste!$B1492&amp;"",AcctCode,0)),"UNKNOWN"))</f>
        <v/>
      </c>
      <c r="F1495">
        <f>IF(GL_Paste!$B1492="","",IFERROR(INDEX(AcctSub,MATCH(GL_Paste!$B1492&amp;"",AcctCode,0)),"UNKNOWN"))</f>
        <v/>
      </c>
    </row>
    <row r="1496">
      <c r="A1496" s="40">
        <f>IF(GL_Paste!$B1493="","",N(GL_Paste!$H1493)-N(GL_Paste!$G1493))</f>
        <v/>
      </c>
      <c r="B1496" s="43">
        <f>IF(GL_Paste!$B1493="","",DATE(YEAR(GL_Paste!$E1493),MONTH(GL_Paste!$E1493),1))</f>
        <v/>
      </c>
      <c r="C1496">
        <f>IF(GL_Paste!$B1493="","",IF(TRIM(GL_Paste!$M1493)&lt;&gt;"",TRIM(GL_Paste!$M1493),IFERROR(MID(GL_Paste!$I1493,FIND("[",GL_Paste!$I1493)+1,FIND("]",GL_Paste!$I1493)-FIND("[",GL_Paste!$I1493)-1),"")))</f>
        <v/>
      </c>
      <c r="D1496">
        <f>IF(GL_Paste!$B1493="","",IFERROR(INDEX(DeptName,MATCH($C1496,DeptTag,0)),"UNALLOCATED"))</f>
        <v/>
      </c>
      <c r="E1496">
        <f>IF(GL_Paste!$B1493="","",IFERROR(INDEX(AcctCat,MATCH(GL_Paste!$B1493&amp;"",AcctCode,0)),"UNKNOWN"))</f>
        <v/>
      </c>
      <c r="F1496">
        <f>IF(GL_Paste!$B1493="","",IFERROR(INDEX(AcctSub,MATCH(GL_Paste!$B1493&amp;"",AcctCode,0)),"UNKNOWN"))</f>
        <v/>
      </c>
    </row>
    <row r="1497">
      <c r="A1497" s="40">
        <f>IF(GL_Paste!$B1494="","",N(GL_Paste!$H1494)-N(GL_Paste!$G1494))</f>
        <v/>
      </c>
      <c r="B1497" s="43">
        <f>IF(GL_Paste!$B1494="","",DATE(YEAR(GL_Paste!$E1494),MONTH(GL_Paste!$E1494),1))</f>
        <v/>
      </c>
      <c r="C1497">
        <f>IF(GL_Paste!$B1494="","",IF(TRIM(GL_Paste!$M1494)&lt;&gt;"",TRIM(GL_Paste!$M1494),IFERROR(MID(GL_Paste!$I1494,FIND("[",GL_Paste!$I1494)+1,FIND("]",GL_Paste!$I1494)-FIND("[",GL_Paste!$I1494)-1),"")))</f>
        <v/>
      </c>
      <c r="D1497">
        <f>IF(GL_Paste!$B1494="","",IFERROR(INDEX(DeptName,MATCH($C1497,DeptTag,0)),"UNALLOCATED"))</f>
        <v/>
      </c>
      <c r="E1497">
        <f>IF(GL_Paste!$B1494="","",IFERROR(INDEX(AcctCat,MATCH(GL_Paste!$B1494&amp;"",AcctCode,0)),"UNKNOWN"))</f>
        <v/>
      </c>
      <c r="F1497">
        <f>IF(GL_Paste!$B1494="","",IFERROR(INDEX(AcctSub,MATCH(GL_Paste!$B1494&amp;"",AcctCode,0)),"UNKNOWN"))</f>
        <v/>
      </c>
    </row>
    <row r="1498">
      <c r="A1498" s="40">
        <f>IF(GL_Paste!$B1495="","",N(GL_Paste!$H1495)-N(GL_Paste!$G1495))</f>
        <v/>
      </c>
      <c r="B1498" s="43">
        <f>IF(GL_Paste!$B1495="","",DATE(YEAR(GL_Paste!$E1495),MONTH(GL_Paste!$E1495),1))</f>
        <v/>
      </c>
      <c r="C1498">
        <f>IF(GL_Paste!$B1495="","",IF(TRIM(GL_Paste!$M1495)&lt;&gt;"",TRIM(GL_Paste!$M1495),IFERROR(MID(GL_Paste!$I1495,FIND("[",GL_Paste!$I1495)+1,FIND("]",GL_Paste!$I1495)-FIND("[",GL_Paste!$I1495)-1),"")))</f>
        <v/>
      </c>
      <c r="D1498">
        <f>IF(GL_Paste!$B1495="","",IFERROR(INDEX(DeptName,MATCH($C1498,DeptTag,0)),"UNALLOCATED"))</f>
        <v/>
      </c>
      <c r="E1498">
        <f>IF(GL_Paste!$B1495="","",IFERROR(INDEX(AcctCat,MATCH(GL_Paste!$B1495&amp;"",AcctCode,0)),"UNKNOWN"))</f>
        <v/>
      </c>
      <c r="F1498">
        <f>IF(GL_Paste!$B1495="","",IFERROR(INDEX(AcctSub,MATCH(GL_Paste!$B1495&amp;"",AcctCode,0)),"UNKNOWN"))</f>
        <v/>
      </c>
    </row>
    <row r="1499">
      <c r="A1499" s="40">
        <f>IF(GL_Paste!$B1496="","",N(GL_Paste!$H1496)-N(GL_Paste!$G1496))</f>
        <v/>
      </c>
      <c r="B1499" s="43">
        <f>IF(GL_Paste!$B1496="","",DATE(YEAR(GL_Paste!$E1496),MONTH(GL_Paste!$E1496),1))</f>
        <v/>
      </c>
      <c r="C1499">
        <f>IF(GL_Paste!$B1496="","",IF(TRIM(GL_Paste!$M1496)&lt;&gt;"",TRIM(GL_Paste!$M1496),IFERROR(MID(GL_Paste!$I1496,FIND("[",GL_Paste!$I1496)+1,FIND("]",GL_Paste!$I1496)-FIND("[",GL_Paste!$I1496)-1),"")))</f>
        <v/>
      </c>
      <c r="D1499">
        <f>IF(GL_Paste!$B1496="","",IFERROR(INDEX(DeptName,MATCH($C1499,DeptTag,0)),"UNALLOCATED"))</f>
        <v/>
      </c>
      <c r="E1499">
        <f>IF(GL_Paste!$B1496="","",IFERROR(INDEX(AcctCat,MATCH(GL_Paste!$B1496&amp;"",AcctCode,0)),"UNKNOWN"))</f>
        <v/>
      </c>
      <c r="F1499">
        <f>IF(GL_Paste!$B1496="","",IFERROR(INDEX(AcctSub,MATCH(GL_Paste!$B1496&amp;"",AcctCode,0)),"UNKNOWN"))</f>
        <v/>
      </c>
    </row>
    <row r="1500">
      <c r="A1500" s="40">
        <f>IF(GL_Paste!$B1497="","",N(GL_Paste!$H1497)-N(GL_Paste!$G1497))</f>
        <v/>
      </c>
      <c r="B1500" s="43">
        <f>IF(GL_Paste!$B1497="","",DATE(YEAR(GL_Paste!$E1497),MONTH(GL_Paste!$E1497),1))</f>
        <v/>
      </c>
      <c r="C1500">
        <f>IF(GL_Paste!$B1497="","",IF(TRIM(GL_Paste!$M1497)&lt;&gt;"",TRIM(GL_Paste!$M1497),IFERROR(MID(GL_Paste!$I1497,FIND("[",GL_Paste!$I1497)+1,FIND("]",GL_Paste!$I1497)-FIND("[",GL_Paste!$I1497)-1),"")))</f>
        <v/>
      </c>
      <c r="D1500">
        <f>IF(GL_Paste!$B1497="","",IFERROR(INDEX(DeptName,MATCH($C1500,DeptTag,0)),"UNALLOCATED"))</f>
        <v/>
      </c>
      <c r="E1500">
        <f>IF(GL_Paste!$B1497="","",IFERROR(INDEX(AcctCat,MATCH(GL_Paste!$B1497&amp;"",AcctCode,0)),"UNKNOWN"))</f>
        <v/>
      </c>
      <c r="F1500">
        <f>IF(GL_Paste!$B1497="","",IFERROR(INDEX(AcctSub,MATCH(GL_Paste!$B1497&amp;"",AcctCode,0)),"UNKNOWN"))</f>
        <v/>
      </c>
    </row>
    <row r="1501">
      <c r="A1501" s="40">
        <f>IF(GL_Paste!$B1498="","",N(GL_Paste!$H1498)-N(GL_Paste!$G1498))</f>
        <v/>
      </c>
      <c r="B1501" s="43">
        <f>IF(GL_Paste!$B1498="","",DATE(YEAR(GL_Paste!$E1498),MONTH(GL_Paste!$E1498),1))</f>
        <v/>
      </c>
      <c r="C1501">
        <f>IF(GL_Paste!$B1498="","",IF(TRIM(GL_Paste!$M1498)&lt;&gt;"",TRIM(GL_Paste!$M1498),IFERROR(MID(GL_Paste!$I1498,FIND("[",GL_Paste!$I1498)+1,FIND("]",GL_Paste!$I1498)-FIND("[",GL_Paste!$I1498)-1),"")))</f>
        <v/>
      </c>
      <c r="D1501">
        <f>IF(GL_Paste!$B1498="","",IFERROR(INDEX(DeptName,MATCH($C1501,DeptTag,0)),"UNALLOCATED"))</f>
        <v/>
      </c>
      <c r="E1501">
        <f>IF(GL_Paste!$B1498="","",IFERROR(INDEX(AcctCat,MATCH(GL_Paste!$B1498&amp;"",AcctCode,0)),"UNKNOWN"))</f>
        <v/>
      </c>
      <c r="F1501">
        <f>IF(GL_Paste!$B1498="","",IFERROR(INDEX(AcctSub,MATCH(GL_Paste!$B1498&amp;"",AcctCode,0)),"UNKNOWN"))</f>
        <v/>
      </c>
    </row>
    <row r="1502">
      <c r="A1502" s="40">
        <f>IF(GL_Paste!$B1499="","",N(GL_Paste!$H1499)-N(GL_Paste!$G1499))</f>
        <v/>
      </c>
      <c r="B1502" s="43">
        <f>IF(GL_Paste!$B1499="","",DATE(YEAR(GL_Paste!$E1499),MONTH(GL_Paste!$E1499),1))</f>
        <v/>
      </c>
      <c r="C1502">
        <f>IF(GL_Paste!$B1499="","",IF(TRIM(GL_Paste!$M1499)&lt;&gt;"",TRIM(GL_Paste!$M1499),IFERROR(MID(GL_Paste!$I1499,FIND("[",GL_Paste!$I1499)+1,FIND("]",GL_Paste!$I1499)-FIND("[",GL_Paste!$I1499)-1),"")))</f>
        <v/>
      </c>
      <c r="D1502">
        <f>IF(GL_Paste!$B1499="","",IFERROR(INDEX(DeptName,MATCH($C1502,DeptTag,0)),"UNALLOCATED"))</f>
        <v/>
      </c>
      <c r="E1502">
        <f>IF(GL_Paste!$B1499="","",IFERROR(INDEX(AcctCat,MATCH(GL_Paste!$B1499&amp;"",AcctCode,0)),"UNKNOWN"))</f>
        <v/>
      </c>
      <c r="F1502">
        <f>IF(GL_Paste!$B1499="","",IFERROR(INDEX(AcctSub,MATCH(GL_Paste!$B1499&amp;"",AcctCode,0)),"UNKNOWN"))</f>
        <v/>
      </c>
    </row>
    <row r="1503">
      <c r="A1503" s="40">
        <f>IF(GL_Paste!$B1500="","",N(GL_Paste!$H1500)-N(GL_Paste!$G1500))</f>
        <v/>
      </c>
      <c r="B1503" s="43">
        <f>IF(GL_Paste!$B1500="","",DATE(YEAR(GL_Paste!$E1500),MONTH(GL_Paste!$E1500),1))</f>
        <v/>
      </c>
      <c r="C1503">
        <f>IF(GL_Paste!$B1500="","",IF(TRIM(GL_Paste!$M1500)&lt;&gt;"",TRIM(GL_Paste!$M1500),IFERROR(MID(GL_Paste!$I1500,FIND("[",GL_Paste!$I1500)+1,FIND("]",GL_Paste!$I1500)-FIND("[",GL_Paste!$I1500)-1),"")))</f>
        <v/>
      </c>
      <c r="D1503">
        <f>IF(GL_Paste!$B1500="","",IFERROR(INDEX(DeptName,MATCH($C1503,DeptTag,0)),"UNALLOCATED"))</f>
        <v/>
      </c>
      <c r="E1503">
        <f>IF(GL_Paste!$B1500="","",IFERROR(INDEX(AcctCat,MATCH(GL_Paste!$B1500&amp;"",AcctCode,0)),"UNKNOWN"))</f>
        <v/>
      </c>
      <c r="F1503">
        <f>IF(GL_Paste!$B1500="","",IFERROR(INDEX(AcctSub,MATCH(GL_Paste!$B1500&amp;"",AcctCode,0)),"UNKNOWN"))</f>
        <v/>
      </c>
    </row>
    <row r="1504">
      <c r="A1504" s="40">
        <f>IF(GL_Paste!$B1501="","",N(GL_Paste!$H1501)-N(GL_Paste!$G1501))</f>
        <v/>
      </c>
      <c r="B1504" s="43">
        <f>IF(GL_Paste!$B1501="","",DATE(YEAR(GL_Paste!$E1501),MONTH(GL_Paste!$E1501),1))</f>
        <v/>
      </c>
      <c r="C1504">
        <f>IF(GL_Paste!$B1501="","",IF(TRIM(GL_Paste!$M1501)&lt;&gt;"",TRIM(GL_Paste!$M1501),IFERROR(MID(GL_Paste!$I1501,FIND("[",GL_Paste!$I1501)+1,FIND("]",GL_Paste!$I1501)-FIND("[",GL_Paste!$I1501)-1),"")))</f>
        <v/>
      </c>
      <c r="D1504">
        <f>IF(GL_Paste!$B1501="","",IFERROR(INDEX(DeptName,MATCH($C1504,DeptTag,0)),"UNALLOCATED"))</f>
        <v/>
      </c>
      <c r="E1504">
        <f>IF(GL_Paste!$B1501="","",IFERROR(INDEX(AcctCat,MATCH(GL_Paste!$B1501&amp;"",AcctCode,0)),"UNKNOWN"))</f>
        <v/>
      </c>
      <c r="F1504">
        <f>IF(GL_Paste!$B1501="","",IFERROR(INDEX(AcctSub,MATCH(GL_Paste!$B1501&amp;"",AcctCode,0)),"UNKNOWN"))</f>
        <v/>
      </c>
    </row>
    <row r="1505">
      <c r="A1505" s="40">
        <f>IF(GL_Paste!$B1502="","",N(GL_Paste!$H1502)-N(GL_Paste!$G1502))</f>
        <v/>
      </c>
      <c r="B1505" s="43">
        <f>IF(GL_Paste!$B1502="","",DATE(YEAR(GL_Paste!$E1502),MONTH(GL_Paste!$E1502),1))</f>
        <v/>
      </c>
      <c r="C1505">
        <f>IF(GL_Paste!$B1502="","",IF(TRIM(GL_Paste!$M1502)&lt;&gt;"",TRIM(GL_Paste!$M1502),IFERROR(MID(GL_Paste!$I1502,FIND("[",GL_Paste!$I1502)+1,FIND("]",GL_Paste!$I1502)-FIND("[",GL_Paste!$I1502)-1),"")))</f>
        <v/>
      </c>
      <c r="D1505">
        <f>IF(GL_Paste!$B1502="","",IFERROR(INDEX(DeptName,MATCH($C1505,DeptTag,0)),"UNALLOCATED"))</f>
        <v/>
      </c>
      <c r="E1505">
        <f>IF(GL_Paste!$B1502="","",IFERROR(INDEX(AcctCat,MATCH(GL_Paste!$B1502&amp;"",AcctCode,0)),"UNKNOWN"))</f>
        <v/>
      </c>
      <c r="F1505">
        <f>IF(GL_Paste!$B1502="","",IFERROR(INDEX(AcctSub,MATCH(GL_Paste!$B1502&amp;"",AcctCode,0)),"UNKNOWN"))</f>
        <v/>
      </c>
    </row>
    <row r="1506">
      <c r="A1506" s="40">
        <f>IF(GL_Paste!$B1503="","",N(GL_Paste!$H1503)-N(GL_Paste!$G1503))</f>
        <v/>
      </c>
      <c r="B1506" s="43">
        <f>IF(GL_Paste!$B1503="","",DATE(YEAR(GL_Paste!$E1503),MONTH(GL_Paste!$E1503),1))</f>
        <v/>
      </c>
      <c r="C1506">
        <f>IF(GL_Paste!$B1503="","",IF(TRIM(GL_Paste!$M1503)&lt;&gt;"",TRIM(GL_Paste!$M1503),IFERROR(MID(GL_Paste!$I1503,FIND("[",GL_Paste!$I1503)+1,FIND("]",GL_Paste!$I1503)-FIND("[",GL_Paste!$I1503)-1),"")))</f>
        <v/>
      </c>
      <c r="D1506">
        <f>IF(GL_Paste!$B1503="","",IFERROR(INDEX(DeptName,MATCH($C1506,DeptTag,0)),"UNALLOCATED"))</f>
        <v/>
      </c>
      <c r="E1506">
        <f>IF(GL_Paste!$B1503="","",IFERROR(INDEX(AcctCat,MATCH(GL_Paste!$B1503&amp;"",AcctCode,0)),"UNKNOWN"))</f>
        <v/>
      </c>
      <c r="F1506">
        <f>IF(GL_Paste!$B1503="","",IFERROR(INDEX(AcctSub,MATCH(GL_Paste!$B1503&amp;"",AcctCode,0)),"UNKNOWN"))</f>
        <v/>
      </c>
    </row>
    <row r="1507">
      <c r="A1507" s="40">
        <f>IF(GL_Paste!$B1504="","",N(GL_Paste!$H1504)-N(GL_Paste!$G1504))</f>
        <v/>
      </c>
      <c r="B1507" s="43">
        <f>IF(GL_Paste!$B1504="","",DATE(YEAR(GL_Paste!$E1504),MONTH(GL_Paste!$E1504),1))</f>
        <v/>
      </c>
      <c r="C1507">
        <f>IF(GL_Paste!$B1504="","",IF(TRIM(GL_Paste!$M1504)&lt;&gt;"",TRIM(GL_Paste!$M1504),IFERROR(MID(GL_Paste!$I1504,FIND("[",GL_Paste!$I1504)+1,FIND("]",GL_Paste!$I1504)-FIND("[",GL_Paste!$I1504)-1),"")))</f>
        <v/>
      </c>
      <c r="D1507">
        <f>IF(GL_Paste!$B1504="","",IFERROR(INDEX(DeptName,MATCH($C1507,DeptTag,0)),"UNALLOCATED"))</f>
        <v/>
      </c>
      <c r="E1507">
        <f>IF(GL_Paste!$B1504="","",IFERROR(INDEX(AcctCat,MATCH(GL_Paste!$B1504&amp;"",AcctCode,0)),"UNKNOWN"))</f>
        <v/>
      </c>
      <c r="F1507">
        <f>IF(GL_Paste!$B1504="","",IFERROR(INDEX(AcctSub,MATCH(GL_Paste!$B1504&amp;"",AcctCode,0)),"UNKNOWN"))</f>
        <v/>
      </c>
    </row>
    <row r="1508">
      <c r="A1508" s="40">
        <f>IF(GL_Paste!$B1505="","",N(GL_Paste!$H1505)-N(GL_Paste!$G1505))</f>
        <v/>
      </c>
      <c r="B1508" s="43">
        <f>IF(GL_Paste!$B1505="","",DATE(YEAR(GL_Paste!$E1505),MONTH(GL_Paste!$E1505),1))</f>
        <v/>
      </c>
      <c r="C1508">
        <f>IF(GL_Paste!$B1505="","",IF(TRIM(GL_Paste!$M1505)&lt;&gt;"",TRIM(GL_Paste!$M1505),IFERROR(MID(GL_Paste!$I1505,FIND("[",GL_Paste!$I1505)+1,FIND("]",GL_Paste!$I1505)-FIND("[",GL_Paste!$I1505)-1),"")))</f>
        <v/>
      </c>
      <c r="D1508">
        <f>IF(GL_Paste!$B1505="","",IFERROR(INDEX(DeptName,MATCH($C1508,DeptTag,0)),"UNALLOCATED"))</f>
        <v/>
      </c>
      <c r="E1508">
        <f>IF(GL_Paste!$B1505="","",IFERROR(INDEX(AcctCat,MATCH(GL_Paste!$B1505&amp;"",AcctCode,0)),"UNKNOWN"))</f>
        <v/>
      </c>
      <c r="F1508">
        <f>IF(GL_Paste!$B1505="","",IFERROR(INDEX(AcctSub,MATCH(GL_Paste!$B1505&amp;"",AcctCode,0)),"UNKNOWN"))</f>
        <v/>
      </c>
    </row>
    <row r="1509">
      <c r="A1509" s="40">
        <f>IF(GL_Paste!$B1506="","",N(GL_Paste!$H1506)-N(GL_Paste!$G1506))</f>
        <v/>
      </c>
      <c r="B1509" s="43">
        <f>IF(GL_Paste!$B1506="","",DATE(YEAR(GL_Paste!$E1506),MONTH(GL_Paste!$E1506),1))</f>
        <v/>
      </c>
      <c r="C1509">
        <f>IF(GL_Paste!$B1506="","",IF(TRIM(GL_Paste!$M1506)&lt;&gt;"",TRIM(GL_Paste!$M1506),IFERROR(MID(GL_Paste!$I1506,FIND("[",GL_Paste!$I1506)+1,FIND("]",GL_Paste!$I1506)-FIND("[",GL_Paste!$I1506)-1),"")))</f>
        <v/>
      </c>
      <c r="D1509">
        <f>IF(GL_Paste!$B1506="","",IFERROR(INDEX(DeptName,MATCH($C1509,DeptTag,0)),"UNALLOCATED"))</f>
        <v/>
      </c>
      <c r="E1509">
        <f>IF(GL_Paste!$B1506="","",IFERROR(INDEX(AcctCat,MATCH(GL_Paste!$B1506&amp;"",AcctCode,0)),"UNKNOWN"))</f>
        <v/>
      </c>
      <c r="F1509">
        <f>IF(GL_Paste!$B1506="","",IFERROR(INDEX(AcctSub,MATCH(GL_Paste!$B1506&amp;"",AcctCode,0)),"UNKNOWN"))</f>
        <v/>
      </c>
    </row>
    <row r="1510">
      <c r="A1510" s="40">
        <f>IF(GL_Paste!$B1507="","",N(GL_Paste!$H1507)-N(GL_Paste!$G1507))</f>
        <v/>
      </c>
      <c r="B1510" s="43">
        <f>IF(GL_Paste!$B1507="","",DATE(YEAR(GL_Paste!$E1507),MONTH(GL_Paste!$E1507),1))</f>
        <v/>
      </c>
      <c r="C1510">
        <f>IF(GL_Paste!$B1507="","",IF(TRIM(GL_Paste!$M1507)&lt;&gt;"",TRIM(GL_Paste!$M1507),IFERROR(MID(GL_Paste!$I1507,FIND("[",GL_Paste!$I1507)+1,FIND("]",GL_Paste!$I1507)-FIND("[",GL_Paste!$I1507)-1),"")))</f>
        <v/>
      </c>
      <c r="D1510">
        <f>IF(GL_Paste!$B1507="","",IFERROR(INDEX(DeptName,MATCH($C1510,DeptTag,0)),"UNALLOCATED"))</f>
        <v/>
      </c>
      <c r="E1510">
        <f>IF(GL_Paste!$B1507="","",IFERROR(INDEX(AcctCat,MATCH(GL_Paste!$B1507&amp;"",AcctCode,0)),"UNKNOWN"))</f>
        <v/>
      </c>
      <c r="F1510">
        <f>IF(GL_Paste!$B1507="","",IFERROR(INDEX(AcctSub,MATCH(GL_Paste!$B1507&amp;"",AcctCode,0)),"UNKNOWN"))</f>
        <v/>
      </c>
    </row>
    <row r="1511">
      <c r="A1511" s="40">
        <f>IF(GL_Paste!$B1508="","",N(GL_Paste!$H1508)-N(GL_Paste!$G1508))</f>
        <v/>
      </c>
      <c r="B1511" s="43">
        <f>IF(GL_Paste!$B1508="","",DATE(YEAR(GL_Paste!$E1508),MONTH(GL_Paste!$E1508),1))</f>
        <v/>
      </c>
      <c r="C1511">
        <f>IF(GL_Paste!$B1508="","",IF(TRIM(GL_Paste!$M1508)&lt;&gt;"",TRIM(GL_Paste!$M1508),IFERROR(MID(GL_Paste!$I1508,FIND("[",GL_Paste!$I1508)+1,FIND("]",GL_Paste!$I1508)-FIND("[",GL_Paste!$I1508)-1),"")))</f>
        <v/>
      </c>
      <c r="D1511">
        <f>IF(GL_Paste!$B1508="","",IFERROR(INDEX(DeptName,MATCH($C1511,DeptTag,0)),"UNALLOCATED"))</f>
        <v/>
      </c>
      <c r="E1511">
        <f>IF(GL_Paste!$B1508="","",IFERROR(INDEX(AcctCat,MATCH(GL_Paste!$B1508&amp;"",AcctCode,0)),"UNKNOWN"))</f>
        <v/>
      </c>
      <c r="F1511">
        <f>IF(GL_Paste!$B1508="","",IFERROR(INDEX(AcctSub,MATCH(GL_Paste!$B1508&amp;"",AcctCode,0)),"UNKNOWN"))</f>
        <v/>
      </c>
    </row>
    <row r="1512">
      <c r="A1512" s="40">
        <f>IF(GL_Paste!$B1509="","",N(GL_Paste!$H1509)-N(GL_Paste!$G1509))</f>
        <v/>
      </c>
      <c r="B1512" s="43">
        <f>IF(GL_Paste!$B1509="","",DATE(YEAR(GL_Paste!$E1509),MONTH(GL_Paste!$E1509),1))</f>
        <v/>
      </c>
      <c r="C1512">
        <f>IF(GL_Paste!$B1509="","",IF(TRIM(GL_Paste!$M1509)&lt;&gt;"",TRIM(GL_Paste!$M1509),IFERROR(MID(GL_Paste!$I1509,FIND("[",GL_Paste!$I1509)+1,FIND("]",GL_Paste!$I1509)-FIND("[",GL_Paste!$I1509)-1),"")))</f>
        <v/>
      </c>
      <c r="D1512">
        <f>IF(GL_Paste!$B1509="","",IFERROR(INDEX(DeptName,MATCH($C1512,DeptTag,0)),"UNALLOCATED"))</f>
        <v/>
      </c>
      <c r="E1512">
        <f>IF(GL_Paste!$B1509="","",IFERROR(INDEX(AcctCat,MATCH(GL_Paste!$B1509&amp;"",AcctCode,0)),"UNKNOWN"))</f>
        <v/>
      </c>
      <c r="F1512">
        <f>IF(GL_Paste!$B1509="","",IFERROR(INDEX(AcctSub,MATCH(GL_Paste!$B1509&amp;"",AcctCode,0)),"UNKNOWN"))</f>
        <v/>
      </c>
    </row>
    <row r="1513">
      <c r="A1513" s="40">
        <f>IF(GL_Paste!$B1510="","",N(GL_Paste!$H1510)-N(GL_Paste!$G1510))</f>
        <v/>
      </c>
      <c r="B1513" s="43">
        <f>IF(GL_Paste!$B1510="","",DATE(YEAR(GL_Paste!$E1510),MONTH(GL_Paste!$E1510),1))</f>
        <v/>
      </c>
      <c r="C1513">
        <f>IF(GL_Paste!$B1510="","",IF(TRIM(GL_Paste!$M1510)&lt;&gt;"",TRIM(GL_Paste!$M1510),IFERROR(MID(GL_Paste!$I1510,FIND("[",GL_Paste!$I1510)+1,FIND("]",GL_Paste!$I1510)-FIND("[",GL_Paste!$I1510)-1),"")))</f>
        <v/>
      </c>
      <c r="D1513">
        <f>IF(GL_Paste!$B1510="","",IFERROR(INDEX(DeptName,MATCH($C1513,DeptTag,0)),"UNALLOCATED"))</f>
        <v/>
      </c>
      <c r="E1513">
        <f>IF(GL_Paste!$B1510="","",IFERROR(INDEX(AcctCat,MATCH(GL_Paste!$B1510&amp;"",AcctCode,0)),"UNKNOWN"))</f>
        <v/>
      </c>
      <c r="F1513">
        <f>IF(GL_Paste!$B1510="","",IFERROR(INDEX(AcctSub,MATCH(GL_Paste!$B1510&amp;"",AcctCode,0)),"UNKNOWN"))</f>
        <v/>
      </c>
    </row>
    <row r="1514">
      <c r="A1514" s="40">
        <f>IF(GL_Paste!$B1511="","",N(GL_Paste!$H1511)-N(GL_Paste!$G1511))</f>
        <v/>
      </c>
      <c r="B1514" s="43">
        <f>IF(GL_Paste!$B1511="","",DATE(YEAR(GL_Paste!$E1511),MONTH(GL_Paste!$E1511),1))</f>
        <v/>
      </c>
      <c r="C1514">
        <f>IF(GL_Paste!$B1511="","",IF(TRIM(GL_Paste!$M1511)&lt;&gt;"",TRIM(GL_Paste!$M1511),IFERROR(MID(GL_Paste!$I1511,FIND("[",GL_Paste!$I1511)+1,FIND("]",GL_Paste!$I1511)-FIND("[",GL_Paste!$I1511)-1),"")))</f>
        <v/>
      </c>
      <c r="D1514">
        <f>IF(GL_Paste!$B1511="","",IFERROR(INDEX(DeptName,MATCH($C1514,DeptTag,0)),"UNALLOCATED"))</f>
        <v/>
      </c>
      <c r="E1514">
        <f>IF(GL_Paste!$B1511="","",IFERROR(INDEX(AcctCat,MATCH(GL_Paste!$B1511&amp;"",AcctCode,0)),"UNKNOWN"))</f>
        <v/>
      </c>
      <c r="F1514">
        <f>IF(GL_Paste!$B1511="","",IFERROR(INDEX(AcctSub,MATCH(GL_Paste!$B1511&amp;"",AcctCode,0)),"UNKNOWN"))</f>
        <v/>
      </c>
    </row>
    <row r="1515">
      <c r="A1515" s="40">
        <f>IF(GL_Paste!$B1512="","",N(GL_Paste!$H1512)-N(GL_Paste!$G1512))</f>
        <v/>
      </c>
      <c r="B1515" s="43">
        <f>IF(GL_Paste!$B1512="","",DATE(YEAR(GL_Paste!$E1512),MONTH(GL_Paste!$E1512),1))</f>
        <v/>
      </c>
      <c r="C1515">
        <f>IF(GL_Paste!$B1512="","",IF(TRIM(GL_Paste!$M1512)&lt;&gt;"",TRIM(GL_Paste!$M1512),IFERROR(MID(GL_Paste!$I1512,FIND("[",GL_Paste!$I1512)+1,FIND("]",GL_Paste!$I1512)-FIND("[",GL_Paste!$I1512)-1),"")))</f>
        <v/>
      </c>
      <c r="D1515">
        <f>IF(GL_Paste!$B1512="","",IFERROR(INDEX(DeptName,MATCH($C1515,DeptTag,0)),"UNALLOCATED"))</f>
        <v/>
      </c>
      <c r="E1515">
        <f>IF(GL_Paste!$B1512="","",IFERROR(INDEX(AcctCat,MATCH(GL_Paste!$B1512&amp;"",AcctCode,0)),"UNKNOWN"))</f>
        <v/>
      </c>
      <c r="F1515">
        <f>IF(GL_Paste!$B1512="","",IFERROR(INDEX(AcctSub,MATCH(GL_Paste!$B1512&amp;"",AcctCode,0)),"UNKNOWN"))</f>
        <v/>
      </c>
    </row>
    <row r="1516">
      <c r="A1516" s="40">
        <f>IF(GL_Paste!$B1513="","",N(GL_Paste!$H1513)-N(GL_Paste!$G1513))</f>
        <v/>
      </c>
      <c r="B1516" s="43">
        <f>IF(GL_Paste!$B1513="","",DATE(YEAR(GL_Paste!$E1513),MONTH(GL_Paste!$E1513),1))</f>
        <v/>
      </c>
      <c r="C1516">
        <f>IF(GL_Paste!$B1513="","",IF(TRIM(GL_Paste!$M1513)&lt;&gt;"",TRIM(GL_Paste!$M1513),IFERROR(MID(GL_Paste!$I1513,FIND("[",GL_Paste!$I1513)+1,FIND("]",GL_Paste!$I1513)-FIND("[",GL_Paste!$I1513)-1),"")))</f>
        <v/>
      </c>
      <c r="D1516">
        <f>IF(GL_Paste!$B1513="","",IFERROR(INDEX(DeptName,MATCH($C1516,DeptTag,0)),"UNALLOCATED"))</f>
        <v/>
      </c>
      <c r="E1516">
        <f>IF(GL_Paste!$B1513="","",IFERROR(INDEX(AcctCat,MATCH(GL_Paste!$B1513&amp;"",AcctCode,0)),"UNKNOWN"))</f>
        <v/>
      </c>
      <c r="F1516">
        <f>IF(GL_Paste!$B1513="","",IFERROR(INDEX(AcctSub,MATCH(GL_Paste!$B1513&amp;"",AcctCode,0)),"UNKNOWN"))</f>
        <v/>
      </c>
    </row>
    <row r="1517">
      <c r="A1517" s="40">
        <f>IF(GL_Paste!$B1514="","",N(GL_Paste!$H1514)-N(GL_Paste!$G1514))</f>
        <v/>
      </c>
      <c r="B1517" s="43">
        <f>IF(GL_Paste!$B1514="","",DATE(YEAR(GL_Paste!$E1514),MONTH(GL_Paste!$E1514),1))</f>
        <v/>
      </c>
      <c r="C1517">
        <f>IF(GL_Paste!$B1514="","",IF(TRIM(GL_Paste!$M1514)&lt;&gt;"",TRIM(GL_Paste!$M1514),IFERROR(MID(GL_Paste!$I1514,FIND("[",GL_Paste!$I1514)+1,FIND("]",GL_Paste!$I1514)-FIND("[",GL_Paste!$I1514)-1),"")))</f>
        <v/>
      </c>
      <c r="D1517">
        <f>IF(GL_Paste!$B1514="","",IFERROR(INDEX(DeptName,MATCH($C1517,DeptTag,0)),"UNALLOCATED"))</f>
        <v/>
      </c>
      <c r="E1517">
        <f>IF(GL_Paste!$B1514="","",IFERROR(INDEX(AcctCat,MATCH(GL_Paste!$B1514&amp;"",AcctCode,0)),"UNKNOWN"))</f>
        <v/>
      </c>
      <c r="F1517">
        <f>IF(GL_Paste!$B1514="","",IFERROR(INDEX(AcctSub,MATCH(GL_Paste!$B1514&amp;"",AcctCode,0)),"UNKNOWN"))</f>
        <v/>
      </c>
    </row>
    <row r="1518">
      <c r="A1518" s="40">
        <f>IF(GL_Paste!$B1515="","",N(GL_Paste!$H1515)-N(GL_Paste!$G1515))</f>
        <v/>
      </c>
      <c r="B1518" s="43">
        <f>IF(GL_Paste!$B1515="","",DATE(YEAR(GL_Paste!$E1515),MONTH(GL_Paste!$E1515),1))</f>
        <v/>
      </c>
      <c r="C1518">
        <f>IF(GL_Paste!$B1515="","",IF(TRIM(GL_Paste!$M1515)&lt;&gt;"",TRIM(GL_Paste!$M1515),IFERROR(MID(GL_Paste!$I1515,FIND("[",GL_Paste!$I1515)+1,FIND("]",GL_Paste!$I1515)-FIND("[",GL_Paste!$I1515)-1),"")))</f>
        <v/>
      </c>
      <c r="D1518">
        <f>IF(GL_Paste!$B1515="","",IFERROR(INDEX(DeptName,MATCH($C1518,DeptTag,0)),"UNALLOCATED"))</f>
        <v/>
      </c>
      <c r="E1518">
        <f>IF(GL_Paste!$B1515="","",IFERROR(INDEX(AcctCat,MATCH(GL_Paste!$B1515&amp;"",AcctCode,0)),"UNKNOWN"))</f>
        <v/>
      </c>
      <c r="F1518">
        <f>IF(GL_Paste!$B1515="","",IFERROR(INDEX(AcctSub,MATCH(GL_Paste!$B1515&amp;"",AcctCode,0)),"UNKNOWN"))</f>
        <v/>
      </c>
    </row>
    <row r="1519">
      <c r="A1519" s="40">
        <f>IF(GL_Paste!$B1516="","",N(GL_Paste!$H1516)-N(GL_Paste!$G1516))</f>
        <v/>
      </c>
      <c r="B1519" s="43">
        <f>IF(GL_Paste!$B1516="","",DATE(YEAR(GL_Paste!$E1516),MONTH(GL_Paste!$E1516),1))</f>
        <v/>
      </c>
      <c r="C1519">
        <f>IF(GL_Paste!$B1516="","",IF(TRIM(GL_Paste!$M1516)&lt;&gt;"",TRIM(GL_Paste!$M1516),IFERROR(MID(GL_Paste!$I1516,FIND("[",GL_Paste!$I1516)+1,FIND("]",GL_Paste!$I1516)-FIND("[",GL_Paste!$I1516)-1),"")))</f>
        <v/>
      </c>
      <c r="D1519">
        <f>IF(GL_Paste!$B1516="","",IFERROR(INDEX(DeptName,MATCH($C1519,DeptTag,0)),"UNALLOCATED"))</f>
        <v/>
      </c>
      <c r="E1519">
        <f>IF(GL_Paste!$B1516="","",IFERROR(INDEX(AcctCat,MATCH(GL_Paste!$B1516&amp;"",AcctCode,0)),"UNKNOWN"))</f>
        <v/>
      </c>
      <c r="F1519">
        <f>IF(GL_Paste!$B1516="","",IFERROR(INDEX(AcctSub,MATCH(GL_Paste!$B1516&amp;"",AcctCode,0)),"UNKNOWN"))</f>
        <v/>
      </c>
    </row>
    <row r="1520">
      <c r="A1520" s="40">
        <f>IF(GL_Paste!$B1517="","",N(GL_Paste!$H1517)-N(GL_Paste!$G1517))</f>
        <v/>
      </c>
      <c r="B1520" s="43">
        <f>IF(GL_Paste!$B1517="","",DATE(YEAR(GL_Paste!$E1517),MONTH(GL_Paste!$E1517),1))</f>
        <v/>
      </c>
      <c r="C1520">
        <f>IF(GL_Paste!$B1517="","",IF(TRIM(GL_Paste!$M1517)&lt;&gt;"",TRIM(GL_Paste!$M1517),IFERROR(MID(GL_Paste!$I1517,FIND("[",GL_Paste!$I1517)+1,FIND("]",GL_Paste!$I1517)-FIND("[",GL_Paste!$I1517)-1),"")))</f>
        <v/>
      </c>
      <c r="D1520">
        <f>IF(GL_Paste!$B1517="","",IFERROR(INDEX(DeptName,MATCH($C1520,DeptTag,0)),"UNALLOCATED"))</f>
        <v/>
      </c>
      <c r="E1520">
        <f>IF(GL_Paste!$B1517="","",IFERROR(INDEX(AcctCat,MATCH(GL_Paste!$B1517&amp;"",AcctCode,0)),"UNKNOWN"))</f>
        <v/>
      </c>
      <c r="F1520">
        <f>IF(GL_Paste!$B1517="","",IFERROR(INDEX(AcctSub,MATCH(GL_Paste!$B1517&amp;"",AcctCode,0)),"UNKNOWN"))</f>
        <v/>
      </c>
    </row>
    <row r="1521">
      <c r="A1521" s="40">
        <f>IF(GL_Paste!$B1518="","",N(GL_Paste!$H1518)-N(GL_Paste!$G1518))</f>
        <v/>
      </c>
      <c r="B1521" s="43">
        <f>IF(GL_Paste!$B1518="","",DATE(YEAR(GL_Paste!$E1518),MONTH(GL_Paste!$E1518),1))</f>
        <v/>
      </c>
      <c r="C1521">
        <f>IF(GL_Paste!$B1518="","",IF(TRIM(GL_Paste!$M1518)&lt;&gt;"",TRIM(GL_Paste!$M1518),IFERROR(MID(GL_Paste!$I1518,FIND("[",GL_Paste!$I1518)+1,FIND("]",GL_Paste!$I1518)-FIND("[",GL_Paste!$I1518)-1),"")))</f>
        <v/>
      </c>
      <c r="D1521">
        <f>IF(GL_Paste!$B1518="","",IFERROR(INDEX(DeptName,MATCH($C1521,DeptTag,0)),"UNALLOCATED"))</f>
        <v/>
      </c>
      <c r="E1521">
        <f>IF(GL_Paste!$B1518="","",IFERROR(INDEX(AcctCat,MATCH(GL_Paste!$B1518&amp;"",AcctCode,0)),"UNKNOWN"))</f>
        <v/>
      </c>
      <c r="F1521">
        <f>IF(GL_Paste!$B1518="","",IFERROR(INDEX(AcctSub,MATCH(GL_Paste!$B1518&amp;"",AcctCode,0)),"UNKNOWN"))</f>
        <v/>
      </c>
    </row>
    <row r="1522">
      <c r="A1522" s="40">
        <f>IF(GL_Paste!$B1519="","",N(GL_Paste!$H1519)-N(GL_Paste!$G1519))</f>
        <v/>
      </c>
      <c r="B1522" s="43">
        <f>IF(GL_Paste!$B1519="","",DATE(YEAR(GL_Paste!$E1519),MONTH(GL_Paste!$E1519),1))</f>
        <v/>
      </c>
      <c r="C1522">
        <f>IF(GL_Paste!$B1519="","",IF(TRIM(GL_Paste!$M1519)&lt;&gt;"",TRIM(GL_Paste!$M1519),IFERROR(MID(GL_Paste!$I1519,FIND("[",GL_Paste!$I1519)+1,FIND("]",GL_Paste!$I1519)-FIND("[",GL_Paste!$I1519)-1),"")))</f>
        <v/>
      </c>
      <c r="D1522">
        <f>IF(GL_Paste!$B1519="","",IFERROR(INDEX(DeptName,MATCH($C1522,DeptTag,0)),"UNALLOCATED"))</f>
        <v/>
      </c>
      <c r="E1522">
        <f>IF(GL_Paste!$B1519="","",IFERROR(INDEX(AcctCat,MATCH(GL_Paste!$B1519&amp;"",AcctCode,0)),"UNKNOWN"))</f>
        <v/>
      </c>
      <c r="F1522">
        <f>IF(GL_Paste!$B1519="","",IFERROR(INDEX(AcctSub,MATCH(GL_Paste!$B1519&amp;"",AcctCode,0)),"UNKNOWN"))</f>
        <v/>
      </c>
    </row>
    <row r="1523">
      <c r="A1523" s="40">
        <f>IF(GL_Paste!$B1520="","",N(GL_Paste!$H1520)-N(GL_Paste!$G1520))</f>
        <v/>
      </c>
      <c r="B1523" s="43">
        <f>IF(GL_Paste!$B1520="","",DATE(YEAR(GL_Paste!$E1520),MONTH(GL_Paste!$E1520),1))</f>
        <v/>
      </c>
      <c r="C1523">
        <f>IF(GL_Paste!$B1520="","",IF(TRIM(GL_Paste!$M1520)&lt;&gt;"",TRIM(GL_Paste!$M1520),IFERROR(MID(GL_Paste!$I1520,FIND("[",GL_Paste!$I1520)+1,FIND("]",GL_Paste!$I1520)-FIND("[",GL_Paste!$I1520)-1),"")))</f>
        <v/>
      </c>
      <c r="D1523">
        <f>IF(GL_Paste!$B1520="","",IFERROR(INDEX(DeptName,MATCH($C1523,DeptTag,0)),"UNALLOCATED"))</f>
        <v/>
      </c>
      <c r="E1523">
        <f>IF(GL_Paste!$B1520="","",IFERROR(INDEX(AcctCat,MATCH(GL_Paste!$B1520&amp;"",AcctCode,0)),"UNKNOWN"))</f>
        <v/>
      </c>
      <c r="F1523">
        <f>IF(GL_Paste!$B1520="","",IFERROR(INDEX(AcctSub,MATCH(GL_Paste!$B1520&amp;"",AcctCode,0)),"UNKNOWN"))</f>
        <v/>
      </c>
    </row>
    <row r="1524">
      <c r="A1524" s="40">
        <f>IF(GL_Paste!$B1521="","",N(GL_Paste!$H1521)-N(GL_Paste!$G1521))</f>
        <v/>
      </c>
      <c r="B1524" s="43">
        <f>IF(GL_Paste!$B1521="","",DATE(YEAR(GL_Paste!$E1521),MONTH(GL_Paste!$E1521),1))</f>
        <v/>
      </c>
      <c r="C1524">
        <f>IF(GL_Paste!$B1521="","",IF(TRIM(GL_Paste!$M1521)&lt;&gt;"",TRIM(GL_Paste!$M1521),IFERROR(MID(GL_Paste!$I1521,FIND("[",GL_Paste!$I1521)+1,FIND("]",GL_Paste!$I1521)-FIND("[",GL_Paste!$I1521)-1),"")))</f>
        <v/>
      </c>
      <c r="D1524">
        <f>IF(GL_Paste!$B1521="","",IFERROR(INDEX(DeptName,MATCH($C1524,DeptTag,0)),"UNALLOCATED"))</f>
        <v/>
      </c>
      <c r="E1524">
        <f>IF(GL_Paste!$B1521="","",IFERROR(INDEX(AcctCat,MATCH(GL_Paste!$B1521&amp;"",AcctCode,0)),"UNKNOWN"))</f>
        <v/>
      </c>
      <c r="F1524">
        <f>IF(GL_Paste!$B1521="","",IFERROR(INDEX(AcctSub,MATCH(GL_Paste!$B1521&amp;"",AcctCode,0)),"UNKNOWN"))</f>
        <v/>
      </c>
    </row>
    <row r="1525">
      <c r="A1525" s="40">
        <f>IF(GL_Paste!$B1522="","",N(GL_Paste!$H1522)-N(GL_Paste!$G1522))</f>
        <v/>
      </c>
      <c r="B1525" s="43">
        <f>IF(GL_Paste!$B1522="","",DATE(YEAR(GL_Paste!$E1522),MONTH(GL_Paste!$E1522),1))</f>
        <v/>
      </c>
      <c r="C1525">
        <f>IF(GL_Paste!$B1522="","",IF(TRIM(GL_Paste!$M1522)&lt;&gt;"",TRIM(GL_Paste!$M1522),IFERROR(MID(GL_Paste!$I1522,FIND("[",GL_Paste!$I1522)+1,FIND("]",GL_Paste!$I1522)-FIND("[",GL_Paste!$I1522)-1),"")))</f>
        <v/>
      </c>
      <c r="D1525">
        <f>IF(GL_Paste!$B1522="","",IFERROR(INDEX(DeptName,MATCH($C1525,DeptTag,0)),"UNALLOCATED"))</f>
        <v/>
      </c>
      <c r="E1525">
        <f>IF(GL_Paste!$B1522="","",IFERROR(INDEX(AcctCat,MATCH(GL_Paste!$B1522&amp;"",AcctCode,0)),"UNKNOWN"))</f>
        <v/>
      </c>
      <c r="F1525">
        <f>IF(GL_Paste!$B1522="","",IFERROR(INDEX(AcctSub,MATCH(GL_Paste!$B1522&amp;"",AcctCode,0)),"UNKNOWN"))</f>
        <v/>
      </c>
    </row>
    <row r="1526">
      <c r="A1526" s="40">
        <f>IF(GL_Paste!$B1523="","",N(GL_Paste!$H1523)-N(GL_Paste!$G1523))</f>
        <v/>
      </c>
      <c r="B1526" s="43">
        <f>IF(GL_Paste!$B1523="","",DATE(YEAR(GL_Paste!$E1523),MONTH(GL_Paste!$E1523),1))</f>
        <v/>
      </c>
      <c r="C1526">
        <f>IF(GL_Paste!$B1523="","",IF(TRIM(GL_Paste!$M1523)&lt;&gt;"",TRIM(GL_Paste!$M1523),IFERROR(MID(GL_Paste!$I1523,FIND("[",GL_Paste!$I1523)+1,FIND("]",GL_Paste!$I1523)-FIND("[",GL_Paste!$I1523)-1),"")))</f>
        <v/>
      </c>
      <c r="D1526">
        <f>IF(GL_Paste!$B1523="","",IFERROR(INDEX(DeptName,MATCH($C1526,DeptTag,0)),"UNALLOCATED"))</f>
        <v/>
      </c>
      <c r="E1526">
        <f>IF(GL_Paste!$B1523="","",IFERROR(INDEX(AcctCat,MATCH(GL_Paste!$B1523&amp;"",AcctCode,0)),"UNKNOWN"))</f>
        <v/>
      </c>
      <c r="F1526">
        <f>IF(GL_Paste!$B1523="","",IFERROR(INDEX(AcctSub,MATCH(GL_Paste!$B1523&amp;"",AcctCode,0)),"UNKNOWN"))</f>
        <v/>
      </c>
    </row>
    <row r="1527">
      <c r="A1527" s="40">
        <f>IF(GL_Paste!$B1524="","",N(GL_Paste!$H1524)-N(GL_Paste!$G1524))</f>
        <v/>
      </c>
      <c r="B1527" s="43">
        <f>IF(GL_Paste!$B1524="","",DATE(YEAR(GL_Paste!$E1524),MONTH(GL_Paste!$E1524),1))</f>
        <v/>
      </c>
      <c r="C1527">
        <f>IF(GL_Paste!$B1524="","",IF(TRIM(GL_Paste!$M1524)&lt;&gt;"",TRIM(GL_Paste!$M1524),IFERROR(MID(GL_Paste!$I1524,FIND("[",GL_Paste!$I1524)+1,FIND("]",GL_Paste!$I1524)-FIND("[",GL_Paste!$I1524)-1),"")))</f>
        <v/>
      </c>
      <c r="D1527">
        <f>IF(GL_Paste!$B1524="","",IFERROR(INDEX(DeptName,MATCH($C1527,DeptTag,0)),"UNALLOCATED"))</f>
        <v/>
      </c>
      <c r="E1527">
        <f>IF(GL_Paste!$B1524="","",IFERROR(INDEX(AcctCat,MATCH(GL_Paste!$B1524&amp;"",AcctCode,0)),"UNKNOWN"))</f>
        <v/>
      </c>
      <c r="F1527">
        <f>IF(GL_Paste!$B1524="","",IFERROR(INDEX(AcctSub,MATCH(GL_Paste!$B1524&amp;"",AcctCode,0)),"UNKNOWN"))</f>
        <v/>
      </c>
    </row>
    <row r="1528">
      <c r="A1528" s="40">
        <f>IF(GL_Paste!$B1525="","",N(GL_Paste!$H1525)-N(GL_Paste!$G1525))</f>
        <v/>
      </c>
      <c r="B1528" s="43">
        <f>IF(GL_Paste!$B1525="","",DATE(YEAR(GL_Paste!$E1525),MONTH(GL_Paste!$E1525),1))</f>
        <v/>
      </c>
      <c r="C1528">
        <f>IF(GL_Paste!$B1525="","",IF(TRIM(GL_Paste!$M1525)&lt;&gt;"",TRIM(GL_Paste!$M1525),IFERROR(MID(GL_Paste!$I1525,FIND("[",GL_Paste!$I1525)+1,FIND("]",GL_Paste!$I1525)-FIND("[",GL_Paste!$I1525)-1),"")))</f>
        <v/>
      </c>
      <c r="D1528">
        <f>IF(GL_Paste!$B1525="","",IFERROR(INDEX(DeptName,MATCH($C1528,DeptTag,0)),"UNALLOCATED"))</f>
        <v/>
      </c>
      <c r="E1528">
        <f>IF(GL_Paste!$B1525="","",IFERROR(INDEX(AcctCat,MATCH(GL_Paste!$B1525&amp;"",AcctCode,0)),"UNKNOWN"))</f>
        <v/>
      </c>
      <c r="F1528">
        <f>IF(GL_Paste!$B1525="","",IFERROR(INDEX(AcctSub,MATCH(GL_Paste!$B1525&amp;"",AcctCode,0)),"UNKNOWN"))</f>
        <v/>
      </c>
    </row>
    <row r="1529">
      <c r="A1529" s="40">
        <f>IF(GL_Paste!$B1526="","",N(GL_Paste!$H1526)-N(GL_Paste!$G1526))</f>
        <v/>
      </c>
      <c r="B1529" s="43">
        <f>IF(GL_Paste!$B1526="","",DATE(YEAR(GL_Paste!$E1526),MONTH(GL_Paste!$E1526),1))</f>
        <v/>
      </c>
      <c r="C1529">
        <f>IF(GL_Paste!$B1526="","",IF(TRIM(GL_Paste!$M1526)&lt;&gt;"",TRIM(GL_Paste!$M1526),IFERROR(MID(GL_Paste!$I1526,FIND("[",GL_Paste!$I1526)+1,FIND("]",GL_Paste!$I1526)-FIND("[",GL_Paste!$I1526)-1),"")))</f>
        <v/>
      </c>
      <c r="D1529">
        <f>IF(GL_Paste!$B1526="","",IFERROR(INDEX(DeptName,MATCH($C1529,DeptTag,0)),"UNALLOCATED"))</f>
        <v/>
      </c>
      <c r="E1529">
        <f>IF(GL_Paste!$B1526="","",IFERROR(INDEX(AcctCat,MATCH(GL_Paste!$B1526&amp;"",AcctCode,0)),"UNKNOWN"))</f>
        <v/>
      </c>
      <c r="F1529">
        <f>IF(GL_Paste!$B1526="","",IFERROR(INDEX(AcctSub,MATCH(GL_Paste!$B1526&amp;"",AcctCode,0)),"UNKNOWN"))</f>
        <v/>
      </c>
    </row>
    <row r="1530">
      <c r="A1530" s="40">
        <f>IF(GL_Paste!$B1527="","",N(GL_Paste!$H1527)-N(GL_Paste!$G1527))</f>
        <v/>
      </c>
      <c r="B1530" s="43">
        <f>IF(GL_Paste!$B1527="","",DATE(YEAR(GL_Paste!$E1527),MONTH(GL_Paste!$E1527),1))</f>
        <v/>
      </c>
      <c r="C1530">
        <f>IF(GL_Paste!$B1527="","",IF(TRIM(GL_Paste!$M1527)&lt;&gt;"",TRIM(GL_Paste!$M1527),IFERROR(MID(GL_Paste!$I1527,FIND("[",GL_Paste!$I1527)+1,FIND("]",GL_Paste!$I1527)-FIND("[",GL_Paste!$I1527)-1),"")))</f>
        <v/>
      </c>
      <c r="D1530">
        <f>IF(GL_Paste!$B1527="","",IFERROR(INDEX(DeptName,MATCH($C1530,DeptTag,0)),"UNALLOCATED"))</f>
        <v/>
      </c>
      <c r="E1530">
        <f>IF(GL_Paste!$B1527="","",IFERROR(INDEX(AcctCat,MATCH(GL_Paste!$B1527&amp;"",AcctCode,0)),"UNKNOWN"))</f>
        <v/>
      </c>
      <c r="F1530">
        <f>IF(GL_Paste!$B1527="","",IFERROR(INDEX(AcctSub,MATCH(GL_Paste!$B1527&amp;"",AcctCode,0)),"UNKNOWN"))</f>
        <v/>
      </c>
    </row>
    <row r="1531">
      <c r="A1531" s="40">
        <f>IF(GL_Paste!$B1528="","",N(GL_Paste!$H1528)-N(GL_Paste!$G1528))</f>
        <v/>
      </c>
      <c r="B1531" s="43">
        <f>IF(GL_Paste!$B1528="","",DATE(YEAR(GL_Paste!$E1528),MONTH(GL_Paste!$E1528),1))</f>
        <v/>
      </c>
      <c r="C1531">
        <f>IF(GL_Paste!$B1528="","",IF(TRIM(GL_Paste!$M1528)&lt;&gt;"",TRIM(GL_Paste!$M1528),IFERROR(MID(GL_Paste!$I1528,FIND("[",GL_Paste!$I1528)+1,FIND("]",GL_Paste!$I1528)-FIND("[",GL_Paste!$I1528)-1),"")))</f>
        <v/>
      </c>
      <c r="D1531">
        <f>IF(GL_Paste!$B1528="","",IFERROR(INDEX(DeptName,MATCH($C1531,DeptTag,0)),"UNALLOCATED"))</f>
        <v/>
      </c>
      <c r="E1531">
        <f>IF(GL_Paste!$B1528="","",IFERROR(INDEX(AcctCat,MATCH(GL_Paste!$B1528&amp;"",AcctCode,0)),"UNKNOWN"))</f>
        <v/>
      </c>
      <c r="F1531">
        <f>IF(GL_Paste!$B1528="","",IFERROR(INDEX(AcctSub,MATCH(GL_Paste!$B1528&amp;"",AcctCode,0)),"UNKNOWN"))</f>
        <v/>
      </c>
    </row>
    <row r="1532">
      <c r="A1532" s="40">
        <f>IF(GL_Paste!$B1529="","",N(GL_Paste!$H1529)-N(GL_Paste!$G1529))</f>
        <v/>
      </c>
      <c r="B1532" s="43">
        <f>IF(GL_Paste!$B1529="","",DATE(YEAR(GL_Paste!$E1529),MONTH(GL_Paste!$E1529),1))</f>
        <v/>
      </c>
      <c r="C1532">
        <f>IF(GL_Paste!$B1529="","",IF(TRIM(GL_Paste!$M1529)&lt;&gt;"",TRIM(GL_Paste!$M1529),IFERROR(MID(GL_Paste!$I1529,FIND("[",GL_Paste!$I1529)+1,FIND("]",GL_Paste!$I1529)-FIND("[",GL_Paste!$I1529)-1),"")))</f>
        <v/>
      </c>
      <c r="D1532">
        <f>IF(GL_Paste!$B1529="","",IFERROR(INDEX(DeptName,MATCH($C1532,DeptTag,0)),"UNALLOCATED"))</f>
        <v/>
      </c>
      <c r="E1532">
        <f>IF(GL_Paste!$B1529="","",IFERROR(INDEX(AcctCat,MATCH(GL_Paste!$B1529&amp;"",AcctCode,0)),"UNKNOWN"))</f>
        <v/>
      </c>
      <c r="F1532">
        <f>IF(GL_Paste!$B1529="","",IFERROR(INDEX(AcctSub,MATCH(GL_Paste!$B1529&amp;"",AcctCode,0)),"UNKNOWN"))</f>
        <v/>
      </c>
    </row>
    <row r="1533">
      <c r="A1533" s="40">
        <f>IF(GL_Paste!$B1530="","",N(GL_Paste!$H1530)-N(GL_Paste!$G1530))</f>
        <v/>
      </c>
      <c r="B1533" s="43">
        <f>IF(GL_Paste!$B1530="","",DATE(YEAR(GL_Paste!$E1530),MONTH(GL_Paste!$E1530),1))</f>
        <v/>
      </c>
      <c r="C1533">
        <f>IF(GL_Paste!$B1530="","",IF(TRIM(GL_Paste!$M1530)&lt;&gt;"",TRIM(GL_Paste!$M1530),IFERROR(MID(GL_Paste!$I1530,FIND("[",GL_Paste!$I1530)+1,FIND("]",GL_Paste!$I1530)-FIND("[",GL_Paste!$I1530)-1),"")))</f>
        <v/>
      </c>
      <c r="D1533">
        <f>IF(GL_Paste!$B1530="","",IFERROR(INDEX(DeptName,MATCH($C1533,DeptTag,0)),"UNALLOCATED"))</f>
        <v/>
      </c>
      <c r="E1533">
        <f>IF(GL_Paste!$B1530="","",IFERROR(INDEX(AcctCat,MATCH(GL_Paste!$B1530&amp;"",AcctCode,0)),"UNKNOWN"))</f>
        <v/>
      </c>
      <c r="F1533">
        <f>IF(GL_Paste!$B1530="","",IFERROR(INDEX(AcctSub,MATCH(GL_Paste!$B1530&amp;"",AcctCode,0)),"UNKNOWN"))</f>
        <v/>
      </c>
    </row>
    <row r="1534">
      <c r="A1534" s="40">
        <f>IF(GL_Paste!$B1531="","",N(GL_Paste!$H1531)-N(GL_Paste!$G1531))</f>
        <v/>
      </c>
      <c r="B1534" s="43">
        <f>IF(GL_Paste!$B1531="","",DATE(YEAR(GL_Paste!$E1531),MONTH(GL_Paste!$E1531),1))</f>
        <v/>
      </c>
      <c r="C1534">
        <f>IF(GL_Paste!$B1531="","",IF(TRIM(GL_Paste!$M1531)&lt;&gt;"",TRIM(GL_Paste!$M1531),IFERROR(MID(GL_Paste!$I1531,FIND("[",GL_Paste!$I1531)+1,FIND("]",GL_Paste!$I1531)-FIND("[",GL_Paste!$I1531)-1),"")))</f>
        <v/>
      </c>
      <c r="D1534">
        <f>IF(GL_Paste!$B1531="","",IFERROR(INDEX(DeptName,MATCH($C1534,DeptTag,0)),"UNALLOCATED"))</f>
        <v/>
      </c>
      <c r="E1534">
        <f>IF(GL_Paste!$B1531="","",IFERROR(INDEX(AcctCat,MATCH(GL_Paste!$B1531&amp;"",AcctCode,0)),"UNKNOWN"))</f>
        <v/>
      </c>
      <c r="F1534">
        <f>IF(GL_Paste!$B1531="","",IFERROR(INDEX(AcctSub,MATCH(GL_Paste!$B1531&amp;"",AcctCode,0)),"UNKNOWN"))</f>
        <v/>
      </c>
    </row>
    <row r="1535">
      <c r="A1535" s="40">
        <f>IF(GL_Paste!$B1532="","",N(GL_Paste!$H1532)-N(GL_Paste!$G1532))</f>
        <v/>
      </c>
      <c r="B1535" s="43">
        <f>IF(GL_Paste!$B1532="","",DATE(YEAR(GL_Paste!$E1532),MONTH(GL_Paste!$E1532),1))</f>
        <v/>
      </c>
      <c r="C1535">
        <f>IF(GL_Paste!$B1532="","",IF(TRIM(GL_Paste!$M1532)&lt;&gt;"",TRIM(GL_Paste!$M1532),IFERROR(MID(GL_Paste!$I1532,FIND("[",GL_Paste!$I1532)+1,FIND("]",GL_Paste!$I1532)-FIND("[",GL_Paste!$I1532)-1),"")))</f>
        <v/>
      </c>
      <c r="D1535">
        <f>IF(GL_Paste!$B1532="","",IFERROR(INDEX(DeptName,MATCH($C1535,DeptTag,0)),"UNALLOCATED"))</f>
        <v/>
      </c>
      <c r="E1535">
        <f>IF(GL_Paste!$B1532="","",IFERROR(INDEX(AcctCat,MATCH(GL_Paste!$B1532&amp;"",AcctCode,0)),"UNKNOWN"))</f>
        <v/>
      </c>
      <c r="F1535">
        <f>IF(GL_Paste!$B1532="","",IFERROR(INDEX(AcctSub,MATCH(GL_Paste!$B1532&amp;"",AcctCode,0)),"UNKNOWN"))</f>
        <v/>
      </c>
    </row>
    <row r="1536">
      <c r="A1536" s="40">
        <f>IF(GL_Paste!$B1533="","",N(GL_Paste!$H1533)-N(GL_Paste!$G1533))</f>
        <v/>
      </c>
      <c r="B1536" s="43">
        <f>IF(GL_Paste!$B1533="","",DATE(YEAR(GL_Paste!$E1533),MONTH(GL_Paste!$E1533),1))</f>
        <v/>
      </c>
      <c r="C1536">
        <f>IF(GL_Paste!$B1533="","",IF(TRIM(GL_Paste!$M1533)&lt;&gt;"",TRIM(GL_Paste!$M1533),IFERROR(MID(GL_Paste!$I1533,FIND("[",GL_Paste!$I1533)+1,FIND("]",GL_Paste!$I1533)-FIND("[",GL_Paste!$I1533)-1),"")))</f>
        <v/>
      </c>
      <c r="D1536">
        <f>IF(GL_Paste!$B1533="","",IFERROR(INDEX(DeptName,MATCH($C1536,DeptTag,0)),"UNALLOCATED"))</f>
        <v/>
      </c>
      <c r="E1536">
        <f>IF(GL_Paste!$B1533="","",IFERROR(INDEX(AcctCat,MATCH(GL_Paste!$B1533&amp;"",AcctCode,0)),"UNKNOWN"))</f>
        <v/>
      </c>
      <c r="F1536">
        <f>IF(GL_Paste!$B1533="","",IFERROR(INDEX(AcctSub,MATCH(GL_Paste!$B1533&amp;"",AcctCode,0)),"UNKNOWN"))</f>
        <v/>
      </c>
    </row>
    <row r="1537">
      <c r="A1537" s="40">
        <f>IF(GL_Paste!$B1534="","",N(GL_Paste!$H1534)-N(GL_Paste!$G1534))</f>
        <v/>
      </c>
      <c r="B1537" s="43">
        <f>IF(GL_Paste!$B1534="","",DATE(YEAR(GL_Paste!$E1534),MONTH(GL_Paste!$E1534),1))</f>
        <v/>
      </c>
      <c r="C1537">
        <f>IF(GL_Paste!$B1534="","",IF(TRIM(GL_Paste!$M1534)&lt;&gt;"",TRIM(GL_Paste!$M1534),IFERROR(MID(GL_Paste!$I1534,FIND("[",GL_Paste!$I1534)+1,FIND("]",GL_Paste!$I1534)-FIND("[",GL_Paste!$I1534)-1),"")))</f>
        <v/>
      </c>
      <c r="D1537">
        <f>IF(GL_Paste!$B1534="","",IFERROR(INDEX(DeptName,MATCH($C1537,DeptTag,0)),"UNALLOCATED"))</f>
        <v/>
      </c>
      <c r="E1537">
        <f>IF(GL_Paste!$B1534="","",IFERROR(INDEX(AcctCat,MATCH(GL_Paste!$B1534&amp;"",AcctCode,0)),"UNKNOWN"))</f>
        <v/>
      </c>
      <c r="F1537">
        <f>IF(GL_Paste!$B1534="","",IFERROR(INDEX(AcctSub,MATCH(GL_Paste!$B1534&amp;"",AcctCode,0)),"UNKNOWN"))</f>
        <v/>
      </c>
    </row>
    <row r="1538">
      <c r="A1538" s="40">
        <f>IF(GL_Paste!$B1535="","",N(GL_Paste!$H1535)-N(GL_Paste!$G1535))</f>
        <v/>
      </c>
      <c r="B1538" s="43">
        <f>IF(GL_Paste!$B1535="","",DATE(YEAR(GL_Paste!$E1535),MONTH(GL_Paste!$E1535),1))</f>
        <v/>
      </c>
      <c r="C1538">
        <f>IF(GL_Paste!$B1535="","",IF(TRIM(GL_Paste!$M1535)&lt;&gt;"",TRIM(GL_Paste!$M1535),IFERROR(MID(GL_Paste!$I1535,FIND("[",GL_Paste!$I1535)+1,FIND("]",GL_Paste!$I1535)-FIND("[",GL_Paste!$I1535)-1),"")))</f>
        <v/>
      </c>
      <c r="D1538">
        <f>IF(GL_Paste!$B1535="","",IFERROR(INDEX(DeptName,MATCH($C1538,DeptTag,0)),"UNALLOCATED"))</f>
        <v/>
      </c>
      <c r="E1538">
        <f>IF(GL_Paste!$B1535="","",IFERROR(INDEX(AcctCat,MATCH(GL_Paste!$B1535&amp;"",AcctCode,0)),"UNKNOWN"))</f>
        <v/>
      </c>
      <c r="F1538">
        <f>IF(GL_Paste!$B1535="","",IFERROR(INDEX(AcctSub,MATCH(GL_Paste!$B1535&amp;"",AcctCode,0)),"UNKNOWN"))</f>
        <v/>
      </c>
    </row>
    <row r="1539">
      <c r="A1539" s="40">
        <f>IF(GL_Paste!$B1536="","",N(GL_Paste!$H1536)-N(GL_Paste!$G1536))</f>
        <v/>
      </c>
      <c r="B1539" s="43">
        <f>IF(GL_Paste!$B1536="","",DATE(YEAR(GL_Paste!$E1536),MONTH(GL_Paste!$E1536),1))</f>
        <v/>
      </c>
      <c r="C1539">
        <f>IF(GL_Paste!$B1536="","",IF(TRIM(GL_Paste!$M1536)&lt;&gt;"",TRIM(GL_Paste!$M1536),IFERROR(MID(GL_Paste!$I1536,FIND("[",GL_Paste!$I1536)+1,FIND("]",GL_Paste!$I1536)-FIND("[",GL_Paste!$I1536)-1),"")))</f>
        <v/>
      </c>
      <c r="D1539">
        <f>IF(GL_Paste!$B1536="","",IFERROR(INDEX(DeptName,MATCH($C1539,DeptTag,0)),"UNALLOCATED"))</f>
        <v/>
      </c>
      <c r="E1539">
        <f>IF(GL_Paste!$B1536="","",IFERROR(INDEX(AcctCat,MATCH(GL_Paste!$B1536&amp;"",AcctCode,0)),"UNKNOWN"))</f>
        <v/>
      </c>
      <c r="F1539">
        <f>IF(GL_Paste!$B1536="","",IFERROR(INDEX(AcctSub,MATCH(GL_Paste!$B1536&amp;"",AcctCode,0)),"UNKNOWN"))</f>
        <v/>
      </c>
    </row>
    <row r="1540">
      <c r="A1540" s="40">
        <f>IF(GL_Paste!$B1537="","",N(GL_Paste!$H1537)-N(GL_Paste!$G1537))</f>
        <v/>
      </c>
      <c r="B1540" s="43">
        <f>IF(GL_Paste!$B1537="","",DATE(YEAR(GL_Paste!$E1537),MONTH(GL_Paste!$E1537),1))</f>
        <v/>
      </c>
      <c r="C1540">
        <f>IF(GL_Paste!$B1537="","",IF(TRIM(GL_Paste!$M1537)&lt;&gt;"",TRIM(GL_Paste!$M1537),IFERROR(MID(GL_Paste!$I1537,FIND("[",GL_Paste!$I1537)+1,FIND("]",GL_Paste!$I1537)-FIND("[",GL_Paste!$I1537)-1),"")))</f>
        <v/>
      </c>
      <c r="D1540">
        <f>IF(GL_Paste!$B1537="","",IFERROR(INDEX(DeptName,MATCH($C1540,DeptTag,0)),"UNALLOCATED"))</f>
        <v/>
      </c>
      <c r="E1540">
        <f>IF(GL_Paste!$B1537="","",IFERROR(INDEX(AcctCat,MATCH(GL_Paste!$B1537&amp;"",AcctCode,0)),"UNKNOWN"))</f>
        <v/>
      </c>
      <c r="F1540">
        <f>IF(GL_Paste!$B1537="","",IFERROR(INDEX(AcctSub,MATCH(GL_Paste!$B1537&amp;"",AcctCode,0)),"UNKNOWN"))</f>
        <v/>
      </c>
    </row>
    <row r="1541">
      <c r="A1541" s="40">
        <f>IF(GL_Paste!$B1538="","",N(GL_Paste!$H1538)-N(GL_Paste!$G1538))</f>
        <v/>
      </c>
      <c r="B1541" s="43">
        <f>IF(GL_Paste!$B1538="","",DATE(YEAR(GL_Paste!$E1538),MONTH(GL_Paste!$E1538),1))</f>
        <v/>
      </c>
      <c r="C1541">
        <f>IF(GL_Paste!$B1538="","",IF(TRIM(GL_Paste!$M1538)&lt;&gt;"",TRIM(GL_Paste!$M1538),IFERROR(MID(GL_Paste!$I1538,FIND("[",GL_Paste!$I1538)+1,FIND("]",GL_Paste!$I1538)-FIND("[",GL_Paste!$I1538)-1),"")))</f>
        <v/>
      </c>
      <c r="D1541">
        <f>IF(GL_Paste!$B1538="","",IFERROR(INDEX(DeptName,MATCH($C1541,DeptTag,0)),"UNALLOCATED"))</f>
        <v/>
      </c>
      <c r="E1541">
        <f>IF(GL_Paste!$B1538="","",IFERROR(INDEX(AcctCat,MATCH(GL_Paste!$B1538&amp;"",AcctCode,0)),"UNKNOWN"))</f>
        <v/>
      </c>
      <c r="F1541">
        <f>IF(GL_Paste!$B1538="","",IFERROR(INDEX(AcctSub,MATCH(GL_Paste!$B1538&amp;"",AcctCode,0)),"UNKNOWN"))</f>
        <v/>
      </c>
    </row>
    <row r="1542">
      <c r="A1542" s="40">
        <f>IF(GL_Paste!$B1539="","",N(GL_Paste!$H1539)-N(GL_Paste!$G1539))</f>
        <v/>
      </c>
      <c r="B1542" s="43">
        <f>IF(GL_Paste!$B1539="","",DATE(YEAR(GL_Paste!$E1539),MONTH(GL_Paste!$E1539),1))</f>
        <v/>
      </c>
      <c r="C1542">
        <f>IF(GL_Paste!$B1539="","",IF(TRIM(GL_Paste!$M1539)&lt;&gt;"",TRIM(GL_Paste!$M1539),IFERROR(MID(GL_Paste!$I1539,FIND("[",GL_Paste!$I1539)+1,FIND("]",GL_Paste!$I1539)-FIND("[",GL_Paste!$I1539)-1),"")))</f>
        <v/>
      </c>
      <c r="D1542">
        <f>IF(GL_Paste!$B1539="","",IFERROR(INDEX(DeptName,MATCH($C1542,DeptTag,0)),"UNALLOCATED"))</f>
        <v/>
      </c>
      <c r="E1542">
        <f>IF(GL_Paste!$B1539="","",IFERROR(INDEX(AcctCat,MATCH(GL_Paste!$B1539&amp;"",AcctCode,0)),"UNKNOWN"))</f>
        <v/>
      </c>
      <c r="F1542">
        <f>IF(GL_Paste!$B1539="","",IFERROR(INDEX(AcctSub,MATCH(GL_Paste!$B1539&amp;"",AcctCode,0)),"UNKNOWN"))</f>
        <v/>
      </c>
    </row>
    <row r="1543">
      <c r="A1543" s="40">
        <f>IF(GL_Paste!$B1540="","",N(GL_Paste!$H1540)-N(GL_Paste!$G1540))</f>
        <v/>
      </c>
      <c r="B1543" s="43">
        <f>IF(GL_Paste!$B1540="","",DATE(YEAR(GL_Paste!$E1540),MONTH(GL_Paste!$E1540),1))</f>
        <v/>
      </c>
      <c r="C1543">
        <f>IF(GL_Paste!$B1540="","",IF(TRIM(GL_Paste!$M1540)&lt;&gt;"",TRIM(GL_Paste!$M1540),IFERROR(MID(GL_Paste!$I1540,FIND("[",GL_Paste!$I1540)+1,FIND("]",GL_Paste!$I1540)-FIND("[",GL_Paste!$I1540)-1),"")))</f>
        <v/>
      </c>
      <c r="D1543">
        <f>IF(GL_Paste!$B1540="","",IFERROR(INDEX(DeptName,MATCH($C1543,DeptTag,0)),"UNALLOCATED"))</f>
        <v/>
      </c>
      <c r="E1543">
        <f>IF(GL_Paste!$B1540="","",IFERROR(INDEX(AcctCat,MATCH(GL_Paste!$B1540&amp;"",AcctCode,0)),"UNKNOWN"))</f>
        <v/>
      </c>
      <c r="F1543">
        <f>IF(GL_Paste!$B1540="","",IFERROR(INDEX(AcctSub,MATCH(GL_Paste!$B1540&amp;"",AcctCode,0)),"UNKNOWN"))</f>
        <v/>
      </c>
    </row>
    <row r="1544">
      <c r="A1544" s="40">
        <f>IF(GL_Paste!$B1541="","",N(GL_Paste!$H1541)-N(GL_Paste!$G1541))</f>
        <v/>
      </c>
      <c r="B1544" s="43">
        <f>IF(GL_Paste!$B1541="","",DATE(YEAR(GL_Paste!$E1541),MONTH(GL_Paste!$E1541),1))</f>
        <v/>
      </c>
      <c r="C1544">
        <f>IF(GL_Paste!$B1541="","",IF(TRIM(GL_Paste!$M1541)&lt;&gt;"",TRIM(GL_Paste!$M1541),IFERROR(MID(GL_Paste!$I1541,FIND("[",GL_Paste!$I1541)+1,FIND("]",GL_Paste!$I1541)-FIND("[",GL_Paste!$I1541)-1),"")))</f>
        <v/>
      </c>
      <c r="D1544">
        <f>IF(GL_Paste!$B1541="","",IFERROR(INDEX(DeptName,MATCH($C1544,DeptTag,0)),"UNALLOCATED"))</f>
        <v/>
      </c>
      <c r="E1544">
        <f>IF(GL_Paste!$B1541="","",IFERROR(INDEX(AcctCat,MATCH(GL_Paste!$B1541&amp;"",AcctCode,0)),"UNKNOWN"))</f>
        <v/>
      </c>
      <c r="F1544">
        <f>IF(GL_Paste!$B1541="","",IFERROR(INDEX(AcctSub,MATCH(GL_Paste!$B1541&amp;"",AcctCode,0)),"UNKNOWN"))</f>
        <v/>
      </c>
    </row>
    <row r="1545">
      <c r="A1545" s="40">
        <f>IF(GL_Paste!$B1542="","",N(GL_Paste!$H1542)-N(GL_Paste!$G1542))</f>
        <v/>
      </c>
      <c r="B1545" s="43">
        <f>IF(GL_Paste!$B1542="","",DATE(YEAR(GL_Paste!$E1542),MONTH(GL_Paste!$E1542),1))</f>
        <v/>
      </c>
      <c r="C1545">
        <f>IF(GL_Paste!$B1542="","",IF(TRIM(GL_Paste!$M1542)&lt;&gt;"",TRIM(GL_Paste!$M1542),IFERROR(MID(GL_Paste!$I1542,FIND("[",GL_Paste!$I1542)+1,FIND("]",GL_Paste!$I1542)-FIND("[",GL_Paste!$I1542)-1),"")))</f>
        <v/>
      </c>
      <c r="D1545">
        <f>IF(GL_Paste!$B1542="","",IFERROR(INDEX(DeptName,MATCH($C1545,DeptTag,0)),"UNALLOCATED"))</f>
        <v/>
      </c>
      <c r="E1545">
        <f>IF(GL_Paste!$B1542="","",IFERROR(INDEX(AcctCat,MATCH(GL_Paste!$B1542&amp;"",AcctCode,0)),"UNKNOWN"))</f>
        <v/>
      </c>
      <c r="F1545">
        <f>IF(GL_Paste!$B1542="","",IFERROR(INDEX(AcctSub,MATCH(GL_Paste!$B1542&amp;"",AcctCode,0)),"UNKNOWN"))</f>
        <v/>
      </c>
    </row>
    <row r="1546">
      <c r="A1546" s="40">
        <f>IF(GL_Paste!$B1543="","",N(GL_Paste!$H1543)-N(GL_Paste!$G1543))</f>
        <v/>
      </c>
      <c r="B1546" s="43">
        <f>IF(GL_Paste!$B1543="","",DATE(YEAR(GL_Paste!$E1543),MONTH(GL_Paste!$E1543),1))</f>
        <v/>
      </c>
      <c r="C1546">
        <f>IF(GL_Paste!$B1543="","",IF(TRIM(GL_Paste!$M1543)&lt;&gt;"",TRIM(GL_Paste!$M1543),IFERROR(MID(GL_Paste!$I1543,FIND("[",GL_Paste!$I1543)+1,FIND("]",GL_Paste!$I1543)-FIND("[",GL_Paste!$I1543)-1),"")))</f>
        <v/>
      </c>
      <c r="D1546">
        <f>IF(GL_Paste!$B1543="","",IFERROR(INDEX(DeptName,MATCH($C1546,DeptTag,0)),"UNALLOCATED"))</f>
        <v/>
      </c>
      <c r="E1546">
        <f>IF(GL_Paste!$B1543="","",IFERROR(INDEX(AcctCat,MATCH(GL_Paste!$B1543&amp;"",AcctCode,0)),"UNKNOWN"))</f>
        <v/>
      </c>
      <c r="F1546">
        <f>IF(GL_Paste!$B1543="","",IFERROR(INDEX(AcctSub,MATCH(GL_Paste!$B1543&amp;"",AcctCode,0)),"UNKNOWN"))</f>
        <v/>
      </c>
    </row>
    <row r="1547">
      <c r="A1547" s="40">
        <f>IF(GL_Paste!$B1544="","",N(GL_Paste!$H1544)-N(GL_Paste!$G1544))</f>
        <v/>
      </c>
      <c r="B1547" s="43">
        <f>IF(GL_Paste!$B1544="","",DATE(YEAR(GL_Paste!$E1544),MONTH(GL_Paste!$E1544),1))</f>
        <v/>
      </c>
      <c r="C1547">
        <f>IF(GL_Paste!$B1544="","",IF(TRIM(GL_Paste!$M1544)&lt;&gt;"",TRIM(GL_Paste!$M1544),IFERROR(MID(GL_Paste!$I1544,FIND("[",GL_Paste!$I1544)+1,FIND("]",GL_Paste!$I1544)-FIND("[",GL_Paste!$I1544)-1),"")))</f>
        <v/>
      </c>
      <c r="D1547">
        <f>IF(GL_Paste!$B1544="","",IFERROR(INDEX(DeptName,MATCH($C1547,DeptTag,0)),"UNALLOCATED"))</f>
        <v/>
      </c>
      <c r="E1547">
        <f>IF(GL_Paste!$B1544="","",IFERROR(INDEX(AcctCat,MATCH(GL_Paste!$B1544&amp;"",AcctCode,0)),"UNKNOWN"))</f>
        <v/>
      </c>
      <c r="F1547">
        <f>IF(GL_Paste!$B1544="","",IFERROR(INDEX(AcctSub,MATCH(GL_Paste!$B1544&amp;"",AcctCode,0)),"UNKNOWN"))</f>
        <v/>
      </c>
    </row>
    <row r="1548">
      <c r="A1548" s="40">
        <f>IF(GL_Paste!$B1545="","",N(GL_Paste!$H1545)-N(GL_Paste!$G1545))</f>
        <v/>
      </c>
      <c r="B1548" s="43">
        <f>IF(GL_Paste!$B1545="","",DATE(YEAR(GL_Paste!$E1545),MONTH(GL_Paste!$E1545),1))</f>
        <v/>
      </c>
      <c r="C1548">
        <f>IF(GL_Paste!$B1545="","",IF(TRIM(GL_Paste!$M1545)&lt;&gt;"",TRIM(GL_Paste!$M1545),IFERROR(MID(GL_Paste!$I1545,FIND("[",GL_Paste!$I1545)+1,FIND("]",GL_Paste!$I1545)-FIND("[",GL_Paste!$I1545)-1),"")))</f>
        <v/>
      </c>
      <c r="D1548">
        <f>IF(GL_Paste!$B1545="","",IFERROR(INDEX(DeptName,MATCH($C1548,DeptTag,0)),"UNALLOCATED"))</f>
        <v/>
      </c>
      <c r="E1548">
        <f>IF(GL_Paste!$B1545="","",IFERROR(INDEX(AcctCat,MATCH(GL_Paste!$B1545&amp;"",AcctCode,0)),"UNKNOWN"))</f>
        <v/>
      </c>
      <c r="F1548">
        <f>IF(GL_Paste!$B1545="","",IFERROR(INDEX(AcctSub,MATCH(GL_Paste!$B1545&amp;"",AcctCode,0)),"UNKNOWN"))</f>
        <v/>
      </c>
    </row>
    <row r="1549">
      <c r="A1549" s="40">
        <f>IF(GL_Paste!$B1546="","",N(GL_Paste!$H1546)-N(GL_Paste!$G1546))</f>
        <v/>
      </c>
      <c r="B1549" s="43">
        <f>IF(GL_Paste!$B1546="","",DATE(YEAR(GL_Paste!$E1546),MONTH(GL_Paste!$E1546),1))</f>
        <v/>
      </c>
      <c r="C1549">
        <f>IF(GL_Paste!$B1546="","",IF(TRIM(GL_Paste!$M1546)&lt;&gt;"",TRIM(GL_Paste!$M1546),IFERROR(MID(GL_Paste!$I1546,FIND("[",GL_Paste!$I1546)+1,FIND("]",GL_Paste!$I1546)-FIND("[",GL_Paste!$I1546)-1),"")))</f>
        <v/>
      </c>
      <c r="D1549">
        <f>IF(GL_Paste!$B1546="","",IFERROR(INDEX(DeptName,MATCH($C1549,DeptTag,0)),"UNALLOCATED"))</f>
        <v/>
      </c>
      <c r="E1549">
        <f>IF(GL_Paste!$B1546="","",IFERROR(INDEX(AcctCat,MATCH(GL_Paste!$B1546&amp;"",AcctCode,0)),"UNKNOWN"))</f>
        <v/>
      </c>
      <c r="F1549">
        <f>IF(GL_Paste!$B1546="","",IFERROR(INDEX(AcctSub,MATCH(GL_Paste!$B1546&amp;"",AcctCode,0)),"UNKNOWN"))</f>
        <v/>
      </c>
    </row>
    <row r="1550">
      <c r="A1550" s="40">
        <f>IF(GL_Paste!$B1547="","",N(GL_Paste!$H1547)-N(GL_Paste!$G1547))</f>
        <v/>
      </c>
      <c r="B1550" s="43">
        <f>IF(GL_Paste!$B1547="","",DATE(YEAR(GL_Paste!$E1547),MONTH(GL_Paste!$E1547),1))</f>
        <v/>
      </c>
      <c r="C1550">
        <f>IF(GL_Paste!$B1547="","",IF(TRIM(GL_Paste!$M1547)&lt;&gt;"",TRIM(GL_Paste!$M1547),IFERROR(MID(GL_Paste!$I1547,FIND("[",GL_Paste!$I1547)+1,FIND("]",GL_Paste!$I1547)-FIND("[",GL_Paste!$I1547)-1),"")))</f>
        <v/>
      </c>
      <c r="D1550">
        <f>IF(GL_Paste!$B1547="","",IFERROR(INDEX(DeptName,MATCH($C1550,DeptTag,0)),"UNALLOCATED"))</f>
        <v/>
      </c>
      <c r="E1550">
        <f>IF(GL_Paste!$B1547="","",IFERROR(INDEX(AcctCat,MATCH(GL_Paste!$B1547&amp;"",AcctCode,0)),"UNKNOWN"))</f>
        <v/>
      </c>
      <c r="F1550">
        <f>IF(GL_Paste!$B1547="","",IFERROR(INDEX(AcctSub,MATCH(GL_Paste!$B1547&amp;"",AcctCode,0)),"UNKNOWN"))</f>
        <v/>
      </c>
    </row>
    <row r="1551">
      <c r="A1551" s="40">
        <f>IF(GL_Paste!$B1548="","",N(GL_Paste!$H1548)-N(GL_Paste!$G1548))</f>
        <v/>
      </c>
      <c r="B1551" s="43">
        <f>IF(GL_Paste!$B1548="","",DATE(YEAR(GL_Paste!$E1548),MONTH(GL_Paste!$E1548),1))</f>
        <v/>
      </c>
      <c r="C1551">
        <f>IF(GL_Paste!$B1548="","",IF(TRIM(GL_Paste!$M1548)&lt;&gt;"",TRIM(GL_Paste!$M1548),IFERROR(MID(GL_Paste!$I1548,FIND("[",GL_Paste!$I1548)+1,FIND("]",GL_Paste!$I1548)-FIND("[",GL_Paste!$I1548)-1),"")))</f>
        <v/>
      </c>
      <c r="D1551">
        <f>IF(GL_Paste!$B1548="","",IFERROR(INDEX(DeptName,MATCH($C1551,DeptTag,0)),"UNALLOCATED"))</f>
        <v/>
      </c>
      <c r="E1551">
        <f>IF(GL_Paste!$B1548="","",IFERROR(INDEX(AcctCat,MATCH(GL_Paste!$B1548&amp;"",AcctCode,0)),"UNKNOWN"))</f>
        <v/>
      </c>
      <c r="F1551">
        <f>IF(GL_Paste!$B1548="","",IFERROR(INDEX(AcctSub,MATCH(GL_Paste!$B1548&amp;"",AcctCode,0)),"UNKNOWN"))</f>
        <v/>
      </c>
    </row>
    <row r="1552">
      <c r="A1552" s="40">
        <f>IF(GL_Paste!$B1549="","",N(GL_Paste!$H1549)-N(GL_Paste!$G1549))</f>
        <v/>
      </c>
      <c r="B1552" s="43">
        <f>IF(GL_Paste!$B1549="","",DATE(YEAR(GL_Paste!$E1549),MONTH(GL_Paste!$E1549),1))</f>
        <v/>
      </c>
      <c r="C1552">
        <f>IF(GL_Paste!$B1549="","",IF(TRIM(GL_Paste!$M1549)&lt;&gt;"",TRIM(GL_Paste!$M1549),IFERROR(MID(GL_Paste!$I1549,FIND("[",GL_Paste!$I1549)+1,FIND("]",GL_Paste!$I1549)-FIND("[",GL_Paste!$I1549)-1),"")))</f>
        <v/>
      </c>
      <c r="D1552">
        <f>IF(GL_Paste!$B1549="","",IFERROR(INDEX(DeptName,MATCH($C1552,DeptTag,0)),"UNALLOCATED"))</f>
        <v/>
      </c>
      <c r="E1552">
        <f>IF(GL_Paste!$B1549="","",IFERROR(INDEX(AcctCat,MATCH(GL_Paste!$B1549&amp;"",AcctCode,0)),"UNKNOWN"))</f>
        <v/>
      </c>
      <c r="F1552">
        <f>IF(GL_Paste!$B1549="","",IFERROR(INDEX(AcctSub,MATCH(GL_Paste!$B1549&amp;"",AcctCode,0)),"UNKNOWN"))</f>
        <v/>
      </c>
    </row>
    <row r="1553">
      <c r="A1553" s="40">
        <f>IF(GL_Paste!$B1550="","",N(GL_Paste!$H1550)-N(GL_Paste!$G1550))</f>
        <v/>
      </c>
      <c r="B1553" s="43">
        <f>IF(GL_Paste!$B1550="","",DATE(YEAR(GL_Paste!$E1550),MONTH(GL_Paste!$E1550),1))</f>
        <v/>
      </c>
      <c r="C1553">
        <f>IF(GL_Paste!$B1550="","",IF(TRIM(GL_Paste!$M1550)&lt;&gt;"",TRIM(GL_Paste!$M1550),IFERROR(MID(GL_Paste!$I1550,FIND("[",GL_Paste!$I1550)+1,FIND("]",GL_Paste!$I1550)-FIND("[",GL_Paste!$I1550)-1),"")))</f>
        <v/>
      </c>
      <c r="D1553">
        <f>IF(GL_Paste!$B1550="","",IFERROR(INDEX(DeptName,MATCH($C1553,DeptTag,0)),"UNALLOCATED"))</f>
        <v/>
      </c>
      <c r="E1553">
        <f>IF(GL_Paste!$B1550="","",IFERROR(INDEX(AcctCat,MATCH(GL_Paste!$B1550&amp;"",AcctCode,0)),"UNKNOWN"))</f>
        <v/>
      </c>
      <c r="F1553">
        <f>IF(GL_Paste!$B1550="","",IFERROR(INDEX(AcctSub,MATCH(GL_Paste!$B1550&amp;"",AcctCode,0)),"UNKNOWN"))</f>
        <v/>
      </c>
    </row>
    <row r="1554">
      <c r="A1554" s="40">
        <f>IF(GL_Paste!$B1551="","",N(GL_Paste!$H1551)-N(GL_Paste!$G1551))</f>
        <v/>
      </c>
      <c r="B1554" s="43">
        <f>IF(GL_Paste!$B1551="","",DATE(YEAR(GL_Paste!$E1551),MONTH(GL_Paste!$E1551),1))</f>
        <v/>
      </c>
      <c r="C1554">
        <f>IF(GL_Paste!$B1551="","",IF(TRIM(GL_Paste!$M1551)&lt;&gt;"",TRIM(GL_Paste!$M1551),IFERROR(MID(GL_Paste!$I1551,FIND("[",GL_Paste!$I1551)+1,FIND("]",GL_Paste!$I1551)-FIND("[",GL_Paste!$I1551)-1),"")))</f>
        <v/>
      </c>
      <c r="D1554">
        <f>IF(GL_Paste!$B1551="","",IFERROR(INDEX(DeptName,MATCH($C1554,DeptTag,0)),"UNALLOCATED"))</f>
        <v/>
      </c>
      <c r="E1554">
        <f>IF(GL_Paste!$B1551="","",IFERROR(INDEX(AcctCat,MATCH(GL_Paste!$B1551&amp;"",AcctCode,0)),"UNKNOWN"))</f>
        <v/>
      </c>
      <c r="F1554">
        <f>IF(GL_Paste!$B1551="","",IFERROR(INDEX(AcctSub,MATCH(GL_Paste!$B1551&amp;"",AcctCode,0)),"UNKNOWN"))</f>
        <v/>
      </c>
    </row>
    <row r="1555">
      <c r="A1555" s="40">
        <f>IF(GL_Paste!$B1552="","",N(GL_Paste!$H1552)-N(GL_Paste!$G1552))</f>
        <v/>
      </c>
      <c r="B1555" s="43">
        <f>IF(GL_Paste!$B1552="","",DATE(YEAR(GL_Paste!$E1552),MONTH(GL_Paste!$E1552),1))</f>
        <v/>
      </c>
      <c r="C1555">
        <f>IF(GL_Paste!$B1552="","",IF(TRIM(GL_Paste!$M1552)&lt;&gt;"",TRIM(GL_Paste!$M1552),IFERROR(MID(GL_Paste!$I1552,FIND("[",GL_Paste!$I1552)+1,FIND("]",GL_Paste!$I1552)-FIND("[",GL_Paste!$I1552)-1),"")))</f>
        <v/>
      </c>
      <c r="D1555">
        <f>IF(GL_Paste!$B1552="","",IFERROR(INDEX(DeptName,MATCH($C1555,DeptTag,0)),"UNALLOCATED"))</f>
        <v/>
      </c>
      <c r="E1555">
        <f>IF(GL_Paste!$B1552="","",IFERROR(INDEX(AcctCat,MATCH(GL_Paste!$B1552&amp;"",AcctCode,0)),"UNKNOWN"))</f>
        <v/>
      </c>
      <c r="F1555">
        <f>IF(GL_Paste!$B1552="","",IFERROR(INDEX(AcctSub,MATCH(GL_Paste!$B1552&amp;"",AcctCode,0)),"UNKNOWN"))</f>
        <v/>
      </c>
    </row>
    <row r="1556">
      <c r="A1556" s="40">
        <f>IF(GL_Paste!$B1553="","",N(GL_Paste!$H1553)-N(GL_Paste!$G1553))</f>
        <v/>
      </c>
      <c r="B1556" s="43">
        <f>IF(GL_Paste!$B1553="","",DATE(YEAR(GL_Paste!$E1553),MONTH(GL_Paste!$E1553),1))</f>
        <v/>
      </c>
      <c r="C1556">
        <f>IF(GL_Paste!$B1553="","",IF(TRIM(GL_Paste!$M1553)&lt;&gt;"",TRIM(GL_Paste!$M1553),IFERROR(MID(GL_Paste!$I1553,FIND("[",GL_Paste!$I1553)+1,FIND("]",GL_Paste!$I1553)-FIND("[",GL_Paste!$I1553)-1),"")))</f>
        <v/>
      </c>
      <c r="D1556">
        <f>IF(GL_Paste!$B1553="","",IFERROR(INDEX(DeptName,MATCH($C1556,DeptTag,0)),"UNALLOCATED"))</f>
        <v/>
      </c>
      <c r="E1556">
        <f>IF(GL_Paste!$B1553="","",IFERROR(INDEX(AcctCat,MATCH(GL_Paste!$B1553&amp;"",AcctCode,0)),"UNKNOWN"))</f>
        <v/>
      </c>
      <c r="F1556">
        <f>IF(GL_Paste!$B1553="","",IFERROR(INDEX(AcctSub,MATCH(GL_Paste!$B1553&amp;"",AcctCode,0)),"UNKNOWN"))</f>
        <v/>
      </c>
    </row>
    <row r="1557">
      <c r="A1557" s="40">
        <f>IF(GL_Paste!$B1554="","",N(GL_Paste!$H1554)-N(GL_Paste!$G1554))</f>
        <v/>
      </c>
      <c r="B1557" s="43">
        <f>IF(GL_Paste!$B1554="","",DATE(YEAR(GL_Paste!$E1554),MONTH(GL_Paste!$E1554),1))</f>
        <v/>
      </c>
      <c r="C1557">
        <f>IF(GL_Paste!$B1554="","",IF(TRIM(GL_Paste!$M1554)&lt;&gt;"",TRIM(GL_Paste!$M1554),IFERROR(MID(GL_Paste!$I1554,FIND("[",GL_Paste!$I1554)+1,FIND("]",GL_Paste!$I1554)-FIND("[",GL_Paste!$I1554)-1),"")))</f>
        <v/>
      </c>
      <c r="D1557">
        <f>IF(GL_Paste!$B1554="","",IFERROR(INDEX(DeptName,MATCH($C1557,DeptTag,0)),"UNALLOCATED"))</f>
        <v/>
      </c>
      <c r="E1557">
        <f>IF(GL_Paste!$B1554="","",IFERROR(INDEX(AcctCat,MATCH(GL_Paste!$B1554&amp;"",AcctCode,0)),"UNKNOWN"))</f>
        <v/>
      </c>
      <c r="F1557">
        <f>IF(GL_Paste!$B1554="","",IFERROR(INDEX(AcctSub,MATCH(GL_Paste!$B1554&amp;"",AcctCode,0)),"UNKNOWN"))</f>
        <v/>
      </c>
    </row>
    <row r="1558">
      <c r="A1558" s="40">
        <f>IF(GL_Paste!$B1555="","",N(GL_Paste!$H1555)-N(GL_Paste!$G1555))</f>
        <v/>
      </c>
      <c r="B1558" s="43">
        <f>IF(GL_Paste!$B1555="","",DATE(YEAR(GL_Paste!$E1555),MONTH(GL_Paste!$E1555),1))</f>
        <v/>
      </c>
      <c r="C1558">
        <f>IF(GL_Paste!$B1555="","",IF(TRIM(GL_Paste!$M1555)&lt;&gt;"",TRIM(GL_Paste!$M1555),IFERROR(MID(GL_Paste!$I1555,FIND("[",GL_Paste!$I1555)+1,FIND("]",GL_Paste!$I1555)-FIND("[",GL_Paste!$I1555)-1),"")))</f>
        <v/>
      </c>
      <c r="D1558">
        <f>IF(GL_Paste!$B1555="","",IFERROR(INDEX(DeptName,MATCH($C1558,DeptTag,0)),"UNALLOCATED"))</f>
        <v/>
      </c>
      <c r="E1558">
        <f>IF(GL_Paste!$B1555="","",IFERROR(INDEX(AcctCat,MATCH(GL_Paste!$B1555&amp;"",AcctCode,0)),"UNKNOWN"))</f>
        <v/>
      </c>
      <c r="F1558">
        <f>IF(GL_Paste!$B1555="","",IFERROR(INDEX(AcctSub,MATCH(GL_Paste!$B1555&amp;"",AcctCode,0)),"UNKNOWN"))</f>
        <v/>
      </c>
    </row>
    <row r="1559">
      <c r="A1559" s="40">
        <f>IF(GL_Paste!$B1556="","",N(GL_Paste!$H1556)-N(GL_Paste!$G1556))</f>
        <v/>
      </c>
      <c r="B1559" s="43">
        <f>IF(GL_Paste!$B1556="","",DATE(YEAR(GL_Paste!$E1556),MONTH(GL_Paste!$E1556),1))</f>
        <v/>
      </c>
      <c r="C1559">
        <f>IF(GL_Paste!$B1556="","",IF(TRIM(GL_Paste!$M1556)&lt;&gt;"",TRIM(GL_Paste!$M1556),IFERROR(MID(GL_Paste!$I1556,FIND("[",GL_Paste!$I1556)+1,FIND("]",GL_Paste!$I1556)-FIND("[",GL_Paste!$I1556)-1),"")))</f>
        <v/>
      </c>
      <c r="D1559">
        <f>IF(GL_Paste!$B1556="","",IFERROR(INDEX(DeptName,MATCH($C1559,DeptTag,0)),"UNALLOCATED"))</f>
        <v/>
      </c>
      <c r="E1559">
        <f>IF(GL_Paste!$B1556="","",IFERROR(INDEX(AcctCat,MATCH(GL_Paste!$B1556&amp;"",AcctCode,0)),"UNKNOWN"))</f>
        <v/>
      </c>
      <c r="F1559">
        <f>IF(GL_Paste!$B1556="","",IFERROR(INDEX(AcctSub,MATCH(GL_Paste!$B1556&amp;"",AcctCode,0)),"UNKNOWN"))</f>
        <v/>
      </c>
    </row>
    <row r="1560">
      <c r="A1560" s="40">
        <f>IF(GL_Paste!$B1557="","",N(GL_Paste!$H1557)-N(GL_Paste!$G1557))</f>
        <v/>
      </c>
      <c r="B1560" s="43">
        <f>IF(GL_Paste!$B1557="","",DATE(YEAR(GL_Paste!$E1557),MONTH(GL_Paste!$E1557),1))</f>
        <v/>
      </c>
      <c r="C1560">
        <f>IF(GL_Paste!$B1557="","",IF(TRIM(GL_Paste!$M1557)&lt;&gt;"",TRIM(GL_Paste!$M1557),IFERROR(MID(GL_Paste!$I1557,FIND("[",GL_Paste!$I1557)+1,FIND("]",GL_Paste!$I1557)-FIND("[",GL_Paste!$I1557)-1),"")))</f>
        <v/>
      </c>
      <c r="D1560">
        <f>IF(GL_Paste!$B1557="","",IFERROR(INDEX(DeptName,MATCH($C1560,DeptTag,0)),"UNALLOCATED"))</f>
        <v/>
      </c>
      <c r="E1560">
        <f>IF(GL_Paste!$B1557="","",IFERROR(INDEX(AcctCat,MATCH(GL_Paste!$B1557&amp;"",AcctCode,0)),"UNKNOWN"))</f>
        <v/>
      </c>
      <c r="F1560">
        <f>IF(GL_Paste!$B1557="","",IFERROR(INDEX(AcctSub,MATCH(GL_Paste!$B1557&amp;"",AcctCode,0)),"UNKNOWN"))</f>
        <v/>
      </c>
    </row>
    <row r="1561">
      <c r="A1561" s="40">
        <f>IF(GL_Paste!$B1558="","",N(GL_Paste!$H1558)-N(GL_Paste!$G1558))</f>
        <v/>
      </c>
      <c r="B1561" s="43">
        <f>IF(GL_Paste!$B1558="","",DATE(YEAR(GL_Paste!$E1558),MONTH(GL_Paste!$E1558),1))</f>
        <v/>
      </c>
      <c r="C1561">
        <f>IF(GL_Paste!$B1558="","",IF(TRIM(GL_Paste!$M1558)&lt;&gt;"",TRIM(GL_Paste!$M1558),IFERROR(MID(GL_Paste!$I1558,FIND("[",GL_Paste!$I1558)+1,FIND("]",GL_Paste!$I1558)-FIND("[",GL_Paste!$I1558)-1),"")))</f>
        <v/>
      </c>
      <c r="D1561">
        <f>IF(GL_Paste!$B1558="","",IFERROR(INDEX(DeptName,MATCH($C1561,DeptTag,0)),"UNALLOCATED"))</f>
        <v/>
      </c>
      <c r="E1561">
        <f>IF(GL_Paste!$B1558="","",IFERROR(INDEX(AcctCat,MATCH(GL_Paste!$B1558&amp;"",AcctCode,0)),"UNKNOWN"))</f>
        <v/>
      </c>
      <c r="F1561">
        <f>IF(GL_Paste!$B1558="","",IFERROR(INDEX(AcctSub,MATCH(GL_Paste!$B1558&amp;"",AcctCode,0)),"UNKNOWN"))</f>
        <v/>
      </c>
    </row>
    <row r="1562">
      <c r="A1562" s="40">
        <f>IF(GL_Paste!$B1559="","",N(GL_Paste!$H1559)-N(GL_Paste!$G1559))</f>
        <v/>
      </c>
      <c r="B1562" s="43">
        <f>IF(GL_Paste!$B1559="","",DATE(YEAR(GL_Paste!$E1559),MONTH(GL_Paste!$E1559),1))</f>
        <v/>
      </c>
      <c r="C1562">
        <f>IF(GL_Paste!$B1559="","",IF(TRIM(GL_Paste!$M1559)&lt;&gt;"",TRIM(GL_Paste!$M1559),IFERROR(MID(GL_Paste!$I1559,FIND("[",GL_Paste!$I1559)+1,FIND("]",GL_Paste!$I1559)-FIND("[",GL_Paste!$I1559)-1),"")))</f>
        <v/>
      </c>
      <c r="D1562">
        <f>IF(GL_Paste!$B1559="","",IFERROR(INDEX(DeptName,MATCH($C1562,DeptTag,0)),"UNALLOCATED"))</f>
        <v/>
      </c>
      <c r="E1562">
        <f>IF(GL_Paste!$B1559="","",IFERROR(INDEX(AcctCat,MATCH(GL_Paste!$B1559&amp;"",AcctCode,0)),"UNKNOWN"))</f>
        <v/>
      </c>
      <c r="F1562">
        <f>IF(GL_Paste!$B1559="","",IFERROR(INDEX(AcctSub,MATCH(GL_Paste!$B1559&amp;"",AcctCode,0)),"UNKNOWN"))</f>
        <v/>
      </c>
    </row>
    <row r="1563">
      <c r="A1563" s="40">
        <f>IF(GL_Paste!$B1560="","",N(GL_Paste!$H1560)-N(GL_Paste!$G1560))</f>
        <v/>
      </c>
      <c r="B1563" s="43">
        <f>IF(GL_Paste!$B1560="","",DATE(YEAR(GL_Paste!$E1560),MONTH(GL_Paste!$E1560),1))</f>
        <v/>
      </c>
      <c r="C1563">
        <f>IF(GL_Paste!$B1560="","",IF(TRIM(GL_Paste!$M1560)&lt;&gt;"",TRIM(GL_Paste!$M1560),IFERROR(MID(GL_Paste!$I1560,FIND("[",GL_Paste!$I1560)+1,FIND("]",GL_Paste!$I1560)-FIND("[",GL_Paste!$I1560)-1),"")))</f>
        <v/>
      </c>
      <c r="D1563">
        <f>IF(GL_Paste!$B1560="","",IFERROR(INDEX(DeptName,MATCH($C1563,DeptTag,0)),"UNALLOCATED"))</f>
        <v/>
      </c>
      <c r="E1563">
        <f>IF(GL_Paste!$B1560="","",IFERROR(INDEX(AcctCat,MATCH(GL_Paste!$B1560&amp;"",AcctCode,0)),"UNKNOWN"))</f>
        <v/>
      </c>
      <c r="F1563">
        <f>IF(GL_Paste!$B1560="","",IFERROR(INDEX(AcctSub,MATCH(GL_Paste!$B1560&amp;"",AcctCode,0)),"UNKNOWN"))</f>
        <v/>
      </c>
    </row>
    <row r="1564">
      <c r="A1564" s="40">
        <f>IF(GL_Paste!$B1561="","",N(GL_Paste!$H1561)-N(GL_Paste!$G1561))</f>
        <v/>
      </c>
      <c r="B1564" s="43">
        <f>IF(GL_Paste!$B1561="","",DATE(YEAR(GL_Paste!$E1561),MONTH(GL_Paste!$E1561),1))</f>
        <v/>
      </c>
      <c r="C1564">
        <f>IF(GL_Paste!$B1561="","",IF(TRIM(GL_Paste!$M1561)&lt;&gt;"",TRIM(GL_Paste!$M1561),IFERROR(MID(GL_Paste!$I1561,FIND("[",GL_Paste!$I1561)+1,FIND("]",GL_Paste!$I1561)-FIND("[",GL_Paste!$I1561)-1),"")))</f>
        <v/>
      </c>
      <c r="D1564">
        <f>IF(GL_Paste!$B1561="","",IFERROR(INDEX(DeptName,MATCH($C1564,DeptTag,0)),"UNALLOCATED"))</f>
        <v/>
      </c>
      <c r="E1564">
        <f>IF(GL_Paste!$B1561="","",IFERROR(INDEX(AcctCat,MATCH(GL_Paste!$B1561&amp;"",AcctCode,0)),"UNKNOWN"))</f>
        <v/>
      </c>
      <c r="F1564">
        <f>IF(GL_Paste!$B1561="","",IFERROR(INDEX(AcctSub,MATCH(GL_Paste!$B1561&amp;"",AcctCode,0)),"UNKNOWN"))</f>
        <v/>
      </c>
    </row>
    <row r="1565">
      <c r="A1565" s="40">
        <f>IF(GL_Paste!$B1562="","",N(GL_Paste!$H1562)-N(GL_Paste!$G1562))</f>
        <v/>
      </c>
      <c r="B1565" s="43">
        <f>IF(GL_Paste!$B1562="","",DATE(YEAR(GL_Paste!$E1562),MONTH(GL_Paste!$E1562),1))</f>
        <v/>
      </c>
      <c r="C1565">
        <f>IF(GL_Paste!$B1562="","",IF(TRIM(GL_Paste!$M1562)&lt;&gt;"",TRIM(GL_Paste!$M1562),IFERROR(MID(GL_Paste!$I1562,FIND("[",GL_Paste!$I1562)+1,FIND("]",GL_Paste!$I1562)-FIND("[",GL_Paste!$I1562)-1),"")))</f>
        <v/>
      </c>
      <c r="D1565">
        <f>IF(GL_Paste!$B1562="","",IFERROR(INDEX(DeptName,MATCH($C1565,DeptTag,0)),"UNALLOCATED"))</f>
        <v/>
      </c>
      <c r="E1565">
        <f>IF(GL_Paste!$B1562="","",IFERROR(INDEX(AcctCat,MATCH(GL_Paste!$B1562&amp;"",AcctCode,0)),"UNKNOWN"))</f>
        <v/>
      </c>
      <c r="F1565">
        <f>IF(GL_Paste!$B1562="","",IFERROR(INDEX(AcctSub,MATCH(GL_Paste!$B1562&amp;"",AcctCode,0)),"UNKNOWN"))</f>
        <v/>
      </c>
    </row>
    <row r="1566">
      <c r="A1566" s="40">
        <f>IF(GL_Paste!$B1563="","",N(GL_Paste!$H1563)-N(GL_Paste!$G1563))</f>
        <v/>
      </c>
      <c r="B1566" s="43">
        <f>IF(GL_Paste!$B1563="","",DATE(YEAR(GL_Paste!$E1563),MONTH(GL_Paste!$E1563),1))</f>
        <v/>
      </c>
      <c r="C1566">
        <f>IF(GL_Paste!$B1563="","",IF(TRIM(GL_Paste!$M1563)&lt;&gt;"",TRIM(GL_Paste!$M1563),IFERROR(MID(GL_Paste!$I1563,FIND("[",GL_Paste!$I1563)+1,FIND("]",GL_Paste!$I1563)-FIND("[",GL_Paste!$I1563)-1),"")))</f>
        <v/>
      </c>
      <c r="D1566">
        <f>IF(GL_Paste!$B1563="","",IFERROR(INDEX(DeptName,MATCH($C1566,DeptTag,0)),"UNALLOCATED"))</f>
        <v/>
      </c>
      <c r="E1566">
        <f>IF(GL_Paste!$B1563="","",IFERROR(INDEX(AcctCat,MATCH(GL_Paste!$B1563&amp;"",AcctCode,0)),"UNKNOWN"))</f>
        <v/>
      </c>
      <c r="F1566">
        <f>IF(GL_Paste!$B1563="","",IFERROR(INDEX(AcctSub,MATCH(GL_Paste!$B1563&amp;"",AcctCode,0)),"UNKNOWN"))</f>
        <v/>
      </c>
    </row>
    <row r="1567">
      <c r="A1567" s="40">
        <f>IF(GL_Paste!$B1564="","",N(GL_Paste!$H1564)-N(GL_Paste!$G1564))</f>
        <v/>
      </c>
      <c r="B1567" s="43">
        <f>IF(GL_Paste!$B1564="","",DATE(YEAR(GL_Paste!$E1564),MONTH(GL_Paste!$E1564),1))</f>
        <v/>
      </c>
      <c r="C1567">
        <f>IF(GL_Paste!$B1564="","",IF(TRIM(GL_Paste!$M1564)&lt;&gt;"",TRIM(GL_Paste!$M1564),IFERROR(MID(GL_Paste!$I1564,FIND("[",GL_Paste!$I1564)+1,FIND("]",GL_Paste!$I1564)-FIND("[",GL_Paste!$I1564)-1),"")))</f>
        <v/>
      </c>
      <c r="D1567">
        <f>IF(GL_Paste!$B1564="","",IFERROR(INDEX(DeptName,MATCH($C1567,DeptTag,0)),"UNALLOCATED"))</f>
        <v/>
      </c>
      <c r="E1567">
        <f>IF(GL_Paste!$B1564="","",IFERROR(INDEX(AcctCat,MATCH(GL_Paste!$B1564&amp;"",AcctCode,0)),"UNKNOWN"))</f>
        <v/>
      </c>
      <c r="F1567">
        <f>IF(GL_Paste!$B1564="","",IFERROR(INDEX(AcctSub,MATCH(GL_Paste!$B1564&amp;"",AcctCode,0)),"UNKNOWN"))</f>
        <v/>
      </c>
    </row>
    <row r="1568">
      <c r="A1568" s="40">
        <f>IF(GL_Paste!$B1565="","",N(GL_Paste!$H1565)-N(GL_Paste!$G1565))</f>
        <v/>
      </c>
      <c r="B1568" s="43">
        <f>IF(GL_Paste!$B1565="","",DATE(YEAR(GL_Paste!$E1565),MONTH(GL_Paste!$E1565),1))</f>
        <v/>
      </c>
      <c r="C1568">
        <f>IF(GL_Paste!$B1565="","",IF(TRIM(GL_Paste!$M1565)&lt;&gt;"",TRIM(GL_Paste!$M1565),IFERROR(MID(GL_Paste!$I1565,FIND("[",GL_Paste!$I1565)+1,FIND("]",GL_Paste!$I1565)-FIND("[",GL_Paste!$I1565)-1),"")))</f>
        <v/>
      </c>
      <c r="D1568">
        <f>IF(GL_Paste!$B1565="","",IFERROR(INDEX(DeptName,MATCH($C1568,DeptTag,0)),"UNALLOCATED"))</f>
        <v/>
      </c>
      <c r="E1568">
        <f>IF(GL_Paste!$B1565="","",IFERROR(INDEX(AcctCat,MATCH(GL_Paste!$B1565&amp;"",AcctCode,0)),"UNKNOWN"))</f>
        <v/>
      </c>
      <c r="F1568">
        <f>IF(GL_Paste!$B1565="","",IFERROR(INDEX(AcctSub,MATCH(GL_Paste!$B1565&amp;"",AcctCode,0)),"UNKNOWN"))</f>
        <v/>
      </c>
    </row>
    <row r="1569">
      <c r="A1569" s="40">
        <f>IF(GL_Paste!$B1566="","",N(GL_Paste!$H1566)-N(GL_Paste!$G1566))</f>
        <v/>
      </c>
      <c r="B1569" s="43">
        <f>IF(GL_Paste!$B1566="","",DATE(YEAR(GL_Paste!$E1566),MONTH(GL_Paste!$E1566),1))</f>
        <v/>
      </c>
      <c r="C1569">
        <f>IF(GL_Paste!$B1566="","",IF(TRIM(GL_Paste!$M1566)&lt;&gt;"",TRIM(GL_Paste!$M1566),IFERROR(MID(GL_Paste!$I1566,FIND("[",GL_Paste!$I1566)+1,FIND("]",GL_Paste!$I1566)-FIND("[",GL_Paste!$I1566)-1),"")))</f>
        <v/>
      </c>
      <c r="D1569">
        <f>IF(GL_Paste!$B1566="","",IFERROR(INDEX(DeptName,MATCH($C1569,DeptTag,0)),"UNALLOCATED"))</f>
        <v/>
      </c>
      <c r="E1569">
        <f>IF(GL_Paste!$B1566="","",IFERROR(INDEX(AcctCat,MATCH(GL_Paste!$B1566&amp;"",AcctCode,0)),"UNKNOWN"))</f>
        <v/>
      </c>
      <c r="F1569">
        <f>IF(GL_Paste!$B1566="","",IFERROR(INDEX(AcctSub,MATCH(GL_Paste!$B1566&amp;"",AcctCode,0)),"UNKNOWN"))</f>
        <v/>
      </c>
    </row>
    <row r="1570">
      <c r="A1570" s="40">
        <f>IF(GL_Paste!$B1567="","",N(GL_Paste!$H1567)-N(GL_Paste!$G1567))</f>
        <v/>
      </c>
      <c r="B1570" s="43">
        <f>IF(GL_Paste!$B1567="","",DATE(YEAR(GL_Paste!$E1567),MONTH(GL_Paste!$E1567),1))</f>
        <v/>
      </c>
      <c r="C1570">
        <f>IF(GL_Paste!$B1567="","",IF(TRIM(GL_Paste!$M1567)&lt;&gt;"",TRIM(GL_Paste!$M1567),IFERROR(MID(GL_Paste!$I1567,FIND("[",GL_Paste!$I1567)+1,FIND("]",GL_Paste!$I1567)-FIND("[",GL_Paste!$I1567)-1),"")))</f>
        <v/>
      </c>
      <c r="D1570">
        <f>IF(GL_Paste!$B1567="","",IFERROR(INDEX(DeptName,MATCH($C1570,DeptTag,0)),"UNALLOCATED"))</f>
        <v/>
      </c>
      <c r="E1570">
        <f>IF(GL_Paste!$B1567="","",IFERROR(INDEX(AcctCat,MATCH(GL_Paste!$B1567&amp;"",AcctCode,0)),"UNKNOWN"))</f>
        <v/>
      </c>
      <c r="F1570">
        <f>IF(GL_Paste!$B1567="","",IFERROR(INDEX(AcctSub,MATCH(GL_Paste!$B1567&amp;"",AcctCode,0)),"UNKNOWN"))</f>
        <v/>
      </c>
    </row>
    <row r="1571">
      <c r="A1571" s="40">
        <f>IF(GL_Paste!$B1568="","",N(GL_Paste!$H1568)-N(GL_Paste!$G1568))</f>
        <v/>
      </c>
      <c r="B1571" s="43">
        <f>IF(GL_Paste!$B1568="","",DATE(YEAR(GL_Paste!$E1568),MONTH(GL_Paste!$E1568),1))</f>
        <v/>
      </c>
      <c r="C1571">
        <f>IF(GL_Paste!$B1568="","",IF(TRIM(GL_Paste!$M1568)&lt;&gt;"",TRIM(GL_Paste!$M1568),IFERROR(MID(GL_Paste!$I1568,FIND("[",GL_Paste!$I1568)+1,FIND("]",GL_Paste!$I1568)-FIND("[",GL_Paste!$I1568)-1),"")))</f>
        <v/>
      </c>
      <c r="D1571">
        <f>IF(GL_Paste!$B1568="","",IFERROR(INDEX(DeptName,MATCH($C1571,DeptTag,0)),"UNALLOCATED"))</f>
        <v/>
      </c>
      <c r="E1571">
        <f>IF(GL_Paste!$B1568="","",IFERROR(INDEX(AcctCat,MATCH(GL_Paste!$B1568&amp;"",AcctCode,0)),"UNKNOWN"))</f>
        <v/>
      </c>
      <c r="F1571">
        <f>IF(GL_Paste!$B1568="","",IFERROR(INDEX(AcctSub,MATCH(GL_Paste!$B1568&amp;"",AcctCode,0)),"UNKNOWN"))</f>
        <v/>
      </c>
    </row>
    <row r="1572">
      <c r="A1572" s="40">
        <f>IF(GL_Paste!$B1569="","",N(GL_Paste!$H1569)-N(GL_Paste!$G1569))</f>
        <v/>
      </c>
      <c r="B1572" s="43">
        <f>IF(GL_Paste!$B1569="","",DATE(YEAR(GL_Paste!$E1569),MONTH(GL_Paste!$E1569),1))</f>
        <v/>
      </c>
      <c r="C1572">
        <f>IF(GL_Paste!$B1569="","",IF(TRIM(GL_Paste!$M1569)&lt;&gt;"",TRIM(GL_Paste!$M1569),IFERROR(MID(GL_Paste!$I1569,FIND("[",GL_Paste!$I1569)+1,FIND("]",GL_Paste!$I1569)-FIND("[",GL_Paste!$I1569)-1),"")))</f>
        <v/>
      </c>
      <c r="D1572">
        <f>IF(GL_Paste!$B1569="","",IFERROR(INDEX(DeptName,MATCH($C1572,DeptTag,0)),"UNALLOCATED"))</f>
        <v/>
      </c>
      <c r="E1572">
        <f>IF(GL_Paste!$B1569="","",IFERROR(INDEX(AcctCat,MATCH(GL_Paste!$B1569&amp;"",AcctCode,0)),"UNKNOWN"))</f>
        <v/>
      </c>
      <c r="F1572">
        <f>IF(GL_Paste!$B1569="","",IFERROR(INDEX(AcctSub,MATCH(GL_Paste!$B1569&amp;"",AcctCode,0)),"UNKNOWN"))</f>
        <v/>
      </c>
    </row>
    <row r="1573">
      <c r="A1573" s="40">
        <f>IF(GL_Paste!$B1570="","",N(GL_Paste!$H1570)-N(GL_Paste!$G1570))</f>
        <v/>
      </c>
      <c r="B1573" s="43">
        <f>IF(GL_Paste!$B1570="","",DATE(YEAR(GL_Paste!$E1570),MONTH(GL_Paste!$E1570),1))</f>
        <v/>
      </c>
      <c r="C1573">
        <f>IF(GL_Paste!$B1570="","",IF(TRIM(GL_Paste!$M1570)&lt;&gt;"",TRIM(GL_Paste!$M1570),IFERROR(MID(GL_Paste!$I1570,FIND("[",GL_Paste!$I1570)+1,FIND("]",GL_Paste!$I1570)-FIND("[",GL_Paste!$I1570)-1),"")))</f>
        <v/>
      </c>
      <c r="D1573">
        <f>IF(GL_Paste!$B1570="","",IFERROR(INDEX(DeptName,MATCH($C1573,DeptTag,0)),"UNALLOCATED"))</f>
        <v/>
      </c>
      <c r="E1573">
        <f>IF(GL_Paste!$B1570="","",IFERROR(INDEX(AcctCat,MATCH(GL_Paste!$B1570&amp;"",AcctCode,0)),"UNKNOWN"))</f>
        <v/>
      </c>
      <c r="F1573">
        <f>IF(GL_Paste!$B1570="","",IFERROR(INDEX(AcctSub,MATCH(GL_Paste!$B1570&amp;"",AcctCode,0)),"UNKNOWN"))</f>
        <v/>
      </c>
    </row>
    <row r="1574">
      <c r="A1574" s="40">
        <f>IF(GL_Paste!$B1571="","",N(GL_Paste!$H1571)-N(GL_Paste!$G1571))</f>
        <v/>
      </c>
      <c r="B1574" s="43">
        <f>IF(GL_Paste!$B1571="","",DATE(YEAR(GL_Paste!$E1571),MONTH(GL_Paste!$E1571),1))</f>
        <v/>
      </c>
      <c r="C1574">
        <f>IF(GL_Paste!$B1571="","",IF(TRIM(GL_Paste!$M1571)&lt;&gt;"",TRIM(GL_Paste!$M1571),IFERROR(MID(GL_Paste!$I1571,FIND("[",GL_Paste!$I1571)+1,FIND("]",GL_Paste!$I1571)-FIND("[",GL_Paste!$I1571)-1),"")))</f>
        <v/>
      </c>
      <c r="D1574">
        <f>IF(GL_Paste!$B1571="","",IFERROR(INDEX(DeptName,MATCH($C1574,DeptTag,0)),"UNALLOCATED"))</f>
        <v/>
      </c>
      <c r="E1574">
        <f>IF(GL_Paste!$B1571="","",IFERROR(INDEX(AcctCat,MATCH(GL_Paste!$B1571&amp;"",AcctCode,0)),"UNKNOWN"))</f>
        <v/>
      </c>
      <c r="F1574">
        <f>IF(GL_Paste!$B1571="","",IFERROR(INDEX(AcctSub,MATCH(GL_Paste!$B1571&amp;"",AcctCode,0)),"UNKNOWN"))</f>
        <v/>
      </c>
    </row>
    <row r="1575">
      <c r="A1575" s="40">
        <f>IF(GL_Paste!$B1572="","",N(GL_Paste!$H1572)-N(GL_Paste!$G1572))</f>
        <v/>
      </c>
      <c r="B1575" s="43">
        <f>IF(GL_Paste!$B1572="","",DATE(YEAR(GL_Paste!$E1572),MONTH(GL_Paste!$E1572),1))</f>
        <v/>
      </c>
      <c r="C1575">
        <f>IF(GL_Paste!$B1572="","",IF(TRIM(GL_Paste!$M1572)&lt;&gt;"",TRIM(GL_Paste!$M1572),IFERROR(MID(GL_Paste!$I1572,FIND("[",GL_Paste!$I1572)+1,FIND("]",GL_Paste!$I1572)-FIND("[",GL_Paste!$I1572)-1),"")))</f>
        <v/>
      </c>
      <c r="D1575">
        <f>IF(GL_Paste!$B1572="","",IFERROR(INDEX(DeptName,MATCH($C1575,DeptTag,0)),"UNALLOCATED"))</f>
        <v/>
      </c>
      <c r="E1575">
        <f>IF(GL_Paste!$B1572="","",IFERROR(INDEX(AcctCat,MATCH(GL_Paste!$B1572&amp;"",AcctCode,0)),"UNKNOWN"))</f>
        <v/>
      </c>
      <c r="F1575">
        <f>IF(GL_Paste!$B1572="","",IFERROR(INDEX(AcctSub,MATCH(GL_Paste!$B1572&amp;"",AcctCode,0)),"UNKNOWN"))</f>
        <v/>
      </c>
    </row>
    <row r="1576">
      <c r="A1576" s="40">
        <f>IF(GL_Paste!$B1573="","",N(GL_Paste!$H1573)-N(GL_Paste!$G1573))</f>
        <v/>
      </c>
      <c r="B1576" s="43">
        <f>IF(GL_Paste!$B1573="","",DATE(YEAR(GL_Paste!$E1573),MONTH(GL_Paste!$E1573),1))</f>
        <v/>
      </c>
      <c r="C1576">
        <f>IF(GL_Paste!$B1573="","",IF(TRIM(GL_Paste!$M1573)&lt;&gt;"",TRIM(GL_Paste!$M1573),IFERROR(MID(GL_Paste!$I1573,FIND("[",GL_Paste!$I1573)+1,FIND("]",GL_Paste!$I1573)-FIND("[",GL_Paste!$I1573)-1),"")))</f>
        <v/>
      </c>
      <c r="D1576">
        <f>IF(GL_Paste!$B1573="","",IFERROR(INDEX(DeptName,MATCH($C1576,DeptTag,0)),"UNALLOCATED"))</f>
        <v/>
      </c>
      <c r="E1576">
        <f>IF(GL_Paste!$B1573="","",IFERROR(INDEX(AcctCat,MATCH(GL_Paste!$B1573&amp;"",AcctCode,0)),"UNKNOWN"))</f>
        <v/>
      </c>
      <c r="F1576">
        <f>IF(GL_Paste!$B1573="","",IFERROR(INDEX(AcctSub,MATCH(GL_Paste!$B1573&amp;"",AcctCode,0)),"UNKNOWN"))</f>
        <v/>
      </c>
    </row>
    <row r="1577">
      <c r="A1577" s="40">
        <f>IF(GL_Paste!$B1574="","",N(GL_Paste!$H1574)-N(GL_Paste!$G1574))</f>
        <v/>
      </c>
      <c r="B1577" s="43">
        <f>IF(GL_Paste!$B1574="","",DATE(YEAR(GL_Paste!$E1574),MONTH(GL_Paste!$E1574),1))</f>
        <v/>
      </c>
      <c r="C1577">
        <f>IF(GL_Paste!$B1574="","",IF(TRIM(GL_Paste!$M1574)&lt;&gt;"",TRIM(GL_Paste!$M1574),IFERROR(MID(GL_Paste!$I1574,FIND("[",GL_Paste!$I1574)+1,FIND("]",GL_Paste!$I1574)-FIND("[",GL_Paste!$I1574)-1),"")))</f>
        <v/>
      </c>
      <c r="D1577">
        <f>IF(GL_Paste!$B1574="","",IFERROR(INDEX(DeptName,MATCH($C1577,DeptTag,0)),"UNALLOCATED"))</f>
        <v/>
      </c>
      <c r="E1577">
        <f>IF(GL_Paste!$B1574="","",IFERROR(INDEX(AcctCat,MATCH(GL_Paste!$B1574&amp;"",AcctCode,0)),"UNKNOWN"))</f>
        <v/>
      </c>
      <c r="F1577">
        <f>IF(GL_Paste!$B1574="","",IFERROR(INDEX(AcctSub,MATCH(GL_Paste!$B1574&amp;"",AcctCode,0)),"UNKNOWN"))</f>
        <v/>
      </c>
    </row>
    <row r="1578">
      <c r="A1578" s="40">
        <f>IF(GL_Paste!$B1575="","",N(GL_Paste!$H1575)-N(GL_Paste!$G1575))</f>
        <v/>
      </c>
      <c r="B1578" s="43">
        <f>IF(GL_Paste!$B1575="","",DATE(YEAR(GL_Paste!$E1575),MONTH(GL_Paste!$E1575),1))</f>
        <v/>
      </c>
      <c r="C1578">
        <f>IF(GL_Paste!$B1575="","",IF(TRIM(GL_Paste!$M1575)&lt;&gt;"",TRIM(GL_Paste!$M1575),IFERROR(MID(GL_Paste!$I1575,FIND("[",GL_Paste!$I1575)+1,FIND("]",GL_Paste!$I1575)-FIND("[",GL_Paste!$I1575)-1),"")))</f>
        <v/>
      </c>
      <c r="D1578">
        <f>IF(GL_Paste!$B1575="","",IFERROR(INDEX(DeptName,MATCH($C1578,DeptTag,0)),"UNALLOCATED"))</f>
        <v/>
      </c>
      <c r="E1578">
        <f>IF(GL_Paste!$B1575="","",IFERROR(INDEX(AcctCat,MATCH(GL_Paste!$B1575&amp;"",AcctCode,0)),"UNKNOWN"))</f>
        <v/>
      </c>
      <c r="F1578">
        <f>IF(GL_Paste!$B1575="","",IFERROR(INDEX(AcctSub,MATCH(GL_Paste!$B1575&amp;"",AcctCode,0)),"UNKNOWN"))</f>
        <v/>
      </c>
    </row>
    <row r="1579">
      <c r="A1579" s="40">
        <f>IF(GL_Paste!$B1576="","",N(GL_Paste!$H1576)-N(GL_Paste!$G1576))</f>
        <v/>
      </c>
      <c r="B1579" s="43">
        <f>IF(GL_Paste!$B1576="","",DATE(YEAR(GL_Paste!$E1576),MONTH(GL_Paste!$E1576),1))</f>
        <v/>
      </c>
      <c r="C1579">
        <f>IF(GL_Paste!$B1576="","",IF(TRIM(GL_Paste!$M1576)&lt;&gt;"",TRIM(GL_Paste!$M1576),IFERROR(MID(GL_Paste!$I1576,FIND("[",GL_Paste!$I1576)+1,FIND("]",GL_Paste!$I1576)-FIND("[",GL_Paste!$I1576)-1),"")))</f>
        <v/>
      </c>
      <c r="D1579">
        <f>IF(GL_Paste!$B1576="","",IFERROR(INDEX(DeptName,MATCH($C1579,DeptTag,0)),"UNALLOCATED"))</f>
        <v/>
      </c>
      <c r="E1579">
        <f>IF(GL_Paste!$B1576="","",IFERROR(INDEX(AcctCat,MATCH(GL_Paste!$B1576&amp;"",AcctCode,0)),"UNKNOWN"))</f>
        <v/>
      </c>
      <c r="F1579">
        <f>IF(GL_Paste!$B1576="","",IFERROR(INDEX(AcctSub,MATCH(GL_Paste!$B1576&amp;"",AcctCode,0)),"UNKNOWN"))</f>
        <v/>
      </c>
    </row>
    <row r="1580">
      <c r="A1580" s="40">
        <f>IF(GL_Paste!$B1577="","",N(GL_Paste!$H1577)-N(GL_Paste!$G1577))</f>
        <v/>
      </c>
      <c r="B1580" s="43">
        <f>IF(GL_Paste!$B1577="","",DATE(YEAR(GL_Paste!$E1577),MONTH(GL_Paste!$E1577),1))</f>
        <v/>
      </c>
      <c r="C1580">
        <f>IF(GL_Paste!$B1577="","",IF(TRIM(GL_Paste!$M1577)&lt;&gt;"",TRIM(GL_Paste!$M1577),IFERROR(MID(GL_Paste!$I1577,FIND("[",GL_Paste!$I1577)+1,FIND("]",GL_Paste!$I1577)-FIND("[",GL_Paste!$I1577)-1),"")))</f>
        <v/>
      </c>
      <c r="D1580">
        <f>IF(GL_Paste!$B1577="","",IFERROR(INDEX(DeptName,MATCH($C1580,DeptTag,0)),"UNALLOCATED"))</f>
        <v/>
      </c>
      <c r="E1580">
        <f>IF(GL_Paste!$B1577="","",IFERROR(INDEX(AcctCat,MATCH(GL_Paste!$B1577&amp;"",AcctCode,0)),"UNKNOWN"))</f>
        <v/>
      </c>
      <c r="F1580">
        <f>IF(GL_Paste!$B1577="","",IFERROR(INDEX(AcctSub,MATCH(GL_Paste!$B1577&amp;"",AcctCode,0)),"UNKNOWN"))</f>
        <v/>
      </c>
    </row>
    <row r="1581">
      <c r="A1581" s="40">
        <f>IF(GL_Paste!$B1578="","",N(GL_Paste!$H1578)-N(GL_Paste!$G1578))</f>
        <v/>
      </c>
      <c r="B1581" s="43">
        <f>IF(GL_Paste!$B1578="","",DATE(YEAR(GL_Paste!$E1578),MONTH(GL_Paste!$E1578),1))</f>
        <v/>
      </c>
      <c r="C1581">
        <f>IF(GL_Paste!$B1578="","",IF(TRIM(GL_Paste!$M1578)&lt;&gt;"",TRIM(GL_Paste!$M1578),IFERROR(MID(GL_Paste!$I1578,FIND("[",GL_Paste!$I1578)+1,FIND("]",GL_Paste!$I1578)-FIND("[",GL_Paste!$I1578)-1),"")))</f>
        <v/>
      </c>
      <c r="D1581">
        <f>IF(GL_Paste!$B1578="","",IFERROR(INDEX(DeptName,MATCH($C1581,DeptTag,0)),"UNALLOCATED"))</f>
        <v/>
      </c>
      <c r="E1581">
        <f>IF(GL_Paste!$B1578="","",IFERROR(INDEX(AcctCat,MATCH(GL_Paste!$B1578&amp;"",AcctCode,0)),"UNKNOWN"))</f>
        <v/>
      </c>
      <c r="F1581">
        <f>IF(GL_Paste!$B1578="","",IFERROR(INDEX(AcctSub,MATCH(GL_Paste!$B1578&amp;"",AcctCode,0)),"UNKNOWN"))</f>
        <v/>
      </c>
    </row>
    <row r="1582">
      <c r="A1582" s="40">
        <f>IF(GL_Paste!$B1579="","",N(GL_Paste!$H1579)-N(GL_Paste!$G1579))</f>
        <v/>
      </c>
      <c r="B1582" s="43">
        <f>IF(GL_Paste!$B1579="","",DATE(YEAR(GL_Paste!$E1579),MONTH(GL_Paste!$E1579),1))</f>
        <v/>
      </c>
      <c r="C1582">
        <f>IF(GL_Paste!$B1579="","",IF(TRIM(GL_Paste!$M1579)&lt;&gt;"",TRIM(GL_Paste!$M1579),IFERROR(MID(GL_Paste!$I1579,FIND("[",GL_Paste!$I1579)+1,FIND("]",GL_Paste!$I1579)-FIND("[",GL_Paste!$I1579)-1),"")))</f>
        <v/>
      </c>
      <c r="D1582">
        <f>IF(GL_Paste!$B1579="","",IFERROR(INDEX(DeptName,MATCH($C1582,DeptTag,0)),"UNALLOCATED"))</f>
        <v/>
      </c>
      <c r="E1582">
        <f>IF(GL_Paste!$B1579="","",IFERROR(INDEX(AcctCat,MATCH(GL_Paste!$B1579&amp;"",AcctCode,0)),"UNKNOWN"))</f>
        <v/>
      </c>
      <c r="F1582">
        <f>IF(GL_Paste!$B1579="","",IFERROR(INDEX(AcctSub,MATCH(GL_Paste!$B1579&amp;"",AcctCode,0)),"UNKNOWN"))</f>
        <v/>
      </c>
    </row>
    <row r="1583">
      <c r="A1583" s="40">
        <f>IF(GL_Paste!$B1580="","",N(GL_Paste!$H1580)-N(GL_Paste!$G1580))</f>
        <v/>
      </c>
      <c r="B1583" s="43">
        <f>IF(GL_Paste!$B1580="","",DATE(YEAR(GL_Paste!$E1580),MONTH(GL_Paste!$E1580),1))</f>
        <v/>
      </c>
      <c r="C1583">
        <f>IF(GL_Paste!$B1580="","",IF(TRIM(GL_Paste!$M1580)&lt;&gt;"",TRIM(GL_Paste!$M1580),IFERROR(MID(GL_Paste!$I1580,FIND("[",GL_Paste!$I1580)+1,FIND("]",GL_Paste!$I1580)-FIND("[",GL_Paste!$I1580)-1),"")))</f>
        <v/>
      </c>
      <c r="D1583">
        <f>IF(GL_Paste!$B1580="","",IFERROR(INDEX(DeptName,MATCH($C1583,DeptTag,0)),"UNALLOCATED"))</f>
        <v/>
      </c>
      <c r="E1583">
        <f>IF(GL_Paste!$B1580="","",IFERROR(INDEX(AcctCat,MATCH(GL_Paste!$B1580&amp;"",AcctCode,0)),"UNKNOWN"))</f>
        <v/>
      </c>
      <c r="F1583">
        <f>IF(GL_Paste!$B1580="","",IFERROR(INDEX(AcctSub,MATCH(GL_Paste!$B1580&amp;"",AcctCode,0)),"UNKNOWN"))</f>
        <v/>
      </c>
    </row>
    <row r="1584">
      <c r="A1584" s="40">
        <f>IF(GL_Paste!$B1581="","",N(GL_Paste!$H1581)-N(GL_Paste!$G1581))</f>
        <v/>
      </c>
      <c r="B1584" s="43">
        <f>IF(GL_Paste!$B1581="","",DATE(YEAR(GL_Paste!$E1581),MONTH(GL_Paste!$E1581),1))</f>
        <v/>
      </c>
      <c r="C1584">
        <f>IF(GL_Paste!$B1581="","",IF(TRIM(GL_Paste!$M1581)&lt;&gt;"",TRIM(GL_Paste!$M1581),IFERROR(MID(GL_Paste!$I1581,FIND("[",GL_Paste!$I1581)+1,FIND("]",GL_Paste!$I1581)-FIND("[",GL_Paste!$I1581)-1),"")))</f>
        <v/>
      </c>
      <c r="D1584">
        <f>IF(GL_Paste!$B1581="","",IFERROR(INDEX(DeptName,MATCH($C1584,DeptTag,0)),"UNALLOCATED"))</f>
        <v/>
      </c>
      <c r="E1584">
        <f>IF(GL_Paste!$B1581="","",IFERROR(INDEX(AcctCat,MATCH(GL_Paste!$B1581&amp;"",AcctCode,0)),"UNKNOWN"))</f>
        <v/>
      </c>
      <c r="F1584">
        <f>IF(GL_Paste!$B1581="","",IFERROR(INDEX(AcctSub,MATCH(GL_Paste!$B1581&amp;"",AcctCode,0)),"UNKNOWN"))</f>
        <v/>
      </c>
    </row>
    <row r="1585">
      <c r="A1585" s="40">
        <f>IF(GL_Paste!$B1582="","",N(GL_Paste!$H1582)-N(GL_Paste!$G1582))</f>
        <v/>
      </c>
      <c r="B1585" s="43">
        <f>IF(GL_Paste!$B1582="","",DATE(YEAR(GL_Paste!$E1582),MONTH(GL_Paste!$E1582),1))</f>
        <v/>
      </c>
      <c r="C1585">
        <f>IF(GL_Paste!$B1582="","",IF(TRIM(GL_Paste!$M1582)&lt;&gt;"",TRIM(GL_Paste!$M1582),IFERROR(MID(GL_Paste!$I1582,FIND("[",GL_Paste!$I1582)+1,FIND("]",GL_Paste!$I1582)-FIND("[",GL_Paste!$I1582)-1),"")))</f>
        <v/>
      </c>
      <c r="D1585">
        <f>IF(GL_Paste!$B1582="","",IFERROR(INDEX(DeptName,MATCH($C1585,DeptTag,0)),"UNALLOCATED"))</f>
        <v/>
      </c>
      <c r="E1585">
        <f>IF(GL_Paste!$B1582="","",IFERROR(INDEX(AcctCat,MATCH(GL_Paste!$B1582&amp;"",AcctCode,0)),"UNKNOWN"))</f>
        <v/>
      </c>
      <c r="F1585">
        <f>IF(GL_Paste!$B1582="","",IFERROR(INDEX(AcctSub,MATCH(GL_Paste!$B1582&amp;"",AcctCode,0)),"UNKNOWN"))</f>
        <v/>
      </c>
    </row>
    <row r="1586">
      <c r="A1586" s="40">
        <f>IF(GL_Paste!$B1583="","",N(GL_Paste!$H1583)-N(GL_Paste!$G1583))</f>
        <v/>
      </c>
      <c r="B1586" s="43">
        <f>IF(GL_Paste!$B1583="","",DATE(YEAR(GL_Paste!$E1583),MONTH(GL_Paste!$E1583),1))</f>
        <v/>
      </c>
      <c r="C1586">
        <f>IF(GL_Paste!$B1583="","",IF(TRIM(GL_Paste!$M1583)&lt;&gt;"",TRIM(GL_Paste!$M1583),IFERROR(MID(GL_Paste!$I1583,FIND("[",GL_Paste!$I1583)+1,FIND("]",GL_Paste!$I1583)-FIND("[",GL_Paste!$I1583)-1),"")))</f>
        <v/>
      </c>
      <c r="D1586">
        <f>IF(GL_Paste!$B1583="","",IFERROR(INDEX(DeptName,MATCH($C1586,DeptTag,0)),"UNALLOCATED"))</f>
        <v/>
      </c>
      <c r="E1586">
        <f>IF(GL_Paste!$B1583="","",IFERROR(INDEX(AcctCat,MATCH(GL_Paste!$B1583&amp;"",AcctCode,0)),"UNKNOWN"))</f>
        <v/>
      </c>
      <c r="F1586">
        <f>IF(GL_Paste!$B1583="","",IFERROR(INDEX(AcctSub,MATCH(GL_Paste!$B1583&amp;"",AcctCode,0)),"UNKNOWN"))</f>
        <v/>
      </c>
    </row>
    <row r="1587">
      <c r="A1587" s="40">
        <f>IF(GL_Paste!$B1584="","",N(GL_Paste!$H1584)-N(GL_Paste!$G1584))</f>
        <v/>
      </c>
      <c r="B1587" s="43">
        <f>IF(GL_Paste!$B1584="","",DATE(YEAR(GL_Paste!$E1584),MONTH(GL_Paste!$E1584),1))</f>
        <v/>
      </c>
      <c r="C1587">
        <f>IF(GL_Paste!$B1584="","",IF(TRIM(GL_Paste!$M1584)&lt;&gt;"",TRIM(GL_Paste!$M1584),IFERROR(MID(GL_Paste!$I1584,FIND("[",GL_Paste!$I1584)+1,FIND("]",GL_Paste!$I1584)-FIND("[",GL_Paste!$I1584)-1),"")))</f>
        <v/>
      </c>
      <c r="D1587">
        <f>IF(GL_Paste!$B1584="","",IFERROR(INDEX(DeptName,MATCH($C1587,DeptTag,0)),"UNALLOCATED"))</f>
        <v/>
      </c>
      <c r="E1587">
        <f>IF(GL_Paste!$B1584="","",IFERROR(INDEX(AcctCat,MATCH(GL_Paste!$B1584&amp;"",AcctCode,0)),"UNKNOWN"))</f>
        <v/>
      </c>
      <c r="F1587">
        <f>IF(GL_Paste!$B1584="","",IFERROR(INDEX(AcctSub,MATCH(GL_Paste!$B1584&amp;"",AcctCode,0)),"UNKNOWN"))</f>
        <v/>
      </c>
    </row>
    <row r="1588">
      <c r="A1588" s="40">
        <f>IF(GL_Paste!$B1585="","",N(GL_Paste!$H1585)-N(GL_Paste!$G1585))</f>
        <v/>
      </c>
      <c r="B1588" s="43">
        <f>IF(GL_Paste!$B1585="","",DATE(YEAR(GL_Paste!$E1585),MONTH(GL_Paste!$E1585),1))</f>
        <v/>
      </c>
      <c r="C1588">
        <f>IF(GL_Paste!$B1585="","",IF(TRIM(GL_Paste!$M1585)&lt;&gt;"",TRIM(GL_Paste!$M1585),IFERROR(MID(GL_Paste!$I1585,FIND("[",GL_Paste!$I1585)+1,FIND("]",GL_Paste!$I1585)-FIND("[",GL_Paste!$I1585)-1),"")))</f>
        <v/>
      </c>
      <c r="D1588">
        <f>IF(GL_Paste!$B1585="","",IFERROR(INDEX(DeptName,MATCH($C1588,DeptTag,0)),"UNALLOCATED"))</f>
        <v/>
      </c>
      <c r="E1588">
        <f>IF(GL_Paste!$B1585="","",IFERROR(INDEX(AcctCat,MATCH(GL_Paste!$B1585&amp;"",AcctCode,0)),"UNKNOWN"))</f>
        <v/>
      </c>
      <c r="F1588">
        <f>IF(GL_Paste!$B1585="","",IFERROR(INDEX(AcctSub,MATCH(GL_Paste!$B1585&amp;"",AcctCode,0)),"UNKNOWN"))</f>
        <v/>
      </c>
    </row>
    <row r="1589">
      <c r="A1589" s="40">
        <f>IF(GL_Paste!$B1586="","",N(GL_Paste!$H1586)-N(GL_Paste!$G1586))</f>
        <v/>
      </c>
      <c r="B1589" s="43">
        <f>IF(GL_Paste!$B1586="","",DATE(YEAR(GL_Paste!$E1586),MONTH(GL_Paste!$E1586),1))</f>
        <v/>
      </c>
      <c r="C1589">
        <f>IF(GL_Paste!$B1586="","",IF(TRIM(GL_Paste!$M1586)&lt;&gt;"",TRIM(GL_Paste!$M1586),IFERROR(MID(GL_Paste!$I1586,FIND("[",GL_Paste!$I1586)+1,FIND("]",GL_Paste!$I1586)-FIND("[",GL_Paste!$I1586)-1),"")))</f>
        <v/>
      </c>
      <c r="D1589">
        <f>IF(GL_Paste!$B1586="","",IFERROR(INDEX(DeptName,MATCH($C1589,DeptTag,0)),"UNALLOCATED"))</f>
        <v/>
      </c>
      <c r="E1589">
        <f>IF(GL_Paste!$B1586="","",IFERROR(INDEX(AcctCat,MATCH(GL_Paste!$B1586&amp;"",AcctCode,0)),"UNKNOWN"))</f>
        <v/>
      </c>
      <c r="F1589">
        <f>IF(GL_Paste!$B1586="","",IFERROR(INDEX(AcctSub,MATCH(GL_Paste!$B1586&amp;"",AcctCode,0)),"UNKNOWN"))</f>
        <v/>
      </c>
    </row>
    <row r="1590">
      <c r="A1590" s="40">
        <f>IF(GL_Paste!$B1587="","",N(GL_Paste!$H1587)-N(GL_Paste!$G1587))</f>
        <v/>
      </c>
      <c r="B1590" s="43">
        <f>IF(GL_Paste!$B1587="","",DATE(YEAR(GL_Paste!$E1587),MONTH(GL_Paste!$E1587),1))</f>
        <v/>
      </c>
      <c r="C1590">
        <f>IF(GL_Paste!$B1587="","",IF(TRIM(GL_Paste!$M1587)&lt;&gt;"",TRIM(GL_Paste!$M1587),IFERROR(MID(GL_Paste!$I1587,FIND("[",GL_Paste!$I1587)+1,FIND("]",GL_Paste!$I1587)-FIND("[",GL_Paste!$I1587)-1),"")))</f>
        <v/>
      </c>
      <c r="D1590">
        <f>IF(GL_Paste!$B1587="","",IFERROR(INDEX(DeptName,MATCH($C1590,DeptTag,0)),"UNALLOCATED"))</f>
        <v/>
      </c>
      <c r="E1590">
        <f>IF(GL_Paste!$B1587="","",IFERROR(INDEX(AcctCat,MATCH(GL_Paste!$B1587&amp;"",AcctCode,0)),"UNKNOWN"))</f>
        <v/>
      </c>
      <c r="F1590">
        <f>IF(GL_Paste!$B1587="","",IFERROR(INDEX(AcctSub,MATCH(GL_Paste!$B1587&amp;"",AcctCode,0)),"UNKNOWN"))</f>
        <v/>
      </c>
    </row>
    <row r="1591">
      <c r="A1591" s="40">
        <f>IF(GL_Paste!$B1588="","",N(GL_Paste!$H1588)-N(GL_Paste!$G1588))</f>
        <v/>
      </c>
      <c r="B1591" s="43">
        <f>IF(GL_Paste!$B1588="","",DATE(YEAR(GL_Paste!$E1588),MONTH(GL_Paste!$E1588),1))</f>
        <v/>
      </c>
      <c r="C1591">
        <f>IF(GL_Paste!$B1588="","",IF(TRIM(GL_Paste!$M1588)&lt;&gt;"",TRIM(GL_Paste!$M1588),IFERROR(MID(GL_Paste!$I1588,FIND("[",GL_Paste!$I1588)+1,FIND("]",GL_Paste!$I1588)-FIND("[",GL_Paste!$I1588)-1),"")))</f>
        <v/>
      </c>
      <c r="D1591">
        <f>IF(GL_Paste!$B1588="","",IFERROR(INDEX(DeptName,MATCH($C1591,DeptTag,0)),"UNALLOCATED"))</f>
        <v/>
      </c>
      <c r="E1591">
        <f>IF(GL_Paste!$B1588="","",IFERROR(INDEX(AcctCat,MATCH(GL_Paste!$B1588&amp;"",AcctCode,0)),"UNKNOWN"))</f>
        <v/>
      </c>
      <c r="F1591">
        <f>IF(GL_Paste!$B1588="","",IFERROR(INDEX(AcctSub,MATCH(GL_Paste!$B1588&amp;"",AcctCode,0)),"UNKNOWN"))</f>
        <v/>
      </c>
    </row>
    <row r="1592">
      <c r="A1592" s="40">
        <f>IF(GL_Paste!$B1589="","",N(GL_Paste!$H1589)-N(GL_Paste!$G1589))</f>
        <v/>
      </c>
      <c r="B1592" s="43">
        <f>IF(GL_Paste!$B1589="","",DATE(YEAR(GL_Paste!$E1589),MONTH(GL_Paste!$E1589),1))</f>
        <v/>
      </c>
      <c r="C1592">
        <f>IF(GL_Paste!$B1589="","",IF(TRIM(GL_Paste!$M1589)&lt;&gt;"",TRIM(GL_Paste!$M1589),IFERROR(MID(GL_Paste!$I1589,FIND("[",GL_Paste!$I1589)+1,FIND("]",GL_Paste!$I1589)-FIND("[",GL_Paste!$I1589)-1),"")))</f>
        <v/>
      </c>
      <c r="D1592">
        <f>IF(GL_Paste!$B1589="","",IFERROR(INDEX(DeptName,MATCH($C1592,DeptTag,0)),"UNALLOCATED"))</f>
        <v/>
      </c>
      <c r="E1592">
        <f>IF(GL_Paste!$B1589="","",IFERROR(INDEX(AcctCat,MATCH(GL_Paste!$B1589&amp;"",AcctCode,0)),"UNKNOWN"))</f>
        <v/>
      </c>
      <c r="F1592">
        <f>IF(GL_Paste!$B1589="","",IFERROR(INDEX(AcctSub,MATCH(GL_Paste!$B1589&amp;"",AcctCode,0)),"UNKNOWN"))</f>
        <v/>
      </c>
    </row>
    <row r="1593">
      <c r="A1593" s="40">
        <f>IF(GL_Paste!$B1590="","",N(GL_Paste!$H1590)-N(GL_Paste!$G1590))</f>
        <v/>
      </c>
      <c r="B1593" s="43">
        <f>IF(GL_Paste!$B1590="","",DATE(YEAR(GL_Paste!$E1590),MONTH(GL_Paste!$E1590),1))</f>
        <v/>
      </c>
      <c r="C1593">
        <f>IF(GL_Paste!$B1590="","",IF(TRIM(GL_Paste!$M1590)&lt;&gt;"",TRIM(GL_Paste!$M1590),IFERROR(MID(GL_Paste!$I1590,FIND("[",GL_Paste!$I1590)+1,FIND("]",GL_Paste!$I1590)-FIND("[",GL_Paste!$I1590)-1),"")))</f>
        <v/>
      </c>
      <c r="D1593">
        <f>IF(GL_Paste!$B1590="","",IFERROR(INDEX(DeptName,MATCH($C1593,DeptTag,0)),"UNALLOCATED"))</f>
        <v/>
      </c>
      <c r="E1593">
        <f>IF(GL_Paste!$B1590="","",IFERROR(INDEX(AcctCat,MATCH(GL_Paste!$B1590&amp;"",AcctCode,0)),"UNKNOWN"))</f>
        <v/>
      </c>
      <c r="F1593">
        <f>IF(GL_Paste!$B1590="","",IFERROR(INDEX(AcctSub,MATCH(GL_Paste!$B1590&amp;"",AcctCode,0)),"UNKNOWN"))</f>
        <v/>
      </c>
    </row>
    <row r="1594">
      <c r="A1594" s="40">
        <f>IF(GL_Paste!$B1591="","",N(GL_Paste!$H1591)-N(GL_Paste!$G1591))</f>
        <v/>
      </c>
      <c r="B1594" s="43">
        <f>IF(GL_Paste!$B1591="","",DATE(YEAR(GL_Paste!$E1591),MONTH(GL_Paste!$E1591),1))</f>
        <v/>
      </c>
      <c r="C1594">
        <f>IF(GL_Paste!$B1591="","",IF(TRIM(GL_Paste!$M1591)&lt;&gt;"",TRIM(GL_Paste!$M1591),IFERROR(MID(GL_Paste!$I1591,FIND("[",GL_Paste!$I1591)+1,FIND("]",GL_Paste!$I1591)-FIND("[",GL_Paste!$I1591)-1),"")))</f>
        <v/>
      </c>
      <c r="D1594">
        <f>IF(GL_Paste!$B1591="","",IFERROR(INDEX(DeptName,MATCH($C1594,DeptTag,0)),"UNALLOCATED"))</f>
        <v/>
      </c>
      <c r="E1594">
        <f>IF(GL_Paste!$B1591="","",IFERROR(INDEX(AcctCat,MATCH(GL_Paste!$B1591&amp;"",AcctCode,0)),"UNKNOWN"))</f>
        <v/>
      </c>
      <c r="F1594">
        <f>IF(GL_Paste!$B1591="","",IFERROR(INDEX(AcctSub,MATCH(GL_Paste!$B1591&amp;"",AcctCode,0)),"UNKNOWN"))</f>
        <v/>
      </c>
    </row>
    <row r="1595">
      <c r="A1595" s="40">
        <f>IF(GL_Paste!$B1592="","",N(GL_Paste!$H1592)-N(GL_Paste!$G1592))</f>
        <v/>
      </c>
      <c r="B1595" s="43">
        <f>IF(GL_Paste!$B1592="","",DATE(YEAR(GL_Paste!$E1592),MONTH(GL_Paste!$E1592),1))</f>
        <v/>
      </c>
      <c r="C1595">
        <f>IF(GL_Paste!$B1592="","",IF(TRIM(GL_Paste!$M1592)&lt;&gt;"",TRIM(GL_Paste!$M1592),IFERROR(MID(GL_Paste!$I1592,FIND("[",GL_Paste!$I1592)+1,FIND("]",GL_Paste!$I1592)-FIND("[",GL_Paste!$I1592)-1),"")))</f>
        <v/>
      </c>
      <c r="D1595">
        <f>IF(GL_Paste!$B1592="","",IFERROR(INDEX(DeptName,MATCH($C1595,DeptTag,0)),"UNALLOCATED"))</f>
        <v/>
      </c>
      <c r="E1595">
        <f>IF(GL_Paste!$B1592="","",IFERROR(INDEX(AcctCat,MATCH(GL_Paste!$B1592&amp;"",AcctCode,0)),"UNKNOWN"))</f>
        <v/>
      </c>
      <c r="F1595">
        <f>IF(GL_Paste!$B1592="","",IFERROR(INDEX(AcctSub,MATCH(GL_Paste!$B1592&amp;"",AcctCode,0)),"UNKNOWN"))</f>
        <v/>
      </c>
    </row>
    <row r="1596">
      <c r="A1596" s="40">
        <f>IF(GL_Paste!$B1593="","",N(GL_Paste!$H1593)-N(GL_Paste!$G1593))</f>
        <v/>
      </c>
      <c r="B1596" s="43">
        <f>IF(GL_Paste!$B1593="","",DATE(YEAR(GL_Paste!$E1593),MONTH(GL_Paste!$E1593),1))</f>
        <v/>
      </c>
      <c r="C1596">
        <f>IF(GL_Paste!$B1593="","",IF(TRIM(GL_Paste!$M1593)&lt;&gt;"",TRIM(GL_Paste!$M1593),IFERROR(MID(GL_Paste!$I1593,FIND("[",GL_Paste!$I1593)+1,FIND("]",GL_Paste!$I1593)-FIND("[",GL_Paste!$I1593)-1),"")))</f>
        <v/>
      </c>
      <c r="D1596">
        <f>IF(GL_Paste!$B1593="","",IFERROR(INDEX(DeptName,MATCH($C1596,DeptTag,0)),"UNALLOCATED"))</f>
        <v/>
      </c>
      <c r="E1596">
        <f>IF(GL_Paste!$B1593="","",IFERROR(INDEX(AcctCat,MATCH(GL_Paste!$B1593&amp;"",AcctCode,0)),"UNKNOWN"))</f>
        <v/>
      </c>
      <c r="F1596">
        <f>IF(GL_Paste!$B1593="","",IFERROR(INDEX(AcctSub,MATCH(GL_Paste!$B1593&amp;"",AcctCode,0)),"UNKNOWN"))</f>
        <v/>
      </c>
    </row>
    <row r="1597">
      <c r="A1597" s="40">
        <f>IF(GL_Paste!$B1594="","",N(GL_Paste!$H1594)-N(GL_Paste!$G1594))</f>
        <v/>
      </c>
      <c r="B1597" s="43">
        <f>IF(GL_Paste!$B1594="","",DATE(YEAR(GL_Paste!$E1594),MONTH(GL_Paste!$E1594),1))</f>
        <v/>
      </c>
      <c r="C1597">
        <f>IF(GL_Paste!$B1594="","",IF(TRIM(GL_Paste!$M1594)&lt;&gt;"",TRIM(GL_Paste!$M1594),IFERROR(MID(GL_Paste!$I1594,FIND("[",GL_Paste!$I1594)+1,FIND("]",GL_Paste!$I1594)-FIND("[",GL_Paste!$I1594)-1),"")))</f>
        <v/>
      </c>
      <c r="D1597">
        <f>IF(GL_Paste!$B1594="","",IFERROR(INDEX(DeptName,MATCH($C1597,DeptTag,0)),"UNALLOCATED"))</f>
        <v/>
      </c>
      <c r="E1597">
        <f>IF(GL_Paste!$B1594="","",IFERROR(INDEX(AcctCat,MATCH(GL_Paste!$B1594&amp;"",AcctCode,0)),"UNKNOWN"))</f>
        <v/>
      </c>
      <c r="F1597">
        <f>IF(GL_Paste!$B1594="","",IFERROR(INDEX(AcctSub,MATCH(GL_Paste!$B1594&amp;"",AcctCode,0)),"UNKNOWN"))</f>
        <v/>
      </c>
    </row>
    <row r="1598">
      <c r="A1598" s="40">
        <f>IF(GL_Paste!$B1595="","",N(GL_Paste!$H1595)-N(GL_Paste!$G1595))</f>
        <v/>
      </c>
      <c r="B1598" s="43">
        <f>IF(GL_Paste!$B1595="","",DATE(YEAR(GL_Paste!$E1595),MONTH(GL_Paste!$E1595),1))</f>
        <v/>
      </c>
      <c r="C1598">
        <f>IF(GL_Paste!$B1595="","",IF(TRIM(GL_Paste!$M1595)&lt;&gt;"",TRIM(GL_Paste!$M1595),IFERROR(MID(GL_Paste!$I1595,FIND("[",GL_Paste!$I1595)+1,FIND("]",GL_Paste!$I1595)-FIND("[",GL_Paste!$I1595)-1),"")))</f>
        <v/>
      </c>
      <c r="D1598">
        <f>IF(GL_Paste!$B1595="","",IFERROR(INDEX(DeptName,MATCH($C1598,DeptTag,0)),"UNALLOCATED"))</f>
        <v/>
      </c>
      <c r="E1598">
        <f>IF(GL_Paste!$B1595="","",IFERROR(INDEX(AcctCat,MATCH(GL_Paste!$B1595&amp;"",AcctCode,0)),"UNKNOWN"))</f>
        <v/>
      </c>
      <c r="F1598">
        <f>IF(GL_Paste!$B1595="","",IFERROR(INDEX(AcctSub,MATCH(GL_Paste!$B1595&amp;"",AcctCode,0)),"UNKNOWN"))</f>
        <v/>
      </c>
    </row>
    <row r="1599">
      <c r="A1599" s="40">
        <f>IF(GL_Paste!$B1596="","",N(GL_Paste!$H1596)-N(GL_Paste!$G1596))</f>
        <v/>
      </c>
      <c r="B1599" s="43">
        <f>IF(GL_Paste!$B1596="","",DATE(YEAR(GL_Paste!$E1596),MONTH(GL_Paste!$E1596),1))</f>
        <v/>
      </c>
      <c r="C1599">
        <f>IF(GL_Paste!$B1596="","",IF(TRIM(GL_Paste!$M1596)&lt;&gt;"",TRIM(GL_Paste!$M1596),IFERROR(MID(GL_Paste!$I1596,FIND("[",GL_Paste!$I1596)+1,FIND("]",GL_Paste!$I1596)-FIND("[",GL_Paste!$I1596)-1),"")))</f>
        <v/>
      </c>
      <c r="D1599">
        <f>IF(GL_Paste!$B1596="","",IFERROR(INDEX(DeptName,MATCH($C1599,DeptTag,0)),"UNALLOCATED"))</f>
        <v/>
      </c>
      <c r="E1599">
        <f>IF(GL_Paste!$B1596="","",IFERROR(INDEX(AcctCat,MATCH(GL_Paste!$B1596&amp;"",AcctCode,0)),"UNKNOWN"))</f>
        <v/>
      </c>
      <c r="F1599">
        <f>IF(GL_Paste!$B1596="","",IFERROR(INDEX(AcctSub,MATCH(GL_Paste!$B1596&amp;"",AcctCode,0)),"UNKNOWN"))</f>
        <v/>
      </c>
    </row>
    <row r="1600">
      <c r="A1600" s="40">
        <f>IF(GL_Paste!$B1597="","",N(GL_Paste!$H1597)-N(GL_Paste!$G1597))</f>
        <v/>
      </c>
      <c r="B1600" s="43">
        <f>IF(GL_Paste!$B1597="","",DATE(YEAR(GL_Paste!$E1597),MONTH(GL_Paste!$E1597),1))</f>
        <v/>
      </c>
      <c r="C1600">
        <f>IF(GL_Paste!$B1597="","",IF(TRIM(GL_Paste!$M1597)&lt;&gt;"",TRIM(GL_Paste!$M1597),IFERROR(MID(GL_Paste!$I1597,FIND("[",GL_Paste!$I1597)+1,FIND("]",GL_Paste!$I1597)-FIND("[",GL_Paste!$I1597)-1),"")))</f>
        <v/>
      </c>
      <c r="D1600">
        <f>IF(GL_Paste!$B1597="","",IFERROR(INDEX(DeptName,MATCH($C1600,DeptTag,0)),"UNALLOCATED"))</f>
        <v/>
      </c>
      <c r="E1600">
        <f>IF(GL_Paste!$B1597="","",IFERROR(INDEX(AcctCat,MATCH(GL_Paste!$B1597&amp;"",AcctCode,0)),"UNKNOWN"))</f>
        <v/>
      </c>
      <c r="F1600">
        <f>IF(GL_Paste!$B1597="","",IFERROR(INDEX(AcctSub,MATCH(GL_Paste!$B1597&amp;"",AcctCode,0)),"UNKNOWN"))</f>
        <v/>
      </c>
    </row>
    <row r="1601">
      <c r="A1601" s="40">
        <f>IF(GL_Paste!$B1598="","",N(GL_Paste!$H1598)-N(GL_Paste!$G1598))</f>
        <v/>
      </c>
      <c r="B1601" s="43">
        <f>IF(GL_Paste!$B1598="","",DATE(YEAR(GL_Paste!$E1598),MONTH(GL_Paste!$E1598),1))</f>
        <v/>
      </c>
      <c r="C1601">
        <f>IF(GL_Paste!$B1598="","",IF(TRIM(GL_Paste!$M1598)&lt;&gt;"",TRIM(GL_Paste!$M1598),IFERROR(MID(GL_Paste!$I1598,FIND("[",GL_Paste!$I1598)+1,FIND("]",GL_Paste!$I1598)-FIND("[",GL_Paste!$I1598)-1),"")))</f>
        <v/>
      </c>
      <c r="D1601">
        <f>IF(GL_Paste!$B1598="","",IFERROR(INDEX(DeptName,MATCH($C1601,DeptTag,0)),"UNALLOCATED"))</f>
        <v/>
      </c>
      <c r="E1601">
        <f>IF(GL_Paste!$B1598="","",IFERROR(INDEX(AcctCat,MATCH(GL_Paste!$B1598&amp;"",AcctCode,0)),"UNKNOWN"))</f>
        <v/>
      </c>
      <c r="F1601">
        <f>IF(GL_Paste!$B1598="","",IFERROR(INDEX(AcctSub,MATCH(GL_Paste!$B1598&amp;"",AcctCode,0)),"UNKNOWN"))</f>
        <v/>
      </c>
    </row>
    <row r="1602">
      <c r="A1602" s="40">
        <f>IF(GL_Paste!$B1599="","",N(GL_Paste!$H1599)-N(GL_Paste!$G1599))</f>
        <v/>
      </c>
      <c r="B1602" s="43">
        <f>IF(GL_Paste!$B1599="","",DATE(YEAR(GL_Paste!$E1599),MONTH(GL_Paste!$E1599),1))</f>
        <v/>
      </c>
      <c r="C1602">
        <f>IF(GL_Paste!$B1599="","",IF(TRIM(GL_Paste!$M1599)&lt;&gt;"",TRIM(GL_Paste!$M1599),IFERROR(MID(GL_Paste!$I1599,FIND("[",GL_Paste!$I1599)+1,FIND("]",GL_Paste!$I1599)-FIND("[",GL_Paste!$I1599)-1),"")))</f>
        <v/>
      </c>
      <c r="D1602">
        <f>IF(GL_Paste!$B1599="","",IFERROR(INDEX(DeptName,MATCH($C1602,DeptTag,0)),"UNALLOCATED"))</f>
        <v/>
      </c>
      <c r="E1602">
        <f>IF(GL_Paste!$B1599="","",IFERROR(INDEX(AcctCat,MATCH(GL_Paste!$B1599&amp;"",AcctCode,0)),"UNKNOWN"))</f>
        <v/>
      </c>
      <c r="F1602">
        <f>IF(GL_Paste!$B1599="","",IFERROR(INDEX(AcctSub,MATCH(GL_Paste!$B1599&amp;"",AcctCode,0)),"UNKNOWN"))</f>
        <v/>
      </c>
    </row>
    <row r="1603">
      <c r="A1603" s="40">
        <f>IF(GL_Paste!$B1600="","",N(GL_Paste!$H1600)-N(GL_Paste!$G1600))</f>
        <v/>
      </c>
      <c r="B1603" s="43">
        <f>IF(GL_Paste!$B1600="","",DATE(YEAR(GL_Paste!$E1600),MONTH(GL_Paste!$E1600),1))</f>
        <v/>
      </c>
      <c r="C1603">
        <f>IF(GL_Paste!$B1600="","",IF(TRIM(GL_Paste!$M1600)&lt;&gt;"",TRIM(GL_Paste!$M1600),IFERROR(MID(GL_Paste!$I1600,FIND("[",GL_Paste!$I1600)+1,FIND("]",GL_Paste!$I1600)-FIND("[",GL_Paste!$I1600)-1),"")))</f>
        <v/>
      </c>
      <c r="D1603">
        <f>IF(GL_Paste!$B1600="","",IFERROR(INDEX(DeptName,MATCH($C1603,DeptTag,0)),"UNALLOCATED"))</f>
        <v/>
      </c>
      <c r="E1603">
        <f>IF(GL_Paste!$B1600="","",IFERROR(INDEX(AcctCat,MATCH(GL_Paste!$B1600&amp;"",AcctCode,0)),"UNKNOWN"))</f>
        <v/>
      </c>
      <c r="F1603">
        <f>IF(GL_Paste!$B1600="","",IFERROR(INDEX(AcctSub,MATCH(GL_Paste!$B1600&amp;"",AcctCode,0)),"UNKNOWN"))</f>
        <v/>
      </c>
    </row>
    <row r="1604">
      <c r="A1604" s="40">
        <f>IF(GL_Paste!$B1601="","",N(GL_Paste!$H1601)-N(GL_Paste!$G1601))</f>
        <v/>
      </c>
      <c r="B1604" s="43">
        <f>IF(GL_Paste!$B1601="","",DATE(YEAR(GL_Paste!$E1601),MONTH(GL_Paste!$E1601),1))</f>
        <v/>
      </c>
      <c r="C1604">
        <f>IF(GL_Paste!$B1601="","",IF(TRIM(GL_Paste!$M1601)&lt;&gt;"",TRIM(GL_Paste!$M1601),IFERROR(MID(GL_Paste!$I1601,FIND("[",GL_Paste!$I1601)+1,FIND("]",GL_Paste!$I1601)-FIND("[",GL_Paste!$I1601)-1),"")))</f>
        <v/>
      </c>
      <c r="D1604">
        <f>IF(GL_Paste!$B1601="","",IFERROR(INDEX(DeptName,MATCH($C1604,DeptTag,0)),"UNALLOCATED"))</f>
        <v/>
      </c>
      <c r="E1604">
        <f>IF(GL_Paste!$B1601="","",IFERROR(INDEX(AcctCat,MATCH(GL_Paste!$B1601&amp;"",AcctCode,0)),"UNKNOWN"))</f>
        <v/>
      </c>
      <c r="F1604">
        <f>IF(GL_Paste!$B1601="","",IFERROR(INDEX(AcctSub,MATCH(GL_Paste!$B1601&amp;"",AcctCode,0)),"UNKNOWN"))</f>
        <v/>
      </c>
    </row>
    <row r="1605">
      <c r="A1605" s="40">
        <f>IF(GL_Paste!$B1602="","",N(GL_Paste!$H1602)-N(GL_Paste!$G1602))</f>
        <v/>
      </c>
      <c r="B1605" s="43">
        <f>IF(GL_Paste!$B1602="","",DATE(YEAR(GL_Paste!$E1602),MONTH(GL_Paste!$E1602),1))</f>
        <v/>
      </c>
      <c r="C1605">
        <f>IF(GL_Paste!$B1602="","",IF(TRIM(GL_Paste!$M1602)&lt;&gt;"",TRIM(GL_Paste!$M1602),IFERROR(MID(GL_Paste!$I1602,FIND("[",GL_Paste!$I1602)+1,FIND("]",GL_Paste!$I1602)-FIND("[",GL_Paste!$I1602)-1),"")))</f>
        <v/>
      </c>
      <c r="D1605">
        <f>IF(GL_Paste!$B1602="","",IFERROR(INDEX(DeptName,MATCH($C1605,DeptTag,0)),"UNALLOCATED"))</f>
        <v/>
      </c>
      <c r="E1605">
        <f>IF(GL_Paste!$B1602="","",IFERROR(INDEX(AcctCat,MATCH(GL_Paste!$B1602&amp;"",AcctCode,0)),"UNKNOWN"))</f>
        <v/>
      </c>
      <c r="F1605">
        <f>IF(GL_Paste!$B1602="","",IFERROR(INDEX(AcctSub,MATCH(GL_Paste!$B1602&amp;"",AcctCode,0)),"UNKNOWN"))</f>
        <v/>
      </c>
    </row>
    <row r="1606">
      <c r="A1606" s="40">
        <f>IF(GL_Paste!$B1603="","",N(GL_Paste!$H1603)-N(GL_Paste!$G1603))</f>
        <v/>
      </c>
      <c r="B1606" s="43">
        <f>IF(GL_Paste!$B1603="","",DATE(YEAR(GL_Paste!$E1603),MONTH(GL_Paste!$E1603),1))</f>
        <v/>
      </c>
      <c r="C1606">
        <f>IF(GL_Paste!$B1603="","",IF(TRIM(GL_Paste!$M1603)&lt;&gt;"",TRIM(GL_Paste!$M1603),IFERROR(MID(GL_Paste!$I1603,FIND("[",GL_Paste!$I1603)+1,FIND("]",GL_Paste!$I1603)-FIND("[",GL_Paste!$I1603)-1),"")))</f>
        <v/>
      </c>
      <c r="D1606">
        <f>IF(GL_Paste!$B1603="","",IFERROR(INDEX(DeptName,MATCH($C1606,DeptTag,0)),"UNALLOCATED"))</f>
        <v/>
      </c>
      <c r="E1606">
        <f>IF(GL_Paste!$B1603="","",IFERROR(INDEX(AcctCat,MATCH(GL_Paste!$B1603&amp;"",AcctCode,0)),"UNKNOWN"))</f>
        <v/>
      </c>
      <c r="F1606">
        <f>IF(GL_Paste!$B1603="","",IFERROR(INDEX(AcctSub,MATCH(GL_Paste!$B1603&amp;"",AcctCode,0)),"UNKNOWN"))</f>
        <v/>
      </c>
    </row>
    <row r="1607">
      <c r="A1607" s="40">
        <f>IF(GL_Paste!$B1604="","",N(GL_Paste!$H1604)-N(GL_Paste!$G1604))</f>
        <v/>
      </c>
      <c r="B1607" s="43">
        <f>IF(GL_Paste!$B1604="","",DATE(YEAR(GL_Paste!$E1604),MONTH(GL_Paste!$E1604),1))</f>
        <v/>
      </c>
      <c r="C1607">
        <f>IF(GL_Paste!$B1604="","",IF(TRIM(GL_Paste!$M1604)&lt;&gt;"",TRIM(GL_Paste!$M1604),IFERROR(MID(GL_Paste!$I1604,FIND("[",GL_Paste!$I1604)+1,FIND("]",GL_Paste!$I1604)-FIND("[",GL_Paste!$I1604)-1),"")))</f>
        <v/>
      </c>
      <c r="D1607">
        <f>IF(GL_Paste!$B1604="","",IFERROR(INDEX(DeptName,MATCH($C1607,DeptTag,0)),"UNALLOCATED"))</f>
        <v/>
      </c>
      <c r="E1607">
        <f>IF(GL_Paste!$B1604="","",IFERROR(INDEX(AcctCat,MATCH(GL_Paste!$B1604&amp;"",AcctCode,0)),"UNKNOWN"))</f>
        <v/>
      </c>
      <c r="F1607">
        <f>IF(GL_Paste!$B1604="","",IFERROR(INDEX(AcctSub,MATCH(GL_Paste!$B1604&amp;"",AcctCode,0)),"UNKNOWN"))</f>
        <v/>
      </c>
    </row>
    <row r="1608">
      <c r="A1608" s="40">
        <f>IF(GL_Paste!$B1605="","",N(GL_Paste!$H1605)-N(GL_Paste!$G1605))</f>
        <v/>
      </c>
      <c r="B1608" s="43">
        <f>IF(GL_Paste!$B1605="","",DATE(YEAR(GL_Paste!$E1605),MONTH(GL_Paste!$E1605),1))</f>
        <v/>
      </c>
      <c r="C1608">
        <f>IF(GL_Paste!$B1605="","",IF(TRIM(GL_Paste!$M1605)&lt;&gt;"",TRIM(GL_Paste!$M1605),IFERROR(MID(GL_Paste!$I1605,FIND("[",GL_Paste!$I1605)+1,FIND("]",GL_Paste!$I1605)-FIND("[",GL_Paste!$I1605)-1),"")))</f>
        <v/>
      </c>
      <c r="D1608">
        <f>IF(GL_Paste!$B1605="","",IFERROR(INDEX(DeptName,MATCH($C1608,DeptTag,0)),"UNALLOCATED"))</f>
        <v/>
      </c>
      <c r="E1608">
        <f>IF(GL_Paste!$B1605="","",IFERROR(INDEX(AcctCat,MATCH(GL_Paste!$B1605&amp;"",AcctCode,0)),"UNKNOWN"))</f>
        <v/>
      </c>
      <c r="F1608">
        <f>IF(GL_Paste!$B1605="","",IFERROR(INDEX(AcctSub,MATCH(GL_Paste!$B1605&amp;"",AcctCode,0)),"UNKNOWN"))</f>
        <v/>
      </c>
    </row>
    <row r="1609">
      <c r="A1609" s="40">
        <f>IF(GL_Paste!$B1606="","",N(GL_Paste!$H1606)-N(GL_Paste!$G1606))</f>
        <v/>
      </c>
      <c r="B1609" s="43">
        <f>IF(GL_Paste!$B1606="","",DATE(YEAR(GL_Paste!$E1606),MONTH(GL_Paste!$E1606),1))</f>
        <v/>
      </c>
      <c r="C1609">
        <f>IF(GL_Paste!$B1606="","",IF(TRIM(GL_Paste!$M1606)&lt;&gt;"",TRIM(GL_Paste!$M1606),IFERROR(MID(GL_Paste!$I1606,FIND("[",GL_Paste!$I1606)+1,FIND("]",GL_Paste!$I1606)-FIND("[",GL_Paste!$I1606)-1),"")))</f>
        <v/>
      </c>
      <c r="D1609">
        <f>IF(GL_Paste!$B1606="","",IFERROR(INDEX(DeptName,MATCH($C1609,DeptTag,0)),"UNALLOCATED"))</f>
        <v/>
      </c>
      <c r="E1609">
        <f>IF(GL_Paste!$B1606="","",IFERROR(INDEX(AcctCat,MATCH(GL_Paste!$B1606&amp;"",AcctCode,0)),"UNKNOWN"))</f>
        <v/>
      </c>
      <c r="F1609">
        <f>IF(GL_Paste!$B1606="","",IFERROR(INDEX(AcctSub,MATCH(GL_Paste!$B1606&amp;"",AcctCode,0)),"UNKNOWN"))</f>
        <v/>
      </c>
    </row>
    <row r="1610">
      <c r="A1610" s="40">
        <f>IF(GL_Paste!$B1607="","",N(GL_Paste!$H1607)-N(GL_Paste!$G1607))</f>
        <v/>
      </c>
      <c r="B1610" s="43">
        <f>IF(GL_Paste!$B1607="","",DATE(YEAR(GL_Paste!$E1607),MONTH(GL_Paste!$E1607),1))</f>
        <v/>
      </c>
      <c r="C1610">
        <f>IF(GL_Paste!$B1607="","",IF(TRIM(GL_Paste!$M1607)&lt;&gt;"",TRIM(GL_Paste!$M1607),IFERROR(MID(GL_Paste!$I1607,FIND("[",GL_Paste!$I1607)+1,FIND("]",GL_Paste!$I1607)-FIND("[",GL_Paste!$I1607)-1),"")))</f>
        <v/>
      </c>
      <c r="D1610">
        <f>IF(GL_Paste!$B1607="","",IFERROR(INDEX(DeptName,MATCH($C1610,DeptTag,0)),"UNALLOCATED"))</f>
        <v/>
      </c>
      <c r="E1610">
        <f>IF(GL_Paste!$B1607="","",IFERROR(INDEX(AcctCat,MATCH(GL_Paste!$B1607&amp;"",AcctCode,0)),"UNKNOWN"))</f>
        <v/>
      </c>
      <c r="F1610">
        <f>IF(GL_Paste!$B1607="","",IFERROR(INDEX(AcctSub,MATCH(GL_Paste!$B1607&amp;"",AcctCode,0)),"UNKNOWN"))</f>
        <v/>
      </c>
    </row>
    <row r="1611">
      <c r="A1611" s="40">
        <f>IF(GL_Paste!$B1608="","",N(GL_Paste!$H1608)-N(GL_Paste!$G1608))</f>
        <v/>
      </c>
      <c r="B1611" s="43">
        <f>IF(GL_Paste!$B1608="","",DATE(YEAR(GL_Paste!$E1608),MONTH(GL_Paste!$E1608),1))</f>
        <v/>
      </c>
      <c r="C1611">
        <f>IF(GL_Paste!$B1608="","",IF(TRIM(GL_Paste!$M1608)&lt;&gt;"",TRIM(GL_Paste!$M1608),IFERROR(MID(GL_Paste!$I1608,FIND("[",GL_Paste!$I1608)+1,FIND("]",GL_Paste!$I1608)-FIND("[",GL_Paste!$I1608)-1),"")))</f>
        <v/>
      </c>
      <c r="D1611">
        <f>IF(GL_Paste!$B1608="","",IFERROR(INDEX(DeptName,MATCH($C1611,DeptTag,0)),"UNALLOCATED"))</f>
        <v/>
      </c>
      <c r="E1611">
        <f>IF(GL_Paste!$B1608="","",IFERROR(INDEX(AcctCat,MATCH(GL_Paste!$B1608&amp;"",AcctCode,0)),"UNKNOWN"))</f>
        <v/>
      </c>
      <c r="F1611">
        <f>IF(GL_Paste!$B1608="","",IFERROR(INDEX(AcctSub,MATCH(GL_Paste!$B1608&amp;"",AcctCode,0)),"UNKNOWN"))</f>
        <v/>
      </c>
    </row>
    <row r="1612">
      <c r="A1612" s="40">
        <f>IF(GL_Paste!$B1609="","",N(GL_Paste!$H1609)-N(GL_Paste!$G1609))</f>
        <v/>
      </c>
      <c r="B1612" s="43">
        <f>IF(GL_Paste!$B1609="","",DATE(YEAR(GL_Paste!$E1609),MONTH(GL_Paste!$E1609),1))</f>
        <v/>
      </c>
      <c r="C1612">
        <f>IF(GL_Paste!$B1609="","",IF(TRIM(GL_Paste!$M1609)&lt;&gt;"",TRIM(GL_Paste!$M1609),IFERROR(MID(GL_Paste!$I1609,FIND("[",GL_Paste!$I1609)+1,FIND("]",GL_Paste!$I1609)-FIND("[",GL_Paste!$I1609)-1),"")))</f>
        <v/>
      </c>
      <c r="D1612">
        <f>IF(GL_Paste!$B1609="","",IFERROR(INDEX(DeptName,MATCH($C1612,DeptTag,0)),"UNALLOCATED"))</f>
        <v/>
      </c>
      <c r="E1612">
        <f>IF(GL_Paste!$B1609="","",IFERROR(INDEX(AcctCat,MATCH(GL_Paste!$B1609&amp;"",AcctCode,0)),"UNKNOWN"))</f>
        <v/>
      </c>
      <c r="F1612">
        <f>IF(GL_Paste!$B1609="","",IFERROR(INDEX(AcctSub,MATCH(GL_Paste!$B1609&amp;"",AcctCode,0)),"UNKNOWN"))</f>
        <v/>
      </c>
    </row>
    <row r="1613">
      <c r="A1613" s="40">
        <f>IF(GL_Paste!$B1610="","",N(GL_Paste!$H1610)-N(GL_Paste!$G1610))</f>
        <v/>
      </c>
      <c r="B1613" s="43">
        <f>IF(GL_Paste!$B1610="","",DATE(YEAR(GL_Paste!$E1610),MONTH(GL_Paste!$E1610),1))</f>
        <v/>
      </c>
      <c r="C1613">
        <f>IF(GL_Paste!$B1610="","",IF(TRIM(GL_Paste!$M1610)&lt;&gt;"",TRIM(GL_Paste!$M1610),IFERROR(MID(GL_Paste!$I1610,FIND("[",GL_Paste!$I1610)+1,FIND("]",GL_Paste!$I1610)-FIND("[",GL_Paste!$I1610)-1),"")))</f>
        <v/>
      </c>
      <c r="D1613">
        <f>IF(GL_Paste!$B1610="","",IFERROR(INDEX(DeptName,MATCH($C1613,DeptTag,0)),"UNALLOCATED"))</f>
        <v/>
      </c>
      <c r="E1613">
        <f>IF(GL_Paste!$B1610="","",IFERROR(INDEX(AcctCat,MATCH(GL_Paste!$B1610&amp;"",AcctCode,0)),"UNKNOWN"))</f>
        <v/>
      </c>
      <c r="F1613">
        <f>IF(GL_Paste!$B1610="","",IFERROR(INDEX(AcctSub,MATCH(GL_Paste!$B1610&amp;"",AcctCode,0)),"UNKNOWN"))</f>
        <v/>
      </c>
    </row>
    <row r="1614">
      <c r="A1614" s="40">
        <f>IF(GL_Paste!$B1611="","",N(GL_Paste!$H1611)-N(GL_Paste!$G1611))</f>
        <v/>
      </c>
      <c r="B1614" s="43">
        <f>IF(GL_Paste!$B1611="","",DATE(YEAR(GL_Paste!$E1611),MONTH(GL_Paste!$E1611),1))</f>
        <v/>
      </c>
      <c r="C1614">
        <f>IF(GL_Paste!$B1611="","",IF(TRIM(GL_Paste!$M1611)&lt;&gt;"",TRIM(GL_Paste!$M1611),IFERROR(MID(GL_Paste!$I1611,FIND("[",GL_Paste!$I1611)+1,FIND("]",GL_Paste!$I1611)-FIND("[",GL_Paste!$I1611)-1),"")))</f>
        <v/>
      </c>
      <c r="D1614">
        <f>IF(GL_Paste!$B1611="","",IFERROR(INDEX(DeptName,MATCH($C1614,DeptTag,0)),"UNALLOCATED"))</f>
        <v/>
      </c>
      <c r="E1614">
        <f>IF(GL_Paste!$B1611="","",IFERROR(INDEX(AcctCat,MATCH(GL_Paste!$B1611&amp;"",AcctCode,0)),"UNKNOWN"))</f>
        <v/>
      </c>
      <c r="F1614">
        <f>IF(GL_Paste!$B1611="","",IFERROR(INDEX(AcctSub,MATCH(GL_Paste!$B1611&amp;"",AcctCode,0)),"UNKNOWN"))</f>
        <v/>
      </c>
    </row>
    <row r="1615">
      <c r="A1615" s="40">
        <f>IF(GL_Paste!$B1612="","",N(GL_Paste!$H1612)-N(GL_Paste!$G1612))</f>
        <v/>
      </c>
      <c r="B1615" s="43">
        <f>IF(GL_Paste!$B1612="","",DATE(YEAR(GL_Paste!$E1612),MONTH(GL_Paste!$E1612),1))</f>
        <v/>
      </c>
      <c r="C1615">
        <f>IF(GL_Paste!$B1612="","",IF(TRIM(GL_Paste!$M1612)&lt;&gt;"",TRIM(GL_Paste!$M1612),IFERROR(MID(GL_Paste!$I1612,FIND("[",GL_Paste!$I1612)+1,FIND("]",GL_Paste!$I1612)-FIND("[",GL_Paste!$I1612)-1),"")))</f>
        <v/>
      </c>
      <c r="D1615">
        <f>IF(GL_Paste!$B1612="","",IFERROR(INDEX(DeptName,MATCH($C1615,DeptTag,0)),"UNALLOCATED"))</f>
        <v/>
      </c>
      <c r="E1615">
        <f>IF(GL_Paste!$B1612="","",IFERROR(INDEX(AcctCat,MATCH(GL_Paste!$B1612&amp;"",AcctCode,0)),"UNKNOWN"))</f>
        <v/>
      </c>
      <c r="F1615">
        <f>IF(GL_Paste!$B1612="","",IFERROR(INDEX(AcctSub,MATCH(GL_Paste!$B1612&amp;"",AcctCode,0)),"UNKNOWN"))</f>
        <v/>
      </c>
    </row>
    <row r="1616">
      <c r="A1616" s="40">
        <f>IF(GL_Paste!$B1613="","",N(GL_Paste!$H1613)-N(GL_Paste!$G1613))</f>
        <v/>
      </c>
      <c r="B1616" s="43">
        <f>IF(GL_Paste!$B1613="","",DATE(YEAR(GL_Paste!$E1613),MONTH(GL_Paste!$E1613),1))</f>
        <v/>
      </c>
      <c r="C1616">
        <f>IF(GL_Paste!$B1613="","",IF(TRIM(GL_Paste!$M1613)&lt;&gt;"",TRIM(GL_Paste!$M1613),IFERROR(MID(GL_Paste!$I1613,FIND("[",GL_Paste!$I1613)+1,FIND("]",GL_Paste!$I1613)-FIND("[",GL_Paste!$I1613)-1),"")))</f>
        <v/>
      </c>
      <c r="D1616">
        <f>IF(GL_Paste!$B1613="","",IFERROR(INDEX(DeptName,MATCH($C1616,DeptTag,0)),"UNALLOCATED"))</f>
        <v/>
      </c>
      <c r="E1616">
        <f>IF(GL_Paste!$B1613="","",IFERROR(INDEX(AcctCat,MATCH(GL_Paste!$B1613&amp;"",AcctCode,0)),"UNKNOWN"))</f>
        <v/>
      </c>
      <c r="F1616">
        <f>IF(GL_Paste!$B1613="","",IFERROR(INDEX(AcctSub,MATCH(GL_Paste!$B1613&amp;"",AcctCode,0)),"UNKNOWN"))</f>
        <v/>
      </c>
    </row>
    <row r="1617">
      <c r="A1617" s="40">
        <f>IF(GL_Paste!$B1614="","",N(GL_Paste!$H1614)-N(GL_Paste!$G1614))</f>
        <v/>
      </c>
      <c r="B1617" s="43">
        <f>IF(GL_Paste!$B1614="","",DATE(YEAR(GL_Paste!$E1614),MONTH(GL_Paste!$E1614),1))</f>
        <v/>
      </c>
      <c r="C1617">
        <f>IF(GL_Paste!$B1614="","",IF(TRIM(GL_Paste!$M1614)&lt;&gt;"",TRIM(GL_Paste!$M1614),IFERROR(MID(GL_Paste!$I1614,FIND("[",GL_Paste!$I1614)+1,FIND("]",GL_Paste!$I1614)-FIND("[",GL_Paste!$I1614)-1),"")))</f>
        <v/>
      </c>
      <c r="D1617">
        <f>IF(GL_Paste!$B1614="","",IFERROR(INDEX(DeptName,MATCH($C1617,DeptTag,0)),"UNALLOCATED"))</f>
        <v/>
      </c>
      <c r="E1617">
        <f>IF(GL_Paste!$B1614="","",IFERROR(INDEX(AcctCat,MATCH(GL_Paste!$B1614&amp;"",AcctCode,0)),"UNKNOWN"))</f>
        <v/>
      </c>
      <c r="F1617">
        <f>IF(GL_Paste!$B1614="","",IFERROR(INDEX(AcctSub,MATCH(GL_Paste!$B1614&amp;"",AcctCode,0)),"UNKNOWN"))</f>
        <v/>
      </c>
    </row>
    <row r="1618">
      <c r="A1618" s="40">
        <f>IF(GL_Paste!$B1615="","",N(GL_Paste!$H1615)-N(GL_Paste!$G1615))</f>
        <v/>
      </c>
      <c r="B1618" s="43">
        <f>IF(GL_Paste!$B1615="","",DATE(YEAR(GL_Paste!$E1615),MONTH(GL_Paste!$E1615),1))</f>
        <v/>
      </c>
      <c r="C1618">
        <f>IF(GL_Paste!$B1615="","",IF(TRIM(GL_Paste!$M1615)&lt;&gt;"",TRIM(GL_Paste!$M1615),IFERROR(MID(GL_Paste!$I1615,FIND("[",GL_Paste!$I1615)+1,FIND("]",GL_Paste!$I1615)-FIND("[",GL_Paste!$I1615)-1),"")))</f>
        <v/>
      </c>
      <c r="D1618">
        <f>IF(GL_Paste!$B1615="","",IFERROR(INDEX(DeptName,MATCH($C1618,DeptTag,0)),"UNALLOCATED"))</f>
        <v/>
      </c>
      <c r="E1618">
        <f>IF(GL_Paste!$B1615="","",IFERROR(INDEX(AcctCat,MATCH(GL_Paste!$B1615&amp;"",AcctCode,0)),"UNKNOWN"))</f>
        <v/>
      </c>
      <c r="F1618">
        <f>IF(GL_Paste!$B1615="","",IFERROR(INDEX(AcctSub,MATCH(GL_Paste!$B1615&amp;"",AcctCode,0)),"UNKNOWN"))</f>
        <v/>
      </c>
    </row>
    <row r="1619">
      <c r="A1619" s="40">
        <f>IF(GL_Paste!$B1616="","",N(GL_Paste!$H1616)-N(GL_Paste!$G1616))</f>
        <v/>
      </c>
      <c r="B1619" s="43">
        <f>IF(GL_Paste!$B1616="","",DATE(YEAR(GL_Paste!$E1616),MONTH(GL_Paste!$E1616),1))</f>
        <v/>
      </c>
      <c r="C1619">
        <f>IF(GL_Paste!$B1616="","",IF(TRIM(GL_Paste!$M1616)&lt;&gt;"",TRIM(GL_Paste!$M1616),IFERROR(MID(GL_Paste!$I1616,FIND("[",GL_Paste!$I1616)+1,FIND("]",GL_Paste!$I1616)-FIND("[",GL_Paste!$I1616)-1),"")))</f>
        <v/>
      </c>
      <c r="D1619">
        <f>IF(GL_Paste!$B1616="","",IFERROR(INDEX(DeptName,MATCH($C1619,DeptTag,0)),"UNALLOCATED"))</f>
        <v/>
      </c>
      <c r="E1619">
        <f>IF(GL_Paste!$B1616="","",IFERROR(INDEX(AcctCat,MATCH(GL_Paste!$B1616&amp;"",AcctCode,0)),"UNKNOWN"))</f>
        <v/>
      </c>
      <c r="F1619">
        <f>IF(GL_Paste!$B1616="","",IFERROR(INDEX(AcctSub,MATCH(GL_Paste!$B1616&amp;"",AcctCode,0)),"UNKNOWN"))</f>
        <v/>
      </c>
    </row>
    <row r="1620">
      <c r="A1620" s="40">
        <f>IF(GL_Paste!$B1617="","",N(GL_Paste!$H1617)-N(GL_Paste!$G1617))</f>
        <v/>
      </c>
      <c r="B1620" s="43">
        <f>IF(GL_Paste!$B1617="","",DATE(YEAR(GL_Paste!$E1617),MONTH(GL_Paste!$E1617),1))</f>
        <v/>
      </c>
      <c r="C1620">
        <f>IF(GL_Paste!$B1617="","",IF(TRIM(GL_Paste!$M1617)&lt;&gt;"",TRIM(GL_Paste!$M1617),IFERROR(MID(GL_Paste!$I1617,FIND("[",GL_Paste!$I1617)+1,FIND("]",GL_Paste!$I1617)-FIND("[",GL_Paste!$I1617)-1),"")))</f>
        <v/>
      </c>
      <c r="D1620">
        <f>IF(GL_Paste!$B1617="","",IFERROR(INDEX(DeptName,MATCH($C1620,DeptTag,0)),"UNALLOCATED"))</f>
        <v/>
      </c>
      <c r="E1620">
        <f>IF(GL_Paste!$B1617="","",IFERROR(INDEX(AcctCat,MATCH(GL_Paste!$B1617&amp;"",AcctCode,0)),"UNKNOWN"))</f>
        <v/>
      </c>
      <c r="F1620">
        <f>IF(GL_Paste!$B1617="","",IFERROR(INDEX(AcctSub,MATCH(GL_Paste!$B1617&amp;"",AcctCode,0)),"UNKNOWN"))</f>
        <v/>
      </c>
    </row>
    <row r="1621">
      <c r="A1621" s="40">
        <f>IF(GL_Paste!$B1618="","",N(GL_Paste!$H1618)-N(GL_Paste!$G1618))</f>
        <v/>
      </c>
      <c r="B1621" s="43">
        <f>IF(GL_Paste!$B1618="","",DATE(YEAR(GL_Paste!$E1618),MONTH(GL_Paste!$E1618),1))</f>
        <v/>
      </c>
      <c r="C1621">
        <f>IF(GL_Paste!$B1618="","",IF(TRIM(GL_Paste!$M1618)&lt;&gt;"",TRIM(GL_Paste!$M1618),IFERROR(MID(GL_Paste!$I1618,FIND("[",GL_Paste!$I1618)+1,FIND("]",GL_Paste!$I1618)-FIND("[",GL_Paste!$I1618)-1),"")))</f>
        <v/>
      </c>
      <c r="D1621">
        <f>IF(GL_Paste!$B1618="","",IFERROR(INDEX(DeptName,MATCH($C1621,DeptTag,0)),"UNALLOCATED"))</f>
        <v/>
      </c>
      <c r="E1621">
        <f>IF(GL_Paste!$B1618="","",IFERROR(INDEX(AcctCat,MATCH(GL_Paste!$B1618&amp;"",AcctCode,0)),"UNKNOWN"))</f>
        <v/>
      </c>
      <c r="F1621">
        <f>IF(GL_Paste!$B1618="","",IFERROR(INDEX(AcctSub,MATCH(GL_Paste!$B1618&amp;"",AcctCode,0)),"UNKNOWN"))</f>
        <v/>
      </c>
    </row>
    <row r="1622">
      <c r="A1622" s="40">
        <f>IF(GL_Paste!$B1619="","",N(GL_Paste!$H1619)-N(GL_Paste!$G1619))</f>
        <v/>
      </c>
      <c r="B1622" s="43">
        <f>IF(GL_Paste!$B1619="","",DATE(YEAR(GL_Paste!$E1619),MONTH(GL_Paste!$E1619),1))</f>
        <v/>
      </c>
      <c r="C1622">
        <f>IF(GL_Paste!$B1619="","",IF(TRIM(GL_Paste!$M1619)&lt;&gt;"",TRIM(GL_Paste!$M1619),IFERROR(MID(GL_Paste!$I1619,FIND("[",GL_Paste!$I1619)+1,FIND("]",GL_Paste!$I1619)-FIND("[",GL_Paste!$I1619)-1),"")))</f>
        <v/>
      </c>
      <c r="D1622">
        <f>IF(GL_Paste!$B1619="","",IFERROR(INDEX(DeptName,MATCH($C1622,DeptTag,0)),"UNALLOCATED"))</f>
        <v/>
      </c>
      <c r="E1622">
        <f>IF(GL_Paste!$B1619="","",IFERROR(INDEX(AcctCat,MATCH(GL_Paste!$B1619&amp;"",AcctCode,0)),"UNKNOWN"))</f>
        <v/>
      </c>
      <c r="F1622">
        <f>IF(GL_Paste!$B1619="","",IFERROR(INDEX(AcctSub,MATCH(GL_Paste!$B1619&amp;"",AcctCode,0)),"UNKNOWN"))</f>
        <v/>
      </c>
    </row>
    <row r="1623">
      <c r="A1623" s="40">
        <f>IF(GL_Paste!$B1620="","",N(GL_Paste!$H1620)-N(GL_Paste!$G1620))</f>
        <v/>
      </c>
      <c r="B1623" s="43">
        <f>IF(GL_Paste!$B1620="","",DATE(YEAR(GL_Paste!$E1620),MONTH(GL_Paste!$E1620),1))</f>
        <v/>
      </c>
      <c r="C1623">
        <f>IF(GL_Paste!$B1620="","",IF(TRIM(GL_Paste!$M1620)&lt;&gt;"",TRIM(GL_Paste!$M1620),IFERROR(MID(GL_Paste!$I1620,FIND("[",GL_Paste!$I1620)+1,FIND("]",GL_Paste!$I1620)-FIND("[",GL_Paste!$I1620)-1),"")))</f>
        <v/>
      </c>
      <c r="D1623">
        <f>IF(GL_Paste!$B1620="","",IFERROR(INDEX(DeptName,MATCH($C1623,DeptTag,0)),"UNALLOCATED"))</f>
        <v/>
      </c>
      <c r="E1623">
        <f>IF(GL_Paste!$B1620="","",IFERROR(INDEX(AcctCat,MATCH(GL_Paste!$B1620&amp;"",AcctCode,0)),"UNKNOWN"))</f>
        <v/>
      </c>
      <c r="F1623">
        <f>IF(GL_Paste!$B1620="","",IFERROR(INDEX(AcctSub,MATCH(GL_Paste!$B1620&amp;"",AcctCode,0)),"UNKNOWN"))</f>
        <v/>
      </c>
    </row>
    <row r="1624">
      <c r="A1624" s="40">
        <f>IF(GL_Paste!$B1621="","",N(GL_Paste!$H1621)-N(GL_Paste!$G1621))</f>
        <v/>
      </c>
      <c r="B1624" s="43">
        <f>IF(GL_Paste!$B1621="","",DATE(YEAR(GL_Paste!$E1621),MONTH(GL_Paste!$E1621),1))</f>
        <v/>
      </c>
      <c r="C1624">
        <f>IF(GL_Paste!$B1621="","",IF(TRIM(GL_Paste!$M1621)&lt;&gt;"",TRIM(GL_Paste!$M1621),IFERROR(MID(GL_Paste!$I1621,FIND("[",GL_Paste!$I1621)+1,FIND("]",GL_Paste!$I1621)-FIND("[",GL_Paste!$I1621)-1),"")))</f>
        <v/>
      </c>
      <c r="D1624">
        <f>IF(GL_Paste!$B1621="","",IFERROR(INDEX(DeptName,MATCH($C1624,DeptTag,0)),"UNALLOCATED"))</f>
        <v/>
      </c>
      <c r="E1624">
        <f>IF(GL_Paste!$B1621="","",IFERROR(INDEX(AcctCat,MATCH(GL_Paste!$B1621&amp;"",AcctCode,0)),"UNKNOWN"))</f>
        <v/>
      </c>
      <c r="F1624">
        <f>IF(GL_Paste!$B1621="","",IFERROR(INDEX(AcctSub,MATCH(GL_Paste!$B1621&amp;"",AcctCode,0)),"UNKNOWN"))</f>
        <v/>
      </c>
    </row>
    <row r="1625">
      <c r="A1625" s="40">
        <f>IF(GL_Paste!$B1622="","",N(GL_Paste!$H1622)-N(GL_Paste!$G1622))</f>
        <v/>
      </c>
      <c r="B1625" s="43">
        <f>IF(GL_Paste!$B1622="","",DATE(YEAR(GL_Paste!$E1622),MONTH(GL_Paste!$E1622),1))</f>
        <v/>
      </c>
      <c r="C1625">
        <f>IF(GL_Paste!$B1622="","",IF(TRIM(GL_Paste!$M1622)&lt;&gt;"",TRIM(GL_Paste!$M1622),IFERROR(MID(GL_Paste!$I1622,FIND("[",GL_Paste!$I1622)+1,FIND("]",GL_Paste!$I1622)-FIND("[",GL_Paste!$I1622)-1),"")))</f>
        <v/>
      </c>
      <c r="D1625">
        <f>IF(GL_Paste!$B1622="","",IFERROR(INDEX(DeptName,MATCH($C1625,DeptTag,0)),"UNALLOCATED"))</f>
        <v/>
      </c>
      <c r="E1625">
        <f>IF(GL_Paste!$B1622="","",IFERROR(INDEX(AcctCat,MATCH(GL_Paste!$B1622&amp;"",AcctCode,0)),"UNKNOWN"))</f>
        <v/>
      </c>
      <c r="F1625">
        <f>IF(GL_Paste!$B1622="","",IFERROR(INDEX(AcctSub,MATCH(GL_Paste!$B1622&amp;"",AcctCode,0)),"UNKNOWN"))</f>
        <v/>
      </c>
    </row>
    <row r="1626">
      <c r="A1626" s="40">
        <f>IF(GL_Paste!$B1623="","",N(GL_Paste!$H1623)-N(GL_Paste!$G1623))</f>
        <v/>
      </c>
      <c r="B1626" s="43">
        <f>IF(GL_Paste!$B1623="","",DATE(YEAR(GL_Paste!$E1623),MONTH(GL_Paste!$E1623),1))</f>
        <v/>
      </c>
      <c r="C1626">
        <f>IF(GL_Paste!$B1623="","",IF(TRIM(GL_Paste!$M1623)&lt;&gt;"",TRIM(GL_Paste!$M1623),IFERROR(MID(GL_Paste!$I1623,FIND("[",GL_Paste!$I1623)+1,FIND("]",GL_Paste!$I1623)-FIND("[",GL_Paste!$I1623)-1),"")))</f>
        <v/>
      </c>
      <c r="D1626">
        <f>IF(GL_Paste!$B1623="","",IFERROR(INDEX(DeptName,MATCH($C1626,DeptTag,0)),"UNALLOCATED"))</f>
        <v/>
      </c>
      <c r="E1626">
        <f>IF(GL_Paste!$B1623="","",IFERROR(INDEX(AcctCat,MATCH(GL_Paste!$B1623&amp;"",AcctCode,0)),"UNKNOWN"))</f>
        <v/>
      </c>
      <c r="F1626">
        <f>IF(GL_Paste!$B1623="","",IFERROR(INDEX(AcctSub,MATCH(GL_Paste!$B1623&amp;"",AcctCode,0)),"UNKNOWN"))</f>
        <v/>
      </c>
    </row>
    <row r="1627">
      <c r="A1627" s="40">
        <f>IF(GL_Paste!$B1624="","",N(GL_Paste!$H1624)-N(GL_Paste!$G1624))</f>
        <v/>
      </c>
      <c r="B1627" s="43">
        <f>IF(GL_Paste!$B1624="","",DATE(YEAR(GL_Paste!$E1624),MONTH(GL_Paste!$E1624),1))</f>
        <v/>
      </c>
      <c r="C1627">
        <f>IF(GL_Paste!$B1624="","",IF(TRIM(GL_Paste!$M1624)&lt;&gt;"",TRIM(GL_Paste!$M1624),IFERROR(MID(GL_Paste!$I1624,FIND("[",GL_Paste!$I1624)+1,FIND("]",GL_Paste!$I1624)-FIND("[",GL_Paste!$I1624)-1),"")))</f>
        <v/>
      </c>
      <c r="D1627">
        <f>IF(GL_Paste!$B1624="","",IFERROR(INDEX(DeptName,MATCH($C1627,DeptTag,0)),"UNALLOCATED"))</f>
        <v/>
      </c>
      <c r="E1627">
        <f>IF(GL_Paste!$B1624="","",IFERROR(INDEX(AcctCat,MATCH(GL_Paste!$B1624&amp;"",AcctCode,0)),"UNKNOWN"))</f>
        <v/>
      </c>
      <c r="F1627">
        <f>IF(GL_Paste!$B1624="","",IFERROR(INDEX(AcctSub,MATCH(GL_Paste!$B1624&amp;"",AcctCode,0)),"UNKNOWN"))</f>
        <v/>
      </c>
    </row>
    <row r="1628">
      <c r="A1628" s="40">
        <f>IF(GL_Paste!$B1625="","",N(GL_Paste!$H1625)-N(GL_Paste!$G1625))</f>
        <v/>
      </c>
      <c r="B1628" s="43">
        <f>IF(GL_Paste!$B1625="","",DATE(YEAR(GL_Paste!$E1625),MONTH(GL_Paste!$E1625),1))</f>
        <v/>
      </c>
      <c r="C1628">
        <f>IF(GL_Paste!$B1625="","",IF(TRIM(GL_Paste!$M1625)&lt;&gt;"",TRIM(GL_Paste!$M1625),IFERROR(MID(GL_Paste!$I1625,FIND("[",GL_Paste!$I1625)+1,FIND("]",GL_Paste!$I1625)-FIND("[",GL_Paste!$I1625)-1),"")))</f>
        <v/>
      </c>
      <c r="D1628">
        <f>IF(GL_Paste!$B1625="","",IFERROR(INDEX(DeptName,MATCH($C1628,DeptTag,0)),"UNALLOCATED"))</f>
        <v/>
      </c>
      <c r="E1628">
        <f>IF(GL_Paste!$B1625="","",IFERROR(INDEX(AcctCat,MATCH(GL_Paste!$B1625&amp;"",AcctCode,0)),"UNKNOWN"))</f>
        <v/>
      </c>
      <c r="F1628">
        <f>IF(GL_Paste!$B1625="","",IFERROR(INDEX(AcctSub,MATCH(GL_Paste!$B1625&amp;"",AcctCode,0)),"UNKNOWN"))</f>
        <v/>
      </c>
    </row>
    <row r="1629">
      <c r="A1629" s="40">
        <f>IF(GL_Paste!$B1626="","",N(GL_Paste!$H1626)-N(GL_Paste!$G1626))</f>
        <v/>
      </c>
      <c r="B1629" s="43">
        <f>IF(GL_Paste!$B1626="","",DATE(YEAR(GL_Paste!$E1626),MONTH(GL_Paste!$E1626),1))</f>
        <v/>
      </c>
      <c r="C1629">
        <f>IF(GL_Paste!$B1626="","",IF(TRIM(GL_Paste!$M1626)&lt;&gt;"",TRIM(GL_Paste!$M1626),IFERROR(MID(GL_Paste!$I1626,FIND("[",GL_Paste!$I1626)+1,FIND("]",GL_Paste!$I1626)-FIND("[",GL_Paste!$I1626)-1),"")))</f>
        <v/>
      </c>
      <c r="D1629">
        <f>IF(GL_Paste!$B1626="","",IFERROR(INDEX(DeptName,MATCH($C1629,DeptTag,0)),"UNALLOCATED"))</f>
        <v/>
      </c>
      <c r="E1629">
        <f>IF(GL_Paste!$B1626="","",IFERROR(INDEX(AcctCat,MATCH(GL_Paste!$B1626&amp;"",AcctCode,0)),"UNKNOWN"))</f>
        <v/>
      </c>
      <c r="F1629">
        <f>IF(GL_Paste!$B1626="","",IFERROR(INDEX(AcctSub,MATCH(GL_Paste!$B1626&amp;"",AcctCode,0)),"UNKNOWN"))</f>
        <v/>
      </c>
    </row>
    <row r="1630">
      <c r="A1630" s="40">
        <f>IF(GL_Paste!$B1627="","",N(GL_Paste!$H1627)-N(GL_Paste!$G1627))</f>
        <v/>
      </c>
      <c r="B1630" s="43">
        <f>IF(GL_Paste!$B1627="","",DATE(YEAR(GL_Paste!$E1627),MONTH(GL_Paste!$E1627),1))</f>
        <v/>
      </c>
      <c r="C1630">
        <f>IF(GL_Paste!$B1627="","",IF(TRIM(GL_Paste!$M1627)&lt;&gt;"",TRIM(GL_Paste!$M1627),IFERROR(MID(GL_Paste!$I1627,FIND("[",GL_Paste!$I1627)+1,FIND("]",GL_Paste!$I1627)-FIND("[",GL_Paste!$I1627)-1),"")))</f>
        <v/>
      </c>
      <c r="D1630">
        <f>IF(GL_Paste!$B1627="","",IFERROR(INDEX(DeptName,MATCH($C1630,DeptTag,0)),"UNALLOCATED"))</f>
        <v/>
      </c>
      <c r="E1630">
        <f>IF(GL_Paste!$B1627="","",IFERROR(INDEX(AcctCat,MATCH(GL_Paste!$B1627&amp;"",AcctCode,0)),"UNKNOWN"))</f>
        <v/>
      </c>
      <c r="F1630">
        <f>IF(GL_Paste!$B1627="","",IFERROR(INDEX(AcctSub,MATCH(GL_Paste!$B1627&amp;"",AcctCode,0)),"UNKNOWN"))</f>
        <v/>
      </c>
    </row>
    <row r="1631">
      <c r="A1631" s="40">
        <f>IF(GL_Paste!$B1628="","",N(GL_Paste!$H1628)-N(GL_Paste!$G1628))</f>
        <v/>
      </c>
      <c r="B1631" s="43">
        <f>IF(GL_Paste!$B1628="","",DATE(YEAR(GL_Paste!$E1628),MONTH(GL_Paste!$E1628),1))</f>
        <v/>
      </c>
      <c r="C1631">
        <f>IF(GL_Paste!$B1628="","",IF(TRIM(GL_Paste!$M1628)&lt;&gt;"",TRIM(GL_Paste!$M1628),IFERROR(MID(GL_Paste!$I1628,FIND("[",GL_Paste!$I1628)+1,FIND("]",GL_Paste!$I1628)-FIND("[",GL_Paste!$I1628)-1),"")))</f>
        <v/>
      </c>
      <c r="D1631">
        <f>IF(GL_Paste!$B1628="","",IFERROR(INDEX(DeptName,MATCH($C1631,DeptTag,0)),"UNALLOCATED"))</f>
        <v/>
      </c>
      <c r="E1631">
        <f>IF(GL_Paste!$B1628="","",IFERROR(INDEX(AcctCat,MATCH(GL_Paste!$B1628&amp;"",AcctCode,0)),"UNKNOWN"))</f>
        <v/>
      </c>
      <c r="F1631">
        <f>IF(GL_Paste!$B1628="","",IFERROR(INDEX(AcctSub,MATCH(GL_Paste!$B1628&amp;"",AcctCode,0)),"UNKNOWN"))</f>
        <v/>
      </c>
    </row>
    <row r="1632">
      <c r="A1632" s="40">
        <f>IF(GL_Paste!$B1629="","",N(GL_Paste!$H1629)-N(GL_Paste!$G1629))</f>
        <v/>
      </c>
      <c r="B1632" s="43">
        <f>IF(GL_Paste!$B1629="","",DATE(YEAR(GL_Paste!$E1629),MONTH(GL_Paste!$E1629),1))</f>
        <v/>
      </c>
      <c r="C1632">
        <f>IF(GL_Paste!$B1629="","",IF(TRIM(GL_Paste!$M1629)&lt;&gt;"",TRIM(GL_Paste!$M1629),IFERROR(MID(GL_Paste!$I1629,FIND("[",GL_Paste!$I1629)+1,FIND("]",GL_Paste!$I1629)-FIND("[",GL_Paste!$I1629)-1),"")))</f>
        <v/>
      </c>
      <c r="D1632">
        <f>IF(GL_Paste!$B1629="","",IFERROR(INDEX(DeptName,MATCH($C1632,DeptTag,0)),"UNALLOCATED"))</f>
        <v/>
      </c>
      <c r="E1632">
        <f>IF(GL_Paste!$B1629="","",IFERROR(INDEX(AcctCat,MATCH(GL_Paste!$B1629&amp;"",AcctCode,0)),"UNKNOWN"))</f>
        <v/>
      </c>
      <c r="F1632">
        <f>IF(GL_Paste!$B1629="","",IFERROR(INDEX(AcctSub,MATCH(GL_Paste!$B1629&amp;"",AcctCode,0)),"UNKNOWN"))</f>
        <v/>
      </c>
    </row>
    <row r="1633">
      <c r="A1633" s="40">
        <f>IF(GL_Paste!$B1630="","",N(GL_Paste!$H1630)-N(GL_Paste!$G1630))</f>
        <v/>
      </c>
      <c r="B1633" s="43">
        <f>IF(GL_Paste!$B1630="","",DATE(YEAR(GL_Paste!$E1630),MONTH(GL_Paste!$E1630),1))</f>
        <v/>
      </c>
      <c r="C1633">
        <f>IF(GL_Paste!$B1630="","",IF(TRIM(GL_Paste!$M1630)&lt;&gt;"",TRIM(GL_Paste!$M1630),IFERROR(MID(GL_Paste!$I1630,FIND("[",GL_Paste!$I1630)+1,FIND("]",GL_Paste!$I1630)-FIND("[",GL_Paste!$I1630)-1),"")))</f>
        <v/>
      </c>
      <c r="D1633">
        <f>IF(GL_Paste!$B1630="","",IFERROR(INDEX(DeptName,MATCH($C1633,DeptTag,0)),"UNALLOCATED"))</f>
        <v/>
      </c>
      <c r="E1633">
        <f>IF(GL_Paste!$B1630="","",IFERROR(INDEX(AcctCat,MATCH(GL_Paste!$B1630&amp;"",AcctCode,0)),"UNKNOWN"))</f>
        <v/>
      </c>
      <c r="F1633">
        <f>IF(GL_Paste!$B1630="","",IFERROR(INDEX(AcctSub,MATCH(GL_Paste!$B1630&amp;"",AcctCode,0)),"UNKNOWN"))</f>
        <v/>
      </c>
    </row>
    <row r="1634">
      <c r="A1634" s="40">
        <f>IF(GL_Paste!$B1631="","",N(GL_Paste!$H1631)-N(GL_Paste!$G1631))</f>
        <v/>
      </c>
      <c r="B1634" s="43">
        <f>IF(GL_Paste!$B1631="","",DATE(YEAR(GL_Paste!$E1631),MONTH(GL_Paste!$E1631),1))</f>
        <v/>
      </c>
      <c r="C1634">
        <f>IF(GL_Paste!$B1631="","",IF(TRIM(GL_Paste!$M1631)&lt;&gt;"",TRIM(GL_Paste!$M1631),IFERROR(MID(GL_Paste!$I1631,FIND("[",GL_Paste!$I1631)+1,FIND("]",GL_Paste!$I1631)-FIND("[",GL_Paste!$I1631)-1),"")))</f>
        <v/>
      </c>
      <c r="D1634">
        <f>IF(GL_Paste!$B1631="","",IFERROR(INDEX(DeptName,MATCH($C1634,DeptTag,0)),"UNALLOCATED"))</f>
        <v/>
      </c>
      <c r="E1634">
        <f>IF(GL_Paste!$B1631="","",IFERROR(INDEX(AcctCat,MATCH(GL_Paste!$B1631&amp;"",AcctCode,0)),"UNKNOWN"))</f>
        <v/>
      </c>
      <c r="F1634">
        <f>IF(GL_Paste!$B1631="","",IFERROR(INDEX(AcctSub,MATCH(GL_Paste!$B1631&amp;"",AcctCode,0)),"UNKNOWN"))</f>
        <v/>
      </c>
    </row>
    <row r="1635">
      <c r="A1635" s="40">
        <f>IF(GL_Paste!$B1632="","",N(GL_Paste!$H1632)-N(GL_Paste!$G1632))</f>
        <v/>
      </c>
      <c r="B1635" s="43">
        <f>IF(GL_Paste!$B1632="","",DATE(YEAR(GL_Paste!$E1632),MONTH(GL_Paste!$E1632),1))</f>
        <v/>
      </c>
      <c r="C1635">
        <f>IF(GL_Paste!$B1632="","",IF(TRIM(GL_Paste!$M1632)&lt;&gt;"",TRIM(GL_Paste!$M1632),IFERROR(MID(GL_Paste!$I1632,FIND("[",GL_Paste!$I1632)+1,FIND("]",GL_Paste!$I1632)-FIND("[",GL_Paste!$I1632)-1),"")))</f>
        <v/>
      </c>
      <c r="D1635">
        <f>IF(GL_Paste!$B1632="","",IFERROR(INDEX(DeptName,MATCH($C1635,DeptTag,0)),"UNALLOCATED"))</f>
        <v/>
      </c>
      <c r="E1635">
        <f>IF(GL_Paste!$B1632="","",IFERROR(INDEX(AcctCat,MATCH(GL_Paste!$B1632&amp;"",AcctCode,0)),"UNKNOWN"))</f>
        <v/>
      </c>
      <c r="F1635">
        <f>IF(GL_Paste!$B1632="","",IFERROR(INDEX(AcctSub,MATCH(GL_Paste!$B1632&amp;"",AcctCode,0)),"UNKNOWN"))</f>
        <v/>
      </c>
    </row>
    <row r="1636">
      <c r="A1636" s="40">
        <f>IF(GL_Paste!$B1633="","",N(GL_Paste!$H1633)-N(GL_Paste!$G1633))</f>
        <v/>
      </c>
      <c r="B1636" s="43">
        <f>IF(GL_Paste!$B1633="","",DATE(YEAR(GL_Paste!$E1633),MONTH(GL_Paste!$E1633),1))</f>
        <v/>
      </c>
      <c r="C1636">
        <f>IF(GL_Paste!$B1633="","",IF(TRIM(GL_Paste!$M1633)&lt;&gt;"",TRIM(GL_Paste!$M1633),IFERROR(MID(GL_Paste!$I1633,FIND("[",GL_Paste!$I1633)+1,FIND("]",GL_Paste!$I1633)-FIND("[",GL_Paste!$I1633)-1),"")))</f>
        <v/>
      </c>
      <c r="D1636">
        <f>IF(GL_Paste!$B1633="","",IFERROR(INDEX(DeptName,MATCH($C1636,DeptTag,0)),"UNALLOCATED"))</f>
        <v/>
      </c>
      <c r="E1636">
        <f>IF(GL_Paste!$B1633="","",IFERROR(INDEX(AcctCat,MATCH(GL_Paste!$B1633&amp;"",AcctCode,0)),"UNKNOWN"))</f>
        <v/>
      </c>
      <c r="F1636">
        <f>IF(GL_Paste!$B1633="","",IFERROR(INDEX(AcctSub,MATCH(GL_Paste!$B1633&amp;"",AcctCode,0)),"UNKNOWN"))</f>
        <v/>
      </c>
    </row>
    <row r="1637">
      <c r="A1637" s="40">
        <f>IF(GL_Paste!$B1634="","",N(GL_Paste!$H1634)-N(GL_Paste!$G1634))</f>
        <v/>
      </c>
      <c r="B1637" s="43">
        <f>IF(GL_Paste!$B1634="","",DATE(YEAR(GL_Paste!$E1634),MONTH(GL_Paste!$E1634),1))</f>
        <v/>
      </c>
      <c r="C1637">
        <f>IF(GL_Paste!$B1634="","",IF(TRIM(GL_Paste!$M1634)&lt;&gt;"",TRIM(GL_Paste!$M1634),IFERROR(MID(GL_Paste!$I1634,FIND("[",GL_Paste!$I1634)+1,FIND("]",GL_Paste!$I1634)-FIND("[",GL_Paste!$I1634)-1),"")))</f>
        <v/>
      </c>
      <c r="D1637">
        <f>IF(GL_Paste!$B1634="","",IFERROR(INDEX(DeptName,MATCH($C1637,DeptTag,0)),"UNALLOCATED"))</f>
        <v/>
      </c>
      <c r="E1637">
        <f>IF(GL_Paste!$B1634="","",IFERROR(INDEX(AcctCat,MATCH(GL_Paste!$B1634&amp;"",AcctCode,0)),"UNKNOWN"))</f>
        <v/>
      </c>
      <c r="F1637">
        <f>IF(GL_Paste!$B1634="","",IFERROR(INDEX(AcctSub,MATCH(GL_Paste!$B1634&amp;"",AcctCode,0)),"UNKNOWN"))</f>
        <v/>
      </c>
    </row>
    <row r="1638">
      <c r="A1638" s="40">
        <f>IF(GL_Paste!$B1635="","",N(GL_Paste!$H1635)-N(GL_Paste!$G1635))</f>
        <v/>
      </c>
      <c r="B1638" s="43">
        <f>IF(GL_Paste!$B1635="","",DATE(YEAR(GL_Paste!$E1635),MONTH(GL_Paste!$E1635),1))</f>
        <v/>
      </c>
      <c r="C1638">
        <f>IF(GL_Paste!$B1635="","",IF(TRIM(GL_Paste!$M1635)&lt;&gt;"",TRIM(GL_Paste!$M1635),IFERROR(MID(GL_Paste!$I1635,FIND("[",GL_Paste!$I1635)+1,FIND("]",GL_Paste!$I1635)-FIND("[",GL_Paste!$I1635)-1),"")))</f>
        <v/>
      </c>
      <c r="D1638">
        <f>IF(GL_Paste!$B1635="","",IFERROR(INDEX(DeptName,MATCH($C1638,DeptTag,0)),"UNALLOCATED"))</f>
        <v/>
      </c>
      <c r="E1638">
        <f>IF(GL_Paste!$B1635="","",IFERROR(INDEX(AcctCat,MATCH(GL_Paste!$B1635&amp;"",AcctCode,0)),"UNKNOWN"))</f>
        <v/>
      </c>
      <c r="F1638">
        <f>IF(GL_Paste!$B1635="","",IFERROR(INDEX(AcctSub,MATCH(GL_Paste!$B1635&amp;"",AcctCode,0)),"UNKNOWN"))</f>
        <v/>
      </c>
    </row>
    <row r="1639">
      <c r="A1639" s="40">
        <f>IF(GL_Paste!$B1636="","",N(GL_Paste!$H1636)-N(GL_Paste!$G1636))</f>
        <v/>
      </c>
      <c r="B1639" s="43">
        <f>IF(GL_Paste!$B1636="","",DATE(YEAR(GL_Paste!$E1636),MONTH(GL_Paste!$E1636),1))</f>
        <v/>
      </c>
      <c r="C1639">
        <f>IF(GL_Paste!$B1636="","",IF(TRIM(GL_Paste!$M1636)&lt;&gt;"",TRIM(GL_Paste!$M1636),IFERROR(MID(GL_Paste!$I1636,FIND("[",GL_Paste!$I1636)+1,FIND("]",GL_Paste!$I1636)-FIND("[",GL_Paste!$I1636)-1),"")))</f>
        <v/>
      </c>
      <c r="D1639">
        <f>IF(GL_Paste!$B1636="","",IFERROR(INDEX(DeptName,MATCH($C1639,DeptTag,0)),"UNALLOCATED"))</f>
        <v/>
      </c>
      <c r="E1639">
        <f>IF(GL_Paste!$B1636="","",IFERROR(INDEX(AcctCat,MATCH(GL_Paste!$B1636&amp;"",AcctCode,0)),"UNKNOWN"))</f>
        <v/>
      </c>
      <c r="F1639">
        <f>IF(GL_Paste!$B1636="","",IFERROR(INDEX(AcctSub,MATCH(GL_Paste!$B1636&amp;"",AcctCode,0)),"UNKNOWN"))</f>
        <v/>
      </c>
    </row>
    <row r="1640">
      <c r="A1640" s="40">
        <f>IF(GL_Paste!$B1637="","",N(GL_Paste!$H1637)-N(GL_Paste!$G1637))</f>
        <v/>
      </c>
      <c r="B1640" s="43">
        <f>IF(GL_Paste!$B1637="","",DATE(YEAR(GL_Paste!$E1637),MONTH(GL_Paste!$E1637),1))</f>
        <v/>
      </c>
      <c r="C1640">
        <f>IF(GL_Paste!$B1637="","",IF(TRIM(GL_Paste!$M1637)&lt;&gt;"",TRIM(GL_Paste!$M1637),IFERROR(MID(GL_Paste!$I1637,FIND("[",GL_Paste!$I1637)+1,FIND("]",GL_Paste!$I1637)-FIND("[",GL_Paste!$I1637)-1),"")))</f>
        <v/>
      </c>
      <c r="D1640">
        <f>IF(GL_Paste!$B1637="","",IFERROR(INDEX(DeptName,MATCH($C1640,DeptTag,0)),"UNALLOCATED"))</f>
        <v/>
      </c>
      <c r="E1640">
        <f>IF(GL_Paste!$B1637="","",IFERROR(INDEX(AcctCat,MATCH(GL_Paste!$B1637&amp;"",AcctCode,0)),"UNKNOWN"))</f>
        <v/>
      </c>
      <c r="F1640">
        <f>IF(GL_Paste!$B1637="","",IFERROR(INDEX(AcctSub,MATCH(GL_Paste!$B1637&amp;"",AcctCode,0)),"UNKNOWN"))</f>
        <v/>
      </c>
    </row>
    <row r="1641">
      <c r="A1641" s="40">
        <f>IF(GL_Paste!$B1638="","",N(GL_Paste!$H1638)-N(GL_Paste!$G1638))</f>
        <v/>
      </c>
      <c r="B1641" s="43">
        <f>IF(GL_Paste!$B1638="","",DATE(YEAR(GL_Paste!$E1638),MONTH(GL_Paste!$E1638),1))</f>
        <v/>
      </c>
      <c r="C1641">
        <f>IF(GL_Paste!$B1638="","",IF(TRIM(GL_Paste!$M1638)&lt;&gt;"",TRIM(GL_Paste!$M1638),IFERROR(MID(GL_Paste!$I1638,FIND("[",GL_Paste!$I1638)+1,FIND("]",GL_Paste!$I1638)-FIND("[",GL_Paste!$I1638)-1),"")))</f>
        <v/>
      </c>
      <c r="D1641">
        <f>IF(GL_Paste!$B1638="","",IFERROR(INDEX(DeptName,MATCH($C1641,DeptTag,0)),"UNALLOCATED"))</f>
        <v/>
      </c>
      <c r="E1641">
        <f>IF(GL_Paste!$B1638="","",IFERROR(INDEX(AcctCat,MATCH(GL_Paste!$B1638&amp;"",AcctCode,0)),"UNKNOWN"))</f>
        <v/>
      </c>
      <c r="F1641">
        <f>IF(GL_Paste!$B1638="","",IFERROR(INDEX(AcctSub,MATCH(GL_Paste!$B1638&amp;"",AcctCode,0)),"UNKNOWN"))</f>
        <v/>
      </c>
    </row>
    <row r="1642">
      <c r="A1642" s="40">
        <f>IF(GL_Paste!$B1639="","",N(GL_Paste!$H1639)-N(GL_Paste!$G1639))</f>
        <v/>
      </c>
      <c r="B1642" s="43">
        <f>IF(GL_Paste!$B1639="","",DATE(YEAR(GL_Paste!$E1639),MONTH(GL_Paste!$E1639),1))</f>
        <v/>
      </c>
      <c r="C1642">
        <f>IF(GL_Paste!$B1639="","",IF(TRIM(GL_Paste!$M1639)&lt;&gt;"",TRIM(GL_Paste!$M1639),IFERROR(MID(GL_Paste!$I1639,FIND("[",GL_Paste!$I1639)+1,FIND("]",GL_Paste!$I1639)-FIND("[",GL_Paste!$I1639)-1),"")))</f>
        <v/>
      </c>
      <c r="D1642">
        <f>IF(GL_Paste!$B1639="","",IFERROR(INDEX(DeptName,MATCH($C1642,DeptTag,0)),"UNALLOCATED"))</f>
        <v/>
      </c>
      <c r="E1642">
        <f>IF(GL_Paste!$B1639="","",IFERROR(INDEX(AcctCat,MATCH(GL_Paste!$B1639&amp;"",AcctCode,0)),"UNKNOWN"))</f>
        <v/>
      </c>
      <c r="F1642">
        <f>IF(GL_Paste!$B1639="","",IFERROR(INDEX(AcctSub,MATCH(GL_Paste!$B1639&amp;"",AcctCode,0)),"UNKNOWN"))</f>
        <v/>
      </c>
    </row>
    <row r="1643">
      <c r="A1643" s="40">
        <f>IF(GL_Paste!$B1640="","",N(GL_Paste!$H1640)-N(GL_Paste!$G1640))</f>
        <v/>
      </c>
      <c r="B1643" s="43">
        <f>IF(GL_Paste!$B1640="","",DATE(YEAR(GL_Paste!$E1640),MONTH(GL_Paste!$E1640),1))</f>
        <v/>
      </c>
      <c r="C1643">
        <f>IF(GL_Paste!$B1640="","",IF(TRIM(GL_Paste!$M1640)&lt;&gt;"",TRIM(GL_Paste!$M1640),IFERROR(MID(GL_Paste!$I1640,FIND("[",GL_Paste!$I1640)+1,FIND("]",GL_Paste!$I1640)-FIND("[",GL_Paste!$I1640)-1),"")))</f>
        <v/>
      </c>
      <c r="D1643">
        <f>IF(GL_Paste!$B1640="","",IFERROR(INDEX(DeptName,MATCH($C1643,DeptTag,0)),"UNALLOCATED"))</f>
        <v/>
      </c>
      <c r="E1643">
        <f>IF(GL_Paste!$B1640="","",IFERROR(INDEX(AcctCat,MATCH(GL_Paste!$B1640&amp;"",AcctCode,0)),"UNKNOWN"))</f>
        <v/>
      </c>
      <c r="F1643">
        <f>IF(GL_Paste!$B1640="","",IFERROR(INDEX(AcctSub,MATCH(GL_Paste!$B1640&amp;"",AcctCode,0)),"UNKNOWN"))</f>
        <v/>
      </c>
    </row>
    <row r="1644">
      <c r="A1644" s="40">
        <f>IF(GL_Paste!$B1641="","",N(GL_Paste!$H1641)-N(GL_Paste!$G1641))</f>
        <v/>
      </c>
      <c r="B1644" s="43">
        <f>IF(GL_Paste!$B1641="","",DATE(YEAR(GL_Paste!$E1641),MONTH(GL_Paste!$E1641),1))</f>
        <v/>
      </c>
      <c r="C1644">
        <f>IF(GL_Paste!$B1641="","",IF(TRIM(GL_Paste!$M1641)&lt;&gt;"",TRIM(GL_Paste!$M1641),IFERROR(MID(GL_Paste!$I1641,FIND("[",GL_Paste!$I1641)+1,FIND("]",GL_Paste!$I1641)-FIND("[",GL_Paste!$I1641)-1),"")))</f>
        <v/>
      </c>
      <c r="D1644">
        <f>IF(GL_Paste!$B1641="","",IFERROR(INDEX(DeptName,MATCH($C1644,DeptTag,0)),"UNALLOCATED"))</f>
        <v/>
      </c>
      <c r="E1644">
        <f>IF(GL_Paste!$B1641="","",IFERROR(INDEX(AcctCat,MATCH(GL_Paste!$B1641&amp;"",AcctCode,0)),"UNKNOWN"))</f>
        <v/>
      </c>
      <c r="F1644">
        <f>IF(GL_Paste!$B1641="","",IFERROR(INDEX(AcctSub,MATCH(GL_Paste!$B1641&amp;"",AcctCode,0)),"UNKNOWN"))</f>
        <v/>
      </c>
    </row>
    <row r="1645">
      <c r="A1645" s="40">
        <f>IF(GL_Paste!$B1642="","",N(GL_Paste!$H1642)-N(GL_Paste!$G1642))</f>
        <v/>
      </c>
      <c r="B1645" s="43">
        <f>IF(GL_Paste!$B1642="","",DATE(YEAR(GL_Paste!$E1642),MONTH(GL_Paste!$E1642),1))</f>
        <v/>
      </c>
      <c r="C1645">
        <f>IF(GL_Paste!$B1642="","",IF(TRIM(GL_Paste!$M1642)&lt;&gt;"",TRIM(GL_Paste!$M1642),IFERROR(MID(GL_Paste!$I1642,FIND("[",GL_Paste!$I1642)+1,FIND("]",GL_Paste!$I1642)-FIND("[",GL_Paste!$I1642)-1),"")))</f>
        <v/>
      </c>
      <c r="D1645">
        <f>IF(GL_Paste!$B1642="","",IFERROR(INDEX(DeptName,MATCH($C1645,DeptTag,0)),"UNALLOCATED"))</f>
        <v/>
      </c>
      <c r="E1645">
        <f>IF(GL_Paste!$B1642="","",IFERROR(INDEX(AcctCat,MATCH(GL_Paste!$B1642&amp;"",AcctCode,0)),"UNKNOWN"))</f>
        <v/>
      </c>
      <c r="F1645">
        <f>IF(GL_Paste!$B1642="","",IFERROR(INDEX(AcctSub,MATCH(GL_Paste!$B1642&amp;"",AcctCode,0)),"UNKNOWN"))</f>
        <v/>
      </c>
    </row>
    <row r="1646">
      <c r="A1646" s="40">
        <f>IF(GL_Paste!$B1643="","",N(GL_Paste!$H1643)-N(GL_Paste!$G1643))</f>
        <v/>
      </c>
      <c r="B1646" s="43">
        <f>IF(GL_Paste!$B1643="","",DATE(YEAR(GL_Paste!$E1643),MONTH(GL_Paste!$E1643),1))</f>
        <v/>
      </c>
      <c r="C1646">
        <f>IF(GL_Paste!$B1643="","",IF(TRIM(GL_Paste!$M1643)&lt;&gt;"",TRIM(GL_Paste!$M1643),IFERROR(MID(GL_Paste!$I1643,FIND("[",GL_Paste!$I1643)+1,FIND("]",GL_Paste!$I1643)-FIND("[",GL_Paste!$I1643)-1),"")))</f>
        <v/>
      </c>
      <c r="D1646">
        <f>IF(GL_Paste!$B1643="","",IFERROR(INDEX(DeptName,MATCH($C1646,DeptTag,0)),"UNALLOCATED"))</f>
        <v/>
      </c>
      <c r="E1646">
        <f>IF(GL_Paste!$B1643="","",IFERROR(INDEX(AcctCat,MATCH(GL_Paste!$B1643&amp;"",AcctCode,0)),"UNKNOWN"))</f>
        <v/>
      </c>
      <c r="F1646">
        <f>IF(GL_Paste!$B1643="","",IFERROR(INDEX(AcctSub,MATCH(GL_Paste!$B1643&amp;"",AcctCode,0)),"UNKNOWN"))</f>
        <v/>
      </c>
    </row>
    <row r="1647">
      <c r="A1647" s="40">
        <f>IF(GL_Paste!$B1644="","",N(GL_Paste!$H1644)-N(GL_Paste!$G1644))</f>
        <v/>
      </c>
      <c r="B1647" s="43">
        <f>IF(GL_Paste!$B1644="","",DATE(YEAR(GL_Paste!$E1644),MONTH(GL_Paste!$E1644),1))</f>
        <v/>
      </c>
      <c r="C1647">
        <f>IF(GL_Paste!$B1644="","",IF(TRIM(GL_Paste!$M1644)&lt;&gt;"",TRIM(GL_Paste!$M1644),IFERROR(MID(GL_Paste!$I1644,FIND("[",GL_Paste!$I1644)+1,FIND("]",GL_Paste!$I1644)-FIND("[",GL_Paste!$I1644)-1),"")))</f>
        <v/>
      </c>
      <c r="D1647">
        <f>IF(GL_Paste!$B1644="","",IFERROR(INDEX(DeptName,MATCH($C1647,DeptTag,0)),"UNALLOCATED"))</f>
        <v/>
      </c>
      <c r="E1647">
        <f>IF(GL_Paste!$B1644="","",IFERROR(INDEX(AcctCat,MATCH(GL_Paste!$B1644&amp;"",AcctCode,0)),"UNKNOWN"))</f>
        <v/>
      </c>
      <c r="F1647">
        <f>IF(GL_Paste!$B1644="","",IFERROR(INDEX(AcctSub,MATCH(GL_Paste!$B1644&amp;"",AcctCode,0)),"UNKNOWN"))</f>
        <v/>
      </c>
    </row>
    <row r="1648">
      <c r="A1648" s="40">
        <f>IF(GL_Paste!$B1645="","",N(GL_Paste!$H1645)-N(GL_Paste!$G1645))</f>
        <v/>
      </c>
      <c r="B1648" s="43">
        <f>IF(GL_Paste!$B1645="","",DATE(YEAR(GL_Paste!$E1645),MONTH(GL_Paste!$E1645),1))</f>
        <v/>
      </c>
      <c r="C1648">
        <f>IF(GL_Paste!$B1645="","",IF(TRIM(GL_Paste!$M1645)&lt;&gt;"",TRIM(GL_Paste!$M1645),IFERROR(MID(GL_Paste!$I1645,FIND("[",GL_Paste!$I1645)+1,FIND("]",GL_Paste!$I1645)-FIND("[",GL_Paste!$I1645)-1),"")))</f>
        <v/>
      </c>
      <c r="D1648">
        <f>IF(GL_Paste!$B1645="","",IFERROR(INDEX(DeptName,MATCH($C1648,DeptTag,0)),"UNALLOCATED"))</f>
        <v/>
      </c>
      <c r="E1648">
        <f>IF(GL_Paste!$B1645="","",IFERROR(INDEX(AcctCat,MATCH(GL_Paste!$B1645&amp;"",AcctCode,0)),"UNKNOWN"))</f>
        <v/>
      </c>
      <c r="F1648">
        <f>IF(GL_Paste!$B1645="","",IFERROR(INDEX(AcctSub,MATCH(GL_Paste!$B1645&amp;"",AcctCode,0)),"UNKNOWN"))</f>
        <v/>
      </c>
    </row>
    <row r="1649">
      <c r="A1649" s="40">
        <f>IF(GL_Paste!$B1646="","",N(GL_Paste!$H1646)-N(GL_Paste!$G1646))</f>
        <v/>
      </c>
      <c r="B1649" s="43">
        <f>IF(GL_Paste!$B1646="","",DATE(YEAR(GL_Paste!$E1646),MONTH(GL_Paste!$E1646),1))</f>
        <v/>
      </c>
      <c r="C1649">
        <f>IF(GL_Paste!$B1646="","",IF(TRIM(GL_Paste!$M1646)&lt;&gt;"",TRIM(GL_Paste!$M1646),IFERROR(MID(GL_Paste!$I1646,FIND("[",GL_Paste!$I1646)+1,FIND("]",GL_Paste!$I1646)-FIND("[",GL_Paste!$I1646)-1),"")))</f>
        <v/>
      </c>
      <c r="D1649">
        <f>IF(GL_Paste!$B1646="","",IFERROR(INDEX(DeptName,MATCH($C1649,DeptTag,0)),"UNALLOCATED"))</f>
        <v/>
      </c>
      <c r="E1649">
        <f>IF(GL_Paste!$B1646="","",IFERROR(INDEX(AcctCat,MATCH(GL_Paste!$B1646&amp;"",AcctCode,0)),"UNKNOWN"))</f>
        <v/>
      </c>
      <c r="F1649">
        <f>IF(GL_Paste!$B1646="","",IFERROR(INDEX(AcctSub,MATCH(GL_Paste!$B1646&amp;"",AcctCode,0)),"UNKNOWN"))</f>
        <v/>
      </c>
    </row>
    <row r="1650">
      <c r="A1650" s="40">
        <f>IF(GL_Paste!$B1647="","",N(GL_Paste!$H1647)-N(GL_Paste!$G1647))</f>
        <v/>
      </c>
      <c r="B1650" s="43">
        <f>IF(GL_Paste!$B1647="","",DATE(YEAR(GL_Paste!$E1647),MONTH(GL_Paste!$E1647),1))</f>
        <v/>
      </c>
      <c r="C1650">
        <f>IF(GL_Paste!$B1647="","",IF(TRIM(GL_Paste!$M1647)&lt;&gt;"",TRIM(GL_Paste!$M1647),IFERROR(MID(GL_Paste!$I1647,FIND("[",GL_Paste!$I1647)+1,FIND("]",GL_Paste!$I1647)-FIND("[",GL_Paste!$I1647)-1),"")))</f>
        <v/>
      </c>
      <c r="D1650">
        <f>IF(GL_Paste!$B1647="","",IFERROR(INDEX(DeptName,MATCH($C1650,DeptTag,0)),"UNALLOCATED"))</f>
        <v/>
      </c>
      <c r="E1650">
        <f>IF(GL_Paste!$B1647="","",IFERROR(INDEX(AcctCat,MATCH(GL_Paste!$B1647&amp;"",AcctCode,0)),"UNKNOWN"))</f>
        <v/>
      </c>
      <c r="F1650">
        <f>IF(GL_Paste!$B1647="","",IFERROR(INDEX(AcctSub,MATCH(GL_Paste!$B1647&amp;"",AcctCode,0)),"UNKNOWN"))</f>
        <v/>
      </c>
    </row>
    <row r="1651">
      <c r="A1651" s="40">
        <f>IF(GL_Paste!$B1648="","",N(GL_Paste!$H1648)-N(GL_Paste!$G1648))</f>
        <v/>
      </c>
      <c r="B1651" s="43">
        <f>IF(GL_Paste!$B1648="","",DATE(YEAR(GL_Paste!$E1648),MONTH(GL_Paste!$E1648),1))</f>
        <v/>
      </c>
      <c r="C1651">
        <f>IF(GL_Paste!$B1648="","",IF(TRIM(GL_Paste!$M1648)&lt;&gt;"",TRIM(GL_Paste!$M1648),IFERROR(MID(GL_Paste!$I1648,FIND("[",GL_Paste!$I1648)+1,FIND("]",GL_Paste!$I1648)-FIND("[",GL_Paste!$I1648)-1),"")))</f>
        <v/>
      </c>
      <c r="D1651">
        <f>IF(GL_Paste!$B1648="","",IFERROR(INDEX(DeptName,MATCH($C1651,DeptTag,0)),"UNALLOCATED"))</f>
        <v/>
      </c>
      <c r="E1651">
        <f>IF(GL_Paste!$B1648="","",IFERROR(INDEX(AcctCat,MATCH(GL_Paste!$B1648&amp;"",AcctCode,0)),"UNKNOWN"))</f>
        <v/>
      </c>
      <c r="F1651">
        <f>IF(GL_Paste!$B1648="","",IFERROR(INDEX(AcctSub,MATCH(GL_Paste!$B1648&amp;"",AcctCode,0)),"UNKNOWN"))</f>
        <v/>
      </c>
    </row>
    <row r="1652">
      <c r="A1652" s="40">
        <f>IF(GL_Paste!$B1649="","",N(GL_Paste!$H1649)-N(GL_Paste!$G1649))</f>
        <v/>
      </c>
      <c r="B1652" s="43">
        <f>IF(GL_Paste!$B1649="","",DATE(YEAR(GL_Paste!$E1649),MONTH(GL_Paste!$E1649),1))</f>
        <v/>
      </c>
      <c r="C1652">
        <f>IF(GL_Paste!$B1649="","",IF(TRIM(GL_Paste!$M1649)&lt;&gt;"",TRIM(GL_Paste!$M1649),IFERROR(MID(GL_Paste!$I1649,FIND("[",GL_Paste!$I1649)+1,FIND("]",GL_Paste!$I1649)-FIND("[",GL_Paste!$I1649)-1),"")))</f>
        <v/>
      </c>
      <c r="D1652">
        <f>IF(GL_Paste!$B1649="","",IFERROR(INDEX(DeptName,MATCH($C1652,DeptTag,0)),"UNALLOCATED"))</f>
        <v/>
      </c>
      <c r="E1652">
        <f>IF(GL_Paste!$B1649="","",IFERROR(INDEX(AcctCat,MATCH(GL_Paste!$B1649&amp;"",AcctCode,0)),"UNKNOWN"))</f>
        <v/>
      </c>
      <c r="F1652">
        <f>IF(GL_Paste!$B1649="","",IFERROR(INDEX(AcctSub,MATCH(GL_Paste!$B1649&amp;"",AcctCode,0)),"UNKNOWN"))</f>
        <v/>
      </c>
    </row>
    <row r="1653">
      <c r="A1653" s="40">
        <f>IF(GL_Paste!$B1650="","",N(GL_Paste!$H1650)-N(GL_Paste!$G1650))</f>
        <v/>
      </c>
      <c r="B1653" s="43">
        <f>IF(GL_Paste!$B1650="","",DATE(YEAR(GL_Paste!$E1650),MONTH(GL_Paste!$E1650),1))</f>
        <v/>
      </c>
      <c r="C1653">
        <f>IF(GL_Paste!$B1650="","",IF(TRIM(GL_Paste!$M1650)&lt;&gt;"",TRIM(GL_Paste!$M1650),IFERROR(MID(GL_Paste!$I1650,FIND("[",GL_Paste!$I1650)+1,FIND("]",GL_Paste!$I1650)-FIND("[",GL_Paste!$I1650)-1),"")))</f>
        <v/>
      </c>
      <c r="D1653">
        <f>IF(GL_Paste!$B1650="","",IFERROR(INDEX(DeptName,MATCH($C1653,DeptTag,0)),"UNALLOCATED"))</f>
        <v/>
      </c>
      <c r="E1653">
        <f>IF(GL_Paste!$B1650="","",IFERROR(INDEX(AcctCat,MATCH(GL_Paste!$B1650&amp;"",AcctCode,0)),"UNKNOWN"))</f>
        <v/>
      </c>
      <c r="F1653">
        <f>IF(GL_Paste!$B1650="","",IFERROR(INDEX(AcctSub,MATCH(GL_Paste!$B1650&amp;"",AcctCode,0)),"UNKNOWN"))</f>
        <v/>
      </c>
    </row>
    <row r="1654">
      <c r="A1654" s="40">
        <f>IF(GL_Paste!$B1651="","",N(GL_Paste!$H1651)-N(GL_Paste!$G1651))</f>
        <v/>
      </c>
      <c r="B1654" s="43">
        <f>IF(GL_Paste!$B1651="","",DATE(YEAR(GL_Paste!$E1651),MONTH(GL_Paste!$E1651),1))</f>
        <v/>
      </c>
      <c r="C1654">
        <f>IF(GL_Paste!$B1651="","",IF(TRIM(GL_Paste!$M1651)&lt;&gt;"",TRIM(GL_Paste!$M1651),IFERROR(MID(GL_Paste!$I1651,FIND("[",GL_Paste!$I1651)+1,FIND("]",GL_Paste!$I1651)-FIND("[",GL_Paste!$I1651)-1),"")))</f>
        <v/>
      </c>
      <c r="D1654">
        <f>IF(GL_Paste!$B1651="","",IFERROR(INDEX(DeptName,MATCH($C1654,DeptTag,0)),"UNALLOCATED"))</f>
        <v/>
      </c>
      <c r="E1654">
        <f>IF(GL_Paste!$B1651="","",IFERROR(INDEX(AcctCat,MATCH(GL_Paste!$B1651&amp;"",AcctCode,0)),"UNKNOWN"))</f>
        <v/>
      </c>
      <c r="F1654">
        <f>IF(GL_Paste!$B1651="","",IFERROR(INDEX(AcctSub,MATCH(GL_Paste!$B1651&amp;"",AcctCode,0)),"UNKNOWN"))</f>
        <v/>
      </c>
    </row>
    <row r="1655">
      <c r="A1655" s="40">
        <f>IF(GL_Paste!$B1652="","",N(GL_Paste!$H1652)-N(GL_Paste!$G1652))</f>
        <v/>
      </c>
      <c r="B1655" s="43">
        <f>IF(GL_Paste!$B1652="","",DATE(YEAR(GL_Paste!$E1652),MONTH(GL_Paste!$E1652),1))</f>
        <v/>
      </c>
      <c r="C1655">
        <f>IF(GL_Paste!$B1652="","",IF(TRIM(GL_Paste!$M1652)&lt;&gt;"",TRIM(GL_Paste!$M1652),IFERROR(MID(GL_Paste!$I1652,FIND("[",GL_Paste!$I1652)+1,FIND("]",GL_Paste!$I1652)-FIND("[",GL_Paste!$I1652)-1),"")))</f>
        <v/>
      </c>
      <c r="D1655">
        <f>IF(GL_Paste!$B1652="","",IFERROR(INDEX(DeptName,MATCH($C1655,DeptTag,0)),"UNALLOCATED"))</f>
        <v/>
      </c>
      <c r="E1655">
        <f>IF(GL_Paste!$B1652="","",IFERROR(INDEX(AcctCat,MATCH(GL_Paste!$B1652&amp;"",AcctCode,0)),"UNKNOWN"))</f>
        <v/>
      </c>
      <c r="F1655">
        <f>IF(GL_Paste!$B1652="","",IFERROR(INDEX(AcctSub,MATCH(GL_Paste!$B1652&amp;"",AcctCode,0)),"UNKNOWN"))</f>
        <v/>
      </c>
    </row>
    <row r="1656">
      <c r="A1656" s="40">
        <f>IF(GL_Paste!$B1653="","",N(GL_Paste!$H1653)-N(GL_Paste!$G1653))</f>
        <v/>
      </c>
      <c r="B1656" s="43">
        <f>IF(GL_Paste!$B1653="","",DATE(YEAR(GL_Paste!$E1653),MONTH(GL_Paste!$E1653),1))</f>
        <v/>
      </c>
      <c r="C1656">
        <f>IF(GL_Paste!$B1653="","",IF(TRIM(GL_Paste!$M1653)&lt;&gt;"",TRIM(GL_Paste!$M1653),IFERROR(MID(GL_Paste!$I1653,FIND("[",GL_Paste!$I1653)+1,FIND("]",GL_Paste!$I1653)-FIND("[",GL_Paste!$I1653)-1),"")))</f>
        <v/>
      </c>
      <c r="D1656">
        <f>IF(GL_Paste!$B1653="","",IFERROR(INDEX(DeptName,MATCH($C1656,DeptTag,0)),"UNALLOCATED"))</f>
        <v/>
      </c>
      <c r="E1656">
        <f>IF(GL_Paste!$B1653="","",IFERROR(INDEX(AcctCat,MATCH(GL_Paste!$B1653&amp;"",AcctCode,0)),"UNKNOWN"))</f>
        <v/>
      </c>
      <c r="F1656">
        <f>IF(GL_Paste!$B1653="","",IFERROR(INDEX(AcctSub,MATCH(GL_Paste!$B1653&amp;"",AcctCode,0)),"UNKNOWN"))</f>
        <v/>
      </c>
    </row>
    <row r="1657">
      <c r="A1657" s="40">
        <f>IF(GL_Paste!$B1654="","",N(GL_Paste!$H1654)-N(GL_Paste!$G1654))</f>
        <v/>
      </c>
      <c r="B1657" s="43">
        <f>IF(GL_Paste!$B1654="","",DATE(YEAR(GL_Paste!$E1654),MONTH(GL_Paste!$E1654),1))</f>
        <v/>
      </c>
      <c r="C1657">
        <f>IF(GL_Paste!$B1654="","",IF(TRIM(GL_Paste!$M1654)&lt;&gt;"",TRIM(GL_Paste!$M1654),IFERROR(MID(GL_Paste!$I1654,FIND("[",GL_Paste!$I1654)+1,FIND("]",GL_Paste!$I1654)-FIND("[",GL_Paste!$I1654)-1),"")))</f>
        <v/>
      </c>
      <c r="D1657">
        <f>IF(GL_Paste!$B1654="","",IFERROR(INDEX(DeptName,MATCH($C1657,DeptTag,0)),"UNALLOCATED"))</f>
        <v/>
      </c>
      <c r="E1657">
        <f>IF(GL_Paste!$B1654="","",IFERROR(INDEX(AcctCat,MATCH(GL_Paste!$B1654&amp;"",AcctCode,0)),"UNKNOWN"))</f>
        <v/>
      </c>
      <c r="F1657">
        <f>IF(GL_Paste!$B1654="","",IFERROR(INDEX(AcctSub,MATCH(GL_Paste!$B1654&amp;"",AcctCode,0)),"UNKNOWN"))</f>
        <v/>
      </c>
    </row>
    <row r="1658">
      <c r="A1658" s="40">
        <f>IF(GL_Paste!$B1655="","",N(GL_Paste!$H1655)-N(GL_Paste!$G1655))</f>
        <v/>
      </c>
      <c r="B1658" s="43">
        <f>IF(GL_Paste!$B1655="","",DATE(YEAR(GL_Paste!$E1655),MONTH(GL_Paste!$E1655),1))</f>
        <v/>
      </c>
      <c r="C1658">
        <f>IF(GL_Paste!$B1655="","",IF(TRIM(GL_Paste!$M1655)&lt;&gt;"",TRIM(GL_Paste!$M1655),IFERROR(MID(GL_Paste!$I1655,FIND("[",GL_Paste!$I1655)+1,FIND("]",GL_Paste!$I1655)-FIND("[",GL_Paste!$I1655)-1),"")))</f>
        <v/>
      </c>
      <c r="D1658">
        <f>IF(GL_Paste!$B1655="","",IFERROR(INDEX(DeptName,MATCH($C1658,DeptTag,0)),"UNALLOCATED"))</f>
        <v/>
      </c>
      <c r="E1658">
        <f>IF(GL_Paste!$B1655="","",IFERROR(INDEX(AcctCat,MATCH(GL_Paste!$B1655&amp;"",AcctCode,0)),"UNKNOWN"))</f>
        <v/>
      </c>
      <c r="F1658">
        <f>IF(GL_Paste!$B1655="","",IFERROR(INDEX(AcctSub,MATCH(GL_Paste!$B1655&amp;"",AcctCode,0)),"UNKNOWN"))</f>
        <v/>
      </c>
    </row>
    <row r="1659">
      <c r="A1659" s="40">
        <f>IF(GL_Paste!$B1656="","",N(GL_Paste!$H1656)-N(GL_Paste!$G1656))</f>
        <v/>
      </c>
      <c r="B1659" s="43">
        <f>IF(GL_Paste!$B1656="","",DATE(YEAR(GL_Paste!$E1656),MONTH(GL_Paste!$E1656),1))</f>
        <v/>
      </c>
      <c r="C1659">
        <f>IF(GL_Paste!$B1656="","",IF(TRIM(GL_Paste!$M1656)&lt;&gt;"",TRIM(GL_Paste!$M1656),IFERROR(MID(GL_Paste!$I1656,FIND("[",GL_Paste!$I1656)+1,FIND("]",GL_Paste!$I1656)-FIND("[",GL_Paste!$I1656)-1),"")))</f>
        <v/>
      </c>
      <c r="D1659">
        <f>IF(GL_Paste!$B1656="","",IFERROR(INDEX(DeptName,MATCH($C1659,DeptTag,0)),"UNALLOCATED"))</f>
        <v/>
      </c>
      <c r="E1659">
        <f>IF(GL_Paste!$B1656="","",IFERROR(INDEX(AcctCat,MATCH(GL_Paste!$B1656&amp;"",AcctCode,0)),"UNKNOWN"))</f>
        <v/>
      </c>
      <c r="F1659">
        <f>IF(GL_Paste!$B1656="","",IFERROR(INDEX(AcctSub,MATCH(GL_Paste!$B1656&amp;"",AcctCode,0)),"UNKNOWN"))</f>
        <v/>
      </c>
    </row>
    <row r="1660">
      <c r="A1660" s="40">
        <f>IF(GL_Paste!$B1657="","",N(GL_Paste!$H1657)-N(GL_Paste!$G1657))</f>
        <v/>
      </c>
      <c r="B1660" s="43">
        <f>IF(GL_Paste!$B1657="","",DATE(YEAR(GL_Paste!$E1657),MONTH(GL_Paste!$E1657),1))</f>
        <v/>
      </c>
      <c r="C1660">
        <f>IF(GL_Paste!$B1657="","",IF(TRIM(GL_Paste!$M1657)&lt;&gt;"",TRIM(GL_Paste!$M1657),IFERROR(MID(GL_Paste!$I1657,FIND("[",GL_Paste!$I1657)+1,FIND("]",GL_Paste!$I1657)-FIND("[",GL_Paste!$I1657)-1),"")))</f>
        <v/>
      </c>
      <c r="D1660">
        <f>IF(GL_Paste!$B1657="","",IFERROR(INDEX(DeptName,MATCH($C1660,DeptTag,0)),"UNALLOCATED"))</f>
        <v/>
      </c>
      <c r="E1660">
        <f>IF(GL_Paste!$B1657="","",IFERROR(INDEX(AcctCat,MATCH(GL_Paste!$B1657&amp;"",AcctCode,0)),"UNKNOWN"))</f>
        <v/>
      </c>
      <c r="F1660">
        <f>IF(GL_Paste!$B1657="","",IFERROR(INDEX(AcctSub,MATCH(GL_Paste!$B1657&amp;"",AcctCode,0)),"UNKNOWN"))</f>
        <v/>
      </c>
    </row>
    <row r="1661">
      <c r="A1661" s="40">
        <f>IF(GL_Paste!$B1658="","",N(GL_Paste!$H1658)-N(GL_Paste!$G1658))</f>
        <v/>
      </c>
      <c r="B1661" s="43">
        <f>IF(GL_Paste!$B1658="","",DATE(YEAR(GL_Paste!$E1658),MONTH(GL_Paste!$E1658),1))</f>
        <v/>
      </c>
      <c r="C1661">
        <f>IF(GL_Paste!$B1658="","",IF(TRIM(GL_Paste!$M1658)&lt;&gt;"",TRIM(GL_Paste!$M1658),IFERROR(MID(GL_Paste!$I1658,FIND("[",GL_Paste!$I1658)+1,FIND("]",GL_Paste!$I1658)-FIND("[",GL_Paste!$I1658)-1),"")))</f>
        <v/>
      </c>
      <c r="D1661">
        <f>IF(GL_Paste!$B1658="","",IFERROR(INDEX(DeptName,MATCH($C1661,DeptTag,0)),"UNALLOCATED"))</f>
        <v/>
      </c>
      <c r="E1661">
        <f>IF(GL_Paste!$B1658="","",IFERROR(INDEX(AcctCat,MATCH(GL_Paste!$B1658&amp;"",AcctCode,0)),"UNKNOWN"))</f>
        <v/>
      </c>
      <c r="F1661">
        <f>IF(GL_Paste!$B1658="","",IFERROR(INDEX(AcctSub,MATCH(GL_Paste!$B1658&amp;"",AcctCode,0)),"UNKNOWN"))</f>
        <v/>
      </c>
    </row>
    <row r="1662">
      <c r="A1662" s="40">
        <f>IF(GL_Paste!$B1659="","",N(GL_Paste!$H1659)-N(GL_Paste!$G1659))</f>
        <v/>
      </c>
      <c r="B1662" s="43">
        <f>IF(GL_Paste!$B1659="","",DATE(YEAR(GL_Paste!$E1659),MONTH(GL_Paste!$E1659),1))</f>
        <v/>
      </c>
      <c r="C1662">
        <f>IF(GL_Paste!$B1659="","",IF(TRIM(GL_Paste!$M1659)&lt;&gt;"",TRIM(GL_Paste!$M1659),IFERROR(MID(GL_Paste!$I1659,FIND("[",GL_Paste!$I1659)+1,FIND("]",GL_Paste!$I1659)-FIND("[",GL_Paste!$I1659)-1),"")))</f>
        <v/>
      </c>
      <c r="D1662">
        <f>IF(GL_Paste!$B1659="","",IFERROR(INDEX(DeptName,MATCH($C1662,DeptTag,0)),"UNALLOCATED"))</f>
        <v/>
      </c>
      <c r="E1662">
        <f>IF(GL_Paste!$B1659="","",IFERROR(INDEX(AcctCat,MATCH(GL_Paste!$B1659&amp;"",AcctCode,0)),"UNKNOWN"))</f>
        <v/>
      </c>
      <c r="F1662">
        <f>IF(GL_Paste!$B1659="","",IFERROR(INDEX(AcctSub,MATCH(GL_Paste!$B1659&amp;"",AcctCode,0)),"UNKNOWN"))</f>
        <v/>
      </c>
    </row>
    <row r="1663">
      <c r="A1663" s="40">
        <f>IF(GL_Paste!$B1660="","",N(GL_Paste!$H1660)-N(GL_Paste!$G1660))</f>
        <v/>
      </c>
      <c r="B1663" s="43">
        <f>IF(GL_Paste!$B1660="","",DATE(YEAR(GL_Paste!$E1660),MONTH(GL_Paste!$E1660),1))</f>
        <v/>
      </c>
      <c r="C1663">
        <f>IF(GL_Paste!$B1660="","",IF(TRIM(GL_Paste!$M1660)&lt;&gt;"",TRIM(GL_Paste!$M1660),IFERROR(MID(GL_Paste!$I1660,FIND("[",GL_Paste!$I1660)+1,FIND("]",GL_Paste!$I1660)-FIND("[",GL_Paste!$I1660)-1),"")))</f>
        <v/>
      </c>
      <c r="D1663">
        <f>IF(GL_Paste!$B1660="","",IFERROR(INDEX(DeptName,MATCH($C1663,DeptTag,0)),"UNALLOCATED"))</f>
        <v/>
      </c>
      <c r="E1663">
        <f>IF(GL_Paste!$B1660="","",IFERROR(INDEX(AcctCat,MATCH(GL_Paste!$B1660&amp;"",AcctCode,0)),"UNKNOWN"))</f>
        <v/>
      </c>
      <c r="F1663">
        <f>IF(GL_Paste!$B1660="","",IFERROR(INDEX(AcctSub,MATCH(GL_Paste!$B1660&amp;"",AcctCode,0)),"UNKNOWN"))</f>
        <v/>
      </c>
    </row>
    <row r="1664">
      <c r="A1664" s="40">
        <f>IF(GL_Paste!$B1661="","",N(GL_Paste!$H1661)-N(GL_Paste!$G1661))</f>
        <v/>
      </c>
      <c r="B1664" s="43">
        <f>IF(GL_Paste!$B1661="","",DATE(YEAR(GL_Paste!$E1661),MONTH(GL_Paste!$E1661),1))</f>
        <v/>
      </c>
      <c r="C1664">
        <f>IF(GL_Paste!$B1661="","",IF(TRIM(GL_Paste!$M1661)&lt;&gt;"",TRIM(GL_Paste!$M1661),IFERROR(MID(GL_Paste!$I1661,FIND("[",GL_Paste!$I1661)+1,FIND("]",GL_Paste!$I1661)-FIND("[",GL_Paste!$I1661)-1),"")))</f>
        <v/>
      </c>
      <c r="D1664">
        <f>IF(GL_Paste!$B1661="","",IFERROR(INDEX(DeptName,MATCH($C1664,DeptTag,0)),"UNALLOCATED"))</f>
        <v/>
      </c>
      <c r="E1664">
        <f>IF(GL_Paste!$B1661="","",IFERROR(INDEX(AcctCat,MATCH(GL_Paste!$B1661&amp;"",AcctCode,0)),"UNKNOWN"))</f>
        <v/>
      </c>
      <c r="F1664">
        <f>IF(GL_Paste!$B1661="","",IFERROR(INDEX(AcctSub,MATCH(GL_Paste!$B1661&amp;"",AcctCode,0)),"UNKNOWN"))</f>
        <v/>
      </c>
    </row>
    <row r="1665">
      <c r="A1665" s="40">
        <f>IF(GL_Paste!$B1662="","",N(GL_Paste!$H1662)-N(GL_Paste!$G1662))</f>
        <v/>
      </c>
      <c r="B1665" s="43">
        <f>IF(GL_Paste!$B1662="","",DATE(YEAR(GL_Paste!$E1662),MONTH(GL_Paste!$E1662),1))</f>
        <v/>
      </c>
      <c r="C1665">
        <f>IF(GL_Paste!$B1662="","",IF(TRIM(GL_Paste!$M1662)&lt;&gt;"",TRIM(GL_Paste!$M1662),IFERROR(MID(GL_Paste!$I1662,FIND("[",GL_Paste!$I1662)+1,FIND("]",GL_Paste!$I1662)-FIND("[",GL_Paste!$I1662)-1),"")))</f>
        <v/>
      </c>
      <c r="D1665">
        <f>IF(GL_Paste!$B1662="","",IFERROR(INDEX(DeptName,MATCH($C1665,DeptTag,0)),"UNALLOCATED"))</f>
        <v/>
      </c>
      <c r="E1665">
        <f>IF(GL_Paste!$B1662="","",IFERROR(INDEX(AcctCat,MATCH(GL_Paste!$B1662&amp;"",AcctCode,0)),"UNKNOWN"))</f>
        <v/>
      </c>
      <c r="F1665">
        <f>IF(GL_Paste!$B1662="","",IFERROR(INDEX(AcctSub,MATCH(GL_Paste!$B1662&amp;"",AcctCode,0)),"UNKNOWN"))</f>
        <v/>
      </c>
    </row>
    <row r="1666">
      <c r="A1666" s="40">
        <f>IF(GL_Paste!$B1663="","",N(GL_Paste!$H1663)-N(GL_Paste!$G1663))</f>
        <v/>
      </c>
      <c r="B1666" s="43">
        <f>IF(GL_Paste!$B1663="","",DATE(YEAR(GL_Paste!$E1663),MONTH(GL_Paste!$E1663),1))</f>
        <v/>
      </c>
      <c r="C1666">
        <f>IF(GL_Paste!$B1663="","",IF(TRIM(GL_Paste!$M1663)&lt;&gt;"",TRIM(GL_Paste!$M1663),IFERROR(MID(GL_Paste!$I1663,FIND("[",GL_Paste!$I1663)+1,FIND("]",GL_Paste!$I1663)-FIND("[",GL_Paste!$I1663)-1),"")))</f>
        <v/>
      </c>
      <c r="D1666">
        <f>IF(GL_Paste!$B1663="","",IFERROR(INDEX(DeptName,MATCH($C1666,DeptTag,0)),"UNALLOCATED"))</f>
        <v/>
      </c>
      <c r="E1666">
        <f>IF(GL_Paste!$B1663="","",IFERROR(INDEX(AcctCat,MATCH(GL_Paste!$B1663&amp;"",AcctCode,0)),"UNKNOWN"))</f>
        <v/>
      </c>
      <c r="F1666">
        <f>IF(GL_Paste!$B1663="","",IFERROR(INDEX(AcctSub,MATCH(GL_Paste!$B1663&amp;"",AcctCode,0)),"UNKNOWN"))</f>
        <v/>
      </c>
    </row>
    <row r="1667">
      <c r="A1667" s="40">
        <f>IF(GL_Paste!$B1664="","",N(GL_Paste!$H1664)-N(GL_Paste!$G1664))</f>
        <v/>
      </c>
      <c r="B1667" s="43">
        <f>IF(GL_Paste!$B1664="","",DATE(YEAR(GL_Paste!$E1664),MONTH(GL_Paste!$E1664),1))</f>
        <v/>
      </c>
      <c r="C1667">
        <f>IF(GL_Paste!$B1664="","",IF(TRIM(GL_Paste!$M1664)&lt;&gt;"",TRIM(GL_Paste!$M1664),IFERROR(MID(GL_Paste!$I1664,FIND("[",GL_Paste!$I1664)+1,FIND("]",GL_Paste!$I1664)-FIND("[",GL_Paste!$I1664)-1),"")))</f>
        <v/>
      </c>
      <c r="D1667">
        <f>IF(GL_Paste!$B1664="","",IFERROR(INDEX(DeptName,MATCH($C1667,DeptTag,0)),"UNALLOCATED"))</f>
        <v/>
      </c>
      <c r="E1667">
        <f>IF(GL_Paste!$B1664="","",IFERROR(INDEX(AcctCat,MATCH(GL_Paste!$B1664&amp;"",AcctCode,0)),"UNKNOWN"))</f>
        <v/>
      </c>
      <c r="F1667">
        <f>IF(GL_Paste!$B1664="","",IFERROR(INDEX(AcctSub,MATCH(GL_Paste!$B1664&amp;"",AcctCode,0)),"UNKNOWN"))</f>
        <v/>
      </c>
    </row>
    <row r="1668">
      <c r="A1668" s="40">
        <f>IF(GL_Paste!$B1665="","",N(GL_Paste!$H1665)-N(GL_Paste!$G1665))</f>
        <v/>
      </c>
      <c r="B1668" s="43">
        <f>IF(GL_Paste!$B1665="","",DATE(YEAR(GL_Paste!$E1665),MONTH(GL_Paste!$E1665),1))</f>
        <v/>
      </c>
      <c r="C1668">
        <f>IF(GL_Paste!$B1665="","",IF(TRIM(GL_Paste!$M1665)&lt;&gt;"",TRIM(GL_Paste!$M1665),IFERROR(MID(GL_Paste!$I1665,FIND("[",GL_Paste!$I1665)+1,FIND("]",GL_Paste!$I1665)-FIND("[",GL_Paste!$I1665)-1),"")))</f>
        <v/>
      </c>
      <c r="D1668">
        <f>IF(GL_Paste!$B1665="","",IFERROR(INDEX(DeptName,MATCH($C1668,DeptTag,0)),"UNALLOCATED"))</f>
        <v/>
      </c>
      <c r="E1668">
        <f>IF(GL_Paste!$B1665="","",IFERROR(INDEX(AcctCat,MATCH(GL_Paste!$B1665&amp;"",AcctCode,0)),"UNKNOWN"))</f>
        <v/>
      </c>
      <c r="F1668">
        <f>IF(GL_Paste!$B1665="","",IFERROR(INDEX(AcctSub,MATCH(GL_Paste!$B1665&amp;"",AcctCode,0)),"UNKNOWN"))</f>
        <v/>
      </c>
    </row>
    <row r="1669">
      <c r="A1669" s="40">
        <f>IF(GL_Paste!$B1666="","",N(GL_Paste!$H1666)-N(GL_Paste!$G1666))</f>
        <v/>
      </c>
      <c r="B1669" s="43">
        <f>IF(GL_Paste!$B1666="","",DATE(YEAR(GL_Paste!$E1666),MONTH(GL_Paste!$E1666),1))</f>
        <v/>
      </c>
      <c r="C1669">
        <f>IF(GL_Paste!$B1666="","",IF(TRIM(GL_Paste!$M1666)&lt;&gt;"",TRIM(GL_Paste!$M1666),IFERROR(MID(GL_Paste!$I1666,FIND("[",GL_Paste!$I1666)+1,FIND("]",GL_Paste!$I1666)-FIND("[",GL_Paste!$I1666)-1),"")))</f>
        <v/>
      </c>
      <c r="D1669">
        <f>IF(GL_Paste!$B1666="","",IFERROR(INDEX(DeptName,MATCH($C1669,DeptTag,0)),"UNALLOCATED"))</f>
        <v/>
      </c>
      <c r="E1669">
        <f>IF(GL_Paste!$B1666="","",IFERROR(INDEX(AcctCat,MATCH(GL_Paste!$B1666&amp;"",AcctCode,0)),"UNKNOWN"))</f>
        <v/>
      </c>
      <c r="F1669">
        <f>IF(GL_Paste!$B1666="","",IFERROR(INDEX(AcctSub,MATCH(GL_Paste!$B1666&amp;"",AcctCode,0)),"UNKNOWN"))</f>
        <v/>
      </c>
    </row>
    <row r="1670">
      <c r="A1670" s="40">
        <f>IF(GL_Paste!$B1667="","",N(GL_Paste!$H1667)-N(GL_Paste!$G1667))</f>
        <v/>
      </c>
      <c r="B1670" s="43">
        <f>IF(GL_Paste!$B1667="","",DATE(YEAR(GL_Paste!$E1667),MONTH(GL_Paste!$E1667),1))</f>
        <v/>
      </c>
      <c r="C1670">
        <f>IF(GL_Paste!$B1667="","",IF(TRIM(GL_Paste!$M1667)&lt;&gt;"",TRIM(GL_Paste!$M1667),IFERROR(MID(GL_Paste!$I1667,FIND("[",GL_Paste!$I1667)+1,FIND("]",GL_Paste!$I1667)-FIND("[",GL_Paste!$I1667)-1),"")))</f>
        <v/>
      </c>
      <c r="D1670">
        <f>IF(GL_Paste!$B1667="","",IFERROR(INDEX(DeptName,MATCH($C1670,DeptTag,0)),"UNALLOCATED"))</f>
        <v/>
      </c>
      <c r="E1670">
        <f>IF(GL_Paste!$B1667="","",IFERROR(INDEX(AcctCat,MATCH(GL_Paste!$B1667&amp;"",AcctCode,0)),"UNKNOWN"))</f>
        <v/>
      </c>
      <c r="F1670">
        <f>IF(GL_Paste!$B1667="","",IFERROR(INDEX(AcctSub,MATCH(GL_Paste!$B1667&amp;"",AcctCode,0)),"UNKNOWN"))</f>
        <v/>
      </c>
    </row>
    <row r="1671">
      <c r="A1671" s="40">
        <f>IF(GL_Paste!$B1668="","",N(GL_Paste!$H1668)-N(GL_Paste!$G1668))</f>
        <v/>
      </c>
      <c r="B1671" s="43">
        <f>IF(GL_Paste!$B1668="","",DATE(YEAR(GL_Paste!$E1668),MONTH(GL_Paste!$E1668),1))</f>
        <v/>
      </c>
      <c r="C1671">
        <f>IF(GL_Paste!$B1668="","",IF(TRIM(GL_Paste!$M1668)&lt;&gt;"",TRIM(GL_Paste!$M1668),IFERROR(MID(GL_Paste!$I1668,FIND("[",GL_Paste!$I1668)+1,FIND("]",GL_Paste!$I1668)-FIND("[",GL_Paste!$I1668)-1),"")))</f>
        <v/>
      </c>
      <c r="D1671">
        <f>IF(GL_Paste!$B1668="","",IFERROR(INDEX(DeptName,MATCH($C1671,DeptTag,0)),"UNALLOCATED"))</f>
        <v/>
      </c>
      <c r="E1671">
        <f>IF(GL_Paste!$B1668="","",IFERROR(INDEX(AcctCat,MATCH(GL_Paste!$B1668&amp;"",AcctCode,0)),"UNKNOWN"))</f>
        <v/>
      </c>
      <c r="F1671">
        <f>IF(GL_Paste!$B1668="","",IFERROR(INDEX(AcctSub,MATCH(GL_Paste!$B1668&amp;"",AcctCode,0)),"UNKNOWN"))</f>
        <v/>
      </c>
    </row>
    <row r="1672">
      <c r="A1672" s="40">
        <f>IF(GL_Paste!$B1669="","",N(GL_Paste!$H1669)-N(GL_Paste!$G1669))</f>
        <v/>
      </c>
      <c r="B1672" s="43">
        <f>IF(GL_Paste!$B1669="","",DATE(YEAR(GL_Paste!$E1669),MONTH(GL_Paste!$E1669),1))</f>
        <v/>
      </c>
      <c r="C1672">
        <f>IF(GL_Paste!$B1669="","",IF(TRIM(GL_Paste!$M1669)&lt;&gt;"",TRIM(GL_Paste!$M1669),IFERROR(MID(GL_Paste!$I1669,FIND("[",GL_Paste!$I1669)+1,FIND("]",GL_Paste!$I1669)-FIND("[",GL_Paste!$I1669)-1),"")))</f>
        <v/>
      </c>
      <c r="D1672">
        <f>IF(GL_Paste!$B1669="","",IFERROR(INDEX(DeptName,MATCH($C1672,DeptTag,0)),"UNALLOCATED"))</f>
        <v/>
      </c>
      <c r="E1672">
        <f>IF(GL_Paste!$B1669="","",IFERROR(INDEX(AcctCat,MATCH(GL_Paste!$B1669&amp;"",AcctCode,0)),"UNKNOWN"))</f>
        <v/>
      </c>
      <c r="F1672">
        <f>IF(GL_Paste!$B1669="","",IFERROR(INDEX(AcctSub,MATCH(GL_Paste!$B1669&amp;"",AcctCode,0)),"UNKNOWN"))</f>
        <v/>
      </c>
    </row>
    <row r="1673">
      <c r="A1673" s="40">
        <f>IF(GL_Paste!$B1670="","",N(GL_Paste!$H1670)-N(GL_Paste!$G1670))</f>
        <v/>
      </c>
      <c r="B1673" s="43">
        <f>IF(GL_Paste!$B1670="","",DATE(YEAR(GL_Paste!$E1670),MONTH(GL_Paste!$E1670),1))</f>
        <v/>
      </c>
      <c r="C1673">
        <f>IF(GL_Paste!$B1670="","",IF(TRIM(GL_Paste!$M1670)&lt;&gt;"",TRIM(GL_Paste!$M1670),IFERROR(MID(GL_Paste!$I1670,FIND("[",GL_Paste!$I1670)+1,FIND("]",GL_Paste!$I1670)-FIND("[",GL_Paste!$I1670)-1),"")))</f>
        <v/>
      </c>
      <c r="D1673">
        <f>IF(GL_Paste!$B1670="","",IFERROR(INDEX(DeptName,MATCH($C1673,DeptTag,0)),"UNALLOCATED"))</f>
        <v/>
      </c>
      <c r="E1673">
        <f>IF(GL_Paste!$B1670="","",IFERROR(INDEX(AcctCat,MATCH(GL_Paste!$B1670&amp;"",AcctCode,0)),"UNKNOWN"))</f>
        <v/>
      </c>
      <c r="F1673">
        <f>IF(GL_Paste!$B1670="","",IFERROR(INDEX(AcctSub,MATCH(GL_Paste!$B1670&amp;"",AcctCode,0)),"UNKNOWN"))</f>
        <v/>
      </c>
    </row>
    <row r="1674">
      <c r="A1674" s="40">
        <f>IF(GL_Paste!$B1671="","",N(GL_Paste!$H1671)-N(GL_Paste!$G1671))</f>
        <v/>
      </c>
      <c r="B1674" s="43">
        <f>IF(GL_Paste!$B1671="","",DATE(YEAR(GL_Paste!$E1671),MONTH(GL_Paste!$E1671),1))</f>
        <v/>
      </c>
      <c r="C1674">
        <f>IF(GL_Paste!$B1671="","",IF(TRIM(GL_Paste!$M1671)&lt;&gt;"",TRIM(GL_Paste!$M1671),IFERROR(MID(GL_Paste!$I1671,FIND("[",GL_Paste!$I1671)+1,FIND("]",GL_Paste!$I1671)-FIND("[",GL_Paste!$I1671)-1),"")))</f>
        <v/>
      </c>
      <c r="D1674">
        <f>IF(GL_Paste!$B1671="","",IFERROR(INDEX(DeptName,MATCH($C1674,DeptTag,0)),"UNALLOCATED"))</f>
        <v/>
      </c>
      <c r="E1674">
        <f>IF(GL_Paste!$B1671="","",IFERROR(INDEX(AcctCat,MATCH(GL_Paste!$B1671&amp;"",AcctCode,0)),"UNKNOWN"))</f>
        <v/>
      </c>
      <c r="F1674">
        <f>IF(GL_Paste!$B1671="","",IFERROR(INDEX(AcctSub,MATCH(GL_Paste!$B1671&amp;"",AcctCode,0)),"UNKNOWN"))</f>
        <v/>
      </c>
    </row>
    <row r="1675">
      <c r="A1675" s="40">
        <f>IF(GL_Paste!$B1672="","",N(GL_Paste!$H1672)-N(GL_Paste!$G1672))</f>
        <v/>
      </c>
      <c r="B1675" s="43">
        <f>IF(GL_Paste!$B1672="","",DATE(YEAR(GL_Paste!$E1672),MONTH(GL_Paste!$E1672),1))</f>
        <v/>
      </c>
      <c r="C1675">
        <f>IF(GL_Paste!$B1672="","",IF(TRIM(GL_Paste!$M1672)&lt;&gt;"",TRIM(GL_Paste!$M1672),IFERROR(MID(GL_Paste!$I1672,FIND("[",GL_Paste!$I1672)+1,FIND("]",GL_Paste!$I1672)-FIND("[",GL_Paste!$I1672)-1),"")))</f>
        <v/>
      </c>
      <c r="D1675">
        <f>IF(GL_Paste!$B1672="","",IFERROR(INDEX(DeptName,MATCH($C1675,DeptTag,0)),"UNALLOCATED"))</f>
        <v/>
      </c>
      <c r="E1675">
        <f>IF(GL_Paste!$B1672="","",IFERROR(INDEX(AcctCat,MATCH(GL_Paste!$B1672&amp;"",AcctCode,0)),"UNKNOWN"))</f>
        <v/>
      </c>
      <c r="F1675">
        <f>IF(GL_Paste!$B1672="","",IFERROR(INDEX(AcctSub,MATCH(GL_Paste!$B1672&amp;"",AcctCode,0)),"UNKNOWN"))</f>
        <v/>
      </c>
    </row>
    <row r="1676">
      <c r="A1676" s="40">
        <f>IF(GL_Paste!$B1673="","",N(GL_Paste!$H1673)-N(GL_Paste!$G1673))</f>
        <v/>
      </c>
      <c r="B1676" s="43">
        <f>IF(GL_Paste!$B1673="","",DATE(YEAR(GL_Paste!$E1673),MONTH(GL_Paste!$E1673),1))</f>
        <v/>
      </c>
      <c r="C1676">
        <f>IF(GL_Paste!$B1673="","",IF(TRIM(GL_Paste!$M1673)&lt;&gt;"",TRIM(GL_Paste!$M1673),IFERROR(MID(GL_Paste!$I1673,FIND("[",GL_Paste!$I1673)+1,FIND("]",GL_Paste!$I1673)-FIND("[",GL_Paste!$I1673)-1),"")))</f>
        <v/>
      </c>
      <c r="D1676">
        <f>IF(GL_Paste!$B1673="","",IFERROR(INDEX(DeptName,MATCH($C1676,DeptTag,0)),"UNALLOCATED"))</f>
        <v/>
      </c>
      <c r="E1676">
        <f>IF(GL_Paste!$B1673="","",IFERROR(INDEX(AcctCat,MATCH(GL_Paste!$B1673&amp;"",AcctCode,0)),"UNKNOWN"))</f>
        <v/>
      </c>
      <c r="F1676">
        <f>IF(GL_Paste!$B1673="","",IFERROR(INDEX(AcctSub,MATCH(GL_Paste!$B1673&amp;"",AcctCode,0)),"UNKNOWN"))</f>
        <v/>
      </c>
    </row>
    <row r="1677">
      <c r="A1677" s="40">
        <f>IF(GL_Paste!$B1674="","",N(GL_Paste!$H1674)-N(GL_Paste!$G1674))</f>
        <v/>
      </c>
      <c r="B1677" s="43">
        <f>IF(GL_Paste!$B1674="","",DATE(YEAR(GL_Paste!$E1674),MONTH(GL_Paste!$E1674),1))</f>
        <v/>
      </c>
      <c r="C1677">
        <f>IF(GL_Paste!$B1674="","",IF(TRIM(GL_Paste!$M1674)&lt;&gt;"",TRIM(GL_Paste!$M1674),IFERROR(MID(GL_Paste!$I1674,FIND("[",GL_Paste!$I1674)+1,FIND("]",GL_Paste!$I1674)-FIND("[",GL_Paste!$I1674)-1),"")))</f>
        <v/>
      </c>
      <c r="D1677">
        <f>IF(GL_Paste!$B1674="","",IFERROR(INDEX(DeptName,MATCH($C1677,DeptTag,0)),"UNALLOCATED"))</f>
        <v/>
      </c>
      <c r="E1677">
        <f>IF(GL_Paste!$B1674="","",IFERROR(INDEX(AcctCat,MATCH(GL_Paste!$B1674&amp;"",AcctCode,0)),"UNKNOWN"))</f>
        <v/>
      </c>
      <c r="F1677">
        <f>IF(GL_Paste!$B1674="","",IFERROR(INDEX(AcctSub,MATCH(GL_Paste!$B1674&amp;"",AcctCode,0)),"UNKNOWN"))</f>
        <v/>
      </c>
    </row>
    <row r="1678">
      <c r="A1678" s="40">
        <f>IF(GL_Paste!$B1675="","",N(GL_Paste!$H1675)-N(GL_Paste!$G1675))</f>
        <v/>
      </c>
      <c r="B1678" s="43">
        <f>IF(GL_Paste!$B1675="","",DATE(YEAR(GL_Paste!$E1675),MONTH(GL_Paste!$E1675),1))</f>
        <v/>
      </c>
      <c r="C1678">
        <f>IF(GL_Paste!$B1675="","",IF(TRIM(GL_Paste!$M1675)&lt;&gt;"",TRIM(GL_Paste!$M1675),IFERROR(MID(GL_Paste!$I1675,FIND("[",GL_Paste!$I1675)+1,FIND("]",GL_Paste!$I1675)-FIND("[",GL_Paste!$I1675)-1),"")))</f>
        <v/>
      </c>
      <c r="D1678">
        <f>IF(GL_Paste!$B1675="","",IFERROR(INDEX(DeptName,MATCH($C1678,DeptTag,0)),"UNALLOCATED"))</f>
        <v/>
      </c>
      <c r="E1678">
        <f>IF(GL_Paste!$B1675="","",IFERROR(INDEX(AcctCat,MATCH(GL_Paste!$B1675&amp;"",AcctCode,0)),"UNKNOWN"))</f>
        <v/>
      </c>
      <c r="F1678">
        <f>IF(GL_Paste!$B1675="","",IFERROR(INDEX(AcctSub,MATCH(GL_Paste!$B1675&amp;"",AcctCode,0)),"UNKNOWN"))</f>
        <v/>
      </c>
    </row>
    <row r="1679">
      <c r="A1679" s="40">
        <f>IF(GL_Paste!$B1676="","",N(GL_Paste!$H1676)-N(GL_Paste!$G1676))</f>
        <v/>
      </c>
      <c r="B1679" s="43">
        <f>IF(GL_Paste!$B1676="","",DATE(YEAR(GL_Paste!$E1676),MONTH(GL_Paste!$E1676),1))</f>
        <v/>
      </c>
      <c r="C1679">
        <f>IF(GL_Paste!$B1676="","",IF(TRIM(GL_Paste!$M1676)&lt;&gt;"",TRIM(GL_Paste!$M1676),IFERROR(MID(GL_Paste!$I1676,FIND("[",GL_Paste!$I1676)+1,FIND("]",GL_Paste!$I1676)-FIND("[",GL_Paste!$I1676)-1),"")))</f>
        <v/>
      </c>
      <c r="D1679">
        <f>IF(GL_Paste!$B1676="","",IFERROR(INDEX(DeptName,MATCH($C1679,DeptTag,0)),"UNALLOCATED"))</f>
        <v/>
      </c>
      <c r="E1679">
        <f>IF(GL_Paste!$B1676="","",IFERROR(INDEX(AcctCat,MATCH(GL_Paste!$B1676&amp;"",AcctCode,0)),"UNKNOWN"))</f>
        <v/>
      </c>
      <c r="F1679">
        <f>IF(GL_Paste!$B1676="","",IFERROR(INDEX(AcctSub,MATCH(GL_Paste!$B1676&amp;"",AcctCode,0)),"UNKNOWN"))</f>
        <v/>
      </c>
    </row>
    <row r="1680">
      <c r="A1680" s="40">
        <f>IF(GL_Paste!$B1677="","",N(GL_Paste!$H1677)-N(GL_Paste!$G1677))</f>
        <v/>
      </c>
      <c r="B1680" s="43">
        <f>IF(GL_Paste!$B1677="","",DATE(YEAR(GL_Paste!$E1677),MONTH(GL_Paste!$E1677),1))</f>
        <v/>
      </c>
      <c r="C1680">
        <f>IF(GL_Paste!$B1677="","",IF(TRIM(GL_Paste!$M1677)&lt;&gt;"",TRIM(GL_Paste!$M1677),IFERROR(MID(GL_Paste!$I1677,FIND("[",GL_Paste!$I1677)+1,FIND("]",GL_Paste!$I1677)-FIND("[",GL_Paste!$I1677)-1),"")))</f>
        <v/>
      </c>
      <c r="D1680">
        <f>IF(GL_Paste!$B1677="","",IFERROR(INDEX(DeptName,MATCH($C1680,DeptTag,0)),"UNALLOCATED"))</f>
        <v/>
      </c>
      <c r="E1680">
        <f>IF(GL_Paste!$B1677="","",IFERROR(INDEX(AcctCat,MATCH(GL_Paste!$B1677&amp;"",AcctCode,0)),"UNKNOWN"))</f>
        <v/>
      </c>
      <c r="F1680">
        <f>IF(GL_Paste!$B1677="","",IFERROR(INDEX(AcctSub,MATCH(GL_Paste!$B1677&amp;"",AcctCode,0)),"UNKNOWN"))</f>
        <v/>
      </c>
    </row>
    <row r="1681">
      <c r="A1681" s="40">
        <f>IF(GL_Paste!$B1678="","",N(GL_Paste!$H1678)-N(GL_Paste!$G1678))</f>
        <v/>
      </c>
      <c r="B1681" s="43">
        <f>IF(GL_Paste!$B1678="","",DATE(YEAR(GL_Paste!$E1678),MONTH(GL_Paste!$E1678),1))</f>
        <v/>
      </c>
      <c r="C1681">
        <f>IF(GL_Paste!$B1678="","",IF(TRIM(GL_Paste!$M1678)&lt;&gt;"",TRIM(GL_Paste!$M1678),IFERROR(MID(GL_Paste!$I1678,FIND("[",GL_Paste!$I1678)+1,FIND("]",GL_Paste!$I1678)-FIND("[",GL_Paste!$I1678)-1),"")))</f>
        <v/>
      </c>
      <c r="D1681">
        <f>IF(GL_Paste!$B1678="","",IFERROR(INDEX(DeptName,MATCH($C1681,DeptTag,0)),"UNALLOCATED"))</f>
        <v/>
      </c>
      <c r="E1681">
        <f>IF(GL_Paste!$B1678="","",IFERROR(INDEX(AcctCat,MATCH(GL_Paste!$B1678&amp;"",AcctCode,0)),"UNKNOWN"))</f>
        <v/>
      </c>
      <c r="F1681">
        <f>IF(GL_Paste!$B1678="","",IFERROR(INDEX(AcctSub,MATCH(GL_Paste!$B1678&amp;"",AcctCode,0)),"UNKNOWN"))</f>
        <v/>
      </c>
    </row>
    <row r="1682">
      <c r="A1682" s="40">
        <f>IF(GL_Paste!$B1679="","",N(GL_Paste!$H1679)-N(GL_Paste!$G1679))</f>
        <v/>
      </c>
      <c r="B1682" s="43">
        <f>IF(GL_Paste!$B1679="","",DATE(YEAR(GL_Paste!$E1679),MONTH(GL_Paste!$E1679),1))</f>
        <v/>
      </c>
      <c r="C1682">
        <f>IF(GL_Paste!$B1679="","",IF(TRIM(GL_Paste!$M1679)&lt;&gt;"",TRIM(GL_Paste!$M1679),IFERROR(MID(GL_Paste!$I1679,FIND("[",GL_Paste!$I1679)+1,FIND("]",GL_Paste!$I1679)-FIND("[",GL_Paste!$I1679)-1),"")))</f>
        <v/>
      </c>
      <c r="D1682">
        <f>IF(GL_Paste!$B1679="","",IFERROR(INDEX(DeptName,MATCH($C1682,DeptTag,0)),"UNALLOCATED"))</f>
        <v/>
      </c>
      <c r="E1682">
        <f>IF(GL_Paste!$B1679="","",IFERROR(INDEX(AcctCat,MATCH(GL_Paste!$B1679&amp;"",AcctCode,0)),"UNKNOWN"))</f>
        <v/>
      </c>
      <c r="F1682">
        <f>IF(GL_Paste!$B1679="","",IFERROR(INDEX(AcctSub,MATCH(GL_Paste!$B1679&amp;"",AcctCode,0)),"UNKNOWN"))</f>
        <v/>
      </c>
    </row>
    <row r="1683">
      <c r="A1683" s="40">
        <f>IF(GL_Paste!$B1680="","",N(GL_Paste!$H1680)-N(GL_Paste!$G1680))</f>
        <v/>
      </c>
      <c r="B1683" s="43">
        <f>IF(GL_Paste!$B1680="","",DATE(YEAR(GL_Paste!$E1680),MONTH(GL_Paste!$E1680),1))</f>
        <v/>
      </c>
      <c r="C1683">
        <f>IF(GL_Paste!$B1680="","",IF(TRIM(GL_Paste!$M1680)&lt;&gt;"",TRIM(GL_Paste!$M1680),IFERROR(MID(GL_Paste!$I1680,FIND("[",GL_Paste!$I1680)+1,FIND("]",GL_Paste!$I1680)-FIND("[",GL_Paste!$I1680)-1),"")))</f>
        <v/>
      </c>
      <c r="D1683">
        <f>IF(GL_Paste!$B1680="","",IFERROR(INDEX(DeptName,MATCH($C1683,DeptTag,0)),"UNALLOCATED"))</f>
        <v/>
      </c>
      <c r="E1683">
        <f>IF(GL_Paste!$B1680="","",IFERROR(INDEX(AcctCat,MATCH(GL_Paste!$B1680&amp;"",AcctCode,0)),"UNKNOWN"))</f>
        <v/>
      </c>
      <c r="F1683">
        <f>IF(GL_Paste!$B1680="","",IFERROR(INDEX(AcctSub,MATCH(GL_Paste!$B1680&amp;"",AcctCode,0)),"UNKNOWN"))</f>
        <v/>
      </c>
    </row>
    <row r="1684">
      <c r="A1684" s="40">
        <f>IF(GL_Paste!$B1681="","",N(GL_Paste!$H1681)-N(GL_Paste!$G1681))</f>
        <v/>
      </c>
      <c r="B1684" s="43">
        <f>IF(GL_Paste!$B1681="","",DATE(YEAR(GL_Paste!$E1681),MONTH(GL_Paste!$E1681),1))</f>
        <v/>
      </c>
      <c r="C1684">
        <f>IF(GL_Paste!$B1681="","",IF(TRIM(GL_Paste!$M1681)&lt;&gt;"",TRIM(GL_Paste!$M1681),IFERROR(MID(GL_Paste!$I1681,FIND("[",GL_Paste!$I1681)+1,FIND("]",GL_Paste!$I1681)-FIND("[",GL_Paste!$I1681)-1),"")))</f>
        <v/>
      </c>
      <c r="D1684">
        <f>IF(GL_Paste!$B1681="","",IFERROR(INDEX(DeptName,MATCH($C1684,DeptTag,0)),"UNALLOCATED"))</f>
        <v/>
      </c>
      <c r="E1684">
        <f>IF(GL_Paste!$B1681="","",IFERROR(INDEX(AcctCat,MATCH(GL_Paste!$B1681&amp;"",AcctCode,0)),"UNKNOWN"))</f>
        <v/>
      </c>
      <c r="F1684">
        <f>IF(GL_Paste!$B1681="","",IFERROR(INDEX(AcctSub,MATCH(GL_Paste!$B1681&amp;"",AcctCode,0)),"UNKNOWN"))</f>
        <v/>
      </c>
    </row>
    <row r="1685">
      <c r="A1685" s="40">
        <f>IF(GL_Paste!$B1682="","",N(GL_Paste!$H1682)-N(GL_Paste!$G1682))</f>
        <v/>
      </c>
      <c r="B1685" s="43">
        <f>IF(GL_Paste!$B1682="","",DATE(YEAR(GL_Paste!$E1682),MONTH(GL_Paste!$E1682),1))</f>
        <v/>
      </c>
      <c r="C1685">
        <f>IF(GL_Paste!$B1682="","",IF(TRIM(GL_Paste!$M1682)&lt;&gt;"",TRIM(GL_Paste!$M1682),IFERROR(MID(GL_Paste!$I1682,FIND("[",GL_Paste!$I1682)+1,FIND("]",GL_Paste!$I1682)-FIND("[",GL_Paste!$I1682)-1),"")))</f>
        <v/>
      </c>
      <c r="D1685">
        <f>IF(GL_Paste!$B1682="","",IFERROR(INDEX(DeptName,MATCH($C1685,DeptTag,0)),"UNALLOCATED"))</f>
        <v/>
      </c>
      <c r="E1685">
        <f>IF(GL_Paste!$B1682="","",IFERROR(INDEX(AcctCat,MATCH(GL_Paste!$B1682&amp;"",AcctCode,0)),"UNKNOWN"))</f>
        <v/>
      </c>
      <c r="F1685">
        <f>IF(GL_Paste!$B1682="","",IFERROR(INDEX(AcctSub,MATCH(GL_Paste!$B1682&amp;"",AcctCode,0)),"UNKNOWN"))</f>
        <v/>
      </c>
    </row>
    <row r="1686">
      <c r="A1686" s="40">
        <f>IF(GL_Paste!$B1683="","",N(GL_Paste!$H1683)-N(GL_Paste!$G1683))</f>
        <v/>
      </c>
      <c r="B1686" s="43">
        <f>IF(GL_Paste!$B1683="","",DATE(YEAR(GL_Paste!$E1683),MONTH(GL_Paste!$E1683),1))</f>
        <v/>
      </c>
      <c r="C1686">
        <f>IF(GL_Paste!$B1683="","",IF(TRIM(GL_Paste!$M1683)&lt;&gt;"",TRIM(GL_Paste!$M1683),IFERROR(MID(GL_Paste!$I1683,FIND("[",GL_Paste!$I1683)+1,FIND("]",GL_Paste!$I1683)-FIND("[",GL_Paste!$I1683)-1),"")))</f>
        <v/>
      </c>
      <c r="D1686">
        <f>IF(GL_Paste!$B1683="","",IFERROR(INDEX(DeptName,MATCH($C1686,DeptTag,0)),"UNALLOCATED"))</f>
        <v/>
      </c>
      <c r="E1686">
        <f>IF(GL_Paste!$B1683="","",IFERROR(INDEX(AcctCat,MATCH(GL_Paste!$B1683&amp;"",AcctCode,0)),"UNKNOWN"))</f>
        <v/>
      </c>
      <c r="F1686">
        <f>IF(GL_Paste!$B1683="","",IFERROR(INDEX(AcctSub,MATCH(GL_Paste!$B1683&amp;"",AcctCode,0)),"UNKNOWN"))</f>
        <v/>
      </c>
    </row>
    <row r="1687">
      <c r="A1687" s="40">
        <f>IF(GL_Paste!$B1684="","",N(GL_Paste!$H1684)-N(GL_Paste!$G1684))</f>
        <v/>
      </c>
      <c r="B1687" s="43">
        <f>IF(GL_Paste!$B1684="","",DATE(YEAR(GL_Paste!$E1684),MONTH(GL_Paste!$E1684),1))</f>
        <v/>
      </c>
      <c r="C1687">
        <f>IF(GL_Paste!$B1684="","",IF(TRIM(GL_Paste!$M1684)&lt;&gt;"",TRIM(GL_Paste!$M1684),IFERROR(MID(GL_Paste!$I1684,FIND("[",GL_Paste!$I1684)+1,FIND("]",GL_Paste!$I1684)-FIND("[",GL_Paste!$I1684)-1),"")))</f>
        <v/>
      </c>
      <c r="D1687">
        <f>IF(GL_Paste!$B1684="","",IFERROR(INDEX(DeptName,MATCH($C1687,DeptTag,0)),"UNALLOCATED"))</f>
        <v/>
      </c>
      <c r="E1687">
        <f>IF(GL_Paste!$B1684="","",IFERROR(INDEX(AcctCat,MATCH(GL_Paste!$B1684&amp;"",AcctCode,0)),"UNKNOWN"))</f>
        <v/>
      </c>
      <c r="F1687">
        <f>IF(GL_Paste!$B1684="","",IFERROR(INDEX(AcctSub,MATCH(GL_Paste!$B1684&amp;"",AcctCode,0)),"UNKNOWN"))</f>
        <v/>
      </c>
    </row>
    <row r="1688">
      <c r="A1688" s="40">
        <f>IF(GL_Paste!$B1685="","",N(GL_Paste!$H1685)-N(GL_Paste!$G1685))</f>
        <v/>
      </c>
      <c r="B1688" s="43">
        <f>IF(GL_Paste!$B1685="","",DATE(YEAR(GL_Paste!$E1685),MONTH(GL_Paste!$E1685),1))</f>
        <v/>
      </c>
      <c r="C1688">
        <f>IF(GL_Paste!$B1685="","",IF(TRIM(GL_Paste!$M1685)&lt;&gt;"",TRIM(GL_Paste!$M1685),IFERROR(MID(GL_Paste!$I1685,FIND("[",GL_Paste!$I1685)+1,FIND("]",GL_Paste!$I1685)-FIND("[",GL_Paste!$I1685)-1),"")))</f>
        <v/>
      </c>
      <c r="D1688">
        <f>IF(GL_Paste!$B1685="","",IFERROR(INDEX(DeptName,MATCH($C1688,DeptTag,0)),"UNALLOCATED"))</f>
        <v/>
      </c>
      <c r="E1688">
        <f>IF(GL_Paste!$B1685="","",IFERROR(INDEX(AcctCat,MATCH(GL_Paste!$B1685&amp;"",AcctCode,0)),"UNKNOWN"))</f>
        <v/>
      </c>
      <c r="F1688">
        <f>IF(GL_Paste!$B1685="","",IFERROR(INDEX(AcctSub,MATCH(GL_Paste!$B1685&amp;"",AcctCode,0)),"UNKNOWN"))</f>
        <v/>
      </c>
    </row>
    <row r="1689">
      <c r="A1689" s="40">
        <f>IF(GL_Paste!$B1686="","",N(GL_Paste!$H1686)-N(GL_Paste!$G1686))</f>
        <v/>
      </c>
      <c r="B1689" s="43">
        <f>IF(GL_Paste!$B1686="","",DATE(YEAR(GL_Paste!$E1686),MONTH(GL_Paste!$E1686),1))</f>
        <v/>
      </c>
      <c r="C1689">
        <f>IF(GL_Paste!$B1686="","",IF(TRIM(GL_Paste!$M1686)&lt;&gt;"",TRIM(GL_Paste!$M1686),IFERROR(MID(GL_Paste!$I1686,FIND("[",GL_Paste!$I1686)+1,FIND("]",GL_Paste!$I1686)-FIND("[",GL_Paste!$I1686)-1),"")))</f>
        <v/>
      </c>
      <c r="D1689">
        <f>IF(GL_Paste!$B1686="","",IFERROR(INDEX(DeptName,MATCH($C1689,DeptTag,0)),"UNALLOCATED"))</f>
        <v/>
      </c>
      <c r="E1689">
        <f>IF(GL_Paste!$B1686="","",IFERROR(INDEX(AcctCat,MATCH(GL_Paste!$B1686&amp;"",AcctCode,0)),"UNKNOWN"))</f>
        <v/>
      </c>
      <c r="F1689">
        <f>IF(GL_Paste!$B1686="","",IFERROR(INDEX(AcctSub,MATCH(GL_Paste!$B1686&amp;"",AcctCode,0)),"UNKNOWN"))</f>
        <v/>
      </c>
    </row>
    <row r="1690">
      <c r="A1690" s="40">
        <f>IF(GL_Paste!$B1687="","",N(GL_Paste!$H1687)-N(GL_Paste!$G1687))</f>
        <v/>
      </c>
      <c r="B1690" s="43">
        <f>IF(GL_Paste!$B1687="","",DATE(YEAR(GL_Paste!$E1687),MONTH(GL_Paste!$E1687),1))</f>
        <v/>
      </c>
      <c r="C1690">
        <f>IF(GL_Paste!$B1687="","",IF(TRIM(GL_Paste!$M1687)&lt;&gt;"",TRIM(GL_Paste!$M1687),IFERROR(MID(GL_Paste!$I1687,FIND("[",GL_Paste!$I1687)+1,FIND("]",GL_Paste!$I1687)-FIND("[",GL_Paste!$I1687)-1),"")))</f>
        <v/>
      </c>
      <c r="D1690">
        <f>IF(GL_Paste!$B1687="","",IFERROR(INDEX(DeptName,MATCH($C1690,DeptTag,0)),"UNALLOCATED"))</f>
        <v/>
      </c>
      <c r="E1690">
        <f>IF(GL_Paste!$B1687="","",IFERROR(INDEX(AcctCat,MATCH(GL_Paste!$B1687&amp;"",AcctCode,0)),"UNKNOWN"))</f>
        <v/>
      </c>
      <c r="F1690">
        <f>IF(GL_Paste!$B1687="","",IFERROR(INDEX(AcctSub,MATCH(GL_Paste!$B1687&amp;"",AcctCode,0)),"UNKNOWN"))</f>
        <v/>
      </c>
    </row>
    <row r="1691">
      <c r="A1691" s="40">
        <f>IF(GL_Paste!$B1688="","",N(GL_Paste!$H1688)-N(GL_Paste!$G1688))</f>
        <v/>
      </c>
      <c r="B1691" s="43">
        <f>IF(GL_Paste!$B1688="","",DATE(YEAR(GL_Paste!$E1688),MONTH(GL_Paste!$E1688),1))</f>
        <v/>
      </c>
      <c r="C1691">
        <f>IF(GL_Paste!$B1688="","",IF(TRIM(GL_Paste!$M1688)&lt;&gt;"",TRIM(GL_Paste!$M1688),IFERROR(MID(GL_Paste!$I1688,FIND("[",GL_Paste!$I1688)+1,FIND("]",GL_Paste!$I1688)-FIND("[",GL_Paste!$I1688)-1),"")))</f>
        <v/>
      </c>
      <c r="D1691">
        <f>IF(GL_Paste!$B1688="","",IFERROR(INDEX(DeptName,MATCH($C1691,DeptTag,0)),"UNALLOCATED"))</f>
        <v/>
      </c>
      <c r="E1691">
        <f>IF(GL_Paste!$B1688="","",IFERROR(INDEX(AcctCat,MATCH(GL_Paste!$B1688&amp;"",AcctCode,0)),"UNKNOWN"))</f>
        <v/>
      </c>
      <c r="F1691">
        <f>IF(GL_Paste!$B1688="","",IFERROR(INDEX(AcctSub,MATCH(GL_Paste!$B1688&amp;"",AcctCode,0)),"UNKNOWN"))</f>
        <v/>
      </c>
    </row>
    <row r="1692">
      <c r="A1692" s="40">
        <f>IF(GL_Paste!$B1689="","",N(GL_Paste!$H1689)-N(GL_Paste!$G1689))</f>
        <v/>
      </c>
      <c r="B1692" s="43">
        <f>IF(GL_Paste!$B1689="","",DATE(YEAR(GL_Paste!$E1689),MONTH(GL_Paste!$E1689),1))</f>
        <v/>
      </c>
      <c r="C1692">
        <f>IF(GL_Paste!$B1689="","",IF(TRIM(GL_Paste!$M1689)&lt;&gt;"",TRIM(GL_Paste!$M1689),IFERROR(MID(GL_Paste!$I1689,FIND("[",GL_Paste!$I1689)+1,FIND("]",GL_Paste!$I1689)-FIND("[",GL_Paste!$I1689)-1),"")))</f>
        <v/>
      </c>
      <c r="D1692">
        <f>IF(GL_Paste!$B1689="","",IFERROR(INDEX(DeptName,MATCH($C1692,DeptTag,0)),"UNALLOCATED"))</f>
        <v/>
      </c>
      <c r="E1692">
        <f>IF(GL_Paste!$B1689="","",IFERROR(INDEX(AcctCat,MATCH(GL_Paste!$B1689&amp;"",AcctCode,0)),"UNKNOWN"))</f>
        <v/>
      </c>
      <c r="F1692">
        <f>IF(GL_Paste!$B1689="","",IFERROR(INDEX(AcctSub,MATCH(GL_Paste!$B1689&amp;"",AcctCode,0)),"UNKNOWN"))</f>
        <v/>
      </c>
    </row>
    <row r="1693">
      <c r="A1693" s="40">
        <f>IF(GL_Paste!$B1690="","",N(GL_Paste!$H1690)-N(GL_Paste!$G1690))</f>
        <v/>
      </c>
      <c r="B1693" s="43">
        <f>IF(GL_Paste!$B1690="","",DATE(YEAR(GL_Paste!$E1690),MONTH(GL_Paste!$E1690),1))</f>
        <v/>
      </c>
      <c r="C1693">
        <f>IF(GL_Paste!$B1690="","",IF(TRIM(GL_Paste!$M1690)&lt;&gt;"",TRIM(GL_Paste!$M1690),IFERROR(MID(GL_Paste!$I1690,FIND("[",GL_Paste!$I1690)+1,FIND("]",GL_Paste!$I1690)-FIND("[",GL_Paste!$I1690)-1),"")))</f>
        <v/>
      </c>
      <c r="D1693">
        <f>IF(GL_Paste!$B1690="","",IFERROR(INDEX(DeptName,MATCH($C1693,DeptTag,0)),"UNALLOCATED"))</f>
        <v/>
      </c>
      <c r="E1693">
        <f>IF(GL_Paste!$B1690="","",IFERROR(INDEX(AcctCat,MATCH(GL_Paste!$B1690&amp;"",AcctCode,0)),"UNKNOWN"))</f>
        <v/>
      </c>
      <c r="F1693">
        <f>IF(GL_Paste!$B1690="","",IFERROR(INDEX(AcctSub,MATCH(GL_Paste!$B1690&amp;"",AcctCode,0)),"UNKNOWN"))</f>
        <v/>
      </c>
    </row>
    <row r="1694">
      <c r="A1694" s="40">
        <f>IF(GL_Paste!$B1691="","",N(GL_Paste!$H1691)-N(GL_Paste!$G1691))</f>
        <v/>
      </c>
      <c r="B1694" s="43">
        <f>IF(GL_Paste!$B1691="","",DATE(YEAR(GL_Paste!$E1691),MONTH(GL_Paste!$E1691),1))</f>
        <v/>
      </c>
      <c r="C1694">
        <f>IF(GL_Paste!$B1691="","",IF(TRIM(GL_Paste!$M1691)&lt;&gt;"",TRIM(GL_Paste!$M1691),IFERROR(MID(GL_Paste!$I1691,FIND("[",GL_Paste!$I1691)+1,FIND("]",GL_Paste!$I1691)-FIND("[",GL_Paste!$I1691)-1),"")))</f>
        <v/>
      </c>
      <c r="D1694">
        <f>IF(GL_Paste!$B1691="","",IFERROR(INDEX(DeptName,MATCH($C1694,DeptTag,0)),"UNALLOCATED"))</f>
        <v/>
      </c>
      <c r="E1694">
        <f>IF(GL_Paste!$B1691="","",IFERROR(INDEX(AcctCat,MATCH(GL_Paste!$B1691&amp;"",AcctCode,0)),"UNKNOWN"))</f>
        <v/>
      </c>
      <c r="F1694">
        <f>IF(GL_Paste!$B1691="","",IFERROR(INDEX(AcctSub,MATCH(GL_Paste!$B1691&amp;"",AcctCode,0)),"UNKNOWN"))</f>
        <v/>
      </c>
    </row>
    <row r="1695">
      <c r="A1695" s="40">
        <f>IF(GL_Paste!$B1692="","",N(GL_Paste!$H1692)-N(GL_Paste!$G1692))</f>
        <v/>
      </c>
      <c r="B1695" s="43">
        <f>IF(GL_Paste!$B1692="","",DATE(YEAR(GL_Paste!$E1692),MONTH(GL_Paste!$E1692),1))</f>
        <v/>
      </c>
      <c r="C1695">
        <f>IF(GL_Paste!$B1692="","",IF(TRIM(GL_Paste!$M1692)&lt;&gt;"",TRIM(GL_Paste!$M1692),IFERROR(MID(GL_Paste!$I1692,FIND("[",GL_Paste!$I1692)+1,FIND("]",GL_Paste!$I1692)-FIND("[",GL_Paste!$I1692)-1),"")))</f>
        <v/>
      </c>
      <c r="D1695">
        <f>IF(GL_Paste!$B1692="","",IFERROR(INDEX(DeptName,MATCH($C1695,DeptTag,0)),"UNALLOCATED"))</f>
        <v/>
      </c>
      <c r="E1695">
        <f>IF(GL_Paste!$B1692="","",IFERROR(INDEX(AcctCat,MATCH(GL_Paste!$B1692&amp;"",AcctCode,0)),"UNKNOWN"))</f>
        <v/>
      </c>
      <c r="F1695">
        <f>IF(GL_Paste!$B1692="","",IFERROR(INDEX(AcctSub,MATCH(GL_Paste!$B1692&amp;"",AcctCode,0)),"UNKNOWN"))</f>
        <v/>
      </c>
    </row>
    <row r="1696">
      <c r="A1696" s="40">
        <f>IF(GL_Paste!$B1693="","",N(GL_Paste!$H1693)-N(GL_Paste!$G1693))</f>
        <v/>
      </c>
      <c r="B1696" s="43">
        <f>IF(GL_Paste!$B1693="","",DATE(YEAR(GL_Paste!$E1693),MONTH(GL_Paste!$E1693),1))</f>
        <v/>
      </c>
      <c r="C1696">
        <f>IF(GL_Paste!$B1693="","",IF(TRIM(GL_Paste!$M1693)&lt;&gt;"",TRIM(GL_Paste!$M1693),IFERROR(MID(GL_Paste!$I1693,FIND("[",GL_Paste!$I1693)+1,FIND("]",GL_Paste!$I1693)-FIND("[",GL_Paste!$I1693)-1),"")))</f>
        <v/>
      </c>
      <c r="D1696">
        <f>IF(GL_Paste!$B1693="","",IFERROR(INDEX(DeptName,MATCH($C1696,DeptTag,0)),"UNALLOCATED"))</f>
        <v/>
      </c>
      <c r="E1696">
        <f>IF(GL_Paste!$B1693="","",IFERROR(INDEX(AcctCat,MATCH(GL_Paste!$B1693&amp;"",AcctCode,0)),"UNKNOWN"))</f>
        <v/>
      </c>
      <c r="F1696">
        <f>IF(GL_Paste!$B1693="","",IFERROR(INDEX(AcctSub,MATCH(GL_Paste!$B1693&amp;"",AcctCode,0)),"UNKNOWN"))</f>
        <v/>
      </c>
    </row>
    <row r="1697">
      <c r="A1697" s="40">
        <f>IF(GL_Paste!$B1694="","",N(GL_Paste!$H1694)-N(GL_Paste!$G1694))</f>
        <v/>
      </c>
      <c r="B1697" s="43">
        <f>IF(GL_Paste!$B1694="","",DATE(YEAR(GL_Paste!$E1694),MONTH(GL_Paste!$E1694),1))</f>
        <v/>
      </c>
      <c r="C1697">
        <f>IF(GL_Paste!$B1694="","",IF(TRIM(GL_Paste!$M1694)&lt;&gt;"",TRIM(GL_Paste!$M1694),IFERROR(MID(GL_Paste!$I1694,FIND("[",GL_Paste!$I1694)+1,FIND("]",GL_Paste!$I1694)-FIND("[",GL_Paste!$I1694)-1),"")))</f>
        <v/>
      </c>
      <c r="D1697">
        <f>IF(GL_Paste!$B1694="","",IFERROR(INDEX(DeptName,MATCH($C1697,DeptTag,0)),"UNALLOCATED"))</f>
        <v/>
      </c>
      <c r="E1697">
        <f>IF(GL_Paste!$B1694="","",IFERROR(INDEX(AcctCat,MATCH(GL_Paste!$B1694&amp;"",AcctCode,0)),"UNKNOWN"))</f>
        <v/>
      </c>
      <c r="F1697">
        <f>IF(GL_Paste!$B1694="","",IFERROR(INDEX(AcctSub,MATCH(GL_Paste!$B1694&amp;"",AcctCode,0)),"UNKNOWN"))</f>
        <v/>
      </c>
    </row>
    <row r="1698">
      <c r="A1698" s="40">
        <f>IF(GL_Paste!$B1695="","",N(GL_Paste!$H1695)-N(GL_Paste!$G1695))</f>
        <v/>
      </c>
      <c r="B1698" s="43">
        <f>IF(GL_Paste!$B1695="","",DATE(YEAR(GL_Paste!$E1695),MONTH(GL_Paste!$E1695),1))</f>
        <v/>
      </c>
      <c r="C1698">
        <f>IF(GL_Paste!$B1695="","",IF(TRIM(GL_Paste!$M1695)&lt;&gt;"",TRIM(GL_Paste!$M1695),IFERROR(MID(GL_Paste!$I1695,FIND("[",GL_Paste!$I1695)+1,FIND("]",GL_Paste!$I1695)-FIND("[",GL_Paste!$I1695)-1),"")))</f>
        <v/>
      </c>
      <c r="D1698">
        <f>IF(GL_Paste!$B1695="","",IFERROR(INDEX(DeptName,MATCH($C1698,DeptTag,0)),"UNALLOCATED"))</f>
        <v/>
      </c>
      <c r="E1698">
        <f>IF(GL_Paste!$B1695="","",IFERROR(INDEX(AcctCat,MATCH(GL_Paste!$B1695&amp;"",AcctCode,0)),"UNKNOWN"))</f>
        <v/>
      </c>
      <c r="F1698">
        <f>IF(GL_Paste!$B1695="","",IFERROR(INDEX(AcctSub,MATCH(GL_Paste!$B1695&amp;"",AcctCode,0)),"UNKNOWN"))</f>
        <v/>
      </c>
    </row>
    <row r="1699">
      <c r="A1699" s="40">
        <f>IF(GL_Paste!$B1696="","",N(GL_Paste!$H1696)-N(GL_Paste!$G1696))</f>
        <v/>
      </c>
      <c r="B1699" s="43">
        <f>IF(GL_Paste!$B1696="","",DATE(YEAR(GL_Paste!$E1696),MONTH(GL_Paste!$E1696),1))</f>
        <v/>
      </c>
      <c r="C1699">
        <f>IF(GL_Paste!$B1696="","",IF(TRIM(GL_Paste!$M1696)&lt;&gt;"",TRIM(GL_Paste!$M1696),IFERROR(MID(GL_Paste!$I1696,FIND("[",GL_Paste!$I1696)+1,FIND("]",GL_Paste!$I1696)-FIND("[",GL_Paste!$I1696)-1),"")))</f>
        <v/>
      </c>
      <c r="D1699">
        <f>IF(GL_Paste!$B1696="","",IFERROR(INDEX(DeptName,MATCH($C1699,DeptTag,0)),"UNALLOCATED"))</f>
        <v/>
      </c>
      <c r="E1699">
        <f>IF(GL_Paste!$B1696="","",IFERROR(INDEX(AcctCat,MATCH(GL_Paste!$B1696&amp;"",AcctCode,0)),"UNKNOWN"))</f>
        <v/>
      </c>
      <c r="F1699">
        <f>IF(GL_Paste!$B1696="","",IFERROR(INDEX(AcctSub,MATCH(GL_Paste!$B1696&amp;"",AcctCode,0)),"UNKNOWN"))</f>
        <v/>
      </c>
    </row>
    <row r="1700">
      <c r="A1700" s="40">
        <f>IF(GL_Paste!$B1697="","",N(GL_Paste!$H1697)-N(GL_Paste!$G1697))</f>
        <v/>
      </c>
      <c r="B1700" s="43">
        <f>IF(GL_Paste!$B1697="","",DATE(YEAR(GL_Paste!$E1697),MONTH(GL_Paste!$E1697),1))</f>
        <v/>
      </c>
      <c r="C1700">
        <f>IF(GL_Paste!$B1697="","",IF(TRIM(GL_Paste!$M1697)&lt;&gt;"",TRIM(GL_Paste!$M1697),IFERROR(MID(GL_Paste!$I1697,FIND("[",GL_Paste!$I1697)+1,FIND("]",GL_Paste!$I1697)-FIND("[",GL_Paste!$I1697)-1),"")))</f>
        <v/>
      </c>
      <c r="D1700">
        <f>IF(GL_Paste!$B1697="","",IFERROR(INDEX(DeptName,MATCH($C1700,DeptTag,0)),"UNALLOCATED"))</f>
        <v/>
      </c>
      <c r="E1700">
        <f>IF(GL_Paste!$B1697="","",IFERROR(INDEX(AcctCat,MATCH(GL_Paste!$B1697&amp;"",AcctCode,0)),"UNKNOWN"))</f>
        <v/>
      </c>
      <c r="F1700">
        <f>IF(GL_Paste!$B1697="","",IFERROR(INDEX(AcctSub,MATCH(GL_Paste!$B1697&amp;"",AcctCode,0)),"UNKNOWN"))</f>
        <v/>
      </c>
    </row>
    <row r="1701">
      <c r="A1701" s="40">
        <f>IF(GL_Paste!$B1698="","",N(GL_Paste!$H1698)-N(GL_Paste!$G1698))</f>
        <v/>
      </c>
      <c r="B1701" s="43">
        <f>IF(GL_Paste!$B1698="","",DATE(YEAR(GL_Paste!$E1698),MONTH(GL_Paste!$E1698),1))</f>
        <v/>
      </c>
      <c r="C1701">
        <f>IF(GL_Paste!$B1698="","",IF(TRIM(GL_Paste!$M1698)&lt;&gt;"",TRIM(GL_Paste!$M1698),IFERROR(MID(GL_Paste!$I1698,FIND("[",GL_Paste!$I1698)+1,FIND("]",GL_Paste!$I1698)-FIND("[",GL_Paste!$I1698)-1),"")))</f>
        <v/>
      </c>
      <c r="D1701">
        <f>IF(GL_Paste!$B1698="","",IFERROR(INDEX(DeptName,MATCH($C1701,DeptTag,0)),"UNALLOCATED"))</f>
        <v/>
      </c>
      <c r="E1701">
        <f>IF(GL_Paste!$B1698="","",IFERROR(INDEX(AcctCat,MATCH(GL_Paste!$B1698&amp;"",AcctCode,0)),"UNKNOWN"))</f>
        <v/>
      </c>
      <c r="F1701">
        <f>IF(GL_Paste!$B1698="","",IFERROR(INDEX(AcctSub,MATCH(GL_Paste!$B1698&amp;"",AcctCode,0)),"UNKNOWN"))</f>
        <v/>
      </c>
    </row>
    <row r="1702">
      <c r="A1702" s="40">
        <f>IF(GL_Paste!$B1699="","",N(GL_Paste!$H1699)-N(GL_Paste!$G1699))</f>
        <v/>
      </c>
      <c r="B1702" s="43">
        <f>IF(GL_Paste!$B1699="","",DATE(YEAR(GL_Paste!$E1699),MONTH(GL_Paste!$E1699),1))</f>
        <v/>
      </c>
      <c r="C1702">
        <f>IF(GL_Paste!$B1699="","",IF(TRIM(GL_Paste!$M1699)&lt;&gt;"",TRIM(GL_Paste!$M1699),IFERROR(MID(GL_Paste!$I1699,FIND("[",GL_Paste!$I1699)+1,FIND("]",GL_Paste!$I1699)-FIND("[",GL_Paste!$I1699)-1),"")))</f>
        <v/>
      </c>
      <c r="D1702">
        <f>IF(GL_Paste!$B1699="","",IFERROR(INDEX(DeptName,MATCH($C1702,DeptTag,0)),"UNALLOCATED"))</f>
        <v/>
      </c>
      <c r="E1702">
        <f>IF(GL_Paste!$B1699="","",IFERROR(INDEX(AcctCat,MATCH(GL_Paste!$B1699&amp;"",AcctCode,0)),"UNKNOWN"))</f>
        <v/>
      </c>
      <c r="F1702">
        <f>IF(GL_Paste!$B1699="","",IFERROR(INDEX(AcctSub,MATCH(GL_Paste!$B1699&amp;"",AcctCode,0)),"UNKNOWN"))</f>
        <v/>
      </c>
    </row>
    <row r="1703">
      <c r="A1703" s="40">
        <f>IF(GL_Paste!$B1700="","",N(GL_Paste!$H1700)-N(GL_Paste!$G1700))</f>
        <v/>
      </c>
      <c r="B1703" s="43">
        <f>IF(GL_Paste!$B1700="","",DATE(YEAR(GL_Paste!$E1700),MONTH(GL_Paste!$E1700),1))</f>
        <v/>
      </c>
      <c r="C1703">
        <f>IF(GL_Paste!$B1700="","",IF(TRIM(GL_Paste!$M1700)&lt;&gt;"",TRIM(GL_Paste!$M1700),IFERROR(MID(GL_Paste!$I1700,FIND("[",GL_Paste!$I1700)+1,FIND("]",GL_Paste!$I1700)-FIND("[",GL_Paste!$I1700)-1),"")))</f>
        <v/>
      </c>
      <c r="D1703">
        <f>IF(GL_Paste!$B1700="","",IFERROR(INDEX(DeptName,MATCH($C1703,DeptTag,0)),"UNALLOCATED"))</f>
        <v/>
      </c>
      <c r="E1703">
        <f>IF(GL_Paste!$B1700="","",IFERROR(INDEX(AcctCat,MATCH(GL_Paste!$B1700&amp;"",AcctCode,0)),"UNKNOWN"))</f>
        <v/>
      </c>
      <c r="F1703">
        <f>IF(GL_Paste!$B1700="","",IFERROR(INDEX(AcctSub,MATCH(GL_Paste!$B1700&amp;"",AcctCode,0)),"UNKNOWN"))</f>
        <v/>
      </c>
    </row>
    <row r="1704">
      <c r="A1704" s="40">
        <f>IF(GL_Paste!$B1701="","",N(GL_Paste!$H1701)-N(GL_Paste!$G1701))</f>
        <v/>
      </c>
      <c r="B1704" s="43">
        <f>IF(GL_Paste!$B1701="","",DATE(YEAR(GL_Paste!$E1701),MONTH(GL_Paste!$E1701),1))</f>
        <v/>
      </c>
      <c r="C1704">
        <f>IF(GL_Paste!$B1701="","",IF(TRIM(GL_Paste!$M1701)&lt;&gt;"",TRIM(GL_Paste!$M1701),IFERROR(MID(GL_Paste!$I1701,FIND("[",GL_Paste!$I1701)+1,FIND("]",GL_Paste!$I1701)-FIND("[",GL_Paste!$I1701)-1),"")))</f>
        <v/>
      </c>
      <c r="D1704">
        <f>IF(GL_Paste!$B1701="","",IFERROR(INDEX(DeptName,MATCH($C1704,DeptTag,0)),"UNALLOCATED"))</f>
        <v/>
      </c>
      <c r="E1704">
        <f>IF(GL_Paste!$B1701="","",IFERROR(INDEX(AcctCat,MATCH(GL_Paste!$B1701&amp;"",AcctCode,0)),"UNKNOWN"))</f>
        <v/>
      </c>
      <c r="F1704">
        <f>IF(GL_Paste!$B1701="","",IFERROR(INDEX(AcctSub,MATCH(GL_Paste!$B1701&amp;"",AcctCode,0)),"UNKNOWN"))</f>
        <v/>
      </c>
    </row>
    <row r="1705">
      <c r="A1705" s="40">
        <f>IF(GL_Paste!$B1702="","",N(GL_Paste!$H1702)-N(GL_Paste!$G1702))</f>
        <v/>
      </c>
      <c r="B1705" s="43">
        <f>IF(GL_Paste!$B1702="","",DATE(YEAR(GL_Paste!$E1702),MONTH(GL_Paste!$E1702),1))</f>
        <v/>
      </c>
      <c r="C1705">
        <f>IF(GL_Paste!$B1702="","",IF(TRIM(GL_Paste!$M1702)&lt;&gt;"",TRIM(GL_Paste!$M1702),IFERROR(MID(GL_Paste!$I1702,FIND("[",GL_Paste!$I1702)+1,FIND("]",GL_Paste!$I1702)-FIND("[",GL_Paste!$I1702)-1),"")))</f>
        <v/>
      </c>
      <c r="D1705">
        <f>IF(GL_Paste!$B1702="","",IFERROR(INDEX(DeptName,MATCH($C1705,DeptTag,0)),"UNALLOCATED"))</f>
        <v/>
      </c>
      <c r="E1705">
        <f>IF(GL_Paste!$B1702="","",IFERROR(INDEX(AcctCat,MATCH(GL_Paste!$B1702&amp;"",AcctCode,0)),"UNKNOWN"))</f>
        <v/>
      </c>
      <c r="F1705">
        <f>IF(GL_Paste!$B1702="","",IFERROR(INDEX(AcctSub,MATCH(GL_Paste!$B1702&amp;"",AcctCode,0)),"UNKNOWN"))</f>
        <v/>
      </c>
    </row>
    <row r="1706">
      <c r="A1706" s="40">
        <f>IF(GL_Paste!$B1703="","",N(GL_Paste!$H1703)-N(GL_Paste!$G1703))</f>
        <v/>
      </c>
      <c r="B1706" s="43">
        <f>IF(GL_Paste!$B1703="","",DATE(YEAR(GL_Paste!$E1703),MONTH(GL_Paste!$E1703),1))</f>
        <v/>
      </c>
      <c r="C1706">
        <f>IF(GL_Paste!$B1703="","",IF(TRIM(GL_Paste!$M1703)&lt;&gt;"",TRIM(GL_Paste!$M1703),IFERROR(MID(GL_Paste!$I1703,FIND("[",GL_Paste!$I1703)+1,FIND("]",GL_Paste!$I1703)-FIND("[",GL_Paste!$I1703)-1),"")))</f>
        <v/>
      </c>
      <c r="D1706">
        <f>IF(GL_Paste!$B1703="","",IFERROR(INDEX(DeptName,MATCH($C1706,DeptTag,0)),"UNALLOCATED"))</f>
        <v/>
      </c>
      <c r="E1706">
        <f>IF(GL_Paste!$B1703="","",IFERROR(INDEX(AcctCat,MATCH(GL_Paste!$B1703&amp;"",AcctCode,0)),"UNKNOWN"))</f>
        <v/>
      </c>
      <c r="F1706">
        <f>IF(GL_Paste!$B1703="","",IFERROR(INDEX(AcctSub,MATCH(GL_Paste!$B1703&amp;"",AcctCode,0)),"UNKNOWN"))</f>
        <v/>
      </c>
    </row>
    <row r="1707">
      <c r="A1707" s="40">
        <f>IF(GL_Paste!$B1704="","",N(GL_Paste!$H1704)-N(GL_Paste!$G1704))</f>
        <v/>
      </c>
      <c r="B1707" s="43">
        <f>IF(GL_Paste!$B1704="","",DATE(YEAR(GL_Paste!$E1704),MONTH(GL_Paste!$E1704),1))</f>
        <v/>
      </c>
      <c r="C1707">
        <f>IF(GL_Paste!$B1704="","",IF(TRIM(GL_Paste!$M1704)&lt;&gt;"",TRIM(GL_Paste!$M1704),IFERROR(MID(GL_Paste!$I1704,FIND("[",GL_Paste!$I1704)+1,FIND("]",GL_Paste!$I1704)-FIND("[",GL_Paste!$I1704)-1),"")))</f>
        <v/>
      </c>
      <c r="D1707">
        <f>IF(GL_Paste!$B1704="","",IFERROR(INDEX(DeptName,MATCH($C1707,DeptTag,0)),"UNALLOCATED"))</f>
        <v/>
      </c>
      <c r="E1707">
        <f>IF(GL_Paste!$B1704="","",IFERROR(INDEX(AcctCat,MATCH(GL_Paste!$B1704&amp;"",AcctCode,0)),"UNKNOWN"))</f>
        <v/>
      </c>
      <c r="F1707">
        <f>IF(GL_Paste!$B1704="","",IFERROR(INDEX(AcctSub,MATCH(GL_Paste!$B1704&amp;"",AcctCode,0)),"UNKNOWN"))</f>
        <v/>
      </c>
    </row>
    <row r="1708">
      <c r="A1708" s="40">
        <f>IF(GL_Paste!$B1705="","",N(GL_Paste!$H1705)-N(GL_Paste!$G1705))</f>
        <v/>
      </c>
      <c r="B1708" s="43">
        <f>IF(GL_Paste!$B1705="","",DATE(YEAR(GL_Paste!$E1705),MONTH(GL_Paste!$E1705),1))</f>
        <v/>
      </c>
      <c r="C1708">
        <f>IF(GL_Paste!$B1705="","",IF(TRIM(GL_Paste!$M1705)&lt;&gt;"",TRIM(GL_Paste!$M1705),IFERROR(MID(GL_Paste!$I1705,FIND("[",GL_Paste!$I1705)+1,FIND("]",GL_Paste!$I1705)-FIND("[",GL_Paste!$I1705)-1),"")))</f>
        <v/>
      </c>
      <c r="D1708">
        <f>IF(GL_Paste!$B1705="","",IFERROR(INDEX(DeptName,MATCH($C1708,DeptTag,0)),"UNALLOCATED"))</f>
        <v/>
      </c>
      <c r="E1708">
        <f>IF(GL_Paste!$B1705="","",IFERROR(INDEX(AcctCat,MATCH(GL_Paste!$B1705&amp;"",AcctCode,0)),"UNKNOWN"))</f>
        <v/>
      </c>
      <c r="F1708">
        <f>IF(GL_Paste!$B1705="","",IFERROR(INDEX(AcctSub,MATCH(GL_Paste!$B1705&amp;"",AcctCode,0)),"UNKNOWN"))</f>
        <v/>
      </c>
    </row>
    <row r="1709">
      <c r="A1709" s="40">
        <f>IF(GL_Paste!$B1706="","",N(GL_Paste!$H1706)-N(GL_Paste!$G1706))</f>
        <v/>
      </c>
      <c r="B1709" s="43">
        <f>IF(GL_Paste!$B1706="","",DATE(YEAR(GL_Paste!$E1706),MONTH(GL_Paste!$E1706),1))</f>
        <v/>
      </c>
      <c r="C1709">
        <f>IF(GL_Paste!$B1706="","",IF(TRIM(GL_Paste!$M1706)&lt;&gt;"",TRIM(GL_Paste!$M1706),IFERROR(MID(GL_Paste!$I1706,FIND("[",GL_Paste!$I1706)+1,FIND("]",GL_Paste!$I1706)-FIND("[",GL_Paste!$I1706)-1),"")))</f>
        <v/>
      </c>
      <c r="D1709">
        <f>IF(GL_Paste!$B1706="","",IFERROR(INDEX(DeptName,MATCH($C1709,DeptTag,0)),"UNALLOCATED"))</f>
        <v/>
      </c>
      <c r="E1709">
        <f>IF(GL_Paste!$B1706="","",IFERROR(INDEX(AcctCat,MATCH(GL_Paste!$B1706&amp;"",AcctCode,0)),"UNKNOWN"))</f>
        <v/>
      </c>
      <c r="F1709">
        <f>IF(GL_Paste!$B1706="","",IFERROR(INDEX(AcctSub,MATCH(GL_Paste!$B1706&amp;"",AcctCode,0)),"UNKNOWN"))</f>
        <v/>
      </c>
    </row>
    <row r="1710">
      <c r="A1710" s="40">
        <f>IF(GL_Paste!$B1707="","",N(GL_Paste!$H1707)-N(GL_Paste!$G1707))</f>
        <v/>
      </c>
      <c r="B1710" s="43">
        <f>IF(GL_Paste!$B1707="","",DATE(YEAR(GL_Paste!$E1707),MONTH(GL_Paste!$E1707),1))</f>
        <v/>
      </c>
      <c r="C1710">
        <f>IF(GL_Paste!$B1707="","",IF(TRIM(GL_Paste!$M1707)&lt;&gt;"",TRIM(GL_Paste!$M1707),IFERROR(MID(GL_Paste!$I1707,FIND("[",GL_Paste!$I1707)+1,FIND("]",GL_Paste!$I1707)-FIND("[",GL_Paste!$I1707)-1),"")))</f>
        <v/>
      </c>
      <c r="D1710">
        <f>IF(GL_Paste!$B1707="","",IFERROR(INDEX(DeptName,MATCH($C1710,DeptTag,0)),"UNALLOCATED"))</f>
        <v/>
      </c>
      <c r="E1710">
        <f>IF(GL_Paste!$B1707="","",IFERROR(INDEX(AcctCat,MATCH(GL_Paste!$B1707&amp;"",AcctCode,0)),"UNKNOWN"))</f>
        <v/>
      </c>
      <c r="F1710">
        <f>IF(GL_Paste!$B1707="","",IFERROR(INDEX(AcctSub,MATCH(GL_Paste!$B1707&amp;"",AcctCode,0)),"UNKNOWN"))</f>
        <v/>
      </c>
    </row>
    <row r="1711">
      <c r="A1711" s="40">
        <f>IF(GL_Paste!$B1708="","",N(GL_Paste!$H1708)-N(GL_Paste!$G1708))</f>
        <v/>
      </c>
      <c r="B1711" s="43">
        <f>IF(GL_Paste!$B1708="","",DATE(YEAR(GL_Paste!$E1708),MONTH(GL_Paste!$E1708),1))</f>
        <v/>
      </c>
      <c r="C1711">
        <f>IF(GL_Paste!$B1708="","",IF(TRIM(GL_Paste!$M1708)&lt;&gt;"",TRIM(GL_Paste!$M1708),IFERROR(MID(GL_Paste!$I1708,FIND("[",GL_Paste!$I1708)+1,FIND("]",GL_Paste!$I1708)-FIND("[",GL_Paste!$I1708)-1),"")))</f>
        <v/>
      </c>
      <c r="D1711">
        <f>IF(GL_Paste!$B1708="","",IFERROR(INDEX(DeptName,MATCH($C1711,DeptTag,0)),"UNALLOCATED"))</f>
        <v/>
      </c>
      <c r="E1711">
        <f>IF(GL_Paste!$B1708="","",IFERROR(INDEX(AcctCat,MATCH(GL_Paste!$B1708&amp;"",AcctCode,0)),"UNKNOWN"))</f>
        <v/>
      </c>
      <c r="F1711">
        <f>IF(GL_Paste!$B1708="","",IFERROR(INDEX(AcctSub,MATCH(GL_Paste!$B1708&amp;"",AcctCode,0)),"UNKNOWN"))</f>
        <v/>
      </c>
    </row>
    <row r="1712">
      <c r="A1712" s="40">
        <f>IF(GL_Paste!$B1709="","",N(GL_Paste!$H1709)-N(GL_Paste!$G1709))</f>
        <v/>
      </c>
      <c r="B1712" s="43">
        <f>IF(GL_Paste!$B1709="","",DATE(YEAR(GL_Paste!$E1709),MONTH(GL_Paste!$E1709),1))</f>
        <v/>
      </c>
      <c r="C1712">
        <f>IF(GL_Paste!$B1709="","",IF(TRIM(GL_Paste!$M1709)&lt;&gt;"",TRIM(GL_Paste!$M1709),IFERROR(MID(GL_Paste!$I1709,FIND("[",GL_Paste!$I1709)+1,FIND("]",GL_Paste!$I1709)-FIND("[",GL_Paste!$I1709)-1),"")))</f>
        <v/>
      </c>
      <c r="D1712">
        <f>IF(GL_Paste!$B1709="","",IFERROR(INDEX(DeptName,MATCH($C1712,DeptTag,0)),"UNALLOCATED"))</f>
        <v/>
      </c>
      <c r="E1712">
        <f>IF(GL_Paste!$B1709="","",IFERROR(INDEX(AcctCat,MATCH(GL_Paste!$B1709&amp;"",AcctCode,0)),"UNKNOWN"))</f>
        <v/>
      </c>
      <c r="F1712">
        <f>IF(GL_Paste!$B1709="","",IFERROR(INDEX(AcctSub,MATCH(GL_Paste!$B1709&amp;"",AcctCode,0)),"UNKNOWN"))</f>
        <v/>
      </c>
    </row>
    <row r="1713">
      <c r="A1713" s="40">
        <f>IF(GL_Paste!$B1710="","",N(GL_Paste!$H1710)-N(GL_Paste!$G1710))</f>
        <v/>
      </c>
      <c r="B1713" s="43">
        <f>IF(GL_Paste!$B1710="","",DATE(YEAR(GL_Paste!$E1710),MONTH(GL_Paste!$E1710),1))</f>
        <v/>
      </c>
      <c r="C1713">
        <f>IF(GL_Paste!$B1710="","",IF(TRIM(GL_Paste!$M1710)&lt;&gt;"",TRIM(GL_Paste!$M1710),IFERROR(MID(GL_Paste!$I1710,FIND("[",GL_Paste!$I1710)+1,FIND("]",GL_Paste!$I1710)-FIND("[",GL_Paste!$I1710)-1),"")))</f>
        <v/>
      </c>
      <c r="D1713">
        <f>IF(GL_Paste!$B1710="","",IFERROR(INDEX(DeptName,MATCH($C1713,DeptTag,0)),"UNALLOCATED"))</f>
        <v/>
      </c>
      <c r="E1713">
        <f>IF(GL_Paste!$B1710="","",IFERROR(INDEX(AcctCat,MATCH(GL_Paste!$B1710&amp;"",AcctCode,0)),"UNKNOWN"))</f>
        <v/>
      </c>
      <c r="F1713">
        <f>IF(GL_Paste!$B1710="","",IFERROR(INDEX(AcctSub,MATCH(GL_Paste!$B1710&amp;"",AcctCode,0)),"UNKNOWN"))</f>
        <v/>
      </c>
    </row>
    <row r="1714">
      <c r="A1714" s="40">
        <f>IF(GL_Paste!$B1711="","",N(GL_Paste!$H1711)-N(GL_Paste!$G1711))</f>
        <v/>
      </c>
      <c r="B1714" s="43">
        <f>IF(GL_Paste!$B1711="","",DATE(YEAR(GL_Paste!$E1711),MONTH(GL_Paste!$E1711),1))</f>
        <v/>
      </c>
      <c r="C1714">
        <f>IF(GL_Paste!$B1711="","",IF(TRIM(GL_Paste!$M1711)&lt;&gt;"",TRIM(GL_Paste!$M1711),IFERROR(MID(GL_Paste!$I1711,FIND("[",GL_Paste!$I1711)+1,FIND("]",GL_Paste!$I1711)-FIND("[",GL_Paste!$I1711)-1),"")))</f>
        <v/>
      </c>
      <c r="D1714">
        <f>IF(GL_Paste!$B1711="","",IFERROR(INDEX(DeptName,MATCH($C1714,DeptTag,0)),"UNALLOCATED"))</f>
        <v/>
      </c>
      <c r="E1714">
        <f>IF(GL_Paste!$B1711="","",IFERROR(INDEX(AcctCat,MATCH(GL_Paste!$B1711&amp;"",AcctCode,0)),"UNKNOWN"))</f>
        <v/>
      </c>
      <c r="F1714">
        <f>IF(GL_Paste!$B1711="","",IFERROR(INDEX(AcctSub,MATCH(GL_Paste!$B1711&amp;"",AcctCode,0)),"UNKNOWN"))</f>
        <v/>
      </c>
    </row>
    <row r="1715">
      <c r="A1715" s="40">
        <f>IF(GL_Paste!$B1712="","",N(GL_Paste!$H1712)-N(GL_Paste!$G1712))</f>
        <v/>
      </c>
      <c r="B1715" s="43">
        <f>IF(GL_Paste!$B1712="","",DATE(YEAR(GL_Paste!$E1712),MONTH(GL_Paste!$E1712),1))</f>
        <v/>
      </c>
      <c r="C1715">
        <f>IF(GL_Paste!$B1712="","",IF(TRIM(GL_Paste!$M1712)&lt;&gt;"",TRIM(GL_Paste!$M1712),IFERROR(MID(GL_Paste!$I1712,FIND("[",GL_Paste!$I1712)+1,FIND("]",GL_Paste!$I1712)-FIND("[",GL_Paste!$I1712)-1),"")))</f>
        <v/>
      </c>
      <c r="D1715">
        <f>IF(GL_Paste!$B1712="","",IFERROR(INDEX(DeptName,MATCH($C1715,DeptTag,0)),"UNALLOCATED"))</f>
        <v/>
      </c>
      <c r="E1715">
        <f>IF(GL_Paste!$B1712="","",IFERROR(INDEX(AcctCat,MATCH(GL_Paste!$B1712&amp;"",AcctCode,0)),"UNKNOWN"))</f>
        <v/>
      </c>
      <c r="F1715">
        <f>IF(GL_Paste!$B1712="","",IFERROR(INDEX(AcctSub,MATCH(GL_Paste!$B1712&amp;"",AcctCode,0)),"UNKNOWN"))</f>
        <v/>
      </c>
    </row>
    <row r="1716">
      <c r="A1716" s="40">
        <f>IF(GL_Paste!$B1713="","",N(GL_Paste!$H1713)-N(GL_Paste!$G1713))</f>
        <v/>
      </c>
      <c r="B1716" s="43">
        <f>IF(GL_Paste!$B1713="","",DATE(YEAR(GL_Paste!$E1713),MONTH(GL_Paste!$E1713),1))</f>
        <v/>
      </c>
      <c r="C1716">
        <f>IF(GL_Paste!$B1713="","",IF(TRIM(GL_Paste!$M1713)&lt;&gt;"",TRIM(GL_Paste!$M1713),IFERROR(MID(GL_Paste!$I1713,FIND("[",GL_Paste!$I1713)+1,FIND("]",GL_Paste!$I1713)-FIND("[",GL_Paste!$I1713)-1),"")))</f>
        <v/>
      </c>
      <c r="D1716">
        <f>IF(GL_Paste!$B1713="","",IFERROR(INDEX(DeptName,MATCH($C1716,DeptTag,0)),"UNALLOCATED"))</f>
        <v/>
      </c>
      <c r="E1716">
        <f>IF(GL_Paste!$B1713="","",IFERROR(INDEX(AcctCat,MATCH(GL_Paste!$B1713&amp;"",AcctCode,0)),"UNKNOWN"))</f>
        <v/>
      </c>
      <c r="F1716">
        <f>IF(GL_Paste!$B1713="","",IFERROR(INDEX(AcctSub,MATCH(GL_Paste!$B1713&amp;"",AcctCode,0)),"UNKNOWN"))</f>
        <v/>
      </c>
    </row>
    <row r="1717">
      <c r="A1717" s="40">
        <f>IF(GL_Paste!$B1714="","",N(GL_Paste!$H1714)-N(GL_Paste!$G1714))</f>
        <v/>
      </c>
      <c r="B1717" s="43">
        <f>IF(GL_Paste!$B1714="","",DATE(YEAR(GL_Paste!$E1714),MONTH(GL_Paste!$E1714),1))</f>
        <v/>
      </c>
      <c r="C1717">
        <f>IF(GL_Paste!$B1714="","",IF(TRIM(GL_Paste!$M1714)&lt;&gt;"",TRIM(GL_Paste!$M1714),IFERROR(MID(GL_Paste!$I1714,FIND("[",GL_Paste!$I1714)+1,FIND("]",GL_Paste!$I1714)-FIND("[",GL_Paste!$I1714)-1),"")))</f>
        <v/>
      </c>
      <c r="D1717">
        <f>IF(GL_Paste!$B1714="","",IFERROR(INDEX(DeptName,MATCH($C1717,DeptTag,0)),"UNALLOCATED"))</f>
        <v/>
      </c>
      <c r="E1717">
        <f>IF(GL_Paste!$B1714="","",IFERROR(INDEX(AcctCat,MATCH(GL_Paste!$B1714&amp;"",AcctCode,0)),"UNKNOWN"))</f>
        <v/>
      </c>
      <c r="F1717">
        <f>IF(GL_Paste!$B1714="","",IFERROR(INDEX(AcctSub,MATCH(GL_Paste!$B1714&amp;"",AcctCode,0)),"UNKNOWN"))</f>
        <v/>
      </c>
    </row>
    <row r="1718">
      <c r="A1718" s="40">
        <f>IF(GL_Paste!$B1715="","",N(GL_Paste!$H1715)-N(GL_Paste!$G1715))</f>
        <v/>
      </c>
      <c r="B1718" s="43">
        <f>IF(GL_Paste!$B1715="","",DATE(YEAR(GL_Paste!$E1715),MONTH(GL_Paste!$E1715),1))</f>
        <v/>
      </c>
      <c r="C1718">
        <f>IF(GL_Paste!$B1715="","",IF(TRIM(GL_Paste!$M1715)&lt;&gt;"",TRIM(GL_Paste!$M1715),IFERROR(MID(GL_Paste!$I1715,FIND("[",GL_Paste!$I1715)+1,FIND("]",GL_Paste!$I1715)-FIND("[",GL_Paste!$I1715)-1),"")))</f>
        <v/>
      </c>
      <c r="D1718">
        <f>IF(GL_Paste!$B1715="","",IFERROR(INDEX(DeptName,MATCH($C1718,DeptTag,0)),"UNALLOCATED"))</f>
        <v/>
      </c>
      <c r="E1718">
        <f>IF(GL_Paste!$B1715="","",IFERROR(INDEX(AcctCat,MATCH(GL_Paste!$B1715&amp;"",AcctCode,0)),"UNKNOWN"))</f>
        <v/>
      </c>
      <c r="F1718">
        <f>IF(GL_Paste!$B1715="","",IFERROR(INDEX(AcctSub,MATCH(GL_Paste!$B1715&amp;"",AcctCode,0)),"UNKNOWN"))</f>
        <v/>
      </c>
    </row>
    <row r="1719">
      <c r="A1719" s="40">
        <f>IF(GL_Paste!$B1716="","",N(GL_Paste!$H1716)-N(GL_Paste!$G1716))</f>
        <v/>
      </c>
      <c r="B1719" s="43">
        <f>IF(GL_Paste!$B1716="","",DATE(YEAR(GL_Paste!$E1716),MONTH(GL_Paste!$E1716),1))</f>
        <v/>
      </c>
      <c r="C1719">
        <f>IF(GL_Paste!$B1716="","",IF(TRIM(GL_Paste!$M1716)&lt;&gt;"",TRIM(GL_Paste!$M1716),IFERROR(MID(GL_Paste!$I1716,FIND("[",GL_Paste!$I1716)+1,FIND("]",GL_Paste!$I1716)-FIND("[",GL_Paste!$I1716)-1),"")))</f>
        <v/>
      </c>
      <c r="D1719">
        <f>IF(GL_Paste!$B1716="","",IFERROR(INDEX(DeptName,MATCH($C1719,DeptTag,0)),"UNALLOCATED"))</f>
        <v/>
      </c>
      <c r="E1719">
        <f>IF(GL_Paste!$B1716="","",IFERROR(INDEX(AcctCat,MATCH(GL_Paste!$B1716&amp;"",AcctCode,0)),"UNKNOWN"))</f>
        <v/>
      </c>
      <c r="F1719">
        <f>IF(GL_Paste!$B1716="","",IFERROR(INDEX(AcctSub,MATCH(GL_Paste!$B1716&amp;"",AcctCode,0)),"UNKNOWN"))</f>
        <v/>
      </c>
    </row>
    <row r="1720">
      <c r="A1720" s="40">
        <f>IF(GL_Paste!$B1717="","",N(GL_Paste!$H1717)-N(GL_Paste!$G1717))</f>
        <v/>
      </c>
      <c r="B1720" s="43">
        <f>IF(GL_Paste!$B1717="","",DATE(YEAR(GL_Paste!$E1717),MONTH(GL_Paste!$E1717),1))</f>
        <v/>
      </c>
      <c r="C1720">
        <f>IF(GL_Paste!$B1717="","",IF(TRIM(GL_Paste!$M1717)&lt;&gt;"",TRIM(GL_Paste!$M1717),IFERROR(MID(GL_Paste!$I1717,FIND("[",GL_Paste!$I1717)+1,FIND("]",GL_Paste!$I1717)-FIND("[",GL_Paste!$I1717)-1),"")))</f>
        <v/>
      </c>
      <c r="D1720">
        <f>IF(GL_Paste!$B1717="","",IFERROR(INDEX(DeptName,MATCH($C1720,DeptTag,0)),"UNALLOCATED"))</f>
        <v/>
      </c>
      <c r="E1720">
        <f>IF(GL_Paste!$B1717="","",IFERROR(INDEX(AcctCat,MATCH(GL_Paste!$B1717&amp;"",AcctCode,0)),"UNKNOWN"))</f>
        <v/>
      </c>
      <c r="F1720">
        <f>IF(GL_Paste!$B1717="","",IFERROR(INDEX(AcctSub,MATCH(GL_Paste!$B1717&amp;"",AcctCode,0)),"UNKNOWN"))</f>
        <v/>
      </c>
    </row>
    <row r="1721">
      <c r="A1721" s="40">
        <f>IF(GL_Paste!$B1718="","",N(GL_Paste!$H1718)-N(GL_Paste!$G1718))</f>
        <v/>
      </c>
      <c r="B1721" s="43">
        <f>IF(GL_Paste!$B1718="","",DATE(YEAR(GL_Paste!$E1718),MONTH(GL_Paste!$E1718),1))</f>
        <v/>
      </c>
      <c r="C1721">
        <f>IF(GL_Paste!$B1718="","",IF(TRIM(GL_Paste!$M1718)&lt;&gt;"",TRIM(GL_Paste!$M1718),IFERROR(MID(GL_Paste!$I1718,FIND("[",GL_Paste!$I1718)+1,FIND("]",GL_Paste!$I1718)-FIND("[",GL_Paste!$I1718)-1),"")))</f>
        <v/>
      </c>
      <c r="D1721">
        <f>IF(GL_Paste!$B1718="","",IFERROR(INDEX(DeptName,MATCH($C1721,DeptTag,0)),"UNALLOCATED"))</f>
        <v/>
      </c>
      <c r="E1721">
        <f>IF(GL_Paste!$B1718="","",IFERROR(INDEX(AcctCat,MATCH(GL_Paste!$B1718&amp;"",AcctCode,0)),"UNKNOWN"))</f>
        <v/>
      </c>
      <c r="F1721">
        <f>IF(GL_Paste!$B1718="","",IFERROR(INDEX(AcctSub,MATCH(GL_Paste!$B1718&amp;"",AcctCode,0)),"UNKNOWN"))</f>
        <v/>
      </c>
    </row>
    <row r="1722">
      <c r="A1722" s="40">
        <f>IF(GL_Paste!$B1719="","",N(GL_Paste!$H1719)-N(GL_Paste!$G1719))</f>
        <v/>
      </c>
      <c r="B1722" s="43">
        <f>IF(GL_Paste!$B1719="","",DATE(YEAR(GL_Paste!$E1719),MONTH(GL_Paste!$E1719),1))</f>
        <v/>
      </c>
      <c r="C1722">
        <f>IF(GL_Paste!$B1719="","",IF(TRIM(GL_Paste!$M1719)&lt;&gt;"",TRIM(GL_Paste!$M1719),IFERROR(MID(GL_Paste!$I1719,FIND("[",GL_Paste!$I1719)+1,FIND("]",GL_Paste!$I1719)-FIND("[",GL_Paste!$I1719)-1),"")))</f>
        <v/>
      </c>
      <c r="D1722">
        <f>IF(GL_Paste!$B1719="","",IFERROR(INDEX(DeptName,MATCH($C1722,DeptTag,0)),"UNALLOCATED"))</f>
        <v/>
      </c>
      <c r="E1722">
        <f>IF(GL_Paste!$B1719="","",IFERROR(INDEX(AcctCat,MATCH(GL_Paste!$B1719&amp;"",AcctCode,0)),"UNKNOWN"))</f>
        <v/>
      </c>
      <c r="F1722">
        <f>IF(GL_Paste!$B1719="","",IFERROR(INDEX(AcctSub,MATCH(GL_Paste!$B1719&amp;"",AcctCode,0)),"UNKNOWN"))</f>
        <v/>
      </c>
    </row>
    <row r="1723">
      <c r="A1723" s="40">
        <f>IF(GL_Paste!$B1720="","",N(GL_Paste!$H1720)-N(GL_Paste!$G1720))</f>
        <v/>
      </c>
      <c r="B1723" s="43">
        <f>IF(GL_Paste!$B1720="","",DATE(YEAR(GL_Paste!$E1720),MONTH(GL_Paste!$E1720),1))</f>
        <v/>
      </c>
      <c r="C1723">
        <f>IF(GL_Paste!$B1720="","",IF(TRIM(GL_Paste!$M1720)&lt;&gt;"",TRIM(GL_Paste!$M1720),IFERROR(MID(GL_Paste!$I1720,FIND("[",GL_Paste!$I1720)+1,FIND("]",GL_Paste!$I1720)-FIND("[",GL_Paste!$I1720)-1),"")))</f>
        <v/>
      </c>
      <c r="D1723">
        <f>IF(GL_Paste!$B1720="","",IFERROR(INDEX(DeptName,MATCH($C1723,DeptTag,0)),"UNALLOCATED"))</f>
        <v/>
      </c>
      <c r="E1723">
        <f>IF(GL_Paste!$B1720="","",IFERROR(INDEX(AcctCat,MATCH(GL_Paste!$B1720&amp;"",AcctCode,0)),"UNKNOWN"))</f>
        <v/>
      </c>
      <c r="F1723">
        <f>IF(GL_Paste!$B1720="","",IFERROR(INDEX(AcctSub,MATCH(GL_Paste!$B1720&amp;"",AcctCode,0)),"UNKNOWN"))</f>
        <v/>
      </c>
    </row>
    <row r="1724">
      <c r="A1724" s="40">
        <f>IF(GL_Paste!$B1721="","",N(GL_Paste!$H1721)-N(GL_Paste!$G1721))</f>
        <v/>
      </c>
      <c r="B1724" s="43">
        <f>IF(GL_Paste!$B1721="","",DATE(YEAR(GL_Paste!$E1721),MONTH(GL_Paste!$E1721),1))</f>
        <v/>
      </c>
      <c r="C1724">
        <f>IF(GL_Paste!$B1721="","",IF(TRIM(GL_Paste!$M1721)&lt;&gt;"",TRIM(GL_Paste!$M1721),IFERROR(MID(GL_Paste!$I1721,FIND("[",GL_Paste!$I1721)+1,FIND("]",GL_Paste!$I1721)-FIND("[",GL_Paste!$I1721)-1),"")))</f>
        <v/>
      </c>
      <c r="D1724">
        <f>IF(GL_Paste!$B1721="","",IFERROR(INDEX(DeptName,MATCH($C1724,DeptTag,0)),"UNALLOCATED"))</f>
        <v/>
      </c>
      <c r="E1724">
        <f>IF(GL_Paste!$B1721="","",IFERROR(INDEX(AcctCat,MATCH(GL_Paste!$B1721&amp;"",AcctCode,0)),"UNKNOWN"))</f>
        <v/>
      </c>
      <c r="F1724">
        <f>IF(GL_Paste!$B1721="","",IFERROR(INDEX(AcctSub,MATCH(GL_Paste!$B1721&amp;"",AcctCode,0)),"UNKNOWN"))</f>
        <v/>
      </c>
    </row>
    <row r="1725">
      <c r="A1725" s="40">
        <f>IF(GL_Paste!$B1722="","",N(GL_Paste!$H1722)-N(GL_Paste!$G1722))</f>
        <v/>
      </c>
      <c r="B1725" s="43">
        <f>IF(GL_Paste!$B1722="","",DATE(YEAR(GL_Paste!$E1722),MONTH(GL_Paste!$E1722),1))</f>
        <v/>
      </c>
      <c r="C1725">
        <f>IF(GL_Paste!$B1722="","",IF(TRIM(GL_Paste!$M1722)&lt;&gt;"",TRIM(GL_Paste!$M1722),IFERROR(MID(GL_Paste!$I1722,FIND("[",GL_Paste!$I1722)+1,FIND("]",GL_Paste!$I1722)-FIND("[",GL_Paste!$I1722)-1),"")))</f>
        <v/>
      </c>
      <c r="D1725">
        <f>IF(GL_Paste!$B1722="","",IFERROR(INDEX(DeptName,MATCH($C1725,DeptTag,0)),"UNALLOCATED"))</f>
        <v/>
      </c>
      <c r="E1725">
        <f>IF(GL_Paste!$B1722="","",IFERROR(INDEX(AcctCat,MATCH(GL_Paste!$B1722&amp;"",AcctCode,0)),"UNKNOWN"))</f>
        <v/>
      </c>
      <c r="F1725">
        <f>IF(GL_Paste!$B1722="","",IFERROR(INDEX(AcctSub,MATCH(GL_Paste!$B1722&amp;"",AcctCode,0)),"UNKNOWN"))</f>
        <v/>
      </c>
    </row>
    <row r="1726">
      <c r="A1726" s="40">
        <f>IF(GL_Paste!$B1723="","",N(GL_Paste!$H1723)-N(GL_Paste!$G1723))</f>
        <v/>
      </c>
      <c r="B1726" s="43">
        <f>IF(GL_Paste!$B1723="","",DATE(YEAR(GL_Paste!$E1723),MONTH(GL_Paste!$E1723),1))</f>
        <v/>
      </c>
      <c r="C1726">
        <f>IF(GL_Paste!$B1723="","",IF(TRIM(GL_Paste!$M1723)&lt;&gt;"",TRIM(GL_Paste!$M1723),IFERROR(MID(GL_Paste!$I1723,FIND("[",GL_Paste!$I1723)+1,FIND("]",GL_Paste!$I1723)-FIND("[",GL_Paste!$I1723)-1),"")))</f>
        <v/>
      </c>
      <c r="D1726">
        <f>IF(GL_Paste!$B1723="","",IFERROR(INDEX(DeptName,MATCH($C1726,DeptTag,0)),"UNALLOCATED"))</f>
        <v/>
      </c>
      <c r="E1726">
        <f>IF(GL_Paste!$B1723="","",IFERROR(INDEX(AcctCat,MATCH(GL_Paste!$B1723&amp;"",AcctCode,0)),"UNKNOWN"))</f>
        <v/>
      </c>
      <c r="F1726">
        <f>IF(GL_Paste!$B1723="","",IFERROR(INDEX(AcctSub,MATCH(GL_Paste!$B1723&amp;"",AcctCode,0)),"UNKNOWN"))</f>
        <v/>
      </c>
    </row>
    <row r="1727">
      <c r="A1727" s="40">
        <f>IF(GL_Paste!$B1724="","",N(GL_Paste!$H1724)-N(GL_Paste!$G1724))</f>
        <v/>
      </c>
      <c r="B1727" s="43">
        <f>IF(GL_Paste!$B1724="","",DATE(YEAR(GL_Paste!$E1724),MONTH(GL_Paste!$E1724),1))</f>
        <v/>
      </c>
      <c r="C1727">
        <f>IF(GL_Paste!$B1724="","",IF(TRIM(GL_Paste!$M1724)&lt;&gt;"",TRIM(GL_Paste!$M1724),IFERROR(MID(GL_Paste!$I1724,FIND("[",GL_Paste!$I1724)+1,FIND("]",GL_Paste!$I1724)-FIND("[",GL_Paste!$I1724)-1),"")))</f>
        <v/>
      </c>
      <c r="D1727">
        <f>IF(GL_Paste!$B1724="","",IFERROR(INDEX(DeptName,MATCH($C1727,DeptTag,0)),"UNALLOCATED"))</f>
        <v/>
      </c>
      <c r="E1727">
        <f>IF(GL_Paste!$B1724="","",IFERROR(INDEX(AcctCat,MATCH(GL_Paste!$B1724&amp;"",AcctCode,0)),"UNKNOWN"))</f>
        <v/>
      </c>
      <c r="F1727">
        <f>IF(GL_Paste!$B1724="","",IFERROR(INDEX(AcctSub,MATCH(GL_Paste!$B1724&amp;"",AcctCode,0)),"UNKNOWN"))</f>
        <v/>
      </c>
    </row>
    <row r="1728">
      <c r="A1728" s="40">
        <f>IF(GL_Paste!$B1725="","",N(GL_Paste!$H1725)-N(GL_Paste!$G1725))</f>
        <v/>
      </c>
      <c r="B1728" s="43">
        <f>IF(GL_Paste!$B1725="","",DATE(YEAR(GL_Paste!$E1725),MONTH(GL_Paste!$E1725),1))</f>
        <v/>
      </c>
      <c r="C1728">
        <f>IF(GL_Paste!$B1725="","",IF(TRIM(GL_Paste!$M1725)&lt;&gt;"",TRIM(GL_Paste!$M1725),IFERROR(MID(GL_Paste!$I1725,FIND("[",GL_Paste!$I1725)+1,FIND("]",GL_Paste!$I1725)-FIND("[",GL_Paste!$I1725)-1),"")))</f>
        <v/>
      </c>
      <c r="D1728">
        <f>IF(GL_Paste!$B1725="","",IFERROR(INDEX(DeptName,MATCH($C1728,DeptTag,0)),"UNALLOCATED"))</f>
        <v/>
      </c>
      <c r="E1728">
        <f>IF(GL_Paste!$B1725="","",IFERROR(INDEX(AcctCat,MATCH(GL_Paste!$B1725&amp;"",AcctCode,0)),"UNKNOWN"))</f>
        <v/>
      </c>
      <c r="F1728">
        <f>IF(GL_Paste!$B1725="","",IFERROR(INDEX(AcctSub,MATCH(GL_Paste!$B1725&amp;"",AcctCode,0)),"UNKNOWN"))</f>
        <v/>
      </c>
    </row>
    <row r="1729">
      <c r="A1729" s="40">
        <f>IF(GL_Paste!$B1726="","",N(GL_Paste!$H1726)-N(GL_Paste!$G1726))</f>
        <v/>
      </c>
      <c r="B1729" s="43">
        <f>IF(GL_Paste!$B1726="","",DATE(YEAR(GL_Paste!$E1726),MONTH(GL_Paste!$E1726),1))</f>
        <v/>
      </c>
      <c r="C1729">
        <f>IF(GL_Paste!$B1726="","",IF(TRIM(GL_Paste!$M1726)&lt;&gt;"",TRIM(GL_Paste!$M1726),IFERROR(MID(GL_Paste!$I1726,FIND("[",GL_Paste!$I1726)+1,FIND("]",GL_Paste!$I1726)-FIND("[",GL_Paste!$I1726)-1),"")))</f>
        <v/>
      </c>
      <c r="D1729">
        <f>IF(GL_Paste!$B1726="","",IFERROR(INDEX(DeptName,MATCH($C1729,DeptTag,0)),"UNALLOCATED"))</f>
        <v/>
      </c>
      <c r="E1729">
        <f>IF(GL_Paste!$B1726="","",IFERROR(INDEX(AcctCat,MATCH(GL_Paste!$B1726&amp;"",AcctCode,0)),"UNKNOWN"))</f>
        <v/>
      </c>
      <c r="F1729">
        <f>IF(GL_Paste!$B1726="","",IFERROR(INDEX(AcctSub,MATCH(GL_Paste!$B1726&amp;"",AcctCode,0)),"UNKNOWN"))</f>
        <v/>
      </c>
    </row>
    <row r="1730">
      <c r="A1730" s="40">
        <f>IF(GL_Paste!$B1727="","",N(GL_Paste!$H1727)-N(GL_Paste!$G1727))</f>
        <v/>
      </c>
      <c r="B1730" s="43">
        <f>IF(GL_Paste!$B1727="","",DATE(YEAR(GL_Paste!$E1727),MONTH(GL_Paste!$E1727),1))</f>
        <v/>
      </c>
      <c r="C1730">
        <f>IF(GL_Paste!$B1727="","",IF(TRIM(GL_Paste!$M1727)&lt;&gt;"",TRIM(GL_Paste!$M1727),IFERROR(MID(GL_Paste!$I1727,FIND("[",GL_Paste!$I1727)+1,FIND("]",GL_Paste!$I1727)-FIND("[",GL_Paste!$I1727)-1),"")))</f>
        <v/>
      </c>
      <c r="D1730">
        <f>IF(GL_Paste!$B1727="","",IFERROR(INDEX(DeptName,MATCH($C1730,DeptTag,0)),"UNALLOCATED"))</f>
        <v/>
      </c>
      <c r="E1730">
        <f>IF(GL_Paste!$B1727="","",IFERROR(INDEX(AcctCat,MATCH(GL_Paste!$B1727&amp;"",AcctCode,0)),"UNKNOWN"))</f>
        <v/>
      </c>
      <c r="F1730">
        <f>IF(GL_Paste!$B1727="","",IFERROR(INDEX(AcctSub,MATCH(GL_Paste!$B1727&amp;"",AcctCode,0)),"UNKNOWN"))</f>
        <v/>
      </c>
    </row>
    <row r="1731">
      <c r="A1731" s="40">
        <f>IF(GL_Paste!$B1728="","",N(GL_Paste!$H1728)-N(GL_Paste!$G1728))</f>
        <v/>
      </c>
      <c r="B1731" s="43">
        <f>IF(GL_Paste!$B1728="","",DATE(YEAR(GL_Paste!$E1728),MONTH(GL_Paste!$E1728),1))</f>
        <v/>
      </c>
      <c r="C1731">
        <f>IF(GL_Paste!$B1728="","",IF(TRIM(GL_Paste!$M1728)&lt;&gt;"",TRIM(GL_Paste!$M1728),IFERROR(MID(GL_Paste!$I1728,FIND("[",GL_Paste!$I1728)+1,FIND("]",GL_Paste!$I1728)-FIND("[",GL_Paste!$I1728)-1),"")))</f>
        <v/>
      </c>
      <c r="D1731">
        <f>IF(GL_Paste!$B1728="","",IFERROR(INDEX(DeptName,MATCH($C1731,DeptTag,0)),"UNALLOCATED"))</f>
        <v/>
      </c>
      <c r="E1731">
        <f>IF(GL_Paste!$B1728="","",IFERROR(INDEX(AcctCat,MATCH(GL_Paste!$B1728&amp;"",AcctCode,0)),"UNKNOWN"))</f>
        <v/>
      </c>
      <c r="F1731">
        <f>IF(GL_Paste!$B1728="","",IFERROR(INDEX(AcctSub,MATCH(GL_Paste!$B1728&amp;"",AcctCode,0)),"UNKNOWN"))</f>
        <v/>
      </c>
    </row>
    <row r="1732">
      <c r="A1732" s="40">
        <f>IF(GL_Paste!$B1729="","",N(GL_Paste!$H1729)-N(GL_Paste!$G1729))</f>
        <v/>
      </c>
      <c r="B1732" s="43">
        <f>IF(GL_Paste!$B1729="","",DATE(YEAR(GL_Paste!$E1729),MONTH(GL_Paste!$E1729),1))</f>
        <v/>
      </c>
      <c r="C1732">
        <f>IF(GL_Paste!$B1729="","",IF(TRIM(GL_Paste!$M1729)&lt;&gt;"",TRIM(GL_Paste!$M1729),IFERROR(MID(GL_Paste!$I1729,FIND("[",GL_Paste!$I1729)+1,FIND("]",GL_Paste!$I1729)-FIND("[",GL_Paste!$I1729)-1),"")))</f>
        <v/>
      </c>
      <c r="D1732">
        <f>IF(GL_Paste!$B1729="","",IFERROR(INDEX(DeptName,MATCH($C1732,DeptTag,0)),"UNALLOCATED"))</f>
        <v/>
      </c>
      <c r="E1732">
        <f>IF(GL_Paste!$B1729="","",IFERROR(INDEX(AcctCat,MATCH(GL_Paste!$B1729&amp;"",AcctCode,0)),"UNKNOWN"))</f>
        <v/>
      </c>
      <c r="F1732">
        <f>IF(GL_Paste!$B1729="","",IFERROR(INDEX(AcctSub,MATCH(GL_Paste!$B1729&amp;"",AcctCode,0)),"UNKNOWN"))</f>
        <v/>
      </c>
    </row>
    <row r="1733">
      <c r="A1733" s="40">
        <f>IF(GL_Paste!$B1730="","",N(GL_Paste!$H1730)-N(GL_Paste!$G1730))</f>
        <v/>
      </c>
      <c r="B1733" s="43">
        <f>IF(GL_Paste!$B1730="","",DATE(YEAR(GL_Paste!$E1730),MONTH(GL_Paste!$E1730),1))</f>
        <v/>
      </c>
      <c r="C1733">
        <f>IF(GL_Paste!$B1730="","",IF(TRIM(GL_Paste!$M1730)&lt;&gt;"",TRIM(GL_Paste!$M1730),IFERROR(MID(GL_Paste!$I1730,FIND("[",GL_Paste!$I1730)+1,FIND("]",GL_Paste!$I1730)-FIND("[",GL_Paste!$I1730)-1),"")))</f>
        <v/>
      </c>
      <c r="D1733">
        <f>IF(GL_Paste!$B1730="","",IFERROR(INDEX(DeptName,MATCH($C1733,DeptTag,0)),"UNALLOCATED"))</f>
        <v/>
      </c>
      <c r="E1733">
        <f>IF(GL_Paste!$B1730="","",IFERROR(INDEX(AcctCat,MATCH(GL_Paste!$B1730&amp;"",AcctCode,0)),"UNKNOWN"))</f>
        <v/>
      </c>
      <c r="F1733">
        <f>IF(GL_Paste!$B1730="","",IFERROR(INDEX(AcctSub,MATCH(GL_Paste!$B1730&amp;"",AcctCode,0)),"UNKNOWN"))</f>
        <v/>
      </c>
    </row>
    <row r="1734">
      <c r="A1734" s="40">
        <f>IF(GL_Paste!$B1731="","",N(GL_Paste!$H1731)-N(GL_Paste!$G1731))</f>
        <v/>
      </c>
      <c r="B1734" s="43">
        <f>IF(GL_Paste!$B1731="","",DATE(YEAR(GL_Paste!$E1731),MONTH(GL_Paste!$E1731),1))</f>
        <v/>
      </c>
      <c r="C1734">
        <f>IF(GL_Paste!$B1731="","",IF(TRIM(GL_Paste!$M1731)&lt;&gt;"",TRIM(GL_Paste!$M1731),IFERROR(MID(GL_Paste!$I1731,FIND("[",GL_Paste!$I1731)+1,FIND("]",GL_Paste!$I1731)-FIND("[",GL_Paste!$I1731)-1),"")))</f>
        <v/>
      </c>
      <c r="D1734">
        <f>IF(GL_Paste!$B1731="","",IFERROR(INDEX(DeptName,MATCH($C1734,DeptTag,0)),"UNALLOCATED"))</f>
        <v/>
      </c>
      <c r="E1734">
        <f>IF(GL_Paste!$B1731="","",IFERROR(INDEX(AcctCat,MATCH(GL_Paste!$B1731&amp;"",AcctCode,0)),"UNKNOWN"))</f>
        <v/>
      </c>
      <c r="F1734">
        <f>IF(GL_Paste!$B1731="","",IFERROR(INDEX(AcctSub,MATCH(GL_Paste!$B1731&amp;"",AcctCode,0)),"UNKNOWN"))</f>
        <v/>
      </c>
    </row>
    <row r="1735">
      <c r="A1735" s="40">
        <f>IF(GL_Paste!$B1732="","",N(GL_Paste!$H1732)-N(GL_Paste!$G1732))</f>
        <v/>
      </c>
      <c r="B1735" s="43">
        <f>IF(GL_Paste!$B1732="","",DATE(YEAR(GL_Paste!$E1732),MONTH(GL_Paste!$E1732),1))</f>
        <v/>
      </c>
      <c r="C1735">
        <f>IF(GL_Paste!$B1732="","",IF(TRIM(GL_Paste!$M1732)&lt;&gt;"",TRIM(GL_Paste!$M1732),IFERROR(MID(GL_Paste!$I1732,FIND("[",GL_Paste!$I1732)+1,FIND("]",GL_Paste!$I1732)-FIND("[",GL_Paste!$I1732)-1),"")))</f>
        <v/>
      </c>
      <c r="D1735">
        <f>IF(GL_Paste!$B1732="","",IFERROR(INDEX(DeptName,MATCH($C1735,DeptTag,0)),"UNALLOCATED"))</f>
        <v/>
      </c>
      <c r="E1735">
        <f>IF(GL_Paste!$B1732="","",IFERROR(INDEX(AcctCat,MATCH(GL_Paste!$B1732&amp;"",AcctCode,0)),"UNKNOWN"))</f>
        <v/>
      </c>
      <c r="F1735">
        <f>IF(GL_Paste!$B1732="","",IFERROR(INDEX(AcctSub,MATCH(GL_Paste!$B1732&amp;"",AcctCode,0)),"UNKNOWN"))</f>
        <v/>
      </c>
    </row>
    <row r="1736">
      <c r="A1736" s="40">
        <f>IF(GL_Paste!$B1733="","",N(GL_Paste!$H1733)-N(GL_Paste!$G1733))</f>
        <v/>
      </c>
      <c r="B1736" s="43">
        <f>IF(GL_Paste!$B1733="","",DATE(YEAR(GL_Paste!$E1733),MONTH(GL_Paste!$E1733),1))</f>
        <v/>
      </c>
      <c r="C1736">
        <f>IF(GL_Paste!$B1733="","",IF(TRIM(GL_Paste!$M1733)&lt;&gt;"",TRIM(GL_Paste!$M1733),IFERROR(MID(GL_Paste!$I1733,FIND("[",GL_Paste!$I1733)+1,FIND("]",GL_Paste!$I1733)-FIND("[",GL_Paste!$I1733)-1),"")))</f>
        <v/>
      </c>
      <c r="D1736">
        <f>IF(GL_Paste!$B1733="","",IFERROR(INDEX(DeptName,MATCH($C1736,DeptTag,0)),"UNALLOCATED"))</f>
        <v/>
      </c>
      <c r="E1736">
        <f>IF(GL_Paste!$B1733="","",IFERROR(INDEX(AcctCat,MATCH(GL_Paste!$B1733&amp;"",AcctCode,0)),"UNKNOWN"))</f>
        <v/>
      </c>
      <c r="F1736">
        <f>IF(GL_Paste!$B1733="","",IFERROR(INDEX(AcctSub,MATCH(GL_Paste!$B1733&amp;"",AcctCode,0)),"UNKNOWN"))</f>
        <v/>
      </c>
    </row>
    <row r="1737">
      <c r="A1737" s="40">
        <f>IF(GL_Paste!$B1734="","",N(GL_Paste!$H1734)-N(GL_Paste!$G1734))</f>
        <v/>
      </c>
      <c r="B1737" s="43">
        <f>IF(GL_Paste!$B1734="","",DATE(YEAR(GL_Paste!$E1734),MONTH(GL_Paste!$E1734),1))</f>
        <v/>
      </c>
      <c r="C1737">
        <f>IF(GL_Paste!$B1734="","",IF(TRIM(GL_Paste!$M1734)&lt;&gt;"",TRIM(GL_Paste!$M1734),IFERROR(MID(GL_Paste!$I1734,FIND("[",GL_Paste!$I1734)+1,FIND("]",GL_Paste!$I1734)-FIND("[",GL_Paste!$I1734)-1),"")))</f>
        <v/>
      </c>
      <c r="D1737">
        <f>IF(GL_Paste!$B1734="","",IFERROR(INDEX(DeptName,MATCH($C1737,DeptTag,0)),"UNALLOCATED"))</f>
        <v/>
      </c>
      <c r="E1737">
        <f>IF(GL_Paste!$B1734="","",IFERROR(INDEX(AcctCat,MATCH(GL_Paste!$B1734&amp;"",AcctCode,0)),"UNKNOWN"))</f>
        <v/>
      </c>
      <c r="F1737">
        <f>IF(GL_Paste!$B1734="","",IFERROR(INDEX(AcctSub,MATCH(GL_Paste!$B1734&amp;"",AcctCode,0)),"UNKNOWN"))</f>
        <v/>
      </c>
    </row>
    <row r="1738">
      <c r="A1738" s="40">
        <f>IF(GL_Paste!$B1735="","",N(GL_Paste!$H1735)-N(GL_Paste!$G1735))</f>
        <v/>
      </c>
      <c r="B1738" s="43">
        <f>IF(GL_Paste!$B1735="","",DATE(YEAR(GL_Paste!$E1735),MONTH(GL_Paste!$E1735),1))</f>
        <v/>
      </c>
      <c r="C1738">
        <f>IF(GL_Paste!$B1735="","",IF(TRIM(GL_Paste!$M1735)&lt;&gt;"",TRIM(GL_Paste!$M1735),IFERROR(MID(GL_Paste!$I1735,FIND("[",GL_Paste!$I1735)+1,FIND("]",GL_Paste!$I1735)-FIND("[",GL_Paste!$I1735)-1),"")))</f>
        <v/>
      </c>
      <c r="D1738">
        <f>IF(GL_Paste!$B1735="","",IFERROR(INDEX(DeptName,MATCH($C1738,DeptTag,0)),"UNALLOCATED"))</f>
        <v/>
      </c>
      <c r="E1738">
        <f>IF(GL_Paste!$B1735="","",IFERROR(INDEX(AcctCat,MATCH(GL_Paste!$B1735&amp;"",AcctCode,0)),"UNKNOWN"))</f>
        <v/>
      </c>
      <c r="F1738">
        <f>IF(GL_Paste!$B1735="","",IFERROR(INDEX(AcctSub,MATCH(GL_Paste!$B1735&amp;"",AcctCode,0)),"UNKNOWN"))</f>
        <v/>
      </c>
    </row>
    <row r="1739">
      <c r="A1739" s="40">
        <f>IF(GL_Paste!$B1736="","",N(GL_Paste!$H1736)-N(GL_Paste!$G1736))</f>
        <v/>
      </c>
      <c r="B1739" s="43">
        <f>IF(GL_Paste!$B1736="","",DATE(YEAR(GL_Paste!$E1736),MONTH(GL_Paste!$E1736),1))</f>
        <v/>
      </c>
      <c r="C1739">
        <f>IF(GL_Paste!$B1736="","",IF(TRIM(GL_Paste!$M1736)&lt;&gt;"",TRIM(GL_Paste!$M1736),IFERROR(MID(GL_Paste!$I1736,FIND("[",GL_Paste!$I1736)+1,FIND("]",GL_Paste!$I1736)-FIND("[",GL_Paste!$I1736)-1),"")))</f>
        <v/>
      </c>
      <c r="D1739">
        <f>IF(GL_Paste!$B1736="","",IFERROR(INDEX(DeptName,MATCH($C1739,DeptTag,0)),"UNALLOCATED"))</f>
        <v/>
      </c>
      <c r="E1739">
        <f>IF(GL_Paste!$B1736="","",IFERROR(INDEX(AcctCat,MATCH(GL_Paste!$B1736&amp;"",AcctCode,0)),"UNKNOWN"))</f>
        <v/>
      </c>
      <c r="F1739">
        <f>IF(GL_Paste!$B1736="","",IFERROR(INDEX(AcctSub,MATCH(GL_Paste!$B1736&amp;"",AcctCode,0)),"UNKNOWN"))</f>
        <v/>
      </c>
    </row>
    <row r="1740">
      <c r="A1740" s="40">
        <f>IF(GL_Paste!$B1737="","",N(GL_Paste!$H1737)-N(GL_Paste!$G1737))</f>
        <v/>
      </c>
      <c r="B1740" s="43">
        <f>IF(GL_Paste!$B1737="","",DATE(YEAR(GL_Paste!$E1737),MONTH(GL_Paste!$E1737),1))</f>
        <v/>
      </c>
      <c r="C1740">
        <f>IF(GL_Paste!$B1737="","",IF(TRIM(GL_Paste!$M1737)&lt;&gt;"",TRIM(GL_Paste!$M1737),IFERROR(MID(GL_Paste!$I1737,FIND("[",GL_Paste!$I1737)+1,FIND("]",GL_Paste!$I1737)-FIND("[",GL_Paste!$I1737)-1),"")))</f>
        <v/>
      </c>
      <c r="D1740">
        <f>IF(GL_Paste!$B1737="","",IFERROR(INDEX(DeptName,MATCH($C1740,DeptTag,0)),"UNALLOCATED"))</f>
        <v/>
      </c>
      <c r="E1740">
        <f>IF(GL_Paste!$B1737="","",IFERROR(INDEX(AcctCat,MATCH(GL_Paste!$B1737&amp;"",AcctCode,0)),"UNKNOWN"))</f>
        <v/>
      </c>
      <c r="F1740">
        <f>IF(GL_Paste!$B1737="","",IFERROR(INDEX(AcctSub,MATCH(GL_Paste!$B1737&amp;"",AcctCode,0)),"UNKNOWN"))</f>
        <v/>
      </c>
    </row>
    <row r="1741">
      <c r="A1741" s="40">
        <f>IF(GL_Paste!$B1738="","",N(GL_Paste!$H1738)-N(GL_Paste!$G1738))</f>
        <v/>
      </c>
      <c r="B1741" s="43">
        <f>IF(GL_Paste!$B1738="","",DATE(YEAR(GL_Paste!$E1738),MONTH(GL_Paste!$E1738),1))</f>
        <v/>
      </c>
      <c r="C1741">
        <f>IF(GL_Paste!$B1738="","",IF(TRIM(GL_Paste!$M1738)&lt;&gt;"",TRIM(GL_Paste!$M1738),IFERROR(MID(GL_Paste!$I1738,FIND("[",GL_Paste!$I1738)+1,FIND("]",GL_Paste!$I1738)-FIND("[",GL_Paste!$I1738)-1),"")))</f>
        <v/>
      </c>
      <c r="D1741">
        <f>IF(GL_Paste!$B1738="","",IFERROR(INDEX(DeptName,MATCH($C1741,DeptTag,0)),"UNALLOCATED"))</f>
        <v/>
      </c>
      <c r="E1741">
        <f>IF(GL_Paste!$B1738="","",IFERROR(INDEX(AcctCat,MATCH(GL_Paste!$B1738&amp;"",AcctCode,0)),"UNKNOWN"))</f>
        <v/>
      </c>
      <c r="F1741">
        <f>IF(GL_Paste!$B1738="","",IFERROR(INDEX(AcctSub,MATCH(GL_Paste!$B1738&amp;"",AcctCode,0)),"UNKNOWN"))</f>
        <v/>
      </c>
    </row>
    <row r="1742">
      <c r="A1742" s="40">
        <f>IF(GL_Paste!$B1739="","",N(GL_Paste!$H1739)-N(GL_Paste!$G1739))</f>
        <v/>
      </c>
      <c r="B1742" s="43">
        <f>IF(GL_Paste!$B1739="","",DATE(YEAR(GL_Paste!$E1739),MONTH(GL_Paste!$E1739),1))</f>
        <v/>
      </c>
      <c r="C1742">
        <f>IF(GL_Paste!$B1739="","",IF(TRIM(GL_Paste!$M1739)&lt;&gt;"",TRIM(GL_Paste!$M1739),IFERROR(MID(GL_Paste!$I1739,FIND("[",GL_Paste!$I1739)+1,FIND("]",GL_Paste!$I1739)-FIND("[",GL_Paste!$I1739)-1),"")))</f>
        <v/>
      </c>
      <c r="D1742">
        <f>IF(GL_Paste!$B1739="","",IFERROR(INDEX(DeptName,MATCH($C1742,DeptTag,0)),"UNALLOCATED"))</f>
        <v/>
      </c>
      <c r="E1742">
        <f>IF(GL_Paste!$B1739="","",IFERROR(INDEX(AcctCat,MATCH(GL_Paste!$B1739&amp;"",AcctCode,0)),"UNKNOWN"))</f>
        <v/>
      </c>
      <c r="F1742">
        <f>IF(GL_Paste!$B1739="","",IFERROR(INDEX(AcctSub,MATCH(GL_Paste!$B1739&amp;"",AcctCode,0)),"UNKNOWN"))</f>
        <v/>
      </c>
    </row>
    <row r="1743">
      <c r="A1743" s="40">
        <f>IF(GL_Paste!$B1740="","",N(GL_Paste!$H1740)-N(GL_Paste!$G1740))</f>
        <v/>
      </c>
      <c r="B1743" s="43">
        <f>IF(GL_Paste!$B1740="","",DATE(YEAR(GL_Paste!$E1740),MONTH(GL_Paste!$E1740),1))</f>
        <v/>
      </c>
      <c r="C1743">
        <f>IF(GL_Paste!$B1740="","",IF(TRIM(GL_Paste!$M1740)&lt;&gt;"",TRIM(GL_Paste!$M1740),IFERROR(MID(GL_Paste!$I1740,FIND("[",GL_Paste!$I1740)+1,FIND("]",GL_Paste!$I1740)-FIND("[",GL_Paste!$I1740)-1),"")))</f>
        <v/>
      </c>
      <c r="D1743">
        <f>IF(GL_Paste!$B1740="","",IFERROR(INDEX(DeptName,MATCH($C1743,DeptTag,0)),"UNALLOCATED"))</f>
        <v/>
      </c>
      <c r="E1743">
        <f>IF(GL_Paste!$B1740="","",IFERROR(INDEX(AcctCat,MATCH(GL_Paste!$B1740&amp;"",AcctCode,0)),"UNKNOWN"))</f>
        <v/>
      </c>
      <c r="F1743">
        <f>IF(GL_Paste!$B1740="","",IFERROR(INDEX(AcctSub,MATCH(GL_Paste!$B1740&amp;"",AcctCode,0)),"UNKNOWN"))</f>
        <v/>
      </c>
    </row>
    <row r="1744">
      <c r="A1744" s="40">
        <f>IF(GL_Paste!$B1741="","",N(GL_Paste!$H1741)-N(GL_Paste!$G1741))</f>
        <v/>
      </c>
      <c r="B1744" s="43">
        <f>IF(GL_Paste!$B1741="","",DATE(YEAR(GL_Paste!$E1741),MONTH(GL_Paste!$E1741),1))</f>
        <v/>
      </c>
      <c r="C1744">
        <f>IF(GL_Paste!$B1741="","",IF(TRIM(GL_Paste!$M1741)&lt;&gt;"",TRIM(GL_Paste!$M1741),IFERROR(MID(GL_Paste!$I1741,FIND("[",GL_Paste!$I1741)+1,FIND("]",GL_Paste!$I1741)-FIND("[",GL_Paste!$I1741)-1),"")))</f>
        <v/>
      </c>
      <c r="D1744">
        <f>IF(GL_Paste!$B1741="","",IFERROR(INDEX(DeptName,MATCH($C1744,DeptTag,0)),"UNALLOCATED"))</f>
        <v/>
      </c>
      <c r="E1744">
        <f>IF(GL_Paste!$B1741="","",IFERROR(INDEX(AcctCat,MATCH(GL_Paste!$B1741&amp;"",AcctCode,0)),"UNKNOWN"))</f>
        <v/>
      </c>
      <c r="F1744">
        <f>IF(GL_Paste!$B1741="","",IFERROR(INDEX(AcctSub,MATCH(GL_Paste!$B1741&amp;"",AcctCode,0)),"UNKNOWN"))</f>
        <v/>
      </c>
    </row>
    <row r="1745">
      <c r="A1745" s="40">
        <f>IF(GL_Paste!$B1742="","",N(GL_Paste!$H1742)-N(GL_Paste!$G1742))</f>
        <v/>
      </c>
      <c r="B1745" s="43">
        <f>IF(GL_Paste!$B1742="","",DATE(YEAR(GL_Paste!$E1742),MONTH(GL_Paste!$E1742),1))</f>
        <v/>
      </c>
      <c r="C1745">
        <f>IF(GL_Paste!$B1742="","",IF(TRIM(GL_Paste!$M1742)&lt;&gt;"",TRIM(GL_Paste!$M1742),IFERROR(MID(GL_Paste!$I1742,FIND("[",GL_Paste!$I1742)+1,FIND("]",GL_Paste!$I1742)-FIND("[",GL_Paste!$I1742)-1),"")))</f>
        <v/>
      </c>
      <c r="D1745">
        <f>IF(GL_Paste!$B1742="","",IFERROR(INDEX(DeptName,MATCH($C1745,DeptTag,0)),"UNALLOCATED"))</f>
        <v/>
      </c>
      <c r="E1745">
        <f>IF(GL_Paste!$B1742="","",IFERROR(INDEX(AcctCat,MATCH(GL_Paste!$B1742&amp;"",AcctCode,0)),"UNKNOWN"))</f>
        <v/>
      </c>
      <c r="F1745">
        <f>IF(GL_Paste!$B1742="","",IFERROR(INDEX(AcctSub,MATCH(GL_Paste!$B1742&amp;"",AcctCode,0)),"UNKNOWN"))</f>
        <v/>
      </c>
    </row>
    <row r="1746">
      <c r="A1746" s="40">
        <f>IF(GL_Paste!$B1743="","",N(GL_Paste!$H1743)-N(GL_Paste!$G1743))</f>
        <v/>
      </c>
      <c r="B1746" s="43">
        <f>IF(GL_Paste!$B1743="","",DATE(YEAR(GL_Paste!$E1743),MONTH(GL_Paste!$E1743),1))</f>
        <v/>
      </c>
      <c r="C1746">
        <f>IF(GL_Paste!$B1743="","",IF(TRIM(GL_Paste!$M1743)&lt;&gt;"",TRIM(GL_Paste!$M1743),IFERROR(MID(GL_Paste!$I1743,FIND("[",GL_Paste!$I1743)+1,FIND("]",GL_Paste!$I1743)-FIND("[",GL_Paste!$I1743)-1),"")))</f>
        <v/>
      </c>
      <c r="D1746">
        <f>IF(GL_Paste!$B1743="","",IFERROR(INDEX(DeptName,MATCH($C1746,DeptTag,0)),"UNALLOCATED"))</f>
        <v/>
      </c>
      <c r="E1746">
        <f>IF(GL_Paste!$B1743="","",IFERROR(INDEX(AcctCat,MATCH(GL_Paste!$B1743&amp;"",AcctCode,0)),"UNKNOWN"))</f>
        <v/>
      </c>
      <c r="F1746">
        <f>IF(GL_Paste!$B1743="","",IFERROR(INDEX(AcctSub,MATCH(GL_Paste!$B1743&amp;"",AcctCode,0)),"UNKNOWN"))</f>
        <v/>
      </c>
    </row>
    <row r="1747">
      <c r="A1747" s="40">
        <f>IF(GL_Paste!$B1744="","",N(GL_Paste!$H1744)-N(GL_Paste!$G1744))</f>
        <v/>
      </c>
      <c r="B1747" s="43">
        <f>IF(GL_Paste!$B1744="","",DATE(YEAR(GL_Paste!$E1744),MONTH(GL_Paste!$E1744),1))</f>
        <v/>
      </c>
      <c r="C1747">
        <f>IF(GL_Paste!$B1744="","",IF(TRIM(GL_Paste!$M1744)&lt;&gt;"",TRIM(GL_Paste!$M1744),IFERROR(MID(GL_Paste!$I1744,FIND("[",GL_Paste!$I1744)+1,FIND("]",GL_Paste!$I1744)-FIND("[",GL_Paste!$I1744)-1),"")))</f>
        <v/>
      </c>
      <c r="D1747">
        <f>IF(GL_Paste!$B1744="","",IFERROR(INDEX(DeptName,MATCH($C1747,DeptTag,0)),"UNALLOCATED"))</f>
        <v/>
      </c>
      <c r="E1747">
        <f>IF(GL_Paste!$B1744="","",IFERROR(INDEX(AcctCat,MATCH(GL_Paste!$B1744&amp;"",AcctCode,0)),"UNKNOWN"))</f>
        <v/>
      </c>
      <c r="F1747">
        <f>IF(GL_Paste!$B1744="","",IFERROR(INDEX(AcctSub,MATCH(GL_Paste!$B1744&amp;"",AcctCode,0)),"UNKNOWN"))</f>
        <v/>
      </c>
    </row>
    <row r="1748">
      <c r="A1748" s="40">
        <f>IF(GL_Paste!$B1745="","",N(GL_Paste!$H1745)-N(GL_Paste!$G1745))</f>
        <v/>
      </c>
      <c r="B1748" s="43">
        <f>IF(GL_Paste!$B1745="","",DATE(YEAR(GL_Paste!$E1745),MONTH(GL_Paste!$E1745),1))</f>
        <v/>
      </c>
      <c r="C1748">
        <f>IF(GL_Paste!$B1745="","",IF(TRIM(GL_Paste!$M1745)&lt;&gt;"",TRIM(GL_Paste!$M1745),IFERROR(MID(GL_Paste!$I1745,FIND("[",GL_Paste!$I1745)+1,FIND("]",GL_Paste!$I1745)-FIND("[",GL_Paste!$I1745)-1),"")))</f>
        <v/>
      </c>
      <c r="D1748">
        <f>IF(GL_Paste!$B1745="","",IFERROR(INDEX(DeptName,MATCH($C1748,DeptTag,0)),"UNALLOCATED"))</f>
        <v/>
      </c>
      <c r="E1748">
        <f>IF(GL_Paste!$B1745="","",IFERROR(INDEX(AcctCat,MATCH(GL_Paste!$B1745&amp;"",AcctCode,0)),"UNKNOWN"))</f>
        <v/>
      </c>
      <c r="F1748">
        <f>IF(GL_Paste!$B1745="","",IFERROR(INDEX(AcctSub,MATCH(GL_Paste!$B1745&amp;"",AcctCode,0)),"UNKNOWN"))</f>
        <v/>
      </c>
    </row>
    <row r="1749">
      <c r="A1749" s="40">
        <f>IF(GL_Paste!$B1746="","",N(GL_Paste!$H1746)-N(GL_Paste!$G1746))</f>
        <v/>
      </c>
      <c r="B1749" s="43">
        <f>IF(GL_Paste!$B1746="","",DATE(YEAR(GL_Paste!$E1746),MONTH(GL_Paste!$E1746),1))</f>
        <v/>
      </c>
      <c r="C1749">
        <f>IF(GL_Paste!$B1746="","",IF(TRIM(GL_Paste!$M1746)&lt;&gt;"",TRIM(GL_Paste!$M1746),IFERROR(MID(GL_Paste!$I1746,FIND("[",GL_Paste!$I1746)+1,FIND("]",GL_Paste!$I1746)-FIND("[",GL_Paste!$I1746)-1),"")))</f>
        <v/>
      </c>
      <c r="D1749">
        <f>IF(GL_Paste!$B1746="","",IFERROR(INDEX(DeptName,MATCH($C1749,DeptTag,0)),"UNALLOCATED"))</f>
        <v/>
      </c>
      <c r="E1749">
        <f>IF(GL_Paste!$B1746="","",IFERROR(INDEX(AcctCat,MATCH(GL_Paste!$B1746&amp;"",AcctCode,0)),"UNKNOWN"))</f>
        <v/>
      </c>
      <c r="F1749">
        <f>IF(GL_Paste!$B1746="","",IFERROR(INDEX(AcctSub,MATCH(GL_Paste!$B1746&amp;"",AcctCode,0)),"UNKNOWN"))</f>
        <v/>
      </c>
    </row>
    <row r="1750">
      <c r="A1750" s="40">
        <f>IF(GL_Paste!$B1747="","",N(GL_Paste!$H1747)-N(GL_Paste!$G1747))</f>
        <v/>
      </c>
      <c r="B1750" s="43">
        <f>IF(GL_Paste!$B1747="","",DATE(YEAR(GL_Paste!$E1747),MONTH(GL_Paste!$E1747),1))</f>
        <v/>
      </c>
      <c r="C1750">
        <f>IF(GL_Paste!$B1747="","",IF(TRIM(GL_Paste!$M1747)&lt;&gt;"",TRIM(GL_Paste!$M1747),IFERROR(MID(GL_Paste!$I1747,FIND("[",GL_Paste!$I1747)+1,FIND("]",GL_Paste!$I1747)-FIND("[",GL_Paste!$I1747)-1),"")))</f>
        <v/>
      </c>
      <c r="D1750">
        <f>IF(GL_Paste!$B1747="","",IFERROR(INDEX(DeptName,MATCH($C1750,DeptTag,0)),"UNALLOCATED"))</f>
        <v/>
      </c>
      <c r="E1750">
        <f>IF(GL_Paste!$B1747="","",IFERROR(INDEX(AcctCat,MATCH(GL_Paste!$B1747&amp;"",AcctCode,0)),"UNKNOWN"))</f>
        <v/>
      </c>
      <c r="F1750">
        <f>IF(GL_Paste!$B1747="","",IFERROR(INDEX(AcctSub,MATCH(GL_Paste!$B1747&amp;"",AcctCode,0)),"UNKNOWN"))</f>
        <v/>
      </c>
    </row>
    <row r="1751">
      <c r="A1751" s="40">
        <f>IF(GL_Paste!$B1748="","",N(GL_Paste!$H1748)-N(GL_Paste!$G1748))</f>
        <v/>
      </c>
      <c r="B1751" s="43">
        <f>IF(GL_Paste!$B1748="","",DATE(YEAR(GL_Paste!$E1748),MONTH(GL_Paste!$E1748),1))</f>
        <v/>
      </c>
      <c r="C1751">
        <f>IF(GL_Paste!$B1748="","",IF(TRIM(GL_Paste!$M1748)&lt;&gt;"",TRIM(GL_Paste!$M1748),IFERROR(MID(GL_Paste!$I1748,FIND("[",GL_Paste!$I1748)+1,FIND("]",GL_Paste!$I1748)-FIND("[",GL_Paste!$I1748)-1),"")))</f>
        <v/>
      </c>
      <c r="D1751">
        <f>IF(GL_Paste!$B1748="","",IFERROR(INDEX(DeptName,MATCH($C1751,DeptTag,0)),"UNALLOCATED"))</f>
        <v/>
      </c>
      <c r="E1751">
        <f>IF(GL_Paste!$B1748="","",IFERROR(INDEX(AcctCat,MATCH(GL_Paste!$B1748&amp;"",AcctCode,0)),"UNKNOWN"))</f>
        <v/>
      </c>
      <c r="F1751">
        <f>IF(GL_Paste!$B1748="","",IFERROR(INDEX(AcctSub,MATCH(GL_Paste!$B1748&amp;"",AcctCode,0)),"UNKNOWN"))</f>
        <v/>
      </c>
    </row>
    <row r="1752">
      <c r="A1752" s="40">
        <f>IF(GL_Paste!$B1749="","",N(GL_Paste!$H1749)-N(GL_Paste!$G1749))</f>
        <v/>
      </c>
      <c r="B1752" s="43">
        <f>IF(GL_Paste!$B1749="","",DATE(YEAR(GL_Paste!$E1749),MONTH(GL_Paste!$E1749),1))</f>
        <v/>
      </c>
      <c r="C1752">
        <f>IF(GL_Paste!$B1749="","",IF(TRIM(GL_Paste!$M1749)&lt;&gt;"",TRIM(GL_Paste!$M1749),IFERROR(MID(GL_Paste!$I1749,FIND("[",GL_Paste!$I1749)+1,FIND("]",GL_Paste!$I1749)-FIND("[",GL_Paste!$I1749)-1),"")))</f>
        <v/>
      </c>
      <c r="D1752">
        <f>IF(GL_Paste!$B1749="","",IFERROR(INDEX(DeptName,MATCH($C1752,DeptTag,0)),"UNALLOCATED"))</f>
        <v/>
      </c>
      <c r="E1752">
        <f>IF(GL_Paste!$B1749="","",IFERROR(INDEX(AcctCat,MATCH(GL_Paste!$B1749&amp;"",AcctCode,0)),"UNKNOWN"))</f>
        <v/>
      </c>
      <c r="F1752">
        <f>IF(GL_Paste!$B1749="","",IFERROR(INDEX(AcctSub,MATCH(GL_Paste!$B1749&amp;"",AcctCode,0)),"UNKNOWN"))</f>
        <v/>
      </c>
    </row>
    <row r="1753">
      <c r="A1753" s="40">
        <f>IF(GL_Paste!$B1750="","",N(GL_Paste!$H1750)-N(GL_Paste!$G1750))</f>
        <v/>
      </c>
      <c r="B1753" s="43">
        <f>IF(GL_Paste!$B1750="","",DATE(YEAR(GL_Paste!$E1750),MONTH(GL_Paste!$E1750),1))</f>
        <v/>
      </c>
      <c r="C1753">
        <f>IF(GL_Paste!$B1750="","",IF(TRIM(GL_Paste!$M1750)&lt;&gt;"",TRIM(GL_Paste!$M1750),IFERROR(MID(GL_Paste!$I1750,FIND("[",GL_Paste!$I1750)+1,FIND("]",GL_Paste!$I1750)-FIND("[",GL_Paste!$I1750)-1),"")))</f>
        <v/>
      </c>
      <c r="D1753">
        <f>IF(GL_Paste!$B1750="","",IFERROR(INDEX(DeptName,MATCH($C1753,DeptTag,0)),"UNALLOCATED"))</f>
        <v/>
      </c>
      <c r="E1753">
        <f>IF(GL_Paste!$B1750="","",IFERROR(INDEX(AcctCat,MATCH(GL_Paste!$B1750&amp;"",AcctCode,0)),"UNKNOWN"))</f>
        <v/>
      </c>
      <c r="F1753">
        <f>IF(GL_Paste!$B1750="","",IFERROR(INDEX(AcctSub,MATCH(GL_Paste!$B1750&amp;"",AcctCode,0)),"UNKNOWN"))</f>
        <v/>
      </c>
    </row>
    <row r="1754">
      <c r="A1754" s="40">
        <f>IF(GL_Paste!$B1751="","",N(GL_Paste!$H1751)-N(GL_Paste!$G1751))</f>
        <v/>
      </c>
      <c r="B1754" s="43">
        <f>IF(GL_Paste!$B1751="","",DATE(YEAR(GL_Paste!$E1751),MONTH(GL_Paste!$E1751),1))</f>
        <v/>
      </c>
      <c r="C1754">
        <f>IF(GL_Paste!$B1751="","",IF(TRIM(GL_Paste!$M1751)&lt;&gt;"",TRIM(GL_Paste!$M1751),IFERROR(MID(GL_Paste!$I1751,FIND("[",GL_Paste!$I1751)+1,FIND("]",GL_Paste!$I1751)-FIND("[",GL_Paste!$I1751)-1),"")))</f>
        <v/>
      </c>
      <c r="D1754">
        <f>IF(GL_Paste!$B1751="","",IFERROR(INDEX(DeptName,MATCH($C1754,DeptTag,0)),"UNALLOCATED"))</f>
        <v/>
      </c>
      <c r="E1754">
        <f>IF(GL_Paste!$B1751="","",IFERROR(INDEX(AcctCat,MATCH(GL_Paste!$B1751&amp;"",AcctCode,0)),"UNKNOWN"))</f>
        <v/>
      </c>
      <c r="F1754">
        <f>IF(GL_Paste!$B1751="","",IFERROR(INDEX(AcctSub,MATCH(GL_Paste!$B1751&amp;"",AcctCode,0)),"UNKNOWN"))</f>
        <v/>
      </c>
    </row>
    <row r="1755">
      <c r="A1755" s="40">
        <f>IF(GL_Paste!$B1752="","",N(GL_Paste!$H1752)-N(GL_Paste!$G1752))</f>
        <v/>
      </c>
      <c r="B1755" s="43">
        <f>IF(GL_Paste!$B1752="","",DATE(YEAR(GL_Paste!$E1752),MONTH(GL_Paste!$E1752),1))</f>
        <v/>
      </c>
      <c r="C1755">
        <f>IF(GL_Paste!$B1752="","",IF(TRIM(GL_Paste!$M1752)&lt;&gt;"",TRIM(GL_Paste!$M1752),IFERROR(MID(GL_Paste!$I1752,FIND("[",GL_Paste!$I1752)+1,FIND("]",GL_Paste!$I1752)-FIND("[",GL_Paste!$I1752)-1),"")))</f>
        <v/>
      </c>
      <c r="D1755">
        <f>IF(GL_Paste!$B1752="","",IFERROR(INDEX(DeptName,MATCH($C1755,DeptTag,0)),"UNALLOCATED"))</f>
        <v/>
      </c>
      <c r="E1755">
        <f>IF(GL_Paste!$B1752="","",IFERROR(INDEX(AcctCat,MATCH(GL_Paste!$B1752&amp;"",AcctCode,0)),"UNKNOWN"))</f>
        <v/>
      </c>
      <c r="F1755">
        <f>IF(GL_Paste!$B1752="","",IFERROR(INDEX(AcctSub,MATCH(GL_Paste!$B1752&amp;"",AcctCode,0)),"UNKNOWN"))</f>
        <v/>
      </c>
    </row>
    <row r="1756">
      <c r="A1756" s="40">
        <f>IF(GL_Paste!$B1753="","",N(GL_Paste!$H1753)-N(GL_Paste!$G1753))</f>
        <v/>
      </c>
      <c r="B1756" s="43">
        <f>IF(GL_Paste!$B1753="","",DATE(YEAR(GL_Paste!$E1753),MONTH(GL_Paste!$E1753),1))</f>
        <v/>
      </c>
      <c r="C1756">
        <f>IF(GL_Paste!$B1753="","",IF(TRIM(GL_Paste!$M1753)&lt;&gt;"",TRIM(GL_Paste!$M1753),IFERROR(MID(GL_Paste!$I1753,FIND("[",GL_Paste!$I1753)+1,FIND("]",GL_Paste!$I1753)-FIND("[",GL_Paste!$I1753)-1),"")))</f>
        <v/>
      </c>
      <c r="D1756">
        <f>IF(GL_Paste!$B1753="","",IFERROR(INDEX(DeptName,MATCH($C1756,DeptTag,0)),"UNALLOCATED"))</f>
        <v/>
      </c>
      <c r="E1756">
        <f>IF(GL_Paste!$B1753="","",IFERROR(INDEX(AcctCat,MATCH(GL_Paste!$B1753&amp;"",AcctCode,0)),"UNKNOWN"))</f>
        <v/>
      </c>
      <c r="F1756">
        <f>IF(GL_Paste!$B1753="","",IFERROR(INDEX(AcctSub,MATCH(GL_Paste!$B1753&amp;"",AcctCode,0)),"UNKNOWN"))</f>
        <v/>
      </c>
    </row>
    <row r="1757">
      <c r="A1757" s="40">
        <f>IF(GL_Paste!$B1754="","",N(GL_Paste!$H1754)-N(GL_Paste!$G1754))</f>
        <v/>
      </c>
      <c r="B1757" s="43">
        <f>IF(GL_Paste!$B1754="","",DATE(YEAR(GL_Paste!$E1754),MONTH(GL_Paste!$E1754),1))</f>
        <v/>
      </c>
      <c r="C1757">
        <f>IF(GL_Paste!$B1754="","",IF(TRIM(GL_Paste!$M1754)&lt;&gt;"",TRIM(GL_Paste!$M1754),IFERROR(MID(GL_Paste!$I1754,FIND("[",GL_Paste!$I1754)+1,FIND("]",GL_Paste!$I1754)-FIND("[",GL_Paste!$I1754)-1),"")))</f>
        <v/>
      </c>
      <c r="D1757">
        <f>IF(GL_Paste!$B1754="","",IFERROR(INDEX(DeptName,MATCH($C1757,DeptTag,0)),"UNALLOCATED"))</f>
        <v/>
      </c>
      <c r="E1757">
        <f>IF(GL_Paste!$B1754="","",IFERROR(INDEX(AcctCat,MATCH(GL_Paste!$B1754&amp;"",AcctCode,0)),"UNKNOWN"))</f>
        <v/>
      </c>
      <c r="F1757">
        <f>IF(GL_Paste!$B1754="","",IFERROR(INDEX(AcctSub,MATCH(GL_Paste!$B1754&amp;"",AcctCode,0)),"UNKNOWN"))</f>
        <v/>
      </c>
    </row>
    <row r="1758">
      <c r="A1758" s="40">
        <f>IF(GL_Paste!$B1755="","",N(GL_Paste!$H1755)-N(GL_Paste!$G1755))</f>
        <v/>
      </c>
      <c r="B1758" s="43">
        <f>IF(GL_Paste!$B1755="","",DATE(YEAR(GL_Paste!$E1755),MONTH(GL_Paste!$E1755),1))</f>
        <v/>
      </c>
      <c r="C1758">
        <f>IF(GL_Paste!$B1755="","",IF(TRIM(GL_Paste!$M1755)&lt;&gt;"",TRIM(GL_Paste!$M1755),IFERROR(MID(GL_Paste!$I1755,FIND("[",GL_Paste!$I1755)+1,FIND("]",GL_Paste!$I1755)-FIND("[",GL_Paste!$I1755)-1),"")))</f>
        <v/>
      </c>
      <c r="D1758">
        <f>IF(GL_Paste!$B1755="","",IFERROR(INDEX(DeptName,MATCH($C1758,DeptTag,0)),"UNALLOCATED"))</f>
        <v/>
      </c>
      <c r="E1758">
        <f>IF(GL_Paste!$B1755="","",IFERROR(INDEX(AcctCat,MATCH(GL_Paste!$B1755&amp;"",AcctCode,0)),"UNKNOWN"))</f>
        <v/>
      </c>
      <c r="F1758">
        <f>IF(GL_Paste!$B1755="","",IFERROR(INDEX(AcctSub,MATCH(GL_Paste!$B1755&amp;"",AcctCode,0)),"UNKNOWN"))</f>
        <v/>
      </c>
    </row>
    <row r="1759">
      <c r="A1759" s="40">
        <f>IF(GL_Paste!$B1756="","",N(GL_Paste!$H1756)-N(GL_Paste!$G1756))</f>
        <v/>
      </c>
      <c r="B1759" s="43">
        <f>IF(GL_Paste!$B1756="","",DATE(YEAR(GL_Paste!$E1756),MONTH(GL_Paste!$E1756),1))</f>
        <v/>
      </c>
      <c r="C1759">
        <f>IF(GL_Paste!$B1756="","",IF(TRIM(GL_Paste!$M1756)&lt;&gt;"",TRIM(GL_Paste!$M1756),IFERROR(MID(GL_Paste!$I1756,FIND("[",GL_Paste!$I1756)+1,FIND("]",GL_Paste!$I1756)-FIND("[",GL_Paste!$I1756)-1),"")))</f>
        <v/>
      </c>
      <c r="D1759">
        <f>IF(GL_Paste!$B1756="","",IFERROR(INDEX(DeptName,MATCH($C1759,DeptTag,0)),"UNALLOCATED"))</f>
        <v/>
      </c>
      <c r="E1759">
        <f>IF(GL_Paste!$B1756="","",IFERROR(INDEX(AcctCat,MATCH(GL_Paste!$B1756&amp;"",AcctCode,0)),"UNKNOWN"))</f>
        <v/>
      </c>
      <c r="F1759">
        <f>IF(GL_Paste!$B1756="","",IFERROR(INDEX(AcctSub,MATCH(GL_Paste!$B1756&amp;"",AcctCode,0)),"UNKNOWN"))</f>
        <v/>
      </c>
    </row>
    <row r="1760">
      <c r="A1760" s="40">
        <f>IF(GL_Paste!$B1757="","",N(GL_Paste!$H1757)-N(GL_Paste!$G1757))</f>
        <v/>
      </c>
      <c r="B1760" s="43">
        <f>IF(GL_Paste!$B1757="","",DATE(YEAR(GL_Paste!$E1757),MONTH(GL_Paste!$E1757),1))</f>
        <v/>
      </c>
      <c r="C1760">
        <f>IF(GL_Paste!$B1757="","",IF(TRIM(GL_Paste!$M1757)&lt;&gt;"",TRIM(GL_Paste!$M1757),IFERROR(MID(GL_Paste!$I1757,FIND("[",GL_Paste!$I1757)+1,FIND("]",GL_Paste!$I1757)-FIND("[",GL_Paste!$I1757)-1),"")))</f>
        <v/>
      </c>
      <c r="D1760">
        <f>IF(GL_Paste!$B1757="","",IFERROR(INDEX(DeptName,MATCH($C1760,DeptTag,0)),"UNALLOCATED"))</f>
        <v/>
      </c>
      <c r="E1760">
        <f>IF(GL_Paste!$B1757="","",IFERROR(INDEX(AcctCat,MATCH(GL_Paste!$B1757&amp;"",AcctCode,0)),"UNKNOWN"))</f>
        <v/>
      </c>
      <c r="F1760">
        <f>IF(GL_Paste!$B1757="","",IFERROR(INDEX(AcctSub,MATCH(GL_Paste!$B1757&amp;"",AcctCode,0)),"UNKNOWN"))</f>
        <v/>
      </c>
    </row>
    <row r="1761">
      <c r="A1761" s="40">
        <f>IF(GL_Paste!$B1758="","",N(GL_Paste!$H1758)-N(GL_Paste!$G1758))</f>
        <v/>
      </c>
      <c r="B1761" s="43">
        <f>IF(GL_Paste!$B1758="","",DATE(YEAR(GL_Paste!$E1758),MONTH(GL_Paste!$E1758),1))</f>
        <v/>
      </c>
      <c r="C1761">
        <f>IF(GL_Paste!$B1758="","",IF(TRIM(GL_Paste!$M1758)&lt;&gt;"",TRIM(GL_Paste!$M1758),IFERROR(MID(GL_Paste!$I1758,FIND("[",GL_Paste!$I1758)+1,FIND("]",GL_Paste!$I1758)-FIND("[",GL_Paste!$I1758)-1),"")))</f>
        <v/>
      </c>
      <c r="D1761">
        <f>IF(GL_Paste!$B1758="","",IFERROR(INDEX(DeptName,MATCH($C1761,DeptTag,0)),"UNALLOCATED"))</f>
        <v/>
      </c>
      <c r="E1761">
        <f>IF(GL_Paste!$B1758="","",IFERROR(INDEX(AcctCat,MATCH(GL_Paste!$B1758&amp;"",AcctCode,0)),"UNKNOWN"))</f>
        <v/>
      </c>
      <c r="F1761">
        <f>IF(GL_Paste!$B1758="","",IFERROR(INDEX(AcctSub,MATCH(GL_Paste!$B1758&amp;"",AcctCode,0)),"UNKNOWN"))</f>
        <v/>
      </c>
    </row>
    <row r="1762">
      <c r="A1762" s="40">
        <f>IF(GL_Paste!$B1759="","",N(GL_Paste!$H1759)-N(GL_Paste!$G1759))</f>
        <v/>
      </c>
      <c r="B1762" s="43">
        <f>IF(GL_Paste!$B1759="","",DATE(YEAR(GL_Paste!$E1759),MONTH(GL_Paste!$E1759),1))</f>
        <v/>
      </c>
      <c r="C1762">
        <f>IF(GL_Paste!$B1759="","",IF(TRIM(GL_Paste!$M1759)&lt;&gt;"",TRIM(GL_Paste!$M1759),IFERROR(MID(GL_Paste!$I1759,FIND("[",GL_Paste!$I1759)+1,FIND("]",GL_Paste!$I1759)-FIND("[",GL_Paste!$I1759)-1),"")))</f>
        <v/>
      </c>
      <c r="D1762">
        <f>IF(GL_Paste!$B1759="","",IFERROR(INDEX(DeptName,MATCH($C1762,DeptTag,0)),"UNALLOCATED"))</f>
        <v/>
      </c>
      <c r="E1762">
        <f>IF(GL_Paste!$B1759="","",IFERROR(INDEX(AcctCat,MATCH(GL_Paste!$B1759&amp;"",AcctCode,0)),"UNKNOWN"))</f>
        <v/>
      </c>
      <c r="F1762">
        <f>IF(GL_Paste!$B1759="","",IFERROR(INDEX(AcctSub,MATCH(GL_Paste!$B1759&amp;"",AcctCode,0)),"UNKNOWN"))</f>
        <v/>
      </c>
    </row>
    <row r="1763">
      <c r="A1763" s="40">
        <f>IF(GL_Paste!$B1760="","",N(GL_Paste!$H1760)-N(GL_Paste!$G1760))</f>
        <v/>
      </c>
      <c r="B1763" s="43">
        <f>IF(GL_Paste!$B1760="","",DATE(YEAR(GL_Paste!$E1760),MONTH(GL_Paste!$E1760),1))</f>
        <v/>
      </c>
      <c r="C1763">
        <f>IF(GL_Paste!$B1760="","",IF(TRIM(GL_Paste!$M1760)&lt;&gt;"",TRIM(GL_Paste!$M1760),IFERROR(MID(GL_Paste!$I1760,FIND("[",GL_Paste!$I1760)+1,FIND("]",GL_Paste!$I1760)-FIND("[",GL_Paste!$I1760)-1),"")))</f>
        <v/>
      </c>
      <c r="D1763">
        <f>IF(GL_Paste!$B1760="","",IFERROR(INDEX(DeptName,MATCH($C1763,DeptTag,0)),"UNALLOCATED"))</f>
        <v/>
      </c>
      <c r="E1763">
        <f>IF(GL_Paste!$B1760="","",IFERROR(INDEX(AcctCat,MATCH(GL_Paste!$B1760&amp;"",AcctCode,0)),"UNKNOWN"))</f>
        <v/>
      </c>
      <c r="F1763">
        <f>IF(GL_Paste!$B1760="","",IFERROR(INDEX(AcctSub,MATCH(GL_Paste!$B1760&amp;"",AcctCode,0)),"UNKNOWN"))</f>
        <v/>
      </c>
    </row>
    <row r="1764">
      <c r="A1764" s="40">
        <f>IF(GL_Paste!$B1761="","",N(GL_Paste!$H1761)-N(GL_Paste!$G1761))</f>
        <v/>
      </c>
      <c r="B1764" s="43">
        <f>IF(GL_Paste!$B1761="","",DATE(YEAR(GL_Paste!$E1761),MONTH(GL_Paste!$E1761),1))</f>
        <v/>
      </c>
      <c r="C1764">
        <f>IF(GL_Paste!$B1761="","",IF(TRIM(GL_Paste!$M1761)&lt;&gt;"",TRIM(GL_Paste!$M1761),IFERROR(MID(GL_Paste!$I1761,FIND("[",GL_Paste!$I1761)+1,FIND("]",GL_Paste!$I1761)-FIND("[",GL_Paste!$I1761)-1),"")))</f>
        <v/>
      </c>
      <c r="D1764">
        <f>IF(GL_Paste!$B1761="","",IFERROR(INDEX(DeptName,MATCH($C1764,DeptTag,0)),"UNALLOCATED"))</f>
        <v/>
      </c>
      <c r="E1764">
        <f>IF(GL_Paste!$B1761="","",IFERROR(INDEX(AcctCat,MATCH(GL_Paste!$B1761&amp;"",AcctCode,0)),"UNKNOWN"))</f>
        <v/>
      </c>
      <c r="F1764">
        <f>IF(GL_Paste!$B1761="","",IFERROR(INDEX(AcctSub,MATCH(GL_Paste!$B1761&amp;"",AcctCode,0)),"UNKNOWN"))</f>
        <v/>
      </c>
    </row>
    <row r="1765">
      <c r="A1765" s="40">
        <f>IF(GL_Paste!$B1762="","",N(GL_Paste!$H1762)-N(GL_Paste!$G1762))</f>
        <v/>
      </c>
      <c r="B1765" s="43">
        <f>IF(GL_Paste!$B1762="","",DATE(YEAR(GL_Paste!$E1762),MONTH(GL_Paste!$E1762),1))</f>
        <v/>
      </c>
      <c r="C1765">
        <f>IF(GL_Paste!$B1762="","",IF(TRIM(GL_Paste!$M1762)&lt;&gt;"",TRIM(GL_Paste!$M1762),IFERROR(MID(GL_Paste!$I1762,FIND("[",GL_Paste!$I1762)+1,FIND("]",GL_Paste!$I1762)-FIND("[",GL_Paste!$I1762)-1),"")))</f>
        <v/>
      </c>
      <c r="D1765">
        <f>IF(GL_Paste!$B1762="","",IFERROR(INDEX(DeptName,MATCH($C1765,DeptTag,0)),"UNALLOCATED"))</f>
        <v/>
      </c>
      <c r="E1765">
        <f>IF(GL_Paste!$B1762="","",IFERROR(INDEX(AcctCat,MATCH(GL_Paste!$B1762&amp;"",AcctCode,0)),"UNKNOWN"))</f>
        <v/>
      </c>
      <c r="F1765">
        <f>IF(GL_Paste!$B1762="","",IFERROR(INDEX(AcctSub,MATCH(GL_Paste!$B1762&amp;"",AcctCode,0)),"UNKNOWN"))</f>
        <v/>
      </c>
    </row>
    <row r="1766">
      <c r="A1766" s="40">
        <f>IF(GL_Paste!$B1763="","",N(GL_Paste!$H1763)-N(GL_Paste!$G1763))</f>
        <v/>
      </c>
      <c r="B1766" s="43">
        <f>IF(GL_Paste!$B1763="","",DATE(YEAR(GL_Paste!$E1763),MONTH(GL_Paste!$E1763),1))</f>
        <v/>
      </c>
      <c r="C1766">
        <f>IF(GL_Paste!$B1763="","",IF(TRIM(GL_Paste!$M1763)&lt;&gt;"",TRIM(GL_Paste!$M1763),IFERROR(MID(GL_Paste!$I1763,FIND("[",GL_Paste!$I1763)+1,FIND("]",GL_Paste!$I1763)-FIND("[",GL_Paste!$I1763)-1),"")))</f>
        <v/>
      </c>
      <c r="D1766">
        <f>IF(GL_Paste!$B1763="","",IFERROR(INDEX(DeptName,MATCH($C1766,DeptTag,0)),"UNALLOCATED"))</f>
        <v/>
      </c>
      <c r="E1766">
        <f>IF(GL_Paste!$B1763="","",IFERROR(INDEX(AcctCat,MATCH(GL_Paste!$B1763&amp;"",AcctCode,0)),"UNKNOWN"))</f>
        <v/>
      </c>
      <c r="F1766">
        <f>IF(GL_Paste!$B1763="","",IFERROR(INDEX(AcctSub,MATCH(GL_Paste!$B1763&amp;"",AcctCode,0)),"UNKNOWN"))</f>
        <v/>
      </c>
    </row>
    <row r="1767">
      <c r="A1767" s="40">
        <f>IF(GL_Paste!$B1764="","",N(GL_Paste!$H1764)-N(GL_Paste!$G1764))</f>
        <v/>
      </c>
      <c r="B1767" s="43">
        <f>IF(GL_Paste!$B1764="","",DATE(YEAR(GL_Paste!$E1764),MONTH(GL_Paste!$E1764),1))</f>
        <v/>
      </c>
      <c r="C1767">
        <f>IF(GL_Paste!$B1764="","",IF(TRIM(GL_Paste!$M1764)&lt;&gt;"",TRIM(GL_Paste!$M1764),IFERROR(MID(GL_Paste!$I1764,FIND("[",GL_Paste!$I1764)+1,FIND("]",GL_Paste!$I1764)-FIND("[",GL_Paste!$I1764)-1),"")))</f>
        <v/>
      </c>
      <c r="D1767">
        <f>IF(GL_Paste!$B1764="","",IFERROR(INDEX(DeptName,MATCH($C1767,DeptTag,0)),"UNALLOCATED"))</f>
        <v/>
      </c>
      <c r="E1767">
        <f>IF(GL_Paste!$B1764="","",IFERROR(INDEX(AcctCat,MATCH(GL_Paste!$B1764&amp;"",AcctCode,0)),"UNKNOWN"))</f>
        <v/>
      </c>
      <c r="F1767">
        <f>IF(GL_Paste!$B1764="","",IFERROR(INDEX(AcctSub,MATCH(GL_Paste!$B1764&amp;"",AcctCode,0)),"UNKNOWN"))</f>
        <v/>
      </c>
    </row>
    <row r="1768">
      <c r="A1768" s="40">
        <f>IF(GL_Paste!$B1765="","",N(GL_Paste!$H1765)-N(GL_Paste!$G1765))</f>
        <v/>
      </c>
      <c r="B1768" s="43">
        <f>IF(GL_Paste!$B1765="","",DATE(YEAR(GL_Paste!$E1765),MONTH(GL_Paste!$E1765),1))</f>
        <v/>
      </c>
      <c r="C1768">
        <f>IF(GL_Paste!$B1765="","",IF(TRIM(GL_Paste!$M1765)&lt;&gt;"",TRIM(GL_Paste!$M1765),IFERROR(MID(GL_Paste!$I1765,FIND("[",GL_Paste!$I1765)+1,FIND("]",GL_Paste!$I1765)-FIND("[",GL_Paste!$I1765)-1),"")))</f>
        <v/>
      </c>
      <c r="D1768">
        <f>IF(GL_Paste!$B1765="","",IFERROR(INDEX(DeptName,MATCH($C1768,DeptTag,0)),"UNALLOCATED"))</f>
        <v/>
      </c>
      <c r="E1768">
        <f>IF(GL_Paste!$B1765="","",IFERROR(INDEX(AcctCat,MATCH(GL_Paste!$B1765&amp;"",AcctCode,0)),"UNKNOWN"))</f>
        <v/>
      </c>
      <c r="F1768">
        <f>IF(GL_Paste!$B1765="","",IFERROR(INDEX(AcctSub,MATCH(GL_Paste!$B1765&amp;"",AcctCode,0)),"UNKNOWN"))</f>
        <v/>
      </c>
    </row>
    <row r="1769">
      <c r="A1769" s="40">
        <f>IF(GL_Paste!$B1766="","",N(GL_Paste!$H1766)-N(GL_Paste!$G1766))</f>
        <v/>
      </c>
      <c r="B1769" s="43">
        <f>IF(GL_Paste!$B1766="","",DATE(YEAR(GL_Paste!$E1766),MONTH(GL_Paste!$E1766),1))</f>
        <v/>
      </c>
      <c r="C1769">
        <f>IF(GL_Paste!$B1766="","",IF(TRIM(GL_Paste!$M1766)&lt;&gt;"",TRIM(GL_Paste!$M1766),IFERROR(MID(GL_Paste!$I1766,FIND("[",GL_Paste!$I1766)+1,FIND("]",GL_Paste!$I1766)-FIND("[",GL_Paste!$I1766)-1),"")))</f>
        <v/>
      </c>
      <c r="D1769">
        <f>IF(GL_Paste!$B1766="","",IFERROR(INDEX(DeptName,MATCH($C1769,DeptTag,0)),"UNALLOCATED"))</f>
        <v/>
      </c>
      <c r="E1769">
        <f>IF(GL_Paste!$B1766="","",IFERROR(INDEX(AcctCat,MATCH(GL_Paste!$B1766&amp;"",AcctCode,0)),"UNKNOWN"))</f>
        <v/>
      </c>
      <c r="F1769">
        <f>IF(GL_Paste!$B1766="","",IFERROR(INDEX(AcctSub,MATCH(GL_Paste!$B1766&amp;"",AcctCode,0)),"UNKNOWN"))</f>
        <v/>
      </c>
    </row>
    <row r="1770">
      <c r="A1770" s="40">
        <f>IF(GL_Paste!$B1767="","",N(GL_Paste!$H1767)-N(GL_Paste!$G1767))</f>
        <v/>
      </c>
      <c r="B1770" s="43">
        <f>IF(GL_Paste!$B1767="","",DATE(YEAR(GL_Paste!$E1767),MONTH(GL_Paste!$E1767),1))</f>
        <v/>
      </c>
      <c r="C1770">
        <f>IF(GL_Paste!$B1767="","",IF(TRIM(GL_Paste!$M1767)&lt;&gt;"",TRIM(GL_Paste!$M1767),IFERROR(MID(GL_Paste!$I1767,FIND("[",GL_Paste!$I1767)+1,FIND("]",GL_Paste!$I1767)-FIND("[",GL_Paste!$I1767)-1),"")))</f>
        <v/>
      </c>
      <c r="D1770">
        <f>IF(GL_Paste!$B1767="","",IFERROR(INDEX(DeptName,MATCH($C1770,DeptTag,0)),"UNALLOCATED"))</f>
        <v/>
      </c>
      <c r="E1770">
        <f>IF(GL_Paste!$B1767="","",IFERROR(INDEX(AcctCat,MATCH(GL_Paste!$B1767&amp;"",AcctCode,0)),"UNKNOWN"))</f>
        <v/>
      </c>
      <c r="F1770">
        <f>IF(GL_Paste!$B1767="","",IFERROR(INDEX(AcctSub,MATCH(GL_Paste!$B1767&amp;"",AcctCode,0)),"UNKNOWN"))</f>
        <v/>
      </c>
    </row>
    <row r="1771">
      <c r="A1771" s="40">
        <f>IF(GL_Paste!$B1768="","",N(GL_Paste!$H1768)-N(GL_Paste!$G1768))</f>
        <v/>
      </c>
      <c r="B1771" s="43">
        <f>IF(GL_Paste!$B1768="","",DATE(YEAR(GL_Paste!$E1768),MONTH(GL_Paste!$E1768),1))</f>
        <v/>
      </c>
      <c r="C1771">
        <f>IF(GL_Paste!$B1768="","",IF(TRIM(GL_Paste!$M1768)&lt;&gt;"",TRIM(GL_Paste!$M1768),IFERROR(MID(GL_Paste!$I1768,FIND("[",GL_Paste!$I1768)+1,FIND("]",GL_Paste!$I1768)-FIND("[",GL_Paste!$I1768)-1),"")))</f>
        <v/>
      </c>
      <c r="D1771">
        <f>IF(GL_Paste!$B1768="","",IFERROR(INDEX(DeptName,MATCH($C1771,DeptTag,0)),"UNALLOCATED"))</f>
        <v/>
      </c>
      <c r="E1771">
        <f>IF(GL_Paste!$B1768="","",IFERROR(INDEX(AcctCat,MATCH(GL_Paste!$B1768&amp;"",AcctCode,0)),"UNKNOWN"))</f>
        <v/>
      </c>
      <c r="F1771">
        <f>IF(GL_Paste!$B1768="","",IFERROR(INDEX(AcctSub,MATCH(GL_Paste!$B1768&amp;"",AcctCode,0)),"UNKNOWN"))</f>
        <v/>
      </c>
    </row>
    <row r="1772">
      <c r="A1772" s="40">
        <f>IF(GL_Paste!$B1769="","",N(GL_Paste!$H1769)-N(GL_Paste!$G1769))</f>
        <v/>
      </c>
      <c r="B1772" s="43">
        <f>IF(GL_Paste!$B1769="","",DATE(YEAR(GL_Paste!$E1769),MONTH(GL_Paste!$E1769),1))</f>
        <v/>
      </c>
      <c r="C1772">
        <f>IF(GL_Paste!$B1769="","",IF(TRIM(GL_Paste!$M1769)&lt;&gt;"",TRIM(GL_Paste!$M1769),IFERROR(MID(GL_Paste!$I1769,FIND("[",GL_Paste!$I1769)+1,FIND("]",GL_Paste!$I1769)-FIND("[",GL_Paste!$I1769)-1),"")))</f>
        <v/>
      </c>
      <c r="D1772">
        <f>IF(GL_Paste!$B1769="","",IFERROR(INDEX(DeptName,MATCH($C1772,DeptTag,0)),"UNALLOCATED"))</f>
        <v/>
      </c>
      <c r="E1772">
        <f>IF(GL_Paste!$B1769="","",IFERROR(INDEX(AcctCat,MATCH(GL_Paste!$B1769&amp;"",AcctCode,0)),"UNKNOWN"))</f>
        <v/>
      </c>
      <c r="F1772">
        <f>IF(GL_Paste!$B1769="","",IFERROR(INDEX(AcctSub,MATCH(GL_Paste!$B1769&amp;"",AcctCode,0)),"UNKNOWN"))</f>
        <v/>
      </c>
    </row>
    <row r="1773">
      <c r="A1773" s="40">
        <f>IF(GL_Paste!$B1770="","",N(GL_Paste!$H1770)-N(GL_Paste!$G1770))</f>
        <v/>
      </c>
      <c r="B1773" s="43">
        <f>IF(GL_Paste!$B1770="","",DATE(YEAR(GL_Paste!$E1770),MONTH(GL_Paste!$E1770),1))</f>
        <v/>
      </c>
      <c r="C1773">
        <f>IF(GL_Paste!$B1770="","",IF(TRIM(GL_Paste!$M1770)&lt;&gt;"",TRIM(GL_Paste!$M1770),IFERROR(MID(GL_Paste!$I1770,FIND("[",GL_Paste!$I1770)+1,FIND("]",GL_Paste!$I1770)-FIND("[",GL_Paste!$I1770)-1),"")))</f>
        <v/>
      </c>
      <c r="D1773">
        <f>IF(GL_Paste!$B1770="","",IFERROR(INDEX(DeptName,MATCH($C1773,DeptTag,0)),"UNALLOCATED"))</f>
        <v/>
      </c>
      <c r="E1773">
        <f>IF(GL_Paste!$B1770="","",IFERROR(INDEX(AcctCat,MATCH(GL_Paste!$B1770&amp;"",AcctCode,0)),"UNKNOWN"))</f>
        <v/>
      </c>
      <c r="F1773">
        <f>IF(GL_Paste!$B1770="","",IFERROR(INDEX(AcctSub,MATCH(GL_Paste!$B1770&amp;"",AcctCode,0)),"UNKNOWN"))</f>
        <v/>
      </c>
    </row>
    <row r="1774">
      <c r="A1774" s="40">
        <f>IF(GL_Paste!$B1771="","",N(GL_Paste!$H1771)-N(GL_Paste!$G1771))</f>
        <v/>
      </c>
      <c r="B1774" s="43">
        <f>IF(GL_Paste!$B1771="","",DATE(YEAR(GL_Paste!$E1771),MONTH(GL_Paste!$E1771),1))</f>
        <v/>
      </c>
      <c r="C1774">
        <f>IF(GL_Paste!$B1771="","",IF(TRIM(GL_Paste!$M1771)&lt;&gt;"",TRIM(GL_Paste!$M1771),IFERROR(MID(GL_Paste!$I1771,FIND("[",GL_Paste!$I1771)+1,FIND("]",GL_Paste!$I1771)-FIND("[",GL_Paste!$I1771)-1),"")))</f>
        <v/>
      </c>
      <c r="D1774">
        <f>IF(GL_Paste!$B1771="","",IFERROR(INDEX(DeptName,MATCH($C1774,DeptTag,0)),"UNALLOCATED"))</f>
        <v/>
      </c>
      <c r="E1774">
        <f>IF(GL_Paste!$B1771="","",IFERROR(INDEX(AcctCat,MATCH(GL_Paste!$B1771&amp;"",AcctCode,0)),"UNKNOWN"))</f>
        <v/>
      </c>
      <c r="F1774">
        <f>IF(GL_Paste!$B1771="","",IFERROR(INDEX(AcctSub,MATCH(GL_Paste!$B1771&amp;"",AcctCode,0)),"UNKNOWN"))</f>
        <v/>
      </c>
    </row>
    <row r="1775">
      <c r="A1775" s="40">
        <f>IF(GL_Paste!$B1772="","",N(GL_Paste!$H1772)-N(GL_Paste!$G1772))</f>
        <v/>
      </c>
      <c r="B1775" s="43">
        <f>IF(GL_Paste!$B1772="","",DATE(YEAR(GL_Paste!$E1772),MONTH(GL_Paste!$E1772),1))</f>
        <v/>
      </c>
      <c r="C1775">
        <f>IF(GL_Paste!$B1772="","",IF(TRIM(GL_Paste!$M1772)&lt;&gt;"",TRIM(GL_Paste!$M1772),IFERROR(MID(GL_Paste!$I1772,FIND("[",GL_Paste!$I1772)+1,FIND("]",GL_Paste!$I1772)-FIND("[",GL_Paste!$I1772)-1),"")))</f>
        <v/>
      </c>
      <c r="D1775">
        <f>IF(GL_Paste!$B1772="","",IFERROR(INDEX(DeptName,MATCH($C1775,DeptTag,0)),"UNALLOCATED"))</f>
        <v/>
      </c>
      <c r="E1775">
        <f>IF(GL_Paste!$B1772="","",IFERROR(INDEX(AcctCat,MATCH(GL_Paste!$B1772&amp;"",AcctCode,0)),"UNKNOWN"))</f>
        <v/>
      </c>
      <c r="F1775">
        <f>IF(GL_Paste!$B1772="","",IFERROR(INDEX(AcctSub,MATCH(GL_Paste!$B1772&amp;"",AcctCode,0)),"UNKNOWN"))</f>
        <v/>
      </c>
    </row>
    <row r="1776">
      <c r="A1776" s="40">
        <f>IF(GL_Paste!$B1773="","",N(GL_Paste!$H1773)-N(GL_Paste!$G1773))</f>
        <v/>
      </c>
      <c r="B1776" s="43">
        <f>IF(GL_Paste!$B1773="","",DATE(YEAR(GL_Paste!$E1773),MONTH(GL_Paste!$E1773),1))</f>
        <v/>
      </c>
      <c r="C1776">
        <f>IF(GL_Paste!$B1773="","",IF(TRIM(GL_Paste!$M1773)&lt;&gt;"",TRIM(GL_Paste!$M1773),IFERROR(MID(GL_Paste!$I1773,FIND("[",GL_Paste!$I1773)+1,FIND("]",GL_Paste!$I1773)-FIND("[",GL_Paste!$I1773)-1),"")))</f>
        <v/>
      </c>
      <c r="D1776">
        <f>IF(GL_Paste!$B1773="","",IFERROR(INDEX(DeptName,MATCH($C1776,DeptTag,0)),"UNALLOCATED"))</f>
        <v/>
      </c>
      <c r="E1776">
        <f>IF(GL_Paste!$B1773="","",IFERROR(INDEX(AcctCat,MATCH(GL_Paste!$B1773&amp;"",AcctCode,0)),"UNKNOWN"))</f>
        <v/>
      </c>
      <c r="F1776">
        <f>IF(GL_Paste!$B1773="","",IFERROR(INDEX(AcctSub,MATCH(GL_Paste!$B1773&amp;"",AcctCode,0)),"UNKNOWN"))</f>
        <v/>
      </c>
    </row>
    <row r="1777">
      <c r="A1777" s="40">
        <f>IF(GL_Paste!$B1774="","",N(GL_Paste!$H1774)-N(GL_Paste!$G1774))</f>
        <v/>
      </c>
      <c r="B1777" s="43">
        <f>IF(GL_Paste!$B1774="","",DATE(YEAR(GL_Paste!$E1774),MONTH(GL_Paste!$E1774),1))</f>
        <v/>
      </c>
      <c r="C1777">
        <f>IF(GL_Paste!$B1774="","",IF(TRIM(GL_Paste!$M1774)&lt;&gt;"",TRIM(GL_Paste!$M1774),IFERROR(MID(GL_Paste!$I1774,FIND("[",GL_Paste!$I1774)+1,FIND("]",GL_Paste!$I1774)-FIND("[",GL_Paste!$I1774)-1),"")))</f>
        <v/>
      </c>
      <c r="D1777">
        <f>IF(GL_Paste!$B1774="","",IFERROR(INDEX(DeptName,MATCH($C1777,DeptTag,0)),"UNALLOCATED"))</f>
        <v/>
      </c>
      <c r="E1777">
        <f>IF(GL_Paste!$B1774="","",IFERROR(INDEX(AcctCat,MATCH(GL_Paste!$B1774&amp;"",AcctCode,0)),"UNKNOWN"))</f>
        <v/>
      </c>
      <c r="F1777">
        <f>IF(GL_Paste!$B1774="","",IFERROR(INDEX(AcctSub,MATCH(GL_Paste!$B1774&amp;"",AcctCode,0)),"UNKNOWN"))</f>
        <v/>
      </c>
    </row>
    <row r="1778">
      <c r="A1778" s="40">
        <f>IF(GL_Paste!$B1775="","",N(GL_Paste!$H1775)-N(GL_Paste!$G1775))</f>
        <v/>
      </c>
      <c r="B1778" s="43">
        <f>IF(GL_Paste!$B1775="","",DATE(YEAR(GL_Paste!$E1775),MONTH(GL_Paste!$E1775),1))</f>
        <v/>
      </c>
      <c r="C1778">
        <f>IF(GL_Paste!$B1775="","",IF(TRIM(GL_Paste!$M1775)&lt;&gt;"",TRIM(GL_Paste!$M1775),IFERROR(MID(GL_Paste!$I1775,FIND("[",GL_Paste!$I1775)+1,FIND("]",GL_Paste!$I1775)-FIND("[",GL_Paste!$I1775)-1),"")))</f>
        <v/>
      </c>
      <c r="D1778">
        <f>IF(GL_Paste!$B1775="","",IFERROR(INDEX(DeptName,MATCH($C1778,DeptTag,0)),"UNALLOCATED"))</f>
        <v/>
      </c>
      <c r="E1778">
        <f>IF(GL_Paste!$B1775="","",IFERROR(INDEX(AcctCat,MATCH(GL_Paste!$B1775&amp;"",AcctCode,0)),"UNKNOWN"))</f>
        <v/>
      </c>
      <c r="F1778">
        <f>IF(GL_Paste!$B1775="","",IFERROR(INDEX(AcctSub,MATCH(GL_Paste!$B1775&amp;"",AcctCode,0)),"UNKNOWN"))</f>
        <v/>
      </c>
    </row>
    <row r="1779">
      <c r="A1779" s="40">
        <f>IF(GL_Paste!$B1776="","",N(GL_Paste!$H1776)-N(GL_Paste!$G1776))</f>
        <v/>
      </c>
      <c r="B1779" s="43">
        <f>IF(GL_Paste!$B1776="","",DATE(YEAR(GL_Paste!$E1776),MONTH(GL_Paste!$E1776),1))</f>
        <v/>
      </c>
      <c r="C1779">
        <f>IF(GL_Paste!$B1776="","",IF(TRIM(GL_Paste!$M1776)&lt;&gt;"",TRIM(GL_Paste!$M1776),IFERROR(MID(GL_Paste!$I1776,FIND("[",GL_Paste!$I1776)+1,FIND("]",GL_Paste!$I1776)-FIND("[",GL_Paste!$I1776)-1),"")))</f>
        <v/>
      </c>
      <c r="D1779">
        <f>IF(GL_Paste!$B1776="","",IFERROR(INDEX(DeptName,MATCH($C1779,DeptTag,0)),"UNALLOCATED"))</f>
        <v/>
      </c>
      <c r="E1779">
        <f>IF(GL_Paste!$B1776="","",IFERROR(INDEX(AcctCat,MATCH(GL_Paste!$B1776&amp;"",AcctCode,0)),"UNKNOWN"))</f>
        <v/>
      </c>
      <c r="F1779">
        <f>IF(GL_Paste!$B1776="","",IFERROR(INDEX(AcctSub,MATCH(GL_Paste!$B1776&amp;"",AcctCode,0)),"UNKNOWN"))</f>
        <v/>
      </c>
    </row>
    <row r="1780">
      <c r="A1780" s="40">
        <f>IF(GL_Paste!$B1777="","",N(GL_Paste!$H1777)-N(GL_Paste!$G1777))</f>
        <v/>
      </c>
      <c r="B1780" s="43">
        <f>IF(GL_Paste!$B1777="","",DATE(YEAR(GL_Paste!$E1777),MONTH(GL_Paste!$E1777),1))</f>
        <v/>
      </c>
      <c r="C1780">
        <f>IF(GL_Paste!$B1777="","",IF(TRIM(GL_Paste!$M1777)&lt;&gt;"",TRIM(GL_Paste!$M1777),IFERROR(MID(GL_Paste!$I1777,FIND("[",GL_Paste!$I1777)+1,FIND("]",GL_Paste!$I1777)-FIND("[",GL_Paste!$I1777)-1),"")))</f>
        <v/>
      </c>
      <c r="D1780">
        <f>IF(GL_Paste!$B1777="","",IFERROR(INDEX(DeptName,MATCH($C1780,DeptTag,0)),"UNALLOCATED"))</f>
        <v/>
      </c>
      <c r="E1780">
        <f>IF(GL_Paste!$B1777="","",IFERROR(INDEX(AcctCat,MATCH(GL_Paste!$B1777&amp;"",AcctCode,0)),"UNKNOWN"))</f>
        <v/>
      </c>
      <c r="F1780">
        <f>IF(GL_Paste!$B1777="","",IFERROR(INDEX(AcctSub,MATCH(GL_Paste!$B1777&amp;"",AcctCode,0)),"UNKNOWN"))</f>
        <v/>
      </c>
    </row>
    <row r="1781">
      <c r="A1781" s="40">
        <f>IF(GL_Paste!$B1778="","",N(GL_Paste!$H1778)-N(GL_Paste!$G1778))</f>
        <v/>
      </c>
      <c r="B1781" s="43">
        <f>IF(GL_Paste!$B1778="","",DATE(YEAR(GL_Paste!$E1778),MONTH(GL_Paste!$E1778),1))</f>
        <v/>
      </c>
      <c r="C1781">
        <f>IF(GL_Paste!$B1778="","",IF(TRIM(GL_Paste!$M1778)&lt;&gt;"",TRIM(GL_Paste!$M1778),IFERROR(MID(GL_Paste!$I1778,FIND("[",GL_Paste!$I1778)+1,FIND("]",GL_Paste!$I1778)-FIND("[",GL_Paste!$I1778)-1),"")))</f>
        <v/>
      </c>
      <c r="D1781">
        <f>IF(GL_Paste!$B1778="","",IFERROR(INDEX(DeptName,MATCH($C1781,DeptTag,0)),"UNALLOCATED"))</f>
        <v/>
      </c>
      <c r="E1781">
        <f>IF(GL_Paste!$B1778="","",IFERROR(INDEX(AcctCat,MATCH(GL_Paste!$B1778&amp;"",AcctCode,0)),"UNKNOWN"))</f>
        <v/>
      </c>
      <c r="F1781">
        <f>IF(GL_Paste!$B1778="","",IFERROR(INDEX(AcctSub,MATCH(GL_Paste!$B1778&amp;"",AcctCode,0)),"UNKNOWN"))</f>
        <v/>
      </c>
    </row>
    <row r="1782">
      <c r="A1782" s="40">
        <f>IF(GL_Paste!$B1779="","",N(GL_Paste!$H1779)-N(GL_Paste!$G1779))</f>
        <v/>
      </c>
      <c r="B1782" s="43">
        <f>IF(GL_Paste!$B1779="","",DATE(YEAR(GL_Paste!$E1779),MONTH(GL_Paste!$E1779),1))</f>
        <v/>
      </c>
      <c r="C1782">
        <f>IF(GL_Paste!$B1779="","",IF(TRIM(GL_Paste!$M1779)&lt;&gt;"",TRIM(GL_Paste!$M1779),IFERROR(MID(GL_Paste!$I1779,FIND("[",GL_Paste!$I1779)+1,FIND("]",GL_Paste!$I1779)-FIND("[",GL_Paste!$I1779)-1),"")))</f>
        <v/>
      </c>
      <c r="D1782">
        <f>IF(GL_Paste!$B1779="","",IFERROR(INDEX(DeptName,MATCH($C1782,DeptTag,0)),"UNALLOCATED"))</f>
        <v/>
      </c>
      <c r="E1782">
        <f>IF(GL_Paste!$B1779="","",IFERROR(INDEX(AcctCat,MATCH(GL_Paste!$B1779&amp;"",AcctCode,0)),"UNKNOWN"))</f>
        <v/>
      </c>
      <c r="F1782">
        <f>IF(GL_Paste!$B1779="","",IFERROR(INDEX(AcctSub,MATCH(GL_Paste!$B1779&amp;"",AcctCode,0)),"UNKNOWN"))</f>
        <v/>
      </c>
    </row>
    <row r="1783">
      <c r="A1783" s="40">
        <f>IF(GL_Paste!$B1780="","",N(GL_Paste!$H1780)-N(GL_Paste!$G1780))</f>
        <v/>
      </c>
      <c r="B1783" s="43">
        <f>IF(GL_Paste!$B1780="","",DATE(YEAR(GL_Paste!$E1780),MONTH(GL_Paste!$E1780),1))</f>
        <v/>
      </c>
      <c r="C1783">
        <f>IF(GL_Paste!$B1780="","",IF(TRIM(GL_Paste!$M1780)&lt;&gt;"",TRIM(GL_Paste!$M1780),IFERROR(MID(GL_Paste!$I1780,FIND("[",GL_Paste!$I1780)+1,FIND("]",GL_Paste!$I1780)-FIND("[",GL_Paste!$I1780)-1),"")))</f>
        <v/>
      </c>
      <c r="D1783">
        <f>IF(GL_Paste!$B1780="","",IFERROR(INDEX(DeptName,MATCH($C1783,DeptTag,0)),"UNALLOCATED"))</f>
        <v/>
      </c>
      <c r="E1783">
        <f>IF(GL_Paste!$B1780="","",IFERROR(INDEX(AcctCat,MATCH(GL_Paste!$B1780&amp;"",AcctCode,0)),"UNKNOWN"))</f>
        <v/>
      </c>
      <c r="F1783">
        <f>IF(GL_Paste!$B1780="","",IFERROR(INDEX(AcctSub,MATCH(GL_Paste!$B1780&amp;"",AcctCode,0)),"UNKNOWN"))</f>
        <v/>
      </c>
    </row>
    <row r="1784">
      <c r="A1784" s="40">
        <f>IF(GL_Paste!$B1781="","",N(GL_Paste!$H1781)-N(GL_Paste!$G1781))</f>
        <v/>
      </c>
      <c r="B1784" s="43">
        <f>IF(GL_Paste!$B1781="","",DATE(YEAR(GL_Paste!$E1781),MONTH(GL_Paste!$E1781),1))</f>
        <v/>
      </c>
      <c r="C1784">
        <f>IF(GL_Paste!$B1781="","",IF(TRIM(GL_Paste!$M1781)&lt;&gt;"",TRIM(GL_Paste!$M1781),IFERROR(MID(GL_Paste!$I1781,FIND("[",GL_Paste!$I1781)+1,FIND("]",GL_Paste!$I1781)-FIND("[",GL_Paste!$I1781)-1),"")))</f>
        <v/>
      </c>
      <c r="D1784">
        <f>IF(GL_Paste!$B1781="","",IFERROR(INDEX(DeptName,MATCH($C1784,DeptTag,0)),"UNALLOCATED"))</f>
        <v/>
      </c>
      <c r="E1784">
        <f>IF(GL_Paste!$B1781="","",IFERROR(INDEX(AcctCat,MATCH(GL_Paste!$B1781&amp;"",AcctCode,0)),"UNKNOWN"))</f>
        <v/>
      </c>
      <c r="F1784">
        <f>IF(GL_Paste!$B1781="","",IFERROR(INDEX(AcctSub,MATCH(GL_Paste!$B1781&amp;"",AcctCode,0)),"UNKNOWN"))</f>
        <v/>
      </c>
    </row>
    <row r="1785">
      <c r="A1785" s="40">
        <f>IF(GL_Paste!$B1782="","",N(GL_Paste!$H1782)-N(GL_Paste!$G1782))</f>
        <v/>
      </c>
      <c r="B1785" s="43">
        <f>IF(GL_Paste!$B1782="","",DATE(YEAR(GL_Paste!$E1782),MONTH(GL_Paste!$E1782),1))</f>
        <v/>
      </c>
      <c r="C1785">
        <f>IF(GL_Paste!$B1782="","",IF(TRIM(GL_Paste!$M1782)&lt;&gt;"",TRIM(GL_Paste!$M1782),IFERROR(MID(GL_Paste!$I1782,FIND("[",GL_Paste!$I1782)+1,FIND("]",GL_Paste!$I1782)-FIND("[",GL_Paste!$I1782)-1),"")))</f>
        <v/>
      </c>
      <c r="D1785">
        <f>IF(GL_Paste!$B1782="","",IFERROR(INDEX(DeptName,MATCH($C1785,DeptTag,0)),"UNALLOCATED"))</f>
        <v/>
      </c>
      <c r="E1785">
        <f>IF(GL_Paste!$B1782="","",IFERROR(INDEX(AcctCat,MATCH(GL_Paste!$B1782&amp;"",AcctCode,0)),"UNKNOWN"))</f>
        <v/>
      </c>
      <c r="F1785">
        <f>IF(GL_Paste!$B1782="","",IFERROR(INDEX(AcctSub,MATCH(GL_Paste!$B1782&amp;"",AcctCode,0)),"UNKNOWN"))</f>
        <v/>
      </c>
    </row>
    <row r="1786">
      <c r="A1786" s="40">
        <f>IF(GL_Paste!$B1783="","",N(GL_Paste!$H1783)-N(GL_Paste!$G1783))</f>
        <v/>
      </c>
      <c r="B1786" s="43">
        <f>IF(GL_Paste!$B1783="","",DATE(YEAR(GL_Paste!$E1783),MONTH(GL_Paste!$E1783),1))</f>
        <v/>
      </c>
      <c r="C1786">
        <f>IF(GL_Paste!$B1783="","",IF(TRIM(GL_Paste!$M1783)&lt;&gt;"",TRIM(GL_Paste!$M1783),IFERROR(MID(GL_Paste!$I1783,FIND("[",GL_Paste!$I1783)+1,FIND("]",GL_Paste!$I1783)-FIND("[",GL_Paste!$I1783)-1),"")))</f>
        <v/>
      </c>
      <c r="D1786">
        <f>IF(GL_Paste!$B1783="","",IFERROR(INDEX(DeptName,MATCH($C1786,DeptTag,0)),"UNALLOCATED"))</f>
        <v/>
      </c>
      <c r="E1786">
        <f>IF(GL_Paste!$B1783="","",IFERROR(INDEX(AcctCat,MATCH(GL_Paste!$B1783&amp;"",AcctCode,0)),"UNKNOWN"))</f>
        <v/>
      </c>
      <c r="F1786">
        <f>IF(GL_Paste!$B1783="","",IFERROR(INDEX(AcctSub,MATCH(GL_Paste!$B1783&amp;"",AcctCode,0)),"UNKNOWN"))</f>
        <v/>
      </c>
    </row>
    <row r="1787">
      <c r="A1787" s="40">
        <f>IF(GL_Paste!$B1784="","",N(GL_Paste!$H1784)-N(GL_Paste!$G1784))</f>
        <v/>
      </c>
      <c r="B1787" s="43">
        <f>IF(GL_Paste!$B1784="","",DATE(YEAR(GL_Paste!$E1784),MONTH(GL_Paste!$E1784),1))</f>
        <v/>
      </c>
      <c r="C1787">
        <f>IF(GL_Paste!$B1784="","",IF(TRIM(GL_Paste!$M1784)&lt;&gt;"",TRIM(GL_Paste!$M1784),IFERROR(MID(GL_Paste!$I1784,FIND("[",GL_Paste!$I1784)+1,FIND("]",GL_Paste!$I1784)-FIND("[",GL_Paste!$I1784)-1),"")))</f>
        <v/>
      </c>
      <c r="D1787">
        <f>IF(GL_Paste!$B1784="","",IFERROR(INDEX(DeptName,MATCH($C1787,DeptTag,0)),"UNALLOCATED"))</f>
        <v/>
      </c>
      <c r="E1787">
        <f>IF(GL_Paste!$B1784="","",IFERROR(INDEX(AcctCat,MATCH(GL_Paste!$B1784&amp;"",AcctCode,0)),"UNKNOWN"))</f>
        <v/>
      </c>
      <c r="F1787">
        <f>IF(GL_Paste!$B1784="","",IFERROR(INDEX(AcctSub,MATCH(GL_Paste!$B1784&amp;"",AcctCode,0)),"UNKNOWN"))</f>
        <v/>
      </c>
    </row>
    <row r="1788">
      <c r="A1788" s="40">
        <f>IF(GL_Paste!$B1785="","",N(GL_Paste!$H1785)-N(GL_Paste!$G1785))</f>
        <v/>
      </c>
      <c r="B1788" s="43">
        <f>IF(GL_Paste!$B1785="","",DATE(YEAR(GL_Paste!$E1785),MONTH(GL_Paste!$E1785),1))</f>
        <v/>
      </c>
      <c r="C1788">
        <f>IF(GL_Paste!$B1785="","",IF(TRIM(GL_Paste!$M1785)&lt;&gt;"",TRIM(GL_Paste!$M1785),IFERROR(MID(GL_Paste!$I1785,FIND("[",GL_Paste!$I1785)+1,FIND("]",GL_Paste!$I1785)-FIND("[",GL_Paste!$I1785)-1),"")))</f>
        <v/>
      </c>
      <c r="D1788">
        <f>IF(GL_Paste!$B1785="","",IFERROR(INDEX(DeptName,MATCH($C1788,DeptTag,0)),"UNALLOCATED"))</f>
        <v/>
      </c>
      <c r="E1788">
        <f>IF(GL_Paste!$B1785="","",IFERROR(INDEX(AcctCat,MATCH(GL_Paste!$B1785&amp;"",AcctCode,0)),"UNKNOWN"))</f>
        <v/>
      </c>
      <c r="F1788">
        <f>IF(GL_Paste!$B1785="","",IFERROR(INDEX(AcctSub,MATCH(GL_Paste!$B1785&amp;"",AcctCode,0)),"UNKNOWN"))</f>
        <v/>
      </c>
    </row>
    <row r="1789">
      <c r="A1789" s="40">
        <f>IF(GL_Paste!$B1786="","",N(GL_Paste!$H1786)-N(GL_Paste!$G1786))</f>
        <v/>
      </c>
      <c r="B1789" s="43">
        <f>IF(GL_Paste!$B1786="","",DATE(YEAR(GL_Paste!$E1786),MONTH(GL_Paste!$E1786),1))</f>
        <v/>
      </c>
      <c r="C1789">
        <f>IF(GL_Paste!$B1786="","",IF(TRIM(GL_Paste!$M1786)&lt;&gt;"",TRIM(GL_Paste!$M1786),IFERROR(MID(GL_Paste!$I1786,FIND("[",GL_Paste!$I1786)+1,FIND("]",GL_Paste!$I1786)-FIND("[",GL_Paste!$I1786)-1),"")))</f>
        <v/>
      </c>
      <c r="D1789">
        <f>IF(GL_Paste!$B1786="","",IFERROR(INDEX(DeptName,MATCH($C1789,DeptTag,0)),"UNALLOCATED"))</f>
        <v/>
      </c>
      <c r="E1789">
        <f>IF(GL_Paste!$B1786="","",IFERROR(INDEX(AcctCat,MATCH(GL_Paste!$B1786&amp;"",AcctCode,0)),"UNKNOWN"))</f>
        <v/>
      </c>
      <c r="F1789">
        <f>IF(GL_Paste!$B1786="","",IFERROR(INDEX(AcctSub,MATCH(GL_Paste!$B1786&amp;"",AcctCode,0)),"UNKNOWN"))</f>
        <v/>
      </c>
    </row>
    <row r="1790">
      <c r="A1790" s="40">
        <f>IF(GL_Paste!$B1787="","",N(GL_Paste!$H1787)-N(GL_Paste!$G1787))</f>
        <v/>
      </c>
      <c r="B1790" s="43">
        <f>IF(GL_Paste!$B1787="","",DATE(YEAR(GL_Paste!$E1787),MONTH(GL_Paste!$E1787),1))</f>
        <v/>
      </c>
      <c r="C1790">
        <f>IF(GL_Paste!$B1787="","",IF(TRIM(GL_Paste!$M1787)&lt;&gt;"",TRIM(GL_Paste!$M1787),IFERROR(MID(GL_Paste!$I1787,FIND("[",GL_Paste!$I1787)+1,FIND("]",GL_Paste!$I1787)-FIND("[",GL_Paste!$I1787)-1),"")))</f>
        <v/>
      </c>
      <c r="D1790">
        <f>IF(GL_Paste!$B1787="","",IFERROR(INDEX(DeptName,MATCH($C1790,DeptTag,0)),"UNALLOCATED"))</f>
        <v/>
      </c>
      <c r="E1790">
        <f>IF(GL_Paste!$B1787="","",IFERROR(INDEX(AcctCat,MATCH(GL_Paste!$B1787&amp;"",AcctCode,0)),"UNKNOWN"))</f>
        <v/>
      </c>
      <c r="F1790">
        <f>IF(GL_Paste!$B1787="","",IFERROR(INDEX(AcctSub,MATCH(GL_Paste!$B1787&amp;"",AcctCode,0)),"UNKNOWN"))</f>
        <v/>
      </c>
    </row>
    <row r="1791">
      <c r="A1791" s="40">
        <f>IF(GL_Paste!$B1788="","",N(GL_Paste!$H1788)-N(GL_Paste!$G1788))</f>
        <v/>
      </c>
      <c r="B1791" s="43">
        <f>IF(GL_Paste!$B1788="","",DATE(YEAR(GL_Paste!$E1788),MONTH(GL_Paste!$E1788),1))</f>
        <v/>
      </c>
      <c r="C1791">
        <f>IF(GL_Paste!$B1788="","",IF(TRIM(GL_Paste!$M1788)&lt;&gt;"",TRIM(GL_Paste!$M1788),IFERROR(MID(GL_Paste!$I1788,FIND("[",GL_Paste!$I1788)+1,FIND("]",GL_Paste!$I1788)-FIND("[",GL_Paste!$I1788)-1),"")))</f>
        <v/>
      </c>
      <c r="D1791">
        <f>IF(GL_Paste!$B1788="","",IFERROR(INDEX(DeptName,MATCH($C1791,DeptTag,0)),"UNALLOCATED"))</f>
        <v/>
      </c>
      <c r="E1791">
        <f>IF(GL_Paste!$B1788="","",IFERROR(INDEX(AcctCat,MATCH(GL_Paste!$B1788&amp;"",AcctCode,0)),"UNKNOWN"))</f>
        <v/>
      </c>
      <c r="F1791">
        <f>IF(GL_Paste!$B1788="","",IFERROR(INDEX(AcctSub,MATCH(GL_Paste!$B1788&amp;"",AcctCode,0)),"UNKNOWN"))</f>
        <v/>
      </c>
    </row>
    <row r="1792">
      <c r="A1792" s="40">
        <f>IF(GL_Paste!$B1789="","",N(GL_Paste!$H1789)-N(GL_Paste!$G1789))</f>
        <v/>
      </c>
      <c r="B1792" s="43">
        <f>IF(GL_Paste!$B1789="","",DATE(YEAR(GL_Paste!$E1789),MONTH(GL_Paste!$E1789),1))</f>
        <v/>
      </c>
      <c r="C1792">
        <f>IF(GL_Paste!$B1789="","",IF(TRIM(GL_Paste!$M1789)&lt;&gt;"",TRIM(GL_Paste!$M1789),IFERROR(MID(GL_Paste!$I1789,FIND("[",GL_Paste!$I1789)+1,FIND("]",GL_Paste!$I1789)-FIND("[",GL_Paste!$I1789)-1),"")))</f>
        <v/>
      </c>
      <c r="D1792">
        <f>IF(GL_Paste!$B1789="","",IFERROR(INDEX(DeptName,MATCH($C1792,DeptTag,0)),"UNALLOCATED"))</f>
        <v/>
      </c>
      <c r="E1792">
        <f>IF(GL_Paste!$B1789="","",IFERROR(INDEX(AcctCat,MATCH(GL_Paste!$B1789&amp;"",AcctCode,0)),"UNKNOWN"))</f>
        <v/>
      </c>
      <c r="F1792">
        <f>IF(GL_Paste!$B1789="","",IFERROR(INDEX(AcctSub,MATCH(GL_Paste!$B1789&amp;"",AcctCode,0)),"UNKNOWN"))</f>
        <v/>
      </c>
    </row>
    <row r="1793">
      <c r="A1793" s="40">
        <f>IF(GL_Paste!$B1790="","",N(GL_Paste!$H1790)-N(GL_Paste!$G1790))</f>
        <v/>
      </c>
      <c r="B1793" s="43">
        <f>IF(GL_Paste!$B1790="","",DATE(YEAR(GL_Paste!$E1790),MONTH(GL_Paste!$E1790),1))</f>
        <v/>
      </c>
      <c r="C1793">
        <f>IF(GL_Paste!$B1790="","",IF(TRIM(GL_Paste!$M1790)&lt;&gt;"",TRIM(GL_Paste!$M1790),IFERROR(MID(GL_Paste!$I1790,FIND("[",GL_Paste!$I1790)+1,FIND("]",GL_Paste!$I1790)-FIND("[",GL_Paste!$I1790)-1),"")))</f>
        <v/>
      </c>
      <c r="D1793">
        <f>IF(GL_Paste!$B1790="","",IFERROR(INDEX(DeptName,MATCH($C1793,DeptTag,0)),"UNALLOCATED"))</f>
        <v/>
      </c>
      <c r="E1793">
        <f>IF(GL_Paste!$B1790="","",IFERROR(INDEX(AcctCat,MATCH(GL_Paste!$B1790&amp;"",AcctCode,0)),"UNKNOWN"))</f>
        <v/>
      </c>
      <c r="F1793">
        <f>IF(GL_Paste!$B1790="","",IFERROR(INDEX(AcctSub,MATCH(GL_Paste!$B1790&amp;"",AcctCode,0)),"UNKNOWN"))</f>
        <v/>
      </c>
    </row>
    <row r="1794">
      <c r="A1794" s="40">
        <f>IF(GL_Paste!$B1791="","",N(GL_Paste!$H1791)-N(GL_Paste!$G1791))</f>
        <v/>
      </c>
      <c r="B1794" s="43">
        <f>IF(GL_Paste!$B1791="","",DATE(YEAR(GL_Paste!$E1791),MONTH(GL_Paste!$E1791),1))</f>
        <v/>
      </c>
      <c r="C1794">
        <f>IF(GL_Paste!$B1791="","",IF(TRIM(GL_Paste!$M1791)&lt;&gt;"",TRIM(GL_Paste!$M1791),IFERROR(MID(GL_Paste!$I1791,FIND("[",GL_Paste!$I1791)+1,FIND("]",GL_Paste!$I1791)-FIND("[",GL_Paste!$I1791)-1),"")))</f>
        <v/>
      </c>
      <c r="D1794">
        <f>IF(GL_Paste!$B1791="","",IFERROR(INDEX(DeptName,MATCH($C1794,DeptTag,0)),"UNALLOCATED"))</f>
        <v/>
      </c>
      <c r="E1794">
        <f>IF(GL_Paste!$B1791="","",IFERROR(INDEX(AcctCat,MATCH(GL_Paste!$B1791&amp;"",AcctCode,0)),"UNKNOWN"))</f>
        <v/>
      </c>
      <c r="F1794">
        <f>IF(GL_Paste!$B1791="","",IFERROR(INDEX(AcctSub,MATCH(GL_Paste!$B1791&amp;"",AcctCode,0)),"UNKNOWN"))</f>
        <v/>
      </c>
    </row>
    <row r="1795">
      <c r="A1795" s="40">
        <f>IF(GL_Paste!$B1792="","",N(GL_Paste!$H1792)-N(GL_Paste!$G1792))</f>
        <v/>
      </c>
      <c r="B1795" s="43">
        <f>IF(GL_Paste!$B1792="","",DATE(YEAR(GL_Paste!$E1792),MONTH(GL_Paste!$E1792),1))</f>
        <v/>
      </c>
      <c r="C1795">
        <f>IF(GL_Paste!$B1792="","",IF(TRIM(GL_Paste!$M1792)&lt;&gt;"",TRIM(GL_Paste!$M1792),IFERROR(MID(GL_Paste!$I1792,FIND("[",GL_Paste!$I1792)+1,FIND("]",GL_Paste!$I1792)-FIND("[",GL_Paste!$I1792)-1),"")))</f>
        <v/>
      </c>
      <c r="D1795">
        <f>IF(GL_Paste!$B1792="","",IFERROR(INDEX(DeptName,MATCH($C1795,DeptTag,0)),"UNALLOCATED"))</f>
        <v/>
      </c>
      <c r="E1795">
        <f>IF(GL_Paste!$B1792="","",IFERROR(INDEX(AcctCat,MATCH(GL_Paste!$B1792&amp;"",AcctCode,0)),"UNKNOWN"))</f>
        <v/>
      </c>
      <c r="F1795">
        <f>IF(GL_Paste!$B1792="","",IFERROR(INDEX(AcctSub,MATCH(GL_Paste!$B1792&amp;"",AcctCode,0)),"UNKNOWN"))</f>
        <v/>
      </c>
    </row>
    <row r="1796">
      <c r="A1796" s="40">
        <f>IF(GL_Paste!$B1793="","",N(GL_Paste!$H1793)-N(GL_Paste!$G1793))</f>
        <v/>
      </c>
      <c r="B1796" s="43">
        <f>IF(GL_Paste!$B1793="","",DATE(YEAR(GL_Paste!$E1793),MONTH(GL_Paste!$E1793),1))</f>
        <v/>
      </c>
      <c r="C1796">
        <f>IF(GL_Paste!$B1793="","",IF(TRIM(GL_Paste!$M1793)&lt;&gt;"",TRIM(GL_Paste!$M1793),IFERROR(MID(GL_Paste!$I1793,FIND("[",GL_Paste!$I1793)+1,FIND("]",GL_Paste!$I1793)-FIND("[",GL_Paste!$I1793)-1),"")))</f>
        <v/>
      </c>
      <c r="D1796">
        <f>IF(GL_Paste!$B1793="","",IFERROR(INDEX(DeptName,MATCH($C1796,DeptTag,0)),"UNALLOCATED"))</f>
        <v/>
      </c>
      <c r="E1796">
        <f>IF(GL_Paste!$B1793="","",IFERROR(INDEX(AcctCat,MATCH(GL_Paste!$B1793&amp;"",AcctCode,0)),"UNKNOWN"))</f>
        <v/>
      </c>
      <c r="F1796">
        <f>IF(GL_Paste!$B1793="","",IFERROR(INDEX(AcctSub,MATCH(GL_Paste!$B1793&amp;"",AcctCode,0)),"UNKNOWN"))</f>
        <v/>
      </c>
    </row>
    <row r="1797">
      <c r="A1797" s="40">
        <f>IF(GL_Paste!$B1794="","",N(GL_Paste!$H1794)-N(GL_Paste!$G1794))</f>
        <v/>
      </c>
      <c r="B1797" s="43">
        <f>IF(GL_Paste!$B1794="","",DATE(YEAR(GL_Paste!$E1794),MONTH(GL_Paste!$E1794),1))</f>
        <v/>
      </c>
      <c r="C1797">
        <f>IF(GL_Paste!$B1794="","",IF(TRIM(GL_Paste!$M1794)&lt;&gt;"",TRIM(GL_Paste!$M1794),IFERROR(MID(GL_Paste!$I1794,FIND("[",GL_Paste!$I1794)+1,FIND("]",GL_Paste!$I1794)-FIND("[",GL_Paste!$I1794)-1),"")))</f>
        <v/>
      </c>
      <c r="D1797">
        <f>IF(GL_Paste!$B1794="","",IFERROR(INDEX(DeptName,MATCH($C1797,DeptTag,0)),"UNALLOCATED"))</f>
        <v/>
      </c>
      <c r="E1797">
        <f>IF(GL_Paste!$B1794="","",IFERROR(INDEX(AcctCat,MATCH(GL_Paste!$B1794&amp;"",AcctCode,0)),"UNKNOWN"))</f>
        <v/>
      </c>
      <c r="F1797">
        <f>IF(GL_Paste!$B1794="","",IFERROR(INDEX(AcctSub,MATCH(GL_Paste!$B1794&amp;"",AcctCode,0)),"UNKNOWN"))</f>
        <v/>
      </c>
    </row>
    <row r="1798">
      <c r="A1798" s="40">
        <f>IF(GL_Paste!$B1795="","",N(GL_Paste!$H1795)-N(GL_Paste!$G1795))</f>
        <v/>
      </c>
      <c r="B1798" s="43">
        <f>IF(GL_Paste!$B1795="","",DATE(YEAR(GL_Paste!$E1795),MONTH(GL_Paste!$E1795),1))</f>
        <v/>
      </c>
      <c r="C1798">
        <f>IF(GL_Paste!$B1795="","",IF(TRIM(GL_Paste!$M1795)&lt;&gt;"",TRIM(GL_Paste!$M1795),IFERROR(MID(GL_Paste!$I1795,FIND("[",GL_Paste!$I1795)+1,FIND("]",GL_Paste!$I1795)-FIND("[",GL_Paste!$I1795)-1),"")))</f>
        <v/>
      </c>
      <c r="D1798">
        <f>IF(GL_Paste!$B1795="","",IFERROR(INDEX(DeptName,MATCH($C1798,DeptTag,0)),"UNALLOCATED"))</f>
        <v/>
      </c>
      <c r="E1798">
        <f>IF(GL_Paste!$B1795="","",IFERROR(INDEX(AcctCat,MATCH(GL_Paste!$B1795&amp;"",AcctCode,0)),"UNKNOWN"))</f>
        <v/>
      </c>
      <c r="F1798">
        <f>IF(GL_Paste!$B1795="","",IFERROR(INDEX(AcctSub,MATCH(GL_Paste!$B1795&amp;"",AcctCode,0)),"UNKNOWN"))</f>
        <v/>
      </c>
    </row>
    <row r="1799">
      <c r="A1799" s="40">
        <f>IF(GL_Paste!$B1796="","",N(GL_Paste!$H1796)-N(GL_Paste!$G1796))</f>
        <v/>
      </c>
      <c r="B1799" s="43">
        <f>IF(GL_Paste!$B1796="","",DATE(YEAR(GL_Paste!$E1796),MONTH(GL_Paste!$E1796),1))</f>
        <v/>
      </c>
      <c r="C1799">
        <f>IF(GL_Paste!$B1796="","",IF(TRIM(GL_Paste!$M1796)&lt;&gt;"",TRIM(GL_Paste!$M1796),IFERROR(MID(GL_Paste!$I1796,FIND("[",GL_Paste!$I1796)+1,FIND("]",GL_Paste!$I1796)-FIND("[",GL_Paste!$I1796)-1),"")))</f>
        <v/>
      </c>
      <c r="D1799">
        <f>IF(GL_Paste!$B1796="","",IFERROR(INDEX(DeptName,MATCH($C1799,DeptTag,0)),"UNALLOCATED"))</f>
        <v/>
      </c>
      <c r="E1799">
        <f>IF(GL_Paste!$B1796="","",IFERROR(INDEX(AcctCat,MATCH(GL_Paste!$B1796&amp;"",AcctCode,0)),"UNKNOWN"))</f>
        <v/>
      </c>
      <c r="F1799">
        <f>IF(GL_Paste!$B1796="","",IFERROR(INDEX(AcctSub,MATCH(GL_Paste!$B1796&amp;"",AcctCode,0)),"UNKNOWN"))</f>
        <v/>
      </c>
    </row>
    <row r="1800">
      <c r="A1800" s="40">
        <f>IF(GL_Paste!$B1797="","",N(GL_Paste!$H1797)-N(GL_Paste!$G1797))</f>
        <v/>
      </c>
      <c r="B1800" s="43">
        <f>IF(GL_Paste!$B1797="","",DATE(YEAR(GL_Paste!$E1797),MONTH(GL_Paste!$E1797),1))</f>
        <v/>
      </c>
      <c r="C1800">
        <f>IF(GL_Paste!$B1797="","",IF(TRIM(GL_Paste!$M1797)&lt;&gt;"",TRIM(GL_Paste!$M1797),IFERROR(MID(GL_Paste!$I1797,FIND("[",GL_Paste!$I1797)+1,FIND("]",GL_Paste!$I1797)-FIND("[",GL_Paste!$I1797)-1),"")))</f>
        <v/>
      </c>
      <c r="D1800">
        <f>IF(GL_Paste!$B1797="","",IFERROR(INDEX(DeptName,MATCH($C1800,DeptTag,0)),"UNALLOCATED"))</f>
        <v/>
      </c>
      <c r="E1800">
        <f>IF(GL_Paste!$B1797="","",IFERROR(INDEX(AcctCat,MATCH(GL_Paste!$B1797&amp;"",AcctCode,0)),"UNKNOWN"))</f>
        <v/>
      </c>
      <c r="F1800">
        <f>IF(GL_Paste!$B1797="","",IFERROR(INDEX(AcctSub,MATCH(GL_Paste!$B1797&amp;"",AcctCode,0)),"UNKNOWN"))</f>
        <v/>
      </c>
    </row>
    <row r="1801">
      <c r="A1801" s="40">
        <f>IF(GL_Paste!$B1798="","",N(GL_Paste!$H1798)-N(GL_Paste!$G1798))</f>
        <v/>
      </c>
      <c r="B1801" s="43">
        <f>IF(GL_Paste!$B1798="","",DATE(YEAR(GL_Paste!$E1798),MONTH(GL_Paste!$E1798),1))</f>
        <v/>
      </c>
      <c r="C1801">
        <f>IF(GL_Paste!$B1798="","",IF(TRIM(GL_Paste!$M1798)&lt;&gt;"",TRIM(GL_Paste!$M1798),IFERROR(MID(GL_Paste!$I1798,FIND("[",GL_Paste!$I1798)+1,FIND("]",GL_Paste!$I1798)-FIND("[",GL_Paste!$I1798)-1),"")))</f>
        <v/>
      </c>
      <c r="D1801">
        <f>IF(GL_Paste!$B1798="","",IFERROR(INDEX(DeptName,MATCH($C1801,DeptTag,0)),"UNALLOCATED"))</f>
        <v/>
      </c>
      <c r="E1801">
        <f>IF(GL_Paste!$B1798="","",IFERROR(INDEX(AcctCat,MATCH(GL_Paste!$B1798&amp;"",AcctCode,0)),"UNKNOWN"))</f>
        <v/>
      </c>
      <c r="F1801">
        <f>IF(GL_Paste!$B1798="","",IFERROR(INDEX(AcctSub,MATCH(GL_Paste!$B1798&amp;"",AcctCode,0)),"UNKNOWN"))</f>
        <v/>
      </c>
    </row>
    <row r="1802">
      <c r="A1802" s="40">
        <f>IF(GL_Paste!$B1799="","",N(GL_Paste!$H1799)-N(GL_Paste!$G1799))</f>
        <v/>
      </c>
      <c r="B1802" s="43">
        <f>IF(GL_Paste!$B1799="","",DATE(YEAR(GL_Paste!$E1799),MONTH(GL_Paste!$E1799),1))</f>
        <v/>
      </c>
      <c r="C1802">
        <f>IF(GL_Paste!$B1799="","",IF(TRIM(GL_Paste!$M1799)&lt;&gt;"",TRIM(GL_Paste!$M1799),IFERROR(MID(GL_Paste!$I1799,FIND("[",GL_Paste!$I1799)+1,FIND("]",GL_Paste!$I1799)-FIND("[",GL_Paste!$I1799)-1),"")))</f>
        <v/>
      </c>
      <c r="D1802">
        <f>IF(GL_Paste!$B1799="","",IFERROR(INDEX(DeptName,MATCH($C1802,DeptTag,0)),"UNALLOCATED"))</f>
        <v/>
      </c>
      <c r="E1802">
        <f>IF(GL_Paste!$B1799="","",IFERROR(INDEX(AcctCat,MATCH(GL_Paste!$B1799&amp;"",AcctCode,0)),"UNKNOWN"))</f>
        <v/>
      </c>
      <c r="F1802">
        <f>IF(GL_Paste!$B1799="","",IFERROR(INDEX(AcctSub,MATCH(GL_Paste!$B1799&amp;"",AcctCode,0)),"UNKNOWN"))</f>
        <v/>
      </c>
    </row>
    <row r="1803">
      <c r="A1803" s="40">
        <f>IF(GL_Paste!$B1800="","",N(GL_Paste!$H1800)-N(GL_Paste!$G1800))</f>
        <v/>
      </c>
      <c r="B1803" s="43">
        <f>IF(GL_Paste!$B1800="","",DATE(YEAR(GL_Paste!$E1800),MONTH(GL_Paste!$E1800),1))</f>
        <v/>
      </c>
      <c r="C1803">
        <f>IF(GL_Paste!$B1800="","",IF(TRIM(GL_Paste!$M1800)&lt;&gt;"",TRIM(GL_Paste!$M1800),IFERROR(MID(GL_Paste!$I1800,FIND("[",GL_Paste!$I1800)+1,FIND("]",GL_Paste!$I1800)-FIND("[",GL_Paste!$I1800)-1),"")))</f>
        <v/>
      </c>
      <c r="D1803">
        <f>IF(GL_Paste!$B1800="","",IFERROR(INDEX(DeptName,MATCH($C1803,DeptTag,0)),"UNALLOCATED"))</f>
        <v/>
      </c>
      <c r="E1803">
        <f>IF(GL_Paste!$B1800="","",IFERROR(INDEX(AcctCat,MATCH(GL_Paste!$B1800&amp;"",AcctCode,0)),"UNKNOWN"))</f>
        <v/>
      </c>
      <c r="F1803">
        <f>IF(GL_Paste!$B1800="","",IFERROR(INDEX(AcctSub,MATCH(GL_Paste!$B1800&amp;"",AcctCode,0)),"UNKNOWN"))</f>
        <v/>
      </c>
    </row>
    <row r="1804">
      <c r="A1804" s="40">
        <f>IF(GL_Paste!$B1801="","",N(GL_Paste!$H1801)-N(GL_Paste!$G1801))</f>
        <v/>
      </c>
      <c r="B1804" s="43">
        <f>IF(GL_Paste!$B1801="","",DATE(YEAR(GL_Paste!$E1801),MONTH(GL_Paste!$E1801),1))</f>
        <v/>
      </c>
      <c r="C1804">
        <f>IF(GL_Paste!$B1801="","",IF(TRIM(GL_Paste!$M1801)&lt;&gt;"",TRIM(GL_Paste!$M1801),IFERROR(MID(GL_Paste!$I1801,FIND("[",GL_Paste!$I1801)+1,FIND("]",GL_Paste!$I1801)-FIND("[",GL_Paste!$I1801)-1),"")))</f>
        <v/>
      </c>
      <c r="D1804">
        <f>IF(GL_Paste!$B1801="","",IFERROR(INDEX(DeptName,MATCH($C1804,DeptTag,0)),"UNALLOCATED"))</f>
        <v/>
      </c>
      <c r="E1804">
        <f>IF(GL_Paste!$B1801="","",IFERROR(INDEX(AcctCat,MATCH(GL_Paste!$B1801&amp;"",AcctCode,0)),"UNKNOWN"))</f>
        <v/>
      </c>
      <c r="F1804">
        <f>IF(GL_Paste!$B1801="","",IFERROR(INDEX(AcctSub,MATCH(GL_Paste!$B1801&amp;"",AcctCode,0)),"UNKNOWN"))</f>
        <v/>
      </c>
    </row>
    <row r="1805">
      <c r="A1805" s="40">
        <f>IF(GL_Paste!$B1802="","",N(GL_Paste!$H1802)-N(GL_Paste!$G1802))</f>
        <v/>
      </c>
      <c r="B1805" s="43">
        <f>IF(GL_Paste!$B1802="","",DATE(YEAR(GL_Paste!$E1802),MONTH(GL_Paste!$E1802),1))</f>
        <v/>
      </c>
      <c r="C1805">
        <f>IF(GL_Paste!$B1802="","",IF(TRIM(GL_Paste!$M1802)&lt;&gt;"",TRIM(GL_Paste!$M1802),IFERROR(MID(GL_Paste!$I1802,FIND("[",GL_Paste!$I1802)+1,FIND("]",GL_Paste!$I1802)-FIND("[",GL_Paste!$I1802)-1),"")))</f>
        <v/>
      </c>
      <c r="D1805">
        <f>IF(GL_Paste!$B1802="","",IFERROR(INDEX(DeptName,MATCH($C1805,DeptTag,0)),"UNALLOCATED"))</f>
        <v/>
      </c>
      <c r="E1805">
        <f>IF(GL_Paste!$B1802="","",IFERROR(INDEX(AcctCat,MATCH(GL_Paste!$B1802&amp;"",AcctCode,0)),"UNKNOWN"))</f>
        <v/>
      </c>
      <c r="F1805">
        <f>IF(GL_Paste!$B1802="","",IFERROR(INDEX(AcctSub,MATCH(GL_Paste!$B1802&amp;"",AcctCode,0)),"UNKNOWN"))</f>
        <v/>
      </c>
    </row>
    <row r="1806">
      <c r="A1806" s="40">
        <f>IF(GL_Paste!$B1803="","",N(GL_Paste!$H1803)-N(GL_Paste!$G1803))</f>
        <v/>
      </c>
      <c r="B1806" s="43">
        <f>IF(GL_Paste!$B1803="","",DATE(YEAR(GL_Paste!$E1803),MONTH(GL_Paste!$E1803),1))</f>
        <v/>
      </c>
      <c r="C1806">
        <f>IF(GL_Paste!$B1803="","",IF(TRIM(GL_Paste!$M1803)&lt;&gt;"",TRIM(GL_Paste!$M1803),IFERROR(MID(GL_Paste!$I1803,FIND("[",GL_Paste!$I1803)+1,FIND("]",GL_Paste!$I1803)-FIND("[",GL_Paste!$I1803)-1),"")))</f>
        <v/>
      </c>
      <c r="D1806">
        <f>IF(GL_Paste!$B1803="","",IFERROR(INDEX(DeptName,MATCH($C1806,DeptTag,0)),"UNALLOCATED"))</f>
        <v/>
      </c>
      <c r="E1806">
        <f>IF(GL_Paste!$B1803="","",IFERROR(INDEX(AcctCat,MATCH(GL_Paste!$B1803&amp;"",AcctCode,0)),"UNKNOWN"))</f>
        <v/>
      </c>
      <c r="F1806">
        <f>IF(GL_Paste!$B1803="","",IFERROR(INDEX(AcctSub,MATCH(GL_Paste!$B1803&amp;"",AcctCode,0)),"UNKNOWN"))</f>
        <v/>
      </c>
    </row>
    <row r="1807">
      <c r="A1807" s="40">
        <f>IF(GL_Paste!$B1804="","",N(GL_Paste!$H1804)-N(GL_Paste!$G1804))</f>
        <v/>
      </c>
      <c r="B1807" s="43">
        <f>IF(GL_Paste!$B1804="","",DATE(YEAR(GL_Paste!$E1804),MONTH(GL_Paste!$E1804),1))</f>
        <v/>
      </c>
      <c r="C1807">
        <f>IF(GL_Paste!$B1804="","",IF(TRIM(GL_Paste!$M1804)&lt;&gt;"",TRIM(GL_Paste!$M1804),IFERROR(MID(GL_Paste!$I1804,FIND("[",GL_Paste!$I1804)+1,FIND("]",GL_Paste!$I1804)-FIND("[",GL_Paste!$I1804)-1),"")))</f>
        <v/>
      </c>
      <c r="D1807">
        <f>IF(GL_Paste!$B1804="","",IFERROR(INDEX(DeptName,MATCH($C1807,DeptTag,0)),"UNALLOCATED"))</f>
        <v/>
      </c>
      <c r="E1807">
        <f>IF(GL_Paste!$B1804="","",IFERROR(INDEX(AcctCat,MATCH(GL_Paste!$B1804&amp;"",AcctCode,0)),"UNKNOWN"))</f>
        <v/>
      </c>
      <c r="F1807">
        <f>IF(GL_Paste!$B1804="","",IFERROR(INDEX(AcctSub,MATCH(GL_Paste!$B1804&amp;"",AcctCode,0)),"UNKNOWN"))</f>
        <v/>
      </c>
    </row>
    <row r="1808">
      <c r="A1808" s="40">
        <f>IF(GL_Paste!$B1805="","",N(GL_Paste!$H1805)-N(GL_Paste!$G1805))</f>
        <v/>
      </c>
      <c r="B1808" s="43">
        <f>IF(GL_Paste!$B1805="","",DATE(YEAR(GL_Paste!$E1805),MONTH(GL_Paste!$E1805),1))</f>
        <v/>
      </c>
      <c r="C1808">
        <f>IF(GL_Paste!$B1805="","",IF(TRIM(GL_Paste!$M1805)&lt;&gt;"",TRIM(GL_Paste!$M1805),IFERROR(MID(GL_Paste!$I1805,FIND("[",GL_Paste!$I1805)+1,FIND("]",GL_Paste!$I1805)-FIND("[",GL_Paste!$I1805)-1),"")))</f>
        <v/>
      </c>
      <c r="D1808">
        <f>IF(GL_Paste!$B1805="","",IFERROR(INDEX(DeptName,MATCH($C1808,DeptTag,0)),"UNALLOCATED"))</f>
        <v/>
      </c>
      <c r="E1808">
        <f>IF(GL_Paste!$B1805="","",IFERROR(INDEX(AcctCat,MATCH(GL_Paste!$B1805&amp;"",AcctCode,0)),"UNKNOWN"))</f>
        <v/>
      </c>
      <c r="F1808">
        <f>IF(GL_Paste!$B1805="","",IFERROR(INDEX(AcctSub,MATCH(GL_Paste!$B1805&amp;"",AcctCode,0)),"UNKNOWN"))</f>
        <v/>
      </c>
    </row>
    <row r="1809">
      <c r="A1809" s="40">
        <f>IF(GL_Paste!$B1806="","",N(GL_Paste!$H1806)-N(GL_Paste!$G1806))</f>
        <v/>
      </c>
      <c r="B1809" s="43">
        <f>IF(GL_Paste!$B1806="","",DATE(YEAR(GL_Paste!$E1806),MONTH(GL_Paste!$E1806),1))</f>
        <v/>
      </c>
      <c r="C1809">
        <f>IF(GL_Paste!$B1806="","",IF(TRIM(GL_Paste!$M1806)&lt;&gt;"",TRIM(GL_Paste!$M1806),IFERROR(MID(GL_Paste!$I1806,FIND("[",GL_Paste!$I1806)+1,FIND("]",GL_Paste!$I1806)-FIND("[",GL_Paste!$I1806)-1),"")))</f>
        <v/>
      </c>
      <c r="D1809">
        <f>IF(GL_Paste!$B1806="","",IFERROR(INDEX(DeptName,MATCH($C1809,DeptTag,0)),"UNALLOCATED"))</f>
        <v/>
      </c>
      <c r="E1809">
        <f>IF(GL_Paste!$B1806="","",IFERROR(INDEX(AcctCat,MATCH(GL_Paste!$B1806&amp;"",AcctCode,0)),"UNKNOWN"))</f>
        <v/>
      </c>
      <c r="F1809">
        <f>IF(GL_Paste!$B1806="","",IFERROR(INDEX(AcctSub,MATCH(GL_Paste!$B1806&amp;"",AcctCode,0)),"UNKNOWN"))</f>
        <v/>
      </c>
    </row>
    <row r="1810">
      <c r="A1810" s="40">
        <f>IF(GL_Paste!$B1807="","",N(GL_Paste!$H1807)-N(GL_Paste!$G1807))</f>
        <v/>
      </c>
      <c r="B1810" s="43">
        <f>IF(GL_Paste!$B1807="","",DATE(YEAR(GL_Paste!$E1807),MONTH(GL_Paste!$E1807),1))</f>
        <v/>
      </c>
      <c r="C1810">
        <f>IF(GL_Paste!$B1807="","",IF(TRIM(GL_Paste!$M1807)&lt;&gt;"",TRIM(GL_Paste!$M1807),IFERROR(MID(GL_Paste!$I1807,FIND("[",GL_Paste!$I1807)+1,FIND("]",GL_Paste!$I1807)-FIND("[",GL_Paste!$I1807)-1),"")))</f>
        <v/>
      </c>
      <c r="D1810">
        <f>IF(GL_Paste!$B1807="","",IFERROR(INDEX(DeptName,MATCH($C1810,DeptTag,0)),"UNALLOCATED"))</f>
        <v/>
      </c>
      <c r="E1810">
        <f>IF(GL_Paste!$B1807="","",IFERROR(INDEX(AcctCat,MATCH(GL_Paste!$B1807&amp;"",AcctCode,0)),"UNKNOWN"))</f>
        <v/>
      </c>
      <c r="F1810">
        <f>IF(GL_Paste!$B1807="","",IFERROR(INDEX(AcctSub,MATCH(GL_Paste!$B1807&amp;"",AcctCode,0)),"UNKNOWN"))</f>
        <v/>
      </c>
    </row>
    <row r="1811">
      <c r="A1811" s="40">
        <f>IF(GL_Paste!$B1808="","",N(GL_Paste!$H1808)-N(GL_Paste!$G1808))</f>
        <v/>
      </c>
      <c r="B1811" s="43">
        <f>IF(GL_Paste!$B1808="","",DATE(YEAR(GL_Paste!$E1808),MONTH(GL_Paste!$E1808),1))</f>
        <v/>
      </c>
      <c r="C1811">
        <f>IF(GL_Paste!$B1808="","",IF(TRIM(GL_Paste!$M1808)&lt;&gt;"",TRIM(GL_Paste!$M1808),IFERROR(MID(GL_Paste!$I1808,FIND("[",GL_Paste!$I1808)+1,FIND("]",GL_Paste!$I1808)-FIND("[",GL_Paste!$I1808)-1),"")))</f>
        <v/>
      </c>
      <c r="D1811">
        <f>IF(GL_Paste!$B1808="","",IFERROR(INDEX(DeptName,MATCH($C1811,DeptTag,0)),"UNALLOCATED"))</f>
        <v/>
      </c>
      <c r="E1811">
        <f>IF(GL_Paste!$B1808="","",IFERROR(INDEX(AcctCat,MATCH(GL_Paste!$B1808&amp;"",AcctCode,0)),"UNKNOWN"))</f>
        <v/>
      </c>
      <c r="F1811">
        <f>IF(GL_Paste!$B1808="","",IFERROR(INDEX(AcctSub,MATCH(GL_Paste!$B1808&amp;"",AcctCode,0)),"UNKNOWN"))</f>
        <v/>
      </c>
    </row>
    <row r="1812">
      <c r="A1812" s="40">
        <f>IF(GL_Paste!$B1809="","",N(GL_Paste!$H1809)-N(GL_Paste!$G1809))</f>
        <v/>
      </c>
      <c r="B1812" s="43">
        <f>IF(GL_Paste!$B1809="","",DATE(YEAR(GL_Paste!$E1809),MONTH(GL_Paste!$E1809),1))</f>
        <v/>
      </c>
      <c r="C1812">
        <f>IF(GL_Paste!$B1809="","",IF(TRIM(GL_Paste!$M1809)&lt;&gt;"",TRIM(GL_Paste!$M1809),IFERROR(MID(GL_Paste!$I1809,FIND("[",GL_Paste!$I1809)+1,FIND("]",GL_Paste!$I1809)-FIND("[",GL_Paste!$I1809)-1),"")))</f>
        <v/>
      </c>
      <c r="D1812">
        <f>IF(GL_Paste!$B1809="","",IFERROR(INDEX(DeptName,MATCH($C1812,DeptTag,0)),"UNALLOCATED"))</f>
        <v/>
      </c>
      <c r="E1812">
        <f>IF(GL_Paste!$B1809="","",IFERROR(INDEX(AcctCat,MATCH(GL_Paste!$B1809&amp;"",AcctCode,0)),"UNKNOWN"))</f>
        <v/>
      </c>
      <c r="F1812">
        <f>IF(GL_Paste!$B1809="","",IFERROR(INDEX(AcctSub,MATCH(GL_Paste!$B1809&amp;"",AcctCode,0)),"UNKNOWN"))</f>
        <v/>
      </c>
    </row>
    <row r="1813">
      <c r="A1813" s="40">
        <f>IF(GL_Paste!$B1810="","",N(GL_Paste!$H1810)-N(GL_Paste!$G1810))</f>
        <v/>
      </c>
      <c r="B1813" s="43">
        <f>IF(GL_Paste!$B1810="","",DATE(YEAR(GL_Paste!$E1810),MONTH(GL_Paste!$E1810),1))</f>
        <v/>
      </c>
      <c r="C1813">
        <f>IF(GL_Paste!$B1810="","",IF(TRIM(GL_Paste!$M1810)&lt;&gt;"",TRIM(GL_Paste!$M1810),IFERROR(MID(GL_Paste!$I1810,FIND("[",GL_Paste!$I1810)+1,FIND("]",GL_Paste!$I1810)-FIND("[",GL_Paste!$I1810)-1),"")))</f>
        <v/>
      </c>
      <c r="D1813">
        <f>IF(GL_Paste!$B1810="","",IFERROR(INDEX(DeptName,MATCH($C1813,DeptTag,0)),"UNALLOCATED"))</f>
        <v/>
      </c>
      <c r="E1813">
        <f>IF(GL_Paste!$B1810="","",IFERROR(INDEX(AcctCat,MATCH(GL_Paste!$B1810&amp;"",AcctCode,0)),"UNKNOWN"))</f>
        <v/>
      </c>
      <c r="F1813">
        <f>IF(GL_Paste!$B1810="","",IFERROR(INDEX(AcctSub,MATCH(GL_Paste!$B1810&amp;"",AcctCode,0)),"UNKNOWN"))</f>
        <v/>
      </c>
    </row>
    <row r="1814">
      <c r="A1814" s="40">
        <f>IF(GL_Paste!$B1811="","",N(GL_Paste!$H1811)-N(GL_Paste!$G1811))</f>
        <v/>
      </c>
      <c r="B1814" s="43">
        <f>IF(GL_Paste!$B1811="","",DATE(YEAR(GL_Paste!$E1811),MONTH(GL_Paste!$E1811),1))</f>
        <v/>
      </c>
      <c r="C1814">
        <f>IF(GL_Paste!$B1811="","",IF(TRIM(GL_Paste!$M1811)&lt;&gt;"",TRIM(GL_Paste!$M1811),IFERROR(MID(GL_Paste!$I1811,FIND("[",GL_Paste!$I1811)+1,FIND("]",GL_Paste!$I1811)-FIND("[",GL_Paste!$I1811)-1),"")))</f>
        <v/>
      </c>
      <c r="D1814">
        <f>IF(GL_Paste!$B1811="","",IFERROR(INDEX(DeptName,MATCH($C1814,DeptTag,0)),"UNALLOCATED"))</f>
        <v/>
      </c>
      <c r="E1814">
        <f>IF(GL_Paste!$B1811="","",IFERROR(INDEX(AcctCat,MATCH(GL_Paste!$B1811&amp;"",AcctCode,0)),"UNKNOWN"))</f>
        <v/>
      </c>
      <c r="F1814">
        <f>IF(GL_Paste!$B1811="","",IFERROR(INDEX(AcctSub,MATCH(GL_Paste!$B1811&amp;"",AcctCode,0)),"UNKNOWN"))</f>
        <v/>
      </c>
    </row>
    <row r="1815">
      <c r="A1815" s="40">
        <f>IF(GL_Paste!$B1812="","",N(GL_Paste!$H1812)-N(GL_Paste!$G1812))</f>
        <v/>
      </c>
      <c r="B1815" s="43">
        <f>IF(GL_Paste!$B1812="","",DATE(YEAR(GL_Paste!$E1812),MONTH(GL_Paste!$E1812),1))</f>
        <v/>
      </c>
      <c r="C1815">
        <f>IF(GL_Paste!$B1812="","",IF(TRIM(GL_Paste!$M1812)&lt;&gt;"",TRIM(GL_Paste!$M1812),IFERROR(MID(GL_Paste!$I1812,FIND("[",GL_Paste!$I1812)+1,FIND("]",GL_Paste!$I1812)-FIND("[",GL_Paste!$I1812)-1),"")))</f>
        <v/>
      </c>
      <c r="D1815">
        <f>IF(GL_Paste!$B1812="","",IFERROR(INDEX(DeptName,MATCH($C1815,DeptTag,0)),"UNALLOCATED"))</f>
        <v/>
      </c>
      <c r="E1815">
        <f>IF(GL_Paste!$B1812="","",IFERROR(INDEX(AcctCat,MATCH(GL_Paste!$B1812&amp;"",AcctCode,0)),"UNKNOWN"))</f>
        <v/>
      </c>
      <c r="F1815">
        <f>IF(GL_Paste!$B1812="","",IFERROR(INDEX(AcctSub,MATCH(GL_Paste!$B1812&amp;"",AcctCode,0)),"UNKNOWN"))</f>
        <v/>
      </c>
    </row>
    <row r="1816">
      <c r="A1816" s="40">
        <f>IF(GL_Paste!$B1813="","",N(GL_Paste!$H1813)-N(GL_Paste!$G1813))</f>
        <v/>
      </c>
      <c r="B1816" s="43">
        <f>IF(GL_Paste!$B1813="","",DATE(YEAR(GL_Paste!$E1813),MONTH(GL_Paste!$E1813),1))</f>
        <v/>
      </c>
      <c r="C1816">
        <f>IF(GL_Paste!$B1813="","",IF(TRIM(GL_Paste!$M1813)&lt;&gt;"",TRIM(GL_Paste!$M1813),IFERROR(MID(GL_Paste!$I1813,FIND("[",GL_Paste!$I1813)+1,FIND("]",GL_Paste!$I1813)-FIND("[",GL_Paste!$I1813)-1),"")))</f>
        <v/>
      </c>
      <c r="D1816">
        <f>IF(GL_Paste!$B1813="","",IFERROR(INDEX(DeptName,MATCH($C1816,DeptTag,0)),"UNALLOCATED"))</f>
        <v/>
      </c>
      <c r="E1816">
        <f>IF(GL_Paste!$B1813="","",IFERROR(INDEX(AcctCat,MATCH(GL_Paste!$B1813&amp;"",AcctCode,0)),"UNKNOWN"))</f>
        <v/>
      </c>
      <c r="F1816">
        <f>IF(GL_Paste!$B1813="","",IFERROR(INDEX(AcctSub,MATCH(GL_Paste!$B1813&amp;"",AcctCode,0)),"UNKNOWN"))</f>
        <v/>
      </c>
    </row>
    <row r="1817">
      <c r="A1817" s="40">
        <f>IF(GL_Paste!$B1814="","",N(GL_Paste!$H1814)-N(GL_Paste!$G1814))</f>
        <v/>
      </c>
      <c r="B1817" s="43">
        <f>IF(GL_Paste!$B1814="","",DATE(YEAR(GL_Paste!$E1814),MONTH(GL_Paste!$E1814),1))</f>
        <v/>
      </c>
      <c r="C1817">
        <f>IF(GL_Paste!$B1814="","",IF(TRIM(GL_Paste!$M1814)&lt;&gt;"",TRIM(GL_Paste!$M1814),IFERROR(MID(GL_Paste!$I1814,FIND("[",GL_Paste!$I1814)+1,FIND("]",GL_Paste!$I1814)-FIND("[",GL_Paste!$I1814)-1),"")))</f>
        <v/>
      </c>
      <c r="D1817">
        <f>IF(GL_Paste!$B1814="","",IFERROR(INDEX(DeptName,MATCH($C1817,DeptTag,0)),"UNALLOCATED"))</f>
        <v/>
      </c>
      <c r="E1817">
        <f>IF(GL_Paste!$B1814="","",IFERROR(INDEX(AcctCat,MATCH(GL_Paste!$B1814&amp;"",AcctCode,0)),"UNKNOWN"))</f>
        <v/>
      </c>
      <c r="F1817">
        <f>IF(GL_Paste!$B1814="","",IFERROR(INDEX(AcctSub,MATCH(GL_Paste!$B1814&amp;"",AcctCode,0)),"UNKNOWN"))</f>
        <v/>
      </c>
    </row>
    <row r="1818">
      <c r="A1818" s="40">
        <f>IF(GL_Paste!$B1815="","",N(GL_Paste!$H1815)-N(GL_Paste!$G1815))</f>
        <v/>
      </c>
      <c r="B1818" s="43">
        <f>IF(GL_Paste!$B1815="","",DATE(YEAR(GL_Paste!$E1815),MONTH(GL_Paste!$E1815),1))</f>
        <v/>
      </c>
      <c r="C1818">
        <f>IF(GL_Paste!$B1815="","",IF(TRIM(GL_Paste!$M1815)&lt;&gt;"",TRIM(GL_Paste!$M1815),IFERROR(MID(GL_Paste!$I1815,FIND("[",GL_Paste!$I1815)+1,FIND("]",GL_Paste!$I1815)-FIND("[",GL_Paste!$I1815)-1),"")))</f>
        <v/>
      </c>
      <c r="D1818">
        <f>IF(GL_Paste!$B1815="","",IFERROR(INDEX(DeptName,MATCH($C1818,DeptTag,0)),"UNALLOCATED"))</f>
        <v/>
      </c>
      <c r="E1818">
        <f>IF(GL_Paste!$B1815="","",IFERROR(INDEX(AcctCat,MATCH(GL_Paste!$B1815&amp;"",AcctCode,0)),"UNKNOWN"))</f>
        <v/>
      </c>
      <c r="F1818">
        <f>IF(GL_Paste!$B1815="","",IFERROR(INDEX(AcctSub,MATCH(GL_Paste!$B1815&amp;"",AcctCode,0)),"UNKNOWN"))</f>
        <v/>
      </c>
    </row>
    <row r="1819">
      <c r="A1819" s="40">
        <f>IF(GL_Paste!$B1816="","",N(GL_Paste!$H1816)-N(GL_Paste!$G1816))</f>
        <v/>
      </c>
      <c r="B1819" s="43">
        <f>IF(GL_Paste!$B1816="","",DATE(YEAR(GL_Paste!$E1816),MONTH(GL_Paste!$E1816),1))</f>
        <v/>
      </c>
      <c r="C1819">
        <f>IF(GL_Paste!$B1816="","",IF(TRIM(GL_Paste!$M1816)&lt;&gt;"",TRIM(GL_Paste!$M1816),IFERROR(MID(GL_Paste!$I1816,FIND("[",GL_Paste!$I1816)+1,FIND("]",GL_Paste!$I1816)-FIND("[",GL_Paste!$I1816)-1),"")))</f>
        <v/>
      </c>
      <c r="D1819">
        <f>IF(GL_Paste!$B1816="","",IFERROR(INDEX(DeptName,MATCH($C1819,DeptTag,0)),"UNALLOCATED"))</f>
        <v/>
      </c>
      <c r="E1819">
        <f>IF(GL_Paste!$B1816="","",IFERROR(INDEX(AcctCat,MATCH(GL_Paste!$B1816&amp;"",AcctCode,0)),"UNKNOWN"))</f>
        <v/>
      </c>
      <c r="F1819">
        <f>IF(GL_Paste!$B1816="","",IFERROR(INDEX(AcctSub,MATCH(GL_Paste!$B1816&amp;"",AcctCode,0)),"UNKNOWN"))</f>
        <v/>
      </c>
    </row>
    <row r="1820">
      <c r="A1820" s="40">
        <f>IF(GL_Paste!$B1817="","",N(GL_Paste!$H1817)-N(GL_Paste!$G1817))</f>
        <v/>
      </c>
      <c r="B1820" s="43">
        <f>IF(GL_Paste!$B1817="","",DATE(YEAR(GL_Paste!$E1817),MONTH(GL_Paste!$E1817),1))</f>
        <v/>
      </c>
      <c r="C1820">
        <f>IF(GL_Paste!$B1817="","",IF(TRIM(GL_Paste!$M1817)&lt;&gt;"",TRIM(GL_Paste!$M1817),IFERROR(MID(GL_Paste!$I1817,FIND("[",GL_Paste!$I1817)+1,FIND("]",GL_Paste!$I1817)-FIND("[",GL_Paste!$I1817)-1),"")))</f>
        <v/>
      </c>
      <c r="D1820">
        <f>IF(GL_Paste!$B1817="","",IFERROR(INDEX(DeptName,MATCH($C1820,DeptTag,0)),"UNALLOCATED"))</f>
        <v/>
      </c>
      <c r="E1820">
        <f>IF(GL_Paste!$B1817="","",IFERROR(INDEX(AcctCat,MATCH(GL_Paste!$B1817&amp;"",AcctCode,0)),"UNKNOWN"))</f>
        <v/>
      </c>
      <c r="F1820">
        <f>IF(GL_Paste!$B1817="","",IFERROR(INDEX(AcctSub,MATCH(GL_Paste!$B1817&amp;"",AcctCode,0)),"UNKNOWN"))</f>
        <v/>
      </c>
    </row>
    <row r="1821">
      <c r="A1821" s="40">
        <f>IF(GL_Paste!$B1818="","",N(GL_Paste!$H1818)-N(GL_Paste!$G1818))</f>
        <v/>
      </c>
      <c r="B1821" s="43">
        <f>IF(GL_Paste!$B1818="","",DATE(YEAR(GL_Paste!$E1818),MONTH(GL_Paste!$E1818),1))</f>
        <v/>
      </c>
      <c r="C1821">
        <f>IF(GL_Paste!$B1818="","",IF(TRIM(GL_Paste!$M1818)&lt;&gt;"",TRIM(GL_Paste!$M1818),IFERROR(MID(GL_Paste!$I1818,FIND("[",GL_Paste!$I1818)+1,FIND("]",GL_Paste!$I1818)-FIND("[",GL_Paste!$I1818)-1),"")))</f>
        <v/>
      </c>
      <c r="D1821">
        <f>IF(GL_Paste!$B1818="","",IFERROR(INDEX(DeptName,MATCH($C1821,DeptTag,0)),"UNALLOCATED"))</f>
        <v/>
      </c>
      <c r="E1821">
        <f>IF(GL_Paste!$B1818="","",IFERROR(INDEX(AcctCat,MATCH(GL_Paste!$B1818&amp;"",AcctCode,0)),"UNKNOWN"))</f>
        <v/>
      </c>
      <c r="F1821">
        <f>IF(GL_Paste!$B1818="","",IFERROR(INDEX(AcctSub,MATCH(GL_Paste!$B1818&amp;"",AcctCode,0)),"UNKNOWN"))</f>
        <v/>
      </c>
    </row>
    <row r="1822">
      <c r="A1822" s="40">
        <f>IF(GL_Paste!$B1819="","",N(GL_Paste!$H1819)-N(GL_Paste!$G1819))</f>
        <v/>
      </c>
      <c r="B1822" s="43">
        <f>IF(GL_Paste!$B1819="","",DATE(YEAR(GL_Paste!$E1819),MONTH(GL_Paste!$E1819),1))</f>
        <v/>
      </c>
      <c r="C1822">
        <f>IF(GL_Paste!$B1819="","",IF(TRIM(GL_Paste!$M1819)&lt;&gt;"",TRIM(GL_Paste!$M1819),IFERROR(MID(GL_Paste!$I1819,FIND("[",GL_Paste!$I1819)+1,FIND("]",GL_Paste!$I1819)-FIND("[",GL_Paste!$I1819)-1),"")))</f>
        <v/>
      </c>
      <c r="D1822">
        <f>IF(GL_Paste!$B1819="","",IFERROR(INDEX(DeptName,MATCH($C1822,DeptTag,0)),"UNALLOCATED"))</f>
        <v/>
      </c>
      <c r="E1822">
        <f>IF(GL_Paste!$B1819="","",IFERROR(INDEX(AcctCat,MATCH(GL_Paste!$B1819&amp;"",AcctCode,0)),"UNKNOWN"))</f>
        <v/>
      </c>
      <c r="F1822">
        <f>IF(GL_Paste!$B1819="","",IFERROR(INDEX(AcctSub,MATCH(GL_Paste!$B1819&amp;"",AcctCode,0)),"UNKNOWN"))</f>
        <v/>
      </c>
    </row>
    <row r="1823">
      <c r="A1823" s="40">
        <f>IF(GL_Paste!$B1820="","",N(GL_Paste!$H1820)-N(GL_Paste!$G1820))</f>
        <v/>
      </c>
      <c r="B1823" s="43">
        <f>IF(GL_Paste!$B1820="","",DATE(YEAR(GL_Paste!$E1820),MONTH(GL_Paste!$E1820),1))</f>
        <v/>
      </c>
      <c r="C1823">
        <f>IF(GL_Paste!$B1820="","",IF(TRIM(GL_Paste!$M1820)&lt;&gt;"",TRIM(GL_Paste!$M1820),IFERROR(MID(GL_Paste!$I1820,FIND("[",GL_Paste!$I1820)+1,FIND("]",GL_Paste!$I1820)-FIND("[",GL_Paste!$I1820)-1),"")))</f>
        <v/>
      </c>
      <c r="D1823">
        <f>IF(GL_Paste!$B1820="","",IFERROR(INDEX(DeptName,MATCH($C1823,DeptTag,0)),"UNALLOCATED"))</f>
        <v/>
      </c>
      <c r="E1823">
        <f>IF(GL_Paste!$B1820="","",IFERROR(INDEX(AcctCat,MATCH(GL_Paste!$B1820&amp;"",AcctCode,0)),"UNKNOWN"))</f>
        <v/>
      </c>
      <c r="F1823">
        <f>IF(GL_Paste!$B1820="","",IFERROR(INDEX(AcctSub,MATCH(GL_Paste!$B1820&amp;"",AcctCode,0)),"UNKNOWN"))</f>
        <v/>
      </c>
    </row>
    <row r="1824">
      <c r="A1824" s="40">
        <f>IF(GL_Paste!$B1821="","",N(GL_Paste!$H1821)-N(GL_Paste!$G1821))</f>
        <v/>
      </c>
      <c r="B1824" s="43">
        <f>IF(GL_Paste!$B1821="","",DATE(YEAR(GL_Paste!$E1821),MONTH(GL_Paste!$E1821),1))</f>
        <v/>
      </c>
      <c r="C1824">
        <f>IF(GL_Paste!$B1821="","",IF(TRIM(GL_Paste!$M1821)&lt;&gt;"",TRIM(GL_Paste!$M1821),IFERROR(MID(GL_Paste!$I1821,FIND("[",GL_Paste!$I1821)+1,FIND("]",GL_Paste!$I1821)-FIND("[",GL_Paste!$I1821)-1),"")))</f>
        <v/>
      </c>
      <c r="D1824">
        <f>IF(GL_Paste!$B1821="","",IFERROR(INDEX(DeptName,MATCH($C1824,DeptTag,0)),"UNALLOCATED"))</f>
        <v/>
      </c>
      <c r="E1824">
        <f>IF(GL_Paste!$B1821="","",IFERROR(INDEX(AcctCat,MATCH(GL_Paste!$B1821&amp;"",AcctCode,0)),"UNKNOWN"))</f>
        <v/>
      </c>
      <c r="F1824">
        <f>IF(GL_Paste!$B1821="","",IFERROR(INDEX(AcctSub,MATCH(GL_Paste!$B1821&amp;"",AcctCode,0)),"UNKNOWN"))</f>
        <v/>
      </c>
    </row>
    <row r="1825">
      <c r="A1825" s="40">
        <f>IF(GL_Paste!$B1822="","",N(GL_Paste!$H1822)-N(GL_Paste!$G1822))</f>
        <v/>
      </c>
      <c r="B1825" s="43">
        <f>IF(GL_Paste!$B1822="","",DATE(YEAR(GL_Paste!$E1822),MONTH(GL_Paste!$E1822),1))</f>
        <v/>
      </c>
      <c r="C1825">
        <f>IF(GL_Paste!$B1822="","",IF(TRIM(GL_Paste!$M1822)&lt;&gt;"",TRIM(GL_Paste!$M1822),IFERROR(MID(GL_Paste!$I1822,FIND("[",GL_Paste!$I1822)+1,FIND("]",GL_Paste!$I1822)-FIND("[",GL_Paste!$I1822)-1),"")))</f>
        <v/>
      </c>
      <c r="D1825">
        <f>IF(GL_Paste!$B1822="","",IFERROR(INDEX(DeptName,MATCH($C1825,DeptTag,0)),"UNALLOCATED"))</f>
        <v/>
      </c>
      <c r="E1825">
        <f>IF(GL_Paste!$B1822="","",IFERROR(INDEX(AcctCat,MATCH(GL_Paste!$B1822&amp;"",AcctCode,0)),"UNKNOWN"))</f>
        <v/>
      </c>
      <c r="F1825">
        <f>IF(GL_Paste!$B1822="","",IFERROR(INDEX(AcctSub,MATCH(GL_Paste!$B1822&amp;"",AcctCode,0)),"UNKNOWN"))</f>
        <v/>
      </c>
    </row>
    <row r="1826">
      <c r="A1826" s="40">
        <f>IF(GL_Paste!$B1823="","",N(GL_Paste!$H1823)-N(GL_Paste!$G1823))</f>
        <v/>
      </c>
      <c r="B1826" s="43">
        <f>IF(GL_Paste!$B1823="","",DATE(YEAR(GL_Paste!$E1823),MONTH(GL_Paste!$E1823),1))</f>
        <v/>
      </c>
      <c r="C1826">
        <f>IF(GL_Paste!$B1823="","",IF(TRIM(GL_Paste!$M1823)&lt;&gt;"",TRIM(GL_Paste!$M1823),IFERROR(MID(GL_Paste!$I1823,FIND("[",GL_Paste!$I1823)+1,FIND("]",GL_Paste!$I1823)-FIND("[",GL_Paste!$I1823)-1),"")))</f>
        <v/>
      </c>
      <c r="D1826">
        <f>IF(GL_Paste!$B1823="","",IFERROR(INDEX(DeptName,MATCH($C1826,DeptTag,0)),"UNALLOCATED"))</f>
        <v/>
      </c>
      <c r="E1826">
        <f>IF(GL_Paste!$B1823="","",IFERROR(INDEX(AcctCat,MATCH(GL_Paste!$B1823&amp;"",AcctCode,0)),"UNKNOWN"))</f>
        <v/>
      </c>
      <c r="F1826">
        <f>IF(GL_Paste!$B1823="","",IFERROR(INDEX(AcctSub,MATCH(GL_Paste!$B1823&amp;"",AcctCode,0)),"UNKNOWN"))</f>
        <v/>
      </c>
    </row>
    <row r="1827">
      <c r="A1827" s="40">
        <f>IF(GL_Paste!$B1824="","",N(GL_Paste!$H1824)-N(GL_Paste!$G1824))</f>
        <v/>
      </c>
      <c r="B1827" s="43">
        <f>IF(GL_Paste!$B1824="","",DATE(YEAR(GL_Paste!$E1824),MONTH(GL_Paste!$E1824),1))</f>
        <v/>
      </c>
      <c r="C1827">
        <f>IF(GL_Paste!$B1824="","",IF(TRIM(GL_Paste!$M1824)&lt;&gt;"",TRIM(GL_Paste!$M1824),IFERROR(MID(GL_Paste!$I1824,FIND("[",GL_Paste!$I1824)+1,FIND("]",GL_Paste!$I1824)-FIND("[",GL_Paste!$I1824)-1),"")))</f>
        <v/>
      </c>
      <c r="D1827">
        <f>IF(GL_Paste!$B1824="","",IFERROR(INDEX(DeptName,MATCH($C1827,DeptTag,0)),"UNALLOCATED"))</f>
        <v/>
      </c>
      <c r="E1827">
        <f>IF(GL_Paste!$B1824="","",IFERROR(INDEX(AcctCat,MATCH(GL_Paste!$B1824&amp;"",AcctCode,0)),"UNKNOWN"))</f>
        <v/>
      </c>
      <c r="F1827">
        <f>IF(GL_Paste!$B1824="","",IFERROR(INDEX(AcctSub,MATCH(GL_Paste!$B1824&amp;"",AcctCode,0)),"UNKNOWN"))</f>
        <v/>
      </c>
    </row>
    <row r="1828">
      <c r="A1828" s="40">
        <f>IF(GL_Paste!$B1825="","",N(GL_Paste!$H1825)-N(GL_Paste!$G1825))</f>
        <v/>
      </c>
      <c r="B1828" s="43">
        <f>IF(GL_Paste!$B1825="","",DATE(YEAR(GL_Paste!$E1825),MONTH(GL_Paste!$E1825),1))</f>
        <v/>
      </c>
      <c r="C1828">
        <f>IF(GL_Paste!$B1825="","",IF(TRIM(GL_Paste!$M1825)&lt;&gt;"",TRIM(GL_Paste!$M1825),IFERROR(MID(GL_Paste!$I1825,FIND("[",GL_Paste!$I1825)+1,FIND("]",GL_Paste!$I1825)-FIND("[",GL_Paste!$I1825)-1),"")))</f>
        <v/>
      </c>
      <c r="D1828">
        <f>IF(GL_Paste!$B1825="","",IFERROR(INDEX(DeptName,MATCH($C1828,DeptTag,0)),"UNALLOCATED"))</f>
        <v/>
      </c>
      <c r="E1828">
        <f>IF(GL_Paste!$B1825="","",IFERROR(INDEX(AcctCat,MATCH(GL_Paste!$B1825&amp;"",AcctCode,0)),"UNKNOWN"))</f>
        <v/>
      </c>
      <c r="F1828">
        <f>IF(GL_Paste!$B1825="","",IFERROR(INDEX(AcctSub,MATCH(GL_Paste!$B1825&amp;"",AcctCode,0)),"UNKNOWN"))</f>
        <v/>
      </c>
    </row>
    <row r="1829">
      <c r="A1829" s="40">
        <f>IF(GL_Paste!$B1826="","",N(GL_Paste!$H1826)-N(GL_Paste!$G1826))</f>
        <v/>
      </c>
      <c r="B1829" s="43">
        <f>IF(GL_Paste!$B1826="","",DATE(YEAR(GL_Paste!$E1826),MONTH(GL_Paste!$E1826),1))</f>
        <v/>
      </c>
      <c r="C1829">
        <f>IF(GL_Paste!$B1826="","",IF(TRIM(GL_Paste!$M1826)&lt;&gt;"",TRIM(GL_Paste!$M1826),IFERROR(MID(GL_Paste!$I1826,FIND("[",GL_Paste!$I1826)+1,FIND("]",GL_Paste!$I1826)-FIND("[",GL_Paste!$I1826)-1),"")))</f>
        <v/>
      </c>
      <c r="D1829">
        <f>IF(GL_Paste!$B1826="","",IFERROR(INDEX(DeptName,MATCH($C1829,DeptTag,0)),"UNALLOCATED"))</f>
        <v/>
      </c>
      <c r="E1829">
        <f>IF(GL_Paste!$B1826="","",IFERROR(INDEX(AcctCat,MATCH(GL_Paste!$B1826&amp;"",AcctCode,0)),"UNKNOWN"))</f>
        <v/>
      </c>
      <c r="F1829">
        <f>IF(GL_Paste!$B1826="","",IFERROR(INDEX(AcctSub,MATCH(GL_Paste!$B1826&amp;"",AcctCode,0)),"UNKNOWN"))</f>
        <v/>
      </c>
    </row>
    <row r="1830">
      <c r="A1830" s="40">
        <f>IF(GL_Paste!$B1827="","",N(GL_Paste!$H1827)-N(GL_Paste!$G1827))</f>
        <v/>
      </c>
      <c r="B1830" s="43">
        <f>IF(GL_Paste!$B1827="","",DATE(YEAR(GL_Paste!$E1827),MONTH(GL_Paste!$E1827),1))</f>
        <v/>
      </c>
      <c r="C1830">
        <f>IF(GL_Paste!$B1827="","",IF(TRIM(GL_Paste!$M1827)&lt;&gt;"",TRIM(GL_Paste!$M1827),IFERROR(MID(GL_Paste!$I1827,FIND("[",GL_Paste!$I1827)+1,FIND("]",GL_Paste!$I1827)-FIND("[",GL_Paste!$I1827)-1),"")))</f>
        <v/>
      </c>
      <c r="D1830">
        <f>IF(GL_Paste!$B1827="","",IFERROR(INDEX(DeptName,MATCH($C1830,DeptTag,0)),"UNALLOCATED"))</f>
        <v/>
      </c>
      <c r="E1830">
        <f>IF(GL_Paste!$B1827="","",IFERROR(INDEX(AcctCat,MATCH(GL_Paste!$B1827&amp;"",AcctCode,0)),"UNKNOWN"))</f>
        <v/>
      </c>
      <c r="F1830">
        <f>IF(GL_Paste!$B1827="","",IFERROR(INDEX(AcctSub,MATCH(GL_Paste!$B1827&amp;"",AcctCode,0)),"UNKNOWN"))</f>
        <v/>
      </c>
    </row>
    <row r="1831">
      <c r="A1831" s="40">
        <f>IF(GL_Paste!$B1828="","",N(GL_Paste!$H1828)-N(GL_Paste!$G1828))</f>
        <v/>
      </c>
      <c r="B1831" s="43">
        <f>IF(GL_Paste!$B1828="","",DATE(YEAR(GL_Paste!$E1828),MONTH(GL_Paste!$E1828),1))</f>
        <v/>
      </c>
      <c r="C1831">
        <f>IF(GL_Paste!$B1828="","",IF(TRIM(GL_Paste!$M1828)&lt;&gt;"",TRIM(GL_Paste!$M1828),IFERROR(MID(GL_Paste!$I1828,FIND("[",GL_Paste!$I1828)+1,FIND("]",GL_Paste!$I1828)-FIND("[",GL_Paste!$I1828)-1),"")))</f>
        <v/>
      </c>
      <c r="D1831">
        <f>IF(GL_Paste!$B1828="","",IFERROR(INDEX(DeptName,MATCH($C1831,DeptTag,0)),"UNALLOCATED"))</f>
        <v/>
      </c>
      <c r="E1831">
        <f>IF(GL_Paste!$B1828="","",IFERROR(INDEX(AcctCat,MATCH(GL_Paste!$B1828&amp;"",AcctCode,0)),"UNKNOWN"))</f>
        <v/>
      </c>
      <c r="F1831">
        <f>IF(GL_Paste!$B1828="","",IFERROR(INDEX(AcctSub,MATCH(GL_Paste!$B1828&amp;"",AcctCode,0)),"UNKNOWN"))</f>
        <v/>
      </c>
    </row>
    <row r="1832">
      <c r="A1832" s="40">
        <f>IF(GL_Paste!$B1829="","",N(GL_Paste!$H1829)-N(GL_Paste!$G1829))</f>
        <v/>
      </c>
      <c r="B1832" s="43">
        <f>IF(GL_Paste!$B1829="","",DATE(YEAR(GL_Paste!$E1829),MONTH(GL_Paste!$E1829),1))</f>
        <v/>
      </c>
      <c r="C1832">
        <f>IF(GL_Paste!$B1829="","",IF(TRIM(GL_Paste!$M1829)&lt;&gt;"",TRIM(GL_Paste!$M1829),IFERROR(MID(GL_Paste!$I1829,FIND("[",GL_Paste!$I1829)+1,FIND("]",GL_Paste!$I1829)-FIND("[",GL_Paste!$I1829)-1),"")))</f>
        <v/>
      </c>
      <c r="D1832">
        <f>IF(GL_Paste!$B1829="","",IFERROR(INDEX(DeptName,MATCH($C1832,DeptTag,0)),"UNALLOCATED"))</f>
        <v/>
      </c>
      <c r="E1832">
        <f>IF(GL_Paste!$B1829="","",IFERROR(INDEX(AcctCat,MATCH(GL_Paste!$B1829&amp;"",AcctCode,0)),"UNKNOWN"))</f>
        <v/>
      </c>
      <c r="F1832">
        <f>IF(GL_Paste!$B1829="","",IFERROR(INDEX(AcctSub,MATCH(GL_Paste!$B1829&amp;"",AcctCode,0)),"UNKNOWN"))</f>
        <v/>
      </c>
    </row>
    <row r="1833">
      <c r="A1833" s="40">
        <f>IF(GL_Paste!$B1830="","",N(GL_Paste!$H1830)-N(GL_Paste!$G1830))</f>
        <v/>
      </c>
      <c r="B1833" s="43">
        <f>IF(GL_Paste!$B1830="","",DATE(YEAR(GL_Paste!$E1830),MONTH(GL_Paste!$E1830),1))</f>
        <v/>
      </c>
      <c r="C1833">
        <f>IF(GL_Paste!$B1830="","",IF(TRIM(GL_Paste!$M1830)&lt;&gt;"",TRIM(GL_Paste!$M1830),IFERROR(MID(GL_Paste!$I1830,FIND("[",GL_Paste!$I1830)+1,FIND("]",GL_Paste!$I1830)-FIND("[",GL_Paste!$I1830)-1),"")))</f>
        <v/>
      </c>
      <c r="D1833">
        <f>IF(GL_Paste!$B1830="","",IFERROR(INDEX(DeptName,MATCH($C1833,DeptTag,0)),"UNALLOCATED"))</f>
        <v/>
      </c>
      <c r="E1833">
        <f>IF(GL_Paste!$B1830="","",IFERROR(INDEX(AcctCat,MATCH(GL_Paste!$B1830&amp;"",AcctCode,0)),"UNKNOWN"))</f>
        <v/>
      </c>
      <c r="F1833">
        <f>IF(GL_Paste!$B1830="","",IFERROR(INDEX(AcctSub,MATCH(GL_Paste!$B1830&amp;"",AcctCode,0)),"UNKNOWN"))</f>
        <v/>
      </c>
    </row>
    <row r="1834">
      <c r="A1834" s="40">
        <f>IF(GL_Paste!$B1831="","",N(GL_Paste!$H1831)-N(GL_Paste!$G1831))</f>
        <v/>
      </c>
      <c r="B1834" s="43">
        <f>IF(GL_Paste!$B1831="","",DATE(YEAR(GL_Paste!$E1831),MONTH(GL_Paste!$E1831),1))</f>
        <v/>
      </c>
      <c r="C1834">
        <f>IF(GL_Paste!$B1831="","",IF(TRIM(GL_Paste!$M1831)&lt;&gt;"",TRIM(GL_Paste!$M1831),IFERROR(MID(GL_Paste!$I1831,FIND("[",GL_Paste!$I1831)+1,FIND("]",GL_Paste!$I1831)-FIND("[",GL_Paste!$I1831)-1),"")))</f>
        <v/>
      </c>
      <c r="D1834">
        <f>IF(GL_Paste!$B1831="","",IFERROR(INDEX(DeptName,MATCH($C1834,DeptTag,0)),"UNALLOCATED"))</f>
        <v/>
      </c>
      <c r="E1834">
        <f>IF(GL_Paste!$B1831="","",IFERROR(INDEX(AcctCat,MATCH(GL_Paste!$B1831&amp;"",AcctCode,0)),"UNKNOWN"))</f>
        <v/>
      </c>
      <c r="F1834">
        <f>IF(GL_Paste!$B1831="","",IFERROR(INDEX(AcctSub,MATCH(GL_Paste!$B1831&amp;"",AcctCode,0)),"UNKNOWN"))</f>
        <v/>
      </c>
    </row>
    <row r="1835">
      <c r="A1835" s="40">
        <f>IF(GL_Paste!$B1832="","",N(GL_Paste!$H1832)-N(GL_Paste!$G1832))</f>
        <v/>
      </c>
      <c r="B1835" s="43">
        <f>IF(GL_Paste!$B1832="","",DATE(YEAR(GL_Paste!$E1832),MONTH(GL_Paste!$E1832),1))</f>
        <v/>
      </c>
      <c r="C1835">
        <f>IF(GL_Paste!$B1832="","",IF(TRIM(GL_Paste!$M1832)&lt;&gt;"",TRIM(GL_Paste!$M1832),IFERROR(MID(GL_Paste!$I1832,FIND("[",GL_Paste!$I1832)+1,FIND("]",GL_Paste!$I1832)-FIND("[",GL_Paste!$I1832)-1),"")))</f>
        <v/>
      </c>
      <c r="D1835">
        <f>IF(GL_Paste!$B1832="","",IFERROR(INDEX(DeptName,MATCH($C1835,DeptTag,0)),"UNALLOCATED"))</f>
        <v/>
      </c>
      <c r="E1835">
        <f>IF(GL_Paste!$B1832="","",IFERROR(INDEX(AcctCat,MATCH(GL_Paste!$B1832&amp;"",AcctCode,0)),"UNKNOWN"))</f>
        <v/>
      </c>
      <c r="F1835">
        <f>IF(GL_Paste!$B1832="","",IFERROR(INDEX(AcctSub,MATCH(GL_Paste!$B1832&amp;"",AcctCode,0)),"UNKNOWN"))</f>
        <v/>
      </c>
    </row>
    <row r="1836">
      <c r="A1836" s="40">
        <f>IF(GL_Paste!$B1833="","",N(GL_Paste!$H1833)-N(GL_Paste!$G1833))</f>
        <v/>
      </c>
      <c r="B1836" s="43">
        <f>IF(GL_Paste!$B1833="","",DATE(YEAR(GL_Paste!$E1833),MONTH(GL_Paste!$E1833),1))</f>
        <v/>
      </c>
      <c r="C1836">
        <f>IF(GL_Paste!$B1833="","",IF(TRIM(GL_Paste!$M1833)&lt;&gt;"",TRIM(GL_Paste!$M1833),IFERROR(MID(GL_Paste!$I1833,FIND("[",GL_Paste!$I1833)+1,FIND("]",GL_Paste!$I1833)-FIND("[",GL_Paste!$I1833)-1),"")))</f>
        <v/>
      </c>
      <c r="D1836">
        <f>IF(GL_Paste!$B1833="","",IFERROR(INDEX(DeptName,MATCH($C1836,DeptTag,0)),"UNALLOCATED"))</f>
        <v/>
      </c>
      <c r="E1836">
        <f>IF(GL_Paste!$B1833="","",IFERROR(INDEX(AcctCat,MATCH(GL_Paste!$B1833&amp;"",AcctCode,0)),"UNKNOWN"))</f>
        <v/>
      </c>
      <c r="F1836">
        <f>IF(GL_Paste!$B1833="","",IFERROR(INDEX(AcctSub,MATCH(GL_Paste!$B1833&amp;"",AcctCode,0)),"UNKNOWN"))</f>
        <v/>
      </c>
    </row>
    <row r="1837">
      <c r="A1837" s="40">
        <f>IF(GL_Paste!$B1834="","",N(GL_Paste!$H1834)-N(GL_Paste!$G1834))</f>
        <v/>
      </c>
      <c r="B1837" s="43">
        <f>IF(GL_Paste!$B1834="","",DATE(YEAR(GL_Paste!$E1834),MONTH(GL_Paste!$E1834),1))</f>
        <v/>
      </c>
      <c r="C1837">
        <f>IF(GL_Paste!$B1834="","",IF(TRIM(GL_Paste!$M1834)&lt;&gt;"",TRIM(GL_Paste!$M1834),IFERROR(MID(GL_Paste!$I1834,FIND("[",GL_Paste!$I1834)+1,FIND("]",GL_Paste!$I1834)-FIND("[",GL_Paste!$I1834)-1),"")))</f>
        <v/>
      </c>
      <c r="D1837">
        <f>IF(GL_Paste!$B1834="","",IFERROR(INDEX(DeptName,MATCH($C1837,DeptTag,0)),"UNALLOCATED"))</f>
        <v/>
      </c>
      <c r="E1837">
        <f>IF(GL_Paste!$B1834="","",IFERROR(INDEX(AcctCat,MATCH(GL_Paste!$B1834&amp;"",AcctCode,0)),"UNKNOWN"))</f>
        <v/>
      </c>
      <c r="F1837">
        <f>IF(GL_Paste!$B1834="","",IFERROR(INDEX(AcctSub,MATCH(GL_Paste!$B1834&amp;"",AcctCode,0)),"UNKNOWN"))</f>
        <v/>
      </c>
    </row>
    <row r="1838">
      <c r="A1838" s="40">
        <f>IF(GL_Paste!$B1835="","",N(GL_Paste!$H1835)-N(GL_Paste!$G1835))</f>
        <v/>
      </c>
      <c r="B1838" s="43">
        <f>IF(GL_Paste!$B1835="","",DATE(YEAR(GL_Paste!$E1835),MONTH(GL_Paste!$E1835),1))</f>
        <v/>
      </c>
      <c r="C1838">
        <f>IF(GL_Paste!$B1835="","",IF(TRIM(GL_Paste!$M1835)&lt;&gt;"",TRIM(GL_Paste!$M1835),IFERROR(MID(GL_Paste!$I1835,FIND("[",GL_Paste!$I1835)+1,FIND("]",GL_Paste!$I1835)-FIND("[",GL_Paste!$I1835)-1),"")))</f>
        <v/>
      </c>
      <c r="D1838">
        <f>IF(GL_Paste!$B1835="","",IFERROR(INDEX(DeptName,MATCH($C1838,DeptTag,0)),"UNALLOCATED"))</f>
        <v/>
      </c>
      <c r="E1838">
        <f>IF(GL_Paste!$B1835="","",IFERROR(INDEX(AcctCat,MATCH(GL_Paste!$B1835&amp;"",AcctCode,0)),"UNKNOWN"))</f>
        <v/>
      </c>
      <c r="F1838">
        <f>IF(GL_Paste!$B1835="","",IFERROR(INDEX(AcctSub,MATCH(GL_Paste!$B1835&amp;"",AcctCode,0)),"UNKNOWN"))</f>
        <v/>
      </c>
    </row>
    <row r="1839">
      <c r="A1839" s="40">
        <f>IF(GL_Paste!$B1836="","",N(GL_Paste!$H1836)-N(GL_Paste!$G1836))</f>
        <v/>
      </c>
      <c r="B1839" s="43">
        <f>IF(GL_Paste!$B1836="","",DATE(YEAR(GL_Paste!$E1836),MONTH(GL_Paste!$E1836),1))</f>
        <v/>
      </c>
      <c r="C1839">
        <f>IF(GL_Paste!$B1836="","",IF(TRIM(GL_Paste!$M1836)&lt;&gt;"",TRIM(GL_Paste!$M1836),IFERROR(MID(GL_Paste!$I1836,FIND("[",GL_Paste!$I1836)+1,FIND("]",GL_Paste!$I1836)-FIND("[",GL_Paste!$I1836)-1),"")))</f>
        <v/>
      </c>
      <c r="D1839">
        <f>IF(GL_Paste!$B1836="","",IFERROR(INDEX(DeptName,MATCH($C1839,DeptTag,0)),"UNALLOCATED"))</f>
        <v/>
      </c>
      <c r="E1839">
        <f>IF(GL_Paste!$B1836="","",IFERROR(INDEX(AcctCat,MATCH(GL_Paste!$B1836&amp;"",AcctCode,0)),"UNKNOWN"))</f>
        <v/>
      </c>
      <c r="F1839">
        <f>IF(GL_Paste!$B1836="","",IFERROR(INDEX(AcctSub,MATCH(GL_Paste!$B1836&amp;"",AcctCode,0)),"UNKNOWN"))</f>
        <v/>
      </c>
    </row>
    <row r="1840">
      <c r="A1840" s="40">
        <f>IF(GL_Paste!$B1837="","",N(GL_Paste!$H1837)-N(GL_Paste!$G1837))</f>
        <v/>
      </c>
      <c r="B1840" s="43">
        <f>IF(GL_Paste!$B1837="","",DATE(YEAR(GL_Paste!$E1837),MONTH(GL_Paste!$E1837),1))</f>
        <v/>
      </c>
      <c r="C1840">
        <f>IF(GL_Paste!$B1837="","",IF(TRIM(GL_Paste!$M1837)&lt;&gt;"",TRIM(GL_Paste!$M1837),IFERROR(MID(GL_Paste!$I1837,FIND("[",GL_Paste!$I1837)+1,FIND("]",GL_Paste!$I1837)-FIND("[",GL_Paste!$I1837)-1),"")))</f>
        <v/>
      </c>
      <c r="D1840">
        <f>IF(GL_Paste!$B1837="","",IFERROR(INDEX(DeptName,MATCH($C1840,DeptTag,0)),"UNALLOCATED"))</f>
        <v/>
      </c>
      <c r="E1840">
        <f>IF(GL_Paste!$B1837="","",IFERROR(INDEX(AcctCat,MATCH(GL_Paste!$B1837&amp;"",AcctCode,0)),"UNKNOWN"))</f>
        <v/>
      </c>
      <c r="F1840">
        <f>IF(GL_Paste!$B1837="","",IFERROR(INDEX(AcctSub,MATCH(GL_Paste!$B1837&amp;"",AcctCode,0)),"UNKNOWN"))</f>
        <v/>
      </c>
    </row>
    <row r="1841">
      <c r="A1841" s="40">
        <f>IF(GL_Paste!$B1838="","",N(GL_Paste!$H1838)-N(GL_Paste!$G1838))</f>
        <v/>
      </c>
      <c r="B1841" s="43">
        <f>IF(GL_Paste!$B1838="","",DATE(YEAR(GL_Paste!$E1838),MONTH(GL_Paste!$E1838),1))</f>
        <v/>
      </c>
      <c r="C1841">
        <f>IF(GL_Paste!$B1838="","",IF(TRIM(GL_Paste!$M1838)&lt;&gt;"",TRIM(GL_Paste!$M1838),IFERROR(MID(GL_Paste!$I1838,FIND("[",GL_Paste!$I1838)+1,FIND("]",GL_Paste!$I1838)-FIND("[",GL_Paste!$I1838)-1),"")))</f>
        <v/>
      </c>
      <c r="D1841">
        <f>IF(GL_Paste!$B1838="","",IFERROR(INDEX(DeptName,MATCH($C1841,DeptTag,0)),"UNALLOCATED"))</f>
        <v/>
      </c>
      <c r="E1841">
        <f>IF(GL_Paste!$B1838="","",IFERROR(INDEX(AcctCat,MATCH(GL_Paste!$B1838&amp;"",AcctCode,0)),"UNKNOWN"))</f>
        <v/>
      </c>
      <c r="F1841">
        <f>IF(GL_Paste!$B1838="","",IFERROR(INDEX(AcctSub,MATCH(GL_Paste!$B1838&amp;"",AcctCode,0)),"UNKNOWN"))</f>
        <v/>
      </c>
    </row>
    <row r="1842">
      <c r="A1842" s="40">
        <f>IF(GL_Paste!$B1839="","",N(GL_Paste!$H1839)-N(GL_Paste!$G1839))</f>
        <v/>
      </c>
      <c r="B1842" s="43">
        <f>IF(GL_Paste!$B1839="","",DATE(YEAR(GL_Paste!$E1839),MONTH(GL_Paste!$E1839),1))</f>
        <v/>
      </c>
      <c r="C1842">
        <f>IF(GL_Paste!$B1839="","",IF(TRIM(GL_Paste!$M1839)&lt;&gt;"",TRIM(GL_Paste!$M1839),IFERROR(MID(GL_Paste!$I1839,FIND("[",GL_Paste!$I1839)+1,FIND("]",GL_Paste!$I1839)-FIND("[",GL_Paste!$I1839)-1),"")))</f>
        <v/>
      </c>
      <c r="D1842">
        <f>IF(GL_Paste!$B1839="","",IFERROR(INDEX(DeptName,MATCH($C1842,DeptTag,0)),"UNALLOCATED"))</f>
        <v/>
      </c>
      <c r="E1842">
        <f>IF(GL_Paste!$B1839="","",IFERROR(INDEX(AcctCat,MATCH(GL_Paste!$B1839&amp;"",AcctCode,0)),"UNKNOWN"))</f>
        <v/>
      </c>
      <c r="F1842">
        <f>IF(GL_Paste!$B1839="","",IFERROR(INDEX(AcctSub,MATCH(GL_Paste!$B1839&amp;"",AcctCode,0)),"UNKNOWN"))</f>
        <v/>
      </c>
    </row>
    <row r="1843">
      <c r="A1843" s="40">
        <f>IF(GL_Paste!$B1840="","",N(GL_Paste!$H1840)-N(GL_Paste!$G1840))</f>
        <v/>
      </c>
      <c r="B1843" s="43">
        <f>IF(GL_Paste!$B1840="","",DATE(YEAR(GL_Paste!$E1840),MONTH(GL_Paste!$E1840),1))</f>
        <v/>
      </c>
      <c r="C1843">
        <f>IF(GL_Paste!$B1840="","",IF(TRIM(GL_Paste!$M1840)&lt;&gt;"",TRIM(GL_Paste!$M1840),IFERROR(MID(GL_Paste!$I1840,FIND("[",GL_Paste!$I1840)+1,FIND("]",GL_Paste!$I1840)-FIND("[",GL_Paste!$I1840)-1),"")))</f>
        <v/>
      </c>
      <c r="D1843">
        <f>IF(GL_Paste!$B1840="","",IFERROR(INDEX(DeptName,MATCH($C1843,DeptTag,0)),"UNALLOCATED"))</f>
        <v/>
      </c>
      <c r="E1843">
        <f>IF(GL_Paste!$B1840="","",IFERROR(INDEX(AcctCat,MATCH(GL_Paste!$B1840&amp;"",AcctCode,0)),"UNKNOWN"))</f>
        <v/>
      </c>
      <c r="F1843">
        <f>IF(GL_Paste!$B1840="","",IFERROR(INDEX(AcctSub,MATCH(GL_Paste!$B1840&amp;"",AcctCode,0)),"UNKNOWN"))</f>
        <v/>
      </c>
    </row>
    <row r="1844">
      <c r="A1844" s="40">
        <f>IF(GL_Paste!$B1841="","",N(GL_Paste!$H1841)-N(GL_Paste!$G1841))</f>
        <v/>
      </c>
      <c r="B1844" s="43">
        <f>IF(GL_Paste!$B1841="","",DATE(YEAR(GL_Paste!$E1841),MONTH(GL_Paste!$E1841),1))</f>
        <v/>
      </c>
      <c r="C1844">
        <f>IF(GL_Paste!$B1841="","",IF(TRIM(GL_Paste!$M1841)&lt;&gt;"",TRIM(GL_Paste!$M1841),IFERROR(MID(GL_Paste!$I1841,FIND("[",GL_Paste!$I1841)+1,FIND("]",GL_Paste!$I1841)-FIND("[",GL_Paste!$I1841)-1),"")))</f>
        <v/>
      </c>
      <c r="D1844">
        <f>IF(GL_Paste!$B1841="","",IFERROR(INDEX(DeptName,MATCH($C1844,DeptTag,0)),"UNALLOCATED"))</f>
        <v/>
      </c>
      <c r="E1844">
        <f>IF(GL_Paste!$B1841="","",IFERROR(INDEX(AcctCat,MATCH(GL_Paste!$B1841&amp;"",AcctCode,0)),"UNKNOWN"))</f>
        <v/>
      </c>
      <c r="F1844">
        <f>IF(GL_Paste!$B1841="","",IFERROR(INDEX(AcctSub,MATCH(GL_Paste!$B1841&amp;"",AcctCode,0)),"UNKNOWN"))</f>
        <v/>
      </c>
    </row>
    <row r="1845">
      <c r="A1845" s="40">
        <f>IF(GL_Paste!$B1842="","",N(GL_Paste!$H1842)-N(GL_Paste!$G1842))</f>
        <v/>
      </c>
      <c r="B1845" s="43">
        <f>IF(GL_Paste!$B1842="","",DATE(YEAR(GL_Paste!$E1842),MONTH(GL_Paste!$E1842),1))</f>
        <v/>
      </c>
      <c r="C1845">
        <f>IF(GL_Paste!$B1842="","",IF(TRIM(GL_Paste!$M1842)&lt;&gt;"",TRIM(GL_Paste!$M1842),IFERROR(MID(GL_Paste!$I1842,FIND("[",GL_Paste!$I1842)+1,FIND("]",GL_Paste!$I1842)-FIND("[",GL_Paste!$I1842)-1),"")))</f>
        <v/>
      </c>
      <c r="D1845">
        <f>IF(GL_Paste!$B1842="","",IFERROR(INDEX(DeptName,MATCH($C1845,DeptTag,0)),"UNALLOCATED"))</f>
        <v/>
      </c>
      <c r="E1845">
        <f>IF(GL_Paste!$B1842="","",IFERROR(INDEX(AcctCat,MATCH(GL_Paste!$B1842&amp;"",AcctCode,0)),"UNKNOWN"))</f>
        <v/>
      </c>
      <c r="F1845">
        <f>IF(GL_Paste!$B1842="","",IFERROR(INDEX(AcctSub,MATCH(GL_Paste!$B1842&amp;"",AcctCode,0)),"UNKNOWN"))</f>
        <v/>
      </c>
    </row>
    <row r="1846">
      <c r="A1846" s="40">
        <f>IF(GL_Paste!$B1843="","",N(GL_Paste!$H1843)-N(GL_Paste!$G1843))</f>
        <v/>
      </c>
      <c r="B1846" s="43">
        <f>IF(GL_Paste!$B1843="","",DATE(YEAR(GL_Paste!$E1843),MONTH(GL_Paste!$E1843),1))</f>
        <v/>
      </c>
      <c r="C1846">
        <f>IF(GL_Paste!$B1843="","",IF(TRIM(GL_Paste!$M1843)&lt;&gt;"",TRIM(GL_Paste!$M1843),IFERROR(MID(GL_Paste!$I1843,FIND("[",GL_Paste!$I1843)+1,FIND("]",GL_Paste!$I1843)-FIND("[",GL_Paste!$I1843)-1),"")))</f>
        <v/>
      </c>
      <c r="D1846">
        <f>IF(GL_Paste!$B1843="","",IFERROR(INDEX(DeptName,MATCH($C1846,DeptTag,0)),"UNALLOCATED"))</f>
        <v/>
      </c>
      <c r="E1846">
        <f>IF(GL_Paste!$B1843="","",IFERROR(INDEX(AcctCat,MATCH(GL_Paste!$B1843&amp;"",AcctCode,0)),"UNKNOWN"))</f>
        <v/>
      </c>
      <c r="F1846">
        <f>IF(GL_Paste!$B1843="","",IFERROR(INDEX(AcctSub,MATCH(GL_Paste!$B1843&amp;"",AcctCode,0)),"UNKNOWN"))</f>
        <v/>
      </c>
    </row>
    <row r="1847">
      <c r="A1847" s="40">
        <f>IF(GL_Paste!$B1844="","",N(GL_Paste!$H1844)-N(GL_Paste!$G1844))</f>
        <v/>
      </c>
      <c r="B1847" s="43">
        <f>IF(GL_Paste!$B1844="","",DATE(YEAR(GL_Paste!$E1844),MONTH(GL_Paste!$E1844),1))</f>
        <v/>
      </c>
      <c r="C1847">
        <f>IF(GL_Paste!$B1844="","",IF(TRIM(GL_Paste!$M1844)&lt;&gt;"",TRIM(GL_Paste!$M1844),IFERROR(MID(GL_Paste!$I1844,FIND("[",GL_Paste!$I1844)+1,FIND("]",GL_Paste!$I1844)-FIND("[",GL_Paste!$I1844)-1),"")))</f>
        <v/>
      </c>
      <c r="D1847">
        <f>IF(GL_Paste!$B1844="","",IFERROR(INDEX(DeptName,MATCH($C1847,DeptTag,0)),"UNALLOCATED"))</f>
        <v/>
      </c>
      <c r="E1847">
        <f>IF(GL_Paste!$B1844="","",IFERROR(INDEX(AcctCat,MATCH(GL_Paste!$B1844&amp;"",AcctCode,0)),"UNKNOWN"))</f>
        <v/>
      </c>
      <c r="F1847">
        <f>IF(GL_Paste!$B1844="","",IFERROR(INDEX(AcctSub,MATCH(GL_Paste!$B1844&amp;"",AcctCode,0)),"UNKNOWN"))</f>
        <v/>
      </c>
    </row>
    <row r="1848">
      <c r="A1848" s="40">
        <f>IF(GL_Paste!$B1845="","",N(GL_Paste!$H1845)-N(GL_Paste!$G1845))</f>
        <v/>
      </c>
      <c r="B1848" s="43">
        <f>IF(GL_Paste!$B1845="","",DATE(YEAR(GL_Paste!$E1845),MONTH(GL_Paste!$E1845),1))</f>
        <v/>
      </c>
      <c r="C1848">
        <f>IF(GL_Paste!$B1845="","",IF(TRIM(GL_Paste!$M1845)&lt;&gt;"",TRIM(GL_Paste!$M1845),IFERROR(MID(GL_Paste!$I1845,FIND("[",GL_Paste!$I1845)+1,FIND("]",GL_Paste!$I1845)-FIND("[",GL_Paste!$I1845)-1),"")))</f>
        <v/>
      </c>
      <c r="D1848">
        <f>IF(GL_Paste!$B1845="","",IFERROR(INDEX(DeptName,MATCH($C1848,DeptTag,0)),"UNALLOCATED"))</f>
        <v/>
      </c>
      <c r="E1848">
        <f>IF(GL_Paste!$B1845="","",IFERROR(INDEX(AcctCat,MATCH(GL_Paste!$B1845&amp;"",AcctCode,0)),"UNKNOWN"))</f>
        <v/>
      </c>
      <c r="F1848">
        <f>IF(GL_Paste!$B1845="","",IFERROR(INDEX(AcctSub,MATCH(GL_Paste!$B1845&amp;"",AcctCode,0)),"UNKNOWN"))</f>
        <v/>
      </c>
    </row>
    <row r="1849">
      <c r="A1849" s="40">
        <f>IF(GL_Paste!$B1846="","",N(GL_Paste!$H1846)-N(GL_Paste!$G1846))</f>
        <v/>
      </c>
      <c r="B1849" s="43">
        <f>IF(GL_Paste!$B1846="","",DATE(YEAR(GL_Paste!$E1846),MONTH(GL_Paste!$E1846),1))</f>
        <v/>
      </c>
      <c r="C1849">
        <f>IF(GL_Paste!$B1846="","",IF(TRIM(GL_Paste!$M1846)&lt;&gt;"",TRIM(GL_Paste!$M1846),IFERROR(MID(GL_Paste!$I1846,FIND("[",GL_Paste!$I1846)+1,FIND("]",GL_Paste!$I1846)-FIND("[",GL_Paste!$I1846)-1),"")))</f>
        <v/>
      </c>
      <c r="D1849">
        <f>IF(GL_Paste!$B1846="","",IFERROR(INDEX(DeptName,MATCH($C1849,DeptTag,0)),"UNALLOCATED"))</f>
        <v/>
      </c>
      <c r="E1849">
        <f>IF(GL_Paste!$B1846="","",IFERROR(INDEX(AcctCat,MATCH(GL_Paste!$B1846&amp;"",AcctCode,0)),"UNKNOWN"))</f>
        <v/>
      </c>
      <c r="F1849">
        <f>IF(GL_Paste!$B1846="","",IFERROR(INDEX(AcctSub,MATCH(GL_Paste!$B1846&amp;"",AcctCode,0)),"UNKNOWN"))</f>
        <v/>
      </c>
    </row>
    <row r="1850">
      <c r="A1850" s="40">
        <f>IF(GL_Paste!$B1847="","",N(GL_Paste!$H1847)-N(GL_Paste!$G1847))</f>
        <v/>
      </c>
      <c r="B1850" s="43">
        <f>IF(GL_Paste!$B1847="","",DATE(YEAR(GL_Paste!$E1847),MONTH(GL_Paste!$E1847),1))</f>
        <v/>
      </c>
      <c r="C1850">
        <f>IF(GL_Paste!$B1847="","",IF(TRIM(GL_Paste!$M1847)&lt;&gt;"",TRIM(GL_Paste!$M1847),IFERROR(MID(GL_Paste!$I1847,FIND("[",GL_Paste!$I1847)+1,FIND("]",GL_Paste!$I1847)-FIND("[",GL_Paste!$I1847)-1),"")))</f>
        <v/>
      </c>
      <c r="D1850">
        <f>IF(GL_Paste!$B1847="","",IFERROR(INDEX(DeptName,MATCH($C1850,DeptTag,0)),"UNALLOCATED"))</f>
        <v/>
      </c>
      <c r="E1850">
        <f>IF(GL_Paste!$B1847="","",IFERROR(INDEX(AcctCat,MATCH(GL_Paste!$B1847&amp;"",AcctCode,0)),"UNKNOWN"))</f>
        <v/>
      </c>
      <c r="F1850">
        <f>IF(GL_Paste!$B1847="","",IFERROR(INDEX(AcctSub,MATCH(GL_Paste!$B1847&amp;"",AcctCode,0)),"UNKNOWN"))</f>
        <v/>
      </c>
    </row>
    <row r="1851">
      <c r="A1851" s="40">
        <f>IF(GL_Paste!$B1848="","",N(GL_Paste!$H1848)-N(GL_Paste!$G1848))</f>
        <v/>
      </c>
      <c r="B1851" s="43">
        <f>IF(GL_Paste!$B1848="","",DATE(YEAR(GL_Paste!$E1848),MONTH(GL_Paste!$E1848),1))</f>
        <v/>
      </c>
      <c r="C1851">
        <f>IF(GL_Paste!$B1848="","",IF(TRIM(GL_Paste!$M1848)&lt;&gt;"",TRIM(GL_Paste!$M1848),IFERROR(MID(GL_Paste!$I1848,FIND("[",GL_Paste!$I1848)+1,FIND("]",GL_Paste!$I1848)-FIND("[",GL_Paste!$I1848)-1),"")))</f>
        <v/>
      </c>
      <c r="D1851">
        <f>IF(GL_Paste!$B1848="","",IFERROR(INDEX(DeptName,MATCH($C1851,DeptTag,0)),"UNALLOCATED"))</f>
        <v/>
      </c>
      <c r="E1851">
        <f>IF(GL_Paste!$B1848="","",IFERROR(INDEX(AcctCat,MATCH(GL_Paste!$B1848&amp;"",AcctCode,0)),"UNKNOWN"))</f>
        <v/>
      </c>
      <c r="F1851">
        <f>IF(GL_Paste!$B1848="","",IFERROR(INDEX(AcctSub,MATCH(GL_Paste!$B1848&amp;"",AcctCode,0)),"UNKNOWN"))</f>
        <v/>
      </c>
    </row>
    <row r="1852">
      <c r="A1852" s="40">
        <f>IF(GL_Paste!$B1849="","",N(GL_Paste!$H1849)-N(GL_Paste!$G1849))</f>
        <v/>
      </c>
      <c r="B1852" s="43">
        <f>IF(GL_Paste!$B1849="","",DATE(YEAR(GL_Paste!$E1849),MONTH(GL_Paste!$E1849),1))</f>
        <v/>
      </c>
      <c r="C1852">
        <f>IF(GL_Paste!$B1849="","",IF(TRIM(GL_Paste!$M1849)&lt;&gt;"",TRIM(GL_Paste!$M1849),IFERROR(MID(GL_Paste!$I1849,FIND("[",GL_Paste!$I1849)+1,FIND("]",GL_Paste!$I1849)-FIND("[",GL_Paste!$I1849)-1),"")))</f>
        <v/>
      </c>
      <c r="D1852">
        <f>IF(GL_Paste!$B1849="","",IFERROR(INDEX(DeptName,MATCH($C1852,DeptTag,0)),"UNALLOCATED"))</f>
        <v/>
      </c>
      <c r="E1852">
        <f>IF(GL_Paste!$B1849="","",IFERROR(INDEX(AcctCat,MATCH(GL_Paste!$B1849&amp;"",AcctCode,0)),"UNKNOWN"))</f>
        <v/>
      </c>
      <c r="F1852">
        <f>IF(GL_Paste!$B1849="","",IFERROR(INDEX(AcctSub,MATCH(GL_Paste!$B1849&amp;"",AcctCode,0)),"UNKNOWN"))</f>
        <v/>
      </c>
    </row>
    <row r="1853">
      <c r="A1853" s="40">
        <f>IF(GL_Paste!$B1850="","",N(GL_Paste!$H1850)-N(GL_Paste!$G1850))</f>
        <v/>
      </c>
      <c r="B1853" s="43">
        <f>IF(GL_Paste!$B1850="","",DATE(YEAR(GL_Paste!$E1850),MONTH(GL_Paste!$E1850),1))</f>
        <v/>
      </c>
      <c r="C1853">
        <f>IF(GL_Paste!$B1850="","",IF(TRIM(GL_Paste!$M1850)&lt;&gt;"",TRIM(GL_Paste!$M1850),IFERROR(MID(GL_Paste!$I1850,FIND("[",GL_Paste!$I1850)+1,FIND("]",GL_Paste!$I1850)-FIND("[",GL_Paste!$I1850)-1),"")))</f>
        <v/>
      </c>
      <c r="D1853">
        <f>IF(GL_Paste!$B1850="","",IFERROR(INDEX(DeptName,MATCH($C1853,DeptTag,0)),"UNALLOCATED"))</f>
        <v/>
      </c>
      <c r="E1853">
        <f>IF(GL_Paste!$B1850="","",IFERROR(INDEX(AcctCat,MATCH(GL_Paste!$B1850&amp;"",AcctCode,0)),"UNKNOWN"))</f>
        <v/>
      </c>
      <c r="F1853">
        <f>IF(GL_Paste!$B1850="","",IFERROR(INDEX(AcctSub,MATCH(GL_Paste!$B1850&amp;"",AcctCode,0)),"UNKNOWN"))</f>
        <v/>
      </c>
    </row>
    <row r="1854">
      <c r="A1854" s="40">
        <f>IF(GL_Paste!$B1851="","",N(GL_Paste!$H1851)-N(GL_Paste!$G1851))</f>
        <v/>
      </c>
      <c r="B1854" s="43">
        <f>IF(GL_Paste!$B1851="","",DATE(YEAR(GL_Paste!$E1851),MONTH(GL_Paste!$E1851),1))</f>
        <v/>
      </c>
      <c r="C1854">
        <f>IF(GL_Paste!$B1851="","",IF(TRIM(GL_Paste!$M1851)&lt;&gt;"",TRIM(GL_Paste!$M1851),IFERROR(MID(GL_Paste!$I1851,FIND("[",GL_Paste!$I1851)+1,FIND("]",GL_Paste!$I1851)-FIND("[",GL_Paste!$I1851)-1),"")))</f>
        <v/>
      </c>
      <c r="D1854">
        <f>IF(GL_Paste!$B1851="","",IFERROR(INDEX(DeptName,MATCH($C1854,DeptTag,0)),"UNALLOCATED"))</f>
        <v/>
      </c>
      <c r="E1854">
        <f>IF(GL_Paste!$B1851="","",IFERROR(INDEX(AcctCat,MATCH(GL_Paste!$B1851&amp;"",AcctCode,0)),"UNKNOWN"))</f>
        <v/>
      </c>
      <c r="F1854">
        <f>IF(GL_Paste!$B1851="","",IFERROR(INDEX(AcctSub,MATCH(GL_Paste!$B1851&amp;"",AcctCode,0)),"UNKNOWN"))</f>
        <v/>
      </c>
    </row>
    <row r="1855">
      <c r="A1855" s="40">
        <f>IF(GL_Paste!$B1852="","",N(GL_Paste!$H1852)-N(GL_Paste!$G1852))</f>
        <v/>
      </c>
      <c r="B1855" s="43">
        <f>IF(GL_Paste!$B1852="","",DATE(YEAR(GL_Paste!$E1852),MONTH(GL_Paste!$E1852),1))</f>
        <v/>
      </c>
      <c r="C1855">
        <f>IF(GL_Paste!$B1852="","",IF(TRIM(GL_Paste!$M1852)&lt;&gt;"",TRIM(GL_Paste!$M1852),IFERROR(MID(GL_Paste!$I1852,FIND("[",GL_Paste!$I1852)+1,FIND("]",GL_Paste!$I1852)-FIND("[",GL_Paste!$I1852)-1),"")))</f>
        <v/>
      </c>
      <c r="D1855">
        <f>IF(GL_Paste!$B1852="","",IFERROR(INDEX(DeptName,MATCH($C1855,DeptTag,0)),"UNALLOCATED"))</f>
        <v/>
      </c>
      <c r="E1855">
        <f>IF(GL_Paste!$B1852="","",IFERROR(INDEX(AcctCat,MATCH(GL_Paste!$B1852&amp;"",AcctCode,0)),"UNKNOWN"))</f>
        <v/>
      </c>
      <c r="F1855">
        <f>IF(GL_Paste!$B1852="","",IFERROR(INDEX(AcctSub,MATCH(GL_Paste!$B1852&amp;"",AcctCode,0)),"UNKNOWN"))</f>
        <v/>
      </c>
    </row>
    <row r="1856">
      <c r="A1856" s="40">
        <f>IF(GL_Paste!$B1853="","",N(GL_Paste!$H1853)-N(GL_Paste!$G1853))</f>
        <v/>
      </c>
      <c r="B1856" s="43">
        <f>IF(GL_Paste!$B1853="","",DATE(YEAR(GL_Paste!$E1853),MONTH(GL_Paste!$E1853),1))</f>
        <v/>
      </c>
      <c r="C1856">
        <f>IF(GL_Paste!$B1853="","",IF(TRIM(GL_Paste!$M1853)&lt;&gt;"",TRIM(GL_Paste!$M1853),IFERROR(MID(GL_Paste!$I1853,FIND("[",GL_Paste!$I1853)+1,FIND("]",GL_Paste!$I1853)-FIND("[",GL_Paste!$I1853)-1),"")))</f>
        <v/>
      </c>
      <c r="D1856">
        <f>IF(GL_Paste!$B1853="","",IFERROR(INDEX(DeptName,MATCH($C1856,DeptTag,0)),"UNALLOCATED"))</f>
        <v/>
      </c>
      <c r="E1856">
        <f>IF(GL_Paste!$B1853="","",IFERROR(INDEX(AcctCat,MATCH(GL_Paste!$B1853&amp;"",AcctCode,0)),"UNKNOWN"))</f>
        <v/>
      </c>
      <c r="F1856">
        <f>IF(GL_Paste!$B1853="","",IFERROR(INDEX(AcctSub,MATCH(GL_Paste!$B1853&amp;"",AcctCode,0)),"UNKNOWN"))</f>
        <v/>
      </c>
    </row>
    <row r="1857">
      <c r="A1857" s="40">
        <f>IF(GL_Paste!$B1854="","",N(GL_Paste!$H1854)-N(GL_Paste!$G1854))</f>
        <v/>
      </c>
      <c r="B1857" s="43">
        <f>IF(GL_Paste!$B1854="","",DATE(YEAR(GL_Paste!$E1854),MONTH(GL_Paste!$E1854),1))</f>
        <v/>
      </c>
      <c r="C1857">
        <f>IF(GL_Paste!$B1854="","",IF(TRIM(GL_Paste!$M1854)&lt;&gt;"",TRIM(GL_Paste!$M1854),IFERROR(MID(GL_Paste!$I1854,FIND("[",GL_Paste!$I1854)+1,FIND("]",GL_Paste!$I1854)-FIND("[",GL_Paste!$I1854)-1),"")))</f>
        <v/>
      </c>
      <c r="D1857">
        <f>IF(GL_Paste!$B1854="","",IFERROR(INDEX(DeptName,MATCH($C1857,DeptTag,0)),"UNALLOCATED"))</f>
        <v/>
      </c>
      <c r="E1857">
        <f>IF(GL_Paste!$B1854="","",IFERROR(INDEX(AcctCat,MATCH(GL_Paste!$B1854&amp;"",AcctCode,0)),"UNKNOWN"))</f>
        <v/>
      </c>
      <c r="F1857">
        <f>IF(GL_Paste!$B1854="","",IFERROR(INDEX(AcctSub,MATCH(GL_Paste!$B1854&amp;"",AcctCode,0)),"UNKNOWN"))</f>
        <v/>
      </c>
    </row>
    <row r="1858">
      <c r="A1858" s="40">
        <f>IF(GL_Paste!$B1855="","",N(GL_Paste!$H1855)-N(GL_Paste!$G1855))</f>
        <v/>
      </c>
      <c r="B1858" s="43">
        <f>IF(GL_Paste!$B1855="","",DATE(YEAR(GL_Paste!$E1855),MONTH(GL_Paste!$E1855),1))</f>
        <v/>
      </c>
      <c r="C1858">
        <f>IF(GL_Paste!$B1855="","",IF(TRIM(GL_Paste!$M1855)&lt;&gt;"",TRIM(GL_Paste!$M1855),IFERROR(MID(GL_Paste!$I1855,FIND("[",GL_Paste!$I1855)+1,FIND("]",GL_Paste!$I1855)-FIND("[",GL_Paste!$I1855)-1),"")))</f>
        <v/>
      </c>
      <c r="D1858">
        <f>IF(GL_Paste!$B1855="","",IFERROR(INDEX(DeptName,MATCH($C1858,DeptTag,0)),"UNALLOCATED"))</f>
        <v/>
      </c>
      <c r="E1858">
        <f>IF(GL_Paste!$B1855="","",IFERROR(INDEX(AcctCat,MATCH(GL_Paste!$B1855&amp;"",AcctCode,0)),"UNKNOWN"))</f>
        <v/>
      </c>
      <c r="F1858">
        <f>IF(GL_Paste!$B1855="","",IFERROR(INDEX(AcctSub,MATCH(GL_Paste!$B1855&amp;"",AcctCode,0)),"UNKNOWN"))</f>
        <v/>
      </c>
    </row>
    <row r="1859">
      <c r="A1859" s="40">
        <f>IF(GL_Paste!$B1856="","",N(GL_Paste!$H1856)-N(GL_Paste!$G1856))</f>
        <v/>
      </c>
      <c r="B1859" s="43">
        <f>IF(GL_Paste!$B1856="","",DATE(YEAR(GL_Paste!$E1856),MONTH(GL_Paste!$E1856),1))</f>
        <v/>
      </c>
      <c r="C1859">
        <f>IF(GL_Paste!$B1856="","",IF(TRIM(GL_Paste!$M1856)&lt;&gt;"",TRIM(GL_Paste!$M1856),IFERROR(MID(GL_Paste!$I1856,FIND("[",GL_Paste!$I1856)+1,FIND("]",GL_Paste!$I1856)-FIND("[",GL_Paste!$I1856)-1),"")))</f>
        <v/>
      </c>
      <c r="D1859">
        <f>IF(GL_Paste!$B1856="","",IFERROR(INDEX(DeptName,MATCH($C1859,DeptTag,0)),"UNALLOCATED"))</f>
        <v/>
      </c>
      <c r="E1859">
        <f>IF(GL_Paste!$B1856="","",IFERROR(INDEX(AcctCat,MATCH(GL_Paste!$B1856&amp;"",AcctCode,0)),"UNKNOWN"))</f>
        <v/>
      </c>
      <c r="F1859">
        <f>IF(GL_Paste!$B1856="","",IFERROR(INDEX(AcctSub,MATCH(GL_Paste!$B1856&amp;"",AcctCode,0)),"UNKNOWN"))</f>
        <v/>
      </c>
    </row>
    <row r="1860">
      <c r="A1860" s="40">
        <f>IF(GL_Paste!$B1857="","",N(GL_Paste!$H1857)-N(GL_Paste!$G1857))</f>
        <v/>
      </c>
      <c r="B1860" s="43">
        <f>IF(GL_Paste!$B1857="","",DATE(YEAR(GL_Paste!$E1857),MONTH(GL_Paste!$E1857),1))</f>
        <v/>
      </c>
      <c r="C1860">
        <f>IF(GL_Paste!$B1857="","",IF(TRIM(GL_Paste!$M1857)&lt;&gt;"",TRIM(GL_Paste!$M1857),IFERROR(MID(GL_Paste!$I1857,FIND("[",GL_Paste!$I1857)+1,FIND("]",GL_Paste!$I1857)-FIND("[",GL_Paste!$I1857)-1),"")))</f>
        <v/>
      </c>
      <c r="D1860">
        <f>IF(GL_Paste!$B1857="","",IFERROR(INDEX(DeptName,MATCH($C1860,DeptTag,0)),"UNALLOCATED"))</f>
        <v/>
      </c>
      <c r="E1860">
        <f>IF(GL_Paste!$B1857="","",IFERROR(INDEX(AcctCat,MATCH(GL_Paste!$B1857&amp;"",AcctCode,0)),"UNKNOWN"))</f>
        <v/>
      </c>
      <c r="F1860">
        <f>IF(GL_Paste!$B1857="","",IFERROR(INDEX(AcctSub,MATCH(GL_Paste!$B1857&amp;"",AcctCode,0)),"UNKNOWN"))</f>
        <v/>
      </c>
    </row>
    <row r="1861">
      <c r="A1861" s="40">
        <f>IF(GL_Paste!$B1858="","",N(GL_Paste!$H1858)-N(GL_Paste!$G1858))</f>
        <v/>
      </c>
      <c r="B1861" s="43">
        <f>IF(GL_Paste!$B1858="","",DATE(YEAR(GL_Paste!$E1858),MONTH(GL_Paste!$E1858),1))</f>
        <v/>
      </c>
      <c r="C1861">
        <f>IF(GL_Paste!$B1858="","",IF(TRIM(GL_Paste!$M1858)&lt;&gt;"",TRIM(GL_Paste!$M1858),IFERROR(MID(GL_Paste!$I1858,FIND("[",GL_Paste!$I1858)+1,FIND("]",GL_Paste!$I1858)-FIND("[",GL_Paste!$I1858)-1),"")))</f>
        <v/>
      </c>
      <c r="D1861">
        <f>IF(GL_Paste!$B1858="","",IFERROR(INDEX(DeptName,MATCH($C1861,DeptTag,0)),"UNALLOCATED"))</f>
        <v/>
      </c>
      <c r="E1861">
        <f>IF(GL_Paste!$B1858="","",IFERROR(INDEX(AcctCat,MATCH(GL_Paste!$B1858&amp;"",AcctCode,0)),"UNKNOWN"))</f>
        <v/>
      </c>
      <c r="F1861">
        <f>IF(GL_Paste!$B1858="","",IFERROR(INDEX(AcctSub,MATCH(GL_Paste!$B1858&amp;"",AcctCode,0)),"UNKNOWN"))</f>
        <v/>
      </c>
    </row>
    <row r="1862">
      <c r="A1862" s="40">
        <f>IF(GL_Paste!$B1859="","",N(GL_Paste!$H1859)-N(GL_Paste!$G1859))</f>
        <v/>
      </c>
      <c r="B1862" s="43">
        <f>IF(GL_Paste!$B1859="","",DATE(YEAR(GL_Paste!$E1859),MONTH(GL_Paste!$E1859),1))</f>
        <v/>
      </c>
      <c r="C1862">
        <f>IF(GL_Paste!$B1859="","",IF(TRIM(GL_Paste!$M1859)&lt;&gt;"",TRIM(GL_Paste!$M1859),IFERROR(MID(GL_Paste!$I1859,FIND("[",GL_Paste!$I1859)+1,FIND("]",GL_Paste!$I1859)-FIND("[",GL_Paste!$I1859)-1),"")))</f>
        <v/>
      </c>
      <c r="D1862">
        <f>IF(GL_Paste!$B1859="","",IFERROR(INDEX(DeptName,MATCH($C1862,DeptTag,0)),"UNALLOCATED"))</f>
        <v/>
      </c>
      <c r="E1862">
        <f>IF(GL_Paste!$B1859="","",IFERROR(INDEX(AcctCat,MATCH(GL_Paste!$B1859&amp;"",AcctCode,0)),"UNKNOWN"))</f>
        <v/>
      </c>
      <c r="F1862">
        <f>IF(GL_Paste!$B1859="","",IFERROR(INDEX(AcctSub,MATCH(GL_Paste!$B1859&amp;"",AcctCode,0)),"UNKNOWN"))</f>
        <v/>
      </c>
    </row>
    <row r="1863">
      <c r="A1863" s="40">
        <f>IF(GL_Paste!$B1860="","",N(GL_Paste!$H1860)-N(GL_Paste!$G1860))</f>
        <v/>
      </c>
      <c r="B1863" s="43">
        <f>IF(GL_Paste!$B1860="","",DATE(YEAR(GL_Paste!$E1860),MONTH(GL_Paste!$E1860),1))</f>
        <v/>
      </c>
      <c r="C1863">
        <f>IF(GL_Paste!$B1860="","",IF(TRIM(GL_Paste!$M1860)&lt;&gt;"",TRIM(GL_Paste!$M1860),IFERROR(MID(GL_Paste!$I1860,FIND("[",GL_Paste!$I1860)+1,FIND("]",GL_Paste!$I1860)-FIND("[",GL_Paste!$I1860)-1),"")))</f>
        <v/>
      </c>
      <c r="D1863">
        <f>IF(GL_Paste!$B1860="","",IFERROR(INDEX(DeptName,MATCH($C1863,DeptTag,0)),"UNALLOCATED"))</f>
        <v/>
      </c>
      <c r="E1863">
        <f>IF(GL_Paste!$B1860="","",IFERROR(INDEX(AcctCat,MATCH(GL_Paste!$B1860&amp;"",AcctCode,0)),"UNKNOWN"))</f>
        <v/>
      </c>
      <c r="F1863">
        <f>IF(GL_Paste!$B1860="","",IFERROR(INDEX(AcctSub,MATCH(GL_Paste!$B1860&amp;"",AcctCode,0)),"UNKNOWN"))</f>
        <v/>
      </c>
    </row>
    <row r="1864">
      <c r="A1864" s="40">
        <f>IF(GL_Paste!$B1861="","",N(GL_Paste!$H1861)-N(GL_Paste!$G1861))</f>
        <v/>
      </c>
      <c r="B1864" s="43">
        <f>IF(GL_Paste!$B1861="","",DATE(YEAR(GL_Paste!$E1861),MONTH(GL_Paste!$E1861),1))</f>
        <v/>
      </c>
      <c r="C1864">
        <f>IF(GL_Paste!$B1861="","",IF(TRIM(GL_Paste!$M1861)&lt;&gt;"",TRIM(GL_Paste!$M1861),IFERROR(MID(GL_Paste!$I1861,FIND("[",GL_Paste!$I1861)+1,FIND("]",GL_Paste!$I1861)-FIND("[",GL_Paste!$I1861)-1),"")))</f>
        <v/>
      </c>
      <c r="D1864">
        <f>IF(GL_Paste!$B1861="","",IFERROR(INDEX(DeptName,MATCH($C1864,DeptTag,0)),"UNALLOCATED"))</f>
        <v/>
      </c>
      <c r="E1864">
        <f>IF(GL_Paste!$B1861="","",IFERROR(INDEX(AcctCat,MATCH(GL_Paste!$B1861&amp;"",AcctCode,0)),"UNKNOWN"))</f>
        <v/>
      </c>
      <c r="F1864">
        <f>IF(GL_Paste!$B1861="","",IFERROR(INDEX(AcctSub,MATCH(GL_Paste!$B1861&amp;"",AcctCode,0)),"UNKNOWN"))</f>
        <v/>
      </c>
    </row>
    <row r="1865">
      <c r="A1865" s="40">
        <f>IF(GL_Paste!$B1862="","",N(GL_Paste!$H1862)-N(GL_Paste!$G1862))</f>
        <v/>
      </c>
      <c r="B1865" s="43">
        <f>IF(GL_Paste!$B1862="","",DATE(YEAR(GL_Paste!$E1862),MONTH(GL_Paste!$E1862),1))</f>
        <v/>
      </c>
      <c r="C1865">
        <f>IF(GL_Paste!$B1862="","",IF(TRIM(GL_Paste!$M1862)&lt;&gt;"",TRIM(GL_Paste!$M1862),IFERROR(MID(GL_Paste!$I1862,FIND("[",GL_Paste!$I1862)+1,FIND("]",GL_Paste!$I1862)-FIND("[",GL_Paste!$I1862)-1),"")))</f>
        <v/>
      </c>
      <c r="D1865">
        <f>IF(GL_Paste!$B1862="","",IFERROR(INDEX(DeptName,MATCH($C1865,DeptTag,0)),"UNALLOCATED"))</f>
        <v/>
      </c>
      <c r="E1865">
        <f>IF(GL_Paste!$B1862="","",IFERROR(INDEX(AcctCat,MATCH(GL_Paste!$B1862&amp;"",AcctCode,0)),"UNKNOWN"))</f>
        <v/>
      </c>
      <c r="F1865">
        <f>IF(GL_Paste!$B1862="","",IFERROR(INDEX(AcctSub,MATCH(GL_Paste!$B1862&amp;"",AcctCode,0)),"UNKNOWN"))</f>
        <v/>
      </c>
    </row>
    <row r="1866">
      <c r="A1866" s="40">
        <f>IF(GL_Paste!$B1863="","",N(GL_Paste!$H1863)-N(GL_Paste!$G1863))</f>
        <v/>
      </c>
      <c r="B1866" s="43">
        <f>IF(GL_Paste!$B1863="","",DATE(YEAR(GL_Paste!$E1863),MONTH(GL_Paste!$E1863),1))</f>
        <v/>
      </c>
      <c r="C1866">
        <f>IF(GL_Paste!$B1863="","",IF(TRIM(GL_Paste!$M1863)&lt;&gt;"",TRIM(GL_Paste!$M1863),IFERROR(MID(GL_Paste!$I1863,FIND("[",GL_Paste!$I1863)+1,FIND("]",GL_Paste!$I1863)-FIND("[",GL_Paste!$I1863)-1),"")))</f>
        <v/>
      </c>
      <c r="D1866">
        <f>IF(GL_Paste!$B1863="","",IFERROR(INDEX(DeptName,MATCH($C1866,DeptTag,0)),"UNALLOCATED"))</f>
        <v/>
      </c>
      <c r="E1866">
        <f>IF(GL_Paste!$B1863="","",IFERROR(INDEX(AcctCat,MATCH(GL_Paste!$B1863&amp;"",AcctCode,0)),"UNKNOWN"))</f>
        <v/>
      </c>
      <c r="F1866">
        <f>IF(GL_Paste!$B1863="","",IFERROR(INDEX(AcctSub,MATCH(GL_Paste!$B1863&amp;"",AcctCode,0)),"UNKNOWN"))</f>
        <v/>
      </c>
    </row>
    <row r="1867">
      <c r="A1867" s="40">
        <f>IF(GL_Paste!$B1864="","",N(GL_Paste!$H1864)-N(GL_Paste!$G1864))</f>
        <v/>
      </c>
      <c r="B1867" s="43">
        <f>IF(GL_Paste!$B1864="","",DATE(YEAR(GL_Paste!$E1864),MONTH(GL_Paste!$E1864),1))</f>
        <v/>
      </c>
      <c r="C1867">
        <f>IF(GL_Paste!$B1864="","",IF(TRIM(GL_Paste!$M1864)&lt;&gt;"",TRIM(GL_Paste!$M1864),IFERROR(MID(GL_Paste!$I1864,FIND("[",GL_Paste!$I1864)+1,FIND("]",GL_Paste!$I1864)-FIND("[",GL_Paste!$I1864)-1),"")))</f>
        <v/>
      </c>
      <c r="D1867">
        <f>IF(GL_Paste!$B1864="","",IFERROR(INDEX(DeptName,MATCH($C1867,DeptTag,0)),"UNALLOCATED"))</f>
        <v/>
      </c>
      <c r="E1867">
        <f>IF(GL_Paste!$B1864="","",IFERROR(INDEX(AcctCat,MATCH(GL_Paste!$B1864&amp;"",AcctCode,0)),"UNKNOWN"))</f>
        <v/>
      </c>
      <c r="F1867">
        <f>IF(GL_Paste!$B1864="","",IFERROR(INDEX(AcctSub,MATCH(GL_Paste!$B1864&amp;"",AcctCode,0)),"UNKNOWN"))</f>
        <v/>
      </c>
    </row>
    <row r="1868">
      <c r="A1868" s="40">
        <f>IF(GL_Paste!$B1865="","",N(GL_Paste!$H1865)-N(GL_Paste!$G1865))</f>
        <v/>
      </c>
      <c r="B1868" s="43">
        <f>IF(GL_Paste!$B1865="","",DATE(YEAR(GL_Paste!$E1865),MONTH(GL_Paste!$E1865),1))</f>
        <v/>
      </c>
      <c r="C1868">
        <f>IF(GL_Paste!$B1865="","",IF(TRIM(GL_Paste!$M1865)&lt;&gt;"",TRIM(GL_Paste!$M1865),IFERROR(MID(GL_Paste!$I1865,FIND("[",GL_Paste!$I1865)+1,FIND("]",GL_Paste!$I1865)-FIND("[",GL_Paste!$I1865)-1),"")))</f>
        <v/>
      </c>
      <c r="D1868">
        <f>IF(GL_Paste!$B1865="","",IFERROR(INDEX(DeptName,MATCH($C1868,DeptTag,0)),"UNALLOCATED"))</f>
        <v/>
      </c>
      <c r="E1868">
        <f>IF(GL_Paste!$B1865="","",IFERROR(INDEX(AcctCat,MATCH(GL_Paste!$B1865&amp;"",AcctCode,0)),"UNKNOWN"))</f>
        <v/>
      </c>
      <c r="F1868">
        <f>IF(GL_Paste!$B1865="","",IFERROR(INDEX(AcctSub,MATCH(GL_Paste!$B1865&amp;"",AcctCode,0)),"UNKNOWN"))</f>
        <v/>
      </c>
    </row>
    <row r="1869">
      <c r="A1869" s="40">
        <f>IF(GL_Paste!$B1866="","",N(GL_Paste!$H1866)-N(GL_Paste!$G1866))</f>
        <v/>
      </c>
      <c r="B1869" s="43">
        <f>IF(GL_Paste!$B1866="","",DATE(YEAR(GL_Paste!$E1866),MONTH(GL_Paste!$E1866),1))</f>
        <v/>
      </c>
      <c r="C1869">
        <f>IF(GL_Paste!$B1866="","",IF(TRIM(GL_Paste!$M1866)&lt;&gt;"",TRIM(GL_Paste!$M1866),IFERROR(MID(GL_Paste!$I1866,FIND("[",GL_Paste!$I1866)+1,FIND("]",GL_Paste!$I1866)-FIND("[",GL_Paste!$I1866)-1),"")))</f>
        <v/>
      </c>
      <c r="D1869">
        <f>IF(GL_Paste!$B1866="","",IFERROR(INDEX(DeptName,MATCH($C1869,DeptTag,0)),"UNALLOCATED"))</f>
        <v/>
      </c>
      <c r="E1869">
        <f>IF(GL_Paste!$B1866="","",IFERROR(INDEX(AcctCat,MATCH(GL_Paste!$B1866&amp;"",AcctCode,0)),"UNKNOWN"))</f>
        <v/>
      </c>
      <c r="F1869">
        <f>IF(GL_Paste!$B1866="","",IFERROR(INDEX(AcctSub,MATCH(GL_Paste!$B1866&amp;"",AcctCode,0)),"UNKNOWN"))</f>
        <v/>
      </c>
    </row>
    <row r="1870">
      <c r="A1870" s="40">
        <f>IF(GL_Paste!$B1867="","",N(GL_Paste!$H1867)-N(GL_Paste!$G1867))</f>
        <v/>
      </c>
      <c r="B1870" s="43">
        <f>IF(GL_Paste!$B1867="","",DATE(YEAR(GL_Paste!$E1867),MONTH(GL_Paste!$E1867),1))</f>
        <v/>
      </c>
      <c r="C1870">
        <f>IF(GL_Paste!$B1867="","",IF(TRIM(GL_Paste!$M1867)&lt;&gt;"",TRIM(GL_Paste!$M1867),IFERROR(MID(GL_Paste!$I1867,FIND("[",GL_Paste!$I1867)+1,FIND("]",GL_Paste!$I1867)-FIND("[",GL_Paste!$I1867)-1),"")))</f>
        <v/>
      </c>
      <c r="D1870">
        <f>IF(GL_Paste!$B1867="","",IFERROR(INDEX(DeptName,MATCH($C1870,DeptTag,0)),"UNALLOCATED"))</f>
        <v/>
      </c>
      <c r="E1870">
        <f>IF(GL_Paste!$B1867="","",IFERROR(INDEX(AcctCat,MATCH(GL_Paste!$B1867&amp;"",AcctCode,0)),"UNKNOWN"))</f>
        <v/>
      </c>
      <c r="F1870">
        <f>IF(GL_Paste!$B1867="","",IFERROR(INDEX(AcctSub,MATCH(GL_Paste!$B1867&amp;"",AcctCode,0)),"UNKNOWN"))</f>
        <v/>
      </c>
    </row>
    <row r="1871">
      <c r="A1871" s="40">
        <f>IF(GL_Paste!$B1868="","",N(GL_Paste!$H1868)-N(GL_Paste!$G1868))</f>
        <v/>
      </c>
      <c r="B1871" s="43">
        <f>IF(GL_Paste!$B1868="","",DATE(YEAR(GL_Paste!$E1868),MONTH(GL_Paste!$E1868),1))</f>
        <v/>
      </c>
      <c r="C1871">
        <f>IF(GL_Paste!$B1868="","",IF(TRIM(GL_Paste!$M1868)&lt;&gt;"",TRIM(GL_Paste!$M1868),IFERROR(MID(GL_Paste!$I1868,FIND("[",GL_Paste!$I1868)+1,FIND("]",GL_Paste!$I1868)-FIND("[",GL_Paste!$I1868)-1),"")))</f>
        <v/>
      </c>
      <c r="D1871">
        <f>IF(GL_Paste!$B1868="","",IFERROR(INDEX(DeptName,MATCH($C1871,DeptTag,0)),"UNALLOCATED"))</f>
        <v/>
      </c>
      <c r="E1871">
        <f>IF(GL_Paste!$B1868="","",IFERROR(INDEX(AcctCat,MATCH(GL_Paste!$B1868&amp;"",AcctCode,0)),"UNKNOWN"))</f>
        <v/>
      </c>
      <c r="F1871">
        <f>IF(GL_Paste!$B1868="","",IFERROR(INDEX(AcctSub,MATCH(GL_Paste!$B1868&amp;"",AcctCode,0)),"UNKNOWN"))</f>
        <v/>
      </c>
    </row>
    <row r="1872">
      <c r="A1872" s="40">
        <f>IF(GL_Paste!$B1869="","",N(GL_Paste!$H1869)-N(GL_Paste!$G1869))</f>
        <v/>
      </c>
      <c r="B1872" s="43">
        <f>IF(GL_Paste!$B1869="","",DATE(YEAR(GL_Paste!$E1869),MONTH(GL_Paste!$E1869),1))</f>
        <v/>
      </c>
      <c r="C1872">
        <f>IF(GL_Paste!$B1869="","",IF(TRIM(GL_Paste!$M1869)&lt;&gt;"",TRIM(GL_Paste!$M1869),IFERROR(MID(GL_Paste!$I1869,FIND("[",GL_Paste!$I1869)+1,FIND("]",GL_Paste!$I1869)-FIND("[",GL_Paste!$I1869)-1),"")))</f>
        <v/>
      </c>
      <c r="D1872">
        <f>IF(GL_Paste!$B1869="","",IFERROR(INDEX(DeptName,MATCH($C1872,DeptTag,0)),"UNALLOCATED"))</f>
        <v/>
      </c>
      <c r="E1872">
        <f>IF(GL_Paste!$B1869="","",IFERROR(INDEX(AcctCat,MATCH(GL_Paste!$B1869&amp;"",AcctCode,0)),"UNKNOWN"))</f>
        <v/>
      </c>
      <c r="F1872">
        <f>IF(GL_Paste!$B1869="","",IFERROR(INDEX(AcctSub,MATCH(GL_Paste!$B1869&amp;"",AcctCode,0)),"UNKNOWN"))</f>
        <v/>
      </c>
    </row>
    <row r="1873">
      <c r="A1873" s="40">
        <f>IF(GL_Paste!$B1870="","",N(GL_Paste!$H1870)-N(GL_Paste!$G1870))</f>
        <v/>
      </c>
      <c r="B1873" s="43">
        <f>IF(GL_Paste!$B1870="","",DATE(YEAR(GL_Paste!$E1870),MONTH(GL_Paste!$E1870),1))</f>
        <v/>
      </c>
      <c r="C1873">
        <f>IF(GL_Paste!$B1870="","",IF(TRIM(GL_Paste!$M1870)&lt;&gt;"",TRIM(GL_Paste!$M1870),IFERROR(MID(GL_Paste!$I1870,FIND("[",GL_Paste!$I1870)+1,FIND("]",GL_Paste!$I1870)-FIND("[",GL_Paste!$I1870)-1),"")))</f>
        <v/>
      </c>
      <c r="D1873">
        <f>IF(GL_Paste!$B1870="","",IFERROR(INDEX(DeptName,MATCH($C1873,DeptTag,0)),"UNALLOCATED"))</f>
        <v/>
      </c>
      <c r="E1873">
        <f>IF(GL_Paste!$B1870="","",IFERROR(INDEX(AcctCat,MATCH(GL_Paste!$B1870&amp;"",AcctCode,0)),"UNKNOWN"))</f>
        <v/>
      </c>
      <c r="F1873">
        <f>IF(GL_Paste!$B1870="","",IFERROR(INDEX(AcctSub,MATCH(GL_Paste!$B1870&amp;"",AcctCode,0)),"UNKNOWN"))</f>
        <v/>
      </c>
    </row>
    <row r="1874">
      <c r="A1874" s="40">
        <f>IF(GL_Paste!$B1871="","",N(GL_Paste!$H1871)-N(GL_Paste!$G1871))</f>
        <v/>
      </c>
      <c r="B1874" s="43">
        <f>IF(GL_Paste!$B1871="","",DATE(YEAR(GL_Paste!$E1871),MONTH(GL_Paste!$E1871),1))</f>
        <v/>
      </c>
      <c r="C1874">
        <f>IF(GL_Paste!$B1871="","",IF(TRIM(GL_Paste!$M1871)&lt;&gt;"",TRIM(GL_Paste!$M1871),IFERROR(MID(GL_Paste!$I1871,FIND("[",GL_Paste!$I1871)+1,FIND("]",GL_Paste!$I1871)-FIND("[",GL_Paste!$I1871)-1),"")))</f>
        <v/>
      </c>
      <c r="D1874">
        <f>IF(GL_Paste!$B1871="","",IFERROR(INDEX(DeptName,MATCH($C1874,DeptTag,0)),"UNALLOCATED"))</f>
        <v/>
      </c>
      <c r="E1874">
        <f>IF(GL_Paste!$B1871="","",IFERROR(INDEX(AcctCat,MATCH(GL_Paste!$B1871&amp;"",AcctCode,0)),"UNKNOWN"))</f>
        <v/>
      </c>
      <c r="F1874">
        <f>IF(GL_Paste!$B1871="","",IFERROR(INDEX(AcctSub,MATCH(GL_Paste!$B1871&amp;"",AcctCode,0)),"UNKNOWN"))</f>
        <v/>
      </c>
    </row>
    <row r="1875">
      <c r="A1875" s="40">
        <f>IF(GL_Paste!$B1872="","",N(GL_Paste!$H1872)-N(GL_Paste!$G1872))</f>
        <v/>
      </c>
      <c r="B1875" s="43">
        <f>IF(GL_Paste!$B1872="","",DATE(YEAR(GL_Paste!$E1872),MONTH(GL_Paste!$E1872),1))</f>
        <v/>
      </c>
      <c r="C1875">
        <f>IF(GL_Paste!$B1872="","",IF(TRIM(GL_Paste!$M1872)&lt;&gt;"",TRIM(GL_Paste!$M1872),IFERROR(MID(GL_Paste!$I1872,FIND("[",GL_Paste!$I1872)+1,FIND("]",GL_Paste!$I1872)-FIND("[",GL_Paste!$I1872)-1),"")))</f>
        <v/>
      </c>
      <c r="D1875">
        <f>IF(GL_Paste!$B1872="","",IFERROR(INDEX(DeptName,MATCH($C1875,DeptTag,0)),"UNALLOCATED"))</f>
        <v/>
      </c>
      <c r="E1875">
        <f>IF(GL_Paste!$B1872="","",IFERROR(INDEX(AcctCat,MATCH(GL_Paste!$B1872&amp;"",AcctCode,0)),"UNKNOWN"))</f>
        <v/>
      </c>
      <c r="F1875">
        <f>IF(GL_Paste!$B1872="","",IFERROR(INDEX(AcctSub,MATCH(GL_Paste!$B1872&amp;"",AcctCode,0)),"UNKNOWN"))</f>
        <v/>
      </c>
    </row>
    <row r="1876">
      <c r="A1876" s="40">
        <f>IF(GL_Paste!$B1873="","",N(GL_Paste!$H1873)-N(GL_Paste!$G1873))</f>
        <v/>
      </c>
      <c r="B1876" s="43">
        <f>IF(GL_Paste!$B1873="","",DATE(YEAR(GL_Paste!$E1873),MONTH(GL_Paste!$E1873),1))</f>
        <v/>
      </c>
      <c r="C1876">
        <f>IF(GL_Paste!$B1873="","",IF(TRIM(GL_Paste!$M1873)&lt;&gt;"",TRIM(GL_Paste!$M1873),IFERROR(MID(GL_Paste!$I1873,FIND("[",GL_Paste!$I1873)+1,FIND("]",GL_Paste!$I1873)-FIND("[",GL_Paste!$I1873)-1),"")))</f>
        <v/>
      </c>
      <c r="D1876">
        <f>IF(GL_Paste!$B1873="","",IFERROR(INDEX(DeptName,MATCH($C1876,DeptTag,0)),"UNALLOCATED"))</f>
        <v/>
      </c>
      <c r="E1876">
        <f>IF(GL_Paste!$B1873="","",IFERROR(INDEX(AcctCat,MATCH(GL_Paste!$B1873&amp;"",AcctCode,0)),"UNKNOWN"))</f>
        <v/>
      </c>
      <c r="F1876">
        <f>IF(GL_Paste!$B1873="","",IFERROR(INDEX(AcctSub,MATCH(GL_Paste!$B1873&amp;"",AcctCode,0)),"UNKNOWN"))</f>
        <v/>
      </c>
    </row>
    <row r="1877">
      <c r="A1877" s="40">
        <f>IF(GL_Paste!$B1874="","",N(GL_Paste!$H1874)-N(GL_Paste!$G1874))</f>
        <v/>
      </c>
      <c r="B1877" s="43">
        <f>IF(GL_Paste!$B1874="","",DATE(YEAR(GL_Paste!$E1874),MONTH(GL_Paste!$E1874),1))</f>
        <v/>
      </c>
      <c r="C1877">
        <f>IF(GL_Paste!$B1874="","",IF(TRIM(GL_Paste!$M1874)&lt;&gt;"",TRIM(GL_Paste!$M1874),IFERROR(MID(GL_Paste!$I1874,FIND("[",GL_Paste!$I1874)+1,FIND("]",GL_Paste!$I1874)-FIND("[",GL_Paste!$I1874)-1),"")))</f>
        <v/>
      </c>
      <c r="D1877">
        <f>IF(GL_Paste!$B1874="","",IFERROR(INDEX(DeptName,MATCH($C1877,DeptTag,0)),"UNALLOCATED"))</f>
        <v/>
      </c>
      <c r="E1877">
        <f>IF(GL_Paste!$B1874="","",IFERROR(INDEX(AcctCat,MATCH(GL_Paste!$B1874&amp;"",AcctCode,0)),"UNKNOWN"))</f>
        <v/>
      </c>
      <c r="F1877">
        <f>IF(GL_Paste!$B1874="","",IFERROR(INDEX(AcctSub,MATCH(GL_Paste!$B1874&amp;"",AcctCode,0)),"UNKNOWN"))</f>
        <v/>
      </c>
    </row>
    <row r="1878">
      <c r="A1878" s="40">
        <f>IF(GL_Paste!$B1875="","",N(GL_Paste!$H1875)-N(GL_Paste!$G1875))</f>
        <v/>
      </c>
      <c r="B1878" s="43">
        <f>IF(GL_Paste!$B1875="","",DATE(YEAR(GL_Paste!$E1875),MONTH(GL_Paste!$E1875),1))</f>
        <v/>
      </c>
      <c r="C1878">
        <f>IF(GL_Paste!$B1875="","",IF(TRIM(GL_Paste!$M1875)&lt;&gt;"",TRIM(GL_Paste!$M1875),IFERROR(MID(GL_Paste!$I1875,FIND("[",GL_Paste!$I1875)+1,FIND("]",GL_Paste!$I1875)-FIND("[",GL_Paste!$I1875)-1),"")))</f>
        <v/>
      </c>
      <c r="D1878">
        <f>IF(GL_Paste!$B1875="","",IFERROR(INDEX(DeptName,MATCH($C1878,DeptTag,0)),"UNALLOCATED"))</f>
        <v/>
      </c>
      <c r="E1878">
        <f>IF(GL_Paste!$B1875="","",IFERROR(INDEX(AcctCat,MATCH(GL_Paste!$B1875&amp;"",AcctCode,0)),"UNKNOWN"))</f>
        <v/>
      </c>
      <c r="F1878">
        <f>IF(GL_Paste!$B1875="","",IFERROR(INDEX(AcctSub,MATCH(GL_Paste!$B1875&amp;"",AcctCode,0)),"UNKNOWN"))</f>
        <v/>
      </c>
    </row>
    <row r="1879">
      <c r="A1879" s="40">
        <f>IF(GL_Paste!$B1876="","",N(GL_Paste!$H1876)-N(GL_Paste!$G1876))</f>
        <v/>
      </c>
      <c r="B1879" s="43">
        <f>IF(GL_Paste!$B1876="","",DATE(YEAR(GL_Paste!$E1876),MONTH(GL_Paste!$E1876),1))</f>
        <v/>
      </c>
      <c r="C1879">
        <f>IF(GL_Paste!$B1876="","",IF(TRIM(GL_Paste!$M1876)&lt;&gt;"",TRIM(GL_Paste!$M1876),IFERROR(MID(GL_Paste!$I1876,FIND("[",GL_Paste!$I1876)+1,FIND("]",GL_Paste!$I1876)-FIND("[",GL_Paste!$I1876)-1),"")))</f>
        <v/>
      </c>
      <c r="D1879">
        <f>IF(GL_Paste!$B1876="","",IFERROR(INDEX(DeptName,MATCH($C1879,DeptTag,0)),"UNALLOCATED"))</f>
        <v/>
      </c>
      <c r="E1879">
        <f>IF(GL_Paste!$B1876="","",IFERROR(INDEX(AcctCat,MATCH(GL_Paste!$B1876&amp;"",AcctCode,0)),"UNKNOWN"))</f>
        <v/>
      </c>
      <c r="F1879">
        <f>IF(GL_Paste!$B1876="","",IFERROR(INDEX(AcctSub,MATCH(GL_Paste!$B1876&amp;"",AcctCode,0)),"UNKNOWN"))</f>
        <v/>
      </c>
    </row>
    <row r="1880">
      <c r="A1880" s="40">
        <f>IF(GL_Paste!$B1877="","",N(GL_Paste!$H1877)-N(GL_Paste!$G1877))</f>
        <v/>
      </c>
      <c r="B1880" s="43">
        <f>IF(GL_Paste!$B1877="","",DATE(YEAR(GL_Paste!$E1877),MONTH(GL_Paste!$E1877),1))</f>
        <v/>
      </c>
      <c r="C1880">
        <f>IF(GL_Paste!$B1877="","",IF(TRIM(GL_Paste!$M1877)&lt;&gt;"",TRIM(GL_Paste!$M1877),IFERROR(MID(GL_Paste!$I1877,FIND("[",GL_Paste!$I1877)+1,FIND("]",GL_Paste!$I1877)-FIND("[",GL_Paste!$I1877)-1),"")))</f>
        <v/>
      </c>
      <c r="D1880">
        <f>IF(GL_Paste!$B1877="","",IFERROR(INDEX(DeptName,MATCH($C1880,DeptTag,0)),"UNALLOCATED"))</f>
        <v/>
      </c>
      <c r="E1880">
        <f>IF(GL_Paste!$B1877="","",IFERROR(INDEX(AcctCat,MATCH(GL_Paste!$B1877&amp;"",AcctCode,0)),"UNKNOWN"))</f>
        <v/>
      </c>
      <c r="F1880">
        <f>IF(GL_Paste!$B1877="","",IFERROR(INDEX(AcctSub,MATCH(GL_Paste!$B1877&amp;"",AcctCode,0)),"UNKNOWN"))</f>
        <v/>
      </c>
    </row>
    <row r="1881">
      <c r="A1881" s="40">
        <f>IF(GL_Paste!$B1878="","",N(GL_Paste!$H1878)-N(GL_Paste!$G1878))</f>
        <v/>
      </c>
      <c r="B1881" s="43">
        <f>IF(GL_Paste!$B1878="","",DATE(YEAR(GL_Paste!$E1878),MONTH(GL_Paste!$E1878),1))</f>
        <v/>
      </c>
      <c r="C1881">
        <f>IF(GL_Paste!$B1878="","",IF(TRIM(GL_Paste!$M1878)&lt;&gt;"",TRIM(GL_Paste!$M1878),IFERROR(MID(GL_Paste!$I1878,FIND("[",GL_Paste!$I1878)+1,FIND("]",GL_Paste!$I1878)-FIND("[",GL_Paste!$I1878)-1),"")))</f>
        <v/>
      </c>
      <c r="D1881">
        <f>IF(GL_Paste!$B1878="","",IFERROR(INDEX(DeptName,MATCH($C1881,DeptTag,0)),"UNALLOCATED"))</f>
        <v/>
      </c>
      <c r="E1881">
        <f>IF(GL_Paste!$B1878="","",IFERROR(INDEX(AcctCat,MATCH(GL_Paste!$B1878&amp;"",AcctCode,0)),"UNKNOWN"))</f>
        <v/>
      </c>
      <c r="F1881">
        <f>IF(GL_Paste!$B1878="","",IFERROR(INDEX(AcctSub,MATCH(GL_Paste!$B1878&amp;"",AcctCode,0)),"UNKNOWN"))</f>
        <v/>
      </c>
    </row>
    <row r="1882">
      <c r="A1882" s="40">
        <f>IF(GL_Paste!$B1879="","",N(GL_Paste!$H1879)-N(GL_Paste!$G1879))</f>
        <v/>
      </c>
      <c r="B1882" s="43">
        <f>IF(GL_Paste!$B1879="","",DATE(YEAR(GL_Paste!$E1879),MONTH(GL_Paste!$E1879),1))</f>
        <v/>
      </c>
      <c r="C1882">
        <f>IF(GL_Paste!$B1879="","",IF(TRIM(GL_Paste!$M1879)&lt;&gt;"",TRIM(GL_Paste!$M1879),IFERROR(MID(GL_Paste!$I1879,FIND("[",GL_Paste!$I1879)+1,FIND("]",GL_Paste!$I1879)-FIND("[",GL_Paste!$I1879)-1),"")))</f>
        <v/>
      </c>
      <c r="D1882">
        <f>IF(GL_Paste!$B1879="","",IFERROR(INDEX(DeptName,MATCH($C1882,DeptTag,0)),"UNALLOCATED"))</f>
        <v/>
      </c>
      <c r="E1882">
        <f>IF(GL_Paste!$B1879="","",IFERROR(INDEX(AcctCat,MATCH(GL_Paste!$B1879&amp;"",AcctCode,0)),"UNKNOWN"))</f>
        <v/>
      </c>
      <c r="F1882">
        <f>IF(GL_Paste!$B1879="","",IFERROR(INDEX(AcctSub,MATCH(GL_Paste!$B1879&amp;"",AcctCode,0)),"UNKNOWN"))</f>
        <v/>
      </c>
    </row>
    <row r="1883">
      <c r="A1883" s="40">
        <f>IF(GL_Paste!$B1880="","",N(GL_Paste!$H1880)-N(GL_Paste!$G1880))</f>
        <v/>
      </c>
      <c r="B1883" s="43">
        <f>IF(GL_Paste!$B1880="","",DATE(YEAR(GL_Paste!$E1880),MONTH(GL_Paste!$E1880),1))</f>
        <v/>
      </c>
      <c r="C1883">
        <f>IF(GL_Paste!$B1880="","",IF(TRIM(GL_Paste!$M1880)&lt;&gt;"",TRIM(GL_Paste!$M1880),IFERROR(MID(GL_Paste!$I1880,FIND("[",GL_Paste!$I1880)+1,FIND("]",GL_Paste!$I1880)-FIND("[",GL_Paste!$I1880)-1),"")))</f>
        <v/>
      </c>
      <c r="D1883">
        <f>IF(GL_Paste!$B1880="","",IFERROR(INDEX(DeptName,MATCH($C1883,DeptTag,0)),"UNALLOCATED"))</f>
        <v/>
      </c>
      <c r="E1883">
        <f>IF(GL_Paste!$B1880="","",IFERROR(INDEX(AcctCat,MATCH(GL_Paste!$B1880&amp;"",AcctCode,0)),"UNKNOWN"))</f>
        <v/>
      </c>
      <c r="F1883">
        <f>IF(GL_Paste!$B1880="","",IFERROR(INDEX(AcctSub,MATCH(GL_Paste!$B1880&amp;"",AcctCode,0)),"UNKNOWN"))</f>
        <v/>
      </c>
    </row>
    <row r="1884">
      <c r="A1884" s="40">
        <f>IF(GL_Paste!$B1881="","",N(GL_Paste!$H1881)-N(GL_Paste!$G1881))</f>
        <v/>
      </c>
      <c r="B1884" s="43">
        <f>IF(GL_Paste!$B1881="","",DATE(YEAR(GL_Paste!$E1881),MONTH(GL_Paste!$E1881),1))</f>
        <v/>
      </c>
      <c r="C1884">
        <f>IF(GL_Paste!$B1881="","",IF(TRIM(GL_Paste!$M1881)&lt;&gt;"",TRIM(GL_Paste!$M1881),IFERROR(MID(GL_Paste!$I1881,FIND("[",GL_Paste!$I1881)+1,FIND("]",GL_Paste!$I1881)-FIND("[",GL_Paste!$I1881)-1),"")))</f>
        <v/>
      </c>
      <c r="D1884">
        <f>IF(GL_Paste!$B1881="","",IFERROR(INDEX(DeptName,MATCH($C1884,DeptTag,0)),"UNALLOCATED"))</f>
        <v/>
      </c>
      <c r="E1884">
        <f>IF(GL_Paste!$B1881="","",IFERROR(INDEX(AcctCat,MATCH(GL_Paste!$B1881&amp;"",AcctCode,0)),"UNKNOWN"))</f>
        <v/>
      </c>
      <c r="F1884">
        <f>IF(GL_Paste!$B1881="","",IFERROR(INDEX(AcctSub,MATCH(GL_Paste!$B1881&amp;"",AcctCode,0)),"UNKNOWN"))</f>
        <v/>
      </c>
    </row>
    <row r="1885">
      <c r="A1885" s="40">
        <f>IF(GL_Paste!$B1882="","",N(GL_Paste!$H1882)-N(GL_Paste!$G1882))</f>
        <v/>
      </c>
      <c r="B1885" s="43">
        <f>IF(GL_Paste!$B1882="","",DATE(YEAR(GL_Paste!$E1882),MONTH(GL_Paste!$E1882),1))</f>
        <v/>
      </c>
      <c r="C1885">
        <f>IF(GL_Paste!$B1882="","",IF(TRIM(GL_Paste!$M1882)&lt;&gt;"",TRIM(GL_Paste!$M1882),IFERROR(MID(GL_Paste!$I1882,FIND("[",GL_Paste!$I1882)+1,FIND("]",GL_Paste!$I1882)-FIND("[",GL_Paste!$I1882)-1),"")))</f>
        <v/>
      </c>
      <c r="D1885">
        <f>IF(GL_Paste!$B1882="","",IFERROR(INDEX(DeptName,MATCH($C1885,DeptTag,0)),"UNALLOCATED"))</f>
        <v/>
      </c>
      <c r="E1885">
        <f>IF(GL_Paste!$B1882="","",IFERROR(INDEX(AcctCat,MATCH(GL_Paste!$B1882&amp;"",AcctCode,0)),"UNKNOWN"))</f>
        <v/>
      </c>
      <c r="F1885">
        <f>IF(GL_Paste!$B1882="","",IFERROR(INDEX(AcctSub,MATCH(GL_Paste!$B1882&amp;"",AcctCode,0)),"UNKNOWN"))</f>
        <v/>
      </c>
    </row>
    <row r="1886">
      <c r="A1886" s="40">
        <f>IF(GL_Paste!$B1883="","",N(GL_Paste!$H1883)-N(GL_Paste!$G1883))</f>
        <v/>
      </c>
      <c r="B1886" s="43">
        <f>IF(GL_Paste!$B1883="","",DATE(YEAR(GL_Paste!$E1883),MONTH(GL_Paste!$E1883),1))</f>
        <v/>
      </c>
      <c r="C1886">
        <f>IF(GL_Paste!$B1883="","",IF(TRIM(GL_Paste!$M1883)&lt;&gt;"",TRIM(GL_Paste!$M1883),IFERROR(MID(GL_Paste!$I1883,FIND("[",GL_Paste!$I1883)+1,FIND("]",GL_Paste!$I1883)-FIND("[",GL_Paste!$I1883)-1),"")))</f>
        <v/>
      </c>
      <c r="D1886">
        <f>IF(GL_Paste!$B1883="","",IFERROR(INDEX(DeptName,MATCH($C1886,DeptTag,0)),"UNALLOCATED"))</f>
        <v/>
      </c>
      <c r="E1886">
        <f>IF(GL_Paste!$B1883="","",IFERROR(INDEX(AcctCat,MATCH(GL_Paste!$B1883&amp;"",AcctCode,0)),"UNKNOWN"))</f>
        <v/>
      </c>
      <c r="F1886">
        <f>IF(GL_Paste!$B1883="","",IFERROR(INDEX(AcctSub,MATCH(GL_Paste!$B1883&amp;"",AcctCode,0)),"UNKNOWN"))</f>
        <v/>
      </c>
    </row>
    <row r="1887">
      <c r="A1887" s="40">
        <f>IF(GL_Paste!$B1884="","",N(GL_Paste!$H1884)-N(GL_Paste!$G1884))</f>
        <v/>
      </c>
      <c r="B1887" s="43">
        <f>IF(GL_Paste!$B1884="","",DATE(YEAR(GL_Paste!$E1884),MONTH(GL_Paste!$E1884),1))</f>
        <v/>
      </c>
      <c r="C1887">
        <f>IF(GL_Paste!$B1884="","",IF(TRIM(GL_Paste!$M1884)&lt;&gt;"",TRIM(GL_Paste!$M1884),IFERROR(MID(GL_Paste!$I1884,FIND("[",GL_Paste!$I1884)+1,FIND("]",GL_Paste!$I1884)-FIND("[",GL_Paste!$I1884)-1),"")))</f>
        <v/>
      </c>
      <c r="D1887">
        <f>IF(GL_Paste!$B1884="","",IFERROR(INDEX(DeptName,MATCH($C1887,DeptTag,0)),"UNALLOCATED"))</f>
        <v/>
      </c>
      <c r="E1887">
        <f>IF(GL_Paste!$B1884="","",IFERROR(INDEX(AcctCat,MATCH(GL_Paste!$B1884&amp;"",AcctCode,0)),"UNKNOWN"))</f>
        <v/>
      </c>
      <c r="F1887">
        <f>IF(GL_Paste!$B1884="","",IFERROR(INDEX(AcctSub,MATCH(GL_Paste!$B1884&amp;"",AcctCode,0)),"UNKNOWN"))</f>
        <v/>
      </c>
    </row>
    <row r="1888">
      <c r="A1888" s="40">
        <f>IF(GL_Paste!$B1885="","",N(GL_Paste!$H1885)-N(GL_Paste!$G1885))</f>
        <v/>
      </c>
      <c r="B1888" s="43">
        <f>IF(GL_Paste!$B1885="","",DATE(YEAR(GL_Paste!$E1885),MONTH(GL_Paste!$E1885),1))</f>
        <v/>
      </c>
      <c r="C1888">
        <f>IF(GL_Paste!$B1885="","",IF(TRIM(GL_Paste!$M1885)&lt;&gt;"",TRIM(GL_Paste!$M1885),IFERROR(MID(GL_Paste!$I1885,FIND("[",GL_Paste!$I1885)+1,FIND("]",GL_Paste!$I1885)-FIND("[",GL_Paste!$I1885)-1),"")))</f>
        <v/>
      </c>
      <c r="D1888">
        <f>IF(GL_Paste!$B1885="","",IFERROR(INDEX(DeptName,MATCH($C1888,DeptTag,0)),"UNALLOCATED"))</f>
        <v/>
      </c>
      <c r="E1888">
        <f>IF(GL_Paste!$B1885="","",IFERROR(INDEX(AcctCat,MATCH(GL_Paste!$B1885&amp;"",AcctCode,0)),"UNKNOWN"))</f>
        <v/>
      </c>
      <c r="F1888">
        <f>IF(GL_Paste!$B1885="","",IFERROR(INDEX(AcctSub,MATCH(GL_Paste!$B1885&amp;"",AcctCode,0)),"UNKNOWN"))</f>
        <v/>
      </c>
    </row>
    <row r="1889">
      <c r="A1889" s="40">
        <f>IF(GL_Paste!$B1886="","",N(GL_Paste!$H1886)-N(GL_Paste!$G1886))</f>
        <v/>
      </c>
      <c r="B1889" s="43">
        <f>IF(GL_Paste!$B1886="","",DATE(YEAR(GL_Paste!$E1886),MONTH(GL_Paste!$E1886),1))</f>
        <v/>
      </c>
      <c r="C1889">
        <f>IF(GL_Paste!$B1886="","",IF(TRIM(GL_Paste!$M1886)&lt;&gt;"",TRIM(GL_Paste!$M1886),IFERROR(MID(GL_Paste!$I1886,FIND("[",GL_Paste!$I1886)+1,FIND("]",GL_Paste!$I1886)-FIND("[",GL_Paste!$I1886)-1),"")))</f>
        <v/>
      </c>
      <c r="D1889">
        <f>IF(GL_Paste!$B1886="","",IFERROR(INDEX(DeptName,MATCH($C1889,DeptTag,0)),"UNALLOCATED"))</f>
        <v/>
      </c>
      <c r="E1889">
        <f>IF(GL_Paste!$B1886="","",IFERROR(INDEX(AcctCat,MATCH(GL_Paste!$B1886&amp;"",AcctCode,0)),"UNKNOWN"))</f>
        <v/>
      </c>
      <c r="F1889">
        <f>IF(GL_Paste!$B1886="","",IFERROR(INDEX(AcctSub,MATCH(GL_Paste!$B1886&amp;"",AcctCode,0)),"UNKNOWN"))</f>
        <v/>
      </c>
    </row>
    <row r="1890">
      <c r="A1890" s="40">
        <f>IF(GL_Paste!$B1887="","",N(GL_Paste!$H1887)-N(GL_Paste!$G1887))</f>
        <v/>
      </c>
      <c r="B1890" s="43">
        <f>IF(GL_Paste!$B1887="","",DATE(YEAR(GL_Paste!$E1887),MONTH(GL_Paste!$E1887),1))</f>
        <v/>
      </c>
      <c r="C1890">
        <f>IF(GL_Paste!$B1887="","",IF(TRIM(GL_Paste!$M1887)&lt;&gt;"",TRIM(GL_Paste!$M1887),IFERROR(MID(GL_Paste!$I1887,FIND("[",GL_Paste!$I1887)+1,FIND("]",GL_Paste!$I1887)-FIND("[",GL_Paste!$I1887)-1),"")))</f>
        <v/>
      </c>
      <c r="D1890">
        <f>IF(GL_Paste!$B1887="","",IFERROR(INDEX(DeptName,MATCH($C1890,DeptTag,0)),"UNALLOCATED"))</f>
        <v/>
      </c>
      <c r="E1890">
        <f>IF(GL_Paste!$B1887="","",IFERROR(INDEX(AcctCat,MATCH(GL_Paste!$B1887&amp;"",AcctCode,0)),"UNKNOWN"))</f>
        <v/>
      </c>
      <c r="F1890">
        <f>IF(GL_Paste!$B1887="","",IFERROR(INDEX(AcctSub,MATCH(GL_Paste!$B1887&amp;"",AcctCode,0)),"UNKNOWN"))</f>
        <v/>
      </c>
    </row>
    <row r="1891">
      <c r="A1891" s="40">
        <f>IF(GL_Paste!$B1888="","",N(GL_Paste!$H1888)-N(GL_Paste!$G1888))</f>
        <v/>
      </c>
      <c r="B1891" s="43">
        <f>IF(GL_Paste!$B1888="","",DATE(YEAR(GL_Paste!$E1888),MONTH(GL_Paste!$E1888),1))</f>
        <v/>
      </c>
      <c r="C1891">
        <f>IF(GL_Paste!$B1888="","",IF(TRIM(GL_Paste!$M1888)&lt;&gt;"",TRIM(GL_Paste!$M1888),IFERROR(MID(GL_Paste!$I1888,FIND("[",GL_Paste!$I1888)+1,FIND("]",GL_Paste!$I1888)-FIND("[",GL_Paste!$I1888)-1),"")))</f>
        <v/>
      </c>
      <c r="D1891">
        <f>IF(GL_Paste!$B1888="","",IFERROR(INDEX(DeptName,MATCH($C1891,DeptTag,0)),"UNALLOCATED"))</f>
        <v/>
      </c>
      <c r="E1891">
        <f>IF(GL_Paste!$B1888="","",IFERROR(INDEX(AcctCat,MATCH(GL_Paste!$B1888&amp;"",AcctCode,0)),"UNKNOWN"))</f>
        <v/>
      </c>
      <c r="F1891">
        <f>IF(GL_Paste!$B1888="","",IFERROR(INDEX(AcctSub,MATCH(GL_Paste!$B1888&amp;"",AcctCode,0)),"UNKNOWN"))</f>
        <v/>
      </c>
    </row>
    <row r="1892">
      <c r="A1892" s="40">
        <f>IF(GL_Paste!$B1889="","",N(GL_Paste!$H1889)-N(GL_Paste!$G1889))</f>
        <v/>
      </c>
      <c r="B1892" s="43">
        <f>IF(GL_Paste!$B1889="","",DATE(YEAR(GL_Paste!$E1889),MONTH(GL_Paste!$E1889),1))</f>
        <v/>
      </c>
      <c r="C1892">
        <f>IF(GL_Paste!$B1889="","",IF(TRIM(GL_Paste!$M1889)&lt;&gt;"",TRIM(GL_Paste!$M1889),IFERROR(MID(GL_Paste!$I1889,FIND("[",GL_Paste!$I1889)+1,FIND("]",GL_Paste!$I1889)-FIND("[",GL_Paste!$I1889)-1),"")))</f>
        <v/>
      </c>
      <c r="D1892">
        <f>IF(GL_Paste!$B1889="","",IFERROR(INDEX(DeptName,MATCH($C1892,DeptTag,0)),"UNALLOCATED"))</f>
        <v/>
      </c>
      <c r="E1892">
        <f>IF(GL_Paste!$B1889="","",IFERROR(INDEX(AcctCat,MATCH(GL_Paste!$B1889&amp;"",AcctCode,0)),"UNKNOWN"))</f>
        <v/>
      </c>
      <c r="F1892">
        <f>IF(GL_Paste!$B1889="","",IFERROR(INDEX(AcctSub,MATCH(GL_Paste!$B1889&amp;"",AcctCode,0)),"UNKNOWN"))</f>
        <v/>
      </c>
    </row>
    <row r="1893">
      <c r="A1893" s="40">
        <f>IF(GL_Paste!$B1890="","",N(GL_Paste!$H1890)-N(GL_Paste!$G1890))</f>
        <v/>
      </c>
      <c r="B1893" s="43">
        <f>IF(GL_Paste!$B1890="","",DATE(YEAR(GL_Paste!$E1890),MONTH(GL_Paste!$E1890),1))</f>
        <v/>
      </c>
      <c r="C1893">
        <f>IF(GL_Paste!$B1890="","",IF(TRIM(GL_Paste!$M1890)&lt;&gt;"",TRIM(GL_Paste!$M1890),IFERROR(MID(GL_Paste!$I1890,FIND("[",GL_Paste!$I1890)+1,FIND("]",GL_Paste!$I1890)-FIND("[",GL_Paste!$I1890)-1),"")))</f>
        <v/>
      </c>
      <c r="D1893">
        <f>IF(GL_Paste!$B1890="","",IFERROR(INDEX(DeptName,MATCH($C1893,DeptTag,0)),"UNALLOCATED"))</f>
        <v/>
      </c>
      <c r="E1893">
        <f>IF(GL_Paste!$B1890="","",IFERROR(INDEX(AcctCat,MATCH(GL_Paste!$B1890&amp;"",AcctCode,0)),"UNKNOWN"))</f>
        <v/>
      </c>
      <c r="F1893">
        <f>IF(GL_Paste!$B1890="","",IFERROR(INDEX(AcctSub,MATCH(GL_Paste!$B1890&amp;"",AcctCode,0)),"UNKNOWN"))</f>
        <v/>
      </c>
    </row>
    <row r="1894">
      <c r="A1894" s="40">
        <f>IF(GL_Paste!$B1891="","",N(GL_Paste!$H1891)-N(GL_Paste!$G1891))</f>
        <v/>
      </c>
      <c r="B1894" s="43">
        <f>IF(GL_Paste!$B1891="","",DATE(YEAR(GL_Paste!$E1891),MONTH(GL_Paste!$E1891),1))</f>
        <v/>
      </c>
      <c r="C1894">
        <f>IF(GL_Paste!$B1891="","",IF(TRIM(GL_Paste!$M1891)&lt;&gt;"",TRIM(GL_Paste!$M1891),IFERROR(MID(GL_Paste!$I1891,FIND("[",GL_Paste!$I1891)+1,FIND("]",GL_Paste!$I1891)-FIND("[",GL_Paste!$I1891)-1),"")))</f>
        <v/>
      </c>
      <c r="D1894">
        <f>IF(GL_Paste!$B1891="","",IFERROR(INDEX(DeptName,MATCH($C1894,DeptTag,0)),"UNALLOCATED"))</f>
        <v/>
      </c>
      <c r="E1894">
        <f>IF(GL_Paste!$B1891="","",IFERROR(INDEX(AcctCat,MATCH(GL_Paste!$B1891&amp;"",AcctCode,0)),"UNKNOWN"))</f>
        <v/>
      </c>
      <c r="F1894">
        <f>IF(GL_Paste!$B1891="","",IFERROR(INDEX(AcctSub,MATCH(GL_Paste!$B1891&amp;"",AcctCode,0)),"UNKNOWN"))</f>
        <v/>
      </c>
    </row>
    <row r="1895">
      <c r="A1895" s="40">
        <f>IF(GL_Paste!$B1892="","",N(GL_Paste!$H1892)-N(GL_Paste!$G1892))</f>
        <v/>
      </c>
      <c r="B1895" s="43">
        <f>IF(GL_Paste!$B1892="","",DATE(YEAR(GL_Paste!$E1892),MONTH(GL_Paste!$E1892),1))</f>
        <v/>
      </c>
      <c r="C1895">
        <f>IF(GL_Paste!$B1892="","",IF(TRIM(GL_Paste!$M1892)&lt;&gt;"",TRIM(GL_Paste!$M1892),IFERROR(MID(GL_Paste!$I1892,FIND("[",GL_Paste!$I1892)+1,FIND("]",GL_Paste!$I1892)-FIND("[",GL_Paste!$I1892)-1),"")))</f>
        <v/>
      </c>
      <c r="D1895">
        <f>IF(GL_Paste!$B1892="","",IFERROR(INDEX(DeptName,MATCH($C1895,DeptTag,0)),"UNALLOCATED"))</f>
        <v/>
      </c>
      <c r="E1895">
        <f>IF(GL_Paste!$B1892="","",IFERROR(INDEX(AcctCat,MATCH(GL_Paste!$B1892&amp;"",AcctCode,0)),"UNKNOWN"))</f>
        <v/>
      </c>
      <c r="F1895">
        <f>IF(GL_Paste!$B1892="","",IFERROR(INDEX(AcctSub,MATCH(GL_Paste!$B1892&amp;"",AcctCode,0)),"UNKNOWN"))</f>
        <v/>
      </c>
    </row>
    <row r="1896">
      <c r="A1896" s="40">
        <f>IF(GL_Paste!$B1893="","",N(GL_Paste!$H1893)-N(GL_Paste!$G1893))</f>
        <v/>
      </c>
      <c r="B1896" s="43">
        <f>IF(GL_Paste!$B1893="","",DATE(YEAR(GL_Paste!$E1893),MONTH(GL_Paste!$E1893),1))</f>
        <v/>
      </c>
      <c r="C1896">
        <f>IF(GL_Paste!$B1893="","",IF(TRIM(GL_Paste!$M1893)&lt;&gt;"",TRIM(GL_Paste!$M1893),IFERROR(MID(GL_Paste!$I1893,FIND("[",GL_Paste!$I1893)+1,FIND("]",GL_Paste!$I1893)-FIND("[",GL_Paste!$I1893)-1),"")))</f>
        <v/>
      </c>
      <c r="D1896">
        <f>IF(GL_Paste!$B1893="","",IFERROR(INDEX(DeptName,MATCH($C1896,DeptTag,0)),"UNALLOCATED"))</f>
        <v/>
      </c>
      <c r="E1896">
        <f>IF(GL_Paste!$B1893="","",IFERROR(INDEX(AcctCat,MATCH(GL_Paste!$B1893&amp;"",AcctCode,0)),"UNKNOWN"))</f>
        <v/>
      </c>
      <c r="F1896">
        <f>IF(GL_Paste!$B1893="","",IFERROR(INDEX(AcctSub,MATCH(GL_Paste!$B1893&amp;"",AcctCode,0)),"UNKNOWN"))</f>
        <v/>
      </c>
    </row>
    <row r="1897">
      <c r="A1897" s="40">
        <f>IF(GL_Paste!$B1894="","",N(GL_Paste!$H1894)-N(GL_Paste!$G1894))</f>
        <v/>
      </c>
      <c r="B1897" s="43">
        <f>IF(GL_Paste!$B1894="","",DATE(YEAR(GL_Paste!$E1894),MONTH(GL_Paste!$E1894),1))</f>
        <v/>
      </c>
      <c r="C1897">
        <f>IF(GL_Paste!$B1894="","",IF(TRIM(GL_Paste!$M1894)&lt;&gt;"",TRIM(GL_Paste!$M1894),IFERROR(MID(GL_Paste!$I1894,FIND("[",GL_Paste!$I1894)+1,FIND("]",GL_Paste!$I1894)-FIND("[",GL_Paste!$I1894)-1),"")))</f>
        <v/>
      </c>
      <c r="D1897">
        <f>IF(GL_Paste!$B1894="","",IFERROR(INDEX(DeptName,MATCH($C1897,DeptTag,0)),"UNALLOCATED"))</f>
        <v/>
      </c>
      <c r="E1897">
        <f>IF(GL_Paste!$B1894="","",IFERROR(INDEX(AcctCat,MATCH(GL_Paste!$B1894&amp;"",AcctCode,0)),"UNKNOWN"))</f>
        <v/>
      </c>
      <c r="F1897">
        <f>IF(GL_Paste!$B1894="","",IFERROR(INDEX(AcctSub,MATCH(GL_Paste!$B1894&amp;"",AcctCode,0)),"UNKNOWN"))</f>
        <v/>
      </c>
    </row>
    <row r="1898">
      <c r="A1898" s="40">
        <f>IF(GL_Paste!$B1895="","",N(GL_Paste!$H1895)-N(GL_Paste!$G1895))</f>
        <v/>
      </c>
      <c r="B1898" s="43">
        <f>IF(GL_Paste!$B1895="","",DATE(YEAR(GL_Paste!$E1895),MONTH(GL_Paste!$E1895),1))</f>
        <v/>
      </c>
      <c r="C1898">
        <f>IF(GL_Paste!$B1895="","",IF(TRIM(GL_Paste!$M1895)&lt;&gt;"",TRIM(GL_Paste!$M1895),IFERROR(MID(GL_Paste!$I1895,FIND("[",GL_Paste!$I1895)+1,FIND("]",GL_Paste!$I1895)-FIND("[",GL_Paste!$I1895)-1),"")))</f>
        <v/>
      </c>
      <c r="D1898">
        <f>IF(GL_Paste!$B1895="","",IFERROR(INDEX(DeptName,MATCH($C1898,DeptTag,0)),"UNALLOCATED"))</f>
        <v/>
      </c>
      <c r="E1898">
        <f>IF(GL_Paste!$B1895="","",IFERROR(INDEX(AcctCat,MATCH(GL_Paste!$B1895&amp;"",AcctCode,0)),"UNKNOWN"))</f>
        <v/>
      </c>
      <c r="F1898">
        <f>IF(GL_Paste!$B1895="","",IFERROR(INDEX(AcctSub,MATCH(GL_Paste!$B1895&amp;"",AcctCode,0)),"UNKNOWN"))</f>
        <v/>
      </c>
    </row>
    <row r="1899">
      <c r="A1899" s="40">
        <f>IF(GL_Paste!$B1896="","",N(GL_Paste!$H1896)-N(GL_Paste!$G1896))</f>
        <v/>
      </c>
      <c r="B1899" s="43">
        <f>IF(GL_Paste!$B1896="","",DATE(YEAR(GL_Paste!$E1896),MONTH(GL_Paste!$E1896),1))</f>
        <v/>
      </c>
      <c r="C1899">
        <f>IF(GL_Paste!$B1896="","",IF(TRIM(GL_Paste!$M1896)&lt;&gt;"",TRIM(GL_Paste!$M1896),IFERROR(MID(GL_Paste!$I1896,FIND("[",GL_Paste!$I1896)+1,FIND("]",GL_Paste!$I1896)-FIND("[",GL_Paste!$I1896)-1),"")))</f>
        <v/>
      </c>
      <c r="D1899">
        <f>IF(GL_Paste!$B1896="","",IFERROR(INDEX(DeptName,MATCH($C1899,DeptTag,0)),"UNALLOCATED"))</f>
        <v/>
      </c>
      <c r="E1899">
        <f>IF(GL_Paste!$B1896="","",IFERROR(INDEX(AcctCat,MATCH(GL_Paste!$B1896&amp;"",AcctCode,0)),"UNKNOWN"))</f>
        <v/>
      </c>
      <c r="F1899">
        <f>IF(GL_Paste!$B1896="","",IFERROR(INDEX(AcctSub,MATCH(GL_Paste!$B1896&amp;"",AcctCode,0)),"UNKNOWN"))</f>
        <v/>
      </c>
    </row>
    <row r="1900">
      <c r="A1900" s="40">
        <f>IF(GL_Paste!$B1897="","",N(GL_Paste!$H1897)-N(GL_Paste!$G1897))</f>
        <v/>
      </c>
      <c r="B1900" s="43">
        <f>IF(GL_Paste!$B1897="","",DATE(YEAR(GL_Paste!$E1897),MONTH(GL_Paste!$E1897),1))</f>
        <v/>
      </c>
      <c r="C1900">
        <f>IF(GL_Paste!$B1897="","",IF(TRIM(GL_Paste!$M1897)&lt;&gt;"",TRIM(GL_Paste!$M1897),IFERROR(MID(GL_Paste!$I1897,FIND("[",GL_Paste!$I1897)+1,FIND("]",GL_Paste!$I1897)-FIND("[",GL_Paste!$I1897)-1),"")))</f>
        <v/>
      </c>
      <c r="D1900">
        <f>IF(GL_Paste!$B1897="","",IFERROR(INDEX(DeptName,MATCH($C1900,DeptTag,0)),"UNALLOCATED"))</f>
        <v/>
      </c>
      <c r="E1900">
        <f>IF(GL_Paste!$B1897="","",IFERROR(INDEX(AcctCat,MATCH(GL_Paste!$B1897&amp;"",AcctCode,0)),"UNKNOWN"))</f>
        <v/>
      </c>
      <c r="F1900">
        <f>IF(GL_Paste!$B1897="","",IFERROR(INDEX(AcctSub,MATCH(GL_Paste!$B1897&amp;"",AcctCode,0)),"UNKNOWN"))</f>
        <v/>
      </c>
    </row>
    <row r="1901">
      <c r="A1901" s="40">
        <f>IF(GL_Paste!$B1898="","",N(GL_Paste!$H1898)-N(GL_Paste!$G1898))</f>
        <v/>
      </c>
      <c r="B1901" s="43">
        <f>IF(GL_Paste!$B1898="","",DATE(YEAR(GL_Paste!$E1898),MONTH(GL_Paste!$E1898),1))</f>
        <v/>
      </c>
      <c r="C1901">
        <f>IF(GL_Paste!$B1898="","",IF(TRIM(GL_Paste!$M1898)&lt;&gt;"",TRIM(GL_Paste!$M1898),IFERROR(MID(GL_Paste!$I1898,FIND("[",GL_Paste!$I1898)+1,FIND("]",GL_Paste!$I1898)-FIND("[",GL_Paste!$I1898)-1),"")))</f>
        <v/>
      </c>
      <c r="D1901">
        <f>IF(GL_Paste!$B1898="","",IFERROR(INDEX(DeptName,MATCH($C1901,DeptTag,0)),"UNALLOCATED"))</f>
        <v/>
      </c>
      <c r="E1901">
        <f>IF(GL_Paste!$B1898="","",IFERROR(INDEX(AcctCat,MATCH(GL_Paste!$B1898&amp;"",AcctCode,0)),"UNKNOWN"))</f>
        <v/>
      </c>
      <c r="F1901">
        <f>IF(GL_Paste!$B1898="","",IFERROR(INDEX(AcctSub,MATCH(GL_Paste!$B1898&amp;"",AcctCode,0)),"UNKNOWN"))</f>
        <v/>
      </c>
    </row>
    <row r="1902">
      <c r="A1902" s="40">
        <f>IF(GL_Paste!$B1899="","",N(GL_Paste!$H1899)-N(GL_Paste!$G1899))</f>
        <v/>
      </c>
      <c r="B1902" s="43">
        <f>IF(GL_Paste!$B1899="","",DATE(YEAR(GL_Paste!$E1899),MONTH(GL_Paste!$E1899),1))</f>
        <v/>
      </c>
      <c r="C1902">
        <f>IF(GL_Paste!$B1899="","",IF(TRIM(GL_Paste!$M1899)&lt;&gt;"",TRIM(GL_Paste!$M1899),IFERROR(MID(GL_Paste!$I1899,FIND("[",GL_Paste!$I1899)+1,FIND("]",GL_Paste!$I1899)-FIND("[",GL_Paste!$I1899)-1),"")))</f>
        <v/>
      </c>
      <c r="D1902">
        <f>IF(GL_Paste!$B1899="","",IFERROR(INDEX(DeptName,MATCH($C1902,DeptTag,0)),"UNALLOCATED"))</f>
        <v/>
      </c>
      <c r="E1902">
        <f>IF(GL_Paste!$B1899="","",IFERROR(INDEX(AcctCat,MATCH(GL_Paste!$B1899&amp;"",AcctCode,0)),"UNKNOWN"))</f>
        <v/>
      </c>
      <c r="F1902">
        <f>IF(GL_Paste!$B1899="","",IFERROR(INDEX(AcctSub,MATCH(GL_Paste!$B1899&amp;"",AcctCode,0)),"UNKNOWN"))</f>
        <v/>
      </c>
    </row>
    <row r="1903">
      <c r="A1903" s="40">
        <f>IF(GL_Paste!$B1900="","",N(GL_Paste!$H1900)-N(GL_Paste!$G1900))</f>
        <v/>
      </c>
      <c r="B1903" s="43">
        <f>IF(GL_Paste!$B1900="","",DATE(YEAR(GL_Paste!$E1900),MONTH(GL_Paste!$E1900),1))</f>
        <v/>
      </c>
      <c r="C1903">
        <f>IF(GL_Paste!$B1900="","",IF(TRIM(GL_Paste!$M1900)&lt;&gt;"",TRIM(GL_Paste!$M1900),IFERROR(MID(GL_Paste!$I1900,FIND("[",GL_Paste!$I1900)+1,FIND("]",GL_Paste!$I1900)-FIND("[",GL_Paste!$I1900)-1),"")))</f>
        <v/>
      </c>
      <c r="D1903">
        <f>IF(GL_Paste!$B1900="","",IFERROR(INDEX(DeptName,MATCH($C1903,DeptTag,0)),"UNALLOCATED"))</f>
        <v/>
      </c>
      <c r="E1903">
        <f>IF(GL_Paste!$B1900="","",IFERROR(INDEX(AcctCat,MATCH(GL_Paste!$B1900&amp;"",AcctCode,0)),"UNKNOWN"))</f>
        <v/>
      </c>
      <c r="F1903">
        <f>IF(GL_Paste!$B1900="","",IFERROR(INDEX(AcctSub,MATCH(GL_Paste!$B1900&amp;"",AcctCode,0)),"UNKNOWN"))</f>
        <v/>
      </c>
    </row>
    <row r="1904">
      <c r="A1904" s="40">
        <f>IF(GL_Paste!$B1901="","",N(GL_Paste!$H1901)-N(GL_Paste!$G1901))</f>
        <v/>
      </c>
      <c r="B1904" s="43">
        <f>IF(GL_Paste!$B1901="","",DATE(YEAR(GL_Paste!$E1901),MONTH(GL_Paste!$E1901),1))</f>
        <v/>
      </c>
      <c r="C1904">
        <f>IF(GL_Paste!$B1901="","",IF(TRIM(GL_Paste!$M1901)&lt;&gt;"",TRIM(GL_Paste!$M1901),IFERROR(MID(GL_Paste!$I1901,FIND("[",GL_Paste!$I1901)+1,FIND("]",GL_Paste!$I1901)-FIND("[",GL_Paste!$I1901)-1),"")))</f>
        <v/>
      </c>
      <c r="D1904">
        <f>IF(GL_Paste!$B1901="","",IFERROR(INDEX(DeptName,MATCH($C1904,DeptTag,0)),"UNALLOCATED"))</f>
        <v/>
      </c>
      <c r="E1904">
        <f>IF(GL_Paste!$B1901="","",IFERROR(INDEX(AcctCat,MATCH(GL_Paste!$B1901&amp;"",AcctCode,0)),"UNKNOWN"))</f>
        <v/>
      </c>
      <c r="F1904">
        <f>IF(GL_Paste!$B1901="","",IFERROR(INDEX(AcctSub,MATCH(GL_Paste!$B1901&amp;"",AcctCode,0)),"UNKNOWN"))</f>
        <v/>
      </c>
    </row>
    <row r="1905">
      <c r="A1905" s="40">
        <f>IF(GL_Paste!$B1902="","",N(GL_Paste!$H1902)-N(GL_Paste!$G1902))</f>
        <v/>
      </c>
      <c r="B1905" s="43">
        <f>IF(GL_Paste!$B1902="","",DATE(YEAR(GL_Paste!$E1902),MONTH(GL_Paste!$E1902),1))</f>
        <v/>
      </c>
      <c r="C1905">
        <f>IF(GL_Paste!$B1902="","",IF(TRIM(GL_Paste!$M1902)&lt;&gt;"",TRIM(GL_Paste!$M1902),IFERROR(MID(GL_Paste!$I1902,FIND("[",GL_Paste!$I1902)+1,FIND("]",GL_Paste!$I1902)-FIND("[",GL_Paste!$I1902)-1),"")))</f>
        <v/>
      </c>
      <c r="D1905">
        <f>IF(GL_Paste!$B1902="","",IFERROR(INDEX(DeptName,MATCH($C1905,DeptTag,0)),"UNALLOCATED"))</f>
        <v/>
      </c>
      <c r="E1905">
        <f>IF(GL_Paste!$B1902="","",IFERROR(INDEX(AcctCat,MATCH(GL_Paste!$B1902&amp;"",AcctCode,0)),"UNKNOWN"))</f>
        <v/>
      </c>
      <c r="F1905">
        <f>IF(GL_Paste!$B1902="","",IFERROR(INDEX(AcctSub,MATCH(GL_Paste!$B1902&amp;"",AcctCode,0)),"UNKNOWN"))</f>
        <v/>
      </c>
    </row>
    <row r="1906">
      <c r="A1906" s="40">
        <f>IF(GL_Paste!$B1903="","",N(GL_Paste!$H1903)-N(GL_Paste!$G1903))</f>
        <v/>
      </c>
      <c r="B1906" s="43">
        <f>IF(GL_Paste!$B1903="","",DATE(YEAR(GL_Paste!$E1903),MONTH(GL_Paste!$E1903),1))</f>
        <v/>
      </c>
      <c r="C1906">
        <f>IF(GL_Paste!$B1903="","",IF(TRIM(GL_Paste!$M1903)&lt;&gt;"",TRIM(GL_Paste!$M1903),IFERROR(MID(GL_Paste!$I1903,FIND("[",GL_Paste!$I1903)+1,FIND("]",GL_Paste!$I1903)-FIND("[",GL_Paste!$I1903)-1),"")))</f>
        <v/>
      </c>
      <c r="D1906">
        <f>IF(GL_Paste!$B1903="","",IFERROR(INDEX(DeptName,MATCH($C1906,DeptTag,0)),"UNALLOCATED"))</f>
        <v/>
      </c>
      <c r="E1906">
        <f>IF(GL_Paste!$B1903="","",IFERROR(INDEX(AcctCat,MATCH(GL_Paste!$B1903&amp;"",AcctCode,0)),"UNKNOWN"))</f>
        <v/>
      </c>
      <c r="F1906">
        <f>IF(GL_Paste!$B1903="","",IFERROR(INDEX(AcctSub,MATCH(GL_Paste!$B1903&amp;"",AcctCode,0)),"UNKNOWN"))</f>
        <v/>
      </c>
    </row>
    <row r="1907">
      <c r="A1907" s="40">
        <f>IF(GL_Paste!$B1904="","",N(GL_Paste!$H1904)-N(GL_Paste!$G1904))</f>
        <v/>
      </c>
      <c r="B1907" s="43">
        <f>IF(GL_Paste!$B1904="","",DATE(YEAR(GL_Paste!$E1904),MONTH(GL_Paste!$E1904),1))</f>
        <v/>
      </c>
      <c r="C1907">
        <f>IF(GL_Paste!$B1904="","",IF(TRIM(GL_Paste!$M1904)&lt;&gt;"",TRIM(GL_Paste!$M1904),IFERROR(MID(GL_Paste!$I1904,FIND("[",GL_Paste!$I1904)+1,FIND("]",GL_Paste!$I1904)-FIND("[",GL_Paste!$I1904)-1),"")))</f>
        <v/>
      </c>
      <c r="D1907">
        <f>IF(GL_Paste!$B1904="","",IFERROR(INDEX(DeptName,MATCH($C1907,DeptTag,0)),"UNALLOCATED"))</f>
        <v/>
      </c>
      <c r="E1907">
        <f>IF(GL_Paste!$B1904="","",IFERROR(INDEX(AcctCat,MATCH(GL_Paste!$B1904&amp;"",AcctCode,0)),"UNKNOWN"))</f>
        <v/>
      </c>
      <c r="F1907">
        <f>IF(GL_Paste!$B1904="","",IFERROR(INDEX(AcctSub,MATCH(GL_Paste!$B1904&amp;"",AcctCode,0)),"UNKNOWN"))</f>
        <v/>
      </c>
    </row>
    <row r="1908">
      <c r="A1908" s="40">
        <f>IF(GL_Paste!$B1905="","",N(GL_Paste!$H1905)-N(GL_Paste!$G1905))</f>
        <v/>
      </c>
      <c r="B1908" s="43">
        <f>IF(GL_Paste!$B1905="","",DATE(YEAR(GL_Paste!$E1905),MONTH(GL_Paste!$E1905),1))</f>
        <v/>
      </c>
      <c r="C1908">
        <f>IF(GL_Paste!$B1905="","",IF(TRIM(GL_Paste!$M1905)&lt;&gt;"",TRIM(GL_Paste!$M1905),IFERROR(MID(GL_Paste!$I1905,FIND("[",GL_Paste!$I1905)+1,FIND("]",GL_Paste!$I1905)-FIND("[",GL_Paste!$I1905)-1),"")))</f>
        <v/>
      </c>
      <c r="D1908">
        <f>IF(GL_Paste!$B1905="","",IFERROR(INDEX(DeptName,MATCH($C1908,DeptTag,0)),"UNALLOCATED"))</f>
        <v/>
      </c>
      <c r="E1908">
        <f>IF(GL_Paste!$B1905="","",IFERROR(INDEX(AcctCat,MATCH(GL_Paste!$B1905&amp;"",AcctCode,0)),"UNKNOWN"))</f>
        <v/>
      </c>
      <c r="F1908">
        <f>IF(GL_Paste!$B1905="","",IFERROR(INDEX(AcctSub,MATCH(GL_Paste!$B1905&amp;"",AcctCode,0)),"UNKNOWN"))</f>
        <v/>
      </c>
    </row>
    <row r="1909">
      <c r="A1909" s="40">
        <f>IF(GL_Paste!$B1906="","",N(GL_Paste!$H1906)-N(GL_Paste!$G1906))</f>
        <v/>
      </c>
      <c r="B1909" s="43">
        <f>IF(GL_Paste!$B1906="","",DATE(YEAR(GL_Paste!$E1906),MONTH(GL_Paste!$E1906),1))</f>
        <v/>
      </c>
      <c r="C1909">
        <f>IF(GL_Paste!$B1906="","",IF(TRIM(GL_Paste!$M1906)&lt;&gt;"",TRIM(GL_Paste!$M1906),IFERROR(MID(GL_Paste!$I1906,FIND("[",GL_Paste!$I1906)+1,FIND("]",GL_Paste!$I1906)-FIND("[",GL_Paste!$I1906)-1),"")))</f>
        <v/>
      </c>
      <c r="D1909">
        <f>IF(GL_Paste!$B1906="","",IFERROR(INDEX(DeptName,MATCH($C1909,DeptTag,0)),"UNALLOCATED"))</f>
        <v/>
      </c>
      <c r="E1909">
        <f>IF(GL_Paste!$B1906="","",IFERROR(INDEX(AcctCat,MATCH(GL_Paste!$B1906&amp;"",AcctCode,0)),"UNKNOWN"))</f>
        <v/>
      </c>
      <c r="F1909">
        <f>IF(GL_Paste!$B1906="","",IFERROR(INDEX(AcctSub,MATCH(GL_Paste!$B1906&amp;"",AcctCode,0)),"UNKNOWN"))</f>
        <v/>
      </c>
    </row>
    <row r="1910">
      <c r="A1910" s="40">
        <f>IF(GL_Paste!$B1907="","",N(GL_Paste!$H1907)-N(GL_Paste!$G1907))</f>
        <v/>
      </c>
      <c r="B1910" s="43">
        <f>IF(GL_Paste!$B1907="","",DATE(YEAR(GL_Paste!$E1907),MONTH(GL_Paste!$E1907),1))</f>
        <v/>
      </c>
      <c r="C1910">
        <f>IF(GL_Paste!$B1907="","",IF(TRIM(GL_Paste!$M1907)&lt;&gt;"",TRIM(GL_Paste!$M1907),IFERROR(MID(GL_Paste!$I1907,FIND("[",GL_Paste!$I1907)+1,FIND("]",GL_Paste!$I1907)-FIND("[",GL_Paste!$I1907)-1),"")))</f>
        <v/>
      </c>
      <c r="D1910">
        <f>IF(GL_Paste!$B1907="","",IFERROR(INDEX(DeptName,MATCH($C1910,DeptTag,0)),"UNALLOCATED"))</f>
        <v/>
      </c>
      <c r="E1910">
        <f>IF(GL_Paste!$B1907="","",IFERROR(INDEX(AcctCat,MATCH(GL_Paste!$B1907&amp;"",AcctCode,0)),"UNKNOWN"))</f>
        <v/>
      </c>
      <c r="F1910">
        <f>IF(GL_Paste!$B1907="","",IFERROR(INDEX(AcctSub,MATCH(GL_Paste!$B1907&amp;"",AcctCode,0)),"UNKNOWN"))</f>
        <v/>
      </c>
    </row>
    <row r="1911">
      <c r="A1911" s="40">
        <f>IF(GL_Paste!$B1908="","",N(GL_Paste!$H1908)-N(GL_Paste!$G1908))</f>
        <v/>
      </c>
      <c r="B1911" s="43">
        <f>IF(GL_Paste!$B1908="","",DATE(YEAR(GL_Paste!$E1908),MONTH(GL_Paste!$E1908),1))</f>
        <v/>
      </c>
      <c r="C1911">
        <f>IF(GL_Paste!$B1908="","",IF(TRIM(GL_Paste!$M1908)&lt;&gt;"",TRIM(GL_Paste!$M1908),IFERROR(MID(GL_Paste!$I1908,FIND("[",GL_Paste!$I1908)+1,FIND("]",GL_Paste!$I1908)-FIND("[",GL_Paste!$I1908)-1),"")))</f>
        <v/>
      </c>
      <c r="D1911">
        <f>IF(GL_Paste!$B1908="","",IFERROR(INDEX(DeptName,MATCH($C1911,DeptTag,0)),"UNALLOCATED"))</f>
        <v/>
      </c>
      <c r="E1911">
        <f>IF(GL_Paste!$B1908="","",IFERROR(INDEX(AcctCat,MATCH(GL_Paste!$B1908&amp;"",AcctCode,0)),"UNKNOWN"))</f>
        <v/>
      </c>
      <c r="F1911">
        <f>IF(GL_Paste!$B1908="","",IFERROR(INDEX(AcctSub,MATCH(GL_Paste!$B1908&amp;"",AcctCode,0)),"UNKNOWN"))</f>
        <v/>
      </c>
    </row>
    <row r="1912">
      <c r="A1912" s="40">
        <f>IF(GL_Paste!$B1909="","",N(GL_Paste!$H1909)-N(GL_Paste!$G1909))</f>
        <v/>
      </c>
      <c r="B1912" s="43">
        <f>IF(GL_Paste!$B1909="","",DATE(YEAR(GL_Paste!$E1909),MONTH(GL_Paste!$E1909),1))</f>
        <v/>
      </c>
      <c r="C1912">
        <f>IF(GL_Paste!$B1909="","",IF(TRIM(GL_Paste!$M1909)&lt;&gt;"",TRIM(GL_Paste!$M1909),IFERROR(MID(GL_Paste!$I1909,FIND("[",GL_Paste!$I1909)+1,FIND("]",GL_Paste!$I1909)-FIND("[",GL_Paste!$I1909)-1),"")))</f>
        <v/>
      </c>
      <c r="D1912">
        <f>IF(GL_Paste!$B1909="","",IFERROR(INDEX(DeptName,MATCH($C1912,DeptTag,0)),"UNALLOCATED"))</f>
        <v/>
      </c>
      <c r="E1912">
        <f>IF(GL_Paste!$B1909="","",IFERROR(INDEX(AcctCat,MATCH(GL_Paste!$B1909&amp;"",AcctCode,0)),"UNKNOWN"))</f>
        <v/>
      </c>
      <c r="F1912">
        <f>IF(GL_Paste!$B1909="","",IFERROR(INDEX(AcctSub,MATCH(GL_Paste!$B1909&amp;"",AcctCode,0)),"UNKNOWN"))</f>
        <v/>
      </c>
    </row>
    <row r="1913">
      <c r="A1913" s="40">
        <f>IF(GL_Paste!$B1910="","",N(GL_Paste!$H1910)-N(GL_Paste!$G1910))</f>
        <v/>
      </c>
      <c r="B1913" s="43">
        <f>IF(GL_Paste!$B1910="","",DATE(YEAR(GL_Paste!$E1910),MONTH(GL_Paste!$E1910),1))</f>
        <v/>
      </c>
      <c r="C1913">
        <f>IF(GL_Paste!$B1910="","",IF(TRIM(GL_Paste!$M1910)&lt;&gt;"",TRIM(GL_Paste!$M1910),IFERROR(MID(GL_Paste!$I1910,FIND("[",GL_Paste!$I1910)+1,FIND("]",GL_Paste!$I1910)-FIND("[",GL_Paste!$I1910)-1),"")))</f>
        <v/>
      </c>
      <c r="D1913">
        <f>IF(GL_Paste!$B1910="","",IFERROR(INDEX(DeptName,MATCH($C1913,DeptTag,0)),"UNALLOCATED"))</f>
        <v/>
      </c>
      <c r="E1913">
        <f>IF(GL_Paste!$B1910="","",IFERROR(INDEX(AcctCat,MATCH(GL_Paste!$B1910&amp;"",AcctCode,0)),"UNKNOWN"))</f>
        <v/>
      </c>
      <c r="F1913">
        <f>IF(GL_Paste!$B1910="","",IFERROR(INDEX(AcctSub,MATCH(GL_Paste!$B1910&amp;"",AcctCode,0)),"UNKNOWN"))</f>
        <v/>
      </c>
    </row>
    <row r="1914">
      <c r="A1914" s="40">
        <f>IF(GL_Paste!$B1911="","",N(GL_Paste!$H1911)-N(GL_Paste!$G1911))</f>
        <v/>
      </c>
      <c r="B1914" s="43">
        <f>IF(GL_Paste!$B1911="","",DATE(YEAR(GL_Paste!$E1911),MONTH(GL_Paste!$E1911),1))</f>
        <v/>
      </c>
      <c r="C1914">
        <f>IF(GL_Paste!$B1911="","",IF(TRIM(GL_Paste!$M1911)&lt;&gt;"",TRIM(GL_Paste!$M1911),IFERROR(MID(GL_Paste!$I1911,FIND("[",GL_Paste!$I1911)+1,FIND("]",GL_Paste!$I1911)-FIND("[",GL_Paste!$I1911)-1),"")))</f>
        <v/>
      </c>
      <c r="D1914">
        <f>IF(GL_Paste!$B1911="","",IFERROR(INDEX(DeptName,MATCH($C1914,DeptTag,0)),"UNALLOCATED"))</f>
        <v/>
      </c>
      <c r="E1914">
        <f>IF(GL_Paste!$B1911="","",IFERROR(INDEX(AcctCat,MATCH(GL_Paste!$B1911&amp;"",AcctCode,0)),"UNKNOWN"))</f>
        <v/>
      </c>
      <c r="F1914">
        <f>IF(GL_Paste!$B1911="","",IFERROR(INDEX(AcctSub,MATCH(GL_Paste!$B1911&amp;"",AcctCode,0)),"UNKNOWN"))</f>
        <v/>
      </c>
    </row>
    <row r="1915">
      <c r="A1915" s="40">
        <f>IF(GL_Paste!$B1912="","",N(GL_Paste!$H1912)-N(GL_Paste!$G1912))</f>
        <v/>
      </c>
      <c r="B1915" s="43">
        <f>IF(GL_Paste!$B1912="","",DATE(YEAR(GL_Paste!$E1912),MONTH(GL_Paste!$E1912),1))</f>
        <v/>
      </c>
      <c r="C1915">
        <f>IF(GL_Paste!$B1912="","",IF(TRIM(GL_Paste!$M1912)&lt;&gt;"",TRIM(GL_Paste!$M1912),IFERROR(MID(GL_Paste!$I1912,FIND("[",GL_Paste!$I1912)+1,FIND("]",GL_Paste!$I1912)-FIND("[",GL_Paste!$I1912)-1),"")))</f>
        <v/>
      </c>
      <c r="D1915">
        <f>IF(GL_Paste!$B1912="","",IFERROR(INDEX(DeptName,MATCH($C1915,DeptTag,0)),"UNALLOCATED"))</f>
        <v/>
      </c>
      <c r="E1915">
        <f>IF(GL_Paste!$B1912="","",IFERROR(INDEX(AcctCat,MATCH(GL_Paste!$B1912&amp;"",AcctCode,0)),"UNKNOWN"))</f>
        <v/>
      </c>
      <c r="F1915">
        <f>IF(GL_Paste!$B1912="","",IFERROR(INDEX(AcctSub,MATCH(GL_Paste!$B1912&amp;"",AcctCode,0)),"UNKNOWN"))</f>
        <v/>
      </c>
    </row>
    <row r="1916">
      <c r="A1916" s="40">
        <f>IF(GL_Paste!$B1913="","",N(GL_Paste!$H1913)-N(GL_Paste!$G1913))</f>
        <v/>
      </c>
      <c r="B1916" s="43">
        <f>IF(GL_Paste!$B1913="","",DATE(YEAR(GL_Paste!$E1913),MONTH(GL_Paste!$E1913),1))</f>
        <v/>
      </c>
      <c r="C1916">
        <f>IF(GL_Paste!$B1913="","",IF(TRIM(GL_Paste!$M1913)&lt;&gt;"",TRIM(GL_Paste!$M1913),IFERROR(MID(GL_Paste!$I1913,FIND("[",GL_Paste!$I1913)+1,FIND("]",GL_Paste!$I1913)-FIND("[",GL_Paste!$I1913)-1),"")))</f>
        <v/>
      </c>
      <c r="D1916">
        <f>IF(GL_Paste!$B1913="","",IFERROR(INDEX(DeptName,MATCH($C1916,DeptTag,0)),"UNALLOCATED"))</f>
        <v/>
      </c>
      <c r="E1916">
        <f>IF(GL_Paste!$B1913="","",IFERROR(INDEX(AcctCat,MATCH(GL_Paste!$B1913&amp;"",AcctCode,0)),"UNKNOWN"))</f>
        <v/>
      </c>
      <c r="F1916">
        <f>IF(GL_Paste!$B1913="","",IFERROR(INDEX(AcctSub,MATCH(GL_Paste!$B1913&amp;"",AcctCode,0)),"UNKNOWN"))</f>
        <v/>
      </c>
    </row>
    <row r="1917">
      <c r="A1917" s="40">
        <f>IF(GL_Paste!$B1914="","",N(GL_Paste!$H1914)-N(GL_Paste!$G1914))</f>
        <v/>
      </c>
      <c r="B1917" s="43">
        <f>IF(GL_Paste!$B1914="","",DATE(YEAR(GL_Paste!$E1914),MONTH(GL_Paste!$E1914),1))</f>
        <v/>
      </c>
      <c r="C1917">
        <f>IF(GL_Paste!$B1914="","",IF(TRIM(GL_Paste!$M1914)&lt;&gt;"",TRIM(GL_Paste!$M1914),IFERROR(MID(GL_Paste!$I1914,FIND("[",GL_Paste!$I1914)+1,FIND("]",GL_Paste!$I1914)-FIND("[",GL_Paste!$I1914)-1),"")))</f>
        <v/>
      </c>
      <c r="D1917">
        <f>IF(GL_Paste!$B1914="","",IFERROR(INDEX(DeptName,MATCH($C1917,DeptTag,0)),"UNALLOCATED"))</f>
        <v/>
      </c>
      <c r="E1917">
        <f>IF(GL_Paste!$B1914="","",IFERROR(INDEX(AcctCat,MATCH(GL_Paste!$B1914&amp;"",AcctCode,0)),"UNKNOWN"))</f>
        <v/>
      </c>
      <c r="F1917">
        <f>IF(GL_Paste!$B1914="","",IFERROR(INDEX(AcctSub,MATCH(GL_Paste!$B1914&amp;"",AcctCode,0)),"UNKNOWN"))</f>
        <v/>
      </c>
    </row>
    <row r="1918">
      <c r="A1918" s="40">
        <f>IF(GL_Paste!$B1915="","",N(GL_Paste!$H1915)-N(GL_Paste!$G1915))</f>
        <v/>
      </c>
      <c r="B1918" s="43">
        <f>IF(GL_Paste!$B1915="","",DATE(YEAR(GL_Paste!$E1915),MONTH(GL_Paste!$E1915),1))</f>
        <v/>
      </c>
      <c r="C1918">
        <f>IF(GL_Paste!$B1915="","",IF(TRIM(GL_Paste!$M1915)&lt;&gt;"",TRIM(GL_Paste!$M1915),IFERROR(MID(GL_Paste!$I1915,FIND("[",GL_Paste!$I1915)+1,FIND("]",GL_Paste!$I1915)-FIND("[",GL_Paste!$I1915)-1),"")))</f>
        <v/>
      </c>
      <c r="D1918">
        <f>IF(GL_Paste!$B1915="","",IFERROR(INDEX(DeptName,MATCH($C1918,DeptTag,0)),"UNALLOCATED"))</f>
        <v/>
      </c>
      <c r="E1918">
        <f>IF(GL_Paste!$B1915="","",IFERROR(INDEX(AcctCat,MATCH(GL_Paste!$B1915&amp;"",AcctCode,0)),"UNKNOWN"))</f>
        <v/>
      </c>
      <c r="F1918">
        <f>IF(GL_Paste!$B1915="","",IFERROR(INDEX(AcctSub,MATCH(GL_Paste!$B1915&amp;"",AcctCode,0)),"UNKNOWN"))</f>
        <v/>
      </c>
    </row>
    <row r="1919">
      <c r="A1919" s="40">
        <f>IF(GL_Paste!$B1916="","",N(GL_Paste!$H1916)-N(GL_Paste!$G1916))</f>
        <v/>
      </c>
      <c r="B1919" s="43">
        <f>IF(GL_Paste!$B1916="","",DATE(YEAR(GL_Paste!$E1916),MONTH(GL_Paste!$E1916),1))</f>
        <v/>
      </c>
      <c r="C1919">
        <f>IF(GL_Paste!$B1916="","",IF(TRIM(GL_Paste!$M1916)&lt;&gt;"",TRIM(GL_Paste!$M1916),IFERROR(MID(GL_Paste!$I1916,FIND("[",GL_Paste!$I1916)+1,FIND("]",GL_Paste!$I1916)-FIND("[",GL_Paste!$I1916)-1),"")))</f>
        <v/>
      </c>
      <c r="D1919">
        <f>IF(GL_Paste!$B1916="","",IFERROR(INDEX(DeptName,MATCH($C1919,DeptTag,0)),"UNALLOCATED"))</f>
        <v/>
      </c>
      <c r="E1919">
        <f>IF(GL_Paste!$B1916="","",IFERROR(INDEX(AcctCat,MATCH(GL_Paste!$B1916&amp;"",AcctCode,0)),"UNKNOWN"))</f>
        <v/>
      </c>
      <c r="F1919">
        <f>IF(GL_Paste!$B1916="","",IFERROR(INDEX(AcctSub,MATCH(GL_Paste!$B1916&amp;"",AcctCode,0)),"UNKNOWN"))</f>
        <v/>
      </c>
    </row>
    <row r="1920">
      <c r="A1920" s="40">
        <f>IF(GL_Paste!$B1917="","",N(GL_Paste!$H1917)-N(GL_Paste!$G1917))</f>
        <v/>
      </c>
      <c r="B1920" s="43">
        <f>IF(GL_Paste!$B1917="","",DATE(YEAR(GL_Paste!$E1917),MONTH(GL_Paste!$E1917),1))</f>
        <v/>
      </c>
      <c r="C1920">
        <f>IF(GL_Paste!$B1917="","",IF(TRIM(GL_Paste!$M1917)&lt;&gt;"",TRIM(GL_Paste!$M1917),IFERROR(MID(GL_Paste!$I1917,FIND("[",GL_Paste!$I1917)+1,FIND("]",GL_Paste!$I1917)-FIND("[",GL_Paste!$I1917)-1),"")))</f>
        <v/>
      </c>
      <c r="D1920">
        <f>IF(GL_Paste!$B1917="","",IFERROR(INDEX(DeptName,MATCH($C1920,DeptTag,0)),"UNALLOCATED"))</f>
        <v/>
      </c>
      <c r="E1920">
        <f>IF(GL_Paste!$B1917="","",IFERROR(INDEX(AcctCat,MATCH(GL_Paste!$B1917&amp;"",AcctCode,0)),"UNKNOWN"))</f>
        <v/>
      </c>
      <c r="F1920">
        <f>IF(GL_Paste!$B1917="","",IFERROR(INDEX(AcctSub,MATCH(GL_Paste!$B1917&amp;"",AcctCode,0)),"UNKNOWN"))</f>
        <v/>
      </c>
    </row>
    <row r="1921">
      <c r="A1921" s="40">
        <f>IF(GL_Paste!$B1918="","",N(GL_Paste!$H1918)-N(GL_Paste!$G1918))</f>
        <v/>
      </c>
      <c r="B1921" s="43">
        <f>IF(GL_Paste!$B1918="","",DATE(YEAR(GL_Paste!$E1918),MONTH(GL_Paste!$E1918),1))</f>
        <v/>
      </c>
      <c r="C1921">
        <f>IF(GL_Paste!$B1918="","",IF(TRIM(GL_Paste!$M1918)&lt;&gt;"",TRIM(GL_Paste!$M1918),IFERROR(MID(GL_Paste!$I1918,FIND("[",GL_Paste!$I1918)+1,FIND("]",GL_Paste!$I1918)-FIND("[",GL_Paste!$I1918)-1),"")))</f>
        <v/>
      </c>
      <c r="D1921">
        <f>IF(GL_Paste!$B1918="","",IFERROR(INDEX(DeptName,MATCH($C1921,DeptTag,0)),"UNALLOCATED"))</f>
        <v/>
      </c>
      <c r="E1921">
        <f>IF(GL_Paste!$B1918="","",IFERROR(INDEX(AcctCat,MATCH(GL_Paste!$B1918&amp;"",AcctCode,0)),"UNKNOWN"))</f>
        <v/>
      </c>
      <c r="F1921">
        <f>IF(GL_Paste!$B1918="","",IFERROR(INDEX(AcctSub,MATCH(GL_Paste!$B1918&amp;"",AcctCode,0)),"UNKNOWN"))</f>
        <v/>
      </c>
    </row>
    <row r="1922">
      <c r="A1922" s="40">
        <f>IF(GL_Paste!$B1919="","",N(GL_Paste!$H1919)-N(GL_Paste!$G1919))</f>
        <v/>
      </c>
      <c r="B1922" s="43">
        <f>IF(GL_Paste!$B1919="","",DATE(YEAR(GL_Paste!$E1919),MONTH(GL_Paste!$E1919),1))</f>
        <v/>
      </c>
      <c r="C1922">
        <f>IF(GL_Paste!$B1919="","",IF(TRIM(GL_Paste!$M1919)&lt;&gt;"",TRIM(GL_Paste!$M1919),IFERROR(MID(GL_Paste!$I1919,FIND("[",GL_Paste!$I1919)+1,FIND("]",GL_Paste!$I1919)-FIND("[",GL_Paste!$I1919)-1),"")))</f>
        <v/>
      </c>
      <c r="D1922">
        <f>IF(GL_Paste!$B1919="","",IFERROR(INDEX(DeptName,MATCH($C1922,DeptTag,0)),"UNALLOCATED"))</f>
        <v/>
      </c>
      <c r="E1922">
        <f>IF(GL_Paste!$B1919="","",IFERROR(INDEX(AcctCat,MATCH(GL_Paste!$B1919&amp;"",AcctCode,0)),"UNKNOWN"))</f>
        <v/>
      </c>
      <c r="F1922">
        <f>IF(GL_Paste!$B1919="","",IFERROR(INDEX(AcctSub,MATCH(GL_Paste!$B1919&amp;"",AcctCode,0)),"UNKNOWN"))</f>
        <v/>
      </c>
    </row>
    <row r="1923">
      <c r="A1923" s="40">
        <f>IF(GL_Paste!$B1920="","",N(GL_Paste!$H1920)-N(GL_Paste!$G1920))</f>
        <v/>
      </c>
      <c r="B1923" s="43">
        <f>IF(GL_Paste!$B1920="","",DATE(YEAR(GL_Paste!$E1920),MONTH(GL_Paste!$E1920),1))</f>
        <v/>
      </c>
      <c r="C1923">
        <f>IF(GL_Paste!$B1920="","",IF(TRIM(GL_Paste!$M1920)&lt;&gt;"",TRIM(GL_Paste!$M1920),IFERROR(MID(GL_Paste!$I1920,FIND("[",GL_Paste!$I1920)+1,FIND("]",GL_Paste!$I1920)-FIND("[",GL_Paste!$I1920)-1),"")))</f>
        <v/>
      </c>
      <c r="D1923">
        <f>IF(GL_Paste!$B1920="","",IFERROR(INDEX(DeptName,MATCH($C1923,DeptTag,0)),"UNALLOCATED"))</f>
        <v/>
      </c>
      <c r="E1923">
        <f>IF(GL_Paste!$B1920="","",IFERROR(INDEX(AcctCat,MATCH(GL_Paste!$B1920&amp;"",AcctCode,0)),"UNKNOWN"))</f>
        <v/>
      </c>
      <c r="F1923">
        <f>IF(GL_Paste!$B1920="","",IFERROR(INDEX(AcctSub,MATCH(GL_Paste!$B1920&amp;"",AcctCode,0)),"UNKNOWN"))</f>
        <v/>
      </c>
    </row>
    <row r="1924">
      <c r="A1924" s="40">
        <f>IF(GL_Paste!$B1921="","",N(GL_Paste!$H1921)-N(GL_Paste!$G1921))</f>
        <v/>
      </c>
      <c r="B1924" s="43">
        <f>IF(GL_Paste!$B1921="","",DATE(YEAR(GL_Paste!$E1921),MONTH(GL_Paste!$E1921),1))</f>
        <v/>
      </c>
      <c r="C1924">
        <f>IF(GL_Paste!$B1921="","",IF(TRIM(GL_Paste!$M1921)&lt;&gt;"",TRIM(GL_Paste!$M1921),IFERROR(MID(GL_Paste!$I1921,FIND("[",GL_Paste!$I1921)+1,FIND("]",GL_Paste!$I1921)-FIND("[",GL_Paste!$I1921)-1),"")))</f>
        <v/>
      </c>
      <c r="D1924">
        <f>IF(GL_Paste!$B1921="","",IFERROR(INDEX(DeptName,MATCH($C1924,DeptTag,0)),"UNALLOCATED"))</f>
        <v/>
      </c>
      <c r="E1924">
        <f>IF(GL_Paste!$B1921="","",IFERROR(INDEX(AcctCat,MATCH(GL_Paste!$B1921&amp;"",AcctCode,0)),"UNKNOWN"))</f>
        <v/>
      </c>
      <c r="F1924">
        <f>IF(GL_Paste!$B1921="","",IFERROR(INDEX(AcctSub,MATCH(GL_Paste!$B1921&amp;"",AcctCode,0)),"UNKNOWN"))</f>
        <v/>
      </c>
    </row>
    <row r="1925">
      <c r="A1925" s="40">
        <f>IF(GL_Paste!$B1922="","",N(GL_Paste!$H1922)-N(GL_Paste!$G1922))</f>
        <v/>
      </c>
      <c r="B1925" s="43">
        <f>IF(GL_Paste!$B1922="","",DATE(YEAR(GL_Paste!$E1922),MONTH(GL_Paste!$E1922),1))</f>
        <v/>
      </c>
      <c r="C1925">
        <f>IF(GL_Paste!$B1922="","",IF(TRIM(GL_Paste!$M1922)&lt;&gt;"",TRIM(GL_Paste!$M1922),IFERROR(MID(GL_Paste!$I1922,FIND("[",GL_Paste!$I1922)+1,FIND("]",GL_Paste!$I1922)-FIND("[",GL_Paste!$I1922)-1),"")))</f>
        <v/>
      </c>
      <c r="D1925">
        <f>IF(GL_Paste!$B1922="","",IFERROR(INDEX(DeptName,MATCH($C1925,DeptTag,0)),"UNALLOCATED"))</f>
        <v/>
      </c>
      <c r="E1925">
        <f>IF(GL_Paste!$B1922="","",IFERROR(INDEX(AcctCat,MATCH(GL_Paste!$B1922&amp;"",AcctCode,0)),"UNKNOWN"))</f>
        <v/>
      </c>
      <c r="F1925">
        <f>IF(GL_Paste!$B1922="","",IFERROR(INDEX(AcctSub,MATCH(GL_Paste!$B1922&amp;"",AcctCode,0)),"UNKNOWN"))</f>
        <v/>
      </c>
    </row>
    <row r="1926">
      <c r="A1926" s="40">
        <f>IF(GL_Paste!$B1923="","",N(GL_Paste!$H1923)-N(GL_Paste!$G1923))</f>
        <v/>
      </c>
      <c r="B1926" s="43">
        <f>IF(GL_Paste!$B1923="","",DATE(YEAR(GL_Paste!$E1923),MONTH(GL_Paste!$E1923),1))</f>
        <v/>
      </c>
      <c r="C1926">
        <f>IF(GL_Paste!$B1923="","",IF(TRIM(GL_Paste!$M1923)&lt;&gt;"",TRIM(GL_Paste!$M1923),IFERROR(MID(GL_Paste!$I1923,FIND("[",GL_Paste!$I1923)+1,FIND("]",GL_Paste!$I1923)-FIND("[",GL_Paste!$I1923)-1),"")))</f>
        <v/>
      </c>
      <c r="D1926">
        <f>IF(GL_Paste!$B1923="","",IFERROR(INDEX(DeptName,MATCH($C1926,DeptTag,0)),"UNALLOCATED"))</f>
        <v/>
      </c>
      <c r="E1926">
        <f>IF(GL_Paste!$B1923="","",IFERROR(INDEX(AcctCat,MATCH(GL_Paste!$B1923&amp;"",AcctCode,0)),"UNKNOWN"))</f>
        <v/>
      </c>
      <c r="F1926">
        <f>IF(GL_Paste!$B1923="","",IFERROR(INDEX(AcctSub,MATCH(GL_Paste!$B1923&amp;"",AcctCode,0)),"UNKNOWN"))</f>
        <v/>
      </c>
    </row>
    <row r="1927">
      <c r="A1927" s="40">
        <f>IF(GL_Paste!$B1924="","",N(GL_Paste!$H1924)-N(GL_Paste!$G1924))</f>
        <v/>
      </c>
      <c r="B1927" s="43">
        <f>IF(GL_Paste!$B1924="","",DATE(YEAR(GL_Paste!$E1924),MONTH(GL_Paste!$E1924),1))</f>
        <v/>
      </c>
      <c r="C1927">
        <f>IF(GL_Paste!$B1924="","",IF(TRIM(GL_Paste!$M1924)&lt;&gt;"",TRIM(GL_Paste!$M1924),IFERROR(MID(GL_Paste!$I1924,FIND("[",GL_Paste!$I1924)+1,FIND("]",GL_Paste!$I1924)-FIND("[",GL_Paste!$I1924)-1),"")))</f>
        <v/>
      </c>
      <c r="D1927">
        <f>IF(GL_Paste!$B1924="","",IFERROR(INDEX(DeptName,MATCH($C1927,DeptTag,0)),"UNALLOCATED"))</f>
        <v/>
      </c>
      <c r="E1927">
        <f>IF(GL_Paste!$B1924="","",IFERROR(INDEX(AcctCat,MATCH(GL_Paste!$B1924&amp;"",AcctCode,0)),"UNKNOWN"))</f>
        <v/>
      </c>
      <c r="F1927">
        <f>IF(GL_Paste!$B1924="","",IFERROR(INDEX(AcctSub,MATCH(GL_Paste!$B1924&amp;"",AcctCode,0)),"UNKNOWN"))</f>
        <v/>
      </c>
    </row>
    <row r="1928">
      <c r="A1928" s="40">
        <f>IF(GL_Paste!$B1925="","",N(GL_Paste!$H1925)-N(GL_Paste!$G1925))</f>
        <v/>
      </c>
      <c r="B1928" s="43">
        <f>IF(GL_Paste!$B1925="","",DATE(YEAR(GL_Paste!$E1925),MONTH(GL_Paste!$E1925),1))</f>
        <v/>
      </c>
      <c r="C1928">
        <f>IF(GL_Paste!$B1925="","",IF(TRIM(GL_Paste!$M1925)&lt;&gt;"",TRIM(GL_Paste!$M1925),IFERROR(MID(GL_Paste!$I1925,FIND("[",GL_Paste!$I1925)+1,FIND("]",GL_Paste!$I1925)-FIND("[",GL_Paste!$I1925)-1),"")))</f>
        <v/>
      </c>
      <c r="D1928">
        <f>IF(GL_Paste!$B1925="","",IFERROR(INDEX(DeptName,MATCH($C1928,DeptTag,0)),"UNALLOCATED"))</f>
        <v/>
      </c>
      <c r="E1928">
        <f>IF(GL_Paste!$B1925="","",IFERROR(INDEX(AcctCat,MATCH(GL_Paste!$B1925&amp;"",AcctCode,0)),"UNKNOWN"))</f>
        <v/>
      </c>
      <c r="F1928">
        <f>IF(GL_Paste!$B1925="","",IFERROR(INDEX(AcctSub,MATCH(GL_Paste!$B1925&amp;"",AcctCode,0)),"UNKNOWN"))</f>
        <v/>
      </c>
    </row>
    <row r="1929">
      <c r="A1929" s="40">
        <f>IF(GL_Paste!$B1926="","",N(GL_Paste!$H1926)-N(GL_Paste!$G1926))</f>
        <v/>
      </c>
      <c r="B1929" s="43">
        <f>IF(GL_Paste!$B1926="","",DATE(YEAR(GL_Paste!$E1926),MONTH(GL_Paste!$E1926),1))</f>
        <v/>
      </c>
      <c r="C1929">
        <f>IF(GL_Paste!$B1926="","",IF(TRIM(GL_Paste!$M1926)&lt;&gt;"",TRIM(GL_Paste!$M1926),IFERROR(MID(GL_Paste!$I1926,FIND("[",GL_Paste!$I1926)+1,FIND("]",GL_Paste!$I1926)-FIND("[",GL_Paste!$I1926)-1),"")))</f>
        <v/>
      </c>
      <c r="D1929">
        <f>IF(GL_Paste!$B1926="","",IFERROR(INDEX(DeptName,MATCH($C1929,DeptTag,0)),"UNALLOCATED"))</f>
        <v/>
      </c>
      <c r="E1929">
        <f>IF(GL_Paste!$B1926="","",IFERROR(INDEX(AcctCat,MATCH(GL_Paste!$B1926&amp;"",AcctCode,0)),"UNKNOWN"))</f>
        <v/>
      </c>
      <c r="F1929">
        <f>IF(GL_Paste!$B1926="","",IFERROR(INDEX(AcctSub,MATCH(GL_Paste!$B1926&amp;"",AcctCode,0)),"UNKNOWN"))</f>
        <v/>
      </c>
    </row>
    <row r="1930">
      <c r="A1930" s="40">
        <f>IF(GL_Paste!$B1927="","",N(GL_Paste!$H1927)-N(GL_Paste!$G1927))</f>
        <v/>
      </c>
      <c r="B1930" s="43">
        <f>IF(GL_Paste!$B1927="","",DATE(YEAR(GL_Paste!$E1927),MONTH(GL_Paste!$E1927),1))</f>
        <v/>
      </c>
      <c r="C1930">
        <f>IF(GL_Paste!$B1927="","",IF(TRIM(GL_Paste!$M1927)&lt;&gt;"",TRIM(GL_Paste!$M1927),IFERROR(MID(GL_Paste!$I1927,FIND("[",GL_Paste!$I1927)+1,FIND("]",GL_Paste!$I1927)-FIND("[",GL_Paste!$I1927)-1),"")))</f>
        <v/>
      </c>
      <c r="D1930">
        <f>IF(GL_Paste!$B1927="","",IFERROR(INDEX(DeptName,MATCH($C1930,DeptTag,0)),"UNALLOCATED"))</f>
        <v/>
      </c>
      <c r="E1930">
        <f>IF(GL_Paste!$B1927="","",IFERROR(INDEX(AcctCat,MATCH(GL_Paste!$B1927&amp;"",AcctCode,0)),"UNKNOWN"))</f>
        <v/>
      </c>
      <c r="F1930">
        <f>IF(GL_Paste!$B1927="","",IFERROR(INDEX(AcctSub,MATCH(GL_Paste!$B1927&amp;"",AcctCode,0)),"UNKNOWN"))</f>
        <v/>
      </c>
    </row>
    <row r="1931">
      <c r="A1931" s="40">
        <f>IF(GL_Paste!$B1928="","",N(GL_Paste!$H1928)-N(GL_Paste!$G1928))</f>
        <v/>
      </c>
      <c r="B1931" s="43">
        <f>IF(GL_Paste!$B1928="","",DATE(YEAR(GL_Paste!$E1928),MONTH(GL_Paste!$E1928),1))</f>
        <v/>
      </c>
      <c r="C1931">
        <f>IF(GL_Paste!$B1928="","",IF(TRIM(GL_Paste!$M1928)&lt;&gt;"",TRIM(GL_Paste!$M1928),IFERROR(MID(GL_Paste!$I1928,FIND("[",GL_Paste!$I1928)+1,FIND("]",GL_Paste!$I1928)-FIND("[",GL_Paste!$I1928)-1),"")))</f>
        <v/>
      </c>
      <c r="D1931">
        <f>IF(GL_Paste!$B1928="","",IFERROR(INDEX(DeptName,MATCH($C1931,DeptTag,0)),"UNALLOCATED"))</f>
        <v/>
      </c>
      <c r="E1931">
        <f>IF(GL_Paste!$B1928="","",IFERROR(INDEX(AcctCat,MATCH(GL_Paste!$B1928&amp;"",AcctCode,0)),"UNKNOWN"))</f>
        <v/>
      </c>
      <c r="F1931">
        <f>IF(GL_Paste!$B1928="","",IFERROR(INDEX(AcctSub,MATCH(GL_Paste!$B1928&amp;"",AcctCode,0)),"UNKNOWN"))</f>
        <v/>
      </c>
    </row>
    <row r="1932">
      <c r="A1932" s="40">
        <f>IF(GL_Paste!$B1929="","",N(GL_Paste!$H1929)-N(GL_Paste!$G1929))</f>
        <v/>
      </c>
      <c r="B1932" s="43">
        <f>IF(GL_Paste!$B1929="","",DATE(YEAR(GL_Paste!$E1929),MONTH(GL_Paste!$E1929),1))</f>
        <v/>
      </c>
      <c r="C1932">
        <f>IF(GL_Paste!$B1929="","",IF(TRIM(GL_Paste!$M1929)&lt;&gt;"",TRIM(GL_Paste!$M1929),IFERROR(MID(GL_Paste!$I1929,FIND("[",GL_Paste!$I1929)+1,FIND("]",GL_Paste!$I1929)-FIND("[",GL_Paste!$I1929)-1),"")))</f>
        <v/>
      </c>
      <c r="D1932">
        <f>IF(GL_Paste!$B1929="","",IFERROR(INDEX(DeptName,MATCH($C1932,DeptTag,0)),"UNALLOCATED"))</f>
        <v/>
      </c>
      <c r="E1932">
        <f>IF(GL_Paste!$B1929="","",IFERROR(INDEX(AcctCat,MATCH(GL_Paste!$B1929&amp;"",AcctCode,0)),"UNKNOWN"))</f>
        <v/>
      </c>
      <c r="F1932">
        <f>IF(GL_Paste!$B1929="","",IFERROR(INDEX(AcctSub,MATCH(GL_Paste!$B1929&amp;"",AcctCode,0)),"UNKNOWN"))</f>
        <v/>
      </c>
    </row>
    <row r="1933">
      <c r="A1933" s="40">
        <f>IF(GL_Paste!$B1930="","",N(GL_Paste!$H1930)-N(GL_Paste!$G1930))</f>
        <v/>
      </c>
      <c r="B1933" s="43">
        <f>IF(GL_Paste!$B1930="","",DATE(YEAR(GL_Paste!$E1930),MONTH(GL_Paste!$E1930),1))</f>
        <v/>
      </c>
      <c r="C1933">
        <f>IF(GL_Paste!$B1930="","",IF(TRIM(GL_Paste!$M1930)&lt;&gt;"",TRIM(GL_Paste!$M1930),IFERROR(MID(GL_Paste!$I1930,FIND("[",GL_Paste!$I1930)+1,FIND("]",GL_Paste!$I1930)-FIND("[",GL_Paste!$I1930)-1),"")))</f>
        <v/>
      </c>
      <c r="D1933">
        <f>IF(GL_Paste!$B1930="","",IFERROR(INDEX(DeptName,MATCH($C1933,DeptTag,0)),"UNALLOCATED"))</f>
        <v/>
      </c>
      <c r="E1933">
        <f>IF(GL_Paste!$B1930="","",IFERROR(INDEX(AcctCat,MATCH(GL_Paste!$B1930&amp;"",AcctCode,0)),"UNKNOWN"))</f>
        <v/>
      </c>
      <c r="F1933">
        <f>IF(GL_Paste!$B1930="","",IFERROR(INDEX(AcctSub,MATCH(GL_Paste!$B1930&amp;"",AcctCode,0)),"UNKNOWN"))</f>
        <v/>
      </c>
    </row>
    <row r="1934">
      <c r="A1934" s="40">
        <f>IF(GL_Paste!$B1931="","",N(GL_Paste!$H1931)-N(GL_Paste!$G1931))</f>
        <v/>
      </c>
      <c r="B1934" s="43">
        <f>IF(GL_Paste!$B1931="","",DATE(YEAR(GL_Paste!$E1931),MONTH(GL_Paste!$E1931),1))</f>
        <v/>
      </c>
      <c r="C1934">
        <f>IF(GL_Paste!$B1931="","",IF(TRIM(GL_Paste!$M1931)&lt;&gt;"",TRIM(GL_Paste!$M1931),IFERROR(MID(GL_Paste!$I1931,FIND("[",GL_Paste!$I1931)+1,FIND("]",GL_Paste!$I1931)-FIND("[",GL_Paste!$I1931)-1),"")))</f>
        <v/>
      </c>
      <c r="D1934">
        <f>IF(GL_Paste!$B1931="","",IFERROR(INDEX(DeptName,MATCH($C1934,DeptTag,0)),"UNALLOCATED"))</f>
        <v/>
      </c>
      <c r="E1934">
        <f>IF(GL_Paste!$B1931="","",IFERROR(INDEX(AcctCat,MATCH(GL_Paste!$B1931&amp;"",AcctCode,0)),"UNKNOWN"))</f>
        <v/>
      </c>
      <c r="F1934">
        <f>IF(GL_Paste!$B1931="","",IFERROR(INDEX(AcctSub,MATCH(GL_Paste!$B1931&amp;"",AcctCode,0)),"UNKNOWN"))</f>
        <v/>
      </c>
    </row>
    <row r="1935">
      <c r="A1935" s="40">
        <f>IF(GL_Paste!$B1932="","",N(GL_Paste!$H1932)-N(GL_Paste!$G1932))</f>
        <v/>
      </c>
      <c r="B1935" s="43">
        <f>IF(GL_Paste!$B1932="","",DATE(YEAR(GL_Paste!$E1932),MONTH(GL_Paste!$E1932),1))</f>
        <v/>
      </c>
      <c r="C1935">
        <f>IF(GL_Paste!$B1932="","",IF(TRIM(GL_Paste!$M1932)&lt;&gt;"",TRIM(GL_Paste!$M1932),IFERROR(MID(GL_Paste!$I1932,FIND("[",GL_Paste!$I1932)+1,FIND("]",GL_Paste!$I1932)-FIND("[",GL_Paste!$I1932)-1),"")))</f>
        <v/>
      </c>
      <c r="D1935">
        <f>IF(GL_Paste!$B1932="","",IFERROR(INDEX(DeptName,MATCH($C1935,DeptTag,0)),"UNALLOCATED"))</f>
        <v/>
      </c>
      <c r="E1935">
        <f>IF(GL_Paste!$B1932="","",IFERROR(INDEX(AcctCat,MATCH(GL_Paste!$B1932&amp;"",AcctCode,0)),"UNKNOWN"))</f>
        <v/>
      </c>
      <c r="F1935">
        <f>IF(GL_Paste!$B1932="","",IFERROR(INDEX(AcctSub,MATCH(GL_Paste!$B1932&amp;"",AcctCode,0)),"UNKNOWN"))</f>
        <v/>
      </c>
    </row>
    <row r="1936">
      <c r="A1936" s="40">
        <f>IF(GL_Paste!$B1933="","",N(GL_Paste!$H1933)-N(GL_Paste!$G1933))</f>
        <v/>
      </c>
      <c r="B1936" s="43">
        <f>IF(GL_Paste!$B1933="","",DATE(YEAR(GL_Paste!$E1933),MONTH(GL_Paste!$E1933),1))</f>
        <v/>
      </c>
      <c r="C1936">
        <f>IF(GL_Paste!$B1933="","",IF(TRIM(GL_Paste!$M1933)&lt;&gt;"",TRIM(GL_Paste!$M1933),IFERROR(MID(GL_Paste!$I1933,FIND("[",GL_Paste!$I1933)+1,FIND("]",GL_Paste!$I1933)-FIND("[",GL_Paste!$I1933)-1),"")))</f>
        <v/>
      </c>
      <c r="D1936">
        <f>IF(GL_Paste!$B1933="","",IFERROR(INDEX(DeptName,MATCH($C1936,DeptTag,0)),"UNALLOCATED"))</f>
        <v/>
      </c>
      <c r="E1936">
        <f>IF(GL_Paste!$B1933="","",IFERROR(INDEX(AcctCat,MATCH(GL_Paste!$B1933&amp;"",AcctCode,0)),"UNKNOWN"))</f>
        <v/>
      </c>
      <c r="F1936">
        <f>IF(GL_Paste!$B1933="","",IFERROR(INDEX(AcctSub,MATCH(GL_Paste!$B1933&amp;"",AcctCode,0)),"UNKNOWN"))</f>
        <v/>
      </c>
    </row>
    <row r="1937">
      <c r="A1937" s="40">
        <f>IF(GL_Paste!$B1934="","",N(GL_Paste!$H1934)-N(GL_Paste!$G1934))</f>
        <v/>
      </c>
      <c r="B1937" s="43">
        <f>IF(GL_Paste!$B1934="","",DATE(YEAR(GL_Paste!$E1934),MONTH(GL_Paste!$E1934),1))</f>
        <v/>
      </c>
      <c r="C1937">
        <f>IF(GL_Paste!$B1934="","",IF(TRIM(GL_Paste!$M1934)&lt;&gt;"",TRIM(GL_Paste!$M1934),IFERROR(MID(GL_Paste!$I1934,FIND("[",GL_Paste!$I1934)+1,FIND("]",GL_Paste!$I1934)-FIND("[",GL_Paste!$I1934)-1),"")))</f>
        <v/>
      </c>
      <c r="D1937">
        <f>IF(GL_Paste!$B1934="","",IFERROR(INDEX(DeptName,MATCH($C1937,DeptTag,0)),"UNALLOCATED"))</f>
        <v/>
      </c>
      <c r="E1937">
        <f>IF(GL_Paste!$B1934="","",IFERROR(INDEX(AcctCat,MATCH(GL_Paste!$B1934&amp;"",AcctCode,0)),"UNKNOWN"))</f>
        <v/>
      </c>
      <c r="F1937">
        <f>IF(GL_Paste!$B1934="","",IFERROR(INDEX(AcctSub,MATCH(GL_Paste!$B1934&amp;"",AcctCode,0)),"UNKNOWN"))</f>
        <v/>
      </c>
    </row>
    <row r="1938">
      <c r="A1938" s="40">
        <f>IF(GL_Paste!$B1935="","",N(GL_Paste!$H1935)-N(GL_Paste!$G1935))</f>
        <v/>
      </c>
      <c r="B1938" s="43">
        <f>IF(GL_Paste!$B1935="","",DATE(YEAR(GL_Paste!$E1935),MONTH(GL_Paste!$E1935),1))</f>
        <v/>
      </c>
      <c r="C1938">
        <f>IF(GL_Paste!$B1935="","",IF(TRIM(GL_Paste!$M1935)&lt;&gt;"",TRIM(GL_Paste!$M1935),IFERROR(MID(GL_Paste!$I1935,FIND("[",GL_Paste!$I1935)+1,FIND("]",GL_Paste!$I1935)-FIND("[",GL_Paste!$I1935)-1),"")))</f>
        <v/>
      </c>
      <c r="D1938">
        <f>IF(GL_Paste!$B1935="","",IFERROR(INDEX(DeptName,MATCH($C1938,DeptTag,0)),"UNALLOCATED"))</f>
        <v/>
      </c>
      <c r="E1938">
        <f>IF(GL_Paste!$B1935="","",IFERROR(INDEX(AcctCat,MATCH(GL_Paste!$B1935&amp;"",AcctCode,0)),"UNKNOWN"))</f>
        <v/>
      </c>
      <c r="F1938">
        <f>IF(GL_Paste!$B1935="","",IFERROR(INDEX(AcctSub,MATCH(GL_Paste!$B1935&amp;"",AcctCode,0)),"UNKNOWN"))</f>
        <v/>
      </c>
    </row>
    <row r="1939">
      <c r="A1939" s="40">
        <f>IF(GL_Paste!$B1936="","",N(GL_Paste!$H1936)-N(GL_Paste!$G1936))</f>
        <v/>
      </c>
      <c r="B1939" s="43">
        <f>IF(GL_Paste!$B1936="","",DATE(YEAR(GL_Paste!$E1936),MONTH(GL_Paste!$E1936),1))</f>
        <v/>
      </c>
      <c r="C1939">
        <f>IF(GL_Paste!$B1936="","",IF(TRIM(GL_Paste!$M1936)&lt;&gt;"",TRIM(GL_Paste!$M1936),IFERROR(MID(GL_Paste!$I1936,FIND("[",GL_Paste!$I1936)+1,FIND("]",GL_Paste!$I1936)-FIND("[",GL_Paste!$I1936)-1),"")))</f>
        <v/>
      </c>
      <c r="D1939">
        <f>IF(GL_Paste!$B1936="","",IFERROR(INDEX(DeptName,MATCH($C1939,DeptTag,0)),"UNALLOCATED"))</f>
        <v/>
      </c>
      <c r="E1939">
        <f>IF(GL_Paste!$B1936="","",IFERROR(INDEX(AcctCat,MATCH(GL_Paste!$B1936&amp;"",AcctCode,0)),"UNKNOWN"))</f>
        <v/>
      </c>
      <c r="F1939">
        <f>IF(GL_Paste!$B1936="","",IFERROR(INDEX(AcctSub,MATCH(GL_Paste!$B1936&amp;"",AcctCode,0)),"UNKNOWN"))</f>
        <v/>
      </c>
    </row>
    <row r="1940">
      <c r="A1940" s="40">
        <f>IF(GL_Paste!$B1937="","",N(GL_Paste!$H1937)-N(GL_Paste!$G1937))</f>
        <v/>
      </c>
      <c r="B1940" s="43">
        <f>IF(GL_Paste!$B1937="","",DATE(YEAR(GL_Paste!$E1937),MONTH(GL_Paste!$E1937),1))</f>
        <v/>
      </c>
      <c r="C1940">
        <f>IF(GL_Paste!$B1937="","",IF(TRIM(GL_Paste!$M1937)&lt;&gt;"",TRIM(GL_Paste!$M1937),IFERROR(MID(GL_Paste!$I1937,FIND("[",GL_Paste!$I1937)+1,FIND("]",GL_Paste!$I1937)-FIND("[",GL_Paste!$I1937)-1),"")))</f>
        <v/>
      </c>
      <c r="D1940">
        <f>IF(GL_Paste!$B1937="","",IFERROR(INDEX(DeptName,MATCH($C1940,DeptTag,0)),"UNALLOCATED"))</f>
        <v/>
      </c>
      <c r="E1940">
        <f>IF(GL_Paste!$B1937="","",IFERROR(INDEX(AcctCat,MATCH(GL_Paste!$B1937&amp;"",AcctCode,0)),"UNKNOWN"))</f>
        <v/>
      </c>
      <c r="F1940">
        <f>IF(GL_Paste!$B1937="","",IFERROR(INDEX(AcctSub,MATCH(GL_Paste!$B1937&amp;"",AcctCode,0)),"UNKNOWN"))</f>
        <v/>
      </c>
    </row>
    <row r="1941">
      <c r="A1941" s="40">
        <f>IF(GL_Paste!$B1938="","",N(GL_Paste!$H1938)-N(GL_Paste!$G1938))</f>
        <v/>
      </c>
      <c r="B1941" s="43">
        <f>IF(GL_Paste!$B1938="","",DATE(YEAR(GL_Paste!$E1938),MONTH(GL_Paste!$E1938),1))</f>
        <v/>
      </c>
      <c r="C1941">
        <f>IF(GL_Paste!$B1938="","",IF(TRIM(GL_Paste!$M1938)&lt;&gt;"",TRIM(GL_Paste!$M1938),IFERROR(MID(GL_Paste!$I1938,FIND("[",GL_Paste!$I1938)+1,FIND("]",GL_Paste!$I1938)-FIND("[",GL_Paste!$I1938)-1),"")))</f>
        <v/>
      </c>
      <c r="D1941">
        <f>IF(GL_Paste!$B1938="","",IFERROR(INDEX(DeptName,MATCH($C1941,DeptTag,0)),"UNALLOCATED"))</f>
        <v/>
      </c>
      <c r="E1941">
        <f>IF(GL_Paste!$B1938="","",IFERROR(INDEX(AcctCat,MATCH(GL_Paste!$B1938&amp;"",AcctCode,0)),"UNKNOWN"))</f>
        <v/>
      </c>
      <c r="F1941">
        <f>IF(GL_Paste!$B1938="","",IFERROR(INDEX(AcctSub,MATCH(GL_Paste!$B1938&amp;"",AcctCode,0)),"UNKNOWN"))</f>
        <v/>
      </c>
    </row>
    <row r="1942">
      <c r="A1942" s="40">
        <f>IF(GL_Paste!$B1939="","",N(GL_Paste!$H1939)-N(GL_Paste!$G1939))</f>
        <v/>
      </c>
      <c r="B1942" s="43">
        <f>IF(GL_Paste!$B1939="","",DATE(YEAR(GL_Paste!$E1939),MONTH(GL_Paste!$E1939),1))</f>
        <v/>
      </c>
      <c r="C1942">
        <f>IF(GL_Paste!$B1939="","",IF(TRIM(GL_Paste!$M1939)&lt;&gt;"",TRIM(GL_Paste!$M1939),IFERROR(MID(GL_Paste!$I1939,FIND("[",GL_Paste!$I1939)+1,FIND("]",GL_Paste!$I1939)-FIND("[",GL_Paste!$I1939)-1),"")))</f>
        <v/>
      </c>
      <c r="D1942">
        <f>IF(GL_Paste!$B1939="","",IFERROR(INDEX(DeptName,MATCH($C1942,DeptTag,0)),"UNALLOCATED"))</f>
        <v/>
      </c>
      <c r="E1942">
        <f>IF(GL_Paste!$B1939="","",IFERROR(INDEX(AcctCat,MATCH(GL_Paste!$B1939&amp;"",AcctCode,0)),"UNKNOWN"))</f>
        <v/>
      </c>
      <c r="F1942">
        <f>IF(GL_Paste!$B1939="","",IFERROR(INDEX(AcctSub,MATCH(GL_Paste!$B1939&amp;"",AcctCode,0)),"UNKNOWN"))</f>
        <v/>
      </c>
    </row>
    <row r="1943">
      <c r="A1943" s="40">
        <f>IF(GL_Paste!$B1940="","",N(GL_Paste!$H1940)-N(GL_Paste!$G1940))</f>
        <v/>
      </c>
      <c r="B1943" s="43">
        <f>IF(GL_Paste!$B1940="","",DATE(YEAR(GL_Paste!$E1940),MONTH(GL_Paste!$E1940),1))</f>
        <v/>
      </c>
      <c r="C1943">
        <f>IF(GL_Paste!$B1940="","",IF(TRIM(GL_Paste!$M1940)&lt;&gt;"",TRIM(GL_Paste!$M1940),IFERROR(MID(GL_Paste!$I1940,FIND("[",GL_Paste!$I1940)+1,FIND("]",GL_Paste!$I1940)-FIND("[",GL_Paste!$I1940)-1),"")))</f>
        <v/>
      </c>
      <c r="D1943">
        <f>IF(GL_Paste!$B1940="","",IFERROR(INDEX(DeptName,MATCH($C1943,DeptTag,0)),"UNALLOCATED"))</f>
        <v/>
      </c>
      <c r="E1943">
        <f>IF(GL_Paste!$B1940="","",IFERROR(INDEX(AcctCat,MATCH(GL_Paste!$B1940&amp;"",AcctCode,0)),"UNKNOWN"))</f>
        <v/>
      </c>
      <c r="F1943">
        <f>IF(GL_Paste!$B1940="","",IFERROR(INDEX(AcctSub,MATCH(GL_Paste!$B1940&amp;"",AcctCode,0)),"UNKNOWN"))</f>
        <v/>
      </c>
    </row>
    <row r="1944">
      <c r="A1944" s="40">
        <f>IF(GL_Paste!$B1941="","",N(GL_Paste!$H1941)-N(GL_Paste!$G1941))</f>
        <v/>
      </c>
      <c r="B1944" s="43">
        <f>IF(GL_Paste!$B1941="","",DATE(YEAR(GL_Paste!$E1941),MONTH(GL_Paste!$E1941),1))</f>
        <v/>
      </c>
      <c r="C1944">
        <f>IF(GL_Paste!$B1941="","",IF(TRIM(GL_Paste!$M1941)&lt;&gt;"",TRIM(GL_Paste!$M1941),IFERROR(MID(GL_Paste!$I1941,FIND("[",GL_Paste!$I1941)+1,FIND("]",GL_Paste!$I1941)-FIND("[",GL_Paste!$I1941)-1),"")))</f>
        <v/>
      </c>
      <c r="D1944">
        <f>IF(GL_Paste!$B1941="","",IFERROR(INDEX(DeptName,MATCH($C1944,DeptTag,0)),"UNALLOCATED"))</f>
        <v/>
      </c>
      <c r="E1944">
        <f>IF(GL_Paste!$B1941="","",IFERROR(INDEX(AcctCat,MATCH(GL_Paste!$B1941&amp;"",AcctCode,0)),"UNKNOWN"))</f>
        <v/>
      </c>
      <c r="F1944">
        <f>IF(GL_Paste!$B1941="","",IFERROR(INDEX(AcctSub,MATCH(GL_Paste!$B1941&amp;"",AcctCode,0)),"UNKNOWN"))</f>
        <v/>
      </c>
    </row>
    <row r="1945">
      <c r="A1945" s="40">
        <f>IF(GL_Paste!$B1942="","",N(GL_Paste!$H1942)-N(GL_Paste!$G1942))</f>
        <v/>
      </c>
      <c r="B1945" s="43">
        <f>IF(GL_Paste!$B1942="","",DATE(YEAR(GL_Paste!$E1942),MONTH(GL_Paste!$E1942),1))</f>
        <v/>
      </c>
      <c r="C1945">
        <f>IF(GL_Paste!$B1942="","",IF(TRIM(GL_Paste!$M1942)&lt;&gt;"",TRIM(GL_Paste!$M1942),IFERROR(MID(GL_Paste!$I1942,FIND("[",GL_Paste!$I1942)+1,FIND("]",GL_Paste!$I1942)-FIND("[",GL_Paste!$I1942)-1),"")))</f>
        <v/>
      </c>
      <c r="D1945">
        <f>IF(GL_Paste!$B1942="","",IFERROR(INDEX(DeptName,MATCH($C1945,DeptTag,0)),"UNALLOCATED"))</f>
        <v/>
      </c>
      <c r="E1945">
        <f>IF(GL_Paste!$B1942="","",IFERROR(INDEX(AcctCat,MATCH(GL_Paste!$B1942&amp;"",AcctCode,0)),"UNKNOWN"))</f>
        <v/>
      </c>
      <c r="F1945">
        <f>IF(GL_Paste!$B1942="","",IFERROR(INDEX(AcctSub,MATCH(GL_Paste!$B1942&amp;"",AcctCode,0)),"UNKNOWN"))</f>
        <v/>
      </c>
    </row>
    <row r="1946">
      <c r="A1946" s="40">
        <f>IF(GL_Paste!$B1943="","",N(GL_Paste!$H1943)-N(GL_Paste!$G1943))</f>
        <v/>
      </c>
      <c r="B1946" s="43">
        <f>IF(GL_Paste!$B1943="","",DATE(YEAR(GL_Paste!$E1943),MONTH(GL_Paste!$E1943),1))</f>
        <v/>
      </c>
      <c r="C1946">
        <f>IF(GL_Paste!$B1943="","",IF(TRIM(GL_Paste!$M1943)&lt;&gt;"",TRIM(GL_Paste!$M1943),IFERROR(MID(GL_Paste!$I1943,FIND("[",GL_Paste!$I1943)+1,FIND("]",GL_Paste!$I1943)-FIND("[",GL_Paste!$I1943)-1),"")))</f>
        <v/>
      </c>
      <c r="D1946">
        <f>IF(GL_Paste!$B1943="","",IFERROR(INDEX(DeptName,MATCH($C1946,DeptTag,0)),"UNALLOCATED"))</f>
        <v/>
      </c>
      <c r="E1946">
        <f>IF(GL_Paste!$B1943="","",IFERROR(INDEX(AcctCat,MATCH(GL_Paste!$B1943&amp;"",AcctCode,0)),"UNKNOWN"))</f>
        <v/>
      </c>
      <c r="F1946">
        <f>IF(GL_Paste!$B1943="","",IFERROR(INDEX(AcctSub,MATCH(GL_Paste!$B1943&amp;"",AcctCode,0)),"UNKNOWN"))</f>
        <v/>
      </c>
    </row>
    <row r="1947">
      <c r="A1947" s="40">
        <f>IF(GL_Paste!$B1944="","",N(GL_Paste!$H1944)-N(GL_Paste!$G1944))</f>
        <v/>
      </c>
      <c r="B1947" s="43">
        <f>IF(GL_Paste!$B1944="","",DATE(YEAR(GL_Paste!$E1944),MONTH(GL_Paste!$E1944),1))</f>
        <v/>
      </c>
      <c r="C1947">
        <f>IF(GL_Paste!$B1944="","",IF(TRIM(GL_Paste!$M1944)&lt;&gt;"",TRIM(GL_Paste!$M1944),IFERROR(MID(GL_Paste!$I1944,FIND("[",GL_Paste!$I1944)+1,FIND("]",GL_Paste!$I1944)-FIND("[",GL_Paste!$I1944)-1),"")))</f>
        <v/>
      </c>
      <c r="D1947">
        <f>IF(GL_Paste!$B1944="","",IFERROR(INDEX(DeptName,MATCH($C1947,DeptTag,0)),"UNALLOCATED"))</f>
        <v/>
      </c>
      <c r="E1947">
        <f>IF(GL_Paste!$B1944="","",IFERROR(INDEX(AcctCat,MATCH(GL_Paste!$B1944&amp;"",AcctCode,0)),"UNKNOWN"))</f>
        <v/>
      </c>
      <c r="F1947">
        <f>IF(GL_Paste!$B1944="","",IFERROR(INDEX(AcctSub,MATCH(GL_Paste!$B1944&amp;"",AcctCode,0)),"UNKNOWN"))</f>
        <v/>
      </c>
    </row>
    <row r="1948">
      <c r="A1948" s="40">
        <f>IF(GL_Paste!$B1945="","",N(GL_Paste!$H1945)-N(GL_Paste!$G1945))</f>
        <v/>
      </c>
      <c r="B1948" s="43">
        <f>IF(GL_Paste!$B1945="","",DATE(YEAR(GL_Paste!$E1945),MONTH(GL_Paste!$E1945),1))</f>
        <v/>
      </c>
      <c r="C1948">
        <f>IF(GL_Paste!$B1945="","",IF(TRIM(GL_Paste!$M1945)&lt;&gt;"",TRIM(GL_Paste!$M1945),IFERROR(MID(GL_Paste!$I1945,FIND("[",GL_Paste!$I1945)+1,FIND("]",GL_Paste!$I1945)-FIND("[",GL_Paste!$I1945)-1),"")))</f>
        <v/>
      </c>
      <c r="D1948">
        <f>IF(GL_Paste!$B1945="","",IFERROR(INDEX(DeptName,MATCH($C1948,DeptTag,0)),"UNALLOCATED"))</f>
        <v/>
      </c>
      <c r="E1948">
        <f>IF(GL_Paste!$B1945="","",IFERROR(INDEX(AcctCat,MATCH(GL_Paste!$B1945&amp;"",AcctCode,0)),"UNKNOWN"))</f>
        <v/>
      </c>
      <c r="F1948">
        <f>IF(GL_Paste!$B1945="","",IFERROR(INDEX(AcctSub,MATCH(GL_Paste!$B1945&amp;"",AcctCode,0)),"UNKNOWN"))</f>
        <v/>
      </c>
    </row>
    <row r="1949">
      <c r="A1949" s="40">
        <f>IF(GL_Paste!$B1946="","",N(GL_Paste!$H1946)-N(GL_Paste!$G1946))</f>
        <v/>
      </c>
      <c r="B1949" s="43">
        <f>IF(GL_Paste!$B1946="","",DATE(YEAR(GL_Paste!$E1946),MONTH(GL_Paste!$E1946),1))</f>
        <v/>
      </c>
      <c r="C1949">
        <f>IF(GL_Paste!$B1946="","",IF(TRIM(GL_Paste!$M1946)&lt;&gt;"",TRIM(GL_Paste!$M1946),IFERROR(MID(GL_Paste!$I1946,FIND("[",GL_Paste!$I1946)+1,FIND("]",GL_Paste!$I1946)-FIND("[",GL_Paste!$I1946)-1),"")))</f>
        <v/>
      </c>
      <c r="D1949">
        <f>IF(GL_Paste!$B1946="","",IFERROR(INDEX(DeptName,MATCH($C1949,DeptTag,0)),"UNALLOCATED"))</f>
        <v/>
      </c>
      <c r="E1949">
        <f>IF(GL_Paste!$B1946="","",IFERROR(INDEX(AcctCat,MATCH(GL_Paste!$B1946&amp;"",AcctCode,0)),"UNKNOWN"))</f>
        <v/>
      </c>
      <c r="F1949">
        <f>IF(GL_Paste!$B1946="","",IFERROR(INDEX(AcctSub,MATCH(GL_Paste!$B1946&amp;"",AcctCode,0)),"UNKNOWN"))</f>
        <v/>
      </c>
    </row>
    <row r="1950">
      <c r="A1950" s="40">
        <f>IF(GL_Paste!$B1947="","",N(GL_Paste!$H1947)-N(GL_Paste!$G1947))</f>
        <v/>
      </c>
      <c r="B1950" s="43">
        <f>IF(GL_Paste!$B1947="","",DATE(YEAR(GL_Paste!$E1947),MONTH(GL_Paste!$E1947),1))</f>
        <v/>
      </c>
      <c r="C1950">
        <f>IF(GL_Paste!$B1947="","",IF(TRIM(GL_Paste!$M1947)&lt;&gt;"",TRIM(GL_Paste!$M1947),IFERROR(MID(GL_Paste!$I1947,FIND("[",GL_Paste!$I1947)+1,FIND("]",GL_Paste!$I1947)-FIND("[",GL_Paste!$I1947)-1),"")))</f>
        <v/>
      </c>
      <c r="D1950">
        <f>IF(GL_Paste!$B1947="","",IFERROR(INDEX(DeptName,MATCH($C1950,DeptTag,0)),"UNALLOCATED"))</f>
        <v/>
      </c>
      <c r="E1950">
        <f>IF(GL_Paste!$B1947="","",IFERROR(INDEX(AcctCat,MATCH(GL_Paste!$B1947&amp;"",AcctCode,0)),"UNKNOWN"))</f>
        <v/>
      </c>
      <c r="F1950">
        <f>IF(GL_Paste!$B1947="","",IFERROR(INDEX(AcctSub,MATCH(GL_Paste!$B1947&amp;"",AcctCode,0)),"UNKNOWN"))</f>
        <v/>
      </c>
    </row>
    <row r="1951">
      <c r="A1951" s="40">
        <f>IF(GL_Paste!$B1948="","",N(GL_Paste!$H1948)-N(GL_Paste!$G1948))</f>
        <v/>
      </c>
      <c r="B1951" s="43">
        <f>IF(GL_Paste!$B1948="","",DATE(YEAR(GL_Paste!$E1948),MONTH(GL_Paste!$E1948),1))</f>
        <v/>
      </c>
      <c r="C1951">
        <f>IF(GL_Paste!$B1948="","",IF(TRIM(GL_Paste!$M1948)&lt;&gt;"",TRIM(GL_Paste!$M1948),IFERROR(MID(GL_Paste!$I1948,FIND("[",GL_Paste!$I1948)+1,FIND("]",GL_Paste!$I1948)-FIND("[",GL_Paste!$I1948)-1),"")))</f>
        <v/>
      </c>
      <c r="D1951">
        <f>IF(GL_Paste!$B1948="","",IFERROR(INDEX(DeptName,MATCH($C1951,DeptTag,0)),"UNALLOCATED"))</f>
        <v/>
      </c>
      <c r="E1951">
        <f>IF(GL_Paste!$B1948="","",IFERROR(INDEX(AcctCat,MATCH(GL_Paste!$B1948&amp;"",AcctCode,0)),"UNKNOWN"))</f>
        <v/>
      </c>
      <c r="F1951">
        <f>IF(GL_Paste!$B1948="","",IFERROR(INDEX(AcctSub,MATCH(GL_Paste!$B1948&amp;"",AcctCode,0)),"UNKNOWN"))</f>
        <v/>
      </c>
    </row>
    <row r="1952">
      <c r="A1952" s="40">
        <f>IF(GL_Paste!$B1949="","",N(GL_Paste!$H1949)-N(GL_Paste!$G1949))</f>
        <v/>
      </c>
      <c r="B1952" s="43">
        <f>IF(GL_Paste!$B1949="","",DATE(YEAR(GL_Paste!$E1949),MONTH(GL_Paste!$E1949),1))</f>
        <v/>
      </c>
      <c r="C1952">
        <f>IF(GL_Paste!$B1949="","",IF(TRIM(GL_Paste!$M1949)&lt;&gt;"",TRIM(GL_Paste!$M1949),IFERROR(MID(GL_Paste!$I1949,FIND("[",GL_Paste!$I1949)+1,FIND("]",GL_Paste!$I1949)-FIND("[",GL_Paste!$I1949)-1),"")))</f>
        <v/>
      </c>
      <c r="D1952">
        <f>IF(GL_Paste!$B1949="","",IFERROR(INDEX(DeptName,MATCH($C1952,DeptTag,0)),"UNALLOCATED"))</f>
        <v/>
      </c>
      <c r="E1952">
        <f>IF(GL_Paste!$B1949="","",IFERROR(INDEX(AcctCat,MATCH(GL_Paste!$B1949&amp;"",AcctCode,0)),"UNKNOWN"))</f>
        <v/>
      </c>
      <c r="F1952">
        <f>IF(GL_Paste!$B1949="","",IFERROR(INDEX(AcctSub,MATCH(GL_Paste!$B1949&amp;"",AcctCode,0)),"UNKNOWN"))</f>
        <v/>
      </c>
    </row>
    <row r="1953">
      <c r="A1953" s="40">
        <f>IF(GL_Paste!$B1950="","",N(GL_Paste!$H1950)-N(GL_Paste!$G1950))</f>
        <v/>
      </c>
      <c r="B1953" s="43">
        <f>IF(GL_Paste!$B1950="","",DATE(YEAR(GL_Paste!$E1950),MONTH(GL_Paste!$E1950),1))</f>
        <v/>
      </c>
      <c r="C1953">
        <f>IF(GL_Paste!$B1950="","",IF(TRIM(GL_Paste!$M1950)&lt;&gt;"",TRIM(GL_Paste!$M1950),IFERROR(MID(GL_Paste!$I1950,FIND("[",GL_Paste!$I1950)+1,FIND("]",GL_Paste!$I1950)-FIND("[",GL_Paste!$I1950)-1),"")))</f>
        <v/>
      </c>
      <c r="D1953">
        <f>IF(GL_Paste!$B1950="","",IFERROR(INDEX(DeptName,MATCH($C1953,DeptTag,0)),"UNALLOCATED"))</f>
        <v/>
      </c>
      <c r="E1953">
        <f>IF(GL_Paste!$B1950="","",IFERROR(INDEX(AcctCat,MATCH(GL_Paste!$B1950&amp;"",AcctCode,0)),"UNKNOWN"))</f>
        <v/>
      </c>
      <c r="F1953">
        <f>IF(GL_Paste!$B1950="","",IFERROR(INDEX(AcctSub,MATCH(GL_Paste!$B1950&amp;"",AcctCode,0)),"UNKNOWN"))</f>
        <v/>
      </c>
    </row>
    <row r="1954">
      <c r="A1954" s="40">
        <f>IF(GL_Paste!$B1951="","",N(GL_Paste!$H1951)-N(GL_Paste!$G1951))</f>
        <v/>
      </c>
      <c r="B1954" s="43">
        <f>IF(GL_Paste!$B1951="","",DATE(YEAR(GL_Paste!$E1951),MONTH(GL_Paste!$E1951),1))</f>
        <v/>
      </c>
      <c r="C1954">
        <f>IF(GL_Paste!$B1951="","",IF(TRIM(GL_Paste!$M1951)&lt;&gt;"",TRIM(GL_Paste!$M1951),IFERROR(MID(GL_Paste!$I1951,FIND("[",GL_Paste!$I1951)+1,FIND("]",GL_Paste!$I1951)-FIND("[",GL_Paste!$I1951)-1),"")))</f>
        <v/>
      </c>
      <c r="D1954">
        <f>IF(GL_Paste!$B1951="","",IFERROR(INDEX(DeptName,MATCH($C1954,DeptTag,0)),"UNALLOCATED"))</f>
        <v/>
      </c>
      <c r="E1954">
        <f>IF(GL_Paste!$B1951="","",IFERROR(INDEX(AcctCat,MATCH(GL_Paste!$B1951&amp;"",AcctCode,0)),"UNKNOWN"))</f>
        <v/>
      </c>
      <c r="F1954">
        <f>IF(GL_Paste!$B1951="","",IFERROR(INDEX(AcctSub,MATCH(GL_Paste!$B1951&amp;"",AcctCode,0)),"UNKNOWN"))</f>
        <v/>
      </c>
    </row>
    <row r="1955">
      <c r="A1955" s="40">
        <f>IF(GL_Paste!$B1952="","",N(GL_Paste!$H1952)-N(GL_Paste!$G1952))</f>
        <v/>
      </c>
      <c r="B1955" s="43">
        <f>IF(GL_Paste!$B1952="","",DATE(YEAR(GL_Paste!$E1952),MONTH(GL_Paste!$E1952),1))</f>
        <v/>
      </c>
      <c r="C1955">
        <f>IF(GL_Paste!$B1952="","",IF(TRIM(GL_Paste!$M1952)&lt;&gt;"",TRIM(GL_Paste!$M1952),IFERROR(MID(GL_Paste!$I1952,FIND("[",GL_Paste!$I1952)+1,FIND("]",GL_Paste!$I1952)-FIND("[",GL_Paste!$I1952)-1),"")))</f>
        <v/>
      </c>
      <c r="D1955">
        <f>IF(GL_Paste!$B1952="","",IFERROR(INDEX(DeptName,MATCH($C1955,DeptTag,0)),"UNALLOCATED"))</f>
        <v/>
      </c>
      <c r="E1955">
        <f>IF(GL_Paste!$B1952="","",IFERROR(INDEX(AcctCat,MATCH(GL_Paste!$B1952&amp;"",AcctCode,0)),"UNKNOWN"))</f>
        <v/>
      </c>
      <c r="F1955">
        <f>IF(GL_Paste!$B1952="","",IFERROR(INDEX(AcctSub,MATCH(GL_Paste!$B1952&amp;"",AcctCode,0)),"UNKNOWN"))</f>
        <v/>
      </c>
    </row>
    <row r="1956">
      <c r="A1956" s="40">
        <f>IF(GL_Paste!$B1953="","",N(GL_Paste!$H1953)-N(GL_Paste!$G1953))</f>
        <v/>
      </c>
      <c r="B1956" s="43">
        <f>IF(GL_Paste!$B1953="","",DATE(YEAR(GL_Paste!$E1953),MONTH(GL_Paste!$E1953),1))</f>
        <v/>
      </c>
      <c r="C1956">
        <f>IF(GL_Paste!$B1953="","",IF(TRIM(GL_Paste!$M1953)&lt;&gt;"",TRIM(GL_Paste!$M1953),IFERROR(MID(GL_Paste!$I1953,FIND("[",GL_Paste!$I1953)+1,FIND("]",GL_Paste!$I1953)-FIND("[",GL_Paste!$I1953)-1),"")))</f>
        <v/>
      </c>
      <c r="D1956">
        <f>IF(GL_Paste!$B1953="","",IFERROR(INDEX(DeptName,MATCH($C1956,DeptTag,0)),"UNALLOCATED"))</f>
        <v/>
      </c>
      <c r="E1956">
        <f>IF(GL_Paste!$B1953="","",IFERROR(INDEX(AcctCat,MATCH(GL_Paste!$B1953&amp;"",AcctCode,0)),"UNKNOWN"))</f>
        <v/>
      </c>
      <c r="F1956">
        <f>IF(GL_Paste!$B1953="","",IFERROR(INDEX(AcctSub,MATCH(GL_Paste!$B1953&amp;"",AcctCode,0)),"UNKNOWN"))</f>
        <v/>
      </c>
    </row>
    <row r="1957">
      <c r="A1957" s="40">
        <f>IF(GL_Paste!$B1954="","",N(GL_Paste!$H1954)-N(GL_Paste!$G1954))</f>
        <v/>
      </c>
      <c r="B1957" s="43">
        <f>IF(GL_Paste!$B1954="","",DATE(YEAR(GL_Paste!$E1954),MONTH(GL_Paste!$E1954),1))</f>
        <v/>
      </c>
      <c r="C1957">
        <f>IF(GL_Paste!$B1954="","",IF(TRIM(GL_Paste!$M1954)&lt;&gt;"",TRIM(GL_Paste!$M1954),IFERROR(MID(GL_Paste!$I1954,FIND("[",GL_Paste!$I1954)+1,FIND("]",GL_Paste!$I1954)-FIND("[",GL_Paste!$I1954)-1),"")))</f>
        <v/>
      </c>
      <c r="D1957">
        <f>IF(GL_Paste!$B1954="","",IFERROR(INDEX(DeptName,MATCH($C1957,DeptTag,0)),"UNALLOCATED"))</f>
        <v/>
      </c>
      <c r="E1957">
        <f>IF(GL_Paste!$B1954="","",IFERROR(INDEX(AcctCat,MATCH(GL_Paste!$B1954&amp;"",AcctCode,0)),"UNKNOWN"))</f>
        <v/>
      </c>
      <c r="F1957">
        <f>IF(GL_Paste!$B1954="","",IFERROR(INDEX(AcctSub,MATCH(GL_Paste!$B1954&amp;"",AcctCode,0)),"UNKNOWN"))</f>
        <v/>
      </c>
    </row>
    <row r="1958">
      <c r="A1958" s="40">
        <f>IF(GL_Paste!$B1955="","",N(GL_Paste!$H1955)-N(GL_Paste!$G1955))</f>
        <v/>
      </c>
      <c r="B1958" s="43">
        <f>IF(GL_Paste!$B1955="","",DATE(YEAR(GL_Paste!$E1955),MONTH(GL_Paste!$E1955),1))</f>
        <v/>
      </c>
      <c r="C1958">
        <f>IF(GL_Paste!$B1955="","",IF(TRIM(GL_Paste!$M1955)&lt;&gt;"",TRIM(GL_Paste!$M1955),IFERROR(MID(GL_Paste!$I1955,FIND("[",GL_Paste!$I1955)+1,FIND("]",GL_Paste!$I1955)-FIND("[",GL_Paste!$I1955)-1),"")))</f>
        <v/>
      </c>
      <c r="D1958">
        <f>IF(GL_Paste!$B1955="","",IFERROR(INDEX(DeptName,MATCH($C1958,DeptTag,0)),"UNALLOCATED"))</f>
        <v/>
      </c>
      <c r="E1958">
        <f>IF(GL_Paste!$B1955="","",IFERROR(INDEX(AcctCat,MATCH(GL_Paste!$B1955&amp;"",AcctCode,0)),"UNKNOWN"))</f>
        <v/>
      </c>
      <c r="F1958">
        <f>IF(GL_Paste!$B1955="","",IFERROR(INDEX(AcctSub,MATCH(GL_Paste!$B1955&amp;"",AcctCode,0)),"UNKNOWN"))</f>
        <v/>
      </c>
    </row>
    <row r="1959">
      <c r="A1959" s="40">
        <f>IF(GL_Paste!$B1956="","",N(GL_Paste!$H1956)-N(GL_Paste!$G1956))</f>
        <v/>
      </c>
      <c r="B1959" s="43">
        <f>IF(GL_Paste!$B1956="","",DATE(YEAR(GL_Paste!$E1956),MONTH(GL_Paste!$E1956),1))</f>
        <v/>
      </c>
      <c r="C1959">
        <f>IF(GL_Paste!$B1956="","",IF(TRIM(GL_Paste!$M1956)&lt;&gt;"",TRIM(GL_Paste!$M1956),IFERROR(MID(GL_Paste!$I1956,FIND("[",GL_Paste!$I1956)+1,FIND("]",GL_Paste!$I1956)-FIND("[",GL_Paste!$I1956)-1),"")))</f>
        <v/>
      </c>
      <c r="D1959">
        <f>IF(GL_Paste!$B1956="","",IFERROR(INDEX(DeptName,MATCH($C1959,DeptTag,0)),"UNALLOCATED"))</f>
        <v/>
      </c>
      <c r="E1959">
        <f>IF(GL_Paste!$B1956="","",IFERROR(INDEX(AcctCat,MATCH(GL_Paste!$B1956&amp;"",AcctCode,0)),"UNKNOWN"))</f>
        <v/>
      </c>
      <c r="F1959">
        <f>IF(GL_Paste!$B1956="","",IFERROR(INDEX(AcctSub,MATCH(GL_Paste!$B1956&amp;"",AcctCode,0)),"UNKNOWN"))</f>
        <v/>
      </c>
    </row>
    <row r="1960">
      <c r="A1960" s="40">
        <f>IF(GL_Paste!$B1957="","",N(GL_Paste!$H1957)-N(GL_Paste!$G1957))</f>
        <v/>
      </c>
      <c r="B1960" s="43">
        <f>IF(GL_Paste!$B1957="","",DATE(YEAR(GL_Paste!$E1957),MONTH(GL_Paste!$E1957),1))</f>
        <v/>
      </c>
      <c r="C1960">
        <f>IF(GL_Paste!$B1957="","",IF(TRIM(GL_Paste!$M1957)&lt;&gt;"",TRIM(GL_Paste!$M1957),IFERROR(MID(GL_Paste!$I1957,FIND("[",GL_Paste!$I1957)+1,FIND("]",GL_Paste!$I1957)-FIND("[",GL_Paste!$I1957)-1),"")))</f>
        <v/>
      </c>
      <c r="D1960">
        <f>IF(GL_Paste!$B1957="","",IFERROR(INDEX(DeptName,MATCH($C1960,DeptTag,0)),"UNALLOCATED"))</f>
        <v/>
      </c>
      <c r="E1960">
        <f>IF(GL_Paste!$B1957="","",IFERROR(INDEX(AcctCat,MATCH(GL_Paste!$B1957&amp;"",AcctCode,0)),"UNKNOWN"))</f>
        <v/>
      </c>
      <c r="F1960">
        <f>IF(GL_Paste!$B1957="","",IFERROR(INDEX(AcctSub,MATCH(GL_Paste!$B1957&amp;"",AcctCode,0)),"UNKNOWN"))</f>
        <v/>
      </c>
    </row>
    <row r="1961">
      <c r="A1961" s="40">
        <f>IF(GL_Paste!$B1958="","",N(GL_Paste!$H1958)-N(GL_Paste!$G1958))</f>
        <v/>
      </c>
      <c r="B1961" s="43">
        <f>IF(GL_Paste!$B1958="","",DATE(YEAR(GL_Paste!$E1958),MONTH(GL_Paste!$E1958),1))</f>
        <v/>
      </c>
      <c r="C1961">
        <f>IF(GL_Paste!$B1958="","",IF(TRIM(GL_Paste!$M1958)&lt;&gt;"",TRIM(GL_Paste!$M1958),IFERROR(MID(GL_Paste!$I1958,FIND("[",GL_Paste!$I1958)+1,FIND("]",GL_Paste!$I1958)-FIND("[",GL_Paste!$I1958)-1),"")))</f>
        <v/>
      </c>
      <c r="D1961">
        <f>IF(GL_Paste!$B1958="","",IFERROR(INDEX(DeptName,MATCH($C1961,DeptTag,0)),"UNALLOCATED"))</f>
        <v/>
      </c>
      <c r="E1961">
        <f>IF(GL_Paste!$B1958="","",IFERROR(INDEX(AcctCat,MATCH(GL_Paste!$B1958&amp;"",AcctCode,0)),"UNKNOWN"))</f>
        <v/>
      </c>
      <c r="F1961">
        <f>IF(GL_Paste!$B1958="","",IFERROR(INDEX(AcctSub,MATCH(GL_Paste!$B1958&amp;"",AcctCode,0)),"UNKNOWN"))</f>
        <v/>
      </c>
    </row>
    <row r="1962">
      <c r="A1962" s="40">
        <f>IF(GL_Paste!$B1959="","",N(GL_Paste!$H1959)-N(GL_Paste!$G1959))</f>
        <v/>
      </c>
      <c r="B1962" s="43">
        <f>IF(GL_Paste!$B1959="","",DATE(YEAR(GL_Paste!$E1959),MONTH(GL_Paste!$E1959),1))</f>
        <v/>
      </c>
      <c r="C1962">
        <f>IF(GL_Paste!$B1959="","",IF(TRIM(GL_Paste!$M1959)&lt;&gt;"",TRIM(GL_Paste!$M1959),IFERROR(MID(GL_Paste!$I1959,FIND("[",GL_Paste!$I1959)+1,FIND("]",GL_Paste!$I1959)-FIND("[",GL_Paste!$I1959)-1),"")))</f>
        <v/>
      </c>
      <c r="D1962">
        <f>IF(GL_Paste!$B1959="","",IFERROR(INDEX(DeptName,MATCH($C1962,DeptTag,0)),"UNALLOCATED"))</f>
        <v/>
      </c>
      <c r="E1962">
        <f>IF(GL_Paste!$B1959="","",IFERROR(INDEX(AcctCat,MATCH(GL_Paste!$B1959&amp;"",AcctCode,0)),"UNKNOWN"))</f>
        <v/>
      </c>
      <c r="F1962">
        <f>IF(GL_Paste!$B1959="","",IFERROR(INDEX(AcctSub,MATCH(GL_Paste!$B1959&amp;"",AcctCode,0)),"UNKNOWN"))</f>
        <v/>
      </c>
    </row>
    <row r="1963">
      <c r="A1963" s="40">
        <f>IF(GL_Paste!$B1960="","",N(GL_Paste!$H1960)-N(GL_Paste!$G1960))</f>
        <v/>
      </c>
      <c r="B1963" s="43">
        <f>IF(GL_Paste!$B1960="","",DATE(YEAR(GL_Paste!$E1960),MONTH(GL_Paste!$E1960),1))</f>
        <v/>
      </c>
      <c r="C1963">
        <f>IF(GL_Paste!$B1960="","",IF(TRIM(GL_Paste!$M1960)&lt;&gt;"",TRIM(GL_Paste!$M1960),IFERROR(MID(GL_Paste!$I1960,FIND("[",GL_Paste!$I1960)+1,FIND("]",GL_Paste!$I1960)-FIND("[",GL_Paste!$I1960)-1),"")))</f>
        <v/>
      </c>
      <c r="D1963">
        <f>IF(GL_Paste!$B1960="","",IFERROR(INDEX(DeptName,MATCH($C1963,DeptTag,0)),"UNALLOCATED"))</f>
        <v/>
      </c>
      <c r="E1963">
        <f>IF(GL_Paste!$B1960="","",IFERROR(INDEX(AcctCat,MATCH(GL_Paste!$B1960&amp;"",AcctCode,0)),"UNKNOWN"))</f>
        <v/>
      </c>
      <c r="F1963">
        <f>IF(GL_Paste!$B1960="","",IFERROR(INDEX(AcctSub,MATCH(GL_Paste!$B1960&amp;"",AcctCode,0)),"UNKNOWN"))</f>
        <v/>
      </c>
    </row>
    <row r="1964">
      <c r="A1964" s="40">
        <f>IF(GL_Paste!$B1961="","",N(GL_Paste!$H1961)-N(GL_Paste!$G1961))</f>
        <v/>
      </c>
      <c r="B1964" s="43">
        <f>IF(GL_Paste!$B1961="","",DATE(YEAR(GL_Paste!$E1961),MONTH(GL_Paste!$E1961),1))</f>
        <v/>
      </c>
      <c r="C1964">
        <f>IF(GL_Paste!$B1961="","",IF(TRIM(GL_Paste!$M1961)&lt;&gt;"",TRIM(GL_Paste!$M1961),IFERROR(MID(GL_Paste!$I1961,FIND("[",GL_Paste!$I1961)+1,FIND("]",GL_Paste!$I1961)-FIND("[",GL_Paste!$I1961)-1),"")))</f>
        <v/>
      </c>
      <c r="D1964">
        <f>IF(GL_Paste!$B1961="","",IFERROR(INDEX(DeptName,MATCH($C1964,DeptTag,0)),"UNALLOCATED"))</f>
        <v/>
      </c>
      <c r="E1964">
        <f>IF(GL_Paste!$B1961="","",IFERROR(INDEX(AcctCat,MATCH(GL_Paste!$B1961&amp;"",AcctCode,0)),"UNKNOWN"))</f>
        <v/>
      </c>
      <c r="F1964">
        <f>IF(GL_Paste!$B1961="","",IFERROR(INDEX(AcctSub,MATCH(GL_Paste!$B1961&amp;"",AcctCode,0)),"UNKNOWN"))</f>
        <v/>
      </c>
    </row>
    <row r="1965">
      <c r="A1965" s="40">
        <f>IF(GL_Paste!$B1962="","",N(GL_Paste!$H1962)-N(GL_Paste!$G1962))</f>
        <v/>
      </c>
      <c r="B1965" s="43">
        <f>IF(GL_Paste!$B1962="","",DATE(YEAR(GL_Paste!$E1962),MONTH(GL_Paste!$E1962),1))</f>
        <v/>
      </c>
      <c r="C1965">
        <f>IF(GL_Paste!$B1962="","",IF(TRIM(GL_Paste!$M1962)&lt;&gt;"",TRIM(GL_Paste!$M1962),IFERROR(MID(GL_Paste!$I1962,FIND("[",GL_Paste!$I1962)+1,FIND("]",GL_Paste!$I1962)-FIND("[",GL_Paste!$I1962)-1),"")))</f>
        <v/>
      </c>
      <c r="D1965">
        <f>IF(GL_Paste!$B1962="","",IFERROR(INDEX(DeptName,MATCH($C1965,DeptTag,0)),"UNALLOCATED"))</f>
        <v/>
      </c>
      <c r="E1965">
        <f>IF(GL_Paste!$B1962="","",IFERROR(INDEX(AcctCat,MATCH(GL_Paste!$B1962&amp;"",AcctCode,0)),"UNKNOWN"))</f>
        <v/>
      </c>
      <c r="F1965">
        <f>IF(GL_Paste!$B1962="","",IFERROR(INDEX(AcctSub,MATCH(GL_Paste!$B1962&amp;"",AcctCode,0)),"UNKNOWN"))</f>
        <v/>
      </c>
    </row>
    <row r="1966">
      <c r="A1966" s="40">
        <f>IF(GL_Paste!$B1963="","",N(GL_Paste!$H1963)-N(GL_Paste!$G1963))</f>
        <v/>
      </c>
      <c r="B1966" s="43">
        <f>IF(GL_Paste!$B1963="","",DATE(YEAR(GL_Paste!$E1963),MONTH(GL_Paste!$E1963),1))</f>
        <v/>
      </c>
      <c r="C1966">
        <f>IF(GL_Paste!$B1963="","",IF(TRIM(GL_Paste!$M1963)&lt;&gt;"",TRIM(GL_Paste!$M1963),IFERROR(MID(GL_Paste!$I1963,FIND("[",GL_Paste!$I1963)+1,FIND("]",GL_Paste!$I1963)-FIND("[",GL_Paste!$I1963)-1),"")))</f>
        <v/>
      </c>
      <c r="D1966">
        <f>IF(GL_Paste!$B1963="","",IFERROR(INDEX(DeptName,MATCH($C1966,DeptTag,0)),"UNALLOCATED"))</f>
        <v/>
      </c>
      <c r="E1966">
        <f>IF(GL_Paste!$B1963="","",IFERROR(INDEX(AcctCat,MATCH(GL_Paste!$B1963&amp;"",AcctCode,0)),"UNKNOWN"))</f>
        <v/>
      </c>
      <c r="F1966">
        <f>IF(GL_Paste!$B1963="","",IFERROR(INDEX(AcctSub,MATCH(GL_Paste!$B1963&amp;"",AcctCode,0)),"UNKNOWN"))</f>
        <v/>
      </c>
    </row>
    <row r="1967">
      <c r="A1967" s="40">
        <f>IF(GL_Paste!$B1964="","",N(GL_Paste!$H1964)-N(GL_Paste!$G1964))</f>
        <v/>
      </c>
      <c r="B1967" s="43">
        <f>IF(GL_Paste!$B1964="","",DATE(YEAR(GL_Paste!$E1964),MONTH(GL_Paste!$E1964),1))</f>
        <v/>
      </c>
      <c r="C1967">
        <f>IF(GL_Paste!$B1964="","",IF(TRIM(GL_Paste!$M1964)&lt;&gt;"",TRIM(GL_Paste!$M1964),IFERROR(MID(GL_Paste!$I1964,FIND("[",GL_Paste!$I1964)+1,FIND("]",GL_Paste!$I1964)-FIND("[",GL_Paste!$I1964)-1),"")))</f>
        <v/>
      </c>
      <c r="D1967">
        <f>IF(GL_Paste!$B1964="","",IFERROR(INDEX(DeptName,MATCH($C1967,DeptTag,0)),"UNALLOCATED"))</f>
        <v/>
      </c>
      <c r="E1967">
        <f>IF(GL_Paste!$B1964="","",IFERROR(INDEX(AcctCat,MATCH(GL_Paste!$B1964&amp;"",AcctCode,0)),"UNKNOWN"))</f>
        <v/>
      </c>
      <c r="F1967">
        <f>IF(GL_Paste!$B1964="","",IFERROR(INDEX(AcctSub,MATCH(GL_Paste!$B1964&amp;"",AcctCode,0)),"UNKNOWN"))</f>
        <v/>
      </c>
    </row>
    <row r="1968">
      <c r="A1968" s="40">
        <f>IF(GL_Paste!$B1965="","",N(GL_Paste!$H1965)-N(GL_Paste!$G1965))</f>
        <v/>
      </c>
      <c r="B1968" s="43">
        <f>IF(GL_Paste!$B1965="","",DATE(YEAR(GL_Paste!$E1965),MONTH(GL_Paste!$E1965),1))</f>
        <v/>
      </c>
      <c r="C1968">
        <f>IF(GL_Paste!$B1965="","",IF(TRIM(GL_Paste!$M1965)&lt;&gt;"",TRIM(GL_Paste!$M1965),IFERROR(MID(GL_Paste!$I1965,FIND("[",GL_Paste!$I1965)+1,FIND("]",GL_Paste!$I1965)-FIND("[",GL_Paste!$I1965)-1),"")))</f>
        <v/>
      </c>
      <c r="D1968">
        <f>IF(GL_Paste!$B1965="","",IFERROR(INDEX(DeptName,MATCH($C1968,DeptTag,0)),"UNALLOCATED"))</f>
        <v/>
      </c>
      <c r="E1968">
        <f>IF(GL_Paste!$B1965="","",IFERROR(INDEX(AcctCat,MATCH(GL_Paste!$B1965&amp;"",AcctCode,0)),"UNKNOWN"))</f>
        <v/>
      </c>
      <c r="F1968">
        <f>IF(GL_Paste!$B1965="","",IFERROR(INDEX(AcctSub,MATCH(GL_Paste!$B1965&amp;"",AcctCode,0)),"UNKNOWN"))</f>
        <v/>
      </c>
    </row>
    <row r="1969">
      <c r="A1969" s="40">
        <f>IF(GL_Paste!$B1966="","",N(GL_Paste!$H1966)-N(GL_Paste!$G1966))</f>
        <v/>
      </c>
      <c r="B1969" s="43">
        <f>IF(GL_Paste!$B1966="","",DATE(YEAR(GL_Paste!$E1966),MONTH(GL_Paste!$E1966),1))</f>
        <v/>
      </c>
      <c r="C1969">
        <f>IF(GL_Paste!$B1966="","",IF(TRIM(GL_Paste!$M1966)&lt;&gt;"",TRIM(GL_Paste!$M1966),IFERROR(MID(GL_Paste!$I1966,FIND("[",GL_Paste!$I1966)+1,FIND("]",GL_Paste!$I1966)-FIND("[",GL_Paste!$I1966)-1),"")))</f>
        <v/>
      </c>
      <c r="D1969">
        <f>IF(GL_Paste!$B1966="","",IFERROR(INDEX(DeptName,MATCH($C1969,DeptTag,0)),"UNALLOCATED"))</f>
        <v/>
      </c>
      <c r="E1969">
        <f>IF(GL_Paste!$B1966="","",IFERROR(INDEX(AcctCat,MATCH(GL_Paste!$B1966&amp;"",AcctCode,0)),"UNKNOWN"))</f>
        <v/>
      </c>
      <c r="F1969">
        <f>IF(GL_Paste!$B1966="","",IFERROR(INDEX(AcctSub,MATCH(GL_Paste!$B1966&amp;"",AcctCode,0)),"UNKNOWN"))</f>
        <v/>
      </c>
    </row>
    <row r="1970">
      <c r="A1970" s="40">
        <f>IF(GL_Paste!$B1967="","",N(GL_Paste!$H1967)-N(GL_Paste!$G1967))</f>
        <v/>
      </c>
      <c r="B1970" s="43">
        <f>IF(GL_Paste!$B1967="","",DATE(YEAR(GL_Paste!$E1967),MONTH(GL_Paste!$E1967),1))</f>
        <v/>
      </c>
      <c r="C1970">
        <f>IF(GL_Paste!$B1967="","",IF(TRIM(GL_Paste!$M1967)&lt;&gt;"",TRIM(GL_Paste!$M1967),IFERROR(MID(GL_Paste!$I1967,FIND("[",GL_Paste!$I1967)+1,FIND("]",GL_Paste!$I1967)-FIND("[",GL_Paste!$I1967)-1),"")))</f>
        <v/>
      </c>
      <c r="D1970">
        <f>IF(GL_Paste!$B1967="","",IFERROR(INDEX(DeptName,MATCH($C1970,DeptTag,0)),"UNALLOCATED"))</f>
        <v/>
      </c>
      <c r="E1970">
        <f>IF(GL_Paste!$B1967="","",IFERROR(INDEX(AcctCat,MATCH(GL_Paste!$B1967&amp;"",AcctCode,0)),"UNKNOWN"))</f>
        <v/>
      </c>
      <c r="F1970">
        <f>IF(GL_Paste!$B1967="","",IFERROR(INDEX(AcctSub,MATCH(GL_Paste!$B1967&amp;"",AcctCode,0)),"UNKNOWN"))</f>
        <v/>
      </c>
    </row>
    <row r="1971">
      <c r="A1971" s="40">
        <f>IF(GL_Paste!$B1968="","",N(GL_Paste!$H1968)-N(GL_Paste!$G1968))</f>
        <v/>
      </c>
      <c r="B1971" s="43">
        <f>IF(GL_Paste!$B1968="","",DATE(YEAR(GL_Paste!$E1968),MONTH(GL_Paste!$E1968),1))</f>
        <v/>
      </c>
      <c r="C1971">
        <f>IF(GL_Paste!$B1968="","",IF(TRIM(GL_Paste!$M1968)&lt;&gt;"",TRIM(GL_Paste!$M1968),IFERROR(MID(GL_Paste!$I1968,FIND("[",GL_Paste!$I1968)+1,FIND("]",GL_Paste!$I1968)-FIND("[",GL_Paste!$I1968)-1),"")))</f>
        <v/>
      </c>
      <c r="D1971">
        <f>IF(GL_Paste!$B1968="","",IFERROR(INDEX(DeptName,MATCH($C1971,DeptTag,0)),"UNALLOCATED"))</f>
        <v/>
      </c>
      <c r="E1971">
        <f>IF(GL_Paste!$B1968="","",IFERROR(INDEX(AcctCat,MATCH(GL_Paste!$B1968&amp;"",AcctCode,0)),"UNKNOWN"))</f>
        <v/>
      </c>
      <c r="F1971">
        <f>IF(GL_Paste!$B1968="","",IFERROR(INDEX(AcctSub,MATCH(GL_Paste!$B1968&amp;"",AcctCode,0)),"UNKNOWN"))</f>
        <v/>
      </c>
    </row>
    <row r="1972">
      <c r="A1972" s="40">
        <f>IF(GL_Paste!$B1969="","",N(GL_Paste!$H1969)-N(GL_Paste!$G1969))</f>
        <v/>
      </c>
      <c r="B1972" s="43">
        <f>IF(GL_Paste!$B1969="","",DATE(YEAR(GL_Paste!$E1969),MONTH(GL_Paste!$E1969),1))</f>
        <v/>
      </c>
      <c r="C1972">
        <f>IF(GL_Paste!$B1969="","",IF(TRIM(GL_Paste!$M1969)&lt;&gt;"",TRIM(GL_Paste!$M1969),IFERROR(MID(GL_Paste!$I1969,FIND("[",GL_Paste!$I1969)+1,FIND("]",GL_Paste!$I1969)-FIND("[",GL_Paste!$I1969)-1),"")))</f>
        <v/>
      </c>
      <c r="D1972">
        <f>IF(GL_Paste!$B1969="","",IFERROR(INDEX(DeptName,MATCH($C1972,DeptTag,0)),"UNALLOCATED"))</f>
        <v/>
      </c>
      <c r="E1972">
        <f>IF(GL_Paste!$B1969="","",IFERROR(INDEX(AcctCat,MATCH(GL_Paste!$B1969&amp;"",AcctCode,0)),"UNKNOWN"))</f>
        <v/>
      </c>
      <c r="F1972">
        <f>IF(GL_Paste!$B1969="","",IFERROR(INDEX(AcctSub,MATCH(GL_Paste!$B1969&amp;"",AcctCode,0)),"UNKNOWN"))</f>
        <v/>
      </c>
    </row>
    <row r="1973">
      <c r="A1973" s="40">
        <f>IF(GL_Paste!$B1970="","",N(GL_Paste!$H1970)-N(GL_Paste!$G1970))</f>
        <v/>
      </c>
      <c r="B1973" s="43">
        <f>IF(GL_Paste!$B1970="","",DATE(YEAR(GL_Paste!$E1970),MONTH(GL_Paste!$E1970),1))</f>
        <v/>
      </c>
      <c r="C1973">
        <f>IF(GL_Paste!$B1970="","",IF(TRIM(GL_Paste!$M1970)&lt;&gt;"",TRIM(GL_Paste!$M1970),IFERROR(MID(GL_Paste!$I1970,FIND("[",GL_Paste!$I1970)+1,FIND("]",GL_Paste!$I1970)-FIND("[",GL_Paste!$I1970)-1),"")))</f>
        <v/>
      </c>
      <c r="D1973">
        <f>IF(GL_Paste!$B1970="","",IFERROR(INDEX(DeptName,MATCH($C1973,DeptTag,0)),"UNALLOCATED"))</f>
        <v/>
      </c>
      <c r="E1973">
        <f>IF(GL_Paste!$B1970="","",IFERROR(INDEX(AcctCat,MATCH(GL_Paste!$B1970&amp;"",AcctCode,0)),"UNKNOWN"))</f>
        <v/>
      </c>
      <c r="F1973">
        <f>IF(GL_Paste!$B1970="","",IFERROR(INDEX(AcctSub,MATCH(GL_Paste!$B1970&amp;"",AcctCode,0)),"UNKNOWN"))</f>
        <v/>
      </c>
    </row>
    <row r="1974">
      <c r="A1974" s="40">
        <f>IF(GL_Paste!$B1971="","",N(GL_Paste!$H1971)-N(GL_Paste!$G1971))</f>
        <v/>
      </c>
      <c r="B1974" s="43">
        <f>IF(GL_Paste!$B1971="","",DATE(YEAR(GL_Paste!$E1971),MONTH(GL_Paste!$E1971),1))</f>
        <v/>
      </c>
      <c r="C1974">
        <f>IF(GL_Paste!$B1971="","",IF(TRIM(GL_Paste!$M1971)&lt;&gt;"",TRIM(GL_Paste!$M1971),IFERROR(MID(GL_Paste!$I1971,FIND("[",GL_Paste!$I1971)+1,FIND("]",GL_Paste!$I1971)-FIND("[",GL_Paste!$I1971)-1),"")))</f>
        <v/>
      </c>
      <c r="D1974">
        <f>IF(GL_Paste!$B1971="","",IFERROR(INDEX(DeptName,MATCH($C1974,DeptTag,0)),"UNALLOCATED"))</f>
        <v/>
      </c>
      <c r="E1974">
        <f>IF(GL_Paste!$B1971="","",IFERROR(INDEX(AcctCat,MATCH(GL_Paste!$B1971&amp;"",AcctCode,0)),"UNKNOWN"))</f>
        <v/>
      </c>
      <c r="F1974">
        <f>IF(GL_Paste!$B1971="","",IFERROR(INDEX(AcctSub,MATCH(GL_Paste!$B1971&amp;"",AcctCode,0)),"UNKNOWN"))</f>
        <v/>
      </c>
    </row>
    <row r="1975">
      <c r="A1975" s="40">
        <f>IF(GL_Paste!$B1972="","",N(GL_Paste!$H1972)-N(GL_Paste!$G1972))</f>
        <v/>
      </c>
      <c r="B1975" s="43">
        <f>IF(GL_Paste!$B1972="","",DATE(YEAR(GL_Paste!$E1972),MONTH(GL_Paste!$E1972),1))</f>
        <v/>
      </c>
      <c r="C1975">
        <f>IF(GL_Paste!$B1972="","",IF(TRIM(GL_Paste!$M1972)&lt;&gt;"",TRIM(GL_Paste!$M1972),IFERROR(MID(GL_Paste!$I1972,FIND("[",GL_Paste!$I1972)+1,FIND("]",GL_Paste!$I1972)-FIND("[",GL_Paste!$I1972)-1),"")))</f>
        <v/>
      </c>
      <c r="D1975">
        <f>IF(GL_Paste!$B1972="","",IFERROR(INDEX(DeptName,MATCH($C1975,DeptTag,0)),"UNALLOCATED"))</f>
        <v/>
      </c>
      <c r="E1975">
        <f>IF(GL_Paste!$B1972="","",IFERROR(INDEX(AcctCat,MATCH(GL_Paste!$B1972&amp;"",AcctCode,0)),"UNKNOWN"))</f>
        <v/>
      </c>
      <c r="F1975">
        <f>IF(GL_Paste!$B1972="","",IFERROR(INDEX(AcctSub,MATCH(GL_Paste!$B1972&amp;"",AcctCode,0)),"UNKNOWN"))</f>
        <v/>
      </c>
    </row>
    <row r="1976">
      <c r="A1976" s="40">
        <f>IF(GL_Paste!$B1973="","",N(GL_Paste!$H1973)-N(GL_Paste!$G1973))</f>
        <v/>
      </c>
      <c r="B1976" s="43">
        <f>IF(GL_Paste!$B1973="","",DATE(YEAR(GL_Paste!$E1973),MONTH(GL_Paste!$E1973),1))</f>
        <v/>
      </c>
      <c r="C1976">
        <f>IF(GL_Paste!$B1973="","",IF(TRIM(GL_Paste!$M1973)&lt;&gt;"",TRIM(GL_Paste!$M1973),IFERROR(MID(GL_Paste!$I1973,FIND("[",GL_Paste!$I1973)+1,FIND("]",GL_Paste!$I1973)-FIND("[",GL_Paste!$I1973)-1),"")))</f>
        <v/>
      </c>
      <c r="D1976">
        <f>IF(GL_Paste!$B1973="","",IFERROR(INDEX(DeptName,MATCH($C1976,DeptTag,0)),"UNALLOCATED"))</f>
        <v/>
      </c>
      <c r="E1976">
        <f>IF(GL_Paste!$B1973="","",IFERROR(INDEX(AcctCat,MATCH(GL_Paste!$B1973&amp;"",AcctCode,0)),"UNKNOWN"))</f>
        <v/>
      </c>
      <c r="F1976">
        <f>IF(GL_Paste!$B1973="","",IFERROR(INDEX(AcctSub,MATCH(GL_Paste!$B1973&amp;"",AcctCode,0)),"UNKNOWN"))</f>
        <v/>
      </c>
    </row>
    <row r="1977">
      <c r="A1977" s="40">
        <f>IF(GL_Paste!$B1974="","",N(GL_Paste!$H1974)-N(GL_Paste!$G1974))</f>
        <v/>
      </c>
      <c r="B1977" s="43">
        <f>IF(GL_Paste!$B1974="","",DATE(YEAR(GL_Paste!$E1974),MONTH(GL_Paste!$E1974),1))</f>
        <v/>
      </c>
      <c r="C1977">
        <f>IF(GL_Paste!$B1974="","",IF(TRIM(GL_Paste!$M1974)&lt;&gt;"",TRIM(GL_Paste!$M1974),IFERROR(MID(GL_Paste!$I1974,FIND("[",GL_Paste!$I1974)+1,FIND("]",GL_Paste!$I1974)-FIND("[",GL_Paste!$I1974)-1),"")))</f>
        <v/>
      </c>
      <c r="D1977">
        <f>IF(GL_Paste!$B1974="","",IFERROR(INDEX(DeptName,MATCH($C1977,DeptTag,0)),"UNALLOCATED"))</f>
        <v/>
      </c>
      <c r="E1977">
        <f>IF(GL_Paste!$B1974="","",IFERROR(INDEX(AcctCat,MATCH(GL_Paste!$B1974&amp;"",AcctCode,0)),"UNKNOWN"))</f>
        <v/>
      </c>
      <c r="F1977">
        <f>IF(GL_Paste!$B1974="","",IFERROR(INDEX(AcctSub,MATCH(GL_Paste!$B1974&amp;"",AcctCode,0)),"UNKNOWN"))</f>
        <v/>
      </c>
    </row>
    <row r="1978">
      <c r="A1978" s="40">
        <f>IF(GL_Paste!$B1975="","",N(GL_Paste!$H1975)-N(GL_Paste!$G1975))</f>
        <v/>
      </c>
      <c r="B1978" s="43">
        <f>IF(GL_Paste!$B1975="","",DATE(YEAR(GL_Paste!$E1975),MONTH(GL_Paste!$E1975),1))</f>
        <v/>
      </c>
      <c r="C1978">
        <f>IF(GL_Paste!$B1975="","",IF(TRIM(GL_Paste!$M1975)&lt;&gt;"",TRIM(GL_Paste!$M1975),IFERROR(MID(GL_Paste!$I1975,FIND("[",GL_Paste!$I1975)+1,FIND("]",GL_Paste!$I1975)-FIND("[",GL_Paste!$I1975)-1),"")))</f>
        <v/>
      </c>
      <c r="D1978">
        <f>IF(GL_Paste!$B1975="","",IFERROR(INDEX(DeptName,MATCH($C1978,DeptTag,0)),"UNALLOCATED"))</f>
        <v/>
      </c>
      <c r="E1978">
        <f>IF(GL_Paste!$B1975="","",IFERROR(INDEX(AcctCat,MATCH(GL_Paste!$B1975&amp;"",AcctCode,0)),"UNKNOWN"))</f>
        <v/>
      </c>
      <c r="F1978">
        <f>IF(GL_Paste!$B1975="","",IFERROR(INDEX(AcctSub,MATCH(GL_Paste!$B1975&amp;"",AcctCode,0)),"UNKNOWN"))</f>
        <v/>
      </c>
    </row>
    <row r="1979">
      <c r="A1979" s="40">
        <f>IF(GL_Paste!$B1976="","",N(GL_Paste!$H1976)-N(GL_Paste!$G1976))</f>
        <v/>
      </c>
      <c r="B1979" s="43">
        <f>IF(GL_Paste!$B1976="","",DATE(YEAR(GL_Paste!$E1976),MONTH(GL_Paste!$E1976),1))</f>
        <v/>
      </c>
      <c r="C1979">
        <f>IF(GL_Paste!$B1976="","",IF(TRIM(GL_Paste!$M1976)&lt;&gt;"",TRIM(GL_Paste!$M1976),IFERROR(MID(GL_Paste!$I1976,FIND("[",GL_Paste!$I1976)+1,FIND("]",GL_Paste!$I1976)-FIND("[",GL_Paste!$I1976)-1),"")))</f>
        <v/>
      </c>
      <c r="D1979">
        <f>IF(GL_Paste!$B1976="","",IFERROR(INDEX(DeptName,MATCH($C1979,DeptTag,0)),"UNALLOCATED"))</f>
        <v/>
      </c>
      <c r="E1979">
        <f>IF(GL_Paste!$B1976="","",IFERROR(INDEX(AcctCat,MATCH(GL_Paste!$B1976&amp;"",AcctCode,0)),"UNKNOWN"))</f>
        <v/>
      </c>
      <c r="F1979">
        <f>IF(GL_Paste!$B1976="","",IFERROR(INDEX(AcctSub,MATCH(GL_Paste!$B1976&amp;"",AcctCode,0)),"UNKNOWN"))</f>
        <v/>
      </c>
    </row>
    <row r="1980">
      <c r="A1980" s="40">
        <f>IF(GL_Paste!$B1977="","",N(GL_Paste!$H1977)-N(GL_Paste!$G1977))</f>
        <v/>
      </c>
      <c r="B1980" s="43">
        <f>IF(GL_Paste!$B1977="","",DATE(YEAR(GL_Paste!$E1977),MONTH(GL_Paste!$E1977),1))</f>
        <v/>
      </c>
      <c r="C1980">
        <f>IF(GL_Paste!$B1977="","",IF(TRIM(GL_Paste!$M1977)&lt;&gt;"",TRIM(GL_Paste!$M1977),IFERROR(MID(GL_Paste!$I1977,FIND("[",GL_Paste!$I1977)+1,FIND("]",GL_Paste!$I1977)-FIND("[",GL_Paste!$I1977)-1),"")))</f>
        <v/>
      </c>
      <c r="D1980">
        <f>IF(GL_Paste!$B1977="","",IFERROR(INDEX(DeptName,MATCH($C1980,DeptTag,0)),"UNALLOCATED"))</f>
        <v/>
      </c>
      <c r="E1980">
        <f>IF(GL_Paste!$B1977="","",IFERROR(INDEX(AcctCat,MATCH(GL_Paste!$B1977&amp;"",AcctCode,0)),"UNKNOWN"))</f>
        <v/>
      </c>
      <c r="F1980">
        <f>IF(GL_Paste!$B1977="","",IFERROR(INDEX(AcctSub,MATCH(GL_Paste!$B1977&amp;"",AcctCode,0)),"UNKNOWN"))</f>
        <v/>
      </c>
    </row>
    <row r="1981">
      <c r="A1981" s="40">
        <f>IF(GL_Paste!$B1978="","",N(GL_Paste!$H1978)-N(GL_Paste!$G1978))</f>
        <v/>
      </c>
      <c r="B1981" s="43">
        <f>IF(GL_Paste!$B1978="","",DATE(YEAR(GL_Paste!$E1978),MONTH(GL_Paste!$E1978),1))</f>
        <v/>
      </c>
      <c r="C1981">
        <f>IF(GL_Paste!$B1978="","",IF(TRIM(GL_Paste!$M1978)&lt;&gt;"",TRIM(GL_Paste!$M1978),IFERROR(MID(GL_Paste!$I1978,FIND("[",GL_Paste!$I1978)+1,FIND("]",GL_Paste!$I1978)-FIND("[",GL_Paste!$I1978)-1),"")))</f>
        <v/>
      </c>
      <c r="D1981">
        <f>IF(GL_Paste!$B1978="","",IFERROR(INDEX(DeptName,MATCH($C1981,DeptTag,0)),"UNALLOCATED"))</f>
        <v/>
      </c>
      <c r="E1981">
        <f>IF(GL_Paste!$B1978="","",IFERROR(INDEX(AcctCat,MATCH(GL_Paste!$B1978&amp;"",AcctCode,0)),"UNKNOWN"))</f>
        <v/>
      </c>
      <c r="F1981">
        <f>IF(GL_Paste!$B1978="","",IFERROR(INDEX(AcctSub,MATCH(GL_Paste!$B1978&amp;"",AcctCode,0)),"UNKNOWN"))</f>
        <v/>
      </c>
    </row>
    <row r="1982">
      <c r="A1982" s="40">
        <f>IF(GL_Paste!$B1979="","",N(GL_Paste!$H1979)-N(GL_Paste!$G1979))</f>
        <v/>
      </c>
      <c r="B1982" s="43">
        <f>IF(GL_Paste!$B1979="","",DATE(YEAR(GL_Paste!$E1979),MONTH(GL_Paste!$E1979),1))</f>
        <v/>
      </c>
      <c r="C1982">
        <f>IF(GL_Paste!$B1979="","",IF(TRIM(GL_Paste!$M1979)&lt;&gt;"",TRIM(GL_Paste!$M1979),IFERROR(MID(GL_Paste!$I1979,FIND("[",GL_Paste!$I1979)+1,FIND("]",GL_Paste!$I1979)-FIND("[",GL_Paste!$I1979)-1),"")))</f>
        <v/>
      </c>
      <c r="D1982">
        <f>IF(GL_Paste!$B1979="","",IFERROR(INDEX(DeptName,MATCH($C1982,DeptTag,0)),"UNALLOCATED"))</f>
        <v/>
      </c>
      <c r="E1982">
        <f>IF(GL_Paste!$B1979="","",IFERROR(INDEX(AcctCat,MATCH(GL_Paste!$B1979&amp;"",AcctCode,0)),"UNKNOWN"))</f>
        <v/>
      </c>
      <c r="F1982">
        <f>IF(GL_Paste!$B1979="","",IFERROR(INDEX(AcctSub,MATCH(GL_Paste!$B1979&amp;"",AcctCode,0)),"UNKNOWN"))</f>
        <v/>
      </c>
    </row>
    <row r="1983">
      <c r="A1983" s="40">
        <f>IF(GL_Paste!$B1980="","",N(GL_Paste!$H1980)-N(GL_Paste!$G1980))</f>
        <v/>
      </c>
      <c r="B1983" s="43">
        <f>IF(GL_Paste!$B1980="","",DATE(YEAR(GL_Paste!$E1980),MONTH(GL_Paste!$E1980),1))</f>
        <v/>
      </c>
      <c r="C1983">
        <f>IF(GL_Paste!$B1980="","",IF(TRIM(GL_Paste!$M1980)&lt;&gt;"",TRIM(GL_Paste!$M1980),IFERROR(MID(GL_Paste!$I1980,FIND("[",GL_Paste!$I1980)+1,FIND("]",GL_Paste!$I1980)-FIND("[",GL_Paste!$I1980)-1),"")))</f>
        <v/>
      </c>
      <c r="D1983">
        <f>IF(GL_Paste!$B1980="","",IFERROR(INDEX(DeptName,MATCH($C1983,DeptTag,0)),"UNALLOCATED"))</f>
        <v/>
      </c>
      <c r="E1983">
        <f>IF(GL_Paste!$B1980="","",IFERROR(INDEX(AcctCat,MATCH(GL_Paste!$B1980&amp;"",AcctCode,0)),"UNKNOWN"))</f>
        <v/>
      </c>
      <c r="F1983">
        <f>IF(GL_Paste!$B1980="","",IFERROR(INDEX(AcctSub,MATCH(GL_Paste!$B1980&amp;"",AcctCode,0)),"UNKNOWN"))</f>
        <v/>
      </c>
    </row>
    <row r="1984">
      <c r="A1984" s="40">
        <f>IF(GL_Paste!$B1981="","",N(GL_Paste!$H1981)-N(GL_Paste!$G1981))</f>
        <v/>
      </c>
      <c r="B1984" s="43">
        <f>IF(GL_Paste!$B1981="","",DATE(YEAR(GL_Paste!$E1981),MONTH(GL_Paste!$E1981),1))</f>
        <v/>
      </c>
      <c r="C1984">
        <f>IF(GL_Paste!$B1981="","",IF(TRIM(GL_Paste!$M1981)&lt;&gt;"",TRIM(GL_Paste!$M1981),IFERROR(MID(GL_Paste!$I1981,FIND("[",GL_Paste!$I1981)+1,FIND("]",GL_Paste!$I1981)-FIND("[",GL_Paste!$I1981)-1),"")))</f>
        <v/>
      </c>
      <c r="D1984">
        <f>IF(GL_Paste!$B1981="","",IFERROR(INDEX(DeptName,MATCH($C1984,DeptTag,0)),"UNALLOCATED"))</f>
        <v/>
      </c>
      <c r="E1984">
        <f>IF(GL_Paste!$B1981="","",IFERROR(INDEX(AcctCat,MATCH(GL_Paste!$B1981&amp;"",AcctCode,0)),"UNKNOWN"))</f>
        <v/>
      </c>
      <c r="F1984">
        <f>IF(GL_Paste!$B1981="","",IFERROR(INDEX(AcctSub,MATCH(GL_Paste!$B1981&amp;"",AcctCode,0)),"UNKNOWN"))</f>
        <v/>
      </c>
    </row>
    <row r="1985">
      <c r="A1985" s="40">
        <f>IF(GL_Paste!$B1982="","",N(GL_Paste!$H1982)-N(GL_Paste!$G1982))</f>
        <v/>
      </c>
      <c r="B1985" s="43">
        <f>IF(GL_Paste!$B1982="","",DATE(YEAR(GL_Paste!$E1982),MONTH(GL_Paste!$E1982),1))</f>
        <v/>
      </c>
      <c r="C1985">
        <f>IF(GL_Paste!$B1982="","",IF(TRIM(GL_Paste!$M1982)&lt;&gt;"",TRIM(GL_Paste!$M1982),IFERROR(MID(GL_Paste!$I1982,FIND("[",GL_Paste!$I1982)+1,FIND("]",GL_Paste!$I1982)-FIND("[",GL_Paste!$I1982)-1),"")))</f>
        <v/>
      </c>
      <c r="D1985">
        <f>IF(GL_Paste!$B1982="","",IFERROR(INDEX(DeptName,MATCH($C1985,DeptTag,0)),"UNALLOCATED"))</f>
        <v/>
      </c>
      <c r="E1985">
        <f>IF(GL_Paste!$B1982="","",IFERROR(INDEX(AcctCat,MATCH(GL_Paste!$B1982&amp;"",AcctCode,0)),"UNKNOWN"))</f>
        <v/>
      </c>
      <c r="F1985">
        <f>IF(GL_Paste!$B1982="","",IFERROR(INDEX(AcctSub,MATCH(GL_Paste!$B1982&amp;"",AcctCode,0)),"UNKNOWN"))</f>
        <v/>
      </c>
    </row>
    <row r="1986">
      <c r="A1986" s="40">
        <f>IF(GL_Paste!$B1983="","",N(GL_Paste!$H1983)-N(GL_Paste!$G1983))</f>
        <v/>
      </c>
      <c r="B1986" s="43">
        <f>IF(GL_Paste!$B1983="","",DATE(YEAR(GL_Paste!$E1983),MONTH(GL_Paste!$E1983),1))</f>
        <v/>
      </c>
      <c r="C1986">
        <f>IF(GL_Paste!$B1983="","",IF(TRIM(GL_Paste!$M1983)&lt;&gt;"",TRIM(GL_Paste!$M1983),IFERROR(MID(GL_Paste!$I1983,FIND("[",GL_Paste!$I1983)+1,FIND("]",GL_Paste!$I1983)-FIND("[",GL_Paste!$I1983)-1),"")))</f>
        <v/>
      </c>
      <c r="D1986">
        <f>IF(GL_Paste!$B1983="","",IFERROR(INDEX(DeptName,MATCH($C1986,DeptTag,0)),"UNALLOCATED"))</f>
        <v/>
      </c>
      <c r="E1986">
        <f>IF(GL_Paste!$B1983="","",IFERROR(INDEX(AcctCat,MATCH(GL_Paste!$B1983&amp;"",AcctCode,0)),"UNKNOWN"))</f>
        <v/>
      </c>
      <c r="F1986">
        <f>IF(GL_Paste!$B1983="","",IFERROR(INDEX(AcctSub,MATCH(GL_Paste!$B1983&amp;"",AcctCode,0)),"UNKNOWN"))</f>
        <v/>
      </c>
    </row>
    <row r="1987">
      <c r="A1987" s="40">
        <f>IF(GL_Paste!$B1984="","",N(GL_Paste!$H1984)-N(GL_Paste!$G1984))</f>
        <v/>
      </c>
      <c r="B1987" s="43">
        <f>IF(GL_Paste!$B1984="","",DATE(YEAR(GL_Paste!$E1984),MONTH(GL_Paste!$E1984),1))</f>
        <v/>
      </c>
      <c r="C1987">
        <f>IF(GL_Paste!$B1984="","",IF(TRIM(GL_Paste!$M1984)&lt;&gt;"",TRIM(GL_Paste!$M1984),IFERROR(MID(GL_Paste!$I1984,FIND("[",GL_Paste!$I1984)+1,FIND("]",GL_Paste!$I1984)-FIND("[",GL_Paste!$I1984)-1),"")))</f>
        <v/>
      </c>
      <c r="D1987">
        <f>IF(GL_Paste!$B1984="","",IFERROR(INDEX(DeptName,MATCH($C1987,DeptTag,0)),"UNALLOCATED"))</f>
        <v/>
      </c>
      <c r="E1987">
        <f>IF(GL_Paste!$B1984="","",IFERROR(INDEX(AcctCat,MATCH(GL_Paste!$B1984&amp;"",AcctCode,0)),"UNKNOWN"))</f>
        <v/>
      </c>
      <c r="F1987">
        <f>IF(GL_Paste!$B1984="","",IFERROR(INDEX(AcctSub,MATCH(GL_Paste!$B1984&amp;"",AcctCode,0)),"UNKNOWN"))</f>
        <v/>
      </c>
    </row>
    <row r="1988">
      <c r="A1988" s="40">
        <f>IF(GL_Paste!$B1985="","",N(GL_Paste!$H1985)-N(GL_Paste!$G1985))</f>
        <v/>
      </c>
      <c r="B1988" s="43">
        <f>IF(GL_Paste!$B1985="","",DATE(YEAR(GL_Paste!$E1985),MONTH(GL_Paste!$E1985),1))</f>
        <v/>
      </c>
      <c r="C1988">
        <f>IF(GL_Paste!$B1985="","",IF(TRIM(GL_Paste!$M1985)&lt;&gt;"",TRIM(GL_Paste!$M1985),IFERROR(MID(GL_Paste!$I1985,FIND("[",GL_Paste!$I1985)+1,FIND("]",GL_Paste!$I1985)-FIND("[",GL_Paste!$I1985)-1),"")))</f>
        <v/>
      </c>
      <c r="D1988">
        <f>IF(GL_Paste!$B1985="","",IFERROR(INDEX(DeptName,MATCH($C1988,DeptTag,0)),"UNALLOCATED"))</f>
        <v/>
      </c>
      <c r="E1988">
        <f>IF(GL_Paste!$B1985="","",IFERROR(INDEX(AcctCat,MATCH(GL_Paste!$B1985&amp;"",AcctCode,0)),"UNKNOWN"))</f>
        <v/>
      </c>
      <c r="F1988">
        <f>IF(GL_Paste!$B1985="","",IFERROR(INDEX(AcctSub,MATCH(GL_Paste!$B1985&amp;"",AcctCode,0)),"UNKNOWN"))</f>
        <v/>
      </c>
    </row>
    <row r="1989">
      <c r="A1989" s="40">
        <f>IF(GL_Paste!$B1986="","",N(GL_Paste!$H1986)-N(GL_Paste!$G1986))</f>
        <v/>
      </c>
      <c r="B1989" s="43">
        <f>IF(GL_Paste!$B1986="","",DATE(YEAR(GL_Paste!$E1986),MONTH(GL_Paste!$E1986),1))</f>
        <v/>
      </c>
      <c r="C1989">
        <f>IF(GL_Paste!$B1986="","",IF(TRIM(GL_Paste!$M1986)&lt;&gt;"",TRIM(GL_Paste!$M1986),IFERROR(MID(GL_Paste!$I1986,FIND("[",GL_Paste!$I1986)+1,FIND("]",GL_Paste!$I1986)-FIND("[",GL_Paste!$I1986)-1),"")))</f>
        <v/>
      </c>
      <c r="D1989">
        <f>IF(GL_Paste!$B1986="","",IFERROR(INDEX(DeptName,MATCH($C1989,DeptTag,0)),"UNALLOCATED"))</f>
        <v/>
      </c>
      <c r="E1989">
        <f>IF(GL_Paste!$B1986="","",IFERROR(INDEX(AcctCat,MATCH(GL_Paste!$B1986&amp;"",AcctCode,0)),"UNKNOWN"))</f>
        <v/>
      </c>
      <c r="F1989">
        <f>IF(GL_Paste!$B1986="","",IFERROR(INDEX(AcctSub,MATCH(GL_Paste!$B1986&amp;"",AcctCode,0)),"UNKNOWN"))</f>
        <v/>
      </c>
    </row>
    <row r="1990">
      <c r="A1990" s="40">
        <f>IF(GL_Paste!$B1987="","",N(GL_Paste!$H1987)-N(GL_Paste!$G1987))</f>
        <v/>
      </c>
      <c r="B1990" s="43">
        <f>IF(GL_Paste!$B1987="","",DATE(YEAR(GL_Paste!$E1987),MONTH(GL_Paste!$E1987),1))</f>
        <v/>
      </c>
      <c r="C1990">
        <f>IF(GL_Paste!$B1987="","",IF(TRIM(GL_Paste!$M1987)&lt;&gt;"",TRIM(GL_Paste!$M1987),IFERROR(MID(GL_Paste!$I1987,FIND("[",GL_Paste!$I1987)+1,FIND("]",GL_Paste!$I1987)-FIND("[",GL_Paste!$I1987)-1),"")))</f>
        <v/>
      </c>
      <c r="D1990">
        <f>IF(GL_Paste!$B1987="","",IFERROR(INDEX(DeptName,MATCH($C1990,DeptTag,0)),"UNALLOCATED"))</f>
        <v/>
      </c>
      <c r="E1990">
        <f>IF(GL_Paste!$B1987="","",IFERROR(INDEX(AcctCat,MATCH(GL_Paste!$B1987&amp;"",AcctCode,0)),"UNKNOWN"))</f>
        <v/>
      </c>
      <c r="F1990">
        <f>IF(GL_Paste!$B1987="","",IFERROR(INDEX(AcctSub,MATCH(GL_Paste!$B1987&amp;"",AcctCode,0)),"UNKNOWN"))</f>
        <v/>
      </c>
    </row>
    <row r="1991">
      <c r="A1991" s="40">
        <f>IF(GL_Paste!$B1988="","",N(GL_Paste!$H1988)-N(GL_Paste!$G1988))</f>
        <v/>
      </c>
      <c r="B1991" s="43">
        <f>IF(GL_Paste!$B1988="","",DATE(YEAR(GL_Paste!$E1988),MONTH(GL_Paste!$E1988),1))</f>
        <v/>
      </c>
      <c r="C1991">
        <f>IF(GL_Paste!$B1988="","",IF(TRIM(GL_Paste!$M1988)&lt;&gt;"",TRIM(GL_Paste!$M1988),IFERROR(MID(GL_Paste!$I1988,FIND("[",GL_Paste!$I1988)+1,FIND("]",GL_Paste!$I1988)-FIND("[",GL_Paste!$I1988)-1),"")))</f>
        <v/>
      </c>
      <c r="D1991">
        <f>IF(GL_Paste!$B1988="","",IFERROR(INDEX(DeptName,MATCH($C1991,DeptTag,0)),"UNALLOCATED"))</f>
        <v/>
      </c>
      <c r="E1991">
        <f>IF(GL_Paste!$B1988="","",IFERROR(INDEX(AcctCat,MATCH(GL_Paste!$B1988&amp;"",AcctCode,0)),"UNKNOWN"))</f>
        <v/>
      </c>
      <c r="F1991">
        <f>IF(GL_Paste!$B1988="","",IFERROR(INDEX(AcctSub,MATCH(GL_Paste!$B1988&amp;"",AcctCode,0)),"UNKNOWN"))</f>
        <v/>
      </c>
    </row>
    <row r="1992">
      <c r="A1992" s="40">
        <f>IF(GL_Paste!$B1989="","",N(GL_Paste!$H1989)-N(GL_Paste!$G1989))</f>
        <v/>
      </c>
      <c r="B1992" s="43">
        <f>IF(GL_Paste!$B1989="","",DATE(YEAR(GL_Paste!$E1989),MONTH(GL_Paste!$E1989),1))</f>
        <v/>
      </c>
      <c r="C1992">
        <f>IF(GL_Paste!$B1989="","",IF(TRIM(GL_Paste!$M1989)&lt;&gt;"",TRIM(GL_Paste!$M1989),IFERROR(MID(GL_Paste!$I1989,FIND("[",GL_Paste!$I1989)+1,FIND("]",GL_Paste!$I1989)-FIND("[",GL_Paste!$I1989)-1),"")))</f>
        <v/>
      </c>
      <c r="D1992">
        <f>IF(GL_Paste!$B1989="","",IFERROR(INDEX(DeptName,MATCH($C1992,DeptTag,0)),"UNALLOCATED"))</f>
        <v/>
      </c>
      <c r="E1992">
        <f>IF(GL_Paste!$B1989="","",IFERROR(INDEX(AcctCat,MATCH(GL_Paste!$B1989&amp;"",AcctCode,0)),"UNKNOWN"))</f>
        <v/>
      </c>
      <c r="F1992">
        <f>IF(GL_Paste!$B1989="","",IFERROR(INDEX(AcctSub,MATCH(GL_Paste!$B1989&amp;"",AcctCode,0)),"UNKNOWN"))</f>
        <v/>
      </c>
    </row>
    <row r="1993">
      <c r="A1993" s="40">
        <f>IF(GL_Paste!$B1990="","",N(GL_Paste!$H1990)-N(GL_Paste!$G1990))</f>
        <v/>
      </c>
      <c r="B1993" s="43">
        <f>IF(GL_Paste!$B1990="","",DATE(YEAR(GL_Paste!$E1990),MONTH(GL_Paste!$E1990),1))</f>
        <v/>
      </c>
      <c r="C1993">
        <f>IF(GL_Paste!$B1990="","",IF(TRIM(GL_Paste!$M1990)&lt;&gt;"",TRIM(GL_Paste!$M1990),IFERROR(MID(GL_Paste!$I1990,FIND("[",GL_Paste!$I1990)+1,FIND("]",GL_Paste!$I1990)-FIND("[",GL_Paste!$I1990)-1),"")))</f>
        <v/>
      </c>
      <c r="D1993">
        <f>IF(GL_Paste!$B1990="","",IFERROR(INDEX(DeptName,MATCH($C1993,DeptTag,0)),"UNALLOCATED"))</f>
        <v/>
      </c>
      <c r="E1993">
        <f>IF(GL_Paste!$B1990="","",IFERROR(INDEX(AcctCat,MATCH(GL_Paste!$B1990&amp;"",AcctCode,0)),"UNKNOWN"))</f>
        <v/>
      </c>
      <c r="F1993">
        <f>IF(GL_Paste!$B1990="","",IFERROR(INDEX(AcctSub,MATCH(GL_Paste!$B1990&amp;"",AcctCode,0)),"UNKNOWN"))</f>
        <v/>
      </c>
    </row>
    <row r="1994">
      <c r="A1994" s="40">
        <f>IF(GL_Paste!$B1991="","",N(GL_Paste!$H1991)-N(GL_Paste!$G1991))</f>
        <v/>
      </c>
      <c r="B1994" s="43">
        <f>IF(GL_Paste!$B1991="","",DATE(YEAR(GL_Paste!$E1991),MONTH(GL_Paste!$E1991),1))</f>
        <v/>
      </c>
      <c r="C1994">
        <f>IF(GL_Paste!$B1991="","",IF(TRIM(GL_Paste!$M1991)&lt;&gt;"",TRIM(GL_Paste!$M1991),IFERROR(MID(GL_Paste!$I1991,FIND("[",GL_Paste!$I1991)+1,FIND("]",GL_Paste!$I1991)-FIND("[",GL_Paste!$I1991)-1),"")))</f>
        <v/>
      </c>
      <c r="D1994">
        <f>IF(GL_Paste!$B1991="","",IFERROR(INDEX(DeptName,MATCH($C1994,DeptTag,0)),"UNALLOCATED"))</f>
        <v/>
      </c>
      <c r="E1994">
        <f>IF(GL_Paste!$B1991="","",IFERROR(INDEX(AcctCat,MATCH(GL_Paste!$B1991&amp;"",AcctCode,0)),"UNKNOWN"))</f>
        <v/>
      </c>
      <c r="F1994">
        <f>IF(GL_Paste!$B1991="","",IFERROR(INDEX(AcctSub,MATCH(GL_Paste!$B1991&amp;"",AcctCode,0)),"UNKNOWN"))</f>
        <v/>
      </c>
    </row>
    <row r="1995">
      <c r="A1995" s="40">
        <f>IF(GL_Paste!$B1992="","",N(GL_Paste!$H1992)-N(GL_Paste!$G1992))</f>
        <v/>
      </c>
      <c r="B1995" s="43">
        <f>IF(GL_Paste!$B1992="","",DATE(YEAR(GL_Paste!$E1992),MONTH(GL_Paste!$E1992),1))</f>
        <v/>
      </c>
      <c r="C1995">
        <f>IF(GL_Paste!$B1992="","",IF(TRIM(GL_Paste!$M1992)&lt;&gt;"",TRIM(GL_Paste!$M1992),IFERROR(MID(GL_Paste!$I1992,FIND("[",GL_Paste!$I1992)+1,FIND("]",GL_Paste!$I1992)-FIND("[",GL_Paste!$I1992)-1),"")))</f>
        <v/>
      </c>
      <c r="D1995">
        <f>IF(GL_Paste!$B1992="","",IFERROR(INDEX(DeptName,MATCH($C1995,DeptTag,0)),"UNALLOCATED"))</f>
        <v/>
      </c>
      <c r="E1995">
        <f>IF(GL_Paste!$B1992="","",IFERROR(INDEX(AcctCat,MATCH(GL_Paste!$B1992&amp;"",AcctCode,0)),"UNKNOWN"))</f>
        <v/>
      </c>
      <c r="F1995">
        <f>IF(GL_Paste!$B1992="","",IFERROR(INDEX(AcctSub,MATCH(GL_Paste!$B1992&amp;"",AcctCode,0)),"UNKNOWN"))</f>
        <v/>
      </c>
    </row>
    <row r="1996">
      <c r="A1996" s="40">
        <f>IF(GL_Paste!$B1993="","",N(GL_Paste!$H1993)-N(GL_Paste!$G1993))</f>
        <v/>
      </c>
      <c r="B1996" s="43">
        <f>IF(GL_Paste!$B1993="","",DATE(YEAR(GL_Paste!$E1993),MONTH(GL_Paste!$E1993),1))</f>
        <v/>
      </c>
      <c r="C1996">
        <f>IF(GL_Paste!$B1993="","",IF(TRIM(GL_Paste!$M1993)&lt;&gt;"",TRIM(GL_Paste!$M1993),IFERROR(MID(GL_Paste!$I1993,FIND("[",GL_Paste!$I1993)+1,FIND("]",GL_Paste!$I1993)-FIND("[",GL_Paste!$I1993)-1),"")))</f>
        <v/>
      </c>
      <c r="D1996">
        <f>IF(GL_Paste!$B1993="","",IFERROR(INDEX(DeptName,MATCH($C1996,DeptTag,0)),"UNALLOCATED"))</f>
        <v/>
      </c>
      <c r="E1996">
        <f>IF(GL_Paste!$B1993="","",IFERROR(INDEX(AcctCat,MATCH(GL_Paste!$B1993&amp;"",AcctCode,0)),"UNKNOWN"))</f>
        <v/>
      </c>
      <c r="F1996">
        <f>IF(GL_Paste!$B1993="","",IFERROR(INDEX(AcctSub,MATCH(GL_Paste!$B1993&amp;"",AcctCode,0)),"UNKNOWN"))</f>
        <v/>
      </c>
    </row>
    <row r="1997">
      <c r="A1997" s="40">
        <f>IF(GL_Paste!$B1994="","",N(GL_Paste!$H1994)-N(GL_Paste!$G1994))</f>
        <v/>
      </c>
      <c r="B1997" s="43">
        <f>IF(GL_Paste!$B1994="","",DATE(YEAR(GL_Paste!$E1994),MONTH(GL_Paste!$E1994),1))</f>
        <v/>
      </c>
      <c r="C1997">
        <f>IF(GL_Paste!$B1994="","",IF(TRIM(GL_Paste!$M1994)&lt;&gt;"",TRIM(GL_Paste!$M1994),IFERROR(MID(GL_Paste!$I1994,FIND("[",GL_Paste!$I1994)+1,FIND("]",GL_Paste!$I1994)-FIND("[",GL_Paste!$I1994)-1),"")))</f>
        <v/>
      </c>
      <c r="D1997">
        <f>IF(GL_Paste!$B1994="","",IFERROR(INDEX(DeptName,MATCH($C1997,DeptTag,0)),"UNALLOCATED"))</f>
        <v/>
      </c>
      <c r="E1997">
        <f>IF(GL_Paste!$B1994="","",IFERROR(INDEX(AcctCat,MATCH(GL_Paste!$B1994&amp;"",AcctCode,0)),"UNKNOWN"))</f>
        <v/>
      </c>
      <c r="F1997">
        <f>IF(GL_Paste!$B1994="","",IFERROR(INDEX(AcctSub,MATCH(GL_Paste!$B1994&amp;"",AcctCode,0)),"UNKNOWN"))</f>
        <v/>
      </c>
    </row>
    <row r="1998">
      <c r="A1998" s="40">
        <f>IF(GL_Paste!$B1995="","",N(GL_Paste!$H1995)-N(GL_Paste!$G1995))</f>
        <v/>
      </c>
      <c r="B1998" s="43">
        <f>IF(GL_Paste!$B1995="","",DATE(YEAR(GL_Paste!$E1995),MONTH(GL_Paste!$E1995),1))</f>
        <v/>
      </c>
      <c r="C1998">
        <f>IF(GL_Paste!$B1995="","",IF(TRIM(GL_Paste!$M1995)&lt;&gt;"",TRIM(GL_Paste!$M1995),IFERROR(MID(GL_Paste!$I1995,FIND("[",GL_Paste!$I1995)+1,FIND("]",GL_Paste!$I1995)-FIND("[",GL_Paste!$I1995)-1),"")))</f>
        <v/>
      </c>
      <c r="D1998">
        <f>IF(GL_Paste!$B1995="","",IFERROR(INDEX(DeptName,MATCH($C1998,DeptTag,0)),"UNALLOCATED"))</f>
        <v/>
      </c>
      <c r="E1998">
        <f>IF(GL_Paste!$B1995="","",IFERROR(INDEX(AcctCat,MATCH(GL_Paste!$B1995&amp;"",AcctCode,0)),"UNKNOWN"))</f>
        <v/>
      </c>
      <c r="F1998">
        <f>IF(GL_Paste!$B1995="","",IFERROR(INDEX(AcctSub,MATCH(GL_Paste!$B1995&amp;"",AcctCode,0)),"UNKNOWN"))</f>
        <v/>
      </c>
    </row>
    <row r="1999">
      <c r="A1999" s="40">
        <f>IF(GL_Paste!$B1996="","",N(GL_Paste!$H1996)-N(GL_Paste!$G1996))</f>
        <v/>
      </c>
      <c r="B1999" s="43">
        <f>IF(GL_Paste!$B1996="","",DATE(YEAR(GL_Paste!$E1996),MONTH(GL_Paste!$E1996),1))</f>
        <v/>
      </c>
      <c r="C1999">
        <f>IF(GL_Paste!$B1996="","",IF(TRIM(GL_Paste!$M1996)&lt;&gt;"",TRIM(GL_Paste!$M1996),IFERROR(MID(GL_Paste!$I1996,FIND("[",GL_Paste!$I1996)+1,FIND("]",GL_Paste!$I1996)-FIND("[",GL_Paste!$I1996)-1),"")))</f>
        <v/>
      </c>
      <c r="D1999">
        <f>IF(GL_Paste!$B1996="","",IFERROR(INDEX(DeptName,MATCH($C1999,DeptTag,0)),"UNALLOCATED"))</f>
        <v/>
      </c>
      <c r="E1999">
        <f>IF(GL_Paste!$B1996="","",IFERROR(INDEX(AcctCat,MATCH(GL_Paste!$B1996&amp;"",AcctCode,0)),"UNKNOWN"))</f>
        <v/>
      </c>
      <c r="F1999">
        <f>IF(GL_Paste!$B1996="","",IFERROR(INDEX(AcctSub,MATCH(GL_Paste!$B1996&amp;"",AcctCode,0)),"UNKNOWN"))</f>
        <v/>
      </c>
    </row>
    <row r="2000">
      <c r="A2000" s="40">
        <f>IF(GL_Paste!$B1997="","",N(GL_Paste!$H1997)-N(GL_Paste!$G1997))</f>
        <v/>
      </c>
      <c r="B2000" s="43">
        <f>IF(GL_Paste!$B1997="","",DATE(YEAR(GL_Paste!$E1997),MONTH(GL_Paste!$E1997),1))</f>
        <v/>
      </c>
      <c r="C2000">
        <f>IF(GL_Paste!$B1997="","",IF(TRIM(GL_Paste!$M1997)&lt;&gt;"",TRIM(GL_Paste!$M1997),IFERROR(MID(GL_Paste!$I1997,FIND("[",GL_Paste!$I1997)+1,FIND("]",GL_Paste!$I1997)-FIND("[",GL_Paste!$I1997)-1),"")))</f>
        <v/>
      </c>
      <c r="D2000">
        <f>IF(GL_Paste!$B1997="","",IFERROR(INDEX(DeptName,MATCH($C2000,DeptTag,0)),"UNALLOCATED"))</f>
        <v/>
      </c>
      <c r="E2000">
        <f>IF(GL_Paste!$B1997="","",IFERROR(INDEX(AcctCat,MATCH(GL_Paste!$B1997&amp;"",AcctCode,0)),"UNKNOWN"))</f>
        <v/>
      </c>
      <c r="F2000">
        <f>IF(GL_Paste!$B1997="","",IFERROR(INDEX(AcctSub,MATCH(GL_Paste!$B1997&amp;"",AcctCode,0)),"UNKNOWN"))</f>
        <v/>
      </c>
    </row>
    <row r="2001">
      <c r="A2001" s="40">
        <f>IF(GL_Paste!$B1998="","",N(GL_Paste!$H1998)-N(GL_Paste!$G1998))</f>
        <v/>
      </c>
      <c r="B2001" s="43">
        <f>IF(GL_Paste!$B1998="","",DATE(YEAR(GL_Paste!$E1998),MONTH(GL_Paste!$E1998),1))</f>
        <v/>
      </c>
      <c r="C2001">
        <f>IF(GL_Paste!$B1998="","",IF(TRIM(GL_Paste!$M1998)&lt;&gt;"",TRIM(GL_Paste!$M1998),IFERROR(MID(GL_Paste!$I1998,FIND("[",GL_Paste!$I1998)+1,FIND("]",GL_Paste!$I1998)-FIND("[",GL_Paste!$I1998)-1),"")))</f>
        <v/>
      </c>
      <c r="D2001">
        <f>IF(GL_Paste!$B1998="","",IFERROR(INDEX(DeptName,MATCH($C2001,DeptTag,0)),"UNALLOCATED"))</f>
        <v/>
      </c>
      <c r="E2001">
        <f>IF(GL_Paste!$B1998="","",IFERROR(INDEX(AcctCat,MATCH(GL_Paste!$B1998&amp;"",AcctCode,0)),"UNKNOWN"))</f>
        <v/>
      </c>
      <c r="F2001">
        <f>IF(GL_Paste!$B1998="","",IFERROR(INDEX(AcctSub,MATCH(GL_Paste!$B1998&amp;"",AcctCode,0)),"UNKNOWN"))</f>
        <v/>
      </c>
    </row>
    <row r="2002">
      <c r="A2002" s="40">
        <f>IF(GL_Paste!$B1999="","",N(GL_Paste!$H1999)-N(GL_Paste!$G1999))</f>
        <v/>
      </c>
      <c r="B2002" s="43">
        <f>IF(GL_Paste!$B1999="","",DATE(YEAR(GL_Paste!$E1999),MONTH(GL_Paste!$E1999),1))</f>
        <v/>
      </c>
      <c r="C2002">
        <f>IF(GL_Paste!$B1999="","",IF(TRIM(GL_Paste!$M1999)&lt;&gt;"",TRIM(GL_Paste!$M1999),IFERROR(MID(GL_Paste!$I1999,FIND("[",GL_Paste!$I1999)+1,FIND("]",GL_Paste!$I1999)-FIND("[",GL_Paste!$I1999)-1),"")))</f>
        <v/>
      </c>
      <c r="D2002">
        <f>IF(GL_Paste!$B1999="","",IFERROR(INDEX(DeptName,MATCH($C2002,DeptTag,0)),"UNALLOCATED"))</f>
        <v/>
      </c>
      <c r="E2002">
        <f>IF(GL_Paste!$B1999="","",IFERROR(INDEX(AcctCat,MATCH(GL_Paste!$B1999&amp;"",AcctCode,0)),"UNKNOWN"))</f>
        <v/>
      </c>
      <c r="F2002">
        <f>IF(GL_Paste!$B1999="","",IFERROR(INDEX(AcctSub,MATCH(GL_Paste!$B1999&amp;"",AcctCode,0)),"UNKNOWN"))</f>
        <v/>
      </c>
    </row>
    <row r="2003">
      <c r="A2003" s="40">
        <f>IF(GL_Paste!$B2000="","",N(GL_Paste!$H2000)-N(GL_Paste!$G2000))</f>
        <v/>
      </c>
      <c r="B2003" s="43">
        <f>IF(GL_Paste!$B2000="","",DATE(YEAR(GL_Paste!$E2000),MONTH(GL_Paste!$E2000),1))</f>
        <v/>
      </c>
      <c r="C2003">
        <f>IF(GL_Paste!$B2000="","",IF(TRIM(GL_Paste!$M2000)&lt;&gt;"",TRIM(GL_Paste!$M2000),IFERROR(MID(GL_Paste!$I2000,FIND("[",GL_Paste!$I2000)+1,FIND("]",GL_Paste!$I2000)-FIND("[",GL_Paste!$I2000)-1),"")))</f>
        <v/>
      </c>
      <c r="D2003">
        <f>IF(GL_Paste!$B2000="","",IFERROR(INDEX(DeptName,MATCH($C2003,DeptTag,0)),"UNALLOCATED"))</f>
        <v/>
      </c>
      <c r="E2003">
        <f>IF(GL_Paste!$B2000="","",IFERROR(INDEX(AcctCat,MATCH(GL_Paste!$B2000&amp;"",AcctCode,0)),"UNKNOWN"))</f>
        <v/>
      </c>
      <c r="F2003">
        <f>IF(GL_Paste!$B2000="","",IFERROR(INDEX(AcctSub,MATCH(GL_Paste!$B2000&amp;"",AcctCode,0)),"UNKNOWN"))</f>
        <v/>
      </c>
    </row>
    <row r="2004">
      <c r="A2004" s="40">
        <f>IF(GL_Paste!$B2001="","",N(GL_Paste!$H2001)-N(GL_Paste!$G2001))</f>
        <v/>
      </c>
      <c r="B2004" s="43">
        <f>IF(GL_Paste!$B2001="","",DATE(YEAR(GL_Paste!$E2001),MONTH(GL_Paste!$E2001),1))</f>
        <v/>
      </c>
      <c r="C2004">
        <f>IF(GL_Paste!$B2001="","",IF(TRIM(GL_Paste!$M2001)&lt;&gt;"",TRIM(GL_Paste!$M2001),IFERROR(MID(GL_Paste!$I2001,FIND("[",GL_Paste!$I2001)+1,FIND("]",GL_Paste!$I2001)-FIND("[",GL_Paste!$I2001)-1),"")))</f>
        <v/>
      </c>
      <c r="D2004">
        <f>IF(GL_Paste!$B2001="","",IFERROR(INDEX(DeptName,MATCH($C2004,DeptTag,0)),"UNALLOCATED"))</f>
        <v/>
      </c>
      <c r="E2004">
        <f>IF(GL_Paste!$B2001="","",IFERROR(INDEX(AcctCat,MATCH(GL_Paste!$B2001&amp;"",AcctCode,0)),"UNKNOWN"))</f>
        <v/>
      </c>
      <c r="F2004">
        <f>IF(GL_Paste!$B2001="","",IFERROR(INDEX(AcctSub,MATCH(GL_Paste!$B2001&amp;"",AcctCode,0)),"UNKNOWN"))</f>
        <v/>
      </c>
    </row>
    <row r="2005">
      <c r="A2005" s="40">
        <f>IF(GL_Paste!$B2002="","",N(GL_Paste!$H2002)-N(GL_Paste!$G2002))</f>
        <v/>
      </c>
      <c r="B2005" s="43">
        <f>IF(GL_Paste!$B2002="","",DATE(YEAR(GL_Paste!$E2002),MONTH(GL_Paste!$E2002),1))</f>
        <v/>
      </c>
      <c r="C2005">
        <f>IF(GL_Paste!$B2002="","",IF(TRIM(GL_Paste!$M2002)&lt;&gt;"",TRIM(GL_Paste!$M2002),IFERROR(MID(GL_Paste!$I2002,FIND("[",GL_Paste!$I2002)+1,FIND("]",GL_Paste!$I2002)-FIND("[",GL_Paste!$I2002)-1),"")))</f>
        <v/>
      </c>
      <c r="D2005">
        <f>IF(GL_Paste!$B2002="","",IFERROR(INDEX(DeptName,MATCH($C2005,DeptTag,0)),"UNALLOCATED"))</f>
        <v/>
      </c>
      <c r="E2005">
        <f>IF(GL_Paste!$B2002="","",IFERROR(INDEX(AcctCat,MATCH(GL_Paste!$B2002&amp;"",AcctCode,0)),"UNKNOWN"))</f>
        <v/>
      </c>
      <c r="F2005">
        <f>IF(GL_Paste!$B2002="","",IFERROR(INDEX(AcctSub,MATCH(GL_Paste!$B2002&amp;"",AcctCode,0)),"UNKNOWN"))</f>
        <v/>
      </c>
    </row>
    <row r="2006">
      <c r="A2006" s="40">
        <f>IF(GL_Paste!$B2003="","",N(GL_Paste!$H2003)-N(GL_Paste!$G2003))</f>
        <v/>
      </c>
      <c r="B2006" s="43">
        <f>IF(GL_Paste!$B2003="","",DATE(YEAR(GL_Paste!$E2003),MONTH(GL_Paste!$E2003),1))</f>
        <v/>
      </c>
      <c r="C2006">
        <f>IF(GL_Paste!$B2003="","",IF(TRIM(GL_Paste!$M2003)&lt;&gt;"",TRIM(GL_Paste!$M2003),IFERROR(MID(GL_Paste!$I2003,FIND("[",GL_Paste!$I2003)+1,FIND("]",GL_Paste!$I2003)-FIND("[",GL_Paste!$I2003)-1),"")))</f>
        <v/>
      </c>
      <c r="D2006">
        <f>IF(GL_Paste!$B2003="","",IFERROR(INDEX(DeptName,MATCH($C2006,DeptTag,0)),"UNALLOCATED"))</f>
        <v/>
      </c>
      <c r="E2006">
        <f>IF(GL_Paste!$B2003="","",IFERROR(INDEX(AcctCat,MATCH(GL_Paste!$B2003&amp;"",AcctCode,0)),"UNKNOWN"))</f>
        <v/>
      </c>
      <c r="F2006">
        <f>IF(GL_Paste!$B2003="","",IFERROR(INDEX(AcctSub,MATCH(GL_Paste!$B2003&amp;"",AcctCode,0)),"UNKNOWN"))</f>
        <v/>
      </c>
    </row>
    <row r="2007">
      <c r="A2007" s="40">
        <f>IF(GL_Paste!$B2004="","",N(GL_Paste!$H2004)-N(GL_Paste!$G2004))</f>
        <v/>
      </c>
      <c r="B2007" s="43">
        <f>IF(GL_Paste!$B2004="","",DATE(YEAR(GL_Paste!$E2004),MONTH(GL_Paste!$E2004),1))</f>
        <v/>
      </c>
      <c r="C2007">
        <f>IF(GL_Paste!$B2004="","",IF(TRIM(GL_Paste!$M2004)&lt;&gt;"",TRIM(GL_Paste!$M2004),IFERROR(MID(GL_Paste!$I2004,FIND("[",GL_Paste!$I2004)+1,FIND("]",GL_Paste!$I2004)-FIND("[",GL_Paste!$I2004)-1),"")))</f>
        <v/>
      </c>
      <c r="D2007">
        <f>IF(GL_Paste!$B2004="","",IFERROR(INDEX(DeptName,MATCH($C2007,DeptTag,0)),"UNALLOCATED"))</f>
        <v/>
      </c>
      <c r="E2007">
        <f>IF(GL_Paste!$B2004="","",IFERROR(INDEX(AcctCat,MATCH(GL_Paste!$B2004&amp;"",AcctCode,0)),"UNKNOWN"))</f>
        <v/>
      </c>
      <c r="F2007">
        <f>IF(GL_Paste!$B2004="","",IFERROR(INDEX(AcctSub,MATCH(GL_Paste!$B2004&amp;"",AcctCode,0)),"UNKNOWN"))</f>
        <v/>
      </c>
    </row>
    <row r="2008">
      <c r="A2008" s="40">
        <f>IF(GL_Paste!$B2005="","",N(GL_Paste!$H2005)-N(GL_Paste!$G2005))</f>
        <v/>
      </c>
      <c r="B2008" s="43">
        <f>IF(GL_Paste!$B2005="","",DATE(YEAR(GL_Paste!$E2005),MONTH(GL_Paste!$E2005),1))</f>
        <v/>
      </c>
      <c r="C2008">
        <f>IF(GL_Paste!$B2005="","",IF(TRIM(GL_Paste!$M2005)&lt;&gt;"",TRIM(GL_Paste!$M2005),IFERROR(MID(GL_Paste!$I2005,FIND("[",GL_Paste!$I2005)+1,FIND("]",GL_Paste!$I2005)-FIND("[",GL_Paste!$I2005)-1),"")))</f>
        <v/>
      </c>
      <c r="D2008">
        <f>IF(GL_Paste!$B2005="","",IFERROR(INDEX(DeptName,MATCH($C2008,DeptTag,0)),"UNALLOCATED"))</f>
        <v/>
      </c>
      <c r="E2008">
        <f>IF(GL_Paste!$B2005="","",IFERROR(INDEX(AcctCat,MATCH(GL_Paste!$B2005&amp;"",AcctCode,0)),"UNKNOWN"))</f>
        <v/>
      </c>
      <c r="F2008">
        <f>IF(GL_Paste!$B2005="","",IFERROR(INDEX(AcctSub,MATCH(GL_Paste!$B2005&amp;"",AcctCode,0)),"UNKNOWN"))</f>
        <v/>
      </c>
    </row>
    <row r="2009">
      <c r="A2009" s="40">
        <f>IF(GL_Paste!$B2006="","",N(GL_Paste!$H2006)-N(GL_Paste!$G2006))</f>
        <v/>
      </c>
      <c r="B2009" s="43">
        <f>IF(GL_Paste!$B2006="","",DATE(YEAR(GL_Paste!$E2006),MONTH(GL_Paste!$E2006),1))</f>
        <v/>
      </c>
      <c r="C2009">
        <f>IF(GL_Paste!$B2006="","",IF(TRIM(GL_Paste!$M2006)&lt;&gt;"",TRIM(GL_Paste!$M2006),IFERROR(MID(GL_Paste!$I2006,FIND("[",GL_Paste!$I2006)+1,FIND("]",GL_Paste!$I2006)-FIND("[",GL_Paste!$I2006)-1),"")))</f>
        <v/>
      </c>
      <c r="D2009">
        <f>IF(GL_Paste!$B2006="","",IFERROR(INDEX(DeptName,MATCH($C2009,DeptTag,0)),"UNALLOCATED"))</f>
        <v/>
      </c>
      <c r="E2009">
        <f>IF(GL_Paste!$B2006="","",IFERROR(INDEX(AcctCat,MATCH(GL_Paste!$B2006&amp;"",AcctCode,0)),"UNKNOWN"))</f>
        <v/>
      </c>
      <c r="F2009">
        <f>IF(GL_Paste!$B2006="","",IFERROR(INDEX(AcctSub,MATCH(GL_Paste!$B2006&amp;"",AcctCode,0)),"UNKNOWN"))</f>
        <v/>
      </c>
    </row>
    <row r="2010">
      <c r="A2010" s="40">
        <f>IF(GL_Paste!$B2007="","",N(GL_Paste!$H2007)-N(GL_Paste!$G2007))</f>
        <v/>
      </c>
      <c r="B2010" s="43">
        <f>IF(GL_Paste!$B2007="","",DATE(YEAR(GL_Paste!$E2007),MONTH(GL_Paste!$E2007),1))</f>
        <v/>
      </c>
      <c r="C2010">
        <f>IF(GL_Paste!$B2007="","",IF(TRIM(GL_Paste!$M2007)&lt;&gt;"",TRIM(GL_Paste!$M2007),IFERROR(MID(GL_Paste!$I2007,FIND("[",GL_Paste!$I2007)+1,FIND("]",GL_Paste!$I2007)-FIND("[",GL_Paste!$I2007)-1),"")))</f>
        <v/>
      </c>
      <c r="D2010">
        <f>IF(GL_Paste!$B2007="","",IFERROR(INDEX(DeptName,MATCH($C2010,DeptTag,0)),"UNALLOCATED"))</f>
        <v/>
      </c>
      <c r="E2010">
        <f>IF(GL_Paste!$B2007="","",IFERROR(INDEX(AcctCat,MATCH(GL_Paste!$B2007&amp;"",AcctCode,0)),"UNKNOWN"))</f>
        <v/>
      </c>
      <c r="F2010">
        <f>IF(GL_Paste!$B2007="","",IFERROR(INDEX(AcctSub,MATCH(GL_Paste!$B2007&amp;"",AcctCode,0)),"UNKNOWN"))</f>
        <v/>
      </c>
    </row>
    <row r="2011">
      <c r="A2011" s="40">
        <f>IF(GL_Paste!$B2008="","",N(GL_Paste!$H2008)-N(GL_Paste!$G2008))</f>
        <v/>
      </c>
      <c r="B2011" s="43">
        <f>IF(GL_Paste!$B2008="","",DATE(YEAR(GL_Paste!$E2008),MONTH(GL_Paste!$E2008),1))</f>
        <v/>
      </c>
      <c r="C2011">
        <f>IF(GL_Paste!$B2008="","",IF(TRIM(GL_Paste!$M2008)&lt;&gt;"",TRIM(GL_Paste!$M2008),IFERROR(MID(GL_Paste!$I2008,FIND("[",GL_Paste!$I2008)+1,FIND("]",GL_Paste!$I2008)-FIND("[",GL_Paste!$I2008)-1),"")))</f>
        <v/>
      </c>
      <c r="D2011">
        <f>IF(GL_Paste!$B2008="","",IFERROR(INDEX(DeptName,MATCH($C2011,DeptTag,0)),"UNALLOCATED"))</f>
        <v/>
      </c>
      <c r="E2011">
        <f>IF(GL_Paste!$B2008="","",IFERROR(INDEX(AcctCat,MATCH(GL_Paste!$B2008&amp;"",AcctCode,0)),"UNKNOWN"))</f>
        <v/>
      </c>
      <c r="F2011">
        <f>IF(GL_Paste!$B2008="","",IFERROR(INDEX(AcctSub,MATCH(GL_Paste!$B2008&amp;"",AcctCode,0)),"UNKNOWN"))</f>
        <v/>
      </c>
    </row>
    <row r="2012">
      <c r="A2012" s="40">
        <f>IF(GL_Paste!$B2009="","",N(GL_Paste!$H2009)-N(GL_Paste!$G2009))</f>
        <v/>
      </c>
      <c r="B2012" s="43">
        <f>IF(GL_Paste!$B2009="","",DATE(YEAR(GL_Paste!$E2009),MONTH(GL_Paste!$E2009),1))</f>
        <v/>
      </c>
      <c r="C2012">
        <f>IF(GL_Paste!$B2009="","",IF(TRIM(GL_Paste!$M2009)&lt;&gt;"",TRIM(GL_Paste!$M2009),IFERROR(MID(GL_Paste!$I2009,FIND("[",GL_Paste!$I2009)+1,FIND("]",GL_Paste!$I2009)-FIND("[",GL_Paste!$I2009)-1),"")))</f>
        <v/>
      </c>
      <c r="D2012">
        <f>IF(GL_Paste!$B2009="","",IFERROR(INDEX(DeptName,MATCH($C2012,DeptTag,0)),"UNALLOCATED"))</f>
        <v/>
      </c>
      <c r="E2012">
        <f>IF(GL_Paste!$B2009="","",IFERROR(INDEX(AcctCat,MATCH(GL_Paste!$B2009&amp;"",AcctCode,0)),"UNKNOWN"))</f>
        <v/>
      </c>
      <c r="F2012">
        <f>IF(GL_Paste!$B2009="","",IFERROR(INDEX(AcctSub,MATCH(GL_Paste!$B2009&amp;"",AcctCode,0)),"UNKNOWN"))</f>
        <v/>
      </c>
    </row>
    <row r="2013">
      <c r="A2013" s="40">
        <f>IF(GL_Paste!$B2010="","",N(GL_Paste!$H2010)-N(GL_Paste!$G2010))</f>
        <v/>
      </c>
      <c r="B2013" s="43">
        <f>IF(GL_Paste!$B2010="","",DATE(YEAR(GL_Paste!$E2010),MONTH(GL_Paste!$E2010),1))</f>
        <v/>
      </c>
      <c r="C2013">
        <f>IF(GL_Paste!$B2010="","",IF(TRIM(GL_Paste!$M2010)&lt;&gt;"",TRIM(GL_Paste!$M2010),IFERROR(MID(GL_Paste!$I2010,FIND("[",GL_Paste!$I2010)+1,FIND("]",GL_Paste!$I2010)-FIND("[",GL_Paste!$I2010)-1),"")))</f>
        <v/>
      </c>
      <c r="D2013">
        <f>IF(GL_Paste!$B2010="","",IFERROR(INDEX(DeptName,MATCH($C2013,DeptTag,0)),"UNALLOCATED"))</f>
        <v/>
      </c>
      <c r="E2013">
        <f>IF(GL_Paste!$B2010="","",IFERROR(INDEX(AcctCat,MATCH(GL_Paste!$B2010&amp;"",AcctCode,0)),"UNKNOWN"))</f>
        <v/>
      </c>
      <c r="F2013">
        <f>IF(GL_Paste!$B2010="","",IFERROR(INDEX(AcctSub,MATCH(GL_Paste!$B2010&amp;"",AcctCode,0)),"UNKNOWN"))</f>
        <v/>
      </c>
    </row>
    <row r="2014">
      <c r="A2014" s="40">
        <f>IF(GL_Paste!$B2011="","",N(GL_Paste!$H2011)-N(GL_Paste!$G2011))</f>
        <v/>
      </c>
      <c r="B2014" s="43">
        <f>IF(GL_Paste!$B2011="","",DATE(YEAR(GL_Paste!$E2011),MONTH(GL_Paste!$E2011),1))</f>
        <v/>
      </c>
      <c r="C2014">
        <f>IF(GL_Paste!$B2011="","",IF(TRIM(GL_Paste!$M2011)&lt;&gt;"",TRIM(GL_Paste!$M2011),IFERROR(MID(GL_Paste!$I2011,FIND("[",GL_Paste!$I2011)+1,FIND("]",GL_Paste!$I2011)-FIND("[",GL_Paste!$I2011)-1),"")))</f>
        <v/>
      </c>
      <c r="D2014">
        <f>IF(GL_Paste!$B2011="","",IFERROR(INDEX(DeptName,MATCH($C2014,DeptTag,0)),"UNALLOCATED"))</f>
        <v/>
      </c>
      <c r="E2014">
        <f>IF(GL_Paste!$B2011="","",IFERROR(INDEX(AcctCat,MATCH(GL_Paste!$B2011&amp;"",AcctCode,0)),"UNKNOWN"))</f>
        <v/>
      </c>
      <c r="F2014">
        <f>IF(GL_Paste!$B2011="","",IFERROR(INDEX(AcctSub,MATCH(GL_Paste!$B2011&amp;"",AcctCode,0)),"UNKNOWN"))</f>
        <v/>
      </c>
    </row>
    <row r="2015">
      <c r="A2015" s="40">
        <f>IF(GL_Paste!$B2012="","",N(GL_Paste!$H2012)-N(GL_Paste!$G2012))</f>
        <v/>
      </c>
      <c r="B2015" s="43">
        <f>IF(GL_Paste!$B2012="","",DATE(YEAR(GL_Paste!$E2012),MONTH(GL_Paste!$E2012),1))</f>
        <v/>
      </c>
      <c r="C2015">
        <f>IF(GL_Paste!$B2012="","",IF(TRIM(GL_Paste!$M2012)&lt;&gt;"",TRIM(GL_Paste!$M2012),IFERROR(MID(GL_Paste!$I2012,FIND("[",GL_Paste!$I2012)+1,FIND("]",GL_Paste!$I2012)-FIND("[",GL_Paste!$I2012)-1),"")))</f>
        <v/>
      </c>
      <c r="D2015">
        <f>IF(GL_Paste!$B2012="","",IFERROR(INDEX(DeptName,MATCH($C2015,DeptTag,0)),"UNALLOCATED"))</f>
        <v/>
      </c>
      <c r="E2015">
        <f>IF(GL_Paste!$B2012="","",IFERROR(INDEX(AcctCat,MATCH(GL_Paste!$B2012&amp;"",AcctCode,0)),"UNKNOWN"))</f>
        <v/>
      </c>
      <c r="F2015">
        <f>IF(GL_Paste!$B2012="","",IFERROR(INDEX(AcctSub,MATCH(GL_Paste!$B2012&amp;"",AcctCode,0)),"UNKNOWN"))</f>
        <v/>
      </c>
    </row>
    <row r="2016">
      <c r="A2016" s="40">
        <f>IF(GL_Paste!$B2013="","",N(GL_Paste!$H2013)-N(GL_Paste!$G2013))</f>
        <v/>
      </c>
      <c r="B2016" s="43">
        <f>IF(GL_Paste!$B2013="","",DATE(YEAR(GL_Paste!$E2013),MONTH(GL_Paste!$E2013),1))</f>
        <v/>
      </c>
      <c r="C2016">
        <f>IF(GL_Paste!$B2013="","",IF(TRIM(GL_Paste!$M2013)&lt;&gt;"",TRIM(GL_Paste!$M2013),IFERROR(MID(GL_Paste!$I2013,FIND("[",GL_Paste!$I2013)+1,FIND("]",GL_Paste!$I2013)-FIND("[",GL_Paste!$I2013)-1),"")))</f>
        <v/>
      </c>
      <c r="D2016">
        <f>IF(GL_Paste!$B2013="","",IFERROR(INDEX(DeptName,MATCH($C2016,DeptTag,0)),"UNALLOCATED"))</f>
        <v/>
      </c>
      <c r="E2016">
        <f>IF(GL_Paste!$B2013="","",IFERROR(INDEX(AcctCat,MATCH(GL_Paste!$B2013&amp;"",AcctCode,0)),"UNKNOWN"))</f>
        <v/>
      </c>
      <c r="F2016">
        <f>IF(GL_Paste!$B2013="","",IFERROR(INDEX(AcctSub,MATCH(GL_Paste!$B2013&amp;"",AcctCode,0)),"UNKNOWN"))</f>
        <v/>
      </c>
    </row>
    <row r="2017">
      <c r="A2017" s="40">
        <f>IF(GL_Paste!$B2014="","",N(GL_Paste!$H2014)-N(GL_Paste!$G2014))</f>
        <v/>
      </c>
      <c r="B2017" s="43">
        <f>IF(GL_Paste!$B2014="","",DATE(YEAR(GL_Paste!$E2014),MONTH(GL_Paste!$E2014),1))</f>
        <v/>
      </c>
      <c r="C2017">
        <f>IF(GL_Paste!$B2014="","",IF(TRIM(GL_Paste!$M2014)&lt;&gt;"",TRIM(GL_Paste!$M2014),IFERROR(MID(GL_Paste!$I2014,FIND("[",GL_Paste!$I2014)+1,FIND("]",GL_Paste!$I2014)-FIND("[",GL_Paste!$I2014)-1),"")))</f>
        <v/>
      </c>
      <c r="D2017">
        <f>IF(GL_Paste!$B2014="","",IFERROR(INDEX(DeptName,MATCH($C2017,DeptTag,0)),"UNALLOCATED"))</f>
        <v/>
      </c>
      <c r="E2017">
        <f>IF(GL_Paste!$B2014="","",IFERROR(INDEX(AcctCat,MATCH(GL_Paste!$B2014&amp;"",AcctCode,0)),"UNKNOWN"))</f>
        <v/>
      </c>
      <c r="F2017">
        <f>IF(GL_Paste!$B2014="","",IFERROR(INDEX(AcctSub,MATCH(GL_Paste!$B2014&amp;"",AcctCode,0)),"UNKNOWN"))</f>
        <v/>
      </c>
    </row>
    <row r="2018">
      <c r="A2018" s="40">
        <f>IF(GL_Paste!$B2015="","",N(GL_Paste!$H2015)-N(GL_Paste!$G2015))</f>
        <v/>
      </c>
      <c r="B2018" s="43">
        <f>IF(GL_Paste!$B2015="","",DATE(YEAR(GL_Paste!$E2015),MONTH(GL_Paste!$E2015),1))</f>
        <v/>
      </c>
      <c r="C2018">
        <f>IF(GL_Paste!$B2015="","",IF(TRIM(GL_Paste!$M2015)&lt;&gt;"",TRIM(GL_Paste!$M2015),IFERROR(MID(GL_Paste!$I2015,FIND("[",GL_Paste!$I2015)+1,FIND("]",GL_Paste!$I2015)-FIND("[",GL_Paste!$I2015)-1),"")))</f>
        <v/>
      </c>
      <c r="D2018">
        <f>IF(GL_Paste!$B2015="","",IFERROR(INDEX(DeptName,MATCH($C2018,DeptTag,0)),"UNALLOCATED"))</f>
        <v/>
      </c>
      <c r="E2018">
        <f>IF(GL_Paste!$B2015="","",IFERROR(INDEX(AcctCat,MATCH(GL_Paste!$B2015&amp;"",AcctCode,0)),"UNKNOWN"))</f>
        <v/>
      </c>
      <c r="F2018">
        <f>IF(GL_Paste!$B2015="","",IFERROR(INDEX(AcctSub,MATCH(GL_Paste!$B2015&amp;"",AcctCode,0)),"UNKNOWN"))</f>
        <v/>
      </c>
    </row>
    <row r="2019">
      <c r="A2019" s="40">
        <f>IF(GL_Paste!$B2016="","",N(GL_Paste!$H2016)-N(GL_Paste!$G2016))</f>
        <v/>
      </c>
      <c r="B2019" s="43">
        <f>IF(GL_Paste!$B2016="","",DATE(YEAR(GL_Paste!$E2016),MONTH(GL_Paste!$E2016),1))</f>
        <v/>
      </c>
      <c r="C2019">
        <f>IF(GL_Paste!$B2016="","",IF(TRIM(GL_Paste!$M2016)&lt;&gt;"",TRIM(GL_Paste!$M2016),IFERROR(MID(GL_Paste!$I2016,FIND("[",GL_Paste!$I2016)+1,FIND("]",GL_Paste!$I2016)-FIND("[",GL_Paste!$I2016)-1),"")))</f>
        <v/>
      </c>
      <c r="D2019">
        <f>IF(GL_Paste!$B2016="","",IFERROR(INDEX(DeptName,MATCH($C2019,DeptTag,0)),"UNALLOCATED"))</f>
        <v/>
      </c>
      <c r="E2019">
        <f>IF(GL_Paste!$B2016="","",IFERROR(INDEX(AcctCat,MATCH(GL_Paste!$B2016&amp;"",AcctCode,0)),"UNKNOWN"))</f>
        <v/>
      </c>
      <c r="F2019">
        <f>IF(GL_Paste!$B2016="","",IFERROR(INDEX(AcctSub,MATCH(GL_Paste!$B2016&amp;"",AcctCode,0)),"UNKNOWN"))</f>
        <v/>
      </c>
    </row>
    <row r="2020">
      <c r="A2020" s="40">
        <f>IF(GL_Paste!$B2017="","",N(GL_Paste!$H2017)-N(GL_Paste!$G2017))</f>
        <v/>
      </c>
      <c r="B2020" s="43">
        <f>IF(GL_Paste!$B2017="","",DATE(YEAR(GL_Paste!$E2017),MONTH(GL_Paste!$E2017),1))</f>
        <v/>
      </c>
      <c r="C2020">
        <f>IF(GL_Paste!$B2017="","",IF(TRIM(GL_Paste!$M2017)&lt;&gt;"",TRIM(GL_Paste!$M2017),IFERROR(MID(GL_Paste!$I2017,FIND("[",GL_Paste!$I2017)+1,FIND("]",GL_Paste!$I2017)-FIND("[",GL_Paste!$I2017)-1),"")))</f>
        <v/>
      </c>
      <c r="D2020">
        <f>IF(GL_Paste!$B2017="","",IFERROR(INDEX(DeptName,MATCH($C2020,DeptTag,0)),"UNALLOCATED"))</f>
        <v/>
      </c>
      <c r="E2020">
        <f>IF(GL_Paste!$B2017="","",IFERROR(INDEX(AcctCat,MATCH(GL_Paste!$B2017&amp;"",AcctCode,0)),"UNKNOWN"))</f>
        <v/>
      </c>
      <c r="F2020">
        <f>IF(GL_Paste!$B2017="","",IFERROR(INDEX(AcctSub,MATCH(GL_Paste!$B2017&amp;"",AcctCode,0)),"UNKNOWN"))</f>
        <v/>
      </c>
    </row>
    <row r="2021">
      <c r="A2021" s="40">
        <f>IF(GL_Paste!$B2018="","",N(GL_Paste!$H2018)-N(GL_Paste!$G2018))</f>
        <v/>
      </c>
      <c r="B2021" s="43">
        <f>IF(GL_Paste!$B2018="","",DATE(YEAR(GL_Paste!$E2018),MONTH(GL_Paste!$E2018),1))</f>
        <v/>
      </c>
      <c r="C2021">
        <f>IF(GL_Paste!$B2018="","",IF(TRIM(GL_Paste!$M2018)&lt;&gt;"",TRIM(GL_Paste!$M2018),IFERROR(MID(GL_Paste!$I2018,FIND("[",GL_Paste!$I2018)+1,FIND("]",GL_Paste!$I2018)-FIND("[",GL_Paste!$I2018)-1),"")))</f>
        <v/>
      </c>
      <c r="D2021">
        <f>IF(GL_Paste!$B2018="","",IFERROR(INDEX(DeptName,MATCH($C2021,DeptTag,0)),"UNALLOCATED"))</f>
        <v/>
      </c>
      <c r="E2021">
        <f>IF(GL_Paste!$B2018="","",IFERROR(INDEX(AcctCat,MATCH(GL_Paste!$B2018&amp;"",AcctCode,0)),"UNKNOWN"))</f>
        <v/>
      </c>
      <c r="F2021">
        <f>IF(GL_Paste!$B2018="","",IFERROR(INDEX(AcctSub,MATCH(GL_Paste!$B2018&amp;"",AcctCode,0)),"UNKNOWN"))</f>
        <v/>
      </c>
    </row>
    <row r="2022">
      <c r="A2022" s="40">
        <f>IF(GL_Paste!$B2019="","",N(GL_Paste!$H2019)-N(GL_Paste!$G2019))</f>
        <v/>
      </c>
      <c r="B2022" s="43">
        <f>IF(GL_Paste!$B2019="","",DATE(YEAR(GL_Paste!$E2019),MONTH(GL_Paste!$E2019),1))</f>
        <v/>
      </c>
      <c r="C2022">
        <f>IF(GL_Paste!$B2019="","",IF(TRIM(GL_Paste!$M2019)&lt;&gt;"",TRIM(GL_Paste!$M2019),IFERROR(MID(GL_Paste!$I2019,FIND("[",GL_Paste!$I2019)+1,FIND("]",GL_Paste!$I2019)-FIND("[",GL_Paste!$I2019)-1),"")))</f>
        <v/>
      </c>
      <c r="D2022">
        <f>IF(GL_Paste!$B2019="","",IFERROR(INDEX(DeptName,MATCH($C2022,DeptTag,0)),"UNALLOCATED"))</f>
        <v/>
      </c>
      <c r="E2022">
        <f>IF(GL_Paste!$B2019="","",IFERROR(INDEX(AcctCat,MATCH(GL_Paste!$B2019&amp;"",AcctCode,0)),"UNKNOWN"))</f>
        <v/>
      </c>
      <c r="F2022">
        <f>IF(GL_Paste!$B2019="","",IFERROR(INDEX(AcctSub,MATCH(GL_Paste!$B2019&amp;"",AcctCode,0)),"UNKNOWN"))</f>
        <v/>
      </c>
    </row>
    <row r="2023">
      <c r="A2023" s="40">
        <f>IF(GL_Paste!$B2020="","",N(GL_Paste!$H2020)-N(GL_Paste!$G2020))</f>
        <v/>
      </c>
      <c r="B2023" s="43">
        <f>IF(GL_Paste!$B2020="","",DATE(YEAR(GL_Paste!$E2020),MONTH(GL_Paste!$E2020),1))</f>
        <v/>
      </c>
      <c r="C2023">
        <f>IF(GL_Paste!$B2020="","",IF(TRIM(GL_Paste!$M2020)&lt;&gt;"",TRIM(GL_Paste!$M2020),IFERROR(MID(GL_Paste!$I2020,FIND("[",GL_Paste!$I2020)+1,FIND("]",GL_Paste!$I2020)-FIND("[",GL_Paste!$I2020)-1),"")))</f>
        <v/>
      </c>
      <c r="D2023">
        <f>IF(GL_Paste!$B2020="","",IFERROR(INDEX(DeptName,MATCH($C2023,DeptTag,0)),"UNALLOCATED"))</f>
        <v/>
      </c>
      <c r="E2023">
        <f>IF(GL_Paste!$B2020="","",IFERROR(INDEX(AcctCat,MATCH(GL_Paste!$B2020&amp;"",AcctCode,0)),"UNKNOWN"))</f>
        <v/>
      </c>
      <c r="F2023">
        <f>IF(GL_Paste!$B2020="","",IFERROR(INDEX(AcctSub,MATCH(GL_Paste!$B2020&amp;"",AcctCode,0)),"UNKNOWN"))</f>
        <v/>
      </c>
    </row>
    <row r="2024">
      <c r="A2024" s="40">
        <f>IF(GL_Paste!$B2021="","",N(GL_Paste!$H2021)-N(GL_Paste!$G2021))</f>
        <v/>
      </c>
      <c r="B2024" s="43">
        <f>IF(GL_Paste!$B2021="","",DATE(YEAR(GL_Paste!$E2021),MONTH(GL_Paste!$E2021),1))</f>
        <v/>
      </c>
      <c r="C2024">
        <f>IF(GL_Paste!$B2021="","",IF(TRIM(GL_Paste!$M2021)&lt;&gt;"",TRIM(GL_Paste!$M2021),IFERROR(MID(GL_Paste!$I2021,FIND("[",GL_Paste!$I2021)+1,FIND("]",GL_Paste!$I2021)-FIND("[",GL_Paste!$I2021)-1),"")))</f>
        <v/>
      </c>
      <c r="D2024">
        <f>IF(GL_Paste!$B2021="","",IFERROR(INDEX(DeptName,MATCH($C2024,DeptTag,0)),"UNALLOCATED"))</f>
        <v/>
      </c>
      <c r="E2024">
        <f>IF(GL_Paste!$B2021="","",IFERROR(INDEX(AcctCat,MATCH(GL_Paste!$B2021&amp;"",AcctCode,0)),"UNKNOWN"))</f>
        <v/>
      </c>
      <c r="F2024">
        <f>IF(GL_Paste!$B2021="","",IFERROR(INDEX(AcctSub,MATCH(GL_Paste!$B2021&amp;"",AcctCode,0)),"UNKNOWN"))</f>
        <v/>
      </c>
    </row>
    <row r="2025">
      <c r="A2025" s="40">
        <f>IF(GL_Paste!$B2022="","",N(GL_Paste!$H2022)-N(GL_Paste!$G2022))</f>
        <v/>
      </c>
      <c r="B2025" s="43">
        <f>IF(GL_Paste!$B2022="","",DATE(YEAR(GL_Paste!$E2022),MONTH(GL_Paste!$E2022),1))</f>
        <v/>
      </c>
      <c r="C2025">
        <f>IF(GL_Paste!$B2022="","",IF(TRIM(GL_Paste!$M2022)&lt;&gt;"",TRIM(GL_Paste!$M2022),IFERROR(MID(GL_Paste!$I2022,FIND("[",GL_Paste!$I2022)+1,FIND("]",GL_Paste!$I2022)-FIND("[",GL_Paste!$I2022)-1),"")))</f>
        <v/>
      </c>
      <c r="D2025">
        <f>IF(GL_Paste!$B2022="","",IFERROR(INDEX(DeptName,MATCH($C2025,DeptTag,0)),"UNALLOCATED"))</f>
        <v/>
      </c>
      <c r="E2025">
        <f>IF(GL_Paste!$B2022="","",IFERROR(INDEX(AcctCat,MATCH(GL_Paste!$B2022&amp;"",AcctCode,0)),"UNKNOWN"))</f>
        <v/>
      </c>
      <c r="F2025">
        <f>IF(GL_Paste!$B2022="","",IFERROR(INDEX(AcctSub,MATCH(GL_Paste!$B2022&amp;"",AcctCode,0)),"UNKNOWN"))</f>
        <v/>
      </c>
    </row>
    <row r="2026">
      <c r="A2026" s="40">
        <f>IF(GL_Paste!$B2023="","",N(GL_Paste!$H2023)-N(GL_Paste!$G2023))</f>
        <v/>
      </c>
      <c r="B2026" s="43">
        <f>IF(GL_Paste!$B2023="","",DATE(YEAR(GL_Paste!$E2023),MONTH(GL_Paste!$E2023),1))</f>
        <v/>
      </c>
      <c r="C2026">
        <f>IF(GL_Paste!$B2023="","",IF(TRIM(GL_Paste!$M2023)&lt;&gt;"",TRIM(GL_Paste!$M2023),IFERROR(MID(GL_Paste!$I2023,FIND("[",GL_Paste!$I2023)+1,FIND("]",GL_Paste!$I2023)-FIND("[",GL_Paste!$I2023)-1),"")))</f>
        <v/>
      </c>
      <c r="D2026">
        <f>IF(GL_Paste!$B2023="","",IFERROR(INDEX(DeptName,MATCH($C2026,DeptTag,0)),"UNALLOCATED"))</f>
        <v/>
      </c>
      <c r="E2026">
        <f>IF(GL_Paste!$B2023="","",IFERROR(INDEX(AcctCat,MATCH(GL_Paste!$B2023&amp;"",AcctCode,0)),"UNKNOWN"))</f>
        <v/>
      </c>
      <c r="F2026">
        <f>IF(GL_Paste!$B2023="","",IFERROR(INDEX(AcctSub,MATCH(GL_Paste!$B2023&amp;"",AcctCode,0)),"UNKNOWN"))</f>
        <v/>
      </c>
    </row>
    <row r="2027">
      <c r="A2027" s="40">
        <f>IF(GL_Paste!$B2024="","",N(GL_Paste!$H2024)-N(GL_Paste!$G2024))</f>
        <v/>
      </c>
      <c r="B2027" s="43">
        <f>IF(GL_Paste!$B2024="","",DATE(YEAR(GL_Paste!$E2024),MONTH(GL_Paste!$E2024),1))</f>
        <v/>
      </c>
      <c r="C2027">
        <f>IF(GL_Paste!$B2024="","",IF(TRIM(GL_Paste!$M2024)&lt;&gt;"",TRIM(GL_Paste!$M2024),IFERROR(MID(GL_Paste!$I2024,FIND("[",GL_Paste!$I2024)+1,FIND("]",GL_Paste!$I2024)-FIND("[",GL_Paste!$I2024)-1),"")))</f>
        <v/>
      </c>
      <c r="D2027">
        <f>IF(GL_Paste!$B2024="","",IFERROR(INDEX(DeptName,MATCH($C2027,DeptTag,0)),"UNALLOCATED"))</f>
        <v/>
      </c>
      <c r="E2027">
        <f>IF(GL_Paste!$B2024="","",IFERROR(INDEX(AcctCat,MATCH(GL_Paste!$B2024&amp;"",AcctCode,0)),"UNKNOWN"))</f>
        <v/>
      </c>
      <c r="F2027">
        <f>IF(GL_Paste!$B2024="","",IFERROR(INDEX(AcctSub,MATCH(GL_Paste!$B2024&amp;"",AcctCode,0)),"UNKNOWN"))</f>
        <v/>
      </c>
    </row>
    <row r="2028">
      <c r="A2028" s="40">
        <f>IF(GL_Paste!$B2025="","",N(GL_Paste!$H2025)-N(GL_Paste!$G2025))</f>
        <v/>
      </c>
      <c r="B2028" s="43">
        <f>IF(GL_Paste!$B2025="","",DATE(YEAR(GL_Paste!$E2025),MONTH(GL_Paste!$E2025),1))</f>
        <v/>
      </c>
      <c r="C2028">
        <f>IF(GL_Paste!$B2025="","",IF(TRIM(GL_Paste!$M2025)&lt;&gt;"",TRIM(GL_Paste!$M2025),IFERROR(MID(GL_Paste!$I2025,FIND("[",GL_Paste!$I2025)+1,FIND("]",GL_Paste!$I2025)-FIND("[",GL_Paste!$I2025)-1),"")))</f>
        <v/>
      </c>
      <c r="D2028">
        <f>IF(GL_Paste!$B2025="","",IFERROR(INDEX(DeptName,MATCH($C2028,DeptTag,0)),"UNALLOCATED"))</f>
        <v/>
      </c>
      <c r="E2028">
        <f>IF(GL_Paste!$B2025="","",IFERROR(INDEX(AcctCat,MATCH(GL_Paste!$B2025&amp;"",AcctCode,0)),"UNKNOWN"))</f>
        <v/>
      </c>
      <c r="F2028">
        <f>IF(GL_Paste!$B2025="","",IFERROR(INDEX(AcctSub,MATCH(GL_Paste!$B2025&amp;"",AcctCode,0)),"UNKNOWN"))</f>
        <v/>
      </c>
    </row>
    <row r="2029">
      <c r="A2029" s="40">
        <f>IF(GL_Paste!$B2026="","",N(GL_Paste!$H2026)-N(GL_Paste!$G2026))</f>
        <v/>
      </c>
      <c r="B2029" s="43">
        <f>IF(GL_Paste!$B2026="","",DATE(YEAR(GL_Paste!$E2026),MONTH(GL_Paste!$E2026),1))</f>
        <v/>
      </c>
      <c r="C2029">
        <f>IF(GL_Paste!$B2026="","",IF(TRIM(GL_Paste!$M2026)&lt;&gt;"",TRIM(GL_Paste!$M2026),IFERROR(MID(GL_Paste!$I2026,FIND("[",GL_Paste!$I2026)+1,FIND("]",GL_Paste!$I2026)-FIND("[",GL_Paste!$I2026)-1),"")))</f>
        <v/>
      </c>
      <c r="D2029">
        <f>IF(GL_Paste!$B2026="","",IFERROR(INDEX(DeptName,MATCH($C2029,DeptTag,0)),"UNALLOCATED"))</f>
        <v/>
      </c>
      <c r="E2029">
        <f>IF(GL_Paste!$B2026="","",IFERROR(INDEX(AcctCat,MATCH(GL_Paste!$B2026&amp;"",AcctCode,0)),"UNKNOWN"))</f>
        <v/>
      </c>
      <c r="F2029">
        <f>IF(GL_Paste!$B2026="","",IFERROR(INDEX(AcctSub,MATCH(GL_Paste!$B2026&amp;"",AcctCode,0)),"UNKNOWN"))</f>
        <v/>
      </c>
    </row>
    <row r="2030">
      <c r="A2030" s="40">
        <f>IF(GL_Paste!$B2027="","",N(GL_Paste!$H2027)-N(GL_Paste!$G2027))</f>
        <v/>
      </c>
      <c r="B2030" s="43">
        <f>IF(GL_Paste!$B2027="","",DATE(YEAR(GL_Paste!$E2027),MONTH(GL_Paste!$E2027),1))</f>
        <v/>
      </c>
      <c r="C2030">
        <f>IF(GL_Paste!$B2027="","",IF(TRIM(GL_Paste!$M2027)&lt;&gt;"",TRIM(GL_Paste!$M2027),IFERROR(MID(GL_Paste!$I2027,FIND("[",GL_Paste!$I2027)+1,FIND("]",GL_Paste!$I2027)-FIND("[",GL_Paste!$I2027)-1),"")))</f>
        <v/>
      </c>
      <c r="D2030">
        <f>IF(GL_Paste!$B2027="","",IFERROR(INDEX(DeptName,MATCH($C2030,DeptTag,0)),"UNALLOCATED"))</f>
        <v/>
      </c>
      <c r="E2030">
        <f>IF(GL_Paste!$B2027="","",IFERROR(INDEX(AcctCat,MATCH(GL_Paste!$B2027&amp;"",AcctCode,0)),"UNKNOWN"))</f>
        <v/>
      </c>
      <c r="F2030">
        <f>IF(GL_Paste!$B2027="","",IFERROR(INDEX(AcctSub,MATCH(GL_Paste!$B2027&amp;"",AcctCode,0)),"UNKNOWN"))</f>
        <v/>
      </c>
    </row>
    <row r="2031">
      <c r="A2031" s="40">
        <f>IF(GL_Paste!$B2028="","",N(GL_Paste!$H2028)-N(GL_Paste!$G2028))</f>
        <v/>
      </c>
      <c r="B2031" s="43">
        <f>IF(GL_Paste!$B2028="","",DATE(YEAR(GL_Paste!$E2028),MONTH(GL_Paste!$E2028),1))</f>
        <v/>
      </c>
      <c r="C2031">
        <f>IF(GL_Paste!$B2028="","",IF(TRIM(GL_Paste!$M2028)&lt;&gt;"",TRIM(GL_Paste!$M2028),IFERROR(MID(GL_Paste!$I2028,FIND("[",GL_Paste!$I2028)+1,FIND("]",GL_Paste!$I2028)-FIND("[",GL_Paste!$I2028)-1),"")))</f>
        <v/>
      </c>
      <c r="D2031">
        <f>IF(GL_Paste!$B2028="","",IFERROR(INDEX(DeptName,MATCH($C2031,DeptTag,0)),"UNALLOCATED"))</f>
        <v/>
      </c>
      <c r="E2031">
        <f>IF(GL_Paste!$B2028="","",IFERROR(INDEX(AcctCat,MATCH(GL_Paste!$B2028&amp;"",AcctCode,0)),"UNKNOWN"))</f>
        <v/>
      </c>
      <c r="F2031">
        <f>IF(GL_Paste!$B2028="","",IFERROR(INDEX(AcctSub,MATCH(GL_Paste!$B2028&amp;"",AcctCode,0)),"UNKNOWN"))</f>
        <v/>
      </c>
    </row>
    <row r="2032">
      <c r="A2032" s="40">
        <f>IF(GL_Paste!$B2029="","",N(GL_Paste!$H2029)-N(GL_Paste!$G2029))</f>
        <v/>
      </c>
      <c r="B2032" s="43">
        <f>IF(GL_Paste!$B2029="","",DATE(YEAR(GL_Paste!$E2029),MONTH(GL_Paste!$E2029),1))</f>
        <v/>
      </c>
      <c r="C2032">
        <f>IF(GL_Paste!$B2029="","",IF(TRIM(GL_Paste!$M2029)&lt;&gt;"",TRIM(GL_Paste!$M2029),IFERROR(MID(GL_Paste!$I2029,FIND("[",GL_Paste!$I2029)+1,FIND("]",GL_Paste!$I2029)-FIND("[",GL_Paste!$I2029)-1),"")))</f>
        <v/>
      </c>
      <c r="D2032">
        <f>IF(GL_Paste!$B2029="","",IFERROR(INDEX(DeptName,MATCH($C2032,DeptTag,0)),"UNALLOCATED"))</f>
        <v/>
      </c>
      <c r="E2032">
        <f>IF(GL_Paste!$B2029="","",IFERROR(INDEX(AcctCat,MATCH(GL_Paste!$B2029&amp;"",AcctCode,0)),"UNKNOWN"))</f>
        <v/>
      </c>
      <c r="F2032">
        <f>IF(GL_Paste!$B2029="","",IFERROR(INDEX(AcctSub,MATCH(GL_Paste!$B2029&amp;"",AcctCode,0)),"UNKNOWN"))</f>
        <v/>
      </c>
    </row>
    <row r="2033">
      <c r="A2033" s="40">
        <f>IF(GL_Paste!$B2030="","",N(GL_Paste!$H2030)-N(GL_Paste!$G2030))</f>
        <v/>
      </c>
      <c r="B2033" s="43">
        <f>IF(GL_Paste!$B2030="","",DATE(YEAR(GL_Paste!$E2030),MONTH(GL_Paste!$E2030),1))</f>
        <v/>
      </c>
      <c r="C2033">
        <f>IF(GL_Paste!$B2030="","",IF(TRIM(GL_Paste!$M2030)&lt;&gt;"",TRIM(GL_Paste!$M2030),IFERROR(MID(GL_Paste!$I2030,FIND("[",GL_Paste!$I2030)+1,FIND("]",GL_Paste!$I2030)-FIND("[",GL_Paste!$I2030)-1),"")))</f>
        <v/>
      </c>
      <c r="D2033">
        <f>IF(GL_Paste!$B2030="","",IFERROR(INDEX(DeptName,MATCH($C2033,DeptTag,0)),"UNALLOCATED"))</f>
        <v/>
      </c>
      <c r="E2033">
        <f>IF(GL_Paste!$B2030="","",IFERROR(INDEX(AcctCat,MATCH(GL_Paste!$B2030&amp;"",AcctCode,0)),"UNKNOWN"))</f>
        <v/>
      </c>
      <c r="F2033">
        <f>IF(GL_Paste!$B2030="","",IFERROR(INDEX(AcctSub,MATCH(GL_Paste!$B2030&amp;"",AcctCode,0)),"UNKNOWN"))</f>
        <v/>
      </c>
    </row>
    <row r="2034">
      <c r="A2034" s="40">
        <f>IF(GL_Paste!$B2031="","",N(GL_Paste!$H2031)-N(GL_Paste!$G2031))</f>
        <v/>
      </c>
      <c r="B2034" s="43">
        <f>IF(GL_Paste!$B2031="","",DATE(YEAR(GL_Paste!$E2031),MONTH(GL_Paste!$E2031),1))</f>
        <v/>
      </c>
      <c r="C2034">
        <f>IF(GL_Paste!$B2031="","",IF(TRIM(GL_Paste!$M2031)&lt;&gt;"",TRIM(GL_Paste!$M2031),IFERROR(MID(GL_Paste!$I2031,FIND("[",GL_Paste!$I2031)+1,FIND("]",GL_Paste!$I2031)-FIND("[",GL_Paste!$I2031)-1),"")))</f>
        <v/>
      </c>
      <c r="D2034">
        <f>IF(GL_Paste!$B2031="","",IFERROR(INDEX(DeptName,MATCH($C2034,DeptTag,0)),"UNALLOCATED"))</f>
        <v/>
      </c>
      <c r="E2034">
        <f>IF(GL_Paste!$B2031="","",IFERROR(INDEX(AcctCat,MATCH(GL_Paste!$B2031&amp;"",AcctCode,0)),"UNKNOWN"))</f>
        <v/>
      </c>
      <c r="F2034">
        <f>IF(GL_Paste!$B2031="","",IFERROR(INDEX(AcctSub,MATCH(GL_Paste!$B2031&amp;"",AcctCode,0)),"UNKNOWN"))</f>
        <v/>
      </c>
    </row>
    <row r="2035">
      <c r="A2035" s="40">
        <f>IF(GL_Paste!$B2032="","",N(GL_Paste!$H2032)-N(GL_Paste!$G2032))</f>
        <v/>
      </c>
      <c r="B2035" s="43">
        <f>IF(GL_Paste!$B2032="","",DATE(YEAR(GL_Paste!$E2032),MONTH(GL_Paste!$E2032),1))</f>
        <v/>
      </c>
      <c r="C2035">
        <f>IF(GL_Paste!$B2032="","",IF(TRIM(GL_Paste!$M2032)&lt;&gt;"",TRIM(GL_Paste!$M2032),IFERROR(MID(GL_Paste!$I2032,FIND("[",GL_Paste!$I2032)+1,FIND("]",GL_Paste!$I2032)-FIND("[",GL_Paste!$I2032)-1),"")))</f>
        <v/>
      </c>
      <c r="D2035">
        <f>IF(GL_Paste!$B2032="","",IFERROR(INDEX(DeptName,MATCH($C2035,DeptTag,0)),"UNALLOCATED"))</f>
        <v/>
      </c>
      <c r="E2035">
        <f>IF(GL_Paste!$B2032="","",IFERROR(INDEX(AcctCat,MATCH(GL_Paste!$B2032&amp;"",AcctCode,0)),"UNKNOWN"))</f>
        <v/>
      </c>
      <c r="F2035">
        <f>IF(GL_Paste!$B2032="","",IFERROR(INDEX(AcctSub,MATCH(GL_Paste!$B2032&amp;"",AcctCode,0)),"UNKNOWN"))</f>
        <v/>
      </c>
    </row>
    <row r="2036">
      <c r="A2036" s="40">
        <f>IF(GL_Paste!$B2033="","",N(GL_Paste!$H2033)-N(GL_Paste!$G2033))</f>
        <v/>
      </c>
      <c r="B2036" s="43">
        <f>IF(GL_Paste!$B2033="","",DATE(YEAR(GL_Paste!$E2033),MONTH(GL_Paste!$E2033),1))</f>
        <v/>
      </c>
      <c r="C2036">
        <f>IF(GL_Paste!$B2033="","",IF(TRIM(GL_Paste!$M2033)&lt;&gt;"",TRIM(GL_Paste!$M2033),IFERROR(MID(GL_Paste!$I2033,FIND("[",GL_Paste!$I2033)+1,FIND("]",GL_Paste!$I2033)-FIND("[",GL_Paste!$I2033)-1),"")))</f>
        <v/>
      </c>
      <c r="D2036">
        <f>IF(GL_Paste!$B2033="","",IFERROR(INDEX(DeptName,MATCH($C2036,DeptTag,0)),"UNALLOCATED"))</f>
        <v/>
      </c>
      <c r="E2036">
        <f>IF(GL_Paste!$B2033="","",IFERROR(INDEX(AcctCat,MATCH(GL_Paste!$B2033&amp;"",AcctCode,0)),"UNKNOWN"))</f>
        <v/>
      </c>
      <c r="F2036">
        <f>IF(GL_Paste!$B2033="","",IFERROR(INDEX(AcctSub,MATCH(GL_Paste!$B2033&amp;"",AcctCode,0)),"UNKNOWN"))</f>
        <v/>
      </c>
    </row>
    <row r="2037">
      <c r="A2037" s="40">
        <f>IF(GL_Paste!$B2034="","",N(GL_Paste!$H2034)-N(GL_Paste!$G2034))</f>
        <v/>
      </c>
      <c r="B2037" s="43">
        <f>IF(GL_Paste!$B2034="","",DATE(YEAR(GL_Paste!$E2034),MONTH(GL_Paste!$E2034),1))</f>
        <v/>
      </c>
      <c r="C2037">
        <f>IF(GL_Paste!$B2034="","",IF(TRIM(GL_Paste!$M2034)&lt;&gt;"",TRIM(GL_Paste!$M2034),IFERROR(MID(GL_Paste!$I2034,FIND("[",GL_Paste!$I2034)+1,FIND("]",GL_Paste!$I2034)-FIND("[",GL_Paste!$I2034)-1),"")))</f>
        <v/>
      </c>
      <c r="D2037">
        <f>IF(GL_Paste!$B2034="","",IFERROR(INDEX(DeptName,MATCH($C2037,DeptTag,0)),"UNALLOCATED"))</f>
        <v/>
      </c>
      <c r="E2037">
        <f>IF(GL_Paste!$B2034="","",IFERROR(INDEX(AcctCat,MATCH(GL_Paste!$B2034&amp;"",AcctCode,0)),"UNKNOWN"))</f>
        <v/>
      </c>
      <c r="F2037">
        <f>IF(GL_Paste!$B2034="","",IFERROR(INDEX(AcctSub,MATCH(GL_Paste!$B2034&amp;"",AcctCode,0)),"UNKNOWN"))</f>
        <v/>
      </c>
    </row>
    <row r="2038">
      <c r="A2038" s="40">
        <f>IF(GL_Paste!$B2035="","",N(GL_Paste!$H2035)-N(GL_Paste!$G2035))</f>
        <v/>
      </c>
      <c r="B2038" s="43">
        <f>IF(GL_Paste!$B2035="","",DATE(YEAR(GL_Paste!$E2035),MONTH(GL_Paste!$E2035),1))</f>
        <v/>
      </c>
      <c r="C2038">
        <f>IF(GL_Paste!$B2035="","",IF(TRIM(GL_Paste!$M2035)&lt;&gt;"",TRIM(GL_Paste!$M2035),IFERROR(MID(GL_Paste!$I2035,FIND("[",GL_Paste!$I2035)+1,FIND("]",GL_Paste!$I2035)-FIND("[",GL_Paste!$I2035)-1),"")))</f>
        <v/>
      </c>
      <c r="D2038">
        <f>IF(GL_Paste!$B2035="","",IFERROR(INDEX(DeptName,MATCH($C2038,DeptTag,0)),"UNALLOCATED"))</f>
        <v/>
      </c>
      <c r="E2038">
        <f>IF(GL_Paste!$B2035="","",IFERROR(INDEX(AcctCat,MATCH(GL_Paste!$B2035&amp;"",AcctCode,0)),"UNKNOWN"))</f>
        <v/>
      </c>
      <c r="F2038">
        <f>IF(GL_Paste!$B2035="","",IFERROR(INDEX(AcctSub,MATCH(GL_Paste!$B2035&amp;"",AcctCode,0)),"UNKNOWN"))</f>
        <v/>
      </c>
    </row>
    <row r="2039">
      <c r="A2039" s="40">
        <f>IF(GL_Paste!$B2036="","",N(GL_Paste!$H2036)-N(GL_Paste!$G2036))</f>
        <v/>
      </c>
      <c r="B2039" s="43">
        <f>IF(GL_Paste!$B2036="","",DATE(YEAR(GL_Paste!$E2036),MONTH(GL_Paste!$E2036),1))</f>
        <v/>
      </c>
      <c r="C2039">
        <f>IF(GL_Paste!$B2036="","",IF(TRIM(GL_Paste!$M2036)&lt;&gt;"",TRIM(GL_Paste!$M2036),IFERROR(MID(GL_Paste!$I2036,FIND("[",GL_Paste!$I2036)+1,FIND("]",GL_Paste!$I2036)-FIND("[",GL_Paste!$I2036)-1),"")))</f>
        <v/>
      </c>
      <c r="D2039">
        <f>IF(GL_Paste!$B2036="","",IFERROR(INDEX(DeptName,MATCH($C2039,DeptTag,0)),"UNALLOCATED"))</f>
        <v/>
      </c>
      <c r="E2039">
        <f>IF(GL_Paste!$B2036="","",IFERROR(INDEX(AcctCat,MATCH(GL_Paste!$B2036&amp;"",AcctCode,0)),"UNKNOWN"))</f>
        <v/>
      </c>
      <c r="F2039">
        <f>IF(GL_Paste!$B2036="","",IFERROR(INDEX(AcctSub,MATCH(GL_Paste!$B2036&amp;"",AcctCode,0)),"UNKNOWN"))</f>
        <v/>
      </c>
    </row>
    <row r="2040">
      <c r="A2040" s="40">
        <f>IF(GL_Paste!$B2037="","",N(GL_Paste!$H2037)-N(GL_Paste!$G2037))</f>
        <v/>
      </c>
      <c r="B2040" s="43">
        <f>IF(GL_Paste!$B2037="","",DATE(YEAR(GL_Paste!$E2037),MONTH(GL_Paste!$E2037),1))</f>
        <v/>
      </c>
      <c r="C2040">
        <f>IF(GL_Paste!$B2037="","",IF(TRIM(GL_Paste!$M2037)&lt;&gt;"",TRIM(GL_Paste!$M2037),IFERROR(MID(GL_Paste!$I2037,FIND("[",GL_Paste!$I2037)+1,FIND("]",GL_Paste!$I2037)-FIND("[",GL_Paste!$I2037)-1),"")))</f>
        <v/>
      </c>
      <c r="D2040">
        <f>IF(GL_Paste!$B2037="","",IFERROR(INDEX(DeptName,MATCH($C2040,DeptTag,0)),"UNALLOCATED"))</f>
        <v/>
      </c>
      <c r="E2040">
        <f>IF(GL_Paste!$B2037="","",IFERROR(INDEX(AcctCat,MATCH(GL_Paste!$B2037&amp;"",AcctCode,0)),"UNKNOWN"))</f>
        <v/>
      </c>
      <c r="F2040">
        <f>IF(GL_Paste!$B2037="","",IFERROR(INDEX(AcctSub,MATCH(GL_Paste!$B2037&amp;"",AcctCode,0)),"UNKNOWN"))</f>
        <v/>
      </c>
    </row>
    <row r="2041">
      <c r="A2041" s="40">
        <f>IF(GL_Paste!$B2038="","",N(GL_Paste!$H2038)-N(GL_Paste!$G2038))</f>
        <v/>
      </c>
      <c r="B2041" s="43">
        <f>IF(GL_Paste!$B2038="","",DATE(YEAR(GL_Paste!$E2038),MONTH(GL_Paste!$E2038),1))</f>
        <v/>
      </c>
      <c r="C2041">
        <f>IF(GL_Paste!$B2038="","",IF(TRIM(GL_Paste!$M2038)&lt;&gt;"",TRIM(GL_Paste!$M2038),IFERROR(MID(GL_Paste!$I2038,FIND("[",GL_Paste!$I2038)+1,FIND("]",GL_Paste!$I2038)-FIND("[",GL_Paste!$I2038)-1),"")))</f>
        <v/>
      </c>
      <c r="D2041">
        <f>IF(GL_Paste!$B2038="","",IFERROR(INDEX(DeptName,MATCH($C2041,DeptTag,0)),"UNALLOCATED"))</f>
        <v/>
      </c>
      <c r="E2041">
        <f>IF(GL_Paste!$B2038="","",IFERROR(INDEX(AcctCat,MATCH(GL_Paste!$B2038&amp;"",AcctCode,0)),"UNKNOWN"))</f>
        <v/>
      </c>
      <c r="F2041">
        <f>IF(GL_Paste!$B2038="","",IFERROR(INDEX(AcctSub,MATCH(GL_Paste!$B2038&amp;"",AcctCode,0)),"UNKNOWN"))</f>
        <v/>
      </c>
    </row>
    <row r="2042">
      <c r="A2042" s="40">
        <f>IF(GL_Paste!$B2039="","",N(GL_Paste!$H2039)-N(GL_Paste!$G2039))</f>
        <v/>
      </c>
      <c r="B2042" s="43">
        <f>IF(GL_Paste!$B2039="","",DATE(YEAR(GL_Paste!$E2039),MONTH(GL_Paste!$E2039),1))</f>
        <v/>
      </c>
      <c r="C2042">
        <f>IF(GL_Paste!$B2039="","",IF(TRIM(GL_Paste!$M2039)&lt;&gt;"",TRIM(GL_Paste!$M2039),IFERROR(MID(GL_Paste!$I2039,FIND("[",GL_Paste!$I2039)+1,FIND("]",GL_Paste!$I2039)-FIND("[",GL_Paste!$I2039)-1),"")))</f>
        <v/>
      </c>
      <c r="D2042">
        <f>IF(GL_Paste!$B2039="","",IFERROR(INDEX(DeptName,MATCH($C2042,DeptTag,0)),"UNALLOCATED"))</f>
        <v/>
      </c>
      <c r="E2042">
        <f>IF(GL_Paste!$B2039="","",IFERROR(INDEX(AcctCat,MATCH(GL_Paste!$B2039&amp;"",AcctCode,0)),"UNKNOWN"))</f>
        <v/>
      </c>
      <c r="F2042">
        <f>IF(GL_Paste!$B2039="","",IFERROR(INDEX(AcctSub,MATCH(GL_Paste!$B2039&amp;"",AcctCode,0)),"UNKNOWN"))</f>
        <v/>
      </c>
    </row>
    <row r="2043">
      <c r="A2043" s="40">
        <f>IF(GL_Paste!$B2040="","",N(GL_Paste!$H2040)-N(GL_Paste!$G2040))</f>
        <v/>
      </c>
      <c r="B2043" s="43">
        <f>IF(GL_Paste!$B2040="","",DATE(YEAR(GL_Paste!$E2040),MONTH(GL_Paste!$E2040),1))</f>
        <v/>
      </c>
      <c r="C2043">
        <f>IF(GL_Paste!$B2040="","",IF(TRIM(GL_Paste!$M2040)&lt;&gt;"",TRIM(GL_Paste!$M2040),IFERROR(MID(GL_Paste!$I2040,FIND("[",GL_Paste!$I2040)+1,FIND("]",GL_Paste!$I2040)-FIND("[",GL_Paste!$I2040)-1),"")))</f>
        <v/>
      </c>
      <c r="D2043">
        <f>IF(GL_Paste!$B2040="","",IFERROR(INDEX(DeptName,MATCH($C2043,DeptTag,0)),"UNALLOCATED"))</f>
        <v/>
      </c>
      <c r="E2043">
        <f>IF(GL_Paste!$B2040="","",IFERROR(INDEX(AcctCat,MATCH(GL_Paste!$B2040&amp;"",AcctCode,0)),"UNKNOWN"))</f>
        <v/>
      </c>
      <c r="F2043">
        <f>IF(GL_Paste!$B2040="","",IFERROR(INDEX(AcctSub,MATCH(GL_Paste!$B2040&amp;"",AcctCode,0)),"UNKNOWN"))</f>
        <v/>
      </c>
    </row>
    <row r="2044">
      <c r="A2044" s="40">
        <f>IF(GL_Paste!$B2041="","",N(GL_Paste!$H2041)-N(GL_Paste!$G2041))</f>
        <v/>
      </c>
      <c r="B2044" s="43">
        <f>IF(GL_Paste!$B2041="","",DATE(YEAR(GL_Paste!$E2041),MONTH(GL_Paste!$E2041),1))</f>
        <v/>
      </c>
      <c r="C2044">
        <f>IF(GL_Paste!$B2041="","",IF(TRIM(GL_Paste!$M2041)&lt;&gt;"",TRIM(GL_Paste!$M2041),IFERROR(MID(GL_Paste!$I2041,FIND("[",GL_Paste!$I2041)+1,FIND("]",GL_Paste!$I2041)-FIND("[",GL_Paste!$I2041)-1),"")))</f>
        <v/>
      </c>
      <c r="D2044">
        <f>IF(GL_Paste!$B2041="","",IFERROR(INDEX(DeptName,MATCH($C2044,DeptTag,0)),"UNALLOCATED"))</f>
        <v/>
      </c>
      <c r="E2044">
        <f>IF(GL_Paste!$B2041="","",IFERROR(INDEX(AcctCat,MATCH(GL_Paste!$B2041&amp;"",AcctCode,0)),"UNKNOWN"))</f>
        <v/>
      </c>
      <c r="F2044">
        <f>IF(GL_Paste!$B2041="","",IFERROR(INDEX(AcctSub,MATCH(GL_Paste!$B2041&amp;"",AcctCode,0)),"UNKNOWN"))</f>
        <v/>
      </c>
    </row>
    <row r="2045">
      <c r="A2045" s="40">
        <f>IF(GL_Paste!$B2042="","",N(GL_Paste!$H2042)-N(GL_Paste!$G2042))</f>
        <v/>
      </c>
      <c r="B2045" s="43">
        <f>IF(GL_Paste!$B2042="","",DATE(YEAR(GL_Paste!$E2042),MONTH(GL_Paste!$E2042),1))</f>
        <v/>
      </c>
      <c r="C2045">
        <f>IF(GL_Paste!$B2042="","",IF(TRIM(GL_Paste!$M2042)&lt;&gt;"",TRIM(GL_Paste!$M2042),IFERROR(MID(GL_Paste!$I2042,FIND("[",GL_Paste!$I2042)+1,FIND("]",GL_Paste!$I2042)-FIND("[",GL_Paste!$I2042)-1),"")))</f>
        <v/>
      </c>
      <c r="D2045">
        <f>IF(GL_Paste!$B2042="","",IFERROR(INDEX(DeptName,MATCH($C2045,DeptTag,0)),"UNALLOCATED"))</f>
        <v/>
      </c>
      <c r="E2045">
        <f>IF(GL_Paste!$B2042="","",IFERROR(INDEX(AcctCat,MATCH(GL_Paste!$B2042&amp;"",AcctCode,0)),"UNKNOWN"))</f>
        <v/>
      </c>
      <c r="F2045">
        <f>IF(GL_Paste!$B2042="","",IFERROR(INDEX(AcctSub,MATCH(GL_Paste!$B2042&amp;"",AcctCode,0)),"UNKNOWN"))</f>
        <v/>
      </c>
    </row>
    <row r="2046">
      <c r="A2046" s="40">
        <f>IF(GL_Paste!$B2043="","",N(GL_Paste!$H2043)-N(GL_Paste!$G2043))</f>
        <v/>
      </c>
      <c r="B2046" s="43">
        <f>IF(GL_Paste!$B2043="","",DATE(YEAR(GL_Paste!$E2043),MONTH(GL_Paste!$E2043),1))</f>
        <v/>
      </c>
      <c r="C2046">
        <f>IF(GL_Paste!$B2043="","",IF(TRIM(GL_Paste!$M2043)&lt;&gt;"",TRIM(GL_Paste!$M2043),IFERROR(MID(GL_Paste!$I2043,FIND("[",GL_Paste!$I2043)+1,FIND("]",GL_Paste!$I2043)-FIND("[",GL_Paste!$I2043)-1),"")))</f>
        <v/>
      </c>
      <c r="D2046">
        <f>IF(GL_Paste!$B2043="","",IFERROR(INDEX(DeptName,MATCH($C2046,DeptTag,0)),"UNALLOCATED"))</f>
        <v/>
      </c>
      <c r="E2046">
        <f>IF(GL_Paste!$B2043="","",IFERROR(INDEX(AcctCat,MATCH(GL_Paste!$B2043&amp;"",AcctCode,0)),"UNKNOWN"))</f>
        <v/>
      </c>
      <c r="F2046">
        <f>IF(GL_Paste!$B2043="","",IFERROR(INDEX(AcctSub,MATCH(GL_Paste!$B2043&amp;"",AcctCode,0)),"UNKNOWN"))</f>
        <v/>
      </c>
    </row>
    <row r="2047">
      <c r="A2047" s="40">
        <f>IF(GL_Paste!$B2044="","",N(GL_Paste!$H2044)-N(GL_Paste!$G2044))</f>
        <v/>
      </c>
      <c r="B2047" s="43">
        <f>IF(GL_Paste!$B2044="","",DATE(YEAR(GL_Paste!$E2044),MONTH(GL_Paste!$E2044),1))</f>
        <v/>
      </c>
      <c r="C2047">
        <f>IF(GL_Paste!$B2044="","",IF(TRIM(GL_Paste!$M2044)&lt;&gt;"",TRIM(GL_Paste!$M2044),IFERROR(MID(GL_Paste!$I2044,FIND("[",GL_Paste!$I2044)+1,FIND("]",GL_Paste!$I2044)-FIND("[",GL_Paste!$I2044)-1),"")))</f>
        <v/>
      </c>
      <c r="D2047">
        <f>IF(GL_Paste!$B2044="","",IFERROR(INDEX(DeptName,MATCH($C2047,DeptTag,0)),"UNALLOCATED"))</f>
        <v/>
      </c>
      <c r="E2047">
        <f>IF(GL_Paste!$B2044="","",IFERROR(INDEX(AcctCat,MATCH(GL_Paste!$B2044&amp;"",AcctCode,0)),"UNKNOWN"))</f>
        <v/>
      </c>
      <c r="F2047">
        <f>IF(GL_Paste!$B2044="","",IFERROR(INDEX(AcctSub,MATCH(GL_Paste!$B2044&amp;"",AcctCode,0)),"UNKNOWN"))</f>
        <v/>
      </c>
    </row>
    <row r="2048">
      <c r="A2048" s="40">
        <f>IF(GL_Paste!$B2045="","",N(GL_Paste!$H2045)-N(GL_Paste!$G2045))</f>
        <v/>
      </c>
      <c r="B2048" s="43">
        <f>IF(GL_Paste!$B2045="","",DATE(YEAR(GL_Paste!$E2045),MONTH(GL_Paste!$E2045),1))</f>
        <v/>
      </c>
      <c r="C2048">
        <f>IF(GL_Paste!$B2045="","",IF(TRIM(GL_Paste!$M2045)&lt;&gt;"",TRIM(GL_Paste!$M2045),IFERROR(MID(GL_Paste!$I2045,FIND("[",GL_Paste!$I2045)+1,FIND("]",GL_Paste!$I2045)-FIND("[",GL_Paste!$I2045)-1),"")))</f>
        <v/>
      </c>
      <c r="D2048">
        <f>IF(GL_Paste!$B2045="","",IFERROR(INDEX(DeptName,MATCH($C2048,DeptTag,0)),"UNALLOCATED"))</f>
        <v/>
      </c>
      <c r="E2048">
        <f>IF(GL_Paste!$B2045="","",IFERROR(INDEX(AcctCat,MATCH(GL_Paste!$B2045&amp;"",AcctCode,0)),"UNKNOWN"))</f>
        <v/>
      </c>
      <c r="F2048">
        <f>IF(GL_Paste!$B2045="","",IFERROR(INDEX(AcctSub,MATCH(GL_Paste!$B2045&amp;"",AcctCode,0)),"UNKNOWN"))</f>
        <v/>
      </c>
    </row>
    <row r="2049">
      <c r="A2049" s="40">
        <f>IF(GL_Paste!$B2046="","",N(GL_Paste!$H2046)-N(GL_Paste!$G2046))</f>
        <v/>
      </c>
      <c r="B2049" s="43">
        <f>IF(GL_Paste!$B2046="","",DATE(YEAR(GL_Paste!$E2046),MONTH(GL_Paste!$E2046),1))</f>
        <v/>
      </c>
      <c r="C2049">
        <f>IF(GL_Paste!$B2046="","",IF(TRIM(GL_Paste!$M2046)&lt;&gt;"",TRIM(GL_Paste!$M2046),IFERROR(MID(GL_Paste!$I2046,FIND("[",GL_Paste!$I2046)+1,FIND("]",GL_Paste!$I2046)-FIND("[",GL_Paste!$I2046)-1),"")))</f>
        <v/>
      </c>
      <c r="D2049">
        <f>IF(GL_Paste!$B2046="","",IFERROR(INDEX(DeptName,MATCH($C2049,DeptTag,0)),"UNALLOCATED"))</f>
        <v/>
      </c>
      <c r="E2049">
        <f>IF(GL_Paste!$B2046="","",IFERROR(INDEX(AcctCat,MATCH(GL_Paste!$B2046&amp;"",AcctCode,0)),"UNKNOWN"))</f>
        <v/>
      </c>
      <c r="F2049">
        <f>IF(GL_Paste!$B2046="","",IFERROR(INDEX(AcctSub,MATCH(GL_Paste!$B2046&amp;"",AcctCode,0)),"UNKNOWN"))</f>
        <v/>
      </c>
    </row>
    <row r="2050">
      <c r="A2050" s="40">
        <f>IF(GL_Paste!$B2047="","",N(GL_Paste!$H2047)-N(GL_Paste!$G2047))</f>
        <v/>
      </c>
      <c r="B2050" s="43">
        <f>IF(GL_Paste!$B2047="","",DATE(YEAR(GL_Paste!$E2047),MONTH(GL_Paste!$E2047),1))</f>
        <v/>
      </c>
      <c r="C2050">
        <f>IF(GL_Paste!$B2047="","",IF(TRIM(GL_Paste!$M2047)&lt;&gt;"",TRIM(GL_Paste!$M2047),IFERROR(MID(GL_Paste!$I2047,FIND("[",GL_Paste!$I2047)+1,FIND("]",GL_Paste!$I2047)-FIND("[",GL_Paste!$I2047)-1),"")))</f>
        <v/>
      </c>
      <c r="D2050">
        <f>IF(GL_Paste!$B2047="","",IFERROR(INDEX(DeptName,MATCH($C2050,DeptTag,0)),"UNALLOCATED"))</f>
        <v/>
      </c>
      <c r="E2050">
        <f>IF(GL_Paste!$B2047="","",IFERROR(INDEX(AcctCat,MATCH(GL_Paste!$B2047&amp;"",AcctCode,0)),"UNKNOWN"))</f>
        <v/>
      </c>
      <c r="F2050">
        <f>IF(GL_Paste!$B2047="","",IFERROR(INDEX(AcctSub,MATCH(GL_Paste!$B2047&amp;"",AcctCode,0)),"UNKNOWN"))</f>
        <v/>
      </c>
    </row>
    <row r="2051">
      <c r="A2051" s="40">
        <f>IF(GL_Paste!$B2048="","",N(GL_Paste!$H2048)-N(GL_Paste!$G2048))</f>
        <v/>
      </c>
      <c r="B2051" s="43">
        <f>IF(GL_Paste!$B2048="","",DATE(YEAR(GL_Paste!$E2048),MONTH(GL_Paste!$E2048),1))</f>
        <v/>
      </c>
      <c r="C2051">
        <f>IF(GL_Paste!$B2048="","",IF(TRIM(GL_Paste!$M2048)&lt;&gt;"",TRIM(GL_Paste!$M2048),IFERROR(MID(GL_Paste!$I2048,FIND("[",GL_Paste!$I2048)+1,FIND("]",GL_Paste!$I2048)-FIND("[",GL_Paste!$I2048)-1),"")))</f>
        <v/>
      </c>
      <c r="D2051">
        <f>IF(GL_Paste!$B2048="","",IFERROR(INDEX(DeptName,MATCH($C2051,DeptTag,0)),"UNALLOCATED"))</f>
        <v/>
      </c>
      <c r="E2051">
        <f>IF(GL_Paste!$B2048="","",IFERROR(INDEX(AcctCat,MATCH(GL_Paste!$B2048&amp;"",AcctCode,0)),"UNKNOWN"))</f>
        <v/>
      </c>
      <c r="F2051">
        <f>IF(GL_Paste!$B2048="","",IFERROR(INDEX(AcctSub,MATCH(GL_Paste!$B2048&amp;"",AcctCode,0)),"UNKNOWN"))</f>
        <v/>
      </c>
    </row>
    <row r="2052">
      <c r="A2052" s="40">
        <f>IF(GL_Paste!$B2049="","",N(GL_Paste!$H2049)-N(GL_Paste!$G2049))</f>
        <v/>
      </c>
      <c r="B2052" s="43">
        <f>IF(GL_Paste!$B2049="","",DATE(YEAR(GL_Paste!$E2049),MONTH(GL_Paste!$E2049),1))</f>
        <v/>
      </c>
      <c r="C2052">
        <f>IF(GL_Paste!$B2049="","",IF(TRIM(GL_Paste!$M2049)&lt;&gt;"",TRIM(GL_Paste!$M2049),IFERROR(MID(GL_Paste!$I2049,FIND("[",GL_Paste!$I2049)+1,FIND("]",GL_Paste!$I2049)-FIND("[",GL_Paste!$I2049)-1),"")))</f>
        <v/>
      </c>
      <c r="D2052">
        <f>IF(GL_Paste!$B2049="","",IFERROR(INDEX(DeptName,MATCH($C2052,DeptTag,0)),"UNALLOCATED"))</f>
        <v/>
      </c>
      <c r="E2052">
        <f>IF(GL_Paste!$B2049="","",IFERROR(INDEX(AcctCat,MATCH(GL_Paste!$B2049&amp;"",AcctCode,0)),"UNKNOWN"))</f>
        <v/>
      </c>
      <c r="F2052">
        <f>IF(GL_Paste!$B2049="","",IFERROR(INDEX(AcctSub,MATCH(GL_Paste!$B2049&amp;"",AcctCode,0)),"UNKNOWN"))</f>
        <v/>
      </c>
    </row>
    <row r="2053">
      <c r="A2053" s="40">
        <f>IF(GL_Paste!$B2050="","",N(GL_Paste!$H2050)-N(GL_Paste!$G2050))</f>
        <v/>
      </c>
      <c r="B2053" s="43">
        <f>IF(GL_Paste!$B2050="","",DATE(YEAR(GL_Paste!$E2050),MONTH(GL_Paste!$E2050),1))</f>
        <v/>
      </c>
      <c r="C2053">
        <f>IF(GL_Paste!$B2050="","",IF(TRIM(GL_Paste!$M2050)&lt;&gt;"",TRIM(GL_Paste!$M2050),IFERROR(MID(GL_Paste!$I2050,FIND("[",GL_Paste!$I2050)+1,FIND("]",GL_Paste!$I2050)-FIND("[",GL_Paste!$I2050)-1),"")))</f>
        <v/>
      </c>
      <c r="D2053">
        <f>IF(GL_Paste!$B2050="","",IFERROR(INDEX(DeptName,MATCH($C2053,DeptTag,0)),"UNALLOCATED"))</f>
        <v/>
      </c>
      <c r="E2053">
        <f>IF(GL_Paste!$B2050="","",IFERROR(INDEX(AcctCat,MATCH(GL_Paste!$B2050&amp;"",AcctCode,0)),"UNKNOWN"))</f>
        <v/>
      </c>
      <c r="F2053">
        <f>IF(GL_Paste!$B2050="","",IFERROR(INDEX(AcctSub,MATCH(GL_Paste!$B2050&amp;"",AcctCode,0)),"UNKNOWN"))</f>
        <v/>
      </c>
    </row>
    <row r="2054">
      <c r="A2054" s="40">
        <f>IF(GL_Paste!$B2051="","",N(GL_Paste!$H2051)-N(GL_Paste!$G2051))</f>
        <v/>
      </c>
      <c r="B2054" s="43">
        <f>IF(GL_Paste!$B2051="","",DATE(YEAR(GL_Paste!$E2051),MONTH(GL_Paste!$E2051),1))</f>
        <v/>
      </c>
      <c r="C2054">
        <f>IF(GL_Paste!$B2051="","",IF(TRIM(GL_Paste!$M2051)&lt;&gt;"",TRIM(GL_Paste!$M2051),IFERROR(MID(GL_Paste!$I2051,FIND("[",GL_Paste!$I2051)+1,FIND("]",GL_Paste!$I2051)-FIND("[",GL_Paste!$I2051)-1),"")))</f>
        <v/>
      </c>
      <c r="D2054">
        <f>IF(GL_Paste!$B2051="","",IFERROR(INDEX(DeptName,MATCH($C2054,DeptTag,0)),"UNALLOCATED"))</f>
        <v/>
      </c>
      <c r="E2054">
        <f>IF(GL_Paste!$B2051="","",IFERROR(INDEX(AcctCat,MATCH(GL_Paste!$B2051&amp;"",AcctCode,0)),"UNKNOWN"))</f>
        <v/>
      </c>
      <c r="F2054">
        <f>IF(GL_Paste!$B2051="","",IFERROR(INDEX(AcctSub,MATCH(GL_Paste!$B2051&amp;"",AcctCode,0)),"UNKNOWN"))</f>
        <v/>
      </c>
    </row>
    <row r="2055">
      <c r="A2055" s="40">
        <f>IF(GL_Paste!$B2052="","",N(GL_Paste!$H2052)-N(GL_Paste!$G2052))</f>
        <v/>
      </c>
      <c r="B2055" s="43">
        <f>IF(GL_Paste!$B2052="","",DATE(YEAR(GL_Paste!$E2052),MONTH(GL_Paste!$E2052),1))</f>
        <v/>
      </c>
      <c r="C2055">
        <f>IF(GL_Paste!$B2052="","",IF(TRIM(GL_Paste!$M2052)&lt;&gt;"",TRIM(GL_Paste!$M2052),IFERROR(MID(GL_Paste!$I2052,FIND("[",GL_Paste!$I2052)+1,FIND("]",GL_Paste!$I2052)-FIND("[",GL_Paste!$I2052)-1),"")))</f>
        <v/>
      </c>
      <c r="D2055">
        <f>IF(GL_Paste!$B2052="","",IFERROR(INDEX(DeptName,MATCH($C2055,DeptTag,0)),"UNALLOCATED"))</f>
        <v/>
      </c>
      <c r="E2055">
        <f>IF(GL_Paste!$B2052="","",IFERROR(INDEX(AcctCat,MATCH(GL_Paste!$B2052&amp;"",AcctCode,0)),"UNKNOWN"))</f>
        <v/>
      </c>
      <c r="F2055">
        <f>IF(GL_Paste!$B2052="","",IFERROR(INDEX(AcctSub,MATCH(GL_Paste!$B2052&amp;"",AcctCode,0)),"UNKNOWN"))</f>
        <v/>
      </c>
    </row>
    <row r="2056">
      <c r="A2056" s="40">
        <f>IF(GL_Paste!$B2053="","",N(GL_Paste!$H2053)-N(GL_Paste!$G2053))</f>
        <v/>
      </c>
      <c r="B2056" s="43">
        <f>IF(GL_Paste!$B2053="","",DATE(YEAR(GL_Paste!$E2053),MONTH(GL_Paste!$E2053),1))</f>
        <v/>
      </c>
      <c r="C2056">
        <f>IF(GL_Paste!$B2053="","",IF(TRIM(GL_Paste!$M2053)&lt;&gt;"",TRIM(GL_Paste!$M2053),IFERROR(MID(GL_Paste!$I2053,FIND("[",GL_Paste!$I2053)+1,FIND("]",GL_Paste!$I2053)-FIND("[",GL_Paste!$I2053)-1),"")))</f>
        <v/>
      </c>
      <c r="D2056">
        <f>IF(GL_Paste!$B2053="","",IFERROR(INDEX(DeptName,MATCH($C2056,DeptTag,0)),"UNALLOCATED"))</f>
        <v/>
      </c>
      <c r="E2056">
        <f>IF(GL_Paste!$B2053="","",IFERROR(INDEX(AcctCat,MATCH(GL_Paste!$B2053&amp;"",AcctCode,0)),"UNKNOWN"))</f>
        <v/>
      </c>
      <c r="F2056">
        <f>IF(GL_Paste!$B2053="","",IFERROR(INDEX(AcctSub,MATCH(GL_Paste!$B2053&amp;"",AcctCode,0)),"UNKNOWN"))</f>
        <v/>
      </c>
    </row>
    <row r="2057">
      <c r="A2057" s="40">
        <f>IF(GL_Paste!$B2054="","",N(GL_Paste!$H2054)-N(GL_Paste!$G2054))</f>
        <v/>
      </c>
      <c r="B2057" s="43">
        <f>IF(GL_Paste!$B2054="","",DATE(YEAR(GL_Paste!$E2054),MONTH(GL_Paste!$E2054),1))</f>
        <v/>
      </c>
      <c r="C2057">
        <f>IF(GL_Paste!$B2054="","",IF(TRIM(GL_Paste!$M2054)&lt;&gt;"",TRIM(GL_Paste!$M2054),IFERROR(MID(GL_Paste!$I2054,FIND("[",GL_Paste!$I2054)+1,FIND("]",GL_Paste!$I2054)-FIND("[",GL_Paste!$I2054)-1),"")))</f>
        <v/>
      </c>
      <c r="D2057">
        <f>IF(GL_Paste!$B2054="","",IFERROR(INDEX(DeptName,MATCH($C2057,DeptTag,0)),"UNALLOCATED"))</f>
        <v/>
      </c>
      <c r="E2057">
        <f>IF(GL_Paste!$B2054="","",IFERROR(INDEX(AcctCat,MATCH(GL_Paste!$B2054&amp;"",AcctCode,0)),"UNKNOWN"))</f>
        <v/>
      </c>
      <c r="F2057">
        <f>IF(GL_Paste!$B2054="","",IFERROR(INDEX(AcctSub,MATCH(GL_Paste!$B2054&amp;"",AcctCode,0)),"UNKNOWN"))</f>
        <v/>
      </c>
    </row>
    <row r="2058">
      <c r="A2058" s="40">
        <f>IF(GL_Paste!$B2055="","",N(GL_Paste!$H2055)-N(GL_Paste!$G2055))</f>
        <v/>
      </c>
      <c r="B2058" s="43">
        <f>IF(GL_Paste!$B2055="","",DATE(YEAR(GL_Paste!$E2055),MONTH(GL_Paste!$E2055),1))</f>
        <v/>
      </c>
      <c r="C2058">
        <f>IF(GL_Paste!$B2055="","",IF(TRIM(GL_Paste!$M2055)&lt;&gt;"",TRIM(GL_Paste!$M2055),IFERROR(MID(GL_Paste!$I2055,FIND("[",GL_Paste!$I2055)+1,FIND("]",GL_Paste!$I2055)-FIND("[",GL_Paste!$I2055)-1),"")))</f>
        <v/>
      </c>
      <c r="D2058">
        <f>IF(GL_Paste!$B2055="","",IFERROR(INDEX(DeptName,MATCH($C2058,DeptTag,0)),"UNALLOCATED"))</f>
        <v/>
      </c>
      <c r="E2058">
        <f>IF(GL_Paste!$B2055="","",IFERROR(INDEX(AcctCat,MATCH(GL_Paste!$B2055&amp;"",AcctCode,0)),"UNKNOWN"))</f>
        <v/>
      </c>
      <c r="F2058">
        <f>IF(GL_Paste!$B2055="","",IFERROR(INDEX(AcctSub,MATCH(GL_Paste!$B2055&amp;"",AcctCode,0)),"UNKNOWN"))</f>
        <v/>
      </c>
    </row>
    <row r="2059">
      <c r="A2059" s="40">
        <f>IF(GL_Paste!$B2056="","",N(GL_Paste!$H2056)-N(GL_Paste!$G2056))</f>
        <v/>
      </c>
      <c r="B2059" s="43">
        <f>IF(GL_Paste!$B2056="","",DATE(YEAR(GL_Paste!$E2056),MONTH(GL_Paste!$E2056),1))</f>
        <v/>
      </c>
      <c r="C2059">
        <f>IF(GL_Paste!$B2056="","",IF(TRIM(GL_Paste!$M2056)&lt;&gt;"",TRIM(GL_Paste!$M2056),IFERROR(MID(GL_Paste!$I2056,FIND("[",GL_Paste!$I2056)+1,FIND("]",GL_Paste!$I2056)-FIND("[",GL_Paste!$I2056)-1),"")))</f>
        <v/>
      </c>
      <c r="D2059">
        <f>IF(GL_Paste!$B2056="","",IFERROR(INDEX(DeptName,MATCH($C2059,DeptTag,0)),"UNALLOCATED"))</f>
        <v/>
      </c>
      <c r="E2059">
        <f>IF(GL_Paste!$B2056="","",IFERROR(INDEX(AcctCat,MATCH(GL_Paste!$B2056&amp;"",AcctCode,0)),"UNKNOWN"))</f>
        <v/>
      </c>
      <c r="F2059">
        <f>IF(GL_Paste!$B2056="","",IFERROR(INDEX(AcctSub,MATCH(GL_Paste!$B2056&amp;"",AcctCode,0)),"UNKNOWN"))</f>
        <v/>
      </c>
    </row>
    <row r="2060">
      <c r="A2060" s="40">
        <f>IF(GL_Paste!$B2057="","",N(GL_Paste!$H2057)-N(GL_Paste!$G2057))</f>
        <v/>
      </c>
      <c r="B2060" s="43">
        <f>IF(GL_Paste!$B2057="","",DATE(YEAR(GL_Paste!$E2057),MONTH(GL_Paste!$E2057),1))</f>
        <v/>
      </c>
      <c r="C2060">
        <f>IF(GL_Paste!$B2057="","",IF(TRIM(GL_Paste!$M2057)&lt;&gt;"",TRIM(GL_Paste!$M2057),IFERROR(MID(GL_Paste!$I2057,FIND("[",GL_Paste!$I2057)+1,FIND("]",GL_Paste!$I2057)-FIND("[",GL_Paste!$I2057)-1),"")))</f>
        <v/>
      </c>
      <c r="D2060">
        <f>IF(GL_Paste!$B2057="","",IFERROR(INDEX(DeptName,MATCH($C2060,DeptTag,0)),"UNALLOCATED"))</f>
        <v/>
      </c>
      <c r="E2060">
        <f>IF(GL_Paste!$B2057="","",IFERROR(INDEX(AcctCat,MATCH(GL_Paste!$B2057&amp;"",AcctCode,0)),"UNKNOWN"))</f>
        <v/>
      </c>
      <c r="F2060">
        <f>IF(GL_Paste!$B2057="","",IFERROR(INDEX(AcctSub,MATCH(GL_Paste!$B2057&amp;"",AcctCode,0)),"UNKNOWN"))</f>
        <v/>
      </c>
    </row>
    <row r="2061">
      <c r="A2061" s="40">
        <f>IF(GL_Paste!$B2058="","",N(GL_Paste!$H2058)-N(GL_Paste!$G2058))</f>
        <v/>
      </c>
      <c r="B2061" s="43">
        <f>IF(GL_Paste!$B2058="","",DATE(YEAR(GL_Paste!$E2058),MONTH(GL_Paste!$E2058),1))</f>
        <v/>
      </c>
      <c r="C2061">
        <f>IF(GL_Paste!$B2058="","",IF(TRIM(GL_Paste!$M2058)&lt;&gt;"",TRIM(GL_Paste!$M2058),IFERROR(MID(GL_Paste!$I2058,FIND("[",GL_Paste!$I2058)+1,FIND("]",GL_Paste!$I2058)-FIND("[",GL_Paste!$I2058)-1),"")))</f>
        <v/>
      </c>
      <c r="D2061">
        <f>IF(GL_Paste!$B2058="","",IFERROR(INDEX(DeptName,MATCH($C2061,DeptTag,0)),"UNALLOCATED"))</f>
        <v/>
      </c>
      <c r="E2061">
        <f>IF(GL_Paste!$B2058="","",IFERROR(INDEX(AcctCat,MATCH(GL_Paste!$B2058&amp;"",AcctCode,0)),"UNKNOWN"))</f>
        <v/>
      </c>
      <c r="F2061">
        <f>IF(GL_Paste!$B2058="","",IFERROR(INDEX(AcctSub,MATCH(GL_Paste!$B2058&amp;"",AcctCode,0)),"UNKNOWN"))</f>
        <v/>
      </c>
    </row>
    <row r="2062">
      <c r="A2062" s="40">
        <f>IF(GL_Paste!$B2059="","",N(GL_Paste!$H2059)-N(GL_Paste!$G2059))</f>
        <v/>
      </c>
      <c r="B2062" s="43">
        <f>IF(GL_Paste!$B2059="","",DATE(YEAR(GL_Paste!$E2059),MONTH(GL_Paste!$E2059),1))</f>
        <v/>
      </c>
      <c r="C2062">
        <f>IF(GL_Paste!$B2059="","",IF(TRIM(GL_Paste!$M2059)&lt;&gt;"",TRIM(GL_Paste!$M2059),IFERROR(MID(GL_Paste!$I2059,FIND("[",GL_Paste!$I2059)+1,FIND("]",GL_Paste!$I2059)-FIND("[",GL_Paste!$I2059)-1),"")))</f>
        <v/>
      </c>
      <c r="D2062">
        <f>IF(GL_Paste!$B2059="","",IFERROR(INDEX(DeptName,MATCH($C2062,DeptTag,0)),"UNALLOCATED"))</f>
        <v/>
      </c>
      <c r="E2062">
        <f>IF(GL_Paste!$B2059="","",IFERROR(INDEX(AcctCat,MATCH(GL_Paste!$B2059&amp;"",AcctCode,0)),"UNKNOWN"))</f>
        <v/>
      </c>
      <c r="F2062">
        <f>IF(GL_Paste!$B2059="","",IFERROR(INDEX(AcctSub,MATCH(GL_Paste!$B2059&amp;"",AcctCode,0)),"UNKNOWN"))</f>
        <v/>
      </c>
    </row>
    <row r="2063">
      <c r="A2063" s="40">
        <f>IF(GL_Paste!$B2060="","",N(GL_Paste!$H2060)-N(GL_Paste!$G2060))</f>
        <v/>
      </c>
      <c r="B2063" s="43">
        <f>IF(GL_Paste!$B2060="","",DATE(YEAR(GL_Paste!$E2060),MONTH(GL_Paste!$E2060),1))</f>
        <v/>
      </c>
      <c r="C2063">
        <f>IF(GL_Paste!$B2060="","",IF(TRIM(GL_Paste!$M2060)&lt;&gt;"",TRIM(GL_Paste!$M2060),IFERROR(MID(GL_Paste!$I2060,FIND("[",GL_Paste!$I2060)+1,FIND("]",GL_Paste!$I2060)-FIND("[",GL_Paste!$I2060)-1),"")))</f>
        <v/>
      </c>
      <c r="D2063">
        <f>IF(GL_Paste!$B2060="","",IFERROR(INDEX(DeptName,MATCH($C2063,DeptTag,0)),"UNALLOCATED"))</f>
        <v/>
      </c>
      <c r="E2063">
        <f>IF(GL_Paste!$B2060="","",IFERROR(INDEX(AcctCat,MATCH(GL_Paste!$B2060&amp;"",AcctCode,0)),"UNKNOWN"))</f>
        <v/>
      </c>
      <c r="F2063">
        <f>IF(GL_Paste!$B2060="","",IFERROR(INDEX(AcctSub,MATCH(GL_Paste!$B2060&amp;"",AcctCode,0)),"UNKNOWN"))</f>
        <v/>
      </c>
    </row>
    <row r="2064">
      <c r="A2064" s="40">
        <f>IF(GL_Paste!$B2061="","",N(GL_Paste!$H2061)-N(GL_Paste!$G2061))</f>
        <v/>
      </c>
      <c r="B2064" s="43">
        <f>IF(GL_Paste!$B2061="","",DATE(YEAR(GL_Paste!$E2061),MONTH(GL_Paste!$E2061),1))</f>
        <v/>
      </c>
      <c r="C2064">
        <f>IF(GL_Paste!$B2061="","",IF(TRIM(GL_Paste!$M2061)&lt;&gt;"",TRIM(GL_Paste!$M2061),IFERROR(MID(GL_Paste!$I2061,FIND("[",GL_Paste!$I2061)+1,FIND("]",GL_Paste!$I2061)-FIND("[",GL_Paste!$I2061)-1),"")))</f>
        <v/>
      </c>
      <c r="D2064">
        <f>IF(GL_Paste!$B2061="","",IFERROR(INDEX(DeptName,MATCH($C2064,DeptTag,0)),"UNALLOCATED"))</f>
        <v/>
      </c>
      <c r="E2064">
        <f>IF(GL_Paste!$B2061="","",IFERROR(INDEX(AcctCat,MATCH(GL_Paste!$B2061&amp;"",AcctCode,0)),"UNKNOWN"))</f>
        <v/>
      </c>
      <c r="F2064">
        <f>IF(GL_Paste!$B2061="","",IFERROR(INDEX(AcctSub,MATCH(GL_Paste!$B2061&amp;"",AcctCode,0)),"UNKNOWN"))</f>
        <v/>
      </c>
    </row>
    <row r="2065">
      <c r="A2065" s="40">
        <f>IF(GL_Paste!$B2062="","",N(GL_Paste!$H2062)-N(GL_Paste!$G2062))</f>
        <v/>
      </c>
      <c r="B2065" s="43">
        <f>IF(GL_Paste!$B2062="","",DATE(YEAR(GL_Paste!$E2062),MONTH(GL_Paste!$E2062),1))</f>
        <v/>
      </c>
      <c r="C2065">
        <f>IF(GL_Paste!$B2062="","",IF(TRIM(GL_Paste!$M2062)&lt;&gt;"",TRIM(GL_Paste!$M2062),IFERROR(MID(GL_Paste!$I2062,FIND("[",GL_Paste!$I2062)+1,FIND("]",GL_Paste!$I2062)-FIND("[",GL_Paste!$I2062)-1),"")))</f>
        <v/>
      </c>
      <c r="D2065">
        <f>IF(GL_Paste!$B2062="","",IFERROR(INDEX(DeptName,MATCH($C2065,DeptTag,0)),"UNALLOCATED"))</f>
        <v/>
      </c>
      <c r="E2065">
        <f>IF(GL_Paste!$B2062="","",IFERROR(INDEX(AcctCat,MATCH(GL_Paste!$B2062&amp;"",AcctCode,0)),"UNKNOWN"))</f>
        <v/>
      </c>
      <c r="F2065">
        <f>IF(GL_Paste!$B2062="","",IFERROR(INDEX(AcctSub,MATCH(GL_Paste!$B2062&amp;"",AcctCode,0)),"UNKNOWN"))</f>
        <v/>
      </c>
    </row>
    <row r="2066">
      <c r="A2066" s="40">
        <f>IF(GL_Paste!$B2063="","",N(GL_Paste!$H2063)-N(GL_Paste!$G2063))</f>
        <v/>
      </c>
      <c r="B2066" s="43">
        <f>IF(GL_Paste!$B2063="","",DATE(YEAR(GL_Paste!$E2063),MONTH(GL_Paste!$E2063),1))</f>
        <v/>
      </c>
      <c r="C2066">
        <f>IF(GL_Paste!$B2063="","",IF(TRIM(GL_Paste!$M2063)&lt;&gt;"",TRIM(GL_Paste!$M2063),IFERROR(MID(GL_Paste!$I2063,FIND("[",GL_Paste!$I2063)+1,FIND("]",GL_Paste!$I2063)-FIND("[",GL_Paste!$I2063)-1),"")))</f>
        <v/>
      </c>
      <c r="D2066">
        <f>IF(GL_Paste!$B2063="","",IFERROR(INDEX(DeptName,MATCH($C2066,DeptTag,0)),"UNALLOCATED"))</f>
        <v/>
      </c>
      <c r="E2066">
        <f>IF(GL_Paste!$B2063="","",IFERROR(INDEX(AcctCat,MATCH(GL_Paste!$B2063&amp;"",AcctCode,0)),"UNKNOWN"))</f>
        <v/>
      </c>
      <c r="F2066">
        <f>IF(GL_Paste!$B2063="","",IFERROR(INDEX(AcctSub,MATCH(GL_Paste!$B2063&amp;"",AcctCode,0)),"UNKNOWN"))</f>
        <v/>
      </c>
    </row>
    <row r="2067">
      <c r="A2067" s="40">
        <f>IF(GL_Paste!$B2064="","",N(GL_Paste!$H2064)-N(GL_Paste!$G2064))</f>
        <v/>
      </c>
      <c r="B2067" s="43">
        <f>IF(GL_Paste!$B2064="","",DATE(YEAR(GL_Paste!$E2064),MONTH(GL_Paste!$E2064),1))</f>
        <v/>
      </c>
      <c r="C2067">
        <f>IF(GL_Paste!$B2064="","",IF(TRIM(GL_Paste!$M2064)&lt;&gt;"",TRIM(GL_Paste!$M2064),IFERROR(MID(GL_Paste!$I2064,FIND("[",GL_Paste!$I2064)+1,FIND("]",GL_Paste!$I2064)-FIND("[",GL_Paste!$I2064)-1),"")))</f>
        <v/>
      </c>
      <c r="D2067">
        <f>IF(GL_Paste!$B2064="","",IFERROR(INDEX(DeptName,MATCH($C2067,DeptTag,0)),"UNALLOCATED"))</f>
        <v/>
      </c>
      <c r="E2067">
        <f>IF(GL_Paste!$B2064="","",IFERROR(INDEX(AcctCat,MATCH(GL_Paste!$B2064&amp;"",AcctCode,0)),"UNKNOWN"))</f>
        <v/>
      </c>
      <c r="F2067">
        <f>IF(GL_Paste!$B2064="","",IFERROR(INDEX(AcctSub,MATCH(GL_Paste!$B2064&amp;"",AcctCode,0)),"UNKNOWN"))</f>
        <v/>
      </c>
    </row>
    <row r="2068">
      <c r="A2068" s="40">
        <f>IF(GL_Paste!$B2065="","",N(GL_Paste!$H2065)-N(GL_Paste!$G2065))</f>
        <v/>
      </c>
      <c r="B2068" s="43">
        <f>IF(GL_Paste!$B2065="","",DATE(YEAR(GL_Paste!$E2065),MONTH(GL_Paste!$E2065),1))</f>
        <v/>
      </c>
      <c r="C2068">
        <f>IF(GL_Paste!$B2065="","",IF(TRIM(GL_Paste!$M2065)&lt;&gt;"",TRIM(GL_Paste!$M2065),IFERROR(MID(GL_Paste!$I2065,FIND("[",GL_Paste!$I2065)+1,FIND("]",GL_Paste!$I2065)-FIND("[",GL_Paste!$I2065)-1),"")))</f>
        <v/>
      </c>
      <c r="D2068">
        <f>IF(GL_Paste!$B2065="","",IFERROR(INDEX(DeptName,MATCH($C2068,DeptTag,0)),"UNALLOCATED"))</f>
        <v/>
      </c>
      <c r="E2068">
        <f>IF(GL_Paste!$B2065="","",IFERROR(INDEX(AcctCat,MATCH(GL_Paste!$B2065&amp;"",AcctCode,0)),"UNKNOWN"))</f>
        <v/>
      </c>
      <c r="F2068">
        <f>IF(GL_Paste!$B2065="","",IFERROR(INDEX(AcctSub,MATCH(GL_Paste!$B2065&amp;"",AcctCode,0)),"UNKNOWN"))</f>
        <v/>
      </c>
    </row>
    <row r="2069">
      <c r="A2069" s="40">
        <f>IF(GL_Paste!$B2066="","",N(GL_Paste!$H2066)-N(GL_Paste!$G2066))</f>
        <v/>
      </c>
      <c r="B2069" s="43">
        <f>IF(GL_Paste!$B2066="","",DATE(YEAR(GL_Paste!$E2066),MONTH(GL_Paste!$E2066),1))</f>
        <v/>
      </c>
      <c r="C2069">
        <f>IF(GL_Paste!$B2066="","",IF(TRIM(GL_Paste!$M2066)&lt;&gt;"",TRIM(GL_Paste!$M2066),IFERROR(MID(GL_Paste!$I2066,FIND("[",GL_Paste!$I2066)+1,FIND("]",GL_Paste!$I2066)-FIND("[",GL_Paste!$I2066)-1),"")))</f>
        <v/>
      </c>
      <c r="D2069">
        <f>IF(GL_Paste!$B2066="","",IFERROR(INDEX(DeptName,MATCH($C2069,DeptTag,0)),"UNALLOCATED"))</f>
        <v/>
      </c>
      <c r="E2069">
        <f>IF(GL_Paste!$B2066="","",IFERROR(INDEX(AcctCat,MATCH(GL_Paste!$B2066&amp;"",AcctCode,0)),"UNKNOWN"))</f>
        <v/>
      </c>
      <c r="F2069">
        <f>IF(GL_Paste!$B2066="","",IFERROR(INDEX(AcctSub,MATCH(GL_Paste!$B2066&amp;"",AcctCode,0)),"UNKNOWN"))</f>
        <v/>
      </c>
    </row>
    <row r="2070">
      <c r="A2070" s="40">
        <f>IF(GL_Paste!$B2067="","",N(GL_Paste!$H2067)-N(GL_Paste!$G2067))</f>
        <v/>
      </c>
      <c r="B2070" s="43">
        <f>IF(GL_Paste!$B2067="","",DATE(YEAR(GL_Paste!$E2067),MONTH(GL_Paste!$E2067),1))</f>
        <v/>
      </c>
      <c r="C2070">
        <f>IF(GL_Paste!$B2067="","",IF(TRIM(GL_Paste!$M2067)&lt;&gt;"",TRIM(GL_Paste!$M2067),IFERROR(MID(GL_Paste!$I2067,FIND("[",GL_Paste!$I2067)+1,FIND("]",GL_Paste!$I2067)-FIND("[",GL_Paste!$I2067)-1),"")))</f>
        <v/>
      </c>
      <c r="D2070">
        <f>IF(GL_Paste!$B2067="","",IFERROR(INDEX(DeptName,MATCH($C2070,DeptTag,0)),"UNALLOCATED"))</f>
        <v/>
      </c>
      <c r="E2070">
        <f>IF(GL_Paste!$B2067="","",IFERROR(INDEX(AcctCat,MATCH(GL_Paste!$B2067&amp;"",AcctCode,0)),"UNKNOWN"))</f>
        <v/>
      </c>
      <c r="F2070">
        <f>IF(GL_Paste!$B2067="","",IFERROR(INDEX(AcctSub,MATCH(GL_Paste!$B2067&amp;"",AcctCode,0)),"UNKNOWN"))</f>
        <v/>
      </c>
    </row>
    <row r="2071">
      <c r="A2071" s="40">
        <f>IF(GL_Paste!$B2068="","",N(GL_Paste!$H2068)-N(GL_Paste!$G2068))</f>
        <v/>
      </c>
      <c r="B2071" s="43">
        <f>IF(GL_Paste!$B2068="","",DATE(YEAR(GL_Paste!$E2068),MONTH(GL_Paste!$E2068),1))</f>
        <v/>
      </c>
      <c r="C2071">
        <f>IF(GL_Paste!$B2068="","",IF(TRIM(GL_Paste!$M2068)&lt;&gt;"",TRIM(GL_Paste!$M2068),IFERROR(MID(GL_Paste!$I2068,FIND("[",GL_Paste!$I2068)+1,FIND("]",GL_Paste!$I2068)-FIND("[",GL_Paste!$I2068)-1),"")))</f>
        <v/>
      </c>
      <c r="D2071">
        <f>IF(GL_Paste!$B2068="","",IFERROR(INDEX(DeptName,MATCH($C2071,DeptTag,0)),"UNALLOCATED"))</f>
        <v/>
      </c>
      <c r="E2071">
        <f>IF(GL_Paste!$B2068="","",IFERROR(INDEX(AcctCat,MATCH(GL_Paste!$B2068&amp;"",AcctCode,0)),"UNKNOWN"))</f>
        <v/>
      </c>
      <c r="F2071">
        <f>IF(GL_Paste!$B2068="","",IFERROR(INDEX(AcctSub,MATCH(GL_Paste!$B2068&amp;"",AcctCode,0)),"UNKNOWN"))</f>
        <v/>
      </c>
    </row>
    <row r="2072">
      <c r="A2072" s="40">
        <f>IF(GL_Paste!$B2069="","",N(GL_Paste!$H2069)-N(GL_Paste!$G2069))</f>
        <v/>
      </c>
      <c r="B2072" s="43">
        <f>IF(GL_Paste!$B2069="","",DATE(YEAR(GL_Paste!$E2069),MONTH(GL_Paste!$E2069),1))</f>
        <v/>
      </c>
      <c r="C2072">
        <f>IF(GL_Paste!$B2069="","",IF(TRIM(GL_Paste!$M2069)&lt;&gt;"",TRIM(GL_Paste!$M2069),IFERROR(MID(GL_Paste!$I2069,FIND("[",GL_Paste!$I2069)+1,FIND("]",GL_Paste!$I2069)-FIND("[",GL_Paste!$I2069)-1),"")))</f>
        <v/>
      </c>
      <c r="D2072">
        <f>IF(GL_Paste!$B2069="","",IFERROR(INDEX(DeptName,MATCH($C2072,DeptTag,0)),"UNALLOCATED"))</f>
        <v/>
      </c>
      <c r="E2072">
        <f>IF(GL_Paste!$B2069="","",IFERROR(INDEX(AcctCat,MATCH(GL_Paste!$B2069&amp;"",AcctCode,0)),"UNKNOWN"))</f>
        <v/>
      </c>
      <c r="F2072">
        <f>IF(GL_Paste!$B2069="","",IFERROR(INDEX(AcctSub,MATCH(GL_Paste!$B2069&amp;"",AcctCode,0)),"UNKNOWN"))</f>
        <v/>
      </c>
    </row>
    <row r="2073">
      <c r="A2073" s="40">
        <f>IF(GL_Paste!$B2070="","",N(GL_Paste!$H2070)-N(GL_Paste!$G2070))</f>
        <v/>
      </c>
      <c r="B2073" s="43">
        <f>IF(GL_Paste!$B2070="","",DATE(YEAR(GL_Paste!$E2070),MONTH(GL_Paste!$E2070),1))</f>
        <v/>
      </c>
      <c r="C2073">
        <f>IF(GL_Paste!$B2070="","",IF(TRIM(GL_Paste!$M2070)&lt;&gt;"",TRIM(GL_Paste!$M2070),IFERROR(MID(GL_Paste!$I2070,FIND("[",GL_Paste!$I2070)+1,FIND("]",GL_Paste!$I2070)-FIND("[",GL_Paste!$I2070)-1),"")))</f>
        <v/>
      </c>
      <c r="D2073">
        <f>IF(GL_Paste!$B2070="","",IFERROR(INDEX(DeptName,MATCH($C2073,DeptTag,0)),"UNALLOCATED"))</f>
        <v/>
      </c>
      <c r="E2073">
        <f>IF(GL_Paste!$B2070="","",IFERROR(INDEX(AcctCat,MATCH(GL_Paste!$B2070&amp;"",AcctCode,0)),"UNKNOWN"))</f>
        <v/>
      </c>
      <c r="F2073">
        <f>IF(GL_Paste!$B2070="","",IFERROR(INDEX(AcctSub,MATCH(GL_Paste!$B2070&amp;"",AcctCode,0)),"UNKNOWN"))</f>
        <v/>
      </c>
    </row>
    <row r="2074">
      <c r="A2074" s="40">
        <f>IF(GL_Paste!$B2071="","",N(GL_Paste!$H2071)-N(GL_Paste!$G2071))</f>
        <v/>
      </c>
      <c r="B2074" s="43">
        <f>IF(GL_Paste!$B2071="","",DATE(YEAR(GL_Paste!$E2071),MONTH(GL_Paste!$E2071),1))</f>
        <v/>
      </c>
      <c r="C2074">
        <f>IF(GL_Paste!$B2071="","",IF(TRIM(GL_Paste!$M2071)&lt;&gt;"",TRIM(GL_Paste!$M2071),IFERROR(MID(GL_Paste!$I2071,FIND("[",GL_Paste!$I2071)+1,FIND("]",GL_Paste!$I2071)-FIND("[",GL_Paste!$I2071)-1),"")))</f>
        <v/>
      </c>
      <c r="D2074">
        <f>IF(GL_Paste!$B2071="","",IFERROR(INDEX(DeptName,MATCH($C2074,DeptTag,0)),"UNALLOCATED"))</f>
        <v/>
      </c>
      <c r="E2074">
        <f>IF(GL_Paste!$B2071="","",IFERROR(INDEX(AcctCat,MATCH(GL_Paste!$B2071&amp;"",AcctCode,0)),"UNKNOWN"))</f>
        <v/>
      </c>
      <c r="F2074">
        <f>IF(GL_Paste!$B2071="","",IFERROR(INDEX(AcctSub,MATCH(GL_Paste!$B2071&amp;"",AcctCode,0)),"UNKNOWN"))</f>
        <v/>
      </c>
    </row>
    <row r="2075">
      <c r="A2075" s="40">
        <f>IF(GL_Paste!$B2072="","",N(GL_Paste!$H2072)-N(GL_Paste!$G2072))</f>
        <v/>
      </c>
      <c r="B2075" s="43">
        <f>IF(GL_Paste!$B2072="","",DATE(YEAR(GL_Paste!$E2072),MONTH(GL_Paste!$E2072),1))</f>
        <v/>
      </c>
      <c r="C2075">
        <f>IF(GL_Paste!$B2072="","",IF(TRIM(GL_Paste!$M2072)&lt;&gt;"",TRIM(GL_Paste!$M2072),IFERROR(MID(GL_Paste!$I2072,FIND("[",GL_Paste!$I2072)+1,FIND("]",GL_Paste!$I2072)-FIND("[",GL_Paste!$I2072)-1),"")))</f>
        <v/>
      </c>
      <c r="D2075">
        <f>IF(GL_Paste!$B2072="","",IFERROR(INDEX(DeptName,MATCH($C2075,DeptTag,0)),"UNALLOCATED"))</f>
        <v/>
      </c>
      <c r="E2075">
        <f>IF(GL_Paste!$B2072="","",IFERROR(INDEX(AcctCat,MATCH(GL_Paste!$B2072&amp;"",AcctCode,0)),"UNKNOWN"))</f>
        <v/>
      </c>
      <c r="F2075">
        <f>IF(GL_Paste!$B2072="","",IFERROR(INDEX(AcctSub,MATCH(GL_Paste!$B2072&amp;"",AcctCode,0)),"UNKNOWN"))</f>
        <v/>
      </c>
    </row>
    <row r="2076">
      <c r="A2076" s="40">
        <f>IF(GL_Paste!$B2073="","",N(GL_Paste!$H2073)-N(GL_Paste!$G2073))</f>
        <v/>
      </c>
      <c r="B2076" s="43">
        <f>IF(GL_Paste!$B2073="","",DATE(YEAR(GL_Paste!$E2073),MONTH(GL_Paste!$E2073),1))</f>
        <v/>
      </c>
      <c r="C2076">
        <f>IF(GL_Paste!$B2073="","",IF(TRIM(GL_Paste!$M2073)&lt;&gt;"",TRIM(GL_Paste!$M2073),IFERROR(MID(GL_Paste!$I2073,FIND("[",GL_Paste!$I2073)+1,FIND("]",GL_Paste!$I2073)-FIND("[",GL_Paste!$I2073)-1),"")))</f>
        <v/>
      </c>
      <c r="D2076">
        <f>IF(GL_Paste!$B2073="","",IFERROR(INDEX(DeptName,MATCH($C2076,DeptTag,0)),"UNALLOCATED"))</f>
        <v/>
      </c>
      <c r="E2076">
        <f>IF(GL_Paste!$B2073="","",IFERROR(INDEX(AcctCat,MATCH(GL_Paste!$B2073&amp;"",AcctCode,0)),"UNKNOWN"))</f>
        <v/>
      </c>
      <c r="F2076">
        <f>IF(GL_Paste!$B2073="","",IFERROR(INDEX(AcctSub,MATCH(GL_Paste!$B2073&amp;"",AcctCode,0)),"UNKNOWN"))</f>
        <v/>
      </c>
    </row>
    <row r="2077">
      <c r="A2077" s="40">
        <f>IF(GL_Paste!$B2074="","",N(GL_Paste!$H2074)-N(GL_Paste!$G2074))</f>
        <v/>
      </c>
      <c r="B2077" s="43">
        <f>IF(GL_Paste!$B2074="","",DATE(YEAR(GL_Paste!$E2074),MONTH(GL_Paste!$E2074),1))</f>
        <v/>
      </c>
      <c r="C2077">
        <f>IF(GL_Paste!$B2074="","",IF(TRIM(GL_Paste!$M2074)&lt;&gt;"",TRIM(GL_Paste!$M2074),IFERROR(MID(GL_Paste!$I2074,FIND("[",GL_Paste!$I2074)+1,FIND("]",GL_Paste!$I2074)-FIND("[",GL_Paste!$I2074)-1),"")))</f>
        <v/>
      </c>
      <c r="D2077">
        <f>IF(GL_Paste!$B2074="","",IFERROR(INDEX(DeptName,MATCH($C2077,DeptTag,0)),"UNALLOCATED"))</f>
        <v/>
      </c>
      <c r="E2077">
        <f>IF(GL_Paste!$B2074="","",IFERROR(INDEX(AcctCat,MATCH(GL_Paste!$B2074&amp;"",AcctCode,0)),"UNKNOWN"))</f>
        <v/>
      </c>
      <c r="F2077">
        <f>IF(GL_Paste!$B2074="","",IFERROR(INDEX(AcctSub,MATCH(GL_Paste!$B2074&amp;"",AcctCode,0)),"UNKNOWN"))</f>
        <v/>
      </c>
    </row>
    <row r="2078">
      <c r="A2078" s="40">
        <f>IF(GL_Paste!$B2075="","",N(GL_Paste!$H2075)-N(GL_Paste!$G2075))</f>
        <v/>
      </c>
      <c r="B2078" s="43">
        <f>IF(GL_Paste!$B2075="","",DATE(YEAR(GL_Paste!$E2075),MONTH(GL_Paste!$E2075),1))</f>
        <v/>
      </c>
      <c r="C2078">
        <f>IF(GL_Paste!$B2075="","",IF(TRIM(GL_Paste!$M2075)&lt;&gt;"",TRIM(GL_Paste!$M2075),IFERROR(MID(GL_Paste!$I2075,FIND("[",GL_Paste!$I2075)+1,FIND("]",GL_Paste!$I2075)-FIND("[",GL_Paste!$I2075)-1),"")))</f>
        <v/>
      </c>
      <c r="D2078">
        <f>IF(GL_Paste!$B2075="","",IFERROR(INDEX(DeptName,MATCH($C2078,DeptTag,0)),"UNALLOCATED"))</f>
        <v/>
      </c>
      <c r="E2078">
        <f>IF(GL_Paste!$B2075="","",IFERROR(INDEX(AcctCat,MATCH(GL_Paste!$B2075&amp;"",AcctCode,0)),"UNKNOWN"))</f>
        <v/>
      </c>
      <c r="F2078">
        <f>IF(GL_Paste!$B2075="","",IFERROR(INDEX(AcctSub,MATCH(GL_Paste!$B2075&amp;"",AcctCode,0)),"UNKNOWN"))</f>
        <v/>
      </c>
    </row>
    <row r="2079">
      <c r="A2079" s="40">
        <f>IF(GL_Paste!$B2076="","",N(GL_Paste!$H2076)-N(GL_Paste!$G2076))</f>
        <v/>
      </c>
      <c r="B2079" s="43">
        <f>IF(GL_Paste!$B2076="","",DATE(YEAR(GL_Paste!$E2076),MONTH(GL_Paste!$E2076),1))</f>
        <v/>
      </c>
      <c r="C2079">
        <f>IF(GL_Paste!$B2076="","",IF(TRIM(GL_Paste!$M2076)&lt;&gt;"",TRIM(GL_Paste!$M2076),IFERROR(MID(GL_Paste!$I2076,FIND("[",GL_Paste!$I2076)+1,FIND("]",GL_Paste!$I2076)-FIND("[",GL_Paste!$I2076)-1),"")))</f>
        <v/>
      </c>
      <c r="D2079">
        <f>IF(GL_Paste!$B2076="","",IFERROR(INDEX(DeptName,MATCH($C2079,DeptTag,0)),"UNALLOCATED"))</f>
        <v/>
      </c>
      <c r="E2079">
        <f>IF(GL_Paste!$B2076="","",IFERROR(INDEX(AcctCat,MATCH(GL_Paste!$B2076&amp;"",AcctCode,0)),"UNKNOWN"))</f>
        <v/>
      </c>
      <c r="F2079">
        <f>IF(GL_Paste!$B2076="","",IFERROR(INDEX(AcctSub,MATCH(GL_Paste!$B2076&amp;"",AcctCode,0)),"UNKNOWN"))</f>
        <v/>
      </c>
    </row>
    <row r="2080">
      <c r="A2080" s="40">
        <f>IF(GL_Paste!$B2077="","",N(GL_Paste!$H2077)-N(GL_Paste!$G2077))</f>
        <v/>
      </c>
      <c r="B2080" s="43">
        <f>IF(GL_Paste!$B2077="","",DATE(YEAR(GL_Paste!$E2077),MONTH(GL_Paste!$E2077),1))</f>
        <v/>
      </c>
      <c r="C2080">
        <f>IF(GL_Paste!$B2077="","",IF(TRIM(GL_Paste!$M2077)&lt;&gt;"",TRIM(GL_Paste!$M2077),IFERROR(MID(GL_Paste!$I2077,FIND("[",GL_Paste!$I2077)+1,FIND("]",GL_Paste!$I2077)-FIND("[",GL_Paste!$I2077)-1),"")))</f>
        <v/>
      </c>
      <c r="D2080">
        <f>IF(GL_Paste!$B2077="","",IFERROR(INDEX(DeptName,MATCH($C2080,DeptTag,0)),"UNALLOCATED"))</f>
        <v/>
      </c>
      <c r="E2080">
        <f>IF(GL_Paste!$B2077="","",IFERROR(INDEX(AcctCat,MATCH(GL_Paste!$B2077&amp;"",AcctCode,0)),"UNKNOWN"))</f>
        <v/>
      </c>
      <c r="F2080">
        <f>IF(GL_Paste!$B2077="","",IFERROR(INDEX(AcctSub,MATCH(GL_Paste!$B2077&amp;"",AcctCode,0)),"UNKNOWN"))</f>
        <v/>
      </c>
    </row>
    <row r="2081">
      <c r="A2081" s="40">
        <f>IF(GL_Paste!$B2078="","",N(GL_Paste!$H2078)-N(GL_Paste!$G2078))</f>
        <v/>
      </c>
      <c r="B2081" s="43">
        <f>IF(GL_Paste!$B2078="","",DATE(YEAR(GL_Paste!$E2078),MONTH(GL_Paste!$E2078),1))</f>
        <v/>
      </c>
      <c r="C2081">
        <f>IF(GL_Paste!$B2078="","",IF(TRIM(GL_Paste!$M2078)&lt;&gt;"",TRIM(GL_Paste!$M2078),IFERROR(MID(GL_Paste!$I2078,FIND("[",GL_Paste!$I2078)+1,FIND("]",GL_Paste!$I2078)-FIND("[",GL_Paste!$I2078)-1),"")))</f>
        <v/>
      </c>
      <c r="D2081">
        <f>IF(GL_Paste!$B2078="","",IFERROR(INDEX(DeptName,MATCH($C2081,DeptTag,0)),"UNALLOCATED"))</f>
        <v/>
      </c>
      <c r="E2081">
        <f>IF(GL_Paste!$B2078="","",IFERROR(INDEX(AcctCat,MATCH(GL_Paste!$B2078&amp;"",AcctCode,0)),"UNKNOWN"))</f>
        <v/>
      </c>
      <c r="F2081">
        <f>IF(GL_Paste!$B2078="","",IFERROR(INDEX(AcctSub,MATCH(GL_Paste!$B2078&amp;"",AcctCode,0)),"UNKNOWN"))</f>
        <v/>
      </c>
    </row>
    <row r="2082">
      <c r="A2082" s="40">
        <f>IF(GL_Paste!$B2079="","",N(GL_Paste!$H2079)-N(GL_Paste!$G2079))</f>
        <v/>
      </c>
      <c r="B2082" s="43">
        <f>IF(GL_Paste!$B2079="","",DATE(YEAR(GL_Paste!$E2079),MONTH(GL_Paste!$E2079),1))</f>
        <v/>
      </c>
      <c r="C2082">
        <f>IF(GL_Paste!$B2079="","",IF(TRIM(GL_Paste!$M2079)&lt;&gt;"",TRIM(GL_Paste!$M2079),IFERROR(MID(GL_Paste!$I2079,FIND("[",GL_Paste!$I2079)+1,FIND("]",GL_Paste!$I2079)-FIND("[",GL_Paste!$I2079)-1),"")))</f>
        <v/>
      </c>
      <c r="D2082">
        <f>IF(GL_Paste!$B2079="","",IFERROR(INDEX(DeptName,MATCH($C2082,DeptTag,0)),"UNALLOCATED"))</f>
        <v/>
      </c>
      <c r="E2082">
        <f>IF(GL_Paste!$B2079="","",IFERROR(INDEX(AcctCat,MATCH(GL_Paste!$B2079&amp;"",AcctCode,0)),"UNKNOWN"))</f>
        <v/>
      </c>
      <c r="F2082">
        <f>IF(GL_Paste!$B2079="","",IFERROR(INDEX(AcctSub,MATCH(GL_Paste!$B2079&amp;"",AcctCode,0)),"UNKNOWN"))</f>
        <v/>
      </c>
    </row>
    <row r="2083">
      <c r="A2083" s="40">
        <f>IF(GL_Paste!$B2080="","",N(GL_Paste!$H2080)-N(GL_Paste!$G2080))</f>
        <v/>
      </c>
      <c r="B2083" s="43">
        <f>IF(GL_Paste!$B2080="","",DATE(YEAR(GL_Paste!$E2080),MONTH(GL_Paste!$E2080),1))</f>
        <v/>
      </c>
      <c r="C2083">
        <f>IF(GL_Paste!$B2080="","",IF(TRIM(GL_Paste!$M2080)&lt;&gt;"",TRIM(GL_Paste!$M2080),IFERROR(MID(GL_Paste!$I2080,FIND("[",GL_Paste!$I2080)+1,FIND("]",GL_Paste!$I2080)-FIND("[",GL_Paste!$I2080)-1),"")))</f>
        <v/>
      </c>
      <c r="D2083">
        <f>IF(GL_Paste!$B2080="","",IFERROR(INDEX(DeptName,MATCH($C2083,DeptTag,0)),"UNALLOCATED"))</f>
        <v/>
      </c>
      <c r="E2083">
        <f>IF(GL_Paste!$B2080="","",IFERROR(INDEX(AcctCat,MATCH(GL_Paste!$B2080&amp;"",AcctCode,0)),"UNKNOWN"))</f>
        <v/>
      </c>
      <c r="F2083">
        <f>IF(GL_Paste!$B2080="","",IFERROR(INDEX(AcctSub,MATCH(GL_Paste!$B2080&amp;"",AcctCode,0)),"UNKNOWN"))</f>
        <v/>
      </c>
    </row>
    <row r="2084">
      <c r="A2084" s="40">
        <f>IF(GL_Paste!$B2081="","",N(GL_Paste!$H2081)-N(GL_Paste!$G2081))</f>
        <v/>
      </c>
      <c r="B2084" s="43">
        <f>IF(GL_Paste!$B2081="","",DATE(YEAR(GL_Paste!$E2081),MONTH(GL_Paste!$E2081),1))</f>
        <v/>
      </c>
      <c r="C2084">
        <f>IF(GL_Paste!$B2081="","",IF(TRIM(GL_Paste!$M2081)&lt;&gt;"",TRIM(GL_Paste!$M2081),IFERROR(MID(GL_Paste!$I2081,FIND("[",GL_Paste!$I2081)+1,FIND("]",GL_Paste!$I2081)-FIND("[",GL_Paste!$I2081)-1),"")))</f>
        <v/>
      </c>
      <c r="D2084">
        <f>IF(GL_Paste!$B2081="","",IFERROR(INDEX(DeptName,MATCH($C2084,DeptTag,0)),"UNALLOCATED"))</f>
        <v/>
      </c>
      <c r="E2084">
        <f>IF(GL_Paste!$B2081="","",IFERROR(INDEX(AcctCat,MATCH(GL_Paste!$B2081&amp;"",AcctCode,0)),"UNKNOWN"))</f>
        <v/>
      </c>
      <c r="F2084">
        <f>IF(GL_Paste!$B2081="","",IFERROR(INDEX(AcctSub,MATCH(GL_Paste!$B2081&amp;"",AcctCode,0)),"UNKNOWN"))</f>
        <v/>
      </c>
    </row>
    <row r="2085">
      <c r="A2085" s="40">
        <f>IF(GL_Paste!$B2082="","",N(GL_Paste!$H2082)-N(GL_Paste!$G2082))</f>
        <v/>
      </c>
      <c r="B2085" s="43">
        <f>IF(GL_Paste!$B2082="","",DATE(YEAR(GL_Paste!$E2082),MONTH(GL_Paste!$E2082),1))</f>
        <v/>
      </c>
      <c r="C2085">
        <f>IF(GL_Paste!$B2082="","",IF(TRIM(GL_Paste!$M2082)&lt;&gt;"",TRIM(GL_Paste!$M2082),IFERROR(MID(GL_Paste!$I2082,FIND("[",GL_Paste!$I2082)+1,FIND("]",GL_Paste!$I2082)-FIND("[",GL_Paste!$I2082)-1),"")))</f>
        <v/>
      </c>
      <c r="D2085">
        <f>IF(GL_Paste!$B2082="","",IFERROR(INDEX(DeptName,MATCH($C2085,DeptTag,0)),"UNALLOCATED"))</f>
        <v/>
      </c>
      <c r="E2085">
        <f>IF(GL_Paste!$B2082="","",IFERROR(INDEX(AcctCat,MATCH(GL_Paste!$B2082&amp;"",AcctCode,0)),"UNKNOWN"))</f>
        <v/>
      </c>
      <c r="F2085">
        <f>IF(GL_Paste!$B2082="","",IFERROR(INDEX(AcctSub,MATCH(GL_Paste!$B2082&amp;"",AcctCode,0)),"UNKNOWN"))</f>
        <v/>
      </c>
    </row>
    <row r="2086">
      <c r="A2086" s="40">
        <f>IF(GL_Paste!$B2083="","",N(GL_Paste!$H2083)-N(GL_Paste!$G2083))</f>
        <v/>
      </c>
      <c r="B2086" s="43">
        <f>IF(GL_Paste!$B2083="","",DATE(YEAR(GL_Paste!$E2083),MONTH(GL_Paste!$E2083),1))</f>
        <v/>
      </c>
      <c r="C2086">
        <f>IF(GL_Paste!$B2083="","",IF(TRIM(GL_Paste!$M2083)&lt;&gt;"",TRIM(GL_Paste!$M2083),IFERROR(MID(GL_Paste!$I2083,FIND("[",GL_Paste!$I2083)+1,FIND("]",GL_Paste!$I2083)-FIND("[",GL_Paste!$I2083)-1),"")))</f>
        <v/>
      </c>
      <c r="D2086">
        <f>IF(GL_Paste!$B2083="","",IFERROR(INDEX(DeptName,MATCH($C2086,DeptTag,0)),"UNALLOCATED"))</f>
        <v/>
      </c>
      <c r="E2086">
        <f>IF(GL_Paste!$B2083="","",IFERROR(INDEX(AcctCat,MATCH(GL_Paste!$B2083&amp;"",AcctCode,0)),"UNKNOWN"))</f>
        <v/>
      </c>
      <c r="F2086">
        <f>IF(GL_Paste!$B2083="","",IFERROR(INDEX(AcctSub,MATCH(GL_Paste!$B2083&amp;"",AcctCode,0)),"UNKNOWN"))</f>
        <v/>
      </c>
    </row>
    <row r="2087">
      <c r="A2087" s="40">
        <f>IF(GL_Paste!$B2084="","",N(GL_Paste!$H2084)-N(GL_Paste!$G2084))</f>
        <v/>
      </c>
      <c r="B2087" s="43">
        <f>IF(GL_Paste!$B2084="","",DATE(YEAR(GL_Paste!$E2084),MONTH(GL_Paste!$E2084),1))</f>
        <v/>
      </c>
      <c r="C2087">
        <f>IF(GL_Paste!$B2084="","",IF(TRIM(GL_Paste!$M2084)&lt;&gt;"",TRIM(GL_Paste!$M2084),IFERROR(MID(GL_Paste!$I2084,FIND("[",GL_Paste!$I2084)+1,FIND("]",GL_Paste!$I2084)-FIND("[",GL_Paste!$I2084)-1),"")))</f>
        <v/>
      </c>
      <c r="D2087">
        <f>IF(GL_Paste!$B2084="","",IFERROR(INDEX(DeptName,MATCH($C2087,DeptTag,0)),"UNALLOCATED"))</f>
        <v/>
      </c>
      <c r="E2087">
        <f>IF(GL_Paste!$B2084="","",IFERROR(INDEX(AcctCat,MATCH(GL_Paste!$B2084&amp;"",AcctCode,0)),"UNKNOWN"))</f>
        <v/>
      </c>
      <c r="F2087">
        <f>IF(GL_Paste!$B2084="","",IFERROR(INDEX(AcctSub,MATCH(GL_Paste!$B2084&amp;"",AcctCode,0)),"UNKNOWN"))</f>
        <v/>
      </c>
    </row>
    <row r="2088">
      <c r="A2088" s="40">
        <f>IF(GL_Paste!$B2085="","",N(GL_Paste!$H2085)-N(GL_Paste!$G2085))</f>
        <v/>
      </c>
      <c r="B2088" s="43">
        <f>IF(GL_Paste!$B2085="","",DATE(YEAR(GL_Paste!$E2085),MONTH(GL_Paste!$E2085),1))</f>
        <v/>
      </c>
      <c r="C2088">
        <f>IF(GL_Paste!$B2085="","",IF(TRIM(GL_Paste!$M2085)&lt;&gt;"",TRIM(GL_Paste!$M2085),IFERROR(MID(GL_Paste!$I2085,FIND("[",GL_Paste!$I2085)+1,FIND("]",GL_Paste!$I2085)-FIND("[",GL_Paste!$I2085)-1),"")))</f>
        <v/>
      </c>
      <c r="D2088">
        <f>IF(GL_Paste!$B2085="","",IFERROR(INDEX(DeptName,MATCH($C2088,DeptTag,0)),"UNALLOCATED"))</f>
        <v/>
      </c>
      <c r="E2088">
        <f>IF(GL_Paste!$B2085="","",IFERROR(INDEX(AcctCat,MATCH(GL_Paste!$B2085&amp;"",AcctCode,0)),"UNKNOWN"))</f>
        <v/>
      </c>
      <c r="F2088">
        <f>IF(GL_Paste!$B2085="","",IFERROR(INDEX(AcctSub,MATCH(GL_Paste!$B2085&amp;"",AcctCode,0)),"UNKNOWN"))</f>
        <v/>
      </c>
    </row>
    <row r="2089">
      <c r="A2089" s="40">
        <f>IF(GL_Paste!$B2086="","",N(GL_Paste!$H2086)-N(GL_Paste!$G2086))</f>
        <v/>
      </c>
      <c r="B2089" s="43">
        <f>IF(GL_Paste!$B2086="","",DATE(YEAR(GL_Paste!$E2086),MONTH(GL_Paste!$E2086),1))</f>
        <v/>
      </c>
      <c r="C2089">
        <f>IF(GL_Paste!$B2086="","",IF(TRIM(GL_Paste!$M2086)&lt;&gt;"",TRIM(GL_Paste!$M2086),IFERROR(MID(GL_Paste!$I2086,FIND("[",GL_Paste!$I2086)+1,FIND("]",GL_Paste!$I2086)-FIND("[",GL_Paste!$I2086)-1),"")))</f>
        <v/>
      </c>
      <c r="D2089">
        <f>IF(GL_Paste!$B2086="","",IFERROR(INDEX(DeptName,MATCH($C2089,DeptTag,0)),"UNALLOCATED"))</f>
        <v/>
      </c>
      <c r="E2089">
        <f>IF(GL_Paste!$B2086="","",IFERROR(INDEX(AcctCat,MATCH(GL_Paste!$B2086&amp;"",AcctCode,0)),"UNKNOWN"))</f>
        <v/>
      </c>
      <c r="F2089">
        <f>IF(GL_Paste!$B2086="","",IFERROR(INDEX(AcctSub,MATCH(GL_Paste!$B2086&amp;"",AcctCode,0)),"UNKNOWN"))</f>
        <v/>
      </c>
    </row>
    <row r="2090">
      <c r="A2090" s="40">
        <f>IF(GL_Paste!$B2087="","",N(GL_Paste!$H2087)-N(GL_Paste!$G2087))</f>
        <v/>
      </c>
      <c r="B2090" s="43">
        <f>IF(GL_Paste!$B2087="","",DATE(YEAR(GL_Paste!$E2087),MONTH(GL_Paste!$E2087),1))</f>
        <v/>
      </c>
      <c r="C2090">
        <f>IF(GL_Paste!$B2087="","",IF(TRIM(GL_Paste!$M2087)&lt;&gt;"",TRIM(GL_Paste!$M2087),IFERROR(MID(GL_Paste!$I2087,FIND("[",GL_Paste!$I2087)+1,FIND("]",GL_Paste!$I2087)-FIND("[",GL_Paste!$I2087)-1),"")))</f>
        <v/>
      </c>
      <c r="D2090">
        <f>IF(GL_Paste!$B2087="","",IFERROR(INDEX(DeptName,MATCH($C2090,DeptTag,0)),"UNALLOCATED"))</f>
        <v/>
      </c>
      <c r="E2090">
        <f>IF(GL_Paste!$B2087="","",IFERROR(INDEX(AcctCat,MATCH(GL_Paste!$B2087&amp;"",AcctCode,0)),"UNKNOWN"))</f>
        <v/>
      </c>
      <c r="F2090">
        <f>IF(GL_Paste!$B2087="","",IFERROR(INDEX(AcctSub,MATCH(GL_Paste!$B2087&amp;"",AcctCode,0)),"UNKNOWN"))</f>
        <v/>
      </c>
    </row>
    <row r="2091">
      <c r="A2091" s="40">
        <f>IF(GL_Paste!$B2088="","",N(GL_Paste!$H2088)-N(GL_Paste!$G2088))</f>
        <v/>
      </c>
      <c r="B2091" s="43">
        <f>IF(GL_Paste!$B2088="","",DATE(YEAR(GL_Paste!$E2088),MONTH(GL_Paste!$E2088),1))</f>
        <v/>
      </c>
      <c r="C2091">
        <f>IF(GL_Paste!$B2088="","",IF(TRIM(GL_Paste!$M2088)&lt;&gt;"",TRIM(GL_Paste!$M2088),IFERROR(MID(GL_Paste!$I2088,FIND("[",GL_Paste!$I2088)+1,FIND("]",GL_Paste!$I2088)-FIND("[",GL_Paste!$I2088)-1),"")))</f>
        <v/>
      </c>
      <c r="D2091">
        <f>IF(GL_Paste!$B2088="","",IFERROR(INDEX(DeptName,MATCH($C2091,DeptTag,0)),"UNALLOCATED"))</f>
        <v/>
      </c>
      <c r="E2091">
        <f>IF(GL_Paste!$B2088="","",IFERROR(INDEX(AcctCat,MATCH(GL_Paste!$B2088&amp;"",AcctCode,0)),"UNKNOWN"))</f>
        <v/>
      </c>
      <c r="F2091">
        <f>IF(GL_Paste!$B2088="","",IFERROR(INDEX(AcctSub,MATCH(GL_Paste!$B2088&amp;"",AcctCode,0)),"UNKNOWN"))</f>
        <v/>
      </c>
    </row>
    <row r="2092">
      <c r="A2092" s="40">
        <f>IF(GL_Paste!$B2089="","",N(GL_Paste!$H2089)-N(GL_Paste!$G2089))</f>
        <v/>
      </c>
      <c r="B2092" s="43">
        <f>IF(GL_Paste!$B2089="","",DATE(YEAR(GL_Paste!$E2089),MONTH(GL_Paste!$E2089),1))</f>
        <v/>
      </c>
      <c r="C2092">
        <f>IF(GL_Paste!$B2089="","",IF(TRIM(GL_Paste!$M2089)&lt;&gt;"",TRIM(GL_Paste!$M2089),IFERROR(MID(GL_Paste!$I2089,FIND("[",GL_Paste!$I2089)+1,FIND("]",GL_Paste!$I2089)-FIND("[",GL_Paste!$I2089)-1),"")))</f>
        <v/>
      </c>
      <c r="D2092">
        <f>IF(GL_Paste!$B2089="","",IFERROR(INDEX(DeptName,MATCH($C2092,DeptTag,0)),"UNALLOCATED"))</f>
        <v/>
      </c>
      <c r="E2092">
        <f>IF(GL_Paste!$B2089="","",IFERROR(INDEX(AcctCat,MATCH(GL_Paste!$B2089&amp;"",AcctCode,0)),"UNKNOWN"))</f>
        <v/>
      </c>
      <c r="F2092">
        <f>IF(GL_Paste!$B2089="","",IFERROR(INDEX(AcctSub,MATCH(GL_Paste!$B2089&amp;"",AcctCode,0)),"UNKNOWN"))</f>
        <v/>
      </c>
    </row>
    <row r="2093">
      <c r="A2093" s="40">
        <f>IF(GL_Paste!$B2090="","",N(GL_Paste!$H2090)-N(GL_Paste!$G2090))</f>
        <v/>
      </c>
      <c r="B2093" s="43">
        <f>IF(GL_Paste!$B2090="","",DATE(YEAR(GL_Paste!$E2090),MONTH(GL_Paste!$E2090),1))</f>
        <v/>
      </c>
      <c r="C2093">
        <f>IF(GL_Paste!$B2090="","",IF(TRIM(GL_Paste!$M2090)&lt;&gt;"",TRIM(GL_Paste!$M2090),IFERROR(MID(GL_Paste!$I2090,FIND("[",GL_Paste!$I2090)+1,FIND("]",GL_Paste!$I2090)-FIND("[",GL_Paste!$I2090)-1),"")))</f>
        <v/>
      </c>
      <c r="D2093">
        <f>IF(GL_Paste!$B2090="","",IFERROR(INDEX(DeptName,MATCH($C2093,DeptTag,0)),"UNALLOCATED"))</f>
        <v/>
      </c>
      <c r="E2093">
        <f>IF(GL_Paste!$B2090="","",IFERROR(INDEX(AcctCat,MATCH(GL_Paste!$B2090&amp;"",AcctCode,0)),"UNKNOWN"))</f>
        <v/>
      </c>
      <c r="F2093">
        <f>IF(GL_Paste!$B2090="","",IFERROR(INDEX(AcctSub,MATCH(GL_Paste!$B2090&amp;"",AcctCode,0)),"UNKNOWN"))</f>
        <v/>
      </c>
    </row>
    <row r="2094">
      <c r="A2094" s="40">
        <f>IF(GL_Paste!$B2091="","",N(GL_Paste!$H2091)-N(GL_Paste!$G2091))</f>
        <v/>
      </c>
      <c r="B2094" s="43">
        <f>IF(GL_Paste!$B2091="","",DATE(YEAR(GL_Paste!$E2091),MONTH(GL_Paste!$E2091),1))</f>
        <v/>
      </c>
      <c r="C2094">
        <f>IF(GL_Paste!$B2091="","",IF(TRIM(GL_Paste!$M2091)&lt;&gt;"",TRIM(GL_Paste!$M2091),IFERROR(MID(GL_Paste!$I2091,FIND("[",GL_Paste!$I2091)+1,FIND("]",GL_Paste!$I2091)-FIND("[",GL_Paste!$I2091)-1),"")))</f>
        <v/>
      </c>
      <c r="D2094">
        <f>IF(GL_Paste!$B2091="","",IFERROR(INDEX(DeptName,MATCH($C2094,DeptTag,0)),"UNALLOCATED"))</f>
        <v/>
      </c>
      <c r="E2094">
        <f>IF(GL_Paste!$B2091="","",IFERROR(INDEX(AcctCat,MATCH(GL_Paste!$B2091&amp;"",AcctCode,0)),"UNKNOWN"))</f>
        <v/>
      </c>
      <c r="F2094">
        <f>IF(GL_Paste!$B2091="","",IFERROR(INDEX(AcctSub,MATCH(GL_Paste!$B2091&amp;"",AcctCode,0)),"UNKNOWN"))</f>
        <v/>
      </c>
    </row>
    <row r="2095">
      <c r="A2095" s="40">
        <f>IF(GL_Paste!$B2092="","",N(GL_Paste!$H2092)-N(GL_Paste!$G2092))</f>
        <v/>
      </c>
      <c r="B2095" s="43">
        <f>IF(GL_Paste!$B2092="","",DATE(YEAR(GL_Paste!$E2092),MONTH(GL_Paste!$E2092),1))</f>
        <v/>
      </c>
      <c r="C2095">
        <f>IF(GL_Paste!$B2092="","",IF(TRIM(GL_Paste!$M2092)&lt;&gt;"",TRIM(GL_Paste!$M2092),IFERROR(MID(GL_Paste!$I2092,FIND("[",GL_Paste!$I2092)+1,FIND("]",GL_Paste!$I2092)-FIND("[",GL_Paste!$I2092)-1),"")))</f>
        <v/>
      </c>
      <c r="D2095">
        <f>IF(GL_Paste!$B2092="","",IFERROR(INDEX(DeptName,MATCH($C2095,DeptTag,0)),"UNALLOCATED"))</f>
        <v/>
      </c>
      <c r="E2095">
        <f>IF(GL_Paste!$B2092="","",IFERROR(INDEX(AcctCat,MATCH(GL_Paste!$B2092&amp;"",AcctCode,0)),"UNKNOWN"))</f>
        <v/>
      </c>
      <c r="F2095">
        <f>IF(GL_Paste!$B2092="","",IFERROR(INDEX(AcctSub,MATCH(GL_Paste!$B2092&amp;"",AcctCode,0)),"UNKNOWN"))</f>
        <v/>
      </c>
    </row>
    <row r="2096">
      <c r="A2096" s="40">
        <f>IF(GL_Paste!$B2093="","",N(GL_Paste!$H2093)-N(GL_Paste!$G2093))</f>
        <v/>
      </c>
      <c r="B2096" s="43">
        <f>IF(GL_Paste!$B2093="","",DATE(YEAR(GL_Paste!$E2093),MONTH(GL_Paste!$E2093),1))</f>
        <v/>
      </c>
      <c r="C2096">
        <f>IF(GL_Paste!$B2093="","",IF(TRIM(GL_Paste!$M2093)&lt;&gt;"",TRIM(GL_Paste!$M2093),IFERROR(MID(GL_Paste!$I2093,FIND("[",GL_Paste!$I2093)+1,FIND("]",GL_Paste!$I2093)-FIND("[",GL_Paste!$I2093)-1),"")))</f>
        <v/>
      </c>
      <c r="D2096">
        <f>IF(GL_Paste!$B2093="","",IFERROR(INDEX(DeptName,MATCH($C2096,DeptTag,0)),"UNALLOCATED"))</f>
        <v/>
      </c>
      <c r="E2096">
        <f>IF(GL_Paste!$B2093="","",IFERROR(INDEX(AcctCat,MATCH(GL_Paste!$B2093&amp;"",AcctCode,0)),"UNKNOWN"))</f>
        <v/>
      </c>
      <c r="F2096">
        <f>IF(GL_Paste!$B2093="","",IFERROR(INDEX(AcctSub,MATCH(GL_Paste!$B2093&amp;"",AcctCode,0)),"UNKNOWN"))</f>
        <v/>
      </c>
    </row>
    <row r="2097">
      <c r="A2097" s="40">
        <f>IF(GL_Paste!$B2094="","",N(GL_Paste!$H2094)-N(GL_Paste!$G2094))</f>
        <v/>
      </c>
      <c r="B2097" s="43">
        <f>IF(GL_Paste!$B2094="","",DATE(YEAR(GL_Paste!$E2094),MONTH(GL_Paste!$E2094),1))</f>
        <v/>
      </c>
      <c r="C2097">
        <f>IF(GL_Paste!$B2094="","",IF(TRIM(GL_Paste!$M2094)&lt;&gt;"",TRIM(GL_Paste!$M2094),IFERROR(MID(GL_Paste!$I2094,FIND("[",GL_Paste!$I2094)+1,FIND("]",GL_Paste!$I2094)-FIND("[",GL_Paste!$I2094)-1),"")))</f>
        <v/>
      </c>
      <c r="D2097">
        <f>IF(GL_Paste!$B2094="","",IFERROR(INDEX(DeptName,MATCH($C2097,DeptTag,0)),"UNALLOCATED"))</f>
        <v/>
      </c>
      <c r="E2097">
        <f>IF(GL_Paste!$B2094="","",IFERROR(INDEX(AcctCat,MATCH(GL_Paste!$B2094&amp;"",AcctCode,0)),"UNKNOWN"))</f>
        <v/>
      </c>
      <c r="F2097">
        <f>IF(GL_Paste!$B2094="","",IFERROR(INDEX(AcctSub,MATCH(GL_Paste!$B2094&amp;"",AcctCode,0)),"UNKNOWN"))</f>
        <v/>
      </c>
    </row>
    <row r="2098">
      <c r="A2098" s="40">
        <f>IF(GL_Paste!$B2095="","",N(GL_Paste!$H2095)-N(GL_Paste!$G2095))</f>
        <v/>
      </c>
      <c r="B2098" s="43">
        <f>IF(GL_Paste!$B2095="","",DATE(YEAR(GL_Paste!$E2095),MONTH(GL_Paste!$E2095),1))</f>
        <v/>
      </c>
      <c r="C2098">
        <f>IF(GL_Paste!$B2095="","",IF(TRIM(GL_Paste!$M2095)&lt;&gt;"",TRIM(GL_Paste!$M2095),IFERROR(MID(GL_Paste!$I2095,FIND("[",GL_Paste!$I2095)+1,FIND("]",GL_Paste!$I2095)-FIND("[",GL_Paste!$I2095)-1),"")))</f>
        <v/>
      </c>
      <c r="D2098">
        <f>IF(GL_Paste!$B2095="","",IFERROR(INDEX(DeptName,MATCH($C2098,DeptTag,0)),"UNALLOCATED"))</f>
        <v/>
      </c>
      <c r="E2098">
        <f>IF(GL_Paste!$B2095="","",IFERROR(INDEX(AcctCat,MATCH(GL_Paste!$B2095&amp;"",AcctCode,0)),"UNKNOWN"))</f>
        <v/>
      </c>
      <c r="F2098">
        <f>IF(GL_Paste!$B2095="","",IFERROR(INDEX(AcctSub,MATCH(GL_Paste!$B2095&amp;"",AcctCode,0)),"UNKNOWN"))</f>
        <v/>
      </c>
    </row>
    <row r="2099">
      <c r="A2099" s="40">
        <f>IF(GL_Paste!$B2096="","",N(GL_Paste!$H2096)-N(GL_Paste!$G2096))</f>
        <v/>
      </c>
      <c r="B2099" s="43">
        <f>IF(GL_Paste!$B2096="","",DATE(YEAR(GL_Paste!$E2096),MONTH(GL_Paste!$E2096),1))</f>
        <v/>
      </c>
      <c r="C2099">
        <f>IF(GL_Paste!$B2096="","",IF(TRIM(GL_Paste!$M2096)&lt;&gt;"",TRIM(GL_Paste!$M2096),IFERROR(MID(GL_Paste!$I2096,FIND("[",GL_Paste!$I2096)+1,FIND("]",GL_Paste!$I2096)-FIND("[",GL_Paste!$I2096)-1),"")))</f>
        <v/>
      </c>
      <c r="D2099">
        <f>IF(GL_Paste!$B2096="","",IFERROR(INDEX(DeptName,MATCH($C2099,DeptTag,0)),"UNALLOCATED"))</f>
        <v/>
      </c>
      <c r="E2099">
        <f>IF(GL_Paste!$B2096="","",IFERROR(INDEX(AcctCat,MATCH(GL_Paste!$B2096&amp;"",AcctCode,0)),"UNKNOWN"))</f>
        <v/>
      </c>
      <c r="F2099">
        <f>IF(GL_Paste!$B2096="","",IFERROR(INDEX(AcctSub,MATCH(GL_Paste!$B2096&amp;"",AcctCode,0)),"UNKNOWN"))</f>
        <v/>
      </c>
    </row>
    <row r="2100">
      <c r="A2100" s="40">
        <f>IF(GL_Paste!$B2097="","",N(GL_Paste!$H2097)-N(GL_Paste!$G2097))</f>
        <v/>
      </c>
      <c r="B2100" s="43">
        <f>IF(GL_Paste!$B2097="","",DATE(YEAR(GL_Paste!$E2097),MONTH(GL_Paste!$E2097),1))</f>
        <v/>
      </c>
      <c r="C2100">
        <f>IF(GL_Paste!$B2097="","",IF(TRIM(GL_Paste!$M2097)&lt;&gt;"",TRIM(GL_Paste!$M2097),IFERROR(MID(GL_Paste!$I2097,FIND("[",GL_Paste!$I2097)+1,FIND("]",GL_Paste!$I2097)-FIND("[",GL_Paste!$I2097)-1),"")))</f>
        <v/>
      </c>
      <c r="D2100">
        <f>IF(GL_Paste!$B2097="","",IFERROR(INDEX(DeptName,MATCH($C2100,DeptTag,0)),"UNALLOCATED"))</f>
        <v/>
      </c>
      <c r="E2100">
        <f>IF(GL_Paste!$B2097="","",IFERROR(INDEX(AcctCat,MATCH(GL_Paste!$B2097&amp;"",AcctCode,0)),"UNKNOWN"))</f>
        <v/>
      </c>
      <c r="F2100">
        <f>IF(GL_Paste!$B2097="","",IFERROR(INDEX(AcctSub,MATCH(GL_Paste!$B2097&amp;"",AcctCode,0)),"UNKNOWN"))</f>
        <v/>
      </c>
    </row>
    <row r="2101">
      <c r="A2101" s="40">
        <f>IF(GL_Paste!$B2098="","",N(GL_Paste!$H2098)-N(GL_Paste!$G2098))</f>
        <v/>
      </c>
      <c r="B2101" s="43">
        <f>IF(GL_Paste!$B2098="","",DATE(YEAR(GL_Paste!$E2098),MONTH(GL_Paste!$E2098),1))</f>
        <v/>
      </c>
      <c r="C2101">
        <f>IF(GL_Paste!$B2098="","",IF(TRIM(GL_Paste!$M2098)&lt;&gt;"",TRIM(GL_Paste!$M2098),IFERROR(MID(GL_Paste!$I2098,FIND("[",GL_Paste!$I2098)+1,FIND("]",GL_Paste!$I2098)-FIND("[",GL_Paste!$I2098)-1),"")))</f>
        <v/>
      </c>
      <c r="D2101">
        <f>IF(GL_Paste!$B2098="","",IFERROR(INDEX(DeptName,MATCH($C2101,DeptTag,0)),"UNALLOCATED"))</f>
        <v/>
      </c>
      <c r="E2101">
        <f>IF(GL_Paste!$B2098="","",IFERROR(INDEX(AcctCat,MATCH(GL_Paste!$B2098&amp;"",AcctCode,0)),"UNKNOWN"))</f>
        <v/>
      </c>
      <c r="F2101">
        <f>IF(GL_Paste!$B2098="","",IFERROR(INDEX(AcctSub,MATCH(GL_Paste!$B2098&amp;"",AcctCode,0)),"UNKNOWN"))</f>
        <v/>
      </c>
    </row>
    <row r="2102">
      <c r="A2102" s="40">
        <f>IF(GL_Paste!$B2099="","",N(GL_Paste!$H2099)-N(GL_Paste!$G2099))</f>
        <v/>
      </c>
      <c r="B2102" s="43">
        <f>IF(GL_Paste!$B2099="","",DATE(YEAR(GL_Paste!$E2099),MONTH(GL_Paste!$E2099),1))</f>
        <v/>
      </c>
      <c r="C2102">
        <f>IF(GL_Paste!$B2099="","",IF(TRIM(GL_Paste!$M2099)&lt;&gt;"",TRIM(GL_Paste!$M2099),IFERROR(MID(GL_Paste!$I2099,FIND("[",GL_Paste!$I2099)+1,FIND("]",GL_Paste!$I2099)-FIND("[",GL_Paste!$I2099)-1),"")))</f>
        <v/>
      </c>
      <c r="D2102">
        <f>IF(GL_Paste!$B2099="","",IFERROR(INDEX(DeptName,MATCH($C2102,DeptTag,0)),"UNALLOCATED"))</f>
        <v/>
      </c>
      <c r="E2102">
        <f>IF(GL_Paste!$B2099="","",IFERROR(INDEX(AcctCat,MATCH(GL_Paste!$B2099&amp;"",AcctCode,0)),"UNKNOWN"))</f>
        <v/>
      </c>
      <c r="F2102">
        <f>IF(GL_Paste!$B2099="","",IFERROR(INDEX(AcctSub,MATCH(GL_Paste!$B2099&amp;"",AcctCode,0)),"UNKNOWN"))</f>
        <v/>
      </c>
    </row>
    <row r="2103">
      <c r="A2103" s="40">
        <f>IF(GL_Paste!$B2100="","",N(GL_Paste!$H2100)-N(GL_Paste!$G2100))</f>
        <v/>
      </c>
      <c r="B2103" s="43">
        <f>IF(GL_Paste!$B2100="","",DATE(YEAR(GL_Paste!$E2100),MONTH(GL_Paste!$E2100),1))</f>
        <v/>
      </c>
      <c r="C2103">
        <f>IF(GL_Paste!$B2100="","",IF(TRIM(GL_Paste!$M2100)&lt;&gt;"",TRIM(GL_Paste!$M2100),IFERROR(MID(GL_Paste!$I2100,FIND("[",GL_Paste!$I2100)+1,FIND("]",GL_Paste!$I2100)-FIND("[",GL_Paste!$I2100)-1),"")))</f>
        <v/>
      </c>
      <c r="D2103">
        <f>IF(GL_Paste!$B2100="","",IFERROR(INDEX(DeptName,MATCH($C2103,DeptTag,0)),"UNALLOCATED"))</f>
        <v/>
      </c>
      <c r="E2103">
        <f>IF(GL_Paste!$B2100="","",IFERROR(INDEX(AcctCat,MATCH(GL_Paste!$B2100&amp;"",AcctCode,0)),"UNKNOWN"))</f>
        <v/>
      </c>
      <c r="F2103">
        <f>IF(GL_Paste!$B2100="","",IFERROR(INDEX(AcctSub,MATCH(GL_Paste!$B2100&amp;"",AcctCode,0)),"UNKNOWN"))</f>
        <v/>
      </c>
    </row>
    <row r="2104">
      <c r="A2104" s="40">
        <f>IF(GL_Paste!$B2101="","",N(GL_Paste!$H2101)-N(GL_Paste!$G2101))</f>
        <v/>
      </c>
      <c r="B2104" s="43">
        <f>IF(GL_Paste!$B2101="","",DATE(YEAR(GL_Paste!$E2101),MONTH(GL_Paste!$E2101),1))</f>
        <v/>
      </c>
      <c r="C2104">
        <f>IF(GL_Paste!$B2101="","",IF(TRIM(GL_Paste!$M2101)&lt;&gt;"",TRIM(GL_Paste!$M2101),IFERROR(MID(GL_Paste!$I2101,FIND("[",GL_Paste!$I2101)+1,FIND("]",GL_Paste!$I2101)-FIND("[",GL_Paste!$I2101)-1),"")))</f>
        <v/>
      </c>
      <c r="D2104">
        <f>IF(GL_Paste!$B2101="","",IFERROR(INDEX(DeptName,MATCH($C2104,DeptTag,0)),"UNALLOCATED"))</f>
        <v/>
      </c>
      <c r="E2104">
        <f>IF(GL_Paste!$B2101="","",IFERROR(INDEX(AcctCat,MATCH(GL_Paste!$B2101&amp;"",AcctCode,0)),"UNKNOWN"))</f>
        <v/>
      </c>
      <c r="F2104">
        <f>IF(GL_Paste!$B2101="","",IFERROR(INDEX(AcctSub,MATCH(GL_Paste!$B2101&amp;"",AcctCode,0)),"UNKNOWN"))</f>
        <v/>
      </c>
    </row>
    <row r="2105">
      <c r="A2105" s="40">
        <f>IF(GL_Paste!$B2102="","",N(GL_Paste!$H2102)-N(GL_Paste!$G2102))</f>
        <v/>
      </c>
      <c r="B2105" s="43">
        <f>IF(GL_Paste!$B2102="","",DATE(YEAR(GL_Paste!$E2102),MONTH(GL_Paste!$E2102),1))</f>
        <v/>
      </c>
      <c r="C2105">
        <f>IF(GL_Paste!$B2102="","",IF(TRIM(GL_Paste!$M2102)&lt;&gt;"",TRIM(GL_Paste!$M2102),IFERROR(MID(GL_Paste!$I2102,FIND("[",GL_Paste!$I2102)+1,FIND("]",GL_Paste!$I2102)-FIND("[",GL_Paste!$I2102)-1),"")))</f>
        <v/>
      </c>
      <c r="D2105">
        <f>IF(GL_Paste!$B2102="","",IFERROR(INDEX(DeptName,MATCH($C2105,DeptTag,0)),"UNALLOCATED"))</f>
        <v/>
      </c>
      <c r="E2105">
        <f>IF(GL_Paste!$B2102="","",IFERROR(INDEX(AcctCat,MATCH(GL_Paste!$B2102&amp;"",AcctCode,0)),"UNKNOWN"))</f>
        <v/>
      </c>
      <c r="F2105">
        <f>IF(GL_Paste!$B2102="","",IFERROR(INDEX(AcctSub,MATCH(GL_Paste!$B2102&amp;"",AcctCode,0)),"UNKNOWN"))</f>
        <v/>
      </c>
    </row>
    <row r="2106">
      <c r="A2106" s="40">
        <f>IF(GL_Paste!$B2103="","",N(GL_Paste!$H2103)-N(GL_Paste!$G2103))</f>
        <v/>
      </c>
      <c r="B2106" s="43">
        <f>IF(GL_Paste!$B2103="","",DATE(YEAR(GL_Paste!$E2103),MONTH(GL_Paste!$E2103),1))</f>
        <v/>
      </c>
      <c r="C2106">
        <f>IF(GL_Paste!$B2103="","",IF(TRIM(GL_Paste!$M2103)&lt;&gt;"",TRIM(GL_Paste!$M2103),IFERROR(MID(GL_Paste!$I2103,FIND("[",GL_Paste!$I2103)+1,FIND("]",GL_Paste!$I2103)-FIND("[",GL_Paste!$I2103)-1),"")))</f>
        <v/>
      </c>
      <c r="D2106">
        <f>IF(GL_Paste!$B2103="","",IFERROR(INDEX(DeptName,MATCH($C2106,DeptTag,0)),"UNALLOCATED"))</f>
        <v/>
      </c>
      <c r="E2106">
        <f>IF(GL_Paste!$B2103="","",IFERROR(INDEX(AcctCat,MATCH(GL_Paste!$B2103&amp;"",AcctCode,0)),"UNKNOWN"))</f>
        <v/>
      </c>
      <c r="F2106">
        <f>IF(GL_Paste!$B2103="","",IFERROR(INDEX(AcctSub,MATCH(GL_Paste!$B2103&amp;"",AcctCode,0)),"UNKNOWN"))</f>
        <v/>
      </c>
    </row>
    <row r="2107">
      <c r="A2107" s="40">
        <f>IF(GL_Paste!$B2104="","",N(GL_Paste!$H2104)-N(GL_Paste!$G2104))</f>
        <v/>
      </c>
      <c r="B2107" s="43">
        <f>IF(GL_Paste!$B2104="","",DATE(YEAR(GL_Paste!$E2104),MONTH(GL_Paste!$E2104),1))</f>
        <v/>
      </c>
      <c r="C2107">
        <f>IF(GL_Paste!$B2104="","",IF(TRIM(GL_Paste!$M2104)&lt;&gt;"",TRIM(GL_Paste!$M2104),IFERROR(MID(GL_Paste!$I2104,FIND("[",GL_Paste!$I2104)+1,FIND("]",GL_Paste!$I2104)-FIND("[",GL_Paste!$I2104)-1),"")))</f>
        <v/>
      </c>
      <c r="D2107">
        <f>IF(GL_Paste!$B2104="","",IFERROR(INDEX(DeptName,MATCH($C2107,DeptTag,0)),"UNALLOCATED"))</f>
        <v/>
      </c>
      <c r="E2107">
        <f>IF(GL_Paste!$B2104="","",IFERROR(INDEX(AcctCat,MATCH(GL_Paste!$B2104&amp;"",AcctCode,0)),"UNKNOWN"))</f>
        <v/>
      </c>
      <c r="F2107">
        <f>IF(GL_Paste!$B2104="","",IFERROR(INDEX(AcctSub,MATCH(GL_Paste!$B2104&amp;"",AcctCode,0)),"UNKNOWN"))</f>
        <v/>
      </c>
    </row>
    <row r="2108">
      <c r="A2108" s="40">
        <f>IF(GL_Paste!$B2105="","",N(GL_Paste!$H2105)-N(GL_Paste!$G2105))</f>
        <v/>
      </c>
      <c r="B2108" s="43">
        <f>IF(GL_Paste!$B2105="","",DATE(YEAR(GL_Paste!$E2105),MONTH(GL_Paste!$E2105),1))</f>
        <v/>
      </c>
      <c r="C2108">
        <f>IF(GL_Paste!$B2105="","",IF(TRIM(GL_Paste!$M2105)&lt;&gt;"",TRIM(GL_Paste!$M2105),IFERROR(MID(GL_Paste!$I2105,FIND("[",GL_Paste!$I2105)+1,FIND("]",GL_Paste!$I2105)-FIND("[",GL_Paste!$I2105)-1),"")))</f>
        <v/>
      </c>
      <c r="D2108">
        <f>IF(GL_Paste!$B2105="","",IFERROR(INDEX(DeptName,MATCH($C2108,DeptTag,0)),"UNALLOCATED"))</f>
        <v/>
      </c>
      <c r="E2108">
        <f>IF(GL_Paste!$B2105="","",IFERROR(INDEX(AcctCat,MATCH(GL_Paste!$B2105&amp;"",AcctCode,0)),"UNKNOWN"))</f>
        <v/>
      </c>
      <c r="F2108">
        <f>IF(GL_Paste!$B2105="","",IFERROR(INDEX(AcctSub,MATCH(GL_Paste!$B2105&amp;"",AcctCode,0)),"UNKNOWN"))</f>
        <v/>
      </c>
    </row>
    <row r="2109">
      <c r="A2109" s="40">
        <f>IF(GL_Paste!$B2106="","",N(GL_Paste!$H2106)-N(GL_Paste!$G2106))</f>
        <v/>
      </c>
      <c r="B2109" s="43">
        <f>IF(GL_Paste!$B2106="","",DATE(YEAR(GL_Paste!$E2106),MONTH(GL_Paste!$E2106),1))</f>
        <v/>
      </c>
      <c r="C2109">
        <f>IF(GL_Paste!$B2106="","",IF(TRIM(GL_Paste!$M2106)&lt;&gt;"",TRIM(GL_Paste!$M2106),IFERROR(MID(GL_Paste!$I2106,FIND("[",GL_Paste!$I2106)+1,FIND("]",GL_Paste!$I2106)-FIND("[",GL_Paste!$I2106)-1),"")))</f>
        <v/>
      </c>
      <c r="D2109">
        <f>IF(GL_Paste!$B2106="","",IFERROR(INDEX(DeptName,MATCH($C2109,DeptTag,0)),"UNALLOCATED"))</f>
        <v/>
      </c>
      <c r="E2109">
        <f>IF(GL_Paste!$B2106="","",IFERROR(INDEX(AcctCat,MATCH(GL_Paste!$B2106&amp;"",AcctCode,0)),"UNKNOWN"))</f>
        <v/>
      </c>
      <c r="F2109">
        <f>IF(GL_Paste!$B2106="","",IFERROR(INDEX(AcctSub,MATCH(GL_Paste!$B2106&amp;"",AcctCode,0)),"UNKNOWN"))</f>
        <v/>
      </c>
    </row>
    <row r="2110">
      <c r="A2110" s="40">
        <f>IF(GL_Paste!$B2107="","",N(GL_Paste!$H2107)-N(GL_Paste!$G2107))</f>
        <v/>
      </c>
      <c r="B2110" s="43">
        <f>IF(GL_Paste!$B2107="","",DATE(YEAR(GL_Paste!$E2107),MONTH(GL_Paste!$E2107),1))</f>
        <v/>
      </c>
      <c r="C2110">
        <f>IF(GL_Paste!$B2107="","",IF(TRIM(GL_Paste!$M2107)&lt;&gt;"",TRIM(GL_Paste!$M2107),IFERROR(MID(GL_Paste!$I2107,FIND("[",GL_Paste!$I2107)+1,FIND("]",GL_Paste!$I2107)-FIND("[",GL_Paste!$I2107)-1),"")))</f>
        <v/>
      </c>
      <c r="D2110">
        <f>IF(GL_Paste!$B2107="","",IFERROR(INDEX(DeptName,MATCH($C2110,DeptTag,0)),"UNALLOCATED"))</f>
        <v/>
      </c>
      <c r="E2110">
        <f>IF(GL_Paste!$B2107="","",IFERROR(INDEX(AcctCat,MATCH(GL_Paste!$B2107&amp;"",AcctCode,0)),"UNKNOWN"))</f>
        <v/>
      </c>
      <c r="F2110">
        <f>IF(GL_Paste!$B2107="","",IFERROR(INDEX(AcctSub,MATCH(GL_Paste!$B2107&amp;"",AcctCode,0)),"UNKNOWN"))</f>
        <v/>
      </c>
    </row>
    <row r="2111">
      <c r="A2111" s="40">
        <f>IF(GL_Paste!$B2108="","",N(GL_Paste!$H2108)-N(GL_Paste!$G2108))</f>
        <v/>
      </c>
      <c r="B2111" s="43">
        <f>IF(GL_Paste!$B2108="","",DATE(YEAR(GL_Paste!$E2108),MONTH(GL_Paste!$E2108),1))</f>
        <v/>
      </c>
      <c r="C2111">
        <f>IF(GL_Paste!$B2108="","",IF(TRIM(GL_Paste!$M2108)&lt;&gt;"",TRIM(GL_Paste!$M2108),IFERROR(MID(GL_Paste!$I2108,FIND("[",GL_Paste!$I2108)+1,FIND("]",GL_Paste!$I2108)-FIND("[",GL_Paste!$I2108)-1),"")))</f>
        <v/>
      </c>
      <c r="D2111">
        <f>IF(GL_Paste!$B2108="","",IFERROR(INDEX(DeptName,MATCH($C2111,DeptTag,0)),"UNALLOCATED"))</f>
        <v/>
      </c>
      <c r="E2111">
        <f>IF(GL_Paste!$B2108="","",IFERROR(INDEX(AcctCat,MATCH(GL_Paste!$B2108&amp;"",AcctCode,0)),"UNKNOWN"))</f>
        <v/>
      </c>
      <c r="F2111">
        <f>IF(GL_Paste!$B2108="","",IFERROR(INDEX(AcctSub,MATCH(GL_Paste!$B2108&amp;"",AcctCode,0)),"UNKNOWN"))</f>
        <v/>
      </c>
    </row>
    <row r="2112">
      <c r="A2112" s="40">
        <f>IF(GL_Paste!$B2109="","",N(GL_Paste!$H2109)-N(GL_Paste!$G2109))</f>
        <v/>
      </c>
      <c r="B2112" s="43">
        <f>IF(GL_Paste!$B2109="","",DATE(YEAR(GL_Paste!$E2109),MONTH(GL_Paste!$E2109),1))</f>
        <v/>
      </c>
      <c r="C2112">
        <f>IF(GL_Paste!$B2109="","",IF(TRIM(GL_Paste!$M2109)&lt;&gt;"",TRIM(GL_Paste!$M2109),IFERROR(MID(GL_Paste!$I2109,FIND("[",GL_Paste!$I2109)+1,FIND("]",GL_Paste!$I2109)-FIND("[",GL_Paste!$I2109)-1),"")))</f>
        <v/>
      </c>
      <c r="D2112">
        <f>IF(GL_Paste!$B2109="","",IFERROR(INDEX(DeptName,MATCH($C2112,DeptTag,0)),"UNALLOCATED"))</f>
        <v/>
      </c>
      <c r="E2112">
        <f>IF(GL_Paste!$B2109="","",IFERROR(INDEX(AcctCat,MATCH(GL_Paste!$B2109&amp;"",AcctCode,0)),"UNKNOWN"))</f>
        <v/>
      </c>
      <c r="F2112">
        <f>IF(GL_Paste!$B2109="","",IFERROR(INDEX(AcctSub,MATCH(GL_Paste!$B2109&amp;"",AcctCode,0)),"UNKNOWN"))</f>
        <v/>
      </c>
    </row>
    <row r="2113">
      <c r="A2113" s="40">
        <f>IF(GL_Paste!$B2110="","",N(GL_Paste!$H2110)-N(GL_Paste!$G2110))</f>
        <v/>
      </c>
      <c r="B2113" s="43">
        <f>IF(GL_Paste!$B2110="","",DATE(YEAR(GL_Paste!$E2110),MONTH(GL_Paste!$E2110),1))</f>
        <v/>
      </c>
      <c r="C2113">
        <f>IF(GL_Paste!$B2110="","",IF(TRIM(GL_Paste!$M2110)&lt;&gt;"",TRIM(GL_Paste!$M2110),IFERROR(MID(GL_Paste!$I2110,FIND("[",GL_Paste!$I2110)+1,FIND("]",GL_Paste!$I2110)-FIND("[",GL_Paste!$I2110)-1),"")))</f>
        <v/>
      </c>
      <c r="D2113">
        <f>IF(GL_Paste!$B2110="","",IFERROR(INDEX(DeptName,MATCH($C2113,DeptTag,0)),"UNALLOCATED"))</f>
        <v/>
      </c>
      <c r="E2113">
        <f>IF(GL_Paste!$B2110="","",IFERROR(INDEX(AcctCat,MATCH(GL_Paste!$B2110&amp;"",AcctCode,0)),"UNKNOWN"))</f>
        <v/>
      </c>
      <c r="F2113">
        <f>IF(GL_Paste!$B2110="","",IFERROR(INDEX(AcctSub,MATCH(GL_Paste!$B2110&amp;"",AcctCode,0)),"UNKNOWN"))</f>
        <v/>
      </c>
    </row>
    <row r="2114">
      <c r="A2114" s="40">
        <f>IF(GL_Paste!$B2111="","",N(GL_Paste!$H2111)-N(GL_Paste!$G2111))</f>
        <v/>
      </c>
      <c r="B2114" s="43">
        <f>IF(GL_Paste!$B2111="","",DATE(YEAR(GL_Paste!$E2111),MONTH(GL_Paste!$E2111),1))</f>
        <v/>
      </c>
      <c r="C2114">
        <f>IF(GL_Paste!$B2111="","",IF(TRIM(GL_Paste!$M2111)&lt;&gt;"",TRIM(GL_Paste!$M2111),IFERROR(MID(GL_Paste!$I2111,FIND("[",GL_Paste!$I2111)+1,FIND("]",GL_Paste!$I2111)-FIND("[",GL_Paste!$I2111)-1),"")))</f>
        <v/>
      </c>
      <c r="D2114">
        <f>IF(GL_Paste!$B2111="","",IFERROR(INDEX(DeptName,MATCH($C2114,DeptTag,0)),"UNALLOCATED"))</f>
        <v/>
      </c>
      <c r="E2114">
        <f>IF(GL_Paste!$B2111="","",IFERROR(INDEX(AcctCat,MATCH(GL_Paste!$B2111&amp;"",AcctCode,0)),"UNKNOWN"))</f>
        <v/>
      </c>
      <c r="F2114">
        <f>IF(GL_Paste!$B2111="","",IFERROR(INDEX(AcctSub,MATCH(GL_Paste!$B2111&amp;"",AcctCode,0)),"UNKNOWN"))</f>
        <v/>
      </c>
    </row>
    <row r="2115">
      <c r="A2115" s="40">
        <f>IF(GL_Paste!$B2112="","",N(GL_Paste!$H2112)-N(GL_Paste!$G2112))</f>
        <v/>
      </c>
      <c r="B2115" s="43">
        <f>IF(GL_Paste!$B2112="","",DATE(YEAR(GL_Paste!$E2112),MONTH(GL_Paste!$E2112),1))</f>
        <v/>
      </c>
      <c r="C2115">
        <f>IF(GL_Paste!$B2112="","",IF(TRIM(GL_Paste!$M2112)&lt;&gt;"",TRIM(GL_Paste!$M2112),IFERROR(MID(GL_Paste!$I2112,FIND("[",GL_Paste!$I2112)+1,FIND("]",GL_Paste!$I2112)-FIND("[",GL_Paste!$I2112)-1),"")))</f>
        <v/>
      </c>
      <c r="D2115">
        <f>IF(GL_Paste!$B2112="","",IFERROR(INDEX(DeptName,MATCH($C2115,DeptTag,0)),"UNALLOCATED"))</f>
        <v/>
      </c>
      <c r="E2115">
        <f>IF(GL_Paste!$B2112="","",IFERROR(INDEX(AcctCat,MATCH(GL_Paste!$B2112&amp;"",AcctCode,0)),"UNKNOWN"))</f>
        <v/>
      </c>
      <c r="F2115">
        <f>IF(GL_Paste!$B2112="","",IFERROR(INDEX(AcctSub,MATCH(GL_Paste!$B2112&amp;"",AcctCode,0)),"UNKNOWN"))</f>
        <v/>
      </c>
    </row>
    <row r="2116">
      <c r="A2116" s="40">
        <f>IF(GL_Paste!$B2113="","",N(GL_Paste!$H2113)-N(GL_Paste!$G2113))</f>
        <v/>
      </c>
      <c r="B2116" s="43">
        <f>IF(GL_Paste!$B2113="","",DATE(YEAR(GL_Paste!$E2113),MONTH(GL_Paste!$E2113),1))</f>
        <v/>
      </c>
      <c r="C2116">
        <f>IF(GL_Paste!$B2113="","",IF(TRIM(GL_Paste!$M2113)&lt;&gt;"",TRIM(GL_Paste!$M2113),IFERROR(MID(GL_Paste!$I2113,FIND("[",GL_Paste!$I2113)+1,FIND("]",GL_Paste!$I2113)-FIND("[",GL_Paste!$I2113)-1),"")))</f>
        <v/>
      </c>
      <c r="D2116">
        <f>IF(GL_Paste!$B2113="","",IFERROR(INDEX(DeptName,MATCH($C2116,DeptTag,0)),"UNALLOCATED"))</f>
        <v/>
      </c>
      <c r="E2116">
        <f>IF(GL_Paste!$B2113="","",IFERROR(INDEX(AcctCat,MATCH(GL_Paste!$B2113&amp;"",AcctCode,0)),"UNKNOWN"))</f>
        <v/>
      </c>
      <c r="F2116">
        <f>IF(GL_Paste!$B2113="","",IFERROR(INDEX(AcctSub,MATCH(GL_Paste!$B2113&amp;"",AcctCode,0)),"UNKNOWN"))</f>
        <v/>
      </c>
    </row>
    <row r="2117">
      <c r="A2117" s="40">
        <f>IF(GL_Paste!$B2114="","",N(GL_Paste!$H2114)-N(GL_Paste!$G2114))</f>
        <v/>
      </c>
      <c r="B2117" s="43">
        <f>IF(GL_Paste!$B2114="","",DATE(YEAR(GL_Paste!$E2114),MONTH(GL_Paste!$E2114),1))</f>
        <v/>
      </c>
      <c r="C2117">
        <f>IF(GL_Paste!$B2114="","",IF(TRIM(GL_Paste!$M2114)&lt;&gt;"",TRIM(GL_Paste!$M2114),IFERROR(MID(GL_Paste!$I2114,FIND("[",GL_Paste!$I2114)+1,FIND("]",GL_Paste!$I2114)-FIND("[",GL_Paste!$I2114)-1),"")))</f>
        <v/>
      </c>
      <c r="D2117">
        <f>IF(GL_Paste!$B2114="","",IFERROR(INDEX(DeptName,MATCH($C2117,DeptTag,0)),"UNALLOCATED"))</f>
        <v/>
      </c>
      <c r="E2117">
        <f>IF(GL_Paste!$B2114="","",IFERROR(INDEX(AcctCat,MATCH(GL_Paste!$B2114&amp;"",AcctCode,0)),"UNKNOWN"))</f>
        <v/>
      </c>
      <c r="F2117">
        <f>IF(GL_Paste!$B2114="","",IFERROR(INDEX(AcctSub,MATCH(GL_Paste!$B2114&amp;"",AcctCode,0)),"UNKNOWN"))</f>
        <v/>
      </c>
    </row>
    <row r="2118">
      <c r="A2118" s="40">
        <f>IF(GL_Paste!$B2115="","",N(GL_Paste!$H2115)-N(GL_Paste!$G2115))</f>
        <v/>
      </c>
      <c r="B2118" s="43">
        <f>IF(GL_Paste!$B2115="","",DATE(YEAR(GL_Paste!$E2115),MONTH(GL_Paste!$E2115),1))</f>
        <v/>
      </c>
      <c r="C2118">
        <f>IF(GL_Paste!$B2115="","",IF(TRIM(GL_Paste!$M2115)&lt;&gt;"",TRIM(GL_Paste!$M2115),IFERROR(MID(GL_Paste!$I2115,FIND("[",GL_Paste!$I2115)+1,FIND("]",GL_Paste!$I2115)-FIND("[",GL_Paste!$I2115)-1),"")))</f>
        <v/>
      </c>
      <c r="D2118">
        <f>IF(GL_Paste!$B2115="","",IFERROR(INDEX(DeptName,MATCH($C2118,DeptTag,0)),"UNALLOCATED"))</f>
        <v/>
      </c>
      <c r="E2118">
        <f>IF(GL_Paste!$B2115="","",IFERROR(INDEX(AcctCat,MATCH(GL_Paste!$B2115&amp;"",AcctCode,0)),"UNKNOWN"))</f>
        <v/>
      </c>
      <c r="F2118">
        <f>IF(GL_Paste!$B2115="","",IFERROR(INDEX(AcctSub,MATCH(GL_Paste!$B2115&amp;"",AcctCode,0)),"UNKNOWN"))</f>
        <v/>
      </c>
    </row>
    <row r="2119">
      <c r="A2119" s="40">
        <f>IF(GL_Paste!$B2116="","",N(GL_Paste!$H2116)-N(GL_Paste!$G2116))</f>
        <v/>
      </c>
      <c r="B2119" s="43">
        <f>IF(GL_Paste!$B2116="","",DATE(YEAR(GL_Paste!$E2116),MONTH(GL_Paste!$E2116),1))</f>
        <v/>
      </c>
      <c r="C2119">
        <f>IF(GL_Paste!$B2116="","",IF(TRIM(GL_Paste!$M2116)&lt;&gt;"",TRIM(GL_Paste!$M2116),IFERROR(MID(GL_Paste!$I2116,FIND("[",GL_Paste!$I2116)+1,FIND("]",GL_Paste!$I2116)-FIND("[",GL_Paste!$I2116)-1),"")))</f>
        <v/>
      </c>
      <c r="D2119">
        <f>IF(GL_Paste!$B2116="","",IFERROR(INDEX(DeptName,MATCH($C2119,DeptTag,0)),"UNALLOCATED"))</f>
        <v/>
      </c>
      <c r="E2119">
        <f>IF(GL_Paste!$B2116="","",IFERROR(INDEX(AcctCat,MATCH(GL_Paste!$B2116&amp;"",AcctCode,0)),"UNKNOWN"))</f>
        <v/>
      </c>
      <c r="F2119">
        <f>IF(GL_Paste!$B2116="","",IFERROR(INDEX(AcctSub,MATCH(GL_Paste!$B2116&amp;"",AcctCode,0)),"UNKNOWN"))</f>
        <v/>
      </c>
    </row>
    <row r="2120">
      <c r="A2120" s="40">
        <f>IF(GL_Paste!$B2117="","",N(GL_Paste!$H2117)-N(GL_Paste!$G2117))</f>
        <v/>
      </c>
      <c r="B2120" s="43">
        <f>IF(GL_Paste!$B2117="","",DATE(YEAR(GL_Paste!$E2117),MONTH(GL_Paste!$E2117),1))</f>
        <v/>
      </c>
      <c r="C2120">
        <f>IF(GL_Paste!$B2117="","",IF(TRIM(GL_Paste!$M2117)&lt;&gt;"",TRIM(GL_Paste!$M2117),IFERROR(MID(GL_Paste!$I2117,FIND("[",GL_Paste!$I2117)+1,FIND("]",GL_Paste!$I2117)-FIND("[",GL_Paste!$I2117)-1),"")))</f>
        <v/>
      </c>
      <c r="D2120">
        <f>IF(GL_Paste!$B2117="","",IFERROR(INDEX(DeptName,MATCH($C2120,DeptTag,0)),"UNALLOCATED"))</f>
        <v/>
      </c>
      <c r="E2120">
        <f>IF(GL_Paste!$B2117="","",IFERROR(INDEX(AcctCat,MATCH(GL_Paste!$B2117&amp;"",AcctCode,0)),"UNKNOWN"))</f>
        <v/>
      </c>
      <c r="F2120">
        <f>IF(GL_Paste!$B2117="","",IFERROR(INDEX(AcctSub,MATCH(GL_Paste!$B2117&amp;"",AcctCode,0)),"UNKNOWN"))</f>
        <v/>
      </c>
    </row>
    <row r="2121">
      <c r="A2121" s="40">
        <f>IF(GL_Paste!$B2118="","",N(GL_Paste!$H2118)-N(GL_Paste!$G2118))</f>
        <v/>
      </c>
      <c r="B2121" s="43">
        <f>IF(GL_Paste!$B2118="","",DATE(YEAR(GL_Paste!$E2118),MONTH(GL_Paste!$E2118),1))</f>
        <v/>
      </c>
      <c r="C2121">
        <f>IF(GL_Paste!$B2118="","",IF(TRIM(GL_Paste!$M2118)&lt;&gt;"",TRIM(GL_Paste!$M2118),IFERROR(MID(GL_Paste!$I2118,FIND("[",GL_Paste!$I2118)+1,FIND("]",GL_Paste!$I2118)-FIND("[",GL_Paste!$I2118)-1),"")))</f>
        <v/>
      </c>
      <c r="D2121">
        <f>IF(GL_Paste!$B2118="","",IFERROR(INDEX(DeptName,MATCH($C2121,DeptTag,0)),"UNALLOCATED"))</f>
        <v/>
      </c>
      <c r="E2121">
        <f>IF(GL_Paste!$B2118="","",IFERROR(INDEX(AcctCat,MATCH(GL_Paste!$B2118&amp;"",AcctCode,0)),"UNKNOWN"))</f>
        <v/>
      </c>
      <c r="F2121">
        <f>IF(GL_Paste!$B2118="","",IFERROR(INDEX(AcctSub,MATCH(GL_Paste!$B2118&amp;"",AcctCode,0)),"UNKNOWN"))</f>
        <v/>
      </c>
    </row>
    <row r="2122">
      <c r="A2122" s="40">
        <f>IF(GL_Paste!$B2119="","",N(GL_Paste!$H2119)-N(GL_Paste!$G2119))</f>
        <v/>
      </c>
      <c r="B2122" s="43">
        <f>IF(GL_Paste!$B2119="","",DATE(YEAR(GL_Paste!$E2119),MONTH(GL_Paste!$E2119),1))</f>
        <v/>
      </c>
      <c r="C2122">
        <f>IF(GL_Paste!$B2119="","",IF(TRIM(GL_Paste!$M2119)&lt;&gt;"",TRIM(GL_Paste!$M2119),IFERROR(MID(GL_Paste!$I2119,FIND("[",GL_Paste!$I2119)+1,FIND("]",GL_Paste!$I2119)-FIND("[",GL_Paste!$I2119)-1),"")))</f>
        <v/>
      </c>
      <c r="D2122">
        <f>IF(GL_Paste!$B2119="","",IFERROR(INDEX(DeptName,MATCH($C2122,DeptTag,0)),"UNALLOCATED"))</f>
        <v/>
      </c>
      <c r="E2122">
        <f>IF(GL_Paste!$B2119="","",IFERROR(INDEX(AcctCat,MATCH(GL_Paste!$B2119&amp;"",AcctCode,0)),"UNKNOWN"))</f>
        <v/>
      </c>
      <c r="F2122">
        <f>IF(GL_Paste!$B2119="","",IFERROR(INDEX(AcctSub,MATCH(GL_Paste!$B2119&amp;"",AcctCode,0)),"UNKNOWN"))</f>
        <v/>
      </c>
    </row>
    <row r="2123">
      <c r="A2123" s="40">
        <f>IF(GL_Paste!$B2120="","",N(GL_Paste!$H2120)-N(GL_Paste!$G2120))</f>
        <v/>
      </c>
      <c r="B2123" s="43">
        <f>IF(GL_Paste!$B2120="","",DATE(YEAR(GL_Paste!$E2120),MONTH(GL_Paste!$E2120),1))</f>
        <v/>
      </c>
      <c r="C2123">
        <f>IF(GL_Paste!$B2120="","",IF(TRIM(GL_Paste!$M2120)&lt;&gt;"",TRIM(GL_Paste!$M2120),IFERROR(MID(GL_Paste!$I2120,FIND("[",GL_Paste!$I2120)+1,FIND("]",GL_Paste!$I2120)-FIND("[",GL_Paste!$I2120)-1),"")))</f>
        <v/>
      </c>
      <c r="D2123">
        <f>IF(GL_Paste!$B2120="","",IFERROR(INDEX(DeptName,MATCH($C2123,DeptTag,0)),"UNALLOCATED"))</f>
        <v/>
      </c>
      <c r="E2123">
        <f>IF(GL_Paste!$B2120="","",IFERROR(INDEX(AcctCat,MATCH(GL_Paste!$B2120&amp;"",AcctCode,0)),"UNKNOWN"))</f>
        <v/>
      </c>
      <c r="F2123">
        <f>IF(GL_Paste!$B2120="","",IFERROR(INDEX(AcctSub,MATCH(GL_Paste!$B2120&amp;"",AcctCode,0)),"UNKNOWN"))</f>
        <v/>
      </c>
    </row>
    <row r="2124">
      <c r="A2124" s="40">
        <f>IF(GL_Paste!$B2121="","",N(GL_Paste!$H2121)-N(GL_Paste!$G2121))</f>
        <v/>
      </c>
      <c r="B2124" s="43">
        <f>IF(GL_Paste!$B2121="","",DATE(YEAR(GL_Paste!$E2121),MONTH(GL_Paste!$E2121),1))</f>
        <v/>
      </c>
      <c r="C2124">
        <f>IF(GL_Paste!$B2121="","",IF(TRIM(GL_Paste!$M2121)&lt;&gt;"",TRIM(GL_Paste!$M2121),IFERROR(MID(GL_Paste!$I2121,FIND("[",GL_Paste!$I2121)+1,FIND("]",GL_Paste!$I2121)-FIND("[",GL_Paste!$I2121)-1),"")))</f>
        <v/>
      </c>
      <c r="D2124">
        <f>IF(GL_Paste!$B2121="","",IFERROR(INDEX(DeptName,MATCH($C2124,DeptTag,0)),"UNALLOCATED"))</f>
        <v/>
      </c>
      <c r="E2124">
        <f>IF(GL_Paste!$B2121="","",IFERROR(INDEX(AcctCat,MATCH(GL_Paste!$B2121&amp;"",AcctCode,0)),"UNKNOWN"))</f>
        <v/>
      </c>
      <c r="F2124">
        <f>IF(GL_Paste!$B2121="","",IFERROR(INDEX(AcctSub,MATCH(GL_Paste!$B2121&amp;"",AcctCode,0)),"UNKNOWN"))</f>
        <v/>
      </c>
    </row>
    <row r="2125">
      <c r="A2125" s="40">
        <f>IF(GL_Paste!$B2122="","",N(GL_Paste!$H2122)-N(GL_Paste!$G2122))</f>
        <v/>
      </c>
      <c r="B2125" s="43">
        <f>IF(GL_Paste!$B2122="","",DATE(YEAR(GL_Paste!$E2122),MONTH(GL_Paste!$E2122),1))</f>
        <v/>
      </c>
      <c r="C2125">
        <f>IF(GL_Paste!$B2122="","",IF(TRIM(GL_Paste!$M2122)&lt;&gt;"",TRIM(GL_Paste!$M2122),IFERROR(MID(GL_Paste!$I2122,FIND("[",GL_Paste!$I2122)+1,FIND("]",GL_Paste!$I2122)-FIND("[",GL_Paste!$I2122)-1),"")))</f>
        <v/>
      </c>
      <c r="D2125">
        <f>IF(GL_Paste!$B2122="","",IFERROR(INDEX(DeptName,MATCH($C2125,DeptTag,0)),"UNALLOCATED"))</f>
        <v/>
      </c>
      <c r="E2125">
        <f>IF(GL_Paste!$B2122="","",IFERROR(INDEX(AcctCat,MATCH(GL_Paste!$B2122&amp;"",AcctCode,0)),"UNKNOWN"))</f>
        <v/>
      </c>
      <c r="F2125">
        <f>IF(GL_Paste!$B2122="","",IFERROR(INDEX(AcctSub,MATCH(GL_Paste!$B2122&amp;"",AcctCode,0)),"UNKNOWN"))</f>
        <v/>
      </c>
    </row>
    <row r="2126">
      <c r="A2126" s="40">
        <f>IF(GL_Paste!$B2123="","",N(GL_Paste!$H2123)-N(GL_Paste!$G2123))</f>
        <v/>
      </c>
      <c r="B2126" s="43">
        <f>IF(GL_Paste!$B2123="","",DATE(YEAR(GL_Paste!$E2123),MONTH(GL_Paste!$E2123),1))</f>
        <v/>
      </c>
      <c r="C2126">
        <f>IF(GL_Paste!$B2123="","",IF(TRIM(GL_Paste!$M2123)&lt;&gt;"",TRIM(GL_Paste!$M2123),IFERROR(MID(GL_Paste!$I2123,FIND("[",GL_Paste!$I2123)+1,FIND("]",GL_Paste!$I2123)-FIND("[",GL_Paste!$I2123)-1),"")))</f>
        <v/>
      </c>
      <c r="D2126">
        <f>IF(GL_Paste!$B2123="","",IFERROR(INDEX(DeptName,MATCH($C2126,DeptTag,0)),"UNALLOCATED"))</f>
        <v/>
      </c>
      <c r="E2126">
        <f>IF(GL_Paste!$B2123="","",IFERROR(INDEX(AcctCat,MATCH(GL_Paste!$B2123&amp;"",AcctCode,0)),"UNKNOWN"))</f>
        <v/>
      </c>
      <c r="F2126">
        <f>IF(GL_Paste!$B2123="","",IFERROR(INDEX(AcctSub,MATCH(GL_Paste!$B2123&amp;"",AcctCode,0)),"UNKNOWN"))</f>
        <v/>
      </c>
    </row>
    <row r="2127">
      <c r="A2127" s="40">
        <f>IF(GL_Paste!$B2124="","",N(GL_Paste!$H2124)-N(GL_Paste!$G2124))</f>
        <v/>
      </c>
      <c r="B2127" s="43">
        <f>IF(GL_Paste!$B2124="","",DATE(YEAR(GL_Paste!$E2124),MONTH(GL_Paste!$E2124),1))</f>
        <v/>
      </c>
      <c r="C2127">
        <f>IF(GL_Paste!$B2124="","",IF(TRIM(GL_Paste!$M2124)&lt;&gt;"",TRIM(GL_Paste!$M2124),IFERROR(MID(GL_Paste!$I2124,FIND("[",GL_Paste!$I2124)+1,FIND("]",GL_Paste!$I2124)-FIND("[",GL_Paste!$I2124)-1),"")))</f>
        <v/>
      </c>
      <c r="D2127">
        <f>IF(GL_Paste!$B2124="","",IFERROR(INDEX(DeptName,MATCH($C2127,DeptTag,0)),"UNALLOCATED"))</f>
        <v/>
      </c>
      <c r="E2127">
        <f>IF(GL_Paste!$B2124="","",IFERROR(INDEX(AcctCat,MATCH(GL_Paste!$B2124&amp;"",AcctCode,0)),"UNKNOWN"))</f>
        <v/>
      </c>
      <c r="F2127">
        <f>IF(GL_Paste!$B2124="","",IFERROR(INDEX(AcctSub,MATCH(GL_Paste!$B2124&amp;"",AcctCode,0)),"UNKNOWN"))</f>
        <v/>
      </c>
    </row>
    <row r="2128">
      <c r="A2128" s="40">
        <f>IF(GL_Paste!$B2125="","",N(GL_Paste!$H2125)-N(GL_Paste!$G2125))</f>
        <v/>
      </c>
      <c r="B2128" s="43">
        <f>IF(GL_Paste!$B2125="","",DATE(YEAR(GL_Paste!$E2125),MONTH(GL_Paste!$E2125),1))</f>
        <v/>
      </c>
      <c r="C2128">
        <f>IF(GL_Paste!$B2125="","",IF(TRIM(GL_Paste!$M2125)&lt;&gt;"",TRIM(GL_Paste!$M2125),IFERROR(MID(GL_Paste!$I2125,FIND("[",GL_Paste!$I2125)+1,FIND("]",GL_Paste!$I2125)-FIND("[",GL_Paste!$I2125)-1),"")))</f>
        <v/>
      </c>
      <c r="D2128">
        <f>IF(GL_Paste!$B2125="","",IFERROR(INDEX(DeptName,MATCH($C2128,DeptTag,0)),"UNALLOCATED"))</f>
        <v/>
      </c>
      <c r="E2128">
        <f>IF(GL_Paste!$B2125="","",IFERROR(INDEX(AcctCat,MATCH(GL_Paste!$B2125&amp;"",AcctCode,0)),"UNKNOWN"))</f>
        <v/>
      </c>
      <c r="F2128">
        <f>IF(GL_Paste!$B2125="","",IFERROR(INDEX(AcctSub,MATCH(GL_Paste!$B2125&amp;"",AcctCode,0)),"UNKNOWN"))</f>
        <v/>
      </c>
    </row>
    <row r="2129">
      <c r="A2129" s="40">
        <f>IF(GL_Paste!$B2126="","",N(GL_Paste!$H2126)-N(GL_Paste!$G2126))</f>
        <v/>
      </c>
      <c r="B2129" s="43">
        <f>IF(GL_Paste!$B2126="","",DATE(YEAR(GL_Paste!$E2126),MONTH(GL_Paste!$E2126),1))</f>
        <v/>
      </c>
      <c r="C2129">
        <f>IF(GL_Paste!$B2126="","",IF(TRIM(GL_Paste!$M2126)&lt;&gt;"",TRIM(GL_Paste!$M2126),IFERROR(MID(GL_Paste!$I2126,FIND("[",GL_Paste!$I2126)+1,FIND("]",GL_Paste!$I2126)-FIND("[",GL_Paste!$I2126)-1),"")))</f>
        <v/>
      </c>
      <c r="D2129">
        <f>IF(GL_Paste!$B2126="","",IFERROR(INDEX(DeptName,MATCH($C2129,DeptTag,0)),"UNALLOCATED"))</f>
        <v/>
      </c>
      <c r="E2129">
        <f>IF(GL_Paste!$B2126="","",IFERROR(INDEX(AcctCat,MATCH(GL_Paste!$B2126&amp;"",AcctCode,0)),"UNKNOWN"))</f>
        <v/>
      </c>
      <c r="F2129">
        <f>IF(GL_Paste!$B2126="","",IFERROR(INDEX(AcctSub,MATCH(GL_Paste!$B2126&amp;"",AcctCode,0)),"UNKNOWN"))</f>
        <v/>
      </c>
    </row>
    <row r="2130">
      <c r="A2130" s="40">
        <f>IF(GL_Paste!$B2127="","",N(GL_Paste!$H2127)-N(GL_Paste!$G2127))</f>
        <v/>
      </c>
      <c r="B2130" s="43">
        <f>IF(GL_Paste!$B2127="","",DATE(YEAR(GL_Paste!$E2127),MONTH(GL_Paste!$E2127),1))</f>
        <v/>
      </c>
      <c r="C2130">
        <f>IF(GL_Paste!$B2127="","",IF(TRIM(GL_Paste!$M2127)&lt;&gt;"",TRIM(GL_Paste!$M2127),IFERROR(MID(GL_Paste!$I2127,FIND("[",GL_Paste!$I2127)+1,FIND("]",GL_Paste!$I2127)-FIND("[",GL_Paste!$I2127)-1),"")))</f>
        <v/>
      </c>
      <c r="D2130">
        <f>IF(GL_Paste!$B2127="","",IFERROR(INDEX(DeptName,MATCH($C2130,DeptTag,0)),"UNALLOCATED"))</f>
        <v/>
      </c>
      <c r="E2130">
        <f>IF(GL_Paste!$B2127="","",IFERROR(INDEX(AcctCat,MATCH(GL_Paste!$B2127&amp;"",AcctCode,0)),"UNKNOWN"))</f>
        <v/>
      </c>
      <c r="F2130">
        <f>IF(GL_Paste!$B2127="","",IFERROR(INDEX(AcctSub,MATCH(GL_Paste!$B2127&amp;"",AcctCode,0)),"UNKNOWN"))</f>
        <v/>
      </c>
    </row>
    <row r="2131">
      <c r="A2131" s="40">
        <f>IF(GL_Paste!$B2128="","",N(GL_Paste!$H2128)-N(GL_Paste!$G2128))</f>
        <v/>
      </c>
      <c r="B2131" s="43">
        <f>IF(GL_Paste!$B2128="","",DATE(YEAR(GL_Paste!$E2128),MONTH(GL_Paste!$E2128),1))</f>
        <v/>
      </c>
      <c r="C2131">
        <f>IF(GL_Paste!$B2128="","",IF(TRIM(GL_Paste!$M2128)&lt;&gt;"",TRIM(GL_Paste!$M2128),IFERROR(MID(GL_Paste!$I2128,FIND("[",GL_Paste!$I2128)+1,FIND("]",GL_Paste!$I2128)-FIND("[",GL_Paste!$I2128)-1),"")))</f>
        <v/>
      </c>
      <c r="D2131">
        <f>IF(GL_Paste!$B2128="","",IFERROR(INDEX(DeptName,MATCH($C2131,DeptTag,0)),"UNALLOCATED"))</f>
        <v/>
      </c>
      <c r="E2131">
        <f>IF(GL_Paste!$B2128="","",IFERROR(INDEX(AcctCat,MATCH(GL_Paste!$B2128&amp;"",AcctCode,0)),"UNKNOWN"))</f>
        <v/>
      </c>
      <c r="F2131">
        <f>IF(GL_Paste!$B2128="","",IFERROR(INDEX(AcctSub,MATCH(GL_Paste!$B2128&amp;"",AcctCode,0)),"UNKNOWN"))</f>
        <v/>
      </c>
    </row>
    <row r="2132">
      <c r="A2132" s="40">
        <f>IF(GL_Paste!$B2129="","",N(GL_Paste!$H2129)-N(GL_Paste!$G2129))</f>
        <v/>
      </c>
      <c r="B2132" s="43">
        <f>IF(GL_Paste!$B2129="","",DATE(YEAR(GL_Paste!$E2129),MONTH(GL_Paste!$E2129),1))</f>
        <v/>
      </c>
      <c r="C2132">
        <f>IF(GL_Paste!$B2129="","",IF(TRIM(GL_Paste!$M2129)&lt;&gt;"",TRIM(GL_Paste!$M2129),IFERROR(MID(GL_Paste!$I2129,FIND("[",GL_Paste!$I2129)+1,FIND("]",GL_Paste!$I2129)-FIND("[",GL_Paste!$I2129)-1),"")))</f>
        <v/>
      </c>
      <c r="D2132">
        <f>IF(GL_Paste!$B2129="","",IFERROR(INDEX(DeptName,MATCH($C2132,DeptTag,0)),"UNALLOCATED"))</f>
        <v/>
      </c>
      <c r="E2132">
        <f>IF(GL_Paste!$B2129="","",IFERROR(INDEX(AcctCat,MATCH(GL_Paste!$B2129&amp;"",AcctCode,0)),"UNKNOWN"))</f>
        <v/>
      </c>
      <c r="F2132">
        <f>IF(GL_Paste!$B2129="","",IFERROR(INDEX(AcctSub,MATCH(GL_Paste!$B2129&amp;"",AcctCode,0)),"UNKNOWN"))</f>
        <v/>
      </c>
    </row>
    <row r="2133">
      <c r="A2133" s="40">
        <f>IF(GL_Paste!$B2130="","",N(GL_Paste!$H2130)-N(GL_Paste!$G2130))</f>
        <v/>
      </c>
      <c r="B2133" s="43">
        <f>IF(GL_Paste!$B2130="","",DATE(YEAR(GL_Paste!$E2130),MONTH(GL_Paste!$E2130),1))</f>
        <v/>
      </c>
      <c r="C2133">
        <f>IF(GL_Paste!$B2130="","",IF(TRIM(GL_Paste!$M2130)&lt;&gt;"",TRIM(GL_Paste!$M2130),IFERROR(MID(GL_Paste!$I2130,FIND("[",GL_Paste!$I2130)+1,FIND("]",GL_Paste!$I2130)-FIND("[",GL_Paste!$I2130)-1),"")))</f>
        <v/>
      </c>
      <c r="D2133">
        <f>IF(GL_Paste!$B2130="","",IFERROR(INDEX(DeptName,MATCH($C2133,DeptTag,0)),"UNALLOCATED"))</f>
        <v/>
      </c>
      <c r="E2133">
        <f>IF(GL_Paste!$B2130="","",IFERROR(INDEX(AcctCat,MATCH(GL_Paste!$B2130&amp;"",AcctCode,0)),"UNKNOWN"))</f>
        <v/>
      </c>
      <c r="F2133">
        <f>IF(GL_Paste!$B2130="","",IFERROR(INDEX(AcctSub,MATCH(GL_Paste!$B2130&amp;"",AcctCode,0)),"UNKNOWN"))</f>
        <v/>
      </c>
    </row>
    <row r="2134">
      <c r="A2134" s="40">
        <f>IF(GL_Paste!$B2131="","",N(GL_Paste!$H2131)-N(GL_Paste!$G2131))</f>
        <v/>
      </c>
      <c r="B2134" s="43">
        <f>IF(GL_Paste!$B2131="","",DATE(YEAR(GL_Paste!$E2131),MONTH(GL_Paste!$E2131),1))</f>
        <v/>
      </c>
      <c r="C2134">
        <f>IF(GL_Paste!$B2131="","",IF(TRIM(GL_Paste!$M2131)&lt;&gt;"",TRIM(GL_Paste!$M2131),IFERROR(MID(GL_Paste!$I2131,FIND("[",GL_Paste!$I2131)+1,FIND("]",GL_Paste!$I2131)-FIND("[",GL_Paste!$I2131)-1),"")))</f>
        <v/>
      </c>
      <c r="D2134">
        <f>IF(GL_Paste!$B2131="","",IFERROR(INDEX(DeptName,MATCH($C2134,DeptTag,0)),"UNALLOCATED"))</f>
        <v/>
      </c>
      <c r="E2134">
        <f>IF(GL_Paste!$B2131="","",IFERROR(INDEX(AcctCat,MATCH(GL_Paste!$B2131&amp;"",AcctCode,0)),"UNKNOWN"))</f>
        <v/>
      </c>
      <c r="F2134">
        <f>IF(GL_Paste!$B2131="","",IFERROR(INDEX(AcctSub,MATCH(GL_Paste!$B2131&amp;"",AcctCode,0)),"UNKNOWN"))</f>
        <v/>
      </c>
    </row>
    <row r="2135">
      <c r="A2135" s="40">
        <f>IF(GL_Paste!$B2132="","",N(GL_Paste!$H2132)-N(GL_Paste!$G2132))</f>
        <v/>
      </c>
      <c r="B2135" s="43">
        <f>IF(GL_Paste!$B2132="","",DATE(YEAR(GL_Paste!$E2132),MONTH(GL_Paste!$E2132),1))</f>
        <v/>
      </c>
      <c r="C2135">
        <f>IF(GL_Paste!$B2132="","",IF(TRIM(GL_Paste!$M2132)&lt;&gt;"",TRIM(GL_Paste!$M2132),IFERROR(MID(GL_Paste!$I2132,FIND("[",GL_Paste!$I2132)+1,FIND("]",GL_Paste!$I2132)-FIND("[",GL_Paste!$I2132)-1),"")))</f>
        <v/>
      </c>
      <c r="D2135">
        <f>IF(GL_Paste!$B2132="","",IFERROR(INDEX(DeptName,MATCH($C2135,DeptTag,0)),"UNALLOCATED"))</f>
        <v/>
      </c>
      <c r="E2135">
        <f>IF(GL_Paste!$B2132="","",IFERROR(INDEX(AcctCat,MATCH(GL_Paste!$B2132&amp;"",AcctCode,0)),"UNKNOWN"))</f>
        <v/>
      </c>
      <c r="F2135">
        <f>IF(GL_Paste!$B2132="","",IFERROR(INDEX(AcctSub,MATCH(GL_Paste!$B2132&amp;"",AcctCode,0)),"UNKNOWN"))</f>
        <v/>
      </c>
    </row>
    <row r="2136">
      <c r="A2136" s="40">
        <f>IF(GL_Paste!$B2133="","",N(GL_Paste!$H2133)-N(GL_Paste!$G2133))</f>
        <v/>
      </c>
      <c r="B2136" s="43">
        <f>IF(GL_Paste!$B2133="","",DATE(YEAR(GL_Paste!$E2133),MONTH(GL_Paste!$E2133),1))</f>
        <v/>
      </c>
      <c r="C2136">
        <f>IF(GL_Paste!$B2133="","",IF(TRIM(GL_Paste!$M2133)&lt;&gt;"",TRIM(GL_Paste!$M2133),IFERROR(MID(GL_Paste!$I2133,FIND("[",GL_Paste!$I2133)+1,FIND("]",GL_Paste!$I2133)-FIND("[",GL_Paste!$I2133)-1),"")))</f>
        <v/>
      </c>
      <c r="D2136">
        <f>IF(GL_Paste!$B2133="","",IFERROR(INDEX(DeptName,MATCH($C2136,DeptTag,0)),"UNALLOCATED"))</f>
        <v/>
      </c>
      <c r="E2136">
        <f>IF(GL_Paste!$B2133="","",IFERROR(INDEX(AcctCat,MATCH(GL_Paste!$B2133&amp;"",AcctCode,0)),"UNKNOWN"))</f>
        <v/>
      </c>
      <c r="F2136">
        <f>IF(GL_Paste!$B2133="","",IFERROR(INDEX(AcctSub,MATCH(GL_Paste!$B2133&amp;"",AcctCode,0)),"UNKNOWN"))</f>
        <v/>
      </c>
    </row>
    <row r="2137">
      <c r="A2137" s="40">
        <f>IF(GL_Paste!$B2134="","",N(GL_Paste!$H2134)-N(GL_Paste!$G2134))</f>
        <v/>
      </c>
      <c r="B2137" s="43">
        <f>IF(GL_Paste!$B2134="","",DATE(YEAR(GL_Paste!$E2134),MONTH(GL_Paste!$E2134),1))</f>
        <v/>
      </c>
      <c r="C2137">
        <f>IF(GL_Paste!$B2134="","",IF(TRIM(GL_Paste!$M2134)&lt;&gt;"",TRIM(GL_Paste!$M2134),IFERROR(MID(GL_Paste!$I2134,FIND("[",GL_Paste!$I2134)+1,FIND("]",GL_Paste!$I2134)-FIND("[",GL_Paste!$I2134)-1),"")))</f>
        <v/>
      </c>
      <c r="D2137">
        <f>IF(GL_Paste!$B2134="","",IFERROR(INDEX(DeptName,MATCH($C2137,DeptTag,0)),"UNALLOCATED"))</f>
        <v/>
      </c>
      <c r="E2137">
        <f>IF(GL_Paste!$B2134="","",IFERROR(INDEX(AcctCat,MATCH(GL_Paste!$B2134&amp;"",AcctCode,0)),"UNKNOWN"))</f>
        <v/>
      </c>
      <c r="F2137">
        <f>IF(GL_Paste!$B2134="","",IFERROR(INDEX(AcctSub,MATCH(GL_Paste!$B2134&amp;"",AcctCode,0)),"UNKNOWN"))</f>
        <v/>
      </c>
    </row>
    <row r="2138">
      <c r="A2138" s="40">
        <f>IF(GL_Paste!$B2135="","",N(GL_Paste!$H2135)-N(GL_Paste!$G2135))</f>
        <v/>
      </c>
      <c r="B2138" s="43">
        <f>IF(GL_Paste!$B2135="","",DATE(YEAR(GL_Paste!$E2135),MONTH(GL_Paste!$E2135),1))</f>
        <v/>
      </c>
      <c r="C2138">
        <f>IF(GL_Paste!$B2135="","",IF(TRIM(GL_Paste!$M2135)&lt;&gt;"",TRIM(GL_Paste!$M2135),IFERROR(MID(GL_Paste!$I2135,FIND("[",GL_Paste!$I2135)+1,FIND("]",GL_Paste!$I2135)-FIND("[",GL_Paste!$I2135)-1),"")))</f>
        <v/>
      </c>
      <c r="D2138">
        <f>IF(GL_Paste!$B2135="","",IFERROR(INDEX(DeptName,MATCH($C2138,DeptTag,0)),"UNALLOCATED"))</f>
        <v/>
      </c>
      <c r="E2138">
        <f>IF(GL_Paste!$B2135="","",IFERROR(INDEX(AcctCat,MATCH(GL_Paste!$B2135&amp;"",AcctCode,0)),"UNKNOWN"))</f>
        <v/>
      </c>
      <c r="F2138">
        <f>IF(GL_Paste!$B2135="","",IFERROR(INDEX(AcctSub,MATCH(GL_Paste!$B2135&amp;"",AcctCode,0)),"UNKNOWN"))</f>
        <v/>
      </c>
    </row>
    <row r="2139">
      <c r="A2139" s="40">
        <f>IF(GL_Paste!$B2136="","",N(GL_Paste!$H2136)-N(GL_Paste!$G2136))</f>
        <v/>
      </c>
      <c r="B2139" s="43">
        <f>IF(GL_Paste!$B2136="","",DATE(YEAR(GL_Paste!$E2136),MONTH(GL_Paste!$E2136),1))</f>
        <v/>
      </c>
      <c r="C2139">
        <f>IF(GL_Paste!$B2136="","",IF(TRIM(GL_Paste!$M2136)&lt;&gt;"",TRIM(GL_Paste!$M2136),IFERROR(MID(GL_Paste!$I2136,FIND("[",GL_Paste!$I2136)+1,FIND("]",GL_Paste!$I2136)-FIND("[",GL_Paste!$I2136)-1),"")))</f>
        <v/>
      </c>
      <c r="D2139">
        <f>IF(GL_Paste!$B2136="","",IFERROR(INDEX(DeptName,MATCH($C2139,DeptTag,0)),"UNALLOCATED"))</f>
        <v/>
      </c>
      <c r="E2139">
        <f>IF(GL_Paste!$B2136="","",IFERROR(INDEX(AcctCat,MATCH(GL_Paste!$B2136&amp;"",AcctCode,0)),"UNKNOWN"))</f>
        <v/>
      </c>
      <c r="F2139">
        <f>IF(GL_Paste!$B2136="","",IFERROR(INDEX(AcctSub,MATCH(GL_Paste!$B2136&amp;"",AcctCode,0)),"UNKNOWN"))</f>
        <v/>
      </c>
    </row>
    <row r="2140">
      <c r="A2140" s="40">
        <f>IF(GL_Paste!$B2137="","",N(GL_Paste!$H2137)-N(GL_Paste!$G2137))</f>
        <v/>
      </c>
      <c r="B2140" s="43">
        <f>IF(GL_Paste!$B2137="","",DATE(YEAR(GL_Paste!$E2137),MONTH(GL_Paste!$E2137),1))</f>
        <v/>
      </c>
      <c r="C2140">
        <f>IF(GL_Paste!$B2137="","",IF(TRIM(GL_Paste!$M2137)&lt;&gt;"",TRIM(GL_Paste!$M2137),IFERROR(MID(GL_Paste!$I2137,FIND("[",GL_Paste!$I2137)+1,FIND("]",GL_Paste!$I2137)-FIND("[",GL_Paste!$I2137)-1),"")))</f>
        <v/>
      </c>
      <c r="D2140">
        <f>IF(GL_Paste!$B2137="","",IFERROR(INDEX(DeptName,MATCH($C2140,DeptTag,0)),"UNALLOCATED"))</f>
        <v/>
      </c>
      <c r="E2140">
        <f>IF(GL_Paste!$B2137="","",IFERROR(INDEX(AcctCat,MATCH(GL_Paste!$B2137&amp;"",AcctCode,0)),"UNKNOWN"))</f>
        <v/>
      </c>
      <c r="F2140">
        <f>IF(GL_Paste!$B2137="","",IFERROR(INDEX(AcctSub,MATCH(GL_Paste!$B2137&amp;"",AcctCode,0)),"UNKNOWN"))</f>
        <v/>
      </c>
    </row>
    <row r="2141">
      <c r="A2141" s="40">
        <f>IF(GL_Paste!$B2138="","",N(GL_Paste!$H2138)-N(GL_Paste!$G2138))</f>
        <v/>
      </c>
      <c r="B2141" s="43">
        <f>IF(GL_Paste!$B2138="","",DATE(YEAR(GL_Paste!$E2138),MONTH(GL_Paste!$E2138),1))</f>
        <v/>
      </c>
      <c r="C2141">
        <f>IF(GL_Paste!$B2138="","",IF(TRIM(GL_Paste!$M2138)&lt;&gt;"",TRIM(GL_Paste!$M2138),IFERROR(MID(GL_Paste!$I2138,FIND("[",GL_Paste!$I2138)+1,FIND("]",GL_Paste!$I2138)-FIND("[",GL_Paste!$I2138)-1),"")))</f>
        <v/>
      </c>
      <c r="D2141">
        <f>IF(GL_Paste!$B2138="","",IFERROR(INDEX(DeptName,MATCH($C2141,DeptTag,0)),"UNALLOCATED"))</f>
        <v/>
      </c>
      <c r="E2141">
        <f>IF(GL_Paste!$B2138="","",IFERROR(INDEX(AcctCat,MATCH(GL_Paste!$B2138&amp;"",AcctCode,0)),"UNKNOWN"))</f>
        <v/>
      </c>
      <c r="F2141">
        <f>IF(GL_Paste!$B2138="","",IFERROR(INDEX(AcctSub,MATCH(GL_Paste!$B2138&amp;"",AcctCode,0)),"UNKNOWN"))</f>
        <v/>
      </c>
    </row>
    <row r="2142">
      <c r="A2142" s="40">
        <f>IF(GL_Paste!$B2139="","",N(GL_Paste!$H2139)-N(GL_Paste!$G2139))</f>
        <v/>
      </c>
      <c r="B2142" s="43">
        <f>IF(GL_Paste!$B2139="","",DATE(YEAR(GL_Paste!$E2139),MONTH(GL_Paste!$E2139),1))</f>
        <v/>
      </c>
      <c r="C2142">
        <f>IF(GL_Paste!$B2139="","",IF(TRIM(GL_Paste!$M2139)&lt;&gt;"",TRIM(GL_Paste!$M2139),IFERROR(MID(GL_Paste!$I2139,FIND("[",GL_Paste!$I2139)+1,FIND("]",GL_Paste!$I2139)-FIND("[",GL_Paste!$I2139)-1),"")))</f>
        <v/>
      </c>
      <c r="D2142">
        <f>IF(GL_Paste!$B2139="","",IFERROR(INDEX(DeptName,MATCH($C2142,DeptTag,0)),"UNALLOCATED"))</f>
        <v/>
      </c>
      <c r="E2142">
        <f>IF(GL_Paste!$B2139="","",IFERROR(INDEX(AcctCat,MATCH(GL_Paste!$B2139&amp;"",AcctCode,0)),"UNKNOWN"))</f>
        <v/>
      </c>
      <c r="F2142">
        <f>IF(GL_Paste!$B2139="","",IFERROR(INDEX(AcctSub,MATCH(GL_Paste!$B2139&amp;"",AcctCode,0)),"UNKNOWN"))</f>
        <v/>
      </c>
    </row>
    <row r="2143">
      <c r="A2143" s="40">
        <f>IF(GL_Paste!$B2140="","",N(GL_Paste!$H2140)-N(GL_Paste!$G2140))</f>
        <v/>
      </c>
      <c r="B2143" s="43">
        <f>IF(GL_Paste!$B2140="","",DATE(YEAR(GL_Paste!$E2140),MONTH(GL_Paste!$E2140),1))</f>
        <v/>
      </c>
      <c r="C2143">
        <f>IF(GL_Paste!$B2140="","",IF(TRIM(GL_Paste!$M2140)&lt;&gt;"",TRIM(GL_Paste!$M2140),IFERROR(MID(GL_Paste!$I2140,FIND("[",GL_Paste!$I2140)+1,FIND("]",GL_Paste!$I2140)-FIND("[",GL_Paste!$I2140)-1),"")))</f>
        <v/>
      </c>
      <c r="D2143">
        <f>IF(GL_Paste!$B2140="","",IFERROR(INDEX(DeptName,MATCH($C2143,DeptTag,0)),"UNALLOCATED"))</f>
        <v/>
      </c>
      <c r="E2143">
        <f>IF(GL_Paste!$B2140="","",IFERROR(INDEX(AcctCat,MATCH(GL_Paste!$B2140&amp;"",AcctCode,0)),"UNKNOWN"))</f>
        <v/>
      </c>
      <c r="F2143">
        <f>IF(GL_Paste!$B2140="","",IFERROR(INDEX(AcctSub,MATCH(GL_Paste!$B2140&amp;"",AcctCode,0)),"UNKNOWN"))</f>
        <v/>
      </c>
    </row>
    <row r="2144">
      <c r="A2144" s="40">
        <f>IF(GL_Paste!$B2141="","",N(GL_Paste!$H2141)-N(GL_Paste!$G2141))</f>
        <v/>
      </c>
      <c r="B2144" s="43">
        <f>IF(GL_Paste!$B2141="","",DATE(YEAR(GL_Paste!$E2141),MONTH(GL_Paste!$E2141),1))</f>
        <v/>
      </c>
      <c r="C2144">
        <f>IF(GL_Paste!$B2141="","",IF(TRIM(GL_Paste!$M2141)&lt;&gt;"",TRIM(GL_Paste!$M2141),IFERROR(MID(GL_Paste!$I2141,FIND("[",GL_Paste!$I2141)+1,FIND("]",GL_Paste!$I2141)-FIND("[",GL_Paste!$I2141)-1),"")))</f>
        <v/>
      </c>
      <c r="D2144">
        <f>IF(GL_Paste!$B2141="","",IFERROR(INDEX(DeptName,MATCH($C2144,DeptTag,0)),"UNALLOCATED"))</f>
        <v/>
      </c>
      <c r="E2144">
        <f>IF(GL_Paste!$B2141="","",IFERROR(INDEX(AcctCat,MATCH(GL_Paste!$B2141&amp;"",AcctCode,0)),"UNKNOWN"))</f>
        <v/>
      </c>
      <c r="F2144">
        <f>IF(GL_Paste!$B2141="","",IFERROR(INDEX(AcctSub,MATCH(GL_Paste!$B2141&amp;"",AcctCode,0)),"UNKNOWN"))</f>
        <v/>
      </c>
    </row>
    <row r="2145">
      <c r="A2145" s="40">
        <f>IF(GL_Paste!$B2142="","",N(GL_Paste!$H2142)-N(GL_Paste!$G2142))</f>
        <v/>
      </c>
      <c r="B2145" s="43">
        <f>IF(GL_Paste!$B2142="","",DATE(YEAR(GL_Paste!$E2142),MONTH(GL_Paste!$E2142),1))</f>
        <v/>
      </c>
      <c r="C2145">
        <f>IF(GL_Paste!$B2142="","",IF(TRIM(GL_Paste!$M2142)&lt;&gt;"",TRIM(GL_Paste!$M2142),IFERROR(MID(GL_Paste!$I2142,FIND("[",GL_Paste!$I2142)+1,FIND("]",GL_Paste!$I2142)-FIND("[",GL_Paste!$I2142)-1),"")))</f>
        <v/>
      </c>
      <c r="D2145">
        <f>IF(GL_Paste!$B2142="","",IFERROR(INDEX(DeptName,MATCH($C2145,DeptTag,0)),"UNALLOCATED"))</f>
        <v/>
      </c>
      <c r="E2145">
        <f>IF(GL_Paste!$B2142="","",IFERROR(INDEX(AcctCat,MATCH(GL_Paste!$B2142&amp;"",AcctCode,0)),"UNKNOWN"))</f>
        <v/>
      </c>
      <c r="F2145">
        <f>IF(GL_Paste!$B2142="","",IFERROR(INDEX(AcctSub,MATCH(GL_Paste!$B2142&amp;"",AcctCode,0)),"UNKNOWN"))</f>
        <v/>
      </c>
    </row>
    <row r="2146">
      <c r="A2146" s="40">
        <f>IF(GL_Paste!$B2143="","",N(GL_Paste!$H2143)-N(GL_Paste!$G2143))</f>
        <v/>
      </c>
      <c r="B2146" s="43">
        <f>IF(GL_Paste!$B2143="","",DATE(YEAR(GL_Paste!$E2143),MONTH(GL_Paste!$E2143),1))</f>
        <v/>
      </c>
      <c r="C2146">
        <f>IF(GL_Paste!$B2143="","",IF(TRIM(GL_Paste!$M2143)&lt;&gt;"",TRIM(GL_Paste!$M2143),IFERROR(MID(GL_Paste!$I2143,FIND("[",GL_Paste!$I2143)+1,FIND("]",GL_Paste!$I2143)-FIND("[",GL_Paste!$I2143)-1),"")))</f>
        <v/>
      </c>
      <c r="D2146">
        <f>IF(GL_Paste!$B2143="","",IFERROR(INDEX(DeptName,MATCH($C2146,DeptTag,0)),"UNALLOCATED"))</f>
        <v/>
      </c>
      <c r="E2146">
        <f>IF(GL_Paste!$B2143="","",IFERROR(INDEX(AcctCat,MATCH(GL_Paste!$B2143&amp;"",AcctCode,0)),"UNKNOWN"))</f>
        <v/>
      </c>
      <c r="F2146">
        <f>IF(GL_Paste!$B2143="","",IFERROR(INDEX(AcctSub,MATCH(GL_Paste!$B2143&amp;"",AcctCode,0)),"UNKNOWN"))</f>
        <v/>
      </c>
    </row>
    <row r="2147">
      <c r="A2147" s="40">
        <f>IF(GL_Paste!$B2144="","",N(GL_Paste!$H2144)-N(GL_Paste!$G2144))</f>
        <v/>
      </c>
      <c r="B2147" s="43">
        <f>IF(GL_Paste!$B2144="","",DATE(YEAR(GL_Paste!$E2144),MONTH(GL_Paste!$E2144),1))</f>
        <v/>
      </c>
      <c r="C2147">
        <f>IF(GL_Paste!$B2144="","",IF(TRIM(GL_Paste!$M2144)&lt;&gt;"",TRIM(GL_Paste!$M2144),IFERROR(MID(GL_Paste!$I2144,FIND("[",GL_Paste!$I2144)+1,FIND("]",GL_Paste!$I2144)-FIND("[",GL_Paste!$I2144)-1),"")))</f>
        <v/>
      </c>
      <c r="D2147">
        <f>IF(GL_Paste!$B2144="","",IFERROR(INDEX(DeptName,MATCH($C2147,DeptTag,0)),"UNALLOCATED"))</f>
        <v/>
      </c>
      <c r="E2147">
        <f>IF(GL_Paste!$B2144="","",IFERROR(INDEX(AcctCat,MATCH(GL_Paste!$B2144&amp;"",AcctCode,0)),"UNKNOWN"))</f>
        <v/>
      </c>
      <c r="F2147">
        <f>IF(GL_Paste!$B2144="","",IFERROR(INDEX(AcctSub,MATCH(GL_Paste!$B2144&amp;"",AcctCode,0)),"UNKNOWN"))</f>
        <v/>
      </c>
    </row>
    <row r="2148">
      <c r="A2148" s="40">
        <f>IF(GL_Paste!$B2145="","",N(GL_Paste!$H2145)-N(GL_Paste!$G2145))</f>
        <v/>
      </c>
      <c r="B2148" s="43">
        <f>IF(GL_Paste!$B2145="","",DATE(YEAR(GL_Paste!$E2145),MONTH(GL_Paste!$E2145),1))</f>
        <v/>
      </c>
      <c r="C2148">
        <f>IF(GL_Paste!$B2145="","",IF(TRIM(GL_Paste!$M2145)&lt;&gt;"",TRIM(GL_Paste!$M2145),IFERROR(MID(GL_Paste!$I2145,FIND("[",GL_Paste!$I2145)+1,FIND("]",GL_Paste!$I2145)-FIND("[",GL_Paste!$I2145)-1),"")))</f>
        <v/>
      </c>
      <c r="D2148">
        <f>IF(GL_Paste!$B2145="","",IFERROR(INDEX(DeptName,MATCH($C2148,DeptTag,0)),"UNALLOCATED"))</f>
        <v/>
      </c>
      <c r="E2148">
        <f>IF(GL_Paste!$B2145="","",IFERROR(INDEX(AcctCat,MATCH(GL_Paste!$B2145&amp;"",AcctCode,0)),"UNKNOWN"))</f>
        <v/>
      </c>
      <c r="F2148">
        <f>IF(GL_Paste!$B2145="","",IFERROR(INDEX(AcctSub,MATCH(GL_Paste!$B2145&amp;"",AcctCode,0)),"UNKNOWN"))</f>
        <v/>
      </c>
    </row>
    <row r="2149">
      <c r="A2149" s="40">
        <f>IF(GL_Paste!$B2146="","",N(GL_Paste!$H2146)-N(GL_Paste!$G2146))</f>
        <v/>
      </c>
      <c r="B2149" s="43">
        <f>IF(GL_Paste!$B2146="","",DATE(YEAR(GL_Paste!$E2146),MONTH(GL_Paste!$E2146),1))</f>
        <v/>
      </c>
      <c r="C2149">
        <f>IF(GL_Paste!$B2146="","",IF(TRIM(GL_Paste!$M2146)&lt;&gt;"",TRIM(GL_Paste!$M2146),IFERROR(MID(GL_Paste!$I2146,FIND("[",GL_Paste!$I2146)+1,FIND("]",GL_Paste!$I2146)-FIND("[",GL_Paste!$I2146)-1),"")))</f>
        <v/>
      </c>
      <c r="D2149">
        <f>IF(GL_Paste!$B2146="","",IFERROR(INDEX(DeptName,MATCH($C2149,DeptTag,0)),"UNALLOCATED"))</f>
        <v/>
      </c>
      <c r="E2149">
        <f>IF(GL_Paste!$B2146="","",IFERROR(INDEX(AcctCat,MATCH(GL_Paste!$B2146&amp;"",AcctCode,0)),"UNKNOWN"))</f>
        <v/>
      </c>
      <c r="F2149">
        <f>IF(GL_Paste!$B2146="","",IFERROR(INDEX(AcctSub,MATCH(GL_Paste!$B2146&amp;"",AcctCode,0)),"UNKNOWN"))</f>
        <v/>
      </c>
    </row>
    <row r="2150">
      <c r="A2150" s="40">
        <f>IF(GL_Paste!$B2147="","",N(GL_Paste!$H2147)-N(GL_Paste!$G2147))</f>
        <v/>
      </c>
      <c r="B2150" s="43">
        <f>IF(GL_Paste!$B2147="","",DATE(YEAR(GL_Paste!$E2147),MONTH(GL_Paste!$E2147),1))</f>
        <v/>
      </c>
      <c r="C2150">
        <f>IF(GL_Paste!$B2147="","",IF(TRIM(GL_Paste!$M2147)&lt;&gt;"",TRIM(GL_Paste!$M2147),IFERROR(MID(GL_Paste!$I2147,FIND("[",GL_Paste!$I2147)+1,FIND("]",GL_Paste!$I2147)-FIND("[",GL_Paste!$I2147)-1),"")))</f>
        <v/>
      </c>
      <c r="D2150">
        <f>IF(GL_Paste!$B2147="","",IFERROR(INDEX(DeptName,MATCH($C2150,DeptTag,0)),"UNALLOCATED"))</f>
        <v/>
      </c>
      <c r="E2150">
        <f>IF(GL_Paste!$B2147="","",IFERROR(INDEX(AcctCat,MATCH(GL_Paste!$B2147&amp;"",AcctCode,0)),"UNKNOWN"))</f>
        <v/>
      </c>
      <c r="F2150">
        <f>IF(GL_Paste!$B2147="","",IFERROR(INDEX(AcctSub,MATCH(GL_Paste!$B2147&amp;"",AcctCode,0)),"UNKNOWN"))</f>
        <v/>
      </c>
    </row>
    <row r="2151">
      <c r="A2151" s="40">
        <f>IF(GL_Paste!$B2148="","",N(GL_Paste!$H2148)-N(GL_Paste!$G2148))</f>
        <v/>
      </c>
      <c r="B2151" s="43">
        <f>IF(GL_Paste!$B2148="","",DATE(YEAR(GL_Paste!$E2148),MONTH(GL_Paste!$E2148),1))</f>
        <v/>
      </c>
      <c r="C2151">
        <f>IF(GL_Paste!$B2148="","",IF(TRIM(GL_Paste!$M2148)&lt;&gt;"",TRIM(GL_Paste!$M2148),IFERROR(MID(GL_Paste!$I2148,FIND("[",GL_Paste!$I2148)+1,FIND("]",GL_Paste!$I2148)-FIND("[",GL_Paste!$I2148)-1),"")))</f>
        <v/>
      </c>
      <c r="D2151">
        <f>IF(GL_Paste!$B2148="","",IFERROR(INDEX(DeptName,MATCH($C2151,DeptTag,0)),"UNALLOCATED"))</f>
        <v/>
      </c>
      <c r="E2151">
        <f>IF(GL_Paste!$B2148="","",IFERROR(INDEX(AcctCat,MATCH(GL_Paste!$B2148&amp;"",AcctCode,0)),"UNKNOWN"))</f>
        <v/>
      </c>
      <c r="F2151">
        <f>IF(GL_Paste!$B2148="","",IFERROR(INDEX(AcctSub,MATCH(GL_Paste!$B2148&amp;"",AcctCode,0)),"UNKNOWN"))</f>
        <v/>
      </c>
    </row>
    <row r="2152">
      <c r="A2152" s="40">
        <f>IF(GL_Paste!$B2149="","",N(GL_Paste!$H2149)-N(GL_Paste!$G2149))</f>
        <v/>
      </c>
      <c r="B2152" s="43">
        <f>IF(GL_Paste!$B2149="","",DATE(YEAR(GL_Paste!$E2149),MONTH(GL_Paste!$E2149),1))</f>
        <v/>
      </c>
      <c r="C2152">
        <f>IF(GL_Paste!$B2149="","",IF(TRIM(GL_Paste!$M2149)&lt;&gt;"",TRIM(GL_Paste!$M2149),IFERROR(MID(GL_Paste!$I2149,FIND("[",GL_Paste!$I2149)+1,FIND("]",GL_Paste!$I2149)-FIND("[",GL_Paste!$I2149)-1),"")))</f>
        <v/>
      </c>
      <c r="D2152">
        <f>IF(GL_Paste!$B2149="","",IFERROR(INDEX(DeptName,MATCH($C2152,DeptTag,0)),"UNALLOCATED"))</f>
        <v/>
      </c>
      <c r="E2152">
        <f>IF(GL_Paste!$B2149="","",IFERROR(INDEX(AcctCat,MATCH(GL_Paste!$B2149&amp;"",AcctCode,0)),"UNKNOWN"))</f>
        <v/>
      </c>
      <c r="F2152">
        <f>IF(GL_Paste!$B2149="","",IFERROR(INDEX(AcctSub,MATCH(GL_Paste!$B2149&amp;"",AcctCode,0)),"UNKNOWN"))</f>
        <v/>
      </c>
    </row>
    <row r="2153">
      <c r="A2153" s="40">
        <f>IF(GL_Paste!$B2150="","",N(GL_Paste!$H2150)-N(GL_Paste!$G2150))</f>
        <v/>
      </c>
      <c r="B2153" s="43">
        <f>IF(GL_Paste!$B2150="","",DATE(YEAR(GL_Paste!$E2150),MONTH(GL_Paste!$E2150),1))</f>
        <v/>
      </c>
      <c r="C2153">
        <f>IF(GL_Paste!$B2150="","",IF(TRIM(GL_Paste!$M2150)&lt;&gt;"",TRIM(GL_Paste!$M2150),IFERROR(MID(GL_Paste!$I2150,FIND("[",GL_Paste!$I2150)+1,FIND("]",GL_Paste!$I2150)-FIND("[",GL_Paste!$I2150)-1),"")))</f>
        <v/>
      </c>
      <c r="D2153">
        <f>IF(GL_Paste!$B2150="","",IFERROR(INDEX(DeptName,MATCH($C2153,DeptTag,0)),"UNALLOCATED"))</f>
        <v/>
      </c>
      <c r="E2153">
        <f>IF(GL_Paste!$B2150="","",IFERROR(INDEX(AcctCat,MATCH(GL_Paste!$B2150&amp;"",AcctCode,0)),"UNKNOWN"))</f>
        <v/>
      </c>
      <c r="F2153">
        <f>IF(GL_Paste!$B2150="","",IFERROR(INDEX(AcctSub,MATCH(GL_Paste!$B2150&amp;"",AcctCode,0)),"UNKNOWN"))</f>
        <v/>
      </c>
    </row>
    <row r="2154">
      <c r="A2154" s="40">
        <f>IF(GL_Paste!$B2151="","",N(GL_Paste!$H2151)-N(GL_Paste!$G2151))</f>
        <v/>
      </c>
      <c r="B2154" s="43">
        <f>IF(GL_Paste!$B2151="","",DATE(YEAR(GL_Paste!$E2151),MONTH(GL_Paste!$E2151),1))</f>
        <v/>
      </c>
      <c r="C2154">
        <f>IF(GL_Paste!$B2151="","",IF(TRIM(GL_Paste!$M2151)&lt;&gt;"",TRIM(GL_Paste!$M2151),IFERROR(MID(GL_Paste!$I2151,FIND("[",GL_Paste!$I2151)+1,FIND("]",GL_Paste!$I2151)-FIND("[",GL_Paste!$I2151)-1),"")))</f>
        <v/>
      </c>
      <c r="D2154">
        <f>IF(GL_Paste!$B2151="","",IFERROR(INDEX(DeptName,MATCH($C2154,DeptTag,0)),"UNALLOCATED"))</f>
        <v/>
      </c>
      <c r="E2154">
        <f>IF(GL_Paste!$B2151="","",IFERROR(INDEX(AcctCat,MATCH(GL_Paste!$B2151&amp;"",AcctCode,0)),"UNKNOWN"))</f>
        <v/>
      </c>
      <c r="F2154">
        <f>IF(GL_Paste!$B2151="","",IFERROR(INDEX(AcctSub,MATCH(GL_Paste!$B2151&amp;"",AcctCode,0)),"UNKNOWN"))</f>
        <v/>
      </c>
    </row>
    <row r="2155">
      <c r="A2155" s="40">
        <f>IF(GL_Paste!$B2152="","",N(GL_Paste!$H2152)-N(GL_Paste!$G2152))</f>
        <v/>
      </c>
      <c r="B2155" s="43">
        <f>IF(GL_Paste!$B2152="","",DATE(YEAR(GL_Paste!$E2152),MONTH(GL_Paste!$E2152),1))</f>
        <v/>
      </c>
      <c r="C2155">
        <f>IF(GL_Paste!$B2152="","",IF(TRIM(GL_Paste!$M2152)&lt;&gt;"",TRIM(GL_Paste!$M2152),IFERROR(MID(GL_Paste!$I2152,FIND("[",GL_Paste!$I2152)+1,FIND("]",GL_Paste!$I2152)-FIND("[",GL_Paste!$I2152)-1),"")))</f>
        <v/>
      </c>
      <c r="D2155">
        <f>IF(GL_Paste!$B2152="","",IFERROR(INDEX(DeptName,MATCH($C2155,DeptTag,0)),"UNALLOCATED"))</f>
        <v/>
      </c>
      <c r="E2155">
        <f>IF(GL_Paste!$B2152="","",IFERROR(INDEX(AcctCat,MATCH(GL_Paste!$B2152&amp;"",AcctCode,0)),"UNKNOWN"))</f>
        <v/>
      </c>
      <c r="F2155">
        <f>IF(GL_Paste!$B2152="","",IFERROR(INDEX(AcctSub,MATCH(GL_Paste!$B2152&amp;"",AcctCode,0)),"UNKNOWN"))</f>
        <v/>
      </c>
    </row>
    <row r="2156">
      <c r="A2156" s="40">
        <f>IF(GL_Paste!$B2153="","",N(GL_Paste!$H2153)-N(GL_Paste!$G2153))</f>
        <v/>
      </c>
      <c r="B2156" s="43">
        <f>IF(GL_Paste!$B2153="","",DATE(YEAR(GL_Paste!$E2153),MONTH(GL_Paste!$E2153),1))</f>
        <v/>
      </c>
      <c r="C2156">
        <f>IF(GL_Paste!$B2153="","",IF(TRIM(GL_Paste!$M2153)&lt;&gt;"",TRIM(GL_Paste!$M2153),IFERROR(MID(GL_Paste!$I2153,FIND("[",GL_Paste!$I2153)+1,FIND("]",GL_Paste!$I2153)-FIND("[",GL_Paste!$I2153)-1),"")))</f>
        <v/>
      </c>
      <c r="D2156">
        <f>IF(GL_Paste!$B2153="","",IFERROR(INDEX(DeptName,MATCH($C2156,DeptTag,0)),"UNALLOCATED"))</f>
        <v/>
      </c>
      <c r="E2156">
        <f>IF(GL_Paste!$B2153="","",IFERROR(INDEX(AcctCat,MATCH(GL_Paste!$B2153&amp;"",AcctCode,0)),"UNKNOWN"))</f>
        <v/>
      </c>
      <c r="F2156">
        <f>IF(GL_Paste!$B2153="","",IFERROR(INDEX(AcctSub,MATCH(GL_Paste!$B2153&amp;"",AcctCode,0)),"UNKNOWN"))</f>
        <v/>
      </c>
    </row>
    <row r="2157">
      <c r="A2157" s="40">
        <f>IF(GL_Paste!$B2154="","",N(GL_Paste!$H2154)-N(GL_Paste!$G2154))</f>
        <v/>
      </c>
      <c r="B2157" s="43">
        <f>IF(GL_Paste!$B2154="","",DATE(YEAR(GL_Paste!$E2154),MONTH(GL_Paste!$E2154),1))</f>
        <v/>
      </c>
      <c r="C2157">
        <f>IF(GL_Paste!$B2154="","",IF(TRIM(GL_Paste!$M2154)&lt;&gt;"",TRIM(GL_Paste!$M2154),IFERROR(MID(GL_Paste!$I2154,FIND("[",GL_Paste!$I2154)+1,FIND("]",GL_Paste!$I2154)-FIND("[",GL_Paste!$I2154)-1),"")))</f>
        <v/>
      </c>
      <c r="D2157">
        <f>IF(GL_Paste!$B2154="","",IFERROR(INDEX(DeptName,MATCH($C2157,DeptTag,0)),"UNALLOCATED"))</f>
        <v/>
      </c>
      <c r="E2157">
        <f>IF(GL_Paste!$B2154="","",IFERROR(INDEX(AcctCat,MATCH(GL_Paste!$B2154&amp;"",AcctCode,0)),"UNKNOWN"))</f>
        <v/>
      </c>
      <c r="F2157">
        <f>IF(GL_Paste!$B2154="","",IFERROR(INDEX(AcctSub,MATCH(GL_Paste!$B2154&amp;"",AcctCode,0)),"UNKNOWN"))</f>
        <v/>
      </c>
    </row>
    <row r="2158">
      <c r="A2158" s="40">
        <f>IF(GL_Paste!$B2155="","",N(GL_Paste!$H2155)-N(GL_Paste!$G2155))</f>
        <v/>
      </c>
      <c r="B2158" s="43">
        <f>IF(GL_Paste!$B2155="","",DATE(YEAR(GL_Paste!$E2155),MONTH(GL_Paste!$E2155),1))</f>
        <v/>
      </c>
      <c r="C2158">
        <f>IF(GL_Paste!$B2155="","",IF(TRIM(GL_Paste!$M2155)&lt;&gt;"",TRIM(GL_Paste!$M2155),IFERROR(MID(GL_Paste!$I2155,FIND("[",GL_Paste!$I2155)+1,FIND("]",GL_Paste!$I2155)-FIND("[",GL_Paste!$I2155)-1),"")))</f>
        <v/>
      </c>
      <c r="D2158">
        <f>IF(GL_Paste!$B2155="","",IFERROR(INDEX(DeptName,MATCH($C2158,DeptTag,0)),"UNALLOCATED"))</f>
        <v/>
      </c>
      <c r="E2158">
        <f>IF(GL_Paste!$B2155="","",IFERROR(INDEX(AcctCat,MATCH(GL_Paste!$B2155&amp;"",AcctCode,0)),"UNKNOWN"))</f>
        <v/>
      </c>
      <c r="F2158">
        <f>IF(GL_Paste!$B2155="","",IFERROR(INDEX(AcctSub,MATCH(GL_Paste!$B2155&amp;"",AcctCode,0)),"UNKNOWN"))</f>
        <v/>
      </c>
    </row>
    <row r="2159">
      <c r="A2159" s="40">
        <f>IF(GL_Paste!$B2156="","",N(GL_Paste!$H2156)-N(GL_Paste!$G2156))</f>
        <v/>
      </c>
      <c r="B2159" s="43">
        <f>IF(GL_Paste!$B2156="","",DATE(YEAR(GL_Paste!$E2156),MONTH(GL_Paste!$E2156),1))</f>
        <v/>
      </c>
      <c r="C2159">
        <f>IF(GL_Paste!$B2156="","",IF(TRIM(GL_Paste!$M2156)&lt;&gt;"",TRIM(GL_Paste!$M2156),IFERROR(MID(GL_Paste!$I2156,FIND("[",GL_Paste!$I2156)+1,FIND("]",GL_Paste!$I2156)-FIND("[",GL_Paste!$I2156)-1),"")))</f>
        <v/>
      </c>
      <c r="D2159">
        <f>IF(GL_Paste!$B2156="","",IFERROR(INDEX(DeptName,MATCH($C2159,DeptTag,0)),"UNALLOCATED"))</f>
        <v/>
      </c>
      <c r="E2159">
        <f>IF(GL_Paste!$B2156="","",IFERROR(INDEX(AcctCat,MATCH(GL_Paste!$B2156&amp;"",AcctCode,0)),"UNKNOWN"))</f>
        <v/>
      </c>
      <c r="F2159">
        <f>IF(GL_Paste!$B2156="","",IFERROR(INDEX(AcctSub,MATCH(GL_Paste!$B2156&amp;"",AcctCode,0)),"UNKNOWN"))</f>
        <v/>
      </c>
    </row>
    <row r="2160">
      <c r="A2160" s="40">
        <f>IF(GL_Paste!$B2157="","",N(GL_Paste!$H2157)-N(GL_Paste!$G2157))</f>
        <v/>
      </c>
      <c r="B2160" s="43">
        <f>IF(GL_Paste!$B2157="","",DATE(YEAR(GL_Paste!$E2157),MONTH(GL_Paste!$E2157),1))</f>
        <v/>
      </c>
      <c r="C2160">
        <f>IF(GL_Paste!$B2157="","",IF(TRIM(GL_Paste!$M2157)&lt;&gt;"",TRIM(GL_Paste!$M2157),IFERROR(MID(GL_Paste!$I2157,FIND("[",GL_Paste!$I2157)+1,FIND("]",GL_Paste!$I2157)-FIND("[",GL_Paste!$I2157)-1),"")))</f>
        <v/>
      </c>
      <c r="D2160">
        <f>IF(GL_Paste!$B2157="","",IFERROR(INDEX(DeptName,MATCH($C2160,DeptTag,0)),"UNALLOCATED"))</f>
        <v/>
      </c>
      <c r="E2160">
        <f>IF(GL_Paste!$B2157="","",IFERROR(INDEX(AcctCat,MATCH(GL_Paste!$B2157&amp;"",AcctCode,0)),"UNKNOWN"))</f>
        <v/>
      </c>
      <c r="F2160">
        <f>IF(GL_Paste!$B2157="","",IFERROR(INDEX(AcctSub,MATCH(GL_Paste!$B2157&amp;"",AcctCode,0)),"UNKNOWN"))</f>
        <v/>
      </c>
    </row>
    <row r="2161">
      <c r="A2161" s="40">
        <f>IF(GL_Paste!$B2158="","",N(GL_Paste!$H2158)-N(GL_Paste!$G2158))</f>
        <v/>
      </c>
      <c r="B2161" s="43">
        <f>IF(GL_Paste!$B2158="","",DATE(YEAR(GL_Paste!$E2158),MONTH(GL_Paste!$E2158),1))</f>
        <v/>
      </c>
      <c r="C2161">
        <f>IF(GL_Paste!$B2158="","",IF(TRIM(GL_Paste!$M2158)&lt;&gt;"",TRIM(GL_Paste!$M2158),IFERROR(MID(GL_Paste!$I2158,FIND("[",GL_Paste!$I2158)+1,FIND("]",GL_Paste!$I2158)-FIND("[",GL_Paste!$I2158)-1),"")))</f>
        <v/>
      </c>
      <c r="D2161">
        <f>IF(GL_Paste!$B2158="","",IFERROR(INDEX(DeptName,MATCH($C2161,DeptTag,0)),"UNALLOCATED"))</f>
        <v/>
      </c>
      <c r="E2161">
        <f>IF(GL_Paste!$B2158="","",IFERROR(INDEX(AcctCat,MATCH(GL_Paste!$B2158&amp;"",AcctCode,0)),"UNKNOWN"))</f>
        <v/>
      </c>
      <c r="F2161">
        <f>IF(GL_Paste!$B2158="","",IFERROR(INDEX(AcctSub,MATCH(GL_Paste!$B2158&amp;"",AcctCode,0)),"UNKNOWN"))</f>
        <v/>
      </c>
    </row>
    <row r="2162">
      <c r="A2162" s="40">
        <f>IF(GL_Paste!$B2159="","",N(GL_Paste!$H2159)-N(GL_Paste!$G2159))</f>
        <v/>
      </c>
      <c r="B2162" s="43">
        <f>IF(GL_Paste!$B2159="","",DATE(YEAR(GL_Paste!$E2159),MONTH(GL_Paste!$E2159),1))</f>
        <v/>
      </c>
      <c r="C2162">
        <f>IF(GL_Paste!$B2159="","",IF(TRIM(GL_Paste!$M2159)&lt;&gt;"",TRIM(GL_Paste!$M2159),IFERROR(MID(GL_Paste!$I2159,FIND("[",GL_Paste!$I2159)+1,FIND("]",GL_Paste!$I2159)-FIND("[",GL_Paste!$I2159)-1),"")))</f>
        <v/>
      </c>
      <c r="D2162">
        <f>IF(GL_Paste!$B2159="","",IFERROR(INDEX(DeptName,MATCH($C2162,DeptTag,0)),"UNALLOCATED"))</f>
        <v/>
      </c>
      <c r="E2162">
        <f>IF(GL_Paste!$B2159="","",IFERROR(INDEX(AcctCat,MATCH(GL_Paste!$B2159&amp;"",AcctCode,0)),"UNKNOWN"))</f>
        <v/>
      </c>
      <c r="F2162">
        <f>IF(GL_Paste!$B2159="","",IFERROR(INDEX(AcctSub,MATCH(GL_Paste!$B2159&amp;"",AcctCode,0)),"UNKNOWN"))</f>
        <v/>
      </c>
    </row>
    <row r="2163">
      <c r="A2163" s="40">
        <f>IF(GL_Paste!$B2160="","",N(GL_Paste!$H2160)-N(GL_Paste!$G2160))</f>
        <v/>
      </c>
      <c r="B2163" s="43">
        <f>IF(GL_Paste!$B2160="","",DATE(YEAR(GL_Paste!$E2160),MONTH(GL_Paste!$E2160),1))</f>
        <v/>
      </c>
      <c r="C2163">
        <f>IF(GL_Paste!$B2160="","",IF(TRIM(GL_Paste!$M2160)&lt;&gt;"",TRIM(GL_Paste!$M2160),IFERROR(MID(GL_Paste!$I2160,FIND("[",GL_Paste!$I2160)+1,FIND("]",GL_Paste!$I2160)-FIND("[",GL_Paste!$I2160)-1),"")))</f>
        <v/>
      </c>
      <c r="D2163">
        <f>IF(GL_Paste!$B2160="","",IFERROR(INDEX(DeptName,MATCH($C2163,DeptTag,0)),"UNALLOCATED"))</f>
        <v/>
      </c>
      <c r="E2163">
        <f>IF(GL_Paste!$B2160="","",IFERROR(INDEX(AcctCat,MATCH(GL_Paste!$B2160&amp;"",AcctCode,0)),"UNKNOWN"))</f>
        <v/>
      </c>
      <c r="F2163">
        <f>IF(GL_Paste!$B2160="","",IFERROR(INDEX(AcctSub,MATCH(GL_Paste!$B2160&amp;"",AcctCode,0)),"UNKNOWN"))</f>
        <v/>
      </c>
    </row>
    <row r="2164">
      <c r="A2164" s="40">
        <f>IF(GL_Paste!$B2161="","",N(GL_Paste!$H2161)-N(GL_Paste!$G2161))</f>
        <v/>
      </c>
      <c r="B2164" s="43">
        <f>IF(GL_Paste!$B2161="","",DATE(YEAR(GL_Paste!$E2161),MONTH(GL_Paste!$E2161),1))</f>
        <v/>
      </c>
      <c r="C2164">
        <f>IF(GL_Paste!$B2161="","",IF(TRIM(GL_Paste!$M2161)&lt;&gt;"",TRIM(GL_Paste!$M2161),IFERROR(MID(GL_Paste!$I2161,FIND("[",GL_Paste!$I2161)+1,FIND("]",GL_Paste!$I2161)-FIND("[",GL_Paste!$I2161)-1),"")))</f>
        <v/>
      </c>
      <c r="D2164">
        <f>IF(GL_Paste!$B2161="","",IFERROR(INDEX(DeptName,MATCH($C2164,DeptTag,0)),"UNALLOCATED"))</f>
        <v/>
      </c>
      <c r="E2164">
        <f>IF(GL_Paste!$B2161="","",IFERROR(INDEX(AcctCat,MATCH(GL_Paste!$B2161&amp;"",AcctCode,0)),"UNKNOWN"))</f>
        <v/>
      </c>
      <c r="F2164">
        <f>IF(GL_Paste!$B2161="","",IFERROR(INDEX(AcctSub,MATCH(GL_Paste!$B2161&amp;"",AcctCode,0)),"UNKNOWN"))</f>
        <v/>
      </c>
    </row>
    <row r="2165">
      <c r="A2165" s="40">
        <f>IF(GL_Paste!$B2162="","",N(GL_Paste!$H2162)-N(GL_Paste!$G2162))</f>
        <v/>
      </c>
      <c r="B2165" s="43">
        <f>IF(GL_Paste!$B2162="","",DATE(YEAR(GL_Paste!$E2162),MONTH(GL_Paste!$E2162),1))</f>
        <v/>
      </c>
      <c r="C2165">
        <f>IF(GL_Paste!$B2162="","",IF(TRIM(GL_Paste!$M2162)&lt;&gt;"",TRIM(GL_Paste!$M2162),IFERROR(MID(GL_Paste!$I2162,FIND("[",GL_Paste!$I2162)+1,FIND("]",GL_Paste!$I2162)-FIND("[",GL_Paste!$I2162)-1),"")))</f>
        <v/>
      </c>
      <c r="D2165">
        <f>IF(GL_Paste!$B2162="","",IFERROR(INDEX(DeptName,MATCH($C2165,DeptTag,0)),"UNALLOCATED"))</f>
        <v/>
      </c>
      <c r="E2165">
        <f>IF(GL_Paste!$B2162="","",IFERROR(INDEX(AcctCat,MATCH(GL_Paste!$B2162&amp;"",AcctCode,0)),"UNKNOWN"))</f>
        <v/>
      </c>
      <c r="F2165">
        <f>IF(GL_Paste!$B2162="","",IFERROR(INDEX(AcctSub,MATCH(GL_Paste!$B2162&amp;"",AcctCode,0)),"UNKNOWN"))</f>
        <v/>
      </c>
    </row>
    <row r="2166">
      <c r="A2166" s="40">
        <f>IF(GL_Paste!$B2163="","",N(GL_Paste!$H2163)-N(GL_Paste!$G2163))</f>
        <v/>
      </c>
      <c r="B2166" s="43">
        <f>IF(GL_Paste!$B2163="","",DATE(YEAR(GL_Paste!$E2163),MONTH(GL_Paste!$E2163),1))</f>
        <v/>
      </c>
      <c r="C2166">
        <f>IF(GL_Paste!$B2163="","",IF(TRIM(GL_Paste!$M2163)&lt;&gt;"",TRIM(GL_Paste!$M2163),IFERROR(MID(GL_Paste!$I2163,FIND("[",GL_Paste!$I2163)+1,FIND("]",GL_Paste!$I2163)-FIND("[",GL_Paste!$I2163)-1),"")))</f>
        <v/>
      </c>
      <c r="D2166">
        <f>IF(GL_Paste!$B2163="","",IFERROR(INDEX(DeptName,MATCH($C2166,DeptTag,0)),"UNALLOCATED"))</f>
        <v/>
      </c>
      <c r="E2166">
        <f>IF(GL_Paste!$B2163="","",IFERROR(INDEX(AcctCat,MATCH(GL_Paste!$B2163&amp;"",AcctCode,0)),"UNKNOWN"))</f>
        <v/>
      </c>
      <c r="F2166">
        <f>IF(GL_Paste!$B2163="","",IFERROR(INDEX(AcctSub,MATCH(GL_Paste!$B2163&amp;"",AcctCode,0)),"UNKNOWN"))</f>
        <v/>
      </c>
    </row>
    <row r="2167">
      <c r="A2167" s="40">
        <f>IF(GL_Paste!$B2164="","",N(GL_Paste!$H2164)-N(GL_Paste!$G2164))</f>
        <v/>
      </c>
      <c r="B2167" s="43">
        <f>IF(GL_Paste!$B2164="","",DATE(YEAR(GL_Paste!$E2164),MONTH(GL_Paste!$E2164),1))</f>
        <v/>
      </c>
      <c r="C2167">
        <f>IF(GL_Paste!$B2164="","",IF(TRIM(GL_Paste!$M2164)&lt;&gt;"",TRIM(GL_Paste!$M2164),IFERROR(MID(GL_Paste!$I2164,FIND("[",GL_Paste!$I2164)+1,FIND("]",GL_Paste!$I2164)-FIND("[",GL_Paste!$I2164)-1),"")))</f>
        <v/>
      </c>
      <c r="D2167">
        <f>IF(GL_Paste!$B2164="","",IFERROR(INDEX(DeptName,MATCH($C2167,DeptTag,0)),"UNALLOCATED"))</f>
        <v/>
      </c>
      <c r="E2167">
        <f>IF(GL_Paste!$B2164="","",IFERROR(INDEX(AcctCat,MATCH(GL_Paste!$B2164&amp;"",AcctCode,0)),"UNKNOWN"))</f>
        <v/>
      </c>
      <c r="F2167">
        <f>IF(GL_Paste!$B2164="","",IFERROR(INDEX(AcctSub,MATCH(GL_Paste!$B2164&amp;"",AcctCode,0)),"UNKNOWN"))</f>
        <v/>
      </c>
    </row>
    <row r="2168">
      <c r="A2168" s="40">
        <f>IF(GL_Paste!$B2165="","",N(GL_Paste!$H2165)-N(GL_Paste!$G2165))</f>
        <v/>
      </c>
      <c r="B2168" s="43">
        <f>IF(GL_Paste!$B2165="","",DATE(YEAR(GL_Paste!$E2165),MONTH(GL_Paste!$E2165),1))</f>
        <v/>
      </c>
      <c r="C2168">
        <f>IF(GL_Paste!$B2165="","",IF(TRIM(GL_Paste!$M2165)&lt;&gt;"",TRIM(GL_Paste!$M2165),IFERROR(MID(GL_Paste!$I2165,FIND("[",GL_Paste!$I2165)+1,FIND("]",GL_Paste!$I2165)-FIND("[",GL_Paste!$I2165)-1),"")))</f>
        <v/>
      </c>
      <c r="D2168">
        <f>IF(GL_Paste!$B2165="","",IFERROR(INDEX(DeptName,MATCH($C2168,DeptTag,0)),"UNALLOCATED"))</f>
        <v/>
      </c>
      <c r="E2168">
        <f>IF(GL_Paste!$B2165="","",IFERROR(INDEX(AcctCat,MATCH(GL_Paste!$B2165&amp;"",AcctCode,0)),"UNKNOWN"))</f>
        <v/>
      </c>
      <c r="F2168">
        <f>IF(GL_Paste!$B2165="","",IFERROR(INDEX(AcctSub,MATCH(GL_Paste!$B2165&amp;"",AcctCode,0)),"UNKNOWN"))</f>
        <v/>
      </c>
    </row>
    <row r="2169">
      <c r="A2169" s="40">
        <f>IF(GL_Paste!$B2166="","",N(GL_Paste!$H2166)-N(GL_Paste!$G2166))</f>
        <v/>
      </c>
      <c r="B2169" s="43">
        <f>IF(GL_Paste!$B2166="","",DATE(YEAR(GL_Paste!$E2166),MONTH(GL_Paste!$E2166),1))</f>
        <v/>
      </c>
      <c r="C2169">
        <f>IF(GL_Paste!$B2166="","",IF(TRIM(GL_Paste!$M2166)&lt;&gt;"",TRIM(GL_Paste!$M2166),IFERROR(MID(GL_Paste!$I2166,FIND("[",GL_Paste!$I2166)+1,FIND("]",GL_Paste!$I2166)-FIND("[",GL_Paste!$I2166)-1),"")))</f>
        <v/>
      </c>
      <c r="D2169">
        <f>IF(GL_Paste!$B2166="","",IFERROR(INDEX(DeptName,MATCH($C2169,DeptTag,0)),"UNALLOCATED"))</f>
        <v/>
      </c>
      <c r="E2169">
        <f>IF(GL_Paste!$B2166="","",IFERROR(INDEX(AcctCat,MATCH(GL_Paste!$B2166&amp;"",AcctCode,0)),"UNKNOWN"))</f>
        <v/>
      </c>
      <c r="F2169">
        <f>IF(GL_Paste!$B2166="","",IFERROR(INDEX(AcctSub,MATCH(GL_Paste!$B2166&amp;"",AcctCode,0)),"UNKNOWN"))</f>
        <v/>
      </c>
    </row>
    <row r="2170">
      <c r="A2170" s="40">
        <f>IF(GL_Paste!$B2167="","",N(GL_Paste!$H2167)-N(GL_Paste!$G2167))</f>
        <v/>
      </c>
      <c r="B2170" s="43">
        <f>IF(GL_Paste!$B2167="","",DATE(YEAR(GL_Paste!$E2167),MONTH(GL_Paste!$E2167),1))</f>
        <v/>
      </c>
      <c r="C2170">
        <f>IF(GL_Paste!$B2167="","",IF(TRIM(GL_Paste!$M2167)&lt;&gt;"",TRIM(GL_Paste!$M2167),IFERROR(MID(GL_Paste!$I2167,FIND("[",GL_Paste!$I2167)+1,FIND("]",GL_Paste!$I2167)-FIND("[",GL_Paste!$I2167)-1),"")))</f>
        <v/>
      </c>
      <c r="D2170">
        <f>IF(GL_Paste!$B2167="","",IFERROR(INDEX(DeptName,MATCH($C2170,DeptTag,0)),"UNALLOCATED"))</f>
        <v/>
      </c>
      <c r="E2170">
        <f>IF(GL_Paste!$B2167="","",IFERROR(INDEX(AcctCat,MATCH(GL_Paste!$B2167&amp;"",AcctCode,0)),"UNKNOWN"))</f>
        <v/>
      </c>
      <c r="F2170">
        <f>IF(GL_Paste!$B2167="","",IFERROR(INDEX(AcctSub,MATCH(GL_Paste!$B2167&amp;"",AcctCode,0)),"UNKNOWN"))</f>
        <v/>
      </c>
    </row>
    <row r="2171">
      <c r="A2171" s="40">
        <f>IF(GL_Paste!$B2168="","",N(GL_Paste!$H2168)-N(GL_Paste!$G2168))</f>
        <v/>
      </c>
      <c r="B2171" s="43">
        <f>IF(GL_Paste!$B2168="","",DATE(YEAR(GL_Paste!$E2168),MONTH(GL_Paste!$E2168),1))</f>
        <v/>
      </c>
      <c r="C2171">
        <f>IF(GL_Paste!$B2168="","",IF(TRIM(GL_Paste!$M2168)&lt;&gt;"",TRIM(GL_Paste!$M2168),IFERROR(MID(GL_Paste!$I2168,FIND("[",GL_Paste!$I2168)+1,FIND("]",GL_Paste!$I2168)-FIND("[",GL_Paste!$I2168)-1),"")))</f>
        <v/>
      </c>
      <c r="D2171">
        <f>IF(GL_Paste!$B2168="","",IFERROR(INDEX(DeptName,MATCH($C2171,DeptTag,0)),"UNALLOCATED"))</f>
        <v/>
      </c>
      <c r="E2171">
        <f>IF(GL_Paste!$B2168="","",IFERROR(INDEX(AcctCat,MATCH(GL_Paste!$B2168&amp;"",AcctCode,0)),"UNKNOWN"))</f>
        <v/>
      </c>
      <c r="F2171">
        <f>IF(GL_Paste!$B2168="","",IFERROR(INDEX(AcctSub,MATCH(GL_Paste!$B2168&amp;"",AcctCode,0)),"UNKNOWN"))</f>
        <v/>
      </c>
    </row>
    <row r="2172">
      <c r="A2172" s="40">
        <f>IF(GL_Paste!$B2169="","",N(GL_Paste!$H2169)-N(GL_Paste!$G2169))</f>
        <v/>
      </c>
      <c r="B2172" s="43">
        <f>IF(GL_Paste!$B2169="","",DATE(YEAR(GL_Paste!$E2169),MONTH(GL_Paste!$E2169),1))</f>
        <v/>
      </c>
      <c r="C2172">
        <f>IF(GL_Paste!$B2169="","",IF(TRIM(GL_Paste!$M2169)&lt;&gt;"",TRIM(GL_Paste!$M2169),IFERROR(MID(GL_Paste!$I2169,FIND("[",GL_Paste!$I2169)+1,FIND("]",GL_Paste!$I2169)-FIND("[",GL_Paste!$I2169)-1),"")))</f>
        <v/>
      </c>
      <c r="D2172">
        <f>IF(GL_Paste!$B2169="","",IFERROR(INDEX(DeptName,MATCH($C2172,DeptTag,0)),"UNALLOCATED"))</f>
        <v/>
      </c>
      <c r="E2172">
        <f>IF(GL_Paste!$B2169="","",IFERROR(INDEX(AcctCat,MATCH(GL_Paste!$B2169&amp;"",AcctCode,0)),"UNKNOWN"))</f>
        <v/>
      </c>
      <c r="F2172">
        <f>IF(GL_Paste!$B2169="","",IFERROR(INDEX(AcctSub,MATCH(GL_Paste!$B2169&amp;"",AcctCode,0)),"UNKNOWN"))</f>
        <v/>
      </c>
    </row>
    <row r="2173">
      <c r="A2173" s="40">
        <f>IF(GL_Paste!$B2170="","",N(GL_Paste!$H2170)-N(GL_Paste!$G2170))</f>
        <v/>
      </c>
      <c r="B2173" s="43">
        <f>IF(GL_Paste!$B2170="","",DATE(YEAR(GL_Paste!$E2170),MONTH(GL_Paste!$E2170),1))</f>
        <v/>
      </c>
      <c r="C2173">
        <f>IF(GL_Paste!$B2170="","",IF(TRIM(GL_Paste!$M2170)&lt;&gt;"",TRIM(GL_Paste!$M2170),IFERROR(MID(GL_Paste!$I2170,FIND("[",GL_Paste!$I2170)+1,FIND("]",GL_Paste!$I2170)-FIND("[",GL_Paste!$I2170)-1),"")))</f>
        <v/>
      </c>
      <c r="D2173">
        <f>IF(GL_Paste!$B2170="","",IFERROR(INDEX(DeptName,MATCH($C2173,DeptTag,0)),"UNALLOCATED"))</f>
        <v/>
      </c>
      <c r="E2173">
        <f>IF(GL_Paste!$B2170="","",IFERROR(INDEX(AcctCat,MATCH(GL_Paste!$B2170&amp;"",AcctCode,0)),"UNKNOWN"))</f>
        <v/>
      </c>
      <c r="F2173">
        <f>IF(GL_Paste!$B2170="","",IFERROR(INDEX(AcctSub,MATCH(GL_Paste!$B2170&amp;"",AcctCode,0)),"UNKNOWN"))</f>
        <v/>
      </c>
    </row>
    <row r="2174">
      <c r="A2174" s="40">
        <f>IF(GL_Paste!$B2171="","",N(GL_Paste!$H2171)-N(GL_Paste!$G2171))</f>
        <v/>
      </c>
      <c r="B2174" s="43">
        <f>IF(GL_Paste!$B2171="","",DATE(YEAR(GL_Paste!$E2171),MONTH(GL_Paste!$E2171),1))</f>
        <v/>
      </c>
      <c r="C2174">
        <f>IF(GL_Paste!$B2171="","",IF(TRIM(GL_Paste!$M2171)&lt;&gt;"",TRIM(GL_Paste!$M2171),IFERROR(MID(GL_Paste!$I2171,FIND("[",GL_Paste!$I2171)+1,FIND("]",GL_Paste!$I2171)-FIND("[",GL_Paste!$I2171)-1),"")))</f>
        <v/>
      </c>
      <c r="D2174">
        <f>IF(GL_Paste!$B2171="","",IFERROR(INDEX(DeptName,MATCH($C2174,DeptTag,0)),"UNALLOCATED"))</f>
        <v/>
      </c>
      <c r="E2174">
        <f>IF(GL_Paste!$B2171="","",IFERROR(INDEX(AcctCat,MATCH(GL_Paste!$B2171&amp;"",AcctCode,0)),"UNKNOWN"))</f>
        <v/>
      </c>
      <c r="F2174">
        <f>IF(GL_Paste!$B2171="","",IFERROR(INDEX(AcctSub,MATCH(GL_Paste!$B2171&amp;"",AcctCode,0)),"UNKNOWN"))</f>
        <v/>
      </c>
    </row>
    <row r="2175">
      <c r="A2175" s="40">
        <f>IF(GL_Paste!$B2172="","",N(GL_Paste!$H2172)-N(GL_Paste!$G2172))</f>
        <v/>
      </c>
      <c r="B2175" s="43">
        <f>IF(GL_Paste!$B2172="","",DATE(YEAR(GL_Paste!$E2172),MONTH(GL_Paste!$E2172),1))</f>
        <v/>
      </c>
      <c r="C2175">
        <f>IF(GL_Paste!$B2172="","",IF(TRIM(GL_Paste!$M2172)&lt;&gt;"",TRIM(GL_Paste!$M2172),IFERROR(MID(GL_Paste!$I2172,FIND("[",GL_Paste!$I2172)+1,FIND("]",GL_Paste!$I2172)-FIND("[",GL_Paste!$I2172)-1),"")))</f>
        <v/>
      </c>
      <c r="D2175">
        <f>IF(GL_Paste!$B2172="","",IFERROR(INDEX(DeptName,MATCH($C2175,DeptTag,0)),"UNALLOCATED"))</f>
        <v/>
      </c>
      <c r="E2175">
        <f>IF(GL_Paste!$B2172="","",IFERROR(INDEX(AcctCat,MATCH(GL_Paste!$B2172&amp;"",AcctCode,0)),"UNKNOWN"))</f>
        <v/>
      </c>
      <c r="F2175">
        <f>IF(GL_Paste!$B2172="","",IFERROR(INDEX(AcctSub,MATCH(GL_Paste!$B2172&amp;"",AcctCode,0)),"UNKNOWN"))</f>
        <v/>
      </c>
    </row>
    <row r="2176">
      <c r="A2176" s="40">
        <f>IF(GL_Paste!$B2173="","",N(GL_Paste!$H2173)-N(GL_Paste!$G2173))</f>
        <v/>
      </c>
      <c r="B2176" s="43">
        <f>IF(GL_Paste!$B2173="","",DATE(YEAR(GL_Paste!$E2173),MONTH(GL_Paste!$E2173),1))</f>
        <v/>
      </c>
      <c r="C2176">
        <f>IF(GL_Paste!$B2173="","",IF(TRIM(GL_Paste!$M2173)&lt;&gt;"",TRIM(GL_Paste!$M2173),IFERROR(MID(GL_Paste!$I2173,FIND("[",GL_Paste!$I2173)+1,FIND("]",GL_Paste!$I2173)-FIND("[",GL_Paste!$I2173)-1),"")))</f>
        <v/>
      </c>
      <c r="D2176">
        <f>IF(GL_Paste!$B2173="","",IFERROR(INDEX(DeptName,MATCH($C2176,DeptTag,0)),"UNALLOCATED"))</f>
        <v/>
      </c>
      <c r="E2176">
        <f>IF(GL_Paste!$B2173="","",IFERROR(INDEX(AcctCat,MATCH(GL_Paste!$B2173&amp;"",AcctCode,0)),"UNKNOWN"))</f>
        <v/>
      </c>
      <c r="F2176">
        <f>IF(GL_Paste!$B2173="","",IFERROR(INDEX(AcctSub,MATCH(GL_Paste!$B2173&amp;"",AcctCode,0)),"UNKNOWN"))</f>
        <v/>
      </c>
    </row>
    <row r="2177">
      <c r="A2177" s="40">
        <f>IF(GL_Paste!$B2174="","",N(GL_Paste!$H2174)-N(GL_Paste!$G2174))</f>
        <v/>
      </c>
      <c r="B2177" s="43">
        <f>IF(GL_Paste!$B2174="","",DATE(YEAR(GL_Paste!$E2174),MONTH(GL_Paste!$E2174),1))</f>
        <v/>
      </c>
      <c r="C2177">
        <f>IF(GL_Paste!$B2174="","",IF(TRIM(GL_Paste!$M2174)&lt;&gt;"",TRIM(GL_Paste!$M2174),IFERROR(MID(GL_Paste!$I2174,FIND("[",GL_Paste!$I2174)+1,FIND("]",GL_Paste!$I2174)-FIND("[",GL_Paste!$I2174)-1),"")))</f>
        <v/>
      </c>
      <c r="D2177">
        <f>IF(GL_Paste!$B2174="","",IFERROR(INDEX(DeptName,MATCH($C2177,DeptTag,0)),"UNALLOCATED"))</f>
        <v/>
      </c>
      <c r="E2177">
        <f>IF(GL_Paste!$B2174="","",IFERROR(INDEX(AcctCat,MATCH(GL_Paste!$B2174&amp;"",AcctCode,0)),"UNKNOWN"))</f>
        <v/>
      </c>
      <c r="F2177">
        <f>IF(GL_Paste!$B2174="","",IFERROR(INDEX(AcctSub,MATCH(GL_Paste!$B2174&amp;"",AcctCode,0)),"UNKNOWN"))</f>
        <v/>
      </c>
    </row>
    <row r="2178">
      <c r="A2178" s="40">
        <f>IF(GL_Paste!$B2175="","",N(GL_Paste!$H2175)-N(GL_Paste!$G2175))</f>
        <v/>
      </c>
      <c r="B2178" s="43">
        <f>IF(GL_Paste!$B2175="","",DATE(YEAR(GL_Paste!$E2175),MONTH(GL_Paste!$E2175),1))</f>
        <v/>
      </c>
      <c r="C2178">
        <f>IF(GL_Paste!$B2175="","",IF(TRIM(GL_Paste!$M2175)&lt;&gt;"",TRIM(GL_Paste!$M2175),IFERROR(MID(GL_Paste!$I2175,FIND("[",GL_Paste!$I2175)+1,FIND("]",GL_Paste!$I2175)-FIND("[",GL_Paste!$I2175)-1),"")))</f>
        <v/>
      </c>
      <c r="D2178">
        <f>IF(GL_Paste!$B2175="","",IFERROR(INDEX(DeptName,MATCH($C2178,DeptTag,0)),"UNALLOCATED"))</f>
        <v/>
      </c>
      <c r="E2178">
        <f>IF(GL_Paste!$B2175="","",IFERROR(INDEX(AcctCat,MATCH(GL_Paste!$B2175&amp;"",AcctCode,0)),"UNKNOWN"))</f>
        <v/>
      </c>
      <c r="F2178">
        <f>IF(GL_Paste!$B2175="","",IFERROR(INDEX(AcctSub,MATCH(GL_Paste!$B2175&amp;"",AcctCode,0)),"UNKNOWN"))</f>
        <v/>
      </c>
    </row>
    <row r="2179">
      <c r="A2179" s="40">
        <f>IF(GL_Paste!$B2176="","",N(GL_Paste!$H2176)-N(GL_Paste!$G2176))</f>
        <v/>
      </c>
      <c r="B2179" s="43">
        <f>IF(GL_Paste!$B2176="","",DATE(YEAR(GL_Paste!$E2176),MONTH(GL_Paste!$E2176),1))</f>
        <v/>
      </c>
      <c r="C2179">
        <f>IF(GL_Paste!$B2176="","",IF(TRIM(GL_Paste!$M2176)&lt;&gt;"",TRIM(GL_Paste!$M2176),IFERROR(MID(GL_Paste!$I2176,FIND("[",GL_Paste!$I2176)+1,FIND("]",GL_Paste!$I2176)-FIND("[",GL_Paste!$I2176)-1),"")))</f>
        <v/>
      </c>
      <c r="D2179">
        <f>IF(GL_Paste!$B2176="","",IFERROR(INDEX(DeptName,MATCH($C2179,DeptTag,0)),"UNALLOCATED"))</f>
        <v/>
      </c>
      <c r="E2179">
        <f>IF(GL_Paste!$B2176="","",IFERROR(INDEX(AcctCat,MATCH(GL_Paste!$B2176&amp;"",AcctCode,0)),"UNKNOWN"))</f>
        <v/>
      </c>
      <c r="F2179">
        <f>IF(GL_Paste!$B2176="","",IFERROR(INDEX(AcctSub,MATCH(GL_Paste!$B2176&amp;"",AcctCode,0)),"UNKNOWN"))</f>
        <v/>
      </c>
    </row>
    <row r="2180">
      <c r="A2180" s="40">
        <f>IF(GL_Paste!$B2177="","",N(GL_Paste!$H2177)-N(GL_Paste!$G2177))</f>
        <v/>
      </c>
      <c r="B2180" s="43">
        <f>IF(GL_Paste!$B2177="","",DATE(YEAR(GL_Paste!$E2177),MONTH(GL_Paste!$E2177),1))</f>
        <v/>
      </c>
      <c r="C2180">
        <f>IF(GL_Paste!$B2177="","",IF(TRIM(GL_Paste!$M2177)&lt;&gt;"",TRIM(GL_Paste!$M2177),IFERROR(MID(GL_Paste!$I2177,FIND("[",GL_Paste!$I2177)+1,FIND("]",GL_Paste!$I2177)-FIND("[",GL_Paste!$I2177)-1),"")))</f>
        <v/>
      </c>
      <c r="D2180">
        <f>IF(GL_Paste!$B2177="","",IFERROR(INDEX(DeptName,MATCH($C2180,DeptTag,0)),"UNALLOCATED"))</f>
        <v/>
      </c>
      <c r="E2180">
        <f>IF(GL_Paste!$B2177="","",IFERROR(INDEX(AcctCat,MATCH(GL_Paste!$B2177&amp;"",AcctCode,0)),"UNKNOWN"))</f>
        <v/>
      </c>
      <c r="F2180">
        <f>IF(GL_Paste!$B2177="","",IFERROR(INDEX(AcctSub,MATCH(GL_Paste!$B2177&amp;"",AcctCode,0)),"UNKNOWN"))</f>
        <v/>
      </c>
    </row>
    <row r="2181">
      <c r="A2181" s="40">
        <f>IF(GL_Paste!$B2178="","",N(GL_Paste!$H2178)-N(GL_Paste!$G2178))</f>
        <v/>
      </c>
      <c r="B2181" s="43">
        <f>IF(GL_Paste!$B2178="","",DATE(YEAR(GL_Paste!$E2178),MONTH(GL_Paste!$E2178),1))</f>
        <v/>
      </c>
      <c r="C2181">
        <f>IF(GL_Paste!$B2178="","",IF(TRIM(GL_Paste!$M2178)&lt;&gt;"",TRIM(GL_Paste!$M2178),IFERROR(MID(GL_Paste!$I2178,FIND("[",GL_Paste!$I2178)+1,FIND("]",GL_Paste!$I2178)-FIND("[",GL_Paste!$I2178)-1),"")))</f>
        <v/>
      </c>
      <c r="D2181">
        <f>IF(GL_Paste!$B2178="","",IFERROR(INDEX(DeptName,MATCH($C2181,DeptTag,0)),"UNALLOCATED"))</f>
        <v/>
      </c>
      <c r="E2181">
        <f>IF(GL_Paste!$B2178="","",IFERROR(INDEX(AcctCat,MATCH(GL_Paste!$B2178&amp;"",AcctCode,0)),"UNKNOWN"))</f>
        <v/>
      </c>
      <c r="F2181">
        <f>IF(GL_Paste!$B2178="","",IFERROR(INDEX(AcctSub,MATCH(GL_Paste!$B2178&amp;"",AcctCode,0)),"UNKNOWN"))</f>
        <v/>
      </c>
    </row>
    <row r="2182">
      <c r="A2182" s="40">
        <f>IF(GL_Paste!$B2179="","",N(GL_Paste!$H2179)-N(GL_Paste!$G2179))</f>
        <v/>
      </c>
      <c r="B2182" s="43">
        <f>IF(GL_Paste!$B2179="","",DATE(YEAR(GL_Paste!$E2179),MONTH(GL_Paste!$E2179),1))</f>
        <v/>
      </c>
      <c r="C2182">
        <f>IF(GL_Paste!$B2179="","",IF(TRIM(GL_Paste!$M2179)&lt;&gt;"",TRIM(GL_Paste!$M2179),IFERROR(MID(GL_Paste!$I2179,FIND("[",GL_Paste!$I2179)+1,FIND("]",GL_Paste!$I2179)-FIND("[",GL_Paste!$I2179)-1),"")))</f>
        <v/>
      </c>
      <c r="D2182">
        <f>IF(GL_Paste!$B2179="","",IFERROR(INDEX(DeptName,MATCH($C2182,DeptTag,0)),"UNALLOCATED"))</f>
        <v/>
      </c>
      <c r="E2182">
        <f>IF(GL_Paste!$B2179="","",IFERROR(INDEX(AcctCat,MATCH(GL_Paste!$B2179&amp;"",AcctCode,0)),"UNKNOWN"))</f>
        <v/>
      </c>
      <c r="F2182">
        <f>IF(GL_Paste!$B2179="","",IFERROR(INDEX(AcctSub,MATCH(GL_Paste!$B2179&amp;"",AcctCode,0)),"UNKNOWN"))</f>
        <v/>
      </c>
    </row>
    <row r="2183">
      <c r="A2183" s="40">
        <f>IF(GL_Paste!$B2180="","",N(GL_Paste!$H2180)-N(GL_Paste!$G2180))</f>
        <v/>
      </c>
      <c r="B2183" s="43">
        <f>IF(GL_Paste!$B2180="","",DATE(YEAR(GL_Paste!$E2180),MONTH(GL_Paste!$E2180),1))</f>
        <v/>
      </c>
      <c r="C2183">
        <f>IF(GL_Paste!$B2180="","",IF(TRIM(GL_Paste!$M2180)&lt;&gt;"",TRIM(GL_Paste!$M2180),IFERROR(MID(GL_Paste!$I2180,FIND("[",GL_Paste!$I2180)+1,FIND("]",GL_Paste!$I2180)-FIND("[",GL_Paste!$I2180)-1),"")))</f>
        <v/>
      </c>
      <c r="D2183">
        <f>IF(GL_Paste!$B2180="","",IFERROR(INDEX(DeptName,MATCH($C2183,DeptTag,0)),"UNALLOCATED"))</f>
        <v/>
      </c>
      <c r="E2183">
        <f>IF(GL_Paste!$B2180="","",IFERROR(INDEX(AcctCat,MATCH(GL_Paste!$B2180&amp;"",AcctCode,0)),"UNKNOWN"))</f>
        <v/>
      </c>
      <c r="F2183">
        <f>IF(GL_Paste!$B2180="","",IFERROR(INDEX(AcctSub,MATCH(GL_Paste!$B2180&amp;"",AcctCode,0)),"UNKNOWN"))</f>
        <v/>
      </c>
    </row>
    <row r="2184">
      <c r="A2184" s="40">
        <f>IF(GL_Paste!$B2181="","",N(GL_Paste!$H2181)-N(GL_Paste!$G2181))</f>
        <v/>
      </c>
      <c r="B2184" s="43">
        <f>IF(GL_Paste!$B2181="","",DATE(YEAR(GL_Paste!$E2181),MONTH(GL_Paste!$E2181),1))</f>
        <v/>
      </c>
      <c r="C2184">
        <f>IF(GL_Paste!$B2181="","",IF(TRIM(GL_Paste!$M2181)&lt;&gt;"",TRIM(GL_Paste!$M2181),IFERROR(MID(GL_Paste!$I2181,FIND("[",GL_Paste!$I2181)+1,FIND("]",GL_Paste!$I2181)-FIND("[",GL_Paste!$I2181)-1),"")))</f>
        <v/>
      </c>
      <c r="D2184">
        <f>IF(GL_Paste!$B2181="","",IFERROR(INDEX(DeptName,MATCH($C2184,DeptTag,0)),"UNALLOCATED"))</f>
        <v/>
      </c>
      <c r="E2184">
        <f>IF(GL_Paste!$B2181="","",IFERROR(INDEX(AcctCat,MATCH(GL_Paste!$B2181&amp;"",AcctCode,0)),"UNKNOWN"))</f>
        <v/>
      </c>
      <c r="F2184">
        <f>IF(GL_Paste!$B2181="","",IFERROR(INDEX(AcctSub,MATCH(GL_Paste!$B2181&amp;"",AcctCode,0)),"UNKNOWN"))</f>
        <v/>
      </c>
    </row>
    <row r="2185">
      <c r="A2185" s="40">
        <f>IF(GL_Paste!$B2182="","",N(GL_Paste!$H2182)-N(GL_Paste!$G2182))</f>
        <v/>
      </c>
      <c r="B2185" s="43">
        <f>IF(GL_Paste!$B2182="","",DATE(YEAR(GL_Paste!$E2182),MONTH(GL_Paste!$E2182),1))</f>
        <v/>
      </c>
      <c r="C2185">
        <f>IF(GL_Paste!$B2182="","",IF(TRIM(GL_Paste!$M2182)&lt;&gt;"",TRIM(GL_Paste!$M2182),IFERROR(MID(GL_Paste!$I2182,FIND("[",GL_Paste!$I2182)+1,FIND("]",GL_Paste!$I2182)-FIND("[",GL_Paste!$I2182)-1),"")))</f>
        <v/>
      </c>
      <c r="D2185">
        <f>IF(GL_Paste!$B2182="","",IFERROR(INDEX(DeptName,MATCH($C2185,DeptTag,0)),"UNALLOCATED"))</f>
        <v/>
      </c>
      <c r="E2185">
        <f>IF(GL_Paste!$B2182="","",IFERROR(INDEX(AcctCat,MATCH(GL_Paste!$B2182&amp;"",AcctCode,0)),"UNKNOWN"))</f>
        <v/>
      </c>
      <c r="F2185">
        <f>IF(GL_Paste!$B2182="","",IFERROR(INDEX(AcctSub,MATCH(GL_Paste!$B2182&amp;"",AcctCode,0)),"UNKNOWN"))</f>
        <v/>
      </c>
    </row>
    <row r="2186">
      <c r="A2186" s="40">
        <f>IF(GL_Paste!$B2183="","",N(GL_Paste!$H2183)-N(GL_Paste!$G2183))</f>
        <v/>
      </c>
      <c r="B2186" s="43">
        <f>IF(GL_Paste!$B2183="","",DATE(YEAR(GL_Paste!$E2183),MONTH(GL_Paste!$E2183),1))</f>
        <v/>
      </c>
      <c r="C2186">
        <f>IF(GL_Paste!$B2183="","",IF(TRIM(GL_Paste!$M2183)&lt;&gt;"",TRIM(GL_Paste!$M2183),IFERROR(MID(GL_Paste!$I2183,FIND("[",GL_Paste!$I2183)+1,FIND("]",GL_Paste!$I2183)-FIND("[",GL_Paste!$I2183)-1),"")))</f>
        <v/>
      </c>
      <c r="D2186">
        <f>IF(GL_Paste!$B2183="","",IFERROR(INDEX(DeptName,MATCH($C2186,DeptTag,0)),"UNALLOCATED"))</f>
        <v/>
      </c>
      <c r="E2186">
        <f>IF(GL_Paste!$B2183="","",IFERROR(INDEX(AcctCat,MATCH(GL_Paste!$B2183&amp;"",AcctCode,0)),"UNKNOWN"))</f>
        <v/>
      </c>
      <c r="F2186">
        <f>IF(GL_Paste!$B2183="","",IFERROR(INDEX(AcctSub,MATCH(GL_Paste!$B2183&amp;"",AcctCode,0)),"UNKNOWN"))</f>
        <v/>
      </c>
    </row>
    <row r="2187">
      <c r="A2187" s="40">
        <f>IF(GL_Paste!$B2184="","",N(GL_Paste!$H2184)-N(GL_Paste!$G2184))</f>
        <v/>
      </c>
      <c r="B2187" s="43">
        <f>IF(GL_Paste!$B2184="","",DATE(YEAR(GL_Paste!$E2184),MONTH(GL_Paste!$E2184),1))</f>
        <v/>
      </c>
      <c r="C2187">
        <f>IF(GL_Paste!$B2184="","",IF(TRIM(GL_Paste!$M2184)&lt;&gt;"",TRIM(GL_Paste!$M2184),IFERROR(MID(GL_Paste!$I2184,FIND("[",GL_Paste!$I2184)+1,FIND("]",GL_Paste!$I2184)-FIND("[",GL_Paste!$I2184)-1),"")))</f>
        <v/>
      </c>
      <c r="D2187">
        <f>IF(GL_Paste!$B2184="","",IFERROR(INDEX(DeptName,MATCH($C2187,DeptTag,0)),"UNALLOCATED"))</f>
        <v/>
      </c>
      <c r="E2187">
        <f>IF(GL_Paste!$B2184="","",IFERROR(INDEX(AcctCat,MATCH(GL_Paste!$B2184&amp;"",AcctCode,0)),"UNKNOWN"))</f>
        <v/>
      </c>
      <c r="F2187">
        <f>IF(GL_Paste!$B2184="","",IFERROR(INDEX(AcctSub,MATCH(GL_Paste!$B2184&amp;"",AcctCode,0)),"UNKNOWN"))</f>
        <v/>
      </c>
    </row>
    <row r="2188">
      <c r="A2188" s="40">
        <f>IF(GL_Paste!$B2185="","",N(GL_Paste!$H2185)-N(GL_Paste!$G2185))</f>
        <v/>
      </c>
      <c r="B2188" s="43">
        <f>IF(GL_Paste!$B2185="","",DATE(YEAR(GL_Paste!$E2185),MONTH(GL_Paste!$E2185),1))</f>
        <v/>
      </c>
      <c r="C2188">
        <f>IF(GL_Paste!$B2185="","",IF(TRIM(GL_Paste!$M2185)&lt;&gt;"",TRIM(GL_Paste!$M2185),IFERROR(MID(GL_Paste!$I2185,FIND("[",GL_Paste!$I2185)+1,FIND("]",GL_Paste!$I2185)-FIND("[",GL_Paste!$I2185)-1),"")))</f>
        <v/>
      </c>
      <c r="D2188">
        <f>IF(GL_Paste!$B2185="","",IFERROR(INDEX(DeptName,MATCH($C2188,DeptTag,0)),"UNALLOCATED"))</f>
        <v/>
      </c>
      <c r="E2188">
        <f>IF(GL_Paste!$B2185="","",IFERROR(INDEX(AcctCat,MATCH(GL_Paste!$B2185&amp;"",AcctCode,0)),"UNKNOWN"))</f>
        <v/>
      </c>
      <c r="F2188">
        <f>IF(GL_Paste!$B2185="","",IFERROR(INDEX(AcctSub,MATCH(GL_Paste!$B2185&amp;"",AcctCode,0)),"UNKNOWN"))</f>
        <v/>
      </c>
    </row>
    <row r="2189">
      <c r="A2189" s="40">
        <f>IF(GL_Paste!$B2186="","",N(GL_Paste!$H2186)-N(GL_Paste!$G2186))</f>
        <v/>
      </c>
      <c r="B2189" s="43">
        <f>IF(GL_Paste!$B2186="","",DATE(YEAR(GL_Paste!$E2186),MONTH(GL_Paste!$E2186),1))</f>
        <v/>
      </c>
      <c r="C2189">
        <f>IF(GL_Paste!$B2186="","",IF(TRIM(GL_Paste!$M2186)&lt;&gt;"",TRIM(GL_Paste!$M2186),IFERROR(MID(GL_Paste!$I2186,FIND("[",GL_Paste!$I2186)+1,FIND("]",GL_Paste!$I2186)-FIND("[",GL_Paste!$I2186)-1),"")))</f>
        <v/>
      </c>
      <c r="D2189">
        <f>IF(GL_Paste!$B2186="","",IFERROR(INDEX(DeptName,MATCH($C2189,DeptTag,0)),"UNALLOCATED"))</f>
        <v/>
      </c>
      <c r="E2189">
        <f>IF(GL_Paste!$B2186="","",IFERROR(INDEX(AcctCat,MATCH(GL_Paste!$B2186&amp;"",AcctCode,0)),"UNKNOWN"))</f>
        <v/>
      </c>
      <c r="F2189">
        <f>IF(GL_Paste!$B2186="","",IFERROR(INDEX(AcctSub,MATCH(GL_Paste!$B2186&amp;"",AcctCode,0)),"UNKNOWN"))</f>
        <v/>
      </c>
    </row>
    <row r="2190">
      <c r="A2190" s="40">
        <f>IF(GL_Paste!$B2187="","",N(GL_Paste!$H2187)-N(GL_Paste!$G2187))</f>
        <v/>
      </c>
      <c r="B2190" s="43">
        <f>IF(GL_Paste!$B2187="","",DATE(YEAR(GL_Paste!$E2187),MONTH(GL_Paste!$E2187),1))</f>
        <v/>
      </c>
      <c r="C2190">
        <f>IF(GL_Paste!$B2187="","",IF(TRIM(GL_Paste!$M2187)&lt;&gt;"",TRIM(GL_Paste!$M2187),IFERROR(MID(GL_Paste!$I2187,FIND("[",GL_Paste!$I2187)+1,FIND("]",GL_Paste!$I2187)-FIND("[",GL_Paste!$I2187)-1),"")))</f>
        <v/>
      </c>
      <c r="D2190">
        <f>IF(GL_Paste!$B2187="","",IFERROR(INDEX(DeptName,MATCH($C2190,DeptTag,0)),"UNALLOCATED"))</f>
        <v/>
      </c>
      <c r="E2190">
        <f>IF(GL_Paste!$B2187="","",IFERROR(INDEX(AcctCat,MATCH(GL_Paste!$B2187&amp;"",AcctCode,0)),"UNKNOWN"))</f>
        <v/>
      </c>
      <c r="F2190">
        <f>IF(GL_Paste!$B2187="","",IFERROR(INDEX(AcctSub,MATCH(GL_Paste!$B2187&amp;"",AcctCode,0)),"UNKNOWN"))</f>
        <v/>
      </c>
    </row>
    <row r="2191">
      <c r="A2191" s="40">
        <f>IF(GL_Paste!$B2188="","",N(GL_Paste!$H2188)-N(GL_Paste!$G2188))</f>
        <v/>
      </c>
      <c r="B2191" s="43">
        <f>IF(GL_Paste!$B2188="","",DATE(YEAR(GL_Paste!$E2188),MONTH(GL_Paste!$E2188),1))</f>
        <v/>
      </c>
      <c r="C2191">
        <f>IF(GL_Paste!$B2188="","",IF(TRIM(GL_Paste!$M2188)&lt;&gt;"",TRIM(GL_Paste!$M2188),IFERROR(MID(GL_Paste!$I2188,FIND("[",GL_Paste!$I2188)+1,FIND("]",GL_Paste!$I2188)-FIND("[",GL_Paste!$I2188)-1),"")))</f>
        <v/>
      </c>
      <c r="D2191">
        <f>IF(GL_Paste!$B2188="","",IFERROR(INDEX(DeptName,MATCH($C2191,DeptTag,0)),"UNALLOCATED"))</f>
        <v/>
      </c>
      <c r="E2191">
        <f>IF(GL_Paste!$B2188="","",IFERROR(INDEX(AcctCat,MATCH(GL_Paste!$B2188&amp;"",AcctCode,0)),"UNKNOWN"))</f>
        <v/>
      </c>
      <c r="F2191">
        <f>IF(GL_Paste!$B2188="","",IFERROR(INDEX(AcctSub,MATCH(GL_Paste!$B2188&amp;"",AcctCode,0)),"UNKNOWN"))</f>
        <v/>
      </c>
    </row>
    <row r="2192">
      <c r="A2192" s="40">
        <f>IF(GL_Paste!$B2189="","",N(GL_Paste!$H2189)-N(GL_Paste!$G2189))</f>
        <v/>
      </c>
      <c r="B2192" s="43">
        <f>IF(GL_Paste!$B2189="","",DATE(YEAR(GL_Paste!$E2189),MONTH(GL_Paste!$E2189),1))</f>
        <v/>
      </c>
      <c r="C2192">
        <f>IF(GL_Paste!$B2189="","",IF(TRIM(GL_Paste!$M2189)&lt;&gt;"",TRIM(GL_Paste!$M2189),IFERROR(MID(GL_Paste!$I2189,FIND("[",GL_Paste!$I2189)+1,FIND("]",GL_Paste!$I2189)-FIND("[",GL_Paste!$I2189)-1),"")))</f>
        <v/>
      </c>
      <c r="D2192">
        <f>IF(GL_Paste!$B2189="","",IFERROR(INDEX(DeptName,MATCH($C2192,DeptTag,0)),"UNALLOCATED"))</f>
        <v/>
      </c>
      <c r="E2192">
        <f>IF(GL_Paste!$B2189="","",IFERROR(INDEX(AcctCat,MATCH(GL_Paste!$B2189&amp;"",AcctCode,0)),"UNKNOWN"))</f>
        <v/>
      </c>
      <c r="F2192">
        <f>IF(GL_Paste!$B2189="","",IFERROR(INDEX(AcctSub,MATCH(GL_Paste!$B2189&amp;"",AcctCode,0)),"UNKNOWN"))</f>
        <v/>
      </c>
    </row>
    <row r="2193">
      <c r="A2193" s="40">
        <f>IF(GL_Paste!$B2190="","",N(GL_Paste!$H2190)-N(GL_Paste!$G2190))</f>
        <v/>
      </c>
      <c r="B2193" s="43">
        <f>IF(GL_Paste!$B2190="","",DATE(YEAR(GL_Paste!$E2190),MONTH(GL_Paste!$E2190),1))</f>
        <v/>
      </c>
      <c r="C2193">
        <f>IF(GL_Paste!$B2190="","",IF(TRIM(GL_Paste!$M2190)&lt;&gt;"",TRIM(GL_Paste!$M2190),IFERROR(MID(GL_Paste!$I2190,FIND("[",GL_Paste!$I2190)+1,FIND("]",GL_Paste!$I2190)-FIND("[",GL_Paste!$I2190)-1),"")))</f>
        <v/>
      </c>
      <c r="D2193">
        <f>IF(GL_Paste!$B2190="","",IFERROR(INDEX(DeptName,MATCH($C2193,DeptTag,0)),"UNALLOCATED"))</f>
        <v/>
      </c>
      <c r="E2193">
        <f>IF(GL_Paste!$B2190="","",IFERROR(INDEX(AcctCat,MATCH(GL_Paste!$B2190&amp;"",AcctCode,0)),"UNKNOWN"))</f>
        <v/>
      </c>
      <c r="F2193">
        <f>IF(GL_Paste!$B2190="","",IFERROR(INDEX(AcctSub,MATCH(GL_Paste!$B2190&amp;"",AcctCode,0)),"UNKNOWN"))</f>
        <v/>
      </c>
    </row>
    <row r="2194">
      <c r="A2194" s="40">
        <f>IF(GL_Paste!$B2191="","",N(GL_Paste!$H2191)-N(GL_Paste!$G2191))</f>
        <v/>
      </c>
      <c r="B2194" s="43">
        <f>IF(GL_Paste!$B2191="","",DATE(YEAR(GL_Paste!$E2191),MONTH(GL_Paste!$E2191),1))</f>
        <v/>
      </c>
      <c r="C2194">
        <f>IF(GL_Paste!$B2191="","",IF(TRIM(GL_Paste!$M2191)&lt;&gt;"",TRIM(GL_Paste!$M2191),IFERROR(MID(GL_Paste!$I2191,FIND("[",GL_Paste!$I2191)+1,FIND("]",GL_Paste!$I2191)-FIND("[",GL_Paste!$I2191)-1),"")))</f>
        <v/>
      </c>
      <c r="D2194">
        <f>IF(GL_Paste!$B2191="","",IFERROR(INDEX(DeptName,MATCH($C2194,DeptTag,0)),"UNALLOCATED"))</f>
        <v/>
      </c>
      <c r="E2194">
        <f>IF(GL_Paste!$B2191="","",IFERROR(INDEX(AcctCat,MATCH(GL_Paste!$B2191&amp;"",AcctCode,0)),"UNKNOWN"))</f>
        <v/>
      </c>
      <c r="F2194">
        <f>IF(GL_Paste!$B2191="","",IFERROR(INDEX(AcctSub,MATCH(GL_Paste!$B2191&amp;"",AcctCode,0)),"UNKNOWN"))</f>
        <v/>
      </c>
    </row>
    <row r="2195">
      <c r="A2195" s="40">
        <f>IF(GL_Paste!$B2192="","",N(GL_Paste!$H2192)-N(GL_Paste!$G2192))</f>
        <v/>
      </c>
      <c r="B2195" s="43">
        <f>IF(GL_Paste!$B2192="","",DATE(YEAR(GL_Paste!$E2192),MONTH(GL_Paste!$E2192),1))</f>
        <v/>
      </c>
      <c r="C2195">
        <f>IF(GL_Paste!$B2192="","",IF(TRIM(GL_Paste!$M2192)&lt;&gt;"",TRIM(GL_Paste!$M2192),IFERROR(MID(GL_Paste!$I2192,FIND("[",GL_Paste!$I2192)+1,FIND("]",GL_Paste!$I2192)-FIND("[",GL_Paste!$I2192)-1),"")))</f>
        <v/>
      </c>
      <c r="D2195">
        <f>IF(GL_Paste!$B2192="","",IFERROR(INDEX(DeptName,MATCH($C2195,DeptTag,0)),"UNALLOCATED"))</f>
        <v/>
      </c>
      <c r="E2195">
        <f>IF(GL_Paste!$B2192="","",IFERROR(INDEX(AcctCat,MATCH(GL_Paste!$B2192&amp;"",AcctCode,0)),"UNKNOWN"))</f>
        <v/>
      </c>
      <c r="F2195">
        <f>IF(GL_Paste!$B2192="","",IFERROR(INDEX(AcctSub,MATCH(GL_Paste!$B2192&amp;"",AcctCode,0)),"UNKNOWN"))</f>
        <v/>
      </c>
    </row>
    <row r="2196">
      <c r="A2196" s="40">
        <f>IF(GL_Paste!$B2193="","",N(GL_Paste!$H2193)-N(GL_Paste!$G2193))</f>
        <v/>
      </c>
      <c r="B2196" s="43">
        <f>IF(GL_Paste!$B2193="","",DATE(YEAR(GL_Paste!$E2193),MONTH(GL_Paste!$E2193),1))</f>
        <v/>
      </c>
      <c r="C2196">
        <f>IF(GL_Paste!$B2193="","",IF(TRIM(GL_Paste!$M2193)&lt;&gt;"",TRIM(GL_Paste!$M2193),IFERROR(MID(GL_Paste!$I2193,FIND("[",GL_Paste!$I2193)+1,FIND("]",GL_Paste!$I2193)-FIND("[",GL_Paste!$I2193)-1),"")))</f>
        <v/>
      </c>
      <c r="D2196">
        <f>IF(GL_Paste!$B2193="","",IFERROR(INDEX(DeptName,MATCH($C2196,DeptTag,0)),"UNALLOCATED"))</f>
        <v/>
      </c>
      <c r="E2196">
        <f>IF(GL_Paste!$B2193="","",IFERROR(INDEX(AcctCat,MATCH(GL_Paste!$B2193&amp;"",AcctCode,0)),"UNKNOWN"))</f>
        <v/>
      </c>
      <c r="F2196">
        <f>IF(GL_Paste!$B2193="","",IFERROR(INDEX(AcctSub,MATCH(GL_Paste!$B2193&amp;"",AcctCode,0)),"UNKNOWN"))</f>
        <v/>
      </c>
    </row>
    <row r="2197">
      <c r="A2197" s="40">
        <f>IF(GL_Paste!$B2194="","",N(GL_Paste!$H2194)-N(GL_Paste!$G2194))</f>
        <v/>
      </c>
      <c r="B2197" s="43">
        <f>IF(GL_Paste!$B2194="","",DATE(YEAR(GL_Paste!$E2194),MONTH(GL_Paste!$E2194),1))</f>
        <v/>
      </c>
      <c r="C2197">
        <f>IF(GL_Paste!$B2194="","",IF(TRIM(GL_Paste!$M2194)&lt;&gt;"",TRIM(GL_Paste!$M2194),IFERROR(MID(GL_Paste!$I2194,FIND("[",GL_Paste!$I2194)+1,FIND("]",GL_Paste!$I2194)-FIND("[",GL_Paste!$I2194)-1),"")))</f>
        <v/>
      </c>
      <c r="D2197">
        <f>IF(GL_Paste!$B2194="","",IFERROR(INDEX(DeptName,MATCH($C2197,DeptTag,0)),"UNALLOCATED"))</f>
        <v/>
      </c>
      <c r="E2197">
        <f>IF(GL_Paste!$B2194="","",IFERROR(INDEX(AcctCat,MATCH(GL_Paste!$B2194&amp;"",AcctCode,0)),"UNKNOWN"))</f>
        <v/>
      </c>
      <c r="F2197">
        <f>IF(GL_Paste!$B2194="","",IFERROR(INDEX(AcctSub,MATCH(GL_Paste!$B2194&amp;"",AcctCode,0)),"UNKNOWN"))</f>
        <v/>
      </c>
    </row>
    <row r="2198">
      <c r="A2198" s="40">
        <f>IF(GL_Paste!$B2195="","",N(GL_Paste!$H2195)-N(GL_Paste!$G2195))</f>
        <v/>
      </c>
      <c r="B2198" s="43">
        <f>IF(GL_Paste!$B2195="","",DATE(YEAR(GL_Paste!$E2195),MONTH(GL_Paste!$E2195),1))</f>
        <v/>
      </c>
      <c r="C2198">
        <f>IF(GL_Paste!$B2195="","",IF(TRIM(GL_Paste!$M2195)&lt;&gt;"",TRIM(GL_Paste!$M2195),IFERROR(MID(GL_Paste!$I2195,FIND("[",GL_Paste!$I2195)+1,FIND("]",GL_Paste!$I2195)-FIND("[",GL_Paste!$I2195)-1),"")))</f>
        <v/>
      </c>
      <c r="D2198">
        <f>IF(GL_Paste!$B2195="","",IFERROR(INDEX(DeptName,MATCH($C2198,DeptTag,0)),"UNALLOCATED"))</f>
        <v/>
      </c>
      <c r="E2198">
        <f>IF(GL_Paste!$B2195="","",IFERROR(INDEX(AcctCat,MATCH(GL_Paste!$B2195&amp;"",AcctCode,0)),"UNKNOWN"))</f>
        <v/>
      </c>
      <c r="F2198">
        <f>IF(GL_Paste!$B2195="","",IFERROR(INDEX(AcctSub,MATCH(GL_Paste!$B2195&amp;"",AcctCode,0)),"UNKNOWN"))</f>
        <v/>
      </c>
    </row>
    <row r="2199">
      <c r="A2199" s="40">
        <f>IF(GL_Paste!$B2196="","",N(GL_Paste!$H2196)-N(GL_Paste!$G2196))</f>
        <v/>
      </c>
      <c r="B2199" s="43">
        <f>IF(GL_Paste!$B2196="","",DATE(YEAR(GL_Paste!$E2196),MONTH(GL_Paste!$E2196),1))</f>
        <v/>
      </c>
      <c r="C2199">
        <f>IF(GL_Paste!$B2196="","",IF(TRIM(GL_Paste!$M2196)&lt;&gt;"",TRIM(GL_Paste!$M2196),IFERROR(MID(GL_Paste!$I2196,FIND("[",GL_Paste!$I2196)+1,FIND("]",GL_Paste!$I2196)-FIND("[",GL_Paste!$I2196)-1),"")))</f>
        <v/>
      </c>
      <c r="D2199">
        <f>IF(GL_Paste!$B2196="","",IFERROR(INDEX(DeptName,MATCH($C2199,DeptTag,0)),"UNALLOCATED"))</f>
        <v/>
      </c>
      <c r="E2199">
        <f>IF(GL_Paste!$B2196="","",IFERROR(INDEX(AcctCat,MATCH(GL_Paste!$B2196&amp;"",AcctCode,0)),"UNKNOWN"))</f>
        <v/>
      </c>
      <c r="F2199">
        <f>IF(GL_Paste!$B2196="","",IFERROR(INDEX(AcctSub,MATCH(GL_Paste!$B2196&amp;"",AcctCode,0)),"UNKNOWN"))</f>
        <v/>
      </c>
    </row>
    <row r="2200">
      <c r="A2200" s="40">
        <f>IF(GL_Paste!$B2197="","",N(GL_Paste!$H2197)-N(GL_Paste!$G2197))</f>
        <v/>
      </c>
      <c r="B2200" s="43">
        <f>IF(GL_Paste!$B2197="","",DATE(YEAR(GL_Paste!$E2197),MONTH(GL_Paste!$E2197),1))</f>
        <v/>
      </c>
      <c r="C2200">
        <f>IF(GL_Paste!$B2197="","",IF(TRIM(GL_Paste!$M2197)&lt;&gt;"",TRIM(GL_Paste!$M2197),IFERROR(MID(GL_Paste!$I2197,FIND("[",GL_Paste!$I2197)+1,FIND("]",GL_Paste!$I2197)-FIND("[",GL_Paste!$I2197)-1),"")))</f>
        <v/>
      </c>
      <c r="D2200">
        <f>IF(GL_Paste!$B2197="","",IFERROR(INDEX(DeptName,MATCH($C2200,DeptTag,0)),"UNALLOCATED"))</f>
        <v/>
      </c>
      <c r="E2200">
        <f>IF(GL_Paste!$B2197="","",IFERROR(INDEX(AcctCat,MATCH(GL_Paste!$B2197&amp;"",AcctCode,0)),"UNKNOWN"))</f>
        <v/>
      </c>
      <c r="F2200">
        <f>IF(GL_Paste!$B2197="","",IFERROR(INDEX(AcctSub,MATCH(GL_Paste!$B2197&amp;"",AcctCode,0)),"UNKNOWN"))</f>
        <v/>
      </c>
    </row>
    <row r="2201">
      <c r="A2201" s="40">
        <f>IF(GL_Paste!$B2198="","",N(GL_Paste!$H2198)-N(GL_Paste!$G2198))</f>
        <v/>
      </c>
      <c r="B2201" s="43">
        <f>IF(GL_Paste!$B2198="","",DATE(YEAR(GL_Paste!$E2198),MONTH(GL_Paste!$E2198),1))</f>
        <v/>
      </c>
      <c r="C2201">
        <f>IF(GL_Paste!$B2198="","",IF(TRIM(GL_Paste!$M2198)&lt;&gt;"",TRIM(GL_Paste!$M2198),IFERROR(MID(GL_Paste!$I2198,FIND("[",GL_Paste!$I2198)+1,FIND("]",GL_Paste!$I2198)-FIND("[",GL_Paste!$I2198)-1),"")))</f>
        <v/>
      </c>
      <c r="D2201">
        <f>IF(GL_Paste!$B2198="","",IFERROR(INDEX(DeptName,MATCH($C2201,DeptTag,0)),"UNALLOCATED"))</f>
        <v/>
      </c>
      <c r="E2201">
        <f>IF(GL_Paste!$B2198="","",IFERROR(INDEX(AcctCat,MATCH(GL_Paste!$B2198&amp;"",AcctCode,0)),"UNKNOWN"))</f>
        <v/>
      </c>
      <c r="F2201">
        <f>IF(GL_Paste!$B2198="","",IFERROR(INDEX(AcctSub,MATCH(GL_Paste!$B2198&amp;"",AcctCode,0)),"UNKNOWN"))</f>
        <v/>
      </c>
    </row>
    <row r="2202">
      <c r="A2202" s="40">
        <f>IF(GL_Paste!$B2199="","",N(GL_Paste!$H2199)-N(GL_Paste!$G2199))</f>
        <v/>
      </c>
      <c r="B2202" s="43">
        <f>IF(GL_Paste!$B2199="","",DATE(YEAR(GL_Paste!$E2199),MONTH(GL_Paste!$E2199),1))</f>
        <v/>
      </c>
      <c r="C2202">
        <f>IF(GL_Paste!$B2199="","",IF(TRIM(GL_Paste!$M2199)&lt;&gt;"",TRIM(GL_Paste!$M2199),IFERROR(MID(GL_Paste!$I2199,FIND("[",GL_Paste!$I2199)+1,FIND("]",GL_Paste!$I2199)-FIND("[",GL_Paste!$I2199)-1),"")))</f>
        <v/>
      </c>
      <c r="D2202">
        <f>IF(GL_Paste!$B2199="","",IFERROR(INDEX(DeptName,MATCH($C2202,DeptTag,0)),"UNALLOCATED"))</f>
        <v/>
      </c>
      <c r="E2202">
        <f>IF(GL_Paste!$B2199="","",IFERROR(INDEX(AcctCat,MATCH(GL_Paste!$B2199&amp;"",AcctCode,0)),"UNKNOWN"))</f>
        <v/>
      </c>
      <c r="F2202">
        <f>IF(GL_Paste!$B2199="","",IFERROR(INDEX(AcctSub,MATCH(GL_Paste!$B2199&amp;"",AcctCode,0)),"UNKNOWN"))</f>
        <v/>
      </c>
    </row>
    <row r="2203">
      <c r="A2203" s="40">
        <f>IF(GL_Paste!$B2200="","",N(GL_Paste!$H2200)-N(GL_Paste!$G2200))</f>
        <v/>
      </c>
      <c r="B2203" s="43">
        <f>IF(GL_Paste!$B2200="","",DATE(YEAR(GL_Paste!$E2200),MONTH(GL_Paste!$E2200),1))</f>
        <v/>
      </c>
      <c r="C2203">
        <f>IF(GL_Paste!$B2200="","",IF(TRIM(GL_Paste!$M2200)&lt;&gt;"",TRIM(GL_Paste!$M2200),IFERROR(MID(GL_Paste!$I2200,FIND("[",GL_Paste!$I2200)+1,FIND("]",GL_Paste!$I2200)-FIND("[",GL_Paste!$I2200)-1),"")))</f>
        <v/>
      </c>
      <c r="D2203">
        <f>IF(GL_Paste!$B2200="","",IFERROR(INDEX(DeptName,MATCH($C2203,DeptTag,0)),"UNALLOCATED"))</f>
        <v/>
      </c>
      <c r="E2203">
        <f>IF(GL_Paste!$B2200="","",IFERROR(INDEX(AcctCat,MATCH(GL_Paste!$B2200&amp;"",AcctCode,0)),"UNKNOWN"))</f>
        <v/>
      </c>
      <c r="F2203">
        <f>IF(GL_Paste!$B2200="","",IFERROR(INDEX(AcctSub,MATCH(GL_Paste!$B2200&amp;"",AcctCode,0)),"UNKNOWN"))</f>
        <v/>
      </c>
    </row>
    <row r="2204">
      <c r="A2204" s="40">
        <f>IF(GL_Paste!$B2201="","",N(GL_Paste!$H2201)-N(GL_Paste!$G2201))</f>
        <v/>
      </c>
      <c r="B2204" s="43">
        <f>IF(GL_Paste!$B2201="","",DATE(YEAR(GL_Paste!$E2201),MONTH(GL_Paste!$E2201),1))</f>
        <v/>
      </c>
      <c r="C2204">
        <f>IF(GL_Paste!$B2201="","",IF(TRIM(GL_Paste!$M2201)&lt;&gt;"",TRIM(GL_Paste!$M2201),IFERROR(MID(GL_Paste!$I2201,FIND("[",GL_Paste!$I2201)+1,FIND("]",GL_Paste!$I2201)-FIND("[",GL_Paste!$I2201)-1),"")))</f>
        <v/>
      </c>
      <c r="D2204">
        <f>IF(GL_Paste!$B2201="","",IFERROR(INDEX(DeptName,MATCH($C2204,DeptTag,0)),"UNALLOCATED"))</f>
        <v/>
      </c>
      <c r="E2204">
        <f>IF(GL_Paste!$B2201="","",IFERROR(INDEX(AcctCat,MATCH(GL_Paste!$B2201&amp;"",AcctCode,0)),"UNKNOWN"))</f>
        <v/>
      </c>
      <c r="F2204">
        <f>IF(GL_Paste!$B2201="","",IFERROR(INDEX(AcctSub,MATCH(GL_Paste!$B2201&amp;"",AcctCode,0)),"UNKNOWN"))</f>
        <v/>
      </c>
    </row>
    <row r="2205">
      <c r="A2205" s="40">
        <f>IF(GL_Paste!$B2202="","",N(GL_Paste!$H2202)-N(GL_Paste!$G2202))</f>
        <v/>
      </c>
      <c r="B2205" s="43">
        <f>IF(GL_Paste!$B2202="","",DATE(YEAR(GL_Paste!$E2202),MONTH(GL_Paste!$E2202),1))</f>
        <v/>
      </c>
      <c r="C2205">
        <f>IF(GL_Paste!$B2202="","",IF(TRIM(GL_Paste!$M2202)&lt;&gt;"",TRIM(GL_Paste!$M2202),IFERROR(MID(GL_Paste!$I2202,FIND("[",GL_Paste!$I2202)+1,FIND("]",GL_Paste!$I2202)-FIND("[",GL_Paste!$I2202)-1),"")))</f>
        <v/>
      </c>
      <c r="D2205">
        <f>IF(GL_Paste!$B2202="","",IFERROR(INDEX(DeptName,MATCH($C2205,DeptTag,0)),"UNALLOCATED"))</f>
        <v/>
      </c>
      <c r="E2205">
        <f>IF(GL_Paste!$B2202="","",IFERROR(INDEX(AcctCat,MATCH(GL_Paste!$B2202&amp;"",AcctCode,0)),"UNKNOWN"))</f>
        <v/>
      </c>
      <c r="F2205">
        <f>IF(GL_Paste!$B2202="","",IFERROR(INDEX(AcctSub,MATCH(GL_Paste!$B2202&amp;"",AcctCode,0)),"UNKNOWN"))</f>
        <v/>
      </c>
    </row>
    <row r="2206">
      <c r="A2206" s="40">
        <f>IF(GL_Paste!$B2203="","",N(GL_Paste!$H2203)-N(GL_Paste!$G2203))</f>
        <v/>
      </c>
      <c r="B2206" s="43">
        <f>IF(GL_Paste!$B2203="","",DATE(YEAR(GL_Paste!$E2203),MONTH(GL_Paste!$E2203),1))</f>
        <v/>
      </c>
      <c r="C2206">
        <f>IF(GL_Paste!$B2203="","",IF(TRIM(GL_Paste!$M2203)&lt;&gt;"",TRIM(GL_Paste!$M2203),IFERROR(MID(GL_Paste!$I2203,FIND("[",GL_Paste!$I2203)+1,FIND("]",GL_Paste!$I2203)-FIND("[",GL_Paste!$I2203)-1),"")))</f>
        <v/>
      </c>
      <c r="D2206">
        <f>IF(GL_Paste!$B2203="","",IFERROR(INDEX(DeptName,MATCH($C2206,DeptTag,0)),"UNALLOCATED"))</f>
        <v/>
      </c>
      <c r="E2206">
        <f>IF(GL_Paste!$B2203="","",IFERROR(INDEX(AcctCat,MATCH(GL_Paste!$B2203&amp;"",AcctCode,0)),"UNKNOWN"))</f>
        <v/>
      </c>
      <c r="F2206">
        <f>IF(GL_Paste!$B2203="","",IFERROR(INDEX(AcctSub,MATCH(GL_Paste!$B2203&amp;"",AcctCode,0)),"UNKNOWN"))</f>
        <v/>
      </c>
    </row>
    <row r="2207">
      <c r="A2207" s="40">
        <f>IF(GL_Paste!$B2204="","",N(GL_Paste!$H2204)-N(GL_Paste!$G2204))</f>
        <v/>
      </c>
      <c r="B2207" s="43">
        <f>IF(GL_Paste!$B2204="","",DATE(YEAR(GL_Paste!$E2204),MONTH(GL_Paste!$E2204),1))</f>
        <v/>
      </c>
      <c r="C2207">
        <f>IF(GL_Paste!$B2204="","",IF(TRIM(GL_Paste!$M2204)&lt;&gt;"",TRIM(GL_Paste!$M2204),IFERROR(MID(GL_Paste!$I2204,FIND("[",GL_Paste!$I2204)+1,FIND("]",GL_Paste!$I2204)-FIND("[",GL_Paste!$I2204)-1),"")))</f>
        <v/>
      </c>
      <c r="D2207">
        <f>IF(GL_Paste!$B2204="","",IFERROR(INDEX(DeptName,MATCH($C2207,DeptTag,0)),"UNALLOCATED"))</f>
        <v/>
      </c>
      <c r="E2207">
        <f>IF(GL_Paste!$B2204="","",IFERROR(INDEX(AcctCat,MATCH(GL_Paste!$B2204&amp;"",AcctCode,0)),"UNKNOWN"))</f>
        <v/>
      </c>
      <c r="F2207">
        <f>IF(GL_Paste!$B2204="","",IFERROR(INDEX(AcctSub,MATCH(GL_Paste!$B2204&amp;"",AcctCode,0)),"UNKNOWN"))</f>
        <v/>
      </c>
    </row>
    <row r="2208">
      <c r="A2208" s="40">
        <f>IF(GL_Paste!$B2205="","",N(GL_Paste!$H2205)-N(GL_Paste!$G2205))</f>
        <v/>
      </c>
      <c r="B2208" s="43">
        <f>IF(GL_Paste!$B2205="","",DATE(YEAR(GL_Paste!$E2205),MONTH(GL_Paste!$E2205),1))</f>
        <v/>
      </c>
      <c r="C2208">
        <f>IF(GL_Paste!$B2205="","",IF(TRIM(GL_Paste!$M2205)&lt;&gt;"",TRIM(GL_Paste!$M2205),IFERROR(MID(GL_Paste!$I2205,FIND("[",GL_Paste!$I2205)+1,FIND("]",GL_Paste!$I2205)-FIND("[",GL_Paste!$I2205)-1),"")))</f>
        <v/>
      </c>
      <c r="D2208">
        <f>IF(GL_Paste!$B2205="","",IFERROR(INDEX(DeptName,MATCH($C2208,DeptTag,0)),"UNALLOCATED"))</f>
        <v/>
      </c>
      <c r="E2208">
        <f>IF(GL_Paste!$B2205="","",IFERROR(INDEX(AcctCat,MATCH(GL_Paste!$B2205&amp;"",AcctCode,0)),"UNKNOWN"))</f>
        <v/>
      </c>
      <c r="F2208">
        <f>IF(GL_Paste!$B2205="","",IFERROR(INDEX(AcctSub,MATCH(GL_Paste!$B2205&amp;"",AcctCode,0)),"UNKNOWN"))</f>
        <v/>
      </c>
    </row>
    <row r="2209">
      <c r="A2209" s="40">
        <f>IF(GL_Paste!$B2206="","",N(GL_Paste!$H2206)-N(GL_Paste!$G2206))</f>
        <v/>
      </c>
      <c r="B2209" s="43">
        <f>IF(GL_Paste!$B2206="","",DATE(YEAR(GL_Paste!$E2206),MONTH(GL_Paste!$E2206),1))</f>
        <v/>
      </c>
      <c r="C2209">
        <f>IF(GL_Paste!$B2206="","",IF(TRIM(GL_Paste!$M2206)&lt;&gt;"",TRIM(GL_Paste!$M2206),IFERROR(MID(GL_Paste!$I2206,FIND("[",GL_Paste!$I2206)+1,FIND("]",GL_Paste!$I2206)-FIND("[",GL_Paste!$I2206)-1),"")))</f>
        <v/>
      </c>
      <c r="D2209">
        <f>IF(GL_Paste!$B2206="","",IFERROR(INDEX(DeptName,MATCH($C2209,DeptTag,0)),"UNALLOCATED"))</f>
        <v/>
      </c>
      <c r="E2209">
        <f>IF(GL_Paste!$B2206="","",IFERROR(INDEX(AcctCat,MATCH(GL_Paste!$B2206&amp;"",AcctCode,0)),"UNKNOWN"))</f>
        <v/>
      </c>
      <c r="F2209">
        <f>IF(GL_Paste!$B2206="","",IFERROR(INDEX(AcctSub,MATCH(GL_Paste!$B2206&amp;"",AcctCode,0)),"UNKNOWN"))</f>
        <v/>
      </c>
    </row>
    <row r="2210">
      <c r="A2210" s="40">
        <f>IF(GL_Paste!$B2207="","",N(GL_Paste!$H2207)-N(GL_Paste!$G2207))</f>
        <v/>
      </c>
      <c r="B2210" s="43">
        <f>IF(GL_Paste!$B2207="","",DATE(YEAR(GL_Paste!$E2207),MONTH(GL_Paste!$E2207),1))</f>
        <v/>
      </c>
      <c r="C2210">
        <f>IF(GL_Paste!$B2207="","",IF(TRIM(GL_Paste!$M2207)&lt;&gt;"",TRIM(GL_Paste!$M2207),IFERROR(MID(GL_Paste!$I2207,FIND("[",GL_Paste!$I2207)+1,FIND("]",GL_Paste!$I2207)-FIND("[",GL_Paste!$I2207)-1),"")))</f>
        <v/>
      </c>
      <c r="D2210">
        <f>IF(GL_Paste!$B2207="","",IFERROR(INDEX(DeptName,MATCH($C2210,DeptTag,0)),"UNALLOCATED"))</f>
        <v/>
      </c>
      <c r="E2210">
        <f>IF(GL_Paste!$B2207="","",IFERROR(INDEX(AcctCat,MATCH(GL_Paste!$B2207&amp;"",AcctCode,0)),"UNKNOWN"))</f>
        <v/>
      </c>
      <c r="F2210">
        <f>IF(GL_Paste!$B2207="","",IFERROR(INDEX(AcctSub,MATCH(GL_Paste!$B2207&amp;"",AcctCode,0)),"UNKNOWN"))</f>
        <v/>
      </c>
    </row>
    <row r="2211">
      <c r="A2211" s="40">
        <f>IF(GL_Paste!$B2208="","",N(GL_Paste!$H2208)-N(GL_Paste!$G2208))</f>
        <v/>
      </c>
      <c r="B2211" s="43">
        <f>IF(GL_Paste!$B2208="","",DATE(YEAR(GL_Paste!$E2208),MONTH(GL_Paste!$E2208),1))</f>
        <v/>
      </c>
      <c r="C2211">
        <f>IF(GL_Paste!$B2208="","",IF(TRIM(GL_Paste!$M2208)&lt;&gt;"",TRIM(GL_Paste!$M2208),IFERROR(MID(GL_Paste!$I2208,FIND("[",GL_Paste!$I2208)+1,FIND("]",GL_Paste!$I2208)-FIND("[",GL_Paste!$I2208)-1),"")))</f>
        <v/>
      </c>
      <c r="D2211">
        <f>IF(GL_Paste!$B2208="","",IFERROR(INDEX(DeptName,MATCH($C2211,DeptTag,0)),"UNALLOCATED"))</f>
        <v/>
      </c>
      <c r="E2211">
        <f>IF(GL_Paste!$B2208="","",IFERROR(INDEX(AcctCat,MATCH(GL_Paste!$B2208&amp;"",AcctCode,0)),"UNKNOWN"))</f>
        <v/>
      </c>
      <c r="F2211">
        <f>IF(GL_Paste!$B2208="","",IFERROR(INDEX(AcctSub,MATCH(GL_Paste!$B2208&amp;"",AcctCode,0)),"UNKNOWN"))</f>
        <v/>
      </c>
    </row>
    <row r="2212">
      <c r="A2212" s="40">
        <f>IF(GL_Paste!$B2209="","",N(GL_Paste!$H2209)-N(GL_Paste!$G2209))</f>
        <v/>
      </c>
      <c r="B2212" s="43">
        <f>IF(GL_Paste!$B2209="","",DATE(YEAR(GL_Paste!$E2209),MONTH(GL_Paste!$E2209),1))</f>
        <v/>
      </c>
      <c r="C2212">
        <f>IF(GL_Paste!$B2209="","",IF(TRIM(GL_Paste!$M2209)&lt;&gt;"",TRIM(GL_Paste!$M2209),IFERROR(MID(GL_Paste!$I2209,FIND("[",GL_Paste!$I2209)+1,FIND("]",GL_Paste!$I2209)-FIND("[",GL_Paste!$I2209)-1),"")))</f>
        <v/>
      </c>
      <c r="D2212">
        <f>IF(GL_Paste!$B2209="","",IFERROR(INDEX(DeptName,MATCH($C2212,DeptTag,0)),"UNALLOCATED"))</f>
        <v/>
      </c>
      <c r="E2212">
        <f>IF(GL_Paste!$B2209="","",IFERROR(INDEX(AcctCat,MATCH(GL_Paste!$B2209&amp;"",AcctCode,0)),"UNKNOWN"))</f>
        <v/>
      </c>
      <c r="F2212">
        <f>IF(GL_Paste!$B2209="","",IFERROR(INDEX(AcctSub,MATCH(GL_Paste!$B2209&amp;"",AcctCode,0)),"UNKNOWN"))</f>
        <v/>
      </c>
    </row>
    <row r="2213">
      <c r="A2213" s="40">
        <f>IF(GL_Paste!$B2210="","",N(GL_Paste!$H2210)-N(GL_Paste!$G2210))</f>
        <v/>
      </c>
      <c r="B2213" s="43">
        <f>IF(GL_Paste!$B2210="","",DATE(YEAR(GL_Paste!$E2210),MONTH(GL_Paste!$E2210),1))</f>
        <v/>
      </c>
      <c r="C2213">
        <f>IF(GL_Paste!$B2210="","",IF(TRIM(GL_Paste!$M2210)&lt;&gt;"",TRIM(GL_Paste!$M2210),IFERROR(MID(GL_Paste!$I2210,FIND("[",GL_Paste!$I2210)+1,FIND("]",GL_Paste!$I2210)-FIND("[",GL_Paste!$I2210)-1),"")))</f>
        <v/>
      </c>
      <c r="D2213">
        <f>IF(GL_Paste!$B2210="","",IFERROR(INDEX(DeptName,MATCH($C2213,DeptTag,0)),"UNALLOCATED"))</f>
        <v/>
      </c>
      <c r="E2213">
        <f>IF(GL_Paste!$B2210="","",IFERROR(INDEX(AcctCat,MATCH(GL_Paste!$B2210&amp;"",AcctCode,0)),"UNKNOWN"))</f>
        <v/>
      </c>
      <c r="F2213">
        <f>IF(GL_Paste!$B2210="","",IFERROR(INDEX(AcctSub,MATCH(GL_Paste!$B2210&amp;"",AcctCode,0)),"UNKNOWN"))</f>
        <v/>
      </c>
    </row>
    <row r="2214">
      <c r="A2214" s="40">
        <f>IF(GL_Paste!$B2211="","",N(GL_Paste!$H2211)-N(GL_Paste!$G2211))</f>
        <v/>
      </c>
      <c r="B2214" s="43">
        <f>IF(GL_Paste!$B2211="","",DATE(YEAR(GL_Paste!$E2211),MONTH(GL_Paste!$E2211),1))</f>
        <v/>
      </c>
      <c r="C2214">
        <f>IF(GL_Paste!$B2211="","",IF(TRIM(GL_Paste!$M2211)&lt;&gt;"",TRIM(GL_Paste!$M2211),IFERROR(MID(GL_Paste!$I2211,FIND("[",GL_Paste!$I2211)+1,FIND("]",GL_Paste!$I2211)-FIND("[",GL_Paste!$I2211)-1),"")))</f>
        <v/>
      </c>
      <c r="D2214">
        <f>IF(GL_Paste!$B2211="","",IFERROR(INDEX(DeptName,MATCH($C2214,DeptTag,0)),"UNALLOCATED"))</f>
        <v/>
      </c>
      <c r="E2214">
        <f>IF(GL_Paste!$B2211="","",IFERROR(INDEX(AcctCat,MATCH(GL_Paste!$B2211&amp;"",AcctCode,0)),"UNKNOWN"))</f>
        <v/>
      </c>
      <c r="F2214">
        <f>IF(GL_Paste!$B2211="","",IFERROR(INDEX(AcctSub,MATCH(GL_Paste!$B2211&amp;"",AcctCode,0)),"UNKNOWN"))</f>
        <v/>
      </c>
    </row>
    <row r="2215">
      <c r="A2215" s="40">
        <f>IF(GL_Paste!$B2212="","",N(GL_Paste!$H2212)-N(GL_Paste!$G2212))</f>
        <v/>
      </c>
      <c r="B2215" s="43">
        <f>IF(GL_Paste!$B2212="","",DATE(YEAR(GL_Paste!$E2212),MONTH(GL_Paste!$E2212),1))</f>
        <v/>
      </c>
      <c r="C2215">
        <f>IF(GL_Paste!$B2212="","",IF(TRIM(GL_Paste!$M2212)&lt;&gt;"",TRIM(GL_Paste!$M2212),IFERROR(MID(GL_Paste!$I2212,FIND("[",GL_Paste!$I2212)+1,FIND("]",GL_Paste!$I2212)-FIND("[",GL_Paste!$I2212)-1),"")))</f>
        <v/>
      </c>
      <c r="D2215">
        <f>IF(GL_Paste!$B2212="","",IFERROR(INDEX(DeptName,MATCH($C2215,DeptTag,0)),"UNALLOCATED"))</f>
        <v/>
      </c>
      <c r="E2215">
        <f>IF(GL_Paste!$B2212="","",IFERROR(INDEX(AcctCat,MATCH(GL_Paste!$B2212&amp;"",AcctCode,0)),"UNKNOWN"))</f>
        <v/>
      </c>
      <c r="F2215">
        <f>IF(GL_Paste!$B2212="","",IFERROR(INDEX(AcctSub,MATCH(GL_Paste!$B2212&amp;"",AcctCode,0)),"UNKNOWN"))</f>
        <v/>
      </c>
    </row>
    <row r="2216">
      <c r="A2216" s="40">
        <f>IF(GL_Paste!$B2213="","",N(GL_Paste!$H2213)-N(GL_Paste!$G2213))</f>
        <v/>
      </c>
      <c r="B2216" s="43">
        <f>IF(GL_Paste!$B2213="","",DATE(YEAR(GL_Paste!$E2213),MONTH(GL_Paste!$E2213),1))</f>
        <v/>
      </c>
      <c r="C2216">
        <f>IF(GL_Paste!$B2213="","",IF(TRIM(GL_Paste!$M2213)&lt;&gt;"",TRIM(GL_Paste!$M2213),IFERROR(MID(GL_Paste!$I2213,FIND("[",GL_Paste!$I2213)+1,FIND("]",GL_Paste!$I2213)-FIND("[",GL_Paste!$I2213)-1),"")))</f>
        <v/>
      </c>
      <c r="D2216">
        <f>IF(GL_Paste!$B2213="","",IFERROR(INDEX(DeptName,MATCH($C2216,DeptTag,0)),"UNALLOCATED"))</f>
        <v/>
      </c>
      <c r="E2216">
        <f>IF(GL_Paste!$B2213="","",IFERROR(INDEX(AcctCat,MATCH(GL_Paste!$B2213&amp;"",AcctCode,0)),"UNKNOWN"))</f>
        <v/>
      </c>
      <c r="F2216">
        <f>IF(GL_Paste!$B2213="","",IFERROR(INDEX(AcctSub,MATCH(GL_Paste!$B2213&amp;"",AcctCode,0)),"UNKNOWN"))</f>
        <v/>
      </c>
    </row>
    <row r="2217">
      <c r="A2217" s="40">
        <f>IF(GL_Paste!$B2214="","",N(GL_Paste!$H2214)-N(GL_Paste!$G2214))</f>
        <v/>
      </c>
      <c r="B2217" s="43">
        <f>IF(GL_Paste!$B2214="","",DATE(YEAR(GL_Paste!$E2214),MONTH(GL_Paste!$E2214),1))</f>
        <v/>
      </c>
      <c r="C2217">
        <f>IF(GL_Paste!$B2214="","",IF(TRIM(GL_Paste!$M2214)&lt;&gt;"",TRIM(GL_Paste!$M2214),IFERROR(MID(GL_Paste!$I2214,FIND("[",GL_Paste!$I2214)+1,FIND("]",GL_Paste!$I2214)-FIND("[",GL_Paste!$I2214)-1),"")))</f>
        <v/>
      </c>
      <c r="D2217">
        <f>IF(GL_Paste!$B2214="","",IFERROR(INDEX(DeptName,MATCH($C2217,DeptTag,0)),"UNALLOCATED"))</f>
        <v/>
      </c>
      <c r="E2217">
        <f>IF(GL_Paste!$B2214="","",IFERROR(INDEX(AcctCat,MATCH(GL_Paste!$B2214&amp;"",AcctCode,0)),"UNKNOWN"))</f>
        <v/>
      </c>
      <c r="F2217">
        <f>IF(GL_Paste!$B2214="","",IFERROR(INDEX(AcctSub,MATCH(GL_Paste!$B2214&amp;"",AcctCode,0)),"UNKNOWN"))</f>
        <v/>
      </c>
    </row>
    <row r="2218">
      <c r="A2218" s="40">
        <f>IF(GL_Paste!$B2215="","",N(GL_Paste!$H2215)-N(GL_Paste!$G2215))</f>
        <v/>
      </c>
      <c r="B2218" s="43">
        <f>IF(GL_Paste!$B2215="","",DATE(YEAR(GL_Paste!$E2215),MONTH(GL_Paste!$E2215),1))</f>
        <v/>
      </c>
      <c r="C2218">
        <f>IF(GL_Paste!$B2215="","",IF(TRIM(GL_Paste!$M2215)&lt;&gt;"",TRIM(GL_Paste!$M2215),IFERROR(MID(GL_Paste!$I2215,FIND("[",GL_Paste!$I2215)+1,FIND("]",GL_Paste!$I2215)-FIND("[",GL_Paste!$I2215)-1),"")))</f>
        <v/>
      </c>
      <c r="D2218">
        <f>IF(GL_Paste!$B2215="","",IFERROR(INDEX(DeptName,MATCH($C2218,DeptTag,0)),"UNALLOCATED"))</f>
        <v/>
      </c>
      <c r="E2218">
        <f>IF(GL_Paste!$B2215="","",IFERROR(INDEX(AcctCat,MATCH(GL_Paste!$B2215&amp;"",AcctCode,0)),"UNKNOWN"))</f>
        <v/>
      </c>
      <c r="F2218">
        <f>IF(GL_Paste!$B2215="","",IFERROR(INDEX(AcctSub,MATCH(GL_Paste!$B2215&amp;"",AcctCode,0)),"UNKNOWN"))</f>
        <v/>
      </c>
    </row>
    <row r="2219">
      <c r="A2219" s="40">
        <f>IF(GL_Paste!$B2216="","",N(GL_Paste!$H2216)-N(GL_Paste!$G2216))</f>
        <v/>
      </c>
      <c r="B2219" s="43">
        <f>IF(GL_Paste!$B2216="","",DATE(YEAR(GL_Paste!$E2216),MONTH(GL_Paste!$E2216),1))</f>
        <v/>
      </c>
      <c r="C2219">
        <f>IF(GL_Paste!$B2216="","",IF(TRIM(GL_Paste!$M2216)&lt;&gt;"",TRIM(GL_Paste!$M2216),IFERROR(MID(GL_Paste!$I2216,FIND("[",GL_Paste!$I2216)+1,FIND("]",GL_Paste!$I2216)-FIND("[",GL_Paste!$I2216)-1),"")))</f>
        <v/>
      </c>
      <c r="D2219">
        <f>IF(GL_Paste!$B2216="","",IFERROR(INDEX(DeptName,MATCH($C2219,DeptTag,0)),"UNALLOCATED"))</f>
        <v/>
      </c>
      <c r="E2219">
        <f>IF(GL_Paste!$B2216="","",IFERROR(INDEX(AcctCat,MATCH(GL_Paste!$B2216&amp;"",AcctCode,0)),"UNKNOWN"))</f>
        <v/>
      </c>
      <c r="F2219">
        <f>IF(GL_Paste!$B2216="","",IFERROR(INDEX(AcctSub,MATCH(GL_Paste!$B2216&amp;"",AcctCode,0)),"UNKNOWN"))</f>
        <v/>
      </c>
    </row>
    <row r="2220">
      <c r="A2220" s="40">
        <f>IF(GL_Paste!$B2217="","",N(GL_Paste!$H2217)-N(GL_Paste!$G2217))</f>
        <v/>
      </c>
      <c r="B2220" s="43">
        <f>IF(GL_Paste!$B2217="","",DATE(YEAR(GL_Paste!$E2217),MONTH(GL_Paste!$E2217),1))</f>
        <v/>
      </c>
      <c r="C2220">
        <f>IF(GL_Paste!$B2217="","",IF(TRIM(GL_Paste!$M2217)&lt;&gt;"",TRIM(GL_Paste!$M2217),IFERROR(MID(GL_Paste!$I2217,FIND("[",GL_Paste!$I2217)+1,FIND("]",GL_Paste!$I2217)-FIND("[",GL_Paste!$I2217)-1),"")))</f>
        <v/>
      </c>
      <c r="D2220">
        <f>IF(GL_Paste!$B2217="","",IFERROR(INDEX(DeptName,MATCH($C2220,DeptTag,0)),"UNALLOCATED"))</f>
        <v/>
      </c>
      <c r="E2220">
        <f>IF(GL_Paste!$B2217="","",IFERROR(INDEX(AcctCat,MATCH(GL_Paste!$B2217&amp;"",AcctCode,0)),"UNKNOWN"))</f>
        <v/>
      </c>
      <c r="F2220">
        <f>IF(GL_Paste!$B2217="","",IFERROR(INDEX(AcctSub,MATCH(GL_Paste!$B2217&amp;"",AcctCode,0)),"UNKNOWN"))</f>
        <v/>
      </c>
    </row>
    <row r="2221">
      <c r="A2221" s="40">
        <f>IF(GL_Paste!$B2218="","",N(GL_Paste!$H2218)-N(GL_Paste!$G2218))</f>
        <v/>
      </c>
      <c r="B2221" s="43">
        <f>IF(GL_Paste!$B2218="","",DATE(YEAR(GL_Paste!$E2218),MONTH(GL_Paste!$E2218),1))</f>
        <v/>
      </c>
      <c r="C2221">
        <f>IF(GL_Paste!$B2218="","",IF(TRIM(GL_Paste!$M2218)&lt;&gt;"",TRIM(GL_Paste!$M2218),IFERROR(MID(GL_Paste!$I2218,FIND("[",GL_Paste!$I2218)+1,FIND("]",GL_Paste!$I2218)-FIND("[",GL_Paste!$I2218)-1),"")))</f>
        <v/>
      </c>
      <c r="D2221">
        <f>IF(GL_Paste!$B2218="","",IFERROR(INDEX(DeptName,MATCH($C2221,DeptTag,0)),"UNALLOCATED"))</f>
        <v/>
      </c>
      <c r="E2221">
        <f>IF(GL_Paste!$B2218="","",IFERROR(INDEX(AcctCat,MATCH(GL_Paste!$B2218&amp;"",AcctCode,0)),"UNKNOWN"))</f>
        <v/>
      </c>
      <c r="F2221">
        <f>IF(GL_Paste!$B2218="","",IFERROR(INDEX(AcctSub,MATCH(GL_Paste!$B2218&amp;"",AcctCode,0)),"UNKNOWN"))</f>
        <v/>
      </c>
    </row>
    <row r="2222">
      <c r="A2222" s="40">
        <f>IF(GL_Paste!$B2219="","",N(GL_Paste!$H2219)-N(GL_Paste!$G2219))</f>
        <v/>
      </c>
      <c r="B2222" s="43">
        <f>IF(GL_Paste!$B2219="","",DATE(YEAR(GL_Paste!$E2219),MONTH(GL_Paste!$E2219),1))</f>
        <v/>
      </c>
      <c r="C2222">
        <f>IF(GL_Paste!$B2219="","",IF(TRIM(GL_Paste!$M2219)&lt;&gt;"",TRIM(GL_Paste!$M2219),IFERROR(MID(GL_Paste!$I2219,FIND("[",GL_Paste!$I2219)+1,FIND("]",GL_Paste!$I2219)-FIND("[",GL_Paste!$I2219)-1),"")))</f>
        <v/>
      </c>
      <c r="D2222">
        <f>IF(GL_Paste!$B2219="","",IFERROR(INDEX(DeptName,MATCH($C2222,DeptTag,0)),"UNALLOCATED"))</f>
        <v/>
      </c>
      <c r="E2222">
        <f>IF(GL_Paste!$B2219="","",IFERROR(INDEX(AcctCat,MATCH(GL_Paste!$B2219&amp;"",AcctCode,0)),"UNKNOWN"))</f>
        <v/>
      </c>
      <c r="F2222">
        <f>IF(GL_Paste!$B2219="","",IFERROR(INDEX(AcctSub,MATCH(GL_Paste!$B2219&amp;"",AcctCode,0)),"UNKNOWN"))</f>
        <v/>
      </c>
    </row>
    <row r="2223">
      <c r="A2223" s="40">
        <f>IF(GL_Paste!$B2220="","",N(GL_Paste!$H2220)-N(GL_Paste!$G2220))</f>
        <v/>
      </c>
      <c r="B2223" s="43">
        <f>IF(GL_Paste!$B2220="","",DATE(YEAR(GL_Paste!$E2220),MONTH(GL_Paste!$E2220),1))</f>
        <v/>
      </c>
      <c r="C2223">
        <f>IF(GL_Paste!$B2220="","",IF(TRIM(GL_Paste!$M2220)&lt;&gt;"",TRIM(GL_Paste!$M2220),IFERROR(MID(GL_Paste!$I2220,FIND("[",GL_Paste!$I2220)+1,FIND("]",GL_Paste!$I2220)-FIND("[",GL_Paste!$I2220)-1),"")))</f>
        <v/>
      </c>
      <c r="D2223">
        <f>IF(GL_Paste!$B2220="","",IFERROR(INDEX(DeptName,MATCH($C2223,DeptTag,0)),"UNALLOCATED"))</f>
        <v/>
      </c>
      <c r="E2223">
        <f>IF(GL_Paste!$B2220="","",IFERROR(INDEX(AcctCat,MATCH(GL_Paste!$B2220&amp;"",AcctCode,0)),"UNKNOWN"))</f>
        <v/>
      </c>
      <c r="F2223">
        <f>IF(GL_Paste!$B2220="","",IFERROR(INDEX(AcctSub,MATCH(GL_Paste!$B2220&amp;"",AcctCode,0)),"UNKNOWN"))</f>
        <v/>
      </c>
    </row>
    <row r="2224">
      <c r="A2224" s="40">
        <f>IF(GL_Paste!$B2221="","",N(GL_Paste!$H2221)-N(GL_Paste!$G2221))</f>
        <v/>
      </c>
      <c r="B2224" s="43">
        <f>IF(GL_Paste!$B2221="","",DATE(YEAR(GL_Paste!$E2221),MONTH(GL_Paste!$E2221),1))</f>
        <v/>
      </c>
      <c r="C2224">
        <f>IF(GL_Paste!$B2221="","",IF(TRIM(GL_Paste!$M2221)&lt;&gt;"",TRIM(GL_Paste!$M2221),IFERROR(MID(GL_Paste!$I2221,FIND("[",GL_Paste!$I2221)+1,FIND("]",GL_Paste!$I2221)-FIND("[",GL_Paste!$I2221)-1),"")))</f>
        <v/>
      </c>
      <c r="D2224">
        <f>IF(GL_Paste!$B2221="","",IFERROR(INDEX(DeptName,MATCH($C2224,DeptTag,0)),"UNALLOCATED"))</f>
        <v/>
      </c>
      <c r="E2224">
        <f>IF(GL_Paste!$B2221="","",IFERROR(INDEX(AcctCat,MATCH(GL_Paste!$B2221&amp;"",AcctCode,0)),"UNKNOWN"))</f>
        <v/>
      </c>
      <c r="F2224">
        <f>IF(GL_Paste!$B2221="","",IFERROR(INDEX(AcctSub,MATCH(GL_Paste!$B2221&amp;"",AcctCode,0)),"UNKNOWN"))</f>
        <v/>
      </c>
    </row>
    <row r="2225">
      <c r="A2225" s="40">
        <f>IF(GL_Paste!$B2222="","",N(GL_Paste!$H2222)-N(GL_Paste!$G2222))</f>
        <v/>
      </c>
      <c r="B2225" s="43">
        <f>IF(GL_Paste!$B2222="","",DATE(YEAR(GL_Paste!$E2222),MONTH(GL_Paste!$E2222),1))</f>
        <v/>
      </c>
      <c r="C2225">
        <f>IF(GL_Paste!$B2222="","",IF(TRIM(GL_Paste!$M2222)&lt;&gt;"",TRIM(GL_Paste!$M2222),IFERROR(MID(GL_Paste!$I2222,FIND("[",GL_Paste!$I2222)+1,FIND("]",GL_Paste!$I2222)-FIND("[",GL_Paste!$I2222)-1),"")))</f>
        <v/>
      </c>
      <c r="D2225">
        <f>IF(GL_Paste!$B2222="","",IFERROR(INDEX(DeptName,MATCH($C2225,DeptTag,0)),"UNALLOCATED"))</f>
        <v/>
      </c>
      <c r="E2225">
        <f>IF(GL_Paste!$B2222="","",IFERROR(INDEX(AcctCat,MATCH(GL_Paste!$B2222&amp;"",AcctCode,0)),"UNKNOWN"))</f>
        <v/>
      </c>
      <c r="F2225">
        <f>IF(GL_Paste!$B2222="","",IFERROR(INDEX(AcctSub,MATCH(GL_Paste!$B2222&amp;"",AcctCode,0)),"UNKNOWN"))</f>
        <v/>
      </c>
    </row>
    <row r="2226">
      <c r="A2226" s="40">
        <f>IF(GL_Paste!$B2223="","",N(GL_Paste!$H2223)-N(GL_Paste!$G2223))</f>
        <v/>
      </c>
      <c r="B2226" s="43">
        <f>IF(GL_Paste!$B2223="","",DATE(YEAR(GL_Paste!$E2223),MONTH(GL_Paste!$E2223),1))</f>
        <v/>
      </c>
      <c r="C2226">
        <f>IF(GL_Paste!$B2223="","",IF(TRIM(GL_Paste!$M2223)&lt;&gt;"",TRIM(GL_Paste!$M2223),IFERROR(MID(GL_Paste!$I2223,FIND("[",GL_Paste!$I2223)+1,FIND("]",GL_Paste!$I2223)-FIND("[",GL_Paste!$I2223)-1),"")))</f>
        <v/>
      </c>
      <c r="D2226">
        <f>IF(GL_Paste!$B2223="","",IFERROR(INDEX(DeptName,MATCH($C2226,DeptTag,0)),"UNALLOCATED"))</f>
        <v/>
      </c>
      <c r="E2226">
        <f>IF(GL_Paste!$B2223="","",IFERROR(INDEX(AcctCat,MATCH(GL_Paste!$B2223&amp;"",AcctCode,0)),"UNKNOWN"))</f>
        <v/>
      </c>
      <c r="F2226">
        <f>IF(GL_Paste!$B2223="","",IFERROR(INDEX(AcctSub,MATCH(GL_Paste!$B2223&amp;"",AcctCode,0)),"UNKNOWN"))</f>
        <v/>
      </c>
    </row>
    <row r="2227">
      <c r="A2227" s="40">
        <f>IF(GL_Paste!$B2224="","",N(GL_Paste!$H2224)-N(GL_Paste!$G2224))</f>
        <v/>
      </c>
      <c r="B2227" s="43">
        <f>IF(GL_Paste!$B2224="","",DATE(YEAR(GL_Paste!$E2224),MONTH(GL_Paste!$E2224),1))</f>
        <v/>
      </c>
      <c r="C2227">
        <f>IF(GL_Paste!$B2224="","",IF(TRIM(GL_Paste!$M2224)&lt;&gt;"",TRIM(GL_Paste!$M2224),IFERROR(MID(GL_Paste!$I2224,FIND("[",GL_Paste!$I2224)+1,FIND("]",GL_Paste!$I2224)-FIND("[",GL_Paste!$I2224)-1),"")))</f>
        <v/>
      </c>
      <c r="D2227">
        <f>IF(GL_Paste!$B2224="","",IFERROR(INDEX(DeptName,MATCH($C2227,DeptTag,0)),"UNALLOCATED"))</f>
        <v/>
      </c>
      <c r="E2227">
        <f>IF(GL_Paste!$B2224="","",IFERROR(INDEX(AcctCat,MATCH(GL_Paste!$B2224&amp;"",AcctCode,0)),"UNKNOWN"))</f>
        <v/>
      </c>
      <c r="F2227">
        <f>IF(GL_Paste!$B2224="","",IFERROR(INDEX(AcctSub,MATCH(GL_Paste!$B2224&amp;"",AcctCode,0)),"UNKNOWN"))</f>
        <v/>
      </c>
    </row>
    <row r="2228">
      <c r="A2228" s="40">
        <f>IF(GL_Paste!$B2225="","",N(GL_Paste!$H2225)-N(GL_Paste!$G2225))</f>
        <v/>
      </c>
      <c r="B2228" s="43">
        <f>IF(GL_Paste!$B2225="","",DATE(YEAR(GL_Paste!$E2225),MONTH(GL_Paste!$E2225),1))</f>
        <v/>
      </c>
      <c r="C2228">
        <f>IF(GL_Paste!$B2225="","",IF(TRIM(GL_Paste!$M2225)&lt;&gt;"",TRIM(GL_Paste!$M2225),IFERROR(MID(GL_Paste!$I2225,FIND("[",GL_Paste!$I2225)+1,FIND("]",GL_Paste!$I2225)-FIND("[",GL_Paste!$I2225)-1),"")))</f>
        <v/>
      </c>
      <c r="D2228">
        <f>IF(GL_Paste!$B2225="","",IFERROR(INDEX(DeptName,MATCH($C2228,DeptTag,0)),"UNALLOCATED"))</f>
        <v/>
      </c>
      <c r="E2228">
        <f>IF(GL_Paste!$B2225="","",IFERROR(INDEX(AcctCat,MATCH(GL_Paste!$B2225&amp;"",AcctCode,0)),"UNKNOWN"))</f>
        <v/>
      </c>
      <c r="F2228">
        <f>IF(GL_Paste!$B2225="","",IFERROR(INDEX(AcctSub,MATCH(GL_Paste!$B2225&amp;"",AcctCode,0)),"UNKNOWN"))</f>
        <v/>
      </c>
    </row>
    <row r="2229">
      <c r="A2229" s="40">
        <f>IF(GL_Paste!$B2226="","",N(GL_Paste!$H2226)-N(GL_Paste!$G2226))</f>
        <v/>
      </c>
      <c r="B2229" s="43">
        <f>IF(GL_Paste!$B2226="","",DATE(YEAR(GL_Paste!$E2226),MONTH(GL_Paste!$E2226),1))</f>
        <v/>
      </c>
      <c r="C2229">
        <f>IF(GL_Paste!$B2226="","",IF(TRIM(GL_Paste!$M2226)&lt;&gt;"",TRIM(GL_Paste!$M2226),IFERROR(MID(GL_Paste!$I2226,FIND("[",GL_Paste!$I2226)+1,FIND("]",GL_Paste!$I2226)-FIND("[",GL_Paste!$I2226)-1),"")))</f>
        <v/>
      </c>
      <c r="D2229">
        <f>IF(GL_Paste!$B2226="","",IFERROR(INDEX(DeptName,MATCH($C2229,DeptTag,0)),"UNALLOCATED"))</f>
        <v/>
      </c>
      <c r="E2229">
        <f>IF(GL_Paste!$B2226="","",IFERROR(INDEX(AcctCat,MATCH(GL_Paste!$B2226&amp;"",AcctCode,0)),"UNKNOWN"))</f>
        <v/>
      </c>
      <c r="F2229">
        <f>IF(GL_Paste!$B2226="","",IFERROR(INDEX(AcctSub,MATCH(GL_Paste!$B2226&amp;"",AcctCode,0)),"UNKNOWN"))</f>
        <v/>
      </c>
    </row>
    <row r="2230">
      <c r="A2230" s="40">
        <f>IF(GL_Paste!$B2227="","",N(GL_Paste!$H2227)-N(GL_Paste!$G2227))</f>
        <v/>
      </c>
      <c r="B2230" s="43">
        <f>IF(GL_Paste!$B2227="","",DATE(YEAR(GL_Paste!$E2227),MONTH(GL_Paste!$E2227),1))</f>
        <v/>
      </c>
      <c r="C2230">
        <f>IF(GL_Paste!$B2227="","",IF(TRIM(GL_Paste!$M2227)&lt;&gt;"",TRIM(GL_Paste!$M2227),IFERROR(MID(GL_Paste!$I2227,FIND("[",GL_Paste!$I2227)+1,FIND("]",GL_Paste!$I2227)-FIND("[",GL_Paste!$I2227)-1),"")))</f>
        <v/>
      </c>
      <c r="D2230">
        <f>IF(GL_Paste!$B2227="","",IFERROR(INDEX(DeptName,MATCH($C2230,DeptTag,0)),"UNALLOCATED"))</f>
        <v/>
      </c>
      <c r="E2230">
        <f>IF(GL_Paste!$B2227="","",IFERROR(INDEX(AcctCat,MATCH(GL_Paste!$B2227&amp;"",AcctCode,0)),"UNKNOWN"))</f>
        <v/>
      </c>
      <c r="F2230">
        <f>IF(GL_Paste!$B2227="","",IFERROR(INDEX(AcctSub,MATCH(GL_Paste!$B2227&amp;"",AcctCode,0)),"UNKNOWN"))</f>
        <v/>
      </c>
    </row>
    <row r="2231">
      <c r="A2231" s="40">
        <f>IF(GL_Paste!$B2228="","",N(GL_Paste!$H2228)-N(GL_Paste!$G2228))</f>
        <v/>
      </c>
      <c r="B2231" s="43">
        <f>IF(GL_Paste!$B2228="","",DATE(YEAR(GL_Paste!$E2228),MONTH(GL_Paste!$E2228),1))</f>
        <v/>
      </c>
      <c r="C2231">
        <f>IF(GL_Paste!$B2228="","",IF(TRIM(GL_Paste!$M2228)&lt;&gt;"",TRIM(GL_Paste!$M2228),IFERROR(MID(GL_Paste!$I2228,FIND("[",GL_Paste!$I2228)+1,FIND("]",GL_Paste!$I2228)-FIND("[",GL_Paste!$I2228)-1),"")))</f>
        <v/>
      </c>
      <c r="D2231">
        <f>IF(GL_Paste!$B2228="","",IFERROR(INDEX(DeptName,MATCH($C2231,DeptTag,0)),"UNALLOCATED"))</f>
        <v/>
      </c>
      <c r="E2231">
        <f>IF(GL_Paste!$B2228="","",IFERROR(INDEX(AcctCat,MATCH(GL_Paste!$B2228&amp;"",AcctCode,0)),"UNKNOWN"))</f>
        <v/>
      </c>
      <c r="F2231">
        <f>IF(GL_Paste!$B2228="","",IFERROR(INDEX(AcctSub,MATCH(GL_Paste!$B2228&amp;"",AcctCode,0)),"UNKNOWN"))</f>
        <v/>
      </c>
    </row>
    <row r="2232">
      <c r="A2232" s="40">
        <f>IF(GL_Paste!$B2229="","",N(GL_Paste!$H2229)-N(GL_Paste!$G2229))</f>
        <v/>
      </c>
      <c r="B2232" s="43">
        <f>IF(GL_Paste!$B2229="","",DATE(YEAR(GL_Paste!$E2229),MONTH(GL_Paste!$E2229),1))</f>
        <v/>
      </c>
      <c r="C2232">
        <f>IF(GL_Paste!$B2229="","",IF(TRIM(GL_Paste!$M2229)&lt;&gt;"",TRIM(GL_Paste!$M2229),IFERROR(MID(GL_Paste!$I2229,FIND("[",GL_Paste!$I2229)+1,FIND("]",GL_Paste!$I2229)-FIND("[",GL_Paste!$I2229)-1),"")))</f>
        <v/>
      </c>
      <c r="D2232">
        <f>IF(GL_Paste!$B2229="","",IFERROR(INDEX(DeptName,MATCH($C2232,DeptTag,0)),"UNALLOCATED"))</f>
        <v/>
      </c>
      <c r="E2232">
        <f>IF(GL_Paste!$B2229="","",IFERROR(INDEX(AcctCat,MATCH(GL_Paste!$B2229&amp;"",AcctCode,0)),"UNKNOWN"))</f>
        <v/>
      </c>
      <c r="F2232">
        <f>IF(GL_Paste!$B2229="","",IFERROR(INDEX(AcctSub,MATCH(GL_Paste!$B2229&amp;"",AcctCode,0)),"UNKNOWN"))</f>
        <v/>
      </c>
    </row>
    <row r="2233">
      <c r="A2233" s="40">
        <f>IF(GL_Paste!$B2230="","",N(GL_Paste!$H2230)-N(GL_Paste!$G2230))</f>
        <v/>
      </c>
      <c r="B2233" s="43">
        <f>IF(GL_Paste!$B2230="","",DATE(YEAR(GL_Paste!$E2230),MONTH(GL_Paste!$E2230),1))</f>
        <v/>
      </c>
      <c r="C2233">
        <f>IF(GL_Paste!$B2230="","",IF(TRIM(GL_Paste!$M2230)&lt;&gt;"",TRIM(GL_Paste!$M2230),IFERROR(MID(GL_Paste!$I2230,FIND("[",GL_Paste!$I2230)+1,FIND("]",GL_Paste!$I2230)-FIND("[",GL_Paste!$I2230)-1),"")))</f>
        <v/>
      </c>
      <c r="D2233">
        <f>IF(GL_Paste!$B2230="","",IFERROR(INDEX(DeptName,MATCH($C2233,DeptTag,0)),"UNALLOCATED"))</f>
        <v/>
      </c>
      <c r="E2233">
        <f>IF(GL_Paste!$B2230="","",IFERROR(INDEX(AcctCat,MATCH(GL_Paste!$B2230&amp;"",AcctCode,0)),"UNKNOWN"))</f>
        <v/>
      </c>
      <c r="F2233">
        <f>IF(GL_Paste!$B2230="","",IFERROR(INDEX(AcctSub,MATCH(GL_Paste!$B2230&amp;"",AcctCode,0)),"UNKNOWN"))</f>
        <v/>
      </c>
    </row>
    <row r="2234">
      <c r="A2234" s="40">
        <f>IF(GL_Paste!$B2231="","",N(GL_Paste!$H2231)-N(GL_Paste!$G2231))</f>
        <v/>
      </c>
      <c r="B2234" s="43">
        <f>IF(GL_Paste!$B2231="","",DATE(YEAR(GL_Paste!$E2231),MONTH(GL_Paste!$E2231),1))</f>
        <v/>
      </c>
      <c r="C2234">
        <f>IF(GL_Paste!$B2231="","",IF(TRIM(GL_Paste!$M2231)&lt;&gt;"",TRIM(GL_Paste!$M2231),IFERROR(MID(GL_Paste!$I2231,FIND("[",GL_Paste!$I2231)+1,FIND("]",GL_Paste!$I2231)-FIND("[",GL_Paste!$I2231)-1),"")))</f>
        <v/>
      </c>
      <c r="D2234">
        <f>IF(GL_Paste!$B2231="","",IFERROR(INDEX(DeptName,MATCH($C2234,DeptTag,0)),"UNALLOCATED"))</f>
        <v/>
      </c>
      <c r="E2234">
        <f>IF(GL_Paste!$B2231="","",IFERROR(INDEX(AcctCat,MATCH(GL_Paste!$B2231&amp;"",AcctCode,0)),"UNKNOWN"))</f>
        <v/>
      </c>
      <c r="F2234">
        <f>IF(GL_Paste!$B2231="","",IFERROR(INDEX(AcctSub,MATCH(GL_Paste!$B2231&amp;"",AcctCode,0)),"UNKNOWN"))</f>
        <v/>
      </c>
    </row>
    <row r="2235">
      <c r="A2235" s="40">
        <f>IF(GL_Paste!$B2232="","",N(GL_Paste!$H2232)-N(GL_Paste!$G2232))</f>
        <v/>
      </c>
      <c r="B2235" s="43">
        <f>IF(GL_Paste!$B2232="","",DATE(YEAR(GL_Paste!$E2232),MONTH(GL_Paste!$E2232),1))</f>
        <v/>
      </c>
      <c r="C2235">
        <f>IF(GL_Paste!$B2232="","",IF(TRIM(GL_Paste!$M2232)&lt;&gt;"",TRIM(GL_Paste!$M2232),IFERROR(MID(GL_Paste!$I2232,FIND("[",GL_Paste!$I2232)+1,FIND("]",GL_Paste!$I2232)-FIND("[",GL_Paste!$I2232)-1),"")))</f>
        <v/>
      </c>
      <c r="D2235">
        <f>IF(GL_Paste!$B2232="","",IFERROR(INDEX(DeptName,MATCH($C2235,DeptTag,0)),"UNALLOCATED"))</f>
        <v/>
      </c>
      <c r="E2235">
        <f>IF(GL_Paste!$B2232="","",IFERROR(INDEX(AcctCat,MATCH(GL_Paste!$B2232&amp;"",AcctCode,0)),"UNKNOWN"))</f>
        <v/>
      </c>
      <c r="F2235">
        <f>IF(GL_Paste!$B2232="","",IFERROR(INDEX(AcctSub,MATCH(GL_Paste!$B2232&amp;"",AcctCode,0)),"UNKNOWN"))</f>
        <v/>
      </c>
    </row>
    <row r="2236">
      <c r="A2236" s="40">
        <f>IF(GL_Paste!$B2233="","",N(GL_Paste!$H2233)-N(GL_Paste!$G2233))</f>
        <v/>
      </c>
      <c r="B2236" s="43">
        <f>IF(GL_Paste!$B2233="","",DATE(YEAR(GL_Paste!$E2233),MONTH(GL_Paste!$E2233),1))</f>
        <v/>
      </c>
      <c r="C2236">
        <f>IF(GL_Paste!$B2233="","",IF(TRIM(GL_Paste!$M2233)&lt;&gt;"",TRIM(GL_Paste!$M2233),IFERROR(MID(GL_Paste!$I2233,FIND("[",GL_Paste!$I2233)+1,FIND("]",GL_Paste!$I2233)-FIND("[",GL_Paste!$I2233)-1),"")))</f>
        <v/>
      </c>
      <c r="D2236">
        <f>IF(GL_Paste!$B2233="","",IFERROR(INDEX(DeptName,MATCH($C2236,DeptTag,0)),"UNALLOCATED"))</f>
        <v/>
      </c>
      <c r="E2236">
        <f>IF(GL_Paste!$B2233="","",IFERROR(INDEX(AcctCat,MATCH(GL_Paste!$B2233&amp;"",AcctCode,0)),"UNKNOWN"))</f>
        <v/>
      </c>
      <c r="F2236">
        <f>IF(GL_Paste!$B2233="","",IFERROR(INDEX(AcctSub,MATCH(GL_Paste!$B2233&amp;"",AcctCode,0)),"UNKNOWN"))</f>
        <v/>
      </c>
    </row>
    <row r="2237">
      <c r="A2237" s="40">
        <f>IF(GL_Paste!$B2234="","",N(GL_Paste!$H2234)-N(GL_Paste!$G2234))</f>
        <v/>
      </c>
      <c r="B2237" s="43">
        <f>IF(GL_Paste!$B2234="","",DATE(YEAR(GL_Paste!$E2234),MONTH(GL_Paste!$E2234),1))</f>
        <v/>
      </c>
      <c r="C2237">
        <f>IF(GL_Paste!$B2234="","",IF(TRIM(GL_Paste!$M2234)&lt;&gt;"",TRIM(GL_Paste!$M2234),IFERROR(MID(GL_Paste!$I2234,FIND("[",GL_Paste!$I2234)+1,FIND("]",GL_Paste!$I2234)-FIND("[",GL_Paste!$I2234)-1),"")))</f>
        <v/>
      </c>
      <c r="D2237">
        <f>IF(GL_Paste!$B2234="","",IFERROR(INDEX(DeptName,MATCH($C2237,DeptTag,0)),"UNALLOCATED"))</f>
        <v/>
      </c>
      <c r="E2237">
        <f>IF(GL_Paste!$B2234="","",IFERROR(INDEX(AcctCat,MATCH(GL_Paste!$B2234&amp;"",AcctCode,0)),"UNKNOWN"))</f>
        <v/>
      </c>
      <c r="F2237">
        <f>IF(GL_Paste!$B2234="","",IFERROR(INDEX(AcctSub,MATCH(GL_Paste!$B2234&amp;"",AcctCode,0)),"UNKNOWN"))</f>
        <v/>
      </c>
    </row>
    <row r="2238">
      <c r="A2238" s="40">
        <f>IF(GL_Paste!$B2235="","",N(GL_Paste!$H2235)-N(GL_Paste!$G2235))</f>
        <v/>
      </c>
      <c r="B2238" s="43">
        <f>IF(GL_Paste!$B2235="","",DATE(YEAR(GL_Paste!$E2235),MONTH(GL_Paste!$E2235),1))</f>
        <v/>
      </c>
      <c r="C2238">
        <f>IF(GL_Paste!$B2235="","",IF(TRIM(GL_Paste!$M2235)&lt;&gt;"",TRIM(GL_Paste!$M2235),IFERROR(MID(GL_Paste!$I2235,FIND("[",GL_Paste!$I2235)+1,FIND("]",GL_Paste!$I2235)-FIND("[",GL_Paste!$I2235)-1),"")))</f>
        <v/>
      </c>
      <c r="D2238">
        <f>IF(GL_Paste!$B2235="","",IFERROR(INDEX(DeptName,MATCH($C2238,DeptTag,0)),"UNALLOCATED"))</f>
        <v/>
      </c>
      <c r="E2238">
        <f>IF(GL_Paste!$B2235="","",IFERROR(INDEX(AcctCat,MATCH(GL_Paste!$B2235&amp;"",AcctCode,0)),"UNKNOWN"))</f>
        <v/>
      </c>
      <c r="F2238">
        <f>IF(GL_Paste!$B2235="","",IFERROR(INDEX(AcctSub,MATCH(GL_Paste!$B2235&amp;"",AcctCode,0)),"UNKNOWN"))</f>
        <v/>
      </c>
    </row>
    <row r="2239">
      <c r="A2239" s="40">
        <f>IF(GL_Paste!$B2236="","",N(GL_Paste!$H2236)-N(GL_Paste!$G2236))</f>
        <v/>
      </c>
      <c r="B2239" s="43">
        <f>IF(GL_Paste!$B2236="","",DATE(YEAR(GL_Paste!$E2236),MONTH(GL_Paste!$E2236),1))</f>
        <v/>
      </c>
      <c r="C2239">
        <f>IF(GL_Paste!$B2236="","",IF(TRIM(GL_Paste!$M2236)&lt;&gt;"",TRIM(GL_Paste!$M2236),IFERROR(MID(GL_Paste!$I2236,FIND("[",GL_Paste!$I2236)+1,FIND("]",GL_Paste!$I2236)-FIND("[",GL_Paste!$I2236)-1),"")))</f>
        <v/>
      </c>
      <c r="D2239">
        <f>IF(GL_Paste!$B2236="","",IFERROR(INDEX(DeptName,MATCH($C2239,DeptTag,0)),"UNALLOCATED"))</f>
        <v/>
      </c>
      <c r="E2239">
        <f>IF(GL_Paste!$B2236="","",IFERROR(INDEX(AcctCat,MATCH(GL_Paste!$B2236&amp;"",AcctCode,0)),"UNKNOWN"))</f>
        <v/>
      </c>
      <c r="F2239">
        <f>IF(GL_Paste!$B2236="","",IFERROR(INDEX(AcctSub,MATCH(GL_Paste!$B2236&amp;"",AcctCode,0)),"UNKNOWN"))</f>
        <v/>
      </c>
    </row>
    <row r="2240">
      <c r="A2240" s="40">
        <f>IF(GL_Paste!$B2237="","",N(GL_Paste!$H2237)-N(GL_Paste!$G2237))</f>
        <v/>
      </c>
      <c r="B2240" s="43">
        <f>IF(GL_Paste!$B2237="","",DATE(YEAR(GL_Paste!$E2237),MONTH(GL_Paste!$E2237),1))</f>
        <v/>
      </c>
      <c r="C2240">
        <f>IF(GL_Paste!$B2237="","",IF(TRIM(GL_Paste!$M2237)&lt;&gt;"",TRIM(GL_Paste!$M2237),IFERROR(MID(GL_Paste!$I2237,FIND("[",GL_Paste!$I2237)+1,FIND("]",GL_Paste!$I2237)-FIND("[",GL_Paste!$I2237)-1),"")))</f>
        <v/>
      </c>
      <c r="D2240">
        <f>IF(GL_Paste!$B2237="","",IFERROR(INDEX(DeptName,MATCH($C2240,DeptTag,0)),"UNALLOCATED"))</f>
        <v/>
      </c>
      <c r="E2240">
        <f>IF(GL_Paste!$B2237="","",IFERROR(INDEX(AcctCat,MATCH(GL_Paste!$B2237&amp;"",AcctCode,0)),"UNKNOWN"))</f>
        <v/>
      </c>
      <c r="F2240">
        <f>IF(GL_Paste!$B2237="","",IFERROR(INDEX(AcctSub,MATCH(GL_Paste!$B2237&amp;"",AcctCode,0)),"UNKNOWN"))</f>
        <v/>
      </c>
    </row>
    <row r="2241">
      <c r="A2241" s="40">
        <f>IF(GL_Paste!$B2238="","",N(GL_Paste!$H2238)-N(GL_Paste!$G2238))</f>
        <v/>
      </c>
      <c r="B2241" s="43">
        <f>IF(GL_Paste!$B2238="","",DATE(YEAR(GL_Paste!$E2238),MONTH(GL_Paste!$E2238),1))</f>
        <v/>
      </c>
      <c r="C2241">
        <f>IF(GL_Paste!$B2238="","",IF(TRIM(GL_Paste!$M2238)&lt;&gt;"",TRIM(GL_Paste!$M2238),IFERROR(MID(GL_Paste!$I2238,FIND("[",GL_Paste!$I2238)+1,FIND("]",GL_Paste!$I2238)-FIND("[",GL_Paste!$I2238)-1),"")))</f>
        <v/>
      </c>
      <c r="D2241">
        <f>IF(GL_Paste!$B2238="","",IFERROR(INDEX(DeptName,MATCH($C2241,DeptTag,0)),"UNALLOCATED"))</f>
        <v/>
      </c>
      <c r="E2241">
        <f>IF(GL_Paste!$B2238="","",IFERROR(INDEX(AcctCat,MATCH(GL_Paste!$B2238&amp;"",AcctCode,0)),"UNKNOWN"))</f>
        <v/>
      </c>
      <c r="F2241">
        <f>IF(GL_Paste!$B2238="","",IFERROR(INDEX(AcctSub,MATCH(GL_Paste!$B2238&amp;"",AcctCode,0)),"UNKNOWN"))</f>
        <v/>
      </c>
    </row>
    <row r="2242">
      <c r="A2242" s="40">
        <f>IF(GL_Paste!$B2239="","",N(GL_Paste!$H2239)-N(GL_Paste!$G2239))</f>
        <v/>
      </c>
      <c r="B2242" s="43">
        <f>IF(GL_Paste!$B2239="","",DATE(YEAR(GL_Paste!$E2239),MONTH(GL_Paste!$E2239),1))</f>
        <v/>
      </c>
      <c r="C2242">
        <f>IF(GL_Paste!$B2239="","",IF(TRIM(GL_Paste!$M2239)&lt;&gt;"",TRIM(GL_Paste!$M2239),IFERROR(MID(GL_Paste!$I2239,FIND("[",GL_Paste!$I2239)+1,FIND("]",GL_Paste!$I2239)-FIND("[",GL_Paste!$I2239)-1),"")))</f>
        <v/>
      </c>
      <c r="D2242">
        <f>IF(GL_Paste!$B2239="","",IFERROR(INDEX(DeptName,MATCH($C2242,DeptTag,0)),"UNALLOCATED"))</f>
        <v/>
      </c>
      <c r="E2242">
        <f>IF(GL_Paste!$B2239="","",IFERROR(INDEX(AcctCat,MATCH(GL_Paste!$B2239&amp;"",AcctCode,0)),"UNKNOWN"))</f>
        <v/>
      </c>
      <c r="F2242">
        <f>IF(GL_Paste!$B2239="","",IFERROR(INDEX(AcctSub,MATCH(GL_Paste!$B2239&amp;"",AcctCode,0)),"UNKNOWN"))</f>
        <v/>
      </c>
    </row>
    <row r="2243">
      <c r="A2243" s="40">
        <f>IF(GL_Paste!$B2240="","",N(GL_Paste!$H2240)-N(GL_Paste!$G2240))</f>
        <v/>
      </c>
      <c r="B2243" s="43">
        <f>IF(GL_Paste!$B2240="","",DATE(YEAR(GL_Paste!$E2240),MONTH(GL_Paste!$E2240),1))</f>
        <v/>
      </c>
      <c r="C2243">
        <f>IF(GL_Paste!$B2240="","",IF(TRIM(GL_Paste!$M2240)&lt;&gt;"",TRIM(GL_Paste!$M2240),IFERROR(MID(GL_Paste!$I2240,FIND("[",GL_Paste!$I2240)+1,FIND("]",GL_Paste!$I2240)-FIND("[",GL_Paste!$I2240)-1),"")))</f>
        <v/>
      </c>
      <c r="D2243">
        <f>IF(GL_Paste!$B2240="","",IFERROR(INDEX(DeptName,MATCH($C2243,DeptTag,0)),"UNALLOCATED"))</f>
        <v/>
      </c>
      <c r="E2243">
        <f>IF(GL_Paste!$B2240="","",IFERROR(INDEX(AcctCat,MATCH(GL_Paste!$B2240&amp;"",AcctCode,0)),"UNKNOWN"))</f>
        <v/>
      </c>
      <c r="F2243">
        <f>IF(GL_Paste!$B2240="","",IFERROR(INDEX(AcctSub,MATCH(GL_Paste!$B2240&amp;"",AcctCode,0)),"UNKNOWN"))</f>
        <v/>
      </c>
    </row>
    <row r="2244">
      <c r="A2244" s="40">
        <f>IF(GL_Paste!$B2241="","",N(GL_Paste!$H2241)-N(GL_Paste!$G2241))</f>
        <v/>
      </c>
      <c r="B2244" s="43">
        <f>IF(GL_Paste!$B2241="","",DATE(YEAR(GL_Paste!$E2241),MONTH(GL_Paste!$E2241),1))</f>
        <v/>
      </c>
      <c r="C2244">
        <f>IF(GL_Paste!$B2241="","",IF(TRIM(GL_Paste!$M2241)&lt;&gt;"",TRIM(GL_Paste!$M2241),IFERROR(MID(GL_Paste!$I2241,FIND("[",GL_Paste!$I2241)+1,FIND("]",GL_Paste!$I2241)-FIND("[",GL_Paste!$I2241)-1),"")))</f>
        <v/>
      </c>
      <c r="D2244">
        <f>IF(GL_Paste!$B2241="","",IFERROR(INDEX(DeptName,MATCH($C2244,DeptTag,0)),"UNALLOCATED"))</f>
        <v/>
      </c>
      <c r="E2244">
        <f>IF(GL_Paste!$B2241="","",IFERROR(INDEX(AcctCat,MATCH(GL_Paste!$B2241&amp;"",AcctCode,0)),"UNKNOWN"))</f>
        <v/>
      </c>
      <c r="F2244">
        <f>IF(GL_Paste!$B2241="","",IFERROR(INDEX(AcctSub,MATCH(GL_Paste!$B2241&amp;"",AcctCode,0)),"UNKNOWN"))</f>
        <v/>
      </c>
    </row>
    <row r="2245">
      <c r="A2245" s="40">
        <f>IF(GL_Paste!$B2242="","",N(GL_Paste!$H2242)-N(GL_Paste!$G2242))</f>
        <v/>
      </c>
      <c r="B2245" s="43">
        <f>IF(GL_Paste!$B2242="","",DATE(YEAR(GL_Paste!$E2242),MONTH(GL_Paste!$E2242),1))</f>
        <v/>
      </c>
      <c r="C2245">
        <f>IF(GL_Paste!$B2242="","",IF(TRIM(GL_Paste!$M2242)&lt;&gt;"",TRIM(GL_Paste!$M2242),IFERROR(MID(GL_Paste!$I2242,FIND("[",GL_Paste!$I2242)+1,FIND("]",GL_Paste!$I2242)-FIND("[",GL_Paste!$I2242)-1),"")))</f>
        <v/>
      </c>
      <c r="D2245">
        <f>IF(GL_Paste!$B2242="","",IFERROR(INDEX(DeptName,MATCH($C2245,DeptTag,0)),"UNALLOCATED"))</f>
        <v/>
      </c>
      <c r="E2245">
        <f>IF(GL_Paste!$B2242="","",IFERROR(INDEX(AcctCat,MATCH(GL_Paste!$B2242&amp;"",AcctCode,0)),"UNKNOWN"))</f>
        <v/>
      </c>
      <c r="F2245">
        <f>IF(GL_Paste!$B2242="","",IFERROR(INDEX(AcctSub,MATCH(GL_Paste!$B2242&amp;"",AcctCode,0)),"UNKNOWN"))</f>
        <v/>
      </c>
    </row>
    <row r="2246">
      <c r="A2246" s="40">
        <f>IF(GL_Paste!$B2243="","",N(GL_Paste!$H2243)-N(GL_Paste!$G2243))</f>
        <v/>
      </c>
      <c r="B2246" s="43">
        <f>IF(GL_Paste!$B2243="","",DATE(YEAR(GL_Paste!$E2243),MONTH(GL_Paste!$E2243),1))</f>
        <v/>
      </c>
      <c r="C2246">
        <f>IF(GL_Paste!$B2243="","",IF(TRIM(GL_Paste!$M2243)&lt;&gt;"",TRIM(GL_Paste!$M2243),IFERROR(MID(GL_Paste!$I2243,FIND("[",GL_Paste!$I2243)+1,FIND("]",GL_Paste!$I2243)-FIND("[",GL_Paste!$I2243)-1),"")))</f>
        <v/>
      </c>
      <c r="D2246">
        <f>IF(GL_Paste!$B2243="","",IFERROR(INDEX(DeptName,MATCH($C2246,DeptTag,0)),"UNALLOCATED"))</f>
        <v/>
      </c>
      <c r="E2246">
        <f>IF(GL_Paste!$B2243="","",IFERROR(INDEX(AcctCat,MATCH(GL_Paste!$B2243&amp;"",AcctCode,0)),"UNKNOWN"))</f>
        <v/>
      </c>
      <c r="F2246">
        <f>IF(GL_Paste!$B2243="","",IFERROR(INDEX(AcctSub,MATCH(GL_Paste!$B2243&amp;"",AcctCode,0)),"UNKNOWN"))</f>
        <v/>
      </c>
    </row>
    <row r="2247">
      <c r="A2247" s="40">
        <f>IF(GL_Paste!$B2244="","",N(GL_Paste!$H2244)-N(GL_Paste!$G2244))</f>
        <v/>
      </c>
      <c r="B2247" s="43">
        <f>IF(GL_Paste!$B2244="","",DATE(YEAR(GL_Paste!$E2244),MONTH(GL_Paste!$E2244),1))</f>
        <v/>
      </c>
      <c r="C2247">
        <f>IF(GL_Paste!$B2244="","",IF(TRIM(GL_Paste!$M2244)&lt;&gt;"",TRIM(GL_Paste!$M2244),IFERROR(MID(GL_Paste!$I2244,FIND("[",GL_Paste!$I2244)+1,FIND("]",GL_Paste!$I2244)-FIND("[",GL_Paste!$I2244)-1),"")))</f>
        <v/>
      </c>
      <c r="D2247">
        <f>IF(GL_Paste!$B2244="","",IFERROR(INDEX(DeptName,MATCH($C2247,DeptTag,0)),"UNALLOCATED"))</f>
        <v/>
      </c>
      <c r="E2247">
        <f>IF(GL_Paste!$B2244="","",IFERROR(INDEX(AcctCat,MATCH(GL_Paste!$B2244&amp;"",AcctCode,0)),"UNKNOWN"))</f>
        <v/>
      </c>
      <c r="F2247">
        <f>IF(GL_Paste!$B2244="","",IFERROR(INDEX(AcctSub,MATCH(GL_Paste!$B2244&amp;"",AcctCode,0)),"UNKNOWN"))</f>
        <v/>
      </c>
    </row>
    <row r="2248">
      <c r="A2248" s="40">
        <f>IF(GL_Paste!$B2245="","",N(GL_Paste!$H2245)-N(GL_Paste!$G2245))</f>
        <v/>
      </c>
      <c r="B2248" s="43">
        <f>IF(GL_Paste!$B2245="","",DATE(YEAR(GL_Paste!$E2245),MONTH(GL_Paste!$E2245),1))</f>
        <v/>
      </c>
      <c r="C2248">
        <f>IF(GL_Paste!$B2245="","",IF(TRIM(GL_Paste!$M2245)&lt;&gt;"",TRIM(GL_Paste!$M2245),IFERROR(MID(GL_Paste!$I2245,FIND("[",GL_Paste!$I2245)+1,FIND("]",GL_Paste!$I2245)-FIND("[",GL_Paste!$I2245)-1),"")))</f>
        <v/>
      </c>
      <c r="D2248">
        <f>IF(GL_Paste!$B2245="","",IFERROR(INDEX(DeptName,MATCH($C2248,DeptTag,0)),"UNALLOCATED"))</f>
        <v/>
      </c>
      <c r="E2248">
        <f>IF(GL_Paste!$B2245="","",IFERROR(INDEX(AcctCat,MATCH(GL_Paste!$B2245&amp;"",AcctCode,0)),"UNKNOWN"))</f>
        <v/>
      </c>
      <c r="F2248">
        <f>IF(GL_Paste!$B2245="","",IFERROR(INDEX(AcctSub,MATCH(GL_Paste!$B2245&amp;"",AcctCode,0)),"UNKNOWN"))</f>
        <v/>
      </c>
    </row>
    <row r="2249">
      <c r="A2249" s="40">
        <f>IF(GL_Paste!$B2246="","",N(GL_Paste!$H2246)-N(GL_Paste!$G2246))</f>
        <v/>
      </c>
      <c r="B2249" s="43">
        <f>IF(GL_Paste!$B2246="","",DATE(YEAR(GL_Paste!$E2246),MONTH(GL_Paste!$E2246),1))</f>
        <v/>
      </c>
      <c r="C2249">
        <f>IF(GL_Paste!$B2246="","",IF(TRIM(GL_Paste!$M2246)&lt;&gt;"",TRIM(GL_Paste!$M2246),IFERROR(MID(GL_Paste!$I2246,FIND("[",GL_Paste!$I2246)+1,FIND("]",GL_Paste!$I2246)-FIND("[",GL_Paste!$I2246)-1),"")))</f>
        <v/>
      </c>
      <c r="D2249">
        <f>IF(GL_Paste!$B2246="","",IFERROR(INDEX(DeptName,MATCH($C2249,DeptTag,0)),"UNALLOCATED"))</f>
        <v/>
      </c>
      <c r="E2249">
        <f>IF(GL_Paste!$B2246="","",IFERROR(INDEX(AcctCat,MATCH(GL_Paste!$B2246&amp;"",AcctCode,0)),"UNKNOWN"))</f>
        <v/>
      </c>
      <c r="F2249">
        <f>IF(GL_Paste!$B2246="","",IFERROR(INDEX(AcctSub,MATCH(GL_Paste!$B2246&amp;"",AcctCode,0)),"UNKNOWN"))</f>
        <v/>
      </c>
    </row>
    <row r="2250">
      <c r="A2250" s="40">
        <f>IF(GL_Paste!$B2247="","",N(GL_Paste!$H2247)-N(GL_Paste!$G2247))</f>
        <v/>
      </c>
      <c r="B2250" s="43">
        <f>IF(GL_Paste!$B2247="","",DATE(YEAR(GL_Paste!$E2247),MONTH(GL_Paste!$E2247),1))</f>
        <v/>
      </c>
      <c r="C2250">
        <f>IF(GL_Paste!$B2247="","",IF(TRIM(GL_Paste!$M2247)&lt;&gt;"",TRIM(GL_Paste!$M2247),IFERROR(MID(GL_Paste!$I2247,FIND("[",GL_Paste!$I2247)+1,FIND("]",GL_Paste!$I2247)-FIND("[",GL_Paste!$I2247)-1),"")))</f>
        <v/>
      </c>
      <c r="D2250">
        <f>IF(GL_Paste!$B2247="","",IFERROR(INDEX(DeptName,MATCH($C2250,DeptTag,0)),"UNALLOCATED"))</f>
        <v/>
      </c>
      <c r="E2250">
        <f>IF(GL_Paste!$B2247="","",IFERROR(INDEX(AcctCat,MATCH(GL_Paste!$B2247&amp;"",AcctCode,0)),"UNKNOWN"))</f>
        <v/>
      </c>
      <c r="F2250">
        <f>IF(GL_Paste!$B2247="","",IFERROR(INDEX(AcctSub,MATCH(GL_Paste!$B2247&amp;"",AcctCode,0)),"UNKNOWN"))</f>
        <v/>
      </c>
    </row>
    <row r="2251">
      <c r="A2251" s="40">
        <f>IF(GL_Paste!$B2248="","",N(GL_Paste!$H2248)-N(GL_Paste!$G2248))</f>
        <v/>
      </c>
      <c r="B2251" s="43">
        <f>IF(GL_Paste!$B2248="","",DATE(YEAR(GL_Paste!$E2248),MONTH(GL_Paste!$E2248),1))</f>
        <v/>
      </c>
      <c r="C2251">
        <f>IF(GL_Paste!$B2248="","",IF(TRIM(GL_Paste!$M2248)&lt;&gt;"",TRIM(GL_Paste!$M2248),IFERROR(MID(GL_Paste!$I2248,FIND("[",GL_Paste!$I2248)+1,FIND("]",GL_Paste!$I2248)-FIND("[",GL_Paste!$I2248)-1),"")))</f>
        <v/>
      </c>
      <c r="D2251">
        <f>IF(GL_Paste!$B2248="","",IFERROR(INDEX(DeptName,MATCH($C2251,DeptTag,0)),"UNALLOCATED"))</f>
        <v/>
      </c>
      <c r="E2251">
        <f>IF(GL_Paste!$B2248="","",IFERROR(INDEX(AcctCat,MATCH(GL_Paste!$B2248&amp;"",AcctCode,0)),"UNKNOWN"))</f>
        <v/>
      </c>
      <c r="F2251">
        <f>IF(GL_Paste!$B2248="","",IFERROR(INDEX(AcctSub,MATCH(GL_Paste!$B2248&amp;"",AcctCode,0)),"UNKNOWN"))</f>
        <v/>
      </c>
    </row>
    <row r="2252">
      <c r="A2252" s="40">
        <f>IF(GL_Paste!$B2249="","",N(GL_Paste!$H2249)-N(GL_Paste!$G2249))</f>
        <v/>
      </c>
      <c r="B2252" s="43">
        <f>IF(GL_Paste!$B2249="","",DATE(YEAR(GL_Paste!$E2249),MONTH(GL_Paste!$E2249),1))</f>
        <v/>
      </c>
      <c r="C2252">
        <f>IF(GL_Paste!$B2249="","",IF(TRIM(GL_Paste!$M2249)&lt;&gt;"",TRIM(GL_Paste!$M2249),IFERROR(MID(GL_Paste!$I2249,FIND("[",GL_Paste!$I2249)+1,FIND("]",GL_Paste!$I2249)-FIND("[",GL_Paste!$I2249)-1),"")))</f>
        <v/>
      </c>
      <c r="D2252">
        <f>IF(GL_Paste!$B2249="","",IFERROR(INDEX(DeptName,MATCH($C2252,DeptTag,0)),"UNALLOCATED"))</f>
        <v/>
      </c>
      <c r="E2252">
        <f>IF(GL_Paste!$B2249="","",IFERROR(INDEX(AcctCat,MATCH(GL_Paste!$B2249&amp;"",AcctCode,0)),"UNKNOWN"))</f>
        <v/>
      </c>
      <c r="F2252">
        <f>IF(GL_Paste!$B2249="","",IFERROR(INDEX(AcctSub,MATCH(GL_Paste!$B2249&amp;"",AcctCode,0)),"UNKNOWN"))</f>
        <v/>
      </c>
    </row>
    <row r="2253">
      <c r="A2253" s="40">
        <f>IF(GL_Paste!$B2250="","",N(GL_Paste!$H2250)-N(GL_Paste!$G2250))</f>
        <v/>
      </c>
      <c r="B2253" s="43">
        <f>IF(GL_Paste!$B2250="","",DATE(YEAR(GL_Paste!$E2250),MONTH(GL_Paste!$E2250),1))</f>
        <v/>
      </c>
      <c r="C2253">
        <f>IF(GL_Paste!$B2250="","",IF(TRIM(GL_Paste!$M2250)&lt;&gt;"",TRIM(GL_Paste!$M2250),IFERROR(MID(GL_Paste!$I2250,FIND("[",GL_Paste!$I2250)+1,FIND("]",GL_Paste!$I2250)-FIND("[",GL_Paste!$I2250)-1),"")))</f>
        <v/>
      </c>
      <c r="D2253">
        <f>IF(GL_Paste!$B2250="","",IFERROR(INDEX(DeptName,MATCH($C2253,DeptTag,0)),"UNALLOCATED"))</f>
        <v/>
      </c>
      <c r="E2253">
        <f>IF(GL_Paste!$B2250="","",IFERROR(INDEX(AcctCat,MATCH(GL_Paste!$B2250&amp;"",AcctCode,0)),"UNKNOWN"))</f>
        <v/>
      </c>
      <c r="F2253">
        <f>IF(GL_Paste!$B2250="","",IFERROR(INDEX(AcctSub,MATCH(GL_Paste!$B2250&amp;"",AcctCode,0)),"UNKNOWN"))</f>
        <v/>
      </c>
    </row>
    <row r="2254">
      <c r="A2254" s="40">
        <f>IF(GL_Paste!$B2251="","",N(GL_Paste!$H2251)-N(GL_Paste!$G2251))</f>
        <v/>
      </c>
      <c r="B2254" s="43">
        <f>IF(GL_Paste!$B2251="","",DATE(YEAR(GL_Paste!$E2251),MONTH(GL_Paste!$E2251),1))</f>
        <v/>
      </c>
      <c r="C2254">
        <f>IF(GL_Paste!$B2251="","",IF(TRIM(GL_Paste!$M2251)&lt;&gt;"",TRIM(GL_Paste!$M2251),IFERROR(MID(GL_Paste!$I2251,FIND("[",GL_Paste!$I2251)+1,FIND("]",GL_Paste!$I2251)-FIND("[",GL_Paste!$I2251)-1),"")))</f>
        <v/>
      </c>
      <c r="D2254">
        <f>IF(GL_Paste!$B2251="","",IFERROR(INDEX(DeptName,MATCH($C2254,DeptTag,0)),"UNALLOCATED"))</f>
        <v/>
      </c>
      <c r="E2254">
        <f>IF(GL_Paste!$B2251="","",IFERROR(INDEX(AcctCat,MATCH(GL_Paste!$B2251&amp;"",AcctCode,0)),"UNKNOWN"))</f>
        <v/>
      </c>
      <c r="F2254">
        <f>IF(GL_Paste!$B2251="","",IFERROR(INDEX(AcctSub,MATCH(GL_Paste!$B2251&amp;"",AcctCode,0)),"UNKNOWN"))</f>
        <v/>
      </c>
    </row>
    <row r="2255">
      <c r="A2255" s="40">
        <f>IF(GL_Paste!$B2252="","",N(GL_Paste!$H2252)-N(GL_Paste!$G2252))</f>
        <v/>
      </c>
      <c r="B2255" s="43">
        <f>IF(GL_Paste!$B2252="","",DATE(YEAR(GL_Paste!$E2252),MONTH(GL_Paste!$E2252),1))</f>
        <v/>
      </c>
      <c r="C2255">
        <f>IF(GL_Paste!$B2252="","",IF(TRIM(GL_Paste!$M2252)&lt;&gt;"",TRIM(GL_Paste!$M2252),IFERROR(MID(GL_Paste!$I2252,FIND("[",GL_Paste!$I2252)+1,FIND("]",GL_Paste!$I2252)-FIND("[",GL_Paste!$I2252)-1),"")))</f>
        <v/>
      </c>
      <c r="D2255">
        <f>IF(GL_Paste!$B2252="","",IFERROR(INDEX(DeptName,MATCH($C2255,DeptTag,0)),"UNALLOCATED"))</f>
        <v/>
      </c>
      <c r="E2255">
        <f>IF(GL_Paste!$B2252="","",IFERROR(INDEX(AcctCat,MATCH(GL_Paste!$B2252&amp;"",AcctCode,0)),"UNKNOWN"))</f>
        <v/>
      </c>
      <c r="F2255">
        <f>IF(GL_Paste!$B2252="","",IFERROR(INDEX(AcctSub,MATCH(GL_Paste!$B2252&amp;"",AcctCode,0)),"UNKNOWN"))</f>
        <v/>
      </c>
    </row>
    <row r="2256">
      <c r="A2256" s="40">
        <f>IF(GL_Paste!$B2253="","",N(GL_Paste!$H2253)-N(GL_Paste!$G2253))</f>
        <v/>
      </c>
      <c r="B2256" s="43">
        <f>IF(GL_Paste!$B2253="","",DATE(YEAR(GL_Paste!$E2253),MONTH(GL_Paste!$E2253),1))</f>
        <v/>
      </c>
      <c r="C2256">
        <f>IF(GL_Paste!$B2253="","",IF(TRIM(GL_Paste!$M2253)&lt;&gt;"",TRIM(GL_Paste!$M2253),IFERROR(MID(GL_Paste!$I2253,FIND("[",GL_Paste!$I2253)+1,FIND("]",GL_Paste!$I2253)-FIND("[",GL_Paste!$I2253)-1),"")))</f>
        <v/>
      </c>
      <c r="D2256">
        <f>IF(GL_Paste!$B2253="","",IFERROR(INDEX(DeptName,MATCH($C2256,DeptTag,0)),"UNALLOCATED"))</f>
        <v/>
      </c>
      <c r="E2256">
        <f>IF(GL_Paste!$B2253="","",IFERROR(INDEX(AcctCat,MATCH(GL_Paste!$B2253&amp;"",AcctCode,0)),"UNKNOWN"))</f>
        <v/>
      </c>
      <c r="F2256">
        <f>IF(GL_Paste!$B2253="","",IFERROR(INDEX(AcctSub,MATCH(GL_Paste!$B2253&amp;"",AcctCode,0)),"UNKNOWN"))</f>
        <v/>
      </c>
    </row>
    <row r="2257">
      <c r="A2257" s="40">
        <f>IF(GL_Paste!$B2254="","",N(GL_Paste!$H2254)-N(GL_Paste!$G2254))</f>
        <v/>
      </c>
      <c r="B2257" s="43">
        <f>IF(GL_Paste!$B2254="","",DATE(YEAR(GL_Paste!$E2254),MONTH(GL_Paste!$E2254),1))</f>
        <v/>
      </c>
      <c r="C2257">
        <f>IF(GL_Paste!$B2254="","",IF(TRIM(GL_Paste!$M2254)&lt;&gt;"",TRIM(GL_Paste!$M2254),IFERROR(MID(GL_Paste!$I2254,FIND("[",GL_Paste!$I2254)+1,FIND("]",GL_Paste!$I2254)-FIND("[",GL_Paste!$I2254)-1),"")))</f>
        <v/>
      </c>
      <c r="D2257">
        <f>IF(GL_Paste!$B2254="","",IFERROR(INDEX(DeptName,MATCH($C2257,DeptTag,0)),"UNALLOCATED"))</f>
        <v/>
      </c>
      <c r="E2257">
        <f>IF(GL_Paste!$B2254="","",IFERROR(INDEX(AcctCat,MATCH(GL_Paste!$B2254&amp;"",AcctCode,0)),"UNKNOWN"))</f>
        <v/>
      </c>
      <c r="F2257">
        <f>IF(GL_Paste!$B2254="","",IFERROR(INDEX(AcctSub,MATCH(GL_Paste!$B2254&amp;"",AcctCode,0)),"UNKNOWN"))</f>
        <v/>
      </c>
    </row>
    <row r="2258">
      <c r="A2258" s="40">
        <f>IF(GL_Paste!$B2255="","",N(GL_Paste!$H2255)-N(GL_Paste!$G2255))</f>
        <v/>
      </c>
      <c r="B2258" s="43">
        <f>IF(GL_Paste!$B2255="","",DATE(YEAR(GL_Paste!$E2255),MONTH(GL_Paste!$E2255),1))</f>
        <v/>
      </c>
      <c r="C2258">
        <f>IF(GL_Paste!$B2255="","",IF(TRIM(GL_Paste!$M2255)&lt;&gt;"",TRIM(GL_Paste!$M2255),IFERROR(MID(GL_Paste!$I2255,FIND("[",GL_Paste!$I2255)+1,FIND("]",GL_Paste!$I2255)-FIND("[",GL_Paste!$I2255)-1),"")))</f>
        <v/>
      </c>
      <c r="D2258">
        <f>IF(GL_Paste!$B2255="","",IFERROR(INDEX(DeptName,MATCH($C2258,DeptTag,0)),"UNALLOCATED"))</f>
        <v/>
      </c>
      <c r="E2258">
        <f>IF(GL_Paste!$B2255="","",IFERROR(INDEX(AcctCat,MATCH(GL_Paste!$B2255&amp;"",AcctCode,0)),"UNKNOWN"))</f>
        <v/>
      </c>
      <c r="F2258">
        <f>IF(GL_Paste!$B2255="","",IFERROR(INDEX(AcctSub,MATCH(GL_Paste!$B2255&amp;"",AcctCode,0)),"UNKNOWN"))</f>
        <v/>
      </c>
    </row>
    <row r="2259">
      <c r="A2259" s="40">
        <f>IF(GL_Paste!$B2256="","",N(GL_Paste!$H2256)-N(GL_Paste!$G2256))</f>
        <v/>
      </c>
      <c r="B2259" s="43">
        <f>IF(GL_Paste!$B2256="","",DATE(YEAR(GL_Paste!$E2256),MONTH(GL_Paste!$E2256),1))</f>
        <v/>
      </c>
      <c r="C2259">
        <f>IF(GL_Paste!$B2256="","",IF(TRIM(GL_Paste!$M2256)&lt;&gt;"",TRIM(GL_Paste!$M2256),IFERROR(MID(GL_Paste!$I2256,FIND("[",GL_Paste!$I2256)+1,FIND("]",GL_Paste!$I2256)-FIND("[",GL_Paste!$I2256)-1),"")))</f>
        <v/>
      </c>
      <c r="D2259">
        <f>IF(GL_Paste!$B2256="","",IFERROR(INDEX(DeptName,MATCH($C2259,DeptTag,0)),"UNALLOCATED"))</f>
        <v/>
      </c>
      <c r="E2259">
        <f>IF(GL_Paste!$B2256="","",IFERROR(INDEX(AcctCat,MATCH(GL_Paste!$B2256&amp;"",AcctCode,0)),"UNKNOWN"))</f>
        <v/>
      </c>
      <c r="F2259">
        <f>IF(GL_Paste!$B2256="","",IFERROR(INDEX(AcctSub,MATCH(GL_Paste!$B2256&amp;"",AcctCode,0)),"UNKNOWN"))</f>
        <v/>
      </c>
    </row>
    <row r="2260">
      <c r="A2260" s="40">
        <f>IF(GL_Paste!$B2257="","",N(GL_Paste!$H2257)-N(GL_Paste!$G2257))</f>
        <v/>
      </c>
      <c r="B2260" s="43">
        <f>IF(GL_Paste!$B2257="","",DATE(YEAR(GL_Paste!$E2257),MONTH(GL_Paste!$E2257),1))</f>
        <v/>
      </c>
      <c r="C2260">
        <f>IF(GL_Paste!$B2257="","",IF(TRIM(GL_Paste!$M2257)&lt;&gt;"",TRIM(GL_Paste!$M2257),IFERROR(MID(GL_Paste!$I2257,FIND("[",GL_Paste!$I2257)+1,FIND("]",GL_Paste!$I2257)-FIND("[",GL_Paste!$I2257)-1),"")))</f>
        <v/>
      </c>
      <c r="D2260">
        <f>IF(GL_Paste!$B2257="","",IFERROR(INDEX(DeptName,MATCH($C2260,DeptTag,0)),"UNALLOCATED"))</f>
        <v/>
      </c>
      <c r="E2260">
        <f>IF(GL_Paste!$B2257="","",IFERROR(INDEX(AcctCat,MATCH(GL_Paste!$B2257&amp;"",AcctCode,0)),"UNKNOWN"))</f>
        <v/>
      </c>
      <c r="F2260">
        <f>IF(GL_Paste!$B2257="","",IFERROR(INDEX(AcctSub,MATCH(GL_Paste!$B2257&amp;"",AcctCode,0)),"UNKNOWN"))</f>
        <v/>
      </c>
    </row>
    <row r="2261">
      <c r="A2261" s="40">
        <f>IF(GL_Paste!$B2258="","",N(GL_Paste!$H2258)-N(GL_Paste!$G2258))</f>
        <v/>
      </c>
      <c r="B2261" s="43">
        <f>IF(GL_Paste!$B2258="","",DATE(YEAR(GL_Paste!$E2258),MONTH(GL_Paste!$E2258),1))</f>
        <v/>
      </c>
      <c r="C2261">
        <f>IF(GL_Paste!$B2258="","",IF(TRIM(GL_Paste!$M2258)&lt;&gt;"",TRIM(GL_Paste!$M2258),IFERROR(MID(GL_Paste!$I2258,FIND("[",GL_Paste!$I2258)+1,FIND("]",GL_Paste!$I2258)-FIND("[",GL_Paste!$I2258)-1),"")))</f>
        <v/>
      </c>
      <c r="D2261">
        <f>IF(GL_Paste!$B2258="","",IFERROR(INDEX(DeptName,MATCH($C2261,DeptTag,0)),"UNALLOCATED"))</f>
        <v/>
      </c>
      <c r="E2261">
        <f>IF(GL_Paste!$B2258="","",IFERROR(INDEX(AcctCat,MATCH(GL_Paste!$B2258&amp;"",AcctCode,0)),"UNKNOWN"))</f>
        <v/>
      </c>
      <c r="F2261">
        <f>IF(GL_Paste!$B2258="","",IFERROR(INDEX(AcctSub,MATCH(GL_Paste!$B2258&amp;"",AcctCode,0)),"UNKNOWN"))</f>
        <v/>
      </c>
    </row>
    <row r="2262">
      <c r="A2262" s="40">
        <f>IF(GL_Paste!$B2259="","",N(GL_Paste!$H2259)-N(GL_Paste!$G2259))</f>
        <v/>
      </c>
      <c r="B2262" s="43">
        <f>IF(GL_Paste!$B2259="","",DATE(YEAR(GL_Paste!$E2259),MONTH(GL_Paste!$E2259),1))</f>
        <v/>
      </c>
      <c r="C2262">
        <f>IF(GL_Paste!$B2259="","",IF(TRIM(GL_Paste!$M2259)&lt;&gt;"",TRIM(GL_Paste!$M2259),IFERROR(MID(GL_Paste!$I2259,FIND("[",GL_Paste!$I2259)+1,FIND("]",GL_Paste!$I2259)-FIND("[",GL_Paste!$I2259)-1),"")))</f>
        <v/>
      </c>
      <c r="D2262">
        <f>IF(GL_Paste!$B2259="","",IFERROR(INDEX(DeptName,MATCH($C2262,DeptTag,0)),"UNALLOCATED"))</f>
        <v/>
      </c>
      <c r="E2262">
        <f>IF(GL_Paste!$B2259="","",IFERROR(INDEX(AcctCat,MATCH(GL_Paste!$B2259&amp;"",AcctCode,0)),"UNKNOWN"))</f>
        <v/>
      </c>
      <c r="F2262">
        <f>IF(GL_Paste!$B2259="","",IFERROR(INDEX(AcctSub,MATCH(GL_Paste!$B2259&amp;"",AcctCode,0)),"UNKNOWN"))</f>
        <v/>
      </c>
    </row>
    <row r="2263">
      <c r="A2263" s="40">
        <f>IF(GL_Paste!$B2260="","",N(GL_Paste!$H2260)-N(GL_Paste!$G2260))</f>
        <v/>
      </c>
      <c r="B2263" s="43">
        <f>IF(GL_Paste!$B2260="","",DATE(YEAR(GL_Paste!$E2260),MONTH(GL_Paste!$E2260),1))</f>
        <v/>
      </c>
      <c r="C2263">
        <f>IF(GL_Paste!$B2260="","",IF(TRIM(GL_Paste!$M2260)&lt;&gt;"",TRIM(GL_Paste!$M2260),IFERROR(MID(GL_Paste!$I2260,FIND("[",GL_Paste!$I2260)+1,FIND("]",GL_Paste!$I2260)-FIND("[",GL_Paste!$I2260)-1),"")))</f>
        <v/>
      </c>
      <c r="D2263">
        <f>IF(GL_Paste!$B2260="","",IFERROR(INDEX(DeptName,MATCH($C2263,DeptTag,0)),"UNALLOCATED"))</f>
        <v/>
      </c>
      <c r="E2263">
        <f>IF(GL_Paste!$B2260="","",IFERROR(INDEX(AcctCat,MATCH(GL_Paste!$B2260&amp;"",AcctCode,0)),"UNKNOWN"))</f>
        <v/>
      </c>
      <c r="F2263">
        <f>IF(GL_Paste!$B2260="","",IFERROR(INDEX(AcctSub,MATCH(GL_Paste!$B2260&amp;"",AcctCode,0)),"UNKNOWN"))</f>
        <v/>
      </c>
    </row>
    <row r="2264">
      <c r="A2264" s="40">
        <f>IF(GL_Paste!$B2261="","",N(GL_Paste!$H2261)-N(GL_Paste!$G2261))</f>
        <v/>
      </c>
      <c r="B2264" s="43">
        <f>IF(GL_Paste!$B2261="","",DATE(YEAR(GL_Paste!$E2261),MONTH(GL_Paste!$E2261),1))</f>
        <v/>
      </c>
      <c r="C2264">
        <f>IF(GL_Paste!$B2261="","",IF(TRIM(GL_Paste!$M2261)&lt;&gt;"",TRIM(GL_Paste!$M2261),IFERROR(MID(GL_Paste!$I2261,FIND("[",GL_Paste!$I2261)+1,FIND("]",GL_Paste!$I2261)-FIND("[",GL_Paste!$I2261)-1),"")))</f>
        <v/>
      </c>
      <c r="D2264">
        <f>IF(GL_Paste!$B2261="","",IFERROR(INDEX(DeptName,MATCH($C2264,DeptTag,0)),"UNALLOCATED"))</f>
        <v/>
      </c>
      <c r="E2264">
        <f>IF(GL_Paste!$B2261="","",IFERROR(INDEX(AcctCat,MATCH(GL_Paste!$B2261&amp;"",AcctCode,0)),"UNKNOWN"))</f>
        <v/>
      </c>
      <c r="F2264">
        <f>IF(GL_Paste!$B2261="","",IFERROR(INDEX(AcctSub,MATCH(GL_Paste!$B2261&amp;"",AcctCode,0)),"UNKNOWN"))</f>
        <v/>
      </c>
    </row>
    <row r="2265">
      <c r="A2265" s="40">
        <f>IF(GL_Paste!$B2262="","",N(GL_Paste!$H2262)-N(GL_Paste!$G2262))</f>
        <v/>
      </c>
      <c r="B2265" s="43">
        <f>IF(GL_Paste!$B2262="","",DATE(YEAR(GL_Paste!$E2262),MONTH(GL_Paste!$E2262),1))</f>
        <v/>
      </c>
      <c r="C2265">
        <f>IF(GL_Paste!$B2262="","",IF(TRIM(GL_Paste!$M2262)&lt;&gt;"",TRIM(GL_Paste!$M2262),IFERROR(MID(GL_Paste!$I2262,FIND("[",GL_Paste!$I2262)+1,FIND("]",GL_Paste!$I2262)-FIND("[",GL_Paste!$I2262)-1),"")))</f>
        <v/>
      </c>
      <c r="D2265">
        <f>IF(GL_Paste!$B2262="","",IFERROR(INDEX(DeptName,MATCH($C2265,DeptTag,0)),"UNALLOCATED"))</f>
        <v/>
      </c>
      <c r="E2265">
        <f>IF(GL_Paste!$B2262="","",IFERROR(INDEX(AcctCat,MATCH(GL_Paste!$B2262&amp;"",AcctCode,0)),"UNKNOWN"))</f>
        <v/>
      </c>
      <c r="F2265">
        <f>IF(GL_Paste!$B2262="","",IFERROR(INDEX(AcctSub,MATCH(GL_Paste!$B2262&amp;"",AcctCode,0)),"UNKNOWN"))</f>
        <v/>
      </c>
    </row>
    <row r="2266">
      <c r="A2266" s="40">
        <f>IF(GL_Paste!$B2263="","",N(GL_Paste!$H2263)-N(GL_Paste!$G2263))</f>
        <v/>
      </c>
      <c r="B2266" s="43">
        <f>IF(GL_Paste!$B2263="","",DATE(YEAR(GL_Paste!$E2263),MONTH(GL_Paste!$E2263),1))</f>
        <v/>
      </c>
      <c r="C2266">
        <f>IF(GL_Paste!$B2263="","",IF(TRIM(GL_Paste!$M2263)&lt;&gt;"",TRIM(GL_Paste!$M2263),IFERROR(MID(GL_Paste!$I2263,FIND("[",GL_Paste!$I2263)+1,FIND("]",GL_Paste!$I2263)-FIND("[",GL_Paste!$I2263)-1),"")))</f>
        <v/>
      </c>
      <c r="D2266">
        <f>IF(GL_Paste!$B2263="","",IFERROR(INDEX(DeptName,MATCH($C2266,DeptTag,0)),"UNALLOCATED"))</f>
        <v/>
      </c>
      <c r="E2266">
        <f>IF(GL_Paste!$B2263="","",IFERROR(INDEX(AcctCat,MATCH(GL_Paste!$B2263&amp;"",AcctCode,0)),"UNKNOWN"))</f>
        <v/>
      </c>
      <c r="F2266">
        <f>IF(GL_Paste!$B2263="","",IFERROR(INDEX(AcctSub,MATCH(GL_Paste!$B2263&amp;"",AcctCode,0)),"UNKNOWN"))</f>
        <v/>
      </c>
    </row>
    <row r="2267">
      <c r="A2267" s="40">
        <f>IF(GL_Paste!$B2264="","",N(GL_Paste!$H2264)-N(GL_Paste!$G2264))</f>
        <v/>
      </c>
      <c r="B2267" s="43">
        <f>IF(GL_Paste!$B2264="","",DATE(YEAR(GL_Paste!$E2264),MONTH(GL_Paste!$E2264),1))</f>
        <v/>
      </c>
      <c r="C2267">
        <f>IF(GL_Paste!$B2264="","",IF(TRIM(GL_Paste!$M2264)&lt;&gt;"",TRIM(GL_Paste!$M2264),IFERROR(MID(GL_Paste!$I2264,FIND("[",GL_Paste!$I2264)+1,FIND("]",GL_Paste!$I2264)-FIND("[",GL_Paste!$I2264)-1),"")))</f>
        <v/>
      </c>
      <c r="D2267">
        <f>IF(GL_Paste!$B2264="","",IFERROR(INDEX(DeptName,MATCH($C2267,DeptTag,0)),"UNALLOCATED"))</f>
        <v/>
      </c>
      <c r="E2267">
        <f>IF(GL_Paste!$B2264="","",IFERROR(INDEX(AcctCat,MATCH(GL_Paste!$B2264&amp;"",AcctCode,0)),"UNKNOWN"))</f>
        <v/>
      </c>
      <c r="F2267">
        <f>IF(GL_Paste!$B2264="","",IFERROR(INDEX(AcctSub,MATCH(GL_Paste!$B2264&amp;"",AcctCode,0)),"UNKNOWN"))</f>
        <v/>
      </c>
    </row>
    <row r="2268">
      <c r="A2268" s="40">
        <f>IF(GL_Paste!$B2265="","",N(GL_Paste!$H2265)-N(GL_Paste!$G2265))</f>
        <v/>
      </c>
      <c r="B2268" s="43">
        <f>IF(GL_Paste!$B2265="","",DATE(YEAR(GL_Paste!$E2265),MONTH(GL_Paste!$E2265),1))</f>
        <v/>
      </c>
      <c r="C2268">
        <f>IF(GL_Paste!$B2265="","",IF(TRIM(GL_Paste!$M2265)&lt;&gt;"",TRIM(GL_Paste!$M2265),IFERROR(MID(GL_Paste!$I2265,FIND("[",GL_Paste!$I2265)+1,FIND("]",GL_Paste!$I2265)-FIND("[",GL_Paste!$I2265)-1),"")))</f>
        <v/>
      </c>
      <c r="D2268">
        <f>IF(GL_Paste!$B2265="","",IFERROR(INDEX(DeptName,MATCH($C2268,DeptTag,0)),"UNALLOCATED"))</f>
        <v/>
      </c>
      <c r="E2268">
        <f>IF(GL_Paste!$B2265="","",IFERROR(INDEX(AcctCat,MATCH(GL_Paste!$B2265&amp;"",AcctCode,0)),"UNKNOWN"))</f>
        <v/>
      </c>
      <c r="F2268">
        <f>IF(GL_Paste!$B2265="","",IFERROR(INDEX(AcctSub,MATCH(GL_Paste!$B2265&amp;"",AcctCode,0)),"UNKNOWN"))</f>
        <v/>
      </c>
    </row>
    <row r="2269">
      <c r="A2269" s="40">
        <f>IF(GL_Paste!$B2266="","",N(GL_Paste!$H2266)-N(GL_Paste!$G2266))</f>
        <v/>
      </c>
      <c r="B2269" s="43">
        <f>IF(GL_Paste!$B2266="","",DATE(YEAR(GL_Paste!$E2266),MONTH(GL_Paste!$E2266),1))</f>
        <v/>
      </c>
      <c r="C2269">
        <f>IF(GL_Paste!$B2266="","",IF(TRIM(GL_Paste!$M2266)&lt;&gt;"",TRIM(GL_Paste!$M2266),IFERROR(MID(GL_Paste!$I2266,FIND("[",GL_Paste!$I2266)+1,FIND("]",GL_Paste!$I2266)-FIND("[",GL_Paste!$I2266)-1),"")))</f>
        <v/>
      </c>
      <c r="D2269">
        <f>IF(GL_Paste!$B2266="","",IFERROR(INDEX(DeptName,MATCH($C2269,DeptTag,0)),"UNALLOCATED"))</f>
        <v/>
      </c>
      <c r="E2269">
        <f>IF(GL_Paste!$B2266="","",IFERROR(INDEX(AcctCat,MATCH(GL_Paste!$B2266&amp;"",AcctCode,0)),"UNKNOWN"))</f>
        <v/>
      </c>
      <c r="F2269">
        <f>IF(GL_Paste!$B2266="","",IFERROR(INDEX(AcctSub,MATCH(GL_Paste!$B2266&amp;"",AcctCode,0)),"UNKNOWN"))</f>
        <v/>
      </c>
    </row>
    <row r="2270">
      <c r="A2270" s="40">
        <f>IF(GL_Paste!$B2267="","",N(GL_Paste!$H2267)-N(GL_Paste!$G2267))</f>
        <v/>
      </c>
      <c r="B2270" s="43">
        <f>IF(GL_Paste!$B2267="","",DATE(YEAR(GL_Paste!$E2267),MONTH(GL_Paste!$E2267),1))</f>
        <v/>
      </c>
      <c r="C2270">
        <f>IF(GL_Paste!$B2267="","",IF(TRIM(GL_Paste!$M2267)&lt;&gt;"",TRIM(GL_Paste!$M2267),IFERROR(MID(GL_Paste!$I2267,FIND("[",GL_Paste!$I2267)+1,FIND("]",GL_Paste!$I2267)-FIND("[",GL_Paste!$I2267)-1),"")))</f>
        <v/>
      </c>
      <c r="D2270">
        <f>IF(GL_Paste!$B2267="","",IFERROR(INDEX(DeptName,MATCH($C2270,DeptTag,0)),"UNALLOCATED"))</f>
        <v/>
      </c>
      <c r="E2270">
        <f>IF(GL_Paste!$B2267="","",IFERROR(INDEX(AcctCat,MATCH(GL_Paste!$B2267&amp;"",AcctCode,0)),"UNKNOWN"))</f>
        <v/>
      </c>
      <c r="F2270">
        <f>IF(GL_Paste!$B2267="","",IFERROR(INDEX(AcctSub,MATCH(GL_Paste!$B2267&amp;"",AcctCode,0)),"UNKNOWN"))</f>
        <v/>
      </c>
    </row>
    <row r="2271">
      <c r="A2271" s="40">
        <f>IF(GL_Paste!$B2268="","",N(GL_Paste!$H2268)-N(GL_Paste!$G2268))</f>
        <v/>
      </c>
      <c r="B2271" s="43">
        <f>IF(GL_Paste!$B2268="","",DATE(YEAR(GL_Paste!$E2268),MONTH(GL_Paste!$E2268),1))</f>
        <v/>
      </c>
      <c r="C2271">
        <f>IF(GL_Paste!$B2268="","",IF(TRIM(GL_Paste!$M2268)&lt;&gt;"",TRIM(GL_Paste!$M2268),IFERROR(MID(GL_Paste!$I2268,FIND("[",GL_Paste!$I2268)+1,FIND("]",GL_Paste!$I2268)-FIND("[",GL_Paste!$I2268)-1),"")))</f>
        <v/>
      </c>
      <c r="D2271">
        <f>IF(GL_Paste!$B2268="","",IFERROR(INDEX(DeptName,MATCH($C2271,DeptTag,0)),"UNALLOCATED"))</f>
        <v/>
      </c>
      <c r="E2271">
        <f>IF(GL_Paste!$B2268="","",IFERROR(INDEX(AcctCat,MATCH(GL_Paste!$B2268&amp;"",AcctCode,0)),"UNKNOWN"))</f>
        <v/>
      </c>
      <c r="F2271">
        <f>IF(GL_Paste!$B2268="","",IFERROR(INDEX(AcctSub,MATCH(GL_Paste!$B2268&amp;"",AcctCode,0)),"UNKNOWN"))</f>
        <v/>
      </c>
    </row>
    <row r="2272">
      <c r="A2272" s="40">
        <f>IF(GL_Paste!$B2269="","",N(GL_Paste!$H2269)-N(GL_Paste!$G2269))</f>
        <v/>
      </c>
      <c r="B2272" s="43">
        <f>IF(GL_Paste!$B2269="","",DATE(YEAR(GL_Paste!$E2269),MONTH(GL_Paste!$E2269),1))</f>
        <v/>
      </c>
      <c r="C2272">
        <f>IF(GL_Paste!$B2269="","",IF(TRIM(GL_Paste!$M2269)&lt;&gt;"",TRIM(GL_Paste!$M2269),IFERROR(MID(GL_Paste!$I2269,FIND("[",GL_Paste!$I2269)+1,FIND("]",GL_Paste!$I2269)-FIND("[",GL_Paste!$I2269)-1),"")))</f>
        <v/>
      </c>
      <c r="D2272">
        <f>IF(GL_Paste!$B2269="","",IFERROR(INDEX(DeptName,MATCH($C2272,DeptTag,0)),"UNALLOCATED"))</f>
        <v/>
      </c>
      <c r="E2272">
        <f>IF(GL_Paste!$B2269="","",IFERROR(INDEX(AcctCat,MATCH(GL_Paste!$B2269&amp;"",AcctCode,0)),"UNKNOWN"))</f>
        <v/>
      </c>
      <c r="F2272">
        <f>IF(GL_Paste!$B2269="","",IFERROR(INDEX(AcctSub,MATCH(GL_Paste!$B2269&amp;"",AcctCode,0)),"UNKNOWN"))</f>
        <v/>
      </c>
    </row>
    <row r="2273">
      <c r="A2273" s="40">
        <f>IF(GL_Paste!$B2270="","",N(GL_Paste!$H2270)-N(GL_Paste!$G2270))</f>
        <v/>
      </c>
      <c r="B2273" s="43">
        <f>IF(GL_Paste!$B2270="","",DATE(YEAR(GL_Paste!$E2270),MONTH(GL_Paste!$E2270),1))</f>
        <v/>
      </c>
      <c r="C2273">
        <f>IF(GL_Paste!$B2270="","",IF(TRIM(GL_Paste!$M2270)&lt;&gt;"",TRIM(GL_Paste!$M2270),IFERROR(MID(GL_Paste!$I2270,FIND("[",GL_Paste!$I2270)+1,FIND("]",GL_Paste!$I2270)-FIND("[",GL_Paste!$I2270)-1),"")))</f>
        <v/>
      </c>
      <c r="D2273">
        <f>IF(GL_Paste!$B2270="","",IFERROR(INDEX(DeptName,MATCH($C2273,DeptTag,0)),"UNALLOCATED"))</f>
        <v/>
      </c>
      <c r="E2273">
        <f>IF(GL_Paste!$B2270="","",IFERROR(INDEX(AcctCat,MATCH(GL_Paste!$B2270&amp;"",AcctCode,0)),"UNKNOWN"))</f>
        <v/>
      </c>
      <c r="F2273">
        <f>IF(GL_Paste!$B2270="","",IFERROR(INDEX(AcctSub,MATCH(GL_Paste!$B2270&amp;"",AcctCode,0)),"UNKNOWN"))</f>
        <v/>
      </c>
    </row>
    <row r="2274">
      <c r="A2274" s="40">
        <f>IF(GL_Paste!$B2271="","",N(GL_Paste!$H2271)-N(GL_Paste!$G2271))</f>
        <v/>
      </c>
      <c r="B2274" s="43">
        <f>IF(GL_Paste!$B2271="","",DATE(YEAR(GL_Paste!$E2271),MONTH(GL_Paste!$E2271),1))</f>
        <v/>
      </c>
      <c r="C2274">
        <f>IF(GL_Paste!$B2271="","",IF(TRIM(GL_Paste!$M2271)&lt;&gt;"",TRIM(GL_Paste!$M2271),IFERROR(MID(GL_Paste!$I2271,FIND("[",GL_Paste!$I2271)+1,FIND("]",GL_Paste!$I2271)-FIND("[",GL_Paste!$I2271)-1),"")))</f>
        <v/>
      </c>
      <c r="D2274">
        <f>IF(GL_Paste!$B2271="","",IFERROR(INDEX(DeptName,MATCH($C2274,DeptTag,0)),"UNALLOCATED"))</f>
        <v/>
      </c>
      <c r="E2274">
        <f>IF(GL_Paste!$B2271="","",IFERROR(INDEX(AcctCat,MATCH(GL_Paste!$B2271&amp;"",AcctCode,0)),"UNKNOWN"))</f>
        <v/>
      </c>
      <c r="F2274">
        <f>IF(GL_Paste!$B2271="","",IFERROR(INDEX(AcctSub,MATCH(GL_Paste!$B2271&amp;"",AcctCode,0)),"UNKNOWN"))</f>
        <v/>
      </c>
    </row>
    <row r="2275">
      <c r="A2275" s="40">
        <f>IF(GL_Paste!$B2272="","",N(GL_Paste!$H2272)-N(GL_Paste!$G2272))</f>
        <v/>
      </c>
      <c r="B2275" s="43">
        <f>IF(GL_Paste!$B2272="","",DATE(YEAR(GL_Paste!$E2272),MONTH(GL_Paste!$E2272),1))</f>
        <v/>
      </c>
      <c r="C2275">
        <f>IF(GL_Paste!$B2272="","",IF(TRIM(GL_Paste!$M2272)&lt;&gt;"",TRIM(GL_Paste!$M2272),IFERROR(MID(GL_Paste!$I2272,FIND("[",GL_Paste!$I2272)+1,FIND("]",GL_Paste!$I2272)-FIND("[",GL_Paste!$I2272)-1),"")))</f>
        <v/>
      </c>
      <c r="D2275">
        <f>IF(GL_Paste!$B2272="","",IFERROR(INDEX(DeptName,MATCH($C2275,DeptTag,0)),"UNALLOCATED"))</f>
        <v/>
      </c>
      <c r="E2275">
        <f>IF(GL_Paste!$B2272="","",IFERROR(INDEX(AcctCat,MATCH(GL_Paste!$B2272&amp;"",AcctCode,0)),"UNKNOWN"))</f>
        <v/>
      </c>
      <c r="F2275">
        <f>IF(GL_Paste!$B2272="","",IFERROR(INDEX(AcctSub,MATCH(GL_Paste!$B2272&amp;"",AcctCode,0)),"UNKNOWN"))</f>
        <v/>
      </c>
    </row>
    <row r="2276">
      <c r="A2276" s="40">
        <f>IF(GL_Paste!$B2273="","",N(GL_Paste!$H2273)-N(GL_Paste!$G2273))</f>
        <v/>
      </c>
      <c r="B2276" s="43">
        <f>IF(GL_Paste!$B2273="","",DATE(YEAR(GL_Paste!$E2273),MONTH(GL_Paste!$E2273),1))</f>
        <v/>
      </c>
      <c r="C2276">
        <f>IF(GL_Paste!$B2273="","",IF(TRIM(GL_Paste!$M2273)&lt;&gt;"",TRIM(GL_Paste!$M2273),IFERROR(MID(GL_Paste!$I2273,FIND("[",GL_Paste!$I2273)+1,FIND("]",GL_Paste!$I2273)-FIND("[",GL_Paste!$I2273)-1),"")))</f>
        <v/>
      </c>
      <c r="D2276">
        <f>IF(GL_Paste!$B2273="","",IFERROR(INDEX(DeptName,MATCH($C2276,DeptTag,0)),"UNALLOCATED"))</f>
        <v/>
      </c>
      <c r="E2276">
        <f>IF(GL_Paste!$B2273="","",IFERROR(INDEX(AcctCat,MATCH(GL_Paste!$B2273&amp;"",AcctCode,0)),"UNKNOWN"))</f>
        <v/>
      </c>
      <c r="F2276">
        <f>IF(GL_Paste!$B2273="","",IFERROR(INDEX(AcctSub,MATCH(GL_Paste!$B2273&amp;"",AcctCode,0)),"UNKNOWN"))</f>
        <v/>
      </c>
    </row>
    <row r="2277">
      <c r="A2277" s="40">
        <f>IF(GL_Paste!$B2274="","",N(GL_Paste!$H2274)-N(GL_Paste!$G2274))</f>
        <v/>
      </c>
      <c r="B2277" s="43">
        <f>IF(GL_Paste!$B2274="","",DATE(YEAR(GL_Paste!$E2274),MONTH(GL_Paste!$E2274),1))</f>
        <v/>
      </c>
      <c r="C2277">
        <f>IF(GL_Paste!$B2274="","",IF(TRIM(GL_Paste!$M2274)&lt;&gt;"",TRIM(GL_Paste!$M2274),IFERROR(MID(GL_Paste!$I2274,FIND("[",GL_Paste!$I2274)+1,FIND("]",GL_Paste!$I2274)-FIND("[",GL_Paste!$I2274)-1),"")))</f>
        <v/>
      </c>
      <c r="D2277">
        <f>IF(GL_Paste!$B2274="","",IFERROR(INDEX(DeptName,MATCH($C2277,DeptTag,0)),"UNALLOCATED"))</f>
        <v/>
      </c>
      <c r="E2277">
        <f>IF(GL_Paste!$B2274="","",IFERROR(INDEX(AcctCat,MATCH(GL_Paste!$B2274&amp;"",AcctCode,0)),"UNKNOWN"))</f>
        <v/>
      </c>
      <c r="F2277">
        <f>IF(GL_Paste!$B2274="","",IFERROR(INDEX(AcctSub,MATCH(GL_Paste!$B2274&amp;"",AcctCode,0)),"UNKNOWN"))</f>
        <v/>
      </c>
    </row>
    <row r="2278">
      <c r="A2278" s="40">
        <f>IF(GL_Paste!$B2275="","",N(GL_Paste!$H2275)-N(GL_Paste!$G2275))</f>
        <v/>
      </c>
      <c r="B2278" s="43">
        <f>IF(GL_Paste!$B2275="","",DATE(YEAR(GL_Paste!$E2275),MONTH(GL_Paste!$E2275),1))</f>
        <v/>
      </c>
      <c r="C2278">
        <f>IF(GL_Paste!$B2275="","",IF(TRIM(GL_Paste!$M2275)&lt;&gt;"",TRIM(GL_Paste!$M2275),IFERROR(MID(GL_Paste!$I2275,FIND("[",GL_Paste!$I2275)+1,FIND("]",GL_Paste!$I2275)-FIND("[",GL_Paste!$I2275)-1),"")))</f>
        <v/>
      </c>
      <c r="D2278">
        <f>IF(GL_Paste!$B2275="","",IFERROR(INDEX(DeptName,MATCH($C2278,DeptTag,0)),"UNALLOCATED"))</f>
        <v/>
      </c>
      <c r="E2278">
        <f>IF(GL_Paste!$B2275="","",IFERROR(INDEX(AcctCat,MATCH(GL_Paste!$B2275&amp;"",AcctCode,0)),"UNKNOWN"))</f>
        <v/>
      </c>
      <c r="F2278">
        <f>IF(GL_Paste!$B2275="","",IFERROR(INDEX(AcctSub,MATCH(GL_Paste!$B2275&amp;"",AcctCode,0)),"UNKNOWN"))</f>
        <v/>
      </c>
    </row>
    <row r="2279">
      <c r="A2279" s="40">
        <f>IF(GL_Paste!$B2276="","",N(GL_Paste!$H2276)-N(GL_Paste!$G2276))</f>
        <v/>
      </c>
      <c r="B2279" s="43">
        <f>IF(GL_Paste!$B2276="","",DATE(YEAR(GL_Paste!$E2276),MONTH(GL_Paste!$E2276),1))</f>
        <v/>
      </c>
      <c r="C2279">
        <f>IF(GL_Paste!$B2276="","",IF(TRIM(GL_Paste!$M2276)&lt;&gt;"",TRIM(GL_Paste!$M2276),IFERROR(MID(GL_Paste!$I2276,FIND("[",GL_Paste!$I2276)+1,FIND("]",GL_Paste!$I2276)-FIND("[",GL_Paste!$I2276)-1),"")))</f>
        <v/>
      </c>
      <c r="D2279">
        <f>IF(GL_Paste!$B2276="","",IFERROR(INDEX(DeptName,MATCH($C2279,DeptTag,0)),"UNALLOCATED"))</f>
        <v/>
      </c>
      <c r="E2279">
        <f>IF(GL_Paste!$B2276="","",IFERROR(INDEX(AcctCat,MATCH(GL_Paste!$B2276&amp;"",AcctCode,0)),"UNKNOWN"))</f>
        <v/>
      </c>
      <c r="F2279">
        <f>IF(GL_Paste!$B2276="","",IFERROR(INDEX(AcctSub,MATCH(GL_Paste!$B2276&amp;"",AcctCode,0)),"UNKNOWN"))</f>
        <v/>
      </c>
    </row>
    <row r="2280">
      <c r="A2280" s="40">
        <f>IF(GL_Paste!$B2277="","",N(GL_Paste!$H2277)-N(GL_Paste!$G2277))</f>
        <v/>
      </c>
      <c r="B2280" s="43">
        <f>IF(GL_Paste!$B2277="","",DATE(YEAR(GL_Paste!$E2277),MONTH(GL_Paste!$E2277),1))</f>
        <v/>
      </c>
      <c r="C2280">
        <f>IF(GL_Paste!$B2277="","",IF(TRIM(GL_Paste!$M2277)&lt;&gt;"",TRIM(GL_Paste!$M2277),IFERROR(MID(GL_Paste!$I2277,FIND("[",GL_Paste!$I2277)+1,FIND("]",GL_Paste!$I2277)-FIND("[",GL_Paste!$I2277)-1),"")))</f>
        <v/>
      </c>
      <c r="D2280">
        <f>IF(GL_Paste!$B2277="","",IFERROR(INDEX(DeptName,MATCH($C2280,DeptTag,0)),"UNALLOCATED"))</f>
        <v/>
      </c>
      <c r="E2280">
        <f>IF(GL_Paste!$B2277="","",IFERROR(INDEX(AcctCat,MATCH(GL_Paste!$B2277&amp;"",AcctCode,0)),"UNKNOWN"))</f>
        <v/>
      </c>
      <c r="F2280">
        <f>IF(GL_Paste!$B2277="","",IFERROR(INDEX(AcctSub,MATCH(GL_Paste!$B2277&amp;"",AcctCode,0)),"UNKNOWN"))</f>
        <v/>
      </c>
    </row>
    <row r="2281">
      <c r="A2281" s="40">
        <f>IF(GL_Paste!$B2278="","",N(GL_Paste!$H2278)-N(GL_Paste!$G2278))</f>
        <v/>
      </c>
      <c r="B2281" s="43">
        <f>IF(GL_Paste!$B2278="","",DATE(YEAR(GL_Paste!$E2278),MONTH(GL_Paste!$E2278),1))</f>
        <v/>
      </c>
      <c r="C2281">
        <f>IF(GL_Paste!$B2278="","",IF(TRIM(GL_Paste!$M2278)&lt;&gt;"",TRIM(GL_Paste!$M2278),IFERROR(MID(GL_Paste!$I2278,FIND("[",GL_Paste!$I2278)+1,FIND("]",GL_Paste!$I2278)-FIND("[",GL_Paste!$I2278)-1),"")))</f>
        <v/>
      </c>
      <c r="D2281">
        <f>IF(GL_Paste!$B2278="","",IFERROR(INDEX(DeptName,MATCH($C2281,DeptTag,0)),"UNALLOCATED"))</f>
        <v/>
      </c>
      <c r="E2281">
        <f>IF(GL_Paste!$B2278="","",IFERROR(INDEX(AcctCat,MATCH(GL_Paste!$B2278&amp;"",AcctCode,0)),"UNKNOWN"))</f>
        <v/>
      </c>
      <c r="F2281">
        <f>IF(GL_Paste!$B2278="","",IFERROR(INDEX(AcctSub,MATCH(GL_Paste!$B2278&amp;"",AcctCode,0)),"UNKNOWN"))</f>
        <v/>
      </c>
    </row>
    <row r="2282">
      <c r="A2282" s="40">
        <f>IF(GL_Paste!$B2279="","",N(GL_Paste!$H2279)-N(GL_Paste!$G2279))</f>
        <v/>
      </c>
      <c r="B2282" s="43">
        <f>IF(GL_Paste!$B2279="","",DATE(YEAR(GL_Paste!$E2279),MONTH(GL_Paste!$E2279),1))</f>
        <v/>
      </c>
      <c r="C2282">
        <f>IF(GL_Paste!$B2279="","",IF(TRIM(GL_Paste!$M2279)&lt;&gt;"",TRIM(GL_Paste!$M2279),IFERROR(MID(GL_Paste!$I2279,FIND("[",GL_Paste!$I2279)+1,FIND("]",GL_Paste!$I2279)-FIND("[",GL_Paste!$I2279)-1),"")))</f>
        <v/>
      </c>
      <c r="D2282">
        <f>IF(GL_Paste!$B2279="","",IFERROR(INDEX(DeptName,MATCH($C2282,DeptTag,0)),"UNALLOCATED"))</f>
        <v/>
      </c>
      <c r="E2282">
        <f>IF(GL_Paste!$B2279="","",IFERROR(INDEX(AcctCat,MATCH(GL_Paste!$B2279&amp;"",AcctCode,0)),"UNKNOWN"))</f>
        <v/>
      </c>
      <c r="F2282">
        <f>IF(GL_Paste!$B2279="","",IFERROR(INDEX(AcctSub,MATCH(GL_Paste!$B2279&amp;"",AcctCode,0)),"UNKNOWN"))</f>
        <v/>
      </c>
    </row>
    <row r="2283">
      <c r="A2283" s="40">
        <f>IF(GL_Paste!$B2280="","",N(GL_Paste!$H2280)-N(GL_Paste!$G2280))</f>
        <v/>
      </c>
      <c r="B2283" s="43">
        <f>IF(GL_Paste!$B2280="","",DATE(YEAR(GL_Paste!$E2280),MONTH(GL_Paste!$E2280),1))</f>
        <v/>
      </c>
      <c r="C2283">
        <f>IF(GL_Paste!$B2280="","",IF(TRIM(GL_Paste!$M2280)&lt;&gt;"",TRIM(GL_Paste!$M2280),IFERROR(MID(GL_Paste!$I2280,FIND("[",GL_Paste!$I2280)+1,FIND("]",GL_Paste!$I2280)-FIND("[",GL_Paste!$I2280)-1),"")))</f>
        <v/>
      </c>
      <c r="D2283">
        <f>IF(GL_Paste!$B2280="","",IFERROR(INDEX(DeptName,MATCH($C2283,DeptTag,0)),"UNALLOCATED"))</f>
        <v/>
      </c>
      <c r="E2283">
        <f>IF(GL_Paste!$B2280="","",IFERROR(INDEX(AcctCat,MATCH(GL_Paste!$B2280&amp;"",AcctCode,0)),"UNKNOWN"))</f>
        <v/>
      </c>
      <c r="F2283">
        <f>IF(GL_Paste!$B2280="","",IFERROR(INDEX(AcctSub,MATCH(GL_Paste!$B2280&amp;"",AcctCode,0)),"UNKNOWN"))</f>
        <v/>
      </c>
    </row>
    <row r="2284">
      <c r="A2284" s="40">
        <f>IF(GL_Paste!$B2281="","",N(GL_Paste!$H2281)-N(GL_Paste!$G2281))</f>
        <v/>
      </c>
      <c r="B2284" s="43">
        <f>IF(GL_Paste!$B2281="","",DATE(YEAR(GL_Paste!$E2281),MONTH(GL_Paste!$E2281),1))</f>
        <v/>
      </c>
      <c r="C2284">
        <f>IF(GL_Paste!$B2281="","",IF(TRIM(GL_Paste!$M2281)&lt;&gt;"",TRIM(GL_Paste!$M2281),IFERROR(MID(GL_Paste!$I2281,FIND("[",GL_Paste!$I2281)+1,FIND("]",GL_Paste!$I2281)-FIND("[",GL_Paste!$I2281)-1),"")))</f>
        <v/>
      </c>
      <c r="D2284">
        <f>IF(GL_Paste!$B2281="","",IFERROR(INDEX(DeptName,MATCH($C2284,DeptTag,0)),"UNALLOCATED"))</f>
        <v/>
      </c>
      <c r="E2284">
        <f>IF(GL_Paste!$B2281="","",IFERROR(INDEX(AcctCat,MATCH(GL_Paste!$B2281&amp;"",AcctCode,0)),"UNKNOWN"))</f>
        <v/>
      </c>
      <c r="F2284">
        <f>IF(GL_Paste!$B2281="","",IFERROR(INDEX(AcctSub,MATCH(GL_Paste!$B2281&amp;"",AcctCode,0)),"UNKNOWN"))</f>
        <v/>
      </c>
    </row>
    <row r="2285">
      <c r="A2285" s="40">
        <f>IF(GL_Paste!$B2282="","",N(GL_Paste!$H2282)-N(GL_Paste!$G2282))</f>
        <v/>
      </c>
      <c r="B2285" s="43">
        <f>IF(GL_Paste!$B2282="","",DATE(YEAR(GL_Paste!$E2282),MONTH(GL_Paste!$E2282),1))</f>
        <v/>
      </c>
      <c r="C2285">
        <f>IF(GL_Paste!$B2282="","",IF(TRIM(GL_Paste!$M2282)&lt;&gt;"",TRIM(GL_Paste!$M2282),IFERROR(MID(GL_Paste!$I2282,FIND("[",GL_Paste!$I2282)+1,FIND("]",GL_Paste!$I2282)-FIND("[",GL_Paste!$I2282)-1),"")))</f>
        <v/>
      </c>
      <c r="D2285">
        <f>IF(GL_Paste!$B2282="","",IFERROR(INDEX(DeptName,MATCH($C2285,DeptTag,0)),"UNALLOCATED"))</f>
        <v/>
      </c>
      <c r="E2285">
        <f>IF(GL_Paste!$B2282="","",IFERROR(INDEX(AcctCat,MATCH(GL_Paste!$B2282&amp;"",AcctCode,0)),"UNKNOWN"))</f>
        <v/>
      </c>
      <c r="F2285">
        <f>IF(GL_Paste!$B2282="","",IFERROR(INDEX(AcctSub,MATCH(GL_Paste!$B2282&amp;"",AcctCode,0)),"UNKNOWN"))</f>
        <v/>
      </c>
    </row>
    <row r="2286">
      <c r="A2286" s="40">
        <f>IF(GL_Paste!$B2283="","",N(GL_Paste!$H2283)-N(GL_Paste!$G2283))</f>
        <v/>
      </c>
      <c r="B2286" s="43">
        <f>IF(GL_Paste!$B2283="","",DATE(YEAR(GL_Paste!$E2283),MONTH(GL_Paste!$E2283),1))</f>
        <v/>
      </c>
      <c r="C2286">
        <f>IF(GL_Paste!$B2283="","",IF(TRIM(GL_Paste!$M2283)&lt;&gt;"",TRIM(GL_Paste!$M2283),IFERROR(MID(GL_Paste!$I2283,FIND("[",GL_Paste!$I2283)+1,FIND("]",GL_Paste!$I2283)-FIND("[",GL_Paste!$I2283)-1),"")))</f>
        <v/>
      </c>
      <c r="D2286">
        <f>IF(GL_Paste!$B2283="","",IFERROR(INDEX(DeptName,MATCH($C2286,DeptTag,0)),"UNALLOCATED"))</f>
        <v/>
      </c>
      <c r="E2286">
        <f>IF(GL_Paste!$B2283="","",IFERROR(INDEX(AcctCat,MATCH(GL_Paste!$B2283&amp;"",AcctCode,0)),"UNKNOWN"))</f>
        <v/>
      </c>
      <c r="F2286">
        <f>IF(GL_Paste!$B2283="","",IFERROR(INDEX(AcctSub,MATCH(GL_Paste!$B2283&amp;"",AcctCode,0)),"UNKNOWN"))</f>
        <v/>
      </c>
    </row>
    <row r="2287">
      <c r="A2287" s="40">
        <f>IF(GL_Paste!$B2284="","",N(GL_Paste!$H2284)-N(GL_Paste!$G2284))</f>
        <v/>
      </c>
      <c r="B2287" s="43">
        <f>IF(GL_Paste!$B2284="","",DATE(YEAR(GL_Paste!$E2284),MONTH(GL_Paste!$E2284),1))</f>
        <v/>
      </c>
      <c r="C2287">
        <f>IF(GL_Paste!$B2284="","",IF(TRIM(GL_Paste!$M2284)&lt;&gt;"",TRIM(GL_Paste!$M2284),IFERROR(MID(GL_Paste!$I2284,FIND("[",GL_Paste!$I2284)+1,FIND("]",GL_Paste!$I2284)-FIND("[",GL_Paste!$I2284)-1),"")))</f>
        <v/>
      </c>
      <c r="D2287">
        <f>IF(GL_Paste!$B2284="","",IFERROR(INDEX(DeptName,MATCH($C2287,DeptTag,0)),"UNALLOCATED"))</f>
        <v/>
      </c>
      <c r="E2287">
        <f>IF(GL_Paste!$B2284="","",IFERROR(INDEX(AcctCat,MATCH(GL_Paste!$B2284&amp;"",AcctCode,0)),"UNKNOWN"))</f>
        <v/>
      </c>
      <c r="F2287">
        <f>IF(GL_Paste!$B2284="","",IFERROR(INDEX(AcctSub,MATCH(GL_Paste!$B2284&amp;"",AcctCode,0)),"UNKNOWN"))</f>
        <v/>
      </c>
    </row>
    <row r="2288">
      <c r="A2288" s="40">
        <f>IF(GL_Paste!$B2285="","",N(GL_Paste!$H2285)-N(GL_Paste!$G2285))</f>
        <v/>
      </c>
      <c r="B2288" s="43">
        <f>IF(GL_Paste!$B2285="","",DATE(YEAR(GL_Paste!$E2285),MONTH(GL_Paste!$E2285),1))</f>
        <v/>
      </c>
      <c r="C2288">
        <f>IF(GL_Paste!$B2285="","",IF(TRIM(GL_Paste!$M2285)&lt;&gt;"",TRIM(GL_Paste!$M2285),IFERROR(MID(GL_Paste!$I2285,FIND("[",GL_Paste!$I2285)+1,FIND("]",GL_Paste!$I2285)-FIND("[",GL_Paste!$I2285)-1),"")))</f>
        <v/>
      </c>
      <c r="D2288">
        <f>IF(GL_Paste!$B2285="","",IFERROR(INDEX(DeptName,MATCH($C2288,DeptTag,0)),"UNALLOCATED"))</f>
        <v/>
      </c>
      <c r="E2288">
        <f>IF(GL_Paste!$B2285="","",IFERROR(INDEX(AcctCat,MATCH(GL_Paste!$B2285&amp;"",AcctCode,0)),"UNKNOWN"))</f>
        <v/>
      </c>
      <c r="F2288">
        <f>IF(GL_Paste!$B2285="","",IFERROR(INDEX(AcctSub,MATCH(GL_Paste!$B2285&amp;"",AcctCode,0)),"UNKNOWN"))</f>
        <v/>
      </c>
    </row>
    <row r="2289">
      <c r="A2289" s="40">
        <f>IF(GL_Paste!$B2286="","",N(GL_Paste!$H2286)-N(GL_Paste!$G2286))</f>
        <v/>
      </c>
      <c r="B2289" s="43">
        <f>IF(GL_Paste!$B2286="","",DATE(YEAR(GL_Paste!$E2286),MONTH(GL_Paste!$E2286),1))</f>
        <v/>
      </c>
      <c r="C2289">
        <f>IF(GL_Paste!$B2286="","",IF(TRIM(GL_Paste!$M2286)&lt;&gt;"",TRIM(GL_Paste!$M2286),IFERROR(MID(GL_Paste!$I2286,FIND("[",GL_Paste!$I2286)+1,FIND("]",GL_Paste!$I2286)-FIND("[",GL_Paste!$I2286)-1),"")))</f>
        <v/>
      </c>
      <c r="D2289">
        <f>IF(GL_Paste!$B2286="","",IFERROR(INDEX(DeptName,MATCH($C2289,DeptTag,0)),"UNALLOCATED"))</f>
        <v/>
      </c>
      <c r="E2289">
        <f>IF(GL_Paste!$B2286="","",IFERROR(INDEX(AcctCat,MATCH(GL_Paste!$B2286&amp;"",AcctCode,0)),"UNKNOWN"))</f>
        <v/>
      </c>
      <c r="F2289">
        <f>IF(GL_Paste!$B2286="","",IFERROR(INDEX(AcctSub,MATCH(GL_Paste!$B2286&amp;"",AcctCode,0)),"UNKNOWN"))</f>
        <v/>
      </c>
    </row>
    <row r="2290">
      <c r="A2290" s="40">
        <f>IF(GL_Paste!$B2287="","",N(GL_Paste!$H2287)-N(GL_Paste!$G2287))</f>
        <v/>
      </c>
      <c r="B2290" s="43">
        <f>IF(GL_Paste!$B2287="","",DATE(YEAR(GL_Paste!$E2287),MONTH(GL_Paste!$E2287),1))</f>
        <v/>
      </c>
      <c r="C2290">
        <f>IF(GL_Paste!$B2287="","",IF(TRIM(GL_Paste!$M2287)&lt;&gt;"",TRIM(GL_Paste!$M2287),IFERROR(MID(GL_Paste!$I2287,FIND("[",GL_Paste!$I2287)+1,FIND("]",GL_Paste!$I2287)-FIND("[",GL_Paste!$I2287)-1),"")))</f>
        <v/>
      </c>
      <c r="D2290">
        <f>IF(GL_Paste!$B2287="","",IFERROR(INDEX(DeptName,MATCH($C2290,DeptTag,0)),"UNALLOCATED"))</f>
        <v/>
      </c>
      <c r="E2290">
        <f>IF(GL_Paste!$B2287="","",IFERROR(INDEX(AcctCat,MATCH(GL_Paste!$B2287&amp;"",AcctCode,0)),"UNKNOWN"))</f>
        <v/>
      </c>
      <c r="F2290">
        <f>IF(GL_Paste!$B2287="","",IFERROR(INDEX(AcctSub,MATCH(GL_Paste!$B2287&amp;"",AcctCode,0)),"UNKNOWN"))</f>
        <v/>
      </c>
    </row>
    <row r="2291">
      <c r="A2291" s="40">
        <f>IF(GL_Paste!$B2288="","",N(GL_Paste!$H2288)-N(GL_Paste!$G2288))</f>
        <v/>
      </c>
      <c r="B2291" s="43">
        <f>IF(GL_Paste!$B2288="","",DATE(YEAR(GL_Paste!$E2288),MONTH(GL_Paste!$E2288),1))</f>
        <v/>
      </c>
      <c r="C2291">
        <f>IF(GL_Paste!$B2288="","",IF(TRIM(GL_Paste!$M2288)&lt;&gt;"",TRIM(GL_Paste!$M2288),IFERROR(MID(GL_Paste!$I2288,FIND("[",GL_Paste!$I2288)+1,FIND("]",GL_Paste!$I2288)-FIND("[",GL_Paste!$I2288)-1),"")))</f>
        <v/>
      </c>
      <c r="D2291">
        <f>IF(GL_Paste!$B2288="","",IFERROR(INDEX(DeptName,MATCH($C2291,DeptTag,0)),"UNALLOCATED"))</f>
        <v/>
      </c>
      <c r="E2291">
        <f>IF(GL_Paste!$B2288="","",IFERROR(INDEX(AcctCat,MATCH(GL_Paste!$B2288&amp;"",AcctCode,0)),"UNKNOWN"))</f>
        <v/>
      </c>
      <c r="F2291">
        <f>IF(GL_Paste!$B2288="","",IFERROR(INDEX(AcctSub,MATCH(GL_Paste!$B2288&amp;"",AcctCode,0)),"UNKNOWN"))</f>
        <v/>
      </c>
    </row>
    <row r="2292">
      <c r="A2292" s="40">
        <f>IF(GL_Paste!$B2289="","",N(GL_Paste!$H2289)-N(GL_Paste!$G2289))</f>
        <v/>
      </c>
      <c r="B2292" s="43">
        <f>IF(GL_Paste!$B2289="","",DATE(YEAR(GL_Paste!$E2289),MONTH(GL_Paste!$E2289),1))</f>
        <v/>
      </c>
      <c r="C2292">
        <f>IF(GL_Paste!$B2289="","",IF(TRIM(GL_Paste!$M2289)&lt;&gt;"",TRIM(GL_Paste!$M2289),IFERROR(MID(GL_Paste!$I2289,FIND("[",GL_Paste!$I2289)+1,FIND("]",GL_Paste!$I2289)-FIND("[",GL_Paste!$I2289)-1),"")))</f>
        <v/>
      </c>
      <c r="D2292">
        <f>IF(GL_Paste!$B2289="","",IFERROR(INDEX(DeptName,MATCH($C2292,DeptTag,0)),"UNALLOCATED"))</f>
        <v/>
      </c>
      <c r="E2292">
        <f>IF(GL_Paste!$B2289="","",IFERROR(INDEX(AcctCat,MATCH(GL_Paste!$B2289&amp;"",AcctCode,0)),"UNKNOWN"))</f>
        <v/>
      </c>
      <c r="F2292">
        <f>IF(GL_Paste!$B2289="","",IFERROR(INDEX(AcctSub,MATCH(GL_Paste!$B2289&amp;"",AcctCode,0)),"UNKNOWN"))</f>
        <v/>
      </c>
    </row>
    <row r="2293">
      <c r="A2293" s="40">
        <f>IF(GL_Paste!$B2290="","",N(GL_Paste!$H2290)-N(GL_Paste!$G2290))</f>
        <v/>
      </c>
      <c r="B2293" s="43">
        <f>IF(GL_Paste!$B2290="","",DATE(YEAR(GL_Paste!$E2290),MONTH(GL_Paste!$E2290),1))</f>
        <v/>
      </c>
      <c r="C2293">
        <f>IF(GL_Paste!$B2290="","",IF(TRIM(GL_Paste!$M2290)&lt;&gt;"",TRIM(GL_Paste!$M2290),IFERROR(MID(GL_Paste!$I2290,FIND("[",GL_Paste!$I2290)+1,FIND("]",GL_Paste!$I2290)-FIND("[",GL_Paste!$I2290)-1),"")))</f>
        <v/>
      </c>
      <c r="D2293">
        <f>IF(GL_Paste!$B2290="","",IFERROR(INDEX(DeptName,MATCH($C2293,DeptTag,0)),"UNALLOCATED"))</f>
        <v/>
      </c>
      <c r="E2293">
        <f>IF(GL_Paste!$B2290="","",IFERROR(INDEX(AcctCat,MATCH(GL_Paste!$B2290&amp;"",AcctCode,0)),"UNKNOWN"))</f>
        <v/>
      </c>
      <c r="F2293">
        <f>IF(GL_Paste!$B2290="","",IFERROR(INDEX(AcctSub,MATCH(GL_Paste!$B2290&amp;"",AcctCode,0)),"UNKNOWN"))</f>
        <v/>
      </c>
    </row>
    <row r="2294">
      <c r="A2294" s="40">
        <f>IF(GL_Paste!$B2291="","",N(GL_Paste!$H2291)-N(GL_Paste!$G2291))</f>
        <v/>
      </c>
      <c r="B2294" s="43">
        <f>IF(GL_Paste!$B2291="","",DATE(YEAR(GL_Paste!$E2291),MONTH(GL_Paste!$E2291),1))</f>
        <v/>
      </c>
      <c r="C2294">
        <f>IF(GL_Paste!$B2291="","",IF(TRIM(GL_Paste!$M2291)&lt;&gt;"",TRIM(GL_Paste!$M2291),IFERROR(MID(GL_Paste!$I2291,FIND("[",GL_Paste!$I2291)+1,FIND("]",GL_Paste!$I2291)-FIND("[",GL_Paste!$I2291)-1),"")))</f>
        <v/>
      </c>
      <c r="D2294">
        <f>IF(GL_Paste!$B2291="","",IFERROR(INDEX(DeptName,MATCH($C2294,DeptTag,0)),"UNALLOCATED"))</f>
        <v/>
      </c>
      <c r="E2294">
        <f>IF(GL_Paste!$B2291="","",IFERROR(INDEX(AcctCat,MATCH(GL_Paste!$B2291&amp;"",AcctCode,0)),"UNKNOWN"))</f>
        <v/>
      </c>
      <c r="F2294">
        <f>IF(GL_Paste!$B2291="","",IFERROR(INDEX(AcctSub,MATCH(GL_Paste!$B2291&amp;"",AcctCode,0)),"UNKNOWN"))</f>
        <v/>
      </c>
    </row>
    <row r="2295">
      <c r="A2295" s="40">
        <f>IF(GL_Paste!$B2292="","",N(GL_Paste!$H2292)-N(GL_Paste!$G2292))</f>
        <v/>
      </c>
      <c r="B2295" s="43">
        <f>IF(GL_Paste!$B2292="","",DATE(YEAR(GL_Paste!$E2292),MONTH(GL_Paste!$E2292),1))</f>
        <v/>
      </c>
      <c r="C2295">
        <f>IF(GL_Paste!$B2292="","",IF(TRIM(GL_Paste!$M2292)&lt;&gt;"",TRIM(GL_Paste!$M2292),IFERROR(MID(GL_Paste!$I2292,FIND("[",GL_Paste!$I2292)+1,FIND("]",GL_Paste!$I2292)-FIND("[",GL_Paste!$I2292)-1),"")))</f>
        <v/>
      </c>
      <c r="D2295">
        <f>IF(GL_Paste!$B2292="","",IFERROR(INDEX(DeptName,MATCH($C2295,DeptTag,0)),"UNALLOCATED"))</f>
        <v/>
      </c>
      <c r="E2295">
        <f>IF(GL_Paste!$B2292="","",IFERROR(INDEX(AcctCat,MATCH(GL_Paste!$B2292&amp;"",AcctCode,0)),"UNKNOWN"))</f>
        <v/>
      </c>
      <c r="F2295">
        <f>IF(GL_Paste!$B2292="","",IFERROR(INDEX(AcctSub,MATCH(GL_Paste!$B2292&amp;"",AcctCode,0)),"UNKNOWN"))</f>
        <v/>
      </c>
    </row>
    <row r="2296">
      <c r="A2296" s="40">
        <f>IF(GL_Paste!$B2293="","",N(GL_Paste!$H2293)-N(GL_Paste!$G2293))</f>
        <v/>
      </c>
      <c r="B2296" s="43">
        <f>IF(GL_Paste!$B2293="","",DATE(YEAR(GL_Paste!$E2293),MONTH(GL_Paste!$E2293),1))</f>
        <v/>
      </c>
      <c r="C2296">
        <f>IF(GL_Paste!$B2293="","",IF(TRIM(GL_Paste!$M2293)&lt;&gt;"",TRIM(GL_Paste!$M2293),IFERROR(MID(GL_Paste!$I2293,FIND("[",GL_Paste!$I2293)+1,FIND("]",GL_Paste!$I2293)-FIND("[",GL_Paste!$I2293)-1),"")))</f>
        <v/>
      </c>
      <c r="D2296">
        <f>IF(GL_Paste!$B2293="","",IFERROR(INDEX(DeptName,MATCH($C2296,DeptTag,0)),"UNALLOCATED"))</f>
        <v/>
      </c>
      <c r="E2296">
        <f>IF(GL_Paste!$B2293="","",IFERROR(INDEX(AcctCat,MATCH(GL_Paste!$B2293&amp;"",AcctCode,0)),"UNKNOWN"))</f>
        <v/>
      </c>
      <c r="F2296">
        <f>IF(GL_Paste!$B2293="","",IFERROR(INDEX(AcctSub,MATCH(GL_Paste!$B2293&amp;"",AcctCode,0)),"UNKNOWN"))</f>
        <v/>
      </c>
    </row>
    <row r="2297">
      <c r="A2297" s="40">
        <f>IF(GL_Paste!$B2294="","",N(GL_Paste!$H2294)-N(GL_Paste!$G2294))</f>
        <v/>
      </c>
      <c r="B2297" s="43">
        <f>IF(GL_Paste!$B2294="","",DATE(YEAR(GL_Paste!$E2294),MONTH(GL_Paste!$E2294),1))</f>
        <v/>
      </c>
      <c r="C2297">
        <f>IF(GL_Paste!$B2294="","",IF(TRIM(GL_Paste!$M2294)&lt;&gt;"",TRIM(GL_Paste!$M2294),IFERROR(MID(GL_Paste!$I2294,FIND("[",GL_Paste!$I2294)+1,FIND("]",GL_Paste!$I2294)-FIND("[",GL_Paste!$I2294)-1),"")))</f>
        <v/>
      </c>
      <c r="D2297">
        <f>IF(GL_Paste!$B2294="","",IFERROR(INDEX(DeptName,MATCH($C2297,DeptTag,0)),"UNALLOCATED"))</f>
        <v/>
      </c>
      <c r="E2297">
        <f>IF(GL_Paste!$B2294="","",IFERROR(INDEX(AcctCat,MATCH(GL_Paste!$B2294&amp;"",AcctCode,0)),"UNKNOWN"))</f>
        <v/>
      </c>
      <c r="F2297">
        <f>IF(GL_Paste!$B2294="","",IFERROR(INDEX(AcctSub,MATCH(GL_Paste!$B2294&amp;"",AcctCode,0)),"UNKNOWN"))</f>
        <v/>
      </c>
    </row>
    <row r="2298">
      <c r="A2298" s="40">
        <f>IF(GL_Paste!$B2295="","",N(GL_Paste!$H2295)-N(GL_Paste!$G2295))</f>
        <v/>
      </c>
      <c r="B2298" s="43">
        <f>IF(GL_Paste!$B2295="","",DATE(YEAR(GL_Paste!$E2295),MONTH(GL_Paste!$E2295),1))</f>
        <v/>
      </c>
      <c r="C2298">
        <f>IF(GL_Paste!$B2295="","",IF(TRIM(GL_Paste!$M2295)&lt;&gt;"",TRIM(GL_Paste!$M2295),IFERROR(MID(GL_Paste!$I2295,FIND("[",GL_Paste!$I2295)+1,FIND("]",GL_Paste!$I2295)-FIND("[",GL_Paste!$I2295)-1),"")))</f>
        <v/>
      </c>
      <c r="D2298">
        <f>IF(GL_Paste!$B2295="","",IFERROR(INDEX(DeptName,MATCH($C2298,DeptTag,0)),"UNALLOCATED"))</f>
        <v/>
      </c>
      <c r="E2298">
        <f>IF(GL_Paste!$B2295="","",IFERROR(INDEX(AcctCat,MATCH(GL_Paste!$B2295&amp;"",AcctCode,0)),"UNKNOWN"))</f>
        <v/>
      </c>
      <c r="F2298">
        <f>IF(GL_Paste!$B2295="","",IFERROR(INDEX(AcctSub,MATCH(GL_Paste!$B2295&amp;"",AcctCode,0)),"UNKNOWN"))</f>
        <v/>
      </c>
    </row>
    <row r="2299">
      <c r="A2299" s="40">
        <f>IF(GL_Paste!$B2296="","",N(GL_Paste!$H2296)-N(GL_Paste!$G2296))</f>
        <v/>
      </c>
      <c r="B2299" s="43">
        <f>IF(GL_Paste!$B2296="","",DATE(YEAR(GL_Paste!$E2296),MONTH(GL_Paste!$E2296),1))</f>
        <v/>
      </c>
      <c r="C2299">
        <f>IF(GL_Paste!$B2296="","",IF(TRIM(GL_Paste!$M2296)&lt;&gt;"",TRIM(GL_Paste!$M2296),IFERROR(MID(GL_Paste!$I2296,FIND("[",GL_Paste!$I2296)+1,FIND("]",GL_Paste!$I2296)-FIND("[",GL_Paste!$I2296)-1),"")))</f>
        <v/>
      </c>
      <c r="D2299">
        <f>IF(GL_Paste!$B2296="","",IFERROR(INDEX(DeptName,MATCH($C2299,DeptTag,0)),"UNALLOCATED"))</f>
        <v/>
      </c>
      <c r="E2299">
        <f>IF(GL_Paste!$B2296="","",IFERROR(INDEX(AcctCat,MATCH(GL_Paste!$B2296&amp;"",AcctCode,0)),"UNKNOWN"))</f>
        <v/>
      </c>
      <c r="F2299">
        <f>IF(GL_Paste!$B2296="","",IFERROR(INDEX(AcctSub,MATCH(GL_Paste!$B2296&amp;"",AcctCode,0)),"UNKNOWN"))</f>
        <v/>
      </c>
    </row>
    <row r="2300">
      <c r="A2300" s="40">
        <f>IF(GL_Paste!$B2297="","",N(GL_Paste!$H2297)-N(GL_Paste!$G2297))</f>
        <v/>
      </c>
      <c r="B2300" s="43">
        <f>IF(GL_Paste!$B2297="","",DATE(YEAR(GL_Paste!$E2297),MONTH(GL_Paste!$E2297),1))</f>
        <v/>
      </c>
      <c r="C2300">
        <f>IF(GL_Paste!$B2297="","",IF(TRIM(GL_Paste!$M2297)&lt;&gt;"",TRIM(GL_Paste!$M2297),IFERROR(MID(GL_Paste!$I2297,FIND("[",GL_Paste!$I2297)+1,FIND("]",GL_Paste!$I2297)-FIND("[",GL_Paste!$I2297)-1),"")))</f>
        <v/>
      </c>
      <c r="D2300">
        <f>IF(GL_Paste!$B2297="","",IFERROR(INDEX(DeptName,MATCH($C2300,DeptTag,0)),"UNALLOCATED"))</f>
        <v/>
      </c>
      <c r="E2300">
        <f>IF(GL_Paste!$B2297="","",IFERROR(INDEX(AcctCat,MATCH(GL_Paste!$B2297&amp;"",AcctCode,0)),"UNKNOWN"))</f>
        <v/>
      </c>
      <c r="F2300">
        <f>IF(GL_Paste!$B2297="","",IFERROR(INDEX(AcctSub,MATCH(GL_Paste!$B2297&amp;"",AcctCode,0)),"UNKNOWN"))</f>
        <v/>
      </c>
    </row>
    <row r="2301">
      <c r="A2301" s="40">
        <f>IF(GL_Paste!$B2298="","",N(GL_Paste!$H2298)-N(GL_Paste!$G2298))</f>
        <v/>
      </c>
      <c r="B2301" s="43">
        <f>IF(GL_Paste!$B2298="","",DATE(YEAR(GL_Paste!$E2298),MONTH(GL_Paste!$E2298),1))</f>
        <v/>
      </c>
      <c r="C2301">
        <f>IF(GL_Paste!$B2298="","",IF(TRIM(GL_Paste!$M2298)&lt;&gt;"",TRIM(GL_Paste!$M2298),IFERROR(MID(GL_Paste!$I2298,FIND("[",GL_Paste!$I2298)+1,FIND("]",GL_Paste!$I2298)-FIND("[",GL_Paste!$I2298)-1),"")))</f>
        <v/>
      </c>
      <c r="D2301">
        <f>IF(GL_Paste!$B2298="","",IFERROR(INDEX(DeptName,MATCH($C2301,DeptTag,0)),"UNALLOCATED"))</f>
        <v/>
      </c>
      <c r="E2301">
        <f>IF(GL_Paste!$B2298="","",IFERROR(INDEX(AcctCat,MATCH(GL_Paste!$B2298&amp;"",AcctCode,0)),"UNKNOWN"))</f>
        <v/>
      </c>
      <c r="F2301">
        <f>IF(GL_Paste!$B2298="","",IFERROR(INDEX(AcctSub,MATCH(GL_Paste!$B2298&amp;"",AcctCode,0)),"UNKNOWN"))</f>
        <v/>
      </c>
    </row>
    <row r="2302">
      <c r="A2302" s="40">
        <f>IF(GL_Paste!$B2299="","",N(GL_Paste!$H2299)-N(GL_Paste!$G2299))</f>
        <v/>
      </c>
      <c r="B2302" s="43">
        <f>IF(GL_Paste!$B2299="","",DATE(YEAR(GL_Paste!$E2299),MONTH(GL_Paste!$E2299),1))</f>
        <v/>
      </c>
      <c r="C2302">
        <f>IF(GL_Paste!$B2299="","",IF(TRIM(GL_Paste!$M2299)&lt;&gt;"",TRIM(GL_Paste!$M2299),IFERROR(MID(GL_Paste!$I2299,FIND("[",GL_Paste!$I2299)+1,FIND("]",GL_Paste!$I2299)-FIND("[",GL_Paste!$I2299)-1),"")))</f>
        <v/>
      </c>
      <c r="D2302">
        <f>IF(GL_Paste!$B2299="","",IFERROR(INDEX(DeptName,MATCH($C2302,DeptTag,0)),"UNALLOCATED"))</f>
        <v/>
      </c>
      <c r="E2302">
        <f>IF(GL_Paste!$B2299="","",IFERROR(INDEX(AcctCat,MATCH(GL_Paste!$B2299&amp;"",AcctCode,0)),"UNKNOWN"))</f>
        <v/>
      </c>
      <c r="F2302">
        <f>IF(GL_Paste!$B2299="","",IFERROR(INDEX(AcctSub,MATCH(GL_Paste!$B2299&amp;"",AcctCode,0)),"UNKNOWN"))</f>
        <v/>
      </c>
    </row>
    <row r="2303">
      <c r="A2303" s="40">
        <f>IF(GL_Paste!$B2300="","",N(GL_Paste!$H2300)-N(GL_Paste!$G2300))</f>
        <v/>
      </c>
      <c r="B2303" s="43">
        <f>IF(GL_Paste!$B2300="","",DATE(YEAR(GL_Paste!$E2300),MONTH(GL_Paste!$E2300),1))</f>
        <v/>
      </c>
      <c r="C2303">
        <f>IF(GL_Paste!$B2300="","",IF(TRIM(GL_Paste!$M2300)&lt;&gt;"",TRIM(GL_Paste!$M2300),IFERROR(MID(GL_Paste!$I2300,FIND("[",GL_Paste!$I2300)+1,FIND("]",GL_Paste!$I2300)-FIND("[",GL_Paste!$I2300)-1),"")))</f>
        <v/>
      </c>
      <c r="D2303">
        <f>IF(GL_Paste!$B2300="","",IFERROR(INDEX(DeptName,MATCH($C2303,DeptTag,0)),"UNALLOCATED"))</f>
        <v/>
      </c>
      <c r="E2303">
        <f>IF(GL_Paste!$B2300="","",IFERROR(INDEX(AcctCat,MATCH(GL_Paste!$B2300&amp;"",AcctCode,0)),"UNKNOWN"))</f>
        <v/>
      </c>
      <c r="F2303">
        <f>IF(GL_Paste!$B2300="","",IFERROR(INDEX(AcctSub,MATCH(GL_Paste!$B2300&amp;"",AcctCode,0)),"UNKNOWN"))</f>
        <v/>
      </c>
    </row>
    <row r="2304">
      <c r="A2304" s="40">
        <f>IF(GL_Paste!$B2301="","",N(GL_Paste!$H2301)-N(GL_Paste!$G2301))</f>
        <v/>
      </c>
      <c r="B2304" s="43">
        <f>IF(GL_Paste!$B2301="","",DATE(YEAR(GL_Paste!$E2301),MONTH(GL_Paste!$E2301),1))</f>
        <v/>
      </c>
      <c r="C2304">
        <f>IF(GL_Paste!$B2301="","",IF(TRIM(GL_Paste!$M2301)&lt;&gt;"",TRIM(GL_Paste!$M2301),IFERROR(MID(GL_Paste!$I2301,FIND("[",GL_Paste!$I2301)+1,FIND("]",GL_Paste!$I2301)-FIND("[",GL_Paste!$I2301)-1),"")))</f>
        <v/>
      </c>
      <c r="D2304">
        <f>IF(GL_Paste!$B2301="","",IFERROR(INDEX(DeptName,MATCH($C2304,DeptTag,0)),"UNALLOCATED"))</f>
        <v/>
      </c>
      <c r="E2304">
        <f>IF(GL_Paste!$B2301="","",IFERROR(INDEX(AcctCat,MATCH(GL_Paste!$B2301&amp;"",AcctCode,0)),"UNKNOWN"))</f>
        <v/>
      </c>
      <c r="F2304">
        <f>IF(GL_Paste!$B2301="","",IFERROR(INDEX(AcctSub,MATCH(GL_Paste!$B2301&amp;"",AcctCode,0)),"UNKNOWN"))</f>
        <v/>
      </c>
    </row>
    <row r="2305">
      <c r="A2305" s="40">
        <f>IF(GL_Paste!$B2302="","",N(GL_Paste!$H2302)-N(GL_Paste!$G2302))</f>
        <v/>
      </c>
      <c r="B2305" s="43">
        <f>IF(GL_Paste!$B2302="","",DATE(YEAR(GL_Paste!$E2302),MONTH(GL_Paste!$E2302),1))</f>
        <v/>
      </c>
      <c r="C2305">
        <f>IF(GL_Paste!$B2302="","",IF(TRIM(GL_Paste!$M2302)&lt;&gt;"",TRIM(GL_Paste!$M2302),IFERROR(MID(GL_Paste!$I2302,FIND("[",GL_Paste!$I2302)+1,FIND("]",GL_Paste!$I2302)-FIND("[",GL_Paste!$I2302)-1),"")))</f>
        <v/>
      </c>
      <c r="D2305">
        <f>IF(GL_Paste!$B2302="","",IFERROR(INDEX(DeptName,MATCH($C2305,DeptTag,0)),"UNALLOCATED"))</f>
        <v/>
      </c>
      <c r="E2305">
        <f>IF(GL_Paste!$B2302="","",IFERROR(INDEX(AcctCat,MATCH(GL_Paste!$B2302&amp;"",AcctCode,0)),"UNKNOWN"))</f>
        <v/>
      </c>
      <c r="F2305">
        <f>IF(GL_Paste!$B2302="","",IFERROR(INDEX(AcctSub,MATCH(GL_Paste!$B2302&amp;"",AcctCode,0)),"UNKNOWN"))</f>
        <v/>
      </c>
    </row>
    <row r="2306">
      <c r="A2306" s="40">
        <f>IF(GL_Paste!$B2303="","",N(GL_Paste!$H2303)-N(GL_Paste!$G2303))</f>
        <v/>
      </c>
      <c r="B2306" s="43">
        <f>IF(GL_Paste!$B2303="","",DATE(YEAR(GL_Paste!$E2303),MONTH(GL_Paste!$E2303),1))</f>
        <v/>
      </c>
      <c r="C2306">
        <f>IF(GL_Paste!$B2303="","",IF(TRIM(GL_Paste!$M2303)&lt;&gt;"",TRIM(GL_Paste!$M2303),IFERROR(MID(GL_Paste!$I2303,FIND("[",GL_Paste!$I2303)+1,FIND("]",GL_Paste!$I2303)-FIND("[",GL_Paste!$I2303)-1),"")))</f>
        <v/>
      </c>
      <c r="D2306">
        <f>IF(GL_Paste!$B2303="","",IFERROR(INDEX(DeptName,MATCH($C2306,DeptTag,0)),"UNALLOCATED"))</f>
        <v/>
      </c>
      <c r="E2306">
        <f>IF(GL_Paste!$B2303="","",IFERROR(INDEX(AcctCat,MATCH(GL_Paste!$B2303&amp;"",AcctCode,0)),"UNKNOWN"))</f>
        <v/>
      </c>
      <c r="F2306">
        <f>IF(GL_Paste!$B2303="","",IFERROR(INDEX(AcctSub,MATCH(GL_Paste!$B2303&amp;"",AcctCode,0)),"UNKNOWN"))</f>
        <v/>
      </c>
    </row>
    <row r="2307">
      <c r="A2307" s="40">
        <f>IF(GL_Paste!$B2304="","",N(GL_Paste!$H2304)-N(GL_Paste!$G2304))</f>
        <v/>
      </c>
      <c r="B2307" s="43">
        <f>IF(GL_Paste!$B2304="","",DATE(YEAR(GL_Paste!$E2304),MONTH(GL_Paste!$E2304),1))</f>
        <v/>
      </c>
      <c r="C2307">
        <f>IF(GL_Paste!$B2304="","",IF(TRIM(GL_Paste!$M2304)&lt;&gt;"",TRIM(GL_Paste!$M2304),IFERROR(MID(GL_Paste!$I2304,FIND("[",GL_Paste!$I2304)+1,FIND("]",GL_Paste!$I2304)-FIND("[",GL_Paste!$I2304)-1),"")))</f>
        <v/>
      </c>
      <c r="D2307">
        <f>IF(GL_Paste!$B2304="","",IFERROR(INDEX(DeptName,MATCH($C2307,DeptTag,0)),"UNALLOCATED"))</f>
        <v/>
      </c>
      <c r="E2307">
        <f>IF(GL_Paste!$B2304="","",IFERROR(INDEX(AcctCat,MATCH(GL_Paste!$B2304&amp;"",AcctCode,0)),"UNKNOWN"))</f>
        <v/>
      </c>
      <c r="F2307">
        <f>IF(GL_Paste!$B2304="","",IFERROR(INDEX(AcctSub,MATCH(GL_Paste!$B2304&amp;"",AcctCode,0)),"UNKNOWN"))</f>
        <v/>
      </c>
    </row>
    <row r="2308">
      <c r="A2308" s="40">
        <f>IF(GL_Paste!$B2305="","",N(GL_Paste!$H2305)-N(GL_Paste!$G2305))</f>
        <v/>
      </c>
      <c r="B2308" s="43">
        <f>IF(GL_Paste!$B2305="","",DATE(YEAR(GL_Paste!$E2305),MONTH(GL_Paste!$E2305),1))</f>
        <v/>
      </c>
      <c r="C2308">
        <f>IF(GL_Paste!$B2305="","",IF(TRIM(GL_Paste!$M2305)&lt;&gt;"",TRIM(GL_Paste!$M2305),IFERROR(MID(GL_Paste!$I2305,FIND("[",GL_Paste!$I2305)+1,FIND("]",GL_Paste!$I2305)-FIND("[",GL_Paste!$I2305)-1),"")))</f>
        <v/>
      </c>
      <c r="D2308">
        <f>IF(GL_Paste!$B2305="","",IFERROR(INDEX(DeptName,MATCH($C2308,DeptTag,0)),"UNALLOCATED"))</f>
        <v/>
      </c>
      <c r="E2308">
        <f>IF(GL_Paste!$B2305="","",IFERROR(INDEX(AcctCat,MATCH(GL_Paste!$B2305&amp;"",AcctCode,0)),"UNKNOWN"))</f>
        <v/>
      </c>
      <c r="F2308">
        <f>IF(GL_Paste!$B2305="","",IFERROR(INDEX(AcctSub,MATCH(GL_Paste!$B2305&amp;"",AcctCode,0)),"UNKNOWN"))</f>
        <v/>
      </c>
    </row>
    <row r="2309">
      <c r="A2309" s="40">
        <f>IF(GL_Paste!$B2306="","",N(GL_Paste!$H2306)-N(GL_Paste!$G2306))</f>
        <v/>
      </c>
      <c r="B2309" s="43">
        <f>IF(GL_Paste!$B2306="","",DATE(YEAR(GL_Paste!$E2306),MONTH(GL_Paste!$E2306),1))</f>
        <v/>
      </c>
      <c r="C2309">
        <f>IF(GL_Paste!$B2306="","",IF(TRIM(GL_Paste!$M2306)&lt;&gt;"",TRIM(GL_Paste!$M2306),IFERROR(MID(GL_Paste!$I2306,FIND("[",GL_Paste!$I2306)+1,FIND("]",GL_Paste!$I2306)-FIND("[",GL_Paste!$I2306)-1),"")))</f>
        <v/>
      </c>
      <c r="D2309">
        <f>IF(GL_Paste!$B2306="","",IFERROR(INDEX(DeptName,MATCH($C2309,DeptTag,0)),"UNALLOCATED"))</f>
        <v/>
      </c>
      <c r="E2309">
        <f>IF(GL_Paste!$B2306="","",IFERROR(INDEX(AcctCat,MATCH(GL_Paste!$B2306&amp;"",AcctCode,0)),"UNKNOWN"))</f>
        <v/>
      </c>
      <c r="F2309">
        <f>IF(GL_Paste!$B2306="","",IFERROR(INDEX(AcctSub,MATCH(GL_Paste!$B2306&amp;"",AcctCode,0)),"UNKNOWN"))</f>
        <v/>
      </c>
    </row>
    <row r="2310">
      <c r="A2310" s="40">
        <f>IF(GL_Paste!$B2307="","",N(GL_Paste!$H2307)-N(GL_Paste!$G2307))</f>
        <v/>
      </c>
      <c r="B2310" s="43">
        <f>IF(GL_Paste!$B2307="","",DATE(YEAR(GL_Paste!$E2307),MONTH(GL_Paste!$E2307),1))</f>
        <v/>
      </c>
      <c r="C2310">
        <f>IF(GL_Paste!$B2307="","",IF(TRIM(GL_Paste!$M2307)&lt;&gt;"",TRIM(GL_Paste!$M2307),IFERROR(MID(GL_Paste!$I2307,FIND("[",GL_Paste!$I2307)+1,FIND("]",GL_Paste!$I2307)-FIND("[",GL_Paste!$I2307)-1),"")))</f>
        <v/>
      </c>
      <c r="D2310">
        <f>IF(GL_Paste!$B2307="","",IFERROR(INDEX(DeptName,MATCH($C2310,DeptTag,0)),"UNALLOCATED"))</f>
        <v/>
      </c>
      <c r="E2310">
        <f>IF(GL_Paste!$B2307="","",IFERROR(INDEX(AcctCat,MATCH(GL_Paste!$B2307&amp;"",AcctCode,0)),"UNKNOWN"))</f>
        <v/>
      </c>
      <c r="F2310">
        <f>IF(GL_Paste!$B2307="","",IFERROR(INDEX(AcctSub,MATCH(GL_Paste!$B2307&amp;"",AcctCode,0)),"UNKNOWN"))</f>
        <v/>
      </c>
    </row>
    <row r="2311">
      <c r="A2311" s="40">
        <f>IF(GL_Paste!$B2308="","",N(GL_Paste!$H2308)-N(GL_Paste!$G2308))</f>
        <v/>
      </c>
      <c r="B2311" s="43">
        <f>IF(GL_Paste!$B2308="","",DATE(YEAR(GL_Paste!$E2308),MONTH(GL_Paste!$E2308),1))</f>
        <v/>
      </c>
      <c r="C2311">
        <f>IF(GL_Paste!$B2308="","",IF(TRIM(GL_Paste!$M2308)&lt;&gt;"",TRIM(GL_Paste!$M2308),IFERROR(MID(GL_Paste!$I2308,FIND("[",GL_Paste!$I2308)+1,FIND("]",GL_Paste!$I2308)-FIND("[",GL_Paste!$I2308)-1),"")))</f>
        <v/>
      </c>
      <c r="D2311">
        <f>IF(GL_Paste!$B2308="","",IFERROR(INDEX(DeptName,MATCH($C2311,DeptTag,0)),"UNALLOCATED"))</f>
        <v/>
      </c>
      <c r="E2311">
        <f>IF(GL_Paste!$B2308="","",IFERROR(INDEX(AcctCat,MATCH(GL_Paste!$B2308&amp;"",AcctCode,0)),"UNKNOWN"))</f>
        <v/>
      </c>
      <c r="F2311">
        <f>IF(GL_Paste!$B2308="","",IFERROR(INDEX(AcctSub,MATCH(GL_Paste!$B2308&amp;"",AcctCode,0)),"UNKNOWN"))</f>
        <v/>
      </c>
    </row>
    <row r="2312">
      <c r="A2312" s="40">
        <f>IF(GL_Paste!$B2309="","",N(GL_Paste!$H2309)-N(GL_Paste!$G2309))</f>
        <v/>
      </c>
      <c r="B2312" s="43">
        <f>IF(GL_Paste!$B2309="","",DATE(YEAR(GL_Paste!$E2309),MONTH(GL_Paste!$E2309),1))</f>
        <v/>
      </c>
      <c r="C2312">
        <f>IF(GL_Paste!$B2309="","",IF(TRIM(GL_Paste!$M2309)&lt;&gt;"",TRIM(GL_Paste!$M2309),IFERROR(MID(GL_Paste!$I2309,FIND("[",GL_Paste!$I2309)+1,FIND("]",GL_Paste!$I2309)-FIND("[",GL_Paste!$I2309)-1),"")))</f>
        <v/>
      </c>
      <c r="D2312">
        <f>IF(GL_Paste!$B2309="","",IFERROR(INDEX(DeptName,MATCH($C2312,DeptTag,0)),"UNALLOCATED"))</f>
        <v/>
      </c>
      <c r="E2312">
        <f>IF(GL_Paste!$B2309="","",IFERROR(INDEX(AcctCat,MATCH(GL_Paste!$B2309&amp;"",AcctCode,0)),"UNKNOWN"))</f>
        <v/>
      </c>
      <c r="F2312">
        <f>IF(GL_Paste!$B2309="","",IFERROR(INDEX(AcctSub,MATCH(GL_Paste!$B2309&amp;"",AcctCode,0)),"UNKNOWN"))</f>
        <v/>
      </c>
    </row>
    <row r="2313">
      <c r="A2313" s="40">
        <f>IF(GL_Paste!$B2310="","",N(GL_Paste!$H2310)-N(GL_Paste!$G2310))</f>
        <v/>
      </c>
      <c r="B2313" s="43">
        <f>IF(GL_Paste!$B2310="","",DATE(YEAR(GL_Paste!$E2310),MONTH(GL_Paste!$E2310),1))</f>
        <v/>
      </c>
      <c r="C2313">
        <f>IF(GL_Paste!$B2310="","",IF(TRIM(GL_Paste!$M2310)&lt;&gt;"",TRIM(GL_Paste!$M2310),IFERROR(MID(GL_Paste!$I2310,FIND("[",GL_Paste!$I2310)+1,FIND("]",GL_Paste!$I2310)-FIND("[",GL_Paste!$I2310)-1),"")))</f>
        <v/>
      </c>
      <c r="D2313">
        <f>IF(GL_Paste!$B2310="","",IFERROR(INDEX(DeptName,MATCH($C2313,DeptTag,0)),"UNALLOCATED"))</f>
        <v/>
      </c>
      <c r="E2313">
        <f>IF(GL_Paste!$B2310="","",IFERROR(INDEX(AcctCat,MATCH(GL_Paste!$B2310&amp;"",AcctCode,0)),"UNKNOWN"))</f>
        <v/>
      </c>
      <c r="F2313">
        <f>IF(GL_Paste!$B2310="","",IFERROR(INDEX(AcctSub,MATCH(GL_Paste!$B2310&amp;"",AcctCode,0)),"UNKNOWN"))</f>
        <v/>
      </c>
    </row>
    <row r="2314">
      <c r="A2314" s="40">
        <f>IF(GL_Paste!$B2311="","",N(GL_Paste!$H2311)-N(GL_Paste!$G2311))</f>
        <v/>
      </c>
      <c r="B2314" s="43">
        <f>IF(GL_Paste!$B2311="","",DATE(YEAR(GL_Paste!$E2311),MONTH(GL_Paste!$E2311),1))</f>
        <v/>
      </c>
      <c r="C2314">
        <f>IF(GL_Paste!$B2311="","",IF(TRIM(GL_Paste!$M2311)&lt;&gt;"",TRIM(GL_Paste!$M2311),IFERROR(MID(GL_Paste!$I2311,FIND("[",GL_Paste!$I2311)+1,FIND("]",GL_Paste!$I2311)-FIND("[",GL_Paste!$I2311)-1),"")))</f>
        <v/>
      </c>
      <c r="D2314">
        <f>IF(GL_Paste!$B2311="","",IFERROR(INDEX(DeptName,MATCH($C2314,DeptTag,0)),"UNALLOCATED"))</f>
        <v/>
      </c>
      <c r="E2314">
        <f>IF(GL_Paste!$B2311="","",IFERROR(INDEX(AcctCat,MATCH(GL_Paste!$B2311&amp;"",AcctCode,0)),"UNKNOWN"))</f>
        <v/>
      </c>
      <c r="F2314">
        <f>IF(GL_Paste!$B2311="","",IFERROR(INDEX(AcctSub,MATCH(GL_Paste!$B2311&amp;"",AcctCode,0)),"UNKNOWN"))</f>
        <v/>
      </c>
    </row>
    <row r="2315">
      <c r="A2315" s="40">
        <f>IF(GL_Paste!$B2312="","",N(GL_Paste!$H2312)-N(GL_Paste!$G2312))</f>
        <v/>
      </c>
      <c r="B2315" s="43">
        <f>IF(GL_Paste!$B2312="","",DATE(YEAR(GL_Paste!$E2312),MONTH(GL_Paste!$E2312),1))</f>
        <v/>
      </c>
      <c r="C2315">
        <f>IF(GL_Paste!$B2312="","",IF(TRIM(GL_Paste!$M2312)&lt;&gt;"",TRIM(GL_Paste!$M2312),IFERROR(MID(GL_Paste!$I2312,FIND("[",GL_Paste!$I2312)+1,FIND("]",GL_Paste!$I2312)-FIND("[",GL_Paste!$I2312)-1),"")))</f>
        <v/>
      </c>
      <c r="D2315">
        <f>IF(GL_Paste!$B2312="","",IFERROR(INDEX(DeptName,MATCH($C2315,DeptTag,0)),"UNALLOCATED"))</f>
        <v/>
      </c>
      <c r="E2315">
        <f>IF(GL_Paste!$B2312="","",IFERROR(INDEX(AcctCat,MATCH(GL_Paste!$B2312&amp;"",AcctCode,0)),"UNKNOWN"))</f>
        <v/>
      </c>
      <c r="F2315">
        <f>IF(GL_Paste!$B2312="","",IFERROR(INDEX(AcctSub,MATCH(GL_Paste!$B2312&amp;"",AcctCode,0)),"UNKNOWN"))</f>
        <v/>
      </c>
    </row>
    <row r="2316">
      <c r="A2316" s="40">
        <f>IF(GL_Paste!$B2313="","",N(GL_Paste!$H2313)-N(GL_Paste!$G2313))</f>
        <v/>
      </c>
      <c r="B2316" s="43">
        <f>IF(GL_Paste!$B2313="","",DATE(YEAR(GL_Paste!$E2313),MONTH(GL_Paste!$E2313),1))</f>
        <v/>
      </c>
      <c r="C2316">
        <f>IF(GL_Paste!$B2313="","",IF(TRIM(GL_Paste!$M2313)&lt;&gt;"",TRIM(GL_Paste!$M2313),IFERROR(MID(GL_Paste!$I2313,FIND("[",GL_Paste!$I2313)+1,FIND("]",GL_Paste!$I2313)-FIND("[",GL_Paste!$I2313)-1),"")))</f>
        <v/>
      </c>
      <c r="D2316">
        <f>IF(GL_Paste!$B2313="","",IFERROR(INDEX(DeptName,MATCH($C2316,DeptTag,0)),"UNALLOCATED"))</f>
        <v/>
      </c>
      <c r="E2316">
        <f>IF(GL_Paste!$B2313="","",IFERROR(INDEX(AcctCat,MATCH(GL_Paste!$B2313&amp;"",AcctCode,0)),"UNKNOWN"))</f>
        <v/>
      </c>
      <c r="F2316">
        <f>IF(GL_Paste!$B2313="","",IFERROR(INDEX(AcctSub,MATCH(GL_Paste!$B2313&amp;"",AcctCode,0)),"UNKNOWN"))</f>
        <v/>
      </c>
    </row>
    <row r="2317">
      <c r="A2317" s="40">
        <f>IF(GL_Paste!$B2314="","",N(GL_Paste!$H2314)-N(GL_Paste!$G2314))</f>
        <v/>
      </c>
      <c r="B2317" s="43">
        <f>IF(GL_Paste!$B2314="","",DATE(YEAR(GL_Paste!$E2314),MONTH(GL_Paste!$E2314),1))</f>
        <v/>
      </c>
      <c r="C2317">
        <f>IF(GL_Paste!$B2314="","",IF(TRIM(GL_Paste!$M2314)&lt;&gt;"",TRIM(GL_Paste!$M2314),IFERROR(MID(GL_Paste!$I2314,FIND("[",GL_Paste!$I2314)+1,FIND("]",GL_Paste!$I2314)-FIND("[",GL_Paste!$I2314)-1),"")))</f>
        <v/>
      </c>
      <c r="D2317">
        <f>IF(GL_Paste!$B2314="","",IFERROR(INDEX(DeptName,MATCH($C2317,DeptTag,0)),"UNALLOCATED"))</f>
        <v/>
      </c>
      <c r="E2317">
        <f>IF(GL_Paste!$B2314="","",IFERROR(INDEX(AcctCat,MATCH(GL_Paste!$B2314&amp;"",AcctCode,0)),"UNKNOWN"))</f>
        <v/>
      </c>
      <c r="F2317">
        <f>IF(GL_Paste!$B2314="","",IFERROR(INDEX(AcctSub,MATCH(GL_Paste!$B2314&amp;"",AcctCode,0)),"UNKNOWN"))</f>
        <v/>
      </c>
    </row>
    <row r="2318">
      <c r="A2318" s="40">
        <f>IF(GL_Paste!$B2315="","",N(GL_Paste!$H2315)-N(GL_Paste!$G2315))</f>
        <v/>
      </c>
      <c r="B2318" s="43">
        <f>IF(GL_Paste!$B2315="","",DATE(YEAR(GL_Paste!$E2315),MONTH(GL_Paste!$E2315),1))</f>
        <v/>
      </c>
      <c r="C2318">
        <f>IF(GL_Paste!$B2315="","",IF(TRIM(GL_Paste!$M2315)&lt;&gt;"",TRIM(GL_Paste!$M2315),IFERROR(MID(GL_Paste!$I2315,FIND("[",GL_Paste!$I2315)+1,FIND("]",GL_Paste!$I2315)-FIND("[",GL_Paste!$I2315)-1),"")))</f>
        <v/>
      </c>
      <c r="D2318">
        <f>IF(GL_Paste!$B2315="","",IFERROR(INDEX(DeptName,MATCH($C2318,DeptTag,0)),"UNALLOCATED"))</f>
        <v/>
      </c>
      <c r="E2318">
        <f>IF(GL_Paste!$B2315="","",IFERROR(INDEX(AcctCat,MATCH(GL_Paste!$B2315&amp;"",AcctCode,0)),"UNKNOWN"))</f>
        <v/>
      </c>
      <c r="F2318">
        <f>IF(GL_Paste!$B2315="","",IFERROR(INDEX(AcctSub,MATCH(GL_Paste!$B2315&amp;"",AcctCode,0)),"UNKNOWN"))</f>
        <v/>
      </c>
    </row>
    <row r="2319">
      <c r="A2319" s="40">
        <f>IF(GL_Paste!$B2316="","",N(GL_Paste!$H2316)-N(GL_Paste!$G2316))</f>
        <v/>
      </c>
      <c r="B2319" s="43">
        <f>IF(GL_Paste!$B2316="","",DATE(YEAR(GL_Paste!$E2316),MONTH(GL_Paste!$E2316),1))</f>
        <v/>
      </c>
      <c r="C2319">
        <f>IF(GL_Paste!$B2316="","",IF(TRIM(GL_Paste!$M2316)&lt;&gt;"",TRIM(GL_Paste!$M2316),IFERROR(MID(GL_Paste!$I2316,FIND("[",GL_Paste!$I2316)+1,FIND("]",GL_Paste!$I2316)-FIND("[",GL_Paste!$I2316)-1),"")))</f>
        <v/>
      </c>
      <c r="D2319">
        <f>IF(GL_Paste!$B2316="","",IFERROR(INDEX(DeptName,MATCH($C2319,DeptTag,0)),"UNALLOCATED"))</f>
        <v/>
      </c>
      <c r="E2319">
        <f>IF(GL_Paste!$B2316="","",IFERROR(INDEX(AcctCat,MATCH(GL_Paste!$B2316&amp;"",AcctCode,0)),"UNKNOWN"))</f>
        <v/>
      </c>
      <c r="F2319">
        <f>IF(GL_Paste!$B2316="","",IFERROR(INDEX(AcctSub,MATCH(GL_Paste!$B2316&amp;"",AcctCode,0)),"UNKNOWN"))</f>
        <v/>
      </c>
    </row>
    <row r="2320">
      <c r="A2320" s="40">
        <f>IF(GL_Paste!$B2317="","",N(GL_Paste!$H2317)-N(GL_Paste!$G2317))</f>
        <v/>
      </c>
      <c r="B2320" s="43">
        <f>IF(GL_Paste!$B2317="","",DATE(YEAR(GL_Paste!$E2317),MONTH(GL_Paste!$E2317),1))</f>
        <v/>
      </c>
      <c r="C2320">
        <f>IF(GL_Paste!$B2317="","",IF(TRIM(GL_Paste!$M2317)&lt;&gt;"",TRIM(GL_Paste!$M2317),IFERROR(MID(GL_Paste!$I2317,FIND("[",GL_Paste!$I2317)+1,FIND("]",GL_Paste!$I2317)-FIND("[",GL_Paste!$I2317)-1),"")))</f>
        <v/>
      </c>
      <c r="D2320">
        <f>IF(GL_Paste!$B2317="","",IFERROR(INDEX(DeptName,MATCH($C2320,DeptTag,0)),"UNALLOCATED"))</f>
        <v/>
      </c>
      <c r="E2320">
        <f>IF(GL_Paste!$B2317="","",IFERROR(INDEX(AcctCat,MATCH(GL_Paste!$B2317&amp;"",AcctCode,0)),"UNKNOWN"))</f>
        <v/>
      </c>
      <c r="F2320">
        <f>IF(GL_Paste!$B2317="","",IFERROR(INDEX(AcctSub,MATCH(GL_Paste!$B2317&amp;"",AcctCode,0)),"UNKNOWN"))</f>
        <v/>
      </c>
    </row>
    <row r="2321">
      <c r="A2321" s="40">
        <f>IF(GL_Paste!$B2318="","",N(GL_Paste!$H2318)-N(GL_Paste!$G2318))</f>
        <v/>
      </c>
      <c r="B2321" s="43">
        <f>IF(GL_Paste!$B2318="","",DATE(YEAR(GL_Paste!$E2318),MONTH(GL_Paste!$E2318),1))</f>
        <v/>
      </c>
      <c r="C2321">
        <f>IF(GL_Paste!$B2318="","",IF(TRIM(GL_Paste!$M2318)&lt;&gt;"",TRIM(GL_Paste!$M2318),IFERROR(MID(GL_Paste!$I2318,FIND("[",GL_Paste!$I2318)+1,FIND("]",GL_Paste!$I2318)-FIND("[",GL_Paste!$I2318)-1),"")))</f>
        <v/>
      </c>
      <c r="D2321">
        <f>IF(GL_Paste!$B2318="","",IFERROR(INDEX(DeptName,MATCH($C2321,DeptTag,0)),"UNALLOCATED"))</f>
        <v/>
      </c>
      <c r="E2321">
        <f>IF(GL_Paste!$B2318="","",IFERROR(INDEX(AcctCat,MATCH(GL_Paste!$B2318&amp;"",AcctCode,0)),"UNKNOWN"))</f>
        <v/>
      </c>
      <c r="F2321">
        <f>IF(GL_Paste!$B2318="","",IFERROR(INDEX(AcctSub,MATCH(GL_Paste!$B2318&amp;"",AcctCode,0)),"UNKNOWN"))</f>
        <v/>
      </c>
    </row>
    <row r="2322">
      <c r="A2322" s="40">
        <f>IF(GL_Paste!$B2319="","",N(GL_Paste!$H2319)-N(GL_Paste!$G2319))</f>
        <v/>
      </c>
      <c r="B2322" s="43">
        <f>IF(GL_Paste!$B2319="","",DATE(YEAR(GL_Paste!$E2319),MONTH(GL_Paste!$E2319),1))</f>
        <v/>
      </c>
      <c r="C2322">
        <f>IF(GL_Paste!$B2319="","",IF(TRIM(GL_Paste!$M2319)&lt;&gt;"",TRIM(GL_Paste!$M2319),IFERROR(MID(GL_Paste!$I2319,FIND("[",GL_Paste!$I2319)+1,FIND("]",GL_Paste!$I2319)-FIND("[",GL_Paste!$I2319)-1),"")))</f>
        <v/>
      </c>
      <c r="D2322">
        <f>IF(GL_Paste!$B2319="","",IFERROR(INDEX(DeptName,MATCH($C2322,DeptTag,0)),"UNALLOCATED"))</f>
        <v/>
      </c>
      <c r="E2322">
        <f>IF(GL_Paste!$B2319="","",IFERROR(INDEX(AcctCat,MATCH(GL_Paste!$B2319&amp;"",AcctCode,0)),"UNKNOWN"))</f>
        <v/>
      </c>
      <c r="F2322">
        <f>IF(GL_Paste!$B2319="","",IFERROR(INDEX(AcctSub,MATCH(GL_Paste!$B2319&amp;"",AcctCode,0)),"UNKNOWN"))</f>
        <v/>
      </c>
    </row>
    <row r="2323">
      <c r="A2323" s="40">
        <f>IF(GL_Paste!$B2320="","",N(GL_Paste!$H2320)-N(GL_Paste!$G2320))</f>
        <v/>
      </c>
      <c r="B2323" s="43">
        <f>IF(GL_Paste!$B2320="","",DATE(YEAR(GL_Paste!$E2320),MONTH(GL_Paste!$E2320),1))</f>
        <v/>
      </c>
      <c r="C2323">
        <f>IF(GL_Paste!$B2320="","",IF(TRIM(GL_Paste!$M2320)&lt;&gt;"",TRIM(GL_Paste!$M2320),IFERROR(MID(GL_Paste!$I2320,FIND("[",GL_Paste!$I2320)+1,FIND("]",GL_Paste!$I2320)-FIND("[",GL_Paste!$I2320)-1),"")))</f>
        <v/>
      </c>
      <c r="D2323">
        <f>IF(GL_Paste!$B2320="","",IFERROR(INDEX(DeptName,MATCH($C2323,DeptTag,0)),"UNALLOCATED"))</f>
        <v/>
      </c>
      <c r="E2323">
        <f>IF(GL_Paste!$B2320="","",IFERROR(INDEX(AcctCat,MATCH(GL_Paste!$B2320&amp;"",AcctCode,0)),"UNKNOWN"))</f>
        <v/>
      </c>
      <c r="F2323">
        <f>IF(GL_Paste!$B2320="","",IFERROR(INDEX(AcctSub,MATCH(GL_Paste!$B2320&amp;"",AcctCode,0)),"UNKNOWN"))</f>
        <v/>
      </c>
    </row>
    <row r="2324">
      <c r="A2324" s="40">
        <f>IF(GL_Paste!$B2321="","",N(GL_Paste!$H2321)-N(GL_Paste!$G2321))</f>
        <v/>
      </c>
      <c r="B2324" s="43">
        <f>IF(GL_Paste!$B2321="","",DATE(YEAR(GL_Paste!$E2321),MONTH(GL_Paste!$E2321),1))</f>
        <v/>
      </c>
      <c r="C2324">
        <f>IF(GL_Paste!$B2321="","",IF(TRIM(GL_Paste!$M2321)&lt;&gt;"",TRIM(GL_Paste!$M2321),IFERROR(MID(GL_Paste!$I2321,FIND("[",GL_Paste!$I2321)+1,FIND("]",GL_Paste!$I2321)-FIND("[",GL_Paste!$I2321)-1),"")))</f>
        <v/>
      </c>
      <c r="D2324">
        <f>IF(GL_Paste!$B2321="","",IFERROR(INDEX(DeptName,MATCH($C2324,DeptTag,0)),"UNALLOCATED"))</f>
        <v/>
      </c>
      <c r="E2324">
        <f>IF(GL_Paste!$B2321="","",IFERROR(INDEX(AcctCat,MATCH(GL_Paste!$B2321&amp;"",AcctCode,0)),"UNKNOWN"))</f>
        <v/>
      </c>
      <c r="F2324">
        <f>IF(GL_Paste!$B2321="","",IFERROR(INDEX(AcctSub,MATCH(GL_Paste!$B2321&amp;"",AcctCode,0)),"UNKNOWN"))</f>
        <v/>
      </c>
    </row>
    <row r="2325">
      <c r="A2325" s="40">
        <f>IF(GL_Paste!$B2322="","",N(GL_Paste!$H2322)-N(GL_Paste!$G2322))</f>
        <v/>
      </c>
      <c r="B2325" s="43">
        <f>IF(GL_Paste!$B2322="","",DATE(YEAR(GL_Paste!$E2322),MONTH(GL_Paste!$E2322),1))</f>
        <v/>
      </c>
      <c r="C2325">
        <f>IF(GL_Paste!$B2322="","",IF(TRIM(GL_Paste!$M2322)&lt;&gt;"",TRIM(GL_Paste!$M2322),IFERROR(MID(GL_Paste!$I2322,FIND("[",GL_Paste!$I2322)+1,FIND("]",GL_Paste!$I2322)-FIND("[",GL_Paste!$I2322)-1),"")))</f>
        <v/>
      </c>
      <c r="D2325">
        <f>IF(GL_Paste!$B2322="","",IFERROR(INDEX(DeptName,MATCH($C2325,DeptTag,0)),"UNALLOCATED"))</f>
        <v/>
      </c>
      <c r="E2325">
        <f>IF(GL_Paste!$B2322="","",IFERROR(INDEX(AcctCat,MATCH(GL_Paste!$B2322&amp;"",AcctCode,0)),"UNKNOWN"))</f>
        <v/>
      </c>
      <c r="F2325">
        <f>IF(GL_Paste!$B2322="","",IFERROR(INDEX(AcctSub,MATCH(GL_Paste!$B2322&amp;"",AcctCode,0)),"UNKNOWN"))</f>
        <v/>
      </c>
    </row>
    <row r="2326">
      <c r="A2326" s="40">
        <f>IF(GL_Paste!$B2323="","",N(GL_Paste!$H2323)-N(GL_Paste!$G2323))</f>
        <v/>
      </c>
      <c r="B2326" s="43">
        <f>IF(GL_Paste!$B2323="","",DATE(YEAR(GL_Paste!$E2323),MONTH(GL_Paste!$E2323),1))</f>
        <v/>
      </c>
      <c r="C2326">
        <f>IF(GL_Paste!$B2323="","",IF(TRIM(GL_Paste!$M2323)&lt;&gt;"",TRIM(GL_Paste!$M2323),IFERROR(MID(GL_Paste!$I2323,FIND("[",GL_Paste!$I2323)+1,FIND("]",GL_Paste!$I2323)-FIND("[",GL_Paste!$I2323)-1),"")))</f>
        <v/>
      </c>
      <c r="D2326">
        <f>IF(GL_Paste!$B2323="","",IFERROR(INDEX(DeptName,MATCH($C2326,DeptTag,0)),"UNALLOCATED"))</f>
        <v/>
      </c>
      <c r="E2326">
        <f>IF(GL_Paste!$B2323="","",IFERROR(INDEX(AcctCat,MATCH(GL_Paste!$B2323&amp;"",AcctCode,0)),"UNKNOWN"))</f>
        <v/>
      </c>
      <c r="F2326">
        <f>IF(GL_Paste!$B2323="","",IFERROR(INDEX(AcctSub,MATCH(GL_Paste!$B2323&amp;"",AcctCode,0)),"UNKNOWN"))</f>
        <v/>
      </c>
    </row>
    <row r="2327">
      <c r="A2327" s="40">
        <f>IF(GL_Paste!$B2324="","",N(GL_Paste!$H2324)-N(GL_Paste!$G2324))</f>
        <v/>
      </c>
      <c r="B2327" s="43">
        <f>IF(GL_Paste!$B2324="","",DATE(YEAR(GL_Paste!$E2324),MONTH(GL_Paste!$E2324),1))</f>
        <v/>
      </c>
      <c r="C2327">
        <f>IF(GL_Paste!$B2324="","",IF(TRIM(GL_Paste!$M2324)&lt;&gt;"",TRIM(GL_Paste!$M2324),IFERROR(MID(GL_Paste!$I2324,FIND("[",GL_Paste!$I2324)+1,FIND("]",GL_Paste!$I2324)-FIND("[",GL_Paste!$I2324)-1),"")))</f>
        <v/>
      </c>
      <c r="D2327">
        <f>IF(GL_Paste!$B2324="","",IFERROR(INDEX(DeptName,MATCH($C2327,DeptTag,0)),"UNALLOCATED"))</f>
        <v/>
      </c>
      <c r="E2327">
        <f>IF(GL_Paste!$B2324="","",IFERROR(INDEX(AcctCat,MATCH(GL_Paste!$B2324&amp;"",AcctCode,0)),"UNKNOWN"))</f>
        <v/>
      </c>
      <c r="F2327">
        <f>IF(GL_Paste!$B2324="","",IFERROR(INDEX(AcctSub,MATCH(GL_Paste!$B2324&amp;"",AcctCode,0)),"UNKNOWN"))</f>
        <v/>
      </c>
    </row>
    <row r="2328">
      <c r="A2328" s="40">
        <f>IF(GL_Paste!$B2325="","",N(GL_Paste!$H2325)-N(GL_Paste!$G2325))</f>
        <v/>
      </c>
      <c r="B2328" s="43">
        <f>IF(GL_Paste!$B2325="","",DATE(YEAR(GL_Paste!$E2325),MONTH(GL_Paste!$E2325),1))</f>
        <v/>
      </c>
      <c r="C2328">
        <f>IF(GL_Paste!$B2325="","",IF(TRIM(GL_Paste!$M2325)&lt;&gt;"",TRIM(GL_Paste!$M2325),IFERROR(MID(GL_Paste!$I2325,FIND("[",GL_Paste!$I2325)+1,FIND("]",GL_Paste!$I2325)-FIND("[",GL_Paste!$I2325)-1),"")))</f>
        <v/>
      </c>
      <c r="D2328">
        <f>IF(GL_Paste!$B2325="","",IFERROR(INDEX(DeptName,MATCH($C2328,DeptTag,0)),"UNALLOCATED"))</f>
        <v/>
      </c>
      <c r="E2328">
        <f>IF(GL_Paste!$B2325="","",IFERROR(INDEX(AcctCat,MATCH(GL_Paste!$B2325&amp;"",AcctCode,0)),"UNKNOWN"))</f>
        <v/>
      </c>
      <c r="F2328">
        <f>IF(GL_Paste!$B2325="","",IFERROR(INDEX(AcctSub,MATCH(GL_Paste!$B2325&amp;"",AcctCode,0)),"UNKNOWN"))</f>
        <v/>
      </c>
    </row>
    <row r="2329">
      <c r="A2329" s="40">
        <f>IF(GL_Paste!$B2326="","",N(GL_Paste!$H2326)-N(GL_Paste!$G2326))</f>
        <v/>
      </c>
      <c r="B2329" s="43">
        <f>IF(GL_Paste!$B2326="","",DATE(YEAR(GL_Paste!$E2326),MONTH(GL_Paste!$E2326),1))</f>
        <v/>
      </c>
      <c r="C2329">
        <f>IF(GL_Paste!$B2326="","",IF(TRIM(GL_Paste!$M2326)&lt;&gt;"",TRIM(GL_Paste!$M2326),IFERROR(MID(GL_Paste!$I2326,FIND("[",GL_Paste!$I2326)+1,FIND("]",GL_Paste!$I2326)-FIND("[",GL_Paste!$I2326)-1),"")))</f>
        <v/>
      </c>
      <c r="D2329">
        <f>IF(GL_Paste!$B2326="","",IFERROR(INDEX(DeptName,MATCH($C2329,DeptTag,0)),"UNALLOCATED"))</f>
        <v/>
      </c>
      <c r="E2329">
        <f>IF(GL_Paste!$B2326="","",IFERROR(INDEX(AcctCat,MATCH(GL_Paste!$B2326&amp;"",AcctCode,0)),"UNKNOWN"))</f>
        <v/>
      </c>
      <c r="F2329">
        <f>IF(GL_Paste!$B2326="","",IFERROR(INDEX(AcctSub,MATCH(GL_Paste!$B2326&amp;"",AcctCode,0)),"UNKNOWN"))</f>
        <v/>
      </c>
    </row>
    <row r="2330">
      <c r="A2330" s="40">
        <f>IF(GL_Paste!$B2327="","",N(GL_Paste!$H2327)-N(GL_Paste!$G2327))</f>
        <v/>
      </c>
      <c r="B2330" s="43">
        <f>IF(GL_Paste!$B2327="","",DATE(YEAR(GL_Paste!$E2327),MONTH(GL_Paste!$E2327),1))</f>
        <v/>
      </c>
      <c r="C2330">
        <f>IF(GL_Paste!$B2327="","",IF(TRIM(GL_Paste!$M2327)&lt;&gt;"",TRIM(GL_Paste!$M2327),IFERROR(MID(GL_Paste!$I2327,FIND("[",GL_Paste!$I2327)+1,FIND("]",GL_Paste!$I2327)-FIND("[",GL_Paste!$I2327)-1),"")))</f>
        <v/>
      </c>
      <c r="D2330">
        <f>IF(GL_Paste!$B2327="","",IFERROR(INDEX(DeptName,MATCH($C2330,DeptTag,0)),"UNALLOCATED"))</f>
        <v/>
      </c>
      <c r="E2330">
        <f>IF(GL_Paste!$B2327="","",IFERROR(INDEX(AcctCat,MATCH(GL_Paste!$B2327&amp;"",AcctCode,0)),"UNKNOWN"))</f>
        <v/>
      </c>
      <c r="F2330">
        <f>IF(GL_Paste!$B2327="","",IFERROR(INDEX(AcctSub,MATCH(GL_Paste!$B2327&amp;"",AcctCode,0)),"UNKNOWN"))</f>
        <v/>
      </c>
    </row>
    <row r="2331">
      <c r="A2331" s="40">
        <f>IF(GL_Paste!$B2328="","",N(GL_Paste!$H2328)-N(GL_Paste!$G2328))</f>
        <v/>
      </c>
      <c r="B2331" s="43">
        <f>IF(GL_Paste!$B2328="","",DATE(YEAR(GL_Paste!$E2328),MONTH(GL_Paste!$E2328),1))</f>
        <v/>
      </c>
      <c r="C2331">
        <f>IF(GL_Paste!$B2328="","",IF(TRIM(GL_Paste!$M2328)&lt;&gt;"",TRIM(GL_Paste!$M2328),IFERROR(MID(GL_Paste!$I2328,FIND("[",GL_Paste!$I2328)+1,FIND("]",GL_Paste!$I2328)-FIND("[",GL_Paste!$I2328)-1),"")))</f>
        <v/>
      </c>
      <c r="D2331">
        <f>IF(GL_Paste!$B2328="","",IFERROR(INDEX(DeptName,MATCH($C2331,DeptTag,0)),"UNALLOCATED"))</f>
        <v/>
      </c>
      <c r="E2331">
        <f>IF(GL_Paste!$B2328="","",IFERROR(INDEX(AcctCat,MATCH(GL_Paste!$B2328&amp;"",AcctCode,0)),"UNKNOWN"))</f>
        <v/>
      </c>
      <c r="F2331">
        <f>IF(GL_Paste!$B2328="","",IFERROR(INDEX(AcctSub,MATCH(GL_Paste!$B2328&amp;"",AcctCode,0)),"UNKNOWN"))</f>
        <v/>
      </c>
    </row>
    <row r="2332">
      <c r="A2332" s="40">
        <f>IF(GL_Paste!$B2329="","",N(GL_Paste!$H2329)-N(GL_Paste!$G2329))</f>
        <v/>
      </c>
      <c r="B2332" s="43">
        <f>IF(GL_Paste!$B2329="","",DATE(YEAR(GL_Paste!$E2329),MONTH(GL_Paste!$E2329),1))</f>
        <v/>
      </c>
      <c r="C2332">
        <f>IF(GL_Paste!$B2329="","",IF(TRIM(GL_Paste!$M2329)&lt;&gt;"",TRIM(GL_Paste!$M2329),IFERROR(MID(GL_Paste!$I2329,FIND("[",GL_Paste!$I2329)+1,FIND("]",GL_Paste!$I2329)-FIND("[",GL_Paste!$I2329)-1),"")))</f>
        <v/>
      </c>
      <c r="D2332">
        <f>IF(GL_Paste!$B2329="","",IFERROR(INDEX(DeptName,MATCH($C2332,DeptTag,0)),"UNALLOCATED"))</f>
        <v/>
      </c>
      <c r="E2332">
        <f>IF(GL_Paste!$B2329="","",IFERROR(INDEX(AcctCat,MATCH(GL_Paste!$B2329&amp;"",AcctCode,0)),"UNKNOWN"))</f>
        <v/>
      </c>
      <c r="F2332">
        <f>IF(GL_Paste!$B2329="","",IFERROR(INDEX(AcctSub,MATCH(GL_Paste!$B2329&amp;"",AcctCode,0)),"UNKNOWN"))</f>
        <v/>
      </c>
    </row>
    <row r="2333">
      <c r="A2333" s="40">
        <f>IF(GL_Paste!$B2330="","",N(GL_Paste!$H2330)-N(GL_Paste!$G2330))</f>
        <v/>
      </c>
      <c r="B2333" s="43">
        <f>IF(GL_Paste!$B2330="","",DATE(YEAR(GL_Paste!$E2330),MONTH(GL_Paste!$E2330),1))</f>
        <v/>
      </c>
      <c r="C2333">
        <f>IF(GL_Paste!$B2330="","",IF(TRIM(GL_Paste!$M2330)&lt;&gt;"",TRIM(GL_Paste!$M2330),IFERROR(MID(GL_Paste!$I2330,FIND("[",GL_Paste!$I2330)+1,FIND("]",GL_Paste!$I2330)-FIND("[",GL_Paste!$I2330)-1),"")))</f>
        <v/>
      </c>
      <c r="D2333">
        <f>IF(GL_Paste!$B2330="","",IFERROR(INDEX(DeptName,MATCH($C2333,DeptTag,0)),"UNALLOCATED"))</f>
        <v/>
      </c>
      <c r="E2333">
        <f>IF(GL_Paste!$B2330="","",IFERROR(INDEX(AcctCat,MATCH(GL_Paste!$B2330&amp;"",AcctCode,0)),"UNKNOWN"))</f>
        <v/>
      </c>
      <c r="F2333">
        <f>IF(GL_Paste!$B2330="","",IFERROR(INDEX(AcctSub,MATCH(GL_Paste!$B2330&amp;"",AcctCode,0)),"UNKNOWN"))</f>
        <v/>
      </c>
    </row>
    <row r="2334">
      <c r="A2334" s="40">
        <f>IF(GL_Paste!$B2331="","",N(GL_Paste!$H2331)-N(GL_Paste!$G2331))</f>
        <v/>
      </c>
      <c r="B2334" s="43">
        <f>IF(GL_Paste!$B2331="","",DATE(YEAR(GL_Paste!$E2331),MONTH(GL_Paste!$E2331),1))</f>
        <v/>
      </c>
      <c r="C2334">
        <f>IF(GL_Paste!$B2331="","",IF(TRIM(GL_Paste!$M2331)&lt;&gt;"",TRIM(GL_Paste!$M2331),IFERROR(MID(GL_Paste!$I2331,FIND("[",GL_Paste!$I2331)+1,FIND("]",GL_Paste!$I2331)-FIND("[",GL_Paste!$I2331)-1),"")))</f>
        <v/>
      </c>
      <c r="D2334">
        <f>IF(GL_Paste!$B2331="","",IFERROR(INDEX(DeptName,MATCH($C2334,DeptTag,0)),"UNALLOCATED"))</f>
        <v/>
      </c>
      <c r="E2334">
        <f>IF(GL_Paste!$B2331="","",IFERROR(INDEX(AcctCat,MATCH(GL_Paste!$B2331&amp;"",AcctCode,0)),"UNKNOWN"))</f>
        <v/>
      </c>
      <c r="F2334">
        <f>IF(GL_Paste!$B2331="","",IFERROR(INDEX(AcctSub,MATCH(GL_Paste!$B2331&amp;"",AcctCode,0)),"UNKNOWN"))</f>
        <v/>
      </c>
    </row>
    <row r="2335">
      <c r="A2335" s="40">
        <f>IF(GL_Paste!$B2332="","",N(GL_Paste!$H2332)-N(GL_Paste!$G2332))</f>
        <v/>
      </c>
      <c r="B2335" s="43">
        <f>IF(GL_Paste!$B2332="","",DATE(YEAR(GL_Paste!$E2332),MONTH(GL_Paste!$E2332),1))</f>
        <v/>
      </c>
      <c r="C2335">
        <f>IF(GL_Paste!$B2332="","",IF(TRIM(GL_Paste!$M2332)&lt;&gt;"",TRIM(GL_Paste!$M2332),IFERROR(MID(GL_Paste!$I2332,FIND("[",GL_Paste!$I2332)+1,FIND("]",GL_Paste!$I2332)-FIND("[",GL_Paste!$I2332)-1),"")))</f>
        <v/>
      </c>
      <c r="D2335">
        <f>IF(GL_Paste!$B2332="","",IFERROR(INDEX(DeptName,MATCH($C2335,DeptTag,0)),"UNALLOCATED"))</f>
        <v/>
      </c>
      <c r="E2335">
        <f>IF(GL_Paste!$B2332="","",IFERROR(INDEX(AcctCat,MATCH(GL_Paste!$B2332&amp;"",AcctCode,0)),"UNKNOWN"))</f>
        <v/>
      </c>
      <c r="F2335">
        <f>IF(GL_Paste!$B2332="","",IFERROR(INDEX(AcctSub,MATCH(GL_Paste!$B2332&amp;"",AcctCode,0)),"UNKNOWN"))</f>
        <v/>
      </c>
    </row>
    <row r="2336">
      <c r="A2336" s="40">
        <f>IF(GL_Paste!$B2333="","",N(GL_Paste!$H2333)-N(GL_Paste!$G2333))</f>
        <v/>
      </c>
      <c r="B2336" s="43">
        <f>IF(GL_Paste!$B2333="","",DATE(YEAR(GL_Paste!$E2333),MONTH(GL_Paste!$E2333),1))</f>
        <v/>
      </c>
      <c r="C2336">
        <f>IF(GL_Paste!$B2333="","",IF(TRIM(GL_Paste!$M2333)&lt;&gt;"",TRIM(GL_Paste!$M2333),IFERROR(MID(GL_Paste!$I2333,FIND("[",GL_Paste!$I2333)+1,FIND("]",GL_Paste!$I2333)-FIND("[",GL_Paste!$I2333)-1),"")))</f>
        <v/>
      </c>
      <c r="D2336">
        <f>IF(GL_Paste!$B2333="","",IFERROR(INDEX(DeptName,MATCH($C2336,DeptTag,0)),"UNALLOCATED"))</f>
        <v/>
      </c>
      <c r="E2336">
        <f>IF(GL_Paste!$B2333="","",IFERROR(INDEX(AcctCat,MATCH(GL_Paste!$B2333&amp;"",AcctCode,0)),"UNKNOWN"))</f>
        <v/>
      </c>
      <c r="F2336">
        <f>IF(GL_Paste!$B2333="","",IFERROR(INDEX(AcctSub,MATCH(GL_Paste!$B2333&amp;"",AcctCode,0)),"UNKNOWN"))</f>
        <v/>
      </c>
    </row>
    <row r="2337">
      <c r="A2337" s="40">
        <f>IF(GL_Paste!$B2334="","",N(GL_Paste!$H2334)-N(GL_Paste!$G2334))</f>
        <v/>
      </c>
      <c r="B2337" s="43">
        <f>IF(GL_Paste!$B2334="","",DATE(YEAR(GL_Paste!$E2334),MONTH(GL_Paste!$E2334),1))</f>
        <v/>
      </c>
      <c r="C2337">
        <f>IF(GL_Paste!$B2334="","",IF(TRIM(GL_Paste!$M2334)&lt;&gt;"",TRIM(GL_Paste!$M2334),IFERROR(MID(GL_Paste!$I2334,FIND("[",GL_Paste!$I2334)+1,FIND("]",GL_Paste!$I2334)-FIND("[",GL_Paste!$I2334)-1),"")))</f>
        <v/>
      </c>
      <c r="D2337">
        <f>IF(GL_Paste!$B2334="","",IFERROR(INDEX(DeptName,MATCH($C2337,DeptTag,0)),"UNALLOCATED"))</f>
        <v/>
      </c>
      <c r="E2337">
        <f>IF(GL_Paste!$B2334="","",IFERROR(INDEX(AcctCat,MATCH(GL_Paste!$B2334&amp;"",AcctCode,0)),"UNKNOWN"))</f>
        <v/>
      </c>
      <c r="F2337">
        <f>IF(GL_Paste!$B2334="","",IFERROR(INDEX(AcctSub,MATCH(GL_Paste!$B2334&amp;"",AcctCode,0)),"UNKNOWN"))</f>
        <v/>
      </c>
    </row>
    <row r="2338">
      <c r="A2338" s="40">
        <f>IF(GL_Paste!$B2335="","",N(GL_Paste!$H2335)-N(GL_Paste!$G2335))</f>
        <v/>
      </c>
      <c r="B2338" s="43">
        <f>IF(GL_Paste!$B2335="","",DATE(YEAR(GL_Paste!$E2335),MONTH(GL_Paste!$E2335),1))</f>
        <v/>
      </c>
      <c r="C2338">
        <f>IF(GL_Paste!$B2335="","",IF(TRIM(GL_Paste!$M2335)&lt;&gt;"",TRIM(GL_Paste!$M2335),IFERROR(MID(GL_Paste!$I2335,FIND("[",GL_Paste!$I2335)+1,FIND("]",GL_Paste!$I2335)-FIND("[",GL_Paste!$I2335)-1),"")))</f>
        <v/>
      </c>
      <c r="D2338">
        <f>IF(GL_Paste!$B2335="","",IFERROR(INDEX(DeptName,MATCH($C2338,DeptTag,0)),"UNALLOCATED"))</f>
        <v/>
      </c>
      <c r="E2338">
        <f>IF(GL_Paste!$B2335="","",IFERROR(INDEX(AcctCat,MATCH(GL_Paste!$B2335&amp;"",AcctCode,0)),"UNKNOWN"))</f>
        <v/>
      </c>
      <c r="F2338">
        <f>IF(GL_Paste!$B2335="","",IFERROR(INDEX(AcctSub,MATCH(GL_Paste!$B2335&amp;"",AcctCode,0)),"UNKNOWN"))</f>
        <v/>
      </c>
    </row>
    <row r="2339">
      <c r="A2339" s="40">
        <f>IF(GL_Paste!$B2336="","",N(GL_Paste!$H2336)-N(GL_Paste!$G2336))</f>
        <v/>
      </c>
      <c r="B2339" s="43">
        <f>IF(GL_Paste!$B2336="","",DATE(YEAR(GL_Paste!$E2336),MONTH(GL_Paste!$E2336),1))</f>
        <v/>
      </c>
      <c r="C2339">
        <f>IF(GL_Paste!$B2336="","",IF(TRIM(GL_Paste!$M2336)&lt;&gt;"",TRIM(GL_Paste!$M2336),IFERROR(MID(GL_Paste!$I2336,FIND("[",GL_Paste!$I2336)+1,FIND("]",GL_Paste!$I2336)-FIND("[",GL_Paste!$I2336)-1),"")))</f>
        <v/>
      </c>
      <c r="D2339">
        <f>IF(GL_Paste!$B2336="","",IFERROR(INDEX(DeptName,MATCH($C2339,DeptTag,0)),"UNALLOCATED"))</f>
        <v/>
      </c>
      <c r="E2339">
        <f>IF(GL_Paste!$B2336="","",IFERROR(INDEX(AcctCat,MATCH(GL_Paste!$B2336&amp;"",AcctCode,0)),"UNKNOWN"))</f>
        <v/>
      </c>
      <c r="F2339">
        <f>IF(GL_Paste!$B2336="","",IFERROR(INDEX(AcctSub,MATCH(GL_Paste!$B2336&amp;"",AcctCode,0)),"UNKNOWN"))</f>
        <v/>
      </c>
    </row>
    <row r="2340">
      <c r="A2340" s="40">
        <f>IF(GL_Paste!$B2337="","",N(GL_Paste!$H2337)-N(GL_Paste!$G2337))</f>
        <v/>
      </c>
      <c r="B2340" s="43">
        <f>IF(GL_Paste!$B2337="","",DATE(YEAR(GL_Paste!$E2337),MONTH(GL_Paste!$E2337),1))</f>
        <v/>
      </c>
      <c r="C2340">
        <f>IF(GL_Paste!$B2337="","",IF(TRIM(GL_Paste!$M2337)&lt;&gt;"",TRIM(GL_Paste!$M2337),IFERROR(MID(GL_Paste!$I2337,FIND("[",GL_Paste!$I2337)+1,FIND("]",GL_Paste!$I2337)-FIND("[",GL_Paste!$I2337)-1),"")))</f>
        <v/>
      </c>
      <c r="D2340">
        <f>IF(GL_Paste!$B2337="","",IFERROR(INDEX(DeptName,MATCH($C2340,DeptTag,0)),"UNALLOCATED"))</f>
        <v/>
      </c>
      <c r="E2340">
        <f>IF(GL_Paste!$B2337="","",IFERROR(INDEX(AcctCat,MATCH(GL_Paste!$B2337&amp;"",AcctCode,0)),"UNKNOWN"))</f>
        <v/>
      </c>
      <c r="F2340">
        <f>IF(GL_Paste!$B2337="","",IFERROR(INDEX(AcctSub,MATCH(GL_Paste!$B2337&amp;"",AcctCode,0)),"UNKNOWN"))</f>
        <v/>
      </c>
    </row>
    <row r="2341">
      <c r="A2341" s="40">
        <f>IF(GL_Paste!$B2338="","",N(GL_Paste!$H2338)-N(GL_Paste!$G2338))</f>
        <v/>
      </c>
      <c r="B2341" s="43">
        <f>IF(GL_Paste!$B2338="","",DATE(YEAR(GL_Paste!$E2338),MONTH(GL_Paste!$E2338),1))</f>
        <v/>
      </c>
      <c r="C2341">
        <f>IF(GL_Paste!$B2338="","",IF(TRIM(GL_Paste!$M2338)&lt;&gt;"",TRIM(GL_Paste!$M2338),IFERROR(MID(GL_Paste!$I2338,FIND("[",GL_Paste!$I2338)+1,FIND("]",GL_Paste!$I2338)-FIND("[",GL_Paste!$I2338)-1),"")))</f>
        <v/>
      </c>
      <c r="D2341">
        <f>IF(GL_Paste!$B2338="","",IFERROR(INDEX(DeptName,MATCH($C2341,DeptTag,0)),"UNALLOCATED"))</f>
        <v/>
      </c>
      <c r="E2341">
        <f>IF(GL_Paste!$B2338="","",IFERROR(INDEX(AcctCat,MATCH(GL_Paste!$B2338&amp;"",AcctCode,0)),"UNKNOWN"))</f>
        <v/>
      </c>
      <c r="F2341">
        <f>IF(GL_Paste!$B2338="","",IFERROR(INDEX(AcctSub,MATCH(GL_Paste!$B2338&amp;"",AcctCode,0)),"UNKNOWN"))</f>
        <v/>
      </c>
    </row>
    <row r="2342">
      <c r="A2342" s="40">
        <f>IF(GL_Paste!$B2339="","",N(GL_Paste!$H2339)-N(GL_Paste!$G2339))</f>
        <v/>
      </c>
      <c r="B2342" s="43">
        <f>IF(GL_Paste!$B2339="","",DATE(YEAR(GL_Paste!$E2339),MONTH(GL_Paste!$E2339),1))</f>
        <v/>
      </c>
      <c r="C2342">
        <f>IF(GL_Paste!$B2339="","",IF(TRIM(GL_Paste!$M2339)&lt;&gt;"",TRIM(GL_Paste!$M2339),IFERROR(MID(GL_Paste!$I2339,FIND("[",GL_Paste!$I2339)+1,FIND("]",GL_Paste!$I2339)-FIND("[",GL_Paste!$I2339)-1),"")))</f>
        <v/>
      </c>
      <c r="D2342">
        <f>IF(GL_Paste!$B2339="","",IFERROR(INDEX(DeptName,MATCH($C2342,DeptTag,0)),"UNALLOCATED"))</f>
        <v/>
      </c>
      <c r="E2342">
        <f>IF(GL_Paste!$B2339="","",IFERROR(INDEX(AcctCat,MATCH(GL_Paste!$B2339&amp;"",AcctCode,0)),"UNKNOWN"))</f>
        <v/>
      </c>
      <c r="F2342">
        <f>IF(GL_Paste!$B2339="","",IFERROR(INDEX(AcctSub,MATCH(GL_Paste!$B2339&amp;"",AcctCode,0)),"UNKNOWN"))</f>
        <v/>
      </c>
    </row>
    <row r="2343">
      <c r="A2343" s="40">
        <f>IF(GL_Paste!$B2340="","",N(GL_Paste!$H2340)-N(GL_Paste!$G2340))</f>
        <v/>
      </c>
      <c r="B2343" s="43">
        <f>IF(GL_Paste!$B2340="","",DATE(YEAR(GL_Paste!$E2340),MONTH(GL_Paste!$E2340),1))</f>
        <v/>
      </c>
      <c r="C2343">
        <f>IF(GL_Paste!$B2340="","",IF(TRIM(GL_Paste!$M2340)&lt;&gt;"",TRIM(GL_Paste!$M2340),IFERROR(MID(GL_Paste!$I2340,FIND("[",GL_Paste!$I2340)+1,FIND("]",GL_Paste!$I2340)-FIND("[",GL_Paste!$I2340)-1),"")))</f>
        <v/>
      </c>
      <c r="D2343">
        <f>IF(GL_Paste!$B2340="","",IFERROR(INDEX(DeptName,MATCH($C2343,DeptTag,0)),"UNALLOCATED"))</f>
        <v/>
      </c>
      <c r="E2343">
        <f>IF(GL_Paste!$B2340="","",IFERROR(INDEX(AcctCat,MATCH(GL_Paste!$B2340&amp;"",AcctCode,0)),"UNKNOWN"))</f>
        <v/>
      </c>
      <c r="F2343">
        <f>IF(GL_Paste!$B2340="","",IFERROR(INDEX(AcctSub,MATCH(GL_Paste!$B2340&amp;"",AcctCode,0)),"UNKNOWN"))</f>
        <v/>
      </c>
    </row>
    <row r="2344">
      <c r="A2344" s="40">
        <f>IF(GL_Paste!$B2341="","",N(GL_Paste!$H2341)-N(GL_Paste!$G2341))</f>
        <v/>
      </c>
      <c r="B2344" s="43">
        <f>IF(GL_Paste!$B2341="","",DATE(YEAR(GL_Paste!$E2341),MONTH(GL_Paste!$E2341),1))</f>
        <v/>
      </c>
      <c r="C2344">
        <f>IF(GL_Paste!$B2341="","",IF(TRIM(GL_Paste!$M2341)&lt;&gt;"",TRIM(GL_Paste!$M2341),IFERROR(MID(GL_Paste!$I2341,FIND("[",GL_Paste!$I2341)+1,FIND("]",GL_Paste!$I2341)-FIND("[",GL_Paste!$I2341)-1),"")))</f>
        <v/>
      </c>
      <c r="D2344">
        <f>IF(GL_Paste!$B2341="","",IFERROR(INDEX(DeptName,MATCH($C2344,DeptTag,0)),"UNALLOCATED"))</f>
        <v/>
      </c>
      <c r="E2344">
        <f>IF(GL_Paste!$B2341="","",IFERROR(INDEX(AcctCat,MATCH(GL_Paste!$B2341&amp;"",AcctCode,0)),"UNKNOWN"))</f>
        <v/>
      </c>
      <c r="F2344">
        <f>IF(GL_Paste!$B2341="","",IFERROR(INDEX(AcctSub,MATCH(GL_Paste!$B2341&amp;"",AcctCode,0)),"UNKNOWN"))</f>
        <v/>
      </c>
    </row>
    <row r="2345">
      <c r="A2345" s="40">
        <f>IF(GL_Paste!$B2342="","",N(GL_Paste!$H2342)-N(GL_Paste!$G2342))</f>
        <v/>
      </c>
      <c r="B2345" s="43">
        <f>IF(GL_Paste!$B2342="","",DATE(YEAR(GL_Paste!$E2342),MONTH(GL_Paste!$E2342),1))</f>
        <v/>
      </c>
      <c r="C2345">
        <f>IF(GL_Paste!$B2342="","",IF(TRIM(GL_Paste!$M2342)&lt;&gt;"",TRIM(GL_Paste!$M2342),IFERROR(MID(GL_Paste!$I2342,FIND("[",GL_Paste!$I2342)+1,FIND("]",GL_Paste!$I2342)-FIND("[",GL_Paste!$I2342)-1),"")))</f>
        <v/>
      </c>
      <c r="D2345">
        <f>IF(GL_Paste!$B2342="","",IFERROR(INDEX(DeptName,MATCH($C2345,DeptTag,0)),"UNALLOCATED"))</f>
        <v/>
      </c>
      <c r="E2345">
        <f>IF(GL_Paste!$B2342="","",IFERROR(INDEX(AcctCat,MATCH(GL_Paste!$B2342&amp;"",AcctCode,0)),"UNKNOWN"))</f>
        <v/>
      </c>
      <c r="F2345">
        <f>IF(GL_Paste!$B2342="","",IFERROR(INDEX(AcctSub,MATCH(GL_Paste!$B2342&amp;"",AcctCode,0)),"UNKNOWN"))</f>
        <v/>
      </c>
    </row>
    <row r="2346">
      <c r="A2346" s="40">
        <f>IF(GL_Paste!$B2343="","",N(GL_Paste!$H2343)-N(GL_Paste!$G2343))</f>
        <v/>
      </c>
      <c r="B2346" s="43">
        <f>IF(GL_Paste!$B2343="","",DATE(YEAR(GL_Paste!$E2343),MONTH(GL_Paste!$E2343),1))</f>
        <v/>
      </c>
      <c r="C2346">
        <f>IF(GL_Paste!$B2343="","",IF(TRIM(GL_Paste!$M2343)&lt;&gt;"",TRIM(GL_Paste!$M2343),IFERROR(MID(GL_Paste!$I2343,FIND("[",GL_Paste!$I2343)+1,FIND("]",GL_Paste!$I2343)-FIND("[",GL_Paste!$I2343)-1),"")))</f>
        <v/>
      </c>
      <c r="D2346">
        <f>IF(GL_Paste!$B2343="","",IFERROR(INDEX(DeptName,MATCH($C2346,DeptTag,0)),"UNALLOCATED"))</f>
        <v/>
      </c>
      <c r="E2346">
        <f>IF(GL_Paste!$B2343="","",IFERROR(INDEX(AcctCat,MATCH(GL_Paste!$B2343&amp;"",AcctCode,0)),"UNKNOWN"))</f>
        <v/>
      </c>
      <c r="F2346">
        <f>IF(GL_Paste!$B2343="","",IFERROR(INDEX(AcctSub,MATCH(GL_Paste!$B2343&amp;"",AcctCode,0)),"UNKNOWN"))</f>
        <v/>
      </c>
    </row>
    <row r="2347">
      <c r="A2347" s="40">
        <f>IF(GL_Paste!$B2344="","",N(GL_Paste!$H2344)-N(GL_Paste!$G2344))</f>
        <v/>
      </c>
      <c r="B2347" s="43">
        <f>IF(GL_Paste!$B2344="","",DATE(YEAR(GL_Paste!$E2344),MONTH(GL_Paste!$E2344),1))</f>
        <v/>
      </c>
      <c r="C2347">
        <f>IF(GL_Paste!$B2344="","",IF(TRIM(GL_Paste!$M2344)&lt;&gt;"",TRIM(GL_Paste!$M2344),IFERROR(MID(GL_Paste!$I2344,FIND("[",GL_Paste!$I2344)+1,FIND("]",GL_Paste!$I2344)-FIND("[",GL_Paste!$I2344)-1),"")))</f>
        <v/>
      </c>
      <c r="D2347">
        <f>IF(GL_Paste!$B2344="","",IFERROR(INDEX(DeptName,MATCH($C2347,DeptTag,0)),"UNALLOCATED"))</f>
        <v/>
      </c>
      <c r="E2347">
        <f>IF(GL_Paste!$B2344="","",IFERROR(INDEX(AcctCat,MATCH(GL_Paste!$B2344&amp;"",AcctCode,0)),"UNKNOWN"))</f>
        <v/>
      </c>
      <c r="F2347">
        <f>IF(GL_Paste!$B2344="","",IFERROR(INDEX(AcctSub,MATCH(GL_Paste!$B2344&amp;"",AcctCode,0)),"UNKNOWN"))</f>
        <v/>
      </c>
    </row>
    <row r="2348">
      <c r="A2348" s="40">
        <f>IF(GL_Paste!$B2345="","",N(GL_Paste!$H2345)-N(GL_Paste!$G2345))</f>
        <v/>
      </c>
      <c r="B2348" s="43">
        <f>IF(GL_Paste!$B2345="","",DATE(YEAR(GL_Paste!$E2345),MONTH(GL_Paste!$E2345),1))</f>
        <v/>
      </c>
      <c r="C2348">
        <f>IF(GL_Paste!$B2345="","",IF(TRIM(GL_Paste!$M2345)&lt;&gt;"",TRIM(GL_Paste!$M2345),IFERROR(MID(GL_Paste!$I2345,FIND("[",GL_Paste!$I2345)+1,FIND("]",GL_Paste!$I2345)-FIND("[",GL_Paste!$I2345)-1),"")))</f>
        <v/>
      </c>
      <c r="D2348">
        <f>IF(GL_Paste!$B2345="","",IFERROR(INDEX(DeptName,MATCH($C2348,DeptTag,0)),"UNALLOCATED"))</f>
        <v/>
      </c>
      <c r="E2348">
        <f>IF(GL_Paste!$B2345="","",IFERROR(INDEX(AcctCat,MATCH(GL_Paste!$B2345&amp;"",AcctCode,0)),"UNKNOWN"))</f>
        <v/>
      </c>
      <c r="F2348">
        <f>IF(GL_Paste!$B2345="","",IFERROR(INDEX(AcctSub,MATCH(GL_Paste!$B2345&amp;"",AcctCode,0)),"UNKNOWN"))</f>
        <v/>
      </c>
    </row>
    <row r="2349">
      <c r="A2349" s="40">
        <f>IF(GL_Paste!$B2346="","",N(GL_Paste!$H2346)-N(GL_Paste!$G2346))</f>
        <v/>
      </c>
      <c r="B2349" s="43">
        <f>IF(GL_Paste!$B2346="","",DATE(YEAR(GL_Paste!$E2346),MONTH(GL_Paste!$E2346),1))</f>
        <v/>
      </c>
      <c r="C2349">
        <f>IF(GL_Paste!$B2346="","",IF(TRIM(GL_Paste!$M2346)&lt;&gt;"",TRIM(GL_Paste!$M2346),IFERROR(MID(GL_Paste!$I2346,FIND("[",GL_Paste!$I2346)+1,FIND("]",GL_Paste!$I2346)-FIND("[",GL_Paste!$I2346)-1),"")))</f>
        <v/>
      </c>
      <c r="D2349">
        <f>IF(GL_Paste!$B2346="","",IFERROR(INDEX(DeptName,MATCH($C2349,DeptTag,0)),"UNALLOCATED"))</f>
        <v/>
      </c>
      <c r="E2349">
        <f>IF(GL_Paste!$B2346="","",IFERROR(INDEX(AcctCat,MATCH(GL_Paste!$B2346&amp;"",AcctCode,0)),"UNKNOWN"))</f>
        <v/>
      </c>
      <c r="F2349">
        <f>IF(GL_Paste!$B2346="","",IFERROR(INDEX(AcctSub,MATCH(GL_Paste!$B2346&amp;"",AcctCode,0)),"UNKNOWN"))</f>
        <v/>
      </c>
    </row>
    <row r="2350">
      <c r="A2350" s="40">
        <f>IF(GL_Paste!$B2347="","",N(GL_Paste!$H2347)-N(GL_Paste!$G2347))</f>
        <v/>
      </c>
      <c r="B2350" s="43">
        <f>IF(GL_Paste!$B2347="","",DATE(YEAR(GL_Paste!$E2347),MONTH(GL_Paste!$E2347),1))</f>
        <v/>
      </c>
      <c r="C2350">
        <f>IF(GL_Paste!$B2347="","",IF(TRIM(GL_Paste!$M2347)&lt;&gt;"",TRIM(GL_Paste!$M2347),IFERROR(MID(GL_Paste!$I2347,FIND("[",GL_Paste!$I2347)+1,FIND("]",GL_Paste!$I2347)-FIND("[",GL_Paste!$I2347)-1),"")))</f>
        <v/>
      </c>
      <c r="D2350">
        <f>IF(GL_Paste!$B2347="","",IFERROR(INDEX(DeptName,MATCH($C2350,DeptTag,0)),"UNALLOCATED"))</f>
        <v/>
      </c>
      <c r="E2350">
        <f>IF(GL_Paste!$B2347="","",IFERROR(INDEX(AcctCat,MATCH(GL_Paste!$B2347&amp;"",AcctCode,0)),"UNKNOWN"))</f>
        <v/>
      </c>
      <c r="F2350">
        <f>IF(GL_Paste!$B2347="","",IFERROR(INDEX(AcctSub,MATCH(GL_Paste!$B2347&amp;"",AcctCode,0)),"UNKNOWN"))</f>
        <v/>
      </c>
    </row>
    <row r="2351">
      <c r="A2351" s="40">
        <f>IF(GL_Paste!$B2348="","",N(GL_Paste!$H2348)-N(GL_Paste!$G2348))</f>
        <v/>
      </c>
      <c r="B2351" s="43">
        <f>IF(GL_Paste!$B2348="","",DATE(YEAR(GL_Paste!$E2348),MONTH(GL_Paste!$E2348),1))</f>
        <v/>
      </c>
      <c r="C2351">
        <f>IF(GL_Paste!$B2348="","",IF(TRIM(GL_Paste!$M2348)&lt;&gt;"",TRIM(GL_Paste!$M2348),IFERROR(MID(GL_Paste!$I2348,FIND("[",GL_Paste!$I2348)+1,FIND("]",GL_Paste!$I2348)-FIND("[",GL_Paste!$I2348)-1),"")))</f>
        <v/>
      </c>
      <c r="D2351">
        <f>IF(GL_Paste!$B2348="","",IFERROR(INDEX(DeptName,MATCH($C2351,DeptTag,0)),"UNALLOCATED"))</f>
        <v/>
      </c>
      <c r="E2351">
        <f>IF(GL_Paste!$B2348="","",IFERROR(INDEX(AcctCat,MATCH(GL_Paste!$B2348&amp;"",AcctCode,0)),"UNKNOWN"))</f>
        <v/>
      </c>
      <c r="F2351">
        <f>IF(GL_Paste!$B2348="","",IFERROR(INDEX(AcctSub,MATCH(GL_Paste!$B2348&amp;"",AcctCode,0)),"UNKNOWN"))</f>
        <v/>
      </c>
    </row>
    <row r="2352">
      <c r="A2352" s="40">
        <f>IF(GL_Paste!$B2349="","",N(GL_Paste!$H2349)-N(GL_Paste!$G2349))</f>
        <v/>
      </c>
      <c r="B2352" s="43">
        <f>IF(GL_Paste!$B2349="","",DATE(YEAR(GL_Paste!$E2349),MONTH(GL_Paste!$E2349),1))</f>
        <v/>
      </c>
      <c r="C2352">
        <f>IF(GL_Paste!$B2349="","",IF(TRIM(GL_Paste!$M2349)&lt;&gt;"",TRIM(GL_Paste!$M2349),IFERROR(MID(GL_Paste!$I2349,FIND("[",GL_Paste!$I2349)+1,FIND("]",GL_Paste!$I2349)-FIND("[",GL_Paste!$I2349)-1),"")))</f>
        <v/>
      </c>
      <c r="D2352">
        <f>IF(GL_Paste!$B2349="","",IFERROR(INDEX(DeptName,MATCH($C2352,DeptTag,0)),"UNALLOCATED"))</f>
        <v/>
      </c>
      <c r="E2352">
        <f>IF(GL_Paste!$B2349="","",IFERROR(INDEX(AcctCat,MATCH(GL_Paste!$B2349&amp;"",AcctCode,0)),"UNKNOWN"))</f>
        <v/>
      </c>
      <c r="F2352">
        <f>IF(GL_Paste!$B2349="","",IFERROR(INDEX(AcctSub,MATCH(GL_Paste!$B2349&amp;"",AcctCode,0)),"UNKNOWN"))</f>
        <v/>
      </c>
    </row>
    <row r="2353">
      <c r="A2353" s="40">
        <f>IF(GL_Paste!$B2350="","",N(GL_Paste!$H2350)-N(GL_Paste!$G2350))</f>
        <v/>
      </c>
      <c r="B2353" s="43">
        <f>IF(GL_Paste!$B2350="","",DATE(YEAR(GL_Paste!$E2350),MONTH(GL_Paste!$E2350),1))</f>
        <v/>
      </c>
      <c r="C2353">
        <f>IF(GL_Paste!$B2350="","",IF(TRIM(GL_Paste!$M2350)&lt;&gt;"",TRIM(GL_Paste!$M2350),IFERROR(MID(GL_Paste!$I2350,FIND("[",GL_Paste!$I2350)+1,FIND("]",GL_Paste!$I2350)-FIND("[",GL_Paste!$I2350)-1),"")))</f>
        <v/>
      </c>
      <c r="D2353">
        <f>IF(GL_Paste!$B2350="","",IFERROR(INDEX(DeptName,MATCH($C2353,DeptTag,0)),"UNALLOCATED"))</f>
        <v/>
      </c>
      <c r="E2353">
        <f>IF(GL_Paste!$B2350="","",IFERROR(INDEX(AcctCat,MATCH(GL_Paste!$B2350&amp;"",AcctCode,0)),"UNKNOWN"))</f>
        <v/>
      </c>
      <c r="F2353">
        <f>IF(GL_Paste!$B2350="","",IFERROR(INDEX(AcctSub,MATCH(GL_Paste!$B2350&amp;"",AcctCode,0)),"UNKNOWN"))</f>
        <v/>
      </c>
    </row>
    <row r="2354">
      <c r="A2354" s="40">
        <f>IF(GL_Paste!$B2351="","",N(GL_Paste!$H2351)-N(GL_Paste!$G2351))</f>
        <v/>
      </c>
      <c r="B2354" s="43">
        <f>IF(GL_Paste!$B2351="","",DATE(YEAR(GL_Paste!$E2351),MONTH(GL_Paste!$E2351),1))</f>
        <v/>
      </c>
      <c r="C2354">
        <f>IF(GL_Paste!$B2351="","",IF(TRIM(GL_Paste!$M2351)&lt;&gt;"",TRIM(GL_Paste!$M2351),IFERROR(MID(GL_Paste!$I2351,FIND("[",GL_Paste!$I2351)+1,FIND("]",GL_Paste!$I2351)-FIND("[",GL_Paste!$I2351)-1),"")))</f>
        <v/>
      </c>
      <c r="D2354">
        <f>IF(GL_Paste!$B2351="","",IFERROR(INDEX(DeptName,MATCH($C2354,DeptTag,0)),"UNALLOCATED"))</f>
        <v/>
      </c>
      <c r="E2354">
        <f>IF(GL_Paste!$B2351="","",IFERROR(INDEX(AcctCat,MATCH(GL_Paste!$B2351&amp;"",AcctCode,0)),"UNKNOWN"))</f>
        <v/>
      </c>
      <c r="F2354">
        <f>IF(GL_Paste!$B2351="","",IFERROR(INDEX(AcctSub,MATCH(GL_Paste!$B2351&amp;"",AcctCode,0)),"UNKNOWN"))</f>
        <v/>
      </c>
    </row>
    <row r="2355">
      <c r="A2355" s="40">
        <f>IF(GL_Paste!$B2352="","",N(GL_Paste!$H2352)-N(GL_Paste!$G2352))</f>
        <v/>
      </c>
      <c r="B2355" s="43">
        <f>IF(GL_Paste!$B2352="","",DATE(YEAR(GL_Paste!$E2352),MONTH(GL_Paste!$E2352),1))</f>
        <v/>
      </c>
      <c r="C2355">
        <f>IF(GL_Paste!$B2352="","",IF(TRIM(GL_Paste!$M2352)&lt;&gt;"",TRIM(GL_Paste!$M2352),IFERROR(MID(GL_Paste!$I2352,FIND("[",GL_Paste!$I2352)+1,FIND("]",GL_Paste!$I2352)-FIND("[",GL_Paste!$I2352)-1),"")))</f>
        <v/>
      </c>
      <c r="D2355">
        <f>IF(GL_Paste!$B2352="","",IFERROR(INDEX(DeptName,MATCH($C2355,DeptTag,0)),"UNALLOCATED"))</f>
        <v/>
      </c>
      <c r="E2355">
        <f>IF(GL_Paste!$B2352="","",IFERROR(INDEX(AcctCat,MATCH(GL_Paste!$B2352&amp;"",AcctCode,0)),"UNKNOWN"))</f>
        <v/>
      </c>
      <c r="F2355">
        <f>IF(GL_Paste!$B2352="","",IFERROR(INDEX(AcctSub,MATCH(GL_Paste!$B2352&amp;"",AcctCode,0)),"UNKNOWN"))</f>
        <v/>
      </c>
    </row>
    <row r="2356">
      <c r="A2356" s="40">
        <f>IF(GL_Paste!$B2353="","",N(GL_Paste!$H2353)-N(GL_Paste!$G2353))</f>
        <v/>
      </c>
      <c r="B2356" s="43">
        <f>IF(GL_Paste!$B2353="","",DATE(YEAR(GL_Paste!$E2353),MONTH(GL_Paste!$E2353),1))</f>
        <v/>
      </c>
      <c r="C2356">
        <f>IF(GL_Paste!$B2353="","",IF(TRIM(GL_Paste!$M2353)&lt;&gt;"",TRIM(GL_Paste!$M2353),IFERROR(MID(GL_Paste!$I2353,FIND("[",GL_Paste!$I2353)+1,FIND("]",GL_Paste!$I2353)-FIND("[",GL_Paste!$I2353)-1),"")))</f>
        <v/>
      </c>
      <c r="D2356">
        <f>IF(GL_Paste!$B2353="","",IFERROR(INDEX(DeptName,MATCH($C2356,DeptTag,0)),"UNALLOCATED"))</f>
        <v/>
      </c>
      <c r="E2356">
        <f>IF(GL_Paste!$B2353="","",IFERROR(INDEX(AcctCat,MATCH(GL_Paste!$B2353&amp;"",AcctCode,0)),"UNKNOWN"))</f>
        <v/>
      </c>
      <c r="F2356">
        <f>IF(GL_Paste!$B2353="","",IFERROR(INDEX(AcctSub,MATCH(GL_Paste!$B2353&amp;"",AcctCode,0)),"UNKNOWN"))</f>
        <v/>
      </c>
    </row>
    <row r="2357">
      <c r="A2357" s="40">
        <f>IF(GL_Paste!$B2354="","",N(GL_Paste!$H2354)-N(GL_Paste!$G2354))</f>
        <v/>
      </c>
      <c r="B2357" s="43">
        <f>IF(GL_Paste!$B2354="","",DATE(YEAR(GL_Paste!$E2354),MONTH(GL_Paste!$E2354),1))</f>
        <v/>
      </c>
      <c r="C2357">
        <f>IF(GL_Paste!$B2354="","",IF(TRIM(GL_Paste!$M2354)&lt;&gt;"",TRIM(GL_Paste!$M2354),IFERROR(MID(GL_Paste!$I2354,FIND("[",GL_Paste!$I2354)+1,FIND("]",GL_Paste!$I2354)-FIND("[",GL_Paste!$I2354)-1),"")))</f>
        <v/>
      </c>
      <c r="D2357">
        <f>IF(GL_Paste!$B2354="","",IFERROR(INDEX(DeptName,MATCH($C2357,DeptTag,0)),"UNALLOCATED"))</f>
        <v/>
      </c>
      <c r="E2357">
        <f>IF(GL_Paste!$B2354="","",IFERROR(INDEX(AcctCat,MATCH(GL_Paste!$B2354&amp;"",AcctCode,0)),"UNKNOWN"))</f>
        <v/>
      </c>
      <c r="F2357">
        <f>IF(GL_Paste!$B2354="","",IFERROR(INDEX(AcctSub,MATCH(GL_Paste!$B2354&amp;"",AcctCode,0)),"UNKNOWN"))</f>
        <v/>
      </c>
    </row>
    <row r="2358">
      <c r="A2358" s="40">
        <f>IF(GL_Paste!$B2355="","",N(GL_Paste!$H2355)-N(GL_Paste!$G2355))</f>
        <v/>
      </c>
      <c r="B2358" s="43">
        <f>IF(GL_Paste!$B2355="","",DATE(YEAR(GL_Paste!$E2355),MONTH(GL_Paste!$E2355),1))</f>
        <v/>
      </c>
      <c r="C2358">
        <f>IF(GL_Paste!$B2355="","",IF(TRIM(GL_Paste!$M2355)&lt;&gt;"",TRIM(GL_Paste!$M2355),IFERROR(MID(GL_Paste!$I2355,FIND("[",GL_Paste!$I2355)+1,FIND("]",GL_Paste!$I2355)-FIND("[",GL_Paste!$I2355)-1),"")))</f>
        <v/>
      </c>
      <c r="D2358">
        <f>IF(GL_Paste!$B2355="","",IFERROR(INDEX(DeptName,MATCH($C2358,DeptTag,0)),"UNALLOCATED"))</f>
        <v/>
      </c>
      <c r="E2358">
        <f>IF(GL_Paste!$B2355="","",IFERROR(INDEX(AcctCat,MATCH(GL_Paste!$B2355&amp;"",AcctCode,0)),"UNKNOWN"))</f>
        <v/>
      </c>
      <c r="F2358">
        <f>IF(GL_Paste!$B2355="","",IFERROR(INDEX(AcctSub,MATCH(GL_Paste!$B2355&amp;"",AcctCode,0)),"UNKNOWN"))</f>
        <v/>
      </c>
    </row>
    <row r="2359">
      <c r="A2359" s="40">
        <f>IF(GL_Paste!$B2356="","",N(GL_Paste!$H2356)-N(GL_Paste!$G2356))</f>
        <v/>
      </c>
      <c r="B2359" s="43">
        <f>IF(GL_Paste!$B2356="","",DATE(YEAR(GL_Paste!$E2356),MONTH(GL_Paste!$E2356),1))</f>
        <v/>
      </c>
      <c r="C2359">
        <f>IF(GL_Paste!$B2356="","",IF(TRIM(GL_Paste!$M2356)&lt;&gt;"",TRIM(GL_Paste!$M2356),IFERROR(MID(GL_Paste!$I2356,FIND("[",GL_Paste!$I2356)+1,FIND("]",GL_Paste!$I2356)-FIND("[",GL_Paste!$I2356)-1),"")))</f>
        <v/>
      </c>
      <c r="D2359">
        <f>IF(GL_Paste!$B2356="","",IFERROR(INDEX(DeptName,MATCH($C2359,DeptTag,0)),"UNALLOCATED"))</f>
        <v/>
      </c>
      <c r="E2359">
        <f>IF(GL_Paste!$B2356="","",IFERROR(INDEX(AcctCat,MATCH(GL_Paste!$B2356&amp;"",AcctCode,0)),"UNKNOWN"))</f>
        <v/>
      </c>
      <c r="F2359">
        <f>IF(GL_Paste!$B2356="","",IFERROR(INDEX(AcctSub,MATCH(GL_Paste!$B2356&amp;"",AcctCode,0)),"UNKNOWN"))</f>
        <v/>
      </c>
    </row>
    <row r="2360">
      <c r="A2360" s="40">
        <f>IF(GL_Paste!$B2357="","",N(GL_Paste!$H2357)-N(GL_Paste!$G2357))</f>
        <v/>
      </c>
      <c r="B2360" s="43">
        <f>IF(GL_Paste!$B2357="","",DATE(YEAR(GL_Paste!$E2357),MONTH(GL_Paste!$E2357),1))</f>
        <v/>
      </c>
      <c r="C2360">
        <f>IF(GL_Paste!$B2357="","",IF(TRIM(GL_Paste!$M2357)&lt;&gt;"",TRIM(GL_Paste!$M2357),IFERROR(MID(GL_Paste!$I2357,FIND("[",GL_Paste!$I2357)+1,FIND("]",GL_Paste!$I2357)-FIND("[",GL_Paste!$I2357)-1),"")))</f>
        <v/>
      </c>
      <c r="D2360">
        <f>IF(GL_Paste!$B2357="","",IFERROR(INDEX(DeptName,MATCH($C2360,DeptTag,0)),"UNALLOCATED"))</f>
        <v/>
      </c>
      <c r="E2360">
        <f>IF(GL_Paste!$B2357="","",IFERROR(INDEX(AcctCat,MATCH(GL_Paste!$B2357&amp;"",AcctCode,0)),"UNKNOWN"))</f>
        <v/>
      </c>
      <c r="F2360">
        <f>IF(GL_Paste!$B2357="","",IFERROR(INDEX(AcctSub,MATCH(GL_Paste!$B2357&amp;"",AcctCode,0)),"UNKNOWN"))</f>
        <v/>
      </c>
    </row>
    <row r="2361">
      <c r="A2361" s="40">
        <f>IF(GL_Paste!$B2358="","",N(GL_Paste!$H2358)-N(GL_Paste!$G2358))</f>
        <v/>
      </c>
      <c r="B2361" s="43">
        <f>IF(GL_Paste!$B2358="","",DATE(YEAR(GL_Paste!$E2358),MONTH(GL_Paste!$E2358),1))</f>
        <v/>
      </c>
      <c r="C2361">
        <f>IF(GL_Paste!$B2358="","",IF(TRIM(GL_Paste!$M2358)&lt;&gt;"",TRIM(GL_Paste!$M2358),IFERROR(MID(GL_Paste!$I2358,FIND("[",GL_Paste!$I2358)+1,FIND("]",GL_Paste!$I2358)-FIND("[",GL_Paste!$I2358)-1),"")))</f>
        <v/>
      </c>
      <c r="D2361">
        <f>IF(GL_Paste!$B2358="","",IFERROR(INDEX(DeptName,MATCH($C2361,DeptTag,0)),"UNALLOCATED"))</f>
        <v/>
      </c>
      <c r="E2361">
        <f>IF(GL_Paste!$B2358="","",IFERROR(INDEX(AcctCat,MATCH(GL_Paste!$B2358&amp;"",AcctCode,0)),"UNKNOWN"))</f>
        <v/>
      </c>
      <c r="F2361">
        <f>IF(GL_Paste!$B2358="","",IFERROR(INDEX(AcctSub,MATCH(GL_Paste!$B2358&amp;"",AcctCode,0)),"UNKNOWN"))</f>
        <v/>
      </c>
    </row>
    <row r="2362">
      <c r="A2362" s="40">
        <f>IF(GL_Paste!$B2359="","",N(GL_Paste!$H2359)-N(GL_Paste!$G2359))</f>
        <v/>
      </c>
      <c r="B2362" s="43">
        <f>IF(GL_Paste!$B2359="","",DATE(YEAR(GL_Paste!$E2359),MONTH(GL_Paste!$E2359),1))</f>
        <v/>
      </c>
      <c r="C2362">
        <f>IF(GL_Paste!$B2359="","",IF(TRIM(GL_Paste!$M2359)&lt;&gt;"",TRIM(GL_Paste!$M2359),IFERROR(MID(GL_Paste!$I2359,FIND("[",GL_Paste!$I2359)+1,FIND("]",GL_Paste!$I2359)-FIND("[",GL_Paste!$I2359)-1),"")))</f>
        <v/>
      </c>
      <c r="D2362">
        <f>IF(GL_Paste!$B2359="","",IFERROR(INDEX(DeptName,MATCH($C2362,DeptTag,0)),"UNALLOCATED"))</f>
        <v/>
      </c>
      <c r="E2362">
        <f>IF(GL_Paste!$B2359="","",IFERROR(INDEX(AcctCat,MATCH(GL_Paste!$B2359&amp;"",AcctCode,0)),"UNKNOWN"))</f>
        <v/>
      </c>
      <c r="F2362">
        <f>IF(GL_Paste!$B2359="","",IFERROR(INDEX(AcctSub,MATCH(GL_Paste!$B2359&amp;"",AcctCode,0)),"UNKNOWN"))</f>
        <v/>
      </c>
    </row>
    <row r="2363">
      <c r="A2363" s="40">
        <f>IF(GL_Paste!$B2360="","",N(GL_Paste!$H2360)-N(GL_Paste!$G2360))</f>
        <v/>
      </c>
      <c r="B2363" s="43">
        <f>IF(GL_Paste!$B2360="","",DATE(YEAR(GL_Paste!$E2360),MONTH(GL_Paste!$E2360),1))</f>
        <v/>
      </c>
      <c r="C2363">
        <f>IF(GL_Paste!$B2360="","",IF(TRIM(GL_Paste!$M2360)&lt;&gt;"",TRIM(GL_Paste!$M2360),IFERROR(MID(GL_Paste!$I2360,FIND("[",GL_Paste!$I2360)+1,FIND("]",GL_Paste!$I2360)-FIND("[",GL_Paste!$I2360)-1),"")))</f>
        <v/>
      </c>
      <c r="D2363">
        <f>IF(GL_Paste!$B2360="","",IFERROR(INDEX(DeptName,MATCH($C2363,DeptTag,0)),"UNALLOCATED"))</f>
        <v/>
      </c>
      <c r="E2363">
        <f>IF(GL_Paste!$B2360="","",IFERROR(INDEX(AcctCat,MATCH(GL_Paste!$B2360&amp;"",AcctCode,0)),"UNKNOWN"))</f>
        <v/>
      </c>
      <c r="F2363">
        <f>IF(GL_Paste!$B2360="","",IFERROR(INDEX(AcctSub,MATCH(GL_Paste!$B2360&amp;"",AcctCode,0)),"UNKNOWN"))</f>
        <v/>
      </c>
    </row>
    <row r="2364">
      <c r="A2364" s="40">
        <f>IF(GL_Paste!$B2361="","",N(GL_Paste!$H2361)-N(GL_Paste!$G2361))</f>
        <v/>
      </c>
      <c r="B2364" s="43">
        <f>IF(GL_Paste!$B2361="","",DATE(YEAR(GL_Paste!$E2361),MONTH(GL_Paste!$E2361),1))</f>
        <v/>
      </c>
      <c r="C2364">
        <f>IF(GL_Paste!$B2361="","",IF(TRIM(GL_Paste!$M2361)&lt;&gt;"",TRIM(GL_Paste!$M2361),IFERROR(MID(GL_Paste!$I2361,FIND("[",GL_Paste!$I2361)+1,FIND("]",GL_Paste!$I2361)-FIND("[",GL_Paste!$I2361)-1),"")))</f>
        <v/>
      </c>
      <c r="D2364">
        <f>IF(GL_Paste!$B2361="","",IFERROR(INDEX(DeptName,MATCH($C2364,DeptTag,0)),"UNALLOCATED"))</f>
        <v/>
      </c>
      <c r="E2364">
        <f>IF(GL_Paste!$B2361="","",IFERROR(INDEX(AcctCat,MATCH(GL_Paste!$B2361&amp;"",AcctCode,0)),"UNKNOWN"))</f>
        <v/>
      </c>
      <c r="F2364">
        <f>IF(GL_Paste!$B2361="","",IFERROR(INDEX(AcctSub,MATCH(GL_Paste!$B2361&amp;"",AcctCode,0)),"UNKNOWN"))</f>
        <v/>
      </c>
    </row>
    <row r="2365">
      <c r="A2365" s="40">
        <f>IF(GL_Paste!$B2362="","",N(GL_Paste!$H2362)-N(GL_Paste!$G2362))</f>
        <v/>
      </c>
      <c r="B2365" s="43">
        <f>IF(GL_Paste!$B2362="","",DATE(YEAR(GL_Paste!$E2362),MONTH(GL_Paste!$E2362),1))</f>
        <v/>
      </c>
      <c r="C2365">
        <f>IF(GL_Paste!$B2362="","",IF(TRIM(GL_Paste!$M2362)&lt;&gt;"",TRIM(GL_Paste!$M2362),IFERROR(MID(GL_Paste!$I2362,FIND("[",GL_Paste!$I2362)+1,FIND("]",GL_Paste!$I2362)-FIND("[",GL_Paste!$I2362)-1),"")))</f>
        <v/>
      </c>
      <c r="D2365">
        <f>IF(GL_Paste!$B2362="","",IFERROR(INDEX(DeptName,MATCH($C2365,DeptTag,0)),"UNALLOCATED"))</f>
        <v/>
      </c>
      <c r="E2365">
        <f>IF(GL_Paste!$B2362="","",IFERROR(INDEX(AcctCat,MATCH(GL_Paste!$B2362&amp;"",AcctCode,0)),"UNKNOWN"))</f>
        <v/>
      </c>
      <c r="F2365">
        <f>IF(GL_Paste!$B2362="","",IFERROR(INDEX(AcctSub,MATCH(GL_Paste!$B2362&amp;"",AcctCode,0)),"UNKNOWN"))</f>
        <v/>
      </c>
    </row>
    <row r="2366">
      <c r="A2366" s="40">
        <f>IF(GL_Paste!$B2363="","",N(GL_Paste!$H2363)-N(GL_Paste!$G2363))</f>
        <v/>
      </c>
      <c r="B2366" s="43">
        <f>IF(GL_Paste!$B2363="","",DATE(YEAR(GL_Paste!$E2363),MONTH(GL_Paste!$E2363),1))</f>
        <v/>
      </c>
      <c r="C2366">
        <f>IF(GL_Paste!$B2363="","",IF(TRIM(GL_Paste!$M2363)&lt;&gt;"",TRIM(GL_Paste!$M2363),IFERROR(MID(GL_Paste!$I2363,FIND("[",GL_Paste!$I2363)+1,FIND("]",GL_Paste!$I2363)-FIND("[",GL_Paste!$I2363)-1),"")))</f>
        <v/>
      </c>
      <c r="D2366">
        <f>IF(GL_Paste!$B2363="","",IFERROR(INDEX(DeptName,MATCH($C2366,DeptTag,0)),"UNALLOCATED"))</f>
        <v/>
      </c>
      <c r="E2366">
        <f>IF(GL_Paste!$B2363="","",IFERROR(INDEX(AcctCat,MATCH(GL_Paste!$B2363&amp;"",AcctCode,0)),"UNKNOWN"))</f>
        <v/>
      </c>
      <c r="F2366">
        <f>IF(GL_Paste!$B2363="","",IFERROR(INDEX(AcctSub,MATCH(GL_Paste!$B2363&amp;"",AcctCode,0)),"UNKNOWN"))</f>
        <v/>
      </c>
    </row>
    <row r="2367">
      <c r="A2367" s="40">
        <f>IF(GL_Paste!$B2364="","",N(GL_Paste!$H2364)-N(GL_Paste!$G2364))</f>
        <v/>
      </c>
      <c r="B2367" s="43">
        <f>IF(GL_Paste!$B2364="","",DATE(YEAR(GL_Paste!$E2364),MONTH(GL_Paste!$E2364),1))</f>
        <v/>
      </c>
      <c r="C2367">
        <f>IF(GL_Paste!$B2364="","",IF(TRIM(GL_Paste!$M2364)&lt;&gt;"",TRIM(GL_Paste!$M2364),IFERROR(MID(GL_Paste!$I2364,FIND("[",GL_Paste!$I2364)+1,FIND("]",GL_Paste!$I2364)-FIND("[",GL_Paste!$I2364)-1),"")))</f>
        <v/>
      </c>
      <c r="D2367">
        <f>IF(GL_Paste!$B2364="","",IFERROR(INDEX(DeptName,MATCH($C2367,DeptTag,0)),"UNALLOCATED"))</f>
        <v/>
      </c>
      <c r="E2367">
        <f>IF(GL_Paste!$B2364="","",IFERROR(INDEX(AcctCat,MATCH(GL_Paste!$B2364&amp;"",AcctCode,0)),"UNKNOWN"))</f>
        <v/>
      </c>
      <c r="F2367">
        <f>IF(GL_Paste!$B2364="","",IFERROR(INDEX(AcctSub,MATCH(GL_Paste!$B2364&amp;"",AcctCode,0)),"UNKNOWN"))</f>
        <v/>
      </c>
    </row>
    <row r="2368">
      <c r="A2368" s="40">
        <f>IF(GL_Paste!$B2365="","",N(GL_Paste!$H2365)-N(GL_Paste!$G2365))</f>
        <v/>
      </c>
      <c r="B2368" s="43">
        <f>IF(GL_Paste!$B2365="","",DATE(YEAR(GL_Paste!$E2365),MONTH(GL_Paste!$E2365),1))</f>
        <v/>
      </c>
      <c r="C2368">
        <f>IF(GL_Paste!$B2365="","",IF(TRIM(GL_Paste!$M2365)&lt;&gt;"",TRIM(GL_Paste!$M2365),IFERROR(MID(GL_Paste!$I2365,FIND("[",GL_Paste!$I2365)+1,FIND("]",GL_Paste!$I2365)-FIND("[",GL_Paste!$I2365)-1),"")))</f>
        <v/>
      </c>
      <c r="D2368">
        <f>IF(GL_Paste!$B2365="","",IFERROR(INDEX(DeptName,MATCH($C2368,DeptTag,0)),"UNALLOCATED"))</f>
        <v/>
      </c>
      <c r="E2368">
        <f>IF(GL_Paste!$B2365="","",IFERROR(INDEX(AcctCat,MATCH(GL_Paste!$B2365&amp;"",AcctCode,0)),"UNKNOWN"))</f>
        <v/>
      </c>
      <c r="F2368">
        <f>IF(GL_Paste!$B2365="","",IFERROR(INDEX(AcctSub,MATCH(GL_Paste!$B2365&amp;"",AcctCode,0)),"UNKNOWN"))</f>
        <v/>
      </c>
    </row>
    <row r="2369">
      <c r="A2369" s="40">
        <f>IF(GL_Paste!$B2366="","",N(GL_Paste!$H2366)-N(GL_Paste!$G2366))</f>
        <v/>
      </c>
      <c r="B2369" s="43">
        <f>IF(GL_Paste!$B2366="","",DATE(YEAR(GL_Paste!$E2366),MONTH(GL_Paste!$E2366),1))</f>
        <v/>
      </c>
      <c r="C2369">
        <f>IF(GL_Paste!$B2366="","",IF(TRIM(GL_Paste!$M2366)&lt;&gt;"",TRIM(GL_Paste!$M2366),IFERROR(MID(GL_Paste!$I2366,FIND("[",GL_Paste!$I2366)+1,FIND("]",GL_Paste!$I2366)-FIND("[",GL_Paste!$I2366)-1),"")))</f>
        <v/>
      </c>
      <c r="D2369">
        <f>IF(GL_Paste!$B2366="","",IFERROR(INDEX(DeptName,MATCH($C2369,DeptTag,0)),"UNALLOCATED"))</f>
        <v/>
      </c>
      <c r="E2369">
        <f>IF(GL_Paste!$B2366="","",IFERROR(INDEX(AcctCat,MATCH(GL_Paste!$B2366&amp;"",AcctCode,0)),"UNKNOWN"))</f>
        <v/>
      </c>
      <c r="F2369">
        <f>IF(GL_Paste!$B2366="","",IFERROR(INDEX(AcctSub,MATCH(GL_Paste!$B2366&amp;"",AcctCode,0)),"UNKNOWN"))</f>
        <v/>
      </c>
    </row>
    <row r="2370">
      <c r="A2370" s="40">
        <f>IF(GL_Paste!$B2367="","",N(GL_Paste!$H2367)-N(GL_Paste!$G2367))</f>
        <v/>
      </c>
      <c r="B2370" s="43">
        <f>IF(GL_Paste!$B2367="","",DATE(YEAR(GL_Paste!$E2367),MONTH(GL_Paste!$E2367),1))</f>
        <v/>
      </c>
      <c r="C2370">
        <f>IF(GL_Paste!$B2367="","",IF(TRIM(GL_Paste!$M2367)&lt;&gt;"",TRIM(GL_Paste!$M2367),IFERROR(MID(GL_Paste!$I2367,FIND("[",GL_Paste!$I2367)+1,FIND("]",GL_Paste!$I2367)-FIND("[",GL_Paste!$I2367)-1),"")))</f>
        <v/>
      </c>
      <c r="D2370">
        <f>IF(GL_Paste!$B2367="","",IFERROR(INDEX(DeptName,MATCH($C2370,DeptTag,0)),"UNALLOCATED"))</f>
        <v/>
      </c>
      <c r="E2370">
        <f>IF(GL_Paste!$B2367="","",IFERROR(INDEX(AcctCat,MATCH(GL_Paste!$B2367&amp;"",AcctCode,0)),"UNKNOWN"))</f>
        <v/>
      </c>
      <c r="F2370">
        <f>IF(GL_Paste!$B2367="","",IFERROR(INDEX(AcctSub,MATCH(GL_Paste!$B2367&amp;"",AcctCode,0)),"UNKNOWN"))</f>
        <v/>
      </c>
    </row>
    <row r="2371">
      <c r="A2371" s="40">
        <f>IF(GL_Paste!$B2368="","",N(GL_Paste!$H2368)-N(GL_Paste!$G2368))</f>
        <v/>
      </c>
      <c r="B2371" s="43">
        <f>IF(GL_Paste!$B2368="","",DATE(YEAR(GL_Paste!$E2368),MONTH(GL_Paste!$E2368),1))</f>
        <v/>
      </c>
      <c r="C2371">
        <f>IF(GL_Paste!$B2368="","",IF(TRIM(GL_Paste!$M2368)&lt;&gt;"",TRIM(GL_Paste!$M2368),IFERROR(MID(GL_Paste!$I2368,FIND("[",GL_Paste!$I2368)+1,FIND("]",GL_Paste!$I2368)-FIND("[",GL_Paste!$I2368)-1),"")))</f>
        <v/>
      </c>
      <c r="D2371">
        <f>IF(GL_Paste!$B2368="","",IFERROR(INDEX(DeptName,MATCH($C2371,DeptTag,0)),"UNALLOCATED"))</f>
        <v/>
      </c>
      <c r="E2371">
        <f>IF(GL_Paste!$B2368="","",IFERROR(INDEX(AcctCat,MATCH(GL_Paste!$B2368&amp;"",AcctCode,0)),"UNKNOWN"))</f>
        <v/>
      </c>
      <c r="F2371">
        <f>IF(GL_Paste!$B2368="","",IFERROR(INDEX(AcctSub,MATCH(GL_Paste!$B2368&amp;"",AcctCode,0)),"UNKNOWN"))</f>
        <v/>
      </c>
    </row>
    <row r="2372">
      <c r="A2372" s="40">
        <f>IF(GL_Paste!$B2369="","",N(GL_Paste!$H2369)-N(GL_Paste!$G2369))</f>
        <v/>
      </c>
      <c r="B2372" s="43">
        <f>IF(GL_Paste!$B2369="","",DATE(YEAR(GL_Paste!$E2369),MONTH(GL_Paste!$E2369),1))</f>
        <v/>
      </c>
      <c r="C2372">
        <f>IF(GL_Paste!$B2369="","",IF(TRIM(GL_Paste!$M2369)&lt;&gt;"",TRIM(GL_Paste!$M2369),IFERROR(MID(GL_Paste!$I2369,FIND("[",GL_Paste!$I2369)+1,FIND("]",GL_Paste!$I2369)-FIND("[",GL_Paste!$I2369)-1),"")))</f>
        <v/>
      </c>
      <c r="D2372">
        <f>IF(GL_Paste!$B2369="","",IFERROR(INDEX(DeptName,MATCH($C2372,DeptTag,0)),"UNALLOCATED"))</f>
        <v/>
      </c>
      <c r="E2372">
        <f>IF(GL_Paste!$B2369="","",IFERROR(INDEX(AcctCat,MATCH(GL_Paste!$B2369&amp;"",AcctCode,0)),"UNKNOWN"))</f>
        <v/>
      </c>
      <c r="F2372">
        <f>IF(GL_Paste!$B2369="","",IFERROR(INDEX(AcctSub,MATCH(GL_Paste!$B2369&amp;"",AcctCode,0)),"UNKNOWN"))</f>
        <v/>
      </c>
    </row>
    <row r="2373">
      <c r="A2373" s="40">
        <f>IF(GL_Paste!$B2370="","",N(GL_Paste!$H2370)-N(GL_Paste!$G2370))</f>
        <v/>
      </c>
      <c r="B2373" s="43">
        <f>IF(GL_Paste!$B2370="","",DATE(YEAR(GL_Paste!$E2370),MONTH(GL_Paste!$E2370),1))</f>
        <v/>
      </c>
      <c r="C2373">
        <f>IF(GL_Paste!$B2370="","",IF(TRIM(GL_Paste!$M2370)&lt;&gt;"",TRIM(GL_Paste!$M2370),IFERROR(MID(GL_Paste!$I2370,FIND("[",GL_Paste!$I2370)+1,FIND("]",GL_Paste!$I2370)-FIND("[",GL_Paste!$I2370)-1),"")))</f>
        <v/>
      </c>
      <c r="D2373">
        <f>IF(GL_Paste!$B2370="","",IFERROR(INDEX(DeptName,MATCH($C2373,DeptTag,0)),"UNALLOCATED"))</f>
        <v/>
      </c>
      <c r="E2373">
        <f>IF(GL_Paste!$B2370="","",IFERROR(INDEX(AcctCat,MATCH(GL_Paste!$B2370&amp;"",AcctCode,0)),"UNKNOWN"))</f>
        <v/>
      </c>
      <c r="F2373">
        <f>IF(GL_Paste!$B2370="","",IFERROR(INDEX(AcctSub,MATCH(GL_Paste!$B2370&amp;"",AcctCode,0)),"UNKNOWN"))</f>
        <v/>
      </c>
    </row>
    <row r="2374">
      <c r="A2374" s="40">
        <f>IF(GL_Paste!$B2371="","",N(GL_Paste!$H2371)-N(GL_Paste!$G2371))</f>
        <v/>
      </c>
      <c r="B2374" s="43">
        <f>IF(GL_Paste!$B2371="","",DATE(YEAR(GL_Paste!$E2371),MONTH(GL_Paste!$E2371),1))</f>
        <v/>
      </c>
      <c r="C2374">
        <f>IF(GL_Paste!$B2371="","",IF(TRIM(GL_Paste!$M2371)&lt;&gt;"",TRIM(GL_Paste!$M2371),IFERROR(MID(GL_Paste!$I2371,FIND("[",GL_Paste!$I2371)+1,FIND("]",GL_Paste!$I2371)-FIND("[",GL_Paste!$I2371)-1),"")))</f>
        <v/>
      </c>
      <c r="D2374">
        <f>IF(GL_Paste!$B2371="","",IFERROR(INDEX(DeptName,MATCH($C2374,DeptTag,0)),"UNALLOCATED"))</f>
        <v/>
      </c>
      <c r="E2374">
        <f>IF(GL_Paste!$B2371="","",IFERROR(INDEX(AcctCat,MATCH(GL_Paste!$B2371&amp;"",AcctCode,0)),"UNKNOWN"))</f>
        <v/>
      </c>
      <c r="F2374">
        <f>IF(GL_Paste!$B2371="","",IFERROR(INDEX(AcctSub,MATCH(GL_Paste!$B2371&amp;"",AcctCode,0)),"UNKNOWN"))</f>
        <v/>
      </c>
    </row>
    <row r="2375">
      <c r="A2375" s="40">
        <f>IF(GL_Paste!$B2372="","",N(GL_Paste!$H2372)-N(GL_Paste!$G2372))</f>
        <v/>
      </c>
      <c r="B2375" s="43">
        <f>IF(GL_Paste!$B2372="","",DATE(YEAR(GL_Paste!$E2372),MONTH(GL_Paste!$E2372),1))</f>
        <v/>
      </c>
      <c r="C2375">
        <f>IF(GL_Paste!$B2372="","",IF(TRIM(GL_Paste!$M2372)&lt;&gt;"",TRIM(GL_Paste!$M2372),IFERROR(MID(GL_Paste!$I2372,FIND("[",GL_Paste!$I2372)+1,FIND("]",GL_Paste!$I2372)-FIND("[",GL_Paste!$I2372)-1),"")))</f>
        <v/>
      </c>
      <c r="D2375">
        <f>IF(GL_Paste!$B2372="","",IFERROR(INDEX(DeptName,MATCH($C2375,DeptTag,0)),"UNALLOCATED"))</f>
        <v/>
      </c>
      <c r="E2375">
        <f>IF(GL_Paste!$B2372="","",IFERROR(INDEX(AcctCat,MATCH(GL_Paste!$B2372&amp;"",AcctCode,0)),"UNKNOWN"))</f>
        <v/>
      </c>
      <c r="F2375">
        <f>IF(GL_Paste!$B2372="","",IFERROR(INDEX(AcctSub,MATCH(GL_Paste!$B2372&amp;"",AcctCode,0)),"UNKNOWN"))</f>
        <v/>
      </c>
    </row>
    <row r="2376">
      <c r="A2376" s="40">
        <f>IF(GL_Paste!$B2373="","",N(GL_Paste!$H2373)-N(GL_Paste!$G2373))</f>
        <v/>
      </c>
      <c r="B2376" s="43">
        <f>IF(GL_Paste!$B2373="","",DATE(YEAR(GL_Paste!$E2373),MONTH(GL_Paste!$E2373),1))</f>
        <v/>
      </c>
      <c r="C2376">
        <f>IF(GL_Paste!$B2373="","",IF(TRIM(GL_Paste!$M2373)&lt;&gt;"",TRIM(GL_Paste!$M2373),IFERROR(MID(GL_Paste!$I2373,FIND("[",GL_Paste!$I2373)+1,FIND("]",GL_Paste!$I2373)-FIND("[",GL_Paste!$I2373)-1),"")))</f>
        <v/>
      </c>
      <c r="D2376">
        <f>IF(GL_Paste!$B2373="","",IFERROR(INDEX(DeptName,MATCH($C2376,DeptTag,0)),"UNALLOCATED"))</f>
        <v/>
      </c>
      <c r="E2376">
        <f>IF(GL_Paste!$B2373="","",IFERROR(INDEX(AcctCat,MATCH(GL_Paste!$B2373&amp;"",AcctCode,0)),"UNKNOWN"))</f>
        <v/>
      </c>
      <c r="F2376">
        <f>IF(GL_Paste!$B2373="","",IFERROR(INDEX(AcctSub,MATCH(GL_Paste!$B2373&amp;"",AcctCode,0)),"UNKNOWN"))</f>
        <v/>
      </c>
    </row>
    <row r="2377">
      <c r="A2377" s="40">
        <f>IF(GL_Paste!$B2374="","",N(GL_Paste!$H2374)-N(GL_Paste!$G2374))</f>
        <v/>
      </c>
      <c r="B2377" s="43">
        <f>IF(GL_Paste!$B2374="","",DATE(YEAR(GL_Paste!$E2374),MONTH(GL_Paste!$E2374),1))</f>
        <v/>
      </c>
      <c r="C2377">
        <f>IF(GL_Paste!$B2374="","",IF(TRIM(GL_Paste!$M2374)&lt;&gt;"",TRIM(GL_Paste!$M2374),IFERROR(MID(GL_Paste!$I2374,FIND("[",GL_Paste!$I2374)+1,FIND("]",GL_Paste!$I2374)-FIND("[",GL_Paste!$I2374)-1),"")))</f>
        <v/>
      </c>
      <c r="D2377">
        <f>IF(GL_Paste!$B2374="","",IFERROR(INDEX(DeptName,MATCH($C2377,DeptTag,0)),"UNALLOCATED"))</f>
        <v/>
      </c>
      <c r="E2377">
        <f>IF(GL_Paste!$B2374="","",IFERROR(INDEX(AcctCat,MATCH(GL_Paste!$B2374&amp;"",AcctCode,0)),"UNKNOWN"))</f>
        <v/>
      </c>
      <c r="F2377">
        <f>IF(GL_Paste!$B2374="","",IFERROR(INDEX(AcctSub,MATCH(GL_Paste!$B2374&amp;"",AcctCode,0)),"UNKNOWN"))</f>
        <v/>
      </c>
    </row>
    <row r="2378">
      <c r="A2378" s="40">
        <f>IF(GL_Paste!$B2375="","",N(GL_Paste!$H2375)-N(GL_Paste!$G2375))</f>
        <v/>
      </c>
      <c r="B2378" s="43">
        <f>IF(GL_Paste!$B2375="","",DATE(YEAR(GL_Paste!$E2375),MONTH(GL_Paste!$E2375),1))</f>
        <v/>
      </c>
      <c r="C2378">
        <f>IF(GL_Paste!$B2375="","",IF(TRIM(GL_Paste!$M2375)&lt;&gt;"",TRIM(GL_Paste!$M2375),IFERROR(MID(GL_Paste!$I2375,FIND("[",GL_Paste!$I2375)+1,FIND("]",GL_Paste!$I2375)-FIND("[",GL_Paste!$I2375)-1),"")))</f>
        <v/>
      </c>
      <c r="D2378">
        <f>IF(GL_Paste!$B2375="","",IFERROR(INDEX(DeptName,MATCH($C2378,DeptTag,0)),"UNALLOCATED"))</f>
        <v/>
      </c>
      <c r="E2378">
        <f>IF(GL_Paste!$B2375="","",IFERROR(INDEX(AcctCat,MATCH(GL_Paste!$B2375&amp;"",AcctCode,0)),"UNKNOWN"))</f>
        <v/>
      </c>
      <c r="F2378">
        <f>IF(GL_Paste!$B2375="","",IFERROR(INDEX(AcctSub,MATCH(GL_Paste!$B2375&amp;"",AcctCode,0)),"UNKNOWN"))</f>
        <v/>
      </c>
    </row>
    <row r="2379">
      <c r="A2379" s="40">
        <f>IF(GL_Paste!$B2376="","",N(GL_Paste!$H2376)-N(GL_Paste!$G2376))</f>
        <v/>
      </c>
      <c r="B2379" s="43">
        <f>IF(GL_Paste!$B2376="","",DATE(YEAR(GL_Paste!$E2376),MONTH(GL_Paste!$E2376),1))</f>
        <v/>
      </c>
      <c r="C2379">
        <f>IF(GL_Paste!$B2376="","",IF(TRIM(GL_Paste!$M2376)&lt;&gt;"",TRIM(GL_Paste!$M2376),IFERROR(MID(GL_Paste!$I2376,FIND("[",GL_Paste!$I2376)+1,FIND("]",GL_Paste!$I2376)-FIND("[",GL_Paste!$I2376)-1),"")))</f>
        <v/>
      </c>
      <c r="D2379">
        <f>IF(GL_Paste!$B2376="","",IFERROR(INDEX(DeptName,MATCH($C2379,DeptTag,0)),"UNALLOCATED"))</f>
        <v/>
      </c>
      <c r="E2379">
        <f>IF(GL_Paste!$B2376="","",IFERROR(INDEX(AcctCat,MATCH(GL_Paste!$B2376&amp;"",AcctCode,0)),"UNKNOWN"))</f>
        <v/>
      </c>
      <c r="F2379">
        <f>IF(GL_Paste!$B2376="","",IFERROR(INDEX(AcctSub,MATCH(GL_Paste!$B2376&amp;"",AcctCode,0)),"UNKNOWN"))</f>
        <v/>
      </c>
    </row>
    <row r="2380">
      <c r="A2380" s="40">
        <f>IF(GL_Paste!$B2377="","",N(GL_Paste!$H2377)-N(GL_Paste!$G2377))</f>
        <v/>
      </c>
      <c r="B2380" s="43">
        <f>IF(GL_Paste!$B2377="","",DATE(YEAR(GL_Paste!$E2377),MONTH(GL_Paste!$E2377),1))</f>
        <v/>
      </c>
      <c r="C2380">
        <f>IF(GL_Paste!$B2377="","",IF(TRIM(GL_Paste!$M2377)&lt;&gt;"",TRIM(GL_Paste!$M2377),IFERROR(MID(GL_Paste!$I2377,FIND("[",GL_Paste!$I2377)+1,FIND("]",GL_Paste!$I2377)-FIND("[",GL_Paste!$I2377)-1),"")))</f>
        <v/>
      </c>
      <c r="D2380">
        <f>IF(GL_Paste!$B2377="","",IFERROR(INDEX(DeptName,MATCH($C2380,DeptTag,0)),"UNALLOCATED"))</f>
        <v/>
      </c>
      <c r="E2380">
        <f>IF(GL_Paste!$B2377="","",IFERROR(INDEX(AcctCat,MATCH(GL_Paste!$B2377&amp;"",AcctCode,0)),"UNKNOWN"))</f>
        <v/>
      </c>
      <c r="F2380">
        <f>IF(GL_Paste!$B2377="","",IFERROR(INDEX(AcctSub,MATCH(GL_Paste!$B2377&amp;"",AcctCode,0)),"UNKNOWN"))</f>
        <v/>
      </c>
    </row>
    <row r="2381">
      <c r="A2381" s="40">
        <f>IF(GL_Paste!$B2378="","",N(GL_Paste!$H2378)-N(GL_Paste!$G2378))</f>
        <v/>
      </c>
      <c r="B2381" s="43">
        <f>IF(GL_Paste!$B2378="","",DATE(YEAR(GL_Paste!$E2378),MONTH(GL_Paste!$E2378),1))</f>
        <v/>
      </c>
      <c r="C2381">
        <f>IF(GL_Paste!$B2378="","",IF(TRIM(GL_Paste!$M2378)&lt;&gt;"",TRIM(GL_Paste!$M2378),IFERROR(MID(GL_Paste!$I2378,FIND("[",GL_Paste!$I2378)+1,FIND("]",GL_Paste!$I2378)-FIND("[",GL_Paste!$I2378)-1),"")))</f>
        <v/>
      </c>
      <c r="D2381">
        <f>IF(GL_Paste!$B2378="","",IFERROR(INDEX(DeptName,MATCH($C2381,DeptTag,0)),"UNALLOCATED"))</f>
        <v/>
      </c>
      <c r="E2381">
        <f>IF(GL_Paste!$B2378="","",IFERROR(INDEX(AcctCat,MATCH(GL_Paste!$B2378&amp;"",AcctCode,0)),"UNKNOWN"))</f>
        <v/>
      </c>
      <c r="F2381">
        <f>IF(GL_Paste!$B2378="","",IFERROR(INDEX(AcctSub,MATCH(GL_Paste!$B2378&amp;"",AcctCode,0)),"UNKNOWN"))</f>
        <v/>
      </c>
    </row>
    <row r="2382">
      <c r="A2382" s="40">
        <f>IF(GL_Paste!$B2379="","",N(GL_Paste!$H2379)-N(GL_Paste!$G2379))</f>
        <v/>
      </c>
      <c r="B2382" s="43">
        <f>IF(GL_Paste!$B2379="","",DATE(YEAR(GL_Paste!$E2379),MONTH(GL_Paste!$E2379),1))</f>
        <v/>
      </c>
      <c r="C2382">
        <f>IF(GL_Paste!$B2379="","",IF(TRIM(GL_Paste!$M2379)&lt;&gt;"",TRIM(GL_Paste!$M2379),IFERROR(MID(GL_Paste!$I2379,FIND("[",GL_Paste!$I2379)+1,FIND("]",GL_Paste!$I2379)-FIND("[",GL_Paste!$I2379)-1),"")))</f>
        <v/>
      </c>
      <c r="D2382">
        <f>IF(GL_Paste!$B2379="","",IFERROR(INDEX(DeptName,MATCH($C2382,DeptTag,0)),"UNALLOCATED"))</f>
        <v/>
      </c>
      <c r="E2382">
        <f>IF(GL_Paste!$B2379="","",IFERROR(INDEX(AcctCat,MATCH(GL_Paste!$B2379&amp;"",AcctCode,0)),"UNKNOWN"))</f>
        <v/>
      </c>
      <c r="F2382">
        <f>IF(GL_Paste!$B2379="","",IFERROR(INDEX(AcctSub,MATCH(GL_Paste!$B2379&amp;"",AcctCode,0)),"UNKNOWN"))</f>
        <v/>
      </c>
    </row>
    <row r="2383">
      <c r="A2383" s="40">
        <f>IF(GL_Paste!$B2380="","",N(GL_Paste!$H2380)-N(GL_Paste!$G2380))</f>
        <v/>
      </c>
      <c r="B2383" s="43">
        <f>IF(GL_Paste!$B2380="","",DATE(YEAR(GL_Paste!$E2380),MONTH(GL_Paste!$E2380),1))</f>
        <v/>
      </c>
      <c r="C2383">
        <f>IF(GL_Paste!$B2380="","",IF(TRIM(GL_Paste!$M2380)&lt;&gt;"",TRIM(GL_Paste!$M2380),IFERROR(MID(GL_Paste!$I2380,FIND("[",GL_Paste!$I2380)+1,FIND("]",GL_Paste!$I2380)-FIND("[",GL_Paste!$I2380)-1),"")))</f>
        <v/>
      </c>
      <c r="D2383">
        <f>IF(GL_Paste!$B2380="","",IFERROR(INDEX(DeptName,MATCH($C2383,DeptTag,0)),"UNALLOCATED"))</f>
        <v/>
      </c>
      <c r="E2383">
        <f>IF(GL_Paste!$B2380="","",IFERROR(INDEX(AcctCat,MATCH(GL_Paste!$B2380&amp;"",AcctCode,0)),"UNKNOWN"))</f>
        <v/>
      </c>
      <c r="F2383">
        <f>IF(GL_Paste!$B2380="","",IFERROR(INDEX(AcctSub,MATCH(GL_Paste!$B2380&amp;"",AcctCode,0)),"UNKNOWN"))</f>
        <v/>
      </c>
    </row>
    <row r="2384">
      <c r="A2384" s="40">
        <f>IF(GL_Paste!$B2381="","",N(GL_Paste!$H2381)-N(GL_Paste!$G2381))</f>
        <v/>
      </c>
      <c r="B2384" s="43">
        <f>IF(GL_Paste!$B2381="","",DATE(YEAR(GL_Paste!$E2381),MONTH(GL_Paste!$E2381),1))</f>
        <v/>
      </c>
      <c r="C2384">
        <f>IF(GL_Paste!$B2381="","",IF(TRIM(GL_Paste!$M2381)&lt;&gt;"",TRIM(GL_Paste!$M2381),IFERROR(MID(GL_Paste!$I2381,FIND("[",GL_Paste!$I2381)+1,FIND("]",GL_Paste!$I2381)-FIND("[",GL_Paste!$I2381)-1),"")))</f>
        <v/>
      </c>
      <c r="D2384">
        <f>IF(GL_Paste!$B2381="","",IFERROR(INDEX(DeptName,MATCH($C2384,DeptTag,0)),"UNALLOCATED"))</f>
        <v/>
      </c>
      <c r="E2384">
        <f>IF(GL_Paste!$B2381="","",IFERROR(INDEX(AcctCat,MATCH(GL_Paste!$B2381&amp;"",AcctCode,0)),"UNKNOWN"))</f>
        <v/>
      </c>
      <c r="F2384">
        <f>IF(GL_Paste!$B2381="","",IFERROR(INDEX(AcctSub,MATCH(GL_Paste!$B2381&amp;"",AcctCode,0)),"UNKNOWN"))</f>
        <v/>
      </c>
    </row>
    <row r="2385">
      <c r="A2385" s="40">
        <f>IF(GL_Paste!$B2382="","",N(GL_Paste!$H2382)-N(GL_Paste!$G2382))</f>
        <v/>
      </c>
      <c r="B2385" s="43">
        <f>IF(GL_Paste!$B2382="","",DATE(YEAR(GL_Paste!$E2382),MONTH(GL_Paste!$E2382),1))</f>
        <v/>
      </c>
      <c r="C2385">
        <f>IF(GL_Paste!$B2382="","",IF(TRIM(GL_Paste!$M2382)&lt;&gt;"",TRIM(GL_Paste!$M2382),IFERROR(MID(GL_Paste!$I2382,FIND("[",GL_Paste!$I2382)+1,FIND("]",GL_Paste!$I2382)-FIND("[",GL_Paste!$I2382)-1),"")))</f>
        <v/>
      </c>
      <c r="D2385">
        <f>IF(GL_Paste!$B2382="","",IFERROR(INDEX(DeptName,MATCH($C2385,DeptTag,0)),"UNALLOCATED"))</f>
        <v/>
      </c>
      <c r="E2385">
        <f>IF(GL_Paste!$B2382="","",IFERROR(INDEX(AcctCat,MATCH(GL_Paste!$B2382&amp;"",AcctCode,0)),"UNKNOWN"))</f>
        <v/>
      </c>
      <c r="F2385">
        <f>IF(GL_Paste!$B2382="","",IFERROR(INDEX(AcctSub,MATCH(GL_Paste!$B2382&amp;"",AcctCode,0)),"UNKNOWN"))</f>
        <v/>
      </c>
    </row>
    <row r="2386">
      <c r="A2386" s="40">
        <f>IF(GL_Paste!$B2383="","",N(GL_Paste!$H2383)-N(GL_Paste!$G2383))</f>
        <v/>
      </c>
      <c r="B2386" s="43">
        <f>IF(GL_Paste!$B2383="","",DATE(YEAR(GL_Paste!$E2383),MONTH(GL_Paste!$E2383),1))</f>
        <v/>
      </c>
      <c r="C2386">
        <f>IF(GL_Paste!$B2383="","",IF(TRIM(GL_Paste!$M2383)&lt;&gt;"",TRIM(GL_Paste!$M2383),IFERROR(MID(GL_Paste!$I2383,FIND("[",GL_Paste!$I2383)+1,FIND("]",GL_Paste!$I2383)-FIND("[",GL_Paste!$I2383)-1),"")))</f>
        <v/>
      </c>
      <c r="D2386">
        <f>IF(GL_Paste!$B2383="","",IFERROR(INDEX(DeptName,MATCH($C2386,DeptTag,0)),"UNALLOCATED"))</f>
        <v/>
      </c>
      <c r="E2386">
        <f>IF(GL_Paste!$B2383="","",IFERROR(INDEX(AcctCat,MATCH(GL_Paste!$B2383&amp;"",AcctCode,0)),"UNKNOWN"))</f>
        <v/>
      </c>
      <c r="F2386">
        <f>IF(GL_Paste!$B2383="","",IFERROR(INDEX(AcctSub,MATCH(GL_Paste!$B2383&amp;"",AcctCode,0)),"UNKNOWN"))</f>
        <v/>
      </c>
    </row>
    <row r="2387">
      <c r="A2387" s="40">
        <f>IF(GL_Paste!$B2384="","",N(GL_Paste!$H2384)-N(GL_Paste!$G2384))</f>
        <v/>
      </c>
      <c r="B2387" s="43">
        <f>IF(GL_Paste!$B2384="","",DATE(YEAR(GL_Paste!$E2384),MONTH(GL_Paste!$E2384),1))</f>
        <v/>
      </c>
      <c r="C2387">
        <f>IF(GL_Paste!$B2384="","",IF(TRIM(GL_Paste!$M2384)&lt;&gt;"",TRIM(GL_Paste!$M2384),IFERROR(MID(GL_Paste!$I2384,FIND("[",GL_Paste!$I2384)+1,FIND("]",GL_Paste!$I2384)-FIND("[",GL_Paste!$I2384)-1),"")))</f>
        <v/>
      </c>
      <c r="D2387">
        <f>IF(GL_Paste!$B2384="","",IFERROR(INDEX(DeptName,MATCH($C2387,DeptTag,0)),"UNALLOCATED"))</f>
        <v/>
      </c>
      <c r="E2387">
        <f>IF(GL_Paste!$B2384="","",IFERROR(INDEX(AcctCat,MATCH(GL_Paste!$B2384&amp;"",AcctCode,0)),"UNKNOWN"))</f>
        <v/>
      </c>
      <c r="F2387">
        <f>IF(GL_Paste!$B2384="","",IFERROR(INDEX(AcctSub,MATCH(GL_Paste!$B2384&amp;"",AcctCode,0)),"UNKNOWN"))</f>
        <v/>
      </c>
    </row>
    <row r="2388">
      <c r="A2388" s="40">
        <f>IF(GL_Paste!$B2385="","",N(GL_Paste!$H2385)-N(GL_Paste!$G2385))</f>
        <v/>
      </c>
      <c r="B2388" s="43">
        <f>IF(GL_Paste!$B2385="","",DATE(YEAR(GL_Paste!$E2385),MONTH(GL_Paste!$E2385),1))</f>
        <v/>
      </c>
      <c r="C2388">
        <f>IF(GL_Paste!$B2385="","",IF(TRIM(GL_Paste!$M2385)&lt;&gt;"",TRIM(GL_Paste!$M2385),IFERROR(MID(GL_Paste!$I2385,FIND("[",GL_Paste!$I2385)+1,FIND("]",GL_Paste!$I2385)-FIND("[",GL_Paste!$I2385)-1),"")))</f>
        <v/>
      </c>
      <c r="D2388">
        <f>IF(GL_Paste!$B2385="","",IFERROR(INDEX(DeptName,MATCH($C2388,DeptTag,0)),"UNALLOCATED"))</f>
        <v/>
      </c>
      <c r="E2388">
        <f>IF(GL_Paste!$B2385="","",IFERROR(INDEX(AcctCat,MATCH(GL_Paste!$B2385&amp;"",AcctCode,0)),"UNKNOWN"))</f>
        <v/>
      </c>
      <c r="F2388">
        <f>IF(GL_Paste!$B2385="","",IFERROR(INDEX(AcctSub,MATCH(GL_Paste!$B2385&amp;"",AcctCode,0)),"UNKNOWN"))</f>
        <v/>
      </c>
    </row>
    <row r="2389">
      <c r="A2389" s="40">
        <f>IF(GL_Paste!$B2386="","",N(GL_Paste!$H2386)-N(GL_Paste!$G2386))</f>
        <v/>
      </c>
      <c r="B2389" s="43">
        <f>IF(GL_Paste!$B2386="","",DATE(YEAR(GL_Paste!$E2386),MONTH(GL_Paste!$E2386),1))</f>
        <v/>
      </c>
      <c r="C2389">
        <f>IF(GL_Paste!$B2386="","",IF(TRIM(GL_Paste!$M2386)&lt;&gt;"",TRIM(GL_Paste!$M2386),IFERROR(MID(GL_Paste!$I2386,FIND("[",GL_Paste!$I2386)+1,FIND("]",GL_Paste!$I2386)-FIND("[",GL_Paste!$I2386)-1),"")))</f>
        <v/>
      </c>
      <c r="D2389">
        <f>IF(GL_Paste!$B2386="","",IFERROR(INDEX(DeptName,MATCH($C2389,DeptTag,0)),"UNALLOCATED"))</f>
        <v/>
      </c>
      <c r="E2389">
        <f>IF(GL_Paste!$B2386="","",IFERROR(INDEX(AcctCat,MATCH(GL_Paste!$B2386&amp;"",AcctCode,0)),"UNKNOWN"))</f>
        <v/>
      </c>
      <c r="F2389">
        <f>IF(GL_Paste!$B2386="","",IFERROR(INDEX(AcctSub,MATCH(GL_Paste!$B2386&amp;"",AcctCode,0)),"UNKNOWN"))</f>
        <v/>
      </c>
    </row>
    <row r="2390">
      <c r="A2390" s="40">
        <f>IF(GL_Paste!$B2387="","",N(GL_Paste!$H2387)-N(GL_Paste!$G2387))</f>
        <v/>
      </c>
      <c r="B2390" s="43">
        <f>IF(GL_Paste!$B2387="","",DATE(YEAR(GL_Paste!$E2387),MONTH(GL_Paste!$E2387),1))</f>
        <v/>
      </c>
      <c r="C2390">
        <f>IF(GL_Paste!$B2387="","",IF(TRIM(GL_Paste!$M2387)&lt;&gt;"",TRIM(GL_Paste!$M2387),IFERROR(MID(GL_Paste!$I2387,FIND("[",GL_Paste!$I2387)+1,FIND("]",GL_Paste!$I2387)-FIND("[",GL_Paste!$I2387)-1),"")))</f>
        <v/>
      </c>
      <c r="D2390">
        <f>IF(GL_Paste!$B2387="","",IFERROR(INDEX(DeptName,MATCH($C2390,DeptTag,0)),"UNALLOCATED"))</f>
        <v/>
      </c>
      <c r="E2390">
        <f>IF(GL_Paste!$B2387="","",IFERROR(INDEX(AcctCat,MATCH(GL_Paste!$B2387&amp;"",AcctCode,0)),"UNKNOWN"))</f>
        <v/>
      </c>
      <c r="F2390">
        <f>IF(GL_Paste!$B2387="","",IFERROR(INDEX(AcctSub,MATCH(GL_Paste!$B2387&amp;"",AcctCode,0)),"UNKNOWN"))</f>
        <v/>
      </c>
    </row>
    <row r="2391">
      <c r="A2391" s="40">
        <f>IF(GL_Paste!$B2388="","",N(GL_Paste!$H2388)-N(GL_Paste!$G2388))</f>
        <v/>
      </c>
      <c r="B2391" s="43">
        <f>IF(GL_Paste!$B2388="","",DATE(YEAR(GL_Paste!$E2388),MONTH(GL_Paste!$E2388),1))</f>
        <v/>
      </c>
      <c r="C2391">
        <f>IF(GL_Paste!$B2388="","",IF(TRIM(GL_Paste!$M2388)&lt;&gt;"",TRIM(GL_Paste!$M2388),IFERROR(MID(GL_Paste!$I2388,FIND("[",GL_Paste!$I2388)+1,FIND("]",GL_Paste!$I2388)-FIND("[",GL_Paste!$I2388)-1),"")))</f>
        <v/>
      </c>
      <c r="D2391">
        <f>IF(GL_Paste!$B2388="","",IFERROR(INDEX(DeptName,MATCH($C2391,DeptTag,0)),"UNALLOCATED"))</f>
        <v/>
      </c>
      <c r="E2391">
        <f>IF(GL_Paste!$B2388="","",IFERROR(INDEX(AcctCat,MATCH(GL_Paste!$B2388&amp;"",AcctCode,0)),"UNKNOWN"))</f>
        <v/>
      </c>
      <c r="F2391">
        <f>IF(GL_Paste!$B2388="","",IFERROR(INDEX(AcctSub,MATCH(GL_Paste!$B2388&amp;"",AcctCode,0)),"UNKNOWN"))</f>
        <v/>
      </c>
    </row>
    <row r="2392">
      <c r="A2392" s="40">
        <f>IF(GL_Paste!$B2389="","",N(GL_Paste!$H2389)-N(GL_Paste!$G2389))</f>
        <v/>
      </c>
      <c r="B2392" s="43">
        <f>IF(GL_Paste!$B2389="","",DATE(YEAR(GL_Paste!$E2389),MONTH(GL_Paste!$E2389),1))</f>
        <v/>
      </c>
      <c r="C2392">
        <f>IF(GL_Paste!$B2389="","",IF(TRIM(GL_Paste!$M2389)&lt;&gt;"",TRIM(GL_Paste!$M2389),IFERROR(MID(GL_Paste!$I2389,FIND("[",GL_Paste!$I2389)+1,FIND("]",GL_Paste!$I2389)-FIND("[",GL_Paste!$I2389)-1),"")))</f>
        <v/>
      </c>
      <c r="D2392">
        <f>IF(GL_Paste!$B2389="","",IFERROR(INDEX(DeptName,MATCH($C2392,DeptTag,0)),"UNALLOCATED"))</f>
        <v/>
      </c>
      <c r="E2392">
        <f>IF(GL_Paste!$B2389="","",IFERROR(INDEX(AcctCat,MATCH(GL_Paste!$B2389&amp;"",AcctCode,0)),"UNKNOWN"))</f>
        <v/>
      </c>
      <c r="F2392">
        <f>IF(GL_Paste!$B2389="","",IFERROR(INDEX(AcctSub,MATCH(GL_Paste!$B2389&amp;"",AcctCode,0)),"UNKNOWN"))</f>
        <v/>
      </c>
    </row>
    <row r="2393">
      <c r="A2393" s="40">
        <f>IF(GL_Paste!$B2390="","",N(GL_Paste!$H2390)-N(GL_Paste!$G2390))</f>
        <v/>
      </c>
      <c r="B2393" s="43">
        <f>IF(GL_Paste!$B2390="","",DATE(YEAR(GL_Paste!$E2390),MONTH(GL_Paste!$E2390),1))</f>
        <v/>
      </c>
      <c r="C2393">
        <f>IF(GL_Paste!$B2390="","",IF(TRIM(GL_Paste!$M2390)&lt;&gt;"",TRIM(GL_Paste!$M2390),IFERROR(MID(GL_Paste!$I2390,FIND("[",GL_Paste!$I2390)+1,FIND("]",GL_Paste!$I2390)-FIND("[",GL_Paste!$I2390)-1),"")))</f>
        <v/>
      </c>
      <c r="D2393">
        <f>IF(GL_Paste!$B2390="","",IFERROR(INDEX(DeptName,MATCH($C2393,DeptTag,0)),"UNALLOCATED"))</f>
        <v/>
      </c>
      <c r="E2393">
        <f>IF(GL_Paste!$B2390="","",IFERROR(INDEX(AcctCat,MATCH(GL_Paste!$B2390&amp;"",AcctCode,0)),"UNKNOWN"))</f>
        <v/>
      </c>
      <c r="F2393">
        <f>IF(GL_Paste!$B2390="","",IFERROR(INDEX(AcctSub,MATCH(GL_Paste!$B2390&amp;"",AcctCode,0)),"UNKNOWN"))</f>
        <v/>
      </c>
    </row>
    <row r="2394">
      <c r="A2394" s="40">
        <f>IF(GL_Paste!$B2391="","",N(GL_Paste!$H2391)-N(GL_Paste!$G2391))</f>
        <v/>
      </c>
      <c r="B2394" s="43">
        <f>IF(GL_Paste!$B2391="","",DATE(YEAR(GL_Paste!$E2391),MONTH(GL_Paste!$E2391),1))</f>
        <v/>
      </c>
      <c r="C2394">
        <f>IF(GL_Paste!$B2391="","",IF(TRIM(GL_Paste!$M2391)&lt;&gt;"",TRIM(GL_Paste!$M2391),IFERROR(MID(GL_Paste!$I2391,FIND("[",GL_Paste!$I2391)+1,FIND("]",GL_Paste!$I2391)-FIND("[",GL_Paste!$I2391)-1),"")))</f>
        <v/>
      </c>
      <c r="D2394">
        <f>IF(GL_Paste!$B2391="","",IFERROR(INDEX(DeptName,MATCH($C2394,DeptTag,0)),"UNALLOCATED"))</f>
        <v/>
      </c>
      <c r="E2394">
        <f>IF(GL_Paste!$B2391="","",IFERROR(INDEX(AcctCat,MATCH(GL_Paste!$B2391&amp;"",AcctCode,0)),"UNKNOWN"))</f>
        <v/>
      </c>
      <c r="F2394">
        <f>IF(GL_Paste!$B2391="","",IFERROR(INDEX(AcctSub,MATCH(GL_Paste!$B2391&amp;"",AcctCode,0)),"UNKNOWN"))</f>
        <v/>
      </c>
    </row>
    <row r="2395">
      <c r="A2395" s="40">
        <f>IF(GL_Paste!$B2392="","",N(GL_Paste!$H2392)-N(GL_Paste!$G2392))</f>
        <v/>
      </c>
      <c r="B2395" s="43">
        <f>IF(GL_Paste!$B2392="","",DATE(YEAR(GL_Paste!$E2392),MONTH(GL_Paste!$E2392),1))</f>
        <v/>
      </c>
      <c r="C2395">
        <f>IF(GL_Paste!$B2392="","",IF(TRIM(GL_Paste!$M2392)&lt;&gt;"",TRIM(GL_Paste!$M2392),IFERROR(MID(GL_Paste!$I2392,FIND("[",GL_Paste!$I2392)+1,FIND("]",GL_Paste!$I2392)-FIND("[",GL_Paste!$I2392)-1),"")))</f>
        <v/>
      </c>
      <c r="D2395">
        <f>IF(GL_Paste!$B2392="","",IFERROR(INDEX(DeptName,MATCH($C2395,DeptTag,0)),"UNALLOCATED"))</f>
        <v/>
      </c>
      <c r="E2395">
        <f>IF(GL_Paste!$B2392="","",IFERROR(INDEX(AcctCat,MATCH(GL_Paste!$B2392&amp;"",AcctCode,0)),"UNKNOWN"))</f>
        <v/>
      </c>
      <c r="F2395">
        <f>IF(GL_Paste!$B2392="","",IFERROR(INDEX(AcctSub,MATCH(GL_Paste!$B2392&amp;"",AcctCode,0)),"UNKNOWN"))</f>
        <v/>
      </c>
    </row>
    <row r="2396">
      <c r="A2396" s="40">
        <f>IF(GL_Paste!$B2393="","",N(GL_Paste!$H2393)-N(GL_Paste!$G2393))</f>
        <v/>
      </c>
      <c r="B2396" s="43">
        <f>IF(GL_Paste!$B2393="","",DATE(YEAR(GL_Paste!$E2393),MONTH(GL_Paste!$E2393),1))</f>
        <v/>
      </c>
      <c r="C2396">
        <f>IF(GL_Paste!$B2393="","",IF(TRIM(GL_Paste!$M2393)&lt;&gt;"",TRIM(GL_Paste!$M2393),IFERROR(MID(GL_Paste!$I2393,FIND("[",GL_Paste!$I2393)+1,FIND("]",GL_Paste!$I2393)-FIND("[",GL_Paste!$I2393)-1),"")))</f>
        <v/>
      </c>
      <c r="D2396">
        <f>IF(GL_Paste!$B2393="","",IFERROR(INDEX(DeptName,MATCH($C2396,DeptTag,0)),"UNALLOCATED"))</f>
        <v/>
      </c>
      <c r="E2396">
        <f>IF(GL_Paste!$B2393="","",IFERROR(INDEX(AcctCat,MATCH(GL_Paste!$B2393&amp;"",AcctCode,0)),"UNKNOWN"))</f>
        <v/>
      </c>
      <c r="F2396">
        <f>IF(GL_Paste!$B2393="","",IFERROR(INDEX(AcctSub,MATCH(GL_Paste!$B2393&amp;"",AcctCode,0)),"UNKNOWN"))</f>
        <v/>
      </c>
    </row>
    <row r="2397">
      <c r="A2397" s="40">
        <f>IF(GL_Paste!$B2394="","",N(GL_Paste!$H2394)-N(GL_Paste!$G2394))</f>
        <v/>
      </c>
      <c r="B2397" s="43">
        <f>IF(GL_Paste!$B2394="","",DATE(YEAR(GL_Paste!$E2394),MONTH(GL_Paste!$E2394),1))</f>
        <v/>
      </c>
      <c r="C2397">
        <f>IF(GL_Paste!$B2394="","",IF(TRIM(GL_Paste!$M2394)&lt;&gt;"",TRIM(GL_Paste!$M2394),IFERROR(MID(GL_Paste!$I2394,FIND("[",GL_Paste!$I2394)+1,FIND("]",GL_Paste!$I2394)-FIND("[",GL_Paste!$I2394)-1),"")))</f>
        <v/>
      </c>
      <c r="D2397">
        <f>IF(GL_Paste!$B2394="","",IFERROR(INDEX(DeptName,MATCH($C2397,DeptTag,0)),"UNALLOCATED"))</f>
        <v/>
      </c>
      <c r="E2397">
        <f>IF(GL_Paste!$B2394="","",IFERROR(INDEX(AcctCat,MATCH(GL_Paste!$B2394&amp;"",AcctCode,0)),"UNKNOWN"))</f>
        <v/>
      </c>
      <c r="F2397">
        <f>IF(GL_Paste!$B2394="","",IFERROR(INDEX(AcctSub,MATCH(GL_Paste!$B2394&amp;"",AcctCode,0)),"UNKNOWN"))</f>
        <v/>
      </c>
    </row>
    <row r="2398">
      <c r="A2398" s="40">
        <f>IF(GL_Paste!$B2395="","",N(GL_Paste!$H2395)-N(GL_Paste!$G2395))</f>
        <v/>
      </c>
      <c r="B2398" s="43">
        <f>IF(GL_Paste!$B2395="","",DATE(YEAR(GL_Paste!$E2395),MONTH(GL_Paste!$E2395),1))</f>
        <v/>
      </c>
      <c r="C2398">
        <f>IF(GL_Paste!$B2395="","",IF(TRIM(GL_Paste!$M2395)&lt;&gt;"",TRIM(GL_Paste!$M2395),IFERROR(MID(GL_Paste!$I2395,FIND("[",GL_Paste!$I2395)+1,FIND("]",GL_Paste!$I2395)-FIND("[",GL_Paste!$I2395)-1),"")))</f>
        <v/>
      </c>
      <c r="D2398">
        <f>IF(GL_Paste!$B2395="","",IFERROR(INDEX(DeptName,MATCH($C2398,DeptTag,0)),"UNALLOCATED"))</f>
        <v/>
      </c>
      <c r="E2398">
        <f>IF(GL_Paste!$B2395="","",IFERROR(INDEX(AcctCat,MATCH(GL_Paste!$B2395&amp;"",AcctCode,0)),"UNKNOWN"))</f>
        <v/>
      </c>
      <c r="F2398">
        <f>IF(GL_Paste!$B2395="","",IFERROR(INDEX(AcctSub,MATCH(GL_Paste!$B2395&amp;"",AcctCode,0)),"UNKNOWN"))</f>
        <v/>
      </c>
    </row>
    <row r="2399">
      <c r="A2399" s="40">
        <f>IF(GL_Paste!$B2396="","",N(GL_Paste!$H2396)-N(GL_Paste!$G2396))</f>
        <v/>
      </c>
      <c r="B2399" s="43">
        <f>IF(GL_Paste!$B2396="","",DATE(YEAR(GL_Paste!$E2396),MONTH(GL_Paste!$E2396),1))</f>
        <v/>
      </c>
      <c r="C2399">
        <f>IF(GL_Paste!$B2396="","",IF(TRIM(GL_Paste!$M2396)&lt;&gt;"",TRIM(GL_Paste!$M2396),IFERROR(MID(GL_Paste!$I2396,FIND("[",GL_Paste!$I2396)+1,FIND("]",GL_Paste!$I2396)-FIND("[",GL_Paste!$I2396)-1),"")))</f>
        <v/>
      </c>
      <c r="D2399">
        <f>IF(GL_Paste!$B2396="","",IFERROR(INDEX(DeptName,MATCH($C2399,DeptTag,0)),"UNALLOCATED"))</f>
        <v/>
      </c>
      <c r="E2399">
        <f>IF(GL_Paste!$B2396="","",IFERROR(INDEX(AcctCat,MATCH(GL_Paste!$B2396&amp;"",AcctCode,0)),"UNKNOWN"))</f>
        <v/>
      </c>
      <c r="F2399">
        <f>IF(GL_Paste!$B2396="","",IFERROR(INDEX(AcctSub,MATCH(GL_Paste!$B2396&amp;"",AcctCode,0)),"UNKNOWN"))</f>
        <v/>
      </c>
    </row>
    <row r="2400">
      <c r="A2400" s="40">
        <f>IF(GL_Paste!$B2397="","",N(GL_Paste!$H2397)-N(GL_Paste!$G2397))</f>
        <v/>
      </c>
      <c r="B2400" s="43">
        <f>IF(GL_Paste!$B2397="","",DATE(YEAR(GL_Paste!$E2397),MONTH(GL_Paste!$E2397),1))</f>
        <v/>
      </c>
      <c r="C2400">
        <f>IF(GL_Paste!$B2397="","",IF(TRIM(GL_Paste!$M2397)&lt;&gt;"",TRIM(GL_Paste!$M2397),IFERROR(MID(GL_Paste!$I2397,FIND("[",GL_Paste!$I2397)+1,FIND("]",GL_Paste!$I2397)-FIND("[",GL_Paste!$I2397)-1),"")))</f>
        <v/>
      </c>
      <c r="D2400">
        <f>IF(GL_Paste!$B2397="","",IFERROR(INDEX(DeptName,MATCH($C2400,DeptTag,0)),"UNALLOCATED"))</f>
        <v/>
      </c>
      <c r="E2400">
        <f>IF(GL_Paste!$B2397="","",IFERROR(INDEX(AcctCat,MATCH(GL_Paste!$B2397&amp;"",AcctCode,0)),"UNKNOWN"))</f>
        <v/>
      </c>
      <c r="F2400">
        <f>IF(GL_Paste!$B2397="","",IFERROR(INDEX(AcctSub,MATCH(GL_Paste!$B2397&amp;"",AcctCode,0)),"UNKNOWN"))</f>
        <v/>
      </c>
    </row>
    <row r="2401">
      <c r="A2401" s="40">
        <f>IF(GL_Paste!$B2398="","",N(GL_Paste!$H2398)-N(GL_Paste!$G2398))</f>
        <v/>
      </c>
      <c r="B2401" s="43">
        <f>IF(GL_Paste!$B2398="","",DATE(YEAR(GL_Paste!$E2398),MONTH(GL_Paste!$E2398),1))</f>
        <v/>
      </c>
      <c r="C2401">
        <f>IF(GL_Paste!$B2398="","",IF(TRIM(GL_Paste!$M2398)&lt;&gt;"",TRIM(GL_Paste!$M2398),IFERROR(MID(GL_Paste!$I2398,FIND("[",GL_Paste!$I2398)+1,FIND("]",GL_Paste!$I2398)-FIND("[",GL_Paste!$I2398)-1),"")))</f>
        <v/>
      </c>
      <c r="D2401">
        <f>IF(GL_Paste!$B2398="","",IFERROR(INDEX(DeptName,MATCH($C2401,DeptTag,0)),"UNALLOCATED"))</f>
        <v/>
      </c>
      <c r="E2401">
        <f>IF(GL_Paste!$B2398="","",IFERROR(INDEX(AcctCat,MATCH(GL_Paste!$B2398&amp;"",AcctCode,0)),"UNKNOWN"))</f>
        <v/>
      </c>
      <c r="F2401">
        <f>IF(GL_Paste!$B2398="","",IFERROR(INDEX(AcctSub,MATCH(GL_Paste!$B2398&amp;"",AcctCode,0)),"UNKNOWN"))</f>
        <v/>
      </c>
    </row>
    <row r="2402">
      <c r="A2402" s="40">
        <f>IF(GL_Paste!$B2399="","",N(GL_Paste!$H2399)-N(GL_Paste!$G2399))</f>
        <v/>
      </c>
      <c r="B2402" s="43">
        <f>IF(GL_Paste!$B2399="","",DATE(YEAR(GL_Paste!$E2399),MONTH(GL_Paste!$E2399),1))</f>
        <v/>
      </c>
      <c r="C2402">
        <f>IF(GL_Paste!$B2399="","",IF(TRIM(GL_Paste!$M2399)&lt;&gt;"",TRIM(GL_Paste!$M2399),IFERROR(MID(GL_Paste!$I2399,FIND("[",GL_Paste!$I2399)+1,FIND("]",GL_Paste!$I2399)-FIND("[",GL_Paste!$I2399)-1),"")))</f>
        <v/>
      </c>
      <c r="D2402">
        <f>IF(GL_Paste!$B2399="","",IFERROR(INDEX(DeptName,MATCH($C2402,DeptTag,0)),"UNALLOCATED"))</f>
        <v/>
      </c>
      <c r="E2402">
        <f>IF(GL_Paste!$B2399="","",IFERROR(INDEX(AcctCat,MATCH(GL_Paste!$B2399&amp;"",AcctCode,0)),"UNKNOWN"))</f>
        <v/>
      </c>
      <c r="F2402">
        <f>IF(GL_Paste!$B2399="","",IFERROR(INDEX(AcctSub,MATCH(GL_Paste!$B2399&amp;"",AcctCode,0)),"UNKNOWN"))</f>
        <v/>
      </c>
    </row>
    <row r="2403">
      <c r="A2403" s="40">
        <f>IF(GL_Paste!$B2400="","",N(GL_Paste!$H2400)-N(GL_Paste!$G2400))</f>
        <v/>
      </c>
      <c r="B2403" s="43">
        <f>IF(GL_Paste!$B2400="","",DATE(YEAR(GL_Paste!$E2400),MONTH(GL_Paste!$E2400),1))</f>
        <v/>
      </c>
      <c r="C2403">
        <f>IF(GL_Paste!$B2400="","",IF(TRIM(GL_Paste!$M2400)&lt;&gt;"",TRIM(GL_Paste!$M2400),IFERROR(MID(GL_Paste!$I2400,FIND("[",GL_Paste!$I2400)+1,FIND("]",GL_Paste!$I2400)-FIND("[",GL_Paste!$I2400)-1),"")))</f>
        <v/>
      </c>
      <c r="D2403">
        <f>IF(GL_Paste!$B2400="","",IFERROR(INDEX(DeptName,MATCH($C2403,DeptTag,0)),"UNALLOCATED"))</f>
        <v/>
      </c>
      <c r="E2403">
        <f>IF(GL_Paste!$B2400="","",IFERROR(INDEX(AcctCat,MATCH(GL_Paste!$B2400&amp;"",AcctCode,0)),"UNKNOWN"))</f>
        <v/>
      </c>
      <c r="F2403">
        <f>IF(GL_Paste!$B2400="","",IFERROR(INDEX(AcctSub,MATCH(GL_Paste!$B2400&amp;"",AcctCode,0)),"UNKNOWN"))</f>
        <v/>
      </c>
    </row>
    <row r="2404">
      <c r="A2404" s="40">
        <f>IF(GL_Paste!$B2401="","",N(GL_Paste!$H2401)-N(GL_Paste!$G2401))</f>
        <v/>
      </c>
      <c r="B2404" s="43">
        <f>IF(GL_Paste!$B2401="","",DATE(YEAR(GL_Paste!$E2401),MONTH(GL_Paste!$E2401),1))</f>
        <v/>
      </c>
      <c r="C2404">
        <f>IF(GL_Paste!$B2401="","",IF(TRIM(GL_Paste!$M2401)&lt;&gt;"",TRIM(GL_Paste!$M2401),IFERROR(MID(GL_Paste!$I2401,FIND("[",GL_Paste!$I2401)+1,FIND("]",GL_Paste!$I2401)-FIND("[",GL_Paste!$I2401)-1),"")))</f>
        <v/>
      </c>
      <c r="D2404">
        <f>IF(GL_Paste!$B2401="","",IFERROR(INDEX(DeptName,MATCH($C2404,DeptTag,0)),"UNALLOCATED"))</f>
        <v/>
      </c>
      <c r="E2404">
        <f>IF(GL_Paste!$B2401="","",IFERROR(INDEX(AcctCat,MATCH(GL_Paste!$B2401&amp;"",AcctCode,0)),"UNKNOWN"))</f>
        <v/>
      </c>
      <c r="F2404">
        <f>IF(GL_Paste!$B2401="","",IFERROR(INDEX(AcctSub,MATCH(GL_Paste!$B2401&amp;"",AcctCode,0)),"UNKNOWN"))</f>
        <v/>
      </c>
    </row>
    <row r="2405">
      <c r="A2405" s="40">
        <f>IF(GL_Paste!$B2402="","",N(GL_Paste!$H2402)-N(GL_Paste!$G2402))</f>
        <v/>
      </c>
      <c r="B2405" s="43">
        <f>IF(GL_Paste!$B2402="","",DATE(YEAR(GL_Paste!$E2402),MONTH(GL_Paste!$E2402),1))</f>
        <v/>
      </c>
      <c r="C2405">
        <f>IF(GL_Paste!$B2402="","",IF(TRIM(GL_Paste!$M2402)&lt;&gt;"",TRIM(GL_Paste!$M2402),IFERROR(MID(GL_Paste!$I2402,FIND("[",GL_Paste!$I2402)+1,FIND("]",GL_Paste!$I2402)-FIND("[",GL_Paste!$I2402)-1),"")))</f>
        <v/>
      </c>
      <c r="D2405">
        <f>IF(GL_Paste!$B2402="","",IFERROR(INDEX(DeptName,MATCH($C2405,DeptTag,0)),"UNALLOCATED"))</f>
        <v/>
      </c>
      <c r="E2405">
        <f>IF(GL_Paste!$B2402="","",IFERROR(INDEX(AcctCat,MATCH(GL_Paste!$B2402&amp;"",AcctCode,0)),"UNKNOWN"))</f>
        <v/>
      </c>
      <c r="F2405">
        <f>IF(GL_Paste!$B2402="","",IFERROR(INDEX(AcctSub,MATCH(GL_Paste!$B2402&amp;"",AcctCode,0)),"UNKNOWN"))</f>
        <v/>
      </c>
    </row>
    <row r="2406">
      <c r="A2406" s="40">
        <f>IF(GL_Paste!$B2403="","",N(GL_Paste!$H2403)-N(GL_Paste!$G2403))</f>
        <v/>
      </c>
      <c r="B2406" s="43">
        <f>IF(GL_Paste!$B2403="","",DATE(YEAR(GL_Paste!$E2403),MONTH(GL_Paste!$E2403),1))</f>
        <v/>
      </c>
      <c r="C2406">
        <f>IF(GL_Paste!$B2403="","",IF(TRIM(GL_Paste!$M2403)&lt;&gt;"",TRIM(GL_Paste!$M2403),IFERROR(MID(GL_Paste!$I2403,FIND("[",GL_Paste!$I2403)+1,FIND("]",GL_Paste!$I2403)-FIND("[",GL_Paste!$I2403)-1),"")))</f>
        <v/>
      </c>
      <c r="D2406">
        <f>IF(GL_Paste!$B2403="","",IFERROR(INDEX(DeptName,MATCH($C2406,DeptTag,0)),"UNALLOCATED"))</f>
        <v/>
      </c>
      <c r="E2406">
        <f>IF(GL_Paste!$B2403="","",IFERROR(INDEX(AcctCat,MATCH(GL_Paste!$B2403&amp;"",AcctCode,0)),"UNKNOWN"))</f>
        <v/>
      </c>
      <c r="F2406">
        <f>IF(GL_Paste!$B2403="","",IFERROR(INDEX(AcctSub,MATCH(GL_Paste!$B2403&amp;"",AcctCode,0)),"UNKNOWN"))</f>
        <v/>
      </c>
    </row>
    <row r="2407">
      <c r="A2407" s="40">
        <f>IF(GL_Paste!$B2404="","",N(GL_Paste!$H2404)-N(GL_Paste!$G2404))</f>
        <v/>
      </c>
      <c r="B2407" s="43">
        <f>IF(GL_Paste!$B2404="","",DATE(YEAR(GL_Paste!$E2404),MONTH(GL_Paste!$E2404),1))</f>
        <v/>
      </c>
      <c r="C2407">
        <f>IF(GL_Paste!$B2404="","",IF(TRIM(GL_Paste!$M2404)&lt;&gt;"",TRIM(GL_Paste!$M2404),IFERROR(MID(GL_Paste!$I2404,FIND("[",GL_Paste!$I2404)+1,FIND("]",GL_Paste!$I2404)-FIND("[",GL_Paste!$I2404)-1),"")))</f>
        <v/>
      </c>
      <c r="D2407">
        <f>IF(GL_Paste!$B2404="","",IFERROR(INDEX(DeptName,MATCH($C2407,DeptTag,0)),"UNALLOCATED"))</f>
        <v/>
      </c>
      <c r="E2407">
        <f>IF(GL_Paste!$B2404="","",IFERROR(INDEX(AcctCat,MATCH(GL_Paste!$B2404&amp;"",AcctCode,0)),"UNKNOWN"))</f>
        <v/>
      </c>
      <c r="F2407">
        <f>IF(GL_Paste!$B2404="","",IFERROR(INDEX(AcctSub,MATCH(GL_Paste!$B2404&amp;"",AcctCode,0)),"UNKNOWN"))</f>
        <v/>
      </c>
    </row>
    <row r="2408">
      <c r="A2408" s="40">
        <f>IF(GL_Paste!$B2405="","",N(GL_Paste!$H2405)-N(GL_Paste!$G2405))</f>
        <v/>
      </c>
      <c r="B2408" s="43">
        <f>IF(GL_Paste!$B2405="","",DATE(YEAR(GL_Paste!$E2405),MONTH(GL_Paste!$E2405),1))</f>
        <v/>
      </c>
      <c r="C2408">
        <f>IF(GL_Paste!$B2405="","",IF(TRIM(GL_Paste!$M2405)&lt;&gt;"",TRIM(GL_Paste!$M2405),IFERROR(MID(GL_Paste!$I2405,FIND("[",GL_Paste!$I2405)+1,FIND("]",GL_Paste!$I2405)-FIND("[",GL_Paste!$I2405)-1),"")))</f>
        <v/>
      </c>
      <c r="D2408">
        <f>IF(GL_Paste!$B2405="","",IFERROR(INDEX(DeptName,MATCH($C2408,DeptTag,0)),"UNALLOCATED"))</f>
        <v/>
      </c>
      <c r="E2408">
        <f>IF(GL_Paste!$B2405="","",IFERROR(INDEX(AcctCat,MATCH(GL_Paste!$B2405&amp;"",AcctCode,0)),"UNKNOWN"))</f>
        <v/>
      </c>
      <c r="F2408">
        <f>IF(GL_Paste!$B2405="","",IFERROR(INDEX(AcctSub,MATCH(GL_Paste!$B2405&amp;"",AcctCode,0)),"UNKNOWN"))</f>
        <v/>
      </c>
    </row>
    <row r="2409">
      <c r="A2409" s="40">
        <f>IF(GL_Paste!$B2406="","",N(GL_Paste!$H2406)-N(GL_Paste!$G2406))</f>
        <v/>
      </c>
      <c r="B2409" s="43">
        <f>IF(GL_Paste!$B2406="","",DATE(YEAR(GL_Paste!$E2406),MONTH(GL_Paste!$E2406),1))</f>
        <v/>
      </c>
      <c r="C2409">
        <f>IF(GL_Paste!$B2406="","",IF(TRIM(GL_Paste!$M2406)&lt;&gt;"",TRIM(GL_Paste!$M2406),IFERROR(MID(GL_Paste!$I2406,FIND("[",GL_Paste!$I2406)+1,FIND("]",GL_Paste!$I2406)-FIND("[",GL_Paste!$I2406)-1),"")))</f>
        <v/>
      </c>
      <c r="D2409">
        <f>IF(GL_Paste!$B2406="","",IFERROR(INDEX(DeptName,MATCH($C2409,DeptTag,0)),"UNALLOCATED"))</f>
        <v/>
      </c>
      <c r="E2409">
        <f>IF(GL_Paste!$B2406="","",IFERROR(INDEX(AcctCat,MATCH(GL_Paste!$B2406&amp;"",AcctCode,0)),"UNKNOWN"))</f>
        <v/>
      </c>
      <c r="F2409">
        <f>IF(GL_Paste!$B2406="","",IFERROR(INDEX(AcctSub,MATCH(GL_Paste!$B2406&amp;"",AcctCode,0)),"UNKNOWN"))</f>
        <v/>
      </c>
    </row>
    <row r="2410">
      <c r="A2410" s="40">
        <f>IF(GL_Paste!$B2407="","",N(GL_Paste!$H2407)-N(GL_Paste!$G2407))</f>
        <v/>
      </c>
      <c r="B2410" s="43">
        <f>IF(GL_Paste!$B2407="","",DATE(YEAR(GL_Paste!$E2407),MONTH(GL_Paste!$E2407),1))</f>
        <v/>
      </c>
      <c r="C2410">
        <f>IF(GL_Paste!$B2407="","",IF(TRIM(GL_Paste!$M2407)&lt;&gt;"",TRIM(GL_Paste!$M2407),IFERROR(MID(GL_Paste!$I2407,FIND("[",GL_Paste!$I2407)+1,FIND("]",GL_Paste!$I2407)-FIND("[",GL_Paste!$I2407)-1),"")))</f>
        <v/>
      </c>
      <c r="D2410">
        <f>IF(GL_Paste!$B2407="","",IFERROR(INDEX(DeptName,MATCH($C2410,DeptTag,0)),"UNALLOCATED"))</f>
        <v/>
      </c>
      <c r="E2410">
        <f>IF(GL_Paste!$B2407="","",IFERROR(INDEX(AcctCat,MATCH(GL_Paste!$B2407&amp;"",AcctCode,0)),"UNKNOWN"))</f>
        <v/>
      </c>
      <c r="F2410">
        <f>IF(GL_Paste!$B2407="","",IFERROR(INDEX(AcctSub,MATCH(GL_Paste!$B2407&amp;"",AcctCode,0)),"UNKNOWN"))</f>
        <v/>
      </c>
    </row>
    <row r="2411">
      <c r="A2411" s="40">
        <f>IF(GL_Paste!$B2408="","",N(GL_Paste!$H2408)-N(GL_Paste!$G2408))</f>
        <v/>
      </c>
      <c r="B2411" s="43">
        <f>IF(GL_Paste!$B2408="","",DATE(YEAR(GL_Paste!$E2408),MONTH(GL_Paste!$E2408),1))</f>
        <v/>
      </c>
      <c r="C2411">
        <f>IF(GL_Paste!$B2408="","",IF(TRIM(GL_Paste!$M2408)&lt;&gt;"",TRIM(GL_Paste!$M2408),IFERROR(MID(GL_Paste!$I2408,FIND("[",GL_Paste!$I2408)+1,FIND("]",GL_Paste!$I2408)-FIND("[",GL_Paste!$I2408)-1),"")))</f>
        <v/>
      </c>
      <c r="D2411">
        <f>IF(GL_Paste!$B2408="","",IFERROR(INDEX(DeptName,MATCH($C2411,DeptTag,0)),"UNALLOCATED"))</f>
        <v/>
      </c>
      <c r="E2411">
        <f>IF(GL_Paste!$B2408="","",IFERROR(INDEX(AcctCat,MATCH(GL_Paste!$B2408&amp;"",AcctCode,0)),"UNKNOWN"))</f>
        <v/>
      </c>
      <c r="F2411">
        <f>IF(GL_Paste!$B2408="","",IFERROR(INDEX(AcctSub,MATCH(GL_Paste!$B2408&amp;"",AcctCode,0)),"UNKNOWN"))</f>
        <v/>
      </c>
    </row>
    <row r="2412">
      <c r="A2412" s="40">
        <f>IF(GL_Paste!$B2409="","",N(GL_Paste!$H2409)-N(GL_Paste!$G2409))</f>
        <v/>
      </c>
      <c r="B2412" s="43">
        <f>IF(GL_Paste!$B2409="","",DATE(YEAR(GL_Paste!$E2409),MONTH(GL_Paste!$E2409),1))</f>
        <v/>
      </c>
      <c r="C2412">
        <f>IF(GL_Paste!$B2409="","",IF(TRIM(GL_Paste!$M2409)&lt;&gt;"",TRIM(GL_Paste!$M2409),IFERROR(MID(GL_Paste!$I2409,FIND("[",GL_Paste!$I2409)+1,FIND("]",GL_Paste!$I2409)-FIND("[",GL_Paste!$I2409)-1),"")))</f>
        <v/>
      </c>
      <c r="D2412">
        <f>IF(GL_Paste!$B2409="","",IFERROR(INDEX(DeptName,MATCH($C2412,DeptTag,0)),"UNALLOCATED"))</f>
        <v/>
      </c>
      <c r="E2412">
        <f>IF(GL_Paste!$B2409="","",IFERROR(INDEX(AcctCat,MATCH(GL_Paste!$B2409&amp;"",AcctCode,0)),"UNKNOWN"))</f>
        <v/>
      </c>
      <c r="F2412">
        <f>IF(GL_Paste!$B2409="","",IFERROR(INDEX(AcctSub,MATCH(GL_Paste!$B2409&amp;"",AcctCode,0)),"UNKNOWN"))</f>
        <v/>
      </c>
    </row>
    <row r="2413">
      <c r="A2413" s="40">
        <f>IF(GL_Paste!$B2410="","",N(GL_Paste!$H2410)-N(GL_Paste!$G2410))</f>
        <v/>
      </c>
      <c r="B2413" s="43">
        <f>IF(GL_Paste!$B2410="","",DATE(YEAR(GL_Paste!$E2410),MONTH(GL_Paste!$E2410),1))</f>
        <v/>
      </c>
      <c r="C2413">
        <f>IF(GL_Paste!$B2410="","",IF(TRIM(GL_Paste!$M2410)&lt;&gt;"",TRIM(GL_Paste!$M2410),IFERROR(MID(GL_Paste!$I2410,FIND("[",GL_Paste!$I2410)+1,FIND("]",GL_Paste!$I2410)-FIND("[",GL_Paste!$I2410)-1),"")))</f>
        <v/>
      </c>
      <c r="D2413">
        <f>IF(GL_Paste!$B2410="","",IFERROR(INDEX(DeptName,MATCH($C2413,DeptTag,0)),"UNALLOCATED"))</f>
        <v/>
      </c>
      <c r="E2413">
        <f>IF(GL_Paste!$B2410="","",IFERROR(INDEX(AcctCat,MATCH(GL_Paste!$B2410&amp;"",AcctCode,0)),"UNKNOWN"))</f>
        <v/>
      </c>
      <c r="F2413">
        <f>IF(GL_Paste!$B2410="","",IFERROR(INDEX(AcctSub,MATCH(GL_Paste!$B2410&amp;"",AcctCode,0)),"UNKNOWN"))</f>
        <v/>
      </c>
    </row>
    <row r="2414">
      <c r="A2414" s="40">
        <f>IF(GL_Paste!$B2411="","",N(GL_Paste!$H2411)-N(GL_Paste!$G2411))</f>
        <v/>
      </c>
      <c r="B2414" s="43">
        <f>IF(GL_Paste!$B2411="","",DATE(YEAR(GL_Paste!$E2411),MONTH(GL_Paste!$E2411),1))</f>
        <v/>
      </c>
      <c r="C2414">
        <f>IF(GL_Paste!$B2411="","",IF(TRIM(GL_Paste!$M2411)&lt;&gt;"",TRIM(GL_Paste!$M2411),IFERROR(MID(GL_Paste!$I2411,FIND("[",GL_Paste!$I2411)+1,FIND("]",GL_Paste!$I2411)-FIND("[",GL_Paste!$I2411)-1),"")))</f>
        <v/>
      </c>
      <c r="D2414">
        <f>IF(GL_Paste!$B2411="","",IFERROR(INDEX(DeptName,MATCH($C2414,DeptTag,0)),"UNALLOCATED"))</f>
        <v/>
      </c>
      <c r="E2414">
        <f>IF(GL_Paste!$B2411="","",IFERROR(INDEX(AcctCat,MATCH(GL_Paste!$B2411&amp;"",AcctCode,0)),"UNKNOWN"))</f>
        <v/>
      </c>
      <c r="F2414">
        <f>IF(GL_Paste!$B2411="","",IFERROR(INDEX(AcctSub,MATCH(GL_Paste!$B2411&amp;"",AcctCode,0)),"UNKNOWN"))</f>
        <v/>
      </c>
    </row>
    <row r="2415">
      <c r="A2415" s="40">
        <f>IF(GL_Paste!$B2412="","",N(GL_Paste!$H2412)-N(GL_Paste!$G2412))</f>
        <v/>
      </c>
      <c r="B2415" s="43">
        <f>IF(GL_Paste!$B2412="","",DATE(YEAR(GL_Paste!$E2412),MONTH(GL_Paste!$E2412),1))</f>
        <v/>
      </c>
      <c r="C2415">
        <f>IF(GL_Paste!$B2412="","",IF(TRIM(GL_Paste!$M2412)&lt;&gt;"",TRIM(GL_Paste!$M2412),IFERROR(MID(GL_Paste!$I2412,FIND("[",GL_Paste!$I2412)+1,FIND("]",GL_Paste!$I2412)-FIND("[",GL_Paste!$I2412)-1),"")))</f>
        <v/>
      </c>
      <c r="D2415">
        <f>IF(GL_Paste!$B2412="","",IFERROR(INDEX(DeptName,MATCH($C2415,DeptTag,0)),"UNALLOCATED"))</f>
        <v/>
      </c>
      <c r="E2415">
        <f>IF(GL_Paste!$B2412="","",IFERROR(INDEX(AcctCat,MATCH(GL_Paste!$B2412&amp;"",AcctCode,0)),"UNKNOWN"))</f>
        <v/>
      </c>
      <c r="F2415">
        <f>IF(GL_Paste!$B2412="","",IFERROR(INDEX(AcctSub,MATCH(GL_Paste!$B2412&amp;"",AcctCode,0)),"UNKNOWN"))</f>
        <v/>
      </c>
    </row>
    <row r="2416">
      <c r="A2416" s="40">
        <f>IF(GL_Paste!$B2413="","",N(GL_Paste!$H2413)-N(GL_Paste!$G2413))</f>
        <v/>
      </c>
      <c r="B2416" s="43">
        <f>IF(GL_Paste!$B2413="","",DATE(YEAR(GL_Paste!$E2413),MONTH(GL_Paste!$E2413),1))</f>
        <v/>
      </c>
      <c r="C2416">
        <f>IF(GL_Paste!$B2413="","",IF(TRIM(GL_Paste!$M2413)&lt;&gt;"",TRIM(GL_Paste!$M2413),IFERROR(MID(GL_Paste!$I2413,FIND("[",GL_Paste!$I2413)+1,FIND("]",GL_Paste!$I2413)-FIND("[",GL_Paste!$I2413)-1),"")))</f>
        <v/>
      </c>
      <c r="D2416">
        <f>IF(GL_Paste!$B2413="","",IFERROR(INDEX(DeptName,MATCH($C2416,DeptTag,0)),"UNALLOCATED"))</f>
        <v/>
      </c>
      <c r="E2416">
        <f>IF(GL_Paste!$B2413="","",IFERROR(INDEX(AcctCat,MATCH(GL_Paste!$B2413&amp;"",AcctCode,0)),"UNKNOWN"))</f>
        <v/>
      </c>
      <c r="F2416">
        <f>IF(GL_Paste!$B2413="","",IFERROR(INDEX(AcctSub,MATCH(GL_Paste!$B2413&amp;"",AcctCode,0)),"UNKNOWN"))</f>
        <v/>
      </c>
    </row>
    <row r="2417">
      <c r="A2417" s="40">
        <f>IF(GL_Paste!$B2414="","",N(GL_Paste!$H2414)-N(GL_Paste!$G2414))</f>
        <v/>
      </c>
      <c r="B2417" s="43">
        <f>IF(GL_Paste!$B2414="","",DATE(YEAR(GL_Paste!$E2414),MONTH(GL_Paste!$E2414),1))</f>
        <v/>
      </c>
      <c r="C2417">
        <f>IF(GL_Paste!$B2414="","",IF(TRIM(GL_Paste!$M2414)&lt;&gt;"",TRIM(GL_Paste!$M2414),IFERROR(MID(GL_Paste!$I2414,FIND("[",GL_Paste!$I2414)+1,FIND("]",GL_Paste!$I2414)-FIND("[",GL_Paste!$I2414)-1),"")))</f>
        <v/>
      </c>
      <c r="D2417">
        <f>IF(GL_Paste!$B2414="","",IFERROR(INDEX(DeptName,MATCH($C2417,DeptTag,0)),"UNALLOCATED"))</f>
        <v/>
      </c>
      <c r="E2417">
        <f>IF(GL_Paste!$B2414="","",IFERROR(INDEX(AcctCat,MATCH(GL_Paste!$B2414&amp;"",AcctCode,0)),"UNKNOWN"))</f>
        <v/>
      </c>
      <c r="F2417">
        <f>IF(GL_Paste!$B2414="","",IFERROR(INDEX(AcctSub,MATCH(GL_Paste!$B2414&amp;"",AcctCode,0)),"UNKNOWN"))</f>
        <v/>
      </c>
    </row>
    <row r="2418">
      <c r="A2418" s="40">
        <f>IF(GL_Paste!$B2415="","",N(GL_Paste!$H2415)-N(GL_Paste!$G2415))</f>
        <v/>
      </c>
      <c r="B2418" s="43">
        <f>IF(GL_Paste!$B2415="","",DATE(YEAR(GL_Paste!$E2415),MONTH(GL_Paste!$E2415),1))</f>
        <v/>
      </c>
      <c r="C2418">
        <f>IF(GL_Paste!$B2415="","",IF(TRIM(GL_Paste!$M2415)&lt;&gt;"",TRIM(GL_Paste!$M2415),IFERROR(MID(GL_Paste!$I2415,FIND("[",GL_Paste!$I2415)+1,FIND("]",GL_Paste!$I2415)-FIND("[",GL_Paste!$I2415)-1),"")))</f>
        <v/>
      </c>
      <c r="D2418">
        <f>IF(GL_Paste!$B2415="","",IFERROR(INDEX(DeptName,MATCH($C2418,DeptTag,0)),"UNALLOCATED"))</f>
        <v/>
      </c>
      <c r="E2418">
        <f>IF(GL_Paste!$B2415="","",IFERROR(INDEX(AcctCat,MATCH(GL_Paste!$B2415&amp;"",AcctCode,0)),"UNKNOWN"))</f>
        <v/>
      </c>
      <c r="F2418">
        <f>IF(GL_Paste!$B2415="","",IFERROR(INDEX(AcctSub,MATCH(GL_Paste!$B2415&amp;"",AcctCode,0)),"UNKNOWN"))</f>
        <v/>
      </c>
    </row>
    <row r="2419">
      <c r="A2419" s="40">
        <f>IF(GL_Paste!$B2416="","",N(GL_Paste!$H2416)-N(GL_Paste!$G2416))</f>
        <v/>
      </c>
      <c r="B2419" s="43">
        <f>IF(GL_Paste!$B2416="","",DATE(YEAR(GL_Paste!$E2416),MONTH(GL_Paste!$E2416),1))</f>
        <v/>
      </c>
      <c r="C2419">
        <f>IF(GL_Paste!$B2416="","",IF(TRIM(GL_Paste!$M2416)&lt;&gt;"",TRIM(GL_Paste!$M2416),IFERROR(MID(GL_Paste!$I2416,FIND("[",GL_Paste!$I2416)+1,FIND("]",GL_Paste!$I2416)-FIND("[",GL_Paste!$I2416)-1),"")))</f>
        <v/>
      </c>
      <c r="D2419">
        <f>IF(GL_Paste!$B2416="","",IFERROR(INDEX(DeptName,MATCH($C2419,DeptTag,0)),"UNALLOCATED"))</f>
        <v/>
      </c>
      <c r="E2419">
        <f>IF(GL_Paste!$B2416="","",IFERROR(INDEX(AcctCat,MATCH(GL_Paste!$B2416&amp;"",AcctCode,0)),"UNKNOWN"))</f>
        <v/>
      </c>
      <c r="F2419">
        <f>IF(GL_Paste!$B2416="","",IFERROR(INDEX(AcctSub,MATCH(GL_Paste!$B2416&amp;"",AcctCode,0)),"UNKNOWN"))</f>
        <v/>
      </c>
    </row>
    <row r="2420">
      <c r="A2420" s="40">
        <f>IF(GL_Paste!$B2417="","",N(GL_Paste!$H2417)-N(GL_Paste!$G2417))</f>
        <v/>
      </c>
      <c r="B2420" s="43">
        <f>IF(GL_Paste!$B2417="","",DATE(YEAR(GL_Paste!$E2417),MONTH(GL_Paste!$E2417),1))</f>
        <v/>
      </c>
      <c r="C2420">
        <f>IF(GL_Paste!$B2417="","",IF(TRIM(GL_Paste!$M2417)&lt;&gt;"",TRIM(GL_Paste!$M2417),IFERROR(MID(GL_Paste!$I2417,FIND("[",GL_Paste!$I2417)+1,FIND("]",GL_Paste!$I2417)-FIND("[",GL_Paste!$I2417)-1),"")))</f>
        <v/>
      </c>
      <c r="D2420">
        <f>IF(GL_Paste!$B2417="","",IFERROR(INDEX(DeptName,MATCH($C2420,DeptTag,0)),"UNALLOCATED"))</f>
        <v/>
      </c>
      <c r="E2420">
        <f>IF(GL_Paste!$B2417="","",IFERROR(INDEX(AcctCat,MATCH(GL_Paste!$B2417&amp;"",AcctCode,0)),"UNKNOWN"))</f>
        <v/>
      </c>
      <c r="F2420">
        <f>IF(GL_Paste!$B2417="","",IFERROR(INDEX(AcctSub,MATCH(GL_Paste!$B2417&amp;"",AcctCode,0)),"UNKNOWN"))</f>
        <v/>
      </c>
    </row>
    <row r="2421">
      <c r="A2421" s="40">
        <f>IF(GL_Paste!$B2418="","",N(GL_Paste!$H2418)-N(GL_Paste!$G2418))</f>
        <v/>
      </c>
      <c r="B2421" s="43">
        <f>IF(GL_Paste!$B2418="","",DATE(YEAR(GL_Paste!$E2418),MONTH(GL_Paste!$E2418),1))</f>
        <v/>
      </c>
      <c r="C2421">
        <f>IF(GL_Paste!$B2418="","",IF(TRIM(GL_Paste!$M2418)&lt;&gt;"",TRIM(GL_Paste!$M2418),IFERROR(MID(GL_Paste!$I2418,FIND("[",GL_Paste!$I2418)+1,FIND("]",GL_Paste!$I2418)-FIND("[",GL_Paste!$I2418)-1),"")))</f>
        <v/>
      </c>
      <c r="D2421">
        <f>IF(GL_Paste!$B2418="","",IFERROR(INDEX(DeptName,MATCH($C2421,DeptTag,0)),"UNALLOCATED"))</f>
        <v/>
      </c>
      <c r="E2421">
        <f>IF(GL_Paste!$B2418="","",IFERROR(INDEX(AcctCat,MATCH(GL_Paste!$B2418&amp;"",AcctCode,0)),"UNKNOWN"))</f>
        <v/>
      </c>
      <c r="F2421">
        <f>IF(GL_Paste!$B2418="","",IFERROR(INDEX(AcctSub,MATCH(GL_Paste!$B2418&amp;"",AcctCode,0)),"UNKNOWN"))</f>
        <v/>
      </c>
    </row>
    <row r="2422">
      <c r="A2422" s="40">
        <f>IF(GL_Paste!$B2419="","",N(GL_Paste!$H2419)-N(GL_Paste!$G2419))</f>
        <v/>
      </c>
      <c r="B2422" s="43">
        <f>IF(GL_Paste!$B2419="","",DATE(YEAR(GL_Paste!$E2419),MONTH(GL_Paste!$E2419),1))</f>
        <v/>
      </c>
      <c r="C2422">
        <f>IF(GL_Paste!$B2419="","",IF(TRIM(GL_Paste!$M2419)&lt;&gt;"",TRIM(GL_Paste!$M2419),IFERROR(MID(GL_Paste!$I2419,FIND("[",GL_Paste!$I2419)+1,FIND("]",GL_Paste!$I2419)-FIND("[",GL_Paste!$I2419)-1),"")))</f>
        <v/>
      </c>
      <c r="D2422">
        <f>IF(GL_Paste!$B2419="","",IFERROR(INDEX(DeptName,MATCH($C2422,DeptTag,0)),"UNALLOCATED"))</f>
        <v/>
      </c>
      <c r="E2422">
        <f>IF(GL_Paste!$B2419="","",IFERROR(INDEX(AcctCat,MATCH(GL_Paste!$B2419&amp;"",AcctCode,0)),"UNKNOWN"))</f>
        <v/>
      </c>
      <c r="F2422">
        <f>IF(GL_Paste!$B2419="","",IFERROR(INDEX(AcctSub,MATCH(GL_Paste!$B2419&amp;"",AcctCode,0)),"UNKNOWN"))</f>
        <v/>
      </c>
    </row>
    <row r="2423">
      <c r="A2423" s="40">
        <f>IF(GL_Paste!$B2420="","",N(GL_Paste!$H2420)-N(GL_Paste!$G2420))</f>
        <v/>
      </c>
      <c r="B2423" s="43">
        <f>IF(GL_Paste!$B2420="","",DATE(YEAR(GL_Paste!$E2420),MONTH(GL_Paste!$E2420),1))</f>
        <v/>
      </c>
      <c r="C2423">
        <f>IF(GL_Paste!$B2420="","",IF(TRIM(GL_Paste!$M2420)&lt;&gt;"",TRIM(GL_Paste!$M2420),IFERROR(MID(GL_Paste!$I2420,FIND("[",GL_Paste!$I2420)+1,FIND("]",GL_Paste!$I2420)-FIND("[",GL_Paste!$I2420)-1),"")))</f>
        <v/>
      </c>
      <c r="D2423">
        <f>IF(GL_Paste!$B2420="","",IFERROR(INDEX(DeptName,MATCH($C2423,DeptTag,0)),"UNALLOCATED"))</f>
        <v/>
      </c>
      <c r="E2423">
        <f>IF(GL_Paste!$B2420="","",IFERROR(INDEX(AcctCat,MATCH(GL_Paste!$B2420&amp;"",AcctCode,0)),"UNKNOWN"))</f>
        <v/>
      </c>
      <c r="F2423">
        <f>IF(GL_Paste!$B2420="","",IFERROR(INDEX(AcctSub,MATCH(GL_Paste!$B2420&amp;"",AcctCode,0)),"UNKNOWN"))</f>
        <v/>
      </c>
    </row>
    <row r="2424">
      <c r="A2424" s="40">
        <f>IF(GL_Paste!$B2421="","",N(GL_Paste!$H2421)-N(GL_Paste!$G2421))</f>
        <v/>
      </c>
      <c r="B2424" s="43">
        <f>IF(GL_Paste!$B2421="","",DATE(YEAR(GL_Paste!$E2421),MONTH(GL_Paste!$E2421),1))</f>
        <v/>
      </c>
      <c r="C2424">
        <f>IF(GL_Paste!$B2421="","",IF(TRIM(GL_Paste!$M2421)&lt;&gt;"",TRIM(GL_Paste!$M2421),IFERROR(MID(GL_Paste!$I2421,FIND("[",GL_Paste!$I2421)+1,FIND("]",GL_Paste!$I2421)-FIND("[",GL_Paste!$I2421)-1),"")))</f>
        <v/>
      </c>
      <c r="D2424">
        <f>IF(GL_Paste!$B2421="","",IFERROR(INDEX(DeptName,MATCH($C2424,DeptTag,0)),"UNALLOCATED"))</f>
        <v/>
      </c>
      <c r="E2424">
        <f>IF(GL_Paste!$B2421="","",IFERROR(INDEX(AcctCat,MATCH(GL_Paste!$B2421&amp;"",AcctCode,0)),"UNKNOWN"))</f>
        <v/>
      </c>
      <c r="F2424">
        <f>IF(GL_Paste!$B2421="","",IFERROR(INDEX(AcctSub,MATCH(GL_Paste!$B2421&amp;"",AcctCode,0)),"UNKNOWN"))</f>
        <v/>
      </c>
    </row>
    <row r="2425">
      <c r="A2425" s="40">
        <f>IF(GL_Paste!$B2422="","",N(GL_Paste!$H2422)-N(GL_Paste!$G2422))</f>
        <v/>
      </c>
      <c r="B2425" s="43">
        <f>IF(GL_Paste!$B2422="","",DATE(YEAR(GL_Paste!$E2422),MONTH(GL_Paste!$E2422),1))</f>
        <v/>
      </c>
      <c r="C2425">
        <f>IF(GL_Paste!$B2422="","",IF(TRIM(GL_Paste!$M2422)&lt;&gt;"",TRIM(GL_Paste!$M2422),IFERROR(MID(GL_Paste!$I2422,FIND("[",GL_Paste!$I2422)+1,FIND("]",GL_Paste!$I2422)-FIND("[",GL_Paste!$I2422)-1),"")))</f>
        <v/>
      </c>
      <c r="D2425">
        <f>IF(GL_Paste!$B2422="","",IFERROR(INDEX(DeptName,MATCH($C2425,DeptTag,0)),"UNALLOCATED"))</f>
        <v/>
      </c>
      <c r="E2425">
        <f>IF(GL_Paste!$B2422="","",IFERROR(INDEX(AcctCat,MATCH(GL_Paste!$B2422&amp;"",AcctCode,0)),"UNKNOWN"))</f>
        <v/>
      </c>
      <c r="F2425">
        <f>IF(GL_Paste!$B2422="","",IFERROR(INDEX(AcctSub,MATCH(GL_Paste!$B2422&amp;"",AcctCode,0)),"UNKNOWN"))</f>
        <v/>
      </c>
    </row>
    <row r="2426">
      <c r="A2426" s="40">
        <f>IF(GL_Paste!$B2423="","",N(GL_Paste!$H2423)-N(GL_Paste!$G2423))</f>
        <v/>
      </c>
      <c r="B2426" s="43">
        <f>IF(GL_Paste!$B2423="","",DATE(YEAR(GL_Paste!$E2423),MONTH(GL_Paste!$E2423),1))</f>
        <v/>
      </c>
      <c r="C2426">
        <f>IF(GL_Paste!$B2423="","",IF(TRIM(GL_Paste!$M2423)&lt;&gt;"",TRIM(GL_Paste!$M2423),IFERROR(MID(GL_Paste!$I2423,FIND("[",GL_Paste!$I2423)+1,FIND("]",GL_Paste!$I2423)-FIND("[",GL_Paste!$I2423)-1),"")))</f>
        <v/>
      </c>
      <c r="D2426">
        <f>IF(GL_Paste!$B2423="","",IFERROR(INDEX(DeptName,MATCH($C2426,DeptTag,0)),"UNALLOCATED"))</f>
        <v/>
      </c>
      <c r="E2426">
        <f>IF(GL_Paste!$B2423="","",IFERROR(INDEX(AcctCat,MATCH(GL_Paste!$B2423&amp;"",AcctCode,0)),"UNKNOWN"))</f>
        <v/>
      </c>
      <c r="F2426">
        <f>IF(GL_Paste!$B2423="","",IFERROR(INDEX(AcctSub,MATCH(GL_Paste!$B2423&amp;"",AcctCode,0)),"UNKNOWN"))</f>
        <v/>
      </c>
    </row>
    <row r="2427">
      <c r="A2427" s="40">
        <f>IF(GL_Paste!$B2424="","",N(GL_Paste!$H2424)-N(GL_Paste!$G2424))</f>
        <v/>
      </c>
      <c r="B2427" s="43">
        <f>IF(GL_Paste!$B2424="","",DATE(YEAR(GL_Paste!$E2424),MONTH(GL_Paste!$E2424),1))</f>
        <v/>
      </c>
      <c r="C2427">
        <f>IF(GL_Paste!$B2424="","",IF(TRIM(GL_Paste!$M2424)&lt;&gt;"",TRIM(GL_Paste!$M2424),IFERROR(MID(GL_Paste!$I2424,FIND("[",GL_Paste!$I2424)+1,FIND("]",GL_Paste!$I2424)-FIND("[",GL_Paste!$I2424)-1),"")))</f>
        <v/>
      </c>
      <c r="D2427">
        <f>IF(GL_Paste!$B2424="","",IFERROR(INDEX(DeptName,MATCH($C2427,DeptTag,0)),"UNALLOCATED"))</f>
        <v/>
      </c>
      <c r="E2427">
        <f>IF(GL_Paste!$B2424="","",IFERROR(INDEX(AcctCat,MATCH(GL_Paste!$B2424&amp;"",AcctCode,0)),"UNKNOWN"))</f>
        <v/>
      </c>
      <c r="F2427">
        <f>IF(GL_Paste!$B2424="","",IFERROR(INDEX(AcctSub,MATCH(GL_Paste!$B2424&amp;"",AcctCode,0)),"UNKNOWN"))</f>
        <v/>
      </c>
    </row>
    <row r="2428">
      <c r="A2428" s="40">
        <f>IF(GL_Paste!$B2425="","",N(GL_Paste!$H2425)-N(GL_Paste!$G2425))</f>
        <v/>
      </c>
      <c r="B2428" s="43">
        <f>IF(GL_Paste!$B2425="","",DATE(YEAR(GL_Paste!$E2425),MONTH(GL_Paste!$E2425),1))</f>
        <v/>
      </c>
      <c r="C2428">
        <f>IF(GL_Paste!$B2425="","",IF(TRIM(GL_Paste!$M2425)&lt;&gt;"",TRIM(GL_Paste!$M2425),IFERROR(MID(GL_Paste!$I2425,FIND("[",GL_Paste!$I2425)+1,FIND("]",GL_Paste!$I2425)-FIND("[",GL_Paste!$I2425)-1),"")))</f>
        <v/>
      </c>
      <c r="D2428">
        <f>IF(GL_Paste!$B2425="","",IFERROR(INDEX(DeptName,MATCH($C2428,DeptTag,0)),"UNALLOCATED"))</f>
        <v/>
      </c>
      <c r="E2428">
        <f>IF(GL_Paste!$B2425="","",IFERROR(INDEX(AcctCat,MATCH(GL_Paste!$B2425&amp;"",AcctCode,0)),"UNKNOWN"))</f>
        <v/>
      </c>
      <c r="F2428">
        <f>IF(GL_Paste!$B2425="","",IFERROR(INDEX(AcctSub,MATCH(GL_Paste!$B2425&amp;"",AcctCode,0)),"UNKNOWN"))</f>
        <v/>
      </c>
    </row>
    <row r="2429">
      <c r="A2429" s="40">
        <f>IF(GL_Paste!$B2426="","",N(GL_Paste!$H2426)-N(GL_Paste!$G2426))</f>
        <v/>
      </c>
      <c r="B2429" s="43">
        <f>IF(GL_Paste!$B2426="","",DATE(YEAR(GL_Paste!$E2426),MONTH(GL_Paste!$E2426),1))</f>
        <v/>
      </c>
      <c r="C2429">
        <f>IF(GL_Paste!$B2426="","",IF(TRIM(GL_Paste!$M2426)&lt;&gt;"",TRIM(GL_Paste!$M2426),IFERROR(MID(GL_Paste!$I2426,FIND("[",GL_Paste!$I2426)+1,FIND("]",GL_Paste!$I2426)-FIND("[",GL_Paste!$I2426)-1),"")))</f>
        <v/>
      </c>
      <c r="D2429">
        <f>IF(GL_Paste!$B2426="","",IFERROR(INDEX(DeptName,MATCH($C2429,DeptTag,0)),"UNALLOCATED"))</f>
        <v/>
      </c>
      <c r="E2429">
        <f>IF(GL_Paste!$B2426="","",IFERROR(INDEX(AcctCat,MATCH(GL_Paste!$B2426&amp;"",AcctCode,0)),"UNKNOWN"))</f>
        <v/>
      </c>
      <c r="F2429">
        <f>IF(GL_Paste!$B2426="","",IFERROR(INDEX(AcctSub,MATCH(GL_Paste!$B2426&amp;"",AcctCode,0)),"UNKNOWN"))</f>
        <v/>
      </c>
    </row>
    <row r="2430">
      <c r="A2430" s="40">
        <f>IF(GL_Paste!$B2427="","",N(GL_Paste!$H2427)-N(GL_Paste!$G2427))</f>
        <v/>
      </c>
      <c r="B2430" s="43">
        <f>IF(GL_Paste!$B2427="","",DATE(YEAR(GL_Paste!$E2427),MONTH(GL_Paste!$E2427),1))</f>
        <v/>
      </c>
      <c r="C2430">
        <f>IF(GL_Paste!$B2427="","",IF(TRIM(GL_Paste!$M2427)&lt;&gt;"",TRIM(GL_Paste!$M2427),IFERROR(MID(GL_Paste!$I2427,FIND("[",GL_Paste!$I2427)+1,FIND("]",GL_Paste!$I2427)-FIND("[",GL_Paste!$I2427)-1),"")))</f>
        <v/>
      </c>
      <c r="D2430">
        <f>IF(GL_Paste!$B2427="","",IFERROR(INDEX(DeptName,MATCH($C2430,DeptTag,0)),"UNALLOCATED"))</f>
        <v/>
      </c>
      <c r="E2430">
        <f>IF(GL_Paste!$B2427="","",IFERROR(INDEX(AcctCat,MATCH(GL_Paste!$B2427&amp;"",AcctCode,0)),"UNKNOWN"))</f>
        <v/>
      </c>
      <c r="F2430">
        <f>IF(GL_Paste!$B2427="","",IFERROR(INDEX(AcctSub,MATCH(GL_Paste!$B2427&amp;"",AcctCode,0)),"UNKNOWN"))</f>
        <v/>
      </c>
    </row>
    <row r="2431">
      <c r="A2431" s="40">
        <f>IF(GL_Paste!$B2428="","",N(GL_Paste!$H2428)-N(GL_Paste!$G2428))</f>
        <v/>
      </c>
      <c r="B2431" s="43">
        <f>IF(GL_Paste!$B2428="","",DATE(YEAR(GL_Paste!$E2428),MONTH(GL_Paste!$E2428),1))</f>
        <v/>
      </c>
      <c r="C2431">
        <f>IF(GL_Paste!$B2428="","",IF(TRIM(GL_Paste!$M2428)&lt;&gt;"",TRIM(GL_Paste!$M2428),IFERROR(MID(GL_Paste!$I2428,FIND("[",GL_Paste!$I2428)+1,FIND("]",GL_Paste!$I2428)-FIND("[",GL_Paste!$I2428)-1),"")))</f>
        <v/>
      </c>
      <c r="D2431">
        <f>IF(GL_Paste!$B2428="","",IFERROR(INDEX(DeptName,MATCH($C2431,DeptTag,0)),"UNALLOCATED"))</f>
        <v/>
      </c>
      <c r="E2431">
        <f>IF(GL_Paste!$B2428="","",IFERROR(INDEX(AcctCat,MATCH(GL_Paste!$B2428&amp;"",AcctCode,0)),"UNKNOWN"))</f>
        <v/>
      </c>
      <c r="F2431">
        <f>IF(GL_Paste!$B2428="","",IFERROR(INDEX(AcctSub,MATCH(GL_Paste!$B2428&amp;"",AcctCode,0)),"UNKNOWN"))</f>
        <v/>
      </c>
    </row>
    <row r="2432">
      <c r="A2432" s="40">
        <f>IF(GL_Paste!$B2429="","",N(GL_Paste!$H2429)-N(GL_Paste!$G2429))</f>
        <v/>
      </c>
      <c r="B2432" s="43">
        <f>IF(GL_Paste!$B2429="","",DATE(YEAR(GL_Paste!$E2429),MONTH(GL_Paste!$E2429),1))</f>
        <v/>
      </c>
      <c r="C2432">
        <f>IF(GL_Paste!$B2429="","",IF(TRIM(GL_Paste!$M2429)&lt;&gt;"",TRIM(GL_Paste!$M2429),IFERROR(MID(GL_Paste!$I2429,FIND("[",GL_Paste!$I2429)+1,FIND("]",GL_Paste!$I2429)-FIND("[",GL_Paste!$I2429)-1),"")))</f>
        <v/>
      </c>
      <c r="D2432">
        <f>IF(GL_Paste!$B2429="","",IFERROR(INDEX(DeptName,MATCH($C2432,DeptTag,0)),"UNALLOCATED"))</f>
        <v/>
      </c>
      <c r="E2432">
        <f>IF(GL_Paste!$B2429="","",IFERROR(INDEX(AcctCat,MATCH(GL_Paste!$B2429&amp;"",AcctCode,0)),"UNKNOWN"))</f>
        <v/>
      </c>
      <c r="F2432">
        <f>IF(GL_Paste!$B2429="","",IFERROR(INDEX(AcctSub,MATCH(GL_Paste!$B2429&amp;"",AcctCode,0)),"UNKNOWN"))</f>
        <v/>
      </c>
    </row>
    <row r="2433">
      <c r="A2433" s="40">
        <f>IF(GL_Paste!$B2430="","",N(GL_Paste!$H2430)-N(GL_Paste!$G2430))</f>
        <v/>
      </c>
      <c r="B2433" s="43">
        <f>IF(GL_Paste!$B2430="","",DATE(YEAR(GL_Paste!$E2430),MONTH(GL_Paste!$E2430),1))</f>
        <v/>
      </c>
      <c r="C2433">
        <f>IF(GL_Paste!$B2430="","",IF(TRIM(GL_Paste!$M2430)&lt;&gt;"",TRIM(GL_Paste!$M2430),IFERROR(MID(GL_Paste!$I2430,FIND("[",GL_Paste!$I2430)+1,FIND("]",GL_Paste!$I2430)-FIND("[",GL_Paste!$I2430)-1),"")))</f>
        <v/>
      </c>
      <c r="D2433">
        <f>IF(GL_Paste!$B2430="","",IFERROR(INDEX(DeptName,MATCH($C2433,DeptTag,0)),"UNALLOCATED"))</f>
        <v/>
      </c>
      <c r="E2433">
        <f>IF(GL_Paste!$B2430="","",IFERROR(INDEX(AcctCat,MATCH(GL_Paste!$B2430&amp;"",AcctCode,0)),"UNKNOWN"))</f>
        <v/>
      </c>
      <c r="F2433">
        <f>IF(GL_Paste!$B2430="","",IFERROR(INDEX(AcctSub,MATCH(GL_Paste!$B2430&amp;"",AcctCode,0)),"UNKNOWN"))</f>
        <v/>
      </c>
    </row>
    <row r="2434">
      <c r="A2434" s="40">
        <f>IF(GL_Paste!$B2431="","",N(GL_Paste!$H2431)-N(GL_Paste!$G2431))</f>
        <v/>
      </c>
      <c r="B2434" s="43">
        <f>IF(GL_Paste!$B2431="","",DATE(YEAR(GL_Paste!$E2431),MONTH(GL_Paste!$E2431),1))</f>
        <v/>
      </c>
      <c r="C2434">
        <f>IF(GL_Paste!$B2431="","",IF(TRIM(GL_Paste!$M2431)&lt;&gt;"",TRIM(GL_Paste!$M2431),IFERROR(MID(GL_Paste!$I2431,FIND("[",GL_Paste!$I2431)+1,FIND("]",GL_Paste!$I2431)-FIND("[",GL_Paste!$I2431)-1),"")))</f>
        <v/>
      </c>
      <c r="D2434">
        <f>IF(GL_Paste!$B2431="","",IFERROR(INDEX(DeptName,MATCH($C2434,DeptTag,0)),"UNALLOCATED"))</f>
        <v/>
      </c>
      <c r="E2434">
        <f>IF(GL_Paste!$B2431="","",IFERROR(INDEX(AcctCat,MATCH(GL_Paste!$B2431&amp;"",AcctCode,0)),"UNKNOWN"))</f>
        <v/>
      </c>
      <c r="F2434">
        <f>IF(GL_Paste!$B2431="","",IFERROR(INDEX(AcctSub,MATCH(GL_Paste!$B2431&amp;"",AcctCode,0)),"UNKNOWN"))</f>
        <v/>
      </c>
    </row>
    <row r="2435">
      <c r="A2435" s="40">
        <f>IF(GL_Paste!$B2432="","",N(GL_Paste!$H2432)-N(GL_Paste!$G2432))</f>
        <v/>
      </c>
      <c r="B2435" s="43">
        <f>IF(GL_Paste!$B2432="","",DATE(YEAR(GL_Paste!$E2432),MONTH(GL_Paste!$E2432),1))</f>
        <v/>
      </c>
      <c r="C2435">
        <f>IF(GL_Paste!$B2432="","",IF(TRIM(GL_Paste!$M2432)&lt;&gt;"",TRIM(GL_Paste!$M2432),IFERROR(MID(GL_Paste!$I2432,FIND("[",GL_Paste!$I2432)+1,FIND("]",GL_Paste!$I2432)-FIND("[",GL_Paste!$I2432)-1),"")))</f>
        <v/>
      </c>
      <c r="D2435">
        <f>IF(GL_Paste!$B2432="","",IFERROR(INDEX(DeptName,MATCH($C2435,DeptTag,0)),"UNALLOCATED"))</f>
        <v/>
      </c>
      <c r="E2435">
        <f>IF(GL_Paste!$B2432="","",IFERROR(INDEX(AcctCat,MATCH(GL_Paste!$B2432&amp;"",AcctCode,0)),"UNKNOWN"))</f>
        <v/>
      </c>
      <c r="F2435">
        <f>IF(GL_Paste!$B2432="","",IFERROR(INDEX(AcctSub,MATCH(GL_Paste!$B2432&amp;"",AcctCode,0)),"UNKNOWN"))</f>
        <v/>
      </c>
    </row>
    <row r="2436">
      <c r="A2436" s="40">
        <f>IF(GL_Paste!$B2433="","",N(GL_Paste!$H2433)-N(GL_Paste!$G2433))</f>
        <v/>
      </c>
      <c r="B2436" s="43">
        <f>IF(GL_Paste!$B2433="","",DATE(YEAR(GL_Paste!$E2433),MONTH(GL_Paste!$E2433),1))</f>
        <v/>
      </c>
      <c r="C2436">
        <f>IF(GL_Paste!$B2433="","",IF(TRIM(GL_Paste!$M2433)&lt;&gt;"",TRIM(GL_Paste!$M2433),IFERROR(MID(GL_Paste!$I2433,FIND("[",GL_Paste!$I2433)+1,FIND("]",GL_Paste!$I2433)-FIND("[",GL_Paste!$I2433)-1),"")))</f>
        <v/>
      </c>
      <c r="D2436">
        <f>IF(GL_Paste!$B2433="","",IFERROR(INDEX(DeptName,MATCH($C2436,DeptTag,0)),"UNALLOCATED"))</f>
        <v/>
      </c>
      <c r="E2436">
        <f>IF(GL_Paste!$B2433="","",IFERROR(INDEX(AcctCat,MATCH(GL_Paste!$B2433&amp;"",AcctCode,0)),"UNKNOWN"))</f>
        <v/>
      </c>
      <c r="F2436">
        <f>IF(GL_Paste!$B2433="","",IFERROR(INDEX(AcctSub,MATCH(GL_Paste!$B2433&amp;"",AcctCode,0)),"UNKNOWN"))</f>
        <v/>
      </c>
    </row>
    <row r="2437">
      <c r="A2437" s="40">
        <f>IF(GL_Paste!$B2434="","",N(GL_Paste!$H2434)-N(GL_Paste!$G2434))</f>
        <v/>
      </c>
      <c r="B2437" s="43">
        <f>IF(GL_Paste!$B2434="","",DATE(YEAR(GL_Paste!$E2434),MONTH(GL_Paste!$E2434),1))</f>
        <v/>
      </c>
      <c r="C2437">
        <f>IF(GL_Paste!$B2434="","",IF(TRIM(GL_Paste!$M2434)&lt;&gt;"",TRIM(GL_Paste!$M2434),IFERROR(MID(GL_Paste!$I2434,FIND("[",GL_Paste!$I2434)+1,FIND("]",GL_Paste!$I2434)-FIND("[",GL_Paste!$I2434)-1),"")))</f>
        <v/>
      </c>
      <c r="D2437">
        <f>IF(GL_Paste!$B2434="","",IFERROR(INDEX(DeptName,MATCH($C2437,DeptTag,0)),"UNALLOCATED"))</f>
        <v/>
      </c>
      <c r="E2437">
        <f>IF(GL_Paste!$B2434="","",IFERROR(INDEX(AcctCat,MATCH(GL_Paste!$B2434&amp;"",AcctCode,0)),"UNKNOWN"))</f>
        <v/>
      </c>
      <c r="F2437">
        <f>IF(GL_Paste!$B2434="","",IFERROR(INDEX(AcctSub,MATCH(GL_Paste!$B2434&amp;"",AcctCode,0)),"UNKNOWN"))</f>
        <v/>
      </c>
    </row>
    <row r="2438">
      <c r="A2438" s="40">
        <f>IF(GL_Paste!$B2435="","",N(GL_Paste!$H2435)-N(GL_Paste!$G2435))</f>
        <v/>
      </c>
      <c r="B2438" s="43">
        <f>IF(GL_Paste!$B2435="","",DATE(YEAR(GL_Paste!$E2435),MONTH(GL_Paste!$E2435),1))</f>
        <v/>
      </c>
      <c r="C2438">
        <f>IF(GL_Paste!$B2435="","",IF(TRIM(GL_Paste!$M2435)&lt;&gt;"",TRIM(GL_Paste!$M2435),IFERROR(MID(GL_Paste!$I2435,FIND("[",GL_Paste!$I2435)+1,FIND("]",GL_Paste!$I2435)-FIND("[",GL_Paste!$I2435)-1),"")))</f>
        <v/>
      </c>
      <c r="D2438">
        <f>IF(GL_Paste!$B2435="","",IFERROR(INDEX(DeptName,MATCH($C2438,DeptTag,0)),"UNALLOCATED"))</f>
        <v/>
      </c>
      <c r="E2438">
        <f>IF(GL_Paste!$B2435="","",IFERROR(INDEX(AcctCat,MATCH(GL_Paste!$B2435&amp;"",AcctCode,0)),"UNKNOWN"))</f>
        <v/>
      </c>
      <c r="F2438">
        <f>IF(GL_Paste!$B2435="","",IFERROR(INDEX(AcctSub,MATCH(GL_Paste!$B2435&amp;"",AcctCode,0)),"UNKNOWN"))</f>
        <v/>
      </c>
    </row>
    <row r="2439">
      <c r="A2439" s="40">
        <f>IF(GL_Paste!$B2436="","",N(GL_Paste!$H2436)-N(GL_Paste!$G2436))</f>
        <v/>
      </c>
      <c r="B2439" s="43">
        <f>IF(GL_Paste!$B2436="","",DATE(YEAR(GL_Paste!$E2436),MONTH(GL_Paste!$E2436),1))</f>
        <v/>
      </c>
      <c r="C2439">
        <f>IF(GL_Paste!$B2436="","",IF(TRIM(GL_Paste!$M2436)&lt;&gt;"",TRIM(GL_Paste!$M2436),IFERROR(MID(GL_Paste!$I2436,FIND("[",GL_Paste!$I2436)+1,FIND("]",GL_Paste!$I2436)-FIND("[",GL_Paste!$I2436)-1),"")))</f>
        <v/>
      </c>
      <c r="D2439">
        <f>IF(GL_Paste!$B2436="","",IFERROR(INDEX(DeptName,MATCH($C2439,DeptTag,0)),"UNALLOCATED"))</f>
        <v/>
      </c>
      <c r="E2439">
        <f>IF(GL_Paste!$B2436="","",IFERROR(INDEX(AcctCat,MATCH(GL_Paste!$B2436&amp;"",AcctCode,0)),"UNKNOWN"))</f>
        <v/>
      </c>
      <c r="F2439">
        <f>IF(GL_Paste!$B2436="","",IFERROR(INDEX(AcctSub,MATCH(GL_Paste!$B2436&amp;"",AcctCode,0)),"UNKNOWN"))</f>
        <v/>
      </c>
    </row>
    <row r="2440">
      <c r="A2440" s="40">
        <f>IF(GL_Paste!$B2437="","",N(GL_Paste!$H2437)-N(GL_Paste!$G2437))</f>
        <v/>
      </c>
      <c r="B2440" s="43">
        <f>IF(GL_Paste!$B2437="","",DATE(YEAR(GL_Paste!$E2437),MONTH(GL_Paste!$E2437),1))</f>
        <v/>
      </c>
      <c r="C2440">
        <f>IF(GL_Paste!$B2437="","",IF(TRIM(GL_Paste!$M2437)&lt;&gt;"",TRIM(GL_Paste!$M2437),IFERROR(MID(GL_Paste!$I2437,FIND("[",GL_Paste!$I2437)+1,FIND("]",GL_Paste!$I2437)-FIND("[",GL_Paste!$I2437)-1),"")))</f>
        <v/>
      </c>
      <c r="D2440">
        <f>IF(GL_Paste!$B2437="","",IFERROR(INDEX(DeptName,MATCH($C2440,DeptTag,0)),"UNALLOCATED"))</f>
        <v/>
      </c>
      <c r="E2440">
        <f>IF(GL_Paste!$B2437="","",IFERROR(INDEX(AcctCat,MATCH(GL_Paste!$B2437&amp;"",AcctCode,0)),"UNKNOWN"))</f>
        <v/>
      </c>
      <c r="F2440">
        <f>IF(GL_Paste!$B2437="","",IFERROR(INDEX(AcctSub,MATCH(GL_Paste!$B2437&amp;"",AcctCode,0)),"UNKNOWN"))</f>
        <v/>
      </c>
    </row>
    <row r="2441">
      <c r="A2441" s="40">
        <f>IF(GL_Paste!$B2438="","",N(GL_Paste!$H2438)-N(GL_Paste!$G2438))</f>
        <v/>
      </c>
      <c r="B2441" s="43">
        <f>IF(GL_Paste!$B2438="","",DATE(YEAR(GL_Paste!$E2438),MONTH(GL_Paste!$E2438),1))</f>
        <v/>
      </c>
      <c r="C2441">
        <f>IF(GL_Paste!$B2438="","",IF(TRIM(GL_Paste!$M2438)&lt;&gt;"",TRIM(GL_Paste!$M2438),IFERROR(MID(GL_Paste!$I2438,FIND("[",GL_Paste!$I2438)+1,FIND("]",GL_Paste!$I2438)-FIND("[",GL_Paste!$I2438)-1),"")))</f>
        <v/>
      </c>
      <c r="D2441">
        <f>IF(GL_Paste!$B2438="","",IFERROR(INDEX(DeptName,MATCH($C2441,DeptTag,0)),"UNALLOCATED"))</f>
        <v/>
      </c>
      <c r="E2441">
        <f>IF(GL_Paste!$B2438="","",IFERROR(INDEX(AcctCat,MATCH(GL_Paste!$B2438&amp;"",AcctCode,0)),"UNKNOWN"))</f>
        <v/>
      </c>
      <c r="F2441">
        <f>IF(GL_Paste!$B2438="","",IFERROR(INDEX(AcctSub,MATCH(GL_Paste!$B2438&amp;"",AcctCode,0)),"UNKNOWN"))</f>
        <v/>
      </c>
    </row>
    <row r="2442">
      <c r="A2442" s="40">
        <f>IF(GL_Paste!$B2439="","",N(GL_Paste!$H2439)-N(GL_Paste!$G2439))</f>
        <v/>
      </c>
      <c r="B2442" s="43">
        <f>IF(GL_Paste!$B2439="","",DATE(YEAR(GL_Paste!$E2439),MONTH(GL_Paste!$E2439),1))</f>
        <v/>
      </c>
      <c r="C2442">
        <f>IF(GL_Paste!$B2439="","",IF(TRIM(GL_Paste!$M2439)&lt;&gt;"",TRIM(GL_Paste!$M2439),IFERROR(MID(GL_Paste!$I2439,FIND("[",GL_Paste!$I2439)+1,FIND("]",GL_Paste!$I2439)-FIND("[",GL_Paste!$I2439)-1),"")))</f>
        <v/>
      </c>
      <c r="D2442">
        <f>IF(GL_Paste!$B2439="","",IFERROR(INDEX(DeptName,MATCH($C2442,DeptTag,0)),"UNALLOCATED"))</f>
        <v/>
      </c>
      <c r="E2442">
        <f>IF(GL_Paste!$B2439="","",IFERROR(INDEX(AcctCat,MATCH(GL_Paste!$B2439&amp;"",AcctCode,0)),"UNKNOWN"))</f>
        <v/>
      </c>
      <c r="F2442">
        <f>IF(GL_Paste!$B2439="","",IFERROR(INDEX(AcctSub,MATCH(GL_Paste!$B2439&amp;"",AcctCode,0)),"UNKNOWN"))</f>
        <v/>
      </c>
    </row>
    <row r="2443">
      <c r="A2443" s="40">
        <f>IF(GL_Paste!$B2440="","",N(GL_Paste!$H2440)-N(GL_Paste!$G2440))</f>
        <v/>
      </c>
      <c r="B2443" s="43">
        <f>IF(GL_Paste!$B2440="","",DATE(YEAR(GL_Paste!$E2440),MONTH(GL_Paste!$E2440),1))</f>
        <v/>
      </c>
      <c r="C2443">
        <f>IF(GL_Paste!$B2440="","",IF(TRIM(GL_Paste!$M2440)&lt;&gt;"",TRIM(GL_Paste!$M2440),IFERROR(MID(GL_Paste!$I2440,FIND("[",GL_Paste!$I2440)+1,FIND("]",GL_Paste!$I2440)-FIND("[",GL_Paste!$I2440)-1),"")))</f>
        <v/>
      </c>
      <c r="D2443">
        <f>IF(GL_Paste!$B2440="","",IFERROR(INDEX(DeptName,MATCH($C2443,DeptTag,0)),"UNALLOCATED"))</f>
        <v/>
      </c>
      <c r="E2443">
        <f>IF(GL_Paste!$B2440="","",IFERROR(INDEX(AcctCat,MATCH(GL_Paste!$B2440&amp;"",AcctCode,0)),"UNKNOWN"))</f>
        <v/>
      </c>
      <c r="F2443">
        <f>IF(GL_Paste!$B2440="","",IFERROR(INDEX(AcctSub,MATCH(GL_Paste!$B2440&amp;"",AcctCode,0)),"UNKNOWN"))</f>
        <v/>
      </c>
    </row>
    <row r="2444">
      <c r="A2444" s="40">
        <f>IF(GL_Paste!$B2441="","",N(GL_Paste!$H2441)-N(GL_Paste!$G2441))</f>
        <v/>
      </c>
      <c r="B2444" s="43">
        <f>IF(GL_Paste!$B2441="","",DATE(YEAR(GL_Paste!$E2441),MONTH(GL_Paste!$E2441),1))</f>
        <v/>
      </c>
      <c r="C2444">
        <f>IF(GL_Paste!$B2441="","",IF(TRIM(GL_Paste!$M2441)&lt;&gt;"",TRIM(GL_Paste!$M2441),IFERROR(MID(GL_Paste!$I2441,FIND("[",GL_Paste!$I2441)+1,FIND("]",GL_Paste!$I2441)-FIND("[",GL_Paste!$I2441)-1),"")))</f>
        <v/>
      </c>
      <c r="D2444">
        <f>IF(GL_Paste!$B2441="","",IFERROR(INDEX(DeptName,MATCH($C2444,DeptTag,0)),"UNALLOCATED"))</f>
        <v/>
      </c>
      <c r="E2444">
        <f>IF(GL_Paste!$B2441="","",IFERROR(INDEX(AcctCat,MATCH(GL_Paste!$B2441&amp;"",AcctCode,0)),"UNKNOWN"))</f>
        <v/>
      </c>
      <c r="F2444">
        <f>IF(GL_Paste!$B2441="","",IFERROR(INDEX(AcctSub,MATCH(GL_Paste!$B2441&amp;"",AcctCode,0)),"UNKNOWN"))</f>
        <v/>
      </c>
    </row>
    <row r="2445">
      <c r="A2445" s="40">
        <f>IF(GL_Paste!$B2442="","",N(GL_Paste!$H2442)-N(GL_Paste!$G2442))</f>
        <v/>
      </c>
      <c r="B2445" s="43">
        <f>IF(GL_Paste!$B2442="","",DATE(YEAR(GL_Paste!$E2442),MONTH(GL_Paste!$E2442),1))</f>
        <v/>
      </c>
      <c r="C2445">
        <f>IF(GL_Paste!$B2442="","",IF(TRIM(GL_Paste!$M2442)&lt;&gt;"",TRIM(GL_Paste!$M2442),IFERROR(MID(GL_Paste!$I2442,FIND("[",GL_Paste!$I2442)+1,FIND("]",GL_Paste!$I2442)-FIND("[",GL_Paste!$I2442)-1),"")))</f>
        <v/>
      </c>
      <c r="D2445">
        <f>IF(GL_Paste!$B2442="","",IFERROR(INDEX(DeptName,MATCH($C2445,DeptTag,0)),"UNALLOCATED"))</f>
        <v/>
      </c>
      <c r="E2445">
        <f>IF(GL_Paste!$B2442="","",IFERROR(INDEX(AcctCat,MATCH(GL_Paste!$B2442&amp;"",AcctCode,0)),"UNKNOWN"))</f>
        <v/>
      </c>
      <c r="F2445">
        <f>IF(GL_Paste!$B2442="","",IFERROR(INDEX(AcctSub,MATCH(GL_Paste!$B2442&amp;"",AcctCode,0)),"UNKNOWN"))</f>
        <v/>
      </c>
    </row>
    <row r="2446">
      <c r="A2446" s="40">
        <f>IF(GL_Paste!$B2443="","",N(GL_Paste!$H2443)-N(GL_Paste!$G2443))</f>
        <v/>
      </c>
      <c r="B2446" s="43">
        <f>IF(GL_Paste!$B2443="","",DATE(YEAR(GL_Paste!$E2443),MONTH(GL_Paste!$E2443),1))</f>
        <v/>
      </c>
      <c r="C2446">
        <f>IF(GL_Paste!$B2443="","",IF(TRIM(GL_Paste!$M2443)&lt;&gt;"",TRIM(GL_Paste!$M2443),IFERROR(MID(GL_Paste!$I2443,FIND("[",GL_Paste!$I2443)+1,FIND("]",GL_Paste!$I2443)-FIND("[",GL_Paste!$I2443)-1),"")))</f>
        <v/>
      </c>
      <c r="D2446">
        <f>IF(GL_Paste!$B2443="","",IFERROR(INDEX(DeptName,MATCH($C2446,DeptTag,0)),"UNALLOCATED"))</f>
        <v/>
      </c>
      <c r="E2446">
        <f>IF(GL_Paste!$B2443="","",IFERROR(INDEX(AcctCat,MATCH(GL_Paste!$B2443&amp;"",AcctCode,0)),"UNKNOWN"))</f>
        <v/>
      </c>
      <c r="F2446">
        <f>IF(GL_Paste!$B2443="","",IFERROR(INDEX(AcctSub,MATCH(GL_Paste!$B2443&amp;"",AcctCode,0)),"UNKNOWN"))</f>
        <v/>
      </c>
    </row>
    <row r="2447">
      <c r="A2447" s="40">
        <f>IF(GL_Paste!$B2444="","",N(GL_Paste!$H2444)-N(GL_Paste!$G2444))</f>
        <v/>
      </c>
      <c r="B2447" s="43">
        <f>IF(GL_Paste!$B2444="","",DATE(YEAR(GL_Paste!$E2444),MONTH(GL_Paste!$E2444),1))</f>
        <v/>
      </c>
      <c r="C2447">
        <f>IF(GL_Paste!$B2444="","",IF(TRIM(GL_Paste!$M2444)&lt;&gt;"",TRIM(GL_Paste!$M2444),IFERROR(MID(GL_Paste!$I2444,FIND("[",GL_Paste!$I2444)+1,FIND("]",GL_Paste!$I2444)-FIND("[",GL_Paste!$I2444)-1),"")))</f>
        <v/>
      </c>
      <c r="D2447">
        <f>IF(GL_Paste!$B2444="","",IFERROR(INDEX(DeptName,MATCH($C2447,DeptTag,0)),"UNALLOCATED"))</f>
        <v/>
      </c>
      <c r="E2447">
        <f>IF(GL_Paste!$B2444="","",IFERROR(INDEX(AcctCat,MATCH(GL_Paste!$B2444&amp;"",AcctCode,0)),"UNKNOWN"))</f>
        <v/>
      </c>
      <c r="F2447">
        <f>IF(GL_Paste!$B2444="","",IFERROR(INDEX(AcctSub,MATCH(GL_Paste!$B2444&amp;"",AcctCode,0)),"UNKNOWN"))</f>
        <v/>
      </c>
    </row>
    <row r="2448">
      <c r="A2448" s="40">
        <f>IF(GL_Paste!$B2445="","",N(GL_Paste!$H2445)-N(GL_Paste!$G2445))</f>
        <v/>
      </c>
      <c r="B2448" s="43">
        <f>IF(GL_Paste!$B2445="","",DATE(YEAR(GL_Paste!$E2445),MONTH(GL_Paste!$E2445),1))</f>
        <v/>
      </c>
      <c r="C2448">
        <f>IF(GL_Paste!$B2445="","",IF(TRIM(GL_Paste!$M2445)&lt;&gt;"",TRIM(GL_Paste!$M2445),IFERROR(MID(GL_Paste!$I2445,FIND("[",GL_Paste!$I2445)+1,FIND("]",GL_Paste!$I2445)-FIND("[",GL_Paste!$I2445)-1),"")))</f>
        <v/>
      </c>
      <c r="D2448">
        <f>IF(GL_Paste!$B2445="","",IFERROR(INDEX(DeptName,MATCH($C2448,DeptTag,0)),"UNALLOCATED"))</f>
        <v/>
      </c>
      <c r="E2448">
        <f>IF(GL_Paste!$B2445="","",IFERROR(INDEX(AcctCat,MATCH(GL_Paste!$B2445&amp;"",AcctCode,0)),"UNKNOWN"))</f>
        <v/>
      </c>
      <c r="F2448">
        <f>IF(GL_Paste!$B2445="","",IFERROR(INDEX(AcctSub,MATCH(GL_Paste!$B2445&amp;"",AcctCode,0)),"UNKNOWN"))</f>
        <v/>
      </c>
    </row>
    <row r="2449">
      <c r="A2449" s="40">
        <f>IF(GL_Paste!$B2446="","",N(GL_Paste!$H2446)-N(GL_Paste!$G2446))</f>
        <v/>
      </c>
      <c r="B2449" s="43">
        <f>IF(GL_Paste!$B2446="","",DATE(YEAR(GL_Paste!$E2446),MONTH(GL_Paste!$E2446),1))</f>
        <v/>
      </c>
      <c r="C2449">
        <f>IF(GL_Paste!$B2446="","",IF(TRIM(GL_Paste!$M2446)&lt;&gt;"",TRIM(GL_Paste!$M2446),IFERROR(MID(GL_Paste!$I2446,FIND("[",GL_Paste!$I2446)+1,FIND("]",GL_Paste!$I2446)-FIND("[",GL_Paste!$I2446)-1),"")))</f>
        <v/>
      </c>
      <c r="D2449">
        <f>IF(GL_Paste!$B2446="","",IFERROR(INDEX(DeptName,MATCH($C2449,DeptTag,0)),"UNALLOCATED"))</f>
        <v/>
      </c>
      <c r="E2449">
        <f>IF(GL_Paste!$B2446="","",IFERROR(INDEX(AcctCat,MATCH(GL_Paste!$B2446&amp;"",AcctCode,0)),"UNKNOWN"))</f>
        <v/>
      </c>
      <c r="F2449">
        <f>IF(GL_Paste!$B2446="","",IFERROR(INDEX(AcctSub,MATCH(GL_Paste!$B2446&amp;"",AcctCode,0)),"UNKNOWN"))</f>
        <v/>
      </c>
    </row>
    <row r="2450">
      <c r="A2450" s="40">
        <f>IF(GL_Paste!$B2447="","",N(GL_Paste!$H2447)-N(GL_Paste!$G2447))</f>
        <v/>
      </c>
      <c r="B2450" s="43">
        <f>IF(GL_Paste!$B2447="","",DATE(YEAR(GL_Paste!$E2447),MONTH(GL_Paste!$E2447),1))</f>
        <v/>
      </c>
      <c r="C2450">
        <f>IF(GL_Paste!$B2447="","",IF(TRIM(GL_Paste!$M2447)&lt;&gt;"",TRIM(GL_Paste!$M2447),IFERROR(MID(GL_Paste!$I2447,FIND("[",GL_Paste!$I2447)+1,FIND("]",GL_Paste!$I2447)-FIND("[",GL_Paste!$I2447)-1),"")))</f>
        <v/>
      </c>
      <c r="D2450">
        <f>IF(GL_Paste!$B2447="","",IFERROR(INDEX(DeptName,MATCH($C2450,DeptTag,0)),"UNALLOCATED"))</f>
        <v/>
      </c>
      <c r="E2450">
        <f>IF(GL_Paste!$B2447="","",IFERROR(INDEX(AcctCat,MATCH(GL_Paste!$B2447&amp;"",AcctCode,0)),"UNKNOWN"))</f>
        <v/>
      </c>
      <c r="F2450">
        <f>IF(GL_Paste!$B2447="","",IFERROR(INDEX(AcctSub,MATCH(GL_Paste!$B2447&amp;"",AcctCode,0)),"UNKNOWN"))</f>
        <v/>
      </c>
    </row>
    <row r="2451">
      <c r="A2451" s="40">
        <f>IF(GL_Paste!$B2448="","",N(GL_Paste!$H2448)-N(GL_Paste!$G2448))</f>
        <v/>
      </c>
      <c r="B2451" s="43">
        <f>IF(GL_Paste!$B2448="","",DATE(YEAR(GL_Paste!$E2448),MONTH(GL_Paste!$E2448),1))</f>
        <v/>
      </c>
      <c r="C2451">
        <f>IF(GL_Paste!$B2448="","",IF(TRIM(GL_Paste!$M2448)&lt;&gt;"",TRIM(GL_Paste!$M2448),IFERROR(MID(GL_Paste!$I2448,FIND("[",GL_Paste!$I2448)+1,FIND("]",GL_Paste!$I2448)-FIND("[",GL_Paste!$I2448)-1),"")))</f>
        <v/>
      </c>
      <c r="D2451">
        <f>IF(GL_Paste!$B2448="","",IFERROR(INDEX(DeptName,MATCH($C2451,DeptTag,0)),"UNALLOCATED"))</f>
        <v/>
      </c>
      <c r="E2451">
        <f>IF(GL_Paste!$B2448="","",IFERROR(INDEX(AcctCat,MATCH(GL_Paste!$B2448&amp;"",AcctCode,0)),"UNKNOWN"))</f>
        <v/>
      </c>
      <c r="F2451">
        <f>IF(GL_Paste!$B2448="","",IFERROR(INDEX(AcctSub,MATCH(GL_Paste!$B2448&amp;"",AcctCode,0)),"UNKNOWN"))</f>
        <v/>
      </c>
    </row>
    <row r="2452">
      <c r="A2452" s="40">
        <f>IF(GL_Paste!$B2449="","",N(GL_Paste!$H2449)-N(GL_Paste!$G2449))</f>
        <v/>
      </c>
      <c r="B2452" s="43">
        <f>IF(GL_Paste!$B2449="","",DATE(YEAR(GL_Paste!$E2449),MONTH(GL_Paste!$E2449),1))</f>
        <v/>
      </c>
      <c r="C2452">
        <f>IF(GL_Paste!$B2449="","",IF(TRIM(GL_Paste!$M2449)&lt;&gt;"",TRIM(GL_Paste!$M2449),IFERROR(MID(GL_Paste!$I2449,FIND("[",GL_Paste!$I2449)+1,FIND("]",GL_Paste!$I2449)-FIND("[",GL_Paste!$I2449)-1),"")))</f>
        <v/>
      </c>
      <c r="D2452">
        <f>IF(GL_Paste!$B2449="","",IFERROR(INDEX(DeptName,MATCH($C2452,DeptTag,0)),"UNALLOCATED"))</f>
        <v/>
      </c>
      <c r="E2452">
        <f>IF(GL_Paste!$B2449="","",IFERROR(INDEX(AcctCat,MATCH(GL_Paste!$B2449&amp;"",AcctCode,0)),"UNKNOWN"))</f>
        <v/>
      </c>
      <c r="F2452">
        <f>IF(GL_Paste!$B2449="","",IFERROR(INDEX(AcctSub,MATCH(GL_Paste!$B2449&amp;"",AcctCode,0)),"UNKNOWN"))</f>
        <v/>
      </c>
    </row>
    <row r="2453">
      <c r="A2453" s="40">
        <f>IF(GL_Paste!$B2450="","",N(GL_Paste!$H2450)-N(GL_Paste!$G2450))</f>
        <v/>
      </c>
      <c r="B2453" s="43">
        <f>IF(GL_Paste!$B2450="","",DATE(YEAR(GL_Paste!$E2450),MONTH(GL_Paste!$E2450),1))</f>
        <v/>
      </c>
      <c r="C2453">
        <f>IF(GL_Paste!$B2450="","",IF(TRIM(GL_Paste!$M2450)&lt;&gt;"",TRIM(GL_Paste!$M2450),IFERROR(MID(GL_Paste!$I2450,FIND("[",GL_Paste!$I2450)+1,FIND("]",GL_Paste!$I2450)-FIND("[",GL_Paste!$I2450)-1),"")))</f>
        <v/>
      </c>
      <c r="D2453">
        <f>IF(GL_Paste!$B2450="","",IFERROR(INDEX(DeptName,MATCH($C2453,DeptTag,0)),"UNALLOCATED"))</f>
        <v/>
      </c>
      <c r="E2453">
        <f>IF(GL_Paste!$B2450="","",IFERROR(INDEX(AcctCat,MATCH(GL_Paste!$B2450&amp;"",AcctCode,0)),"UNKNOWN"))</f>
        <v/>
      </c>
      <c r="F2453">
        <f>IF(GL_Paste!$B2450="","",IFERROR(INDEX(AcctSub,MATCH(GL_Paste!$B2450&amp;"",AcctCode,0)),"UNKNOWN"))</f>
        <v/>
      </c>
    </row>
    <row r="2454">
      <c r="A2454" s="40">
        <f>IF(GL_Paste!$B2451="","",N(GL_Paste!$H2451)-N(GL_Paste!$G2451))</f>
        <v/>
      </c>
      <c r="B2454" s="43">
        <f>IF(GL_Paste!$B2451="","",DATE(YEAR(GL_Paste!$E2451),MONTH(GL_Paste!$E2451),1))</f>
        <v/>
      </c>
      <c r="C2454">
        <f>IF(GL_Paste!$B2451="","",IF(TRIM(GL_Paste!$M2451)&lt;&gt;"",TRIM(GL_Paste!$M2451),IFERROR(MID(GL_Paste!$I2451,FIND("[",GL_Paste!$I2451)+1,FIND("]",GL_Paste!$I2451)-FIND("[",GL_Paste!$I2451)-1),"")))</f>
        <v/>
      </c>
      <c r="D2454">
        <f>IF(GL_Paste!$B2451="","",IFERROR(INDEX(DeptName,MATCH($C2454,DeptTag,0)),"UNALLOCATED"))</f>
        <v/>
      </c>
      <c r="E2454">
        <f>IF(GL_Paste!$B2451="","",IFERROR(INDEX(AcctCat,MATCH(GL_Paste!$B2451&amp;"",AcctCode,0)),"UNKNOWN"))</f>
        <v/>
      </c>
      <c r="F2454">
        <f>IF(GL_Paste!$B2451="","",IFERROR(INDEX(AcctSub,MATCH(GL_Paste!$B2451&amp;"",AcctCode,0)),"UNKNOWN"))</f>
        <v/>
      </c>
    </row>
    <row r="2455">
      <c r="A2455" s="40">
        <f>IF(GL_Paste!$B2452="","",N(GL_Paste!$H2452)-N(GL_Paste!$G2452))</f>
        <v/>
      </c>
      <c r="B2455" s="43">
        <f>IF(GL_Paste!$B2452="","",DATE(YEAR(GL_Paste!$E2452),MONTH(GL_Paste!$E2452),1))</f>
        <v/>
      </c>
      <c r="C2455">
        <f>IF(GL_Paste!$B2452="","",IF(TRIM(GL_Paste!$M2452)&lt;&gt;"",TRIM(GL_Paste!$M2452),IFERROR(MID(GL_Paste!$I2452,FIND("[",GL_Paste!$I2452)+1,FIND("]",GL_Paste!$I2452)-FIND("[",GL_Paste!$I2452)-1),"")))</f>
        <v/>
      </c>
      <c r="D2455">
        <f>IF(GL_Paste!$B2452="","",IFERROR(INDEX(DeptName,MATCH($C2455,DeptTag,0)),"UNALLOCATED"))</f>
        <v/>
      </c>
      <c r="E2455">
        <f>IF(GL_Paste!$B2452="","",IFERROR(INDEX(AcctCat,MATCH(GL_Paste!$B2452&amp;"",AcctCode,0)),"UNKNOWN"))</f>
        <v/>
      </c>
      <c r="F2455">
        <f>IF(GL_Paste!$B2452="","",IFERROR(INDEX(AcctSub,MATCH(GL_Paste!$B2452&amp;"",AcctCode,0)),"UNKNOWN"))</f>
        <v/>
      </c>
    </row>
    <row r="2456">
      <c r="A2456" s="40">
        <f>IF(GL_Paste!$B2453="","",N(GL_Paste!$H2453)-N(GL_Paste!$G2453))</f>
        <v/>
      </c>
      <c r="B2456" s="43">
        <f>IF(GL_Paste!$B2453="","",DATE(YEAR(GL_Paste!$E2453),MONTH(GL_Paste!$E2453),1))</f>
        <v/>
      </c>
      <c r="C2456">
        <f>IF(GL_Paste!$B2453="","",IF(TRIM(GL_Paste!$M2453)&lt;&gt;"",TRIM(GL_Paste!$M2453),IFERROR(MID(GL_Paste!$I2453,FIND("[",GL_Paste!$I2453)+1,FIND("]",GL_Paste!$I2453)-FIND("[",GL_Paste!$I2453)-1),"")))</f>
        <v/>
      </c>
      <c r="D2456">
        <f>IF(GL_Paste!$B2453="","",IFERROR(INDEX(DeptName,MATCH($C2456,DeptTag,0)),"UNALLOCATED"))</f>
        <v/>
      </c>
      <c r="E2456">
        <f>IF(GL_Paste!$B2453="","",IFERROR(INDEX(AcctCat,MATCH(GL_Paste!$B2453&amp;"",AcctCode,0)),"UNKNOWN"))</f>
        <v/>
      </c>
      <c r="F2456">
        <f>IF(GL_Paste!$B2453="","",IFERROR(INDEX(AcctSub,MATCH(GL_Paste!$B2453&amp;"",AcctCode,0)),"UNKNOWN"))</f>
        <v/>
      </c>
    </row>
    <row r="2457">
      <c r="A2457" s="40">
        <f>IF(GL_Paste!$B2454="","",N(GL_Paste!$H2454)-N(GL_Paste!$G2454))</f>
        <v/>
      </c>
      <c r="B2457" s="43">
        <f>IF(GL_Paste!$B2454="","",DATE(YEAR(GL_Paste!$E2454),MONTH(GL_Paste!$E2454),1))</f>
        <v/>
      </c>
      <c r="C2457">
        <f>IF(GL_Paste!$B2454="","",IF(TRIM(GL_Paste!$M2454)&lt;&gt;"",TRIM(GL_Paste!$M2454),IFERROR(MID(GL_Paste!$I2454,FIND("[",GL_Paste!$I2454)+1,FIND("]",GL_Paste!$I2454)-FIND("[",GL_Paste!$I2454)-1),"")))</f>
        <v/>
      </c>
      <c r="D2457">
        <f>IF(GL_Paste!$B2454="","",IFERROR(INDEX(DeptName,MATCH($C2457,DeptTag,0)),"UNALLOCATED"))</f>
        <v/>
      </c>
      <c r="E2457">
        <f>IF(GL_Paste!$B2454="","",IFERROR(INDEX(AcctCat,MATCH(GL_Paste!$B2454&amp;"",AcctCode,0)),"UNKNOWN"))</f>
        <v/>
      </c>
      <c r="F2457">
        <f>IF(GL_Paste!$B2454="","",IFERROR(INDEX(AcctSub,MATCH(GL_Paste!$B2454&amp;"",AcctCode,0)),"UNKNOWN"))</f>
        <v/>
      </c>
    </row>
    <row r="2458">
      <c r="A2458" s="40">
        <f>IF(GL_Paste!$B2455="","",N(GL_Paste!$H2455)-N(GL_Paste!$G2455))</f>
        <v/>
      </c>
      <c r="B2458" s="43">
        <f>IF(GL_Paste!$B2455="","",DATE(YEAR(GL_Paste!$E2455),MONTH(GL_Paste!$E2455),1))</f>
        <v/>
      </c>
      <c r="C2458">
        <f>IF(GL_Paste!$B2455="","",IF(TRIM(GL_Paste!$M2455)&lt;&gt;"",TRIM(GL_Paste!$M2455),IFERROR(MID(GL_Paste!$I2455,FIND("[",GL_Paste!$I2455)+1,FIND("]",GL_Paste!$I2455)-FIND("[",GL_Paste!$I2455)-1),"")))</f>
        <v/>
      </c>
      <c r="D2458">
        <f>IF(GL_Paste!$B2455="","",IFERROR(INDEX(DeptName,MATCH($C2458,DeptTag,0)),"UNALLOCATED"))</f>
        <v/>
      </c>
      <c r="E2458">
        <f>IF(GL_Paste!$B2455="","",IFERROR(INDEX(AcctCat,MATCH(GL_Paste!$B2455&amp;"",AcctCode,0)),"UNKNOWN"))</f>
        <v/>
      </c>
      <c r="F2458">
        <f>IF(GL_Paste!$B2455="","",IFERROR(INDEX(AcctSub,MATCH(GL_Paste!$B2455&amp;"",AcctCode,0)),"UNKNOWN"))</f>
        <v/>
      </c>
    </row>
    <row r="2459">
      <c r="A2459" s="40">
        <f>IF(GL_Paste!$B2456="","",N(GL_Paste!$H2456)-N(GL_Paste!$G2456))</f>
        <v/>
      </c>
      <c r="B2459" s="43">
        <f>IF(GL_Paste!$B2456="","",DATE(YEAR(GL_Paste!$E2456),MONTH(GL_Paste!$E2456),1))</f>
        <v/>
      </c>
      <c r="C2459">
        <f>IF(GL_Paste!$B2456="","",IF(TRIM(GL_Paste!$M2456)&lt;&gt;"",TRIM(GL_Paste!$M2456),IFERROR(MID(GL_Paste!$I2456,FIND("[",GL_Paste!$I2456)+1,FIND("]",GL_Paste!$I2456)-FIND("[",GL_Paste!$I2456)-1),"")))</f>
        <v/>
      </c>
      <c r="D2459">
        <f>IF(GL_Paste!$B2456="","",IFERROR(INDEX(DeptName,MATCH($C2459,DeptTag,0)),"UNALLOCATED"))</f>
        <v/>
      </c>
      <c r="E2459">
        <f>IF(GL_Paste!$B2456="","",IFERROR(INDEX(AcctCat,MATCH(GL_Paste!$B2456&amp;"",AcctCode,0)),"UNKNOWN"))</f>
        <v/>
      </c>
      <c r="F2459">
        <f>IF(GL_Paste!$B2456="","",IFERROR(INDEX(AcctSub,MATCH(GL_Paste!$B2456&amp;"",AcctCode,0)),"UNKNOWN"))</f>
        <v/>
      </c>
    </row>
    <row r="2460">
      <c r="A2460" s="40">
        <f>IF(GL_Paste!$B2457="","",N(GL_Paste!$H2457)-N(GL_Paste!$G2457))</f>
        <v/>
      </c>
      <c r="B2460" s="43">
        <f>IF(GL_Paste!$B2457="","",DATE(YEAR(GL_Paste!$E2457),MONTH(GL_Paste!$E2457),1))</f>
        <v/>
      </c>
      <c r="C2460">
        <f>IF(GL_Paste!$B2457="","",IF(TRIM(GL_Paste!$M2457)&lt;&gt;"",TRIM(GL_Paste!$M2457),IFERROR(MID(GL_Paste!$I2457,FIND("[",GL_Paste!$I2457)+1,FIND("]",GL_Paste!$I2457)-FIND("[",GL_Paste!$I2457)-1),"")))</f>
        <v/>
      </c>
      <c r="D2460">
        <f>IF(GL_Paste!$B2457="","",IFERROR(INDEX(DeptName,MATCH($C2460,DeptTag,0)),"UNALLOCATED"))</f>
        <v/>
      </c>
      <c r="E2460">
        <f>IF(GL_Paste!$B2457="","",IFERROR(INDEX(AcctCat,MATCH(GL_Paste!$B2457&amp;"",AcctCode,0)),"UNKNOWN"))</f>
        <v/>
      </c>
      <c r="F2460">
        <f>IF(GL_Paste!$B2457="","",IFERROR(INDEX(AcctSub,MATCH(GL_Paste!$B2457&amp;"",AcctCode,0)),"UNKNOWN"))</f>
        <v/>
      </c>
    </row>
    <row r="2461">
      <c r="A2461" s="40">
        <f>IF(GL_Paste!$B2458="","",N(GL_Paste!$H2458)-N(GL_Paste!$G2458))</f>
        <v/>
      </c>
      <c r="B2461" s="43">
        <f>IF(GL_Paste!$B2458="","",DATE(YEAR(GL_Paste!$E2458),MONTH(GL_Paste!$E2458),1))</f>
        <v/>
      </c>
      <c r="C2461">
        <f>IF(GL_Paste!$B2458="","",IF(TRIM(GL_Paste!$M2458)&lt;&gt;"",TRIM(GL_Paste!$M2458),IFERROR(MID(GL_Paste!$I2458,FIND("[",GL_Paste!$I2458)+1,FIND("]",GL_Paste!$I2458)-FIND("[",GL_Paste!$I2458)-1),"")))</f>
        <v/>
      </c>
      <c r="D2461">
        <f>IF(GL_Paste!$B2458="","",IFERROR(INDEX(DeptName,MATCH($C2461,DeptTag,0)),"UNALLOCATED"))</f>
        <v/>
      </c>
      <c r="E2461">
        <f>IF(GL_Paste!$B2458="","",IFERROR(INDEX(AcctCat,MATCH(GL_Paste!$B2458&amp;"",AcctCode,0)),"UNKNOWN"))</f>
        <v/>
      </c>
      <c r="F2461">
        <f>IF(GL_Paste!$B2458="","",IFERROR(INDEX(AcctSub,MATCH(GL_Paste!$B2458&amp;"",AcctCode,0)),"UNKNOWN"))</f>
        <v/>
      </c>
    </row>
    <row r="2462">
      <c r="A2462" s="40">
        <f>IF(GL_Paste!$B2459="","",N(GL_Paste!$H2459)-N(GL_Paste!$G2459))</f>
        <v/>
      </c>
      <c r="B2462" s="43">
        <f>IF(GL_Paste!$B2459="","",DATE(YEAR(GL_Paste!$E2459),MONTH(GL_Paste!$E2459),1))</f>
        <v/>
      </c>
      <c r="C2462">
        <f>IF(GL_Paste!$B2459="","",IF(TRIM(GL_Paste!$M2459)&lt;&gt;"",TRIM(GL_Paste!$M2459),IFERROR(MID(GL_Paste!$I2459,FIND("[",GL_Paste!$I2459)+1,FIND("]",GL_Paste!$I2459)-FIND("[",GL_Paste!$I2459)-1),"")))</f>
        <v/>
      </c>
      <c r="D2462">
        <f>IF(GL_Paste!$B2459="","",IFERROR(INDEX(DeptName,MATCH($C2462,DeptTag,0)),"UNALLOCATED"))</f>
        <v/>
      </c>
      <c r="E2462">
        <f>IF(GL_Paste!$B2459="","",IFERROR(INDEX(AcctCat,MATCH(GL_Paste!$B2459&amp;"",AcctCode,0)),"UNKNOWN"))</f>
        <v/>
      </c>
      <c r="F2462">
        <f>IF(GL_Paste!$B2459="","",IFERROR(INDEX(AcctSub,MATCH(GL_Paste!$B2459&amp;"",AcctCode,0)),"UNKNOWN"))</f>
        <v/>
      </c>
    </row>
    <row r="2463">
      <c r="A2463" s="40">
        <f>IF(GL_Paste!$B2460="","",N(GL_Paste!$H2460)-N(GL_Paste!$G2460))</f>
        <v/>
      </c>
      <c r="B2463" s="43">
        <f>IF(GL_Paste!$B2460="","",DATE(YEAR(GL_Paste!$E2460),MONTH(GL_Paste!$E2460),1))</f>
        <v/>
      </c>
      <c r="C2463">
        <f>IF(GL_Paste!$B2460="","",IF(TRIM(GL_Paste!$M2460)&lt;&gt;"",TRIM(GL_Paste!$M2460),IFERROR(MID(GL_Paste!$I2460,FIND("[",GL_Paste!$I2460)+1,FIND("]",GL_Paste!$I2460)-FIND("[",GL_Paste!$I2460)-1),"")))</f>
        <v/>
      </c>
      <c r="D2463">
        <f>IF(GL_Paste!$B2460="","",IFERROR(INDEX(DeptName,MATCH($C2463,DeptTag,0)),"UNALLOCATED"))</f>
        <v/>
      </c>
      <c r="E2463">
        <f>IF(GL_Paste!$B2460="","",IFERROR(INDEX(AcctCat,MATCH(GL_Paste!$B2460&amp;"",AcctCode,0)),"UNKNOWN"))</f>
        <v/>
      </c>
      <c r="F2463">
        <f>IF(GL_Paste!$B2460="","",IFERROR(INDEX(AcctSub,MATCH(GL_Paste!$B2460&amp;"",AcctCode,0)),"UNKNOWN"))</f>
        <v/>
      </c>
    </row>
    <row r="2464">
      <c r="A2464" s="40">
        <f>IF(GL_Paste!$B2461="","",N(GL_Paste!$H2461)-N(GL_Paste!$G2461))</f>
        <v/>
      </c>
      <c r="B2464" s="43">
        <f>IF(GL_Paste!$B2461="","",DATE(YEAR(GL_Paste!$E2461),MONTH(GL_Paste!$E2461),1))</f>
        <v/>
      </c>
      <c r="C2464">
        <f>IF(GL_Paste!$B2461="","",IF(TRIM(GL_Paste!$M2461)&lt;&gt;"",TRIM(GL_Paste!$M2461),IFERROR(MID(GL_Paste!$I2461,FIND("[",GL_Paste!$I2461)+1,FIND("]",GL_Paste!$I2461)-FIND("[",GL_Paste!$I2461)-1),"")))</f>
        <v/>
      </c>
      <c r="D2464">
        <f>IF(GL_Paste!$B2461="","",IFERROR(INDEX(DeptName,MATCH($C2464,DeptTag,0)),"UNALLOCATED"))</f>
        <v/>
      </c>
      <c r="E2464">
        <f>IF(GL_Paste!$B2461="","",IFERROR(INDEX(AcctCat,MATCH(GL_Paste!$B2461&amp;"",AcctCode,0)),"UNKNOWN"))</f>
        <v/>
      </c>
      <c r="F2464">
        <f>IF(GL_Paste!$B2461="","",IFERROR(INDEX(AcctSub,MATCH(GL_Paste!$B2461&amp;"",AcctCode,0)),"UNKNOWN"))</f>
        <v/>
      </c>
    </row>
    <row r="2465">
      <c r="A2465" s="40">
        <f>IF(GL_Paste!$B2462="","",N(GL_Paste!$H2462)-N(GL_Paste!$G2462))</f>
        <v/>
      </c>
      <c r="B2465" s="43">
        <f>IF(GL_Paste!$B2462="","",DATE(YEAR(GL_Paste!$E2462),MONTH(GL_Paste!$E2462),1))</f>
        <v/>
      </c>
      <c r="C2465">
        <f>IF(GL_Paste!$B2462="","",IF(TRIM(GL_Paste!$M2462)&lt;&gt;"",TRIM(GL_Paste!$M2462),IFERROR(MID(GL_Paste!$I2462,FIND("[",GL_Paste!$I2462)+1,FIND("]",GL_Paste!$I2462)-FIND("[",GL_Paste!$I2462)-1),"")))</f>
        <v/>
      </c>
      <c r="D2465">
        <f>IF(GL_Paste!$B2462="","",IFERROR(INDEX(DeptName,MATCH($C2465,DeptTag,0)),"UNALLOCATED"))</f>
        <v/>
      </c>
      <c r="E2465">
        <f>IF(GL_Paste!$B2462="","",IFERROR(INDEX(AcctCat,MATCH(GL_Paste!$B2462&amp;"",AcctCode,0)),"UNKNOWN"))</f>
        <v/>
      </c>
      <c r="F2465">
        <f>IF(GL_Paste!$B2462="","",IFERROR(INDEX(AcctSub,MATCH(GL_Paste!$B2462&amp;"",AcctCode,0)),"UNKNOWN"))</f>
        <v/>
      </c>
    </row>
    <row r="2466">
      <c r="A2466" s="40">
        <f>IF(GL_Paste!$B2463="","",N(GL_Paste!$H2463)-N(GL_Paste!$G2463))</f>
        <v/>
      </c>
      <c r="B2466" s="43">
        <f>IF(GL_Paste!$B2463="","",DATE(YEAR(GL_Paste!$E2463),MONTH(GL_Paste!$E2463),1))</f>
        <v/>
      </c>
      <c r="C2466">
        <f>IF(GL_Paste!$B2463="","",IF(TRIM(GL_Paste!$M2463)&lt;&gt;"",TRIM(GL_Paste!$M2463),IFERROR(MID(GL_Paste!$I2463,FIND("[",GL_Paste!$I2463)+1,FIND("]",GL_Paste!$I2463)-FIND("[",GL_Paste!$I2463)-1),"")))</f>
        <v/>
      </c>
      <c r="D2466">
        <f>IF(GL_Paste!$B2463="","",IFERROR(INDEX(DeptName,MATCH($C2466,DeptTag,0)),"UNALLOCATED"))</f>
        <v/>
      </c>
      <c r="E2466">
        <f>IF(GL_Paste!$B2463="","",IFERROR(INDEX(AcctCat,MATCH(GL_Paste!$B2463&amp;"",AcctCode,0)),"UNKNOWN"))</f>
        <v/>
      </c>
      <c r="F2466">
        <f>IF(GL_Paste!$B2463="","",IFERROR(INDEX(AcctSub,MATCH(GL_Paste!$B2463&amp;"",AcctCode,0)),"UNKNOWN"))</f>
        <v/>
      </c>
    </row>
    <row r="2467">
      <c r="A2467" s="40">
        <f>IF(GL_Paste!$B2464="","",N(GL_Paste!$H2464)-N(GL_Paste!$G2464))</f>
        <v/>
      </c>
      <c r="B2467" s="43">
        <f>IF(GL_Paste!$B2464="","",DATE(YEAR(GL_Paste!$E2464),MONTH(GL_Paste!$E2464),1))</f>
        <v/>
      </c>
      <c r="C2467">
        <f>IF(GL_Paste!$B2464="","",IF(TRIM(GL_Paste!$M2464)&lt;&gt;"",TRIM(GL_Paste!$M2464),IFERROR(MID(GL_Paste!$I2464,FIND("[",GL_Paste!$I2464)+1,FIND("]",GL_Paste!$I2464)-FIND("[",GL_Paste!$I2464)-1),"")))</f>
        <v/>
      </c>
      <c r="D2467">
        <f>IF(GL_Paste!$B2464="","",IFERROR(INDEX(DeptName,MATCH($C2467,DeptTag,0)),"UNALLOCATED"))</f>
        <v/>
      </c>
      <c r="E2467">
        <f>IF(GL_Paste!$B2464="","",IFERROR(INDEX(AcctCat,MATCH(GL_Paste!$B2464&amp;"",AcctCode,0)),"UNKNOWN"))</f>
        <v/>
      </c>
      <c r="F2467">
        <f>IF(GL_Paste!$B2464="","",IFERROR(INDEX(AcctSub,MATCH(GL_Paste!$B2464&amp;"",AcctCode,0)),"UNKNOWN"))</f>
        <v/>
      </c>
    </row>
    <row r="2468">
      <c r="A2468" s="40">
        <f>IF(GL_Paste!$B2465="","",N(GL_Paste!$H2465)-N(GL_Paste!$G2465))</f>
        <v/>
      </c>
      <c r="B2468" s="43">
        <f>IF(GL_Paste!$B2465="","",DATE(YEAR(GL_Paste!$E2465),MONTH(GL_Paste!$E2465),1))</f>
        <v/>
      </c>
      <c r="C2468">
        <f>IF(GL_Paste!$B2465="","",IF(TRIM(GL_Paste!$M2465)&lt;&gt;"",TRIM(GL_Paste!$M2465),IFERROR(MID(GL_Paste!$I2465,FIND("[",GL_Paste!$I2465)+1,FIND("]",GL_Paste!$I2465)-FIND("[",GL_Paste!$I2465)-1),"")))</f>
        <v/>
      </c>
      <c r="D2468">
        <f>IF(GL_Paste!$B2465="","",IFERROR(INDEX(DeptName,MATCH($C2468,DeptTag,0)),"UNALLOCATED"))</f>
        <v/>
      </c>
      <c r="E2468">
        <f>IF(GL_Paste!$B2465="","",IFERROR(INDEX(AcctCat,MATCH(GL_Paste!$B2465&amp;"",AcctCode,0)),"UNKNOWN"))</f>
        <v/>
      </c>
      <c r="F2468">
        <f>IF(GL_Paste!$B2465="","",IFERROR(INDEX(AcctSub,MATCH(GL_Paste!$B2465&amp;"",AcctCode,0)),"UNKNOWN"))</f>
        <v/>
      </c>
    </row>
    <row r="2469">
      <c r="A2469" s="40">
        <f>IF(GL_Paste!$B2466="","",N(GL_Paste!$H2466)-N(GL_Paste!$G2466))</f>
        <v/>
      </c>
      <c r="B2469" s="43">
        <f>IF(GL_Paste!$B2466="","",DATE(YEAR(GL_Paste!$E2466),MONTH(GL_Paste!$E2466),1))</f>
        <v/>
      </c>
      <c r="C2469">
        <f>IF(GL_Paste!$B2466="","",IF(TRIM(GL_Paste!$M2466)&lt;&gt;"",TRIM(GL_Paste!$M2466),IFERROR(MID(GL_Paste!$I2466,FIND("[",GL_Paste!$I2466)+1,FIND("]",GL_Paste!$I2466)-FIND("[",GL_Paste!$I2466)-1),"")))</f>
        <v/>
      </c>
      <c r="D2469">
        <f>IF(GL_Paste!$B2466="","",IFERROR(INDEX(DeptName,MATCH($C2469,DeptTag,0)),"UNALLOCATED"))</f>
        <v/>
      </c>
      <c r="E2469">
        <f>IF(GL_Paste!$B2466="","",IFERROR(INDEX(AcctCat,MATCH(GL_Paste!$B2466&amp;"",AcctCode,0)),"UNKNOWN"))</f>
        <v/>
      </c>
      <c r="F2469">
        <f>IF(GL_Paste!$B2466="","",IFERROR(INDEX(AcctSub,MATCH(GL_Paste!$B2466&amp;"",AcctCode,0)),"UNKNOWN"))</f>
        <v/>
      </c>
    </row>
    <row r="2470">
      <c r="A2470" s="40">
        <f>IF(GL_Paste!$B2467="","",N(GL_Paste!$H2467)-N(GL_Paste!$G2467))</f>
        <v/>
      </c>
      <c r="B2470" s="43">
        <f>IF(GL_Paste!$B2467="","",DATE(YEAR(GL_Paste!$E2467),MONTH(GL_Paste!$E2467),1))</f>
        <v/>
      </c>
      <c r="C2470">
        <f>IF(GL_Paste!$B2467="","",IF(TRIM(GL_Paste!$M2467)&lt;&gt;"",TRIM(GL_Paste!$M2467),IFERROR(MID(GL_Paste!$I2467,FIND("[",GL_Paste!$I2467)+1,FIND("]",GL_Paste!$I2467)-FIND("[",GL_Paste!$I2467)-1),"")))</f>
        <v/>
      </c>
      <c r="D2470">
        <f>IF(GL_Paste!$B2467="","",IFERROR(INDEX(DeptName,MATCH($C2470,DeptTag,0)),"UNALLOCATED"))</f>
        <v/>
      </c>
      <c r="E2470">
        <f>IF(GL_Paste!$B2467="","",IFERROR(INDEX(AcctCat,MATCH(GL_Paste!$B2467&amp;"",AcctCode,0)),"UNKNOWN"))</f>
        <v/>
      </c>
      <c r="F2470">
        <f>IF(GL_Paste!$B2467="","",IFERROR(INDEX(AcctSub,MATCH(GL_Paste!$B2467&amp;"",AcctCode,0)),"UNKNOWN"))</f>
        <v/>
      </c>
    </row>
    <row r="2471">
      <c r="A2471" s="40">
        <f>IF(GL_Paste!$B2468="","",N(GL_Paste!$H2468)-N(GL_Paste!$G2468))</f>
        <v/>
      </c>
      <c r="B2471" s="43">
        <f>IF(GL_Paste!$B2468="","",DATE(YEAR(GL_Paste!$E2468),MONTH(GL_Paste!$E2468),1))</f>
        <v/>
      </c>
      <c r="C2471">
        <f>IF(GL_Paste!$B2468="","",IF(TRIM(GL_Paste!$M2468)&lt;&gt;"",TRIM(GL_Paste!$M2468),IFERROR(MID(GL_Paste!$I2468,FIND("[",GL_Paste!$I2468)+1,FIND("]",GL_Paste!$I2468)-FIND("[",GL_Paste!$I2468)-1),"")))</f>
        <v/>
      </c>
      <c r="D2471">
        <f>IF(GL_Paste!$B2468="","",IFERROR(INDEX(DeptName,MATCH($C2471,DeptTag,0)),"UNALLOCATED"))</f>
        <v/>
      </c>
      <c r="E2471">
        <f>IF(GL_Paste!$B2468="","",IFERROR(INDEX(AcctCat,MATCH(GL_Paste!$B2468&amp;"",AcctCode,0)),"UNKNOWN"))</f>
        <v/>
      </c>
      <c r="F2471">
        <f>IF(GL_Paste!$B2468="","",IFERROR(INDEX(AcctSub,MATCH(GL_Paste!$B2468&amp;"",AcctCode,0)),"UNKNOWN"))</f>
        <v/>
      </c>
    </row>
    <row r="2472">
      <c r="A2472" s="40">
        <f>IF(GL_Paste!$B2469="","",N(GL_Paste!$H2469)-N(GL_Paste!$G2469))</f>
        <v/>
      </c>
      <c r="B2472" s="43">
        <f>IF(GL_Paste!$B2469="","",DATE(YEAR(GL_Paste!$E2469),MONTH(GL_Paste!$E2469),1))</f>
        <v/>
      </c>
      <c r="C2472">
        <f>IF(GL_Paste!$B2469="","",IF(TRIM(GL_Paste!$M2469)&lt;&gt;"",TRIM(GL_Paste!$M2469),IFERROR(MID(GL_Paste!$I2469,FIND("[",GL_Paste!$I2469)+1,FIND("]",GL_Paste!$I2469)-FIND("[",GL_Paste!$I2469)-1),"")))</f>
        <v/>
      </c>
      <c r="D2472">
        <f>IF(GL_Paste!$B2469="","",IFERROR(INDEX(DeptName,MATCH($C2472,DeptTag,0)),"UNALLOCATED"))</f>
        <v/>
      </c>
      <c r="E2472">
        <f>IF(GL_Paste!$B2469="","",IFERROR(INDEX(AcctCat,MATCH(GL_Paste!$B2469&amp;"",AcctCode,0)),"UNKNOWN"))</f>
        <v/>
      </c>
      <c r="F2472">
        <f>IF(GL_Paste!$B2469="","",IFERROR(INDEX(AcctSub,MATCH(GL_Paste!$B2469&amp;"",AcctCode,0)),"UNKNOWN"))</f>
        <v/>
      </c>
    </row>
    <row r="2473">
      <c r="A2473" s="40">
        <f>IF(GL_Paste!$B2470="","",N(GL_Paste!$H2470)-N(GL_Paste!$G2470))</f>
        <v/>
      </c>
      <c r="B2473" s="43">
        <f>IF(GL_Paste!$B2470="","",DATE(YEAR(GL_Paste!$E2470),MONTH(GL_Paste!$E2470),1))</f>
        <v/>
      </c>
      <c r="C2473">
        <f>IF(GL_Paste!$B2470="","",IF(TRIM(GL_Paste!$M2470)&lt;&gt;"",TRIM(GL_Paste!$M2470),IFERROR(MID(GL_Paste!$I2470,FIND("[",GL_Paste!$I2470)+1,FIND("]",GL_Paste!$I2470)-FIND("[",GL_Paste!$I2470)-1),"")))</f>
        <v/>
      </c>
      <c r="D2473">
        <f>IF(GL_Paste!$B2470="","",IFERROR(INDEX(DeptName,MATCH($C2473,DeptTag,0)),"UNALLOCATED"))</f>
        <v/>
      </c>
      <c r="E2473">
        <f>IF(GL_Paste!$B2470="","",IFERROR(INDEX(AcctCat,MATCH(GL_Paste!$B2470&amp;"",AcctCode,0)),"UNKNOWN"))</f>
        <v/>
      </c>
      <c r="F2473">
        <f>IF(GL_Paste!$B2470="","",IFERROR(INDEX(AcctSub,MATCH(GL_Paste!$B2470&amp;"",AcctCode,0)),"UNKNOWN"))</f>
        <v/>
      </c>
    </row>
    <row r="2474">
      <c r="A2474" s="40">
        <f>IF(GL_Paste!$B2471="","",N(GL_Paste!$H2471)-N(GL_Paste!$G2471))</f>
        <v/>
      </c>
      <c r="B2474" s="43">
        <f>IF(GL_Paste!$B2471="","",DATE(YEAR(GL_Paste!$E2471),MONTH(GL_Paste!$E2471),1))</f>
        <v/>
      </c>
      <c r="C2474">
        <f>IF(GL_Paste!$B2471="","",IF(TRIM(GL_Paste!$M2471)&lt;&gt;"",TRIM(GL_Paste!$M2471),IFERROR(MID(GL_Paste!$I2471,FIND("[",GL_Paste!$I2471)+1,FIND("]",GL_Paste!$I2471)-FIND("[",GL_Paste!$I2471)-1),"")))</f>
        <v/>
      </c>
      <c r="D2474">
        <f>IF(GL_Paste!$B2471="","",IFERROR(INDEX(DeptName,MATCH($C2474,DeptTag,0)),"UNALLOCATED"))</f>
        <v/>
      </c>
      <c r="E2474">
        <f>IF(GL_Paste!$B2471="","",IFERROR(INDEX(AcctCat,MATCH(GL_Paste!$B2471&amp;"",AcctCode,0)),"UNKNOWN"))</f>
        <v/>
      </c>
      <c r="F2474">
        <f>IF(GL_Paste!$B2471="","",IFERROR(INDEX(AcctSub,MATCH(GL_Paste!$B2471&amp;"",AcctCode,0)),"UNKNOWN"))</f>
        <v/>
      </c>
    </row>
    <row r="2475">
      <c r="A2475" s="40">
        <f>IF(GL_Paste!$B2472="","",N(GL_Paste!$H2472)-N(GL_Paste!$G2472))</f>
        <v/>
      </c>
      <c r="B2475" s="43">
        <f>IF(GL_Paste!$B2472="","",DATE(YEAR(GL_Paste!$E2472),MONTH(GL_Paste!$E2472),1))</f>
        <v/>
      </c>
      <c r="C2475">
        <f>IF(GL_Paste!$B2472="","",IF(TRIM(GL_Paste!$M2472)&lt;&gt;"",TRIM(GL_Paste!$M2472),IFERROR(MID(GL_Paste!$I2472,FIND("[",GL_Paste!$I2472)+1,FIND("]",GL_Paste!$I2472)-FIND("[",GL_Paste!$I2472)-1),"")))</f>
        <v/>
      </c>
      <c r="D2475">
        <f>IF(GL_Paste!$B2472="","",IFERROR(INDEX(DeptName,MATCH($C2475,DeptTag,0)),"UNALLOCATED"))</f>
        <v/>
      </c>
      <c r="E2475">
        <f>IF(GL_Paste!$B2472="","",IFERROR(INDEX(AcctCat,MATCH(GL_Paste!$B2472&amp;"",AcctCode,0)),"UNKNOWN"))</f>
        <v/>
      </c>
      <c r="F2475">
        <f>IF(GL_Paste!$B2472="","",IFERROR(INDEX(AcctSub,MATCH(GL_Paste!$B2472&amp;"",AcctCode,0)),"UNKNOWN"))</f>
        <v/>
      </c>
    </row>
    <row r="2476">
      <c r="A2476" s="40">
        <f>IF(GL_Paste!$B2473="","",N(GL_Paste!$H2473)-N(GL_Paste!$G2473))</f>
        <v/>
      </c>
      <c r="B2476" s="43">
        <f>IF(GL_Paste!$B2473="","",DATE(YEAR(GL_Paste!$E2473),MONTH(GL_Paste!$E2473),1))</f>
        <v/>
      </c>
      <c r="C2476">
        <f>IF(GL_Paste!$B2473="","",IF(TRIM(GL_Paste!$M2473)&lt;&gt;"",TRIM(GL_Paste!$M2473),IFERROR(MID(GL_Paste!$I2473,FIND("[",GL_Paste!$I2473)+1,FIND("]",GL_Paste!$I2473)-FIND("[",GL_Paste!$I2473)-1),"")))</f>
        <v/>
      </c>
      <c r="D2476">
        <f>IF(GL_Paste!$B2473="","",IFERROR(INDEX(DeptName,MATCH($C2476,DeptTag,0)),"UNALLOCATED"))</f>
        <v/>
      </c>
      <c r="E2476">
        <f>IF(GL_Paste!$B2473="","",IFERROR(INDEX(AcctCat,MATCH(GL_Paste!$B2473&amp;"",AcctCode,0)),"UNKNOWN"))</f>
        <v/>
      </c>
      <c r="F2476">
        <f>IF(GL_Paste!$B2473="","",IFERROR(INDEX(AcctSub,MATCH(GL_Paste!$B2473&amp;"",AcctCode,0)),"UNKNOWN"))</f>
        <v/>
      </c>
    </row>
    <row r="2477">
      <c r="A2477" s="40">
        <f>IF(GL_Paste!$B2474="","",N(GL_Paste!$H2474)-N(GL_Paste!$G2474))</f>
        <v/>
      </c>
      <c r="B2477" s="43">
        <f>IF(GL_Paste!$B2474="","",DATE(YEAR(GL_Paste!$E2474),MONTH(GL_Paste!$E2474),1))</f>
        <v/>
      </c>
      <c r="C2477">
        <f>IF(GL_Paste!$B2474="","",IF(TRIM(GL_Paste!$M2474)&lt;&gt;"",TRIM(GL_Paste!$M2474),IFERROR(MID(GL_Paste!$I2474,FIND("[",GL_Paste!$I2474)+1,FIND("]",GL_Paste!$I2474)-FIND("[",GL_Paste!$I2474)-1),"")))</f>
        <v/>
      </c>
      <c r="D2477">
        <f>IF(GL_Paste!$B2474="","",IFERROR(INDEX(DeptName,MATCH($C2477,DeptTag,0)),"UNALLOCATED"))</f>
        <v/>
      </c>
      <c r="E2477">
        <f>IF(GL_Paste!$B2474="","",IFERROR(INDEX(AcctCat,MATCH(GL_Paste!$B2474&amp;"",AcctCode,0)),"UNKNOWN"))</f>
        <v/>
      </c>
      <c r="F2477">
        <f>IF(GL_Paste!$B2474="","",IFERROR(INDEX(AcctSub,MATCH(GL_Paste!$B2474&amp;"",AcctCode,0)),"UNKNOWN"))</f>
        <v/>
      </c>
    </row>
    <row r="2478">
      <c r="A2478" s="40">
        <f>IF(GL_Paste!$B2475="","",N(GL_Paste!$H2475)-N(GL_Paste!$G2475))</f>
        <v/>
      </c>
      <c r="B2478" s="43">
        <f>IF(GL_Paste!$B2475="","",DATE(YEAR(GL_Paste!$E2475),MONTH(GL_Paste!$E2475),1))</f>
        <v/>
      </c>
      <c r="C2478">
        <f>IF(GL_Paste!$B2475="","",IF(TRIM(GL_Paste!$M2475)&lt;&gt;"",TRIM(GL_Paste!$M2475),IFERROR(MID(GL_Paste!$I2475,FIND("[",GL_Paste!$I2475)+1,FIND("]",GL_Paste!$I2475)-FIND("[",GL_Paste!$I2475)-1),"")))</f>
        <v/>
      </c>
      <c r="D2478">
        <f>IF(GL_Paste!$B2475="","",IFERROR(INDEX(DeptName,MATCH($C2478,DeptTag,0)),"UNALLOCATED"))</f>
        <v/>
      </c>
      <c r="E2478">
        <f>IF(GL_Paste!$B2475="","",IFERROR(INDEX(AcctCat,MATCH(GL_Paste!$B2475&amp;"",AcctCode,0)),"UNKNOWN"))</f>
        <v/>
      </c>
      <c r="F2478">
        <f>IF(GL_Paste!$B2475="","",IFERROR(INDEX(AcctSub,MATCH(GL_Paste!$B2475&amp;"",AcctCode,0)),"UNKNOWN"))</f>
        <v/>
      </c>
    </row>
    <row r="2479">
      <c r="A2479" s="40">
        <f>IF(GL_Paste!$B2476="","",N(GL_Paste!$H2476)-N(GL_Paste!$G2476))</f>
        <v/>
      </c>
      <c r="B2479" s="43">
        <f>IF(GL_Paste!$B2476="","",DATE(YEAR(GL_Paste!$E2476),MONTH(GL_Paste!$E2476),1))</f>
        <v/>
      </c>
      <c r="C2479">
        <f>IF(GL_Paste!$B2476="","",IF(TRIM(GL_Paste!$M2476)&lt;&gt;"",TRIM(GL_Paste!$M2476),IFERROR(MID(GL_Paste!$I2476,FIND("[",GL_Paste!$I2476)+1,FIND("]",GL_Paste!$I2476)-FIND("[",GL_Paste!$I2476)-1),"")))</f>
        <v/>
      </c>
      <c r="D2479">
        <f>IF(GL_Paste!$B2476="","",IFERROR(INDEX(DeptName,MATCH($C2479,DeptTag,0)),"UNALLOCATED"))</f>
        <v/>
      </c>
      <c r="E2479">
        <f>IF(GL_Paste!$B2476="","",IFERROR(INDEX(AcctCat,MATCH(GL_Paste!$B2476&amp;"",AcctCode,0)),"UNKNOWN"))</f>
        <v/>
      </c>
      <c r="F2479">
        <f>IF(GL_Paste!$B2476="","",IFERROR(INDEX(AcctSub,MATCH(GL_Paste!$B2476&amp;"",AcctCode,0)),"UNKNOWN"))</f>
        <v/>
      </c>
    </row>
    <row r="2480">
      <c r="A2480" s="40">
        <f>IF(GL_Paste!$B2477="","",N(GL_Paste!$H2477)-N(GL_Paste!$G2477))</f>
        <v/>
      </c>
      <c r="B2480" s="43">
        <f>IF(GL_Paste!$B2477="","",DATE(YEAR(GL_Paste!$E2477),MONTH(GL_Paste!$E2477),1))</f>
        <v/>
      </c>
      <c r="C2480">
        <f>IF(GL_Paste!$B2477="","",IF(TRIM(GL_Paste!$M2477)&lt;&gt;"",TRIM(GL_Paste!$M2477),IFERROR(MID(GL_Paste!$I2477,FIND("[",GL_Paste!$I2477)+1,FIND("]",GL_Paste!$I2477)-FIND("[",GL_Paste!$I2477)-1),"")))</f>
        <v/>
      </c>
      <c r="D2480">
        <f>IF(GL_Paste!$B2477="","",IFERROR(INDEX(DeptName,MATCH($C2480,DeptTag,0)),"UNALLOCATED"))</f>
        <v/>
      </c>
      <c r="E2480">
        <f>IF(GL_Paste!$B2477="","",IFERROR(INDEX(AcctCat,MATCH(GL_Paste!$B2477&amp;"",AcctCode,0)),"UNKNOWN"))</f>
        <v/>
      </c>
      <c r="F2480">
        <f>IF(GL_Paste!$B2477="","",IFERROR(INDEX(AcctSub,MATCH(GL_Paste!$B2477&amp;"",AcctCode,0)),"UNKNOWN"))</f>
        <v/>
      </c>
    </row>
    <row r="2481">
      <c r="A2481" s="40">
        <f>IF(GL_Paste!$B2478="","",N(GL_Paste!$H2478)-N(GL_Paste!$G2478))</f>
        <v/>
      </c>
      <c r="B2481" s="43">
        <f>IF(GL_Paste!$B2478="","",DATE(YEAR(GL_Paste!$E2478),MONTH(GL_Paste!$E2478),1))</f>
        <v/>
      </c>
      <c r="C2481">
        <f>IF(GL_Paste!$B2478="","",IF(TRIM(GL_Paste!$M2478)&lt;&gt;"",TRIM(GL_Paste!$M2478),IFERROR(MID(GL_Paste!$I2478,FIND("[",GL_Paste!$I2478)+1,FIND("]",GL_Paste!$I2478)-FIND("[",GL_Paste!$I2478)-1),"")))</f>
        <v/>
      </c>
      <c r="D2481">
        <f>IF(GL_Paste!$B2478="","",IFERROR(INDEX(DeptName,MATCH($C2481,DeptTag,0)),"UNALLOCATED"))</f>
        <v/>
      </c>
      <c r="E2481">
        <f>IF(GL_Paste!$B2478="","",IFERROR(INDEX(AcctCat,MATCH(GL_Paste!$B2478&amp;"",AcctCode,0)),"UNKNOWN"))</f>
        <v/>
      </c>
      <c r="F2481">
        <f>IF(GL_Paste!$B2478="","",IFERROR(INDEX(AcctSub,MATCH(GL_Paste!$B2478&amp;"",AcctCode,0)),"UNKNOWN"))</f>
        <v/>
      </c>
    </row>
    <row r="2482">
      <c r="A2482" s="40">
        <f>IF(GL_Paste!$B2479="","",N(GL_Paste!$H2479)-N(GL_Paste!$G2479))</f>
        <v/>
      </c>
      <c r="B2482" s="43">
        <f>IF(GL_Paste!$B2479="","",DATE(YEAR(GL_Paste!$E2479),MONTH(GL_Paste!$E2479),1))</f>
        <v/>
      </c>
      <c r="C2482">
        <f>IF(GL_Paste!$B2479="","",IF(TRIM(GL_Paste!$M2479)&lt;&gt;"",TRIM(GL_Paste!$M2479),IFERROR(MID(GL_Paste!$I2479,FIND("[",GL_Paste!$I2479)+1,FIND("]",GL_Paste!$I2479)-FIND("[",GL_Paste!$I2479)-1),"")))</f>
        <v/>
      </c>
      <c r="D2482">
        <f>IF(GL_Paste!$B2479="","",IFERROR(INDEX(DeptName,MATCH($C2482,DeptTag,0)),"UNALLOCATED"))</f>
        <v/>
      </c>
      <c r="E2482">
        <f>IF(GL_Paste!$B2479="","",IFERROR(INDEX(AcctCat,MATCH(GL_Paste!$B2479&amp;"",AcctCode,0)),"UNKNOWN"))</f>
        <v/>
      </c>
      <c r="F2482">
        <f>IF(GL_Paste!$B2479="","",IFERROR(INDEX(AcctSub,MATCH(GL_Paste!$B2479&amp;"",AcctCode,0)),"UNKNOWN"))</f>
        <v/>
      </c>
    </row>
    <row r="2483">
      <c r="A2483" s="40">
        <f>IF(GL_Paste!$B2480="","",N(GL_Paste!$H2480)-N(GL_Paste!$G2480))</f>
        <v/>
      </c>
      <c r="B2483" s="43">
        <f>IF(GL_Paste!$B2480="","",DATE(YEAR(GL_Paste!$E2480),MONTH(GL_Paste!$E2480),1))</f>
        <v/>
      </c>
      <c r="C2483">
        <f>IF(GL_Paste!$B2480="","",IF(TRIM(GL_Paste!$M2480)&lt;&gt;"",TRIM(GL_Paste!$M2480),IFERROR(MID(GL_Paste!$I2480,FIND("[",GL_Paste!$I2480)+1,FIND("]",GL_Paste!$I2480)-FIND("[",GL_Paste!$I2480)-1),"")))</f>
        <v/>
      </c>
      <c r="D2483">
        <f>IF(GL_Paste!$B2480="","",IFERROR(INDEX(DeptName,MATCH($C2483,DeptTag,0)),"UNALLOCATED"))</f>
        <v/>
      </c>
      <c r="E2483">
        <f>IF(GL_Paste!$B2480="","",IFERROR(INDEX(AcctCat,MATCH(GL_Paste!$B2480&amp;"",AcctCode,0)),"UNKNOWN"))</f>
        <v/>
      </c>
      <c r="F2483">
        <f>IF(GL_Paste!$B2480="","",IFERROR(INDEX(AcctSub,MATCH(GL_Paste!$B2480&amp;"",AcctCode,0)),"UNKNOWN"))</f>
        <v/>
      </c>
    </row>
    <row r="2484">
      <c r="A2484" s="40">
        <f>IF(GL_Paste!$B2481="","",N(GL_Paste!$H2481)-N(GL_Paste!$G2481))</f>
        <v/>
      </c>
      <c r="B2484" s="43">
        <f>IF(GL_Paste!$B2481="","",DATE(YEAR(GL_Paste!$E2481),MONTH(GL_Paste!$E2481),1))</f>
        <v/>
      </c>
      <c r="C2484">
        <f>IF(GL_Paste!$B2481="","",IF(TRIM(GL_Paste!$M2481)&lt;&gt;"",TRIM(GL_Paste!$M2481),IFERROR(MID(GL_Paste!$I2481,FIND("[",GL_Paste!$I2481)+1,FIND("]",GL_Paste!$I2481)-FIND("[",GL_Paste!$I2481)-1),"")))</f>
        <v/>
      </c>
      <c r="D2484">
        <f>IF(GL_Paste!$B2481="","",IFERROR(INDEX(DeptName,MATCH($C2484,DeptTag,0)),"UNALLOCATED"))</f>
        <v/>
      </c>
      <c r="E2484">
        <f>IF(GL_Paste!$B2481="","",IFERROR(INDEX(AcctCat,MATCH(GL_Paste!$B2481&amp;"",AcctCode,0)),"UNKNOWN"))</f>
        <v/>
      </c>
      <c r="F2484">
        <f>IF(GL_Paste!$B2481="","",IFERROR(INDEX(AcctSub,MATCH(GL_Paste!$B2481&amp;"",AcctCode,0)),"UNKNOWN"))</f>
        <v/>
      </c>
    </row>
    <row r="2485">
      <c r="A2485" s="40">
        <f>IF(GL_Paste!$B2482="","",N(GL_Paste!$H2482)-N(GL_Paste!$G2482))</f>
        <v/>
      </c>
      <c r="B2485" s="43">
        <f>IF(GL_Paste!$B2482="","",DATE(YEAR(GL_Paste!$E2482),MONTH(GL_Paste!$E2482),1))</f>
        <v/>
      </c>
      <c r="C2485">
        <f>IF(GL_Paste!$B2482="","",IF(TRIM(GL_Paste!$M2482)&lt;&gt;"",TRIM(GL_Paste!$M2482),IFERROR(MID(GL_Paste!$I2482,FIND("[",GL_Paste!$I2482)+1,FIND("]",GL_Paste!$I2482)-FIND("[",GL_Paste!$I2482)-1),"")))</f>
        <v/>
      </c>
      <c r="D2485">
        <f>IF(GL_Paste!$B2482="","",IFERROR(INDEX(DeptName,MATCH($C2485,DeptTag,0)),"UNALLOCATED"))</f>
        <v/>
      </c>
      <c r="E2485">
        <f>IF(GL_Paste!$B2482="","",IFERROR(INDEX(AcctCat,MATCH(GL_Paste!$B2482&amp;"",AcctCode,0)),"UNKNOWN"))</f>
        <v/>
      </c>
      <c r="F2485">
        <f>IF(GL_Paste!$B2482="","",IFERROR(INDEX(AcctSub,MATCH(GL_Paste!$B2482&amp;"",AcctCode,0)),"UNKNOWN"))</f>
        <v/>
      </c>
    </row>
    <row r="2486">
      <c r="A2486" s="40">
        <f>IF(GL_Paste!$B2483="","",N(GL_Paste!$H2483)-N(GL_Paste!$G2483))</f>
        <v/>
      </c>
      <c r="B2486" s="43">
        <f>IF(GL_Paste!$B2483="","",DATE(YEAR(GL_Paste!$E2483),MONTH(GL_Paste!$E2483),1))</f>
        <v/>
      </c>
      <c r="C2486">
        <f>IF(GL_Paste!$B2483="","",IF(TRIM(GL_Paste!$M2483)&lt;&gt;"",TRIM(GL_Paste!$M2483),IFERROR(MID(GL_Paste!$I2483,FIND("[",GL_Paste!$I2483)+1,FIND("]",GL_Paste!$I2483)-FIND("[",GL_Paste!$I2483)-1),"")))</f>
        <v/>
      </c>
      <c r="D2486">
        <f>IF(GL_Paste!$B2483="","",IFERROR(INDEX(DeptName,MATCH($C2486,DeptTag,0)),"UNALLOCATED"))</f>
        <v/>
      </c>
      <c r="E2486">
        <f>IF(GL_Paste!$B2483="","",IFERROR(INDEX(AcctCat,MATCH(GL_Paste!$B2483&amp;"",AcctCode,0)),"UNKNOWN"))</f>
        <v/>
      </c>
      <c r="F2486">
        <f>IF(GL_Paste!$B2483="","",IFERROR(INDEX(AcctSub,MATCH(GL_Paste!$B2483&amp;"",AcctCode,0)),"UNKNOWN"))</f>
        <v/>
      </c>
    </row>
    <row r="2487">
      <c r="A2487" s="40">
        <f>IF(GL_Paste!$B2484="","",N(GL_Paste!$H2484)-N(GL_Paste!$G2484))</f>
        <v/>
      </c>
      <c r="B2487" s="43">
        <f>IF(GL_Paste!$B2484="","",DATE(YEAR(GL_Paste!$E2484),MONTH(GL_Paste!$E2484),1))</f>
        <v/>
      </c>
      <c r="C2487">
        <f>IF(GL_Paste!$B2484="","",IF(TRIM(GL_Paste!$M2484)&lt;&gt;"",TRIM(GL_Paste!$M2484),IFERROR(MID(GL_Paste!$I2484,FIND("[",GL_Paste!$I2484)+1,FIND("]",GL_Paste!$I2484)-FIND("[",GL_Paste!$I2484)-1),"")))</f>
        <v/>
      </c>
      <c r="D2487">
        <f>IF(GL_Paste!$B2484="","",IFERROR(INDEX(DeptName,MATCH($C2487,DeptTag,0)),"UNALLOCATED"))</f>
        <v/>
      </c>
      <c r="E2487">
        <f>IF(GL_Paste!$B2484="","",IFERROR(INDEX(AcctCat,MATCH(GL_Paste!$B2484&amp;"",AcctCode,0)),"UNKNOWN"))</f>
        <v/>
      </c>
      <c r="F2487">
        <f>IF(GL_Paste!$B2484="","",IFERROR(INDEX(AcctSub,MATCH(GL_Paste!$B2484&amp;"",AcctCode,0)),"UNKNOWN"))</f>
        <v/>
      </c>
    </row>
    <row r="2488">
      <c r="A2488" s="40">
        <f>IF(GL_Paste!$B2485="","",N(GL_Paste!$H2485)-N(GL_Paste!$G2485))</f>
        <v/>
      </c>
      <c r="B2488" s="43">
        <f>IF(GL_Paste!$B2485="","",DATE(YEAR(GL_Paste!$E2485),MONTH(GL_Paste!$E2485),1))</f>
        <v/>
      </c>
      <c r="C2488">
        <f>IF(GL_Paste!$B2485="","",IF(TRIM(GL_Paste!$M2485)&lt;&gt;"",TRIM(GL_Paste!$M2485),IFERROR(MID(GL_Paste!$I2485,FIND("[",GL_Paste!$I2485)+1,FIND("]",GL_Paste!$I2485)-FIND("[",GL_Paste!$I2485)-1),"")))</f>
        <v/>
      </c>
      <c r="D2488">
        <f>IF(GL_Paste!$B2485="","",IFERROR(INDEX(DeptName,MATCH($C2488,DeptTag,0)),"UNALLOCATED"))</f>
        <v/>
      </c>
      <c r="E2488">
        <f>IF(GL_Paste!$B2485="","",IFERROR(INDEX(AcctCat,MATCH(GL_Paste!$B2485&amp;"",AcctCode,0)),"UNKNOWN"))</f>
        <v/>
      </c>
      <c r="F2488">
        <f>IF(GL_Paste!$B2485="","",IFERROR(INDEX(AcctSub,MATCH(GL_Paste!$B2485&amp;"",AcctCode,0)),"UNKNOWN"))</f>
        <v/>
      </c>
    </row>
    <row r="2489">
      <c r="A2489" s="40">
        <f>IF(GL_Paste!$B2486="","",N(GL_Paste!$H2486)-N(GL_Paste!$G2486))</f>
        <v/>
      </c>
      <c r="B2489" s="43">
        <f>IF(GL_Paste!$B2486="","",DATE(YEAR(GL_Paste!$E2486),MONTH(GL_Paste!$E2486),1))</f>
        <v/>
      </c>
      <c r="C2489">
        <f>IF(GL_Paste!$B2486="","",IF(TRIM(GL_Paste!$M2486)&lt;&gt;"",TRIM(GL_Paste!$M2486),IFERROR(MID(GL_Paste!$I2486,FIND("[",GL_Paste!$I2486)+1,FIND("]",GL_Paste!$I2486)-FIND("[",GL_Paste!$I2486)-1),"")))</f>
        <v/>
      </c>
      <c r="D2489">
        <f>IF(GL_Paste!$B2486="","",IFERROR(INDEX(DeptName,MATCH($C2489,DeptTag,0)),"UNALLOCATED"))</f>
        <v/>
      </c>
      <c r="E2489">
        <f>IF(GL_Paste!$B2486="","",IFERROR(INDEX(AcctCat,MATCH(GL_Paste!$B2486&amp;"",AcctCode,0)),"UNKNOWN"))</f>
        <v/>
      </c>
      <c r="F2489">
        <f>IF(GL_Paste!$B2486="","",IFERROR(INDEX(AcctSub,MATCH(GL_Paste!$B2486&amp;"",AcctCode,0)),"UNKNOWN"))</f>
        <v/>
      </c>
    </row>
    <row r="2490">
      <c r="A2490" s="40">
        <f>IF(GL_Paste!$B2487="","",N(GL_Paste!$H2487)-N(GL_Paste!$G2487))</f>
        <v/>
      </c>
      <c r="B2490" s="43">
        <f>IF(GL_Paste!$B2487="","",DATE(YEAR(GL_Paste!$E2487),MONTH(GL_Paste!$E2487),1))</f>
        <v/>
      </c>
      <c r="C2490">
        <f>IF(GL_Paste!$B2487="","",IF(TRIM(GL_Paste!$M2487)&lt;&gt;"",TRIM(GL_Paste!$M2487),IFERROR(MID(GL_Paste!$I2487,FIND("[",GL_Paste!$I2487)+1,FIND("]",GL_Paste!$I2487)-FIND("[",GL_Paste!$I2487)-1),"")))</f>
        <v/>
      </c>
      <c r="D2490">
        <f>IF(GL_Paste!$B2487="","",IFERROR(INDEX(DeptName,MATCH($C2490,DeptTag,0)),"UNALLOCATED"))</f>
        <v/>
      </c>
      <c r="E2490">
        <f>IF(GL_Paste!$B2487="","",IFERROR(INDEX(AcctCat,MATCH(GL_Paste!$B2487&amp;"",AcctCode,0)),"UNKNOWN"))</f>
        <v/>
      </c>
      <c r="F2490">
        <f>IF(GL_Paste!$B2487="","",IFERROR(INDEX(AcctSub,MATCH(GL_Paste!$B2487&amp;"",AcctCode,0)),"UNKNOWN"))</f>
        <v/>
      </c>
    </row>
    <row r="2491">
      <c r="A2491" s="40">
        <f>IF(GL_Paste!$B2488="","",N(GL_Paste!$H2488)-N(GL_Paste!$G2488))</f>
        <v/>
      </c>
      <c r="B2491" s="43">
        <f>IF(GL_Paste!$B2488="","",DATE(YEAR(GL_Paste!$E2488),MONTH(GL_Paste!$E2488),1))</f>
        <v/>
      </c>
      <c r="C2491">
        <f>IF(GL_Paste!$B2488="","",IF(TRIM(GL_Paste!$M2488)&lt;&gt;"",TRIM(GL_Paste!$M2488),IFERROR(MID(GL_Paste!$I2488,FIND("[",GL_Paste!$I2488)+1,FIND("]",GL_Paste!$I2488)-FIND("[",GL_Paste!$I2488)-1),"")))</f>
        <v/>
      </c>
      <c r="D2491">
        <f>IF(GL_Paste!$B2488="","",IFERROR(INDEX(DeptName,MATCH($C2491,DeptTag,0)),"UNALLOCATED"))</f>
        <v/>
      </c>
      <c r="E2491">
        <f>IF(GL_Paste!$B2488="","",IFERROR(INDEX(AcctCat,MATCH(GL_Paste!$B2488&amp;"",AcctCode,0)),"UNKNOWN"))</f>
        <v/>
      </c>
      <c r="F2491">
        <f>IF(GL_Paste!$B2488="","",IFERROR(INDEX(AcctSub,MATCH(GL_Paste!$B2488&amp;"",AcctCode,0)),"UNKNOWN"))</f>
        <v/>
      </c>
    </row>
    <row r="2492">
      <c r="A2492" s="40">
        <f>IF(GL_Paste!$B2489="","",N(GL_Paste!$H2489)-N(GL_Paste!$G2489))</f>
        <v/>
      </c>
      <c r="B2492" s="43">
        <f>IF(GL_Paste!$B2489="","",DATE(YEAR(GL_Paste!$E2489),MONTH(GL_Paste!$E2489),1))</f>
        <v/>
      </c>
      <c r="C2492">
        <f>IF(GL_Paste!$B2489="","",IF(TRIM(GL_Paste!$M2489)&lt;&gt;"",TRIM(GL_Paste!$M2489),IFERROR(MID(GL_Paste!$I2489,FIND("[",GL_Paste!$I2489)+1,FIND("]",GL_Paste!$I2489)-FIND("[",GL_Paste!$I2489)-1),"")))</f>
        <v/>
      </c>
      <c r="D2492">
        <f>IF(GL_Paste!$B2489="","",IFERROR(INDEX(DeptName,MATCH($C2492,DeptTag,0)),"UNALLOCATED"))</f>
        <v/>
      </c>
      <c r="E2492">
        <f>IF(GL_Paste!$B2489="","",IFERROR(INDEX(AcctCat,MATCH(GL_Paste!$B2489&amp;"",AcctCode,0)),"UNKNOWN"))</f>
        <v/>
      </c>
      <c r="F2492">
        <f>IF(GL_Paste!$B2489="","",IFERROR(INDEX(AcctSub,MATCH(GL_Paste!$B2489&amp;"",AcctCode,0)),"UNKNOWN"))</f>
        <v/>
      </c>
    </row>
    <row r="2493">
      <c r="A2493" s="40">
        <f>IF(GL_Paste!$B2490="","",N(GL_Paste!$H2490)-N(GL_Paste!$G2490))</f>
        <v/>
      </c>
      <c r="B2493" s="43">
        <f>IF(GL_Paste!$B2490="","",DATE(YEAR(GL_Paste!$E2490),MONTH(GL_Paste!$E2490),1))</f>
        <v/>
      </c>
      <c r="C2493">
        <f>IF(GL_Paste!$B2490="","",IF(TRIM(GL_Paste!$M2490)&lt;&gt;"",TRIM(GL_Paste!$M2490),IFERROR(MID(GL_Paste!$I2490,FIND("[",GL_Paste!$I2490)+1,FIND("]",GL_Paste!$I2490)-FIND("[",GL_Paste!$I2490)-1),"")))</f>
        <v/>
      </c>
      <c r="D2493">
        <f>IF(GL_Paste!$B2490="","",IFERROR(INDEX(DeptName,MATCH($C2493,DeptTag,0)),"UNALLOCATED"))</f>
        <v/>
      </c>
      <c r="E2493">
        <f>IF(GL_Paste!$B2490="","",IFERROR(INDEX(AcctCat,MATCH(GL_Paste!$B2490&amp;"",AcctCode,0)),"UNKNOWN"))</f>
        <v/>
      </c>
      <c r="F2493">
        <f>IF(GL_Paste!$B2490="","",IFERROR(INDEX(AcctSub,MATCH(GL_Paste!$B2490&amp;"",AcctCode,0)),"UNKNOWN"))</f>
        <v/>
      </c>
    </row>
    <row r="2494">
      <c r="A2494" s="40">
        <f>IF(GL_Paste!$B2491="","",N(GL_Paste!$H2491)-N(GL_Paste!$G2491))</f>
        <v/>
      </c>
      <c r="B2494" s="43">
        <f>IF(GL_Paste!$B2491="","",DATE(YEAR(GL_Paste!$E2491),MONTH(GL_Paste!$E2491),1))</f>
        <v/>
      </c>
      <c r="C2494">
        <f>IF(GL_Paste!$B2491="","",IF(TRIM(GL_Paste!$M2491)&lt;&gt;"",TRIM(GL_Paste!$M2491),IFERROR(MID(GL_Paste!$I2491,FIND("[",GL_Paste!$I2491)+1,FIND("]",GL_Paste!$I2491)-FIND("[",GL_Paste!$I2491)-1),"")))</f>
        <v/>
      </c>
      <c r="D2494">
        <f>IF(GL_Paste!$B2491="","",IFERROR(INDEX(DeptName,MATCH($C2494,DeptTag,0)),"UNALLOCATED"))</f>
        <v/>
      </c>
      <c r="E2494">
        <f>IF(GL_Paste!$B2491="","",IFERROR(INDEX(AcctCat,MATCH(GL_Paste!$B2491&amp;"",AcctCode,0)),"UNKNOWN"))</f>
        <v/>
      </c>
      <c r="F2494">
        <f>IF(GL_Paste!$B2491="","",IFERROR(INDEX(AcctSub,MATCH(GL_Paste!$B2491&amp;"",AcctCode,0)),"UNKNOWN"))</f>
        <v/>
      </c>
    </row>
    <row r="2495">
      <c r="A2495" s="40">
        <f>IF(GL_Paste!$B2492="","",N(GL_Paste!$H2492)-N(GL_Paste!$G2492))</f>
        <v/>
      </c>
      <c r="B2495" s="43">
        <f>IF(GL_Paste!$B2492="","",DATE(YEAR(GL_Paste!$E2492),MONTH(GL_Paste!$E2492),1))</f>
        <v/>
      </c>
      <c r="C2495">
        <f>IF(GL_Paste!$B2492="","",IF(TRIM(GL_Paste!$M2492)&lt;&gt;"",TRIM(GL_Paste!$M2492),IFERROR(MID(GL_Paste!$I2492,FIND("[",GL_Paste!$I2492)+1,FIND("]",GL_Paste!$I2492)-FIND("[",GL_Paste!$I2492)-1),"")))</f>
        <v/>
      </c>
      <c r="D2495">
        <f>IF(GL_Paste!$B2492="","",IFERROR(INDEX(DeptName,MATCH($C2495,DeptTag,0)),"UNALLOCATED"))</f>
        <v/>
      </c>
      <c r="E2495">
        <f>IF(GL_Paste!$B2492="","",IFERROR(INDEX(AcctCat,MATCH(GL_Paste!$B2492&amp;"",AcctCode,0)),"UNKNOWN"))</f>
        <v/>
      </c>
      <c r="F2495">
        <f>IF(GL_Paste!$B2492="","",IFERROR(INDEX(AcctSub,MATCH(GL_Paste!$B2492&amp;"",AcctCode,0)),"UNKNOWN"))</f>
        <v/>
      </c>
    </row>
    <row r="2496">
      <c r="A2496" s="40">
        <f>IF(GL_Paste!$B2493="","",N(GL_Paste!$H2493)-N(GL_Paste!$G2493))</f>
        <v/>
      </c>
      <c r="B2496" s="43">
        <f>IF(GL_Paste!$B2493="","",DATE(YEAR(GL_Paste!$E2493),MONTH(GL_Paste!$E2493),1))</f>
        <v/>
      </c>
      <c r="C2496">
        <f>IF(GL_Paste!$B2493="","",IF(TRIM(GL_Paste!$M2493)&lt;&gt;"",TRIM(GL_Paste!$M2493),IFERROR(MID(GL_Paste!$I2493,FIND("[",GL_Paste!$I2493)+1,FIND("]",GL_Paste!$I2493)-FIND("[",GL_Paste!$I2493)-1),"")))</f>
        <v/>
      </c>
      <c r="D2496">
        <f>IF(GL_Paste!$B2493="","",IFERROR(INDEX(DeptName,MATCH($C2496,DeptTag,0)),"UNALLOCATED"))</f>
        <v/>
      </c>
      <c r="E2496">
        <f>IF(GL_Paste!$B2493="","",IFERROR(INDEX(AcctCat,MATCH(GL_Paste!$B2493&amp;"",AcctCode,0)),"UNKNOWN"))</f>
        <v/>
      </c>
      <c r="F2496">
        <f>IF(GL_Paste!$B2493="","",IFERROR(INDEX(AcctSub,MATCH(GL_Paste!$B2493&amp;"",AcctCode,0)),"UNKNOWN"))</f>
        <v/>
      </c>
    </row>
    <row r="2497">
      <c r="A2497" s="40">
        <f>IF(GL_Paste!$B2494="","",N(GL_Paste!$H2494)-N(GL_Paste!$G2494))</f>
        <v/>
      </c>
      <c r="B2497" s="43">
        <f>IF(GL_Paste!$B2494="","",DATE(YEAR(GL_Paste!$E2494),MONTH(GL_Paste!$E2494),1))</f>
        <v/>
      </c>
      <c r="C2497">
        <f>IF(GL_Paste!$B2494="","",IF(TRIM(GL_Paste!$M2494)&lt;&gt;"",TRIM(GL_Paste!$M2494),IFERROR(MID(GL_Paste!$I2494,FIND("[",GL_Paste!$I2494)+1,FIND("]",GL_Paste!$I2494)-FIND("[",GL_Paste!$I2494)-1),"")))</f>
        <v/>
      </c>
      <c r="D2497">
        <f>IF(GL_Paste!$B2494="","",IFERROR(INDEX(DeptName,MATCH($C2497,DeptTag,0)),"UNALLOCATED"))</f>
        <v/>
      </c>
      <c r="E2497">
        <f>IF(GL_Paste!$B2494="","",IFERROR(INDEX(AcctCat,MATCH(GL_Paste!$B2494&amp;"",AcctCode,0)),"UNKNOWN"))</f>
        <v/>
      </c>
      <c r="F2497">
        <f>IF(GL_Paste!$B2494="","",IFERROR(INDEX(AcctSub,MATCH(GL_Paste!$B2494&amp;"",AcctCode,0)),"UNKNOWN"))</f>
        <v/>
      </c>
    </row>
    <row r="2498">
      <c r="A2498" s="40">
        <f>IF(GL_Paste!$B2495="","",N(GL_Paste!$H2495)-N(GL_Paste!$G2495))</f>
        <v/>
      </c>
      <c r="B2498" s="43">
        <f>IF(GL_Paste!$B2495="","",DATE(YEAR(GL_Paste!$E2495),MONTH(GL_Paste!$E2495),1))</f>
        <v/>
      </c>
      <c r="C2498">
        <f>IF(GL_Paste!$B2495="","",IF(TRIM(GL_Paste!$M2495)&lt;&gt;"",TRIM(GL_Paste!$M2495),IFERROR(MID(GL_Paste!$I2495,FIND("[",GL_Paste!$I2495)+1,FIND("]",GL_Paste!$I2495)-FIND("[",GL_Paste!$I2495)-1),"")))</f>
        <v/>
      </c>
      <c r="D2498">
        <f>IF(GL_Paste!$B2495="","",IFERROR(INDEX(DeptName,MATCH($C2498,DeptTag,0)),"UNALLOCATED"))</f>
        <v/>
      </c>
      <c r="E2498">
        <f>IF(GL_Paste!$B2495="","",IFERROR(INDEX(AcctCat,MATCH(GL_Paste!$B2495&amp;"",AcctCode,0)),"UNKNOWN"))</f>
        <v/>
      </c>
      <c r="F2498">
        <f>IF(GL_Paste!$B2495="","",IFERROR(INDEX(AcctSub,MATCH(GL_Paste!$B2495&amp;"",AcctCode,0)),"UNKNOWN"))</f>
        <v/>
      </c>
    </row>
    <row r="2499">
      <c r="A2499" s="40">
        <f>IF(GL_Paste!$B2496="","",N(GL_Paste!$H2496)-N(GL_Paste!$G2496))</f>
        <v/>
      </c>
      <c r="B2499" s="43">
        <f>IF(GL_Paste!$B2496="","",DATE(YEAR(GL_Paste!$E2496),MONTH(GL_Paste!$E2496),1))</f>
        <v/>
      </c>
      <c r="C2499">
        <f>IF(GL_Paste!$B2496="","",IF(TRIM(GL_Paste!$M2496)&lt;&gt;"",TRIM(GL_Paste!$M2496),IFERROR(MID(GL_Paste!$I2496,FIND("[",GL_Paste!$I2496)+1,FIND("]",GL_Paste!$I2496)-FIND("[",GL_Paste!$I2496)-1),"")))</f>
        <v/>
      </c>
      <c r="D2499">
        <f>IF(GL_Paste!$B2496="","",IFERROR(INDEX(DeptName,MATCH($C2499,DeptTag,0)),"UNALLOCATED"))</f>
        <v/>
      </c>
      <c r="E2499">
        <f>IF(GL_Paste!$B2496="","",IFERROR(INDEX(AcctCat,MATCH(GL_Paste!$B2496&amp;"",AcctCode,0)),"UNKNOWN"))</f>
        <v/>
      </c>
      <c r="F2499">
        <f>IF(GL_Paste!$B2496="","",IFERROR(INDEX(AcctSub,MATCH(GL_Paste!$B2496&amp;"",AcctCode,0)),"UNKNOWN"))</f>
        <v/>
      </c>
    </row>
    <row r="2500">
      <c r="A2500" s="40">
        <f>IF(GL_Paste!$B2497="","",N(GL_Paste!$H2497)-N(GL_Paste!$G2497))</f>
        <v/>
      </c>
      <c r="B2500" s="43">
        <f>IF(GL_Paste!$B2497="","",DATE(YEAR(GL_Paste!$E2497),MONTH(GL_Paste!$E2497),1))</f>
        <v/>
      </c>
      <c r="C2500">
        <f>IF(GL_Paste!$B2497="","",IF(TRIM(GL_Paste!$M2497)&lt;&gt;"",TRIM(GL_Paste!$M2497),IFERROR(MID(GL_Paste!$I2497,FIND("[",GL_Paste!$I2497)+1,FIND("]",GL_Paste!$I2497)-FIND("[",GL_Paste!$I2497)-1),"")))</f>
        <v/>
      </c>
      <c r="D2500">
        <f>IF(GL_Paste!$B2497="","",IFERROR(INDEX(DeptName,MATCH($C2500,DeptTag,0)),"UNALLOCATED"))</f>
        <v/>
      </c>
      <c r="E2500">
        <f>IF(GL_Paste!$B2497="","",IFERROR(INDEX(AcctCat,MATCH(GL_Paste!$B2497&amp;"",AcctCode,0)),"UNKNOWN"))</f>
        <v/>
      </c>
      <c r="F2500">
        <f>IF(GL_Paste!$B2497="","",IFERROR(INDEX(AcctSub,MATCH(GL_Paste!$B2497&amp;"",AcctCode,0)),"UNKNOWN"))</f>
        <v/>
      </c>
    </row>
    <row r="2501">
      <c r="A2501" s="40">
        <f>IF(GL_Paste!$B2498="","",N(GL_Paste!$H2498)-N(GL_Paste!$G2498))</f>
        <v/>
      </c>
      <c r="B2501" s="43">
        <f>IF(GL_Paste!$B2498="","",DATE(YEAR(GL_Paste!$E2498),MONTH(GL_Paste!$E2498),1))</f>
        <v/>
      </c>
      <c r="C2501">
        <f>IF(GL_Paste!$B2498="","",IF(TRIM(GL_Paste!$M2498)&lt;&gt;"",TRIM(GL_Paste!$M2498),IFERROR(MID(GL_Paste!$I2498,FIND("[",GL_Paste!$I2498)+1,FIND("]",GL_Paste!$I2498)-FIND("[",GL_Paste!$I2498)-1),"")))</f>
        <v/>
      </c>
      <c r="D2501">
        <f>IF(GL_Paste!$B2498="","",IFERROR(INDEX(DeptName,MATCH($C2501,DeptTag,0)),"UNALLOCATED"))</f>
        <v/>
      </c>
      <c r="E2501">
        <f>IF(GL_Paste!$B2498="","",IFERROR(INDEX(AcctCat,MATCH(GL_Paste!$B2498&amp;"",AcctCode,0)),"UNKNOWN"))</f>
        <v/>
      </c>
      <c r="F2501">
        <f>IF(GL_Paste!$B2498="","",IFERROR(INDEX(AcctSub,MATCH(GL_Paste!$B2498&amp;"",AcctCode,0)),"UNKNOWN"))</f>
        <v/>
      </c>
    </row>
    <row r="2502">
      <c r="A2502" s="40">
        <f>IF(GL_Paste!$B2499="","",N(GL_Paste!$H2499)-N(GL_Paste!$G2499))</f>
        <v/>
      </c>
      <c r="B2502" s="43">
        <f>IF(GL_Paste!$B2499="","",DATE(YEAR(GL_Paste!$E2499),MONTH(GL_Paste!$E2499),1))</f>
        <v/>
      </c>
      <c r="C2502">
        <f>IF(GL_Paste!$B2499="","",IF(TRIM(GL_Paste!$M2499)&lt;&gt;"",TRIM(GL_Paste!$M2499),IFERROR(MID(GL_Paste!$I2499,FIND("[",GL_Paste!$I2499)+1,FIND("]",GL_Paste!$I2499)-FIND("[",GL_Paste!$I2499)-1),"")))</f>
        <v/>
      </c>
      <c r="D2502">
        <f>IF(GL_Paste!$B2499="","",IFERROR(INDEX(DeptName,MATCH($C2502,DeptTag,0)),"UNALLOCATED"))</f>
        <v/>
      </c>
      <c r="E2502">
        <f>IF(GL_Paste!$B2499="","",IFERROR(INDEX(AcctCat,MATCH(GL_Paste!$B2499&amp;"",AcctCode,0)),"UNKNOWN"))</f>
        <v/>
      </c>
      <c r="F2502">
        <f>IF(GL_Paste!$B2499="","",IFERROR(INDEX(AcctSub,MATCH(GL_Paste!$B2499&amp;"",AcctCode,0)),"UNKNOWN"))</f>
        <v/>
      </c>
    </row>
    <row r="2503">
      <c r="A2503" s="40">
        <f>IF(GL_Paste!$B2500="","",N(GL_Paste!$H2500)-N(GL_Paste!$G2500))</f>
        <v/>
      </c>
      <c r="B2503" s="43">
        <f>IF(GL_Paste!$B2500="","",DATE(YEAR(GL_Paste!$E2500),MONTH(GL_Paste!$E2500),1))</f>
        <v/>
      </c>
      <c r="C2503">
        <f>IF(GL_Paste!$B2500="","",IF(TRIM(GL_Paste!$M2500)&lt;&gt;"",TRIM(GL_Paste!$M2500),IFERROR(MID(GL_Paste!$I2500,FIND("[",GL_Paste!$I2500)+1,FIND("]",GL_Paste!$I2500)-FIND("[",GL_Paste!$I2500)-1),"")))</f>
        <v/>
      </c>
      <c r="D2503">
        <f>IF(GL_Paste!$B2500="","",IFERROR(INDEX(DeptName,MATCH($C2503,DeptTag,0)),"UNALLOCATED"))</f>
        <v/>
      </c>
      <c r="E2503">
        <f>IF(GL_Paste!$B2500="","",IFERROR(INDEX(AcctCat,MATCH(GL_Paste!$B2500&amp;"",AcctCode,0)),"UNKNOWN"))</f>
        <v/>
      </c>
      <c r="F2503">
        <f>IF(GL_Paste!$B2500="","",IFERROR(INDEX(AcctSub,MATCH(GL_Paste!$B2500&amp;"",AcctCode,0)),"UNKNOWN"))</f>
        <v/>
      </c>
    </row>
    <row r="2504">
      <c r="A2504" s="40">
        <f>IF(GL_Paste!$B2501="","",N(GL_Paste!$H2501)-N(GL_Paste!$G2501))</f>
        <v/>
      </c>
      <c r="B2504" s="43">
        <f>IF(GL_Paste!$B2501="","",DATE(YEAR(GL_Paste!$E2501),MONTH(GL_Paste!$E2501),1))</f>
        <v/>
      </c>
      <c r="C2504">
        <f>IF(GL_Paste!$B2501="","",IF(TRIM(GL_Paste!$M2501)&lt;&gt;"",TRIM(GL_Paste!$M2501),IFERROR(MID(GL_Paste!$I2501,FIND("[",GL_Paste!$I2501)+1,FIND("]",GL_Paste!$I2501)-FIND("[",GL_Paste!$I2501)-1),"")))</f>
        <v/>
      </c>
      <c r="D2504">
        <f>IF(GL_Paste!$B2501="","",IFERROR(INDEX(DeptName,MATCH($C2504,DeptTag,0)),"UNALLOCATED"))</f>
        <v/>
      </c>
      <c r="E2504">
        <f>IF(GL_Paste!$B2501="","",IFERROR(INDEX(AcctCat,MATCH(GL_Paste!$B2501&amp;"",AcctCode,0)),"UNKNOWN"))</f>
        <v/>
      </c>
      <c r="F2504">
        <f>IF(GL_Paste!$B2501="","",IFERROR(INDEX(AcctSub,MATCH(GL_Paste!$B2501&amp;"",AcctCode,0)),"UNKNOWN"))</f>
        <v/>
      </c>
    </row>
    <row r="2505">
      <c r="A2505" s="40">
        <f>IF(GL_Paste!$B2502="","",N(GL_Paste!$H2502)-N(GL_Paste!$G2502))</f>
        <v/>
      </c>
      <c r="B2505" s="43">
        <f>IF(GL_Paste!$B2502="","",DATE(YEAR(GL_Paste!$E2502),MONTH(GL_Paste!$E2502),1))</f>
        <v/>
      </c>
      <c r="C2505">
        <f>IF(GL_Paste!$B2502="","",IF(TRIM(GL_Paste!$M2502)&lt;&gt;"",TRIM(GL_Paste!$M2502),IFERROR(MID(GL_Paste!$I2502,FIND("[",GL_Paste!$I2502)+1,FIND("]",GL_Paste!$I2502)-FIND("[",GL_Paste!$I2502)-1),"")))</f>
        <v/>
      </c>
      <c r="D2505">
        <f>IF(GL_Paste!$B2502="","",IFERROR(INDEX(DeptName,MATCH($C2505,DeptTag,0)),"UNALLOCATED"))</f>
        <v/>
      </c>
      <c r="E2505">
        <f>IF(GL_Paste!$B2502="","",IFERROR(INDEX(AcctCat,MATCH(GL_Paste!$B2502&amp;"",AcctCode,0)),"UNKNOWN"))</f>
        <v/>
      </c>
      <c r="F2505">
        <f>IF(GL_Paste!$B2502="","",IFERROR(INDEX(AcctSub,MATCH(GL_Paste!$B2502&amp;"",AcctCode,0)),"UNKNOWN"))</f>
        <v/>
      </c>
    </row>
    <row r="2506">
      <c r="A2506" s="40">
        <f>IF(GL_Paste!$B2503="","",N(GL_Paste!$H2503)-N(GL_Paste!$G2503))</f>
        <v/>
      </c>
      <c r="B2506" s="43">
        <f>IF(GL_Paste!$B2503="","",DATE(YEAR(GL_Paste!$E2503),MONTH(GL_Paste!$E2503),1))</f>
        <v/>
      </c>
      <c r="C2506">
        <f>IF(GL_Paste!$B2503="","",IF(TRIM(GL_Paste!$M2503)&lt;&gt;"",TRIM(GL_Paste!$M2503),IFERROR(MID(GL_Paste!$I2503,FIND("[",GL_Paste!$I2503)+1,FIND("]",GL_Paste!$I2503)-FIND("[",GL_Paste!$I2503)-1),"")))</f>
        <v/>
      </c>
      <c r="D2506">
        <f>IF(GL_Paste!$B2503="","",IFERROR(INDEX(DeptName,MATCH($C2506,DeptTag,0)),"UNALLOCATED"))</f>
        <v/>
      </c>
      <c r="E2506">
        <f>IF(GL_Paste!$B2503="","",IFERROR(INDEX(AcctCat,MATCH(GL_Paste!$B2503&amp;"",AcctCode,0)),"UNKNOWN"))</f>
        <v/>
      </c>
      <c r="F2506">
        <f>IF(GL_Paste!$B2503="","",IFERROR(INDEX(AcctSub,MATCH(GL_Paste!$B2503&amp;"",AcctCode,0)),"UNKNOWN"))</f>
        <v/>
      </c>
    </row>
    <row r="2507">
      <c r="A2507" s="40">
        <f>IF(GL_Paste!$B2504="","",N(GL_Paste!$H2504)-N(GL_Paste!$G2504))</f>
        <v/>
      </c>
      <c r="B2507" s="43">
        <f>IF(GL_Paste!$B2504="","",DATE(YEAR(GL_Paste!$E2504),MONTH(GL_Paste!$E2504),1))</f>
        <v/>
      </c>
      <c r="C2507">
        <f>IF(GL_Paste!$B2504="","",IF(TRIM(GL_Paste!$M2504)&lt;&gt;"",TRIM(GL_Paste!$M2504),IFERROR(MID(GL_Paste!$I2504,FIND("[",GL_Paste!$I2504)+1,FIND("]",GL_Paste!$I2504)-FIND("[",GL_Paste!$I2504)-1),"")))</f>
        <v/>
      </c>
      <c r="D2507">
        <f>IF(GL_Paste!$B2504="","",IFERROR(INDEX(DeptName,MATCH($C2507,DeptTag,0)),"UNALLOCATED"))</f>
        <v/>
      </c>
      <c r="E2507">
        <f>IF(GL_Paste!$B2504="","",IFERROR(INDEX(AcctCat,MATCH(GL_Paste!$B2504&amp;"",AcctCode,0)),"UNKNOWN"))</f>
        <v/>
      </c>
      <c r="F2507">
        <f>IF(GL_Paste!$B2504="","",IFERROR(INDEX(AcctSub,MATCH(GL_Paste!$B2504&amp;"",AcctCode,0)),"UNKNOWN"))</f>
        <v/>
      </c>
    </row>
    <row r="2508">
      <c r="A2508" s="40">
        <f>IF(GL_Paste!$B2505="","",N(GL_Paste!$H2505)-N(GL_Paste!$G2505))</f>
        <v/>
      </c>
      <c r="B2508" s="43">
        <f>IF(GL_Paste!$B2505="","",DATE(YEAR(GL_Paste!$E2505),MONTH(GL_Paste!$E2505),1))</f>
        <v/>
      </c>
      <c r="C2508">
        <f>IF(GL_Paste!$B2505="","",IF(TRIM(GL_Paste!$M2505)&lt;&gt;"",TRIM(GL_Paste!$M2505),IFERROR(MID(GL_Paste!$I2505,FIND("[",GL_Paste!$I2505)+1,FIND("]",GL_Paste!$I2505)-FIND("[",GL_Paste!$I2505)-1),"")))</f>
        <v/>
      </c>
      <c r="D2508">
        <f>IF(GL_Paste!$B2505="","",IFERROR(INDEX(DeptName,MATCH($C2508,DeptTag,0)),"UNALLOCATED"))</f>
        <v/>
      </c>
      <c r="E2508">
        <f>IF(GL_Paste!$B2505="","",IFERROR(INDEX(AcctCat,MATCH(GL_Paste!$B2505&amp;"",AcctCode,0)),"UNKNOWN"))</f>
        <v/>
      </c>
      <c r="F2508">
        <f>IF(GL_Paste!$B2505="","",IFERROR(INDEX(AcctSub,MATCH(GL_Paste!$B2505&amp;"",AcctCode,0)),"UNKNOWN"))</f>
        <v/>
      </c>
    </row>
    <row r="2509">
      <c r="A2509" s="40">
        <f>IF(GL_Paste!$B2506="","",N(GL_Paste!$H2506)-N(GL_Paste!$G2506))</f>
        <v/>
      </c>
      <c r="B2509" s="43">
        <f>IF(GL_Paste!$B2506="","",DATE(YEAR(GL_Paste!$E2506),MONTH(GL_Paste!$E2506),1))</f>
        <v/>
      </c>
      <c r="C2509">
        <f>IF(GL_Paste!$B2506="","",IF(TRIM(GL_Paste!$M2506)&lt;&gt;"",TRIM(GL_Paste!$M2506),IFERROR(MID(GL_Paste!$I2506,FIND("[",GL_Paste!$I2506)+1,FIND("]",GL_Paste!$I2506)-FIND("[",GL_Paste!$I2506)-1),"")))</f>
        <v/>
      </c>
      <c r="D2509">
        <f>IF(GL_Paste!$B2506="","",IFERROR(INDEX(DeptName,MATCH($C2509,DeptTag,0)),"UNALLOCATED"))</f>
        <v/>
      </c>
      <c r="E2509">
        <f>IF(GL_Paste!$B2506="","",IFERROR(INDEX(AcctCat,MATCH(GL_Paste!$B2506&amp;"",AcctCode,0)),"UNKNOWN"))</f>
        <v/>
      </c>
      <c r="F2509">
        <f>IF(GL_Paste!$B2506="","",IFERROR(INDEX(AcctSub,MATCH(GL_Paste!$B2506&amp;"",AcctCode,0)),"UNKNOWN"))</f>
        <v/>
      </c>
    </row>
    <row r="2510">
      <c r="A2510" s="40">
        <f>IF(GL_Paste!$B2507="","",N(GL_Paste!$H2507)-N(GL_Paste!$G2507))</f>
        <v/>
      </c>
      <c r="B2510" s="43">
        <f>IF(GL_Paste!$B2507="","",DATE(YEAR(GL_Paste!$E2507),MONTH(GL_Paste!$E2507),1))</f>
        <v/>
      </c>
      <c r="C2510">
        <f>IF(GL_Paste!$B2507="","",IF(TRIM(GL_Paste!$M2507)&lt;&gt;"",TRIM(GL_Paste!$M2507),IFERROR(MID(GL_Paste!$I2507,FIND("[",GL_Paste!$I2507)+1,FIND("]",GL_Paste!$I2507)-FIND("[",GL_Paste!$I2507)-1),"")))</f>
        <v/>
      </c>
      <c r="D2510">
        <f>IF(GL_Paste!$B2507="","",IFERROR(INDEX(DeptName,MATCH($C2510,DeptTag,0)),"UNALLOCATED"))</f>
        <v/>
      </c>
      <c r="E2510">
        <f>IF(GL_Paste!$B2507="","",IFERROR(INDEX(AcctCat,MATCH(GL_Paste!$B2507&amp;"",AcctCode,0)),"UNKNOWN"))</f>
        <v/>
      </c>
      <c r="F2510">
        <f>IF(GL_Paste!$B2507="","",IFERROR(INDEX(AcctSub,MATCH(GL_Paste!$B2507&amp;"",AcctCode,0)),"UNKNOWN"))</f>
        <v/>
      </c>
    </row>
    <row r="2511">
      <c r="A2511" s="40">
        <f>IF(GL_Paste!$B2508="","",N(GL_Paste!$H2508)-N(GL_Paste!$G2508))</f>
        <v/>
      </c>
      <c r="B2511" s="43">
        <f>IF(GL_Paste!$B2508="","",DATE(YEAR(GL_Paste!$E2508),MONTH(GL_Paste!$E2508),1))</f>
        <v/>
      </c>
      <c r="C2511">
        <f>IF(GL_Paste!$B2508="","",IF(TRIM(GL_Paste!$M2508)&lt;&gt;"",TRIM(GL_Paste!$M2508),IFERROR(MID(GL_Paste!$I2508,FIND("[",GL_Paste!$I2508)+1,FIND("]",GL_Paste!$I2508)-FIND("[",GL_Paste!$I2508)-1),"")))</f>
        <v/>
      </c>
      <c r="D2511">
        <f>IF(GL_Paste!$B2508="","",IFERROR(INDEX(DeptName,MATCH($C2511,DeptTag,0)),"UNALLOCATED"))</f>
        <v/>
      </c>
      <c r="E2511">
        <f>IF(GL_Paste!$B2508="","",IFERROR(INDEX(AcctCat,MATCH(GL_Paste!$B2508&amp;"",AcctCode,0)),"UNKNOWN"))</f>
        <v/>
      </c>
      <c r="F2511">
        <f>IF(GL_Paste!$B2508="","",IFERROR(INDEX(AcctSub,MATCH(GL_Paste!$B2508&amp;"",AcctCode,0)),"UNKNOWN"))</f>
        <v/>
      </c>
    </row>
    <row r="2512">
      <c r="A2512" s="40">
        <f>IF(GL_Paste!$B2509="","",N(GL_Paste!$H2509)-N(GL_Paste!$G2509))</f>
        <v/>
      </c>
      <c r="B2512" s="43">
        <f>IF(GL_Paste!$B2509="","",DATE(YEAR(GL_Paste!$E2509),MONTH(GL_Paste!$E2509),1))</f>
        <v/>
      </c>
      <c r="C2512">
        <f>IF(GL_Paste!$B2509="","",IF(TRIM(GL_Paste!$M2509)&lt;&gt;"",TRIM(GL_Paste!$M2509),IFERROR(MID(GL_Paste!$I2509,FIND("[",GL_Paste!$I2509)+1,FIND("]",GL_Paste!$I2509)-FIND("[",GL_Paste!$I2509)-1),"")))</f>
        <v/>
      </c>
      <c r="D2512">
        <f>IF(GL_Paste!$B2509="","",IFERROR(INDEX(DeptName,MATCH($C2512,DeptTag,0)),"UNALLOCATED"))</f>
        <v/>
      </c>
      <c r="E2512">
        <f>IF(GL_Paste!$B2509="","",IFERROR(INDEX(AcctCat,MATCH(GL_Paste!$B2509&amp;"",AcctCode,0)),"UNKNOWN"))</f>
        <v/>
      </c>
      <c r="F2512">
        <f>IF(GL_Paste!$B2509="","",IFERROR(INDEX(AcctSub,MATCH(GL_Paste!$B2509&amp;"",AcctCode,0)),"UNKNOWN"))</f>
        <v/>
      </c>
    </row>
    <row r="2513">
      <c r="A2513" s="40">
        <f>IF(GL_Paste!$B2510="","",N(GL_Paste!$H2510)-N(GL_Paste!$G2510))</f>
        <v/>
      </c>
      <c r="B2513" s="43">
        <f>IF(GL_Paste!$B2510="","",DATE(YEAR(GL_Paste!$E2510),MONTH(GL_Paste!$E2510),1))</f>
        <v/>
      </c>
      <c r="C2513">
        <f>IF(GL_Paste!$B2510="","",IF(TRIM(GL_Paste!$M2510)&lt;&gt;"",TRIM(GL_Paste!$M2510),IFERROR(MID(GL_Paste!$I2510,FIND("[",GL_Paste!$I2510)+1,FIND("]",GL_Paste!$I2510)-FIND("[",GL_Paste!$I2510)-1),"")))</f>
        <v/>
      </c>
      <c r="D2513">
        <f>IF(GL_Paste!$B2510="","",IFERROR(INDEX(DeptName,MATCH($C2513,DeptTag,0)),"UNALLOCATED"))</f>
        <v/>
      </c>
      <c r="E2513">
        <f>IF(GL_Paste!$B2510="","",IFERROR(INDEX(AcctCat,MATCH(GL_Paste!$B2510&amp;"",AcctCode,0)),"UNKNOWN"))</f>
        <v/>
      </c>
      <c r="F2513">
        <f>IF(GL_Paste!$B2510="","",IFERROR(INDEX(AcctSub,MATCH(GL_Paste!$B2510&amp;"",AcctCode,0)),"UNKNOWN"))</f>
        <v/>
      </c>
    </row>
    <row r="2514">
      <c r="A2514" s="40">
        <f>IF(GL_Paste!$B2511="","",N(GL_Paste!$H2511)-N(GL_Paste!$G2511))</f>
        <v/>
      </c>
      <c r="B2514" s="43">
        <f>IF(GL_Paste!$B2511="","",DATE(YEAR(GL_Paste!$E2511),MONTH(GL_Paste!$E2511),1))</f>
        <v/>
      </c>
      <c r="C2514">
        <f>IF(GL_Paste!$B2511="","",IF(TRIM(GL_Paste!$M2511)&lt;&gt;"",TRIM(GL_Paste!$M2511),IFERROR(MID(GL_Paste!$I2511,FIND("[",GL_Paste!$I2511)+1,FIND("]",GL_Paste!$I2511)-FIND("[",GL_Paste!$I2511)-1),"")))</f>
        <v/>
      </c>
      <c r="D2514">
        <f>IF(GL_Paste!$B2511="","",IFERROR(INDEX(DeptName,MATCH($C2514,DeptTag,0)),"UNALLOCATED"))</f>
        <v/>
      </c>
      <c r="E2514">
        <f>IF(GL_Paste!$B2511="","",IFERROR(INDEX(AcctCat,MATCH(GL_Paste!$B2511&amp;"",AcctCode,0)),"UNKNOWN"))</f>
        <v/>
      </c>
      <c r="F2514">
        <f>IF(GL_Paste!$B2511="","",IFERROR(INDEX(AcctSub,MATCH(GL_Paste!$B2511&amp;"",AcctCode,0)),"UNKNOWN"))</f>
        <v/>
      </c>
    </row>
    <row r="2515">
      <c r="A2515" s="40">
        <f>IF(GL_Paste!$B2512="","",N(GL_Paste!$H2512)-N(GL_Paste!$G2512))</f>
        <v/>
      </c>
      <c r="B2515" s="43">
        <f>IF(GL_Paste!$B2512="","",DATE(YEAR(GL_Paste!$E2512),MONTH(GL_Paste!$E2512),1))</f>
        <v/>
      </c>
      <c r="C2515">
        <f>IF(GL_Paste!$B2512="","",IF(TRIM(GL_Paste!$M2512)&lt;&gt;"",TRIM(GL_Paste!$M2512),IFERROR(MID(GL_Paste!$I2512,FIND("[",GL_Paste!$I2512)+1,FIND("]",GL_Paste!$I2512)-FIND("[",GL_Paste!$I2512)-1),"")))</f>
        <v/>
      </c>
      <c r="D2515">
        <f>IF(GL_Paste!$B2512="","",IFERROR(INDEX(DeptName,MATCH($C2515,DeptTag,0)),"UNALLOCATED"))</f>
        <v/>
      </c>
      <c r="E2515">
        <f>IF(GL_Paste!$B2512="","",IFERROR(INDEX(AcctCat,MATCH(GL_Paste!$B2512&amp;"",AcctCode,0)),"UNKNOWN"))</f>
        <v/>
      </c>
      <c r="F2515">
        <f>IF(GL_Paste!$B2512="","",IFERROR(INDEX(AcctSub,MATCH(GL_Paste!$B2512&amp;"",AcctCode,0)),"UNKNOWN"))</f>
        <v/>
      </c>
    </row>
    <row r="2516">
      <c r="A2516" s="40">
        <f>IF(GL_Paste!$B2513="","",N(GL_Paste!$H2513)-N(GL_Paste!$G2513))</f>
        <v/>
      </c>
      <c r="B2516" s="43">
        <f>IF(GL_Paste!$B2513="","",DATE(YEAR(GL_Paste!$E2513),MONTH(GL_Paste!$E2513),1))</f>
        <v/>
      </c>
      <c r="C2516">
        <f>IF(GL_Paste!$B2513="","",IF(TRIM(GL_Paste!$M2513)&lt;&gt;"",TRIM(GL_Paste!$M2513),IFERROR(MID(GL_Paste!$I2513,FIND("[",GL_Paste!$I2513)+1,FIND("]",GL_Paste!$I2513)-FIND("[",GL_Paste!$I2513)-1),"")))</f>
        <v/>
      </c>
      <c r="D2516">
        <f>IF(GL_Paste!$B2513="","",IFERROR(INDEX(DeptName,MATCH($C2516,DeptTag,0)),"UNALLOCATED"))</f>
        <v/>
      </c>
      <c r="E2516">
        <f>IF(GL_Paste!$B2513="","",IFERROR(INDEX(AcctCat,MATCH(GL_Paste!$B2513&amp;"",AcctCode,0)),"UNKNOWN"))</f>
        <v/>
      </c>
      <c r="F2516">
        <f>IF(GL_Paste!$B2513="","",IFERROR(INDEX(AcctSub,MATCH(GL_Paste!$B2513&amp;"",AcctCode,0)),"UNKNOWN"))</f>
        <v/>
      </c>
    </row>
    <row r="2517">
      <c r="A2517" s="40">
        <f>IF(GL_Paste!$B2514="","",N(GL_Paste!$H2514)-N(GL_Paste!$G2514))</f>
        <v/>
      </c>
      <c r="B2517" s="43">
        <f>IF(GL_Paste!$B2514="","",DATE(YEAR(GL_Paste!$E2514),MONTH(GL_Paste!$E2514),1))</f>
        <v/>
      </c>
      <c r="C2517">
        <f>IF(GL_Paste!$B2514="","",IF(TRIM(GL_Paste!$M2514)&lt;&gt;"",TRIM(GL_Paste!$M2514),IFERROR(MID(GL_Paste!$I2514,FIND("[",GL_Paste!$I2514)+1,FIND("]",GL_Paste!$I2514)-FIND("[",GL_Paste!$I2514)-1),"")))</f>
        <v/>
      </c>
      <c r="D2517">
        <f>IF(GL_Paste!$B2514="","",IFERROR(INDEX(DeptName,MATCH($C2517,DeptTag,0)),"UNALLOCATED"))</f>
        <v/>
      </c>
      <c r="E2517">
        <f>IF(GL_Paste!$B2514="","",IFERROR(INDEX(AcctCat,MATCH(GL_Paste!$B2514&amp;"",AcctCode,0)),"UNKNOWN"))</f>
        <v/>
      </c>
      <c r="F2517">
        <f>IF(GL_Paste!$B2514="","",IFERROR(INDEX(AcctSub,MATCH(GL_Paste!$B2514&amp;"",AcctCode,0)),"UNKNOWN"))</f>
        <v/>
      </c>
    </row>
    <row r="2518">
      <c r="A2518" s="40">
        <f>IF(GL_Paste!$B2515="","",N(GL_Paste!$H2515)-N(GL_Paste!$G2515))</f>
        <v/>
      </c>
      <c r="B2518" s="43">
        <f>IF(GL_Paste!$B2515="","",DATE(YEAR(GL_Paste!$E2515),MONTH(GL_Paste!$E2515),1))</f>
        <v/>
      </c>
      <c r="C2518">
        <f>IF(GL_Paste!$B2515="","",IF(TRIM(GL_Paste!$M2515)&lt;&gt;"",TRIM(GL_Paste!$M2515),IFERROR(MID(GL_Paste!$I2515,FIND("[",GL_Paste!$I2515)+1,FIND("]",GL_Paste!$I2515)-FIND("[",GL_Paste!$I2515)-1),"")))</f>
        <v/>
      </c>
      <c r="D2518">
        <f>IF(GL_Paste!$B2515="","",IFERROR(INDEX(DeptName,MATCH($C2518,DeptTag,0)),"UNALLOCATED"))</f>
        <v/>
      </c>
      <c r="E2518">
        <f>IF(GL_Paste!$B2515="","",IFERROR(INDEX(AcctCat,MATCH(GL_Paste!$B2515&amp;"",AcctCode,0)),"UNKNOWN"))</f>
        <v/>
      </c>
      <c r="F2518">
        <f>IF(GL_Paste!$B2515="","",IFERROR(INDEX(AcctSub,MATCH(GL_Paste!$B2515&amp;"",AcctCode,0)),"UNKNOWN"))</f>
        <v/>
      </c>
    </row>
    <row r="2519">
      <c r="A2519" s="40">
        <f>IF(GL_Paste!$B2516="","",N(GL_Paste!$H2516)-N(GL_Paste!$G2516))</f>
        <v/>
      </c>
      <c r="B2519" s="43">
        <f>IF(GL_Paste!$B2516="","",DATE(YEAR(GL_Paste!$E2516),MONTH(GL_Paste!$E2516),1))</f>
        <v/>
      </c>
      <c r="C2519">
        <f>IF(GL_Paste!$B2516="","",IF(TRIM(GL_Paste!$M2516)&lt;&gt;"",TRIM(GL_Paste!$M2516),IFERROR(MID(GL_Paste!$I2516,FIND("[",GL_Paste!$I2516)+1,FIND("]",GL_Paste!$I2516)-FIND("[",GL_Paste!$I2516)-1),"")))</f>
        <v/>
      </c>
      <c r="D2519">
        <f>IF(GL_Paste!$B2516="","",IFERROR(INDEX(DeptName,MATCH($C2519,DeptTag,0)),"UNALLOCATED"))</f>
        <v/>
      </c>
      <c r="E2519">
        <f>IF(GL_Paste!$B2516="","",IFERROR(INDEX(AcctCat,MATCH(GL_Paste!$B2516&amp;"",AcctCode,0)),"UNKNOWN"))</f>
        <v/>
      </c>
      <c r="F2519">
        <f>IF(GL_Paste!$B2516="","",IFERROR(INDEX(AcctSub,MATCH(GL_Paste!$B2516&amp;"",AcctCode,0)),"UNKNOWN"))</f>
        <v/>
      </c>
    </row>
    <row r="2520">
      <c r="A2520" s="40">
        <f>IF(GL_Paste!$B2517="","",N(GL_Paste!$H2517)-N(GL_Paste!$G2517))</f>
        <v/>
      </c>
      <c r="B2520" s="43">
        <f>IF(GL_Paste!$B2517="","",DATE(YEAR(GL_Paste!$E2517),MONTH(GL_Paste!$E2517),1))</f>
        <v/>
      </c>
      <c r="C2520">
        <f>IF(GL_Paste!$B2517="","",IF(TRIM(GL_Paste!$M2517)&lt;&gt;"",TRIM(GL_Paste!$M2517),IFERROR(MID(GL_Paste!$I2517,FIND("[",GL_Paste!$I2517)+1,FIND("]",GL_Paste!$I2517)-FIND("[",GL_Paste!$I2517)-1),"")))</f>
        <v/>
      </c>
      <c r="D2520">
        <f>IF(GL_Paste!$B2517="","",IFERROR(INDEX(DeptName,MATCH($C2520,DeptTag,0)),"UNALLOCATED"))</f>
        <v/>
      </c>
      <c r="E2520">
        <f>IF(GL_Paste!$B2517="","",IFERROR(INDEX(AcctCat,MATCH(GL_Paste!$B2517&amp;"",AcctCode,0)),"UNKNOWN"))</f>
        <v/>
      </c>
      <c r="F2520">
        <f>IF(GL_Paste!$B2517="","",IFERROR(INDEX(AcctSub,MATCH(GL_Paste!$B2517&amp;"",AcctCode,0)),"UNKNOWN"))</f>
        <v/>
      </c>
    </row>
    <row r="2521">
      <c r="A2521" s="40">
        <f>IF(GL_Paste!$B2518="","",N(GL_Paste!$H2518)-N(GL_Paste!$G2518))</f>
        <v/>
      </c>
      <c r="B2521" s="43">
        <f>IF(GL_Paste!$B2518="","",DATE(YEAR(GL_Paste!$E2518),MONTH(GL_Paste!$E2518),1))</f>
        <v/>
      </c>
      <c r="C2521">
        <f>IF(GL_Paste!$B2518="","",IF(TRIM(GL_Paste!$M2518)&lt;&gt;"",TRIM(GL_Paste!$M2518),IFERROR(MID(GL_Paste!$I2518,FIND("[",GL_Paste!$I2518)+1,FIND("]",GL_Paste!$I2518)-FIND("[",GL_Paste!$I2518)-1),"")))</f>
        <v/>
      </c>
      <c r="D2521">
        <f>IF(GL_Paste!$B2518="","",IFERROR(INDEX(DeptName,MATCH($C2521,DeptTag,0)),"UNALLOCATED"))</f>
        <v/>
      </c>
      <c r="E2521">
        <f>IF(GL_Paste!$B2518="","",IFERROR(INDEX(AcctCat,MATCH(GL_Paste!$B2518&amp;"",AcctCode,0)),"UNKNOWN"))</f>
        <v/>
      </c>
      <c r="F2521">
        <f>IF(GL_Paste!$B2518="","",IFERROR(INDEX(AcctSub,MATCH(GL_Paste!$B2518&amp;"",AcctCode,0)),"UNKNOWN"))</f>
        <v/>
      </c>
    </row>
    <row r="2522">
      <c r="A2522" s="40">
        <f>IF(GL_Paste!$B2519="","",N(GL_Paste!$H2519)-N(GL_Paste!$G2519))</f>
        <v/>
      </c>
      <c r="B2522" s="43">
        <f>IF(GL_Paste!$B2519="","",DATE(YEAR(GL_Paste!$E2519),MONTH(GL_Paste!$E2519),1))</f>
        <v/>
      </c>
      <c r="C2522">
        <f>IF(GL_Paste!$B2519="","",IF(TRIM(GL_Paste!$M2519)&lt;&gt;"",TRIM(GL_Paste!$M2519),IFERROR(MID(GL_Paste!$I2519,FIND("[",GL_Paste!$I2519)+1,FIND("]",GL_Paste!$I2519)-FIND("[",GL_Paste!$I2519)-1),"")))</f>
        <v/>
      </c>
      <c r="D2522">
        <f>IF(GL_Paste!$B2519="","",IFERROR(INDEX(DeptName,MATCH($C2522,DeptTag,0)),"UNALLOCATED"))</f>
        <v/>
      </c>
      <c r="E2522">
        <f>IF(GL_Paste!$B2519="","",IFERROR(INDEX(AcctCat,MATCH(GL_Paste!$B2519&amp;"",AcctCode,0)),"UNKNOWN"))</f>
        <v/>
      </c>
      <c r="F2522">
        <f>IF(GL_Paste!$B2519="","",IFERROR(INDEX(AcctSub,MATCH(GL_Paste!$B2519&amp;"",AcctCode,0)),"UNKNOWN"))</f>
        <v/>
      </c>
    </row>
    <row r="2523">
      <c r="A2523" s="40">
        <f>IF(GL_Paste!$B2520="","",N(GL_Paste!$H2520)-N(GL_Paste!$G2520))</f>
        <v/>
      </c>
      <c r="B2523" s="43">
        <f>IF(GL_Paste!$B2520="","",DATE(YEAR(GL_Paste!$E2520),MONTH(GL_Paste!$E2520),1))</f>
        <v/>
      </c>
      <c r="C2523">
        <f>IF(GL_Paste!$B2520="","",IF(TRIM(GL_Paste!$M2520)&lt;&gt;"",TRIM(GL_Paste!$M2520),IFERROR(MID(GL_Paste!$I2520,FIND("[",GL_Paste!$I2520)+1,FIND("]",GL_Paste!$I2520)-FIND("[",GL_Paste!$I2520)-1),"")))</f>
        <v/>
      </c>
      <c r="D2523">
        <f>IF(GL_Paste!$B2520="","",IFERROR(INDEX(DeptName,MATCH($C2523,DeptTag,0)),"UNALLOCATED"))</f>
        <v/>
      </c>
      <c r="E2523">
        <f>IF(GL_Paste!$B2520="","",IFERROR(INDEX(AcctCat,MATCH(GL_Paste!$B2520&amp;"",AcctCode,0)),"UNKNOWN"))</f>
        <v/>
      </c>
      <c r="F2523">
        <f>IF(GL_Paste!$B2520="","",IFERROR(INDEX(AcctSub,MATCH(GL_Paste!$B2520&amp;"",AcctCode,0)),"UNKNOWN"))</f>
        <v/>
      </c>
    </row>
    <row r="2524">
      <c r="A2524" s="40">
        <f>IF(GL_Paste!$B2521="","",N(GL_Paste!$H2521)-N(GL_Paste!$G2521))</f>
        <v/>
      </c>
      <c r="B2524" s="43">
        <f>IF(GL_Paste!$B2521="","",DATE(YEAR(GL_Paste!$E2521),MONTH(GL_Paste!$E2521),1))</f>
        <v/>
      </c>
      <c r="C2524">
        <f>IF(GL_Paste!$B2521="","",IF(TRIM(GL_Paste!$M2521)&lt;&gt;"",TRIM(GL_Paste!$M2521),IFERROR(MID(GL_Paste!$I2521,FIND("[",GL_Paste!$I2521)+1,FIND("]",GL_Paste!$I2521)-FIND("[",GL_Paste!$I2521)-1),"")))</f>
        <v/>
      </c>
      <c r="D2524">
        <f>IF(GL_Paste!$B2521="","",IFERROR(INDEX(DeptName,MATCH($C2524,DeptTag,0)),"UNALLOCATED"))</f>
        <v/>
      </c>
      <c r="E2524">
        <f>IF(GL_Paste!$B2521="","",IFERROR(INDEX(AcctCat,MATCH(GL_Paste!$B2521&amp;"",AcctCode,0)),"UNKNOWN"))</f>
        <v/>
      </c>
      <c r="F2524">
        <f>IF(GL_Paste!$B2521="","",IFERROR(INDEX(AcctSub,MATCH(GL_Paste!$B2521&amp;"",AcctCode,0)),"UNKNOWN"))</f>
        <v/>
      </c>
    </row>
    <row r="2525">
      <c r="A2525" s="40">
        <f>IF(GL_Paste!$B2522="","",N(GL_Paste!$H2522)-N(GL_Paste!$G2522))</f>
        <v/>
      </c>
      <c r="B2525" s="43">
        <f>IF(GL_Paste!$B2522="","",DATE(YEAR(GL_Paste!$E2522),MONTH(GL_Paste!$E2522),1))</f>
        <v/>
      </c>
      <c r="C2525">
        <f>IF(GL_Paste!$B2522="","",IF(TRIM(GL_Paste!$M2522)&lt;&gt;"",TRIM(GL_Paste!$M2522),IFERROR(MID(GL_Paste!$I2522,FIND("[",GL_Paste!$I2522)+1,FIND("]",GL_Paste!$I2522)-FIND("[",GL_Paste!$I2522)-1),"")))</f>
        <v/>
      </c>
      <c r="D2525">
        <f>IF(GL_Paste!$B2522="","",IFERROR(INDEX(DeptName,MATCH($C2525,DeptTag,0)),"UNALLOCATED"))</f>
        <v/>
      </c>
      <c r="E2525">
        <f>IF(GL_Paste!$B2522="","",IFERROR(INDEX(AcctCat,MATCH(GL_Paste!$B2522&amp;"",AcctCode,0)),"UNKNOWN"))</f>
        <v/>
      </c>
      <c r="F2525">
        <f>IF(GL_Paste!$B2522="","",IFERROR(INDEX(AcctSub,MATCH(GL_Paste!$B2522&amp;"",AcctCode,0)),"UNKNOWN"))</f>
        <v/>
      </c>
    </row>
    <row r="2526">
      <c r="A2526" s="40">
        <f>IF(GL_Paste!$B2523="","",N(GL_Paste!$H2523)-N(GL_Paste!$G2523))</f>
        <v/>
      </c>
      <c r="B2526" s="43">
        <f>IF(GL_Paste!$B2523="","",DATE(YEAR(GL_Paste!$E2523),MONTH(GL_Paste!$E2523),1))</f>
        <v/>
      </c>
      <c r="C2526">
        <f>IF(GL_Paste!$B2523="","",IF(TRIM(GL_Paste!$M2523)&lt;&gt;"",TRIM(GL_Paste!$M2523),IFERROR(MID(GL_Paste!$I2523,FIND("[",GL_Paste!$I2523)+1,FIND("]",GL_Paste!$I2523)-FIND("[",GL_Paste!$I2523)-1),"")))</f>
        <v/>
      </c>
      <c r="D2526">
        <f>IF(GL_Paste!$B2523="","",IFERROR(INDEX(DeptName,MATCH($C2526,DeptTag,0)),"UNALLOCATED"))</f>
        <v/>
      </c>
      <c r="E2526">
        <f>IF(GL_Paste!$B2523="","",IFERROR(INDEX(AcctCat,MATCH(GL_Paste!$B2523&amp;"",AcctCode,0)),"UNKNOWN"))</f>
        <v/>
      </c>
      <c r="F2526">
        <f>IF(GL_Paste!$B2523="","",IFERROR(INDEX(AcctSub,MATCH(GL_Paste!$B2523&amp;"",AcctCode,0)),"UNKNOWN"))</f>
        <v/>
      </c>
    </row>
    <row r="2527">
      <c r="A2527" s="40">
        <f>IF(GL_Paste!$B2524="","",N(GL_Paste!$H2524)-N(GL_Paste!$G2524))</f>
        <v/>
      </c>
      <c r="B2527" s="43">
        <f>IF(GL_Paste!$B2524="","",DATE(YEAR(GL_Paste!$E2524),MONTH(GL_Paste!$E2524),1))</f>
        <v/>
      </c>
      <c r="C2527">
        <f>IF(GL_Paste!$B2524="","",IF(TRIM(GL_Paste!$M2524)&lt;&gt;"",TRIM(GL_Paste!$M2524),IFERROR(MID(GL_Paste!$I2524,FIND("[",GL_Paste!$I2524)+1,FIND("]",GL_Paste!$I2524)-FIND("[",GL_Paste!$I2524)-1),"")))</f>
        <v/>
      </c>
      <c r="D2527">
        <f>IF(GL_Paste!$B2524="","",IFERROR(INDEX(DeptName,MATCH($C2527,DeptTag,0)),"UNALLOCATED"))</f>
        <v/>
      </c>
      <c r="E2527">
        <f>IF(GL_Paste!$B2524="","",IFERROR(INDEX(AcctCat,MATCH(GL_Paste!$B2524&amp;"",AcctCode,0)),"UNKNOWN"))</f>
        <v/>
      </c>
      <c r="F2527">
        <f>IF(GL_Paste!$B2524="","",IFERROR(INDEX(AcctSub,MATCH(GL_Paste!$B2524&amp;"",AcctCode,0)),"UNKNOWN"))</f>
        <v/>
      </c>
    </row>
    <row r="2528">
      <c r="A2528" s="40">
        <f>IF(GL_Paste!$B2525="","",N(GL_Paste!$H2525)-N(GL_Paste!$G2525))</f>
        <v/>
      </c>
      <c r="B2528" s="43">
        <f>IF(GL_Paste!$B2525="","",DATE(YEAR(GL_Paste!$E2525),MONTH(GL_Paste!$E2525),1))</f>
        <v/>
      </c>
      <c r="C2528">
        <f>IF(GL_Paste!$B2525="","",IF(TRIM(GL_Paste!$M2525)&lt;&gt;"",TRIM(GL_Paste!$M2525),IFERROR(MID(GL_Paste!$I2525,FIND("[",GL_Paste!$I2525)+1,FIND("]",GL_Paste!$I2525)-FIND("[",GL_Paste!$I2525)-1),"")))</f>
        <v/>
      </c>
      <c r="D2528">
        <f>IF(GL_Paste!$B2525="","",IFERROR(INDEX(DeptName,MATCH($C2528,DeptTag,0)),"UNALLOCATED"))</f>
        <v/>
      </c>
      <c r="E2528">
        <f>IF(GL_Paste!$B2525="","",IFERROR(INDEX(AcctCat,MATCH(GL_Paste!$B2525&amp;"",AcctCode,0)),"UNKNOWN"))</f>
        <v/>
      </c>
      <c r="F2528">
        <f>IF(GL_Paste!$B2525="","",IFERROR(INDEX(AcctSub,MATCH(GL_Paste!$B2525&amp;"",AcctCode,0)),"UNKNOWN"))</f>
        <v/>
      </c>
    </row>
    <row r="2529">
      <c r="A2529" s="40">
        <f>IF(GL_Paste!$B2526="","",N(GL_Paste!$H2526)-N(GL_Paste!$G2526))</f>
        <v/>
      </c>
      <c r="B2529" s="43">
        <f>IF(GL_Paste!$B2526="","",DATE(YEAR(GL_Paste!$E2526),MONTH(GL_Paste!$E2526),1))</f>
        <v/>
      </c>
      <c r="C2529">
        <f>IF(GL_Paste!$B2526="","",IF(TRIM(GL_Paste!$M2526)&lt;&gt;"",TRIM(GL_Paste!$M2526),IFERROR(MID(GL_Paste!$I2526,FIND("[",GL_Paste!$I2526)+1,FIND("]",GL_Paste!$I2526)-FIND("[",GL_Paste!$I2526)-1),"")))</f>
        <v/>
      </c>
      <c r="D2529">
        <f>IF(GL_Paste!$B2526="","",IFERROR(INDEX(DeptName,MATCH($C2529,DeptTag,0)),"UNALLOCATED"))</f>
        <v/>
      </c>
      <c r="E2529">
        <f>IF(GL_Paste!$B2526="","",IFERROR(INDEX(AcctCat,MATCH(GL_Paste!$B2526&amp;"",AcctCode,0)),"UNKNOWN"))</f>
        <v/>
      </c>
      <c r="F2529">
        <f>IF(GL_Paste!$B2526="","",IFERROR(INDEX(AcctSub,MATCH(GL_Paste!$B2526&amp;"",AcctCode,0)),"UNKNOWN"))</f>
        <v/>
      </c>
    </row>
    <row r="2530">
      <c r="A2530" s="40">
        <f>IF(GL_Paste!$B2527="","",N(GL_Paste!$H2527)-N(GL_Paste!$G2527))</f>
        <v/>
      </c>
      <c r="B2530" s="43">
        <f>IF(GL_Paste!$B2527="","",DATE(YEAR(GL_Paste!$E2527),MONTH(GL_Paste!$E2527),1))</f>
        <v/>
      </c>
      <c r="C2530">
        <f>IF(GL_Paste!$B2527="","",IF(TRIM(GL_Paste!$M2527)&lt;&gt;"",TRIM(GL_Paste!$M2527),IFERROR(MID(GL_Paste!$I2527,FIND("[",GL_Paste!$I2527)+1,FIND("]",GL_Paste!$I2527)-FIND("[",GL_Paste!$I2527)-1),"")))</f>
        <v/>
      </c>
      <c r="D2530">
        <f>IF(GL_Paste!$B2527="","",IFERROR(INDEX(DeptName,MATCH($C2530,DeptTag,0)),"UNALLOCATED"))</f>
        <v/>
      </c>
      <c r="E2530">
        <f>IF(GL_Paste!$B2527="","",IFERROR(INDEX(AcctCat,MATCH(GL_Paste!$B2527&amp;"",AcctCode,0)),"UNKNOWN"))</f>
        <v/>
      </c>
      <c r="F2530">
        <f>IF(GL_Paste!$B2527="","",IFERROR(INDEX(AcctSub,MATCH(GL_Paste!$B2527&amp;"",AcctCode,0)),"UNKNOWN"))</f>
        <v/>
      </c>
    </row>
    <row r="2531">
      <c r="A2531" s="40">
        <f>IF(GL_Paste!$B2528="","",N(GL_Paste!$H2528)-N(GL_Paste!$G2528))</f>
        <v/>
      </c>
      <c r="B2531" s="43">
        <f>IF(GL_Paste!$B2528="","",DATE(YEAR(GL_Paste!$E2528),MONTH(GL_Paste!$E2528),1))</f>
        <v/>
      </c>
      <c r="C2531">
        <f>IF(GL_Paste!$B2528="","",IF(TRIM(GL_Paste!$M2528)&lt;&gt;"",TRIM(GL_Paste!$M2528),IFERROR(MID(GL_Paste!$I2528,FIND("[",GL_Paste!$I2528)+1,FIND("]",GL_Paste!$I2528)-FIND("[",GL_Paste!$I2528)-1),"")))</f>
        <v/>
      </c>
      <c r="D2531">
        <f>IF(GL_Paste!$B2528="","",IFERROR(INDEX(DeptName,MATCH($C2531,DeptTag,0)),"UNALLOCATED"))</f>
        <v/>
      </c>
      <c r="E2531">
        <f>IF(GL_Paste!$B2528="","",IFERROR(INDEX(AcctCat,MATCH(GL_Paste!$B2528&amp;"",AcctCode,0)),"UNKNOWN"))</f>
        <v/>
      </c>
      <c r="F2531">
        <f>IF(GL_Paste!$B2528="","",IFERROR(INDEX(AcctSub,MATCH(GL_Paste!$B2528&amp;"",AcctCode,0)),"UNKNOWN"))</f>
        <v/>
      </c>
    </row>
    <row r="2532">
      <c r="A2532" s="40">
        <f>IF(GL_Paste!$B2529="","",N(GL_Paste!$H2529)-N(GL_Paste!$G2529))</f>
        <v/>
      </c>
      <c r="B2532" s="43">
        <f>IF(GL_Paste!$B2529="","",DATE(YEAR(GL_Paste!$E2529),MONTH(GL_Paste!$E2529),1))</f>
        <v/>
      </c>
      <c r="C2532">
        <f>IF(GL_Paste!$B2529="","",IF(TRIM(GL_Paste!$M2529)&lt;&gt;"",TRIM(GL_Paste!$M2529),IFERROR(MID(GL_Paste!$I2529,FIND("[",GL_Paste!$I2529)+1,FIND("]",GL_Paste!$I2529)-FIND("[",GL_Paste!$I2529)-1),"")))</f>
        <v/>
      </c>
      <c r="D2532">
        <f>IF(GL_Paste!$B2529="","",IFERROR(INDEX(DeptName,MATCH($C2532,DeptTag,0)),"UNALLOCATED"))</f>
        <v/>
      </c>
      <c r="E2532">
        <f>IF(GL_Paste!$B2529="","",IFERROR(INDEX(AcctCat,MATCH(GL_Paste!$B2529&amp;"",AcctCode,0)),"UNKNOWN"))</f>
        <v/>
      </c>
      <c r="F2532">
        <f>IF(GL_Paste!$B2529="","",IFERROR(INDEX(AcctSub,MATCH(GL_Paste!$B2529&amp;"",AcctCode,0)),"UNKNOWN"))</f>
        <v/>
      </c>
    </row>
    <row r="2533">
      <c r="A2533" s="40">
        <f>IF(GL_Paste!$B2530="","",N(GL_Paste!$H2530)-N(GL_Paste!$G2530))</f>
        <v/>
      </c>
      <c r="B2533" s="43">
        <f>IF(GL_Paste!$B2530="","",DATE(YEAR(GL_Paste!$E2530),MONTH(GL_Paste!$E2530),1))</f>
        <v/>
      </c>
      <c r="C2533">
        <f>IF(GL_Paste!$B2530="","",IF(TRIM(GL_Paste!$M2530)&lt;&gt;"",TRIM(GL_Paste!$M2530),IFERROR(MID(GL_Paste!$I2530,FIND("[",GL_Paste!$I2530)+1,FIND("]",GL_Paste!$I2530)-FIND("[",GL_Paste!$I2530)-1),"")))</f>
        <v/>
      </c>
      <c r="D2533">
        <f>IF(GL_Paste!$B2530="","",IFERROR(INDEX(DeptName,MATCH($C2533,DeptTag,0)),"UNALLOCATED"))</f>
        <v/>
      </c>
      <c r="E2533">
        <f>IF(GL_Paste!$B2530="","",IFERROR(INDEX(AcctCat,MATCH(GL_Paste!$B2530&amp;"",AcctCode,0)),"UNKNOWN"))</f>
        <v/>
      </c>
      <c r="F2533">
        <f>IF(GL_Paste!$B2530="","",IFERROR(INDEX(AcctSub,MATCH(GL_Paste!$B2530&amp;"",AcctCode,0)),"UNKNOWN"))</f>
        <v/>
      </c>
    </row>
    <row r="2534">
      <c r="A2534" s="40">
        <f>IF(GL_Paste!$B2531="","",N(GL_Paste!$H2531)-N(GL_Paste!$G2531))</f>
        <v/>
      </c>
      <c r="B2534" s="43">
        <f>IF(GL_Paste!$B2531="","",DATE(YEAR(GL_Paste!$E2531),MONTH(GL_Paste!$E2531),1))</f>
        <v/>
      </c>
      <c r="C2534">
        <f>IF(GL_Paste!$B2531="","",IF(TRIM(GL_Paste!$M2531)&lt;&gt;"",TRIM(GL_Paste!$M2531),IFERROR(MID(GL_Paste!$I2531,FIND("[",GL_Paste!$I2531)+1,FIND("]",GL_Paste!$I2531)-FIND("[",GL_Paste!$I2531)-1),"")))</f>
        <v/>
      </c>
      <c r="D2534">
        <f>IF(GL_Paste!$B2531="","",IFERROR(INDEX(DeptName,MATCH($C2534,DeptTag,0)),"UNALLOCATED"))</f>
        <v/>
      </c>
      <c r="E2534">
        <f>IF(GL_Paste!$B2531="","",IFERROR(INDEX(AcctCat,MATCH(GL_Paste!$B2531&amp;"",AcctCode,0)),"UNKNOWN"))</f>
        <v/>
      </c>
      <c r="F2534">
        <f>IF(GL_Paste!$B2531="","",IFERROR(INDEX(AcctSub,MATCH(GL_Paste!$B2531&amp;"",AcctCode,0)),"UNKNOWN"))</f>
        <v/>
      </c>
    </row>
    <row r="2535">
      <c r="A2535" s="40">
        <f>IF(GL_Paste!$B2532="","",N(GL_Paste!$H2532)-N(GL_Paste!$G2532))</f>
        <v/>
      </c>
      <c r="B2535" s="43">
        <f>IF(GL_Paste!$B2532="","",DATE(YEAR(GL_Paste!$E2532),MONTH(GL_Paste!$E2532),1))</f>
        <v/>
      </c>
      <c r="C2535">
        <f>IF(GL_Paste!$B2532="","",IF(TRIM(GL_Paste!$M2532)&lt;&gt;"",TRIM(GL_Paste!$M2532),IFERROR(MID(GL_Paste!$I2532,FIND("[",GL_Paste!$I2532)+1,FIND("]",GL_Paste!$I2532)-FIND("[",GL_Paste!$I2532)-1),"")))</f>
        <v/>
      </c>
      <c r="D2535">
        <f>IF(GL_Paste!$B2532="","",IFERROR(INDEX(DeptName,MATCH($C2535,DeptTag,0)),"UNALLOCATED"))</f>
        <v/>
      </c>
      <c r="E2535">
        <f>IF(GL_Paste!$B2532="","",IFERROR(INDEX(AcctCat,MATCH(GL_Paste!$B2532&amp;"",AcctCode,0)),"UNKNOWN"))</f>
        <v/>
      </c>
      <c r="F2535">
        <f>IF(GL_Paste!$B2532="","",IFERROR(INDEX(AcctSub,MATCH(GL_Paste!$B2532&amp;"",AcctCode,0)),"UNKNOWN"))</f>
        <v/>
      </c>
    </row>
    <row r="2536">
      <c r="A2536" s="40">
        <f>IF(GL_Paste!$B2533="","",N(GL_Paste!$H2533)-N(GL_Paste!$G2533))</f>
        <v/>
      </c>
      <c r="B2536" s="43">
        <f>IF(GL_Paste!$B2533="","",DATE(YEAR(GL_Paste!$E2533),MONTH(GL_Paste!$E2533),1))</f>
        <v/>
      </c>
      <c r="C2536">
        <f>IF(GL_Paste!$B2533="","",IF(TRIM(GL_Paste!$M2533)&lt;&gt;"",TRIM(GL_Paste!$M2533),IFERROR(MID(GL_Paste!$I2533,FIND("[",GL_Paste!$I2533)+1,FIND("]",GL_Paste!$I2533)-FIND("[",GL_Paste!$I2533)-1),"")))</f>
        <v/>
      </c>
      <c r="D2536">
        <f>IF(GL_Paste!$B2533="","",IFERROR(INDEX(DeptName,MATCH($C2536,DeptTag,0)),"UNALLOCATED"))</f>
        <v/>
      </c>
      <c r="E2536">
        <f>IF(GL_Paste!$B2533="","",IFERROR(INDEX(AcctCat,MATCH(GL_Paste!$B2533&amp;"",AcctCode,0)),"UNKNOWN"))</f>
        <v/>
      </c>
      <c r="F2536">
        <f>IF(GL_Paste!$B2533="","",IFERROR(INDEX(AcctSub,MATCH(GL_Paste!$B2533&amp;"",AcctCode,0)),"UNKNOWN"))</f>
        <v/>
      </c>
    </row>
    <row r="2537">
      <c r="A2537" s="40">
        <f>IF(GL_Paste!$B2534="","",N(GL_Paste!$H2534)-N(GL_Paste!$G2534))</f>
        <v/>
      </c>
      <c r="B2537" s="43">
        <f>IF(GL_Paste!$B2534="","",DATE(YEAR(GL_Paste!$E2534),MONTH(GL_Paste!$E2534),1))</f>
        <v/>
      </c>
      <c r="C2537">
        <f>IF(GL_Paste!$B2534="","",IF(TRIM(GL_Paste!$M2534)&lt;&gt;"",TRIM(GL_Paste!$M2534),IFERROR(MID(GL_Paste!$I2534,FIND("[",GL_Paste!$I2534)+1,FIND("]",GL_Paste!$I2534)-FIND("[",GL_Paste!$I2534)-1),"")))</f>
        <v/>
      </c>
      <c r="D2537">
        <f>IF(GL_Paste!$B2534="","",IFERROR(INDEX(DeptName,MATCH($C2537,DeptTag,0)),"UNALLOCATED"))</f>
        <v/>
      </c>
      <c r="E2537">
        <f>IF(GL_Paste!$B2534="","",IFERROR(INDEX(AcctCat,MATCH(GL_Paste!$B2534&amp;"",AcctCode,0)),"UNKNOWN"))</f>
        <v/>
      </c>
      <c r="F2537">
        <f>IF(GL_Paste!$B2534="","",IFERROR(INDEX(AcctSub,MATCH(GL_Paste!$B2534&amp;"",AcctCode,0)),"UNKNOWN"))</f>
        <v/>
      </c>
    </row>
    <row r="2538">
      <c r="A2538" s="40">
        <f>IF(GL_Paste!$B2535="","",N(GL_Paste!$H2535)-N(GL_Paste!$G2535))</f>
        <v/>
      </c>
      <c r="B2538" s="43">
        <f>IF(GL_Paste!$B2535="","",DATE(YEAR(GL_Paste!$E2535),MONTH(GL_Paste!$E2535),1))</f>
        <v/>
      </c>
      <c r="C2538">
        <f>IF(GL_Paste!$B2535="","",IF(TRIM(GL_Paste!$M2535)&lt;&gt;"",TRIM(GL_Paste!$M2535),IFERROR(MID(GL_Paste!$I2535,FIND("[",GL_Paste!$I2535)+1,FIND("]",GL_Paste!$I2535)-FIND("[",GL_Paste!$I2535)-1),"")))</f>
        <v/>
      </c>
      <c r="D2538">
        <f>IF(GL_Paste!$B2535="","",IFERROR(INDEX(DeptName,MATCH($C2538,DeptTag,0)),"UNALLOCATED"))</f>
        <v/>
      </c>
      <c r="E2538">
        <f>IF(GL_Paste!$B2535="","",IFERROR(INDEX(AcctCat,MATCH(GL_Paste!$B2535&amp;"",AcctCode,0)),"UNKNOWN"))</f>
        <v/>
      </c>
      <c r="F2538">
        <f>IF(GL_Paste!$B2535="","",IFERROR(INDEX(AcctSub,MATCH(GL_Paste!$B2535&amp;"",AcctCode,0)),"UNKNOWN"))</f>
        <v/>
      </c>
    </row>
    <row r="2539">
      <c r="A2539" s="40">
        <f>IF(GL_Paste!$B2536="","",N(GL_Paste!$H2536)-N(GL_Paste!$G2536))</f>
        <v/>
      </c>
      <c r="B2539" s="43">
        <f>IF(GL_Paste!$B2536="","",DATE(YEAR(GL_Paste!$E2536),MONTH(GL_Paste!$E2536),1))</f>
        <v/>
      </c>
      <c r="C2539">
        <f>IF(GL_Paste!$B2536="","",IF(TRIM(GL_Paste!$M2536)&lt;&gt;"",TRIM(GL_Paste!$M2536),IFERROR(MID(GL_Paste!$I2536,FIND("[",GL_Paste!$I2536)+1,FIND("]",GL_Paste!$I2536)-FIND("[",GL_Paste!$I2536)-1),"")))</f>
        <v/>
      </c>
      <c r="D2539">
        <f>IF(GL_Paste!$B2536="","",IFERROR(INDEX(DeptName,MATCH($C2539,DeptTag,0)),"UNALLOCATED"))</f>
        <v/>
      </c>
      <c r="E2539">
        <f>IF(GL_Paste!$B2536="","",IFERROR(INDEX(AcctCat,MATCH(GL_Paste!$B2536&amp;"",AcctCode,0)),"UNKNOWN"))</f>
        <v/>
      </c>
      <c r="F2539">
        <f>IF(GL_Paste!$B2536="","",IFERROR(INDEX(AcctSub,MATCH(GL_Paste!$B2536&amp;"",AcctCode,0)),"UNKNOWN"))</f>
        <v/>
      </c>
    </row>
    <row r="2540">
      <c r="A2540" s="40">
        <f>IF(GL_Paste!$B2537="","",N(GL_Paste!$H2537)-N(GL_Paste!$G2537))</f>
        <v/>
      </c>
      <c r="B2540" s="43">
        <f>IF(GL_Paste!$B2537="","",DATE(YEAR(GL_Paste!$E2537),MONTH(GL_Paste!$E2537),1))</f>
        <v/>
      </c>
      <c r="C2540">
        <f>IF(GL_Paste!$B2537="","",IF(TRIM(GL_Paste!$M2537)&lt;&gt;"",TRIM(GL_Paste!$M2537),IFERROR(MID(GL_Paste!$I2537,FIND("[",GL_Paste!$I2537)+1,FIND("]",GL_Paste!$I2537)-FIND("[",GL_Paste!$I2537)-1),"")))</f>
        <v/>
      </c>
      <c r="D2540">
        <f>IF(GL_Paste!$B2537="","",IFERROR(INDEX(DeptName,MATCH($C2540,DeptTag,0)),"UNALLOCATED"))</f>
        <v/>
      </c>
      <c r="E2540">
        <f>IF(GL_Paste!$B2537="","",IFERROR(INDEX(AcctCat,MATCH(GL_Paste!$B2537&amp;"",AcctCode,0)),"UNKNOWN"))</f>
        <v/>
      </c>
      <c r="F2540">
        <f>IF(GL_Paste!$B2537="","",IFERROR(INDEX(AcctSub,MATCH(GL_Paste!$B2537&amp;"",AcctCode,0)),"UNKNOWN"))</f>
        <v/>
      </c>
    </row>
    <row r="2541">
      <c r="A2541" s="40">
        <f>IF(GL_Paste!$B2538="","",N(GL_Paste!$H2538)-N(GL_Paste!$G2538))</f>
        <v/>
      </c>
      <c r="B2541" s="43">
        <f>IF(GL_Paste!$B2538="","",DATE(YEAR(GL_Paste!$E2538),MONTH(GL_Paste!$E2538),1))</f>
        <v/>
      </c>
      <c r="C2541">
        <f>IF(GL_Paste!$B2538="","",IF(TRIM(GL_Paste!$M2538)&lt;&gt;"",TRIM(GL_Paste!$M2538),IFERROR(MID(GL_Paste!$I2538,FIND("[",GL_Paste!$I2538)+1,FIND("]",GL_Paste!$I2538)-FIND("[",GL_Paste!$I2538)-1),"")))</f>
        <v/>
      </c>
      <c r="D2541">
        <f>IF(GL_Paste!$B2538="","",IFERROR(INDEX(DeptName,MATCH($C2541,DeptTag,0)),"UNALLOCATED"))</f>
        <v/>
      </c>
      <c r="E2541">
        <f>IF(GL_Paste!$B2538="","",IFERROR(INDEX(AcctCat,MATCH(GL_Paste!$B2538&amp;"",AcctCode,0)),"UNKNOWN"))</f>
        <v/>
      </c>
      <c r="F2541">
        <f>IF(GL_Paste!$B2538="","",IFERROR(INDEX(AcctSub,MATCH(GL_Paste!$B2538&amp;"",AcctCode,0)),"UNKNOWN"))</f>
        <v/>
      </c>
    </row>
    <row r="2542">
      <c r="A2542" s="40">
        <f>IF(GL_Paste!$B2539="","",N(GL_Paste!$H2539)-N(GL_Paste!$G2539))</f>
        <v/>
      </c>
      <c r="B2542" s="43">
        <f>IF(GL_Paste!$B2539="","",DATE(YEAR(GL_Paste!$E2539),MONTH(GL_Paste!$E2539),1))</f>
        <v/>
      </c>
      <c r="C2542">
        <f>IF(GL_Paste!$B2539="","",IF(TRIM(GL_Paste!$M2539)&lt;&gt;"",TRIM(GL_Paste!$M2539),IFERROR(MID(GL_Paste!$I2539,FIND("[",GL_Paste!$I2539)+1,FIND("]",GL_Paste!$I2539)-FIND("[",GL_Paste!$I2539)-1),"")))</f>
        <v/>
      </c>
      <c r="D2542">
        <f>IF(GL_Paste!$B2539="","",IFERROR(INDEX(DeptName,MATCH($C2542,DeptTag,0)),"UNALLOCATED"))</f>
        <v/>
      </c>
      <c r="E2542">
        <f>IF(GL_Paste!$B2539="","",IFERROR(INDEX(AcctCat,MATCH(GL_Paste!$B2539&amp;"",AcctCode,0)),"UNKNOWN"))</f>
        <v/>
      </c>
      <c r="F2542">
        <f>IF(GL_Paste!$B2539="","",IFERROR(INDEX(AcctSub,MATCH(GL_Paste!$B2539&amp;"",AcctCode,0)),"UNKNOWN"))</f>
        <v/>
      </c>
    </row>
    <row r="2543">
      <c r="A2543" s="40">
        <f>IF(GL_Paste!$B2540="","",N(GL_Paste!$H2540)-N(GL_Paste!$G2540))</f>
        <v/>
      </c>
      <c r="B2543" s="43">
        <f>IF(GL_Paste!$B2540="","",DATE(YEAR(GL_Paste!$E2540),MONTH(GL_Paste!$E2540),1))</f>
        <v/>
      </c>
      <c r="C2543">
        <f>IF(GL_Paste!$B2540="","",IF(TRIM(GL_Paste!$M2540)&lt;&gt;"",TRIM(GL_Paste!$M2540),IFERROR(MID(GL_Paste!$I2540,FIND("[",GL_Paste!$I2540)+1,FIND("]",GL_Paste!$I2540)-FIND("[",GL_Paste!$I2540)-1),"")))</f>
        <v/>
      </c>
      <c r="D2543">
        <f>IF(GL_Paste!$B2540="","",IFERROR(INDEX(DeptName,MATCH($C2543,DeptTag,0)),"UNALLOCATED"))</f>
        <v/>
      </c>
      <c r="E2543">
        <f>IF(GL_Paste!$B2540="","",IFERROR(INDEX(AcctCat,MATCH(GL_Paste!$B2540&amp;"",AcctCode,0)),"UNKNOWN"))</f>
        <v/>
      </c>
      <c r="F2543">
        <f>IF(GL_Paste!$B2540="","",IFERROR(INDEX(AcctSub,MATCH(GL_Paste!$B2540&amp;"",AcctCode,0)),"UNKNOWN"))</f>
        <v/>
      </c>
    </row>
    <row r="2544">
      <c r="A2544" s="40">
        <f>IF(GL_Paste!$B2541="","",N(GL_Paste!$H2541)-N(GL_Paste!$G2541))</f>
        <v/>
      </c>
      <c r="B2544" s="43">
        <f>IF(GL_Paste!$B2541="","",DATE(YEAR(GL_Paste!$E2541),MONTH(GL_Paste!$E2541),1))</f>
        <v/>
      </c>
      <c r="C2544">
        <f>IF(GL_Paste!$B2541="","",IF(TRIM(GL_Paste!$M2541)&lt;&gt;"",TRIM(GL_Paste!$M2541),IFERROR(MID(GL_Paste!$I2541,FIND("[",GL_Paste!$I2541)+1,FIND("]",GL_Paste!$I2541)-FIND("[",GL_Paste!$I2541)-1),"")))</f>
        <v/>
      </c>
      <c r="D2544">
        <f>IF(GL_Paste!$B2541="","",IFERROR(INDEX(DeptName,MATCH($C2544,DeptTag,0)),"UNALLOCATED"))</f>
        <v/>
      </c>
      <c r="E2544">
        <f>IF(GL_Paste!$B2541="","",IFERROR(INDEX(AcctCat,MATCH(GL_Paste!$B2541&amp;"",AcctCode,0)),"UNKNOWN"))</f>
        <v/>
      </c>
      <c r="F2544">
        <f>IF(GL_Paste!$B2541="","",IFERROR(INDEX(AcctSub,MATCH(GL_Paste!$B2541&amp;"",AcctCode,0)),"UNKNOWN"))</f>
        <v/>
      </c>
    </row>
    <row r="2545">
      <c r="A2545" s="40">
        <f>IF(GL_Paste!$B2542="","",N(GL_Paste!$H2542)-N(GL_Paste!$G2542))</f>
        <v/>
      </c>
      <c r="B2545" s="43">
        <f>IF(GL_Paste!$B2542="","",DATE(YEAR(GL_Paste!$E2542),MONTH(GL_Paste!$E2542),1))</f>
        <v/>
      </c>
      <c r="C2545">
        <f>IF(GL_Paste!$B2542="","",IF(TRIM(GL_Paste!$M2542)&lt;&gt;"",TRIM(GL_Paste!$M2542),IFERROR(MID(GL_Paste!$I2542,FIND("[",GL_Paste!$I2542)+1,FIND("]",GL_Paste!$I2542)-FIND("[",GL_Paste!$I2542)-1),"")))</f>
        <v/>
      </c>
      <c r="D2545">
        <f>IF(GL_Paste!$B2542="","",IFERROR(INDEX(DeptName,MATCH($C2545,DeptTag,0)),"UNALLOCATED"))</f>
        <v/>
      </c>
      <c r="E2545">
        <f>IF(GL_Paste!$B2542="","",IFERROR(INDEX(AcctCat,MATCH(GL_Paste!$B2542&amp;"",AcctCode,0)),"UNKNOWN"))</f>
        <v/>
      </c>
      <c r="F2545">
        <f>IF(GL_Paste!$B2542="","",IFERROR(INDEX(AcctSub,MATCH(GL_Paste!$B2542&amp;"",AcctCode,0)),"UNKNOWN"))</f>
        <v/>
      </c>
    </row>
    <row r="2546">
      <c r="A2546" s="40">
        <f>IF(GL_Paste!$B2543="","",N(GL_Paste!$H2543)-N(GL_Paste!$G2543))</f>
        <v/>
      </c>
      <c r="B2546" s="43">
        <f>IF(GL_Paste!$B2543="","",DATE(YEAR(GL_Paste!$E2543),MONTH(GL_Paste!$E2543),1))</f>
        <v/>
      </c>
      <c r="C2546">
        <f>IF(GL_Paste!$B2543="","",IF(TRIM(GL_Paste!$M2543)&lt;&gt;"",TRIM(GL_Paste!$M2543),IFERROR(MID(GL_Paste!$I2543,FIND("[",GL_Paste!$I2543)+1,FIND("]",GL_Paste!$I2543)-FIND("[",GL_Paste!$I2543)-1),"")))</f>
        <v/>
      </c>
      <c r="D2546">
        <f>IF(GL_Paste!$B2543="","",IFERROR(INDEX(DeptName,MATCH($C2546,DeptTag,0)),"UNALLOCATED"))</f>
        <v/>
      </c>
      <c r="E2546">
        <f>IF(GL_Paste!$B2543="","",IFERROR(INDEX(AcctCat,MATCH(GL_Paste!$B2543&amp;"",AcctCode,0)),"UNKNOWN"))</f>
        <v/>
      </c>
      <c r="F2546">
        <f>IF(GL_Paste!$B2543="","",IFERROR(INDEX(AcctSub,MATCH(GL_Paste!$B2543&amp;"",AcctCode,0)),"UNKNOWN"))</f>
        <v/>
      </c>
    </row>
    <row r="2547">
      <c r="A2547" s="40">
        <f>IF(GL_Paste!$B2544="","",N(GL_Paste!$H2544)-N(GL_Paste!$G2544))</f>
        <v/>
      </c>
      <c r="B2547" s="43">
        <f>IF(GL_Paste!$B2544="","",DATE(YEAR(GL_Paste!$E2544),MONTH(GL_Paste!$E2544),1))</f>
        <v/>
      </c>
      <c r="C2547">
        <f>IF(GL_Paste!$B2544="","",IF(TRIM(GL_Paste!$M2544)&lt;&gt;"",TRIM(GL_Paste!$M2544),IFERROR(MID(GL_Paste!$I2544,FIND("[",GL_Paste!$I2544)+1,FIND("]",GL_Paste!$I2544)-FIND("[",GL_Paste!$I2544)-1),"")))</f>
        <v/>
      </c>
      <c r="D2547">
        <f>IF(GL_Paste!$B2544="","",IFERROR(INDEX(DeptName,MATCH($C2547,DeptTag,0)),"UNALLOCATED"))</f>
        <v/>
      </c>
      <c r="E2547">
        <f>IF(GL_Paste!$B2544="","",IFERROR(INDEX(AcctCat,MATCH(GL_Paste!$B2544&amp;"",AcctCode,0)),"UNKNOWN"))</f>
        <v/>
      </c>
      <c r="F2547">
        <f>IF(GL_Paste!$B2544="","",IFERROR(INDEX(AcctSub,MATCH(GL_Paste!$B2544&amp;"",AcctCode,0)),"UNKNOWN"))</f>
        <v/>
      </c>
    </row>
    <row r="2548">
      <c r="A2548" s="40">
        <f>IF(GL_Paste!$B2545="","",N(GL_Paste!$H2545)-N(GL_Paste!$G2545))</f>
        <v/>
      </c>
      <c r="B2548" s="43">
        <f>IF(GL_Paste!$B2545="","",DATE(YEAR(GL_Paste!$E2545),MONTH(GL_Paste!$E2545),1))</f>
        <v/>
      </c>
      <c r="C2548">
        <f>IF(GL_Paste!$B2545="","",IF(TRIM(GL_Paste!$M2545)&lt;&gt;"",TRIM(GL_Paste!$M2545),IFERROR(MID(GL_Paste!$I2545,FIND("[",GL_Paste!$I2545)+1,FIND("]",GL_Paste!$I2545)-FIND("[",GL_Paste!$I2545)-1),"")))</f>
        <v/>
      </c>
      <c r="D2548">
        <f>IF(GL_Paste!$B2545="","",IFERROR(INDEX(DeptName,MATCH($C2548,DeptTag,0)),"UNALLOCATED"))</f>
        <v/>
      </c>
      <c r="E2548">
        <f>IF(GL_Paste!$B2545="","",IFERROR(INDEX(AcctCat,MATCH(GL_Paste!$B2545&amp;"",AcctCode,0)),"UNKNOWN"))</f>
        <v/>
      </c>
      <c r="F2548">
        <f>IF(GL_Paste!$B2545="","",IFERROR(INDEX(AcctSub,MATCH(GL_Paste!$B2545&amp;"",AcctCode,0)),"UNKNOWN"))</f>
        <v/>
      </c>
    </row>
    <row r="2549">
      <c r="A2549" s="40">
        <f>IF(GL_Paste!$B2546="","",N(GL_Paste!$H2546)-N(GL_Paste!$G2546))</f>
        <v/>
      </c>
      <c r="B2549" s="43">
        <f>IF(GL_Paste!$B2546="","",DATE(YEAR(GL_Paste!$E2546),MONTH(GL_Paste!$E2546),1))</f>
        <v/>
      </c>
      <c r="C2549">
        <f>IF(GL_Paste!$B2546="","",IF(TRIM(GL_Paste!$M2546)&lt;&gt;"",TRIM(GL_Paste!$M2546),IFERROR(MID(GL_Paste!$I2546,FIND("[",GL_Paste!$I2546)+1,FIND("]",GL_Paste!$I2546)-FIND("[",GL_Paste!$I2546)-1),"")))</f>
        <v/>
      </c>
      <c r="D2549">
        <f>IF(GL_Paste!$B2546="","",IFERROR(INDEX(DeptName,MATCH($C2549,DeptTag,0)),"UNALLOCATED"))</f>
        <v/>
      </c>
      <c r="E2549">
        <f>IF(GL_Paste!$B2546="","",IFERROR(INDEX(AcctCat,MATCH(GL_Paste!$B2546&amp;"",AcctCode,0)),"UNKNOWN"))</f>
        <v/>
      </c>
      <c r="F2549">
        <f>IF(GL_Paste!$B2546="","",IFERROR(INDEX(AcctSub,MATCH(GL_Paste!$B2546&amp;"",AcctCode,0)),"UNKNOWN"))</f>
        <v/>
      </c>
    </row>
    <row r="2550">
      <c r="A2550" s="40">
        <f>IF(GL_Paste!$B2547="","",N(GL_Paste!$H2547)-N(GL_Paste!$G2547))</f>
        <v/>
      </c>
      <c r="B2550" s="43">
        <f>IF(GL_Paste!$B2547="","",DATE(YEAR(GL_Paste!$E2547),MONTH(GL_Paste!$E2547),1))</f>
        <v/>
      </c>
      <c r="C2550">
        <f>IF(GL_Paste!$B2547="","",IF(TRIM(GL_Paste!$M2547)&lt;&gt;"",TRIM(GL_Paste!$M2547),IFERROR(MID(GL_Paste!$I2547,FIND("[",GL_Paste!$I2547)+1,FIND("]",GL_Paste!$I2547)-FIND("[",GL_Paste!$I2547)-1),"")))</f>
        <v/>
      </c>
      <c r="D2550">
        <f>IF(GL_Paste!$B2547="","",IFERROR(INDEX(DeptName,MATCH($C2550,DeptTag,0)),"UNALLOCATED"))</f>
        <v/>
      </c>
      <c r="E2550">
        <f>IF(GL_Paste!$B2547="","",IFERROR(INDEX(AcctCat,MATCH(GL_Paste!$B2547&amp;"",AcctCode,0)),"UNKNOWN"))</f>
        <v/>
      </c>
      <c r="F2550">
        <f>IF(GL_Paste!$B2547="","",IFERROR(INDEX(AcctSub,MATCH(GL_Paste!$B2547&amp;"",AcctCode,0)),"UNKNOWN"))</f>
        <v/>
      </c>
    </row>
    <row r="2551">
      <c r="A2551" s="40">
        <f>IF(GL_Paste!$B2548="","",N(GL_Paste!$H2548)-N(GL_Paste!$G2548))</f>
        <v/>
      </c>
      <c r="B2551" s="43">
        <f>IF(GL_Paste!$B2548="","",DATE(YEAR(GL_Paste!$E2548),MONTH(GL_Paste!$E2548),1))</f>
        <v/>
      </c>
      <c r="C2551">
        <f>IF(GL_Paste!$B2548="","",IF(TRIM(GL_Paste!$M2548)&lt;&gt;"",TRIM(GL_Paste!$M2548),IFERROR(MID(GL_Paste!$I2548,FIND("[",GL_Paste!$I2548)+1,FIND("]",GL_Paste!$I2548)-FIND("[",GL_Paste!$I2548)-1),"")))</f>
        <v/>
      </c>
      <c r="D2551">
        <f>IF(GL_Paste!$B2548="","",IFERROR(INDEX(DeptName,MATCH($C2551,DeptTag,0)),"UNALLOCATED"))</f>
        <v/>
      </c>
      <c r="E2551">
        <f>IF(GL_Paste!$B2548="","",IFERROR(INDEX(AcctCat,MATCH(GL_Paste!$B2548&amp;"",AcctCode,0)),"UNKNOWN"))</f>
        <v/>
      </c>
      <c r="F2551">
        <f>IF(GL_Paste!$B2548="","",IFERROR(INDEX(AcctSub,MATCH(GL_Paste!$B2548&amp;"",AcctCode,0)),"UNKNOWN"))</f>
        <v/>
      </c>
    </row>
    <row r="2552">
      <c r="A2552" s="40">
        <f>IF(GL_Paste!$B2549="","",N(GL_Paste!$H2549)-N(GL_Paste!$G2549))</f>
        <v/>
      </c>
      <c r="B2552" s="43">
        <f>IF(GL_Paste!$B2549="","",DATE(YEAR(GL_Paste!$E2549),MONTH(GL_Paste!$E2549),1))</f>
        <v/>
      </c>
      <c r="C2552">
        <f>IF(GL_Paste!$B2549="","",IF(TRIM(GL_Paste!$M2549)&lt;&gt;"",TRIM(GL_Paste!$M2549),IFERROR(MID(GL_Paste!$I2549,FIND("[",GL_Paste!$I2549)+1,FIND("]",GL_Paste!$I2549)-FIND("[",GL_Paste!$I2549)-1),"")))</f>
        <v/>
      </c>
      <c r="D2552">
        <f>IF(GL_Paste!$B2549="","",IFERROR(INDEX(DeptName,MATCH($C2552,DeptTag,0)),"UNALLOCATED"))</f>
        <v/>
      </c>
      <c r="E2552">
        <f>IF(GL_Paste!$B2549="","",IFERROR(INDEX(AcctCat,MATCH(GL_Paste!$B2549&amp;"",AcctCode,0)),"UNKNOWN"))</f>
        <v/>
      </c>
      <c r="F2552">
        <f>IF(GL_Paste!$B2549="","",IFERROR(INDEX(AcctSub,MATCH(GL_Paste!$B2549&amp;"",AcctCode,0)),"UNKNOWN"))</f>
        <v/>
      </c>
    </row>
    <row r="2553">
      <c r="A2553" s="40">
        <f>IF(GL_Paste!$B2550="","",N(GL_Paste!$H2550)-N(GL_Paste!$G2550))</f>
        <v/>
      </c>
      <c r="B2553" s="43">
        <f>IF(GL_Paste!$B2550="","",DATE(YEAR(GL_Paste!$E2550),MONTH(GL_Paste!$E2550),1))</f>
        <v/>
      </c>
      <c r="C2553">
        <f>IF(GL_Paste!$B2550="","",IF(TRIM(GL_Paste!$M2550)&lt;&gt;"",TRIM(GL_Paste!$M2550),IFERROR(MID(GL_Paste!$I2550,FIND("[",GL_Paste!$I2550)+1,FIND("]",GL_Paste!$I2550)-FIND("[",GL_Paste!$I2550)-1),"")))</f>
        <v/>
      </c>
      <c r="D2553">
        <f>IF(GL_Paste!$B2550="","",IFERROR(INDEX(DeptName,MATCH($C2553,DeptTag,0)),"UNALLOCATED"))</f>
        <v/>
      </c>
      <c r="E2553">
        <f>IF(GL_Paste!$B2550="","",IFERROR(INDEX(AcctCat,MATCH(GL_Paste!$B2550&amp;"",AcctCode,0)),"UNKNOWN"))</f>
        <v/>
      </c>
      <c r="F2553">
        <f>IF(GL_Paste!$B2550="","",IFERROR(INDEX(AcctSub,MATCH(GL_Paste!$B2550&amp;"",AcctCode,0)),"UNKNOWN"))</f>
        <v/>
      </c>
    </row>
    <row r="2554">
      <c r="A2554" s="40">
        <f>IF(GL_Paste!$B2551="","",N(GL_Paste!$H2551)-N(GL_Paste!$G2551))</f>
        <v/>
      </c>
      <c r="B2554" s="43">
        <f>IF(GL_Paste!$B2551="","",DATE(YEAR(GL_Paste!$E2551),MONTH(GL_Paste!$E2551),1))</f>
        <v/>
      </c>
      <c r="C2554">
        <f>IF(GL_Paste!$B2551="","",IF(TRIM(GL_Paste!$M2551)&lt;&gt;"",TRIM(GL_Paste!$M2551),IFERROR(MID(GL_Paste!$I2551,FIND("[",GL_Paste!$I2551)+1,FIND("]",GL_Paste!$I2551)-FIND("[",GL_Paste!$I2551)-1),"")))</f>
        <v/>
      </c>
      <c r="D2554">
        <f>IF(GL_Paste!$B2551="","",IFERROR(INDEX(DeptName,MATCH($C2554,DeptTag,0)),"UNALLOCATED"))</f>
        <v/>
      </c>
      <c r="E2554">
        <f>IF(GL_Paste!$B2551="","",IFERROR(INDEX(AcctCat,MATCH(GL_Paste!$B2551&amp;"",AcctCode,0)),"UNKNOWN"))</f>
        <v/>
      </c>
      <c r="F2554">
        <f>IF(GL_Paste!$B2551="","",IFERROR(INDEX(AcctSub,MATCH(GL_Paste!$B2551&amp;"",AcctCode,0)),"UNKNOWN"))</f>
        <v/>
      </c>
    </row>
    <row r="2555">
      <c r="A2555" s="40">
        <f>IF(GL_Paste!$B2552="","",N(GL_Paste!$H2552)-N(GL_Paste!$G2552))</f>
        <v/>
      </c>
      <c r="B2555" s="43">
        <f>IF(GL_Paste!$B2552="","",DATE(YEAR(GL_Paste!$E2552),MONTH(GL_Paste!$E2552),1))</f>
        <v/>
      </c>
      <c r="C2555">
        <f>IF(GL_Paste!$B2552="","",IF(TRIM(GL_Paste!$M2552)&lt;&gt;"",TRIM(GL_Paste!$M2552),IFERROR(MID(GL_Paste!$I2552,FIND("[",GL_Paste!$I2552)+1,FIND("]",GL_Paste!$I2552)-FIND("[",GL_Paste!$I2552)-1),"")))</f>
        <v/>
      </c>
      <c r="D2555">
        <f>IF(GL_Paste!$B2552="","",IFERROR(INDEX(DeptName,MATCH($C2555,DeptTag,0)),"UNALLOCATED"))</f>
        <v/>
      </c>
      <c r="E2555">
        <f>IF(GL_Paste!$B2552="","",IFERROR(INDEX(AcctCat,MATCH(GL_Paste!$B2552&amp;"",AcctCode,0)),"UNKNOWN"))</f>
        <v/>
      </c>
      <c r="F2555">
        <f>IF(GL_Paste!$B2552="","",IFERROR(INDEX(AcctSub,MATCH(GL_Paste!$B2552&amp;"",AcctCode,0)),"UNKNOWN"))</f>
        <v/>
      </c>
    </row>
    <row r="2556">
      <c r="A2556" s="40">
        <f>IF(GL_Paste!$B2553="","",N(GL_Paste!$H2553)-N(GL_Paste!$G2553))</f>
        <v/>
      </c>
      <c r="B2556" s="43">
        <f>IF(GL_Paste!$B2553="","",DATE(YEAR(GL_Paste!$E2553),MONTH(GL_Paste!$E2553),1))</f>
        <v/>
      </c>
      <c r="C2556">
        <f>IF(GL_Paste!$B2553="","",IF(TRIM(GL_Paste!$M2553)&lt;&gt;"",TRIM(GL_Paste!$M2553),IFERROR(MID(GL_Paste!$I2553,FIND("[",GL_Paste!$I2553)+1,FIND("]",GL_Paste!$I2553)-FIND("[",GL_Paste!$I2553)-1),"")))</f>
        <v/>
      </c>
      <c r="D2556">
        <f>IF(GL_Paste!$B2553="","",IFERROR(INDEX(DeptName,MATCH($C2556,DeptTag,0)),"UNALLOCATED"))</f>
        <v/>
      </c>
      <c r="E2556">
        <f>IF(GL_Paste!$B2553="","",IFERROR(INDEX(AcctCat,MATCH(GL_Paste!$B2553&amp;"",AcctCode,0)),"UNKNOWN"))</f>
        <v/>
      </c>
      <c r="F2556">
        <f>IF(GL_Paste!$B2553="","",IFERROR(INDEX(AcctSub,MATCH(GL_Paste!$B2553&amp;"",AcctCode,0)),"UNKNOWN"))</f>
        <v/>
      </c>
    </row>
    <row r="2557">
      <c r="A2557" s="40">
        <f>IF(GL_Paste!$B2554="","",N(GL_Paste!$H2554)-N(GL_Paste!$G2554))</f>
        <v/>
      </c>
      <c r="B2557" s="43">
        <f>IF(GL_Paste!$B2554="","",DATE(YEAR(GL_Paste!$E2554),MONTH(GL_Paste!$E2554),1))</f>
        <v/>
      </c>
      <c r="C2557">
        <f>IF(GL_Paste!$B2554="","",IF(TRIM(GL_Paste!$M2554)&lt;&gt;"",TRIM(GL_Paste!$M2554),IFERROR(MID(GL_Paste!$I2554,FIND("[",GL_Paste!$I2554)+1,FIND("]",GL_Paste!$I2554)-FIND("[",GL_Paste!$I2554)-1),"")))</f>
        <v/>
      </c>
      <c r="D2557">
        <f>IF(GL_Paste!$B2554="","",IFERROR(INDEX(DeptName,MATCH($C2557,DeptTag,0)),"UNALLOCATED"))</f>
        <v/>
      </c>
      <c r="E2557">
        <f>IF(GL_Paste!$B2554="","",IFERROR(INDEX(AcctCat,MATCH(GL_Paste!$B2554&amp;"",AcctCode,0)),"UNKNOWN"))</f>
        <v/>
      </c>
      <c r="F2557">
        <f>IF(GL_Paste!$B2554="","",IFERROR(INDEX(AcctSub,MATCH(GL_Paste!$B2554&amp;"",AcctCode,0)),"UNKNOWN"))</f>
        <v/>
      </c>
    </row>
    <row r="2558">
      <c r="A2558" s="40">
        <f>IF(GL_Paste!$B2555="","",N(GL_Paste!$H2555)-N(GL_Paste!$G2555))</f>
        <v/>
      </c>
      <c r="B2558" s="43">
        <f>IF(GL_Paste!$B2555="","",DATE(YEAR(GL_Paste!$E2555),MONTH(GL_Paste!$E2555),1))</f>
        <v/>
      </c>
      <c r="C2558">
        <f>IF(GL_Paste!$B2555="","",IF(TRIM(GL_Paste!$M2555)&lt;&gt;"",TRIM(GL_Paste!$M2555),IFERROR(MID(GL_Paste!$I2555,FIND("[",GL_Paste!$I2555)+1,FIND("]",GL_Paste!$I2555)-FIND("[",GL_Paste!$I2555)-1),"")))</f>
        <v/>
      </c>
      <c r="D2558">
        <f>IF(GL_Paste!$B2555="","",IFERROR(INDEX(DeptName,MATCH($C2558,DeptTag,0)),"UNALLOCATED"))</f>
        <v/>
      </c>
      <c r="E2558">
        <f>IF(GL_Paste!$B2555="","",IFERROR(INDEX(AcctCat,MATCH(GL_Paste!$B2555&amp;"",AcctCode,0)),"UNKNOWN"))</f>
        <v/>
      </c>
      <c r="F2558">
        <f>IF(GL_Paste!$B2555="","",IFERROR(INDEX(AcctSub,MATCH(GL_Paste!$B2555&amp;"",AcctCode,0)),"UNKNOWN"))</f>
        <v/>
      </c>
    </row>
    <row r="2559">
      <c r="A2559" s="40">
        <f>IF(GL_Paste!$B2556="","",N(GL_Paste!$H2556)-N(GL_Paste!$G2556))</f>
        <v/>
      </c>
      <c r="B2559" s="43">
        <f>IF(GL_Paste!$B2556="","",DATE(YEAR(GL_Paste!$E2556),MONTH(GL_Paste!$E2556),1))</f>
        <v/>
      </c>
      <c r="C2559">
        <f>IF(GL_Paste!$B2556="","",IF(TRIM(GL_Paste!$M2556)&lt;&gt;"",TRIM(GL_Paste!$M2556),IFERROR(MID(GL_Paste!$I2556,FIND("[",GL_Paste!$I2556)+1,FIND("]",GL_Paste!$I2556)-FIND("[",GL_Paste!$I2556)-1),"")))</f>
        <v/>
      </c>
      <c r="D2559">
        <f>IF(GL_Paste!$B2556="","",IFERROR(INDEX(DeptName,MATCH($C2559,DeptTag,0)),"UNALLOCATED"))</f>
        <v/>
      </c>
      <c r="E2559">
        <f>IF(GL_Paste!$B2556="","",IFERROR(INDEX(AcctCat,MATCH(GL_Paste!$B2556&amp;"",AcctCode,0)),"UNKNOWN"))</f>
        <v/>
      </c>
      <c r="F2559">
        <f>IF(GL_Paste!$B2556="","",IFERROR(INDEX(AcctSub,MATCH(GL_Paste!$B2556&amp;"",AcctCode,0)),"UNKNOWN"))</f>
        <v/>
      </c>
    </row>
    <row r="2560">
      <c r="A2560" s="40">
        <f>IF(GL_Paste!$B2557="","",N(GL_Paste!$H2557)-N(GL_Paste!$G2557))</f>
        <v/>
      </c>
      <c r="B2560" s="43">
        <f>IF(GL_Paste!$B2557="","",DATE(YEAR(GL_Paste!$E2557),MONTH(GL_Paste!$E2557),1))</f>
        <v/>
      </c>
      <c r="C2560">
        <f>IF(GL_Paste!$B2557="","",IF(TRIM(GL_Paste!$M2557)&lt;&gt;"",TRIM(GL_Paste!$M2557),IFERROR(MID(GL_Paste!$I2557,FIND("[",GL_Paste!$I2557)+1,FIND("]",GL_Paste!$I2557)-FIND("[",GL_Paste!$I2557)-1),"")))</f>
        <v/>
      </c>
      <c r="D2560">
        <f>IF(GL_Paste!$B2557="","",IFERROR(INDEX(DeptName,MATCH($C2560,DeptTag,0)),"UNALLOCATED"))</f>
        <v/>
      </c>
      <c r="E2560">
        <f>IF(GL_Paste!$B2557="","",IFERROR(INDEX(AcctCat,MATCH(GL_Paste!$B2557&amp;"",AcctCode,0)),"UNKNOWN"))</f>
        <v/>
      </c>
      <c r="F2560">
        <f>IF(GL_Paste!$B2557="","",IFERROR(INDEX(AcctSub,MATCH(GL_Paste!$B2557&amp;"",AcctCode,0)),"UNKNOWN"))</f>
        <v/>
      </c>
    </row>
    <row r="2561">
      <c r="A2561" s="40">
        <f>IF(GL_Paste!$B2558="","",N(GL_Paste!$H2558)-N(GL_Paste!$G2558))</f>
        <v/>
      </c>
      <c r="B2561" s="43">
        <f>IF(GL_Paste!$B2558="","",DATE(YEAR(GL_Paste!$E2558),MONTH(GL_Paste!$E2558),1))</f>
        <v/>
      </c>
      <c r="C2561">
        <f>IF(GL_Paste!$B2558="","",IF(TRIM(GL_Paste!$M2558)&lt;&gt;"",TRIM(GL_Paste!$M2558),IFERROR(MID(GL_Paste!$I2558,FIND("[",GL_Paste!$I2558)+1,FIND("]",GL_Paste!$I2558)-FIND("[",GL_Paste!$I2558)-1),"")))</f>
        <v/>
      </c>
      <c r="D2561">
        <f>IF(GL_Paste!$B2558="","",IFERROR(INDEX(DeptName,MATCH($C2561,DeptTag,0)),"UNALLOCATED"))</f>
        <v/>
      </c>
      <c r="E2561">
        <f>IF(GL_Paste!$B2558="","",IFERROR(INDEX(AcctCat,MATCH(GL_Paste!$B2558&amp;"",AcctCode,0)),"UNKNOWN"))</f>
        <v/>
      </c>
      <c r="F2561">
        <f>IF(GL_Paste!$B2558="","",IFERROR(INDEX(AcctSub,MATCH(GL_Paste!$B2558&amp;"",AcctCode,0)),"UNKNOWN"))</f>
        <v/>
      </c>
    </row>
    <row r="2562">
      <c r="A2562" s="40">
        <f>IF(GL_Paste!$B2559="","",N(GL_Paste!$H2559)-N(GL_Paste!$G2559))</f>
        <v/>
      </c>
      <c r="B2562" s="43">
        <f>IF(GL_Paste!$B2559="","",DATE(YEAR(GL_Paste!$E2559),MONTH(GL_Paste!$E2559),1))</f>
        <v/>
      </c>
      <c r="C2562">
        <f>IF(GL_Paste!$B2559="","",IF(TRIM(GL_Paste!$M2559)&lt;&gt;"",TRIM(GL_Paste!$M2559),IFERROR(MID(GL_Paste!$I2559,FIND("[",GL_Paste!$I2559)+1,FIND("]",GL_Paste!$I2559)-FIND("[",GL_Paste!$I2559)-1),"")))</f>
        <v/>
      </c>
      <c r="D2562">
        <f>IF(GL_Paste!$B2559="","",IFERROR(INDEX(DeptName,MATCH($C2562,DeptTag,0)),"UNALLOCATED"))</f>
        <v/>
      </c>
      <c r="E2562">
        <f>IF(GL_Paste!$B2559="","",IFERROR(INDEX(AcctCat,MATCH(GL_Paste!$B2559&amp;"",AcctCode,0)),"UNKNOWN"))</f>
        <v/>
      </c>
      <c r="F2562">
        <f>IF(GL_Paste!$B2559="","",IFERROR(INDEX(AcctSub,MATCH(GL_Paste!$B2559&amp;"",AcctCode,0)),"UNKNOWN"))</f>
        <v/>
      </c>
    </row>
    <row r="2563">
      <c r="A2563" s="40">
        <f>IF(GL_Paste!$B2560="","",N(GL_Paste!$H2560)-N(GL_Paste!$G2560))</f>
        <v/>
      </c>
      <c r="B2563" s="43">
        <f>IF(GL_Paste!$B2560="","",DATE(YEAR(GL_Paste!$E2560),MONTH(GL_Paste!$E2560),1))</f>
        <v/>
      </c>
      <c r="C2563">
        <f>IF(GL_Paste!$B2560="","",IF(TRIM(GL_Paste!$M2560)&lt;&gt;"",TRIM(GL_Paste!$M2560),IFERROR(MID(GL_Paste!$I2560,FIND("[",GL_Paste!$I2560)+1,FIND("]",GL_Paste!$I2560)-FIND("[",GL_Paste!$I2560)-1),"")))</f>
        <v/>
      </c>
      <c r="D2563">
        <f>IF(GL_Paste!$B2560="","",IFERROR(INDEX(DeptName,MATCH($C2563,DeptTag,0)),"UNALLOCATED"))</f>
        <v/>
      </c>
      <c r="E2563">
        <f>IF(GL_Paste!$B2560="","",IFERROR(INDEX(AcctCat,MATCH(GL_Paste!$B2560&amp;"",AcctCode,0)),"UNKNOWN"))</f>
        <v/>
      </c>
      <c r="F2563">
        <f>IF(GL_Paste!$B2560="","",IFERROR(INDEX(AcctSub,MATCH(GL_Paste!$B2560&amp;"",AcctCode,0)),"UNKNOWN"))</f>
        <v/>
      </c>
    </row>
    <row r="2564">
      <c r="A2564" s="40">
        <f>IF(GL_Paste!$B2561="","",N(GL_Paste!$H2561)-N(GL_Paste!$G2561))</f>
        <v/>
      </c>
      <c r="B2564" s="43">
        <f>IF(GL_Paste!$B2561="","",DATE(YEAR(GL_Paste!$E2561),MONTH(GL_Paste!$E2561),1))</f>
        <v/>
      </c>
      <c r="C2564">
        <f>IF(GL_Paste!$B2561="","",IF(TRIM(GL_Paste!$M2561)&lt;&gt;"",TRIM(GL_Paste!$M2561),IFERROR(MID(GL_Paste!$I2561,FIND("[",GL_Paste!$I2561)+1,FIND("]",GL_Paste!$I2561)-FIND("[",GL_Paste!$I2561)-1),"")))</f>
        <v/>
      </c>
      <c r="D2564">
        <f>IF(GL_Paste!$B2561="","",IFERROR(INDEX(DeptName,MATCH($C2564,DeptTag,0)),"UNALLOCATED"))</f>
        <v/>
      </c>
      <c r="E2564">
        <f>IF(GL_Paste!$B2561="","",IFERROR(INDEX(AcctCat,MATCH(GL_Paste!$B2561&amp;"",AcctCode,0)),"UNKNOWN"))</f>
        <v/>
      </c>
      <c r="F2564">
        <f>IF(GL_Paste!$B2561="","",IFERROR(INDEX(AcctSub,MATCH(GL_Paste!$B2561&amp;"",AcctCode,0)),"UNKNOWN"))</f>
        <v/>
      </c>
    </row>
    <row r="2565">
      <c r="A2565" s="40">
        <f>IF(GL_Paste!$B2562="","",N(GL_Paste!$H2562)-N(GL_Paste!$G2562))</f>
        <v/>
      </c>
      <c r="B2565" s="43">
        <f>IF(GL_Paste!$B2562="","",DATE(YEAR(GL_Paste!$E2562),MONTH(GL_Paste!$E2562),1))</f>
        <v/>
      </c>
      <c r="C2565">
        <f>IF(GL_Paste!$B2562="","",IF(TRIM(GL_Paste!$M2562)&lt;&gt;"",TRIM(GL_Paste!$M2562),IFERROR(MID(GL_Paste!$I2562,FIND("[",GL_Paste!$I2562)+1,FIND("]",GL_Paste!$I2562)-FIND("[",GL_Paste!$I2562)-1),"")))</f>
        <v/>
      </c>
      <c r="D2565">
        <f>IF(GL_Paste!$B2562="","",IFERROR(INDEX(DeptName,MATCH($C2565,DeptTag,0)),"UNALLOCATED"))</f>
        <v/>
      </c>
      <c r="E2565">
        <f>IF(GL_Paste!$B2562="","",IFERROR(INDEX(AcctCat,MATCH(GL_Paste!$B2562&amp;"",AcctCode,0)),"UNKNOWN"))</f>
        <v/>
      </c>
      <c r="F2565">
        <f>IF(GL_Paste!$B2562="","",IFERROR(INDEX(AcctSub,MATCH(GL_Paste!$B2562&amp;"",AcctCode,0)),"UNKNOWN"))</f>
        <v/>
      </c>
    </row>
    <row r="2566">
      <c r="A2566" s="40">
        <f>IF(GL_Paste!$B2563="","",N(GL_Paste!$H2563)-N(GL_Paste!$G2563))</f>
        <v/>
      </c>
      <c r="B2566" s="43">
        <f>IF(GL_Paste!$B2563="","",DATE(YEAR(GL_Paste!$E2563),MONTH(GL_Paste!$E2563),1))</f>
        <v/>
      </c>
      <c r="C2566">
        <f>IF(GL_Paste!$B2563="","",IF(TRIM(GL_Paste!$M2563)&lt;&gt;"",TRIM(GL_Paste!$M2563),IFERROR(MID(GL_Paste!$I2563,FIND("[",GL_Paste!$I2563)+1,FIND("]",GL_Paste!$I2563)-FIND("[",GL_Paste!$I2563)-1),"")))</f>
        <v/>
      </c>
      <c r="D2566">
        <f>IF(GL_Paste!$B2563="","",IFERROR(INDEX(DeptName,MATCH($C2566,DeptTag,0)),"UNALLOCATED"))</f>
        <v/>
      </c>
      <c r="E2566">
        <f>IF(GL_Paste!$B2563="","",IFERROR(INDEX(AcctCat,MATCH(GL_Paste!$B2563&amp;"",AcctCode,0)),"UNKNOWN"))</f>
        <v/>
      </c>
      <c r="F2566">
        <f>IF(GL_Paste!$B2563="","",IFERROR(INDEX(AcctSub,MATCH(GL_Paste!$B2563&amp;"",AcctCode,0)),"UNKNOWN"))</f>
        <v/>
      </c>
    </row>
    <row r="2567">
      <c r="A2567" s="40">
        <f>IF(GL_Paste!$B2564="","",N(GL_Paste!$H2564)-N(GL_Paste!$G2564))</f>
        <v/>
      </c>
      <c r="B2567" s="43">
        <f>IF(GL_Paste!$B2564="","",DATE(YEAR(GL_Paste!$E2564),MONTH(GL_Paste!$E2564),1))</f>
        <v/>
      </c>
      <c r="C2567">
        <f>IF(GL_Paste!$B2564="","",IF(TRIM(GL_Paste!$M2564)&lt;&gt;"",TRIM(GL_Paste!$M2564),IFERROR(MID(GL_Paste!$I2564,FIND("[",GL_Paste!$I2564)+1,FIND("]",GL_Paste!$I2564)-FIND("[",GL_Paste!$I2564)-1),"")))</f>
        <v/>
      </c>
      <c r="D2567">
        <f>IF(GL_Paste!$B2564="","",IFERROR(INDEX(DeptName,MATCH($C2567,DeptTag,0)),"UNALLOCATED"))</f>
        <v/>
      </c>
      <c r="E2567">
        <f>IF(GL_Paste!$B2564="","",IFERROR(INDEX(AcctCat,MATCH(GL_Paste!$B2564&amp;"",AcctCode,0)),"UNKNOWN"))</f>
        <v/>
      </c>
      <c r="F2567">
        <f>IF(GL_Paste!$B2564="","",IFERROR(INDEX(AcctSub,MATCH(GL_Paste!$B2564&amp;"",AcctCode,0)),"UNKNOWN"))</f>
        <v/>
      </c>
    </row>
    <row r="2568">
      <c r="A2568" s="40">
        <f>IF(GL_Paste!$B2565="","",N(GL_Paste!$H2565)-N(GL_Paste!$G2565))</f>
        <v/>
      </c>
      <c r="B2568" s="43">
        <f>IF(GL_Paste!$B2565="","",DATE(YEAR(GL_Paste!$E2565),MONTH(GL_Paste!$E2565),1))</f>
        <v/>
      </c>
      <c r="C2568">
        <f>IF(GL_Paste!$B2565="","",IF(TRIM(GL_Paste!$M2565)&lt;&gt;"",TRIM(GL_Paste!$M2565),IFERROR(MID(GL_Paste!$I2565,FIND("[",GL_Paste!$I2565)+1,FIND("]",GL_Paste!$I2565)-FIND("[",GL_Paste!$I2565)-1),"")))</f>
        <v/>
      </c>
      <c r="D2568">
        <f>IF(GL_Paste!$B2565="","",IFERROR(INDEX(DeptName,MATCH($C2568,DeptTag,0)),"UNALLOCATED"))</f>
        <v/>
      </c>
      <c r="E2568">
        <f>IF(GL_Paste!$B2565="","",IFERROR(INDEX(AcctCat,MATCH(GL_Paste!$B2565&amp;"",AcctCode,0)),"UNKNOWN"))</f>
        <v/>
      </c>
      <c r="F2568">
        <f>IF(GL_Paste!$B2565="","",IFERROR(INDEX(AcctSub,MATCH(GL_Paste!$B2565&amp;"",AcctCode,0)),"UNKNOWN"))</f>
        <v/>
      </c>
    </row>
    <row r="2569">
      <c r="A2569" s="40">
        <f>IF(GL_Paste!$B2566="","",N(GL_Paste!$H2566)-N(GL_Paste!$G2566))</f>
        <v/>
      </c>
      <c r="B2569" s="43">
        <f>IF(GL_Paste!$B2566="","",DATE(YEAR(GL_Paste!$E2566),MONTH(GL_Paste!$E2566),1))</f>
        <v/>
      </c>
      <c r="C2569">
        <f>IF(GL_Paste!$B2566="","",IF(TRIM(GL_Paste!$M2566)&lt;&gt;"",TRIM(GL_Paste!$M2566),IFERROR(MID(GL_Paste!$I2566,FIND("[",GL_Paste!$I2566)+1,FIND("]",GL_Paste!$I2566)-FIND("[",GL_Paste!$I2566)-1),"")))</f>
        <v/>
      </c>
      <c r="D2569">
        <f>IF(GL_Paste!$B2566="","",IFERROR(INDEX(DeptName,MATCH($C2569,DeptTag,0)),"UNALLOCATED"))</f>
        <v/>
      </c>
      <c r="E2569">
        <f>IF(GL_Paste!$B2566="","",IFERROR(INDEX(AcctCat,MATCH(GL_Paste!$B2566&amp;"",AcctCode,0)),"UNKNOWN"))</f>
        <v/>
      </c>
      <c r="F2569">
        <f>IF(GL_Paste!$B2566="","",IFERROR(INDEX(AcctSub,MATCH(GL_Paste!$B2566&amp;"",AcctCode,0)),"UNKNOWN"))</f>
        <v/>
      </c>
    </row>
    <row r="2570">
      <c r="A2570" s="40">
        <f>IF(GL_Paste!$B2567="","",N(GL_Paste!$H2567)-N(GL_Paste!$G2567))</f>
        <v/>
      </c>
      <c r="B2570" s="43">
        <f>IF(GL_Paste!$B2567="","",DATE(YEAR(GL_Paste!$E2567),MONTH(GL_Paste!$E2567),1))</f>
        <v/>
      </c>
      <c r="C2570">
        <f>IF(GL_Paste!$B2567="","",IF(TRIM(GL_Paste!$M2567)&lt;&gt;"",TRIM(GL_Paste!$M2567),IFERROR(MID(GL_Paste!$I2567,FIND("[",GL_Paste!$I2567)+1,FIND("]",GL_Paste!$I2567)-FIND("[",GL_Paste!$I2567)-1),"")))</f>
        <v/>
      </c>
      <c r="D2570">
        <f>IF(GL_Paste!$B2567="","",IFERROR(INDEX(DeptName,MATCH($C2570,DeptTag,0)),"UNALLOCATED"))</f>
        <v/>
      </c>
      <c r="E2570">
        <f>IF(GL_Paste!$B2567="","",IFERROR(INDEX(AcctCat,MATCH(GL_Paste!$B2567&amp;"",AcctCode,0)),"UNKNOWN"))</f>
        <v/>
      </c>
      <c r="F2570">
        <f>IF(GL_Paste!$B2567="","",IFERROR(INDEX(AcctSub,MATCH(GL_Paste!$B2567&amp;"",AcctCode,0)),"UNKNOWN"))</f>
        <v/>
      </c>
    </row>
    <row r="2571">
      <c r="A2571" s="40">
        <f>IF(GL_Paste!$B2568="","",N(GL_Paste!$H2568)-N(GL_Paste!$G2568))</f>
        <v/>
      </c>
      <c r="B2571" s="43">
        <f>IF(GL_Paste!$B2568="","",DATE(YEAR(GL_Paste!$E2568),MONTH(GL_Paste!$E2568),1))</f>
        <v/>
      </c>
      <c r="C2571">
        <f>IF(GL_Paste!$B2568="","",IF(TRIM(GL_Paste!$M2568)&lt;&gt;"",TRIM(GL_Paste!$M2568),IFERROR(MID(GL_Paste!$I2568,FIND("[",GL_Paste!$I2568)+1,FIND("]",GL_Paste!$I2568)-FIND("[",GL_Paste!$I2568)-1),"")))</f>
        <v/>
      </c>
      <c r="D2571">
        <f>IF(GL_Paste!$B2568="","",IFERROR(INDEX(DeptName,MATCH($C2571,DeptTag,0)),"UNALLOCATED"))</f>
        <v/>
      </c>
      <c r="E2571">
        <f>IF(GL_Paste!$B2568="","",IFERROR(INDEX(AcctCat,MATCH(GL_Paste!$B2568&amp;"",AcctCode,0)),"UNKNOWN"))</f>
        <v/>
      </c>
      <c r="F2571">
        <f>IF(GL_Paste!$B2568="","",IFERROR(INDEX(AcctSub,MATCH(GL_Paste!$B2568&amp;"",AcctCode,0)),"UNKNOWN"))</f>
        <v/>
      </c>
    </row>
    <row r="2572">
      <c r="A2572" s="40">
        <f>IF(GL_Paste!$B2569="","",N(GL_Paste!$H2569)-N(GL_Paste!$G2569))</f>
        <v/>
      </c>
      <c r="B2572" s="43">
        <f>IF(GL_Paste!$B2569="","",DATE(YEAR(GL_Paste!$E2569),MONTH(GL_Paste!$E2569),1))</f>
        <v/>
      </c>
      <c r="C2572">
        <f>IF(GL_Paste!$B2569="","",IF(TRIM(GL_Paste!$M2569)&lt;&gt;"",TRIM(GL_Paste!$M2569),IFERROR(MID(GL_Paste!$I2569,FIND("[",GL_Paste!$I2569)+1,FIND("]",GL_Paste!$I2569)-FIND("[",GL_Paste!$I2569)-1),"")))</f>
        <v/>
      </c>
      <c r="D2572">
        <f>IF(GL_Paste!$B2569="","",IFERROR(INDEX(DeptName,MATCH($C2572,DeptTag,0)),"UNALLOCATED"))</f>
        <v/>
      </c>
      <c r="E2572">
        <f>IF(GL_Paste!$B2569="","",IFERROR(INDEX(AcctCat,MATCH(GL_Paste!$B2569&amp;"",AcctCode,0)),"UNKNOWN"))</f>
        <v/>
      </c>
      <c r="F2572">
        <f>IF(GL_Paste!$B2569="","",IFERROR(INDEX(AcctSub,MATCH(GL_Paste!$B2569&amp;"",AcctCode,0)),"UNKNOWN"))</f>
        <v/>
      </c>
    </row>
    <row r="2573">
      <c r="A2573" s="40">
        <f>IF(GL_Paste!$B2570="","",N(GL_Paste!$H2570)-N(GL_Paste!$G2570))</f>
        <v/>
      </c>
      <c r="B2573" s="43">
        <f>IF(GL_Paste!$B2570="","",DATE(YEAR(GL_Paste!$E2570),MONTH(GL_Paste!$E2570),1))</f>
        <v/>
      </c>
      <c r="C2573">
        <f>IF(GL_Paste!$B2570="","",IF(TRIM(GL_Paste!$M2570)&lt;&gt;"",TRIM(GL_Paste!$M2570),IFERROR(MID(GL_Paste!$I2570,FIND("[",GL_Paste!$I2570)+1,FIND("]",GL_Paste!$I2570)-FIND("[",GL_Paste!$I2570)-1),"")))</f>
        <v/>
      </c>
      <c r="D2573">
        <f>IF(GL_Paste!$B2570="","",IFERROR(INDEX(DeptName,MATCH($C2573,DeptTag,0)),"UNALLOCATED"))</f>
        <v/>
      </c>
      <c r="E2573">
        <f>IF(GL_Paste!$B2570="","",IFERROR(INDEX(AcctCat,MATCH(GL_Paste!$B2570&amp;"",AcctCode,0)),"UNKNOWN"))</f>
        <v/>
      </c>
      <c r="F2573">
        <f>IF(GL_Paste!$B2570="","",IFERROR(INDEX(AcctSub,MATCH(GL_Paste!$B2570&amp;"",AcctCode,0)),"UNKNOWN"))</f>
        <v/>
      </c>
    </row>
    <row r="2574">
      <c r="A2574" s="40">
        <f>IF(GL_Paste!$B2571="","",N(GL_Paste!$H2571)-N(GL_Paste!$G2571))</f>
        <v/>
      </c>
      <c r="B2574" s="43">
        <f>IF(GL_Paste!$B2571="","",DATE(YEAR(GL_Paste!$E2571),MONTH(GL_Paste!$E2571),1))</f>
        <v/>
      </c>
      <c r="C2574">
        <f>IF(GL_Paste!$B2571="","",IF(TRIM(GL_Paste!$M2571)&lt;&gt;"",TRIM(GL_Paste!$M2571),IFERROR(MID(GL_Paste!$I2571,FIND("[",GL_Paste!$I2571)+1,FIND("]",GL_Paste!$I2571)-FIND("[",GL_Paste!$I2571)-1),"")))</f>
        <v/>
      </c>
      <c r="D2574">
        <f>IF(GL_Paste!$B2571="","",IFERROR(INDEX(DeptName,MATCH($C2574,DeptTag,0)),"UNALLOCATED"))</f>
        <v/>
      </c>
      <c r="E2574">
        <f>IF(GL_Paste!$B2571="","",IFERROR(INDEX(AcctCat,MATCH(GL_Paste!$B2571&amp;"",AcctCode,0)),"UNKNOWN"))</f>
        <v/>
      </c>
      <c r="F2574">
        <f>IF(GL_Paste!$B2571="","",IFERROR(INDEX(AcctSub,MATCH(GL_Paste!$B2571&amp;"",AcctCode,0)),"UNKNOWN"))</f>
        <v/>
      </c>
    </row>
    <row r="2575">
      <c r="A2575" s="40">
        <f>IF(GL_Paste!$B2572="","",N(GL_Paste!$H2572)-N(GL_Paste!$G2572))</f>
        <v/>
      </c>
      <c r="B2575" s="43">
        <f>IF(GL_Paste!$B2572="","",DATE(YEAR(GL_Paste!$E2572),MONTH(GL_Paste!$E2572),1))</f>
        <v/>
      </c>
      <c r="C2575">
        <f>IF(GL_Paste!$B2572="","",IF(TRIM(GL_Paste!$M2572)&lt;&gt;"",TRIM(GL_Paste!$M2572),IFERROR(MID(GL_Paste!$I2572,FIND("[",GL_Paste!$I2572)+1,FIND("]",GL_Paste!$I2572)-FIND("[",GL_Paste!$I2572)-1),"")))</f>
        <v/>
      </c>
      <c r="D2575">
        <f>IF(GL_Paste!$B2572="","",IFERROR(INDEX(DeptName,MATCH($C2575,DeptTag,0)),"UNALLOCATED"))</f>
        <v/>
      </c>
      <c r="E2575">
        <f>IF(GL_Paste!$B2572="","",IFERROR(INDEX(AcctCat,MATCH(GL_Paste!$B2572&amp;"",AcctCode,0)),"UNKNOWN"))</f>
        <v/>
      </c>
      <c r="F2575">
        <f>IF(GL_Paste!$B2572="","",IFERROR(INDEX(AcctSub,MATCH(GL_Paste!$B2572&amp;"",AcctCode,0)),"UNKNOWN"))</f>
        <v/>
      </c>
    </row>
    <row r="2576">
      <c r="A2576" s="40">
        <f>IF(GL_Paste!$B2573="","",N(GL_Paste!$H2573)-N(GL_Paste!$G2573))</f>
        <v/>
      </c>
      <c r="B2576" s="43">
        <f>IF(GL_Paste!$B2573="","",DATE(YEAR(GL_Paste!$E2573),MONTH(GL_Paste!$E2573),1))</f>
        <v/>
      </c>
      <c r="C2576">
        <f>IF(GL_Paste!$B2573="","",IF(TRIM(GL_Paste!$M2573)&lt;&gt;"",TRIM(GL_Paste!$M2573),IFERROR(MID(GL_Paste!$I2573,FIND("[",GL_Paste!$I2573)+1,FIND("]",GL_Paste!$I2573)-FIND("[",GL_Paste!$I2573)-1),"")))</f>
        <v/>
      </c>
      <c r="D2576">
        <f>IF(GL_Paste!$B2573="","",IFERROR(INDEX(DeptName,MATCH($C2576,DeptTag,0)),"UNALLOCATED"))</f>
        <v/>
      </c>
      <c r="E2576">
        <f>IF(GL_Paste!$B2573="","",IFERROR(INDEX(AcctCat,MATCH(GL_Paste!$B2573&amp;"",AcctCode,0)),"UNKNOWN"))</f>
        <v/>
      </c>
      <c r="F2576">
        <f>IF(GL_Paste!$B2573="","",IFERROR(INDEX(AcctSub,MATCH(GL_Paste!$B2573&amp;"",AcctCode,0)),"UNKNOWN"))</f>
        <v/>
      </c>
    </row>
    <row r="2577">
      <c r="A2577" s="40">
        <f>IF(GL_Paste!$B2574="","",N(GL_Paste!$H2574)-N(GL_Paste!$G2574))</f>
        <v/>
      </c>
      <c r="B2577" s="43">
        <f>IF(GL_Paste!$B2574="","",DATE(YEAR(GL_Paste!$E2574),MONTH(GL_Paste!$E2574),1))</f>
        <v/>
      </c>
      <c r="C2577">
        <f>IF(GL_Paste!$B2574="","",IF(TRIM(GL_Paste!$M2574)&lt;&gt;"",TRIM(GL_Paste!$M2574),IFERROR(MID(GL_Paste!$I2574,FIND("[",GL_Paste!$I2574)+1,FIND("]",GL_Paste!$I2574)-FIND("[",GL_Paste!$I2574)-1),"")))</f>
        <v/>
      </c>
      <c r="D2577">
        <f>IF(GL_Paste!$B2574="","",IFERROR(INDEX(DeptName,MATCH($C2577,DeptTag,0)),"UNALLOCATED"))</f>
        <v/>
      </c>
      <c r="E2577">
        <f>IF(GL_Paste!$B2574="","",IFERROR(INDEX(AcctCat,MATCH(GL_Paste!$B2574&amp;"",AcctCode,0)),"UNKNOWN"))</f>
        <v/>
      </c>
      <c r="F2577">
        <f>IF(GL_Paste!$B2574="","",IFERROR(INDEX(AcctSub,MATCH(GL_Paste!$B2574&amp;"",AcctCode,0)),"UNKNOWN"))</f>
        <v/>
      </c>
    </row>
    <row r="2578">
      <c r="A2578" s="40">
        <f>IF(GL_Paste!$B2575="","",N(GL_Paste!$H2575)-N(GL_Paste!$G2575))</f>
        <v/>
      </c>
      <c r="B2578" s="43">
        <f>IF(GL_Paste!$B2575="","",DATE(YEAR(GL_Paste!$E2575),MONTH(GL_Paste!$E2575),1))</f>
        <v/>
      </c>
      <c r="C2578">
        <f>IF(GL_Paste!$B2575="","",IF(TRIM(GL_Paste!$M2575)&lt;&gt;"",TRIM(GL_Paste!$M2575),IFERROR(MID(GL_Paste!$I2575,FIND("[",GL_Paste!$I2575)+1,FIND("]",GL_Paste!$I2575)-FIND("[",GL_Paste!$I2575)-1),"")))</f>
        <v/>
      </c>
      <c r="D2578">
        <f>IF(GL_Paste!$B2575="","",IFERROR(INDEX(DeptName,MATCH($C2578,DeptTag,0)),"UNALLOCATED"))</f>
        <v/>
      </c>
      <c r="E2578">
        <f>IF(GL_Paste!$B2575="","",IFERROR(INDEX(AcctCat,MATCH(GL_Paste!$B2575&amp;"",AcctCode,0)),"UNKNOWN"))</f>
        <v/>
      </c>
      <c r="F2578">
        <f>IF(GL_Paste!$B2575="","",IFERROR(INDEX(AcctSub,MATCH(GL_Paste!$B2575&amp;"",AcctCode,0)),"UNKNOWN"))</f>
        <v/>
      </c>
    </row>
    <row r="2579">
      <c r="A2579" s="40">
        <f>IF(GL_Paste!$B2576="","",N(GL_Paste!$H2576)-N(GL_Paste!$G2576))</f>
        <v/>
      </c>
      <c r="B2579" s="43">
        <f>IF(GL_Paste!$B2576="","",DATE(YEAR(GL_Paste!$E2576),MONTH(GL_Paste!$E2576),1))</f>
        <v/>
      </c>
      <c r="C2579">
        <f>IF(GL_Paste!$B2576="","",IF(TRIM(GL_Paste!$M2576)&lt;&gt;"",TRIM(GL_Paste!$M2576),IFERROR(MID(GL_Paste!$I2576,FIND("[",GL_Paste!$I2576)+1,FIND("]",GL_Paste!$I2576)-FIND("[",GL_Paste!$I2576)-1),"")))</f>
        <v/>
      </c>
      <c r="D2579">
        <f>IF(GL_Paste!$B2576="","",IFERROR(INDEX(DeptName,MATCH($C2579,DeptTag,0)),"UNALLOCATED"))</f>
        <v/>
      </c>
      <c r="E2579">
        <f>IF(GL_Paste!$B2576="","",IFERROR(INDEX(AcctCat,MATCH(GL_Paste!$B2576&amp;"",AcctCode,0)),"UNKNOWN"))</f>
        <v/>
      </c>
      <c r="F2579">
        <f>IF(GL_Paste!$B2576="","",IFERROR(INDEX(AcctSub,MATCH(GL_Paste!$B2576&amp;"",AcctCode,0)),"UNKNOWN"))</f>
        <v/>
      </c>
    </row>
    <row r="2580">
      <c r="A2580" s="40">
        <f>IF(GL_Paste!$B2577="","",N(GL_Paste!$H2577)-N(GL_Paste!$G2577))</f>
        <v/>
      </c>
      <c r="B2580" s="43">
        <f>IF(GL_Paste!$B2577="","",DATE(YEAR(GL_Paste!$E2577),MONTH(GL_Paste!$E2577),1))</f>
        <v/>
      </c>
      <c r="C2580">
        <f>IF(GL_Paste!$B2577="","",IF(TRIM(GL_Paste!$M2577)&lt;&gt;"",TRIM(GL_Paste!$M2577),IFERROR(MID(GL_Paste!$I2577,FIND("[",GL_Paste!$I2577)+1,FIND("]",GL_Paste!$I2577)-FIND("[",GL_Paste!$I2577)-1),"")))</f>
        <v/>
      </c>
      <c r="D2580">
        <f>IF(GL_Paste!$B2577="","",IFERROR(INDEX(DeptName,MATCH($C2580,DeptTag,0)),"UNALLOCATED"))</f>
        <v/>
      </c>
      <c r="E2580">
        <f>IF(GL_Paste!$B2577="","",IFERROR(INDEX(AcctCat,MATCH(GL_Paste!$B2577&amp;"",AcctCode,0)),"UNKNOWN"))</f>
        <v/>
      </c>
      <c r="F2580">
        <f>IF(GL_Paste!$B2577="","",IFERROR(INDEX(AcctSub,MATCH(GL_Paste!$B2577&amp;"",AcctCode,0)),"UNKNOWN"))</f>
        <v/>
      </c>
    </row>
    <row r="2581">
      <c r="A2581" s="40">
        <f>IF(GL_Paste!$B2578="","",N(GL_Paste!$H2578)-N(GL_Paste!$G2578))</f>
        <v/>
      </c>
      <c r="B2581" s="43">
        <f>IF(GL_Paste!$B2578="","",DATE(YEAR(GL_Paste!$E2578),MONTH(GL_Paste!$E2578),1))</f>
        <v/>
      </c>
      <c r="C2581">
        <f>IF(GL_Paste!$B2578="","",IF(TRIM(GL_Paste!$M2578)&lt;&gt;"",TRIM(GL_Paste!$M2578),IFERROR(MID(GL_Paste!$I2578,FIND("[",GL_Paste!$I2578)+1,FIND("]",GL_Paste!$I2578)-FIND("[",GL_Paste!$I2578)-1),"")))</f>
        <v/>
      </c>
      <c r="D2581">
        <f>IF(GL_Paste!$B2578="","",IFERROR(INDEX(DeptName,MATCH($C2581,DeptTag,0)),"UNALLOCATED"))</f>
        <v/>
      </c>
      <c r="E2581">
        <f>IF(GL_Paste!$B2578="","",IFERROR(INDEX(AcctCat,MATCH(GL_Paste!$B2578&amp;"",AcctCode,0)),"UNKNOWN"))</f>
        <v/>
      </c>
      <c r="F2581">
        <f>IF(GL_Paste!$B2578="","",IFERROR(INDEX(AcctSub,MATCH(GL_Paste!$B2578&amp;"",AcctCode,0)),"UNKNOWN"))</f>
        <v/>
      </c>
    </row>
    <row r="2582">
      <c r="A2582" s="40">
        <f>IF(GL_Paste!$B2579="","",N(GL_Paste!$H2579)-N(GL_Paste!$G2579))</f>
        <v/>
      </c>
      <c r="B2582" s="43">
        <f>IF(GL_Paste!$B2579="","",DATE(YEAR(GL_Paste!$E2579),MONTH(GL_Paste!$E2579),1))</f>
        <v/>
      </c>
      <c r="C2582">
        <f>IF(GL_Paste!$B2579="","",IF(TRIM(GL_Paste!$M2579)&lt;&gt;"",TRIM(GL_Paste!$M2579),IFERROR(MID(GL_Paste!$I2579,FIND("[",GL_Paste!$I2579)+1,FIND("]",GL_Paste!$I2579)-FIND("[",GL_Paste!$I2579)-1),"")))</f>
        <v/>
      </c>
      <c r="D2582">
        <f>IF(GL_Paste!$B2579="","",IFERROR(INDEX(DeptName,MATCH($C2582,DeptTag,0)),"UNALLOCATED"))</f>
        <v/>
      </c>
      <c r="E2582">
        <f>IF(GL_Paste!$B2579="","",IFERROR(INDEX(AcctCat,MATCH(GL_Paste!$B2579&amp;"",AcctCode,0)),"UNKNOWN"))</f>
        <v/>
      </c>
      <c r="F2582">
        <f>IF(GL_Paste!$B2579="","",IFERROR(INDEX(AcctSub,MATCH(GL_Paste!$B2579&amp;"",AcctCode,0)),"UNKNOWN"))</f>
        <v/>
      </c>
    </row>
    <row r="2583">
      <c r="A2583" s="40">
        <f>IF(GL_Paste!$B2580="","",N(GL_Paste!$H2580)-N(GL_Paste!$G2580))</f>
        <v/>
      </c>
      <c r="B2583" s="43">
        <f>IF(GL_Paste!$B2580="","",DATE(YEAR(GL_Paste!$E2580),MONTH(GL_Paste!$E2580),1))</f>
        <v/>
      </c>
      <c r="C2583">
        <f>IF(GL_Paste!$B2580="","",IF(TRIM(GL_Paste!$M2580)&lt;&gt;"",TRIM(GL_Paste!$M2580),IFERROR(MID(GL_Paste!$I2580,FIND("[",GL_Paste!$I2580)+1,FIND("]",GL_Paste!$I2580)-FIND("[",GL_Paste!$I2580)-1),"")))</f>
        <v/>
      </c>
      <c r="D2583">
        <f>IF(GL_Paste!$B2580="","",IFERROR(INDEX(DeptName,MATCH($C2583,DeptTag,0)),"UNALLOCATED"))</f>
        <v/>
      </c>
      <c r="E2583">
        <f>IF(GL_Paste!$B2580="","",IFERROR(INDEX(AcctCat,MATCH(GL_Paste!$B2580&amp;"",AcctCode,0)),"UNKNOWN"))</f>
        <v/>
      </c>
      <c r="F2583">
        <f>IF(GL_Paste!$B2580="","",IFERROR(INDEX(AcctSub,MATCH(GL_Paste!$B2580&amp;"",AcctCode,0)),"UNKNOWN"))</f>
        <v/>
      </c>
    </row>
    <row r="2584">
      <c r="A2584" s="40">
        <f>IF(GL_Paste!$B2581="","",N(GL_Paste!$H2581)-N(GL_Paste!$G2581))</f>
        <v/>
      </c>
      <c r="B2584" s="43">
        <f>IF(GL_Paste!$B2581="","",DATE(YEAR(GL_Paste!$E2581),MONTH(GL_Paste!$E2581),1))</f>
        <v/>
      </c>
      <c r="C2584">
        <f>IF(GL_Paste!$B2581="","",IF(TRIM(GL_Paste!$M2581)&lt;&gt;"",TRIM(GL_Paste!$M2581),IFERROR(MID(GL_Paste!$I2581,FIND("[",GL_Paste!$I2581)+1,FIND("]",GL_Paste!$I2581)-FIND("[",GL_Paste!$I2581)-1),"")))</f>
        <v/>
      </c>
      <c r="D2584">
        <f>IF(GL_Paste!$B2581="","",IFERROR(INDEX(DeptName,MATCH($C2584,DeptTag,0)),"UNALLOCATED"))</f>
        <v/>
      </c>
      <c r="E2584">
        <f>IF(GL_Paste!$B2581="","",IFERROR(INDEX(AcctCat,MATCH(GL_Paste!$B2581&amp;"",AcctCode,0)),"UNKNOWN"))</f>
        <v/>
      </c>
      <c r="F2584">
        <f>IF(GL_Paste!$B2581="","",IFERROR(INDEX(AcctSub,MATCH(GL_Paste!$B2581&amp;"",AcctCode,0)),"UNKNOWN"))</f>
        <v/>
      </c>
    </row>
    <row r="2585">
      <c r="A2585" s="40">
        <f>IF(GL_Paste!$B2582="","",N(GL_Paste!$H2582)-N(GL_Paste!$G2582))</f>
        <v/>
      </c>
      <c r="B2585" s="43">
        <f>IF(GL_Paste!$B2582="","",DATE(YEAR(GL_Paste!$E2582),MONTH(GL_Paste!$E2582),1))</f>
        <v/>
      </c>
      <c r="C2585">
        <f>IF(GL_Paste!$B2582="","",IF(TRIM(GL_Paste!$M2582)&lt;&gt;"",TRIM(GL_Paste!$M2582),IFERROR(MID(GL_Paste!$I2582,FIND("[",GL_Paste!$I2582)+1,FIND("]",GL_Paste!$I2582)-FIND("[",GL_Paste!$I2582)-1),"")))</f>
        <v/>
      </c>
      <c r="D2585">
        <f>IF(GL_Paste!$B2582="","",IFERROR(INDEX(DeptName,MATCH($C2585,DeptTag,0)),"UNALLOCATED"))</f>
        <v/>
      </c>
      <c r="E2585">
        <f>IF(GL_Paste!$B2582="","",IFERROR(INDEX(AcctCat,MATCH(GL_Paste!$B2582&amp;"",AcctCode,0)),"UNKNOWN"))</f>
        <v/>
      </c>
      <c r="F2585">
        <f>IF(GL_Paste!$B2582="","",IFERROR(INDEX(AcctSub,MATCH(GL_Paste!$B2582&amp;"",AcctCode,0)),"UNKNOWN"))</f>
        <v/>
      </c>
    </row>
    <row r="2586">
      <c r="A2586" s="40">
        <f>IF(GL_Paste!$B2583="","",N(GL_Paste!$H2583)-N(GL_Paste!$G2583))</f>
        <v/>
      </c>
      <c r="B2586" s="43">
        <f>IF(GL_Paste!$B2583="","",DATE(YEAR(GL_Paste!$E2583),MONTH(GL_Paste!$E2583),1))</f>
        <v/>
      </c>
      <c r="C2586">
        <f>IF(GL_Paste!$B2583="","",IF(TRIM(GL_Paste!$M2583)&lt;&gt;"",TRIM(GL_Paste!$M2583),IFERROR(MID(GL_Paste!$I2583,FIND("[",GL_Paste!$I2583)+1,FIND("]",GL_Paste!$I2583)-FIND("[",GL_Paste!$I2583)-1),"")))</f>
        <v/>
      </c>
      <c r="D2586">
        <f>IF(GL_Paste!$B2583="","",IFERROR(INDEX(DeptName,MATCH($C2586,DeptTag,0)),"UNALLOCATED"))</f>
        <v/>
      </c>
      <c r="E2586">
        <f>IF(GL_Paste!$B2583="","",IFERROR(INDEX(AcctCat,MATCH(GL_Paste!$B2583&amp;"",AcctCode,0)),"UNKNOWN"))</f>
        <v/>
      </c>
      <c r="F2586">
        <f>IF(GL_Paste!$B2583="","",IFERROR(INDEX(AcctSub,MATCH(GL_Paste!$B2583&amp;"",AcctCode,0)),"UNKNOWN"))</f>
        <v/>
      </c>
    </row>
    <row r="2587">
      <c r="A2587" s="40">
        <f>IF(GL_Paste!$B2584="","",N(GL_Paste!$H2584)-N(GL_Paste!$G2584))</f>
        <v/>
      </c>
      <c r="B2587" s="43">
        <f>IF(GL_Paste!$B2584="","",DATE(YEAR(GL_Paste!$E2584),MONTH(GL_Paste!$E2584),1))</f>
        <v/>
      </c>
      <c r="C2587">
        <f>IF(GL_Paste!$B2584="","",IF(TRIM(GL_Paste!$M2584)&lt;&gt;"",TRIM(GL_Paste!$M2584),IFERROR(MID(GL_Paste!$I2584,FIND("[",GL_Paste!$I2584)+1,FIND("]",GL_Paste!$I2584)-FIND("[",GL_Paste!$I2584)-1),"")))</f>
        <v/>
      </c>
      <c r="D2587">
        <f>IF(GL_Paste!$B2584="","",IFERROR(INDEX(DeptName,MATCH($C2587,DeptTag,0)),"UNALLOCATED"))</f>
        <v/>
      </c>
      <c r="E2587">
        <f>IF(GL_Paste!$B2584="","",IFERROR(INDEX(AcctCat,MATCH(GL_Paste!$B2584&amp;"",AcctCode,0)),"UNKNOWN"))</f>
        <v/>
      </c>
      <c r="F2587">
        <f>IF(GL_Paste!$B2584="","",IFERROR(INDEX(AcctSub,MATCH(GL_Paste!$B2584&amp;"",AcctCode,0)),"UNKNOWN"))</f>
        <v/>
      </c>
    </row>
    <row r="2588">
      <c r="A2588" s="40">
        <f>IF(GL_Paste!$B2585="","",N(GL_Paste!$H2585)-N(GL_Paste!$G2585))</f>
        <v/>
      </c>
      <c r="B2588" s="43">
        <f>IF(GL_Paste!$B2585="","",DATE(YEAR(GL_Paste!$E2585),MONTH(GL_Paste!$E2585),1))</f>
        <v/>
      </c>
      <c r="C2588">
        <f>IF(GL_Paste!$B2585="","",IF(TRIM(GL_Paste!$M2585)&lt;&gt;"",TRIM(GL_Paste!$M2585),IFERROR(MID(GL_Paste!$I2585,FIND("[",GL_Paste!$I2585)+1,FIND("]",GL_Paste!$I2585)-FIND("[",GL_Paste!$I2585)-1),"")))</f>
        <v/>
      </c>
      <c r="D2588">
        <f>IF(GL_Paste!$B2585="","",IFERROR(INDEX(DeptName,MATCH($C2588,DeptTag,0)),"UNALLOCATED"))</f>
        <v/>
      </c>
      <c r="E2588">
        <f>IF(GL_Paste!$B2585="","",IFERROR(INDEX(AcctCat,MATCH(GL_Paste!$B2585&amp;"",AcctCode,0)),"UNKNOWN"))</f>
        <v/>
      </c>
      <c r="F2588">
        <f>IF(GL_Paste!$B2585="","",IFERROR(INDEX(AcctSub,MATCH(GL_Paste!$B2585&amp;"",AcctCode,0)),"UNKNOWN"))</f>
        <v/>
      </c>
    </row>
    <row r="2589">
      <c r="A2589" s="40">
        <f>IF(GL_Paste!$B2586="","",N(GL_Paste!$H2586)-N(GL_Paste!$G2586))</f>
        <v/>
      </c>
      <c r="B2589" s="43">
        <f>IF(GL_Paste!$B2586="","",DATE(YEAR(GL_Paste!$E2586),MONTH(GL_Paste!$E2586),1))</f>
        <v/>
      </c>
      <c r="C2589">
        <f>IF(GL_Paste!$B2586="","",IF(TRIM(GL_Paste!$M2586)&lt;&gt;"",TRIM(GL_Paste!$M2586),IFERROR(MID(GL_Paste!$I2586,FIND("[",GL_Paste!$I2586)+1,FIND("]",GL_Paste!$I2586)-FIND("[",GL_Paste!$I2586)-1),"")))</f>
        <v/>
      </c>
      <c r="D2589">
        <f>IF(GL_Paste!$B2586="","",IFERROR(INDEX(DeptName,MATCH($C2589,DeptTag,0)),"UNALLOCATED"))</f>
        <v/>
      </c>
      <c r="E2589">
        <f>IF(GL_Paste!$B2586="","",IFERROR(INDEX(AcctCat,MATCH(GL_Paste!$B2586&amp;"",AcctCode,0)),"UNKNOWN"))</f>
        <v/>
      </c>
      <c r="F2589">
        <f>IF(GL_Paste!$B2586="","",IFERROR(INDEX(AcctSub,MATCH(GL_Paste!$B2586&amp;"",AcctCode,0)),"UNKNOWN"))</f>
        <v/>
      </c>
    </row>
    <row r="2590">
      <c r="A2590" s="40">
        <f>IF(GL_Paste!$B2587="","",N(GL_Paste!$H2587)-N(GL_Paste!$G2587))</f>
        <v/>
      </c>
      <c r="B2590" s="43">
        <f>IF(GL_Paste!$B2587="","",DATE(YEAR(GL_Paste!$E2587),MONTH(GL_Paste!$E2587),1))</f>
        <v/>
      </c>
      <c r="C2590">
        <f>IF(GL_Paste!$B2587="","",IF(TRIM(GL_Paste!$M2587)&lt;&gt;"",TRIM(GL_Paste!$M2587),IFERROR(MID(GL_Paste!$I2587,FIND("[",GL_Paste!$I2587)+1,FIND("]",GL_Paste!$I2587)-FIND("[",GL_Paste!$I2587)-1),"")))</f>
        <v/>
      </c>
      <c r="D2590">
        <f>IF(GL_Paste!$B2587="","",IFERROR(INDEX(DeptName,MATCH($C2590,DeptTag,0)),"UNALLOCATED"))</f>
        <v/>
      </c>
      <c r="E2590">
        <f>IF(GL_Paste!$B2587="","",IFERROR(INDEX(AcctCat,MATCH(GL_Paste!$B2587&amp;"",AcctCode,0)),"UNKNOWN"))</f>
        <v/>
      </c>
      <c r="F2590">
        <f>IF(GL_Paste!$B2587="","",IFERROR(INDEX(AcctSub,MATCH(GL_Paste!$B2587&amp;"",AcctCode,0)),"UNKNOWN"))</f>
        <v/>
      </c>
    </row>
    <row r="2591">
      <c r="A2591" s="40">
        <f>IF(GL_Paste!$B2588="","",N(GL_Paste!$H2588)-N(GL_Paste!$G2588))</f>
        <v/>
      </c>
      <c r="B2591" s="43">
        <f>IF(GL_Paste!$B2588="","",DATE(YEAR(GL_Paste!$E2588),MONTH(GL_Paste!$E2588),1))</f>
        <v/>
      </c>
      <c r="C2591">
        <f>IF(GL_Paste!$B2588="","",IF(TRIM(GL_Paste!$M2588)&lt;&gt;"",TRIM(GL_Paste!$M2588),IFERROR(MID(GL_Paste!$I2588,FIND("[",GL_Paste!$I2588)+1,FIND("]",GL_Paste!$I2588)-FIND("[",GL_Paste!$I2588)-1),"")))</f>
        <v/>
      </c>
      <c r="D2591">
        <f>IF(GL_Paste!$B2588="","",IFERROR(INDEX(DeptName,MATCH($C2591,DeptTag,0)),"UNALLOCATED"))</f>
        <v/>
      </c>
      <c r="E2591">
        <f>IF(GL_Paste!$B2588="","",IFERROR(INDEX(AcctCat,MATCH(GL_Paste!$B2588&amp;"",AcctCode,0)),"UNKNOWN"))</f>
        <v/>
      </c>
      <c r="F2591">
        <f>IF(GL_Paste!$B2588="","",IFERROR(INDEX(AcctSub,MATCH(GL_Paste!$B2588&amp;"",AcctCode,0)),"UNKNOWN"))</f>
        <v/>
      </c>
    </row>
    <row r="2592">
      <c r="A2592" s="40">
        <f>IF(GL_Paste!$B2589="","",N(GL_Paste!$H2589)-N(GL_Paste!$G2589))</f>
        <v/>
      </c>
      <c r="B2592" s="43">
        <f>IF(GL_Paste!$B2589="","",DATE(YEAR(GL_Paste!$E2589),MONTH(GL_Paste!$E2589),1))</f>
        <v/>
      </c>
      <c r="C2592">
        <f>IF(GL_Paste!$B2589="","",IF(TRIM(GL_Paste!$M2589)&lt;&gt;"",TRIM(GL_Paste!$M2589),IFERROR(MID(GL_Paste!$I2589,FIND("[",GL_Paste!$I2589)+1,FIND("]",GL_Paste!$I2589)-FIND("[",GL_Paste!$I2589)-1),"")))</f>
        <v/>
      </c>
      <c r="D2592">
        <f>IF(GL_Paste!$B2589="","",IFERROR(INDEX(DeptName,MATCH($C2592,DeptTag,0)),"UNALLOCATED"))</f>
        <v/>
      </c>
      <c r="E2592">
        <f>IF(GL_Paste!$B2589="","",IFERROR(INDEX(AcctCat,MATCH(GL_Paste!$B2589&amp;"",AcctCode,0)),"UNKNOWN"))</f>
        <v/>
      </c>
      <c r="F2592">
        <f>IF(GL_Paste!$B2589="","",IFERROR(INDEX(AcctSub,MATCH(GL_Paste!$B2589&amp;"",AcctCode,0)),"UNKNOWN"))</f>
        <v/>
      </c>
    </row>
    <row r="2593">
      <c r="A2593" s="40">
        <f>IF(GL_Paste!$B2590="","",N(GL_Paste!$H2590)-N(GL_Paste!$G2590))</f>
        <v/>
      </c>
      <c r="B2593" s="43">
        <f>IF(GL_Paste!$B2590="","",DATE(YEAR(GL_Paste!$E2590),MONTH(GL_Paste!$E2590),1))</f>
        <v/>
      </c>
      <c r="C2593">
        <f>IF(GL_Paste!$B2590="","",IF(TRIM(GL_Paste!$M2590)&lt;&gt;"",TRIM(GL_Paste!$M2590),IFERROR(MID(GL_Paste!$I2590,FIND("[",GL_Paste!$I2590)+1,FIND("]",GL_Paste!$I2590)-FIND("[",GL_Paste!$I2590)-1),"")))</f>
        <v/>
      </c>
      <c r="D2593">
        <f>IF(GL_Paste!$B2590="","",IFERROR(INDEX(DeptName,MATCH($C2593,DeptTag,0)),"UNALLOCATED"))</f>
        <v/>
      </c>
      <c r="E2593">
        <f>IF(GL_Paste!$B2590="","",IFERROR(INDEX(AcctCat,MATCH(GL_Paste!$B2590&amp;"",AcctCode,0)),"UNKNOWN"))</f>
        <v/>
      </c>
      <c r="F2593">
        <f>IF(GL_Paste!$B2590="","",IFERROR(INDEX(AcctSub,MATCH(GL_Paste!$B2590&amp;"",AcctCode,0)),"UNKNOWN"))</f>
        <v/>
      </c>
    </row>
    <row r="2594">
      <c r="A2594" s="40">
        <f>IF(GL_Paste!$B2591="","",N(GL_Paste!$H2591)-N(GL_Paste!$G2591))</f>
        <v/>
      </c>
      <c r="B2594" s="43">
        <f>IF(GL_Paste!$B2591="","",DATE(YEAR(GL_Paste!$E2591),MONTH(GL_Paste!$E2591),1))</f>
        <v/>
      </c>
      <c r="C2594">
        <f>IF(GL_Paste!$B2591="","",IF(TRIM(GL_Paste!$M2591)&lt;&gt;"",TRIM(GL_Paste!$M2591),IFERROR(MID(GL_Paste!$I2591,FIND("[",GL_Paste!$I2591)+1,FIND("]",GL_Paste!$I2591)-FIND("[",GL_Paste!$I2591)-1),"")))</f>
        <v/>
      </c>
      <c r="D2594">
        <f>IF(GL_Paste!$B2591="","",IFERROR(INDEX(DeptName,MATCH($C2594,DeptTag,0)),"UNALLOCATED"))</f>
        <v/>
      </c>
      <c r="E2594">
        <f>IF(GL_Paste!$B2591="","",IFERROR(INDEX(AcctCat,MATCH(GL_Paste!$B2591&amp;"",AcctCode,0)),"UNKNOWN"))</f>
        <v/>
      </c>
      <c r="F2594">
        <f>IF(GL_Paste!$B2591="","",IFERROR(INDEX(AcctSub,MATCH(GL_Paste!$B2591&amp;"",AcctCode,0)),"UNKNOWN"))</f>
        <v/>
      </c>
    </row>
    <row r="2595">
      <c r="A2595" s="40">
        <f>IF(GL_Paste!$B2592="","",N(GL_Paste!$H2592)-N(GL_Paste!$G2592))</f>
        <v/>
      </c>
      <c r="B2595" s="43">
        <f>IF(GL_Paste!$B2592="","",DATE(YEAR(GL_Paste!$E2592),MONTH(GL_Paste!$E2592),1))</f>
        <v/>
      </c>
      <c r="C2595">
        <f>IF(GL_Paste!$B2592="","",IF(TRIM(GL_Paste!$M2592)&lt;&gt;"",TRIM(GL_Paste!$M2592),IFERROR(MID(GL_Paste!$I2592,FIND("[",GL_Paste!$I2592)+1,FIND("]",GL_Paste!$I2592)-FIND("[",GL_Paste!$I2592)-1),"")))</f>
        <v/>
      </c>
      <c r="D2595">
        <f>IF(GL_Paste!$B2592="","",IFERROR(INDEX(DeptName,MATCH($C2595,DeptTag,0)),"UNALLOCATED"))</f>
        <v/>
      </c>
      <c r="E2595">
        <f>IF(GL_Paste!$B2592="","",IFERROR(INDEX(AcctCat,MATCH(GL_Paste!$B2592&amp;"",AcctCode,0)),"UNKNOWN"))</f>
        <v/>
      </c>
      <c r="F2595">
        <f>IF(GL_Paste!$B2592="","",IFERROR(INDEX(AcctSub,MATCH(GL_Paste!$B2592&amp;"",AcctCode,0)),"UNKNOWN"))</f>
        <v/>
      </c>
    </row>
    <row r="2596">
      <c r="A2596" s="40">
        <f>IF(GL_Paste!$B2593="","",N(GL_Paste!$H2593)-N(GL_Paste!$G2593))</f>
        <v/>
      </c>
      <c r="B2596" s="43">
        <f>IF(GL_Paste!$B2593="","",DATE(YEAR(GL_Paste!$E2593),MONTH(GL_Paste!$E2593),1))</f>
        <v/>
      </c>
      <c r="C2596">
        <f>IF(GL_Paste!$B2593="","",IF(TRIM(GL_Paste!$M2593)&lt;&gt;"",TRIM(GL_Paste!$M2593),IFERROR(MID(GL_Paste!$I2593,FIND("[",GL_Paste!$I2593)+1,FIND("]",GL_Paste!$I2593)-FIND("[",GL_Paste!$I2593)-1),"")))</f>
        <v/>
      </c>
      <c r="D2596">
        <f>IF(GL_Paste!$B2593="","",IFERROR(INDEX(DeptName,MATCH($C2596,DeptTag,0)),"UNALLOCATED"))</f>
        <v/>
      </c>
      <c r="E2596">
        <f>IF(GL_Paste!$B2593="","",IFERROR(INDEX(AcctCat,MATCH(GL_Paste!$B2593&amp;"",AcctCode,0)),"UNKNOWN"))</f>
        <v/>
      </c>
      <c r="F2596">
        <f>IF(GL_Paste!$B2593="","",IFERROR(INDEX(AcctSub,MATCH(GL_Paste!$B2593&amp;"",AcctCode,0)),"UNKNOWN"))</f>
        <v/>
      </c>
    </row>
    <row r="2597">
      <c r="A2597" s="40">
        <f>IF(GL_Paste!$B2594="","",N(GL_Paste!$H2594)-N(GL_Paste!$G2594))</f>
        <v/>
      </c>
      <c r="B2597" s="43">
        <f>IF(GL_Paste!$B2594="","",DATE(YEAR(GL_Paste!$E2594),MONTH(GL_Paste!$E2594),1))</f>
        <v/>
      </c>
      <c r="C2597">
        <f>IF(GL_Paste!$B2594="","",IF(TRIM(GL_Paste!$M2594)&lt;&gt;"",TRIM(GL_Paste!$M2594),IFERROR(MID(GL_Paste!$I2594,FIND("[",GL_Paste!$I2594)+1,FIND("]",GL_Paste!$I2594)-FIND("[",GL_Paste!$I2594)-1),"")))</f>
        <v/>
      </c>
      <c r="D2597">
        <f>IF(GL_Paste!$B2594="","",IFERROR(INDEX(DeptName,MATCH($C2597,DeptTag,0)),"UNALLOCATED"))</f>
        <v/>
      </c>
      <c r="E2597">
        <f>IF(GL_Paste!$B2594="","",IFERROR(INDEX(AcctCat,MATCH(GL_Paste!$B2594&amp;"",AcctCode,0)),"UNKNOWN"))</f>
        <v/>
      </c>
      <c r="F2597">
        <f>IF(GL_Paste!$B2594="","",IFERROR(INDEX(AcctSub,MATCH(GL_Paste!$B2594&amp;"",AcctCode,0)),"UNKNOWN"))</f>
        <v/>
      </c>
    </row>
    <row r="2598">
      <c r="A2598" s="40">
        <f>IF(GL_Paste!$B2595="","",N(GL_Paste!$H2595)-N(GL_Paste!$G2595))</f>
        <v/>
      </c>
      <c r="B2598" s="43">
        <f>IF(GL_Paste!$B2595="","",DATE(YEAR(GL_Paste!$E2595),MONTH(GL_Paste!$E2595),1))</f>
        <v/>
      </c>
      <c r="C2598">
        <f>IF(GL_Paste!$B2595="","",IF(TRIM(GL_Paste!$M2595)&lt;&gt;"",TRIM(GL_Paste!$M2595),IFERROR(MID(GL_Paste!$I2595,FIND("[",GL_Paste!$I2595)+1,FIND("]",GL_Paste!$I2595)-FIND("[",GL_Paste!$I2595)-1),"")))</f>
        <v/>
      </c>
      <c r="D2598">
        <f>IF(GL_Paste!$B2595="","",IFERROR(INDEX(DeptName,MATCH($C2598,DeptTag,0)),"UNALLOCATED"))</f>
        <v/>
      </c>
      <c r="E2598">
        <f>IF(GL_Paste!$B2595="","",IFERROR(INDEX(AcctCat,MATCH(GL_Paste!$B2595&amp;"",AcctCode,0)),"UNKNOWN"))</f>
        <v/>
      </c>
      <c r="F2598">
        <f>IF(GL_Paste!$B2595="","",IFERROR(INDEX(AcctSub,MATCH(GL_Paste!$B2595&amp;"",AcctCode,0)),"UNKNOWN"))</f>
        <v/>
      </c>
    </row>
    <row r="2599">
      <c r="A2599" s="40">
        <f>IF(GL_Paste!$B2596="","",N(GL_Paste!$H2596)-N(GL_Paste!$G2596))</f>
        <v/>
      </c>
      <c r="B2599" s="43">
        <f>IF(GL_Paste!$B2596="","",DATE(YEAR(GL_Paste!$E2596),MONTH(GL_Paste!$E2596),1))</f>
        <v/>
      </c>
      <c r="C2599">
        <f>IF(GL_Paste!$B2596="","",IF(TRIM(GL_Paste!$M2596)&lt;&gt;"",TRIM(GL_Paste!$M2596),IFERROR(MID(GL_Paste!$I2596,FIND("[",GL_Paste!$I2596)+1,FIND("]",GL_Paste!$I2596)-FIND("[",GL_Paste!$I2596)-1),"")))</f>
        <v/>
      </c>
      <c r="D2599">
        <f>IF(GL_Paste!$B2596="","",IFERROR(INDEX(DeptName,MATCH($C2599,DeptTag,0)),"UNALLOCATED"))</f>
        <v/>
      </c>
      <c r="E2599">
        <f>IF(GL_Paste!$B2596="","",IFERROR(INDEX(AcctCat,MATCH(GL_Paste!$B2596&amp;"",AcctCode,0)),"UNKNOWN"))</f>
        <v/>
      </c>
      <c r="F2599">
        <f>IF(GL_Paste!$B2596="","",IFERROR(INDEX(AcctSub,MATCH(GL_Paste!$B2596&amp;"",AcctCode,0)),"UNKNOWN"))</f>
        <v/>
      </c>
    </row>
    <row r="2600">
      <c r="A2600" s="40">
        <f>IF(GL_Paste!$B2597="","",N(GL_Paste!$H2597)-N(GL_Paste!$G2597))</f>
        <v/>
      </c>
      <c r="B2600" s="43">
        <f>IF(GL_Paste!$B2597="","",DATE(YEAR(GL_Paste!$E2597),MONTH(GL_Paste!$E2597),1))</f>
        <v/>
      </c>
      <c r="C2600">
        <f>IF(GL_Paste!$B2597="","",IF(TRIM(GL_Paste!$M2597)&lt;&gt;"",TRIM(GL_Paste!$M2597),IFERROR(MID(GL_Paste!$I2597,FIND("[",GL_Paste!$I2597)+1,FIND("]",GL_Paste!$I2597)-FIND("[",GL_Paste!$I2597)-1),"")))</f>
        <v/>
      </c>
      <c r="D2600">
        <f>IF(GL_Paste!$B2597="","",IFERROR(INDEX(DeptName,MATCH($C2600,DeptTag,0)),"UNALLOCATED"))</f>
        <v/>
      </c>
      <c r="E2600">
        <f>IF(GL_Paste!$B2597="","",IFERROR(INDEX(AcctCat,MATCH(GL_Paste!$B2597&amp;"",AcctCode,0)),"UNKNOWN"))</f>
        <v/>
      </c>
      <c r="F2600">
        <f>IF(GL_Paste!$B2597="","",IFERROR(INDEX(AcctSub,MATCH(GL_Paste!$B2597&amp;"",AcctCode,0)),"UNKNOWN"))</f>
        <v/>
      </c>
    </row>
    <row r="2601">
      <c r="A2601" s="40">
        <f>IF(GL_Paste!$B2598="","",N(GL_Paste!$H2598)-N(GL_Paste!$G2598))</f>
        <v/>
      </c>
      <c r="B2601" s="43">
        <f>IF(GL_Paste!$B2598="","",DATE(YEAR(GL_Paste!$E2598),MONTH(GL_Paste!$E2598),1))</f>
        <v/>
      </c>
      <c r="C2601">
        <f>IF(GL_Paste!$B2598="","",IF(TRIM(GL_Paste!$M2598)&lt;&gt;"",TRIM(GL_Paste!$M2598),IFERROR(MID(GL_Paste!$I2598,FIND("[",GL_Paste!$I2598)+1,FIND("]",GL_Paste!$I2598)-FIND("[",GL_Paste!$I2598)-1),"")))</f>
        <v/>
      </c>
      <c r="D2601">
        <f>IF(GL_Paste!$B2598="","",IFERROR(INDEX(DeptName,MATCH($C2601,DeptTag,0)),"UNALLOCATED"))</f>
        <v/>
      </c>
      <c r="E2601">
        <f>IF(GL_Paste!$B2598="","",IFERROR(INDEX(AcctCat,MATCH(GL_Paste!$B2598&amp;"",AcctCode,0)),"UNKNOWN"))</f>
        <v/>
      </c>
      <c r="F2601">
        <f>IF(GL_Paste!$B2598="","",IFERROR(INDEX(AcctSub,MATCH(GL_Paste!$B2598&amp;"",AcctCode,0)),"UNKNOWN"))</f>
        <v/>
      </c>
    </row>
    <row r="2602">
      <c r="A2602" s="40">
        <f>IF(GL_Paste!$B2599="","",N(GL_Paste!$H2599)-N(GL_Paste!$G2599))</f>
        <v/>
      </c>
      <c r="B2602" s="43">
        <f>IF(GL_Paste!$B2599="","",DATE(YEAR(GL_Paste!$E2599),MONTH(GL_Paste!$E2599),1))</f>
        <v/>
      </c>
      <c r="C2602">
        <f>IF(GL_Paste!$B2599="","",IF(TRIM(GL_Paste!$M2599)&lt;&gt;"",TRIM(GL_Paste!$M2599),IFERROR(MID(GL_Paste!$I2599,FIND("[",GL_Paste!$I2599)+1,FIND("]",GL_Paste!$I2599)-FIND("[",GL_Paste!$I2599)-1),"")))</f>
        <v/>
      </c>
      <c r="D2602">
        <f>IF(GL_Paste!$B2599="","",IFERROR(INDEX(DeptName,MATCH($C2602,DeptTag,0)),"UNALLOCATED"))</f>
        <v/>
      </c>
      <c r="E2602">
        <f>IF(GL_Paste!$B2599="","",IFERROR(INDEX(AcctCat,MATCH(GL_Paste!$B2599&amp;"",AcctCode,0)),"UNKNOWN"))</f>
        <v/>
      </c>
      <c r="F2602">
        <f>IF(GL_Paste!$B2599="","",IFERROR(INDEX(AcctSub,MATCH(GL_Paste!$B2599&amp;"",AcctCode,0)),"UNKNOWN"))</f>
        <v/>
      </c>
    </row>
    <row r="2603">
      <c r="A2603" s="40">
        <f>IF(GL_Paste!$B2600="","",N(GL_Paste!$H2600)-N(GL_Paste!$G2600))</f>
        <v/>
      </c>
      <c r="B2603" s="43">
        <f>IF(GL_Paste!$B2600="","",DATE(YEAR(GL_Paste!$E2600),MONTH(GL_Paste!$E2600),1))</f>
        <v/>
      </c>
      <c r="C2603">
        <f>IF(GL_Paste!$B2600="","",IF(TRIM(GL_Paste!$M2600)&lt;&gt;"",TRIM(GL_Paste!$M2600),IFERROR(MID(GL_Paste!$I2600,FIND("[",GL_Paste!$I2600)+1,FIND("]",GL_Paste!$I2600)-FIND("[",GL_Paste!$I2600)-1),"")))</f>
        <v/>
      </c>
      <c r="D2603">
        <f>IF(GL_Paste!$B2600="","",IFERROR(INDEX(DeptName,MATCH($C2603,DeptTag,0)),"UNALLOCATED"))</f>
        <v/>
      </c>
      <c r="E2603">
        <f>IF(GL_Paste!$B2600="","",IFERROR(INDEX(AcctCat,MATCH(GL_Paste!$B2600&amp;"",AcctCode,0)),"UNKNOWN"))</f>
        <v/>
      </c>
      <c r="F2603">
        <f>IF(GL_Paste!$B2600="","",IFERROR(INDEX(AcctSub,MATCH(GL_Paste!$B2600&amp;"",AcctCode,0)),"UNKNOWN"))</f>
        <v/>
      </c>
    </row>
    <row r="2604">
      <c r="A2604" s="40">
        <f>IF(GL_Paste!$B2601="","",N(GL_Paste!$H2601)-N(GL_Paste!$G2601))</f>
        <v/>
      </c>
      <c r="B2604" s="43">
        <f>IF(GL_Paste!$B2601="","",DATE(YEAR(GL_Paste!$E2601),MONTH(GL_Paste!$E2601),1))</f>
        <v/>
      </c>
      <c r="C2604">
        <f>IF(GL_Paste!$B2601="","",IF(TRIM(GL_Paste!$M2601)&lt;&gt;"",TRIM(GL_Paste!$M2601),IFERROR(MID(GL_Paste!$I2601,FIND("[",GL_Paste!$I2601)+1,FIND("]",GL_Paste!$I2601)-FIND("[",GL_Paste!$I2601)-1),"")))</f>
        <v/>
      </c>
      <c r="D2604">
        <f>IF(GL_Paste!$B2601="","",IFERROR(INDEX(DeptName,MATCH($C2604,DeptTag,0)),"UNALLOCATED"))</f>
        <v/>
      </c>
      <c r="E2604">
        <f>IF(GL_Paste!$B2601="","",IFERROR(INDEX(AcctCat,MATCH(GL_Paste!$B2601&amp;"",AcctCode,0)),"UNKNOWN"))</f>
        <v/>
      </c>
      <c r="F2604">
        <f>IF(GL_Paste!$B2601="","",IFERROR(INDEX(AcctSub,MATCH(GL_Paste!$B2601&amp;"",AcctCode,0)),"UNKNOWN"))</f>
        <v/>
      </c>
    </row>
    <row r="2605">
      <c r="A2605" s="40">
        <f>IF(GL_Paste!$B2602="","",N(GL_Paste!$H2602)-N(GL_Paste!$G2602))</f>
        <v/>
      </c>
      <c r="B2605" s="43">
        <f>IF(GL_Paste!$B2602="","",DATE(YEAR(GL_Paste!$E2602),MONTH(GL_Paste!$E2602),1))</f>
        <v/>
      </c>
      <c r="C2605">
        <f>IF(GL_Paste!$B2602="","",IF(TRIM(GL_Paste!$M2602)&lt;&gt;"",TRIM(GL_Paste!$M2602),IFERROR(MID(GL_Paste!$I2602,FIND("[",GL_Paste!$I2602)+1,FIND("]",GL_Paste!$I2602)-FIND("[",GL_Paste!$I2602)-1),"")))</f>
        <v/>
      </c>
      <c r="D2605">
        <f>IF(GL_Paste!$B2602="","",IFERROR(INDEX(DeptName,MATCH($C2605,DeptTag,0)),"UNALLOCATED"))</f>
        <v/>
      </c>
      <c r="E2605">
        <f>IF(GL_Paste!$B2602="","",IFERROR(INDEX(AcctCat,MATCH(GL_Paste!$B2602&amp;"",AcctCode,0)),"UNKNOWN"))</f>
        <v/>
      </c>
      <c r="F2605">
        <f>IF(GL_Paste!$B2602="","",IFERROR(INDEX(AcctSub,MATCH(GL_Paste!$B2602&amp;"",AcctCode,0)),"UNKNOWN"))</f>
        <v/>
      </c>
    </row>
    <row r="2606">
      <c r="A2606" s="40">
        <f>IF(GL_Paste!$B2603="","",N(GL_Paste!$H2603)-N(GL_Paste!$G2603))</f>
        <v/>
      </c>
      <c r="B2606" s="43">
        <f>IF(GL_Paste!$B2603="","",DATE(YEAR(GL_Paste!$E2603),MONTH(GL_Paste!$E2603),1))</f>
        <v/>
      </c>
      <c r="C2606">
        <f>IF(GL_Paste!$B2603="","",IF(TRIM(GL_Paste!$M2603)&lt;&gt;"",TRIM(GL_Paste!$M2603),IFERROR(MID(GL_Paste!$I2603,FIND("[",GL_Paste!$I2603)+1,FIND("]",GL_Paste!$I2603)-FIND("[",GL_Paste!$I2603)-1),"")))</f>
        <v/>
      </c>
      <c r="D2606">
        <f>IF(GL_Paste!$B2603="","",IFERROR(INDEX(DeptName,MATCH($C2606,DeptTag,0)),"UNALLOCATED"))</f>
        <v/>
      </c>
      <c r="E2606">
        <f>IF(GL_Paste!$B2603="","",IFERROR(INDEX(AcctCat,MATCH(GL_Paste!$B2603&amp;"",AcctCode,0)),"UNKNOWN"))</f>
        <v/>
      </c>
      <c r="F2606">
        <f>IF(GL_Paste!$B2603="","",IFERROR(INDEX(AcctSub,MATCH(GL_Paste!$B2603&amp;"",AcctCode,0)),"UNKNOWN"))</f>
        <v/>
      </c>
    </row>
    <row r="2607">
      <c r="A2607" s="40">
        <f>IF(GL_Paste!$B2604="","",N(GL_Paste!$H2604)-N(GL_Paste!$G2604))</f>
        <v/>
      </c>
      <c r="B2607" s="43">
        <f>IF(GL_Paste!$B2604="","",DATE(YEAR(GL_Paste!$E2604),MONTH(GL_Paste!$E2604),1))</f>
        <v/>
      </c>
      <c r="C2607">
        <f>IF(GL_Paste!$B2604="","",IF(TRIM(GL_Paste!$M2604)&lt;&gt;"",TRIM(GL_Paste!$M2604),IFERROR(MID(GL_Paste!$I2604,FIND("[",GL_Paste!$I2604)+1,FIND("]",GL_Paste!$I2604)-FIND("[",GL_Paste!$I2604)-1),"")))</f>
        <v/>
      </c>
      <c r="D2607">
        <f>IF(GL_Paste!$B2604="","",IFERROR(INDEX(DeptName,MATCH($C2607,DeptTag,0)),"UNALLOCATED"))</f>
        <v/>
      </c>
      <c r="E2607">
        <f>IF(GL_Paste!$B2604="","",IFERROR(INDEX(AcctCat,MATCH(GL_Paste!$B2604&amp;"",AcctCode,0)),"UNKNOWN"))</f>
        <v/>
      </c>
      <c r="F2607">
        <f>IF(GL_Paste!$B2604="","",IFERROR(INDEX(AcctSub,MATCH(GL_Paste!$B2604&amp;"",AcctCode,0)),"UNKNOWN"))</f>
        <v/>
      </c>
    </row>
    <row r="2608">
      <c r="A2608" s="40">
        <f>IF(GL_Paste!$B2605="","",N(GL_Paste!$H2605)-N(GL_Paste!$G2605))</f>
        <v/>
      </c>
      <c r="B2608" s="43">
        <f>IF(GL_Paste!$B2605="","",DATE(YEAR(GL_Paste!$E2605),MONTH(GL_Paste!$E2605),1))</f>
        <v/>
      </c>
      <c r="C2608">
        <f>IF(GL_Paste!$B2605="","",IF(TRIM(GL_Paste!$M2605)&lt;&gt;"",TRIM(GL_Paste!$M2605),IFERROR(MID(GL_Paste!$I2605,FIND("[",GL_Paste!$I2605)+1,FIND("]",GL_Paste!$I2605)-FIND("[",GL_Paste!$I2605)-1),"")))</f>
        <v/>
      </c>
      <c r="D2608">
        <f>IF(GL_Paste!$B2605="","",IFERROR(INDEX(DeptName,MATCH($C2608,DeptTag,0)),"UNALLOCATED"))</f>
        <v/>
      </c>
      <c r="E2608">
        <f>IF(GL_Paste!$B2605="","",IFERROR(INDEX(AcctCat,MATCH(GL_Paste!$B2605&amp;"",AcctCode,0)),"UNKNOWN"))</f>
        <v/>
      </c>
      <c r="F2608">
        <f>IF(GL_Paste!$B2605="","",IFERROR(INDEX(AcctSub,MATCH(GL_Paste!$B2605&amp;"",AcctCode,0)),"UNKNOWN"))</f>
        <v/>
      </c>
    </row>
    <row r="2609">
      <c r="A2609" s="40">
        <f>IF(GL_Paste!$B2606="","",N(GL_Paste!$H2606)-N(GL_Paste!$G2606))</f>
        <v/>
      </c>
      <c r="B2609" s="43">
        <f>IF(GL_Paste!$B2606="","",DATE(YEAR(GL_Paste!$E2606),MONTH(GL_Paste!$E2606),1))</f>
        <v/>
      </c>
      <c r="C2609">
        <f>IF(GL_Paste!$B2606="","",IF(TRIM(GL_Paste!$M2606)&lt;&gt;"",TRIM(GL_Paste!$M2606),IFERROR(MID(GL_Paste!$I2606,FIND("[",GL_Paste!$I2606)+1,FIND("]",GL_Paste!$I2606)-FIND("[",GL_Paste!$I2606)-1),"")))</f>
        <v/>
      </c>
      <c r="D2609">
        <f>IF(GL_Paste!$B2606="","",IFERROR(INDEX(DeptName,MATCH($C2609,DeptTag,0)),"UNALLOCATED"))</f>
        <v/>
      </c>
      <c r="E2609">
        <f>IF(GL_Paste!$B2606="","",IFERROR(INDEX(AcctCat,MATCH(GL_Paste!$B2606&amp;"",AcctCode,0)),"UNKNOWN"))</f>
        <v/>
      </c>
      <c r="F2609">
        <f>IF(GL_Paste!$B2606="","",IFERROR(INDEX(AcctSub,MATCH(GL_Paste!$B2606&amp;"",AcctCode,0)),"UNKNOWN"))</f>
        <v/>
      </c>
    </row>
    <row r="2610">
      <c r="A2610" s="40">
        <f>IF(GL_Paste!$B2607="","",N(GL_Paste!$H2607)-N(GL_Paste!$G2607))</f>
        <v/>
      </c>
      <c r="B2610" s="43">
        <f>IF(GL_Paste!$B2607="","",DATE(YEAR(GL_Paste!$E2607),MONTH(GL_Paste!$E2607),1))</f>
        <v/>
      </c>
      <c r="C2610">
        <f>IF(GL_Paste!$B2607="","",IF(TRIM(GL_Paste!$M2607)&lt;&gt;"",TRIM(GL_Paste!$M2607),IFERROR(MID(GL_Paste!$I2607,FIND("[",GL_Paste!$I2607)+1,FIND("]",GL_Paste!$I2607)-FIND("[",GL_Paste!$I2607)-1),"")))</f>
        <v/>
      </c>
      <c r="D2610">
        <f>IF(GL_Paste!$B2607="","",IFERROR(INDEX(DeptName,MATCH($C2610,DeptTag,0)),"UNALLOCATED"))</f>
        <v/>
      </c>
      <c r="E2610">
        <f>IF(GL_Paste!$B2607="","",IFERROR(INDEX(AcctCat,MATCH(GL_Paste!$B2607&amp;"",AcctCode,0)),"UNKNOWN"))</f>
        <v/>
      </c>
      <c r="F2610">
        <f>IF(GL_Paste!$B2607="","",IFERROR(INDEX(AcctSub,MATCH(GL_Paste!$B2607&amp;"",AcctCode,0)),"UNKNOWN"))</f>
        <v/>
      </c>
    </row>
    <row r="2611">
      <c r="A2611" s="40">
        <f>IF(GL_Paste!$B2608="","",N(GL_Paste!$H2608)-N(GL_Paste!$G2608))</f>
        <v/>
      </c>
      <c r="B2611" s="43">
        <f>IF(GL_Paste!$B2608="","",DATE(YEAR(GL_Paste!$E2608),MONTH(GL_Paste!$E2608),1))</f>
        <v/>
      </c>
      <c r="C2611">
        <f>IF(GL_Paste!$B2608="","",IF(TRIM(GL_Paste!$M2608)&lt;&gt;"",TRIM(GL_Paste!$M2608),IFERROR(MID(GL_Paste!$I2608,FIND("[",GL_Paste!$I2608)+1,FIND("]",GL_Paste!$I2608)-FIND("[",GL_Paste!$I2608)-1),"")))</f>
        <v/>
      </c>
      <c r="D2611">
        <f>IF(GL_Paste!$B2608="","",IFERROR(INDEX(DeptName,MATCH($C2611,DeptTag,0)),"UNALLOCATED"))</f>
        <v/>
      </c>
      <c r="E2611">
        <f>IF(GL_Paste!$B2608="","",IFERROR(INDEX(AcctCat,MATCH(GL_Paste!$B2608&amp;"",AcctCode,0)),"UNKNOWN"))</f>
        <v/>
      </c>
      <c r="F2611">
        <f>IF(GL_Paste!$B2608="","",IFERROR(INDEX(AcctSub,MATCH(GL_Paste!$B2608&amp;"",AcctCode,0)),"UNKNOWN"))</f>
        <v/>
      </c>
    </row>
    <row r="2612">
      <c r="A2612" s="40">
        <f>IF(GL_Paste!$B2609="","",N(GL_Paste!$H2609)-N(GL_Paste!$G2609))</f>
        <v/>
      </c>
      <c r="B2612" s="43">
        <f>IF(GL_Paste!$B2609="","",DATE(YEAR(GL_Paste!$E2609),MONTH(GL_Paste!$E2609),1))</f>
        <v/>
      </c>
      <c r="C2612">
        <f>IF(GL_Paste!$B2609="","",IF(TRIM(GL_Paste!$M2609)&lt;&gt;"",TRIM(GL_Paste!$M2609),IFERROR(MID(GL_Paste!$I2609,FIND("[",GL_Paste!$I2609)+1,FIND("]",GL_Paste!$I2609)-FIND("[",GL_Paste!$I2609)-1),"")))</f>
        <v/>
      </c>
      <c r="D2612">
        <f>IF(GL_Paste!$B2609="","",IFERROR(INDEX(DeptName,MATCH($C2612,DeptTag,0)),"UNALLOCATED"))</f>
        <v/>
      </c>
      <c r="E2612">
        <f>IF(GL_Paste!$B2609="","",IFERROR(INDEX(AcctCat,MATCH(GL_Paste!$B2609&amp;"",AcctCode,0)),"UNKNOWN"))</f>
        <v/>
      </c>
      <c r="F2612">
        <f>IF(GL_Paste!$B2609="","",IFERROR(INDEX(AcctSub,MATCH(GL_Paste!$B2609&amp;"",AcctCode,0)),"UNKNOWN"))</f>
        <v/>
      </c>
    </row>
    <row r="2613">
      <c r="A2613" s="40">
        <f>IF(GL_Paste!$B2610="","",N(GL_Paste!$H2610)-N(GL_Paste!$G2610))</f>
        <v/>
      </c>
      <c r="B2613" s="43">
        <f>IF(GL_Paste!$B2610="","",DATE(YEAR(GL_Paste!$E2610),MONTH(GL_Paste!$E2610),1))</f>
        <v/>
      </c>
      <c r="C2613">
        <f>IF(GL_Paste!$B2610="","",IF(TRIM(GL_Paste!$M2610)&lt;&gt;"",TRIM(GL_Paste!$M2610),IFERROR(MID(GL_Paste!$I2610,FIND("[",GL_Paste!$I2610)+1,FIND("]",GL_Paste!$I2610)-FIND("[",GL_Paste!$I2610)-1),"")))</f>
        <v/>
      </c>
      <c r="D2613">
        <f>IF(GL_Paste!$B2610="","",IFERROR(INDEX(DeptName,MATCH($C2613,DeptTag,0)),"UNALLOCATED"))</f>
        <v/>
      </c>
      <c r="E2613">
        <f>IF(GL_Paste!$B2610="","",IFERROR(INDEX(AcctCat,MATCH(GL_Paste!$B2610&amp;"",AcctCode,0)),"UNKNOWN"))</f>
        <v/>
      </c>
      <c r="F2613">
        <f>IF(GL_Paste!$B2610="","",IFERROR(INDEX(AcctSub,MATCH(GL_Paste!$B2610&amp;"",AcctCode,0)),"UNKNOWN"))</f>
        <v/>
      </c>
    </row>
    <row r="2614">
      <c r="A2614" s="40">
        <f>IF(GL_Paste!$B2611="","",N(GL_Paste!$H2611)-N(GL_Paste!$G2611))</f>
        <v/>
      </c>
      <c r="B2614" s="43">
        <f>IF(GL_Paste!$B2611="","",DATE(YEAR(GL_Paste!$E2611),MONTH(GL_Paste!$E2611),1))</f>
        <v/>
      </c>
      <c r="C2614">
        <f>IF(GL_Paste!$B2611="","",IF(TRIM(GL_Paste!$M2611)&lt;&gt;"",TRIM(GL_Paste!$M2611),IFERROR(MID(GL_Paste!$I2611,FIND("[",GL_Paste!$I2611)+1,FIND("]",GL_Paste!$I2611)-FIND("[",GL_Paste!$I2611)-1),"")))</f>
        <v/>
      </c>
      <c r="D2614">
        <f>IF(GL_Paste!$B2611="","",IFERROR(INDEX(DeptName,MATCH($C2614,DeptTag,0)),"UNALLOCATED"))</f>
        <v/>
      </c>
      <c r="E2614">
        <f>IF(GL_Paste!$B2611="","",IFERROR(INDEX(AcctCat,MATCH(GL_Paste!$B2611&amp;"",AcctCode,0)),"UNKNOWN"))</f>
        <v/>
      </c>
      <c r="F2614">
        <f>IF(GL_Paste!$B2611="","",IFERROR(INDEX(AcctSub,MATCH(GL_Paste!$B2611&amp;"",AcctCode,0)),"UNKNOWN"))</f>
        <v/>
      </c>
    </row>
    <row r="2615">
      <c r="A2615" s="40">
        <f>IF(GL_Paste!$B2612="","",N(GL_Paste!$H2612)-N(GL_Paste!$G2612))</f>
        <v/>
      </c>
      <c r="B2615" s="43">
        <f>IF(GL_Paste!$B2612="","",DATE(YEAR(GL_Paste!$E2612),MONTH(GL_Paste!$E2612),1))</f>
        <v/>
      </c>
      <c r="C2615">
        <f>IF(GL_Paste!$B2612="","",IF(TRIM(GL_Paste!$M2612)&lt;&gt;"",TRIM(GL_Paste!$M2612),IFERROR(MID(GL_Paste!$I2612,FIND("[",GL_Paste!$I2612)+1,FIND("]",GL_Paste!$I2612)-FIND("[",GL_Paste!$I2612)-1),"")))</f>
        <v/>
      </c>
      <c r="D2615">
        <f>IF(GL_Paste!$B2612="","",IFERROR(INDEX(DeptName,MATCH($C2615,DeptTag,0)),"UNALLOCATED"))</f>
        <v/>
      </c>
      <c r="E2615">
        <f>IF(GL_Paste!$B2612="","",IFERROR(INDEX(AcctCat,MATCH(GL_Paste!$B2612&amp;"",AcctCode,0)),"UNKNOWN"))</f>
        <v/>
      </c>
      <c r="F2615">
        <f>IF(GL_Paste!$B2612="","",IFERROR(INDEX(AcctSub,MATCH(GL_Paste!$B2612&amp;"",AcctCode,0)),"UNKNOWN"))</f>
        <v/>
      </c>
    </row>
    <row r="2616">
      <c r="A2616" s="40">
        <f>IF(GL_Paste!$B2613="","",N(GL_Paste!$H2613)-N(GL_Paste!$G2613))</f>
        <v/>
      </c>
      <c r="B2616" s="43">
        <f>IF(GL_Paste!$B2613="","",DATE(YEAR(GL_Paste!$E2613),MONTH(GL_Paste!$E2613),1))</f>
        <v/>
      </c>
      <c r="C2616">
        <f>IF(GL_Paste!$B2613="","",IF(TRIM(GL_Paste!$M2613)&lt;&gt;"",TRIM(GL_Paste!$M2613),IFERROR(MID(GL_Paste!$I2613,FIND("[",GL_Paste!$I2613)+1,FIND("]",GL_Paste!$I2613)-FIND("[",GL_Paste!$I2613)-1),"")))</f>
        <v/>
      </c>
      <c r="D2616">
        <f>IF(GL_Paste!$B2613="","",IFERROR(INDEX(DeptName,MATCH($C2616,DeptTag,0)),"UNALLOCATED"))</f>
        <v/>
      </c>
      <c r="E2616">
        <f>IF(GL_Paste!$B2613="","",IFERROR(INDEX(AcctCat,MATCH(GL_Paste!$B2613&amp;"",AcctCode,0)),"UNKNOWN"))</f>
        <v/>
      </c>
      <c r="F2616">
        <f>IF(GL_Paste!$B2613="","",IFERROR(INDEX(AcctSub,MATCH(GL_Paste!$B2613&amp;"",AcctCode,0)),"UNKNOWN"))</f>
        <v/>
      </c>
    </row>
    <row r="2617">
      <c r="A2617" s="40">
        <f>IF(GL_Paste!$B2614="","",N(GL_Paste!$H2614)-N(GL_Paste!$G2614))</f>
        <v/>
      </c>
      <c r="B2617" s="43">
        <f>IF(GL_Paste!$B2614="","",DATE(YEAR(GL_Paste!$E2614),MONTH(GL_Paste!$E2614),1))</f>
        <v/>
      </c>
      <c r="C2617">
        <f>IF(GL_Paste!$B2614="","",IF(TRIM(GL_Paste!$M2614)&lt;&gt;"",TRIM(GL_Paste!$M2614),IFERROR(MID(GL_Paste!$I2614,FIND("[",GL_Paste!$I2614)+1,FIND("]",GL_Paste!$I2614)-FIND("[",GL_Paste!$I2614)-1),"")))</f>
        <v/>
      </c>
      <c r="D2617">
        <f>IF(GL_Paste!$B2614="","",IFERROR(INDEX(DeptName,MATCH($C2617,DeptTag,0)),"UNALLOCATED"))</f>
        <v/>
      </c>
      <c r="E2617">
        <f>IF(GL_Paste!$B2614="","",IFERROR(INDEX(AcctCat,MATCH(GL_Paste!$B2614&amp;"",AcctCode,0)),"UNKNOWN"))</f>
        <v/>
      </c>
      <c r="F2617">
        <f>IF(GL_Paste!$B2614="","",IFERROR(INDEX(AcctSub,MATCH(GL_Paste!$B2614&amp;"",AcctCode,0)),"UNKNOWN"))</f>
        <v/>
      </c>
    </row>
    <row r="2618">
      <c r="A2618" s="40">
        <f>IF(GL_Paste!$B2615="","",N(GL_Paste!$H2615)-N(GL_Paste!$G2615))</f>
        <v/>
      </c>
      <c r="B2618" s="43">
        <f>IF(GL_Paste!$B2615="","",DATE(YEAR(GL_Paste!$E2615),MONTH(GL_Paste!$E2615),1))</f>
        <v/>
      </c>
      <c r="C2618">
        <f>IF(GL_Paste!$B2615="","",IF(TRIM(GL_Paste!$M2615)&lt;&gt;"",TRIM(GL_Paste!$M2615),IFERROR(MID(GL_Paste!$I2615,FIND("[",GL_Paste!$I2615)+1,FIND("]",GL_Paste!$I2615)-FIND("[",GL_Paste!$I2615)-1),"")))</f>
        <v/>
      </c>
      <c r="D2618">
        <f>IF(GL_Paste!$B2615="","",IFERROR(INDEX(DeptName,MATCH($C2618,DeptTag,0)),"UNALLOCATED"))</f>
        <v/>
      </c>
      <c r="E2618">
        <f>IF(GL_Paste!$B2615="","",IFERROR(INDEX(AcctCat,MATCH(GL_Paste!$B2615&amp;"",AcctCode,0)),"UNKNOWN"))</f>
        <v/>
      </c>
      <c r="F2618">
        <f>IF(GL_Paste!$B2615="","",IFERROR(INDEX(AcctSub,MATCH(GL_Paste!$B2615&amp;"",AcctCode,0)),"UNKNOWN"))</f>
        <v/>
      </c>
    </row>
    <row r="2619">
      <c r="A2619" s="40">
        <f>IF(GL_Paste!$B2616="","",N(GL_Paste!$H2616)-N(GL_Paste!$G2616))</f>
        <v/>
      </c>
      <c r="B2619" s="43">
        <f>IF(GL_Paste!$B2616="","",DATE(YEAR(GL_Paste!$E2616),MONTH(GL_Paste!$E2616),1))</f>
        <v/>
      </c>
      <c r="C2619">
        <f>IF(GL_Paste!$B2616="","",IF(TRIM(GL_Paste!$M2616)&lt;&gt;"",TRIM(GL_Paste!$M2616),IFERROR(MID(GL_Paste!$I2616,FIND("[",GL_Paste!$I2616)+1,FIND("]",GL_Paste!$I2616)-FIND("[",GL_Paste!$I2616)-1),"")))</f>
        <v/>
      </c>
      <c r="D2619">
        <f>IF(GL_Paste!$B2616="","",IFERROR(INDEX(DeptName,MATCH($C2619,DeptTag,0)),"UNALLOCATED"))</f>
        <v/>
      </c>
      <c r="E2619">
        <f>IF(GL_Paste!$B2616="","",IFERROR(INDEX(AcctCat,MATCH(GL_Paste!$B2616&amp;"",AcctCode,0)),"UNKNOWN"))</f>
        <v/>
      </c>
      <c r="F2619">
        <f>IF(GL_Paste!$B2616="","",IFERROR(INDEX(AcctSub,MATCH(GL_Paste!$B2616&amp;"",AcctCode,0)),"UNKNOWN"))</f>
        <v/>
      </c>
    </row>
    <row r="2620">
      <c r="A2620" s="40">
        <f>IF(GL_Paste!$B2617="","",N(GL_Paste!$H2617)-N(GL_Paste!$G2617))</f>
        <v/>
      </c>
      <c r="B2620" s="43">
        <f>IF(GL_Paste!$B2617="","",DATE(YEAR(GL_Paste!$E2617),MONTH(GL_Paste!$E2617),1))</f>
        <v/>
      </c>
      <c r="C2620">
        <f>IF(GL_Paste!$B2617="","",IF(TRIM(GL_Paste!$M2617)&lt;&gt;"",TRIM(GL_Paste!$M2617),IFERROR(MID(GL_Paste!$I2617,FIND("[",GL_Paste!$I2617)+1,FIND("]",GL_Paste!$I2617)-FIND("[",GL_Paste!$I2617)-1),"")))</f>
        <v/>
      </c>
      <c r="D2620">
        <f>IF(GL_Paste!$B2617="","",IFERROR(INDEX(DeptName,MATCH($C2620,DeptTag,0)),"UNALLOCATED"))</f>
        <v/>
      </c>
      <c r="E2620">
        <f>IF(GL_Paste!$B2617="","",IFERROR(INDEX(AcctCat,MATCH(GL_Paste!$B2617&amp;"",AcctCode,0)),"UNKNOWN"))</f>
        <v/>
      </c>
      <c r="F2620">
        <f>IF(GL_Paste!$B2617="","",IFERROR(INDEX(AcctSub,MATCH(GL_Paste!$B2617&amp;"",AcctCode,0)),"UNKNOWN"))</f>
        <v/>
      </c>
    </row>
    <row r="2621">
      <c r="A2621" s="40">
        <f>IF(GL_Paste!$B2618="","",N(GL_Paste!$H2618)-N(GL_Paste!$G2618))</f>
        <v/>
      </c>
      <c r="B2621" s="43">
        <f>IF(GL_Paste!$B2618="","",DATE(YEAR(GL_Paste!$E2618),MONTH(GL_Paste!$E2618),1))</f>
        <v/>
      </c>
      <c r="C2621">
        <f>IF(GL_Paste!$B2618="","",IF(TRIM(GL_Paste!$M2618)&lt;&gt;"",TRIM(GL_Paste!$M2618),IFERROR(MID(GL_Paste!$I2618,FIND("[",GL_Paste!$I2618)+1,FIND("]",GL_Paste!$I2618)-FIND("[",GL_Paste!$I2618)-1),"")))</f>
        <v/>
      </c>
      <c r="D2621">
        <f>IF(GL_Paste!$B2618="","",IFERROR(INDEX(DeptName,MATCH($C2621,DeptTag,0)),"UNALLOCATED"))</f>
        <v/>
      </c>
      <c r="E2621">
        <f>IF(GL_Paste!$B2618="","",IFERROR(INDEX(AcctCat,MATCH(GL_Paste!$B2618&amp;"",AcctCode,0)),"UNKNOWN"))</f>
        <v/>
      </c>
      <c r="F2621">
        <f>IF(GL_Paste!$B2618="","",IFERROR(INDEX(AcctSub,MATCH(GL_Paste!$B2618&amp;"",AcctCode,0)),"UNKNOWN"))</f>
        <v/>
      </c>
    </row>
    <row r="2622">
      <c r="A2622" s="40">
        <f>IF(GL_Paste!$B2619="","",N(GL_Paste!$H2619)-N(GL_Paste!$G2619))</f>
        <v/>
      </c>
      <c r="B2622" s="43">
        <f>IF(GL_Paste!$B2619="","",DATE(YEAR(GL_Paste!$E2619),MONTH(GL_Paste!$E2619),1))</f>
        <v/>
      </c>
      <c r="C2622">
        <f>IF(GL_Paste!$B2619="","",IF(TRIM(GL_Paste!$M2619)&lt;&gt;"",TRIM(GL_Paste!$M2619),IFERROR(MID(GL_Paste!$I2619,FIND("[",GL_Paste!$I2619)+1,FIND("]",GL_Paste!$I2619)-FIND("[",GL_Paste!$I2619)-1),"")))</f>
        <v/>
      </c>
      <c r="D2622">
        <f>IF(GL_Paste!$B2619="","",IFERROR(INDEX(DeptName,MATCH($C2622,DeptTag,0)),"UNALLOCATED"))</f>
        <v/>
      </c>
      <c r="E2622">
        <f>IF(GL_Paste!$B2619="","",IFERROR(INDEX(AcctCat,MATCH(GL_Paste!$B2619&amp;"",AcctCode,0)),"UNKNOWN"))</f>
        <v/>
      </c>
      <c r="F2622">
        <f>IF(GL_Paste!$B2619="","",IFERROR(INDEX(AcctSub,MATCH(GL_Paste!$B2619&amp;"",AcctCode,0)),"UNKNOWN"))</f>
        <v/>
      </c>
    </row>
    <row r="2623">
      <c r="A2623" s="40">
        <f>IF(GL_Paste!$B2620="","",N(GL_Paste!$H2620)-N(GL_Paste!$G2620))</f>
        <v/>
      </c>
      <c r="B2623" s="43">
        <f>IF(GL_Paste!$B2620="","",DATE(YEAR(GL_Paste!$E2620),MONTH(GL_Paste!$E2620),1))</f>
        <v/>
      </c>
      <c r="C2623">
        <f>IF(GL_Paste!$B2620="","",IF(TRIM(GL_Paste!$M2620)&lt;&gt;"",TRIM(GL_Paste!$M2620),IFERROR(MID(GL_Paste!$I2620,FIND("[",GL_Paste!$I2620)+1,FIND("]",GL_Paste!$I2620)-FIND("[",GL_Paste!$I2620)-1),"")))</f>
        <v/>
      </c>
      <c r="D2623">
        <f>IF(GL_Paste!$B2620="","",IFERROR(INDEX(DeptName,MATCH($C2623,DeptTag,0)),"UNALLOCATED"))</f>
        <v/>
      </c>
      <c r="E2623">
        <f>IF(GL_Paste!$B2620="","",IFERROR(INDEX(AcctCat,MATCH(GL_Paste!$B2620&amp;"",AcctCode,0)),"UNKNOWN"))</f>
        <v/>
      </c>
      <c r="F2623">
        <f>IF(GL_Paste!$B2620="","",IFERROR(INDEX(AcctSub,MATCH(GL_Paste!$B2620&amp;"",AcctCode,0)),"UNKNOWN"))</f>
        <v/>
      </c>
    </row>
    <row r="2624">
      <c r="A2624" s="40">
        <f>IF(GL_Paste!$B2621="","",N(GL_Paste!$H2621)-N(GL_Paste!$G2621))</f>
        <v/>
      </c>
      <c r="B2624" s="43">
        <f>IF(GL_Paste!$B2621="","",DATE(YEAR(GL_Paste!$E2621),MONTH(GL_Paste!$E2621),1))</f>
        <v/>
      </c>
      <c r="C2624">
        <f>IF(GL_Paste!$B2621="","",IF(TRIM(GL_Paste!$M2621)&lt;&gt;"",TRIM(GL_Paste!$M2621),IFERROR(MID(GL_Paste!$I2621,FIND("[",GL_Paste!$I2621)+1,FIND("]",GL_Paste!$I2621)-FIND("[",GL_Paste!$I2621)-1),"")))</f>
        <v/>
      </c>
      <c r="D2624">
        <f>IF(GL_Paste!$B2621="","",IFERROR(INDEX(DeptName,MATCH($C2624,DeptTag,0)),"UNALLOCATED"))</f>
        <v/>
      </c>
      <c r="E2624">
        <f>IF(GL_Paste!$B2621="","",IFERROR(INDEX(AcctCat,MATCH(GL_Paste!$B2621&amp;"",AcctCode,0)),"UNKNOWN"))</f>
        <v/>
      </c>
      <c r="F2624">
        <f>IF(GL_Paste!$B2621="","",IFERROR(INDEX(AcctSub,MATCH(GL_Paste!$B2621&amp;"",AcctCode,0)),"UNKNOWN"))</f>
        <v/>
      </c>
    </row>
    <row r="2625">
      <c r="A2625" s="40">
        <f>IF(GL_Paste!$B2622="","",N(GL_Paste!$H2622)-N(GL_Paste!$G2622))</f>
        <v/>
      </c>
      <c r="B2625" s="43">
        <f>IF(GL_Paste!$B2622="","",DATE(YEAR(GL_Paste!$E2622),MONTH(GL_Paste!$E2622),1))</f>
        <v/>
      </c>
      <c r="C2625">
        <f>IF(GL_Paste!$B2622="","",IF(TRIM(GL_Paste!$M2622)&lt;&gt;"",TRIM(GL_Paste!$M2622),IFERROR(MID(GL_Paste!$I2622,FIND("[",GL_Paste!$I2622)+1,FIND("]",GL_Paste!$I2622)-FIND("[",GL_Paste!$I2622)-1),"")))</f>
        <v/>
      </c>
      <c r="D2625">
        <f>IF(GL_Paste!$B2622="","",IFERROR(INDEX(DeptName,MATCH($C2625,DeptTag,0)),"UNALLOCATED"))</f>
        <v/>
      </c>
      <c r="E2625">
        <f>IF(GL_Paste!$B2622="","",IFERROR(INDEX(AcctCat,MATCH(GL_Paste!$B2622&amp;"",AcctCode,0)),"UNKNOWN"))</f>
        <v/>
      </c>
      <c r="F2625">
        <f>IF(GL_Paste!$B2622="","",IFERROR(INDEX(AcctSub,MATCH(GL_Paste!$B2622&amp;"",AcctCode,0)),"UNKNOWN"))</f>
        <v/>
      </c>
    </row>
    <row r="2626">
      <c r="A2626" s="40">
        <f>IF(GL_Paste!$B2623="","",N(GL_Paste!$H2623)-N(GL_Paste!$G2623))</f>
        <v/>
      </c>
      <c r="B2626" s="43">
        <f>IF(GL_Paste!$B2623="","",DATE(YEAR(GL_Paste!$E2623),MONTH(GL_Paste!$E2623),1))</f>
        <v/>
      </c>
      <c r="C2626">
        <f>IF(GL_Paste!$B2623="","",IF(TRIM(GL_Paste!$M2623)&lt;&gt;"",TRIM(GL_Paste!$M2623),IFERROR(MID(GL_Paste!$I2623,FIND("[",GL_Paste!$I2623)+1,FIND("]",GL_Paste!$I2623)-FIND("[",GL_Paste!$I2623)-1),"")))</f>
        <v/>
      </c>
      <c r="D2626">
        <f>IF(GL_Paste!$B2623="","",IFERROR(INDEX(DeptName,MATCH($C2626,DeptTag,0)),"UNALLOCATED"))</f>
        <v/>
      </c>
      <c r="E2626">
        <f>IF(GL_Paste!$B2623="","",IFERROR(INDEX(AcctCat,MATCH(GL_Paste!$B2623&amp;"",AcctCode,0)),"UNKNOWN"))</f>
        <v/>
      </c>
      <c r="F2626">
        <f>IF(GL_Paste!$B2623="","",IFERROR(INDEX(AcctSub,MATCH(GL_Paste!$B2623&amp;"",AcctCode,0)),"UNKNOWN"))</f>
        <v/>
      </c>
    </row>
    <row r="2627">
      <c r="A2627" s="40">
        <f>IF(GL_Paste!$B2624="","",N(GL_Paste!$H2624)-N(GL_Paste!$G2624))</f>
        <v/>
      </c>
      <c r="B2627" s="43">
        <f>IF(GL_Paste!$B2624="","",DATE(YEAR(GL_Paste!$E2624),MONTH(GL_Paste!$E2624),1))</f>
        <v/>
      </c>
      <c r="C2627">
        <f>IF(GL_Paste!$B2624="","",IF(TRIM(GL_Paste!$M2624)&lt;&gt;"",TRIM(GL_Paste!$M2624),IFERROR(MID(GL_Paste!$I2624,FIND("[",GL_Paste!$I2624)+1,FIND("]",GL_Paste!$I2624)-FIND("[",GL_Paste!$I2624)-1),"")))</f>
        <v/>
      </c>
      <c r="D2627">
        <f>IF(GL_Paste!$B2624="","",IFERROR(INDEX(DeptName,MATCH($C2627,DeptTag,0)),"UNALLOCATED"))</f>
        <v/>
      </c>
      <c r="E2627">
        <f>IF(GL_Paste!$B2624="","",IFERROR(INDEX(AcctCat,MATCH(GL_Paste!$B2624&amp;"",AcctCode,0)),"UNKNOWN"))</f>
        <v/>
      </c>
      <c r="F2627">
        <f>IF(GL_Paste!$B2624="","",IFERROR(INDEX(AcctSub,MATCH(GL_Paste!$B2624&amp;"",AcctCode,0)),"UNKNOWN"))</f>
        <v/>
      </c>
    </row>
    <row r="2628">
      <c r="A2628" s="40">
        <f>IF(GL_Paste!$B2625="","",N(GL_Paste!$H2625)-N(GL_Paste!$G2625))</f>
        <v/>
      </c>
      <c r="B2628" s="43">
        <f>IF(GL_Paste!$B2625="","",DATE(YEAR(GL_Paste!$E2625),MONTH(GL_Paste!$E2625),1))</f>
        <v/>
      </c>
      <c r="C2628">
        <f>IF(GL_Paste!$B2625="","",IF(TRIM(GL_Paste!$M2625)&lt;&gt;"",TRIM(GL_Paste!$M2625),IFERROR(MID(GL_Paste!$I2625,FIND("[",GL_Paste!$I2625)+1,FIND("]",GL_Paste!$I2625)-FIND("[",GL_Paste!$I2625)-1),"")))</f>
        <v/>
      </c>
      <c r="D2628">
        <f>IF(GL_Paste!$B2625="","",IFERROR(INDEX(DeptName,MATCH($C2628,DeptTag,0)),"UNALLOCATED"))</f>
        <v/>
      </c>
      <c r="E2628">
        <f>IF(GL_Paste!$B2625="","",IFERROR(INDEX(AcctCat,MATCH(GL_Paste!$B2625&amp;"",AcctCode,0)),"UNKNOWN"))</f>
        <v/>
      </c>
      <c r="F2628">
        <f>IF(GL_Paste!$B2625="","",IFERROR(INDEX(AcctSub,MATCH(GL_Paste!$B2625&amp;"",AcctCode,0)),"UNKNOWN"))</f>
        <v/>
      </c>
    </row>
    <row r="2629">
      <c r="A2629" s="40">
        <f>IF(GL_Paste!$B2626="","",N(GL_Paste!$H2626)-N(GL_Paste!$G2626))</f>
        <v/>
      </c>
      <c r="B2629" s="43">
        <f>IF(GL_Paste!$B2626="","",DATE(YEAR(GL_Paste!$E2626),MONTH(GL_Paste!$E2626),1))</f>
        <v/>
      </c>
      <c r="C2629">
        <f>IF(GL_Paste!$B2626="","",IF(TRIM(GL_Paste!$M2626)&lt;&gt;"",TRIM(GL_Paste!$M2626),IFERROR(MID(GL_Paste!$I2626,FIND("[",GL_Paste!$I2626)+1,FIND("]",GL_Paste!$I2626)-FIND("[",GL_Paste!$I2626)-1),"")))</f>
        <v/>
      </c>
      <c r="D2629">
        <f>IF(GL_Paste!$B2626="","",IFERROR(INDEX(DeptName,MATCH($C2629,DeptTag,0)),"UNALLOCATED"))</f>
        <v/>
      </c>
      <c r="E2629">
        <f>IF(GL_Paste!$B2626="","",IFERROR(INDEX(AcctCat,MATCH(GL_Paste!$B2626&amp;"",AcctCode,0)),"UNKNOWN"))</f>
        <v/>
      </c>
      <c r="F2629">
        <f>IF(GL_Paste!$B2626="","",IFERROR(INDEX(AcctSub,MATCH(GL_Paste!$B2626&amp;"",AcctCode,0)),"UNKNOWN"))</f>
        <v/>
      </c>
    </row>
    <row r="2630">
      <c r="A2630" s="40">
        <f>IF(GL_Paste!$B2627="","",N(GL_Paste!$H2627)-N(GL_Paste!$G2627))</f>
        <v/>
      </c>
      <c r="B2630" s="43">
        <f>IF(GL_Paste!$B2627="","",DATE(YEAR(GL_Paste!$E2627),MONTH(GL_Paste!$E2627),1))</f>
        <v/>
      </c>
      <c r="C2630">
        <f>IF(GL_Paste!$B2627="","",IF(TRIM(GL_Paste!$M2627)&lt;&gt;"",TRIM(GL_Paste!$M2627),IFERROR(MID(GL_Paste!$I2627,FIND("[",GL_Paste!$I2627)+1,FIND("]",GL_Paste!$I2627)-FIND("[",GL_Paste!$I2627)-1),"")))</f>
        <v/>
      </c>
      <c r="D2630">
        <f>IF(GL_Paste!$B2627="","",IFERROR(INDEX(DeptName,MATCH($C2630,DeptTag,0)),"UNALLOCATED"))</f>
        <v/>
      </c>
      <c r="E2630">
        <f>IF(GL_Paste!$B2627="","",IFERROR(INDEX(AcctCat,MATCH(GL_Paste!$B2627&amp;"",AcctCode,0)),"UNKNOWN"))</f>
        <v/>
      </c>
      <c r="F2630">
        <f>IF(GL_Paste!$B2627="","",IFERROR(INDEX(AcctSub,MATCH(GL_Paste!$B2627&amp;"",AcctCode,0)),"UNKNOWN"))</f>
        <v/>
      </c>
    </row>
    <row r="2631">
      <c r="A2631" s="40">
        <f>IF(GL_Paste!$B2628="","",N(GL_Paste!$H2628)-N(GL_Paste!$G2628))</f>
        <v/>
      </c>
      <c r="B2631" s="43">
        <f>IF(GL_Paste!$B2628="","",DATE(YEAR(GL_Paste!$E2628),MONTH(GL_Paste!$E2628),1))</f>
        <v/>
      </c>
      <c r="C2631">
        <f>IF(GL_Paste!$B2628="","",IF(TRIM(GL_Paste!$M2628)&lt;&gt;"",TRIM(GL_Paste!$M2628),IFERROR(MID(GL_Paste!$I2628,FIND("[",GL_Paste!$I2628)+1,FIND("]",GL_Paste!$I2628)-FIND("[",GL_Paste!$I2628)-1),"")))</f>
        <v/>
      </c>
      <c r="D2631">
        <f>IF(GL_Paste!$B2628="","",IFERROR(INDEX(DeptName,MATCH($C2631,DeptTag,0)),"UNALLOCATED"))</f>
        <v/>
      </c>
      <c r="E2631">
        <f>IF(GL_Paste!$B2628="","",IFERROR(INDEX(AcctCat,MATCH(GL_Paste!$B2628&amp;"",AcctCode,0)),"UNKNOWN"))</f>
        <v/>
      </c>
      <c r="F2631">
        <f>IF(GL_Paste!$B2628="","",IFERROR(INDEX(AcctSub,MATCH(GL_Paste!$B2628&amp;"",AcctCode,0)),"UNKNOWN"))</f>
        <v/>
      </c>
    </row>
    <row r="2632">
      <c r="A2632" s="40">
        <f>IF(GL_Paste!$B2629="","",N(GL_Paste!$H2629)-N(GL_Paste!$G2629))</f>
        <v/>
      </c>
      <c r="B2632" s="43">
        <f>IF(GL_Paste!$B2629="","",DATE(YEAR(GL_Paste!$E2629),MONTH(GL_Paste!$E2629),1))</f>
        <v/>
      </c>
      <c r="C2632">
        <f>IF(GL_Paste!$B2629="","",IF(TRIM(GL_Paste!$M2629)&lt;&gt;"",TRIM(GL_Paste!$M2629),IFERROR(MID(GL_Paste!$I2629,FIND("[",GL_Paste!$I2629)+1,FIND("]",GL_Paste!$I2629)-FIND("[",GL_Paste!$I2629)-1),"")))</f>
        <v/>
      </c>
      <c r="D2632">
        <f>IF(GL_Paste!$B2629="","",IFERROR(INDEX(DeptName,MATCH($C2632,DeptTag,0)),"UNALLOCATED"))</f>
        <v/>
      </c>
      <c r="E2632">
        <f>IF(GL_Paste!$B2629="","",IFERROR(INDEX(AcctCat,MATCH(GL_Paste!$B2629&amp;"",AcctCode,0)),"UNKNOWN"))</f>
        <v/>
      </c>
      <c r="F2632">
        <f>IF(GL_Paste!$B2629="","",IFERROR(INDEX(AcctSub,MATCH(GL_Paste!$B2629&amp;"",AcctCode,0)),"UNKNOWN"))</f>
        <v/>
      </c>
    </row>
    <row r="2633">
      <c r="A2633" s="40">
        <f>IF(GL_Paste!$B2630="","",N(GL_Paste!$H2630)-N(GL_Paste!$G2630))</f>
        <v/>
      </c>
      <c r="B2633" s="43">
        <f>IF(GL_Paste!$B2630="","",DATE(YEAR(GL_Paste!$E2630),MONTH(GL_Paste!$E2630),1))</f>
        <v/>
      </c>
      <c r="C2633">
        <f>IF(GL_Paste!$B2630="","",IF(TRIM(GL_Paste!$M2630)&lt;&gt;"",TRIM(GL_Paste!$M2630),IFERROR(MID(GL_Paste!$I2630,FIND("[",GL_Paste!$I2630)+1,FIND("]",GL_Paste!$I2630)-FIND("[",GL_Paste!$I2630)-1),"")))</f>
        <v/>
      </c>
      <c r="D2633">
        <f>IF(GL_Paste!$B2630="","",IFERROR(INDEX(DeptName,MATCH($C2633,DeptTag,0)),"UNALLOCATED"))</f>
        <v/>
      </c>
      <c r="E2633">
        <f>IF(GL_Paste!$B2630="","",IFERROR(INDEX(AcctCat,MATCH(GL_Paste!$B2630&amp;"",AcctCode,0)),"UNKNOWN"))</f>
        <v/>
      </c>
      <c r="F2633">
        <f>IF(GL_Paste!$B2630="","",IFERROR(INDEX(AcctSub,MATCH(GL_Paste!$B2630&amp;"",AcctCode,0)),"UNKNOWN"))</f>
        <v/>
      </c>
    </row>
    <row r="2634">
      <c r="A2634" s="40">
        <f>IF(GL_Paste!$B2631="","",N(GL_Paste!$H2631)-N(GL_Paste!$G2631))</f>
        <v/>
      </c>
      <c r="B2634" s="43">
        <f>IF(GL_Paste!$B2631="","",DATE(YEAR(GL_Paste!$E2631),MONTH(GL_Paste!$E2631),1))</f>
        <v/>
      </c>
      <c r="C2634">
        <f>IF(GL_Paste!$B2631="","",IF(TRIM(GL_Paste!$M2631)&lt;&gt;"",TRIM(GL_Paste!$M2631),IFERROR(MID(GL_Paste!$I2631,FIND("[",GL_Paste!$I2631)+1,FIND("]",GL_Paste!$I2631)-FIND("[",GL_Paste!$I2631)-1),"")))</f>
        <v/>
      </c>
      <c r="D2634">
        <f>IF(GL_Paste!$B2631="","",IFERROR(INDEX(DeptName,MATCH($C2634,DeptTag,0)),"UNALLOCATED"))</f>
        <v/>
      </c>
      <c r="E2634">
        <f>IF(GL_Paste!$B2631="","",IFERROR(INDEX(AcctCat,MATCH(GL_Paste!$B2631&amp;"",AcctCode,0)),"UNKNOWN"))</f>
        <v/>
      </c>
      <c r="F2634">
        <f>IF(GL_Paste!$B2631="","",IFERROR(INDEX(AcctSub,MATCH(GL_Paste!$B2631&amp;"",AcctCode,0)),"UNKNOWN"))</f>
        <v/>
      </c>
    </row>
    <row r="2635">
      <c r="A2635" s="40">
        <f>IF(GL_Paste!$B2632="","",N(GL_Paste!$H2632)-N(GL_Paste!$G2632))</f>
        <v/>
      </c>
      <c r="B2635" s="43">
        <f>IF(GL_Paste!$B2632="","",DATE(YEAR(GL_Paste!$E2632),MONTH(GL_Paste!$E2632),1))</f>
        <v/>
      </c>
      <c r="C2635">
        <f>IF(GL_Paste!$B2632="","",IF(TRIM(GL_Paste!$M2632)&lt;&gt;"",TRIM(GL_Paste!$M2632),IFERROR(MID(GL_Paste!$I2632,FIND("[",GL_Paste!$I2632)+1,FIND("]",GL_Paste!$I2632)-FIND("[",GL_Paste!$I2632)-1),"")))</f>
        <v/>
      </c>
      <c r="D2635">
        <f>IF(GL_Paste!$B2632="","",IFERROR(INDEX(DeptName,MATCH($C2635,DeptTag,0)),"UNALLOCATED"))</f>
        <v/>
      </c>
      <c r="E2635">
        <f>IF(GL_Paste!$B2632="","",IFERROR(INDEX(AcctCat,MATCH(GL_Paste!$B2632&amp;"",AcctCode,0)),"UNKNOWN"))</f>
        <v/>
      </c>
      <c r="F2635">
        <f>IF(GL_Paste!$B2632="","",IFERROR(INDEX(AcctSub,MATCH(GL_Paste!$B2632&amp;"",AcctCode,0)),"UNKNOWN"))</f>
        <v/>
      </c>
    </row>
    <row r="2636">
      <c r="A2636" s="40">
        <f>IF(GL_Paste!$B2633="","",N(GL_Paste!$H2633)-N(GL_Paste!$G2633))</f>
        <v/>
      </c>
      <c r="B2636" s="43">
        <f>IF(GL_Paste!$B2633="","",DATE(YEAR(GL_Paste!$E2633),MONTH(GL_Paste!$E2633),1))</f>
        <v/>
      </c>
      <c r="C2636">
        <f>IF(GL_Paste!$B2633="","",IF(TRIM(GL_Paste!$M2633)&lt;&gt;"",TRIM(GL_Paste!$M2633),IFERROR(MID(GL_Paste!$I2633,FIND("[",GL_Paste!$I2633)+1,FIND("]",GL_Paste!$I2633)-FIND("[",GL_Paste!$I2633)-1),"")))</f>
        <v/>
      </c>
      <c r="D2636">
        <f>IF(GL_Paste!$B2633="","",IFERROR(INDEX(DeptName,MATCH($C2636,DeptTag,0)),"UNALLOCATED"))</f>
        <v/>
      </c>
      <c r="E2636">
        <f>IF(GL_Paste!$B2633="","",IFERROR(INDEX(AcctCat,MATCH(GL_Paste!$B2633&amp;"",AcctCode,0)),"UNKNOWN"))</f>
        <v/>
      </c>
      <c r="F2636">
        <f>IF(GL_Paste!$B2633="","",IFERROR(INDEX(AcctSub,MATCH(GL_Paste!$B2633&amp;"",AcctCode,0)),"UNKNOWN"))</f>
        <v/>
      </c>
    </row>
    <row r="2637">
      <c r="A2637" s="40">
        <f>IF(GL_Paste!$B2634="","",N(GL_Paste!$H2634)-N(GL_Paste!$G2634))</f>
        <v/>
      </c>
      <c r="B2637" s="43">
        <f>IF(GL_Paste!$B2634="","",DATE(YEAR(GL_Paste!$E2634),MONTH(GL_Paste!$E2634),1))</f>
        <v/>
      </c>
      <c r="C2637">
        <f>IF(GL_Paste!$B2634="","",IF(TRIM(GL_Paste!$M2634)&lt;&gt;"",TRIM(GL_Paste!$M2634),IFERROR(MID(GL_Paste!$I2634,FIND("[",GL_Paste!$I2634)+1,FIND("]",GL_Paste!$I2634)-FIND("[",GL_Paste!$I2634)-1),"")))</f>
        <v/>
      </c>
      <c r="D2637">
        <f>IF(GL_Paste!$B2634="","",IFERROR(INDEX(DeptName,MATCH($C2637,DeptTag,0)),"UNALLOCATED"))</f>
        <v/>
      </c>
      <c r="E2637">
        <f>IF(GL_Paste!$B2634="","",IFERROR(INDEX(AcctCat,MATCH(GL_Paste!$B2634&amp;"",AcctCode,0)),"UNKNOWN"))</f>
        <v/>
      </c>
      <c r="F2637">
        <f>IF(GL_Paste!$B2634="","",IFERROR(INDEX(AcctSub,MATCH(GL_Paste!$B2634&amp;"",AcctCode,0)),"UNKNOWN"))</f>
        <v/>
      </c>
    </row>
    <row r="2638">
      <c r="A2638" s="40">
        <f>IF(GL_Paste!$B2635="","",N(GL_Paste!$H2635)-N(GL_Paste!$G2635))</f>
        <v/>
      </c>
      <c r="B2638" s="43">
        <f>IF(GL_Paste!$B2635="","",DATE(YEAR(GL_Paste!$E2635),MONTH(GL_Paste!$E2635),1))</f>
        <v/>
      </c>
      <c r="C2638">
        <f>IF(GL_Paste!$B2635="","",IF(TRIM(GL_Paste!$M2635)&lt;&gt;"",TRIM(GL_Paste!$M2635),IFERROR(MID(GL_Paste!$I2635,FIND("[",GL_Paste!$I2635)+1,FIND("]",GL_Paste!$I2635)-FIND("[",GL_Paste!$I2635)-1),"")))</f>
        <v/>
      </c>
      <c r="D2638">
        <f>IF(GL_Paste!$B2635="","",IFERROR(INDEX(DeptName,MATCH($C2638,DeptTag,0)),"UNALLOCATED"))</f>
        <v/>
      </c>
      <c r="E2638">
        <f>IF(GL_Paste!$B2635="","",IFERROR(INDEX(AcctCat,MATCH(GL_Paste!$B2635&amp;"",AcctCode,0)),"UNKNOWN"))</f>
        <v/>
      </c>
      <c r="F2638">
        <f>IF(GL_Paste!$B2635="","",IFERROR(INDEX(AcctSub,MATCH(GL_Paste!$B2635&amp;"",AcctCode,0)),"UNKNOWN"))</f>
        <v/>
      </c>
    </row>
    <row r="2639">
      <c r="A2639" s="40">
        <f>IF(GL_Paste!$B2636="","",N(GL_Paste!$H2636)-N(GL_Paste!$G2636))</f>
        <v/>
      </c>
      <c r="B2639" s="43">
        <f>IF(GL_Paste!$B2636="","",DATE(YEAR(GL_Paste!$E2636),MONTH(GL_Paste!$E2636),1))</f>
        <v/>
      </c>
      <c r="C2639">
        <f>IF(GL_Paste!$B2636="","",IF(TRIM(GL_Paste!$M2636)&lt;&gt;"",TRIM(GL_Paste!$M2636),IFERROR(MID(GL_Paste!$I2636,FIND("[",GL_Paste!$I2636)+1,FIND("]",GL_Paste!$I2636)-FIND("[",GL_Paste!$I2636)-1),"")))</f>
        <v/>
      </c>
      <c r="D2639">
        <f>IF(GL_Paste!$B2636="","",IFERROR(INDEX(DeptName,MATCH($C2639,DeptTag,0)),"UNALLOCATED"))</f>
        <v/>
      </c>
      <c r="E2639">
        <f>IF(GL_Paste!$B2636="","",IFERROR(INDEX(AcctCat,MATCH(GL_Paste!$B2636&amp;"",AcctCode,0)),"UNKNOWN"))</f>
        <v/>
      </c>
      <c r="F2639">
        <f>IF(GL_Paste!$B2636="","",IFERROR(INDEX(AcctSub,MATCH(GL_Paste!$B2636&amp;"",AcctCode,0)),"UNKNOWN"))</f>
        <v/>
      </c>
    </row>
    <row r="2640">
      <c r="A2640" s="40">
        <f>IF(GL_Paste!$B2637="","",N(GL_Paste!$H2637)-N(GL_Paste!$G2637))</f>
        <v/>
      </c>
      <c r="B2640" s="43">
        <f>IF(GL_Paste!$B2637="","",DATE(YEAR(GL_Paste!$E2637),MONTH(GL_Paste!$E2637),1))</f>
        <v/>
      </c>
      <c r="C2640">
        <f>IF(GL_Paste!$B2637="","",IF(TRIM(GL_Paste!$M2637)&lt;&gt;"",TRIM(GL_Paste!$M2637),IFERROR(MID(GL_Paste!$I2637,FIND("[",GL_Paste!$I2637)+1,FIND("]",GL_Paste!$I2637)-FIND("[",GL_Paste!$I2637)-1),"")))</f>
        <v/>
      </c>
      <c r="D2640">
        <f>IF(GL_Paste!$B2637="","",IFERROR(INDEX(DeptName,MATCH($C2640,DeptTag,0)),"UNALLOCATED"))</f>
        <v/>
      </c>
      <c r="E2640">
        <f>IF(GL_Paste!$B2637="","",IFERROR(INDEX(AcctCat,MATCH(GL_Paste!$B2637&amp;"",AcctCode,0)),"UNKNOWN"))</f>
        <v/>
      </c>
      <c r="F2640">
        <f>IF(GL_Paste!$B2637="","",IFERROR(INDEX(AcctSub,MATCH(GL_Paste!$B2637&amp;"",AcctCode,0)),"UNKNOWN"))</f>
        <v/>
      </c>
    </row>
    <row r="2641">
      <c r="A2641" s="40">
        <f>IF(GL_Paste!$B2638="","",N(GL_Paste!$H2638)-N(GL_Paste!$G2638))</f>
        <v/>
      </c>
      <c r="B2641" s="43">
        <f>IF(GL_Paste!$B2638="","",DATE(YEAR(GL_Paste!$E2638),MONTH(GL_Paste!$E2638),1))</f>
        <v/>
      </c>
      <c r="C2641">
        <f>IF(GL_Paste!$B2638="","",IF(TRIM(GL_Paste!$M2638)&lt;&gt;"",TRIM(GL_Paste!$M2638),IFERROR(MID(GL_Paste!$I2638,FIND("[",GL_Paste!$I2638)+1,FIND("]",GL_Paste!$I2638)-FIND("[",GL_Paste!$I2638)-1),"")))</f>
        <v/>
      </c>
      <c r="D2641">
        <f>IF(GL_Paste!$B2638="","",IFERROR(INDEX(DeptName,MATCH($C2641,DeptTag,0)),"UNALLOCATED"))</f>
        <v/>
      </c>
      <c r="E2641">
        <f>IF(GL_Paste!$B2638="","",IFERROR(INDEX(AcctCat,MATCH(GL_Paste!$B2638&amp;"",AcctCode,0)),"UNKNOWN"))</f>
        <v/>
      </c>
      <c r="F2641">
        <f>IF(GL_Paste!$B2638="","",IFERROR(INDEX(AcctSub,MATCH(GL_Paste!$B2638&amp;"",AcctCode,0)),"UNKNOWN"))</f>
        <v/>
      </c>
    </row>
    <row r="2642">
      <c r="A2642" s="40">
        <f>IF(GL_Paste!$B2639="","",N(GL_Paste!$H2639)-N(GL_Paste!$G2639))</f>
        <v/>
      </c>
      <c r="B2642" s="43">
        <f>IF(GL_Paste!$B2639="","",DATE(YEAR(GL_Paste!$E2639),MONTH(GL_Paste!$E2639),1))</f>
        <v/>
      </c>
      <c r="C2642">
        <f>IF(GL_Paste!$B2639="","",IF(TRIM(GL_Paste!$M2639)&lt;&gt;"",TRIM(GL_Paste!$M2639),IFERROR(MID(GL_Paste!$I2639,FIND("[",GL_Paste!$I2639)+1,FIND("]",GL_Paste!$I2639)-FIND("[",GL_Paste!$I2639)-1),"")))</f>
        <v/>
      </c>
      <c r="D2642">
        <f>IF(GL_Paste!$B2639="","",IFERROR(INDEX(DeptName,MATCH($C2642,DeptTag,0)),"UNALLOCATED"))</f>
        <v/>
      </c>
      <c r="E2642">
        <f>IF(GL_Paste!$B2639="","",IFERROR(INDEX(AcctCat,MATCH(GL_Paste!$B2639&amp;"",AcctCode,0)),"UNKNOWN"))</f>
        <v/>
      </c>
      <c r="F2642">
        <f>IF(GL_Paste!$B2639="","",IFERROR(INDEX(AcctSub,MATCH(GL_Paste!$B2639&amp;"",AcctCode,0)),"UNKNOWN"))</f>
        <v/>
      </c>
    </row>
    <row r="2643">
      <c r="A2643" s="40">
        <f>IF(GL_Paste!$B2640="","",N(GL_Paste!$H2640)-N(GL_Paste!$G2640))</f>
        <v/>
      </c>
      <c r="B2643" s="43">
        <f>IF(GL_Paste!$B2640="","",DATE(YEAR(GL_Paste!$E2640),MONTH(GL_Paste!$E2640),1))</f>
        <v/>
      </c>
      <c r="C2643">
        <f>IF(GL_Paste!$B2640="","",IF(TRIM(GL_Paste!$M2640)&lt;&gt;"",TRIM(GL_Paste!$M2640),IFERROR(MID(GL_Paste!$I2640,FIND("[",GL_Paste!$I2640)+1,FIND("]",GL_Paste!$I2640)-FIND("[",GL_Paste!$I2640)-1),"")))</f>
        <v/>
      </c>
      <c r="D2643">
        <f>IF(GL_Paste!$B2640="","",IFERROR(INDEX(DeptName,MATCH($C2643,DeptTag,0)),"UNALLOCATED"))</f>
        <v/>
      </c>
      <c r="E2643">
        <f>IF(GL_Paste!$B2640="","",IFERROR(INDEX(AcctCat,MATCH(GL_Paste!$B2640&amp;"",AcctCode,0)),"UNKNOWN"))</f>
        <v/>
      </c>
      <c r="F2643">
        <f>IF(GL_Paste!$B2640="","",IFERROR(INDEX(AcctSub,MATCH(GL_Paste!$B2640&amp;"",AcctCode,0)),"UNKNOWN"))</f>
        <v/>
      </c>
    </row>
    <row r="2644">
      <c r="A2644" s="40">
        <f>IF(GL_Paste!$B2641="","",N(GL_Paste!$H2641)-N(GL_Paste!$G2641))</f>
        <v/>
      </c>
      <c r="B2644" s="43">
        <f>IF(GL_Paste!$B2641="","",DATE(YEAR(GL_Paste!$E2641),MONTH(GL_Paste!$E2641),1))</f>
        <v/>
      </c>
      <c r="C2644">
        <f>IF(GL_Paste!$B2641="","",IF(TRIM(GL_Paste!$M2641)&lt;&gt;"",TRIM(GL_Paste!$M2641),IFERROR(MID(GL_Paste!$I2641,FIND("[",GL_Paste!$I2641)+1,FIND("]",GL_Paste!$I2641)-FIND("[",GL_Paste!$I2641)-1),"")))</f>
        <v/>
      </c>
      <c r="D2644">
        <f>IF(GL_Paste!$B2641="","",IFERROR(INDEX(DeptName,MATCH($C2644,DeptTag,0)),"UNALLOCATED"))</f>
        <v/>
      </c>
      <c r="E2644">
        <f>IF(GL_Paste!$B2641="","",IFERROR(INDEX(AcctCat,MATCH(GL_Paste!$B2641&amp;"",AcctCode,0)),"UNKNOWN"))</f>
        <v/>
      </c>
      <c r="F2644">
        <f>IF(GL_Paste!$B2641="","",IFERROR(INDEX(AcctSub,MATCH(GL_Paste!$B2641&amp;"",AcctCode,0)),"UNKNOWN"))</f>
        <v/>
      </c>
    </row>
    <row r="2645">
      <c r="A2645" s="40">
        <f>IF(GL_Paste!$B2642="","",N(GL_Paste!$H2642)-N(GL_Paste!$G2642))</f>
        <v/>
      </c>
      <c r="B2645" s="43">
        <f>IF(GL_Paste!$B2642="","",DATE(YEAR(GL_Paste!$E2642),MONTH(GL_Paste!$E2642),1))</f>
        <v/>
      </c>
      <c r="C2645">
        <f>IF(GL_Paste!$B2642="","",IF(TRIM(GL_Paste!$M2642)&lt;&gt;"",TRIM(GL_Paste!$M2642),IFERROR(MID(GL_Paste!$I2642,FIND("[",GL_Paste!$I2642)+1,FIND("]",GL_Paste!$I2642)-FIND("[",GL_Paste!$I2642)-1),"")))</f>
        <v/>
      </c>
      <c r="D2645">
        <f>IF(GL_Paste!$B2642="","",IFERROR(INDEX(DeptName,MATCH($C2645,DeptTag,0)),"UNALLOCATED"))</f>
        <v/>
      </c>
      <c r="E2645">
        <f>IF(GL_Paste!$B2642="","",IFERROR(INDEX(AcctCat,MATCH(GL_Paste!$B2642&amp;"",AcctCode,0)),"UNKNOWN"))</f>
        <v/>
      </c>
      <c r="F2645">
        <f>IF(GL_Paste!$B2642="","",IFERROR(INDEX(AcctSub,MATCH(GL_Paste!$B2642&amp;"",AcctCode,0)),"UNKNOWN"))</f>
        <v/>
      </c>
    </row>
    <row r="2646">
      <c r="A2646" s="40">
        <f>IF(GL_Paste!$B2643="","",N(GL_Paste!$H2643)-N(GL_Paste!$G2643))</f>
        <v/>
      </c>
      <c r="B2646" s="43">
        <f>IF(GL_Paste!$B2643="","",DATE(YEAR(GL_Paste!$E2643),MONTH(GL_Paste!$E2643),1))</f>
        <v/>
      </c>
      <c r="C2646">
        <f>IF(GL_Paste!$B2643="","",IF(TRIM(GL_Paste!$M2643)&lt;&gt;"",TRIM(GL_Paste!$M2643),IFERROR(MID(GL_Paste!$I2643,FIND("[",GL_Paste!$I2643)+1,FIND("]",GL_Paste!$I2643)-FIND("[",GL_Paste!$I2643)-1),"")))</f>
        <v/>
      </c>
      <c r="D2646">
        <f>IF(GL_Paste!$B2643="","",IFERROR(INDEX(DeptName,MATCH($C2646,DeptTag,0)),"UNALLOCATED"))</f>
        <v/>
      </c>
      <c r="E2646">
        <f>IF(GL_Paste!$B2643="","",IFERROR(INDEX(AcctCat,MATCH(GL_Paste!$B2643&amp;"",AcctCode,0)),"UNKNOWN"))</f>
        <v/>
      </c>
      <c r="F2646">
        <f>IF(GL_Paste!$B2643="","",IFERROR(INDEX(AcctSub,MATCH(GL_Paste!$B2643&amp;"",AcctCode,0)),"UNKNOWN"))</f>
        <v/>
      </c>
    </row>
    <row r="2647">
      <c r="A2647" s="40">
        <f>IF(GL_Paste!$B2644="","",N(GL_Paste!$H2644)-N(GL_Paste!$G2644))</f>
        <v/>
      </c>
      <c r="B2647" s="43">
        <f>IF(GL_Paste!$B2644="","",DATE(YEAR(GL_Paste!$E2644),MONTH(GL_Paste!$E2644),1))</f>
        <v/>
      </c>
      <c r="C2647">
        <f>IF(GL_Paste!$B2644="","",IF(TRIM(GL_Paste!$M2644)&lt;&gt;"",TRIM(GL_Paste!$M2644),IFERROR(MID(GL_Paste!$I2644,FIND("[",GL_Paste!$I2644)+1,FIND("]",GL_Paste!$I2644)-FIND("[",GL_Paste!$I2644)-1),"")))</f>
        <v/>
      </c>
      <c r="D2647">
        <f>IF(GL_Paste!$B2644="","",IFERROR(INDEX(DeptName,MATCH($C2647,DeptTag,0)),"UNALLOCATED"))</f>
        <v/>
      </c>
      <c r="E2647">
        <f>IF(GL_Paste!$B2644="","",IFERROR(INDEX(AcctCat,MATCH(GL_Paste!$B2644&amp;"",AcctCode,0)),"UNKNOWN"))</f>
        <v/>
      </c>
      <c r="F2647">
        <f>IF(GL_Paste!$B2644="","",IFERROR(INDEX(AcctSub,MATCH(GL_Paste!$B2644&amp;"",AcctCode,0)),"UNKNOWN"))</f>
        <v/>
      </c>
    </row>
    <row r="2648">
      <c r="A2648" s="40">
        <f>IF(GL_Paste!$B2645="","",N(GL_Paste!$H2645)-N(GL_Paste!$G2645))</f>
        <v/>
      </c>
      <c r="B2648" s="43">
        <f>IF(GL_Paste!$B2645="","",DATE(YEAR(GL_Paste!$E2645),MONTH(GL_Paste!$E2645),1))</f>
        <v/>
      </c>
      <c r="C2648">
        <f>IF(GL_Paste!$B2645="","",IF(TRIM(GL_Paste!$M2645)&lt;&gt;"",TRIM(GL_Paste!$M2645),IFERROR(MID(GL_Paste!$I2645,FIND("[",GL_Paste!$I2645)+1,FIND("]",GL_Paste!$I2645)-FIND("[",GL_Paste!$I2645)-1),"")))</f>
        <v/>
      </c>
      <c r="D2648">
        <f>IF(GL_Paste!$B2645="","",IFERROR(INDEX(DeptName,MATCH($C2648,DeptTag,0)),"UNALLOCATED"))</f>
        <v/>
      </c>
      <c r="E2648">
        <f>IF(GL_Paste!$B2645="","",IFERROR(INDEX(AcctCat,MATCH(GL_Paste!$B2645&amp;"",AcctCode,0)),"UNKNOWN"))</f>
        <v/>
      </c>
      <c r="F2648">
        <f>IF(GL_Paste!$B2645="","",IFERROR(INDEX(AcctSub,MATCH(GL_Paste!$B2645&amp;"",AcctCode,0)),"UNKNOWN"))</f>
        <v/>
      </c>
    </row>
    <row r="2649">
      <c r="A2649" s="40">
        <f>IF(GL_Paste!$B2646="","",N(GL_Paste!$H2646)-N(GL_Paste!$G2646))</f>
        <v/>
      </c>
      <c r="B2649" s="43">
        <f>IF(GL_Paste!$B2646="","",DATE(YEAR(GL_Paste!$E2646),MONTH(GL_Paste!$E2646),1))</f>
        <v/>
      </c>
      <c r="C2649">
        <f>IF(GL_Paste!$B2646="","",IF(TRIM(GL_Paste!$M2646)&lt;&gt;"",TRIM(GL_Paste!$M2646),IFERROR(MID(GL_Paste!$I2646,FIND("[",GL_Paste!$I2646)+1,FIND("]",GL_Paste!$I2646)-FIND("[",GL_Paste!$I2646)-1),"")))</f>
        <v/>
      </c>
      <c r="D2649">
        <f>IF(GL_Paste!$B2646="","",IFERROR(INDEX(DeptName,MATCH($C2649,DeptTag,0)),"UNALLOCATED"))</f>
        <v/>
      </c>
      <c r="E2649">
        <f>IF(GL_Paste!$B2646="","",IFERROR(INDEX(AcctCat,MATCH(GL_Paste!$B2646&amp;"",AcctCode,0)),"UNKNOWN"))</f>
        <v/>
      </c>
      <c r="F2649">
        <f>IF(GL_Paste!$B2646="","",IFERROR(INDEX(AcctSub,MATCH(GL_Paste!$B2646&amp;"",AcctCode,0)),"UNKNOWN"))</f>
        <v/>
      </c>
    </row>
    <row r="2650">
      <c r="A2650" s="40">
        <f>IF(GL_Paste!$B2647="","",N(GL_Paste!$H2647)-N(GL_Paste!$G2647))</f>
        <v/>
      </c>
      <c r="B2650" s="43">
        <f>IF(GL_Paste!$B2647="","",DATE(YEAR(GL_Paste!$E2647),MONTH(GL_Paste!$E2647),1))</f>
        <v/>
      </c>
      <c r="C2650">
        <f>IF(GL_Paste!$B2647="","",IF(TRIM(GL_Paste!$M2647)&lt;&gt;"",TRIM(GL_Paste!$M2647),IFERROR(MID(GL_Paste!$I2647,FIND("[",GL_Paste!$I2647)+1,FIND("]",GL_Paste!$I2647)-FIND("[",GL_Paste!$I2647)-1),"")))</f>
        <v/>
      </c>
      <c r="D2650">
        <f>IF(GL_Paste!$B2647="","",IFERROR(INDEX(DeptName,MATCH($C2650,DeptTag,0)),"UNALLOCATED"))</f>
        <v/>
      </c>
      <c r="E2650">
        <f>IF(GL_Paste!$B2647="","",IFERROR(INDEX(AcctCat,MATCH(GL_Paste!$B2647&amp;"",AcctCode,0)),"UNKNOWN"))</f>
        <v/>
      </c>
      <c r="F2650">
        <f>IF(GL_Paste!$B2647="","",IFERROR(INDEX(AcctSub,MATCH(GL_Paste!$B2647&amp;"",AcctCode,0)),"UNKNOWN"))</f>
        <v/>
      </c>
    </row>
    <row r="2651">
      <c r="A2651" s="40">
        <f>IF(GL_Paste!$B2648="","",N(GL_Paste!$H2648)-N(GL_Paste!$G2648))</f>
        <v/>
      </c>
      <c r="B2651" s="43">
        <f>IF(GL_Paste!$B2648="","",DATE(YEAR(GL_Paste!$E2648),MONTH(GL_Paste!$E2648),1))</f>
        <v/>
      </c>
      <c r="C2651">
        <f>IF(GL_Paste!$B2648="","",IF(TRIM(GL_Paste!$M2648)&lt;&gt;"",TRIM(GL_Paste!$M2648),IFERROR(MID(GL_Paste!$I2648,FIND("[",GL_Paste!$I2648)+1,FIND("]",GL_Paste!$I2648)-FIND("[",GL_Paste!$I2648)-1),"")))</f>
        <v/>
      </c>
      <c r="D2651">
        <f>IF(GL_Paste!$B2648="","",IFERROR(INDEX(DeptName,MATCH($C2651,DeptTag,0)),"UNALLOCATED"))</f>
        <v/>
      </c>
      <c r="E2651">
        <f>IF(GL_Paste!$B2648="","",IFERROR(INDEX(AcctCat,MATCH(GL_Paste!$B2648&amp;"",AcctCode,0)),"UNKNOWN"))</f>
        <v/>
      </c>
      <c r="F2651">
        <f>IF(GL_Paste!$B2648="","",IFERROR(INDEX(AcctSub,MATCH(GL_Paste!$B2648&amp;"",AcctCode,0)),"UNKNOWN"))</f>
        <v/>
      </c>
    </row>
    <row r="2652">
      <c r="A2652" s="40">
        <f>IF(GL_Paste!$B2649="","",N(GL_Paste!$H2649)-N(GL_Paste!$G2649))</f>
        <v/>
      </c>
      <c r="B2652" s="43">
        <f>IF(GL_Paste!$B2649="","",DATE(YEAR(GL_Paste!$E2649),MONTH(GL_Paste!$E2649),1))</f>
        <v/>
      </c>
      <c r="C2652">
        <f>IF(GL_Paste!$B2649="","",IF(TRIM(GL_Paste!$M2649)&lt;&gt;"",TRIM(GL_Paste!$M2649),IFERROR(MID(GL_Paste!$I2649,FIND("[",GL_Paste!$I2649)+1,FIND("]",GL_Paste!$I2649)-FIND("[",GL_Paste!$I2649)-1),"")))</f>
        <v/>
      </c>
      <c r="D2652">
        <f>IF(GL_Paste!$B2649="","",IFERROR(INDEX(DeptName,MATCH($C2652,DeptTag,0)),"UNALLOCATED"))</f>
        <v/>
      </c>
      <c r="E2652">
        <f>IF(GL_Paste!$B2649="","",IFERROR(INDEX(AcctCat,MATCH(GL_Paste!$B2649&amp;"",AcctCode,0)),"UNKNOWN"))</f>
        <v/>
      </c>
      <c r="F2652">
        <f>IF(GL_Paste!$B2649="","",IFERROR(INDEX(AcctSub,MATCH(GL_Paste!$B2649&amp;"",AcctCode,0)),"UNKNOWN"))</f>
        <v/>
      </c>
    </row>
    <row r="2653">
      <c r="A2653" s="40">
        <f>IF(GL_Paste!$B2650="","",N(GL_Paste!$H2650)-N(GL_Paste!$G2650))</f>
        <v/>
      </c>
      <c r="B2653" s="43">
        <f>IF(GL_Paste!$B2650="","",DATE(YEAR(GL_Paste!$E2650),MONTH(GL_Paste!$E2650),1))</f>
        <v/>
      </c>
      <c r="C2653">
        <f>IF(GL_Paste!$B2650="","",IF(TRIM(GL_Paste!$M2650)&lt;&gt;"",TRIM(GL_Paste!$M2650),IFERROR(MID(GL_Paste!$I2650,FIND("[",GL_Paste!$I2650)+1,FIND("]",GL_Paste!$I2650)-FIND("[",GL_Paste!$I2650)-1),"")))</f>
        <v/>
      </c>
      <c r="D2653">
        <f>IF(GL_Paste!$B2650="","",IFERROR(INDEX(DeptName,MATCH($C2653,DeptTag,0)),"UNALLOCATED"))</f>
        <v/>
      </c>
      <c r="E2653">
        <f>IF(GL_Paste!$B2650="","",IFERROR(INDEX(AcctCat,MATCH(GL_Paste!$B2650&amp;"",AcctCode,0)),"UNKNOWN"))</f>
        <v/>
      </c>
      <c r="F2653">
        <f>IF(GL_Paste!$B2650="","",IFERROR(INDEX(AcctSub,MATCH(GL_Paste!$B2650&amp;"",AcctCode,0)),"UNKNOWN"))</f>
        <v/>
      </c>
    </row>
    <row r="2654">
      <c r="A2654" s="40">
        <f>IF(GL_Paste!$B2651="","",N(GL_Paste!$H2651)-N(GL_Paste!$G2651))</f>
        <v/>
      </c>
      <c r="B2654" s="43">
        <f>IF(GL_Paste!$B2651="","",DATE(YEAR(GL_Paste!$E2651),MONTH(GL_Paste!$E2651),1))</f>
        <v/>
      </c>
      <c r="C2654">
        <f>IF(GL_Paste!$B2651="","",IF(TRIM(GL_Paste!$M2651)&lt;&gt;"",TRIM(GL_Paste!$M2651),IFERROR(MID(GL_Paste!$I2651,FIND("[",GL_Paste!$I2651)+1,FIND("]",GL_Paste!$I2651)-FIND("[",GL_Paste!$I2651)-1),"")))</f>
        <v/>
      </c>
      <c r="D2654">
        <f>IF(GL_Paste!$B2651="","",IFERROR(INDEX(DeptName,MATCH($C2654,DeptTag,0)),"UNALLOCATED"))</f>
        <v/>
      </c>
      <c r="E2654">
        <f>IF(GL_Paste!$B2651="","",IFERROR(INDEX(AcctCat,MATCH(GL_Paste!$B2651&amp;"",AcctCode,0)),"UNKNOWN"))</f>
        <v/>
      </c>
      <c r="F2654">
        <f>IF(GL_Paste!$B2651="","",IFERROR(INDEX(AcctSub,MATCH(GL_Paste!$B2651&amp;"",AcctCode,0)),"UNKNOWN"))</f>
        <v/>
      </c>
    </row>
    <row r="2655">
      <c r="A2655" s="40">
        <f>IF(GL_Paste!$B2652="","",N(GL_Paste!$H2652)-N(GL_Paste!$G2652))</f>
        <v/>
      </c>
      <c r="B2655" s="43">
        <f>IF(GL_Paste!$B2652="","",DATE(YEAR(GL_Paste!$E2652),MONTH(GL_Paste!$E2652),1))</f>
        <v/>
      </c>
      <c r="C2655">
        <f>IF(GL_Paste!$B2652="","",IF(TRIM(GL_Paste!$M2652)&lt;&gt;"",TRIM(GL_Paste!$M2652),IFERROR(MID(GL_Paste!$I2652,FIND("[",GL_Paste!$I2652)+1,FIND("]",GL_Paste!$I2652)-FIND("[",GL_Paste!$I2652)-1),"")))</f>
        <v/>
      </c>
      <c r="D2655">
        <f>IF(GL_Paste!$B2652="","",IFERROR(INDEX(DeptName,MATCH($C2655,DeptTag,0)),"UNALLOCATED"))</f>
        <v/>
      </c>
      <c r="E2655">
        <f>IF(GL_Paste!$B2652="","",IFERROR(INDEX(AcctCat,MATCH(GL_Paste!$B2652&amp;"",AcctCode,0)),"UNKNOWN"))</f>
        <v/>
      </c>
      <c r="F2655">
        <f>IF(GL_Paste!$B2652="","",IFERROR(INDEX(AcctSub,MATCH(GL_Paste!$B2652&amp;"",AcctCode,0)),"UNKNOWN"))</f>
        <v/>
      </c>
    </row>
    <row r="2656">
      <c r="A2656" s="40">
        <f>IF(GL_Paste!$B2653="","",N(GL_Paste!$H2653)-N(GL_Paste!$G2653))</f>
        <v/>
      </c>
      <c r="B2656" s="43">
        <f>IF(GL_Paste!$B2653="","",DATE(YEAR(GL_Paste!$E2653),MONTH(GL_Paste!$E2653),1))</f>
        <v/>
      </c>
      <c r="C2656">
        <f>IF(GL_Paste!$B2653="","",IF(TRIM(GL_Paste!$M2653)&lt;&gt;"",TRIM(GL_Paste!$M2653),IFERROR(MID(GL_Paste!$I2653,FIND("[",GL_Paste!$I2653)+1,FIND("]",GL_Paste!$I2653)-FIND("[",GL_Paste!$I2653)-1),"")))</f>
        <v/>
      </c>
      <c r="D2656">
        <f>IF(GL_Paste!$B2653="","",IFERROR(INDEX(DeptName,MATCH($C2656,DeptTag,0)),"UNALLOCATED"))</f>
        <v/>
      </c>
      <c r="E2656">
        <f>IF(GL_Paste!$B2653="","",IFERROR(INDEX(AcctCat,MATCH(GL_Paste!$B2653&amp;"",AcctCode,0)),"UNKNOWN"))</f>
        <v/>
      </c>
      <c r="F2656">
        <f>IF(GL_Paste!$B2653="","",IFERROR(INDEX(AcctSub,MATCH(GL_Paste!$B2653&amp;"",AcctCode,0)),"UNKNOWN"))</f>
        <v/>
      </c>
    </row>
    <row r="2657">
      <c r="A2657" s="40">
        <f>IF(GL_Paste!$B2654="","",N(GL_Paste!$H2654)-N(GL_Paste!$G2654))</f>
        <v/>
      </c>
      <c r="B2657" s="43">
        <f>IF(GL_Paste!$B2654="","",DATE(YEAR(GL_Paste!$E2654),MONTH(GL_Paste!$E2654),1))</f>
        <v/>
      </c>
      <c r="C2657">
        <f>IF(GL_Paste!$B2654="","",IF(TRIM(GL_Paste!$M2654)&lt;&gt;"",TRIM(GL_Paste!$M2654),IFERROR(MID(GL_Paste!$I2654,FIND("[",GL_Paste!$I2654)+1,FIND("]",GL_Paste!$I2654)-FIND("[",GL_Paste!$I2654)-1),"")))</f>
        <v/>
      </c>
      <c r="D2657">
        <f>IF(GL_Paste!$B2654="","",IFERROR(INDEX(DeptName,MATCH($C2657,DeptTag,0)),"UNALLOCATED"))</f>
        <v/>
      </c>
      <c r="E2657">
        <f>IF(GL_Paste!$B2654="","",IFERROR(INDEX(AcctCat,MATCH(GL_Paste!$B2654&amp;"",AcctCode,0)),"UNKNOWN"))</f>
        <v/>
      </c>
      <c r="F2657">
        <f>IF(GL_Paste!$B2654="","",IFERROR(INDEX(AcctSub,MATCH(GL_Paste!$B2654&amp;"",AcctCode,0)),"UNKNOWN"))</f>
        <v/>
      </c>
    </row>
    <row r="2658">
      <c r="A2658" s="40">
        <f>IF(GL_Paste!$B2655="","",N(GL_Paste!$H2655)-N(GL_Paste!$G2655))</f>
        <v/>
      </c>
      <c r="B2658" s="43">
        <f>IF(GL_Paste!$B2655="","",DATE(YEAR(GL_Paste!$E2655),MONTH(GL_Paste!$E2655),1))</f>
        <v/>
      </c>
      <c r="C2658">
        <f>IF(GL_Paste!$B2655="","",IF(TRIM(GL_Paste!$M2655)&lt;&gt;"",TRIM(GL_Paste!$M2655),IFERROR(MID(GL_Paste!$I2655,FIND("[",GL_Paste!$I2655)+1,FIND("]",GL_Paste!$I2655)-FIND("[",GL_Paste!$I2655)-1),"")))</f>
        <v/>
      </c>
      <c r="D2658">
        <f>IF(GL_Paste!$B2655="","",IFERROR(INDEX(DeptName,MATCH($C2658,DeptTag,0)),"UNALLOCATED"))</f>
        <v/>
      </c>
      <c r="E2658">
        <f>IF(GL_Paste!$B2655="","",IFERROR(INDEX(AcctCat,MATCH(GL_Paste!$B2655&amp;"",AcctCode,0)),"UNKNOWN"))</f>
        <v/>
      </c>
      <c r="F2658">
        <f>IF(GL_Paste!$B2655="","",IFERROR(INDEX(AcctSub,MATCH(GL_Paste!$B2655&amp;"",AcctCode,0)),"UNKNOWN"))</f>
        <v/>
      </c>
    </row>
    <row r="2659">
      <c r="A2659" s="40">
        <f>IF(GL_Paste!$B2656="","",N(GL_Paste!$H2656)-N(GL_Paste!$G2656))</f>
        <v/>
      </c>
      <c r="B2659" s="43">
        <f>IF(GL_Paste!$B2656="","",DATE(YEAR(GL_Paste!$E2656),MONTH(GL_Paste!$E2656),1))</f>
        <v/>
      </c>
      <c r="C2659">
        <f>IF(GL_Paste!$B2656="","",IF(TRIM(GL_Paste!$M2656)&lt;&gt;"",TRIM(GL_Paste!$M2656),IFERROR(MID(GL_Paste!$I2656,FIND("[",GL_Paste!$I2656)+1,FIND("]",GL_Paste!$I2656)-FIND("[",GL_Paste!$I2656)-1),"")))</f>
        <v/>
      </c>
      <c r="D2659">
        <f>IF(GL_Paste!$B2656="","",IFERROR(INDEX(DeptName,MATCH($C2659,DeptTag,0)),"UNALLOCATED"))</f>
        <v/>
      </c>
      <c r="E2659">
        <f>IF(GL_Paste!$B2656="","",IFERROR(INDEX(AcctCat,MATCH(GL_Paste!$B2656&amp;"",AcctCode,0)),"UNKNOWN"))</f>
        <v/>
      </c>
      <c r="F2659">
        <f>IF(GL_Paste!$B2656="","",IFERROR(INDEX(AcctSub,MATCH(GL_Paste!$B2656&amp;"",AcctCode,0)),"UNKNOWN"))</f>
        <v/>
      </c>
    </row>
    <row r="2660">
      <c r="A2660" s="40">
        <f>IF(GL_Paste!$B2657="","",N(GL_Paste!$H2657)-N(GL_Paste!$G2657))</f>
        <v/>
      </c>
      <c r="B2660" s="43">
        <f>IF(GL_Paste!$B2657="","",DATE(YEAR(GL_Paste!$E2657),MONTH(GL_Paste!$E2657),1))</f>
        <v/>
      </c>
      <c r="C2660">
        <f>IF(GL_Paste!$B2657="","",IF(TRIM(GL_Paste!$M2657)&lt;&gt;"",TRIM(GL_Paste!$M2657),IFERROR(MID(GL_Paste!$I2657,FIND("[",GL_Paste!$I2657)+1,FIND("]",GL_Paste!$I2657)-FIND("[",GL_Paste!$I2657)-1),"")))</f>
        <v/>
      </c>
      <c r="D2660">
        <f>IF(GL_Paste!$B2657="","",IFERROR(INDEX(DeptName,MATCH($C2660,DeptTag,0)),"UNALLOCATED"))</f>
        <v/>
      </c>
      <c r="E2660">
        <f>IF(GL_Paste!$B2657="","",IFERROR(INDEX(AcctCat,MATCH(GL_Paste!$B2657&amp;"",AcctCode,0)),"UNKNOWN"))</f>
        <v/>
      </c>
      <c r="F2660">
        <f>IF(GL_Paste!$B2657="","",IFERROR(INDEX(AcctSub,MATCH(GL_Paste!$B2657&amp;"",AcctCode,0)),"UNKNOWN"))</f>
        <v/>
      </c>
    </row>
    <row r="2661">
      <c r="A2661" s="40">
        <f>IF(GL_Paste!$B2658="","",N(GL_Paste!$H2658)-N(GL_Paste!$G2658))</f>
        <v/>
      </c>
      <c r="B2661" s="43">
        <f>IF(GL_Paste!$B2658="","",DATE(YEAR(GL_Paste!$E2658),MONTH(GL_Paste!$E2658),1))</f>
        <v/>
      </c>
      <c r="C2661">
        <f>IF(GL_Paste!$B2658="","",IF(TRIM(GL_Paste!$M2658)&lt;&gt;"",TRIM(GL_Paste!$M2658),IFERROR(MID(GL_Paste!$I2658,FIND("[",GL_Paste!$I2658)+1,FIND("]",GL_Paste!$I2658)-FIND("[",GL_Paste!$I2658)-1),"")))</f>
        <v/>
      </c>
      <c r="D2661">
        <f>IF(GL_Paste!$B2658="","",IFERROR(INDEX(DeptName,MATCH($C2661,DeptTag,0)),"UNALLOCATED"))</f>
        <v/>
      </c>
      <c r="E2661">
        <f>IF(GL_Paste!$B2658="","",IFERROR(INDEX(AcctCat,MATCH(GL_Paste!$B2658&amp;"",AcctCode,0)),"UNKNOWN"))</f>
        <v/>
      </c>
      <c r="F2661">
        <f>IF(GL_Paste!$B2658="","",IFERROR(INDEX(AcctSub,MATCH(GL_Paste!$B2658&amp;"",AcctCode,0)),"UNKNOWN"))</f>
        <v/>
      </c>
    </row>
    <row r="2662">
      <c r="A2662" s="40">
        <f>IF(GL_Paste!$B2659="","",N(GL_Paste!$H2659)-N(GL_Paste!$G2659))</f>
        <v/>
      </c>
      <c r="B2662" s="43">
        <f>IF(GL_Paste!$B2659="","",DATE(YEAR(GL_Paste!$E2659),MONTH(GL_Paste!$E2659),1))</f>
        <v/>
      </c>
      <c r="C2662">
        <f>IF(GL_Paste!$B2659="","",IF(TRIM(GL_Paste!$M2659)&lt;&gt;"",TRIM(GL_Paste!$M2659),IFERROR(MID(GL_Paste!$I2659,FIND("[",GL_Paste!$I2659)+1,FIND("]",GL_Paste!$I2659)-FIND("[",GL_Paste!$I2659)-1),"")))</f>
        <v/>
      </c>
      <c r="D2662">
        <f>IF(GL_Paste!$B2659="","",IFERROR(INDEX(DeptName,MATCH($C2662,DeptTag,0)),"UNALLOCATED"))</f>
        <v/>
      </c>
      <c r="E2662">
        <f>IF(GL_Paste!$B2659="","",IFERROR(INDEX(AcctCat,MATCH(GL_Paste!$B2659&amp;"",AcctCode,0)),"UNKNOWN"))</f>
        <v/>
      </c>
      <c r="F2662">
        <f>IF(GL_Paste!$B2659="","",IFERROR(INDEX(AcctSub,MATCH(GL_Paste!$B2659&amp;"",AcctCode,0)),"UNKNOWN"))</f>
        <v/>
      </c>
    </row>
    <row r="2663">
      <c r="A2663" s="40">
        <f>IF(GL_Paste!$B2660="","",N(GL_Paste!$H2660)-N(GL_Paste!$G2660))</f>
        <v/>
      </c>
      <c r="B2663" s="43">
        <f>IF(GL_Paste!$B2660="","",DATE(YEAR(GL_Paste!$E2660),MONTH(GL_Paste!$E2660),1))</f>
        <v/>
      </c>
      <c r="C2663">
        <f>IF(GL_Paste!$B2660="","",IF(TRIM(GL_Paste!$M2660)&lt;&gt;"",TRIM(GL_Paste!$M2660),IFERROR(MID(GL_Paste!$I2660,FIND("[",GL_Paste!$I2660)+1,FIND("]",GL_Paste!$I2660)-FIND("[",GL_Paste!$I2660)-1),"")))</f>
        <v/>
      </c>
      <c r="D2663">
        <f>IF(GL_Paste!$B2660="","",IFERROR(INDEX(DeptName,MATCH($C2663,DeptTag,0)),"UNALLOCATED"))</f>
        <v/>
      </c>
      <c r="E2663">
        <f>IF(GL_Paste!$B2660="","",IFERROR(INDEX(AcctCat,MATCH(GL_Paste!$B2660&amp;"",AcctCode,0)),"UNKNOWN"))</f>
        <v/>
      </c>
      <c r="F2663">
        <f>IF(GL_Paste!$B2660="","",IFERROR(INDEX(AcctSub,MATCH(GL_Paste!$B2660&amp;"",AcctCode,0)),"UNKNOWN"))</f>
        <v/>
      </c>
    </row>
    <row r="2664">
      <c r="A2664" s="40">
        <f>IF(GL_Paste!$B2661="","",N(GL_Paste!$H2661)-N(GL_Paste!$G2661))</f>
        <v/>
      </c>
      <c r="B2664" s="43">
        <f>IF(GL_Paste!$B2661="","",DATE(YEAR(GL_Paste!$E2661),MONTH(GL_Paste!$E2661),1))</f>
        <v/>
      </c>
      <c r="C2664">
        <f>IF(GL_Paste!$B2661="","",IF(TRIM(GL_Paste!$M2661)&lt;&gt;"",TRIM(GL_Paste!$M2661),IFERROR(MID(GL_Paste!$I2661,FIND("[",GL_Paste!$I2661)+1,FIND("]",GL_Paste!$I2661)-FIND("[",GL_Paste!$I2661)-1),"")))</f>
        <v/>
      </c>
      <c r="D2664">
        <f>IF(GL_Paste!$B2661="","",IFERROR(INDEX(DeptName,MATCH($C2664,DeptTag,0)),"UNALLOCATED"))</f>
        <v/>
      </c>
      <c r="E2664">
        <f>IF(GL_Paste!$B2661="","",IFERROR(INDEX(AcctCat,MATCH(GL_Paste!$B2661&amp;"",AcctCode,0)),"UNKNOWN"))</f>
        <v/>
      </c>
      <c r="F2664">
        <f>IF(GL_Paste!$B2661="","",IFERROR(INDEX(AcctSub,MATCH(GL_Paste!$B2661&amp;"",AcctCode,0)),"UNKNOWN"))</f>
        <v/>
      </c>
    </row>
    <row r="2665">
      <c r="A2665" s="40">
        <f>IF(GL_Paste!$B2662="","",N(GL_Paste!$H2662)-N(GL_Paste!$G2662))</f>
        <v/>
      </c>
      <c r="B2665" s="43">
        <f>IF(GL_Paste!$B2662="","",DATE(YEAR(GL_Paste!$E2662),MONTH(GL_Paste!$E2662),1))</f>
        <v/>
      </c>
      <c r="C2665">
        <f>IF(GL_Paste!$B2662="","",IF(TRIM(GL_Paste!$M2662)&lt;&gt;"",TRIM(GL_Paste!$M2662),IFERROR(MID(GL_Paste!$I2662,FIND("[",GL_Paste!$I2662)+1,FIND("]",GL_Paste!$I2662)-FIND("[",GL_Paste!$I2662)-1),"")))</f>
        <v/>
      </c>
      <c r="D2665">
        <f>IF(GL_Paste!$B2662="","",IFERROR(INDEX(DeptName,MATCH($C2665,DeptTag,0)),"UNALLOCATED"))</f>
        <v/>
      </c>
      <c r="E2665">
        <f>IF(GL_Paste!$B2662="","",IFERROR(INDEX(AcctCat,MATCH(GL_Paste!$B2662&amp;"",AcctCode,0)),"UNKNOWN"))</f>
        <v/>
      </c>
      <c r="F2665">
        <f>IF(GL_Paste!$B2662="","",IFERROR(INDEX(AcctSub,MATCH(GL_Paste!$B2662&amp;"",AcctCode,0)),"UNKNOWN"))</f>
        <v/>
      </c>
    </row>
    <row r="2666">
      <c r="A2666" s="40">
        <f>IF(GL_Paste!$B2663="","",N(GL_Paste!$H2663)-N(GL_Paste!$G2663))</f>
        <v/>
      </c>
      <c r="B2666" s="43">
        <f>IF(GL_Paste!$B2663="","",DATE(YEAR(GL_Paste!$E2663),MONTH(GL_Paste!$E2663),1))</f>
        <v/>
      </c>
      <c r="C2666">
        <f>IF(GL_Paste!$B2663="","",IF(TRIM(GL_Paste!$M2663)&lt;&gt;"",TRIM(GL_Paste!$M2663),IFERROR(MID(GL_Paste!$I2663,FIND("[",GL_Paste!$I2663)+1,FIND("]",GL_Paste!$I2663)-FIND("[",GL_Paste!$I2663)-1),"")))</f>
        <v/>
      </c>
      <c r="D2666">
        <f>IF(GL_Paste!$B2663="","",IFERROR(INDEX(DeptName,MATCH($C2666,DeptTag,0)),"UNALLOCATED"))</f>
        <v/>
      </c>
      <c r="E2666">
        <f>IF(GL_Paste!$B2663="","",IFERROR(INDEX(AcctCat,MATCH(GL_Paste!$B2663&amp;"",AcctCode,0)),"UNKNOWN"))</f>
        <v/>
      </c>
      <c r="F2666">
        <f>IF(GL_Paste!$B2663="","",IFERROR(INDEX(AcctSub,MATCH(GL_Paste!$B2663&amp;"",AcctCode,0)),"UNKNOWN"))</f>
        <v/>
      </c>
    </row>
    <row r="2667">
      <c r="A2667" s="40">
        <f>IF(GL_Paste!$B2664="","",N(GL_Paste!$H2664)-N(GL_Paste!$G2664))</f>
        <v/>
      </c>
      <c r="B2667" s="43">
        <f>IF(GL_Paste!$B2664="","",DATE(YEAR(GL_Paste!$E2664),MONTH(GL_Paste!$E2664),1))</f>
        <v/>
      </c>
      <c r="C2667">
        <f>IF(GL_Paste!$B2664="","",IF(TRIM(GL_Paste!$M2664)&lt;&gt;"",TRIM(GL_Paste!$M2664),IFERROR(MID(GL_Paste!$I2664,FIND("[",GL_Paste!$I2664)+1,FIND("]",GL_Paste!$I2664)-FIND("[",GL_Paste!$I2664)-1),"")))</f>
        <v/>
      </c>
      <c r="D2667">
        <f>IF(GL_Paste!$B2664="","",IFERROR(INDEX(DeptName,MATCH($C2667,DeptTag,0)),"UNALLOCATED"))</f>
        <v/>
      </c>
      <c r="E2667">
        <f>IF(GL_Paste!$B2664="","",IFERROR(INDEX(AcctCat,MATCH(GL_Paste!$B2664&amp;"",AcctCode,0)),"UNKNOWN"))</f>
        <v/>
      </c>
      <c r="F2667">
        <f>IF(GL_Paste!$B2664="","",IFERROR(INDEX(AcctSub,MATCH(GL_Paste!$B2664&amp;"",AcctCode,0)),"UNKNOWN"))</f>
        <v/>
      </c>
    </row>
    <row r="2668">
      <c r="A2668" s="40">
        <f>IF(GL_Paste!$B2665="","",N(GL_Paste!$H2665)-N(GL_Paste!$G2665))</f>
        <v/>
      </c>
      <c r="B2668" s="43">
        <f>IF(GL_Paste!$B2665="","",DATE(YEAR(GL_Paste!$E2665),MONTH(GL_Paste!$E2665),1))</f>
        <v/>
      </c>
      <c r="C2668">
        <f>IF(GL_Paste!$B2665="","",IF(TRIM(GL_Paste!$M2665)&lt;&gt;"",TRIM(GL_Paste!$M2665),IFERROR(MID(GL_Paste!$I2665,FIND("[",GL_Paste!$I2665)+1,FIND("]",GL_Paste!$I2665)-FIND("[",GL_Paste!$I2665)-1),"")))</f>
        <v/>
      </c>
      <c r="D2668">
        <f>IF(GL_Paste!$B2665="","",IFERROR(INDEX(DeptName,MATCH($C2668,DeptTag,0)),"UNALLOCATED"))</f>
        <v/>
      </c>
      <c r="E2668">
        <f>IF(GL_Paste!$B2665="","",IFERROR(INDEX(AcctCat,MATCH(GL_Paste!$B2665&amp;"",AcctCode,0)),"UNKNOWN"))</f>
        <v/>
      </c>
      <c r="F2668">
        <f>IF(GL_Paste!$B2665="","",IFERROR(INDEX(AcctSub,MATCH(GL_Paste!$B2665&amp;"",AcctCode,0)),"UNKNOWN"))</f>
        <v/>
      </c>
    </row>
    <row r="2669">
      <c r="A2669" s="40">
        <f>IF(GL_Paste!$B2666="","",N(GL_Paste!$H2666)-N(GL_Paste!$G2666))</f>
        <v/>
      </c>
      <c r="B2669" s="43">
        <f>IF(GL_Paste!$B2666="","",DATE(YEAR(GL_Paste!$E2666),MONTH(GL_Paste!$E2666),1))</f>
        <v/>
      </c>
      <c r="C2669">
        <f>IF(GL_Paste!$B2666="","",IF(TRIM(GL_Paste!$M2666)&lt;&gt;"",TRIM(GL_Paste!$M2666),IFERROR(MID(GL_Paste!$I2666,FIND("[",GL_Paste!$I2666)+1,FIND("]",GL_Paste!$I2666)-FIND("[",GL_Paste!$I2666)-1),"")))</f>
        <v/>
      </c>
      <c r="D2669">
        <f>IF(GL_Paste!$B2666="","",IFERROR(INDEX(DeptName,MATCH($C2669,DeptTag,0)),"UNALLOCATED"))</f>
        <v/>
      </c>
      <c r="E2669">
        <f>IF(GL_Paste!$B2666="","",IFERROR(INDEX(AcctCat,MATCH(GL_Paste!$B2666&amp;"",AcctCode,0)),"UNKNOWN"))</f>
        <v/>
      </c>
      <c r="F2669">
        <f>IF(GL_Paste!$B2666="","",IFERROR(INDEX(AcctSub,MATCH(GL_Paste!$B2666&amp;"",AcctCode,0)),"UNKNOWN"))</f>
        <v/>
      </c>
    </row>
    <row r="2670">
      <c r="A2670" s="40">
        <f>IF(GL_Paste!$B2667="","",N(GL_Paste!$H2667)-N(GL_Paste!$G2667))</f>
        <v/>
      </c>
      <c r="B2670" s="43">
        <f>IF(GL_Paste!$B2667="","",DATE(YEAR(GL_Paste!$E2667),MONTH(GL_Paste!$E2667),1))</f>
        <v/>
      </c>
      <c r="C2670">
        <f>IF(GL_Paste!$B2667="","",IF(TRIM(GL_Paste!$M2667)&lt;&gt;"",TRIM(GL_Paste!$M2667),IFERROR(MID(GL_Paste!$I2667,FIND("[",GL_Paste!$I2667)+1,FIND("]",GL_Paste!$I2667)-FIND("[",GL_Paste!$I2667)-1),"")))</f>
        <v/>
      </c>
      <c r="D2670">
        <f>IF(GL_Paste!$B2667="","",IFERROR(INDEX(DeptName,MATCH($C2670,DeptTag,0)),"UNALLOCATED"))</f>
        <v/>
      </c>
      <c r="E2670">
        <f>IF(GL_Paste!$B2667="","",IFERROR(INDEX(AcctCat,MATCH(GL_Paste!$B2667&amp;"",AcctCode,0)),"UNKNOWN"))</f>
        <v/>
      </c>
      <c r="F2670">
        <f>IF(GL_Paste!$B2667="","",IFERROR(INDEX(AcctSub,MATCH(GL_Paste!$B2667&amp;"",AcctCode,0)),"UNKNOWN"))</f>
        <v/>
      </c>
    </row>
    <row r="2671">
      <c r="A2671" s="40">
        <f>IF(GL_Paste!$B2668="","",N(GL_Paste!$H2668)-N(GL_Paste!$G2668))</f>
        <v/>
      </c>
      <c r="B2671" s="43">
        <f>IF(GL_Paste!$B2668="","",DATE(YEAR(GL_Paste!$E2668),MONTH(GL_Paste!$E2668),1))</f>
        <v/>
      </c>
      <c r="C2671">
        <f>IF(GL_Paste!$B2668="","",IF(TRIM(GL_Paste!$M2668)&lt;&gt;"",TRIM(GL_Paste!$M2668),IFERROR(MID(GL_Paste!$I2668,FIND("[",GL_Paste!$I2668)+1,FIND("]",GL_Paste!$I2668)-FIND("[",GL_Paste!$I2668)-1),"")))</f>
        <v/>
      </c>
      <c r="D2671">
        <f>IF(GL_Paste!$B2668="","",IFERROR(INDEX(DeptName,MATCH($C2671,DeptTag,0)),"UNALLOCATED"))</f>
        <v/>
      </c>
      <c r="E2671">
        <f>IF(GL_Paste!$B2668="","",IFERROR(INDEX(AcctCat,MATCH(GL_Paste!$B2668&amp;"",AcctCode,0)),"UNKNOWN"))</f>
        <v/>
      </c>
      <c r="F2671">
        <f>IF(GL_Paste!$B2668="","",IFERROR(INDEX(AcctSub,MATCH(GL_Paste!$B2668&amp;"",AcctCode,0)),"UNKNOWN"))</f>
        <v/>
      </c>
    </row>
    <row r="2672">
      <c r="A2672" s="40">
        <f>IF(GL_Paste!$B2669="","",N(GL_Paste!$H2669)-N(GL_Paste!$G2669))</f>
        <v/>
      </c>
      <c r="B2672" s="43">
        <f>IF(GL_Paste!$B2669="","",DATE(YEAR(GL_Paste!$E2669),MONTH(GL_Paste!$E2669),1))</f>
        <v/>
      </c>
      <c r="C2672">
        <f>IF(GL_Paste!$B2669="","",IF(TRIM(GL_Paste!$M2669)&lt;&gt;"",TRIM(GL_Paste!$M2669),IFERROR(MID(GL_Paste!$I2669,FIND("[",GL_Paste!$I2669)+1,FIND("]",GL_Paste!$I2669)-FIND("[",GL_Paste!$I2669)-1),"")))</f>
        <v/>
      </c>
      <c r="D2672">
        <f>IF(GL_Paste!$B2669="","",IFERROR(INDEX(DeptName,MATCH($C2672,DeptTag,0)),"UNALLOCATED"))</f>
        <v/>
      </c>
      <c r="E2672">
        <f>IF(GL_Paste!$B2669="","",IFERROR(INDEX(AcctCat,MATCH(GL_Paste!$B2669&amp;"",AcctCode,0)),"UNKNOWN"))</f>
        <v/>
      </c>
      <c r="F2672">
        <f>IF(GL_Paste!$B2669="","",IFERROR(INDEX(AcctSub,MATCH(GL_Paste!$B2669&amp;"",AcctCode,0)),"UNKNOWN"))</f>
        <v/>
      </c>
    </row>
    <row r="2673">
      <c r="A2673" s="40">
        <f>IF(GL_Paste!$B2670="","",N(GL_Paste!$H2670)-N(GL_Paste!$G2670))</f>
        <v/>
      </c>
      <c r="B2673" s="43">
        <f>IF(GL_Paste!$B2670="","",DATE(YEAR(GL_Paste!$E2670),MONTH(GL_Paste!$E2670),1))</f>
        <v/>
      </c>
      <c r="C2673">
        <f>IF(GL_Paste!$B2670="","",IF(TRIM(GL_Paste!$M2670)&lt;&gt;"",TRIM(GL_Paste!$M2670),IFERROR(MID(GL_Paste!$I2670,FIND("[",GL_Paste!$I2670)+1,FIND("]",GL_Paste!$I2670)-FIND("[",GL_Paste!$I2670)-1),"")))</f>
        <v/>
      </c>
      <c r="D2673">
        <f>IF(GL_Paste!$B2670="","",IFERROR(INDEX(DeptName,MATCH($C2673,DeptTag,0)),"UNALLOCATED"))</f>
        <v/>
      </c>
      <c r="E2673">
        <f>IF(GL_Paste!$B2670="","",IFERROR(INDEX(AcctCat,MATCH(GL_Paste!$B2670&amp;"",AcctCode,0)),"UNKNOWN"))</f>
        <v/>
      </c>
      <c r="F2673">
        <f>IF(GL_Paste!$B2670="","",IFERROR(INDEX(AcctSub,MATCH(GL_Paste!$B2670&amp;"",AcctCode,0)),"UNKNOWN"))</f>
        <v/>
      </c>
    </row>
    <row r="2674">
      <c r="A2674" s="40">
        <f>IF(GL_Paste!$B2671="","",N(GL_Paste!$H2671)-N(GL_Paste!$G2671))</f>
        <v/>
      </c>
      <c r="B2674" s="43">
        <f>IF(GL_Paste!$B2671="","",DATE(YEAR(GL_Paste!$E2671),MONTH(GL_Paste!$E2671),1))</f>
        <v/>
      </c>
      <c r="C2674">
        <f>IF(GL_Paste!$B2671="","",IF(TRIM(GL_Paste!$M2671)&lt;&gt;"",TRIM(GL_Paste!$M2671),IFERROR(MID(GL_Paste!$I2671,FIND("[",GL_Paste!$I2671)+1,FIND("]",GL_Paste!$I2671)-FIND("[",GL_Paste!$I2671)-1),"")))</f>
        <v/>
      </c>
      <c r="D2674">
        <f>IF(GL_Paste!$B2671="","",IFERROR(INDEX(DeptName,MATCH($C2674,DeptTag,0)),"UNALLOCATED"))</f>
        <v/>
      </c>
      <c r="E2674">
        <f>IF(GL_Paste!$B2671="","",IFERROR(INDEX(AcctCat,MATCH(GL_Paste!$B2671&amp;"",AcctCode,0)),"UNKNOWN"))</f>
        <v/>
      </c>
      <c r="F2674">
        <f>IF(GL_Paste!$B2671="","",IFERROR(INDEX(AcctSub,MATCH(GL_Paste!$B2671&amp;"",AcctCode,0)),"UNKNOWN"))</f>
        <v/>
      </c>
    </row>
    <row r="2675">
      <c r="A2675" s="40">
        <f>IF(GL_Paste!$B2672="","",N(GL_Paste!$H2672)-N(GL_Paste!$G2672))</f>
        <v/>
      </c>
      <c r="B2675" s="43">
        <f>IF(GL_Paste!$B2672="","",DATE(YEAR(GL_Paste!$E2672),MONTH(GL_Paste!$E2672),1))</f>
        <v/>
      </c>
      <c r="C2675">
        <f>IF(GL_Paste!$B2672="","",IF(TRIM(GL_Paste!$M2672)&lt;&gt;"",TRIM(GL_Paste!$M2672),IFERROR(MID(GL_Paste!$I2672,FIND("[",GL_Paste!$I2672)+1,FIND("]",GL_Paste!$I2672)-FIND("[",GL_Paste!$I2672)-1),"")))</f>
        <v/>
      </c>
      <c r="D2675">
        <f>IF(GL_Paste!$B2672="","",IFERROR(INDEX(DeptName,MATCH($C2675,DeptTag,0)),"UNALLOCATED"))</f>
        <v/>
      </c>
      <c r="E2675">
        <f>IF(GL_Paste!$B2672="","",IFERROR(INDEX(AcctCat,MATCH(GL_Paste!$B2672&amp;"",AcctCode,0)),"UNKNOWN"))</f>
        <v/>
      </c>
      <c r="F2675">
        <f>IF(GL_Paste!$B2672="","",IFERROR(INDEX(AcctSub,MATCH(GL_Paste!$B2672&amp;"",AcctCode,0)),"UNKNOWN"))</f>
        <v/>
      </c>
    </row>
    <row r="2676">
      <c r="A2676" s="40">
        <f>IF(GL_Paste!$B2673="","",N(GL_Paste!$H2673)-N(GL_Paste!$G2673))</f>
        <v/>
      </c>
      <c r="B2676" s="43">
        <f>IF(GL_Paste!$B2673="","",DATE(YEAR(GL_Paste!$E2673),MONTH(GL_Paste!$E2673),1))</f>
        <v/>
      </c>
      <c r="C2676">
        <f>IF(GL_Paste!$B2673="","",IF(TRIM(GL_Paste!$M2673)&lt;&gt;"",TRIM(GL_Paste!$M2673),IFERROR(MID(GL_Paste!$I2673,FIND("[",GL_Paste!$I2673)+1,FIND("]",GL_Paste!$I2673)-FIND("[",GL_Paste!$I2673)-1),"")))</f>
        <v/>
      </c>
      <c r="D2676">
        <f>IF(GL_Paste!$B2673="","",IFERROR(INDEX(DeptName,MATCH($C2676,DeptTag,0)),"UNALLOCATED"))</f>
        <v/>
      </c>
      <c r="E2676">
        <f>IF(GL_Paste!$B2673="","",IFERROR(INDEX(AcctCat,MATCH(GL_Paste!$B2673&amp;"",AcctCode,0)),"UNKNOWN"))</f>
        <v/>
      </c>
      <c r="F2676">
        <f>IF(GL_Paste!$B2673="","",IFERROR(INDEX(AcctSub,MATCH(GL_Paste!$B2673&amp;"",AcctCode,0)),"UNKNOWN"))</f>
        <v/>
      </c>
    </row>
    <row r="2677">
      <c r="A2677" s="40">
        <f>IF(GL_Paste!$B2674="","",N(GL_Paste!$H2674)-N(GL_Paste!$G2674))</f>
        <v/>
      </c>
      <c r="B2677" s="43">
        <f>IF(GL_Paste!$B2674="","",DATE(YEAR(GL_Paste!$E2674),MONTH(GL_Paste!$E2674),1))</f>
        <v/>
      </c>
      <c r="C2677">
        <f>IF(GL_Paste!$B2674="","",IF(TRIM(GL_Paste!$M2674)&lt;&gt;"",TRIM(GL_Paste!$M2674),IFERROR(MID(GL_Paste!$I2674,FIND("[",GL_Paste!$I2674)+1,FIND("]",GL_Paste!$I2674)-FIND("[",GL_Paste!$I2674)-1),"")))</f>
        <v/>
      </c>
      <c r="D2677">
        <f>IF(GL_Paste!$B2674="","",IFERROR(INDEX(DeptName,MATCH($C2677,DeptTag,0)),"UNALLOCATED"))</f>
        <v/>
      </c>
      <c r="E2677">
        <f>IF(GL_Paste!$B2674="","",IFERROR(INDEX(AcctCat,MATCH(GL_Paste!$B2674&amp;"",AcctCode,0)),"UNKNOWN"))</f>
        <v/>
      </c>
      <c r="F2677">
        <f>IF(GL_Paste!$B2674="","",IFERROR(INDEX(AcctSub,MATCH(GL_Paste!$B2674&amp;"",AcctCode,0)),"UNKNOWN"))</f>
        <v/>
      </c>
    </row>
    <row r="2678">
      <c r="A2678" s="40">
        <f>IF(GL_Paste!$B2675="","",N(GL_Paste!$H2675)-N(GL_Paste!$G2675))</f>
        <v/>
      </c>
      <c r="B2678" s="43">
        <f>IF(GL_Paste!$B2675="","",DATE(YEAR(GL_Paste!$E2675),MONTH(GL_Paste!$E2675),1))</f>
        <v/>
      </c>
      <c r="C2678">
        <f>IF(GL_Paste!$B2675="","",IF(TRIM(GL_Paste!$M2675)&lt;&gt;"",TRIM(GL_Paste!$M2675),IFERROR(MID(GL_Paste!$I2675,FIND("[",GL_Paste!$I2675)+1,FIND("]",GL_Paste!$I2675)-FIND("[",GL_Paste!$I2675)-1),"")))</f>
        <v/>
      </c>
      <c r="D2678">
        <f>IF(GL_Paste!$B2675="","",IFERROR(INDEX(DeptName,MATCH($C2678,DeptTag,0)),"UNALLOCATED"))</f>
        <v/>
      </c>
      <c r="E2678">
        <f>IF(GL_Paste!$B2675="","",IFERROR(INDEX(AcctCat,MATCH(GL_Paste!$B2675&amp;"",AcctCode,0)),"UNKNOWN"))</f>
        <v/>
      </c>
      <c r="F2678">
        <f>IF(GL_Paste!$B2675="","",IFERROR(INDEX(AcctSub,MATCH(GL_Paste!$B2675&amp;"",AcctCode,0)),"UNKNOWN"))</f>
        <v/>
      </c>
    </row>
    <row r="2679">
      <c r="A2679" s="40">
        <f>IF(GL_Paste!$B2676="","",N(GL_Paste!$H2676)-N(GL_Paste!$G2676))</f>
        <v/>
      </c>
      <c r="B2679" s="43">
        <f>IF(GL_Paste!$B2676="","",DATE(YEAR(GL_Paste!$E2676),MONTH(GL_Paste!$E2676),1))</f>
        <v/>
      </c>
      <c r="C2679">
        <f>IF(GL_Paste!$B2676="","",IF(TRIM(GL_Paste!$M2676)&lt;&gt;"",TRIM(GL_Paste!$M2676),IFERROR(MID(GL_Paste!$I2676,FIND("[",GL_Paste!$I2676)+1,FIND("]",GL_Paste!$I2676)-FIND("[",GL_Paste!$I2676)-1),"")))</f>
        <v/>
      </c>
      <c r="D2679">
        <f>IF(GL_Paste!$B2676="","",IFERROR(INDEX(DeptName,MATCH($C2679,DeptTag,0)),"UNALLOCATED"))</f>
        <v/>
      </c>
      <c r="E2679">
        <f>IF(GL_Paste!$B2676="","",IFERROR(INDEX(AcctCat,MATCH(GL_Paste!$B2676&amp;"",AcctCode,0)),"UNKNOWN"))</f>
        <v/>
      </c>
      <c r="F2679">
        <f>IF(GL_Paste!$B2676="","",IFERROR(INDEX(AcctSub,MATCH(GL_Paste!$B2676&amp;"",AcctCode,0)),"UNKNOWN"))</f>
        <v/>
      </c>
    </row>
    <row r="2680">
      <c r="A2680" s="40">
        <f>IF(GL_Paste!$B2677="","",N(GL_Paste!$H2677)-N(GL_Paste!$G2677))</f>
        <v/>
      </c>
      <c r="B2680" s="43">
        <f>IF(GL_Paste!$B2677="","",DATE(YEAR(GL_Paste!$E2677),MONTH(GL_Paste!$E2677),1))</f>
        <v/>
      </c>
      <c r="C2680">
        <f>IF(GL_Paste!$B2677="","",IF(TRIM(GL_Paste!$M2677)&lt;&gt;"",TRIM(GL_Paste!$M2677),IFERROR(MID(GL_Paste!$I2677,FIND("[",GL_Paste!$I2677)+1,FIND("]",GL_Paste!$I2677)-FIND("[",GL_Paste!$I2677)-1),"")))</f>
        <v/>
      </c>
      <c r="D2680">
        <f>IF(GL_Paste!$B2677="","",IFERROR(INDEX(DeptName,MATCH($C2680,DeptTag,0)),"UNALLOCATED"))</f>
        <v/>
      </c>
      <c r="E2680">
        <f>IF(GL_Paste!$B2677="","",IFERROR(INDEX(AcctCat,MATCH(GL_Paste!$B2677&amp;"",AcctCode,0)),"UNKNOWN"))</f>
        <v/>
      </c>
      <c r="F2680">
        <f>IF(GL_Paste!$B2677="","",IFERROR(INDEX(AcctSub,MATCH(GL_Paste!$B2677&amp;"",AcctCode,0)),"UNKNOWN"))</f>
        <v/>
      </c>
    </row>
    <row r="2681">
      <c r="A2681" s="40">
        <f>IF(GL_Paste!$B2678="","",N(GL_Paste!$H2678)-N(GL_Paste!$G2678))</f>
        <v/>
      </c>
      <c r="B2681" s="43">
        <f>IF(GL_Paste!$B2678="","",DATE(YEAR(GL_Paste!$E2678),MONTH(GL_Paste!$E2678),1))</f>
        <v/>
      </c>
      <c r="C2681">
        <f>IF(GL_Paste!$B2678="","",IF(TRIM(GL_Paste!$M2678)&lt;&gt;"",TRIM(GL_Paste!$M2678),IFERROR(MID(GL_Paste!$I2678,FIND("[",GL_Paste!$I2678)+1,FIND("]",GL_Paste!$I2678)-FIND("[",GL_Paste!$I2678)-1),"")))</f>
        <v/>
      </c>
      <c r="D2681">
        <f>IF(GL_Paste!$B2678="","",IFERROR(INDEX(DeptName,MATCH($C2681,DeptTag,0)),"UNALLOCATED"))</f>
        <v/>
      </c>
      <c r="E2681">
        <f>IF(GL_Paste!$B2678="","",IFERROR(INDEX(AcctCat,MATCH(GL_Paste!$B2678&amp;"",AcctCode,0)),"UNKNOWN"))</f>
        <v/>
      </c>
      <c r="F2681">
        <f>IF(GL_Paste!$B2678="","",IFERROR(INDEX(AcctSub,MATCH(GL_Paste!$B2678&amp;"",AcctCode,0)),"UNKNOWN"))</f>
        <v/>
      </c>
    </row>
    <row r="2682">
      <c r="A2682" s="40">
        <f>IF(GL_Paste!$B2679="","",N(GL_Paste!$H2679)-N(GL_Paste!$G2679))</f>
        <v/>
      </c>
      <c r="B2682" s="43">
        <f>IF(GL_Paste!$B2679="","",DATE(YEAR(GL_Paste!$E2679),MONTH(GL_Paste!$E2679),1))</f>
        <v/>
      </c>
      <c r="C2682">
        <f>IF(GL_Paste!$B2679="","",IF(TRIM(GL_Paste!$M2679)&lt;&gt;"",TRIM(GL_Paste!$M2679),IFERROR(MID(GL_Paste!$I2679,FIND("[",GL_Paste!$I2679)+1,FIND("]",GL_Paste!$I2679)-FIND("[",GL_Paste!$I2679)-1),"")))</f>
        <v/>
      </c>
      <c r="D2682">
        <f>IF(GL_Paste!$B2679="","",IFERROR(INDEX(DeptName,MATCH($C2682,DeptTag,0)),"UNALLOCATED"))</f>
        <v/>
      </c>
      <c r="E2682">
        <f>IF(GL_Paste!$B2679="","",IFERROR(INDEX(AcctCat,MATCH(GL_Paste!$B2679&amp;"",AcctCode,0)),"UNKNOWN"))</f>
        <v/>
      </c>
      <c r="F2682">
        <f>IF(GL_Paste!$B2679="","",IFERROR(INDEX(AcctSub,MATCH(GL_Paste!$B2679&amp;"",AcctCode,0)),"UNKNOWN"))</f>
        <v/>
      </c>
    </row>
    <row r="2683">
      <c r="A2683" s="40">
        <f>IF(GL_Paste!$B2680="","",N(GL_Paste!$H2680)-N(GL_Paste!$G2680))</f>
        <v/>
      </c>
      <c r="B2683" s="43">
        <f>IF(GL_Paste!$B2680="","",DATE(YEAR(GL_Paste!$E2680),MONTH(GL_Paste!$E2680),1))</f>
        <v/>
      </c>
      <c r="C2683">
        <f>IF(GL_Paste!$B2680="","",IF(TRIM(GL_Paste!$M2680)&lt;&gt;"",TRIM(GL_Paste!$M2680),IFERROR(MID(GL_Paste!$I2680,FIND("[",GL_Paste!$I2680)+1,FIND("]",GL_Paste!$I2680)-FIND("[",GL_Paste!$I2680)-1),"")))</f>
        <v/>
      </c>
      <c r="D2683">
        <f>IF(GL_Paste!$B2680="","",IFERROR(INDEX(DeptName,MATCH($C2683,DeptTag,0)),"UNALLOCATED"))</f>
        <v/>
      </c>
      <c r="E2683">
        <f>IF(GL_Paste!$B2680="","",IFERROR(INDEX(AcctCat,MATCH(GL_Paste!$B2680&amp;"",AcctCode,0)),"UNKNOWN"))</f>
        <v/>
      </c>
      <c r="F2683">
        <f>IF(GL_Paste!$B2680="","",IFERROR(INDEX(AcctSub,MATCH(GL_Paste!$B2680&amp;"",AcctCode,0)),"UNKNOWN"))</f>
        <v/>
      </c>
    </row>
    <row r="2684">
      <c r="A2684" s="40">
        <f>IF(GL_Paste!$B2681="","",N(GL_Paste!$H2681)-N(GL_Paste!$G2681))</f>
        <v/>
      </c>
      <c r="B2684" s="43">
        <f>IF(GL_Paste!$B2681="","",DATE(YEAR(GL_Paste!$E2681),MONTH(GL_Paste!$E2681),1))</f>
        <v/>
      </c>
      <c r="C2684">
        <f>IF(GL_Paste!$B2681="","",IF(TRIM(GL_Paste!$M2681)&lt;&gt;"",TRIM(GL_Paste!$M2681),IFERROR(MID(GL_Paste!$I2681,FIND("[",GL_Paste!$I2681)+1,FIND("]",GL_Paste!$I2681)-FIND("[",GL_Paste!$I2681)-1),"")))</f>
        <v/>
      </c>
      <c r="D2684">
        <f>IF(GL_Paste!$B2681="","",IFERROR(INDEX(DeptName,MATCH($C2684,DeptTag,0)),"UNALLOCATED"))</f>
        <v/>
      </c>
      <c r="E2684">
        <f>IF(GL_Paste!$B2681="","",IFERROR(INDEX(AcctCat,MATCH(GL_Paste!$B2681&amp;"",AcctCode,0)),"UNKNOWN"))</f>
        <v/>
      </c>
      <c r="F2684">
        <f>IF(GL_Paste!$B2681="","",IFERROR(INDEX(AcctSub,MATCH(GL_Paste!$B2681&amp;"",AcctCode,0)),"UNKNOWN"))</f>
        <v/>
      </c>
    </row>
    <row r="2685">
      <c r="A2685" s="40">
        <f>IF(GL_Paste!$B2682="","",N(GL_Paste!$H2682)-N(GL_Paste!$G2682))</f>
        <v/>
      </c>
      <c r="B2685" s="43">
        <f>IF(GL_Paste!$B2682="","",DATE(YEAR(GL_Paste!$E2682),MONTH(GL_Paste!$E2682),1))</f>
        <v/>
      </c>
      <c r="C2685">
        <f>IF(GL_Paste!$B2682="","",IF(TRIM(GL_Paste!$M2682)&lt;&gt;"",TRIM(GL_Paste!$M2682),IFERROR(MID(GL_Paste!$I2682,FIND("[",GL_Paste!$I2682)+1,FIND("]",GL_Paste!$I2682)-FIND("[",GL_Paste!$I2682)-1),"")))</f>
        <v/>
      </c>
      <c r="D2685">
        <f>IF(GL_Paste!$B2682="","",IFERROR(INDEX(DeptName,MATCH($C2685,DeptTag,0)),"UNALLOCATED"))</f>
        <v/>
      </c>
      <c r="E2685">
        <f>IF(GL_Paste!$B2682="","",IFERROR(INDEX(AcctCat,MATCH(GL_Paste!$B2682&amp;"",AcctCode,0)),"UNKNOWN"))</f>
        <v/>
      </c>
      <c r="F2685">
        <f>IF(GL_Paste!$B2682="","",IFERROR(INDEX(AcctSub,MATCH(GL_Paste!$B2682&amp;"",AcctCode,0)),"UNKNOWN"))</f>
        <v/>
      </c>
    </row>
    <row r="2686">
      <c r="A2686" s="40">
        <f>IF(GL_Paste!$B2683="","",N(GL_Paste!$H2683)-N(GL_Paste!$G2683))</f>
        <v/>
      </c>
      <c r="B2686" s="43">
        <f>IF(GL_Paste!$B2683="","",DATE(YEAR(GL_Paste!$E2683),MONTH(GL_Paste!$E2683),1))</f>
        <v/>
      </c>
      <c r="C2686">
        <f>IF(GL_Paste!$B2683="","",IF(TRIM(GL_Paste!$M2683)&lt;&gt;"",TRIM(GL_Paste!$M2683),IFERROR(MID(GL_Paste!$I2683,FIND("[",GL_Paste!$I2683)+1,FIND("]",GL_Paste!$I2683)-FIND("[",GL_Paste!$I2683)-1),"")))</f>
        <v/>
      </c>
      <c r="D2686">
        <f>IF(GL_Paste!$B2683="","",IFERROR(INDEX(DeptName,MATCH($C2686,DeptTag,0)),"UNALLOCATED"))</f>
        <v/>
      </c>
      <c r="E2686">
        <f>IF(GL_Paste!$B2683="","",IFERROR(INDEX(AcctCat,MATCH(GL_Paste!$B2683&amp;"",AcctCode,0)),"UNKNOWN"))</f>
        <v/>
      </c>
      <c r="F2686">
        <f>IF(GL_Paste!$B2683="","",IFERROR(INDEX(AcctSub,MATCH(GL_Paste!$B2683&amp;"",AcctCode,0)),"UNKNOWN"))</f>
        <v/>
      </c>
    </row>
    <row r="2687">
      <c r="A2687" s="40">
        <f>IF(GL_Paste!$B2684="","",N(GL_Paste!$H2684)-N(GL_Paste!$G2684))</f>
        <v/>
      </c>
      <c r="B2687" s="43">
        <f>IF(GL_Paste!$B2684="","",DATE(YEAR(GL_Paste!$E2684),MONTH(GL_Paste!$E2684),1))</f>
        <v/>
      </c>
      <c r="C2687">
        <f>IF(GL_Paste!$B2684="","",IF(TRIM(GL_Paste!$M2684)&lt;&gt;"",TRIM(GL_Paste!$M2684),IFERROR(MID(GL_Paste!$I2684,FIND("[",GL_Paste!$I2684)+1,FIND("]",GL_Paste!$I2684)-FIND("[",GL_Paste!$I2684)-1),"")))</f>
        <v/>
      </c>
      <c r="D2687">
        <f>IF(GL_Paste!$B2684="","",IFERROR(INDEX(DeptName,MATCH($C2687,DeptTag,0)),"UNALLOCATED"))</f>
        <v/>
      </c>
      <c r="E2687">
        <f>IF(GL_Paste!$B2684="","",IFERROR(INDEX(AcctCat,MATCH(GL_Paste!$B2684&amp;"",AcctCode,0)),"UNKNOWN"))</f>
        <v/>
      </c>
      <c r="F2687">
        <f>IF(GL_Paste!$B2684="","",IFERROR(INDEX(AcctSub,MATCH(GL_Paste!$B2684&amp;"",AcctCode,0)),"UNKNOWN"))</f>
        <v/>
      </c>
    </row>
    <row r="2688">
      <c r="A2688" s="40">
        <f>IF(GL_Paste!$B2685="","",N(GL_Paste!$H2685)-N(GL_Paste!$G2685))</f>
        <v/>
      </c>
      <c r="B2688" s="43">
        <f>IF(GL_Paste!$B2685="","",DATE(YEAR(GL_Paste!$E2685),MONTH(GL_Paste!$E2685),1))</f>
        <v/>
      </c>
      <c r="C2688">
        <f>IF(GL_Paste!$B2685="","",IF(TRIM(GL_Paste!$M2685)&lt;&gt;"",TRIM(GL_Paste!$M2685),IFERROR(MID(GL_Paste!$I2685,FIND("[",GL_Paste!$I2685)+1,FIND("]",GL_Paste!$I2685)-FIND("[",GL_Paste!$I2685)-1),"")))</f>
        <v/>
      </c>
      <c r="D2688">
        <f>IF(GL_Paste!$B2685="","",IFERROR(INDEX(DeptName,MATCH($C2688,DeptTag,0)),"UNALLOCATED"))</f>
        <v/>
      </c>
      <c r="E2688">
        <f>IF(GL_Paste!$B2685="","",IFERROR(INDEX(AcctCat,MATCH(GL_Paste!$B2685&amp;"",AcctCode,0)),"UNKNOWN"))</f>
        <v/>
      </c>
      <c r="F2688">
        <f>IF(GL_Paste!$B2685="","",IFERROR(INDEX(AcctSub,MATCH(GL_Paste!$B2685&amp;"",AcctCode,0)),"UNKNOWN"))</f>
        <v/>
      </c>
    </row>
    <row r="2689">
      <c r="A2689" s="40">
        <f>IF(GL_Paste!$B2686="","",N(GL_Paste!$H2686)-N(GL_Paste!$G2686))</f>
        <v/>
      </c>
      <c r="B2689" s="43">
        <f>IF(GL_Paste!$B2686="","",DATE(YEAR(GL_Paste!$E2686),MONTH(GL_Paste!$E2686),1))</f>
        <v/>
      </c>
      <c r="C2689">
        <f>IF(GL_Paste!$B2686="","",IF(TRIM(GL_Paste!$M2686)&lt;&gt;"",TRIM(GL_Paste!$M2686),IFERROR(MID(GL_Paste!$I2686,FIND("[",GL_Paste!$I2686)+1,FIND("]",GL_Paste!$I2686)-FIND("[",GL_Paste!$I2686)-1),"")))</f>
        <v/>
      </c>
      <c r="D2689">
        <f>IF(GL_Paste!$B2686="","",IFERROR(INDEX(DeptName,MATCH($C2689,DeptTag,0)),"UNALLOCATED"))</f>
        <v/>
      </c>
      <c r="E2689">
        <f>IF(GL_Paste!$B2686="","",IFERROR(INDEX(AcctCat,MATCH(GL_Paste!$B2686&amp;"",AcctCode,0)),"UNKNOWN"))</f>
        <v/>
      </c>
      <c r="F2689">
        <f>IF(GL_Paste!$B2686="","",IFERROR(INDEX(AcctSub,MATCH(GL_Paste!$B2686&amp;"",AcctCode,0)),"UNKNOWN"))</f>
        <v/>
      </c>
    </row>
    <row r="2690">
      <c r="A2690" s="40">
        <f>IF(GL_Paste!$B2687="","",N(GL_Paste!$H2687)-N(GL_Paste!$G2687))</f>
        <v/>
      </c>
      <c r="B2690" s="43">
        <f>IF(GL_Paste!$B2687="","",DATE(YEAR(GL_Paste!$E2687),MONTH(GL_Paste!$E2687),1))</f>
        <v/>
      </c>
      <c r="C2690">
        <f>IF(GL_Paste!$B2687="","",IF(TRIM(GL_Paste!$M2687)&lt;&gt;"",TRIM(GL_Paste!$M2687),IFERROR(MID(GL_Paste!$I2687,FIND("[",GL_Paste!$I2687)+1,FIND("]",GL_Paste!$I2687)-FIND("[",GL_Paste!$I2687)-1),"")))</f>
        <v/>
      </c>
      <c r="D2690">
        <f>IF(GL_Paste!$B2687="","",IFERROR(INDEX(DeptName,MATCH($C2690,DeptTag,0)),"UNALLOCATED"))</f>
        <v/>
      </c>
      <c r="E2690">
        <f>IF(GL_Paste!$B2687="","",IFERROR(INDEX(AcctCat,MATCH(GL_Paste!$B2687&amp;"",AcctCode,0)),"UNKNOWN"))</f>
        <v/>
      </c>
      <c r="F2690">
        <f>IF(GL_Paste!$B2687="","",IFERROR(INDEX(AcctSub,MATCH(GL_Paste!$B2687&amp;"",AcctCode,0)),"UNKNOWN"))</f>
        <v/>
      </c>
    </row>
    <row r="2691">
      <c r="A2691" s="40">
        <f>IF(GL_Paste!$B2688="","",N(GL_Paste!$H2688)-N(GL_Paste!$G2688))</f>
        <v/>
      </c>
      <c r="B2691" s="43">
        <f>IF(GL_Paste!$B2688="","",DATE(YEAR(GL_Paste!$E2688),MONTH(GL_Paste!$E2688),1))</f>
        <v/>
      </c>
      <c r="C2691">
        <f>IF(GL_Paste!$B2688="","",IF(TRIM(GL_Paste!$M2688)&lt;&gt;"",TRIM(GL_Paste!$M2688),IFERROR(MID(GL_Paste!$I2688,FIND("[",GL_Paste!$I2688)+1,FIND("]",GL_Paste!$I2688)-FIND("[",GL_Paste!$I2688)-1),"")))</f>
        <v/>
      </c>
      <c r="D2691">
        <f>IF(GL_Paste!$B2688="","",IFERROR(INDEX(DeptName,MATCH($C2691,DeptTag,0)),"UNALLOCATED"))</f>
        <v/>
      </c>
      <c r="E2691">
        <f>IF(GL_Paste!$B2688="","",IFERROR(INDEX(AcctCat,MATCH(GL_Paste!$B2688&amp;"",AcctCode,0)),"UNKNOWN"))</f>
        <v/>
      </c>
      <c r="F2691">
        <f>IF(GL_Paste!$B2688="","",IFERROR(INDEX(AcctSub,MATCH(GL_Paste!$B2688&amp;"",AcctCode,0)),"UNKNOWN"))</f>
        <v/>
      </c>
    </row>
    <row r="2692">
      <c r="A2692" s="40">
        <f>IF(GL_Paste!$B2689="","",N(GL_Paste!$H2689)-N(GL_Paste!$G2689))</f>
        <v/>
      </c>
      <c r="B2692" s="43">
        <f>IF(GL_Paste!$B2689="","",DATE(YEAR(GL_Paste!$E2689),MONTH(GL_Paste!$E2689),1))</f>
        <v/>
      </c>
      <c r="C2692">
        <f>IF(GL_Paste!$B2689="","",IF(TRIM(GL_Paste!$M2689)&lt;&gt;"",TRIM(GL_Paste!$M2689),IFERROR(MID(GL_Paste!$I2689,FIND("[",GL_Paste!$I2689)+1,FIND("]",GL_Paste!$I2689)-FIND("[",GL_Paste!$I2689)-1),"")))</f>
        <v/>
      </c>
      <c r="D2692">
        <f>IF(GL_Paste!$B2689="","",IFERROR(INDEX(DeptName,MATCH($C2692,DeptTag,0)),"UNALLOCATED"))</f>
        <v/>
      </c>
      <c r="E2692">
        <f>IF(GL_Paste!$B2689="","",IFERROR(INDEX(AcctCat,MATCH(GL_Paste!$B2689&amp;"",AcctCode,0)),"UNKNOWN"))</f>
        <v/>
      </c>
      <c r="F2692">
        <f>IF(GL_Paste!$B2689="","",IFERROR(INDEX(AcctSub,MATCH(GL_Paste!$B2689&amp;"",AcctCode,0)),"UNKNOWN"))</f>
        <v/>
      </c>
    </row>
    <row r="2693">
      <c r="A2693" s="40">
        <f>IF(GL_Paste!$B2690="","",N(GL_Paste!$H2690)-N(GL_Paste!$G2690))</f>
        <v/>
      </c>
      <c r="B2693" s="43">
        <f>IF(GL_Paste!$B2690="","",DATE(YEAR(GL_Paste!$E2690),MONTH(GL_Paste!$E2690),1))</f>
        <v/>
      </c>
      <c r="C2693">
        <f>IF(GL_Paste!$B2690="","",IF(TRIM(GL_Paste!$M2690)&lt;&gt;"",TRIM(GL_Paste!$M2690),IFERROR(MID(GL_Paste!$I2690,FIND("[",GL_Paste!$I2690)+1,FIND("]",GL_Paste!$I2690)-FIND("[",GL_Paste!$I2690)-1),"")))</f>
        <v/>
      </c>
      <c r="D2693">
        <f>IF(GL_Paste!$B2690="","",IFERROR(INDEX(DeptName,MATCH($C2693,DeptTag,0)),"UNALLOCATED"))</f>
        <v/>
      </c>
      <c r="E2693">
        <f>IF(GL_Paste!$B2690="","",IFERROR(INDEX(AcctCat,MATCH(GL_Paste!$B2690&amp;"",AcctCode,0)),"UNKNOWN"))</f>
        <v/>
      </c>
      <c r="F2693">
        <f>IF(GL_Paste!$B2690="","",IFERROR(INDEX(AcctSub,MATCH(GL_Paste!$B2690&amp;"",AcctCode,0)),"UNKNOWN"))</f>
        <v/>
      </c>
    </row>
    <row r="2694">
      <c r="A2694" s="40">
        <f>IF(GL_Paste!$B2691="","",N(GL_Paste!$H2691)-N(GL_Paste!$G2691))</f>
        <v/>
      </c>
      <c r="B2694" s="43">
        <f>IF(GL_Paste!$B2691="","",DATE(YEAR(GL_Paste!$E2691),MONTH(GL_Paste!$E2691),1))</f>
        <v/>
      </c>
      <c r="C2694">
        <f>IF(GL_Paste!$B2691="","",IF(TRIM(GL_Paste!$M2691)&lt;&gt;"",TRIM(GL_Paste!$M2691),IFERROR(MID(GL_Paste!$I2691,FIND("[",GL_Paste!$I2691)+1,FIND("]",GL_Paste!$I2691)-FIND("[",GL_Paste!$I2691)-1),"")))</f>
        <v/>
      </c>
      <c r="D2694">
        <f>IF(GL_Paste!$B2691="","",IFERROR(INDEX(DeptName,MATCH($C2694,DeptTag,0)),"UNALLOCATED"))</f>
        <v/>
      </c>
      <c r="E2694">
        <f>IF(GL_Paste!$B2691="","",IFERROR(INDEX(AcctCat,MATCH(GL_Paste!$B2691&amp;"",AcctCode,0)),"UNKNOWN"))</f>
        <v/>
      </c>
      <c r="F2694">
        <f>IF(GL_Paste!$B2691="","",IFERROR(INDEX(AcctSub,MATCH(GL_Paste!$B2691&amp;"",AcctCode,0)),"UNKNOWN"))</f>
        <v/>
      </c>
    </row>
    <row r="2695">
      <c r="A2695" s="40">
        <f>IF(GL_Paste!$B2692="","",N(GL_Paste!$H2692)-N(GL_Paste!$G2692))</f>
        <v/>
      </c>
      <c r="B2695" s="43">
        <f>IF(GL_Paste!$B2692="","",DATE(YEAR(GL_Paste!$E2692),MONTH(GL_Paste!$E2692),1))</f>
        <v/>
      </c>
      <c r="C2695">
        <f>IF(GL_Paste!$B2692="","",IF(TRIM(GL_Paste!$M2692)&lt;&gt;"",TRIM(GL_Paste!$M2692),IFERROR(MID(GL_Paste!$I2692,FIND("[",GL_Paste!$I2692)+1,FIND("]",GL_Paste!$I2692)-FIND("[",GL_Paste!$I2692)-1),"")))</f>
        <v/>
      </c>
      <c r="D2695">
        <f>IF(GL_Paste!$B2692="","",IFERROR(INDEX(DeptName,MATCH($C2695,DeptTag,0)),"UNALLOCATED"))</f>
        <v/>
      </c>
      <c r="E2695">
        <f>IF(GL_Paste!$B2692="","",IFERROR(INDEX(AcctCat,MATCH(GL_Paste!$B2692&amp;"",AcctCode,0)),"UNKNOWN"))</f>
        <v/>
      </c>
      <c r="F2695">
        <f>IF(GL_Paste!$B2692="","",IFERROR(INDEX(AcctSub,MATCH(GL_Paste!$B2692&amp;"",AcctCode,0)),"UNKNOWN"))</f>
        <v/>
      </c>
    </row>
    <row r="2696">
      <c r="A2696" s="40">
        <f>IF(GL_Paste!$B2693="","",N(GL_Paste!$H2693)-N(GL_Paste!$G2693))</f>
        <v/>
      </c>
      <c r="B2696" s="43">
        <f>IF(GL_Paste!$B2693="","",DATE(YEAR(GL_Paste!$E2693),MONTH(GL_Paste!$E2693),1))</f>
        <v/>
      </c>
      <c r="C2696">
        <f>IF(GL_Paste!$B2693="","",IF(TRIM(GL_Paste!$M2693)&lt;&gt;"",TRIM(GL_Paste!$M2693),IFERROR(MID(GL_Paste!$I2693,FIND("[",GL_Paste!$I2693)+1,FIND("]",GL_Paste!$I2693)-FIND("[",GL_Paste!$I2693)-1),"")))</f>
        <v/>
      </c>
      <c r="D2696">
        <f>IF(GL_Paste!$B2693="","",IFERROR(INDEX(DeptName,MATCH($C2696,DeptTag,0)),"UNALLOCATED"))</f>
        <v/>
      </c>
      <c r="E2696">
        <f>IF(GL_Paste!$B2693="","",IFERROR(INDEX(AcctCat,MATCH(GL_Paste!$B2693&amp;"",AcctCode,0)),"UNKNOWN"))</f>
        <v/>
      </c>
      <c r="F2696">
        <f>IF(GL_Paste!$B2693="","",IFERROR(INDEX(AcctSub,MATCH(GL_Paste!$B2693&amp;"",AcctCode,0)),"UNKNOWN"))</f>
        <v/>
      </c>
    </row>
    <row r="2697">
      <c r="A2697" s="40">
        <f>IF(GL_Paste!$B2694="","",N(GL_Paste!$H2694)-N(GL_Paste!$G2694))</f>
        <v/>
      </c>
      <c r="B2697" s="43">
        <f>IF(GL_Paste!$B2694="","",DATE(YEAR(GL_Paste!$E2694),MONTH(GL_Paste!$E2694),1))</f>
        <v/>
      </c>
      <c r="C2697">
        <f>IF(GL_Paste!$B2694="","",IF(TRIM(GL_Paste!$M2694)&lt;&gt;"",TRIM(GL_Paste!$M2694),IFERROR(MID(GL_Paste!$I2694,FIND("[",GL_Paste!$I2694)+1,FIND("]",GL_Paste!$I2694)-FIND("[",GL_Paste!$I2694)-1),"")))</f>
        <v/>
      </c>
      <c r="D2697">
        <f>IF(GL_Paste!$B2694="","",IFERROR(INDEX(DeptName,MATCH($C2697,DeptTag,0)),"UNALLOCATED"))</f>
        <v/>
      </c>
      <c r="E2697">
        <f>IF(GL_Paste!$B2694="","",IFERROR(INDEX(AcctCat,MATCH(GL_Paste!$B2694&amp;"",AcctCode,0)),"UNKNOWN"))</f>
        <v/>
      </c>
      <c r="F2697">
        <f>IF(GL_Paste!$B2694="","",IFERROR(INDEX(AcctSub,MATCH(GL_Paste!$B2694&amp;"",AcctCode,0)),"UNKNOWN"))</f>
        <v/>
      </c>
    </row>
    <row r="2698">
      <c r="A2698" s="40">
        <f>IF(GL_Paste!$B2695="","",N(GL_Paste!$H2695)-N(GL_Paste!$G2695))</f>
        <v/>
      </c>
      <c r="B2698" s="43">
        <f>IF(GL_Paste!$B2695="","",DATE(YEAR(GL_Paste!$E2695),MONTH(GL_Paste!$E2695),1))</f>
        <v/>
      </c>
      <c r="C2698">
        <f>IF(GL_Paste!$B2695="","",IF(TRIM(GL_Paste!$M2695)&lt;&gt;"",TRIM(GL_Paste!$M2695),IFERROR(MID(GL_Paste!$I2695,FIND("[",GL_Paste!$I2695)+1,FIND("]",GL_Paste!$I2695)-FIND("[",GL_Paste!$I2695)-1),"")))</f>
        <v/>
      </c>
      <c r="D2698">
        <f>IF(GL_Paste!$B2695="","",IFERROR(INDEX(DeptName,MATCH($C2698,DeptTag,0)),"UNALLOCATED"))</f>
        <v/>
      </c>
      <c r="E2698">
        <f>IF(GL_Paste!$B2695="","",IFERROR(INDEX(AcctCat,MATCH(GL_Paste!$B2695&amp;"",AcctCode,0)),"UNKNOWN"))</f>
        <v/>
      </c>
      <c r="F2698">
        <f>IF(GL_Paste!$B2695="","",IFERROR(INDEX(AcctSub,MATCH(GL_Paste!$B2695&amp;"",AcctCode,0)),"UNKNOWN"))</f>
        <v/>
      </c>
    </row>
    <row r="2699">
      <c r="A2699" s="40">
        <f>IF(GL_Paste!$B2696="","",N(GL_Paste!$H2696)-N(GL_Paste!$G2696))</f>
        <v/>
      </c>
      <c r="B2699" s="43">
        <f>IF(GL_Paste!$B2696="","",DATE(YEAR(GL_Paste!$E2696),MONTH(GL_Paste!$E2696),1))</f>
        <v/>
      </c>
      <c r="C2699">
        <f>IF(GL_Paste!$B2696="","",IF(TRIM(GL_Paste!$M2696)&lt;&gt;"",TRIM(GL_Paste!$M2696),IFERROR(MID(GL_Paste!$I2696,FIND("[",GL_Paste!$I2696)+1,FIND("]",GL_Paste!$I2696)-FIND("[",GL_Paste!$I2696)-1),"")))</f>
        <v/>
      </c>
      <c r="D2699">
        <f>IF(GL_Paste!$B2696="","",IFERROR(INDEX(DeptName,MATCH($C2699,DeptTag,0)),"UNALLOCATED"))</f>
        <v/>
      </c>
      <c r="E2699">
        <f>IF(GL_Paste!$B2696="","",IFERROR(INDEX(AcctCat,MATCH(GL_Paste!$B2696&amp;"",AcctCode,0)),"UNKNOWN"))</f>
        <v/>
      </c>
      <c r="F2699">
        <f>IF(GL_Paste!$B2696="","",IFERROR(INDEX(AcctSub,MATCH(GL_Paste!$B2696&amp;"",AcctCode,0)),"UNKNOWN"))</f>
        <v/>
      </c>
    </row>
    <row r="2700">
      <c r="A2700" s="40">
        <f>IF(GL_Paste!$B2697="","",N(GL_Paste!$H2697)-N(GL_Paste!$G2697))</f>
        <v/>
      </c>
      <c r="B2700" s="43">
        <f>IF(GL_Paste!$B2697="","",DATE(YEAR(GL_Paste!$E2697),MONTH(GL_Paste!$E2697),1))</f>
        <v/>
      </c>
      <c r="C2700">
        <f>IF(GL_Paste!$B2697="","",IF(TRIM(GL_Paste!$M2697)&lt;&gt;"",TRIM(GL_Paste!$M2697),IFERROR(MID(GL_Paste!$I2697,FIND("[",GL_Paste!$I2697)+1,FIND("]",GL_Paste!$I2697)-FIND("[",GL_Paste!$I2697)-1),"")))</f>
        <v/>
      </c>
      <c r="D2700">
        <f>IF(GL_Paste!$B2697="","",IFERROR(INDEX(DeptName,MATCH($C2700,DeptTag,0)),"UNALLOCATED"))</f>
        <v/>
      </c>
      <c r="E2700">
        <f>IF(GL_Paste!$B2697="","",IFERROR(INDEX(AcctCat,MATCH(GL_Paste!$B2697&amp;"",AcctCode,0)),"UNKNOWN"))</f>
        <v/>
      </c>
      <c r="F2700">
        <f>IF(GL_Paste!$B2697="","",IFERROR(INDEX(AcctSub,MATCH(GL_Paste!$B2697&amp;"",AcctCode,0)),"UNKNOWN"))</f>
        <v/>
      </c>
    </row>
    <row r="2701">
      <c r="A2701" s="40">
        <f>IF(GL_Paste!$B2698="","",N(GL_Paste!$H2698)-N(GL_Paste!$G2698))</f>
        <v/>
      </c>
      <c r="B2701" s="43">
        <f>IF(GL_Paste!$B2698="","",DATE(YEAR(GL_Paste!$E2698),MONTH(GL_Paste!$E2698),1))</f>
        <v/>
      </c>
      <c r="C2701">
        <f>IF(GL_Paste!$B2698="","",IF(TRIM(GL_Paste!$M2698)&lt;&gt;"",TRIM(GL_Paste!$M2698),IFERROR(MID(GL_Paste!$I2698,FIND("[",GL_Paste!$I2698)+1,FIND("]",GL_Paste!$I2698)-FIND("[",GL_Paste!$I2698)-1),"")))</f>
        <v/>
      </c>
      <c r="D2701">
        <f>IF(GL_Paste!$B2698="","",IFERROR(INDEX(DeptName,MATCH($C2701,DeptTag,0)),"UNALLOCATED"))</f>
        <v/>
      </c>
      <c r="E2701">
        <f>IF(GL_Paste!$B2698="","",IFERROR(INDEX(AcctCat,MATCH(GL_Paste!$B2698&amp;"",AcctCode,0)),"UNKNOWN"))</f>
        <v/>
      </c>
      <c r="F2701">
        <f>IF(GL_Paste!$B2698="","",IFERROR(INDEX(AcctSub,MATCH(GL_Paste!$B2698&amp;"",AcctCode,0)),"UNKNOWN"))</f>
        <v/>
      </c>
    </row>
    <row r="2702">
      <c r="A2702" s="40">
        <f>IF(GL_Paste!$B2699="","",N(GL_Paste!$H2699)-N(GL_Paste!$G2699))</f>
        <v/>
      </c>
      <c r="B2702" s="43">
        <f>IF(GL_Paste!$B2699="","",DATE(YEAR(GL_Paste!$E2699),MONTH(GL_Paste!$E2699),1))</f>
        <v/>
      </c>
      <c r="C2702">
        <f>IF(GL_Paste!$B2699="","",IF(TRIM(GL_Paste!$M2699)&lt;&gt;"",TRIM(GL_Paste!$M2699),IFERROR(MID(GL_Paste!$I2699,FIND("[",GL_Paste!$I2699)+1,FIND("]",GL_Paste!$I2699)-FIND("[",GL_Paste!$I2699)-1),"")))</f>
        <v/>
      </c>
      <c r="D2702">
        <f>IF(GL_Paste!$B2699="","",IFERROR(INDEX(DeptName,MATCH($C2702,DeptTag,0)),"UNALLOCATED"))</f>
        <v/>
      </c>
      <c r="E2702">
        <f>IF(GL_Paste!$B2699="","",IFERROR(INDEX(AcctCat,MATCH(GL_Paste!$B2699&amp;"",AcctCode,0)),"UNKNOWN"))</f>
        <v/>
      </c>
      <c r="F2702">
        <f>IF(GL_Paste!$B2699="","",IFERROR(INDEX(AcctSub,MATCH(GL_Paste!$B2699&amp;"",AcctCode,0)),"UNKNOWN"))</f>
        <v/>
      </c>
    </row>
    <row r="2703">
      <c r="A2703" s="40">
        <f>IF(GL_Paste!$B2700="","",N(GL_Paste!$H2700)-N(GL_Paste!$G2700))</f>
        <v/>
      </c>
      <c r="B2703" s="43">
        <f>IF(GL_Paste!$B2700="","",DATE(YEAR(GL_Paste!$E2700),MONTH(GL_Paste!$E2700),1))</f>
        <v/>
      </c>
      <c r="C2703">
        <f>IF(GL_Paste!$B2700="","",IF(TRIM(GL_Paste!$M2700)&lt;&gt;"",TRIM(GL_Paste!$M2700),IFERROR(MID(GL_Paste!$I2700,FIND("[",GL_Paste!$I2700)+1,FIND("]",GL_Paste!$I2700)-FIND("[",GL_Paste!$I2700)-1),"")))</f>
        <v/>
      </c>
      <c r="D2703">
        <f>IF(GL_Paste!$B2700="","",IFERROR(INDEX(DeptName,MATCH($C2703,DeptTag,0)),"UNALLOCATED"))</f>
        <v/>
      </c>
      <c r="E2703">
        <f>IF(GL_Paste!$B2700="","",IFERROR(INDEX(AcctCat,MATCH(GL_Paste!$B2700&amp;"",AcctCode,0)),"UNKNOWN"))</f>
        <v/>
      </c>
      <c r="F2703">
        <f>IF(GL_Paste!$B2700="","",IFERROR(INDEX(AcctSub,MATCH(GL_Paste!$B2700&amp;"",AcctCode,0)),"UNKNOWN"))</f>
        <v/>
      </c>
    </row>
    <row r="2704">
      <c r="A2704" s="40">
        <f>IF(GL_Paste!$B2701="","",N(GL_Paste!$H2701)-N(GL_Paste!$G2701))</f>
        <v/>
      </c>
      <c r="B2704" s="43">
        <f>IF(GL_Paste!$B2701="","",DATE(YEAR(GL_Paste!$E2701),MONTH(GL_Paste!$E2701),1))</f>
        <v/>
      </c>
      <c r="C2704">
        <f>IF(GL_Paste!$B2701="","",IF(TRIM(GL_Paste!$M2701)&lt;&gt;"",TRIM(GL_Paste!$M2701),IFERROR(MID(GL_Paste!$I2701,FIND("[",GL_Paste!$I2701)+1,FIND("]",GL_Paste!$I2701)-FIND("[",GL_Paste!$I2701)-1),"")))</f>
        <v/>
      </c>
      <c r="D2704">
        <f>IF(GL_Paste!$B2701="","",IFERROR(INDEX(DeptName,MATCH($C2704,DeptTag,0)),"UNALLOCATED"))</f>
        <v/>
      </c>
      <c r="E2704">
        <f>IF(GL_Paste!$B2701="","",IFERROR(INDEX(AcctCat,MATCH(GL_Paste!$B2701&amp;"",AcctCode,0)),"UNKNOWN"))</f>
        <v/>
      </c>
      <c r="F2704">
        <f>IF(GL_Paste!$B2701="","",IFERROR(INDEX(AcctSub,MATCH(GL_Paste!$B2701&amp;"",AcctCode,0)),"UNKNOWN"))</f>
        <v/>
      </c>
    </row>
    <row r="2705">
      <c r="A2705" s="40">
        <f>IF(GL_Paste!$B2702="","",N(GL_Paste!$H2702)-N(GL_Paste!$G2702))</f>
        <v/>
      </c>
      <c r="B2705" s="43">
        <f>IF(GL_Paste!$B2702="","",DATE(YEAR(GL_Paste!$E2702),MONTH(GL_Paste!$E2702),1))</f>
        <v/>
      </c>
      <c r="C2705">
        <f>IF(GL_Paste!$B2702="","",IF(TRIM(GL_Paste!$M2702)&lt;&gt;"",TRIM(GL_Paste!$M2702),IFERROR(MID(GL_Paste!$I2702,FIND("[",GL_Paste!$I2702)+1,FIND("]",GL_Paste!$I2702)-FIND("[",GL_Paste!$I2702)-1),"")))</f>
        <v/>
      </c>
      <c r="D2705">
        <f>IF(GL_Paste!$B2702="","",IFERROR(INDEX(DeptName,MATCH($C2705,DeptTag,0)),"UNALLOCATED"))</f>
        <v/>
      </c>
      <c r="E2705">
        <f>IF(GL_Paste!$B2702="","",IFERROR(INDEX(AcctCat,MATCH(GL_Paste!$B2702&amp;"",AcctCode,0)),"UNKNOWN"))</f>
        <v/>
      </c>
      <c r="F2705">
        <f>IF(GL_Paste!$B2702="","",IFERROR(INDEX(AcctSub,MATCH(GL_Paste!$B2702&amp;"",AcctCode,0)),"UNKNOWN"))</f>
        <v/>
      </c>
    </row>
    <row r="2706">
      <c r="A2706" s="40">
        <f>IF(GL_Paste!$B2703="","",N(GL_Paste!$H2703)-N(GL_Paste!$G2703))</f>
        <v/>
      </c>
      <c r="B2706" s="43">
        <f>IF(GL_Paste!$B2703="","",DATE(YEAR(GL_Paste!$E2703),MONTH(GL_Paste!$E2703),1))</f>
        <v/>
      </c>
      <c r="C2706">
        <f>IF(GL_Paste!$B2703="","",IF(TRIM(GL_Paste!$M2703)&lt;&gt;"",TRIM(GL_Paste!$M2703),IFERROR(MID(GL_Paste!$I2703,FIND("[",GL_Paste!$I2703)+1,FIND("]",GL_Paste!$I2703)-FIND("[",GL_Paste!$I2703)-1),"")))</f>
        <v/>
      </c>
      <c r="D2706">
        <f>IF(GL_Paste!$B2703="","",IFERROR(INDEX(DeptName,MATCH($C2706,DeptTag,0)),"UNALLOCATED"))</f>
        <v/>
      </c>
      <c r="E2706">
        <f>IF(GL_Paste!$B2703="","",IFERROR(INDEX(AcctCat,MATCH(GL_Paste!$B2703&amp;"",AcctCode,0)),"UNKNOWN"))</f>
        <v/>
      </c>
      <c r="F2706">
        <f>IF(GL_Paste!$B2703="","",IFERROR(INDEX(AcctSub,MATCH(GL_Paste!$B2703&amp;"",AcctCode,0)),"UNKNOWN"))</f>
        <v/>
      </c>
    </row>
    <row r="2707">
      <c r="A2707" s="40">
        <f>IF(GL_Paste!$B2704="","",N(GL_Paste!$H2704)-N(GL_Paste!$G2704))</f>
        <v/>
      </c>
      <c r="B2707" s="43">
        <f>IF(GL_Paste!$B2704="","",DATE(YEAR(GL_Paste!$E2704),MONTH(GL_Paste!$E2704),1))</f>
        <v/>
      </c>
      <c r="C2707">
        <f>IF(GL_Paste!$B2704="","",IF(TRIM(GL_Paste!$M2704)&lt;&gt;"",TRIM(GL_Paste!$M2704),IFERROR(MID(GL_Paste!$I2704,FIND("[",GL_Paste!$I2704)+1,FIND("]",GL_Paste!$I2704)-FIND("[",GL_Paste!$I2704)-1),"")))</f>
        <v/>
      </c>
      <c r="D2707">
        <f>IF(GL_Paste!$B2704="","",IFERROR(INDEX(DeptName,MATCH($C2707,DeptTag,0)),"UNALLOCATED"))</f>
        <v/>
      </c>
      <c r="E2707">
        <f>IF(GL_Paste!$B2704="","",IFERROR(INDEX(AcctCat,MATCH(GL_Paste!$B2704&amp;"",AcctCode,0)),"UNKNOWN"))</f>
        <v/>
      </c>
      <c r="F2707">
        <f>IF(GL_Paste!$B2704="","",IFERROR(INDEX(AcctSub,MATCH(GL_Paste!$B2704&amp;"",AcctCode,0)),"UNKNOWN"))</f>
        <v/>
      </c>
    </row>
    <row r="2708">
      <c r="A2708" s="40">
        <f>IF(GL_Paste!$B2705="","",N(GL_Paste!$H2705)-N(GL_Paste!$G2705))</f>
        <v/>
      </c>
      <c r="B2708" s="43">
        <f>IF(GL_Paste!$B2705="","",DATE(YEAR(GL_Paste!$E2705),MONTH(GL_Paste!$E2705),1))</f>
        <v/>
      </c>
      <c r="C2708">
        <f>IF(GL_Paste!$B2705="","",IF(TRIM(GL_Paste!$M2705)&lt;&gt;"",TRIM(GL_Paste!$M2705),IFERROR(MID(GL_Paste!$I2705,FIND("[",GL_Paste!$I2705)+1,FIND("]",GL_Paste!$I2705)-FIND("[",GL_Paste!$I2705)-1),"")))</f>
        <v/>
      </c>
      <c r="D2708">
        <f>IF(GL_Paste!$B2705="","",IFERROR(INDEX(DeptName,MATCH($C2708,DeptTag,0)),"UNALLOCATED"))</f>
        <v/>
      </c>
      <c r="E2708">
        <f>IF(GL_Paste!$B2705="","",IFERROR(INDEX(AcctCat,MATCH(GL_Paste!$B2705&amp;"",AcctCode,0)),"UNKNOWN"))</f>
        <v/>
      </c>
      <c r="F2708">
        <f>IF(GL_Paste!$B2705="","",IFERROR(INDEX(AcctSub,MATCH(GL_Paste!$B2705&amp;"",AcctCode,0)),"UNKNOWN"))</f>
        <v/>
      </c>
    </row>
    <row r="2709">
      <c r="A2709" s="40">
        <f>IF(GL_Paste!$B2706="","",N(GL_Paste!$H2706)-N(GL_Paste!$G2706))</f>
        <v/>
      </c>
      <c r="B2709" s="43">
        <f>IF(GL_Paste!$B2706="","",DATE(YEAR(GL_Paste!$E2706),MONTH(GL_Paste!$E2706),1))</f>
        <v/>
      </c>
      <c r="C2709">
        <f>IF(GL_Paste!$B2706="","",IF(TRIM(GL_Paste!$M2706)&lt;&gt;"",TRIM(GL_Paste!$M2706),IFERROR(MID(GL_Paste!$I2706,FIND("[",GL_Paste!$I2706)+1,FIND("]",GL_Paste!$I2706)-FIND("[",GL_Paste!$I2706)-1),"")))</f>
        <v/>
      </c>
      <c r="D2709">
        <f>IF(GL_Paste!$B2706="","",IFERROR(INDEX(DeptName,MATCH($C2709,DeptTag,0)),"UNALLOCATED"))</f>
        <v/>
      </c>
      <c r="E2709">
        <f>IF(GL_Paste!$B2706="","",IFERROR(INDEX(AcctCat,MATCH(GL_Paste!$B2706&amp;"",AcctCode,0)),"UNKNOWN"))</f>
        <v/>
      </c>
      <c r="F2709">
        <f>IF(GL_Paste!$B2706="","",IFERROR(INDEX(AcctSub,MATCH(GL_Paste!$B2706&amp;"",AcctCode,0)),"UNKNOWN"))</f>
        <v/>
      </c>
    </row>
    <row r="2710">
      <c r="A2710" s="40">
        <f>IF(GL_Paste!$B2707="","",N(GL_Paste!$H2707)-N(GL_Paste!$G2707))</f>
        <v/>
      </c>
      <c r="B2710" s="43">
        <f>IF(GL_Paste!$B2707="","",DATE(YEAR(GL_Paste!$E2707),MONTH(GL_Paste!$E2707),1))</f>
        <v/>
      </c>
      <c r="C2710">
        <f>IF(GL_Paste!$B2707="","",IF(TRIM(GL_Paste!$M2707)&lt;&gt;"",TRIM(GL_Paste!$M2707),IFERROR(MID(GL_Paste!$I2707,FIND("[",GL_Paste!$I2707)+1,FIND("]",GL_Paste!$I2707)-FIND("[",GL_Paste!$I2707)-1),"")))</f>
        <v/>
      </c>
      <c r="D2710">
        <f>IF(GL_Paste!$B2707="","",IFERROR(INDEX(DeptName,MATCH($C2710,DeptTag,0)),"UNALLOCATED"))</f>
        <v/>
      </c>
      <c r="E2710">
        <f>IF(GL_Paste!$B2707="","",IFERROR(INDEX(AcctCat,MATCH(GL_Paste!$B2707&amp;"",AcctCode,0)),"UNKNOWN"))</f>
        <v/>
      </c>
      <c r="F2710">
        <f>IF(GL_Paste!$B2707="","",IFERROR(INDEX(AcctSub,MATCH(GL_Paste!$B2707&amp;"",AcctCode,0)),"UNKNOWN"))</f>
        <v/>
      </c>
    </row>
    <row r="2711">
      <c r="A2711" s="40">
        <f>IF(GL_Paste!$B2708="","",N(GL_Paste!$H2708)-N(GL_Paste!$G2708))</f>
        <v/>
      </c>
      <c r="B2711" s="43">
        <f>IF(GL_Paste!$B2708="","",DATE(YEAR(GL_Paste!$E2708),MONTH(GL_Paste!$E2708),1))</f>
        <v/>
      </c>
      <c r="C2711">
        <f>IF(GL_Paste!$B2708="","",IF(TRIM(GL_Paste!$M2708)&lt;&gt;"",TRIM(GL_Paste!$M2708),IFERROR(MID(GL_Paste!$I2708,FIND("[",GL_Paste!$I2708)+1,FIND("]",GL_Paste!$I2708)-FIND("[",GL_Paste!$I2708)-1),"")))</f>
        <v/>
      </c>
      <c r="D2711">
        <f>IF(GL_Paste!$B2708="","",IFERROR(INDEX(DeptName,MATCH($C2711,DeptTag,0)),"UNALLOCATED"))</f>
        <v/>
      </c>
      <c r="E2711">
        <f>IF(GL_Paste!$B2708="","",IFERROR(INDEX(AcctCat,MATCH(GL_Paste!$B2708&amp;"",AcctCode,0)),"UNKNOWN"))</f>
        <v/>
      </c>
      <c r="F2711">
        <f>IF(GL_Paste!$B2708="","",IFERROR(INDEX(AcctSub,MATCH(GL_Paste!$B2708&amp;"",AcctCode,0)),"UNKNOWN"))</f>
        <v/>
      </c>
    </row>
    <row r="2712">
      <c r="A2712" s="40">
        <f>IF(GL_Paste!$B2709="","",N(GL_Paste!$H2709)-N(GL_Paste!$G2709))</f>
        <v/>
      </c>
      <c r="B2712" s="43">
        <f>IF(GL_Paste!$B2709="","",DATE(YEAR(GL_Paste!$E2709),MONTH(GL_Paste!$E2709),1))</f>
        <v/>
      </c>
      <c r="C2712">
        <f>IF(GL_Paste!$B2709="","",IF(TRIM(GL_Paste!$M2709)&lt;&gt;"",TRIM(GL_Paste!$M2709),IFERROR(MID(GL_Paste!$I2709,FIND("[",GL_Paste!$I2709)+1,FIND("]",GL_Paste!$I2709)-FIND("[",GL_Paste!$I2709)-1),"")))</f>
        <v/>
      </c>
      <c r="D2712">
        <f>IF(GL_Paste!$B2709="","",IFERROR(INDEX(DeptName,MATCH($C2712,DeptTag,0)),"UNALLOCATED"))</f>
        <v/>
      </c>
      <c r="E2712">
        <f>IF(GL_Paste!$B2709="","",IFERROR(INDEX(AcctCat,MATCH(GL_Paste!$B2709&amp;"",AcctCode,0)),"UNKNOWN"))</f>
        <v/>
      </c>
      <c r="F2712">
        <f>IF(GL_Paste!$B2709="","",IFERROR(INDEX(AcctSub,MATCH(GL_Paste!$B2709&amp;"",AcctCode,0)),"UNKNOWN"))</f>
        <v/>
      </c>
    </row>
    <row r="2713">
      <c r="A2713" s="40">
        <f>IF(GL_Paste!$B2710="","",N(GL_Paste!$H2710)-N(GL_Paste!$G2710))</f>
        <v/>
      </c>
      <c r="B2713" s="43">
        <f>IF(GL_Paste!$B2710="","",DATE(YEAR(GL_Paste!$E2710),MONTH(GL_Paste!$E2710),1))</f>
        <v/>
      </c>
      <c r="C2713">
        <f>IF(GL_Paste!$B2710="","",IF(TRIM(GL_Paste!$M2710)&lt;&gt;"",TRIM(GL_Paste!$M2710),IFERROR(MID(GL_Paste!$I2710,FIND("[",GL_Paste!$I2710)+1,FIND("]",GL_Paste!$I2710)-FIND("[",GL_Paste!$I2710)-1),"")))</f>
        <v/>
      </c>
      <c r="D2713">
        <f>IF(GL_Paste!$B2710="","",IFERROR(INDEX(DeptName,MATCH($C2713,DeptTag,0)),"UNALLOCATED"))</f>
        <v/>
      </c>
      <c r="E2713">
        <f>IF(GL_Paste!$B2710="","",IFERROR(INDEX(AcctCat,MATCH(GL_Paste!$B2710&amp;"",AcctCode,0)),"UNKNOWN"))</f>
        <v/>
      </c>
      <c r="F2713">
        <f>IF(GL_Paste!$B2710="","",IFERROR(INDEX(AcctSub,MATCH(GL_Paste!$B2710&amp;"",AcctCode,0)),"UNKNOWN"))</f>
        <v/>
      </c>
    </row>
    <row r="2714">
      <c r="A2714" s="40">
        <f>IF(GL_Paste!$B2711="","",N(GL_Paste!$H2711)-N(GL_Paste!$G2711))</f>
        <v/>
      </c>
      <c r="B2714" s="43">
        <f>IF(GL_Paste!$B2711="","",DATE(YEAR(GL_Paste!$E2711),MONTH(GL_Paste!$E2711),1))</f>
        <v/>
      </c>
      <c r="C2714">
        <f>IF(GL_Paste!$B2711="","",IF(TRIM(GL_Paste!$M2711)&lt;&gt;"",TRIM(GL_Paste!$M2711),IFERROR(MID(GL_Paste!$I2711,FIND("[",GL_Paste!$I2711)+1,FIND("]",GL_Paste!$I2711)-FIND("[",GL_Paste!$I2711)-1),"")))</f>
        <v/>
      </c>
      <c r="D2714">
        <f>IF(GL_Paste!$B2711="","",IFERROR(INDEX(DeptName,MATCH($C2714,DeptTag,0)),"UNALLOCATED"))</f>
        <v/>
      </c>
      <c r="E2714">
        <f>IF(GL_Paste!$B2711="","",IFERROR(INDEX(AcctCat,MATCH(GL_Paste!$B2711&amp;"",AcctCode,0)),"UNKNOWN"))</f>
        <v/>
      </c>
      <c r="F2714">
        <f>IF(GL_Paste!$B2711="","",IFERROR(INDEX(AcctSub,MATCH(GL_Paste!$B2711&amp;"",AcctCode,0)),"UNKNOWN"))</f>
        <v/>
      </c>
    </row>
    <row r="2715">
      <c r="A2715" s="40">
        <f>IF(GL_Paste!$B2712="","",N(GL_Paste!$H2712)-N(GL_Paste!$G2712))</f>
        <v/>
      </c>
      <c r="B2715" s="43">
        <f>IF(GL_Paste!$B2712="","",DATE(YEAR(GL_Paste!$E2712),MONTH(GL_Paste!$E2712),1))</f>
        <v/>
      </c>
      <c r="C2715">
        <f>IF(GL_Paste!$B2712="","",IF(TRIM(GL_Paste!$M2712)&lt;&gt;"",TRIM(GL_Paste!$M2712),IFERROR(MID(GL_Paste!$I2712,FIND("[",GL_Paste!$I2712)+1,FIND("]",GL_Paste!$I2712)-FIND("[",GL_Paste!$I2712)-1),"")))</f>
        <v/>
      </c>
      <c r="D2715">
        <f>IF(GL_Paste!$B2712="","",IFERROR(INDEX(DeptName,MATCH($C2715,DeptTag,0)),"UNALLOCATED"))</f>
        <v/>
      </c>
      <c r="E2715">
        <f>IF(GL_Paste!$B2712="","",IFERROR(INDEX(AcctCat,MATCH(GL_Paste!$B2712&amp;"",AcctCode,0)),"UNKNOWN"))</f>
        <v/>
      </c>
      <c r="F2715">
        <f>IF(GL_Paste!$B2712="","",IFERROR(INDEX(AcctSub,MATCH(GL_Paste!$B2712&amp;"",AcctCode,0)),"UNKNOWN"))</f>
        <v/>
      </c>
    </row>
    <row r="2716">
      <c r="A2716" s="40">
        <f>IF(GL_Paste!$B2713="","",N(GL_Paste!$H2713)-N(GL_Paste!$G2713))</f>
        <v/>
      </c>
      <c r="B2716" s="43">
        <f>IF(GL_Paste!$B2713="","",DATE(YEAR(GL_Paste!$E2713),MONTH(GL_Paste!$E2713),1))</f>
        <v/>
      </c>
      <c r="C2716">
        <f>IF(GL_Paste!$B2713="","",IF(TRIM(GL_Paste!$M2713)&lt;&gt;"",TRIM(GL_Paste!$M2713),IFERROR(MID(GL_Paste!$I2713,FIND("[",GL_Paste!$I2713)+1,FIND("]",GL_Paste!$I2713)-FIND("[",GL_Paste!$I2713)-1),"")))</f>
        <v/>
      </c>
      <c r="D2716">
        <f>IF(GL_Paste!$B2713="","",IFERROR(INDEX(DeptName,MATCH($C2716,DeptTag,0)),"UNALLOCATED"))</f>
        <v/>
      </c>
      <c r="E2716">
        <f>IF(GL_Paste!$B2713="","",IFERROR(INDEX(AcctCat,MATCH(GL_Paste!$B2713&amp;"",AcctCode,0)),"UNKNOWN"))</f>
        <v/>
      </c>
      <c r="F2716">
        <f>IF(GL_Paste!$B2713="","",IFERROR(INDEX(AcctSub,MATCH(GL_Paste!$B2713&amp;"",AcctCode,0)),"UNKNOWN"))</f>
        <v/>
      </c>
    </row>
    <row r="2717">
      <c r="A2717" s="40">
        <f>IF(GL_Paste!$B2714="","",N(GL_Paste!$H2714)-N(GL_Paste!$G2714))</f>
        <v/>
      </c>
      <c r="B2717" s="43">
        <f>IF(GL_Paste!$B2714="","",DATE(YEAR(GL_Paste!$E2714),MONTH(GL_Paste!$E2714),1))</f>
        <v/>
      </c>
      <c r="C2717">
        <f>IF(GL_Paste!$B2714="","",IF(TRIM(GL_Paste!$M2714)&lt;&gt;"",TRIM(GL_Paste!$M2714),IFERROR(MID(GL_Paste!$I2714,FIND("[",GL_Paste!$I2714)+1,FIND("]",GL_Paste!$I2714)-FIND("[",GL_Paste!$I2714)-1),"")))</f>
        <v/>
      </c>
      <c r="D2717">
        <f>IF(GL_Paste!$B2714="","",IFERROR(INDEX(DeptName,MATCH($C2717,DeptTag,0)),"UNALLOCATED"))</f>
        <v/>
      </c>
      <c r="E2717">
        <f>IF(GL_Paste!$B2714="","",IFERROR(INDEX(AcctCat,MATCH(GL_Paste!$B2714&amp;"",AcctCode,0)),"UNKNOWN"))</f>
        <v/>
      </c>
      <c r="F2717">
        <f>IF(GL_Paste!$B2714="","",IFERROR(INDEX(AcctSub,MATCH(GL_Paste!$B2714&amp;"",AcctCode,0)),"UNKNOWN"))</f>
        <v/>
      </c>
    </row>
    <row r="2718">
      <c r="A2718" s="40">
        <f>IF(GL_Paste!$B2715="","",N(GL_Paste!$H2715)-N(GL_Paste!$G2715))</f>
        <v/>
      </c>
      <c r="B2718" s="43">
        <f>IF(GL_Paste!$B2715="","",DATE(YEAR(GL_Paste!$E2715),MONTH(GL_Paste!$E2715),1))</f>
        <v/>
      </c>
      <c r="C2718">
        <f>IF(GL_Paste!$B2715="","",IF(TRIM(GL_Paste!$M2715)&lt;&gt;"",TRIM(GL_Paste!$M2715),IFERROR(MID(GL_Paste!$I2715,FIND("[",GL_Paste!$I2715)+1,FIND("]",GL_Paste!$I2715)-FIND("[",GL_Paste!$I2715)-1),"")))</f>
        <v/>
      </c>
      <c r="D2718">
        <f>IF(GL_Paste!$B2715="","",IFERROR(INDEX(DeptName,MATCH($C2718,DeptTag,0)),"UNALLOCATED"))</f>
        <v/>
      </c>
      <c r="E2718">
        <f>IF(GL_Paste!$B2715="","",IFERROR(INDEX(AcctCat,MATCH(GL_Paste!$B2715&amp;"",AcctCode,0)),"UNKNOWN"))</f>
        <v/>
      </c>
      <c r="F2718">
        <f>IF(GL_Paste!$B2715="","",IFERROR(INDEX(AcctSub,MATCH(GL_Paste!$B2715&amp;"",AcctCode,0)),"UNKNOWN"))</f>
        <v/>
      </c>
    </row>
    <row r="2719">
      <c r="A2719" s="40">
        <f>IF(GL_Paste!$B2716="","",N(GL_Paste!$H2716)-N(GL_Paste!$G2716))</f>
        <v/>
      </c>
      <c r="B2719" s="43">
        <f>IF(GL_Paste!$B2716="","",DATE(YEAR(GL_Paste!$E2716),MONTH(GL_Paste!$E2716),1))</f>
        <v/>
      </c>
      <c r="C2719">
        <f>IF(GL_Paste!$B2716="","",IF(TRIM(GL_Paste!$M2716)&lt;&gt;"",TRIM(GL_Paste!$M2716),IFERROR(MID(GL_Paste!$I2716,FIND("[",GL_Paste!$I2716)+1,FIND("]",GL_Paste!$I2716)-FIND("[",GL_Paste!$I2716)-1),"")))</f>
        <v/>
      </c>
      <c r="D2719">
        <f>IF(GL_Paste!$B2716="","",IFERROR(INDEX(DeptName,MATCH($C2719,DeptTag,0)),"UNALLOCATED"))</f>
        <v/>
      </c>
      <c r="E2719">
        <f>IF(GL_Paste!$B2716="","",IFERROR(INDEX(AcctCat,MATCH(GL_Paste!$B2716&amp;"",AcctCode,0)),"UNKNOWN"))</f>
        <v/>
      </c>
      <c r="F2719">
        <f>IF(GL_Paste!$B2716="","",IFERROR(INDEX(AcctSub,MATCH(GL_Paste!$B2716&amp;"",AcctCode,0)),"UNKNOWN"))</f>
        <v/>
      </c>
    </row>
    <row r="2720">
      <c r="A2720" s="40">
        <f>IF(GL_Paste!$B2717="","",N(GL_Paste!$H2717)-N(GL_Paste!$G2717))</f>
        <v/>
      </c>
      <c r="B2720" s="43">
        <f>IF(GL_Paste!$B2717="","",DATE(YEAR(GL_Paste!$E2717),MONTH(GL_Paste!$E2717),1))</f>
        <v/>
      </c>
      <c r="C2720">
        <f>IF(GL_Paste!$B2717="","",IF(TRIM(GL_Paste!$M2717)&lt;&gt;"",TRIM(GL_Paste!$M2717),IFERROR(MID(GL_Paste!$I2717,FIND("[",GL_Paste!$I2717)+1,FIND("]",GL_Paste!$I2717)-FIND("[",GL_Paste!$I2717)-1),"")))</f>
        <v/>
      </c>
      <c r="D2720">
        <f>IF(GL_Paste!$B2717="","",IFERROR(INDEX(DeptName,MATCH($C2720,DeptTag,0)),"UNALLOCATED"))</f>
        <v/>
      </c>
      <c r="E2720">
        <f>IF(GL_Paste!$B2717="","",IFERROR(INDEX(AcctCat,MATCH(GL_Paste!$B2717&amp;"",AcctCode,0)),"UNKNOWN"))</f>
        <v/>
      </c>
      <c r="F2720">
        <f>IF(GL_Paste!$B2717="","",IFERROR(INDEX(AcctSub,MATCH(GL_Paste!$B2717&amp;"",AcctCode,0)),"UNKNOWN"))</f>
        <v/>
      </c>
    </row>
    <row r="2721">
      <c r="A2721" s="40">
        <f>IF(GL_Paste!$B2718="","",N(GL_Paste!$H2718)-N(GL_Paste!$G2718))</f>
        <v/>
      </c>
      <c r="B2721" s="43">
        <f>IF(GL_Paste!$B2718="","",DATE(YEAR(GL_Paste!$E2718),MONTH(GL_Paste!$E2718),1))</f>
        <v/>
      </c>
      <c r="C2721">
        <f>IF(GL_Paste!$B2718="","",IF(TRIM(GL_Paste!$M2718)&lt;&gt;"",TRIM(GL_Paste!$M2718),IFERROR(MID(GL_Paste!$I2718,FIND("[",GL_Paste!$I2718)+1,FIND("]",GL_Paste!$I2718)-FIND("[",GL_Paste!$I2718)-1),"")))</f>
        <v/>
      </c>
      <c r="D2721">
        <f>IF(GL_Paste!$B2718="","",IFERROR(INDEX(DeptName,MATCH($C2721,DeptTag,0)),"UNALLOCATED"))</f>
        <v/>
      </c>
      <c r="E2721">
        <f>IF(GL_Paste!$B2718="","",IFERROR(INDEX(AcctCat,MATCH(GL_Paste!$B2718&amp;"",AcctCode,0)),"UNKNOWN"))</f>
        <v/>
      </c>
      <c r="F2721">
        <f>IF(GL_Paste!$B2718="","",IFERROR(INDEX(AcctSub,MATCH(GL_Paste!$B2718&amp;"",AcctCode,0)),"UNKNOWN"))</f>
        <v/>
      </c>
    </row>
    <row r="2722">
      <c r="A2722" s="40">
        <f>IF(GL_Paste!$B2719="","",N(GL_Paste!$H2719)-N(GL_Paste!$G2719))</f>
        <v/>
      </c>
      <c r="B2722" s="43">
        <f>IF(GL_Paste!$B2719="","",DATE(YEAR(GL_Paste!$E2719),MONTH(GL_Paste!$E2719),1))</f>
        <v/>
      </c>
      <c r="C2722">
        <f>IF(GL_Paste!$B2719="","",IF(TRIM(GL_Paste!$M2719)&lt;&gt;"",TRIM(GL_Paste!$M2719),IFERROR(MID(GL_Paste!$I2719,FIND("[",GL_Paste!$I2719)+1,FIND("]",GL_Paste!$I2719)-FIND("[",GL_Paste!$I2719)-1),"")))</f>
        <v/>
      </c>
      <c r="D2722">
        <f>IF(GL_Paste!$B2719="","",IFERROR(INDEX(DeptName,MATCH($C2722,DeptTag,0)),"UNALLOCATED"))</f>
        <v/>
      </c>
      <c r="E2722">
        <f>IF(GL_Paste!$B2719="","",IFERROR(INDEX(AcctCat,MATCH(GL_Paste!$B2719&amp;"",AcctCode,0)),"UNKNOWN"))</f>
        <v/>
      </c>
      <c r="F2722">
        <f>IF(GL_Paste!$B2719="","",IFERROR(INDEX(AcctSub,MATCH(GL_Paste!$B2719&amp;"",AcctCode,0)),"UNKNOWN"))</f>
        <v/>
      </c>
    </row>
    <row r="2723">
      <c r="A2723" s="40">
        <f>IF(GL_Paste!$B2720="","",N(GL_Paste!$H2720)-N(GL_Paste!$G2720))</f>
        <v/>
      </c>
      <c r="B2723" s="43">
        <f>IF(GL_Paste!$B2720="","",DATE(YEAR(GL_Paste!$E2720),MONTH(GL_Paste!$E2720),1))</f>
        <v/>
      </c>
      <c r="C2723">
        <f>IF(GL_Paste!$B2720="","",IF(TRIM(GL_Paste!$M2720)&lt;&gt;"",TRIM(GL_Paste!$M2720),IFERROR(MID(GL_Paste!$I2720,FIND("[",GL_Paste!$I2720)+1,FIND("]",GL_Paste!$I2720)-FIND("[",GL_Paste!$I2720)-1),"")))</f>
        <v/>
      </c>
      <c r="D2723">
        <f>IF(GL_Paste!$B2720="","",IFERROR(INDEX(DeptName,MATCH($C2723,DeptTag,0)),"UNALLOCATED"))</f>
        <v/>
      </c>
      <c r="E2723">
        <f>IF(GL_Paste!$B2720="","",IFERROR(INDEX(AcctCat,MATCH(GL_Paste!$B2720&amp;"",AcctCode,0)),"UNKNOWN"))</f>
        <v/>
      </c>
      <c r="F2723">
        <f>IF(GL_Paste!$B2720="","",IFERROR(INDEX(AcctSub,MATCH(GL_Paste!$B2720&amp;"",AcctCode,0)),"UNKNOWN"))</f>
        <v/>
      </c>
    </row>
    <row r="2724">
      <c r="A2724" s="40">
        <f>IF(GL_Paste!$B2721="","",N(GL_Paste!$H2721)-N(GL_Paste!$G2721))</f>
        <v/>
      </c>
      <c r="B2724" s="43">
        <f>IF(GL_Paste!$B2721="","",DATE(YEAR(GL_Paste!$E2721),MONTH(GL_Paste!$E2721),1))</f>
        <v/>
      </c>
      <c r="C2724">
        <f>IF(GL_Paste!$B2721="","",IF(TRIM(GL_Paste!$M2721)&lt;&gt;"",TRIM(GL_Paste!$M2721),IFERROR(MID(GL_Paste!$I2721,FIND("[",GL_Paste!$I2721)+1,FIND("]",GL_Paste!$I2721)-FIND("[",GL_Paste!$I2721)-1),"")))</f>
        <v/>
      </c>
      <c r="D2724">
        <f>IF(GL_Paste!$B2721="","",IFERROR(INDEX(DeptName,MATCH($C2724,DeptTag,0)),"UNALLOCATED"))</f>
        <v/>
      </c>
      <c r="E2724">
        <f>IF(GL_Paste!$B2721="","",IFERROR(INDEX(AcctCat,MATCH(GL_Paste!$B2721&amp;"",AcctCode,0)),"UNKNOWN"))</f>
        <v/>
      </c>
      <c r="F2724">
        <f>IF(GL_Paste!$B2721="","",IFERROR(INDEX(AcctSub,MATCH(GL_Paste!$B2721&amp;"",AcctCode,0)),"UNKNOWN"))</f>
        <v/>
      </c>
    </row>
    <row r="2725">
      <c r="A2725" s="40">
        <f>IF(GL_Paste!$B2722="","",N(GL_Paste!$H2722)-N(GL_Paste!$G2722))</f>
        <v/>
      </c>
      <c r="B2725" s="43">
        <f>IF(GL_Paste!$B2722="","",DATE(YEAR(GL_Paste!$E2722),MONTH(GL_Paste!$E2722),1))</f>
        <v/>
      </c>
      <c r="C2725">
        <f>IF(GL_Paste!$B2722="","",IF(TRIM(GL_Paste!$M2722)&lt;&gt;"",TRIM(GL_Paste!$M2722),IFERROR(MID(GL_Paste!$I2722,FIND("[",GL_Paste!$I2722)+1,FIND("]",GL_Paste!$I2722)-FIND("[",GL_Paste!$I2722)-1),"")))</f>
        <v/>
      </c>
      <c r="D2725">
        <f>IF(GL_Paste!$B2722="","",IFERROR(INDEX(DeptName,MATCH($C2725,DeptTag,0)),"UNALLOCATED"))</f>
        <v/>
      </c>
      <c r="E2725">
        <f>IF(GL_Paste!$B2722="","",IFERROR(INDEX(AcctCat,MATCH(GL_Paste!$B2722&amp;"",AcctCode,0)),"UNKNOWN"))</f>
        <v/>
      </c>
      <c r="F2725">
        <f>IF(GL_Paste!$B2722="","",IFERROR(INDEX(AcctSub,MATCH(GL_Paste!$B2722&amp;"",AcctCode,0)),"UNKNOWN"))</f>
        <v/>
      </c>
    </row>
    <row r="2726">
      <c r="A2726" s="40">
        <f>IF(GL_Paste!$B2723="","",N(GL_Paste!$H2723)-N(GL_Paste!$G2723))</f>
        <v/>
      </c>
      <c r="B2726" s="43">
        <f>IF(GL_Paste!$B2723="","",DATE(YEAR(GL_Paste!$E2723),MONTH(GL_Paste!$E2723),1))</f>
        <v/>
      </c>
      <c r="C2726">
        <f>IF(GL_Paste!$B2723="","",IF(TRIM(GL_Paste!$M2723)&lt;&gt;"",TRIM(GL_Paste!$M2723),IFERROR(MID(GL_Paste!$I2723,FIND("[",GL_Paste!$I2723)+1,FIND("]",GL_Paste!$I2723)-FIND("[",GL_Paste!$I2723)-1),"")))</f>
        <v/>
      </c>
      <c r="D2726">
        <f>IF(GL_Paste!$B2723="","",IFERROR(INDEX(DeptName,MATCH($C2726,DeptTag,0)),"UNALLOCATED"))</f>
        <v/>
      </c>
      <c r="E2726">
        <f>IF(GL_Paste!$B2723="","",IFERROR(INDEX(AcctCat,MATCH(GL_Paste!$B2723&amp;"",AcctCode,0)),"UNKNOWN"))</f>
        <v/>
      </c>
      <c r="F2726">
        <f>IF(GL_Paste!$B2723="","",IFERROR(INDEX(AcctSub,MATCH(GL_Paste!$B2723&amp;"",AcctCode,0)),"UNKNOWN"))</f>
        <v/>
      </c>
    </row>
    <row r="2727">
      <c r="A2727" s="40">
        <f>IF(GL_Paste!$B2724="","",N(GL_Paste!$H2724)-N(GL_Paste!$G2724))</f>
        <v/>
      </c>
      <c r="B2727" s="43">
        <f>IF(GL_Paste!$B2724="","",DATE(YEAR(GL_Paste!$E2724),MONTH(GL_Paste!$E2724),1))</f>
        <v/>
      </c>
      <c r="C2727">
        <f>IF(GL_Paste!$B2724="","",IF(TRIM(GL_Paste!$M2724)&lt;&gt;"",TRIM(GL_Paste!$M2724),IFERROR(MID(GL_Paste!$I2724,FIND("[",GL_Paste!$I2724)+1,FIND("]",GL_Paste!$I2724)-FIND("[",GL_Paste!$I2724)-1),"")))</f>
        <v/>
      </c>
      <c r="D2727">
        <f>IF(GL_Paste!$B2724="","",IFERROR(INDEX(DeptName,MATCH($C2727,DeptTag,0)),"UNALLOCATED"))</f>
        <v/>
      </c>
      <c r="E2727">
        <f>IF(GL_Paste!$B2724="","",IFERROR(INDEX(AcctCat,MATCH(GL_Paste!$B2724&amp;"",AcctCode,0)),"UNKNOWN"))</f>
        <v/>
      </c>
      <c r="F2727">
        <f>IF(GL_Paste!$B2724="","",IFERROR(INDEX(AcctSub,MATCH(GL_Paste!$B2724&amp;"",AcctCode,0)),"UNKNOWN"))</f>
        <v/>
      </c>
    </row>
    <row r="2728">
      <c r="A2728" s="40">
        <f>IF(GL_Paste!$B2725="","",N(GL_Paste!$H2725)-N(GL_Paste!$G2725))</f>
        <v/>
      </c>
      <c r="B2728" s="43">
        <f>IF(GL_Paste!$B2725="","",DATE(YEAR(GL_Paste!$E2725),MONTH(GL_Paste!$E2725),1))</f>
        <v/>
      </c>
      <c r="C2728">
        <f>IF(GL_Paste!$B2725="","",IF(TRIM(GL_Paste!$M2725)&lt;&gt;"",TRIM(GL_Paste!$M2725),IFERROR(MID(GL_Paste!$I2725,FIND("[",GL_Paste!$I2725)+1,FIND("]",GL_Paste!$I2725)-FIND("[",GL_Paste!$I2725)-1),"")))</f>
        <v/>
      </c>
      <c r="D2728">
        <f>IF(GL_Paste!$B2725="","",IFERROR(INDEX(DeptName,MATCH($C2728,DeptTag,0)),"UNALLOCATED"))</f>
        <v/>
      </c>
      <c r="E2728">
        <f>IF(GL_Paste!$B2725="","",IFERROR(INDEX(AcctCat,MATCH(GL_Paste!$B2725&amp;"",AcctCode,0)),"UNKNOWN"))</f>
        <v/>
      </c>
      <c r="F2728">
        <f>IF(GL_Paste!$B2725="","",IFERROR(INDEX(AcctSub,MATCH(GL_Paste!$B2725&amp;"",AcctCode,0)),"UNKNOWN"))</f>
        <v/>
      </c>
    </row>
    <row r="2729">
      <c r="A2729" s="40">
        <f>IF(GL_Paste!$B2726="","",N(GL_Paste!$H2726)-N(GL_Paste!$G2726))</f>
        <v/>
      </c>
      <c r="B2729" s="43">
        <f>IF(GL_Paste!$B2726="","",DATE(YEAR(GL_Paste!$E2726),MONTH(GL_Paste!$E2726),1))</f>
        <v/>
      </c>
      <c r="C2729">
        <f>IF(GL_Paste!$B2726="","",IF(TRIM(GL_Paste!$M2726)&lt;&gt;"",TRIM(GL_Paste!$M2726),IFERROR(MID(GL_Paste!$I2726,FIND("[",GL_Paste!$I2726)+1,FIND("]",GL_Paste!$I2726)-FIND("[",GL_Paste!$I2726)-1),"")))</f>
        <v/>
      </c>
      <c r="D2729">
        <f>IF(GL_Paste!$B2726="","",IFERROR(INDEX(DeptName,MATCH($C2729,DeptTag,0)),"UNALLOCATED"))</f>
        <v/>
      </c>
      <c r="E2729">
        <f>IF(GL_Paste!$B2726="","",IFERROR(INDEX(AcctCat,MATCH(GL_Paste!$B2726&amp;"",AcctCode,0)),"UNKNOWN"))</f>
        <v/>
      </c>
      <c r="F2729">
        <f>IF(GL_Paste!$B2726="","",IFERROR(INDEX(AcctSub,MATCH(GL_Paste!$B2726&amp;"",AcctCode,0)),"UNKNOWN"))</f>
        <v/>
      </c>
    </row>
    <row r="2730">
      <c r="A2730" s="40">
        <f>IF(GL_Paste!$B2727="","",N(GL_Paste!$H2727)-N(GL_Paste!$G2727))</f>
        <v/>
      </c>
      <c r="B2730" s="43">
        <f>IF(GL_Paste!$B2727="","",DATE(YEAR(GL_Paste!$E2727),MONTH(GL_Paste!$E2727),1))</f>
        <v/>
      </c>
      <c r="C2730">
        <f>IF(GL_Paste!$B2727="","",IF(TRIM(GL_Paste!$M2727)&lt;&gt;"",TRIM(GL_Paste!$M2727),IFERROR(MID(GL_Paste!$I2727,FIND("[",GL_Paste!$I2727)+1,FIND("]",GL_Paste!$I2727)-FIND("[",GL_Paste!$I2727)-1),"")))</f>
        <v/>
      </c>
      <c r="D2730">
        <f>IF(GL_Paste!$B2727="","",IFERROR(INDEX(DeptName,MATCH($C2730,DeptTag,0)),"UNALLOCATED"))</f>
        <v/>
      </c>
      <c r="E2730">
        <f>IF(GL_Paste!$B2727="","",IFERROR(INDEX(AcctCat,MATCH(GL_Paste!$B2727&amp;"",AcctCode,0)),"UNKNOWN"))</f>
        <v/>
      </c>
      <c r="F2730">
        <f>IF(GL_Paste!$B2727="","",IFERROR(INDEX(AcctSub,MATCH(GL_Paste!$B2727&amp;"",AcctCode,0)),"UNKNOWN"))</f>
        <v/>
      </c>
    </row>
    <row r="2731">
      <c r="A2731" s="40">
        <f>IF(GL_Paste!$B2728="","",N(GL_Paste!$H2728)-N(GL_Paste!$G2728))</f>
        <v/>
      </c>
      <c r="B2731" s="43">
        <f>IF(GL_Paste!$B2728="","",DATE(YEAR(GL_Paste!$E2728),MONTH(GL_Paste!$E2728),1))</f>
        <v/>
      </c>
      <c r="C2731">
        <f>IF(GL_Paste!$B2728="","",IF(TRIM(GL_Paste!$M2728)&lt;&gt;"",TRIM(GL_Paste!$M2728),IFERROR(MID(GL_Paste!$I2728,FIND("[",GL_Paste!$I2728)+1,FIND("]",GL_Paste!$I2728)-FIND("[",GL_Paste!$I2728)-1),"")))</f>
        <v/>
      </c>
      <c r="D2731">
        <f>IF(GL_Paste!$B2728="","",IFERROR(INDEX(DeptName,MATCH($C2731,DeptTag,0)),"UNALLOCATED"))</f>
        <v/>
      </c>
      <c r="E2731">
        <f>IF(GL_Paste!$B2728="","",IFERROR(INDEX(AcctCat,MATCH(GL_Paste!$B2728&amp;"",AcctCode,0)),"UNKNOWN"))</f>
        <v/>
      </c>
      <c r="F2731">
        <f>IF(GL_Paste!$B2728="","",IFERROR(INDEX(AcctSub,MATCH(GL_Paste!$B2728&amp;"",AcctCode,0)),"UNKNOWN"))</f>
        <v/>
      </c>
    </row>
    <row r="2732">
      <c r="A2732" s="40">
        <f>IF(GL_Paste!$B2729="","",N(GL_Paste!$H2729)-N(GL_Paste!$G2729))</f>
        <v/>
      </c>
      <c r="B2732" s="43">
        <f>IF(GL_Paste!$B2729="","",DATE(YEAR(GL_Paste!$E2729),MONTH(GL_Paste!$E2729),1))</f>
        <v/>
      </c>
      <c r="C2732">
        <f>IF(GL_Paste!$B2729="","",IF(TRIM(GL_Paste!$M2729)&lt;&gt;"",TRIM(GL_Paste!$M2729),IFERROR(MID(GL_Paste!$I2729,FIND("[",GL_Paste!$I2729)+1,FIND("]",GL_Paste!$I2729)-FIND("[",GL_Paste!$I2729)-1),"")))</f>
        <v/>
      </c>
      <c r="D2732">
        <f>IF(GL_Paste!$B2729="","",IFERROR(INDEX(DeptName,MATCH($C2732,DeptTag,0)),"UNALLOCATED"))</f>
        <v/>
      </c>
      <c r="E2732">
        <f>IF(GL_Paste!$B2729="","",IFERROR(INDEX(AcctCat,MATCH(GL_Paste!$B2729&amp;"",AcctCode,0)),"UNKNOWN"))</f>
        <v/>
      </c>
      <c r="F2732">
        <f>IF(GL_Paste!$B2729="","",IFERROR(INDEX(AcctSub,MATCH(GL_Paste!$B2729&amp;"",AcctCode,0)),"UNKNOWN"))</f>
        <v/>
      </c>
    </row>
    <row r="2733">
      <c r="A2733" s="40">
        <f>IF(GL_Paste!$B2730="","",N(GL_Paste!$H2730)-N(GL_Paste!$G2730))</f>
        <v/>
      </c>
      <c r="B2733" s="43">
        <f>IF(GL_Paste!$B2730="","",DATE(YEAR(GL_Paste!$E2730),MONTH(GL_Paste!$E2730),1))</f>
        <v/>
      </c>
      <c r="C2733">
        <f>IF(GL_Paste!$B2730="","",IF(TRIM(GL_Paste!$M2730)&lt;&gt;"",TRIM(GL_Paste!$M2730),IFERROR(MID(GL_Paste!$I2730,FIND("[",GL_Paste!$I2730)+1,FIND("]",GL_Paste!$I2730)-FIND("[",GL_Paste!$I2730)-1),"")))</f>
        <v/>
      </c>
      <c r="D2733">
        <f>IF(GL_Paste!$B2730="","",IFERROR(INDEX(DeptName,MATCH($C2733,DeptTag,0)),"UNALLOCATED"))</f>
        <v/>
      </c>
      <c r="E2733">
        <f>IF(GL_Paste!$B2730="","",IFERROR(INDEX(AcctCat,MATCH(GL_Paste!$B2730&amp;"",AcctCode,0)),"UNKNOWN"))</f>
        <v/>
      </c>
      <c r="F2733">
        <f>IF(GL_Paste!$B2730="","",IFERROR(INDEX(AcctSub,MATCH(GL_Paste!$B2730&amp;"",AcctCode,0)),"UNKNOWN"))</f>
        <v/>
      </c>
    </row>
    <row r="2734">
      <c r="A2734" s="40">
        <f>IF(GL_Paste!$B2731="","",N(GL_Paste!$H2731)-N(GL_Paste!$G2731))</f>
        <v/>
      </c>
      <c r="B2734" s="43">
        <f>IF(GL_Paste!$B2731="","",DATE(YEAR(GL_Paste!$E2731),MONTH(GL_Paste!$E2731),1))</f>
        <v/>
      </c>
      <c r="C2734">
        <f>IF(GL_Paste!$B2731="","",IF(TRIM(GL_Paste!$M2731)&lt;&gt;"",TRIM(GL_Paste!$M2731),IFERROR(MID(GL_Paste!$I2731,FIND("[",GL_Paste!$I2731)+1,FIND("]",GL_Paste!$I2731)-FIND("[",GL_Paste!$I2731)-1),"")))</f>
        <v/>
      </c>
      <c r="D2734">
        <f>IF(GL_Paste!$B2731="","",IFERROR(INDEX(DeptName,MATCH($C2734,DeptTag,0)),"UNALLOCATED"))</f>
        <v/>
      </c>
      <c r="E2734">
        <f>IF(GL_Paste!$B2731="","",IFERROR(INDEX(AcctCat,MATCH(GL_Paste!$B2731&amp;"",AcctCode,0)),"UNKNOWN"))</f>
        <v/>
      </c>
      <c r="F2734">
        <f>IF(GL_Paste!$B2731="","",IFERROR(INDEX(AcctSub,MATCH(GL_Paste!$B2731&amp;"",AcctCode,0)),"UNKNOWN"))</f>
        <v/>
      </c>
    </row>
    <row r="2735">
      <c r="A2735" s="40">
        <f>IF(GL_Paste!$B2732="","",N(GL_Paste!$H2732)-N(GL_Paste!$G2732))</f>
        <v/>
      </c>
      <c r="B2735" s="43">
        <f>IF(GL_Paste!$B2732="","",DATE(YEAR(GL_Paste!$E2732),MONTH(GL_Paste!$E2732),1))</f>
        <v/>
      </c>
      <c r="C2735">
        <f>IF(GL_Paste!$B2732="","",IF(TRIM(GL_Paste!$M2732)&lt;&gt;"",TRIM(GL_Paste!$M2732),IFERROR(MID(GL_Paste!$I2732,FIND("[",GL_Paste!$I2732)+1,FIND("]",GL_Paste!$I2732)-FIND("[",GL_Paste!$I2732)-1),"")))</f>
        <v/>
      </c>
      <c r="D2735">
        <f>IF(GL_Paste!$B2732="","",IFERROR(INDEX(DeptName,MATCH($C2735,DeptTag,0)),"UNALLOCATED"))</f>
        <v/>
      </c>
      <c r="E2735">
        <f>IF(GL_Paste!$B2732="","",IFERROR(INDEX(AcctCat,MATCH(GL_Paste!$B2732&amp;"",AcctCode,0)),"UNKNOWN"))</f>
        <v/>
      </c>
      <c r="F2735">
        <f>IF(GL_Paste!$B2732="","",IFERROR(INDEX(AcctSub,MATCH(GL_Paste!$B2732&amp;"",AcctCode,0)),"UNKNOWN"))</f>
        <v/>
      </c>
    </row>
    <row r="2736">
      <c r="A2736" s="40">
        <f>IF(GL_Paste!$B2733="","",N(GL_Paste!$H2733)-N(GL_Paste!$G2733))</f>
        <v/>
      </c>
      <c r="B2736" s="43">
        <f>IF(GL_Paste!$B2733="","",DATE(YEAR(GL_Paste!$E2733),MONTH(GL_Paste!$E2733),1))</f>
        <v/>
      </c>
      <c r="C2736">
        <f>IF(GL_Paste!$B2733="","",IF(TRIM(GL_Paste!$M2733)&lt;&gt;"",TRIM(GL_Paste!$M2733),IFERROR(MID(GL_Paste!$I2733,FIND("[",GL_Paste!$I2733)+1,FIND("]",GL_Paste!$I2733)-FIND("[",GL_Paste!$I2733)-1),"")))</f>
        <v/>
      </c>
      <c r="D2736">
        <f>IF(GL_Paste!$B2733="","",IFERROR(INDEX(DeptName,MATCH($C2736,DeptTag,0)),"UNALLOCATED"))</f>
        <v/>
      </c>
      <c r="E2736">
        <f>IF(GL_Paste!$B2733="","",IFERROR(INDEX(AcctCat,MATCH(GL_Paste!$B2733&amp;"",AcctCode,0)),"UNKNOWN"))</f>
        <v/>
      </c>
      <c r="F2736">
        <f>IF(GL_Paste!$B2733="","",IFERROR(INDEX(AcctSub,MATCH(GL_Paste!$B2733&amp;"",AcctCode,0)),"UNKNOWN"))</f>
        <v/>
      </c>
    </row>
    <row r="2737">
      <c r="A2737" s="40">
        <f>IF(GL_Paste!$B2734="","",N(GL_Paste!$H2734)-N(GL_Paste!$G2734))</f>
        <v/>
      </c>
      <c r="B2737" s="43">
        <f>IF(GL_Paste!$B2734="","",DATE(YEAR(GL_Paste!$E2734),MONTH(GL_Paste!$E2734),1))</f>
        <v/>
      </c>
      <c r="C2737">
        <f>IF(GL_Paste!$B2734="","",IF(TRIM(GL_Paste!$M2734)&lt;&gt;"",TRIM(GL_Paste!$M2734),IFERROR(MID(GL_Paste!$I2734,FIND("[",GL_Paste!$I2734)+1,FIND("]",GL_Paste!$I2734)-FIND("[",GL_Paste!$I2734)-1),"")))</f>
        <v/>
      </c>
      <c r="D2737">
        <f>IF(GL_Paste!$B2734="","",IFERROR(INDEX(DeptName,MATCH($C2737,DeptTag,0)),"UNALLOCATED"))</f>
        <v/>
      </c>
      <c r="E2737">
        <f>IF(GL_Paste!$B2734="","",IFERROR(INDEX(AcctCat,MATCH(GL_Paste!$B2734&amp;"",AcctCode,0)),"UNKNOWN"))</f>
        <v/>
      </c>
      <c r="F2737">
        <f>IF(GL_Paste!$B2734="","",IFERROR(INDEX(AcctSub,MATCH(GL_Paste!$B2734&amp;"",AcctCode,0)),"UNKNOWN"))</f>
        <v/>
      </c>
    </row>
    <row r="2738">
      <c r="A2738" s="40">
        <f>IF(GL_Paste!$B2735="","",N(GL_Paste!$H2735)-N(GL_Paste!$G2735))</f>
        <v/>
      </c>
      <c r="B2738" s="43">
        <f>IF(GL_Paste!$B2735="","",DATE(YEAR(GL_Paste!$E2735),MONTH(GL_Paste!$E2735),1))</f>
        <v/>
      </c>
      <c r="C2738">
        <f>IF(GL_Paste!$B2735="","",IF(TRIM(GL_Paste!$M2735)&lt;&gt;"",TRIM(GL_Paste!$M2735),IFERROR(MID(GL_Paste!$I2735,FIND("[",GL_Paste!$I2735)+1,FIND("]",GL_Paste!$I2735)-FIND("[",GL_Paste!$I2735)-1),"")))</f>
        <v/>
      </c>
      <c r="D2738">
        <f>IF(GL_Paste!$B2735="","",IFERROR(INDEX(DeptName,MATCH($C2738,DeptTag,0)),"UNALLOCATED"))</f>
        <v/>
      </c>
      <c r="E2738">
        <f>IF(GL_Paste!$B2735="","",IFERROR(INDEX(AcctCat,MATCH(GL_Paste!$B2735&amp;"",AcctCode,0)),"UNKNOWN"))</f>
        <v/>
      </c>
      <c r="F2738">
        <f>IF(GL_Paste!$B2735="","",IFERROR(INDEX(AcctSub,MATCH(GL_Paste!$B2735&amp;"",AcctCode,0)),"UNKNOWN"))</f>
        <v/>
      </c>
    </row>
    <row r="2739">
      <c r="A2739" s="40">
        <f>IF(GL_Paste!$B2736="","",N(GL_Paste!$H2736)-N(GL_Paste!$G2736))</f>
        <v/>
      </c>
      <c r="B2739" s="43">
        <f>IF(GL_Paste!$B2736="","",DATE(YEAR(GL_Paste!$E2736),MONTH(GL_Paste!$E2736),1))</f>
        <v/>
      </c>
      <c r="C2739">
        <f>IF(GL_Paste!$B2736="","",IF(TRIM(GL_Paste!$M2736)&lt;&gt;"",TRIM(GL_Paste!$M2736),IFERROR(MID(GL_Paste!$I2736,FIND("[",GL_Paste!$I2736)+1,FIND("]",GL_Paste!$I2736)-FIND("[",GL_Paste!$I2736)-1),"")))</f>
        <v/>
      </c>
      <c r="D2739">
        <f>IF(GL_Paste!$B2736="","",IFERROR(INDEX(DeptName,MATCH($C2739,DeptTag,0)),"UNALLOCATED"))</f>
        <v/>
      </c>
      <c r="E2739">
        <f>IF(GL_Paste!$B2736="","",IFERROR(INDEX(AcctCat,MATCH(GL_Paste!$B2736&amp;"",AcctCode,0)),"UNKNOWN"))</f>
        <v/>
      </c>
      <c r="F2739">
        <f>IF(GL_Paste!$B2736="","",IFERROR(INDEX(AcctSub,MATCH(GL_Paste!$B2736&amp;"",AcctCode,0)),"UNKNOWN"))</f>
        <v/>
      </c>
    </row>
    <row r="2740">
      <c r="A2740" s="40">
        <f>IF(GL_Paste!$B2737="","",N(GL_Paste!$H2737)-N(GL_Paste!$G2737))</f>
        <v/>
      </c>
      <c r="B2740" s="43">
        <f>IF(GL_Paste!$B2737="","",DATE(YEAR(GL_Paste!$E2737),MONTH(GL_Paste!$E2737),1))</f>
        <v/>
      </c>
      <c r="C2740">
        <f>IF(GL_Paste!$B2737="","",IF(TRIM(GL_Paste!$M2737)&lt;&gt;"",TRIM(GL_Paste!$M2737),IFERROR(MID(GL_Paste!$I2737,FIND("[",GL_Paste!$I2737)+1,FIND("]",GL_Paste!$I2737)-FIND("[",GL_Paste!$I2737)-1),"")))</f>
        <v/>
      </c>
      <c r="D2740">
        <f>IF(GL_Paste!$B2737="","",IFERROR(INDEX(DeptName,MATCH($C2740,DeptTag,0)),"UNALLOCATED"))</f>
        <v/>
      </c>
      <c r="E2740">
        <f>IF(GL_Paste!$B2737="","",IFERROR(INDEX(AcctCat,MATCH(GL_Paste!$B2737&amp;"",AcctCode,0)),"UNKNOWN"))</f>
        <v/>
      </c>
      <c r="F2740">
        <f>IF(GL_Paste!$B2737="","",IFERROR(INDEX(AcctSub,MATCH(GL_Paste!$B2737&amp;"",AcctCode,0)),"UNKNOWN"))</f>
        <v/>
      </c>
    </row>
    <row r="2741">
      <c r="A2741" s="40">
        <f>IF(GL_Paste!$B2738="","",N(GL_Paste!$H2738)-N(GL_Paste!$G2738))</f>
        <v/>
      </c>
      <c r="B2741" s="43">
        <f>IF(GL_Paste!$B2738="","",DATE(YEAR(GL_Paste!$E2738),MONTH(GL_Paste!$E2738),1))</f>
        <v/>
      </c>
      <c r="C2741">
        <f>IF(GL_Paste!$B2738="","",IF(TRIM(GL_Paste!$M2738)&lt;&gt;"",TRIM(GL_Paste!$M2738),IFERROR(MID(GL_Paste!$I2738,FIND("[",GL_Paste!$I2738)+1,FIND("]",GL_Paste!$I2738)-FIND("[",GL_Paste!$I2738)-1),"")))</f>
        <v/>
      </c>
      <c r="D2741">
        <f>IF(GL_Paste!$B2738="","",IFERROR(INDEX(DeptName,MATCH($C2741,DeptTag,0)),"UNALLOCATED"))</f>
        <v/>
      </c>
      <c r="E2741">
        <f>IF(GL_Paste!$B2738="","",IFERROR(INDEX(AcctCat,MATCH(GL_Paste!$B2738&amp;"",AcctCode,0)),"UNKNOWN"))</f>
        <v/>
      </c>
      <c r="F2741">
        <f>IF(GL_Paste!$B2738="","",IFERROR(INDEX(AcctSub,MATCH(GL_Paste!$B2738&amp;"",AcctCode,0)),"UNKNOWN"))</f>
        <v/>
      </c>
    </row>
    <row r="2742">
      <c r="A2742" s="40">
        <f>IF(GL_Paste!$B2739="","",N(GL_Paste!$H2739)-N(GL_Paste!$G2739))</f>
        <v/>
      </c>
      <c r="B2742" s="43">
        <f>IF(GL_Paste!$B2739="","",DATE(YEAR(GL_Paste!$E2739),MONTH(GL_Paste!$E2739),1))</f>
        <v/>
      </c>
      <c r="C2742">
        <f>IF(GL_Paste!$B2739="","",IF(TRIM(GL_Paste!$M2739)&lt;&gt;"",TRIM(GL_Paste!$M2739),IFERROR(MID(GL_Paste!$I2739,FIND("[",GL_Paste!$I2739)+1,FIND("]",GL_Paste!$I2739)-FIND("[",GL_Paste!$I2739)-1),"")))</f>
        <v/>
      </c>
      <c r="D2742">
        <f>IF(GL_Paste!$B2739="","",IFERROR(INDEX(DeptName,MATCH($C2742,DeptTag,0)),"UNALLOCATED"))</f>
        <v/>
      </c>
      <c r="E2742">
        <f>IF(GL_Paste!$B2739="","",IFERROR(INDEX(AcctCat,MATCH(GL_Paste!$B2739&amp;"",AcctCode,0)),"UNKNOWN"))</f>
        <v/>
      </c>
      <c r="F2742">
        <f>IF(GL_Paste!$B2739="","",IFERROR(INDEX(AcctSub,MATCH(GL_Paste!$B2739&amp;"",AcctCode,0)),"UNKNOWN"))</f>
        <v/>
      </c>
    </row>
    <row r="2743">
      <c r="A2743" s="40">
        <f>IF(GL_Paste!$B2740="","",N(GL_Paste!$H2740)-N(GL_Paste!$G2740))</f>
        <v/>
      </c>
      <c r="B2743" s="43">
        <f>IF(GL_Paste!$B2740="","",DATE(YEAR(GL_Paste!$E2740),MONTH(GL_Paste!$E2740),1))</f>
        <v/>
      </c>
      <c r="C2743">
        <f>IF(GL_Paste!$B2740="","",IF(TRIM(GL_Paste!$M2740)&lt;&gt;"",TRIM(GL_Paste!$M2740),IFERROR(MID(GL_Paste!$I2740,FIND("[",GL_Paste!$I2740)+1,FIND("]",GL_Paste!$I2740)-FIND("[",GL_Paste!$I2740)-1),"")))</f>
        <v/>
      </c>
      <c r="D2743">
        <f>IF(GL_Paste!$B2740="","",IFERROR(INDEX(DeptName,MATCH($C2743,DeptTag,0)),"UNALLOCATED"))</f>
        <v/>
      </c>
      <c r="E2743">
        <f>IF(GL_Paste!$B2740="","",IFERROR(INDEX(AcctCat,MATCH(GL_Paste!$B2740&amp;"",AcctCode,0)),"UNKNOWN"))</f>
        <v/>
      </c>
      <c r="F2743">
        <f>IF(GL_Paste!$B2740="","",IFERROR(INDEX(AcctSub,MATCH(GL_Paste!$B2740&amp;"",AcctCode,0)),"UNKNOWN"))</f>
        <v/>
      </c>
    </row>
    <row r="2744">
      <c r="A2744" s="40">
        <f>IF(GL_Paste!$B2741="","",N(GL_Paste!$H2741)-N(GL_Paste!$G2741))</f>
        <v/>
      </c>
      <c r="B2744" s="43">
        <f>IF(GL_Paste!$B2741="","",DATE(YEAR(GL_Paste!$E2741),MONTH(GL_Paste!$E2741),1))</f>
        <v/>
      </c>
      <c r="C2744">
        <f>IF(GL_Paste!$B2741="","",IF(TRIM(GL_Paste!$M2741)&lt;&gt;"",TRIM(GL_Paste!$M2741),IFERROR(MID(GL_Paste!$I2741,FIND("[",GL_Paste!$I2741)+1,FIND("]",GL_Paste!$I2741)-FIND("[",GL_Paste!$I2741)-1),"")))</f>
        <v/>
      </c>
      <c r="D2744">
        <f>IF(GL_Paste!$B2741="","",IFERROR(INDEX(DeptName,MATCH($C2744,DeptTag,0)),"UNALLOCATED"))</f>
        <v/>
      </c>
      <c r="E2744">
        <f>IF(GL_Paste!$B2741="","",IFERROR(INDEX(AcctCat,MATCH(GL_Paste!$B2741&amp;"",AcctCode,0)),"UNKNOWN"))</f>
        <v/>
      </c>
      <c r="F2744">
        <f>IF(GL_Paste!$B2741="","",IFERROR(INDEX(AcctSub,MATCH(GL_Paste!$B2741&amp;"",AcctCode,0)),"UNKNOWN"))</f>
        <v/>
      </c>
    </row>
    <row r="2745">
      <c r="A2745" s="40">
        <f>IF(GL_Paste!$B2742="","",N(GL_Paste!$H2742)-N(GL_Paste!$G2742))</f>
        <v/>
      </c>
      <c r="B2745" s="43">
        <f>IF(GL_Paste!$B2742="","",DATE(YEAR(GL_Paste!$E2742),MONTH(GL_Paste!$E2742),1))</f>
        <v/>
      </c>
      <c r="C2745">
        <f>IF(GL_Paste!$B2742="","",IF(TRIM(GL_Paste!$M2742)&lt;&gt;"",TRIM(GL_Paste!$M2742),IFERROR(MID(GL_Paste!$I2742,FIND("[",GL_Paste!$I2742)+1,FIND("]",GL_Paste!$I2742)-FIND("[",GL_Paste!$I2742)-1),"")))</f>
        <v/>
      </c>
      <c r="D2745">
        <f>IF(GL_Paste!$B2742="","",IFERROR(INDEX(DeptName,MATCH($C2745,DeptTag,0)),"UNALLOCATED"))</f>
        <v/>
      </c>
      <c r="E2745">
        <f>IF(GL_Paste!$B2742="","",IFERROR(INDEX(AcctCat,MATCH(GL_Paste!$B2742&amp;"",AcctCode,0)),"UNKNOWN"))</f>
        <v/>
      </c>
      <c r="F2745">
        <f>IF(GL_Paste!$B2742="","",IFERROR(INDEX(AcctSub,MATCH(GL_Paste!$B2742&amp;"",AcctCode,0)),"UNKNOWN"))</f>
        <v/>
      </c>
    </row>
    <row r="2746">
      <c r="A2746" s="40">
        <f>IF(GL_Paste!$B2743="","",N(GL_Paste!$H2743)-N(GL_Paste!$G2743))</f>
        <v/>
      </c>
      <c r="B2746" s="43">
        <f>IF(GL_Paste!$B2743="","",DATE(YEAR(GL_Paste!$E2743),MONTH(GL_Paste!$E2743),1))</f>
        <v/>
      </c>
      <c r="C2746">
        <f>IF(GL_Paste!$B2743="","",IF(TRIM(GL_Paste!$M2743)&lt;&gt;"",TRIM(GL_Paste!$M2743),IFERROR(MID(GL_Paste!$I2743,FIND("[",GL_Paste!$I2743)+1,FIND("]",GL_Paste!$I2743)-FIND("[",GL_Paste!$I2743)-1),"")))</f>
        <v/>
      </c>
      <c r="D2746">
        <f>IF(GL_Paste!$B2743="","",IFERROR(INDEX(DeptName,MATCH($C2746,DeptTag,0)),"UNALLOCATED"))</f>
        <v/>
      </c>
      <c r="E2746">
        <f>IF(GL_Paste!$B2743="","",IFERROR(INDEX(AcctCat,MATCH(GL_Paste!$B2743&amp;"",AcctCode,0)),"UNKNOWN"))</f>
        <v/>
      </c>
      <c r="F2746">
        <f>IF(GL_Paste!$B2743="","",IFERROR(INDEX(AcctSub,MATCH(GL_Paste!$B2743&amp;"",AcctCode,0)),"UNKNOWN"))</f>
        <v/>
      </c>
    </row>
    <row r="2747">
      <c r="A2747" s="40">
        <f>IF(GL_Paste!$B2744="","",N(GL_Paste!$H2744)-N(GL_Paste!$G2744))</f>
        <v/>
      </c>
      <c r="B2747" s="43">
        <f>IF(GL_Paste!$B2744="","",DATE(YEAR(GL_Paste!$E2744),MONTH(GL_Paste!$E2744),1))</f>
        <v/>
      </c>
      <c r="C2747">
        <f>IF(GL_Paste!$B2744="","",IF(TRIM(GL_Paste!$M2744)&lt;&gt;"",TRIM(GL_Paste!$M2744),IFERROR(MID(GL_Paste!$I2744,FIND("[",GL_Paste!$I2744)+1,FIND("]",GL_Paste!$I2744)-FIND("[",GL_Paste!$I2744)-1),"")))</f>
        <v/>
      </c>
      <c r="D2747">
        <f>IF(GL_Paste!$B2744="","",IFERROR(INDEX(DeptName,MATCH($C2747,DeptTag,0)),"UNALLOCATED"))</f>
        <v/>
      </c>
      <c r="E2747">
        <f>IF(GL_Paste!$B2744="","",IFERROR(INDEX(AcctCat,MATCH(GL_Paste!$B2744&amp;"",AcctCode,0)),"UNKNOWN"))</f>
        <v/>
      </c>
      <c r="F2747">
        <f>IF(GL_Paste!$B2744="","",IFERROR(INDEX(AcctSub,MATCH(GL_Paste!$B2744&amp;"",AcctCode,0)),"UNKNOWN"))</f>
        <v/>
      </c>
    </row>
    <row r="2748">
      <c r="A2748" s="40">
        <f>IF(GL_Paste!$B2745="","",N(GL_Paste!$H2745)-N(GL_Paste!$G2745))</f>
        <v/>
      </c>
      <c r="B2748" s="43">
        <f>IF(GL_Paste!$B2745="","",DATE(YEAR(GL_Paste!$E2745),MONTH(GL_Paste!$E2745),1))</f>
        <v/>
      </c>
      <c r="C2748">
        <f>IF(GL_Paste!$B2745="","",IF(TRIM(GL_Paste!$M2745)&lt;&gt;"",TRIM(GL_Paste!$M2745),IFERROR(MID(GL_Paste!$I2745,FIND("[",GL_Paste!$I2745)+1,FIND("]",GL_Paste!$I2745)-FIND("[",GL_Paste!$I2745)-1),"")))</f>
        <v/>
      </c>
      <c r="D2748">
        <f>IF(GL_Paste!$B2745="","",IFERROR(INDEX(DeptName,MATCH($C2748,DeptTag,0)),"UNALLOCATED"))</f>
        <v/>
      </c>
      <c r="E2748">
        <f>IF(GL_Paste!$B2745="","",IFERROR(INDEX(AcctCat,MATCH(GL_Paste!$B2745&amp;"",AcctCode,0)),"UNKNOWN"))</f>
        <v/>
      </c>
      <c r="F2748">
        <f>IF(GL_Paste!$B2745="","",IFERROR(INDEX(AcctSub,MATCH(GL_Paste!$B2745&amp;"",AcctCode,0)),"UNKNOWN"))</f>
        <v/>
      </c>
    </row>
    <row r="2749">
      <c r="A2749" s="40">
        <f>IF(GL_Paste!$B2746="","",N(GL_Paste!$H2746)-N(GL_Paste!$G2746))</f>
        <v/>
      </c>
      <c r="B2749" s="43">
        <f>IF(GL_Paste!$B2746="","",DATE(YEAR(GL_Paste!$E2746),MONTH(GL_Paste!$E2746),1))</f>
        <v/>
      </c>
      <c r="C2749">
        <f>IF(GL_Paste!$B2746="","",IF(TRIM(GL_Paste!$M2746)&lt;&gt;"",TRIM(GL_Paste!$M2746),IFERROR(MID(GL_Paste!$I2746,FIND("[",GL_Paste!$I2746)+1,FIND("]",GL_Paste!$I2746)-FIND("[",GL_Paste!$I2746)-1),"")))</f>
        <v/>
      </c>
      <c r="D2749">
        <f>IF(GL_Paste!$B2746="","",IFERROR(INDEX(DeptName,MATCH($C2749,DeptTag,0)),"UNALLOCATED"))</f>
        <v/>
      </c>
      <c r="E2749">
        <f>IF(GL_Paste!$B2746="","",IFERROR(INDEX(AcctCat,MATCH(GL_Paste!$B2746&amp;"",AcctCode,0)),"UNKNOWN"))</f>
        <v/>
      </c>
      <c r="F2749">
        <f>IF(GL_Paste!$B2746="","",IFERROR(INDEX(AcctSub,MATCH(GL_Paste!$B2746&amp;"",AcctCode,0)),"UNKNOWN"))</f>
        <v/>
      </c>
    </row>
    <row r="2750">
      <c r="A2750" s="40">
        <f>IF(GL_Paste!$B2747="","",N(GL_Paste!$H2747)-N(GL_Paste!$G2747))</f>
        <v/>
      </c>
      <c r="B2750" s="43">
        <f>IF(GL_Paste!$B2747="","",DATE(YEAR(GL_Paste!$E2747),MONTH(GL_Paste!$E2747),1))</f>
        <v/>
      </c>
      <c r="C2750">
        <f>IF(GL_Paste!$B2747="","",IF(TRIM(GL_Paste!$M2747)&lt;&gt;"",TRIM(GL_Paste!$M2747),IFERROR(MID(GL_Paste!$I2747,FIND("[",GL_Paste!$I2747)+1,FIND("]",GL_Paste!$I2747)-FIND("[",GL_Paste!$I2747)-1),"")))</f>
        <v/>
      </c>
      <c r="D2750">
        <f>IF(GL_Paste!$B2747="","",IFERROR(INDEX(DeptName,MATCH($C2750,DeptTag,0)),"UNALLOCATED"))</f>
        <v/>
      </c>
      <c r="E2750">
        <f>IF(GL_Paste!$B2747="","",IFERROR(INDEX(AcctCat,MATCH(GL_Paste!$B2747&amp;"",AcctCode,0)),"UNKNOWN"))</f>
        <v/>
      </c>
      <c r="F2750">
        <f>IF(GL_Paste!$B2747="","",IFERROR(INDEX(AcctSub,MATCH(GL_Paste!$B2747&amp;"",AcctCode,0)),"UNKNOWN"))</f>
        <v/>
      </c>
    </row>
    <row r="2751">
      <c r="A2751" s="40">
        <f>IF(GL_Paste!$B2748="","",N(GL_Paste!$H2748)-N(GL_Paste!$G2748))</f>
        <v/>
      </c>
      <c r="B2751" s="43">
        <f>IF(GL_Paste!$B2748="","",DATE(YEAR(GL_Paste!$E2748),MONTH(GL_Paste!$E2748),1))</f>
        <v/>
      </c>
      <c r="C2751">
        <f>IF(GL_Paste!$B2748="","",IF(TRIM(GL_Paste!$M2748)&lt;&gt;"",TRIM(GL_Paste!$M2748),IFERROR(MID(GL_Paste!$I2748,FIND("[",GL_Paste!$I2748)+1,FIND("]",GL_Paste!$I2748)-FIND("[",GL_Paste!$I2748)-1),"")))</f>
        <v/>
      </c>
      <c r="D2751">
        <f>IF(GL_Paste!$B2748="","",IFERROR(INDEX(DeptName,MATCH($C2751,DeptTag,0)),"UNALLOCATED"))</f>
        <v/>
      </c>
      <c r="E2751">
        <f>IF(GL_Paste!$B2748="","",IFERROR(INDEX(AcctCat,MATCH(GL_Paste!$B2748&amp;"",AcctCode,0)),"UNKNOWN"))</f>
        <v/>
      </c>
      <c r="F2751">
        <f>IF(GL_Paste!$B2748="","",IFERROR(INDEX(AcctSub,MATCH(GL_Paste!$B2748&amp;"",AcctCode,0)),"UNKNOWN"))</f>
        <v/>
      </c>
    </row>
    <row r="2752">
      <c r="A2752" s="40">
        <f>IF(GL_Paste!$B2749="","",N(GL_Paste!$H2749)-N(GL_Paste!$G2749))</f>
        <v/>
      </c>
      <c r="B2752" s="43">
        <f>IF(GL_Paste!$B2749="","",DATE(YEAR(GL_Paste!$E2749),MONTH(GL_Paste!$E2749),1))</f>
        <v/>
      </c>
      <c r="C2752">
        <f>IF(GL_Paste!$B2749="","",IF(TRIM(GL_Paste!$M2749)&lt;&gt;"",TRIM(GL_Paste!$M2749),IFERROR(MID(GL_Paste!$I2749,FIND("[",GL_Paste!$I2749)+1,FIND("]",GL_Paste!$I2749)-FIND("[",GL_Paste!$I2749)-1),"")))</f>
        <v/>
      </c>
      <c r="D2752">
        <f>IF(GL_Paste!$B2749="","",IFERROR(INDEX(DeptName,MATCH($C2752,DeptTag,0)),"UNALLOCATED"))</f>
        <v/>
      </c>
      <c r="E2752">
        <f>IF(GL_Paste!$B2749="","",IFERROR(INDEX(AcctCat,MATCH(GL_Paste!$B2749&amp;"",AcctCode,0)),"UNKNOWN"))</f>
        <v/>
      </c>
      <c r="F2752">
        <f>IF(GL_Paste!$B2749="","",IFERROR(INDEX(AcctSub,MATCH(GL_Paste!$B2749&amp;"",AcctCode,0)),"UNKNOWN"))</f>
        <v/>
      </c>
    </row>
    <row r="2753">
      <c r="A2753" s="40">
        <f>IF(GL_Paste!$B2750="","",N(GL_Paste!$H2750)-N(GL_Paste!$G2750))</f>
        <v/>
      </c>
      <c r="B2753" s="43">
        <f>IF(GL_Paste!$B2750="","",DATE(YEAR(GL_Paste!$E2750),MONTH(GL_Paste!$E2750),1))</f>
        <v/>
      </c>
      <c r="C2753">
        <f>IF(GL_Paste!$B2750="","",IF(TRIM(GL_Paste!$M2750)&lt;&gt;"",TRIM(GL_Paste!$M2750),IFERROR(MID(GL_Paste!$I2750,FIND("[",GL_Paste!$I2750)+1,FIND("]",GL_Paste!$I2750)-FIND("[",GL_Paste!$I2750)-1),"")))</f>
        <v/>
      </c>
      <c r="D2753">
        <f>IF(GL_Paste!$B2750="","",IFERROR(INDEX(DeptName,MATCH($C2753,DeptTag,0)),"UNALLOCATED"))</f>
        <v/>
      </c>
      <c r="E2753">
        <f>IF(GL_Paste!$B2750="","",IFERROR(INDEX(AcctCat,MATCH(GL_Paste!$B2750&amp;"",AcctCode,0)),"UNKNOWN"))</f>
        <v/>
      </c>
      <c r="F2753">
        <f>IF(GL_Paste!$B2750="","",IFERROR(INDEX(AcctSub,MATCH(GL_Paste!$B2750&amp;"",AcctCode,0)),"UNKNOWN"))</f>
        <v/>
      </c>
    </row>
    <row r="2754">
      <c r="A2754" s="40">
        <f>IF(GL_Paste!$B2751="","",N(GL_Paste!$H2751)-N(GL_Paste!$G2751))</f>
        <v/>
      </c>
      <c r="B2754" s="43">
        <f>IF(GL_Paste!$B2751="","",DATE(YEAR(GL_Paste!$E2751),MONTH(GL_Paste!$E2751),1))</f>
        <v/>
      </c>
      <c r="C2754">
        <f>IF(GL_Paste!$B2751="","",IF(TRIM(GL_Paste!$M2751)&lt;&gt;"",TRIM(GL_Paste!$M2751),IFERROR(MID(GL_Paste!$I2751,FIND("[",GL_Paste!$I2751)+1,FIND("]",GL_Paste!$I2751)-FIND("[",GL_Paste!$I2751)-1),"")))</f>
        <v/>
      </c>
      <c r="D2754">
        <f>IF(GL_Paste!$B2751="","",IFERROR(INDEX(DeptName,MATCH($C2754,DeptTag,0)),"UNALLOCATED"))</f>
        <v/>
      </c>
      <c r="E2754">
        <f>IF(GL_Paste!$B2751="","",IFERROR(INDEX(AcctCat,MATCH(GL_Paste!$B2751&amp;"",AcctCode,0)),"UNKNOWN"))</f>
        <v/>
      </c>
      <c r="F2754">
        <f>IF(GL_Paste!$B2751="","",IFERROR(INDEX(AcctSub,MATCH(GL_Paste!$B2751&amp;"",AcctCode,0)),"UNKNOWN"))</f>
        <v/>
      </c>
    </row>
    <row r="2755">
      <c r="A2755" s="40">
        <f>IF(GL_Paste!$B2752="","",N(GL_Paste!$H2752)-N(GL_Paste!$G2752))</f>
        <v/>
      </c>
      <c r="B2755" s="43">
        <f>IF(GL_Paste!$B2752="","",DATE(YEAR(GL_Paste!$E2752),MONTH(GL_Paste!$E2752),1))</f>
        <v/>
      </c>
      <c r="C2755">
        <f>IF(GL_Paste!$B2752="","",IF(TRIM(GL_Paste!$M2752)&lt;&gt;"",TRIM(GL_Paste!$M2752),IFERROR(MID(GL_Paste!$I2752,FIND("[",GL_Paste!$I2752)+1,FIND("]",GL_Paste!$I2752)-FIND("[",GL_Paste!$I2752)-1),"")))</f>
        <v/>
      </c>
      <c r="D2755">
        <f>IF(GL_Paste!$B2752="","",IFERROR(INDEX(DeptName,MATCH($C2755,DeptTag,0)),"UNALLOCATED"))</f>
        <v/>
      </c>
      <c r="E2755">
        <f>IF(GL_Paste!$B2752="","",IFERROR(INDEX(AcctCat,MATCH(GL_Paste!$B2752&amp;"",AcctCode,0)),"UNKNOWN"))</f>
        <v/>
      </c>
      <c r="F2755">
        <f>IF(GL_Paste!$B2752="","",IFERROR(INDEX(AcctSub,MATCH(GL_Paste!$B2752&amp;"",AcctCode,0)),"UNKNOWN"))</f>
        <v/>
      </c>
    </row>
    <row r="2756">
      <c r="A2756" s="40">
        <f>IF(GL_Paste!$B2753="","",N(GL_Paste!$H2753)-N(GL_Paste!$G2753))</f>
        <v/>
      </c>
      <c r="B2756" s="43">
        <f>IF(GL_Paste!$B2753="","",DATE(YEAR(GL_Paste!$E2753),MONTH(GL_Paste!$E2753),1))</f>
        <v/>
      </c>
      <c r="C2756">
        <f>IF(GL_Paste!$B2753="","",IF(TRIM(GL_Paste!$M2753)&lt;&gt;"",TRIM(GL_Paste!$M2753),IFERROR(MID(GL_Paste!$I2753,FIND("[",GL_Paste!$I2753)+1,FIND("]",GL_Paste!$I2753)-FIND("[",GL_Paste!$I2753)-1),"")))</f>
        <v/>
      </c>
      <c r="D2756">
        <f>IF(GL_Paste!$B2753="","",IFERROR(INDEX(DeptName,MATCH($C2756,DeptTag,0)),"UNALLOCATED"))</f>
        <v/>
      </c>
      <c r="E2756">
        <f>IF(GL_Paste!$B2753="","",IFERROR(INDEX(AcctCat,MATCH(GL_Paste!$B2753&amp;"",AcctCode,0)),"UNKNOWN"))</f>
        <v/>
      </c>
      <c r="F2756">
        <f>IF(GL_Paste!$B2753="","",IFERROR(INDEX(AcctSub,MATCH(GL_Paste!$B2753&amp;"",AcctCode,0)),"UNKNOWN"))</f>
        <v/>
      </c>
    </row>
    <row r="2757">
      <c r="A2757" s="40">
        <f>IF(GL_Paste!$B2754="","",N(GL_Paste!$H2754)-N(GL_Paste!$G2754))</f>
        <v/>
      </c>
      <c r="B2757" s="43">
        <f>IF(GL_Paste!$B2754="","",DATE(YEAR(GL_Paste!$E2754),MONTH(GL_Paste!$E2754),1))</f>
        <v/>
      </c>
      <c r="C2757">
        <f>IF(GL_Paste!$B2754="","",IF(TRIM(GL_Paste!$M2754)&lt;&gt;"",TRIM(GL_Paste!$M2754),IFERROR(MID(GL_Paste!$I2754,FIND("[",GL_Paste!$I2754)+1,FIND("]",GL_Paste!$I2754)-FIND("[",GL_Paste!$I2754)-1),"")))</f>
        <v/>
      </c>
      <c r="D2757">
        <f>IF(GL_Paste!$B2754="","",IFERROR(INDEX(DeptName,MATCH($C2757,DeptTag,0)),"UNALLOCATED"))</f>
        <v/>
      </c>
      <c r="E2757">
        <f>IF(GL_Paste!$B2754="","",IFERROR(INDEX(AcctCat,MATCH(GL_Paste!$B2754&amp;"",AcctCode,0)),"UNKNOWN"))</f>
        <v/>
      </c>
      <c r="F2757">
        <f>IF(GL_Paste!$B2754="","",IFERROR(INDEX(AcctSub,MATCH(GL_Paste!$B2754&amp;"",AcctCode,0)),"UNKNOWN"))</f>
        <v/>
      </c>
    </row>
    <row r="2758">
      <c r="A2758" s="40">
        <f>IF(GL_Paste!$B2755="","",N(GL_Paste!$H2755)-N(GL_Paste!$G2755))</f>
        <v/>
      </c>
      <c r="B2758" s="43">
        <f>IF(GL_Paste!$B2755="","",DATE(YEAR(GL_Paste!$E2755),MONTH(GL_Paste!$E2755),1))</f>
        <v/>
      </c>
      <c r="C2758">
        <f>IF(GL_Paste!$B2755="","",IF(TRIM(GL_Paste!$M2755)&lt;&gt;"",TRIM(GL_Paste!$M2755),IFERROR(MID(GL_Paste!$I2755,FIND("[",GL_Paste!$I2755)+1,FIND("]",GL_Paste!$I2755)-FIND("[",GL_Paste!$I2755)-1),"")))</f>
        <v/>
      </c>
      <c r="D2758">
        <f>IF(GL_Paste!$B2755="","",IFERROR(INDEX(DeptName,MATCH($C2758,DeptTag,0)),"UNALLOCATED"))</f>
        <v/>
      </c>
      <c r="E2758">
        <f>IF(GL_Paste!$B2755="","",IFERROR(INDEX(AcctCat,MATCH(GL_Paste!$B2755&amp;"",AcctCode,0)),"UNKNOWN"))</f>
        <v/>
      </c>
      <c r="F2758">
        <f>IF(GL_Paste!$B2755="","",IFERROR(INDEX(AcctSub,MATCH(GL_Paste!$B2755&amp;"",AcctCode,0)),"UNKNOWN"))</f>
        <v/>
      </c>
    </row>
    <row r="2759">
      <c r="A2759" s="40">
        <f>IF(GL_Paste!$B2756="","",N(GL_Paste!$H2756)-N(GL_Paste!$G2756))</f>
        <v/>
      </c>
      <c r="B2759" s="43">
        <f>IF(GL_Paste!$B2756="","",DATE(YEAR(GL_Paste!$E2756),MONTH(GL_Paste!$E2756),1))</f>
        <v/>
      </c>
      <c r="C2759">
        <f>IF(GL_Paste!$B2756="","",IF(TRIM(GL_Paste!$M2756)&lt;&gt;"",TRIM(GL_Paste!$M2756),IFERROR(MID(GL_Paste!$I2756,FIND("[",GL_Paste!$I2756)+1,FIND("]",GL_Paste!$I2756)-FIND("[",GL_Paste!$I2756)-1),"")))</f>
        <v/>
      </c>
      <c r="D2759">
        <f>IF(GL_Paste!$B2756="","",IFERROR(INDEX(DeptName,MATCH($C2759,DeptTag,0)),"UNALLOCATED"))</f>
        <v/>
      </c>
      <c r="E2759">
        <f>IF(GL_Paste!$B2756="","",IFERROR(INDEX(AcctCat,MATCH(GL_Paste!$B2756&amp;"",AcctCode,0)),"UNKNOWN"))</f>
        <v/>
      </c>
      <c r="F2759">
        <f>IF(GL_Paste!$B2756="","",IFERROR(INDEX(AcctSub,MATCH(GL_Paste!$B2756&amp;"",AcctCode,0)),"UNKNOWN"))</f>
        <v/>
      </c>
    </row>
    <row r="2760">
      <c r="A2760" s="40">
        <f>IF(GL_Paste!$B2757="","",N(GL_Paste!$H2757)-N(GL_Paste!$G2757))</f>
        <v/>
      </c>
      <c r="B2760" s="43">
        <f>IF(GL_Paste!$B2757="","",DATE(YEAR(GL_Paste!$E2757),MONTH(GL_Paste!$E2757),1))</f>
        <v/>
      </c>
      <c r="C2760">
        <f>IF(GL_Paste!$B2757="","",IF(TRIM(GL_Paste!$M2757)&lt;&gt;"",TRIM(GL_Paste!$M2757),IFERROR(MID(GL_Paste!$I2757,FIND("[",GL_Paste!$I2757)+1,FIND("]",GL_Paste!$I2757)-FIND("[",GL_Paste!$I2757)-1),"")))</f>
        <v/>
      </c>
      <c r="D2760">
        <f>IF(GL_Paste!$B2757="","",IFERROR(INDEX(DeptName,MATCH($C2760,DeptTag,0)),"UNALLOCATED"))</f>
        <v/>
      </c>
      <c r="E2760">
        <f>IF(GL_Paste!$B2757="","",IFERROR(INDEX(AcctCat,MATCH(GL_Paste!$B2757&amp;"",AcctCode,0)),"UNKNOWN"))</f>
        <v/>
      </c>
      <c r="F2760">
        <f>IF(GL_Paste!$B2757="","",IFERROR(INDEX(AcctSub,MATCH(GL_Paste!$B2757&amp;"",AcctCode,0)),"UNKNOWN"))</f>
        <v/>
      </c>
    </row>
    <row r="2761">
      <c r="A2761" s="40">
        <f>IF(GL_Paste!$B2758="","",N(GL_Paste!$H2758)-N(GL_Paste!$G2758))</f>
        <v/>
      </c>
      <c r="B2761" s="43">
        <f>IF(GL_Paste!$B2758="","",DATE(YEAR(GL_Paste!$E2758),MONTH(GL_Paste!$E2758),1))</f>
        <v/>
      </c>
      <c r="C2761">
        <f>IF(GL_Paste!$B2758="","",IF(TRIM(GL_Paste!$M2758)&lt;&gt;"",TRIM(GL_Paste!$M2758),IFERROR(MID(GL_Paste!$I2758,FIND("[",GL_Paste!$I2758)+1,FIND("]",GL_Paste!$I2758)-FIND("[",GL_Paste!$I2758)-1),"")))</f>
        <v/>
      </c>
      <c r="D2761">
        <f>IF(GL_Paste!$B2758="","",IFERROR(INDEX(DeptName,MATCH($C2761,DeptTag,0)),"UNALLOCATED"))</f>
        <v/>
      </c>
      <c r="E2761">
        <f>IF(GL_Paste!$B2758="","",IFERROR(INDEX(AcctCat,MATCH(GL_Paste!$B2758&amp;"",AcctCode,0)),"UNKNOWN"))</f>
        <v/>
      </c>
      <c r="F2761">
        <f>IF(GL_Paste!$B2758="","",IFERROR(INDEX(AcctSub,MATCH(GL_Paste!$B2758&amp;"",AcctCode,0)),"UNKNOWN"))</f>
        <v/>
      </c>
    </row>
    <row r="2762">
      <c r="A2762" s="40">
        <f>IF(GL_Paste!$B2759="","",N(GL_Paste!$H2759)-N(GL_Paste!$G2759))</f>
        <v/>
      </c>
      <c r="B2762" s="43">
        <f>IF(GL_Paste!$B2759="","",DATE(YEAR(GL_Paste!$E2759),MONTH(GL_Paste!$E2759),1))</f>
        <v/>
      </c>
      <c r="C2762">
        <f>IF(GL_Paste!$B2759="","",IF(TRIM(GL_Paste!$M2759)&lt;&gt;"",TRIM(GL_Paste!$M2759),IFERROR(MID(GL_Paste!$I2759,FIND("[",GL_Paste!$I2759)+1,FIND("]",GL_Paste!$I2759)-FIND("[",GL_Paste!$I2759)-1),"")))</f>
        <v/>
      </c>
      <c r="D2762">
        <f>IF(GL_Paste!$B2759="","",IFERROR(INDEX(DeptName,MATCH($C2762,DeptTag,0)),"UNALLOCATED"))</f>
        <v/>
      </c>
      <c r="E2762">
        <f>IF(GL_Paste!$B2759="","",IFERROR(INDEX(AcctCat,MATCH(GL_Paste!$B2759&amp;"",AcctCode,0)),"UNKNOWN"))</f>
        <v/>
      </c>
      <c r="F2762">
        <f>IF(GL_Paste!$B2759="","",IFERROR(INDEX(AcctSub,MATCH(GL_Paste!$B2759&amp;"",AcctCode,0)),"UNKNOWN"))</f>
        <v/>
      </c>
    </row>
    <row r="2763">
      <c r="A2763" s="40">
        <f>IF(GL_Paste!$B2760="","",N(GL_Paste!$H2760)-N(GL_Paste!$G2760))</f>
        <v/>
      </c>
      <c r="B2763" s="43">
        <f>IF(GL_Paste!$B2760="","",DATE(YEAR(GL_Paste!$E2760),MONTH(GL_Paste!$E2760),1))</f>
        <v/>
      </c>
      <c r="C2763">
        <f>IF(GL_Paste!$B2760="","",IF(TRIM(GL_Paste!$M2760)&lt;&gt;"",TRIM(GL_Paste!$M2760),IFERROR(MID(GL_Paste!$I2760,FIND("[",GL_Paste!$I2760)+1,FIND("]",GL_Paste!$I2760)-FIND("[",GL_Paste!$I2760)-1),"")))</f>
        <v/>
      </c>
      <c r="D2763">
        <f>IF(GL_Paste!$B2760="","",IFERROR(INDEX(DeptName,MATCH($C2763,DeptTag,0)),"UNALLOCATED"))</f>
        <v/>
      </c>
      <c r="E2763">
        <f>IF(GL_Paste!$B2760="","",IFERROR(INDEX(AcctCat,MATCH(GL_Paste!$B2760&amp;"",AcctCode,0)),"UNKNOWN"))</f>
        <v/>
      </c>
      <c r="F2763">
        <f>IF(GL_Paste!$B2760="","",IFERROR(INDEX(AcctSub,MATCH(GL_Paste!$B2760&amp;"",AcctCode,0)),"UNKNOWN"))</f>
        <v/>
      </c>
    </row>
    <row r="2764">
      <c r="A2764" s="40">
        <f>IF(GL_Paste!$B2761="","",N(GL_Paste!$H2761)-N(GL_Paste!$G2761))</f>
        <v/>
      </c>
      <c r="B2764" s="43">
        <f>IF(GL_Paste!$B2761="","",DATE(YEAR(GL_Paste!$E2761),MONTH(GL_Paste!$E2761),1))</f>
        <v/>
      </c>
      <c r="C2764">
        <f>IF(GL_Paste!$B2761="","",IF(TRIM(GL_Paste!$M2761)&lt;&gt;"",TRIM(GL_Paste!$M2761),IFERROR(MID(GL_Paste!$I2761,FIND("[",GL_Paste!$I2761)+1,FIND("]",GL_Paste!$I2761)-FIND("[",GL_Paste!$I2761)-1),"")))</f>
        <v/>
      </c>
      <c r="D2764">
        <f>IF(GL_Paste!$B2761="","",IFERROR(INDEX(DeptName,MATCH($C2764,DeptTag,0)),"UNALLOCATED"))</f>
        <v/>
      </c>
      <c r="E2764">
        <f>IF(GL_Paste!$B2761="","",IFERROR(INDEX(AcctCat,MATCH(GL_Paste!$B2761&amp;"",AcctCode,0)),"UNKNOWN"))</f>
        <v/>
      </c>
      <c r="F2764">
        <f>IF(GL_Paste!$B2761="","",IFERROR(INDEX(AcctSub,MATCH(GL_Paste!$B2761&amp;"",AcctCode,0)),"UNKNOWN"))</f>
        <v/>
      </c>
    </row>
    <row r="2765">
      <c r="A2765" s="40">
        <f>IF(GL_Paste!$B2762="","",N(GL_Paste!$H2762)-N(GL_Paste!$G2762))</f>
        <v/>
      </c>
      <c r="B2765" s="43">
        <f>IF(GL_Paste!$B2762="","",DATE(YEAR(GL_Paste!$E2762),MONTH(GL_Paste!$E2762),1))</f>
        <v/>
      </c>
      <c r="C2765">
        <f>IF(GL_Paste!$B2762="","",IF(TRIM(GL_Paste!$M2762)&lt;&gt;"",TRIM(GL_Paste!$M2762),IFERROR(MID(GL_Paste!$I2762,FIND("[",GL_Paste!$I2762)+1,FIND("]",GL_Paste!$I2762)-FIND("[",GL_Paste!$I2762)-1),"")))</f>
        <v/>
      </c>
      <c r="D2765">
        <f>IF(GL_Paste!$B2762="","",IFERROR(INDEX(DeptName,MATCH($C2765,DeptTag,0)),"UNALLOCATED"))</f>
        <v/>
      </c>
      <c r="E2765">
        <f>IF(GL_Paste!$B2762="","",IFERROR(INDEX(AcctCat,MATCH(GL_Paste!$B2762&amp;"",AcctCode,0)),"UNKNOWN"))</f>
        <v/>
      </c>
      <c r="F2765">
        <f>IF(GL_Paste!$B2762="","",IFERROR(INDEX(AcctSub,MATCH(GL_Paste!$B2762&amp;"",AcctCode,0)),"UNKNOWN"))</f>
        <v/>
      </c>
    </row>
    <row r="2766">
      <c r="A2766" s="40">
        <f>IF(GL_Paste!$B2763="","",N(GL_Paste!$H2763)-N(GL_Paste!$G2763))</f>
        <v/>
      </c>
      <c r="B2766" s="43">
        <f>IF(GL_Paste!$B2763="","",DATE(YEAR(GL_Paste!$E2763),MONTH(GL_Paste!$E2763),1))</f>
        <v/>
      </c>
      <c r="C2766">
        <f>IF(GL_Paste!$B2763="","",IF(TRIM(GL_Paste!$M2763)&lt;&gt;"",TRIM(GL_Paste!$M2763),IFERROR(MID(GL_Paste!$I2763,FIND("[",GL_Paste!$I2763)+1,FIND("]",GL_Paste!$I2763)-FIND("[",GL_Paste!$I2763)-1),"")))</f>
        <v/>
      </c>
      <c r="D2766">
        <f>IF(GL_Paste!$B2763="","",IFERROR(INDEX(DeptName,MATCH($C2766,DeptTag,0)),"UNALLOCATED"))</f>
        <v/>
      </c>
      <c r="E2766">
        <f>IF(GL_Paste!$B2763="","",IFERROR(INDEX(AcctCat,MATCH(GL_Paste!$B2763&amp;"",AcctCode,0)),"UNKNOWN"))</f>
        <v/>
      </c>
      <c r="F2766">
        <f>IF(GL_Paste!$B2763="","",IFERROR(INDEX(AcctSub,MATCH(GL_Paste!$B2763&amp;"",AcctCode,0)),"UNKNOWN"))</f>
        <v/>
      </c>
    </row>
    <row r="2767">
      <c r="A2767" s="40">
        <f>IF(GL_Paste!$B2764="","",N(GL_Paste!$H2764)-N(GL_Paste!$G2764))</f>
        <v/>
      </c>
      <c r="B2767" s="43">
        <f>IF(GL_Paste!$B2764="","",DATE(YEAR(GL_Paste!$E2764),MONTH(GL_Paste!$E2764),1))</f>
        <v/>
      </c>
      <c r="C2767">
        <f>IF(GL_Paste!$B2764="","",IF(TRIM(GL_Paste!$M2764)&lt;&gt;"",TRIM(GL_Paste!$M2764),IFERROR(MID(GL_Paste!$I2764,FIND("[",GL_Paste!$I2764)+1,FIND("]",GL_Paste!$I2764)-FIND("[",GL_Paste!$I2764)-1),"")))</f>
        <v/>
      </c>
      <c r="D2767">
        <f>IF(GL_Paste!$B2764="","",IFERROR(INDEX(DeptName,MATCH($C2767,DeptTag,0)),"UNALLOCATED"))</f>
        <v/>
      </c>
      <c r="E2767">
        <f>IF(GL_Paste!$B2764="","",IFERROR(INDEX(AcctCat,MATCH(GL_Paste!$B2764&amp;"",AcctCode,0)),"UNKNOWN"))</f>
        <v/>
      </c>
      <c r="F2767">
        <f>IF(GL_Paste!$B2764="","",IFERROR(INDEX(AcctSub,MATCH(GL_Paste!$B2764&amp;"",AcctCode,0)),"UNKNOWN"))</f>
        <v/>
      </c>
    </row>
    <row r="2768">
      <c r="A2768" s="40">
        <f>IF(GL_Paste!$B2765="","",N(GL_Paste!$H2765)-N(GL_Paste!$G2765))</f>
        <v/>
      </c>
      <c r="B2768" s="43">
        <f>IF(GL_Paste!$B2765="","",DATE(YEAR(GL_Paste!$E2765),MONTH(GL_Paste!$E2765),1))</f>
        <v/>
      </c>
      <c r="C2768">
        <f>IF(GL_Paste!$B2765="","",IF(TRIM(GL_Paste!$M2765)&lt;&gt;"",TRIM(GL_Paste!$M2765),IFERROR(MID(GL_Paste!$I2765,FIND("[",GL_Paste!$I2765)+1,FIND("]",GL_Paste!$I2765)-FIND("[",GL_Paste!$I2765)-1),"")))</f>
        <v/>
      </c>
      <c r="D2768">
        <f>IF(GL_Paste!$B2765="","",IFERROR(INDEX(DeptName,MATCH($C2768,DeptTag,0)),"UNALLOCATED"))</f>
        <v/>
      </c>
      <c r="E2768">
        <f>IF(GL_Paste!$B2765="","",IFERROR(INDEX(AcctCat,MATCH(GL_Paste!$B2765&amp;"",AcctCode,0)),"UNKNOWN"))</f>
        <v/>
      </c>
      <c r="F2768">
        <f>IF(GL_Paste!$B2765="","",IFERROR(INDEX(AcctSub,MATCH(GL_Paste!$B2765&amp;"",AcctCode,0)),"UNKNOWN"))</f>
        <v/>
      </c>
    </row>
    <row r="2769">
      <c r="A2769" s="40">
        <f>IF(GL_Paste!$B2766="","",N(GL_Paste!$H2766)-N(GL_Paste!$G2766))</f>
        <v/>
      </c>
      <c r="B2769" s="43">
        <f>IF(GL_Paste!$B2766="","",DATE(YEAR(GL_Paste!$E2766),MONTH(GL_Paste!$E2766),1))</f>
        <v/>
      </c>
      <c r="C2769">
        <f>IF(GL_Paste!$B2766="","",IF(TRIM(GL_Paste!$M2766)&lt;&gt;"",TRIM(GL_Paste!$M2766),IFERROR(MID(GL_Paste!$I2766,FIND("[",GL_Paste!$I2766)+1,FIND("]",GL_Paste!$I2766)-FIND("[",GL_Paste!$I2766)-1),"")))</f>
        <v/>
      </c>
      <c r="D2769">
        <f>IF(GL_Paste!$B2766="","",IFERROR(INDEX(DeptName,MATCH($C2769,DeptTag,0)),"UNALLOCATED"))</f>
        <v/>
      </c>
      <c r="E2769">
        <f>IF(GL_Paste!$B2766="","",IFERROR(INDEX(AcctCat,MATCH(GL_Paste!$B2766&amp;"",AcctCode,0)),"UNKNOWN"))</f>
        <v/>
      </c>
      <c r="F2769">
        <f>IF(GL_Paste!$B2766="","",IFERROR(INDEX(AcctSub,MATCH(GL_Paste!$B2766&amp;"",AcctCode,0)),"UNKNOWN"))</f>
        <v/>
      </c>
    </row>
    <row r="2770">
      <c r="A2770" s="40">
        <f>IF(GL_Paste!$B2767="","",N(GL_Paste!$H2767)-N(GL_Paste!$G2767))</f>
        <v/>
      </c>
      <c r="B2770" s="43">
        <f>IF(GL_Paste!$B2767="","",DATE(YEAR(GL_Paste!$E2767),MONTH(GL_Paste!$E2767),1))</f>
        <v/>
      </c>
      <c r="C2770">
        <f>IF(GL_Paste!$B2767="","",IF(TRIM(GL_Paste!$M2767)&lt;&gt;"",TRIM(GL_Paste!$M2767),IFERROR(MID(GL_Paste!$I2767,FIND("[",GL_Paste!$I2767)+1,FIND("]",GL_Paste!$I2767)-FIND("[",GL_Paste!$I2767)-1),"")))</f>
        <v/>
      </c>
      <c r="D2770">
        <f>IF(GL_Paste!$B2767="","",IFERROR(INDEX(DeptName,MATCH($C2770,DeptTag,0)),"UNALLOCATED"))</f>
        <v/>
      </c>
      <c r="E2770">
        <f>IF(GL_Paste!$B2767="","",IFERROR(INDEX(AcctCat,MATCH(GL_Paste!$B2767&amp;"",AcctCode,0)),"UNKNOWN"))</f>
        <v/>
      </c>
      <c r="F2770">
        <f>IF(GL_Paste!$B2767="","",IFERROR(INDEX(AcctSub,MATCH(GL_Paste!$B2767&amp;"",AcctCode,0)),"UNKNOWN"))</f>
        <v/>
      </c>
    </row>
    <row r="2771">
      <c r="A2771" s="40">
        <f>IF(GL_Paste!$B2768="","",N(GL_Paste!$H2768)-N(GL_Paste!$G2768))</f>
        <v/>
      </c>
      <c r="B2771" s="43">
        <f>IF(GL_Paste!$B2768="","",DATE(YEAR(GL_Paste!$E2768),MONTH(GL_Paste!$E2768),1))</f>
        <v/>
      </c>
      <c r="C2771">
        <f>IF(GL_Paste!$B2768="","",IF(TRIM(GL_Paste!$M2768)&lt;&gt;"",TRIM(GL_Paste!$M2768),IFERROR(MID(GL_Paste!$I2768,FIND("[",GL_Paste!$I2768)+1,FIND("]",GL_Paste!$I2768)-FIND("[",GL_Paste!$I2768)-1),"")))</f>
        <v/>
      </c>
      <c r="D2771">
        <f>IF(GL_Paste!$B2768="","",IFERROR(INDEX(DeptName,MATCH($C2771,DeptTag,0)),"UNALLOCATED"))</f>
        <v/>
      </c>
      <c r="E2771">
        <f>IF(GL_Paste!$B2768="","",IFERROR(INDEX(AcctCat,MATCH(GL_Paste!$B2768&amp;"",AcctCode,0)),"UNKNOWN"))</f>
        <v/>
      </c>
      <c r="F2771">
        <f>IF(GL_Paste!$B2768="","",IFERROR(INDEX(AcctSub,MATCH(GL_Paste!$B2768&amp;"",AcctCode,0)),"UNKNOWN"))</f>
        <v/>
      </c>
    </row>
    <row r="2772">
      <c r="A2772" s="40">
        <f>IF(GL_Paste!$B2769="","",N(GL_Paste!$H2769)-N(GL_Paste!$G2769))</f>
        <v/>
      </c>
      <c r="B2772" s="43">
        <f>IF(GL_Paste!$B2769="","",DATE(YEAR(GL_Paste!$E2769),MONTH(GL_Paste!$E2769),1))</f>
        <v/>
      </c>
      <c r="C2772">
        <f>IF(GL_Paste!$B2769="","",IF(TRIM(GL_Paste!$M2769)&lt;&gt;"",TRIM(GL_Paste!$M2769),IFERROR(MID(GL_Paste!$I2769,FIND("[",GL_Paste!$I2769)+1,FIND("]",GL_Paste!$I2769)-FIND("[",GL_Paste!$I2769)-1),"")))</f>
        <v/>
      </c>
      <c r="D2772">
        <f>IF(GL_Paste!$B2769="","",IFERROR(INDEX(DeptName,MATCH($C2772,DeptTag,0)),"UNALLOCATED"))</f>
        <v/>
      </c>
      <c r="E2772">
        <f>IF(GL_Paste!$B2769="","",IFERROR(INDEX(AcctCat,MATCH(GL_Paste!$B2769&amp;"",AcctCode,0)),"UNKNOWN"))</f>
        <v/>
      </c>
      <c r="F2772">
        <f>IF(GL_Paste!$B2769="","",IFERROR(INDEX(AcctSub,MATCH(GL_Paste!$B2769&amp;"",AcctCode,0)),"UNKNOWN"))</f>
        <v/>
      </c>
    </row>
    <row r="2773">
      <c r="A2773" s="40">
        <f>IF(GL_Paste!$B2770="","",N(GL_Paste!$H2770)-N(GL_Paste!$G2770))</f>
        <v/>
      </c>
      <c r="B2773" s="43">
        <f>IF(GL_Paste!$B2770="","",DATE(YEAR(GL_Paste!$E2770),MONTH(GL_Paste!$E2770),1))</f>
        <v/>
      </c>
      <c r="C2773">
        <f>IF(GL_Paste!$B2770="","",IF(TRIM(GL_Paste!$M2770)&lt;&gt;"",TRIM(GL_Paste!$M2770),IFERROR(MID(GL_Paste!$I2770,FIND("[",GL_Paste!$I2770)+1,FIND("]",GL_Paste!$I2770)-FIND("[",GL_Paste!$I2770)-1),"")))</f>
        <v/>
      </c>
      <c r="D2773">
        <f>IF(GL_Paste!$B2770="","",IFERROR(INDEX(DeptName,MATCH($C2773,DeptTag,0)),"UNALLOCATED"))</f>
        <v/>
      </c>
      <c r="E2773">
        <f>IF(GL_Paste!$B2770="","",IFERROR(INDEX(AcctCat,MATCH(GL_Paste!$B2770&amp;"",AcctCode,0)),"UNKNOWN"))</f>
        <v/>
      </c>
      <c r="F2773">
        <f>IF(GL_Paste!$B2770="","",IFERROR(INDEX(AcctSub,MATCH(GL_Paste!$B2770&amp;"",AcctCode,0)),"UNKNOWN"))</f>
        <v/>
      </c>
    </row>
    <row r="2774">
      <c r="A2774" s="40">
        <f>IF(GL_Paste!$B2771="","",N(GL_Paste!$H2771)-N(GL_Paste!$G2771))</f>
        <v/>
      </c>
      <c r="B2774" s="43">
        <f>IF(GL_Paste!$B2771="","",DATE(YEAR(GL_Paste!$E2771),MONTH(GL_Paste!$E2771),1))</f>
        <v/>
      </c>
      <c r="C2774">
        <f>IF(GL_Paste!$B2771="","",IF(TRIM(GL_Paste!$M2771)&lt;&gt;"",TRIM(GL_Paste!$M2771),IFERROR(MID(GL_Paste!$I2771,FIND("[",GL_Paste!$I2771)+1,FIND("]",GL_Paste!$I2771)-FIND("[",GL_Paste!$I2771)-1),"")))</f>
        <v/>
      </c>
      <c r="D2774">
        <f>IF(GL_Paste!$B2771="","",IFERROR(INDEX(DeptName,MATCH($C2774,DeptTag,0)),"UNALLOCATED"))</f>
        <v/>
      </c>
      <c r="E2774">
        <f>IF(GL_Paste!$B2771="","",IFERROR(INDEX(AcctCat,MATCH(GL_Paste!$B2771&amp;"",AcctCode,0)),"UNKNOWN"))</f>
        <v/>
      </c>
      <c r="F2774">
        <f>IF(GL_Paste!$B2771="","",IFERROR(INDEX(AcctSub,MATCH(GL_Paste!$B2771&amp;"",AcctCode,0)),"UNKNOWN"))</f>
        <v/>
      </c>
    </row>
    <row r="2775">
      <c r="A2775" s="40">
        <f>IF(GL_Paste!$B2772="","",N(GL_Paste!$H2772)-N(GL_Paste!$G2772))</f>
        <v/>
      </c>
      <c r="B2775" s="43">
        <f>IF(GL_Paste!$B2772="","",DATE(YEAR(GL_Paste!$E2772),MONTH(GL_Paste!$E2772),1))</f>
        <v/>
      </c>
      <c r="C2775">
        <f>IF(GL_Paste!$B2772="","",IF(TRIM(GL_Paste!$M2772)&lt;&gt;"",TRIM(GL_Paste!$M2772),IFERROR(MID(GL_Paste!$I2772,FIND("[",GL_Paste!$I2772)+1,FIND("]",GL_Paste!$I2772)-FIND("[",GL_Paste!$I2772)-1),"")))</f>
        <v/>
      </c>
      <c r="D2775">
        <f>IF(GL_Paste!$B2772="","",IFERROR(INDEX(DeptName,MATCH($C2775,DeptTag,0)),"UNALLOCATED"))</f>
        <v/>
      </c>
      <c r="E2775">
        <f>IF(GL_Paste!$B2772="","",IFERROR(INDEX(AcctCat,MATCH(GL_Paste!$B2772&amp;"",AcctCode,0)),"UNKNOWN"))</f>
        <v/>
      </c>
      <c r="F2775">
        <f>IF(GL_Paste!$B2772="","",IFERROR(INDEX(AcctSub,MATCH(GL_Paste!$B2772&amp;"",AcctCode,0)),"UNKNOWN"))</f>
        <v/>
      </c>
    </row>
    <row r="2776">
      <c r="A2776" s="40">
        <f>IF(GL_Paste!$B2773="","",N(GL_Paste!$H2773)-N(GL_Paste!$G2773))</f>
        <v/>
      </c>
      <c r="B2776" s="43">
        <f>IF(GL_Paste!$B2773="","",DATE(YEAR(GL_Paste!$E2773),MONTH(GL_Paste!$E2773),1))</f>
        <v/>
      </c>
      <c r="C2776">
        <f>IF(GL_Paste!$B2773="","",IF(TRIM(GL_Paste!$M2773)&lt;&gt;"",TRIM(GL_Paste!$M2773),IFERROR(MID(GL_Paste!$I2773,FIND("[",GL_Paste!$I2773)+1,FIND("]",GL_Paste!$I2773)-FIND("[",GL_Paste!$I2773)-1),"")))</f>
        <v/>
      </c>
      <c r="D2776">
        <f>IF(GL_Paste!$B2773="","",IFERROR(INDEX(DeptName,MATCH($C2776,DeptTag,0)),"UNALLOCATED"))</f>
        <v/>
      </c>
      <c r="E2776">
        <f>IF(GL_Paste!$B2773="","",IFERROR(INDEX(AcctCat,MATCH(GL_Paste!$B2773&amp;"",AcctCode,0)),"UNKNOWN"))</f>
        <v/>
      </c>
      <c r="F2776">
        <f>IF(GL_Paste!$B2773="","",IFERROR(INDEX(AcctSub,MATCH(GL_Paste!$B2773&amp;"",AcctCode,0)),"UNKNOWN"))</f>
        <v/>
      </c>
    </row>
    <row r="2777">
      <c r="A2777" s="40">
        <f>IF(GL_Paste!$B2774="","",N(GL_Paste!$H2774)-N(GL_Paste!$G2774))</f>
        <v/>
      </c>
      <c r="B2777" s="43">
        <f>IF(GL_Paste!$B2774="","",DATE(YEAR(GL_Paste!$E2774),MONTH(GL_Paste!$E2774),1))</f>
        <v/>
      </c>
      <c r="C2777">
        <f>IF(GL_Paste!$B2774="","",IF(TRIM(GL_Paste!$M2774)&lt;&gt;"",TRIM(GL_Paste!$M2774),IFERROR(MID(GL_Paste!$I2774,FIND("[",GL_Paste!$I2774)+1,FIND("]",GL_Paste!$I2774)-FIND("[",GL_Paste!$I2774)-1),"")))</f>
        <v/>
      </c>
      <c r="D2777">
        <f>IF(GL_Paste!$B2774="","",IFERROR(INDEX(DeptName,MATCH($C2777,DeptTag,0)),"UNALLOCATED"))</f>
        <v/>
      </c>
      <c r="E2777">
        <f>IF(GL_Paste!$B2774="","",IFERROR(INDEX(AcctCat,MATCH(GL_Paste!$B2774&amp;"",AcctCode,0)),"UNKNOWN"))</f>
        <v/>
      </c>
      <c r="F2777">
        <f>IF(GL_Paste!$B2774="","",IFERROR(INDEX(AcctSub,MATCH(GL_Paste!$B2774&amp;"",AcctCode,0)),"UNKNOWN"))</f>
        <v/>
      </c>
    </row>
    <row r="2778">
      <c r="A2778" s="40">
        <f>IF(GL_Paste!$B2775="","",N(GL_Paste!$H2775)-N(GL_Paste!$G2775))</f>
        <v/>
      </c>
      <c r="B2778" s="43">
        <f>IF(GL_Paste!$B2775="","",DATE(YEAR(GL_Paste!$E2775),MONTH(GL_Paste!$E2775),1))</f>
        <v/>
      </c>
      <c r="C2778">
        <f>IF(GL_Paste!$B2775="","",IF(TRIM(GL_Paste!$M2775)&lt;&gt;"",TRIM(GL_Paste!$M2775),IFERROR(MID(GL_Paste!$I2775,FIND("[",GL_Paste!$I2775)+1,FIND("]",GL_Paste!$I2775)-FIND("[",GL_Paste!$I2775)-1),"")))</f>
        <v/>
      </c>
      <c r="D2778">
        <f>IF(GL_Paste!$B2775="","",IFERROR(INDEX(DeptName,MATCH($C2778,DeptTag,0)),"UNALLOCATED"))</f>
        <v/>
      </c>
      <c r="E2778">
        <f>IF(GL_Paste!$B2775="","",IFERROR(INDEX(AcctCat,MATCH(GL_Paste!$B2775&amp;"",AcctCode,0)),"UNKNOWN"))</f>
        <v/>
      </c>
      <c r="F2778">
        <f>IF(GL_Paste!$B2775="","",IFERROR(INDEX(AcctSub,MATCH(GL_Paste!$B2775&amp;"",AcctCode,0)),"UNKNOWN"))</f>
        <v/>
      </c>
    </row>
    <row r="2779">
      <c r="A2779" s="40">
        <f>IF(GL_Paste!$B2776="","",N(GL_Paste!$H2776)-N(GL_Paste!$G2776))</f>
        <v/>
      </c>
      <c r="B2779" s="43">
        <f>IF(GL_Paste!$B2776="","",DATE(YEAR(GL_Paste!$E2776),MONTH(GL_Paste!$E2776),1))</f>
        <v/>
      </c>
      <c r="C2779">
        <f>IF(GL_Paste!$B2776="","",IF(TRIM(GL_Paste!$M2776)&lt;&gt;"",TRIM(GL_Paste!$M2776),IFERROR(MID(GL_Paste!$I2776,FIND("[",GL_Paste!$I2776)+1,FIND("]",GL_Paste!$I2776)-FIND("[",GL_Paste!$I2776)-1),"")))</f>
        <v/>
      </c>
      <c r="D2779">
        <f>IF(GL_Paste!$B2776="","",IFERROR(INDEX(DeptName,MATCH($C2779,DeptTag,0)),"UNALLOCATED"))</f>
        <v/>
      </c>
      <c r="E2779">
        <f>IF(GL_Paste!$B2776="","",IFERROR(INDEX(AcctCat,MATCH(GL_Paste!$B2776&amp;"",AcctCode,0)),"UNKNOWN"))</f>
        <v/>
      </c>
      <c r="F2779">
        <f>IF(GL_Paste!$B2776="","",IFERROR(INDEX(AcctSub,MATCH(GL_Paste!$B2776&amp;"",AcctCode,0)),"UNKNOWN"))</f>
        <v/>
      </c>
    </row>
    <row r="2780">
      <c r="A2780" s="40">
        <f>IF(GL_Paste!$B2777="","",N(GL_Paste!$H2777)-N(GL_Paste!$G2777))</f>
        <v/>
      </c>
      <c r="B2780" s="43">
        <f>IF(GL_Paste!$B2777="","",DATE(YEAR(GL_Paste!$E2777),MONTH(GL_Paste!$E2777),1))</f>
        <v/>
      </c>
      <c r="C2780">
        <f>IF(GL_Paste!$B2777="","",IF(TRIM(GL_Paste!$M2777)&lt;&gt;"",TRIM(GL_Paste!$M2777),IFERROR(MID(GL_Paste!$I2777,FIND("[",GL_Paste!$I2777)+1,FIND("]",GL_Paste!$I2777)-FIND("[",GL_Paste!$I2777)-1),"")))</f>
        <v/>
      </c>
      <c r="D2780">
        <f>IF(GL_Paste!$B2777="","",IFERROR(INDEX(DeptName,MATCH($C2780,DeptTag,0)),"UNALLOCATED"))</f>
        <v/>
      </c>
      <c r="E2780">
        <f>IF(GL_Paste!$B2777="","",IFERROR(INDEX(AcctCat,MATCH(GL_Paste!$B2777&amp;"",AcctCode,0)),"UNKNOWN"))</f>
        <v/>
      </c>
      <c r="F2780">
        <f>IF(GL_Paste!$B2777="","",IFERROR(INDEX(AcctSub,MATCH(GL_Paste!$B2777&amp;"",AcctCode,0)),"UNKNOWN"))</f>
        <v/>
      </c>
    </row>
    <row r="2781">
      <c r="A2781" s="40">
        <f>IF(GL_Paste!$B2778="","",N(GL_Paste!$H2778)-N(GL_Paste!$G2778))</f>
        <v/>
      </c>
      <c r="B2781" s="43">
        <f>IF(GL_Paste!$B2778="","",DATE(YEAR(GL_Paste!$E2778),MONTH(GL_Paste!$E2778),1))</f>
        <v/>
      </c>
      <c r="C2781">
        <f>IF(GL_Paste!$B2778="","",IF(TRIM(GL_Paste!$M2778)&lt;&gt;"",TRIM(GL_Paste!$M2778),IFERROR(MID(GL_Paste!$I2778,FIND("[",GL_Paste!$I2778)+1,FIND("]",GL_Paste!$I2778)-FIND("[",GL_Paste!$I2778)-1),"")))</f>
        <v/>
      </c>
      <c r="D2781">
        <f>IF(GL_Paste!$B2778="","",IFERROR(INDEX(DeptName,MATCH($C2781,DeptTag,0)),"UNALLOCATED"))</f>
        <v/>
      </c>
      <c r="E2781">
        <f>IF(GL_Paste!$B2778="","",IFERROR(INDEX(AcctCat,MATCH(GL_Paste!$B2778&amp;"",AcctCode,0)),"UNKNOWN"))</f>
        <v/>
      </c>
      <c r="F2781">
        <f>IF(GL_Paste!$B2778="","",IFERROR(INDEX(AcctSub,MATCH(GL_Paste!$B2778&amp;"",AcctCode,0)),"UNKNOWN"))</f>
        <v/>
      </c>
    </row>
    <row r="2782">
      <c r="A2782" s="40">
        <f>IF(GL_Paste!$B2779="","",N(GL_Paste!$H2779)-N(GL_Paste!$G2779))</f>
        <v/>
      </c>
      <c r="B2782" s="43">
        <f>IF(GL_Paste!$B2779="","",DATE(YEAR(GL_Paste!$E2779),MONTH(GL_Paste!$E2779),1))</f>
        <v/>
      </c>
      <c r="C2782">
        <f>IF(GL_Paste!$B2779="","",IF(TRIM(GL_Paste!$M2779)&lt;&gt;"",TRIM(GL_Paste!$M2779),IFERROR(MID(GL_Paste!$I2779,FIND("[",GL_Paste!$I2779)+1,FIND("]",GL_Paste!$I2779)-FIND("[",GL_Paste!$I2779)-1),"")))</f>
        <v/>
      </c>
      <c r="D2782">
        <f>IF(GL_Paste!$B2779="","",IFERROR(INDEX(DeptName,MATCH($C2782,DeptTag,0)),"UNALLOCATED"))</f>
        <v/>
      </c>
      <c r="E2782">
        <f>IF(GL_Paste!$B2779="","",IFERROR(INDEX(AcctCat,MATCH(GL_Paste!$B2779&amp;"",AcctCode,0)),"UNKNOWN"))</f>
        <v/>
      </c>
      <c r="F2782">
        <f>IF(GL_Paste!$B2779="","",IFERROR(INDEX(AcctSub,MATCH(GL_Paste!$B2779&amp;"",AcctCode,0)),"UNKNOWN"))</f>
        <v/>
      </c>
    </row>
    <row r="2783">
      <c r="A2783" s="40">
        <f>IF(GL_Paste!$B2780="","",N(GL_Paste!$H2780)-N(GL_Paste!$G2780))</f>
        <v/>
      </c>
      <c r="B2783" s="43">
        <f>IF(GL_Paste!$B2780="","",DATE(YEAR(GL_Paste!$E2780),MONTH(GL_Paste!$E2780),1))</f>
        <v/>
      </c>
      <c r="C2783">
        <f>IF(GL_Paste!$B2780="","",IF(TRIM(GL_Paste!$M2780)&lt;&gt;"",TRIM(GL_Paste!$M2780),IFERROR(MID(GL_Paste!$I2780,FIND("[",GL_Paste!$I2780)+1,FIND("]",GL_Paste!$I2780)-FIND("[",GL_Paste!$I2780)-1),"")))</f>
        <v/>
      </c>
      <c r="D2783">
        <f>IF(GL_Paste!$B2780="","",IFERROR(INDEX(DeptName,MATCH($C2783,DeptTag,0)),"UNALLOCATED"))</f>
        <v/>
      </c>
      <c r="E2783">
        <f>IF(GL_Paste!$B2780="","",IFERROR(INDEX(AcctCat,MATCH(GL_Paste!$B2780&amp;"",AcctCode,0)),"UNKNOWN"))</f>
        <v/>
      </c>
      <c r="F2783">
        <f>IF(GL_Paste!$B2780="","",IFERROR(INDEX(AcctSub,MATCH(GL_Paste!$B2780&amp;"",AcctCode,0)),"UNKNOWN"))</f>
        <v/>
      </c>
    </row>
    <row r="2784">
      <c r="A2784" s="40">
        <f>IF(GL_Paste!$B2781="","",N(GL_Paste!$H2781)-N(GL_Paste!$G2781))</f>
        <v/>
      </c>
      <c r="B2784" s="43">
        <f>IF(GL_Paste!$B2781="","",DATE(YEAR(GL_Paste!$E2781),MONTH(GL_Paste!$E2781),1))</f>
        <v/>
      </c>
      <c r="C2784">
        <f>IF(GL_Paste!$B2781="","",IF(TRIM(GL_Paste!$M2781)&lt;&gt;"",TRIM(GL_Paste!$M2781),IFERROR(MID(GL_Paste!$I2781,FIND("[",GL_Paste!$I2781)+1,FIND("]",GL_Paste!$I2781)-FIND("[",GL_Paste!$I2781)-1),"")))</f>
        <v/>
      </c>
      <c r="D2784">
        <f>IF(GL_Paste!$B2781="","",IFERROR(INDEX(DeptName,MATCH($C2784,DeptTag,0)),"UNALLOCATED"))</f>
        <v/>
      </c>
      <c r="E2784">
        <f>IF(GL_Paste!$B2781="","",IFERROR(INDEX(AcctCat,MATCH(GL_Paste!$B2781&amp;"",AcctCode,0)),"UNKNOWN"))</f>
        <v/>
      </c>
      <c r="F2784">
        <f>IF(GL_Paste!$B2781="","",IFERROR(INDEX(AcctSub,MATCH(GL_Paste!$B2781&amp;"",AcctCode,0)),"UNKNOWN"))</f>
        <v/>
      </c>
    </row>
    <row r="2785">
      <c r="A2785" s="40">
        <f>IF(GL_Paste!$B2782="","",N(GL_Paste!$H2782)-N(GL_Paste!$G2782))</f>
        <v/>
      </c>
      <c r="B2785" s="43">
        <f>IF(GL_Paste!$B2782="","",DATE(YEAR(GL_Paste!$E2782),MONTH(GL_Paste!$E2782),1))</f>
        <v/>
      </c>
      <c r="C2785">
        <f>IF(GL_Paste!$B2782="","",IF(TRIM(GL_Paste!$M2782)&lt;&gt;"",TRIM(GL_Paste!$M2782),IFERROR(MID(GL_Paste!$I2782,FIND("[",GL_Paste!$I2782)+1,FIND("]",GL_Paste!$I2782)-FIND("[",GL_Paste!$I2782)-1),"")))</f>
        <v/>
      </c>
      <c r="D2785">
        <f>IF(GL_Paste!$B2782="","",IFERROR(INDEX(DeptName,MATCH($C2785,DeptTag,0)),"UNALLOCATED"))</f>
        <v/>
      </c>
      <c r="E2785">
        <f>IF(GL_Paste!$B2782="","",IFERROR(INDEX(AcctCat,MATCH(GL_Paste!$B2782&amp;"",AcctCode,0)),"UNKNOWN"))</f>
        <v/>
      </c>
      <c r="F2785">
        <f>IF(GL_Paste!$B2782="","",IFERROR(INDEX(AcctSub,MATCH(GL_Paste!$B2782&amp;"",AcctCode,0)),"UNKNOWN"))</f>
        <v/>
      </c>
    </row>
    <row r="2786">
      <c r="A2786" s="40">
        <f>IF(GL_Paste!$B2783="","",N(GL_Paste!$H2783)-N(GL_Paste!$G2783))</f>
        <v/>
      </c>
      <c r="B2786" s="43">
        <f>IF(GL_Paste!$B2783="","",DATE(YEAR(GL_Paste!$E2783),MONTH(GL_Paste!$E2783),1))</f>
        <v/>
      </c>
      <c r="C2786">
        <f>IF(GL_Paste!$B2783="","",IF(TRIM(GL_Paste!$M2783)&lt;&gt;"",TRIM(GL_Paste!$M2783),IFERROR(MID(GL_Paste!$I2783,FIND("[",GL_Paste!$I2783)+1,FIND("]",GL_Paste!$I2783)-FIND("[",GL_Paste!$I2783)-1),"")))</f>
        <v/>
      </c>
      <c r="D2786">
        <f>IF(GL_Paste!$B2783="","",IFERROR(INDEX(DeptName,MATCH($C2786,DeptTag,0)),"UNALLOCATED"))</f>
        <v/>
      </c>
      <c r="E2786">
        <f>IF(GL_Paste!$B2783="","",IFERROR(INDEX(AcctCat,MATCH(GL_Paste!$B2783&amp;"",AcctCode,0)),"UNKNOWN"))</f>
        <v/>
      </c>
      <c r="F2786">
        <f>IF(GL_Paste!$B2783="","",IFERROR(INDEX(AcctSub,MATCH(GL_Paste!$B2783&amp;"",AcctCode,0)),"UNKNOWN"))</f>
        <v/>
      </c>
    </row>
    <row r="2787">
      <c r="A2787" s="40">
        <f>IF(GL_Paste!$B2784="","",N(GL_Paste!$H2784)-N(GL_Paste!$G2784))</f>
        <v/>
      </c>
      <c r="B2787" s="43">
        <f>IF(GL_Paste!$B2784="","",DATE(YEAR(GL_Paste!$E2784),MONTH(GL_Paste!$E2784),1))</f>
        <v/>
      </c>
      <c r="C2787">
        <f>IF(GL_Paste!$B2784="","",IF(TRIM(GL_Paste!$M2784)&lt;&gt;"",TRIM(GL_Paste!$M2784),IFERROR(MID(GL_Paste!$I2784,FIND("[",GL_Paste!$I2784)+1,FIND("]",GL_Paste!$I2784)-FIND("[",GL_Paste!$I2784)-1),"")))</f>
        <v/>
      </c>
      <c r="D2787">
        <f>IF(GL_Paste!$B2784="","",IFERROR(INDEX(DeptName,MATCH($C2787,DeptTag,0)),"UNALLOCATED"))</f>
        <v/>
      </c>
      <c r="E2787">
        <f>IF(GL_Paste!$B2784="","",IFERROR(INDEX(AcctCat,MATCH(GL_Paste!$B2784&amp;"",AcctCode,0)),"UNKNOWN"))</f>
        <v/>
      </c>
      <c r="F2787">
        <f>IF(GL_Paste!$B2784="","",IFERROR(INDEX(AcctSub,MATCH(GL_Paste!$B2784&amp;"",AcctCode,0)),"UNKNOWN"))</f>
        <v/>
      </c>
    </row>
    <row r="2788">
      <c r="A2788" s="40">
        <f>IF(GL_Paste!$B2785="","",N(GL_Paste!$H2785)-N(GL_Paste!$G2785))</f>
        <v/>
      </c>
      <c r="B2788" s="43">
        <f>IF(GL_Paste!$B2785="","",DATE(YEAR(GL_Paste!$E2785),MONTH(GL_Paste!$E2785),1))</f>
        <v/>
      </c>
      <c r="C2788">
        <f>IF(GL_Paste!$B2785="","",IF(TRIM(GL_Paste!$M2785)&lt;&gt;"",TRIM(GL_Paste!$M2785),IFERROR(MID(GL_Paste!$I2785,FIND("[",GL_Paste!$I2785)+1,FIND("]",GL_Paste!$I2785)-FIND("[",GL_Paste!$I2785)-1),"")))</f>
        <v/>
      </c>
      <c r="D2788">
        <f>IF(GL_Paste!$B2785="","",IFERROR(INDEX(DeptName,MATCH($C2788,DeptTag,0)),"UNALLOCATED"))</f>
        <v/>
      </c>
      <c r="E2788">
        <f>IF(GL_Paste!$B2785="","",IFERROR(INDEX(AcctCat,MATCH(GL_Paste!$B2785&amp;"",AcctCode,0)),"UNKNOWN"))</f>
        <v/>
      </c>
      <c r="F2788">
        <f>IF(GL_Paste!$B2785="","",IFERROR(INDEX(AcctSub,MATCH(GL_Paste!$B2785&amp;"",AcctCode,0)),"UNKNOWN"))</f>
        <v/>
      </c>
    </row>
    <row r="2789">
      <c r="A2789" s="40">
        <f>IF(GL_Paste!$B2786="","",N(GL_Paste!$H2786)-N(GL_Paste!$G2786))</f>
        <v/>
      </c>
      <c r="B2789" s="43">
        <f>IF(GL_Paste!$B2786="","",DATE(YEAR(GL_Paste!$E2786),MONTH(GL_Paste!$E2786),1))</f>
        <v/>
      </c>
      <c r="C2789">
        <f>IF(GL_Paste!$B2786="","",IF(TRIM(GL_Paste!$M2786)&lt;&gt;"",TRIM(GL_Paste!$M2786),IFERROR(MID(GL_Paste!$I2786,FIND("[",GL_Paste!$I2786)+1,FIND("]",GL_Paste!$I2786)-FIND("[",GL_Paste!$I2786)-1),"")))</f>
        <v/>
      </c>
      <c r="D2789">
        <f>IF(GL_Paste!$B2786="","",IFERROR(INDEX(DeptName,MATCH($C2789,DeptTag,0)),"UNALLOCATED"))</f>
        <v/>
      </c>
      <c r="E2789">
        <f>IF(GL_Paste!$B2786="","",IFERROR(INDEX(AcctCat,MATCH(GL_Paste!$B2786&amp;"",AcctCode,0)),"UNKNOWN"))</f>
        <v/>
      </c>
      <c r="F2789">
        <f>IF(GL_Paste!$B2786="","",IFERROR(INDEX(AcctSub,MATCH(GL_Paste!$B2786&amp;"",AcctCode,0)),"UNKNOWN"))</f>
        <v/>
      </c>
    </row>
    <row r="2790">
      <c r="A2790" s="40">
        <f>IF(GL_Paste!$B2787="","",N(GL_Paste!$H2787)-N(GL_Paste!$G2787))</f>
        <v/>
      </c>
      <c r="B2790" s="43">
        <f>IF(GL_Paste!$B2787="","",DATE(YEAR(GL_Paste!$E2787),MONTH(GL_Paste!$E2787),1))</f>
        <v/>
      </c>
      <c r="C2790">
        <f>IF(GL_Paste!$B2787="","",IF(TRIM(GL_Paste!$M2787)&lt;&gt;"",TRIM(GL_Paste!$M2787),IFERROR(MID(GL_Paste!$I2787,FIND("[",GL_Paste!$I2787)+1,FIND("]",GL_Paste!$I2787)-FIND("[",GL_Paste!$I2787)-1),"")))</f>
        <v/>
      </c>
      <c r="D2790">
        <f>IF(GL_Paste!$B2787="","",IFERROR(INDEX(DeptName,MATCH($C2790,DeptTag,0)),"UNALLOCATED"))</f>
        <v/>
      </c>
      <c r="E2790">
        <f>IF(GL_Paste!$B2787="","",IFERROR(INDEX(AcctCat,MATCH(GL_Paste!$B2787&amp;"",AcctCode,0)),"UNKNOWN"))</f>
        <v/>
      </c>
      <c r="F2790">
        <f>IF(GL_Paste!$B2787="","",IFERROR(INDEX(AcctSub,MATCH(GL_Paste!$B2787&amp;"",AcctCode,0)),"UNKNOWN"))</f>
        <v/>
      </c>
    </row>
    <row r="2791">
      <c r="A2791" s="40">
        <f>IF(GL_Paste!$B2788="","",N(GL_Paste!$H2788)-N(GL_Paste!$G2788))</f>
        <v/>
      </c>
      <c r="B2791" s="43">
        <f>IF(GL_Paste!$B2788="","",DATE(YEAR(GL_Paste!$E2788),MONTH(GL_Paste!$E2788),1))</f>
        <v/>
      </c>
      <c r="C2791">
        <f>IF(GL_Paste!$B2788="","",IF(TRIM(GL_Paste!$M2788)&lt;&gt;"",TRIM(GL_Paste!$M2788),IFERROR(MID(GL_Paste!$I2788,FIND("[",GL_Paste!$I2788)+1,FIND("]",GL_Paste!$I2788)-FIND("[",GL_Paste!$I2788)-1),"")))</f>
        <v/>
      </c>
      <c r="D2791">
        <f>IF(GL_Paste!$B2788="","",IFERROR(INDEX(DeptName,MATCH($C2791,DeptTag,0)),"UNALLOCATED"))</f>
        <v/>
      </c>
      <c r="E2791">
        <f>IF(GL_Paste!$B2788="","",IFERROR(INDEX(AcctCat,MATCH(GL_Paste!$B2788&amp;"",AcctCode,0)),"UNKNOWN"))</f>
        <v/>
      </c>
      <c r="F2791">
        <f>IF(GL_Paste!$B2788="","",IFERROR(INDEX(AcctSub,MATCH(GL_Paste!$B2788&amp;"",AcctCode,0)),"UNKNOWN"))</f>
        <v/>
      </c>
    </row>
    <row r="2792">
      <c r="A2792" s="40">
        <f>IF(GL_Paste!$B2789="","",N(GL_Paste!$H2789)-N(GL_Paste!$G2789))</f>
        <v/>
      </c>
      <c r="B2792" s="43">
        <f>IF(GL_Paste!$B2789="","",DATE(YEAR(GL_Paste!$E2789),MONTH(GL_Paste!$E2789),1))</f>
        <v/>
      </c>
      <c r="C2792">
        <f>IF(GL_Paste!$B2789="","",IF(TRIM(GL_Paste!$M2789)&lt;&gt;"",TRIM(GL_Paste!$M2789),IFERROR(MID(GL_Paste!$I2789,FIND("[",GL_Paste!$I2789)+1,FIND("]",GL_Paste!$I2789)-FIND("[",GL_Paste!$I2789)-1),"")))</f>
        <v/>
      </c>
      <c r="D2792">
        <f>IF(GL_Paste!$B2789="","",IFERROR(INDEX(DeptName,MATCH($C2792,DeptTag,0)),"UNALLOCATED"))</f>
        <v/>
      </c>
      <c r="E2792">
        <f>IF(GL_Paste!$B2789="","",IFERROR(INDEX(AcctCat,MATCH(GL_Paste!$B2789&amp;"",AcctCode,0)),"UNKNOWN"))</f>
        <v/>
      </c>
      <c r="F2792">
        <f>IF(GL_Paste!$B2789="","",IFERROR(INDEX(AcctSub,MATCH(GL_Paste!$B2789&amp;"",AcctCode,0)),"UNKNOWN"))</f>
        <v/>
      </c>
    </row>
    <row r="2793">
      <c r="A2793" s="40">
        <f>IF(GL_Paste!$B2790="","",N(GL_Paste!$H2790)-N(GL_Paste!$G2790))</f>
        <v/>
      </c>
      <c r="B2793" s="43">
        <f>IF(GL_Paste!$B2790="","",DATE(YEAR(GL_Paste!$E2790),MONTH(GL_Paste!$E2790),1))</f>
        <v/>
      </c>
      <c r="C2793">
        <f>IF(GL_Paste!$B2790="","",IF(TRIM(GL_Paste!$M2790)&lt;&gt;"",TRIM(GL_Paste!$M2790),IFERROR(MID(GL_Paste!$I2790,FIND("[",GL_Paste!$I2790)+1,FIND("]",GL_Paste!$I2790)-FIND("[",GL_Paste!$I2790)-1),"")))</f>
        <v/>
      </c>
      <c r="D2793">
        <f>IF(GL_Paste!$B2790="","",IFERROR(INDEX(DeptName,MATCH($C2793,DeptTag,0)),"UNALLOCATED"))</f>
        <v/>
      </c>
      <c r="E2793">
        <f>IF(GL_Paste!$B2790="","",IFERROR(INDEX(AcctCat,MATCH(GL_Paste!$B2790&amp;"",AcctCode,0)),"UNKNOWN"))</f>
        <v/>
      </c>
      <c r="F2793">
        <f>IF(GL_Paste!$B2790="","",IFERROR(INDEX(AcctSub,MATCH(GL_Paste!$B2790&amp;"",AcctCode,0)),"UNKNOWN"))</f>
        <v/>
      </c>
    </row>
    <row r="2794">
      <c r="A2794" s="40">
        <f>IF(GL_Paste!$B2791="","",N(GL_Paste!$H2791)-N(GL_Paste!$G2791))</f>
        <v/>
      </c>
      <c r="B2794" s="43">
        <f>IF(GL_Paste!$B2791="","",DATE(YEAR(GL_Paste!$E2791),MONTH(GL_Paste!$E2791),1))</f>
        <v/>
      </c>
      <c r="C2794">
        <f>IF(GL_Paste!$B2791="","",IF(TRIM(GL_Paste!$M2791)&lt;&gt;"",TRIM(GL_Paste!$M2791),IFERROR(MID(GL_Paste!$I2791,FIND("[",GL_Paste!$I2791)+1,FIND("]",GL_Paste!$I2791)-FIND("[",GL_Paste!$I2791)-1),"")))</f>
        <v/>
      </c>
      <c r="D2794">
        <f>IF(GL_Paste!$B2791="","",IFERROR(INDEX(DeptName,MATCH($C2794,DeptTag,0)),"UNALLOCATED"))</f>
        <v/>
      </c>
      <c r="E2794">
        <f>IF(GL_Paste!$B2791="","",IFERROR(INDEX(AcctCat,MATCH(GL_Paste!$B2791&amp;"",AcctCode,0)),"UNKNOWN"))</f>
        <v/>
      </c>
      <c r="F2794">
        <f>IF(GL_Paste!$B2791="","",IFERROR(INDEX(AcctSub,MATCH(GL_Paste!$B2791&amp;"",AcctCode,0)),"UNKNOWN"))</f>
        <v/>
      </c>
    </row>
    <row r="2795">
      <c r="A2795" s="40">
        <f>IF(GL_Paste!$B2792="","",N(GL_Paste!$H2792)-N(GL_Paste!$G2792))</f>
        <v/>
      </c>
      <c r="B2795" s="43">
        <f>IF(GL_Paste!$B2792="","",DATE(YEAR(GL_Paste!$E2792),MONTH(GL_Paste!$E2792),1))</f>
        <v/>
      </c>
      <c r="C2795">
        <f>IF(GL_Paste!$B2792="","",IF(TRIM(GL_Paste!$M2792)&lt;&gt;"",TRIM(GL_Paste!$M2792),IFERROR(MID(GL_Paste!$I2792,FIND("[",GL_Paste!$I2792)+1,FIND("]",GL_Paste!$I2792)-FIND("[",GL_Paste!$I2792)-1),"")))</f>
        <v/>
      </c>
      <c r="D2795">
        <f>IF(GL_Paste!$B2792="","",IFERROR(INDEX(DeptName,MATCH($C2795,DeptTag,0)),"UNALLOCATED"))</f>
        <v/>
      </c>
      <c r="E2795">
        <f>IF(GL_Paste!$B2792="","",IFERROR(INDEX(AcctCat,MATCH(GL_Paste!$B2792&amp;"",AcctCode,0)),"UNKNOWN"))</f>
        <v/>
      </c>
      <c r="F2795">
        <f>IF(GL_Paste!$B2792="","",IFERROR(INDEX(AcctSub,MATCH(GL_Paste!$B2792&amp;"",AcctCode,0)),"UNKNOWN"))</f>
        <v/>
      </c>
    </row>
    <row r="2796">
      <c r="A2796" s="40">
        <f>IF(GL_Paste!$B2793="","",N(GL_Paste!$H2793)-N(GL_Paste!$G2793))</f>
        <v/>
      </c>
      <c r="B2796" s="43">
        <f>IF(GL_Paste!$B2793="","",DATE(YEAR(GL_Paste!$E2793),MONTH(GL_Paste!$E2793),1))</f>
        <v/>
      </c>
      <c r="C2796">
        <f>IF(GL_Paste!$B2793="","",IF(TRIM(GL_Paste!$M2793)&lt;&gt;"",TRIM(GL_Paste!$M2793),IFERROR(MID(GL_Paste!$I2793,FIND("[",GL_Paste!$I2793)+1,FIND("]",GL_Paste!$I2793)-FIND("[",GL_Paste!$I2793)-1),"")))</f>
        <v/>
      </c>
      <c r="D2796">
        <f>IF(GL_Paste!$B2793="","",IFERROR(INDEX(DeptName,MATCH($C2796,DeptTag,0)),"UNALLOCATED"))</f>
        <v/>
      </c>
      <c r="E2796">
        <f>IF(GL_Paste!$B2793="","",IFERROR(INDEX(AcctCat,MATCH(GL_Paste!$B2793&amp;"",AcctCode,0)),"UNKNOWN"))</f>
        <v/>
      </c>
      <c r="F2796">
        <f>IF(GL_Paste!$B2793="","",IFERROR(INDEX(AcctSub,MATCH(GL_Paste!$B2793&amp;"",AcctCode,0)),"UNKNOWN"))</f>
        <v/>
      </c>
    </row>
    <row r="2797">
      <c r="A2797" s="40">
        <f>IF(GL_Paste!$B2794="","",N(GL_Paste!$H2794)-N(GL_Paste!$G2794))</f>
        <v/>
      </c>
      <c r="B2797" s="43">
        <f>IF(GL_Paste!$B2794="","",DATE(YEAR(GL_Paste!$E2794),MONTH(GL_Paste!$E2794),1))</f>
        <v/>
      </c>
      <c r="C2797">
        <f>IF(GL_Paste!$B2794="","",IF(TRIM(GL_Paste!$M2794)&lt;&gt;"",TRIM(GL_Paste!$M2794),IFERROR(MID(GL_Paste!$I2794,FIND("[",GL_Paste!$I2794)+1,FIND("]",GL_Paste!$I2794)-FIND("[",GL_Paste!$I2794)-1),"")))</f>
        <v/>
      </c>
      <c r="D2797">
        <f>IF(GL_Paste!$B2794="","",IFERROR(INDEX(DeptName,MATCH($C2797,DeptTag,0)),"UNALLOCATED"))</f>
        <v/>
      </c>
      <c r="E2797">
        <f>IF(GL_Paste!$B2794="","",IFERROR(INDEX(AcctCat,MATCH(GL_Paste!$B2794&amp;"",AcctCode,0)),"UNKNOWN"))</f>
        <v/>
      </c>
      <c r="F2797">
        <f>IF(GL_Paste!$B2794="","",IFERROR(INDEX(AcctSub,MATCH(GL_Paste!$B2794&amp;"",AcctCode,0)),"UNKNOWN"))</f>
        <v/>
      </c>
    </row>
    <row r="2798">
      <c r="A2798" s="40">
        <f>IF(GL_Paste!$B2795="","",N(GL_Paste!$H2795)-N(GL_Paste!$G2795))</f>
        <v/>
      </c>
      <c r="B2798" s="43">
        <f>IF(GL_Paste!$B2795="","",DATE(YEAR(GL_Paste!$E2795),MONTH(GL_Paste!$E2795),1))</f>
        <v/>
      </c>
      <c r="C2798">
        <f>IF(GL_Paste!$B2795="","",IF(TRIM(GL_Paste!$M2795)&lt;&gt;"",TRIM(GL_Paste!$M2795),IFERROR(MID(GL_Paste!$I2795,FIND("[",GL_Paste!$I2795)+1,FIND("]",GL_Paste!$I2795)-FIND("[",GL_Paste!$I2795)-1),"")))</f>
        <v/>
      </c>
      <c r="D2798">
        <f>IF(GL_Paste!$B2795="","",IFERROR(INDEX(DeptName,MATCH($C2798,DeptTag,0)),"UNALLOCATED"))</f>
        <v/>
      </c>
      <c r="E2798">
        <f>IF(GL_Paste!$B2795="","",IFERROR(INDEX(AcctCat,MATCH(GL_Paste!$B2795&amp;"",AcctCode,0)),"UNKNOWN"))</f>
        <v/>
      </c>
      <c r="F2798">
        <f>IF(GL_Paste!$B2795="","",IFERROR(INDEX(AcctSub,MATCH(GL_Paste!$B2795&amp;"",AcctCode,0)),"UNKNOWN"))</f>
        <v/>
      </c>
    </row>
    <row r="2799">
      <c r="A2799" s="40">
        <f>IF(GL_Paste!$B2796="","",N(GL_Paste!$H2796)-N(GL_Paste!$G2796))</f>
        <v/>
      </c>
      <c r="B2799" s="43">
        <f>IF(GL_Paste!$B2796="","",DATE(YEAR(GL_Paste!$E2796),MONTH(GL_Paste!$E2796),1))</f>
        <v/>
      </c>
      <c r="C2799">
        <f>IF(GL_Paste!$B2796="","",IF(TRIM(GL_Paste!$M2796)&lt;&gt;"",TRIM(GL_Paste!$M2796),IFERROR(MID(GL_Paste!$I2796,FIND("[",GL_Paste!$I2796)+1,FIND("]",GL_Paste!$I2796)-FIND("[",GL_Paste!$I2796)-1),"")))</f>
        <v/>
      </c>
      <c r="D2799">
        <f>IF(GL_Paste!$B2796="","",IFERROR(INDEX(DeptName,MATCH($C2799,DeptTag,0)),"UNALLOCATED"))</f>
        <v/>
      </c>
      <c r="E2799">
        <f>IF(GL_Paste!$B2796="","",IFERROR(INDEX(AcctCat,MATCH(GL_Paste!$B2796&amp;"",AcctCode,0)),"UNKNOWN"))</f>
        <v/>
      </c>
      <c r="F2799">
        <f>IF(GL_Paste!$B2796="","",IFERROR(INDEX(AcctSub,MATCH(GL_Paste!$B2796&amp;"",AcctCode,0)),"UNKNOWN"))</f>
        <v/>
      </c>
    </row>
    <row r="2800">
      <c r="A2800" s="40">
        <f>IF(GL_Paste!$B2797="","",N(GL_Paste!$H2797)-N(GL_Paste!$G2797))</f>
        <v/>
      </c>
      <c r="B2800" s="43">
        <f>IF(GL_Paste!$B2797="","",DATE(YEAR(GL_Paste!$E2797),MONTH(GL_Paste!$E2797),1))</f>
        <v/>
      </c>
      <c r="C2800">
        <f>IF(GL_Paste!$B2797="","",IF(TRIM(GL_Paste!$M2797)&lt;&gt;"",TRIM(GL_Paste!$M2797),IFERROR(MID(GL_Paste!$I2797,FIND("[",GL_Paste!$I2797)+1,FIND("]",GL_Paste!$I2797)-FIND("[",GL_Paste!$I2797)-1),"")))</f>
        <v/>
      </c>
      <c r="D2800">
        <f>IF(GL_Paste!$B2797="","",IFERROR(INDEX(DeptName,MATCH($C2800,DeptTag,0)),"UNALLOCATED"))</f>
        <v/>
      </c>
      <c r="E2800">
        <f>IF(GL_Paste!$B2797="","",IFERROR(INDEX(AcctCat,MATCH(GL_Paste!$B2797&amp;"",AcctCode,0)),"UNKNOWN"))</f>
        <v/>
      </c>
      <c r="F2800">
        <f>IF(GL_Paste!$B2797="","",IFERROR(INDEX(AcctSub,MATCH(GL_Paste!$B2797&amp;"",AcctCode,0)),"UNKNOWN"))</f>
        <v/>
      </c>
    </row>
    <row r="2801">
      <c r="A2801" s="40">
        <f>IF(GL_Paste!$B2798="","",N(GL_Paste!$H2798)-N(GL_Paste!$G2798))</f>
        <v/>
      </c>
      <c r="B2801" s="43">
        <f>IF(GL_Paste!$B2798="","",DATE(YEAR(GL_Paste!$E2798),MONTH(GL_Paste!$E2798),1))</f>
        <v/>
      </c>
      <c r="C2801">
        <f>IF(GL_Paste!$B2798="","",IF(TRIM(GL_Paste!$M2798)&lt;&gt;"",TRIM(GL_Paste!$M2798),IFERROR(MID(GL_Paste!$I2798,FIND("[",GL_Paste!$I2798)+1,FIND("]",GL_Paste!$I2798)-FIND("[",GL_Paste!$I2798)-1),"")))</f>
        <v/>
      </c>
      <c r="D2801">
        <f>IF(GL_Paste!$B2798="","",IFERROR(INDEX(DeptName,MATCH($C2801,DeptTag,0)),"UNALLOCATED"))</f>
        <v/>
      </c>
      <c r="E2801">
        <f>IF(GL_Paste!$B2798="","",IFERROR(INDEX(AcctCat,MATCH(GL_Paste!$B2798&amp;"",AcctCode,0)),"UNKNOWN"))</f>
        <v/>
      </c>
      <c r="F2801">
        <f>IF(GL_Paste!$B2798="","",IFERROR(INDEX(AcctSub,MATCH(GL_Paste!$B2798&amp;"",AcctCode,0)),"UNKNOWN"))</f>
        <v/>
      </c>
    </row>
    <row r="2802">
      <c r="A2802" s="40">
        <f>IF(GL_Paste!$B2799="","",N(GL_Paste!$H2799)-N(GL_Paste!$G2799))</f>
        <v/>
      </c>
      <c r="B2802" s="43">
        <f>IF(GL_Paste!$B2799="","",DATE(YEAR(GL_Paste!$E2799),MONTH(GL_Paste!$E2799),1))</f>
        <v/>
      </c>
      <c r="C2802">
        <f>IF(GL_Paste!$B2799="","",IF(TRIM(GL_Paste!$M2799)&lt;&gt;"",TRIM(GL_Paste!$M2799),IFERROR(MID(GL_Paste!$I2799,FIND("[",GL_Paste!$I2799)+1,FIND("]",GL_Paste!$I2799)-FIND("[",GL_Paste!$I2799)-1),"")))</f>
        <v/>
      </c>
      <c r="D2802">
        <f>IF(GL_Paste!$B2799="","",IFERROR(INDEX(DeptName,MATCH($C2802,DeptTag,0)),"UNALLOCATED"))</f>
        <v/>
      </c>
      <c r="E2802">
        <f>IF(GL_Paste!$B2799="","",IFERROR(INDEX(AcctCat,MATCH(GL_Paste!$B2799&amp;"",AcctCode,0)),"UNKNOWN"))</f>
        <v/>
      </c>
      <c r="F2802">
        <f>IF(GL_Paste!$B2799="","",IFERROR(INDEX(AcctSub,MATCH(GL_Paste!$B2799&amp;"",AcctCode,0)),"UNKNOWN"))</f>
        <v/>
      </c>
    </row>
    <row r="2803">
      <c r="A2803" s="40">
        <f>IF(GL_Paste!$B2800="","",N(GL_Paste!$H2800)-N(GL_Paste!$G2800))</f>
        <v/>
      </c>
      <c r="B2803" s="43">
        <f>IF(GL_Paste!$B2800="","",DATE(YEAR(GL_Paste!$E2800),MONTH(GL_Paste!$E2800),1))</f>
        <v/>
      </c>
      <c r="C2803">
        <f>IF(GL_Paste!$B2800="","",IF(TRIM(GL_Paste!$M2800)&lt;&gt;"",TRIM(GL_Paste!$M2800),IFERROR(MID(GL_Paste!$I2800,FIND("[",GL_Paste!$I2800)+1,FIND("]",GL_Paste!$I2800)-FIND("[",GL_Paste!$I2800)-1),"")))</f>
        <v/>
      </c>
      <c r="D2803">
        <f>IF(GL_Paste!$B2800="","",IFERROR(INDEX(DeptName,MATCH($C2803,DeptTag,0)),"UNALLOCATED"))</f>
        <v/>
      </c>
      <c r="E2803">
        <f>IF(GL_Paste!$B2800="","",IFERROR(INDEX(AcctCat,MATCH(GL_Paste!$B2800&amp;"",AcctCode,0)),"UNKNOWN"))</f>
        <v/>
      </c>
      <c r="F2803">
        <f>IF(GL_Paste!$B2800="","",IFERROR(INDEX(AcctSub,MATCH(GL_Paste!$B2800&amp;"",AcctCode,0)),"UNKNOWN"))</f>
        <v/>
      </c>
    </row>
    <row r="2804">
      <c r="A2804" s="40">
        <f>IF(GL_Paste!$B2801="","",N(GL_Paste!$H2801)-N(GL_Paste!$G2801))</f>
        <v/>
      </c>
      <c r="B2804" s="43">
        <f>IF(GL_Paste!$B2801="","",DATE(YEAR(GL_Paste!$E2801),MONTH(GL_Paste!$E2801),1))</f>
        <v/>
      </c>
      <c r="C2804">
        <f>IF(GL_Paste!$B2801="","",IF(TRIM(GL_Paste!$M2801)&lt;&gt;"",TRIM(GL_Paste!$M2801),IFERROR(MID(GL_Paste!$I2801,FIND("[",GL_Paste!$I2801)+1,FIND("]",GL_Paste!$I2801)-FIND("[",GL_Paste!$I2801)-1),"")))</f>
        <v/>
      </c>
      <c r="D2804">
        <f>IF(GL_Paste!$B2801="","",IFERROR(INDEX(DeptName,MATCH($C2804,DeptTag,0)),"UNALLOCATED"))</f>
        <v/>
      </c>
      <c r="E2804">
        <f>IF(GL_Paste!$B2801="","",IFERROR(INDEX(AcctCat,MATCH(GL_Paste!$B2801&amp;"",AcctCode,0)),"UNKNOWN"))</f>
        <v/>
      </c>
      <c r="F2804">
        <f>IF(GL_Paste!$B2801="","",IFERROR(INDEX(AcctSub,MATCH(GL_Paste!$B2801&amp;"",AcctCode,0)),"UNKNOWN"))</f>
        <v/>
      </c>
    </row>
    <row r="2805">
      <c r="A2805" s="40">
        <f>IF(GL_Paste!$B2802="","",N(GL_Paste!$H2802)-N(GL_Paste!$G2802))</f>
        <v/>
      </c>
      <c r="B2805" s="43">
        <f>IF(GL_Paste!$B2802="","",DATE(YEAR(GL_Paste!$E2802),MONTH(GL_Paste!$E2802),1))</f>
        <v/>
      </c>
      <c r="C2805">
        <f>IF(GL_Paste!$B2802="","",IF(TRIM(GL_Paste!$M2802)&lt;&gt;"",TRIM(GL_Paste!$M2802),IFERROR(MID(GL_Paste!$I2802,FIND("[",GL_Paste!$I2802)+1,FIND("]",GL_Paste!$I2802)-FIND("[",GL_Paste!$I2802)-1),"")))</f>
        <v/>
      </c>
      <c r="D2805">
        <f>IF(GL_Paste!$B2802="","",IFERROR(INDEX(DeptName,MATCH($C2805,DeptTag,0)),"UNALLOCATED"))</f>
        <v/>
      </c>
      <c r="E2805">
        <f>IF(GL_Paste!$B2802="","",IFERROR(INDEX(AcctCat,MATCH(GL_Paste!$B2802&amp;"",AcctCode,0)),"UNKNOWN"))</f>
        <v/>
      </c>
      <c r="F2805">
        <f>IF(GL_Paste!$B2802="","",IFERROR(INDEX(AcctSub,MATCH(GL_Paste!$B2802&amp;"",AcctCode,0)),"UNKNOWN"))</f>
        <v/>
      </c>
    </row>
    <row r="2806">
      <c r="A2806" s="40">
        <f>IF(GL_Paste!$B2803="","",N(GL_Paste!$H2803)-N(GL_Paste!$G2803))</f>
        <v/>
      </c>
      <c r="B2806" s="43">
        <f>IF(GL_Paste!$B2803="","",DATE(YEAR(GL_Paste!$E2803),MONTH(GL_Paste!$E2803),1))</f>
        <v/>
      </c>
      <c r="C2806">
        <f>IF(GL_Paste!$B2803="","",IF(TRIM(GL_Paste!$M2803)&lt;&gt;"",TRIM(GL_Paste!$M2803),IFERROR(MID(GL_Paste!$I2803,FIND("[",GL_Paste!$I2803)+1,FIND("]",GL_Paste!$I2803)-FIND("[",GL_Paste!$I2803)-1),"")))</f>
        <v/>
      </c>
      <c r="D2806">
        <f>IF(GL_Paste!$B2803="","",IFERROR(INDEX(DeptName,MATCH($C2806,DeptTag,0)),"UNALLOCATED"))</f>
        <v/>
      </c>
      <c r="E2806">
        <f>IF(GL_Paste!$B2803="","",IFERROR(INDEX(AcctCat,MATCH(GL_Paste!$B2803&amp;"",AcctCode,0)),"UNKNOWN"))</f>
        <v/>
      </c>
      <c r="F2806">
        <f>IF(GL_Paste!$B2803="","",IFERROR(INDEX(AcctSub,MATCH(GL_Paste!$B2803&amp;"",AcctCode,0)),"UNKNOWN"))</f>
        <v/>
      </c>
    </row>
    <row r="2807">
      <c r="A2807" s="40">
        <f>IF(GL_Paste!$B2804="","",N(GL_Paste!$H2804)-N(GL_Paste!$G2804))</f>
        <v/>
      </c>
      <c r="B2807" s="43">
        <f>IF(GL_Paste!$B2804="","",DATE(YEAR(GL_Paste!$E2804),MONTH(GL_Paste!$E2804),1))</f>
        <v/>
      </c>
      <c r="C2807">
        <f>IF(GL_Paste!$B2804="","",IF(TRIM(GL_Paste!$M2804)&lt;&gt;"",TRIM(GL_Paste!$M2804),IFERROR(MID(GL_Paste!$I2804,FIND("[",GL_Paste!$I2804)+1,FIND("]",GL_Paste!$I2804)-FIND("[",GL_Paste!$I2804)-1),"")))</f>
        <v/>
      </c>
      <c r="D2807">
        <f>IF(GL_Paste!$B2804="","",IFERROR(INDEX(DeptName,MATCH($C2807,DeptTag,0)),"UNALLOCATED"))</f>
        <v/>
      </c>
      <c r="E2807">
        <f>IF(GL_Paste!$B2804="","",IFERROR(INDEX(AcctCat,MATCH(GL_Paste!$B2804&amp;"",AcctCode,0)),"UNKNOWN"))</f>
        <v/>
      </c>
      <c r="F2807">
        <f>IF(GL_Paste!$B2804="","",IFERROR(INDEX(AcctSub,MATCH(GL_Paste!$B2804&amp;"",AcctCode,0)),"UNKNOWN"))</f>
        <v/>
      </c>
    </row>
    <row r="2808">
      <c r="A2808" s="40">
        <f>IF(GL_Paste!$B2805="","",N(GL_Paste!$H2805)-N(GL_Paste!$G2805))</f>
        <v/>
      </c>
      <c r="B2808" s="43">
        <f>IF(GL_Paste!$B2805="","",DATE(YEAR(GL_Paste!$E2805),MONTH(GL_Paste!$E2805),1))</f>
        <v/>
      </c>
      <c r="C2808">
        <f>IF(GL_Paste!$B2805="","",IF(TRIM(GL_Paste!$M2805)&lt;&gt;"",TRIM(GL_Paste!$M2805),IFERROR(MID(GL_Paste!$I2805,FIND("[",GL_Paste!$I2805)+1,FIND("]",GL_Paste!$I2805)-FIND("[",GL_Paste!$I2805)-1),"")))</f>
        <v/>
      </c>
      <c r="D2808">
        <f>IF(GL_Paste!$B2805="","",IFERROR(INDEX(DeptName,MATCH($C2808,DeptTag,0)),"UNALLOCATED"))</f>
        <v/>
      </c>
      <c r="E2808">
        <f>IF(GL_Paste!$B2805="","",IFERROR(INDEX(AcctCat,MATCH(GL_Paste!$B2805&amp;"",AcctCode,0)),"UNKNOWN"))</f>
        <v/>
      </c>
      <c r="F2808">
        <f>IF(GL_Paste!$B2805="","",IFERROR(INDEX(AcctSub,MATCH(GL_Paste!$B2805&amp;"",AcctCode,0)),"UNKNOWN"))</f>
        <v/>
      </c>
    </row>
    <row r="2809">
      <c r="A2809" s="40">
        <f>IF(GL_Paste!$B2806="","",N(GL_Paste!$H2806)-N(GL_Paste!$G2806))</f>
        <v/>
      </c>
      <c r="B2809" s="43">
        <f>IF(GL_Paste!$B2806="","",DATE(YEAR(GL_Paste!$E2806),MONTH(GL_Paste!$E2806),1))</f>
        <v/>
      </c>
      <c r="C2809">
        <f>IF(GL_Paste!$B2806="","",IF(TRIM(GL_Paste!$M2806)&lt;&gt;"",TRIM(GL_Paste!$M2806),IFERROR(MID(GL_Paste!$I2806,FIND("[",GL_Paste!$I2806)+1,FIND("]",GL_Paste!$I2806)-FIND("[",GL_Paste!$I2806)-1),"")))</f>
        <v/>
      </c>
      <c r="D2809">
        <f>IF(GL_Paste!$B2806="","",IFERROR(INDEX(DeptName,MATCH($C2809,DeptTag,0)),"UNALLOCATED"))</f>
        <v/>
      </c>
      <c r="E2809">
        <f>IF(GL_Paste!$B2806="","",IFERROR(INDEX(AcctCat,MATCH(GL_Paste!$B2806&amp;"",AcctCode,0)),"UNKNOWN"))</f>
        <v/>
      </c>
      <c r="F2809">
        <f>IF(GL_Paste!$B2806="","",IFERROR(INDEX(AcctSub,MATCH(GL_Paste!$B2806&amp;"",AcctCode,0)),"UNKNOWN"))</f>
        <v/>
      </c>
    </row>
    <row r="2810">
      <c r="A2810" s="40">
        <f>IF(GL_Paste!$B2807="","",N(GL_Paste!$H2807)-N(GL_Paste!$G2807))</f>
        <v/>
      </c>
      <c r="B2810" s="43">
        <f>IF(GL_Paste!$B2807="","",DATE(YEAR(GL_Paste!$E2807),MONTH(GL_Paste!$E2807),1))</f>
        <v/>
      </c>
      <c r="C2810">
        <f>IF(GL_Paste!$B2807="","",IF(TRIM(GL_Paste!$M2807)&lt;&gt;"",TRIM(GL_Paste!$M2807),IFERROR(MID(GL_Paste!$I2807,FIND("[",GL_Paste!$I2807)+1,FIND("]",GL_Paste!$I2807)-FIND("[",GL_Paste!$I2807)-1),"")))</f>
        <v/>
      </c>
      <c r="D2810">
        <f>IF(GL_Paste!$B2807="","",IFERROR(INDEX(DeptName,MATCH($C2810,DeptTag,0)),"UNALLOCATED"))</f>
        <v/>
      </c>
      <c r="E2810">
        <f>IF(GL_Paste!$B2807="","",IFERROR(INDEX(AcctCat,MATCH(GL_Paste!$B2807&amp;"",AcctCode,0)),"UNKNOWN"))</f>
        <v/>
      </c>
      <c r="F2810">
        <f>IF(GL_Paste!$B2807="","",IFERROR(INDEX(AcctSub,MATCH(GL_Paste!$B2807&amp;"",AcctCode,0)),"UNKNOWN"))</f>
        <v/>
      </c>
    </row>
    <row r="2811">
      <c r="A2811" s="40">
        <f>IF(GL_Paste!$B2808="","",N(GL_Paste!$H2808)-N(GL_Paste!$G2808))</f>
        <v/>
      </c>
      <c r="B2811" s="43">
        <f>IF(GL_Paste!$B2808="","",DATE(YEAR(GL_Paste!$E2808),MONTH(GL_Paste!$E2808),1))</f>
        <v/>
      </c>
      <c r="C2811">
        <f>IF(GL_Paste!$B2808="","",IF(TRIM(GL_Paste!$M2808)&lt;&gt;"",TRIM(GL_Paste!$M2808),IFERROR(MID(GL_Paste!$I2808,FIND("[",GL_Paste!$I2808)+1,FIND("]",GL_Paste!$I2808)-FIND("[",GL_Paste!$I2808)-1),"")))</f>
        <v/>
      </c>
      <c r="D2811">
        <f>IF(GL_Paste!$B2808="","",IFERROR(INDEX(DeptName,MATCH($C2811,DeptTag,0)),"UNALLOCATED"))</f>
        <v/>
      </c>
      <c r="E2811">
        <f>IF(GL_Paste!$B2808="","",IFERROR(INDEX(AcctCat,MATCH(GL_Paste!$B2808&amp;"",AcctCode,0)),"UNKNOWN"))</f>
        <v/>
      </c>
      <c r="F2811">
        <f>IF(GL_Paste!$B2808="","",IFERROR(INDEX(AcctSub,MATCH(GL_Paste!$B2808&amp;"",AcctCode,0)),"UNKNOWN"))</f>
        <v/>
      </c>
    </row>
    <row r="2812">
      <c r="A2812" s="40">
        <f>IF(GL_Paste!$B2809="","",N(GL_Paste!$H2809)-N(GL_Paste!$G2809))</f>
        <v/>
      </c>
      <c r="B2812" s="43">
        <f>IF(GL_Paste!$B2809="","",DATE(YEAR(GL_Paste!$E2809),MONTH(GL_Paste!$E2809),1))</f>
        <v/>
      </c>
      <c r="C2812">
        <f>IF(GL_Paste!$B2809="","",IF(TRIM(GL_Paste!$M2809)&lt;&gt;"",TRIM(GL_Paste!$M2809),IFERROR(MID(GL_Paste!$I2809,FIND("[",GL_Paste!$I2809)+1,FIND("]",GL_Paste!$I2809)-FIND("[",GL_Paste!$I2809)-1),"")))</f>
        <v/>
      </c>
      <c r="D2812">
        <f>IF(GL_Paste!$B2809="","",IFERROR(INDEX(DeptName,MATCH($C2812,DeptTag,0)),"UNALLOCATED"))</f>
        <v/>
      </c>
      <c r="E2812">
        <f>IF(GL_Paste!$B2809="","",IFERROR(INDEX(AcctCat,MATCH(GL_Paste!$B2809&amp;"",AcctCode,0)),"UNKNOWN"))</f>
        <v/>
      </c>
      <c r="F2812">
        <f>IF(GL_Paste!$B2809="","",IFERROR(INDEX(AcctSub,MATCH(GL_Paste!$B2809&amp;"",AcctCode,0)),"UNKNOWN"))</f>
        <v/>
      </c>
    </row>
    <row r="2813">
      <c r="A2813" s="40">
        <f>IF(GL_Paste!$B2810="","",N(GL_Paste!$H2810)-N(GL_Paste!$G2810))</f>
        <v/>
      </c>
      <c r="B2813" s="43">
        <f>IF(GL_Paste!$B2810="","",DATE(YEAR(GL_Paste!$E2810),MONTH(GL_Paste!$E2810),1))</f>
        <v/>
      </c>
      <c r="C2813">
        <f>IF(GL_Paste!$B2810="","",IF(TRIM(GL_Paste!$M2810)&lt;&gt;"",TRIM(GL_Paste!$M2810),IFERROR(MID(GL_Paste!$I2810,FIND("[",GL_Paste!$I2810)+1,FIND("]",GL_Paste!$I2810)-FIND("[",GL_Paste!$I2810)-1),"")))</f>
        <v/>
      </c>
      <c r="D2813">
        <f>IF(GL_Paste!$B2810="","",IFERROR(INDEX(DeptName,MATCH($C2813,DeptTag,0)),"UNALLOCATED"))</f>
        <v/>
      </c>
      <c r="E2813">
        <f>IF(GL_Paste!$B2810="","",IFERROR(INDEX(AcctCat,MATCH(GL_Paste!$B2810&amp;"",AcctCode,0)),"UNKNOWN"))</f>
        <v/>
      </c>
      <c r="F2813">
        <f>IF(GL_Paste!$B2810="","",IFERROR(INDEX(AcctSub,MATCH(GL_Paste!$B2810&amp;"",AcctCode,0)),"UNKNOWN"))</f>
        <v/>
      </c>
    </row>
    <row r="2814">
      <c r="A2814" s="40">
        <f>IF(GL_Paste!$B2811="","",N(GL_Paste!$H2811)-N(GL_Paste!$G2811))</f>
        <v/>
      </c>
      <c r="B2814" s="43">
        <f>IF(GL_Paste!$B2811="","",DATE(YEAR(GL_Paste!$E2811),MONTH(GL_Paste!$E2811),1))</f>
        <v/>
      </c>
      <c r="C2814">
        <f>IF(GL_Paste!$B2811="","",IF(TRIM(GL_Paste!$M2811)&lt;&gt;"",TRIM(GL_Paste!$M2811),IFERROR(MID(GL_Paste!$I2811,FIND("[",GL_Paste!$I2811)+1,FIND("]",GL_Paste!$I2811)-FIND("[",GL_Paste!$I2811)-1),"")))</f>
        <v/>
      </c>
      <c r="D2814">
        <f>IF(GL_Paste!$B2811="","",IFERROR(INDEX(DeptName,MATCH($C2814,DeptTag,0)),"UNALLOCATED"))</f>
        <v/>
      </c>
      <c r="E2814">
        <f>IF(GL_Paste!$B2811="","",IFERROR(INDEX(AcctCat,MATCH(GL_Paste!$B2811&amp;"",AcctCode,0)),"UNKNOWN"))</f>
        <v/>
      </c>
      <c r="F2814">
        <f>IF(GL_Paste!$B2811="","",IFERROR(INDEX(AcctSub,MATCH(GL_Paste!$B2811&amp;"",AcctCode,0)),"UNKNOWN"))</f>
        <v/>
      </c>
    </row>
    <row r="2815">
      <c r="A2815" s="40">
        <f>IF(GL_Paste!$B2812="","",N(GL_Paste!$H2812)-N(GL_Paste!$G2812))</f>
        <v/>
      </c>
      <c r="B2815" s="43">
        <f>IF(GL_Paste!$B2812="","",DATE(YEAR(GL_Paste!$E2812),MONTH(GL_Paste!$E2812),1))</f>
        <v/>
      </c>
      <c r="C2815">
        <f>IF(GL_Paste!$B2812="","",IF(TRIM(GL_Paste!$M2812)&lt;&gt;"",TRIM(GL_Paste!$M2812),IFERROR(MID(GL_Paste!$I2812,FIND("[",GL_Paste!$I2812)+1,FIND("]",GL_Paste!$I2812)-FIND("[",GL_Paste!$I2812)-1),"")))</f>
        <v/>
      </c>
      <c r="D2815">
        <f>IF(GL_Paste!$B2812="","",IFERROR(INDEX(DeptName,MATCH($C2815,DeptTag,0)),"UNALLOCATED"))</f>
        <v/>
      </c>
      <c r="E2815">
        <f>IF(GL_Paste!$B2812="","",IFERROR(INDEX(AcctCat,MATCH(GL_Paste!$B2812&amp;"",AcctCode,0)),"UNKNOWN"))</f>
        <v/>
      </c>
      <c r="F2815">
        <f>IF(GL_Paste!$B2812="","",IFERROR(INDEX(AcctSub,MATCH(GL_Paste!$B2812&amp;"",AcctCode,0)),"UNKNOWN"))</f>
        <v/>
      </c>
    </row>
    <row r="2816">
      <c r="A2816" s="40">
        <f>IF(GL_Paste!$B2813="","",N(GL_Paste!$H2813)-N(GL_Paste!$G2813))</f>
        <v/>
      </c>
      <c r="B2816" s="43">
        <f>IF(GL_Paste!$B2813="","",DATE(YEAR(GL_Paste!$E2813),MONTH(GL_Paste!$E2813),1))</f>
        <v/>
      </c>
      <c r="C2816">
        <f>IF(GL_Paste!$B2813="","",IF(TRIM(GL_Paste!$M2813)&lt;&gt;"",TRIM(GL_Paste!$M2813),IFERROR(MID(GL_Paste!$I2813,FIND("[",GL_Paste!$I2813)+1,FIND("]",GL_Paste!$I2813)-FIND("[",GL_Paste!$I2813)-1),"")))</f>
        <v/>
      </c>
      <c r="D2816">
        <f>IF(GL_Paste!$B2813="","",IFERROR(INDEX(DeptName,MATCH($C2816,DeptTag,0)),"UNALLOCATED"))</f>
        <v/>
      </c>
      <c r="E2816">
        <f>IF(GL_Paste!$B2813="","",IFERROR(INDEX(AcctCat,MATCH(GL_Paste!$B2813&amp;"",AcctCode,0)),"UNKNOWN"))</f>
        <v/>
      </c>
      <c r="F2816">
        <f>IF(GL_Paste!$B2813="","",IFERROR(INDEX(AcctSub,MATCH(GL_Paste!$B2813&amp;"",AcctCode,0)),"UNKNOWN"))</f>
        <v/>
      </c>
    </row>
    <row r="2817">
      <c r="A2817" s="40">
        <f>IF(GL_Paste!$B2814="","",N(GL_Paste!$H2814)-N(GL_Paste!$G2814))</f>
        <v/>
      </c>
      <c r="B2817" s="43">
        <f>IF(GL_Paste!$B2814="","",DATE(YEAR(GL_Paste!$E2814),MONTH(GL_Paste!$E2814),1))</f>
        <v/>
      </c>
      <c r="C2817">
        <f>IF(GL_Paste!$B2814="","",IF(TRIM(GL_Paste!$M2814)&lt;&gt;"",TRIM(GL_Paste!$M2814),IFERROR(MID(GL_Paste!$I2814,FIND("[",GL_Paste!$I2814)+1,FIND("]",GL_Paste!$I2814)-FIND("[",GL_Paste!$I2814)-1),"")))</f>
        <v/>
      </c>
      <c r="D2817">
        <f>IF(GL_Paste!$B2814="","",IFERROR(INDEX(DeptName,MATCH($C2817,DeptTag,0)),"UNALLOCATED"))</f>
        <v/>
      </c>
      <c r="E2817">
        <f>IF(GL_Paste!$B2814="","",IFERROR(INDEX(AcctCat,MATCH(GL_Paste!$B2814&amp;"",AcctCode,0)),"UNKNOWN"))</f>
        <v/>
      </c>
      <c r="F2817">
        <f>IF(GL_Paste!$B2814="","",IFERROR(INDEX(AcctSub,MATCH(GL_Paste!$B2814&amp;"",AcctCode,0)),"UNKNOWN"))</f>
        <v/>
      </c>
    </row>
    <row r="2818">
      <c r="A2818" s="40">
        <f>IF(GL_Paste!$B2815="","",N(GL_Paste!$H2815)-N(GL_Paste!$G2815))</f>
        <v/>
      </c>
      <c r="B2818" s="43">
        <f>IF(GL_Paste!$B2815="","",DATE(YEAR(GL_Paste!$E2815),MONTH(GL_Paste!$E2815),1))</f>
        <v/>
      </c>
      <c r="C2818">
        <f>IF(GL_Paste!$B2815="","",IF(TRIM(GL_Paste!$M2815)&lt;&gt;"",TRIM(GL_Paste!$M2815),IFERROR(MID(GL_Paste!$I2815,FIND("[",GL_Paste!$I2815)+1,FIND("]",GL_Paste!$I2815)-FIND("[",GL_Paste!$I2815)-1),"")))</f>
        <v/>
      </c>
      <c r="D2818">
        <f>IF(GL_Paste!$B2815="","",IFERROR(INDEX(DeptName,MATCH($C2818,DeptTag,0)),"UNALLOCATED"))</f>
        <v/>
      </c>
      <c r="E2818">
        <f>IF(GL_Paste!$B2815="","",IFERROR(INDEX(AcctCat,MATCH(GL_Paste!$B2815&amp;"",AcctCode,0)),"UNKNOWN"))</f>
        <v/>
      </c>
      <c r="F2818">
        <f>IF(GL_Paste!$B2815="","",IFERROR(INDEX(AcctSub,MATCH(GL_Paste!$B2815&amp;"",AcctCode,0)),"UNKNOWN"))</f>
        <v/>
      </c>
    </row>
    <row r="2819">
      <c r="A2819" s="40">
        <f>IF(GL_Paste!$B2816="","",N(GL_Paste!$H2816)-N(GL_Paste!$G2816))</f>
        <v/>
      </c>
      <c r="B2819" s="43">
        <f>IF(GL_Paste!$B2816="","",DATE(YEAR(GL_Paste!$E2816),MONTH(GL_Paste!$E2816),1))</f>
        <v/>
      </c>
      <c r="C2819">
        <f>IF(GL_Paste!$B2816="","",IF(TRIM(GL_Paste!$M2816)&lt;&gt;"",TRIM(GL_Paste!$M2816),IFERROR(MID(GL_Paste!$I2816,FIND("[",GL_Paste!$I2816)+1,FIND("]",GL_Paste!$I2816)-FIND("[",GL_Paste!$I2816)-1),"")))</f>
        <v/>
      </c>
      <c r="D2819">
        <f>IF(GL_Paste!$B2816="","",IFERROR(INDEX(DeptName,MATCH($C2819,DeptTag,0)),"UNALLOCATED"))</f>
        <v/>
      </c>
      <c r="E2819">
        <f>IF(GL_Paste!$B2816="","",IFERROR(INDEX(AcctCat,MATCH(GL_Paste!$B2816&amp;"",AcctCode,0)),"UNKNOWN"))</f>
        <v/>
      </c>
      <c r="F2819">
        <f>IF(GL_Paste!$B2816="","",IFERROR(INDEX(AcctSub,MATCH(GL_Paste!$B2816&amp;"",AcctCode,0)),"UNKNOWN"))</f>
        <v/>
      </c>
    </row>
    <row r="2820">
      <c r="A2820" s="40">
        <f>IF(GL_Paste!$B2817="","",N(GL_Paste!$H2817)-N(GL_Paste!$G2817))</f>
        <v/>
      </c>
      <c r="B2820" s="43">
        <f>IF(GL_Paste!$B2817="","",DATE(YEAR(GL_Paste!$E2817),MONTH(GL_Paste!$E2817),1))</f>
        <v/>
      </c>
      <c r="C2820">
        <f>IF(GL_Paste!$B2817="","",IF(TRIM(GL_Paste!$M2817)&lt;&gt;"",TRIM(GL_Paste!$M2817),IFERROR(MID(GL_Paste!$I2817,FIND("[",GL_Paste!$I2817)+1,FIND("]",GL_Paste!$I2817)-FIND("[",GL_Paste!$I2817)-1),"")))</f>
        <v/>
      </c>
      <c r="D2820">
        <f>IF(GL_Paste!$B2817="","",IFERROR(INDEX(DeptName,MATCH($C2820,DeptTag,0)),"UNALLOCATED"))</f>
        <v/>
      </c>
      <c r="E2820">
        <f>IF(GL_Paste!$B2817="","",IFERROR(INDEX(AcctCat,MATCH(GL_Paste!$B2817&amp;"",AcctCode,0)),"UNKNOWN"))</f>
        <v/>
      </c>
      <c r="F2820">
        <f>IF(GL_Paste!$B2817="","",IFERROR(INDEX(AcctSub,MATCH(GL_Paste!$B2817&amp;"",AcctCode,0)),"UNKNOWN"))</f>
        <v/>
      </c>
    </row>
    <row r="2821">
      <c r="A2821" s="40">
        <f>IF(GL_Paste!$B2818="","",N(GL_Paste!$H2818)-N(GL_Paste!$G2818))</f>
        <v/>
      </c>
      <c r="B2821" s="43">
        <f>IF(GL_Paste!$B2818="","",DATE(YEAR(GL_Paste!$E2818),MONTH(GL_Paste!$E2818),1))</f>
        <v/>
      </c>
      <c r="C2821">
        <f>IF(GL_Paste!$B2818="","",IF(TRIM(GL_Paste!$M2818)&lt;&gt;"",TRIM(GL_Paste!$M2818),IFERROR(MID(GL_Paste!$I2818,FIND("[",GL_Paste!$I2818)+1,FIND("]",GL_Paste!$I2818)-FIND("[",GL_Paste!$I2818)-1),"")))</f>
        <v/>
      </c>
      <c r="D2821">
        <f>IF(GL_Paste!$B2818="","",IFERROR(INDEX(DeptName,MATCH($C2821,DeptTag,0)),"UNALLOCATED"))</f>
        <v/>
      </c>
      <c r="E2821">
        <f>IF(GL_Paste!$B2818="","",IFERROR(INDEX(AcctCat,MATCH(GL_Paste!$B2818&amp;"",AcctCode,0)),"UNKNOWN"))</f>
        <v/>
      </c>
      <c r="F2821">
        <f>IF(GL_Paste!$B2818="","",IFERROR(INDEX(AcctSub,MATCH(GL_Paste!$B2818&amp;"",AcctCode,0)),"UNKNOWN"))</f>
        <v/>
      </c>
    </row>
    <row r="2822">
      <c r="A2822" s="40">
        <f>IF(GL_Paste!$B2819="","",N(GL_Paste!$H2819)-N(GL_Paste!$G2819))</f>
        <v/>
      </c>
      <c r="B2822" s="43">
        <f>IF(GL_Paste!$B2819="","",DATE(YEAR(GL_Paste!$E2819),MONTH(GL_Paste!$E2819),1))</f>
        <v/>
      </c>
      <c r="C2822">
        <f>IF(GL_Paste!$B2819="","",IF(TRIM(GL_Paste!$M2819)&lt;&gt;"",TRIM(GL_Paste!$M2819),IFERROR(MID(GL_Paste!$I2819,FIND("[",GL_Paste!$I2819)+1,FIND("]",GL_Paste!$I2819)-FIND("[",GL_Paste!$I2819)-1),"")))</f>
        <v/>
      </c>
      <c r="D2822">
        <f>IF(GL_Paste!$B2819="","",IFERROR(INDEX(DeptName,MATCH($C2822,DeptTag,0)),"UNALLOCATED"))</f>
        <v/>
      </c>
      <c r="E2822">
        <f>IF(GL_Paste!$B2819="","",IFERROR(INDEX(AcctCat,MATCH(GL_Paste!$B2819&amp;"",AcctCode,0)),"UNKNOWN"))</f>
        <v/>
      </c>
      <c r="F2822">
        <f>IF(GL_Paste!$B2819="","",IFERROR(INDEX(AcctSub,MATCH(GL_Paste!$B2819&amp;"",AcctCode,0)),"UNKNOWN"))</f>
        <v/>
      </c>
    </row>
    <row r="2823">
      <c r="A2823" s="40">
        <f>IF(GL_Paste!$B2820="","",N(GL_Paste!$H2820)-N(GL_Paste!$G2820))</f>
        <v/>
      </c>
      <c r="B2823" s="43">
        <f>IF(GL_Paste!$B2820="","",DATE(YEAR(GL_Paste!$E2820),MONTH(GL_Paste!$E2820),1))</f>
        <v/>
      </c>
      <c r="C2823">
        <f>IF(GL_Paste!$B2820="","",IF(TRIM(GL_Paste!$M2820)&lt;&gt;"",TRIM(GL_Paste!$M2820),IFERROR(MID(GL_Paste!$I2820,FIND("[",GL_Paste!$I2820)+1,FIND("]",GL_Paste!$I2820)-FIND("[",GL_Paste!$I2820)-1),"")))</f>
        <v/>
      </c>
      <c r="D2823">
        <f>IF(GL_Paste!$B2820="","",IFERROR(INDEX(DeptName,MATCH($C2823,DeptTag,0)),"UNALLOCATED"))</f>
        <v/>
      </c>
      <c r="E2823">
        <f>IF(GL_Paste!$B2820="","",IFERROR(INDEX(AcctCat,MATCH(GL_Paste!$B2820&amp;"",AcctCode,0)),"UNKNOWN"))</f>
        <v/>
      </c>
      <c r="F2823">
        <f>IF(GL_Paste!$B2820="","",IFERROR(INDEX(AcctSub,MATCH(GL_Paste!$B2820&amp;"",AcctCode,0)),"UNKNOWN"))</f>
        <v/>
      </c>
    </row>
    <row r="2824">
      <c r="A2824" s="40">
        <f>IF(GL_Paste!$B2821="","",N(GL_Paste!$H2821)-N(GL_Paste!$G2821))</f>
        <v/>
      </c>
      <c r="B2824" s="43">
        <f>IF(GL_Paste!$B2821="","",DATE(YEAR(GL_Paste!$E2821),MONTH(GL_Paste!$E2821),1))</f>
        <v/>
      </c>
      <c r="C2824">
        <f>IF(GL_Paste!$B2821="","",IF(TRIM(GL_Paste!$M2821)&lt;&gt;"",TRIM(GL_Paste!$M2821),IFERROR(MID(GL_Paste!$I2821,FIND("[",GL_Paste!$I2821)+1,FIND("]",GL_Paste!$I2821)-FIND("[",GL_Paste!$I2821)-1),"")))</f>
        <v/>
      </c>
      <c r="D2824">
        <f>IF(GL_Paste!$B2821="","",IFERROR(INDEX(DeptName,MATCH($C2824,DeptTag,0)),"UNALLOCATED"))</f>
        <v/>
      </c>
      <c r="E2824">
        <f>IF(GL_Paste!$B2821="","",IFERROR(INDEX(AcctCat,MATCH(GL_Paste!$B2821&amp;"",AcctCode,0)),"UNKNOWN"))</f>
        <v/>
      </c>
      <c r="F2824">
        <f>IF(GL_Paste!$B2821="","",IFERROR(INDEX(AcctSub,MATCH(GL_Paste!$B2821&amp;"",AcctCode,0)),"UNKNOWN"))</f>
        <v/>
      </c>
    </row>
    <row r="2825">
      <c r="A2825" s="40">
        <f>IF(GL_Paste!$B2822="","",N(GL_Paste!$H2822)-N(GL_Paste!$G2822))</f>
        <v/>
      </c>
      <c r="B2825" s="43">
        <f>IF(GL_Paste!$B2822="","",DATE(YEAR(GL_Paste!$E2822),MONTH(GL_Paste!$E2822),1))</f>
        <v/>
      </c>
      <c r="C2825">
        <f>IF(GL_Paste!$B2822="","",IF(TRIM(GL_Paste!$M2822)&lt;&gt;"",TRIM(GL_Paste!$M2822),IFERROR(MID(GL_Paste!$I2822,FIND("[",GL_Paste!$I2822)+1,FIND("]",GL_Paste!$I2822)-FIND("[",GL_Paste!$I2822)-1),"")))</f>
        <v/>
      </c>
      <c r="D2825">
        <f>IF(GL_Paste!$B2822="","",IFERROR(INDEX(DeptName,MATCH($C2825,DeptTag,0)),"UNALLOCATED"))</f>
        <v/>
      </c>
      <c r="E2825">
        <f>IF(GL_Paste!$B2822="","",IFERROR(INDEX(AcctCat,MATCH(GL_Paste!$B2822&amp;"",AcctCode,0)),"UNKNOWN"))</f>
        <v/>
      </c>
      <c r="F2825">
        <f>IF(GL_Paste!$B2822="","",IFERROR(INDEX(AcctSub,MATCH(GL_Paste!$B2822&amp;"",AcctCode,0)),"UNKNOWN"))</f>
        <v/>
      </c>
    </row>
    <row r="2826">
      <c r="A2826" s="40">
        <f>IF(GL_Paste!$B2823="","",N(GL_Paste!$H2823)-N(GL_Paste!$G2823))</f>
        <v/>
      </c>
      <c r="B2826" s="43">
        <f>IF(GL_Paste!$B2823="","",DATE(YEAR(GL_Paste!$E2823),MONTH(GL_Paste!$E2823),1))</f>
        <v/>
      </c>
      <c r="C2826">
        <f>IF(GL_Paste!$B2823="","",IF(TRIM(GL_Paste!$M2823)&lt;&gt;"",TRIM(GL_Paste!$M2823),IFERROR(MID(GL_Paste!$I2823,FIND("[",GL_Paste!$I2823)+1,FIND("]",GL_Paste!$I2823)-FIND("[",GL_Paste!$I2823)-1),"")))</f>
        <v/>
      </c>
      <c r="D2826">
        <f>IF(GL_Paste!$B2823="","",IFERROR(INDEX(DeptName,MATCH($C2826,DeptTag,0)),"UNALLOCATED"))</f>
        <v/>
      </c>
      <c r="E2826">
        <f>IF(GL_Paste!$B2823="","",IFERROR(INDEX(AcctCat,MATCH(GL_Paste!$B2823&amp;"",AcctCode,0)),"UNKNOWN"))</f>
        <v/>
      </c>
      <c r="F2826">
        <f>IF(GL_Paste!$B2823="","",IFERROR(INDEX(AcctSub,MATCH(GL_Paste!$B2823&amp;"",AcctCode,0)),"UNKNOWN"))</f>
        <v/>
      </c>
    </row>
    <row r="2827">
      <c r="A2827" s="40">
        <f>IF(GL_Paste!$B2824="","",N(GL_Paste!$H2824)-N(GL_Paste!$G2824))</f>
        <v/>
      </c>
      <c r="B2827" s="43">
        <f>IF(GL_Paste!$B2824="","",DATE(YEAR(GL_Paste!$E2824),MONTH(GL_Paste!$E2824),1))</f>
        <v/>
      </c>
      <c r="C2827">
        <f>IF(GL_Paste!$B2824="","",IF(TRIM(GL_Paste!$M2824)&lt;&gt;"",TRIM(GL_Paste!$M2824),IFERROR(MID(GL_Paste!$I2824,FIND("[",GL_Paste!$I2824)+1,FIND("]",GL_Paste!$I2824)-FIND("[",GL_Paste!$I2824)-1),"")))</f>
        <v/>
      </c>
      <c r="D2827">
        <f>IF(GL_Paste!$B2824="","",IFERROR(INDEX(DeptName,MATCH($C2827,DeptTag,0)),"UNALLOCATED"))</f>
        <v/>
      </c>
      <c r="E2827">
        <f>IF(GL_Paste!$B2824="","",IFERROR(INDEX(AcctCat,MATCH(GL_Paste!$B2824&amp;"",AcctCode,0)),"UNKNOWN"))</f>
        <v/>
      </c>
      <c r="F2827">
        <f>IF(GL_Paste!$B2824="","",IFERROR(INDEX(AcctSub,MATCH(GL_Paste!$B2824&amp;"",AcctCode,0)),"UNKNOWN"))</f>
        <v/>
      </c>
    </row>
    <row r="2828">
      <c r="A2828" s="40">
        <f>IF(GL_Paste!$B2825="","",N(GL_Paste!$H2825)-N(GL_Paste!$G2825))</f>
        <v/>
      </c>
      <c r="B2828" s="43">
        <f>IF(GL_Paste!$B2825="","",DATE(YEAR(GL_Paste!$E2825),MONTH(GL_Paste!$E2825),1))</f>
        <v/>
      </c>
      <c r="C2828">
        <f>IF(GL_Paste!$B2825="","",IF(TRIM(GL_Paste!$M2825)&lt;&gt;"",TRIM(GL_Paste!$M2825),IFERROR(MID(GL_Paste!$I2825,FIND("[",GL_Paste!$I2825)+1,FIND("]",GL_Paste!$I2825)-FIND("[",GL_Paste!$I2825)-1),"")))</f>
        <v/>
      </c>
      <c r="D2828">
        <f>IF(GL_Paste!$B2825="","",IFERROR(INDEX(DeptName,MATCH($C2828,DeptTag,0)),"UNALLOCATED"))</f>
        <v/>
      </c>
      <c r="E2828">
        <f>IF(GL_Paste!$B2825="","",IFERROR(INDEX(AcctCat,MATCH(GL_Paste!$B2825&amp;"",AcctCode,0)),"UNKNOWN"))</f>
        <v/>
      </c>
      <c r="F2828">
        <f>IF(GL_Paste!$B2825="","",IFERROR(INDEX(AcctSub,MATCH(GL_Paste!$B2825&amp;"",AcctCode,0)),"UNKNOWN"))</f>
        <v/>
      </c>
    </row>
    <row r="2829">
      <c r="A2829" s="40">
        <f>IF(GL_Paste!$B2826="","",N(GL_Paste!$H2826)-N(GL_Paste!$G2826))</f>
        <v/>
      </c>
      <c r="B2829" s="43">
        <f>IF(GL_Paste!$B2826="","",DATE(YEAR(GL_Paste!$E2826),MONTH(GL_Paste!$E2826),1))</f>
        <v/>
      </c>
      <c r="C2829">
        <f>IF(GL_Paste!$B2826="","",IF(TRIM(GL_Paste!$M2826)&lt;&gt;"",TRIM(GL_Paste!$M2826),IFERROR(MID(GL_Paste!$I2826,FIND("[",GL_Paste!$I2826)+1,FIND("]",GL_Paste!$I2826)-FIND("[",GL_Paste!$I2826)-1),"")))</f>
        <v/>
      </c>
      <c r="D2829">
        <f>IF(GL_Paste!$B2826="","",IFERROR(INDEX(DeptName,MATCH($C2829,DeptTag,0)),"UNALLOCATED"))</f>
        <v/>
      </c>
      <c r="E2829">
        <f>IF(GL_Paste!$B2826="","",IFERROR(INDEX(AcctCat,MATCH(GL_Paste!$B2826&amp;"",AcctCode,0)),"UNKNOWN"))</f>
        <v/>
      </c>
      <c r="F2829">
        <f>IF(GL_Paste!$B2826="","",IFERROR(INDEX(AcctSub,MATCH(GL_Paste!$B2826&amp;"",AcctCode,0)),"UNKNOWN"))</f>
        <v/>
      </c>
    </row>
    <row r="2830">
      <c r="A2830" s="40">
        <f>IF(GL_Paste!$B2827="","",N(GL_Paste!$H2827)-N(GL_Paste!$G2827))</f>
        <v/>
      </c>
      <c r="B2830" s="43">
        <f>IF(GL_Paste!$B2827="","",DATE(YEAR(GL_Paste!$E2827),MONTH(GL_Paste!$E2827),1))</f>
        <v/>
      </c>
      <c r="C2830">
        <f>IF(GL_Paste!$B2827="","",IF(TRIM(GL_Paste!$M2827)&lt;&gt;"",TRIM(GL_Paste!$M2827),IFERROR(MID(GL_Paste!$I2827,FIND("[",GL_Paste!$I2827)+1,FIND("]",GL_Paste!$I2827)-FIND("[",GL_Paste!$I2827)-1),"")))</f>
        <v/>
      </c>
      <c r="D2830">
        <f>IF(GL_Paste!$B2827="","",IFERROR(INDEX(DeptName,MATCH($C2830,DeptTag,0)),"UNALLOCATED"))</f>
        <v/>
      </c>
      <c r="E2830">
        <f>IF(GL_Paste!$B2827="","",IFERROR(INDEX(AcctCat,MATCH(GL_Paste!$B2827&amp;"",AcctCode,0)),"UNKNOWN"))</f>
        <v/>
      </c>
      <c r="F2830">
        <f>IF(GL_Paste!$B2827="","",IFERROR(INDEX(AcctSub,MATCH(GL_Paste!$B2827&amp;"",AcctCode,0)),"UNKNOWN"))</f>
        <v/>
      </c>
    </row>
    <row r="2831">
      <c r="A2831" s="40">
        <f>IF(GL_Paste!$B2828="","",N(GL_Paste!$H2828)-N(GL_Paste!$G2828))</f>
        <v/>
      </c>
      <c r="B2831" s="43">
        <f>IF(GL_Paste!$B2828="","",DATE(YEAR(GL_Paste!$E2828),MONTH(GL_Paste!$E2828),1))</f>
        <v/>
      </c>
      <c r="C2831">
        <f>IF(GL_Paste!$B2828="","",IF(TRIM(GL_Paste!$M2828)&lt;&gt;"",TRIM(GL_Paste!$M2828),IFERROR(MID(GL_Paste!$I2828,FIND("[",GL_Paste!$I2828)+1,FIND("]",GL_Paste!$I2828)-FIND("[",GL_Paste!$I2828)-1),"")))</f>
        <v/>
      </c>
      <c r="D2831">
        <f>IF(GL_Paste!$B2828="","",IFERROR(INDEX(DeptName,MATCH($C2831,DeptTag,0)),"UNALLOCATED"))</f>
        <v/>
      </c>
      <c r="E2831">
        <f>IF(GL_Paste!$B2828="","",IFERROR(INDEX(AcctCat,MATCH(GL_Paste!$B2828&amp;"",AcctCode,0)),"UNKNOWN"))</f>
        <v/>
      </c>
      <c r="F2831">
        <f>IF(GL_Paste!$B2828="","",IFERROR(INDEX(AcctSub,MATCH(GL_Paste!$B2828&amp;"",AcctCode,0)),"UNKNOWN"))</f>
        <v/>
      </c>
    </row>
    <row r="2832">
      <c r="A2832" s="40">
        <f>IF(GL_Paste!$B2829="","",N(GL_Paste!$H2829)-N(GL_Paste!$G2829))</f>
        <v/>
      </c>
      <c r="B2832" s="43">
        <f>IF(GL_Paste!$B2829="","",DATE(YEAR(GL_Paste!$E2829),MONTH(GL_Paste!$E2829),1))</f>
        <v/>
      </c>
      <c r="C2832">
        <f>IF(GL_Paste!$B2829="","",IF(TRIM(GL_Paste!$M2829)&lt;&gt;"",TRIM(GL_Paste!$M2829),IFERROR(MID(GL_Paste!$I2829,FIND("[",GL_Paste!$I2829)+1,FIND("]",GL_Paste!$I2829)-FIND("[",GL_Paste!$I2829)-1),"")))</f>
        <v/>
      </c>
      <c r="D2832">
        <f>IF(GL_Paste!$B2829="","",IFERROR(INDEX(DeptName,MATCH($C2832,DeptTag,0)),"UNALLOCATED"))</f>
        <v/>
      </c>
      <c r="E2832">
        <f>IF(GL_Paste!$B2829="","",IFERROR(INDEX(AcctCat,MATCH(GL_Paste!$B2829&amp;"",AcctCode,0)),"UNKNOWN"))</f>
        <v/>
      </c>
      <c r="F2832">
        <f>IF(GL_Paste!$B2829="","",IFERROR(INDEX(AcctSub,MATCH(GL_Paste!$B2829&amp;"",AcctCode,0)),"UNKNOWN"))</f>
        <v/>
      </c>
    </row>
    <row r="2833">
      <c r="A2833" s="40">
        <f>IF(GL_Paste!$B2830="","",N(GL_Paste!$H2830)-N(GL_Paste!$G2830))</f>
        <v/>
      </c>
      <c r="B2833" s="43">
        <f>IF(GL_Paste!$B2830="","",DATE(YEAR(GL_Paste!$E2830),MONTH(GL_Paste!$E2830),1))</f>
        <v/>
      </c>
      <c r="C2833">
        <f>IF(GL_Paste!$B2830="","",IF(TRIM(GL_Paste!$M2830)&lt;&gt;"",TRIM(GL_Paste!$M2830),IFERROR(MID(GL_Paste!$I2830,FIND("[",GL_Paste!$I2830)+1,FIND("]",GL_Paste!$I2830)-FIND("[",GL_Paste!$I2830)-1),"")))</f>
        <v/>
      </c>
      <c r="D2833">
        <f>IF(GL_Paste!$B2830="","",IFERROR(INDEX(DeptName,MATCH($C2833,DeptTag,0)),"UNALLOCATED"))</f>
        <v/>
      </c>
      <c r="E2833">
        <f>IF(GL_Paste!$B2830="","",IFERROR(INDEX(AcctCat,MATCH(GL_Paste!$B2830&amp;"",AcctCode,0)),"UNKNOWN"))</f>
        <v/>
      </c>
      <c r="F2833">
        <f>IF(GL_Paste!$B2830="","",IFERROR(INDEX(AcctSub,MATCH(GL_Paste!$B2830&amp;"",AcctCode,0)),"UNKNOWN"))</f>
        <v/>
      </c>
    </row>
    <row r="2834">
      <c r="A2834" s="40">
        <f>IF(GL_Paste!$B2831="","",N(GL_Paste!$H2831)-N(GL_Paste!$G2831))</f>
        <v/>
      </c>
      <c r="B2834" s="43">
        <f>IF(GL_Paste!$B2831="","",DATE(YEAR(GL_Paste!$E2831),MONTH(GL_Paste!$E2831),1))</f>
        <v/>
      </c>
      <c r="C2834">
        <f>IF(GL_Paste!$B2831="","",IF(TRIM(GL_Paste!$M2831)&lt;&gt;"",TRIM(GL_Paste!$M2831),IFERROR(MID(GL_Paste!$I2831,FIND("[",GL_Paste!$I2831)+1,FIND("]",GL_Paste!$I2831)-FIND("[",GL_Paste!$I2831)-1),"")))</f>
        <v/>
      </c>
      <c r="D2834">
        <f>IF(GL_Paste!$B2831="","",IFERROR(INDEX(DeptName,MATCH($C2834,DeptTag,0)),"UNALLOCATED"))</f>
        <v/>
      </c>
      <c r="E2834">
        <f>IF(GL_Paste!$B2831="","",IFERROR(INDEX(AcctCat,MATCH(GL_Paste!$B2831&amp;"",AcctCode,0)),"UNKNOWN"))</f>
        <v/>
      </c>
      <c r="F2834">
        <f>IF(GL_Paste!$B2831="","",IFERROR(INDEX(AcctSub,MATCH(GL_Paste!$B2831&amp;"",AcctCode,0)),"UNKNOWN"))</f>
        <v/>
      </c>
    </row>
    <row r="2835">
      <c r="A2835" s="40">
        <f>IF(GL_Paste!$B2832="","",N(GL_Paste!$H2832)-N(GL_Paste!$G2832))</f>
        <v/>
      </c>
      <c r="B2835" s="43">
        <f>IF(GL_Paste!$B2832="","",DATE(YEAR(GL_Paste!$E2832),MONTH(GL_Paste!$E2832),1))</f>
        <v/>
      </c>
      <c r="C2835">
        <f>IF(GL_Paste!$B2832="","",IF(TRIM(GL_Paste!$M2832)&lt;&gt;"",TRIM(GL_Paste!$M2832),IFERROR(MID(GL_Paste!$I2832,FIND("[",GL_Paste!$I2832)+1,FIND("]",GL_Paste!$I2832)-FIND("[",GL_Paste!$I2832)-1),"")))</f>
        <v/>
      </c>
      <c r="D2835">
        <f>IF(GL_Paste!$B2832="","",IFERROR(INDEX(DeptName,MATCH($C2835,DeptTag,0)),"UNALLOCATED"))</f>
        <v/>
      </c>
      <c r="E2835">
        <f>IF(GL_Paste!$B2832="","",IFERROR(INDEX(AcctCat,MATCH(GL_Paste!$B2832&amp;"",AcctCode,0)),"UNKNOWN"))</f>
        <v/>
      </c>
      <c r="F2835">
        <f>IF(GL_Paste!$B2832="","",IFERROR(INDEX(AcctSub,MATCH(GL_Paste!$B2832&amp;"",AcctCode,0)),"UNKNOWN"))</f>
        <v/>
      </c>
    </row>
    <row r="2836">
      <c r="A2836" s="40">
        <f>IF(GL_Paste!$B2833="","",N(GL_Paste!$H2833)-N(GL_Paste!$G2833))</f>
        <v/>
      </c>
      <c r="B2836" s="43">
        <f>IF(GL_Paste!$B2833="","",DATE(YEAR(GL_Paste!$E2833),MONTH(GL_Paste!$E2833),1))</f>
        <v/>
      </c>
      <c r="C2836">
        <f>IF(GL_Paste!$B2833="","",IF(TRIM(GL_Paste!$M2833)&lt;&gt;"",TRIM(GL_Paste!$M2833),IFERROR(MID(GL_Paste!$I2833,FIND("[",GL_Paste!$I2833)+1,FIND("]",GL_Paste!$I2833)-FIND("[",GL_Paste!$I2833)-1),"")))</f>
        <v/>
      </c>
      <c r="D2836">
        <f>IF(GL_Paste!$B2833="","",IFERROR(INDEX(DeptName,MATCH($C2836,DeptTag,0)),"UNALLOCATED"))</f>
        <v/>
      </c>
      <c r="E2836">
        <f>IF(GL_Paste!$B2833="","",IFERROR(INDEX(AcctCat,MATCH(GL_Paste!$B2833&amp;"",AcctCode,0)),"UNKNOWN"))</f>
        <v/>
      </c>
      <c r="F2836">
        <f>IF(GL_Paste!$B2833="","",IFERROR(INDEX(AcctSub,MATCH(GL_Paste!$B2833&amp;"",AcctCode,0)),"UNKNOWN"))</f>
        <v/>
      </c>
    </row>
    <row r="2837">
      <c r="A2837" s="40">
        <f>IF(GL_Paste!$B2834="","",N(GL_Paste!$H2834)-N(GL_Paste!$G2834))</f>
        <v/>
      </c>
      <c r="B2837" s="43">
        <f>IF(GL_Paste!$B2834="","",DATE(YEAR(GL_Paste!$E2834),MONTH(GL_Paste!$E2834),1))</f>
        <v/>
      </c>
      <c r="C2837">
        <f>IF(GL_Paste!$B2834="","",IF(TRIM(GL_Paste!$M2834)&lt;&gt;"",TRIM(GL_Paste!$M2834),IFERROR(MID(GL_Paste!$I2834,FIND("[",GL_Paste!$I2834)+1,FIND("]",GL_Paste!$I2834)-FIND("[",GL_Paste!$I2834)-1),"")))</f>
        <v/>
      </c>
      <c r="D2837">
        <f>IF(GL_Paste!$B2834="","",IFERROR(INDEX(DeptName,MATCH($C2837,DeptTag,0)),"UNALLOCATED"))</f>
        <v/>
      </c>
      <c r="E2837">
        <f>IF(GL_Paste!$B2834="","",IFERROR(INDEX(AcctCat,MATCH(GL_Paste!$B2834&amp;"",AcctCode,0)),"UNKNOWN"))</f>
        <v/>
      </c>
      <c r="F2837">
        <f>IF(GL_Paste!$B2834="","",IFERROR(INDEX(AcctSub,MATCH(GL_Paste!$B2834&amp;"",AcctCode,0)),"UNKNOWN"))</f>
        <v/>
      </c>
    </row>
    <row r="2838">
      <c r="A2838" s="40">
        <f>IF(GL_Paste!$B2835="","",N(GL_Paste!$H2835)-N(GL_Paste!$G2835))</f>
        <v/>
      </c>
      <c r="B2838" s="43">
        <f>IF(GL_Paste!$B2835="","",DATE(YEAR(GL_Paste!$E2835),MONTH(GL_Paste!$E2835),1))</f>
        <v/>
      </c>
      <c r="C2838">
        <f>IF(GL_Paste!$B2835="","",IF(TRIM(GL_Paste!$M2835)&lt;&gt;"",TRIM(GL_Paste!$M2835),IFERROR(MID(GL_Paste!$I2835,FIND("[",GL_Paste!$I2835)+1,FIND("]",GL_Paste!$I2835)-FIND("[",GL_Paste!$I2835)-1),"")))</f>
        <v/>
      </c>
      <c r="D2838">
        <f>IF(GL_Paste!$B2835="","",IFERROR(INDEX(DeptName,MATCH($C2838,DeptTag,0)),"UNALLOCATED"))</f>
        <v/>
      </c>
      <c r="E2838">
        <f>IF(GL_Paste!$B2835="","",IFERROR(INDEX(AcctCat,MATCH(GL_Paste!$B2835&amp;"",AcctCode,0)),"UNKNOWN"))</f>
        <v/>
      </c>
      <c r="F2838">
        <f>IF(GL_Paste!$B2835="","",IFERROR(INDEX(AcctSub,MATCH(GL_Paste!$B2835&amp;"",AcctCode,0)),"UNKNOWN"))</f>
        <v/>
      </c>
    </row>
    <row r="2839">
      <c r="A2839" s="40">
        <f>IF(GL_Paste!$B2836="","",N(GL_Paste!$H2836)-N(GL_Paste!$G2836))</f>
        <v/>
      </c>
      <c r="B2839" s="43">
        <f>IF(GL_Paste!$B2836="","",DATE(YEAR(GL_Paste!$E2836),MONTH(GL_Paste!$E2836),1))</f>
        <v/>
      </c>
      <c r="C2839">
        <f>IF(GL_Paste!$B2836="","",IF(TRIM(GL_Paste!$M2836)&lt;&gt;"",TRIM(GL_Paste!$M2836),IFERROR(MID(GL_Paste!$I2836,FIND("[",GL_Paste!$I2836)+1,FIND("]",GL_Paste!$I2836)-FIND("[",GL_Paste!$I2836)-1),"")))</f>
        <v/>
      </c>
      <c r="D2839">
        <f>IF(GL_Paste!$B2836="","",IFERROR(INDEX(DeptName,MATCH($C2839,DeptTag,0)),"UNALLOCATED"))</f>
        <v/>
      </c>
      <c r="E2839">
        <f>IF(GL_Paste!$B2836="","",IFERROR(INDEX(AcctCat,MATCH(GL_Paste!$B2836&amp;"",AcctCode,0)),"UNKNOWN"))</f>
        <v/>
      </c>
      <c r="F2839">
        <f>IF(GL_Paste!$B2836="","",IFERROR(INDEX(AcctSub,MATCH(GL_Paste!$B2836&amp;"",AcctCode,0)),"UNKNOWN"))</f>
        <v/>
      </c>
    </row>
    <row r="2840">
      <c r="A2840" s="40">
        <f>IF(GL_Paste!$B2837="","",N(GL_Paste!$H2837)-N(GL_Paste!$G2837))</f>
        <v/>
      </c>
      <c r="B2840" s="43">
        <f>IF(GL_Paste!$B2837="","",DATE(YEAR(GL_Paste!$E2837),MONTH(GL_Paste!$E2837),1))</f>
        <v/>
      </c>
      <c r="C2840">
        <f>IF(GL_Paste!$B2837="","",IF(TRIM(GL_Paste!$M2837)&lt;&gt;"",TRIM(GL_Paste!$M2837),IFERROR(MID(GL_Paste!$I2837,FIND("[",GL_Paste!$I2837)+1,FIND("]",GL_Paste!$I2837)-FIND("[",GL_Paste!$I2837)-1),"")))</f>
        <v/>
      </c>
      <c r="D2840">
        <f>IF(GL_Paste!$B2837="","",IFERROR(INDEX(DeptName,MATCH($C2840,DeptTag,0)),"UNALLOCATED"))</f>
        <v/>
      </c>
      <c r="E2840">
        <f>IF(GL_Paste!$B2837="","",IFERROR(INDEX(AcctCat,MATCH(GL_Paste!$B2837&amp;"",AcctCode,0)),"UNKNOWN"))</f>
        <v/>
      </c>
      <c r="F2840">
        <f>IF(GL_Paste!$B2837="","",IFERROR(INDEX(AcctSub,MATCH(GL_Paste!$B2837&amp;"",AcctCode,0)),"UNKNOWN"))</f>
        <v/>
      </c>
    </row>
    <row r="2841">
      <c r="A2841" s="40">
        <f>IF(GL_Paste!$B2838="","",N(GL_Paste!$H2838)-N(GL_Paste!$G2838))</f>
        <v/>
      </c>
      <c r="B2841" s="43">
        <f>IF(GL_Paste!$B2838="","",DATE(YEAR(GL_Paste!$E2838),MONTH(GL_Paste!$E2838),1))</f>
        <v/>
      </c>
      <c r="C2841">
        <f>IF(GL_Paste!$B2838="","",IF(TRIM(GL_Paste!$M2838)&lt;&gt;"",TRIM(GL_Paste!$M2838),IFERROR(MID(GL_Paste!$I2838,FIND("[",GL_Paste!$I2838)+1,FIND("]",GL_Paste!$I2838)-FIND("[",GL_Paste!$I2838)-1),"")))</f>
        <v/>
      </c>
      <c r="D2841">
        <f>IF(GL_Paste!$B2838="","",IFERROR(INDEX(DeptName,MATCH($C2841,DeptTag,0)),"UNALLOCATED"))</f>
        <v/>
      </c>
      <c r="E2841">
        <f>IF(GL_Paste!$B2838="","",IFERROR(INDEX(AcctCat,MATCH(GL_Paste!$B2838&amp;"",AcctCode,0)),"UNKNOWN"))</f>
        <v/>
      </c>
      <c r="F2841">
        <f>IF(GL_Paste!$B2838="","",IFERROR(INDEX(AcctSub,MATCH(GL_Paste!$B2838&amp;"",AcctCode,0)),"UNKNOWN"))</f>
        <v/>
      </c>
    </row>
    <row r="2842">
      <c r="A2842" s="40">
        <f>IF(GL_Paste!$B2839="","",N(GL_Paste!$H2839)-N(GL_Paste!$G2839))</f>
        <v/>
      </c>
      <c r="B2842" s="43">
        <f>IF(GL_Paste!$B2839="","",DATE(YEAR(GL_Paste!$E2839),MONTH(GL_Paste!$E2839),1))</f>
        <v/>
      </c>
      <c r="C2842">
        <f>IF(GL_Paste!$B2839="","",IF(TRIM(GL_Paste!$M2839)&lt;&gt;"",TRIM(GL_Paste!$M2839),IFERROR(MID(GL_Paste!$I2839,FIND("[",GL_Paste!$I2839)+1,FIND("]",GL_Paste!$I2839)-FIND("[",GL_Paste!$I2839)-1),"")))</f>
        <v/>
      </c>
      <c r="D2842">
        <f>IF(GL_Paste!$B2839="","",IFERROR(INDEX(DeptName,MATCH($C2842,DeptTag,0)),"UNALLOCATED"))</f>
        <v/>
      </c>
      <c r="E2842">
        <f>IF(GL_Paste!$B2839="","",IFERROR(INDEX(AcctCat,MATCH(GL_Paste!$B2839&amp;"",AcctCode,0)),"UNKNOWN"))</f>
        <v/>
      </c>
      <c r="F2842">
        <f>IF(GL_Paste!$B2839="","",IFERROR(INDEX(AcctSub,MATCH(GL_Paste!$B2839&amp;"",AcctCode,0)),"UNKNOWN"))</f>
        <v/>
      </c>
    </row>
    <row r="2843">
      <c r="A2843" s="40">
        <f>IF(GL_Paste!$B2840="","",N(GL_Paste!$H2840)-N(GL_Paste!$G2840))</f>
        <v/>
      </c>
      <c r="B2843" s="43">
        <f>IF(GL_Paste!$B2840="","",DATE(YEAR(GL_Paste!$E2840),MONTH(GL_Paste!$E2840),1))</f>
        <v/>
      </c>
      <c r="C2843">
        <f>IF(GL_Paste!$B2840="","",IF(TRIM(GL_Paste!$M2840)&lt;&gt;"",TRIM(GL_Paste!$M2840),IFERROR(MID(GL_Paste!$I2840,FIND("[",GL_Paste!$I2840)+1,FIND("]",GL_Paste!$I2840)-FIND("[",GL_Paste!$I2840)-1),"")))</f>
        <v/>
      </c>
      <c r="D2843">
        <f>IF(GL_Paste!$B2840="","",IFERROR(INDEX(DeptName,MATCH($C2843,DeptTag,0)),"UNALLOCATED"))</f>
        <v/>
      </c>
      <c r="E2843">
        <f>IF(GL_Paste!$B2840="","",IFERROR(INDEX(AcctCat,MATCH(GL_Paste!$B2840&amp;"",AcctCode,0)),"UNKNOWN"))</f>
        <v/>
      </c>
      <c r="F2843">
        <f>IF(GL_Paste!$B2840="","",IFERROR(INDEX(AcctSub,MATCH(GL_Paste!$B2840&amp;"",AcctCode,0)),"UNKNOWN"))</f>
        <v/>
      </c>
    </row>
    <row r="2844">
      <c r="A2844" s="40">
        <f>IF(GL_Paste!$B2841="","",N(GL_Paste!$H2841)-N(GL_Paste!$G2841))</f>
        <v/>
      </c>
      <c r="B2844" s="43">
        <f>IF(GL_Paste!$B2841="","",DATE(YEAR(GL_Paste!$E2841),MONTH(GL_Paste!$E2841),1))</f>
        <v/>
      </c>
      <c r="C2844">
        <f>IF(GL_Paste!$B2841="","",IF(TRIM(GL_Paste!$M2841)&lt;&gt;"",TRIM(GL_Paste!$M2841),IFERROR(MID(GL_Paste!$I2841,FIND("[",GL_Paste!$I2841)+1,FIND("]",GL_Paste!$I2841)-FIND("[",GL_Paste!$I2841)-1),"")))</f>
        <v/>
      </c>
      <c r="D2844">
        <f>IF(GL_Paste!$B2841="","",IFERROR(INDEX(DeptName,MATCH($C2844,DeptTag,0)),"UNALLOCATED"))</f>
        <v/>
      </c>
      <c r="E2844">
        <f>IF(GL_Paste!$B2841="","",IFERROR(INDEX(AcctCat,MATCH(GL_Paste!$B2841&amp;"",AcctCode,0)),"UNKNOWN"))</f>
        <v/>
      </c>
      <c r="F2844">
        <f>IF(GL_Paste!$B2841="","",IFERROR(INDEX(AcctSub,MATCH(GL_Paste!$B2841&amp;"",AcctCode,0)),"UNKNOWN"))</f>
        <v/>
      </c>
    </row>
    <row r="2845">
      <c r="A2845" s="40">
        <f>IF(GL_Paste!$B2842="","",N(GL_Paste!$H2842)-N(GL_Paste!$G2842))</f>
        <v/>
      </c>
      <c r="B2845" s="43">
        <f>IF(GL_Paste!$B2842="","",DATE(YEAR(GL_Paste!$E2842),MONTH(GL_Paste!$E2842),1))</f>
        <v/>
      </c>
      <c r="C2845">
        <f>IF(GL_Paste!$B2842="","",IF(TRIM(GL_Paste!$M2842)&lt;&gt;"",TRIM(GL_Paste!$M2842),IFERROR(MID(GL_Paste!$I2842,FIND("[",GL_Paste!$I2842)+1,FIND("]",GL_Paste!$I2842)-FIND("[",GL_Paste!$I2842)-1),"")))</f>
        <v/>
      </c>
      <c r="D2845">
        <f>IF(GL_Paste!$B2842="","",IFERROR(INDEX(DeptName,MATCH($C2845,DeptTag,0)),"UNALLOCATED"))</f>
        <v/>
      </c>
      <c r="E2845">
        <f>IF(GL_Paste!$B2842="","",IFERROR(INDEX(AcctCat,MATCH(GL_Paste!$B2842&amp;"",AcctCode,0)),"UNKNOWN"))</f>
        <v/>
      </c>
      <c r="F2845">
        <f>IF(GL_Paste!$B2842="","",IFERROR(INDEX(AcctSub,MATCH(GL_Paste!$B2842&amp;"",AcctCode,0)),"UNKNOWN"))</f>
        <v/>
      </c>
    </row>
    <row r="2846">
      <c r="A2846" s="40">
        <f>IF(GL_Paste!$B2843="","",N(GL_Paste!$H2843)-N(GL_Paste!$G2843))</f>
        <v/>
      </c>
      <c r="B2846" s="43">
        <f>IF(GL_Paste!$B2843="","",DATE(YEAR(GL_Paste!$E2843),MONTH(GL_Paste!$E2843),1))</f>
        <v/>
      </c>
      <c r="C2846">
        <f>IF(GL_Paste!$B2843="","",IF(TRIM(GL_Paste!$M2843)&lt;&gt;"",TRIM(GL_Paste!$M2843),IFERROR(MID(GL_Paste!$I2843,FIND("[",GL_Paste!$I2843)+1,FIND("]",GL_Paste!$I2843)-FIND("[",GL_Paste!$I2843)-1),"")))</f>
        <v/>
      </c>
      <c r="D2846">
        <f>IF(GL_Paste!$B2843="","",IFERROR(INDEX(DeptName,MATCH($C2846,DeptTag,0)),"UNALLOCATED"))</f>
        <v/>
      </c>
      <c r="E2846">
        <f>IF(GL_Paste!$B2843="","",IFERROR(INDEX(AcctCat,MATCH(GL_Paste!$B2843&amp;"",AcctCode,0)),"UNKNOWN"))</f>
        <v/>
      </c>
      <c r="F2846">
        <f>IF(GL_Paste!$B2843="","",IFERROR(INDEX(AcctSub,MATCH(GL_Paste!$B2843&amp;"",AcctCode,0)),"UNKNOWN"))</f>
        <v/>
      </c>
    </row>
    <row r="2847">
      <c r="A2847" s="40">
        <f>IF(GL_Paste!$B2844="","",N(GL_Paste!$H2844)-N(GL_Paste!$G2844))</f>
        <v/>
      </c>
      <c r="B2847" s="43">
        <f>IF(GL_Paste!$B2844="","",DATE(YEAR(GL_Paste!$E2844),MONTH(GL_Paste!$E2844),1))</f>
        <v/>
      </c>
      <c r="C2847">
        <f>IF(GL_Paste!$B2844="","",IF(TRIM(GL_Paste!$M2844)&lt;&gt;"",TRIM(GL_Paste!$M2844),IFERROR(MID(GL_Paste!$I2844,FIND("[",GL_Paste!$I2844)+1,FIND("]",GL_Paste!$I2844)-FIND("[",GL_Paste!$I2844)-1),"")))</f>
        <v/>
      </c>
      <c r="D2847">
        <f>IF(GL_Paste!$B2844="","",IFERROR(INDEX(DeptName,MATCH($C2847,DeptTag,0)),"UNALLOCATED"))</f>
        <v/>
      </c>
      <c r="E2847">
        <f>IF(GL_Paste!$B2844="","",IFERROR(INDEX(AcctCat,MATCH(GL_Paste!$B2844&amp;"",AcctCode,0)),"UNKNOWN"))</f>
        <v/>
      </c>
      <c r="F2847">
        <f>IF(GL_Paste!$B2844="","",IFERROR(INDEX(AcctSub,MATCH(GL_Paste!$B2844&amp;"",AcctCode,0)),"UNKNOWN"))</f>
        <v/>
      </c>
    </row>
    <row r="2848">
      <c r="A2848" s="40">
        <f>IF(GL_Paste!$B2845="","",N(GL_Paste!$H2845)-N(GL_Paste!$G2845))</f>
        <v/>
      </c>
      <c r="B2848" s="43">
        <f>IF(GL_Paste!$B2845="","",DATE(YEAR(GL_Paste!$E2845),MONTH(GL_Paste!$E2845),1))</f>
        <v/>
      </c>
      <c r="C2848">
        <f>IF(GL_Paste!$B2845="","",IF(TRIM(GL_Paste!$M2845)&lt;&gt;"",TRIM(GL_Paste!$M2845),IFERROR(MID(GL_Paste!$I2845,FIND("[",GL_Paste!$I2845)+1,FIND("]",GL_Paste!$I2845)-FIND("[",GL_Paste!$I2845)-1),"")))</f>
        <v/>
      </c>
      <c r="D2848">
        <f>IF(GL_Paste!$B2845="","",IFERROR(INDEX(DeptName,MATCH($C2848,DeptTag,0)),"UNALLOCATED"))</f>
        <v/>
      </c>
      <c r="E2848">
        <f>IF(GL_Paste!$B2845="","",IFERROR(INDEX(AcctCat,MATCH(GL_Paste!$B2845&amp;"",AcctCode,0)),"UNKNOWN"))</f>
        <v/>
      </c>
      <c r="F2848">
        <f>IF(GL_Paste!$B2845="","",IFERROR(INDEX(AcctSub,MATCH(GL_Paste!$B2845&amp;"",AcctCode,0)),"UNKNOWN"))</f>
        <v/>
      </c>
    </row>
    <row r="2849">
      <c r="A2849" s="40">
        <f>IF(GL_Paste!$B2846="","",N(GL_Paste!$H2846)-N(GL_Paste!$G2846))</f>
        <v/>
      </c>
      <c r="B2849" s="43">
        <f>IF(GL_Paste!$B2846="","",DATE(YEAR(GL_Paste!$E2846),MONTH(GL_Paste!$E2846),1))</f>
        <v/>
      </c>
      <c r="C2849">
        <f>IF(GL_Paste!$B2846="","",IF(TRIM(GL_Paste!$M2846)&lt;&gt;"",TRIM(GL_Paste!$M2846),IFERROR(MID(GL_Paste!$I2846,FIND("[",GL_Paste!$I2846)+1,FIND("]",GL_Paste!$I2846)-FIND("[",GL_Paste!$I2846)-1),"")))</f>
        <v/>
      </c>
      <c r="D2849">
        <f>IF(GL_Paste!$B2846="","",IFERROR(INDEX(DeptName,MATCH($C2849,DeptTag,0)),"UNALLOCATED"))</f>
        <v/>
      </c>
      <c r="E2849">
        <f>IF(GL_Paste!$B2846="","",IFERROR(INDEX(AcctCat,MATCH(GL_Paste!$B2846&amp;"",AcctCode,0)),"UNKNOWN"))</f>
        <v/>
      </c>
      <c r="F2849">
        <f>IF(GL_Paste!$B2846="","",IFERROR(INDEX(AcctSub,MATCH(GL_Paste!$B2846&amp;"",AcctCode,0)),"UNKNOWN"))</f>
        <v/>
      </c>
    </row>
    <row r="2850">
      <c r="A2850" s="40">
        <f>IF(GL_Paste!$B2847="","",N(GL_Paste!$H2847)-N(GL_Paste!$G2847))</f>
        <v/>
      </c>
      <c r="B2850" s="43">
        <f>IF(GL_Paste!$B2847="","",DATE(YEAR(GL_Paste!$E2847),MONTH(GL_Paste!$E2847),1))</f>
        <v/>
      </c>
      <c r="C2850">
        <f>IF(GL_Paste!$B2847="","",IF(TRIM(GL_Paste!$M2847)&lt;&gt;"",TRIM(GL_Paste!$M2847),IFERROR(MID(GL_Paste!$I2847,FIND("[",GL_Paste!$I2847)+1,FIND("]",GL_Paste!$I2847)-FIND("[",GL_Paste!$I2847)-1),"")))</f>
        <v/>
      </c>
      <c r="D2850">
        <f>IF(GL_Paste!$B2847="","",IFERROR(INDEX(DeptName,MATCH($C2850,DeptTag,0)),"UNALLOCATED"))</f>
        <v/>
      </c>
      <c r="E2850">
        <f>IF(GL_Paste!$B2847="","",IFERROR(INDEX(AcctCat,MATCH(GL_Paste!$B2847&amp;"",AcctCode,0)),"UNKNOWN"))</f>
        <v/>
      </c>
      <c r="F2850">
        <f>IF(GL_Paste!$B2847="","",IFERROR(INDEX(AcctSub,MATCH(GL_Paste!$B2847&amp;"",AcctCode,0)),"UNKNOWN"))</f>
        <v/>
      </c>
    </row>
    <row r="2851">
      <c r="A2851" s="40">
        <f>IF(GL_Paste!$B2848="","",N(GL_Paste!$H2848)-N(GL_Paste!$G2848))</f>
        <v/>
      </c>
      <c r="B2851" s="43">
        <f>IF(GL_Paste!$B2848="","",DATE(YEAR(GL_Paste!$E2848),MONTH(GL_Paste!$E2848),1))</f>
        <v/>
      </c>
      <c r="C2851">
        <f>IF(GL_Paste!$B2848="","",IF(TRIM(GL_Paste!$M2848)&lt;&gt;"",TRIM(GL_Paste!$M2848),IFERROR(MID(GL_Paste!$I2848,FIND("[",GL_Paste!$I2848)+1,FIND("]",GL_Paste!$I2848)-FIND("[",GL_Paste!$I2848)-1),"")))</f>
        <v/>
      </c>
      <c r="D2851">
        <f>IF(GL_Paste!$B2848="","",IFERROR(INDEX(DeptName,MATCH($C2851,DeptTag,0)),"UNALLOCATED"))</f>
        <v/>
      </c>
      <c r="E2851">
        <f>IF(GL_Paste!$B2848="","",IFERROR(INDEX(AcctCat,MATCH(GL_Paste!$B2848&amp;"",AcctCode,0)),"UNKNOWN"))</f>
        <v/>
      </c>
      <c r="F2851">
        <f>IF(GL_Paste!$B2848="","",IFERROR(INDEX(AcctSub,MATCH(GL_Paste!$B2848&amp;"",AcctCode,0)),"UNKNOWN"))</f>
        <v/>
      </c>
    </row>
    <row r="2852">
      <c r="A2852" s="40">
        <f>IF(GL_Paste!$B2849="","",N(GL_Paste!$H2849)-N(GL_Paste!$G2849))</f>
        <v/>
      </c>
      <c r="B2852" s="43">
        <f>IF(GL_Paste!$B2849="","",DATE(YEAR(GL_Paste!$E2849),MONTH(GL_Paste!$E2849),1))</f>
        <v/>
      </c>
      <c r="C2852">
        <f>IF(GL_Paste!$B2849="","",IF(TRIM(GL_Paste!$M2849)&lt;&gt;"",TRIM(GL_Paste!$M2849),IFERROR(MID(GL_Paste!$I2849,FIND("[",GL_Paste!$I2849)+1,FIND("]",GL_Paste!$I2849)-FIND("[",GL_Paste!$I2849)-1),"")))</f>
        <v/>
      </c>
      <c r="D2852">
        <f>IF(GL_Paste!$B2849="","",IFERROR(INDEX(DeptName,MATCH($C2852,DeptTag,0)),"UNALLOCATED"))</f>
        <v/>
      </c>
      <c r="E2852">
        <f>IF(GL_Paste!$B2849="","",IFERROR(INDEX(AcctCat,MATCH(GL_Paste!$B2849&amp;"",AcctCode,0)),"UNKNOWN"))</f>
        <v/>
      </c>
      <c r="F2852">
        <f>IF(GL_Paste!$B2849="","",IFERROR(INDEX(AcctSub,MATCH(GL_Paste!$B2849&amp;"",AcctCode,0)),"UNKNOWN"))</f>
        <v/>
      </c>
    </row>
    <row r="2853">
      <c r="A2853" s="40">
        <f>IF(GL_Paste!$B2850="","",N(GL_Paste!$H2850)-N(GL_Paste!$G2850))</f>
        <v/>
      </c>
      <c r="B2853" s="43">
        <f>IF(GL_Paste!$B2850="","",DATE(YEAR(GL_Paste!$E2850),MONTH(GL_Paste!$E2850),1))</f>
        <v/>
      </c>
      <c r="C2853">
        <f>IF(GL_Paste!$B2850="","",IF(TRIM(GL_Paste!$M2850)&lt;&gt;"",TRIM(GL_Paste!$M2850),IFERROR(MID(GL_Paste!$I2850,FIND("[",GL_Paste!$I2850)+1,FIND("]",GL_Paste!$I2850)-FIND("[",GL_Paste!$I2850)-1),"")))</f>
        <v/>
      </c>
      <c r="D2853">
        <f>IF(GL_Paste!$B2850="","",IFERROR(INDEX(DeptName,MATCH($C2853,DeptTag,0)),"UNALLOCATED"))</f>
        <v/>
      </c>
      <c r="E2853">
        <f>IF(GL_Paste!$B2850="","",IFERROR(INDEX(AcctCat,MATCH(GL_Paste!$B2850&amp;"",AcctCode,0)),"UNKNOWN"))</f>
        <v/>
      </c>
      <c r="F2853">
        <f>IF(GL_Paste!$B2850="","",IFERROR(INDEX(AcctSub,MATCH(GL_Paste!$B2850&amp;"",AcctCode,0)),"UNKNOWN"))</f>
        <v/>
      </c>
    </row>
    <row r="2854">
      <c r="A2854" s="40">
        <f>IF(GL_Paste!$B2851="","",N(GL_Paste!$H2851)-N(GL_Paste!$G2851))</f>
        <v/>
      </c>
      <c r="B2854" s="43">
        <f>IF(GL_Paste!$B2851="","",DATE(YEAR(GL_Paste!$E2851),MONTH(GL_Paste!$E2851),1))</f>
        <v/>
      </c>
      <c r="C2854">
        <f>IF(GL_Paste!$B2851="","",IF(TRIM(GL_Paste!$M2851)&lt;&gt;"",TRIM(GL_Paste!$M2851),IFERROR(MID(GL_Paste!$I2851,FIND("[",GL_Paste!$I2851)+1,FIND("]",GL_Paste!$I2851)-FIND("[",GL_Paste!$I2851)-1),"")))</f>
        <v/>
      </c>
      <c r="D2854">
        <f>IF(GL_Paste!$B2851="","",IFERROR(INDEX(DeptName,MATCH($C2854,DeptTag,0)),"UNALLOCATED"))</f>
        <v/>
      </c>
      <c r="E2854">
        <f>IF(GL_Paste!$B2851="","",IFERROR(INDEX(AcctCat,MATCH(GL_Paste!$B2851&amp;"",AcctCode,0)),"UNKNOWN"))</f>
        <v/>
      </c>
      <c r="F2854">
        <f>IF(GL_Paste!$B2851="","",IFERROR(INDEX(AcctSub,MATCH(GL_Paste!$B2851&amp;"",AcctCode,0)),"UNKNOWN"))</f>
        <v/>
      </c>
    </row>
    <row r="2855">
      <c r="A2855" s="40">
        <f>IF(GL_Paste!$B2852="","",N(GL_Paste!$H2852)-N(GL_Paste!$G2852))</f>
        <v/>
      </c>
      <c r="B2855" s="43">
        <f>IF(GL_Paste!$B2852="","",DATE(YEAR(GL_Paste!$E2852),MONTH(GL_Paste!$E2852),1))</f>
        <v/>
      </c>
      <c r="C2855">
        <f>IF(GL_Paste!$B2852="","",IF(TRIM(GL_Paste!$M2852)&lt;&gt;"",TRIM(GL_Paste!$M2852),IFERROR(MID(GL_Paste!$I2852,FIND("[",GL_Paste!$I2852)+1,FIND("]",GL_Paste!$I2852)-FIND("[",GL_Paste!$I2852)-1),"")))</f>
        <v/>
      </c>
      <c r="D2855">
        <f>IF(GL_Paste!$B2852="","",IFERROR(INDEX(DeptName,MATCH($C2855,DeptTag,0)),"UNALLOCATED"))</f>
        <v/>
      </c>
      <c r="E2855">
        <f>IF(GL_Paste!$B2852="","",IFERROR(INDEX(AcctCat,MATCH(GL_Paste!$B2852&amp;"",AcctCode,0)),"UNKNOWN"))</f>
        <v/>
      </c>
      <c r="F2855">
        <f>IF(GL_Paste!$B2852="","",IFERROR(INDEX(AcctSub,MATCH(GL_Paste!$B2852&amp;"",AcctCode,0)),"UNKNOWN"))</f>
        <v/>
      </c>
    </row>
    <row r="2856">
      <c r="A2856" s="40">
        <f>IF(GL_Paste!$B2853="","",N(GL_Paste!$H2853)-N(GL_Paste!$G2853))</f>
        <v/>
      </c>
      <c r="B2856" s="43">
        <f>IF(GL_Paste!$B2853="","",DATE(YEAR(GL_Paste!$E2853),MONTH(GL_Paste!$E2853),1))</f>
        <v/>
      </c>
      <c r="C2856">
        <f>IF(GL_Paste!$B2853="","",IF(TRIM(GL_Paste!$M2853)&lt;&gt;"",TRIM(GL_Paste!$M2853),IFERROR(MID(GL_Paste!$I2853,FIND("[",GL_Paste!$I2853)+1,FIND("]",GL_Paste!$I2853)-FIND("[",GL_Paste!$I2853)-1),"")))</f>
        <v/>
      </c>
      <c r="D2856">
        <f>IF(GL_Paste!$B2853="","",IFERROR(INDEX(DeptName,MATCH($C2856,DeptTag,0)),"UNALLOCATED"))</f>
        <v/>
      </c>
      <c r="E2856">
        <f>IF(GL_Paste!$B2853="","",IFERROR(INDEX(AcctCat,MATCH(GL_Paste!$B2853&amp;"",AcctCode,0)),"UNKNOWN"))</f>
        <v/>
      </c>
      <c r="F2856">
        <f>IF(GL_Paste!$B2853="","",IFERROR(INDEX(AcctSub,MATCH(GL_Paste!$B2853&amp;"",AcctCode,0)),"UNKNOWN"))</f>
        <v/>
      </c>
    </row>
    <row r="2857">
      <c r="A2857" s="40">
        <f>IF(GL_Paste!$B2854="","",N(GL_Paste!$H2854)-N(GL_Paste!$G2854))</f>
        <v/>
      </c>
      <c r="B2857" s="43">
        <f>IF(GL_Paste!$B2854="","",DATE(YEAR(GL_Paste!$E2854),MONTH(GL_Paste!$E2854),1))</f>
        <v/>
      </c>
      <c r="C2857">
        <f>IF(GL_Paste!$B2854="","",IF(TRIM(GL_Paste!$M2854)&lt;&gt;"",TRIM(GL_Paste!$M2854),IFERROR(MID(GL_Paste!$I2854,FIND("[",GL_Paste!$I2854)+1,FIND("]",GL_Paste!$I2854)-FIND("[",GL_Paste!$I2854)-1),"")))</f>
        <v/>
      </c>
      <c r="D2857">
        <f>IF(GL_Paste!$B2854="","",IFERROR(INDEX(DeptName,MATCH($C2857,DeptTag,0)),"UNALLOCATED"))</f>
        <v/>
      </c>
      <c r="E2857">
        <f>IF(GL_Paste!$B2854="","",IFERROR(INDEX(AcctCat,MATCH(GL_Paste!$B2854&amp;"",AcctCode,0)),"UNKNOWN"))</f>
        <v/>
      </c>
      <c r="F2857">
        <f>IF(GL_Paste!$B2854="","",IFERROR(INDEX(AcctSub,MATCH(GL_Paste!$B2854&amp;"",AcctCode,0)),"UNKNOWN"))</f>
        <v/>
      </c>
    </row>
    <row r="2858">
      <c r="A2858" s="40">
        <f>IF(GL_Paste!$B2855="","",N(GL_Paste!$H2855)-N(GL_Paste!$G2855))</f>
        <v/>
      </c>
      <c r="B2858" s="43">
        <f>IF(GL_Paste!$B2855="","",DATE(YEAR(GL_Paste!$E2855),MONTH(GL_Paste!$E2855),1))</f>
        <v/>
      </c>
      <c r="C2858">
        <f>IF(GL_Paste!$B2855="","",IF(TRIM(GL_Paste!$M2855)&lt;&gt;"",TRIM(GL_Paste!$M2855),IFERROR(MID(GL_Paste!$I2855,FIND("[",GL_Paste!$I2855)+1,FIND("]",GL_Paste!$I2855)-FIND("[",GL_Paste!$I2855)-1),"")))</f>
        <v/>
      </c>
      <c r="D2858">
        <f>IF(GL_Paste!$B2855="","",IFERROR(INDEX(DeptName,MATCH($C2858,DeptTag,0)),"UNALLOCATED"))</f>
        <v/>
      </c>
      <c r="E2858">
        <f>IF(GL_Paste!$B2855="","",IFERROR(INDEX(AcctCat,MATCH(GL_Paste!$B2855&amp;"",AcctCode,0)),"UNKNOWN"))</f>
        <v/>
      </c>
      <c r="F2858">
        <f>IF(GL_Paste!$B2855="","",IFERROR(INDEX(AcctSub,MATCH(GL_Paste!$B2855&amp;"",AcctCode,0)),"UNKNOWN"))</f>
        <v/>
      </c>
    </row>
    <row r="2859">
      <c r="A2859" s="40">
        <f>IF(GL_Paste!$B2856="","",N(GL_Paste!$H2856)-N(GL_Paste!$G2856))</f>
        <v/>
      </c>
      <c r="B2859" s="43">
        <f>IF(GL_Paste!$B2856="","",DATE(YEAR(GL_Paste!$E2856),MONTH(GL_Paste!$E2856),1))</f>
        <v/>
      </c>
      <c r="C2859">
        <f>IF(GL_Paste!$B2856="","",IF(TRIM(GL_Paste!$M2856)&lt;&gt;"",TRIM(GL_Paste!$M2856),IFERROR(MID(GL_Paste!$I2856,FIND("[",GL_Paste!$I2856)+1,FIND("]",GL_Paste!$I2856)-FIND("[",GL_Paste!$I2856)-1),"")))</f>
        <v/>
      </c>
      <c r="D2859">
        <f>IF(GL_Paste!$B2856="","",IFERROR(INDEX(DeptName,MATCH($C2859,DeptTag,0)),"UNALLOCATED"))</f>
        <v/>
      </c>
      <c r="E2859">
        <f>IF(GL_Paste!$B2856="","",IFERROR(INDEX(AcctCat,MATCH(GL_Paste!$B2856&amp;"",AcctCode,0)),"UNKNOWN"))</f>
        <v/>
      </c>
      <c r="F2859">
        <f>IF(GL_Paste!$B2856="","",IFERROR(INDEX(AcctSub,MATCH(GL_Paste!$B2856&amp;"",AcctCode,0)),"UNKNOWN"))</f>
        <v/>
      </c>
    </row>
    <row r="2860">
      <c r="A2860" s="40">
        <f>IF(GL_Paste!$B2857="","",N(GL_Paste!$H2857)-N(GL_Paste!$G2857))</f>
        <v/>
      </c>
      <c r="B2860" s="43">
        <f>IF(GL_Paste!$B2857="","",DATE(YEAR(GL_Paste!$E2857),MONTH(GL_Paste!$E2857),1))</f>
        <v/>
      </c>
      <c r="C2860">
        <f>IF(GL_Paste!$B2857="","",IF(TRIM(GL_Paste!$M2857)&lt;&gt;"",TRIM(GL_Paste!$M2857),IFERROR(MID(GL_Paste!$I2857,FIND("[",GL_Paste!$I2857)+1,FIND("]",GL_Paste!$I2857)-FIND("[",GL_Paste!$I2857)-1),"")))</f>
        <v/>
      </c>
      <c r="D2860">
        <f>IF(GL_Paste!$B2857="","",IFERROR(INDEX(DeptName,MATCH($C2860,DeptTag,0)),"UNALLOCATED"))</f>
        <v/>
      </c>
      <c r="E2860">
        <f>IF(GL_Paste!$B2857="","",IFERROR(INDEX(AcctCat,MATCH(GL_Paste!$B2857&amp;"",AcctCode,0)),"UNKNOWN"))</f>
        <v/>
      </c>
      <c r="F2860">
        <f>IF(GL_Paste!$B2857="","",IFERROR(INDEX(AcctSub,MATCH(GL_Paste!$B2857&amp;"",AcctCode,0)),"UNKNOWN"))</f>
        <v/>
      </c>
    </row>
    <row r="2861">
      <c r="A2861" s="40">
        <f>IF(GL_Paste!$B2858="","",N(GL_Paste!$H2858)-N(GL_Paste!$G2858))</f>
        <v/>
      </c>
      <c r="B2861" s="43">
        <f>IF(GL_Paste!$B2858="","",DATE(YEAR(GL_Paste!$E2858),MONTH(GL_Paste!$E2858),1))</f>
        <v/>
      </c>
      <c r="C2861">
        <f>IF(GL_Paste!$B2858="","",IF(TRIM(GL_Paste!$M2858)&lt;&gt;"",TRIM(GL_Paste!$M2858),IFERROR(MID(GL_Paste!$I2858,FIND("[",GL_Paste!$I2858)+1,FIND("]",GL_Paste!$I2858)-FIND("[",GL_Paste!$I2858)-1),"")))</f>
        <v/>
      </c>
      <c r="D2861">
        <f>IF(GL_Paste!$B2858="","",IFERROR(INDEX(DeptName,MATCH($C2861,DeptTag,0)),"UNALLOCATED"))</f>
        <v/>
      </c>
      <c r="E2861">
        <f>IF(GL_Paste!$B2858="","",IFERROR(INDEX(AcctCat,MATCH(GL_Paste!$B2858&amp;"",AcctCode,0)),"UNKNOWN"))</f>
        <v/>
      </c>
      <c r="F2861">
        <f>IF(GL_Paste!$B2858="","",IFERROR(INDEX(AcctSub,MATCH(GL_Paste!$B2858&amp;"",AcctCode,0)),"UNKNOWN"))</f>
        <v/>
      </c>
    </row>
    <row r="2862">
      <c r="A2862" s="40">
        <f>IF(GL_Paste!$B2859="","",N(GL_Paste!$H2859)-N(GL_Paste!$G2859))</f>
        <v/>
      </c>
      <c r="B2862" s="43">
        <f>IF(GL_Paste!$B2859="","",DATE(YEAR(GL_Paste!$E2859),MONTH(GL_Paste!$E2859),1))</f>
        <v/>
      </c>
      <c r="C2862">
        <f>IF(GL_Paste!$B2859="","",IF(TRIM(GL_Paste!$M2859)&lt;&gt;"",TRIM(GL_Paste!$M2859),IFERROR(MID(GL_Paste!$I2859,FIND("[",GL_Paste!$I2859)+1,FIND("]",GL_Paste!$I2859)-FIND("[",GL_Paste!$I2859)-1),"")))</f>
        <v/>
      </c>
      <c r="D2862">
        <f>IF(GL_Paste!$B2859="","",IFERROR(INDEX(DeptName,MATCH($C2862,DeptTag,0)),"UNALLOCATED"))</f>
        <v/>
      </c>
      <c r="E2862">
        <f>IF(GL_Paste!$B2859="","",IFERROR(INDEX(AcctCat,MATCH(GL_Paste!$B2859&amp;"",AcctCode,0)),"UNKNOWN"))</f>
        <v/>
      </c>
      <c r="F2862">
        <f>IF(GL_Paste!$B2859="","",IFERROR(INDEX(AcctSub,MATCH(GL_Paste!$B2859&amp;"",AcctCode,0)),"UNKNOWN"))</f>
        <v/>
      </c>
    </row>
    <row r="2863">
      <c r="A2863" s="40">
        <f>IF(GL_Paste!$B2860="","",N(GL_Paste!$H2860)-N(GL_Paste!$G2860))</f>
        <v/>
      </c>
      <c r="B2863" s="43">
        <f>IF(GL_Paste!$B2860="","",DATE(YEAR(GL_Paste!$E2860),MONTH(GL_Paste!$E2860),1))</f>
        <v/>
      </c>
      <c r="C2863">
        <f>IF(GL_Paste!$B2860="","",IF(TRIM(GL_Paste!$M2860)&lt;&gt;"",TRIM(GL_Paste!$M2860),IFERROR(MID(GL_Paste!$I2860,FIND("[",GL_Paste!$I2860)+1,FIND("]",GL_Paste!$I2860)-FIND("[",GL_Paste!$I2860)-1),"")))</f>
        <v/>
      </c>
      <c r="D2863">
        <f>IF(GL_Paste!$B2860="","",IFERROR(INDEX(DeptName,MATCH($C2863,DeptTag,0)),"UNALLOCATED"))</f>
        <v/>
      </c>
      <c r="E2863">
        <f>IF(GL_Paste!$B2860="","",IFERROR(INDEX(AcctCat,MATCH(GL_Paste!$B2860&amp;"",AcctCode,0)),"UNKNOWN"))</f>
        <v/>
      </c>
      <c r="F2863">
        <f>IF(GL_Paste!$B2860="","",IFERROR(INDEX(AcctSub,MATCH(GL_Paste!$B2860&amp;"",AcctCode,0)),"UNKNOWN"))</f>
        <v/>
      </c>
    </row>
    <row r="2864">
      <c r="A2864" s="40">
        <f>IF(GL_Paste!$B2861="","",N(GL_Paste!$H2861)-N(GL_Paste!$G2861))</f>
        <v/>
      </c>
      <c r="B2864" s="43">
        <f>IF(GL_Paste!$B2861="","",DATE(YEAR(GL_Paste!$E2861),MONTH(GL_Paste!$E2861),1))</f>
        <v/>
      </c>
      <c r="C2864">
        <f>IF(GL_Paste!$B2861="","",IF(TRIM(GL_Paste!$M2861)&lt;&gt;"",TRIM(GL_Paste!$M2861),IFERROR(MID(GL_Paste!$I2861,FIND("[",GL_Paste!$I2861)+1,FIND("]",GL_Paste!$I2861)-FIND("[",GL_Paste!$I2861)-1),"")))</f>
        <v/>
      </c>
      <c r="D2864">
        <f>IF(GL_Paste!$B2861="","",IFERROR(INDEX(DeptName,MATCH($C2864,DeptTag,0)),"UNALLOCATED"))</f>
        <v/>
      </c>
      <c r="E2864">
        <f>IF(GL_Paste!$B2861="","",IFERROR(INDEX(AcctCat,MATCH(GL_Paste!$B2861&amp;"",AcctCode,0)),"UNKNOWN"))</f>
        <v/>
      </c>
      <c r="F2864">
        <f>IF(GL_Paste!$B2861="","",IFERROR(INDEX(AcctSub,MATCH(GL_Paste!$B2861&amp;"",AcctCode,0)),"UNKNOWN"))</f>
        <v/>
      </c>
    </row>
    <row r="2865">
      <c r="A2865" s="40">
        <f>IF(GL_Paste!$B2862="","",N(GL_Paste!$H2862)-N(GL_Paste!$G2862))</f>
        <v/>
      </c>
      <c r="B2865" s="43">
        <f>IF(GL_Paste!$B2862="","",DATE(YEAR(GL_Paste!$E2862),MONTH(GL_Paste!$E2862),1))</f>
        <v/>
      </c>
      <c r="C2865">
        <f>IF(GL_Paste!$B2862="","",IF(TRIM(GL_Paste!$M2862)&lt;&gt;"",TRIM(GL_Paste!$M2862),IFERROR(MID(GL_Paste!$I2862,FIND("[",GL_Paste!$I2862)+1,FIND("]",GL_Paste!$I2862)-FIND("[",GL_Paste!$I2862)-1),"")))</f>
        <v/>
      </c>
      <c r="D2865">
        <f>IF(GL_Paste!$B2862="","",IFERROR(INDEX(DeptName,MATCH($C2865,DeptTag,0)),"UNALLOCATED"))</f>
        <v/>
      </c>
      <c r="E2865">
        <f>IF(GL_Paste!$B2862="","",IFERROR(INDEX(AcctCat,MATCH(GL_Paste!$B2862&amp;"",AcctCode,0)),"UNKNOWN"))</f>
        <v/>
      </c>
      <c r="F2865">
        <f>IF(GL_Paste!$B2862="","",IFERROR(INDEX(AcctSub,MATCH(GL_Paste!$B2862&amp;"",AcctCode,0)),"UNKNOWN"))</f>
        <v/>
      </c>
    </row>
    <row r="2866">
      <c r="A2866" s="40">
        <f>IF(GL_Paste!$B2863="","",N(GL_Paste!$H2863)-N(GL_Paste!$G2863))</f>
        <v/>
      </c>
      <c r="B2866" s="43">
        <f>IF(GL_Paste!$B2863="","",DATE(YEAR(GL_Paste!$E2863),MONTH(GL_Paste!$E2863),1))</f>
        <v/>
      </c>
      <c r="C2866">
        <f>IF(GL_Paste!$B2863="","",IF(TRIM(GL_Paste!$M2863)&lt;&gt;"",TRIM(GL_Paste!$M2863),IFERROR(MID(GL_Paste!$I2863,FIND("[",GL_Paste!$I2863)+1,FIND("]",GL_Paste!$I2863)-FIND("[",GL_Paste!$I2863)-1),"")))</f>
        <v/>
      </c>
      <c r="D2866">
        <f>IF(GL_Paste!$B2863="","",IFERROR(INDEX(DeptName,MATCH($C2866,DeptTag,0)),"UNALLOCATED"))</f>
        <v/>
      </c>
      <c r="E2866">
        <f>IF(GL_Paste!$B2863="","",IFERROR(INDEX(AcctCat,MATCH(GL_Paste!$B2863&amp;"",AcctCode,0)),"UNKNOWN"))</f>
        <v/>
      </c>
      <c r="F2866">
        <f>IF(GL_Paste!$B2863="","",IFERROR(INDEX(AcctSub,MATCH(GL_Paste!$B2863&amp;"",AcctCode,0)),"UNKNOWN"))</f>
        <v/>
      </c>
    </row>
    <row r="2867">
      <c r="A2867" s="40">
        <f>IF(GL_Paste!$B2864="","",N(GL_Paste!$H2864)-N(GL_Paste!$G2864))</f>
        <v/>
      </c>
      <c r="B2867" s="43">
        <f>IF(GL_Paste!$B2864="","",DATE(YEAR(GL_Paste!$E2864),MONTH(GL_Paste!$E2864),1))</f>
        <v/>
      </c>
      <c r="C2867">
        <f>IF(GL_Paste!$B2864="","",IF(TRIM(GL_Paste!$M2864)&lt;&gt;"",TRIM(GL_Paste!$M2864),IFERROR(MID(GL_Paste!$I2864,FIND("[",GL_Paste!$I2864)+1,FIND("]",GL_Paste!$I2864)-FIND("[",GL_Paste!$I2864)-1),"")))</f>
        <v/>
      </c>
      <c r="D2867">
        <f>IF(GL_Paste!$B2864="","",IFERROR(INDEX(DeptName,MATCH($C2867,DeptTag,0)),"UNALLOCATED"))</f>
        <v/>
      </c>
      <c r="E2867">
        <f>IF(GL_Paste!$B2864="","",IFERROR(INDEX(AcctCat,MATCH(GL_Paste!$B2864&amp;"",AcctCode,0)),"UNKNOWN"))</f>
        <v/>
      </c>
      <c r="F2867">
        <f>IF(GL_Paste!$B2864="","",IFERROR(INDEX(AcctSub,MATCH(GL_Paste!$B2864&amp;"",AcctCode,0)),"UNKNOWN"))</f>
        <v/>
      </c>
    </row>
    <row r="2868">
      <c r="A2868" s="40">
        <f>IF(GL_Paste!$B2865="","",N(GL_Paste!$H2865)-N(GL_Paste!$G2865))</f>
        <v/>
      </c>
      <c r="B2868" s="43">
        <f>IF(GL_Paste!$B2865="","",DATE(YEAR(GL_Paste!$E2865),MONTH(GL_Paste!$E2865),1))</f>
        <v/>
      </c>
      <c r="C2868">
        <f>IF(GL_Paste!$B2865="","",IF(TRIM(GL_Paste!$M2865)&lt;&gt;"",TRIM(GL_Paste!$M2865),IFERROR(MID(GL_Paste!$I2865,FIND("[",GL_Paste!$I2865)+1,FIND("]",GL_Paste!$I2865)-FIND("[",GL_Paste!$I2865)-1),"")))</f>
        <v/>
      </c>
      <c r="D2868">
        <f>IF(GL_Paste!$B2865="","",IFERROR(INDEX(DeptName,MATCH($C2868,DeptTag,0)),"UNALLOCATED"))</f>
        <v/>
      </c>
      <c r="E2868">
        <f>IF(GL_Paste!$B2865="","",IFERROR(INDEX(AcctCat,MATCH(GL_Paste!$B2865&amp;"",AcctCode,0)),"UNKNOWN"))</f>
        <v/>
      </c>
      <c r="F2868">
        <f>IF(GL_Paste!$B2865="","",IFERROR(INDEX(AcctSub,MATCH(GL_Paste!$B2865&amp;"",AcctCode,0)),"UNKNOWN"))</f>
        <v/>
      </c>
    </row>
    <row r="2869">
      <c r="A2869" s="40">
        <f>IF(GL_Paste!$B2866="","",N(GL_Paste!$H2866)-N(GL_Paste!$G2866))</f>
        <v/>
      </c>
      <c r="B2869" s="43">
        <f>IF(GL_Paste!$B2866="","",DATE(YEAR(GL_Paste!$E2866),MONTH(GL_Paste!$E2866),1))</f>
        <v/>
      </c>
      <c r="C2869">
        <f>IF(GL_Paste!$B2866="","",IF(TRIM(GL_Paste!$M2866)&lt;&gt;"",TRIM(GL_Paste!$M2866),IFERROR(MID(GL_Paste!$I2866,FIND("[",GL_Paste!$I2866)+1,FIND("]",GL_Paste!$I2866)-FIND("[",GL_Paste!$I2866)-1),"")))</f>
        <v/>
      </c>
      <c r="D2869">
        <f>IF(GL_Paste!$B2866="","",IFERROR(INDEX(DeptName,MATCH($C2869,DeptTag,0)),"UNALLOCATED"))</f>
        <v/>
      </c>
      <c r="E2869">
        <f>IF(GL_Paste!$B2866="","",IFERROR(INDEX(AcctCat,MATCH(GL_Paste!$B2866&amp;"",AcctCode,0)),"UNKNOWN"))</f>
        <v/>
      </c>
      <c r="F2869">
        <f>IF(GL_Paste!$B2866="","",IFERROR(INDEX(AcctSub,MATCH(GL_Paste!$B2866&amp;"",AcctCode,0)),"UNKNOWN"))</f>
        <v/>
      </c>
    </row>
    <row r="2870">
      <c r="A2870" s="40">
        <f>IF(GL_Paste!$B2867="","",N(GL_Paste!$H2867)-N(GL_Paste!$G2867))</f>
        <v/>
      </c>
      <c r="B2870" s="43">
        <f>IF(GL_Paste!$B2867="","",DATE(YEAR(GL_Paste!$E2867),MONTH(GL_Paste!$E2867),1))</f>
        <v/>
      </c>
      <c r="C2870">
        <f>IF(GL_Paste!$B2867="","",IF(TRIM(GL_Paste!$M2867)&lt;&gt;"",TRIM(GL_Paste!$M2867),IFERROR(MID(GL_Paste!$I2867,FIND("[",GL_Paste!$I2867)+1,FIND("]",GL_Paste!$I2867)-FIND("[",GL_Paste!$I2867)-1),"")))</f>
        <v/>
      </c>
      <c r="D2870">
        <f>IF(GL_Paste!$B2867="","",IFERROR(INDEX(DeptName,MATCH($C2870,DeptTag,0)),"UNALLOCATED"))</f>
        <v/>
      </c>
      <c r="E2870">
        <f>IF(GL_Paste!$B2867="","",IFERROR(INDEX(AcctCat,MATCH(GL_Paste!$B2867&amp;"",AcctCode,0)),"UNKNOWN"))</f>
        <v/>
      </c>
      <c r="F2870">
        <f>IF(GL_Paste!$B2867="","",IFERROR(INDEX(AcctSub,MATCH(GL_Paste!$B2867&amp;"",AcctCode,0)),"UNKNOWN"))</f>
        <v/>
      </c>
    </row>
    <row r="2871">
      <c r="A2871" s="40">
        <f>IF(GL_Paste!$B2868="","",N(GL_Paste!$H2868)-N(GL_Paste!$G2868))</f>
        <v/>
      </c>
      <c r="B2871" s="43">
        <f>IF(GL_Paste!$B2868="","",DATE(YEAR(GL_Paste!$E2868),MONTH(GL_Paste!$E2868),1))</f>
        <v/>
      </c>
      <c r="C2871">
        <f>IF(GL_Paste!$B2868="","",IF(TRIM(GL_Paste!$M2868)&lt;&gt;"",TRIM(GL_Paste!$M2868),IFERROR(MID(GL_Paste!$I2868,FIND("[",GL_Paste!$I2868)+1,FIND("]",GL_Paste!$I2868)-FIND("[",GL_Paste!$I2868)-1),"")))</f>
        <v/>
      </c>
      <c r="D2871">
        <f>IF(GL_Paste!$B2868="","",IFERROR(INDEX(DeptName,MATCH($C2871,DeptTag,0)),"UNALLOCATED"))</f>
        <v/>
      </c>
      <c r="E2871">
        <f>IF(GL_Paste!$B2868="","",IFERROR(INDEX(AcctCat,MATCH(GL_Paste!$B2868&amp;"",AcctCode,0)),"UNKNOWN"))</f>
        <v/>
      </c>
      <c r="F2871">
        <f>IF(GL_Paste!$B2868="","",IFERROR(INDEX(AcctSub,MATCH(GL_Paste!$B2868&amp;"",AcctCode,0)),"UNKNOWN"))</f>
        <v/>
      </c>
    </row>
    <row r="2872">
      <c r="A2872" s="40">
        <f>IF(GL_Paste!$B2869="","",N(GL_Paste!$H2869)-N(GL_Paste!$G2869))</f>
        <v/>
      </c>
      <c r="B2872" s="43">
        <f>IF(GL_Paste!$B2869="","",DATE(YEAR(GL_Paste!$E2869),MONTH(GL_Paste!$E2869),1))</f>
        <v/>
      </c>
      <c r="C2872">
        <f>IF(GL_Paste!$B2869="","",IF(TRIM(GL_Paste!$M2869)&lt;&gt;"",TRIM(GL_Paste!$M2869),IFERROR(MID(GL_Paste!$I2869,FIND("[",GL_Paste!$I2869)+1,FIND("]",GL_Paste!$I2869)-FIND("[",GL_Paste!$I2869)-1),"")))</f>
        <v/>
      </c>
      <c r="D2872">
        <f>IF(GL_Paste!$B2869="","",IFERROR(INDEX(DeptName,MATCH($C2872,DeptTag,0)),"UNALLOCATED"))</f>
        <v/>
      </c>
      <c r="E2872">
        <f>IF(GL_Paste!$B2869="","",IFERROR(INDEX(AcctCat,MATCH(GL_Paste!$B2869&amp;"",AcctCode,0)),"UNKNOWN"))</f>
        <v/>
      </c>
      <c r="F2872">
        <f>IF(GL_Paste!$B2869="","",IFERROR(INDEX(AcctSub,MATCH(GL_Paste!$B2869&amp;"",AcctCode,0)),"UNKNOWN"))</f>
        <v/>
      </c>
    </row>
    <row r="2873">
      <c r="A2873" s="40">
        <f>IF(GL_Paste!$B2870="","",N(GL_Paste!$H2870)-N(GL_Paste!$G2870))</f>
        <v/>
      </c>
      <c r="B2873" s="43">
        <f>IF(GL_Paste!$B2870="","",DATE(YEAR(GL_Paste!$E2870),MONTH(GL_Paste!$E2870),1))</f>
        <v/>
      </c>
      <c r="C2873">
        <f>IF(GL_Paste!$B2870="","",IF(TRIM(GL_Paste!$M2870)&lt;&gt;"",TRIM(GL_Paste!$M2870),IFERROR(MID(GL_Paste!$I2870,FIND("[",GL_Paste!$I2870)+1,FIND("]",GL_Paste!$I2870)-FIND("[",GL_Paste!$I2870)-1),"")))</f>
        <v/>
      </c>
      <c r="D2873">
        <f>IF(GL_Paste!$B2870="","",IFERROR(INDEX(DeptName,MATCH($C2873,DeptTag,0)),"UNALLOCATED"))</f>
        <v/>
      </c>
      <c r="E2873">
        <f>IF(GL_Paste!$B2870="","",IFERROR(INDEX(AcctCat,MATCH(GL_Paste!$B2870&amp;"",AcctCode,0)),"UNKNOWN"))</f>
        <v/>
      </c>
      <c r="F2873">
        <f>IF(GL_Paste!$B2870="","",IFERROR(INDEX(AcctSub,MATCH(GL_Paste!$B2870&amp;"",AcctCode,0)),"UNKNOWN"))</f>
        <v/>
      </c>
    </row>
    <row r="2874">
      <c r="A2874" s="40">
        <f>IF(GL_Paste!$B2871="","",N(GL_Paste!$H2871)-N(GL_Paste!$G2871))</f>
        <v/>
      </c>
      <c r="B2874" s="43">
        <f>IF(GL_Paste!$B2871="","",DATE(YEAR(GL_Paste!$E2871),MONTH(GL_Paste!$E2871),1))</f>
        <v/>
      </c>
      <c r="C2874">
        <f>IF(GL_Paste!$B2871="","",IF(TRIM(GL_Paste!$M2871)&lt;&gt;"",TRIM(GL_Paste!$M2871),IFERROR(MID(GL_Paste!$I2871,FIND("[",GL_Paste!$I2871)+1,FIND("]",GL_Paste!$I2871)-FIND("[",GL_Paste!$I2871)-1),"")))</f>
        <v/>
      </c>
      <c r="D2874">
        <f>IF(GL_Paste!$B2871="","",IFERROR(INDEX(DeptName,MATCH($C2874,DeptTag,0)),"UNALLOCATED"))</f>
        <v/>
      </c>
      <c r="E2874">
        <f>IF(GL_Paste!$B2871="","",IFERROR(INDEX(AcctCat,MATCH(GL_Paste!$B2871&amp;"",AcctCode,0)),"UNKNOWN"))</f>
        <v/>
      </c>
      <c r="F2874">
        <f>IF(GL_Paste!$B2871="","",IFERROR(INDEX(AcctSub,MATCH(GL_Paste!$B2871&amp;"",AcctCode,0)),"UNKNOWN"))</f>
        <v/>
      </c>
    </row>
    <row r="2875">
      <c r="A2875" s="40">
        <f>IF(GL_Paste!$B2872="","",N(GL_Paste!$H2872)-N(GL_Paste!$G2872))</f>
        <v/>
      </c>
      <c r="B2875" s="43">
        <f>IF(GL_Paste!$B2872="","",DATE(YEAR(GL_Paste!$E2872),MONTH(GL_Paste!$E2872),1))</f>
        <v/>
      </c>
      <c r="C2875">
        <f>IF(GL_Paste!$B2872="","",IF(TRIM(GL_Paste!$M2872)&lt;&gt;"",TRIM(GL_Paste!$M2872),IFERROR(MID(GL_Paste!$I2872,FIND("[",GL_Paste!$I2872)+1,FIND("]",GL_Paste!$I2872)-FIND("[",GL_Paste!$I2872)-1),"")))</f>
        <v/>
      </c>
      <c r="D2875">
        <f>IF(GL_Paste!$B2872="","",IFERROR(INDEX(DeptName,MATCH($C2875,DeptTag,0)),"UNALLOCATED"))</f>
        <v/>
      </c>
      <c r="E2875">
        <f>IF(GL_Paste!$B2872="","",IFERROR(INDEX(AcctCat,MATCH(GL_Paste!$B2872&amp;"",AcctCode,0)),"UNKNOWN"))</f>
        <v/>
      </c>
      <c r="F2875">
        <f>IF(GL_Paste!$B2872="","",IFERROR(INDEX(AcctSub,MATCH(GL_Paste!$B2872&amp;"",AcctCode,0)),"UNKNOWN"))</f>
        <v/>
      </c>
    </row>
    <row r="2876">
      <c r="A2876" s="40">
        <f>IF(GL_Paste!$B2873="","",N(GL_Paste!$H2873)-N(GL_Paste!$G2873))</f>
        <v/>
      </c>
      <c r="B2876" s="43">
        <f>IF(GL_Paste!$B2873="","",DATE(YEAR(GL_Paste!$E2873),MONTH(GL_Paste!$E2873),1))</f>
        <v/>
      </c>
      <c r="C2876">
        <f>IF(GL_Paste!$B2873="","",IF(TRIM(GL_Paste!$M2873)&lt;&gt;"",TRIM(GL_Paste!$M2873),IFERROR(MID(GL_Paste!$I2873,FIND("[",GL_Paste!$I2873)+1,FIND("]",GL_Paste!$I2873)-FIND("[",GL_Paste!$I2873)-1),"")))</f>
        <v/>
      </c>
      <c r="D2876">
        <f>IF(GL_Paste!$B2873="","",IFERROR(INDEX(DeptName,MATCH($C2876,DeptTag,0)),"UNALLOCATED"))</f>
        <v/>
      </c>
      <c r="E2876">
        <f>IF(GL_Paste!$B2873="","",IFERROR(INDEX(AcctCat,MATCH(GL_Paste!$B2873&amp;"",AcctCode,0)),"UNKNOWN"))</f>
        <v/>
      </c>
      <c r="F2876">
        <f>IF(GL_Paste!$B2873="","",IFERROR(INDEX(AcctSub,MATCH(GL_Paste!$B2873&amp;"",AcctCode,0)),"UNKNOWN"))</f>
        <v/>
      </c>
    </row>
    <row r="2877">
      <c r="A2877" s="40">
        <f>IF(GL_Paste!$B2874="","",N(GL_Paste!$H2874)-N(GL_Paste!$G2874))</f>
        <v/>
      </c>
      <c r="B2877" s="43">
        <f>IF(GL_Paste!$B2874="","",DATE(YEAR(GL_Paste!$E2874),MONTH(GL_Paste!$E2874),1))</f>
        <v/>
      </c>
      <c r="C2877">
        <f>IF(GL_Paste!$B2874="","",IF(TRIM(GL_Paste!$M2874)&lt;&gt;"",TRIM(GL_Paste!$M2874),IFERROR(MID(GL_Paste!$I2874,FIND("[",GL_Paste!$I2874)+1,FIND("]",GL_Paste!$I2874)-FIND("[",GL_Paste!$I2874)-1),"")))</f>
        <v/>
      </c>
      <c r="D2877">
        <f>IF(GL_Paste!$B2874="","",IFERROR(INDEX(DeptName,MATCH($C2877,DeptTag,0)),"UNALLOCATED"))</f>
        <v/>
      </c>
      <c r="E2877">
        <f>IF(GL_Paste!$B2874="","",IFERROR(INDEX(AcctCat,MATCH(GL_Paste!$B2874&amp;"",AcctCode,0)),"UNKNOWN"))</f>
        <v/>
      </c>
      <c r="F2877">
        <f>IF(GL_Paste!$B2874="","",IFERROR(INDEX(AcctSub,MATCH(GL_Paste!$B2874&amp;"",AcctCode,0)),"UNKNOWN"))</f>
        <v/>
      </c>
    </row>
    <row r="2878">
      <c r="A2878" s="40">
        <f>IF(GL_Paste!$B2875="","",N(GL_Paste!$H2875)-N(GL_Paste!$G2875))</f>
        <v/>
      </c>
      <c r="B2878" s="43">
        <f>IF(GL_Paste!$B2875="","",DATE(YEAR(GL_Paste!$E2875),MONTH(GL_Paste!$E2875),1))</f>
        <v/>
      </c>
      <c r="C2878">
        <f>IF(GL_Paste!$B2875="","",IF(TRIM(GL_Paste!$M2875)&lt;&gt;"",TRIM(GL_Paste!$M2875),IFERROR(MID(GL_Paste!$I2875,FIND("[",GL_Paste!$I2875)+1,FIND("]",GL_Paste!$I2875)-FIND("[",GL_Paste!$I2875)-1),"")))</f>
        <v/>
      </c>
      <c r="D2878">
        <f>IF(GL_Paste!$B2875="","",IFERROR(INDEX(DeptName,MATCH($C2878,DeptTag,0)),"UNALLOCATED"))</f>
        <v/>
      </c>
      <c r="E2878">
        <f>IF(GL_Paste!$B2875="","",IFERROR(INDEX(AcctCat,MATCH(GL_Paste!$B2875&amp;"",AcctCode,0)),"UNKNOWN"))</f>
        <v/>
      </c>
      <c r="F2878">
        <f>IF(GL_Paste!$B2875="","",IFERROR(INDEX(AcctSub,MATCH(GL_Paste!$B2875&amp;"",AcctCode,0)),"UNKNOWN"))</f>
        <v/>
      </c>
    </row>
    <row r="2879">
      <c r="A2879" s="40">
        <f>IF(GL_Paste!$B2876="","",N(GL_Paste!$H2876)-N(GL_Paste!$G2876))</f>
        <v/>
      </c>
      <c r="B2879" s="43">
        <f>IF(GL_Paste!$B2876="","",DATE(YEAR(GL_Paste!$E2876),MONTH(GL_Paste!$E2876),1))</f>
        <v/>
      </c>
      <c r="C2879">
        <f>IF(GL_Paste!$B2876="","",IF(TRIM(GL_Paste!$M2876)&lt;&gt;"",TRIM(GL_Paste!$M2876),IFERROR(MID(GL_Paste!$I2876,FIND("[",GL_Paste!$I2876)+1,FIND("]",GL_Paste!$I2876)-FIND("[",GL_Paste!$I2876)-1),"")))</f>
        <v/>
      </c>
      <c r="D2879">
        <f>IF(GL_Paste!$B2876="","",IFERROR(INDEX(DeptName,MATCH($C2879,DeptTag,0)),"UNALLOCATED"))</f>
        <v/>
      </c>
      <c r="E2879">
        <f>IF(GL_Paste!$B2876="","",IFERROR(INDEX(AcctCat,MATCH(GL_Paste!$B2876&amp;"",AcctCode,0)),"UNKNOWN"))</f>
        <v/>
      </c>
      <c r="F2879">
        <f>IF(GL_Paste!$B2876="","",IFERROR(INDEX(AcctSub,MATCH(GL_Paste!$B2876&amp;"",AcctCode,0)),"UNKNOWN"))</f>
        <v/>
      </c>
    </row>
    <row r="2880">
      <c r="A2880" s="40">
        <f>IF(GL_Paste!$B2877="","",N(GL_Paste!$H2877)-N(GL_Paste!$G2877))</f>
        <v/>
      </c>
      <c r="B2880" s="43">
        <f>IF(GL_Paste!$B2877="","",DATE(YEAR(GL_Paste!$E2877),MONTH(GL_Paste!$E2877),1))</f>
        <v/>
      </c>
      <c r="C2880">
        <f>IF(GL_Paste!$B2877="","",IF(TRIM(GL_Paste!$M2877)&lt;&gt;"",TRIM(GL_Paste!$M2877),IFERROR(MID(GL_Paste!$I2877,FIND("[",GL_Paste!$I2877)+1,FIND("]",GL_Paste!$I2877)-FIND("[",GL_Paste!$I2877)-1),"")))</f>
        <v/>
      </c>
      <c r="D2880">
        <f>IF(GL_Paste!$B2877="","",IFERROR(INDEX(DeptName,MATCH($C2880,DeptTag,0)),"UNALLOCATED"))</f>
        <v/>
      </c>
      <c r="E2880">
        <f>IF(GL_Paste!$B2877="","",IFERROR(INDEX(AcctCat,MATCH(GL_Paste!$B2877&amp;"",AcctCode,0)),"UNKNOWN"))</f>
        <v/>
      </c>
      <c r="F2880">
        <f>IF(GL_Paste!$B2877="","",IFERROR(INDEX(AcctSub,MATCH(GL_Paste!$B2877&amp;"",AcctCode,0)),"UNKNOWN"))</f>
        <v/>
      </c>
    </row>
    <row r="2881">
      <c r="A2881" s="40">
        <f>IF(GL_Paste!$B2878="","",N(GL_Paste!$H2878)-N(GL_Paste!$G2878))</f>
        <v/>
      </c>
      <c r="B2881" s="43">
        <f>IF(GL_Paste!$B2878="","",DATE(YEAR(GL_Paste!$E2878),MONTH(GL_Paste!$E2878),1))</f>
        <v/>
      </c>
      <c r="C2881">
        <f>IF(GL_Paste!$B2878="","",IF(TRIM(GL_Paste!$M2878)&lt;&gt;"",TRIM(GL_Paste!$M2878),IFERROR(MID(GL_Paste!$I2878,FIND("[",GL_Paste!$I2878)+1,FIND("]",GL_Paste!$I2878)-FIND("[",GL_Paste!$I2878)-1),"")))</f>
        <v/>
      </c>
      <c r="D2881">
        <f>IF(GL_Paste!$B2878="","",IFERROR(INDEX(DeptName,MATCH($C2881,DeptTag,0)),"UNALLOCATED"))</f>
        <v/>
      </c>
      <c r="E2881">
        <f>IF(GL_Paste!$B2878="","",IFERROR(INDEX(AcctCat,MATCH(GL_Paste!$B2878&amp;"",AcctCode,0)),"UNKNOWN"))</f>
        <v/>
      </c>
      <c r="F2881">
        <f>IF(GL_Paste!$B2878="","",IFERROR(INDEX(AcctSub,MATCH(GL_Paste!$B2878&amp;"",AcctCode,0)),"UNKNOWN"))</f>
        <v/>
      </c>
    </row>
    <row r="2882">
      <c r="A2882" s="40">
        <f>IF(GL_Paste!$B2879="","",N(GL_Paste!$H2879)-N(GL_Paste!$G2879))</f>
        <v/>
      </c>
      <c r="B2882" s="43">
        <f>IF(GL_Paste!$B2879="","",DATE(YEAR(GL_Paste!$E2879),MONTH(GL_Paste!$E2879),1))</f>
        <v/>
      </c>
      <c r="C2882">
        <f>IF(GL_Paste!$B2879="","",IF(TRIM(GL_Paste!$M2879)&lt;&gt;"",TRIM(GL_Paste!$M2879),IFERROR(MID(GL_Paste!$I2879,FIND("[",GL_Paste!$I2879)+1,FIND("]",GL_Paste!$I2879)-FIND("[",GL_Paste!$I2879)-1),"")))</f>
        <v/>
      </c>
      <c r="D2882">
        <f>IF(GL_Paste!$B2879="","",IFERROR(INDEX(DeptName,MATCH($C2882,DeptTag,0)),"UNALLOCATED"))</f>
        <v/>
      </c>
      <c r="E2882">
        <f>IF(GL_Paste!$B2879="","",IFERROR(INDEX(AcctCat,MATCH(GL_Paste!$B2879&amp;"",AcctCode,0)),"UNKNOWN"))</f>
        <v/>
      </c>
      <c r="F2882">
        <f>IF(GL_Paste!$B2879="","",IFERROR(INDEX(AcctSub,MATCH(GL_Paste!$B2879&amp;"",AcctCode,0)),"UNKNOWN"))</f>
        <v/>
      </c>
    </row>
    <row r="2883">
      <c r="A2883" s="40">
        <f>IF(GL_Paste!$B2880="","",N(GL_Paste!$H2880)-N(GL_Paste!$G2880))</f>
        <v/>
      </c>
      <c r="B2883" s="43">
        <f>IF(GL_Paste!$B2880="","",DATE(YEAR(GL_Paste!$E2880),MONTH(GL_Paste!$E2880),1))</f>
        <v/>
      </c>
      <c r="C2883">
        <f>IF(GL_Paste!$B2880="","",IF(TRIM(GL_Paste!$M2880)&lt;&gt;"",TRIM(GL_Paste!$M2880),IFERROR(MID(GL_Paste!$I2880,FIND("[",GL_Paste!$I2880)+1,FIND("]",GL_Paste!$I2880)-FIND("[",GL_Paste!$I2880)-1),"")))</f>
        <v/>
      </c>
      <c r="D2883">
        <f>IF(GL_Paste!$B2880="","",IFERROR(INDEX(DeptName,MATCH($C2883,DeptTag,0)),"UNALLOCATED"))</f>
        <v/>
      </c>
      <c r="E2883">
        <f>IF(GL_Paste!$B2880="","",IFERROR(INDEX(AcctCat,MATCH(GL_Paste!$B2880&amp;"",AcctCode,0)),"UNKNOWN"))</f>
        <v/>
      </c>
      <c r="F2883">
        <f>IF(GL_Paste!$B2880="","",IFERROR(INDEX(AcctSub,MATCH(GL_Paste!$B2880&amp;"",AcctCode,0)),"UNKNOWN"))</f>
        <v/>
      </c>
    </row>
    <row r="2884">
      <c r="A2884" s="40">
        <f>IF(GL_Paste!$B2881="","",N(GL_Paste!$H2881)-N(GL_Paste!$G2881))</f>
        <v/>
      </c>
      <c r="B2884" s="43">
        <f>IF(GL_Paste!$B2881="","",DATE(YEAR(GL_Paste!$E2881),MONTH(GL_Paste!$E2881),1))</f>
        <v/>
      </c>
      <c r="C2884">
        <f>IF(GL_Paste!$B2881="","",IF(TRIM(GL_Paste!$M2881)&lt;&gt;"",TRIM(GL_Paste!$M2881),IFERROR(MID(GL_Paste!$I2881,FIND("[",GL_Paste!$I2881)+1,FIND("]",GL_Paste!$I2881)-FIND("[",GL_Paste!$I2881)-1),"")))</f>
        <v/>
      </c>
      <c r="D2884">
        <f>IF(GL_Paste!$B2881="","",IFERROR(INDEX(DeptName,MATCH($C2884,DeptTag,0)),"UNALLOCATED"))</f>
        <v/>
      </c>
      <c r="E2884">
        <f>IF(GL_Paste!$B2881="","",IFERROR(INDEX(AcctCat,MATCH(GL_Paste!$B2881&amp;"",AcctCode,0)),"UNKNOWN"))</f>
        <v/>
      </c>
      <c r="F2884">
        <f>IF(GL_Paste!$B2881="","",IFERROR(INDEX(AcctSub,MATCH(GL_Paste!$B2881&amp;"",AcctCode,0)),"UNKNOWN"))</f>
        <v/>
      </c>
    </row>
    <row r="2885">
      <c r="A2885" s="40">
        <f>IF(GL_Paste!$B2882="","",N(GL_Paste!$H2882)-N(GL_Paste!$G2882))</f>
        <v/>
      </c>
      <c r="B2885" s="43">
        <f>IF(GL_Paste!$B2882="","",DATE(YEAR(GL_Paste!$E2882),MONTH(GL_Paste!$E2882),1))</f>
        <v/>
      </c>
      <c r="C2885">
        <f>IF(GL_Paste!$B2882="","",IF(TRIM(GL_Paste!$M2882)&lt;&gt;"",TRIM(GL_Paste!$M2882),IFERROR(MID(GL_Paste!$I2882,FIND("[",GL_Paste!$I2882)+1,FIND("]",GL_Paste!$I2882)-FIND("[",GL_Paste!$I2882)-1),"")))</f>
        <v/>
      </c>
      <c r="D2885">
        <f>IF(GL_Paste!$B2882="","",IFERROR(INDEX(DeptName,MATCH($C2885,DeptTag,0)),"UNALLOCATED"))</f>
        <v/>
      </c>
      <c r="E2885">
        <f>IF(GL_Paste!$B2882="","",IFERROR(INDEX(AcctCat,MATCH(GL_Paste!$B2882&amp;"",AcctCode,0)),"UNKNOWN"))</f>
        <v/>
      </c>
      <c r="F2885">
        <f>IF(GL_Paste!$B2882="","",IFERROR(INDEX(AcctSub,MATCH(GL_Paste!$B2882&amp;"",AcctCode,0)),"UNKNOWN"))</f>
        <v/>
      </c>
    </row>
    <row r="2886">
      <c r="A2886" s="40">
        <f>IF(GL_Paste!$B2883="","",N(GL_Paste!$H2883)-N(GL_Paste!$G2883))</f>
        <v/>
      </c>
      <c r="B2886" s="43">
        <f>IF(GL_Paste!$B2883="","",DATE(YEAR(GL_Paste!$E2883),MONTH(GL_Paste!$E2883),1))</f>
        <v/>
      </c>
      <c r="C2886">
        <f>IF(GL_Paste!$B2883="","",IF(TRIM(GL_Paste!$M2883)&lt;&gt;"",TRIM(GL_Paste!$M2883),IFERROR(MID(GL_Paste!$I2883,FIND("[",GL_Paste!$I2883)+1,FIND("]",GL_Paste!$I2883)-FIND("[",GL_Paste!$I2883)-1),"")))</f>
        <v/>
      </c>
      <c r="D2886">
        <f>IF(GL_Paste!$B2883="","",IFERROR(INDEX(DeptName,MATCH($C2886,DeptTag,0)),"UNALLOCATED"))</f>
        <v/>
      </c>
      <c r="E2886">
        <f>IF(GL_Paste!$B2883="","",IFERROR(INDEX(AcctCat,MATCH(GL_Paste!$B2883&amp;"",AcctCode,0)),"UNKNOWN"))</f>
        <v/>
      </c>
      <c r="F2886">
        <f>IF(GL_Paste!$B2883="","",IFERROR(INDEX(AcctSub,MATCH(GL_Paste!$B2883&amp;"",AcctCode,0)),"UNKNOWN"))</f>
        <v/>
      </c>
    </row>
    <row r="2887">
      <c r="A2887" s="40">
        <f>IF(GL_Paste!$B2884="","",N(GL_Paste!$H2884)-N(GL_Paste!$G2884))</f>
        <v/>
      </c>
      <c r="B2887" s="43">
        <f>IF(GL_Paste!$B2884="","",DATE(YEAR(GL_Paste!$E2884),MONTH(GL_Paste!$E2884),1))</f>
        <v/>
      </c>
      <c r="C2887">
        <f>IF(GL_Paste!$B2884="","",IF(TRIM(GL_Paste!$M2884)&lt;&gt;"",TRIM(GL_Paste!$M2884),IFERROR(MID(GL_Paste!$I2884,FIND("[",GL_Paste!$I2884)+1,FIND("]",GL_Paste!$I2884)-FIND("[",GL_Paste!$I2884)-1),"")))</f>
        <v/>
      </c>
      <c r="D2887">
        <f>IF(GL_Paste!$B2884="","",IFERROR(INDEX(DeptName,MATCH($C2887,DeptTag,0)),"UNALLOCATED"))</f>
        <v/>
      </c>
      <c r="E2887">
        <f>IF(GL_Paste!$B2884="","",IFERROR(INDEX(AcctCat,MATCH(GL_Paste!$B2884&amp;"",AcctCode,0)),"UNKNOWN"))</f>
        <v/>
      </c>
      <c r="F2887">
        <f>IF(GL_Paste!$B2884="","",IFERROR(INDEX(AcctSub,MATCH(GL_Paste!$B2884&amp;"",AcctCode,0)),"UNKNOWN"))</f>
        <v/>
      </c>
    </row>
    <row r="2888">
      <c r="A2888" s="40">
        <f>IF(GL_Paste!$B2885="","",N(GL_Paste!$H2885)-N(GL_Paste!$G2885))</f>
        <v/>
      </c>
      <c r="B2888" s="43">
        <f>IF(GL_Paste!$B2885="","",DATE(YEAR(GL_Paste!$E2885),MONTH(GL_Paste!$E2885),1))</f>
        <v/>
      </c>
      <c r="C2888">
        <f>IF(GL_Paste!$B2885="","",IF(TRIM(GL_Paste!$M2885)&lt;&gt;"",TRIM(GL_Paste!$M2885),IFERROR(MID(GL_Paste!$I2885,FIND("[",GL_Paste!$I2885)+1,FIND("]",GL_Paste!$I2885)-FIND("[",GL_Paste!$I2885)-1),"")))</f>
        <v/>
      </c>
      <c r="D2888">
        <f>IF(GL_Paste!$B2885="","",IFERROR(INDEX(DeptName,MATCH($C2888,DeptTag,0)),"UNALLOCATED"))</f>
        <v/>
      </c>
      <c r="E2888">
        <f>IF(GL_Paste!$B2885="","",IFERROR(INDEX(AcctCat,MATCH(GL_Paste!$B2885&amp;"",AcctCode,0)),"UNKNOWN"))</f>
        <v/>
      </c>
      <c r="F2888">
        <f>IF(GL_Paste!$B2885="","",IFERROR(INDEX(AcctSub,MATCH(GL_Paste!$B2885&amp;"",AcctCode,0)),"UNKNOWN"))</f>
        <v/>
      </c>
    </row>
    <row r="2889">
      <c r="A2889" s="40">
        <f>IF(GL_Paste!$B2886="","",N(GL_Paste!$H2886)-N(GL_Paste!$G2886))</f>
        <v/>
      </c>
      <c r="B2889" s="43">
        <f>IF(GL_Paste!$B2886="","",DATE(YEAR(GL_Paste!$E2886),MONTH(GL_Paste!$E2886),1))</f>
        <v/>
      </c>
      <c r="C2889">
        <f>IF(GL_Paste!$B2886="","",IF(TRIM(GL_Paste!$M2886)&lt;&gt;"",TRIM(GL_Paste!$M2886),IFERROR(MID(GL_Paste!$I2886,FIND("[",GL_Paste!$I2886)+1,FIND("]",GL_Paste!$I2886)-FIND("[",GL_Paste!$I2886)-1),"")))</f>
        <v/>
      </c>
      <c r="D2889">
        <f>IF(GL_Paste!$B2886="","",IFERROR(INDEX(DeptName,MATCH($C2889,DeptTag,0)),"UNALLOCATED"))</f>
        <v/>
      </c>
      <c r="E2889">
        <f>IF(GL_Paste!$B2886="","",IFERROR(INDEX(AcctCat,MATCH(GL_Paste!$B2886&amp;"",AcctCode,0)),"UNKNOWN"))</f>
        <v/>
      </c>
      <c r="F2889">
        <f>IF(GL_Paste!$B2886="","",IFERROR(INDEX(AcctSub,MATCH(GL_Paste!$B2886&amp;"",AcctCode,0)),"UNKNOWN"))</f>
        <v/>
      </c>
    </row>
    <row r="2890">
      <c r="A2890" s="40">
        <f>IF(GL_Paste!$B2887="","",N(GL_Paste!$H2887)-N(GL_Paste!$G2887))</f>
        <v/>
      </c>
      <c r="B2890" s="43">
        <f>IF(GL_Paste!$B2887="","",DATE(YEAR(GL_Paste!$E2887),MONTH(GL_Paste!$E2887),1))</f>
        <v/>
      </c>
      <c r="C2890">
        <f>IF(GL_Paste!$B2887="","",IF(TRIM(GL_Paste!$M2887)&lt;&gt;"",TRIM(GL_Paste!$M2887),IFERROR(MID(GL_Paste!$I2887,FIND("[",GL_Paste!$I2887)+1,FIND("]",GL_Paste!$I2887)-FIND("[",GL_Paste!$I2887)-1),"")))</f>
        <v/>
      </c>
      <c r="D2890">
        <f>IF(GL_Paste!$B2887="","",IFERROR(INDEX(DeptName,MATCH($C2890,DeptTag,0)),"UNALLOCATED"))</f>
        <v/>
      </c>
      <c r="E2890">
        <f>IF(GL_Paste!$B2887="","",IFERROR(INDEX(AcctCat,MATCH(GL_Paste!$B2887&amp;"",AcctCode,0)),"UNKNOWN"))</f>
        <v/>
      </c>
      <c r="F2890">
        <f>IF(GL_Paste!$B2887="","",IFERROR(INDEX(AcctSub,MATCH(GL_Paste!$B2887&amp;"",AcctCode,0)),"UNKNOWN"))</f>
        <v/>
      </c>
    </row>
    <row r="2891">
      <c r="A2891" s="40">
        <f>IF(GL_Paste!$B2888="","",N(GL_Paste!$H2888)-N(GL_Paste!$G2888))</f>
        <v/>
      </c>
      <c r="B2891" s="43">
        <f>IF(GL_Paste!$B2888="","",DATE(YEAR(GL_Paste!$E2888),MONTH(GL_Paste!$E2888),1))</f>
        <v/>
      </c>
      <c r="C2891">
        <f>IF(GL_Paste!$B2888="","",IF(TRIM(GL_Paste!$M2888)&lt;&gt;"",TRIM(GL_Paste!$M2888),IFERROR(MID(GL_Paste!$I2888,FIND("[",GL_Paste!$I2888)+1,FIND("]",GL_Paste!$I2888)-FIND("[",GL_Paste!$I2888)-1),"")))</f>
        <v/>
      </c>
      <c r="D2891">
        <f>IF(GL_Paste!$B2888="","",IFERROR(INDEX(DeptName,MATCH($C2891,DeptTag,0)),"UNALLOCATED"))</f>
        <v/>
      </c>
      <c r="E2891">
        <f>IF(GL_Paste!$B2888="","",IFERROR(INDEX(AcctCat,MATCH(GL_Paste!$B2888&amp;"",AcctCode,0)),"UNKNOWN"))</f>
        <v/>
      </c>
      <c r="F2891">
        <f>IF(GL_Paste!$B2888="","",IFERROR(INDEX(AcctSub,MATCH(GL_Paste!$B2888&amp;"",AcctCode,0)),"UNKNOWN"))</f>
        <v/>
      </c>
    </row>
    <row r="2892">
      <c r="A2892" s="40">
        <f>IF(GL_Paste!$B2889="","",N(GL_Paste!$H2889)-N(GL_Paste!$G2889))</f>
        <v/>
      </c>
      <c r="B2892" s="43">
        <f>IF(GL_Paste!$B2889="","",DATE(YEAR(GL_Paste!$E2889),MONTH(GL_Paste!$E2889),1))</f>
        <v/>
      </c>
      <c r="C2892">
        <f>IF(GL_Paste!$B2889="","",IF(TRIM(GL_Paste!$M2889)&lt;&gt;"",TRIM(GL_Paste!$M2889),IFERROR(MID(GL_Paste!$I2889,FIND("[",GL_Paste!$I2889)+1,FIND("]",GL_Paste!$I2889)-FIND("[",GL_Paste!$I2889)-1),"")))</f>
        <v/>
      </c>
      <c r="D2892">
        <f>IF(GL_Paste!$B2889="","",IFERROR(INDEX(DeptName,MATCH($C2892,DeptTag,0)),"UNALLOCATED"))</f>
        <v/>
      </c>
      <c r="E2892">
        <f>IF(GL_Paste!$B2889="","",IFERROR(INDEX(AcctCat,MATCH(GL_Paste!$B2889&amp;"",AcctCode,0)),"UNKNOWN"))</f>
        <v/>
      </c>
      <c r="F2892">
        <f>IF(GL_Paste!$B2889="","",IFERROR(INDEX(AcctSub,MATCH(GL_Paste!$B2889&amp;"",AcctCode,0)),"UNKNOWN"))</f>
        <v/>
      </c>
    </row>
    <row r="2893">
      <c r="A2893" s="40">
        <f>IF(GL_Paste!$B2890="","",N(GL_Paste!$H2890)-N(GL_Paste!$G2890))</f>
        <v/>
      </c>
      <c r="B2893" s="43">
        <f>IF(GL_Paste!$B2890="","",DATE(YEAR(GL_Paste!$E2890),MONTH(GL_Paste!$E2890),1))</f>
        <v/>
      </c>
      <c r="C2893">
        <f>IF(GL_Paste!$B2890="","",IF(TRIM(GL_Paste!$M2890)&lt;&gt;"",TRIM(GL_Paste!$M2890),IFERROR(MID(GL_Paste!$I2890,FIND("[",GL_Paste!$I2890)+1,FIND("]",GL_Paste!$I2890)-FIND("[",GL_Paste!$I2890)-1),"")))</f>
        <v/>
      </c>
      <c r="D2893">
        <f>IF(GL_Paste!$B2890="","",IFERROR(INDEX(DeptName,MATCH($C2893,DeptTag,0)),"UNALLOCATED"))</f>
        <v/>
      </c>
      <c r="E2893">
        <f>IF(GL_Paste!$B2890="","",IFERROR(INDEX(AcctCat,MATCH(GL_Paste!$B2890&amp;"",AcctCode,0)),"UNKNOWN"))</f>
        <v/>
      </c>
      <c r="F2893">
        <f>IF(GL_Paste!$B2890="","",IFERROR(INDEX(AcctSub,MATCH(GL_Paste!$B2890&amp;"",AcctCode,0)),"UNKNOWN"))</f>
        <v/>
      </c>
    </row>
    <row r="2894">
      <c r="A2894" s="40">
        <f>IF(GL_Paste!$B2891="","",N(GL_Paste!$H2891)-N(GL_Paste!$G2891))</f>
        <v/>
      </c>
      <c r="B2894" s="43">
        <f>IF(GL_Paste!$B2891="","",DATE(YEAR(GL_Paste!$E2891),MONTH(GL_Paste!$E2891),1))</f>
        <v/>
      </c>
      <c r="C2894">
        <f>IF(GL_Paste!$B2891="","",IF(TRIM(GL_Paste!$M2891)&lt;&gt;"",TRIM(GL_Paste!$M2891),IFERROR(MID(GL_Paste!$I2891,FIND("[",GL_Paste!$I2891)+1,FIND("]",GL_Paste!$I2891)-FIND("[",GL_Paste!$I2891)-1),"")))</f>
        <v/>
      </c>
      <c r="D2894">
        <f>IF(GL_Paste!$B2891="","",IFERROR(INDEX(DeptName,MATCH($C2894,DeptTag,0)),"UNALLOCATED"))</f>
        <v/>
      </c>
      <c r="E2894">
        <f>IF(GL_Paste!$B2891="","",IFERROR(INDEX(AcctCat,MATCH(GL_Paste!$B2891&amp;"",AcctCode,0)),"UNKNOWN"))</f>
        <v/>
      </c>
      <c r="F2894">
        <f>IF(GL_Paste!$B2891="","",IFERROR(INDEX(AcctSub,MATCH(GL_Paste!$B2891&amp;"",AcctCode,0)),"UNKNOWN"))</f>
        <v/>
      </c>
    </row>
    <row r="2895">
      <c r="A2895" s="40">
        <f>IF(GL_Paste!$B2892="","",N(GL_Paste!$H2892)-N(GL_Paste!$G2892))</f>
        <v/>
      </c>
      <c r="B2895" s="43">
        <f>IF(GL_Paste!$B2892="","",DATE(YEAR(GL_Paste!$E2892),MONTH(GL_Paste!$E2892),1))</f>
        <v/>
      </c>
      <c r="C2895">
        <f>IF(GL_Paste!$B2892="","",IF(TRIM(GL_Paste!$M2892)&lt;&gt;"",TRIM(GL_Paste!$M2892),IFERROR(MID(GL_Paste!$I2892,FIND("[",GL_Paste!$I2892)+1,FIND("]",GL_Paste!$I2892)-FIND("[",GL_Paste!$I2892)-1),"")))</f>
        <v/>
      </c>
      <c r="D2895">
        <f>IF(GL_Paste!$B2892="","",IFERROR(INDEX(DeptName,MATCH($C2895,DeptTag,0)),"UNALLOCATED"))</f>
        <v/>
      </c>
      <c r="E2895">
        <f>IF(GL_Paste!$B2892="","",IFERROR(INDEX(AcctCat,MATCH(GL_Paste!$B2892&amp;"",AcctCode,0)),"UNKNOWN"))</f>
        <v/>
      </c>
      <c r="F2895">
        <f>IF(GL_Paste!$B2892="","",IFERROR(INDEX(AcctSub,MATCH(GL_Paste!$B2892&amp;"",AcctCode,0)),"UNKNOWN"))</f>
        <v/>
      </c>
    </row>
    <row r="2896">
      <c r="A2896" s="40">
        <f>IF(GL_Paste!$B2893="","",N(GL_Paste!$H2893)-N(GL_Paste!$G2893))</f>
        <v/>
      </c>
      <c r="B2896" s="43">
        <f>IF(GL_Paste!$B2893="","",DATE(YEAR(GL_Paste!$E2893),MONTH(GL_Paste!$E2893),1))</f>
        <v/>
      </c>
      <c r="C2896">
        <f>IF(GL_Paste!$B2893="","",IF(TRIM(GL_Paste!$M2893)&lt;&gt;"",TRIM(GL_Paste!$M2893),IFERROR(MID(GL_Paste!$I2893,FIND("[",GL_Paste!$I2893)+1,FIND("]",GL_Paste!$I2893)-FIND("[",GL_Paste!$I2893)-1),"")))</f>
        <v/>
      </c>
      <c r="D2896">
        <f>IF(GL_Paste!$B2893="","",IFERROR(INDEX(DeptName,MATCH($C2896,DeptTag,0)),"UNALLOCATED"))</f>
        <v/>
      </c>
      <c r="E2896">
        <f>IF(GL_Paste!$B2893="","",IFERROR(INDEX(AcctCat,MATCH(GL_Paste!$B2893&amp;"",AcctCode,0)),"UNKNOWN"))</f>
        <v/>
      </c>
      <c r="F2896">
        <f>IF(GL_Paste!$B2893="","",IFERROR(INDEX(AcctSub,MATCH(GL_Paste!$B2893&amp;"",AcctCode,0)),"UNKNOWN"))</f>
        <v/>
      </c>
    </row>
    <row r="2897">
      <c r="A2897" s="40">
        <f>IF(GL_Paste!$B2894="","",N(GL_Paste!$H2894)-N(GL_Paste!$G2894))</f>
        <v/>
      </c>
      <c r="B2897" s="43">
        <f>IF(GL_Paste!$B2894="","",DATE(YEAR(GL_Paste!$E2894),MONTH(GL_Paste!$E2894),1))</f>
        <v/>
      </c>
      <c r="C2897">
        <f>IF(GL_Paste!$B2894="","",IF(TRIM(GL_Paste!$M2894)&lt;&gt;"",TRIM(GL_Paste!$M2894),IFERROR(MID(GL_Paste!$I2894,FIND("[",GL_Paste!$I2894)+1,FIND("]",GL_Paste!$I2894)-FIND("[",GL_Paste!$I2894)-1),"")))</f>
        <v/>
      </c>
      <c r="D2897">
        <f>IF(GL_Paste!$B2894="","",IFERROR(INDEX(DeptName,MATCH($C2897,DeptTag,0)),"UNALLOCATED"))</f>
        <v/>
      </c>
      <c r="E2897">
        <f>IF(GL_Paste!$B2894="","",IFERROR(INDEX(AcctCat,MATCH(GL_Paste!$B2894&amp;"",AcctCode,0)),"UNKNOWN"))</f>
        <v/>
      </c>
      <c r="F2897">
        <f>IF(GL_Paste!$B2894="","",IFERROR(INDEX(AcctSub,MATCH(GL_Paste!$B2894&amp;"",AcctCode,0)),"UNKNOWN"))</f>
        <v/>
      </c>
    </row>
    <row r="2898">
      <c r="A2898" s="40">
        <f>IF(GL_Paste!$B2895="","",N(GL_Paste!$H2895)-N(GL_Paste!$G2895))</f>
        <v/>
      </c>
      <c r="B2898" s="43">
        <f>IF(GL_Paste!$B2895="","",DATE(YEAR(GL_Paste!$E2895),MONTH(GL_Paste!$E2895),1))</f>
        <v/>
      </c>
      <c r="C2898">
        <f>IF(GL_Paste!$B2895="","",IF(TRIM(GL_Paste!$M2895)&lt;&gt;"",TRIM(GL_Paste!$M2895),IFERROR(MID(GL_Paste!$I2895,FIND("[",GL_Paste!$I2895)+1,FIND("]",GL_Paste!$I2895)-FIND("[",GL_Paste!$I2895)-1),"")))</f>
        <v/>
      </c>
      <c r="D2898">
        <f>IF(GL_Paste!$B2895="","",IFERROR(INDEX(DeptName,MATCH($C2898,DeptTag,0)),"UNALLOCATED"))</f>
        <v/>
      </c>
      <c r="E2898">
        <f>IF(GL_Paste!$B2895="","",IFERROR(INDEX(AcctCat,MATCH(GL_Paste!$B2895&amp;"",AcctCode,0)),"UNKNOWN"))</f>
        <v/>
      </c>
      <c r="F2898">
        <f>IF(GL_Paste!$B2895="","",IFERROR(INDEX(AcctSub,MATCH(GL_Paste!$B2895&amp;"",AcctCode,0)),"UNKNOWN"))</f>
        <v/>
      </c>
    </row>
    <row r="2899">
      <c r="A2899" s="40">
        <f>IF(GL_Paste!$B2896="","",N(GL_Paste!$H2896)-N(GL_Paste!$G2896))</f>
        <v/>
      </c>
      <c r="B2899" s="43">
        <f>IF(GL_Paste!$B2896="","",DATE(YEAR(GL_Paste!$E2896),MONTH(GL_Paste!$E2896),1))</f>
        <v/>
      </c>
      <c r="C2899">
        <f>IF(GL_Paste!$B2896="","",IF(TRIM(GL_Paste!$M2896)&lt;&gt;"",TRIM(GL_Paste!$M2896),IFERROR(MID(GL_Paste!$I2896,FIND("[",GL_Paste!$I2896)+1,FIND("]",GL_Paste!$I2896)-FIND("[",GL_Paste!$I2896)-1),"")))</f>
        <v/>
      </c>
      <c r="D2899">
        <f>IF(GL_Paste!$B2896="","",IFERROR(INDEX(DeptName,MATCH($C2899,DeptTag,0)),"UNALLOCATED"))</f>
        <v/>
      </c>
      <c r="E2899">
        <f>IF(GL_Paste!$B2896="","",IFERROR(INDEX(AcctCat,MATCH(GL_Paste!$B2896&amp;"",AcctCode,0)),"UNKNOWN"))</f>
        <v/>
      </c>
      <c r="F2899">
        <f>IF(GL_Paste!$B2896="","",IFERROR(INDEX(AcctSub,MATCH(GL_Paste!$B2896&amp;"",AcctCode,0)),"UNKNOWN"))</f>
        <v/>
      </c>
    </row>
    <row r="2900">
      <c r="A2900" s="40">
        <f>IF(GL_Paste!$B2897="","",N(GL_Paste!$H2897)-N(GL_Paste!$G2897))</f>
        <v/>
      </c>
      <c r="B2900" s="43">
        <f>IF(GL_Paste!$B2897="","",DATE(YEAR(GL_Paste!$E2897),MONTH(GL_Paste!$E2897),1))</f>
        <v/>
      </c>
      <c r="C2900">
        <f>IF(GL_Paste!$B2897="","",IF(TRIM(GL_Paste!$M2897)&lt;&gt;"",TRIM(GL_Paste!$M2897),IFERROR(MID(GL_Paste!$I2897,FIND("[",GL_Paste!$I2897)+1,FIND("]",GL_Paste!$I2897)-FIND("[",GL_Paste!$I2897)-1),"")))</f>
        <v/>
      </c>
      <c r="D2900">
        <f>IF(GL_Paste!$B2897="","",IFERROR(INDEX(DeptName,MATCH($C2900,DeptTag,0)),"UNALLOCATED"))</f>
        <v/>
      </c>
      <c r="E2900">
        <f>IF(GL_Paste!$B2897="","",IFERROR(INDEX(AcctCat,MATCH(GL_Paste!$B2897&amp;"",AcctCode,0)),"UNKNOWN"))</f>
        <v/>
      </c>
      <c r="F2900">
        <f>IF(GL_Paste!$B2897="","",IFERROR(INDEX(AcctSub,MATCH(GL_Paste!$B2897&amp;"",AcctCode,0)),"UNKNOWN"))</f>
        <v/>
      </c>
    </row>
    <row r="2901">
      <c r="A2901" s="40">
        <f>IF(GL_Paste!$B2898="","",N(GL_Paste!$H2898)-N(GL_Paste!$G2898))</f>
        <v/>
      </c>
      <c r="B2901" s="43">
        <f>IF(GL_Paste!$B2898="","",DATE(YEAR(GL_Paste!$E2898),MONTH(GL_Paste!$E2898),1))</f>
        <v/>
      </c>
      <c r="C2901">
        <f>IF(GL_Paste!$B2898="","",IF(TRIM(GL_Paste!$M2898)&lt;&gt;"",TRIM(GL_Paste!$M2898),IFERROR(MID(GL_Paste!$I2898,FIND("[",GL_Paste!$I2898)+1,FIND("]",GL_Paste!$I2898)-FIND("[",GL_Paste!$I2898)-1),"")))</f>
        <v/>
      </c>
      <c r="D2901">
        <f>IF(GL_Paste!$B2898="","",IFERROR(INDEX(DeptName,MATCH($C2901,DeptTag,0)),"UNALLOCATED"))</f>
        <v/>
      </c>
      <c r="E2901">
        <f>IF(GL_Paste!$B2898="","",IFERROR(INDEX(AcctCat,MATCH(GL_Paste!$B2898&amp;"",AcctCode,0)),"UNKNOWN"))</f>
        <v/>
      </c>
      <c r="F2901">
        <f>IF(GL_Paste!$B2898="","",IFERROR(INDEX(AcctSub,MATCH(GL_Paste!$B2898&amp;"",AcctCode,0)),"UNKNOWN"))</f>
        <v/>
      </c>
    </row>
    <row r="2902">
      <c r="A2902" s="40">
        <f>IF(GL_Paste!$B2899="","",N(GL_Paste!$H2899)-N(GL_Paste!$G2899))</f>
        <v/>
      </c>
      <c r="B2902" s="43">
        <f>IF(GL_Paste!$B2899="","",DATE(YEAR(GL_Paste!$E2899),MONTH(GL_Paste!$E2899),1))</f>
        <v/>
      </c>
      <c r="C2902">
        <f>IF(GL_Paste!$B2899="","",IF(TRIM(GL_Paste!$M2899)&lt;&gt;"",TRIM(GL_Paste!$M2899),IFERROR(MID(GL_Paste!$I2899,FIND("[",GL_Paste!$I2899)+1,FIND("]",GL_Paste!$I2899)-FIND("[",GL_Paste!$I2899)-1),"")))</f>
        <v/>
      </c>
      <c r="D2902">
        <f>IF(GL_Paste!$B2899="","",IFERROR(INDEX(DeptName,MATCH($C2902,DeptTag,0)),"UNALLOCATED"))</f>
        <v/>
      </c>
      <c r="E2902">
        <f>IF(GL_Paste!$B2899="","",IFERROR(INDEX(AcctCat,MATCH(GL_Paste!$B2899&amp;"",AcctCode,0)),"UNKNOWN"))</f>
        <v/>
      </c>
      <c r="F2902">
        <f>IF(GL_Paste!$B2899="","",IFERROR(INDEX(AcctSub,MATCH(GL_Paste!$B2899&amp;"",AcctCode,0)),"UNKNOWN"))</f>
        <v/>
      </c>
    </row>
    <row r="2903">
      <c r="A2903" s="40">
        <f>IF(GL_Paste!$B2900="","",N(GL_Paste!$H2900)-N(GL_Paste!$G2900))</f>
        <v/>
      </c>
      <c r="B2903" s="43">
        <f>IF(GL_Paste!$B2900="","",DATE(YEAR(GL_Paste!$E2900),MONTH(GL_Paste!$E2900),1))</f>
        <v/>
      </c>
      <c r="C2903">
        <f>IF(GL_Paste!$B2900="","",IF(TRIM(GL_Paste!$M2900)&lt;&gt;"",TRIM(GL_Paste!$M2900),IFERROR(MID(GL_Paste!$I2900,FIND("[",GL_Paste!$I2900)+1,FIND("]",GL_Paste!$I2900)-FIND("[",GL_Paste!$I2900)-1),"")))</f>
        <v/>
      </c>
      <c r="D2903">
        <f>IF(GL_Paste!$B2900="","",IFERROR(INDEX(DeptName,MATCH($C2903,DeptTag,0)),"UNALLOCATED"))</f>
        <v/>
      </c>
      <c r="E2903">
        <f>IF(GL_Paste!$B2900="","",IFERROR(INDEX(AcctCat,MATCH(GL_Paste!$B2900&amp;"",AcctCode,0)),"UNKNOWN"))</f>
        <v/>
      </c>
      <c r="F2903">
        <f>IF(GL_Paste!$B2900="","",IFERROR(INDEX(AcctSub,MATCH(GL_Paste!$B2900&amp;"",AcctCode,0)),"UNKNOWN"))</f>
        <v/>
      </c>
    </row>
    <row r="2904">
      <c r="A2904" s="40">
        <f>IF(GL_Paste!$B2901="","",N(GL_Paste!$H2901)-N(GL_Paste!$G2901))</f>
        <v/>
      </c>
      <c r="B2904" s="43">
        <f>IF(GL_Paste!$B2901="","",DATE(YEAR(GL_Paste!$E2901),MONTH(GL_Paste!$E2901),1))</f>
        <v/>
      </c>
      <c r="C2904">
        <f>IF(GL_Paste!$B2901="","",IF(TRIM(GL_Paste!$M2901)&lt;&gt;"",TRIM(GL_Paste!$M2901),IFERROR(MID(GL_Paste!$I2901,FIND("[",GL_Paste!$I2901)+1,FIND("]",GL_Paste!$I2901)-FIND("[",GL_Paste!$I2901)-1),"")))</f>
        <v/>
      </c>
      <c r="D2904">
        <f>IF(GL_Paste!$B2901="","",IFERROR(INDEX(DeptName,MATCH($C2904,DeptTag,0)),"UNALLOCATED"))</f>
        <v/>
      </c>
      <c r="E2904">
        <f>IF(GL_Paste!$B2901="","",IFERROR(INDEX(AcctCat,MATCH(GL_Paste!$B2901&amp;"",AcctCode,0)),"UNKNOWN"))</f>
        <v/>
      </c>
      <c r="F2904">
        <f>IF(GL_Paste!$B2901="","",IFERROR(INDEX(AcctSub,MATCH(GL_Paste!$B2901&amp;"",AcctCode,0)),"UNKNOWN"))</f>
        <v/>
      </c>
    </row>
    <row r="2905">
      <c r="A2905" s="40">
        <f>IF(GL_Paste!$B2902="","",N(GL_Paste!$H2902)-N(GL_Paste!$G2902))</f>
        <v/>
      </c>
      <c r="B2905" s="43">
        <f>IF(GL_Paste!$B2902="","",DATE(YEAR(GL_Paste!$E2902),MONTH(GL_Paste!$E2902),1))</f>
        <v/>
      </c>
      <c r="C2905">
        <f>IF(GL_Paste!$B2902="","",IF(TRIM(GL_Paste!$M2902)&lt;&gt;"",TRIM(GL_Paste!$M2902),IFERROR(MID(GL_Paste!$I2902,FIND("[",GL_Paste!$I2902)+1,FIND("]",GL_Paste!$I2902)-FIND("[",GL_Paste!$I2902)-1),"")))</f>
        <v/>
      </c>
      <c r="D2905">
        <f>IF(GL_Paste!$B2902="","",IFERROR(INDEX(DeptName,MATCH($C2905,DeptTag,0)),"UNALLOCATED"))</f>
        <v/>
      </c>
      <c r="E2905">
        <f>IF(GL_Paste!$B2902="","",IFERROR(INDEX(AcctCat,MATCH(GL_Paste!$B2902&amp;"",AcctCode,0)),"UNKNOWN"))</f>
        <v/>
      </c>
      <c r="F2905">
        <f>IF(GL_Paste!$B2902="","",IFERROR(INDEX(AcctSub,MATCH(GL_Paste!$B2902&amp;"",AcctCode,0)),"UNKNOWN"))</f>
        <v/>
      </c>
    </row>
    <row r="2906">
      <c r="A2906" s="40">
        <f>IF(GL_Paste!$B2903="","",N(GL_Paste!$H2903)-N(GL_Paste!$G2903))</f>
        <v/>
      </c>
      <c r="B2906" s="43">
        <f>IF(GL_Paste!$B2903="","",DATE(YEAR(GL_Paste!$E2903),MONTH(GL_Paste!$E2903),1))</f>
        <v/>
      </c>
      <c r="C2906">
        <f>IF(GL_Paste!$B2903="","",IF(TRIM(GL_Paste!$M2903)&lt;&gt;"",TRIM(GL_Paste!$M2903),IFERROR(MID(GL_Paste!$I2903,FIND("[",GL_Paste!$I2903)+1,FIND("]",GL_Paste!$I2903)-FIND("[",GL_Paste!$I2903)-1),"")))</f>
        <v/>
      </c>
      <c r="D2906">
        <f>IF(GL_Paste!$B2903="","",IFERROR(INDEX(DeptName,MATCH($C2906,DeptTag,0)),"UNALLOCATED"))</f>
        <v/>
      </c>
      <c r="E2906">
        <f>IF(GL_Paste!$B2903="","",IFERROR(INDEX(AcctCat,MATCH(GL_Paste!$B2903&amp;"",AcctCode,0)),"UNKNOWN"))</f>
        <v/>
      </c>
      <c r="F2906">
        <f>IF(GL_Paste!$B2903="","",IFERROR(INDEX(AcctSub,MATCH(GL_Paste!$B2903&amp;"",AcctCode,0)),"UNKNOWN"))</f>
        <v/>
      </c>
    </row>
    <row r="2907">
      <c r="A2907" s="40">
        <f>IF(GL_Paste!$B2904="","",N(GL_Paste!$H2904)-N(GL_Paste!$G2904))</f>
        <v/>
      </c>
      <c r="B2907" s="43">
        <f>IF(GL_Paste!$B2904="","",DATE(YEAR(GL_Paste!$E2904),MONTH(GL_Paste!$E2904),1))</f>
        <v/>
      </c>
      <c r="C2907">
        <f>IF(GL_Paste!$B2904="","",IF(TRIM(GL_Paste!$M2904)&lt;&gt;"",TRIM(GL_Paste!$M2904),IFERROR(MID(GL_Paste!$I2904,FIND("[",GL_Paste!$I2904)+1,FIND("]",GL_Paste!$I2904)-FIND("[",GL_Paste!$I2904)-1),"")))</f>
        <v/>
      </c>
      <c r="D2907">
        <f>IF(GL_Paste!$B2904="","",IFERROR(INDEX(DeptName,MATCH($C2907,DeptTag,0)),"UNALLOCATED"))</f>
        <v/>
      </c>
      <c r="E2907">
        <f>IF(GL_Paste!$B2904="","",IFERROR(INDEX(AcctCat,MATCH(GL_Paste!$B2904&amp;"",AcctCode,0)),"UNKNOWN"))</f>
        <v/>
      </c>
      <c r="F2907">
        <f>IF(GL_Paste!$B2904="","",IFERROR(INDEX(AcctSub,MATCH(GL_Paste!$B2904&amp;"",AcctCode,0)),"UNKNOWN"))</f>
        <v/>
      </c>
    </row>
    <row r="2908">
      <c r="A2908" s="40">
        <f>IF(GL_Paste!$B2905="","",N(GL_Paste!$H2905)-N(GL_Paste!$G2905))</f>
        <v/>
      </c>
      <c r="B2908" s="43">
        <f>IF(GL_Paste!$B2905="","",DATE(YEAR(GL_Paste!$E2905),MONTH(GL_Paste!$E2905),1))</f>
        <v/>
      </c>
      <c r="C2908">
        <f>IF(GL_Paste!$B2905="","",IF(TRIM(GL_Paste!$M2905)&lt;&gt;"",TRIM(GL_Paste!$M2905),IFERROR(MID(GL_Paste!$I2905,FIND("[",GL_Paste!$I2905)+1,FIND("]",GL_Paste!$I2905)-FIND("[",GL_Paste!$I2905)-1),"")))</f>
        <v/>
      </c>
      <c r="D2908">
        <f>IF(GL_Paste!$B2905="","",IFERROR(INDEX(DeptName,MATCH($C2908,DeptTag,0)),"UNALLOCATED"))</f>
        <v/>
      </c>
      <c r="E2908">
        <f>IF(GL_Paste!$B2905="","",IFERROR(INDEX(AcctCat,MATCH(GL_Paste!$B2905&amp;"",AcctCode,0)),"UNKNOWN"))</f>
        <v/>
      </c>
      <c r="F2908">
        <f>IF(GL_Paste!$B2905="","",IFERROR(INDEX(AcctSub,MATCH(GL_Paste!$B2905&amp;"",AcctCode,0)),"UNKNOWN"))</f>
        <v/>
      </c>
    </row>
    <row r="2909">
      <c r="A2909" s="40">
        <f>IF(GL_Paste!$B2906="","",N(GL_Paste!$H2906)-N(GL_Paste!$G2906))</f>
        <v/>
      </c>
      <c r="B2909" s="43">
        <f>IF(GL_Paste!$B2906="","",DATE(YEAR(GL_Paste!$E2906),MONTH(GL_Paste!$E2906),1))</f>
        <v/>
      </c>
      <c r="C2909">
        <f>IF(GL_Paste!$B2906="","",IF(TRIM(GL_Paste!$M2906)&lt;&gt;"",TRIM(GL_Paste!$M2906),IFERROR(MID(GL_Paste!$I2906,FIND("[",GL_Paste!$I2906)+1,FIND("]",GL_Paste!$I2906)-FIND("[",GL_Paste!$I2906)-1),"")))</f>
        <v/>
      </c>
      <c r="D2909">
        <f>IF(GL_Paste!$B2906="","",IFERROR(INDEX(DeptName,MATCH($C2909,DeptTag,0)),"UNALLOCATED"))</f>
        <v/>
      </c>
      <c r="E2909">
        <f>IF(GL_Paste!$B2906="","",IFERROR(INDEX(AcctCat,MATCH(GL_Paste!$B2906&amp;"",AcctCode,0)),"UNKNOWN"))</f>
        <v/>
      </c>
      <c r="F2909">
        <f>IF(GL_Paste!$B2906="","",IFERROR(INDEX(AcctSub,MATCH(GL_Paste!$B2906&amp;"",AcctCode,0)),"UNKNOWN"))</f>
        <v/>
      </c>
    </row>
    <row r="2910">
      <c r="A2910" s="40">
        <f>IF(GL_Paste!$B2907="","",N(GL_Paste!$H2907)-N(GL_Paste!$G2907))</f>
        <v/>
      </c>
      <c r="B2910" s="43">
        <f>IF(GL_Paste!$B2907="","",DATE(YEAR(GL_Paste!$E2907),MONTH(GL_Paste!$E2907),1))</f>
        <v/>
      </c>
      <c r="C2910">
        <f>IF(GL_Paste!$B2907="","",IF(TRIM(GL_Paste!$M2907)&lt;&gt;"",TRIM(GL_Paste!$M2907),IFERROR(MID(GL_Paste!$I2907,FIND("[",GL_Paste!$I2907)+1,FIND("]",GL_Paste!$I2907)-FIND("[",GL_Paste!$I2907)-1),"")))</f>
        <v/>
      </c>
      <c r="D2910">
        <f>IF(GL_Paste!$B2907="","",IFERROR(INDEX(DeptName,MATCH($C2910,DeptTag,0)),"UNALLOCATED"))</f>
        <v/>
      </c>
      <c r="E2910">
        <f>IF(GL_Paste!$B2907="","",IFERROR(INDEX(AcctCat,MATCH(GL_Paste!$B2907&amp;"",AcctCode,0)),"UNKNOWN"))</f>
        <v/>
      </c>
      <c r="F2910">
        <f>IF(GL_Paste!$B2907="","",IFERROR(INDEX(AcctSub,MATCH(GL_Paste!$B2907&amp;"",AcctCode,0)),"UNKNOWN"))</f>
        <v/>
      </c>
    </row>
    <row r="2911">
      <c r="A2911" s="40">
        <f>IF(GL_Paste!$B2908="","",N(GL_Paste!$H2908)-N(GL_Paste!$G2908))</f>
        <v/>
      </c>
      <c r="B2911" s="43">
        <f>IF(GL_Paste!$B2908="","",DATE(YEAR(GL_Paste!$E2908),MONTH(GL_Paste!$E2908),1))</f>
        <v/>
      </c>
      <c r="C2911">
        <f>IF(GL_Paste!$B2908="","",IF(TRIM(GL_Paste!$M2908)&lt;&gt;"",TRIM(GL_Paste!$M2908),IFERROR(MID(GL_Paste!$I2908,FIND("[",GL_Paste!$I2908)+1,FIND("]",GL_Paste!$I2908)-FIND("[",GL_Paste!$I2908)-1),"")))</f>
        <v/>
      </c>
      <c r="D2911">
        <f>IF(GL_Paste!$B2908="","",IFERROR(INDEX(DeptName,MATCH($C2911,DeptTag,0)),"UNALLOCATED"))</f>
        <v/>
      </c>
      <c r="E2911">
        <f>IF(GL_Paste!$B2908="","",IFERROR(INDEX(AcctCat,MATCH(GL_Paste!$B2908&amp;"",AcctCode,0)),"UNKNOWN"))</f>
        <v/>
      </c>
      <c r="F2911">
        <f>IF(GL_Paste!$B2908="","",IFERROR(INDEX(AcctSub,MATCH(GL_Paste!$B2908&amp;"",AcctCode,0)),"UNKNOWN"))</f>
        <v/>
      </c>
    </row>
    <row r="2912">
      <c r="A2912" s="40">
        <f>IF(GL_Paste!$B2909="","",N(GL_Paste!$H2909)-N(GL_Paste!$G2909))</f>
        <v/>
      </c>
      <c r="B2912" s="43">
        <f>IF(GL_Paste!$B2909="","",DATE(YEAR(GL_Paste!$E2909),MONTH(GL_Paste!$E2909),1))</f>
        <v/>
      </c>
      <c r="C2912">
        <f>IF(GL_Paste!$B2909="","",IF(TRIM(GL_Paste!$M2909)&lt;&gt;"",TRIM(GL_Paste!$M2909),IFERROR(MID(GL_Paste!$I2909,FIND("[",GL_Paste!$I2909)+1,FIND("]",GL_Paste!$I2909)-FIND("[",GL_Paste!$I2909)-1),"")))</f>
        <v/>
      </c>
      <c r="D2912">
        <f>IF(GL_Paste!$B2909="","",IFERROR(INDEX(DeptName,MATCH($C2912,DeptTag,0)),"UNALLOCATED"))</f>
        <v/>
      </c>
      <c r="E2912">
        <f>IF(GL_Paste!$B2909="","",IFERROR(INDEX(AcctCat,MATCH(GL_Paste!$B2909&amp;"",AcctCode,0)),"UNKNOWN"))</f>
        <v/>
      </c>
      <c r="F2912">
        <f>IF(GL_Paste!$B2909="","",IFERROR(INDEX(AcctSub,MATCH(GL_Paste!$B2909&amp;"",AcctCode,0)),"UNKNOWN"))</f>
        <v/>
      </c>
    </row>
    <row r="2913">
      <c r="A2913" s="40">
        <f>IF(GL_Paste!$B2910="","",N(GL_Paste!$H2910)-N(GL_Paste!$G2910))</f>
        <v/>
      </c>
      <c r="B2913" s="43">
        <f>IF(GL_Paste!$B2910="","",DATE(YEAR(GL_Paste!$E2910),MONTH(GL_Paste!$E2910),1))</f>
        <v/>
      </c>
      <c r="C2913">
        <f>IF(GL_Paste!$B2910="","",IF(TRIM(GL_Paste!$M2910)&lt;&gt;"",TRIM(GL_Paste!$M2910),IFERROR(MID(GL_Paste!$I2910,FIND("[",GL_Paste!$I2910)+1,FIND("]",GL_Paste!$I2910)-FIND("[",GL_Paste!$I2910)-1),"")))</f>
        <v/>
      </c>
      <c r="D2913">
        <f>IF(GL_Paste!$B2910="","",IFERROR(INDEX(DeptName,MATCH($C2913,DeptTag,0)),"UNALLOCATED"))</f>
        <v/>
      </c>
      <c r="E2913">
        <f>IF(GL_Paste!$B2910="","",IFERROR(INDEX(AcctCat,MATCH(GL_Paste!$B2910&amp;"",AcctCode,0)),"UNKNOWN"))</f>
        <v/>
      </c>
      <c r="F2913">
        <f>IF(GL_Paste!$B2910="","",IFERROR(INDEX(AcctSub,MATCH(GL_Paste!$B2910&amp;"",AcctCode,0)),"UNKNOWN"))</f>
        <v/>
      </c>
    </row>
    <row r="2914">
      <c r="A2914" s="40">
        <f>IF(GL_Paste!$B2911="","",N(GL_Paste!$H2911)-N(GL_Paste!$G2911))</f>
        <v/>
      </c>
      <c r="B2914" s="43">
        <f>IF(GL_Paste!$B2911="","",DATE(YEAR(GL_Paste!$E2911),MONTH(GL_Paste!$E2911),1))</f>
        <v/>
      </c>
      <c r="C2914">
        <f>IF(GL_Paste!$B2911="","",IF(TRIM(GL_Paste!$M2911)&lt;&gt;"",TRIM(GL_Paste!$M2911),IFERROR(MID(GL_Paste!$I2911,FIND("[",GL_Paste!$I2911)+1,FIND("]",GL_Paste!$I2911)-FIND("[",GL_Paste!$I2911)-1),"")))</f>
        <v/>
      </c>
      <c r="D2914">
        <f>IF(GL_Paste!$B2911="","",IFERROR(INDEX(DeptName,MATCH($C2914,DeptTag,0)),"UNALLOCATED"))</f>
        <v/>
      </c>
      <c r="E2914">
        <f>IF(GL_Paste!$B2911="","",IFERROR(INDEX(AcctCat,MATCH(GL_Paste!$B2911&amp;"",AcctCode,0)),"UNKNOWN"))</f>
        <v/>
      </c>
      <c r="F2914">
        <f>IF(GL_Paste!$B2911="","",IFERROR(INDEX(AcctSub,MATCH(GL_Paste!$B2911&amp;"",AcctCode,0)),"UNKNOWN"))</f>
        <v/>
      </c>
    </row>
    <row r="2915">
      <c r="A2915" s="40">
        <f>IF(GL_Paste!$B2912="","",N(GL_Paste!$H2912)-N(GL_Paste!$G2912))</f>
        <v/>
      </c>
      <c r="B2915" s="43">
        <f>IF(GL_Paste!$B2912="","",DATE(YEAR(GL_Paste!$E2912),MONTH(GL_Paste!$E2912),1))</f>
        <v/>
      </c>
      <c r="C2915">
        <f>IF(GL_Paste!$B2912="","",IF(TRIM(GL_Paste!$M2912)&lt;&gt;"",TRIM(GL_Paste!$M2912),IFERROR(MID(GL_Paste!$I2912,FIND("[",GL_Paste!$I2912)+1,FIND("]",GL_Paste!$I2912)-FIND("[",GL_Paste!$I2912)-1),"")))</f>
        <v/>
      </c>
      <c r="D2915">
        <f>IF(GL_Paste!$B2912="","",IFERROR(INDEX(DeptName,MATCH($C2915,DeptTag,0)),"UNALLOCATED"))</f>
        <v/>
      </c>
      <c r="E2915">
        <f>IF(GL_Paste!$B2912="","",IFERROR(INDEX(AcctCat,MATCH(GL_Paste!$B2912&amp;"",AcctCode,0)),"UNKNOWN"))</f>
        <v/>
      </c>
      <c r="F2915">
        <f>IF(GL_Paste!$B2912="","",IFERROR(INDEX(AcctSub,MATCH(GL_Paste!$B2912&amp;"",AcctCode,0)),"UNKNOWN"))</f>
        <v/>
      </c>
    </row>
    <row r="2916">
      <c r="A2916" s="40">
        <f>IF(GL_Paste!$B2913="","",N(GL_Paste!$H2913)-N(GL_Paste!$G2913))</f>
        <v/>
      </c>
      <c r="B2916" s="43">
        <f>IF(GL_Paste!$B2913="","",DATE(YEAR(GL_Paste!$E2913),MONTH(GL_Paste!$E2913),1))</f>
        <v/>
      </c>
      <c r="C2916">
        <f>IF(GL_Paste!$B2913="","",IF(TRIM(GL_Paste!$M2913)&lt;&gt;"",TRIM(GL_Paste!$M2913),IFERROR(MID(GL_Paste!$I2913,FIND("[",GL_Paste!$I2913)+1,FIND("]",GL_Paste!$I2913)-FIND("[",GL_Paste!$I2913)-1),"")))</f>
        <v/>
      </c>
      <c r="D2916">
        <f>IF(GL_Paste!$B2913="","",IFERROR(INDEX(DeptName,MATCH($C2916,DeptTag,0)),"UNALLOCATED"))</f>
        <v/>
      </c>
      <c r="E2916">
        <f>IF(GL_Paste!$B2913="","",IFERROR(INDEX(AcctCat,MATCH(GL_Paste!$B2913&amp;"",AcctCode,0)),"UNKNOWN"))</f>
        <v/>
      </c>
      <c r="F2916">
        <f>IF(GL_Paste!$B2913="","",IFERROR(INDEX(AcctSub,MATCH(GL_Paste!$B2913&amp;"",AcctCode,0)),"UNKNOWN"))</f>
        <v/>
      </c>
    </row>
    <row r="2917">
      <c r="A2917" s="40">
        <f>IF(GL_Paste!$B2914="","",N(GL_Paste!$H2914)-N(GL_Paste!$G2914))</f>
        <v/>
      </c>
      <c r="B2917" s="43">
        <f>IF(GL_Paste!$B2914="","",DATE(YEAR(GL_Paste!$E2914),MONTH(GL_Paste!$E2914),1))</f>
        <v/>
      </c>
      <c r="C2917">
        <f>IF(GL_Paste!$B2914="","",IF(TRIM(GL_Paste!$M2914)&lt;&gt;"",TRIM(GL_Paste!$M2914),IFERROR(MID(GL_Paste!$I2914,FIND("[",GL_Paste!$I2914)+1,FIND("]",GL_Paste!$I2914)-FIND("[",GL_Paste!$I2914)-1),"")))</f>
        <v/>
      </c>
      <c r="D2917">
        <f>IF(GL_Paste!$B2914="","",IFERROR(INDEX(DeptName,MATCH($C2917,DeptTag,0)),"UNALLOCATED"))</f>
        <v/>
      </c>
      <c r="E2917">
        <f>IF(GL_Paste!$B2914="","",IFERROR(INDEX(AcctCat,MATCH(GL_Paste!$B2914&amp;"",AcctCode,0)),"UNKNOWN"))</f>
        <v/>
      </c>
      <c r="F2917">
        <f>IF(GL_Paste!$B2914="","",IFERROR(INDEX(AcctSub,MATCH(GL_Paste!$B2914&amp;"",AcctCode,0)),"UNKNOWN"))</f>
        <v/>
      </c>
    </row>
    <row r="2918">
      <c r="A2918" s="40">
        <f>IF(GL_Paste!$B2915="","",N(GL_Paste!$H2915)-N(GL_Paste!$G2915))</f>
        <v/>
      </c>
      <c r="B2918" s="43">
        <f>IF(GL_Paste!$B2915="","",DATE(YEAR(GL_Paste!$E2915),MONTH(GL_Paste!$E2915),1))</f>
        <v/>
      </c>
      <c r="C2918">
        <f>IF(GL_Paste!$B2915="","",IF(TRIM(GL_Paste!$M2915)&lt;&gt;"",TRIM(GL_Paste!$M2915),IFERROR(MID(GL_Paste!$I2915,FIND("[",GL_Paste!$I2915)+1,FIND("]",GL_Paste!$I2915)-FIND("[",GL_Paste!$I2915)-1),"")))</f>
        <v/>
      </c>
      <c r="D2918">
        <f>IF(GL_Paste!$B2915="","",IFERROR(INDEX(DeptName,MATCH($C2918,DeptTag,0)),"UNALLOCATED"))</f>
        <v/>
      </c>
      <c r="E2918">
        <f>IF(GL_Paste!$B2915="","",IFERROR(INDEX(AcctCat,MATCH(GL_Paste!$B2915&amp;"",AcctCode,0)),"UNKNOWN"))</f>
        <v/>
      </c>
      <c r="F2918">
        <f>IF(GL_Paste!$B2915="","",IFERROR(INDEX(AcctSub,MATCH(GL_Paste!$B2915&amp;"",AcctCode,0)),"UNKNOWN"))</f>
        <v/>
      </c>
    </row>
    <row r="2919">
      <c r="A2919" s="40">
        <f>IF(GL_Paste!$B2916="","",N(GL_Paste!$H2916)-N(GL_Paste!$G2916))</f>
        <v/>
      </c>
      <c r="B2919" s="43">
        <f>IF(GL_Paste!$B2916="","",DATE(YEAR(GL_Paste!$E2916),MONTH(GL_Paste!$E2916),1))</f>
        <v/>
      </c>
      <c r="C2919">
        <f>IF(GL_Paste!$B2916="","",IF(TRIM(GL_Paste!$M2916)&lt;&gt;"",TRIM(GL_Paste!$M2916),IFERROR(MID(GL_Paste!$I2916,FIND("[",GL_Paste!$I2916)+1,FIND("]",GL_Paste!$I2916)-FIND("[",GL_Paste!$I2916)-1),"")))</f>
        <v/>
      </c>
      <c r="D2919">
        <f>IF(GL_Paste!$B2916="","",IFERROR(INDEX(DeptName,MATCH($C2919,DeptTag,0)),"UNALLOCATED"))</f>
        <v/>
      </c>
      <c r="E2919">
        <f>IF(GL_Paste!$B2916="","",IFERROR(INDEX(AcctCat,MATCH(GL_Paste!$B2916&amp;"",AcctCode,0)),"UNKNOWN"))</f>
        <v/>
      </c>
      <c r="F2919">
        <f>IF(GL_Paste!$B2916="","",IFERROR(INDEX(AcctSub,MATCH(GL_Paste!$B2916&amp;"",AcctCode,0)),"UNKNOWN"))</f>
        <v/>
      </c>
    </row>
    <row r="2920">
      <c r="A2920" s="40">
        <f>IF(GL_Paste!$B2917="","",N(GL_Paste!$H2917)-N(GL_Paste!$G2917))</f>
        <v/>
      </c>
      <c r="B2920" s="43">
        <f>IF(GL_Paste!$B2917="","",DATE(YEAR(GL_Paste!$E2917),MONTH(GL_Paste!$E2917),1))</f>
        <v/>
      </c>
      <c r="C2920">
        <f>IF(GL_Paste!$B2917="","",IF(TRIM(GL_Paste!$M2917)&lt;&gt;"",TRIM(GL_Paste!$M2917),IFERROR(MID(GL_Paste!$I2917,FIND("[",GL_Paste!$I2917)+1,FIND("]",GL_Paste!$I2917)-FIND("[",GL_Paste!$I2917)-1),"")))</f>
        <v/>
      </c>
      <c r="D2920">
        <f>IF(GL_Paste!$B2917="","",IFERROR(INDEX(DeptName,MATCH($C2920,DeptTag,0)),"UNALLOCATED"))</f>
        <v/>
      </c>
      <c r="E2920">
        <f>IF(GL_Paste!$B2917="","",IFERROR(INDEX(AcctCat,MATCH(GL_Paste!$B2917&amp;"",AcctCode,0)),"UNKNOWN"))</f>
        <v/>
      </c>
      <c r="F2920">
        <f>IF(GL_Paste!$B2917="","",IFERROR(INDEX(AcctSub,MATCH(GL_Paste!$B2917&amp;"",AcctCode,0)),"UNKNOWN"))</f>
        <v/>
      </c>
    </row>
    <row r="2921">
      <c r="A2921" s="40">
        <f>IF(GL_Paste!$B2918="","",N(GL_Paste!$H2918)-N(GL_Paste!$G2918))</f>
        <v/>
      </c>
      <c r="B2921" s="43">
        <f>IF(GL_Paste!$B2918="","",DATE(YEAR(GL_Paste!$E2918),MONTH(GL_Paste!$E2918),1))</f>
        <v/>
      </c>
      <c r="C2921">
        <f>IF(GL_Paste!$B2918="","",IF(TRIM(GL_Paste!$M2918)&lt;&gt;"",TRIM(GL_Paste!$M2918),IFERROR(MID(GL_Paste!$I2918,FIND("[",GL_Paste!$I2918)+1,FIND("]",GL_Paste!$I2918)-FIND("[",GL_Paste!$I2918)-1),"")))</f>
        <v/>
      </c>
      <c r="D2921">
        <f>IF(GL_Paste!$B2918="","",IFERROR(INDEX(DeptName,MATCH($C2921,DeptTag,0)),"UNALLOCATED"))</f>
        <v/>
      </c>
      <c r="E2921">
        <f>IF(GL_Paste!$B2918="","",IFERROR(INDEX(AcctCat,MATCH(GL_Paste!$B2918&amp;"",AcctCode,0)),"UNKNOWN"))</f>
        <v/>
      </c>
      <c r="F2921">
        <f>IF(GL_Paste!$B2918="","",IFERROR(INDEX(AcctSub,MATCH(GL_Paste!$B2918&amp;"",AcctCode,0)),"UNKNOWN"))</f>
        <v/>
      </c>
    </row>
    <row r="2922">
      <c r="A2922" s="40">
        <f>IF(GL_Paste!$B2919="","",N(GL_Paste!$H2919)-N(GL_Paste!$G2919))</f>
        <v/>
      </c>
      <c r="B2922" s="43">
        <f>IF(GL_Paste!$B2919="","",DATE(YEAR(GL_Paste!$E2919),MONTH(GL_Paste!$E2919),1))</f>
        <v/>
      </c>
      <c r="C2922">
        <f>IF(GL_Paste!$B2919="","",IF(TRIM(GL_Paste!$M2919)&lt;&gt;"",TRIM(GL_Paste!$M2919),IFERROR(MID(GL_Paste!$I2919,FIND("[",GL_Paste!$I2919)+1,FIND("]",GL_Paste!$I2919)-FIND("[",GL_Paste!$I2919)-1),"")))</f>
        <v/>
      </c>
      <c r="D2922">
        <f>IF(GL_Paste!$B2919="","",IFERROR(INDEX(DeptName,MATCH($C2922,DeptTag,0)),"UNALLOCATED"))</f>
        <v/>
      </c>
      <c r="E2922">
        <f>IF(GL_Paste!$B2919="","",IFERROR(INDEX(AcctCat,MATCH(GL_Paste!$B2919&amp;"",AcctCode,0)),"UNKNOWN"))</f>
        <v/>
      </c>
      <c r="F2922">
        <f>IF(GL_Paste!$B2919="","",IFERROR(INDEX(AcctSub,MATCH(GL_Paste!$B2919&amp;"",AcctCode,0)),"UNKNOWN"))</f>
        <v/>
      </c>
    </row>
    <row r="2923">
      <c r="A2923" s="40">
        <f>IF(GL_Paste!$B2920="","",N(GL_Paste!$H2920)-N(GL_Paste!$G2920))</f>
        <v/>
      </c>
      <c r="B2923" s="43">
        <f>IF(GL_Paste!$B2920="","",DATE(YEAR(GL_Paste!$E2920),MONTH(GL_Paste!$E2920),1))</f>
        <v/>
      </c>
      <c r="C2923">
        <f>IF(GL_Paste!$B2920="","",IF(TRIM(GL_Paste!$M2920)&lt;&gt;"",TRIM(GL_Paste!$M2920),IFERROR(MID(GL_Paste!$I2920,FIND("[",GL_Paste!$I2920)+1,FIND("]",GL_Paste!$I2920)-FIND("[",GL_Paste!$I2920)-1),"")))</f>
        <v/>
      </c>
      <c r="D2923">
        <f>IF(GL_Paste!$B2920="","",IFERROR(INDEX(DeptName,MATCH($C2923,DeptTag,0)),"UNALLOCATED"))</f>
        <v/>
      </c>
      <c r="E2923">
        <f>IF(GL_Paste!$B2920="","",IFERROR(INDEX(AcctCat,MATCH(GL_Paste!$B2920&amp;"",AcctCode,0)),"UNKNOWN"))</f>
        <v/>
      </c>
      <c r="F2923">
        <f>IF(GL_Paste!$B2920="","",IFERROR(INDEX(AcctSub,MATCH(GL_Paste!$B2920&amp;"",AcctCode,0)),"UNKNOWN"))</f>
        <v/>
      </c>
    </row>
    <row r="2924">
      <c r="A2924" s="40">
        <f>IF(GL_Paste!$B2921="","",N(GL_Paste!$H2921)-N(GL_Paste!$G2921))</f>
        <v/>
      </c>
      <c r="B2924" s="43">
        <f>IF(GL_Paste!$B2921="","",DATE(YEAR(GL_Paste!$E2921),MONTH(GL_Paste!$E2921),1))</f>
        <v/>
      </c>
      <c r="C2924">
        <f>IF(GL_Paste!$B2921="","",IF(TRIM(GL_Paste!$M2921)&lt;&gt;"",TRIM(GL_Paste!$M2921),IFERROR(MID(GL_Paste!$I2921,FIND("[",GL_Paste!$I2921)+1,FIND("]",GL_Paste!$I2921)-FIND("[",GL_Paste!$I2921)-1),"")))</f>
        <v/>
      </c>
      <c r="D2924">
        <f>IF(GL_Paste!$B2921="","",IFERROR(INDEX(DeptName,MATCH($C2924,DeptTag,0)),"UNALLOCATED"))</f>
        <v/>
      </c>
      <c r="E2924">
        <f>IF(GL_Paste!$B2921="","",IFERROR(INDEX(AcctCat,MATCH(GL_Paste!$B2921&amp;"",AcctCode,0)),"UNKNOWN"))</f>
        <v/>
      </c>
      <c r="F2924">
        <f>IF(GL_Paste!$B2921="","",IFERROR(INDEX(AcctSub,MATCH(GL_Paste!$B2921&amp;"",AcctCode,0)),"UNKNOWN"))</f>
        <v/>
      </c>
    </row>
    <row r="2925">
      <c r="A2925" s="40">
        <f>IF(GL_Paste!$B2922="","",N(GL_Paste!$H2922)-N(GL_Paste!$G2922))</f>
        <v/>
      </c>
      <c r="B2925" s="43">
        <f>IF(GL_Paste!$B2922="","",DATE(YEAR(GL_Paste!$E2922),MONTH(GL_Paste!$E2922),1))</f>
        <v/>
      </c>
      <c r="C2925">
        <f>IF(GL_Paste!$B2922="","",IF(TRIM(GL_Paste!$M2922)&lt;&gt;"",TRIM(GL_Paste!$M2922),IFERROR(MID(GL_Paste!$I2922,FIND("[",GL_Paste!$I2922)+1,FIND("]",GL_Paste!$I2922)-FIND("[",GL_Paste!$I2922)-1),"")))</f>
        <v/>
      </c>
      <c r="D2925">
        <f>IF(GL_Paste!$B2922="","",IFERROR(INDEX(DeptName,MATCH($C2925,DeptTag,0)),"UNALLOCATED"))</f>
        <v/>
      </c>
      <c r="E2925">
        <f>IF(GL_Paste!$B2922="","",IFERROR(INDEX(AcctCat,MATCH(GL_Paste!$B2922&amp;"",AcctCode,0)),"UNKNOWN"))</f>
        <v/>
      </c>
      <c r="F2925">
        <f>IF(GL_Paste!$B2922="","",IFERROR(INDEX(AcctSub,MATCH(GL_Paste!$B2922&amp;"",AcctCode,0)),"UNKNOWN"))</f>
        <v/>
      </c>
    </row>
    <row r="2926">
      <c r="A2926" s="40">
        <f>IF(GL_Paste!$B2923="","",N(GL_Paste!$H2923)-N(GL_Paste!$G2923))</f>
        <v/>
      </c>
      <c r="B2926" s="43">
        <f>IF(GL_Paste!$B2923="","",DATE(YEAR(GL_Paste!$E2923),MONTH(GL_Paste!$E2923),1))</f>
        <v/>
      </c>
      <c r="C2926">
        <f>IF(GL_Paste!$B2923="","",IF(TRIM(GL_Paste!$M2923)&lt;&gt;"",TRIM(GL_Paste!$M2923),IFERROR(MID(GL_Paste!$I2923,FIND("[",GL_Paste!$I2923)+1,FIND("]",GL_Paste!$I2923)-FIND("[",GL_Paste!$I2923)-1),"")))</f>
        <v/>
      </c>
      <c r="D2926">
        <f>IF(GL_Paste!$B2923="","",IFERROR(INDEX(DeptName,MATCH($C2926,DeptTag,0)),"UNALLOCATED"))</f>
        <v/>
      </c>
      <c r="E2926">
        <f>IF(GL_Paste!$B2923="","",IFERROR(INDEX(AcctCat,MATCH(GL_Paste!$B2923&amp;"",AcctCode,0)),"UNKNOWN"))</f>
        <v/>
      </c>
      <c r="F2926">
        <f>IF(GL_Paste!$B2923="","",IFERROR(INDEX(AcctSub,MATCH(GL_Paste!$B2923&amp;"",AcctCode,0)),"UNKNOWN"))</f>
        <v/>
      </c>
    </row>
    <row r="2927">
      <c r="A2927" s="40">
        <f>IF(GL_Paste!$B2924="","",N(GL_Paste!$H2924)-N(GL_Paste!$G2924))</f>
        <v/>
      </c>
      <c r="B2927" s="43">
        <f>IF(GL_Paste!$B2924="","",DATE(YEAR(GL_Paste!$E2924),MONTH(GL_Paste!$E2924),1))</f>
        <v/>
      </c>
      <c r="C2927">
        <f>IF(GL_Paste!$B2924="","",IF(TRIM(GL_Paste!$M2924)&lt;&gt;"",TRIM(GL_Paste!$M2924),IFERROR(MID(GL_Paste!$I2924,FIND("[",GL_Paste!$I2924)+1,FIND("]",GL_Paste!$I2924)-FIND("[",GL_Paste!$I2924)-1),"")))</f>
        <v/>
      </c>
      <c r="D2927">
        <f>IF(GL_Paste!$B2924="","",IFERROR(INDEX(DeptName,MATCH($C2927,DeptTag,0)),"UNALLOCATED"))</f>
        <v/>
      </c>
      <c r="E2927">
        <f>IF(GL_Paste!$B2924="","",IFERROR(INDEX(AcctCat,MATCH(GL_Paste!$B2924&amp;"",AcctCode,0)),"UNKNOWN"))</f>
        <v/>
      </c>
      <c r="F2927">
        <f>IF(GL_Paste!$B2924="","",IFERROR(INDEX(AcctSub,MATCH(GL_Paste!$B2924&amp;"",AcctCode,0)),"UNKNOWN"))</f>
        <v/>
      </c>
    </row>
    <row r="2928">
      <c r="A2928" s="40">
        <f>IF(GL_Paste!$B2925="","",N(GL_Paste!$H2925)-N(GL_Paste!$G2925))</f>
        <v/>
      </c>
      <c r="B2928" s="43">
        <f>IF(GL_Paste!$B2925="","",DATE(YEAR(GL_Paste!$E2925),MONTH(GL_Paste!$E2925),1))</f>
        <v/>
      </c>
      <c r="C2928">
        <f>IF(GL_Paste!$B2925="","",IF(TRIM(GL_Paste!$M2925)&lt;&gt;"",TRIM(GL_Paste!$M2925),IFERROR(MID(GL_Paste!$I2925,FIND("[",GL_Paste!$I2925)+1,FIND("]",GL_Paste!$I2925)-FIND("[",GL_Paste!$I2925)-1),"")))</f>
        <v/>
      </c>
      <c r="D2928">
        <f>IF(GL_Paste!$B2925="","",IFERROR(INDEX(DeptName,MATCH($C2928,DeptTag,0)),"UNALLOCATED"))</f>
        <v/>
      </c>
      <c r="E2928">
        <f>IF(GL_Paste!$B2925="","",IFERROR(INDEX(AcctCat,MATCH(GL_Paste!$B2925&amp;"",AcctCode,0)),"UNKNOWN"))</f>
        <v/>
      </c>
      <c r="F2928">
        <f>IF(GL_Paste!$B2925="","",IFERROR(INDEX(AcctSub,MATCH(GL_Paste!$B2925&amp;"",AcctCode,0)),"UNKNOWN"))</f>
        <v/>
      </c>
    </row>
    <row r="2929">
      <c r="A2929" s="40">
        <f>IF(GL_Paste!$B2926="","",N(GL_Paste!$H2926)-N(GL_Paste!$G2926))</f>
        <v/>
      </c>
      <c r="B2929" s="43">
        <f>IF(GL_Paste!$B2926="","",DATE(YEAR(GL_Paste!$E2926),MONTH(GL_Paste!$E2926),1))</f>
        <v/>
      </c>
      <c r="C2929">
        <f>IF(GL_Paste!$B2926="","",IF(TRIM(GL_Paste!$M2926)&lt;&gt;"",TRIM(GL_Paste!$M2926),IFERROR(MID(GL_Paste!$I2926,FIND("[",GL_Paste!$I2926)+1,FIND("]",GL_Paste!$I2926)-FIND("[",GL_Paste!$I2926)-1),"")))</f>
        <v/>
      </c>
      <c r="D2929">
        <f>IF(GL_Paste!$B2926="","",IFERROR(INDEX(DeptName,MATCH($C2929,DeptTag,0)),"UNALLOCATED"))</f>
        <v/>
      </c>
      <c r="E2929">
        <f>IF(GL_Paste!$B2926="","",IFERROR(INDEX(AcctCat,MATCH(GL_Paste!$B2926&amp;"",AcctCode,0)),"UNKNOWN"))</f>
        <v/>
      </c>
      <c r="F2929">
        <f>IF(GL_Paste!$B2926="","",IFERROR(INDEX(AcctSub,MATCH(GL_Paste!$B2926&amp;"",AcctCode,0)),"UNKNOWN"))</f>
        <v/>
      </c>
    </row>
    <row r="2930">
      <c r="A2930" s="40">
        <f>IF(GL_Paste!$B2927="","",N(GL_Paste!$H2927)-N(GL_Paste!$G2927))</f>
        <v/>
      </c>
      <c r="B2930" s="43">
        <f>IF(GL_Paste!$B2927="","",DATE(YEAR(GL_Paste!$E2927),MONTH(GL_Paste!$E2927),1))</f>
        <v/>
      </c>
      <c r="C2930">
        <f>IF(GL_Paste!$B2927="","",IF(TRIM(GL_Paste!$M2927)&lt;&gt;"",TRIM(GL_Paste!$M2927),IFERROR(MID(GL_Paste!$I2927,FIND("[",GL_Paste!$I2927)+1,FIND("]",GL_Paste!$I2927)-FIND("[",GL_Paste!$I2927)-1),"")))</f>
        <v/>
      </c>
      <c r="D2930">
        <f>IF(GL_Paste!$B2927="","",IFERROR(INDEX(DeptName,MATCH($C2930,DeptTag,0)),"UNALLOCATED"))</f>
        <v/>
      </c>
      <c r="E2930">
        <f>IF(GL_Paste!$B2927="","",IFERROR(INDEX(AcctCat,MATCH(GL_Paste!$B2927&amp;"",AcctCode,0)),"UNKNOWN"))</f>
        <v/>
      </c>
      <c r="F2930">
        <f>IF(GL_Paste!$B2927="","",IFERROR(INDEX(AcctSub,MATCH(GL_Paste!$B2927&amp;"",AcctCode,0)),"UNKNOWN"))</f>
        <v/>
      </c>
    </row>
    <row r="2931">
      <c r="A2931" s="40">
        <f>IF(GL_Paste!$B2928="","",N(GL_Paste!$H2928)-N(GL_Paste!$G2928))</f>
        <v/>
      </c>
      <c r="B2931" s="43">
        <f>IF(GL_Paste!$B2928="","",DATE(YEAR(GL_Paste!$E2928),MONTH(GL_Paste!$E2928),1))</f>
        <v/>
      </c>
      <c r="C2931">
        <f>IF(GL_Paste!$B2928="","",IF(TRIM(GL_Paste!$M2928)&lt;&gt;"",TRIM(GL_Paste!$M2928),IFERROR(MID(GL_Paste!$I2928,FIND("[",GL_Paste!$I2928)+1,FIND("]",GL_Paste!$I2928)-FIND("[",GL_Paste!$I2928)-1),"")))</f>
        <v/>
      </c>
      <c r="D2931">
        <f>IF(GL_Paste!$B2928="","",IFERROR(INDEX(DeptName,MATCH($C2931,DeptTag,0)),"UNALLOCATED"))</f>
        <v/>
      </c>
      <c r="E2931">
        <f>IF(GL_Paste!$B2928="","",IFERROR(INDEX(AcctCat,MATCH(GL_Paste!$B2928&amp;"",AcctCode,0)),"UNKNOWN"))</f>
        <v/>
      </c>
      <c r="F2931">
        <f>IF(GL_Paste!$B2928="","",IFERROR(INDEX(AcctSub,MATCH(GL_Paste!$B2928&amp;"",AcctCode,0)),"UNKNOWN"))</f>
        <v/>
      </c>
    </row>
    <row r="2932">
      <c r="A2932" s="40">
        <f>IF(GL_Paste!$B2929="","",N(GL_Paste!$H2929)-N(GL_Paste!$G2929))</f>
        <v/>
      </c>
      <c r="B2932" s="43">
        <f>IF(GL_Paste!$B2929="","",DATE(YEAR(GL_Paste!$E2929),MONTH(GL_Paste!$E2929),1))</f>
        <v/>
      </c>
      <c r="C2932">
        <f>IF(GL_Paste!$B2929="","",IF(TRIM(GL_Paste!$M2929)&lt;&gt;"",TRIM(GL_Paste!$M2929),IFERROR(MID(GL_Paste!$I2929,FIND("[",GL_Paste!$I2929)+1,FIND("]",GL_Paste!$I2929)-FIND("[",GL_Paste!$I2929)-1),"")))</f>
        <v/>
      </c>
      <c r="D2932">
        <f>IF(GL_Paste!$B2929="","",IFERROR(INDEX(DeptName,MATCH($C2932,DeptTag,0)),"UNALLOCATED"))</f>
        <v/>
      </c>
      <c r="E2932">
        <f>IF(GL_Paste!$B2929="","",IFERROR(INDEX(AcctCat,MATCH(GL_Paste!$B2929&amp;"",AcctCode,0)),"UNKNOWN"))</f>
        <v/>
      </c>
      <c r="F2932">
        <f>IF(GL_Paste!$B2929="","",IFERROR(INDEX(AcctSub,MATCH(GL_Paste!$B2929&amp;"",AcctCode,0)),"UNKNOWN"))</f>
        <v/>
      </c>
    </row>
    <row r="2933">
      <c r="A2933" s="40">
        <f>IF(GL_Paste!$B2930="","",N(GL_Paste!$H2930)-N(GL_Paste!$G2930))</f>
        <v/>
      </c>
      <c r="B2933" s="43">
        <f>IF(GL_Paste!$B2930="","",DATE(YEAR(GL_Paste!$E2930),MONTH(GL_Paste!$E2930),1))</f>
        <v/>
      </c>
      <c r="C2933">
        <f>IF(GL_Paste!$B2930="","",IF(TRIM(GL_Paste!$M2930)&lt;&gt;"",TRIM(GL_Paste!$M2930),IFERROR(MID(GL_Paste!$I2930,FIND("[",GL_Paste!$I2930)+1,FIND("]",GL_Paste!$I2930)-FIND("[",GL_Paste!$I2930)-1),"")))</f>
        <v/>
      </c>
      <c r="D2933">
        <f>IF(GL_Paste!$B2930="","",IFERROR(INDEX(DeptName,MATCH($C2933,DeptTag,0)),"UNALLOCATED"))</f>
        <v/>
      </c>
      <c r="E2933">
        <f>IF(GL_Paste!$B2930="","",IFERROR(INDEX(AcctCat,MATCH(GL_Paste!$B2930&amp;"",AcctCode,0)),"UNKNOWN"))</f>
        <v/>
      </c>
      <c r="F2933">
        <f>IF(GL_Paste!$B2930="","",IFERROR(INDEX(AcctSub,MATCH(GL_Paste!$B2930&amp;"",AcctCode,0)),"UNKNOWN"))</f>
        <v/>
      </c>
    </row>
    <row r="2934">
      <c r="A2934" s="40">
        <f>IF(GL_Paste!$B2931="","",N(GL_Paste!$H2931)-N(GL_Paste!$G2931))</f>
        <v/>
      </c>
      <c r="B2934" s="43">
        <f>IF(GL_Paste!$B2931="","",DATE(YEAR(GL_Paste!$E2931),MONTH(GL_Paste!$E2931),1))</f>
        <v/>
      </c>
      <c r="C2934">
        <f>IF(GL_Paste!$B2931="","",IF(TRIM(GL_Paste!$M2931)&lt;&gt;"",TRIM(GL_Paste!$M2931),IFERROR(MID(GL_Paste!$I2931,FIND("[",GL_Paste!$I2931)+1,FIND("]",GL_Paste!$I2931)-FIND("[",GL_Paste!$I2931)-1),"")))</f>
        <v/>
      </c>
      <c r="D2934">
        <f>IF(GL_Paste!$B2931="","",IFERROR(INDEX(DeptName,MATCH($C2934,DeptTag,0)),"UNALLOCATED"))</f>
        <v/>
      </c>
      <c r="E2934">
        <f>IF(GL_Paste!$B2931="","",IFERROR(INDEX(AcctCat,MATCH(GL_Paste!$B2931&amp;"",AcctCode,0)),"UNKNOWN"))</f>
        <v/>
      </c>
      <c r="F2934">
        <f>IF(GL_Paste!$B2931="","",IFERROR(INDEX(AcctSub,MATCH(GL_Paste!$B2931&amp;"",AcctCode,0)),"UNKNOWN"))</f>
        <v/>
      </c>
    </row>
    <row r="2935">
      <c r="A2935" s="40">
        <f>IF(GL_Paste!$B2932="","",N(GL_Paste!$H2932)-N(GL_Paste!$G2932))</f>
        <v/>
      </c>
      <c r="B2935" s="43">
        <f>IF(GL_Paste!$B2932="","",DATE(YEAR(GL_Paste!$E2932),MONTH(GL_Paste!$E2932),1))</f>
        <v/>
      </c>
      <c r="C2935">
        <f>IF(GL_Paste!$B2932="","",IF(TRIM(GL_Paste!$M2932)&lt;&gt;"",TRIM(GL_Paste!$M2932),IFERROR(MID(GL_Paste!$I2932,FIND("[",GL_Paste!$I2932)+1,FIND("]",GL_Paste!$I2932)-FIND("[",GL_Paste!$I2932)-1),"")))</f>
        <v/>
      </c>
      <c r="D2935">
        <f>IF(GL_Paste!$B2932="","",IFERROR(INDEX(DeptName,MATCH($C2935,DeptTag,0)),"UNALLOCATED"))</f>
        <v/>
      </c>
      <c r="E2935">
        <f>IF(GL_Paste!$B2932="","",IFERROR(INDEX(AcctCat,MATCH(GL_Paste!$B2932&amp;"",AcctCode,0)),"UNKNOWN"))</f>
        <v/>
      </c>
      <c r="F2935">
        <f>IF(GL_Paste!$B2932="","",IFERROR(INDEX(AcctSub,MATCH(GL_Paste!$B2932&amp;"",AcctCode,0)),"UNKNOWN"))</f>
        <v/>
      </c>
    </row>
    <row r="2936">
      <c r="A2936" s="40">
        <f>IF(GL_Paste!$B2933="","",N(GL_Paste!$H2933)-N(GL_Paste!$G2933))</f>
        <v/>
      </c>
      <c r="B2936" s="43">
        <f>IF(GL_Paste!$B2933="","",DATE(YEAR(GL_Paste!$E2933),MONTH(GL_Paste!$E2933),1))</f>
        <v/>
      </c>
      <c r="C2936">
        <f>IF(GL_Paste!$B2933="","",IF(TRIM(GL_Paste!$M2933)&lt;&gt;"",TRIM(GL_Paste!$M2933),IFERROR(MID(GL_Paste!$I2933,FIND("[",GL_Paste!$I2933)+1,FIND("]",GL_Paste!$I2933)-FIND("[",GL_Paste!$I2933)-1),"")))</f>
        <v/>
      </c>
      <c r="D2936">
        <f>IF(GL_Paste!$B2933="","",IFERROR(INDEX(DeptName,MATCH($C2936,DeptTag,0)),"UNALLOCATED"))</f>
        <v/>
      </c>
      <c r="E2936">
        <f>IF(GL_Paste!$B2933="","",IFERROR(INDEX(AcctCat,MATCH(GL_Paste!$B2933&amp;"",AcctCode,0)),"UNKNOWN"))</f>
        <v/>
      </c>
      <c r="F2936">
        <f>IF(GL_Paste!$B2933="","",IFERROR(INDEX(AcctSub,MATCH(GL_Paste!$B2933&amp;"",AcctCode,0)),"UNKNOWN"))</f>
        <v/>
      </c>
    </row>
    <row r="2937">
      <c r="A2937" s="40">
        <f>IF(GL_Paste!$B2934="","",N(GL_Paste!$H2934)-N(GL_Paste!$G2934))</f>
        <v/>
      </c>
      <c r="B2937" s="43">
        <f>IF(GL_Paste!$B2934="","",DATE(YEAR(GL_Paste!$E2934),MONTH(GL_Paste!$E2934),1))</f>
        <v/>
      </c>
      <c r="C2937">
        <f>IF(GL_Paste!$B2934="","",IF(TRIM(GL_Paste!$M2934)&lt;&gt;"",TRIM(GL_Paste!$M2934),IFERROR(MID(GL_Paste!$I2934,FIND("[",GL_Paste!$I2934)+1,FIND("]",GL_Paste!$I2934)-FIND("[",GL_Paste!$I2934)-1),"")))</f>
        <v/>
      </c>
      <c r="D2937">
        <f>IF(GL_Paste!$B2934="","",IFERROR(INDEX(DeptName,MATCH($C2937,DeptTag,0)),"UNALLOCATED"))</f>
        <v/>
      </c>
      <c r="E2937">
        <f>IF(GL_Paste!$B2934="","",IFERROR(INDEX(AcctCat,MATCH(GL_Paste!$B2934&amp;"",AcctCode,0)),"UNKNOWN"))</f>
        <v/>
      </c>
      <c r="F2937">
        <f>IF(GL_Paste!$B2934="","",IFERROR(INDEX(AcctSub,MATCH(GL_Paste!$B2934&amp;"",AcctCode,0)),"UNKNOWN"))</f>
        <v/>
      </c>
    </row>
    <row r="2938">
      <c r="A2938" s="40">
        <f>IF(GL_Paste!$B2935="","",N(GL_Paste!$H2935)-N(GL_Paste!$G2935))</f>
        <v/>
      </c>
      <c r="B2938" s="43">
        <f>IF(GL_Paste!$B2935="","",DATE(YEAR(GL_Paste!$E2935),MONTH(GL_Paste!$E2935),1))</f>
        <v/>
      </c>
      <c r="C2938">
        <f>IF(GL_Paste!$B2935="","",IF(TRIM(GL_Paste!$M2935)&lt;&gt;"",TRIM(GL_Paste!$M2935),IFERROR(MID(GL_Paste!$I2935,FIND("[",GL_Paste!$I2935)+1,FIND("]",GL_Paste!$I2935)-FIND("[",GL_Paste!$I2935)-1),"")))</f>
        <v/>
      </c>
      <c r="D2938">
        <f>IF(GL_Paste!$B2935="","",IFERROR(INDEX(DeptName,MATCH($C2938,DeptTag,0)),"UNALLOCATED"))</f>
        <v/>
      </c>
      <c r="E2938">
        <f>IF(GL_Paste!$B2935="","",IFERROR(INDEX(AcctCat,MATCH(GL_Paste!$B2935&amp;"",AcctCode,0)),"UNKNOWN"))</f>
        <v/>
      </c>
      <c r="F2938">
        <f>IF(GL_Paste!$B2935="","",IFERROR(INDEX(AcctSub,MATCH(GL_Paste!$B2935&amp;"",AcctCode,0)),"UNKNOWN"))</f>
        <v/>
      </c>
    </row>
    <row r="2939">
      <c r="A2939" s="40">
        <f>IF(GL_Paste!$B2936="","",N(GL_Paste!$H2936)-N(GL_Paste!$G2936))</f>
        <v/>
      </c>
      <c r="B2939" s="43">
        <f>IF(GL_Paste!$B2936="","",DATE(YEAR(GL_Paste!$E2936),MONTH(GL_Paste!$E2936),1))</f>
        <v/>
      </c>
      <c r="C2939">
        <f>IF(GL_Paste!$B2936="","",IF(TRIM(GL_Paste!$M2936)&lt;&gt;"",TRIM(GL_Paste!$M2936),IFERROR(MID(GL_Paste!$I2936,FIND("[",GL_Paste!$I2936)+1,FIND("]",GL_Paste!$I2936)-FIND("[",GL_Paste!$I2936)-1),"")))</f>
        <v/>
      </c>
      <c r="D2939">
        <f>IF(GL_Paste!$B2936="","",IFERROR(INDEX(DeptName,MATCH($C2939,DeptTag,0)),"UNALLOCATED"))</f>
        <v/>
      </c>
      <c r="E2939">
        <f>IF(GL_Paste!$B2936="","",IFERROR(INDEX(AcctCat,MATCH(GL_Paste!$B2936&amp;"",AcctCode,0)),"UNKNOWN"))</f>
        <v/>
      </c>
      <c r="F2939">
        <f>IF(GL_Paste!$B2936="","",IFERROR(INDEX(AcctSub,MATCH(GL_Paste!$B2936&amp;"",AcctCode,0)),"UNKNOWN"))</f>
        <v/>
      </c>
    </row>
    <row r="2940">
      <c r="A2940" s="40">
        <f>IF(GL_Paste!$B2937="","",N(GL_Paste!$H2937)-N(GL_Paste!$G2937))</f>
        <v/>
      </c>
      <c r="B2940" s="43">
        <f>IF(GL_Paste!$B2937="","",DATE(YEAR(GL_Paste!$E2937),MONTH(GL_Paste!$E2937),1))</f>
        <v/>
      </c>
      <c r="C2940">
        <f>IF(GL_Paste!$B2937="","",IF(TRIM(GL_Paste!$M2937)&lt;&gt;"",TRIM(GL_Paste!$M2937),IFERROR(MID(GL_Paste!$I2937,FIND("[",GL_Paste!$I2937)+1,FIND("]",GL_Paste!$I2937)-FIND("[",GL_Paste!$I2937)-1),"")))</f>
        <v/>
      </c>
      <c r="D2940">
        <f>IF(GL_Paste!$B2937="","",IFERROR(INDEX(DeptName,MATCH($C2940,DeptTag,0)),"UNALLOCATED"))</f>
        <v/>
      </c>
      <c r="E2940">
        <f>IF(GL_Paste!$B2937="","",IFERROR(INDEX(AcctCat,MATCH(GL_Paste!$B2937&amp;"",AcctCode,0)),"UNKNOWN"))</f>
        <v/>
      </c>
      <c r="F2940">
        <f>IF(GL_Paste!$B2937="","",IFERROR(INDEX(AcctSub,MATCH(GL_Paste!$B2937&amp;"",AcctCode,0)),"UNKNOWN"))</f>
        <v/>
      </c>
    </row>
    <row r="2941">
      <c r="A2941" s="40">
        <f>IF(GL_Paste!$B2938="","",N(GL_Paste!$H2938)-N(GL_Paste!$G2938))</f>
        <v/>
      </c>
      <c r="B2941" s="43">
        <f>IF(GL_Paste!$B2938="","",DATE(YEAR(GL_Paste!$E2938),MONTH(GL_Paste!$E2938),1))</f>
        <v/>
      </c>
      <c r="C2941">
        <f>IF(GL_Paste!$B2938="","",IF(TRIM(GL_Paste!$M2938)&lt;&gt;"",TRIM(GL_Paste!$M2938),IFERROR(MID(GL_Paste!$I2938,FIND("[",GL_Paste!$I2938)+1,FIND("]",GL_Paste!$I2938)-FIND("[",GL_Paste!$I2938)-1),"")))</f>
        <v/>
      </c>
      <c r="D2941">
        <f>IF(GL_Paste!$B2938="","",IFERROR(INDEX(DeptName,MATCH($C2941,DeptTag,0)),"UNALLOCATED"))</f>
        <v/>
      </c>
      <c r="E2941">
        <f>IF(GL_Paste!$B2938="","",IFERROR(INDEX(AcctCat,MATCH(GL_Paste!$B2938&amp;"",AcctCode,0)),"UNKNOWN"))</f>
        <v/>
      </c>
      <c r="F2941">
        <f>IF(GL_Paste!$B2938="","",IFERROR(INDEX(AcctSub,MATCH(GL_Paste!$B2938&amp;"",AcctCode,0)),"UNKNOWN"))</f>
        <v/>
      </c>
    </row>
    <row r="2942">
      <c r="A2942" s="40">
        <f>IF(GL_Paste!$B2939="","",N(GL_Paste!$H2939)-N(GL_Paste!$G2939))</f>
        <v/>
      </c>
      <c r="B2942" s="43">
        <f>IF(GL_Paste!$B2939="","",DATE(YEAR(GL_Paste!$E2939),MONTH(GL_Paste!$E2939),1))</f>
        <v/>
      </c>
      <c r="C2942">
        <f>IF(GL_Paste!$B2939="","",IF(TRIM(GL_Paste!$M2939)&lt;&gt;"",TRIM(GL_Paste!$M2939),IFERROR(MID(GL_Paste!$I2939,FIND("[",GL_Paste!$I2939)+1,FIND("]",GL_Paste!$I2939)-FIND("[",GL_Paste!$I2939)-1),"")))</f>
        <v/>
      </c>
      <c r="D2942">
        <f>IF(GL_Paste!$B2939="","",IFERROR(INDEX(DeptName,MATCH($C2942,DeptTag,0)),"UNALLOCATED"))</f>
        <v/>
      </c>
      <c r="E2942">
        <f>IF(GL_Paste!$B2939="","",IFERROR(INDEX(AcctCat,MATCH(GL_Paste!$B2939&amp;"",AcctCode,0)),"UNKNOWN"))</f>
        <v/>
      </c>
      <c r="F2942">
        <f>IF(GL_Paste!$B2939="","",IFERROR(INDEX(AcctSub,MATCH(GL_Paste!$B2939&amp;"",AcctCode,0)),"UNKNOWN"))</f>
        <v/>
      </c>
    </row>
    <row r="2943">
      <c r="A2943" s="40">
        <f>IF(GL_Paste!$B2940="","",N(GL_Paste!$H2940)-N(GL_Paste!$G2940))</f>
        <v/>
      </c>
      <c r="B2943" s="43">
        <f>IF(GL_Paste!$B2940="","",DATE(YEAR(GL_Paste!$E2940),MONTH(GL_Paste!$E2940),1))</f>
        <v/>
      </c>
      <c r="C2943">
        <f>IF(GL_Paste!$B2940="","",IF(TRIM(GL_Paste!$M2940)&lt;&gt;"",TRIM(GL_Paste!$M2940),IFERROR(MID(GL_Paste!$I2940,FIND("[",GL_Paste!$I2940)+1,FIND("]",GL_Paste!$I2940)-FIND("[",GL_Paste!$I2940)-1),"")))</f>
        <v/>
      </c>
      <c r="D2943">
        <f>IF(GL_Paste!$B2940="","",IFERROR(INDEX(DeptName,MATCH($C2943,DeptTag,0)),"UNALLOCATED"))</f>
        <v/>
      </c>
      <c r="E2943">
        <f>IF(GL_Paste!$B2940="","",IFERROR(INDEX(AcctCat,MATCH(GL_Paste!$B2940&amp;"",AcctCode,0)),"UNKNOWN"))</f>
        <v/>
      </c>
      <c r="F2943">
        <f>IF(GL_Paste!$B2940="","",IFERROR(INDEX(AcctSub,MATCH(GL_Paste!$B2940&amp;"",AcctCode,0)),"UNKNOWN"))</f>
        <v/>
      </c>
    </row>
    <row r="2944">
      <c r="A2944" s="40">
        <f>IF(GL_Paste!$B2941="","",N(GL_Paste!$H2941)-N(GL_Paste!$G2941))</f>
        <v/>
      </c>
      <c r="B2944" s="43">
        <f>IF(GL_Paste!$B2941="","",DATE(YEAR(GL_Paste!$E2941),MONTH(GL_Paste!$E2941),1))</f>
        <v/>
      </c>
      <c r="C2944">
        <f>IF(GL_Paste!$B2941="","",IF(TRIM(GL_Paste!$M2941)&lt;&gt;"",TRIM(GL_Paste!$M2941),IFERROR(MID(GL_Paste!$I2941,FIND("[",GL_Paste!$I2941)+1,FIND("]",GL_Paste!$I2941)-FIND("[",GL_Paste!$I2941)-1),"")))</f>
        <v/>
      </c>
      <c r="D2944">
        <f>IF(GL_Paste!$B2941="","",IFERROR(INDEX(DeptName,MATCH($C2944,DeptTag,0)),"UNALLOCATED"))</f>
        <v/>
      </c>
      <c r="E2944">
        <f>IF(GL_Paste!$B2941="","",IFERROR(INDEX(AcctCat,MATCH(GL_Paste!$B2941&amp;"",AcctCode,0)),"UNKNOWN"))</f>
        <v/>
      </c>
      <c r="F2944">
        <f>IF(GL_Paste!$B2941="","",IFERROR(INDEX(AcctSub,MATCH(GL_Paste!$B2941&amp;"",AcctCode,0)),"UNKNOWN"))</f>
        <v/>
      </c>
    </row>
    <row r="2945">
      <c r="A2945" s="40">
        <f>IF(GL_Paste!$B2942="","",N(GL_Paste!$H2942)-N(GL_Paste!$G2942))</f>
        <v/>
      </c>
      <c r="B2945" s="43">
        <f>IF(GL_Paste!$B2942="","",DATE(YEAR(GL_Paste!$E2942),MONTH(GL_Paste!$E2942),1))</f>
        <v/>
      </c>
      <c r="C2945">
        <f>IF(GL_Paste!$B2942="","",IF(TRIM(GL_Paste!$M2942)&lt;&gt;"",TRIM(GL_Paste!$M2942),IFERROR(MID(GL_Paste!$I2942,FIND("[",GL_Paste!$I2942)+1,FIND("]",GL_Paste!$I2942)-FIND("[",GL_Paste!$I2942)-1),"")))</f>
        <v/>
      </c>
      <c r="D2945">
        <f>IF(GL_Paste!$B2942="","",IFERROR(INDEX(DeptName,MATCH($C2945,DeptTag,0)),"UNALLOCATED"))</f>
        <v/>
      </c>
      <c r="E2945">
        <f>IF(GL_Paste!$B2942="","",IFERROR(INDEX(AcctCat,MATCH(GL_Paste!$B2942&amp;"",AcctCode,0)),"UNKNOWN"))</f>
        <v/>
      </c>
      <c r="F2945">
        <f>IF(GL_Paste!$B2942="","",IFERROR(INDEX(AcctSub,MATCH(GL_Paste!$B2942&amp;"",AcctCode,0)),"UNKNOWN"))</f>
        <v/>
      </c>
    </row>
    <row r="2946">
      <c r="A2946" s="40">
        <f>IF(GL_Paste!$B2943="","",N(GL_Paste!$H2943)-N(GL_Paste!$G2943))</f>
        <v/>
      </c>
      <c r="B2946" s="43">
        <f>IF(GL_Paste!$B2943="","",DATE(YEAR(GL_Paste!$E2943),MONTH(GL_Paste!$E2943),1))</f>
        <v/>
      </c>
      <c r="C2946">
        <f>IF(GL_Paste!$B2943="","",IF(TRIM(GL_Paste!$M2943)&lt;&gt;"",TRIM(GL_Paste!$M2943),IFERROR(MID(GL_Paste!$I2943,FIND("[",GL_Paste!$I2943)+1,FIND("]",GL_Paste!$I2943)-FIND("[",GL_Paste!$I2943)-1),"")))</f>
        <v/>
      </c>
      <c r="D2946">
        <f>IF(GL_Paste!$B2943="","",IFERROR(INDEX(DeptName,MATCH($C2946,DeptTag,0)),"UNALLOCATED"))</f>
        <v/>
      </c>
      <c r="E2946">
        <f>IF(GL_Paste!$B2943="","",IFERROR(INDEX(AcctCat,MATCH(GL_Paste!$B2943&amp;"",AcctCode,0)),"UNKNOWN"))</f>
        <v/>
      </c>
      <c r="F2946">
        <f>IF(GL_Paste!$B2943="","",IFERROR(INDEX(AcctSub,MATCH(GL_Paste!$B2943&amp;"",AcctCode,0)),"UNKNOWN"))</f>
        <v/>
      </c>
    </row>
    <row r="2947">
      <c r="A2947" s="40">
        <f>IF(GL_Paste!$B2944="","",N(GL_Paste!$H2944)-N(GL_Paste!$G2944))</f>
        <v/>
      </c>
      <c r="B2947" s="43">
        <f>IF(GL_Paste!$B2944="","",DATE(YEAR(GL_Paste!$E2944),MONTH(GL_Paste!$E2944),1))</f>
        <v/>
      </c>
      <c r="C2947">
        <f>IF(GL_Paste!$B2944="","",IF(TRIM(GL_Paste!$M2944)&lt;&gt;"",TRIM(GL_Paste!$M2944),IFERROR(MID(GL_Paste!$I2944,FIND("[",GL_Paste!$I2944)+1,FIND("]",GL_Paste!$I2944)-FIND("[",GL_Paste!$I2944)-1),"")))</f>
        <v/>
      </c>
      <c r="D2947">
        <f>IF(GL_Paste!$B2944="","",IFERROR(INDEX(DeptName,MATCH($C2947,DeptTag,0)),"UNALLOCATED"))</f>
        <v/>
      </c>
      <c r="E2947">
        <f>IF(GL_Paste!$B2944="","",IFERROR(INDEX(AcctCat,MATCH(GL_Paste!$B2944&amp;"",AcctCode,0)),"UNKNOWN"))</f>
        <v/>
      </c>
      <c r="F2947">
        <f>IF(GL_Paste!$B2944="","",IFERROR(INDEX(AcctSub,MATCH(GL_Paste!$B2944&amp;"",AcctCode,0)),"UNKNOWN"))</f>
        <v/>
      </c>
    </row>
    <row r="2948">
      <c r="A2948" s="40">
        <f>IF(GL_Paste!$B2945="","",N(GL_Paste!$H2945)-N(GL_Paste!$G2945))</f>
        <v/>
      </c>
      <c r="B2948" s="43">
        <f>IF(GL_Paste!$B2945="","",DATE(YEAR(GL_Paste!$E2945),MONTH(GL_Paste!$E2945),1))</f>
        <v/>
      </c>
      <c r="C2948">
        <f>IF(GL_Paste!$B2945="","",IF(TRIM(GL_Paste!$M2945)&lt;&gt;"",TRIM(GL_Paste!$M2945),IFERROR(MID(GL_Paste!$I2945,FIND("[",GL_Paste!$I2945)+1,FIND("]",GL_Paste!$I2945)-FIND("[",GL_Paste!$I2945)-1),"")))</f>
        <v/>
      </c>
      <c r="D2948">
        <f>IF(GL_Paste!$B2945="","",IFERROR(INDEX(DeptName,MATCH($C2948,DeptTag,0)),"UNALLOCATED"))</f>
        <v/>
      </c>
      <c r="E2948">
        <f>IF(GL_Paste!$B2945="","",IFERROR(INDEX(AcctCat,MATCH(GL_Paste!$B2945&amp;"",AcctCode,0)),"UNKNOWN"))</f>
        <v/>
      </c>
      <c r="F2948">
        <f>IF(GL_Paste!$B2945="","",IFERROR(INDEX(AcctSub,MATCH(GL_Paste!$B2945&amp;"",AcctCode,0)),"UNKNOWN"))</f>
        <v/>
      </c>
    </row>
    <row r="2949">
      <c r="A2949" s="40">
        <f>IF(GL_Paste!$B2946="","",N(GL_Paste!$H2946)-N(GL_Paste!$G2946))</f>
        <v/>
      </c>
      <c r="B2949" s="43">
        <f>IF(GL_Paste!$B2946="","",DATE(YEAR(GL_Paste!$E2946),MONTH(GL_Paste!$E2946),1))</f>
        <v/>
      </c>
      <c r="C2949">
        <f>IF(GL_Paste!$B2946="","",IF(TRIM(GL_Paste!$M2946)&lt;&gt;"",TRIM(GL_Paste!$M2946),IFERROR(MID(GL_Paste!$I2946,FIND("[",GL_Paste!$I2946)+1,FIND("]",GL_Paste!$I2946)-FIND("[",GL_Paste!$I2946)-1),"")))</f>
        <v/>
      </c>
      <c r="D2949">
        <f>IF(GL_Paste!$B2946="","",IFERROR(INDEX(DeptName,MATCH($C2949,DeptTag,0)),"UNALLOCATED"))</f>
        <v/>
      </c>
      <c r="E2949">
        <f>IF(GL_Paste!$B2946="","",IFERROR(INDEX(AcctCat,MATCH(GL_Paste!$B2946&amp;"",AcctCode,0)),"UNKNOWN"))</f>
        <v/>
      </c>
      <c r="F2949">
        <f>IF(GL_Paste!$B2946="","",IFERROR(INDEX(AcctSub,MATCH(GL_Paste!$B2946&amp;"",AcctCode,0)),"UNKNOWN"))</f>
        <v/>
      </c>
    </row>
    <row r="2950">
      <c r="A2950" s="40">
        <f>IF(GL_Paste!$B2947="","",N(GL_Paste!$H2947)-N(GL_Paste!$G2947))</f>
        <v/>
      </c>
      <c r="B2950" s="43">
        <f>IF(GL_Paste!$B2947="","",DATE(YEAR(GL_Paste!$E2947),MONTH(GL_Paste!$E2947),1))</f>
        <v/>
      </c>
      <c r="C2950">
        <f>IF(GL_Paste!$B2947="","",IF(TRIM(GL_Paste!$M2947)&lt;&gt;"",TRIM(GL_Paste!$M2947),IFERROR(MID(GL_Paste!$I2947,FIND("[",GL_Paste!$I2947)+1,FIND("]",GL_Paste!$I2947)-FIND("[",GL_Paste!$I2947)-1),"")))</f>
        <v/>
      </c>
      <c r="D2950">
        <f>IF(GL_Paste!$B2947="","",IFERROR(INDEX(DeptName,MATCH($C2950,DeptTag,0)),"UNALLOCATED"))</f>
        <v/>
      </c>
      <c r="E2950">
        <f>IF(GL_Paste!$B2947="","",IFERROR(INDEX(AcctCat,MATCH(GL_Paste!$B2947&amp;"",AcctCode,0)),"UNKNOWN"))</f>
        <v/>
      </c>
      <c r="F2950">
        <f>IF(GL_Paste!$B2947="","",IFERROR(INDEX(AcctSub,MATCH(GL_Paste!$B2947&amp;"",AcctCode,0)),"UNKNOWN"))</f>
        <v/>
      </c>
    </row>
    <row r="2951">
      <c r="A2951" s="40">
        <f>IF(GL_Paste!$B2948="","",N(GL_Paste!$H2948)-N(GL_Paste!$G2948))</f>
        <v/>
      </c>
      <c r="B2951" s="43">
        <f>IF(GL_Paste!$B2948="","",DATE(YEAR(GL_Paste!$E2948),MONTH(GL_Paste!$E2948),1))</f>
        <v/>
      </c>
      <c r="C2951">
        <f>IF(GL_Paste!$B2948="","",IF(TRIM(GL_Paste!$M2948)&lt;&gt;"",TRIM(GL_Paste!$M2948),IFERROR(MID(GL_Paste!$I2948,FIND("[",GL_Paste!$I2948)+1,FIND("]",GL_Paste!$I2948)-FIND("[",GL_Paste!$I2948)-1),"")))</f>
        <v/>
      </c>
      <c r="D2951">
        <f>IF(GL_Paste!$B2948="","",IFERROR(INDEX(DeptName,MATCH($C2951,DeptTag,0)),"UNALLOCATED"))</f>
        <v/>
      </c>
      <c r="E2951">
        <f>IF(GL_Paste!$B2948="","",IFERROR(INDEX(AcctCat,MATCH(GL_Paste!$B2948&amp;"",AcctCode,0)),"UNKNOWN"))</f>
        <v/>
      </c>
      <c r="F2951">
        <f>IF(GL_Paste!$B2948="","",IFERROR(INDEX(AcctSub,MATCH(GL_Paste!$B2948&amp;"",AcctCode,0)),"UNKNOWN"))</f>
        <v/>
      </c>
    </row>
    <row r="2952">
      <c r="A2952" s="40">
        <f>IF(GL_Paste!$B2949="","",N(GL_Paste!$H2949)-N(GL_Paste!$G2949))</f>
        <v/>
      </c>
      <c r="B2952" s="43">
        <f>IF(GL_Paste!$B2949="","",DATE(YEAR(GL_Paste!$E2949),MONTH(GL_Paste!$E2949),1))</f>
        <v/>
      </c>
      <c r="C2952">
        <f>IF(GL_Paste!$B2949="","",IF(TRIM(GL_Paste!$M2949)&lt;&gt;"",TRIM(GL_Paste!$M2949),IFERROR(MID(GL_Paste!$I2949,FIND("[",GL_Paste!$I2949)+1,FIND("]",GL_Paste!$I2949)-FIND("[",GL_Paste!$I2949)-1),"")))</f>
        <v/>
      </c>
      <c r="D2952">
        <f>IF(GL_Paste!$B2949="","",IFERROR(INDEX(DeptName,MATCH($C2952,DeptTag,0)),"UNALLOCATED"))</f>
        <v/>
      </c>
      <c r="E2952">
        <f>IF(GL_Paste!$B2949="","",IFERROR(INDEX(AcctCat,MATCH(GL_Paste!$B2949&amp;"",AcctCode,0)),"UNKNOWN"))</f>
        <v/>
      </c>
      <c r="F2952">
        <f>IF(GL_Paste!$B2949="","",IFERROR(INDEX(AcctSub,MATCH(GL_Paste!$B2949&amp;"",AcctCode,0)),"UNKNOWN"))</f>
        <v/>
      </c>
    </row>
    <row r="2953">
      <c r="A2953" s="40">
        <f>IF(GL_Paste!$B2950="","",N(GL_Paste!$H2950)-N(GL_Paste!$G2950))</f>
        <v/>
      </c>
      <c r="B2953" s="43">
        <f>IF(GL_Paste!$B2950="","",DATE(YEAR(GL_Paste!$E2950),MONTH(GL_Paste!$E2950),1))</f>
        <v/>
      </c>
      <c r="C2953">
        <f>IF(GL_Paste!$B2950="","",IF(TRIM(GL_Paste!$M2950)&lt;&gt;"",TRIM(GL_Paste!$M2950),IFERROR(MID(GL_Paste!$I2950,FIND("[",GL_Paste!$I2950)+1,FIND("]",GL_Paste!$I2950)-FIND("[",GL_Paste!$I2950)-1),"")))</f>
        <v/>
      </c>
      <c r="D2953">
        <f>IF(GL_Paste!$B2950="","",IFERROR(INDEX(DeptName,MATCH($C2953,DeptTag,0)),"UNALLOCATED"))</f>
        <v/>
      </c>
      <c r="E2953">
        <f>IF(GL_Paste!$B2950="","",IFERROR(INDEX(AcctCat,MATCH(GL_Paste!$B2950&amp;"",AcctCode,0)),"UNKNOWN"))</f>
        <v/>
      </c>
      <c r="F2953">
        <f>IF(GL_Paste!$B2950="","",IFERROR(INDEX(AcctSub,MATCH(GL_Paste!$B2950&amp;"",AcctCode,0)),"UNKNOWN"))</f>
        <v/>
      </c>
    </row>
    <row r="2954">
      <c r="A2954" s="40">
        <f>IF(GL_Paste!$B2951="","",N(GL_Paste!$H2951)-N(GL_Paste!$G2951))</f>
        <v/>
      </c>
      <c r="B2954" s="43">
        <f>IF(GL_Paste!$B2951="","",DATE(YEAR(GL_Paste!$E2951),MONTH(GL_Paste!$E2951),1))</f>
        <v/>
      </c>
      <c r="C2954">
        <f>IF(GL_Paste!$B2951="","",IF(TRIM(GL_Paste!$M2951)&lt;&gt;"",TRIM(GL_Paste!$M2951),IFERROR(MID(GL_Paste!$I2951,FIND("[",GL_Paste!$I2951)+1,FIND("]",GL_Paste!$I2951)-FIND("[",GL_Paste!$I2951)-1),"")))</f>
        <v/>
      </c>
      <c r="D2954">
        <f>IF(GL_Paste!$B2951="","",IFERROR(INDEX(DeptName,MATCH($C2954,DeptTag,0)),"UNALLOCATED"))</f>
        <v/>
      </c>
      <c r="E2954">
        <f>IF(GL_Paste!$B2951="","",IFERROR(INDEX(AcctCat,MATCH(GL_Paste!$B2951&amp;"",AcctCode,0)),"UNKNOWN"))</f>
        <v/>
      </c>
      <c r="F2954">
        <f>IF(GL_Paste!$B2951="","",IFERROR(INDEX(AcctSub,MATCH(GL_Paste!$B2951&amp;"",AcctCode,0)),"UNKNOWN"))</f>
        <v/>
      </c>
    </row>
    <row r="2955">
      <c r="A2955" s="40">
        <f>IF(GL_Paste!$B2952="","",N(GL_Paste!$H2952)-N(GL_Paste!$G2952))</f>
        <v/>
      </c>
      <c r="B2955" s="43">
        <f>IF(GL_Paste!$B2952="","",DATE(YEAR(GL_Paste!$E2952),MONTH(GL_Paste!$E2952),1))</f>
        <v/>
      </c>
      <c r="C2955">
        <f>IF(GL_Paste!$B2952="","",IF(TRIM(GL_Paste!$M2952)&lt;&gt;"",TRIM(GL_Paste!$M2952),IFERROR(MID(GL_Paste!$I2952,FIND("[",GL_Paste!$I2952)+1,FIND("]",GL_Paste!$I2952)-FIND("[",GL_Paste!$I2952)-1),"")))</f>
        <v/>
      </c>
      <c r="D2955">
        <f>IF(GL_Paste!$B2952="","",IFERROR(INDEX(DeptName,MATCH($C2955,DeptTag,0)),"UNALLOCATED"))</f>
        <v/>
      </c>
      <c r="E2955">
        <f>IF(GL_Paste!$B2952="","",IFERROR(INDEX(AcctCat,MATCH(GL_Paste!$B2952&amp;"",AcctCode,0)),"UNKNOWN"))</f>
        <v/>
      </c>
      <c r="F2955">
        <f>IF(GL_Paste!$B2952="","",IFERROR(INDEX(AcctSub,MATCH(GL_Paste!$B2952&amp;"",AcctCode,0)),"UNKNOWN"))</f>
        <v/>
      </c>
    </row>
    <row r="2956">
      <c r="A2956" s="40">
        <f>IF(GL_Paste!$B2953="","",N(GL_Paste!$H2953)-N(GL_Paste!$G2953))</f>
        <v/>
      </c>
      <c r="B2956" s="43">
        <f>IF(GL_Paste!$B2953="","",DATE(YEAR(GL_Paste!$E2953),MONTH(GL_Paste!$E2953),1))</f>
        <v/>
      </c>
      <c r="C2956">
        <f>IF(GL_Paste!$B2953="","",IF(TRIM(GL_Paste!$M2953)&lt;&gt;"",TRIM(GL_Paste!$M2953),IFERROR(MID(GL_Paste!$I2953,FIND("[",GL_Paste!$I2953)+1,FIND("]",GL_Paste!$I2953)-FIND("[",GL_Paste!$I2953)-1),"")))</f>
        <v/>
      </c>
      <c r="D2956">
        <f>IF(GL_Paste!$B2953="","",IFERROR(INDEX(DeptName,MATCH($C2956,DeptTag,0)),"UNALLOCATED"))</f>
        <v/>
      </c>
      <c r="E2956">
        <f>IF(GL_Paste!$B2953="","",IFERROR(INDEX(AcctCat,MATCH(GL_Paste!$B2953&amp;"",AcctCode,0)),"UNKNOWN"))</f>
        <v/>
      </c>
      <c r="F2956">
        <f>IF(GL_Paste!$B2953="","",IFERROR(INDEX(AcctSub,MATCH(GL_Paste!$B2953&amp;"",AcctCode,0)),"UNKNOWN"))</f>
        <v/>
      </c>
    </row>
    <row r="2957">
      <c r="A2957" s="40">
        <f>IF(GL_Paste!$B2954="","",N(GL_Paste!$H2954)-N(GL_Paste!$G2954))</f>
        <v/>
      </c>
      <c r="B2957" s="43">
        <f>IF(GL_Paste!$B2954="","",DATE(YEAR(GL_Paste!$E2954),MONTH(GL_Paste!$E2954),1))</f>
        <v/>
      </c>
      <c r="C2957">
        <f>IF(GL_Paste!$B2954="","",IF(TRIM(GL_Paste!$M2954)&lt;&gt;"",TRIM(GL_Paste!$M2954),IFERROR(MID(GL_Paste!$I2954,FIND("[",GL_Paste!$I2954)+1,FIND("]",GL_Paste!$I2954)-FIND("[",GL_Paste!$I2954)-1),"")))</f>
        <v/>
      </c>
      <c r="D2957">
        <f>IF(GL_Paste!$B2954="","",IFERROR(INDEX(DeptName,MATCH($C2957,DeptTag,0)),"UNALLOCATED"))</f>
        <v/>
      </c>
      <c r="E2957">
        <f>IF(GL_Paste!$B2954="","",IFERROR(INDEX(AcctCat,MATCH(GL_Paste!$B2954&amp;"",AcctCode,0)),"UNKNOWN"))</f>
        <v/>
      </c>
      <c r="F2957">
        <f>IF(GL_Paste!$B2954="","",IFERROR(INDEX(AcctSub,MATCH(GL_Paste!$B2954&amp;"",AcctCode,0)),"UNKNOWN"))</f>
        <v/>
      </c>
    </row>
    <row r="2958">
      <c r="A2958" s="40">
        <f>IF(GL_Paste!$B2955="","",N(GL_Paste!$H2955)-N(GL_Paste!$G2955))</f>
        <v/>
      </c>
      <c r="B2958" s="43">
        <f>IF(GL_Paste!$B2955="","",DATE(YEAR(GL_Paste!$E2955),MONTH(GL_Paste!$E2955),1))</f>
        <v/>
      </c>
      <c r="C2958">
        <f>IF(GL_Paste!$B2955="","",IF(TRIM(GL_Paste!$M2955)&lt;&gt;"",TRIM(GL_Paste!$M2955),IFERROR(MID(GL_Paste!$I2955,FIND("[",GL_Paste!$I2955)+1,FIND("]",GL_Paste!$I2955)-FIND("[",GL_Paste!$I2955)-1),"")))</f>
        <v/>
      </c>
      <c r="D2958">
        <f>IF(GL_Paste!$B2955="","",IFERROR(INDEX(DeptName,MATCH($C2958,DeptTag,0)),"UNALLOCATED"))</f>
        <v/>
      </c>
      <c r="E2958">
        <f>IF(GL_Paste!$B2955="","",IFERROR(INDEX(AcctCat,MATCH(GL_Paste!$B2955&amp;"",AcctCode,0)),"UNKNOWN"))</f>
        <v/>
      </c>
      <c r="F2958">
        <f>IF(GL_Paste!$B2955="","",IFERROR(INDEX(AcctSub,MATCH(GL_Paste!$B2955&amp;"",AcctCode,0)),"UNKNOWN"))</f>
        <v/>
      </c>
    </row>
    <row r="2959">
      <c r="A2959" s="40">
        <f>IF(GL_Paste!$B2956="","",N(GL_Paste!$H2956)-N(GL_Paste!$G2956))</f>
        <v/>
      </c>
      <c r="B2959" s="43">
        <f>IF(GL_Paste!$B2956="","",DATE(YEAR(GL_Paste!$E2956),MONTH(GL_Paste!$E2956),1))</f>
        <v/>
      </c>
      <c r="C2959">
        <f>IF(GL_Paste!$B2956="","",IF(TRIM(GL_Paste!$M2956)&lt;&gt;"",TRIM(GL_Paste!$M2956),IFERROR(MID(GL_Paste!$I2956,FIND("[",GL_Paste!$I2956)+1,FIND("]",GL_Paste!$I2956)-FIND("[",GL_Paste!$I2956)-1),"")))</f>
        <v/>
      </c>
      <c r="D2959">
        <f>IF(GL_Paste!$B2956="","",IFERROR(INDEX(DeptName,MATCH($C2959,DeptTag,0)),"UNALLOCATED"))</f>
        <v/>
      </c>
      <c r="E2959">
        <f>IF(GL_Paste!$B2956="","",IFERROR(INDEX(AcctCat,MATCH(GL_Paste!$B2956&amp;"",AcctCode,0)),"UNKNOWN"))</f>
        <v/>
      </c>
      <c r="F2959">
        <f>IF(GL_Paste!$B2956="","",IFERROR(INDEX(AcctSub,MATCH(GL_Paste!$B2956&amp;"",AcctCode,0)),"UNKNOWN"))</f>
        <v/>
      </c>
    </row>
    <row r="2960">
      <c r="A2960" s="40">
        <f>IF(GL_Paste!$B2957="","",N(GL_Paste!$H2957)-N(GL_Paste!$G2957))</f>
        <v/>
      </c>
      <c r="B2960" s="43">
        <f>IF(GL_Paste!$B2957="","",DATE(YEAR(GL_Paste!$E2957),MONTH(GL_Paste!$E2957),1))</f>
        <v/>
      </c>
      <c r="C2960">
        <f>IF(GL_Paste!$B2957="","",IF(TRIM(GL_Paste!$M2957)&lt;&gt;"",TRIM(GL_Paste!$M2957),IFERROR(MID(GL_Paste!$I2957,FIND("[",GL_Paste!$I2957)+1,FIND("]",GL_Paste!$I2957)-FIND("[",GL_Paste!$I2957)-1),"")))</f>
        <v/>
      </c>
      <c r="D2960">
        <f>IF(GL_Paste!$B2957="","",IFERROR(INDEX(DeptName,MATCH($C2960,DeptTag,0)),"UNALLOCATED"))</f>
        <v/>
      </c>
      <c r="E2960">
        <f>IF(GL_Paste!$B2957="","",IFERROR(INDEX(AcctCat,MATCH(GL_Paste!$B2957&amp;"",AcctCode,0)),"UNKNOWN"))</f>
        <v/>
      </c>
      <c r="F2960">
        <f>IF(GL_Paste!$B2957="","",IFERROR(INDEX(AcctSub,MATCH(GL_Paste!$B2957&amp;"",AcctCode,0)),"UNKNOWN"))</f>
        <v/>
      </c>
    </row>
    <row r="2961">
      <c r="A2961" s="40">
        <f>IF(GL_Paste!$B2958="","",N(GL_Paste!$H2958)-N(GL_Paste!$G2958))</f>
        <v/>
      </c>
      <c r="B2961" s="43">
        <f>IF(GL_Paste!$B2958="","",DATE(YEAR(GL_Paste!$E2958),MONTH(GL_Paste!$E2958),1))</f>
        <v/>
      </c>
      <c r="C2961">
        <f>IF(GL_Paste!$B2958="","",IF(TRIM(GL_Paste!$M2958)&lt;&gt;"",TRIM(GL_Paste!$M2958),IFERROR(MID(GL_Paste!$I2958,FIND("[",GL_Paste!$I2958)+1,FIND("]",GL_Paste!$I2958)-FIND("[",GL_Paste!$I2958)-1),"")))</f>
        <v/>
      </c>
      <c r="D2961">
        <f>IF(GL_Paste!$B2958="","",IFERROR(INDEX(DeptName,MATCH($C2961,DeptTag,0)),"UNALLOCATED"))</f>
        <v/>
      </c>
      <c r="E2961">
        <f>IF(GL_Paste!$B2958="","",IFERROR(INDEX(AcctCat,MATCH(GL_Paste!$B2958&amp;"",AcctCode,0)),"UNKNOWN"))</f>
        <v/>
      </c>
      <c r="F2961">
        <f>IF(GL_Paste!$B2958="","",IFERROR(INDEX(AcctSub,MATCH(GL_Paste!$B2958&amp;"",AcctCode,0)),"UNKNOWN"))</f>
        <v/>
      </c>
    </row>
    <row r="2962">
      <c r="A2962" s="40">
        <f>IF(GL_Paste!$B2959="","",N(GL_Paste!$H2959)-N(GL_Paste!$G2959))</f>
        <v/>
      </c>
      <c r="B2962" s="43">
        <f>IF(GL_Paste!$B2959="","",DATE(YEAR(GL_Paste!$E2959),MONTH(GL_Paste!$E2959),1))</f>
        <v/>
      </c>
      <c r="C2962">
        <f>IF(GL_Paste!$B2959="","",IF(TRIM(GL_Paste!$M2959)&lt;&gt;"",TRIM(GL_Paste!$M2959),IFERROR(MID(GL_Paste!$I2959,FIND("[",GL_Paste!$I2959)+1,FIND("]",GL_Paste!$I2959)-FIND("[",GL_Paste!$I2959)-1),"")))</f>
        <v/>
      </c>
      <c r="D2962">
        <f>IF(GL_Paste!$B2959="","",IFERROR(INDEX(DeptName,MATCH($C2962,DeptTag,0)),"UNALLOCATED"))</f>
        <v/>
      </c>
      <c r="E2962">
        <f>IF(GL_Paste!$B2959="","",IFERROR(INDEX(AcctCat,MATCH(GL_Paste!$B2959&amp;"",AcctCode,0)),"UNKNOWN"))</f>
        <v/>
      </c>
      <c r="F2962">
        <f>IF(GL_Paste!$B2959="","",IFERROR(INDEX(AcctSub,MATCH(GL_Paste!$B2959&amp;"",AcctCode,0)),"UNKNOWN"))</f>
        <v/>
      </c>
    </row>
    <row r="2963">
      <c r="A2963" s="40">
        <f>IF(GL_Paste!$B2960="","",N(GL_Paste!$H2960)-N(GL_Paste!$G2960))</f>
        <v/>
      </c>
      <c r="B2963" s="43">
        <f>IF(GL_Paste!$B2960="","",DATE(YEAR(GL_Paste!$E2960),MONTH(GL_Paste!$E2960),1))</f>
        <v/>
      </c>
      <c r="C2963">
        <f>IF(GL_Paste!$B2960="","",IF(TRIM(GL_Paste!$M2960)&lt;&gt;"",TRIM(GL_Paste!$M2960),IFERROR(MID(GL_Paste!$I2960,FIND("[",GL_Paste!$I2960)+1,FIND("]",GL_Paste!$I2960)-FIND("[",GL_Paste!$I2960)-1),"")))</f>
        <v/>
      </c>
      <c r="D2963">
        <f>IF(GL_Paste!$B2960="","",IFERROR(INDEX(DeptName,MATCH($C2963,DeptTag,0)),"UNALLOCATED"))</f>
        <v/>
      </c>
      <c r="E2963">
        <f>IF(GL_Paste!$B2960="","",IFERROR(INDEX(AcctCat,MATCH(GL_Paste!$B2960&amp;"",AcctCode,0)),"UNKNOWN"))</f>
        <v/>
      </c>
      <c r="F2963">
        <f>IF(GL_Paste!$B2960="","",IFERROR(INDEX(AcctSub,MATCH(GL_Paste!$B2960&amp;"",AcctCode,0)),"UNKNOWN"))</f>
        <v/>
      </c>
    </row>
    <row r="2964">
      <c r="A2964" s="40">
        <f>IF(GL_Paste!$B2961="","",N(GL_Paste!$H2961)-N(GL_Paste!$G2961))</f>
        <v/>
      </c>
      <c r="B2964" s="43">
        <f>IF(GL_Paste!$B2961="","",DATE(YEAR(GL_Paste!$E2961),MONTH(GL_Paste!$E2961),1))</f>
        <v/>
      </c>
      <c r="C2964">
        <f>IF(GL_Paste!$B2961="","",IF(TRIM(GL_Paste!$M2961)&lt;&gt;"",TRIM(GL_Paste!$M2961),IFERROR(MID(GL_Paste!$I2961,FIND("[",GL_Paste!$I2961)+1,FIND("]",GL_Paste!$I2961)-FIND("[",GL_Paste!$I2961)-1),"")))</f>
        <v/>
      </c>
      <c r="D2964">
        <f>IF(GL_Paste!$B2961="","",IFERROR(INDEX(DeptName,MATCH($C2964,DeptTag,0)),"UNALLOCATED"))</f>
        <v/>
      </c>
      <c r="E2964">
        <f>IF(GL_Paste!$B2961="","",IFERROR(INDEX(AcctCat,MATCH(GL_Paste!$B2961&amp;"",AcctCode,0)),"UNKNOWN"))</f>
        <v/>
      </c>
      <c r="F2964">
        <f>IF(GL_Paste!$B2961="","",IFERROR(INDEX(AcctSub,MATCH(GL_Paste!$B2961&amp;"",AcctCode,0)),"UNKNOWN"))</f>
        <v/>
      </c>
    </row>
    <row r="2965">
      <c r="A2965" s="40">
        <f>IF(GL_Paste!$B2962="","",N(GL_Paste!$H2962)-N(GL_Paste!$G2962))</f>
        <v/>
      </c>
      <c r="B2965" s="43">
        <f>IF(GL_Paste!$B2962="","",DATE(YEAR(GL_Paste!$E2962),MONTH(GL_Paste!$E2962),1))</f>
        <v/>
      </c>
      <c r="C2965">
        <f>IF(GL_Paste!$B2962="","",IF(TRIM(GL_Paste!$M2962)&lt;&gt;"",TRIM(GL_Paste!$M2962),IFERROR(MID(GL_Paste!$I2962,FIND("[",GL_Paste!$I2962)+1,FIND("]",GL_Paste!$I2962)-FIND("[",GL_Paste!$I2962)-1),"")))</f>
        <v/>
      </c>
      <c r="D2965">
        <f>IF(GL_Paste!$B2962="","",IFERROR(INDEX(DeptName,MATCH($C2965,DeptTag,0)),"UNALLOCATED"))</f>
        <v/>
      </c>
      <c r="E2965">
        <f>IF(GL_Paste!$B2962="","",IFERROR(INDEX(AcctCat,MATCH(GL_Paste!$B2962&amp;"",AcctCode,0)),"UNKNOWN"))</f>
        <v/>
      </c>
      <c r="F2965">
        <f>IF(GL_Paste!$B2962="","",IFERROR(INDEX(AcctSub,MATCH(GL_Paste!$B2962&amp;"",AcctCode,0)),"UNKNOWN"))</f>
        <v/>
      </c>
    </row>
    <row r="2966">
      <c r="A2966" s="40">
        <f>IF(GL_Paste!$B2963="","",N(GL_Paste!$H2963)-N(GL_Paste!$G2963))</f>
        <v/>
      </c>
      <c r="B2966" s="43">
        <f>IF(GL_Paste!$B2963="","",DATE(YEAR(GL_Paste!$E2963),MONTH(GL_Paste!$E2963),1))</f>
        <v/>
      </c>
      <c r="C2966">
        <f>IF(GL_Paste!$B2963="","",IF(TRIM(GL_Paste!$M2963)&lt;&gt;"",TRIM(GL_Paste!$M2963),IFERROR(MID(GL_Paste!$I2963,FIND("[",GL_Paste!$I2963)+1,FIND("]",GL_Paste!$I2963)-FIND("[",GL_Paste!$I2963)-1),"")))</f>
        <v/>
      </c>
      <c r="D2966">
        <f>IF(GL_Paste!$B2963="","",IFERROR(INDEX(DeptName,MATCH($C2966,DeptTag,0)),"UNALLOCATED"))</f>
        <v/>
      </c>
      <c r="E2966">
        <f>IF(GL_Paste!$B2963="","",IFERROR(INDEX(AcctCat,MATCH(GL_Paste!$B2963&amp;"",AcctCode,0)),"UNKNOWN"))</f>
        <v/>
      </c>
      <c r="F2966">
        <f>IF(GL_Paste!$B2963="","",IFERROR(INDEX(AcctSub,MATCH(GL_Paste!$B2963&amp;"",AcctCode,0)),"UNKNOWN"))</f>
        <v/>
      </c>
    </row>
    <row r="2967">
      <c r="A2967" s="40">
        <f>IF(GL_Paste!$B2964="","",N(GL_Paste!$H2964)-N(GL_Paste!$G2964))</f>
        <v/>
      </c>
      <c r="B2967" s="43">
        <f>IF(GL_Paste!$B2964="","",DATE(YEAR(GL_Paste!$E2964),MONTH(GL_Paste!$E2964),1))</f>
        <v/>
      </c>
      <c r="C2967">
        <f>IF(GL_Paste!$B2964="","",IF(TRIM(GL_Paste!$M2964)&lt;&gt;"",TRIM(GL_Paste!$M2964),IFERROR(MID(GL_Paste!$I2964,FIND("[",GL_Paste!$I2964)+1,FIND("]",GL_Paste!$I2964)-FIND("[",GL_Paste!$I2964)-1),"")))</f>
        <v/>
      </c>
      <c r="D2967">
        <f>IF(GL_Paste!$B2964="","",IFERROR(INDEX(DeptName,MATCH($C2967,DeptTag,0)),"UNALLOCATED"))</f>
        <v/>
      </c>
      <c r="E2967">
        <f>IF(GL_Paste!$B2964="","",IFERROR(INDEX(AcctCat,MATCH(GL_Paste!$B2964&amp;"",AcctCode,0)),"UNKNOWN"))</f>
        <v/>
      </c>
      <c r="F2967">
        <f>IF(GL_Paste!$B2964="","",IFERROR(INDEX(AcctSub,MATCH(GL_Paste!$B2964&amp;"",AcctCode,0)),"UNKNOWN"))</f>
        <v/>
      </c>
    </row>
    <row r="2968">
      <c r="A2968" s="40">
        <f>IF(GL_Paste!$B2965="","",N(GL_Paste!$H2965)-N(GL_Paste!$G2965))</f>
        <v/>
      </c>
      <c r="B2968" s="43">
        <f>IF(GL_Paste!$B2965="","",DATE(YEAR(GL_Paste!$E2965),MONTH(GL_Paste!$E2965),1))</f>
        <v/>
      </c>
      <c r="C2968">
        <f>IF(GL_Paste!$B2965="","",IF(TRIM(GL_Paste!$M2965)&lt;&gt;"",TRIM(GL_Paste!$M2965),IFERROR(MID(GL_Paste!$I2965,FIND("[",GL_Paste!$I2965)+1,FIND("]",GL_Paste!$I2965)-FIND("[",GL_Paste!$I2965)-1),"")))</f>
        <v/>
      </c>
      <c r="D2968">
        <f>IF(GL_Paste!$B2965="","",IFERROR(INDEX(DeptName,MATCH($C2968,DeptTag,0)),"UNALLOCATED"))</f>
        <v/>
      </c>
      <c r="E2968">
        <f>IF(GL_Paste!$B2965="","",IFERROR(INDEX(AcctCat,MATCH(GL_Paste!$B2965&amp;"",AcctCode,0)),"UNKNOWN"))</f>
        <v/>
      </c>
      <c r="F2968">
        <f>IF(GL_Paste!$B2965="","",IFERROR(INDEX(AcctSub,MATCH(GL_Paste!$B2965&amp;"",AcctCode,0)),"UNKNOWN"))</f>
        <v/>
      </c>
    </row>
    <row r="2969">
      <c r="A2969" s="40">
        <f>IF(GL_Paste!$B2966="","",N(GL_Paste!$H2966)-N(GL_Paste!$G2966))</f>
        <v/>
      </c>
      <c r="B2969" s="43">
        <f>IF(GL_Paste!$B2966="","",DATE(YEAR(GL_Paste!$E2966),MONTH(GL_Paste!$E2966),1))</f>
        <v/>
      </c>
      <c r="C2969">
        <f>IF(GL_Paste!$B2966="","",IF(TRIM(GL_Paste!$M2966)&lt;&gt;"",TRIM(GL_Paste!$M2966),IFERROR(MID(GL_Paste!$I2966,FIND("[",GL_Paste!$I2966)+1,FIND("]",GL_Paste!$I2966)-FIND("[",GL_Paste!$I2966)-1),"")))</f>
        <v/>
      </c>
      <c r="D2969">
        <f>IF(GL_Paste!$B2966="","",IFERROR(INDEX(DeptName,MATCH($C2969,DeptTag,0)),"UNALLOCATED"))</f>
        <v/>
      </c>
      <c r="E2969">
        <f>IF(GL_Paste!$B2966="","",IFERROR(INDEX(AcctCat,MATCH(GL_Paste!$B2966&amp;"",AcctCode,0)),"UNKNOWN"))</f>
        <v/>
      </c>
      <c r="F2969">
        <f>IF(GL_Paste!$B2966="","",IFERROR(INDEX(AcctSub,MATCH(GL_Paste!$B2966&amp;"",AcctCode,0)),"UNKNOWN"))</f>
        <v/>
      </c>
    </row>
    <row r="2970">
      <c r="A2970" s="40">
        <f>IF(GL_Paste!$B2967="","",N(GL_Paste!$H2967)-N(GL_Paste!$G2967))</f>
        <v/>
      </c>
      <c r="B2970" s="43">
        <f>IF(GL_Paste!$B2967="","",DATE(YEAR(GL_Paste!$E2967),MONTH(GL_Paste!$E2967),1))</f>
        <v/>
      </c>
      <c r="C2970">
        <f>IF(GL_Paste!$B2967="","",IF(TRIM(GL_Paste!$M2967)&lt;&gt;"",TRIM(GL_Paste!$M2967),IFERROR(MID(GL_Paste!$I2967,FIND("[",GL_Paste!$I2967)+1,FIND("]",GL_Paste!$I2967)-FIND("[",GL_Paste!$I2967)-1),"")))</f>
        <v/>
      </c>
      <c r="D2970">
        <f>IF(GL_Paste!$B2967="","",IFERROR(INDEX(DeptName,MATCH($C2970,DeptTag,0)),"UNALLOCATED"))</f>
        <v/>
      </c>
      <c r="E2970">
        <f>IF(GL_Paste!$B2967="","",IFERROR(INDEX(AcctCat,MATCH(GL_Paste!$B2967&amp;"",AcctCode,0)),"UNKNOWN"))</f>
        <v/>
      </c>
      <c r="F2970">
        <f>IF(GL_Paste!$B2967="","",IFERROR(INDEX(AcctSub,MATCH(GL_Paste!$B2967&amp;"",AcctCode,0)),"UNKNOWN"))</f>
        <v/>
      </c>
    </row>
    <row r="2971">
      <c r="A2971" s="40">
        <f>IF(GL_Paste!$B2968="","",N(GL_Paste!$H2968)-N(GL_Paste!$G2968))</f>
        <v/>
      </c>
      <c r="B2971" s="43">
        <f>IF(GL_Paste!$B2968="","",DATE(YEAR(GL_Paste!$E2968),MONTH(GL_Paste!$E2968),1))</f>
        <v/>
      </c>
      <c r="C2971">
        <f>IF(GL_Paste!$B2968="","",IF(TRIM(GL_Paste!$M2968)&lt;&gt;"",TRIM(GL_Paste!$M2968),IFERROR(MID(GL_Paste!$I2968,FIND("[",GL_Paste!$I2968)+1,FIND("]",GL_Paste!$I2968)-FIND("[",GL_Paste!$I2968)-1),"")))</f>
        <v/>
      </c>
      <c r="D2971">
        <f>IF(GL_Paste!$B2968="","",IFERROR(INDEX(DeptName,MATCH($C2971,DeptTag,0)),"UNALLOCATED"))</f>
        <v/>
      </c>
      <c r="E2971">
        <f>IF(GL_Paste!$B2968="","",IFERROR(INDEX(AcctCat,MATCH(GL_Paste!$B2968&amp;"",AcctCode,0)),"UNKNOWN"))</f>
        <v/>
      </c>
      <c r="F2971">
        <f>IF(GL_Paste!$B2968="","",IFERROR(INDEX(AcctSub,MATCH(GL_Paste!$B2968&amp;"",AcctCode,0)),"UNKNOWN"))</f>
        <v/>
      </c>
    </row>
    <row r="2972">
      <c r="A2972" s="40">
        <f>IF(GL_Paste!$B2969="","",N(GL_Paste!$H2969)-N(GL_Paste!$G2969))</f>
        <v/>
      </c>
      <c r="B2972" s="43">
        <f>IF(GL_Paste!$B2969="","",DATE(YEAR(GL_Paste!$E2969),MONTH(GL_Paste!$E2969),1))</f>
        <v/>
      </c>
      <c r="C2972">
        <f>IF(GL_Paste!$B2969="","",IF(TRIM(GL_Paste!$M2969)&lt;&gt;"",TRIM(GL_Paste!$M2969),IFERROR(MID(GL_Paste!$I2969,FIND("[",GL_Paste!$I2969)+1,FIND("]",GL_Paste!$I2969)-FIND("[",GL_Paste!$I2969)-1),"")))</f>
        <v/>
      </c>
      <c r="D2972">
        <f>IF(GL_Paste!$B2969="","",IFERROR(INDEX(DeptName,MATCH($C2972,DeptTag,0)),"UNALLOCATED"))</f>
        <v/>
      </c>
      <c r="E2972">
        <f>IF(GL_Paste!$B2969="","",IFERROR(INDEX(AcctCat,MATCH(GL_Paste!$B2969&amp;"",AcctCode,0)),"UNKNOWN"))</f>
        <v/>
      </c>
      <c r="F2972">
        <f>IF(GL_Paste!$B2969="","",IFERROR(INDEX(AcctSub,MATCH(GL_Paste!$B2969&amp;"",AcctCode,0)),"UNKNOWN"))</f>
        <v/>
      </c>
    </row>
    <row r="2973">
      <c r="A2973" s="40">
        <f>IF(GL_Paste!$B2970="","",N(GL_Paste!$H2970)-N(GL_Paste!$G2970))</f>
        <v/>
      </c>
      <c r="B2973" s="43">
        <f>IF(GL_Paste!$B2970="","",DATE(YEAR(GL_Paste!$E2970),MONTH(GL_Paste!$E2970),1))</f>
        <v/>
      </c>
      <c r="C2973">
        <f>IF(GL_Paste!$B2970="","",IF(TRIM(GL_Paste!$M2970)&lt;&gt;"",TRIM(GL_Paste!$M2970),IFERROR(MID(GL_Paste!$I2970,FIND("[",GL_Paste!$I2970)+1,FIND("]",GL_Paste!$I2970)-FIND("[",GL_Paste!$I2970)-1),"")))</f>
        <v/>
      </c>
      <c r="D2973">
        <f>IF(GL_Paste!$B2970="","",IFERROR(INDEX(DeptName,MATCH($C2973,DeptTag,0)),"UNALLOCATED"))</f>
        <v/>
      </c>
      <c r="E2973">
        <f>IF(GL_Paste!$B2970="","",IFERROR(INDEX(AcctCat,MATCH(GL_Paste!$B2970&amp;"",AcctCode,0)),"UNKNOWN"))</f>
        <v/>
      </c>
      <c r="F2973">
        <f>IF(GL_Paste!$B2970="","",IFERROR(INDEX(AcctSub,MATCH(GL_Paste!$B2970&amp;"",AcctCode,0)),"UNKNOWN"))</f>
        <v/>
      </c>
    </row>
    <row r="2974">
      <c r="A2974" s="40">
        <f>IF(GL_Paste!$B2971="","",N(GL_Paste!$H2971)-N(GL_Paste!$G2971))</f>
        <v/>
      </c>
      <c r="B2974" s="43">
        <f>IF(GL_Paste!$B2971="","",DATE(YEAR(GL_Paste!$E2971),MONTH(GL_Paste!$E2971),1))</f>
        <v/>
      </c>
      <c r="C2974">
        <f>IF(GL_Paste!$B2971="","",IF(TRIM(GL_Paste!$M2971)&lt;&gt;"",TRIM(GL_Paste!$M2971),IFERROR(MID(GL_Paste!$I2971,FIND("[",GL_Paste!$I2971)+1,FIND("]",GL_Paste!$I2971)-FIND("[",GL_Paste!$I2971)-1),"")))</f>
        <v/>
      </c>
      <c r="D2974">
        <f>IF(GL_Paste!$B2971="","",IFERROR(INDEX(DeptName,MATCH($C2974,DeptTag,0)),"UNALLOCATED"))</f>
        <v/>
      </c>
      <c r="E2974">
        <f>IF(GL_Paste!$B2971="","",IFERROR(INDEX(AcctCat,MATCH(GL_Paste!$B2971&amp;"",AcctCode,0)),"UNKNOWN"))</f>
        <v/>
      </c>
      <c r="F2974">
        <f>IF(GL_Paste!$B2971="","",IFERROR(INDEX(AcctSub,MATCH(GL_Paste!$B2971&amp;"",AcctCode,0)),"UNKNOWN"))</f>
        <v/>
      </c>
    </row>
    <row r="2975">
      <c r="A2975" s="40">
        <f>IF(GL_Paste!$B2972="","",N(GL_Paste!$H2972)-N(GL_Paste!$G2972))</f>
        <v/>
      </c>
      <c r="B2975" s="43">
        <f>IF(GL_Paste!$B2972="","",DATE(YEAR(GL_Paste!$E2972),MONTH(GL_Paste!$E2972),1))</f>
        <v/>
      </c>
      <c r="C2975">
        <f>IF(GL_Paste!$B2972="","",IF(TRIM(GL_Paste!$M2972)&lt;&gt;"",TRIM(GL_Paste!$M2972),IFERROR(MID(GL_Paste!$I2972,FIND("[",GL_Paste!$I2972)+1,FIND("]",GL_Paste!$I2972)-FIND("[",GL_Paste!$I2972)-1),"")))</f>
        <v/>
      </c>
      <c r="D2975">
        <f>IF(GL_Paste!$B2972="","",IFERROR(INDEX(DeptName,MATCH($C2975,DeptTag,0)),"UNALLOCATED"))</f>
        <v/>
      </c>
      <c r="E2975">
        <f>IF(GL_Paste!$B2972="","",IFERROR(INDEX(AcctCat,MATCH(GL_Paste!$B2972&amp;"",AcctCode,0)),"UNKNOWN"))</f>
        <v/>
      </c>
      <c r="F2975">
        <f>IF(GL_Paste!$B2972="","",IFERROR(INDEX(AcctSub,MATCH(GL_Paste!$B2972&amp;"",AcctCode,0)),"UNKNOWN"))</f>
        <v/>
      </c>
    </row>
    <row r="2976">
      <c r="A2976" s="40">
        <f>IF(GL_Paste!$B2973="","",N(GL_Paste!$H2973)-N(GL_Paste!$G2973))</f>
        <v/>
      </c>
      <c r="B2976" s="43">
        <f>IF(GL_Paste!$B2973="","",DATE(YEAR(GL_Paste!$E2973),MONTH(GL_Paste!$E2973),1))</f>
        <v/>
      </c>
      <c r="C2976">
        <f>IF(GL_Paste!$B2973="","",IF(TRIM(GL_Paste!$M2973)&lt;&gt;"",TRIM(GL_Paste!$M2973),IFERROR(MID(GL_Paste!$I2973,FIND("[",GL_Paste!$I2973)+1,FIND("]",GL_Paste!$I2973)-FIND("[",GL_Paste!$I2973)-1),"")))</f>
        <v/>
      </c>
      <c r="D2976">
        <f>IF(GL_Paste!$B2973="","",IFERROR(INDEX(DeptName,MATCH($C2976,DeptTag,0)),"UNALLOCATED"))</f>
        <v/>
      </c>
      <c r="E2976">
        <f>IF(GL_Paste!$B2973="","",IFERROR(INDEX(AcctCat,MATCH(GL_Paste!$B2973&amp;"",AcctCode,0)),"UNKNOWN"))</f>
        <v/>
      </c>
      <c r="F2976">
        <f>IF(GL_Paste!$B2973="","",IFERROR(INDEX(AcctSub,MATCH(GL_Paste!$B2973&amp;"",AcctCode,0)),"UNKNOWN"))</f>
        <v/>
      </c>
    </row>
    <row r="2977">
      <c r="A2977" s="40">
        <f>IF(GL_Paste!$B2974="","",N(GL_Paste!$H2974)-N(GL_Paste!$G2974))</f>
        <v/>
      </c>
      <c r="B2977" s="43">
        <f>IF(GL_Paste!$B2974="","",DATE(YEAR(GL_Paste!$E2974),MONTH(GL_Paste!$E2974),1))</f>
        <v/>
      </c>
      <c r="C2977">
        <f>IF(GL_Paste!$B2974="","",IF(TRIM(GL_Paste!$M2974)&lt;&gt;"",TRIM(GL_Paste!$M2974),IFERROR(MID(GL_Paste!$I2974,FIND("[",GL_Paste!$I2974)+1,FIND("]",GL_Paste!$I2974)-FIND("[",GL_Paste!$I2974)-1),"")))</f>
        <v/>
      </c>
      <c r="D2977">
        <f>IF(GL_Paste!$B2974="","",IFERROR(INDEX(DeptName,MATCH($C2977,DeptTag,0)),"UNALLOCATED"))</f>
        <v/>
      </c>
      <c r="E2977">
        <f>IF(GL_Paste!$B2974="","",IFERROR(INDEX(AcctCat,MATCH(GL_Paste!$B2974&amp;"",AcctCode,0)),"UNKNOWN"))</f>
        <v/>
      </c>
      <c r="F2977">
        <f>IF(GL_Paste!$B2974="","",IFERROR(INDEX(AcctSub,MATCH(GL_Paste!$B2974&amp;"",AcctCode,0)),"UNKNOWN"))</f>
        <v/>
      </c>
    </row>
    <row r="2978">
      <c r="A2978" s="40">
        <f>IF(GL_Paste!$B2975="","",N(GL_Paste!$H2975)-N(GL_Paste!$G2975))</f>
        <v/>
      </c>
      <c r="B2978" s="43">
        <f>IF(GL_Paste!$B2975="","",DATE(YEAR(GL_Paste!$E2975),MONTH(GL_Paste!$E2975),1))</f>
        <v/>
      </c>
      <c r="C2978">
        <f>IF(GL_Paste!$B2975="","",IF(TRIM(GL_Paste!$M2975)&lt;&gt;"",TRIM(GL_Paste!$M2975),IFERROR(MID(GL_Paste!$I2975,FIND("[",GL_Paste!$I2975)+1,FIND("]",GL_Paste!$I2975)-FIND("[",GL_Paste!$I2975)-1),"")))</f>
        <v/>
      </c>
      <c r="D2978">
        <f>IF(GL_Paste!$B2975="","",IFERROR(INDEX(DeptName,MATCH($C2978,DeptTag,0)),"UNALLOCATED"))</f>
        <v/>
      </c>
      <c r="E2978">
        <f>IF(GL_Paste!$B2975="","",IFERROR(INDEX(AcctCat,MATCH(GL_Paste!$B2975&amp;"",AcctCode,0)),"UNKNOWN"))</f>
        <v/>
      </c>
      <c r="F2978">
        <f>IF(GL_Paste!$B2975="","",IFERROR(INDEX(AcctSub,MATCH(GL_Paste!$B2975&amp;"",AcctCode,0)),"UNKNOWN"))</f>
        <v/>
      </c>
    </row>
    <row r="2979">
      <c r="A2979" s="40">
        <f>IF(GL_Paste!$B2976="","",N(GL_Paste!$H2976)-N(GL_Paste!$G2976))</f>
        <v/>
      </c>
      <c r="B2979" s="43">
        <f>IF(GL_Paste!$B2976="","",DATE(YEAR(GL_Paste!$E2976),MONTH(GL_Paste!$E2976),1))</f>
        <v/>
      </c>
      <c r="C2979">
        <f>IF(GL_Paste!$B2976="","",IF(TRIM(GL_Paste!$M2976)&lt;&gt;"",TRIM(GL_Paste!$M2976),IFERROR(MID(GL_Paste!$I2976,FIND("[",GL_Paste!$I2976)+1,FIND("]",GL_Paste!$I2976)-FIND("[",GL_Paste!$I2976)-1),"")))</f>
        <v/>
      </c>
      <c r="D2979">
        <f>IF(GL_Paste!$B2976="","",IFERROR(INDEX(DeptName,MATCH($C2979,DeptTag,0)),"UNALLOCATED"))</f>
        <v/>
      </c>
      <c r="E2979">
        <f>IF(GL_Paste!$B2976="","",IFERROR(INDEX(AcctCat,MATCH(GL_Paste!$B2976&amp;"",AcctCode,0)),"UNKNOWN"))</f>
        <v/>
      </c>
      <c r="F2979">
        <f>IF(GL_Paste!$B2976="","",IFERROR(INDEX(AcctSub,MATCH(GL_Paste!$B2976&amp;"",AcctCode,0)),"UNKNOWN"))</f>
        <v/>
      </c>
    </row>
    <row r="2980">
      <c r="A2980" s="40">
        <f>IF(GL_Paste!$B2977="","",N(GL_Paste!$H2977)-N(GL_Paste!$G2977))</f>
        <v/>
      </c>
      <c r="B2980" s="43">
        <f>IF(GL_Paste!$B2977="","",DATE(YEAR(GL_Paste!$E2977),MONTH(GL_Paste!$E2977),1))</f>
        <v/>
      </c>
      <c r="C2980">
        <f>IF(GL_Paste!$B2977="","",IF(TRIM(GL_Paste!$M2977)&lt;&gt;"",TRIM(GL_Paste!$M2977),IFERROR(MID(GL_Paste!$I2977,FIND("[",GL_Paste!$I2977)+1,FIND("]",GL_Paste!$I2977)-FIND("[",GL_Paste!$I2977)-1),"")))</f>
        <v/>
      </c>
      <c r="D2980">
        <f>IF(GL_Paste!$B2977="","",IFERROR(INDEX(DeptName,MATCH($C2980,DeptTag,0)),"UNALLOCATED"))</f>
        <v/>
      </c>
      <c r="E2980">
        <f>IF(GL_Paste!$B2977="","",IFERROR(INDEX(AcctCat,MATCH(GL_Paste!$B2977&amp;"",AcctCode,0)),"UNKNOWN"))</f>
        <v/>
      </c>
      <c r="F2980">
        <f>IF(GL_Paste!$B2977="","",IFERROR(INDEX(AcctSub,MATCH(GL_Paste!$B2977&amp;"",AcctCode,0)),"UNKNOWN"))</f>
        <v/>
      </c>
    </row>
    <row r="2981">
      <c r="A2981" s="40">
        <f>IF(GL_Paste!$B2978="","",N(GL_Paste!$H2978)-N(GL_Paste!$G2978))</f>
        <v/>
      </c>
      <c r="B2981" s="43">
        <f>IF(GL_Paste!$B2978="","",DATE(YEAR(GL_Paste!$E2978),MONTH(GL_Paste!$E2978),1))</f>
        <v/>
      </c>
      <c r="C2981">
        <f>IF(GL_Paste!$B2978="","",IF(TRIM(GL_Paste!$M2978)&lt;&gt;"",TRIM(GL_Paste!$M2978),IFERROR(MID(GL_Paste!$I2978,FIND("[",GL_Paste!$I2978)+1,FIND("]",GL_Paste!$I2978)-FIND("[",GL_Paste!$I2978)-1),"")))</f>
        <v/>
      </c>
      <c r="D2981">
        <f>IF(GL_Paste!$B2978="","",IFERROR(INDEX(DeptName,MATCH($C2981,DeptTag,0)),"UNALLOCATED"))</f>
        <v/>
      </c>
      <c r="E2981">
        <f>IF(GL_Paste!$B2978="","",IFERROR(INDEX(AcctCat,MATCH(GL_Paste!$B2978&amp;"",AcctCode,0)),"UNKNOWN"))</f>
        <v/>
      </c>
      <c r="F2981">
        <f>IF(GL_Paste!$B2978="","",IFERROR(INDEX(AcctSub,MATCH(GL_Paste!$B2978&amp;"",AcctCode,0)),"UNKNOWN"))</f>
        <v/>
      </c>
    </row>
    <row r="2982">
      <c r="A2982" s="40">
        <f>IF(GL_Paste!$B2979="","",N(GL_Paste!$H2979)-N(GL_Paste!$G2979))</f>
        <v/>
      </c>
      <c r="B2982" s="43">
        <f>IF(GL_Paste!$B2979="","",DATE(YEAR(GL_Paste!$E2979),MONTH(GL_Paste!$E2979),1))</f>
        <v/>
      </c>
      <c r="C2982">
        <f>IF(GL_Paste!$B2979="","",IF(TRIM(GL_Paste!$M2979)&lt;&gt;"",TRIM(GL_Paste!$M2979),IFERROR(MID(GL_Paste!$I2979,FIND("[",GL_Paste!$I2979)+1,FIND("]",GL_Paste!$I2979)-FIND("[",GL_Paste!$I2979)-1),"")))</f>
        <v/>
      </c>
      <c r="D2982">
        <f>IF(GL_Paste!$B2979="","",IFERROR(INDEX(DeptName,MATCH($C2982,DeptTag,0)),"UNALLOCATED"))</f>
        <v/>
      </c>
      <c r="E2982">
        <f>IF(GL_Paste!$B2979="","",IFERROR(INDEX(AcctCat,MATCH(GL_Paste!$B2979&amp;"",AcctCode,0)),"UNKNOWN"))</f>
        <v/>
      </c>
      <c r="F2982">
        <f>IF(GL_Paste!$B2979="","",IFERROR(INDEX(AcctSub,MATCH(GL_Paste!$B2979&amp;"",AcctCode,0)),"UNKNOWN"))</f>
        <v/>
      </c>
    </row>
    <row r="2983">
      <c r="A2983" s="40">
        <f>IF(GL_Paste!$B2980="","",N(GL_Paste!$H2980)-N(GL_Paste!$G2980))</f>
        <v/>
      </c>
      <c r="B2983" s="43">
        <f>IF(GL_Paste!$B2980="","",DATE(YEAR(GL_Paste!$E2980),MONTH(GL_Paste!$E2980),1))</f>
        <v/>
      </c>
      <c r="C2983">
        <f>IF(GL_Paste!$B2980="","",IF(TRIM(GL_Paste!$M2980)&lt;&gt;"",TRIM(GL_Paste!$M2980),IFERROR(MID(GL_Paste!$I2980,FIND("[",GL_Paste!$I2980)+1,FIND("]",GL_Paste!$I2980)-FIND("[",GL_Paste!$I2980)-1),"")))</f>
        <v/>
      </c>
      <c r="D2983">
        <f>IF(GL_Paste!$B2980="","",IFERROR(INDEX(DeptName,MATCH($C2983,DeptTag,0)),"UNALLOCATED"))</f>
        <v/>
      </c>
      <c r="E2983">
        <f>IF(GL_Paste!$B2980="","",IFERROR(INDEX(AcctCat,MATCH(GL_Paste!$B2980&amp;"",AcctCode,0)),"UNKNOWN"))</f>
        <v/>
      </c>
      <c r="F2983">
        <f>IF(GL_Paste!$B2980="","",IFERROR(INDEX(AcctSub,MATCH(GL_Paste!$B2980&amp;"",AcctCode,0)),"UNKNOWN"))</f>
        <v/>
      </c>
    </row>
    <row r="2984">
      <c r="A2984" s="40">
        <f>IF(GL_Paste!$B2981="","",N(GL_Paste!$H2981)-N(GL_Paste!$G2981))</f>
        <v/>
      </c>
      <c r="B2984" s="43">
        <f>IF(GL_Paste!$B2981="","",DATE(YEAR(GL_Paste!$E2981),MONTH(GL_Paste!$E2981),1))</f>
        <v/>
      </c>
      <c r="C2984">
        <f>IF(GL_Paste!$B2981="","",IF(TRIM(GL_Paste!$M2981)&lt;&gt;"",TRIM(GL_Paste!$M2981),IFERROR(MID(GL_Paste!$I2981,FIND("[",GL_Paste!$I2981)+1,FIND("]",GL_Paste!$I2981)-FIND("[",GL_Paste!$I2981)-1),"")))</f>
        <v/>
      </c>
      <c r="D2984">
        <f>IF(GL_Paste!$B2981="","",IFERROR(INDEX(DeptName,MATCH($C2984,DeptTag,0)),"UNALLOCATED"))</f>
        <v/>
      </c>
      <c r="E2984">
        <f>IF(GL_Paste!$B2981="","",IFERROR(INDEX(AcctCat,MATCH(GL_Paste!$B2981&amp;"",AcctCode,0)),"UNKNOWN"))</f>
        <v/>
      </c>
      <c r="F2984">
        <f>IF(GL_Paste!$B2981="","",IFERROR(INDEX(AcctSub,MATCH(GL_Paste!$B2981&amp;"",AcctCode,0)),"UNKNOWN"))</f>
        <v/>
      </c>
    </row>
    <row r="2985">
      <c r="A2985" s="40">
        <f>IF(GL_Paste!$B2982="","",N(GL_Paste!$H2982)-N(GL_Paste!$G2982))</f>
        <v/>
      </c>
      <c r="B2985" s="43">
        <f>IF(GL_Paste!$B2982="","",DATE(YEAR(GL_Paste!$E2982),MONTH(GL_Paste!$E2982),1))</f>
        <v/>
      </c>
      <c r="C2985">
        <f>IF(GL_Paste!$B2982="","",IF(TRIM(GL_Paste!$M2982)&lt;&gt;"",TRIM(GL_Paste!$M2982),IFERROR(MID(GL_Paste!$I2982,FIND("[",GL_Paste!$I2982)+1,FIND("]",GL_Paste!$I2982)-FIND("[",GL_Paste!$I2982)-1),"")))</f>
        <v/>
      </c>
      <c r="D2985">
        <f>IF(GL_Paste!$B2982="","",IFERROR(INDEX(DeptName,MATCH($C2985,DeptTag,0)),"UNALLOCATED"))</f>
        <v/>
      </c>
      <c r="E2985">
        <f>IF(GL_Paste!$B2982="","",IFERROR(INDEX(AcctCat,MATCH(GL_Paste!$B2982&amp;"",AcctCode,0)),"UNKNOWN"))</f>
        <v/>
      </c>
      <c r="F2985">
        <f>IF(GL_Paste!$B2982="","",IFERROR(INDEX(AcctSub,MATCH(GL_Paste!$B2982&amp;"",AcctCode,0)),"UNKNOWN"))</f>
        <v/>
      </c>
    </row>
    <row r="2986">
      <c r="A2986" s="40">
        <f>IF(GL_Paste!$B2983="","",N(GL_Paste!$H2983)-N(GL_Paste!$G2983))</f>
        <v/>
      </c>
      <c r="B2986" s="43">
        <f>IF(GL_Paste!$B2983="","",DATE(YEAR(GL_Paste!$E2983),MONTH(GL_Paste!$E2983),1))</f>
        <v/>
      </c>
      <c r="C2986">
        <f>IF(GL_Paste!$B2983="","",IF(TRIM(GL_Paste!$M2983)&lt;&gt;"",TRIM(GL_Paste!$M2983),IFERROR(MID(GL_Paste!$I2983,FIND("[",GL_Paste!$I2983)+1,FIND("]",GL_Paste!$I2983)-FIND("[",GL_Paste!$I2983)-1),"")))</f>
        <v/>
      </c>
      <c r="D2986">
        <f>IF(GL_Paste!$B2983="","",IFERROR(INDEX(DeptName,MATCH($C2986,DeptTag,0)),"UNALLOCATED"))</f>
        <v/>
      </c>
      <c r="E2986">
        <f>IF(GL_Paste!$B2983="","",IFERROR(INDEX(AcctCat,MATCH(GL_Paste!$B2983&amp;"",AcctCode,0)),"UNKNOWN"))</f>
        <v/>
      </c>
      <c r="F2986">
        <f>IF(GL_Paste!$B2983="","",IFERROR(INDEX(AcctSub,MATCH(GL_Paste!$B2983&amp;"",AcctCode,0)),"UNKNOWN"))</f>
        <v/>
      </c>
    </row>
    <row r="2987">
      <c r="A2987" s="40">
        <f>IF(GL_Paste!$B2984="","",N(GL_Paste!$H2984)-N(GL_Paste!$G2984))</f>
        <v/>
      </c>
      <c r="B2987" s="43">
        <f>IF(GL_Paste!$B2984="","",DATE(YEAR(GL_Paste!$E2984),MONTH(GL_Paste!$E2984),1))</f>
        <v/>
      </c>
      <c r="C2987">
        <f>IF(GL_Paste!$B2984="","",IF(TRIM(GL_Paste!$M2984)&lt;&gt;"",TRIM(GL_Paste!$M2984),IFERROR(MID(GL_Paste!$I2984,FIND("[",GL_Paste!$I2984)+1,FIND("]",GL_Paste!$I2984)-FIND("[",GL_Paste!$I2984)-1),"")))</f>
        <v/>
      </c>
      <c r="D2987">
        <f>IF(GL_Paste!$B2984="","",IFERROR(INDEX(DeptName,MATCH($C2987,DeptTag,0)),"UNALLOCATED"))</f>
        <v/>
      </c>
      <c r="E2987">
        <f>IF(GL_Paste!$B2984="","",IFERROR(INDEX(AcctCat,MATCH(GL_Paste!$B2984&amp;"",AcctCode,0)),"UNKNOWN"))</f>
        <v/>
      </c>
      <c r="F2987">
        <f>IF(GL_Paste!$B2984="","",IFERROR(INDEX(AcctSub,MATCH(GL_Paste!$B2984&amp;"",AcctCode,0)),"UNKNOWN"))</f>
        <v/>
      </c>
    </row>
    <row r="2988">
      <c r="A2988" s="40">
        <f>IF(GL_Paste!$B2985="","",N(GL_Paste!$H2985)-N(GL_Paste!$G2985))</f>
        <v/>
      </c>
      <c r="B2988" s="43">
        <f>IF(GL_Paste!$B2985="","",DATE(YEAR(GL_Paste!$E2985),MONTH(GL_Paste!$E2985),1))</f>
        <v/>
      </c>
      <c r="C2988">
        <f>IF(GL_Paste!$B2985="","",IF(TRIM(GL_Paste!$M2985)&lt;&gt;"",TRIM(GL_Paste!$M2985),IFERROR(MID(GL_Paste!$I2985,FIND("[",GL_Paste!$I2985)+1,FIND("]",GL_Paste!$I2985)-FIND("[",GL_Paste!$I2985)-1),"")))</f>
        <v/>
      </c>
      <c r="D2988">
        <f>IF(GL_Paste!$B2985="","",IFERROR(INDEX(DeptName,MATCH($C2988,DeptTag,0)),"UNALLOCATED"))</f>
        <v/>
      </c>
      <c r="E2988">
        <f>IF(GL_Paste!$B2985="","",IFERROR(INDEX(AcctCat,MATCH(GL_Paste!$B2985&amp;"",AcctCode,0)),"UNKNOWN"))</f>
        <v/>
      </c>
      <c r="F2988">
        <f>IF(GL_Paste!$B2985="","",IFERROR(INDEX(AcctSub,MATCH(GL_Paste!$B2985&amp;"",AcctCode,0)),"UNKNOWN"))</f>
        <v/>
      </c>
    </row>
    <row r="2989">
      <c r="A2989" s="40">
        <f>IF(GL_Paste!$B2986="","",N(GL_Paste!$H2986)-N(GL_Paste!$G2986))</f>
        <v/>
      </c>
      <c r="B2989" s="43">
        <f>IF(GL_Paste!$B2986="","",DATE(YEAR(GL_Paste!$E2986),MONTH(GL_Paste!$E2986),1))</f>
        <v/>
      </c>
      <c r="C2989">
        <f>IF(GL_Paste!$B2986="","",IF(TRIM(GL_Paste!$M2986)&lt;&gt;"",TRIM(GL_Paste!$M2986),IFERROR(MID(GL_Paste!$I2986,FIND("[",GL_Paste!$I2986)+1,FIND("]",GL_Paste!$I2986)-FIND("[",GL_Paste!$I2986)-1),"")))</f>
        <v/>
      </c>
      <c r="D2989">
        <f>IF(GL_Paste!$B2986="","",IFERROR(INDEX(DeptName,MATCH($C2989,DeptTag,0)),"UNALLOCATED"))</f>
        <v/>
      </c>
      <c r="E2989">
        <f>IF(GL_Paste!$B2986="","",IFERROR(INDEX(AcctCat,MATCH(GL_Paste!$B2986&amp;"",AcctCode,0)),"UNKNOWN"))</f>
        <v/>
      </c>
      <c r="F2989">
        <f>IF(GL_Paste!$B2986="","",IFERROR(INDEX(AcctSub,MATCH(GL_Paste!$B2986&amp;"",AcctCode,0)),"UNKNOWN"))</f>
        <v/>
      </c>
    </row>
    <row r="2990">
      <c r="A2990" s="40">
        <f>IF(GL_Paste!$B2987="","",N(GL_Paste!$H2987)-N(GL_Paste!$G2987))</f>
        <v/>
      </c>
      <c r="B2990" s="43">
        <f>IF(GL_Paste!$B2987="","",DATE(YEAR(GL_Paste!$E2987),MONTH(GL_Paste!$E2987),1))</f>
        <v/>
      </c>
      <c r="C2990">
        <f>IF(GL_Paste!$B2987="","",IF(TRIM(GL_Paste!$M2987)&lt;&gt;"",TRIM(GL_Paste!$M2987),IFERROR(MID(GL_Paste!$I2987,FIND("[",GL_Paste!$I2987)+1,FIND("]",GL_Paste!$I2987)-FIND("[",GL_Paste!$I2987)-1),"")))</f>
        <v/>
      </c>
      <c r="D2990">
        <f>IF(GL_Paste!$B2987="","",IFERROR(INDEX(DeptName,MATCH($C2990,DeptTag,0)),"UNALLOCATED"))</f>
        <v/>
      </c>
      <c r="E2990">
        <f>IF(GL_Paste!$B2987="","",IFERROR(INDEX(AcctCat,MATCH(GL_Paste!$B2987&amp;"",AcctCode,0)),"UNKNOWN"))</f>
        <v/>
      </c>
      <c r="F2990">
        <f>IF(GL_Paste!$B2987="","",IFERROR(INDEX(AcctSub,MATCH(GL_Paste!$B2987&amp;"",AcctCode,0)),"UNKNOWN"))</f>
        <v/>
      </c>
    </row>
    <row r="2991">
      <c r="A2991" s="40">
        <f>IF(GL_Paste!$B2988="","",N(GL_Paste!$H2988)-N(GL_Paste!$G2988))</f>
        <v/>
      </c>
      <c r="B2991" s="43">
        <f>IF(GL_Paste!$B2988="","",DATE(YEAR(GL_Paste!$E2988),MONTH(GL_Paste!$E2988),1))</f>
        <v/>
      </c>
      <c r="C2991">
        <f>IF(GL_Paste!$B2988="","",IF(TRIM(GL_Paste!$M2988)&lt;&gt;"",TRIM(GL_Paste!$M2988),IFERROR(MID(GL_Paste!$I2988,FIND("[",GL_Paste!$I2988)+1,FIND("]",GL_Paste!$I2988)-FIND("[",GL_Paste!$I2988)-1),"")))</f>
        <v/>
      </c>
      <c r="D2991">
        <f>IF(GL_Paste!$B2988="","",IFERROR(INDEX(DeptName,MATCH($C2991,DeptTag,0)),"UNALLOCATED"))</f>
        <v/>
      </c>
      <c r="E2991">
        <f>IF(GL_Paste!$B2988="","",IFERROR(INDEX(AcctCat,MATCH(GL_Paste!$B2988&amp;"",AcctCode,0)),"UNKNOWN"))</f>
        <v/>
      </c>
      <c r="F2991">
        <f>IF(GL_Paste!$B2988="","",IFERROR(INDEX(AcctSub,MATCH(GL_Paste!$B2988&amp;"",AcctCode,0)),"UNKNOWN"))</f>
        <v/>
      </c>
    </row>
    <row r="2992">
      <c r="A2992" s="40">
        <f>IF(GL_Paste!$B2989="","",N(GL_Paste!$H2989)-N(GL_Paste!$G2989))</f>
        <v/>
      </c>
      <c r="B2992" s="43">
        <f>IF(GL_Paste!$B2989="","",DATE(YEAR(GL_Paste!$E2989),MONTH(GL_Paste!$E2989),1))</f>
        <v/>
      </c>
      <c r="C2992">
        <f>IF(GL_Paste!$B2989="","",IF(TRIM(GL_Paste!$M2989)&lt;&gt;"",TRIM(GL_Paste!$M2989),IFERROR(MID(GL_Paste!$I2989,FIND("[",GL_Paste!$I2989)+1,FIND("]",GL_Paste!$I2989)-FIND("[",GL_Paste!$I2989)-1),"")))</f>
        <v/>
      </c>
      <c r="D2992">
        <f>IF(GL_Paste!$B2989="","",IFERROR(INDEX(DeptName,MATCH($C2992,DeptTag,0)),"UNALLOCATED"))</f>
        <v/>
      </c>
      <c r="E2992">
        <f>IF(GL_Paste!$B2989="","",IFERROR(INDEX(AcctCat,MATCH(GL_Paste!$B2989&amp;"",AcctCode,0)),"UNKNOWN"))</f>
        <v/>
      </c>
      <c r="F2992">
        <f>IF(GL_Paste!$B2989="","",IFERROR(INDEX(AcctSub,MATCH(GL_Paste!$B2989&amp;"",AcctCode,0)),"UNKNOWN"))</f>
        <v/>
      </c>
    </row>
    <row r="2993">
      <c r="A2993" s="40">
        <f>IF(GL_Paste!$B2990="","",N(GL_Paste!$H2990)-N(GL_Paste!$G2990))</f>
        <v/>
      </c>
      <c r="B2993" s="43">
        <f>IF(GL_Paste!$B2990="","",DATE(YEAR(GL_Paste!$E2990),MONTH(GL_Paste!$E2990),1))</f>
        <v/>
      </c>
      <c r="C2993">
        <f>IF(GL_Paste!$B2990="","",IF(TRIM(GL_Paste!$M2990)&lt;&gt;"",TRIM(GL_Paste!$M2990),IFERROR(MID(GL_Paste!$I2990,FIND("[",GL_Paste!$I2990)+1,FIND("]",GL_Paste!$I2990)-FIND("[",GL_Paste!$I2990)-1),"")))</f>
        <v/>
      </c>
      <c r="D2993">
        <f>IF(GL_Paste!$B2990="","",IFERROR(INDEX(DeptName,MATCH($C2993,DeptTag,0)),"UNALLOCATED"))</f>
        <v/>
      </c>
      <c r="E2993">
        <f>IF(GL_Paste!$B2990="","",IFERROR(INDEX(AcctCat,MATCH(GL_Paste!$B2990&amp;"",AcctCode,0)),"UNKNOWN"))</f>
        <v/>
      </c>
      <c r="F2993">
        <f>IF(GL_Paste!$B2990="","",IFERROR(INDEX(AcctSub,MATCH(GL_Paste!$B2990&amp;"",AcctCode,0)),"UNKNOWN"))</f>
        <v/>
      </c>
    </row>
    <row r="2994">
      <c r="A2994" s="40">
        <f>IF(GL_Paste!$B2991="","",N(GL_Paste!$H2991)-N(GL_Paste!$G2991))</f>
        <v/>
      </c>
      <c r="B2994" s="43">
        <f>IF(GL_Paste!$B2991="","",DATE(YEAR(GL_Paste!$E2991),MONTH(GL_Paste!$E2991),1))</f>
        <v/>
      </c>
      <c r="C2994">
        <f>IF(GL_Paste!$B2991="","",IF(TRIM(GL_Paste!$M2991)&lt;&gt;"",TRIM(GL_Paste!$M2991),IFERROR(MID(GL_Paste!$I2991,FIND("[",GL_Paste!$I2991)+1,FIND("]",GL_Paste!$I2991)-FIND("[",GL_Paste!$I2991)-1),"")))</f>
        <v/>
      </c>
      <c r="D2994">
        <f>IF(GL_Paste!$B2991="","",IFERROR(INDEX(DeptName,MATCH($C2994,DeptTag,0)),"UNALLOCATED"))</f>
        <v/>
      </c>
      <c r="E2994">
        <f>IF(GL_Paste!$B2991="","",IFERROR(INDEX(AcctCat,MATCH(GL_Paste!$B2991&amp;"",AcctCode,0)),"UNKNOWN"))</f>
        <v/>
      </c>
      <c r="F2994">
        <f>IF(GL_Paste!$B2991="","",IFERROR(INDEX(AcctSub,MATCH(GL_Paste!$B2991&amp;"",AcctCode,0)),"UNKNOWN"))</f>
        <v/>
      </c>
    </row>
    <row r="2995">
      <c r="A2995" s="40">
        <f>IF(GL_Paste!$B2992="","",N(GL_Paste!$H2992)-N(GL_Paste!$G2992))</f>
        <v/>
      </c>
      <c r="B2995" s="43">
        <f>IF(GL_Paste!$B2992="","",DATE(YEAR(GL_Paste!$E2992),MONTH(GL_Paste!$E2992),1))</f>
        <v/>
      </c>
      <c r="C2995">
        <f>IF(GL_Paste!$B2992="","",IF(TRIM(GL_Paste!$M2992)&lt;&gt;"",TRIM(GL_Paste!$M2992),IFERROR(MID(GL_Paste!$I2992,FIND("[",GL_Paste!$I2992)+1,FIND("]",GL_Paste!$I2992)-FIND("[",GL_Paste!$I2992)-1),"")))</f>
        <v/>
      </c>
      <c r="D2995">
        <f>IF(GL_Paste!$B2992="","",IFERROR(INDEX(DeptName,MATCH($C2995,DeptTag,0)),"UNALLOCATED"))</f>
        <v/>
      </c>
      <c r="E2995">
        <f>IF(GL_Paste!$B2992="","",IFERROR(INDEX(AcctCat,MATCH(GL_Paste!$B2992&amp;"",AcctCode,0)),"UNKNOWN"))</f>
        <v/>
      </c>
      <c r="F2995">
        <f>IF(GL_Paste!$B2992="","",IFERROR(INDEX(AcctSub,MATCH(GL_Paste!$B2992&amp;"",AcctCode,0)),"UNKNOWN"))</f>
        <v/>
      </c>
    </row>
    <row r="2996">
      <c r="A2996" s="40">
        <f>IF(GL_Paste!$B2993="","",N(GL_Paste!$H2993)-N(GL_Paste!$G2993))</f>
        <v/>
      </c>
      <c r="B2996" s="43">
        <f>IF(GL_Paste!$B2993="","",DATE(YEAR(GL_Paste!$E2993),MONTH(GL_Paste!$E2993),1))</f>
        <v/>
      </c>
      <c r="C2996">
        <f>IF(GL_Paste!$B2993="","",IF(TRIM(GL_Paste!$M2993)&lt;&gt;"",TRIM(GL_Paste!$M2993),IFERROR(MID(GL_Paste!$I2993,FIND("[",GL_Paste!$I2993)+1,FIND("]",GL_Paste!$I2993)-FIND("[",GL_Paste!$I2993)-1),"")))</f>
        <v/>
      </c>
      <c r="D2996">
        <f>IF(GL_Paste!$B2993="","",IFERROR(INDEX(DeptName,MATCH($C2996,DeptTag,0)),"UNALLOCATED"))</f>
        <v/>
      </c>
      <c r="E2996">
        <f>IF(GL_Paste!$B2993="","",IFERROR(INDEX(AcctCat,MATCH(GL_Paste!$B2993&amp;"",AcctCode,0)),"UNKNOWN"))</f>
        <v/>
      </c>
      <c r="F2996">
        <f>IF(GL_Paste!$B2993="","",IFERROR(INDEX(AcctSub,MATCH(GL_Paste!$B2993&amp;"",AcctCode,0)),"UNKNOWN"))</f>
        <v/>
      </c>
    </row>
    <row r="2997">
      <c r="A2997" s="40">
        <f>IF(GL_Paste!$B2994="","",N(GL_Paste!$H2994)-N(GL_Paste!$G2994))</f>
        <v/>
      </c>
      <c r="B2997" s="43">
        <f>IF(GL_Paste!$B2994="","",DATE(YEAR(GL_Paste!$E2994),MONTH(GL_Paste!$E2994),1))</f>
        <v/>
      </c>
      <c r="C2997">
        <f>IF(GL_Paste!$B2994="","",IF(TRIM(GL_Paste!$M2994)&lt;&gt;"",TRIM(GL_Paste!$M2994),IFERROR(MID(GL_Paste!$I2994,FIND("[",GL_Paste!$I2994)+1,FIND("]",GL_Paste!$I2994)-FIND("[",GL_Paste!$I2994)-1),"")))</f>
        <v/>
      </c>
      <c r="D2997">
        <f>IF(GL_Paste!$B2994="","",IFERROR(INDEX(DeptName,MATCH($C2997,DeptTag,0)),"UNALLOCATED"))</f>
        <v/>
      </c>
      <c r="E2997">
        <f>IF(GL_Paste!$B2994="","",IFERROR(INDEX(AcctCat,MATCH(GL_Paste!$B2994&amp;"",AcctCode,0)),"UNKNOWN"))</f>
        <v/>
      </c>
      <c r="F2997">
        <f>IF(GL_Paste!$B2994="","",IFERROR(INDEX(AcctSub,MATCH(GL_Paste!$B2994&amp;"",AcctCode,0)),"UNKNOWN"))</f>
        <v/>
      </c>
    </row>
    <row r="2998">
      <c r="A2998" s="40">
        <f>IF(GL_Paste!$B2995="","",N(GL_Paste!$H2995)-N(GL_Paste!$G2995))</f>
        <v/>
      </c>
      <c r="B2998" s="43">
        <f>IF(GL_Paste!$B2995="","",DATE(YEAR(GL_Paste!$E2995),MONTH(GL_Paste!$E2995),1))</f>
        <v/>
      </c>
      <c r="C2998">
        <f>IF(GL_Paste!$B2995="","",IF(TRIM(GL_Paste!$M2995)&lt;&gt;"",TRIM(GL_Paste!$M2995),IFERROR(MID(GL_Paste!$I2995,FIND("[",GL_Paste!$I2995)+1,FIND("]",GL_Paste!$I2995)-FIND("[",GL_Paste!$I2995)-1),"")))</f>
        <v/>
      </c>
      <c r="D2998">
        <f>IF(GL_Paste!$B2995="","",IFERROR(INDEX(DeptName,MATCH($C2998,DeptTag,0)),"UNALLOCATED"))</f>
        <v/>
      </c>
      <c r="E2998">
        <f>IF(GL_Paste!$B2995="","",IFERROR(INDEX(AcctCat,MATCH(GL_Paste!$B2995&amp;"",AcctCode,0)),"UNKNOWN"))</f>
        <v/>
      </c>
      <c r="F2998">
        <f>IF(GL_Paste!$B2995="","",IFERROR(INDEX(AcctSub,MATCH(GL_Paste!$B2995&amp;"",AcctCode,0)),"UNKNOWN"))</f>
        <v/>
      </c>
    </row>
    <row r="2999">
      <c r="A2999" s="40">
        <f>IF(GL_Paste!$B2996="","",N(GL_Paste!$H2996)-N(GL_Paste!$G2996))</f>
        <v/>
      </c>
      <c r="B2999" s="43">
        <f>IF(GL_Paste!$B2996="","",DATE(YEAR(GL_Paste!$E2996),MONTH(GL_Paste!$E2996),1))</f>
        <v/>
      </c>
      <c r="C2999">
        <f>IF(GL_Paste!$B2996="","",IF(TRIM(GL_Paste!$M2996)&lt;&gt;"",TRIM(GL_Paste!$M2996),IFERROR(MID(GL_Paste!$I2996,FIND("[",GL_Paste!$I2996)+1,FIND("]",GL_Paste!$I2996)-FIND("[",GL_Paste!$I2996)-1),"")))</f>
        <v/>
      </c>
      <c r="D2999">
        <f>IF(GL_Paste!$B2996="","",IFERROR(INDEX(DeptName,MATCH($C2999,DeptTag,0)),"UNALLOCATED"))</f>
        <v/>
      </c>
      <c r="E2999">
        <f>IF(GL_Paste!$B2996="","",IFERROR(INDEX(AcctCat,MATCH(GL_Paste!$B2996&amp;"",AcctCode,0)),"UNKNOWN"))</f>
        <v/>
      </c>
      <c r="F2999">
        <f>IF(GL_Paste!$B2996="","",IFERROR(INDEX(AcctSub,MATCH(GL_Paste!$B2996&amp;"",AcctCode,0)),"UNKNOWN"))</f>
        <v/>
      </c>
    </row>
    <row r="3000">
      <c r="A3000" s="40">
        <f>IF(GL_Paste!$B2997="","",N(GL_Paste!$H2997)-N(GL_Paste!$G2997))</f>
        <v/>
      </c>
      <c r="B3000" s="43">
        <f>IF(GL_Paste!$B2997="","",DATE(YEAR(GL_Paste!$E2997),MONTH(GL_Paste!$E2997),1))</f>
        <v/>
      </c>
      <c r="C3000">
        <f>IF(GL_Paste!$B2997="","",IF(TRIM(GL_Paste!$M2997)&lt;&gt;"",TRIM(GL_Paste!$M2997),IFERROR(MID(GL_Paste!$I2997,FIND("[",GL_Paste!$I2997)+1,FIND("]",GL_Paste!$I2997)-FIND("[",GL_Paste!$I2997)-1),"")))</f>
        <v/>
      </c>
      <c r="D3000">
        <f>IF(GL_Paste!$B2997="","",IFERROR(INDEX(DeptName,MATCH($C3000,DeptTag,0)),"UNALLOCATED"))</f>
        <v/>
      </c>
      <c r="E3000">
        <f>IF(GL_Paste!$B2997="","",IFERROR(INDEX(AcctCat,MATCH(GL_Paste!$B2997&amp;"",AcctCode,0)),"UNKNOWN"))</f>
        <v/>
      </c>
      <c r="F3000">
        <f>IF(GL_Paste!$B2997="","",IFERROR(INDEX(AcctSub,MATCH(GL_Paste!$B2997&amp;"",AcctCode,0)),"UNKNOWN"))</f>
        <v/>
      </c>
    </row>
    <row r="3001">
      <c r="A3001" s="40">
        <f>IF(GL_Paste!$B2998="","",N(GL_Paste!$H2998)-N(GL_Paste!$G2998))</f>
        <v/>
      </c>
      <c r="B3001" s="43">
        <f>IF(GL_Paste!$B2998="","",DATE(YEAR(GL_Paste!$E2998),MONTH(GL_Paste!$E2998),1))</f>
        <v/>
      </c>
      <c r="C3001">
        <f>IF(GL_Paste!$B2998="","",IF(TRIM(GL_Paste!$M2998)&lt;&gt;"",TRIM(GL_Paste!$M2998),IFERROR(MID(GL_Paste!$I2998,FIND("[",GL_Paste!$I2998)+1,FIND("]",GL_Paste!$I2998)-FIND("[",GL_Paste!$I2998)-1),"")))</f>
        <v/>
      </c>
      <c r="D3001">
        <f>IF(GL_Paste!$B2998="","",IFERROR(INDEX(DeptName,MATCH($C3001,DeptTag,0)),"UNALLOCATED"))</f>
        <v/>
      </c>
      <c r="E3001">
        <f>IF(GL_Paste!$B2998="","",IFERROR(INDEX(AcctCat,MATCH(GL_Paste!$B2998&amp;"",AcctCode,0)),"UNKNOWN"))</f>
        <v/>
      </c>
      <c r="F3001">
        <f>IF(GL_Paste!$B2998="","",IFERROR(INDEX(AcctSub,MATCH(GL_Paste!$B2998&amp;"",AcctCode,0)),"UNKNOWN"))</f>
        <v/>
      </c>
    </row>
    <row r="3002">
      <c r="A3002" s="40">
        <f>IF(GL_Paste!$B2999="","",N(GL_Paste!$H2999)-N(GL_Paste!$G2999))</f>
        <v/>
      </c>
      <c r="B3002" s="43">
        <f>IF(GL_Paste!$B2999="","",DATE(YEAR(GL_Paste!$E2999),MONTH(GL_Paste!$E2999),1))</f>
        <v/>
      </c>
      <c r="C3002">
        <f>IF(GL_Paste!$B2999="","",IF(TRIM(GL_Paste!$M2999)&lt;&gt;"",TRIM(GL_Paste!$M2999),IFERROR(MID(GL_Paste!$I2999,FIND("[",GL_Paste!$I2999)+1,FIND("]",GL_Paste!$I2999)-FIND("[",GL_Paste!$I2999)-1),"")))</f>
        <v/>
      </c>
      <c r="D3002">
        <f>IF(GL_Paste!$B2999="","",IFERROR(INDEX(DeptName,MATCH($C3002,DeptTag,0)),"UNALLOCATED"))</f>
        <v/>
      </c>
      <c r="E3002">
        <f>IF(GL_Paste!$B2999="","",IFERROR(INDEX(AcctCat,MATCH(GL_Paste!$B2999&amp;"",AcctCode,0)),"UNKNOWN"))</f>
        <v/>
      </c>
      <c r="F3002">
        <f>IF(GL_Paste!$B2999="","",IFERROR(INDEX(AcctSub,MATCH(GL_Paste!$B2999&amp;"",AcctCode,0)),"UNKNOWN"))</f>
        <v/>
      </c>
    </row>
    <row r="3003">
      <c r="A3003" s="40">
        <f>IF(GL_Paste!$B3000="","",N(GL_Paste!$H3000)-N(GL_Paste!$G3000))</f>
        <v/>
      </c>
      <c r="B3003" s="43">
        <f>IF(GL_Paste!$B3000="","",DATE(YEAR(GL_Paste!$E3000),MONTH(GL_Paste!$E3000),1))</f>
        <v/>
      </c>
      <c r="C3003">
        <f>IF(GL_Paste!$B3000="","",IF(TRIM(GL_Paste!$M3000)&lt;&gt;"",TRIM(GL_Paste!$M3000),IFERROR(MID(GL_Paste!$I3000,FIND("[",GL_Paste!$I3000)+1,FIND("]",GL_Paste!$I3000)-FIND("[",GL_Paste!$I3000)-1),"")))</f>
        <v/>
      </c>
      <c r="D3003">
        <f>IF(GL_Paste!$B3000="","",IFERROR(INDEX(DeptName,MATCH($C3003,DeptTag,0)),"UNALLOCATED"))</f>
        <v/>
      </c>
      <c r="E3003">
        <f>IF(GL_Paste!$B3000="","",IFERROR(INDEX(AcctCat,MATCH(GL_Paste!$B3000&amp;"",AcctCode,0)),"UNKNOWN"))</f>
        <v/>
      </c>
      <c r="F3003">
        <f>IF(GL_Paste!$B3000="","",IFERROR(INDEX(AcctSub,MATCH(GL_Paste!$B3000&amp;"",AcctCode,0)),"UNKNOWN"))</f>
        <v/>
      </c>
    </row>
    <row r="3004">
      <c r="A3004" s="40">
        <f>IF(GL_Paste!$B3001="","",N(GL_Paste!$H3001)-N(GL_Paste!$G3001))</f>
        <v/>
      </c>
      <c r="B3004" s="43">
        <f>IF(GL_Paste!$B3001="","",DATE(YEAR(GL_Paste!$E3001),MONTH(GL_Paste!$E3001),1))</f>
        <v/>
      </c>
      <c r="C3004">
        <f>IF(GL_Paste!$B3001="","",IF(TRIM(GL_Paste!$M3001)&lt;&gt;"",TRIM(GL_Paste!$M3001),IFERROR(MID(GL_Paste!$I3001,FIND("[",GL_Paste!$I3001)+1,FIND("]",GL_Paste!$I3001)-FIND("[",GL_Paste!$I3001)-1),"")))</f>
        <v/>
      </c>
      <c r="D3004">
        <f>IF(GL_Paste!$B3001="","",IFERROR(INDEX(DeptName,MATCH($C3004,DeptTag,0)),"UNALLOCATED"))</f>
        <v/>
      </c>
      <c r="E3004">
        <f>IF(GL_Paste!$B3001="","",IFERROR(INDEX(AcctCat,MATCH(GL_Paste!$B3001&amp;"",AcctCode,0)),"UNKNOWN"))</f>
        <v/>
      </c>
      <c r="F3004">
        <f>IF(GL_Paste!$B3001="","",IFERROR(INDEX(AcctSub,MATCH(GL_Paste!$B3001&amp;"",AcctCode,0)),"UNKNOWN"))</f>
        <v/>
      </c>
    </row>
    <row r="3005">
      <c r="A3005" s="40">
        <f>IF(GL_Paste!$B3002="","",N(GL_Paste!$H3002)-N(GL_Paste!$G3002))</f>
        <v/>
      </c>
      <c r="B3005" s="43">
        <f>IF(GL_Paste!$B3002="","",DATE(YEAR(GL_Paste!$E3002),MONTH(GL_Paste!$E3002),1))</f>
        <v/>
      </c>
      <c r="C3005">
        <f>IF(GL_Paste!$B3002="","",IF(TRIM(GL_Paste!$M3002)&lt;&gt;"",TRIM(GL_Paste!$M3002),IFERROR(MID(GL_Paste!$I3002,FIND("[",GL_Paste!$I3002)+1,FIND("]",GL_Paste!$I3002)-FIND("[",GL_Paste!$I3002)-1),"")))</f>
        <v/>
      </c>
      <c r="D3005">
        <f>IF(GL_Paste!$B3002="","",IFERROR(INDEX(DeptName,MATCH($C3005,DeptTag,0)),"UNALLOCATED"))</f>
        <v/>
      </c>
      <c r="E3005">
        <f>IF(GL_Paste!$B3002="","",IFERROR(INDEX(AcctCat,MATCH(GL_Paste!$B3002&amp;"",AcctCode,0)),"UNKNOWN"))</f>
        <v/>
      </c>
      <c r="F3005">
        <f>IF(GL_Paste!$B3002="","",IFERROR(INDEX(AcctSub,MATCH(GL_Paste!$B3002&amp;"",AcctCode,0)),"UNKNOWN"))</f>
        <v/>
      </c>
    </row>
    <row r="3006">
      <c r="A3006" s="40">
        <f>IF(GL_Paste!$B3003="","",N(GL_Paste!$H3003)-N(GL_Paste!$G3003))</f>
        <v/>
      </c>
      <c r="B3006" s="43">
        <f>IF(GL_Paste!$B3003="","",DATE(YEAR(GL_Paste!$E3003),MONTH(GL_Paste!$E3003),1))</f>
        <v/>
      </c>
      <c r="C3006">
        <f>IF(GL_Paste!$B3003="","",IF(TRIM(GL_Paste!$M3003)&lt;&gt;"",TRIM(GL_Paste!$M3003),IFERROR(MID(GL_Paste!$I3003,FIND("[",GL_Paste!$I3003)+1,FIND("]",GL_Paste!$I3003)-FIND("[",GL_Paste!$I3003)-1),"")))</f>
        <v/>
      </c>
      <c r="D3006">
        <f>IF(GL_Paste!$B3003="","",IFERROR(INDEX(DeptName,MATCH($C3006,DeptTag,0)),"UNALLOCATED"))</f>
        <v/>
      </c>
      <c r="E3006">
        <f>IF(GL_Paste!$B3003="","",IFERROR(INDEX(AcctCat,MATCH(GL_Paste!$B3003&amp;"",AcctCode,0)),"UNKNOWN"))</f>
        <v/>
      </c>
      <c r="F3006">
        <f>IF(GL_Paste!$B3003="","",IFERROR(INDEX(AcctSub,MATCH(GL_Paste!$B3003&amp;"",AcctCode,0)),"UNKNOWN"))</f>
        <v/>
      </c>
    </row>
    <row r="3007">
      <c r="A3007" s="40">
        <f>IF(GL_Paste!$B3004="","",N(GL_Paste!$H3004)-N(GL_Paste!$G3004))</f>
        <v/>
      </c>
      <c r="B3007" s="43">
        <f>IF(GL_Paste!$B3004="","",DATE(YEAR(GL_Paste!$E3004),MONTH(GL_Paste!$E3004),1))</f>
        <v/>
      </c>
      <c r="C3007">
        <f>IF(GL_Paste!$B3004="","",IF(TRIM(GL_Paste!$M3004)&lt;&gt;"",TRIM(GL_Paste!$M3004),IFERROR(MID(GL_Paste!$I3004,FIND("[",GL_Paste!$I3004)+1,FIND("]",GL_Paste!$I3004)-FIND("[",GL_Paste!$I3004)-1),"")))</f>
        <v/>
      </c>
      <c r="D3007">
        <f>IF(GL_Paste!$B3004="","",IFERROR(INDEX(DeptName,MATCH($C3007,DeptTag,0)),"UNALLOCATED"))</f>
        <v/>
      </c>
      <c r="E3007">
        <f>IF(GL_Paste!$B3004="","",IFERROR(INDEX(AcctCat,MATCH(GL_Paste!$B3004&amp;"",AcctCode,0)),"UNKNOWN"))</f>
        <v/>
      </c>
      <c r="F3007">
        <f>IF(GL_Paste!$B3004="","",IFERROR(INDEX(AcctSub,MATCH(GL_Paste!$B3004&amp;"",AcctCode,0)),"UNKNOWN"))</f>
        <v/>
      </c>
    </row>
    <row r="3008">
      <c r="A3008" s="40">
        <f>IF(GL_Paste!$B3005="","",N(GL_Paste!$H3005)-N(GL_Paste!$G3005))</f>
        <v/>
      </c>
      <c r="B3008" s="43">
        <f>IF(GL_Paste!$B3005="","",DATE(YEAR(GL_Paste!$E3005),MONTH(GL_Paste!$E3005),1))</f>
        <v/>
      </c>
      <c r="C3008">
        <f>IF(GL_Paste!$B3005="","",IF(TRIM(GL_Paste!$M3005)&lt;&gt;"",TRIM(GL_Paste!$M3005),IFERROR(MID(GL_Paste!$I3005,FIND("[",GL_Paste!$I3005)+1,FIND("]",GL_Paste!$I3005)-FIND("[",GL_Paste!$I3005)-1),"")))</f>
        <v/>
      </c>
      <c r="D3008">
        <f>IF(GL_Paste!$B3005="","",IFERROR(INDEX(DeptName,MATCH($C3008,DeptTag,0)),"UNALLOCATED"))</f>
        <v/>
      </c>
      <c r="E3008">
        <f>IF(GL_Paste!$B3005="","",IFERROR(INDEX(AcctCat,MATCH(GL_Paste!$B3005&amp;"",AcctCode,0)),"UNKNOWN"))</f>
        <v/>
      </c>
      <c r="F3008">
        <f>IF(GL_Paste!$B3005="","",IFERROR(INDEX(AcctSub,MATCH(GL_Paste!$B3005&amp;"",AcctCode,0)),"UNKNOWN"))</f>
        <v/>
      </c>
    </row>
    <row r="3009">
      <c r="A3009" s="40">
        <f>IF(GL_Paste!$B3006="","",N(GL_Paste!$H3006)-N(GL_Paste!$G3006))</f>
        <v/>
      </c>
      <c r="B3009" s="43">
        <f>IF(GL_Paste!$B3006="","",DATE(YEAR(GL_Paste!$E3006),MONTH(GL_Paste!$E3006),1))</f>
        <v/>
      </c>
      <c r="C3009">
        <f>IF(GL_Paste!$B3006="","",IF(TRIM(GL_Paste!$M3006)&lt;&gt;"",TRIM(GL_Paste!$M3006),IFERROR(MID(GL_Paste!$I3006,FIND("[",GL_Paste!$I3006)+1,FIND("]",GL_Paste!$I3006)-FIND("[",GL_Paste!$I3006)-1),"")))</f>
        <v/>
      </c>
      <c r="D3009">
        <f>IF(GL_Paste!$B3006="","",IFERROR(INDEX(DeptName,MATCH($C3009,DeptTag,0)),"UNALLOCATED"))</f>
        <v/>
      </c>
      <c r="E3009">
        <f>IF(GL_Paste!$B3006="","",IFERROR(INDEX(AcctCat,MATCH(GL_Paste!$B3006&amp;"",AcctCode,0)),"UNKNOWN"))</f>
        <v/>
      </c>
      <c r="F3009">
        <f>IF(GL_Paste!$B3006="","",IFERROR(INDEX(AcctSub,MATCH(GL_Paste!$B3006&amp;"",AcctCode,0)),"UNKNOWN"))</f>
        <v/>
      </c>
    </row>
    <row r="3010">
      <c r="A3010" s="40">
        <f>IF(GL_Paste!$B3007="","",N(GL_Paste!$H3007)-N(GL_Paste!$G3007))</f>
        <v/>
      </c>
      <c r="B3010" s="43">
        <f>IF(GL_Paste!$B3007="","",DATE(YEAR(GL_Paste!$E3007),MONTH(GL_Paste!$E3007),1))</f>
        <v/>
      </c>
      <c r="C3010">
        <f>IF(GL_Paste!$B3007="","",IF(TRIM(GL_Paste!$M3007)&lt;&gt;"",TRIM(GL_Paste!$M3007),IFERROR(MID(GL_Paste!$I3007,FIND("[",GL_Paste!$I3007)+1,FIND("]",GL_Paste!$I3007)-FIND("[",GL_Paste!$I3007)-1),"")))</f>
        <v/>
      </c>
      <c r="D3010">
        <f>IF(GL_Paste!$B3007="","",IFERROR(INDEX(DeptName,MATCH($C3010,DeptTag,0)),"UNALLOCATED"))</f>
        <v/>
      </c>
      <c r="E3010">
        <f>IF(GL_Paste!$B3007="","",IFERROR(INDEX(AcctCat,MATCH(GL_Paste!$B3007&amp;"",AcctCode,0)),"UNKNOWN"))</f>
        <v/>
      </c>
      <c r="F3010">
        <f>IF(GL_Paste!$B3007="","",IFERROR(INDEX(AcctSub,MATCH(GL_Paste!$B3007&amp;"",AcctCode,0)),"UNKNOWN"))</f>
        <v/>
      </c>
    </row>
    <row r="3011">
      <c r="A3011" s="40">
        <f>IF(GL_Paste!$B3008="","",N(GL_Paste!$H3008)-N(GL_Paste!$G3008))</f>
        <v/>
      </c>
      <c r="B3011" s="43">
        <f>IF(GL_Paste!$B3008="","",DATE(YEAR(GL_Paste!$E3008),MONTH(GL_Paste!$E3008),1))</f>
        <v/>
      </c>
      <c r="C3011">
        <f>IF(GL_Paste!$B3008="","",IF(TRIM(GL_Paste!$M3008)&lt;&gt;"",TRIM(GL_Paste!$M3008),IFERROR(MID(GL_Paste!$I3008,FIND("[",GL_Paste!$I3008)+1,FIND("]",GL_Paste!$I3008)-FIND("[",GL_Paste!$I3008)-1),"")))</f>
        <v/>
      </c>
      <c r="D3011">
        <f>IF(GL_Paste!$B3008="","",IFERROR(INDEX(DeptName,MATCH($C3011,DeptTag,0)),"UNALLOCATED"))</f>
        <v/>
      </c>
      <c r="E3011">
        <f>IF(GL_Paste!$B3008="","",IFERROR(INDEX(AcctCat,MATCH(GL_Paste!$B3008&amp;"",AcctCode,0)),"UNKNOWN"))</f>
        <v/>
      </c>
      <c r="F3011">
        <f>IF(GL_Paste!$B3008="","",IFERROR(INDEX(AcctSub,MATCH(GL_Paste!$B3008&amp;"",AcctCode,0)),"UNKNOWN"))</f>
        <v/>
      </c>
    </row>
    <row r="3012">
      <c r="A3012" s="40">
        <f>IF(GL_Paste!$B3009="","",N(GL_Paste!$H3009)-N(GL_Paste!$G3009))</f>
        <v/>
      </c>
      <c r="B3012" s="43">
        <f>IF(GL_Paste!$B3009="","",DATE(YEAR(GL_Paste!$E3009),MONTH(GL_Paste!$E3009),1))</f>
        <v/>
      </c>
      <c r="C3012">
        <f>IF(GL_Paste!$B3009="","",IF(TRIM(GL_Paste!$M3009)&lt;&gt;"",TRIM(GL_Paste!$M3009),IFERROR(MID(GL_Paste!$I3009,FIND("[",GL_Paste!$I3009)+1,FIND("]",GL_Paste!$I3009)-FIND("[",GL_Paste!$I3009)-1),"")))</f>
        <v/>
      </c>
      <c r="D3012">
        <f>IF(GL_Paste!$B3009="","",IFERROR(INDEX(DeptName,MATCH($C3012,DeptTag,0)),"UNALLOCATED"))</f>
        <v/>
      </c>
      <c r="E3012">
        <f>IF(GL_Paste!$B3009="","",IFERROR(INDEX(AcctCat,MATCH(GL_Paste!$B3009&amp;"",AcctCode,0)),"UNKNOWN"))</f>
        <v/>
      </c>
      <c r="F3012">
        <f>IF(GL_Paste!$B3009="","",IFERROR(INDEX(AcctSub,MATCH(GL_Paste!$B3009&amp;"",AcctCode,0)),"UNKNOWN"))</f>
        <v/>
      </c>
    </row>
    <row r="3013">
      <c r="A3013" s="40">
        <f>IF(GL_Paste!$B3010="","",N(GL_Paste!$H3010)-N(GL_Paste!$G3010))</f>
        <v/>
      </c>
      <c r="B3013" s="43">
        <f>IF(GL_Paste!$B3010="","",DATE(YEAR(GL_Paste!$E3010),MONTH(GL_Paste!$E3010),1))</f>
        <v/>
      </c>
      <c r="C3013">
        <f>IF(GL_Paste!$B3010="","",IF(TRIM(GL_Paste!$M3010)&lt;&gt;"",TRIM(GL_Paste!$M3010),IFERROR(MID(GL_Paste!$I3010,FIND("[",GL_Paste!$I3010)+1,FIND("]",GL_Paste!$I3010)-FIND("[",GL_Paste!$I3010)-1),"")))</f>
        <v/>
      </c>
      <c r="D3013">
        <f>IF(GL_Paste!$B3010="","",IFERROR(INDEX(DeptName,MATCH($C3013,DeptTag,0)),"UNALLOCATED"))</f>
        <v/>
      </c>
      <c r="E3013">
        <f>IF(GL_Paste!$B3010="","",IFERROR(INDEX(AcctCat,MATCH(GL_Paste!$B3010&amp;"",AcctCode,0)),"UNKNOWN"))</f>
        <v/>
      </c>
      <c r="F3013">
        <f>IF(GL_Paste!$B3010="","",IFERROR(INDEX(AcctSub,MATCH(GL_Paste!$B3010&amp;"",AcctCode,0)),"UNKNOWN"))</f>
        <v/>
      </c>
    </row>
    <row r="3014">
      <c r="A3014" s="40">
        <f>IF(GL_Paste!$B3011="","",N(GL_Paste!$H3011)-N(GL_Paste!$G3011))</f>
        <v/>
      </c>
      <c r="B3014" s="43">
        <f>IF(GL_Paste!$B3011="","",DATE(YEAR(GL_Paste!$E3011),MONTH(GL_Paste!$E3011),1))</f>
        <v/>
      </c>
      <c r="C3014">
        <f>IF(GL_Paste!$B3011="","",IF(TRIM(GL_Paste!$M3011)&lt;&gt;"",TRIM(GL_Paste!$M3011),IFERROR(MID(GL_Paste!$I3011,FIND("[",GL_Paste!$I3011)+1,FIND("]",GL_Paste!$I3011)-FIND("[",GL_Paste!$I3011)-1),"")))</f>
        <v/>
      </c>
      <c r="D3014">
        <f>IF(GL_Paste!$B3011="","",IFERROR(INDEX(DeptName,MATCH($C3014,DeptTag,0)),"UNALLOCATED"))</f>
        <v/>
      </c>
      <c r="E3014">
        <f>IF(GL_Paste!$B3011="","",IFERROR(INDEX(AcctCat,MATCH(GL_Paste!$B3011&amp;"",AcctCode,0)),"UNKNOWN"))</f>
        <v/>
      </c>
      <c r="F3014">
        <f>IF(GL_Paste!$B3011="","",IFERROR(INDEX(AcctSub,MATCH(GL_Paste!$B3011&amp;"",AcctCode,0)),"UNKNOWN"))</f>
        <v/>
      </c>
    </row>
    <row r="3015">
      <c r="A3015" s="40">
        <f>IF(GL_Paste!$B3012="","",N(GL_Paste!$H3012)-N(GL_Paste!$G3012))</f>
        <v/>
      </c>
      <c r="B3015" s="43">
        <f>IF(GL_Paste!$B3012="","",DATE(YEAR(GL_Paste!$E3012),MONTH(GL_Paste!$E3012),1))</f>
        <v/>
      </c>
      <c r="C3015">
        <f>IF(GL_Paste!$B3012="","",IF(TRIM(GL_Paste!$M3012)&lt;&gt;"",TRIM(GL_Paste!$M3012),IFERROR(MID(GL_Paste!$I3012,FIND("[",GL_Paste!$I3012)+1,FIND("]",GL_Paste!$I3012)-FIND("[",GL_Paste!$I3012)-1),"")))</f>
        <v/>
      </c>
      <c r="D3015">
        <f>IF(GL_Paste!$B3012="","",IFERROR(INDEX(DeptName,MATCH($C3015,DeptTag,0)),"UNALLOCATED"))</f>
        <v/>
      </c>
      <c r="E3015">
        <f>IF(GL_Paste!$B3012="","",IFERROR(INDEX(AcctCat,MATCH(GL_Paste!$B3012&amp;"",AcctCode,0)),"UNKNOWN"))</f>
        <v/>
      </c>
      <c r="F3015">
        <f>IF(GL_Paste!$B3012="","",IFERROR(INDEX(AcctSub,MATCH(GL_Paste!$B3012&amp;"",AcctCode,0)),"UNKNOWN"))</f>
        <v/>
      </c>
    </row>
    <row r="3016">
      <c r="A3016" s="40">
        <f>IF(GL_Paste!$B3013="","",N(GL_Paste!$H3013)-N(GL_Paste!$G3013))</f>
        <v/>
      </c>
      <c r="B3016" s="43">
        <f>IF(GL_Paste!$B3013="","",DATE(YEAR(GL_Paste!$E3013),MONTH(GL_Paste!$E3013),1))</f>
        <v/>
      </c>
      <c r="C3016">
        <f>IF(GL_Paste!$B3013="","",IF(TRIM(GL_Paste!$M3013)&lt;&gt;"",TRIM(GL_Paste!$M3013),IFERROR(MID(GL_Paste!$I3013,FIND("[",GL_Paste!$I3013)+1,FIND("]",GL_Paste!$I3013)-FIND("[",GL_Paste!$I3013)-1),"")))</f>
        <v/>
      </c>
      <c r="D3016">
        <f>IF(GL_Paste!$B3013="","",IFERROR(INDEX(DeptName,MATCH($C3016,DeptTag,0)),"UNALLOCATED"))</f>
        <v/>
      </c>
      <c r="E3016">
        <f>IF(GL_Paste!$B3013="","",IFERROR(INDEX(AcctCat,MATCH(GL_Paste!$B3013&amp;"",AcctCode,0)),"UNKNOWN"))</f>
        <v/>
      </c>
      <c r="F3016">
        <f>IF(GL_Paste!$B3013="","",IFERROR(INDEX(AcctSub,MATCH(GL_Paste!$B3013&amp;"",AcctCode,0)),"UNKNOWN"))</f>
        <v/>
      </c>
    </row>
    <row r="3017">
      <c r="A3017" s="40">
        <f>IF(GL_Paste!$B3014="","",N(GL_Paste!$H3014)-N(GL_Paste!$G3014))</f>
        <v/>
      </c>
      <c r="B3017" s="43">
        <f>IF(GL_Paste!$B3014="","",DATE(YEAR(GL_Paste!$E3014),MONTH(GL_Paste!$E3014),1))</f>
        <v/>
      </c>
      <c r="C3017">
        <f>IF(GL_Paste!$B3014="","",IF(TRIM(GL_Paste!$M3014)&lt;&gt;"",TRIM(GL_Paste!$M3014),IFERROR(MID(GL_Paste!$I3014,FIND("[",GL_Paste!$I3014)+1,FIND("]",GL_Paste!$I3014)-FIND("[",GL_Paste!$I3014)-1),"")))</f>
        <v/>
      </c>
      <c r="D3017">
        <f>IF(GL_Paste!$B3014="","",IFERROR(INDEX(DeptName,MATCH($C3017,DeptTag,0)),"UNALLOCATED"))</f>
        <v/>
      </c>
      <c r="E3017">
        <f>IF(GL_Paste!$B3014="","",IFERROR(INDEX(AcctCat,MATCH(GL_Paste!$B3014&amp;"",AcctCode,0)),"UNKNOWN"))</f>
        <v/>
      </c>
      <c r="F3017">
        <f>IF(GL_Paste!$B3014="","",IFERROR(INDEX(AcctSub,MATCH(GL_Paste!$B3014&amp;"",AcctCode,0)),"UNKNOWN"))</f>
        <v/>
      </c>
    </row>
    <row r="3018">
      <c r="A3018" s="40">
        <f>IF(GL_Paste!$B3015="","",N(GL_Paste!$H3015)-N(GL_Paste!$G3015))</f>
        <v/>
      </c>
      <c r="B3018" s="43">
        <f>IF(GL_Paste!$B3015="","",DATE(YEAR(GL_Paste!$E3015),MONTH(GL_Paste!$E3015),1))</f>
        <v/>
      </c>
      <c r="C3018">
        <f>IF(GL_Paste!$B3015="","",IF(TRIM(GL_Paste!$M3015)&lt;&gt;"",TRIM(GL_Paste!$M3015),IFERROR(MID(GL_Paste!$I3015,FIND("[",GL_Paste!$I3015)+1,FIND("]",GL_Paste!$I3015)-FIND("[",GL_Paste!$I3015)-1),"")))</f>
        <v/>
      </c>
      <c r="D3018">
        <f>IF(GL_Paste!$B3015="","",IFERROR(INDEX(DeptName,MATCH($C3018,DeptTag,0)),"UNALLOCATED"))</f>
        <v/>
      </c>
      <c r="E3018">
        <f>IF(GL_Paste!$B3015="","",IFERROR(INDEX(AcctCat,MATCH(GL_Paste!$B3015&amp;"",AcctCode,0)),"UNKNOWN"))</f>
        <v/>
      </c>
      <c r="F3018">
        <f>IF(GL_Paste!$B3015="","",IFERROR(INDEX(AcctSub,MATCH(GL_Paste!$B3015&amp;"",AcctCode,0)),"UNKNOWN"))</f>
        <v/>
      </c>
    </row>
    <row r="3019">
      <c r="A3019" s="40">
        <f>IF(GL_Paste!$B3016="","",N(GL_Paste!$H3016)-N(GL_Paste!$G3016))</f>
        <v/>
      </c>
      <c r="B3019" s="43">
        <f>IF(GL_Paste!$B3016="","",DATE(YEAR(GL_Paste!$E3016),MONTH(GL_Paste!$E3016),1))</f>
        <v/>
      </c>
      <c r="C3019">
        <f>IF(GL_Paste!$B3016="","",IF(TRIM(GL_Paste!$M3016)&lt;&gt;"",TRIM(GL_Paste!$M3016),IFERROR(MID(GL_Paste!$I3016,FIND("[",GL_Paste!$I3016)+1,FIND("]",GL_Paste!$I3016)-FIND("[",GL_Paste!$I3016)-1),"")))</f>
        <v/>
      </c>
      <c r="D3019">
        <f>IF(GL_Paste!$B3016="","",IFERROR(INDEX(DeptName,MATCH($C3019,DeptTag,0)),"UNALLOCATED"))</f>
        <v/>
      </c>
      <c r="E3019">
        <f>IF(GL_Paste!$B3016="","",IFERROR(INDEX(AcctCat,MATCH(GL_Paste!$B3016&amp;"",AcctCode,0)),"UNKNOWN"))</f>
        <v/>
      </c>
      <c r="F3019">
        <f>IF(GL_Paste!$B3016="","",IFERROR(INDEX(AcctSub,MATCH(GL_Paste!$B3016&amp;"",AcctCode,0)),"UNKNOWN"))</f>
        <v/>
      </c>
    </row>
    <row r="3020">
      <c r="A3020" s="40">
        <f>IF(GL_Paste!$B3017="","",N(GL_Paste!$H3017)-N(GL_Paste!$G3017))</f>
        <v/>
      </c>
      <c r="B3020" s="43">
        <f>IF(GL_Paste!$B3017="","",DATE(YEAR(GL_Paste!$E3017),MONTH(GL_Paste!$E3017),1))</f>
        <v/>
      </c>
      <c r="C3020">
        <f>IF(GL_Paste!$B3017="","",IF(TRIM(GL_Paste!$M3017)&lt;&gt;"",TRIM(GL_Paste!$M3017),IFERROR(MID(GL_Paste!$I3017,FIND("[",GL_Paste!$I3017)+1,FIND("]",GL_Paste!$I3017)-FIND("[",GL_Paste!$I3017)-1),"")))</f>
        <v/>
      </c>
      <c r="D3020">
        <f>IF(GL_Paste!$B3017="","",IFERROR(INDEX(DeptName,MATCH($C3020,DeptTag,0)),"UNALLOCATED"))</f>
        <v/>
      </c>
      <c r="E3020">
        <f>IF(GL_Paste!$B3017="","",IFERROR(INDEX(AcctCat,MATCH(GL_Paste!$B3017&amp;"",AcctCode,0)),"UNKNOWN"))</f>
        <v/>
      </c>
      <c r="F3020">
        <f>IF(GL_Paste!$B3017="","",IFERROR(INDEX(AcctSub,MATCH(GL_Paste!$B3017&amp;"",AcctCode,0)),"UNKNOWN"))</f>
        <v/>
      </c>
    </row>
    <row r="3021">
      <c r="A3021" s="40">
        <f>IF(GL_Paste!$B3018="","",N(GL_Paste!$H3018)-N(GL_Paste!$G3018))</f>
        <v/>
      </c>
      <c r="B3021" s="43">
        <f>IF(GL_Paste!$B3018="","",DATE(YEAR(GL_Paste!$E3018),MONTH(GL_Paste!$E3018),1))</f>
        <v/>
      </c>
      <c r="C3021">
        <f>IF(GL_Paste!$B3018="","",IF(TRIM(GL_Paste!$M3018)&lt;&gt;"",TRIM(GL_Paste!$M3018),IFERROR(MID(GL_Paste!$I3018,FIND("[",GL_Paste!$I3018)+1,FIND("]",GL_Paste!$I3018)-FIND("[",GL_Paste!$I3018)-1),"")))</f>
        <v/>
      </c>
      <c r="D3021">
        <f>IF(GL_Paste!$B3018="","",IFERROR(INDEX(DeptName,MATCH($C3021,DeptTag,0)),"UNALLOCATED"))</f>
        <v/>
      </c>
      <c r="E3021">
        <f>IF(GL_Paste!$B3018="","",IFERROR(INDEX(AcctCat,MATCH(GL_Paste!$B3018&amp;"",AcctCode,0)),"UNKNOWN"))</f>
        <v/>
      </c>
      <c r="F3021">
        <f>IF(GL_Paste!$B3018="","",IFERROR(INDEX(AcctSub,MATCH(GL_Paste!$B3018&amp;"",AcctCode,0)),"UNKNOWN"))</f>
        <v/>
      </c>
    </row>
    <row r="3022">
      <c r="A3022" s="40">
        <f>IF(GL_Paste!$B3019="","",N(GL_Paste!$H3019)-N(GL_Paste!$G3019))</f>
        <v/>
      </c>
      <c r="B3022" s="43">
        <f>IF(GL_Paste!$B3019="","",DATE(YEAR(GL_Paste!$E3019),MONTH(GL_Paste!$E3019),1))</f>
        <v/>
      </c>
      <c r="C3022">
        <f>IF(GL_Paste!$B3019="","",IF(TRIM(GL_Paste!$M3019)&lt;&gt;"",TRIM(GL_Paste!$M3019),IFERROR(MID(GL_Paste!$I3019,FIND("[",GL_Paste!$I3019)+1,FIND("]",GL_Paste!$I3019)-FIND("[",GL_Paste!$I3019)-1),"")))</f>
        <v/>
      </c>
      <c r="D3022">
        <f>IF(GL_Paste!$B3019="","",IFERROR(INDEX(DeptName,MATCH($C3022,DeptTag,0)),"UNALLOCATED"))</f>
        <v/>
      </c>
      <c r="E3022">
        <f>IF(GL_Paste!$B3019="","",IFERROR(INDEX(AcctCat,MATCH(GL_Paste!$B3019&amp;"",AcctCode,0)),"UNKNOWN"))</f>
        <v/>
      </c>
      <c r="F3022">
        <f>IF(GL_Paste!$B3019="","",IFERROR(INDEX(AcctSub,MATCH(GL_Paste!$B3019&amp;"",AcctCode,0)),"UNKNOWN"))</f>
        <v/>
      </c>
    </row>
    <row r="3023">
      <c r="A3023" s="40">
        <f>IF(GL_Paste!$B3020="","",N(GL_Paste!$H3020)-N(GL_Paste!$G3020))</f>
        <v/>
      </c>
      <c r="B3023" s="43">
        <f>IF(GL_Paste!$B3020="","",DATE(YEAR(GL_Paste!$E3020),MONTH(GL_Paste!$E3020),1))</f>
        <v/>
      </c>
      <c r="C3023">
        <f>IF(GL_Paste!$B3020="","",IF(TRIM(GL_Paste!$M3020)&lt;&gt;"",TRIM(GL_Paste!$M3020),IFERROR(MID(GL_Paste!$I3020,FIND("[",GL_Paste!$I3020)+1,FIND("]",GL_Paste!$I3020)-FIND("[",GL_Paste!$I3020)-1),"")))</f>
        <v/>
      </c>
      <c r="D3023">
        <f>IF(GL_Paste!$B3020="","",IFERROR(INDEX(DeptName,MATCH($C3023,DeptTag,0)),"UNALLOCATED"))</f>
        <v/>
      </c>
      <c r="E3023">
        <f>IF(GL_Paste!$B3020="","",IFERROR(INDEX(AcctCat,MATCH(GL_Paste!$B3020&amp;"",AcctCode,0)),"UNKNOWN"))</f>
        <v/>
      </c>
      <c r="F3023">
        <f>IF(GL_Paste!$B3020="","",IFERROR(INDEX(AcctSub,MATCH(GL_Paste!$B3020&amp;"",AcctCode,0)),"UNKNOWN"))</f>
        <v/>
      </c>
    </row>
    <row r="3024">
      <c r="A3024" s="40">
        <f>IF(GL_Paste!$B3021="","",N(GL_Paste!$H3021)-N(GL_Paste!$G3021))</f>
        <v/>
      </c>
      <c r="B3024" s="43">
        <f>IF(GL_Paste!$B3021="","",DATE(YEAR(GL_Paste!$E3021),MONTH(GL_Paste!$E3021),1))</f>
        <v/>
      </c>
      <c r="C3024">
        <f>IF(GL_Paste!$B3021="","",IF(TRIM(GL_Paste!$M3021)&lt;&gt;"",TRIM(GL_Paste!$M3021),IFERROR(MID(GL_Paste!$I3021,FIND("[",GL_Paste!$I3021)+1,FIND("]",GL_Paste!$I3021)-FIND("[",GL_Paste!$I3021)-1),"")))</f>
        <v/>
      </c>
      <c r="D3024">
        <f>IF(GL_Paste!$B3021="","",IFERROR(INDEX(DeptName,MATCH($C3024,DeptTag,0)),"UNALLOCATED"))</f>
        <v/>
      </c>
      <c r="E3024">
        <f>IF(GL_Paste!$B3021="","",IFERROR(INDEX(AcctCat,MATCH(GL_Paste!$B3021&amp;"",AcctCode,0)),"UNKNOWN"))</f>
        <v/>
      </c>
      <c r="F3024">
        <f>IF(GL_Paste!$B3021="","",IFERROR(INDEX(AcctSub,MATCH(GL_Paste!$B3021&amp;"",AcctCode,0)),"UNKNOWN"))</f>
        <v/>
      </c>
    </row>
    <row r="3025">
      <c r="A3025" s="40">
        <f>IF(GL_Paste!$B3022="","",N(GL_Paste!$H3022)-N(GL_Paste!$G3022))</f>
        <v/>
      </c>
      <c r="B3025" s="43">
        <f>IF(GL_Paste!$B3022="","",DATE(YEAR(GL_Paste!$E3022),MONTH(GL_Paste!$E3022),1))</f>
        <v/>
      </c>
      <c r="C3025">
        <f>IF(GL_Paste!$B3022="","",IF(TRIM(GL_Paste!$M3022)&lt;&gt;"",TRIM(GL_Paste!$M3022),IFERROR(MID(GL_Paste!$I3022,FIND("[",GL_Paste!$I3022)+1,FIND("]",GL_Paste!$I3022)-FIND("[",GL_Paste!$I3022)-1),"")))</f>
        <v/>
      </c>
      <c r="D3025">
        <f>IF(GL_Paste!$B3022="","",IFERROR(INDEX(DeptName,MATCH($C3025,DeptTag,0)),"UNALLOCATED"))</f>
        <v/>
      </c>
      <c r="E3025">
        <f>IF(GL_Paste!$B3022="","",IFERROR(INDEX(AcctCat,MATCH(GL_Paste!$B3022&amp;"",AcctCode,0)),"UNKNOWN"))</f>
        <v/>
      </c>
      <c r="F3025">
        <f>IF(GL_Paste!$B3022="","",IFERROR(INDEX(AcctSub,MATCH(GL_Paste!$B3022&amp;"",AcctCode,0)),"UNKNOWN"))</f>
        <v/>
      </c>
    </row>
    <row r="3026">
      <c r="A3026" s="40">
        <f>IF(GL_Paste!$B3023="","",N(GL_Paste!$H3023)-N(GL_Paste!$G3023))</f>
        <v/>
      </c>
      <c r="B3026" s="43">
        <f>IF(GL_Paste!$B3023="","",DATE(YEAR(GL_Paste!$E3023),MONTH(GL_Paste!$E3023),1))</f>
        <v/>
      </c>
      <c r="C3026">
        <f>IF(GL_Paste!$B3023="","",IF(TRIM(GL_Paste!$M3023)&lt;&gt;"",TRIM(GL_Paste!$M3023),IFERROR(MID(GL_Paste!$I3023,FIND("[",GL_Paste!$I3023)+1,FIND("]",GL_Paste!$I3023)-FIND("[",GL_Paste!$I3023)-1),"")))</f>
        <v/>
      </c>
      <c r="D3026">
        <f>IF(GL_Paste!$B3023="","",IFERROR(INDEX(DeptName,MATCH($C3026,DeptTag,0)),"UNALLOCATED"))</f>
        <v/>
      </c>
      <c r="E3026">
        <f>IF(GL_Paste!$B3023="","",IFERROR(INDEX(AcctCat,MATCH(GL_Paste!$B3023&amp;"",AcctCode,0)),"UNKNOWN"))</f>
        <v/>
      </c>
      <c r="F3026">
        <f>IF(GL_Paste!$B3023="","",IFERROR(INDEX(AcctSub,MATCH(GL_Paste!$B3023&amp;"",AcctCode,0)),"UNKNOWN"))</f>
        <v/>
      </c>
    </row>
    <row r="3027">
      <c r="A3027" s="40">
        <f>IF(GL_Paste!$B3024="","",N(GL_Paste!$H3024)-N(GL_Paste!$G3024))</f>
        <v/>
      </c>
      <c r="B3027" s="43">
        <f>IF(GL_Paste!$B3024="","",DATE(YEAR(GL_Paste!$E3024),MONTH(GL_Paste!$E3024),1))</f>
        <v/>
      </c>
      <c r="C3027">
        <f>IF(GL_Paste!$B3024="","",IF(TRIM(GL_Paste!$M3024)&lt;&gt;"",TRIM(GL_Paste!$M3024),IFERROR(MID(GL_Paste!$I3024,FIND("[",GL_Paste!$I3024)+1,FIND("]",GL_Paste!$I3024)-FIND("[",GL_Paste!$I3024)-1),"")))</f>
        <v/>
      </c>
      <c r="D3027">
        <f>IF(GL_Paste!$B3024="","",IFERROR(INDEX(DeptName,MATCH($C3027,DeptTag,0)),"UNALLOCATED"))</f>
        <v/>
      </c>
      <c r="E3027">
        <f>IF(GL_Paste!$B3024="","",IFERROR(INDEX(AcctCat,MATCH(GL_Paste!$B3024&amp;"",AcctCode,0)),"UNKNOWN"))</f>
        <v/>
      </c>
      <c r="F3027">
        <f>IF(GL_Paste!$B3024="","",IFERROR(INDEX(AcctSub,MATCH(GL_Paste!$B3024&amp;"",AcctCode,0)),"UNKNOWN"))</f>
        <v/>
      </c>
    </row>
    <row r="3028">
      <c r="A3028" s="40">
        <f>IF(GL_Paste!$B3025="","",N(GL_Paste!$H3025)-N(GL_Paste!$G3025))</f>
        <v/>
      </c>
      <c r="B3028" s="43">
        <f>IF(GL_Paste!$B3025="","",DATE(YEAR(GL_Paste!$E3025),MONTH(GL_Paste!$E3025),1))</f>
        <v/>
      </c>
      <c r="C3028">
        <f>IF(GL_Paste!$B3025="","",IF(TRIM(GL_Paste!$M3025)&lt;&gt;"",TRIM(GL_Paste!$M3025),IFERROR(MID(GL_Paste!$I3025,FIND("[",GL_Paste!$I3025)+1,FIND("]",GL_Paste!$I3025)-FIND("[",GL_Paste!$I3025)-1),"")))</f>
        <v/>
      </c>
      <c r="D3028">
        <f>IF(GL_Paste!$B3025="","",IFERROR(INDEX(DeptName,MATCH($C3028,DeptTag,0)),"UNALLOCATED"))</f>
        <v/>
      </c>
      <c r="E3028">
        <f>IF(GL_Paste!$B3025="","",IFERROR(INDEX(AcctCat,MATCH(GL_Paste!$B3025&amp;"",AcctCode,0)),"UNKNOWN"))</f>
        <v/>
      </c>
      <c r="F3028">
        <f>IF(GL_Paste!$B3025="","",IFERROR(INDEX(AcctSub,MATCH(GL_Paste!$B3025&amp;"",AcctCode,0)),"UNKNOWN"))</f>
        <v/>
      </c>
    </row>
    <row r="3029">
      <c r="A3029" s="40">
        <f>IF(GL_Paste!$B3026="","",N(GL_Paste!$H3026)-N(GL_Paste!$G3026))</f>
        <v/>
      </c>
      <c r="B3029" s="43">
        <f>IF(GL_Paste!$B3026="","",DATE(YEAR(GL_Paste!$E3026),MONTH(GL_Paste!$E3026),1))</f>
        <v/>
      </c>
      <c r="C3029">
        <f>IF(GL_Paste!$B3026="","",IF(TRIM(GL_Paste!$M3026)&lt;&gt;"",TRIM(GL_Paste!$M3026),IFERROR(MID(GL_Paste!$I3026,FIND("[",GL_Paste!$I3026)+1,FIND("]",GL_Paste!$I3026)-FIND("[",GL_Paste!$I3026)-1),"")))</f>
        <v/>
      </c>
      <c r="D3029">
        <f>IF(GL_Paste!$B3026="","",IFERROR(INDEX(DeptName,MATCH($C3029,DeptTag,0)),"UNALLOCATED"))</f>
        <v/>
      </c>
      <c r="E3029">
        <f>IF(GL_Paste!$B3026="","",IFERROR(INDEX(AcctCat,MATCH(GL_Paste!$B3026&amp;"",AcctCode,0)),"UNKNOWN"))</f>
        <v/>
      </c>
      <c r="F3029">
        <f>IF(GL_Paste!$B3026="","",IFERROR(INDEX(AcctSub,MATCH(GL_Paste!$B3026&amp;"",AcctCode,0)),"UNKNOWN"))</f>
        <v/>
      </c>
    </row>
    <row r="3030">
      <c r="A3030" s="40">
        <f>IF(GL_Paste!$B3027="","",N(GL_Paste!$H3027)-N(GL_Paste!$G3027))</f>
        <v/>
      </c>
      <c r="B3030" s="43">
        <f>IF(GL_Paste!$B3027="","",DATE(YEAR(GL_Paste!$E3027),MONTH(GL_Paste!$E3027),1))</f>
        <v/>
      </c>
      <c r="C3030">
        <f>IF(GL_Paste!$B3027="","",IF(TRIM(GL_Paste!$M3027)&lt;&gt;"",TRIM(GL_Paste!$M3027),IFERROR(MID(GL_Paste!$I3027,FIND("[",GL_Paste!$I3027)+1,FIND("]",GL_Paste!$I3027)-FIND("[",GL_Paste!$I3027)-1),"")))</f>
        <v/>
      </c>
      <c r="D3030">
        <f>IF(GL_Paste!$B3027="","",IFERROR(INDEX(DeptName,MATCH($C3030,DeptTag,0)),"UNALLOCATED"))</f>
        <v/>
      </c>
      <c r="E3030">
        <f>IF(GL_Paste!$B3027="","",IFERROR(INDEX(AcctCat,MATCH(GL_Paste!$B3027&amp;"",AcctCode,0)),"UNKNOWN"))</f>
        <v/>
      </c>
      <c r="F3030">
        <f>IF(GL_Paste!$B3027="","",IFERROR(INDEX(AcctSub,MATCH(GL_Paste!$B3027&amp;"",AcctCode,0)),"UNKNOWN"))</f>
        <v/>
      </c>
    </row>
    <row r="3031">
      <c r="A3031" s="40">
        <f>IF(GL_Paste!$B3028="","",N(GL_Paste!$H3028)-N(GL_Paste!$G3028))</f>
        <v/>
      </c>
      <c r="B3031" s="43">
        <f>IF(GL_Paste!$B3028="","",DATE(YEAR(GL_Paste!$E3028),MONTH(GL_Paste!$E3028),1))</f>
        <v/>
      </c>
      <c r="C3031">
        <f>IF(GL_Paste!$B3028="","",IF(TRIM(GL_Paste!$M3028)&lt;&gt;"",TRIM(GL_Paste!$M3028),IFERROR(MID(GL_Paste!$I3028,FIND("[",GL_Paste!$I3028)+1,FIND("]",GL_Paste!$I3028)-FIND("[",GL_Paste!$I3028)-1),"")))</f>
        <v/>
      </c>
      <c r="D3031">
        <f>IF(GL_Paste!$B3028="","",IFERROR(INDEX(DeptName,MATCH($C3031,DeptTag,0)),"UNALLOCATED"))</f>
        <v/>
      </c>
      <c r="E3031">
        <f>IF(GL_Paste!$B3028="","",IFERROR(INDEX(AcctCat,MATCH(GL_Paste!$B3028&amp;"",AcctCode,0)),"UNKNOWN"))</f>
        <v/>
      </c>
      <c r="F3031">
        <f>IF(GL_Paste!$B3028="","",IFERROR(INDEX(AcctSub,MATCH(GL_Paste!$B3028&amp;"",AcctCode,0)),"UNKNOWN"))</f>
        <v/>
      </c>
    </row>
    <row r="3032">
      <c r="A3032" s="40">
        <f>IF(GL_Paste!$B3029="","",N(GL_Paste!$H3029)-N(GL_Paste!$G3029))</f>
        <v/>
      </c>
      <c r="B3032" s="43">
        <f>IF(GL_Paste!$B3029="","",DATE(YEAR(GL_Paste!$E3029),MONTH(GL_Paste!$E3029),1))</f>
        <v/>
      </c>
      <c r="C3032">
        <f>IF(GL_Paste!$B3029="","",IF(TRIM(GL_Paste!$M3029)&lt;&gt;"",TRIM(GL_Paste!$M3029),IFERROR(MID(GL_Paste!$I3029,FIND("[",GL_Paste!$I3029)+1,FIND("]",GL_Paste!$I3029)-FIND("[",GL_Paste!$I3029)-1),"")))</f>
        <v/>
      </c>
      <c r="D3032">
        <f>IF(GL_Paste!$B3029="","",IFERROR(INDEX(DeptName,MATCH($C3032,DeptTag,0)),"UNALLOCATED"))</f>
        <v/>
      </c>
      <c r="E3032">
        <f>IF(GL_Paste!$B3029="","",IFERROR(INDEX(AcctCat,MATCH(GL_Paste!$B3029&amp;"",AcctCode,0)),"UNKNOWN"))</f>
        <v/>
      </c>
      <c r="F3032">
        <f>IF(GL_Paste!$B3029="","",IFERROR(INDEX(AcctSub,MATCH(GL_Paste!$B3029&amp;"",AcctCode,0)),"UNKNOWN"))</f>
        <v/>
      </c>
    </row>
    <row r="3033">
      <c r="A3033" s="40">
        <f>IF(GL_Paste!$B3030="","",N(GL_Paste!$H3030)-N(GL_Paste!$G3030))</f>
        <v/>
      </c>
      <c r="B3033" s="43">
        <f>IF(GL_Paste!$B3030="","",DATE(YEAR(GL_Paste!$E3030),MONTH(GL_Paste!$E3030),1))</f>
        <v/>
      </c>
      <c r="C3033">
        <f>IF(GL_Paste!$B3030="","",IF(TRIM(GL_Paste!$M3030)&lt;&gt;"",TRIM(GL_Paste!$M3030),IFERROR(MID(GL_Paste!$I3030,FIND("[",GL_Paste!$I3030)+1,FIND("]",GL_Paste!$I3030)-FIND("[",GL_Paste!$I3030)-1),"")))</f>
        <v/>
      </c>
      <c r="D3033">
        <f>IF(GL_Paste!$B3030="","",IFERROR(INDEX(DeptName,MATCH($C3033,DeptTag,0)),"UNALLOCATED"))</f>
        <v/>
      </c>
      <c r="E3033">
        <f>IF(GL_Paste!$B3030="","",IFERROR(INDEX(AcctCat,MATCH(GL_Paste!$B3030&amp;"",AcctCode,0)),"UNKNOWN"))</f>
        <v/>
      </c>
      <c r="F3033">
        <f>IF(GL_Paste!$B3030="","",IFERROR(INDEX(AcctSub,MATCH(GL_Paste!$B3030&amp;"",AcctCode,0)),"UNKNOWN"))</f>
        <v/>
      </c>
    </row>
    <row r="3034">
      <c r="A3034" s="40">
        <f>IF(GL_Paste!$B3031="","",N(GL_Paste!$H3031)-N(GL_Paste!$G3031))</f>
        <v/>
      </c>
      <c r="B3034" s="43">
        <f>IF(GL_Paste!$B3031="","",DATE(YEAR(GL_Paste!$E3031),MONTH(GL_Paste!$E3031),1))</f>
        <v/>
      </c>
      <c r="C3034">
        <f>IF(GL_Paste!$B3031="","",IF(TRIM(GL_Paste!$M3031)&lt;&gt;"",TRIM(GL_Paste!$M3031),IFERROR(MID(GL_Paste!$I3031,FIND("[",GL_Paste!$I3031)+1,FIND("]",GL_Paste!$I3031)-FIND("[",GL_Paste!$I3031)-1),"")))</f>
        <v/>
      </c>
      <c r="D3034">
        <f>IF(GL_Paste!$B3031="","",IFERROR(INDEX(DeptName,MATCH($C3034,DeptTag,0)),"UNALLOCATED"))</f>
        <v/>
      </c>
      <c r="E3034">
        <f>IF(GL_Paste!$B3031="","",IFERROR(INDEX(AcctCat,MATCH(GL_Paste!$B3031&amp;"",AcctCode,0)),"UNKNOWN"))</f>
        <v/>
      </c>
      <c r="F3034">
        <f>IF(GL_Paste!$B3031="","",IFERROR(INDEX(AcctSub,MATCH(GL_Paste!$B3031&amp;"",AcctCode,0)),"UNKNOWN"))</f>
        <v/>
      </c>
    </row>
    <row r="3035">
      <c r="A3035" s="40">
        <f>IF(GL_Paste!$B3032="","",N(GL_Paste!$H3032)-N(GL_Paste!$G3032))</f>
        <v/>
      </c>
      <c r="B3035" s="43">
        <f>IF(GL_Paste!$B3032="","",DATE(YEAR(GL_Paste!$E3032),MONTH(GL_Paste!$E3032),1))</f>
        <v/>
      </c>
      <c r="C3035">
        <f>IF(GL_Paste!$B3032="","",IF(TRIM(GL_Paste!$M3032)&lt;&gt;"",TRIM(GL_Paste!$M3032),IFERROR(MID(GL_Paste!$I3032,FIND("[",GL_Paste!$I3032)+1,FIND("]",GL_Paste!$I3032)-FIND("[",GL_Paste!$I3032)-1),"")))</f>
        <v/>
      </c>
      <c r="D3035">
        <f>IF(GL_Paste!$B3032="","",IFERROR(INDEX(DeptName,MATCH($C3035,DeptTag,0)),"UNALLOCATED"))</f>
        <v/>
      </c>
      <c r="E3035">
        <f>IF(GL_Paste!$B3032="","",IFERROR(INDEX(AcctCat,MATCH(GL_Paste!$B3032&amp;"",AcctCode,0)),"UNKNOWN"))</f>
        <v/>
      </c>
      <c r="F3035">
        <f>IF(GL_Paste!$B3032="","",IFERROR(INDEX(AcctSub,MATCH(GL_Paste!$B3032&amp;"",AcctCode,0)),"UNKNOWN"))</f>
        <v/>
      </c>
    </row>
    <row r="3036">
      <c r="A3036" s="40">
        <f>IF(GL_Paste!$B3033="","",N(GL_Paste!$H3033)-N(GL_Paste!$G3033))</f>
        <v/>
      </c>
      <c r="B3036" s="43">
        <f>IF(GL_Paste!$B3033="","",DATE(YEAR(GL_Paste!$E3033),MONTH(GL_Paste!$E3033),1))</f>
        <v/>
      </c>
      <c r="C3036">
        <f>IF(GL_Paste!$B3033="","",IF(TRIM(GL_Paste!$M3033)&lt;&gt;"",TRIM(GL_Paste!$M3033),IFERROR(MID(GL_Paste!$I3033,FIND("[",GL_Paste!$I3033)+1,FIND("]",GL_Paste!$I3033)-FIND("[",GL_Paste!$I3033)-1),"")))</f>
        <v/>
      </c>
      <c r="D3036">
        <f>IF(GL_Paste!$B3033="","",IFERROR(INDEX(DeptName,MATCH($C3036,DeptTag,0)),"UNALLOCATED"))</f>
        <v/>
      </c>
      <c r="E3036">
        <f>IF(GL_Paste!$B3033="","",IFERROR(INDEX(AcctCat,MATCH(GL_Paste!$B3033&amp;"",AcctCode,0)),"UNKNOWN"))</f>
        <v/>
      </c>
      <c r="F3036">
        <f>IF(GL_Paste!$B3033="","",IFERROR(INDEX(AcctSub,MATCH(GL_Paste!$B3033&amp;"",AcctCode,0)),"UNKNOWN"))</f>
        <v/>
      </c>
    </row>
    <row r="3037">
      <c r="A3037" s="40">
        <f>IF(GL_Paste!$B3034="","",N(GL_Paste!$H3034)-N(GL_Paste!$G3034))</f>
        <v/>
      </c>
      <c r="B3037" s="43">
        <f>IF(GL_Paste!$B3034="","",DATE(YEAR(GL_Paste!$E3034),MONTH(GL_Paste!$E3034),1))</f>
        <v/>
      </c>
      <c r="C3037">
        <f>IF(GL_Paste!$B3034="","",IF(TRIM(GL_Paste!$M3034)&lt;&gt;"",TRIM(GL_Paste!$M3034),IFERROR(MID(GL_Paste!$I3034,FIND("[",GL_Paste!$I3034)+1,FIND("]",GL_Paste!$I3034)-FIND("[",GL_Paste!$I3034)-1),"")))</f>
        <v/>
      </c>
      <c r="D3037">
        <f>IF(GL_Paste!$B3034="","",IFERROR(INDEX(DeptName,MATCH($C3037,DeptTag,0)),"UNALLOCATED"))</f>
        <v/>
      </c>
      <c r="E3037">
        <f>IF(GL_Paste!$B3034="","",IFERROR(INDEX(AcctCat,MATCH(GL_Paste!$B3034&amp;"",AcctCode,0)),"UNKNOWN"))</f>
        <v/>
      </c>
      <c r="F3037">
        <f>IF(GL_Paste!$B3034="","",IFERROR(INDEX(AcctSub,MATCH(GL_Paste!$B3034&amp;"",AcctCode,0)),"UNKNOWN"))</f>
        <v/>
      </c>
    </row>
    <row r="3038">
      <c r="A3038" s="40">
        <f>IF(GL_Paste!$B3035="","",N(GL_Paste!$H3035)-N(GL_Paste!$G3035))</f>
        <v/>
      </c>
      <c r="B3038" s="43">
        <f>IF(GL_Paste!$B3035="","",DATE(YEAR(GL_Paste!$E3035),MONTH(GL_Paste!$E3035),1))</f>
        <v/>
      </c>
      <c r="C3038">
        <f>IF(GL_Paste!$B3035="","",IF(TRIM(GL_Paste!$M3035)&lt;&gt;"",TRIM(GL_Paste!$M3035),IFERROR(MID(GL_Paste!$I3035,FIND("[",GL_Paste!$I3035)+1,FIND("]",GL_Paste!$I3035)-FIND("[",GL_Paste!$I3035)-1),"")))</f>
        <v/>
      </c>
      <c r="D3038">
        <f>IF(GL_Paste!$B3035="","",IFERROR(INDEX(DeptName,MATCH($C3038,DeptTag,0)),"UNALLOCATED"))</f>
        <v/>
      </c>
      <c r="E3038">
        <f>IF(GL_Paste!$B3035="","",IFERROR(INDEX(AcctCat,MATCH(GL_Paste!$B3035&amp;"",AcctCode,0)),"UNKNOWN"))</f>
        <v/>
      </c>
      <c r="F3038">
        <f>IF(GL_Paste!$B3035="","",IFERROR(INDEX(AcctSub,MATCH(GL_Paste!$B3035&amp;"",AcctCode,0)),"UNKNOWN"))</f>
        <v/>
      </c>
    </row>
    <row r="3039">
      <c r="A3039" s="40">
        <f>IF(GL_Paste!$B3036="","",N(GL_Paste!$H3036)-N(GL_Paste!$G3036))</f>
        <v/>
      </c>
      <c r="B3039" s="43">
        <f>IF(GL_Paste!$B3036="","",DATE(YEAR(GL_Paste!$E3036),MONTH(GL_Paste!$E3036),1))</f>
        <v/>
      </c>
      <c r="C3039">
        <f>IF(GL_Paste!$B3036="","",IF(TRIM(GL_Paste!$M3036)&lt;&gt;"",TRIM(GL_Paste!$M3036),IFERROR(MID(GL_Paste!$I3036,FIND("[",GL_Paste!$I3036)+1,FIND("]",GL_Paste!$I3036)-FIND("[",GL_Paste!$I3036)-1),"")))</f>
        <v/>
      </c>
      <c r="D3039">
        <f>IF(GL_Paste!$B3036="","",IFERROR(INDEX(DeptName,MATCH($C3039,DeptTag,0)),"UNALLOCATED"))</f>
        <v/>
      </c>
      <c r="E3039">
        <f>IF(GL_Paste!$B3036="","",IFERROR(INDEX(AcctCat,MATCH(GL_Paste!$B3036&amp;"",AcctCode,0)),"UNKNOWN"))</f>
        <v/>
      </c>
      <c r="F3039">
        <f>IF(GL_Paste!$B3036="","",IFERROR(INDEX(AcctSub,MATCH(GL_Paste!$B3036&amp;"",AcctCode,0)),"UNKNOWN"))</f>
        <v/>
      </c>
    </row>
    <row r="3040">
      <c r="A3040" s="40">
        <f>IF(GL_Paste!$B3037="","",N(GL_Paste!$H3037)-N(GL_Paste!$G3037))</f>
        <v/>
      </c>
      <c r="B3040" s="43">
        <f>IF(GL_Paste!$B3037="","",DATE(YEAR(GL_Paste!$E3037),MONTH(GL_Paste!$E3037),1))</f>
        <v/>
      </c>
      <c r="C3040">
        <f>IF(GL_Paste!$B3037="","",IF(TRIM(GL_Paste!$M3037)&lt;&gt;"",TRIM(GL_Paste!$M3037),IFERROR(MID(GL_Paste!$I3037,FIND("[",GL_Paste!$I3037)+1,FIND("]",GL_Paste!$I3037)-FIND("[",GL_Paste!$I3037)-1),"")))</f>
        <v/>
      </c>
      <c r="D3040">
        <f>IF(GL_Paste!$B3037="","",IFERROR(INDEX(DeptName,MATCH($C3040,DeptTag,0)),"UNALLOCATED"))</f>
        <v/>
      </c>
      <c r="E3040">
        <f>IF(GL_Paste!$B3037="","",IFERROR(INDEX(AcctCat,MATCH(GL_Paste!$B3037&amp;"",AcctCode,0)),"UNKNOWN"))</f>
        <v/>
      </c>
      <c r="F3040">
        <f>IF(GL_Paste!$B3037="","",IFERROR(INDEX(AcctSub,MATCH(GL_Paste!$B3037&amp;"",AcctCode,0)),"UNKNOWN"))</f>
        <v/>
      </c>
    </row>
    <row r="3041">
      <c r="A3041" s="40">
        <f>IF(GL_Paste!$B3038="","",N(GL_Paste!$H3038)-N(GL_Paste!$G3038))</f>
        <v/>
      </c>
      <c r="B3041" s="43">
        <f>IF(GL_Paste!$B3038="","",DATE(YEAR(GL_Paste!$E3038),MONTH(GL_Paste!$E3038),1))</f>
        <v/>
      </c>
      <c r="C3041">
        <f>IF(GL_Paste!$B3038="","",IF(TRIM(GL_Paste!$M3038)&lt;&gt;"",TRIM(GL_Paste!$M3038),IFERROR(MID(GL_Paste!$I3038,FIND("[",GL_Paste!$I3038)+1,FIND("]",GL_Paste!$I3038)-FIND("[",GL_Paste!$I3038)-1),"")))</f>
        <v/>
      </c>
      <c r="D3041">
        <f>IF(GL_Paste!$B3038="","",IFERROR(INDEX(DeptName,MATCH($C3041,DeptTag,0)),"UNALLOCATED"))</f>
        <v/>
      </c>
      <c r="E3041">
        <f>IF(GL_Paste!$B3038="","",IFERROR(INDEX(AcctCat,MATCH(GL_Paste!$B3038&amp;"",AcctCode,0)),"UNKNOWN"))</f>
        <v/>
      </c>
      <c r="F3041">
        <f>IF(GL_Paste!$B3038="","",IFERROR(INDEX(AcctSub,MATCH(GL_Paste!$B3038&amp;"",AcctCode,0)),"UNKNOWN"))</f>
        <v/>
      </c>
    </row>
    <row r="3042">
      <c r="A3042" s="40">
        <f>IF(GL_Paste!$B3039="","",N(GL_Paste!$H3039)-N(GL_Paste!$G3039))</f>
        <v/>
      </c>
      <c r="B3042" s="43">
        <f>IF(GL_Paste!$B3039="","",DATE(YEAR(GL_Paste!$E3039),MONTH(GL_Paste!$E3039),1))</f>
        <v/>
      </c>
      <c r="C3042">
        <f>IF(GL_Paste!$B3039="","",IF(TRIM(GL_Paste!$M3039)&lt;&gt;"",TRIM(GL_Paste!$M3039),IFERROR(MID(GL_Paste!$I3039,FIND("[",GL_Paste!$I3039)+1,FIND("]",GL_Paste!$I3039)-FIND("[",GL_Paste!$I3039)-1),"")))</f>
        <v/>
      </c>
      <c r="D3042">
        <f>IF(GL_Paste!$B3039="","",IFERROR(INDEX(DeptName,MATCH($C3042,DeptTag,0)),"UNALLOCATED"))</f>
        <v/>
      </c>
      <c r="E3042">
        <f>IF(GL_Paste!$B3039="","",IFERROR(INDEX(AcctCat,MATCH(GL_Paste!$B3039&amp;"",AcctCode,0)),"UNKNOWN"))</f>
        <v/>
      </c>
      <c r="F3042">
        <f>IF(GL_Paste!$B3039="","",IFERROR(INDEX(AcctSub,MATCH(GL_Paste!$B3039&amp;"",AcctCode,0)),"UNKNOWN"))</f>
        <v/>
      </c>
    </row>
    <row r="3043">
      <c r="A3043" s="40">
        <f>IF(GL_Paste!$B3040="","",N(GL_Paste!$H3040)-N(GL_Paste!$G3040))</f>
        <v/>
      </c>
      <c r="B3043" s="43">
        <f>IF(GL_Paste!$B3040="","",DATE(YEAR(GL_Paste!$E3040),MONTH(GL_Paste!$E3040),1))</f>
        <v/>
      </c>
      <c r="C3043">
        <f>IF(GL_Paste!$B3040="","",IF(TRIM(GL_Paste!$M3040)&lt;&gt;"",TRIM(GL_Paste!$M3040),IFERROR(MID(GL_Paste!$I3040,FIND("[",GL_Paste!$I3040)+1,FIND("]",GL_Paste!$I3040)-FIND("[",GL_Paste!$I3040)-1),"")))</f>
        <v/>
      </c>
      <c r="D3043">
        <f>IF(GL_Paste!$B3040="","",IFERROR(INDEX(DeptName,MATCH($C3043,DeptTag,0)),"UNALLOCATED"))</f>
        <v/>
      </c>
      <c r="E3043">
        <f>IF(GL_Paste!$B3040="","",IFERROR(INDEX(AcctCat,MATCH(GL_Paste!$B3040&amp;"",AcctCode,0)),"UNKNOWN"))</f>
        <v/>
      </c>
      <c r="F3043">
        <f>IF(GL_Paste!$B3040="","",IFERROR(INDEX(AcctSub,MATCH(GL_Paste!$B3040&amp;"",AcctCode,0)),"UNKNOWN"))</f>
        <v/>
      </c>
    </row>
    <row r="3044">
      <c r="A3044" s="40">
        <f>IF(GL_Paste!$B3041="","",N(GL_Paste!$H3041)-N(GL_Paste!$G3041))</f>
        <v/>
      </c>
      <c r="B3044" s="43">
        <f>IF(GL_Paste!$B3041="","",DATE(YEAR(GL_Paste!$E3041),MONTH(GL_Paste!$E3041),1))</f>
        <v/>
      </c>
      <c r="C3044">
        <f>IF(GL_Paste!$B3041="","",IF(TRIM(GL_Paste!$M3041)&lt;&gt;"",TRIM(GL_Paste!$M3041),IFERROR(MID(GL_Paste!$I3041,FIND("[",GL_Paste!$I3041)+1,FIND("]",GL_Paste!$I3041)-FIND("[",GL_Paste!$I3041)-1),"")))</f>
        <v/>
      </c>
      <c r="D3044">
        <f>IF(GL_Paste!$B3041="","",IFERROR(INDEX(DeptName,MATCH($C3044,DeptTag,0)),"UNALLOCATED"))</f>
        <v/>
      </c>
      <c r="E3044">
        <f>IF(GL_Paste!$B3041="","",IFERROR(INDEX(AcctCat,MATCH(GL_Paste!$B3041&amp;"",AcctCode,0)),"UNKNOWN"))</f>
        <v/>
      </c>
      <c r="F3044">
        <f>IF(GL_Paste!$B3041="","",IFERROR(INDEX(AcctSub,MATCH(GL_Paste!$B3041&amp;"",AcctCode,0)),"UNKNOWN"))</f>
        <v/>
      </c>
    </row>
    <row r="3045">
      <c r="A3045" s="40">
        <f>IF(GL_Paste!$B3042="","",N(GL_Paste!$H3042)-N(GL_Paste!$G3042))</f>
        <v/>
      </c>
      <c r="B3045" s="43">
        <f>IF(GL_Paste!$B3042="","",DATE(YEAR(GL_Paste!$E3042),MONTH(GL_Paste!$E3042),1))</f>
        <v/>
      </c>
      <c r="C3045">
        <f>IF(GL_Paste!$B3042="","",IF(TRIM(GL_Paste!$M3042)&lt;&gt;"",TRIM(GL_Paste!$M3042),IFERROR(MID(GL_Paste!$I3042,FIND("[",GL_Paste!$I3042)+1,FIND("]",GL_Paste!$I3042)-FIND("[",GL_Paste!$I3042)-1),"")))</f>
        <v/>
      </c>
      <c r="D3045">
        <f>IF(GL_Paste!$B3042="","",IFERROR(INDEX(DeptName,MATCH($C3045,DeptTag,0)),"UNALLOCATED"))</f>
        <v/>
      </c>
      <c r="E3045">
        <f>IF(GL_Paste!$B3042="","",IFERROR(INDEX(AcctCat,MATCH(GL_Paste!$B3042&amp;"",AcctCode,0)),"UNKNOWN"))</f>
        <v/>
      </c>
      <c r="F3045">
        <f>IF(GL_Paste!$B3042="","",IFERROR(INDEX(AcctSub,MATCH(GL_Paste!$B3042&amp;"",AcctCode,0)),"UNKNOWN"))</f>
        <v/>
      </c>
    </row>
    <row r="3046">
      <c r="A3046" s="40">
        <f>IF(GL_Paste!$B3043="","",N(GL_Paste!$H3043)-N(GL_Paste!$G3043))</f>
        <v/>
      </c>
      <c r="B3046" s="43">
        <f>IF(GL_Paste!$B3043="","",DATE(YEAR(GL_Paste!$E3043),MONTH(GL_Paste!$E3043),1))</f>
        <v/>
      </c>
      <c r="C3046">
        <f>IF(GL_Paste!$B3043="","",IF(TRIM(GL_Paste!$M3043)&lt;&gt;"",TRIM(GL_Paste!$M3043),IFERROR(MID(GL_Paste!$I3043,FIND("[",GL_Paste!$I3043)+1,FIND("]",GL_Paste!$I3043)-FIND("[",GL_Paste!$I3043)-1),"")))</f>
        <v/>
      </c>
      <c r="D3046">
        <f>IF(GL_Paste!$B3043="","",IFERROR(INDEX(DeptName,MATCH($C3046,DeptTag,0)),"UNALLOCATED"))</f>
        <v/>
      </c>
      <c r="E3046">
        <f>IF(GL_Paste!$B3043="","",IFERROR(INDEX(AcctCat,MATCH(GL_Paste!$B3043&amp;"",AcctCode,0)),"UNKNOWN"))</f>
        <v/>
      </c>
      <c r="F3046">
        <f>IF(GL_Paste!$B3043="","",IFERROR(INDEX(AcctSub,MATCH(GL_Paste!$B3043&amp;"",AcctCode,0)),"UNKNOWN"))</f>
        <v/>
      </c>
    </row>
    <row r="3047">
      <c r="A3047" s="40">
        <f>IF(GL_Paste!$B3044="","",N(GL_Paste!$H3044)-N(GL_Paste!$G3044))</f>
        <v/>
      </c>
      <c r="B3047" s="43">
        <f>IF(GL_Paste!$B3044="","",DATE(YEAR(GL_Paste!$E3044),MONTH(GL_Paste!$E3044),1))</f>
        <v/>
      </c>
      <c r="C3047">
        <f>IF(GL_Paste!$B3044="","",IF(TRIM(GL_Paste!$M3044)&lt;&gt;"",TRIM(GL_Paste!$M3044),IFERROR(MID(GL_Paste!$I3044,FIND("[",GL_Paste!$I3044)+1,FIND("]",GL_Paste!$I3044)-FIND("[",GL_Paste!$I3044)-1),"")))</f>
        <v/>
      </c>
      <c r="D3047">
        <f>IF(GL_Paste!$B3044="","",IFERROR(INDEX(DeptName,MATCH($C3047,DeptTag,0)),"UNALLOCATED"))</f>
        <v/>
      </c>
      <c r="E3047">
        <f>IF(GL_Paste!$B3044="","",IFERROR(INDEX(AcctCat,MATCH(GL_Paste!$B3044&amp;"",AcctCode,0)),"UNKNOWN"))</f>
        <v/>
      </c>
      <c r="F3047">
        <f>IF(GL_Paste!$B3044="","",IFERROR(INDEX(AcctSub,MATCH(GL_Paste!$B3044&amp;"",AcctCode,0)),"UNKNOWN"))</f>
        <v/>
      </c>
    </row>
    <row r="3048">
      <c r="A3048" s="40">
        <f>IF(GL_Paste!$B3045="","",N(GL_Paste!$H3045)-N(GL_Paste!$G3045))</f>
        <v/>
      </c>
      <c r="B3048" s="43">
        <f>IF(GL_Paste!$B3045="","",DATE(YEAR(GL_Paste!$E3045),MONTH(GL_Paste!$E3045),1))</f>
        <v/>
      </c>
      <c r="C3048">
        <f>IF(GL_Paste!$B3045="","",IF(TRIM(GL_Paste!$M3045)&lt;&gt;"",TRIM(GL_Paste!$M3045),IFERROR(MID(GL_Paste!$I3045,FIND("[",GL_Paste!$I3045)+1,FIND("]",GL_Paste!$I3045)-FIND("[",GL_Paste!$I3045)-1),"")))</f>
        <v/>
      </c>
      <c r="D3048">
        <f>IF(GL_Paste!$B3045="","",IFERROR(INDEX(DeptName,MATCH($C3048,DeptTag,0)),"UNALLOCATED"))</f>
        <v/>
      </c>
      <c r="E3048">
        <f>IF(GL_Paste!$B3045="","",IFERROR(INDEX(AcctCat,MATCH(GL_Paste!$B3045&amp;"",AcctCode,0)),"UNKNOWN"))</f>
        <v/>
      </c>
      <c r="F3048">
        <f>IF(GL_Paste!$B3045="","",IFERROR(INDEX(AcctSub,MATCH(GL_Paste!$B3045&amp;"",AcctCode,0)),"UNKNOWN"))</f>
        <v/>
      </c>
    </row>
    <row r="3049">
      <c r="A3049" s="40">
        <f>IF(GL_Paste!$B3046="","",N(GL_Paste!$H3046)-N(GL_Paste!$G3046))</f>
        <v/>
      </c>
      <c r="B3049" s="43">
        <f>IF(GL_Paste!$B3046="","",DATE(YEAR(GL_Paste!$E3046),MONTH(GL_Paste!$E3046),1))</f>
        <v/>
      </c>
      <c r="C3049">
        <f>IF(GL_Paste!$B3046="","",IF(TRIM(GL_Paste!$M3046)&lt;&gt;"",TRIM(GL_Paste!$M3046),IFERROR(MID(GL_Paste!$I3046,FIND("[",GL_Paste!$I3046)+1,FIND("]",GL_Paste!$I3046)-FIND("[",GL_Paste!$I3046)-1),"")))</f>
        <v/>
      </c>
      <c r="D3049">
        <f>IF(GL_Paste!$B3046="","",IFERROR(INDEX(DeptName,MATCH($C3049,DeptTag,0)),"UNALLOCATED"))</f>
        <v/>
      </c>
      <c r="E3049">
        <f>IF(GL_Paste!$B3046="","",IFERROR(INDEX(AcctCat,MATCH(GL_Paste!$B3046&amp;"",AcctCode,0)),"UNKNOWN"))</f>
        <v/>
      </c>
      <c r="F3049">
        <f>IF(GL_Paste!$B3046="","",IFERROR(INDEX(AcctSub,MATCH(GL_Paste!$B3046&amp;"",AcctCode,0)),"UNKNOWN"))</f>
        <v/>
      </c>
    </row>
    <row r="3050">
      <c r="A3050" s="40">
        <f>IF(GL_Paste!$B3047="","",N(GL_Paste!$H3047)-N(GL_Paste!$G3047))</f>
        <v/>
      </c>
      <c r="B3050" s="43">
        <f>IF(GL_Paste!$B3047="","",DATE(YEAR(GL_Paste!$E3047),MONTH(GL_Paste!$E3047),1))</f>
        <v/>
      </c>
      <c r="C3050">
        <f>IF(GL_Paste!$B3047="","",IF(TRIM(GL_Paste!$M3047)&lt;&gt;"",TRIM(GL_Paste!$M3047),IFERROR(MID(GL_Paste!$I3047,FIND("[",GL_Paste!$I3047)+1,FIND("]",GL_Paste!$I3047)-FIND("[",GL_Paste!$I3047)-1),"")))</f>
        <v/>
      </c>
      <c r="D3050">
        <f>IF(GL_Paste!$B3047="","",IFERROR(INDEX(DeptName,MATCH($C3050,DeptTag,0)),"UNALLOCATED"))</f>
        <v/>
      </c>
      <c r="E3050">
        <f>IF(GL_Paste!$B3047="","",IFERROR(INDEX(AcctCat,MATCH(GL_Paste!$B3047&amp;"",AcctCode,0)),"UNKNOWN"))</f>
        <v/>
      </c>
      <c r="F3050">
        <f>IF(GL_Paste!$B3047="","",IFERROR(INDEX(AcctSub,MATCH(GL_Paste!$B3047&amp;"",AcctCode,0)),"UNKNOWN"))</f>
        <v/>
      </c>
    </row>
    <row r="3051">
      <c r="A3051" s="40">
        <f>IF(GL_Paste!$B3048="","",N(GL_Paste!$H3048)-N(GL_Paste!$G3048))</f>
        <v/>
      </c>
      <c r="B3051" s="43">
        <f>IF(GL_Paste!$B3048="","",DATE(YEAR(GL_Paste!$E3048),MONTH(GL_Paste!$E3048),1))</f>
        <v/>
      </c>
      <c r="C3051">
        <f>IF(GL_Paste!$B3048="","",IF(TRIM(GL_Paste!$M3048)&lt;&gt;"",TRIM(GL_Paste!$M3048),IFERROR(MID(GL_Paste!$I3048,FIND("[",GL_Paste!$I3048)+1,FIND("]",GL_Paste!$I3048)-FIND("[",GL_Paste!$I3048)-1),"")))</f>
        <v/>
      </c>
      <c r="D3051">
        <f>IF(GL_Paste!$B3048="","",IFERROR(INDEX(DeptName,MATCH($C3051,DeptTag,0)),"UNALLOCATED"))</f>
        <v/>
      </c>
      <c r="E3051">
        <f>IF(GL_Paste!$B3048="","",IFERROR(INDEX(AcctCat,MATCH(GL_Paste!$B3048&amp;"",AcctCode,0)),"UNKNOWN"))</f>
        <v/>
      </c>
      <c r="F3051">
        <f>IF(GL_Paste!$B3048="","",IFERROR(INDEX(AcctSub,MATCH(GL_Paste!$B3048&amp;"",AcctCode,0)),"UNKNOWN"))</f>
        <v/>
      </c>
    </row>
    <row r="3052">
      <c r="A3052" s="40">
        <f>IF(GL_Paste!$B3049="","",N(GL_Paste!$H3049)-N(GL_Paste!$G3049))</f>
        <v/>
      </c>
      <c r="B3052" s="43">
        <f>IF(GL_Paste!$B3049="","",DATE(YEAR(GL_Paste!$E3049),MONTH(GL_Paste!$E3049),1))</f>
        <v/>
      </c>
      <c r="C3052">
        <f>IF(GL_Paste!$B3049="","",IF(TRIM(GL_Paste!$M3049)&lt;&gt;"",TRIM(GL_Paste!$M3049),IFERROR(MID(GL_Paste!$I3049,FIND("[",GL_Paste!$I3049)+1,FIND("]",GL_Paste!$I3049)-FIND("[",GL_Paste!$I3049)-1),"")))</f>
        <v/>
      </c>
      <c r="D3052">
        <f>IF(GL_Paste!$B3049="","",IFERROR(INDEX(DeptName,MATCH($C3052,DeptTag,0)),"UNALLOCATED"))</f>
        <v/>
      </c>
      <c r="E3052">
        <f>IF(GL_Paste!$B3049="","",IFERROR(INDEX(AcctCat,MATCH(GL_Paste!$B3049&amp;"",AcctCode,0)),"UNKNOWN"))</f>
        <v/>
      </c>
      <c r="F3052">
        <f>IF(GL_Paste!$B3049="","",IFERROR(INDEX(AcctSub,MATCH(GL_Paste!$B3049&amp;"",AcctCode,0)),"UNKNOWN"))</f>
        <v/>
      </c>
    </row>
    <row r="3053">
      <c r="A3053" s="40">
        <f>IF(GL_Paste!$B3050="","",N(GL_Paste!$H3050)-N(GL_Paste!$G3050))</f>
        <v/>
      </c>
      <c r="B3053" s="43">
        <f>IF(GL_Paste!$B3050="","",DATE(YEAR(GL_Paste!$E3050),MONTH(GL_Paste!$E3050),1))</f>
        <v/>
      </c>
      <c r="C3053">
        <f>IF(GL_Paste!$B3050="","",IF(TRIM(GL_Paste!$M3050)&lt;&gt;"",TRIM(GL_Paste!$M3050),IFERROR(MID(GL_Paste!$I3050,FIND("[",GL_Paste!$I3050)+1,FIND("]",GL_Paste!$I3050)-FIND("[",GL_Paste!$I3050)-1),"")))</f>
        <v/>
      </c>
      <c r="D3053">
        <f>IF(GL_Paste!$B3050="","",IFERROR(INDEX(DeptName,MATCH($C3053,DeptTag,0)),"UNALLOCATED"))</f>
        <v/>
      </c>
      <c r="E3053">
        <f>IF(GL_Paste!$B3050="","",IFERROR(INDEX(AcctCat,MATCH(GL_Paste!$B3050&amp;"",AcctCode,0)),"UNKNOWN"))</f>
        <v/>
      </c>
      <c r="F3053">
        <f>IF(GL_Paste!$B3050="","",IFERROR(INDEX(AcctSub,MATCH(GL_Paste!$B3050&amp;"",AcctCode,0)),"UNKNOWN"))</f>
        <v/>
      </c>
    </row>
    <row r="3054">
      <c r="A3054" s="40">
        <f>IF(GL_Paste!$B3051="","",N(GL_Paste!$H3051)-N(GL_Paste!$G3051))</f>
        <v/>
      </c>
      <c r="B3054" s="43">
        <f>IF(GL_Paste!$B3051="","",DATE(YEAR(GL_Paste!$E3051),MONTH(GL_Paste!$E3051),1))</f>
        <v/>
      </c>
      <c r="C3054">
        <f>IF(GL_Paste!$B3051="","",IF(TRIM(GL_Paste!$M3051)&lt;&gt;"",TRIM(GL_Paste!$M3051),IFERROR(MID(GL_Paste!$I3051,FIND("[",GL_Paste!$I3051)+1,FIND("]",GL_Paste!$I3051)-FIND("[",GL_Paste!$I3051)-1),"")))</f>
        <v/>
      </c>
      <c r="D3054">
        <f>IF(GL_Paste!$B3051="","",IFERROR(INDEX(DeptName,MATCH($C3054,DeptTag,0)),"UNALLOCATED"))</f>
        <v/>
      </c>
      <c r="E3054">
        <f>IF(GL_Paste!$B3051="","",IFERROR(INDEX(AcctCat,MATCH(GL_Paste!$B3051&amp;"",AcctCode,0)),"UNKNOWN"))</f>
        <v/>
      </c>
      <c r="F3054">
        <f>IF(GL_Paste!$B3051="","",IFERROR(INDEX(AcctSub,MATCH(GL_Paste!$B3051&amp;"",AcctCode,0)),"UNKNOWN"))</f>
        <v/>
      </c>
    </row>
    <row r="3055">
      <c r="A3055" s="40">
        <f>IF(GL_Paste!$B3052="","",N(GL_Paste!$H3052)-N(GL_Paste!$G3052))</f>
        <v/>
      </c>
      <c r="B3055" s="43">
        <f>IF(GL_Paste!$B3052="","",DATE(YEAR(GL_Paste!$E3052),MONTH(GL_Paste!$E3052),1))</f>
        <v/>
      </c>
      <c r="C3055">
        <f>IF(GL_Paste!$B3052="","",IF(TRIM(GL_Paste!$M3052)&lt;&gt;"",TRIM(GL_Paste!$M3052),IFERROR(MID(GL_Paste!$I3052,FIND("[",GL_Paste!$I3052)+1,FIND("]",GL_Paste!$I3052)-FIND("[",GL_Paste!$I3052)-1),"")))</f>
        <v/>
      </c>
      <c r="D3055">
        <f>IF(GL_Paste!$B3052="","",IFERROR(INDEX(DeptName,MATCH($C3055,DeptTag,0)),"UNALLOCATED"))</f>
        <v/>
      </c>
      <c r="E3055">
        <f>IF(GL_Paste!$B3052="","",IFERROR(INDEX(AcctCat,MATCH(GL_Paste!$B3052&amp;"",AcctCode,0)),"UNKNOWN"))</f>
        <v/>
      </c>
      <c r="F3055">
        <f>IF(GL_Paste!$B3052="","",IFERROR(INDEX(AcctSub,MATCH(GL_Paste!$B3052&amp;"",AcctCode,0)),"UNKNOWN"))</f>
        <v/>
      </c>
    </row>
    <row r="3056">
      <c r="A3056" s="40">
        <f>IF(GL_Paste!$B3053="","",N(GL_Paste!$H3053)-N(GL_Paste!$G3053))</f>
        <v/>
      </c>
      <c r="B3056" s="43">
        <f>IF(GL_Paste!$B3053="","",DATE(YEAR(GL_Paste!$E3053),MONTH(GL_Paste!$E3053),1))</f>
        <v/>
      </c>
      <c r="C3056">
        <f>IF(GL_Paste!$B3053="","",IF(TRIM(GL_Paste!$M3053)&lt;&gt;"",TRIM(GL_Paste!$M3053),IFERROR(MID(GL_Paste!$I3053,FIND("[",GL_Paste!$I3053)+1,FIND("]",GL_Paste!$I3053)-FIND("[",GL_Paste!$I3053)-1),"")))</f>
        <v/>
      </c>
      <c r="D3056">
        <f>IF(GL_Paste!$B3053="","",IFERROR(INDEX(DeptName,MATCH($C3056,DeptTag,0)),"UNALLOCATED"))</f>
        <v/>
      </c>
      <c r="E3056">
        <f>IF(GL_Paste!$B3053="","",IFERROR(INDEX(AcctCat,MATCH(GL_Paste!$B3053&amp;"",AcctCode,0)),"UNKNOWN"))</f>
        <v/>
      </c>
      <c r="F3056">
        <f>IF(GL_Paste!$B3053="","",IFERROR(INDEX(AcctSub,MATCH(GL_Paste!$B3053&amp;"",AcctCode,0)),"UNKNOWN"))</f>
        <v/>
      </c>
    </row>
    <row r="3057">
      <c r="A3057" s="40">
        <f>IF(GL_Paste!$B3054="","",N(GL_Paste!$H3054)-N(GL_Paste!$G3054))</f>
        <v/>
      </c>
      <c r="B3057" s="43">
        <f>IF(GL_Paste!$B3054="","",DATE(YEAR(GL_Paste!$E3054),MONTH(GL_Paste!$E3054),1))</f>
        <v/>
      </c>
      <c r="C3057">
        <f>IF(GL_Paste!$B3054="","",IF(TRIM(GL_Paste!$M3054)&lt;&gt;"",TRIM(GL_Paste!$M3054),IFERROR(MID(GL_Paste!$I3054,FIND("[",GL_Paste!$I3054)+1,FIND("]",GL_Paste!$I3054)-FIND("[",GL_Paste!$I3054)-1),"")))</f>
        <v/>
      </c>
      <c r="D3057">
        <f>IF(GL_Paste!$B3054="","",IFERROR(INDEX(DeptName,MATCH($C3057,DeptTag,0)),"UNALLOCATED"))</f>
        <v/>
      </c>
      <c r="E3057">
        <f>IF(GL_Paste!$B3054="","",IFERROR(INDEX(AcctCat,MATCH(GL_Paste!$B3054&amp;"",AcctCode,0)),"UNKNOWN"))</f>
        <v/>
      </c>
      <c r="F3057">
        <f>IF(GL_Paste!$B3054="","",IFERROR(INDEX(AcctSub,MATCH(GL_Paste!$B3054&amp;"",AcctCode,0)),"UNKNOWN"))</f>
        <v/>
      </c>
    </row>
    <row r="3058">
      <c r="A3058" s="40">
        <f>IF(GL_Paste!$B3055="","",N(GL_Paste!$H3055)-N(GL_Paste!$G3055))</f>
        <v/>
      </c>
      <c r="B3058" s="43">
        <f>IF(GL_Paste!$B3055="","",DATE(YEAR(GL_Paste!$E3055),MONTH(GL_Paste!$E3055),1))</f>
        <v/>
      </c>
      <c r="C3058">
        <f>IF(GL_Paste!$B3055="","",IF(TRIM(GL_Paste!$M3055)&lt;&gt;"",TRIM(GL_Paste!$M3055),IFERROR(MID(GL_Paste!$I3055,FIND("[",GL_Paste!$I3055)+1,FIND("]",GL_Paste!$I3055)-FIND("[",GL_Paste!$I3055)-1),"")))</f>
        <v/>
      </c>
      <c r="D3058">
        <f>IF(GL_Paste!$B3055="","",IFERROR(INDEX(DeptName,MATCH($C3058,DeptTag,0)),"UNALLOCATED"))</f>
        <v/>
      </c>
      <c r="E3058">
        <f>IF(GL_Paste!$B3055="","",IFERROR(INDEX(AcctCat,MATCH(GL_Paste!$B3055&amp;"",AcctCode,0)),"UNKNOWN"))</f>
        <v/>
      </c>
      <c r="F3058">
        <f>IF(GL_Paste!$B3055="","",IFERROR(INDEX(AcctSub,MATCH(GL_Paste!$B3055&amp;"",AcctCode,0)),"UNKNOWN"))</f>
        <v/>
      </c>
    </row>
    <row r="3059">
      <c r="A3059" s="40">
        <f>IF(GL_Paste!$B3056="","",N(GL_Paste!$H3056)-N(GL_Paste!$G3056))</f>
        <v/>
      </c>
      <c r="B3059" s="43">
        <f>IF(GL_Paste!$B3056="","",DATE(YEAR(GL_Paste!$E3056),MONTH(GL_Paste!$E3056),1))</f>
        <v/>
      </c>
      <c r="C3059">
        <f>IF(GL_Paste!$B3056="","",IF(TRIM(GL_Paste!$M3056)&lt;&gt;"",TRIM(GL_Paste!$M3056),IFERROR(MID(GL_Paste!$I3056,FIND("[",GL_Paste!$I3056)+1,FIND("]",GL_Paste!$I3056)-FIND("[",GL_Paste!$I3056)-1),"")))</f>
        <v/>
      </c>
      <c r="D3059">
        <f>IF(GL_Paste!$B3056="","",IFERROR(INDEX(DeptName,MATCH($C3059,DeptTag,0)),"UNALLOCATED"))</f>
        <v/>
      </c>
      <c r="E3059">
        <f>IF(GL_Paste!$B3056="","",IFERROR(INDEX(AcctCat,MATCH(GL_Paste!$B3056&amp;"",AcctCode,0)),"UNKNOWN"))</f>
        <v/>
      </c>
      <c r="F3059">
        <f>IF(GL_Paste!$B3056="","",IFERROR(INDEX(AcctSub,MATCH(GL_Paste!$B3056&amp;"",AcctCode,0)),"UNKNOWN"))</f>
        <v/>
      </c>
    </row>
    <row r="3060">
      <c r="A3060" s="40">
        <f>IF(GL_Paste!$B3057="","",N(GL_Paste!$H3057)-N(GL_Paste!$G3057))</f>
        <v/>
      </c>
      <c r="B3060" s="43">
        <f>IF(GL_Paste!$B3057="","",DATE(YEAR(GL_Paste!$E3057),MONTH(GL_Paste!$E3057),1))</f>
        <v/>
      </c>
      <c r="C3060">
        <f>IF(GL_Paste!$B3057="","",IF(TRIM(GL_Paste!$M3057)&lt;&gt;"",TRIM(GL_Paste!$M3057),IFERROR(MID(GL_Paste!$I3057,FIND("[",GL_Paste!$I3057)+1,FIND("]",GL_Paste!$I3057)-FIND("[",GL_Paste!$I3057)-1),"")))</f>
        <v/>
      </c>
      <c r="D3060">
        <f>IF(GL_Paste!$B3057="","",IFERROR(INDEX(DeptName,MATCH($C3060,DeptTag,0)),"UNALLOCATED"))</f>
        <v/>
      </c>
      <c r="E3060">
        <f>IF(GL_Paste!$B3057="","",IFERROR(INDEX(AcctCat,MATCH(GL_Paste!$B3057&amp;"",AcctCode,0)),"UNKNOWN"))</f>
        <v/>
      </c>
      <c r="F3060">
        <f>IF(GL_Paste!$B3057="","",IFERROR(INDEX(AcctSub,MATCH(GL_Paste!$B3057&amp;"",AcctCode,0)),"UNKNOWN"))</f>
        <v/>
      </c>
    </row>
    <row r="3061">
      <c r="A3061" s="40">
        <f>IF(GL_Paste!$B3058="","",N(GL_Paste!$H3058)-N(GL_Paste!$G3058))</f>
        <v/>
      </c>
      <c r="B3061" s="43">
        <f>IF(GL_Paste!$B3058="","",DATE(YEAR(GL_Paste!$E3058),MONTH(GL_Paste!$E3058),1))</f>
        <v/>
      </c>
      <c r="C3061">
        <f>IF(GL_Paste!$B3058="","",IF(TRIM(GL_Paste!$M3058)&lt;&gt;"",TRIM(GL_Paste!$M3058),IFERROR(MID(GL_Paste!$I3058,FIND("[",GL_Paste!$I3058)+1,FIND("]",GL_Paste!$I3058)-FIND("[",GL_Paste!$I3058)-1),"")))</f>
        <v/>
      </c>
      <c r="D3061">
        <f>IF(GL_Paste!$B3058="","",IFERROR(INDEX(DeptName,MATCH($C3061,DeptTag,0)),"UNALLOCATED"))</f>
        <v/>
      </c>
      <c r="E3061">
        <f>IF(GL_Paste!$B3058="","",IFERROR(INDEX(AcctCat,MATCH(GL_Paste!$B3058&amp;"",AcctCode,0)),"UNKNOWN"))</f>
        <v/>
      </c>
      <c r="F3061">
        <f>IF(GL_Paste!$B3058="","",IFERROR(INDEX(AcctSub,MATCH(GL_Paste!$B3058&amp;"",AcctCode,0)),"UNKNOWN"))</f>
        <v/>
      </c>
    </row>
    <row r="3062">
      <c r="A3062" s="40">
        <f>IF(GL_Paste!$B3059="","",N(GL_Paste!$H3059)-N(GL_Paste!$G3059))</f>
        <v/>
      </c>
      <c r="B3062" s="43">
        <f>IF(GL_Paste!$B3059="","",DATE(YEAR(GL_Paste!$E3059),MONTH(GL_Paste!$E3059),1))</f>
        <v/>
      </c>
      <c r="C3062">
        <f>IF(GL_Paste!$B3059="","",IF(TRIM(GL_Paste!$M3059)&lt;&gt;"",TRIM(GL_Paste!$M3059),IFERROR(MID(GL_Paste!$I3059,FIND("[",GL_Paste!$I3059)+1,FIND("]",GL_Paste!$I3059)-FIND("[",GL_Paste!$I3059)-1),"")))</f>
        <v/>
      </c>
      <c r="D3062">
        <f>IF(GL_Paste!$B3059="","",IFERROR(INDEX(DeptName,MATCH($C3062,DeptTag,0)),"UNALLOCATED"))</f>
        <v/>
      </c>
      <c r="E3062">
        <f>IF(GL_Paste!$B3059="","",IFERROR(INDEX(AcctCat,MATCH(GL_Paste!$B3059&amp;"",AcctCode,0)),"UNKNOWN"))</f>
        <v/>
      </c>
      <c r="F3062">
        <f>IF(GL_Paste!$B3059="","",IFERROR(INDEX(AcctSub,MATCH(GL_Paste!$B3059&amp;"",AcctCode,0)),"UNKNOWN"))</f>
        <v/>
      </c>
    </row>
    <row r="3063">
      <c r="A3063" s="40">
        <f>IF(GL_Paste!$B3060="","",N(GL_Paste!$H3060)-N(GL_Paste!$G3060))</f>
        <v/>
      </c>
      <c r="B3063" s="43">
        <f>IF(GL_Paste!$B3060="","",DATE(YEAR(GL_Paste!$E3060),MONTH(GL_Paste!$E3060),1))</f>
        <v/>
      </c>
      <c r="C3063">
        <f>IF(GL_Paste!$B3060="","",IF(TRIM(GL_Paste!$M3060)&lt;&gt;"",TRIM(GL_Paste!$M3060),IFERROR(MID(GL_Paste!$I3060,FIND("[",GL_Paste!$I3060)+1,FIND("]",GL_Paste!$I3060)-FIND("[",GL_Paste!$I3060)-1),"")))</f>
        <v/>
      </c>
      <c r="D3063">
        <f>IF(GL_Paste!$B3060="","",IFERROR(INDEX(DeptName,MATCH($C3063,DeptTag,0)),"UNALLOCATED"))</f>
        <v/>
      </c>
      <c r="E3063">
        <f>IF(GL_Paste!$B3060="","",IFERROR(INDEX(AcctCat,MATCH(GL_Paste!$B3060&amp;"",AcctCode,0)),"UNKNOWN"))</f>
        <v/>
      </c>
      <c r="F3063">
        <f>IF(GL_Paste!$B3060="","",IFERROR(INDEX(AcctSub,MATCH(GL_Paste!$B3060&amp;"",AcctCode,0)),"UNKNOWN"))</f>
        <v/>
      </c>
    </row>
    <row r="3064">
      <c r="A3064" s="40">
        <f>IF(GL_Paste!$B3061="","",N(GL_Paste!$H3061)-N(GL_Paste!$G3061))</f>
        <v/>
      </c>
      <c r="B3064" s="43">
        <f>IF(GL_Paste!$B3061="","",DATE(YEAR(GL_Paste!$E3061),MONTH(GL_Paste!$E3061),1))</f>
        <v/>
      </c>
      <c r="C3064">
        <f>IF(GL_Paste!$B3061="","",IF(TRIM(GL_Paste!$M3061)&lt;&gt;"",TRIM(GL_Paste!$M3061),IFERROR(MID(GL_Paste!$I3061,FIND("[",GL_Paste!$I3061)+1,FIND("]",GL_Paste!$I3061)-FIND("[",GL_Paste!$I3061)-1),"")))</f>
        <v/>
      </c>
      <c r="D3064">
        <f>IF(GL_Paste!$B3061="","",IFERROR(INDEX(DeptName,MATCH($C3064,DeptTag,0)),"UNALLOCATED"))</f>
        <v/>
      </c>
      <c r="E3064">
        <f>IF(GL_Paste!$B3061="","",IFERROR(INDEX(AcctCat,MATCH(GL_Paste!$B3061&amp;"",AcctCode,0)),"UNKNOWN"))</f>
        <v/>
      </c>
      <c r="F3064">
        <f>IF(GL_Paste!$B3061="","",IFERROR(INDEX(AcctSub,MATCH(GL_Paste!$B3061&amp;"",AcctCode,0)),"UNKNOWN"))</f>
        <v/>
      </c>
    </row>
    <row r="3065">
      <c r="A3065" s="40">
        <f>IF(GL_Paste!$B3062="","",N(GL_Paste!$H3062)-N(GL_Paste!$G3062))</f>
        <v/>
      </c>
      <c r="B3065" s="43">
        <f>IF(GL_Paste!$B3062="","",DATE(YEAR(GL_Paste!$E3062),MONTH(GL_Paste!$E3062),1))</f>
        <v/>
      </c>
      <c r="C3065">
        <f>IF(GL_Paste!$B3062="","",IF(TRIM(GL_Paste!$M3062)&lt;&gt;"",TRIM(GL_Paste!$M3062),IFERROR(MID(GL_Paste!$I3062,FIND("[",GL_Paste!$I3062)+1,FIND("]",GL_Paste!$I3062)-FIND("[",GL_Paste!$I3062)-1),"")))</f>
        <v/>
      </c>
      <c r="D3065">
        <f>IF(GL_Paste!$B3062="","",IFERROR(INDEX(DeptName,MATCH($C3065,DeptTag,0)),"UNALLOCATED"))</f>
        <v/>
      </c>
      <c r="E3065">
        <f>IF(GL_Paste!$B3062="","",IFERROR(INDEX(AcctCat,MATCH(GL_Paste!$B3062&amp;"",AcctCode,0)),"UNKNOWN"))</f>
        <v/>
      </c>
      <c r="F3065">
        <f>IF(GL_Paste!$B3062="","",IFERROR(INDEX(AcctSub,MATCH(GL_Paste!$B3062&amp;"",AcctCode,0)),"UNKNOWN"))</f>
        <v/>
      </c>
    </row>
    <row r="3066">
      <c r="A3066" s="40">
        <f>IF(GL_Paste!$B3063="","",N(GL_Paste!$H3063)-N(GL_Paste!$G3063))</f>
        <v/>
      </c>
      <c r="B3066" s="43">
        <f>IF(GL_Paste!$B3063="","",DATE(YEAR(GL_Paste!$E3063),MONTH(GL_Paste!$E3063),1))</f>
        <v/>
      </c>
      <c r="C3066">
        <f>IF(GL_Paste!$B3063="","",IF(TRIM(GL_Paste!$M3063)&lt;&gt;"",TRIM(GL_Paste!$M3063),IFERROR(MID(GL_Paste!$I3063,FIND("[",GL_Paste!$I3063)+1,FIND("]",GL_Paste!$I3063)-FIND("[",GL_Paste!$I3063)-1),"")))</f>
        <v/>
      </c>
      <c r="D3066">
        <f>IF(GL_Paste!$B3063="","",IFERROR(INDEX(DeptName,MATCH($C3066,DeptTag,0)),"UNALLOCATED"))</f>
        <v/>
      </c>
      <c r="E3066">
        <f>IF(GL_Paste!$B3063="","",IFERROR(INDEX(AcctCat,MATCH(GL_Paste!$B3063&amp;"",AcctCode,0)),"UNKNOWN"))</f>
        <v/>
      </c>
      <c r="F3066">
        <f>IF(GL_Paste!$B3063="","",IFERROR(INDEX(AcctSub,MATCH(GL_Paste!$B3063&amp;"",AcctCode,0)),"UNKNOWN"))</f>
        <v/>
      </c>
    </row>
    <row r="3067">
      <c r="A3067" s="40">
        <f>IF(GL_Paste!$B3064="","",N(GL_Paste!$H3064)-N(GL_Paste!$G3064))</f>
        <v/>
      </c>
      <c r="B3067" s="43">
        <f>IF(GL_Paste!$B3064="","",DATE(YEAR(GL_Paste!$E3064),MONTH(GL_Paste!$E3064),1))</f>
        <v/>
      </c>
      <c r="C3067">
        <f>IF(GL_Paste!$B3064="","",IF(TRIM(GL_Paste!$M3064)&lt;&gt;"",TRIM(GL_Paste!$M3064),IFERROR(MID(GL_Paste!$I3064,FIND("[",GL_Paste!$I3064)+1,FIND("]",GL_Paste!$I3064)-FIND("[",GL_Paste!$I3064)-1),"")))</f>
        <v/>
      </c>
      <c r="D3067">
        <f>IF(GL_Paste!$B3064="","",IFERROR(INDEX(DeptName,MATCH($C3067,DeptTag,0)),"UNALLOCATED"))</f>
        <v/>
      </c>
      <c r="E3067">
        <f>IF(GL_Paste!$B3064="","",IFERROR(INDEX(AcctCat,MATCH(GL_Paste!$B3064&amp;"",AcctCode,0)),"UNKNOWN"))</f>
        <v/>
      </c>
      <c r="F3067">
        <f>IF(GL_Paste!$B3064="","",IFERROR(INDEX(AcctSub,MATCH(GL_Paste!$B3064&amp;"",AcctCode,0)),"UNKNOWN"))</f>
        <v/>
      </c>
    </row>
    <row r="3068">
      <c r="A3068" s="40">
        <f>IF(GL_Paste!$B3065="","",N(GL_Paste!$H3065)-N(GL_Paste!$G3065))</f>
        <v/>
      </c>
      <c r="B3068" s="43">
        <f>IF(GL_Paste!$B3065="","",DATE(YEAR(GL_Paste!$E3065),MONTH(GL_Paste!$E3065),1))</f>
        <v/>
      </c>
      <c r="C3068">
        <f>IF(GL_Paste!$B3065="","",IF(TRIM(GL_Paste!$M3065)&lt;&gt;"",TRIM(GL_Paste!$M3065),IFERROR(MID(GL_Paste!$I3065,FIND("[",GL_Paste!$I3065)+1,FIND("]",GL_Paste!$I3065)-FIND("[",GL_Paste!$I3065)-1),"")))</f>
        <v/>
      </c>
      <c r="D3068">
        <f>IF(GL_Paste!$B3065="","",IFERROR(INDEX(DeptName,MATCH($C3068,DeptTag,0)),"UNALLOCATED"))</f>
        <v/>
      </c>
      <c r="E3068">
        <f>IF(GL_Paste!$B3065="","",IFERROR(INDEX(AcctCat,MATCH(GL_Paste!$B3065&amp;"",AcctCode,0)),"UNKNOWN"))</f>
        <v/>
      </c>
      <c r="F3068">
        <f>IF(GL_Paste!$B3065="","",IFERROR(INDEX(AcctSub,MATCH(GL_Paste!$B3065&amp;"",AcctCode,0)),"UNKNOWN"))</f>
        <v/>
      </c>
    </row>
    <row r="3069">
      <c r="A3069" s="40">
        <f>IF(GL_Paste!$B3066="","",N(GL_Paste!$H3066)-N(GL_Paste!$G3066))</f>
        <v/>
      </c>
      <c r="B3069" s="43">
        <f>IF(GL_Paste!$B3066="","",DATE(YEAR(GL_Paste!$E3066),MONTH(GL_Paste!$E3066),1))</f>
        <v/>
      </c>
      <c r="C3069">
        <f>IF(GL_Paste!$B3066="","",IF(TRIM(GL_Paste!$M3066)&lt;&gt;"",TRIM(GL_Paste!$M3066),IFERROR(MID(GL_Paste!$I3066,FIND("[",GL_Paste!$I3066)+1,FIND("]",GL_Paste!$I3066)-FIND("[",GL_Paste!$I3066)-1),"")))</f>
        <v/>
      </c>
      <c r="D3069">
        <f>IF(GL_Paste!$B3066="","",IFERROR(INDEX(DeptName,MATCH($C3069,DeptTag,0)),"UNALLOCATED"))</f>
        <v/>
      </c>
      <c r="E3069">
        <f>IF(GL_Paste!$B3066="","",IFERROR(INDEX(AcctCat,MATCH(GL_Paste!$B3066&amp;"",AcctCode,0)),"UNKNOWN"))</f>
        <v/>
      </c>
      <c r="F3069">
        <f>IF(GL_Paste!$B3066="","",IFERROR(INDEX(AcctSub,MATCH(GL_Paste!$B3066&amp;"",AcctCode,0)),"UNKNOWN"))</f>
        <v/>
      </c>
    </row>
    <row r="3070">
      <c r="A3070" s="40">
        <f>IF(GL_Paste!$B3067="","",N(GL_Paste!$H3067)-N(GL_Paste!$G3067))</f>
        <v/>
      </c>
      <c r="B3070" s="43">
        <f>IF(GL_Paste!$B3067="","",DATE(YEAR(GL_Paste!$E3067),MONTH(GL_Paste!$E3067),1))</f>
        <v/>
      </c>
      <c r="C3070">
        <f>IF(GL_Paste!$B3067="","",IF(TRIM(GL_Paste!$M3067)&lt;&gt;"",TRIM(GL_Paste!$M3067),IFERROR(MID(GL_Paste!$I3067,FIND("[",GL_Paste!$I3067)+1,FIND("]",GL_Paste!$I3067)-FIND("[",GL_Paste!$I3067)-1),"")))</f>
        <v/>
      </c>
      <c r="D3070">
        <f>IF(GL_Paste!$B3067="","",IFERROR(INDEX(DeptName,MATCH($C3070,DeptTag,0)),"UNALLOCATED"))</f>
        <v/>
      </c>
      <c r="E3070">
        <f>IF(GL_Paste!$B3067="","",IFERROR(INDEX(AcctCat,MATCH(GL_Paste!$B3067&amp;"",AcctCode,0)),"UNKNOWN"))</f>
        <v/>
      </c>
      <c r="F3070">
        <f>IF(GL_Paste!$B3067="","",IFERROR(INDEX(AcctSub,MATCH(GL_Paste!$B3067&amp;"",AcctCode,0)),"UNKNOWN"))</f>
        <v/>
      </c>
    </row>
    <row r="3071">
      <c r="A3071" s="40">
        <f>IF(GL_Paste!$B3068="","",N(GL_Paste!$H3068)-N(GL_Paste!$G3068))</f>
        <v/>
      </c>
      <c r="B3071" s="43">
        <f>IF(GL_Paste!$B3068="","",DATE(YEAR(GL_Paste!$E3068),MONTH(GL_Paste!$E3068),1))</f>
        <v/>
      </c>
      <c r="C3071">
        <f>IF(GL_Paste!$B3068="","",IF(TRIM(GL_Paste!$M3068)&lt;&gt;"",TRIM(GL_Paste!$M3068),IFERROR(MID(GL_Paste!$I3068,FIND("[",GL_Paste!$I3068)+1,FIND("]",GL_Paste!$I3068)-FIND("[",GL_Paste!$I3068)-1),"")))</f>
        <v/>
      </c>
      <c r="D3071">
        <f>IF(GL_Paste!$B3068="","",IFERROR(INDEX(DeptName,MATCH($C3071,DeptTag,0)),"UNALLOCATED"))</f>
        <v/>
      </c>
      <c r="E3071">
        <f>IF(GL_Paste!$B3068="","",IFERROR(INDEX(AcctCat,MATCH(GL_Paste!$B3068&amp;"",AcctCode,0)),"UNKNOWN"))</f>
        <v/>
      </c>
      <c r="F3071">
        <f>IF(GL_Paste!$B3068="","",IFERROR(INDEX(AcctSub,MATCH(GL_Paste!$B3068&amp;"",AcctCode,0)),"UNKNOWN"))</f>
        <v/>
      </c>
    </row>
    <row r="3072">
      <c r="A3072" s="40">
        <f>IF(GL_Paste!$B3069="","",N(GL_Paste!$H3069)-N(GL_Paste!$G3069))</f>
        <v/>
      </c>
      <c r="B3072" s="43">
        <f>IF(GL_Paste!$B3069="","",DATE(YEAR(GL_Paste!$E3069),MONTH(GL_Paste!$E3069),1))</f>
        <v/>
      </c>
      <c r="C3072">
        <f>IF(GL_Paste!$B3069="","",IF(TRIM(GL_Paste!$M3069)&lt;&gt;"",TRIM(GL_Paste!$M3069),IFERROR(MID(GL_Paste!$I3069,FIND("[",GL_Paste!$I3069)+1,FIND("]",GL_Paste!$I3069)-FIND("[",GL_Paste!$I3069)-1),"")))</f>
        <v/>
      </c>
      <c r="D3072">
        <f>IF(GL_Paste!$B3069="","",IFERROR(INDEX(DeptName,MATCH($C3072,DeptTag,0)),"UNALLOCATED"))</f>
        <v/>
      </c>
      <c r="E3072">
        <f>IF(GL_Paste!$B3069="","",IFERROR(INDEX(AcctCat,MATCH(GL_Paste!$B3069&amp;"",AcctCode,0)),"UNKNOWN"))</f>
        <v/>
      </c>
      <c r="F3072">
        <f>IF(GL_Paste!$B3069="","",IFERROR(INDEX(AcctSub,MATCH(GL_Paste!$B3069&amp;"",AcctCode,0)),"UNKNOWN"))</f>
        <v/>
      </c>
    </row>
    <row r="3073">
      <c r="A3073" s="40">
        <f>IF(GL_Paste!$B3070="","",N(GL_Paste!$H3070)-N(GL_Paste!$G3070))</f>
        <v/>
      </c>
      <c r="B3073" s="43">
        <f>IF(GL_Paste!$B3070="","",DATE(YEAR(GL_Paste!$E3070),MONTH(GL_Paste!$E3070),1))</f>
        <v/>
      </c>
      <c r="C3073">
        <f>IF(GL_Paste!$B3070="","",IF(TRIM(GL_Paste!$M3070)&lt;&gt;"",TRIM(GL_Paste!$M3070),IFERROR(MID(GL_Paste!$I3070,FIND("[",GL_Paste!$I3070)+1,FIND("]",GL_Paste!$I3070)-FIND("[",GL_Paste!$I3070)-1),"")))</f>
        <v/>
      </c>
      <c r="D3073">
        <f>IF(GL_Paste!$B3070="","",IFERROR(INDEX(DeptName,MATCH($C3073,DeptTag,0)),"UNALLOCATED"))</f>
        <v/>
      </c>
      <c r="E3073">
        <f>IF(GL_Paste!$B3070="","",IFERROR(INDEX(AcctCat,MATCH(GL_Paste!$B3070&amp;"",AcctCode,0)),"UNKNOWN"))</f>
        <v/>
      </c>
      <c r="F3073">
        <f>IF(GL_Paste!$B3070="","",IFERROR(INDEX(AcctSub,MATCH(GL_Paste!$B3070&amp;"",AcctCode,0)),"UNKNOWN"))</f>
        <v/>
      </c>
    </row>
    <row r="3074">
      <c r="A3074" s="40">
        <f>IF(GL_Paste!$B3071="","",N(GL_Paste!$H3071)-N(GL_Paste!$G3071))</f>
        <v/>
      </c>
      <c r="B3074" s="43">
        <f>IF(GL_Paste!$B3071="","",DATE(YEAR(GL_Paste!$E3071),MONTH(GL_Paste!$E3071),1))</f>
        <v/>
      </c>
      <c r="C3074">
        <f>IF(GL_Paste!$B3071="","",IF(TRIM(GL_Paste!$M3071)&lt;&gt;"",TRIM(GL_Paste!$M3071),IFERROR(MID(GL_Paste!$I3071,FIND("[",GL_Paste!$I3071)+1,FIND("]",GL_Paste!$I3071)-FIND("[",GL_Paste!$I3071)-1),"")))</f>
        <v/>
      </c>
      <c r="D3074">
        <f>IF(GL_Paste!$B3071="","",IFERROR(INDEX(DeptName,MATCH($C3074,DeptTag,0)),"UNALLOCATED"))</f>
        <v/>
      </c>
      <c r="E3074">
        <f>IF(GL_Paste!$B3071="","",IFERROR(INDEX(AcctCat,MATCH(GL_Paste!$B3071&amp;"",AcctCode,0)),"UNKNOWN"))</f>
        <v/>
      </c>
      <c r="F3074">
        <f>IF(GL_Paste!$B3071="","",IFERROR(INDEX(AcctSub,MATCH(GL_Paste!$B3071&amp;"",AcctCode,0)),"UNKNOWN"))</f>
        <v/>
      </c>
    </row>
    <row r="3075">
      <c r="A3075" s="40">
        <f>IF(GL_Paste!$B3072="","",N(GL_Paste!$H3072)-N(GL_Paste!$G3072))</f>
        <v/>
      </c>
      <c r="B3075" s="43">
        <f>IF(GL_Paste!$B3072="","",DATE(YEAR(GL_Paste!$E3072),MONTH(GL_Paste!$E3072),1))</f>
        <v/>
      </c>
      <c r="C3075">
        <f>IF(GL_Paste!$B3072="","",IF(TRIM(GL_Paste!$M3072)&lt;&gt;"",TRIM(GL_Paste!$M3072),IFERROR(MID(GL_Paste!$I3072,FIND("[",GL_Paste!$I3072)+1,FIND("]",GL_Paste!$I3072)-FIND("[",GL_Paste!$I3072)-1),"")))</f>
        <v/>
      </c>
      <c r="D3075">
        <f>IF(GL_Paste!$B3072="","",IFERROR(INDEX(DeptName,MATCH($C3075,DeptTag,0)),"UNALLOCATED"))</f>
        <v/>
      </c>
      <c r="E3075">
        <f>IF(GL_Paste!$B3072="","",IFERROR(INDEX(AcctCat,MATCH(GL_Paste!$B3072&amp;"",AcctCode,0)),"UNKNOWN"))</f>
        <v/>
      </c>
      <c r="F3075">
        <f>IF(GL_Paste!$B3072="","",IFERROR(INDEX(AcctSub,MATCH(GL_Paste!$B3072&amp;"",AcctCode,0)),"UNKNOWN"))</f>
        <v/>
      </c>
    </row>
    <row r="3076">
      <c r="A3076" s="40">
        <f>IF(GL_Paste!$B3073="","",N(GL_Paste!$H3073)-N(GL_Paste!$G3073))</f>
        <v/>
      </c>
      <c r="B3076" s="43">
        <f>IF(GL_Paste!$B3073="","",DATE(YEAR(GL_Paste!$E3073),MONTH(GL_Paste!$E3073),1))</f>
        <v/>
      </c>
      <c r="C3076">
        <f>IF(GL_Paste!$B3073="","",IF(TRIM(GL_Paste!$M3073)&lt;&gt;"",TRIM(GL_Paste!$M3073),IFERROR(MID(GL_Paste!$I3073,FIND("[",GL_Paste!$I3073)+1,FIND("]",GL_Paste!$I3073)-FIND("[",GL_Paste!$I3073)-1),"")))</f>
        <v/>
      </c>
      <c r="D3076">
        <f>IF(GL_Paste!$B3073="","",IFERROR(INDEX(DeptName,MATCH($C3076,DeptTag,0)),"UNALLOCATED"))</f>
        <v/>
      </c>
      <c r="E3076">
        <f>IF(GL_Paste!$B3073="","",IFERROR(INDEX(AcctCat,MATCH(GL_Paste!$B3073&amp;"",AcctCode,0)),"UNKNOWN"))</f>
        <v/>
      </c>
      <c r="F3076">
        <f>IF(GL_Paste!$B3073="","",IFERROR(INDEX(AcctSub,MATCH(GL_Paste!$B3073&amp;"",AcctCode,0)),"UNKNOWN"))</f>
        <v/>
      </c>
    </row>
    <row r="3077">
      <c r="A3077" s="40">
        <f>IF(GL_Paste!$B3074="","",N(GL_Paste!$H3074)-N(GL_Paste!$G3074))</f>
        <v/>
      </c>
      <c r="B3077" s="43">
        <f>IF(GL_Paste!$B3074="","",DATE(YEAR(GL_Paste!$E3074),MONTH(GL_Paste!$E3074),1))</f>
        <v/>
      </c>
      <c r="C3077">
        <f>IF(GL_Paste!$B3074="","",IF(TRIM(GL_Paste!$M3074)&lt;&gt;"",TRIM(GL_Paste!$M3074),IFERROR(MID(GL_Paste!$I3074,FIND("[",GL_Paste!$I3074)+1,FIND("]",GL_Paste!$I3074)-FIND("[",GL_Paste!$I3074)-1),"")))</f>
        <v/>
      </c>
      <c r="D3077">
        <f>IF(GL_Paste!$B3074="","",IFERROR(INDEX(DeptName,MATCH($C3077,DeptTag,0)),"UNALLOCATED"))</f>
        <v/>
      </c>
      <c r="E3077">
        <f>IF(GL_Paste!$B3074="","",IFERROR(INDEX(AcctCat,MATCH(GL_Paste!$B3074&amp;"",AcctCode,0)),"UNKNOWN"))</f>
        <v/>
      </c>
      <c r="F3077">
        <f>IF(GL_Paste!$B3074="","",IFERROR(INDEX(AcctSub,MATCH(GL_Paste!$B3074&amp;"",AcctCode,0)),"UNKNOWN"))</f>
        <v/>
      </c>
    </row>
    <row r="3078">
      <c r="A3078" s="40">
        <f>IF(GL_Paste!$B3075="","",N(GL_Paste!$H3075)-N(GL_Paste!$G3075))</f>
        <v/>
      </c>
      <c r="B3078" s="43">
        <f>IF(GL_Paste!$B3075="","",DATE(YEAR(GL_Paste!$E3075),MONTH(GL_Paste!$E3075),1))</f>
        <v/>
      </c>
      <c r="C3078">
        <f>IF(GL_Paste!$B3075="","",IF(TRIM(GL_Paste!$M3075)&lt;&gt;"",TRIM(GL_Paste!$M3075),IFERROR(MID(GL_Paste!$I3075,FIND("[",GL_Paste!$I3075)+1,FIND("]",GL_Paste!$I3075)-FIND("[",GL_Paste!$I3075)-1),"")))</f>
        <v/>
      </c>
      <c r="D3078">
        <f>IF(GL_Paste!$B3075="","",IFERROR(INDEX(DeptName,MATCH($C3078,DeptTag,0)),"UNALLOCATED"))</f>
        <v/>
      </c>
      <c r="E3078">
        <f>IF(GL_Paste!$B3075="","",IFERROR(INDEX(AcctCat,MATCH(GL_Paste!$B3075&amp;"",AcctCode,0)),"UNKNOWN"))</f>
        <v/>
      </c>
      <c r="F3078">
        <f>IF(GL_Paste!$B3075="","",IFERROR(INDEX(AcctSub,MATCH(GL_Paste!$B3075&amp;"",AcctCode,0)),"UNKNOWN"))</f>
        <v/>
      </c>
    </row>
    <row r="3079">
      <c r="A3079" s="40">
        <f>IF(GL_Paste!$B3076="","",N(GL_Paste!$H3076)-N(GL_Paste!$G3076))</f>
        <v/>
      </c>
      <c r="B3079" s="43">
        <f>IF(GL_Paste!$B3076="","",DATE(YEAR(GL_Paste!$E3076),MONTH(GL_Paste!$E3076),1))</f>
        <v/>
      </c>
      <c r="C3079">
        <f>IF(GL_Paste!$B3076="","",IF(TRIM(GL_Paste!$M3076)&lt;&gt;"",TRIM(GL_Paste!$M3076),IFERROR(MID(GL_Paste!$I3076,FIND("[",GL_Paste!$I3076)+1,FIND("]",GL_Paste!$I3076)-FIND("[",GL_Paste!$I3076)-1),"")))</f>
        <v/>
      </c>
      <c r="D3079">
        <f>IF(GL_Paste!$B3076="","",IFERROR(INDEX(DeptName,MATCH($C3079,DeptTag,0)),"UNALLOCATED"))</f>
        <v/>
      </c>
      <c r="E3079">
        <f>IF(GL_Paste!$B3076="","",IFERROR(INDEX(AcctCat,MATCH(GL_Paste!$B3076&amp;"",AcctCode,0)),"UNKNOWN"))</f>
        <v/>
      </c>
      <c r="F3079">
        <f>IF(GL_Paste!$B3076="","",IFERROR(INDEX(AcctSub,MATCH(GL_Paste!$B3076&amp;"",AcctCode,0)),"UNKNOWN"))</f>
        <v/>
      </c>
    </row>
    <row r="3080">
      <c r="A3080" s="40">
        <f>IF(GL_Paste!$B3077="","",N(GL_Paste!$H3077)-N(GL_Paste!$G3077))</f>
        <v/>
      </c>
      <c r="B3080" s="43">
        <f>IF(GL_Paste!$B3077="","",DATE(YEAR(GL_Paste!$E3077),MONTH(GL_Paste!$E3077),1))</f>
        <v/>
      </c>
      <c r="C3080">
        <f>IF(GL_Paste!$B3077="","",IF(TRIM(GL_Paste!$M3077)&lt;&gt;"",TRIM(GL_Paste!$M3077),IFERROR(MID(GL_Paste!$I3077,FIND("[",GL_Paste!$I3077)+1,FIND("]",GL_Paste!$I3077)-FIND("[",GL_Paste!$I3077)-1),"")))</f>
        <v/>
      </c>
      <c r="D3080">
        <f>IF(GL_Paste!$B3077="","",IFERROR(INDEX(DeptName,MATCH($C3080,DeptTag,0)),"UNALLOCATED"))</f>
        <v/>
      </c>
      <c r="E3080">
        <f>IF(GL_Paste!$B3077="","",IFERROR(INDEX(AcctCat,MATCH(GL_Paste!$B3077&amp;"",AcctCode,0)),"UNKNOWN"))</f>
        <v/>
      </c>
      <c r="F3080">
        <f>IF(GL_Paste!$B3077="","",IFERROR(INDEX(AcctSub,MATCH(GL_Paste!$B3077&amp;"",AcctCode,0)),"UNKNOWN"))</f>
        <v/>
      </c>
    </row>
    <row r="3081">
      <c r="A3081" s="40">
        <f>IF(GL_Paste!$B3078="","",N(GL_Paste!$H3078)-N(GL_Paste!$G3078))</f>
        <v/>
      </c>
      <c r="B3081" s="43">
        <f>IF(GL_Paste!$B3078="","",DATE(YEAR(GL_Paste!$E3078),MONTH(GL_Paste!$E3078),1))</f>
        <v/>
      </c>
      <c r="C3081">
        <f>IF(GL_Paste!$B3078="","",IF(TRIM(GL_Paste!$M3078)&lt;&gt;"",TRIM(GL_Paste!$M3078),IFERROR(MID(GL_Paste!$I3078,FIND("[",GL_Paste!$I3078)+1,FIND("]",GL_Paste!$I3078)-FIND("[",GL_Paste!$I3078)-1),"")))</f>
        <v/>
      </c>
      <c r="D3081">
        <f>IF(GL_Paste!$B3078="","",IFERROR(INDEX(DeptName,MATCH($C3081,DeptTag,0)),"UNALLOCATED"))</f>
        <v/>
      </c>
      <c r="E3081">
        <f>IF(GL_Paste!$B3078="","",IFERROR(INDEX(AcctCat,MATCH(GL_Paste!$B3078&amp;"",AcctCode,0)),"UNKNOWN"))</f>
        <v/>
      </c>
      <c r="F3081">
        <f>IF(GL_Paste!$B3078="","",IFERROR(INDEX(AcctSub,MATCH(GL_Paste!$B3078&amp;"",AcctCode,0)),"UNKNOWN"))</f>
        <v/>
      </c>
    </row>
    <row r="3082">
      <c r="A3082" s="40">
        <f>IF(GL_Paste!$B3079="","",N(GL_Paste!$H3079)-N(GL_Paste!$G3079))</f>
        <v/>
      </c>
      <c r="B3082" s="43">
        <f>IF(GL_Paste!$B3079="","",DATE(YEAR(GL_Paste!$E3079),MONTH(GL_Paste!$E3079),1))</f>
        <v/>
      </c>
      <c r="C3082">
        <f>IF(GL_Paste!$B3079="","",IF(TRIM(GL_Paste!$M3079)&lt;&gt;"",TRIM(GL_Paste!$M3079),IFERROR(MID(GL_Paste!$I3079,FIND("[",GL_Paste!$I3079)+1,FIND("]",GL_Paste!$I3079)-FIND("[",GL_Paste!$I3079)-1),"")))</f>
        <v/>
      </c>
      <c r="D3082">
        <f>IF(GL_Paste!$B3079="","",IFERROR(INDEX(DeptName,MATCH($C3082,DeptTag,0)),"UNALLOCATED"))</f>
        <v/>
      </c>
      <c r="E3082">
        <f>IF(GL_Paste!$B3079="","",IFERROR(INDEX(AcctCat,MATCH(GL_Paste!$B3079&amp;"",AcctCode,0)),"UNKNOWN"))</f>
        <v/>
      </c>
      <c r="F3082">
        <f>IF(GL_Paste!$B3079="","",IFERROR(INDEX(AcctSub,MATCH(GL_Paste!$B3079&amp;"",AcctCode,0)),"UNKNOWN"))</f>
        <v/>
      </c>
    </row>
    <row r="3083">
      <c r="A3083" s="40">
        <f>IF(GL_Paste!$B3080="","",N(GL_Paste!$H3080)-N(GL_Paste!$G3080))</f>
        <v/>
      </c>
      <c r="B3083" s="43">
        <f>IF(GL_Paste!$B3080="","",DATE(YEAR(GL_Paste!$E3080),MONTH(GL_Paste!$E3080),1))</f>
        <v/>
      </c>
      <c r="C3083">
        <f>IF(GL_Paste!$B3080="","",IF(TRIM(GL_Paste!$M3080)&lt;&gt;"",TRIM(GL_Paste!$M3080),IFERROR(MID(GL_Paste!$I3080,FIND("[",GL_Paste!$I3080)+1,FIND("]",GL_Paste!$I3080)-FIND("[",GL_Paste!$I3080)-1),"")))</f>
        <v/>
      </c>
      <c r="D3083">
        <f>IF(GL_Paste!$B3080="","",IFERROR(INDEX(DeptName,MATCH($C3083,DeptTag,0)),"UNALLOCATED"))</f>
        <v/>
      </c>
      <c r="E3083">
        <f>IF(GL_Paste!$B3080="","",IFERROR(INDEX(AcctCat,MATCH(GL_Paste!$B3080&amp;"",AcctCode,0)),"UNKNOWN"))</f>
        <v/>
      </c>
      <c r="F3083">
        <f>IF(GL_Paste!$B3080="","",IFERROR(INDEX(AcctSub,MATCH(GL_Paste!$B3080&amp;"",AcctCode,0)),"UNKNOWN"))</f>
        <v/>
      </c>
    </row>
    <row r="3084">
      <c r="A3084" s="40">
        <f>IF(GL_Paste!$B3081="","",N(GL_Paste!$H3081)-N(GL_Paste!$G3081))</f>
        <v/>
      </c>
      <c r="B3084" s="43">
        <f>IF(GL_Paste!$B3081="","",DATE(YEAR(GL_Paste!$E3081),MONTH(GL_Paste!$E3081),1))</f>
        <v/>
      </c>
      <c r="C3084">
        <f>IF(GL_Paste!$B3081="","",IF(TRIM(GL_Paste!$M3081)&lt;&gt;"",TRIM(GL_Paste!$M3081),IFERROR(MID(GL_Paste!$I3081,FIND("[",GL_Paste!$I3081)+1,FIND("]",GL_Paste!$I3081)-FIND("[",GL_Paste!$I3081)-1),"")))</f>
        <v/>
      </c>
      <c r="D3084">
        <f>IF(GL_Paste!$B3081="","",IFERROR(INDEX(DeptName,MATCH($C3084,DeptTag,0)),"UNALLOCATED"))</f>
        <v/>
      </c>
      <c r="E3084">
        <f>IF(GL_Paste!$B3081="","",IFERROR(INDEX(AcctCat,MATCH(GL_Paste!$B3081&amp;"",AcctCode,0)),"UNKNOWN"))</f>
        <v/>
      </c>
      <c r="F3084">
        <f>IF(GL_Paste!$B3081="","",IFERROR(INDEX(AcctSub,MATCH(GL_Paste!$B3081&amp;"",AcctCode,0)),"UNKNOWN"))</f>
        <v/>
      </c>
    </row>
    <row r="3085">
      <c r="A3085" s="40">
        <f>IF(GL_Paste!$B3082="","",N(GL_Paste!$H3082)-N(GL_Paste!$G3082))</f>
        <v/>
      </c>
      <c r="B3085" s="43">
        <f>IF(GL_Paste!$B3082="","",DATE(YEAR(GL_Paste!$E3082),MONTH(GL_Paste!$E3082),1))</f>
        <v/>
      </c>
      <c r="C3085">
        <f>IF(GL_Paste!$B3082="","",IF(TRIM(GL_Paste!$M3082)&lt;&gt;"",TRIM(GL_Paste!$M3082),IFERROR(MID(GL_Paste!$I3082,FIND("[",GL_Paste!$I3082)+1,FIND("]",GL_Paste!$I3082)-FIND("[",GL_Paste!$I3082)-1),"")))</f>
        <v/>
      </c>
      <c r="D3085">
        <f>IF(GL_Paste!$B3082="","",IFERROR(INDEX(DeptName,MATCH($C3085,DeptTag,0)),"UNALLOCATED"))</f>
        <v/>
      </c>
      <c r="E3085">
        <f>IF(GL_Paste!$B3082="","",IFERROR(INDEX(AcctCat,MATCH(GL_Paste!$B3082&amp;"",AcctCode,0)),"UNKNOWN"))</f>
        <v/>
      </c>
      <c r="F3085">
        <f>IF(GL_Paste!$B3082="","",IFERROR(INDEX(AcctSub,MATCH(GL_Paste!$B3082&amp;"",AcctCode,0)),"UNKNOWN"))</f>
        <v/>
      </c>
    </row>
    <row r="3086">
      <c r="A3086" s="40">
        <f>IF(GL_Paste!$B3083="","",N(GL_Paste!$H3083)-N(GL_Paste!$G3083))</f>
        <v/>
      </c>
      <c r="B3086" s="43">
        <f>IF(GL_Paste!$B3083="","",DATE(YEAR(GL_Paste!$E3083),MONTH(GL_Paste!$E3083),1))</f>
        <v/>
      </c>
      <c r="C3086">
        <f>IF(GL_Paste!$B3083="","",IF(TRIM(GL_Paste!$M3083)&lt;&gt;"",TRIM(GL_Paste!$M3083),IFERROR(MID(GL_Paste!$I3083,FIND("[",GL_Paste!$I3083)+1,FIND("]",GL_Paste!$I3083)-FIND("[",GL_Paste!$I3083)-1),"")))</f>
        <v/>
      </c>
      <c r="D3086">
        <f>IF(GL_Paste!$B3083="","",IFERROR(INDEX(DeptName,MATCH($C3086,DeptTag,0)),"UNALLOCATED"))</f>
        <v/>
      </c>
      <c r="E3086">
        <f>IF(GL_Paste!$B3083="","",IFERROR(INDEX(AcctCat,MATCH(GL_Paste!$B3083&amp;"",AcctCode,0)),"UNKNOWN"))</f>
        <v/>
      </c>
      <c r="F3086">
        <f>IF(GL_Paste!$B3083="","",IFERROR(INDEX(AcctSub,MATCH(GL_Paste!$B3083&amp;"",AcctCode,0)),"UNKNOWN"))</f>
        <v/>
      </c>
    </row>
    <row r="3087">
      <c r="A3087" s="40">
        <f>IF(GL_Paste!$B3084="","",N(GL_Paste!$H3084)-N(GL_Paste!$G3084))</f>
        <v/>
      </c>
      <c r="B3087" s="43">
        <f>IF(GL_Paste!$B3084="","",DATE(YEAR(GL_Paste!$E3084),MONTH(GL_Paste!$E3084),1))</f>
        <v/>
      </c>
      <c r="C3087">
        <f>IF(GL_Paste!$B3084="","",IF(TRIM(GL_Paste!$M3084)&lt;&gt;"",TRIM(GL_Paste!$M3084),IFERROR(MID(GL_Paste!$I3084,FIND("[",GL_Paste!$I3084)+1,FIND("]",GL_Paste!$I3084)-FIND("[",GL_Paste!$I3084)-1),"")))</f>
        <v/>
      </c>
      <c r="D3087">
        <f>IF(GL_Paste!$B3084="","",IFERROR(INDEX(DeptName,MATCH($C3087,DeptTag,0)),"UNALLOCATED"))</f>
        <v/>
      </c>
      <c r="E3087">
        <f>IF(GL_Paste!$B3084="","",IFERROR(INDEX(AcctCat,MATCH(GL_Paste!$B3084&amp;"",AcctCode,0)),"UNKNOWN"))</f>
        <v/>
      </c>
      <c r="F3087">
        <f>IF(GL_Paste!$B3084="","",IFERROR(INDEX(AcctSub,MATCH(GL_Paste!$B3084&amp;"",AcctCode,0)),"UNKNOWN"))</f>
        <v/>
      </c>
    </row>
    <row r="3088">
      <c r="A3088" s="40">
        <f>IF(GL_Paste!$B3085="","",N(GL_Paste!$H3085)-N(GL_Paste!$G3085))</f>
        <v/>
      </c>
      <c r="B3088" s="43">
        <f>IF(GL_Paste!$B3085="","",DATE(YEAR(GL_Paste!$E3085),MONTH(GL_Paste!$E3085),1))</f>
        <v/>
      </c>
      <c r="C3088">
        <f>IF(GL_Paste!$B3085="","",IF(TRIM(GL_Paste!$M3085)&lt;&gt;"",TRIM(GL_Paste!$M3085),IFERROR(MID(GL_Paste!$I3085,FIND("[",GL_Paste!$I3085)+1,FIND("]",GL_Paste!$I3085)-FIND("[",GL_Paste!$I3085)-1),"")))</f>
        <v/>
      </c>
      <c r="D3088">
        <f>IF(GL_Paste!$B3085="","",IFERROR(INDEX(DeptName,MATCH($C3088,DeptTag,0)),"UNALLOCATED"))</f>
        <v/>
      </c>
      <c r="E3088">
        <f>IF(GL_Paste!$B3085="","",IFERROR(INDEX(AcctCat,MATCH(GL_Paste!$B3085&amp;"",AcctCode,0)),"UNKNOWN"))</f>
        <v/>
      </c>
      <c r="F3088">
        <f>IF(GL_Paste!$B3085="","",IFERROR(INDEX(AcctSub,MATCH(GL_Paste!$B3085&amp;"",AcctCode,0)),"UNKNOWN"))</f>
        <v/>
      </c>
    </row>
    <row r="3089">
      <c r="A3089" s="40">
        <f>IF(GL_Paste!$B3086="","",N(GL_Paste!$H3086)-N(GL_Paste!$G3086))</f>
        <v/>
      </c>
      <c r="B3089" s="43">
        <f>IF(GL_Paste!$B3086="","",DATE(YEAR(GL_Paste!$E3086),MONTH(GL_Paste!$E3086),1))</f>
        <v/>
      </c>
      <c r="C3089">
        <f>IF(GL_Paste!$B3086="","",IF(TRIM(GL_Paste!$M3086)&lt;&gt;"",TRIM(GL_Paste!$M3086),IFERROR(MID(GL_Paste!$I3086,FIND("[",GL_Paste!$I3086)+1,FIND("]",GL_Paste!$I3086)-FIND("[",GL_Paste!$I3086)-1),"")))</f>
        <v/>
      </c>
      <c r="D3089">
        <f>IF(GL_Paste!$B3086="","",IFERROR(INDEX(DeptName,MATCH($C3089,DeptTag,0)),"UNALLOCATED"))</f>
        <v/>
      </c>
      <c r="E3089">
        <f>IF(GL_Paste!$B3086="","",IFERROR(INDEX(AcctCat,MATCH(GL_Paste!$B3086&amp;"",AcctCode,0)),"UNKNOWN"))</f>
        <v/>
      </c>
      <c r="F3089">
        <f>IF(GL_Paste!$B3086="","",IFERROR(INDEX(AcctSub,MATCH(GL_Paste!$B3086&amp;"",AcctCode,0)),"UNKNOWN"))</f>
        <v/>
      </c>
    </row>
    <row r="3090">
      <c r="A3090" s="40">
        <f>IF(GL_Paste!$B3087="","",N(GL_Paste!$H3087)-N(GL_Paste!$G3087))</f>
        <v/>
      </c>
      <c r="B3090" s="43">
        <f>IF(GL_Paste!$B3087="","",DATE(YEAR(GL_Paste!$E3087),MONTH(GL_Paste!$E3087),1))</f>
        <v/>
      </c>
      <c r="C3090">
        <f>IF(GL_Paste!$B3087="","",IF(TRIM(GL_Paste!$M3087)&lt;&gt;"",TRIM(GL_Paste!$M3087),IFERROR(MID(GL_Paste!$I3087,FIND("[",GL_Paste!$I3087)+1,FIND("]",GL_Paste!$I3087)-FIND("[",GL_Paste!$I3087)-1),"")))</f>
        <v/>
      </c>
      <c r="D3090">
        <f>IF(GL_Paste!$B3087="","",IFERROR(INDEX(DeptName,MATCH($C3090,DeptTag,0)),"UNALLOCATED"))</f>
        <v/>
      </c>
      <c r="E3090">
        <f>IF(GL_Paste!$B3087="","",IFERROR(INDEX(AcctCat,MATCH(GL_Paste!$B3087&amp;"",AcctCode,0)),"UNKNOWN"))</f>
        <v/>
      </c>
      <c r="F3090">
        <f>IF(GL_Paste!$B3087="","",IFERROR(INDEX(AcctSub,MATCH(GL_Paste!$B3087&amp;"",AcctCode,0)),"UNKNOWN"))</f>
        <v/>
      </c>
    </row>
    <row r="3091">
      <c r="A3091" s="40">
        <f>IF(GL_Paste!$B3088="","",N(GL_Paste!$H3088)-N(GL_Paste!$G3088))</f>
        <v/>
      </c>
      <c r="B3091" s="43">
        <f>IF(GL_Paste!$B3088="","",DATE(YEAR(GL_Paste!$E3088),MONTH(GL_Paste!$E3088),1))</f>
        <v/>
      </c>
      <c r="C3091">
        <f>IF(GL_Paste!$B3088="","",IF(TRIM(GL_Paste!$M3088)&lt;&gt;"",TRIM(GL_Paste!$M3088),IFERROR(MID(GL_Paste!$I3088,FIND("[",GL_Paste!$I3088)+1,FIND("]",GL_Paste!$I3088)-FIND("[",GL_Paste!$I3088)-1),"")))</f>
        <v/>
      </c>
      <c r="D3091">
        <f>IF(GL_Paste!$B3088="","",IFERROR(INDEX(DeptName,MATCH($C3091,DeptTag,0)),"UNALLOCATED"))</f>
        <v/>
      </c>
      <c r="E3091">
        <f>IF(GL_Paste!$B3088="","",IFERROR(INDEX(AcctCat,MATCH(GL_Paste!$B3088&amp;"",AcctCode,0)),"UNKNOWN"))</f>
        <v/>
      </c>
      <c r="F3091">
        <f>IF(GL_Paste!$B3088="","",IFERROR(INDEX(AcctSub,MATCH(GL_Paste!$B3088&amp;"",AcctCode,0)),"UNKNOWN"))</f>
        <v/>
      </c>
    </row>
    <row r="3092">
      <c r="A3092" s="40">
        <f>IF(GL_Paste!$B3089="","",N(GL_Paste!$H3089)-N(GL_Paste!$G3089))</f>
        <v/>
      </c>
      <c r="B3092" s="43">
        <f>IF(GL_Paste!$B3089="","",DATE(YEAR(GL_Paste!$E3089),MONTH(GL_Paste!$E3089),1))</f>
        <v/>
      </c>
      <c r="C3092">
        <f>IF(GL_Paste!$B3089="","",IF(TRIM(GL_Paste!$M3089)&lt;&gt;"",TRIM(GL_Paste!$M3089),IFERROR(MID(GL_Paste!$I3089,FIND("[",GL_Paste!$I3089)+1,FIND("]",GL_Paste!$I3089)-FIND("[",GL_Paste!$I3089)-1),"")))</f>
        <v/>
      </c>
      <c r="D3092">
        <f>IF(GL_Paste!$B3089="","",IFERROR(INDEX(DeptName,MATCH($C3092,DeptTag,0)),"UNALLOCATED"))</f>
        <v/>
      </c>
      <c r="E3092">
        <f>IF(GL_Paste!$B3089="","",IFERROR(INDEX(AcctCat,MATCH(GL_Paste!$B3089&amp;"",AcctCode,0)),"UNKNOWN"))</f>
        <v/>
      </c>
      <c r="F3092">
        <f>IF(GL_Paste!$B3089="","",IFERROR(INDEX(AcctSub,MATCH(GL_Paste!$B3089&amp;"",AcctCode,0)),"UNKNOWN"))</f>
        <v/>
      </c>
    </row>
    <row r="3093">
      <c r="A3093" s="40">
        <f>IF(GL_Paste!$B3090="","",N(GL_Paste!$H3090)-N(GL_Paste!$G3090))</f>
        <v/>
      </c>
      <c r="B3093" s="43">
        <f>IF(GL_Paste!$B3090="","",DATE(YEAR(GL_Paste!$E3090),MONTH(GL_Paste!$E3090),1))</f>
        <v/>
      </c>
      <c r="C3093">
        <f>IF(GL_Paste!$B3090="","",IF(TRIM(GL_Paste!$M3090)&lt;&gt;"",TRIM(GL_Paste!$M3090),IFERROR(MID(GL_Paste!$I3090,FIND("[",GL_Paste!$I3090)+1,FIND("]",GL_Paste!$I3090)-FIND("[",GL_Paste!$I3090)-1),"")))</f>
        <v/>
      </c>
      <c r="D3093">
        <f>IF(GL_Paste!$B3090="","",IFERROR(INDEX(DeptName,MATCH($C3093,DeptTag,0)),"UNALLOCATED"))</f>
        <v/>
      </c>
      <c r="E3093">
        <f>IF(GL_Paste!$B3090="","",IFERROR(INDEX(AcctCat,MATCH(GL_Paste!$B3090&amp;"",AcctCode,0)),"UNKNOWN"))</f>
        <v/>
      </c>
      <c r="F3093">
        <f>IF(GL_Paste!$B3090="","",IFERROR(INDEX(AcctSub,MATCH(GL_Paste!$B3090&amp;"",AcctCode,0)),"UNKNOWN"))</f>
        <v/>
      </c>
    </row>
    <row r="3094">
      <c r="A3094" s="40">
        <f>IF(GL_Paste!$B3091="","",N(GL_Paste!$H3091)-N(GL_Paste!$G3091))</f>
        <v/>
      </c>
      <c r="B3094" s="43">
        <f>IF(GL_Paste!$B3091="","",DATE(YEAR(GL_Paste!$E3091),MONTH(GL_Paste!$E3091),1))</f>
        <v/>
      </c>
      <c r="C3094">
        <f>IF(GL_Paste!$B3091="","",IF(TRIM(GL_Paste!$M3091)&lt;&gt;"",TRIM(GL_Paste!$M3091),IFERROR(MID(GL_Paste!$I3091,FIND("[",GL_Paste!$I3091)+1,FIND("]",GL_Paste!$I3091)-FIND("[",GL_Paste!$I3091)-1),"")))</f>
        <v/>
      </c>
      <c r="D3094">
        <f>IF(GL_Paste!$B3091="","",IFERROR(INDEX(DeptName,MATCH($C3094,DeptTag,0)),"UNALLOCATED"))</f>
        <v/>
      </c>
      <c r="E3094">
        <f>IF(GL_Paste!$B3091="","",IFERROR(INDEX(AcctCat,MATCH(GL_Paste!$B3091&amp;"",AcctCode,0)),"UNKNOWN"))</f>
        <v/>
      </c>
      <c r="F3094">
        <f>IF(GL_Paste!$B3091="","",IFERROR(INDEX(AcctSub,MATCH(GL_Paste!$B3091&amp;"",AcctCode,0)),"UNKNOWN"))</f>
        <v/>
      </c>
    </row>
    <row r="3095">
      <c r="A3095" s="40">
        <f>IF(GL_Paste!$B3092="","",N(GL_Paste!$H3092)-N(GL_Paste!$G3092))</f>
        <v/>
      </c>
      <c r="B3095" s="43">
        <f>IF(GL_Paste!$B3092="","",DATE(YEAR(GL_Paste!$E3092),MONTH(GL_Paste!$E3092),1))</f>
        <v/>
      </c>
      <c r="C3095">
        <f>IF(GL_Paste!$B3092="","",IF(TRIM(GL_Paste!$M3092)&lt;&gt;"",TRIM(GL_Paste!$M3092),IFERROR(MID(GL_Paste!$I3092,FIND("[",GL_Paste!$I3092)+1,FIND("]",GL_Paste!$I3092)-FIND("[",GL_Paste!$I3092)-1),"")))</f>
        <v/>
      </c>
      <c r="D3095">
        <f>IF(GL_Paste!$B3092="","",IFERROR(INDEX(DeptName,MATCH($C3095,DeptTag,0)),"UNALLOCATED"))</f>
        <v/>
      </c>
      <c r="E3095">
        <f>IF(GL_Paste!$B3092="","",IFERROR(INDEX(AcctCat,MATCH(GL_Paste!$B3092&amp;"",AcctCode,0)),"UNKNOWN"))</f>
        <v/>
      </c>
      <c r="F3095">
        <f>IF(GL_Paste!$B3092="","",IFERROR(INDEX(AcctSub,MATCH(GL_Paste!$B3092&amp;"",AcctCode,0)),"UNKNOWN"))</f>
        <v/>
      </c>
    </row>
    <row r="3096">
      <c r="A3096" s="40">
        <f>IF(GL_Paste!$B3093="","",N(GL_Paste!$H3093)-N(GL_Paste!$G3093))</f>
        <v/>
      </c>
      <c r="B3096" s="43">
        <f>IF(GL_Paste!$B3093="","",DATE(YEAR(GL_Paste!$E3093),MONTH(GL_Paste!$E3093),1))</f>
        <v/>
      </c>
      <c r="C3096">
        <f>IF(GL_Paste!$B3093="","",IF(TRIM(GL_Paste!$M3093)&lt;&gt;"",TRIM(GL_Paste!$M3093),IFERROR(MID(GL_Paste!$I3093,FIND("[",GL_Paste!$I3093)+1,FIND("]",GL_Paste!$I3093)-FIND("[",GL_Paste!$I3093)-1),"")))</f>
        <v/>
      </c>
      <c r="D3096">
        <f>IF(GL_Paste!$B3093="","",IFERROR(INDEX(DeptName,MATCH($C3096,DeptTag,0)),"UNALLOCATED"))</f>
        <v/>
      </c>
      <c r="E3096">
        <f>IF(GL_Paste!$B3093="","",IFERROR(INDEX(AcctCat,MATCH(GL_Paste!$B3093&amp;"",AcctCode,0)),"UNKNOWN"))</f>
        <v/>
      </c>
      <c r="F3096">
        <f>IF(GL_Paste!$B3093="","",IFERROR(INDEX(AcctSub,MATCH(GL_Paste!$B3093&amp;"",AcctCode,0)),"UNKNOWN"))</f>
        <v/>
      </c>
    </row>
    <row r="3097">
      <c r="A3097" s="40">
        <f>IF(GL_Paste!$B3094="","",N(GL_Paste!$H3094)-N(GL_Paste!$G3094))</f>
        <v/>
      </c>
      <c r="B3097" s="43">
        <f>IF(GL_Paste!$B3094="","",DATE(YEAR(GL_Paste!$E3094),MONTH(GL_Paste!$E3094),1))</f>
        <v/>
      </c>
      <c r="C3097">
        <f>IF(GL_Paste!$B3094="","",IF(TRIM(GL_Paste!$M3094)&lt;&gt;"",TRIM(GL_Paste!$M3094),IFERROR(MID(GL_Paste!$I3094,FIND("[",GL_Paste!$I3094)+1,FIND("]",GL_Paste!$I3094)-FIND("[",GL_Paste!$I3094)-1),"")))</f>
        <v/>
      </c>
      <c r="D3097">
        <f>IF(GL_Paste!$B3094="","",IFERROR(INDEX(DeptName,MATCH($C3097,DeptTag,0)),"UNALLOCATED"))</f>
        <v/>
      </c>
      <c r="E3097">
        <f>IF(GL_Paste!$B3094="","",IFERROR(INDEX(AcctCat,MATCH(GL_Paste!$B3094&amp;"",AcctCode,0)),"UNKNOWN"))</f>
        <v/>
      </c>
      <c r="F3097">
        <f>IF(GL_Paste!$B3094="","",IFERROR(INDEX(AcctSub,MATCH(GL_Paste!$B3094&amp;"",AcctCode,0)),"UNKNOWN"))</f>
        <v/>
      </c>
    </row>
    <row r="3098">
      <c r="A3098" s="40">
        <f>IF(GL_Paste!$B3095="","",N(GL_Paste!$H3095)-N(GL_Paste!$G3095))</f>
        <v/>
      </c>
      <c r="B3098" s="43">
        <f>IF(GL_Paste!$B3095="","",DATE(YEAR(GL_Paste!$E3095),MONTH(GL_Paste!$E3095),1))</f>
        <v/>
      </c>
      <c r="C3098">
        <f>IF(GL_Paste!$B3095="","",IF(TRIM(GL_Paste!$M3095)&lt;&gt;"",TRIM(GL_Paste!$M3095),IFERROR(MID(GL_Paste!$I3095,FIND("[",GL_Paste!$I3095)+1,FIND("]",GL_Paste!$I3095)-FIND("[",GL_Paste!$I3095)-1),"")))</f>
        <v/>
      </c>
      <c r="D3098">
        <f>IF(GL_Paste!$B3095="","",IFERROR(INDEX(DeptName,MATCH($C3098,DeptTag,0)),"UNALLOCATED"))</f>
        <v/>
      </c>
      <c r="E3098">
        <f>IF(GL_Paste!$B3095="","",IFERROR(INDEX(AcctCat,MATCH(GL_Paste!$B3095&amp;"",AcctCode,0)),"UNKNOWN"))</f>
        <v/>
      </c>
      <c r="F3098">
        <f>IF(GL_Paste!$B3095="","",IFERROR(INDEX(AcctSub,MATCH(GL_Paste!$B3095&amp;"",AcctCode,0)),"UNKNOWN"))</f>
        <v/>
      </c>
    </row>
    <row r="3099">
      <c r="A3099" s="40">
        <f>IF(GL_Paste!$B3096="","",N(GL_Paste!$H3096)-N(GL_Paste!$G3096))</f>
        <v/>
      </c>
      <c r="B3099" s="43">
        <f>IF(GL_Paste!$B3096="","",DATE(YEAR(GL_Paste!$E3096),MONTH(GL_Paste!$E3096),1))</f>
        <v/>
      </c>
      <c r="C3099">
        <f>IF(GL_Paste!$B3096="","",IF(TRIM(GL_Paste!$M3096)&lt;&gt;"",TRIM(GL_Paste!$M3096),IFERROR(MID(GL_Paste!$I3096,FIND("[",GL_Paste!$I3096)+1,FIND("]",GL_Paste!$I3096)-FIND("[",GL_Paste!$I3096)-1),"")))</f>
        <v/>
      </c>
      <c r="D3099">
        <f>IF(GL_Paste!$B3096="","",IFERROR(INDEX(DeptName,MATCH($C3099,DeptTag,0)),"UNALLOCATED"))</f>
        <v/>
      </c>
      <c r="E3099">
        <f>IF(GL_Paste!$B3096="","",IFERROR(INDEX(AcctCat,MATCH(GL_Paste!$B3096&amp;"",AcctCode,0)),"UNKNOWN"))</f>
        <v/>
      </c>
      <c r="F3099">
        <f>IF(GL_Paste!$B3096="","",IFERROR(INDEX(AcctSub,MATCH(GL_Paste!$B3096&amp;"",AcctCode,0)),"UNKNOWN"))</f>
        <v/>
      </c>
    </row>
    <row r="3100">
      <c r="A3100" s="40">
        <f>IF(GL_Paste!$B3097="","",N(GL_Paste!$H3097)-N(GL_Paste!$G3097))</f>
        <v/>
      </c>
      <c r="B3100" s="43">
        <f>IF(GL_Paste!$B3097="","",DATE(YEAR(GL_Paste!$E3097),MONTH(GL_Paste!$E3097),1))</f>
        <v/>
      </c>
      <c r="C3100">
        <f>IF(GL_Paste!$B3097="","",IF(TRIM(GL_Paste!$M3097)&lt;&gt;"",TRIM(GL_Paste!$M3097),IFERROR(MID(GL_Paste!$I3097,FIND("[",GL_Paste!$I3097)+1,FIND("]",GL_Paste!$I3097)-FIND("[",GL_Paste!$I3097)-1),"")))</f>
        <v/>
      </c>
      <c r="D3100">
        <f>IF(GL_Paste!$B3097="","",IFERROR(INDEX(DeptName,MATCH($C3100,DeptTag,0)),"UNALLOCATED"))</f>
        <v/>
      </c>
      <c r="E3100">
        <f>IF(GL_Paste!$B3097="","",IFERROR(INDEX(AcctCat,MATCH(GL_Paste!$B3097&amp;"",AcctCode,0)),"UNKNOWN"))</f>
        <v/>
      </c>
      <c r="F3100">
        <f>IF(GL_Paste!$B3097="","",IFERROR(INDEX(AcctSub,MATCH(GL_Paste!$B3097&amp;"",AcctCode,0)),"UNKNOWN"))</f>
        <v/>
      </c>
    </row>
    <row r="3101">
      <c r="A3101" s="40">
        <f>IF(GL_Paste!$B3098="","",N(GL_Paste!$H3098)-N(GL_Paste!$G3098))</f>
        <v/>
      </c>
      <c r="B3101" s="43">
        <f>IF(GL_Paste!$B3098="","",DATE(YEAR(GL_Paste!$E3098),MONTH(GL_Paste!$E3098),1))</f>
        <v/>
      </c>
      <c r="C3101">
        <f>IF(GL_Paste!$B3098="","",IF(TRIM(GL_Paste!$M3098)&lt;&gt;"",TRIM(GL_Paste!$M3098),IFERROR(MID(GL_Paste!$I3098,FIND("[",GL_Paste!$I3098)+1,FIND("]",GL_Paste!$I3098)-FIND("[",GL_Paste!$I3098)-1),"")))</f>
        <v/>
      </c>
      <c r="D3101">
        <f>IF(GL_Paste!$B3098="","",IFERROR(INDEX(DeptName,MATCH($C3101,DeptTag,0)),"UNALLOCATED"))</f>
        <v/>
      </c>
      <c r="E3101">
        <f>IF(GL_Paste!$B3098="","",IFERROR(INDEX(AcctCat,MATCH(GL_Paste!$B3098&amp;"",AcctCode,0)),"UNKNOWN"))</f>
        <v/>
      </c>
      <c r="F3101">
        <f>IF(GL_Paste!$B3098="","",IFERROR(INDEX(AcctSub,MATCH(GL_Paste!$B3098&amp;"",AcctCode,0)),"UNKNOWN"))</f>
        <v/>
      </c>
    </row>
    <row r="3102">
      <c r="A3102" s="40">
        <f>IF(GL_Paste!$B3099="","",N(GL_Paste!$H3099)-N(GL_Paste!$G3099))</f>
        <v/>
      </c>
      <c r="B3102" s="43">
        <f>IF(GL_Paste!$B3099="","",DATE(YEAR(GL_Paste!$E3099),MONTH(GL_Paste!$E3099),1))</f>
        <v/>
      </c>
      <c r="C3102">
        <f>IF(GL_Paste!$B3099="","",IF(TRIM(GL_Paste!$M3099)&lt;&gt;"",TRIM(GL_Paste!$M3099),IFERROR(MID(GL_Paste!$I3099,FIND("[",GL_Paste!$I3099)+1,FIND("]",GL_Paste!$I3099)-FIND("[",GL_Paste!$I3099)-1),"")))</f>
        <v/>
      </c>
      <c r="D3102">
        <f>IF(GL_Paste!$B3099="","",IFERROR(INDEX(DeptName,MATCH($C3102,DeptTag,0)),"UNALLOCATED"))</f>
        <v/>
      </c>
      <c r="E3102">
        <f>IF(GL_Paste!$B3099="","",IFERROR(INDEX(AcctCat,MATCH(GL_Paste!$B3099&amp;"",AcctCode,0)),"UNKNOWN"))</f>
        <v/>
      </c>
      <c r="F3102">
        <f>IF(GL_Paste!$B3099="","",IFERROR(INDEX(AcctSub,MATCH(GL_Paste!$B3099&amp;"",AcctCode,0)),"UNKNOWN"))</f>
        <v/>
      </c>
    </row>
    <row r="3103">
      <c r="A3103" s="40">
        <f>IF(GL_Paste!$B3100="","",N(GL_Paste!$H3100)-N(GL_Paste!$G3100))</f>
        <v/>
      </c>
      <c r="B3103" s="43">
        <f>IF(GL_Paste!$B3100="","",DATE(YEAR(GL_Paste!$E3100),MONTH(GL_Paste!$E3100),1))</f>
        <v/>
      </c>
      <c r="C3103">
        <f>IF(GL_Paste!$B3100="","",IF(TRIM(GL_Paste!$M3100)&lt;&gt;"",TRIM(GL_Paste!$M3100),IFERROR(MID(GL_Paste!$I3100,FIND("[",GL_Paste!$I3100)+1,FIND("]",GL_Paste!$I3100)-FIND("[",GL_Paste!$I3100)-1),"")))</f>
        <v/>
      </c>
      <c r="D3103">
        <f>IF(GL_Paste!$B3100="","",IFERROR(INDEX(DeptName,MATCH($C3103,DeptTag,0)),"UNALLOCATED"))</f>
        <v/>
      </c>
      <c r="E3103">
        <f>IF(GL_Paste!$B3100="","",IFERROR(INDEX(AcctCat,MATCH(GL_Paste!$B3100&amp;"",AcctCode,0)),"UNKNOWN"))</f>
        <v/>
      </c>
      <c r="F3103">
        <f>IF(GL_Paste!$B3100="","",IFERROR(INDEX(AcctSub,MATCH(GL_Paste!$B3100&amp;"",AcctCode,0)),"UNKNOWN"))</f>
        <v/>
      </c>
    </row>
    <row r="3104">
      <c r="A3104" s="40">
        <f>IF(GL_Paste!$B3101="","",N(GL_Paste!$H3101)-N(GL_Paste!$G3101))</f>
        <v/>
      </c>
      <c r="B3104" s="43">
        <f>IF(GL_Paste!$B3101="","",DATE(YEAR(GL_Paste!$E3101),MONTH(GL_Paste!$E3101),1))</f>
        <v/>
      </c>
      <c r="C3104">
        <f>IF(GL_Paste!$B3101="","",IF(TRIM(GL_Paste!$M3101)&lt;&gt;"",TRIM(GL_Paste!$M3101),IFERROR(MID(GL_Paste!$I3101,FIND("[",GL_Paste!$I3101)+1,FIND("]",GL_Paste!$I3101)-FIND("[",GL_Paste!$I3101)-1),"")))</f>
        <v/>
      </c>
      <c r="D3104">
        <f>IF(GL_Paste!$B3101="","",IFERROR(INDEX(DeptName,MATCH($C3104,DeptTag,0)),"UNALLOCATED"))</f>
        <v/>
      </c>
      <c r="E3104">
        <f>IF(GL_Paste!$B3101="","",IFERROR(INDEX(AcctCat,MATCH(GL_Paste!$B3101&amp;"",AcctCode,0)),"UNKNOWN"))</f>
        <v/>
      </c>
      <c r="F3104">
        <f>IF(GL_Paste!$B3101="","",IFERROR(INDEX(AcctSub,MATCH(GL_Paste!$B3101&amp;"",AcctCode,0)),"UNKNOWN"))</f>
        <v/>
      </c>
    </row>
    <row r="3105">
      <c r="A3105" s="40">
        <f>IF(GL_Paste!$B3102="","",N(GL_Paste!$H3102)-N(GL_Paste!$G3102))</f>
        <v/>
      </c>
      <c r="B3105" s="43">
        <f>IF(GL_Paste!$B3102="","",DATE(YEAR(GL_Paste!$E3102),MONTH(GL_Paste!$E3102),1))</f>
        <v/>
      </c>
      <c r="C3105">
        <f>IF(GL_Paste!$B3102="","",IF(TRIM(GL_Paste!$M3102)&lt;&gt;"",TRIM(GL_Paste!$M3102),IFERROR(MID(GL_Paste!$I3102,FIND("[",GL_Paste!$I3102)+1,FIND("]",GL_Paste!$I3102)-FIND("[",GL_Paste!$I3102)-1),"")))</f>
        <v/>
      </c>
      <c r="D3105">
        <f>IF(GL_Paste!$B3102="","",IFERROR(INDEX(DeptName,MATCH($C3105,DeptTag,0)),"UNALLOCATED"))</f>
        <v/>
      </c>
      <c r="E3105">
        <f>IF(GL_Paste!$B3102="","",IFERROR(INDEX(AcctCat,MATCH(GL_Paste!$B3102&amp;"",AcctCode,0)),"UNKNOWN"))</f>
        <v/>
      </c>
      <c r="F3105">
        <f>IF(GL_Paste!$B3102="","",IFERROR(INDEX(AcctSub,MATCH(GL_Paste!$B3102&amp;"",AcctCode,0)),"UNKNOWN"))</f>
        <v/>
      </c>
    </row>
    <row r="3106">
      <c r="A3106" s="40">
        <f>IF(GL_Paste!$B3103="","",N(GL_Paste!$H3103)-N(GL_Paste!$G3103))</f>
        <v/>
      </c>
      <c r="B3106" s="43">
        <f>IF(GL_Paste!$B3103="","",DATE(YEAR(GL_Paste!$E3103),MONTH(GL_Paste!$E3103),1))</f>
        <v/>
      </c>
      <c r="C3106">
        <f>IF(GL_Paste!$B3103="","",IF(TRIM(GL_Paste!$M3103)&lt;&gt;"",TRIM(GL_Paste!$M3103),IFERROR(MID(GL_Paste!$I3103,FIND("[",GL_Paste!$I3103)+1,FIND("]",GL_Paste!$I3103)-FIND("[",GL_Paste!$I3103)-1),"")))</f>
        <v/>
      </c>
      <c r="D3106">
        <f>IF(GL_Paste!$B3103="","",IFERROR(INDEX(DeptName,MATCH($C3106,DeptTag,0)),"UNALLOCATED"))</f>
        <v/>
      </c>
      <c r="E3106">
        <f>IF(GL_Paste!$B3103="","",IFERROR(INDEX(AcctCat,MATCH(GL_Paste!$B3103&amp;"",AcctCode,0)),"UNKNOWN"))</f>
        <v/>
      </c>
      <c r="F3106">
        <f>IF(GL_Paste!$B3103="","",IFERROR(INDEX(AcctSub,MATCH(GL_Paste!$B3103&amp;"",AcctCode,0)),"UNKNOWN"))</f>
        <v/>
      </c>
    </row>
    <row r="3107">
      <c r="A3107" s="40">
        <f>IF(GL_Paste!$B3104="","",N(GL_Paste!$H3104)-N(GL_Paste!$G3104))</f>
        <v/>
      </c>
      <c r="B3107" s="43">
        <f>IF(GL_Paste!$B3104="","",DATE(YEAR(GL_Paste!$E3104),MONTH(GL_Paste!$E3104),1))</f>
        <v/>
      </c>
      <c r="C3107">
        <f>IF(GL_Paste!$B3104="","",IF(TRIM(GL_Paste!$M3104)&lt;&gt;"",TRIM(GL_Paste!$M3104),IFERROR(MID(GL_Paste!$I3104,FIND("[",GL_Paste!$I3104)+1,FIND("]",GL_Paste!$I3104)-FIND("[",GL_Paste!$I3104)-1),"")))</f>
        <v/>
      </c>
      <c r="D3107">
        <f>IF(GL_Paste!$B3104="","",IFERROR(INDEX(DeptName,MATCH($C3107,DeptTag,0)),"UNALLOCATED"))</f>
        <v/>
      </c>
      <c r="E3107">
        <f>IF(GL_Paste!$B3104="","",IFERROR(INDEX(AcctCat,MATCH(GL_Paste!$B3104&amp;"",AcctCode,0)),"UNKNOWN"))</f>
        <v/>
      </c>
      <c r="F3107">
        <f>IF(GL_Paste!$B3104="","",IFERROR(INDEX(AcctSub,MATCH(GL_Paste!$B3104&amp;"",AcctCode,0)),"UNKNOWN"))</f>
        <v/>
      </c>
    </row>
    <row r="3108">
      <c r="A3108" s="40">
        <f>IF(GL_Paste!$B3105="","",N(GL_Paste!$H3105)-N(GL_Paste!$G3105))</f>
        <v/>
      </c>
      <c r="B3108" s="43">
        <f>IF(GL_Paste!$B3105="","",DATE(YEAR(GL_Paste!$E3105),MONTH(GL_Paste!$E3105),1))</f>
        <v/>
      </c>
      <c r="C3108">
        <f>IF(GL_Paste!$B3105="","",IF(TRIM(GL_Paste!$M3105)&lt;&gt;"",TRIM(GL_Paste!$M3105),IFERROR(MID(GL_Paste!$I3105,FIND("[",GL_Paste!$I3105)+1,FIND("]",GL_Paste!$I3105)-FIND("[",GL_Paste!$I3105)-1),"")))</f>
        <v/>
      </c>
      <c r="D3108">
        <f>IF(GL_Paste!$B3105="","",IFERROR(INDEX(DeptName,MATCH($C3108,DeptTag,0)),"UNALLOCATED"))</f>
        <v/>
      </c>
      <c r="E3108">
        <f>IF(GL_Paste!$B3105="","",IFERROR(INDEX(AcctCat,MATCH(GL_Paste!$B3105&amp;"",AcctCode,0)),"UNKNOWN"))</f>
        <v/>
      </c>
      <c r="F3108">
        <f>IF(GL_Paste!$B3105="","",IFERROR(INDEX(AcctSub,MATCH(GL_Paste!$B3105&amp;"",AcctCode,0)),"UNKNOWN"))</f>
        <v/>
      </c>
    </row>
    <row r="3109">
      <c r="A3109" s="40">
        <f>IF(GL_Paste!$B3106="","",N(GL_Paste!$H3106)-N(GL_Paste!$G3106))</f>
        <v/>
      </c>
      <c r="B3109" s="43">
        <f>IF(GL_Paste!$B3106="","",DATE(YEAR(GL_Paste!$E3106),MONTH(GL_Paste!$E3106),1))</f>
        <v/>
      </c>
      <c r="C3109">
        <f>IF(GL_Paste!$B3106="","",IF(TRIM(GL_Paste!$M3106)&lt;&gt;"",TRIM(GL_Paste!$M3106),IFERROR(MID(GL_Paste!$I3106,FIND("[",GL_Paste!$I3106)+1,FIND("]",GL_Paste!$I3106)-FIND("[",GL_Paste!$I3106)-1),"")))</f>
        <v/>
      </c>
      <c r="D3109">
        <f>IF(GL_Paste!$B3106="","",IFERROR(INDEX(DeptName,MATCH($C3109,DeptTag,0)),"UNALLOCATED"))</f>
        <v/>
      </c>
      <c r="E3109">
        <f>IF(GL_Paste!$B3106="","",IFERROR(INDEX(AcctCat,MATCH(GL_Paste!$B3106&amp;"",AcctCode,0)),"UNKNOWN"))</f>
        <v/>
      </c>
      <c r="F3109">
        <f>IF(GL_Paste!$B3106="","",IFERROR(INDEX(AcctSub,MATCH(GL_Paste!$B3106&amp;"",AcctCode,0)),"UNKNOWN"))</f>
        <v/>
      </c>
    </row>
    <row r="3110">
      <c r="A3110" s="40">
        <f>IF(GL_Paste!$B3107="","",N(GL_Paste!$H3107)-N(GL_Paste!$G3107))</f>
        <v/>
      </c>
      <c r="B3110" s="43">
        <f>IF(GL_Paste!$B3107="","",DATE(YEAR(GL_Paste!$E3107),MONTH(GL_Paste!$E3107),1))</f>
        <v/>
      </c>
      <c r="C3110">
        <f>IF(GL_Paste!$B3107="","",IF(TRIM(GL_Paste!$M3107)&lt;&gt;"",TRIM(GL_Paste!$M3107),IFERROR(MID(GL_Paste!$I3107,FIND("[",GL_Paste!$I3107)+1,FIND("]",GL_Paste!$I3107)-FIND("[",GL_Paste!$I3107)-1),"")))</f>
        <v/>
      </c>
      <c r="D3110">
        <f>IF(GL_Paste!$B3107="","",IFERROR(INDEX(DeptName,MATCH($C3110,DeptTag,0)),"UNALLOCATED"))</f>
        <v/>
      </c>
      <c r="E3110">
        <f>IF(GL_Paste!$B3107="","",IFERROR(INDEX(AcctCat,MATCH(GL_Paste!$B3107&amp;"",AcctCode,0)),"UNKNOWN"))</f>
        <v/>
      </c>
      <c r="F3110">
        <f>IF(GL_Paste!$B3107="","",IFERROR(INDEX(AcctSub,MATCH(GL_Paste!$B3107&amp;"",AcctCode,0)),"UNKNOWN"))</f>
        <v/>
      </c>
    </row>
    <row r="3111">
      <c r="A3111" s="40">
        <f>IF(GL_Paste!$B3108="","",N(GL_Paste!$H3108)-N(GL_Paste!$G3108))</f>
        <v/>
      </c>
      <c r="B3111" s="43">
        <f>IF(GL_Paste!$B3108="","",DATE(YEAR(GL_Paste!$E3108),MONTH(GL_Paste!$E3108),1))</f>
        <v/>
      </c>
      <c r="C3111">
        <f>IF(GL_Paste!$B3108="","",IF(TRIM(GL_Paste!$M3108)&lt;&gt;"",TRIM(GL_Paste!$M3108),IFERROR(MID(GL_Paste!$I3108,FIND("[",GL_Paste!$I3108)+1,FIND("]",GL_Paste!$I3108)-FIND("[",GL_Paste!$I3108)-1),"")))</f>
        <v/>
      </c>
      <c r="D3111">
        <f>IF(GL_Paste!$B3108="","",IFERROR(INDEX(DeptName,MATCH($C3111,DeptTag,0)),"UNALLOCATED"))</f>
        <v/>
      </c>
      <c r="E3111">
        <f>IF(GL_Paste!$B3108="","",IFERROR(INDEX(AcctCat,MATCH(GL_Paste!$B3108&amp;"",AcctCode,0)),"UNKNOWN"))</f>
        <v/>
      </c>
      <c r="F3111">
        <f>IF(GL_Paste!$B3108="","",IFERROR(INDEX(AcctSub,MATCH(GL_Paste!$B3108&amp;"",AcctCode,0)),"UNKNOWN"))</f>
        <v/>
      </c>
    </row>
    <row r="3112">
      <c r="A3112" s="40">
        <f>IF(GL_Paste!$B3109="","",N(GL_Paste!$H3109)-N(GL_Paste!$G3109))</f>
        <v/>
      </c>
      <c r="B3112" s="43">
        <f>IF(GL_Paste!$B3109="","",DATE(YEAR(GL_Paste!$E3109),MONTH(GL_Paste!$E3109),1))</f>
        <v/>
      </c>
      <c r="C3112">
        <f>IF(GL_Paste!$B3109="","",IF(TRIM(GL_Paste!$M3109)&lt;&gt;"",TRIM(GL_Paste!$M3109),IFERROR(MID(GL_Paste!$I3109,FIND("[",GL_Paste!$I3109)+1,FIND("]",GL_Paste!$I3109)-FIND("[",GL_Paste!$I3109)-1),"")))</f>
        <v/>
      </c>
      <c r="D3112">
        <f>IF(GL_Paste!$B3109="","",IFERROR(INDEX(DeptName,MATCH($C3112,DeptTag,0)),"UNALLOCATED"))</f>
        <v/>
      </c>
      <c r="E3112">
        <f>IF(GL_Paste!$B3109="","",IFERROR(INDEX(AcctCat,MATCH(GL_Paste!$B3109&amp;"",AcctCode,0)),"UNKNOWN"))</f>
        <v/>
      </c>
      <c r="F3112">
        <f>IF(GL_Paste!$B3109="","",IFERROR(INDEX(AcctSub,MATCH(GL_Paste!$B3109&amp;"",AcctCode,0)),"UNKNOWN"))</f>
        <v/>
      </c>
    </row>
    <row r="3113">
      <c r="A3113" s="40">
        <f>IF(GL_Paste!$B3110="","",N(GL_Paste!$H3110)-N(GL_Paste!$G3110))</f>
        <v/>
      </c>
      <c r="B3113" s="43">
        <f>IF(GL_Paste!$B3110="","",DATE(YEAR(GL_Paste!$E3110),MONTH(GL_Paste!$E3110),1))</f>
        <v/>
      </c>
      <c r="C3113">
        <f>IF(GL_Paste!$B3110="","",IF(TRIM(GL_Paste!$M3110)&lt;&gt;"",TRIM(GL_Paste!$M3110),IFERROR(MID(GL_Paste!$I3110,FIND("[",GL_Paste!$I3110)+1,FIND("]",GL_Paste!$I3110)-FIND("[",GL_Paste!$I3110)-1),"")))</f>
        <v/>
      </c>
      <c r="D3113">
        <f>IF(GL_Paste!$B3110="","",IFERROR(INDEX(DeptName,MATCH($C3113,DeptTag,0)),"UNALLOCATED"))</f>
        <v/>
      </c>
      <c r="E3113">
        <f>IF(GL_Paste!$B3110="","",IFERROR(INDEX(AcctCat,MATCH(GL_Paste!$B3110&amp;"",AcctCode,0)),"UNKNOWN"))</f>
        <v/>
      </c>
      <c r="F3113">
        <f>IF(GL_Paste!$B3110="","",IFERROR(INDEX(AcctSub,MATCH(GL_Paste!$B3110&amp;"",AcctCode,0)),"UNKNOWN"))</f>
        <v/>
      </c>
    </row>
    <row r="3114">
      <c r="A3114" s="40">
        <f>IF(GL_Paste!$B3111="","",N(GL_Paste!$H3111)-N(GL_Paste!$G3111))</f>
        <v/>
      </c>
      <c r="B3114" s="43">
        <f>IF(GL_Paste!$B3111="","",DATE(YEAR(GL_Paste!$E3111),MONTH(GL_Paste!$E3111),1))</f>
        <v/>
      </c>
      <c r="C3114">
        <f>IF(GL_Paste!$B3111="","",IF(TRIM(GL_Paste!$M3111)&lt;&gt;"",TRIM(GL_Paste!$M3111),IFERROR(MID(GL_Paste!$I3111,FIND("[",GL_Paste!$I3111)+1,FIND("]",GL_Paste!$I3111)-FIND("[",GL_Paste!$I3111)-1),"")))</f>
        <v/>
      </c>
      <c r="D3114">
        <f>IF(GL_Paste!$B3111="","",IFERROR(INDEX(DeptName,MATCH($C3114,DeptTag,0)),"UNALLOCATED"))</f>
        <v/>
      </c>
      <c r="E3114">
        <f>IF(GL_Paste!$B3111="","",IFERROR(INDEX(AcctCat,MATCH(GL_Paste!$B3111&amp;"",AcctCode,0)),"UNKNOWN"))</f>
        <v/>
      </c>
      <c r="F3114">
        <f>IF(GL_Paste!$B3111="","",IFERROR(INDEX(AcctSub,MATCH(GL_Paste!$B3111&amp;"",AcctCode,0)),"UNKNOWN"))</f>
        <v/>
      </c>
    </row>
    <row r="3115">
      <c r="A3115" s="40">
        <f>IF(GL_Paste!$B3112="","",N(GL_Paste!$H3112)-N(GL_Paste!$G3112))</f>
        <v/>
      </c>
      <c r="B3115" s="43">
        <f>IF(GL_Paste!$B3112="","",DATE(YEAR(GL_Paste!$E3112),MONTH(GL_Paste!$E3112),1))</f>
        <v/>
      </c>
      <c r="C3115">
        <f>IF(GL_Paste!$B3112="","",IF(TRIM(GL_Paste!$M3112)&lt;&gt;"",TRIM(GL_Paste!$M3112),IFERROR(MID(GL_Paste!$I3112,FIND("[",GL_Paste!$I3112)+1,FIND("]",GL_Paste!$I3112)-FIND("[",GL_Paste!$I3112)-1),"")))</f>
        <v/>
      </c>
      <c r="D3115">
        <f>IF(GL_Paste!$B3112="","",IFERROR(INDEX(DeptName,MATCH($C3115,DeptTag,0)),"UNALLOCATED"))</f>
        <v/>
      </c>
      <c r="E3115">
        <f>IF(GL_Paste!$B3112="","",IFERROR(INDEX(AcctCat,MATCH(GL_Paste!$B3112&amp;"",AcctCode,0)),"UNKNOWN"))</f>
        <v/>
      </c>
      <c r="F3115">
        <f>IF(GL_Paste!$B3112="","",IFERROR(INDEX(AcctSub,MATCH(GL_Paste!$B3112&amp;"",AcctCode,0)),"UNKNOWN"))</f>
        <v/>
      </c>
    </row>
    <row r="3116">
      <c r="A3116" s="40">
        <f>IF(GL_Paste!$B3113="","",N(GL_Paste!$H3113)-N(GL_Paste!$G3113))</f>
        <v/>
      </c>
      <c r="B3116" s="43">
        <f>IF(GL_Paste!$B3113="","",DATE(YEAR(GL_Paste!$E3113),MONTH(GL_Paste!$E3113),1))</f>
        <v/>
      </c>
      <c r="C3116">
        <f>IF(GL_Paste!$B3113="","",IF(TRIM(GL_Paste!$M3113)&lt;&gt;"",TRIM(GL_Paste!$M3113),IFERROR(MID(GL_Paste!$I3113,FIND("[",GL_Paste!$I3113)+1,FIND("]",GL_Paste!$I3113)-FIND("[",GL_Paste!$I3113)-1),"")))</f>
        <v/>
      </c>
      <c r="D3116">
        <f>IF(GL_Paste!$B3113="","",IFERROR(INDEX(DeptName,MATCH($C3116,DeptTag,0)),"UNALLOCATED"))</f>
        <v/>
      </c>
      <c r="E3116">
        <f>IF(GL_Paste!$B3113="","",IFERROR(INDEX(AcctCat,MATCH(GL_Paste!$B3113&amp;"",AcctCode,0)),"UNKNOWN"))</f>
        <v/>
      </c>
      <c r="F3116">
        <f>IF(GL_Paste!$B3113="","",IFERROR(INDEX(AcctSub,MATCH(GL_Paste!$B3113&amp;"",AcctCode,0)),"UNKNOWN"))</f>
        <v/>
      </c>
    </row>
    <row r="3117">
      <c r="A3117" s="40">
        <f>IF(GL_Paste!$B3114="","",N(GL_Paste!$H3114)-N(GL_Paste!$G3114))</f>
        <v/>
      </c>
      <c r="B3117" s="43">
        <f>IF(GL_Paste!$B3114="","",DATE(YEAR(GL_Paste!$E3114),MONTH(GL_Paste!$E3114),1))</f>
        <v/>
      </c>
      <c r="C3117">
        <f>IF(GL_Paste!$B3114="","",IF(TRIM(GL_Paste!$M3114)&lt;&gt;"",TRIM(GL_Paste!$M3114),IFERROR(MID(GL_Paste!$I3114,FIND("[",GL_Paste!$I3114)+1,FIND("]",GL_Paste!$I3114)-FIND("[",GL_Paste!$I3114)-1),"")))</f>
        <v/>
      </c>
      <c r="D3117">
        <f>IF(GL_Paste!$B3114="","",IFERROR(INDEX(DeptName,MATCH($C3117,DeptTag,0)),"UNALLOCATED"))</f>
        <v/>
      </c>
      <c r="E3117">
        <f>IF(GL_Paste!$B3114="","",IFERROR(INDEX(AcctCat,MATCH(GL_Paste!$B3114&amp;"",AcctCode,0)),"UNKNOWN"))</f>
        <v/>
      </c>
      <c r="F3117">
        <f>IF(GL_Paste!$B3114="","",IFERROR(INDEX(AcctSub,MATCH(GL_Paste!$B3114&amp;"",AcctCode,0)),"UNKNOWN"))</f>
        <v/>
      </c>
    </row>
    <row r="3118">
      <c r="A3118" s="40">
        <f>IF(GL_Paste!$B3115="","",N(GL_Paste!$H3115)-N(GL_Paste!$G3115))</f>
        <v/>
      </c>
      <c r="B3118" s="43">
        <f>IF(GL_Paste!$B3115="","",DATE(YEAR(GL_Paste!$E3115),MONTH(GL_Paste!$E3115),1))</f>
        <v/>
      </c>
      <c r="C3118">
        <f>IF(GL_Paste!$B3115="","",IF(TRIM(GL_Paste!$M3115)&lt;&gt;"",TRIM(GL_Paste!$M3115),IFERROR(MID(GL_Paste!$I3115,FIND("[",GL_Paste!$I3115)+1,FIND("]",GL_Paste!$I3115)-FIND("[",GL_Paste!$I3115)-1),"")))</f>
        <v/>
      </c>
      <c r="D3118">
        <f>IF(GL_Paste!$B3115="","",IFERROR(INDEX(DeptName,MATCH($C3118,DeptTag,0)),"UNALLOCATED"))</f>
        <v/>
      </c>
      <c r="E3118">
        <f>IF(GL_Paste!$B3115="","",IFERROR(INDEX(AcctCat,MATCH(GL_Paste!$B3115&amp;"",AcctCode,0)),"UNKNOWN"))</f>
        <v/>
      </c>
      <c r="F3118">
        <f>IF(GL_Paste!$B3115="","",IFERROR(INDEX(AcctSub,MATCH(GL_Paste!$B3115&amp;"",AcctCode,0)),"UNKNOWN"))</f>
        <v/>
      </c>
    </row>
    <row r="3119">
      <c r="A3119" s="40">
        <f>IF(GL_Paste!$B3116="","",N(GL_Paste!$H3116)-N(GL_Paste!$G3116))</f>
        <v/>
      </c>
      <c r="B3119" s="43">
        <f>IF(GL_Paste!$B3116="","",DATE(YEAR(GL_Paste!$E3116),MONTH(GL_Paste!$E3116),1))</f>
        <v/>
      </c>
      <c r="C3119">
        <f>IF(GL_Paste!$B3116="","",IF(TRIM(GL_Paste!$M3116)&lt;&gt;"",TRIM(GL_Paste!$M3116),IFERROR(MID(GL_Paste!$I3116,FIND("[",GL_Paste!$I3116)+1,FIND("]",GL_Paste!$I3116)-FIND("[",GL_Paste!$I3116)-1),"")))</f>
        <v/>
      </c>
      <c r="D3119">
        <f>IF(GL_Paste!$B3116="","",IFERROR(INDEX(DeptName,MATCH($C3119,DeptTag,0)),"UNALLOCATED"))</f>
        <v/>
      </c>
      <c r="E3119">
        <f>IF(GL_Paste!$B3116="","",IFERROR(INDEX(AcctCat,MATCH(GL_Paste!$B3116&amp;"",AcctCode,0)),"UNKNOWN"))</f>
        <v/>
      </c>
      <c r="F3119">
        <f>IF(GL_Paste!$B3116="","",IFERROR(INDEX(AcctSub,MATCH(GL_Paste!$B3116&amp;"",AcctCode,0)),"UNKNOWN"))</f>
        <v/>
      </c>
    </row>
    <row r="3120">
      <c r="A3120" s="40">
        <f>IF(GL_Paste!$B3117="","",N(GL_Paste!$H3117)-N(GL_Paste!$G3117))</f>
        <v/>
      </c>
      <c r="B3120" s="43">
        <f>IF(GL_Paste!$B3117="","",DATE(YEAR(GL_Paste!$E3117),MONTH(GL_Paste!$E3117),1))</f>
        <v/>
      </c>
      <c r="C3120">
        <f>IF(GL_Paste!$B3117="","",IF(TRIM(GL_Paste!$M3117)&lt;&gt;"",TRIM(GL_Paste!$M3117),IFERROR(MID(GL_Paste!$I3117,FIND("[",GL_Paste!$I3117)+1,FIND("]",GL_Paste!$I3117)-FIND("[",GL_Paste!$I3117)-1),"")))</f>
        <v/>
      </c>
      <c r="D3120">
        <f>IF(GL_Paste!$B3117="","",IFERROR(INDEX(DeptName,MATCH($C3120,DeptTag,0)),"UNALLOCATED"))</f>
        <v/>
      </c>
      <c r="E3120">
        <f>IF(GL_Paste!$B3117="","",IFERROR(INDEX(AcctCat,MATCH(GL_Paste!$B3117&amp;"",AcctCode,0)),"UNKNOWN"))</f>
        <v/>
      </c>
      <c r="F3120">
        <f>IF(GL_Paste!$B3117="","",IFERROR(INDEX(AcctSub,MATCH(GL_Paste!$B3117&amp;"",AcctCode,0)),"UNKNOWN"))</f>
        <v/>
      </c>
    </row>
    <row r="3121">
      <c r="A3121" s="40">
        <f>IF(GL_Paste!$B3118="","",N(GL_Paste!$H3118)-N(GL_Paste!$G3118))</f>
        <v/>
      </c>
      <c r="B3121" s="43">
        <f>IF(GL_Paste!$B3118="","",DATE(YEAR(GL_Paste!$E3118),MONTH(GL_Paste!$E3118),1))</f>
        <v/>
      </c>
      <c r="C3121">
        <f>IF(GL_Paste!$B3118="","",IF(TRIM(GL_Paste!$M3118)&lt;&gt;"",TRIM(GL_Paste!$M3118),IFERROR(MID(GL_Paste!$I3118,FIND("[",GL_Paste!$I3118)+1,FIND("]",GL_Paste!$I3118)-FIND("[",GL_Paste!$I3118)-1),"")))</f>
        <v/>
      </c>
      <c r="D3121">
        <f>IF(GL_Paste!$B3118="","",IFERROR(INDEX(DeptName,MATCH($C3121,DeptTag,0)),"UNALLOCATED"))</f>
        <v/>
      </c>
      <c r="E3121">
        <f>IF(GL_Paste!$B3118="","",IFERROR(INDEX(AcctCat,MATCH(GL_Paste!$B3118&amp;"",AcctCode,0)),"UNKNOWN"))</f>
        <v/>
      </c>
      <c r="F3121">
        <f>IF(GL_Paste!$B3118="","",IFERROR(INDEX(AcctSub,MATCH(GL_Paste!$B3118&amp;"",AcctCode,0)),"UNKNOWN"))</f>
        <v/>
      </c>
    </row>
    <row r="3122">
      <c r="A3122" s="40">
        <f>IF(GL_Paste!$B3119="","",N(GL_Paste!$H3119)-N(GL_Paste!$G3119))</f>
        <v/>
      </c>
      <c r="B3122" s="43">
        <f>IF(GL_Paste!$B3119="","",DATE(YEAR(GL_Paste!$E3119),MONTH(GL_Paste!$E3119),1))</f>
        <v/>
      </c>
      <c r="C3122">
        <f>IF(GL_Paste!$B3119="","",IF(TRIM(GL_Paste!$M3119)&lt;&gt;"",TRIM(GL_Paste!$M3119),IFERROR(MID(GL_Paste!$I3119,FIND("[",GL_Paste!$I3119)+1,FIND("]",GL_Paste!$I3119)-FIND("[",GL_Paste!$I3119)-1),"")))</f>
        <v/>
      </c>
      <c r="D3122">
        <f>IF(GL_Paste!$B3119="","",IFERROR(INDEX(DeptName,MATCH($C3122,DeptTag,0)),"UNALLOCATED"))</f>
        <v/>
      </c>
      <c r="E3122">
        <f>IF(GL_Paste!$B3119="","",IFERROR(INDEX(AcctCat,MATCH(GL_Paste!$B3119&amp;"",AcctCode,0)),"UNKNOWN"))</f>
        <v/>
      </c>
      <c r="F3122">
        <f>IF(GL_Paste!$B3119="","",IFERROR(INDEX(AcctSub,MATCH(GL_Paste!$B3119&amp;"",AcctCode,0)),"UNKNOWN"))</f>
        <v/>
      </c>
    </row>
    <row r="3123">
      <c r="A3123" s="40">
        <f>IF(GL_Paste!$B3120="","",N(GL_Paste!$H3120)-N(GL_Paste!$G3120))</f>
        <v/>
      </c>
      <c r="B3123" s="43">
        <f>IF(GL_Paste!$B3120="","",DATE(YEAR(GL_Paste!$E3120),MONTH(GL_Paste!$E3120),1))</f>
        <v/>
      </c>
      <c r="C3123">
        <f>IF(GL_Paste!$B3120="","",IF(TRIM(GL_Paste!$M3120)&lt;&gt;"",TRIM(GL_Paste!$M3120),IFERROR(MID(GL_Paste!$I3120,FIND("[",GL_Paste!$I3120)+1,FIND("]",GL_Paste!$I3120)-FIND("[",GL_Paste!$I3120)-1),"")))</f>
        <v/>
      </c>
      <c r="D3123">
        <f>IF(GL_Paste!$B3120="","",IFERROR(INDEX(DeptName,MATCH($C3123,DeptTag,0)),"UNALLOCATED"))</f>
        <v/>
      </c>
      <c r="E3123">
        <f>IF(GL_Paste!$B3120="","",IFERROR(INDEX(AcctCat,MATCH(GL_Paste!$B3120&amp;"",AcctCode,0)),"UNKNOWN"))</f>
        <v/>
      </c>
      <c r="F3123">
        <f>IF(GL_Paste!$B3120="","",IFERROR(INDEX(AcctSub,MATCH(GL_Paste!$B3120&amp;"",AcctCode,0)),"UNKNOWN"))</f>
        <v/>
      </c>
    </row>
    <row r="3124">
      <c r="A3124" s="40">
        <f>IF(GL_Paste!$B3121="","",N(GL_Paste!$H3121)-N(GL_Paste!$G3121))</f>
        <v/>
      </c>
      <c r="B3124" s="43">
        <f>IF(GL_Paste!$B3121="","",DATE(YEAR(GL_Paste!$E3121),MONTH(GL_Paste!$E3121),1))</f>
        <v/>
      </c>
      <c r="C3124">
        <f>IF(GL_Paste!$B3121="","",IF(TRIM(GL_Paste!$M3121)&lt;&gt;"",TRIM(GL_Paste!$M3121),IFERROR(MID(GL_Paste!$I3121,FIND("[",GL_Paste!$I3121)+1,FIND("]",GL_Paste!$I3121)-FIND("[",GL_Paste!$I3121)-1),"")))</f>
        <v/>
      </c>
      <c r="D3124">
        <f>IF(GL_Paste!$B3121="","",IFERROR(INDEX(DeptName,MATCH($C3124,DeptTag,0)),"UNALLOCATED"))</f>
        <v/>
      </c>
      <c r="E3124">
        <f>IF(GL_Paste!$B3121="","",IFERROR(INDEX(AcctCat,MATCH(GL_Paste!$B3121&amp;"",AcctCode,0)),"UNKNOWN"))</f>
        <v/>
      </c>
      <c r="F3124">
        <f>IF(GL_Paste!$B3121="","",IFERROR(INDEX(AcctSub,MATCH(GL_Paste!$B3121&amp;"",AcctCode,0)),"UNKNOWN"))</f>
        <v/>
      </c>
    </row>
    <row r="3125">
      <c r="A3125" s="40">
        <f>IF(GL_Paste!$B3122="","",N(GL_Paste!$H3122)-N(GL_Paste!$G3122))</f>
        <v/>
      </c>
      <c r="B3125" s="43">
        <f>IF(GL_Paste!$B3122="","",DATE(YEAR(GL_Paste!$E3122),MONTH(GL_Paste!$E3122),1))</f>
        <v/>
      </c>
      <c r="C3125">
        <f>IF(GL_Paste!$B3122="","",IF(TRIM(GL_Paste!$M3122)&lt;&gt;"",TRIM(GL_Paste!$M3122),IFERROR(MID(GL_Paste!$I3122,FIND("[",GL_Paste!$I3122)+1,FIND("]",GL_Paste!$I3122)-FIND("[",GL_Paste!$I3122)-1),"")))</f>
        <v/>
      </c>
      <c r="D3125">
        <f>IF(GL_Paste!$B3122="","",IFERROR(INDEX(DeptName,MATCH($C3125,DeptTag,0)),"UNALLOCATED"))</f>
        <v/>
      </c>
      <c r="E3125">
        <f>IF(GL_Paste!$B3122="","",IFERROR(INDEX(AcctCat,MATCH(GL_Paste!$B3122&amp;"",AcctCode,0)),"UNKNOWN"))</f>
        <v/>
      </c>
      <c r="F3125">
        <f>IF(GL_Paste!$B3122="","",IFERROR(INDEX(AcctSub,MATCH(GL_Paste!$B3122&amp;"",AcctCode,0)),"UNKNOWN"))</f>
        <v/>
      </c>
    </row>
    <row r="3126">
      <c r="A3126" s="40">
        <f>IF(GL_Paste!$B3123="","",N(GL_Paste!$H3123)-N(GL_Paste!$G3123))</f>
        <v/>
      </c>
      <c r="B3126" s="43">
        <f>IF(GL_Paste!$B3123="","",DATE(YEAR(GL_Paste!$E3123),MONTH(GL_Paste!$E3123),1))</f>
        <v/>
      </c>
      <c r="C3126">
        <f>IF(GL_Paste!$B3123="","",IF(TRIM(GL_Paste!$M3123)&lt;&gt;"",TRIM(GL_Paste!$M3123),IFERROR(MID(GL_Paste!$I3123,FIND("[",GL_Paste!$I3123)+1,FIND("]",GL_Paste!$I3123)-FIND("[",GL_Paste!$I3123)-1),"")))</f>
        <v/>
      </c>
      <c r="D3126">
        <f>IF(GL_Paste!$B3123="","",IFERROR(INDEX(DeptName,MATCH($C3126,DeptTag,0)),"UNALLOCATED"))</f>
        <v/>
      </c>
      <c r="E3126">
        <f>IF(GL_Paste!$B3123="","",IFERROR(INDEX(AcctCat,MATCH(GL_Paste!$B3123&amp;"",AcctCode,0)),"UNKNOWN"))</f>
        <v/>
      </c>
      <c r="F3126">
        <f>IF(GL_Paste!$B3123="","",IFERROR(INDEX(AcctSub,MATCH(GL_Paste!$B3123&amp;"",AcctCode,0)),"UNKNOWN"))</f>
        <v/>
      </c>
    </row>
    <row r="3127">
      <c r="A3127" s="40">
        <f>IF(GL_Paste!$B3124="","",N(GL_Paste!$H3124)-N(GL_Paste!$G3124))</f>
        <v/>
      </c>
      <c r="B3127" s="43">
        <f>IF(GL_Paste!$B3124="","",DATE(YEAR(GL_Paste!$E3124),MONTH(GL_Paste!$E3124),1))</f>
        <v/>
      </c>
      <c r="C3127">
        <f>IF(GL_Paste!$B3124="","",IF(TRIM(GL_Paste!$M3124)&lt;&gt;"",TRIM(GL_Paste!$M3124),IFERROR(MID(GL_Paste!$I3124,FIND("[",GL_Paste!$I3124)+1,FIND("]",GL_Paste!$I3124)-FIND("[",GL_Paste!$I3124)-1),"")))</f>
        <v/>
      </c>
      <c r="D3127">
        <f>IF(GL_Paste!$B3124="","",IFERROR(INDEX(DeptName,MATCH($C3127,DeptTag,0)),"UNALLOCATED"))</f>
        <v/>
      </c>
      <c r="E3127">
        <f>IF(GL_Paste!$B3124="","",IFERROR(INDEX(AcctCat,MATCH(GL_Paste!$B3124&amp;"",AcctCode,0)),"UNKNOWN"))</f>
        <v/>
      </c>
      <c r="F3127">
        <f>IF(GL_Paste!$B3124="","",IFERROR(INDEX(AcctSub,MATCH(GL_Paste!$B3124&amp;"",AcctCode,0)),"UNKNOWN"))</f>
        <v/>
      </c>
    </row>
    <row r="3128">
      <c r="A3128" s="40">
        <f>IF(GL_Paste!$B3125="","",N(GL_Paste!$H3125)-N(GL_Paste!$G3125))</f>
        <v/>
      </c>
      <c r="B3128" s="43">
        <f>IF(GL_Paste!$B3125="","",DATE(YEAR(GL_Paste!$E3125),MONTH(GL_Paste!$E3125),1))</f>
        <v/>
      </c>
      <c r="C3128">
        <f>IF(GL_Paste!$B3125="","",IF(TRIM(GL_Paste!$M3125)&lt;&gt;"",TRIM(GL_Paste!$M3125),IFERROR(MID(GL_Paste!$I3125,FIND("[",GL_Paste!$I3125)+1,FIND("]",GL_Paste!$I3125)-FIND("[",GL_Paste!$I3125)-1),"")))</f>
        <v/>
      </c>
      <c r="D3128">
        <f>IF(GL_Paste!$B3125="","",IFERROR(INDEX(DeptName,MATCH($C3128,DeptTag,0)),"UNALLOCATED"))</f>
        <v/>
      </c>
      <c r="E3128">
        <f>IF(GL_Paste!$B3125="","",IFERROR(INDEX(AcctCat,MATCH(GL_Paste!$B3125&amp;"",AcctCode,0)),"UNKNOWN"))</f>
        <v/>
      </c>
      <c r="F3128">
        <f>IF(GL_Paste!$B3125="","",IFERROR(INDEX(AcctSub,MATCH(GL_Paste!$B3125&amp;"",AcctCode,0)),"UNKNOWN"))</f>
        <v/>
      </c>
    </row>
    <row r="3129">
      <c r="A3129" s="40">
        <f>IF(GL_Paste!$B3126="","",N(GL_Paste!$H3126)-N(GL_Paste!$G3126))</f>
        <v/>
      </c>
      <c r="B3129" s="43">
        <f>IF(GL_Paste!$B3126="","",DATE(YEAR(GL_Paste!$E3126),MONTH(GL_Paste!$E3126),1))</f>
        <v/>
      </c>
      <c r="C3129">
        <f>IF(GL_Paste!$B3126="","",IF(TRIM(GL_Paste!$M3126)&lt;&gt;"",TRIM(GL_Paste!$M3126),IFERROR(MID(GL_Paste!$I3126,FIND("[",GL_Paste!$I3126)+1,FIND("]",GL_Paste!$I3126)-FIND("[",GL_Paste!$I3126)-1),"")))</f>
        <v/>
      </c>
      <c r="D3129">
        <f>IF(GL_Paste!$B3126="","",IFERROR(INDEX(DeptName,MATCH($C3129,DeptTag,0)),"UNALLOCATED"))</f>
        <v/>
      </c>
      <c r="E3129">
        <f>IF(GL_Paste!$B3126="","",IFERROR(INDEX(AcctCat,MATCH(GL_Paste!$B3126&amp;"",AcctCode,0)),"UNKNOWN"))</f>
        <v/>
      </c>
      <c r="F3129">
        <f>IF(GL_Paste!$B3126="","",IFERROR(INDEX(AcctSub,MATCH(GL_Paste!$B3126&amp;"",AcctCode,0)),"UNKNOWN"))</f>
        <v/>
      </c>
    </row>
    <row r="3130">
      <c r="A3130" s="40">
        <f>IF(GL_Paste!$B3127="","",N(GL_Paste!$H3127)-N(GL_Paste!$G3127))</f>
        <v/>
      </c>
      <c r="B3130" s="43">
        <f>IF(GL_Paste!$B3127="","",DATE(YEAR(GL_Paste!$E3127),MONTH(GL_Paste!$E3127),1))</f>
        <v/>
      </c>
      <c r="C3130">
        <f>IF(GL_Paste!$B3127="","",IF(TRIM(GL_Paste!$M3127)&lt;&gt;"",TRIM(GL_Paste!$M3127),IFERROR(MID(GL_Paste!$I3127,FIND("[",GL_Paste!$I3127)+1,FIND("]",GL_Paste!$I3127)-FIND("[",GL_Paste!$I3127)-1),"")))</f>
        <v/>
      </c>
      <c r="D3130">
        <f>IF(GL_Paste!$B3127="","",IFERROR(INDEX(DeptName,MATCH($C3130,DeptTag,0)),"UNALLOCATED"))</f>
        <v/>
      </c>
      <c r="E3130">
        <f>IF(GL_Paste!$B3127="","",IFERROR(INDEX(AcctCat,MATCH(GL_Paste!$B3127&amp;"",AcctCode,0)),"UNKNOWN"))</f>
        <v/>
      </c>
      <c r="F3130">
        <f>IF(GL_Paste!$B3127="","",IFERROR(INDEX(AcctSub,MATCH(GL_Paste!$B3127&amp;"",AcctCode,0)),"UNKNOWN"))</f>
        <v/>
      </c>
    </row>
    <row r="3131">
      <c r="A3131" s="40">
        <f>IF(GL_Paste!$B3128="","",N(GL_Paste!$H3128)-N(GL_Paste!$G3128))</f>
        <v/>
      </c>
      <c r="B3131" s="43">
        <f>IF(GL_Paste!$B3128="","",DATE(YEAR(GL_Paste!$E3128),MONTH(GL_Paste!$E3128),1))</f>
        <v/>
      </c>
      <c r="C3131">
        <f>IF(GL_Paste!$B3128="","",IF(TRIM(GL_Paste!$M3128)&lt;&gt;"",TRIM(GL_Paste!$M3128),IFERROR(MID(GL_Paste!$I3128,FIND("[",GL_Paste!$I3128)+1,FIND("]",GL_Paste!$I3128)-FIND("[",GL_Paste!$I3128)-1),"")))</f>
        <v/>
      </c>
      <c r="D3131">
        <f>IF(GL_Paste!$B3128="","",IFERROR(INDEX(DeptName,MATCH($C3131,DeptTag,0)),"UNALLOCATED"))</f>
        <v/>
      </c>
      <c r="E3131">
        <f>IF(GL_Paste!$B3128="","",IFERROR(INDEX(AcctCat,MATCH(GL_Paste!$B3128&amp;"",AcctCode,0)),"UNKNOWN"))</f>
        <v/>
      </c>
      <c r="F3131">
        <f>IF(GL_Paste!$B3128="","",IFERROR(INDEX(AcctSub,MATCH(GL_Paste!$B3128&amp;"",AcctCode,0)),"UNKNOWN"))</f>
        <v/>
      </c>
    </row>
    <row r="3132">
      <c r="A3132" s="40">
        <f>IF(GL_Paste!$B3129="","",N(GL_Paste!$H3129)-N(GL_Paste!$G3129))</f>
        <v/>
      </c>
      <c r="B3132" s="43">
        <f>IF(GL_Paste!$B3129="","",DATE(YEAR(GL_Paste!$E3129),MONTH(GL_Paste!$E3129),1))</f>
        <v/>
      </c>
      <c r="C3132">
        <f>IF(GL_Paste!$B3129="","",IF(TRIM(GL_Paste!$M3129)&lt;&gt;"",TRIM(GL_Paste!$M3129),IFERROR(MID(GL_Paste!$I3129,FIND("[",GL_Paste!$I3129)+1,FIND("]",GL_Paste!$I3129)-FIND("[",GL_Paste!$I3129)-1),"")))</f>
        <v/>
      </c>
      <c r="D3132">
        <f>IF(GL_Paste!$B3129="","",IFERROR(INDEX(DeptName,MATCH($C3132,DeptTag,0)),"UNALLOCATED"))</f>
        <v/>
      </c>
      <c r="E3132">
        <f>IF(GL_Paste!$B3129="","",IFERROR(INDEX(AcctCat,MATCH(GL_Paste!$B3129&amp;"",AcctCode,0)),"UNKNOWN"))</f>
        <v/>
      </c>
      <c r="F3132">
        <f>IF(GL_Paste!$B3129="","",IFERROR(INDEX(AcctSub,MATCH(GL_Paste!$B3129&amp;"",AcctCode,0)),"UNKNOWN"))</f>
        <v/>
      </c>
    </row>
    <row r="3133">
      <c r="A3133" s="40">
        <f>IF(GL_Paste!$B3130="","",N(GL_Paste!$H3130)-N(GL_Paste!$G3130))</f>
        <v/>
      </c>
      <c r="B3133" s="43">
        <f>IF(GL_Paste!$B3130="","",DATE(YEAR(GL_Paste!$E3130),MONTH(GL_Paste!$E3130),1))</f>
        <v/>
      </c>
      <c r="C3133">
        <f>IF(GL_Paste!$B3130="","",IF(TRIM(GL_Paste!$M3130)&lt;&gt;"",TRIM(GL_Paste!$M3130),IFERROR(MID(GL_Paste!$I3130,FIND("[",GL_Paste!$I3130)+1,FIND("]",GL_Paste!$I3130)-FIND("[",GL_Paste!$I3130)-1),"")))</f>
        <v/>
      </c>
      <c r="D3133">
        <f>IF(GL_Paste!$B3130="","",IFERROR(INDEX(DeptName,MATCH($C3133,DeptTag,0)),"UNALLOCATED"))</f>
        <v/>
      </c>
      <c r="E3133">
        <f>IF(GL_Paste!$B3130="","",IFERROR(INDEX(AcctCat,MATCH(GL_Paste!$B3130&amp;"",AcctCode,0)),"UNKNOWN"))</f>
        <v/>
      </c>
      <c r="F3133">
        <f>IF(GL_Paste!$B3130="","",IFERROR(INDEX(AcctSub,MATCH(GL_Paste!$B3130&amp;"",AcctCode,0)),"UNKNOWN"))</f>
        <v/>
      </c>
    </row>
    <row r="3134">
      <c r="A3134" s="40">
        <f>IF(GL_Paste!$B3131="","",N(GL_Paste!$H3131)-N(GL_Paste!$G3131))</f>
        <v/>
      </c>
      <c r="B3134" s="43">
        <f>IF(GL_Paste!$B3131="","",DATE(YEAR(GL_Paste!$E3131),MONTH(GL_Paste!$E3131),1))</f>
        <v/>
      </c>
      <c r="C3134">
        <f>IF(GL_Paste!$B3131="","",IF(TRIM(GL_Paste!$M3131)&lt;&gt;"",TRIM(GL_Paste!$M3131),IFERROR(MID(GL_Paste!$I3131,FIND("[",GL_Paste!$I3131)+1,FIND("]",GL_Paste!$I3131)-FIND("[",GL_Paste!$I3131)-1),"")))</f>
        <v/>
      </c>
      <c r="D3134">
        <f>IF(GL_Paste!$B3131="","",IFERROR(INDEX(DeptName,MATCH($C3134,DeptTag,0)),"UNALLOCATED"))</f>
        <v/>
      </c>
      <c r="E3134">
        <f>IF(GL_Paste!$B3131="","",IFERROR(INDEX(AcctCat,MATCH(GL_Paste!$B3131&amp;"",AcctCode,0)),"UNKNOWN"))</f>
        <v/>
      </c>
      <c r="F3134">
        <f>IF(GL_Paste!$B3131="","",IFERROR(INDEX(AcctSub,MATCH(GL_Paste!$B3131&amp;"",AcctCode,0)),"UNKNOWN"))</f>
        <v/>
      </c>
    </row>
    <row r="3135">
      <c r="A3135" s="40">
        <f>IF(GL_Paste!$B3132="","",N(GL_Paste!$H3132)-N(GL_Paste!$G3132))</f>
        <v/>
      </c>
      <c r="B3135" s="43">
        <f>IF(GL_Paste!$B3132="","",DATE(YEAR(GL_Paste!$E3132),MONTH(GL_Paste!$E3132),1))</f>
        <v/>
      </c>
      <c r="C3135">
        <f>IF(GL_Paste!$B3132="","",IF(TRIM(GL_Paste!$M3132)&lt;&gt;"",TRIM(GL_Paste!$M3132),IFERROR(MID(GL_Paste!$I3132,FIND("[",GL_Paste!$I3132)+1,FIND("]",GL_Paste!$I3132)-FIND("[",GL_Paste!$I3132)-1),"")))</f>
        <v/>
      </c>
      <c r="D3135">
        <f>IF(GL_Paste!$B3132="","",IFERROR(INDEX(DeptName,MATCH($C3135,DeptTag,0)),"UNALLOCATED"))</f>
        <v/>
      </c>
      <c r="E3135">
        <f>IF(GL_Paste!$B3132="","",IFERROR(INDEX(AcctCat,MATCH(GL_Paste!$B3132&amp;"",AcctCode,0)),"UNKNOWN"))</f>
        <v/>
      </c>
      <c r="F3135">
        <f>IF(GL_Paste!$B3132="","",IFERROR(INDEX(AcctSub,MATCH(GL_Paste!$B3132&amp;"",AcctCode,0)),"UNKNOWN"))</f>
        <v/>
      </c>
    </row>
    <row r="3136">
      <c r="A3136" s="40">
        <f>IF(GL_Paste!$B3133="","",N(GL_Paste!$H3133)-N(GL_Paste!$G3133))</f>
        <v/>
      </c>
      <c r="B3136" s="43">
        <f>IF(GL_Paste!$B3133="","",DATE(YEAR(GL_Paste!$E3133),MONTH(GL_Paste!$E3133),1))</f>
        <v/>
      </c>
      <c r="C3136">
        <f>IF(GL_Paste!$B3133="","",IF(TRIM(GL_Paste!$M3133)&lt;&gt;"",TRIM(GL_Paste!$M3133),IFERROR(MID(GL_Paste!$I3133,FIND("[",GL_Paste!$I3133)+1,FIND("]",GL_Paste!$I3133)-FIND("[",GL_Paste!$I3133)-1),"")))</f>
        <v/>
      </c>
      <c r="D3136">
        <f>IF(GL_Paste!$B3133="","",IFERROR(INDEX(DeptName,MATCH($C3136,DeptTag,0)),"UNALLOCATED"))</f>
        <v/>
      </c>
      <c r="E3136">
        <f>IF(GL_Paste!$B3133="","",IFERROR(INDEX(AcctCat,MATCH(GL_Paste!$B3133&amp;"",AcctCode,0)),"UNKNOWN"))</f>
        <v/>
      </c>
      <c r="F3136">
        <f>IF(GL_Paste!$B3133="","",IFERROR(INDEX(AcctSub,MATCH(GL_Paste!$B3133&amp;"",AcctCode,0)),"UNKNOWN"))</f>
        <v/>
      </c>
    </row>
    <row r="3137">
      <c r="A3137" s="40">
        <f>IF(GL_Paste!$B3134="","",N(GL_Paste!$H3134)-N(GL_Paste!$G3134))</f>
        <v/>
      </c>
      <c r="B3137" s="43">
        <f>IF(GL_Paste!$B3134="","",DATE(YEAR(GL_Paste!$E3134),MONTH(GL_Paste!$E3134),1))</f>
        <v/>
      </c>
      <c r="C3137">
        <f>IF(GL_Paste!$B3134="","",IF(TRIM(GL_Paste!$M3134)&lt;&gt;"",TRIM(GL_Paste!$M3134),IFERROR(MID(GL_Paste!$I3134,FIND("[",GL_Paste!$I3134)+1,FIND("]",GL_Paste!$I3134)-FIND("[",GL_Paste!$I3134)-1),"")))</f>
        <v/>
      </c>
      <c r="D3137">
        <f>IF(GL_Paste!$B3134="","",IFERROR(INDEX(DeptName,MATCH($C3137,DeptTag,0)),"UNALLOCATED"))</f>
        <v/>
      </c>
      <c r="E3137">
        <f>IF(GL_Paste!$B3134="","",IFERROR(INDEX(AcctCat,MATCH(GL_Paste!$B3134&amp;"",AcctCode,0)),"UNKNOWN"))</f>
        <v/>
      </c>
      <c r="F3137">
        <f>IF(GL_Paste!$B3134="","",IFERROR(INDEX(AcctSub,MATCH(GL_Paste!$B3134&amp;"",AcctCode,0)),"UNKNOWN"))</f>
        <v/>
      </c>
    </row>
    <row r="3138">
      <c r="A3138" s="40">
        <f>IF(GL_Paste!$B3135="","",N(GL_Paste!$H3135)-N(GL_Paste!$G3135))</f>
        <v/>
      </c>
      <c r="B3138" s="43">
        <f>IF(GL_Paste!$B3135="","",DATE(YEAR(GL_Paste!$E3135),MONTH(GL_Paste!$E3135),1))</f>
        <v/>
      </c>
      <c r="C3138">
        <f>IF(GL_Paste!$B3135="","",IF(TRIM(GL_Paste!$M3135)&lt;&gt;"",TRIM(GL_Paste!$M3135),IFERROR(MID(GL_Paste!$I3135,FIND("[",GL_Paste!$I3135)+1,FIND("]",GL_Paste!$I3135)-FIND("[",GL_Paste!$I3135)-1),"")))</f>
        <v/>
      </c>
      <c r="D3138">
        <f>IF(GL_Paste!$B3135="","",IFERROR(INDEX(DeptName,MATCH($C3138,DeptTag,0)),"UNALLOCATED"))</f>
        <v/>
      </c>
      <c r="E3138">
        <f>IF(GL_Paste!$B3135="","",IFERROR(INDEX(AcctCat,MATCH(GL_Paste!$B3135&amp;"",AcctCode,0)),"UNKNOWN"))</f>
        <v/>
      </c>
      <c r="F3138">
        <f>IF(GL_Paste!$B3135="","",IFERROR(INDEX(AcctSub,MATCH(GL_Paste!$B3135&amp;"",AcctCode,0)),"UNKNOWN"))</f>
        <v/>
      </c>
    </row>
    <row r="3139">
      <c r="A3139" s="40">
        <f>IF(GL_Paste!$B3136="","",N(GL_Paste!$H3136)-N(GL_Paste!$G3136))</f>
        <v/>
      </c>
      <c r="B3139" s="43">
        <f>IF(GL_Paste!$B3136="","",DATE(YEAR(GL_Paste!$E3136),MONTH(GL_Paste!$E3136),1))</f>
        <v/>
      </c>
      <c r="C3139">
        <f>IF(GL_Paste!$B3136="","",IF(TRIM(GL_Paste!$M3136)&lt;&gt;"",TRIM(GL_Paste!$M3136),IFERROR(MID(GL_Paste!$I3136,FIND("[",GL_Paste!$I3136)+1,FIND("]",GL_Paste!$I3136)-FIND("[",GL_Paste!$I3136)-1),"")))</f>
        <v/>
      </c>
      <c r="D3139">
        <f>IF(GL_Paste!$B3136="","",IFERROR(INDEX(DeptName,MATCH($C3139,DeptTag,0)),"UNALLOCATED"))</f>
        <v/>
      </c>
      <c r="E3139">
        <f>IF(GL_Paste!$B3136="","",IFERROR(INDEX(AcctCat,MATCH(GL_Paste!$B3136&amp;"",AcctCode,0)),"UNKNOWN"))</f>
        <v/>
      </c>
      <c r="F3139">
        <f>IF(GL_Paste!$B3136="","",IFERROR(INDEX(AcctSub,MATCH(GL_Paste!$B3136&amp;"",AcctCode,0)),"UNKNOWN"))</f>
        <v/>
      </c>
    </row>
    <row r="3140">
      <c r="A3140" s="40">
        <f>IF(GL_Paste!$B3137="","",N(GL_Paste!$H3137)-N(GL_Paste!$G3137))</f>
        <v/>
      </c>
      <c r="B3140" s="43">
        <f>IF(GL_Paste!$B3137="","",DATE(YEAR(GL_Paste!$E3137),MONTH(GL_Paste!$E3137),1))</f>
        <v/>
      </c>
      <c r="C3140">
        <f>IF(GL_Paste!$B3137="","",IF(TRIM(GL_Paste!$M3137)&lt;&gt;"",TRIM(GL_Paste!$M3137),IFERROR(MID(GL_Paste!$I3137,FIND("[",GL_Paste!$I3137)+1,FIND("]",GL_Paste!$I3137)-FIND("[",GL_Paste!$I3137)-1),"")))</f>
        <v/>
      </c>
      <c r="D3140">
        <f>IF(GL_Paste!$B3137="","",IFERROR(INDEX(DeptName,MATCH($C3140,DeptTag,0)),"UNALLOCATED"))</f>
        <v/>
      </c>
      <c r="E3140">
        <f>IF(GL_Paste!$B3137="","",IFERROR(INDEX(AcctCat,MATCH(GL_Paste!$B3137&amp;"",AcctCode,0)),"UNKNOWN"))</f>
        <v/>
      </c>
      <c r="F3140">
        <f>IF(GL_Paste!$B3137="","",IFERROR(INDEX(AcctSub,MATCH(GL_Paste!$B3137&amp;"",AcctCode,0)),"UNKNOWN"))</f>
        <v/>
      </c>
    </row>
    <row r="3141">
      <c r="A3141" s="40">
        <f>IF(GL_Paste!$B3138="","",N(GL_Paste!$H3138)-N(GL_Paste!$G3138))</f>
        <v/>
      </c>
      <c r="B3141" s="43">
        <f>IF(GL_Paste!$B3138="","",DATE(YEAR(GL_Paste!$E3138),MONTH(GL_Paste!$E3138),1))</f>
        <v/>
      </c>
      <c r="C3141">
        <f>IF(GL_Paste!$B3138="","",IF(TRIM(GL_Paste!$M3138)&lt;&gt;"",TRIM(GL_Paste!$M3138),IFERROR(MID(GL_Paste!$I3138,FIND("[",GL_Paste!$I3138)+1,FIND("]",GL_Paste!$I3138)-FIND("[",GL_Paste!$I3138)-1),"")))</f>
        <v/>
      </c>
      <c r="D3141">
        <f>IF(GL_Paste!$B3138="","",IFERROR(INDEX(DeptName,MATCH($C3141,DeptTag,0)),"UNALLOCATED"))</f>
        <v/>
      </c>
      <c r="E3141">
        <f>IF(GL_Paste!$B3138="","",IFERROR(INDEX(AcctCat,MATCH(GL_Paste!$B3138&amp;"",AcctCode,0)),"UNKNOWN"))</f>
        <v/>
      </c>
      <c r="F3141">
        <f>IF(GL_Paste!$B3138="","",IFERROR(INDEX(AcctSub,MATCH(GL_Paste!$B3138&amp;"",AcctCode,0)),"UNKNOWN"))</f>
        <v/>
      </c>
    </row>
    <row r="3142">
      <c r="A3142" s="40">
        <f>IF(GL_Paste!$B3139="","",N(GL_Paste!$H3139)-N(GL_Paste!$G3139))</f>
        <v/>
      </c>
      <c r="B3142" s="43">
        <f>IF(GL_Paste!$B3139="","",DATE(YEAR(GL_Paste!$E3139),MONTH(GL_Paste!$E3139),1))</f>
        <v/>
      </c>
      <c r="C3142">
        <f>IF(GL_Paste!$B3139="","",IF(TRIM(GL_Paste!$M3139)&lt;&gt;"",TRIM(GL_Paste!$M3139),IFERROR(MID(GL_Paste!$I3139,FIND("[",GL_Paste!$I3139)+1,FIND("]",GL_Paste!$I3139)-FIND("[",GL_Paste!$I3139)-1),"")))</f>
        <v/>
      </c>
      <c r="D3142">
        <f>IF(GL_Paste!$B3139="","",IFERROR(INDEX(DeptName,MATCH($C3142,DeptTag,0)),"UNALLOCATED"))</f>
        <v/>
      </c>
      <c r="E3142">
        <f>IF(GL_Paste!$B3139="","",IFERROR(INDEX(AcctCat,MATCH(GL_Paste!$B3139&amp;"",AcctCode,0)),"UNKNOWN"))</f>
        <v/>
      </c>
      <c r="F3142">
        <f>IF(GL_Paste!$B3139="","",IFERROR(INDEX(AcctSub,MATCH(GL_Paste!$B3139&amp;"",AcctCode,0)),"UNKNOWN"))</f>
        <v/>
      </c>
    </row>
    <row r="3143">
      <c r="A3143" s="40">
        <f>IF(GL_Paste!$B3140="","",N(GL_Paste!$H3140)-N(GL_Paste!$G3140))</f>
        <v/>
      </c>
      <c r="B3143" s="43">
        <f>IF(GL_Paste!$B3140="","",DATE(YEAR(GL_Paste!$E3140),MONTH(GL_Paste!$E3140),1))</f>
        <v/>
      </c>
      <c r="C3143">
        <f>IF(GL_Paste!$B3140="","",IF(TRIM(GL_Paste!$M3140)&lt;&gt;"",TRIM(GL_Paste!$M3140),IFERROR(MID(GL_Paste!$I3140,FIND("[",GL_Paste!$I3140)+1,FIND("]",GL_Paste!$I3140)-FIND("[",GL_Paste!$I3140)-1),"")))</f>
        <v/>
      </c>
      <c r="D3143">
        <f>IF(GL_Paste!$B3140="","",IFERROR(INDEX(DeptName,MATCH($C3143,DeptTag,0)),"UNALLOCATED"))</f>
        <v/>
      </c>
      <c r="E3143">
        <f>IF(GL_Paste!$B3140="","",IFERROR(INDEX(AcctCat,MATCH(GL_Paste!$B3140&amp;"",AcctCode,0)),"UNKNOWN"))</f>
        <v/>
      </c>
      <c r="F3143">
        <f>IF(GL_Paste!$B3140="","",IFERROR(INDEX(AcctSub,MATCH(GL_Paste!$B3140&amp;"",AcctCode,0)),"UNKNOWN"))</f>
        <v/>
      </c>
    </row>
    <row r="3144">
      <c r="A3144" s="40">
        <f>IF(GL_Paste!$B3141="","",N(GL_Paste!$H3141)-N(GL_Paste!$G3141))</f>
        <v/>
      </c>
      <c r="B3144" s="43">
        <f>IF(GL_Paste!$B3141="","",DATE(YEAR(GL_Paste!$E3141),MONTH(GL_Paste!$E3141),1))</f>
        <v/>
      </c>
      <c r="C3144">
        <f>IF(GL_Paste!$B3141="","",IF(TRIM(GL_Paste!$M3141)&lt;&gt;"",TRIM(GL_Paste!$M3141),IFERROR(MID(GL_Paste!$I3141,FIND("[",GL_Paste!$I3141)+1,FIND("]",GL_Paste!$I3141)-FIND("[",GL_Paste!$I3141)-1),"")))</f>
        <v/>
      </c>
      <c r="D3144">
        <f>IF(GL_Paste!$B3141="","",IFERROR(INDEX(DeptName,MATCH($C3144,DeptTag,0)),"UNALLOCATED"))</f>
        <v/>
      </c>
      <c r="E3144">
        <f>IF(GL_Paste!$B3141="","",IFERROR(INDEX(AcctCat,MATCH(GL_Paste!$B3141&amp;"",AcctCode,0)),"UNKNOWN"))</f>
        <v/>
      </c>
      <c r="F3144">
        <f>IF(GL_Paste!$B3141="","",IFERROR(INDEX(AcctSub,MATCH(GL_Paste!$B3141&amp;"",AcctCode,0)),"UNKNOWN"))</f>
        <v/>
      </c>
    </row>
    <row r="3145">
      <c r="A3145" s="40">
        <f>IF(GL_Paste!$B3142="","",N(GL_Paste!$H3142)-N(GL_Paste!$G3142))</f>
        <v/>
      </c>
      <c r="B3145" s="43">
        <f>IF(GL_Paste!$B3142="","",DATE(YEAR(GL_Paste!$E3142),MONTH(GL_Paste!$E3142),1))</f>
        <v/>
      </c>
      <c r="C3145">
        <f>IF(GL_Paste!$B3142="","",IF(TRIM(GL_Paste!$M3142)&lt;&gt;"",TRIM(GL_Paste!$M3142),IFERROR(MID(GL_Paste!$I3142,FIND("[",GL_Paste!$I3142)+1,FIND("]",GL_Paste!$I3142)-FIND("[",GL_Paste!$I3142)-1),"")))</f>
        <v/>
      </c>
      <c r="D3145">
        <f>IF(GL_Paste!$B3142="","",IFERROR(INDEX(DeptName,MATCH($C3145,DeptTag,0)),"UNALLOCATED"))</f>
        <v/>
      </c>
      <c r="E3145">
        <f>IF(GL_Paste!$B3142="","",IFERROR(INDEX(AcctCat,MATCH(GL_Paste!$B3142&amp;"",AcctCode,0)),"UNKNOWN"))</f>
        <v/>
      </c>
      <c r="F3145">
        <f>IF(GL_Paste!$B3142="","",IFERROR(INDEX(AcctSub,MATCH(GL_Paste!$B3142&amp;"",AcctCode,0)),"UNKNOWN"))</f>
        <v/>
      </c>
    </row>
    <row r="3146">
      <c r="A3146" s="40">
        <f>IF(GL_Paste!$B3143="","",N(GL_Paste!$H3143)-N(GL_Paste!$G3143))</f>
        <v/>
      </c>
      <c r="B3146" s="43">
        <f>IF(GL_Paste!$B3143="","",DATE(YEAR(GL_Paste!$E3143),MONTH(GL_Paste!$E3143),1))</f>
        <v/>
      </c>
      <c r="C3146">
        <f>IF(GL_Paste!$B3143="","",IF(TRIM(GL_Paste!$M3143)&lt;&gt;"",TRIM(GL_Paste!$M3143),IFERROR(MID(GL_Paste!$I3143,FIND("[",GL_Paste!$I3143)+1,FIND("]",GL_Paste!$I3143)-FIND("[",GL_Paste!$I3143)-1),"")))</f>
        <v/>
      </c>
      <c r="D3146">
        <f>IF(GL_Paste!$B3143="","",IFERROR(INDEX(DeptName,MATCH($C3146,DeptTag,0)),"UNALLOCATED"))</f>
        <v/>
      </c>
      <c r="E3146">
        <f>IF(GL_Paste!$B3143="","",IFERROR(INDEX(AcctCat,MATCH(GL_Paste!$B3143&amp;"",AcctCode,0)),"UNKNOWN"))</f>
        <v/>
      </c>
      <c r="F3146">
        <f>IF(GL_Paste!$B3143="","",IFERROR(INDEX(AcctSub,MATCH(GL_Paste!$B3143&amp;"",AcctCode,0)),"UNKNOWN"))</f>
        <v/>
      </c>
    </row>
    <row r="3147">
      <c r="A3147" s="40">
        <f>IF(GL_Paste!$B3144="","",N(GL_Paste!$H3144)-N(GL_Paste!$G3144))</f>
        <v/>
      </c>
      <c r="B3147" s="43">
        <f>IF(GL_Paste!$B3144="","",DATE(YEAR(GL_Paste!$E3144),MONTH(GL_Paste!$E3144),1))</f>
        <v/>
      </c>
      <c r="C3147">
        <f>IF(GL_Paste!$B3144="","",IF(TRIM(GL_Paste!$M3144)&lt;&gt;"",TRIM(GL_Paste!$M3144),IFERROR(MID(GL_Paste!$I3144,FIND("[",GL_Paste!$I3144)+1,FIND("]",GL_Paste!$I3144)-FIND("[",GL_Paste!$I3144)-1),"")))</f>
        <v/>
      </c>
      <c r="D3147">
        <f>IF(GL_Paste!$B3144="","",IFERROR(INDEX(DeptName,MATCH($C3147,DeptTag,0)),"UNALLOCATED"))</f>
        <v/>
      </c>
      <c r="E3147">
        <f>IF(GL_Paste!$B3144="","",IFERROR(INDEX(AcctCat,MATCH(GL_Paste!$B3144&amp;"",AcctCode,0)),"UNKNOWN"))</f>
        <v/>
      </c>
      <c r="F3147">
        <f>IF(GL_Paste!$B3144="","",IFERROR(INDEX(AcctSub,MATCH(GL_Paste!$B3144&amp;"",AcctCode,0)),"UNKNOWN"))</f>
        <v/>
      </c>
    </row>
    <row r="3148">
      <c r="A3148" s="40">
        <f>IF(GL_Paste!$B3145="","",N(GL_Paste!$H3145)-N(GL_Paste!$G3145))</f>
        <v/>
      </c>
      <c r="B3148" s="43">
        <f>IF(GL_Paste!$B3145="","",DATE(YEAR(GL_Paste!$E3145),MONTH(GL_Paste!$E3145),1))</f>
        <v/>
      </c>
      <c r="C3148">
        <f>IF(GL_Paste!$B3145="","",IF(TRIM(GL_Paste!$M3145)&lt;&gt;"",TRIM(GL_Paste!$M3145),IFERROR(MID(GL_Paste!$I3145,FIND("[",GL_Paste!$I3145)+1,FIND("]",GL_Paste!$I3145)-FIND("[",GL_Paste!$I3145)-1),"")))</f>
        <v/>
      </c>
      <c r="D3148">
        <f>IF(GL_Paste!$B3145="","",IFERROR(INDEX(DeptName,MATCH($C3148,DeptTag,0)),"UNALLOCATED"))</f>
        <v/>
      </c>
      <c r="E3148">
        <f>IF(GL_Paste!$B3145="","",IFERROR(INDEX(AcctCat,MATCH(GL_Paste!$B3145&amp;"",AcctCode,0)),"UNKNOWN"))</f>
        <v/>
      </c>
      <c r="F3148">
        <f>IF(GL_Paste!$B3145="","",IFERROR(INDEX(AcctSub,MATCH(GL_Paste!$B3145&amp;"",AcctCode,0)),"UNKNOWN"))</f>
        <v/>
      </c>
    </row>
    <row r="3149">
      <c r="A3149" s="40">
        <f>IF(GL_Paste!$B3146="","",N(GL_Paste!$H3146)-N(GL_Paste!$G3146))</f>
        <v/>
      </c>
      <c r="B3149" s="43">
        <f>IF(GL_Paste!$B3146="","",DATE(YEAR(GL_Paste!$E3146),MONTH(GL_Paste!$E3146),1))</f>
        <v/>
      </c>
      <c r="C3149">
        <f>IF(GL_Paste!$B3146="","",IF(TRIM(GL_Paste!$M3146)&lt;&gt;"",TRIM(GL_Paste!$M3146),IFERROR(MID(GL_Paste!$I3146,FIND("[",GL_Paste!$I3146)+1,FIND("]",GL_Paste!$I3146)-FIND("[",GL_Paste!$I3146)-1),"")))</f>
        <v/>
      </c>
      <c r="D3149">
        <f>IF(GL_Paste!$B3146="","",IFERROR(INDEX(DeptName,MATCH($C3149,DeptTag,0)),"UNALLOCATED"))</f>
        <v/>
      </c>
      <c r="E3149">
        <f>IF(GL_Paste!$B3146="","",IFERROR(INDEX(AcctCat,MATCH(GL_Paste!$B3146&amp;"",AcctCode,0)),"UNKNOWN"))</f>
        <v/>
      </c>
      <c r="F3149">
        <f>IF(GL_Paste!$B3146="","",IFERROR(INDEX(AcctSub,MATCH(GL_Paste!$B3146&amp;"",AcctCode,0)),"UNKNOWN"))</f>
        <v/>
      </c>
    </row>
    <row r="3150">
      <c r="A3150" s="40">
        <f>IF(GL_Paste!$B3147="","",N(GL_Paste!$H3147)-N(GL_Paste!$G3147))</f>
        <v/>
      </c>
      <c r="B3150" s="43">
        <f>IF(GL_Paste!$B3147="","",DATE(YEAR(GL_Paste!$E3147),MONTH(GL_Paste!$E3147),1))</f>
        <v/>
      </c>
      <c r="C3150">
        <f>IF(GL_Paste!$B3147="","",IF(TRIM(GL_Paste!$M3147)&lt;&gt;"",TRIM(GL_Paste!$M3147),IFERROR(MID(GL_Paste!$I3147,FIND("[",GL_Paste!$I3147)+1,FIND("]",GL_Paste!$I3147)-FIND("[",GL_Paste!$I3147)-1),"")))</f>
        <v/>
      </c>
      <c r="D3150">
        <f>IF(GL_Paste!$B3147="","",IFERROR(INDEX(DeptName,MATCH($C3150,DeptTag,0)),"UNALLOCATED"))</f>
        <v/>
      </c>
      <c r="E3150">
        <f>IF(GL_Paste!$B3147="","",IFERROR(INDEX(AcctCat,MATCH(GL_Paste!$B3147&amp;"",AcctCode,0)),"UNKNOWN"))</f>
        <v/>
      </c>
      <c r="F3150">
        <f>IF(GL_Paste!$B3147="","",IFERROR(INDEX(AcctSub,MATCH(GL_Paste!$B3147&amp;"",AcctCode,0)),"UNKNOWN"))</f>
        <v/>
      </c>
    </row>
    <row r="3151">
      <c r="A3151" s="40">
        <f>IF(GL_Paste!$B3148="","",N(GL_Paste!$H3148)-N(GL_Paste!$G3148))</f>
        <v/>
      </c>
      <c r="B3151" s="43">
        <f>IF(GL_Paste!$B3148="","",DATE(YEAR(GL_Paste!$E3148),MONTH(GL_Paste!$E3148),1))</f>
        <v/>
      </c>
      <c r="C3151">
        <f>IF(GL_Paste!$B3148="","",IF(TRIM(GL_Paste!$M3148)&lt;&gt;"",TRIM(GL_Paste!$M3148),IFERROR(MID(GL_Paste!$I3148,FIND("[",GL_Paste!$I3148)+1,FIND("]",GL_Paste!$I3148)-FIND("[",GL_Paste!$I3148)-1),"")))</f>
        <v/>
      </c>
      <c r="D3151">
        <f>IF(GL_Paste!$B3148="","",IFERROR(INDEX(DeptName,MATCH($C3151,DeptTag,0)),"UNALLOCATED"))</f>
        <v/>
      </c>
      <c r="E3151">
        <f>IF(GL_Paste!$B3148="","",IFERROR(INDEX(AcctCat,MATCH(GL_Paste!$B3148&amp;"",AcctCode,0)),"UNKNOWN"))</f>
        <v/>
      </c>
      <c r="F3151">
        <f>IF(GL_Paste!$B3148="","",IFERROR(INDEX(AcctSub,MATCH(GL_Paste!$B3148&amp;"",AcctCode,0)),"UNKNOWN"))</f>
        <v/>
      </c>
    </row>
    <row r="3152">
      <c r="A3152" s="40">
        <f>IF(GL_Paste!$B3149="","",N(GL_Paste!$H3149)-N(GL_Paste!$G3149))</f>
        <v/>
      </c>
      <c r="B3152" s="43">
        <f>IF(GL_Paste!$B3149="","",DATE(YEAR(GL_Paste!$E3149),MONTH(GL_Paste!$E3149),1))</f>
        <v/>
      </c>
      <c r="C3152">
        <f>IF(GL_Paste!$B3149="","",IF(TRIM(GL_Paste!$M3149)&lt;&gt;"",TRIM(GL_Paste!$M3149),IFERROR(MID(GL_Paste!$I3149,FIND("[",GL_Paste!$I3149)+1,FIND("]",GL_Paste!$I3149)-FIND("[",GL_Paste!$I3149)-1),"")))</f>
        <v/>
      </c>
      <c r="D3152">
        <f>IF(GL_Paste!$B3149="","",IFERROR(INDEX(DeptName,MATCH($C3152,DeptTag,0)),"UNALLOCATED"))</f>
        <v/>
      </c>
      <c r="E3152">
        <f>IF(GL_Paste!$B3149="","",IFERROR(INDEX(AcctCat,MATCH(GL_Paste!$B3149&amp;"",AcctCode,0)),"UNKNOWN"))</f>
        <v/>
      </c>
      <c r="F3152">
        <f>IF(GL_Paste!$B3149="","",IFERROR(INDEX(AcctSub,MATCH(GL_Paste!$B3149&amp;"",AcctCode,0)),"UNKNOWN"))</f>
        <v/>
      </c>
    </row>
    <row r="3153">
      <c r="A3153" s="40">
        <f>IF(GL_Paste!$B3150="","",N(GL_Paste!$H3150)-N(GL_Paste!$G3150))</f>
        <v/>
      </c>
      <c r="B3153" s="43">
        <f>IF(GL_Paste!$B3150="","",DATE(YEAR(GL_Paste!$E3150),MONTH(GL_Paste!$E3150),1))</f>
        <v/>
      </c>
      <c r="C3153">
        <f>IF(GL_Paste!$B3150="","",IF(TRIM(GL_Paste!$M3150)&lt;&gt;"",TRIM(GL_Paste!$M3150),IFERROR(MID(GL_Paste!$I3150,FIND("[",GL_Paste!$I3150)+1,FIND("]",GL_Paste!$I3150)-FIND("[",GL_Paste!$I3150)-1),"")))</f>
        <v/>
      </c>
      <c r="D3153">
        <f>IF(GL_Paste!$B3150="","",IFERROR(INDEX(DeptName,MATCH($C3153,DeptTag,0)),"UNALLOCATED"))</f>
        <v/>
      </c>
      <c r="E3153">
        <f>IF(GL_Paste!$B3150="","",IFERROR(INDEX(AcctCat,MATCH(GL_Paste!$B3150&amp;"",AcctCode,0)),"UNKNOWN"))</f>
        <v/>
      </c>
      <c r="F3153">
        <f>IF(GL_Paste!$B3150="","",IFERROR(INDEX(AcctSub,MATCH(GL_Paste!$B3150&amp;"",AcctCode,0)),"UNKNOWN"))</f>
        <v/>
      </c>
    </row>
    <row r="3154">
      <c r="A3154" s="40">
        <f>IF(GL_Paste!$B3151="","",N(GL_Paste!$H3151)-N(GL_Paste!$G3151))</f>
        <v/>
      </c>
      <c r="B3154" s="43">
        <f>IF(GL_Paste!$B3151="","",DATE(YEAR(GL_Paste!$E3151),MONTH(GL_Paste!$E3151),1))</f>
        <v/>
      </c>
      <c r="C3154">
        <f>IF(GL_Paste!$B3151="","",IF(TRIM(GL_Paste!$M3151)&lt;&gt;"",TRIM(GL_Paste!$M3151),IFERROR(MID(GL_Paste!$I3151,FIND("[",GL_Paste!$I3151)+1,FIND("]",GL_Paste!$I3151)-FIND("[",GL_Paste!$I3151)-1),"")))</f>
        <v/>
      </c>
      <c r="D3154">
        <f>IF(GL_Paste!$B3151="","",IFERROR(INDEX(DeptName,MATCH($C3154,DeptTag,0)),"UNALLOCATED"))</f>
        <v/>
      </c>
      <c r="E3154">
        <f>IF(GL_Paste!$B3151="","",IFERROR(INDEX(AcctCat,MATCH(GL_Paste!$B3151&amp;"",AcctCode,0)),"UNKNOWN"))</f>
        <v/>
      </c>
      <c r="F3154">
        <f>IF(GL_Paste!$B3151="","",IFERROR(INDEX(AcctSub,MATCH(GL_Paste!$B3151&amp;"",AcctCode,0)),"UNKNOWN"))</f>
        <v/>
      </c>
    </row>
    <row r="3155">
      <c r="A3155" s="40">
        <f>IF(GL_Paste!$B3152="","",N(GL_Paste!$H3152)-N(GL_Paste!$G3152))</f>
        <v/>
      </c>
      <c r="B3155" s="43">
        <f>IF(GL_Paste!$B3152="","",DATE(YEAR(GL_Paste!$E3152),MONTH(GL_Paste!$E3152),1))</f>
        <v/>
      </c>
      <c r="C3155">
        <f>IF(GL_Paste!$B3152="","",IF(TRIM(GL_Paste!$M3152)&lt;&gt;"",TRIM(GL_Paste!$M3152),IFERROR(MID(GL_Paste!$I3152,FIND("[",GL_Paste!$I3152)+1,FIND("]",GL_Paste!$I3152)-FIND("[",GL_Paste!$I3152)-1),"")))</f>
        <v/>
      </c>
      <c r="D3155">
        <f>IF(GL_Paste!$B3152="","",IFERROR(INDEX(DeptName,MATCH($C3155,DeptTag,0)),"UNALLOCATED"))</f>
        <v/>
      </c>
      <c r="E3155">
        <f>IF(GL_Paste!$B3152="","",IFERROR(INDEX(AcctCat,MATCH(GL_Paste!$B3152&amp;"",AcctCode,0)),"UNKNOWN"))</f>
        <v/>
      </c>
      <c r="F3155">
        <f>IF(GL_Paste!$B3152="","",IFERROR(INDEX(AcctSub,MATCH(GL_Paste!$B3152&amp;"",AcctCode,0)),"UNKNOWN"))</f>
        <v/>
      </c>
    </row>
    <row r="3156">
      <c r="A3156" s="40">
        <f>IF(GL_Paste!$B3153="","",N(GL_Paste!$H3153)-N(GL_Paste!$G3153))</f>
        <v/>
      </c>
      <c r="B3156" s="43">
        <f>IF(GL_Paste!$B3153="","",DATE(YEAR(GL_Paste!$E3153),MONTH(GL_Paste!$E3153),1))</f>
        <v/>
      </c>
      <c r="C3156">
        <f>IF(GL_Paste!$B3153="","",IF(TRIM(GL_Paste!$M3153)&lt;&gt;"",TRIM(GL_Paste!$M3153),IFERROR(MID(GL_Paste!$I3153,FIND("[",GL_Paste!$I3153)+1,FIND("]",GL_Paste!$I3153)-FIND("[",GL_Paste!$I3153)-1),"")))</f>
        <v/>
      </c>
      <c r="D3156">
        <f>IF(GL_Paste!$B3153="","",IFERROR(INDEX(DeptName,MATCH($C3156,DeptTag,0)),"UNALLOCATED"))</f>
        <v/>
      </c>
      <c r="E3156">
        <f>IF(GL_Paste!$B3153="","",IFERROR(INDEX(AcctCat,MATCH(GL_Paste!$B3153&amp;"",AcctCode,0)),"UNKNOWN"))</f>
        <v/>
      </c>
      <c r="F3156">
        <f>IF(GL_Paste!$B3153="","",IFERROR(INDEX(AcctSub,MATCH(GL_Paste!$B3153&amp;"",AcctCode,0)),"UNKNOWN"))</f>
        <v/>
      </c>
    </row>
    <row r="3157">
      <c r="A3157" s="40">
        <f>IF(GL_Paste!$B3154="","",N(GL_Paste!$H3154)-N(GL_Paste!$G3154))</f>
        <v/>
      </c>
      <c r="B3157" s="43">
        <f>IF(GL_Paste!$B3154="","",DATE(YEAR(GL_Paste!$E3154),MONTH(GL_Paste!$E3154),1))</f>
        <v/>
      </c>
      <c r="C3157">
        <f>IF(GL_Paste!$B3154="","",IF(TRIM(GL_Paste!$M3154)&lt;&gt;"",TRIM(GL_Paste!$M3154),IFERROR(MID(GL_Paste!$I3154,FIND("[",GL_Paste!$I3154)+1,FIND("]",GL_Paste!$I3154)-FIND("[",GL_Paste!$I3154)-1),"")))</f>
        <v/>
      </c>
      <c r="D3157">
        <f>IF(GL_Paste!$B3154="","",IFERROR(INDEX(DeptName,MATCH($C3157,DeptTag,0)),"UNALLOCATED"))</f>
        <v/>
      </c>
      <c r="E3157">
        <f>IF(GL_Paste!$B3154="","",IFERROR(INDEX(AcctCat,MATCH(GL_Paste!$B3154&amp;"",AcctCode,0)),"UNKNOWN"))</f>
        <v/>
      </c>
      <c r="F3157">
        <f>IF(GL_Paste!$B3154="","",IFERROR(INDEX(AcctSub,MATCH(GL_Paste!$B3154&amp;"",AcctCode,0)),"UNKNOWN"))</f>
        <v/>
      </c>
    </row>
    <row r="3158">
      <c r="A3158" s="40">
        <f>IF(GL_Paste!$B3155="","",N(GL_Paste!$H3155)-N(GL_Paste!$G3155))</f>
        <v/>
      </c>
      <c r="B3158" s="43">
        <f>IF(GL_Paste!$B3155="","",DATE(YEAR(GL_Paste!$E3155),MONTH(GL_Paste!$E3155),1))</f>
        <v/>
      </c>
      <c r="C3158">
        <f>IF(GL_Paste!$B3155="","",IF(TRIM(GL_Paste!$M3155)&lt;&gt;"",TRIM(GL_Paste!$M3155),IFERROR(MID(GL_Paste!$I3155,FIND("[",GL_Paste!$I3155)+1,FIND("]",GL_Paste!$I3155)-FIND("[",GL_Paste!$I3155)-1),"")))</f>
        <v/>
      </c>
      <c r="D3158">
        <f>IF(GL_Paste!$B3155="","",IFERROR(INDEX(DeptName,MATCH($C3158,DeptTag,0)),"UNALLOCATED"))</f>
        <v/>
      </c>
      <c r="E3158">
        <f>IF(GL_Paste!$B3155="","",IFERROR(INDEX(AcctCat,MATCH(GL_Paste!$B3155&amp;"",AcctCode,0)),"UNKNOWN"))</f>
        <v/>
      </c>
      <c r="F3158">
        <f>IF(GL_Paste!$B3155="","",IFERROR(INDEX(AcctSub,MATCH(GL_Paste!$B3155&amp;"",AcctCode,0)),"UNKNOWN"))</f>
        <v/>
      </c>
    </row>
    <row r="3159">
      <c r="A3159" s="40">
        <f>IF(GL_Paste!$B3156="","",N(GL_Paste!$H3156)-N(GL_Paste!$G3156))</f>
        <v/>
      </c>
      <c r="B3159" s="43">
        <f>IF(GL_Paste!$B3156="","",DATE(YEAR(GL_Paste!$E3156),MONTH(GL_Paste!$E3156),1))</f>
        <v/>
      </c>
      <c r="C3159">
        <f>IF(GL_Paste!$B3156="","",IF(TRIM(GL_Paste!$M3156)&lt;&gt;"",TRIM(GL_Paste!$M3156),IFERROR(MID(GL_Paste!$I3156,FIND("[",GL_Paste!$I3156)+1,FIND("]",GL_Paste!$I3156)-FIND("[",GL_Paste!$I3156)-1),"")))</f>
        <v/>
      </c>
      <c r="D3159">
        <f>IF(GL_Paste!$B3156="","",IFERROR(INDEX(DeptName,MATCH($C3159,DeptTag,0)),"UNALLOCATED"))</f>
        <v/>
      </c>
      <c r="E3159">
        <f>IF(GL_Paste!$B3156="","",IFERROR(INDEX(AcctCat,MATCH(GL_Paste!$B3156&amp;"",AcctCode,0)),"UNKNOWN"))</f>
        <v/>
      </c>
      <c r="F3159">
        <f>IF(GL_Paste!$B3156="","",IFERROR(INDEX(AcctSub,MATCH(GL_Paste!$B3156&amp;"",AcctCode,0)),"UNKNOWN"))</f>
        <v/>
      </c>
    </row>
    <row r="3160">
      <c r="A3160" s="40">
        <f>IF(GL_Paste!$B3157="","",N(GL_Paste!$H3157)-N(GL_Paste!$G3157))</f>
        <v/>
      </c>
      <c r="B3160" s="43">
        <f>IF(GL_Paste!$B3157="","",DATE(YEAR(GL_Paste!$E3157),MONTH(GL_Paste!$E3157),1))</f>
        <v/>
      </c>
      <c r="C3160">
        <f>IF(GL_Paste!$B3157="","",IF(TRIM(GL_Paste!$M3157)&lt;&gt;"",TRIM(GL_Paste!$M3157),IFERROR(MID(GL_Paste!$I3157,FIND("[",GL_Paste!$I3157)+1,FIND("]",GL_Paste!$I3157)-FIND("[",GL_Paste!$I3157)-1),"")))</f>
        <v/>
      </c>
      <c r="D3160">
        <f>IF(GL_Paste!$B3157="","",IFERROR(INDEX(DeptName,MATCH($C3160,DeptTag,0)),"UNALLOCATED"))</f>
        <v/>
      </c>
      <c r="E3160">
        <f>IF(GL_Paste!$B3157="","",IFERROR(INDEX(AcctCat,MATCH(GL_Paste!$B3157&amp;"",AcctCode,0)),"UNKNOWN"))</f>
        <v/>
      </c>
      <c r="F3160">
        <f>IF(GL_Paste!$B3157="","",IFERROR(INDEX(AcctSub,MATCH(GL_Paste!$B3157&amp;"",AcctCode,0)),"UNKNOWN"))</f>
        <v/>
      </c>
    </row>
    <row r="3161">
      <c r="A3161" s="40">
        <f>IF(GL_Paste!$B3158="","",N(GL_Paste!$H3158)-N(GL_Paste!$G3158))</f>
        <v/>
      </c>
      <c r="B3161" s="43">
        <f>IF(GL_Paste!$B3158="","",DATE(YEAR(GL_Paste!$E3158),MONTH(GL_Paste!$E3158),1))</f>
        <v/>
      </c>
      <c r="C3161">
        <f>IF(GL_Paste!$B3158="","",IF(TRIM(GL_Paste!$M3158)&lt;&gt;"",TRIM(GL_Paste!$M3158),IFERROR(MID(GL_Paste!$I3158,FIND("[",GL_Paste!$I3158)+1,FIND("]",GL_Paste!$I3158)-FIND("[",GL_Paste!$I3158)-1),"")))</f>
        <v/>
      </c>
      <c r="D3161">
        <f>IF(GL_Paste!$B3158="","",IFERROR(INDEX(DeptName,MATCH($C3161,DeptTag,0)),"UNALLOCATED"))</f>
        <v/>
      </c>
      <c r="E3161">
        <f>IF(GL_Paste!$B3158="","",IFERROR(INDEX(AcctCat,MATCH(GL_Paste!$B3158&amp;"",AcctCode,0)),"UNKNOWN"))</f>
        <v/>
      </c>
      <c r="F3161">
        <f>IF(GL_Paste!$B3158="","",IFERROR(INDEX(AcctSub,MATCH(GL_Paste!$B3158&amp;"",AcctCode,0)),"UNKNOWN"))</f>
        <v/>
      </c>
    </row>
    <row r="3162">
      <c r="A3162" s="40">
        <f>IF(GL_Paste!$B3159="","",N(GL_Paste!$H3159)-N(GL_Paste!$G3159))</f>
        <v/>
      </c>
      <c r="B3162" s="43">
        <f>IF(GL_Paste!$B3159="","",DATE(YEAR(GL_Paste!$E3159),MONTH(GL_Paste!$E3159),1))</f>
        <v/>
      </c>
      <c r="C3162">
        <f>IF(GL_Paste!$B3159="","",IF(TRIM(GL_Paste!$M3159)&lt;&gt;"",TRIM(GL_Paste!$M3159),IFERROR(MID(GL_Paste!$I3159,FIND("[",GL_Paste!$I3159)+1,FIND("]",GL_Paste!$I3159)-FIND("[",GL_Paste!$I3159)-1),"")))</f>
        <v/>
      </c>
      <c r="D3162">
        <f>IF(GL_Paste!$B3159="","",IFERROR(INDEX(DeptName,MATCH($C3162,DeptTag,0)),"UNALLOCATED"))</f>
        <v/>
      </c>
      <c r="E3162">
        <f>IF(GL_Paste!$B3159="","",IFERROR(INDEX(AcctCat,MATCH(GL_Paste!$B3159&amp;"",AcctCode,0)),"UNKNOWN"))</f>
        <v/>
      </c>
      <c r="F3162">
        <f>IF(GL_Paste!$B3159="","",IFERROR(INDEX(AcctSub,MATCH(GL_Paste!$B3159&amp;"",AcctCode,0)),"UNKNOWN"))</f>
        <v/>
      </c>
    </row>
    <row r="3163">
      <c r="A3163" s="40">
        <f>IF(GL_Paste!$B3160="","",N(GL_Paste!$H3160)-N(GL_Paste!$G3160))</f>
        <v/>
      </c>
      <c r="B3163" s="43">
        <f>IF(GL_Paste!$B3160="","",DATE(YEAR(GL_Paste!$E3160),MONTH(GL_Paste!$E3160),1))</f>
        <v/>
      </c>
      <c r="C3163">
        <f>IF(GL_Paste!$B3160="","",IF(TRIM(GL_Paste!$M3160)&lt;&gt;"",TRIM(GL_Paste!$M3160),IFERROR(MID(GL_Paste!$I3160,FIND("[",GL_Paste!$I3160)+1,FIND("]",GL_Paste!$I3160)-FIND("[",GL_Paste!$I3160)-1),"")))</f>
        <v/>
      </c>
      <c r="D3163">
        <f>IF(GL_Paste!$B3160="","",IFERROR(INDEX(DeptName,MATCH($C3163,DeptTag,0)),"UNALLOCATED"))</f>
        <v/>
      </c>
      <c r="E3163">
        <f>IF(GL_Paste!$B3160="","",IFERROR(INDEX(AcctCat,MATCH(GL_Paste!$B3160&amp;"",AcctCode,0)),"UNKNOWN"))</f>
        <v/>
      </c>
      <c r="F3163">
        <f>IF(GL_Paste!$B3160="","",IFERROR(INDEX(AcctSub,MATCH(GL_Paste!$B3160&amp;"",AcctCode,0)),"UNKNOWN"))</f>
        <v/>
      </c>
    </row>
    <row r="3164">
      <c r="A3164" s="40">
        <f>IF(GL_Paste!$B3161="","",N(GL_Paste!$H3161)-N(GL_Paste!$G3161))</f>
        <v/>
      </c>
      <c r="B3164" s="43">
        <f>IF(GL_Paste!$B3161="","",DATE(YEAR(GL_Paste!$E3161),MONTH(GL_Paste!$E3161),1))</f>
        <v/>
      </c>
      <c r="C3164">
        <f>IF(GL_Paste!$B3161="","",IF(TRIM(GL_Paste!$M3161)&lt;&gt;"",TRIM(GL_Paste!$M3161),IFERROR(MID(GL_Paste!$I3161,FIND("[",GL_Paste!$I3161)+1,FIND("]",GL_Paste!$I3161)-FIND("[",GL_Paste!$I3161)-1),"")))</f>
        <v/>
      </c>
      <c r="D3164">
        <f>IF(GL_Paste!$B3161="","",IFERROR(INDEX(DeptName,MATCH($C3164,DeptTag,0)),"UNALLOCATED"))</f>
        <v/>
      </c>
      <c r="E3164">
        <f>IF(GL_Paste!$B3161="","",IFERROR(INDEX(AcctCat,MATCH(GL_Paste!$B3161&amp;"",AcctCode,0)),"UNKNOWN"))</f>
        <v/>
      </c>
      <c r="F3164">
        <f>IF(GL_Paste!$B3161="","",IFERROR(INDEX(AcctSub,MATCH(GL_Paste!$B3161&amp;"",AcctCode,0)),"UNKNOWN"))</f>
        <v/>
      </c>
    </row>
    <row r="3165">
      <c r="A3165" s="40">
        <f>IF(GL_Paste!$B3162="","",N(GL_Paste!$H3162)-N(GL_Paste!$G3162))</f>
        <v/>
      </c>
      <c r="B3165" s="43">
        <f>IF(GL_Paste!$B3162="","",DATE(YEAR(GL_Paste!$E3162),MONTH(GL_Paste!$E3162),1))</f>
        <v/>
      </c>
      <c r="C3165">
        <f>IF(GL_Paste!$B3162="","",IF(TRIM(GL_Paste!$M3162)&lt;&gt;"",TRIM(GL_Paste!$M3162),IFERROR(MID(GL_Paste!$I3162,FIND("[",GL_Paste!$I3162)+1,FIND("]",GL_Paste!$I3162)-FIND("[",GL_Paste!$I3162)-1),"")))</f>
        <v/>
      </c>
      <c r="D3165">
        <f>IF(GL_Paste!$B3162="","",IFERROR(INDEX(DeptName,MATCH($C3165,DeptTag,0)),"UNALLOCATED"))</f>
        <v/>
      </c>
      <c r="E3165">
        <f>IF(GL_Paste!$B3162="","",IFERROR(INDEX(AcctCat,MATCH(GL_Paste!$B3162&amp;"",AcctCode,0)),"UNKNOWN"))</f>
        <v/>
      </c>
      <c r="F3165">
        <f>IF(GL_Paste!$B3162="","",IFERROR(INDEX(AcctSub,MATCH(GL_Paste!$B3162&amp;"",AcctCode,0)),"UNKNOWN"))</f>
        <v/>
      </c>
    </row>
    <row r="3166">
      <c r="A3166" s="40">
        <f>IF(GL_Paste!$B3163="","",N(GL_Paste!$H3163)-N(GL_Paste!$G3163))</f>
        <v/>
      </c>
      <c r="B3166" s="43">
        <f>IF(GL_Paste!$B3163="","",DATE(YEAR(GL_Paste!$E3163),MONTH(GL_Paste!$E3163),1))</f>
        <v/>
      </c>
      <c r="C3166">
        <f>IF(GL_Paste!$B3163="","",IF(TRIM(GL_Paste!$M3163)&lt;&gt;"",TRIM(GL_Paste!$M3163),IFERROR(MID(GL_Paste!$I3163,FIND("[",GL_Paste!$I3163)+1,FIND("]",GL_Paste!$I3163)-FIND("[",GL_Paste!$I3163)-1),"")))</f>
        <v/>
      </c>
      <c r="D3166">
        <f>IF(GL_Paste!$B3163="","",IFERROR(INDEX(DeptName,MATCH($C3166,DeptTag,0)),"UNALLOCATED"))</f>
        <v/>
      </c>
      <c r="E3166">
        <f>IF(GL_Paste!$B3163="","",IFERROR(INDEX(AcctCat,MATCH(GL_Paste!$B3163&amp;"",AcctCode,0)),"UNKNOWN"))</f>
        <v/>
      </c>
      <c r="F3166">
        <f>IF(GL_Paste!$B3163="","",IFERROR(INDEX(AcctSub,MATCH(GL_Paste!$B3163&amp;"",AcctCode,0)),"UNKNOWN"))</f>
        <v/>
      </c>
    </row>
    <row r="3167">
      <c r="A3167" s="40">
        <f>IF(GL_Paste!$B3164="","",N(GL_Paste!$H3164)-N(GL_Paste!$G3164))</f>
        <v/>
      </c>
      <c r="B3167" s="43">
        <f>IF(GL_Paste!$B3164="","",DATE(YEAR(GL_Paste!$E3164),MONTH(GL_Paste!$E3164),1))</f>
        <v/>
      </c>
      <c r="C3167">
        <f>IF(GL_Paste!$B3164="","",IF(TRIM(GL_Paste!$M3164)&lt;&gt;"",TRIM(GL_Paste!$M3164),IFERROR(MID(GL_Paste!$I3164,FIND("[",GL_Paste!$I3164)+1,FIND("]",GL_Paste!$I3164)-FIND("[",GL_Paste!$I3164)-1),"")))</f>
        <v/>
      </c>
      <c r="D3167">
        <f>IF(GL_Paste!$B3164="","",IFERROR(INDEX(DeptName,MATCH($C3167,DeptTag,0)),"UNALLOCATED"))</f>
        <v/>
      </c>
      <c r="E3167">
        <f>IF(GL_Paste!$B3164="","",IFERROR(INDEX(AcctCat,MATCH(GL_Paste!$B3164&amp;"",AcctCode,0)),"UNKNOWN"))</f>
        <v/>
      </c>
      <c r="F3167">
        <f>IF(GL_Paste!$B3164="","",IFERROR(INDEX(AcctSub,MATCH(GL_Paste!$B3164&amp;"",AcctCode,0)),"UNKNOWN"))</f>
        <v/>
      </c>
    </row>
    <row r="3168">
      <c r="A3168" s="40">
        <f>IF(GL_Paste!$B3165="","",N(GL_Paste!$H3165)-N(GL_Paste!$G3165))</f>
        <v/>
      </c>
      <c r="B3168" s="43">
        <f>IF(GL_Paste!$B3165="","",DATE(YEAR(GL_Paste!$E3165),MONTH(GL_Paste!$E3165),1))</f>
        <v/>
      </c>
      <c r="C3168">
        <f>IF(GL_Paste!$B3165="","",IF(TRIM(GL_Paste!$M3165)&lt;&gt;"",TRIM(GL_Paste!$M3165),IFERROR(MID(GL_Paste!$I3165,FIND("[",GL_Paste!$I3165)+1,FIND("]",GL_Paste!$I3165)-FIND("[",GL_Paste!$I3165)-1),"")))</f>
        <v/>
      </c>
      <c r="D3168">
        <f>IF(GL_Paste!$B3165="","",IFERROR(INDEX(DeptName,MATCH($C3168,DeptTag,0)),"UNALLOCATED"))</f>
        <v/>
      </c>
      <c r="E3168">
        <f>IF(GL_Paste!$B3165="","",IFERROR(INDEX(AcctCat,MATCH(GL_Paste!$B3165&amp;"",AcctCode,0)),"UNKNOWN"))</f>
        <v/>
      </c>
      <c r="F3168">
        <f>IF(GL_Paste!$B3165="","",IFERROR(INDEX(AcctSub,MATCH(GL_Paste!$B3165&amp;"",AcctCode,0)),"UNKNOWN"))</f>
        <v/>
      </c>
    </row>
    <row r="3169">
      <c r="A3169" s="40">
        <f>IF(GL_Paste!$B3166="","",N(GL_Paste!$H3166)-N(GL_Paste!$G3166))</f>
        <v/>
      </c>
      <c r="B3169" s="43">
        <f>IF(GL_Paste!$B3166="","",DATE(YEAR(GL_Paste!$E3166),MONTH(GL_Paste!$E3166),1))</f>
        <v/>
      </c>
      <c r="C3169">
        <f>IF(GL_Paste!$B3166="","",IF(TRIM(GL_Paste!$M3166)&lt;&gt;"",TRIM(GL_Paste!$M3166),IFERROR(MID(GL_Paste!$I3166,FIND("[",GL_Paste!$I3166)+1,FIND("]",GL_Paste!$I3166)-FIND("[",GL_Paste!$I3166)-1),"")))</f>
        <v/>
      </c>
      <c r="D3169">
        <f>IF(GL_Paste!$B3166="","",IFERROR(INDEX(DeptName,MATCH($C3169,DeptTag,0)),"UNALLOCATED"))</f>
        <v/>
      </c>
      <c r="E3169">
        <f>IF(GL_Paste!$B3166="","",IFERROR(INDEX(AcctCat,MATCH(GL_Paste!$B3166&amp;"",AcctCode,0)),"UNKNOWN"))</f>
        <v/>
      </c>
      <c r="F3169">
        <f>IF(GL_Paste!$B3166="","",IFERROR(INDEX(AcctSub,MATCH(GL_Paste!$B3166&amp;"",AcctCode,0)),"UNKNOWN"))</f>
        <v/>
      </c>
    </row>
    <row r="3170">
      <c r="A3170" s="40">
        <f>IF(GL_Paste!$B3167="","",N(GL_Paste!$H3167)-N(GL_Paste!$G3167))</f>
        <v/>
      </c>
      <c r="B3170" s="43">
        <f>IF(GL_Paste!$B3167="","",DATE(YEAR(GL_Paste!$E3167),MONTH(GL_Paste!$E3167),1))</f>
        <v/>
      </c>
      <c r="C3170">
        <f>IF(GL_Paste!$B3167="","",IF(TRIM(GL_Paste!$M3167)&lt;&gt;"",TRIM(GL_Paste!$M3167),IFERROR(MID(GL_Paste!$I3167,FIND("[",GL_Paste!$I3167)+1,FIND("]",GL_Paste!$I3167)-FIND("[",GL_Paste!$I3167)-1),"")))</f>
        <v/>
      </c>
      <c r="D3170">
        <f>IF(GL_Paste!$B3167="","",IFERROR(INDEX(DeptName,MATCH($C3170,DeptTag,0)),"UNALLOCATED"))</f>
        <v/>
      </c>
      <c r="E3170">
        <f>IF(GL_Paste!$B3167="","",IFERROR(INDEX(AcctCat,MATCH(GL_Paste!$B3167&amp;"",AcctCode,0)),"UNKNOWN"))</f>
        <v/>
      </c>
      <c r="F3170">
        <f>IF(GL_Paste!$B3167="","",IFERROR(INDEX(AcctSub,MATCH(GL_Paste!$B3167&amp;"",AcctCode,0)),"UNKNOWN"))</f>
        <v/>
      </c>
    </row>
    <row r="3171">
      <c r="A3171" s="40">
        <f>IF(GL_Paste!$B3168="","",N(GL_Paste!$H3168)-N(GL_Paste!$G3168))</f>
        <v/>
      </c>
      <c r="B3171" s="43">
        <f>IF(GL_Paste!$B3168="","",DATE(YEAR(GL_Paste!$E3168),MONTH(GL_Paste!$E3168),1))</f>
        <v/>
      </c>
      <c r="C3171">
        <f>IF(GL_Paste!$B3168="","",IF(TRIM(GL_Paste!$M3168)&lt;&gt;"",TRIM(GL_Paste!$M3168),IFERROR(MID(GL_Paste!$I3168,FIND("[",GL_Paste!$I3168)+1,FIND("]",GL_Paste!$I3168)-FIND("[",GL_Paste!$I3168)-1),"")))</f>
        <v/>
      </c>
      <c r="D3171">
        <f>IF(GL_Paste!$B3168="","",IFERROR(INDEX(DeptName,MATCH($C3171,DeptTag,0)),"UNALLOCATED"))</f>
        <v/>
      </c>
      <c r="E3171">
        <f>IF(GL_Paste!$B3168="","",IFERROR(INDEX(AcctCat,MATCH(GL_Paste!$B3168&amp;"",AcctCode,0)),"UNKNOWN"))</f>
        <v/>
      </c>
      <c r="F3171">
        <f>IF(GL_Paste!$B3168="","",IFERROR(INDEX(AcctSub,MATCH(GL_Paste!$B3168&amp;"",AcctCode,0)),"UNKNOWN"))</f>
        <v/>
      </c>
    </row>
    <row r="3172">
      <c r="A3172" s="40">
        <f>IF(GL_Paste!$B3169="","",N(GL_Paste!$H3169)-N(GL_Paste!$G3169))</f>
        <v/>
      </c>
      <c r="B3172" s="43">
        <f>IF(GL_Paste!$B3169="","",DATE(YEAR(GL_Paste!$E3169),MONTH(GL_Paste!$E3169),1))</f>
        <v/>
      </c>
      <c r="C3172">
        <f>IF(GL_Paste!$B3169="","",IF(TRIM(GL_Paste!$M3169)&lt;&gt;"",TRIM(GL_Paste!$M3169),IFERROR(MID(GL_Paste!$I3169,FIND("[",GL_Paste!$I3169)+1,FIND("]",GL_Paste!$I3169)-FIND("[",GL_Paste!$I3169)-1),"")))</f>
        <v/>
      </c>
      <c r="D3172">
        <f>IF(GL_Paste!$B3169="","",IFERROR(INDEX(DeptName,MATCH($C3172,DeptTag,0)),"UNALLOCATED"))</f>
        <v/>
      </c>
      <c r="E3172">
        <f>IF(GL_Paste!$B3169="","",IFERROR(INDEX(AcctCat,MATCH(GL_Paste!$B3169&amp;"",AcctCode,0)),"UNKNOWN"))</f>
        <v/>
      </c>
      <c r="F3172">
        <f>IF(GL_Paste!$B3169="","",IFERROR(INDEX(AcctSub,MATCH(GL_Paste!$B3169&amp;"",AcctCode,0)),"UNKNOWN"))</f>
        <v/>
      </c>
    </row>
    <row r="3173">
      <c r="A3173" s="40">
        <f>IF(GL_Paste!$B3170="","",N(GL_Paste!$H3170)-N(GL_Paste!$G3170))</f>
        <v/>
      </c>
      <c r="B3173" s="43">
        <f>IF(GL_Paste!$B3170="","",DATE(YEAR(GL_Paste!$E3170),MONTH(GL_Paste!$E3170),1))</f>
        <v/>
      </c>
      <c r="C3173">
        <f>IF(GL_Paste!$B3170="","",IF(TRIM(GL_Paste!$M3170)&lt;&gt;"",TRIM(GL_Paste!$M3170),IFERROR(MID(GL_Paste!$I3170,FIND("[",GL_Paste!$I3170)+1,FIND("]",GL_Paste!$I3170)-FIND("[",GL_Paste!$I3170)-1),"")))</f>
        <v/>
      </c>
      <c r="D3173">
        <f>IF(GL_Paste!$B3170="","",IFERROR(INDEX(DeptName,MATCH($C3173,DeptTag,0)),"UNALLOCATED"))</f>
        <v/>
      </c>
      <c r="E3173">
        <f>IF(GL_Paste!$B3170="","",IFERROR(INDEX(AcctCat,MATCH(GL_Paste!$B3170&amp;"",AcctCode,0)),"UNKNOWN"))</f>
        <v/>
      </c>
      <c r="F3173">
        <f>IF(GL_Paste!$B3170="","",IFERROR(INDEX(AcctSub,MATCH(GL_Paste!$B3170&amp;"",AcctCode,0)),"UNKNOWN"))</f>
        <v/>
      </c>
    </row>
    <row r="3174">
      <c r="A3174" s="40">
        <f>IF(GL_Paste!$B3171="","",N(GL_Paste!$H3171)-N(GL_Paste!$G3171))</f>
        <v/>
      </c>
      <c r="B3174" s="43">
        <f>IF(GL_Paste!$B3171="","",DATE(YEAR(GL_Paste!$E3171),MONTH(GL_Paste!$E3171),1))</f>
        <v/>
      </c>
      <c r="C3174">
        <f>IF(GL_Paste!$B3171="","",IF(TRIM(GL_Paste!$M3171)&lt;&gt;"",TRIM(GL_Paste!$M3171),IFERROR(MID(GL_Paste!$I3171,FIND("[",GL_Paste!$I3171)+1,FIND("]",GL_Paste!$I3171)-FIND("[",GL_Paste!$I3171)-1),"")))</f>
        <v/>
      </c>
      <c r="D3174">
        <f>IF(GL_Paste!$B3171="","",IFERROR(INDEX(DeptName,MATCH($C3174,DeptTag,0)),"UNALLOCATED"))</f>
        <v/>
      </c>
      <c r="E3174">
        <f>IF(GL_Paste!$B3171="","",IFERROR(INDEX(AcctCat,MATCH(GL_Paste!$B3171&amp;"",AcctCode,0)),"UNKNOWN"))</f>
        <v/>
      </c>
      <c r="F3174">
        <f>IF(GL_Paste!$B3171="","",IFERROR(INDEX(AcctSub,MATCH(GL_Paste!$B3171&amp;"",AcctCode,0)),"UNKNOWN"))</f>
        <v/>
      </c>
    </row>
    <row r="3175">
      <c r="A3175" s="40">
        <f>IF(GL_Paste!$B3172="","",N(GL_Paste!$H3172)-N(GL_Paste!$G3172))</f>
        <v/>
      </c>
      <c r="B3175" s="43">
        <f>IF(GL_Paste!$B3172="","",DATE(YEAR(GL_Paste!$E3172),MONTH(GL_Paste!$E3172),1))</f>
        <v/>
      </c>
      <c r="C3175">
        <f>IF(GL_Paste!$B3172="","",IF(TRIM(GL_Paste!$M3172)&lt;&gt;"",TRIM(GL_Paste!$M3172),IFERROR(MID(GL_Paste!$I3172,FIND("[",GL_Paste!$I3172)+1,FIND("]",GL_Paste!$I3172)-FIND("[",GL_Paste!$I3172)-1),"")))</f>
        <v/>
      </c>
      <c r="D3175">
        <f>IF(GL_Paste!$B3172="","",IFERROR(INDEX(DeptName,MATCH($C3175,DeptTag,0)),"UNALLOCATED"))</f>
        <v/>
      </c>
      <c r="E3175">
        <f>IF(GL_Paste!$B3172="","",IFERROR(INDEX(AcctCat,MATCH(GL_Paste!$B3172&amp;"",AcctCode,0)),"UNKNOWN"))</f>
        <v/>
      </c>
      <c r="F3175">
        <f>IF(GL_Paste!$B3172="","",IFERROR(INDEX(AcctSub,MATCH(GL_Paste!$B3172&amp;"",AcctCode,0)),"UNKNOWN"))</f>
        <v/>
      </c>
    </row>
    <row r="3176">
      <c r="A3176" s="40">
        <f>IF(GL_Paste!$B3173="","",N(GL_Paste!$H3173)-N(GL_Paste!$G3173))</f>
        <v/>
      </c>
      <c r="B3176" s="43">
        <f>IF(GL_Paste!$B3173="","",DATE(YEAR(GL_Paste!$E3173),MONTH(GL_Paste!$E3173),1))</f>
        <v/>
      </c>
      <c r="C3176">
        <f>IF(GL_Paste!$B3173="","",IF(TRIM(GL_Paste!$M3173)&lt;&gt;"",TRIM(GL_Paste!$M3173),IFERROR(MID(GL_Paste!$I3173,FIND("[",GL_Paste!$I3173)+1,FIND("]",GL_Paste!$I3173)-FIND("[",GL_Paste!$I3173)-1),"")))</f>
        <v/>
      </c>
      <c r="D3176">
        <f>IF(GL_Paste!$B3173="","",IFERROR(INDEX(DeptName,MATCH($C3176,DeptTag,0)),"UNALLOCATED"))</f>
        <v/>
      </c>
      <c r="E3176">
        <f>IF(GL_Paste!$B3173="","",IFERROR(INDEX(AcctCat,MATCH(GL_Paste!$B3173&amp;"",AcctCode,0)),"UNKNOWN"))</f>
        <v/>
      </c>
      <c r="F3176">
        <f>IF(GL_Paste!$B3173="","",IFERROR(INDEX(AcctSub,MATCH(GL_Paste!$B3173&amp;"",AcctCode,0)),"UNKNOWN"))</f>
        <v/>
      </c>
    </row>
    <row r="3177">
      <c r="A3177" s="40">
        <f>IF(GL_Paste!$B3174="","",N(GL_Paste!$H3174)-N(GL_Paste!$G3174))</f>
        <v/>
      </c>
      <c r="B3177" s="43">
        <f>IF(GL_Paste!$B3174="","",DATE(YEAR(GL_Paste!$E3174),MONTH(GL_Paste!$E3174),1))</f>
        <v/>
      </c>
      <c r="C3177">
        <f>IF(GL_Paste!$B3174="","",IF(TRIM(GL_Paste!$M3174)&lt;&gt;"",TRIM(GL_Paste!$M3174),IFERROR(MID(GL_Paste!$I3174,FIND("[",GL_Paste!$I3174)+1,FIND("]",GL_Paste!$I3174)-FIND("[",GL_Paste!$I3174)-1),"")))</f>
        <v/>
      </c>
      <c r="D3177">
        <f>IF(GL_Paste!$B3174="","",IFERROR(INDEX(DeptName,MATCH($C3177,DeptTag,0)),"UNALLOCATED"))</f>
        <v/>
      </c>
      <c r="E3177">
        <f>IF(GL_Paste!$B3174="","",IFERROR(INDEX(AcctCat,MATCH(GL_Paste!$B3174&amp;"",AcctCode,0)),"UNKNOWN"))</f>
        <v/>
      </c>
      <c r="F3177">
        <f>IF(GL_Paste!$B3174="","",IFERROR(INDEX(AcctSub,MATCH(GL_Paste!$B3174&amp;"",AcctCode,0)),"UNKNOWN"))</f>
        <v/>
      </c>
    </row>
    <row r="3178">
      <c r="A3178" s="40">
        <f>IF(GL_Paste!$B3175="","",N(GL_Paste!$H3175)-N(GL_Paste!$G3175))</f>
        <v/>
      </c>
      <c r="B3178" s="43">
        <f>IF(GL_Paste!$B3175="","",DATE(YEAR(GL_Paste!$E3175),MONTH(GL_Paste!$E3175),1))</f>
        <v/>
      </c>
      <c r="C3178">
        <f>IF(GL_Paste!$B3175="","",IF(TRIM(GL_Paste!$M3175)&lt;&gt;"",TRIM(GL_Paste!$M3175),IFERROR(MID(GL_Paste!$I3175,FIND("[",GL_Paste!$I3175)+1,FIND("]",GL_Paste!$I3175)-FIND("[",GL_Paste!$I3175)-1),"")))</f>
        <v/>
      </c>
      <c r="D3178">
        <f>IF(GL_Paste!$B3175="","",IFERROR(INDEX(DeptName,MATCH($C3178,DeptTag,0)),"UNALLOCATED"))</f>
        <v/>
      </c>
      <c r="E3178">
        <f>IF(GL_Paste!$B3175="","",IFERROR(INDEX(AcctCat,MATCH(GL_Paste!$B3175&amp;"",AcctCode,0)),"UNKNOWN"))</f>
        <v/>
      </c>
      <c r="F3178">
        <f>IF(GL_Paste!$B3175="","",IFERROR(INDEX(AcctSub,MATCH(GL_Paste!$B3175&amp;"",AcctCode,0)),"UNKNOWN"))</f>
        <v/>
      </c>
    </row>
    <row r="3179">
      <c r="A3179" s="40">
        <f>IF(GL_Paste!$B3176="","",N(GL_Paste!$H3176)-N(GL_Paste!$G3176))</f>
        <v/>
      </c>
      <c r="B3179" s="43">
        <f>IF(GL_Paste!$B3176="","",DATE(YEAR(GL_Paste!$E3176),MONTH(GL_Paste!$E3176),1))</f>
        <v/>
      </c>
      <c r="C3179">
        <f>IF(GL_Paste!$B3176="","",IF(TRIM(GL_Paste!$M3176)&lt;&gt;"",TRIM(GL_Paste!$M3176),IFERROR(MID(GL_Paste!$I3176,FIND("[",GL_Paste!$I3176)+1,FIND("]",GL_Paste!$I3176)-FIND("[",GL_Paste!$I3176)-1),"")))</f>
        <v/>
      </c>
      <c r="D3179">
        <f>IF(GL_Paste!$B3176="","",IFERROR(INDEX(DeptName,MATCH($C3179,DeptTag,0)),"UNALLOCATED"))</f>
        <v/>
      </c>
      <c r="E3179">
        <f>IF(GL_Paste!$B3176="","",IFERROR(INDEX(AcctCat,MATCH(GL_Paste!$B3176&amp;"",AcctCode,0)),"UNKNOWN"))</f>
        <v/>
      </c>
      <c r="F3179">
        <f>IF(GL_Paste!$B3176="","",IFERROR(INDEX(AcctSub,MATCH(GL_Paste!$B3176&amp;"",AcctCode,0)),"UNKNOWN"))</f>
        <v/>
      </c>
    </row>
    <row r="3180">
      <c r="A3180" s="40">
        <f>IF(GL_Paste!$B3177="","",N(GL_Paste!$H3177)-N(GL_Paste!$G3177))</f>
        <v/>
      </c>
      <c r="B3180" s="43">
        <f>IF(GL_Paste!$B3177="","",DATE(YEAR(GL_Paste!$E3177),MONTH(GL_Paste!$E3177),1))</f>
        <v/>
      </c>
      <c r="C3180">
        <f>IF(GL_Paste!$B3177="","",IF(TRIM(GL_Paste!$M3177)&lt;&gt;"",TRIM(GL_Paste!$M3177),IFERROR(MID(GL_Paste!$I3177,FIND("[",GL_Paste!$I3177)+1,FIND("]",GL_Paste!$I3177)-FIND("[",GL_Paste!$I3177)-1),"")))</f>
        <v/>
      </c>
      <c r="D3180">
        <f>IF(GL_Paste!$B3177="","",IFERROR(INDEX(DeptName,MATCH($C3180,DeptTag,0)),"UNALLOCATED"))</f>
        <v/>
      </c>
      <c r="E3180">
        <f>IF(GL_Paste!$B3177="","",IFERROR(INDEX(AcctCat,MATCH(GL_Paste!$B3177&amp;"",AcctCode,0)),"UNKNOWN"))</f>
        <v/>
      </c>
      <c r="F3180">
        <f>IF(GL_Paste!$B3177="","",IFERROR(INDEX(AcctSub,MATCH(GL_Paste!$B3177&amp;"",AcctCode,0)),"UNKNOWN"))</f>
        <v/>
      </c>
    </row>
    <row r="3181">
      <c r="A3181" s="40">
        <f>IF(GL_Paste!$B3178="","",N(GL_Paste!$H3178)-N(GL_Paste!$G3178))</f>
        <v/>
      </c>
      <c r="B3181" s="43">
        <f>IF(GL_Paste!$B3178="","",DATE(YEAR(GL_Paste!$E3178),MONTH(GL_Paste!$E3178),1))</f>
        <v/>
      </c>
      <c r="C3181">
        <f>IF(GL_Paste!$B3178="","",IF(TRIM(GL_Paste!$M3178)&lt;&gt;"",TRIM(GL_Paste!$M3178),IFERROR(MID(GL_Paste!$I3178,FIND("[",GL_Paste!$I3178)+1,FIND("]",GL_Paste!$I3178)-FIND("[",GL_Paste!$I3178)-1),"")))</f>
        <v/>
      </c>
      <c r="D3181">
        <f>IF(GL_Paste!$B3178="","",IFERROR(INDEX(DeptName,MATCH($C3181,DeptTag,0)),"UNALLOCATED"))</f>
        <v/>
      </c>
      <c r="E3181">
        <f>IF(GL_Paste!$B3178="","",IFERROR(INDEX(AcctCat,MATCH(GL_Paste!$B3178&amp;"",AcctCode,0)),"UNKNOWN"))</f>
        <v/>
      </c>
      <c r="F3181">
        <f>IF(GL_Paste!$B3178="","",IFERROR(INDEX(AcctSub,MATCH(GL_Paste!$B3178&amp;"",AcctCode,0)),"UNKNOWN"))</f>
        <v/>
      </c>
    </row>
    <row r="3182">
      <c r="A3182" s="40">
        <f>IF(GL_Paste!$B3179="","",N(GL_Paste!$H3179)-N(GL_Paste!$G3179))</f>
        <v/>
      </c>
      <c r="B3182" s="43">
        <f>IF(GL_Paste!$B3179="","",DATE(YEAR(GL_Paste!$E3179),MONTH(GL_Paste!$E3179),1))</f>
        <v/>
      </c>
      <c r="C3182">
        <f>IF(GL_Paste!$B3179="","",IF(TRIM(GL_Paste!$M3179)&lt;&gt;"",TRIM(GL_Paste!$M3179),IFERROR(MID(GL_Paste!$I3179,FIND("[",GL_Paste!$I3179)+1,FIND("]",GL_Paste!$I3179)-FIND("[",GL_Paste!$I3179)-1),"")))</f>
        <v/>
      </c>
      <c r="D3182">
        <f>IF(GL_Paste!$B3179="","",IFERROR(INDEX(DeptName,MATCH($C3182,DeptTag,0)),"UNALLOCATED"))</f>
        <v/>
      </c>
      <c r="E3182">
        <f>IF(GL_Paste!$B3179="","",IFERROR(INDEX(AcctCat,MATCH(GL_Paste!$B3179&amp;"",AcctCode,0)),"UNKNOWN"))</f>
        <v/>
      </c>
      <c r="F3182">
        <f>IF(GL_Paste!$B3179="","",IFERROR(INDEX(AcctSub,MATCH(GL_Paste!$B3179&amp;"",AcctCode,0)),"UNKNOWN"))</f>
        <v/>
      </c>
    </row>
    <row r="3183">
      <c r="A3183" s="40">
        <f>IF(GL_Paste!$B3180="","",N(GL_Paste!$H3180)-N(GL_Paste!$G3180))</f>
        <v/>
      </c>
      <c r="B3183" s="43">
        <f>IF(GL_Paste!$B3180="","",DATE(YEAR(GL_Paste!$E3180),MONTH(GL_Paste!$E3180),1))</f>
        <v/>
      </c>
      <c r="C3183">
        <f>IF(GL_Paste!$B3180="","",IF(TRIM(GL_Paste!$M3180)&lt;&gt;"",TRIM(GL_Paste!$M3180),IFERROR(MID(GL_Paste!$I3180,FIND("[",GL_Paste!$I3180)+1,FIND("]",GL_Paste!$I3180)-FIND("[",GL_Paste!$I3180)-1),"")))</f>
        <v/>
      </c>
      <c r="D3183">
        <f>IF(GL_Paste!$B3180="","",IFERROR(INDEX(DeptName,MATCH($C3183,DeptTag,0)),"UNALLOCATED"))</f>
        <v/>
      </c>
      <c r="E3183">
        <f>IF(GL_Paste!$B3180="","",IFERROR(INDEX(AcctCat,MATCH(GL_Paste!$B3180&amp;"",AcctCode,0)),"UNKNOWN"))</f>
        <v/>
      </c>
      <c r="F3183">
        <f>IF(GL_Paste!$B3180="","",IFERROR(INDEX(AcctSub,MATCH(GL_Paste!$B3180&amp;"",AcctCode,0)),"UNKNOWN"))</f>
        <v/>
      </c>
    </row>
    <row r="3184">
      <c r="A3184" s="40">
        <f>IF(GL_Paste!$B3181="","",N(GL_Paste!$H3181)-N(GL_Paste!$G3181))</f>
        <v/>
      </c>
      <c r="B3184" s="43">
        <f>IF(GL_Paste!$B3181="","",DATE(YEAR(GL_Paste!$E3181),MONTH(GL_Paste!$E3181),1))</f>
        <v/>
      </c>
      <c r="C3184">
        <f>IF(GL_Paste!$B3181="","",IF(TRIM(GL_Paste!$M3181)&lt;&gt;"",TRIM(GL_Paste!$M3181),IFERROR(MID(GL_Paste!$I3181,FIND("[",GL_Paste!$I3181)+1,FIND("]",GL_Paste!$I3181)-FIND("[",GL_Paste!$I3181)-1),"")))</f>
        <v/>
      </c>
      <c r="D3184">
        <f>IF(GL_Paste!$B3181="","",IFERROR(INDEX(DeptName,MATCH($C3184,DeptTag,0)),"UNALLOCATED"))</f>
        <v/>
      </c>
      <c r="E3184">
        <f>IF(GL_Paste!$B3181="","",IFERROR(INDEX(AcctCat,MATCH(GL_Paste!$B3181&amp;"",AcctCode,0)),"UNKNOWN"))</f>
        <v/>
      </c>
      <c r="F3184">
        <f>IF(GL_Paste!$B3181="","",IFERROR(INDEX(AcctSub,MATCH(GL_Paste!$B3181&amp;"",AcctCode,0)),"UNKNOWN"))</f>
        <v/>
      </c>
    </row>
    <row r="3185">
      <c r="A3185" s="40">
        <f>IF(GL_Paste!$B3182="","",N(GL_Paste!$H3182)-N(GL_Paste!$G3182))</f>
        <v/>
      </c>
      <c r="B3185" s="43">
        <f>IF(GL_Paste!$B3182="","",DATE(YEAR(GL_Paste!$E3182),MONTH(GL_Paste!$E3182),1))</f>
        <v/>
      </c>
      <c r="C3185">
        <f>IF(GL_Paste!$B3182="","",IF(TRIM(GL_Paste!$M3182)&lt;&gt;"",TRIM(GL_Paste!$M3182),IFERROR(MID(GL_Paste!$I3182,FIND("[",GL_Paste!$I3182)+1,FIND("]",GL_Paste!$I3182)-FIND("[",GL_Paste!$I3182)-1),"")))</f>
        <v/>
      </c>
      <c r="D3185">
        <f>IF(GL_Paste!$B3182="","",IFERROR(INDEX(DeptName,MATCH($C3185,DeptTag,0)),"UNALLOCATED"))</f>
        <v/>
      </c>
      <c r="E3185">
        <f>IF(GL_Paste!$B3182="","",IFERROR(INDEX(AcctCat,MATCH(GL_Paste!$B3182&amp;"",AcctCode,0)),"UNKNOWN"))</f>
        <v/>
      </c>
      <c r="F3185">
        <f>IF(GL_Paste!$B3182="","",IFERROR(INDEX(AcctSub,MATCH(GL_Paste!$B3182&amp;"",AcctCode,0)),"UNKNOWN"))</f>
        <v/>
      </c>
    </row>
    <row r="3186">
      <c r="A3186" s="40">
        <f>IF(GL_Paste!$B3183="","",N(GL_Paste!$H3183)-N(GL_Paste!$G3183))</f>
        <v/>
      </c>
      <c r="B3186" s="43">
        <f>IF(GL_Paste!$B3183="","",DATE(YEAR(GL_Paste!$E3183),MONTH(GL_Paste!$E3183),1))</f>
        <v/>
      </c>
      <c r="C3186">
        <f>IF(GL_Paste!$B3183="","",IF(TRIM(GL_Paste!$M3183)&lt;&gt;"",TRIM(GL_Paste!$M3183),IFERROR(MID(GL_Paste!$I3183,FIND("[",GL_Paste!$I3183)+1,FIND("]",GL_Paste!$I3183)-FIND("[",GL_Paste!$I3183)-1),"")))</f>
        <v/>
      </c>
      <c r="D3186">
        <f>IF(GL_Paste!$B3183="","",IFERROR(INDEX(DeptName,MATCH($C3186,DeptTag,0)),"UNALLOCATED"))</f>
        <v/>
      </c>
      <c r="E3186">
        <f>IF(GL_Paste!$B3183="","",IFERROR(INDEX(AcctCat,MATCH(GL_Paste!$B3183&amp;"",AcctCode,0)),"UNKNOWN"))</f>
        <v/>
      </c>
      <c r="F3186">
        <f>IF(GL_Paste!$B3183="","",IFERROR(INDEX(AcctSub,MATCH(GL_Paste!$B3183&amp;"",AcctCode,0)),"UNKNOWN"))</f>
        <v/>
      </c>
    </row>
    <row r="3187">
      <c r="A3187" s="40">
        <f>IF(GL_Paste!$B3184="","",N(GL_Paste!$H3184)-N(GL_Paste!$G3184))</f>
        <v/>
      </c>
      <c r="B3187" s="43">
        <f>IF(GL_Paste!$B3184="","",DATE(YEAR(GL_Paste!$E3184),MONTH(GL_Paste!$E3184),1))</f>
        <v/>
      </c>
      <c r="C3187">
        <f>IF(GL_Paste!$B3184="","",IF(TRIM(GL_Paste!$M3184)&lt;&gt;"",TRIM(GL_Paste!$M3184),IFERROR(MID(GL_Paste!$I3184,FIND("[",GL_Paste!$I3184)+1,FIND("]",GL_Paste!$I3184)-FIND("[",GL_Paste!$I3184)-1),"")))</f>
        <v/>
      </c>
      <c r="D3187">
        <f>IF(GL_Paste!$B3184="","",IFERROR(INDEX(DeptName,MATCH($C3187,DeptTag,0)),"UNALLOCATED"))</f>
        <v/>
      </c>
      <c r="E3187">
        <f>IF(GL_Paste!$B3184="","",IFERROR(INDEX(AcctCat,MATCH(GL_Paste!$B3184&amp;"",AcctCode,0)),"UNKNOWN"))</f>
        <v/>
      </c>
      <c r="F3187">
        <f>IF(GL_Paste!$B3184="","",IFERROR(INDEX(AcctSub,MATCH(GL_Paste!$B3184&amp;"",AcctCode,0)),"UNKNOWN"))</f>
        <v/>
      </c>
    </row>
    <row r="3188">
      <c r="A3188" s="40">
        <f>IF(GL_Paste!$B3185="","",N(GL_Paste!$H3185)-N(GL_Paste!$G3185))</f>
        <v/>
      </c>
      <c r="B3188" s="43">
        <f>IF(GL_Paste!$B3185="","",DATE(YEAR(GL_Paste!$E3185),MONTH(GL_Paste!$E3185),1))</f>
        <v/>
      </c>
      <c r="C3188">
        <f>IF(GL_Paste!$B3185="","",IF(TRIM(GL_Paste!$M3185)&lt;&gt;"",TRIM(GL_Paste!$M3185),IFERROR(MID(GL_Paste!$I3185,FIND("[",GL_Paste!$I3185)+1,FIND("]",GL_Paste!$I3185)-FIND("[",GL_Paste!$I3185)-1),"")))</f>
        <v/>
      </c>
      <c r="D3188">
        <f>IF(GL_Paste!$B3185="","",IFERROR(INDEX(DeptName,MATCH($C3188,DeptTag,0)),"UNALLOCATED"))</f>
        <v/>
      </c>
      <c r="E3188">
        <f>IF(GL_Paste!$B3185="","",IFERROR(INDEX(AcctCat,MATCH(GL_Paste!$B3185&amp;"",AcctCode,0)),"UNKNOWN"))</f>
        <v/>
      </c>
      <c r="F3188">
        <f>IF(GL_Paste!$B3185="","",IFERROR(INDEX(AcctSub,MATCH(GL_Paste!$B3185&amp;"",AcctCode,0)),"UNKNOWN"))</f>
        <v/>
      </c>
    </row>
    <row r="3189">
      <c r="A3189" s="40">
        <f>IF(GL_Paste!$B3186="","",N(GL_Paste!$H3186)-N(GL_Paste!$G3186))</f>
        <v/>
      </c>
      <c r="B3189" s="43">
        <f>IF(GL_Paste!$B3186="","",DATE(YEAR(GL_Paste!$E3186),MONTH(GL_Paste!$E3186),1))</f>
        <v/>
      </c>
      <c r="C3189">
        <f>IF(GL_Paste!$B3186="","",IF(TRIM(GL_Paste!$M3186)&lt;&gt;"",TRIM(GL_Paste!$M3186),IFERROR(MID(GL_Paste!$I3186,FIND("[",GL_Paste!$I3186)+1,FIND("]",GL_Paste!$I3186)-FIND("[",GL_Paste!$I3186)-1),"")))</f>
        <v/>
      </c>
      <c r="D3189">
        <f>IF(GL_Paste!$B3186="","",IFERROR(INDEX(DeptName,MATCH($C3189,DeptTag,0)),"UNALLOCATED"))</f>
        <v/>
      </c>
      <c r="E3189">
        <f>IF(GL_Paste!$B3186="","",IFERROR(INDEX(AcctCat,MATCH(GL_Paste!$B3186&amp;"",AcctCode,0)),"UNKNOWN"))</f>
        <v/>
      </c>
      <c r="F3189">
        <f>IF(GL_Paste!$B3186="","",IFERROR(INDEX(AcctSub,MATCH(GL_Paste!$B3186&amp;"",AcctCode,0)),"UNKNOWN"))</f>
        <v/>
      </c>
    </row>
    <row r="3190">
      <c r="A3190" s="40">
        <f>IF(GL_Paste!$B3187="","",N(GL_Paste!$H3187)-N(GL_Paste!$G3187))</f>
        <v/>
      </c>
      <c r="B3190" s="43">
        <f>IF(GL_Paste!$B3187="","",DATE(YEAR(GL_Paste!$E3187),MONTH(GL_Paste!$E3187),1))</f>
        <v/>
      </c>
      <c r="C3190">
        <f>IF(GL_Paste!$B3187="","",IF(TRIM(GL_Paste!$M3187)&lt;&gt;"",TRIM(GL_Paste!$M3187),IFERROR(MID(GL_Paste!$I3187,FIND("[",GL_Paste!$I3187)+1,FIND("]",GL_Paste!$I3187)-FIND("[",GL_Paste!$I3187)-1),"")))</f>
        <v/>
      </c>
      <c r="D3190">
        <f>IF(GL_Paste!$B3187="","",IFERROR(INDEX(DeptName,MATCH($C3190,DeptTag,0)),"UNALLOCATED"))</f>
        <v/>
      </c>
      <c r="E3190">
        <f>IF(GL_Paste!$B3187="","",IFERROR(INDEX(AcctCat,MATCH(GL_Paste!$B3187&amp;"",AcctCode,0)),"UNKNOWN"))</f>
        <v/>
      </c>
      <c r="F3190">
        <f>IF(GL_Paste!$B3187="","",IFERROR(INDEX(AcctSub,MATCH(GL_Paste!$B3187&amp;"",AcctCode,0)),"UNKNOWN"))</f>
        <v/>
      </c>
    </row>
    <row r="3191">
      <c r="A3191" s="40">
        <f>IF(GL_Paste!$B3188="","",N(GL_Paste!$H3188)-N(GL_Paste!$G3188))</f>
        <v/>
      </c>
      <c r="B3191" s="43">
        <f>IF(GL_Paste!$B3188="","",DATE(YEAR(GL_Paste!$E3188),MONTH(GL_Paste!$E3188),1))</f>
        <v/>
      </c>
      <c r="C3191">
        <f>IF(GL_Paste!$B3188="","",IF(TRIM(GL_Paste!$M3188)&lt;&gt;"",TRIM(GL_Paste!$M3188),IFERROR(MID(GL_Paste!$I3188,FIND("[",GL_Paste!$I3188)+1,FIND("]",GL_Paste!$I3188)-FIND("[",GL_Paste!$I3188)-1),"")))</f>
        <v/>
      </c>
      <c r="D3191">
        <f>IF(GL_Paste!$B3188="","",IFERROR(INDEX(DeptName,MATCH($C3191,DeptTag,0)),"UNALLOCATED"))</f>
        <v/>
      </c>
      <c r="E3191">
        <f>IF(GL_Paste!$B3188="","",IFERROR(INDEX(AcctCat,MATCH(GL_Paste!$B3188&amp;"",AcctCode,0)),"UNKNOWN"))</f>
        <v/>
      </c>
      <c r="F3191">
        <f>IF(GL_Paste!$B3188="","",IFERROR(INDEX(AcctSub,MATCH(GL_Paste!$B3188&amp;"",AcctCode,0)),"UNKNOWN"))</f>
        <v/>
      </c>
    </row>
    <row r="3192">
      <c r="A3192" s="40">
        <f>IF(GL_Paste!$B3189="","",N(GL_Paste!$H3189)-N(GL_Paste!$G3189))</f>
        <v/>
      </c>
      <c r="B3192" s="43">
        <f>IF(GL_Paste!$B3189="","",DATE(YEAR(GL_Paste!$E3189),MONTH(GL_Paste!$E3189),1))</f>
        <v/>
      </c>
      <c r="C3192">
        <f>IF(GL_Paste!$B3189="","",IF(TRIM(GL_Paste!$M3189)&lt;&gt;"",TRIM(GL_Paste!$M3189),IFERROR(MID(GL_Paste!$I3189,FIND("[",GL_Paste!$I3189)+1,FIND("]",GL_Paste!$I3189)-FIND("[",GL_Paste!$I3189)-1),"")))</f>
        <v/>
      </c>
      <c r="D3192">
        <f>IF(GL_Paste!$B3189="","",IFERROR(INDEX(DeptName,MATCH($C3192,DeptTag,0)),"UNALLOCATED"))</f>
        <v/>
      </c>
      <c r="E3192">
        <f>IF(GL_Paste!$B3189="","",IFERROR(INDEX(AcctCat,MATCH(GL_Paste!$B3189&amp;"",AcctCode,0)),"UNKNOWN"))</f>
        <v/>
      </c>
      <c r="F3192">
        <f>IF(GL_Paste!$B3189="","",IFERROR(INDEX(AcctSub,MATCH(GL_Paste!$B3189&amp;"",AcctCode,0)),"UNKNOWN"))</f>
        <v/>
      </c>
    </row>
    <row r="3193">
      <c r="A3193" s="40">
        <f>IF(GL_Paste!$B3190="","",N(GL_Paste!$H3190)-N(GL_Paste!$G3190))</f>
        <v/>
      </c>
      <c r="B3193" s="43">
        <f>IF(GL_Paste!$B3190="","",DATE(YEAR(GL_Paste!$E3190),MONTH(GL_Paste!$E3190),1))</f>
        <v/>
      </c>
      <c r="C3193">
        <f>IF(GL_Paste!$B3190="","",IF(TRIM(GL_Paste!$M3190)&lt;&gt;"",TRIM(GL_Paste!$M3190),IFERROR(MID(GL_Paste!$I3190,FIND("[",GL_Paste!$I3190)+1,FIND("]",GL_Paste!$I3190)-FIND("[",GL_Paste!$I3190)-1),"")))</f>
        <v/>
      </c>
      <c r="D3193">
        <f>IF(GL_Paste!$B3190="","",IFERROR(INDEX(DeptName,MATCH($C3193,DeptTag,0)),"UNALLOCATED"))</f>
        <v/>
      </c>
      <c r="E3193">
        <f>IF(GL_Paste!$B3190="","",IFERROR(INDEX(AcctCat,MATCH(GL_Paste!$B3190&amp;"",AcctCode,0)),"UNKNOWN"))</f>
        <v/>
      </c>
      <c r="F3193">
        <f>IF(GL_Paste!$B3190="","",IFERROR(INDEX(AcctSub,MATCH(GL_Paste!$B3190&amp;"",AcctCode,0)),"UNKNOWN"))</f>
        <v/>
      </c>
    </row>
    <row r="3194">
      <c r="A3194" s="40">
        <f>IF(GL_Paste!$B3191="","",N(GL_Paste!$H3191)-N(GL_Paste!$G3191))</f>
        <v/>
      </c>
      <c r="B3194" s="43">
        <f>IF(GL_Paste!$B3191="","",DATE(YEAR(GL_Paste!$E3191),MONTH(GL_Paste!$E3191),1))</f>
        <v/>
      </c>
      <c r="C3194">
        <f>IF(GL_Paste!$B3191="","",IF(TRIM(GL_Paste!$M3191)&lt;&gt;"",TRIM(GL_Paste!$M3191),IFERROR(MID(GL_Paste!$I3191,FIND("[",GL_Paste!$I3191)+1,FIND("]",GL_Paste!$I3191)-FIND("[",GL_Paste!$I3191)-1),"")))</f>
        <v/>
      </c>
      <c r="D3194">
        <f>IF(GL_Paste!$B3191="","",IFERROR(INDEX(DeptName,MATCH($C3194,DeptTag,0)),"UNALLOCATED"))</f>
        <v/>
      </c>
      <c r="E3194">
        <f>IF(GL_Paste!$B3191="","",IFERROR(INDEX(AcctCat,MATCH(GL_Paste!$B3191&amp;"",AcctCode,0)),"UNKNOWN"))</f>
        <v/>
      </c>
      <c r="F3194">
        <f>IF(GL_Paste!$B3191="","",IFERROR(INDEX(AcctSub,MATCH(GL_Paste!$B3191&amp;"",AcctCode,0)),"UNKNOWN"))</f>
        <v/>
      </c>
    </row>
    <row r="3195">
      <c r="A3195" s="40">
        <f>IF(GL_Paste!$B3192="","",N(GL_Paste!$H3192)-N(GL_Paste!$G3192))</f>
        <v/>
      </c>
      <c r="B3195" s="43">
        <f>IF(GL_Paste!$B3192="","",DATE(YEAR(GL_Paste!$E3192),MONTH(GL_Paste!$E3192),1))</f>
        <v/>
      </c>
      <c r="C3195">
        <f>IF(GL_Paste!$B3192="","",IF(TRIM(GL_Paste!$M3192)&lt;&gt;"",TRIM(GL_Paste!$M3192),IFERROR(MID(GL_Paste!$I3192,FIND("[",GL_Paste!$I3192)+1,FIND("]",GL_Paste!$I3192)-FIND("[",GL_Paste!$I3192)-1),"")))</f>
        <v/>
      </c>
      <c r="D3195">
        <f>IF(GL_Paste!$B3192="","",IFERROR(INDEX(DeptName,MATCH($C3195,DeptTag,0)),"UNALLOCATED"))</f>
        <v/>
      </c>
      <c r="E3195">
        <f>IF(GL_Paste!$B3192="","",IFERROR(INDEX(AcctCat,MATCH(GL_Paste!$B3192&amp;"",AcctCode,0)),"UNKNOWN"))</f>
        <v/>
      </c>
      <c r="F3195">
        <f>IF(GL_Paste!$B3192="","",IFERROR(INDEX(AcctSub,MATCH(GL_Paste!$B3192&amp;"",AcctCode,0)),"UNKNOWN"))</f>
        <v/>
      </c>
    </row>
    <row r="3196">
      <c r="A3196" s="40">
        <f>IF(GL_Paste!$B3193="","",N(GL_Paste!$H3193)-N(GL_Paste!$G3193))</f>
        <v/>
      </c>
      <c r="B3196" s="43">
        <f>IF(GL_Paste!$B3193="","",DATE(YEAR(GL_Paste!$E3193),MONTH(GL_Paste!$E3193),1))</f>
        <v/>
      </c>
      <c r="C3196">
        <f>IF(GL_Paste!$B3193="","",IF(TRIM(GL_Paste!$M3193)&lt;&gt;"",TRIM(GL_Paste!$M3193),IFERROR(MID(GL_Paste!$I3193,FIND("[",GL_Paste!$I3193)+1,FIND("]",GL_Paste!$I3193)-FIND("[",GL_Paste!$I3193)-1),"")))</f>
        <v/>
      </c>
      <c r="D3196">
        <f>IF(GL_Paste!$B3193="","",IFERROR(INDEX(DeptName,MATCH($C3196,DeptTag,0)),"UNALLOCATED"))</f>
        <v/>
      </c>
      <c r="E3196">
        <f>IF(GL_Paste!$B3193="","",IFERROR(INDEX(AcctCat,MATCH(GL_Paste!$B3193&amp;"",AcctCode,0)),"UNKNOWN"))</f>
        <v/>
      </c>
      <c r="F3196">
        <f>IF(GL_Paste!$B3193="","",IFERROR(INDEX(AcctSub,MATCH(GL_Paste!$B3193&amp;"",AcctCode,0)),"UNKNOWN"))</f>
        <v/>
      </c>
    </row>
    <row r="3197">
      <c r="A3197" s="40">
        <f>IF(GL_Paste!$B3194="","",N(GL_Paste!$H3194)-N(GL_Paste!$G3194))</f>
        <v/>
      </c>
      <c r="B3197" s="43">
        <f>IF(GL_Paste!$B3194="","",DATE(YEAR(GL_Paste!$E3194),MONTH(GL_Paste!$E3194),1))</f>
        <v/>
      </c>
      <c r="C3197">
        <f>IF(GL_Paste!$B3194="","",IF(TRIM(GL_Paste!$M3194)&lt;&gt;"",TRIM(GL_Paste!$M3194),IFERROR(MID(GL_Paste!$I3194,FIND("[",GL_Paste!$I3194)+1,FIND("]",GL_Paste!$I3194)-FIND("[",GL_Paste!$I3194)-1),"")))</f>
        <v/>
      </c>
      <c r="D3197">
        <f>IF(GL_Paste!$B3194="","",IFERROR(INDEX(DeptName,MATCH($C3197,DeptTag,0)),"UNALLOCATED"))</f>
        <v/>
      </c>
      <c r="E3197">
        <f>IF(GL_Paste!$B3194="","",IFERROR(INDEX(AcctCat,MATCH(GL_Paste!$B3194&amp;"",AcctCode,0)),"UNKNOWN"))</f>
        <v/>
      </c>
      <c r="F3197">
        <f>IF(GL_Paste!$B3194="","",IFERROR(INDEX(AcctSub,MATCH(GL_Paste!$B3194&amp;"",AcctCode,0)),"UNKNOWN"))</f>
        <v/>
      </c>
    </row>
    <row r="3198">
      <c r="A3198" s="40">
        <f>IF(GL_Paste!$B3195="","",N(GL_Paste!$H3195)-N(GL_Paste!$G3195))</f>
        <v/>
      </c>
      <c r="B3198" s="43">
        <f>IF(GL_Paste!$B3195="","",DATE(YEAR(GL_Paste!$E3195),MONTH(GL_Paste!$E3195),1))</f>
        <v/>
      </c>
      <c r="C3198">
        <f>IF(GL_Paste!$B3195="","",IF(TRIM(GL_Paste!$M3195)&lt;&gt;"",TRIM(GL_Paste!$M3195),IFERROR(MID(GL_Paste!$I3195,FIND("[",GL_Paste!$I3195)+1,FIND("]",GL_Paste!$I3195)-FIND("[",GL_Paste!$I3195)-1),"")))</f>
        <v/>
      </c>
      <c r="D3198">
        <f>IF(GL_Paste!$B3195="","",IFERROR(INDEX(DeptName,MATCH($C3198,DeptTag,0)),"UNALLOCATED"))</f>
        <v/>
      </c>
      <c r="E3198">
        <f>IF(GL_Paste!$B3195="","",IFERROR(INDEX(AcctCat,MATCH(GL_Paste!$B3195&amp;"",AcctCode,0)),"UNKNOWN"))</f>
        <v/>
      </c>
      <c r="F3198">
        <f>IF(GL_Paste!$B3195="","",IFERROR(INDEX(AcctSub,MATCH(GL_Paste!$B3195&amp;"",AcctCode,0)),"UNKNOWN"))</f>
        <v/>
      </c>
    </row>
    <row r="3199">
      <c r="A3199" s="40">
        <f>IF(GL_Paste!$B3196="","",N(GL_Paste!$H3196)-N(GL_Paste!$G3196))</f>
        <v/>
      </c>
      <c r="B3199" s="43">
        <f>IF(GL_Paste!$B3196="","",DATE(YEAR(GL_Paste!$E3196),MONTH(GL_Paste!$E3196),1))</f>
        <v/>
      </c>
      <c r="C3199">
        <f>IF(GL_Paste!$B3196="","",IF(TRIM(GL_Paste!$M3196)&lt;&gt;"",TRIM(GL_Paste!$M3196),IFERROR(MID(GL_Paste!$I3196,FIND("[",GL_Paste!$I3196)+1,FIND("]",GL_Paste!$I3196)-FIND("[",GL_Paste!$I3196)-1),"")))</f>
        <v/>
      </c>
      <c r="D3199">
        <f>IF(GL_Paste!$B3196="","",IFERROR(INDEX(DeptName,MATCH($C3199,DeptTag,0)),"UNALLOCATED"))</f>
        <v/>
      </c>
      <c r="E3199">
        <f>IF(GL_Paste!$B3196="","",IFERROR(INDEX(AcctCat,MATCH(GL_Paste!$B3196&amp;"",AcctCode,0)),"UNKNOWN"))</f>
        <v/>
      </c>
      <c r="F3199">
        <f>IF(GL_Paste!$B3196="","",IFERROR(INDEX(AcctSub,MATCH(GL_Paste!$B3196&amp;"",AcctCode,0)),"UNKNOWN"))</f>
        <v/>
      </c>
    </row>
    <row r="3200">
      <c r="A3200" s="40">
        <f>IF(GL_Paste!$B3197="","",N(GL_Paste!$H3197)-N(GL_Paste!$G3197))</f>
        <v/>
      </c>
      <c r="B3200" s="43">
        <f>IF(GL_Paste!$B3197="","",DATE(YEAR(GL_Paste!$E3197),MONTH(GL_Paste!$E3197),1))</f>
        <v/>
      </c>
      <c r="C3200">
        <f>IF(GL_Paste!$B3197="","",IF(TRIM(GL_Paste!$M3197)&lt;&gt;"",TRIM(GL_Paste!$M3197),IFERROR(MID(GL_Paste!$I3197,FIND("[",GL_Paste!$I3197)+1,FIND("]",GL_Paste!$I3197)-FIND("[",GL_Paste!$I3197)-1),"")))</f>
        <v/>
      </c>
      <c r="D3200">
        <f>IF(GL_Paste!$B3197="","",IFERROR(INDEX(DeptName,MATCH($C3200,DeptTag,0)),"UNALLOCATED"))</f>
        <v/>
      </c>
      <c r="E3200">
        <f>IF(GL_Paste!$B3197="","",IFERROR(INDEX(AcctCat,MATCH(GL_Paste!$B3197&amp;"",AcctCode,0)),"UNKNOWN"))</f>
        <v/>
      </c>
      <c r="F3200">
        <f>IF(GL_Paste!$B3197="","",IFERROR(INDEX(AcctSub,MATCH(GL_Paste!$B3197&amp;"",AcctCode,0)),"UNKNOWN"))</f>
        <v/>
      </c>
    </row>
    <row r="3201">
      <c r="A3201" s="40">
        <f>IF(GL_Paste!$B3198="","",N(GL_Paste!$H3198)-N(GL_Paste!$G3198))</f>
        <v/>
      </c>
      <c r="B3201" s="43">
        <f>IF(GL_Paste!$B3198="","",DATE(YEAR(GL_Paste!$E3198),MONTH(GL_Paste!$E3198),1))</f>
        <v/>
      </c>
      <c r="C3201">
        <f>IF(GL_Paste!$B3198="","",IF(TRIM(GL_Paste!$M3198)&lt;&gt;"",TRIM(GL_Paste!$M3198),IFERROR(MID(GL_Paste!$I3198,FIND("[",GL_Paste!$I3198)+1,FIND("]",GL_Paste!$I3198)-FIND("[",GL_Paste!$I3198)-1),"")))</f>
        <v/>
      </c>
      <c r="D3201">
        <f>IF(GL_Paste!$B3198="","",IFERROR(INDEX(DeptName,MATCH($C3201,DeptTag,0)),"UNALLOCATED"))</f>
        <v/>
      </c>
      <c r="E3201">
        <f>IF(GL_Paste!$B3198="","",IFERROR(INDEX(AcctCat,MATCH(GL_Paste!$B3198&amp;"",AcctCode,0)),"UNKNOWN"))</f>
        <v/>
      </c>
      <c r="F3201">
        <f>IF(GL_Paste!$B3198="","",IFERROR(INDEX(AcctSub,MATCH(GL_Paste!$B3198&amp;"",AcctCode,0)),"UNKNOWN"))</f>
        <v/>
      </c>
    </row>
    <row r="3202">
      <c r="A3202" s="40">
        <f>IF(GL_Paste!$B3199="","",N(GL_Paste!$H3199)-N(GL_Paste!$G3199))</f>
        <v/>
      </c>
      <c r="B3202" s="43">
        <f>IF(GL_Paste!$B3199="","",DATE(YEAR(GL_Paste!$E3199),MONTH(GL_Paste!$E3199),1))</f>
        <v/>
      </c>
      <c r="C3202">
        <f>IF(GL_Paste!$B3199="","",IF(TRIM(GL_Paste!$M3199)&lt;&gt;"",TRIM(GL_Paste!$M3199),IFERROR(MID(GL_Paste!$I3199,FIND("[",GL_Paste!$I3199)+1,FIND("]",GL_Paste!$I3199)-FIND("[",GL_Paste!$I3199)-1),"")))</f>
        <v/>
      </c>
      <c r="D3202">
        <f>IF(GL_Paste!$B3199="","",IFERROR(INDEX(DeptName,MATCH($C3202,DeptTag,0)),"UNALLOCATED"))</f>
        <v/>
      </c>
      <c r="E3202">
        <f>IF(GL_Paste!$B3199="","",IFERROR(INDEX(AcctCat,MATCH(GL_Paste!$B3199&amp;"",AcctCode,0)),"UNKNOWN"))</f>
        <v/>
      </c>
      <c r="F3202">
        <f>IF(GL_Paste!$B3199="","",IFERROR(INDEX(AcctSub,MATCH(GL_Paste!$B3199&amp;"",AcctCode,0)),"UNKNOWN"))</f>
        <v/>
      </c>
    </row>
    <row r="3203">
      <c r="A3203" s="40">
        <f>IF(GL_Paste!$B3200="","",N(GL_Paste!$H3200)-N(GL_Paste!$G3200))</f>
        <v/>
      </c>
      <c r="B3203" s="43">
        <f>IF(GL_Paste!$B3200="","",DATE(YEAR(GL_Paste!$E3200),MONTH(GL_Paste!$E3200),1))</f>
        <v/>
      </c>
      <c r="C3203">
        <f>IF(GL_Paste!$B3200="","",IF(TRIM(GL_Paste!$M3200)&lt;&gt;"",TRIM(GL_Paste!$M3200),IFERROR(MID(GL_Paste!$I3200,FIND("[",GL_Paste!$I3200)+1,FIND("]",GL_Paste!$I3200)-FIND("[",GL_Paste!$I3200)-1),"")))</f>
        <v/>
      </c>
      <c r="D3203">
        <f>IF(GL_Paste!$B3200="","",IFERROR(INDEX(DeptName,MATCH($C3203,DeptTag,0)),"UNALLOCATED"))</f>
        <v/>
      </c>
      <c r="E3203">
        <f>IF(GL_Paste!$B3200="","",IFERROR(INDEX(AcctCat,MATCH(GL_Paste!$B3200&amp;"",AcctCode,0)),"UNKNOWN"))</f>
        <v/>
      </c>
      <c r="F3203">
        <f>IF(GL_Paste!$B3200="","",IFERROR(INDEX(AcctSub,MATCH(GL_Paste!$B3200&amp;"",AcctCode,0)),"UNKNOWN"))</f>
        <v/>
      </c>
    </row>
    <row r="3204">
      <c r="A3204" s="40">
        <f>IF(GL_Paste!$B3201="","",N(GL_Paste!$H3201)-N(GL_Paste!$G3201))</f>
        <v/>
      </c>
      <c r="B3204" s="43">
        <f>IF(GL_Paste!$B3201="","",DATE(YEAR(GL_Paste!$E3201),MONTH(GL_Paste!$E3201),1))</f>
        <v/>
      </c>
      <c r="C3204">
        <f>IF(GL_Paste!$B3201="","",IF(TRIM(GL_Paste!$M3201)&lt;&gt;"",TRIM(GL_Paste!$M3201),IFERROR(MID(GL_Paste!$I3201,FIND("[",GL_Paste!$I3201)+1,FIND("]",GL_Paste!$I3201)-FIND("[",GL_Paste!$I3201)-1),"")))</f>
        <v/>
      </c>
      <c r="D3204">
        <f>IF(GL_Paste!$B3201="","",IFERROR(INDEX(DeptName,MATCH($C3204,DeptTag,0)),"UNALLOCATED"))</f>
        <v/>
      </c>
      <c r="E3204">
        <f>IF(GL_Paste!$B3201="","",IFERROR(INDEX(AcctCat,MATCH(GL_Paste!$B3201&amp;"",AcctCode,0)),"UNKNOWN"))</f>
        <v/>
      </c>
      <c r="F3204">
        <f>IF(GL_Paste!$B3201="","",IFERROR(INDEX(AcctSub,MATCH(GL_Paste!$B3201&amp;"",AcctCode,0)),"UNKNOWN"))</f>
        <v/>
      </c>
    </row>
    <row r="3205">
      <c r="A3205" s="40">
        <f>IF(GL_Paste!$B3202="","",N(GL_Paste!$H3202)-N(GL_Paste!$G3202))</f>
        <v/>
      </c>
      <c r="B3205" s="43">
        <f>IF(GL_Paste!$B3202="","",DATE(YEAR(GL_Paste!$E3202),MONTH(GL_Paste!$E3202),1))</f>
        <v/>
      </c>
      <c r="C3205">
        <f>IF(GL_Paste!$B3202="","",IF(TRIM(GL_Paste!$M3202)&lt;&gt;"",TRIM(GL_Paste!$M3202),IFERROR(MID(GL_Paste!$I3202,FIND("[",GL_Paste!$I3202)+1,FIND("]",GL_Paste!$I3202)-FIND("[",GL_Paste!$I3202)-1),"")))</f>
        <v/>
      </c>
      <c r="D3205">
        <f>IF(GL_Paste!$B3202="","",IFERROR(INDEX(DeptName,MATCH($C3205,DeptTag,0)),"UNALLOCATED"))</f>
        <v/>
      </c>
      <c r="E3205">
        <f>IF(GL_Paste!$B3202="","",IFERROR(INDEX(AcctCat,MATCH(GL_Paste!$B3202&amp;"",AcctCode,0)),"UNKNOWN"))</f>
        <v/>
      </c>
      <c r="F3205">
        <f>IF(GL_Paste!$B3202="","",IFERROR(INDEX(AcctSub,MATCH(GL_Paste!$B3202&amp;"",AcctCode,0)),"UNKNOWN"))</f>
        <v/>
      </c>
    </row>
    <row r="3206">
      <c r="A3206" s="40">
        <f>IF(GL_Paste!$B3203="","",N(GL_Paste!$H3203)-N(GL_Paste!$G3203))</f>
        <v/>
      </c>
      <c r="B3206" s="43">
        <f>IF(GL_Paste!$B3203="","",DATE(YEAR(GL_Paste!$E3203),MONTH(GL_Paste!$E3203),1))</f>
        <v/>
      </c>
      <c r="C3206">
        <f>IF(GL_Paste!$B3203="","",IF(TRIM(GL_Paste!$M3203)&lt;&gt;"",TRIM(GL_Paste!$M3203),IFERROR(MID(GL_Paste!$I3203,FIND("[",GL_Paste!$I3203)+1,FIND("]",GL_Paste!$I3203)-FIND("[",GL_Paste!$I3203)-1),"")))</f>
        <v/>
      </c>
      <c r="D3206">
        <f>IF(GL_Paste!$B3203="","",IFERROR(INDEX(DeptName,MATCH($C3206,DeptTag,0)),"UNALLOCATED"))</f>
        <v/>
      </c>
      <c r="E3206">
        <f>IF(GL_Paste!$B3203="","",IFERROR(INDEX(AcctCat,MATCH(GL_Paste!$B3203&amp;"",AcctCode,0)),"UNKNOWN"))</f>
        <v/>
      </c>
      <c r="F3206">
        <f>IF(GL_Paste!$B3203="","",IFERROR(INDEX(AcctSub,MATCH(GL_Paste!$B3203&amp;"",AcctCode,0)),"UNKNOWN"))</f>
        <v/>
      </c>
    </row>
    <row r="3207">
      <c r="A3207" s="40">
        <f>IF(GL_Paste!$B3204="","",N(GL_Paste!$H3204)-N(GL_Paste!$G3204))</f>
        <v/>
      </c>
      <c r="B3207" s="43">
        <f>IF(GL_Paste!$B3204="","",DATE(YEAR(GL_Paste!$E3204),MONTH(GL_Paste!$E3204),1))</f>
        <v/>
      </c>
      <c r="C3207">
        <f>IF(GL_Paste!$B3204="","",IF(TRIM(GL_Paste!$M3204)&lt;&gt;"",TRIM(GL_Paste!$M3204),IFERROR(MID(GL_Paste!$I3204,FIND("[",GL_Paste!$I3204)+1,FIND("]",GL_Paste!$I3204)-FIND("[",GL_Paste!$I3204)-1),"")))</f>
        <v/>
      </c>
      <c r="D3207">
        <f>IF(GL_Paste!$B3204="","",IFERROR(INDEX(DeptName,MATCH($C3207,DeptTag,0)),"UNALLOCATED"))</f>
        <v/>
      </c>
      <c r="E3207">
        <f>IF(GL_Paste!$B3204="","",IFERROR(INDEX(AcctCat,MATCH(GL_Paste!$B3204&amp;"",AcctCode,0)),"UNKNOWN"))</f>
        <v/>
      </c>
      <c r="F3207">
        <f>IF(GL_Paste!$B3204="","",IFERROR(INDEX(AcctSub,MATCH(GL_Paste!$B3204&amp;"",AcctCode,0)),"UNKNOWN"))</f>
        <v/>
      </c>
    </row>
    <row r="3208">
      <c r="A3208" s="40">
        <f>IF(GL_Paste!$B3205="","",N(GL_Paste!$H3205)-N(GL_Paste!$G3205))</f>
        <v/>
      </c>
      <c r="B3208" s="43">
        <f>IF(GL_Paste!$B3205="","",DATE(YEAR(GL_Paste!$E3205),MONTH(GL_Paste!$E3205),1))</f>
        <v/>
      </c>
      <c r="C3208">
        <f>IF(GL_Paste!$B3205="","",IF(TRIM(GL_Paste!$M3205)&lt;&gt;"",TRIM(GL_Paste!$M3205),IFERROR(MID(GL_Paste!$I3205,FIND("[",GL_Paste!$I3205)+1,FIND("]",GL_Paste!$I3205)-FIND("[",GL_Paste!$I3205)-1),"")))</f>
        <v/>
      </c>
      <c r="D3208">
        <f>IF(GL_Paste!$B3205="","",IFERROR(INDEX(DeptName,MATCH($C3208,DeptTag,0)),"UNALLOCATED"))</f>
        <v/>
      </c>
      <c r="E3208">
        <f>IF(GL_Paste!$B3205="","",IFERROR(INDEX(AcctCat,MATCH(GL_Paste!$B3205&amp;"",AcctCode,0)),"UNKNOWN"))</f>
        <v/>
      </c>
      <c r="F3208">
        <f>IF(GL_Paste!$B3205="","",IFERROR(INDEX(AcctSub,MATCH(GL_Paste!$B3205&amp;"",AcctCode,0)),"UNKNOWN"))</f>
        <v/>
      </c>
    </row>
    <row r="3209">
      <c r="A3209" s="40">
        <f>IF(GL_Paste!$B3206="","",N(GL_Paste!$H3206)-N(GL_Paste!$G3206))</f>
        <v/>
      </c>
      <c r="B3209" s="43">
        <f>IF(GL_Paste!$B3206="","",DATE(YEAR(GL_Paste!$E3206),MONTH(GL_Paste!$E3206),1))</f>
        <v/>
      </c>
      <c r="C3209">
        <f>IF(GL_Paste!$B3206="","",IF(TRIM(GL_Paste!$M3206)&lt;&gt;"",TRIM(GL_Paste!$M3206),IFERROR(MID(GL_Paste!$I3206,FIND("[",GL_Paste!$I3206)+1,FIND("]",GL_Paste!$I3206)-FIND("[",GL_Paste!$I3206)-1),"")))</f>
        <v/>
      </c>
      <c r="D3209">
        <f>IF(GL_Paste!$B3206="","",IFERROR(INDEX(DeptName,MATCH($C3209,DeptTag,0)),"UNALLOCATED"))</f>
        <v/>
      </c>
      <c r="E3209">
        <f>IF(GL_Paste!$B3206="","",IFERROR(INDEX(AcctCat,MATCH(GL_Paste!$B3206&amp;"",AcctCode,0)),"UNKNOWN"))</f>
        <v/>
      </c>
      <c r="F3209">
        <f>IF(GL_Paste!$B3206="","",IFERROR(INDEX(AcctSub,MATCH(GL_Paste!$B3206&amp;"",AcctCode,0)),"UNKNOWN"))</f>
        <v/>
      </c>
    </row>
    <row r="3210">
      <c r="A3210" s="40">
        <f>IF(GL_Paste!$B3207="","",N(GL_Paste!$H3207)-N(GL_Paste!$G3207))</f>
        <v/>
      </c>
      <c r="B3210" s="43">
        <f>IF(GL_Paste!$B3207="","",DATE(YEAR(GL_Paste!$E3207),MONTH(GL_Paste!$E3207),1))</f>
        <v/>
      </c>
      <c r="C3210">
        <f>IF(GL_Paste!$B3207="","",IF(TRIM(GL_Paste!$M3207)&lt;&gt;"",TRIM(GL_Paste!$M3207),IFERROR(MID(GL_Paste!$I3207,FIND("[",GL_Paste!$I3207)+1,FIND("]",GL_Paste!$I3207)-FIND("[",GL_Paste!$I3207)-1),"")))</f>
        <v/>
      </c>
      <c r="D3210">
        <f>IF(GL_Paste!$B3207="","",IFERROR(INDEX(DeptName,MATCH($C3210,DeptTag,0)),"UNALLOCATED"))</f>
        <v/>
      </c>
      <c r="E3210">
        <f>IF(GL_Paste!$B3207="","",IFERROR(INDEX(AcctCat,MATCH(GL_Paste!$B3207&amp;"",AcctCode,0)),"UNKNOWN"))</f>
        <v/>
      </c>
      <c r="F3210">
        <f>IF(GL_Paste!$B3207="","",IFERROR(INDEX(AcctSub,MATCH(GL_Paste!$B3207&amp;"",AcctCode,0)),"UNKNOWN"))</f>
        <v/>
      </c>
    </row>
    <row r="3211">
      <c r="A3211" s="40">
        <f>IF(GL_Paste!$B3208="","",N(GL_Paste!$H3208)-N(GL_Paste!$G3208))</f>
        <v/>
      </c>
      <c r="B3211" s="43">
        <f>IF(GL_Paste!$B3208="","",DATE(YEAR(GL_Paste!$E3208),MONTH(GL_Paste!$E3208),1))</f>
        <v/>
      </c>
      <c r="C3211">
        <f>IF(GL_Paste!$B3208="","",IF(TRIM(GL_Paste!$M3208)&lt;&gt;"",TRIM(GL_Paste!$M3208),IFERROR(MID(GL_Paste!$I3208,FIND("[",GL_Paste!$I3208)+1,FIND("]",GL_Paste!$I3208)-FIND("[",GL_Paste!$I3208)-1),"")))</f>
        <v/>
      </c>
      <c r="D3211">
        <f>IF(GL_Paste!$B3208="","",IFERROR(INDEX(DeptName,MATCH($C3211,DeptTag,0)),"UNALLOCATED"))</f>
        <v/>
      </c>
      <c r="E3211">
        <f>IF(GL_Paste!$B3208="","",IFERROR(INDEX(AcctCat,MATCH(GL_Paste!$B3208&amp;"",AcctCode,0)),"UNKNOWN"))</f>
        <v/>
      </c>
      <c r="F3211">
        <f>IF(GL_Paste!$B3208="","",IFERROR(INDEX(AcctSub,MATCH(GL_Paste!$B3208&amp;"",AcctCode,0)),"UNKNOWN"))</f>
        <v/>
      </c>
    </row>
    <row r="3212">
      <c r="A3212" s="40">
        <f>IF(GL_Paste!$B3209="","",N(GL_Paste!$H3209)-N(GL_Paste!$G3209))</f>
        <v/>
      </c>
      <c r="B3212" s="43">
        <f>IF(GL_Paste!$B3209="","",DATE(YEAR(GL_Paste!$E3209),MONTH(GL_Paste!$E3209),1))</f>
        <v/>
      </c>
      <c r="C3212">
        <f>IF(GL_Paste!$B3209="","",IF(TRIM(GL_Paste!$M3209)&lt;&gt;"",TRIM(GL_Paste!$M3209),IFERROR(MID(GL_Paste!$I3209,FIND("[",GL_Paste!$I3209)+1,FIND("]",GL_Paste!$I3209)-FIND("[",GL_Paste!$I3209)-1),"")))</f>
        <v/>
      </c>
      <c r="D3212">
        <f>IF(GL_Paste!$B3209="","",IFERROR(INDEX(DeptName,MATCH($C3212,DeptTag,0)),"UNALLOCATED"))</f>
        <v/>
      </c>
      <c r="E3212">
        <f>IF(GL_Paste!$B3209="","",IFERROR(INDEX(AcctCat,MATCH(GL_Paste!$B3209&amp;"",AcctCode,0)),"UNKNOWN"))</f>
        <v/>
      </c>
      <c r="F3212">
        <f>IF(GL_Paste!$B3209="","",IFERROR(INDEX(AcctSub,MATCH(GL_Paste!$B3209&amp;"",AcctCode,0)),"UNKNOWN"))</f>
        <v/>
      </c>
    </row>
    <row r="3213">
      <c r="A3213" s="40">
        <f>IF(GL_Paste!$B3210="","",N(GL_Paste!$H3210)-N(GL_Paste!$G3210))</f>
        <v/>
      </c>
      <c r="B3213" s="43">
        <f>IF(GL_Paste!$B3210="","",DATE(YEAR(GL_Paste!$E3210),MONTH(GL_Paste!$E3210),1))</f>
        <v/>
      </c>
      <c r="C3213">
        <f>IF(GL_Paste!$B3210="","",IF(TRIM(GL_Paste!$M3210)&lt;&gt;"",TRIM(GL_Paste!$M3210),IFERROR(MID(GL_Paste!$I3210,FIND("[",GL_Paste!$I3210)+1,FIND("]",GL_Paste!$I3210)-FIND("[",GL_Paste!$I3210)-1),"")))</f>
        <v/>
      </c>
      <c r="D3213">
        <f>IF(GL_Paste!$B3210="","",IFERROR(INDEX(DeptName,MATCH($C3213,DeptTag,0)),"UNALLOCATED"))</f>
        <v/>
      </c>
      <c r="E3213">
        <f>IF(GL_Paste!$B3210="","",IFERROR(INDEX(AcctCat,MATCH(GL_Paste!$B3210&amp;"",AcctCode,0)),"UNKNOWN"))</f>
        <v/>
      </c>
      <c r="F3213">
        <f>IF(GL_Paste!$B3210="","",IFERROR(INDEX(AcctSub,MATCH(GL_Paste!$B3210&amp;"",AcctCode,0)),"UNKNOWN"))</f>
        <v/>
      </c>
    </row>
    <row r="3214">
      <c r="A3214" s="40">
        <f>IF(GL_Paste!$B3211="","",N(GL_Paste!$H3211)-N(GL_Paste!$G3211))</f>
        <v/>
      </c>
      <c r="B3214" s="43">
        <f>IF(GL_Paste!$B3211="","",DATE(YEAR(GL_Paste!$E3211),MONTH(GL_Paste!$E3211),1))</f>
        <v/>
      </c>
      <c r="C3214">
        <f>IF(GL_Paste!$B3211="","",IF(TRIM(GL_Paste!$M3211)&lt;&gt;"",TRIM(GL_Paste!$M3211),IFERROR(MID(GL_Paste!$I3211,FIND("[",GL_Paste!$I3211)+1,FIND("]",GL_Paste!$I3211)-FIND("[",GL_Paste!$I3211)-1),"")))</f>
        <v/>
      </c>
      <c r="D3214">
        <f>IF(GL_Paste!$B3211="","",IFERROR(INDEX(DeptName,MATCH($C3214,DeptTag,0)),"UNALLOCATED"))</f>
        <v/>
      </c>
      <c r="E3214">
        <f>IF(GL_Paste!$B3211="","",IFERROR(INDEX(AcctCat,MATCH(GL_Paste!$B3211&amp;"",AcctCode,0)),"UNKNOWN"))</f>
        <v/>
      </c>
      <c r="F3214">
        <f>IF(GL_Paste!$B3211="","",IFERROR(INDEX(AcctSub,MATCH(GL_Paste!$B3211&amp;"",AcctCode,0)),"UNKNOWN"))</f>
        <v/>
      </c>
    </row>
    <row r="3215">
      <c r="A3215" s="40">
        <f>IF(GL_Paste!$B3212="","",N(GL_Paste!$H3212)-N(GL_Paste!$G3212))</f>
        <v/>
      </c>
      <c r="B3215" s="43">
        <f>IF(GL_Paste!$B3212="","",DATE(YEAR(GL_Paste!$E3212),MONTH(GL_Paste!$E3212),1))</f>
        <v/>
      </c>
      <c r="C3215">
        <f>IF(GL_Paste!$B3212="","",IF(TRIM(GL_Paste!$M3212)&lt;&gt;"",TRIM(GL_Paste!$M3212),IFERROR(MID(GL_Paste!$I3212,FIND("[",GL_Paste!$I3212)+1,FIND("]",GL_Paste!$I3212)-FIND("[",GL_Paste!$I3212)-1),"")))</f>
        <v/>
      </c>
      <c r="D3215">
        <f>IF(GL_Paste!$B3212="","",IFERROR(INDEX(DeptName,MATCH($C3215,DeptTag,0)),"UNALLOCATED"))</f>
        <v/>
      </c>
      <c r="E3215">
        <f>IF(GL_Paste!$B3212="","",IFERROR(INDEX(AcctCat,MATCH(GL_Paste!$B3212&amp;"",AcctCode,0)),"UNKNOWN"))</f>
        <v/>
      </c>
      <c r="F3215">
        <f>IF(GL_Paste!$B3212="","",IFERROR(INDEX(AcctSub,MATCH(GL_Paste!$B3212&amp;"",AcctCode,0)),"UNKNOWN"))</f>
        <v/>
      </c>
    </row>
    <row r="3216">
      <c r="A3216" s="40">
        <f>IF(GL_Paste!$B3213="","",N(GL_Paste!$H3213)-N(GL_Paste!$G3213))</f>
        <v/>
      </c>
      <c r="B3216" s="43">
        <f>IF(GL_Paste!$B3213="","",DATE(YEAR(GL_Paste!$E3213),MONTH(GL_Paste!$E3213),1))</f>
        <v/>
      </c>
      <c r="C3216">
        <f>IF(GL_Paste!$B3213="","",IF(TRIM(GL_Paste!$M3213)&lt;&gt;"",TRIM(GL_Paste!$M3213),IFERROR(MID(GL_Paste!$I3213,FIND("[",GL_Paste!$I3213)+1,FIND("]",GL_Paste!$I3213)-FIND("[",GL_Paste!$I3213)-1),"")))</f>
        <v/>
      </c>
      <c r="D3216">
        <f>IF(GL_Paste!$B3213="","",IFERROR(INDEX(DeptName,MATCH($C3216,DeptTag,0)),"UNALLOCATED"))</f>
        <v/>
      </c>
      <c r="E3216">
        <f>IF(GL_Paste!$B3213="","",IFERROR(INDEX(AcctCat,MATCH(GL_Paste!$B3213&amp;"",AcctCode,0)),"UNKNOWN"))</f>
        <v/>
      </c>
      <c r="F3216">
        <f>IF(GL_Paste!$B3213="","",IFERROR(INDEX(AcctSub,MATCH(GL_Paste!$B3213&amp;"",AcctCode,0)),"UNKNOWN"))</f>
        <v/>
      </c>
    </row>
    <row r="3217">
      <c r="A3217" s="40">
        <f>IF(GL_Paste!$B3214="","",N(GL_Paste!$H3214)-N(GL_Paste!$G3214))</f>
        <v/>
      </c>
      <c r="B3217" s="43">
        <f>IF(GL_Paste!$B3214="","",DATE(YEAR(GL_Paste!$E3214),MONTH(GL_Paste!$E3214),1))</f>
        <v/>
      </c>
      <c r="C3217">
        <f>IF(GL_Paste!$B3214="","",IF(TRIM(GL_Paste!$M3214)&lt;&gt;"",TRIM(GL_Paste!$M3214),IFERROR(MID(GL_Paste!$I3214,FIND("[",GL_Paste!$I3214)+1,FIND("]",GL_Paste!$I3214)-FIND("[",GL_Paste!$I3214)-1),"")))</f>
        <v/>
      </c>
      <c r="D3217">
        <f>IF(GL_Paste!$B3214="","",IFERROR(INDEX(DeptName,MATCH($C3217,DeptTag,0)),"UNALLOCATED"))</f>
        <v/>
      </c>
      <c r="E3217">
        <f>IF(GL_Paste!$B3214="","",IFERROR(INDEX(AcctCat,MATCH(GL_Paste!$B3214&amp;"",AcctCode,0)),"UNKNOWN"))</f>
        <v/>
      </c>
      <c r="F3217">
        <f>IF(GL_Paste!$B3214="","",IFERROR(INDEX(AcctSub,MATCH(GL_Paste!$B3214&amp;"",AcctCode,0)),"UNKNOWN"))</f>
        <v/>
      </c>
    </row>
    <row r="3218">
      <c r="A3218" s="40">
        <f>IF(GL_Paste!$B3215="","",N(GL_Paste!$H3215)-N(GL_Paste!$G3215))</f>
        <v/>
      </c>
      <c r="B3218" s="43">
        <f>IF(GL_Paste!$B3215="","",DATE(YEAR(GL_Paste!$E3215),MONTH(GL_Paste!$E3215),1))</f>
        <v/>
      </c>
      <c r="C3218">
        <f>IF(GL_Paste!$B3215="","",IF(TRIM(GL_Paste!$M3215)&lt;&gt;"",TRIM(GL_Paste!$M3215),IFERROR(MID(GL_Paste!$I3215,FIND("[",GL_Paste!$I3215)+1,FIND("]",GL_Paste!$I3215)-FIND("[",GL_Paste!$I3215)-1),"")))</f>
        <v/>
      </c>
      <c r="D3218">
        <f>IF(GL_Paste!$B3215="","",IFERROR(INDEX(DeptName,MATCH($C3218,DeptTag,0)),"UNALLOCATED"))</f>
        <v/>
      </c>
      <c r="E3218">
        <f>IF(GL_Paste!$B3215="","",IFERROR(INDEX(AcctCat,MATCH(GL_Paste!$B3215&amp;"",AcctCode,0)),"UNKNOWN"))</f>
        <v/>
      </c>
      <c r="F3218">
        <f>IF(GL_Paste!$B3215="","",IFERROR(INDEX(AcctSub,MATCH(GL_Paste!$B3215&amp;"",AcctCode,0)),"UNKNOWN"))</f>
        <v/>
      </c>
    </row>
    <row r="3219">
      <c r="A3219" s="40">
        <f>IF(GL_Paste!$B3216="","",N(GL_Paste!$H3216)-N(GL_Paste!$G3216))</f>
        <v/>
      </c>
      <c r="B3219" s="43">
        <f>IF(GL_Paste!$B3216="","",DATE(YEAR(GL_Paste!$E3216),MONTH(GL_Paste!$E3216),1))</f>
        <v/>
      </c>
      <c r="C3219">
        <f>IF(GL_Paste!$B3216="","",IF(TRIM(GL_Paste!$M3216)&lt;&gt;"",TRIM(GL_Paste!$M3216),IFERROR(MID(GL_Paste!$I3216,FIND("[",GL_Paste!$I3216)+1,FIND("]",GL_Paste!$I3216)-FIND("[",GL_Paste!$I3216)-1),"")))</f>
        <v/>
      </c>
      <c r="D3219">
        <f>IF(GL_Paste!$B3216="","",IFERROR(INDEX(DeptName,MATCH($C3219,DeptTag,0)),"UNALLOCATED"))</f>
        <v/>
      </c>
      <c r="E3219">
        <f>IF(GL_Paste!$B3216="","",IFERROR(INDEX(AcctCat,MATCH(GL_Paste!$B3216&amp;"",AcctCode,0)),"UNKNOWN"))</f>
        <v/>
      </c>
      <c r="F3219">
        <f>IF(GL_Paste!$B3216="","",IFERROR(INDEX(AcctSub,MATCH(GL_Paste!$B3216&amp;"",AcctCode,0)),"UNKNOWN"))</f>
        <v/>
      </c>
    </row>
    <row r="3220">
      <c r="A3220" s="40">
        <f>IF(GL_Paste!$B3217="","",N(GL_Paste!$H3217)-N(GL_Paste!$G3217))</f>
        <v/>
      </c>
      <c r="B3220" s="43">
        <f>IF(GL_Paste!$B3217="","",DATE(YEAR(GL_Paste!$E3217),MONTH(GL_Paste!$E3217),1))</f>
        <v/>
      </c>
      <c r="C3220">
        <f>IF(GL_Paste!$B3217="","",IF(TRIM(GL_Paste!$M3217)&lt;&gt;"",TRIM(GL_Paste!$M3217),IFERROR(MID(GL_Paste!$I3217,FIND("[",GL_Paste!$I3217)+1,FIND("]",GL_Paste!$I3217)-FIND("[",GL_Paste!$I3217)-1),"")))</f>
        <v/>
      </c>
      <c r="D3220">
        <f>IF(GL_Paste!$B3217="","",IFERROR(INDEX(DeptName,MATCH($C3220,DeptTag,0)),"UNALLOCATED"))</f>
        <v/>
      </c>
      <c r="E3220">
        <f>IF(GL_Paste!$B3217="","",IFERROR(INDEX(AcctCat,MATCH(GL_Paste!$B3217&amp;"",AcctCode,0)),"UNKNOWN"))</f>
        <v/>
      </c>
      <c r="F3220">
        <f>IF(GL_Paste!$B3217="","",IFERROR(INDEX(AcctSub,MATCH(GL_Paste!$B3217&amp;"",AcctCode,0)),"UNKNOWN"))</f>
        <v/>
      </c>
    </row>
    <row r="3221">
      <c r="A3221" s="40">
        <f>IF(GL_Paste!$B3218="","",N(GL_Paste!$H3218)-N(GL_Paste!$G3218))</f>
        <v/>
      </c>
      <c r="B3221" s="43">
        <f>IF(GL_Paste!$B3218="","",DATE(YEAR(GL_Paste!$E3218),MONTH(GL_Paste!$E3218),1))</f>
        <v/>
      </c>
      <c r="C3221">
        <f>IF(GL_Paste!$B3218="","",IF(TRIM(GL_Paste!$M3218)&lt;&gt;"",TRIM(GL_Paste!$M3218),IFERROR(MID(GL_Paste!$I3218,FIND("[",GL_Paste!$I3218)+1,FIND("]",GL_Paste!$I3218)-FIND("[",GL_Paste!$I3218)-1),"")))</f>
        <v/>
      </c>
      <c r="D3221">
        <f>IF(GL_Paste!$B3218="","",IFERROR(INDEX(DeptName,MATCH($C3221,DeptTag,0)),"UNALLOCATED"))</f>
        <v/>
      </c>
      <c r="E3221">
        <f>IF(GL_Paste!$B3218="","",IFERROR(INDEX(AcctCat,MATCH(GL_Paste!$B3218&amp;"",AcctCode,0)),"UNKNOWN"))</f>
        <v/>
      </c>
      <c r="F3221">
        <f>IF(GL_Paste!$B3218="","",IFERROR(INDEX(AcctSub,MATCH(GL_Paste!$B3218&amp;"",AcctCode,0)),"UNKNOWN"))</f>
        <v/>
      </c>
    </row>
    <row r="3222">
      <c r="A3222" s="40">
        <f>IF(GL_Paste!$B3219="","",N(GL_Paste!$H3219)-N(GL_Paste!$G3219))</f>
        <v/>
      </c>
      <c r="B3222" s="43">
        <f>IF(GL_Paste!$B3219="","",DATE(YEAR(GL_Paste!$E3219),MONTH(GL_Paste!$E3219),1))</f>
        <v/>
      </c>
      <c r="C3222">
        <f>IF(GL_Paste!$B3219="","",IF(TRIM(GL_Paste!$M3219)&lt;&gt;"",TRIM(GL_Paste!$M3219),IFERROR(MID(GL_Paste!$I3219,FIND("[",GL_Paste!$I3219)+1,FIND("]",GL_Paste!$I3219)-FIND("[",GL_Paste!$I3219)-1),"")))</f>
        <v/>
      </c>
      <c r="D3222">
        <f>IF(GL_Paste!$B3219="","",IFERROR(INDEX(DeptName,MATCH($C3222,DeptTag,0)),"UNALLOCATED"))</f>
        <v/>
      </c>
      <c r="E3222">
        <f>IF(GL_Paste!$B3219="","",IFERROR(INDEX(AcctCat,MATCH(GL_Paste!$B3219&amp;"",AcctCode,0)),"UNKNOWN"))</f>
        <v/>
      </c>
      <c r="F3222">
        <f>IF(GL_Paste!$B3219="","",IFERROR(INDEX(AcctSub,MATCH(GL_Paste!$B3219&amp;"",AcctCode,0)),"UNKNOWN"))</f>
        <v/>
      </c>
    </row>
    <row r="3223">
      <c r="A3223" s="40">
        <f>IF(GL_Paste!$B3220="","",N(GL_Paste!$H3220)-N(GL_Paste!$G3220))</f>
        <v/>
      </c>
      <c r="B3223" s="43">
        <f>IF(GL_Paste!$B3220="","",DATE(YEAR(GL_Paste!$E3220),MONTH(GL_Paste!$E3220),1))</f>
        <v/>
      </c>
      <c r="C3223">
        <f>IF(GL_Paste!$B3220="","",IF(TRIM(GL_Paste!$M3220)&lt;&gt;"",TRIM(GL_Paste!$M3220),IFERROR(MID(GL_Paste!$I3220,FIND("[",GL_Paste!$I3220)+1,FIND("]",GL_Paste!$I3220)-FIND("[",GL_Paste!$I3220)-1),"")))</f>
        <v/>
      </c>
      <c r="D3223">
        <f>IF(GL_Paste!$B3220="","",IFERROR(INDEX(DeptName,MATCH($C3223,DeptTag,0)),"UNALLOCATED"))</f>
        <v/>
      </c>
      <c r="E3223">
        <f>IF(GL_Paste!$B3220="","",IFERROR(INDEX(AcctCat,MATCH(GL_Paste!$B3220&amp;"",AcctCode,0)),"UNKNOWN"))</f>
        <v/>
      </c>
      <c r="F3223">
        <f>IF(GL_Paste!$B3220="","",IFERROR(INDEX(AcctSub,MATCH(GL_Paste!$B3220&amp;"",AcctCode,0)),"UNKNOWN"))</f>
        <v/>
      </c>
    </row>
    <row r="3224">
      <c r="A3224" s="40">
        <f>IF(GL_Paste!$B3221="","",N(GL_Paste!$H3221)-N(GL_Paste!$G3221))</f>
        <v/>
      </c>
      <c r="B3224" s="43">
        <f>IF(GL_Paste!$B3221="","",DATE(YEAR(GL_Paste!$E3221),MONTH(GL_Paste!$E3221),1))</f>
        <v/>
      </c>
      <c r="C3224">
        <f>IF(GL_Paste!$B3221="","",IF(TRIM(GL_Paste!$M3221)&lt;&gt;"",TRIM(GL_Paste!$M3221),IFERROR(MID(GL_Paste!$I3221,FIND("[",GL_Paste!$I3221)+1,FIND("]",GL_Paste!$I3221)-FIND("[",GL_Paste!$I3221)-1),"")))</f>
        <v/>
      </c>
      <c r="D3224">
        <f>IF(GL_Paste!$B3221="","",IFERROR(INDEX(DeptName,MATCH($C3224,DeptTag,0)),"UNALLOCATED"))</f>
        <v/>
      </c>
      <c r="E3224">
        <f>IF(GL_Paste!$B3221="","",IFERROR(INDEX(AcctCat,MATCH(GL_Paste!$B3221&amp;"",AcctCode,0)),"UNKNOWN"))</f>
        <v/>
      </c>
      <c r="F3224">
        <f>IF(GL_Paste!$B3221="","",IFERROR(INDEX(AcctSub,MATCH(GL_Paste!$B3221&amp;"",AcctCode,0)),"UNKNOWN"))</f>
        <v/>
      </c>
    </row>
    <row r="3225">
      <c r="A3225" s="40">
        <f>IF(GL_Paste!$B3222="","",N(GL_Paste!$H3222)-N(GL_Paste!$G3222))</f>
        <v/>
      </c>
      <c r="B3225" s="43">
        <f>IF(GL_Paste!$B3222="","",DATE(YEAR(GL_Paste!$E3222),MONTH(GL_Paste!$E3222),1))</f>
        <v/>
      </c>
      <c r="C3225">
        <f>IF(GL_Paste!$B3222="","",IF(TRIM(GL_Paste!$M3222)&lt;&gt;"",TRIM(GL_Paste!$M3222),IFERROR(MID(GL_Paste!$I3222,FIND("[",GL_Paste!$I3222)+1,FIND("]",GL_Paste!$I3222)-FIND("[",GL_Paste!$I3222)-1),"")))</f>
        <v/>
      </c>
      <c r="D3225">
        <f>IF(GL_Paste!$B3222="","",IFERROR(INDEX(DeptName,MATCH($C3225,DeptTag,0)),"UNALLOCATED"))</f>
        <v/>
      </c>
      <c r="E3225">
        <f>IF(GL_Paste!$B3222="","",IFERROR(INDEX(AcctCat,MATCH(GL_Paste!$B3222&amp;"",AcctCode,0)),"UNKNOWN"))</f>
        <v/>
      </c>
      <c r="F3225">
        <f>IF(GL_Paste!$B3222="","",IFERROR(INDEX(AcctSub,MATCH(GL_Paste!$B3222&amp;"",AcctCode,0)),"UNKNOWN"))</f>
        <v/>
      </c>
    </row>
    <row r="3226">
      <c r="A3226" s="40">
        <f>IF(GL_Paste!$B3223="","",N(GL_Paste!$H3223)-N(GL_Paste!$G3223))</f>
        <v/>
      </c>
      <c r="B3226" s="43">
        <f>IF(GL_Paste!$B3223="","",DATE(YEAR(GL_Paste!$E3223),MONTH(GL_Paste!$E3223),1))</f>
        <v/>
      </c>
      <c r="C3226">
        <f>IF(GL_Paste!$B3223="","",IF(TRIM(GL_Paste!$M3223)&lt;&gt;"",TRIM(GL_Paste!$M3223),IFERROR(MID(GL_Paste!$I3223,FIND("[",GL_Paste!$I3223)+1,FIND("]",GL_Paste!$I3223)-FIND("[",GL_Paste!$I3223)-1),"")))</f>
        <v/>
      </c>
      <c r="D3226">
        <f>IF(GL_Paste!$B3223="","",IFERROR(INDEX(DeptName,MATCH($C3226,DeptTag,0)),"UNALLOCATED"))</f>
        <v/>
      </c>
      <c r="E3226">
        <f>IF(GL_Paste!$B3223="","",IFERROR(INDEX(AcctCat,MATCH(GL_Paste!$B3223&amp;"",AcctCode,0)),"UNKNOWN"))</f>
        <v/>
      </c>
      <c r="F3226">
        <f>IF(GL_Paste!$B3223="","",IFERROR(INDEX(AcctSub,MATCH(GL_Paste!$B3223&amp;"",AcctCode,0)),"UNKNOWN"))</f>
        <v/>
      </c>
    </row>
    <row r="3227">
      <c r="A3227" s="40">
        <f>IF(GL_Paste!$B3224="","",N(GL_Paste!$H3224)-N(GL_Paste!$G3224))</f>
        <v/>
      </c>
      <c r="B3227" s="43">
        <f>IF(GL_Paste!$B3224="","",DATE(YEAR(GL_Paste!$E3224),MONTH(GL_Paste!$E3224),1))</f>
        <v/>
      </c>
      <c r="C3227">
        <f>IF(GL_Paste!$B3224="","",IF(TRIM(GL_Paste!$M3224)&lt;&gt;"",TRIM(GL_Paste!$M3224),IFERROR(MID(GL_Paste!$I3224,FIND("[",GL_Paste!$I3224)+1,FIND("]",GL_Paste!$I3224)-FIND("[",GL_Paste!$I3224)-1),"")))</f>
        <v/>
      </c>
      <c r="D3227">
        <f>IF(GL_Paste!$B3224="","",IFERROR(INDEX(DeptName,MATCH($C3227,DeptTag,0)),"UNALLOCATED"))</f>
        <v/>
      </c>
      <c r="E3227">
        <f>IF(GL_Paste!$B3224="","",IFERROR(INDEX(AcctCat,MATCH(GL_Paste!$B3224&amp;"",AcctCode,0)),"UNKNOWN"))</f>
        <v/>
      </c>
      <c r="F3227">
        <f>IF(GL_Paste!$B3224="","",IFERROR(INDEX(AcctSub,MATCH(GL_Paste!$B3224&amp;"",AcctCode,0)),"UNKNOWN"))</f>
        <v/>
      </c>
    </row>
    <row r="3228">
      <c r="A3228" s="40">
        <f>IF(GL_Paste!$B3225="","",N(GL_Paste!$H3225)-N(GL_Paste!$G3225))</f>
        <v/>
      </c>
      <c r="B3228" s="43">
        <f>IF(GL_Paste!$B3225="","",DATE(YEAR(GL_Paste!$E3225),MONTH(GL_Paste!$E3225),1))</f>
        <v/>
      </c>
      <c r="C3228">
        <f>IF(GL_Paste!$B3225="","",IF(TRIM(GL_Paste!$M3225)&lt;&gt;"",TRIM(GL_Paste!$M3225),IFERROR(MID(GL_Paste!$I3225,FIND("[",GL_Paste!$I3225)+1,FIND("]",GL_Paste!$I3225)-FIND("[",GL_Paste!$I3225)-1),"")))</f>
        <v/>
      </c>
      <c r="D3228">
        <f>IF(GL_Paste!$B3225="","",IFERROR(INDEX(DeptName,MATCH($C3228,DeptTag,0)),"UNALLOCATED"))</f>
        <v/>
      </c>
      <c r="E3228">
        <f>IF(GL_Paste!$B3225="","",IFERROR(INDEX(AcctCat,MATCH(GL_Paste!$B3225&amp;"",AcctCode,0)),"UNKNOWN"))</f>
        <v/>
      </c>
      <c r="F3228">
        <f>IF(GL_Paste!$B3225="","",IFERROR(INDEX(AcctSub,MATCH(GL_Paste!$B3225&amp;"",AcctCode,0)),"UNKNOWN"))</f>
        <v/>
      </c>
    </row>
    <row r="3229">
      <c r="A3229" s="40">
        <f>IF(GL_Paste!$B3226="","",N(GL_Paste!$H3226)-N(GL_Paste!$G3226))</f>
        <v/>
      </c>
      <c r="B3229" s="43">
        <f>IF(GL_Paste!$B3226="","",DATE(YEAR(GL_Paste!$E3226),MONTH(GL_Paste!$E3226),1))</f>
        <v/>
      </c>
      <c r="C3229">
        <f>IF(GL_Paste!$B3226="","",IF(TRIM(GL_Paste!$M3226)&lt;&gt;"",TRIM(GL_Paste!$M3226),IFERROR(MID(GL_Paste!$I3226,FIND("[",GL_Paste!$I3226)+1,FIND("]",GL_Paste!$I3226)-FIND("[",GL_Paste!$I3226)-1),"")))</f>
        <v/>
      </c>
      <c r="D3229">
        <f>IF(GL_Paste!$B3226="","",IFERROR(INDEX(DeptName,MATCH($C3229,DeptTag,0)),"UNALLOCATED"))</f>
        <v/>
      </c>
      <c r="E3229">
        <f>IF(GL_Paste!$B3226="","",IFERROR(INDEX(AcctCat,MATCH(GL_Paste!$B3226&amp;"",AcctCode,0)),"UNKNOWN"))</f>
        <v/>
      </c>
      <c r="F3229">
        <f>IF(GL_Paste!$B3226="","",IFERROR(INDEX(AcctSub,MATCH(GL_Paste!$B3226&amp;"",AcctCode,0)),"UNKNOWN"))</f>
        <v/>
      </c>
    </row>
    <row r="3230">
      <c r="A3230" s="40">
        <f>IF(GL_Paste!$B3227="","",N(GL_Paste!$H3227)-N(GL_Paste!$G3227))</f>
        <v/>
      </c>
      <c r="B3230" s="43">
        <f>IF(GL_Paste!$B3227="","",DATE(YEAR(GL_Paste!$E3227),MONTH(GL_Paste!$E3227),1))</f>
        <v/>
      </c>
      <c r="C3230">
        <f>IF(GL_Paste!$B3227="","",IF(TRIM(GL_Paste!$M3227)&lt;&gt;"",TRIM(GL_Paste!$M3227),IFERROR(MID(GL_Paste!$I3227,FIND("[",GL_Paste!$I3227)+1,FIND("]",GL_Paste!$I3227)-FIND("[",GL_Paste!$I3227)-1),"")))</f>
        <v/>
      </c>
      <c r="D3230">
        <f>IF(GL_Paste!$B3227="","",IFERROR(INDEX(DeptName,MATCH($C3230,DeptTag,0)),"UNALLOCATED"))</f>
        <v/>
      </c>
      <c r="E3230">
        <f>IF(GL_Paste!$B3227="","",IFERROR(INDEX(AcctCat,MATCH(GL_Paste!$B3227&amp;"",AcctCode,0)),"UNKNOWN"))</f>
        <v/>
      </c>
      <c r="F3230">
        <f>IF(GL_Paste!$B3227="","",IFERROR(INDEX(AcctSub,MATCH(GL_Paste!$B3227&amp;"",AcctCode,0)),"UNKNOWN"))</f>
        <v/>
      </c>
    </row>
    <row r="3231">
      <c r="A3231" s="40">
        <f>IF(GL_Paste!$B3228="","",N(GL_Paste!$H3228)-N(GL_Paste!$G3228))</f>
        <v/>
      </c>
      <c r="B3231" s="43">
        <f>IF(GL_Paste!$B3228="","",DATE(YEAR(GL_Paste!$E3228),MONTH(GL_Paste!$E3228),1))</f>
        <v/>
      </c>
      <c r="C3231">
        <f>IF(GL_Paste!$B3228="","",IF(TRIM(GL_Paste!$M3228)&lt;&gt;"",TRIM(GL_Paste!$M3228),IFERROR(MID(GL_Paste!$I3228,FIND("[",GL_Paste!$I3228)+1,FIND("]",GL_Paste!$I3228)-FIND("[",GL_Paste!$I3228)-1),"")))</f>
        <v/>
      </c>
      <c r="D3231">
        <f>IF(GL_Paste!$B3228="","",IFERROR(INDEX(DeptName,MATCH($C3231,DeptTag,0)),"UNALLOCATED"))</f>
        <v/>
      </c>
      <c r="E3231">
        <f>IF(GL_Paste!$B3228="","",IFERROR(INDEX(AcctCat,MATCH(GL_Paste!$B3228&amp;"",AcctCode,0)),"UNKNOWN"))</f>
        <v/>
      </c>
      <c r="F3231">
        <f>IF(GL_Paste!$B3228="","",IFERROR(INDEX(AcctSub,MATCH(GL_Paste!$B3228&amp;"",AcctCode,0)),"UNKNOWN"))</f>
        <v/>
      </c>
    </row>
    <row r="3232">
      <c r="A3232" s="40">
        <f>IF(GL_Paste!$B3229="","",N(GL_Paste!$H3229)-N(GL_Paste!$G3229))</f>
        <v/>
      </c>
      <c r="B3232" s="43">
        <f>IF(GL_Paste!$B3229="","",DATE(YEAR(GL_Paste!$E3229),MONTH(GL_Paste!$E3229),1))</f>
        <v/>
      </c>
      <c r="C3232">
        <f>IF(GL_Paste!$B3229="","",IF(TRIM(GL_Paste!$M3229)&lt;&gt;"",TRIM(GL_Paste!$M3229),IFERROR(MID(GL_Paste!$I3229,FIND("[",GL_Paste!$I3229)+1,FIND("]",GL_Paste!$I3229)-FIND("[",GL_Paste!$I3229)-1),"")))</f>
        <v/>
      </c>
      <c r="D3232">
        <f>IF(GL_Paste!$B3229="","",IFERROR(INDEX(DeptName,MATCH($C3232,DeptTag,0)),"UNALLOCATED"))</f>
        <v/>
      </c>
      <c r="E3232">
        <f>IF(GL_Paste!$B3229="","",IFERROR(INDEX(AcctCat,MATCH(GL_Paste!$B3229&amp;"",AcctCode,0)),"UNKNOWN"))</f>
        <v/>
      </c>
      <c r="F3232">
        <f>IF(GL_Paste!$B3229="","",IFERROR(INDEX(AcctSub,MATCH(GL_Paste!$B3229&amp;"",AcctCode,0)),"UNKNOWN"))</f>
        <v/>
      </c>
    </row>
    <row r="3233">
      <c r="A3233" s="40">
        <f>IF(GL_Paste!$B3230="","",N(GL_Paste!$H3230)-N(GL_Paste!$G3230))</f>
        <v/>
      </c>
      <c r="B3233" s="43">
        <f>IF(GL_Paste!$B3230="","",DATE(YEAR(GL_Paste!$E3230),MONTH(GL_Paste!$E3230),1))</f>
        <v/>
      </c>
      <c r="C3233">
        <f>IF(GL_Paste!$B3230="","",IF(TRIM(GL_Paste!$M3230)&lt;&gt;"",TRIM(GL_Paste!$M3230),IFERROR(MID(GL_Paste!$I3230,FIND("[",GL_Paste!$I3230)+1,FIND("]",GL_Paste!$I3230)-FIND("[",GL_Paste!$I3230)-1),"")))</f>
        <v/>
      </c>
      <c r="D3233">
        <f>IF(GL_Paste!$B3230="","",IFERROR(INDEX(DeptName,MATCH($C3233,DeptTag,0)),"UNALLOCATED"))</f>
        <v/>
      </c>
      <c r="E3233">
        <f>IF(GL_Paste!$B3230="","",IFERROR(INDEX(AcctCat,MATCH(GL_Paste!$B3230&amp;"",AcctCode,0)),"UNKNOWN"))</f>
        <v/>
      </c>
      <c r="F3233">
        <f>IF(GL_Paste!$B3230="","",IFERROR(INDEX(AcctSub,MATCH(GL_Paste!$B3230&amp;"",AcctCode,0)),"UNKNOWN"))</f>
        <v/>
      </c>
    </row>
    <row r="3234">
      <c r="A3234" s="40">
        <f>IF(GL_Paste!$B3231="","",N(GL_Paste!$H3231)-N(GL_Paste!$G3231))</f>
        <v/>
      </c>
      <c r="B3234" s="43">
        <f>IF(GL_Paste!$B3231="","",DATE(YEAR(GL_Paste!$E3231),MONTH(GL_Paste!$E3231),1))</f>
        <v/>
      </c>
      <c r="C3234">
        <f>IF(GL_Paste!$B3231="","",IF(TRIM(GL_Paste!$M3231)&lt;&gt;"",TRIM(GL_Paste!$M3231),IFERROR(MID(GL_Paste!$I3231,FIND("[",GL_Paste!$I3231)+1,FIND("]",GL_Paste!$I3231)-FIND("[",GL_Paste!$I3231)-1),"")))</f>
        <v/>
      </c>
      <c r="D3234">
        <f>IF(GL_Paste!$B3231="","",IFERROR(INDEX(DeptName,MATCH($C3234,DeptTag,0)),"UNALLOCATED"))</f>
        <v/>
      </c>
      <c r="E3234">
        <f>IF(GL_Paste!$B3231="","",IFERROR(INDEX(AcctCat,MATCH(GL_Paste!$B3231&amp;"",AcctCode,0)),"UNKNOWN"))</f>
        <v/>
      </c>
      <c r="F3234">
        <f>IF(GL_Paste!$B3231="","",IFERROR(INDEX(AcctSub,MATCH(GL_Paste!$B3231&amp;"",AcctCode,0)),"UNKNOWN"))</f>
        <v/>
      </c>
    </row>
    <row r="3235">
      <c r="A3235" s="40">
        <f>IF(GL_Paste!$B3232="","",N(GL_Paste!$H3232)-N(GL_Paste!$G3232))</f>
        <v/>
      </c>
      <c r="B3235" s="43">
        <f>IF(GL_Paste!$B3232="","",DATE(YEAR(GL_Paste!$E3232),MONTH(GL_Paste!$E3232),1))</f>
        <v/>
      </c>
      <c r="C3235">
        <f>IF(GL_Paste!$B3232="","",IF(TRIM(GL_Paste!$M3232)&lt;&gt;"",TRIM(GL_Paste!$M3232),IFERROR(MID(GL_Paste!$I3232,FIND("[",GL_Paste!$I3232)+1,FIND("]",GL_Paste!$I3232)-FIND("[",GL_Paste!$I3232)-1),"")))</f>
        <v/>
      </c>
      <c r="D3235">
        <f>IF(GL_Paste!$B3232="","",IFERROR(INDEX(DeptName,MATCH($C3235,DeptTag,0)),"UNALLOCATED"))</f>
        <v/>
      </c>
      <c r="E3235">
        <f>IF(GL_Paste!$B3232="","",IFERROR(INDEX(AcctCat,MATCH(GL_Paste!$B3232&amp;"",AcctCode,0)),"UNKNOWN"))</f>
        <v/>
      </c>
      <c r="F3235">
        <f>IF(GL_Paste!$B3232="","",IFERROR(INDEX(AcctSub,MATCH(GL_Paste!$B3232&amp;"",AcctCode,0)),"UNKNOWN"))</f>
        <v/>
      </c>
    </row>
    <row r="3236">
      <c r="A3236" s="40">
        <f>IF(GL_Paste!$B3233="","",N(GL_Paste!$H3233)-N(GL_Paste!$G3233))</f>
        <v/>
      </c>
      <c r="B3236" s="43">
        <f>IF(GL_Paste!$B3233="","",DATE(YEAR(GL_Paste!$E3233),MONTH(GL_Paste!$E3233),1))</f>
        <v/>
      </c>
      <c r="C3236">
        <f>IF(GL_Paste!$B3233="","",IF(TRIM(GL_Paste!$M3233)&lt;&gt;"",TRIM(GL_Paste!$M3233),IFERROR(MID(GL_Paste!$I3233,FIND("[",GL_Paste!$I3233)+1,FIND("]",GL_Paste!$I3233)-FIND("[",GL_Paste!$I3233)-1),"")))</f>
        <v/>
      </c>
      <c r="D3236">
        <f>IF(GL_Paste!$B3233="","",IFERROR(INDEX(DeptName,MATCH($C3236,DeptTag,0)),"UNALLOCATED"))</f>
        <v/>
      </c>
      <c r="E3236">
        <f>IF(GL_Paste!$B3233="","",IFERROR(INDEX(AcctCat,MATCH(GL_Paste!$B3233&amp;"",AcctCode,0)),"UNKNOWN"))</f>
        <v/>
      </c>
      <c r="F3236">
        <f>IF(GL_Paste!$B3233="","",IFERROR(INDEX(AcctSub,MATCH(GL_Paste!$B3233&amp;"",AcctCode,0)),"UNKNOWN"))</f>
        <v/>
      </c>
    </row>
    <row r="3237">
      <c r="A3237" s="40">
        <f>IF(GL_Paste!$B3234="","",N(GL_Paste!$H3234)-N(GL_Paste!$G3234))</f>
        <v/>
      </c>
      <c r="B3237" s="43">
        <f>IF(GL_Paste!$B3234="","",DATE(YEAR(GL_Paste!$E3234),MONTH(GL_Paste!$E3234),1))</f>
        <v/>
      </c>
      <c r="C3237">
        <f>IF(GL_Paste!$B3234="","",IF(TRIM(GL_Paste!$M3234)&lt;&gt;"",TRIM(GL_Paste!$M3234),IFERROR(MID(GL_Paste!$I3234,FIND("[",GL_Paste!$I3234)+1,FIND("]",GL_Paste!$I3234)-FIND("[",GL_Paste!$I3234)-1),"")))</f>
        <v/>
      </c>
      <c r="D3237">
        <f>IF(GL_Paste!$B3234="","",IFERROR(INDEX(DeptName,MATCH($C3237,DeptTag,0)),"UNALLOCATED"))</f>
        <v/>
      </c>
      <c r="E3237">
        <f>IF(GL_Paste!$B3234="","",IFERROR(INDEX(AcctCat,MATCH(GL_Paste!$B3234&amp;"",AcctCode,0)),"UNKNOWN"))</f>
        <v/>
      </c>
      <c r="F3237">
        <f>IF(GL_Paste!$B3234="","",IFERROR(INDEX(AcctSub,MATCH(GL_Paste!$B3234&amp;"",AcctCode,0)),"UNKNOWN"))</f>
        <v/>
      </c>
    </row>
    <row r="3238">
      <c r="A3238" s="40">
        <f>IF(GL_Paste!$B3235="","",N(GL_Paste!$H3235)-N(GL_Paste!$G3235))</f>
        <v/>
      </c>
      <c r="B3238" s="43">
        <f>IF(GL_Paste!$B3235="","",DATE(YEAR(GL_Paste!$E3235),MONTH(GL_Paste!$E3235),1))</f>
        <v/>
      </c>
      <c r="C3238">
        <f>IF(GL_Paste!$B3235="","",IF(TRIM(GL_Paste!$M3235)&lt;&gt;"",TRIM(GL_Paste!$M3235),IFERROR(MID(GL_Paste!$I3235,FIND("[",GL_Paste!$I3235)+1,FIND("]",GL_Paste!$I3235)-FIND("[",GL_Paste!$I3235)-1),"")))</f>
        <v/>
      </c>
      <c r="D3238">
        <f>IF(GL_Paste!$B3235="","",IFERROR(INDEX(DeptName,MATCH($C3238,DeptTag,0)),"UNALLOCATED"))</f>
        <v/>
      </c>
      <c r="E3238">
        <f>IF(GL_Paste!$B3235="","",IFERROR(INDEX(AcctCat,MATCH(GL_Paste!$B3235&amp;"",AcctCode,0)),"UNKNOWN"))</f>
        <v/>
      </c>
      <c r="F3238">
        <f>IF(GL_Paste!$B3235="","",IFERROR(INDEX(AcctSub,MATCH(GL_Paste!$B3235&amp;"",AcctCode,0)),"UNKNOWN"))</f>
        <v/>
      </c>
    </row>
    <row r="3239">
      <c r="A3239" s="40">
        <f>IF(GL_Paste!$B3236="","",N(GL_Paste!$H3236)-N(GL_Paste!$G3236))</f>
        <v/>
      </c>
      <c r="B3239" s="43">
        <f>IF(GL_Paste!$B3236="","",DATE(YEAR(GL_Paste!$E3236),MONTH(GL_Paste!$E3236),1))</f>
        <v/>
      </c>
      <c r="C3239">
        <f>IF(GL_Paste!$B3236="","",IF(TRIM(GL_Paste!$M3236)&lt;&gt;"",TRIM(GL_Paste!$M3236),IFERROR(MID(GL_Paste!$I3236,FIND("[",GL_Paste!$I3236)+1,FIND("]",GL_Paste!$I3236)-FIND("[",GL_Paste!$I3236)-1),"")))</f>
        <v/>
      </c>
      <c r="D3239">
        <f>IF(GL_Paste!$B3236="","",IFERROR(INDEX(DeptName,MATCH($C3239,DeptTag,0)),"UNALLOCATED"))</f>
        <v/>
      </c>
      <c r="E3239">
        <f>IF(GL_Paste!$B3236="","",IFERROR(INDEX(AcctCat,MATCH(GL_Paste!$B3236&amp;"",AcctCode,0)),"UNKNOWN"))</f>
        <v/>
      </c>
      <c r="F3239">
        <f>IF(GL_Paste!$B3236="","",IFERROR(INDEX(AcctSub,MATCH(GL_Paste!$B3236&amp;"",AcctCode,0)),"UNKNOWN"))</f>
        <v/>
      </c>
    </row>
    <row r="3240">
      <c r="A3240" s="40">
        <f>IF(GL_Paste!$B3237="","",N(GL_Paste!$H3237)-N(GL_Paste!$G3237))</f>
        <v/>
      </c>
      <c r="B3240" s="43">
        <f>IF(GL_Paste!$B3237="","",DATE(YEAR(GL_Paste!$E3237),MONTH(GL_Paste!$E3237),1))</f>
        <v/>
      </c>
      <c r="C3240">
        <f>IF(GL_Paste!$B3237="","",IF(TRIM(GL_Paste!$M3237)&lt;&gt;"",TRIM(GL_Paste!$M3237),IFERROR(MID(GL_Paste!$I3237,FIND("[",GL_Paste!$I3237)+1,FIND("]",GL_Paste!$I3237)-FIND("[",GL_Paste!$I3237)-1),"")))</f>
        <v/>
      </c>
      <c r="D3240">
        <f>IF(GL_Paste!$B3237="","",IFERROR(INDEX(DeptName,MATCH($C3240,DeptTag,0)),"UNALLOCATED"))</f>
        <v/>
      </c>
      <c r="E3240">
        <f>IF(GL_Paste!$B3237="","",IFERROR(INDEX(AcctCat,MATCH(GL_Paste!$B3237&amp;"",AcctCode,0)),"UNKNOWN"))</f>
        <v/>
      </c>
      <c r="F3240">
        <f>IF(GL_Paste!$B3237="","",IFERROR(INDEX(AcctSub,MATCH(GL_Paste!$B3237&amp;"",AcctCode,0)),"UNKNOWN"))</f>
        <v/>
      </c>
    </row>
    <row r="3241">
      <c r="A3241" s="40">
        <f>IF(GL_Paste!$B3238="","",N(GL_Paste!$H3238)-N(GL_Paste!$G3238))</f>
        <v/>
      </c>
      <c r="B3241" s="43">
        <f>IF(GL_Paste!$B3238="","",DATE(YEAR(GL_Paste!$E3238),MONTH(GL_Paste!$E3238),1))</f>
        <v/>
      </c>
      <c r="C3241">
        <f>IF(GL_Paste!$B3238="","",IF(TRIM(GL_Paste!$M3238)&lt;&gt;"",TRIM(GL_Paste!$M3238),IFERROR(MID(GL_Paste!$I3238,FIND("[",GL_Paste!$I3238)+1,FIND("]",GL_Paste!$I3238)-FIND("[",GL_Paste!$I3238)-1),"")))</f>
        <v/>
      </c>
      <c r="D3241">
        <f>IF(GL_Paste!$B3238="","",IFERROR(INDEX(DeptName,MATCH($C3241,DeptTag,0)),"UNALLOCATED"))</f>
        <v/>
      </c>
      <c r="E3241">
        <f>IF(GL_Paste!$B3238="","",IFERROR(INDEX(AcctCat,MATCH(GL_Paste!$B3238&amp;"",AcctCode,0)),"UNKNOWN"))</f>
        <v/>
      </c>
      <c r="F3241">
        <f>IF(GL_Paste!$B3238="","",IFERROR(INDEX(AcctSub,MATCH(GL_Paste!$B3238&amp;"",AcctCode,0)),"UNKNOWN"))</f>
        <v/>
      </c>
    </row>
    <row r="3242">
      <c r="A3242" s="40">
        <f>IF(GL_Paste!$B3239="","",N(GL_Paste!$H3239)-N(GL_Paste!$G3239))</f>
        <v/>
      </c>
      <c r="B3242" s="43">
        <f>IF(GL_Paste!$B3239="","",DATE(YEAR(GL_Paste!$E3239),MONTH(GL_Paste!$E3239),1))</f>
        <v/>
      </c>
      <c r="C3242">
        <f>IF(GL_Paste!$B3239="","",IF(TRIM(GL_Paste!$M3239)&lt;&gt;"",TRIM(GL_Paste!$M3239),IFERROR(MID(GL_Paste!$I3239,FIND("[",GL_Paste!$I3239)+1,FIND("]",GL_Paste!$I3239)-FIND("[",GL_Paste!$I3239)-1),"")))</f>
        <v/>
      </c>
      <c r="D3242">
        <f>IF(GL_Paste!$B3239="","",IFERROR(INDEX(DeptName,MATCH($C3242,DeptTag,0)),"UNALLOCATED"))</f>
        <v/>
      </c>
      <c r="E3242">
        <f>IF(GL_Paste!$B3239="","",IFERROR(INDEX(AcctCat,MATCH(GL_Paste!$B3239&amp;"",AcctCode,0)),"UNKNOWN"))</f>
        <v/>
      </c>
      <c r="F3242">
        <f>IF(GL_Paste!$B3239="","",IFERROR(INDEX(AcctSub,MATCH(GL_Paste!$B3239&amp;"",AcctCode,0)),"UNKNOWN"))</f>
        <v/>
      </c>
    </row>
    <row r="3243">
      <c r="A3243" s="40">
        <f>IF(GL_Paste!$B3240="","",N(GL_Paste!$H3240)-N(GL_Paste!$G3240))</f>
        <v/>
      </c>
      <c r="B3243" s="43">
        <f>IF(GL_Paste!$B3240="","",DATE(YEAR(GL_Paste!$E3240),MONTH(GL_Paste!$E3240),1))</f>
        <v/>
      </c>
      <c r="C3243">
        <f>IF(GL_Paste!$B3240="","",IF(TRIM(GL_Paste!$M3240)&lt;&gt;"",TRIM(GL_Paste!$M3240),IFERROR(MID(GL_Paste!$I3240,FIND("[",GL_Paste!$I3240)+1,FIND("]",GL_Paste!$I3240)-FIND("[",GL_Paste!$I3240)-1),"")))</f>
        <v/>
      </c>
      <c r="D3243">
        <f>IF(GL_Paste!$B3240="","",IFERROR(INDEX(DeptName,MATCH($C3243,DeptTag,0)),"UNALLOCATED"))</f>
        <v/>
      </c>
      <c r="E3243">
        <f>IF(GL_Paste!$B3240="","",IFERROR(INDEX(AcctCat,MATCH(GL_Paste!$B3240&amp;"",AcctCode,0)),"UNKNOWN"))</f>
        <v/>
      </c>
      <c r="F3243">
        <f>IF(GL_Paste!$B3240="","",IFERROR(INDEX(AcctSub,MATCH(GL_Paste!$B3240&amp;"",AcctCode,0)),"UNKNOWN"))</f>
        <v/>
      </c>
    </row>
    <row r="3244">
      <c r="A3244" s="40">
        <f>IF(GL_Paste!$B3241="","",N(GL_Paste!$H3241)-N(GL_Paste!$G3241))</f>
        <v/>
      </c>
      <c r="B3244" s="43">
        <f>IF(GL_Paste!$B3241="","",DATE(YEAR(GL_Paste!$E3241),MONTH(GL_Paste!$E3241),1))</f>
        <v/>
      </c>
      <c r="C3244">
        <f>IF(GL_Paste!$B3241="","",IF(TRIM(GL_Paste!$M3241)&lt;&gt;"",TRIM(GL_Paste!$M3241),IFERROR(MID(GL_Paste!$I3241,FIND("[",GL_Paste!$I3241)+1,FIND("]",GL_Paste!$I3241)-FIND("[",GL_Paste!$I3241)-1),"")))</f>
        <v/>
      </c>
      <c r="D3244">
        <f>IF(GL_Paste!$B3241="","",IFERROR(INDEX(DeptName,MATCH($C3244,DeptTag,0)),"UNALLOCATED"))</f>
        <v/>
      </c>
      <c r="E3244">
        <f>IF(GL_Paste!$B3241="","",IFERROR(INDEX(AcctCat,MATCH(GL_Paste!$B3241&amp;"",AcctCode,0)),"UNKNOWN"))</f>
        <v/>
      </c>
      <c r="F3244">
        <f>IF(GL_Paste!$B3241="","",IFERROR(INDEX(AcctSub,MATCH(GL_Paste!$B3241&amp;"",AcctCode,0)),"UNKNOWN"))</f>
        <v/>
      </c>
    </row>
    <row r="3245">
      <c r="A3245" s="40">
        <f>IF(GL_Paste!$B3242="","",N(GL_Paste!$H3242)-N(GL_Paste!$G3242))</f>
        <v/>
      </c>
      <c r="B3245" s="43">
        <f>IF(GL_Paste!$B3242="","",DATE(YEAR(GL_Paste!$E3242),MONTH(GL_Paste!$E3242),1))</f>
        <v/>
      </c>
      <c r="C3245">
        <f>IF(GL_Paste!$B3242="","",IF(TRIM(GL_Paste!$M3242)&lt;&gt;"",TRIM(GL_Paste!$M3242),IFERROR(MID(GL_Paste!$I3242,FIND("[",GL_Paste!$I3242)+1,FIND("]",GL_Paste!$I3242)-FIND("[",GL_Paste!$I3242)-1),"")))</f>
        <v/>
      </c>
      <c r="D3245">
        <f>IF(GL_Paste!$B3242="","",IFERROR(INDEX(DeptName,MATCH($C3245,DeptTag,0)),"UNALLOCATED"))</f>
        <v/>
      </c>
      <c r="E3245">
        <f>IF(GL_Paste!$B3242="","",IFERROR(INDEX(AcctCat,MATCH(GL_Paste!$B3242&amp;"",AcctCode,0)),"UNKNOWN"))</f>
        <v/>
      </c>
      <c r="F3245">
        <f>IF(GL_Paste!$B3242="","",IFERROR(INDEX(AcctSub,MATCH(GL_Paste!$B3242&amp;"",AcctCode,0)),"UNKNOWN"))</f>
        <v/>
      </c>
    </row>
    <row r="3246">
      <c r="A3246" s="40">
        <f>IF(GL_Paste!$B3243="","",N(GL_Paste!$H3243)-N(GL_Paste!$G3243))</f>
        <v/>
      </c>
      <c r="B3246" s="43">
        <f>IF(GL_Paste!$B3243="","",DATE(YEAR(GL_Paste!$E3243),MONTH(GL_Paste!$E3243),1))</f>
        <v/>
      </c>
      <c r="C3246">
        <f>IF(GL_Paste!$B3243="","",IF(TRIM(GL_Paste!$M3243)&lt;&gt;"",TRIM(GL_Paste!$M3243),IFERROR(MID(GL_Paste!$I3243,FIND("[",GL_Paste!$I3243)+1,FIND("]",GL_Paste!$I3243)-FIND("[",GL_Paste!$I3243)-1),"")))</f>
        <v/>
      </c>
      <c r="D3246">
        <f>IF(GL_Paste!$B3243="","",IFERROR(INDEX(DeptName,MATCH($C3246,DeptTag,0)),"UNALLOCATED"))</f>
        <v/>
      </c>
      <c r="E3246">
        <f>IF(GL_Paste!$B3243="","",IFERROR(INDEX(AcctCat,MATCH(GL_Paste!$B3243&amp;"",AcctCode,0)),"UNKNOWN"))</f>
        <v/>
      </c>
      <c r="F3246">
        <f>IF(GL_Paste!$B3243="","",IFERROR(INDEX(AcctSub,MATCH(GL_Paste!$B3243&amp;"",AcctCode,0)),"UNKNOWN"))</f>
        <v/>
      </c>
    </row>
    <row r="3247">
      <c r="A3247" s="40">
        <f>IF(GL_Paste!$B3244="","",N(GL_Paste!$H3244)-N(GL_Paste!$G3244))</f>
        <v/>
      </c>
      <c r="B3247" s="43">
        <f>IF(GL_Paste!$B3244="","",DATE(YEAR(GL_Paste!$E3244),MONTH(GL_Paste!$E3244),1))</f>
        <v/>
      </c>
      <c r="C3247">
        <f>IF(GL_Paste!$B3244="","",IF(TRIM(GL_Paste!$M3244)&lt;&gt;"",TRIM(GL_Paste!$M3244),IFERROR(MID(GL_Paste!$I3244,FIND("[",GL_Paste!$I3244)+1,FIND("]",GL_Paste!$I3244)-FIND("[",GL_Paste!$I3244)-1),"")))</f>
        <v/>
      </c>
      <c r="D3247">
        <f>IF(GL_Paste!$B3244="","",IFERROR(INDEX(DeptName,MATCH($C3247,DeptTag,0)),"UNALLOCATED"))</f>
        <v/>
      </c>
      <c r="E3247">
        <f>IF(GL_Paste!$B3244="","",IFERROR(INDEX(AcctCat,MATCH(GL_Paste!$B3244&amp;"",AcctCode,0)),"UNKNOWN"))</f>
        <v/>
      </c>
      <c r="F3247">
        <f>IF(GL_Paste!$B3244="","",IFERROR(INDEX(AcctSub,MATCH(GL_Paste!$B3244&amp;"",AcctCode,0)),"UNKNOWN"))</f>
        <v/>
      </c>
    </row>
    <row r="3248">
      <c r="A3248" s="40">
        <f>IF(GL_Paste!$B3245="","",N(GL_Paste!$H3245)-N(GL_Paste!$G3245))</f>
        <v/>
      </c>
      <c r="B3248" s="43">
        <f>IF(GL_Paste!$B3245="","",DATE(YEAR(GL_Paste!$E3245),MONTH(GL_Paste!$E3245),1))</f>
        <v/>
      </c>
      <c r="C3248">
        <f>IF(GL_Paste!$B3245="","",IF(TRIM(GL_Paste!$M3245)&lt;&gt;"",TRIM(GL_Paste!$M3245),IFERROR(MID(GL_Paste!$I3245,FIND("[",GL_Paste!$I3245)+1,FIND("]",GL_Paste!$I3245)-FIND("[",GL_Paste!$I3245)-1),"")))</f>
        <v/>
      </c>
      <c r="D3248">
        <f>IF(GL_Paste!$B3245="","",IFERROR(INDEX(DeptName,MATCH($C3248,DeptTag,0)),"UNALLOCATED"))</f>
        <v/>
      </c>
      <c r="E3248">
        <f>IF(GL_Paste!$B3245="","",IFERROR(INDEX(AcctCat,MATCH(GL_Paste!$B3245&amp;"",AcctCode,0)),"UNKNOWN"))</f>
        <v/>
      </c>
      <c r="F3248">
        <f>IF(GL_Paste!$B3245="","",IFERROR(INDEX(AcctSub,MATCH(GL_Paste!$B3245&amp;"",AcctCode,0)),"UNKNOWN"))</f>
        <v/>
      </c>
    </row>
    <row r="3249">
      <c r="A3249" s="40">
        <f>IF(GL_Paste!$B3246="","",N(GL_Paste!$H3246)-N(GL_Paste!$G3246))</f>
        <v/>
      </c>
      <c r="B3249" s="43">
        <f>IF(GL_Paste!$B3246="","",DATE(YEAR(GL_Paste!$E3246),MONTH(GL_Paste!$E3246),1))</f>
        <v/>
      </c>
      <c r="C3249">
        <f>IF(GL_Paste!$B3246="","",IF(TRIM(GL_Paste!$M3246)&lt;&gt;"",TRIM(GL_Paste!$M3246),IFERROR(MID(GL_Paste!$I3246,FIND("[",GL_Paste!$I3246)+1,FIND("]",GL_Paste!$I3246)-FIND("[",GL_Paste!$I3246)-1),"")))</f>
        <v/>
      </c>
      <c r="D3249">
        <f>IF(GL_Paste!$B3246="","",IFERROR(INDEX(DeptName,MATCH($C3249,DeptTag,0)),"UNALLOCATED"))</f>
        <v/>
      </c>
      <c r="E3249">
        <f>IF(GL_Paste!$B3246="","",IFERROR(INDEX(AcctCat,MATCH(GL_Paste!$B3246&amp;"",AcctCode,0)),"UNKNOWN"))</f>
        <v/>
      </c>
      <c r="F3249">
        <f>IF(GL_Paste!$B3246="","",IFERROR(INDEX(AcctSub,MATCH(GL_Paste!$B3246&amp;"",AcctCode,0)),"UNKNOWN"))</f>
        <v/>
      </c>
    </row>
    <row r="3250">
      <c r="A3250" s="40">
        <f>IF(GL_Paste!$B3247="","",N(GL_Paste!$H3247)-N(GL_Paste!$G3247))</f>
        <v/>
      </c>
      <c r="B3250" s="43">
        <f>IF(GL_Paste!$B3247="","",DATE(YEAR(GL_Paste!$E3247),MONTH(GL_Paste!$E3247),1))</f>
        <v/>
      </c>
      <c r="C3250">
        <f>IF(GL_Paste!$B3247="","",IF(TRIM(GL_Paste!$M3247)&lt;&gt;"",TRIM(GL_Paste!$M3247),IFERROR(MID(GL_Paste!$I3247,FIND("[",GL_Paste!$I3247)+1,FIND("]",GL_Paste!$I3247)-FIND("[",GL_Paste!$I3247)-1),"")))</f>
        <v/>
      </c>
      <c r="D3250">
        <f>IF(GL_Paste!$B3247="","",IFERROR(INDEX(DeptName,MATCH($C3250,DeptTag,0)),"UNALLOCATED"))</f>
        <v/>
      </c>
      <c r="E3250">
        <f>IF(GL_Paste!$B3247="","",IFERROR(INDEX(AcctCat,MATCH(GL_Paste!$B3247&amp;"",AcctCode,0)),"UNKNOWN"))</f>
        <v/>
      </c>
      <c r="F3250">
        <f>IF(GL_Paste!$B3247="","",IFERROR(INDEX(AcctSub,MATCH(GL_Paste!$B3247&amp;"",AcctCode,0)),"UNKNOWN"))</f>
        <v/>
      </c>
    </row>
    <row r="3251">
      <c r="A3251" s="40">
        <f>IF(GL_Paste!$B3248="","",N(GL_Paste!$H3248)-N(GL_Paste!$G3248))</f>
        <v/>
      </c>
      <c r="B3251" s="43">
        <f>IF(GL_Paste!$B3248="","",DATE(YEAR(GL_Paste!$E3248),MONTH(GL_Paste!$E3248),1))</f>
        <v/>
      </c>
      <c r="C3251">
        <f>IF(GL_Paste!$B3248="","",IF(TRIM(GL_Paste!$M3248)&lt;&gt;"",TRIM(GL_Paste!$M3248),IFERROR(MID(GL_Paste!$I3248,FIND("[",GL_Paste!$I3248)+1,FIND("]",GL_Paste!$I3248)-FIND("[",GL_Paste!$I3248)-1),"")))</f>
        <v/>
      </c>
      <c r="D3251">
        <f>IF(GL_Paste!$B3248="","",IFERROR(INDEX(DeptName,MATCH($C3251,DeptTag,0)),"UNALLOCATED"))</f>
        <v/>
      </c>
      <c r="E3251">
        <f>IF(GL_Paste!$B3248="","",IFERROR(INDEX(AcctCat,MATCH(GL_Paste!$B3248&amp;"",AcctCode,0)),"UNKNOWN"))</f>
        <v/>
      </c>
      <c r="F3251">
        <f>IF(GL_Paste!$B3248="","",IFERROR(INDEX(AcctSub,MATCH(GL_Paste!$B3248&amp;"",AcctCode,0)),"UNKNOWN"))</f>
        <v/>
      </c>
    </row>
    <row r="3252">
      <c r="A3252" s="40">
        <f>IF(GL_Paste!$B3249="","",N(GL_Paste!$H3249)-N(GL_Paste!$G3249))</f>
        <v/>
      </c>
      <c r="B3252" s="43">
        <f>IF(GL_Paste!$B3249="","",DATE(YEAR(GL_Paste!$E3249),MONTH(GL_Paste!$E3249),1))</f>
        <v/>
      </c>
      <c r="C3252">
        <f>IF(GL_Paste!$B3249="","",IF(TRIM(GL_Paste!$M3249)&lt;&gt;"",TRIM(GL_Paste!$M3249),IFERROR(MID(GL_Paste!$I3249,FIND("[",GL_Paste!$I3249)+1,FIND("]",GL_Paste!$I3249)-FIND("[",GL_Paste!$I3249)-1),"")))</f>
        <v/>
      </c>
      <c r="D3252">
        <f>IF(GL_Paste!$B3249="","",IFERROR(INDEX(DeptName,MATCH($C3252,DeptTag,0)),"UNALLOCATED"))</f>
        <v/>
      </c>
      <c r="E3252">
        <f>IF(GL_Paste!$B3249="","",IFERROR(INDEX(AcctCat,MATCH(GL_Paste!$B3249&amp;"",AcctCode,0)),"UNKNOWN"))</f>
        <v/>
      </c>
      <c r="F3252">
        <f>IF(GL_Paste!$B3249="","",IFERROR(INDEX(AcctSub,MATCH(GL_Paste!$B3249&amp;"",AcctCode,0)),"UNKNOWN"))</f>
        <v/>
      </c>
    </row>
    <row r="3253">
      <c r="A3253" s="40">
        <f>IF(GL_Paste!$B3250="","",N(GL_Paste!$H3250)-N(GL_Paste!$G3250))</f>
        <v/>
      </c>
      <c r="B3253" s="43">
        <f>IF(GL_Paste!$B3250="","",DATE(YEAR(GL_Paste!$E3250),MONTH(GL_Paste!$E3250),1))</f>
        <v/>
      </c>
      <c r="C3253">
        <f>IF(GL_Paste!$B3250="","",IF(TRIM(GL_Paste!$M3250)&lt;&gt;"",TRIM(GL_Paste!$M3250),IFERROR(MID(GL_Paste!$I3250,FIND("[",GL_Paste!$I3250)+1,FIND("]",GL_Paste!$I3250)-FIND("[",GL_Paste!$I3250)-1),"")))</f>
        <v/>
      </c>
      <c r="D3253">
        <f>IF(GL_Paste!$B3250="","",IFERROR(INDEX(DeptName,MATCH($C3253,DeptTag,0)),"UNALLOCATED"))</f>
        <v/>
      </c>
      <c r="E3253">
        <f>IF(GL_Paste!$B3250="","",IFERROR(INDEX(AcctCat,MATCH(GL_Paste!$B3250&amp;"",AcctCode,0)),"UNKNOWN"))</f>
        <v/>
      </c>
      <c r="F3253">
        <f>IF(GL_Paste!$B3250="","",IFERROR(INDEX(AcctSub,MATCH(GL_Paste!$B3250&amp;"",AcctCode,0)),"UNKNOWN"))</f>
        <v/>
      </c>
    </row>
    <row r="3254">
      <c r="A3254" s="40">
        <f>IF(GL_Paste!$B3251="","",N(GL_Paste!$H3251)-N(GL_Paste!$G3251))</f>
        <v/>
      </c>
      <c r="B3254" s="43">
        <f>IF(GL_Paste!$B3251="","",DATE(YEAR(GL_Paste!$E3251),MONTH(GL_Paste!$E3251),1))</f>
        <v/>
      </c>
      <c r="C3254">
        <f>IF(GL_Paste!$B3251="","",IF(TRIM(GL_Paste!$M3251)&lt;&gt;"",TRIM(GL_Paste!$M3251),IFERROR(MID(GL_Paste!$I3251,FIND("[",GL_Paste!$I3251)+1,FIND("]",GL_Paste!$I3251)-FIND("[",GL_Paste!$I3251)-1),"")))</f>
        <v/>
      </c>
      <c r="D3254">
        <f>IF(GL_Paste!$B3251="","",IFERROR(INDEX(DeptName,MATCH($C3254,DeptTag,0)),"UNALLOCATED"))</f>
        <v/>
      </c>
      <c r="E3254">
        <f>IF(GL_Paste!$B3251="","",IFERROR(INDEX(AcctCat,MATCH(GL_Paste!$B3251&amp;"",AcctCode,0)),"UNKNOWN"))</f>
        <v/>
      </c>
      <c r="F3254">
        <f>IF(GL_Paste!$B3251="","",IFERROR(INDEX(AcctSub,MATCH(GL_Paste!$B3251&amp;"",AcctCode,0)),"UNKNOWN"))</f>
        <v/>
      </c>
    </row>
    <row r="3255">
      <c r="A3255" s="40">
        <f>IF(GL_Paste!$B3252="","",N(GL_Paste!$H3252)-N(GL_Paste!$G3252))</f>
        <v/>
      </c>
      <c r="B3255" s="43">
        <f>IF(GL_Paste!$B3252="","",DATE(YEAR(GL_Paste!$E3252),MONTH(GL_Paste!$E3252),1))</f>
        <v/>
      </c>
      <c r="C3255">
        <f>IF(GL_Paste!$B3252="","",IF(TRIM(GL_Paste!$M3252)&lt;&gt;"",TRIM(GL_Paste!$M3252),IFERROR(MID(GL_Paste!$I3252,FIND("[",GL_Paste!$I3252)+1,FIND("]",GL_Paste!$I3252)-FIND("[",GL_Paste!$I3252)-1),"")))</f>
        <v/>
      </c>
      <c r="D3255">
        <f>IF(GL_Paste!$B3252="","",IFERROR(INDEX(DeptName,MATCH($C3255,DeptTag,0)),"UNALLOCATED"))</f>
        <v/>
      </c>
      <c r="E3255">
        <f>IF(GL_Paste!$B3252="","",IFERROR(INDEX(AcctCat,MATCH(GL_Paste!$B3252&amp;"",AcctCode,0)),"UNKNOWN"))</f>
        <v/>
      </c>
      <c r="F3255">
        <f>IF(GL_Paste!$B3252="","",IFERROR(INDEX(AcctSub,MATCH(GL_Paste!$B3252&amp;"",AcctCode,0)),"UNKNOWN"))</f>
        <v/>
      </c>
    </row>
    <row r="3256">
      <c r="A3256" s="40">
        <f>IF(GL_Paste!$B3253="","",N(GL_Paste!$H3253)-N(GL_Paste!$G3253))</f>
        <v/>
      </c>
      <c r="B3256" s="43">
        <f>IF(GL_Paste!$B3253="","",DATE(YEAR(GL_Paste!$E3253),MONTH(GL_Paste!$E3253),1))</f>
        <v/>
      </c>
      <c r="C3256">
        <f>IF(GL_Paste!$B3253="","",IF(TRIM(GL_Paste!$M3253)&lt;&gt;"",TRIM(GL_Paste!$M3253),IFERROR(MID(GL_Paste!$I3253,FIND("[",GL_Paste!$I3253)+1,FIND("]",GL_Paste!$I3253)-FIND("[",GL_Paste!$I3253)-1),"")))</f>
        <v/>
      </c>
      <c r="D3256">
        <f>IF(GL_Paste!$B3253="","",IFERROR(INDEX(DeptName,MATCH($C3256,DeptTag,0)),"UNALLOCATED"))</f>
        <v/>
      </c>
      <c r="E3256">
        <f>IF(GL_Paste!$B3253="","",IFERROR(INDEX(AcctCat,MATCH(GL_Paste!$B3253&amp;"",AcctCode,0)),"UNKNOWN"))</f>
        <v/>
      </c>
      <c r="F3256">
        <f>IF(GL_Paste!$B3253="","",IFERROR(INDEX(AcctSub,MATCH(GL_Paste!$B3253&amp;"",AcctCode,0)),"UNKNOWN"))</f>
        <v/>
      </c>
    </row>
    <row r="3257">
      <c r="A3257" s="40">
        <f>IF(GL_Paste!$B3254="","",N(GL_Paste!$H3254)-N(GL_Paste!$G3254))</f>
        <v/>
      </c>
      <c r="B3257" s="43">
        <f>IF(GL_Paste!$B3254="","",DATE(YEAR(GL_Paste!$E3254),MONTH(GL_Paste!$E3254),1))</f>
        <v/>
      </c>
      <c r="C3257">
        <f>IF(GL_Paste!$B3254="","",IF(TRIM(GL_Paste!$M3254)&lt;&gt;"",TRIM(GL_Paste!$M3254),IFERROR(MID(GL_Paste!$I3254,FIND("[",GL_Paste!$I3254)+1,FIND("]",GL_Paste!$I3254)-FIND("[",GL_Paste!$I3254)-1),"")))</f>
        <v/>
      </c>
      <c r="D3257">
        <f>IF(GL_Paste!$B3254="","",IFERROR(INDEX(DeptName,MATCH($C3257,DeptTag,0)),"UNALLOCATED"))</f>
        <v/>
      </c>
      <c r="E3257">
        <f>IF(GL_Paste!$B3254="","",IFERROR(INDEX(AcctCat,MATCH(GL_Paste!$B3254&amp;"",AcctCode,0)),"UNKNOWN"))</f>
        <v/>
      </c>
      <c r="F3257">
        <f>IF(GL_Paste!$B3254="","",IFERROR(INDEX(AcctSub,MATCH(GL_Paste!$B3254&amp;"",AcctCode,0)),"UNKNOWN"))</f>
        <v/>
      </c>
    </row>
    <row r="3258">
      <c r="A3258" s="40">
        <f>IF(GL_Paste!$B3255="","",N(GL_Paste!$H3255)-N(GL_Paste!$G3255))</f>
        <v/>
      </c>
      <c r="B3258" s="43">
        <f>IF(GL_Paste!$B3255="","",DATE(YEAR(GL_Paste!$E3255),MONTH(GL_Paste!$E3255),1))</f>
        <v/>
      </c>
      <c r="C3258">
        <f>IF(GL_Paste!$B3255="","",IF(TRIM(GL_Paste!$M3255)&lt;&gt;"",TRIM(GL_Paste!$M3255),IFERROR(MID(GL_Paste!$I3255,FIND("[",GL_Paste!$I3255)+1,FIND("]",GL_Paste!$I3255)-FIND("[",GL_Paste!$I3255)-1),"")))</f>
        <v/>
      </c>
      <c r="D3258">
        <f>IF(GL_Paste!$B3255="","",IFERROR(INDEX(DeptName,MATCH($C3258,DeptTag,0)),"UNALLOCATED"))</f>
        <v/>
      </c>
      <c r="E3258">
        <f>IF(GL_Paste!$B3255="","",IFERROR(INDEX(AcctCat,MATCH(GL_Paste!$B3255&amp;"",AcctCode,0)),"UNKNOWN"))</f>
        <v/>
      </c>
      <c r="F3258">
        <f>IF(GL_Paste!$B3255="","",IFERROR(INDEX(AcctSub,MATCH(GL_Paste!$B3255&amp;"",AcctCode,0)),"UNKNOWN"))</f>
        <v/>
      </c>
    </row>
    <row r="3259">
      <c r="A3259" s="40">
        <f>IF(GL_Paste!$B3256="","",N(GL_Paste!$H3256)-N(GL_Paste!$G3256))</f>
        <v/>
      </c>
      <c r="B3259" s="43">
        <f>IF(GL_Paste!$B3256="","",DATE(YEAR(GL_Paste!$E3256),MONTH(GL_Paste!$E3256),1))</f>
        <v/>
      </c>
      <c r="C3259">
        <f>IF(GL_Paste!$B3256="","",IF(TRIM(GL_Paste!$M3256)&lt;&gt;"",TRIM(GL_Paste!$M3256),IFERROR(MID(GL_Paste!$I3256,FIND("[",GL_Paste!$I3256)+1,FIND("]",GL_Paste!$I3256)-FIND("[",GL_Paste!$I3256)-1),"")))</f>
        <v/>
      </c>
      <c r="D3259">
        <f>IF(GL_Paste!$B3256="","",IFERROR(INDEX(DeptName,MATCH($C3259,DeptTag,0)),"UNALLOCATED"))</f>
        <v/>
      </c>
      <c r="E3259">
        <f>IF(GL_Paste!$B3256="","",IFERROR(INDEX(AcctCat,MATCH(GL_Paste!$B3256&amp;"",AcctCode,0)),"UNKNOWN"))</f>
        <v/>
      </c>
      <c r="F3259">
        <f>IF(GL_Paste!$B3256="","",IFERROR(INDEX(AcctSub,MATCH(GL_Paste!$B3256&amp;"",AcctCode,0)),"UNKNOWN"))</f>
        <v/>
      </c>
    </row>
    <row r="3260">
      <c r="A3260" s="40">
        <f>IF(GL_Paste!$B3257="","",N(GL_Paste!$H3257)-N(GL_Paste!$G3257))</f>
        <v/>
      </c>
      <c r="B3260" s="43">
        <f>IF(GL_Paste!$B3257="","",DATE(YEAR(GL_Paste!$E3257),MONTH(GL_Paste!$E3257),1))</f>
        <v/>
      </c>
      <c r="C3260">
        <f>IF(GL_Paste!$B3257="","",IF(TRIM(GL_Paste!$M3257)&lt;&gt;"",TRIM(GL_Paste!$M3257),IFERROR(MID(GL_Paste!$I3257,FIND("[",GL_Paste!$I3257)+1,FIND("]",GL_Paste!$I3257)-FIND("[",GL_Paste!$I3257)-1),"")))</f>
        <v/>
      </c>
      <c r="D3260">
        <f>IF(GL_Paste!$B3257="","",IFERROR(INDEX(DeptName,MATCH($C3260,DeptTag,0)),"UNALLOCATED"))</f>
        <v/>
      </c>
      <c r="E3260">
        <f>IF(GL_Paste!$B3257="","",IFERROR(INDEX(AcctCat,MATCH(GL_Paste!$B3257&amp;"",AcctCode,0)),"UNKNOWN"))</f>
        <v/>
      </c>
      <c r="F3260">
        <f>IF(GL_Paste!$B3257="","",IFERROR(INDEX(AcctSub,MATCH(GL_Paste!$B3257&amp;"",AcctCode,0)),"UNKNOWN"))</f>
        <v/>
      </c>
    </row>
    <row r="3261">
      <c r="A3261" s="40">
        <f>IF(GL_Paste!$B3258="","",N(GL_Paste!$H3258)-N(GL_Paste!$G3258))</f>
        <v/>
      </c>
      <c r="B3261" s="43">
        <f>IF(GL_Paste!$B3258="","",DATE(YEAR(GL_Paste!$E3258),MONTH(GL_Paste!$E3258),1))</f>
        <v/>
      </c>
      <c r="C3261">
        <f>IF(GL_Paste!$B3258="","",IF(TRIM(GL_Paste!$M3258)&lt;&gt;"",TRIM(GL_Paste!$M3258),IFERROR(MID(GL_Paste!$I3258,FIND("[",GL_Paste!$I3258)+1,FIND("]",GL_Paste!$I3258)-FIND("[",GL_Paste!$I3258)-1),"")))</f>
        <v/>
      </c>
      <c r="D3261">
        <f>IF(GL_Paste!$B3258="","",IFERROR(INDEX(DeptName,MATCH($C3261,DeptTag,0)),"UNALLOCATED"))</f>
        <v/>
      </c>
      <c r="E3261">
        <f>IF(GL_Paste!$B3258="","",IFERROR(INDEX(AcctCat,MATCH(GL_Paste!$B3258&amp;"",AcctCode,0)),"UNKNOWN"))</f>
        <v/>
      </c>
      <c r="F3261">
        <f>IF(GL_Paste!$B3258="","",IFERROR(INDEX(AcctSub,MATCH(GL_Paste!$B3258&amp;"",AcctCode,0)),"UNKNOWN"))</f>
        <v/>
      </c>
    </row>
    <row r="3262">
      <c r="A3262" s="40">
        <f>IF(GL_Paste!$B3259="","",N(GL_Paste!$H3259)-N(GL_Paste!$G3259))</f>
        <v/>
      </c>
      <c r="B3262" s="43">
        <f>IF(GL_Paste!$B3259="","",DATE(YEAR(GL_Paste!$E3259),MONTH(GL_Paste!$E3259),1))</f>
        <v/>
      </c>
      <c r="C3262">
        <f>IF(GL_Paste!$B3259="","",IF(TRIM(GL_Paste!$M3259)&lt;&gt;"",TRIM(GL_Paste!$M3259),IFERROR(MID(GL_Paste!$I3259,FIND("[",GL_Paste!$I3259)+1,FIND("]",GL_Paste!$I3259)-FIND("[",GL_Paste!$I3259)-1),"")))</f>
        <v/>
      </c>
      <c r="D3262">
        <f>IF(GL_Paste!$B3259="","",IFERROR(INDEX(DeptName,MATCH($C3262,DeptTag,0)),"UNALLOCATED"))</f>
        <v/>
      </c>
      <c r="E3262">
        <f>IF(GL_Paste!$B3259="","",IFERROR(INDEX(AcctCat,MATCH(GL_Paste!$B3259&amp;"",AcctCode,0)),"UNKNOWN"))</f>
        <v/>
      </c>
      <c r="F3262">
        <f>IF(GL_Paste!$B3259="","",IFERROR(INDEX(AcctSub,MATCH(GL_Paste!$B3259&amp;"",AcctCode,0)),"UNKNOWN"))</f>
        <v/>
      </c>
    </row>
    <row r="3263">
      <c r="A3263" s="40">
        <f>IF(GL_Paste!$B3260="","",N(GL_Paste!$H3260)-N(GL_Paste!$G3260))</f>
        <v/>
      </c>
      <c r="B3263" s="43">
        <f>IF(GL_Paste!$B3260="","",DATE(YEAR(GL_Paste!$E3260),MONTH(GL_Paste!$E3260),1))</f>
        <v/>
      </c>
      <c r="C3263">
        <f>IF(GL_Paste!$B3260="","",IF(TRIM(GL_Paste!$M3260)&lt;&gt;"",TRIM(GL_Paste!$M3260),IFERROR(MID(GL_Paste!$I3260,FIND("[",GL_Paste!$I3260)+1,FIND("]",GL_Paste!$I3260)-FIND("[",GL_Paste!$I3260)-1),"")))</f>
        <v/>
      </c>
      <c r="D3263">
        <f>IF(GL_Paste!$B3260="","",IFERROR(INDEX(DeptName,MATCH($C3263,DeptTag,0)),"UNALLOCATED"))</f>
        <v/>
      </c>
      <c r="E3263">
        <f>IF(GL_Paste!$B3260="","",IFERROR(INDEX(AcctCat,MATCH(GL_Paste!$B3260&amp;"",AcctCode,0)),"UNKNOWN"))</f>
        <v/>
      </c>
      <c r="F3263">
        <f>IF(GL_Paste!$B3260="","",IFERROR(INDEX(AcctSub,MATCH(GL_Paste!$B3260&amp;"",AcctCode,0)),"UNKNOWN"))</f>
        <v/>
      </c>
    </row>
    <row r="3264">
      <c r="A3264" s="40">
        <f>IF(GL_Paste!$B3261="","",N(GL_Paste!$H3261)-N(GL_Paste!$G3261))</f>
        <v/>
      </c>
      <c r="B3264" s="43">
        <f>IF(GL_Paste!$B3261="","",DATE(YEAR(GL_Paste!$E3261),MONTH(GL_Paste!$E3261),1))</f>
        <v/>
      </c>
      <c r="C3264">
        <f>IF(GL_Paste!$B3261="","",IF(TRIM(GL_Paste!$M3261)&lt;&gt;"",TRIM(GL_Paste!$M3261),IFERROR(MID(GL_Paste!$I3261,FIND("[",GL_Paste!$I3261)+1,FIND("]",GL_Paste!$I3261)-FIND("[",GL_Paste!$I3261)-1),"")))</f>
        <v/>
      </c>
      <c r="D3264">
        <f>IF(GL_Paste!$B3261="","",IFERROR(INDEX(DeptName,MATCH($C3264,DeptTag,0)),"UNALLOCATED"))</f>
        <v/>
      </c>
      <c r="E3264">
        <f>IF(GL_Paste!$B3261="","",IFERROR(INDEX(AcctCat,MATCH(GL_Paste!$B3261&amp;"",AcctCode,0)),"UNKNOWN"))</f>
        <v/>
      </c>
      <c r="F3264">
        <f>IF(GL_Paste!$B3261="","",IFERROR(INDEX(AcctSub,MATCH(GL_Paste!$B3261&amp;"",AcctCode,0)),"UNKNOWN"))</f>
        <v/>
      </c>
    </row>
    <row r="3265">
      <c r="A3265" s="40">
        <f>IF(GL_Paste!$B3262="","",N(GL_Paste!$H3262)-N(GL_Paste!$G3262))</f>
        <v/>
      </c>
      <c r="B3265" s="43">
        <f>IF(GL_Paste!$B3262="","",DATE(YEAR(GL_Paste!$E3262),MONTH(GL_Paste!$E3262),1))</f>
        <v/>
      </c>
      <c r="C3265">
        <f>IF(GL_Paste!$B3262="","",IF(TRIM(GL_Paste!$M3262)&lt;&gt;"",TRIM(GL_Paste!$M3262),IFERROR(MID(GL_Paste!$I3262,FIND("[",GL_Paste!$I3262)+1,FIND("]",GL_Paste!$I3262)-FIND("[",GL_Paste!$I3262)-1),"")))</f>
        <v/>
      </c>
      <c r="D3265">
        <f>IF(GL_Paste!$B3262="","",IFERROR(INDEX(DeptName,MATCH($C3265,DeptTag,0)),"UNALLOCATED"))</f>
        <v/>
      </c>
      <c r="E3265">
        <f>IF(GL_Paste!$B3262="","",IFERROR(INDEX(AcctCat,MATCH(GL_Paste!$B3262&amp;"",AcctCode,0)),"UNKNOWN"))</f>
        <v/>
      </c>
      <c r="F3265">
        <f>IF(GL_Paste!$B3262="","",IFERROR(INDEX(AcctSub,MATCH(GL_Paste!$B3262&amp;"",AcctCode,0)),"UNKNOWN"))</f>
        <v/>
      </c>
    </row>
    <row r="3266">
      <c r="A3266" s="40">
        <f>IF(GL_Paste!$B3263="","",N(GL_Paste!$H3263)-N(GL_Paste!$G3263))</f>
        <v/>
      </c>
      <c r="B3266" s="43">
        <f>IF(GL_Paste!$B3263="","",DATE(YEAR(GL_Paste!$E3263),MONTH(GL_Paste!$E3263),1))</f>
        <v/>
      </c>
      <c r="C3266">
        <f>IF(GL_Paste!$B3263="","",IF(TRIM(GL_Paste!$M3263)&lt;&gt;"",TRIM(GL_Paste!$M3263),IFERROR(MID(GL_Paste!$I3263,FIND("[",GL_Paste!$I3263)+1,FIND("]",GL_Paste!$I3263)-FIND("[",GL_Paste!$I3263)-1),"")))</f>
        <v/>
      </c>
      <c r="D3266">
        <f>IF(GL_Paste!$B3263="","",IFERROR(INDEX(DeptName,MATCH($C3266,DeptTag,0)),"UNALLOCATED"))</f>
        <v/>
      </c>
      <c r="E3266">
        <f>IF(GL_Paste!$B3263="","",IFERROR(INDEX(AcctCat,MATCH(GL_Paste!$B3263&amp;"",AcctCode,0)),"UNKNOWN"))</f>
        <v/>
      </c>
      <c r="F3266">
        <f>IF(GL_Paste!$B3263="","",IFERROR(INDEX(AcctSub,MATCH(GL_Paste!$B3263&amp;"",AcctCode,0)),"UNKNOWN"))</f>
        <v/>
      </c>
    </row>
    <row r="3267">
      <c r="A3267" s="40">
        <f>IF(GL_Paste!$B3264="","",N(GL_Paste!$H3264)-N(GL_Paste!$G3264))</f>
        <v/>
      </c>
      <c r="B3267" s="43">
        <f>IF(GL_Paste!$B3264="","",DATE(YEAR(GL_Paste!$E3264),MONTH(GL_Paste!$E3264),1))</f>
        <v/>
      </c>
      <c r="C3267">
        <f>IF(GL_Paste!$B3264="","",IF(TRIM(GL_Paste!$M3264)&lt;&gt;"",TRIM(GL_Paste!$M3264),IFERROR(MID(GL_Paste!$I3264,FIND("[",GL_Paste!$I3264)+1,FIND("]",GL_Paste!$I3264)-FIND("[",GL_Paste!$I3264)-1),"")))</f>
        <v/>
      </c>
      <c r="D3267">
        <f>IF(GL_Paste!$B3264="","",IFERROR(INDEX(DeptName,MATCH($C3267,DeptTag,0)),"UNALLOCATED"))</f>
        <v/>
      </c>
      <c r="E3267">
        <f>IF(GL_Paste!$B3264="","",IFERROR(INDEX(AcctCat,MATCH(GL_Paste!$B3264&amp;"",AcctCode,0)),"UNKNOWN"))</f>
        <v/>
      </c>
      <c r="F3267">
        <f>IF(GL_Paste!$B3264="","",IFERROR(INDEX(AcctSub,MATCH(GL_Paste!$B3264&amp;"",AcctCode,0)),"UNKNOWN"))</f>
        <v/>
      </c>
    </row>
    <row r="3268">
      <c r="A3268" s="40">
        <f>IF(GL_Paste!$B3265="","",N(GL_Paste!$H3265)-N(GL_Paste!$G3265))</f>
        <v/>
      </c>
      <c r="B3268" s="43">
        <f>IF(GL_Paste!$B3265="","",DATE(YEAR(GL_Paste!$E3265),MONTH(GL_Paste!$E3265),1))</f>
        <v/>
      </c>
      <c r="C3268">
        <f>IF(GL_Paste!$B3265="","",IF(TRIM(GL_Paste!$M3265)&lt;&gt;"",TRIM(GL_Paste!$M3265),IFERROR(MID(GL_Paste!$I3265,FIND("[",GL_Paste!$I3265)+1,FIND("]",GL_Paste!$I3265)-FIND("[",GL_Paste!$I3265)-1),"")))</f>
        <v/>
      </c>
      <c r="D3268">
        <f>IF(GL_Paste!$B3265="","",IFERROR(INDEX(DeptName,MATCH($C3268,DeptTag,0)),"UNALLOCATED"))</f>
        <v/>
      </c>
      <c r="E3268">
        <f>IF(GL_Paste!$B3265="","",IFERROR(INDEX(AcctCat,MATCH(GL_Paste!$B3265&amp;"",AcctCode,0)),"UNKNOWN"))</f>
        <v/>
      </c>
      <c r="F3268">
        <f>IF(GL_Paste!$B3265="","",IFERROR(INDEX(AcctSub,MATCH(GL_Paste!$B3265&amp;"",AcctCode,0)),"UNKNOWN"))</f>
        <v/>
      </c>
    </row>
    <row r="3269">
      <c r="A3269" s="40">
        <f>IF(GL_Paste!$B3266="","",N(GL_Paste!$H3266)-N(GL_Paste!$G3266))</f>
        <v/>
      </c>
      <c r="B3269" s="43">
        <f>IF(GL_Paste!$B3266="","",DATE(YEAR(GL_Paste!$E3266),MONTH(GL_Paste!$E3266),1))</f>
        <v/>
      </c>
      <c r="C3269">
        <f>IF(GL_Paste!$B3266="","",IF(TRIM(GL_Paste!$M3266)&lt;&gt;"",TRIM(GL_Paste!$M3266),IFERROR(MID(GL_Paste!$I3266,FIND("[",GL_Paste!$I3266)+1,FIND("]",GL_Paste!$I3266)-FIND("[",GL_Paste!$I3266)-1),"")))</f>
        <v/>
      </c>
      <c r="D3269">
        <f>IF(GL_Paste!$B3266="","",IFERROR(INDEX(DeptName,MATCH($C3269,DeptTag,0)),"UNALLOCATED"))</f>
        <v/>
      </c>
      <c r="E3269">
        <f>IF(GL_Paste!$B3266="","",IFERROR(INDEX(AcctCat,MATCH(GL_Paste!$B3266&amp;"",AcctCode,0)),"UNKNOWN"))</f>
        <v/>
      </c>
      <c r="F3269">
        <f>IF(GL_Paste!$B3266="","",IFERROR(INDEX(AcctSub,MATCH(GL_Paste!$B3266&amp;"",AcctCode,0)),"UNKNOWN"))</f>
        <v/>
      </c>
    </row>
    <row r="3270">
      <c r="A3270" s="40">
        <f>IF(GL_Paste!$B3267="","",N(GL_Paste!$H3267)-N(GL_Paste!$G3267))</f>
        <v/>
      </c>
      <c r="B3270" s="43">
        <f>IF(GL_Paste!$B3267="","",DATE(YEAR(GL_Paste!$E3267),MONTH(GL_Paste!$E3267),1))</f>
        <v/>
      </c>
      <c r="C3270">
        <f>IF(GL_Paste!$B3267="","",IF(TRIM(GL_Paste!$M3267)&lt;&gt;"",TRIM(GL_Paste!$M3267),IFERROR(MID(GL_Paste!$I3267,FIND("[",GL_Paste!$I3267)+1,FIND("]",GL_Paste!$I3267)-FIND("[",GL_Paste!$I3267)-1),"")))</f>
        <v/>
      </c>
      <c r="D3270">
        <f>IF(GL_Paste!$B3267="","",IFERROR(INDEX(DeptName,MATCH($C3270,DeptTag,0)),"UNALLOCATED"))</f>
        <v/>
      </c>
      <c r="E3270">
        <f>IF(GL_Paste!$B3267="","",IFERROR(INDEX(AcctCat,MATCH(GL_Paste!$B3267&amp;"",AcctCode,0)),"UNKNOWN"))</f>
        <v/>
      </c>
      <c r="F3270">
        <f>IF(GL_Paste!$B3267="","",IFERROR(INDEX(AcctSub,MATCH(GL_Paste!$B3267&amp;"",AcctCode,0)),"UNKNOWN"))</f>
        <v/>
      </c>
    </row>
    <row r="3271">
      <c r="A3271" s="40">
        <f>IF(GL_Paste!$B3268="","",N(GL_Paste!$H3268)-N(GL_Paste!$G3268))</f>
        <v/>
      </c>
      <c r="B3271" s="43">
        <f>IF(GL_Paste!$B3268="","",DATE(YEAR(GL_Paste!$E3268),MONTH(GL_Paste!$E3268),1))</f>
        <v/>
      </c>
      <c r="C3271">
        <f>IF(GL_Paste!$B3268="","",IF(TRIM(GL_Paste!$M3268)&lt;&gt;"",TRIM(GL_Paste!$M3268),IFERROR(MID(GL_Paste!$I3268,FIND("[",GL_Paste!$I3268)+1,FIND("]",GL_Paste!$I3268)-FIND("[",GL_Paste!$I3268)-1),"")))</f>
        <v/>
      </c>
      <c r="D3271">
        <f>IF(GL_Paste!$B3268="","",IFERROR(INDEX(DeptName,MATCH($C3271,DeptTag,0)),"UNALLOCATED"))</f>
        <v/>
      </c>
      <c r="E3271">
        <f>IF(GL_Paste!$B3268="","",IFERROR(INDEX(AcctCat,MATCH(GL_Paste!$B3268&amp;"",AcctCode,0)),"UNKNOWN"))</f>
        <v/>
      </c>
      <c r="F3271">
        <f>IF(GL_Paste!$B3268="","",IFERROR(INDEX(AcctSub,MATCH(GL_Paste!$B3268&amp;"",AcctCode,0)),"UNKNOWN"))</f>
        <v/>
      </c>
    </row>
    <row r="3272">
      <c r="A3272" s="40">
        <f>IF(GL_Paste!$B3269="","",N(GL_Paste!$H3269)-N(GL_Paste!$G3269))</f>
        <v/>
      </c>
      <c r="B3272" s="43">
        <f>IF(GL_Paste!$B3269="","",DATE(YEAR(GL_Paste!$E3269),MONTH(GL_Paste!$E3269),1))</f>
        <v/>
      </c>
      <c r="C3272">
        <f>IF(GL_Paste!$B3269="","",IF(TRIM(GL_Paste!$M3269)&lt;&gt;"",TRIM(GL_Paste!$M3269),IFERROR(MID(GL_Paste!$I3269,FIND("[",GL_Paste!$I3269)+1,FIND("]",GL_Paste!$I3269)-FIND("[",GL_Paste!$I3269)-1),"")))</f>
        <v/>
      </c>
      <c r="D3272">
        <f>IF(GL_Paste!$B3269="","",IFERROR(INDEX(DeptName,MATCH($C3272,DeptTag,0)),"UNALLOCATED"))</f>
        <v/>
      </c>
      <c r="E3272">
        <f>IF(GL_Paste!$B3269="","",IFERROR(INDEX(AcctCat,MATCH(GL_Paste!$B3269&amp;"",AcctCode,0)),"UNKNOWN"))</f>
        <v/>
      </c>
      <c r="F3272">
        <f>IF(GL_Paste!$B3269="","",IFERROR(INDEX(AcctSub,MATCH(GL_Paste!$B3269&amp;"",AcctCode,0)),"UNKNOWN"))</f>
        <v/>
      </c>
    </row>
    <row r="3273">
      <c r="A3273" s="40">
        <f>IF(GL_Paste!$B3270="","",N(GL_Paste!$H3270)-N(GL_Paste!$G3270))</f>
        <v/>
      </c>
      <c r="B3273" s="43">
        <f>IF(GL_Paste!$B3270="","",DATE(YEAR(GL_Paste!$E3270),MONTH(GL_Paste!$E3270),1))</f>
        <v/>
      </c>
      <c r="C3273">
        <f>IF(GL_Paste!$B3270="","",IF(TRIM(GL_Paste!$M3270)&lt;&gt;"",TRIM(GL_Paste!$M3270),IFERROR(MID(GL_Paste!$I3270,FIND("[",GL_Paste!$I3270)+1,FIND("]",GL_Paste!$I3270)-FIND("[",GL_Paste!$I3270)-1),"")))</f>
        <v/>
      </c>
      <c r="D3273">
        <f>IF(GL_Paste!$B3270="","",IFERROR(INDEX(DeptName,MATCH($C3273,DeptTag,0)),"UNALLOCATED"))</f>
        <v/>
      </c>
      <c r="E3273">
        <f>IF(GL_Paste!$B3270="","",IFERROR(INDEX(AcctCat,MATCH(GL_Paste!$B3270&amp;"",AcctCode,0)),"UNKNOWN"))</f>
        <v/>
      </c>
      <c r="F3273">
        <f>IF(GL_Paste!$B3270="","",IFERROR(INDEX(AcctSub,MATCH(GL_Paste!$B3270&amp;"",AcctCode,0)),"UNKNOWN"))</f>
        <v/>
      </c>
    </row>
    <row r="3274">
      <c r="A3274" s="40">
        <f>IF(GL_Paste!$B3271="","",N(GL_Paste!$H3271)-N(GL_Paste!$G3271))</f>
        <v/>
      </c>
      <c r="B3274" s="43">
        <f>IF(GL_Paste!$B3271="","",DATE(YEAR(GL_Paste!$E3271),MONTH(GL_Paste!$E3271),1))</f>
        <v/>
      </c>
      <c r="C3274">
        <f>IF(GL_Paste!$B3271="","",IF(TRIM(GL_Paste!$M3271)&lt;&gt;"",TRIM(GL_Paste!$M3271),IFERROR(MID(GL_Paste!$I3271,FIND("[",GL_Paste!$I3271)+1,FIND("]",GL_Paste!$I3271)-FIND("[",GL_Paste!$I3271)-1),"")))</f>
        <v/>
      </c>
      <c r="D3274">
        <f>IF(GL_Paste!$B3271="","",IFERROR(INDEX(DeptName,MATCH($C3274,DeptTag,0)),"UNALLOCATED"))</f>
        <v/>
      </c>
      <c r="E3274">
        <f>IF(GL_Paste!$B3271="","",IFERROR(INDEX(AcctCat,MATCH(GL_Paste!$B3271&amp;"",AcctCode,0)),"UNKNOWN"))</f>
        <v/>
      </c>
      <c r="F3274">
        <f>IF(GL_Paste!$B3271="","",IFERROR(INDEX(AcctSub,MATCH(GL_Paste!$B3271&amp;"",AcctCode,0)),"UNKNOWN"))</f>
        <v/>
      </c>
    </row>
    <row r="3275">
      <c r="A3275" s="40">
        <f>IF(GL_Paste!$B3272="","",N(GL_Paste!$H3272)-N(GL_Paste!$G3272))</f>
        <v/>
      </c>
      <c r="B3275" s="43">
        <f>IF(GL_Paste!$B3272="","",DATE(YEAR(GL_Paste!$E3272),MONTH(GL_Paste!$E3272),1))</f>
        <v/>
      </c>
      <c r="C3275">
        <f>IF(GL_Paste!$B3272="","",IF(TRIM(GL_Paste!$M3272)&lt;&gt;"",TRIM(GL_Paste!$M3272),IFERROR(MID(GL_Paste!$I3272,FIND("[",GL_Paste!$I3272)+1,FIND("]",GL_Paste!$I3272)-FIND("[",GL_Paste!$I3272)-1),"")))</f>
        <v/>
      </c>
      <c r="D3275">
        <f>IF(GL_Paste!$B3272="","",IFERROR(INDEX(DeptName,MATCH($C3275,DeptTag,0)),"UNALLOCATED"))</f>
        <v/>
      </c>
      <c r="E3275">
        <f>IF(GL_Paste!$B3272="","",IFERROR(INDEX(AcctCat,MATCH(GL_Paste!$B3272&amp;"",AcctCode,0)),"UNKNOWN"))</f>
        <v/>
      </c>
      <c r="F3275">
        <f>IF(GL_Paste!$B3272="","",IFERROR(INDEX(AcctSub,MATCH(GL_Paste!$B3272&amp;"",AcctCode,0)),"UNKNOWN"))</f>
        <v/>
      </c>
    </row>
    <row r="3276">
      <c r="A3276" s="40">
        <f>IF(GL_Paste!$B3273="","",N(GL_Paste!$H3273)-N(GL_Paste!$G3273))</f>
        <v/>
      </c>
      <c r="B3276" s="43">
        <f>IF(GL_Paste!$B3273="","",DATE(YEAR(GL_Paste!$E3273),MONTH(GL_Paste!$E3273),1))</f>
        <v/>
      </c>
      <c r="C3276">
        <f>IF(GL_Paste!$B3273="","",IF(TRIM(GL_Paste!$M3273)&lt;&gt;"",TRIM(GL_Paste!$M3273),IFERROR(MID(GL_Paste!$I3273,FIND("[",GL_Paste!$I3273)+1,FIND("]",GL_Paste!$I3273)-FIND("[",GL_Paste!$I3273)-1),"")))</f>
        <v/>
      </c>
      <c r="D3276">
        <f>IF(GL_Paste!$B3273="","",IFERROR(INDEX(DeptName,MATCH($C3276,DeptTag,0)),"UNALLOCATED"))</f>
        <v/>
      </c>
      <c r="E3276">
        <f>IF(GL_Paste!$B3273="","",IFERROR(INDEX(AcctCat,MATCH(GL_Paste!$B3273&amp;"",AcctCode,0)),"UNKNOWN"))</f>
        <v/>
      </c>
      <c r="F3276">
        <f>IF(GL_Paste!$B3273="","",IFERROR(INDEX(AcctSub,MATCH(GL_Paste!$B3273&amp;"",AcctCode,0)),"UNKNOWN"))</f>
        <v/>
      </c>
    </row>
    <row r="3277">
      <c r="A3277" s="40">
        <f>IF(GL_Paste!$B3274="","",N(GL_Paste!$H3274)-N(GL_Paste!$G3274))</f>
        <v/>
      </c>
      <c r="B3277" s="43">
        <f>IF(GL_Paste!$B3274="","",DATE(YEAR(GL_Paste!$E3274),MONTH(GL_Paste!$E3274),1))</f>
        <v/>
      </c>
      <c r="C3277">
        <f>IF(GL_Paste!$B3274="","",IF(TRIM(GL_Paste!$M3274)&lt;&gt;"",TRIM(GL_Paste!$M3274),IFERROR(MID(GL_Paste!$I3274,FIND("[",GL_Paste!$I3274)+1,FIND("]",GL_Paste!$I3274)-FIND("[",GL_Paste!$I3274)-1),"")))</f>
        <v/>
      </c>
      <c r="D3277">
        <f>IF(GL_Paste!$B3274="","",IFERROR(INDEX(DeptName,MATCH($C3277,DeptTag,0)),"UNALLOCATED"))</f>
        <v/>
      </c>
      <c r="E3277">
        <f>IF(GL_Paste!$B3274="","",IFERROR(INDEX(AcctCat,MATCH(GL_Paste!$B3274&amp;"",AcctCode,0)),"UNKNOWN"))</f>
        <v/>
      </c>
      <c r="F3277">
        <f>IF(GL_Paste!$B3274="","",IFERROR(INDEX(AcctSub,MATCH(GL_Paste!$B3274&amp;"",AcctCode,0)),"UNKNOWN"))</f>
        <v/>
      </c>
    </row>
    <row r="3278">
      <c r="A3278" s="40">
        <f>IF(GL_Paste!$B3275="","",N(GL_Paste!$H3275)-N(GL_Paste!$G3275))</f>
        <v/>
      </c>
      <c r="B3278" s="43">
        <f>IF(GL_Paste!$B3275="","",DATE(YEAR(GL_Paste!$E3275),MONTH(GL_Paste!$E3275),1))</f>
        <v/>
      </c>
      <c r="C3278">
        <f>IF(GL_Paste!$B3275="","",IF(TRIM(GL_Paste!$M3275)&lt;&gt;"",TRIM(GL_Paste!$M3275),IFERROR(MID(GL_Paste!$I3275,FIND("[",GL_Paste!$I3275)+1,FIND("]",GL_Paste!$I3275)-FIND("[",GL_Paste!$I3275)-1),"")))</f>
        <v/>
      </c>
      <c r="D3278">
        <f>IF(GL_Paste!$B3275="","",IFERROR(INDEX(DeptName,MATCH($C3278,DeptTag,0)),"UNALLOCATED"))</f>
        <v/>
      </c>
      <c r="E3278">
        <f>IF(GL_Paste!$B3275="","",IFERROR(INDEX(AcctCat,MATCH(GL_Paste!$B3275&amp;"",AcctCode,0)),"UNKNOWN"))</f>
        <v/>
      </c>
      <c r="F3278">
        <f>IF(GL_Paste!$B3275="","",IFERROR(INDEX(AcctSub,MATCH(GL_Paste!$B3275&amp;"",AcctCode,0)),"UNKNOWN"))</f>
        <v/>
      </c>
    </row>
    <row r="3279">
      <c r="A3279" s="40">
        <f>IF(GL_Paste!$B3276="","",N(GL_Paste!$H3276)-N(GL_Paste!$G3276))</f>
        <v/>
      </c>
      <c r="B3279" s="43">
        <f>IF(GL_Paste!$B3276="","",DATE(YEAR(GL_Paste!$E3276),MONTH(GL_Paste!$E3276),1))</f>
        <v/>
      </c>
      <c r="C3279">
        <f>IF(GL_Paste!$B3276="","",IF(TRIM(GL_Paste!$M3276)&lt;&gt;"",TRIM(GL_Paste!$M3276),IFERROR(MID(GL_Paste!$I3276,FIND("[",GL_Paste!$I3276)+1,FIND("]",GL_Paste!$I3276)-FIND("[",GL_Paste!$I3276)-1),"")))</f>
        <v/>
      </c>
      <c r="D3279">
        <f>IF(GL_Paste!$B3276="","",IFERROR(INDEX(DeptName,MATCH($C3279,DeptTag,0)),"UNALLOCATED"))</f>
        <v/>
      </c>
      <c r="E3279">
        <f>IF(GL_Paste!$B3276="","",IFERROR(INDEX(AcctCat,MATCH(GL_Paste!$B3276&amp;"",AcctCode,0)),"UNKNOWN"))</f>
        <v/>
      </c>
      <c r="F3279">
        <f>IF(GL_Paste!$B3276="","",IFERROR(INDEX(AcctSub,MATCH(GL_Paste!$B3276&amp;"",AcctCode,0)),"UNKNOWN"))</f>
        <v/>
      </c>
    </row>
    <row r="3280">
      <c r="A3280" s="40">
        <f>IF(GL_Paste!$B3277="","",N(GL_Paste!$H3277)-N(GL_Paste!$G3277))</f>
        <v/>
      </c>
      <c r="B3280" s="43">
        <f>IF(GL_Paste!$B3277="","",DATE(YEAR(GL_Paste!$E3277),MONTH(GL_Paste!$E3277),1))</f>
        <v/>
      </c>
      <c r="C3280">
        <f>IF(GL_Paste!$B3277="","",IF(TRIM(GL_Paste!$M3277)&lt;&gt;"",TRIM(GL_Paste!$M3277),IFERROR(MID(GL_Paste!$I3277,FIND("[",GL_Paste!$I3277)+1,FIND("]",GL_Paste!$I3277)-FIND("[",GL_Paste!$I3277)-1),"")))</f>
        <v/>
      </c>
      <c r="D3280">
        <f>IF(GL_Paste!$B3277="","",IFERROR(INDEX(DeptName,MATCH($C3280,DeptTag,0)),"UNALLOCATED"))</f>
        <v/>
      </c>
      <c r="E3280">
        <f>IF(GL_Paste!$B3277="","",IFERROR(INDEX(AcctCat,MATCH(GL_Paste!$B3277&amp;"",AcctCode,0)),"UNKNOWN"))</f>
        <v/>
      </c>
      <c r="F3280">
        <f>IF(GL_Paste!$B3277="","",IFERROR(INDEX(AcctSub,MATCH(GL_Paste!$B3277&amp;"",AcctCode,0)),"UNKNOWN"))</f>
        <v/>
      </c>
    </row>
    <row r="3281">
      <c r="A3281" s="40">
        <f>IF(GL_Paste!$B3278="","",N(GL_Paste!$H3278)-N(GL_Paste!$G3278))</f>
        <v/>
      </c>
      <c r="B3281" s="43">
        <f>IF(GL_Paste!$B3278="","",DATE(YEAR(GL_Paste!$E3278),MONTH(GL_Paste!$E3278),1))</f>
        <v/>
      </c>
      <c r="C3281">
        <f>IF(GL_Paste!$B3278="","",IF(TRIM(GL_Paste!$M3278)&lt;&gt;"",TRIM(GL_Paste!$M3278),IFERROR(MID(GL_Paste!$I3278,FIND("[",GL_Paste!$I3278)+1,FIND("]",GL_Paste!$I3278)-FIND("[",GL_Paste!$I3278)-1),"")))</f>
        <v/>
      </c>
      <c r="D3281">
        <f>IF(GL_Paste!$B3278="","",IFERROR(INDEX(DeptName,MATCH($C3281,DeptTag,0)),"UNALLOCATED"))</f>
        <v/>
      </c>
      <c r="E3281">
        <f>IF(GL_Paste!$B3278="","",IFERROR(INDEX(AcctCat,MATCH(GL_Paste!$B3278&amp;"",AcctCode,0)),"UNKNOWN"))</f>
        <v/>
      </c>
      <c r="F3281">
        <f>IF(GL_Paste!$B3278="","",IFERROR(INDEX(AcctSub,MATCH(GL_Paste!$B3278&amp;"",AcctCode,0)),"UNKNOWN"))</f>
        <v/>
      </c>
    </row>
    <row r="3282">
      <c r="A3282" s="40">
        <f>IF(GL_Paste!$B3279="","",N(GL_Paste!$H3279)-N(GL_Paste!$G3279))</f>
        <v/>
      </c>
      <c r="B3282" s="43">
        <f>IF(GL_Paste!$B3279="","",DATE(YEAR(GL_Paste!$E3279),MONTH(GL_Paste!$E3279),1))</f>
        <v/>
      </c>
      <c r="C3282">
        <f>IF(GL_Paste!$B3279="","",IF(TRIM(GL_Paste!$M3279)&lt;&gt;"",TRIM(GL_Paste!$M3279),IFERROR(MID(GL_Paste!$I3279,FIND("[",GL_Paste!$I3279)+1,FIND("]",GL_Paste!$I3279)-FIND("[",GL_Paste!$I3279)-1),"")))</f>
        <v/>
      </c>
      <c r="D3282">
        <f>IF(GL_Paste!$B3279="","",IFERROR(INDEX(DeptName,MATCH($C3282,DeptTag,0)),"UNALLOCATED"))</f>
        <v/>
      </c>
      <c r="E3282">
        <f>IF(GL_Paste!$B3279="","",IFERROR(INDEX(AcctCat,MATCH(GL_Paste!$B3279&amp;"",AcctCode,0)),"UNKNOWN"))</f>
        <v/>
      </c>
      <c r="F3282">
        <f>IF(GL_Paste!$B3279="","",IFERROR(INDEX(AcctSub,MATCH(GL_Paste!$B3279&amp;"",AcctCode,0)),"UNKNOWN"))</f>
        <v/>
      </c>
    </row>
    <row r="3283">
      <c r="A3283" s="40">
        <f>IF(GL_Paste!$B3280="","",N(GL_Paste!$H3280)-N(GL_Paste!$G3280))</f>
        <v/>
      </c>
      <c r="B3283" s="43">
        <f>IF(GL_Paste!$B3280="","",DATE(YEAR(GL_Paste!$E3280),MONTH(GL_Paste!$E3280),1))</f>
        <v/>
      </c>
      <c r="C3283">
        <f>IF(GL_Paste!$B3280="","",IF(TRIM(GL_Paste!$M3280)&lt;&gt;"",TRIM(GL_Paste!$M3280),IFERROR(MID(GL_Paste!$I3280,FIND("[",GL_Paste!$I3280)+1,FIND("]",GL_Paste!$I3280)-FIND("[",GL_Paste!$I3280)-1),"")))</f>
        <v/>
      </c>
      <c r="D3283">
        <f>IF(GL_Paste!$B3280="","",IFERROR(INDEX(DeptName,MATCH($C3283,DeptTag,0)),"UNALLOCATED"))</f>
        <v/>
      </c>
      <c r="E3283">
        <f>IF(GL_Paste!$B3280="","",IFERROR(INDEX(AcctCat,MATCH(GL_Paste!$B3280&amp;"",AcctCode,0)),"UNKNOWN"))</f>
        <v/>
      </c>
      <c r="F3283">
        <f>IF(GL_Paste!$B3280="","",IFERROR(INDEX(AcctSub,MATCH(GL_Paste!$B3280&amp;"",AcctCode,0)),"UNKNOWN"))</f>
        <v/>
      </c>
    </row>
    <row r="3284">
      <c r="A3284" s="40">
        <f>IF(GL_Paste!$B3281="","",N(GL_Paste!$H3281)-N(GL_Paste!$G3281))</f>
        <v/>
      </c>
      <c r="B3284" s="43">
        <f>IF(GL_Paste!$B3281="","",DATE(YEAR(GL_Paste!$E3281),MONTH(GL_Paste!$E3281),1))</f>
        <v/>
      </c>
      <c r="C3284">
        <f>IF(GL_Paste!$B3281="","",IF(TRIM(GL_Paste!$M3281)&lt;&gt;"",TRIM(GL_Paste!$M3281),IFERROR(MID(GL_Paste!$I3281,FIND("[",GL_Paste!$I3281)+1,FIND("]",GL_Paste!$I3281)-FIND("[",GL_Paste!$I3281)-1),"")))</f>
        <v/>
      </c>
      <c r="D3284">
        <f>IF(GL_Paste!$B3281="","",IFERROR(INDEX(DeptName,MATCH($C3284,DeptTag,0)),"UNALLOCATED"))</f>
        <v/>
      </c>
      <c r="E3284">
        <f>IF(GL_Paste!$B3281="","",IFERROR(INDEX(AcctCat,MATCH(GL_Paste!$B3281&amp;"",AcctCode,0)),"UNKNOWN"))</f>
        <v/>
      </c>
      <c r="F3284">
        <f>IF(GL_Paste!$B3281="","",IFERROR(INDEX(AcctSub,MATCH(GL_Paste!$B3281&amp;"",AcctCode,0)),"UNKNOWN"))</f>
        <v/>
      </c>
    </row>
    <row r="3285">
      <c r="A3285" s="40">
        <f>IF(GL_Paste!$B3282="","",N(GL_Paste!$H3282)-N(GL_Paste!$G3282))</f>
        <v/>
      </c>
      <c r="B3285" s="43">
        <f>IF(GL_Paste!$B3282="","",DATE(YEAR(GL_Paste!$E3282),MONTH(GL_Paste!$E3282),1))</f>
        <v/>
      </c>
      <c r="C3285">
        <f>IF(GL_Paste!$B3282="","",IF(TRIM(GL_Paste!$M3282)&lt;&gt;"",TRIM(GL_Paste!$M3282),IFERROR(MID(GL_Paste!$I3282,FIND("[",GL_Paste!$I3282)+1,FIND("]",GL_Paste!$I3282)-FIND("[",GL_Paste!$I3282)-1),"")))</f>
        <v/>
      </c>
      <c r="D3285">
        <f>IF(GL_Paste!$B3282="","",IFERROR(INDEX(DeptName,MATCH($C3285,DeptTag,0)),"UNALLOCATED"))</f>
        <v/>
      </c>
      <c r="E3285">
        <f>IF(GL_Paste!$B3282="","",IFERROR(INDEX(AcctCat,MATCH(GL_Paste!$B3282&amp;"",AcctCode,0)),"UNKNOWN"))</f>
        <v/>
      </c>
      <c r="F3285">
        <f>IF(GL_Paste!$B3282="","",IFERROR(INDEX(AcctSub,MATCH(GL_Paste!$B3282&amp;"",AcctCode,0)),"UNKNOWN"))</f>
        <v/>
      </c>
    </row>
    <row r="3286">
      <c r="A3286" s="40">
        <f>IF(GL_Paste!$B3283="","",N(GL_Paste!$H3283)-N(GL_Paste!$G3283))</f>
        <v/>
      </c>
      <c r="B3286" s="43">
        <f>IF(GL_Paste!$B3283="","",DATE(YEAR(GL_Paste!$E3283),MONTH(GL_Paste!$E3283),1))</f>
        <v/>
      </c>
      <c r="C3286">
        <f>IF(GL_Paste!$B3283="","",IF(TRIM(GL_Paste!$M3283)&lt;&gt;"",TRIM(GL_Paste!$M3283),IFERROR(MID(GL_Paste!$I3283,FIND("[",GL_Paste!$I3283)+1,FIND("]",GL_Paste!$I3283)-FIND("[",GL_Paste!$I3283)-1),"")))</f>
        <v/>
      </c>
      <c r="D3286">
        <f>IF(GL_Paste!$B3283="","",IFERROR(INDEX(DeptName,MATCH($C3286,DeptTag,0)),"UNALLOCATED"))</f>
        <v/>
      </c>
      <c r="E3286">
        <f>IF(GL_Paste!$B3283="","",IFERROR(INDEX(AcctCat,MATCH(GL_Paste!$B3283&amp;"",AcctCode,0)),"UNKNOWN"))</f>
        <v/>
      </c>
      <c r="F3286">
        <f>IF(GL_Paste!$B3283="","",IFERROR(INDEX(AcctSub,MATCH(GL_Paste!$B3283&amp;"",AcctCode,0)),"UNKNOWN"))</f>
        <v/>
      </c>
    </row>
    <row r="3287">
      <c r="A3287" s="40">
        <f>IF(GL_Paste!$B3284="","",N(GL_Paste!$H3284)-N(GL_Paste!$G3284))</f>
        <v/>
      </c>
      <c r="B3287" s="43">
        <f>IF(GL_Paste!$B3284="","",DATE(YEAR(GL_Paste!$E3284),MONTH(GL_Paste!$E3284),1))</f>
        <v/>
      </c>
      <c r="C3287">
        <f>IF(GL_Paste!$B3284="","",IF(TRIM(GL_Paste!$M3284)&lt;&gt;"",TRIM(GL_Paste!$M3284),IFERROR(MID(GL_Paste!$I3284,FIND("[",GL_Paste!$I3284)+1,FIND("]",GL_Paste!$I3284)-FIND("[",GL_Paste!$I3284)-1),"")))</f>
        <v/>
      </c>
      <c r="D3287">
        <f>IF(GL_Paste!$B3284="","",IFERROR(INDEX(DeptName,MATCH($C3287,DeptTag,0)),"UNALLOCATED"))</f>
        <v/>
      </c>
      <c r="E3287">
        <f>IF(GL_Paste!$B3284="","",IFERROR(INDEX(AcctCat,MATCH(GL_Paste!$B3284&amp;"",AcctCode,0)),"UNKNOWN"))</f>
        <v/>
      </c>
      <c r="F3287">
        <f>IF(GL_Paste!$B3284="","",IFERROR(INDEX(AcctSub,MATCH(GL_Paste!$B3284&amp;"",AcctCode,0)),"UNKNOWN"))</f>
        <v/>
      </c>
    </row>
    <row r="3288">
      <c r="A3288" s="40">
        <f>IF(GL_Paste!$B3285="","",N(GL_Paste!$H3285)-N(GL_Paste!$G3285))</f>
        <v/>
      </c>
      <c r="B3288" s="43">
        <f>IF(GL_Paste!$B3285="","",DATE(YEAR(GL_Paste!$E3285),MONTH(GL_Paste!$E3285),1))</f>
        <v/>
      </c>
      <c r="C3288">
        <f>IF(GL_Paste!$B3285="","",IF(TRIM(GL_Paste!$M3285)&lt;&gt;"",TRIM(GL_Paste!$M3285),IFERROR(MID(GL_Paste!$I3285,FIND("[",GL_Paste!$I3285)+1,FIND("]",GL_Paste!$I3285)-FIND("[",GL_Paste!$I3285)-1),"")))</f>
        <v/>
      </c>
      <c r="D3288">
        <f>IF(GL_Paste!$B3285="","",IFERROR(INDEX(DeptName,MATCH($C3288,DeptTag,0)),"UNALLOCATED"))</f>
        <v/>
      </c>
      <c r="E3288">
        <f>IF(GL_Paste!$B3285="","",IFERROR(INDEX(AcctCat,MATCH(GL_Paste!$B3285&amp;"",AcctCode,0)),"UNKNOWN"))</f>
        <v/>
      </c>
      <c r="F3288">
        <f>IF(GL_Paste!$B3285="","",IFERROR(INDEX(AcctSub,MATCH(GL_Paste!$B3285&amp;"",AcctCode,0)),"UNKNOWN"))</f>
        <v/>
      </c>
    </row>
    <row r="3289">
      <c r="A3289" s="40">
        <f>IF(GL_Paste!$B3286="","",N(GL_Paste!$H3286)-N(GL_Paste!$G3286))</f>
        <v/>
      </c>
      <c r="B3289" s="43">
        <f>IF(GL_Paste!$B3286="","",DATE(YEAR(GL_Paste!$E3286),MONTH(GL_Paste!$E3286),1))</f>
        <v/>
      </c>
      <c r="C3289">
        <f>IF(GL_Paste!$B3286="","",IF(TRIM(GL_Paste!$M3286)&lt;&gt;"",TRIM(GL_Paste!$M3286),IFERROR(MID(GL_Paste!$I3286,FIND("[",GL_Paste!$I3286)+1,FIND("]",GL_Paste!$I3286)-FIND("[",GL_Paste!$I3286)-1),"")))</f>
        <v/>
      </c>
      <c r="D3289">
        <f>IF(GL_Paste!$B3286="","",IFERROR(INDEX(DeptName,MATCH($C3289,DeptTag,0)),"UNALLOCATED"))</f>
        <v/>
      </c>
      <c r="E3289">
        <f>IF(GL_Paste!$B3286="","",IFERROR(INDEX(AcctCat,MATCH(GL_Paste!$B3286&amp;"",AcctCode,0)),"UNKNOWN"))</f>
        <v/>
      </c>
      <c r="F3289">
        <f>IF(GL_Paste!$B3286="","",IFERROR(INDEX(AcctSub,MATCH(GL_Paste!$B3286&amp;"",AcctCode,0)),"UNKNOWN"))</f>
        <v/>
      </c>
    </row>
    <row r="3290">
      <c r="A3290" s="40">
        <f>IF(GL_Paste!$B3287="","",N(GL_Paste!$H3287)-N(GL_Paste!$G3287))</f>
        <v/>
      </c>
      <c r="B3290" s="43">
        <f>IF(GL_Paste!$B3287="","",DATE(YEAR(GL_Paste!$E3287),MONTH(GL_Paste!$E3287),1))</f>
        <v/>
      </c>
      <c r="C3290">
        <f>IF(GL_Paste!$B3287="","",IF(TRIM(GL_Paste!$M3287)&lt;&gt;"",TRIM(GL_Paste!$M3287),IFERROR(MID(GL_Paste!$I3287,FIND("[",GL_Paste!$I3287)+1,FIND("]",GL_Paste!$I3287)-FIND("[",GL_Paste!$I3287)-1),"")))</f>
        <v/>
      </c>
      <c r="D3290">
        <f>IF(GL_Paste!$B3287="","",IFERROR(INDEX(DeptName,MATCH($C3290,DeptTag,0)),"UNALLOCATED"))</f>
        <v/>
      </c>
      <c r="E3290">
        <f>IF(GL_Paste!$B3287="","",IFERROR(INDEX(AcctCat,MATCH(GL_Paste!$B3287&amp;"",AcctCode,0)),"UNKNOWN"))</f>
        <v/>
      </c>
      <c r="F3290">
        <f>IF(GL_Paste!$B3287="","",IFERROR(INDEX(AcctSub,MATCH(GL_Paste!$B3287&amp;"",AcctCode,0)),"UNKNOWN"))</f>
        <v/>
      </c>
    </row>
    <row r="3291">
      <c r="A3291" s="40">
        <f>IF(GL_Paste!$B3288="","",N(GL_Paste!$H3288)-N(GL_Paste!$G3288))</f>
        <v/>
      </c>
      <c r="B3291" s="43">
        <f>IF(GL_Paste!$B3288="","",DATE(YEAR(GL_Paste!$E3288),MONTH(GL_Paste!$E3288),1))</f>
        <v/>
      </c>
      <c r="C3291">
        <f>IF(GL_Paste!$B3288="","",IF(TRIM(GL_Paste!$M3288)&lt;&gt;"",TRIM(GL_Paste!$M3288),IFERROR(MID(GL_Paste!$I3288,FIND("[",GL_Paste!$I3288)+1,FIND("]",GL_Paste!$I3288)-FIND("[",GL_Paste!$I3288)-1),"")))</f>
        <v/>
      </c>
      <c r="D3291">
        <f>IF(GL_Paste!$B3288="","",IFERROR(INDEX(DeptName,MATCH($C3291,DeptTag,0)),"UNALLOCATED"))</f>
        <v/>
      </c>
      <c r="E3291">
        <f>IF(GL_Paste!$B3288="","",IFERROR(INDEX(AcctCat,MATCH(GL_Paste!$B3288&amp;"",AcctCode,0)),"UNKNOWN"))</f>
        <v/>
      </c>
      <c r="F3291">
        <f>IF(GL_Paste!$B3288="","",IFERROR(INDEX(AcctSub,MATCH(GL_Paste!$B3288&amp;"",AcctCode,0)),"UNKNOWN"))</f>
        <v/>
      </c>
    </row>
    <row r="3292">
      <c r="A3292" s="40">
        <f>IF(GL_Paste!$B3289="","",N(GL_Paste!$H3289)-N(GL_Paste!$G3289))</f>
        <v/>
      </c>
      <c r="B3292" s="43">
        <f>IF(GL_Paste!$B3289="","",DATE(YEAR(GL_Paste!$E3289),MONTH(GL_Paste!$E3289),1))</f>
        <v/>
      </c>
      <c r="C3292">
        <f>IF(GL_Paste!$B3289="","",IF(TRIM(GL_Paste!$M3289)&lt;&gt;"",TRIM(GL_Paste!$M3289),IFERROR(MID(GL_Paste!$I3289,FIND("[",GL_Paste!$I3289)+1,FIND("]",GL_Paste!$I3289)-FIND("[",GL_Paste!$I3289)-1),"")))</f>
        <v/>
      </c>
      <c r="D3292">
        <f>IF(GL_Paste!$B3289="","",IFERROR(INDEX(DeptName,MATCH($C3292,DeptTag,0)),"UNALLOCATED"))</f>
        <v/>
      </c>
      <c r="E3292">
        <f>IF(GL_Paste!$B3289="","",IFERROR(INDEX(AcctCat,MATCH(GL_Paste!$B3289&amp;"",AcctCode,0)),"UNKNOWN"))</f>
        <v/>
      </c>
      <c r="F3292">
        <f>IF(GL_Paste!$B3289="","",IFERROR(INDEX(AcctSub,MATCH(GL_Paste!$B3289&amp;"",AcctCode,0)),"UNKNOWN"))</f>
        <v/>
      </c>
    </row>
    <row r="3293">
      <c r="A3293" s="40">
        <f>IF(GL_Paste!$B3290="","",N(GL_Paste!$H3290)-N(GL_Paste!$G3290))</f>
        <v/>
      </c>
      <c r="B3293" s="43">
        <f>IF(GL_Paste!$B3290="","",DATE(YEAR(GL_Paste!$E3290),MONTH(GL_Paste!$E3290),1))</f>
        <v/>
      </c>
      <c r="C3293">
        <f>IF(GL_Paste!$B3290="","",IF(TRIM(GL_Paste!$M3290)&lt;&gt;"",TRIM(GL_Paste!$M3290),IFERROR(MID(GL_Paste!$I3290,FIND("[",GL_Paste!$I3290)+1,FIND("]",GL_Paste!$I3290)-FIND("[",GL_Paste!$I3290)-1),"")))</f>
        <v/>
      </c>
      <c r="D3293">
        <f>IF(GL_Paste!$B3290="","",IFERROR(INDEX(DeptName,MATCH($C3293,DeptTag,0)),"UNALLOCATED"))</f>
        <v/>
      </c>
      <c r="E3293">
        <f>IF(GL_Paste!$B3290="","",IFERROR(INDEX(AcctCat,MATCH(GL_Paste!$B3290&amp;"",AcctCode,0)),"UNKNOWN"))</f>
        <v/>
      </c>
      <c r="F3293">
        <f>IF(GL_Paste!$B3290="","",IFERROR(INDEX(AcctSub,MATCH(GL_Paste!$B3290&amp;"",AcctCode,0)),"UNKNOWN"))</f>
        <v/>
      </c>
    </row>
    <row r="3294">
      <c r="A3294" s="40">
        <f>IF(GL_Paste!$B3291="","",N(GL_Paste!$H3291)-N(GL_Paste!$G3291))</f>
        <v/>
      </c>
      <c r="B3294" s="43">
        <f>IF(GL_Paste!$B3291="","",DATE(YEAR(GL_Paste!$E3291),MONTH(GL_Paste!$E3291),1))</f>
        <v/>
      </c>
      <c r="C3294">
        <f>IF(GL_Paste!$B3291="","",IF(TRIM(GL_Paste!$M3291)&lt;&gt;"",TRIM(GL_Paste!$M3291),IFERROR(MID(GL_Paste!$I3291,FIND("[",GL_Paste!$I3291)+1,FIND("]",GL_Paste!$I3291)-FIND("[",GL_Paste!$I3291)-1),"")))</f>
        <v/>
      </c>
      <c r="D3294">
        <f>IF(GL_Paste!$B3291="","",IFERROR(INDEX(DeptName,MATCH($C3294,DeptTag,0)),"UNALLOCATED"))</f>
        <v/>
      </c>
      <c r="E3294">
        <f>IF(GL_Paste!$B3291="","",IFERROR(INDEX(AcctCat,MATCH(GL_Paste!$B3291&amp;"",AcctCode,0)),"UNKNOWN"))</f>
        <v/>
      </c>
      <c r="F3294">
        <f>IF(GL_Paste!$B3291="","",IFERROR(INDEX(AcctSub,MATCH(GL_Paste!$B3291&amp;"",AcctCode,0)),"UNKNOWN"))</f>
        <v/>
      </c>
    </row>
    <row r="3295">
      <c r="A3295" s="40">
        <f>IF(GL_Paste!$B3292="","",N(GL_Paste!$H3292)-N(GL_Paste!$G3292))</f>
        <v/>
      </c>
      <c r="B3295" s="43">
        <f>IF(GL_Paste!$B3292="","",DATE(YEAR(GL_Paste!$E3292),MONTH(GL_Paste!$E3292),1))</f>
        <v/>
      </c>
      <c r="C3295">
        <f>IF(GL_Paste!$B3292="","",IF(TRIM(GL_Paste!$M3292)&lt;&gt;"",TRIM(GL_Paste!$M3292),IFERROR(MID(GL_Paste!$I3292,FIND("[",GL_Paste!$I3292)+1,FIND("]",GL_Paste!$I3292)-FIND("[",GL_Paste!$I3292)-1),"")))</f>
        <v/>
      </c>
      <c r="D3295">
        <f>IF(GL_Paste!$B3292="","",IFERROR(INDEX(DeptName,MATCH($C3295,DeptTag,0)),"UNALLOCATED"))</f>
        <v/>
      </c>
      <c r="E3295">
        <f>IF(GL_Paste!$B3292="","",IFERROR(INDEX(AcctCat,MATCH(GL_Paste!$B3292&amp;"",AcctCode,0)),"UNKNOWN"))</f>
        <v/>
      </c>
      <c r="F3295">
        <f>IF(GL_Paste!$B3292="","",IFERROR(INDEX(AcctSub,MATCH(GL_Paste!$B3292&amp;"",AcctCode,0)),"UNKNOWN"))</f>
        <v/>
      </c>
    </row>
    <row r="3296">
      <c r="A3296" s="40">
        <f>IF(GL_Paste!$B3293="","",N(GL_Paste!$H3293)-N(GL_Paste!$G3293))</f>
        <v/>
      </c>
      <c r="B3296" s="43">
        <f>IF(GL_Paste!$B3293="","",DATE(YEAR(GL_Paste!$E3293),MONTH(GL_Paste!$E3293),1))</f>
        <v/>
      </c>
      <c r="C3296">
        <f>IF(GL_Paste!$B3293="","",IF(TRIM(GL_Paste!$M3293)&lt;&gt;"",TRIM(GL_Paste!$M3293),IFERROR(MID(GL_Paste!$I3293,FIND("[",GL_Paste!$I3293)+1,FIND("]",GL_Paste!$I3293)-FIND("[",GL_Paste!$I3293)-1),"")))</f>
        <v/>
      </c>
      <c r="D3296">
        <f>IF(GL_Paste!$B3293="","",IFERROR(INDEX(DeptName,MATCH($C3296,DeptTag,0)),"UNALLOCATED"))</f>
        <v/>
      </c>
      <c r="E3296">
        <f>IF(GL_Paste!$B3293="","",IFERROR(INDEX(AcctCat,MATCH(GL_Paste!$B3293&amp;"",AcctCode,0)),"UNKNOWN"))</f>
        <v/>
      </c>
      <c r="F3296">
        <f>IF(GL_Paste!$B3293="","",IFERROR(INDEX(AcctSub,MATCH(GL_Paste!$B3293&amp;"",AcctCode,0)),"UNKNOWN"))</f>
        <v/>
      </c>
    </row>
    <row r="3297">
      <c r="A3297" s="40">
        <f>IF(GL_Paste!$B3294="","",N(GL_Paste!$H3294)-N(GL_Paste!$G3294))</f>
        <v/>
      </c>
      <c r="B3297" s="43">
        <f>IF(GL_Paste!$B3294="","",DATE(YEAR(GL_Paste!$E3294),MONTH(GL_Paste!$E3294),1))</f>
        <v/>
      </c>
      <c r="C3297">
        <f>IF(GL_Paste!$B3294="","",IF(TRIM(GL_Paste!$M3294)&lt;&gt;"",TRIM(GL_Paste!$M3294),IFERROR(MID(GL_Paste!$I3294,FIND("[",GL_Paste!$I3294)+1,FIND("]",GL_Paste!$I3294)-FIND("[",GL_Paste!$I3294)-1),"")))</f>
        <v/>
      </c>
      <c r="D3297">
        <f>IF(GL_Paste!$B3294="","",IFERROR(INDEX(DeptName,MATCH($C3297,DeptTag,0)),"UNALLOCATED"))</f>
        <v/>
      </c>
      <c r="E3297">
        <f>IF(GL_Paste!$B3294="","",IFERROR(INDEX(AcctCat,MATCH(GL_Paste!$B3294&amp;"",AcctCode,0)),"UNKNOWN"))</f>
        <v/>
      </c>
      <c r="F3297">
        <f>IF(GL_Paste!$B3294="","",IFERROR(INDEX(AcctSub,MATCH(GL_Paste!$B3294&amp;"",AcctCode,0)),"UNKNOWN"))</f>
        <v/>
      </c>
    </row>
    <row r="3298">
      <c r="A3298" s="40">
        <f>IF(GL_Paste!$B3295="","",N(GL_Paste!$H3295)-N(GL_Paste!$G3295))</f>
        <v/>
      </c>
      <c r="B3298" s="43">
        <f>IF(GL_Paste!$B3295="","",DATE(YEAR(GL_Paste!$E3295),MONTH(GL_Paste!$E3295),1))</f>
        <v/>
      </c>
      <c r="C3298">
        <f>IF(GL_Paste!$B3295="","",IF(TRIM(GL_Paste!$M3295)&lt;&gt;"",TRIM(GL_Paste!$M3295),IFERROR(MID(GL_Paste!$I3295,FIND("[",GL_Paste!$I3295)+1,FIND("]",GL_Paste!$I3295)-FIND("[",GL_Paste!$I3295)-1),"")))</f>
        <v/>
      </c>
      <c r="D3298">
        <f>IF(GL_Paste!$B3295="","",IFERROR(INDEX(DeptName,MATCH($C3298,DeptTag,0)),"UNALLOCATED"))</f>
        <v/>
      </c>
      <c r="E3298">
        <f>IF(GL_Paste!$B3295="","",IFERROR(INDEX(AcctCat,MATCH(GL_Paste!$B3295&amp;"",AcctCode,0)),"UNKNOWN"))</f>
        <v/>
      </c>
      <c r="F3298">
        <f>IF(GL_Paste!$B3295="","",IFERROR(INDEX(AcctSub,MATCH(GL_Paste!$B3295&amp;"",AcctCode,0)),"UNKNOWN"))</f>
        <v/>
      </c>
    </row>
    <row r="3299">
      <c r="A3299" s="40">
        <f>IF(GL_Paste!$B3296="","",N(GL_Paste!$H3296)-N(GL_Paste!$G3296))</f>
        <v/>
      </c>
      <c r="B3299" s="43">
        <f>IF(GL_Paste!$B3296="","",DATE(YEAR(GL_Paste!$E3296),MONTH(GL_Paste!$E3296),1))</f>
        <v/>
      </c>
      <c r="C3299">
        <f>IF(GL_Paste!$B3296="","",IF(TRIM(GL_Paste!$M3296)&lt;&gt;"",TRIM(GL_Paste!$M3296),IFERROR(MID(GL_Paste!$I3296,FIND("[",GL_Paste!$I3296)+1,FIND("]",GL_Paste!$I3296)-FIND("[",GL_Paste!$I3296)-1),"")))</f>
        <v/>
      </c>
      <c r="D3299">
        <f>IF(GL_Paste!$B3296="","",IFERROR(INDEX(DeptName,MATCH($C3299,DeptTag,0)),"UNALLOCATED"))</f>
        <v/>
      </c>
      <c r="E3299">
        <f>IF(GL_Paste!$B3296="","",IFERROR(INDEX(AcctCat,MATCH(GL_Paste!$B3296&amp;"",AcctCode,0)),"UNKNOWN"))</f>
        <v/>
      </c>
      <c r="F3299">
        <f>IF(GL_Paste!$B3296="","",IFERROR(INDEX(AcctSub,MATCH(GL_Paste!$B3296&amp;"",AcctCode,0)),"UNKNOWN"))</f>
        <v/>
      </c>
    </row>
    <row r="3300">
      <c r="A3300" s="40">
        <f>IF(GL_Paste!$B3297="","",N(GL_Paste!$H3297)-N(GL_Paste!$G3297))</f>
        <v/>
      </c>
      <c r="B3300" s="43">
        <f>IF(GL_Paste!$B3297="","",DATE(YEAR(GL_Paste!$E3297),MONTH(GL_Paste!$E3297),1))</f>
        <v/>
      </c>
      <c r="C3300">
        <f>IF(GL_Paste!$B3297="","",IF(TRIM(GL_Paste!$M3297)&lt;&gt;"",TRIM(GL_Paste!$M3297),IFERROR(MID(GL_Paste!$I3297,FIND("[",GL_Paste!$I3297)+1,FIND("]",GL_Paste!$I3297)-FIND("[",GL_Paste!$I3297)-1),"")))</f>
        <v/>
      </c>
      <c r="D3300">
        <f>IF(GL_Paste!$B3297="","",IFERROR(INDEX(DeptName,MATCH($C3300,DeptTag,0)),"UNALLOCATED"))</f>
        <v/>
      </c>
      <c r="E3300">
        <f>IF(GL_Paste!$B3297="","",IFERROR(INDEX(AcctCat,MATCH(GL_Paste!$B3297&amp;"",AcctCode,0)),"UNKNOWN"))</f>
        <v/>
      </c>
      <c r="F3300">
        <f>IF(GL_Paste!$B3297="","",IFERROR(INDEX(AcctSub,MATCH(GL_Paste!$B3297&amp;"",AcctCode,0)),"UNKNOWN"))</f>
        <v/>
      </c>
    </row>
    <row r="3301">
      <c r="A3301" s="40">
        <f>IF(GL_Paste!$B3298="","",N(GL_Paste!$H3298)-N(GL_Paste!$G3298))</f>
        <v/>
      </c>
      <c r="B3301" s="43">
        <f>IF(GL_Paste!$B3298="","",DATE(YEAR(GL_Paste!$E3298),MONTH(GL_Paste!$E3298),1))</f>
        <v/>
      </c>
      <c r="C3301">
        <f>IF(GL_Paste!$B3298="","",IF(TRIM(GL_Paste!$M3298)&lt;&gt;"",TRIM(GL_Paste!$M3298),IFERROR(MID(GL_Paste!$I3298,FIND("[",GL_Paste!$I3298)+1,FIND("]",GL_Paste!$I3298)-FIND("[",GL_Paste!$I3298)-1),"")))</f>
        <v/>
      </c>
      <c r="D3301">
        <f>IF(GL_Paste!$B3298="","",IFERROR(INDEX(DeptName,MATCH($C3301,DeptTag,0)),"UNALLOCATED"))</f>
        <v/>
      </c>
      <c r="E3301">
        <f>IF(GL_Paste!$B3298="","",IFERROR(INDEX(AcctCat,MATCH(GL_Paste!$B3298&amp;"",AcctCode,0)),"UNKNOWN"))</f>
        <v/>
      </c>
      <c r="F3301">
        <f>IF(GL_Paste!$B3298="","",IFERROR(INDEX(AcctSub,MATCH(GL_Paste!$B3298&amp;"",AcctCode,0)),"UNKNOWN"))</f>
        <v/>
      </c>
    </row>
    <row r="3302">
      <c r="A3302" s="40">
        <f>IF(GL_Paste!$B3299="","",N(GL_Paste!$H3299)-N(GL_Paste!$G3299))</f>
        <v/>
      </c>
      <c r="B3302" s="43">
        <f>IF(GL_Paste!$B3299="","",DATE(YEAR(GL_Paste!$E3299),MONTH(GL_Paste!$E3299),1))</f>
        <v/>
      </c>
      <c r="C3302">
        <f>IF(GL_Paste!$B3299="","",IF(TRIM(GL_Paste!$M3299)&lt;&gt;"",TRIM(GL_Paste!$M3299),IFERROR(MID(GL_Paste!$I3299,FIND("[",GL_Paste!$I3299)+1,FIND("]",GL_Paste!$I3299)-FIND("[",GL_Paste!$I3299)-1),"")))</f>
        <v/>
      </c>
      <c r="D3302">
        <f>IF(GL_Paste!$B3299="","",IFERROR(INDEX(DeptName,MATCH($C3302,DeptTag,0)),"UNALLOCATED"))</f>
        <v/>
      </c>
      <c r="E3302">
        <f>IF(GL_Paste!$B3299="","",IFERROR(INDEX(AcctCat,MATCH(GL_Paste!$B3299&amp;"",AcctCode,0)),"UNKNOWN"))</f>
        <v/>
      </c>
      <c r="F3302">
        <f>IF(GL_Paste!$B3299="","",IFERROR(INDEX(AcctSub,MATCH(GL_Paste!$B3299&amp;"",AcctCode,0)),"UNKNOWN"))</f>
        <v/>
      </c>
    </row>
    <row r="3303">
      <c r="A3303" s="40">
        <f>IF(GL_Paste!$B3300="","",N(GL_Paste!$H3300)-N(GL_Paste!$G3300))</f>
        <v/>
      </c>
      <c r="B3303" s="43">
        <f>IF(GL_Paste!$B3300="","",DATE(YEAR(GL_Paste!$E3300),MONTH(GL_Paste!$E3300),1))</f>
        <v/>
      </c>
      <c r="C3303">
        <f>IF(GL_Paste!$B3300="","",IF(TRIM(GL_Paste!$M3300)&lt;&gt;"",TRIM(GL_Paste!$M3300),IFERROR(MID(GL_Paste!$I3300,FIND("[",GL_Paste!$I3300)+1,FIND("]",GL_Paste!$I3300)-FIND("[",GL_Paste!$I3300)-1),"")))</f>
        <v/>
      </c>
      <c r="D3303">
        <f>IF(GL_Paste!$B3300="","",IFERROR(INDEX(DeptName,MATCH($C3303,DeptTag,0)),"UNALLOCATED"))</f>
        <v/>
      </c>
      <c r="E3303">
        <f>IF(GL_Paste!$B3300="","",IFERROR(INDEX(AcctCat,MATCH(GL_Paste!$B3300&amp;"",AcctCode,0)),"UNKNOWN"))</f>
        <v/>
      </c>
      <c r="F3303">
        <f>IF(GL_Paste!$B3300="","",IFERROR(INDEX(AcctSub,MATCH(GL_Paste!$B3300&amp;"",AcctCode,0)),"UNKNOWN"))</f>
        <v/>
      </c>
    </row>
    <row r="3304">
      <c r="A3304" s="40">
        <f>IF(GL_Paste!$B3301="","",N(GL_Paste!$H3301)-N(GL_Paste!$G3301))</f>
        <v/>
      </c>
      <c r="B3304" s="43">
        <f>IF(GL_Paste!$B3301="","",DATE(YEAR(GL_Paste!$E3301),MONTH(GL_Paste!$E3301),1))</f>
        <v/>
      </c>
      <c r="C3304">
        <f>IF(GL_Paste!$B3301="","",IF(TRIM(GL_Paste!$M3301)&lt;&gt;"",TRIM(GL_Paste!$M3301),IFERROR(MID(GL_Paste!$I3301,FIND("[",GL_Paste!$I3301)+1,FIND("]",GL_Paste!$I3301)-FIND("[",GL_Paste!$I3301)-1),"")))</f>
        <v/>
      </c>
      <c r="D3304">
        <f>IF(GL_Paste!$B3301="","",IFERROR(INDEX(DeptName,MATCH($C3304,DeptTag,0)),"UNALLOCATED"))</f>
        <v/>
      </c>
      <c r="E3304">
        <f>IF(GL_Paste!$B3301="","",IFERROR(INDEX(AcctCat,MATCH(GL_Paste!$B3301&amp;"",AcctCode,0)),"UNKNOWN"))</f>
        <v/>
      </c>
      <c r="F3304">
        <f>IF(GL_Paste!$B3301="","",IFERROR(INDEX(AcctSub,MATCH(GL_Paste!$B3301&amp;"",AcctCode,0)),"UNKNOWN"))</f>
        <v/>
      </c>
    </row>
    <row r="3305">
      <c r="A3305" s="40">
        <f>IF(GL_Paste!$B3302="","",N(GL_Paste!$H3302)-N(GL_Paste!$G3302))</f>
        <v/>
      </c>
      <c r="B3305" s="43">
        <f>IF(GL_Paste!$B3302="","",DATE(YEAR(GL_Paste!$E3302),MONTH(GL_Paste!$E3302),1))</f>
        <v/>
      </c>
      <c r="C3305">
        <f>IF(GL_Paste!$B3302="","",IF(TRIM(GL_Paste!$M3302)&lt;&gt;"",TRIM(GL_Paste!$M3302),IFERROR(MID(GL_Paste!$I3302,FIND("[",GL_Paste!$I3302)+1,FIND("]",GL_Paste!$I3302)-FIND("[",GL_Paste!$I3302)-1),"")))</f>
        <v/>
      </c>
      <c r="D3305">
        <f>IF(GL_Paste!$B3302="","",IFERROR(INDEX(DeptName,MATCH($C3305,DeptTag,0)),"UNALLOCATED"))</f>
        <v/>
      </c>
      <c r="E3305">
        <f>IF(GL_Paste!$B3302="","",IFERROR(INDEX(AcctCat,MATCH(GL_Paste!$B3302&amp;"",AcctCode,0)),"UNKNOWN"))</f>
        <v/>
      </c>
      <c r="F3305">
        <f>IF(GL_Paste!$B3302="","",IFERROR(INDEX(AcctSub,MATCH(GL_Paste!$B3302&amp;"",AcctCode,0)),"UNKNOWN"))</f>
        <v/>
      </c>
    </row>
    <row r="3306">
      <c r="A3306" s="40">
        <f>IF(GL_Paste!$B3303="","",N(GL_Paste!$H3303)-N(GL_Paste!$G3303))</f>
        <v/>
      </c>
      <c r="B3306" s="43">
        <f>IF(GL_Paste!$B3303="","",DATE(YEAR(GL_Paste!$E3303),MONTH(GL_Paste!$E3303),1))</f>
        <v/>
      </c>
      <c r="C3306">
        <f>IF(GL_Paste!$B3303="","",IF(TRIM(GL_Paste!$M3303)&lt;&gt;"",TRIM(GL_Paste!$M3303),IFERROR(MID(GL_Paste!$I3303,FIND("[",GL_Paste!$I3303)+1,FIND("]",GL_Paste!$I3303)-FIND("[",GL_Paste!$I3303)-1),"")))</f>
        <v/>
      </c>
      <c r="D3306">
        <f>IF(GL_Paste!$B3303="","",IFERROR(INDEX(DeptName,MATCH($C3306,DeptTag,0)),"UNALLOCATED"))</f>
        <v/>
      </c>
      <c r="E3306">
        <f>IF(GL_Paste!$B3303="","",IFERROR(INDEX(AcctCat,MATCH(GL_Paste!$B3303&amp;"",AcctCode,0)),"UNKNOWN"))</f>
        <v/>
      </c>
      <c r="F3306">
        <f>IF(GL_Paste!$B3303="","",IFERROR(INDEX(AcctSub,MATCH(GL_Paste!$B3303&amp;"",AcctCode,0)),"UNKNOWN"))</f>
        <v/>
      </c>
    </row>
    <row r="3307">
      <c r="A3307" s="40">
        <f>IF(GL_Paste!$B3304="","",N(GL_Paste!$H3304)-N(GL_Paste!$G3304))</f>
        <v/>
      </c>
      <c r="B3307" s="43">
        <f>IF(GL_Paste!$B3304="","",DATE(YEAR(GL_Paste!$E3304),MONTH(GL_Paste!$E3304),1))</f>
        <v/>
      </c>
      <c r="C3307">
        <f>IF(GL_Paste!$B3304="","",IF(TRIM(GL_Paste!$M3304)&lt;&gt;"",TRIM(GL_Paste!$M3304),IFERROR(MID(GL_Paste!$I3304,FIND("[",GL_Paste!$I3304)+1,FIND("]",GL_Paste!$I3304)-FIND("[",GL_Paste!$I3304)-1),"")))</f>
        <v/>
      </c>
      <c r="D3307">
        <f>IF(GL_Paste!$B3304="","",IFERROR(INDEX(DeptName,MATCH($C3307,DeptTag,0)),"UNALLOCATED"))</f>
        <v/>
      </c>
      <c r="E3307">
        <f>IF(GL_Paste!$B3304="","",IFERROR(INDEX(AcctCat,MATCH(GL_Paste!$B3304&amp;"",AcctCode,0)),"UNKNOWN"))</f>
        <v/>
      </c>
      <c r="F3307">
        <f>IF(GL_Paste!$B3304="","",IFERROR(INDEX(AcctSub,MATCH(GL_Paste!$B3304&amp;"",AcctCode,0)),"UNKNOWN"))</f>
        <v/>
      </c>
    </row>
    <row r="3308">
      <c r="A3308" s="40">
        <f>IF(GL_Paste!$B3305="","",N(GL_Paste!$H3305)-N(GL_Paste!$G3305))</f>
        <v/>
      </c>
      <c r="B3308" s="43">
        <f>IF(GL_Paste!$B3305="","",DATE(YEAR(GL_Paste!$E3305),MONTH(GL_Paste!$E3305),1))</f>
        <v/>
      </c>
      <c r="C3308">
        <f>IF(GL_Paste!$B3305="","",IF(TRIM(GL_Paste!$M3305)&lt;&gt;"",TRIM(GL_Paste!$M3305),IFERROR(MID(GL_Paste!$I3305,FIND("[",GL_Paste!$I3305)+1,FIND("]",GL_Paste!$I3305)-FIND("[",GL_Paste!$I3305)-1),"")))</f>
        <v/>
      </c>
      <c r="D3308">
        <f>IF(GL_Paste!$B3305="","",IFERROR(INDEX(DeptName,MATCH($C3308,DeptTag,0)),"UNALLOCATED"))</f>
        <v/>
      </c>
      <c r="E3308">
        <f>IF(GL_Paste!$B3305="","",IFERROR(INDEX(AcctCat,MATCH(GL_Paste!$B3305&amp;"",AcctCode,0)),"UNKNOWN"))</f>
        <v/>
      </c>
      <c r="F3308">
        <f>IF(GL_Paste!$B3305="","",IFERROR(INDEX(AcctSub,MATCH(GL_Paste!$B3305&amp;"",AcctCode,0)),"UNKNOWN"))</f>
        <v/>
      </c>
    </row>
    <row r="3309">
      <c r="A3309" s="40">
        <f>IF(GL_Paste!$B3306="","",N(GL_Paste!$H3306)-N(GL_Paste!$G3306))</f>
        <v/>
      </c>
      <c r="B3309" s="43">
        <f>IF(GL_Paste!$B3306="","",DATE(YEAR(GL_Paste!$E3306),MONTH(GL_Paste!$E3306),1))</f>
        <v/>
      </c>
      <c r="C3309">
        <f>IF(GL_Paste!$B3306="","",IF(TRIM(GL_Paste!$M3306)&lt;&gt;"",TRIM(GL_Paste!$M3306),IFERROR(MID(GL_Paste!$I3306,FIND("[",GL_Paste!$I3306)+1,FIND("]",GL_Paste!$I3306)-FIND("[",GL_Paste!$I3306)-1),"")))</f>
        <v/>
      </c>
      <c r="D3309">
        <f>IF(GL_Paste!$B3306="","",IFERROR(INDEX(DeptName,MATCH($C3309,DeptTag,0)),"UNALLOCATED"))</f>
        <v/>
      </c>
      <c r="E3309">
        <f>IF(GL_Paste!$B3306="","",IFERROR(INDEX(AcctCat,MATCH(GL_Paste!$B3306&amp;"",AcctCode,0)),"UNKNOWN"))</f>
        <v/>
      </c>
      <c r="F3309">
        <f>IF(GL_Paste!$B3306="","",IFERROR(INDEX(AcctSub,MATCH(GL_Paste!$B3306&amp;"",AcctCode,0)),"UNKNOWN"))</f>
        <v/>
      </c>
    </row>
    <row r="3310">
      <c r="A3310" s="40">
        <f>IF(GL_Paste!$B3307="","",N(GL_Paste!$H3307)-N(GL_Paste!$G3307))</f>
        <v/>
      </c>
      <c r="B3310" s="43">
        <f>IF(GL_Paste!$B3307="","",DATE(YEAR(GL_Paste!$E3307),MONTH(GL_Paste!$E3307),1))</f>
        <v/>
      </c>
      <c r="C3310">
        <f>IF(GL_Paste!$B3307="","",IF(TRIM(GL_Paste!$M3307)&lt;&gt;"",TRIM(GL_Paste!$M3307),IFERROR(MID(GL_Paste!$I3307,FIND("[",GL_Paste!$I3307)+1,FIND("]",GL_Paste!$I3307)-FIND("[",GL_Paste!$I3307)-1),"")))</f>
        <v/>
      </c>
      <c r="D3310">
        <f>IF(GL_Paste!$B3307="","",IFERROR(INDEX(DeptName,MATCH($C3310,DeptTag,0)),"UNALLOCATED"))</f>
        <v/>
      </c>
      <c r="E3310">
        <f>IF(GL_Paste!$B3307="","",IFERROR(INDEX(AcctCat,MATCH(GL_Paste!$B3307&amp;"",AcctCode,0)),"UNKNOWN"))</f>
        <v/>
      </c>
      <c r="F3310">
        <f>IF(GL_Paste!$B3307="","",IFERROR(INDEX(AcctSub,MATCH(GL_Paste!$B3307&amp;"",AcctCode,0)),"UNKNOWN"))</f>
        <v/>
      </c>
    </row>
    <row r="3311">
      <c r="A3311" s="40">
        <f>IF(GL_Paste!$B3308="","",N(GL_Paste!$H3308)-N(GL_Paste!$G3308))</f>
        <v/>
      </c>
      <c r="B3311" s="43">
        <f>IF(GL_Paste!$B3308="","",DATE(YEAR(GL_Paste!$E3308),MONTH(GL_Paste!$E3308),1))</f>
        <v/>
      </c>
      <c r="C3311">
        <f>IF(GL_Paste!$B3308="","",IF(TRIM(GL_Paste!$M3308)&lt;&gt;"",TRIM(GL_Paste!$M3308),IFERROR(MID(GL_Paste!$I3308,FIND("[",GL_Paste!$I3308)+1,FIND("]",GL_Paste!$I3308)-FIND("[",GL_Paste!$I3308)-1),"")))</f>
        <v/>
      </c>
      <c r="D3311">
        <f>IF(GL_Paste!$B3308="","",IFERROR(INDEX(DeptName,MATCH($C3311,DeptTag,0)),"UNALLOCATED"))</f>
        <v/>
      </c>
      <c r="E3311">
        <f>IF(GL_Paste!$B3308="","",IFERROR(INDEX(AcctCat,MATCH(GL_Paste!$B3308&amp;"",AcctCode,0)),"UNKNOWN"))</f>
        <v/>
      </c>
      <c r="F3311">
        <f>IF(GL_Paste!$B3308="","",IFERROR(INDEX(AcctSub,MATCH(GL_Paste!$B3308&amp;"",AcctCode,0)),"UNKNOWN"))</f>
        <v/>
      </c>
    </row>
    <row r="3312">
      <c r="A3312" s="40">
        <f>IF(GL_Paste!$B3309="","",N(GL_Paste!$H3309)-N(GL_Paste!$G3309))</f>
        <v/>
      </c>
      <c r="B3312" s="43">
        <f>IF(GL_Paste!$B3309="","",DATE(YEAR(GL_Paste!$E3309),MONTH(GL_Paste!$E3309),1))</f>
        <v/>
      </c>
      <c r="C3312">
        <f>IF(GL_Paste!$B3309="","",IF(TRIM(GL_Paste!$M3309)&lt;&gt;"",TRIM(GL_Paste!$M3309),IFERROR(MID(GL_Paste!$I3309,FIND("[",GL_Paste!$I3309)+1,FIND("]",GL_Paste!$I3309)-FIND("[",GL_Paste!$I3309)-1),"")))</f>
        <v/>
      </c>
      <c r="D3312">
        <f>IF(GL_Paste!$B3309="","",IFERROR(INDEX(DeptName,MATCH($C3312,DeptTag,0)),"UNALLOCATED"))</f>
        <v/>
      </c>
      <c r="E3312">
        <f>IF(GL_Paste!$B3309="","",IFERROR(INDEX(AcctCat,MATCH(GL_Paste!$B3309&amp;"",AcctCode,0)),"UNKNOWN"))</f>
        <v/>
      </c>
      <c r="F3312">
        <f>IF(GL_Paste!$B3309="","",IFERROR(INDEX(AcctSub,MATCH(GL_Paste!$B3309&amp;"",AcctCode,0)),"UNKNOWN"))</f>
        <v/>
      </c>
    </row>
    <row r="3313">
      <c r="A3313" s="40">
        <f>IF(GL_Paste!$B3310="","",N(GL_Paste!$H3310)-N(GL_Paste!$G3310))</f>
        <v/>
      </c>
      <c r="B3313" s="43">
        <f>IF(GL_Paste!$B3310="","",DATE(YEAR(GL_Paste!$E3310),MONTH(GL_Paste!$E3310),1))</f>
        <v/>
      </c>
      <c r="C3313">
        <f>IF(GL_Paste!$B3310="","",IF(TRIM(GL_Paste!$M3310)&lt;&gt;"",TRIM(GL_Paste!$M3310),IFERROR(MID(GL_Paste!$I3310,FIND("[",GL_Paste!$I3310)+1,FIND("]",GL_Paste!$I3310)-FIND("[",GL_Paste!$I3310)-1),"")))</f>
        <v/>
      </c>
      <c r="D3313">
        <f>IF(GL_Paste!$B3310="","",IFERROR(INDEX(DeptName,MATCH($C3313,DeptTag,0)),"UNALLOCATED"))</f>
        <v/>
      </c>
      <c r="E3313">
        <f>IF(GL_Paste!$B3310="","",IFERROR(INDEX(AcctCat,MATCH(GL_Paste!$B3310&amp;"",AcctCode,0)),"UNKNOWN"))</f>
        <v/>
      </c>
      <c r="F3313">
        <f>IF(GL_Paste!$B3310="","",IFERROR(INDEX(AcctSub,MATCH(GL_Paste!$B3310&amp;"",AcctCode,0)),"UNKNOWN"))</f>
        <v/>
      </c>
    </row>
    <row r="3314">
      <c r="A3314" s="40">
        <f>IF(GL_Paste!$B3311="","",N(GL_Paste!$H3311)-N(GL_Paste!$G3311))</f>
        <v/>
      </c>
      <c r="B3314" s="43">
        <f>IF(GL_Paste!$B3311="","",DATE(YEAR(GL_Paste!$E3311),MONTH(GL_Paste!$E3311),1))</f>
        <v/>
      </c>
      <c r="C3314">
        <f>IF(GL_Paste!$B3311="","",IF(TRIM(GL_Paste!$M3311)&lt;&gt;"",TRIM(GL_Paste!$M3311),IFERROR(MID(GL_Paste!$I3311,FIND("[",GL_Paste!$I3311)+1,FIND("]",GL_Paste!$I3311)-FIND("[",GL_Paste!$I3311)-1),"")))</f>
        <v/>
      </c>
      <c r="D3314">
        <f>IF(GL_Paste!$B3311="","",IFERROR(INDEX(DeptName,MATCH($C3314,DeptTag,0)),"UNALLOCATED"))</f>
        <v/>
      </c>
      <c r="E3314">
        <f>IF(GL_Paste!$B3311="","",IFERROR(INDEX(AcctCat,MATCH(GL_Paste!$B3311&amp;"",AcctCode,0)),"UNKNOWN"))</f>
        <v/>
      </c>
      <c r="F3314">
        <f>IF(GL_Paste!$B3311="","",IFERROR(INDEX(AcctSub,MATCH(GL_Paste!$B3311&amp;"",AcctCode,0)),"UNKNOWN"))</f>
        <v/>
      </c>
    </row>
    <row r="3315">
      <c r="A3315" s="40">
        <f>IF(GL_Paste!$B3312="","",N(GL_Paste!$H3312)-N(GL_Paste!$G3312))</f>
        <v/>
      </c>
      <c r="B3315" s="43">
        <f>IF(GL_Paste!$B3312="","",DATE(YEAR(GL_Paste!$E3312),MONTH(GL_Paste!$E3312),1))</f>
        <v/>
      </c>
      <c r="C3315">
        <f>IF(GL_Paste!$B3312="","",IF(TRIM(GL_Paste!$M3312)&lt;&gt;"",TRIM(GL_Paste!$M3312),IFERROR(MID(GL_Paste!$I3312,FIND("[",GL_Paste!$I3312)+1,FIND("]",GL_Paste!$I3312)-FIND("[",GL_Paste!$I3312)-1),"")))</f>
        <v/>
      </c>
      <c r="D3315">
        <f>IF(GL_Paste!$B3312="","",IFERROR(INDEX(DeptName,MATCH($C3315,DeptTag,0)),"UNALLOCATED"))</f>
        <v/>
      </c>
      <c r="E3315">
        <f>IF(GL_Paste!$B3312="","",IFERROR(INDEX(AcctCat,MATCH(GL_Paste!$B3312&amp;"",AcctCode,0)),"UNKNOWN"))</f>
        <v/>
      </c>
      <c r="F3315">
        <f>IF(GL_Paste!$B3312="","",IFERROR(INDEX(AcctSub,MATCH(GL_Paste!$B3312&amp;"",AcctCode,0)),"UNKNOWN"))</f>
        <v/>
      </c>
    </row>
    <row r="3316">
      <c r="A3316" s="40">
        <f>IF(GL_Paste!$B3313="","",N(GL_Paste!$H3313)-N(GL_Paste!$G3313))</f>
        <v/>
      </c>
      <c r="B3316" s="43">
        <f>IF(GL_Paste!$B3313="","",DATE(YEAR(GL_Paste!$E3313),MONTH(GL_Paste!$E3313),1))</f>
        <v/>
      </c>
      <c r="C3316">
        <f>IF(GL_Paste!$B3313="","",IF(TRIM(GL_Paste!$M3313)&lt;&gt;"",TRIM(GL_Paste!$M3313),IFERROR(MID(GL_Paste!$I3313,FIND("[",GL_Paste!$I3313)+1,FIND("]",GL_Paste!$I3313)-FIND("[",GL_Paste!$I3313)-1),"")))</f>
        <v/>
      </c>
      <c r="D3316">
        <f>IF(GL_Paste!$B3313="","",IFERROR(INDEX(DeptName,MATCH($C3316,DeptTag,0)),"UNALLOCATED"))</f>
        <v/>
      </c>
      <c r="E3316">
        <f>IF(GL_Paste!$B3313="","",IFERROR(INDEX(AcctCat,MATCH(GL_Paste!$B3313&amp;"",AcctCode,0)),"UNKNOWN"))</f>
        <v/>
      </c>
      <c r="F3316">
        <f>IF(GL_Paste!$B3313="","",IFERROR(INDEX(AcctSub,MATCH(GL_Paste!$B3313&amp;"",AcctCode,0)),"UNKNOWN"))</f>
        <v/>
      </c>
    </row>
    <row r="3317">
      <c r="A3317" s="40">
        <f>IF(GL_Paste!$B3314="","",N(GL_Paste!$H3314)-N(GL_Paste!$G3314))</f>
        <v/>
      </c>
      <c r="B3317" s="43">
        <f>IF(GL_Paste!$B3314="","",DATE(YEAR(GL_Paste!$E3314),MONTH(GL_Paste!$E3314),1))</f>
        <v/>
      </c>
      <c r="C3317">
        <f>IF(GL_Paste!$B3314="","",IF(TRIM(GL_Paste!$M3314)&lt;&gt;"",TRIM(GL_Paste!$M3314),IFERROR(MID(GL_Paste!$I3314,FIND("[",GL_Paste!$I3314)+1,FIND("]",GL_Paste!$I3314)-FIND("[",GL_Paste!$I3314)-1),"")))</f>
        <v/>
      </c>
      <c r="D3317">
        <f>IF(GL_Paste!$B3314="","",IFERROR(INDEX(DeptName,MATCH($C3317,DeptTag,0)),"UNALLOCATED"))</f>
        <v/>
      </c>
      <c r="E3317">
        <f>IF(GL_Paste!$B3314="","",IFERROR(INDEX(AcctCat,MATCH(GL_Paste!$B3314&amp;"",AcctCode,0)),"UNKNOWN"))</f>
        <v/>
      </c>
      <c r="F3317">
        <f>IF(GL_Paste!$B3314="","",IFERROR(INDEX(AcctSub,MATCH(GL_Paste!$B3314&amp;"",AcctCode,0)),"UNKNOWN"))</f>
        <v/>
      </c>
    </row>
    <row r="3318">
      <c r="A3318" s="40">
        <f>IF(GL_Paste!$B3315="","",N(GL_Paste!$H3315)-N(GL_Paste!$G3315))</f>
        <v/>
      </c>
      <c r="B3318" s="43">
        <f>IF(GL_Paste!$B3315="","",DATE(YEAR(GL_Paste!$E3315),MONTH(GL_Paste!$E3315),1))</f>
        <v/>
      </c>
      <c r="C3318">
        <f>IF(GL_Paste!$B3315="","",IF(TRIM(GL_Paste!$M3315)&lt;&gt;"",TRIM(GL_Paste!$M3315),IFERROR(MID(GL_Paste!$I3315,FIND("[",GL_Paste!$I3315)+1,FIND("]",GL_Paste!$I3315)-FIND("[",GL_Paste!$I3315)-1),"")))</f>
        <v/>
      </c>
      <c r="D3318">
        <f>IF(GL_Paste!$B3315="","",IFERROR(INDEX(DeptName,MATCH($C3318,DeptTag,0)),"UNALLOCATED"))</f>
        <v/>
      </c>
      <c r="E3318">
        <f>IF(GL_Paste!$B3315="","",IFERROR(INDEX(AcctCat,MATCH(GL_Paste!$B3315&amp;"",AcctCode,0)),"UNKNOWN"))</f>
        <v/>
      </c>
      <c r="F3318">
        <f>IF(GL_Paste!$B3315="","",IFERROR(INDEX(AcctSub,MATCH(GL_Paste!$B3315&amp;"",AcctCode,0)),"UNKNOWN"))</f>
        <v/>
      </c>
    </row>
    <row r="3319">
      <c r="A3319" s="40">
        <f>IF(GL_Paste!$B3316="","",N(GL_Paste!$H3316)-N(GL_Paste!$G3316))</f>
        <v/>
      </c>
      <c r="B3319" s="43">
        <f>IF(GL_Paste!$B3316="","",DATE(YEAR(GL_Paste!$E3316),MONTH(GL_Paste!$E3316),1))</f>
        <v/>
      </c>
      <c r="C3319">
        <f>IF(GL_Paste!$B3316="","",IF(TRIM(GL_Paste!$M3316)&lt;&gt;"",TRIM(GL_Paste!$M3316),IFERROR(MID(GL_Paste!$I3316,FIND("[",GL_Paste!$I3316)+1,FIND("]",GL_Paste!$I3316)-FIND("[",GL_Paste!$I3316)-1),"")))</f>
        <v/>
      </c>
      <c r="D3319">
        <f>IF(GL_Paste!$B3316="","",IFERROR(INDEX(DeptName,MATCH($C3319,DeptTag,0)),"UNALLOCATED"))</f>
        <v/>
      </c>
      <c r="E3319">
        <f>IF(GL_Paste!$B3316="","",IFERROR(INDEX(AcctCat,MATCH(GL_Paste!$B3316&amp;"",AcctCode,0)),"UNKNOWN"))</f>
        <v/>
      </c>
      <c r="F3319">
        <f>IF(GL_Paste!$B3316="","",IFERROR(INDEX(AcctSub,MATCH(GL_Paste!$B3316&amp;"",AcctCode,0)),"UNKNOWN"))</f>
        <v/>
      </c>
    </row>
    <row r="3320">
      <c r="A3320" s="40">
        <f>IF(GL_Paste!$B3317="","",N(GL_Paste!$H3317)-N(GL_Paste!$G3317))</f>
        <v/>
      </c>
      <c r="B3320" s="43">
        <f>IF(GL_Paste!$B3317="","",DATE(YEAR(GL_Paste!$E3317),MONTH(GL_Paste!$E3317),1))</f>
        <v/>
      </c>
      <c r="C3320">
        <f>IF(GL_Paste!$B3317="","",IF(TRIM(GL_Paste!$M3317)&lt;&gt;"",TRIM(GL_Paste!$M3317),IFERROR(MID(GL_Paste!$I3317,FIND("[",GL_Paste!$I3317)+1,FIND("]",GL_Paste!$I3317)-FIND("[",GL_Paste!$I3317)-1),"")))</f>
        <v/>
      </c>
      <c r="D3320">
        <f>IF(GL_Paste!$B3317="","",IFERROR(INDEX(DeptName,MATCH($C3320,DeptTag,0)),"UNALLOCATED"))</f>
        <v/>
      </c>
      <c r="E3320">
        <f>IF(GL_Paste!$B3317="","",IFERROR(INDEX(AcctCat,MATCH(GL_Paste!$B3317&amp;"",AcctCode,0)),"UNKNOWN"))</f>
        <v/>
      </c>
      <c r="F3320">
        <f>IF(GL_Paste!$B3317="","",IFERROR(INDEX(AcctSub,MATCH(GL_Paste!$B3317&amp;"",AcctCode,0)),"UNKNOWN"))</f>
        <v/>
      </c>
    </row>
    <row r="3321">
      <c r="A3321" s="40">
        <f>IF(GL_Paste!$B3318="","",N(GL_Paste!$H3318)-N(GL_Paste!$G3318))</f>
        <v/>
      </c>
      <c r="B3321" s="43">
        <f>IF(GL_Paste!$B3318="","",DATE(YEAR(GL_Paste!$E3318),MONTH(GL_Paste!$E3318),1))</f>
        <v/>
      </c>
      <c r="C3321">
        <f>IF(GL_Paste!$B3318="","",IF(TRIM(GL_Paste!$M3318)&lt;&gt;"",TRIM(GL_Paste!$M3318),IFERROR(MID(GL_Paste!$I3318,FIND("[",GL_Paste!$I3318)+1,FIND("]",GL_Paste!$I3318)-FIND("[",GL_Paste!$I3318)-1),"")))</f>
        <v/>
      </c>
      <c r="D3321">
        <f>IF(GL_Paste!$B3318="","",IFERROR(INDEX(DeptName,MATCH($C3321,DeptTag,0)),"UNALLOCATED"))</f>
        <v/>
      </c>
      <c r="E3321">
        <f>IF(GL_Paste!$B3318="","",IFERROR(INDEX(AcctCat,MATCH(GL_Paste!$B3318&amp;"",AcctCode,0)),"UNKNOWN"))</f>
        <v/>
      </c>
      <c r="F3321">
        <f>IF(GL_Paste!$B3318="","",IFERROR(INDEX(AcctSub,MATCH(GL_Paste!$B3318&amp;"",AcctCode,0)),"UNKNOWN"))</f>
        <v/>
      </c>
    </row>
    <row r="3322">
      <c r="A3322" s="40">
        <f>IF(GL_Paste!$B3319="","",N(GL_Paste!$H3319)-N(GL_Paste!$G3319))</f>
        <v/>
      </c>
      <c r="B3322" s="43">
        <f>IF(GL_Paste!$B3319="","",DATE(YEAR(GL_Paste!$E3319),MONTH(GL_Paste!$E3319),1))</f>
        <v/>
      </c>
      <c r="C3322">
        <f>IF(GL_Paste!$B3319="","",IF(TRIM(GL_Paste!$M3319)&lt;&gt;"",TRIM(GL_Paste!$M3319),IFERROR(MID(GL_Paste!$I3319,FIND("[",GL_Paste!$I3319)+1,FIND("]",GL_Paste!$I3319)-FIND("[",GL_Paste!$I3319)-1),"")))</f>
        <v/>
      </c>
      <c r="D3322">
        <f>IF(GL_Paste!$B3319="","",IFERROR(INDEX(DeptName,MATCH($C3322,DeptTag,0)),"UNALLOCATED"))</f>
        <v/>
      </c>
      <c r="E3322">
        <f>IF(GL_Paste!$B3319="","",IFERROR(INDEX(AcctCat,MATCH(GL_Paste!$B3319&amp;"",AcctCode,0)),"UNKNOWN"))</f>
        <v/>
      </c>
      <c r="F3322">
        <f>IF(GL_Paste!$B3319="","",IFERROR(INDEX(AcctSub,MATCH(GL_Paste!$B3319&amp;"",AcctCode,0)),"UNKNOWN"))</f>
        <v/>
      </c>
    </row>
    <row r="3323">
      <c r="A3323" s="40">
        <f>IF(GL_Paste!$B3320="","",N(GL_Paste!$H3320)-N(GL_Paste!$G3320))</f>
        <v/>
      </c>
      <c r="B3323" s="43">
        <f>IF(GL_Paste!$B3320="","",DATE(YEAR(GL_Paste!$E3320),MONTH(GL_Paste!$E3320),1))</f>
        <v/>
      </c>
      <c r="C3323">
        <f>IF(GL_Paste!$B3320="","",IF(TRIM(GL_Paste!$M3320)&lt;&gt;"",TRIM(GL_Paste!$M3320),IFERROR(MID(GL_Paste!$I3320,FIND("[",GL_Paste!$I3320)+1,FIND("]",GL_Paste!$I3320)-FIND("[",GL_Paste!$I3320)-1),"")))</f>
        <v/>
      </c>
      <c r="D3323">
        <f>IF(GL_Paste!$B3320="","",IFERROR(INDEX(DeptName,MATCH($C3323,DeptTag,0)),"UNALLOCATED"))</f>
        <v/>
      </c>
      <c r="E3323">
        <f>IF(GL_Paste!$B3320="","",IFERROR(INDEX(AcctCat,MATCH(GL_Paste!$B3320&amp;"",AcctCode,0)),"UNKNOWN"))</f>
        <v/>
      </c>
      <c r="F3323">
        <f>IF(GL_Paste!$B3320="","",IFERROR(INDEX(AcctSub,MATCH(GL_Paste!$B3320&amp;"",AcctCode,0)),"UNKNOWN"))</f>
        <v/>
      </c>
    </row>
    <row r="3324">
      <c r="A3324" s="40">
        <f>IF(GL_Paste!$B3321="","",N(GL_Paste!$H3321)-N(GL_Paste!$G3321))</f>
        <v/>
      </c>
      <c r="B3324" s="43">
        <f>IF(GL_Paste!$B3321="","",DATE(YEAR(GL_Paste!$E3321),MONTH(GL_Paste!$E3321),1))</f>
        <v/>
      </c>
      <c r="C3324">
        <f>IF(GL_Paste!$B3321="","",IF(TRIM(GL_Paste!$M3321)&lt;&gt;"",TRIM(GL_Paste!$M3321),IFERROR(MID(GL_Paste!$I3321,FIND("[",GL_Paste!$I3321)+1,FIND("]",GL_Paste!$I3321)-FIND("[",GL_Paste!$I3321)-1),"")))</f>
        <v/>
      </c>
      <c r="D3324">
        <f>IF(GL_Paste!$B3321="","",IFERROR(INDEX(DeptName,MATCH($C3324,DeptTag,0)),"UNALLOCATED"))</f>
        <v/>
      </c>
      <c r="E3324">
        <f>IF(GL_Paste!$B3321="","",IFERROR(INDEX(AcctCat,MATCH(GL_Paste!$B3321&amp;"",AcctCode,0)),"UNKNOWN"))</f>
        <v/>
      </c>
      <c r="F3324">
        <f>IF(GL_Paste!$B3321="","",IFERROR(INDEX(AcctSub,MATCH(GL_Paste!$B3321&amp;"",AcctCode,0)),"UNKNOWN"))</f>
        <v/>
      </c>
    </row>
    <row r="3325">
      <c r="A3325" s="40">
        <f>IF(GL_Paste!$B3322="","",N(GL_Paste!$H3322)-N(GL_Paste!$G3322))</f>
        <v/>
      </c>
      <c r="B3325" s="43">
        <f>IF(GL_Paste!$B3322="","",DATE(YEAR(GL_Paste!$E3322),MONTH(GL_Paste!$E3322),1))</f>
        <v/>
      </c>
      <c r="C3325">
        <f>IF(GL_Paste!$B3322="","",IF(TRIM(GL_Paste!$M3322)&lt;&gt;"",TRIM(GL_Paste!$M3322),IFERROR(MID(GL_Paste!$I3322,FIND("[",GL_Paste!$I3322)+1,FIND("]",GL_Paste!$I3322)-FIND("[",GL_Paste!$I3322)-1),"")))</f>
        <v/>
      </c>
      <c r="D3325">
        <f>IF(GL_Paste!$B3322="","",IFERROR(INDEX(DeptName,MATCH($C3325,DeptTag,0)),"UNALLOCATED"))</f>
        <v/>
      </c>
      <c r="E3325">
        <f>IF(GL_Paste!$B3322="","",IFERROR(INDEX(AcctCat,MATCH(GL_Paste!$B3322&amp;"",AcctCode,0)),"UNKNOWN"))</f>
        <v/>
      </c>
      <c r="F3325">
        <f>IF(GL_Paste!$B3322="","",IFERROR(INDEX(AcctSub,MATCH(GL_Paste!$B3322&amp;"",AcctCode,0)),"UNKNOWN"))</f>
        <v/>
      </c>
    </row>
    <row r="3326">
      <c r="A3326" s="40">
        <f>IF(GL_Paste!$B3323="","",N(GL_Paste!$H3323)-N(GL_Paste!$G3323))</f>
        <v/>
      </c>
      <c r="B3326" s="43">
        <f>IF(GL_Paste!$B3323="","",DATE(YEAR(GL_Paste!$E3323),MONTH(GL_Paste!$E3323),1))</f>
        <v/>
      </c>
      <c r="C3326">
        <f>IF(GL_Paste!$B3323="","",IF(TRIM(GL_Paste!$M3323)&lt;&gt;"",TRIM(GL_Paste!$M3323),IFERROR(MID(GL_Paste!$I3323,FIND("[",GL_Paste!$I3323)+1,FIND("]",GL_Paste!$I3323)-FIND("[",GL_Paste!$I3323)-1),"")))</f>
        <v/>
      </c>
      <c r="D3326">
        <f>IF(GL_Paste!$B3323="","",IFERROR(INDEX(DeptName,MATCH($C3326,DeptTag,0)),"UNALLOCATED"))</f>
        <v/>
      </c>
      <c r="E3326">
        <f>IF(GL_Paste!$B3323="","",IFERROR(INDEX(AcctCat,MATCH(GL_Paste!$B3323&amp;"",AcctCode,0)),"UNKNOWN"))</f>
        <v/>
      </c>
      <c r="F3326">
        <f>IF(GL_Paste!$B3323="","",IFERROR(INDEX(AcctSub,MATCH(GL_Paste!$B3323&amp;"",AcctCode,0)),"UNKNOWN"))</f>
        <v/>
      </c>
    </row>
    <row r="3327">
      <c r="A3327" s="40">
        <f>IF(GL_Paste!$B3324="","",N(GL_Paste!$H3324)-N(GL_Paste!$G3324))</f>
        <v/>
      </c>
      <c r="B3327" s="43">
        <f>IF(GL_Paste!$B3324="","",DATE(YEAR(GL_Paste!$E3324),MONTH(GL_Paste!$E3324),1))</f>
        <v/>
      </c>
      <c r="C3327">
        <f>IF(GL_Paste!$B3324="","",IF(TRIM(GL_Paste!$M3324)&lt;&gt;"",TRIM(GL_Paste!$M3324),IFERROR(MID(GL_Paste!$I3324,FIND("[",GL_Paste!$I3324)+1,FIND("]",GL_Paste!$I3324)-FIND("[",GL_Paste!$I3324)-1),"")))</f>
        <v/>
      </c>
      <c r="D3327">
        <f>IF(GL_Paste!$B3324="","",IFERROR(INDEX(DeptName,MATCH($C3327,DeptTag,0)),"UNALLOCATED"))</f>
        <v/>
      </c>
      <c r="E3327">
        <f>IF(GL_Paste!$B3324="","",IFERROR(INDEX(AcctCat,MATCH(GL_Paste!$B3324&amp;"",AcctCode,0)),"UNKNOWN"))</f>
        <v/>
      </c>
      <c r="F3327">
        <f>IF(GL_Paste!$B3324="","",IFERROR(INDEX(AcctSub,MATCH(GL_Paste!$B3324&amp;"",AcctCode,0)),"UNKNOWN"))</f>
        <v/>
      </c>
    </row>
    <row r="3328">
      <c r="A3328" s="40">
        <f>IF(GL_Paste!$B3325="","",N(GL_Paste!$H3325)-N(GL_Paste!$G3325))</f>
        <v/>
      </c>
      <c r="B3328" s="43">
        <f>IF(GL_Paste!$B3325="","",DATE(YEAR(GL_Paste!$E3325),MONTH(GL_Paste!$E3325),1))</f>
        <v/>
      </c>
      <c r="C3328">
        <f>IF(GL_Paste!$B3325="","",IF(TRIM(GL_Paste!$M3325)&lt;&gt;"",TRIM(GL_Paste!$M3325),IFERROR(MID(GL_Paste!$I3325,FIND("[",GL_Paste!$I3325)+1,FIND("]",GL_Paste!$I3325)-FIND("[",GL_Paste!$I3325)-1),"")))</f>
        <v/>
      </c>
      <c r="D3328">
        <f>IF(GL_Paste!$B3325="","",IFERROR(INDEX(DeptName,MATCH($C3328,DeptTag,0)),"UNALLOCATED"))</f>
        <v/>
      </c>
      <c r="E3328">
        <f>IF(GL_Paste!$B3325="","",IFERROR(INDEX(AcctCat,MATCH(GL_Paste!$B3325&amp;"",AcctCode,0)),"UNKNOWN"))</f>
        <v/>
      </c>
      <c r="F3328">
        <f>IF(GL_Paste!$B3325="","",IFERROR(INDEX(AcctSub,MATCH(GL_Paste!$B3325&amp;"",AcctCode,0)),"UNKNOWN"))</f>
        <v/>
      </c>
    </row>
    <row r="3329">
      <c r="A3329" s="40">
        <f>IF(GL_Paste!$B3326="","",N(GL_Paste!$H3326)-N(GL_Paste!$G3326))</f>
        <v/>
      </c>
      <c r="B3329" s="43">
        <f>IF(GL_Paste!$B3326="","",DATE(YEAR(GL_Paste!$E3326),MONTH(GL_Paste!$E3326),1))</f>
        <v/>
      </c>
      <c r="C3329">
        <f>IF(GL_Paste!$B3326="","",IF(TRIM(GL_Paste!$M3326)&lt;&gt;"",TRIM(GL_Paste!$M3326),IFERROR(MID(GL_Paste!$I3326,FIND("[",GL_Paste!$I3326)+1,FIND("]",GL_Paste!$I3326)-FIND("[",GL_Paste!$I3326)-1),"")))</f>
        <v/>
      </c>
      <c r="D3329">
        <f>IF(GL_Paste!$B3326="","",IFERROR(INDEX(DeptName,MATCH($C3329,DeptTag,0)),"UNALLOCATED"))</f>
        <v/>
      </c>
      <c r="E3329">
        <f>IF(GL_Paste!$B3326="","",IFERROR(INDEX(AcctCat,MATCH(GL_Paste!$B3326&amp;"",AcctCode,0)),"UNKNOWN"))</f>
        <v/>
      </c>
      <c r="F3329">
        <f>IF(GL_Paste!$B3326="","",IFERROR(INDEX(AcctSub,MATCH(GL_Paste!$B3326&amp;"",AcctCode,0)),"UNKNOWN"))</f>
        <v/>
      </c>
    </row>
    <row r="3330">
      <c r="A3330" s="40">
        <f>IF(GL_Paste!$B3327="","",N(GL_Paste!$H3327)-N(GL_Paste!$G3327))</f>
        <v/>
      </c>
      <c r="B3330" s="43">
        <f>IF(GL_Paste!$B3327="","",DATE(YEAR(GL_Paste!$E3327),MONTH(GL_Paste!$E3327),1))</f>
        <v/>
      </c>
      <c r="C3330">
        <f>IF(GL_Paste!$B3327="","",IF(TRIM(GL_Paste!$M3327)&lt;&gt;"",TRIM(GL_Paste!$M3327),IFERROR(MID(GL_Paste!$I3327,FIND("[",GL_Paste!$I3327)+1,FIND("]",GL_Paste!$I3327)-FIND("[",GL_Paste!$I3327)-1),"")))</f>
        <v/>
      </c>
      <c r="D3330">
        <f>IF(GL_Paste!$B3327="","",IFERROR(INDEX(DeptName,MATCH($C3330,DeptTag,0)),"UNALLOCATED"))</f>
        <v/>
      </c>
      <c r="E3330">
        <f>IF(GL_Paste!$B3327="","",IFERROR(INDEX(AcctCat,MATCH(GL_Paste!$B3327&amp;"",AcctCode,0)),"UNKNOWN"))</f>
        <v/>
      </c>
      <c r="F3330">
        <f>IF(GL_Paste!$B3327="","",IFERROR(INDEX(AcctSub,MATCH(GL_Paste!$B3327&amp;"",AcctCode,0)),"UNKNOWN"))</f>
        <v/>
      </c>
    </row>
    <row r="3331">
      <c r="A3331" s="40">
        <f>IF(GL_Paste!$B3328="","",N(GL_Paste!$H3328)-N(GL_Paste!$G3328))</f>
        <v/>
      </c>
      <c r="B3331" s="43">
        <f>IF(GL_Paste!$B3328="","",DATE(YEAR(GL_Paste!$E3328),MONTH(GL_Paste!$E3328),1))</f>
        <v/>
      </c>
      <c r="C3331">
        <f>IF(GL_Paste!$B3328="","",IF(TRIM(GL_Paste!$M3328)&lt;&gt;"",TRIM(GL_Paste!$M3328),IFERROR(MID(GL_Paste!$I3328,FIND("[",GL_Paste!$I3328)+1,FIND("]",GL_Paste!$I3328)-FIND("[",GL_Paste!$I3328)-1),"")))</f>
        <v/>
      </c>
      <c r="D3331">
        <f>IF(GL_Paste!$B3328="","",IFERROR(INDEX(DeptName,MATCH($C3331,DeptTag,0)),"UNALLOCATED"))</f>
        <v/>
      </c>
      <c r="E3331">
        <f>IF(GL_Paste!$B3328="","",IFERROR(INDEX(AcctCat,MATCH(GL_Paste!$B3328&amp;"",AcctCode,0)),"UNKNOWN"))</f>
        <v/>
      </c>
      <c r="F3331">
        <f>IF(GL_Paste!$B3328="","",IFERROR(INDEX(AcctSub,MATCH(GL_Paste!$B3328&amp;"",AcctCode,0)),"UNKNOWN"))</f>
        <v/>
      </c>
    </row>
    <row r="3332">
      <c r="A3332" s="40">
        <f>IF(GL_Paste!$B3329="","",N(GL_Paste!$H3329)-N(GL_Paste!$G3329))</f>
        <v/>
      </c>
      <c r="B3332" s="43">
        <f>IF(GL_Paste!$B3329="","",DATE(YEAR(GL_Paste!$E3329),MONTH(GL_Paste!$E3329),1))</f>
        <v/>
      </c>
      <c r="C3332">
        <f>IF(GL_Paste!$B3329="","",IF(TRIM(GL_Paste!$M3329)&lt;&gt;"",TRIM(GL_Paste!$M3329),IFERROR(MID(GL_Paste!$I3329,FIND("[",GL_Paste!$I3329)+1,FIND("]",GL_Paste!$I3329)-FIND("[",GL_Paste!$I3329)-1),"")))</f>
        <v/>
      </c>
      <c r="D3332">
        <f>IF(GL_Paste!$B3329="","",IFERROR(INDEX(DeptName,MATCH($C3332,DeptTag,0)),"UNALLOCATED"))</f>
        <v/>
      </c>
      <c r="E3332">
        <f>IF(GL_Paste!$B3329="","",IFERROR(INDEX(AcctCat,MATCH(GL_Paste!$B3329&amp;"",AcctCode,0)),"UNKNOWN"))</f>
        <v/>
      </c>
      <c r="F3332">
        <f>IF(GL_Paste!$B3329="","",IFERROR(INDEX(AcctSub,MATCH(GL_Paste!$B3329&amp;"",AcctCode,0)),"UNKNOWN"))</f>
        <v/>
      </c>
    </row>
    <row r="3333">
      <c r="A3333" s="40">
        <f>IF(GL_Paste!$B3330="","",N(GL_Paste!$H3330)-N(GL_Paste!$G3330))</f>
        <v/>
      </c>
      <c r="B3333" s="43">
        <f>IF(GL_Paste!$B3330="","",DATE(YEAR(GL_Paste!$E3330),MONTH(GL_Paste!$E3330),1))</f>
        <v/>
      </c>
      <c r="C3333">
        <f>IF(GL_Paste!$B3330="","",IF(TRIM(GL_Paste!$M3330)&lt;&gt;"",TRIM(GL_Paste!$M3330),IFERROR(MID(GL_Paste!$I3330,FIND("[",GL_Paste!$I3330)+1,FIND("]",GL_Paste!$I3330)-FIND("[",GL_Paste!$I3330)-1),"")))</f>
        <v/>
      </c>
      <c r="D3333">
        <f>IF(GL_Paste!$B3330="","",IFERROR(INDEX(DeptName,MATCH($C3333,DeptTag,0)),"UNALLOCATED"))</f>
        <v/>
      </c>
      <c r="E3333">
        <f>IF(GL_Paste!$B3330="","",IFERROR(INDEX(AcctCat,MATCH(GL_Paste!$B3330&amp;"",AcctCode,0)),"UNKNOWN"))</f>
        <v/>
      </c>
      <c r="F3333">
        <f>IF(GL_Paste!$B3330="","",IFERROR(INDEX(AcctSub,MATCH(GL_Paste!$B3330&amp;"",AcctCode,0)),"UNKNOWN"))</f>
        <v/>
      </c>
    </row>
    <row r="3334">
      <c r="A3334" s="40">
        <f>IF(GL_Paste!$B3331="","",N(GL_Paste!$H3331)-N(GL_Paste!$G3331))</f>
        <v/>
      </c>
      <c r="B3334" s="43">
        <f>IF(GL_Paste!$B3331="","",DATE(YEAR(GL_Paste!$E3331),MONTH(GL_Paste!$E3331),1))</f>
        <v/>
      </c>
      <c r="C3334">
        <f>IF(GL_Paste!$B3331="","",IF(TRIM(GL_Paste!$M3331)&lt;&gt;"",TRIM(GL_Paste!$M3331),IFERROR(MID(GL_Paste!$I3331,FIND("[",GL_Paste!$I3331)+1,FIND("]",GL_Paste!$I3331)-FIND("[",GL_Paste!$I3331)-1),"")))</f>
        <v/>
      </c>
      <c r="D3334">
        <f>IF(GL_Paste!$B3331="","",IFERROR(INDEX(DeptName,MATCH($C3334,DeptTag,0)),"UNALLOCATED"))</f>
        <v/>
      </c>
      <c r="E3334">
        <f>IF(GL_Paste!$B3331="","",IFERROR(INDEX(AcctCat,MATCH(GL_Paste!$B3331&amp;"",AcctCode,0)),"UNKNOWN"))</f>
        <v/>
      </c>
      <c r="F3334">
        <f>IF(GL_Paste!$B3331="","",IFERROR(INDEX(AcctSub,MATCH(GL_Paste!$B3331&amp;"",AcctCode,0)),"UNKNOWN"))</f>
        <v/>
      </c>
    </row>
    <row r="3335">
      <c r="A3335" s="40">
        <f>IF(GL_Paste!$B3332="","",N(GL_Paste!$H3332)-N(GL_Paste!$G3332))</f>
        <v/>
      </c>
      <c r="B3335" s="43">
        <f>IF(GL_Paste!$B3332="","",DATE(YEAR(GL_Paste!$E3332),MONTH(GL_Paste!$E3332),1))</f>
        <v/>
      </c>
      <c r="C3335">
        <f>IF(GL_Paste!$B3332="","",IF(TRIM(GL_Paste!$M3332)&lt;&gt;"",TRIM(GL_Paste!$M3332),IFERROR(MID(GL_Paste!$I3332,FIND("[",GL_Paste!$I3332)+1,FIND("]",GL_Paste!$I3332)-FIND("[",GL_Paste!$I3332)-1),"")))</f>
        <v/>
      </c>
      <c r="D3335">
        <f>IF(GL_Paste!$B3332="","",IFERROR(INDEX(DeptName,MATCH($C3335,DeptTag,0)),"UNALLOCATED"))</f>
        <v/>
      </c>
      <c r="E3335">
        <f>IF(GL_Paste!$B3332="","",IFERROR(INDEX(AcctCat,MATCH(GL_Paste!$B3332&amp;"",AcctCode,0)),"UNKNOWN"))</f>
        <v/>
      </c>
      <c r="F3335">
        <f>IF(GL_Paste!$B3332="","",IFERROR(INDEX(AcctSub,MATCH(GL_Paste!$B3332&amp;"",AcctCode,0)),"UNKNOWN"))</f>
        <v/>
      </c>
    </row>
    <row r="3336">
      <c r="A3336" s="40">
        <f>IF(GL_Paste!$B3333="","",N(GL_Paste!$H3333)-N(GL_Paste!$G3333))</f>
        <v/>
      </c>
      <c r="B3336" s="43">
        <f>IF(GL_Paste!$B3333="","",DATE(YEAR(GL_Paste!$E3333),MONTH(GL_Paste!$E3333),1))</f>
        <v/>
      </c>
      <c r="C3336">
        <f>IF(GL_Paste!$B3333="","",IF(TRIM(GL_Paste!$M3333)&lt;&gt;"",TRIM(GL_Paste!$M3333),IFERROR(MID(GL_Paste!$I3333,FIND("[",GL_Paste!$I3333)+1,FIND("]",GL_Paste!$I3333)-FIND("[",GL_Paste!$I3333)-1),"")))</f>
        <v/>
      </c>
      <c r="D3336">
        <f>IF(GL_Paste!$B3333="","",IFERROR(INDEX(DeptName,MATCH($C3336,DeptTag,0)),"UNALLOCATED"))</f>
        <v/>
      </c>
      <c r="E3336">
        <f>IF(GL_Paste!$B3333="","",IFERROR(INDEX(AcctCat,MATCH(GL_Paste!$B3333&amp;"",AcctCode,0)),"UNKNOWN"))</f>
        <v/>
      </c>
      <c r="F3336">
        <f>IF(GL_Paste!$B3333="","",IFERROR(INDEX(AcctSub,MATCH(GL_Paste!$B3333&amp;"",AcctCode,0)),"UNKNOWN"))</f>
        <v/>
      </c>
    </row>
    <row r="3337">
      <c r="A3337" s="40">
        <f>IF(GL_Paste!$B3334="","",N(GL_Paste!$H3334)-N(GL_Paste!$G3334))</f>
        <v/>
      </c>
      <c r="B3337" s="43">
        <f>IF(GL_Paste!$B3334="","",DATE(YEAR(GL_Paste!$E3334),MONTH(GL_Paste!$E3334),1))</f>
        <v/>
      </c>
      <c r="C3337">
        <f>IF(GL_Paste!$B3334="","",IF(TRIM(GL_Paste!$M3334)&lt;&gt;"",TRIM(GL_Paste!$M3334),IFERROR(MID(GL_Paste!$I3334,FIND("[",GL_Paste!$I3334)+1,FIND("]",GL_Paste!$I3334)-FIND("[",GL_Paste!$I3334)-1),"")))</f>
        <v/>
      </c>
      <c r="D3337">
        <f>IF(GL_Paste!$B3334="","",IFERROR(INDEX(DeptName,MATCH($C3337,DeptTag,0)),"UNALLOCATED"))</f>
        <v/>
      </c>
      <c r="E3337">
        <f>IF(GL_Paste!$B3334="","",IFERROR(INDEX(AcctCat,MATCH(GL_Paste!$B3334&amp;"",AcctCode,0)),"UNKNOWN"))</f>
        <v/>
      </c>
      <c r="F3337">
        <f>IF(GL_Paste!$B3334="","",IFERROR(INDEX(AcctSub,MATCH(GL_Paste!$B3334&amp;"",AcctCode,0)),"UNKNOWN"))</f>
        <v/>
      </c>
    </row>
    <row r="3338">
      <c r="A3338" s="40">
        <f>IF(GL_Paste!$B3335="","",N(GL_Paste!$H3335)-N(GL_Paste!$G3335))</f>
        <v/>
      </c>
      <c r="B3338" s="43">
        <f>IF(GL_Paste!$B3335="","",DATE(YEAR(GL_Paste!$E3335),MONTH(GL_Paste!$E3335),1))</f>
        <v/>
      </c>
      <c r="C3338">
        <f>IF(GL_Paste!$B3335="","",IF(TRIM(GL_Paste!$M3335)&lt;&gt;"",TRIM(GL_Paste!$M3335),IFERROR(MID(GL_Paste!$I3335,FIND("[",GL_Paste!$I3335)+1,FIND("]",GL_Paste!$I3335)-FIND("[",GL_Paste!$I3335)-1),"")))</f>
        <v/>
      </c>
      <c r="D3338">
        <f>IF(GL_Paste!$B3335="","",IFERROR(INDEX(DeptName,MATCH($C3338,DeptTag,0)),"UNALLOCATED"))</f>
        <v/>
      </c>
      <c r="E3338">
        <f>IF(GL_Paste!$B3335="","",IFERROR(INDEX(AcctCat,MATCH(GL_Paste!$B3335&amp;"",AcctCode,0)),"UNKNOWN"))</f>
        <v/>
      </c>
      <c r="F3338">
        <f>IF(GL_Paste!$B3335="","",IFERROR(INDEX(AcctSub,MATCH(GL_Paste!$B3335&amp;"",AcctCode,0)),"UNKNOWN"))</f>
        <v/>
      </c>
    </row>
    <row r="3339">
      <c r="A3339" s="40">
        <f>IF(GL_Paste!$B3336="","",N(GL_Paste!$H3336)-N(GL_Paste!$G3336))</f>
        <v/>
      </c>
      <c r="B3339" s="43">
        <f>IF(GL_Paste!$B3336="","",DATE(YEAR(GL_Paste!$E3336),MONTH(GL_Paste!$E3336),1))</f>
        <v/>
      </c>
      <c r="C3339">
        <f>IF(GL_Paste!$B3336="","",IF(TRIM(GL_Paste!$M3336)&lt;&gt;"",TRIM(GL_Paste!$M3336),IFERROR(MID(GL_Paste!$I3336,FIND("[",GL_Paste!$I3336)+1,FIND("]",GL_Paste!$I3336)-FIND("[",GL_Paste!$I3336)-1),"")))</f>
        <v/>
      </c>
      <c r="D3339">
        <f>IF(GL_Paste!$B3336="","",IFERROR(INDEX(DeptName,MATCH($C3339,DeptTag,0)),"UNALLOCATED"))</f>
        <v/>
      </c>
      <c r="E3339">
        <f>IF(GL_Paste!$B3336="","",IFERROR(INDEX(AcctCat,MATCH(GL_Paste!$B3336&amp;"",AcctCode,0)),"UNKNOWN"))</f>
        <v/>
      </c>
      <c r="F3339">
        <f>IF(GL_Paste!$B3336="","",IFERROR(INDEX(AcctSub,MATCH(GL_Paste!$B3336&amp;"",AcctCode,0)),"UNKNOWN"))</f>
        <v/>
      </c>
    </row>
    <row r="3340">
      <c r="A3340" s="40">
        <f>IF(GL_Paste!$B3337="","",N(GL_Paste!$H3337)-N(GL_Paste!$G3337))</f>
        <v/>
      </c>
      <c r="B3340" s="43">
        <f>IF(GL_Paste!$B3337="","",DATE(YEAR(GL_Paste!$E3337),MONTH(GL_Paste!$E3337),1))</f>
        <v/>
      </c>
      <c r="C3340">
        <f>IF(GL_Paste!$B3337="","",IF(TRIM(GL_Paste!$M3337)&lt;&gt;"",TRIM(GL_Paste!$M3337),IFERROR(MID(GL_Paste!$I3337,FIND("[",GL_Paste!$I3337)+1,FIND("]",GL_Paste!$I3337)-FIND("[",GL_Paste!$I3337)-1),"")))</f>
        <v/>
      </c>
      <c r="D3340">
        <f>IF(GL_Paste!$B3337="","",IFERROR(INDEX(DeptName,MATCH($C3340,DeptTag,0)),"UNALLOCATED"))</f>
        <v/>
      </c>
      <c r="E3340">
        <f>IF(GL_Paste!$B3337="","",IFERROR(INDEX(AcctCat,MATCH(GL_Paste!$B3337&amp;"",AcctCode,0)),"UNKNOWN"))</f>
        <v/>
      </c>
      <c r="F3340">
        <f>IF(GL_Paste!$B3337="","",IFERROR(INDEX(AcctSub,MATCH(GL_Paste!$B3337&amp;"",AcctCode,0)),"UNKNOWN"))</f>
        <v/>
      </c>
    </row>
    <row r="3341">
      <c r="A3341" s="40">
        <f>IF(GL_Paste!$B3338="","",N(GL_Paste!$H3338)-N(GL_Paste!$G3338))</f>
        <v/>
      </c>
      <c r="B3341" s="43">
        <f>IF(GL_Paste!$B3338="","",DATE(YEAR(GL_Paste!$E3338),MONTH(GL_Paste!$E3338),1))</f>
        <v/>
      </c>
      <c r="C3341">
        <f>IF(GL_Paste!$B3338="","",IF(TRIM(GL_Paste!$M3338)&lt;&gt;"",TRIM(GL_Paste!$M3338),IFERROR(MID(GL_Paste!$I3338,FIND("[",GL_Paste!$I3338)+1,FIND("]",GL_Paste!$I3338)-FIND("[",GL_Paste!$I3338)-1),"")))</f>
        <v/>
      </c>
      <c r="D3341">
        <f>IF(GL_Paste!$B3338="","",IFERROR(INDEX(DeptName,MATCH($C3341,DeptTag,0)),"UNALLOCATED"))</f>
        <v/>
      </c>
      <c r="E3341">
        <f>IF(GL_Paste!$B3338="","",IFERROR(INDEX(AcctCat,MATCH(GL_Paste!$B3338&amp;"",AcctCode,0)),"UNKNOWN"))</f>
        <v/>
      </c>
      <c r="F3341">
        <f>IF(GL_Paste!$B3338="","",IFERROR(INDEX(AcctSub,MATCH(GL_Paste!$B3338&amp;"",AcctCode,0)),"UNKNOWN"))</f>
        <v/>
      </c>
    </row>
    <row r="3342">
      <c r="A3342" s="40">
        <f>IF(GL_Paste!$B3339="","",N(GL_Paste!$H3339)-N(GL_Paste!$G3339))</f>
        <v/>
      </c>
      <c r="B3342" s="43">
        <f>IF(GL_Paste!$B3339="","",DATE(YEAR(GL_Paste!$E3339),MONTH(GL_Paste!$E3339),1))</f>
        <v/>
      </c>
      <c r="C3342">
        <f>IF(GL_Paste!$B3339="","",IF(TRIM(GL_Paste!$M3339)&lt;&gt;"",TRIM(GL_Paste!$M3339),IFERROR(MID(GL_Paste!$I3339,FIND("[",GL_Paste!$I3339)+1,FIND("]",GL_Paste!$I3339)-FIND("[",GL_Paste!$I3339)-1),"")))</f>
        <v/>
      </c>
      <c r="D3342">
        <f>IF(GL_Paste!$B3339="","",IFERROR(INDEX(DeptName,MATCH($C3342,DeptTag,0)),"UNALLOCATED"))</f>
        <v/>
      </c>
      <c r="E3342">
        <f>IF(GL_Paste!$B3339="","",IFERROR(INDEX(AcctCat,MATCH(GL_Paste!$B3339&amp;"",AcctCode,0)),"UNKNOWN"))</f>
        <v/>
      </c>
      <c r="F3342">
        <f>IF(GL_Paste!$B3339="","",IFERROR(INDEX(AcctSub,MATCH(GL_Paste!$B3339&amp;"",AcctCode,0)),"UNKNOWN"))</f>
        <v/>
      </c>
    </row>
    <row r="3343">
      <c r="A3343" s="40">
        <f>IF(GL_Paste!$B3340="","",N(GL_Paste!$H3340)-N(GL_Paste!$G3340))</f>
        <v/>
      </c>
      <c r="B3343" s="43">
        <f>IF(GL_Paste!$B3340="","",DATE(YEAR(GL_Paste!$E3340),MONTH(GL_Paste!$E3340),1))</f>
        <v/>
      </c>
      <c r="C3343">
        <f>IF(GL_Paste!$B3340="","",IF(TRIM(GL_Paste!$M3340)&lt;&gt;"",TRIM(GL_Paste!$M3340),IFERROR(MID(GL_Paste!$I3340,FIND("[",GL_Paste!$I3340)+1,FIND("]",GL_Paste!$I3340)-FIND("[",GL_Paste!$I3340)-1),"")))</f>
        <v/>
      </c>
      <c r="D3343">
        <f>IF(GL_Paste!$B3340="","",IFERROR(INDEX(DeptName,MATCH($C3343,DeptTag,0)),"UNALLOCATED"))</f>
        <v/>
      </c>
      <c r="E3343">
        <f>IF(GL_Paste!$B3340="","",IFERROR(INDEX(AcctCat,MATCH(GL_Paste!$B3340&amp;"",AcctCode,0)),"UNKNOWN"))</f>
        <v/>
      </c>
      <c r="F3343">
        <f>IF(GL_Paste!$B3340="","",IFERROR(INDEX(AcctSub,MATCH(GL_Paste!$B3340&amp;"",AcctCode,0)),"UNKNOWN"))</f>
        <v/>
      </c>
    </row>
    <row r="3344">
      <c r="A3344" s="40">
        <f>IF(GL_Paste!$B3341="","",N(GL_Paste!$H3341)-N(GL_Paste!$G3341))</f>
        <v/>
      </c>
      <c r="B3344" s="43">
        <f>IF(GL_Paste!$B3341="","",DATE(YEAR(GL_Paste!$E3341),MONTH(GL_Paste!$E3341),1))</f>
        <v/>
      </c>
      <c r="C3344">
        <f>IF(GL_Paste!$B3341="","",IF(TRIM(GL_Paste!$M3341)&lt;&gt;"",TRIM(GL_Paste!$M3341),IFERROR(MID(GL_Paste!$I3341,FIND("[",GL_Paste!$I3341)+1,FIND("]",GL_Paste!$I3341)-FIND("[",GL_Paste!$I3341)-1),"")))</f>
        <v/>
      </c>
      <c r="D3344">
        <f>IF(GL_Paste!$B3341="","",IFERROR(INDEX(DeptName,MATCH($C3344,DeptTag,0)),"UNALLOCATED"))</f>
        <v/>
      </c>
      <c r="E3344">
        <f>IF(GL_Paste!$B3341="","",IFERROR(INDEX(AcctCat,MATCH(GL_Paste!$B3341&amp;"",AcctCode,0)),"UNKNOWN"))</f>
        <v/>
      </c>
      <c r="F3344">
        <f>IF(GL_Paste!$B3341="","",IFERROR(INDEX(AcctSub,MATCH(GL_Paste!$B3341&amp;"",AcctCode,0)),"UNKNOWN"))</f>
        <v/>
      </c>
    </row>
    <row r="3345">
      <c r="A3345" s="40">
        <f>IF(GL_Paste!$B3342="","",N(GL_Paste!$H3342)-N(GL_Paste!$G3342))</f>
        <v/>
      </c>
      <c r="B3345" s="43">
        <f>IF(GL_Paste!$B3342="","",DATE(YEAR(GL_Paste!$E3342),MONTH(GL_Paste!$E3342),1))</f>
        <v/>
      </c>
      <c r="C3345">
        <f>IF(GL_Paste!$B3342="","",IF(TRIM(GL_Paste!$M3342)&lt;&gt;"",TRIM(GL_Paste!$M3342),IFERROR(MID(GL_Paste!$I3342,FIND("[",GL_Paste!$I3342)+1,FIND("]",GL_Paste!$I3342)-FIND("[",GL_Paste!$I3342)-1),"")))</f>
        <v/>
      </c>
      <c r="D3345">
        <f>IF(GL_Paste!$B3342="","",IFERROR(INDEX(DeptName,MATCH($C3345,DeptTag,0)),"UNALLOCATED"))</f>
        <v/>
      </c>
      <c r="E3345">
        <f>IF(GL_Paste!$B3342="","",IFERROR(INDEX(AcctCat,MATCH(GL_Paste!$B3342&amp;"",AcctCode,0)),"UNKNOWN"))</f>
        <v/>
      </c>
      <c r="F3345">
        <f>IF(GL_Paste!$B3342="","",IFERROR(INDEX(AcctSub,MATCH(GL_Paste!$B3342&amp;"",AcctCode,0)),"UNKNOWN"))</f>
        <v/>
      </c>
    </row>
    <row r="3346">
      <c r="A3346" s="40">
        <f>IF(GL_Paste!$B3343="","",N(GL_Paste!$H3343)-N(GL_Paste!$G3343))</f>
        <v/>
      </c>
      <c r="B3346" s="43">
        <f>IF(GL_Paste!$B3343="","",DATE(YEAR(GL_Paste!$E3343),MONTH(GL_Paste!$E3343),1))</f>
        <v/>
      </c>
      <c r="C3346">
        <f>IF(GL_Paste!$B3343="","",IF(TRIM(GL_Paste!$M3343)&lt;&gt;"",TRIM(GL_Paste!$M3343),IFERROR(MID(GL_Paste!$I3343,FIND("[",GL_Paste!$I3343)+1,FIND("]",GL_Paste!$I3343)-FIND("[",GL_Paste!$I3343)-1),"")))</f>
        <v/>
      </c>
      <c r="D3346">
        <f>IF(GL_Paste!$B3343="","",IFERROR(INDEX(DeptName,MATCH($C3346,DeptTag,0)),"UNALLOCATED"))</f>
        <v/>
      </c>
      <c r="E3346">
        <f>IF(GL_Paste!$B3343="","",IFERROR(INDEX(AcctCat,MATCH(GL_Paste!$B3343&amp;"",AcctCode,0)),"UNKNOWN"))</f>
        <v/>
      </c>
      <c r="F3346">
        <f>IF(GL_Paste!$B3343="","",IFERROR(INDEX(AcctSub,MATCH(GL_Paste!$B3343&amp;"",AcctCode,0)),"UNKNOWN"))</f>
        <v/>
      </c>
    </row>
    <row r="3347">
      <c r="A3347" s="40">
        <f>IF(GL_Paste!$B3344="","",N(GL_Paste!$H3344)-N(GL_Paste!$G3344))</f>
        <v/>
      </c>
      <c r="B3347" s="43">
        <f>IF(GL_Paste!$B3344="","",DATE(YEAR(GL_Paste!$E3344),MONTH(GL_Paste!$E3344),1))</f>
        <v/>
      </c>
      <c r="C3347">
        <f>IF(GL_Paste!$B3344="","",IF(TRIM(GL_Paste!$M3344)&lt;&gt;"",TRIM(GL_Paste!$M3344),IFERROR(MID(GL_Paste!$I3344,FIND("[",GL_Paste!$I3344)+1,FIND("]",GL_Paste!$I3344)-FIND("[",GL_Paste!$I3344)-1),"")))</f>
        <v/>
      </c>
      <c r="D3347">
        <f>IF(GL_Paste!$B3344="","",IFERROR(INDEX(DeptName,MATCH($C3347,DeptTag,0)),"UNALLOCATED"))</f>
        <v/>
      </c>
      <c r="E3347">
        <f>IF(GL_Paste!$B3344="","",IFERROR(INDEX(AcctCat,MATCH(GL_Paste!$B3344&amp;"",AcctCode,0)),"UNKNOWN"))</f>
        <v/>
      </c>
      <c r="F3347">
        <f>IF(GL_Paste!$B3344="","",IFERROR(INDEX(AcctSub,MATCH(GL_Paste!$B3344&amp;"",AcctCode,0)),"UNKNOWN"))</f>
        <v/>
      </c>
    </row>
    <row r="3348">
      <c r="A3348" s="40">
        <f>IF(GL_Paste!$B3345="","",N(GL_Paste!$H3345)-N(GL_Paste!$G3345))</f>
        <v/>
      </c>
      <c r="B3348" s="43">
        <f>IF(GL_Paste!$B3345="","",DATE(YEAR(GL_Paste!$E3345),MONTH(GL_Paste!$E3345),1))</f>
        <v/>
      </c>
      <c r="C3348">
        <f>IF(GL_Paste!$B3345="","",IF(TRIM(GL_Paste!$M3345)&lt;&gt;"",TRIM(GL_Paste!$M3345),IFERROR(MID(GL_Paste!$I3345,FIND("[",GL_Paste!$I3345)+1,FIND("]",GL_Paste!$I3345)-FIND("[",GL_Paste!$I3345)-1),"")))</f>
        <v/>
      </c>
      <c r="D3348">
        <f>IF(GL_Paste!$B3345="","",IFERROR(INDEX(DeptName,MATCH($C3348,DeptTag,0)),"UNALLOCATED"))</f>
        <v/>
      </c>
      <c r="E3348">
        <f>IF(GL_Paste!$B3345="","",IFERROR(INDEX(AcctCat,MATCH(GL_Paste!$B3345&amp;"",AcctCode,0)),"UNKNOWN"))</f>
        <v/>
      </c>
      <c r="F3348">
        <f>IF(GL_Paste!$B3345="","",IFERROR(INDEX(AcctSub,MATCH(GL_Paste!$B3345&amp;"",AcctCode,0)),"UNKNOWN"))</f>
        <v/>
      </c>
    </row>
    <row r="3349">
      <c r="A3349" s="40">
        <f>IF(GL_Paste!$B3346="","",N(GL_Paste!$H3346)-N(GL_Paste!$G3346))</f>
        <v/>
      </c>
      <c r="B3349" s="43">
        <f>IF(GL_Paste!$B3346="","",DATE(YEAR(GL_Paste!$E3346),MONTH(GL_Paste!$E3346),1))</f>
        <v/>
      </c>
      <c r="C3349">
        <f>IF(GL_Paste!$B3346="","",IF(TRIM(GL_Paste!$M3346)&lt;&gt;"",TRIM(GL_Paste!$M3346),IFERROR(MID(GL_Paste!$I3346,FIND("[",GL_Paste!$I3346)+1,FIND("]",GL_Paste!$I3346)-FIND("[",GL_Paste!$I3346)-1),"")))</f>
        <v/>
      </c>
      <c r="D3349">
        <f>IF(GL_Paste!$B3346="","",IFERROR(INDEX(DeptName,MATCH($C3349,DeptTag,0)),"UNALLOCATED"))</f>
        <v/>
      </c>
      <c r="E3349">
        <f>IF(GL_Paste!$B3346="","",IFERROR(INDEX(AcctCat,MATCH(GL_Paste!$B3346&amp;"",AcctCode,0)),"UNKNOWN"))</f>
        <v/>
      </c>
      <c r="F3349">
        <f>IF(GL_Paste!$B3346="","",IFERROR(INDEX(AcctSub,MATCH(GL_Paste!$B3346&amp;"",AcctCode,0)),"UNKNOWN"))</f>
        <v/>
      </c>
    </row>
    <row r="3350">
      <c r="A3350" s="40">
        <f>IF(GL_Paste!$B3347="","",N(GL_Paste!$H3347)-N(GL_Paste!$G3347))</f>
        <v/>
      </c>
      <c r="B3350" s="43">
        <f>IF(GL_Paste!$B3347="","",DATE(YEAR(GL_Paste!$E3347),MONTH(GL_Paste!$E3347),1))</f>
        <v/>
      </c>
      <c r="C3350">
        <f>IF(GL_Paste!$B3347="","",IF(TRIM(GL_Paste!$M3347)&lt;&gt;"",TRIM(GL_Paste!$M3347),IFERROR(MID(GL_Paste!$I3347,FIND("[",GL_Paste!$I3347)+1,FIND("]",GL_Paste!$I3347)-FIND("[",GL_Paste!$I3347)-1),"")))</f>
        <v/>
      </c>
      <c r="D3350">
        <f>IF(GL_Paste!$B3347="","",IFERROR(INDEX(DeptName,MATCH($C3350,DeptTag,0)),"UNALLOCATED"))</f>
        <v/>
      </c>
      <c r="E3350">
        <f>IF(GL_Paste!$B3347="","",IFERROR(INDEX(AcctCat,MATCH(GL_Paste!$B3347&amp;"",AcctCode,0)),"UNKNOWN"))</f>
        <v/>
      </c>
      <c r="F3350">
        <f>IF(GL_Paste!$B3347="","",IFERROR(INDEX(AcctSub,MATCH(GL_Paste!$B3347&amp;"",AcctCode,0)),"UNKNOWN"))</f>
        <v/>
      </c>
    </row>
    <row r="3351">
      <c r="A3351" s="40">
        <f>IF(GL_Paste!$B3348="","",N(GL_Paste!$H3348)-N(GL_Paste!$G3348))</f>
        <v/>
      </c>
      <c r="B3351" s="43">
        <f>IF(GL_Paste!$B3348="","",DATE(YEAR(GL_Paste!$E3348),MONTH(GL_Paste!$E3348),1))</f>
        <v/>
      </c>
      <c r="C3351">
        <f>IF(GL_Paste!$B3348="","",IF(TRIM(GL_Paste!$M3348)&lt;&gt;"",TRIM(GL_Paste!$M3348),IFERROR(MID(GL_Paste!$I3348,FIND("[",GL_Paste!$I3348)+1,FIND("]",GL_Paste!$I3348)-FIND("[",GL_Paste!$I3348)-1),"")))</f>
        <v/>
      </c>
      <c r="D3351">
        <f>IF(GL_Paste!$B3348="","",IFERROR(INDEX(DeptName,MATCH($C3351,DeptTag,0)),"UNALLOCATED"))</f>
        <v/>
      </c>
      <c r="E3351">
        <f>IF(GL_Paste!$B3348="","",IFERROR(INDEX(AcctCat,MATCH(GL_Paste!$B3348&amp;"",AcctCode,0)),"UNKNOWN"))</f>
        <v/>
      </c>
      <c r="F3351">
        <f>IF(GL_Paste!$B3348="","",IFERROR(INDEX(AcctSub,MATCH(GL_Paste!$B3348&amp;"",AcctCode,0)),"UNKNOWN"))</f>
        <v/>
      </c>
    </row>
    <row r="3352">
      <c r="A3352" s="40">
        <f>IF(GL_Paste!$B3349="","",N(GL_Paste!$H3349)-N(GL_Paste!$G3349))</f>
        <v/>
      </c>
      <c r="B3352" s="43">
        <f>IF(GL_Paste!$B3349="","",DATE(YEAR(GL_Paste!$E3349),MONTH(GL_Paste!$E3349),1))</f>
        <v/>
      </c>
      <c r="C3352">
        <f>IF(GL_Paste!$B3349="","",IF(TRIM(GL_Paste!$M3349)&lt;&gt;"",TRIM(GL_Paste!$M3349),IFERROR(MID(GL_Paste!$I3349,FIND("[",GL_Paste!$I3349)+1,FIND("]",GL_Paste!$I3349)-FIND("[",GL_Paste!$I3349)-1),"")))</f>
        <v/>
      </c>
      <c r="D3352">
        <f>IF(GL_Paste!$B3349="","",IFERROR(INDEX(DeptName,MATCH($C3352,DeptTag,0)),"UNALLOCATED"))</f>
        <v/>
      </c>
      <c r="E3352">
        <f>IF(GL_Paste!$B3349="","",IFERROR(INDEX(AcctCat,MATCH(GL_Paste!$B3349&amp;"",AcctCode,0)),"UNKNOWN"))</f>
        <v/>
      </c>
      <c r="F3352">
        <f>IF(GL_Paste!$B3349="","",IFERROR(INDEX(AcctSub,MATCH(GL_Paste!$B3349&amp;"",AcctCode,0)),"UNKNOWN"))</f>
        <v/>
      </c>
    </row>
    <row r="3353">
      <c r="A3353" s="40">
        <f>IF(GL_Paste!$B3350="","",N(GL_Paste!$H3350)-N(GL_Paste!$G3350))</f>
        <v/>
      </c>
      <c r="B3353" s="43">
        <f>IF(GL_Paste!$B3350="","",DATE(YEAR(GL_Paste!$E3350),MONTH(GL_Paste!$E3350),1))</f>
        <v/>
      </c>
      <c r="C3353">
        <f>IF(GL_Paste!$B3350="","",IF(TRIM(GL_Paste!$M3350)&lt;&gt;"",TRIM(GL_Paste!$M3350),IFERROR(MID(GL_Paste!$I3350,FIND("[",GL_Paste!$I3350)+1,FIND("]",GL_Paste!$I3350)-FIND("[",GL_Paste!$I3350)-1),"")))</f>
        <v/>
      </c>
      <c r="D3353">
        <f>IF(GL_Paste!$B3350="","",IFERROR(INDEX(DeptName,MATCH($C3353,DeptTag,0)),"UNALLOCATED"))</f>
        <v/>
      </c>
      <c r="E3353">
        <f>IF(GL_Paste!$B3350="","",IFERROR(INDEX(AcctCat,MATCH(GL_Paste!$B3350&amp;"",AcctCode,0)),"UNKNOWN"))</f>
        <v/>
      </c>
      <c r="F3353">
        <f>IF(GL_Paste!$B3350="","",IFERROR(INDEX(AcctSub,MATCH(GL_Paste!$B3350&amp;"",AcctCode,0)),"UNKNOWN"))</f>
        <v/>
      </c>
    </row>
    <row r="3354">
      <c r="A3354" s="40">
        <f>IF(GL_Paste!$B3351="","",N(GL_Paste!$H3351)-N(GL_Paste!$G3351))</f>
        <v/>
      </c>
      <c r="B3354" s="43">
        <f>IF(GL_Paste!$B3351="","",DATE(YEAR(GL_Paste!$E3351),MONTH(GL_Paste!$E3351),1))</f>
        <v/>
      </c>
      <c r="C3354">
        <f>IF(GL_Paste!$B3351="","",IF(TRIM(GL_Paste!$M3351)&lt;&gt;"",TRIM(GL_Paste!$M3351),IFERROR(MID(GL_Paste!$I3351,FIND("[",GL_Paste!$I3351)+1,FIND("]",GL_Paste!$I3351)-FIND("[",GL_Paste!$I3351)-1),"")))</f>
        <v/>
      </c>
      <c r="D3354">
        <f>IF(GL_Paste!$B3351="","",IFERROR(INDEX(DeptName,MATCH($C3354,DeptTag,0)),"UNALLOCATED"))</f>
        <v/>
      </c>
      <c r="E3354">
        <f>IF(GL_Paste!$B3351="","",IFERROR(INDEX(AcctCat,MATCH(GL_Paste!$B3351&amp;"",AcctCode,0)),"UNKNOWN"))</f>
        <v/>
      </c>
      <c r="F3354">
        <f>IF(GL_Paste!$B3351="","",IFERROR(INDEX(AcctSub,MATCH(GL_Paste!$B3351&amp;"",AcctCode,0)),"UNKNOWN"))</f>
        <v/>
      </c>
    </row>
    <row r="3355">
      <c r="A3355" s="40">
        <f>IF(GL_Paste!$B3352="","",N(GL_Paste!$H3352)-N(GL_Paste!$G3352))</f>
        <v/>
      </c>
      <c r="B3355" s="43">
        <f>IF(GL_Paste!$B3352="","",DATE(YEAR(GL_Paste!$E3352),MONTH(GL_Paste!$E3352),1))</f>
        <v/>
      </c>
      <c r="C3355">
        <f>IF(GL_Paste!$B3352="","",IF(TRIM(GL_Paste!$M3352)&lt;&gt;"",TRIM(GL_Paste!$M3352),IFERROR(MID(GL_Paste!$I3352,FIND("[",GL_Paste!$I3352)+1,FIND("]",GL_Paste!$I3352)-FIND("[",GL_Paste!$I3352)-1),"")))</f>
        <v/>
      </c>
      <c r="D3355">
        <f>IF(GL_Paste!$B3352="","",IFERROR(INDEX(DeptName,MATCH($C3355,DeptTag,0)),"UNALLOCATED"))</f>
        <v/>
      </c>
      <c r="E3355">
        <f>IF(GL_Paste!$B3352="","",IFERROR(INDEX(AcctCat,MATCH(GL_Paste!$B3352&amp;"",AcctCode,0)),"UNKNOWN"))</f>
        <v/>
      </c>
      <c r="F3355">
        <f>IF(GL_Paste!$B3352="","",IFERROR(INDEX(AcctSub,MATCH(GL_Paste!$B3352&amp;"",AcctCode,0)),"UNKNOWN"))</f>
        <v/>
      </c>
    </row>
    <row r="3356">
      <c r="A3356" s="40">
        <f>IF(GL_Paste!$B3353="","",N(GL_Paste!$H3353)-N(GL_Paste!$G3353))</f>
        <v/>
      </c>
      <c r="B3356" s="43">
        <f>IF(GL_Paste!$B3353="","",DATE(YEAR(GL_Paste!$E3353),MONTH(GL_Paste!$E3353),1))</f>
        <v/>
      </c>
      <c r="C3356">
        <f>IF(GL_Paste!$B3353="","",IF(TRIM(GL_Paste!$M3353)&lt;&gt;"",TRIM(GL_Paste!$M3353),IFERROR(MID(GL_Paste!$I3353,FIND("[",GL_Paste!$I3353)+1,FIND("]",GL_Paste!$I3353)-FIND("[",GL_Paste!$I3353)-1),"")))</f>
        <v/>
      </c>
      <c r="D3356">
        <f>IF(GL_Paste!$B3353="","",IFERROR(INDEX(DeptName,MATCH($C3356,DeptTag,0)),"UNALLOCATED"))</f>
        <v/>
      </c>
      <c r="E3356">
        <f>IF(GL_Paste!$B3353="","",IFERROR(INDEX(AcctCat,MATCH(GL_Paste!$B3353&amp;"",AcctCode,0)),"UNKNOWN"))</f>
        <v/>
      </c>
      <c r="F3356">
        <f>IF(GL_Paste!$B3353="","",IFERROR(INDEX(AcctSub,MATCH(GL_Paste!$B3353&amp;"",AcctCode,0)),"UNKNOWN"))</f>
        <v/>
      </c>
    </row>
    <row r="3357">
      <c r="A3357" s="40">
        <f>IF(GL_Paste!$B3354="","",N(GL_Paste!$H3354)-N(GL_Paste!$G3354))</f>
        <v/>
      </c>
      <c r="B3357" s="43">
        <f>IF(GL_Paste!$B3354="","",DATE(YEAR(GL_Paste!$E3354),MONTH(GL_Paste!$E3354),1))</f>
        <v/>
      </c>
      <c r="C3357">
        <f>IF(GL_Paste!$B3354="","",IF(TRIM(GL_Paste!$M3354)&lt;&gt;"",TRIM(GL_Paste!$M3354),IFERROR(MID(GL_Paste!$I3354,FIND("[",GL_Paste!$I3354)+1,FIND("]",GL_Paste!$I3354)-FIND("[",GL_Paste!$I3354)-1),"")))</f>
        <v/>
      </c>
      <c r="D3357">
        <f>IF(GL_Paste!$B3354="","",IFERROR(INDEX(DeptName,MATCH($C3357,DeptTag,0)),"UNALLOCATED"))</f>
        <v/>
      </c>
      <c r="E3357">
        <f>IF(GL_Paste!$B3354="","",IFERROR(INDEX(AcctCat,MATCH(GL_Paste!$B3354&amp;"",AcctCode,0)),"UNKNOWN"))</f>
        <v/>
      </c>
      <c r="F3357">
        <f>IF(GL_Paste!$B3354="","",IFERROR(INDEX(AcctSub,MATCH(GL_Paste!$B3354&amp;"",AcctCode,0)),"UNKNOWN"))</f>
        <v/>
      </c>
    </row>
    <row r="3358">
      <c r="A3358" s="40">
        <f>IF(GL_Paste!$B3355="","",N(GL_Paste!$H3355)-N(GL_Paste!$G3355))</f>
        <v/>
      </c>
      <c r="B3358" s="43">
        <f>IF(GL_Paste!$B3355="","",DATE(YEAR(GL_Paste!$E3355),MONTH(GL_Paste!$E3355),1))</f>
        <v/>
      </c>
      <c r="C3358">
        <f>IF(GL_Paste!$B3355="","",IF(TRIM(GL_Paste!$M3355)&lt;&gt;"",TRIM(GL_Paste!$M3355),IFERROR(MID(GL_Paste!$I3355,FIND("[",GL_Paste!$I3355)+1,FIND("]",GL_Paste!$I3355)-FIND("[",GL_Paste!$I3355)-1),"")))</f>
        <v/>
      </c>
      <c r="D3358">
        <f>IF(GL_Paste!$B3355="","",IFERROR(INDEX(DeptName,MATCH($C3358,DeptTag,0)),"UNALLOCATED"))</f>
        <v/>
      </c>
      <c r="E3358">
        <f>IF(GL_Paste!$B3355="","",IFERROR(INDEX(AcctCat,MATCH(GL_Paste!$B3355&amp;"",AcctCode,0)),"UNKNOWN"))</f>
        <v/>
      </c>
      <c r="F3358">
        <f>IF(GL_Paste!$B3355="","",IFERROR(INDEX(AcctSub,MATCH(GL_Paste!$B3355&amp;"",AcctCode,0)),"UNKNOWN"))</f>
        <v/>
      </c>
    </row>
    <row r="3359">
      <c r="A3359" s="40">
        <f>IF(GL_Paste!$B3356="","",N(GL_Paste!$H3356)-N(GL_Paste!$G3356))</f>
        <v/>
      </c>
      <c r="B3359" s="43">
        <f>IF(GL_Paste!$B3356="","",DATE(YEAR(GL_Paste!$E3356),MONTH(GL_Paste!$E3356),1))</f>
        <v/>
      </c>
      <c r="C3359">
        <f>IF(GL_Paste!$B3356="","",IF(TRIM(GL_Paste!$M3356)&lt;&gt;"",TRIM(GL_Paste!$M3356),IFERROR(MID(GL_Paste!$I3356,FIND("[",GL_Paste!$I3356)+1,FIND("]",GL_Paste!$I3356)-FIND("[",GL_Paste!$I3356)-1),"")))</f>
        <v/>
      </c>
      <c r="D3359">
        <f>IF(GL_Paste!$B3356="","",IFERROR(INDEX(DeptName,MATCH($C3359,DeptTag,0)),"UNALLOCATED"))</f>
        <v/>
      </c>
      <c r="E3359">
        <f>IF(GL_Paste!$B3356="","",IFERROR(INDEX(AcctCat,MATCH(GL_Paste!$B3356&amp;"",AcctCode,0)),"UNKNOWN"))</f>
        <v/>
      </c>
      <c r="F3359">
        <f>IF(GL_Paste!$B3356="","",IFERROR(INDEX(AcctSub,MATCH(GL_Paste!$B3356&amp;"",AcctCode,0)),"UNKNOWN"))</f>
        <v/>
      </c>
    </row>
    <row r="3360">
      <c r="A3360" s="40">
        <f>IF(GL_Paste!$B3357="","",N(GL_Paste!$H3357)-N(GL_Paste!$G3357))</f>
        <v/>
      </c>
      <c r="B3360" s="43">
        <f>IF(GL_Paste!$B3357="","",DATE(YEAR(GL_Paste!$E3357),MONTH(GL_Paste!$E3357),1))</f>
        <v/>
      </c>
      <c r="C3360">
        <f>IF(GL_Paste!$B3357="","",IF(TRIM(GL_Paste!$M3357)&lt;&gt;"",TRIM(GL_Paste!$M3357),IFERROR(MID(GL_Paste!$I3357,FIND("[",GL_Paste!$I3357)+1,FIND("]",GL_Paste!$I3357)-FIND("[",GL_Paste!$I3357)-1),"")))</f>
        <v/>
      </c>
      <c r="D3360">
        <f>IF(GL_Paste!$B3357="","",IFERROR(INDEX(DeptName,MATCH($C3360,DeptTag,0)),"UNALLOCATED"))</f>
        <v/>
      </c>
      <c r="E3360">
        <f>IF(GL_Paste!$B3357="","",IFERROR(INDEX(AcctCat,MATCH(GL_Paste!$B3357&amp;"",AcctCode,0)),"UNKNOWN"))</f>
        <v/>
      </c>
      <c r="F3360">
        <f>IF(GL_Paste!$B3357="","",IFERROR(INDEX(AcctSub,MATCH(GL_Paste!$B3357&amp;"",AcctCode,0)),"UNKNOWN"))</f>
        <v/>
      </c>
    </row>
    <row r="3361">
      <c r="A3361" s="40">
        <f>IF(GL_Paste!$B3358="","",N(GL_Paste!$H3358)-N(GL_Paste!$G3358))</f>
        <v/>
      </c>
      <c r="B3361" s="43">
        <f>IF(GL_Paste!$B3358="","",DATE(YEAR(GL_Paste!$E3358),MONTH(GL_Paste!$E3358),1))</f>
        <v/>
      </c>
      <c r="C3361">
        <f>IF(GL_Paste!$B3358="","",IF(TRIM(GL_Paste!$M3358)&lt;&gt;"",TRIM(GL_Paste!$M3358),IFERROR(MID(GL_Paste!$I3358,FIND("[",GL_Paste!$I3358)+1,FIND("]",GL_Paste!$I3358)-FIND("[",GL_Paste!$I3358)-1),"")))</f>
        <v/>
      </c>
      <c r="D3361">
        <f>IF(GL_Paste!$B3358="","",IFERROR(INDEX(DeptName,MATCH($C3361,DeptTag,0)),"UNALLOCATED"))</f>
        <v/>
      </c>
      <c r="E3361">
        <f>IF(GL_Paste!$B3358="","",IFERROR(INDEX(AcctCat,MATCH(GL_Paste!$B3358&amp;"",AcctCode,0)),"UNKNOWN"))</f>
        <v/>
      </c>
      <c r="F3361">
        <f>IF(GL_Paste!$B3358="","",IFERROR(INDEX(AcctSub,MATCH(GL_Paste!$B3358&amp;"",AcctCode,0)),"UNKNOWN"))</f>
        <v/>
      </c>
    </row>
    <row r="3362">
      <c r="A3362" s="40">
        <f>IF(GL_Paste!$B3359="","",N(GL_Paste!$H3359)-N(GL_Paste!$G3359))</f>
        <v/>
      </c>
      <c r="B3362" s="43">
        <f>IF(GL_Paste!$B3359="","",DATE(YEAR(GL_Paste!$E3359),MONTH(GL_Paste!$E3359),1))</f>
        <v/>
      </c>
      <c r="C3362">
        <f>IF(GL_Paste!$B3359="","",IF(TRIM(GL_Paste!$M3359)&lt;&gt;"",TRIM(GL_Paste!$M3359),IFERROR(MID(GL_Paste!$I3359,FIND("[",GL_Paste!$I3359)+1,FIND("]",GL_Paste!$I3359)-FIND("[",GL_Paste!$I3359)-1),"")))</f>
        <v/>
      </c>
      <c r="D3362">
        <f>IF(GL_Paste!$B3359="","",IFERROR(INDEX(DeptName,MATCH($C3362,DeptTag,0)),"UNALLOCATED"))</f>
        <v/>
      </c>
      <c r="E3362">
        <f>IF(GL_Paste!$B3359="","",IFERROR(INDEX(AcctCat,MATCH(GL_Paste!$B3359&amp;"",AcctCode,0)),"UNKNOWN"))</f>
        <v/>
      </c>
      <c r="F3362">
        <f>IF(GL_Paste!$B3359="","",IFERROR(INDEX(AcctSub,MATCH(GL_Paste!$B3359&amp;"",AcctCode,0)),"UNKNOWN"))</f>
        <v/>
      </c>
    </row>
    <row r="3363">
      <c r="A3363" s="40">
        <f>IF(GL_Paste!$B3360="","",N(GL_Paste!$H3360)-N(GL_Paste!$G3360))</f>
        <v/>
      </c>
      <c r="B3363" s="43">
        <f>IF(GL_Paste!$B3360="","",DATE(YEAR(GL_Paste!$E3360),MONTH(GL_Paste!$E3360),1))</f>
        <v/>
      </c>
      <c r="C3363">
        <f>IF(GL_Paste!$B3360="","",IF(TRIM(GL_Paste!$M3360)&lt;&gt;"",TRIM(GL_Paste!$M3360),IFERROR(MID(GL_Paste!$I3360,FIND("[",GL_Paste!$I3360)+1,FIND("]",GL_Paste!$I3360)-FIND("[",GL_Paste!$I3360)-1),"")))</f>
        <v/>
      </c>
      <c r="D3363">
        <f>IF(GL_Paste!$B3360="","",IFERROR(INDEX(DeptName,MATCH($C3363,DeptTag,0)),"UNALLOCATED"))</f>
        <v/>
      </c>
      <c r="E3363">
        <f>IF(GL_Paste!$B3360="","",IFERROR(INDEX(AcctCat,MATCH(GL_Paste!$B3360&amp;"",AcctCode,0)),"UNKNOWN"))</f>
        <v/>
      </c>
      <c r="F3363">
        <f>IF(GL_Paste!$B3360="","",IFERROR(INDEX(AcctSub,MATCH(GL_Paste!$B3360&amp;"",AcctCode,0)),"UNKNOWN"))</f>
        <v/>
      </c>
    </row>
    <row r="3364">
      <c r="A3364" s="40">
        <f>IF(GL_Paste!$B3361="","",N(GL_Paste!$H3361)-N(GL_Paste!$G3361))</f>
        <v/>
      </c>
      <c r="B3364" s="43">
        <f>IF(GL_Paste!$B3361="","",DATE(YEAR(GL_Paste!$E3361),MONTH(GL_Paste!$E3361),1))</f>
        <v/>
      </c>
      <c r="C3364">
        <f>IF(GL_Paste!$B3361="","",IF(TRIM(GL_Paste!$M3361)&lt;&gt;"",TRIM(GL_Paste!$M3361),IFERROR(MID(GL_Paste!$I3361,FIND("[",GL_Paste!$I3361)+1,FIND("]",GL_Paste!$I3361)-FIND("[",GL_Paste!$I3361)-1),"")))</f>
        <v/>
      </c>
      <c r="D3364">
        <f>IF(GL_Paste!$B3361="","",IFERROR(INDEX(DeptName,MATCH($C3364,DeptTag,0)),"UNALLOCATED"))</f>
        <v/>
      </c>
      <c r="E3364">
        <f>IF(GL_Paste!$B3361="","",IFERROR(INDEX(AcctCat,MATCH(GL_Paste!$B3361&amp;"",AcctCode,0)),"UNKNOWN"))</f>
        <v/>
      </c>
      <c r="F3364">
        <f>IF(GL_Paste!$B3361="","",IFERROR(INDEX(AcctSub,MATCH(GL_Paste!$B3361&amp;"",AcctCode,0)),"UNKNOWN"))</f>
        <v/>
      </c>
    </row>
    <row r="3365">
      <c r="A3365" s="40">
        <f>IF(GL_Paste!$B3362="","",N(GL_Paste!$H3362)-N(GL_Paste!$G3362))</f>
        <v/>
      </c>
      <c r="B3365" s="43">
        <f>IF(GL_Paste!$B3362="","",DATE(YEAR(GL_Paste!$E3362),MONTH(GL_Paste!$E3362),1))</f>
        <v/>
      </c>
      <c r="C3365">
        <f>IF(GL_Paste!$B3362="","",IF(TRIM(GL_Paste!$M3362)&lt;&gt;"",TRIM(GL_Paste!$M3362),IFERROR(MID(GL_Paste!$I3362,FIND("[",GL_Paste!$I3362)+1,FIND("]",GL_Paste!$I3362)-FIND("[",GL_Paste!$I3362)-1),"")))</f>
        <v/>
      </c>
      <c r="D3365">
        <f>IF(GL_Paste!$B3362="","",IFERROR(INDEX(DeptName,MATCH($C3365,DeptTag,0)),"UNALLOCATED"))</f>
        <v/>
      </c>
      <c r="E3365">
        <f>IF(GL_Paste!$B3362="","",IFERROR(INDEX(AcctCat,MATCH(GL_Paste!$B3362&amp;"",AcctCode,0)),"UNKNOWN"))</f>
        <v/>
      </c>
      <c r="F3365">
        <f>IF(GL_Paste!$B3362="","",IFERROR(INDEX(AcctSub,MATCH(GL_Paste!$B3362&amp;"",AcctCode,0)),"UNKNOWN"))</f>
        <v/>
      </c>
    </row>
    <row r="3366">
      <c r="A3366" s="40">
        <f>IF(GL_Paste!$B3363="","",N(GL_Paste!$H3363)-N(GL_Paste!$G3363))</f>
        <v/>
      </c>
      <c r="B3366" s="43">
        <f>IF(GL_Paste!$B3363="","",DATE(YEAR(GL_Paste!$E3363),MONTH(GL_Paste!$E3363),1))</f>
        <v/>
      </c>
      <c r="C3366">
        <f>IF(GL_Paste!$B3363="","",IF(TRIM(GL_Paste!$M3363)&lt;&gt;"",TRIM(GL_Paste!$M3363),IFERROR(MID(GL_Paste!$I3363,FIND("[",GL_Paste!$I3363)+1,FIND("]",GL_Paste!$I3363)-FIND("[",GL_Paste!$I3363)-1),"")))</f>
        <v/>
      </c>
      <c r="D3366">
        <f>IF(GL_Paste!$B3363="","",IFERROR(INDEX(DeptName,MATCH($C3366,DeptTag,0)),"UNALLOCATED"))</f>
        <v/>
      </c>
      <c r="E3366">
        <f>IF(GL_Paste!$B3363="","",IFERROR(INDEX(AcctCat,MATCH(GL_Paste!$B3363&amp;"",AcctCode,0)),"UNKNOWN"))</f>
        <v/>
      </c>
      <c r="F3366">
        <f>IF(GL_Paste!$B3363="","",IFERROR(INDEX(AcctSub,MATCH(GL_Paste!$B3363&amp;"",AcctCode,0)),"UNKNOWN"))</f>
        <v/>
      </c>
    </row>
    <row r="3367">
      <c r="A3367" s="40">
        <f>IF(GL_Paste!$B3364="","",N(GL_Paste!$H3364)-N(GL_Paste!$G3364))</f>
        <v/>
      </c>
      <c r="B3367" s="43">
        <f>IF(GL_Paste!$B3364="","",DATE(YEAR(GL_Paste!$E3364),MONTH(GL_Paste!$E3364),1))</f>
        <v/>
      </c>
      <c r="C3367">
        <f>IF(GL_Paste!$B3364="","",IF(TRIM(GL_Paste!$M3364)&lt;&gt;"",TRIM(GL_Paste!$M3364),IFERROR(MID(GL_Paste!$I3364,FIND("[",GL_Paste!$I3364)+1,FIND("]",GL_Paste!$I3364)-FIND("[",GL_Paste!$I3364)-1),"")))</f>
        <v/>
      </c>
      <c r="D3367">
        <f>IF(GL_Paste!$B3364="","",IFERROR(INDEX(DeptName,MATCH($C3367,DeptTag,0)),"UNALLOCATED"))</f>
        <v/>
      </c>
      <c r="E3367">
        <f>IF(GL_Paste!$B3364="","",IFERROR(INDEX(AcctCat,MATCH(GL_Paste!$B3364&amp;"",AcctCode,0)),"UNKNOWN"))</f>
        <v/>
      </c>
      <c r="F3367">
        <f>IF(GL_Paste!$B3364="","",IFERROR(INDEX(AcctSub,MATCH(GL_Paste!$B3364&amp;"",AcctCode,0)),"UNKNOWN"))</f>
        <v/>
      </c>
    </row>
    <row r="3368">
      <c r="A3368" s="40">
        <f>IF(GL_Paste!$B3365="","",N(GL_Paste!$H3365)-N(GL_Paste!$G3365))</f>
        <v/>
      </c>
      <c r="B3368" s="43">
        <f>IF(GL_Paste!$B3365="","",DATE(YEAR(GL_Paste!$E3365),MONTH(GL_Paste!$E3365),1))</f>
        <v/>
      </c>
      <c r="C3368">
        <f>IF(GL_Paste!$B3365="","",IF(TRIM(GL_Paste!$M3365)&lt;&gt;"",TRIM(GL_Paste!$M3365),IFERROR(MID(GL_Paste!$I3365,FIND("[",GL_Paste!$I3365)+1,FIND("]",GL_Paste!$I3365)-FIND("[",GL_Paste!$I3365)-1),"")))</f>
        <v/>
      </c>
      <c r="D3368">
        <f>IF(GL_Paste!$B3365="","",IFERROR(INDEX(DeptName,MATCH($C3368,DeptTag,0)),"UNALLOCATED"))</f>
        <v/>
      </c>
      <c r="E3368">
        <f>IF(GL_Paste!$B3365="","",IFERROR(INDEX(AcctCat,MATCH(GL_Paste!$B3365&amp;"",AcctCode,0)),"UNKNOWN"))</f>
        <v/>
      </c>
      <c r="F3368">
        <f>IF(GL_Paste!$B3365="","",IFERROR(INDEX(AcctSub,MATCH(GL_Paste!$B3365&amp;"",AcctCode,0)),"UNKNOWN"))</f>
        <v/>
      </c>
    </row>
    <row r="3369">
      <c r="A3369" s="40">
        <f>IF(GL_Paste!$B3366="","",N(GL_Paste!$H3366)-N(GL_Paste!$G3366))</f>
        <v/>
      </c>
      <c r="B3369" s="43">
        <f>IF(GL_Paste!$B3366="","",DATE(YEAR(GL_Paste!$E3366),MONTH(GL_Paste!$E3366),1))</f>
        <v/>
      </c>
      <c r="C3369">
        <f>IF(GL_Paste!$B3366="","",IF(TRIM(GL_Paste!$M3366)&lt;&gt;"",TRIM(GL_Paste!$M3366),IFERROR(MID(GL_Paste!$I3366,FIND("[",GL_Paste!$I3366)+1,FIND("]",GL_Paste!$I3366)-FIND("[",GL_Paste!$I3366)-1),"")))</f>
        <v/>
      </c>
      <c r="D3369">
        <f>IF(GL_Paste!$B3366="","",IFERROR(INDEX(DeptName,MATCH($C3369,DeptTag,0)),"UNALLOCATED"))</f>
        <v/>
      </c>
      <c r="E3369">
        <f>IF(GL_Paste!$B3366="","",IFERROR(INDEX(AcctCat,MATCH(GL_Paste!$B3366&amp;"",AcctCode,0)),"UNKNOWN"))</f>
        <v/>
      </c>
      <c r="F3369">
        <f>IF(GL_Paste!$B3366="","",IFERROR(INDEX(AcctSub,MATCH(GL_Paste!$B3366&amp;"",AcctCode,0)),"UNKNOWN"))</f>
        <v/>
      </c>
    </row>
    <row r="3370">
      <c r="A3370" s="40">
        <f>IF(GL_Paste!$B3367="","",N(GL_Paste!$H3367)-N(GL_Paste!$G3367))</f>
        <v/>
      </c>
      <c r="B3370" s="43">
        <f>IF(GL_Paste!$B3367="","",DATE(YEAR(GL_Paste!$E3367),MONTH(GL_Paste!$E3367),1))</f>
        <v/>
      </c>
      <c r="C3370">
        <f>IF(GL_Paste!$B3367="","",IF(TRIM(GL_Paste!$M3367)&lt;&gt;"",TRIM(GL_Paste!$M3367),IFERROR(MID(GL_Paste!$I3367,FIND("[",GL_Paste!$I3367)+1,FIND("]",GL_Paste!$I3367)-FIND("[",GL_Paste!$I3367)-1),"")))</f>
        <v/>
      </c>
      <c r="D3370">
        <f>IF(GL_Paste!$B3367="","",IFERROR(INDEX(DeptName,MATCH($C3370,DeptTag,0)),"UNALLOCATED"))</f>
        <v/>
      </c>
      <c r="E3370">
        <f>IF(GL_Paste!$B3367="","",IFERROR(INDEX(AcctCat,MATCH(GL_Paste!$B3367&amp;"",AcctCode,0)),"UNKNOWN"))</f>
        <v/>
      </c>
      <c r="F3370">
        <f>IF(GL_Paste!$B3367="","",IFERROR(INDEX(AcctSub,MATCH(GL_Paste!$B3367&amp;"",AcctCode,0)),"UNKNOWN"))</f>
        <v/>
      </c>
    </row>
    <row r="3371">
      <c r="A3371" s="40">
        <f>IF(GL_Paste!$B3368="","",N(GL_Paste!$H3368)-N(GL_Paste!$G3368))</f>
        <v/>
      </c>
      <c r="B3371" s="43">
        <f>IF(GL_Paste!$B3368="","",DATE(YEAR(GL_Paste!$E3368),MONTH(GL_Paste!$E3368),1))</f>
        <v/>
      </c>
      <c r="C3371">
        <f>IF(GL_Paste!$B3368="","",IF(TRIM(GL_Paste!$M3368)&lt;&gt;"",TRIM(GL_Paste!$M3368),IFERROR(MID(GL_Paste!$I3368,FIND("[",GL_Paste!$I3368)+1,FIND("]",GL_Paste!$I3368)-FIND("[",GL_Paste!$I3368)-1),"")))</f>
        <v/>
      </c>
      <c r="D3371">
        <f>IF(GL_Paste!$B3368="","",IFERROR(INDEX(DeptName,MATCH($C3371,DeptTag,0)),"UNALLOCATED"))</f>
        <v/>
      </c>
      <c r="E3371">
        <f>IF(GL_Paste!$B3368="","",IFERROR(INDEX(AcctCat,MATCH(GL_Paste!$B3368&amp;"",AcctCode,0)),"UNKNOWN"))</f>
        <v/>
      </c>
      <c r="F3371">
        <f>IF(GL_Paste!$B3368="","",IFERROR(INDEX(AcctSub,MATCH(GL_Paste!$B3368&amp;"",AcctCode,0)),"UNKNOWN"))</f>
        <v/>
      </c>
    </row>
    <row r="3372">
      <c r="A3372" s="40">
        <f>IF(GL_Paste!$B3369="","",N(GL_Paste!$H3369)-N(GL_Paste!$G3369))</f>
        <v/>
      </c>
      <c r="B3372" s="43">
        <f>IF(GL_Paste!$B3369="","",DATE(YEAR(GL_Paste!$E3369),MONTH(GL_Paste!$E3369),1))</f>
        <v/>
      </c>
      <c r="C3372">
        <f>IF(GL_Paste!$B3369="","",IF(TRIM(GL_Paste!$M3369)&lt;&gt;"",TRIM(GL_Paste!$M3369),IFERROR(MID(GL_Paste!$I3369,FIND("[",GL_Paste!$I3369)+1,FIND("]",GL_Paste!$I3369)-FIND("[",GL_Paste!$I3369)-1),"")))</f>
        <v/>
      </c>
      <c r="D3372">
        <f>IF(GL_Paste!$B3369="","",IFERROR(INDEX(DeptName,MATCH($C3372,DeptTag,0)),"UNALLOCATED"))</f>
        <v/>
      </c>
      <c r="E3372">
        <f>IF(GL_Paste!$B3369="","",IFERROR(INDEX(AcctCat,MATCH(GL_Paste!$B3369&amp;"",AcctCode,0)),"UNKNOWN"))</f>
        <v/>
      </c>
      <c r="F3372">
        <f>IF(GL_Paste!$B3369="","",IFERROR(INDEX(AcctSub,MATCH(GL_Paste!$B3369&amp;"",AcctCode,0)),"UNKNOWN"))</f>
        <v/>
      </c>
    </row>
    <row r="3373">
      <c r="A3373" s="40">
        <f>IF(GL_Paste!$B3370="","",N(GL_Paste!$H3370)-N(GL_Paste!$G3370))</f>
        <v/>
      </c>
      <c r="B3373" s="43">
        <f>IF(GL_Paste!$B3370="","",DATE(YEAR(GL_Paste!$E3370),MONTH(GL_Paste!$E3370),1))</f>
        <v/>
      </c>
      <c r="C3373">
        <f>IF(GL_Paste!$B3370="","",IF(TRIM(GL_Paste!$M3370)&lt;&gt;"",TRIM(GL_Paste!$M3370),IFERROR(MID(GL_Paste!$I3370,FIND("[",GL_Paste!$I3370)+1,FIND("]",GL_Paste!$I3370)-FIND("[",GL_Paste!$I3370)-1),"")))</f>
        <v/>
      </c>
      <c r="D3373">
        <f>IF(GL_Paste!$B3370="","",IFERROR(INDEX(DeptName,MATCH($C3373,DeptTag,0)),"UNALLOCATED"))</f>
        <v/>
      </c>
      <c r="E3373">
        <f>IF(GL_Paste!$B3370="","",IFERROR(INDEX(AcctCat,MATCH(GL_Paste!$B3370&amp;"",AcctCode,0)),"UNKNOWN"))</f>
        <v/>
      </c>
      <c r="F3373">
        <f>IF(GL_Paste!$B3370="","",IFERROR(INDEX(AcctSub,MATCH(GL_Paste!$B3370&amp;"",AcctCode,0)),"UNKNOWN"))</f>
        <v/>
      </c>
    </row>
    <row r="3374">
      <c r="A3374" s="40">
        <f>IF(GL_Paste!$B3371="","",N(GL_Paste!$H3371)-N(GL_Paste!$G3371))</f>
        <v/>
      </c>
      <c r="B3374" s="43">
        <f>IF(GL_Paste!$B3371="","",DATE(YEAR(GL_Paste!$E3371),MONTH(GL_Paste!$E3371),1))</f>
        <v/>
      </c>
      <c r="C3374">
        <f>IF(GL_Paste!$B3371="","",IF(TRIM(GL_Paste!$M3371)&lt;&gt;"",TRIM(GL_Paste!$M3371),IFERROR(MID(GL_Paste!$I3371,FIND("[",GL_Paste!$I3371)+1,FIND("]",GL_Paste!$I3371)-FIND("[",GL_Paste!$I3371)-1),"")))</f>
        <v/>
      </c>
      <c r="D3374">
        <f>IF(GL_Paste!$B3371="","",IFERROR(INDEX(DeptName,MATCH($C3374,DeptTag,0)),"UNALLOCATED"))</f>
        <v/>
      </c>
      <c r="E3374">
        <f>IF(GL_Paste!$B3371="","",IFERROR(INDEX(AcctCat,MATCH(GL_Paste!$B3371&amp;"",AcctCode,0)),"UNKNOWN"))</f>
        <v/>
      </c>
      <c r="F3374">
        <f>IF(GL_Paste!$B3371="","",IFERROR(INDEX(AcctSub,MATCH(GL_Paste!$B3371&amp;"",AcctCode,0)),"UNKNOWN"))</f>
        <v/>
      </c>
    </row>
    <row r="3375">
      <c r="A3375" s="40">
        <f>IF(GL_Paste!$B3372="","",N(GL_Paste!$H3372)-N(GL_Paste!$G3372))</f>
        <v/>
      </c>
      <c r="B3375" s="43">
        <f>IF(GL_Paste!$B3372="","",DATE(YEAR(GL_Paste!$E3372),MONTH(GL_Paste!$E3372),1))</f>
        <v/>
      </c>
      <c r="C3375">
        <f>IF(GL_Paste!$B3372="","",IF(TRIM(GL_Paste!$M3372)&lt;&gt;"",TRIM(GL_Paste!$M3372),IFERROR(MID(GL_Paste!$I3372,FIND("[",GL_Paste!$I3372)+1,FIND("]",GL_Paste!$I3372)-FIND("[",GL_Paste!$I3372)-1),"")))</f>
        <v/>
      </c>
      <c r="D3375">
        <f>IF(GL_Paste!$B3372="","",IFERROR(INDEX(DeptName,MATCH($C3375,DeptTag,0)),"UNALLOCATED"))</f>
        <v/>
      </c>
      <c r="E3375">
        <f>IF(GL_Paste!$B3372="","",IFERROR(INDEX(AcctCat,MATCH(GL_Paste!$B3372&amp;"",AcctCode,0)),"UNKNOWN"))</f>
        <v/>
      </c>
      <c r="F3375">
        <f>IF(GL_Paste!$B3372="","",IFERROR(INDEX(AcctSub,MATCH(GL_Paste!$B3372&amp;"",AcctCode,0)),"UNKNOWN"))</f>
        <v/>
      </c>
    </row>
    <row r="3376">
      <c r="A3376" s="40">
        <f>IF(GL_Paste!$B3373="","",N(GL_Paste!$H3373)-N(GL_Paste!$G3373))</f>
        <v/>
      </c>
      <c r="B3376" s="43">
        <f>IF(GL_Paste!$B3373="","",DATE(YEAR(GL_Paste!$E3373),MONTH(GL_Paste!$E3373),1))</f>
        <v/>
      </c>
      <c r="C3376">
        <f>IF(GL_Paste!$B3373="","",IF(TRIM(GL_Paste!$M3373)&lt;&gt;"",TRIM(GL_Paste!$M3373),IFERROR(MID(GL_Paste!$I3373,FIND("[",GL_Paste!$I3373)+1,FIND("]",GL_Paste!$I3373)-FIND("[",GL_Paste!$I3373)-1),"")))</f>
        <v/>
      </c>
      <c r="D3376">
        <f>IF(GL_Paste!$B3373="","",IFERROR(INDEX(DeptName,MATCH($C3376,DeptTag,0)),"UNALLOCATED"))</f>
        <v/>
      </c>
      <c r="E3376">
        <f>IF(GL_Paste!$B3373="","",IFERROR(INDEX(AcctCat,MATCH(GL_Paste!$B3373&amp;"",AcctCode,0)),"UNKNOWN"))</f>
        <v/>
      </c>
      <c r="F3376">
        <f>IF(GL_Paste!$B3373="","",IFERROR(INDEX(AcctSub,MATCH(GL_Paste!$B3373&amp;"",AcctCode,0)),"UNKNOWN"))</f>
        <v/>
      </c>
    </row>
    <row r="3377">
      <c r="A3377" s="40">
        <f>IF(GL_Paste!$B3374="","",N(GL_Paste!$H3374)-N(GL_Paste!$G3374))</f>
        <v/>
      </c>
      <c r="B3377" s="43">
        <f>IF(GL_Paste!$B3374="","",DATE(YEAR(GL_Paste!$E3374),MONTH(GL_Paste!$E3374),1))</f>
        <v/>
      </c>
      <c r="C3377">
        <f>IF(GL_Paste!$B3374="","",IF(TRIM(GL_Paste!$M3374)&lt;&gt;"",TRIM(GL_Paste!$M3374),IFERROR(MID(GL_Paste!$I3374,FIND("[",GL_Paste!$I3374)+1,FIND("]",GL_Paste!$I3374)-FIND("[",GL_Paste!$I3374)-1),"")))</f>
        <v/>
      </c>
      <c r="D3377">
        <f>IF(GL_Paste!$B3374="","",IFERROR(INDEX(DeptName,MATCH($C3377,DeptTag,0)),"UNALLOCATED"))</f>
        <v/>
      </c>
      <c r="E3377">
        <f>IF(GL_Paste!$B3374="","",IFERROR(INDEX(AcctCat,MATCH(GL_Paste!$B3374&amp;"",AcctCode,0)),"UNKNOWN"))</f>
        <v/>
      </c>
      <c r="F3377">
        <f>IF(GL_Paste!$B3374="","",IFERROR(INDEX(AcctSub,MATCH(GL_Paste!$B3374&amp;"",AcctCode,0)),"UNKNOWN"))</f>
        <v/>
      </c>
    </row>
    <row r="3378">
      <c r="A3378" s="40">
        <f>IF(GL_Paste!$B3375="","",N(GL_Paste!$H3375)-N(GL_Paste!$G3375))</f>
        <v/>
      </c>
      <c r="B3378" s="43">
        <f>IF(GL_Paste!$B3375="","",DATE(YEAR(GL_Paste!$E3375),MONTH(GL_Paste!$E3375),1))</f>
        <v/>
      </c>
      <c r="C3378">
        <f>IF(GL_Paste!$B3375="","",IF(TRIM(GL_Paste!$M3375)&lt;&gt;"",TRIM(GL_Paste!$M3375),IFERROR(MID(GL_Paste!$I3375,FIND("[",GL_Paste!$I3375)+1,FIND("]",GL_Paste!$I3375)-FIND("[",GL_Paste!$I3375)-1),"")))</f>
        <v/>
      </c>
      <c r="D3378">
        <f>IF(GL_Paste!$B3375="","",IFERROR(INDEX(DeptName,MATCH($C3378,DeptTag,0)),"UNALLOCATED"))</f>
        <v/>
      </c>
      <c r="E3378">
        <f>IF(GL_Paste!$B3375="","",IFERROR(INDEX(AcctCat,MATCH(GL_Paste!$B3375&amp;"",AcctCode,0)),"UNKNOWN"))</f>
        <v/>
      </c>
      <c r="F3378">
        <f>IF(GL_Paste!$B3375="","",IFERROR(INDEX(AcctSub,MATCH(GL_Paste!$B3375&amp;"",AcctCode,0)),"UNKNOWN"))</f>
        <v/>
      </c>
    </row>
    <row r="3379">
      <c r="A3379" s="40">
        <f>IF(GL_Paste!$B3376="","",N(GL_Paste!$H3376)-N(GL_Paste!$G3376))</f>
        <v/>
      </c>
      <c r="B3379" s="43">
        <f>IF(GL_Paste!$B3376="","",DATE(YEAR(GL_Paste!$E3376),MONTH(GL_Paste!$E3376),1))</f>
        <v/>
      </c>
      <c r="C3379">
        <f>IF(GL_Paste!$B3376="","",IF(TRIM(GL_Paste!$M3376)&lt;&gt;"",TRIM(GL_Paste!$M3376),IFERROR(MID(GL_Paste!$I3376,FIND("[",GL_Paste!$I3376)+1,FIND("]",GL_Paste!$I3376)-FIND("[",GL_Paste!$I3376)-1),"")))</f>
        <v/>
      </c>
      <c r="D3379">
        <f>IF(GL_Paste!$B3376="","",IFERROR(INDEX(DeptName,MATCH($C3379,DeptTag,0)),"UNALLOCATED"))</f>
        <v/>
      </c>
      <c r="E3379">
        <f>IF(GL_Paste!$B3376="","",IFERROR(INDEX(AcctCat,MATCH(GL_Paste!$B3376&amp;"",AcctCode,0)),"UNKNOWN"))</f>
        <v/>
      </c>
      <c r="F3379">
        <f>IF(GL_Paste!$B3376="","",IFERROR(INDEX(AcctSub,MATCH(GL_Paste!$B3376&amp;"",AcctCode,0)),"UNKNOWN"))</f>
        <v/>
      </c>
    </row>
    <row r="3380">
      <c r="A3380" s="40">
        <f>IF(GL_Paste!$B3377="","",N(GL_Paste!$H3377)-N(GL_Paste!$G3377))</f>
        <v/>
      </c>
      <c r="B3380" s="43">
        <f>IF(GL_Paste!$B3377="","",DATE(YEAR(GL_Paste!$E3377),MONTH(GL_Paste!$E3377),1))</f>
        <v/>
      </c>
      <c r="C3380">
        <f>IF(GL_Paste!$B3377="","",IF(TRIM(GL_Paste!$M3377)&lt;&gt;"",TRIM(GL_Paste!$M3377),IFERROR(MID(GL_Paste!$I3377,FIND("[",GL_Paste!$I3377)+1,FIND("]",GL_Paste!$I3377)-FIND("[",GL_Paste!$I3377)-1),"")))</f>
        <v/>
      </c>
      <c r="D3380">
        <f>IF(GL_Paste!$B3377="","",IFERROR(INDEX(DeptName,MATCH($C3380,DeptTag,0)),"UNALLOCATED"))</f>
        <v/>
      </c>
      <c r="E3380">
        <f>IF(GL_Paste!$B3377="","",IFERROR(INDEX(AcctCat,MATCH(GL_Paste!$B3377&amp;"",AcctCode,0)),"UNKNOWN"))</f>
        <v/>
      </c>
      <c r="F3380">
        <f>IF(GL_Paste!$B3377="","",IFERROR(INDEX(AcctSub,MATCH(GL_Paste!$B3377&amp;"",AcctCode,0)),"UNKNOWN"))</f>
        <v/>
      </c>
    </row>
    <row r="3381">
      <c r="A3381" s="40">
        <f>IF(GL_Paste!$B3378="","",N(GL_Paste!$H3378)-N(GL_Paste!$G3378))</f>
        <v/>
      </c>
      <c r="B3381" s="43">
        <f>IF(GL_Paste!$B3378="","",DATE(YEAR(GL_Paste!$E3378),MONTH(GL_Paste!$E3378),1))</f>
        <v/>
      </c>
      <c r="C3381">
        <f>IF(GL_Paste!$B3378="","",IF(TRIM(GL_Paste!$M3378)&lt;&gt;"",TRIM(GL_Paste!$M3378),IFERROR(MID(GL_Paste!$I3378,FIND("[",GL_Paste!$I3378)+1,FIND("]",GL_Paste!$I3378)-FIND("[",GL_Paste!$I3378)-1),"")))</f>
        <v/>
      </c>
      <c r="D3381">
        <f>IF(GL_Paste!$B3378="","",IFERROR(INDEX(DeptName,MATCH($C3381,DeptTag,0)),"UNALLOCATED"))</f>
        <v/>
      </c>
      <c r="E3381">
        <f>IF(GL_Paste!$B3378="","",IFERROR(INDEX(AcctCat,MATCH(GL_Paste!$B3378&amp;"",AcctCode,0)),"UNKNOWN"))</f>
        <v/>
      </c>
      <c r="F3381">
        <f>IF(GL_Paste!$B3378="","",IFERROR(INDEX(AcctSub,MATCH(GL_Paste!$B3378&amp;"",AcctCode,0)),"UNKNOWN"))</f>
        <v/>
      </c>
    </row>
    <row r="3382">
      <c r="A3382" s="40">
        <f>IF(GL_Paste!$B3379="","",N(GL_Paste!$H3379)-N(GL_Paste!$G3379))</f>
        <v/>
      </c>
      <c r="B3382" s="43">
        <f>IF(GL_Paste!$B3379="","",DATE(YEAR(GL_Paste!$E3379),MONTH(GL_Paste!$E3379),1))</f>
        <v/>
      </c>
      <c r="C3382">
        <f>IF(GL_Paste!$B3379="","",IF(TRIM(GL_Paste!$M3379)&lt;&gt;"",TRIM(GL_Paste!$M3379),IFERROR(MID(GL_Paste!$I3379,FIND("[",GL_Paste!$I3379)+1,FIND("]",GL_Paste!$I3379)-FIND("[",GL_Paste!$I3379)-1),"")))</f>
        <v/>
      </c>
      <c r="D3382">
        <f>IF(GL_Paste!$B3379="","",IFERROR(INDEX(DeptName,MATCH($C3382,DeptTag,0)),"UNALLOCATED"))</f>
        <v/>
      </c>
      <c r="E3382">
        <f>IF(GL_Paste!$B3379="","",IFERROR(INDEX(AcctCat,MATCH(GL_Paste!$B3379&amp;"",AcctCode,0)),"UNKNOWN"))</f>
        <v/>
      </c>
      <c r="F3382">
        <f>IF(GL_Paste!$B3379="","",IFERROR(INDEX(AcctSub,MATCH(GL_Paste!$B3379&amp;"",AcctCode,0)),"UNKNOWN"))</f>
        <v/>
      </c>
    </row>
    <row r="3383">
      <c r="A3383" s="40">
        <f>IF(GL_Paste!$B3380="","",N(GL_Paste!$H3380)-N(GL_Paste!$G3380))</f>
        <v/>
      </c>
      <c r="B3383" s="43">
        <f>IF(GL_Paste!$B3380="","",DATE(YEAR(GL_Paste!$E3380),MONTH(GL_Paste!$E3380),1))</f>
        <v/>
      </c>
      <c r="C3383">
        <f>IF(GL_Paste!$B3380="","",IF(TRIM(GL_Paste!$M3380)&lt;&gt;"",TRIM(GL_Paste!$M3380),IFERROR(MID(GL_Paste!$I3380,FIND("[",GL_Paste!$I3380)+1,FIND("]",GL_Paste!$I3380)-FIND("[",GL_Paste!$I3380)-1),"")))</f>
        <v/>
      </c>
      <c r="D3383">
        <f>IF(GL_Paste!$B3380="","",IFERROR(INDEX(DeptName,MATCH($C3383,DeptTag,0)),"UNALLOCATED"))</f>
        <v/>
      </c>
      <c r="E3383">
        <f>IF(GL_Paste!$B3380="","",IFERROR(INDEX(AcctCat,MATCH(GL_Paste!$B3380&amp;"",AcctCode,0)),"UNKNOWN"))</f>
        <v/>
      </c>
      <c r="F3383">
        <f>IF(GL_Paste!$B3380="","",IFERROR(INDEX(AcctSub,MATCH(GL_Paste!$B3380&amp;"",AcctCode,0)),"UNKNOWN"))</f>
        <v/>
      </c>
    </row>
    <row r="3384">
      <c r="A3384" s="40">
        <f>IF(GL_Paste!$B3381="","",N(GL_Paste!$H3381)-N(GL_Paste!$G3381))</f>
        <v/>
      </c>
      <c r="B3384" s="43">
        <f>IF(GL_Paste!$B3381="","",DATE(YEAR(GL_Paste!$E3381),MONTH(GL_Paste!$E3381),1))</f>
        <v/>
      </c>
      <c r="C3384">
        <f>IF(GL_Paste!$B3381="","",IF(TRIM(GL_Paste!$M3381)&lt;&gt;"",TRIM(GL_Paste!$M3381),IFERROR(MID(GL_Paste!$I3381,FIND("[",GL_Paste!$I3381)+1,FIND("]",GL_Paste!$I3381)-FIND("[",GL_Paste!$I3381)-1),"")))</f>
        <v/>
      </c>
      <c r="D3384">
        <f>IF(GL_Paste!$B3381="","",IFERROR(INDEX(DeptName,MATCH($C3384,DeptTag,0)),"UNALLOCATED"))</f>
        <v/>
      </c>
      <c r="E3384">
        <f>IF(GL_Paste!$B3381="","",IFERROR(INDEX(AcctCat,MATCH(GL_Paste!$B3381&amp;"",AcctCode,0)),"UNKNOWN"))</f>
        <v/>
      </c>
      <c r="F3384">
        <f>IF(GL_Paste!$B3381="","",IFERROR(INDEX(AcctSub,MATCH(GL_Paste!$B3381&amp;"",AcctCode,0)),"UNKNOWN"))</f>
        <v/>
      </c>
    </row>
    <row r="3385">
      <c r="A3385" s="40">
        <f>IF(GL_Paste!$B3382="","",N(GL_Paste!$H3382)-N(GL_Paste!$G3382))</f>
        <v/>
      </c>
      <c r="B3385" s="43">
        <f>IF(GL_Paste!$B3382="","",DATE(YEAR(GL_Paste!$E3382),MONTH(GL_Paste!$E3382),1))</f>
        <v/>
      </c>
      <c r="C3385">
        <f>IF(GL_Paste!$B3382="","",IF(TRIM(GL_Paste!$M3382)&lt;&gt;"",TRIM(GL_Paste!$M3382),IFERROR(MID(GL_Paste!$I3382,FIND("[",GL_Paste!$I3382)+1,FIND("]",GL_Paste!$I3382)-FIND("[",GL_Paste!$I3382)-1),"")))</f>
        <v/>
      </c>
      <c r="D3385">
        <f>IF(GL_Paste!$B3382="","",IFERROR(INDEX(DeptName,MATCH($C3385,DeptTag,0)),"UNALLOCATED"))</f>
        <v/>
      </c>
      <c r="E3385">
        <f>IF(GL_Paste!$B3382="","",IFERROR(INDEX(AcctCat,MATCH(GL_Paste!$B3382&amp;"",AcctCode,0)),"UNKNOWN"))</f>
        <v/>
      </c>
      <c r="F3385">
        <f>IF(GL_Paste!$B3382="","",IFERROR(INDEX(AcctSub,MATCH(GL_Paste!$B3382&amp;"",AcctCode,0)),"UNKNOWN"))</f>
        <v/>
      </c>
    </row>
    <row r="3386">
      <c r="A3386" s="40">
        <f>IF(GL_Paste!$B3383="","",N(GL_Paste!$H3383)-N(GL_Paste!$G3383))</f>
        <v/>
      </c>
      <c r="B3386" s="43">
        <f>IF(GL_Paste!$B3383="","",DATE(YEAR(GL_Paste!$E3383),MONTH(GL_Paste!$E3383),1))</f>
        <v/>
      </c>
      <c r="C3386">
        <f>IF(GL_Paste!$B3383="","",IF(TRIM(GL_Paste!$M3383)&lt;&gt;"",TRIM(GL_Paste!$M3383),IFERROR(MID(GL_Paste!$I3383,FIND("[",GL_Paste!$I3383)+1,FIND("]",GL_Paste!$I3383)-FIND("[",GL_Paste!$I3383)-1),"")))</f>
        <v/>
      </c>
      <c r="D3386">
        <f>IF(GL_Paste!$B3383="","",IFERROR(INDEX(DeptName,MATCH($C3386,DeptTag,0)),"UNALLOCATED"))</f>
        <v/>
      </c>
      <c r="E3386">
        <f>IF(GL_Paste!$B3383="","",IFERROR(INDEX(AcctCat,MATCH(GL_Paste!$B3383&amp;"",AcctCode,0)),"UNKNOWN"))</f>
        <v/>
      </c>
      <c r="F3386">
        <f>IF(GL_Paste!$B3383="","",IFERROR(INDEX(AcctSub,MATCH(GL_Paste!$B3383&amp;"",AcctCode,0)),"UNKNOWN"))</f>
        <v/>
      </c>
    </row>
    <row r="3387">
      <c r="A3387" s="40">
        <f>IF(GL_Paste!$B3384="","",N(GL_Paste!$H3384)-N(GL_Paste!$G3384))</f>
        <v/>
      </c>
      <c r="B3387" s="43">
        <f>IF(GL_Paste!$B3384="","",DATE(YEAR(GL_Paste!$E3384),MONTH(GL_Paste!$E3384),1))</f>
        <v/>
      </c>
      <c r="C3387">
        <f>IF(GL_Paste!$B3384="","",IF(TRIM(GL_Paste!$M3384)&lt;&gt;"",TRIM(GL_Paste!$M3384),IFERROR(MID(GL_Paste!$I3384,FIND("[",GL_Paste!$I3384)+1,FIND("]",GL_Paste!$I3384)-FIND("[",GL_Paste!$I3384)-1),"")))</f>
        <v/>
      </c>
      <c r="D3387">
        <f>IF(GL_Paste!$B3384="","",IFERROR(INDEX(DeptName,MATCH($C3387,DeptTag,0)),"UNALLOCATED"))</f>
        <v/>
      </c>
      <c r="E3387">
        <f>IF(GL_Paste!$B3384="","",IFERROR(INDEX(AcctCat,MATCH(GL_Paste!$B3384&amp;"",AcctCode,0)),"UNKNOWN"))</f>
        <v/>
      </c>
      <c r="F3387">
        <f>IF(GL_Paste!$B3384="","",IFERROR(INDEX(AcctSub,MATCH(GL_Paste!$B3384&amp;"",AcctCode,0)),"UNKNOWN"))</f>
        <v/>
      </c>
    </row>
    <row r="3388">
      <c r="A3388" s="40">
        <f>IF(GL_Paste!$B3385="","",N(GL_Paste!$H3385)-N(GL_Paste!$G3385))</f>
        <v/>
      </c>
      <c r="B3388" s="43">
        <f>IF(GL_Paste!$B3385="","",DATE(YEAR(GL_Paste!$E3385),MONTH(GL_Paste!$E3385),1))</f>
        <v/>
      </c>
      <c r="C3388">
        <f>IF(GL_Paste!$B3385="","",IF(TRIM(GL_Paste!$M3385)&lt;&gt;"",TRIM(GL_Paste!$M3385),IFERROR(MID(GL_Paste!$I3385,FIND("[",GL_Paste!$I3385)+1,FIND("]",GL_Paste!$I3385)-FIND("[",GL_Paste!$I3385)-1),"")))</f>
        <v/>
      </c>
      <c r="D3388">
        <f>IF(GL_Paste!$B3385="","",IFERROR(INDEX(DeptName,MATCH($C3388,DeptTag,0)),"UNALLOCATED"))</f>
        <v/>
      </c>
      <c r="E3388">
        <f>IF(GL_Paste!$B3385="","",IFERROR(INDEX(AcctCat,MATCH(GL_Paste!$B3385&amp;"",AcctCode,0)),"UNKNOWN"))</f>
        <v/>
      </c>
      <c r="F3388">
        <f>IF(GL_Paste!$B3385="","",IFERROR(INDEX(AcctSub,MATCH(GL_Paste!$B3385&amp;"",AcctCode,0)),"UNKNOWN"))</f>
        <v/>
      </c>
    </row>
    <row r="3389">
      <c r="A3389" s="40">
        <f>IF(GL_Paste!$B3386="","",N(GL_Paste!$H3386)-N(GL_Paste!$G3386))</f>
        <v/>
      </c>
      <c r="B3389" s="43">
        <f>IF(GL_Paste!$B3386="","",DATE(YEAR(GL_Paste!$E3386),MONTH(GL_Paste!$E3386),1))</f>
        <v/>
      </c>
      <c r="C3389">
        <f>IF(GL_Paste!$B3386="","",IF(TRIM(GL_Paste!$M3386)&lt;&gt;"",TRIM(GL_Paste!$M3386),IFERROR(MID(GL_Paste!$I3386,FIND("[",GL_Paste!$I3386)+1,FIND("]",GL_Paste!$I3386)-FIND("[",GL_Paste!$I3386)-1),"")))</f>
        <v/>
      </c>
      <c r="D3389">
        <f>IF(GL_Paste!$B3386="","",IFERROR(INDEX(DeptName,MATCH($C3389,DeptTag,0)),"UNALLOCATED"))</f>
        <v/>
      </c>
      <c r="E3389">
        <f>IF(GL_Paste!$B3386="","",IFERROR(INDEX(AcctCat,MATCH(GL_Paste!$B3386&amp;"",AcctCode,0)),"UNKNOWN"))</f>
        <v/>
      </c>
      <c r="F3389">
        <f>IF(GL_Paste!$B3386="","",IFERROR(INDEX(AcctSub,MATCH(GL_Paste!$B3386&amp;"",AcctCode,0)),"UNKNOWN"))</f>
        <v/>
      </c>
    </row>
    <row r="3390">
      <c r="A3390" s="40">
        <f>IF(GL_Paste!$B3387="","",N(GL_Paste!$H3387)-N(GL_Paste!$G3387))</f>
        <v/>
      </c>
      <c r="B3390" s="43">
        <f>IF(GL_Paste!$B3387="","",DATE(YEAR(GL_Paste!$E3387),MONTH(GL_Paste!$E3387),1))</f>
        <v/>
      </c>
      <c r="C3390">
        <f>IF(GL_Paste!$B3387="","",IF(TRIM(GL_Paste!$M3387)&lt;&gt;"",TRIM(GL_Paste!$M3387),IFERROR(MID(GL_Paste!$I3387,FIND("[",GL_Paste!$I3387)+1,FIND("]",GL_Paste!$I3387)-FIND("[",GL_Paste!$I3387)-1),"")))</f>
        <v/>
      </c>
      <c r="D3390">
        <f>IF(GL_Paste!$B3387="","",IFERROR(INDEX(DeptName,MATCH($C3390,DeptTag,0)),"UNALLOCATED"))</f>
        <v/>
      </c>
      <c r="E3390">
        <f>IF(GL_Paste!$B3387="","",IFERROR(INDEX(AcctCat,MATCH(GL_Paste!$B3387&amp;"",AcctCode,0)),"UNKNOWN"))</f>
        <v/>
      </c>
      <c r="F3390">
        <f>IF(GL_Paste!$B3387="","",IFERROR(INDEX(AcctSub,MATCH(GL_Paste!$B3387&amp;"",AcctCode,0)),"UNKNOWN"))</f>
        <v/>
      </c>
    </row>
    <row r="3391">
      <c r="A3391" s="40">
        <f>IF(GL_Paste!$B3388="","",N(GL_Paste!$H3388)-N(GL_Paste!$G3388))</f>
        <v/>
      </c>
      <c r="B3391" s="43">
        <f>IF(GL_Paste!$B3388="","",DATE(YEAR(GL_Paste!$E3388),MONTH(GL_Paste!$E3388),1))</f>
        <v/>
      </c>
      <c r="C3391">
        <f>IF(GL_Paste!$B3388="","",IF(TRIM(GL_Paste!$M3388)&lt;&gt;"",TRIM(GL_Paste!$M3388),IFERROR(MID(GL_Paste!$I3388,FIND("[",GL_Paste!$I3388)+1,FIND("]",GL_Paste!$I3388)-FIND("[",GL_Paste!$I3388)-1),"")))</f>
        <v/>
      </c>
      <c r="D3391">
        <f>IF(GL_Paste!$B3388="","",IFERROR(INDEX(DeptName,MATCH($C3391,DeptTag,0)),"UNALLOCATED"))</f>
        <v/>
      </c>
      <c r="E3391">
        <f>IF(GL_Paste!$B3388="","",IFERROR(INDEX(AcctCat,MATCH(GL_Paste!$B3388&amp;"",AcctCode,0)),"UNKNOWN"))</f>
        <v/>
      </c>
      <c r="F3391">
        <f>IF(GL_Paste!$B3388="","",IFERROR(INDEX(AcctSub,MATCH(GL_Paste!$B3388&amp;"",AcctCode,0)),"UNKNOWN"))</f>
        <v/>
      </c>
    </row>
    <row r="3392">
      <c r="A3392" s="40">
        <f>IF(GL_Paste!$B3389="","",N(GL_Paste!$H3389)-N(GL_Paste!$G3389))</f>
        <v/>
      </c>
      <c r="B3392" s="43">
        <f>IF(GL_Paste!$B3389="","",DATE(YEAR(GL_Paste!$E3389),MONTH(GL_Paste!$E3389),1))</f>
        <v/>
      </c>
      <c r="C3392">
        <f>IF(GL_Paste!$B3389="","",IF(TRIM(GL_Paste!$M3389)&lt;&gt;"",TRIM(GL_Paste!$M3389),IFERROR(MID(GL_Paste!$I3389,FIND("[",GL_Paste!$I3389)+1,FIND("]",GL_Paste!$I3389)-FIND("[",GL_Paste!$I3389)-1),"")))</f>
        <v/>
      </c>
      <c r="D3392">
        <f>IF(GL_Paste!$B3389="","",IFERROR(INDEX(DeptName,MATCH($C3392,DeptTag,0)),"UNALLOCATED"))</f>
        <v/>
      </c>
      <c r="E3392">
        <f>IF(GL_Paste!$B3389="","",IFERROR(INDEX(AcctCat,MATCH(GL_Paste!$B3389&amp;"",AcctCode,0)),"UNKNOWN"))</f>
        <v/>
      </c>
      <c r="F3392">
        <f>IF(GL_Paste!$B3389="","",IFERROR(INDEX(AcctSub,MATCH(GL_Paste!$B3389&amp;"",AcctCode,0)),"UNKNOWN"))</f>
        <v/>
      </c>
    </row>
    <row r="3393">
      <c r="A3393" s="40">
        <f>IF(GL_Paste!$B3390="","",N(GL_Paste!$H3390)-N(GL_Paste!$G3390))</f>
        <v/>
      </c>
      <c r="B3393" s="43">
        <f>IF(GL_Paste!$B3390="","",DATE(YEAR(GL_Paste!$E3390),MONTH(GL_Paste!$E3390),1))</f>
        <v/>
      </c>
      <c r="C3393">
        <f>IF(GL_Paste!$B3390="","",IF(TRIM(GL_Paste!$M3390)&lt;&gt;"",TRIM(GL_Paste!$M3390),IFERROR(MID(GL_Paste!$I3390,FIND("[",GL_Paste!$I3390)+1,FIND("]",GL_Paste!$I3390)-FIND("[",GL_Paste!$I3390)-1),"")))</f>
        <v/>
      </c>
      <c r="D3393">
        <f>IF(GL_Paste!$B3390="","",IFERROR(INDEX(DeptName,MATCH($C3393,DeptTag,0)),"UNALLOCATED"))</f>
        <v/>
      </c>
      <c r="E3393">
        <f>IF(GL_Paste!$B3390="","",IFERROR(INDEX(AcctCat,MATCH(GL_Paste!$B3390&amp;"",AcctCode,0)),"UNKNOWN"))</f>
        <v/>
      </c>
      <c r="F3393">
        <f>IF(GL_Paste!$B3390="","",IFERROR(INDEX(AcctSub,MATCH(GL_Paste!$B3390&amp;"",AcctCode,0)),"UNKNOWN"))</f>
        <v/>
      </c>
    </row>
    <row r="3394">
      <c r="A3394" s="40">
        <f>IF(GL_Paste!$B3391="","",N(GL_Paste!$H3391)-N(GL_Paste!$G3391))</f>
        <v/>
      </c>
      <c r="B3394" s="43">
        <f>IF(GL_Paste!$B3391="","",DATE(YEAR(GL_Paste!$E3391),MONTH(GL_Paste!$E3391),1))</f>
        <v/>
      </c>
      <c r="C3394">
        <f>IF(GL_Paste!$B3391="","",IF(TRIM(GL_Paste!$M3391)&lt;&gt;"",TRIM(GL_Paste!$M3391),IFERROR(MID(GL_Paste!$I3391,FIND("[",GL_Paste!$I3391)+1,FIND("]",GL_Paste!$I3391)-FIND("[",GL_Paste!$I3391)-1),"")))</f>
        <v/>
      </c>
      <c r="D3394">
        <f>IF(GL_Paste!$B3391="","",IFERROR(INDEX(DeptName,MATCH($C3394,DeptTag,0)),"UNALLOCATED"))</f>
        <v/>
      </c>
      <c r="E3394">
        <f>IF(GL_Paste!$B3391="","",IFERROR(INDEX(AcctCat,MATCH(GL_Paste!$B3391&amp;"",AcctCode,0)),"UNKNOWN"))</f>
        <v/>
      </c>
      <c r="F3394">
        <f>IF(GL_Paste!$B3391="","",IFERROR(INDEX(AcctSub,MATCH(GL_Paste!$B3391&amp;"",AcctCode,0)),"UNKNOWN"))</f>
        <v/>
      </c>
    </row>
    <row r="3395">
      <c r="A3395" s="40">
        <f>IF(GL_Paste!$B3392="","",N(GL_Paste!$H3392)-N(GL_Paste!$G3392))</f>
        <v/>
      </c>
      <c r="B3395" s="43">
        <f>IF(GL_Paste!$B3392="","",DATE(YEAR(GL_Paste!$E3392),MONTH(GL_Paste!$E3392),1))</f>
        <v/>
      </c>
      <c r="C3395">
        <f>IF(GL_Paste!$B3392="","",IF(TRIM(GL_Paste!$M3392)&lt;&gt;"",TRIM(GL_Paste!$M3392),IFERROR(MID(GL_Paste!$I3392,FIND("[",GL_Paste!$I3392)+1,FIND("]",GL_Paste!$I3392)-FIND("[",GL_Paste!$I3392)-1),"")))</f>
        <v/>
      </c>
      <c r="D3395">
        <f>IF(GL_Paste!$B3392="","",IFERROR(INDEX(DeptName,MATCH($C3395,DeptTag,0)),"UNALLOCATED"))</f>
        <v/>
      </c>
      <c r="E3395">
        <f>IF(GL_Paste!$B3392="","",IFERROR(INDEX(AcctCat,MATCH(GL_Paste!$B3392&amp;"",AcctCode,0)),"UNKNOWN"))</f>
        <v/>
      </c>
      <c r="F3395">
        <f>IF(GL_Paste!$B3392="","",IFERROR(INDEX(AcctSub,MATCH(GL_Paste!$B3392&amp;"",AcctCode,0)),"UNKNOWN"))</f>
        <v/>
      </c>
    </row>
    <row r="3396">
      <c r="A3396" s="40">
        <f>IF(GL_Paste!$B3393="","",N(GL_Paste!$H3393)-N(GL_Paste!$G3393))</f>
        <v/>
      </c>
      <c r="B3396" s="43">
        <f>IF(GL_Paste!$B3393="","",DATE(YEAR(GL_Paste!$E3393),MONTH(GL_Paste!$E3393),1))</f>
        <v/>
      </c>
      <c r="C3396">
        <f>IF(GL_Paste!$B3393="","",IF(TRIM(GL_Paste!$M3393)&lt;&gt;"",TRIM(GL_Paste!$M3393),IFERROR(MID(GL_Paste!$I3393,FIND("[",GL_Paste!$I3393)+1,FIND("]",GL_Paste!$I3393)-FIND("[",GL_Paste!$I3393)-1),"")))</f>
        <v/>
      </c>
      <c r="D3396">
        <f>IF(GL_Paste!$B3393="","",IFERROR(INDEX(DeptName,MATCH($C3396,DeptTag,0)),"UNALLOCATED"))</f>
        <v/>
      </c>
      <c r="E3396">
        <f>IF(GL_Paste!$B3393="","",IFERROR(INDEX(AcctCat,MATCH(GL_Paste!$B3393&amp;"",AcctCode,0)),"UNKNOWN"))</f>
        <v/>
      </c>
      <c r="F3396">
        <f>IF(GL_Paste!$B3393="","",IFERROR(INDEX(AcctSub,MATCH(GL_Paste!$B3393&amp;"",AcctCode,0)),"UNKNOWN"))</f>
        <v/>
      </c>
    </row>
    <row r="3397">
      <c r="A3397" s="40">
        <f>IF(GL_Paste!$B3394="","",N(GL_Paste!$H3394)-N(GL_Paste!$G3394))</f>
        <v/>
      </c>
      <c r="B3397" s="43">
        <f>IF(GL_Paste!$B3394="","",DATE(YEAR(GL_Paste!$E3394),MONTH(GL_Paste!$E3394),1))</f>
        <v/>
      </c>
      <c r="C3397">
        <f>IF(GL_Paste!$B3394="","",IF(TRIM(GL_Paste!$M3394)&lt;&gt;"",TRIM(GL_Paste!$M3394),IFERROR(MID(GL_Paste!$I3394,FIND("[",GL_Paste!$I3394)+1,FIND("]",GL_Paste!$I3394)-FIND("[",GL_Paste!$I3394)-1),"")))</f>
        <v/>
      </c>
      <c r="D3397">
        <f>IF(GL_Paste!$B3394="","",IFERROR(INDEX(DeptName,MATCH($C3397,DeptTag,0)),"UNALLOCATED"))</f>
        <v/>
      </c>
      <c r="E3397">
        <f>IF(GL_Paste!$B3394="","",IFERROR(INDEX(AcctCat,MATCH(GL_Paste!$B3394&amp;"",AcctCode,0)),"UNKNOWN"))</f>
        <v/>
      </c>
      <c r="F3397">
        <f>IF(GL_Paste!$B3394="","",IFERROR(INDEX(AcctSub,MATCH(GL_Paste!$B3394&amp;"",AcctCode,0)),"UNKNOWN"))</f>
        <v/>
      </c>
    </row>
    <row r="3398">
      <c r="A3398" s="40">
        <f>IF(GL_Paste!$B3395="","",N(GL_Paste!$H3395)-N(GL_Paste!$G3395))</f>
        <v/>
      </c>
      <c r="B3398" s="43">
        <f>IF(GL_Paste!$B3395="","",DATE(YEAR(GL_Paste!$E3395),MONTH(GL_Paste!$E3395),1))</f>
        <v/>
      </c>
      <c r="C3398">
        <f>IF(GL_Paste!$B3395="","",IF(TRIM(GL_Paste!$M3395)&lt;&gt;"",TRIM(GL_Paste!$M3395),IFERROR(MID(GL_Paste!$I3395,FIND("[",GL_Paste!$I3395)+1,FIND("]",GL_Paste!$I3395)-FIND("[",GL_Paste!$I3395)-1),"")))</f>
        <v/>
      </c>
      <c r="D3398">
        <f>IF(GL_Paste!$B3395="","",IFERROR(INDEX(DeptName,MATCH($C3398,DeptTag,0)),"UNALLOCATED"))</f>
        <v/>
      </c>
      <c r="E3398">
        <f>IF(GL_Paste!$B3395="","",IFERROR(INDEX(AcctCat,MATCH(GL_Paste!$B3395&amp;"",AcctCode,0)),"UNKNOWN"))</f>
        <v/>
      </c>
      <c r="F3398">
        <f>IF(GL_Paste!$B3395="","",IFERROR(INDEX(AcctSub,MATCH(GL_Paste!$B3395&amp;"",AcctCode,0)),"UNKNOWN"))</f>
        <v/>
      </c>
    </row>
    <row r="3399">
      <c r="A3399" s="40">
        <f>IF(GL_Paste!$B3396="","",N(GL_Paste!$H3396)-N(GL_Paste!$G3396))</f>
        <v/>
      </c>
      <c r="B3399" s="43">
        <f>IF(GL_Paste!$B3396="","",DATE(YEAR(GL_Paste!$E3396),MONTH(GL_Paste!$E3396),1))</f>
        <v/>
      </c>
      <c r="C3399">
        <f>IF(GL_Paste!$B3396="","",IF(TRIM(GL_Paste!$M3396)&lt;&gt;"",TRIM(GL_Paste!$M3396),IFERROR(MID(GL_Paste!$I3396,FIND("[",GL_Paste!$I3396)+1,FIND("]",GL_Paste!$I3396)-FIND("[",GL_Paste!$I3396)-1),"")))</f>
        <v/>
      </c>
      <c r="D3399">
        <f>IF(GL_Paste!$B3396="","",IFERROR(INDEX(DeptName,MATCH($C3399,DeptTag,0)),"UNALLOCATED"))</f>
        <v/>
      </c>
      <c r="E3399">
        <f>IF(GL_Paste!$B3396="","",IFERROR(INDEX(AcctCat,MATCH(GL_Paste!$B3396&amp;"",AcctCode,0)),"UNKNOWN"))</f>
        <v/>
      </c>
      <c r="F3399">
        <f>IF(GL_Paste!$B3396="","",IFERROR(INDEX(AcctSub,MATCH(GL_Paste!$B3396&amp;"",AcctCode,0)),"UNKNOWN"))</f>
        <v/>
      </c>
    </row>
    <row r="3400">
      <c r="A3400" s="40">
        <f>IF(GL_Paste!$B3397="","",N(GL_Paste!$H3397)-N(GL_Paste!$G3397))</f>
        <v/>
      </c>
      <c r="B3400" s="43">
        <f>IF(GL_Paste!$B3397="","",DATE(YEAR(GL_Paste!$E3397),MONTH(GL_Paste!$E3397),1))</f>
        <v/>
      </c>
      <c r="C3400">
        <f>IF(GL_Paste!$B3397="","",IF(TRIM(GL_Paste!$M3397)&lt;&gt;"",TRIM(GL_Paste!$M3397),IFERROR(MID(GL_Paste!$I3397,FIND("[",GL_Paste!$I3397)+1,FIND("]",GL_Paste!$I3397)-FIND("[",GL_Paste!$I3397)-1),"")))</f>
        <v/>
      </c>
      <c r="D3400">
        <f>IF(GL_Paste!$B3397="","",IFERROR(INDEX(DeptName,MATCH($C3400,DeptTag,0)),"UNALLOCATED"))</f>
        <v/>
      </c>
      <c r="E3400">
        <f>IF(GL_Paste!$B3397="","",IFERROR(INDEX(AcctCat,MATCH(GL_Paste!$B3397&amp;"",AcctCode,0)),"UNKNOWN"))</f>
        <v/>
      </c>
      <c r="F3400">
        <f>IF(GL_Paste!$B3397="","",IFERROR(INDEX(AcctSub,MATCH(GL_Paste!$B3397&amp;"",AcctCode,0)),"UNKNOWN"))</f>
        <v/>
      </c>
    </row>
    <row r="3401">
      <c r="A3401" s="40">
        <f>IF(GL_Paste!$B3398="","",N(GL_Paste!$H3398)-N(GL_Paste!$G3398))</f>
        <v/>
      </c>
      <c r="B3401" s="43">
        <f>IF(GL_Paste!$B3398="","",DATE(YEAR(GL_Paste!$E3398),MONTH(GL_Paste!$E3398),1))</f>
        <v/>
      </c>
      <c r="C3401">
        <f>IF(GL_Paste!$B3398="","",IF(TRIM(GL_Paste!$M3398)&lt;&gt;"",TRIM(GL_Paste!$M3398),IFERROR(MID(GL_Paste!$I3398,FIND("[",GL_Paste!$I3398)+1,FIND("]",GL_Paste!$I3398)-FIND("[",GL_Paste!$I3398)-1),"")))</f>
        <v/>
      </c>
      <c r="D3401">
        <f>IF(GL_Paste!$B3398="","",IFERROR(INDEX(DeptName,MATCH($C3401,DeptTag,0)),"UNALLOCATED"))</f>
        <v/>
      </c>
      <c r="E3401">
        <f>IF(GL_Paste!$B3398="","",IFERROR(INDEX(AcctCat,MATCH(GL_Paste!$B3398&amp;"",AcctCode,0)),"UNKNOWN"))</f>
        <v/>
      </c>
      <c r="F3401">
        <f>IF(GL_Paste!$B3398="","",IFERROR(INDEX(AcctSub,MATCH(GL_Paste!$B3398&amp;"",AcctCode,0)),"UNKNOWN"))</f>
        <v/>
      </c>
    </row>
    <row r="3402">
      <c r="A3402" s="40">
        <f>IF(GL_Paste!$B3399="","",N(GL_Paste!$H3399)-N(GL_Paste!$G3399))</f>
        <v/>
      </c>
      <c r="B3402" s="43">
        <f>IF(GL_Paste!$B3399="","",DATE(YEAR(GL_Paste!$E3399),MONTH(GL_Paste!$E3399),1))</f>
        <v/>
      </c>
      <c r="C3402">
        <f>IF(GL_Paste!$B3399="","",IF(TRIM(GL_Paste!$M3399)&lt;&gt;"",TRIM(GL_Paste!$M3399),IFERROR(MID(GL_Paste!$I3399,FIND("[",GL_Paste!$I3399)+1,FIND("]",GL_Paste!$I3399)-FIND("[",GL_Paste!$I3399)-1),"")))</f>
        <v/>
      </c>
      <c r="D3402">
        <f>IF(GL_Paste!$B3399="","",IFERROR(INDEX(DeptName,MATCH($C3402,DeptTag,0)),"UNALLOCATED"))</f>
        <v/>
      </c>
      <c r="E3402">
        <f>IF(GL_Paste!$B3399="","",IFERROR(INDEX(AcctCat,MATCH(GL_Paste!$B3399&amp;"",AcctCode,0)),"UNKNOWN"))</f>
        <v/>
      </c>
      <c r="F3402">
        <f>IF(GL_Paste!$B3399="","",IFERROR(INDEX(AcctSub,MATCH(GL_Paste!$B3399&amp;"",AcctCode,0)),"UNKNOWN"))</f>
        <v/>
      </c>
    </row>
    <row r="3403">
      <c r="A3403" s="40">
        <f>IF(GL_Paste!$B3400="","",N(GL_Paste!$H3400)-N(GL_Paste!$G3400))</f>
        <v/>
      </c>
      <c r="B3403" s="43">
        <f>IF(GL_Paste!$B3400="","",DATE(YEAR(GL_Paste!$E3400),MONTH(GL_Paste!$E3400),1))</f>
        <v/>
      </c>
      <c r="C3403">
        <f>IF(GL_Paste!$B3400="","",IF(TRIM(GL_Paste!$M3400)&lt;&gt;"",TRIM(GL_Paste!$M3400),IFERROR(MID(GL_Paste!$I3400,FIND("[",GL_Paste!$I3400)+1,FIND("]",GL_Paste!$I3400)-FIND("[",GL_Paste!$I3400)-1),"")))</f>
        <v/>
      </c>
      <c r="D3403">
        <f>IF(GL_Paste!$B3400="","",IFERROR(INDEX(DeptName,MATCH($C3403,DeptTag,0)),"UNALLOCATED"))</f>
        <v/>
      </c>
      <c r="E3403">
        <f>IF(GL_Paste!$B3400="","",IFERROR(INDEX(AcctCat,MATCH(GL_Paste!$B3400&amp;"",AcctCode,0)),"UNKNOWN"))</f>
        <v/>
      </c>
      <c r="F3403">
        <f>IF(GL_Paste!$B3400="","",IFERROR(INDEX(AcctSub,MATCH(GL_Paste!$B3400&amp;"",AcctCode,0)),"UNKNOWN"))</f>
        <v/>
      </c>
    </row>
    <row r="3404">
      <c r="A3404" s="40">
        <f>IF(GL_Paste!$B3401="","",N(GL_Paste!$H3401)-N(GL_Paste!$G3401))</f>
        <v/>
      </c>
      <c r="B3404" s="43">
        <f>IF(GL_Paste!$B3401="","",DATE(YEAR(GL_Paste!$E3401),MONTH(GL_Paste!$E3401),1))</f>
        <v/>
      </c>
      <c r="C3404">
        <f>IF(GL_Paste!$B3401="","",IF(TRIM(GL_Paste!$M3401)&lt;&gt;"",TRIM(GL_Paste!$M3401),IFERROR(MID(GL_Paste!$I3401,FIND("[",GL_Paste!$I3401)+1,FIND("]",GL_Paste!$I3401)-FIND("[",GL_Paste!$I3401)-1),"")))</f>
        <v/>
      </c>
      <c r="D3404">
        <f>IF(GL_Paste!$B3401="","",IFERROR(INDEX(DeptName,MATCH($C3404,DeptTag,0)),"UNALLOCATED"))</f>
        <v/>
      </c>
      <c r="E3404">
        <f>IF(GL_Paste!$B3401="","",IFERROR(INDEX(AcctCat,MATCH(GL_Paste!$B3401&amp;"",AcctCode,0)),"UNKNOWN"))</f>
        <v/>
      </c>
      <c r="F3404">
        <f>IF(GL_Paste!$B3401="","",IFERROR(INDEX(AcctSub,MATCH(GL_Paste!$B3401&amp;"",AcctCode,0)),"UNKNOWN"))</f>
        <v/>
      </c>
    </row>
    <row r="3405">
      <c r="A3405" s="40">
        <f>IF(GL_Paste!$B3402="","",N(GL_Paste!$H3402)-N(GL_Paste!$G3402))</f>
        <v/>
      </c>
      <c r="B3405" s="43">
        <f>IF(GL_Paste!$B3402="","",DATE(YEAR(GL_Paste!$E3402),MONTH(GL_Paste!$E3402),1))</f>
        <v/>
      </c>
      <c r="C3405">
        <f>IF(GL_Paste!$B3402="","",IF(TRIM(GL_Paste!$M3402)&lt;&gt;"",TRIM(GL_Paste!$M3402),IFERROR(MID(GL_Paste!$I3402,FIND("[",GL_Paste!$I3402)+1,FIND("]",GL_Paste!$I3402)-FIND("[",GL_Paste!$I3402)-1),"")))</f>
        <v/>
      </c>
      <c r="D3405">
        <f>IF(GL_Paste!$B3402="","",IFERROR(INDEX(DeptName,MATCH($C3405,DeptTag,0)),"UNALLOCATED"))</f>
        <v/>
      </c>
      <c r="E3405">
        <f>IF(GL_Paste!$B3402="","",IFERROR(INDEX(AcctCat,MATCH(GL_Paste!$B3402&amp;"",AcctCode,0)),"UNKNOWN"))</f>
        <v/>
      </c>
      <c r="F3405">
        <f>IF(GL_Paste!$B3402="","",IFERROR(INDEX(AcctSub,MATCH(GL_Paste!$B3402&amp;"",AcctCode,0)),"UNKNOWN"))</f>
        <v/>
      </c>
    </row>
    <row r="3406">
      <c r="A3406" s="40">
        <f>IF(GL_Paste!$B3403="","",N(GL_Paste!$H3403)-N(GL_Paste!$G3403))</f>
        <v/>
      </c>
      <c r="B3406" s="43">
        <f>IF(GL_Paste!$B3403="","",DATE(YEAR(GL_Paste!$E3403),MONTH(GL_Paste!$E3403),1))</f>
        <v/>
      </c>
      <c r="C3406">
        <f>IF(GL_Paste!$B3403="","",IF(TRIM(GL_Paste!$M3403)&lt;&gt;"",TRIM(GL_Paste!$M3403),IFERROR(MID(GL_Paste!$I3403,FIND("[",GL_Paste!$I3403)+1,FIND("]",GL_Paste!$I3403)-FIND("[",GL_Paste!$I3403)-1),"")))</f>
        <v/>
      </c>
      <c r="D3406">
        <f>IF(GL_Paste!$B3403="","",IFERROR(INDEX(DeptName,MATCH($C3406,DeptTag,0)),"UNALLOCATED"))</f>
        <v/>
      </c>
      <c r="E3406">
        <f>IF(GL_Paste!$B3403="","",IFERROR(INDEX(AcctCat,MATCH(GL_Paste!$B3403&amp;"",AcctCode,0)),"UNKNOWN"))</f>
        <v/>
      </c>
      <c r="F3406">
        <f>IF(GL_Paste!$B3403="","",IFERROR(INDEX(AcctSub,MATCH(GL_Paste!$B3403&amp;"",AcctCode,0)),"UNKNOWN"))</f>
        <v/>
      </c>
    </row>
    <row r="3407">
      <c r="A3407" s="40">
        <f>IF(GL_Paste!$B3404="","",N(GL_Paste!$H3404)-N(GL_Paste!$G3404))</f>
        <v/>
      </c>
      <c r="B3407" s="43">
        <f>IF(GL_Paste!$B3404="","",DATE(YEAR(GL_Paste!$E3404),MONTH(GL_Paste!$E3404),1))</f>
        <v/>
      </c>
      <c r="C3407">
        <f>IF(GL_Paste!$B3404="","",IF(TRIM(GL_Paste!$M3404)&lt;&gt;"",TRIM(GL_Paste!$M3404),IFERROR(MID(GL_Paste!$I3404,FIND("[",GL_Paste!$I3404)+1,FIND("]",GL_Paste!$I3404)-FIND("[",GL_Paste!$I3404)-1),"")))</f>
        <v/>
      </c>
      <c r="D3407">
        <f>IF(GL_Paste!$B3404="","",IFERROR(INDEX(DeptName,MATCH($C3407,DeptTag,0)),"UNALLOCATED"))</f>
        <v/>
      </c>
      <c r="E3407">
        <f>IF(GL_Paste!$B3404="","",IFERROR(INDEX(AcctCat,MATCH(GL_Paste!$B3404&amp;"",AcctCode,0)),"UNKNOWN"))</f>
        <v/>
      </c>
      <c r="F3407">
        <f>IF(GL_Paste!$B3404="","",IFERROR(INDEX(AcctSub,MATCH(GL_Paste!$B3404&amp;"",AcctCode,0)),"UNKNOWN"))</f>
        <v/>
      </c>
    </row>
    <row r="3408">
      <c r="A3408" s="40">
        <f>IF(GL_Paste!$B3405="","",N(GL_Paste!$H3405)-N(GL_Paste!$G3405))</f>
        <v/>
      </c>
      <c r="B3408" s="43">
        <f>IF(GL_Paste!$B3405="","",DATE(YEAR(GL_Paste!$E3405),MONTH(GL_Paste!$E3405),1))</f>
        <v/>
      </c>
      <c r="C3408">
        <f>IF(GL_Paste!$B3405="","",IF(TRIM(GL_Paste!$M3405)&lt;&gt;"",TRIM(GL_Paste!$M3405),IFERROR(MID(GL_Paste!$I3405,FIND("[",GL_Paste!$I3405)+1,FIND("]",GL_Paste!$I3405)-FIND("[",GL_Paste!$I3405)-1),"")))</f>
        <v/>
      </c>
      <c r="D3408">
        <f>IF(GL_Paste!$B3405="","",IFERROR(INDEX(DeptName,MATCH($C3408,DeptTag,0)),"UNALLOCATED"))</f>
        <v/>
      </c>
      <c r="E3408">
        <f>IF(GL_Paste!$B3405="","",IFERROR(INDEX(AcctCat,MATCH(GL_Paste!$B3405&amp;"",AcctCode,0)),"UNKNOWN"))</f>
        <v/>
      </c>
      <c r="F3408">
        <f>IF(GL_Paste!$B3405="","",IFERROR(INDEX(AcctSub,MATCH(GL_Paste!$B3405&amp;"",AcctCode,0)),"UNKNOWN"))</f>
        <v/>
      </c>
    </row>
    <row r="3409">
      <c r="A3409" s="40">
        <f>IF(GL_Paste!$B3406="","",N(GL_Paste!$H3406)-N(GL_Paste!$G3406))</f>
        <v/>
      </c>
      <c r="B3409" s="43">
        <f>IF(GL_Paste!$B3406="","",DATE(YEAR(GL_Paste!$E3406),MONTH(GL_Paste!$E3406),1))</f>
        <v/>
      </c>
      <c r="C3409">
        <f>IF(GL_Paste!$B3406="","",IF(TRIM(GL_Paste!$M3406)&lt;&gt;"",TRIM(GL_Paste!$M3406),IFERROR(MID(GL_Paste!$I3406,FIND("[",GL_Paste!$I3406)+1,FIND("]",GL_Paste!$I3406)-FIND("[",GL_Paste!$I3406)-1),"")))</f>
        <v/>
      </c>
      <c r="D3409">
        <f>IF(GL_Paste!$B3406="","",IFERROR(INDEX(DeptName,MATCH($C3409,DeptTag,0)),"UNALLOCATED"))</f>
        <v/>
      </c>
      <c r="E3409">
        <f>IF(GL_Paste!$B3406="","",IFERROR(INDEX(AcctCat,MATCH(GL_Paste!$B3406&amp;"",AcctCode,0)),"UNKNOWN"))</f>
        <v/>
      </c>
      <c r="F3409">
        <f>IF(GL_Paste!$B3406="","",IFERROR(INDEX(AcctSub,MATCH(GL_Paste!$B3406&amp;"",AcctCode,0)),"UNKNOWN"))</f>
        <v/>
      </c>
    </row>
    <row r="3410">
      <c r="A3410" s="40">
        <f>IF(GL_Paste!$B3407="","",N(GL_Paste!$H3407)-N(GL_Paste!$G3407))</f>
        <v/>
      </c>
      <c r="B3410" s="43">
        <f>IF(GL_Paste!$B3407="","",DATE(YEAR(GL_Paste!$E3407),MONTH(GL_Paste!$E3407),1))</f>
        <v/>
      </c>
      <c r="C3410">
        <f>IF(GL_Paste!$B3407="","",IF(TRIM(GL_Paste!$M3407)&lt;&gt;"",TRIM(GL_Paste!$M3407),IFERROR(MID(GL_Paste!$I3407,FIND("[",GL_Paste!$I3407)+1,FIND("]",GL_Paste!$I3407)-FIND("[",GL_Paste!$I3407)-1),"")))</f>
        <v/>
      </c>
      <c r="D3410">
        <f>IF(GL_Paste!$B3407="","",IFERROR(INDEX(DeptName,MATCH($C3410,DeptTag,0)),"UNALLOCATED"))</f>
        <v/>
      </c>
      <c r="E3410">
        <f>IF(GL_Paste!$B3407="","",IFERROR(INDEX(AcctCat,MATCH(GL_Paste!$B3407&amp;"",AcctCode,0)),"UNKNOWN"))</f>
        <v/>
      </c>
      <c r="F3410">
        <f>IF(GL_Paste!$B3407="","",IFERROR(INDEX(AcctSub,MATCH(GL_Paste!$B3407&amp;"",AcctCode,0)),"UNKNOWN"))</f>
        <v/>
      </c>
    </row>
    <row r="3411">
      <c r="A3411" s="40">
        <f>IF(GL_Paste!$B3408="","",N(GL_Paste!$H3408)-N(GL_Paste!$G3408))</f>
        <v/>
      </c>
      <c r="B3411" s="43">
        <f>IF(GL_Paste!$B3408="","",DATE(YEAR(GL_Paste!$E3408),MONTH(GL_Paste!$E3408),1))</f>
        <v/>
      </c>
      <c r="C3411">
        <f>IF(GL_Paste!$B3408="","",IF(TRIM(GL_Paste!$M3408)&lt;&gt;"",TRIM(GL_Paste!$M3408),IFERROR(MID(GL_Paste!$I3408,FIND("[",GL_Paste!$I3408)+1,FIND("]",GL_Paste!$I3408)-FIND("[",GL_Paste!$I3408)-1),"")))</f>
        <v/>
      </c>
      <c r="D3411">
        <f>IF(GL_Paste!$B3408="","",IFERROR(INDEX(DeptName,MATCH($C3411,DeptTag,0)),"UNALLOCATED"))</f>
        <v/>
      </c>
      <c r="E3411">
        <f>IF(GL_Paste!$B3408="","",IFERROR(INDEX(AcctCat,MATCH(GL_Paste!$B3408&amp;"",AcctCode,0)),"UNKNOWN"))</f>
        <v/>
      </c>
      <c r="F3411">
        <f>IF(GL_Paste!$B3408="","",IFERROR(INDEX(AcctSub,MATCH(GL_Paste!$B3408&amp;"",AcctCode,0)),"UNKNOWN"))</f>
        <v/>
      </c>
    </row>
    <row r="3412">
      <c r="A3412" s="40">
        <f>IF(GL_Paste!$B3409="","",N(GL_Paste!$H3409)-N(GL_Paste!$G3409))</f>
        <v/>
      </c>
      <c r="B3412" s="43">
        <f>IF(GL_Paste!$B3409="","",DATE(YEAR(GL_Paste!$E3409),MONTH(GL_Paste!$E3409),1))</f>
        <v/>
      </c>
      <c r="C3412">
        <f>IF(GL_Paste!$B3409="","",IF(TRIM(GL_Paste!$M3409)&lt;&gt;"",TRIM(GL_Paste!$M3409),IFERROR(MID(GL_Paste!$I3409,FIND("[",GL_Paste!$I3409)+1,FIND("]",GL_Paste!$I3409)-FIND("[",GL_Paste!$I3409)-1),"")))</f>
        <v/>
      </c>
      <c r="D3412">
        <f>IF(GL_Paste!$B3409="","",IFERROR(INDEX(DeptName,MATCH($C3412,DeptTag,0)),"UNALLOCATED"))</f>
        <v/>
      </c>
      <c r="E3412">
        <f>IF(GL_Paste!$B3409="","",IFERROR(INDEX(AcctCat,MATCH(GL_Paste!$B3409&amp;"",AcctCode,0)),"UNKNOWN"))</f>
        <v/>
      </c>
      <c r="F3412">
        <f>IF(GL_Paste!$B3409="","",IFERROR(INDEX(AcctSub,MATCH(GL_Paste!$B3409&amp;"",AcctCode,0)),"UNKNOWN"))</f>
        <v/>
      </c>
    </row>
    <row r="3413">
      <c r="A3413" s="40">
        <f>IF(GL_Paste!$B3410="","",N(GL_Paste!$H3410)-N(GL_Paste!$G3410))</f>
        <v/>
      </c>
      <c r="B3413" s="43">
        <f>IF(GL_Paste!$B3410="","",DATE(YEAR(GL_Paste!$E3410),MONTH(GL_Paste!$E3410),1))</f>
        <v/>
      </c>
      <c r="C3413">
        <f>IF(GL_Paste!$B3410="","",IF(TRIM(GL_Paste!$M3410)&lt;&gt;"",TRIM(GL_Paste!$M3410),IFERROR(MID(GL_Paste!$I3410,FIND("[",GL_Paste!$I3410)+1,FIND("]",GL_Paste!$I3410)-FIND("[",GL_Paste!$I3410)-1),"")))</f>
        <v/>
      </c>
      <c r="D3413">
        <f>IF(GL_Paste!$B3410="","",IFERROR(INDEX(DeptName,MATCH($C3413,DeptTag,0)),"UNALLOCATED"))</f>
        <v/>
      </c>
      <c r="E3413">
        <f>IF(GL_Paste!$B3410="","",IFERROR(INDEX(AcctCat,MATCH(GL_Paste!$B3410&amp;"",AcctCode,0)),"UNKNOWN"))</f>
        <v/>
      </c>
      <c r="F3413">
        <f>IF(GL_Paste!$B3410="","",IFERROR(INDEX(AcctSub,MATCH(GL_Paste!$B3410&amp;"",AcctCode,0)),"UNKNOWN"))</f>
        <v/>
      </c>
    </row>
    <row r="3414">
      <c r="A3414" s="40">
        <f>IF(GL_Paste!$B3411="","",N(GL_Paste!$H3411)-N(GL_Paste!$G3411))</f>
        <v/>
      </c>
      <c r="B3414" s="43">
        <f>IF(GL_Paste!$B3411="","",DATE(YEAR(GL_Paste!$E3411),MONTH(GL_Paste!$E3411),1))</f>
        <v/>
      </c>
      <c r="C3414">
        <f>IF(GL_Paste!$B3411="","",IF(TRIM(GL_Paste!$M3411)&lt;&gt;"",TRIM(GL_Paste!$M3411),IFERROR(MID(GL_Paste!$I3411,FIND("[",GL_Paste!$I3411)+1,FIND("]",GL_Paste!$I3411)-FIND("[",GL_Paste!$I3411)-1),"")))</f>
        <v/>
      </c>
      <c r="D3414">
        <f>IF(GL_Paste!$B3411="","",IFERROR(INDEX(DeptName,MATCH($C3414,DeptTag,0)),"UNALLOCATED"))</f>
        <v/>
      </c>
      <c r="E3414">
        <f>IF(GL_Paste!$B3411="","",IFERROR(INDEX(AcctCat,MATCH(GL_Paste!$B3411&amp;"",AcctCode,0)),"UNKNOWN"))</f>
        <v/>
      </c>
      <c r="F3414">
        <f>IF(GL_Paste!$B3411="","",IFERROR(INDEX(AcctSub,MATCH(GL_Paste!$B3411&amp;"",AcctCode,0)),"UNKNOWN"))</f>
        <v/>
      </c>
    </row>
    <row r="3415">
      <c r="A3415" s="40">
        <f>IF(GL_Paste!$B3412="","",N(GL_Paste!$H3412)-N(GL_Paste!$G3412))</f>
        <v/>
      </c>
      <c r="B3415" s="43">
        <f>IF(GL_Paste!$B3412="","",DATE(YEAR(GL_Paste!$E3412),MONTH(GL_Paste!$E3412),1))</f>
        <v/>
      </c>
      <c r="C3415">
        <f>IF(GL_Paste!$B3412="","",IF(TRIM(GL_Paste!$M3412)&lt;&gt;"",TRIM(GL_Paste!$M3412),IFERROR(MID(GL_Paste!$I3412,FIND("[",GL_Paste!$I3412)+1,FIND("]",GL_Paste!$I3412)-FIND("[",GL_Paste!$I3412)-1),"")))</f>
        <v/>
      </c>
      <c r="D3415">
        <f>IF(GL_Paste!$B3412="","",IFERROR(INDEX(DeptName,MATCH($C3415,DeptTag,0)),"UNALLOCATED"))</f>
        <v/>
      </c>
      <c r="E3415">
        <f>IF(GL_Paste!$B3412="","",IFERROR(INDEX(AcctCat,MATCH(GL_Paste!$B3412&amp;"",AcctCode,0)),"UNKNOWN"))</f>
        <v/>
      </c>
      <c r="F3415">
        <f>IF(GL_Paste!$B3412="","",IFERROR(INDEX(AcctSub,MATCH(GL_Paste!$B3412&amp;"",AcctCode,0)),"UNKNOWN"))</f>
        <v/>
      </c>
    </row>
    <row r="3416">
      <c r="A3416" s="40">
        <f>IF(GL_Paste!$B3413="","",N(GL_Paste!$H3413)-N(GL_Paste!$G3413))</f>
        <v/>
      </c>
      <c r="B3416" s="43">
        <f>IF(GL_Paste!$B3413="","",DATE(YEAR(GL_Paste!$E3413),MONTH(GL_Paste!$E3413),1))</f>
        <v/>
      </c>
      <c r="C3416">
        <f>IF(GL_Paste!$B3413="","",IF(TRIM(GL_Paste!$M3413)&lt;&gt;"",TRIM(GL_Paste!$M3413),IFERROR(MID(GL_Paste!$I3413,FIND("[",GL_Paste!$I3413)+1,FIND("]",GL_Paste!$I3413)-FIND("[",GL_Paste!$I3413)-1),"")))</f>
        <v/>
      </c>
      <c r="D3416">
        <f>IF(GL_Paste!$B3413="","",IFERROR(INDEX(DeptName,MATCH($C3416,DeptTag,0)),"UNALLOCATED"))</f>
        <v/>
      </c>
      <c r="E3416">
        <f>IF(GL_Paste!$B3413="","",IFERROR(INDEX(AcctCat,MATCH(GL_Paste!$B3413&amp;"",AcctCode,0)),"UNKNOWN"))</f>
        <v/>
      </c>
      <c r="F3416">
        <f>IF(GL_Paste!$B3413="","",IFERROR(INDEX(AcctSub,MATCH(GL_Paste!$B3413&amp;"",AcctCode,0)),"UNKNOWN"))</f>
        <v/>
      </c>
    </row>
    <row r="3417">
      <c r="A3417" s="40">
        <f>IF(GL_Paste!$B3414="","",N(GL_Paste!$H3414)-N(GL_Paste!$G3414))</f>
        <v/>
      </c>
      <c r="B3417" s="43">
        <f>IF(GL_Paste!$B3414="","",DATE(YEAR(GL_Paste!$E3414),MONTH(GL_Paste!$E3414),1))</f>
        <v/>
      </c>
      <c r="C3417">
        <f>IF(GL_Paste!$B3414="","",IF(TRIM(GL_Paste!$M3414)&lt;&gt;"",TRIM(GL_Paste!$M3414),IFERROR(MID(GL_Paste!$I3414,FIND("[",GL_Paste!$I3414)+1,FIND("]",GL_Paste!$I3414)-FIND("[",GL_Paste!$I3414)-1),"")))</f>
        <v/>
      </c>
      <c r="D3417">
        <f>IF(GL_Paste!$B3414="","",IFERROR(INDEX(DeptName,MATCH($C3417,DeptTag,0)),"UNALLOCATED"))</f>
        <v/>
      </c>
      <c r="E3417">
        <f>IF(GL_Paste!$B3414="","",IFERROR(INDEX(AcctCat,MATCH(GL_Paste!$B3414&amp;"",AcctCode,0)),"UNKNOWN"))</f>
        <v/>
      </c>
      <c r="F3417">
        <f>IF(GL_Paste!$B3414="","",IFERROR(INDEX(AcctSub,MATCH(GL_Paste!$B3414&amp;"",AcctCode,0)),"UNKNOWN"))</f>
        <v/>
      </c>
    </row>
    <row r="3418">
      <c r="A3418" s="40">
        <f>IF(GL_Paste!$B3415="","",N(GL_Paste!$H3415)-N(GL_Paste!$G3415))</f>
        <v/>
      </c>
      <c r="B3418" s="43">
        <f>IF(GL_Paste!$B3415="","",DATE(YEAR(GL_Paste!$E3415),MONTH(GL_Paste!$E3415),1))</f>
        <v/>
      </c>
      <c r="C3418">
        <f>IF(GL_Paste!$B3415="","",IF(TRIM(GL_Paste!$M3415)&lt;&gt;"",TRIM(GL_Paste!$M3415),IFERROR(MID(GL_Paste!$I3415,FIND("[",GL_Paste!$I3415)+1,FIND("]",GL_Paste!$I3415)-FIND("[",GL_Paste!$I3415)-1),"")))</f>
        <v/>
      </c>
      <c r="D3418">
        <f>IF(GL_Paste!$B3415="","",IFERROR(INDEX(DeptName,MATCH($C3418,DeptTag,0)),"UNALLOCATED"))</f>
        <v/>
      </c>
      <c r="E3418">
        <f>IF(GL_Paste!$B3415="","",IFERROR(INDEX(AcctCat,MATCH(GL_Paste!$B3415&amp;"",AcctCode,0)),"UNKNOWN"))</f>
        <v/>
      </c>
      <c r="F3418">
        <f>IF(GL_Paste!$B3415="","",IFERROR(INDEX(AcctSub,MATCH(GL_Paste!$B3415&amp;"",AcctCode,0)),"UNKNOWN"))</f>
        <v/>
      </c>
    </row>
    <row r="3419">
      <c r="A3419" s="40">
        <f>IF(GL_Paste!$B3416="","",N(GL_Paste!$H3416)-N(GL_Paste!$G3416))</f>
        <v/>
      </c>
      <c r="B3419" s="43">
        <f>IF(GL_Paste!$B3416="","",DATE(YEAR(GL_Paste!$E3416),MONTH(GL_Paste!$E3416),1))</f>
        <v/>
      </c>
      <c r="C3419">
        <f>IF(GL_Paste!$B3416="","",IF(TRIM(GL_Paste!$M3416)&lt;&gt;"",TRIM(GL_Paste!$M3416),IFERROR(MID(GL_Paste!$I3416,FIND("[",GL_Paste!$I3416)+1,FIND("]",GL_Paste!$I3416)-FIND("[",GL_Paste!$I3416)-1),"")))</f>
        <v/>
      </c>
      <c r="D3419">
        <f>IF(GL_Paste!$B3416="","",IFERROR(INDEX(DeptName,MATCH($C3419,DeptTag,0)),"UNALLOCATED"))</f>
        <v/>
      </c>
      <c r="E3419">
        <f>IF(GL_Paste!$B3416="","",IFERROR(INDEX(AcctCat,MATCH(GL_Paste!$B3416&amp;"",AcctCode,0)),"UNKNOWN"))</f>
        <v/>
      </c>
      <c r="F3419">
        <f>IF(GL_Paste!$B3416="","",IFERROR(INDEX(AcctSub,MATCH(GL_Paste!$B3416&amp;"",AcctCode,0)),"UNKNOWN"))</f>
        <v/>
      </c>
    </row>
    <row r="3420">
      <c r="A3420" s="40">
        <f>IF(GL_Paste!$B3417="","",N(GL_Paste!$H3417)-N(GL_Paste!$G3417))</f>
        <v/>
      </c>
      <c r="B3420" s="43">
        <f>IF(GL_Paste!$B3417="","",DATE(YEAR(GL_Paste!$E3417),MONTH(GL_Paste!$E3417),1))</f>
        <v/>
      </c>
      <c r="C3420">
        <f>IF(GL_Paste!$B3417="","",IF(TRIM(GL_Paste!$M3417)&lt;&gt;"",TRIM(GL_Paste!$M3417),IFERROR(MID(GL_Paste!$I3417,FIND("[",GL_Paste!$I3417)+1,FIND("]",GL_Paste!$I3417)-FIND("[",GL_Paste!$I3417)-1),"")))</f>
        <v/>
      </c>
      <c r="D3420">
        <f>IF(GL_Paste!$B3417="","",IFERROR(INDEX(DeptName,MATCH($C3420,DeptTag,0)),"UNALLOCATED"))</f>
        <v/>
      </c>
      <c r="E3420">
        <f>IF(GL_Paste!$B3417="","",IFERROR(INDEX(AcctCat,MATCH(GL_Paste!$B3417&amp;"",AcctCode,0)),"UNKNOWN"))</f>
        <v/>
      </c>
      <c r="F3420">
        <f>IF(GL_Paste!$B3417="","",IFERROR(INDEX(AcctSub,MATCH(GL_Paste!$B3417&amp;"",AcctCode,0)),"UNKNOWN"))</f>
        <v/>
      </c>
    </row>
    <row r="3421">
      <c r="A3421" s="40">
        <f>IF(GL_Paste!$B3418="","",N(GL_Paste!$H3418)-N(GL_Paste!$G3418))</f>
        <v/>
      </c>
      <c r="B3421" s="43">
        <f>IF(GL_Paste!$B3418="","",DATE(YEAR(GL_Paste!$E3418),MONTH(GL_Paste!$E3418),1))</f>
        <v/>
      </c>
      <c r="C3421">
        <f>IF(GL_Paste!$B3418="","",IF(TRIM(GL_Paste!$M3418)&lt;&gt;"",TRIM(GL_Paste!$M3418),IFERROR(MID(GL_Paste!$I3418,FIND("[",GL_Paste!$I3418)+1,FIND("]",GL_Paste!$I3418)-FIND("[",GL_Paste!$I3418)-1),"")))</f>
        <v/>
      </c>
      <c r="D3421">
        <f>IF(GL_Paste!$B3418="","",IFERROR(INDEX(DeptName,MATCH($C3421,DeptTag,0)),"UNALLOCATED"))</f>
        <v/>
      </c>
      <c r="E3421">
        <f>IF(GL_Paste!$B3418="","",IFERROR(INDEX(AcctCat,MATCH(GL_Paste!$B3418&amp;"",AcctCode,0)),"UNKNOWN"))</f>
        <v/>
      </c>
      <c r="F3421">
        <f>IF(GL_Paste!$B3418="","",IFERROR(INDEX(AcctSub,MATCH(GL_Paste!$B3418&amp;"",AcctCode,0)),"UNKNOWN"))</f>
        <v/>
      </c>
    </row>
    <row r="3422">
      <c r="A3422" s="40">
        <f>IF(GL_Paste!$B3419="","",N(GL_Paste!$H3419)-N(GL_Paste!$G3419))</f>
        <v/>
      </c>
      <c r="B3422" s="43">
        <f>IF(GL_Paste!$B3419="","",DATE(YEAR(GL_Paste!$E3419),MONTH(GL_Paste!$E3419),1))</f>
        <v/>
      </c>
      <c r="C3422">
        <f>IF(GL_Paste!$B3419="","",IF(TRIM(GL_Paste!$M3419)&lt;&gt;"",TRIM(GL_Paste!$M3419),IFERROR(MID(GL_Paste!$I3419,FIND("[",GL_Paste!$I3419)+1,FIND("]",GL_Paste!$I3419)-FIND("[",GL_Paste!$I3419)-1),"")))</f>
        <v/>
      </c>
      <c r="D3422">
        <f>IF(GL_Paste!$B3419="","",IFERROR(INDEX(DeptName,MATCH($C3422,DeptTag,0)),"UNALLOCATED"))</f>
        <v/>
      </c>
      <c r="E3422">
        <f>IF(GL_Paste!$B3419="","",IFERROR(INDEX(AcctCat,MATCH(GL_Paste!$B3419&amp;"",AcctCode,0)),"UNKNOWN"))</f>
        <v/>
      </c>
      <c r="F3422">
        <f>IF(GL_Paste!$B3419="","",IFERROR(INDEX(AcctSub,MATCH(GL_Paste!$B3419&amp;"",AcctCode,0)),"UNKNOWN"))</f>
        <v/>
      </c>
    </row>
    <row r="3423">
      <c r="A3423" s="40">
        <f>IF(GL_Paste!$B3420="","",N(GL_Paste!$H3420)-N(GL_Paste!$G3420))</f>
        <v/>
      </c>
      <c r="B3423" s="43">
        <f>IF(GL_Paste!$B3420="","",DATE(YEAR(GL_Paste!$E3420),MONTH(GL_Paste!$E3420),1))</f>
        <v/>
      </c>
      <c r="C3423">
        <f>IF(GL_Paste!$B3420="","",IF(TRIM(GL_Paste!$M3420)&lt;&gt;"",TRIM(GL_Paste!$M3420),IFERROR(MID(GL_Paste!$I3420,FIND("[",GL_Paste!$I3420)+1,FIND("]",GL_Paste!$I3420)-FIND("[",GL_Paste!$I3420)-1),"")))</f>
        <v/>
      </c>
      <c r="D3423">
        <f>IF(GL_Paste!$B3420="","",IFERROR(INDEX(DeptName,MATCH($C3423,DeptTag,0)),"UNALLOCATED"))</f>
        <v/>
      </c>
      <c r="E3423">
        <f>IF(GL_Paste!$B3420="","",IFERROR(INDEX(AcctCat,MATCH(GL_Paste!$B3420&amp;"",AcctCode,0)),"UNKNOWN"))</f>
        <v/>
      </c>
      <c r="F3423">
        <f>IF(GL_Paste!$B3420="","",IFERROR(INDEX(AcctSub,MATCH(GL_Paste!$B3420&amp;"",AcctCode,0)),"UNKNOWN"))</f>
        <v/>
      </c>
    </row>
    <row r="3424">
      <c r="A3424" s="40">
        <f>IF(GL_Paste!$B3421="","",N(GL_Paste!$H3421)-N(GL_Paste!$G3421))</f>
        <v/>
      </c>
      <c r="B3424" s="43">
        <f>IF(GL_Paste!$B3421="","",DATE(YEAR(GL_Paste!$E3421),MONTH(GL_Paste!$E3421),1))</f>
        <v/>
      </c>
      <c r="C3424">
        <f>IF(GL_Paste!$B3421="","",IF(TRIM(GL_Paste!$M3421)&lt;&gt;"",TRIM(GL_Paste!$M3421),IFERROR(MID(GL_Paste!$I3421,FIND("[",GL_Paste!$I3421)+1,FIND("]",GL_Paste!$I3421)-FIND("[",GL_Paste!$I3421)-1),"")))</f>
        <v/>
      </c>
      <c r="D3424">
        <f>IF(GL_Paste!$B3421="","",IFERROR(INDEX(DeptName,MATCH($C3424,DeptTag,0)),"UNALLOCATED"))</f>
        <v/>
      </c>
      <c r="E3424">
        <f>IF(GL_Paste!$B3421="","",IFERROR(INDEX(AcctCat,MATCH(GL_Paste!$B3421&amp;"",AcctCode,0)),"UNKNOWN"))</f>
        <v/>
      </c>
      <c r="F3424">
        <f>IF(GL_Paste!$B3421="","",IFERROR(INDEX(AcctSub,MATCH(GL_Paste!$B3421&amp;"",AcctCode,0)),"UNKNOWN"))</f>
        <v/>
      </c>
    </row>
    <row r="3425">
      <c r="A3425" s="40">
        <f>IF(GL_Paste!$B3422="","",N(GL_Paste!$H3422)-N(GL_Paste!$G3422))</f>
        <v/>
      </c>
      <c r="B3425" s="43">
        <f>IF(GL_Paste!$B3422="","",DATE(YEAR(GL_Paste!$E3422),MONTH(GL_Paste!$E3422),1))</f>
        <v/>
      </c>
      <c r="C3425">
        <f>IF(GL_Paste!$B3422="","",IF(TRIM(GL_Paste!$M3422)&lt;&gt;"",TRIM(GL_Paste!$M3422),IFERROR(MID(GL_Paste!$I3422,FIND("[",GL_Paste!$I3422)+1,FIND("]",GL_Paste!$I3422)-FIND("[",GL_Paste!$I3422)-1),"")))</f>
        <v/>
      </c>
      <c r="D3425">
        <f>IF(GL_Paste!$B3422="","",IFERROR(INDEX(DeptName,MATCH($C3425,DeptTag,0)),"UNALLOCATED"))</f>
        <v/>
      </c>
      <c r="E3425">
        <f>IF(GL_Paste!$B3422="","",IFERROR(INDEX(AcctCat,MATCH(GL_Paste!$B3422&amp;"",AcctCode,0)),"UNKNOWN"))</f>
        <v/>
      </c>
      <c r="F3425">
        <f>IF(GL_Paste!$B3422="","",IFERROR(INDEX(AcctSub,MATCH(GL_Paste!$B3422&amp;"",AcctCode,0)),"UNKNOWN"))</f>
        <v/>
      </c>
    </row>
    <row r="3426">
      <c r="A3426" s="40">
        <f>IF(GL_Paste!$B3423="","",N(GL_Paste!$H3423)-N(GL_Paste!$G3423))</f>
        <v/>
      </c>
      <c r="B3426" s="43">
        <f>IF(GL_Paste!$B3423="","",DATE(YEAR(GL_Paste!$E3423),MONTH(GL_Paste!$E3423),1))</f>
        <v/>
      </c>
      <c r="C3426">
        <f>IF(GL_Paste!$B3423="","",IF(TRIM(GL_Paste!$M3423)&lt;&gt;"",TRIM(GL_Paste!$M3423),IFERROR(MID(GL_Paste!$I3423,FIND("[",GL_Paste!$I3423)+1,FIND("]",GL_Paste!$I3423)-FIND("[",GL_Paste!$I3423)-1),"")))</f>
        <v/>
      </c>
      <c r="D3426">
        <f>IF(GL_Paste!$B3423="","",IFERROR(INDEX(DeptName,MATCH($C3426,DeptTag,0)),"UNALLOCATED"))</f>
        <v/>
      </c>
      <c r="E3426">
        <f>IF(GL_Paste!$B3423="","",IFERROR(INDEX(AcctCat,MATCH(GL_Paste!$B3423&amp;"",AcctCode,0)),"UNKNOWN"))</f>
        <v/>
      </c>
      <c r="F3426">
        <f>IF(GL_Paste!$B3423="","",IFERROR(INDEX(AcctSub,MATCH(GL_Paste!$B3423&amp;"",AcctCode,0)),"UNKNOWN"))</f>
        <v/>
      </c>
    </row>
    <row r="3427">
      <c r="A3427" s="40">
        <f>IF(GL_Paste!$B3424="","",N(GL_Paste!$H3424)-N(GL_Paste!$G3424))</f>
        <v/>
      </c>
      <c r="B3427" s="43">
        <f>IF(GL_Paste!$B3424="","",DATE(YEAR(GL_Paste!$E3424),MONTH(GL_Paste!$E3424),1))</f>
        <v/>
      </c>
      <c r="C3427">
        <f>IF(GL_Paste!$B3424="","",IF(TRIM(GL_Paste!$M3424)&lt;&gt;"",TRIM(GL_Paste!$M3424),IFERROR(MID(GL_Paste!$I3424,FIND("[",GL_Paste!$I3424)+1,FIND("]",GL_Paste!$I3424)-FIND("[",GL_Paste!$I3424)-1),"")))</f>
        <v/>
      </c>
      <c r="D3427">
        <f>IF(GL_Paste!$B3424="","",IFERROR(INDEX(DeptName,MATCH($C3427,DeptTag,0)),"UNALLOCATED"))</f>
        <v/>
      </c>
      <c r="E3427">
        <f>IF(GL_Paste!$B3424="","",IFERROR(INDEX(AcctCat,MATCH(GL_Paste!$B3424&amp;"",AcctCode,0)),"UNKNOWN"))</f>
        <v/>
      </c>
      <c r="F3427">
        <f>IF(GL_Paste!$B3424="","",IFERROR(INDEX(AcctSub,MATCH(GL_Paste!$B3424&amp;"",AcctCode,0)),"UNKNOWN"))</f>
        <v/>
      </c>
    </row>
    <row r="3428">
      <c r="A3428" s="40">
        <f>IF(GL_Paste!$B3425="","",N(GL_Paste!$H3425)-N(GL_Paste!$G3425))</f>
        <v/>
      </c>
      <c r="B3428" s="43">
        <f>IF(GL_Paste!$B3425="","",DATE(YEAR(GL_Paste!$E3425),MONTH(GL_Paste!$E3425),1))</f>
        <v/>
      </c>
      <c r="C3428">
        <f>IF(GL_Paste!$B3425="","",IF(TRIM(GL_Paste!$M3425)&lt;&gt;"",TRIM(GL_Paste!$M3425),IFERROR(MID(GL_Paste!$I3425,FIND("[",GL_Paste!$I3425)+1,FIND("]",GL_Paste!$I3425)-FIND("[",GL_Paste!$I3425)-1),"")))</f>
        <v/>
      </c>
      <c r="D3428">
        <f>IF(GL_Paste!$B3425="","",IFERROR(INDEX(DeptName,MATCH($C3428,DeptTag,0)),"UNALLOCATED"))</f>
        <v/>
      </c>
      <c r="E3428">
        <f>IF(GL_Paste!$B3425="","",IFERROR(INDEX(AcctCat,MATCH(GL_Paste!$B3425&amp;"",AcctCode,0)),"UNKNOWN"))</f>
        <v/>
      </c>
      <c r="F3428">
        <f>IF(GL_Paste!$B3425="","",IFERROR(INDEX(AcctSub,MATCH(GL_Paste!$B3425&amp;"",AcctCode,0)),"UNKNOWN"))</f>
        <v/>
      </c>
    </row>
    <row r="3429">
      <c r="A3429" s="40">
        <f>IF(GL_Paste!$B3426="","",N(GL_Paste!$H3426)-N(GL_Paste!$G3426))</f>
        <v/>
      </c>
      <c r="B3429" s="43">
        <f>IF(GL_Paste!$B3426="","",DATE(YEAR(GL_Paste!$E3426),MONTH(GL_Paste!$E3426),1))</f>
        <v/>
      </c>
      <c r="C3429">
        <f>IF(GL_Paste!$B3426="","",IF(TRIM(GL_Paste!$M3426)&lt;&gt;"",TRIM(GL_Paste!$M3426),IFERROR(MID(GL_Paste!$I3426,FIND("[",GL_Paste!$I3426)+1,FIND("]",GL_Paste!$I3426)-FIND("[",GL_Paste!$I3426)-1),"")))</f>
        <v/>
      </c>
      <c r="D3429">
        <f>IF(GL_Paste!$B3426="","",IFERROR(INDEX(DeptName,MATCH($C3429,DeptTag,0)),"UNALLOCATED"))</f>
        <v/>
      </c>
      <c r="E3429">
        <f>IF(GL_Paste!$B3426="","",IFERROR(INDEX(AcctCat,MATCH(GL_Paste!$B3426&amp;"",AcctCode,0)),"UNKNOWN"))</f>
        <v/>
      </c>
      <c r="F3429">
        <f>IF(GL_Paste!$B3426="","",IFERROR(INDEX(AcctSub,MATCH(GL_Paste!$B3426&amp;"",AcctCode,0)),"UNKNOWN"))</f>
        <v/>
      </c>
    </row>
    <row r="3430">
      <c r="A3430" s="40">
        <f>IF(GL_Paste!$B3427="","",N(GL_Paste!$H3427)-N(GL_Paste!$G3427))</f>
        <v/>
      </c>
      <c r="B3430" s="43">
        <f>IF(GL_Paste!$B3427="","",DATE(YEAR(GL_Paste!$E3427),MONTH(GL_Paste!$E3427),1))</f>
        <v/>
      </c>
      <c r="C3430">
        <f>IF(GL_Paste!$B3427="","",IF(TRIM(GL_Paste!$M3427)&lt;&gt;"",TRIM(GL_Paste!$M3427),IFERROR(MID(GL_Paste!$I3427,FIND("[",GL_Paste!$I3427)+1,FIND("]",GL_Paste!$I3427)-FIND("[",GL_Paste!$I3427)-1),"")))</f>
        <v/>
      </c>
      <c r="D3430">
        <f>IF(GL_Paste!$B3427="","",IFERROR(INDEX(DeptName,MATCH($C3430,DeptTag,0)),"UNALLOCATED"))</f>
        <v/>
      </c>
      <c r="E3430">
        <f>IF(GL_Paste!$B3427="","",IFERROR(INDEX(AcctCat,MATCH(GL_Paste!$B3427&amp;"",AcctCode,0)),"UNKNOWN"))</f>
        <v/>
      </c>
      <c r="F3430">
        <f>IF(GL_Paste!$B3427="","",IFERROR(INDEX(AcctSub,MATCH(GL_Paste!$B3427&amp;"",AcctCode,0)),"UNKNOWN"))</f>
        <v/>
      </c>
    </row>
    <row r="3431">
      <c r="A3431" s="40">
        <f>IF(GL_Paste!$B3428="","",N(GL_Paste!$H3428)-N(GL_Paste!$G3428))</f>
        <v/>
      </c>
      <c r="B3431" s="43">
        <f>IF(GL_Paste!$B3428="","",DATE(YEAR(GL_Paste!$E3428),MONTH(GL_Paste!$E3428),1))</f>
        <v/>
      </c>
      <c r="C3431">
        <f>IF(GL_Paste!$B3428="","",IF(TRIM(GL_Paste!$M3428)&lt;&gt;"",TRIM(GL_Paste!$M3428),IFERROR(MID(GL_Paste!$I3428,FIND("[",GL_Paste!$I3428)+1,FIND("]",GL_Paste!$I3428)-FIND("[",GL_Paste!$I3428)-1),"")))</f>
        <v/>
      </c>
      <c r="D3431">
        <f>IF(GL_Paste!$B3428="","",IFERROR(INDEX(DeptName,MATCH($C3431,DeptTag,0)),"UNALLOCATED"))</f>
        <v/>
      </c>
      <c r="E3431">
        <f>IF(GL_Paste!$B3428="","",IFERROR(INDEX(AcctCat,MATCH(GL_Paste!$B3428&amp;"",AcctCode,0)),"UNKNOWN"))</f>
        <v/>
      </c>
      <c r="F3431">
        <f>IF(GL_Paste!$B3428="","",IFERROR(INDEX(AcctSub,MATCH(GL_Paste!$B3428&amp;"",AcctCode,0)),"UNKNOWN"))</f>
        <v/>
      </c>
    </row>
    <row r="3432">
      <c r="A3432" s="40">
        <f>IF(GL_Paste!$B3429="","",N(GL_Paste!$H3429)-N(GL_Paste!$G3429))</f>
        <v/>
      </c>
      <c r="B3432" s="43">
        <f>IF(GL_Paste!$B3429="","",DATE(YEAR(GL_Paste!$E3429),MONTH(GL_Paste!$E3429),1))</f>
        <v/>
      </c>
      <c r="C3432">
        <f>IF(GL_Paste!$B3429="","",IF(TRIM(GL_Paste!$M3429)&lt;&gt;"",TRIM(GL_Paste!$M3429),IFERROR(MID(GL_Paste!$I3429,FIND("[",GL_Paste!$I3429)+1,FIND("]",GL_Paste!$I3429)-FIND("[",GL_Paste!$I3429)-1),"")))</f>
        <v/>
      </c>
      <c r="D3432">
        <f>IF(GL_Paste!$B3429="","",IFERROR(INDEX(DeptName,MATCH($C3432,DeptTag,0)),"UNALLOCATED"))</f>
        <v/>
      </c>
      <c r="E3432">
        <f>IF(GL_Paste!$B3429="","",IFERROR(INDEX(AcctCat,MATCH(GL_Paste!$B3429&amp;"",AcctCode,0)),"UNKNOWN"))</f>
        <v/>
      </c>
      <c r="F3432">
        <f>IF(GL_Paste!$B3429="","",IFERROR(INDEX(AcctSub,MATCH(GL_Paste!$B3429&amp;"",AcctCode,0)),"UNKNOWN"))</f>
        <v/>
      </c>
    </row>
    <row r="3433">
      <c r="A3433" s="40">
        <f>IF(GL_Paste!$B3430="","",N(GL_Paste!$H3430)-N(GL_Paste!$G3430))</f>
        <v/>
      </c>
      <c r="B3433" s="43">
        <f>IF(GL_Paste!$B3430="","",DATE(YEAR(GL_Paste!$E3430),MONTH(GL_Paste!$E3430),1))</f>
        <v/>
      </c>
      <c r="C3433">
        <f>IF(GL_Paste!$B3430="","",IF(TRIM(GL_Paste!$M3430)&lt;&gt;"",TRIM(GL_Paste!$M3430),IFERROR(MID(GL_Paste!$I3430,FIND("[",GL_Paste!$I3430)+1,FIND("]",GL_Paste!$I3430)-FIND("[",GL_Paste!$I3430)-1),"")))</f>
        <v/>
      </c>
      <c r="D3433">
        <f>IF(GL_Paste!$B3430="","",IFERROR(INDEX(DeptName,MATCH($C3433,DeptTag,0)),"UNALLOCATED"))</f>
        <v/>
      </c>
      <c r="E3433">
        <f>IF(GL_Paste!$B3430="","",IFERROR(INDEX(AcctCat,MATCH(GL_Paste!$B3430&amp;"",AcctCode,0)),"UNKNOWN"))</f>
        <v/>
      </c>
      <c r="F3433">
        <f>IF(GL_Paste!$B3430="","",IFERROR(INDEX(AcctSub,MATCH(GL_Paste!$B3430&amp;"",AcctCode,0)),"UNKNOWN"))</f>
        <v/>
      </c>
    </row>
    <row r="3434">
      <c r="A3434" s="40">
        <f>IF(GL_Paste!$B3431="","",N(GL_Paste!$H3431)-N(GL_Paste!$G3431))</f>
        <v/>
      </c>
      <c r="B3434" s="43">
        <f>IF(GL_Paste!$B3431="","",DATE(YEAR(GL_Paste!$E3431),MONTH(GL_Paste!$E3431),1))</f>
        <v/>
      </c>
      <c r="C3434">
        <f>IF(GL_Paste!$B3431="","",IF(TRIM(GL_Paste!$M3431)&lt;&gt;"",TRIM(GL_Paste!$M3431),IFERROR(MID(GL_Paste!$I3431,FIND("[",GL_Paste!$I3431)+1,FIND("]",GL_Paste!$I3431)-FIND("[",GL_Paste!$I3431)-1),"")))</f>
        <v/>
      </c>
      <c r="D3434">
        <f>IF(GL_Paste!$B3431="","",IFERROR(INDEX(DeptName,MATCH($C3434,DeptTag,0)),"UNALLOCATED"))</f>
        <v/>
      </c>
      <c r="E3434">
        <f>IF(GL_Paste!$B3431="","",IFERROR(INDEX(AcctCat,MATCH(GL_Paste!$B3431&amp;"",AcctCode,0)),"UNKNOWN"))</f>
        <v/>
      </c>
      <c r="F3434">
        <f>IF(GL_Paste!$B3431="","",IFERROR(INDEX(AcctSub,MATCH(GL_Paste!$B3431&amp;"",AcctCode,0)),"UNKNOWN"))</f>
        <v/>
      </c>
    </row>
    <row r="3435">
      <c r="A3435" s="40">
        <f>IF(GL_Paste!$B3432="","",N(GL_Paste!$H3432)-N(GL_Paste!$G3432))</f>
        <v/>
      </c>
      <c r="B3435" s="43">
        <f>IF(GL_Paste!$B3432="","",DATE(YEAR(GL_Paste!$E3432),MONTH(GL_Paste!$E3432),1))</f>
        <v/>
      </c>
      <c r="C3435">
        <f>IF(GL_Paste!$B3432="","",IF(TRIM(GL_Paste!$M3432)&lt;&gt;"",TRIM(GL_Paste!$M3432),IFERROR(MID(GL_Paste!$I3432,FIND("[",GL_Paste!$I3432)+1,FIND("]",GL_Paste!$I3432)-FIND("[",GL_Paste!$I3432)-1),"")))</f>
        <v/>
      </c>
      <c r="D3435">
        <f>IF(GL_Paste!$B3432="","",IFERROR(INDEX(DeptName,MATCH($C3435,DeptTag,0)),"UNALLOCATED"))</f>
        <v/>
      </c>
      <c r="E3435">
        <f>IF(GL_Paste!$B3432="","",IFERROR(INDEX(AcctCat,MATCH(GL_Paste!$B3432&amp;"",AcctCode,0)),"UNKNOWN"))</f>
        <v/>
      </c>
      <c r="F3435">
        <f>IF(GL_Paste!$B3432="","",IFERROR(INDEX(AcctSub,MATCH(GL_Paste!$B3432&amp;"",AcctCode,0)),"UNKNOWN"))</f>
        <v/>
      </c>
    </row>
    <row r="3436">
      <c r="A3436" s="40">
        <f>IF(GL_Paste!$B3433="","",N(GL_Paste!$H3433)-N(GL_Paste!$G3433))</f>
        <v/>
      </c>
      <c r="B3436" s="43">
        <f>IF(GL_Paste!$B3433="","",DATE(YEAR(GL_Paste!$E3433),MONTH(GL_Paste!$E3433),1))</f>
        <v/>
      </c>
      <c r="C3436">
        <f>IF(GL_Paste!$B3433="","",IF(TRIM(GL_Paste!$M3433)&lt;&gt;"",TRIM(GL_Paste!$M3433),IFERROR(MID(GL_Paste!$I3433,FIND("[",GL_Paste!$I3433)+1,FIND("]",GL_Paste!$I3433)-FIND("[",GL_Paste!$I3433)-1),"")))</f>
        <v/>
      </c>
      <c r="D3436">
        <f>IF(GL_Paste!$B3433="","",IFERROR(INDEX(DeptName,MATCH($C3436,DeptTag,0)),"UNALLOCATED"))</f>
        <v/>
      </c>
      <c r="E3436">
        <f>IF(GL_Paste!$B3433="","",IFERROR(INDEX(AcctCat,MATCH(GL_Paste!$B3433&amp;"",AcctCode,0)),"UNKNOWN"))</f>
        <v/>
      </c>
      <c r="F3436">
        <f>IF(GL_Paste!$B3433="","",IFERROR(INDEX(AcctSub,MATCH(GL_Paste!$B3433&amp;"",AcctCode,0)),"UNKNOWN"))</f>
        <v/>
      </c>
    </row>
    <row r="3437">
      <c r="A3437" s="40">
        <f>IF(GL_Paste!$B3434="","",N(GL_Paste!$H3434)-N(GL_Paste!$G3434))</f>
        <v/>
      </c>
      <c r="B3437" s="43">
        <f>IF(GL_Paste!$B3434="","",DATE(YEAR(GL_Paste!$E3434),MONTH(GL_Paste!$E3434),1))</f>
        <v/>
      </c>
      <c r="C3437">
        <f>IF(GL_Paste!$B3434="","",IF(TRIM(GL_Paste!$M3434)&lt;&gt;"",TRIM(GL_Paste!$M3434),IFERROR(MID(GL_Paste!$I3434,FIND("[",GL_Paste!$I3434)+1,FIND("]",GL_Paste!$I3434)-FIND("[",GL_Paste!$I3434)-1),"")))</f>
        <v/>
      </c>
      <c r="D3437">
        <f>IF(GL_Paste!$B3434="","",IFERROR(INDEX(DeptName,MATCH($C3437,DeptTag,0)),"UNALLOCATED"))</f>
        <v/>
      </c>
      <c r="E3437">
        <f>IF(GL_Paste!$B3434="","",IFERROR(INDEX(AcctCat,MATCH(GL_Paste!$B3434&amp;"",AcctCode,0)),"UNKNOWN"))</f>
        <v/>
      </c>
      <c r="F3437">
        <f>IF(GL_Paste!$B3434="","",IFERROR(INDEX(AcctSub,MATCH(GL_Paste!$B3434&amp;"",AcctCode,0)),"UNKNOWN"))</f>
        <v/>
      </c>
    </row>
    <row r="3438">
      <c r="A3438" s="40">
        <f>IF(GL_Paste!$B3435="","",N(GL_Paste!$H3435)-N(GL_Paste!$G3435))</f>
        <v/>
      </c>
      <c r="B3438" s="43">
        <f>IF(GL_Paste!$B3435="","",DATE(YEAR(GL_Paste!$E3435),MONTH(GL_Paste!$E3435),1))</f>
        <v/>
      </c>
      <c r="C3438">
        <f>IF(GL_Paste!$B3435="","",IF(TRIM(GL_Paste!$M3435)&lt;&gt;"",TRIM(GL_Paste!$M3435),IFERROR(MID(GL_Paste!$I3435,FIND("[",GL_Paste!$I3435)+1,FIND("]",GL_Paste!$I3435)-FIND("[",GL_Paste!$I3435)-1),"")))</f>
        <v/>
      </c>
      <c r="D3438">
        <f>IF(GL_Paste!$B3435="","",IFERROR(INDEX(DeptName,MATCH($C3438,DeptTag,0)),"UNALLOCATED"))</f>
        <v/>
      </c>
      <c r="E3438">
        <f>IF(GL_Paste!$B3435="","",IFERROR(INDEX(AcctCat,MATCH(GL_Paste!$B3435&amp;"",AcctCode,0)),"UNKNOWN"))</f>
        <v/>
      </c>
      <c r="F3438">
        <f>IF(GL_Paste!$B3435="","",IFERROR(INDEX(AcctSub,MATCH(GL_Paste!$B3435&amp;"",AcctCode,0)),"UNKNOWN"))</f>
        <v/>
      </c>
    </row>
    <row r="3439">
      <c r="A3439" s="40">
        <f>IF(GL_Paste!$B3436="","",N(GL_Paste!$H3436)-N(GL_Paste!$G3436))</f>
        <v/>
      </c>
      <c r="B3439" s="43">
        <f>IF(GL_Paste!$B3436="","",DATE(YEAR(GL_Paste!$E3436),MONTH(GL_Paste!$E3436),1))</f>
        <v/>
      </c>
      <c r="C3439">
        <f>IF(GL_Paste!$B3436="","",IF(TRIM(GL_Paste!$M3436)&lt;&gt;"",TRIM(GL_Paste!$M3436),IFERROR(MID(GL_Paste!$I3436,FIND("[",GL_Paste!$I3436)+1,FIND("]",GL_Paste!$I3436)-FIND("[",GL_Paste!$I3436)-1),"")))</f>
        <v/>
      </c>
      <c r="D3439">
        <f>IF(GL_Paste!$B3436="","",IFERROR(INDEX(DeptName,MATCH($C3439,DeptTag,0)),"UNALLOCATED"))</f>
        <v/>
      </c>
      <c r="E3439">
        <f>IF(GL_Paste!$B3436="","",IFERROR(INDEX(AcctCat,MATCH(GL_Paste!$B3436&amp;"",AcctCode,0)),"UNKNOWN"))</f>
        <v/>
      </c>
      <c r="F3439">
        <f>IF(GL_Paste!$B3436="","",IFERROR(INDEX(AcctSub,MATCH(GL_Paste!$B3436&amp;"",AcctCode,0)),"UNKNOWN"))</f>
        <v/>
      </c>
    </row>
    <row r="3440">
      <c r="A3440" s="40">
        <f>IF(GL_Paste!$B3437="","",N(GL_Paste!$H3437)-N(GL_Paste!$G3437))</f>
        <v/>
      </c>
      <c r="B3440" s="43">
        <f>IF(GL_Paste!$B3437="","",DATE(YEAR(GL_Paste!$E3437),MONTH(GL_Paste!$E3437),1))</f>
        <v/>
      </c>
      <c r="C3440">
        <f>IF(GL_Paste!$B3437="","",IF(TRIM(GL_Paste!$M3437)&lt;&gt;"",TRIM(GL_Paste!$M3437),IFERROR(MID(GL_Paste!$I3437,FIND("[",GL_Paste!$I3437)+1,FIND("]",GL_Paste!$I3437)-FIND("[",GL_Paste!$I3437)-1),"")))</f>
        <v/>
      </c>
      <c r="D3440">
        <f>IF(GL_Paste!$B3437="","",IFERROR(INDEX(DeptName,MATCH($C3440,DeptTag,0)),"UNALLOCATED"))</f>
        <v/>
      </c>
      <c r="E3440">
        <f>IF(GL_Paste!$B3437="","",IFERROR(INDEX(AcctCat,MATCH(GL_Paste!$B3437&amp;"",AcctCode,0)),"UNKNOWN"))</f>
        <v/>
      </c>
      <c r="F3440">
        <f>IF(GL_Paste!$B3437="","",IFERROR(INDEX(AcctSub,MATCH(GL_Paste!$B3437&amp;"",AcctCode,0)),"UNKNOWN"))</f>
        <v/>
      </c>
    </row>
    <row r="3441">
      <c r="A3441" s="40">
        <f>IF(GL_Paste!$B3438="","",N(GL_Paste!$H3438)-N(GL_Paste!$G3438))</f>
        <v/>
      </c>
      <c r="B3441" s="43">
        <f>IF(GL_Paste!$B3438="","",DATE(YEAR(GL_Paste!$E3438),MONTH(GL_Paste!$E3438),1))</f>
        <v/>
      </c>
      <c r="C3441">
        <f>IF(GL_Paste!$B3438="","",IF(TRIM(GL_Paste!$M3438)&lt;&gt;"",TRIM(GL_Paste!$M3438),IFERROR(MID(GL_Paste!$I3438,FIND("[",GL_Paste!$I3438)+1,FIND("]",GL_Paste!$I3438)-FIND("[",GL_Paste!$I3438)-1),"")))</f>
        <v/>
      </c>
      <c r="D3441">
        <f>IF(GL_Paste!$B3438="","",IFERROR(INDEX(DeptName,MATCH($C3441,DeptTag,0)),"UNALLOCATED"))</f>
        <v/>
      </c>
      <c r="E3441">
        <f>IF(GL_Paste!$B3438="","",IFERROR(INDEX(AcctCat,MATCH(GL_Paste!$B3438&amp;"",AcctCode,0)),"UNKNOWN"))</f>
        <v/>
      </c>
      <c r="F3441">
        <f>IF(GL_Paste!$B3438="","",IFERROR(INDEX(AcctSub,MATCH(GL_Paste!$B3438&amp;"",AcctCode,0)),"UNKNOWN"))</f>
        <v/>
      </c>
    </row>
    <row r="3442">
      <c r="A3442" s="40">
        <f>IF(GL_Paste!$B3439="","",N(GL_Paste!$H3439)-N(GL_Paste!$G3439))</f>
        <v/>
      </c>
      <c r="B3442" s="43">
        <f>IF(GL_Paste!$B3439="","",DATE(YEAR(GL_Paste!$E3439),MONTH(GL_Paste!$E3439),1))</f>
        <v/>
      </c>
      <c r="C3442">
        <f>IF(GL_Paste!$B3439="","",IF(TRIM(GL_Paste!$M3439)&lt;&gt;"",TRIM(GL_Paste!$M3439),IFERROR(MID(GL_Paste!$I3439,FIND("[",GL_Paste!$I3439)+1,FIND("]",GL_Paste!$I3439)-FIND("[",GL_Paste!$I3439)-1),"")))</f>
        <v/>
      </c>
      <c r="D3442">
        <f>IF(GL_Paste!$B3439="","",IFERROR(INDEX(DeptName,MATCH($C3442,DeptTag,0)),"UNALLOCATED"))</f>
        <v/>
      </c>
      <c r="E3442">
        <f>IF(GL_Paste!$B3439="","",IFERROR(INDEX(AcctCat,MATCH(GL_Paste!$B3439&amp;"",AcctCode,0)),"UNKNOWN"))</f>
        <v/>
      </c>
      <c r="F3442">
        <f>IF(GL_Paste!$B3439="","",IFERROR(INDEX(AcctSub,MATCH(GL_Paste!$B3439&amp;"",AcctCode,0)),"UNKNOWN"))</f>
        <v/>
      </c>
    </row>
    <row r="3443">
      <c r="A3443" s="40">
        <f>IF(GL_Paste!$B3440="","",N(GL_Paste!$H3440)-N(GL_Paste!$G3440))</f>
        <v/>
      </c>
      <c r="B3443" s="43">
        <f>IF(GL_Paste!$B3440="","",DATE(YEAR(GL_Paste!$E3440),MONTH(GL_Paste!$E3440),1))</f>
        <v/>
      </c>
      <c r="C3443">
        <f>IF(GL_Paste!$B3440="","",IF(TRIM(GL_Paste!$M3440)&lt;&gt;"",TRIM(GL_Paste!$M3440),IFERROR(MID(GL_Paste!$I3440,FIND("[",GL_Paste!$I3440)+1,FIND("]",GL_Paste!$I3440)-FIND("[",GL_Paste!$I3440)-1),"")))</f>
        <v/>
      </c>
      <c r="D3443">
        <f>IF(GL_Paste!$B3440="","",IFERROR(INDEX(DeptName,MATCH($C3443,DeptTag,0)),"UNALLOCATED"))</f>
        <v/>
      </c>
      <c r="E3443">
        <f>IF(GL_Paste!$B3440="","",IFERROR(INDEX(AcctCat,MATCH(GL_Paste!$B3440&amp;"",AcctCode,0)),"UNKNOWN"))</f>
        <v/>
      </c>
      <c r="F3443">
        <f>IF(GL_Paste!$B3440="","",IFERROR(INDEX(AcctSub,MATCH(GL_Paste!$B3440&amp;"",AcctCode,0)),"UNKNOWN"))</f>
        <v/>
      </c>
    </row>
    <row r="3444">
      <c r="A3444" s="40">
        <f>IF(GL_Paste!$B3441="","",N(GL_Paste!$H3441)-N(GL_Paste!$G3441))</f>
        <v/>
      </c>
      <c r="B3444" s="43">
        <f>IF(GL_Paste!$B3441="","",DATE(YEAR(GL_Paste!$E3441),MONTH(GL_Paste!$E3441),1))</f>
        <v/>
      </c>
      <c r="C3444">
        <f>IF(GL_Paste!$B3441="","",IF(TRIM(GL_Paste!$M3441)&lt;&gt;"",TRIM(GL_Paste!$M3441),IFERROR(MID(GL_Paste!$I3441,FIND("[",GL_Paste!$I3441)+1,FIND("]",GL_Paste!$I3441)-FIND("[",GL_Paste!$I3441)-1),"")))</f>
        <v/>
      </c>
      <c r="D3444">
        <f>IF(GL_Paste!$B3441="","",IFERROR(INDEX(DeptName,MATCH($C3444,DeptTag,0)),"UNALLOCATED"))</f>
        <v/>
      </c>
      <c r="E3444">
        <f>IF(GL_Paste!$B3441="","",IFERROR(INDEX(AcctCat,MATCH(GL_Paste!$B3441&amp;"",AcctCode,0)),"UNKNOWN"))</f>
        <v/>
      </c>
      <c r="F3444">
        <f>IF(GL_Paste!$B3441="","",IFERROR(INDEX(AcctSub,MATCH(GL_Paste!$B3441&amp;"",AcctCode,0)),"UNKNOWN"))</f>
        <v/>
      </c>
    </row>
    <row r="3445">
      <c r="A3445" s="40">
        <f>IF(GL_Paste!$B3442="","",N(GL_Paste!$H3442)-N(GL_Paste!$G3442))</f>
        <v/>
      </c>
      <c r="B3445" s="43">
        <f>IF(GL_Paste!$B3442="","",DATE(YEAR(GL_Paste!$E3442),MONTH(GL_Paste!$E3442),1))</f>
        <v/>
      </c>
      <c r="C3445">
        <f>IF(GL_Paste!$B3442="","",IF(TRIM(GL_Paste!$M3442)&lt;&gt;"",TRIM(GL_Paste!$M3442),IFERROR(MID(GL_Paste!$I3442,FIND("[",GL_Paste!$I3442)+1,FIND("]",GL_Paste!$I3442)-FIND("[",GL_Paste!$I3442)-1),"")))</f>
        <v/>
      </c>
      <c r="D3445">
        <f>IF(GL_Paste!$B3442="","",IFERROR(INDEX(DeptName,MATCH($C3445,DeptTag,0)),"UNALLOCATED"))</f>
        <v/>
      </c>
      <c r="E3445">
        <f>IF(GL_Paste!$B3442="","",IFERROR(INDEX(AcctCat,MATCH(GL_Paste!$B3442&amp;"",AcctCode,0)),"UNKNOWN"))</f>
        <v/>
      </c>
      <c r="F3445">
        <f>IF(GL_Paste!$B3442="","",IFERROR(INDEX(AcctSub,MATCH(GL_Paste!$B3442&amp;"",AcctCode,0)),"UNKNOWN"))</f>
        <v/>
      </c>
    </row>
    <row r="3446">
      <c r="A3446" s="40">
        <f>IF(GL_Paste!$B3443="","",N(GL_Paste!$H3443)-N(GL_Paste!$G3443))</f>
        <v/>
      </c>
      <c r="B3446" s="43">
        <f>IF(GL_Paste!$B3443="","",DATE(YEAR(GL_Paste!$E3443),MONTH(GL_Paste!$E3443),1))</f>
        <v/>
      </c>
      <c r="C3446">
        <f>IF(GL_Paste!$B3443="","",IF(TRIM(GL_Paste!$M3443)&lt;&gt;"",TRIM(GL_Paste!$M3443),IFERROR(MID(GL_Paste!$I3443,FIND("[",GL_Paste!$I3443)+1,FIND("]",GL_Paste!$I3443)-FIND("[",GL_Paste!$I3443)-1),"")))</f>
        <v/>
      </c>
      <c r="D3446">
        <f>IF(GL_Paste!$B3443="","",IFERROR(INDEX(DeptName,MATCH($C3446,DeptTag,0)),"UNALLOCATED"))</f>
        <v/>
      </c>
      <c r="E3446">
        <f>IF(GL_Paste!$B3443="","",IFERROR(INDEX(AcctCat,MATCH(GL_Paste!$B3443&amp;"",AcctCode,0)),"UNKNOWN"))</f>
        <v/>
      </c>
      <c r="F3446">
        <f>IF(GL_Paste!$B3443="","",IFERROR(INDEX(AcctSub,MATCH(GL_Paste!$B3443&amp;"",AcctCode,0)),"UNKNOWN"))</f>
        <v/>
      </c>
    </row>
    <row r="3447">
      <c r="A3447" s="40">
        <f>IF(GL_Paste!$B3444="","",N(GL_Paste!$H3444)-N(GL_Paste!$G3444))</f>
        <v/>
      </c>
      <c r="B3447" s="43">
        <f>IF(GL_Paste!$B3444="","",DATE(YEAR(GL_Paste!$E3444),MONTH(GL_Paste!$E3444),1))</f>
        <v/>
      </c>
      <c r="C3447">
        <f>IF(GL_Paste!$B3444="","",IF(TRIM(GL_Paste!$M3444)&lt;&gt;"",TRIM(GL_Paste!$M3444),IFERROR(MID(GL_Paste!$I3444,FIND("[",GL_Paste!$I3444)+1,FIND("]",GL_Paste!$I3444)-FIND("[",GL_Paste!$I3444)-1),"")))</f>
        <v/>
      </c>
      <c r="D3447">
        <f>IF(GL_Paste!$B3444="","",IFERROR(INDEX(DeptName,MATCH($C3447,DeptTag,0)),"UNALLOCATED"))</f>
        <v/>
      </c>
      <c r="E3447">
        <f>IF(GL_Paste!$B3444="","",IFERROR(INDEX(AcctCat,MATCH(GL_Paste!$B3444&amp;"",AcctCode,0)),"UNKNOWN"))</f>
        <v/>
      </c>
      <c r="F3447">
        <f>IF(GL_Paste!$B3444="","",IFERROR(INDEX(AcctSub,MATCH(GL_Paste!$B3444&amp;"",AcctCode,0)),"UNKNOWN"))</f>
        <v/>
      </c>
    </row>
    <row r="3448">
      <c r="A3448" s="40">
        <f>IF(GL_Paste!$B3445="","",N(GL_Paste!$H3445)-N(GL_Paste!$G3445))</f>
        <v/>
      </c>
      <c r="B3448" s="43">
        <f>IF(GL_Paste!$B3445="","",DATE(YEAR(GL_Paste!$E3445),MONTH(GL_Paste!$E3445),1))</f>
        <v/>
      </c>
      <c r="C3448">
        <f>IF(GL_Paste!$B3445="","",IF(TRIM(GL_Paste!$M3445)&lt;&gt;"",TRIM(GL_Paste!$M3445),IFERROR(MID(GL_Paste!$I3445,FIND("[",GL_Paste!$I3445)+1,FIND("]",GL_Paste!$I3445)-FIND("[",GL_Paste!$I3445)-1),"")))</f>
        <v/>
      </c>
      <c r="D3448">
        <f>IF(GL_Paste!$B3445="","",IFERROR(INDEX(DeptName,MATCH($C3448,DeptTag,0)),"UNALLOCATED"))</f>
        <v/>
      </c>
      <c r="E3448">
        <f>IF(GL_Paste!$B3445="","",IFERROR(INDEX(AcctCat,MATCH(GL_Paste!$B3445&amp;"",AcctCode,0)),"UNKNOWN"))</f>
        <v/>
      </c>
      <c r="F3448">
        <f>IF(GL_Paste!$B3445="","",IFERROR(INDEX(AcctSub,MATCH(GL_Paste!$B3445&amp;"",AcctCode,0)),"UNKNOWN"))</f>
        <v/>
      </c>
    </row>
    <row r="3449">
      <c r="A3449" s="40">
        <f>IF(GL_Paste!$B3446="","",N(GL_Paste!$H3446)-N(GL_Paste!$G3446))</f>
        <v/>
      </c>
      <c r="B3449" s="43">
        <f>IF(GL_Paste!$B3446="","",DATE(YEAR(GL_Paste!$E3446),MONTH(GL_Paste!$E3446),1))</f>
        <v/>
      </c>
      <c r="C3449">
        <f>IF(GL_Paste!$B3446="","",IF(TRIM(GL_Paste!$M3446)&lt;&gt;"",TRIM(GL_Paste!$M3446),IFERROR(MID(GL_Paste!$I3446,FIND("[",GL_Paste!$I3446)+1,FIND("]",GL_Paste!$I3446)-FIND("[",GL_Paste!$I3446)-1),"")))</f>
        <v/>
      </c>
      <c r="D3449">
        <f>IF(GL_Paste!$B3446="","",IFERROR(INDEX(DeptName,MATCH($C3449,DeptTag,0)),"UNALLOCATED"))</f>
        <v/>
      </c>
      <c r="E3449">
        <f>IF(GL_Paste!$B3446="","",IFERROR(INDEX(AcctCat,MATCH(GL_Paste!$B3446&amp;"",AcctCode,0)),"UNKNOWN"))</f>
        <v/>
      </c>
      <c r="F3449">
        <f>IF(GL_Paste!$B3446="","",IFERROR(INDEX(AcctSub,MATCH(GL_Paste!$B3446&amp;"",AcctCode,0)),"UNKNOWN"))</f>
        <v/>
      </c>
    </row>
    <row r="3450">
      <c r="A3450" s="40">
        <f>IF(GL_Paste!$B3447="","",N(GL_Paste!$H3447)-N(GL_Paste!$G3447))</f>
        <v/>
      </c>
      <c r="B3450" s="43">
        <f>IF(GL_Paste!$B3447="","",DATE(YEAR(GL_Paste!$E3447),MONTH(GL_Paste!$E3447),1))</f>
        <v/>
      </c>
      <c r="C3450">
        <f>IF(GL_Paste!$B3447="","",IF(TRIM(GL_Paste!$M3447)&lt;&gt;"",TRIM(GL_Paste!$M3447),IFERROR(MID(GL_Paste!$I3447,FIND("[",GL_Paste!$I3447)+1,FIND("]",GL_Paste!$I3447)-FIND("[",GL_Paste!$I3447)-1),"")))</f>
        <v/>
      </c>
      <c r="D3450">
        <f>IF(GL_Paste!$B3447="","",IFERROR(INDEX(DeptName,MATCH($C3450,DeptTag,0)),"UNALLOCATED"))</f>
        <v/>
      </c>
      <c r="E3450">
        <f>IF(GL_Paste!$B3447="","",IFERROR(INDEX(AcctCat,MATCH(GL_Paste!$B3447&amp;"",AcctCode,0)),"UNKNOWN"))</f>
        <v/>
      </c>
      <c r="F3450">
        <f>IF(GL_Paste!$B3447="","",IFERROR(INDEX(AcctSub,MATCH(GL_Paste!$B3447&amp;"",AcctCode,0)),"UNKNOWN"))</f>
        <v/>
      </c>
    </row>
    <row r="3451">
      <c r="A3451" s="40">
        <f>IF(GL_Paste!$B3448="","",N(GL_Paste!$H3448)-N(GL_Paste!$G3448))</f>
        <v/>
      </c>
      <c r="B3451" s="43">
        <f>IF(GL_Paste!$B3448="","",DATE(YEAR(GL_Paste!$E3448),MONTH(GL_Paste!$E3448),1))</f>
        <v/>
      </c>
      <c r="C3451">
        <f>IF(GL_Paste!$B3448="","",IF(TRIM(GL_Paste!$M3448)&lt;&gt;"",TRIM(GL_Paste!$M3448),IFERROR(MID(GL_Paste!$I3448,FIND("[",GL_Paste!$I3448)+1,FIND("]",GL_Paste!$I3448)-FIND("[",GL_Paste!$I3448)-1),"")))</f>
        <v/>
      </c>
      <c r="D3451">
        <f>IF(GL_Paste!$B3448="","",IFERROR(INDEX(DeptName,MATCH($C3451,DeptTag,0)),"UNALLOCATED"))</f>
        <v/>
      </c>
      <c r="E3451">
        <f>IF(GL_Paste!$B3448="","",IFERROR(INDEX(AcctCat,MATCH(GL_Paste!$B3448&amp;"",AcctCode,0)),"UNKNOWN"))</f>
        <v/>
      </c>
      <c r="F3451">
        <f>IF(GL_Paste!$B3448="","",IFERROR(INDEX(AcctSub,MATCH(GL_Paste!$B3448&amp;"",AcctCode,0)),"UNKNOWN"))</f>
        <v/>
      </c>
    </row>
    <row r="3452">
      <c r="A3452" s="40">
        <f>IF(GL_Paste!$B3449="","",N(GL_Paste!$H3449)-N(GL_Paste!$G3449))</f>
        <v/>
      </c>
      <c r="B3452" s="43">
        <f>IF(GL_Paste!$B3449="","",DATE(YEAR(GL_Paste!$E3449),MONTH(GL_Paste!$E3449),1))</f>
        <v/>
      </c>
      <c r="C3452">
        <f>IF(GL_Paste!$B3449="","",IF(TRIM(GL_Paste!$M3449)&lt;&gt;"",TRIM(GL_Paste!$M3449),IFERROR(MID(GL_Paste!$I3449,FIND("[",GL_Paste!$I3449)+1,FIND("]",GL_Paste!$I3449)-FIND("[",GL_Paste!$I3449)-1),"")))</f>
        <v/>
      </c>
      <c r="D3452">
        <f>IF(GL_Paste!$B3449="","",IFERROR(INDEX(DeptName,MATCH($C3452,DeptTag,0)),"UNALLOCATED"))</f>
        <v/>
      </c>
      <c r="E3452">
        <f>IF(GL_Paste!$B3449="","",IFERROR(INDEX(AcctCat,MATCH(GL_Paste!$B3449&amp;"",AcctCode,0)),"UNKNOWN"))</f>
        <v/>
      </c>
      <c r="F3452">
        <f>IF(GL_Paste!$B3449="","",IFERROR(INDEX(AcctSub,MATCH(GL_Paste!$B3449&amp;"",AcctCode,0)),"UNKNOWN"))</f>
        <v/>
      </c>
    </row>
    <row r="3453">
      <c r="A3453" s="40">
        <f>IF(GL_Paste!$B3450="","",N(GL_Paste!$H3450)-N(GL_Paste!$G3450))</f>
        <v/>
      </c>
      <c r="B3453" s="43">
        <f>IF(GL_Paste!$B3450="","",DATE(YEAR(GL_Paste!$E3450),MONTH(GL_Paste!$E3450),1))</f>
        <v/>
      </c>
      <c r="C3453">
        <f>IF(GL_Paste!$B3450="","",IF(TRIM(GL_Paste!$M3450)&lt;&gt;"",TRIM(GL_Paste!$M3450),IFERROR(MID(GL_Paste!$I3450,FIND("[",GL_Paste!$I3450)+1,FIND("]",GL_Paste!$I3450)-FIND("[",GL_Paste!$I3450)-1),"")))</f>
        <v/>
      </c>
      <c r="D3453">
        <f>IF(GL_Paste!$B3450="","",IFERROR(INDEX(DeptName,MATCH($C3453,DeptTag,0)),"UNALLOCATED"))</f>
        <v/>
      </c>
      <c r="E3453">
        <f>IF(GL_Paste!$B3450="","",IFERROR(INDEX(AcctCat,MATCH(GL_Paste!$B3450&amp;"",AcctCode,0)),"UNKNOWN"))</f>
        <v/>
      </c>
      <c r="F3453">
        <f>IF(GL_Paste!$B3450="","",IFERROR(INDEX(AcctSub,MATCH(GL_Paste!$B3450&amp;"",AcctCode,0)),"UNKNOWN"))</f>
        <v/>
      </c>
    </row>
    <row r="3454">
      <c r="A3454" s="40">
        <f>IF(GL_Paste!$B3451="","",N(GL_Paste!$H3451)-N(GL_Paste!$G3451))</f>
        <v/>
      </c>
      <c r="B3454" s="43">
        <f>IF(GL_Paste!$B3451="","",DATE(YEAR(GL_Paste!$E3451),MONTH(GL_Paste!$E3451),1))</f>
        <v/>
      </c>
      <c r="C3454">
        <f>IF(GL_Paste!$B3451="","",IF(TRIM(GL_Paste!$M3451)&lt;&gt;"",TRIM(GL_Paste!$M3451),IFERROR(MID(GL_Paste!$I3451,FIND("[",GL_Paste!$I3451)+1,FIND("]",GL_Paste!$I3451)-FIND("[",GL_Paste!$I3451)-1),"")))</f>
        <v/>
      </c>
      <c r="D3454">
        <f>IF(GL_Paste!$B3451="","",IFERROR(INDEX(DeptName,MATCH($C3454,DeptTag,0)),"UNALLOCATED"))</f>
        <v/>
      </c>
      <c r="E3454">
        <f>IF(GL_Paste!$B3451="","",IFERROR(INDEX(AcctCat,MATCH(GL_Paste!$B3451&amp;"",AcctCode,0)),"UNKNOWN"))</f>
        <v/>
      </c>
      <c r="F3454">
        <f>IF(GL_Paste!$B3451="","",IFERROR(INDEX(AcctSub,MATCH(GL_Paste!$B3451&amp;"",AcctCode,0)),"UNKNOWN"))</f>
        <v/>
      </c>
    </row>
    <row r="3455">
      <c r="A3455" s="40">
        <f>IF(GL_Paste!$B3452="","",N(GL_Paste!$H3452)-N(GL_Paste!$G3452))</f>
        <v/>
      </c>
      <c r="B3455" s="43">
        <f>IF(GL_Paste!$B3452="","",DATE(YEAR(GL_Paste!$E3452),MONTH(GL_Paste!$E3452),1))</f>
        <v/>
      </c>
      <c r="C3455">
        <f>IF(GL_Paste!$B3452="","",IF(TRIM(GL_Paste!$M3452)&lt;&gt;"",TRIM(GL_Paste!$M3452),IFERROR(MID(GL_Paste!$I3452,FIND("[",GL_Paste!$I3452)+1,FIND("]",GL_Paste!$I3452)-FIND("[",GL_Paste!$I3452)-1),"")))</f>
        <v/>
      </c>
      <c r="D3455">
        <f>IF(GL_Paste!$B3452="","",IFERROR(INDEX(DeptName,MATCH($C3455,DeptTag,0)),"UNALLOCATED"))</f>
        <v/>
      </c>
      <c r="E3455">
        <f>IF(GL_Paste!$B3452="","",IFERROR(INDEX(AcctCat,MATCH(GL_Paste!$B3452&amp;"",AcctCode,0)),"UNKNOWN"))</f>
        <v/>
      </c>
      <c r="F3455">
        <f>IF(GL_Paste!$B3452="","",IFERROR(INDEX(AcctSub,MATCH(GL_Paste!$B3452&amp;"",AcctCode,0)),"UNKNOWN"))</f>
        <v/>
      </c>
    </row>
    <row r="3456">
      <c r="A3456" s="40">
        <f>IF(GL_Paste!$B3453="","",N(GL_Paste!$H3453)-N(GL_Paste!$G3453))</f>
        <v/>
      </c>
      <c r="B3456" s="43">
        <f>IF(GL_Paste!$B3453="","",DATE(YEAR(GL_Paste!$E3453),MONTH(GL_Paste!$E3453),1))</f>
        <v/>
      </c>
      <c r="C3456">
        <f>IF(GL_Paste!$B3453="","",IF(TRIM(GL_Paste!$M3453)&lt;&gt;"",TRIM(GL_Paste!$M3453),IFERROR(MID(GL_Paste!$I3453,FIND("[",GL_Paste!$I3453)+1,FIND("]",GL_Paste!$I3453)-FIND("[",GL_Paste!$I3453)-1),"")))</f>
        <v/>
      </c>
      <c r="D3456">
        <f>IF(GL_Paste!$B3453="","",IFERROR(INDEX(DeptName,MATCH($C3456,DeptTag,0)),"UNALLOCATED"))</f>
        <v/>
      </c>
      <c r="E3456">
        <f>IF(GL_Paste!$B3453="","",IFERROR(INDEX(AcctCat,MATCH(GL_Paste!$B3453&amp;"",AcctCode,0)),"UNKNOWN"))</f>
        <v/>
      </c>
      <c r="F3456">
        <f>IF(GL_Paste!$B3453="","",IFERROR(INDEX(AcctSub,MATCH(GL_Paste!$B3453&amp;"",AcctCode,0)),"UNKNOWN"))</f>
        <v/>
      </c>
    </row>
    <row r="3457">
      <c r="A3457" s="40">
        <f>IF(GL_Paste!$B3454="","",N(GL_Paste!$H3454)-N(GL_Paste!$G3454))</f>
        <v/>
      </c>
      <c r="B3457" s="43">
        <f>IF(GL_Paste!$B3454="","",DATE(YEAR(GL_Paste!$E3454),MONTH(GL_Paste!$E3454),1))</f>
        <v/>
      </c>
      <c r="C3457">
        <f>IF(GL_Paste!$B3454="","",IF(TRIM(GL_Paste!$M3454)&lt;&gt;"",TRIM(GL_Paste!$M3454),IFERROR(MID(GL_Paste!$I3454,FIND("[",GL_Paste!$I3454)+1,FIND("]",GL_Paste!$I3454)-FIND("[",GL_Paste!$I3454)-1),"")))</f>
        <v/>
      </c>
      <c r="D3457">
        <f>IF(GL_Paste!$B3454="","",IFERROR(INDEX(DeptName,MATCH($C3457,DeptTag,0)),"UNALLOCATED"))</f>
        <v/>
      </c>
      <c r="E3457">
        <f>IF(GL_Paste!$B3454="","",IFERROR(INDEX(AcctCat,MATCH(GL_Paste!$B3454&amp;"",AcctCode,0)),"UNKNOWN"))</f>
        <v/>
      </c>
      <c r="F3457">
        <f>IF(GL_Paste!$B3454="","",IFERROR(INDEX(AcctSub,MATCH(GL_Paste!$B3454&amp;"",AcctCode,0)),"UNKNOWN"))</f>
        <v/>
      </c>
    </row>
    <row r="3458">
      <c r="A3458" s="40">
        <f>IF(GL_Paste!$B3455="","",N(GL_Paste!$H3455)-N(GL_Paste!$G3455))</f>
        <v/>
      </c>
      <c r="B3458" s="43">
        <f>IF(GL_Paste!$B3455="","",DATE(YEAR(GL_Paste!$E3455),MONTH(GL_Paste!$E3455),1))</f>
        <v/>
      </c>
      <c r="C3458">
        <f>IF(GL_Paste!$B3455="","",IF(TRIM(GL_Paste!$M3455)&lt;&gt;"",TRIM(GL_Paste!$M3455),IFERROR(MID(GL_Paste!$I3455,FIND("[",GL_Paste!$I3455)+1,FIND("]",GL_Paste!$I3455)-FIND("[",GL_Paste!$I3455)-1),"")))</f>
        <v/>
      </c>
      <c r="D3458">
        <f>IF(GL_Paste!$B3455="","",IFERROR(INDEX(DeptName,MATCH($C3458,DeptTag,0)),"UNALLOCATED"))</f>
        <v/>
      </c>
      <c r="E3458">
        <f>IF(GL_Paste!$B3455="","",IFERROR(INDEX(AcctCat,MATCH(GL_Paste!$B3455&amp;"",AcctCode,0)),"UNKNOWN"))</f>
        <v/>
      </c>
      <c r="F3458">
        <f>IF(GL_Paste!$B3455="","",IFERROR(INDEX(AcctSub,MATCH(GL_Paste!$B3455&amp;"",AcctCode,0)),"UNKNOWN"))</f>
        <v/>
      </c>
    </row>
    <row r="3459">
      <c r="A3459" s="40">
        <f>IF(GL_Paste!$B3456="","",N(GL_Paste!$H3456)-N(GL_Paste!$G3456))</f>
        <v/>
      </c>
      <c r="B3459" s="43">
        <f>IF(GL_Paste!$B3456="","",DATE(YEAR(GL_Paste!$E3456),MONTH(GL_Paste!$E3456),1))</f>
        <v/>
      </c>
      <c r="C3459">
        <f>IF(GL_Paste!$B3456="","",IF(TRIM(GL_Paste!$M3456)&lt;&gt;"",TRIM(GL_Paste!$M3456),IFERROR(MID(GL_Paste!$I3456,FIND("[",GL_Paste!$I3456)+1,FIND("]",GL_Paste!$I3456)-FIND("[",GL_Paste!$I3456)-1),"")))</f>
        <v/>
      </c>
      <c r="D3459">
        <f>IF(GL_Paste!$B3456="","",IFERROR(INDEX(DeptName,MATCH($C3459,DeptTag,0)),"UNALLOCATED"))</f>
        <v/>
      </c>
      <c r="E3459">
        <f>IF(GL_Paste!$B3456="","",IFERROR(INDEX(AcctCat,MATCH(GL_Paste!$B3456&amp;"",AcctCode,0)),"UNKNOWN"))</f>
        <v/>
      </c>
      <c r="F3459">
        <f>IF(GL_Paste!$B3456="","",IFERROR(INDEX(AcctSub,MATCH(GL_Paste!$B3456&amp;"",AcctCode,0)),"UNKNOWN"))</f>
        <v/>
      </c>
    </row>
    <row r="3460">
      <c r="A3460" s="40">
        <f>IF(GL_Paste!$B3457="","",N(GL_Paste!$H3457)-N(GL_Paste!$G3457))</f>
        <v/>
      </c>
      <c r="B3460" s="43">
        <f>IF(GL_Paste!$B3457="","",DATE(YEAR(GL_Paste!$E3457),MONTH(GL_Paste!$E3457),1))</f>
        <v/>
      </c>
      <c r="C3460">
        <f>IF(GL_Paste!$B3457="","",IF(TRIM(GL_Paste!$M3457)&lt;&gt;"",TRIM(GL_Paste!$M3457),IFERROR(MID(GL_Paste!$I3457,FIND("[",GL_Paste!$I3457)+1,FIND("]",GL_Paste!$I3457)-FIND("[",GL_Paste!$I3457)-1),"")))</f>
        <v/>
      </c>
      <c r="D3460">
        <f>IF(GL_Paste!$B3457="","",IFERROR(INDEX(DeptName,MATCH($C3460,DeptTag,0)),"UNALLOCATED"))</f>
        <v/>
      </c>
      <c r="E3460">
        <f>IF(GL_Paste!$B3457="","",IFERROR(INDEX(AcctCat,MATCH(GL_Paste!$B3457&amp;"",AcctCode,0)),"UNKNOWN"))</f>
        <v/>
      </c>
      <c r="F3460">
        <f>IF(GL_Paste!$B3457="","",IFERROR(INDEX(AcctSub,MATCH(GL_Paste!$B3457&amp;"",AcctCode,0)),"UNKNOWN"))</f>
        <v/>
      </c>
    </row>
    <row r="3461">
      <c r="A3461" s="40">
        <f>IF(GL_Paste!$B3458="","",N(GL_Paste!$H3458)-N(GL_Paste!$G3458))</f>
        <v/>
      </c>
      <c r="B3461" s="43">
        <f>IF(GL_Paste!$B3458="","",DATE(YEAR(GL_Paste!$E3458),MONTH(GL_Paste!$E3458),1))</f>
        <v/>
      </c>
      <c r="C3461">
        <f>IF(GL_Paste!$B3458="","",IF(TRIM(GL_Paste!$M3458)&lt;&gt;"",TRIM(GL_Paste!$M3458),IFERROR(MID(GL_Paste!$I3458,FIND("[",GL_Paste!$I3458)+1,FIND("]",GL_Paste!$I3458)-FIND("[",GL_Paste!$I3458)-1),"")))</f>
        <v/>
      </c>
      <c r="D3461">
        <f>IF(GL_Paste!$B3458="","",IFERROR(INDEX(DeptName,MATCH($C3461,DeptTag,0)),"UNALLOCATED"))</f>
        <v/>
      </c>
      <c r="E3461">
        <f>IF(GL_Paste!$B3458="","",IFERROR(INDEX(AcctCat,MATCH(GL_Paste!$B3458&amp;"",AcctCode,0)),"UNKNOWN"))</f>
        <v/>
      </c>
      <c r="F3461">
        <f>IF(GL_Paste!$B3458="","",IFERROR(INDEX(AcctSub,MATCH(GL_Paste!$B3458&amp;"",AcctCode,0)),"UNKNOWN"))</f>
        <v/>
      </c>
    </row>
    <row r="3462">
      <c r="A3462" s="40">
        <f>IF(GL_Paste!$B3459="","",N(GL_Paste!$H3459)-N(GL_Paste!$G3459))</f>
        <v/>
      </c>
      <c r="B3462" s="43">
        <f>IF(GL_Paste!$B3459="","",DATE(YEAR(GL_Paste!$E3459),MONTH(GL_Paste!$E3459),1))</f>
        <v/>
      </c>
      <c r="C3462">
        <f>IF(GL_Paste!$B3459="","",IF(TRIM(GL_Paste!$M3459)&lt;&gt;"",TRIM(GL_Paste!$M3459),IFERROR(MID(GL_Paste!$I3459,FIND("[",GL_Paste!$I3459)+1,FIND("]",GL_Paste!$I3459)-FIND("[",GL_Paste!$I3459)-1),"")))</f>
        <v/>
      </c>
      <c r="D3462">
        <f>IF(GL_Paste!$B3459="","",IFERROR(INDEX(DeptName,MATCH($C3462,DeptTag,0)),"UNALLOCATED"))</f>
        <v/>
      </c>
      <c r="E3462">
        <f>IF(GL_Paste!$B3459="","",IFERROR(INDEX(AcctCat,MATCH(GL_Paste!$B3459&amp;"",AcctCode,0)),"UNKNOWN"))</f>
        <v/>
      </c>
      <c r="F3462">
        <f>IF(GL_Paste!$B3459="","",IFERROR(INDEX(AcctSub,MATCH(GL_Paste!$B3459&amp;"",AcctCode,0)),"UNKNOWN"))</f>
        <v/>
      </c>
    </row>
    <row r="3463">
      <c r="A3463" s="40">
        <f>IF(GL_Paste!$B3460="","",N(GL_Paste!$H3460)-N(GL_Paste!$G3460))</f>
        <v/>
      </c>
      <c r="B3463" s="43">
        <f>IF(GL_Paste!$B3460="","",DATE(YEAR(GL_Paste!$E3460),MONTH(GL_Paste!$E3460),1))</f>
        <v/>
      </c>
      <c r="C3463">
        <f>IF(GL_Paste!$B3460="","",IF(TRIM(GL_Paste!$M3460)&lt;&gt;"",TRIM(GL_Paste!$M3460),IFERROR(MID(GL_Paste!$I3460,FIND("[",GL_Paste!$I3460)+1,FIND("]",GL_Paste!$I3460)-FIND("[",GL_Paste!$I3460)-1),"")))</f>
        <v/>
      </c>
      <c r="D3463">
        <f>IF(GL_Paste!$B3460="","",IFERROR(INDEX(DeptName,MATCH($C3463,DeptTag,0)),"UNALLOCATED"))</f>
        <v/>
      </c>
      <c r="E3463">
        <f>IF(GL_Paste!$B3460="","",IFERROR(INDEX(AcctCat,MATCH(GL_Paste!$B3460&amp;"",AcctCode,0)),"UNKNOWN"))</f>
        <v/>
      </c>
      <c r="F3463">
        <f>IF(GL_Paste!$B3460="","",IFERROR(INDEX(AcctSub,MATCH(GL_Paste!$B3460&amp;"",AcctCode,0)),"UNKNOWN"))</f>
        <v/>
      </c>
    </row>
    <row r="3464">
      <c r="A3464" s="40">
        <f>IF(GL_Paste!$B3461="","",N(GL_Paste!$H3461)-N(GL_Paste!$G3461))</f>
        <v/>
      </c>
      <c r="B3464" s="43">
        <f>IF(GL_Paste!$B3461="","",DATE(YEAR(GL_Paste!$E3461),MONTH(GL_Paste!$E3461),1))</f>
        <v/>
      </c>
      <c r="C3464">
        <f>IF(GL_Paste!$B3461="","",IF(TRIM(GL_Paste!$M3461)&lt;&gt;"",TRIM(GL_Paste!$M3461),IFERROR(MID(GL_Paste!$I3461,FIND("[",GL_Paste!$I3461)+1,FIND("]",GL_Paste!$I3461)-FIND("[",GL_Paste!$I3461)-1),"")))</f>
        <v/>
      </c>
      <c r="D3464">
        <f>IF(GL_Paste!$B3461="","",IFERROR(INDEX(DeptName,MATCH($C3464,DeptTag,0)),"UNALLOCATED"))</f>
        <v/>
      </c>
      <c r="E3464">
        <f>IF(GL_Paste!$B3461="","",IFERROR(INDEX(AcctCat,MATCH(GL_Paste!$B3461&amp;"",AcctCode,0)),"UNKNOWN"))</f>
        <v/>
      </c>
      <c r="F3464">
        <f>IF(GL_Paste!$B3461="","",IFERROR(INDEX(AcctSub,MATCH(GL_Paste!$B3461&amp;"",AcctCode,0)),"UNKNOWN"))</f>
        <v/>
      </c>
    </row>
    <row r="3465">
      <c r="A3465" s="40">
        <f>IF(GL_Paste!$B3462="","",N(GL_Paste!$H3462)-N(GL_Paste!$G3462))</f>
        <v/>
      </c>
      <c r="B3465" s="43">
        <f>IF(GL_Paste!$B3462="","",DATE(YEAR(GL_Paste!$E3462),MONTH(GL_Paste!$E3462),1))</f>
        <v/>
      </c>
      <c r="C3465">
        <f>IF(GL_Paste!$B3462="","",IF(TRIM(GL_Paste!$M3462)&lt;&gt;"",TRIM(GL_Paste!$M3462),IFERROR(MID(GL_Paste!$I3462,FIND("[",GL_Paste!$I3462)+1,FIND("]",GL_Paste!$I3462)-FIND("[",GL_Paste!$I3462)-1),"")))</f>
        <v/>
      </c>
      <c r="D3465">
        <f>IF(GL_Paste!$B3462="","",IFERROR(INDEX(DeptName,MATCH($C3465,DeptTag,0)),"UNALLOCATED"))</f>
        <v/>
      </c>
      <c r="E3465">
        <f>IF(GL_Paste!$B3462="","",IFERROR(INDEX(AcctCat,MATCH(GL_Paste!$B3462&amp;"",AcctCode,0)),"UNKNOWN"))</f>
        <v/>
      </c>
      <c r="F3465">
        <f>IF(GL_Paste!$B3462="","",IFERROR(INDEX(AcctSub,MATCH(GL_Paste!$B3462&amp;"",AcctCode,0)),"UNKNOWN"))</f>
        <v/>
      </c>
    </row>
    <row r="3466">
      <c r="A3466" s="40">
        <f>IF(GL_Paste!$B3463="","",N(GL_Paste!$H3463)-N(GL_Paste!$G3463))</f>
        <v/>
      </c>
      <c r="B3466" s="43">
        <f>IF(GL_Paste!$B3463="","",DATE(YEAR(GL_Paste!$E3463),MONTH(GL_Paste!$E3463),1))</f>
        <v/>
      </c>
      <c r="C3466">
        <f>IF(GL_Paste!$B3463="","",IF(TRIM(GL_Paste!$M3463)&lt;&gt;"",TRIM(GL_Paste!$M3463),IFERROR(MID(GL_Paste!$I3463,FIND("[",GL_Paste!$I3463)+1,FIND("]",GL_Paste!$I3463)-FIND("[",GL_Paste!$I3463)-1),"")))</f>
        <v/>
      </c>
      <c r="D3466">
        <f>IF(GL_Paste!$B3463="","",IFERROR(INDEX(DeptName,MATCH($C3466,DeptTag,0)),"UNALLOCATED"))</f>
        <v/>
      </c>
      <c r="E3466">
        <f>IF(GL_Paste!$B3463="","",IFERROR(INDEX(AcctCat,MATCH(GL_Paste!$B3463&amp;"",AcctCode,0)),"UNKNOWN"))</f>
        <v/>
      </c>
      <c r="F3466">
        <f>IF(GL_Paste!$B3463="","",IFERROR(INDEX(AcctSub,MATCH(GL_Paste!$B3463&amp;"",AcctCode,0)),"UNKNOWN"))</f>
        <v/>
      </c>
    </row>
    <row r="3467">
      <c r="A3467" s="40">
        <f>IF(GL_Paste!$B3464="","",N(GL_Paste!$H3464)-N(GL_Paste!$G3464))</f>
        <v/>
      </c>
      <c r="B3467" s="43">
        <f>IF(GL_Paste!$B3464="","",DATE(YEAR(GL_Paste!$E3464),MONTH(GL_Paste!$E3464),1))</f>
        <v/>
      </c>
      <c r="C3467">
        <f>IF(GL_Paste!$B3464="","",IF(TRIM(GL_Paste!$M3464)&lt;&gt;"",TRIM(GL_Paste!$M3464),IFERROR(MID(GL_Paste!$I3464,FIND("[",GL_Paste!$I3464)+1,FIND("]",GL_Paste!$I3464)-FIND("[",GL_Paste!$I3464)-1),"")))</f>
        <v/>
      </c>
      <c r="D3467">
        <f>IF(GL_Paste!$B3464="","",IFERROR(INDEX(DeptName,MATCH($C3467,DeptTag,0)),"UNALLOCATED"))</f>
        <v/>
      </c>
      <c r="E3467">
        <f>IF(GL_Paste!$B3464="","",IFERROR(INDEX(AcctCat,MATCH(GL_Paste!$B3464&amp;"",AcctCode,0)),"UNKNOWN"))</f>
        <v/>
      </c>
      <c r="F3467">
        <f>IF(GL_Paste!$B3464="","",IFERROR(INDEX(AcctSub,MATCH(GL_Paste!$B3464&amp;"",AcctCode,0)),"UNKNOWN"))</f>
        <v/>
      </c>
    </row>
    <row r="3468">
      <c r="A3468" s="40">
        <f>IF(GL_Paste!$B3465="","",N(GL_Paste!$H3465)-N(GL_Paste!$G3465))</f>
        <v/>
      </c>
      <c r="B3468" s="43">
        <f>IF(GL_Paste!$B3465="","",DATE(YEAR(GL_Paste!$E3465),MONTH(GL_Paste!$E3465),1))</f>
        <v/>
      </c>
      <c r="C3468">
        <f>IF(GL_Paste!$B3465="","",IF(TRIM(GL_Paste!$M3465)&lt;&gt;"",TRIM(GL_Paste!$M3465),IFERROR(MID(GL_Paste!$I3465,FIND("[",GL_Paste!$I3465)+1,FIND("]",GL_Paste!$I3465)-FIND("[",GL_Paste!$I3465)-1),"")))</f>
        <v/>
      </c>
      <c r="D3468">
        <f>IF(GL_Paste!$B3465="","",IFERROR(INDEX(DeptName,MATCH($C3468,DeptTag,0)),"UNALLOCATED"))</f>
        <v/>
      </c>
      <c r="E3468">
        <f>IF(GL_Paste!$B3465="","",IFERROR(INDEX(AcctCat,MATCH(GL_Paste!$B3465&amp;"",AcctCode,0)),"UNKNOWN"))</f>
        <v/>
      </c>
      <c r="F3468">
        <f>IF(GL_Paste!$B3465="","",IFERROR(INDEX(AcctSub,MATCH(GL_Paste!$B3465&amp;"",AcctCode,0)),"UNKNOWN"))</f>
        <v/>
      </c>
    </row>
    <row r="3469">
      <c r="A3469" s="40">
        <f>IF(GL_Paste!$B3466="","",N(GL_Paste!$H3466)-N(GL_Paste!$G3466))</f>
        <v/>
      </c>
      <c r="B3469" s="43">
        <f>IF(GL_Paste!$B3466="","",DATE(YEAR(GL_Paste!$E3466),MONTH(GL_Paste!$E3466),1))</f>
        <v/>
      </c>
      <c r="C3469">
        <f>IF(GL_Paste!$B3466="","",IF(TRIM(GL_Paste!$M3466)&lt;&gt;"",TRIM(GL_Paste!$M3466),IFERROR(MID(GL_Paste!$I3466,FIND("[",GL_Paste!$I3466)+1,FIND("]",GL_Paste!$I3466)-FIND("[",GL_Paste!$I3466)-1),"")))</f>
        <v/>
      </c>
      <c r="D3469">
        <f>IF(GL_Paste!$B3466="","",IFERROR(INDEX(DeptName,MATCH($C3469,DeptTag,0)),"UNALLOCATED"))</f>
        <v/>
      </c>
      <c r="E3469">
        <f>IF(GL_Paste!$B3466="","",IFERROR(INDEX(AcctCat,MATCH(GL_Paste!$B3466&amp;"",AcctCode,0)),"UNKNOWN"))</f>
        <v/>
      </c>
      <c r="F3469">
        <f>IF(GL_Paste!$B3466="","",IFERROR(INDEX(AcctSub,MATCH(GL_Paste!$B3466&amp;"",AcctCode,0)),"UNKNOWN"))</f>
        <v/>
      </c>
    </row>
    <row r="3470">
      <c r="A3470" s="40">
        <f>IF(GL_Paste!$B3467="","",N(GL_Paste!$H3467)-N(GL_Paste!$G3467))</f>
        <v/>
      </c>
      <c r="B3470" s="43">
        <f>IF(GL_Paste!$B3467="","",DATE(YEAR(GL_Paste!$E3467),MONTH(GL_Paste!$E3467),1))</f>
        <v/>
      </c>
      <c r="C3470">
        <f>IF(GL_Paste!$B3467="","",IF(TRIM(GL_Paste!$M3467)&lt;&gt;"",TRIM(GL_Paste!$M3467),IFERROR(MID(GL_Paste!$I3467,FIND("[",GL_Paste!$I3467)+1,FIND("]",GL_Paste!$I3467)-FIND("[",GL_Paste!$I3467)-1),"")))</f>
        <v/>
      </c>
      <c r="D3470">
        <f>IF(GL_Paste!$B3467="","",IFERROR(INDEX(DeptName,MATCH($C3470,DeptTag,0)),"UNALLOCATED"))</f>
        <v/>
      </c>
      <c r="E3470">
        <f>IF(GL_Paste!$B3467="","",IFERROR(INDEX(AcctCat,MATCH(GL_Paste!$B3467&amp;"",AcctCode,0)),"UNKNOWN"))</f>
        <v/>
      </c>
      <c r="F3470">
        <f>IF(GL_Paste!$B3467="","",IFERROR(INDEX(AcctSub,MATCH(GL_Paste!$B3467&amp;"",AcctCode,0)),"UNKNOWN"))</f>
        <v/>
      </c>
    </row>
    <row r="3471">
      <c r="A3471" s="40">
        <f>IF(GL_Paste!$B3468="","",N(GL_Paste!$H3468)-N(GL_Paste!$G3468))</f>
        <v/>
      </c>
      <c r="B3471" s="43">
        <f>IF(GL_Paste!$B3468="","",DATE(YEAR(GL_Paste!$E3468),MONTH(GL_Paste!$E3468),1))</f>
        <v/>
      </c>
      <c r="C3471">
        <f>IF(GL_Paste!$B3468="","",IF(TRIM(GL_Paste!$M3468)&lt;&gt;"",TRIM(GL_Paste!$M3468),IFERROR(MID(GL_Paste!$I3468,FIND("[",GL_Paste!$I3468)+1,FIND("]",GL_Paste!$I3468)-FIND("[",GL_Paste!$I3468)-1),"")))</f>
        <v/>
      </c>
      <c r="D3471">
        <f>IF(GL_Paste!$B3468="","",IFERROR(INDEX(DeptName,MATCH($C3471,DeptTag,0)),"UNALLOCATED"))</f>
        <v/>
      </c>
      <c r="E3471">
        <f>IF(GL_Paste!$B3468="","",IFERROR(INDEX(AcctCat,MATCH(GL_Paste!$B3468&amp;"",AcctCode,0)),"UNKNOWN"))</f>
        <v/>
      </c>
      <c r="F3471">
        <f>IF(GL_Paste!$B3468="","",IFERROR(INDEX(AcctSub,MATCH(GL_Paste!$B3468&amp;"",AcctCode,0)),"UNKNOWN"))</f>
        <v/>
      </c>
    </row>
    <row r="3472">
      <c r="A3472" s="40">
        <f>IF(GL_Paste!$B3469="","",N(GL_Paste!$H3469)-N(GL_Paste!$G3469))</f>
        <v/>
      </c>
      <c r="B3472" s="43">
        <f>IF(GL_Paste!$B3469="","",DATE(YEAR(GL_Paste!$E3469),MONTH(GL_Paste!$E3469),1))</f>
        <v/>
      </c>
      <c r="C3472">
        <f>IF(GL_Paste!$B3469="","",IF(TRIM(GL_Paste!$M3469)&lt;&gt;"",TRIM(GL_Paste!$M3469),IFERROR(MID(GL_Paste!$I3469,FIND("[",GL_Paste!$I3469)+1,FIND("]",GL_Paste!$I3469)-FIND("[",GL_Paste!$I3469)-1),"")))</f>
        <v/>
      </c>
      <c r="D3472">
        <f>IF(GL_Paste!$B3469="","",IFERROR(INDEX(DeptName,MATCH($C3472,DeptTag,0)),"UNALLOCATED"))</f>
        <v/>
      </c>
      <c r="E3472">
        <f>IF(GL_Paste!$B3469="","",IFERROR(INDEX(AcctCat,MATCH(GL_Paste!$B3469&amp;"",AcctCode,0)),"UNKNOWN"))</f>
        <v/>
      </c>
      <c r="F3472">
        <f>IF(GL_Paste!$B3469="","",IFERROR(INDEX(AcctSub,MATCH(GL_Paste!$B3469&amp;"",AcctCode,0)),"UNKNOWN"))</f>
        <v/>
      </c>
    </row>
    <row r="3473">
      <c r="A3473" s="40">
        <f>IF(GL_Paste!$B3470="","",N(GL_Paste!$H3470)-N(GL_Paste!$G3470))</f>
        <v/>
      </c>
      <c r="B3473" s="43">
        <f>IF(GL_Paste!$B3470="","",DATE(YEAR(GL_Paste!$E3470),MONTH(GL_Paste!$E3470),1))</f>
        <v/>
      </c>
      <c r="C3473">
        <f>IF(GL_Paste!$B3470="","",IF(TRIM(GL_Paste!$M3470)&lt;&gt;"",TRIM(GL_Paste!$M3470),IFERROR(MID(GL_Paste!$I3470,FIND("[",GL_Paste!$I3470)+1,FIND("]",GL_Paste!$I3470)-FIND("[",GL_Paste!$I3470)-1),"")))</f>
        <v/>
      </c>
      <c r="D3473">
        <f>IF(GL_Paste!$B3470="","",IFERROR(INDEX(DeptName,MATCH($C3473,DeptTag,0)),"UNALLOCATED"))</f>
        <v/>
      </c>
      <c r="E3473">
        <f>IF(GL_Paste!$B3470="","",IFERROR(INDEX(AcctCat,MATCH(GL_Paste!$B3470&amp;"",AcctCode,0)),"UNKNOWN"))</f>
        <v/>
      </c>
      <c r="F3473">
        <f>IF(GL_Paste!$B3470="","",IFERROR(INDEX(AcctSub,MATCH(GL_Paste!$B3470&amp;"",AcctCode,0)),"UNKNOWN"))</f>
        <v/>
      </c>
    </row>
    <row r="3474">
      <c r="A3474" s="40">
        <f>IF(GL_Paste!$B3471="","",N(GL_Paste!$H3471)-N(GL_Paste!$G3471))</f>
        <v/>
      </c>
      <c r="B3474" s="43">
        <f>IF(GL_Paste!$B3471="","",DATE(YEAR(GL_Paste!$E3471),MONTH(GL_Paste!$E3471),1))</f>
        <v/>
      </c>
      <c r="C3474">
        <f>IF(GL_Paste!$B3471="","",IF(TRIM(GL_Paste!$M3471)&lt;&gt;"",TRIM(GL_Paste!$M3471),IFERROR(MID(GL_Paste!$I3471,FIND("[",GL_Paste!$I3471)+1,FIND("]",GL_Paste!$I3471)-FIND("[",GL_Paste!$I3471)-1),"")))</f>
        <v/>
      </c>
      <c r="D3474">
        <f>IF(GL_Paste!$B3471="","",IFERROR(INDEX(DeptName,MATCH($C3474,DeptTag,0)),"UNALLOCATED"))</f>
        <v/>
      </c>
      <c r="E3474">
        <f>IF(GL_Paste!$B3471="","",IFERROR(INDEX(AcctCat,MATCH(GL_Paste!$B3471&amp;"",AcctCode,0)),"UNKNOWN"))</f>
        <v/>
      </c>
      <c r="F3474">
        <f>IF(GL_Paste!$B3471="","",IFERROR(INDEX(AcctSub,MATCH(GL_Paste!$B3471&amp;"",AcctCode,0)),"UNKNOWN"))</f>
        <v/>
      </c>
    </row>
    <row r="3475">
      <c r="A3475" s="40">
        <f>IF(GL_Paste!$B3472="","",N(GL_Paste!$H3472)-N(GL_Paste!$G3472))</f>
        <v/>
      </c>
      <c r="B3475" s="43">
        <f>IF(GL_Paste!$B3472="","",DATE(YEAR(GL_Paste!$E3472),MONTH(GL_Paste!$E3472),1))</f>
        <v/>
      </c>
      <c r="C3475">
        <f>IF(GL_Paste!$B3472="","",IF(TRIM(GL_Paste!$M3472)&lt;&gt;"",TRIM(GL_Paste!$M3472),IFERROR(MID(GL_Paste!$I3472,FIND("[",GL_Paste!$I3472)+1,FIND("]",GL_Paste!$I3472)-FIND("[",GL_Paste!$I3472)-1),"")))</f>
        <v/>
      </c>
      <c r="D3475">
        <f>IF(GL_Paste!$B3472="","",IFERROR(INDEX(DeptName,MATCH($C3475,DeptTag,0)),"UNALLOCATED"))</f>
        <v/>
      </c>
      <c r="E3475">
        <f>IF(GL_Paste!$B3472="","",IFERROR(INDEX(AcctCat,MATCH(GL_Paste!$B3472&amp;"",AcctCode,0)),"UNKNOWN"))</f>
        <v/>
      </c>
      <c r="F3475">
        <f>IF(GL_Paste!$B3472="","",IFERROR(INDEX(AcctSub,MATCH(GL_Paste!$B3472&amp;"",AcctCode,0)),"UNKNOWN"))</f>
        <v/>
      </c>
    </row>
    <row r="3476">
      <c r="A3476" s="40">
        <f>IF(GL_Paste!$B3473="","",N(GL_Paste!$H3473)-N(GL_Paste!$G3473))</f>
        <v/>
      </c>
      <c r="B3476" s="43">
        <f>IF(GL_Paste!$B3473="","",DATE(YEAR(GL_Paste!$E3473),MONTH(GL_Paste!$E3473),1))</f>
        <v/>
      </c>
      <c r="C3476">
        <f>IF(GL_Paste!$B3473="","",IF(TRIM(GL_Paste!$M3473)&lt;&gt;"",TRIM(GL_Paste!$M3473),IFERROR(MID(GL_Paste!$I3473,FIND("[",GL_Paste!$I3473)+1,FIND("]",GL_Paste!$I3473)-FIND("[",GL_Paste!$I3473)-1),"")))</f>
        <v/>
      </c>
      <c r="D3476">
        <f>IF(GL_Paste!$B3473="","",IFERROR(INDEX(DeptName,MATCH($C3476,DeptTag,0)),"UNALLOCATED"))</f>
        <v/>
      </c>
      <c r="E3476">
        <f>IF(GL_Paste!$B3473="","",IFERROR(INDEX(AcctCat,MATCH(GL_Paste!$B3473&amp;"",AcctCode,0)),"UNKNOWN"))</f>
        <v/>
      </c>
      <c r="F3476">
        <f>IF(GL_Paste!$B3473="","",IFERROR(INDEX(AcctSub,MATCH(GL_Paste!$B3473&amp;"",AcctCode,0)),"UNKNOWN"))</f>
        <v/>
      </c>
    </row>
    <row r="3477">
      <c r="A3477" s="40">
        <f>IF(GL_Paste!$B3474="","",N(GL_Paste!$H3474)-N(GL_Paste!$G3474))</f>
        <v/>
      </c>
      <c r="B3477" s="43">
        <f>IF(GL_Paste!$B3474="","",DATE(YEAR(GL_Paste!$E3474),MONTH(GL_Paste!$E3474),1))</f>
        <v/>
      </c>
      <c r="C3477">
        <f>IF(GL_Paste!$B3474="","",IF(TRIM(GL_Paste!$M3474)&lt;&gt;"",TRIM(GL_Paste!$M3474),IFERROR(MID(GL_Paste!$I3474,FIND("[",GL_Paste!$I3474)+1,FIND("]",GL_Paste!$I3474)-FIND("[",GL_Paste!$I3474)-1),"")))</f>
        <v/>
      </c>
      <c r="D3477">
        <f>IF(GL_Paste!$B3474="","",IFERROR(INDEX(DeptName,MATCH($C3477,DeptTag,0)),"UNALLOCATED"))</f>
        <v/>
      </c>
      <c r="E3477">
        <f>IF(GL_Paste!$B3474="","",IFERROR(INDEX(AcctCat,MATCH(GL_Paste!$B3474&amp;"",AcctCode,0)),"UNKNOWN"))</f>
        <v/>
      </c>
      <c r="F3477">
        <f>IF(GL_Paste!$B3474="","",IFERROR(INDEX(AcctSub,MATCH(GL_Paste!$B3474&amp;"",AcctCode,0)),"UNKNOWN"))</f>
        <v/>
      </c>
    </row>
    <row r="3478">
      <c r="A3478" s="40">
        <f>IF(GL_Paste!$B3475="","",N(GL_Paste!$H3475)-N(GL_Paste!$G3475))</f>
        <v/>
      </c>
      <c r="B3478" s="43">
        <f>IF(GL_Paste!$B3475="","",DATE(YEAR(GL_Paste!$E3475),MONTH(GL_Paste!$E3475),1))</f>
        <v/>
      </c>
      <c r="C3478">
        <f>IF(GL_Paste!$B3475="","",IF(TRIM(GL_Paste!$M3475)&lt;&gt;"",TRIM(GL_Paste!$M3475),IFERROR(MID(GL_Paste!$I3475,FIND("[",GL_Paste!$I3475)+1,FIND("]",GL_Paste!$I3475)-FIND("[",GL_Paste!$I3475)-1),"")))</f>
        <v/>
      </c>
      <c r="D3478">
        <f>IF(GL_Paste!$B3475="","",IFERROR(INDEX(DeptName,MATCH($C3478,DeptTag,0)),"UNALLOCATED"))</f>
        <v/>
      </c>
      <c r="E3478">
        <f>IF(GL_Paste!$B3475="","",IFERROR(INDEX(AcctCat,MATCH(GL_Paste!$B3475&amp;"",AcctCode,0)),"UNKNOWN"))</f>
        <v/>
      </c>
      <c r="F3478">
        <f>IF(GL_Paste!$B3475="","",IFERROR(INDEX(AcctSub,MATCH(GL_Paste!$B3475&amp;"",AcctCode,0)),"UNKNOWN"))</f>
        <v/>
      </c>
    </row>
    <row r="3479">
      <c r="A3479" s="40">
        <f>IF(GL_Paste!$B3476="","",N(GL_Paste!$H3476)-N(GL_Paste!$G3476))</f>
        <v/>
      </c>
      <c r="B3479" s="43">
        <f>IF(GL_Paste!$B3476="","",DATE(YEAR(GL_Paste!$E3476),MONTH(GL_Paste!$E3476),1))</f>
        <v/>
      </c>
      <c r="C3479">
        <f>IF(GL_Paste!$B3476="","",IF(TRIM(GL_Paste!$M3476)&lt;&gt;"",TRIM(GL_Paste!$M3476),IFERROR(MID(GL_Paste!$I3476,FIND("[",GL_Paste!$I3476)+1,FIND("]",GL_Paste!$I3476)-FIND("[",GL_Paste!$I3476)-1),"")))</f>
        <v/>
      </c>
      <c r="D3479">
        <f>IF(GL_Paste!$B3476="","",IFERROR(INDEX(DeptName,MATCH($C3479,DeptTag,0)),"UNALLOCATED"))</f>
        <v/>
      </c>
      <c r="E3479">
        <f>IF(GL_Paste!$B3476="","",IFERROR(INDEX(AcctCat,MATCH(GL_Paste!$B3476&amp;"",AcctCode,0)),"UNKNOWN"))</f>
        <v/>
      </c>
      <c r="F3479">
        <f>IF(GL_Paste!$B3476="","",IFERROR(INDEX(AcctSub,MATCH(GL_Paste!$B3476&amp;"",AcctCode,0)),"UNKNOWN"))</f>
        <v/>
      </c>
    </row>
    <row r="3480">
      <c r="A3480" s="40">
        <f>IF(GL_Paste!$B3477="","",N(GL_Paste!$H3477)-N(GL_Paste!$G3477))</f>
        <v/>
      </c>
      <c r="B3480" s="43">
        <f>IF(GL_Paste!$B3477="","",DATE(YEAR(GL_Paste!$E3477),MONTH(GL_Paste!$E3477),1))</f>
        <v/>
      </c>
      <c r="C3480">
        <f>IF(GL_Paste!$B3477="","",IF(TRIM(GL_Paste!$M3477)&lt;&gt;"",TRIM(GL_Paste!$M3477),IFERROR(MID(GL_Paste!$I3477,FIND("[",GL_Paste!$I3477)+1,FIND("]",GL_Paste!$I3477)-FIND("[",GL_Paste!$I3477)-1),"")))</f>
        <v/>
      </c>
      <c r="D3480">
        <f>IF(GL_Paste!$B3477="","",IFERROR(INDEX(DeptName,MATCH($C3480,DeptTag,0)),"UNALLOCATED"))</f>
        <v/>
      </c>
      <c r="E3480">
        <f>IF(GL_Paste!$B3477="","",IFERROR(INDEX(AcctCat,MATCH(GL_Paste!$B3477&amp;"",AcctCode,0)),"UNKNOWN"))</f>
        <v/>
      </c>
      <c r="F3480">
        <f>IF(GL_Paste!$B3477="","",IFERROR(INDEX(AcctSub,MATCH(GL_Paste!$B3477&amp;"",AcctCode,0)),"UNKNOWN"))</f>
        <v/>
      </c>
    </row>
    <row r="3481">
      <c r="A3481" s="40">
        <f>IF(GL_Paste!$B3478="","",N(GL_Paste!$H3478)-N(GL_Paste!$G3478))</f>
        <v/>
      </c>
      <c r="B3481" s="43">
        <f>IF(GL_Paste!$B3478="","",DATE(YEAR(GL_Paste!$E3478),MONTH(GL_Paste!$E3478),1))</f>
        <v/>
      </c>
      <c r="C3481">
        <f>IF(GL_Paste!$B3478="","",IF(TRIM(GL_Paste!$M3478)&lt;&gt;"",TRIM(GL_Paste!$M3478),IFERROR(MID(GL_Paste!$I3478,FIND("[",GL_Paste!$I3478)+1,FIND("]",GL_Paste!$I3478)-FIND("[",GL_Paste!$I3478)-1),"")))</f>
        <v/>
      </c>
      <c r="D3481">
        <f>IF(GL_Paste!$B3478="","",IFERROR(INDEX(DeptName,MATCH($C3481,DeptTag,0)),"UNALLOCATED"))</f>
        <v/>
      </c>
      <c r="E3481">
        <f>IF(GL_Paste!$B3478="","",IFERROR(INDEX(AcctCat,MATCH(GL_Paste!$B3478&amp;"",AcctCode,0)),"UNKNOWN"))</f>
        <v/>
      </c>
      <c r="F3481">
        <f>IF(GL_Paste!$B3478="","",IFERROR(INDEX(AcctSub,MATCH(GL_Paste!$B3478&amp;"",AcctCode,0)),"UNKNOWN"))</f>
        <v/>
      </c>
    </row>
    <row r="3482">
      <c r="A3482" s="40">
        <f>IF(GL_Paste!$B3479="","",N(GL_Paste!$H3479)-N(GL_Paste!$G3479))</f>
        <v/>
      </c>
      <c r="B3482" s="43">
        <f>IF(GL_Paste!$B3479="","",DATE(YEAR(GL_Paste!$E3479),MONTH(GL_Paste!$E3479),1))</f>
        <v/>
      </c>
      <c r="C3482">
        <f>IF(GL_Paste!$B3479="","",IF(TRIM(GL_Paste!$M3479)&lt;&gt;"",TRIM(GL_Paste!$M3479),IFERROR(MID(GL_Paste!$I3479,FIND("[",GL_Paste!$I3479)+1,FIND("]",GL_Paste!$I3479)-FIND("[",GL_Paste!$I3479)-1),"")))</f>
        <v/>
      </c>
      <c r="D3482">
        <f>IF(GL_Paste!$B3479="","",IFERROR(INDEX(DeptName,MATCH($C3482,DeptTag,0)),"UNALLOCATED"))</f>
        <v/>
      </c>
      <c r="E3482">
        <f>IF(GL_Paste!$B3479="","",IFERROR(INDEX(AcctCat,MATCH(GL_Paste!$B3479&amp;"",AcctCode,0)),"UNKNOWN"))</f>
        <v/>
      </c>
      <c r="F3482">
        <f>IF(GL_Paste!$B3479="","",IFERROR(INDEX(AcctSub,MATCH(GL_Paste!$B3479&amp;"",AcctCode,0)),"UNKNOWN"))</f>
        <v/>
      </c>
    </row>
    <row r="3483">
      <c r="A3483" s="40">
        <f>IF(GL_Paste!$B3480="","",N(GL_Paste!$H3480)-N(GL_Paste!$G3480))</f>
        <v/>
      </c>
      <c r="B3483" s="43">
        <f>IF(GL_Paste!$B3480="","",DATE(YEAR(GL_Paste!$E3480),MONTH(GL_Paste!$E3480),1))</f>
        <v/>
      </c>
      <c r="C3483">
        <f>IF(GL_Paste!$B3480="","",IF(TRIM(GL_Paste!$M3480)&lt;&gt;"",TRIM(GL_Paste!$M3480),IFERROR(MID(GL_Paste!$I3480,FIND("[",GL_Paste!$I3480)+1,FIND("]",GL_Paste!$I3480)-FIND("[",GL_Paste!$I3480)-1),"")))</f>
        <v/>
      </c>
      <c r="D3483">
        <f>IF(GL_Paste!$B3480="","",IFERROR(INDEX(DeptName,MATCH($C3483,DeptTag,0)),"UNALLOCATED"))</f>
        <v/>
      </c>
      <c r="E3483">
        <f>IF(GL_Paste!$B3480="","",IFERROR(INDEX(AcctCat,MATCH(GL_Paste!$B3480&amp;"",AcctCode,0)),"UNKNOWN"))</f>
        <v/>
      </c>
      <c r="F3483">
        <f>IF(GL_Paste!$B3480="","",IFERROR(INDEX(AcctSub,MATCH(GL_Paste!$B3480&amp;"",AcctCode,0)),"UNKNOWN"))</f>
        <v/>
      </c>
    </row>
    <row r="3484">
      <c r="A3484" s="40">
        <f>IF(GL_Paste!$B3481="","",N(GL_Paste!$H3481)-N(GL_Paste!$G3481))</f>
        <v/>
      </c>
      <c r="B3484" s="43">
        <f>IF(GL_Paste!$B3481="","",DATE(YEAR(GL_Paste!$E3481),MONTH(GL_Paste!$E3481),1))</f>
        <v/>
      </c>
      <c r="C3484">
        <f>IF(GL_Paste!$B3481="","",IF(TRIM(GL_Paste!$M3481)&lt;&gt;"",TRIM(GL_Paste!$M3481),IFERROR(MID(GL_Paste!$I3481,FIND("[",GL_Paste!$I3481)+1,FIND("]",GL_Paste!$I3481)-FIND("[",GL_Paste!$I3481)-1),"")))</f>
        <v/>
      </c>
      <c r="D3484">
        <f>IF(GL_Paste!$B3481="","",IFERROR(INDEX(DeptName,MATCH($C3484,DeptTag,0)),"UNALLOCATED"))</f>
        <v/>
      </c>
      <c r="E3484">
        <f>IF(GL_Paste!$B3481="","",IFERROR(INDEX(AcctCat,MATCH(GL_Paste!$B3481&amp;"",AcctCode,0)),"UNKNOWN"))</f>
        <v/>
      </c>
      <c r="F3484">
        <f>IF(GL_Paste!$B3481="","",IFERROR(INDEX(AcctSub,MATCH(GL_Paste!$B3481&amp;"",AcctCode,0)),"UNKNOWN"))</f>
        <v/>
      </c>
    </row>
    <row r="3485">
      <c r="A3485" s="40">
        <f>IF(GL_Paste!$B3482="","",N(GL_Paste!$H3482)-N(GL_Paste!$G3482))</f>
        <v/>
      </c>
      <c r="B3485" s="43">
        <f>IF(GL_Paste!$B3482="","",DATE(YEAR(GL_Paste!$E3482),MONTH(GL_Paste!$E3482),1))</f>
        <v/>
      </c>
      <c r="C3485">
        <f>IF(GL_Paste!$B3482="","",IF(TRIM(GL_Paste!$M3482)&lt;&gt;"",TRIM(GL_Paste!$M3482),IFERROR(MID(GL_Paste!$I3482,FIND("[",GL_Paste!$I3482)+1,FIND("]",GL_Paste!$I3482)-FIND("[",GL_Paste!$I3482)-1),"")))</f>
        <v/>
      </c>
      <c r="D3485">
        <f>IF(GL_Paste!$B3482="","",IFERROR(INDEX(DeptName,MATCH($C3485,DeptTag,0)),"UNALLOCATED"))</f>
        <v/>
      </c>
      <c r="E3485">
        <f>IF(GL_Paste!$B3482="","",IFERROR(INDEX(AcctCat,MATCH(GL_Paste!$B3482&amp;"",AcctCode,0)),"UNKNOWN"))</f>
        <v/>
      </c>
      <c r="F3485">
        <f>IF(GL_Paste!$B3482="","",IFERROR(INDEX(AcctSub,MATCH(GL_Paste!$B3482&amp;"",AcctCode,0)),"UNKNOWN"))</f>
        <v/>
      </c>
    </row>
    <row r="3486">
      <c r="A3486" s="40">
        <f>IF(GL_Paste!$B3483="","",N(GL_Paste!$H3483)-N(GL_Paste!$G3483))</f>
        <v/>
      </c>
      <c r="B3486" s="43">
        <f>IF(GL_Paste!$B3483="","",DATE(YEAR(GL_Paste!$E3483),MONTH(GL_Paste!$E3483),1))</f>
        <v/>
      </c>
      <c r="C3486">
        <f>IF(GL_Paste!$B3483="","",IF(TRIM(GL_Paste!$M3483)&lt;&gt;"",TRIM(GL_Paste!$M3483),IFERROR(MID(GL_Paste!$I3483,FIND("[",GL_Paste!$I3483)+1,FIND("]",GL_Paste!$I3483)-FIND("[",GL_Paste!$I3483)-1),"")))</f>
        <v/>
      </c>
      <c r="D3486">
        <f>IF(GL_Paste!$B3483="","",IFERROR(INDEX(DeptName,MATCH($C3486,DeptTag,0)),"UNALLOCATED"))</f>
        <v/>
      </c>
      <c r="E3486">
        <f>IF(GL_Paste!$B3483="","",IFERROR(INDEX(AcctCat,MATCH(GL_Paste!$B3483&amp;"",AcctCode,0)),"UNKNOWN"))</f>
        <v/>
      </c>
      <c r="F3486">
        <f>IF(GL_Paste!$B3483="","",IFERROR(INDEX(AcctSub,MATCH(GL_Paste!$B3483&amp;"",AcctCode,0)),"UNKNOWN"))</f>
        <v/>
      </c>
    </row>
    <row r="3487">
      <c r="A3487" s="40">
        <f>IF(GL_Paste!$B3484="","",N(GL_Paste!$H3484)-N(GL_Paste!$G3484))</f>
        <v/>
      </c>
      <c r="B3487" s="43">
        <f>IF(GL_Paste!$B3484="","",DATE(YEAR(GL_Paste!$E3484),MONTH(GL_Paste!$E3484),1))</f>
        <v/>
      </c>
      <c r="C3487">
        <f>IF(GL_Paste!$B3484="","",IF(TRIM(GL_Paste!$M3484)&lt;&gt;"",TRIM(GL_Paste!$M3484),IFERROR(MID(GL_Paste!$I3484,FIND("[",GL_Paste!$I3484)+1,FIND("]",GL_Paste!$I3484)-FIND("[",GL_Paste!$I3484)-1),"")))</f>
        <v/>
      </c>
      <c r="D3487">
        <f>IF(GL_Paste!$B3484="","",IFERROR(INDEX(DeptName,MATCH($C3487,DeptTag,0)),"UNALLOCATED"))</f>
        <v/>
      </c>
      <c r="E3487">
        <f>IF(GL_Paste!$B3484="","",IFERROR(INDEX(AcctCat,MATCH(GL_Paste!$B3484&amp;"",AcctCode,0)),"UNKNOWN"))</f>
        <v/>
      </c>
      <c r="F3487">
        <f>IF(GL_Paste!$B3484="","",IFERROR(INDEX(AcctSub,MATCH(GL_Paste!$B3484&amp;"",AcctCode,0)),"UNKNOWN"))</f>
        <v/>
      </c>
    </row>
    <row r="3488">
      <c r="A3488" s="40">
        <f>IF(GL_Paste!$B3485="","",N(GL_Paste!$H3485)-N(GL_Paste!$G3485))</f>
        <v/>
      </c>
      <c r="B3488" s="43">
        <f>IF(GL_Paste!$B3485="","",DATE(YEAR(GL_Paste!$E3485),MONTH(GL_Paste!$E3485),1))</f>
        <v/>
      </c>
      <c r="C3488">
        <f>IF(GL_Paste!$B3485="","",IF(TRIM(GL_Paste!$M3485)&lt;&gt;"",TRIM(GL_Paste!$M3485),IFERROR(MID(GL_Paste!$I3485,FIND("[",GL_Paste!$I3485)+1,FIND("]",GL_Paste!$I3485)-FIND("[",GL_Paste!$I3485)-1),"")))</f>
        <v/>
      </c>
      <c r="D3488">
        <f>IF(GL_Paste!$B3485="","",IFERROR(INDEX(DeptName,MATCH($C3488,DeptTag,0)),"UNALLOCATED"))</f>
        <v/>
      </c>
      <c r="E3488">
        <f>IF(GL_Paste!$B3485="","",IFERROR(INDEX(AcctCat,MATCH(GL_Paste!$B3485&amp;"",AcctCode,0)),"UNKNOWN"))</f>
        <v/>
      </c>
      <c r="F3488">
        <f>IF(GL_Paste!$B3485="","",IFERROR(INDEX(AcctSub,MATCH(GL_Paste!$B3485&amp;"",AcctCode,0)),"UNKNOWN"))</f>
        <v/>
      </c>
    </row>
    <row r="3489">
      <c r="A3489" s="40">
        <f>IF(GL_Paste!$B3486="","",N(GL_Paste!$H3486)-N(GL_Paste!$G3486))</f>
        <v/>
      </c>
      <c r="B3489" s="43">
        <f>IF(GL_Paste!$B3486="","",DATE(YEAR(GL_Paste!$E3486),MONTH(GL_Paste!$E3486),1))</f>
        <v/>
      </c>
      <c r="C3489">
        <f>IF(GL_Paste!$B3486="","",IF(TRIM(GL_Paste!$M3486)&lt;&gt;"",TRIM(GL_Paste!$M3486),IFERROR(MID(GL_Paste!$I3486,FIND("[",GL_Paste!$I3486)+1,FIND("]",GL_Paste!$I3486)-FIND("[",GL_Paste!$I3486)-1),"")))</f>
        <v/>
      </c>
      <c r="D3489">
        <f>IF(GL_Paste!$B3486="","",IFERROR(INDEX(DeptName,MATCH($C3489,DeptTag,0)),"UNALLOCATED"))</f>
        <v/>
      </c>
      <c r="E3489">
        <f>IF(GL_Paste!$B3486="","",IFERROR(INDEX(AcctCat,MATCH(GL_Paste!$B3486&amp;"",AcctCode,0)),"UNKNOWN"))</f>
        <v/>
      </c>
      <c r="F3489">
        <f>IF(GL_Paste!$B3486="","",IFERROR(INDEX(AcctSub,MATCH(GL_Paste!$B3486&amp;"",AcctCode,0)),"UNKNOWN"))</f>
        <v/>
      </c>
    </row>
    <row r="3490">
      <c r="A3490" s="40">
        <f>IF(GL_Paste!$B3487="","",N(GL_Paste!$H3487)-N(GL_Paste!$G3487))</f>
        <v/>
      </c>
      <c r="B3490" s="43">
        <f>IF(GL_Paste!$B3487="","",DATE(YEAR(GL_Paste!$E3487),MONTH(GL_Paste!$E3487),1))</f>
        <v/>
      </c>
      <c r="C3490">
        <f>IF(GL_Paste!$B3487="","",IF(TRIM(GL_Paste!$M3487)&lt;&gt;"",TRIM(GL_Paste!$M3487),IFERROR(MID(GL_Paste!$I3487,FIND("[",GL_Paste!$I3487)+1,FIND("]",GL_Paste!$I3487)-FIND("[",GL_Paste!$I3487)-1),"")))</f>
        <v/>
      </c>
      <c r="D3490">
        <f>IF(GL_Paste!$B3487="","",IFERROR(INDEX(DeptName,MATCH($C3490,DeptTag,0)),"UNALLOCATED"))</f>
        <v/>
      </c>
      <c r="E3490">
        <f>IF(GL_Paste!$B3487="","",IFERROR(INDEX(AcctCat,MATCH(GL_Paste!$B3487&amp;"",AcctCode,0)),"UNKNOWN"))</f>
        <v/>
      </c>
      <c r="F3490">
        <f>IF(GL_Paste!$B3487="","",IFERROR(INDEX(AcctSub,MATCH(GL_Paste!$B3487&amp;"",AcctCode,0)),"UNKNOWN"))</f>
        <v/>
      </c>
    </row>
    <row r="3491">
      <c r="A3491" s="40">
        <f>IF(GL_Paste!$B3488="","",N(GL_Paste!$H3488)-N(GL_Paste!$G3488))</f>
        <v/>
      </c>
      <c r="B3491" s="43">
        <f>IF(GL_Paste!$B3488="","",DATE(YEAR(GL_Paste!$E3488),MONTH(GL_Paste!$E3488),1))</f>
        <v/>
      </c>
      <c r="C3491">
        <f>IF(GL_Paste!$B3488="","",IF(TRIM(GL_Paste!$M3488)&lt;&gt;"",TRIM(GL_Paste!$M3488),IFERROR(MID(GL_Paste!$I3488,FIND("[",GL_Paste!$I3488)+1,FIND("]",GL_Paste!$I3488)-FIND("[",GL_Paste!$I3488)-1),"")))</f>
        <v/>
      </c>
      <c r="D3491">
        <f>IF(GL_Paste!$B3488="","",IFERROR(INDEX(DeptName,MATCH($C3491,DeptTag,0)),"UNALLOCATED"))</f>
        <v/>
      </c>
      <c r="E3491">
        <f>IF(GL_Paste!$B3488="","",IFERROR(INDEX(AcctCat,MATCH(GL_Paste!$B3488&amp;"",AcctCode,0)),"UNKNOWN"))</f>
        <v/>
      </c>
      <c r="F3491">
        <f>IF(GL_Paste!$B3488="","",IFERROR(INDEX(AcctSub,MATCH(GL_Paste!$B3488&amp;"",AcctCode,0)),"UNKNOWN"))</f>
        <v/>
      </c>
    </row>
    <row r="3492">
      <c r="A3492" s="40">
        <f>IF(GL_Paste!$B3489="","",N(GL_Paste!$H3489)-N(GL_Paste!$G3489))</f>
        <v/>
      </c>
      <c r="B3492" s="43">
        <f>IF(GL_Paste!$B3489="","",DATE(YEAR(GL_Paste!$E3489),MONTH(GL_Paste!$E3489),1))</f>
        <v/>
      </c>
      <c r="C3492">
        <f>IF(GL_Paste!$B3489="","",IF(TRIM(GL_Paste!$M3489)&lt;&gt;"",TRIM(GL_Paste!$M3489),IFERROR(MID(GL_Paste!$I3489,FIND("[",GL_Paste!$I3489)+1,FIND("]",GL_Paste!$I3489)-FIND("[",GL_Paste!$I3489)-1),"")))</f>
        <v/>
      </c>
      <c r="D3492">
        <f>IF(GL_Paste!$B3489="","",IFERROR(INDEX(DeptName,MATCH($C3492,DeptTag,0)),"UNALLOCATED"))</f>
        <v/>
      </c>
      <c r="E3492">
        <f>IF(GL_Paste!$B3489="","",IFERROR(INDEX(AcctCat,MATCH(GL_Paste!$B3489&amp;"",AcctCode,0)),"UNKNOWN"))</f>
        <v/>
      </c>
      <c r="F3492">
        <f>IF(GL_Paste!$B3489="","",IFERROR(INDEX(AcctSub,MATCH(GL_Paste!$B3489&amp;"",AcctCode,0)),"UNKNOWN"))</f>
        <v/>
      </c>
    </row>
    <row r="3493">
      <c r="A3493" s="40">
        <f>IF(GL_Paste!$B3490="","",N(GL_Paste!$H3490)-N(GL_Paste!$G3490))</f>
        <v/>
      </c>
      <c r="B3493" s="43">
        <f>IF(GL_Paste!$B3490="","",DATE(YEAR(GL_Paste!$E3490),MONTH(GL_Paste!$E3490),1))</f>
        <v/>
      </c>
      <c r="C3493">
        <f>IF(GL_Paste!$B3490="","",IF(TRIM(GL_Paste!$M3490)&lt;&gt;"",TRIM(GL_Paste!$M3490),IFERROR(MID(GL_Paste!$I3490,FIND("[",GL_Paste!$I3490)+1,FIND("]",GL_Paste!$I3490)-FIND("[",GL_Paste!$I3490)-1),"")))</f>
        <v/>
      </c>
      <c r="D3493">
        <f>IF(GL_Paste!$B3490="","",IFERROR(INDEX(DeptName,MATCH($C3493,DeptTag,0)),"UNALLOCATED"))</f>
        <v/>
      </c>
      <c r="E3493">
        <f>IF(GL_Paste!$B3490="","",IFERROR(INDEX(AcctCat,MATCH(GL_Paste!$B3490&amp;"",AcctCode,0)),"UNKNOWN"))</f>
        <v/>
      </c>
      <c r="F3493">
        <f>IF(GL_Paste!$B3490="","",IFERROR(INDEX(AcctSub,MATCH(GL_Paste!$B3490&amp;"",AcctCode,0)),"UNKNOWN"))</f>
        <v/>
      </c>
    </row>
    <row r="3494">
      <c r="A3494" s="40">
        <f>IF(GL_Paste!$B3491="","",N(GL_Paste!$H3491)-N(GL_Paste!$G3491))</f>
        <v/>
      </c>
      <c r="B3494" s="43">
        <f>IF(GL_Paste!$B3491="","",DATE(YEAR(GL_Paste!$E3491),MONTH(GL_Paste!$E3491),1))</f>
        <v/>
      </c>
      <c r="C3494">
        <f>IF(GL_Paste!$B3491="","",IF(TRIM(GL_Paste!$M3491)&lt;&gt;"",TRIM(GL_Paste!$M3491),IFERROR(MID(GL_Paste!$I3491,FIND("[",GL_Paste!$I3491)+1,FIND("]",GL_Paste!$I3491)-FIND("[",GL_Paste!$I3491)-1),"")))</f>
        <v/>
      </c>
      <c r="D3494">
        <f>IF(GL_Paste!$B3491="","",IFERROR(INDEX(DeptName,MATCH($C3494,DeptTag,0)),"UNALLOCATED"))</f>
        <v/>
      </c>
      <c r="E3494">
        <f>IF(GL_Paste!$B3491="","",IFERROR(INDEX(AcctCat,MATCH(GL_Paste!$B3491&amp;"",AcctCode,0)),"UNKNOWN"))</f>
        <v/>
      </c>
      <c r="F3494">
        <f>IF(GL_Paste!$B3491="","",IFERROR(INDEX(AcctSub,MATCH(GL_Paste!$B3491&amp;"",AcctCode,0)),"UNKNOWN"))</f>
        <v/>
      </c>
    </row>
    <row r="3495">
      <c r="A3495" s="40">
        <f>IF(GL_Paste!$B3492="","",N(GL_Paste!$H3492)-N(GL_Paste!$G3492))</f>
        <v/>
      </c>
      <c r="B3495" s="43">
        <f>IF(GL_Paste!$B3492="","",DATE(YEAR(GL_Paste!$E3492),MONTH(GL_Paste!$E3492),1))</f>
        <v/>
      </c>
      <c r="C3495">
        <f>IF(GL_Paste!$B3492="","",IF(TRIM(GL_Paste!$M3492)&lt;&gt;"",TRIM(GL_Paste!$M3492),IFERROR(MID(GL_Paste!$I3492,FIND("[",GL_Paste!$I3492)+1,FIND("]",GL_Paste!$I3492)-FIND("[",GL_Paste!$I3492)-1),"")))</f>
        <v/>
      </c>
      <c r="D3495">
        <f>IF(GL_Paste!$B3492="","",IFERROR(INDEX(DeptName,MATCH($C3495,DeptTag,0)),"UNALLOCATED"))</f>
        <v/>
      </c>
      <c r="E3495">
        <f>IF(GL_Paste!$B3492="","",IFERROR(INDEX(AcctCat,MATCH(GL_Paste!$B3492&amp;"",AcctCode,0)),"UNKNOWN"))</f>
        <v/>
      </c>
      <c r="F3495">
        <f>IF(GL_Paste!$B3492="","",IFERROR(INDEX(AcctSub,MATCH(GL_Paste!$B3492&amp;"",AcctCode,0)),"UNKNOWN"))</f>
        <v/>
      </c>
    </row>
    <row r="3496">
      <c r="A3496" s="40">
        <f>IF(GL_Paste!$B3493="","",N(GL_Paste!$H3493)-N(GL_Paste!$G3493))</f>
        <v/>
      </c>
      <c r="B3496" s="43">
        <f>IF(GL_Paste!$B3493="","",DATE(YEAR(GL_Paste!$E3493),MONTH(GL_Paste!$E3493),1))</f>
        <v/>
      </c>
      <c r="C3496">
        <f>IF(GL_Paste!$B3493="","",IF(TRIM(GL_Paste!$M3493)&lt;&gt;"",TRIM(GL_Paste!$M3493),IFERROR(MID(GL_Paste!$I3493,FIND("[",GL_Paste!$I3493)+1,FIND("]",GL_Paste!$I3493)-FIND("[",GL_Paste!$I3493)-1),"")))</f>
        <v/>
      </c>
      <c r="D3496">
        <f>IF(GL_Paste!$B3493="","",IFERROR(INDEX(DeptName,MATCH($C3496,DeptTag,0)),"UNALLOCATED"))</f>
        <v/>
      </c>
      <c r="E3496">
        <f>IF(GL_Paste!$B3493="","",IFERROR(INDEX(AcctCat,MATCH(GL_Paste!$B3493&amp;"",AcctCode,0)),"UNKNOWN"))</f>
        <v/>
      </c>
      <c r="F3496">
        <f>IF(GL_Paste!$B3493="","",IFERROR(INDEX(AcctSub,MATCH(GL_Paste!$B3493&amp;"",AcctCode,0)),"UNKNOWN"))</f>
        <v/>
      </c>
    </row>
    <row r="3497">
      <c r="A3497" s="40">
        <f>IF(GL_Paste!$B3494="","",N(GL_Paste!$H3494)-N(GL_Paste!$G3494))</f>
        <v/>
      </c>
      <c r="B3497" s="43">
        <f>IF(GL_Paste!$B3494="","",DATE(YEAR(GL_Paste!$E3494),MONTH(GL_Paste!$E3494),1))</f>
        <v/>
      </c>
      <c r="C3497">
        <f>IF(GL_Paste!$B3494="","",IF(TRIM(GL_Paste!$M3494)&lt;&gt;"",TRIM(GL_Paste!$M3494),IFERROR(MID(GL_Paste!$I3494,FIND("[",GL_Paste!$I3494)+1,FIND("]",GL_Paste!$I3494)-FIND("[",GL_Paste!$I3494)-1),"")))</f>
        <v/>
      </c>
      <c r="D3497">
        <f>IF(GL_Paste!$B3494="","",IFERROR(INDEX(DeptName,MATCH($C3497,DeptTag,0)),"UNALLOCATED"))</f>
        <v/>
      </c>
      <c r="E3497">
        <f>IF(GL_Paste!$B3494="","",IFERROR(INDEX(AcctCat,MATCH(GL_Paste!$B3494&amp;"",AcctCode,0)),"UNKNOWN"))</f>
        <v/>
      </c>
      <c r="F3497">
        <f>IF(GL_Paste!$B3494="","",IFERROR(INDEX(AcctSub,MATCH(GL_Paste!$B3494&amp;"",AcctCode,0)),"UNKNOWN"))</f>
        <v/>
      </c>
    </row>
    <row r="3498">
      <c r="A3498" s="40">
        <f>IF(GL_Paste!$B3495="","",N(GL_Paste!$H3495)-N(GL_Paste!$G3495))</f>
        <v/>
      </c>
      <c r="B3498" s="43">
        <f>IF(GL_Paste!$B3495="","",DATE(YEAR(GL_Paste!$E3495),MONTH(GL_Paste!$E3495),1))</f>
        <v/>
      </c>
      <c r="C3498">
        <f>IF(GL_Paste!$B3495="","",IF(TRIM(GL_Paste!$M3495)&lt;&gt;"",TRIM(GL_Paste!$M3495),IFERROR(MID(GL_Paste!$I3495,FIND("[",GL_Paste!$I3495)+1,FIND("]",GL_Paste!$I3495)-FIND("[",GL_Paste!$I3495)-1),"")))</f>
        <v/>
      </c>
      <c r="D3498">
        <f>IF(GL_Paste!$B3495="","",IFERROR(INDEX(DeptName,MATCH($C3498,DeptTag,0)),"UNALLOCATED"))</f>
        <v/>
      </c>
      <c r="E3498">
        <f>IF(GL_Paste!$B3495="","",IFERROR(INDEX(AcctCat,MATCH(GL_Paste!$B3495&amp;"",AcctCode,0)),"UNKNOWN"))</f>
        <v/>
      </c>
      <c r="F3498">
        <f>IF(GL_Paste!$B3495="","",IFERROR(INDEX(AcctSub,MATCH(GL_Paste!$B3495&amp;"",AcctCode,0)),"UNKNOWN"))</f>
        <v/>
      </c>
    </row>
    <row r="3499">
      <c r="A3499" s="40">
        <f>IF(GL_Paste!$B3496="","",N(GL_Paste!$H3496)-N(GL_Paste!$G3496))</f>
        <v/>
      </c>
      <c r="B3499" s="43">
        <f>IF(GL_Paste!$B3496="","",DATE(YEAR(GL_Paste!$E3496),MONTH(GL_Paste!$E3496),1))</f>
        <v/>
      </c>
      <c r="C3499">
        <f>IF(GL_Paste!$B3496="","",IF(TRIM(GL_Paste!$M3496)&lt;&gt;"",TRIM(GL_Paste!$M3496),IFERROR(MID(GL_Paste!$I3496,FIND("[",GL_Paste!$I3496)+1,FIND("]",GL_Paste!$I3496)-FIND("[",GL_Paste!$I3496)-1),"")))</f>
        <v/>
      </c>
      <c r="D3499">
        <f>IF(GL_Paste!$B3496="","",IFERROR(INDEX(DeptName,MATCH($C3499,DeptTag,0)),"UNALLOCATED"))</f>
        <v/>
      </c>
      <c r="E3499">
        <f>IF(GL_Paste!$B3496="","",IFERROR(INDEX(AcctCat,MATCH(GL_Paste!$B3496&amp;"",AcctCode,0)),"UNKNOWN"))</f>
        <v/>
      </c>
      <c r="F3499">
        <f>IF(GL_Paste!$B3496="","",IFERROR(INDEX(AcctSub,MATCH(GL_Paste!$B3496&amp;"",AcctCode,0)),"UNKNOWN"))</f>
        <v/>
      </c>
    </row>
    <row r="3500">
      <c r="A3500" s="40">
        <f>IF(GL_Paste!$B3497="","",N(GL_Paste!$H3497)-N(GL_Paste!$G3497))</f>
        <v/>
      </c>
      <c r="B3500" s="43">
        <f>IF(GL_Paste!$B3497="","",DATE(YEAR(GL_Paste!$E3497),MONTH(GL_Paste!$E3497),1))</f>
        <v/>
      </c>
      <c r="C3500">
        <f>IF(GL_Paste!$B3497="","",IF(TRIM(GL_Paste!$M3497)&lt;&gt;"",TRIM(GL_Paste!$M3497),IFERROR(MID(GL_Paste!$I3497,FIND("[",GL_Paste!$I3497)+1,FIND("]",GL_Paste!$I3497)-FIND("[",GL_Paste!$I3497)-1),"")))</f>
        <v/>
      </c>
      <c r="D3500">
        <f>IF(GL_Paste!$B3497="","",IFERROR(INDEX(DeptName,MATCH($C3500,DeptTag,0)),"UNALLOCATED"))</f>
        <v/>
      </c>
      <c r="E3500">
        <f>IF(GL_Paste!$B3497="","",IFERROR(INDEX(AcctCat,MATCH(GL_Paste!$B3497&amp;"",AcctCode,0)),"UNKNOWN"))</f>
        <v/>
      </c>
      <c r="F3500">
        <f>IF(GL_Paste!$B3497="","",IFERROR(INDEX(AcctSub,MATCH(GL_Paste!$B3497&amp;"",AcctCode,0)),"UNKNOWN"))</f>
        <v/>
      </c>
    </row>
    <row r="3501">
      <c r="A3501" s="40">
        <f>IF(GL_Paste!$B3498="","",N(GL_Paste!$H3498)-N(GL_Paste!$G3498))</f>
        <v/>
      </c>
      <c r="B3501" s="43">
        <f>IF(GL_Paste!$B3498="","",DATE(YEAR(GL_Paste!$E3498),MONTH(GL_Paste!$E3498),1))</f>
        <v/>
      </c>
      <c r="C3501">
        <f>IF(GL_Paste!$B3498="","",IF(TRIM(GL_Paste!$M3498)&lt;&gt;"",TRIM(GL_Paste!$M3498),IFERROR(MID(GL_Paste!$I3498,FIND("[",GL_Paste!$I3498)+1,FIND("]",GL_Paste!$I3498)-FIND("[",GL_Paste!$I3498)-1),"")))</f>
        <v/>
      </c>
      <c r="D3501">
        <f>IF(GL_Paste!$B3498="","",IFERROR(INDEX(DeptName,MATCH($C3501,DeptTag,0)),"UNALLOCATED"))</f>
        <v/>
      </c>
      <c r="E3501">
        <f>IF(GL_Paste!$B3498="","",IFERROR(INDEX(AcctCat,MATCH(GL_Paste!$B3498&amp;"",AcctCode,0)),"UNKNOWN"))</f>
        <v/>
      </c>
      <c r="F3501">
        <f>IF(GL_Paste!$B3498="","",IFERROR(INDEX(AcctSub,MATCH(GL_Paste!$B3498&amp;"",AcctCode,0)),"UNKNOWN"))</f>
        <v/>
      </c>
    </row>
    <row r="3502">
      <c r="A3502" s="40">
        <f>IF(GL_Paste!$B3499="","",N(GL_Paste!$H3499)-N(GL_Paste!$G3499))</f>
        <v/>
      </c>
      <c r="B3502" s="43">
        <f>IF(GL_Paste!$B3499="","",DATE(YEAR(GL_Paste!$E3499),MONTH(GL_Paste!$E3499),1))</f>
        <v/>
      </c>
      <c r="C3502">
        <f>IF(GL_Paste!$B3499="","",IF(TRIM(GL_Paste!$M3499)&lt;&gt;"",TRIM(GL_Paste!$M3499),IFERROR(MID(GL_Paste!$I3499,FIND("[",GL_Paste!$I3499)+1,FIND("]",GL_Paste!$I3499)-FIND("[",GL_Paste!$I3499)-1),"")))</f>
        <v/>
      </c>
      <c r="D3502">
        <f>IF(GL_Paste!$B3499="","",IFERROR(INDEX(DeptName,MATCH($C3502,DeptTag,0)),"UNALLOCATED"))</f>
        <v/>
      </c>
      <c r="E3502">
        <f>IF(GL_Paste!$B3499="","",IFERROR(INDEX(AcctCat,MATCH(GL_Paste!$B3499&amp;"",AcctCode,0)),"UNKNOWN"))</f>
        <v/>
      </c>
      <c r="F3502">
        <f>IF(GL_Paste!$B3499="","",IFERROR(INDEX(AcctSub,MATCH(GL_Paste!$B3499&amp;"",AcctCode,0)),"UNKNOWN"))</f>
        <v/>
      </c>
    </row>
    <row r="3503">
      <c r="A3503" s="40">
        <f>IF(GL_Paste!$B3500="","",N(GL_Paste!$H3500)-N(GL_Paste!$G3500))</f>
        <v/>
      </c>
      <c r="B3503" s="43">
        <f>IF(GL_Paste!$B3500="","",DATE(YEAR(GL_Paste!$E3500),MONTH(GL_Paste!$E3500),1))</f>
        <v/>
      </c>
      <c r="C3503">
        <f>IF(GL_Paste!$B3500="","",IF(TRIM(GL_Paste!$M3500)&lt;&gt;"",TRIM(GL_Paste!$M3500),IFERROR(MID(GL_Paste!$I3500,FIND("[",GL_Paste!$I3500)+1,FIND("]",GL_Paste!$I3500)-FIND("[",GL_Paste!$I3500)-1),"")))</f>
        <v/>
      </c>
      <c r="D3503">
        <f>IF(GL_Paste!$B3500="","",IFERROR(INDEX(DeptName,MATCH($C3503,DeptTag,0)),"UNALLOCATED"))</f>
        <v/>
      </c>
      <c r="E3503">
        <f>IF(GL_Paste!$B3500="","",IFERROR(INDEX(AcctCat,MATCH(GL_Paste!$B3500&amp;"",AcctCode,0)),"UNKNOWN"))</f>
        <v/>
      </c>
      <c r="F3503">
        <f>IF(GL_Paste!$B3500="","",IFERROR(INDEX(AcctSub,MATCH(GL_Paste!$B3500&amp;"",AcctCode,0)),"UNKNOWN"))</f>
        <v/>
      </c>
    </row>
    <row r="3504">
      <c r="A3504" s="40">
        <f>IF(GL_Paste!$B3501="","",N(GL_Paste!$H3501)-N(GL_Paste!$G3501))</f>
        <v/>
      </c>
      <c r="B3504" s="43">
        <f>IF(GL_Paste!$B3501="","",DATE(YEAR(GL_Paste!$E3501),MONTH(GL_Paste!$E3501),1))</f>
        <v/>
      </c>
      <c r="C3504">
        <f>IF(GL_Paste!$B3501="","",IF(TRIM(GL_Paste!$M3501)&lt;&gt;"",TRIM(GL_Paste!$M3501),IFERROR(MID(GL_Paste!$I3501,FIND("[",GL_Paste!$I3501)+1,FIND("]",GL_Paste!$I3501)-FIND("[",GL_Paste!$I3501)-1),"")))</f>
        <v/>
      </c>
      <c r="D3504">
        <f>IF(GL_Paste!$B3501="","",IFERROR(INDEX(DeptName,MATCH($C3504,DeptTag,0)),"UNALLOCATED"))</f>
        <v/>
      </c>
      <c r="E3504">
        <f>IF(GL_Paste!$B3501="","",IFERROR(INDEX(AcctCat,MATCH(GL_Paste!$B3501&amp;"",AcctCode,0)),"UNKNOWN"))</f>
        <v/>
      </c>
      <c r="F3504">
        <f>IF(GL_Paste!$B3501="","",IFERROR(INDEX(AcctSub,MATCH(GL_Paste!$B3501&amp;"",AcctCode,0)),"UNKNOWN"))</f>
        <v/>
      </c>
    </row>
    <row r="3505">
      <c r="A3505" s="40">
        <f>IF(GL_Paste!$B3502="","",N(GL_Paste!$H3502)-N(GL_Paste!$G3502))</f>
        <v/>
      </c>
      <c r="B3505" s="43">
        <f>IF(GL_Paste!$B3502="","",DATE(YEAR(GL_Paste!$E3502),MONTH(GL_Paste!$E3502),1))</f>
        <v/>
      </c>
      <c r="C3505">
        <f>IF(GL_Paste!$B3502="","",IF(TRIM(GL_Paste!$M3502)&lt;&gt;"",TRIM(GL_Paste!$M3502),IFERROR(MID(GL_Paste!$I3502,FIND("[",GL_Paste!$I3502)+1,FIND("]",GL_Paste!$I3502)-FIND("[",GL_Paste!$I3502)-1),"")))</f>
        <v/>
      </c>
      <c r="D3505">
        <f>IF(GL_Paste!$B3502="","",IFERROR(INDEX(DeptName,MATCH($C3505,DeptTag,0)),"UNALLOCATED"))</f>
        <v/>
      </c>
      <c r="E3505">
        <f>IF(GL_Paste!$B3502="","",IFERROR(INDEX(AcctCat,MATCH(GL_Paste!$B3502&amp;"",AcctCode,0)),"UNKNOWN"))</f>
        <v/>
      </c>
      <c r="F3505">
        <f>IF(GL_Paste!$B3502="","",IFERROR(INDEX(AcctSub,MATCH(GL_Paste!$B3502&amp;"",AcctCode,0)),"UNKNOWN"))</f>
        <v/>
      </c>
    </row>
    <row r="3506">
      <c r="A3506" s="40">
        <f>IF(GL_Paste!$B3503="","",N(GL_Paste!$H3503)-N(GL_Paste!$G3503))</f>
        <v/>
      </c>
      <c r="B3506" s="43">
        <f>IF(GL_Paste!$B3503="","",DATE(YEAR(GL_Paste!$E3503),MONTH(GL_Paste!$E3503),1))</f>
        <v/>
      </c>
      <c r="C3506">
        <f>IF(GL_Paste!$B3503="","",IF(TRIM(GL_Paste!$M3503)&lt;&gt;"",TRIM(GL_Paste!$M3503),IFERROR(MID(GL_Paste!$I3503,FIND("[",GL_Paste!$I3503)+1,FIND("]",GL_Paste!$I3503)-FIND("[",GL_Paste!$I3503)-1),"")))</f>
        <v/>
      </c>
      <c r="D3506">
        <f>IF(GL_Paste!$B3503="","",IFERROR(INDEX(DeptName,MATCH($C3506,DeptTag,0)),"UNALLOCATED"))</f>
        <v/>
      </c>
      <c r="E3506">
        <f>IF(GL_Paste!$B3503="","",IFERROR(INDEX(AcctCat,MATCH(GL_Paste!$B3503&amp;"",AcctCode,0)),"UNKNOWN"))</f>
        <v/>
      </c>
      <c r="F3506">
        <f>IF(GL_Paste!$B3503="","",IFERROR(INDEX(AcctSub,MATCH(GL_Paste!$B3503&amp;"",AcctCode,0)),"UNKNOWN"))</f>
        <v/>
      </c>
    </row>
    <row r="3507">
      <c r="A3507" s="40">
        <f>IF(GL_Paste!$B3504="","",N(GL_Paste!$H3504)-N(GL_Paste!$G3504))</f>
        <v/>
      </c>
      <c r="B3507" s="43">
        <f>IF(GL_Paste!$B3504="","",DATE(YEAR(GL_Paste!$E3504),MONTH(GL_Paste!$E3504),1))</f>
        <v/>
      </c>
      <c r="C3507">
        <f>IF(GL_Paste!$B3504="","",IF(TRIM(GL_Paste!$M3504)&lt;&gt;"",TRIM(GL_Paste!$M3504),IFERROR(MID(GL_Paste!$I3504,FIND("[",GL_Paste!$I3504)+1,FIND("]",GL_Paste!$I3504)-FIND("[",GL_Paste!$I3504)-1),"")))</f>
        <v/>
      </c>
      <c r="D3507">
        <f>IF(GL_Paste!$B3504="","",IFERROR(INDEX(DeptName,MATCH($C3507,DeptTag,0)),"UNALLOCATED"))</f>
        <v/>
      </c>
      <c r="E3507">
        <f>IF(GL_Paste!$B3504="","",IFERROR(INDEX(AcctCat,MATCH(GL_Paste!$B3504&amp;"",AcctCode,0)),"UNKNOWN"))</f>
        <v/>
      </c>
      <c r="F3507">
        <f>IF(GL_Paste!$B3504="","",IFERROR(INDEX(AcctSub,MATCH(GL_Paste!$B3504&amp;"",AcctCode,0)),"UNKNOWN"))</f>
        <v/>
      </c>
    </row>
    <row r="3508">
      <c r="A3508" s="40">
        <f>IF(GL_Paste!$B3505="","",N(GL_Paste!$H3505)-N(GL_Paste!$G3505))</f>
        <v/>
      </c>
      <c r="B3508" s="43">
        <f>IF(GL_Paste!$B3505="","",DATE(YEAR(GL_Paste!$E3505),MONTH(GL_Paste!$E3505),1))</f>
        <v/>
      </c>
      <c r="C3508">
        <f>IF(GL_Paste!$B3505="","",IF(TRIM(GL_Paste!$M3505)&lt;&gt;"",TRIM(GL_Paste!$M3505),IFERROR(MID(GL_Paste!$I3505,FIND("[",GL_Paste!$I3505)+1,FIND("]",GL_Paste!$I3505)-FIND("[",GL_Paste!$I3505)-1),"")))</f>
        <v/>
      </c>
      <c r="D3508">
        <f>IF(GL_Paste!$B3505="","",IFERROR(INDEX(DeptName,MATCH($C3508,DeptTag,0)),"UNALLOCATED"))</f>
        <v/>
      </c>
      <c r="E3508">
        <f>IF(GL_Paste!$B3505="","",IFERROR(INDEX(AcctCat,MATCH(GL_Paste!$B3505&amp;"",AcctCode,0)),"UNKNOWN"))</f>
        <v/>
      </c>
      <c r="F3508">
        <f>IF(GL_Paste!$B3505="","",IFERROR(INDEX(AcctSub,MATCH(GL_Paste!$B3505&amp;"",AcctCode,0)),"UNKNOWN"))</f>
        <v/>
      </c>
    </row>
    <row r="3509">
      <c r="A3509" s="40">
        <f>IF(GL_Paste!$B3506="","",N(GL_Paste!$H3506)-N(GL_Paste!$G3506))</f>
        <v/>
      </c>
      <c r="B3509" s="43">
        <f>IF(GL_Paste!$B3506="","",DATE(YEAR(GL_Paste!$E3506),MONTH(GL_Paste!$E3506),1))</f>
        <v/>
      </c>
      <c r="C3509">
        <f>IF(GL_Paste!$B3506="","",IF(TRIM(GL_Paste!$M3506)&lt;&gt;"",TRIM(GL_Paste!$M3506),IFERROR(MID(GL_Paste!$I3506,FIND("[",GL_Paste!$I3506)+1,FIND("]",GL_Paste!$I3506)-FIND("[",GL_Paste!$I3506)-1),"")))</f>
        <v/>
      </c>
      <c r="D3509">
        <f>IF(GL_Paste!$B3506="","",IFERROR(INDEX(DeptName,MATCH($C3509,DeptTag,0)),"UNALLOCATED"))</f>
        <v/>
      </c>
      <c r="E3509">
        <f>IF(GL_Paste!$B3506="","",IFERROR(INDEX(AcctCat,MATCH(GL_Paste!$B3506&amp;"",AcctCode,0)),"UNKNOWN"))</f>
        <v/>
      </c>
      <c r="F3509">
        <f>IF(GL_Paste!$B3506="","",IFERROR(INDEX(AcctSub,MATCH(GL_Paste!$B3506&amp;"",AcctCode,0)),"UNKNOWN"))</f>
        <v/>
      </c>
    </row>
    <row r="3510">
      <c r="A3510" s="40">
        <f>IF(GL_Paste!$B3507="","",N(GL_Paste!$H3507)-N(GL_Paste!$G3507))</f>
        <v/>
      </c>
      <c r="B3510" s="43">
        <f>IF(GL_Paste!$B3507="","",DATE(YEAR(GL_Paste!$E3507),MONTH(GL_Paste!$E3507),1))</f>
        <v/>
      </c>
      <c r="C3510">
        <f>IF(GL_Paste!$B3507="","",IF(TRIM(GL_Paste!$M3507)&lt;&gt;"",TRIM(GL_Paste!$M3507),IFERROR(MID(GL_Paste!$I3507,FIND("[",GL_Paste!$I3507)+1,FIND("]",GL_Paste!$I3507)-FIND("[",GL_Paste!$I3507)-1),"")))</f>
        <v/>
      </c>
      <c r="D3510">
        <f>IF(GL_Paste!$B3507="","",IFERROR(INDEX(DeptName,MATCH($C3510,DeptTag,0)),"UNALLOCATED"))</f>
        <v/>
      </c>
      <c r="E3510">
        <f>IF(GL_Paste!$B3507="","",IFERROR(INDEX(AcctCat,MATCH(GL_Paste!$B3507&amp;"",AcctCode,0)),"UNKNOWN"))</f>
        <v/>
      </c>
      <c r="F3510">
        <f>IF(GL_Paste!$B3507="","",IFERROR(INDEX(AcctSub,MATCH(GL_Paste!$B3507&amp;"",AcctCode,0)),"UNKNOWN"))</f>
        <v/>
      </c>
    </row>
    <row r="3511">
      <c r="A3511" s="40">
        <f>IF(GL_Paste!$B3508="","",N(GL_Paste!$H3508)-N(GL_Paste!$G3508))</f>
        <v/>
      </c>
      <c r="B3511" s="43">
        <f>IF(GL_Paste!$B3508="","",DATE(YEAR(GL_Paste!$E3508),MONTH(GL_Paste!$E3508),1))</f>
        <v/>
      </c>
      <c r="C3511">
        <f>IF(GL_Paste!$B3508="","",IF(TRIM(GL_Paste!$M3508)&lt;&gt;"",TRIM(GL_Paste!$M3508),IFERROR(MID(GL_Paste!$I3508,FIND("[",GL_Paste!$I3508)+1,FIND("]",GL_Paste!$I3508)-FIND("[",GL_Paste!$I3508)-1),"")))</f>
        <v/>
      </c>
      <c r="D3511">
        <f>IF(GL_Paste!$B3508="","",IFERROR(INDEX(DeptName,MATCH($C3511,DeptTag,0)),"UNALLOCATED"))</f>
        <v/>
      </c>
      <c r="E3511">
        <f>IF(GL_Paste!$B3508="","",IFERROR(INDEX(AcctCat,MATCH(GL_Paste!$B3508&amp;"",AcctCode,0)),"UNKNOWN"))</f>
        <v/>
      </c>
      <c r="F3511">
        <f>IF(GL_Paste!$B3508="","",IFERROR(INDEX(AcctSub,MATCH(GL_Paste!$B3508&amp;"",AcctCode,0)),"UNKNOWN"))</f>
        <v/>
      </c>
    </row>
    <row r="3512">
      <c r="A3512" s="40">
        <f>IF(GL_Paste!$B3509="","",N(GL_Paste!$H3509)-N(GL_Paste!$G3509))</f>
        <v/>
      </c>
      <c r="B3512" s="43">
        <f>IF(GL_Paste!$B3509="","",DATE(YEAR(GL_Paste!$E3509),MONTH(GL_Paste!$E3509),1))</f>
        <v/>
      </c>
      <c r="C3512">
        <f>IF(GL_Paste!$B3509="","",IF(TRIM(GL_Paste!$M3509)&lt;&gt;"",TRIM(GL_Paste!$M3509),IFERROR(MID(GL_Paste!$I3509,FIND("[",GL_Paste!$I3509)+1,FIND("]",GL_Paste!$I3509)-FIND("[",GL_Paste!$I3509)-1),"")))</f>
        <v/>
      </c>
      <c r="D3512">
        <f>IF(GL_Paste!$B3509="","",IFERROR(INDEX(DeptName,MATCH($C3512,DeptTag,0)),"UNALLOCATED"))</f>
        <v/>
      </c>
      <c r="E3512">
        <f>IF(GL_Paste!$B3509="","",IFERROR(INDEX(AcctCat,MATCH(GL_Paste!$B3509&amp;"",AcctCode,0)),"UNKNOWN"))</f>
        <v/>
      </c>
      <c r="F3512">
        <f>IF(GL_Paste!$B3509="","",IFERROR(INDEX(AcctSub,MATCH(GL_Paste!$B3509&amp;"",AcctCode,0)),"UNKNOWN"))</f>
        <v/>
      </c>
    </row>
    <row r="3513">
      <c r="A3513" s="40">
        <f>IF(GL_Paste!$B3510="","",N(GL_Paste!$H3510)-N(GL_Paste!$G3510))</f>
        <v/>
      </c>
      <c r="B3513" s="43">
        <f>IF(GL_Paste!$B3510="","",DATE(YEAR(GL_Paste!$E3510),MONTH(GL_Paste!$E3510),1))</f>
        <v/>
      </c>
      <c r="C3513">
        <f>IF(GL_Paste!$B3510="","",IF(TRIM(GL_Paste!$M3510)&lt;&gt;"",TRIM(GL_Paste!$M3510),IFERROR(MID(GL_Paste!$I3510,FIND("[",GL_Paste!$I3510)+1,FIND("]",GL_Paste!$I3510)-FIND("[",GL_Paste!$I3510)-1),"")))</f>
        <v/>
      </c>
      <c r="D3513">
        <f>IF(GL_Paste!$B3510="","",IFERROR(INDEX(DeptName,MATCH($C3513,DeptTag,0)),"UNALLOCATED"))</f>
        <v/>
      </c>
      <c r="E3513">
        <f>IF(GL_Paste!$B3510="","",IFERROR(INDEX(AcctCat,MATCH(GL_Paste!$B3510&amp;"",AcctCode,0)),"UNKNOWN"))</f>
        <v/>
      </c>
      <c r="F3513">
        <f>IF(GL_Paste!$B3510="","",IFERROR(INDEX(AcctSub,MATCH(GL_Paste!$B3510&amp;"",AcctCode,0)),"UNKNOWN"))</f>
        <v/>
      </c>
    </row>
    <row r="3514">
      <c r="A3514" s="40">
        <f>IF(GL_Paste!$B3511="","",N(GL_Paste!$H3511)-N(GL_Paste!$G3511))</f>
        <v/>
      </c>
      <c r="B3514" s="43">
        <f>IF(GL_Paste!$B3511="","",DATE(YEAR(GL_Paste!$E3511),MONTH(GL_Paste!$E3511),1))</f>
        <v/>
      </c>
      <c r="C3514">
        <f>IF(GL_Paste!$B3511="","",IF(TRIM(GL_Paste!$M3511)&lt;&gt;"",TRIM(GL_Paste!$M3511),IFERROR(MID(GL_Paste!$I3511,FIND("[",GL_Paste!$I3511)+1,FIND("]",GL_Paste!$I3511)-FIND("[",GL_Paste!$I3511)-1),"")))</f>
        <v/>
      </c>
      <c r="D3514">
        <f>IF(GL_Paste!$B3511="","",IFERROR(INDEX(DeptName,MATCH($C3514,DeptTag,0)),"UNALLOCATED"))</f>
        <v/>
      </c>
      <c r="E3514">
        <f>IF(GL_Paste!$B3511="","",IFERROR(INDEX(AcctCat,MATCH(GL_Paste!$B3511&amp;"",AcctCode,0)),"UNKNOWN"))</f>
        <v/>
      </c>
      <c r="F3514">
        <f>IF(GL_Paste!$B3511="","",IFERROR(INDEX(AcctSub,MATCH(GL_Paste!$B3511&amp;"",AcctCode,0)),"UNKNOWN"))</f>
        <v/>
      </c>
    </row>
    <row r="3515">
      <c r="A3515" s="40">
        <f>IF(GL_Paste!$B3512="","",N(GL_Paste!$H3512)-N(GL_Paste!$G3512))</f>
        <v/>
      </c>
      <c r="B3515" s="43">
        <f>IF(GL_Paste!$B3512="","",DATE(YEAR(GL_Paste!$E3512),MONTH(GL_Paste!$E3512),1))</f>
        <v/>
      </c>
      <c r="C3515">
        <f>IF(GL_Paste!$B3512="","",IF(TRIM(GL_Paste!$M3512)&lt;&gt;"",TRIM(GL_Paste!$M3512),IFERROR(MID(GL_Paste!$I3512,FIND("[",GL_Paste!$I3512)+1,FIND("]",GL_Paste!$I3512)-FIND("[",GL_Paste!$I3512)-1),"")))</f>
        <v/>
      </c>
      <c r="D3515">
        <f>IF(GL_Paste!$B3512="","",IFERROR(INDEX(DeptName,MATCH($C3515,DeptTag,0)),"UNALLOCATED"))</f>
        <v/>
      </c>
      <c r="E3515">
        <f>IF(GL_Paste!$B3512="","",IFERROR(INDEX(AcctCat,MATCH(GL_Paste!$B3512&amp;"",AcctCode,0)),"UNKNOWN"))</f>
        <v/>
      </c>
      <c r="F3515">
        <f>IF(GL_Paste!$B3512="","",IFERROR(INDEX(AcctSub,MATCH(GL_Paste!$B3512&amp;"",AcctCode,0)),"UNKNOWN"))</f>
        <v/>
      </c>
    </row>
    <row r="3516">
      <c r="A3516" s="40">
        <f>IF(GL_Paste!$B3513="","",N(GL_Paste!$H3513)-N(GL_Paste!$G3513))</f>
        <v/>
      </c>
      <c r="B3516" s="43">
        <f>IF(GL_Paste!$B3513="","",DATE(YEAR(GL_Paste!$E3513),MONTH(GL_Paste!$E3513),1))</f>
        <v/>
      </c>
      <c r="C3516">
        <f>IF(GL_Paste!$B3513="","",IF(TRIM(GL_Paste!$M3513)&lt;&gt;"",TRIM(GL_Paste!$M3513),IFERROR(MID(GL_Paste!$I3513,FIND("[",GL_Paste!$I3513)+1,FIND("]",GL_Paste!$I3513)-FIND("[",GL_Paste!$I3513)-1),"")))</f>
        <v/>
      </c>
      <c r="D3516">
        <f>IF(GL_Paste!$B3513="","",IFERROR(INDEX(DeptName,MATCH($C3516,DeptTag,0)),"UNALLOCATED"))</f>
        <v/>
      </c>
      <c r="E3516">
        <f>IF(GL_Paste!$B3513="","",IFERROR(INDEX(AcctCat,MATCH(GL_Paste!$B3513&amp;"",AcctCode,0)),"UNKNOWN"))</f>
        <v/>
      </c>
      <c r="F3516">
        <f>IF(GL_Paste!$B3513="","",IFERROR(INDEX(AcctSub,MATCH(GL_Paste!$B3513&amp;"",AcctCode,0)),"UNKNOWN"))</f>
        <v/>
      </c>
    </row>
    <row r="3517">
      <c r="A3517" s="40">
        <f>IF(GL_Paste!$B3514="","",N(GL_Paste!$H3514)-N(GL_Paste!$G3514))</f>
        <v/>
      </c>
      <c r="B3517" s="43">
        <f>IF(GL_Paste!$B3514="","",DATE(YEAR(GL_Paste!$E3514),MONTH(GL_Paste!$E3514),1))</f>
        <v/>
      </c>
      <c r="C3517">
        <f>IF(GL_Paste!$B3514="","",IF(TRIM(GL_Paste!$M3514)&lt;&gt;"",TRIM(GL_Paste!$M3514),IFERROR(MID(GL_Paste!$I3514,FIND("[",GL_Paste!$I3514)+1,FIND("]",GL_Paste!$I3514)-FIND("[",GL_Paste!$I3514)-1),"")))</f>
        <v/>
      </c>
      <c r="D3517">
        <f>IF(GL_Paste!$B3514="","",IFERROR(INDEX(DeptName,MATCH($C3517,DeptTag,0)),"UNALLOCATED"))</f>
        <v/>
      </c>
      <c r="E3517">
        <f>IF(GL_Paste!$B3514="","",IFERROR(INDEX(AcctCat,MATCH(GL_Paste!$B3514&amp;"",AcctCode,0)),"UNKNOWN"))</f>
        <v/>
      </c>
      <c r="F3517">
        <f>IF(GL_Paste!$B3514="","",IFERROR(INDEX(AcctSub,MATCH(GL_Paste!$B3514&amp;"",AcctCode,0)),"UNKNOWN"))</f>
        <v/>
      </c>
    </row>
    <row r="3518">
      <c r="A3518" s="40">
        <f>IF(GL_Paste!$B3515="","",N(GL_Paste!$H3515)-N(GL_Paste!$G3515))</f>
        <v/>
      </c>
      <c r="B3518" s="43">
        <f>IF(GL_Paste!$B3515="","",DATE(YEAR(GL_Paste!$E3515),MONTH(GL_Paste!$E3515),1))</f>
        <v/>
      </c>
      <c r="C3518">
        <f>IF(GL_Paste!$B3515="","",IF(TRIM(GL_Paste!$M3515)&lt;&gt;"",TRIM(GL_Paste!$M3515),IFERROR(MID(GL_Paste!$I3515,FIND("[",GL_Paste!$I3515)+1,FIND("]",GL_Paste!$I3515)-FIND("[",GL_Paste!$I3515)-1),"")))</f>
        <v/>
      </c>
      <c r="D3518">
        <f>IF(GL_Paste!$B3515="","",IFERROR(INDEX(DeptName,MATCH($C3518,DeptTag,0)),"UNALLOCATED"))</f>
        <v/>
      </c>
      <c r="E3518">
        <f>IF(GL_Paste!$B3515="","",IFERROR(INDEX(AcctCat,MATCH(GL_Paste!$B3515&amp;"",AcctCode,0)),"UNKNOWN"))</f>
        <v/>
      </c>
      <c r="F3518">
        <f>IF(GL_Paste!$B3515="","",IFERROR(INDEX(AcctSub,MATCH(GL_Paste!$B3515&amp;"",AcctCode,0)),"UNKNOWN"))</f>
        <v/>
      </c>
    </row>
    <row r="3519">
      <c r="A3519" s="40">
        <f>IF(GL_Paste!$B3516="","",N(GL_Paste!$H3516)-N(GL_Paste!$G3516))</f>
        <v/>
      </c>
      <c r="B3519" s="43">
        <f>IF(GL_Paste!$B3516="","",DATE(YEAR(GL_Paste!$E3516),MONTH(GL_Paste!$E3516),1))</f>
        <v/>
      </c>
      <c r="C3519">
        <f>IF(GL_Paste!$B3516="","",IF(TRIM(GL_Paste!$M3516)&lt;&gt;"",TRIM(GL_Paste!$M3516),IFERROR(MID(GL_Paste!$I3516,FIND("[",GL_Paste!$I3516)+1,FIND("]",GL_Paste!$I3516)-FIND("[",GL_Paste!$I3516)-1),"")))</f>
        <v/>
      </c>
      <c r="D3519">
        <f>IF(GL_Paste!$B3516="","",IFERROR(INDEX(DeptName,MATCH($C3519,DeptTag,0)),"UNALLOCATED"))</f>
        <v/>
      </c>
      <c r="E3519">
        <f>IF(GL_Paste!$B3516="","",IFERROR(INDEX(AcctCat,MATCH(GL_Paste!$B3516&amp;"",AcctCode,0)),"UNKNOWN"))</f>
        <v/>
      </c>
      <c r="F3519">
        <f>IF(GL_Paste!$B3516="","",IFERROR(INDEX(AcctSub,MATCH(GL_Paste!$B3516&amp;"",AcctCode,0)),"UNKNOWN"))</f>
        <v/>
      </c>
    </row>
    <row r="3520">
      <c r="A3520" s="40">
        <f>IF(GL_Paste!$B3517="","",N(GL_Paste!$H3517)-N(GL_Paste!$G3517))</f>
        <v/>
      </c>
      <c r="B3520" s="43">
        <f>IF(GL_Paste!$B3517="","",DATE(YEAR(GL_Paste!$E3517),MONTH(GL_Paste!$E3517),1))</f>
        <v/>
      </c>
      <c r="C3520">
        <f>IF(GL_Paste!$B3517="","",IF(TRIM(GL_Paste!$M3517)&lt;&gt;"",TRIM(GL_Paste!$M3517),IFERROR(MID(GL_Paste!$I3517,FIND("[",GL_Paste!$I3517)+1,FIND("]",GL_Paste!$I3517)-FIND("[",GL_Paste!$I3517)-1),"")))</f>
        <v/>
      </c>
      <c r="D3520">
        <f>IF(GL_Paste!$B3517="","",IFERROR(INDEX(DeptName,MATCH($C3520,DeptTag,0)),"UNALLOCATED"))</f>
        <v/>
      </c>
      <c r="E3520">
        <f>IF(GL_Paste!$B3517="","",IFERROR(INDEX(AcctCat,MATCH(GL_Paste!$B3517&amp;"",AcctCode,0)),"UNKNOWN"))</f>
        <v/>
      </c>
      <c r="F3520">
        <f>IF(GL_Paste!$B3517="","",IFERROR(INDEX(AcctSub,MATCH(GL_Paste!$B3517&amp;"",AcctCode,0)),"UNKNOWN"))</f>
        <v/>
      </c>
    </row>
    <row r="3521">
      <c r="A3521" s="40">
        <f>IF(GL_Paste!$B3518="","",N(GL_Paste!$H3518)-N(GL_Paste!$G3518))</f>
        <v/>
      </c>
      <c r="B3521" s="43">
        <f>IF(GL_Paste!$B3518="","",DATE(YEAR(GL_Paste!$E3518),MONTH(GL_Paste!$E3518),1))</f>
        <v/>
      </c>
      <c r="C3521">
        <f>IF(GL_Paste!$B3518="","",IF(TRIM(GL_Paste!$M3518)&lt;&gt;"",TRIM(GL_Paste!$M3518),IFERROR(MID(GL_Paste!$I3518,FIND("[",GL_Paste!$I3518)+1,FIND("]",GL_Paste!$I3518)-FIND("[",GL_Paste!$I3518)-1),"")))</f>
        <v/>
      </c>
      <c r="D3521">
        <f>IF(GL_Paste!$B3518="","",IFERROR(INDEX(DeptName,MATCH($C3521,DeptTag,0)),"UNALLOCATED"))</f>
        <v/>
      </c>
      <c r="E3521">
        <f>IF(GL_Paste!$B3518="","",IFERROR(INDEX(AcctCat,MATCH(GL_Paste!$B3518&amp;"",AcctCode,0)),"UNKNOWN"))</f>
        <v/>
      </c>
      <c r="F3521">
        <f>IF(GL_Paste!$B3518="","",IFERROR(INDEX(AcctSub,MATCH(GL_Paste!$B3518&amp;"",AcctCode,0)),"UNKNOWN"))</f>
        <v/>
      </c>
    </row>
    <row r="3522">
      <c r="A3522" s="40">
        <f>IF(GL_Paste!$B3519="","",N(GL_Paste!$H3519)-N(GL_Paste!$G3519))</f>
        <v/>
      </c>
      <c r="B3522" s="43">
        <f>IF(GL_Paste!$B3519="","",DATE(YEAR(GL_Paste!$E3519),MONTH(GL_Paste!$E3519),1))</f>
        <v/>
      </c>
      <c r="C3522">
        <f>IF(GL_Paste!$B3519="","",IF(TRIM(GL_Paste!$M3519)&lt;&gt;"",TRIM(GL_Paste!$M3519),IFERROR(MID(GL_Paste!$I3519,FIND("[",GL_Paste!$I3519)+1,FIND("]",GL_Paste!$I3519)-FIND("[",GL_Paste!$I3519)-1),"")))</f>
        <v/>
      </c>
      <c r="D3522">
        <f>IF(GL_Paste!$B3519="","",IFERROR(INDEX(DeptName,MATCH($C3522,DeptTag,0)),"UNALLOCATED"))</f>
        <v/>
      </c>
      <c r="E3522">
        <f>IF(GL_Paste!$B3519="","",IFERROR(INDEX(AcctCat,MATCH(GL_Paste!$B3519&amp;"",AcctCode,0)),"UNKNOWN"))</f>
        <v/>
      </c>
      <c r="F3522">
        <f>IF(GL_Paste!$B3519="","",IFERROR(INDEX(AcctSub,MATCH(GL_Paste!$B3519&amp;"",AcctCode,0)),"UNKNOWN"))</f>
        <v/>
      </c>
    </row>
    <row r="3523">
      <c r="A3523" s="40">
        <f>IF(GL_Paste!$B3520="","",N(GL_Paste!$H3520)-N(GL_Paste!$G3520))</f>
        <v/>
      </c>
      <c r="B3523" s="43">
        <f>IF(GL_Paste!$B3520="","",DATE(YEAR(GL_Paste!$E3520),MONTH(GL_Paste!$E3520),1))</f>
        <v/>
      </c>
      <c r="C3523">
        <f>IF(GL_Paste!$B3520="","",IF(TRIM(GL_Paste!$M3520)&lt;&gt;"",TRIM(GL_Paste!$M3520),IFERROR(MID(GL_Paste!$I3520,FIND("[",GL_Paste!$I3520)+1,FIND("]",GL_Paste!$I3520)-FIND("[",GL_Paste!$I3520)-1),"")))</f>
        <v/>
      </c>
      <c r="D3523">
        <f>IF(GL_Paste!$B3520="","",IFERROR(INDEX(DeptName,MATCH($C3523,DeptTag,0)),"UNALLOCATED"))</f>
        <v/>
      </c>
      <c r="E3523">
        <f>IF(GL_Paste!$B3520="","",IFERROR(INDEX(AcctCat,MATCH(GL_Paste!$B3520&amp;"",AcctCode,0)),"UNKNOWN"))</f>
        <v/>
      </c>
      <c r="F3523">
        <f>IF(GL_Paste!$B3520="","",IFERROR(INDEX(AcctSub,MATCH(GL_Paste!$B3520&amp;"",AcctCode,0)),"UNKNOWN"))</f>
        <v/>
      </c>
    </row>
    <row r="3524">
      <c r="A3524" s="40">
        <f>IF(GL_Paste!$B3521="","",N(GL_Paste!$H3521)-N(GL_Paste!$G3521))</f>
        <v/>
      </c>
      <c r="B3524" s="43">
        <f>IF(GL_Paste!$B3521="","",DATE(YEAR(GL_Paste!$E3521),MONTH(GL_Paste!$E3521),1))</f>
        <v/>
      </c>
      <c r="C3524">
        <f>IF(GL_Paste!$B3521="","",IF(TRIM(GL_Paste!$M3521)&lt;&gt;"",TRIM(GL_Paste!$M3521),IFERROR(MID(GL_Paste!$I3521,FIND("[",GL_Paste!$I3521)+1,FIND("]",GL_Paste!$I3521)-FIND("[",GL_Paste!$I3521)-1),"")))</f>
        <v/>
      </c>
      <c r="D3524">
        <f>IF(GL_Paste!$B3521="","",IFERROR(INDEX(DeptName,MATCH($C3524,DeptTag,0)),"UNALLOCATED"))</f>
        <v/>
      </c>
      <c r="E3524">
        <f>IF(GL_Paste!$B3521="","",IFERROR(INDEX(AcctCat,MATCH(GL_Paste!$B3521&amp;"",AcctCode,0)),"UNKNOWN"))</f>
        <v/>
      </c>
      <c r="F3524">
        <f>IF(GL_Paste!$B3521="","",IFERROR(INDEX(AcctSub,MATCH(GL_Paste!$B3521&amp;"",AcctCode,0)),"UNKNOWN"))</f>
        <v/>
      </c>
    </row>
    <row r="3525">
      <c r="A3525" s="40">
        <f>IF(GL_Paste!$B3522="","",N(GL_Paste!$H3522)-N(GL_Paste!$G3522))</f>
        <v/>
      </c>
      <c r="B3525" s="43">
        <f>IF(GL_Paste!$B3522="","",DATE(YEAR(GL_Paste!$E3522),MONTH(GL_Paste!$E3522),1))</f>
        <v/>
      </c>
      <c r="C3525">
        <f>IF(GL_Paste!$B3522="","",IF(TRIM(GL_Paste!$M3522)&lt;&gt;"",TRIM(GL_Paste!$M3522),IFERROR(MID(GL_Paste!$I3522,FIND("[",GL_Paste!$I3522)+1,FIND("]",GL_Paste!$I3522)-FIND("[",GL_Paste!$I3522)-1),"")))</f>
        <v/>
      </c>
      <c r="D3525">
        <f>IF(GL_Paste!$B3522="","",IFERROR(INDEX(DeptName,MATCH($C3525,DeptTag,0)),"UNALLOCATED"))</f>
        <v/>
      </c>
      <c r="E3525">
        <f>IF(GL_Paste!$B3522="","",IFERROR(INDEX(AcctCat,MATCH(GL_Paste!$B3522&amp;"",AcctCode,0)),"UNKNOWN"))</f>
        <v/>
      </c>
      <c r="F3525">
        <f>IF(GL_Paste!$B3522="","",IFERROR(INDEX(AcctSub,MATCH(GL_Paste!$B3522&amp;"",AcctCode,0)),"UNKNOWN"))</f>
        <v/>
      </c>
    </row>
    <row r="3526">
      <c r="A3526" s="40">
        <f>IF(GL_Paste!$B3523="","",N(GL_Paste!$H3523)-N(GL_Paste!$G3523))</f>
        <v/>
      </c>
      <c r="B3526" s="43">
        <f>IF(GL_Paste!$B3523="","",DATE(YEAR(GL_Paste!$E3523),MONTH(GL_Paste!$E3523),1))</f>
        <v/>
      </c>
      <c r="C3526">
        <f>IF(GL_Paste!$B3523="","",IF(TRIM(GL_Paste!$M3523)&lt;&gt;"",TRIM(GL_Paste!$M3523),IFERROR(MID(GL_Paste!$I3523,FIND("[",GL_Paste!$I3523)+1,FIND("]",GL_Paste!$I3523)-FIND("[",GL_Paste!$I3523)-1),"")))</f>
        <v/>
      </c>
      <c r="D3526">
        <f>IF(GL_Paste!$B3523="","",IFERROR(INDEX(DeptName,MATCH($C3526,DeptTag,0)),"UNALLOCATED"))</f>
        <v/>
      </c>
      <c r="E3526">
        <f>IF(GL_Paste!$B3523="","",IFERROR(INDEX(AcctCat,MATCH(GL_Paste!$B3523&amp;"",AcctCode,0)),"UNKNOWN"))</f>
        <v/>
      </c>
      <c r="F3526">
        <f>IF(GL_Paste!$B3523="","",IFERROR(INDEX(AcctSub,MATCH(GL_Paste!$B3523&amp;"",AcctCode,0)),"UNKNOWN"))</f>
        <v/>
      </c>
    </row>
    <row r="3527">
      <c r="A3527" s="40">
        <f>IF(GL_Paste!$B3524="","",N(GL_Paste!$H3524)-N(GL_Paste!$G3524))</f>
        <v/>
      </c>
      <c r="B3527" s="43">
        <f>IF(GL_Paste!$B3524="","",DATE(YEAR(GL_Paste!$E3524),MONTH(GL_Paste!$E3524),1))</f>
        <v/>
      </c>
      <c r="C3527">
        <f>IF(GL_Paste!$B3524="","",IF(TRIM(GL_Paste!$M3524)&lt;&gt;"",TRIM(GL_Paste!$M3524),IFERROR(MID(GL_Paste!$I3524,FIND("[",GL_Paste!$I3524)+1,FIND("]",GL_Paste!$I3524)-FIND("[",GL_Paste!$I3524)-1),"")))</f>
        <v/>
      </c>
      <c r="D3527">
        <f>IF(GL_Paste!$B3524="","",IFERROR(INDEX(DeptName,MATCH($C3527,DeptTag,0)),"UNALLOCATED"))</f>
        <v/>
      </c>
      <c r="E3527">
        <f>IF(GL_Paste!$B3524="","",IFERROR(INDEX(AcctCat,MATCH(GL_Paste!$B3524&amp;"",AcctCode,0)),"UNKNOWN"))</f>
        <v/>
      </c>
      <c r="F3527">
        <f>IF(GL_Paste!$B3524="","",IFERROR(INDEX(AcctSub,MATCH(GL_Paste!$B3524&amp;"",AcctCode,0)),"UNKNOWN"))</f>
        <v/>
      </c>
    </row>
    <row r="3528">
      <c r="A3528" s="40">
        <f>IF(GL_Paste!$B3525="","",N(GL_Paste!$H3525)-N(GL_Paste!$G3525))</f>
        <v/>
      </c>
      <c r="B3528" s="43">
        <f>IF(GL_Paste!$B3525="","",DATE(YEAR(GL_Paste!$E3525),MONTH(GL_Paste!$E3525),1))</f>
        <v/>
      </c>
      <c r="C3528">
        <f>IF(GL_Paste!$B3525="","",IF(TRIM(GL_Paste!$M3525)&lt;&gt;"",TRIM(GL_Paste!$M3525),IFERROR(MID(GL_Paste!$I3525,FIND("[",GL_Paste!$I3525)+1,FIND("]",GL_Paste!$I3525)-FIND("[",GL_Paste!$I3525)-1),"")))</f>
        <v/>
      </c>
      <c r="D3528">
        <f>IF(GL_Paste!$B3525="","",IFERROR(INDEX(DeptName,MATCH($C3528,DeptTag,0)),"UNALLOCATED"))</f>
        <v/>
      </c>
      <c r="E3528">
        <f>IF(GL_Paste!$B3525="","",IFERROR(INDEX(AcctCat,MATCH(GL_Paste!$B3525&amp;"",AcctCode,0)),"UNKNOWN"))</f>
        <v/>
      </c>
      <c r="F3528">
        <f>IF(GL_Paste!$B3525="","",IFERROR(INDEX(AcctSub,MATCH(GL_Paste!$B3525&amp;"",AcctCode,0)),"UNKNOWN"))</f>
        <v/>
      </c>
    </row>
    <row r="3529">
      <c r="A3529" s="40">
        <f>IF(GL_Paste!$B3526="","",N(GL_Paste!$H3526)-N(GL_Paste!$G3526))</f>
        <v/>
      </c>
      <c r="B3529" s="43">
        <f>IF(GL_Paste!$B3526="","",DATE(YEAR(GL_Paste!$E3526),MONTH(GL_Paste!$E3526),1))</f>
        <v/>
      </c>
      <c r="C3529">
        <f>IF(GL_Paste!$B3526="","",IF(TRIM(GL_Paste!$M3526)&lt;&gt;"",TRIM(GL_Paste!$M3526),IFERROR(MID(GL_Paste!$I3526,FIND("[",GL_Paste!$I3526)+1,FIND("]",GL_Paste!$I3526)-FIND("[",GL_Paste!$I3526)-1),"")))</f>
        <v/>
      </c>
      <c r="D3529">
        <f>IF(GL_Paste!$B3526="","",IFERROR(INDEX(DeptName,MATCH($C3529,DeptTag,0)),"UNALLOCATED"))</f>
        <v/>
      </c>
      <c r="E3529">
        <f>IF(GL_Paste!$B3526="","",IFERROR(INDEX(AcctCat,MATCH(GL_Paste!$B3526&amp;"",AcctCode,0)),"UNKNOWN"))</f>
        <v/>
      </c>
      <c r="F3529">
        <f>IF(GL_Paste!$B3526="","",IFERROR(INDEX(AcctSub,MATCH(GL_Paste!$B3526&amp;"",AcctCode,0)),"UNKNOWN"))</f>
        <v/>
      </c>
    </row>
    <row r="3530">
      <c r="A3530" s="40">
        <f>IF(GL_Paste!$B3527="","",N(GL_Paste!$H3527)-N(GL_Paste!$G3527))</f>
        <v/>
      </c>
      <c r="B3530" s="43">
        <f>IF(GL_Paste!$B3527="","",DATE(YEAR(GL_Paste!$E3527),MONTH(GL_Paste!$E3527),1))</f>
        <v/>
      </c>
      <c r="C3530">
        <f>IF(GL_Paste!$B3527="","",IF(TRIM(GL_Paste!$M3527)&lt;&gt;"",TRIM(GL_Paste!$M3527),IFERROR(MID(GL_Paste!$I3527,FIND("[",GL_Paste!$I3527)+1,FIND("]",GL_Paste!$I3527)-FIND("[",GL_Paste!$I3527)-1),"")))</f>
        <v/>
      </c>
      <c r="D3530">
        <f>IF(GL_Paste!$B3527="","",IFERROR(INDEX(DeptName,MATCH($C3530,DeptTag,0)),"UNALLOCATED"))</f>
        <v/>
      </c>
      <c r="E3530">
        <f>IF(GL_Paste!$B3527="","",IFERROR(INDEX(AcctCat,MATCH(GL_Paste!$B3527&amp;"",AcctCode,0)),"UNKNOWN"))</f>
        <v/>
      </c>
      <c r="F3530">
        <f>IF(GL_Paste!$B3527="","",IFERROR(INDEX(AcctSub,MATCH(GL_Paste!$B3527&amp;"",AcctCode,0)),"UNKNOWN"))</f>
        <v/>
      </c>
    </row>
    <row r="3531">
      <c r="A3531" s="40">
        <f>IF(GL_Paste!$B3528="","",N(GL_Paste!$H3528)-N(GL_Paste!$G3528))</f>
        <v/>
      </c>
      <c r="B3531" s="43">
        <f>IF(GL_Paste!$B3528="","",DATE(YEAR(GL_Paste!$E3528),MONTH(GL_Paste!$E3528),1))</f>
        <v/>
      </c>
      <c r="C3531">
        <f>IF(GL_Paste!$B3528="","",IF(TRIM(GL_Paste!$M3528)&lt;&gt;"",TRIM(GL_Paste!$M3528),IFERROR(MID(GL_Paste!$I3528,FIND("[",GL_Paste!$I3528)+1,FIND("]",GL_Paste!$I3528)-FIND("[",GL_Paste!$I3528)-1),"")))</f>
        <v/>
      </c>
      <c r="D3531">
        <f>IF(GL_Paste!$B3528="","",IFERROR(INDEX(DeptName,MATCH($C3531,DeptTag,0)),"UNALLOCATED"))</f>
        <v/>
      </c>
      <c r="E3531">
        <f>IF(GL_Paste!$B3528="","",IFERROR(INDEX(AcctCat,MATCH(GL_Paste!$B3528&amp;"",AcctCode,0)),"UNKNOWN"))</f>
        <v/>
      </c>
      <c r="F3531">
        <f>IF(GL_Paste!$B3528="","",IFERROR(INDEX(AcctSub,MATCH(GL_Paste!$B3528&amp;"",AcctCode,0)),"UNKNOWN"))</f>
        <v/>
      </c>
    </row>
    <row r="3532">
      <c r="A3532" s="40">
        <f>IF(GL_Paste!$B3529="","",N(GL_Paste!$H3529)-N(GL_Paste!$G3529))</f>
        <v/>
      </c>
      <c r="B3532" s="43">
        <f>IF(GL_Paste!$B3529="","",DATE(YEAR(GL_Paste!$E3529),MONTH(GL_Paste!$E3529),1))</f>
        <v/>
      </c>
      <c r="C3532">
        <f>IF(GL_Paste!$B3529="","",IF(TRIM(GL_Paste!$M3529)&lt;&gt;"",TRIM(GL_Paste!$M3529),IFERROR(MID(GL_Paste!$I3529,FIND("[",GL_Paste!$I3529)+1,FIND("]",GL_Paste!$I3529)-FIND("[",GL_Paste!$I3529)-1),"")))</f>
        <v/>
      </c>
      <c r="D3532">
        <f>IF(GL_Paste!$B3529="","",IFERROR(INDEX(DeptName,MATCH($C3532,DeptTag,0)),"UNALLOCATED"))</f>
        <v/>
      </c>
      <c r="E3532">
        <f>IF(GL_Paste!$B3529="","",IFERROR(INDEX(AcctCat,MATCH(GL_Paste!$B3529&amp;"",AcctCode,0)),"UNKNOWN"))</f>
        <v/>
      </c>
      <c r="F3532">
        <f>IF(GL_Paste!$B3529="","",IFERROR(INDEX(AcctSub,MATCH(GL_Paste!$B3529&amp;"",AcctCode,0)),"UNKNOWN"))</f>
        <v/>
      </c>
    </row>
    <row r="3533">
      <c r="A3533" s="40">
        <f>IF(GL_Paste!$B3530="","",N(GL_Paste!$H3530)-N(GL_Paste!$G3530))</f>
        <v/>
      </c>
      <c r="B3533" s="43">
        <f>IF(GL_Paste!$B3530="","",DATE(YEAR(GL_Paste!$E3530),MONTH(GL_Paste!$E3530),1))</f>
        <v/>
      </c>
      <c r="C3533">
        <f>IF(GL_Paste!$B3530="","",IF(TRIM(GL_Paste!$M3530)&lt;&gt;"",TRIM(GL_Paste!$M3530),IFERROR(MID(GL_Paste!$I3530,FIND("[",GL_Paste!$I3530)+1,FIND("]",GL_Paste!$I3530)-FIND("[",GL_Paste!$I3530)-1),"")))</f>
        <v/>
      </c>
      <c r="D3533">
        <f>IF(GL_Paste!$B3530="","",IFERROR(INDEX(DeptName,MATCH($C3533,DeptTag,0)),"UNALLOCATED"))</f>
        <v/>
      </c>
      <c r="E3533">
        <f>IF(GL_Paste!$B3530="","",IFERROR(INDEX(AcctCat,MATCH(GL_Paste!$B3530&amp;"",AcctCode,0)),"UNKNOWN"))</f>
        <v/>
      </c>
      <c r="F3533">
        <f>IF(GL_Paste!$B3530="","",IFERROR(INDEX(AcctSub,MATCH(GL_Paste!$B3530&amp;"",AcctCode,0)),"UNKNOWN"))</f>
        <v/>
      </c>
    </row>
    <row r="3534">
      <c r="A3534" s="40">
        <f>IF(GL_Paste!$B3531="","",N(GL_Paste!$H3531)-N(GL_Paste!$G3531))</f>
        <v/>
      </c>
      <c r="B3534" s="43">
        <f>IF(GL_Paste!$B3531="","",DATE(YEAR(GL_Paste!$E3531),MONTH(GL_Paste!$E3531),1))</f>
        <v/>
      </c>
      <c r="C3534">
        <f>IF(GL_Paste!$B3531="","",IF(TRIM(GL_Paste!$M3531)&lt;&gt;"",TRIM(GL_Paste!$M3531),IFERROR(MID(GL_Paste!$I3531,FIND("[",GL_Paste!$I3531)+1,FIND("]",GL_Paste!$I3531)-FIND("[",GL_Paste!$I3531)-1),"")))</f>
        <v/>
      </c>
      <c r="D3534">
        <f>IF(GL_Paste!$B3531="","",IFERROR(INDEX(DeptName,MATCH($C3534,DeptTag,0)),"UNALLOCATED"))</f>
        <v/>
      </c>
      <c r="E3534">
        <f>IF(GL_Paste!$B3531="","",IFERROR(INDEX(AcctCat,MATCH(GL_Paste!$B3531&amp;"",AcctCode,0)),"UNKNOWN"))</f>
        <v/>
      </c>
      <c r="F3534">
        <f>IF(GL_Paste!$B3531="","",IFERROR(INDEX(AcctSub,MATCH(GL_Paste!$B3531&amp;"",AcctCode,0)),"UNKNOWN"))</f>
        <v/>
      </c>
    </row>
    <row r="3535">
      <c r="A3535" s="40">
        <f>IF(GL_Paste!$B3532="","",N(GL_Paste!$H3532)-N(GL_Paste!$G3532))</f>
        <v/>
      </c>
      <c r="B3535" s="43">
        <f>IF(GL_Paste!$B3532="","",DATE(YEAR(GL_Paste!$E3532),MONTH(GL_Paste!$E3532),1))</f>
        <v/>
      </c>
      <c r="C3535">
        <f>IF(GL_Paste!$B3532="","",IF(TRIM(GL_Paste!$M3532)&lt;&gt;"",TRIM(GL_Paste!$M3532),IFERROR(MID(GL_Paste!$I3532,FIND("[",GL_Paste!$I3532)+1,FIND("]",GL_Paste!$I3532)-FIND("[",GL_Paste!$I3532)-1),"")))</f>
        <v/>
      </c>
      <c r="D3535">
        <f>IF(GL_Paste!$B3532="","",IFERROR(INDEX(DeptName,MATCH($C3535,DeptTag,0)),"UNALLOCATED"))</f>
        <v/>
      </c>
      <c r="E3535">
        <f>IF(GL_Paste!$B3532="","",IFERROR(INDEX(AcctCat,MATCH(GL_Paste!$B3532&amp;"",AcctCode,0)),"UNKNOWN"))</f>
        <v/>
      </c>
      <c r="F3535">
        <f>IF(GL_Paste!$B3532="","",IFERROR(INDEX(AcctSub,MATCH(GL_Paste!$B3532&amp;"",AcctCode,0)),"UNKNOWN"))</f>
        <v/>
      </c>
    </row>
    <row r="3536">
      <c r="A3536" s="40">
        <f>IF(GL_Paste!$B3533="","",N(GL_Paste!$H3533)-N(GL_Paste!$G3533))</f>
        <v/>
      </c>
      <c r="B3536" s="43">
        <f>IF(GL_Paste!$B3533="","",DATE(YEAR(GL_Paste!$E3533),MONTH(GL_Paste!$E3533),1))</f>
        <v/>
      </c>
      <c r="C3536">
        <f>IF(GL_Paste!$B3533="","",IF(TRIM(GL_Paste!$M3533)&lt;&gt;"",TRIM(GL_Paste!$M3533),IFERROR(MID(GL_Paste!$I3533,FIND("[",GL_Paste!$I3533)+1,FIND("]",GL_Paste!$I3533)-FIND("[",GL_Paste!$I3533)-1),"")))</f>
        <v/>
      </c>
      <c r="D3536">
        <f>IF(GL_Paste!$B3533="","",IFERROR(INDEX(DeptName,MATCH($C3536,DeptTag,0)),"UNALLOCATED"))</f>
        <v/>
      </c>
      <c r="E3536">
        <f>IF(GL_Paste!$B3533="","",IFERROR(INDEX(AcctCat,MATCH(GL_Paste!$B3533&amp;"",AcctCode,0)),"UNKNOWN"))</f>
        <v/>
      </c>
      <c r="F3536">
        <f>IF(GL_Paste!$B3533="","",IFERROR(INDEX(AcctSub,MATCH(GL_Paste!$B3533&amp;"",AcctCode,0)),"UNKNOWN"))</f>
        <v/>
      </c>
    </row>
    <row r="3537">
      <c r="A3537" s="40">
        <f>IF(GL_Paste!$B3534="","",N(GL_Paste!$H3534)-N(GL_Paste!$G3534))</f>
        <v/>
      </c>
      <c r="B3537" s="43">
        <f>IF(GL_Paste!$B3534="","",DATE(YEAR(GL_Paste!$E3534),MONTH(GL_Paste!$E3534),1))</f>
        <v/>
      </c>
      <c r="C3537">
        <f>IF(GL_Paste!$B3534="","",IF(TRIM(GL_Paste!$M3534)&lt;&gt;"",TRIM(GL_Paste!$M3534),IFERROR(MID(GL_Paste!$I3534,FIND("[",GL_Paste!$I3534)+1,FIND("]",GL_Paste!$I3534)-FIND("[",GL_Paste!$I3534)-1),"")))</f>
        <v/>
      </c>
      <c r="D3537">
        <f>IF(GL_Paste!$B3534="","",IFERROR(INDEX(DeptName,MATCH($C3537,DeptTag,0)),"UNALLOCATED"))</f>
        <v/>
      </c>
      <c r="E3537">
        <f>IF(GL_Paste!$B3534="","",IFERROR(INDEX(AcctCat,MATCH(GL_Paste!$B3534&amp;"",AcctCode,0)),"UNKNOWN"))</f>
        <v/>
      </c>
      <c r="F3537">
        <f>IF(GL_Paste!$B3534="","",IFERROR(INDEX(AcctSub,MATCH(GL_Paste!$B3534&amp;"",AcctCode,0)),"UNKNOWN"))</f>
        <v/>
      </c>
    </row>
    <row r="3538">
      <c r="A3538" s="40">
        <f>IF(GL_Paste!$B3535="","",N(GL_Paste!$H3535)-N(GL_Paste!$G3535))</f>
        <v/>
      </c>
      <c r="B3538" s="43">
        <f>IF(GL_Paste!$B3535="","",DATE(YEAR(GL_Paste!$E3535),MONTH(GL_Paste!$E3535),1))</f>
        <v/>
      </c>
      <c r="C3538">
        <f>IF(GL_Paste!$B3535="","",IF(TRIM(GL_Paste!$M3535)&lt;&gt;"",TRIM(GL_Paste!$M3535),IFERROR(MID(GL_Paste!$I3535,FIND("[",GL_Paste!$I3535)+1,FIND("]",GL_Paste!$I3535)-FIND("[",GL_Paste!$I3535)-1),"")))</f>
        <v/>
      </c>
      <c r="D3538">
        <f>IF(GL_Paste!$B3535="","",IFERROR(INDEX(DeptName,MATCH($C3538,DeptTag,0)),"UNALLOCATED"))</f>
        <v/>
      </c>
      <c r="E3538">
        <f>IF(GL_Paste!$B3535="","",IFERROR(INDEX(AcctCat,MATCH(GL_Paste!$B3535&amp;"",AcctCode,0)),"UNKNOWN"))</f>
        <v/>
      </c>
      <c r="F3538">
        <f>IF(GL_Paste!$B3535="","",IFERROR(INDEX(AcctSub,MATCH(GL_Paste!$B3535&amp;"",AcctCode,0)),"UNKNOWN"))</f>
        <v/>
      </c>
    </row>
    <row r="3539">
      <c r="A3539" s="40">
        <f>IF(GL_Paste!$B3536="","",N(GL_Paste!$H3536)-N(GL_Paste!$G3536))</f>
        <v/>
      </c>
      <c r="B3539" s="43">
        <f>IF(GL_Paste!$B3536="","",DATE(YEAR(GL_Paste!$E3536),MONTH(GL_Paste!$E3536),1))</f>
        <v/>
      </c>
      <c r="C3539">
        <f>IF(GL_Paste!$B3536="","",IF(TRIM(GL_Paste!$M3536)&lt;&gt;"",TRIM(GL_Paste!$M3536),IFERROR(MID(GL_Paste!$I3536,FIND("[",GL_Paste!$I3536)+1,FIND("]",GL_Paste!$I3536)-FIND("[",GL_Paste!$I3536)-1),"")))</f>
        <v/>
      </c>
      <c r="D3539">
        <f>IF(GL_Paste!$B3536="","",IFERROR(INDEX(DeptName,MATCH($C3539,DeptTag,0)),"UNALLOCATED"))</f>
        <v/>
      </c>
      <c r="E3539">
        <f>IF(GL_Paste!$B3536="","",IFERROR(INDEX(AcctCat,MATCH(GL_Paste!$B3536&amp;"",AcctCode,0)),"UNKNOWN"))</f>
        <v/>
      </c>
      <c r="F3539">
        <f>IF(GL_Paste!$B3536="","",IFERROR(INDEX(AcctSub,MATCH(GL_Paste!$B3536&amp;"",AcctCode,0)),"UNKNOWN"))</f>
        <v/>
      </c>
    </row>
    <row r="3540">
      <c r="A3540" s="40">
        <f>IF(GL_Paste!$B3537="","",N(GL_Paste!$H3537)-N(GL_Paste!$G3537))</f>
        <v/>
      </c>
      <c r="B3540" s="43">
        <f>IF(GL_Paste!$B3537="","",DATE(YEAR(GL_Paste!$E3537),MONTH(GL_Paste!$E3537),1))</f>
        <v/>
      </c>
      <c r="C3540">
        <f>IF(GL_Paste!$B3537="","",IF(TRIM(GL_Paste!$M3537)&lt;&gt;"",TRIM(GL_Paste!$M3537),IFERROR(MID(GL_Paste!$I3537,FIND("[",GL_Paste!$I3537)+1,FIND("]",GL_Paste!$I3537)-FIND("[",GL_Paste!$I3537)-1),"")))</f>
        <v/>
      </c>
      <c r="D3540">
        <f>IF(GL_Paste!$B3537="","",IFERROR(INDEX(DeptName,MATCH($C3540,DeptTag,0)),"UNALLOCATED"))</f>
        <v/>
      </c>
      <c r="E3540">
        <f>IF(GL_Paste!$B3537="","",IFERROR(INDEX(AcctCat,MATCH(GL_Paste!$B3537&amp;"",AcctCode,0)),"UNKNOWN"))</f>
        <v/>
      </c>
      <c r="F3540">
        <f>IF(GL_Paste!$B3537="","",IFERROR(INDEX(AcctSub,MATCH(GL_Paste!$B3537&amp;"",AcctCode,0)),"UNKNOWN"))</f>
        <v/>
      </c>
    </row>
    <row r="3541">
      <c r="A3541" s="40">
        <f>IF(GL_Paste!$B3538="","",N(GL_Paste!$H3538)-N(GL_Paste!$G3538))</f>
        <v/>
      </c>
      <c r="B3541" s="43">
        <f>IF(GL_Paste!$B3538="","",DATE(YEAR(GL_Paste!$E3538),MONTH(GL_Paste!$E3538),1))</f>
        <v/>
      </c>
      <c r="C3541">
        <f>IF(GL_Paste!$B3538="","",IF(TRIM(GL_Paste!$M3538)&lt;&gt;"",TRIM(GL_Paste!$M3538),IFERROR(MID(GL_Paste!$I3538,FIND("[",GL_Paste!$I3538)+1,FIND("]",GL_Paste!$I3538)-FIND("[",GL_Paste!$I3538)-1),"")))</f>
        <v/>
      </c>
      <c r="D3541">
        <f>IF(GL_Paste!$B3538="","",IFERROR(INDEX(DeptName,MATCH($C3541,DeptTag,0)),"UNALLOCATED"))</f>
        <v/>
      </c>
      <c r="E3541">
        <f>IF(GL_Paste!$B3538="","",IFERROR(INDEX(AcctCat,MATCH(GL_Paste!$B3538&amp;"",AcctCode,0)),"UNKNOWN"))</f>
        <v/>
      </c>
      <c r="F3541">
        <f>IF(GL_Paste!$B3538="","",IFERROR(INDEX(AcctSub,MATCH(GL_Paste!$B3538&amp;"",AcctCode,0)),"UNKNOWN"))</f>
        <v/>
      </c>
    </row>
    <row r="3542">
      <c r="A3542" s="40">
        <f>IF(GL_Paste!$B3539="","",N(GL_Paste!$H3539)-N(GL_Paste!$G3539))</f>
        <v/>
      </c>
      <c r="B3542" s="43">
        <f>IF(GL_Paste!$B3539="","",DATE(YEAR(GL_Paste!$E3539),MONTH(GL_Paste!$E3539),1))</f>
        <v/>
      </c>
      <c r="C3542">
        <f>IF(GL_Paste!$B3539="","",IF(TRIM(GL_Paste!$M3539)&lt;&gt;"",TRIM(GL_Paste!$M3539),IFERROR(MID(GL_Paste!$I3539,FIND("[",GL_Paste!$I3539)+1,FIND("]",GL_Paste!$I3539)-FIND("[",GL_Paste!$I3539)-1),"")))</f>
        <v/>
      </c>
      <c r="D3542">
        <f>IF(GL_Paste!$B3539="","",IFERROR(INDEX(DeptName,MATCH($C3542,DeptTag,0)),"UNALLOCATED"))</f>
        <v/>
      </c>
      <c r="E3542">
        <f>IF(GL_Paste!$B3539="","",IFERROR(INDEX(AcctCat,MATCH(GL_Paste!$B3539&amp;"",AcctCode,0)),"UNKNOWN"))</f>
        <v/>
      </c>
      <c r="F3542">
        <f>IF(GL_Paste!$B3539="","",IFERROR(INDEX(AcctSub,MATCH(GL_Paste!$B3539&amp;"",AcctCode,0)),"UNKNOWN"))</f>
        <v/>
      </c>
    </row>
    <row r="3543">
      <c r="A3543" s="40">
        <f>IF(GL_Paste!$B3540="","",N(GL_Paste!$H3540)-N(GL_Paste!$G3540))</f>
        <v/>
      </c>
      <c r="B3543" s="43">
        <f>IF(GL_Paste!$B3540="","",DATE(YEAR(GL_Paste!$E3540),MONTH(GL_Paste!$E3540),1))</f>
        <v/>
      </c>
      <c r="C3543">
        <f>IF(GL_Paste!$B3540="","",IF(TRIM(GL_Paste!$M3540)&lt;&gt;"",TRIM(GL_Paste!$M3540),IFERROR(MID(GL_Paste!$I3540,FIND("[",GL_Paste!$I3540)+1,FIND("]",GL_Paste!$I3540)-FIND("[",GL_Paste!$I3540)-1),"")))</f>
        <v/>
      </c>
      <c r="D3543">
        <f>IF(GL_Paste!$B3540="","",IFERROR(INDEX(DeptName,MATCH($C3543,DeptTag,0)),"UNALLOCATED"))</f>
        <v/>
      </c>
      <c r="E3543">
        <f>IF(GL_Paste!$B3540="","",IFERROR(INDEX(AcctCat,MATCH(GL_Paste!$B3540&amp;"",AcctCode,0)),"UNKNOWN"))</f>
        <v/>
      </c>
      <c r="F3543">
        <f>IF(GL_Paste!$B3540="","",IFERROR(INDEX(AcctSub,MATCH(GL_Paste!$B3540&amp;"",AcctCode,0)),"UNKNOWN"))</f>
        <v/>
      </c>
    </row>
    <row r="3544">
      <c r="A3544" s="40">
        <f>IF(GL_Paste!$B3541="","",N(GL_Paste!$H3541)-N(GL_Paste!$G3541))</f>
        <v/>
      </c>
      <c r="B3544" s="43">
        <f>IF(GL_Paste!$B3541="","",DATE(YEAR(GL_Paste!$E3541),MONTH(GL_Paste!$E3541),1))</f>
        <v/>
      </c>
      <c r="C3544">
        <f>IF(GL_Paste!$B3541="","",IF(TRIM(GL_Paste!$M3541)&lt;&gt;"",TRIM(GL_Paste!$M3541),IFERROR(MID(GL_Paste!$I3541,FIND("[",GL_Paste!$I3541)+1,FIND("]",GL_Paste!$I3541)-FIND("[",GL_Paste!$I3541)-1),"")))</f>
        <v/>
      </c>
      <c r="D3544">
        <f>IF(GL_Paste!$B3541="","",IFERROR(INDEX(DeptName,MATCH($C3544,DeptTag,0)),"UNALLOCATED"))</f>
        <v/>
      </c>
      <c r="E3544">
        <f>IF(GL_Paste!$B3541="","",IFERROR(INDEX(AcctCat,MATCH(GL_Paste!$B3541&amp;"",AcctCode,0)),"UNKNOWN"))</f>
        <v/>
      </c>
      <c r="F3544">
        <f>IF(GL_Paste!$B3541="","",IFERROR(INDEX(AcctSub,MATCH(GL_Paste!$B3541&amp;"",AcctCode,0)),"UNKNOWN"))</f>
        <v/>
      </c>
    </row>
    <row r="3545">
      <c r="A3545" s="40">
        <f>IF(GL_Paste!$B3542="","",N(GL_Paste!$H3542)-N(GL_Paste!$G3542))</f>
        <v/>
      </c>
      <c r="B3545" s="43">
        <f>IF(GL_Paste!$B3542="","",DATE(YEAR(GL_Paste!$E3542),MONTH(GL_Paste!$E3542),1))</f>
        <v/>
      </c>
      <c r="C3545">
        <f>IF(GL_Paste!$B3542="","",IF(TRIM(GL_Paste!$M3542)&lt;&gt;"",TRIM(GL_Paste!$M3542),IFERROR(MID(GL_Paste!$I3542,FIND("[",GL_Paste!$I3542)+1,FIND("]",GL_Paste!$I3542)-FIND("[",GL_Paste!$I3542)-1),"")))</f>
        <v/>
      </c>
      <c r="D3545">
        <f>IF(GL_Paste!$B3542="","",IFERROR(INDEX(DeptName,MATCH($C3545,DeptTag,0)),"UNALLOCATED"))</f>
        <v/>
      </c>
      <c r="E3545">
        <f>IF(GL_Paste!$B3542="","",IFERROR(INDEX(AcctCat,MATCH(GL_Paste!$B3542&amp;"",AcctCode,0)),"UNKNOWN"))</f>
        <v/>
      </c>
      <c r="F3545">
        <f>IF(GL_Paste!$B3542="","",IFERROR(INDEX(AcctSub,MATCH(GL_Paste!$B3542&amp;"",AcctCode,0)),"UNKNOWN"))</f>
        <v/>
      </c>
    </row>
    <row r="3546">
      <c r="A3546" s="40">
        <f>IF(GL_Paste!$B3543="","",N(GL_Paste!$H3543)-N(GL_Paste!$G3543))</f>
        <v/>
      </c>
      <c r="B3546" s="43">
        <f>IF(GL_Paste!$B3543="","",DATE(YEAR(GL_Paste!$E3543),MONTH(GL_Paste!$E3543),1))</f>
        <v/>
      </c>
      <c r="C3546">
        <f>IF(GL_Paste!$B3543="","",IF(TRIM(GL_Paste!$M3543)&lt;&gt;"",TRIM(GL_Paste!$M3543),IFERROR(MID(GL_Paste!$I3543,FIND("[",GL_Paste!$I3543)+1,FIND("]",GL_Paste!$I3543)-FIND("[",GL_Paste!$I3543)-1),"")))</f>
        <v/>
      </c>
      <c r="D3546">
        <f>IF(GL_Paste!$B3543="","",IFERROR(INDEX(DeptName,MATCH($C3546,DeptTag,0)),"UNALLOCATED"))</f>
        <v/>
      </c>
      <c r="E3546">
        <f>IF(GL_Paste!$B3543="","",IFERROR(INDEX(AcctCat,MATCH(GL_Paste!$B3543&amp;"",AcctCode,0)),"UNKNOWN"))</f>
        <v/>
      </c>
      <c r="F3546">
        <f>IF(GL_Paste!$B3543="","",IFERROR(INDEX(AcctSub,MATCH(GL_Paste!$B3543&amp;"",AcctCode,0)),"UNKNOWN"))</f>
        <v/>
      </c>
    </row>
    <row r="3547">
      <c r="A3547" s="40">
        <f>IF(GL_Paste!$B3544="","",N(GL_Paste!$H3544)-N(GL_Paste!$G3544))</f>
        <v/>
      </c>
      <c r="B3547" s="43">
        <f>IF(GL_Paste!$B3544="","",DATE(YEAR(GL_Paste!$E3544),MONTH(GL_Paste!$E3544),1))</f>
        <v/>
      </c>
      <c r="C3547">
        <f>IF(GL_Paste!$B3544="","",IF(TRIM(GL_Paste!$M3544)&lt;&gt;"",TRIM(GL_Paste!$M3544),IFERROR(MID(GL_Paste!$I3544,FIND("[",GL_Paste!$I3544)+1,FIND("]",GL_Paste!$I3544)-FIND("[",GL_Paste!$I3544)-1),"")))</f>
        <v/>
      </c>
      <c r="D3547">
        <f>IF(GL_Paste!$B3544="","",IFERROR(INDEX(DeptName,MATCH($C3547,DeptTag,0)),"UNALLOCATED"))</f>
        <v/>
      </c>
      <c r="E3547">
        <f>IF(GL_Paste!$B3544="","",IFERROR(INDEX(AcctCat,MATCH(GL_Paste!$B3544&amp;"",AcctCode,0)),"UNKNOWN"))</f>
        <v/>
      </c>
      <c r="F3547">
        <f>IF(GL_Paste!$B3544="","",IFERROR(INDEX(AcctSub,MATCH(GL_Paste!$B3544&amp;"",AcctCode,0)),"UNKNOWN"))</f>
        <v/>
      </c>
    </row>
    <row r="3548">
      <c r="A3548" s="40">
        <f>IF(GL_Paste!$B3545="","",N(GL_Paste!$H3545)-N(GL_Paste!$G3545))</f>
        <v/>
      </c>
      <c r="B3548" s="43">
        <f>IF(GL_Paste!$B3545="","",DATE(YEAR(GL_Paste!$E3545),MONTH(GL_Paste!$E3545),1))</f>
        <v/>
      </c>
      <c r="C3548">
        <f>IF(GL_Paste!$B3545="","",IF(TRIM(GL_Paste!$M3545)&lt;&gt;"",TRIM(GL_Paste!$M3545),IFERROR(MID(GL_Paste!$I3545,FIND("[",GL_Paste!$I3545)+1,FIND("]",GL_Paste!$I3545)-FIND("[",GL_Paste!$I3545)-1),"")))</f>
        <v/>
      </c>
      <c r="D3548">
        <f>IF(GL_Paste!$B3545="","",IFERROR(INDEX(DeptName,MATCH($C3548,DeptTag,0)),"UNALLOCATED"))</f>
        <v/>
      </c>
      <c r="E3548">
        <f>IF(GL_Paste!$B3545="","",IFERROR(INDEX(AcctCat,MATCH(GL_Paste!$B3545&amp;"",AcctCode,0)),"UNKNOWN"))</f>
        <v/>
      </c>
      <c r="F3548">
        <f>IF(GL_Paste!$B3545="","",IFERROR(INDEX(AcctSub,MATCH(GL_Paste!$B3545&amp;"",AcctCode,0)),"UNKNOWN"))</f>
        <v/>
      </c>
    </row>
    <row r="3549">
      <c r="A3549" s="40">
        <f>IF(GL_Paste!$B3546="","",N(GL_Paste!$H3546)-N(GL_Paste!$G3546))</f>
        <v/>
      </c>
      <c r="B3549" s="43">
        <f>IF(GL_Paste!$B3546="","",DATE(YEAR(GL_Paste!$E3546),MONTH(GL_Paste!$E3546),1))</f>
        <v/>
      </c>
      <c r="C3549">
        <f>IF(GL_Paste!$B3546="","",IF(TRIM(GL_Paste!$M3546)&lt;&gt;"",TRIM(GL_Paste!$M3546),IFERROR(MID(GL_Paste!$I3546,FIND("[",GL_Paste!$I3546)+1,FIND("]",GL_Paste!$I3546)-FIND("[",GL_Paste!$I3546)-1),"")))</f>
        <v/>
      </c>
      <c r="D3549">
        <f>IF(GL_Paste!$B3546="","",IFERROR(INDEX(DeptName,MATCH($C3549,DeptTag,0)),"UNALLOCATED"))</f>
        <v/>
      </c>
      <c r="E3549">
        <f>IF(GL_Paste!$B3546="","",IFERROR(INDEX(AcctCat,MATCH(GL_Paste!$B3546&amp;"",AcctCode,0)),"UNKNOWN"))</f>
        <v/>
      </c>
      <c r="F3549">
        <f>IF(GL_Paste!$B3546="","",IFERROR(INDEX(AcctSub,MATCH(GL_Paste!$B3546&amp;"",AcctCode,0)),"UNKNOWN"))</f>
        <v/>
      </c>
    </row>
    <row r="3550">
      <c r="A3550" s="40">
        <f>IF(GL_Paste!$B3547="","",N(GL_Paste!$H3547)-N(GL_Paste!$G3547))</f>
        <v/>
      </c>
      <c r="B3550" s="43">
        <f>IF(GL_Paste!$B3547="","",DATE(YEAR(GL_Paste!$E3547),MONTH(GL_Paste!$E3547),1))</f>
        <v/>
      </c>
      <c r="C3550">
        <f>IF(GL_Paste!$B3547="","",IF(TRIM(GL_Paste!$M3547)&lt;&gt;"",TRIM(GL_Paste!$M3547),IFERROR(MID(GL_Paste!$I3547,FIND("[",GL_Paste!$I3547)+1,FIND("]",GL_Paste!$I3547)-FIND("[",GL_Paste!$I3547)-1),"")))</f>
        <v/>
      </c>
      <c r="D3550">
        <f>IF(GL_Paste!$B3547="","",IFERROR(INDEX(DeptName,MATCH($C3550,DeptTag,0)),"UNALLOCATED"))</f>
        <v/>
      </c>
      <c r="E3550">
        <f>IF(GL_Paste!$B3547="","",IFERROR(INDEX(AcctCat,MATCH(GL_Paste!$B3547&amp;"",AcctCode,0)),"UNKNOWN"))</f>
        <v/>
      </c>
      <c r="F3550">
        <f>IF(GL_Paste!$B3547="","",IFERROR(INDEX(AcctSub,MATCH(GL_Paste!$B3547&amp;"",AcctCode,0)),"UNKNOWN"))</f>
        <v/>
      </c>
    </row>
    <row r="3551">
      <c r="A3551" s="40">
        <f>IF(GL_Paste!$B3548="","",N(GL_Paste!$H3548)-N(GL_Paste!$G3548))</f>
        <v/>
      </c>
      <c r="B3551" s="43">
        <f>IF(GL_Paste!$B3548="","",DATE(YEAR(GL_Paste!$E3548),MONTH(GL_Paste!$E3548),1))</f>
        <v/>
      </c>
      <c r="C3551">
        <f>IF(GL_Paste!$B3548="","",IF(TRIM(GL_Paste!$M3548)&lt;&gt;"",TRIM(GL_Paste!$M3548),IFERROR(MID(GL_Paste!$I3548,FIND("[",GL_Paste!$I3548)+1,FIND("]",GL_Paste!$I3548)-FIND("[",GL_Paste!$I3548)-1),"")))</f>
        <v/>
      </c>
      <c r="D3551">
        <f>IF(GL_Paste!$B3548="","",IFERROR(INDEX(DeptName,MATCH($C3551,DeptTag,0)),"UNALLOCATED"))</f>
        <v/>
      </c>
      <c r="E3551">
        <f>IF(GL_Paste!$B3548="","",IFERROR(INDEX(AcctCat,MATCH(GL_Paste!$B3548&amp;"",AcctCode,0)),"UNKNOWN"))</f>
        <v/>
      </c>
      <c r="F3551">
        <f>IF(GL_Paste!$B3548="","",IFERROR(INDEX(AcctSub,MATCH(GL_Paste!$B3548&amp;"",AcctCode,0)),"UNKNOWN"))</f>
        <v/>
      </c>
    </row>
    <row r="3552">
      <c r="A3552" s="40">
        <f>IF(GL_Paste!$B3549="","",N(GL_Paste!$H3549)-N(GL_Paste!$G3549))</f>
        <v/>
      </c>
      <c r="B3552" s="43">
        <f>IF(GL_Paste!$B3549="","",DATE(YEAR(GL_Paste!$E3549),MONTH(GL_Paste!$E3549),1))</f>
        <v/>
      </c>
      <c r="C3552">
        <f>IF(GL_Paste!$B3549="","",IF(TRIM(GL_Paste!$M3549)&lt;&gt;"",TRIM(GL_Paste!$M3549),IFERROR(MID(GL_Paste!$I3549,FIND("[",GL_Paste!$I3549)+1,FIND("]",GL_Paste!$I3549)-FIND("[",GL_Paste!$I3549)-1),"")))</f>
        <v/>
      </c>
      <c r="D3552">
        <f>IF(GL_Paste!$B3549="","",IFERROR(INDEX(DeptName,MATCH($C3552,DeptTag,0)),"UNALLOCATED"))</f>
        <v/>
      </c>
      <c r="E3552">
        <f>IF(GL_Paste!$B3549="","",IFERROR(INDEX(AcctCat,MATCH(GL_Paste!$B3549&amp;"",AcctCode,0)),"UNKNOWN"))</f>
        <v/>
      </c>
      <c r="F3552">
        <f>IF(GL_Paste!$B3549="","",IFERROR(INDEX(AcctSub,MATCH(GL_Paste!$B3549&amp;"",AcctCode,0)),"UNKNOWN"))</f>
        <v/>
      </c>
    </row>
    <row r="3553">
      <c r="A3553" s="40">
        <f>IF(GL_Paste!$B3550="","",N(GL_Paste!$H3550)-N(GL_Paste!$G3550))</f>
        <v/>
      </c>
      <c r="B3553" s="43">
        <f>IF(GL_Paste!$B3550="","",DATE(YEAR(GL_Paste!$E3550),MONTH(GL_Paste!$E3550),1))</f>
        <v/>
      </c>
      <c r="C3553">
        <f>IF(GL_Paste!$B3550="","",IF(TRIM(GL_Paste!$M3550)&lt;&gt;"",TRIM(GL_Paste!$M3550),IFERROR(MID(GL_Paste!$I3550,FIND("[",GL_Paste!$I3550)+1,FIND("]",GL_Paste!$I3550)-FIND("[",GL_Paste!$I3550)-1),"")))</f>
        <v/>
      </c>
      <c r="D3553">
        <f>IF(GL_Paste!$B3550="","",IFERROR(INDEX(DeptName,MATCH($C3553,DeptTag,0)),"UNALLOCATED"))</f>
        <v/>
      </c>
      <c r="E3553">
        <f>IF(GL_Paste!$B3550="","",IFERROR(INDEX(AcctCat,MATCH(GL_Paste!$B3550&amp;"",AcctCode,0)),"UNKNOWN"))</f>
        <v/>
      </c>
      <c r="F3553">
        <f>IF(GL_Paste!$B3550="","",IFERROR(INDEX(AcctSub,MATCH(GL_Paste!$B3550&amp;"",AcctCode,0)),"UNKNOWN"))</f>
        <v/>
      </c>
    </row>
    <row r="3554">
      <c r="A3554" s="40">
        <f>IF(GL_Paste!$B3551="","",N(GL_Paste!$H3551)-N(GL_Paste!$G3551))</f>
        <v/>
      </c>
      <c r="B3554" s="43">
        <f>IF(GL_Paste!$B3551="","",DATE(YEAR(GL_Paste!$E3551),MONTH(GL_Paste!$E3551),1))</f>
        <v/>
      </c>
      <c r="C3554">
        <f>IF(GL_Paste!$B3551="","",IF(TRIM(GL_Paste!$M3551)&lt;&gt;"",TRIM(GL_Paste!$M3551),IFERROR(MID(GL_Paste!$I3551,FIND("[",GL_Paste!$I3551)+1,FIND("]",GL_Paste!$I3551)-FIND("[",GL_Paste!$I3551)-1),"")))</f>
        <v/>
      </c>
      <c r="D3554">
        <f>IF(GL_Paste!$B3551="","",IFERROR(INDEX(DeptName,MATCH($C3554,DeptTag,0)),"UNALLOCATED"))</f>
        <v/>
      </c>
      <c r="E3554">
        <f>IF(GL_Paste!$B3551="","",IFERROR(INDEX(AcctCat,MATCH(GL_Paste!$B3551&amp;"",AcctCode,0)),"UNKNOWN"))</f>
        <v/>
      </c>
      <c r="F3554">
        <f>IF(GL_Paste!$B3551="","",IFERROR(INDEX(AcctSub,MATCH(GL_Paste!$B3551&amp;"",AcctCode,0)),"UNKNOWN"))</f>
        <v/>
      </c>
    </row>
    <row r="3555">
      <c r="A3555" s="40">
        <f>IF(GL_Paste!$B3552="","",N(GL_Paste!$H3552)-N(GL_Paste!$G3552))</f>
        <v/>
      </c>
      <c r="B3555" s="43">
        <f>IF(GL_Paste!$B3552="","",DATE(YEAR(GL_Paste!$E3552),MONTH(GL_Paste!$E3552),1))</f>
        <v/>
      </c>
      <c r="C3555">
        <f>IF(GL_Paste!$B3552="","",IF(TRIM(GL_Paste!$M3552)&lt;&gt;"",TRIM(GL_Paste!$M3552),IFERROR(MID(GL_Paste!$I3552,FIND("[",GL_Paste!$I3552)+1,FIND("]",GL_Paste!$I3552)-FIND("[",GL_Paste!$I3552)-1),"")))</f>
        <v/>
      </c>
      <c r="D3555">
        <f>IF(GL_Paste!$B3552="","",IFERROR(INDEX(DeptName,MATCH($C3555,DeptTag,0)),"UNALLOCATED"))</f>
        <v/>
      </c>
      <c r="E3555">
        <f>IF(GL_Paste!$B3552="","",IFERROR(INDEX(AcctCat,MATCH(GL_Paste!$B3552&amp;"",AcctCode,0)),"UNKNOWN"))</f>
        <v/>
      </c>
      <c r="F3555">
        <f>IF(GL_Paste!$B3552="","",IFERROR(INDEX(AcctSub,MATCH(GL_Paste!$B3552&amp;"",AcctCode,0)),"UNKNOWN"))</f>
        <v/>
      </c>
    </row>
    <row r="3556">
      <c r="A3556" s="40">
        <f>IF(GL_Paste!$B3553="","",N(GL_Paste!$H3553)-N(GL_Paste!$G3553))</f>
        <v/>
      </c>
      <c r="B3556" s="43">
        <f>IF(GL_Paste!$B3553="","",DATE(YEAR(GL_Paste!$E3553),MONTH(GL_Paste!$E3553),1))</f>
        <v/>
      </c>
      <c r="C3556">
        <f>IF(GL_Paste!$B3553="","",IF(TRIM(GL_Paste!$M3553)&lt;&gt;"",TRIM(GL_Paste!$M3553),IFERROR(MID(GL_Paste!$I3553,FIND("[",GL_Paste!$I3553)+1,FIND("]",GL_Paste!$I3553)-FIND("[",GL_Paste!$I3553)-1),"")))</f>
        <v/>
      </c>
      <c r="D3556">
        <f>IF(GL_Paste!$B3553="","",IFERROR(INDEX(DeptName,MATCH($C3556,DeptTag,0)),"UNALLOCATED"))</f>
        <v/>
      </c>
      <c r="E3556">
        <f>IF(GL_Paste!$B3553="","",IFERROR(INDEX(AcctCat,MATCH(GL_Paste!$B3553&amp;"",AcctCode,0)),"UNKNOWN"))</f>
        <v/>
      </c>
      <c r="F3556">
        <f>IF(GL_Paste!$B3553="","",IFERROR(INDEX(AcctSub,MATCH(GL_Paste!$B3553&amp;"",AcctCode,0)),"UNKNOWN"))</f>
        <v/>
      </c>
    </row>
    <row r="3557">
      <c r="A3557" s="40">
        <f>IF(GL_Paste!$B3554="","",N(GL_Paste!$H3554)-N(GL_Paste!$G3554))</f>
        <v/>
      </c>
      <c r="B3557" s="43">
        <f>IF(GL_Paste!$B3554="","",DATE(YEAR(GL_Paste!$E3554),MONTH(GL_Paste!$E3554),1))</f>
        <v/>
      </c>
      <c r="C3557">
        <f>IF(GL_Paste!$B3554="","",IF(TRIM(GL_Paste!$M3554)&lt;&gt;"",TRIM(GL_Paste!$M3554),IFERROR(MID(GL_Paste!$I3554,FIND("[",GL_Paste!$I3554)+1,FIND("]",GL_Paste!$I3554)-FIND("[",GL_Paste!$I3554)-1),"")))</f>
        <v/>
      </c>
      <c r="D3557">
        <f>IF(GL_Paste!$B3554="","",IFERROR(INDEX(DeptName,MATCH($C3557,DeptTag,0)),"UNALLOCATED"))</f>
        <v/>
      </c>
      <c r="E3557">
        <f>IF(GL_Paste!$B3554="","",IFERROR(INDEX(AcctCat,MATCH(GL_Paste!$B3554&amp;"",AcctCode,0)),"UNKNOWN"))</f>
        <v/>
      </c>
      <c r="F3557">
        <f>IF(GL_Paste!$B3554="","",IFERROR(INDEX(AcctSub,MATCH(GL_Paste!$B3554&amp;"",AcctCode,0)),"UNKNOWN"))</f>
        <v/>
      </c>
    </row>
    <row r="3558">
      <c r="A3558" s="40">
        <f>IF(GL_Paste!$B3555="","",N(GL_Paste!$H3555)-N(GL_Paste!$G3555))</f>
        <v/>
      </c>
      <c r="B3558" s="43">
        <f>IF(GL_Paste!$B3555="","",DATE(YEAR(GL_Paste!$E3555),MONTH(GL_Paste!$E3555),1))</f>
        <v/>
      </c>
      <c r="C3558">
        <f>IF(GL_Paste!$B3555="","",IF(TRIM(GL_Paste!$M3555)&lt;&gt;"",TRIM(GL_Paste!$M3555),IFERROR(MID(GL_Paste!$I3555,FIND("[",GL_Paste!$I3555)+1,FIND("]",GL_Paste!$I3555)-FIND("[",GL_Paste!$I3555)-1),"")))</f>
        <v/>
      </c>
      <c r="D3558">
        <f>IF(GL_Paste!$B3555="","",IFERROR(INDEX(DeptName,MATCH($C3558,DeptTag,0)),"UNALLOCATED"))</f>
        <v/>
      </c>
      <c r="E3558">
        <f>IF(GL_Paste!$B3555="","",IFERROR(INDEX(AcctCat,MATCH(GL_Paste!$B3555&amp;"",AcctCode,0)),"UNKNOWN"))</f>
        <v/>
      </c>
      <c r="F3558">
        <f>IF(GL_Paste!$B3555="","",IFERROR(INDEX(AcctSub,MATCH(GL_Paste!$B3555&amp;"",AcctCode,0)),"UNKNOWN"))</f>
        <v/>
      </c>
    </row>
    <row r="3559">
      <c r="A3559" s="40">
        <f>IF(GL_Paste!$B3556="","",N(GL_Paste!$H3556)-N(GL_Paste!$G3556))</f>
        <v/>
      </c>
      <c r="B3559" s="43">
        <f>IF(GL_Paste!$B3556="","",DATE(YEAR(GL_Paste!$E3556),MONTH(GL_Paste!$E3556),1))</f>
        <v/>
      </c>
      <c r="C3559">
        <f>IF(GL_Paste!$B3556="","",IF(TRIM(GL_Paste!$M3556)&lt;&gt;"",TRIM(GL_Paste!$M3556),IFERROR(MID(GL_Paste!$I3556,FIND("[",GL_Paste!$I3556)+1,FIND("]",GL_Paste!$I3556)-FIND("[",GL_Paste!$I3556)-1),"")))</f>
        <v/>
      </c>
      <c r="D3559">
        <f>IF(GL_Paste!$B3556="","",IFERROR(INDEX(DeptName,MATCH($C3559,DeptTag,0)),"UNALLOCATED"))</f>
        <v/>
      </c>
      <c r="E3559">
        <f>IF(GL_Paste!$B3556="","",IFERROR(INDEX(AcctCat,MATCH(GL_Paste!$B3556&amp;"",AcctCode,0)),"UNKNOWN"))</f>
        <v/>
      </c>
      <c r="F3559">
        <f>IF(GL_Paste!$B3556="","",IFERROR(INDEX(AcctSub,MATCH(GL_Paste!$B3556&amp;"",AcctCode,0)),"UNKNOWN"))</f>
        <v/>
      </c>
    </row>
    <row r="3560">
      <c r="A3560" s="40">
        <f>IF(GL_Paste!$B3557="","",N(GL_Paste!$H3557)-N(GL_Paste!$G3557))</f>
        <v/>
      </c>
      <c r="B3560" s="43">
        <f>IF(GL_Paste!$B3557="","",DATE(YEAR(GL_Paste!$E3557),MONTH(GL_Paste!$E3557),1))</f>
        <v/>
      </c>
      <c r="C3560">
        <f>IF(GL_Paste!$B3557="","",IF(TRIM(GL_Paste!$M3557)&lt;&gt;"",TRIM(GL_Paste!$M3557),IFERROR(MID(GL_Paste!$I3557,FIND("[",GL_Paste!$I3557)+1,FIND("]",GL_Paste!$I3557)-FIND("[",GL_Paste!$I3557)-1),"")))</f>
        <v/>
      </c>
      <c r="D3560">
        <f>IF(GL_Paste!$B3557="","",IFERROR(INDEX(DeptName,MATCH($C3560,DeptTag,0)),"UNALLOCATED"))</f>
        <v/>
      </c>
      <c r="E3560">
        <f>IF(GL_Paste!$B3557="","",IFERROR(INDEX(AcctCat,MATCH(GL_Paste!$B3557&amp;"",AcctCode,0)),"UNKNOWN"))</f>
        <v/>
      </c>
      <c r="F3560">
        <f>IF(GL_Paste!$B3557="","",IFERROR(INDEX(AcctSub,MATCH(GL_Paste!$B3557&amp;"",AcctCode,0)),"UNKNOWN"))</f>
        <v/>
      </c>
    </row>
    <row r="3561">
      <c r="A3561" s="40">
        <f>IF(GL_Paste!$B3558="","",N(GL_Paste!$H3558)-N(GL_Paste!$G3558))</f>
        <v/>
      </c>
      <c r="B3561" s="43">
        <f>IF(GL_Paste!$B3558="","",DATE(YEAR(GL_Paste!$E3558),MONTH(GL_Paste!$E3558),1))</f>
        <v/>
      </c>
      <c r="C3561">
        <f>IF(GL_Paste!$B3558="","",IF(TRIM(GL_Paste!$M3558)&lt;&gt;"",TRIM(GL_Paste!$M3558),IFERROR(MID(GL_Paste!$I3558,FIND("[",GL_Paste!$I3558)+1,FIND("]",GL_Paste!$I3558)-FIND("[",GL_Paste!$I3558)-1),"")))</f>
        <v/>
      </c>
      <c r="D3561">
        <f>IF(GL_Paste!$B3558="","",IFERROR(INDEX(DeptName,MATCH($C3561,DeptTag,0)),"UNALLOCATED"))</f>
        <v/>
      </c>
      <c r="E3561">
        <f>IF(GL_Paste!$B3558="","",IFERROR(INDEX(AcctCat,MATCH(GL_Paste!$B3558&amp;"",AcctCode,0)),"UNKNOWN"))</f>
        <v/>
      </c>
      <c r="F3561">
        <f>IF(GL_Paste!$B3558="","",IFERROR(INDEX(AcctSub,MATCH(GL_Paste!$B3558&amp;"",AcctCode,0)),"UNKNOWN"))</f>
        <v/>
      </c>
    </row>
    <row r="3562">
      <c r="A3562" s="40">
        <f>IF(GL_Paste!$B3559="","",N(GL_Paste!$H3559)-N(GL_Paste!$G3559))</f>
        <v/>
      </c>
      <c r="B3562" s="43">
        <f>IF(GL_Paste!$B3559="","",DATE(YEAR(GL_Paste!$E3559),MONTH(GL_Paste!$E3559),1))</f>
        <v/>
      </c>
      <c r="C3562">
        <f>IF(GL_Paste!$B3559="","",IF(TRIM(GL_Paste!$M3559)&lt;&gt;"",TRIM(GL_Paste!$M3559),IFERROR(MID(GL_Paste!$I3559,FIND("[",GL_Paste!$I3559)+1,FIND("]",GL_Paste!$I3559)-FIND("[",GL_Paste!$I3559)-1),"")))</f>
        <v/>
      </c>
      <c r="D3562">
        <f>IF(GL_Paste!$B3559="","",IFERROR(INDEX(DeptName,MATCH($C3562,DeptTag,0)),"UNALLOCATED"))</f>
        <v/>
      </c>
      <c r="E3562">
        <f>IF(GL_Paste!$B3559="","",IFERROR(INDEX(AcctCat,MATCH(GL_Paste!$B3559&amp;"",AcctCode,0)),"UNKNOWN"))</f>
        <v/>
      </c>
      <c r="F3562">
        <f>IF(GL_Paste!$B3559="","",IFERROR(INDEX(AcctSub,MATCH(GL_Paste!$B3559&amp;"",AcctCode,0)),"UNKNOWN"))</f>
        <v/>
      </c>
    </row>
    <row r="3563">
      <c r="A3563" s="40">
        <f>IF(GL_Paste!$B3560="","",N(GL_Paste!$H3560)-N(GL_Paste!$G3560))</f>
        <v/>
      </c>
      <c r="B3563" s="43">
        <f>IF(GL_Paste!$B3560="","",DATE(YEAR(GL_Paste!$E3560),MONTH(GL_Paste!$E3560),1))</f>
        <v/>
      </c>
      <c r="C3563">
        <f>IF(GL_Paste!$B3560="","",IF(TRIM(GL_Paste!$M3560)&lt;&gt;"",TRIM(GL_Paste!$M3560),IFERROR(MID(GL_Paste!$I3560,FIND("[",GL_Paste!$I3560)+1,FIND("]",GL_Paste!$I3560)-FIND("[",GL_Paste!$I3560)-1),"")))</f>
        <v/>
      </c>
      <c r="D3563">
        <f>IF(GL_Paste!$B3560="","",IFERROR(INDEX(DeptName,MATCH($C3563,DeptTag,0)),"UNALLOCATED"))</f>
        <v/>
      </c>
      <c r="E3563">
        <f>IF(GL_Paste!$B3560="","",IFERROR(INDEX(AcctCat,MATCH(GL_Paste!$B3560&amp;"",AcctCode,0)),"UNKNOWN"))</f>
        <v/>
      </c>
      <c r="F3563">
        <f>IF(GL_Paste!$B3560="","",IFERROR(INDEX(AcctSub,MATCH(GL_Paste!$B3560&amp;"",AcctCode,0)),"UNKNOWN"))</f>
        <v/>
      </c>
    </row>
    <row r="3564">
      <c r="A3564" s="40">
        <f>IF(GL_Paste!$B3561="","",N(GL_Paste!$H3561)-N(GL_Paste!$G3561))</f>
        <v/>
      </c>
      <c r="B3564" s="43">
        <f>IF(GL_Paste!$B3561="","",DATE(YEAR(GL_Paste!$E3561),MONTH(GL_Paste!$E3561),1))</f>
        <v/>
      </c>
      <c r="C3564">
        <f>IF(GL_Paste!$B3561="","",IF(TRIM(GL_Paste!$M3561)&lt;&gt;"",TRIM(GL_Paste!$M3561),IFERROR(MID(GL_Paste!$I3561,FIND("[",GL_Paste!$I3561)+1,FIND("]",GL_Paste!$I3561)-FIND("[",GL_Paste!$I3561)-1),"")))</f>
        <v/>
      </c>
      <c r="D3564">
        <f>IF(GL_Paste!$B3561="","",IFERROR(INDEX(DeptName,MATCH($C3564,DeptTag,0)),"UNALLOCATED"))</f>
        <v/>
      </c>
      <c r="E3564">
        <f>IF(GL_Paste!$B3561="","",IFERROR(INDEX(AcctCat,MATCH(GL_Paste!$B3561&amp;"",AcctCode,0)),"UNKNOWN"))</f>
        <v/>
      </c>
      <c r="F3564">
        <f>IF(GL_Paste!$B3561="","",IFERROR(INDEX(AcctSub,MATCH(GL_Paste!$B3561&amp;"",AcctCode,0)),"UNKNOWN"))</f>
        <v/>
      </c>
    </row>
    <row r="3565">
      <c r="A3565" s="40">
        <f>IF(GL_Paste!$B3562="","",N(GL_Paste!$H3562)-N(GL_Paste!$G3562))</f>
        <v/>
      </c>
      <c r="B3565" s="43">
        <f>IF(GL_Paste!$B3562="","",DATE(YEAR(GL_Paste!$E3562),MONTH(GL_Paste!$E3562),1))</f>
        <v/>
      </c>
      <c r="C3565">
        <f>IF(GL_Paste!$B3562="","",IF(TRIM(GL_Paste!$M3562)&lt;&gt;"",TRIM(GL_Paste!$M3562),IFERROR(MID(GL_Paste!$I3562,FIND("[",GL_Paste!$I3562)+1,FIND("]",GL_Paste!$I3562)-FIND("[",GL_Paste!$I3562)-1),"")))</f>
        <v/>
      </c>
      <c r="D3565">
        <f>IF(GL_Paste!$B3562="","",IFERROR(INDEX(DeptName,MATCH($C3565,DeptTag,0)),"UNALLOCATED"))</f>
        <v/>
      </c>
      <c r="E3565">
        <f>IF(GL_Paste!$B3562="","",IFERROR(INDEX(AcctCat,MATCH(GL_Paste!$B3562&amp;"",AcctCode,0)),"UNKNOWN"))</f>
        <v/>
      </c>
      <c r="F3565">
        <f>IF(GL_Paste!$B3562="","",IFERROR(INDEX(AcctSub,MATCH(GL_Paste!$B3562&amp;"",AcctCode,0)),"UNKNOWN"))</f>
        <v/>
      </c>
    </row>
    <row r="3566">
      <c r="A3566" s="40">
        <f>IF(GL_Paste!$B3563="","",N(GL_Paste!$H3563)-N(GL_Paste!$G3563))</f>
        <v/>
      </c>
      <c r="B3566" s="43">
        <f>IF(GL_Paste!$B3563="","",DATE(YEAR(GL_Paste!$E3563),MONTH(GL_Paste!$E3563),1))</f>
        <v/>
      </c>
      <c r="C3566">
        <f>IF(GL_Paste!$B3563="","",IF(TRIM(GL_Paste!$M3563)&lt;&gt;"",TRIM(GL_Paste!$M3563),IFERROR(MID(GL_Paste!$I3563,FIND("[",GL_Paste!$I3563)+1,FIND("]",GL_Paste!$I3563)-FIND("[",GL_Paste!$I3563)-1),"")))</f>
        <v/>
      </c>
      <c r="D3566">
        <f>IF(GL_Paste!$B3563="","",IFERROR(INDEX(DeptName,MATCH($C3566,DeptTag,0)),"UNALLOCATED"))</f>
        <v/>
      </c>
      <c r="E3566">
        <f>IF(GL_Paste!$B3563="","",IFERROR(INDEX(AcctCat,MATCH(GL_Paste!$B3563&amp;"",AcctCode,0)),"UNKNOWN"))</f>
        <v/>
      </c>
      <c r="F3566">
        <f>IF(GL_Paste!$B3563="","",IFERROR(INDEX(AcctSub,MATCH(GL_Paste!$B3563&amp;"",AcctCode,0)),"UNKNOWN"))</f>
        <v/>
      </c>
    </row>
    <row r="3567">
      <c r="A3567" s="40">
        <f>IF(GL_Paste!$B3564="","",N(GL_Paste!$H3564)-N(GL_Paste!$G3564))</f>
        <v/>
      </c>
      <c r="B3567" s="43">
        <f>IF(GL_Paste!$B3564="","",DATE(YEAR(GL_Paste!$E3564),MONTH(GL_Paste!$E3564),1))</f>
        <v/>
      </c>
      <c r="C3567">
        <f>IF(GL_Paste!$B3564="","",IF(TRIM(GL_Paste!$M3564)&lt;&gt;"",TRIM(GL_Paste!$M3564),IFERROR(MID(GL_Paste!$I3564,FIND("[",GL_Paste!$I3564)+1,FIND("]",GL_Paste!$I3564)-FIND("[",GL_Paste!$I3564)-1),"")))</f>
        <v/>
      </c>
      <c r="D3567">
        <f>IF(GL_Paste!$B3564="","",IFERROR(INDEX(DeptName,MATCH($C3567,DeptTag,0)),"UNALLOCATED"))</f>
        <v/>
      </c>
      <c r="E3567">
        <f>IF(GL_Paste!$B3564="","",IFERROR(INDEX(AcctCat,MATCH(GL_Paste!$B3564&amp;"",AcctCode,0)),"UNKNOWN"))</f>
        <v/>
      </c>
      <c r="F3567">
        <f>IF(GL_Paste!$B3564="","",IFERROR(INDEX(AcctSub,MATCH(GL_Paste!$B3564&amp;"",AcctCode,0)),"UNKNOWN"))</f>
        <v/>
      </c>
    </row>
    <row r="3568">
      <c r="A3568" s="40">
        <f>IF(GL_Paste!$B3565="","",N(GL_Paste!$H3565)-N(GL_Paste!$G3565))</f>
        <v/>
      </c>
      <c r="B3568" s="43">
        <f>IF(GL_Paste!$B3565="","",DATE(YEAR(GL_Paste!$E3565),MONTH(GL_Paste!$E3565),1))</f>
        <v/>
      </c>
      <c r="C3568">
        <f>IF(GL_Paste!$B3565="","",IF(TRIM(GL_Paste!$M3565)&lt;&gt;"",TRIM(GL_Paste!$M3565),IFERROR(MID(GL_Paste!$I3565,FIND("[",GL_Paste!$I3565)+1,FIND("]",GL_Paste!$I3565)-FIND("[",GL_Paste!$I3565)-1),"")))</f>
        <v/>
      </c>
      <c r="D3568">
        <f>IF(GL_Paste!$B3565="","",IFERROR(INDEX(DeptName,MATCH($C3568,DeptTag,0)),"UNALLOCATED"))</f>
        <v/>
      </c>
      <c r="E3568">
        <f>IF(GL_Paste!$B3565="","",IFERROR(INDEX(AcctCat,MATCH(GL_Paste!$B3565&amp;"",AcctCode,0)),"UNKNOWN"))</f>
        <v/>
      </c>
      <c r="F3568">
        <f>IF(GL_Paste!$B3565="","",IFERROR(INDEX(AcctSub,MATCH(GL_Paste!$B3565&amp;"",AcctCode,0)),"UNKNOWN"))</f>
        <v/>
      </c>
    </row>
    <row r="3569">
      <c r="A3569" s="40">
        <f>IF(GL_Paste!$B3566="","",N(GL_Paste!$H3566)-N(GL_Paste!$G3566))</f>
        <v/>
      </c>
      <c r="B3569" s="43">
        <f>IF(GL_Paste!$B3566="","",DATE(YEAR(GL_Paste!$E3566),MONTH(GL_Paste!$E3566),1))</f>
        <v/>
      </c>
      <c r="C3569">
        <f>IF(GL_Paste!$B3566="","",IF(TRIM(GL_Paste!$M3566)&lt;&gt;"",TRIM(GL_Paste!$M3566),IFERROR(MID(GL_Paste!$I3566,FIND("[",GL_Paste!$I3566)+1,FIND("]",GL_Paste!$I3566)-FIND("[",GL_Paste!$I3566)-1),"")))</f>
        <v/>
      </c>
      <c r="D3569">
        <f>IF(GL_Paste!$B3566="","",IFERROR(INDEX(DeptName,MATCH($C3569,DeptTag,0)),"UNALLOCATED"))</f>
        <v/>
      </c>
      <c r="E3569">
        <f>IF(GL_Paste!$B3566="","",IFERROR(INDEX(AcctCat,MATCH(GL_Paste!$B3566&amp;"",AcctCode,0)),"UNKNOWN"))</f>
        <v/>
      </c>
      <c r="F3569">
        <f>IF(GL_Paste!$B3566="","",IFERROR(INDEX(AcctSub,MATCH(GL_Paste!$B3566&amp;"",AcctCode,0)),"UNKNOWN"))</f>
        <v/>
      </c>
    </row>
    <row r="3570">
      <c r="A3570" s="40">
        <f>IF(GL_Paste!$B3567="","",N(GL_Paste!$H3567)-N(GL_Paste!$G3567))</f>
        <v/>
      </c>
      <c r="B3570" s="43">
        <f>IF(GL_Paste!$B3567="","",DATE(YEAR(GL_Paste!$E3567),MONTH(GL_Paste!$E3567),1))</f>
        <v/>
      </c>
      <c r="C3570">
        <f>IF(GL_Paste!$B3567="","",IF(TRIM(GL_Paste!$M3567)&lt;&gt;"",TRIM(GL_Paste!$M3567),IFERROR(MID(GL_Paste!$I3567,FIND("[",GL_Paste!$I3567)+1,FIND("]",GL_Paste!$I3567)-FIND("[",GL_Paste!$I3567)-1),"")))</f>
        <v/>
      </c>
      <c r="D3570">
        <f>IF(GL_Paste!$B3567="","",IFERROR(INDEX(DeptName,MATCH($C3570,DeptTag,0)),"UNALLOCATED"))</f>
        <v/>
      </c>
      <c r="E3570">
        <f>IF(GL_Paste!$B3567="","",IFERROR(INDEX(AcctCat,MATCH(GL_Paste!$B3567&amp;"",AcctCode,0)),"UNKNOWN"))</f>
        <v/>
      </c>
      <c r="F3570">
        <f>IF(GL_Paste!$B3567="","",IFERROR(INDEX(AcctSub,MATCH(GL_Paste!$B3567&amp;"",AcctCode,0)),"UNKNOWN"))</f>
        <v/>
      </c>
    </row>
    <row r="3571">
      <c r="A3571" s="40">
        <f>IF(GL_Paste!$B3568="","",N(GL_Paste!$H3568)-N(GL_Paste!$G3568))</f>
        <v/>
      </c>
      <c r="B3571" s="43">
        <f>IF(GL_Paste!$B3568="","",DATE(YEAR(GL_Paste!$E3568),MONTH(GL_Paste!$E3568),1))</f>
        <v/>
      </c>
      <c r="C3571">
        <f>IF(GL_Paste!$B3568="","",IF(TRIM(GL_Paste!$M3568)&lt;&gt;"",TRIM(GL_Paste!$M3568),IFERROR(MID(GL_Paste!$I3568,FIND("[",GL_Paste!$I3568)+1,FIND("]",GL_Paste!$I3568)-FIND("[",GL_Paste!$I3568)-1),"")))</f>
        <v/>
      </c>
      <c r="D3571">
        <f>IF(GL_Paste!$B3568="","",IFERROR(INDEX(DeptName,MATCH($C3571,DeptTag,0)),"UNALLOCATED"))</f>
        <v/>
      </c>
      <c r="E3571">
        <f>IF(GL_Paste!$B3568="","",IFERROR(INDEX(AcctCat,MATCH(GL_Paste!$B3568&amp;"",AcctCode,0)),"UNKNOWN"))</f>
        <v/>
      </c>
      <c r="F3571">
        <f>IF(GL_Paste!$B3568="","",IFERROR(INDEX(AcctSub,MATCH(GL_Paste!$B3568&amp;"",AcctCode,0)),"UNKNOWN"))</f>
        <v/>
      </c>
    </row>
    <row r="3572">
      <c r="A3572" s="40">
        <f>IF(GL_Paste!$B3569="","",N(GL_Paste!$H3569)-N(GL_Paste!$G3569))</f>
        <v/>
      </c>
      <c r="B3572" s="43">
        <f>IF(GL_Paste!$B3569="","",DATE(YEAR(GL_Paste!$E3569),MONTH(GL_Paste!$E3569),1))</f>
        <v/>
      </c>
      <c r="C3572">
        <f>IF(GL_Paste!$B3569="","",IF(TRIM(GL_Paste!$M3569)&lt;&gt;"",TRIM(GL_Paste!$M3569),IFERROR(MID(GL_Paste!$I3569,FIND("[",GL_Paste!$I3569)+1,FIND("]",GL_Paste!$I3569)-FIND("[",GL_Paste!$I3569)-1),"")))</f>
        <v/>
      </c>
      <c r="D3572">
        <f>IF(GL_Paste!$B3569="","",IFERROR(INDEX(DeptName,MATCH($C3572,DeptTag,0)),"UNALLOCATED"))</f>
        <v/>
      </c>
      <c r="E3572">
        <f>IF(GL_Paste!$B3569="","",IFERROR(INDEX(AcctCat,MATCH(GL_Paste!$B3569&amp;"",AcctCode,0)),"UNKNOWN"))</f>
        <v/>
      </c>
      <c r="F3572">
        <f>IF(GL_Paste!$B3569="","",IFERROR(INDEX(AcctSub,MATCH(GL_Paste!$B3569&amp;"",AcctCode,0)),"UNKNOWN"))</f>
        <v/>
      </c>
    </row>
    <row r="3573">
      <c r="A3573" s="40">
        <f>IF(GL_Paste!$B3570="","",N(GL_Paste!$H3570)-N(GL_Paste!$G3570))</f>
        <v/>
      </c>
      <c r="B3573" s="43">
        <f>IF(GL_Paste!$B3570="","",DATE(YEAR(GL_Paste!$E3570),MONTH(GL_Paste!$E3570),1))</f>
        <v/>
      </c>
      <c r="C3573">
        <f>IF(GL_Paste!$B3570="","",IF(TRIM(GL_Paste!$M3570)&lt;&gt;"",TRIM(GL_Paste!$M3570),IFERROR(MID(GL_Paste!$I3570,FIND("[",GL_Paste!$I3570)+1,FIND("]",GL_Paste!$I3570)-FIND("[",GL_Paste!$I3570)-1),"")))</f>
        <v/>
      </c>
      <c r="D3573">
        <f>IF(GL_Paste!$B3570="","",IFERROR(INDEX(DeptName,MATCH($C3573,DeptTag,0)),"UNALLOCATED"))</f>
        <v/>
      </c>
      <c r="E3573">
        <f>IF(GL_Paste!$B3570="","",IFERROR(INDEX(AcctCat,MATCH(GL_Paste!$B3570&amp;"",AcctCode,0)),"UNKNOWN"))</f>
        <v/>
      </c>
      <c r="F3573">
        <f>IF(GL_Paste!$B3570="","",IFERROR(INDEX(AcctSub,MATCH(GL_Paste!$B3570&amp;"",AcctCode,0)),"UNKNOWN"))</f>
        <v/>
      </c>
    </row>
    <row r="3574">
      <c r="A3574" s="40">
        <f>IF(GL_Paste!$B3571="","",N(GL_Paste!$H3571)-N(GL_Paste!$G3571))</f>
        <v/>
      </c>
      <c r="B3574" s="43">
        <f>IF(GL_Paste!$B3571="","",DATE(YEAR(GL_Paste!$E3571),MONTH(GL_Paste!$E3571),1))</f>
        <v/>
      </c>
      <c r="C3574">
        <f>IF(GL_Paste!$B3571="","",IF(TRIM(GL_Paste!$M3571)&lt;&gt;"",TRIM(GL_Paste!$M3571),IFERROR(MID(GL_Paste!$I3571,FIND("[",GL_Paste!$I3571)+1,FIND("]",GL_Paste!$I3571)-FIND("[",GL_Paste!$I3571)-1),"")))</f>
        <v/>
      </c>
      <c r="D3574">
        <f>IF(GL_Paste!$B3571="","",IFERROR(INDEX(DeptName,MATCH($C3574,DeptTag,0)),"UNALLOCATED"))</f>
        <v/>
      </c>
      <c r="E3574">
        <f>IF(GL_Paste!$B3571="","",IFERROR(INDEX(AcctCat,MATCH(GL_Paste!$B3571&amp;"",AcctCode,0)),"UNKNOWN"))</f>
        <v/>
      </c>
      <c r="F3574">
        <f>IF(GL_Paste!$B3571="","",IFERROR(INDEX(AcctSub,MATCH(GL_Paste!$B3571&amp;"",AcctCode,0)),"UNKNOWN"))</f>
        <v/>
      </c>
    </row>
    <row r="3575">
      <c r="A3575" s="40">
        <f>IF(GL_Paste!$B3572="","",N(GL_Paste!$H3572)-N(GL_Paste!$G3572))</f>
        <v/>
      </c>
      <c r="B3575" s="43">
        <f>IF(GL_Paste!$B3572="","",DATE(YEAR(GL_Paste!$E3572),MONTH(GL_Paste!$E3572),1))</f>
        <v/>
      </c>
      <c r="C3575">
        <f>IF(GL_Paste!$B3572="","",IF(TRIM(GL_Paste!$M3572)&lt;&gt;"",TRIM(GL_Paste!$M3572),IFERROR(MID(GL_Paste!$I3572,FIND("[",GL_Paste!$I3572)+1,FIND("]",GL_Paste!$I3572)-FIND("[",GL_Paste!$I3572)-1),"")))</f>
        <v/>
      </c>
      <c r="D3575">
        <f>IF(GL_Paste!$B3572="","",IFERROR(INDEX(DeptName,MATCH($C3575,DeptTag,0)),"UNALLOCATED"))</f>
        <v/>
      </c>
      <c r="E3575">
        <f>IF(GL_Paste!$B3572="","",IFERROR(INDEX(AcctCat,MATCH(GL_Paste!$B3572&amp;"",AcctCode,0)),"UNKNOWN"))</f>
        <v/>
      </c>
      <c r="F3575">
        <f>IF(GL_Paste!$B3572="","",IFERROR(INDEX(AcctSub,MATCH(GL_Paste!$B3572&amp;"",AcctCode,0)),"UNKNOWN"))</f>
        <v/>
      </c>
    </row>
    <row r="3576">
      <c r="A3576" s="40">
        <f>IF(GL_Paste!$B3573="","",N(GL_Paste!$H3573)-N(GL_Paste!$G3573))</f>
        <v/>
      </c>
      <c r="B3576" s="43">
        <f>IF(GL_Paste!$B3573="","",DATE(YEAR(GL_Paste!$E3573),MONTH(GL_Paste!$E3573),1))</f>
        <v/>
      </c>
      <c r="C3576">
        <f>IF(GL_Paste!$B3573="","",IF(TRIM(GL_Paste!$M3573)&lt;&gt;"",TRIM(GL_Paste!$M3573),IFERROR(MID(GL_Paste!$I3573,FIND("[",GL_Paste!$I3573)+1,FIND("]",GL_Paste!$I3573)-FIND("[",GL_Paste!$I3573)-1),"")))</f>
        <v/>
      </c>
      <c r="D3576">
        <f>IF(GL_Paste!$B3573="","",IFERROR(INDEX(DeptName,MATCH($C3576,DeptTag,0)),"UNALLOCATED"))</f>
        <v/>
      </c>
      <c r="E3576">
        <f>IF(GL_Paste!$B3573="","",IFERROR(INDEX(AcctCat,MATCH(GL_Paste!$B3573&amp;"",AcctCode,0)),"UNKNOWN"))</f>
        <v/>
      </c>
      <c r="F3576">
        <f>IF(GL_Paste!$B3573="","",IFERROR(INDEX(AcctSub,MATCH(GL_Paste!$B3573&amp;"",AcctCode,0)),"UNKNOWN"))</f>
        <v/>
      </c>
    </row>
    <row r="3577">
      <c r="A3577" s="40">
        <f>IF(GL_Paste!$B3574="","",N(GL_Paste!$H3574)-N(GL_Paste!$G3574))</f>
        <v/>
      </c>
      <c r="B3577" s="43">
        <f>IF(GL_Paste!$B3574="","",DATE(YEAR(GL_Paste!$E3574),MONTH(GL_Paste!$E3574),1))</f>
        <v/>
      </c>
      <c r="C3577">
        <f>IF(GL_Paste!$B3574="","",IF(TRIM(GL_Paste!$M3574)&lt;&gt;"",TRIM(GL_Paste!$M3574),IFERROR(MID(GL_Paste!$I3574,FIND("[",GL_Paste!$I3574)+1,FIND("]",GL_Paste!$I3574)-FIND("[",GL_Paste!$I3574)-1),"")))</f>
        <v/>
      </c>
      <c r="D3577">
        <f>IF(GL_Paste!$B3574="","",IFERROR(INDEX(DeptName,MATCH($C3577,DeptTag,0)),"UNALLOCATED"))</f>
        <v/>
      </c>
      <c r="E3577">
        <f>IF(GL_Paste!$B3574="","",IFERROR(INDEX(AcctCat,MATCH(GL_Paste!$B3574&amp;"",AcctCode,0)),"UNKNOWN"))</f>
        <v/>
      </c>
      <c r="F3577">
        <f>IF(GL_Paste!$B3574="","",IFERROR(INDEX(AcctSub,MATCH(GL_Paste!$B3574&amp;"",AcctCode,0)),"UNKNOWN"))</f>
        <v/>
      </c>
    </row>
    <row r="3578">
      <c r="A3578" s="40">
        <f>IF(GL_Paste!$B3575="","",N(GL_Paste!$H3575)-N(GL_Paste!$G3575))</f>
        <v/>
      </c>
      <c r="B3578" s="43">
        <f>IF(GL_Paste!$B3575="","",DATE(YEAR(GL_Paste!$E3575),MONTH(GL_Paste!$E3575),1))</f>
        <v/>
      </c>
      <c r="C3578">
        <f>IF(GL_Paste!$B3575="","",IF(TRIM(GL_Paste!$M3575)&lt;&gt;"",TRIM(GL_Paste!$M3575),IFERROR(MID(GL_Paste!$I3575,FIND("[",GL_Paste!$I3575)+1,FIND("]",GL_Paste!$I3575)-FIND("[",GL_Paste!$I3575)-1),"")))</f>
        <v/>
      </c>
      <c r="D3578">
        <f>IF(GL_Paste!$B3575="","",IFERROR(INDEX(DeptName,MATCH($C3578,DeptTag,0)),"UNALLOCATED"))</f>
        <v/>
      </c>
      <c r="E3578">
        <f>IF(GL_Paste!$B3575="","",IFERROR(INDEX(AcctCat,MATCH(GL_Paste!$B3575&amp;"",AcctCode,0)),"UNKNOWN"))</f>
        <v/>
      </c>
      <c r="F3578">
        <f>IF(GL_Paste!$B3575="","",IFERROR(INDEX(AcctSub,MATCH(GL_Paste!$B3575&amp;"",AcctCode,0)),"UNKNOWN"))</f>
        <v/>
      </c>
    </row>
    <row r="3579">
      <c r="A3579" s="40">
        <f>IF(GL_Paste!$B3576="","",N(GL_Paste!$H3576)-N(GL_Paste!$G3576))</f>
        <v/>
      </c>
      <c r="B3579" s="43">
        <f>IF(GL_Paste!$B3576="","",DATE(YEAR(GL_Paste!$E3576),MONTH(GL_Paste!$E3576),1))</f>
        <v/>
      </c>
      <c r="C3579">
        <f>IF(GL_Paste!$B3576="","",IF(TRIM(GL_Paste!$M3576)&lt;&gt;"",TRIM(GL_Paste!$M3576),IFERROR(MID(GL_Paste!$I3576,FIND("[",GL_Paste!$I3576)+1,FIND("]",GL_Paste!$I3576)-FIND("[",GL_Paste!$I3576)-1),"")))</f>
        <v/>
      </c>
      <c r="D3579">
        <f>IF(GL_Paste!$B3576="","",IFERROR(INDEX(DeptName,MATCH($C3579,DeptTag,0)),"UNALLOCATED"))</f>
        <v/>
      </c>
      <c r="E3579">
        <f>IF(GL_Paste!$B3576="","",IFERROR(INDEX(AcctCat,MATCH(GL_Paste!$B3576&amp;"",AcctCode,0)),"UNKNOWN"))</f>
        <v/>
      </c>
      <c r="F3579">
        <f>IF(GL_Paste!$B3576="","",IFERROR(INDEX(AcctSub,MATCH(GL_Paste!$B3576&amp;"",AcctCode,0)),"UNKNOWN"))</f>
        <v/>
      </c>
    </row>
    <row r="3580">
      <c r="A3580" s="40">
        <f>IF(GL_Paste!$B3577="","",N(GL_Paste!$H3577)-N(GL_Paste!$G3577))</f>
        <v/>
      </c>
      <c r="B3580" s="43">
        <f>IF(GL_Paste!$B3577="","",DATE(YEAR(GL_Paste!$E3577),MONTH(GL_Paste!$E3577),1))</f>
        <v/>
      </c>
      <c r="C3580">
        <f>IF(GL_Paste!$B3577="","",IF(TRIM(GL_Paste!$M3577)&lt;&gt;"",TRIM(GL_Paste!$M3577),IFERROR(MID(GL_Paste!$I3577,FIND("[",GL_Paste!$I3577)+1,FIND("]",GL_Paste!$I3577)-FIND("[",GL_Paste!$I3577)-1),"")))</f>
        <v/>
      </c>
      <c r="D3580">
        <f>IF(GL_Paste!$B3577="","",IFERROR(INDEX(DeptName,MATCH($C3580,DeptTag,0)),"UNALLOCATED"))</f>
        <v/>
      </c>
      <c r="E3580">
        <f>IF(GL_Paste!$B3577="","",IFERROR(INDEX(AcctCat,MATCH(GL_Paste!$B3577&amp;"",AcctCode,0)),"UNKNOWN"))</f>
        <v/>
      </c>
      <c r="F3580">
        <f>IF(GL_Paste!$B3577="","",IFERROR(INDEX(AcctSub,MATCH(GL_Paste!$B3577&amp;"",AcctCode,0)),"UNKNOWN"))</f>
        <v/>
      </c>
    </row>
    <row r="3581">
      <c r="A3581" s="40">
        <f>IF(GL_Paste!$B3578="","",N(GL_Paste!$H3578)-N(GL_Paste!$G3578))</f>
        <v/>
      </c>
      <c r="B3581" s="43">
        <f>IF(GL_Paste!$B3578="","",DATE(YEAR(GL_Paste!$E3578),MONTH(GL_Paste!$E3578),1))</f>
        <v/>
      </c>
      <c r="C3581">
        <f>IF(GL_Paste!$B3578="","",IF(TRIM(GL_Paste!$M3578)&lt;&gt;"",TRIM(GL_Paste!$M3578),IFERROR(MID(GL_Paste!$I3578,FIND("[",GL_Paste!$I3578)+1,FIND("]",GL_Paste!$I3578)-FIND("[",GL_Paste!$I3578)-1),"")))</f>
        <v/>
      </c>
      <c r="D3581">
        <f>IF(GL_Paste!$B3578="","",IFERROR(INDEX(DeptName,MATCH($C3581,DeptTag,0)),"UNALLOCATED"))</f>
        <v/>
      </c>
      <c r="E3581">
        <f>IF(GL_Paste!$B3578="","",IFERROR(INDEX(AcctCat,MATCH(GL_Paste!$B3578&amp;"",AcctCode,0)),"UNKNOWN"))</f>
        <v/>
      </c>
      <c r="F3581">
        <f>IF(GL_Paste!$B3578="","",IFERROR(INDEX(AcctSub,MATCH(GL_Paste!$B3578&amp;"",AcctCode,0)),"UNKNOWN"))</f>
        <v/>
      </c>
    </row>
    <row r="3582">
      <c r="A3582" s="40">
        <f>IF(GL_Paste!$B3579="","",N(GL_Paste!$H3579)-N(GL_Paste!$G3579))</f>
        <v/>
      </c>
      <c r="B3582" s="43">
        <f>IF(GL_Paste!$B3579="","",DATE(YEAR(GL_Paste!$E3579),MONTH(GL_Paste!$E3579),1))</f>
        <v/>
      </c>
      <c r="C3582">
        <f>IF(GL_Paste!$B3579="","",IF(TRIM(GL_Paste!$M3579)&lt;&gt;"",TRIM(GL_Paste!$M3579),IFERROR(MID(GL_Paste!$I3579,FIND("[",GL_Paste!$I3579)+1,FIND("]",GL_Paste!$I3579)-FIND("[",GL_Paste!$I3579)-1),"")))</f>
        <v/>
      </c>
      <c r="D3582">
        <f>IF(GL_Paste!$B3579="","",IFERROR(INDEX(DeptName,MATCH($C3582,DeptTag,0)),"UNALLOCATED"))</f>
        <v/>
      </c>
      <c r="E3582">
        <f>IF(GL_Paste!$B3579="","",IFERROR(INDEX(AcctCat,MATCH(GL_Paste!$B3579&amp;"",AcctCode,0)),"UNKNOWN"))</f>
        <v/>
      </c>
      <c r="F3582">
        <f>IF(GL_Paste!$B3579="","",IFERROR(INDEX(AcctSub,MATCH(GL_Paste!$B3579&amp;"",AcctCode,0)),"UNKNOWN"))</f>
        <v/>
      </c>
    </row>
    <row r="3583">
      <c r="A3583" s="40">
        <f>IF(GL_Paste!$B3580="","",N(GL_Paste!$H3580)-N(GL_Paste!$G3580))</f>
        <v/>
      </c>
      <c r="B3583" s="43">
        <f>IF(GL_Paste!$B3580="","",DATE(YEAR(GL_Paste!$E3580),MONTH(GL_Paste!$E3580),1))</f>
        <v/>
      </c>
      <c r="C3583">
        <f>IF(GL_Paste!$B3580="","",IF(TRIM(GL_Paste!$M3580)&lt;&gt;"",TRIM(GL_Paste!$M3580),IFERROR(MID(GL_Paste!$I3580,FIND("[",GL_Paste!$I3580)+1,FIND("]",GL_Paste!$I3580)-FIND("[",GL_Paste!$I3580)-1),"")))</f>
        <v/>
      </c>
      <c r="D3583">
        <f>IF(GL_Paste!$B3580="","",IFERROR(INDEX(DeptName,MATCH($C3583,DeptTag,0)),"UNALLOCATED"))</f>
        <v/>
      </c>
      <c r="E3583">
        <f>IF(GL_Paste!$B3580="","",IFERROR(INDEX(AcctCat,MATCH(GL_Paste!$B3580&amp;"",AcctCode,0)),"UNKNOWN"))</f>
        <v/>
      </c>
      <c r="F3583">
        <f>IF(GL_Paste!$B3580="","",IFERROR(INDEX(AcctSub,MATCH(GL_Paste!$B3580&amp;"",AcctCode,0)),"UNKNOWN"))</f>
        <v/>
      </c>
    </row>
    <row r="3584">
      <c r="A3584" s="40">
        <f>IF(GL_Paste!$B3581="","",N(GL_Paste!$H3581)-N(GL_Paste!$G3581))</f>
        <v/>
      </c>
      <c r="B3584" s="43">
        <f>IF(GL_Paste!$B3581="","",DATE(YEAR(GL_Paste!$E3581),MONTH(GL_Paste!$E3581),1))</f>
        <v/>
      </c>
      <c r="C3584">
        <f>IF(GL_Paste!$B3581="","",IF(TRIM(GL_Paste!$M3581)&lt;&gt;"",TRIM(GL_Paste!$M3581),IFERROR(MID(GL_Paste!$I3581,FIND("[",GL_Paste!$I3581)+1,FIND("]",GL_Paste!$I3581)-FIND("[",GL_Paste!$I3581)-1),"")))</f>
        <v/>
      </c>
      <c r="D3584">
        <f>IF(GL_Paste!$B3581="","",IFERROR(INDEX(DeptName,MATCH($C3584,DeptTag,0)),"UNALLOCATED"))</f>
        <v/>
      </c>
      <c r="E3584">
        <f>IF(GL_Paste!$B3581="","",IFERROR(INDEX(AcctCat,MATCH(GL_Paste!$B3581&amp;"",AcctCode,0)),"UNKNOWN"))</f>
        <v/>
      </c>
      <c r="F3584">
        <f>IF(GL_Paste!$B3581="","",IFERROR(INDEX(AcctSub,MATCH(GL_Paste!$B3581&amp;"",AcctCode,0)),"UNKNOWN"))</f>
        <v/>
      </c>
    </row>
    <row r="3585">
      <c r="A3585" s="40">
        <f>IF(GL_Paste!$B3582="","",N(GL_Paste!$H3582)-N(GL_Paste!$G3582))</f>
        <v/>
      </c>
      <c r="B3585" s="43">
        <f>IF(GL_Paste!$B3582="","",DATE(YEAR(GL_Paste!$E3582),MONTH(GL_Paste!$E3582),1))</f>
        <v/>
      </c>
      <c r="C3585">
        <f>IF(GL_Paste!$B3582="","",IF(TRIM(GL_Paste!$M3582)&lt;&gt;"",TRIM(GL_Paste!$M3582),IFERROR(MID(GL_Paste!$I3582,FIND("[",GL_Paste!$I3582)+1,FIND("]",GL_Paste!$I3582)-FIND("[",GL_Paste!$I3582)-1),"")))</f>
        <v/>
      </c>
      <c r="D3585">
        <f>IF(GL_Paste!$B3582="","",IFERROR(INDEX(DeptName,MATCH($C3585,DeptTag,0)),"UNALLOCATED"))</f>
        <v/>
      </c>
      <c r="E3585">
        <f>IF(GL_Paste!$B3582="","",IFERROR(INDEX(AcctCat,MATCH(GL_Paste!$B3582&amp;"",AcctCode,0)),"UNKNOWN"))</f>
        <v/>
      </c>
      <c r="F3585">
        <f>IF(GL_Paste!$B3582="","",IFERROR(INDEX(AcctSub,MATCH(GL_Paste!$B3582&amp;"",AcctCode,0)),"UNKNOWN"))</f>
        <v/>
      </c>
    </row>
    <row r="3586">
      <c r="A3586" s="40">
        <f>IF(GL_Paste!$B3583="","",N(GL_Paste!$H3583)-N(GL_Paste!$G3583))</f>
        <v/>
      </c>
      <c r="B3586" s="43">
        <f>IF(GL_Paste!$B3583="","",DATE(YEAR(GL_Paste!$E3583),MONTH(GL_Paste!$E3583),1))</f>
        <v/>
      </c>
      <c r="C3586">
        <f>IF(GL_Paste!$B3583="","",IF(TRIM(GL_Paste!$M3583)&lt;&gt;"",TRIM(GL_Paste!$M3583),IFERROR(MID(GL_Paste!$I3583,FIND("[",GL_Paste!$I3583)+1,FIND("]",GL_Paste!$I3583)-FIND("[",GL_Paste!$I3583)-1),"")))</f>
        <v/>
      </c>
      <c r="D3586">
        <f>IF(GL_Paste!$B3583="","",IFERROR(INDEX(DeptName,MATCH($C3586,DeptTag,0)),"UNALLOCATED"))</f>
        <v/>
      </c>
      <c r="E3586">
        <f>IF(GL_Paste!$B3583="","",IFERROR(INDEX(AcctCat,MATCH(GL_Paste!$B3583&amp;"",AcctCode,0)),"UNKNOWN"))</f>
        <v/>
      </c>
      <c r="F3586">
        <f>IF(GL_Paste!$B3583="","",IFERROR(INDEX(AcctSub,MATCH(GL_Paste!$B3583&amp;"",AcctCode,0)),"UNKNOWN"))</f>
        <v/>
      </c>
    </row>
    <row r="3587">
      <c r="A3587" s="40">
        <f>IF(GL_Paste!$B3584="","",N(GL_Paste!$H3584)-N(GL_Paste!$G3584))</f>
        <v/>
      </c>
      <c r="B3587" s="43">
        <f>IF(GL_Paste!$B3584="","",DATE(YEAR(GL_Paste!$E3584),MONTH(GL_Paste!$E3584),1))</f>
        <v/>
      </c>
      <c r="C3587">
        <f>IF(GL_Paste!$B3584="","",IF(TRIM(GL_Paste!$M3584)&lt;&gt;"",TRIM(GL_Paste!$M3584),IFERROR(MID(GL_Paste!$I3584,FIND("[",GL_Paste!$I3584)+1,FIND("]",GL_Paste!$I3584)-FIND("[",GL_Paste!$I3584)-1),"")))</f>
        <v/>
      </c>
      <c r="D3587">
        <f>IF(GL_Paste!$B3584="","",IFERROR(INDEX(DeptName,MATCH($C3587,DeptTag,0)),"UNALLOCATED"))</f>
        <v/>
      </c>
      <c r="E3587">
        <f>IF(GL_Paste!$B3584="","",IFERROR(INDEX(AcctCat,MATCH(GL_Paste!$B3584&amp;"",AcctCode,0)),"UNKNOWN"))</f>
        <v/>
      </c>
      <c r="F3587">
        <f>IF(GL_Paste!$B3584="","",IFERROR(INDEX(AcctSub,MATCH(GL_Paste!$B3584&amp;"",AcctCode,0)),"UNKNOWN"))</f>
        <v/>
      </c>
    </row>
    <row r="3588">
      <c r="A3588" s="40">
        <f>IF(GL_Paste!$B3585="","",N(GL_Paste!$H3585)-N(GL_Paste!$G3585))</f>
        <v/>
      </c>
      <c r="B3588" s="43">
        <f>IF(GL_Paste!$B3585="","",DATE(YEAR(GL_Paste!$E3585),MONTH(GL_Paste!$E3585),1))</f>
        <v/>
      </c>
      <c r="C3588">
        <f>IF(GL_Paste!$B3585="","",IF(TRIM(GL_Paste!$M3585)&lt;&gt;"",TRIM(GL_Paste!$M3585),IFERROR(MID(GL_Paste!$I3585,FIND("[",GL_Paste!$I3585)+1,FIND("]",GL_Paste!$I3585)-FIND("[",GL_Paste!$I3585)-1),"")))</f>
        <v/>
      </c>
      <c r="D3588">
        <f>IF(GL_Paste!$B3585="","",IFERROR(INDEX(DeptName,MATCH($C3588,DeptTag,0)),"UNALLOCATED"))</f>
        <v/>
      </c>
      <c r="E3588">
        <f>IF(GL_Paste!$B3585="","",IFERROR(INDEX(AcctCat,MATCH(GL_Paste!$B3585&amp;"",AcctCode,0)),"UNKNOWN"))</f>
        <v/>
      </c>
      <c r="F3588">
        <f>IF(GL_Paste!$B3585="","",IFERROR(INDEX(AcctSub,MATCH(GL_Paste!$B3585&amp;"",AcctCode,0)),"UNKNOWN"))</f>
        <v/>
      </c>
    </row>
    <row r="3589">
      <c r="A3589" s="40">
        <f>IF(GL_Paste!$B3586="","",N(GL_Paste!$H3586)-N(GL_Paste!$G3586))</f>
        <v/>
      </c>
      <c r="B3589" s="43">
        <f>IF(GL_Paste!$B3586="","",DATE(YEAR(GL_Paste!$E3586),MONTH(GL_Paste!$E3586),1))</f>
        <v/>
      </c>
      <c r="C3589">
        <f>IF(GL_Paste!$B3586="","",IF(TRIM(GL_Paste!$M3586)&lt;&gt;"",TRIM(GL_Paste!$M3586),IFERROR(MID(GL_Paste!$I3586,FIND("[",GL_Paste!$I3586)+1,FIND("]",GL_Paste!$I3586)-FIND("[",GL_Paste!$I3586)-1),"")))</f>
        <v/>
      </c>
      <c r="D3589">
        <f>IF(GL_Paste!$B3586="","",IFERROR(INDEX(DeptName,MATCH($C3589,DeptTag,0)),"UNALLOCATED"))</f>
        <v/>
      </c>
      <c r="E3589">
        <f>IF(GL_Paste!$B3586="","",IFERROR(INDEX(AcctCat,MATCH(GL_Paste!$B3586&amp;"",AcctCode,0)),"UNKNOWN"))</f>
        <v/>
      </c>
      <c r="F3589">
        <f>IF(GL_Paste!$B3586="","",IFERROR(INDEX(AcctSub,MATCH(GL_Paste!$B3586&amp;"",AcctCode,0)),"UNKNOWN"))</f>
        <v/>
      </c>
    </row>
    <row r="3590">
      <c r="A3590" s="40">
        <f>IF(GL_Paste!$B3587="","",N(GL_Paste!$H3587)-N(GL_Paste!$G3587))</f>
        <v/>
      </c>
      <c r="B3590" s="43">
        <f>IF(GL_Paste!$B3587="","",DATE(YEAR(GL_Paste!$E3587),MONTH(GL_Paste!$E3587),1))</f>
        <v/>
      </c>
      <c r="C3590">
        <f>IF(GL_Paste!$B3587="","",IF(TRIM(GL_Paste!$M3587)&lt;&gt;"",TRIM(GL_Paste!$M3587),IFERROR(MID(GL_Paste!$I3587,FIND("[",GL_Paste!$I3587)+1,FIND("]",GL_Paste!$I3587)-FIND("[",GL_Paste!$I3587)-1),"")))</f>
        <v/>
      </c>
      <c r="D3590">
        <f>IF(GL_Paste!$B3587="","",IFERROR(INDEX(DeptName,MATCH($C3590,DeptTag,0)),"UNALLOCATED"))</f>
        <v/>
      </c>
      <c r="E3590">
        <f>IF(GL_Paste!$B3587="","",IFERROR(INDEX(AcctCat,MATCH(GL_Paste!$B3587&amp;"",AcctCode,0)),"UNKNOWN"))</f>
        <v/>
      </c>
      <c r="F3590">
        <f>IF(GL_Paste!$B3587="","",IFERROR(INDEX(AcctSub,MATCH(GL_Paste!$B3587&amp;"",AcctCode,0)),"UNKNOWN"))</f>
        <v/>
      </c>
    </row>
    <row r="3591">
      <c r="A3591" s="40">
        <f>IF(GL_Paste!$B3588="","",N(GL_Paste!$H3588)-N(GL_Paste!$G3588))</f>
        <v/>
      </c>
      <c r="B3591" s="43">
        <f>IF(GL_Paste!$B3588="","",DATE(YEAR(GL_Paste!$E3588),MONTH(GL_Paste!$E3588),1))</f>
        <v/>
      </c>
      <c r="C3591">
        <f>IF(GL_Paste!$B3588="","",IF(TRIM(GL_Paste!$M3588)&lt;&gt;"",TRIM(GL_Paste!$M3588),IFERROR(MID(GL_Paste!$I3588,FIND("[",GL_Paste!$I3588)+1,FIND("]",GL_Paste!$I3588)-FIND("[",GL_Paste!$I3588)-1),"")))</f>
        <v/>
      </c>
      <c r="D3591">
        <f>IF(GL_Paste!$B3588="","",IFERROR(INDEX(DeptName,MATCH($C3591,DeptTag,0)),"UNALLOCATED"))</f>
        <v/>
      </c>
      <c r="E3591">
        <f>IF(GL_Paste!$B3588="","",IFERROR(INDEX(AcctCat,MATCH(GL_Paste!$B3588&amp;"",AcctCode,0)),"UNKNOWN"))</f>
        <v/>
      </c>
      <c r="F3591">
        <f>IF(GL_Paste!$B3588="","",IFERROR(INDEX(AcctSub,MATCH(GL_Paste!$B3588&amp;"",AcctCode,0)),"UNKNOWN"))</f>
        <v/>
      </c>
    </row>
    <row r="3592">
      <c r="A3592" s="40">
        <f>IF(GL_Paste!$B3589="","",N(GL_Paste!$H3589)-N(GL_Paste!$G3589))</f>
        <v/>
      </c>
      <c r="B3592" s="43">
        <f>IF(GL_Paste!$B3589="","",DATE(YEAR(GL_Paste!$E3589),MONTH(GL_Paste!$E3589),1))</f>
        <v/>
      </c>
      <c r="C3592">
        <f>IF(GL_Paste!$B3589="","",IF(TRIM(GL_Paste!$M3589)&lt;&gt;"",TRIM(GL_Paste!$M3589),IFERROR(MID(GL_Paste!$I3589,FIND("[",GL_Paste!$I3589)+1,FIND("]",GL_Paste!$I3589)-FIND("[",GL_Paste!$I3589)-1),"")))</f>
        <v/>
      </c>
      <c r="D3592">
        <f>IF(GL_Paste!$B3589="","",IFERROR(INDEX(DeptName,MATCH($C3592,DeptTag,0)),"UNALLOCATED"))</f>
        <v/>
      </c>
      <c r="E3592">
        <f>IF(GL_Paste!$B3589="","",IFERROR(INDEX(AcctCat,MATCH(GL_Paste!$B3589&amp;"",AcctCode,0)),"UNKNOWN"))</f>
        <v/>
      </c>
      <c r="F3592">
        <f>IF(GL_Paste!$B3589="","",IFERROR(INDEX(AcctSub,MATCH(GL_Paste!$B3589&amp;"",AcctCode,0)),"UNKNOWN"))</f>
        <v/>
      </c>
    </row>
    <row r="3593">
      <c r="A3593" s="40">
        <f>IF(GL_Paste!$B3590="","",N(GL_Paste!$H3590)-N(GL_Paste!$G3590))</f>
        <v/>
      </c>
      <c r="B3593" s="43">
        <f>IF(GL_Paste!$B3590="","",DATE(YEAR(GL_Paste!$E3590),MONTH(GL_Paste!$E3590),1))</f>
        <v/>
      </c>
      <c r="C3593">
        <f>IF(GL_Paste!$B3590="","",IF(TRIM(GL_Paste!$M3590)&lt;&gt;"",TRIM(GL_Paste!$M3590),IFERROR(MID(GL_Paste!$I3590,FIND("[",GL_Paste!$I3590)+1,FIND("]",GL_Paste!$I3590)-FIND("[",GL_Paste!$I3590)-1),"")))</f>
        <v/>
      </c>
      <c r="D3593">
        <f>IF(GL_Paste!$B3590="","",IFERROR(INDEX(DeptName,MATCH($C3593,DeptTag,0)),"UNALLOCATED"))</f>
        <v/>
      </c>
      <c r="E3593">
        <f>IF(GL_Paste!$B3590="","",IFERROR(INDEX(AcctCat,MATCH(GL_Paste!$B3590&amp;"",AcctCode,0)),"UNKNOWN"))</f>
        <v/>
      </c>
      <c r="F3593">
        <f>IF(GL_Paste!$B3590="","",IFERROR(INDEX(AcctSub,MATCH(GL_Paste!$B3590&amp;"",AcctCode,0)),"UNKNOWN"))</f>
        <v/>
      </c>
    </row>
    <row r="3594">
      <c r="A3594" s="40">
        <f>IF(GL_Paste!$B3591="","",N(GL_Paste!$H3591)-N(GL_Paste!$G3591))</f>
        <v/>
      </c>
      <c r="B3594" s="43">
        <f>IF(GL_Paste!$B3591="","",DATE(YEAR(GL_Paste!$E3591),MONTH(GL_Paste!$E3591),1))</f>
        <v/>
      </c>
      <c r="C3594">
        <f>IF(GL_Paste!$B3591="","",IF(TRIM(GL_Paste!$M3591)&lt;&gt;"",TRIM(GL_Paste!$M3591),IFERROR(MID(GL_Paste!$I3591,FIND("[",GL_Paste!$I3591)+1,FIND("]",GL_Paste!$I3591)-FIND("[",GL_Paste!$I3591)-1),"")))</f>
        <v/>
      </c>
      <c r="D3594">
        <f>IF(GL_Paste!$B3591="","",IFERROR(INDEX(DeptName,MATCH($C3594,DeptTag,0)),"UNALLOCATED"))</f>
        <v/>
      </c>
      <c r="E3594">
        <f>IF(GL_Paste!$B3591="","",IFERROR(INDEX(AcctCat,MATCH(GL_Paste!$B3591&amp;"",AcctCode,0)),"UNKNOWN"))</f>
        <v/>
      </c>
      <c r="F3594">
        <f>IF(GL_Paste!$B3591="","",IFERROR(INDEX(AcctSub,MATCH(GL_Paste!$B3591&amp;"",AcctCode,0)),"UNKNOWN"))</f>
        <v/>
      </c>
    </row>
    <row r="3595">
      <c r="A3595" s="40">
        <f>IF(GL_Paste!$B3592="","",N(GL_Paste!$H3592)-N(GL_Paste!$G3592))</f>
        <v/>
      </c>
      <c r="B3595" s="43">
        <f>IF(GL_Paste!$B3592="","",DATE(YEAR(GL_Paste!$E3592),MONTH(GL_Paste!$E3592),1))</f>
        <v/>
      </c>
      <c r="C3595">
        <f>IF(GL_Paste!$B3592="","",IF(TRIM(GL_Paste!$M3592)&lt;&gt;"",TRIM(GL_Paste!$M3592),IFERROR(MID(GL_Paste!$I3592,FIND("[",GL_Paste!$I3592)+1,FIND("]",GL_Paste!$I3592)-FIND("[",GL_Paste!$I3592)-1),"")))</f>
        <v/>
      </c>
      <c r="D3595">
        <f>IF(GL_Paste!$B3592="","",IFERROR(INDEX(DeptName,MATCH($C3595,DeptTag,0)),"UNALLOCATED"))</f>
        <v/>
      </c>
      <c r="E3595">
        <f>IF(GL_Paste!$B3592="","",IFERROR(INDEX(AcctCat,MATCH(GL_Paste!$B3592&amp;"",AcctCode,0)),"UNKNOWN"))</f>
        <v/>
      </c>
      <c r="F3595">
        <f>IF(GL_Paste!$B3592="","",IFERROR(INDEX(AcctSub,MATCH(GL_Paste!$B3592&amp;"",AcctCode,0)),"UNKNOWN"))</f>
        <v/>
      </c>
    </row>
    <row r="3596">
      <c r="A3596" s="40">
        <f>IF(GL_Paste!$B3593="","",N(GL_Paste!$H3593)-N(GL_Paste!$G3593))</f>
        <v/>
      </c>
      <c r="B3596" s="43">
        <f>IF(GL_Paste!$B3593="","",DATE(YEAR(GL_Paste!$E3593),MONTH(GL_Paste!$E3593),1))</f>
        <v/>
      </c>
      <c r="C3596">
        <f>IF(GL_Paste!$B3593="","",IF(TRIM(GL_Paste!$M3593)&lt;&gt;"",TRIM(GL_Paste!$M3593),IFERROR(MID(GL_Paste!$I3593,FIND("[",GL_Paste!$I3593)+1,FIND("]",GL_Paste!$I3593)-FIND("[",GL_Paste!$I3593)-1),"")))</f>
        <v/>
      </c>
      <c r="D3596">
        <f>IF(GL_Paste!$B3593="","",IFERROR(INDEX(DeptName,MATCH($C3596,DeptTag,0)),"UNALLOCATED"))</f>
        <v/>
      </c>
      <c r="E3596">
        <f>IF(GL_Paste!$B3593="","",IFERROR(INDEX(AcctCat,MATCH(GL_Paste!$B3593&amp;"",AcctCode,0)),"UNKNOWN"))</f>
        <v/>
      </c>
      <c r="F3596">
        <f>IF(GL_Paste!$B3593="","",IFERROR(INDEX(AcctSub,MATCH(GL_Paste!$B3593&amp;"",AcctCode,0)),"UNKNOWN"))</f>
        <v/>
      </c>
    </row>
    <row r="3597">
      <c r="A3597" s="40">
        <f>IF(GL_Paste!$B3594="","",N(GL_Paste!$H3594)-N(GL_Paste!$G3594))</f>
        <v/>
      </c>
      <c r="B3597" s="43">
        <f>IF(GL_Paste!$B3594="","",DATE(YEAR(GL_Paste!$E3594),MONTH(GL_Paste!$E3594),1))</f>
        <v/>
      </c>
      <c r="C3597">
        <f>IF(GL_Paste!$B3594="","",IF(TRIM(GL_Paste!$M3594)&lt;&gt;"",TRIM(GL_Paste!$M3594),IFERROR(MID(GL_Paste!$I3594,FIND("[",GL_Paste!$I3594)+1,FIND("]",GL_Paste!$I3594)-FIND("[",GL_Paste!$I3594)-1),"")))</f>
        <v/>
      </c>
      <c r="D3597">
        <f>IF(GL_Paste!$B3594="","",IFERROR(INDEX(DeptName,MATCH($C3597,DeptTag,0)),"UNALLOCATED"))</f>
        <v/>
      </c>
      <c r="E3597">
        <f>IF(GL_Paste!$B3594="","",IFERROR(INDEX(AcctCat,MATCH(GL_Paste!$B3594&amp;"",AcctCode,0)),"UNKNOWN"))</f>
        <v/>
      </c>
      <c r="F3597">
        <f>IF(GL_Paste!$B3594="","",IFERROR(INDEX(AcctSub,MATCH(GL_Paste!$B3594&amp;"",AcctCode,0)),"UNKNOWN"))</f>
        <v/>
      </c>
    </row>
    <row r="3598">
      <c r="A3598" s="40">
        <f>IF(GL_Paste!$B3595="","",N(GL_Paste!$H3595)-N(GL_Paste!$G3595))</f>
        <v/>
      </c>
      <c r="B3598" s="43">
        <f>IF(GL_Paste!$B3595="","",DATE(YEAR(GL_Paste!$E3595),MONTH(GL_Paste!$E3595),1))</f>
        <v/>
      </c>
      <c r="C3598">
        <f>IF(GL_Paste!$B3595="","",IF(TRIM(GL_Paste!$M3595)&lt;&gt;"",TRIM(GL_Paste!$M3595),IFERROR(MID(GL_Paste!$I3595,FIND("[",GL_Paste!$I3595)+1,FIND("]",GL_Paste!$I3595)-FIND("[",GL_Paste!$I3595)-1),"")))</f>
        <v/>
      </c>
      <c r="D3598">
        <f>IF(GL_Paste!$B3595="","",IFERROR(INDEX(DeptName,MATCH($C3598,DeptTag,0)),"UNALLOCATED"))</f>
        <v/>
      </c>
      <c r="E3598">
        <f>IF(GL_Paste!$B3595="","",IFERROR(INDEX(AcctCat,MATCH(GL_Paste!$B3595&amp;"",AcctCode,0)),"UNKNOWN"))</f>
        <v/>
      </c>
      <c r="F3598">
        <f>IF(GL_Paste!$B3595="","",IFERROR(INDEX(AcctSub,MATCH(GL_Paste!$B3595&amp;"",AcctCode,0)),"UNKNOWN"))</f>
        <v/>
      </c>
    </row>
    <row r="3599">
      <c r="A3599" s="40">
        <f>IF(GL_Paste!$B3596="","",N(GL_Paste!$H3596)-N(GL_Paste!$G3596))</f>
        <v/>
      </c>
      <c r="B3599" s="43">
        <f>IF(GL_Paste!$B3596="","",DATE(YEAR(GL_Paste!$E3596),MONTH(GL_Paste!$E3596),1))</f>
        <v/>
      </c>
      <c r="C3599">
        <f>IF(GL_Paste!$B3596="","",IF(TRIM(GL_Paste!$M3596)&lt;&gt;"",TRIM(GL_Paste!$M3596),IFERROR(MID(GL_Paste!$I3596,FIND("[",GL_Paste!$I3596)+1,FIND("]",GL_Paste!$I3596)-FIND("[",GL_Paste!$I3596)-1),"")))</f>
        <v/>
      </c>
      <c r="D3599">
        <f>IF(GL_Paste!$B3596="","",IFERROR(INDEX(DeptName,MATCH($C3599,DeptTag,0)),"UNALLOCATED"))</f>
        <v/>
      </c>
      <c r="E3599">
        <f>IF(GL_Paste!$B3596="","",IFERROR(INDEX(AcctCat,MATCH(GL_Paste!$B3596&amp;"",AcctCode,0)),"UNKNOWN"))</f>
        <v/>
      </c>
      <c r="F3599">
        <f>IF(GL_Paste!$B3596="","",IFERROR(INDEX(AcctSub,MATCH(GL_Paste!$B3596&amp;"",AcctCode,0)),"UNKNOWN"))</f>
        <v/>
      </c>
    </row>
    <row r="3600">
      <c r="A3600" s="40">
        <f>IF(GL_Paste!$B3597="","",N(GL_Paste!$H3597)-N(GL_Paste!$G3597))</f>
        <v/>
      </c>
      <c r="B3600" s="43">
        <f>IF(GL_Paste!$B3597="","",DATE(YEAR(GL_Paste!$E3597),MONTH(GL_Paste!$E3597),1))</f>
        <v/>
      </c>
      <c r="C3600">
        <f>IF(GL_Paste!$B3597="","",IF(TRIM(GL_Paste!$M3597)&lt;&gt;"",TRIM(GL_Paste!$M3597),IFERROR(MID(GL_Paste!$I3597,FIND("[",GL_Paste!$I3597)+1,FIND("]",GL_Paste!$I3597)-FIND("[",GL_Paste!$I3597)-1),"")))</f>
        <v/>
      </c>
      <c r="D3600">
        <f>IF(GL_Paste!$B3597="","",IFERROR(INDEX(DeptName,MATCH($C3600,DeptTag,0)),"UNALLOCATED"))</f>
        <v/>
      </c>
      <c r="E3600">
        <f>IF(GL_Paste!$B3597="","",IFERROR(INDEX(AcctCat,MATCH(GL_Paste!$B3597&amp;"",AcctCode,0)),"UNKNOWN"))</f>
        <v/>
      </c>
      <c r="F3600">
        <f>IF(GL_Paste!$B3597="","",IFERROR(INDEX(AcctSub,MATCH(GL_Paste!$B3597&amp;"",AcctCode,0)),"UNKNOWN"))</f>
        <v/>
      </c>
    </row>
    <row r="3601">
      <c r="A3601" s="40">
        <f>IF(GL_Paste!$B3598="","",N(GL_Paste!$H3598)-N(GL_Paste!$G3598))</f>
        <v/>
      </c>
      <c r="B3601" s="43">
        <f>IF(GL_Paste!$B3598="","",DATE(YEAR(GL_Paste!$E3598),MONTH(GL_Paste!$E3598),1))</f>
        <v/>
      </c>
      <c r="C3601">
        <f>IF(GL_Paste!$B3598="","",IF(TRIM(GL_Paste!$M3598)&lt;&gt;"",TRIM(GL_Paste!$M3598),IFERROR(MID(GL_Paste!$I3598,FIND("[",GL_Paste!$I3598)+1,FIND("]",GL_Paste!$I3598)-FIND("[",GL_Paste!$I3598)-1),"")))</f>
        <v/>
      </c>
      <c r="D3601">
        <f>IF(GL_Paste!$B3598="","",IFERROR(INDEX(DeptName,MATCH($C3601,DeptTag,0)),"UNALLOCATED"))</f>
        <v/>
      </c>
      <c r="E3601">
        <f>IF(GL_Paste!$B3598="","",IFERROR(INDEX(AcctCat,MATCH(GL_Paste!$B3598&amp;"",AcctCode,0)),"UNKNOWN"))</f>
        <v/>
      </c>
      <c r="F3601">
        <f>IF(GL_Paste!$B3598="","",IFERROR(INDEX(AcctSub,MATCH(GL_Paste!$B3598&amp;"",AcctCode,0)),"UNKNOWN"))</f>
        <v/>
      </c>
    </row>
    <row r="3602">
      <c r="A3602" s="40">
        <f>IF(GL_Paste!$B3599="","",N(GL_Paste!$H3599)-N(GL_Paste!$G3599))</f>
        <v/>
      </c>
      <c r="B3602" s="43">
        <f>IF(GL_Paste!$B3599="","",DATE(YEAR(GL_Paste!$E3599),MONTH(GL_Paste!$E3599),1))</f>
        <v/>
      </c>
      <c r="C3602">
        <f>IF(GL_Paste!$B3599="","",IF(TRIM(GL_Paste!$M3599)&lt;&gt;"",TRIM(GL_Paste!$M3599),IFERROR(MID(GL_Paste!$I3599,FIND("[",GL_Paste!$I3599)+1,FIND("]",GL_Paste!$I3599)-FIND("[",GL_Paste!$I3599)-1),"")))</f>
        <v/>
      </c>
      <c r="D3602">
        <f>IF(GL_Paste!$B3599="","",IFERROR(INDEX(DeptName,MATCH($C3602,DeptTag,0)),"UNALLOCATED"))</f>
        <v/>
      </c>
      <c r="E3602">
        <f>IF(GL_Paste!$B3599="","",IFERROR(INDEX(AcctCat,MATCH(GL_Paste!$B3599&amp;"",AcctCode,0)),"UNKNOWN"))</f>
        <v/>
      </c>
      <c r="F3602">
        <f>IF(GL_Paste!$B3599="","",IFERROR(INDEX(AcctSub,MATCH(GL_Paste!$B3599&amp;"",AcctCode,0)),"UNKNOWN"))</f>
        <v/>
      </c>
    </row>
    <row r="3603">
      <c r="A3603" s="40">
        <f>IF(GL_Paste!$B3600="","",N(GL_Paste!$H3600)-N(GL_Paste!$G3600))</f>
        <v/>
      </c>
      <c r="B3603" s="43">
        <f>IF(GL_Paste!$B3600="","",DATE(YEAR(GL_Paste!$E3600),MONTH(GL_Paste!$E3600),1))</f>
        <v/>
      </c>
      <c r="C3603">
        <f>IF(GL_Paste!$B3600="","",IF(TRIM(GL_Paste!$M3600)&lt;&gt;"",TRIM(GL_Paste!$M3600),IFERROR(MID(GL_Paste!$I3600,FIND("[",GL_Paste!$I3600)+1,FIND("]",GL_Paste!$I3600)-FIND("[",GL_Paste!$I3600)-1),"")))</f>
        <v/>
      </c>
      <c r="D3603">
        <f>IF(GL_Paste!$B3600="","",IFERROR(INDEX(DeptName,MATCH($C3603,DeptTag,0)),"UNALLOCATED"))</f>
        <v/>
      </c>
      <c r="E3603">
        <f>IF(GL_Paste!$B3600="","",IFERROR(INDEX(AcctCat,MATCH(GL_Paste!$B3600&amp;"",AcctCode,0)),"UNKNOWN"))</f>
        <v/>
      </c>
      <c r="F3603">
        <f>IF(GL_Paste!$B3600="","",IFERROR(INDEX(AcctSub,MATCH(GL_Paste!$B3600&amp;"",AcctCode,0)),"UNKNOWN"))</f>
        <v/>
      </c>
    </row>
    <row r="3604">
      <c r="A3604" s="40">
        <f>IF(GL_Paste!$B3601="","",N(GL_Paste!$H3601)-N(GL_Paste!$G3601))</f>
        <v/>
      </c>
      <c r="B3604" s="43">
        <f>IF(GL_Paste!$B3601="","",DATE(YEAR(GL_Paste!$E3601),MONTH(GL_Paste!$E3601),1))</f>
        <v/>
      </c>
      <c r="C3604">
        <f>IF(GL_Paste!$B3601="","",IF(TRIM(GL_Paste!$M3601)&lt;&gt;"",TRIM(GL_Paste!$M3601),IFERROR(MID(GL_Paste!$I3601,FIND("[",GL_Paste!$I3601)+1,FIND("]",GL_Paste!$I3601)-FIND("[",GL_Paste!$I3601)-1),"")))</f>
        <v/>
      </c>
      <c r="D3604">
        <f>IF(GL_Paste!$B3601="","",IFERROR(INDEX(DeptName,MATCH($C3604,DeptTag,0)),"UNALLOCATED"))</f>
        <v/>
      </c>
      <c r="E3604">
        <f>IF(GL_Paste!$B3601="","",IFERROR(INDEX(AcctCat,MATCH(GL_Paste!$B3601&amp;"",AcctCode,0)),"UNKNOWN"))</f>
        <v/>
      </c>
      <c r="F3604">
        <f>IF(GL_Paste!$B3601="","",IFERROR(INDEX(AcctSub,MATCH(GL_Paste!$B3601&amp;"",AcctCode,0)),"UNKNOWN"))</f>
        <v/>
      </c>
    </row>
    <row r="3605">
      <c r="A3605" s="40">
        <f>IF(GL_Paste!$B3602="","",N(GL_Paste!$H3602)-N(GL_Paste!$G3602))</f>
        <v/>
      </c>
      <c r="B3605" s="43">
        <f>IF(GL_Paste!$B3602="","",DATE(YEAR(GL_Paste!$E3602),MONTH(GL_Paste!$E3602),1))</f>
        <v/>
      </c>
      <c r="C3605">
        <f>IF(GL_Paste!$B3602="","",IF(TRIM(GL_Paste!$M3602)&lt;&gt;"",TRIM(GL_Paste!$M3602),IFERROR(MID(GL_Paste!$I3602,FIND("[",GL_Paste!$I3602)+1,FIND("]",GL_Paste!$I3602)-FIND("[",GL_Paste!$I3602)-1),"")))</f>
        <v/>
      </c>
      <c r="D3605">
        <f>IF(GL_Paste!$B3602="","",IFERROR(INDEX(DeptName,MATCH($C3605,DeptTag,0)),"UNALLOCATED"))</f>
        <v/>
      </c>
      <c r="E3605">
        <f>IF(GL_Paste!$B3602="","",IFERROR(INDEX(AcctCat,MATCH(GL_Paste!$B3602&amp;"",AcctCode,0)),"UNKNOWN"))</f>
        <v/>
      </c>
      <c r="F3605">
        <f>IF(GL_Paste!$B3602="","",IFERROR(INDEX(AcctSub,MATCH(GL_Paste!$B3602&amp;"",AcctCode,0)),"UNKNOWN"))</f>
        <v/>
      </c>
    </row>
    <row r="3606">
      <c r="A3606" s="40">
        <f>IF(GL_Paste!$B3603="","",N(GL_Paste!$H3603)-N(GL_Paste!$G3603))</f>
        <v/>
      </c>
      <c r="B3606" s="43">
        <f>IF(GL_Paste!$B3603="","",DATE(YEAR(GL_Paste!$E3603),MONTH(GL_Paste!$E3603),1))</f>
        <v/>
      </c>
      <c r="C3606">
        <f>IF(GL_Paste!$B3603="","",IF(TRIM(GL_Paste!$M3603)&lt;&gt;"",TRIM(GL_Paste!$M3603),IFERROR(MID(GL_Paste!$I3603,FIND("[",GL_Paste!$I3603)+1,FIND("]",GL_Paste!$I3603)-FIND("[",GL_Paste!$I3603)-1),"")))</f>
        <v/>
      </c>
      <c r="D3606">
        <f>IF(GL_Paste!$B3603="","",IFERROR(INDEX(DeptName,MATCH($C3606,DeptTag,0)),"UNALLOCATED"))</f>
        <v/>
      </c>
      <c r="E3606">
        <f>IF(GL_Paste!$B3603="","",IFERROR(INDEX(AcctCat,MATCH(GL_Paste!$B3603&amp;"",AcctCode,0)),"UNKNOWN"))</f>
        <v/>
      </c>
      <c r="F3606">
        <f>IF(GL_Paste!$B3603="","",IFERROR(INDEX(AcctSub,MATCH(GL_Paste!$B3603&amp;"",AcctCode,0)),"UNKNOWN"))</f>
        <v/>
      </c>
    </row>
    <row r="3607">
      <c r="A3607" s="40">
        <f>IF(GL_Paste!$B3604="","",N(GL_Paste!$H3604)-N(GL_Paste!$G3604))</f>
        <v/>
      </c>
      <c r="B3607" s="43">
        <f>IF(GL_Paste!$B3604="","",DATE(YEAR(GL_Paste!$E3604),MONTH(GL_Paste!$E3604),1))</f>
        <v/>
      </c>
      <c r="C3607">
        <f>IF(GL_Paste!$B3604="","",IF(TRIM(GL_Paste!$M3604)&lt;&gt;"",TRIM(GL_Paste!$M3604),IFERROR(MID(GL_Paste!$I3604,FIND("[",GL_Paste!$I3604)+1,FIND("]",GL_Paste!$I3604)-FIND("[",GL_Paste!$I3604)-1),"")))</f>
        <v/>
      </c>
      <c r="D3607">
        <f>IF(GL_Paste!$B3604="","",IFERROR(INDEX(DeptName,MATCH($C3607,DeptTag,0)),"UNALLOCATED"))</f>
        <v/>
      </c>
      <c r="E3607">
        <f>IF(GL_Paste!$B3604="","",IFERROR(INDEX(AcctCat,MATCH(GL_Paste!$B3604&amp;"",AcctCode,0)),"UNKNOWN"))</f>
        <v/>
      </c>
      <c r="F3607">
        <f>IF(GL_Paste!$B3604="","",IFERROR(INDEX(AcctSub,MATCH(GL_Paste!$B3604&amp;"",AcctCode,0)),"UNKNOWN"))</f>
        <v/>
      </c>
    </row>
    <row r="3608">
      <c r="A3608" s="40">
        <f>IF(GL_Paste!$B3605="","",N(GL_Paste!$H3605)-N(GL_Paste!$G3605))</f>
        <v/>
      </c>
      <c r="B3608" s="43">
        <f>IF(GL_Paste!$B3605="","",DATE(YEAR(GL_Paste!$E3605),MONTH(GL_Paste!$E3605),1))</f>
        <v/>
      </c>
      <c r="C3608">
        <f>IF(GL_Paste!$B3605="","",IF(TRIM(GL_Paste!$M3605)&lt;&gt;"",TRIM(GL_Paste!$M3605),IFERROR(MID(GL_Paste!$I3605,FIND("[",GL_Paste!$I3605)+1,FIND("]",GL_Paste!$I3605)-FIND("[",GL_Paste!$I3605)-1),"")))</f>
        <v/>
      </c>
      <c r="D3608">
        <f>IF(GL_Paste!$B3605="","",IFERROR(INDEX(DeptName,MATCH($C3608,DeptTag,0)),"UNALLOCATED"))</f>
        <v/>
      </c>
      <c r="E3608">
        <f>IF(GL_Paste!$B3605="","",IFERROR(INDEX(AcctCat,MATCH(GL_Paste!$B3605&amp;"",AcctCode,0)),"UNKNOWN"))</f>
        <v/>
      </c>
      <c r="F3608">
        <f>IF(GL_Paste!$B3605="","",IFERROR(INDEX(AcctSub,MATCH(GL_Paste!$B3605&amp;"",AcctCode,0)),"UNKNOWN"))</f>
        <v/>
      </c>
    </row>
    <row r="3609">
      <c r="A3609" s="40">
        <f>IF(GL_Paste!$B3606="","",N(GL_Paste!$H3606)-N(GL_Paste!$G3606))</f>
        <v/>
      </c>
      <c r="B3609" s="43">
        <f>IF(GL_Paste!$B3606="","",DATE(YEAR(GL_Paste!$E3606),MONTH(GL_Paste!$E3606),1))</f>
        <v/>
      </c>
      <c r="C3609">
        <f>IF(GL_Paste!$B3606="","",IF(TRIM(GL_Paste!$M3606)&lt;&gt;"",TRIM(GL_Paste!$M3606),IFERROR(MID(GL_Paste!$I3606,FIND("[",GL_Paste!$I3606)+1,FIND("]",GL_Paste!$I3606)-FIND("[",GL_Paste!$I3606)-1),"")))</f>
        <v/>
      </c>
      <c r="D3609">
        <f>IF(GL_Paste!$B3606="","",IFERROR(INDEX(DeptName,MATCH($C3609,DeptTag,0)),"UNALLOCATED"))</f>
        <v/>
      </c>
      <c r="E3609">
        <f>IF(GL_Paste!$B3606="","",IFERROR(INDEX(AcctCat,MATCH(GL_Paste!$B3606&amp;"",AcctCode,0)),"UNKNOWN"))</f>
        <v/>
      </c>
      <c r="F3609">
        <f>IF(GL_Paste!$B3606="","",IFERROR(INDEX(AcctSub,MATCH(GL_Paste!$B3606&amp;"",AcctCode,0)),"UNKNOWN"))</f>
        <v/>
      </c>
    </row>
    <row r="3610">
      <c r="A3610" s="40">
        <f>IF(GL_Paste!$B3607="","",N(GL_Paste!$H3607)-N(GL_Paste!$G3607))</f>
        <v/>
      </c>
      <c r="B3610" s="43">
        <f>IF(GL_Paste!$B3607="","",DATE(YEAR(GL_Paste!$E3607),MONTH(GL_Paste!$E3607),1))</f>
        <v/>
      </c>
      <c r="C3610">
        <f>IF(GL_Paste!$B3607="","",IF(TRIM(GL_Paste!$M3607)&lt;&gt;"",TRIM(GL_Paste!$M3607),IFERROR(MID(GL_Paste!$I3607,FIND("[",GL_Paste!$I3607)+1,FIND("]",GL_Paste!$I3607)-FIND("[",GL_Paste!$I3607)-1),"")))</f>
        <v/>
      </c>
      <c r="D3610">
        <f>IF(GL_Paste!$B3607="","",IFERROR(INDEX(DeptName,MATCH($C3610,DeptTag,0)),"UNALLOCATED"))</f>
        <v/>
      </c>
      <c r="E3610">
        <f>IF(GL_Paste!$B3607="","",IFERROR(INDEX(AcctCat,MATCH(GL_Paste!$B3607&amp;"",AcctCode,0)),"UNKNOWN"))</f>
        <v/>
      </c>
      <c r="F3610">
        <f>IF(GL_Paste!$B3607="","",IFERROR(INDEX(AcctSub,MATCH(GL_Paste!$B3607&amp;"",AcctCode,0)),"UNKNOWN"))</f>
        <v/>
      </c>
    </row>
    <row r="3611">
      <c r="A3611" s="40">
        <f>IF(GL_Paste!$B3608="","",N(GL_Paste!$H3608)-N(GL_Paste!$G3608))</f>
        <v/>
      </c>
      <c r="B3611" s="43">
        <f>IF(GL_Paste!$B3608="","",DATE(YEAR(GL_Paste!$E3608),MONTH(GL_Paste!$E3608),1))</f>
        <v/>
      </c>
      <c r="C3611">
        <f>IF(GL_Paste!$B3608="","",IF(TRIM(GL_Paste!$M3608)&lt;&gt;"",TRIM(GL_Paste!$M3608),IFERROR(MID(GL_Paste!$I3608,FIND("[",GL_Paste!$I3608)+1,FIND("]",GL_Paste!$I3608)-FIND("[",GL_Paste!$I3608)-1),"")))</f>
        <v/>
      </c>
      <c r="D3611">
        <f>IF(GL_Paste!$B3608="","",IFERROR(INDEX(DeptName,MATCH($C3611,DeptTag,0)),"UNALLOCATED"))</f>
        <v/>
      </c>
      <c r="E3611">
        <f>IF(GL_Paste!$B3608="","",IFERROR(INDEX(AcctCat,MATCH(GL_Paste!$B3608&amp;"",AcctCode,0)),"UNKNOWN"))</f>
        <v/>
      </c>
      <c r="F3611">
        <f>IF(GL_Paste!$B3608="","",IFERROR(INDEX(AcctSub,MATCH(GL_Paste!$B3608&amp;"",AcctCode,0)),"UNKNOWN"))</f>
        <v/>
      </c>
    </row>
    <row r="3612">
      <c r="A3612" s="40">
        <f>IF(GL_Paste!$B3609="","",N(GL_Paste!$H3609)-N(GL_Paste!$G3609))</f>
        <v/>
      </c>
      <c r="B3612" s="43">
        <f>IF(GL_Paste!$B3609="","",DATE(YEAR(GL_Paste!$E3609),MONTH(GL_Paste!$E3609),1))</f>
        <v/>
      </c>
      <c r="C3612">
        <f>IF(GL_Paste!$B3609="","",IF(TRIM(GL_Paste!$M3609)&lt;&gt;"",TRIM(GL_Paste!$M3609),IFERROR(MID(GL_Paste!$I3609,FIND("[",GL_Paste!$I3609)+1,FIND("]",GL_Paste!$I3609)-FIND("[",GL_Paste!$I3609)-1),"")))</f>
        <v/>
      </c>
      <c r="D3612">
        <f>IF(GL_Paste!$B3609="","",IFERROR(INDEX(DeptName,MATCH($C3612,DeptTag,0)),"UNALLOCATED"))</f>
        <v/>
      </c>
      <c r="E3612">
        <f>IF(GL_Paste!$B3609="","",IFERROR(INDEX(AcctCat,MATCH(GL_Paste!$B3609&amp;"",AcctCode,0)),"UNKNOWN"))</f>
        <v/>
      </c>
      <c r="F3612">
        <f>IF(GL_Paste!$B3609="","",IFERROR(INDEX(AcctSub,MATCH(GL_Paste!$B3609&amp;"",AcctCode,0)),"UNKNOWN"))</f>
        <v/>
      </c>
    </row>
    <row r="3613">
      <c r="A3613" s="40">
        <f>IF(GL_Paste!$B3610="","",N(GL_Paste!$H3610)-N(GL_Paste!$G3610))</f>
        <v/>
      </c>
      <c r="B3613" s="43">
        <f>IF(GL_Paste!$B3610="","",DATE(YEAR(GL_Paste!$E3610),MONTH(GL_Paste!$E3610),1))</f>
        <v/>
      </c>
      <c r="C3613">
        <f>IF(GL_Paste!$B3610="","",IF(TRIM(GL_Paste!$M3610)&lt;&gt;"",TRIM(GL_Paste!$M3610),IFERROR(MID(GL_Paste!$I3610,FIND("[",GL_Paste!$I3610)+1,FIND("]",GL_Paste!$I3610)-FIND("[",GL_Paste!$I3610)-1),"")))</f>
        <v/>
      </c>
      <c r="D3613">
        <f>IF(GL_Paste!$B3610="","",IFERROR(INDEX(DeptName,MATCH($C3613,DeptTag,0)),"UNALLOCATED"))</f>
        <v/>
      </c>
      <c r="E3613">
        <f>IF(GL_Paste!$B3610="","",IFERROR(INDEX(AcctCat,MATCH(GL_Paste!$B3610&amp;"",AcctCode,0)),"UNKNOWN"))</f>
        <v/>
      </c>
      <c r="F3613">
        <f>IF(GL_Paste!$B3610="","",IFERROR(INDEX(AcctSub,MATCH(GL_Paste!$B3610&amp;"",AcctCode,0)),"UNKNOWN"))</f>
        <v/>
      </c>
    </row>
    <row r="3614">
      <c r="A3614" s="40">
        <f>IF(GL_Paste!$B3611="","",N(GL_Paste!$H3611)-N(GL_Paste!$G3611))</f>
        <v/>
      </c>
      <c r="B3614" s="43">
        <f>IF(GL_Paste!$B3611="","",DATE(YEAR(GL_Paste!$E3611),MONTH(GL_Paste!$E3611),1))</f>
        <v/>
      </c>
      <c r="C3614">
        <f>IF(GL_Paste!$B3611="","",IF(TRIM(GL_Paste!$M3611)&lt;&gt;"",TRIM(GL_Paste!$M3611),IFERROR(MID(GL_Paste!$I3611,FIND("[",GL_Paste!$I3611)+1,FIND("]",GL_Paste!$I3611)-FIND("[",GL_Paste!$I3611)-1),"")))</f>
        <v/>
      </c>
      <c r="D3614">
        <f>IF(GL_Paste!$B3611="","",IFERROR(INDEX(DeptName,MATCH($C3614,DeptTag,0)),"UNALLOCATED"))</f>
        <v/>
      </c>
      <c r="E3614">
        <f>IF(GL_Paste!$B3611="","",IFERROR(INDEX(AcctCat,MATCH(GL_Paste!$B3611&amp;"",AcctCode,0)),"UNKNOWN"))</f>
        <v/>
      </c>
      <c r="F3614">
        <f>IF(GL_Paste!$B3611="","",IFERROR(INDEX(AcctSub,MATCH(GL_Paste!$B3611&amp;"",AcctCode,0)),"UNKNOWN"))</f>
        <v/>
      </c>
    </row>
    <row r="3615">
      <c r="A3615" s="40">
        <f>IF(GL_Paste!$B3612="","",N(GL_Paste!$H3612)-N(GL_Paste!$G3612))</f>
        <v/>
      </c>
      <c r="B3615" s="43">
        <f>IF(GL_Paste!$B3612="","",DATE(YEAR(GL_Paste!$E3612),MONTH(GL_Paste!$E3612),1))</f>
        <v/>
      </c>
      <c r="C3615">
        <f>IF(GL_Paste!$B3612="","",IF(TRIM(GL_Paste!$M3612)&lt;&gt;"",TRIM(GL_Paste!$M3612),IFERROR(MID(GL_Paste!$I3612,FIND("[",GL_Paste!$I3612)+1,FIND("]",GL_Paste!$I3612)-FIND("[",GL_Paste!$I3612)-1),"")))</f>
        <v/>
      </c>
      <c r="D3615">
        <f>IF(GL_Paste!$B3612="","",IFERROR(INDEX(DeptName,MATCH($C3615,DeptTag,0)),"UNALLOCATED"))</f>
        <v/>
      </c>
      <c r="E3615">
        <f>IF(GL_Paste!$B3612="","",IFERROR(INDEX(AcctCat,MATCH(GL_Paste!$B3612&amp;"",AcctCode,0)),"UNKNOWN"))</f>
        <v/>
      </c>
      <c r="F3615">
        <f>IF(GL_Paste!$B3612="","",IFERROR(INDEX(AcctSub,MATCH(GL_Paste!$B3612&amp;"",AcctCode,0)),"UNKNOWN"))</f>
        <v/>
      </c>
    </row>
    <row r="3616">
      <c r="A3616" s="40">
        <f>IF(GL_Paste!$B3613="","",N(GL_Paste!$H3613)-N(GL_Paste!$G3613))</f>
        <v/>
      </c>
      <c r="B3616" s="43">
        <f>IF(GL_Paste!$B3613="","",DATE(YEAR(GL_Paste!$E3613),MONTH(GL_Paste!$E3613),1))</f>
        <v/>
      </c>
      <c r="C3616">
        <f>IF(GL_Paste!$B3613="","",IF(TRIM(GL_Paste!$M3613)&lt;&gt;"",TRIM(GL_Paste!$M3613),IFERROR(MID(GL_Paste!$I3613,FIND("[",GL_Paste!$I3613)+1,FIND("]",GL_Paste!$I3613)-FIND("[",GL_Paste!$I3613)-1),"")))</f>
        <v/>
      </c>
      <c r="D3616">
        <f>IF(GL_Paste!$B3613="","",IFERROR(INDEX(DeptName,MATCH($C3616,DeptTag,0)),"UNALLOCATED"))</f>
        <v/>
      </c>
      <c r="E3616">
        <f>IF(GL_Paste!$B3613="","",IFERROR(INDEX(AcctCat,MATCH(GL_Paste!$B3613&amp;"",AcctCode,0)),"UNKNOWN"))</f>
        <v/>
      </c>
      <c r="F3616">
        <f>IF(GL_Paste!$B3613="","",IFERROR(INDEX(AcctSub,MATCH(GL_Paste!$B3613&amp;"",AcctCode,0)),"UNKNOWN"))</f>
        <v/>
      </c>
    </row>
    <row r="3617">
      <c r="A3617" s="40">
        <f>IF(GL_Paste!$B3614="","",N(GL_Paste!$H3614)-N(GL_Paste!$G3614))</f>
        <v/>
      </c>
      <c r="B3617" s="43">
        <f>IF(GL_Paste!$B3614="","",DATE(YEAR(GL_Paste!$E3614),MONTH(GL_Paste!$E3614),1))</f>
        <v/>
      </c>
      <c r="C3617">
        <f>IF(GL_Paste!$B3614="","",IF(TRIM(GL_Paste!$M3614)&lt;&gt;"",TRIM(GL_Paste!$M3614),IFERROR(MID(GL_Paste!$I3614,FIND("[",GL_Paste!$I3614)+1,FIND("]",GL_Paste!$I3614)-FIND("[",GL_Paste!$I3614)-1),"")))</f>
        <v/>
      </c>
      <c r="D3617">
        <f>IF(GL_Paste!$B3614="","",IFERROR(INDEX(DeptName,MATCH($C3617,DeptTag,0)),"UNALLOCATED"))</f>
        <v/>
      </c>
      <c r="E3617">
        <f>IF(GL_Paste!$B3614="","",IFERROR(INDEX(AcctCat,MATCH(GL_Paste!$B3614&amp;"",AcctCode,0)),"UNKNOWN"))</f>
        <v/>
      </c>
      <c r="F3617">
        <f>IF(GL_Paste!$B3614="","",IFERROR(INDEX(AcctSub,MATCH(GL_Paste!$B3614&amp;"",AcctCode,0)),"UNKNOWN"))</f>
        <v/>
      </c>
    </row>
    <row r="3618">
      <c r="A3618" s="40">
        <f>IF(GL_Paste!$B3615="","",N(GL_Paste!$H3615)-N(GL_Paste!$G3615))</f>
        <v/>
      </c>
      <c r="B3618" s="43">
        <f>IF(GL_Paste!$B3615="","",DATE(YEAR(GL_Paste!$E3615),MONTH(GL_Paste!$E3615),1))</f>
        <v/>
      </c>
      <c r="C3618">
        <f>IF(GL_Paste!$B3615="","",IF(TRIM(GL_Paste!$M3615)&lt;&gt;"",TRIM(GL_Paste!$M3615),IFERROR(MID(GL_Paste!$I3615,FIND("[",GL_Paste!$I3615)+1,FIND("]",GL_Paste!$I3615)-FIND("[",GL_Paste!$I3615)-1),"")))</f>
        <v/>
      </c>
      <c r="D3618">
        <f>IF(GL_Paste!$B3615="","",IFERROR(INDEX(DeptName,MATCH($C3618,DeptTag,0)),"UNALLOCATED"))</f>
        <v/>
      </c>
      <c r="E3618">
        <f>IF(GL_Paste!$B3615="","",IFERROR(INDEX(AcctCat,MATCH(GL_Paste!$B3615&amp;"",AcctCode,0)),"UNKNOWN"))</f>
        <v/>
      </c>
      <c r="F3618">
        <f>IF(GL_Paste!$B3615="","",IFERROR(INDEX(AcctSub,MATCH(GL_Paste!$B3615&amp;"",AcctCode,0)),"UNKNOWN"))</f>
        <v/>
      </c>
    </row>
    <row r="3619">
      <c r="A3619" s="40">
        <f>IF(GL_Paste!$B3616="","",N(GL_Paste!$H3616)-N(GL_Paste!$G3616))</f>
        <v/>
      </c>
      <c r="B3619" s="43">
        <f>IF(GL_Paste!$B3616="","",DATE(YEAR(GL_Paste!$E3616),MONTH(GL_Paste!$E3616),1))</f>
        <v/>
      </c>
      <c r="C3619">
        <f>IF(GL_Paste!$B3616="","",IF(TRIM(GL_Paste!$M3616)&lt;&gt;"",TRIM(GL_Paste!$M3616),IFERROR(MID(GL_Paste!$I3616,FIND("[",GL_Paste!$I3616)+1,FIND("]",GL_Paste!$I3616)-FIND("[",GL_Paste!$I3616)-1),"")))</f>
        <v/>
      </c>
      <c r="D3619">
        <f>IF(GL_Paste!$B3616="","",IFERROR(INDEX(DeptName,MATCH($C3619,DeptTag,0)),"UNALLOCATED"))</f>
        <v/>
      </c>
      <c r="E3619">
        <f>IF(GL_Paste!$B3616="","",IFERROR(INDEX(AcctCat,MATCH(GL_Paste!$B3616&amp;"",AcctCode,0)),"UNKNOWN"))</f>
        <v/>
      </c>
      <c r="F3619">
        <f>IF(GL_Paste!$B3616="","",IFERROR(INDEX(AcctSub,MATCH(GL_Paste!$B3616&amp;"",AcctCode,0)),"UNKNOWN"))</f>
        <v/>
      </c>
    </row>
    <row r="3620">
      <c r="A3620" s="40">
        <f>IF(GL_Paste!$B3617="","",N(GL_Paste!$H3617)-N(GL_Paste!$G3617))</f>
        <v/>
      </c>
      <c r="B3620" s="43">
        <f>IF(GL_Paste!$B3617="","",DATE(YEAR(GL_Paste!$E3617),MONTH(GL_Paste!$E3617),1))</f>
        <v/>
      </c>
      <c r="C3620">
        <f>IF(GL_Paste!$B3617="","",IF(TRIM(GL_Paste!$M3617)&lt;&gt;"",TRIM(GL_Paste!$M3617),IFERROR(MID(GL_Paste!$I3617,FIND("[",GL_Paste!$I3617)+1,FIND("]",GL_Paste!$I3617)-FIND("[",GL_Paste!$I3617)-1),"")))</f>
        <v/>
      </c>
      <c r="D3620">
        <f>IF(GL_Paste!$B3617="","",IFERROR(INDEX(DeptName,MATCH($C3620,DeptTag,0)),"UNALLOCATED"))</f>
        <v/>
      </c>
      <c r="E3620">
        <f>IF(GL_Paste!$B3617="","",IFERROR(INDEX(AcctCat,MATCH(GL_Paste!$B3617&amp;"",AcctCode,0)),"UNKNOWN"))</f>
        <v/>
      </c>
      <c r="F3620">
        <f>IF(GL_Paste!$B3617="","",IFERROR(INDEX(AcctSub,MATCH(GL_Paste!$B3617&amp;"",AcctCode,0)),"UNKNOWN"))</f>
        <v/>
      </c>
    </row>
    <row r="3621">
      <c r="A3621" s="40">
        <f>IF(GL_Paste!$B3618="","",N(GL_Paste!$H3618)-N(GL_Paste!$G3618))</f>
        <v/>
      </c>
      <c r="B3621" s="43">
        <f>IF(GL_Paste!$B3618="","",DATE(YEAR(GL_Paste!$E3618),MONTH(GL_Paste!$E3618),1))</f>
        <v/>
      </c>
      <c r="C3621">
        <f>IF(GL_Paste!$B3618="","",IF(TRIM(GL_Paste!$M3618)&lt;&gt;"",TRIM(GL_Paste!$M3618),IFERROR(MID(GL_Paste!$I3618,FIND("[",GL_Paste!$I3618)+1,FIND("]",GL_Paste!$I3618)-FIND("[",GL_Paste!$I3618)-1),"")))</f>
        <v/>
      </c>
      <c r="D3621">
        <f>IF(GL_Paste!$B3618="","",IFERROR(INDEX(DeptName,MATCH($C3621,DeptTag,0)),"UNALLOCATED"))</f>
        <v/>
      </c>
      <c r="E3621">
        <f>IF(GL_Paste!$B3618="","",IFERROR(INDEX(AcctCat,MATCH(GL_Paste!$B3618&amp;"",AcctCode,0)),"UNKNOWN"))</f>
        <v/>
      </c>
      <c r="F3621">
        <f>IF(GL_Paste!$B3618="","",IFERROR(INDEX(AcctSub,MATCH(GL_Paste!$B3618&amp;"",AcctCode,0)),"UNKNOWN"))</f>
        <v/>
      </c>
    </row>
    <row r="3622">
      <c r="A3622" s="40">
        <f>IF(GL_Paste!$B3619="","",N(GL_Paste!$H3619)-N(GL_Paste!$G3619))</f>
        <v/>
      </c>
      <c r="B3622" s="43">
        <f>IF(GL_Paste!$B3619="","",DATE(YEAR(GL_Paste!$E3619),MONTH(GL_Paste!$E3619),1))</f>
        <v/>
      </c>
      <c r="C3622">
        <f>IF(GL_Paste!$B3619="","",IF(TRIM(GL_Paste!$M3619)&lt;&gt;"",TRIM(GL_Paste!$M3619),IFERROR(MID(GL_Paste!$I3619,FIND("[",GL_Paste!$I3619)+1,FIND("]",GL_Paste!$I3619)-FIND("[",GL_Paste!$I3619)-1),"")))</f>
        <v/>
      </c>
      <c r="D3622">
        <f>IF(GL_Paste!$B3619="","",IFERROR(INDEX(DeptName,MATCH($C3622,DeptTag,0)),"UNALLOCATED"))</f>
        <v/>
      </c>
      <c r="E3622">
        <f>IF(GL_Paste!$B3619="","",IFERROR(INDEX(AcctCat,MATCH(GL_Paste!$B3619&amp;"",AcctCode,0)),"UNKNOWN"))</f>
        <v/>
      </c>
      <c r="F3622">
        <f>IF(GL_Paste!$B3619="","",IFERROR(INDEX(AcctSub,MATCH(GL_Paste!$B3619&amp;"",AcctCode,0)),"UNKNOWN"))</f>
        <v/>
      </c>
    </row>
    <row r="3623">
      <c r="A3623" s="40">
        <f>IF(GL_Paste!$B3620="","",N(GL_Paste!$H3620)-N(GL_Paste!$G3620))</f>
        <v/>
      </c>
      <c r="B3623" s="43">
        <f>IF(GL_Paste!$B3620="","",DATE(YEAR(GL_Paste!$E3620),MONTH(GL_Paste!$E3620),1))</f>
        <v/>
      </c>
      <c r="C3623">
        <f>IF(GL_Paste!$B3620="","",IF(TRIM(GL_Paste!$M3620)&lt;&gt;"",TRIM(GL_Paste!$M3620),IFERROR(MID(GL_Paste!$I3620,FIND("[",GL_Paste!$I3620)+1,FIND("]",GL_Paste!$I3620)-FIND("[",GL_Paste!$I3620)-1),"")))</f>
        <v/>
      </c>
      <c r="D3623">
        <f>IF(GL_Paste!$B3620="","",IFERROR(INDEX(DeptName,MATCH($C3623,DeptTag,0)),"UNALLOCATED"))</f>
        <v/>
      </c>
      <c r="E3623">
        <f>IF(GL_Paste!$B3620="","",IFERROR(INDEX(AcctCat,MATCH(GL_Paste!$B3620&amp;"",AcctCode,0)),"UNKNOWN"))</f>
        <v/>
      </c>
      <c r="F3623">
        <f>IF(GL_Paste!$B3620="","",IFERROR(INDEX(AcctSub,MATCH(GL_Paste!$B3620&amp;"",AcctCode,0)),"UNKNOWN"))</f>
        <v/>
      </c>
    </row>
    <row r="3624">
      <c r="A3624" s="40">
        <f>IF(GL_Paste!$B3621="","",N(GL_Paste!$H3621)-N(GL_Paste!$G3621))</f>
        <v/>
      </c>
      <c r="B3624" s="43">
        <f>IF(GL_Paste!$B3621="","",DATE(YEAR(GL_Paste!$E3621),MONTH(GL_Paste!$E3621),1))</f>
        <v/>
      </c>
      <c r="C3624">
        <f>IF(GL_Paste!$B3621="","",IF(TRIM(GL_Paste!$M3621)&lt;&gt;"",TRIM(GL_Paste!$M3621),IFERROR(MID(GL_Paste!$I3621,FIND("[",GL_Paste!$I3621)+1,FIND("]",GL_Paste!$I3621)-FIND("[",GL_Paste!$I3621)-1),"")))</f>
        <v/>
      </c>
      <c r="D3624">
        <f>IF(GL_Paste!$B3621="","",IFERROR(INDEX(DeptName,MATCH($C3624,DeptTag,0)),"UNALLOCATED"))</f>
        <v/>
      </c>
      <c r="E3624">
        <f>IF(GL_Paste!$B3621="","",IFERROR(INDEX(AcctCat,MATCH(GL_Paste!$B3621&amp;"",AcctCode,0)),"UNKNOWN"))</f>
        <v/>
      </c>
      <c r="F3624">
        <f>IF(GL_Paste!$B3621="","",IFERROR(INDEX(AcctSub,MATCH(GL_Paste!$B3621&amp;"",AcctCode,0)),"UNKNOWN"))</f>
        <v/>
      </c>
    </row>
    <row r="3625">
      <c r="A3625" s="40">
        <f>IF(GL_Paste!$B3622="","",N(GL_Paste!$H3622)-N(GL_Paste!$G3622))</f>
        <v/>
      </c>
      <c r="B3625" s="43">
        <f>IF(GL_Paste!$B3622="","",DATE(YEAR(GL_Paste!$E3622),MONTH(GL_Paste!$E3622),1))</f>
        <v/>
      </c>
      <c r="C3625">
        <f>IF(GL_Paste!$B3622="","",IF(TRIM(GL_Paste!$M3622)&lt;&gt;"",TRIM(GL_Paste!$M3622),IFERROR(MID(GL_Paste!$I3622,FIND("[",GL_Paste!$I3622)+1,FIND("]",GL_Paste!$I3622)-FIND("[",GL_Paste!$I3622)-1),"")))</f>
        <v/>
      </c>
      <c r="D3625">
        <f>IF(GL_Paste!$B3622="","",IFERROR(INDEX(DeptName,MATCH($C3625,DeptTag,0)),"UNALLOCATED"))</f>
        <v/>
      </c>
      <c r="E3625">
        <f>IF(GL_Paste!$B3622="","",IFERROR(INDEX(AcctCat,MATCH(GL_Paste!$B3622&amp;"",AcctCode,0)),"UNKNOWN"))</f>
        <v/>
      </c>
      <c r="F3625">
        <f>IF(GL_Paste!$B3622="","",IFERROR(INDEX(AcctSub,MATCH(GL_Paste!$B3622&amp;"",AcctCode,0)),"UNKNOWN"))</f>
        <v/>
      </c>
    </row>
    <row r="3626">
      <c r="A3626" s="40">
        <f>IF(GL_Paste!$B3623="","",N(GL_Paste!$H3623)-N(GL_Paste!$G3623))</f>
        <v/>
      </c>
      <c r="B3626" s="43">
        <f>IF(GL_Paste!$B3623="","",DATE(YEAR(GL_Paste!$E3623),MONTH(GL_Paste!$E3623),1))</f>
        <v/>
      </c>
      <c r="C3626">
        <f>IF(GL_Paste!$B3623="","",IF(TRIM(GL_Paste!$M3623)&lt;&gt;"",TRIM(GL_Paste!$M3623),IFERROR(MID(GL_Paste!$I3623,FIND("[",GL_Paste!$I3623)+1,FIND("]",GL_Paste!$I3623)-FIND("[",GL_Paste!$I3623)-1),"")))</f>
        <v/>
      </c>
      <c r="D3626">
        <f>IF(GL_Paste!$B3623="","",IFERROR(INDEX(DeptName,MATCH($C3626,DeptTag,0)),"UNALLOCATED"))</f>
        <v/>
      </c>
      <c r="E3626">
        <f>IF(GL_Paste!$B3623="","",IFERROR(INDEX(AcctCat,MATCH(GL_Paste!$B3623&amp;"",AcctCode,0)),"UNKNOWN"))</f>
        <v/>
      </c>
      <c r="F3626">
        <f>IF(GL_Paste!$B3623="","",IFERROR(INDEX(AcctSub,MATCH(GL_Paste!$B3623&amp;"",AcctCode,0)),"UNKNOWN"))</f>
        <v/>
      </c>
    </row>
    <row r="3627">
      <c r="A3627" s="40">
        <f>IF(GL_Paste!$B3624="","",N(GL_Paste!$H3624)-N(GL_Paste!$G3624))</f>
        <v/>
      </c>
      <c r="B3627" s="43">
        <f>IF(GL_Paste!$B3624="","",DATE(YEAR(GL_Paste!$E3624),MONTH(GL_Paste!$E3624),1))</f>
        <v/>
      </c>
      <c r="C3627">
        <f>IF(GL_Paste!$B3624="","",IF(TRIM(GL_Paste!$M3624)&lt;&gt;"",TRIM(GL_Paste!$M3624),IFERROR(MID(GL_Paste!$I3624,FIND("[",GL_Paste!$I3624)+1,FIND("]",GL_Paste!$I3624)-FIND("[",GL_Paste!$I3624)-1),"")))</f>
        <v/>
      </c>
      <c r="D3627">
        <f>IF(GL_Paste!$B3624="","",IFERROR(INDEX(DeptName,MATCH($C3627,DeptTag,0)),"UNALLOCATED"))</f>
        <v/>
      </c>
      <c r="E3627">
        <f>IF(GL_Paste!$B3624="","",IFERROR(INDEX(AcctCat,MATCH(GL_Paste!$B3624&amp;"",AcctCode,0)),"UNKNOWN"))</f>
        <v/>
      </c>
      <c r="F3627">
        <f>IF(GL_Paste!$B3624="","",IFERROR(INDEX(AcctSub,MATCH(GL_Paste!$B3624&amp;"",AcctCode,0)),"UNKNOWN"))</f>
        <v/>
      </c>
    </row>
    <row r="3628">
      <c r="A3628" s="40">
        <f>IF(GL_Paste!$B3625="","",N(GL_Paste!$H3625)-N(GL_Paste!$G3625))</f>
        <v/>
      </c>
      <c r="B3628" s="43">
        <f>IF(GL_Paste!$B3625="","",DATE(YEAR(GL_Paste!$E3625),MONTH(GL_Paste!$E3625),1))</f>
        <v/>
      </c>
      <c r="C3628">
        <f>IF(GL_Paste!$B3625="","",IF(TRIM(GL_Paste!$M3625)&lt;&gt;"",TRIM(GL_Paste!$M3625),IFERROR(MID(GL_Paste!$I3625,FIND("[",GL_Paste!$I3625)+1,FIND("]",GL_Paste!$I3625)-FIND("[",GL_Paste!$I3625)-1),"")))</f>
        <v/>
      </c>
      <c r="D3628">
        <f>IF(GL_Paste!$B3625="","",IFERROR(INDEX(DeptName,MATCH($C3628,DeptTag,0)),"UNALLOCATED"))</f>
        <v/>
      </c>
      <c r="E3628">
        <f>IF(GL_Paste!$B3625="","",IFERROR(INDEX(AcctCat,MATCH(GL_Paste!$B3625&amp;"",AcctCode,0)),"UNKNOWN"))</f>
        <v/>
      </c>
      <c r="F3628">
        <f>IF(GL_Paste!$B3625="","",IFERROR(INDEX(AcctSub,MATCH(GL_Paste!$B3625&amp;"",AcctCode,0)),"UNKNOWN"))</f>
        <v/>
      </c>
    </row>
    <row r="3629">
      <c r="A3629" s="40">
        <f>IF(GL_Paste!$B3626="","",N(GL_Paste!$H3626)-N(GL_Paste!$G3626))</f>
        <v/>
      </c>
      <c r="B3629" s="43">
        <f>IF(GL_Paste!$B3626="","",DATE(YEAR(GL_Paste!$E3626),MONTH(GL_Paste!$E3626),1))</f>
        <v/>
      </c>
      <c r="C3629">
        <f>IF(GL_Paste!$B3626="","",IF(TRIM(GL_Paste!$M3626)&lt;&gt;"",TRIM(GL_Paste!$M3626),IFERROR(MID(GL_Paste!$I3626,FIND("[",GL_Paste!$I3626)+1,FIND("]",GL_Paste!$I3626)-FIND("[",GL_Paste!$I3626)-1),"")))</f>
        <v/>
      </c>
      <c r="D3629">
        <f>IF(GL_Paste!$B3626="","",IFERROR(INDEX(DeptName,MATCH($C3629,DeptTag,0)),"UNALLOCATED"))</f>
        <v/>
      </c>
      <c r="E3629">
        <f>IF(GL_Paste!$B3626="","",IFERROR(INDEX(AcctCat,MATCH(GL_Paste!$B3626&amp;"",AcctCode,0)),"UNKNOWN"))</f>
        <v/>
      </c>
      <c r="F3629">
        <f>IF(GL_Paste!$B3626="","",IFERROR(INDEX(AcctSub,MATCH(GL_Paste!$B3626&amp;"",AcctCode,0)),"UNKNOWN"))</f>
        <v/>
      </c>
    </row>
    <row r="3630">
      <c r="A3630" s="40">
        <f>IF(GL_Paste!$B3627="","",N(GL_Paste!$H3627)-N(GL_Paste!$G3627))</f>
        <v/>
      </c>
      <c r="B3630" s="43">
        <f>IF(GL_Paste!$B3627="","",DATE(YEAR(GL_Paste!$E3627),MONTH(GL_Paste!$E3627),1))</f>
        <v/>
      </c>
      <c r="C3630">
        <f>IF(GL_Paste!$B3627="","",IF(TRIM(GL_Paste!$M3627)&lt;&gt;"",TRIM(GL_Paste!$M3627),IFERROR(MID(GL_Paste!$I3627,FIND("[",GL_Paste!$I3627)+1,FIND("]",GL_Paste!$I3627)-FIND("[",GL_Paste!$I3627)-1),"")))</f>
        <v/>
      </c>
      <c r="D3630">
        <f>IF(GL_Paste!$B3627="","",IFERROR(INDEX(DeptName,MATCH($C3630,DeptTag,0)),"UNALLOCATED"))</f>
        <v/>
      </c>
      <c r="E3630">
        <f>IF(GL_Paste!$B3627="","",IFERROR(INDEX(AcctCat,MATCH(GL_Paste!$B3627&amp;"",AcctCode,0)),"UNKNOWN"))</f>
        <v/>
      </c>
      <c r="F3630">
        <f>IF(GL_Paste!$B3627="","",IFERROR(INDEX(AcctSub,MATCH(GL_Paste!$B3627&amp;"",AcctCode,0)),"UNKNOWN"))</f>
        <v/>
      </c>
    </row>
    <row r="3631">
      <c r="A3631" s="40">
        <f>IF(GL_Paste!$B3628="","",N(GL_Paste!$H3628)-N(GL_Paste!$G3628))</f>
        <v/>
      </c>
      <c r="B3631" s="43">
        <f>IF(GL_Paste!$B3628="","",DATE(YEAR(GL_Paste!$E3628),MONTH(GL_Paste!$E3628),1))</f>
        <v/>
      </c>
      <c r="C3631">
        <f>IF(GL_Paste!$B3628="","",IF(TRIM(GL_Paste!$M3628)&lt;&gt;"",TRIM(GL_Paste!$M3628),IFERROR(MID(GL_Paste!$I3628,FIND("[",GL_Paste!$I3628)+1,FIND("]",GL_Paste!$I3628)-FIND("[",GL_Paste!$I3628)-1),"")))</f>
        <v/>
      </c>
      <c r="D3631">
        <f>IF(GL_Paste!$B3628="","",IFERROR(INDEX(DeptName,MATCH($C3631,DeptTag,0)),"UNALLOCATED"))</f>
        <v/>
      </c>
      <c r="E3631">
        <f>IF(GL_Paste!$B3628="","",IFERROR(INDEX(AcctCat,MATCH(GL_Paste!$B3628&amp;"",AcctCode,0)),"UNKNOWN"))</f>
        <v/>
      </c>
      <c r="F3631">
        <f>IF(GL_Paste!$B3628="","",IFERROR(INDEX(AcctSub,MATCH(GL_Paste!$B3628&amp;"",AcctCode,0)),"UNKNOWN"))</f>
        <v/>
      </c>
    </row>
    <row r="3632">
      <c r="A3632" s="40">
        <f>IF(GL_Paste!$B3629="","",N(GL_Paste!$H3629)-N(GL_Paste!$G3629))</f>
        <v/>
      </c>
      <c r="B3632" s="43">
        <f>IF(GL_Paste!$B3629="","",DATE(YEAR(GL_Paste!$E3629),MONTH(GL_Paste!$E3629),1))</f>
        <v/>
      </c>
      <c r="C3632">
        <f>IF(GL_Paste!$B3629="","",IF(TRIM(GL_Paste!$M3629)&lt;&gt;"",TRIM(GL_Paste!$M3629),IFERROR(MID(GL_Paste!$I3629,FIND("[",GL_Paste!$I3629)+1,FIND("]",GL_Paste!$I3629)-FIND("[",GL_Paste!$I3629)-1),"")))</f>
        <v/>
      </c>
      <c r="D3632">
        <f>IF(GL_Paste!$B3629="","",IFERROR(INDEX(DeptName,MATCH($C3632,DeptTag,0)),"UNALLOCATED"))</f>
        <v/>
      </c>
      <c r="E3632">
        <f>IF(GL_Paste!$B3629="","",IFERROR(INDEX(AcctCat,MATCH(GL_Paste!$B3629&amp;"",AcctCode,0)),"UNKNOWN"))</f>
        <v/>
      </c>
      <c r="F3632">
        <f>IF(GL_Paste!$B3629="","",IFERROR(INDEX(AcctSub,MATCH(GL_Paste!$B3629&amp;"",AcctCode,0)),"UNKNOWN"))</f>
        <v/>
      </c>
    </row>
    <row r="3633">
      <c r="A3633" s="40">
        <f>IF(GL_Paste!$B3630="","",N(GL_Paste!$H3630)-N(GL_Paste!$G3630))</f>
        <v/>
      </c>
      <c r="B3633" s="43">
        <f>IF(GL_Paste!$B3630="","",DATE(YEAR(GL_Paste!$E3630),MONTH(GL_Paste!$E3630),1))</f>
        <v/>
      </c>
      <c r="C3633">
        <f>IF(GL_Paste!$B3630="","",IF(TRIM(GL_Paste!$M3630)&lt;&gt;"",TRIM(GL_Paste!$M3630),IFERROR(MID(GL_Paste!$I3630,FIND("[",GL_Paste!$I3630)+1,FIND("]",GL_Paste!$I3630)-FIND("[",GL_Paste!$I3630)-1),"")))</f>
        <v/>
      </c>
      <c r="D3633">
        <f>IF(GL_Paste!$B3630="","",IFERROR(INDEX(DeptName,MATCH($C3633,DeptTag,0)),"UNALLOCATED"))</f>
        <v/>
      </c>
      <c r="E3633">
        <f>IF(GL_Paste!$B3630="","",IFERROR(INDEX(AcctCat,MATCH(GL_Paste!$B3630&amp;"",AcctCode,0)),"UNKNOWN"))</f>
        <v/>
      </c>
      <c r="F3633">
        <f>IF(GL_Paste!$B3630="","",IFERROR(INDEX(AcctSub,MATCH(GL_Paste!$B3630&amp;"",AcctCode,0)),"UNKNOWN"))</f>
        <v/>
      </c>
    </row>
    <row r="3634">
      <c r="A3634" s="40">
        <f>IF(GL_Paste!$B3631="","",N(GL_Paste!$H3631)-N(GL_Paste!$G3631))</f>
        <v/>
      </c>
      <c r="B3634" s="43">
        <f>IF(GL_Paste!$B3631="","",DATE(YEAR(GL_Paste!$E3631),MONTH(GL_Paste!$E3631),1))</f>
        <v/>
      </c>
      <c r="C3634">
        <f>IF(GL_Paste!$B3631="","",IF(TRIM(GL_Paste!$M3631)&lt;&gt;"",TRIM(GL_Paste!$M3631),IFERROR(MID(GL_Paste!$I3631,FIND("[",GL_Paste!$I3631)+1,FIND("]",GL_Paste!$I3631)-FIND("[",GL_Paste!$I3631)-1),"")))</f>
        <v/>
      </c>
      <c r="D3634">
        <f>IF(GL_Paste!$B3631="","",IFERROR(INDEX(DeptName,MATCH($C3634,DeptTag,0)),"UNALLOCATED"))</f>
        <v/>
      </c>
      <c r="E3634">
        <f>IF(GL_Paste!$B3631="","",IFERROR(INDEX(AcctCat,MATCH(GL_Paste!$B3631&amp;"",AcctCode,0)),"UNKNOWN"))</f>
        <v/>
      </c>
      <c r="F3634">
        <f>IF(GL_Paste!$B3631="","",IFERROR(INDEX(AcctSub,MATCH(GL_Paste!$B3631&amp;"",AcctCode,0)),"UNKNOWN"))</f>
        <v/>
      </c>
    </row>
    <row r="3635">
      <c r="A3635" s="40">
        <f>IF(GL_Paste!$B3632="","",N(GL_Paste!$H3632)-N(GL_Paste!$G3632))</f>
        <v/>
      </c>
      <c r="B3635" s="43">
        <f>IF(GL_Paste!$B3632="","",DATE(YEAR(GL_Paste!$E3632),MONTH(GL_Paste!$E3632),1))</f>
        <v/>
      </c>
      <c r="C3635">
        <f>IF(GL_Paste!$B3632="","",IF(TRIM(GL_Paste!$M3632)&lt;&gt;"",TRIM(GL_Paste!$M3632),IFERROR(MID(GL_Paste!$I3632,FIND("[",GL_Paste!$I3632)+1,FIND("]",GL_Paste!$I3632)-FIND("[",GL_Paste!$I3632)-1),"")))</f>
        <v/>
      </c>
      <c r="D3635">
        <f>IF(GL_Paste!$B3632="","",IFERROR(INDEX(DeptName,MATCH($C3635,DeptTag,0)),"UNALLOCATED"))</f>
        <v/>
      </c>
      <c r="E3635">
        <f>IF(GL_Paste!$B3632="","",IFERROR(INDEX(AcctCat,MATCH(GL_Paste!$B3632&amp;"",AcctCode,0)),"UNKNOWN"))</f>
        <v/>
      </c>
      <c r="F3635">
        <f>IF(GL_Paste!$B3632="","",IFERROR(INDEX(AcctSub,MATCH(GL_Paste!$B3632&amp;"",AcctCode,0)),"UNKNOWN"))</f>
        <v/>
      </c>
    </row>
    <row r="3636">
      <c r="A3636" s="40">
        <f>IF(GL_Paste!$B3633="","",N(GL_Paste!$H3633)-N(GL_Paste!$G3633))</f>
        <v/>
      </c>
      <c r="B3636" s="43">
        <f>IF(GL_Paste!$B3633="","",DATE(YEAR(GL_Paste!$E3633),MONTH(GL_Paste!$E3633),1))</f>
        <v/>
      </c>
      <c r="C3636">
        <f>IF(GL_Paste!$B3633="","",IF(TRIM(GL_Paste!$M3633)&lt;&gt;"",TRIM(GL_Paste!$M3633),IFERROR(MID(GL_Paste!$I3633,FIND("[",GL_Paste!$I3633)+1,FIND("]",GL_Paste!$I3633)-FIND("[",GL_Paste!$I3633)-1),"")))</f>
        <v/>
      </c>
      <c r="D3636">
        <f>IF(GL_Paste!$B3633="","",IFERROR(INDEX(DeptName,MATCH($C3636,DeptTag,0)),"UNALLOCATED"))</f>
        <v/>
      </c>
      <c r="E3636">
        <f>IF(GL_Paste!$B3633="","",IFERROR(INDEX(AcctCat,MATCH(GL_Paste!$B3633&amp;"",AcctCode,0)),"UNKNOWN"))</f>
        <v/>
      </c>
      <c r="F3636">
        <f>IF(GL_Paste!$B3633="","",IFERROR(INDEX(AcctSub,MATCH(GL_Paste!$B3633&amp;"",AcctCode,0)),"UNKNOWN"))</f>
        <v/>
      </c>
    </row>
    <row r="3637">
      <c r="A3637" s="40">
        <f>IF(GL_Paste!$B3634="","",N(GL_Paste!$H3634)-N(GL_Paste!$G3634))</f>
        <v/>
      </c>
      <c r="B3637" s="43">
        <f>IF(GL_Paste!$B3634="","",DATE(YEAR(GL_Paste!$E3634),MONTH(GL_Paste!$E3634),1))</f>
        <v/>
      </c>
      <c r="C3637">
        <f>IF(GL_Paste!$B3634="","",IF(TRIM(GL_Paste!$M3634)&lt;&gt;"",TRIM(GL_Paste!$M3634),IFERROR(MID(GL_Paste!$I3634,FIND("[",GL_Paste!$I3634)+1,FIND("]",GL_Paste!$I3634)-FIND("[",GL_Paste!$I3634)-1),"")))</f>
        <v/>
      </c>
      <c r="D3637">
        <f>IF(GL_Paste!$B3634="","",IFERROR(INDEX(DeptName,MATCH($C3637,DeptTag,0)),"UNALLOCATED"))</f>
        <v/>
      </c>
      <c r="E3637">
        <f>IF(GL_Paste!$B3634="","",IFERROR(INDEX(AcctCat,MATCH(GL_Paste!$B3634&amp;"",AcctCode,0)),"UNKNOWN"))</f>
        <v/>
      </c>
      <c r="F3637">
        <f>IF(GL_Paste!$B3634="","",IFERROR(INDEX(AcctSub,MATCH(GL_Paste!$B3634&amp;"",AcctCode,0)),"UNKNOWN"))</f>
        <v/>
      </c>
    </row>
    <row r="3638">
      <c r="A3638" s="40">
        <f>IF(GL_Paste!$B3635="","",N(GL_Paste!$H3635)-N(GL_Paste!$G3635))</f>
        <v/>
      </c>
      <c r="B3638" s="43">
        <f>IF(GL_Paste!$B3635="","",DATE(YEAR(GL_Paste!$E3635),MONTH(GL_Paste!$E3635),1))</f>
        <v/>
      </c>
      <c r="C3638">
        <f>IF(GL_Paste!$B3635="","",IF(TRIM(GL_Paste!$M3635)&lt;&gt;"",TRIM(GL_Paste!$M3635),IFERROR(MID(GL_Paste!$I3635,FIND("[",GL_Paste!$I3635)+1,FIND("]",GL_Paste!$I3635)-FIND("[",GL_Paste!$I3635)-1),"")))</f>
        <v/>
      </c>
      <c r="D3638">
        <f>IF(GL_Paste!$B3635="","",IFERROR(INDEX(DeptName,MATCH($C3638,DeptTag,0)),"UNALLOCATED"))</f>
        <v/>
      </c>
      <c r="E3638">
        <f>IF(GL_Paste!$B3635="","",IFERROR(INDEX(AcctCat,MATCH(GL_Paste!$B3635&amp;"",AcctCode,0)),"UNKNOWN"))</f>
        <v/>
      </c>
      <c r="F3638">
        <f>IF(GL_Paste!$B3635="","",IFERROR(INDEX(AcctSub,MATCH(GL_Paste!$B3635&amp;"",AcctCode,0)),"UNKNOWN"))</f>
        <v/>
      </c>
    </row>
    <row r="3639">
      <c r="A3639" s="40">
        <f>IF(GL_Paste!$B3636="","",N(GL_Paste!$H3636)-N(GL_Paste!$G3636))</f>
        <v/>
      </c>
      <c r="B3639" s="43">
        <f>IF(GL_Paste!$B3636="","",DATE(YEAR(GL_Paste!$E3636),MONTH(GL_Paste!$E3636),1))</f>
        <v/>
      </c>
      <c r="C3639">
        <f>IF(GL_Paste!$B3636="","",IF(TRIM(GL_Paste!$M3636)&lt;&gt;"",TRIM(GL_Paste!$M3636),IFERROR(MID(GL_Paste!$I3636,FIND("[",GL_Paste!$I3636)+1,FIND("]",GL_Paste!$I3636)-FIND("[",GL_Paste!$I3636)-1),"")))</f>
        <v/>
      </c>
      <c r="D3639">
        <f>IF(GL_Paste!$B3636="","",IFERROR(INDEX(DeptName,MATCH($C3639,DeptTag,0)),"UNALLOCATED"))</f>
        <v/>
      </c>
      <c r="E3639">
        <f>IF(GL_Paste!$B3636="","",IFERROR(INDEX(AcctCat,MATCH(GL_Paste!$B3636&amp;"",AcctCode,0)),"UNKNOWN"))</f>
        <v/>
      </c>
      <c r="F3639">
        <f>IF(GL_Paste!$B3636="","",IFERROR(INDEX(AcctSub,MATCH(GL_Paste!$B3636&amp;"",AcctCode,0)),"UNKNOWN"))</f>
        <v/>
      </c>
    </row>
    <row r="3640">
      <c r="A3640" s="40">
        <f>IF(GL_Paste!$B3637="","",N(GL_Paste!$H3637)-N(GL_Paste!$G3637))</f>
        <v/>
      </c>
      <c r="B3640" s="43">
        <f>IF(GL_Paste!$B3637="","",DATE(YEAR(GL_Paste!$E3637),MONTH(GL_Paste!$E3637),1))</f>
        <v/>
      </c>
      <c r="C3640">
        <f>IF(GL_Paste!$B3637="","",IF(TRIM(GL_Paste!$M3637)&lt;&gt;"",TRIM(GL_Paste!$M3637),IFERROR(MID(GL_Paste!$I3637,FIND("[",GL_Paste!$I3637)+1,FIND("]",GL_Paste!$I3637)-FIND("[",GL_Paste!$I3637)-1),"")))</f>
        <v/>
      </c>
      <c r="D3640">
        <f>IF(GL_Paste!$B3637="","",IFERROR(INDEX(DeptName,MATCH($C3640,DeptTag,0)),"UNALLOCATED"))</f>
        <v/>
      </c>
      <c r="E3640">
        <f>IF(GL_Paste!$B3637="","",IFERROR(INDEX(AcctCat,MATCH(GL_Paste!$B3637&amp;"",AcctCode,0)),"UNKNOWN"))</f>
        <v/>
      </c>
      <c r="F3640">
        <f>IF(GL_Paste!$B3637="","",IFERROR(INDEX(AcctSub,MATCH(GL_Paste!$B3637&amp;"",AcctCode,0)),"UNKNOWN"))</f>
        <v/>
      </c>
    </row>
    <row r="3641">
      <c r="A3641" s="40">
        <f>IF(GL_Paste!$B3638="","",N(GL_Paste!$H3638)-N(GL_Paste!$G3638))</f>
        <v/>
      </c>
      <c r="B3641" s="43">
        <f>IF(GL_Paste!$B3638="","",DATE(YEAR(GL_Paste!$E3638),MONTH(GL_Paste!$E3638),1))</f>
        <v/>
      </c>
      <c r="C3641">
        <f>IF(GL_Paste!$B3638="","",IF(TRIM(GL_Paste!$M3638)&lt;&gt;"",TRIM(GL_Paste!$M3638),IFERROR(MID(GL_Paste!$I3638,FIND("[",GL_Paste!$I3638)+1,FIND("]",GL_Paste!$I3638)-FIND("[",GL_Paste!$I3638)-1),"")))</f>
        <v/>
      </c>
      <c r="D3641">
        <f>IF(GL_Paste!$B3638="","",IFERROR(INDEX(DeptName,MATCH($C3641,DeptTag,0)),"UNALLOCATED"))</f>
        <v/>
      </c>
      <c r="E3641">
        <f>IF(GL_Paste!$B3638="","",IFERROR(INDEX(AcctCat,MATCH(GL_Paste!$B3638&amp;"",AcctCode,0)),"UNKNOWN"))</f>
        <v/>
      </c>
      <c r="F3641">
        <f>IF(GL_Paste!$B3638="","",IFERROR(INDEX(AcctSub,MATCH(GL_Paste!$B3638&amp;"",AcctCode,0)),"UNKNOWN"))</f>
        <v/>
      </c>
    </row>
    <row r="3642">
      <c r="A3642" s="40">
        <f>IF(GL_Paste!$B3639="","",N(GL_Paste!$H3639)-N(GL_Paste!$G3639))</f>
        <v/>
      </c>
      <c r="B3642" s="43">
        <f>IF(GL_Paste!$B3639="","",DATE(YEAR(GL_Paste!$E3639),MONTH(GL_Paste!$E3639),1))</f>
        <v/>
      </c>
      <c r="C3642">
        <f>IF(GL_Paste!$B3639="","",IF(TRIM(GL_Paste!$M3639)&lt;&gt;"",TRIM(GL_Paste!$M3639),IFERROR(MID(GL_Paste!$I3639,FIND("[",GL_Paste!$I3639)+1,FIND("]",GL_Paste!$I3639)-FIND("[",GL_Paste!$I3639)-1),"")))</f>
        <v/>
      </c>
      <c r="D3642">
        <f>IF(GL_Paste!$B3639="","",IFERROR(INDEX(DeptName,MATCH($C3642,DeptTag,0)),"UNALLOCATED"))</f>
        <v/>
      </c>
      <c r="E3642">
        <f>IF(GL_Paste!$B3639="","",IFERROR(INDEX(AcctCat,MATCH(GL_Paste!$B3639&amp;"",AcctCode,0)),"UNKNOWN"))</f>
        <v/>
      </c>
      <c r="F3642">
        <f>IF(GL_Paste!$B3639="","",IFERROR(INDEX(AcctSub,MATCH(GL_Paste!$B3639&amp;"",AcctCode,0)),"UNKNOWN"))</f>
        <v/>
      </c>
    </row>
    <row r="3643">
      <c r="A3643" s="40">
        <f>IF(GL_Paste!$B3640="","",N(GL_Paste!$H3640)-N(GL_Paste!$G3640))</f>
        <v/>
      </c>
      <c r="B3643" s="43">
        <f>IF(GL_Paste!$B3640="","",DATE(YEAR(GL_Paste!$E3640),MONTH(GL_Paste!$E3640),1))</f>
        <v/>
      </c>
      <c r="C3643">
        <f>IF(GL_Paste!$B3640="","",IF(TRIM(GL_Paste!$M3640)&lt;&gt;"",TRIM(GL_Paste!$M3640),IFERROR(MID(GL_Paste!$I3640,FIND("[",GL_Paste!$I3640)+1,FIND("]",GL_Paste!$I3640)-FIND("[",GL_Paste!$I3640)-1),"")))</f>
        <v/>
      </c>
      <c r="D3643">
        <f>IF(GL_Paste!$B3640="","",IFERROR(INDEX(DeptName,MATCH($C3643,DeptTag,0)),"UNALLOCATED"))</f>
        <v/>
      </c>
      <c r="E3643">
        <f>IF(GL_Paste!$B3640="","",IFERROR(INDEX(AcctCat,MATCH(GL_Paste!$B3640&amp;"",AcctCode,0)),"UNKNOWN"))</f>
        <v/>
      </c>
      <c r="F3643">
        <f>IF(GL_Paste!$B3640="","",IFERROR(INDEX(AcctSub,MATCH(GL_Paste!$B3640&amp;"",AcctCode,0)),"UNKNOWN"))</f>
        <v/>
      </c>
    </row>
    <row r="3644">
      <c r="A3644" s="40">
        <f>IF(GL_Paste!$B3641="","",N(GL_Paste!$H3641)-N(GL_Paste!$G3641))</f>
        <v/>
      </c>
      <c r="B3644" s="43">
        <f>IF(GL_Paste!$B3641="","",DATE(YEAR(GL_Paste!$E3641),MONTH(GL_Paste!$E3641),1))</f>
        <v/>
      </c>
      <c r="C3644">
        <f>IF(GL_Paste!$B3641="","",IF(TRIM(GL_Paste!$M3641)&lt;&gt;"",TRIM(GL_Paste!$M3641),IFERROR(MID(GL_Paste!$I3641,FIND("[",GL_Paste!$I3641)+1,FIND("]",GL_Paste!$I3641)-FIND("[",GL_Paste!$I3641)-1),"")))</f>
        <v/>
      </c>
      <c r="D3644">
        <f>IF(GL_Paste!$B3641="","",IFERROR(INDEX(DeptName,MATCH($C3644,DeptTag,0)),"UNALLOCATED"))</f>
        <v/>
      </c>
      <c r="E3644">
        <f>IF(GL_Paste!$B3641="","",IFERROR(INDEX(AcctCat,MATCH(GL_Paste!$B3641&amp;"",AcctCode,0)),"UNKNOWN"))</f>
        <v/>
      </c>
      <c r="F3644">
        <f>IF(GL_Paste!$B3641="","",IFERROR(INDEX(AcctSub,MATCH(GL_Paste!$B3641&amp;"",AcctCode,0)),"UNKNOWN"))</f>
        <v/>
      </c>
    </row>
    <row r="3645">
      <c r="A3645" s="40">
        <f>IF(GL_Paste!$B3642="","",N(GL_Paste!$H3642)-N(GL_Paste!$G3642))</f>
        <v/>
      </c>
      <c r="B3645" s="43">
        <f>IF(GL_Paste!$B3642="","",DATE(YEAR(GL_Paste!$E3642),MONTH(GL_Paste!$E3642),1))</f>
        <v/>
      </c>
      <c r="C3645">
        <f>IF(GL_Paste!$B3642="","",IF(TRIM(GL_Paste!$M3642)&lt;&gt;"",TRIM(GL_Paste!$M3642),IFERROR(MID(GL_Paste!$I3642,FIND("[",GL_Paste!$I3642)+1,FIND("]",GL_Paste!$I3642)-FIND("[",GL_Paste!$I3642)-1),"")))</f>
        <v/>
      </c>
      <c r="D3645">
        <f>IF(GL_Paste!$B3642="","",IFERROR(INDEX(DeptName,MATCH($C3645,DeptTag,0)),"UNALLOCATED"))</f>
        <v/>
      </c>
      <c r="E3645">
        <f>IF(GL_Paste!$B3642="","",IFERROR(INDEX(AcctCat,MATCH(GL_Paste!$B3642&amp;"",AcctCode,0)),"UNKNOWN"))</f>
        <v/>
      </c>
      <c r="F3645">
        <f>IF(GL_Paste!$B3642="","",IFERROR(INDEX(AcctSub,MATCH(GL_Paste!$B3642&amp;"",AcctCode,0)),"UNKNOWN"))</f>
        <v/>
      </c>
    </row>
    <row r="3646">
      <c r="A3646" s="40">
        <f>IF(GL_Paste!$B3643="","",N(GL_Paste!$H3643)-N(GL_Paste!$G3643))</f>
        <v/>
      </c>
      <c r="B3646" s="43">
        <f>IF(GL_Paste!$B3643="","",DATE(YEAR(GL_Paste!$E3643),MONTH(GL_Paste!$E3643),1))</f>
        <v/>
      </c>
      <c r="C3646">
        <f>IF(GL_Paste!$B3643="","",IF(TRIM(GL_Paste!$M3643)&lt;&gt;"",TRIM(GL_Paste!$M3643),IFERROR(MID(GL_Paste!$I3643,FIND("[",GL_Paste!$I3643)+1,FIND("]",GL_Paste!$I3643)-FIND("[",GL_Paste!$I3643)-1),"")))</f>
        <v/>
      </c>
      <c r="D3646">
        <f>IF(GL_Paste!$B3643="","",IFERROR(INDEX(DeptName,MATCH($C3646,DeptTag,0)),"UNALLOCATED"))</f>
        <v/>
      </c>
      <c r="E3646">
        <f>IF(GL_Paste!$B3643="","",IFERROR(INDEX(AcctCat,MATCH(GL_Paste!$B3643&amp;"",AcctCode,0)),"UNKNOWN"))</f>
        <v/>
      </c>
      <c r="F3646">
        <f>IF(GL_Paste!$B3643="","",IFERROR(INDEX(AcctSub,MATCH(GL_Paste!$B3643&amp;"",AcctCode,0)),"UNKNOWN"))</f>
        <v/>
      </c>
    </row>
    <row r="3647">
      <c r="A3647" s="40">
        <f>IF(GL_Paste!$B3644="","",N(GL_Paste!$H3644)-N(GL_Paste!$G3644))</f>
        <v/>
      </c>
      <c r="B3647" s="43">
        <f>IF(GL_Paste!$B3644="","",DATE(YEAR(GL_Paste!$E3644),MONTH(GL_Paste!$E3644),1))</f>
        <v/>
      </c>
      <c r="C3647">
        <f>IF(GL_Paste!$B3644="","",IF(TRIM(GL_Paste!$M3644)&lt;&gt;"",TRIM(GL_Paste!$M3644),IFERROR(MID(GL_Paste!$I3644,FIND("[",GL_Paste!$I3644)+1,FIND("]",GL_Paste!$I3644)-FIND("[",GL_Paste!$I3644)-1),"")))</f>
        <v/>
      </c>
      <c r="D3647">
        <f>IF(GL_Paste!$B3644="","",IFERROR(INDEX(DeptName,MATCH($C3647,DeptTag,0)),"UNALLOCATED"))</f>
        <v/>
      </c>
      <c r="E3647">
        <f>IF(GL_Paste!$B3644="","",IFERROR(INDEX(AcctCat,MATCH(GL_Paste!$B3644&amp;"",AcctCode,0)),"UNKNOWN"))</f>
        <v/>
      </c>
      <c r="F3647">
        <f>IF(GL_Paste!$B3644="","",IFERROR(INDEX(AcctSub,MATCH(GL_Paste!$B3644&amp;"",AcctCode,0)),"UNKNOWN"))</f>
        <v/>
      </c>
    </row>
    <row r="3648">
      <c r="A3648" s="40">
        <f>IF(GL_Paste!$B3645="","",N(GL_Paste!$H3645)-N(GL_Paste!$G3645))</f>
        <v/>
      </c>
      <c r="B3648" s="43">
        <f>IF(GL_Paste!$B3645="","",DATE(YEAR(GL_Paste!$E3645),MONTH(GL_Paste!$E3645),1))</f>
        <v/>
      </c>
      <c r="C3648">
        <f>IF(GL_Paste!$B3645="","",IF(TRIM(GL_Paste!$M3645)&lt;&gt;"",TRIM(GL_Paste!$M3645),IFERROR(MID(GL_Paste!$I3645,FIND("[",GL_Paste!$I3645)+1,FIND("]",GL_Paste!$I3645)-FIND("[",GL_Paste!$I3645)-1),"")))</f>
        <v/>
      </c>
      <c r="D3648">
        <f>IF(GL_Paste!$B3645="","",IFERROR(INDEX(DeptName,MATCH($C3648,DeptTag,0)),"UNALLOCATED"))</f>
        <v/>
      </c>
      <c r="E3648">
        <f>IF(GL_Paste!$B3645="","",IFERROR(INDEX(AcctCat,MATCH(GL_Paste!$B3645&amp;"",AcctCode,0)),"UNKNOWN"))</f>
        <v/>
      </c>
      <c r="F3648">
        <f>IF(GL_Paste!$B3645="","",IFERROR(INDEX(AcctSub,MATCH(GL_Paste!$B3645&amp;"",AcctCode,0)),"UNKNOWN"))</f>
        <v/>
      </c>
    </row>
    <row r="3649">
      <c r="A3649" s="40">
        <f>IF(GL_Paste!$B3646="","",N(GL_Paste!$H3646)-N(GL_Paste!$G3646))</f>
        <v/>
      </c>
      <c r="B3649" s="43">
        <f>IF(GL_Paste!$B3646="","",DATE(YEAR(GL_Paste!$E3646),MONTH(GL_Paste!$E3646),1))</f>
        <v/>
      </c>
      <c r="C3649">
        <f>IF(GL_Paste!$B3646="","",IF(TRIM(GL_Paste!$M3646)&lt;&gt;"",TRIM(GL_Paste!$M3646),IFERROR(MID(GL_Paste!$I3646,FIND("[",GL_Paste!$I3646)+1,FIND("]",GL_Paste!$I3646)-FIND("[",GL_Paste!$I3646)-1),"")))</f>
        <v/>
      </c>
      <c r="D3649">
        <f>IF(GL_Paste!$B3646="","",IFERROR(INDEX(DeptName,MATCH($C3649,DeptTag,0)),"UNALLOCATED"))</f>
        <v/>
      </c>
      <c r="E3649">
        <f>IF(GL_Paste!$B3646="","",IFERROR(INDEX(AcctCat,MATCH(GL_Paste!$B3646&amp;"",AcctCode,0)),"UNKNOWN"))</f>
        <v/>
      </c>
      <c r="F3649">
        <f>IF(GL_Paste!$B3646="","",IFERROR(INDEX(AcctSub,MATCH(GL_Paste!$B3646&amp;"",AcctCode,0)),"UNKNOWN"))</f>
        <v/>
      </c>
    </row>
    <row r="3650">
      <c r="A3650" s="40">
        <f>IF(GL_Paste!$B3647="","",N(GL_Paste!$H3647)-N(GL_Paste!$G3647))</f>
        <v/>
      </c>
      <c r="B3650" s="43">
        <f>IF(GL_Paste!$B3647="","",DATE(YEAR(GL_Paste!$E3647),MONTH(GL_Paste!$E3647),1))</f>
        <v/>
      </c>
      <c r="C3650">
        <f>IF(GL_Paste!$B3647="","",IF(TRIM(GL_Paste!$M3647)&lt;&gt;"",TRIM(GL_Paste!$M3647),IFERROR(MID(GL_Paste!$I3647,FIND("[",GL_Paste!$I3647)+1,FIND("]",GL_Paste!$I3647)-FIND("[",GL_Paste!$I3647)-1),"")))</f>
        <v/>
      </c>
      <c r="D3650">
        <f>IF(GL_Paste!$B3647="","",IFERROR(INDEX(DeptName,MATCH($C3650,DeptTag,0)),"UNALLOCATED"))</f>
        <v/>
      </c>
      <c r="E3650">
        <f>IF(GL_Paste!$B3647="","",IFERROR(INDEX(AcctCat,MATCH(GL_Paste!$B3647&amp;"",AcctCode,0)),"UNKNOWN"))</f>
        <v/>
      </c>
      <c r="F3650">
        <f>IF(GL_Paste!$B3647="","",IFERROR(INDEX(AcctSub,MATCH(GL_Paste!$B3647&amp;"",AcctCode,0)),"UNKNOWN"))</f>
        <v/>
      </c>
    </row>
    <row r="3651">
      <c r="A3651" s="40">
        <f>IF(GL_Paste!$B3648="","",N(GL_Paste!$H3648)-N(GL_Paste!$G3648))</f>
        <v/>
      </c>
      <c r="B3651" s="43">
        <f>IF(GL_Paste!$B3648="","",DATE(YEAR(GL_Paste!$E3648),MONTH(GL_Paste!$E3648),1))</f>
        <v/>
      </c>
      <c r="C3651">
        <f>IF(GL_Paste!$B3648="","",IF(TRIM(GL_Paste!$M3648)&lt;&gt;"",TRIM(GL_Paste!$M3648),IFERROR(MID(GL_Paste!$I3648,FIND("[",GL_Paste!$I3648)+1,FIND("]",GL_Paste!$I3648)-FIND("[",GL_Paste!$I3648)-1),"")))</f>
        <v/>
      </c>
      <c r="D3651">
        <f>IF(GL_Paste!$B3648="","",IFERROR(INDEX(DeptName,MATCH($C3651,DeptTag,0)),"UNALLOCATED"))</f>
        <v/>
      </c>
      <c r="E3651">
        <f>IF(GL_Paste!$B3648="","",IFERROR(INDEX(AcctCat,MATCH(GL_Paste!$B3648&amp;"",AcctCode,0)),"UNKNOWN"))</f>
        <v/>
      </c>
      <c r="F3651">
        <f>IF(GL_Paste!$B3648="","",IFERROR(INDEX(AcctSub,MATCH(GL_Paste!$B3648&amp;"",AcctCode,0)),"UNKNOWN"))</f>
        <v/>
      </c>
    </row>
    <row r="3652">
      <c r="A3652" s="40">
        <f>IF(GL_Paste!$B3649="","",N(GL_Paste!$H3649)-N(GL_Paste!$G3649))</f>
        <v/>
      </c>
      <c r="B3652" s="43">
        <f>IF(GL_Paste!$B3649="","",DATE(YEAR(GL_Paste!$E3649),MONTH(GL_Paste!$E3649),1))</f>
        <v/>
      </c>
      <c r="C3652">
        <f>IF(GL_Paste!$B3649="","",IF(TRIM(GL_Paste!$M3649)&lt;&gt;"",TRIM(GL_Paste!$M3649),IFERROR(MID(GL_Paste!$I3649,FIND("[",GL_Paste!$I3649)+1,FIND("]",GL_Paste!$I3649)-FIND("[",GL_Paste!$I3649)-1),"")))</f>
        <v/>
      </c>
      <c r="D3652">
        <f>IF(GL_Paste!$B3649="","",IFERROR(INDEX(DeptName,MATCH($C3652,DeptTag,0)),"UNALLOCATED"))</f>
        <v/>
      </c>
      <c r="E3652">
        <f>IF(GL_Paste!$B3649="","",IFERROR(INDEX(AcctCat,MATCH(GL_Paste!$B3649&amp;"",AcctCode,0)),"UNKNOWN"))</f>
        <v/>
      </c>
      <c r="F3652">
        <f>IF(GL_Paste!$B3649="","",IFERROR(INDEX(AcctSub,MATCH(GL_Paste!$B3649&amp;"",AcctCode,0)),"UNKNOWN"))</f>
        <v/>
      </c>
    </row>
    <row r="3653">
      <c r="A3653" s="40">
        <f>IF(GL_Paste!$B3650="","",N(GL_Paste!$H3650)-N(GL_Paste!$G3650))</f>
        <v/>
      </c>
      <c r="B3653" s="43">
        <f>IF(GL_Paste!$B3650="","",DATE(YEAR(GL_Paste!$E3650),MONTH(GL_Paste!$E3650),1))</f>
        <v/>
      </c>
      <c r="C3653">
        <f>IF(GL_Paste!$B3650="","",IF(TRIM(GL_Paste!$M3650)&lt;&gt;"",TRIM(GL_Paste!$M3650),IFERROR(MID(GL_Paste!$I3650,FIND("[",GL_Paste!$I3650)+1,FIND("]",GL_Paste!$I3650)-FIND("[",GL_Paste!$I3650)-1),"")))</f>
        <v/>
      </c>
      <c r="D3653">
        <f>IF(GL_Paste!$B3650="","",IFERROR(INDEX(DeptName,MATCH($C3653,DeptTag,0)),"UNALLOCATED"))</f>
        <v/>
      </c>
      <c r="E3653">
        <f>IF(GL_Paste!$B3650="","",IFERROR(INDEX(AcctCat,MATCH(GL_Paste!$B3650&amp;"",AcctCode,0)),"UNKNOWN"))</f>
        <v/>
      </c>
      <c r="F3653">
        <f>IF(GL_Paste!$B3650="","",IFERROR(INDEX(AcctSub,MATCH(GL_Paste!$B3650&amp;"",AcctCode,0)),"UNKNOWN"))</f>
        <v/>
      </c>
    </row>
    <row r="3654">
      <c r="A3654" s="40">
        <f>IF(GL_Paste!$B3651="","",N(GL_Paste!$H3651)-N(GL_Paste!$G3651))</f>
        <v/>
      </c>
      <c r="B3654" s="43">
        <f>IF(GL_Paste!$B3651="","",DATE(YEAR(GL_Paste!$E3651),MONTH(GL_Paste!$E3651),1))</f>
        <v/>
      </c>
      <c r="C3654">
        <f>IF(GL_Paste!$B3651="","",IF(TRIM(GL_Paste!$M3651)&lt;&gt;"",TRIM(GL_Paste!$M3651),IFERROR(MID(GL_Paste!$I3651,FIND("[",GL_Paste!$I3651)+1,FIND("]",GL_Paste!$I3651)-FIND("[",GL_Paste!$I3651)-1),"")))</f>
        <v/>
      </c>
      <c r="D3654">
        <f>IF(GL_Paste!$B3651="","",IFERROR(INDEX(DeptName,MATCH($C3654,DeptTag,0)),"UNALLOCATED"))</f>
        <v/>
      </c>
      <c r="E3654">
        <f>IF(GL_Paste!$B3651="","",IFERROR(INDEX(AcctCat,MATCH(GL_Paste!$B3651&amp;"",AcctCode,0)),"UNKNOWN"))</f>
        <v/>
      </c>
      <c r="F3654">
        <f>IF(GL_Paste!$B3651="","",IFERROR(INDEX(AcctSub,MATCH(GL_Paste!$B3651&amp;"",AcctCode,0)),"UNKNOWN"))</f>
        <v/>
      </c>
    </row>
    <row r="3655">
      <c r="A3655" s="40">
        <f>IF(GL_Paste!$B3652="","",N(GL_Paste!$H3652)-N(GL_Paste!$G3652))</f>
        <v/>
      </c>
      <c r="B3655" s="43">
        <f>IF(GL_Paste!$B3652="","",DATE(YEAR(GL_Paste!$E3652),MONTH(GL_Paste!$E3652),1))</f>
        <v/>
      </c>
      <c r="C3655">
        <f>IF(GL_Paste!$B3652="","",IF(TRIM(GL_Paste!$M3652)&lt;&gt;"",TRIM(GL_Paste!$M3652),IFERROR(MID(GL_Paste!$I3652,FIND("[",GL_Paste!$I3652)+1,FIND("]",GL_Paste!$I3652)-FIND("[",GL_Paste!$I3652)-1),"")))</f>
        <v/>
      </c>
      <c r="D3655">
        <f>IF(GL_Paste!$B3652="","",IFERROR(INDEX(DeptName,MATCH($C3655,DeptTag,0)),"UNALLOCATED"))</f>
        <v/>
      </c>
      <c r="E3655">
        <f>IF(GL_Paste!$B3652="","",IFERROR(INDEX(AcctCat,MATCH(GL_Paste!$B3652&amp;"",AcctCode,0)),"UNKNOWN"))</f>
        <v/>
      </c>
      <c r="F3655">
        <f>IF(GL_Paste!$B3652="","",IFERROR(INDEX(AcctSub,MATCH(GL_Paste!$B3652&amp;"",AcctCode,0)),"UNKNOWN"))</f>
        <v/>
      </c>
    </row>
    <row r="3656">
      <c r="A3656" s="40">
        <f>IF(GL_Paste!$B3653="","",N(GL_Paste!$H3653)-N(GL_Paste!$G3653))</f>
        <v/>
      </c>
      <c r="B3656" s="43">
        <f>IF(GL_Paste!$B3653="","",DATE(YEAR(GL_Paste!$E3653),MONTH(GL_Paste!$E3653),1))</f>
        <v/>
      </c>
      <c r="C3656">
        <f>IF(GL_Paste!$B3653="","",IF(TRIM(GL_Paste!$M3653)&lt;&gt;"",TRIM(GL_Paste!$M3653),IFERROR(MID(GL_Paste!$I3653,FIND("[",GL_Paste!$I3653)+1,FIND("]",GL_Paste!$I3653)-FIND("[",GL_Paste!$I3653)-1),"")))</f>
        <v/>
      </c>
      <c r="D3656">
        <f>IF(GL_Paste!$B3653="","",IFERROR(INDEX(DeptName,MATCH($C3656,DeptTag,0)),"UNALLOCATED"))</f>
        <v/>
      </c>
      <c r="E3656">
        <f>IF(GL_Paste!$B3653="","",IFERROR(INDEX(AcctCat,MATCH(GL_Paste!$B3653&amp;"",AcctCode,0)),"UNKNOWN"))</f>
        <v/>
      </c>
      <c r="F3656">
        <f>IF(GL_Paste!$B3653="","",IFERROR(INDEX(AcctSub,MATCH(GL_Paste!$B3653&amp;"",AcctCode,0)),"UNKNOWN"))</f>
        <v/>
      </c>
    </row>
    <row r="3657">
      <c r="A3657" s="40">
        <f>IF(GL_Paste!$B3654="","",N(GL_Paste!$H3654)-N(GL_Paste!$G3654))</f>
        <v/>
      </c>
      <c r="B3657" s="43">
        <f>IF(GL_Paste!$B3654="","",DATE(YEAR(GL_Paste!$E3654),MONTH(GL_Paste!$E3654),1))</f>
        <v/>
      </c>
      <c r="C3657">
        <f>IF(GL_Paste!$B3654="","",IF(TRIM(GL_Paste!$M3654)&lt;&gt;"",TRIM(GL_Paste!$M3654),IFERROR(MID(GL_Paste!$I3654,FIND("[",GL_Paste!$I3654)+1,FIND("]",GL_Paste!$I3654)-FIND("[",GL_Paste!$I3654)-1),"")))</f>
        <v/>
      </c>
      <c r="D3657">
        <f>IF(GL_Paste!$B3654="","",IFERROR(INDEX(DeptName,MATCH($C3657,DeptTag,0)),"UNALLOCATED"))</f>
        <v/>
      </c>
      <c r="E3657">
        <f>IF(GL_Paste!$B3654="","",IFERROR(INDEX(AcctCat,MATCH(GL_Paste!$B3654&amp;"",AcctCode,0)),"UNKNOWN"))</f>
        <v/>
      </c>
      <c r="F3657">
        <f>IF(GL_Paste!$B3654="","",IFERROR(INDEX(AcctSub,MATCH(GL_Paste!$B3654&amp;"",AcctCode,0)),"UNKNOWN"))</f>
        <v/>
      </c>
    </row>
    <row r="3658">
      <c r="A3658" s="40">
        <f>IF(GL_Paste!$B3655="","",N(GL_Paste!$H3655)-N(GL_Paste!$G3655))</f>
        <v/>
      </c>
      <c r="B3658" s="43">
        <f>IF(GL_Paste!$B3655="","",DATE(YEAR(GL_Paste!$E3655),MONTH(GL_Paste!$E3655),1))</f>
        <v/>
      </c>
      <c r="C3658">
        <f>IF(GL_Paste!$B3655="","",IF(TRIM(GL_Paste!$M3655)&lt;&gt;"",TRIM(GL_Paste!$M3655),IFERROR(MID(GL_Paste!$I3655,FIND("[",GL_Paste!$I3655)+1,FIND("]",GL_Paste!$I3655)-FIND("[",GL_Paste!$I3655)-1),"")))</f>
        <v/>
      </c>
      <c r="D3658">
        <f>IF(GL_Paste!$B3655="","",IFERROR(INDEX(DeptName,MATCH($C3658,DeptTag,0)),"UNALLOCATED"))</f>
        <v/>
      </c>
      <c r="E3658">
        <f>IF(GL_Paste!$B3655="","",IFERROR(INDEX(AcctCat,MATCH(GL_Paste!$B3655&amp;"",AcctCode,0)),"UNKNOWN"))</f>
        <v/>
      </c>
      <c r="F3658">
        <f>IF(GL_Paste!$B3655="","",IFERROR(INDEX(AcctSub,MATCH(GL_Paste!$B3655&amp;"",AcctCode,0)),"UNKNOWN"))</f>
        <v/>
      </c>
    </row>
    <row r="3659">
      <c r="A3659" s="40">
        <f>IF(GL_Paste!$B3656="","",N(GL_Paste!$H3656)-N(GL_Paste!$G3656))</f>
        <v/>
      </c>
      <c r="B3659" s="43">
        <f>IF(GL_Paste!$B3656="","",DATE(YEAR(GL_Paste!$E3656),MONTH(GL_Paste!$E3656),1))</f>
        <v/>
      </c>
      <c r="C3659">
        <f>IF(GL_Paste!$B3656="","",IF(TRIM(GL_Paste!$M3656)&lt;&gt;"",TRIM(GL_Paste!$M3656),IFERROR(MID(GL_Paste!$I3656,FIND("[",GL_Paste!$I3656)+1,FIND("]",GL_Paste!$I3656)-FIND("[",GL_Paste!$I3656)-1),"")))</f>
        <v/>
      </c>
      <c r="D3659">
        <f>IF(GL_Paste!$B3656="","",IFERROR(INDEX(DeptName,MATCH($C3659,DeptTag,0)),"UNALLOCATED"))</f>
        <v/>
      </c>
      <c r="E3659">
        <f>IF(GL_Paste!$B3656="","",IFERROR(INDEX(AcctCat,MATCH(GL_Paste!$B3656&amp;"",AcctCode,0)),"UNKNOWN"))</f>
        <v/>
      </c>
      <c r="F3659">
        <f>IF(GL_Paste!$B3656="","",IFERROR(INDEX(AcctSub,MATCH(GL_Paste!$B3656&amp;"",AcctCode,0)),"UNKNOWN"))</f>
        <v/>
      </c>
    </row>
    <row r="3660">
      <c r="A3660" s="40">
        <f>IF(GL_Paste!$B3657="","",N(GL_Paste!$H3657)-N(GL_Paste!$G3657))</f>
        <v/>
      </c>
      <c r="B3660" s="43">
        <f>IF(GL_Paste!$B3657="","",DATE(YEAR(GL_Paste!$E3657),MONTH(GL_Paste!$E3657),1))</f>
        <v/>
      </c>
      <c r="C3660">
        <f>IF(GL_Paste!$B3657="","",IF(TRIM(GL_Paste!$M3657)&lt;&gt;"",TRIM(GL_Paste!$M3657),IFERROR(MID(GL_Paste!$I3657,FIND("[",GL_Paste!$I3657)+1,FIND("]",GL_Paste!$I3657)-FIND("[",GL_Paste!$I3657)-1),"")))</f>
        <v/>
      </c>
      <c r="D3660">
        <f>IF(GL_Paste!$B3657="","",IFERROR(INDEX(DeptName,MATCH($C3660,DeptTag,0)),"UNALLOCATED"))</f>
        <v/>
      </c>
      <c r="E3660">
        <f>IF(GL_Paste!$B3657="","",IFERROR(INDEX(AcctCat,MATCH(GL_Paste!$B3657&amp;"",AcctCode,0)),"UNKNOWN"))</f>
        <v/>
      </c>
      <c r="F3660">
        <f>IF(GL_Paste!$B3657="","",IFERROR(INDEX(AcctSub,MATCH(GL_Paste!$B3657&amp;"",AcctCode,0)),"UNKNOWN"))</f>
        <v/>
      </c>
    </row>
    <row r="3661">
      <c r="A3661" s="40">
        <f>IF(GL_Paste!$B3658="","",N(GL_Paste!$H3658)-N(GL_Paste!$G3658))</f>
        <v/>
      </c>
      <c r="B3661" s="43">
        <f>IF(GL_Paste!$B3658="","",DATE(YEAR(GL_Paste!$E3658),MONTH(GL_Paste!$E3658),1))</f>
        <v/>
      </c>
      <c r="C3661">
        <f>IF(GL_Paste!$B3658="","",IF(TRIM(GL_Paste!$M3658)&lt;&gt;"",TRIM(GL_Paste!$M3658),IFERROR(MID(GL_Paste!$I3658,FIND("[",GL_Paste!$I3658)+1,FIND("]",GL_Paste!$I3658)-FIND("[",GL_Paste!$I3658)-1),"")))</f>
        <v/>
      </c>
      <c r="D3661">
        <f>IF(GL_Paste!$B3658="","",IFERROR(INDEX(DeptName,MATCH($C3661,DeptTag,0)),"UNALLOCATED"))</f>
        <v/>
      </c>
      <c r="E3661">
        <f>IF(GL_Paste!$B3658="","",IFERROR(INDEX(AcctCat,MATCH(GL_Paste!$B3658&amp;"",AcctCode,0)),"UNKNOWN"))</f>
        <v/>
      </c>
      <c r="F3661">
        <f>IF(GL_Paste!$B3658="","",IFERROR(INDEX(AcctSub,MATCH(GL_Paste!$B3658&amp;"",AcctCode,0)),"UNKNOWN"))</f>
        <v/>
      </c>
    </row>
    <row r="3662">
      <c r="A3662" s="40">
        <f>IF(GL_Paste!$B3659="","",N(GL_Paste!$H3659)-N(GL_Paste!$G3659))</f>
        <v/>
      </c>
      <c r="B3662" s="43">
        <f>IF(GL_Paste!$B3659="","",DATE(YEAR(GL_Paste!$E3659),MONTH(GL_Paste!$E3659),1))</f>
        <v/>
      </c>
      <c r="C3662">
        <f>IF(GL_Paste!$B3659="","",IF(TRIM(GL_Paste!$M3659)&lt;&gt;"",TRIM(GL_Paste!$M3659),IFERROR(MID(GL_Paste!$I3659,FIND("[",GL_Paste!$I3659)+1,FIND("]",GL_Paste!$I3659)-FIND("[",GL_Paste!$I3659)-1),"")))</f>
        <v/>
      </c>
      <c r="D3662">
        <f>IF(GL_Paste!$B3659="","",IFERROR(INDEX(DeptName,MATCH($C3662,DeptTag,0)),"UNALLOCATED"))</f>
        <v/>
      </c>
      <c r="E3662">
        <f>IF(GL_Paste!$B3659="","",IFERROR(INDEX(AcctCat,MATCH(GL_Paste!$B3659&amp;"",AcctCode,0)),"UNKNOWN"))</f>
        <v/>
      </c>
      <c r="F3662">
        <f>IF(GL_Paste!$B3659="","",IFERROR(INDEX(AcctSub,MATCH(GL_Paste!$B3659&amp;"",AcctCode,0)),"UNKNOWN"))</f>
        <v/>
      </c>
    </row>
    <row r="3663">
      <c r="A3663" s="40">
        <f>IF(GL_Paste!$B3660="","",N(GL_Paste!$H3660)-N(GL_Paste!$G3660))</f>
        <v/>
      </c>
      <c r="B3663" s="43">
        <f>IF(GL_Paste!$B3660="","",DATE(YEAR(GL_Paste!$E3660),MONTH(GL_Paste!$E3660),1))</f>
        <v/>
      </c>
      <c r="C3663">
        <f>IF(GL_Paste!$B3660="","",IF(TRIM(GL_Paste!$M3660)&lt;&gt;"",TRIM(GL_Paste!$M3660),IFERROR(MID(GL_Paste!$I3660,FIND("[",GL_Paste!$I3660)+1,FIND("]",GL_Paste!$I3660)-FIND("[",GL_Paste!$I3660)-1),"")))</f>
        <v/>
      </c>
      <c r="D3663">
        <f>IF(GL_Paste!$B3660="","",IFERROR(INDEX(DeptName,MATCH($C3663,DeptTag,0)),"UNALLOCATED"))</f>
        <v/>
      </c>
      <c r="E3663">
        <f>IF(GL_Paste!$B3660="","",IFERROR(INDEX(AcctCat,MATCH(GL_Paste!$B3660&amp;"",AcctCode,0)),"UNKNOWN"))</f>
        <v/>
      </c>
      <c r="F3663">
        <f>IF(GL_Paste!$B3660="","",IFERROR(INDEX(AcctSub,MATCH(GL_Paste!$B3660&amp;"",AcctCode,0)),"UNKNOWN"))</f>
        <v/>
      </c>
    </row>
    <row r="3664">
      <c r="A3664" s="40">
        <f>IF(GL_Paste!$B3661="","",N(GL_Paste!$H3661)-N(GL_Paste!$G3661))</f>
        <v/>
      </c>
      <c r="B3664" s="43">
        <f>IF(GL_Paste!$B3661="","",DATE(YEAR(GL_Paste!$E3661),MONTH(GL_Paste!$E3661),1))</f>
        <v/>
      </c>
      <c r="C3664">
        <f>IF(GL_Paste!$B3661="","",IF(TRIM(GL_Paste!$M3661)&lt;&gt;"",TRIM(GL_Paste!$M3661),IFERROR(MID(GL_Paste!$I3661,FIND("[",GL_Paste!$I3661)+1,FIND("]",GL_Paste!$I3661)-FIND("[",GL_Paste!$I3661)-1),"")))</f>
        <v/>
      </c>
      <c r="D3664">
        <f>IF(GL_Paste!$B3661="","",IFERROR(INDEX(DeptName,MATCH($C3664,DeptTag,0)),"UNALLOCATED"))</f>
        <v/>
      </c>
      <c r="E3664">
        <f>IF(GL_Paste!$B3661="","",IFERROR(INDEX(AcctCat,MATCH(GL_Paste!$B3661&amp;"",AcctCode,0)),"UNKNOWN"))</f>
        <v/>
      </c>
      <c r="F3664">
        <f>IF(GL_Paste!$B3661="","",IFERROR(INDEX(AcctSub,MATCH(GL_Paste!$B3661&amp;"",AcctCode,0)),"UNKNOWN"))</f>
        <v/>
      </c>
    </row>
    <row r="3665">
      <c r="A3665" s="40">
        <f>IF(GL_Paste!$B3662="","",N(GL_Paste!$H3662)-N(GL_Paste!$G3662))</f>
        <v/>
      </c>
      <c r="B3665" s="43">
        <f>IF(GL_Paste!$B3662="","",DATE(YEAR(GL_Paste!$E3662),MONTH(GL_Paste!$E3662),1))</f>
        <v/>
      </c>
      <c r="C3665">
        <f>IF(GL_Paste!$B3662="","",IF(TRIM(GL_Paste!$M3662)&lt;&gt;"",TRIM(GL_Paste!$M3662),IFERROR(MID(GL_Paste!$I3662,FIND("[",GL_Paste!$I3662)+1,FIND("]",GL_Paste!$I3662)-FIND("[",GL_Paste!$I3662)-1),"")))</f>
        <v/>
      </c>
      <c r="D3665">
        <f>IF(GL_Paste!$B3662="","",IFERROR(INDEX(DeptName,MATCH($C3665,DeptTag,0)),"UNALLOCATED"))</f>
        <v/>
      </c>
      <c r="E3665">
        <f>IF(GL_Paste!$B3662="","",IFERROR(INDEX(AcctCat,MATCH(GL_Paste!$B3662&amp;"",AcctCode,0)),"UNKNOWN"))</f>
        <v/>
      </c>
      <c r="F3665">
        <f>IF(GL_Paste!$B3662="","",IFERROR(INDEX(AcctSub,MATCH(GL_Paste!$B3662&amp;"",AcctCode,0)),"UNKNOWN"))</f>
        <v/>
      </c>
    </row>
    <row r="3666">
      <c r="A3666" s="40">
        <f>IF(GL_Paste!$B3663="","",N(GL_Paste!$H3663)-N(GL_Paste!$G3663))</f>
        <v/>
      </c>
      <c r="B3666" s="43">
        <f>IF(GL_Paste!$B3663="","",DATE(YEAR(GL_Paste!$E3663),MONTH(GL_Paste!$E3663),1))</f>
        <v/>
      </c>
      <c r="C3666">
        <f>IF(GL_Paste!$B3663="","",IF(TRIM(GL_Paste!$M3663)&lt;&gt;"",TRIM(GL_Paste!$M3663),IFERROR(MID(GL_Paste!$I3663,FIND("[",GL_Paste!$I3663)+1,FIND("]",GL_Paste!$I3663)-FIND("[",GL_Paste!$I3663)-1),"")))</f>
        <v/>
      </c>
      <c r="D3666">
        <f>IF(GL_Paste!$B3663="","",IFERROR(INDEX(DeptName,MATCH($C3666,DeptTag,0)),"UNALLOCATED"))</f>
        <v/>
      </c>
      <c r="E3666">
        <f>IF(GL_Paste!$B3663="","",IFERROR(INDEX(AcctCat,MATCH(GL_Paste!$B3663&amp;"",AcctCode,0)),"UNKNOWN"))</f>
        <v/>
      </c>
      <c r="F3666">
        <f>IF(GL_Paste!$B3663="","",IFERROR(INDEX(AcctSub,MATCH(GL_Paste!$B3663&amp;"",AcctCode,0)),"UNKNOWN"))</f>
        <v/>
      </c>
    </row>
    <row r="3667">
      <c r="A3667" s="40">
        <f>IF(GL_Paste!$B3664="","",N(GL_Paste!$H3664)-N(GL_Paste!$G3664))</f>
        <v/>
      </c>
      <c r="B3667" s="43">
        <f>IF(GL_Paste!$B3664="","",DATE(YEAR(GL_Paste!$E3664),MONTH(GL_Paste!$E3664),1))</f>
        <v/>
      </c>
      <c r="C3667">
        <f>IF(GL_Paste!$B3664="","",IF(TRIM(GL_Paste!$M3664)&lt;&gt;"",TRIM(GL_Paste!$M3664),IFERROR(MID(GL_Paste!$I3664,FIND("[",GL_Paste!$I3664)+1,FIND("]",GL_Paste!$I3664)-FIND("[",GL_Paste!$I3664)-1),"")))</f>
        <v/>
      </c>
      <c r="D3667">
        <f>IF(GL_Paste!$B3664="","",IFERROR(INDEX(DeptName,MATCH($C3667,DeptTag,0)),"UNALLOCATED"))</f>
        <v/>
      </c>
      <c r="E3667">
        <f>IF(GL_Paste!$B3664="","",IFERROR(INDEX(AcctCat,MATCH(GL_Paste!$B3664&amp;"",AcctCode,0)),"UNKNOWN"))</f>
        <v/>
      </c>
      <c r="F3667">
        <f>IF(GL_Paste!$B3664="","",IFERROR(INDEX(AcctSub,MATCH(GL_Paste!$B3664&amp;"",AcctCode,0)),"UNKNOWN"))</f>
        <v/>
      </c>
    </row>
    <row r="3668">
      <c r="A3668" s="40">
        <f>IF(GL_Paste!$B3665="","",N(GL_Paste!$H3665)-N(GL_Paste!$G3665))</f>
        <v/>
      </c>
      <c r="B3668" s="43">
        <f>IF(GL_Paste!$B3665="","",DATE(YEAR(GL_Paste!$E3665),MONTH(GL_Paste!$E3665),1))</f>
        <v/>
      </c>
      <c r="C3668">
        <f>IF(GL_Paste!$B3665="","",IF(TRIM(GL_Paste!$M3665)&lt;&gt;"",TRIM(GL_Paste!$M3665),IFERROR(MID(GL_Paste!$I3665,FIND("[",GL_Paste!$I3665)+1,FIND("]",GL_Paste!$I3665)-FIND("[",GL_Paste!$I3665)-1),"")))</f>
        <v/>
      </c>
      <c r="D3668">
        <f>IF(GL_Paste!$B3665="","",IFERROR(INDEX(DeptName,MATCH($C3668,DeptTag,0)),"UNALLOCATED"))</f>
        <v/>
      </c>
      <c r="E3668">
        <f>IF(GL_Paste!$B3665="","",IFERROR(INDEX(AcctCat,MATCH(GL_Paste!$B3665&amp;"",AcctCode,0)),"UNKNOWN"))</f>
        <v/>
      </c>
      <c r="F3668">
        <f>IF(GL_Paste!$B3665="","",IFERROR(INDEX(AcctSub,MATCH(GL_Paste!$B3665&amp;"",AcctCode,0)),"UNKNOWN"))</f>
        <v/>
      </c>
    </row>
    <row r="3669">
      <c r="A3669" s="40">
        <f>IF(GL_Paste!$B3666="","",N(GL_Paste!$H3666)-N(GL_Paste!$G3666))</f>
        <v/>
      </c>
      <c r="B3669" s="43">
        <f>IF(GL_Paste!$B3666="","",DATE(YEAR(GL_Paste!$E3666),MONTH(GL_Paste!$E3666),1))</f>
        <v/>
      </c>
      <c r="C3669">
        <f>IF(GL_Paste!$B3666="","",IF(TRIM(GL_Paste!$M3666)&lt;&gt;"",TRIM(GL_Paste!$M3666),IFERROR(MID(GL_Paste!$I3666,FIND("[",GL_Paste!$I3666)+1,FIND("]",GL_Paste!$I3666)-FIND("[",GL_Paste!$I3666)-1),"")))</f>
        <v/>
      </c>
      <c r="D3669">
        <f>IF(GL_Paste!$B3666="","",IFERROR(INDEX(DeptName,MATCH($C3669,DeptTag,0)),"UNALLOCATED"))</f>
        <v/>
      </c>
      <c r="E3669">
        <f>IF(GL_Paste!$B3666="","",IFERROR(INDEX(AcctCat,MATCH(GL_Paste!$B3666&amp;"",AcctCode,0)),"UNKNOWN"))</f>
        <v/>
      </c>
      <c r="F3669">
        <f>IF(GL_Paste!$B3666="","",IFERROR(INDEX(AcctSub,MATCH(GL_Paste!$B3666&amp;"",AcctCode,0)),"UNKNOWN"))</f>
        <v/>
      </c>
    </row>
    <row r="3670">
      <c r="A3670" s="40">
        <f>IF(GL_Paste!$B3667="","",N(GL_Paste!$H3667)-N(GL_Paste!$G3667))</f>
        <v/>
      </c>
      <c r="B3670" s="43">
        <f>IF(GL_Paste!$B3667="","",DATE(YEAR(GL_Paste!$E3667),MONTH(GL_Paste!$E3667),1))</f>
        <v/>
      </c>
      <c r="C3670">
        <f>IF(GL_Paste!$B3667="","",IF(TRIM(GL_Paste!$M3667)&lt;&gt;"",TRIM(GL_Paste!$M3667),IFERROR(MID(GL_Paste!$I3667,FIND("[",GL_Paste!$I3667)+1,FIND("]",GL_Paste!$I3667)-FIND("[",GL_Paste!$I3667)-1),"")))</f>
        <v/>
      </c>
      <c r="D3670">
        <f>IF(GL_Paste!$B3667="","",IFERROR(INDEX(DeptName,MATCH($C3670,DeptTag,0)),"UNALLOCATED"))</f>
        <v/>
      </c>
      <c r="E3670">
        <f>IF(GL_Paste!$B3667="","",IFERROR(INDEX(AcctCat,MATCH(GL_Paste!$B3667&amp;"",AcctCode,0)),"UNKNOWN"))</f>
        <v/>
      </c>
      <c r="F3670">
        <f>IF(GL_Paste!$B3667="","",IFERROR(INDEX(AcctSub,MATCH(GL_Paste!$B3667&amp;"",AcctCode,0)),"UNKNOWN"))</f>
        <v/>
      </c>
    </row>
    <row r="3671">
      <c r="A3671" s="40">
        <f>IF(GL_Paste!$B3668="","",N(GL_Paste!$H3668)-N(GL_Paste!$G3668))</f>
        <v/>
      </c>
      <c r="B3671" s="43">
        <f>IF(GL_Paste!$B3668="","",DATE(YEAR(GL_Paste!$E3668),MONTH(GL_Paste!$E3668),1))</f>
        <v/>
      </c>
      <c r="C3671">
        <f>IF(GL_Paste!$B3668="","",IF(TRIM(GL_Paste!$M3668)&lt;&gt;"",TRIM(GL_Paste!$M3668),IFERROR(MID(GL_Paste!$I3668,FIND("[",GL_Paste!$I3668)+1,FIND("]",GL_Paste!$I3668)-FIND("[",GL_Paste!$I3668)-1),"")))</f>
        <v/>
      </c>
      <c r="D3671">
        <f>IF(GL_Paste!$B3668="","",IFERROR(INDEX(DeptName,MATCH($C3671,DeptTag,0)),"UNALLOCATED"))</f>
        <v/>
      </c>
      <c r="E3671">
        <f>IF(GL_Paste!$B3668="","",IFERROR(INDEX(AcctCat,MATCH(GL_Paste!$B3668&amp;"",AcctCode,0)),"UNKNOWN"))</f>
        <v/>
      </c>
      <c r="F3671">
        <f>IF(GL_Paste!$B3668="","",IFERROR(INDEX(AcctSub,MATCH(GL_Paste!$B3668&amp;"",AcctCode,0)),"UNKNOWN"))</f>
        <v/>
      </c>
    </row>
    <row r="3672">
      <c r="A3672" s="40">
        <f>IF(GL_Paste!$B3669="","",N(GL_Paste!$H3669)-N(GL_Paste!$G3669))</f>
        <v/>
      </c>
      <c r="B3672" s="43">
        <f>IF(GL_Paste!$B3669="","",DATE(YEAR(GL_Paste!$E3669),MONTH(GL_Paste!$E3669),1))</f>
        <v/>
      </c>
      <c r="C3672">
        <f>IF(GL_Paste!$B3669="","",IF(TRIM(GL_Paste!$M3669)&lt;&gt;"",TRIM(GL_Paste!$M3669),IFERROR(MID(GL_Paste!$I3669,FIND("[",GL_Paste!$I3669)+1,FIND("]",GL_Paste!$I3669)-FIND("[",GL_Paste!$I3669)-1),"")))</f>
        <v/>
      </c>
      <c r="D3672">
        <f>IF(GL_Paste!$B3669="","",IFERROR(INDEX(DeptName,MATCH($C3672,DeptTag,0)),"UNALLOCATED"))</f>
        <v/>
      </c>
      <c r="E3672">
        <f>IF(GL_Paste!$B3669="","",IFERROR(INDEX(AcctCat,MATCH(GL_Paste!$B3669&amp;"",AcctCode,0)),"UNKNOWN"))</f>
        <v/>
      </c>
      <c r="F3672">
        <f>IF(GL_Paste!$B3669="","",IFERROR(INDEX(AcctSub,MATCH(GL_Paste!$B3669&amp;"",AcctCode,0)),"UNKNOWN"))</f>
        <v/>
      </c>
    </row>
    <row r="3673">
      <c r="A3673" s="40">
        <f>IF(GL_Paste!$B3670="","",N(GL_Paste!$H3670)-N(GL_Paste!$G3670))</f>
        <v/>
      </c>
      <c r="B3673" s="43">
        <f>IF(GL_Paste!$B3670="","",DATE(YEAR(GL_Paste!$E3670),MONTH(GL_Paste!$E3670),1))</f>
        <v/>
      </c>
      <c r="C3673">
        <f>IF(GL_Paste!$B3670="","",IF(TRIM(GL_Paste!$M3670)&lt;&gt;"",TRIM(GL_Paste!$M3670),IFERROR(MID(GL_Paste!$I3670,FIND("[",GL_Paste!$I3670)+1,FIND("]",GL_Paste!$I3670)-FIND("[",GL_Paste!$I3670)-1),"")))</f>
        <v/>
      </c>
      <c r="D3673">
        <f>IF(GL_Paste!$B3670="","",IFERROR(INDEX(DeptName,MATCH($C3673,DeptTag,0)),"UNALLOCATED"))</f>
        <v/>
      </c>
      <c r="E3673">
        <f>IF(GL_Paste!$B3670="","",IFERROR(INDEX(AcctCat,MATCH(GL_Paste!$B3670&amp;"",AcctCode,0)),"UNKNOWN"))</f>
        <v/>
      </c>
      <c r="F3673">
        <f>IF(GL_Paste!$B3670="","",IFERROR(INDEX(AcctSub,MATCH(GL_Paste!$B3670&amp;"",AcctCode,0)),"UNKNOWN"))</f>
        <v/>
      </c>
    </row>
    <row r="3674">
      <c r="A3674" s="40">
        <f>IF(GL_Paste!$B3671="","",N(GL_Paste!$H3671)-N(GL_Paste!$G3671))</f>
        <v/>
      </c>
      <c r="B3674" s="43">
        <f>IF(GL_Paste!$B3671="","",DATE(YEAR(GL_Paste!$E3671),MONTH(GL_Paste!$E3671),1))</f>
        <v/>
      </c>
      <c r="C3674">
        <f>IF(GL_Paste!$B3671="","",IF(TRIM(GL_Paste!$M3671)&lt;&gt;"",TRIM(GL_Paste!$M3671),IFERROR(MID(GL_Paste!$I3671,FIND("[",GL_Paste!$I3671)+1,FIND("]",GL_Paste!$I3671)-FIND("[",GL_Paste!$I3671)-1),"")))</f>
        <v/>
      </c>
      <c r="D3674">
        <f>IF(GL_Paste!$B3671="","",IFERROR(INDEX(DeptName,MATCH($C3674,DeptTag,0)),"UNALLOCATED"))</f>
        <v/>
      </c>
      <c r="E3674">
        <f>IF(GL_Paste!$B3671="","",IFERROR(INDEX(AcctCat,MATCH(GL_Paste!$B3671&amp;"",AcctCode,0)),"UNKNOWN"))</f>
        <v/>
      </c>
      <c r="F3674">
        <f>IF(GL_Paste!$B3671="","",IFERROR(INDEX(AcctSub,MATCH(GL_Paste!$B3671&amp;"",AcctCode,0)),"UNKNOWN"))</f>
        <v/>
      </c>
    </row>
    <row r="3675">
      <c r="A3675" s="40">
        <f>IF(GL_Paste!$B3672="","",N(GL_Paste!$H3672)-N(GL_Paste!$G3672))</f>
        <v/>
      </c>
      <c r="B3675" s="43">
        <f>IF(GL_Paste!$B3672="","",DATE(YEAR(GL_Paste!$E3672),MONTH(GL_Paste!$E3672),1))</f>
        <v/>
      </c>
      <c r="C3675">
        <f>IF(GL_Paste!$B3672="","",IF(TRIM(GL_Paste!$M3672)&lt;&gt;"",TRIM(GL_Paste!$M3672),IFERROR(MID(GL_Paste!$I3672,FIND("[",GL_Paste!$I3672)+1,FIND("]",GL_Paste!$I3672)-FIND("[",GL_Paste!$I3672)-1),"")))</f>
        <v/>
      </c>
      <c r="D3675">
        <f>IF(GL_Paste!$B3672="","",IFERROR(INDEX(DeptName,MATCH($C3675,DeptTag,0)),"UNALLOCATED"))</f>
        <v/>
      </c>
      <c r="E3675">
        <f>IF(GL_Paste!$B3672="","",IFERROR(INDEX(AcctCat,MATCH(GL_Paste!$B3672&amp;"",AcctCode,0)),"UNKNOWN"))</f>
        <v/>
      </c>
      <c r="F3675">
        <f>IF(GL_Paste!$B3672="","",IFERROR(INDEX(AcctSub,MATCH(GL_Paste!$B3672&amp;"",AcctCode,0)),"UNKNOWN"))</f>
        <v/>
      </c>
    </row>
    <row r="3676">
      <c r="A3676" s="40">
        <f>IF(GL_Paste!$B3673="","",N(GL_Paste!$H3673)-N(GL_Paste!$G3673))</f>
        <v/>
      </c>
      <c r="B3676" s="43">
        <f>IF(GL_Paste!$B3673="","",DATE(YEAR(GL_Paste!$E3673),MONTH(GL_Paste!$E3673),1))</f>
        <v/>
      </c>
      <c r="C3676">
        <f>IF(GL_Paste!$B3673="","",IF(TRIM(GL_Paste!$M3673)&lt;&gt;"",TRIM(GL_Paste!$M3673),IFERROR(MID(GL_Paste!$I3673,FIND("[",GL_Paste!$I3673)+1,FIND("]",GL_Paste!$I3673)-FIND("[",GL_Paste!$I3673)-1),"")))</f>
        <v/>
      </c>
      <c r="D3676">
        <f>IF(GL_Paste!$B3673="","",IFERROR(INDEX(DeptName,MATCH($C3676,DeptTag,0)),"UNALLOCATED"))</f>
        <v/>
      </c>
      <c r="E3676">
        <f>IF(GL_Paste!$B3673="","",IFERROR(INDEX(AcctCat,MATCH(GL_Paste!$B3673&amp;"",AcctCode,0)),"UNKNOWN"))</f>
        <v/>
      </c>
      <c r="F3676">
        <f>IF(GL_Paste!$B3673="","",IFERROR(INDEX(AcctSub,MATCH(GL_Paste!$B3673&amp;"",AcctCode,0)),"UNKNOWN"))</f>
        <v/>
      </c>
    </row>
    <row r="3677">
      <c r="A3677" s="40">
        <f>IF(GL_Paste!$B3674="","",N(GL_Paste!$H3674)-N(GL_Paste!$G3674))</f>
        <v/>
      </c>
      <c r="B3677" s="43">
        <f>IF(GL_Paste!$B3674="","",DATE(YEAR(GL_Paste!$E3674),MONTH(GL_Paste!$E3674),1))</f>
        <v/>
      </c>
      <c r="C3677">
        <f>IF(GL_Paste!$B3674="","",IF(TRIM(GL_Paste!$M3674)&lt;&gt;"",TRIM(GL_Paste!$M3674),IFERROR(MID(GL_Paste!$I3674,FIND("[",GL_Paste!$I3674)+1,FIND("]",GL_Paste!$I3674)-FIND("[",GL_Paste!$I3674)-1),"")))</f>
        <v/>
      </c>
      <c r="D3677">
        <f>IF(GL_Paste!$B3674="","",IFERROR(INDEX(DeptName,MATCH($C3677,DeptTag,0)),"UNALLOCATED"))</f>
        <v/>
      </c>
      <c r="E3677">
        <f>IF(GL_Paste!$B3674="","",IFERROR(INDEX(AcctCat,MATCH(GL_Paste!$B3674&amp;"",AcctCode,0)),"UNKNOWN"))</f>
        <v/>
      </c>
      <c r="F3677">
        <f>IF(GL_Paste!$B3674="","",IFERROR(INDEX(AcctSub,MATCH(GL_Paste!$B3674&amp;"",AcctCode,0)),"UNKNOWN"))</f>
        <v/>
      </c>
    </row>
    <row r="3678">
      <c r="A3678" s="40">
        <f>IF(GL_Paste!$B3675="","",N(GL_Paste!$H3675)-N(GL_Paste!$G3675))</f>
        <v/>
      </c>
      <c r="B3678" s="43">
        <f>IF(GL_Paste!$B3675="","",DATE(YEAR(GL_Paste!$E3675),MONTH(GL_Paste!$E3675),1))</f>
        <v/>
      </c>
      <c r="C3678">
        <f>IF(GL_Paste!$B3675="","",IF(TRIM(GL_Paste!$M3675)&lt;&gt;"",TRIM(GL_Paste!$M3675),IFERROR(MID(GL_Paste!$I3675,FIND("[",GL_Paste!$I3675)+1,FIND("]",GL_Paste!$I3675)-FIND("[",GL_Paste!$I3675)-1),"")))</f>
        <v/>
      </c>
      <c r="D3678">
        <f>IF(GL_Paste!$B3675="","",IFERROR(INDEX(DeptName,MATCH($C3678,DeptTag,0)),"UNALLOCATED"))</f>
        <v/>
      </c>
      <c r="E3678">
        <f>IF(GL_Paste!$B3675="","",IFERROR(INDEX(AcctCat,MATCH(GL_Paste!$B3675&amp;"",AcctCode,0)),"UNKNOWN"))</f>
        <v/>
      </c>
      <c r="F3678">
        <f>IF(GL_Paste!$B3675="","",IFERROR(INDEX(AcctSub,MATCH(GL_Paste!$B3675&amp;"",AcctCode,0)),"UNKNOWN"))</f>
        <v/>
      </c>
    </row>
    <row r="3679">
      <c r="A3679" s="40">
        <f>IF(GL_Paste!$B3676="","",N(GL_Paste!$H3676)-N(GL_Paste!$G3676))</f>
        <v/>
      </c>
      <c r="B3679" s="43">
        <f>IF(GL_Paste!$B3676="","",DATE(YEAR(GL_Paste!$E3676),MONTH(GL_Paste!$E3676),1))</f>
        <v/>
      </c>
      <c r="C3679">
        <f>IF(GL_Paste!$B3676="","",IF(TRIM(GL_Paste!$M3676)&lt;&gt;"",TRIM(GL_Paste!$M3676),IFERROR(MID(GL_Paste!$I3676,FIND("[",GL_Paste!$I3676)+1,FIND("]",GL_Paste!$I3676)-FIND("[",GL_Paste!$I3676)-1),"")))</f>
        <v/>
      </c>
      <c r="D3679">
        <f>IF(GL_Paste!$B3676="","",IFERROR(INDEX(DeptName,MATCH($C3679,DeptTag,0)),"UNALLOCATED"))</f>
        <v/>
      </c>
      <c r="E3679">
        <f>IF(GL_Paste!$B3676="","",IFERROR(INDEX(AcctCat,MATCH(GL_Paste!$B3676&amp;"",AcctCode,0)),"UNKNOWN"))</f>
        <v/>
      </c>
      <c r="F3679">
        <f>IF(GL_Paste!$B3676="","",IFERROR(INDEX(AcctSub,MATCH(GL_Paste!$B3676&amp;"",AcctCode,0)),"UNKNOWN"))</f>
        <v/>
      </c>
    </row>
    <row r="3680">
      <c r="A3680" s="40">
        <f>IF(GL_Paste!$B3677="","",N(GL_Paste!$H3677)-N(GL_Paste!$G3677))</f>
        <v/>
      </c>
      <c r="B3680" s="43">
        <f>IF(GL_Paste!$B3677="","",DATE(YEAR(GL_Paste!$E3677),MONTH(GL_Paste!$E3677),1))</f>
        <v/>
      </c>
      <c r="C3680">
        <f>IF(GL_Paste!$B3677="","",IF(TRIM(GL_Paste!$M3677)&lt;&gt;"",TRIM(GL_Paste!$M3677),IFERROR(MID(GL_Paste!$I3677,FIND("[",GL_Paste!$I3677)+1,FIND("]",GL_Paste!$I3677)-FIND("[",GL_Paste!$I3677)-1),"")))</f>
        <v/>
      </c>
      <c r="D3680">
        <f>IF(GL_Paste!$B3677="","",IFERROR(INDEX(DeptName,MATCH($C3680,DeptTag,0)),"UNALLOCATED"))</f>
        <v/>
      </c>
      <c r="E3680">
        <f>IF(GL_Paste!$B3677="","",IFERROR(INDEX(AcctCat,MATCH(GL_Paste!$B3677&amp;"",AcctCode,0)),"UNKNOWN"))</f>
        <v/>
      </c>
      <c r="F3680">
        <f>IF(GL_Paste!$B3677="","",IFERROR(INDEX(AcctSub,MATCH(GL_Paste!$B3677&amp;"",AcctCode,0)),"UNKNOWN"))</f>
        <v/>
      </c>
    </row>
    <row r="3681">
      <c r="A3681" s="40">
        <f>IF(GL_Paste!$B3678="","",N(GL_Paste!$H3678)-N(GL_Paste!$G3678))</f>
        <v/>
      </c>
      <c r="B3681" s="43">
        <f>IF(GL_Paste!$B3678="","",DATE(YEAR(GL_Paste!$E3678),MONTH(GL_Paste!$E3678),1))</f>
        <v/>
      </c>
      <c r="C3681">
        <f>IF(GL_Paste!$B3678="","",IF(TRIM(GL_Paste!$M3678)&lt;&gt;"",TRIM(GL_Paste!$M3678),IFERROR(MID(GL_Paste!$I3678,FIND("[",GL_Paste!$I3678)+1,FIND("]",GL_Paste!$I3678)-FIND("[",GL_Paste!$I3678)-1),"")))</f>
        <v/>
      </c>
      <c r="D3681">
        <f>IF(GL_Paste!$B3678="","",IFERROR(INDEX(DeptName,MATCH($C3681,DeptTag,0)),"UNALLOCATED"))</f>
        <v/>
      </c>
      <c r="E3681">
        <f>IF(GL_Paste!$B3678="","",IFERROR(INDEX(AcctCat,MATCH(GL_Paste!$B3678&amp;"",AcctCode,0)),"UNKNOWN"))</f>
        <v/>
      </c>
      <c r="F3681">
        <f>IF(GL_Paste!$B3678="","",IFERROR(INDEX(AcctSub,MATCH(GL_Paste!$B3678&amp;"",AcctCode,0)),"UNKNOWN"))</f>
        <v/>
      </c>
    </row>
    <row r="3682">
      <c r="A3682" s="40">
        <f>IF(GL_Paste!$B3679="","",N(GL_Paste!$H3679)-N(GL_Paste!$G3679))</f>
        <v/>
      </c>
      <c r="B3682" s="43">
        <f>IF(GL_Paste!$B3679="","",DATE(YEAR(GL_Paste!$E3679),MONTH(GL_Paste!$E3679),1))</f>
        <v/>
      </c>
      <c r="C3682">
        <f>IF(GL_Paste!$B3679="","",IF(TRIM(GL_Paste!$M3679)&lt;&gt;"",TRIM(GL_Paste!$M3679),IFERROR(MID(GL_Paste!$I3679,FIND("[",GL_Paste!$I3679)+1,FIND("]",GL_Paste!$I3679)-FIND("[",GL_Paste!$I3679)-1),"")))</f>
        <v/>
      </c>
      <c r="D3682">
        <f>IF(GL_Paste!$B3679="","",IFERROR(INDEX(DeptName,MATCH($C3682,DeptTag,0)),"UNALLOCATED"))</f>
        <v/>
      </c>
      <c r="E3682">
        <f>IF(GL_Paste!$B3679="","",IFERROR(INDEX(AcctCat,MATCH(GL_Paste!$B3679&amp;"",AcctCode,0)),"UNKNOWN"))</f>
        <v/>
      </c>
      <c r="F3682">
        <f>IF(GL_Paste!$B3679="","",IFERROR(INDEX(AcctSub,MATCH(GL_Paste!$B3679&amp;"",AcctCode,0)),"UNKNOWN"))</f>
        <v/>
      </c>
    </row>
    <row r="3683">
      <c r="A3683" s="40">
        <f>IF(GL_Paste!$B3680="","",N(GL_Paste!$H3680)-N(GL_Paste!$G3680))</f>
        <v/>
      </c>
      <c r="B3683" s="43">
        <f>IF(GL_Paste!$B3680="","",DATE(YEAR(GL_Paste!$E3680),MONTH(GL_Paste!$E3680),1))</f>
        <v/>
      </c>
      <c r="C3683">
        <f>IF(GL_Paste!$B3680="","",IF(TRIM(GL_Paste!$M3680)&lt;&gt;"",TRIM(GL_Paste!$M3680),IFERROR(MID(GL_Paste!$I3680,FIND("[",GL_Paste!$I3680)+1,FIND("]",GL_Paste!$I3680)-FIND("[",GL_Paste!$I3680)-1),"")))</f>
        <v/>
      </c>
      <c r="D3683">
        <f>IF(GL_Paste!$B3680="","",IFERROR(INDEX(DeptName,MATCH($C3683,DeptTag,0)),"UNALLOCATED"))</f>
        <v/>
      </c>
      <c r="E3683">
        <f>IF(GL_Paste!$B3680="","",IFERROR(INDEX(AcctCat,MATCH(GL_Paste!$B3680&amp;"",AcctCode,0)),"UNKNOWN"))</f>
        <v/>
      </c>
      <c r="F3683">
        <f>IF(GL_Paste!$B3680="","",IFERROR(INDEX(AcctSub,MATCH(GL_Paste!$B3680&amp;"",AcctCode,0)),"UNKNOWN"))</f>
        <v/>
      </c>
    </row>
    <row r="3684">
      <c r="A3684" s="40">
        <f>IF(GL_Paste!$B3681="","",N(GL_Paste!$H3681)-N(GL_Paste!$G3681))</f>
        <v/>
      </c>
      <c r="B3684" s="43">
        <f>IF(GL_Paste!$B3681="","",DATE(YEAR(GL_Paste!$E3681),MONTH(GL_Paste!$E3681),1))</f>
        <v/>
      </c>
      <c r="C3684">
        <f>IF(GL_Paste!$B3681="","",IF(TRIM(GL_Paste!$M3681)&lt;&gt;"",TRIM(GL_Paste!$M3681),IFERROR(MID(GL_Paste!$I3681,FIND("[",GL_Paste!$I3681)+1,FIND("]",GL_Paste!$I3681)-FIND("[",GL_Paste!$I3681)-1),"")))</f>
        <v/>
      </c>
      <c r="D3684">
        <f>IF(GL_Paste!$B3681="","",IFERROR(INDEX(DeptName,MATCH($C3684,DeptTag,0)),"UNALLOCATED"))</f>
        <v/>
      </c>
      <c r="E3684">
        <f>IF(GL_Paste!$B3681="","",IFERROR(INDEX(AcctCat,MATCH(GL_Paste!$B3681&amp;"",AcctCode,0)),"UNKNOWN"))</f>
        <v/>
      </c>
      <c r="F3684">
        <f>IF(GL_Paste!$B3681="","",IFERROR(INDEX(AcctSub,MATCH(GL_Paste!$B3681&amp;"",AcctCode,0)),"UNKNOWN"))</f>
        <v/>
      </c>
    </row>
    <row r="3685">
      <c r="A3685" s="40">
        <f>IF(GL_Paste!$B3682="","",N(GL_Paste!$H3682)-N(GL_Paste!$G3682))</f>
        <v/>
      </c>
      <c r="B3685" s="43">
        <f>IF(GL_Paste!$B3682="","",DATE(YEAR(GL_Paste!$E3682),MONTH(GL_Paste!$E3682),1))</f>
        <v/>
      </c>
      <c r="C3685">
        <f>IF(GL_Paste!$B3682="","",IF(TRIM(GL_Paste!$M3682)&lt;&gt;"",TRIM(GL_Paste!$M3682),IFERROR(MID(GL_Paste!$I3682,FIND("[",GL_Paste!$I3682)+1,FIND("]",GL_Paste!$I3682)-FIND("[",GL_Paste!$I3682)-1),"")))</f>
        <v/>
      </c>
      <c r="D3685">
        <f>IF(GL_Paste!$B3682="","",IFERROR(INDEX(DeptName,MATCH($C3685,DeptTag,0)),"UNALLOCATED"))</f>
        <v/>
      </c>
      <c r="E3685">
        <f>IF(GL_Paste!$B3682="","",IFERROR(INDEX(AcctCat,MATCH(GL_Paste!$B3682&amp;"",AcctCode,0)),"UNKNOWN"))</f>
        <v/>
      </c>
      <c r="F3685">
        <f>IF(GL_Paste!$B3682="","",IFERROR(INDEX(AcctSub,MATCH(GL_Paste!$B3682&amp;"",AcctCode,0)),"UNKNOWN"))</f>
        <v/>
      </c>
    </row>
    <row r="3686">
      <c r="A3686" s="40">
        <f>IF(GL_Paste!$B3683="","",N(GL_Paste!$H3683)-N(GL_Paste!$G3683))</f>
        <v/>
      </c>
      <c r="B3686" s="43">
        <f>IF(GL_Paste!$B3683="","",DATE(YEAR(GL_Paste!$E3683),MONTH(GL_Paste!$E3683),1))</f>
        <v/>
      </c>
      <c r="C3686">
        <f>IF(GL_Paste!$B3683="","",IF(TRIM(GL_Paste!$M3683)&lt;&gt;"",TRIM(GL_Paste!$M3683),IFERROR(MID(GL_Paste!$I3683,FIND("[",GL_Paste!$I3683)+1,FIND("]",GL_Paste!$I3683)-FIND("[",GL_Paste!$I3683)-1),"")))</f>
        <v/>
      </c>
      <c r="D3686">
        <f>IF(GL_Paste!$B3683="","",IFERROR(INDEX(DeptName,MATCH($C3686,DeptTag,0)),"UNALLOCATED"))</f>
        <v/>
      </c>
      <c r="E3686">
        <f>IF(GL_Paste!$B3683="","",IFERROR(INDEX(AcctCat,MATCH(GL_Paste!$B3683&amp;"",AcctCode,0)),"UNKNOWN"))</f>
        <v/>
      </c>
      <c r="F3686">
        <f>IF(GL_Paste!$B3683="","",IFERROR(INDEX(AcctSub,MATCH(GL_Paste!$B3683&amp;"",AcctCode,0)),"UNKNOWN"))</f>
        <v/>
      </c>
    </row>
    <row r="3687">
      <c r="A3687" s="40">
        <f>IF(GL_Paste!$B3684="","",N(GL_Paste!$H3684)-N(GL_Paste!$G3684))</f>
        <v/>
      </c>
      <c r="B3687" s="43">
        <f>IF(GL_Paste!$B3684="","",DATE(YEAR(GL_Paste!$E3684),MONTH(GL_Paste!$E3684),1))</f>
        <v/>
      </c>
      <c r="C3687">
        <f>IF(GL_Paste!$B3684="","",IF(TRIM(GL_Paste!$M3684)&lt;&gt;"",TRIM(GL_Paste!$M3684),IFERROR(MID(GL_Paste!$I3684,FIND("[",GL_Paste!$I3684)+1,FIND("]",GL_Paste!$I3684)-FIND("[",GL_Paste!$I3684)-1),"")))</f>
        <v/>
      </c>
      <c r="D3687">
        <f>IF(GL_Paste!$B3684="","",IFERROR(INDEX(DeptName,MATCH($C3687,DeptTag,0)),"UNALLOCATED"))</f>
        <v/>
      </c>
      <c r="E3687">
        <f>IF(GL_Paste!$B3684="","",IFERROR(INDEX(AcctCat,MATCH(GL_Paste!$B3684&amp;"",AcctCode,0)),"UNKNOWN"))</f>
        <v/>
      </c>
      <c r="F3687">
        <f>IF(GL_Paste!$B3684="","",IFERROR(INDEX(AcctSub,MATCH(GL_Paste!$B3684&amp;"",AcctCode,0)),"UNKNOWN"))</f>
        <v/>
      </c>
    </row>
    <row r="3688">
      <c r="A3688" s="40">
        <f>IF(GL_Paste!$B3685="","",N(GL_Paste!$H3685)-N(GL_Paste!$G3685))</f>
        <v/>
      </c>
      <c r="B3688" s="43">
        <f>IF(GL_Paste!$B3685="","",DATE(YEAR(GL_Paste!$E3685),MONTH(GL_Paste!$E3685),1))</f>
        <v/>
      </c>
      <c r="C3688">
        <f>IF(GL_Paste!$B3685="","",IF(TRIM(GL_Paste!$M3685)&lt;&gt;"",TRIM(GL_Paste!$M3685),IFERROR(MID(GL_Paste!$I3685,FIND("[",GL_Paste!$I3685)+1,FIND("]",GL_Paste!$I3685)-FIND("[",GL_Paste!$I3685)-1),"")))</f>
        <v/>
      </c>
      <c r="D3688">
        <f>IF(GL_Paste!$B3685="","",IFERROR(INDEX(DeptName,MATCH($C3688,DeptTag,0)),"UNALLOCATED"))</f>
        <v/>
      </c>
      <c r="E3688">
        <f>IF(GL_Paste!$B3685="","",IFERROR(INDEX(AcctCat,MATCH(GL_Paste!$B3685&amp;"",AcctCode,0)),"UNKNOWN"))</f>
        <v/>
      </c>
      <c r="F3688">
        <f>IF(GL_Paste!$B3685="","",IFERROR(INDEX(AcctSub,MATCH(GL_Paste!$B3685&amp;"",AcctCode,0)),"UNKNOWN"))</f>
        <v/>
      </c>
    </row>
    <row r="3689">
      <c r="A3689" s="40">
        <f>IF(GL_Paste!$B3686="","",N(GL_Paste!$H3686)-N(GL_Paste!$G3686))</f>
        <v/>
      </c>
      <c r="B3689" s="43">
        <f>IF(GL_Paste!$B3686="","",DATE(YEAR(GL_Paste!$E3686),MONTH(GL_Paste!$E3686),1))</f>
        <v/>
      </c>
      <c r="C3689">
        <f>IF(GL_Paste!$B3686="","",IF(TRIM(GL_Paste!$M3686)&lt;&gt;"",TRIM(GL_Paste!$M3686),IFERROR(MID(GL_Paste!$I3686,FIND("[",GL_Paste!$I3686)+1,FIND("]",GL_Paste!$I3686)-FIND("[",GL_Paste!$I3686)-1),"")))</f>
        <v/>
      </c>
      <c r="D3689">
        <f>IF(GL_Paste!$B3686="","",IFERROR(INDEX(DeptName,MATCH($C3689,DeptTag,0)),"UNALLOCATED"))</f>
        <v/>
      </c>
      <c r="E3689">
        <f>IF(GL_Paste!$B3686="","",IFERROR(INDEX(AcctCat,MATCH(GL_Paste!$B3686&amp;"",AcctCode,0)),"UNKNOWN"))</f>
        <v/>
      </c>
      <c r="F3689">
        <f>IF(GL_Paste!$B3686="","",IFERROR(INDEX(AcctSub,MATCH(GL_Paste!$B3686&amp;"",AcctCode,0)),"UNKNOWN"))</f>
        <v/>
      </c>
    </row>
    <row r="3690">
      <c r="A3690" s="40">
        <f>IF(GL_Paste!$B3687="","",N(GL_Paste!$H3687)-N(GL_Paste!$G3687))</f>
        <v/>
      </c>
      <c r="B3690" s="43">
        <f>IF(GL_Paste!$B3687="","",DATE(YEAR(GL_Paste!$E3687),MONTH(GL_Paste!$E3687),1))</f>
        <v/>
      </c>
      <c r="C3690">
        <f>IF(GL_Paste!$B3687="","",IF(TRIM(GL_Paste!$M3687)&lt;&gt;"",TRIM(GL_Paste!$M3687),IFERROR(MID(GL_Paste!$I3687,FIND("[",GL_Paste!$I3687)+1,FIND("]",GL_Paste!$I3687)-FIND("[",GL_Paste!$I3687)-1),"")))</f>
        <v/>
      </c>
      <c r="D3690">
        <f>IF(GL_Paste!$B3687="","",IFERROR(INDEX(DeptName,MATCH($C3690,DeptTag,0)),"UNALLOCATED"))</f>
        <v/>
      </c>
      <c r="E3690">
        <f>IF(GL_Paste!$B3687="","",IFERROR(INDEX(AcctCat,MATCH(GL_Paste!$B3687&amp;"",AcctCode,0)),"UNKNOWN"))</f>
        <v/>
      </c>
      <c r="F3690">
        <f>IF(GL_Paste!$B3687="","",IFERROR(INDEX(AcctSub,MATCH(GL_Paste!$B3687&amp;"",AcctCode,0)),"UNKNOWN"))</f>
        <v/>
      </c>
    </row>
    <row r="3691">
      <c r="A3691" s="40">
        <f>IF(GL_Paste!$B3688="","",N(GL_Paste!$H3688)-N(GL_Paste!$G3688))</f>
        <v/>
      </c>
      <c r="B3691" s="43">
        <f>IF(GL_Paste!$B3688="","",DATE(YEAR(GL_Paste!$E3688),MONTH(GL_Paste!$E3688),1))</f>
        <v/>
      </c>
      <c r="C3691">
        <f>IF(GL_Paste!$B3688="","",IF(TRIM(GL_Paste!$M3688)&lt;&gt;"",TRIM(GL_Paste!$M3688),IFERROR(MID(GL_Paste!$I3688,FIND("[",GL_Paste!$I3688)+1,FIND("]",GL_Paste!$I3688)-FIND("[",GL_Paste!$I3688)-1),"")))</f>
        <v/>
      </c>
      <c r="D3691">
        <f>IF(GL_Paste!$B3688="","",IFERROR(INDEX(DeptName,MATCH($C3691,DeptTag,0)),"UNALLOCATED"))</f>
        <v/>
      </c>
      <c r="E3691">
        <f>IF(GL_Paste!$B3688="","",IFERROR(INDEX(AcctCat,MATCH(GL_Paste!$B3688&amp;"",AcctCode,0)),"UNKNOWN"))</f>
        <v/>
      </c>
      <c r="F3691">
        <f>IF(GL_Paste!$B3688="","",IFERROR(INDEX(AcctSub,MATCH(GL_Paste!$B3688&amp;"",AcctCode,0)),"UNKNOWN"))</f>
        <v/>
      </c>
    </row>
    <row r="3692">
      <c r="A3692" s="40">
        <f>IF(GL_Paste!$B3689="","",N(GL_Paste!$H3689)-N(GL_Paste!$G3689))</f>
        <v/>
      </c>
      <c r="B3692" s="43">
        <f>IF(GL_Paste!$B3689="","",DATE(YEAR(GL_Paste!$E3689),MONTH(GL_Paste!$E3689),1))</f>
        <v/>
      </c>
      <c r="C3692">
        <f>IF(GL_Paste!$B3689="","",IF(TRIM(GL_Paste!$M3689)&lt;&gt;"",TRIM(GL_Paste!$M3689),IFERROR(MID(GL_Paste!$I3689,FIND("[",GL_Paste!$I3689)+1,FIND("]",GL_Paste!$I3689)-FIND("[",GL_Paste!$I3689)-1),"")))</f>
        <v/>
      </c>
      <c r="D3692">
        <f>IF(GL_Paste!$B3689="","",IFERROR(INDEX(DeptName,MATCH($C3692,DeptTag,0)),"UNALLOCATED"))</f>
        <v/>
      </c>
      <c r="E3692">
        <f>IF(GL_Paste!$B3689="","",IFERROR(INDEX(AcctCat,MATCH(GL_Paste!$B3689&amp;"",AcctCode,0)),"UNKNOWN"))</f>
        <v/>
      </c>
      <c r="F3692">
        <f>IF(GL_Paste!$B3689="","",IFERROR(INDEX(AcctSub,MATCH(GL_Paste!$B3689&amp;"",AcctCode,0)),"UNKNOWN"))</f>
        <v/>
      </c>
    </row>
    <row r="3693">
      <c r="A3693" s="40">
        <f>IF(GL_Paste!$B3690="","",N(GL_Paste!$H3690)-N(GL_Paste!$G3690))</f>
        <v/>
      </c>
      <c r="B3693" s="43">
        <f>IF(GL_Paste!$B3690="","",DATE(YEAR(GL_Paste!$E3690),MONTH(GL_Paste!$E3690),1))</f>
        <v/>
      </c>
      <c r="C3693">
        <f>IF(GL_Paste!$B3690="","",IF(TRIM(GL_Paste!$M3690)&lt;&gt;"",TRIM(GL_Paste!$M3690),IFERROR(MID(GL_Paste!$I3690,FIND("[",GL_Paste!$I3690)+1,FIND("]",GL_Paste!$I3690)-FIND("[",GL_Paste!$I3690)-1),"")))</f>
        <v/>
      </c>
      <c r="D3693">
        <f>IF(GL_Paste!$B3690="","",IFERROR(INDEX(DeptName,MATCH($C3693,DeptTag,0)),"UNALLOCATED"))</f>
        <v/>
      </c>
      <c r="E3693">
        <f>IF(GL_Paste!$B3690="","",IFERROR(INDEX(AcctCat,MATCH(GL_Paste!$B3690&amp;"",AcctCode,0)),"UNKNOWN"))</f>
        <v/>
      </c>
      <c r="F3693">
        <f>IF(GL_Paste!$B3690="","",IFERROR(INDEX(AcctSub,MATCH(GL_Paste!$B3690&amp;"",AcctCode,0)),"UNKNOWN"))</f>
        <v/>
      </c>
    </row>
    <row r="3694">
      <c r="A3694" s="40">
        <f>IF(GL_Paste!$B3691="","",N(GL_Paste!$H3691)-N(GL_Paste!$G3691))</f>
        <v/>
      </c>
      <c r="B3694" s="43">
        <f>IF(GL_Paste!$B3691="","",DATE(YEAR(GL_Paste!$E3691),MONTH(GL_Paste!$E3691),1))</f>
        <v/>
      </c>
      <c r="C3694">
        <f>IF(GL_Paste!$B3691="","",IF(TRIM(GL_Paste!$M3691)&lt;&gt;"",TRIM(GL_Paste!$M3691),IFERROR(MID(GL_Paste!$I3691,FIND("[",GL_Paste!$I3691)+1,FIND("]",GL_Paste!$I3691)-FIND("[",GL_Paste!$I3691)-1),"")))</f>
        <v/>
      </c>
      <c r="D3694">
        <f>IF(GL_Paste!$B3691="","",IFERROR(INDEX(DeptName,MATCH($C3694,DeptTag,0)),"UNALLOCATED"))</f>
        <v/>
      </c>
      <c r="E3694">
        <f>IF(GL_Paste!$B3691="","",IFERROR(INDEX(AcctCat,MATCH(GL_Paste!$B3691&amp;"",AcctCode,0)),"UNKNOWN"))</f>
        <v/>
      </c>
      <c r="F3694">
        <f>IF(GL_Paste!$B3691="","",IFERROR(INDEX(AcctSub,MATCH(GL_Paste!$B3691&amp;"",AcctCode,0)),"UNKNOWN"))</f>
        <v/>
      </c>
    </row>
    <row r="3695">
      <c r="A3695" s="40">
        <f>IF(GL_Paste!$B3692="","",N(GL_Paste!$H3692)-N(GL_Paste!$G3692))</f>
        <v/>
      </c>
      <c r="B3695" s="43">
        <f>IF(GL_Paste!$B3692="","",DATE(YEAR(GL_Paste!$E3692),MONTH(GL_Paste!$E3692),1))</f>
        <v/>
      </c>
      <c r="C3695">
        <f>IF(GL_Paste!$B3692="","",IF(TRIM(GL_Paste!$M3692)&lt;&gt;"",TRIM(GL_Paste!$M3692),IFERROR(MID(GL_Paste!$I3692,FIND("[",GL_Paste!$I3692)+1,FIND("]",GL_Paste!$I3692)-FIND("[",GL_Paste!$I3692)-1),"")))</f>
        <v/>
      </c>
      <c r="D3695">
        <f>IF(GL_Paste!$B3692="","",IFERROR(INDEX(DeptName,MATCH($C3695,DeptTag,0)),"UNALLOCATED"))</f>
        <v/>
      </c>
      <c r="E3695">
        <f>IF(GL_Paste!$B3692="","",IFERROR(INDEX(AcctCat,MATCH(GL_Paste!$B3692&amp;"",AcctCode,0)),"UNKNOWN"))</f>
        <v/>
      </c>
      <c r="F3695">
        <f>IF(GL_Paste!$B3692="","",IFERROR(INDEX(AcctSub,MATCH(GL_Paste!$B3692&amp;"",AcctCode,0)),"UNKNOWN"))</f>
        <v/>
      </c>
    </row>
    <row r="3696">
      <c r="A3696" s="40">
        <f>IF(GL_Paste!$B3693="","",N(GL_Paste!$H3693)-N(GL_Paste!$G3693))</f>
        <v/>
      </c>
      <c r="B3696" s="43">
        <f>IF(GL_Paste!$B3693="","",DATE(YEAR(GL_Paste!$E3693),MONTH(GL_Paste!$E3693),1))</f>
        <v/>
      </c>
      <c r="C3696">
        <f>IF(GL_Paste!$B3693="","",IF(TRIM(GL_Paste!$M3693)&lt;&gt;"",TRIM(GL_Paste!$M3693),IFERROR(MID(GL_Paste!$I3693,FIND("[",GL_Paste!$I3693)+1,FIND("]",GL_Paste!$I3693)-FIND("[",GL_Paste!$I3693)-1),"")))</f>
        <v/>
      </c>
      <c r="D3696">
        <f>IF(GL_Paste!$B3693="","",IFERROR(INDEX(DeptName,MATCH($C3696,DeptTag,0)),"UNALLOCATED"))</f>
        <v/>
      </c>
      <c r="E3696">
        <f>IF(GL_Paste!$B3693="","",IFERROR(INDEX(AcctCat,MATCH(GL_Paste!$B3693&amp;"",AcctCode,0)),"UNKNOWN"))</f>
        <v/>
      </c>
      <c r="F3696">
        <f>IF(GL_Paste!$B3693="","",IFERROR(INDEX(AcctSub,MATCH(GL_Paste!$B3693&amp;"",AcctCode,0)),"UNKNOWN"))</f>
        <v/>
      </c>
    </row>
    <row r="3697">
      <c r="A3697" s="40">
        <f>IF(GL_Paste!$B3694="","",N(GL_Paste!$H3694)-N(GL_Paste!$G3694))</f>
        <v/>
      </c>
      <c r="B3697" s="43">
        <f>IF(GL_Paste!$B3694="","",DATE(YEAR(GL_Paste!$E3694),MONTH(GL_Paste!$E3694),1))</f>
        <v/>
      </c>
      <c r="C3697">
        <f>IF(GL_Paste!$B3694="","",IF(TRIM(GL_Paste!$M3694)&lt;&gt;"",TRIM(GL_Paste!$M3694),IFERROR(MID(GL_Paste!$I3694,FIND("[",GL_Paste!$I3694)+1,FIND("]",GL_Paste!$I3694)-FIND("[",GL_Paste!$I3694)-1),"")))</f>
        <v/>
      </c>
      <c r="D3697">
        <f>IF(GL_Paste!$B3694="","",IFERROR(INDEX(DeptName,MATCH($C3697,DeptTag,0)),"UNALLOCATED"))</f>
        <v/>
      </c>
      <c r="E3697">
        <f>IF(GL_Paste!$B3694="","",IFERROR(INDEX(AcctCat,MATCH(GL_Paste!$B3694&amp;"",AcctCode,0)),"UNKNOWN"))</f>
        <v/>
      </c>
      <c r="F3697">
        <f>IF(GL_Paste!$B3694="","",IFERROR(INDEX(AcctSub,MATCH(GL_Paste!$B3694&amp;"",AcctCode,0)),"UNKNOWN"))</f>
        <v/>
      </c>
    </row>
    <row r="3698">
      <c r="A3698" s="40">
        <f>IF(GL_Paste!$B3695="","",N(GL_Paste!$H3695)-N(GL_Paste!$G3695))</f>
        <v/>
      </c>
      <c r="B3698" s="43">
        <f>IF(GL_Paste!$B3695="","",DATE(YEAR(GL_Paste!$E3695),MONTH(GL_Paste!$E3695),1))</f>
        <v/>
      </c>
      <c r="C3698">
        <f>IF(GL_Paste!$B3695="","",IF(TRIM(GL_Paste!$M3695)&lt;&gt;"",TRIM(GL_Paste!$M3695),IFERROR(MID(GL_Paste!$I3695,FIND("[",GL_Paste!$I3695)+1,FIND("]",GL_Paste!$I3695)-FIND("[",GL_Paste!$I3695)-1),"")))</f>
        <v/>
      </c>
      <c r="D3698">
        <f>IF(GL_Paste!$B3695="","",IFERROR(INDEX(DeptName,MATCH($C3698,DeptTag,0)),"UNALLOCATED"))</f>
        <v/>
      </c>
      <c r="E3698">
        <f>IF(GL_Paste!$B3695="","",IFERROR(INDEX(AcctCat,MATCH(GL_Paste!$B3695&amp;"",AcctCode,0)),"UNKNOWN"))</f>
        <v/>
      </c>
      <c r="F3698">
        <f>IF(GL_Paste!$B3695="","",IFERROR(INDEX(AcctSub,MATCH(GL_Paste!$B3695&amp;"",AcctCode,0)),"UNKNOWN"))</f>
        <v/>
      </c>
    </row>
    <row r="3699">
      <c r="A3699" s="40">
        <f>IF(GL_Paste!$B3696="","",N(GL_Paste!$H3696)-N(GL_Paste!$G3696))</f>
        <v/>
      </c>
      <c r="B3699" s="43">
        <f>IF(GL_Paste!$B3696="","",DATE(YEAR(GL_Paste!$E3696),MONTH(GL_Paste!$E3696),1))</f>
        <v/>
      </c>
      <c r="C3699">
        <f>IF(GL_Paste!$B3696="","",IF(TRIM(GL_Paste!$M3696)&lt;&gt;"",TRIM(GL_Paste!$M3696),IFERROR(MID(GL_Paste!$I3696,FIND("[",GL_Paste!$I3696)+1,FIND("]",GL_Paste!$I3696)-FIND("[",GL_Paste!$I3696)-1),"")))</f>
        <v/>
      </c>
      <c r="D3699">
        <f>IF(GL_Paste!$B3696="","",IFERROR(INDEX(DeptName,MATCH($C3699,DeptTag,0)),"UNALLOCATED"))</f>
        <v/>
      </c>
      <c r="E3699">
        <f>IF(GL_Paste!$B3696="","",IFERROR(INDEX(AcctCat,MATCH(GL_Paste!$B3696&amp;"",AcctCode,0)),"UNKNOWN"))</f>
        <v/>
      </c>
      <c r="F3699">
        <f>IF(GL_Paste!$B3696="","",IFERROR(INDEX(AcctSub,MATCH(GL_Paste!$B3696&amp;"",AcctCode,0)),"UNKNOWN"))</f>
        <v/>
      </c>
    </row>
    <row r="3700">
      <c r="A3700" s="40">
        <f>IF(GL_Paste!$B3697="","",N(GL_Paste!$H3697)-N(GL_Paste!$G3697))</f>
        <v/>
      </c>
      <c r="B3700" s="43">
        <f>IF(GL_Paste!$B3697="","",DATE(YEAR(GL_Paste!$E3697),MONTH(GL_Paste!$E3697),1))</f>
        <v/>
      </c>
      <c r="C3700">
        <f>IF(GL_Paste!$B3697="","",IF(TRIM(GL_Paste!$M3697)&lt;&gt;"",TRIM(GL_Paste!$M3697),IFERROR(MID(GL_Paste!$I3697,FIND("[",GL_Paste!$I3697)+1,FIND("]",GL_Paste!$I3697)-FIND("[",GL_Paste!$I3697)-1),"")))</f>
        <v/>
      </c>
      <c r="D3700">
        <f>IF(GL_Paste!$B3697="","",IFERROR(INDEX(DeptName,MATCH($C3700,DeptTag,0)),"UNALLOCATED"))</f>
        <v/>
      </c>
      <c r="E3700">
        <f>IF(GL_Paste!$B3697="","",IFERROR(INDEX(AcctCat,MATCH(GL_Paste!$B3697&amp;"",AcctCode,0)),"UNKNOWN"))</f>
        <v/>
      </c>
      <c r="F3700">
        <f>IF(GL_Paste!$B3697="","",IFERROR(INDEX(AcctSub,MATCH(GL_Paste!$B3697&amp;"",AcctCode,0)),"UNKNOWN"))</f>
        <v/>
      </c>
    </row>
    <row r="3701">
      <c r="A3701" s="40">
        <f>IF(GL_Paste!$B3698="","",N(GL_Paste!$H3698)-N(GL_Paste!$G3698))</f>
        <v/>
      </c>
      <c r="B3701" s="43">
        <f>IF(GL_Paste!$B3698="","",DATE(YEAR(GL_Paste!$E3698),MONTH(GL_Paste!$E3698),1))</f>
        <v/>
      </c>
      <c r="C3701">
        <f>IF(GL_Paste!$B3698="","",IF(TRIM(GL_Paste!$M3698)&lt;&gt;"",TRIM(GL_Paste!$M3698),IFERROR(MID(GL_Paste!$I3698,FIND("[",GL_Paste!$I3698)+1,FIND("]",GL_Paste!$I3698)-FIND("[",GL_Paste!$I3698)-1),"")))</f>
        <v/>
      </c>
      <c r="D3701">
        <f>IF(GL_Paste!$B3698="","",IFERROR(INDEX(DeptName,MATCH($C3701,DeptTag,0)),"UNALLOCATED"))</f>
        <v/>
      </c>
      <c r="E3701">
        <f>IF(GL_Paste!$B3698="","",IFERROR(INDEX(AcctCat,MATCH(GL_Paste!$B3698&amp;"",AcctCode,0)),"UNKNOWN"))</f>
        <v/>
      </c>
      <c r="F3701">
        <f>IF(GL_Paste!$B3698="","",IFERROR(INDEX(AcctSub,MATCH(GL_Paste!$B3698&amp;"",AcctCode,0)),"UNKNOWN"))</f>
        <v/>
      </c>
    </row>
    <row r="3702">
      <c r="A3702" s="40">
        <f>IF(GL_Paste!$B3699="","",N(GL_Paste!$H3699)-N(GL_Paste!$G3699))</f>
        <v/>
      </c>
      <c r="B3702" s="43">
        <f>IF(GL_Paste!$B3699="","",DATE(YEAR(GL_Paste!$E3699),MONTH(GL_Paste!$E3699),1))</f>
        <v/>
      </c>
      <c r="C3702">
        <f>IF(GL_Paste!$B3699="","",IF(TRIM(GL_Paste!$M3699)&lt;&gt;"",TRIM(GL_Paste!$M3699),IFERROR(MID(GL_Paste!$I3699,FIND("[",GL_Paste!$I3699)+1,FIND("]",GL_Paste!$I3699)-FIND("[",GL_Paste!$I3699)-1),"")))</f>
        <v/>
      </c>
      <c r="D3702">
        <f>IF(GL_Paste!$B3699="","",IFERROR(INDEX(DeptName,MATCH($C3702,DeptTag,0)),"UNALLOCATED"))</f>
        <v/>
      </c>
      <c r="E3702">
        <f>IF(GL_Paste!$B3699="","",IFERROR(INDEX(AcctCat,MATCH(GL_Paste!$B3699&amp;"",AcctCode,0)),"UNKNOWN"))</f>
        <v/>
      </c>
      <c r="F3702">
        <f>IF(GL_Paste!$B3699="","",IFERROR(INDEX(AcctSub,MATCH(GL_Paste!$B3699&amp;"",AcctCode,0)),"UNKNOWN"))</f>
        <v/>
      </c>
    </row>
    <row r="3703">
      <c r="A3703" s="40">
        <f>IF(GL_Paste!$B3700="","",N(GL_Paste!$H3700)-N(GL_Paste!$G3700))</f>
        <v/>
      </c>
      <c r="B3703" s="43">
        <f>IF(GL_Paste!$B3700="","",DATE(YEAR(GL_Paste!$E3700),MONTH(GL_Paste!$E3700),1))</f>
        <v/>
      </c>
      <c r="C3703">
        <f>IF(GL_Paste!$B3700="","",IF(TRIM(GL_Paste!$M3700)&lt;&gt;"",TRIM(GL_Paste!$M3700),IFERROR(MID(GL_Paste!$I3700,FIND("[",GL_Paste!$I3700)+1,FIND("]",GL_Paste!$I3700)-FIND("[",GL_Paste!$I3700)-1),"")))</f>
        <v/>
      </c>
      <c r="D3703">
        <f>IF(GL_Paste!$B3700="","",IFERROR(INDEX(DeptName,MATCH($C3703,DeptTag,0)),"UNALLOCATED"))</f>
        <v/>
      </c>
      <c r="E3703">
        <f>IF(GL_Paste!$B3700="","",IFERROR(INDEX(AcctCat,MATCH(GL_Paste!$B3700&amp;"",AcctCode,0)),"UNKNOWN"))</f>
        <v/>
      </c>
      <c r="F3703">
        <f>IF(GL_Paste!$B3700="","",IFERROR(INDEX(AcctSub,MATCH(GL_Paste!$B3700&amp;"",AcctCode,0)),"UNKNOWN"))</f>
        <v/>
      </c>
    </row>
    <row r="3704">
      <c r="A3704" s="40">
        <f>IF(GL_Paste!$B3701="","",N(GL_Paste!$H3701)-N(GL_Paste!$G3701))</f>
        <v/>
      </c>
      <c r="B3704" s="43">
        <f>IF(GL_Paste!$B3701="","",DATE(YEAR(GL_Paste!$E3701),MONTH(GL_Paste!$E3701),1))</f>
        <v/>
      </c>
      <c r="C3704">
        <f>IF(GL_Paste!$B3701="","",IF(TRIM(GL_Paste!$M3701)&lt;&gt;"",TRIM(GL_Paste!$M3701),IFERROR(MID(GL_Paste!$I3701,FIND("[",GL_Paste!$I3701)+1,FIND("]",GL_Paste!$I3701)-FIND("[",GL_Paste!$I3701)-1),"")))</f>
        <v/>
      </c>
      <c r="D3704">
        <f>IF(GL_Paste!$B3701="","",IFERROR(INDEX(DeptName,MATCH($C3704,DeptTag,0)),"UNALLOCATED"))</f>
        <v/>
      </c>
      <c r="E3704">
        <f>IF(GL_Paste!$B3701="","",IFERROR(INDEX(AcctCat,MATCH(GL_Paste!$B3701&amp;"",AcctCode,0)),"UNKNOWN"))</f>
        <v/>
      </c>
      <c r="F3704">
        <f>IF(GL_Paste!$B3701="","",IFERROR(INDEX(AcctSub,MATCH(GL_Paste!$B3701&amp;"",AcctCode,0)),"UNKNOWN"))</f>
        <v/>
      </c>
    </row>
    <row r="3705">
      <c r="A3705" s="40">
        <f>IF(GL_Paste!$B3702="","",N(GL_Paste!$H3702)-N(GL_Paste!$G3702))</f>
        <v/>
      </c>
      <c r="B3705" s="43">
        <f>IF(GL_Paste!$B3702="","",DATE(YEAR(GL_Paste!$E3702),MONTH(GL_Paste!$E3702),1))</f>
        <v/>
      </c>
      <c r="C3705">
        <f>IF(GL_Paste!$B3702="","",IF(TRIM(GL_Paste!$M3702)&lt;&gt;"",TRIM(GL_Paste!$M3702),IFERROR(MID(GL_Paste!$I3702,FIND("[",GL_Paste!$I3702)+1,FIND("]",GL_Paste!$I3702)-FIND("[",GL_Paste!$I3702)-1),"")))</f>
        <v/>
      </c>
      <c r="D3705">
        <f>IF(GL_Paste!$B3702="","",IFERROR(INDEX(DeptName,MATCH($C3705,DeptTag,0)),"UNALLOCATED"))</f>
        <v/>
      </c>
      <c r="E3705">
        <f>IF(GL_Paste!$B3702="","",IFERROR(INDEX(AcctCat,MATCH(GL_Paste!$B3702&amp;"",AcctCode,0)),"UNKNOWN"))</f>
        <v/>
      </c>
      <c r="F3705">
        <f>IF(GL_Paste!$B3702="","",IFERROR(INDEX(AcctSub,MATCH(GL_Paste!$B3702&amp;"",AcctCode,0)),"UNKNOWN"))</f>
        <v/>
      </c>
    </row>
    <row r="3706">
      <c r="A3706" s="40">
        <f>IF(GL_Paste!$B3703="","",N(GL_Paste!$H3703)-N(GL_Paste!$G3703))</f>
        <v/>
      </c>
      <c r="B3706" s="43">
        <f>IF(GL_Paste!$B3703="","",DATE(YEAR(GL_Paste!$E3703),MONTH(GL_Paste!$E3703),1))</f>
        <v/>
      </c>
      <c r="C3706">
        <f>IF(GL_Paste!$B3703="","",IF(TRIM(GL_Paste!$M3703)&lt;&gt;"",TRIM(GL_Paste!$M3703),IFERROR(MID(GL_Paste!$I3703,FIND("[",GL_Paste!$I3703)+1,FIND("]",GL_Paste!$I3703)-FIND("[",GL_Paste!$I3703)-1),"")))</f>
        <v/>
      </c>
      <c r="D3706">
        <f>IF(GL_Paste!$B3703="","",IFERROR(INDEX(DeptName,MATCH($C3706,DeptTag,0)),"UNALLOCATED"))</f>
        <v/>
      </c>
      <c r="E3706">
        <f>IF(GL_Paste!$B3703="","",IFERROR(INDEX(AcctCat,MATCH(GL_Paste!$B3703&amp;"",AcctCode,0)),"UNKNOWN"))</f>
        <v/>
      </c>
      <c r="F3706">
        <f>IF(GL_Paste!$B3703="","",IFERROR(INDEX(AcctSub,MATCH(GL_Paste!$B3703&amp;"",AcctCode,0)),"UNKNOWN"))</f>
        <v/>
      </c>
    </row>
    <row r="3707">
      <c r="A3707" s="40">
        <f>IF(GL_Paste!$B3704="","",N(GL_Paste!$H3704)-N(GL_Paste!$G3704))</f>
        <v/>
      </c>
      <c r="B3707" s="43">
        <f>IF(GL_Paste!$B3704="","",DATE(YEAR(GL_Paste!$E3704),MONTH(GL_Paste!$E3704),1))</f>
        <v/>
      </c>
      <c r="C3707">
        <f>IF(GL_Paste!$B3704="","",IF(TRIM(GL_Paste!$M3704)&lt;&gt;"",TRIM(GL_Paste!$M3704),IFERROR(MID(GL_Paste!$I3704,FIND("[",GL_Paste!$I3704)+1,FIND("]",GL_Paste!$I3704)-FIND("[",GL_Paste!$I3704)-1),"")))</f>
        <v/>
      </c>
      <c r="D3707">
        <f>IF(GL_Paste!$B3704="","",IFERROR(INDEX(DeptName,MATCH($C3707,DeptTag,0)),"UNALLOCATED"))</f>
        <v/>
      </c>
      <c r="E3707">
        <f>IF(GL_Paste!$B3704="","",IFERROR(INDEX(AcctCat,MATCH(GL_Paste!$B3704&amp;"",AcctCode,0)),"UNKNOWN"))</f>
        <v/>
      </c>
      <c r="F3707">
        <f>IF(GL_Paste!$B3704="","",IFERROR(INDEX(AcctSub,MATCH(GL_Paste!$B3704&amp;"",AcctCode,0)),"UNKNOWN"))</f>
        <v/>
      </c>
    </row>
    <row r="3708">
      <c r="A3708" s="40">
        <f>IF(GL_Paste!$B3705="","",N(GL_Paste!$H3705)-N(GL_Paste!$G3705))</f>
        <v/>
      </c>
      <c r="B3708" s="43">
        <f>IF(GL_Paste!$B3705="","",DATE(YEAR(GL_Paste!$E3705),MONTH(GL_Paste!$E3705),1))</f>
        <v/>
      </c>
      <c r="C3708">
        <f>IF(GL_Paste!$B3705="","",IF(TRIM(GL_Paste!$M3705)&lt;&gt;"",TRIM(GL_Paste!$M3705),IFERROR(MID(GL_Paste!$I3705,FIND("[",GL_Paste!$I3705)+1,FIND("]",GL_Paste!$I3705)-FIND("[",GL_Paste!$I3705)-1),"")))</f>
        <v/>
      </c>
      <c r="D3708">
        <f>IF(GL_Paste!$B3705="","",IFERROR(INDEX(DeptName,MATCH($C3708,DeptTag,0)),"UNALLOCATED"))</f>
        <v/>
      </c>
      <c r="E3708">
        <f>IF(GL_Paste!$B3705="","",IFERROR(INDEX(AcctCat,MATCH(GL_Paste!$B3705&amp;"",AcctCode,0)),"UNKNOWN"))</f>
        <v/>
      </c>
      <c r="F3708">
        <f>IF(GL_Paste!$B3705="","",IFERROR(INDEX(AcctSub,MATCH(GL_Paste!$B3705&amp;"",AcctCode,0)),"UNKNOWN"))</f>
        <v/>
      </c>
    </row>
    <row r="3709">
      <c r="A3709" s="40">
        <f>IF(GL_Paste!$B3706="","",N(GL_Paste!$H3706)-N(GL_Paste!$G3706))</f>
        <v/>
      </c>
      <c r="B3709" s="43">
        <f>IF(GL_Paste!$B3706="","",DATE(YEAR(GL_Paste!$E3706),MONTH(GL_Paste!$E3706),1))</f>
        <v/>
      </c>
      <c r="C3709">
        <f>IF(GL_Paste!$B3706="","",IF(TRIM(GL_Paste!$M3706)&lt;&gt;"",TRIM(GL_Paste!$M3706),IFERROR(MID(GL_Paste!$I3706,FIND("[",GL_Paste!$I3706)+1,FIND("]",GL_Paste!$I3706)-FIND("[",GL_Paste!$I3706)-1),"")))</f>
        <v/>
      </c>
      <c r="D3709">
        <f>IF(GL_Paste!$B3706="","",IFERROR(INDEX(DeptName,MATCH($C3709,DeptTag,0)),"UNALLOCATED"))</f>
        <v/>
      </c>
      <c r="E3709">
        <f>IF(GL_Paste!$B3706="","",IFERROR(INDEX(AcctCat,MATCH(GL_Paste!$B3706&amp;"",AcctCode,0)),"UNKNOWN"))</f>
        <v/>
      </c>
      <c r="F3709">
        <f>IF(GL_Paste!$B3706="","",IFERROR(INDEX(AcctSub,MATCH(GL_Paste!$B3706&amp;"",AcctCode,0)),"UNKNOWN"))</f>
        <v/>
      </c>
    </row>
    <row r="3710">
      <c r="A3710" s="40">
        <f>IF(GL_Paste!$B3707="","",N(GL_Paste!$H3707)-N(GL_Paste!$G3707))</f>
        <v/>
      </c>
      <c r="B3710" s="43">
        <f>IF(GL_Paste!$B3707="","",DATE(YEAR(GL_Paste!$E3707),MONTH(GL_Paste!$E3707),1))</f>
        <v/>
      </c>
      <c r="C3710">
        <f>IF(GL_Paste!$B3707="","",IF(TRIM(GL_Paste!$M3707)&lt;&gt;"",TRIM(GL_Paste!$M3707),IFERROR(MID(GL_Paste!$I3707,FIND("[",GL_Paste!$I3707)+1,FIND("]",GL_Paste!$I3707)-FIND("[",GL_Paste!$I3707)-1),"")))</f>
        <v/>
      </c>
      <c r="D3710">
        <f>IF(GL_Paste!$B3707="","",IFERROR(INDEX(DeptName,MATCH($C3710,DeptTag,0)),"UNALLOCATED"))</f>
        <v/>
      </c>
      <c r="E3710">
        <f>IF(GL_Paste!$B3707="","",IFERROR(INDEX(AcctCat,MATCH(GL_Paste!$B3707&amp;"",AcctCode,0)),"UNKNOWN"))</f>
        <v/>
      </c>
      <c r="F3710">
        <f>IF(GL_Paste!$B3707="","",IFERROR(INDEX(AcctSub,MATCH(GL_Paste!$B3707&amp;"",AcctCode,0)),"UNKNOWN"))</f>
        <v/>
      </c>
    </row>
    <row r="3711">
      <c r="A3711" s="40">
        <f>IF(GL_Paste!$B3708="","",N(GL_Paste!$H3708)-N(GL_Paste!$G3708))</f>
        <v/>
      </c>
      <c r="B3711" s="43">
        <f>IF(GL_Paste!$B3708="","",DATE(YEAR(GL_Paste!$E3708),MONTH(GL_Paste!$E3708),1))</f>
        <v/>
      </c>
      <c r="C3711">
        <f>IF(GL_Paste!$B3708="","",IF(TRIM(GL_Paste!$M3708)&lt;&gt;"",TRIM(GL_Paste!$M3708),IFERROR(MID(GL_Paste!$I3708,FIND("[",GL_Paste!$I3708)+1,FIND("]",GL_Paste!$I3708)-FIND("[",GL_Paste!$I3708)-1),"")))</f>
        <v/>
      </c>
      <c r="D3711">
        <f>IF(GL_Paste!$B3708="","",IFERROR(INDEX(DeptName,MATCH($C3711,DeptTag,0)),"UNALLOCATED"))</f>
        <v/>
      </c>
      <c r="E3711">
        <f>IF(GL_Paste!$B3708="","",IFERROR(INDEX(AcctCat,MATCH(GL_Paste!$B3708&amp;"",AcctCode,0)),"UNKNOWN"))</f>
        <v/>
      </c>
      <c r="F3711">
        <f>IF(GL_Paste!$B3708="","",IFERROR(INDEX(AcctSub,MATCH(GL_Paste!$B3708&amp;"",AcctCode,0)),"UNKNOWN"))</f>
        <v/>
      </c>
    </row>
    <row r="3712">
      <c r="A3712" s="40">
        <f>IF(GL_Paste!$B3709="","",N(GL_Paste!$H3709)-N(GL_Paste!$G3709))</f>
        <v/>
      </c>
      <c r="B3712" s="43">
        <f>IF(GL_Paste!$B3709="","",DATE(YEAR(GL_Paste!$E3709),MONTH(GL_Paste!$E3709),1))</f>
        <v/>
      </c>
      <c r="C3712">
        <f>IF(GL_Paste!$B3709="","",IF(TRIM(GL_Paste!$M3709)&lt;&gt;"",TRIM(GL_Paste!$M3709),IFERROR(MID(GL_Paste!$I3709,FIND("[",GL_Paste!$I3709)+1,FIND("]",GL_Paste!$I3709)-FIND("[",GL_Paste!$I3709)-1),"")))</f>
        <v/>
      </c>
      <c r="D3712">
        <f>IF(GL_Paste!$B3709="","",IFERROR(INDEX(DeptName,MATCH($C3712,DeptTag,0)),"UNALLOCATED"))</f>
        <v/>
      </c>
      <c r="E3712">
        <f>IF(GL_Paste!$B3709="","",IFERROR(INDEX(AcctCat,MATCH(GL_Paste!$B3709&amp;"",AcctCode,0)),"UNKNOWN"))</f>
        <v/>
      </c>
      <c r="F3712">
        <f>IF(GL_Paste!$B3709="","",IFERROR(INDEX(AcctSub,MATCH(GL_Paste!$B3709&amp;"",AcctCode,0)),"UNKNOWN"))</f>
        <v/>
      </c>
    </row>
    <row r="3713">
      <c r="A3713" s="40">
        <f>IF(GL_Paste!$B3710="","",N(GL_Paste!$H3710)-N(GL_Paste!$G3710))</f>
        <v/>
      </c>
      <c r="B3713" s="43">
        <f>IF(GL_Paste!$B3710="","",DATE(YEAR(GL_Paste!$E3710),MONTH(GL_Paste!$E3710),1))</f>
        <v/>
      </c>
      <c r="C3713">
        <f>IF(GL_Paste!$B3710="","",IF(TRIM(GL_Paste!$M3710)&lt;&gt;"",TRIM(GL_Paste!$M3710),IFERROR(MID(GL_Paste!$I3710,FIND("[",GL_Paste!$I3710)+1,FIND("]",GL_Paste!$I3710)-FIND("[",GL_Paste!$I3710)-1),"")))</f>
        <v/>
      </c>
      <c r="D3713">
        <f>IF(GL_Paste!$B3710="","",IFERROR(INDEX(DeptName,MATCH($C3713,DeptTag,0)),"UNALLOCATED"))</f>
        <v/>
      </c>
      <c r="E3713">
        <f>IF(GL_Paste!$B3710="","",IFERROR(INDEX(AcctCat,MATCH(GL_Paste!$B3710&amp;"",AcctCode,0)),"UNKNOWN"))</f>
        <v/>
      </c>
      <c r="F3713">
        <f>IF(GL_Paste!$B3710="","",IFERROR(INDEX(AcctSub,MATCH(GL_Paste!$B3710&amp;"",AcctCode,0)),"UNKNOWN"))</f>
        <v/>
      </c>
    </row>
    <row r="3714">
      <c r="A3714" s="40">
        <f>IF(GL_Paste!$B3711="","",N(GL_Paste!$H3711)-N(GL_Paste!$G3711))</f>
        <v/>
      </c>
      <c r="B3714" s="43">
        <f>IF(GL_Paste!$B3711="","",DATE(YEAR(GL_Paste!$E3711),MONTH(GL_Paste!$E3711),1))</f>
        <v/>
      </c>
      <c r="C3714">
        <f>IF(GL_Paste!$B3711="","",IF(TRIM(GL_Paste!$M3711)&lt;&gt;"",TRIM(GL_Paste!$M3711),IFERROR(MID(GL_Paste!$I3711,FIND("[",GL_Paste!$I3711)+1,FIND("]",GL_Paste!$I3711)-FIND("[",GL_Paste!$I3711)-1),"")))</f>
        <v/>
      </c>
      <c r="D3714">
        <f>IF(GL_Paste!$B3711="","",IFERROR(INDEX(DeptName,MATCH($C3714,DeptTag,0)),"UNALLOCATED"))</f>
        <v/>
      </c>
      <c r="E3714">
        <f>IF(GL_Paste!$B3711="","",IFERROR(INDEX(AcctCat,MATCH(GL_Paste!$B3711&amp;"",AcctCode,0)),"UNKNOWN"))</f>
        <v/>
      </c>
      <c r="F3714">
        <f>IF(GL_Paste!$B3711="","",IFERROR(INDEX(AcctSub,MATCH(GL_Paste!$B3711&amp;"",AcctCode,0)),"UNKNOWN"))</f>
        <v/>
      </c>
    </row>
    <row r="3715">
      <c r="A3715" s="40">
        <f>IF(GL_Paste!$B3712="","",N(GL_Paste!$H3712)-N(GL_Paste!$G3712))</f>
        <v/>
      </c>
      <c r="B3715" s="43">
        <f>IF(GL_Paste!$B3712="","",DATE(YEAR(GL_Paste!$E3712),MONTH(GL_Paste!$E3712),1))</f>
        <v/>
      </c>
      <c r="C3715">
        <f>IF(GL_Paste!$B3712="","",IF(TRIM(GL_Paste!$M3712)&lt;&gt;"",TRIM(GL_Paste!$M3712),IFERROR(MID(GL_Paste!$I3712,FIND("[",GL_Paste!$I3712)+1,FIND("]",GL_Paste!$I3712)-FIND("[",GL_Paste!$I3712)-1),"")))</f>
        <v/>
      </c>
      <c r="D3715">
        <f>IF(GL_Paste!$B3712="","",IFERROR(INDEX(DeptName,MATCH($C3715,DeptTag,0)),"UNALLOCATED"))</f>
        <v/>
      </c>
      <c r="E3715">
        <f>IF(GL_Paste!$B3712="","",IFERROR(INDEX(AcctCat,MATCH(GL_Paste!$B3712&amp;"",AcctCode,0)),"UNKNOWN"))</f>
        <v/>
      </c>
      <c r="F3715">
        <f>IF(GL_Paste!$B3712="","",IFERROR(INDEX(AcctSub,MATCH(GL_Paste!$B3712&amp;"",AcctCode,0)),"UNKNOWN"))</f>
        <v/>
      </c>
    </row>
    <row r="3716">
      <c r="A3716" s="40">
        <f>IF(GL_Paste!$B3713="","",N(GL_Paste!$H3713)-N(GL_Paste!$G3713))</f>
        <v/>
      </c>
      <c r="B3716" s="43">
        <f>IF(GL_Paste!$B3713="","",DATE(YEAR(GL_Paste!$E3713),MONTH(GL_Paste!$E3713),1))</f>
        <v/>
      </c>
      <c r="C3716">
        <f>IF(GL_Paste!$B3713="","",IF(TRIM(GL_Paste!$M3713)&lt;&gt;"",TRIM(GL_Paste!$M3713),IFERROR(MID(GL_Paste!$I3713,FIND("[",GL_Paste!$I3713)+1,FIND("]",GL_Paste!$I3713)-FIND("[",GL_Paste!$I3713)-1),"")))</f>
        <v/>
      </c>
      <c r="D3716">
        <f>IF(GL_Paste!$B3713="","",IFERROR(INDEX(DeptName,MATCH($C3716,DeptTag,0)),"UNALLOCATED"))</f>
        <v/>
      </c>
      <c r="E3716">
        <f>IF(GL_Paste!$B3713="","",IFERROR(INDEX(AcctCat,MATCH(GL_Paste!$B3713&amp;"",AcctCode,0)),"UNKNOWN"))</f>
        <v/>
      </c>
      <c r="F3716">
        <f>IF(GL_Paste!$B3713="","",IFERROR(INDEX(AcctSub,MATCH(GL_Paste!$B3713&amp;"",AcctCode,0)),"UNKNOWN"))</f>
        <v/>
      </c>
    </row>
    <row r="3717">
      <c r="A3717" s="40">
        <f>IF(GL_Paste!$B3714="","",N(GL_Paste!$H3714)-N(GL_Paste!$G3714))</f>
        <v/>
      </c>
      <c r="B3717" s="43">
        <f>IF(GL_Paste!$B3714="","",DATE(YEAR(GL_Paste!$E3714),MONTH(GL_Paste!$E3714),1))</f>
        <v/>
      </c>
      <c r="C3717">
        <f>IF(GL_Paste!$B3714="","",IF(TRIM(GL_Paste!$M3714)&lt;&gt;"",TRIM(GL_Paste!$M3714),IFERROR(MID(GL_Paste!$I3714,FIND("[",GL_Paste!$I3714)+1,FIND("]",GL_Paste!$I3714)-FIND("[",GL_Paste!$I3714)-1),"")))</f>
        <v/>
      </c>
      <c r="D3717">
        <f>IF(GL_Paste!$B3714="","",IFERROR(INDEX(DeptName,MATCH($C3717,DeptTag,0)),"UNALLOCATED"))</f>
        <v/>
      </c>
      <c r="E3717">
        <f>IF(GL_Paste!$B3714="","",IFERROR(INDEX(AcctCat,MATCH(GL_Paste!$B3714&amp;"",AcctCode,0)),"UNKNOWN"))</f>
        <v/>
      </c>
      <c r="F3717">
        <f>IF(GL_Paste!$B3714="","",IFERROR(INDEX(AcctSub,MATCH(GL_Paste!$B3714&amp;"",AcctCode,0)),"UNKNOWN"))</f>
        <v/>
      </c>
    </row>
    <row r="3718">
      <c r="A3718" s="40">
        <f>IF(GL_Paste!$B3715="","",N(GL_Paste!$H3715)-N(GL_Paste!$G3715))</f>
        <v/>
      </c>
      <c r="B3718" s="43">
        <f>IF(GL_Paste!$B3715="","",DATE(YEAR(GL_Paste!$E3715),MONTH(GL_Paste!$E3715),1))</f>
        <v/>
      </c>
      <c r="C3718">
        <f>IF(GL_Paste!$B3715="","",IF(TRIM(GL_Paste!$M3715)&lt;&gt;"",TRIM(GL_Paste!$M3715),IFERROR(MID(GL_Paste!$I3715,FIND("[",GL_Paste!$I3715)+1,FIND("]",GL_Paste!$I3715)-FIND("[",GL_Paste!$I3715)-1),"")))</f>
        <v/>
      </c>
      <c r="D3718">
        <f>IF(GL_Paste!$B3715="","",IFERROR(INDEX(DeptName,MATCH($C3718,DeptTag,0)),"UNALLOCATED"))</f>
        <v/>
      </c>
      <c r="E3718">
        <f>IF(GL_Paste!$B3715="","",IFERROR(INDEX(AcctCat,MATCH(GL_Paste!$B3715&amp;"",AcctCode,0)),"UNKNOWN"))</f>
        <v/>
      </c>
      <c r="F3718">
        <f>IF(GL_Paste!$B3715="","",IFERROR(INDEX(AcctSub,MATCH(GL_Paste!$B3715&amp;"",AcctCode,0)),"UNKNOWN"))</f>
        <v/>
      </c>
    </row>
    <row r="3719">
      <c r="A3719" s="40">
        <f>IF(GL_Paste!$B3716="","",N(GL_Paste!$H3716)-N(GL_Paste!$G3716))</f>
        <v/>
      </c>
      <c r="B3719" s="43">
        <f>IF(GL_Paste!$B3716="","",DATE(YEAR(GL_Paste!$E3716),MONTH(GL_Paste!$E3716),1))</f>
        <v/>
      </c>
      <c r="C3719">
        <f>IF(GL_Paste!$B3716="","",IF(TRIM(GL_Paste!$M3716)&lt;&gt;"",TRIM(GL_Paste!$M3716),IFERROR(MID(GL_Paste!$I3716,FIND("[",GL_Paste!$I3716)+1,FIND("]",GL_Paste!$I3716)-FIND("[",GL_Paste!$I3716)-1),"")))</f>
        <v/>
      </c>
      <c r="D3719">
        <f>IF(GL_Paste!$B3716="","",IFERROR(INDEX(DeptName,MATCH($C3719,DeptTag,0)),"UNALLOCATED"))</f>
        <v/>
      </c>
      <c r="E3719">
        <f>IF(GL_Paste!$B3716="","",IFERROR(INDEX(AcctCat,MATCH(GL_Paste!$B3716&amp;"",AcctCode,0)),"UNKNOWN"))</f>
        <v/>
      </c>
      <c r="F3719">
        <f>IF(GL_Paste!$B3716="","",IFERROR(INDEX(AcctSub,MATCH(GL_Paste!$B3716&amp;"",AcctCode,0)),"UNKNOWN"))</f>
        <v/>
      </c>
    </row>
    <row r="3720">
      <c r="A3720" s="40">
        <f>IF(GL_Paste!$B3717="","",N(GL_Paste!$H3717)-N(GL_Paste!$G3717))</f>
        <v/>
      </c>
      <c r="B3720" s="43">
        <f>IF(GL_Paste!$B3717="","",DATE(YEAR(GL_Paste!$E3717),MONTH(GL_Paste!$E3717),1))</f>
        <v/>
      </c>
      <c r="C3720">
        <f>IF(GL_Paste!$B3717="","",IF(TRIM(GL_Paste!$M3717)&lt;&gt;"",TRIM(GL_Paste!$M3717),IFERROR(MID(GL_Paste!$I3717,FIND("[",GL_Paste!$I3717)+1,FIND("]",GL_Paste!$I3717)-FIND("[",GL_Paste!$I3717)-1),"")))</f>
        <v/>
      </c>
      <c r="D3720">
        <f>IF(GL_Paste!$B3717="","",IFERROR(INDEX(DeptName,MATCH($C3720,DeptTag,0)),"UNALLOCATED"))</f>
        <v/>
      </c>
      <c r="E3720">
        <f>IF(GL_Paste!$B3717="","",IFERROR(INDEX(AcctCat,MATCH(GL_Paste!$B3717&amp;"",AcctCode,0)),"UNKNOWN"))</f>
        <v/>
      </c>
      <c r="F3720">
        <f>IF(GL_Paste!$B3717="","",IFERROR(INDEX(AcctSub,MATCH(GL_Paste!$B3717&amp;"",AcctCode,0)),"UNKNOWN"))</f>
        <v/>
      </c>
    </row>
    <row r="3721">
      <c r="A3721" s="40">
        <f>IF(GL_Paste!$B3718="","",N(GL_Paste!$H3718)-N(GL_Paste!$G3718))</f>
        <v/>
      </c>
      <c r="B3721" s="43">
        <f>IF(GL_Paste!$B3718="","",DATE(YEAR(GL_Paste!$E3718),MONTH(GL_Paste!$E3718),1))</f>
        <v/>
      </c>
      <c r="C3721">
        <f>IF(GL_Paste!$B3718="","",IF(TRIM(GL_Paste!$M3718)&lt;&gt;"",TRIM(GL_Paste!$M3718),IFERROR(MID(GL_Paste!$I3718,FIND("[",GL_Paste!$I3718)+1,FIND("]",GL_Paste!$I3718)-FIND("[",GL_Paste!$I3718)-1),"")))</f>
        <v/>
      </c>
      <c r="D3721">
        <f>IF(GL_Paste!$B3718="","",IFERROR(INDEX(DeptName,MATCH($C3721,DeptTag,0)),"UNALLOCATED"))</f>
        <v/>
      </c>
      <c r="E3721">
        <f>IF(GL_Paste!$B3718="","",IFERROR(INDEX(AcctCat,MATCH(GL_Paste!$B3718&amp;"",AcctCode,0)),"UNKNOWN"))</f>
        <v/>
      </c>
      <c r="F3721">
        <f>IF(GL_Paste!$B3718="","",IFERROR(INDEX(AcctSub,MATCH(GL_Paste!$B3718&amp;"",AcctCode,0)),"UNKNOWN"))</f>
        <v/>
      </c>
    </row>
    <row r="3722">
      <c r="A3722" s="40">
        <f>IF(GL_Paste!$B3719="","",N(GL_Paste!$H3719)-N(GL_Paste!$G3719))</f>
        <v/>
      </c>
      <c r="B3722" s="43">
        <f>IF(GL_Paste!$B3719="","",DATE(YEAR(GL_Paste!$E3719),MONTH(GL_Paste!$E3719),1))</f>
        <v/>
      </c>
      <c r="C3722">
        <f>IF(GL_Paste!$B3719="","",IF(TRIM(GL_Paste!$M3719)&lt;&gt;"",TRIM(GL_Paste!$M3719),IFERROR(MID(GL_Paste!$I3719,FIND("[",GL_Paste!$I3719)+1,FIND("]",GL_Paste!$I3719)-FIND("[",GL_Paste!$I3719)-1),"")))</f>
        <v/>
      </c>
      <c r="D3722">
        <f>IF(GL_Paste!$B3719="","",IFERROR(INDEX(DeptName,MATCH($C3722,DeptTag,0)),"UNALLOCATED"))</f>
        <v/>
      </c>
      <c r="E3722">
        <f>IF(GL_Paste!$B3719="","",IFERROR(INDEX(AcctCat,MATCH(GL_Paste!$B3719&amp;"",AcctCode,0)),"UNKNOWN"))</f>
        <v/>
      </c>
      <c r="F3722">
        <f>IF(GL_Paste!$B3719="","",IFERROR(INDEX(AcctSub,MATCH(GL_Paste!$B3719&amp;"",AcctCode,0)),"UNKNOWN"))</f>
        <v/>
      </c>
    </row>
    <row r="3723">
      <c r="A3723" s="40">
        <f>IF(GL_Paste!$B3720="","",N(GL_Paste!$H3720)-N(GL_Paste!$G3720))</f>
        <v/>
      </c>
      <c r="B3723" s="43">
        <f>IF(GL_Paste!$B3720="","",DATE(YEAR(GL_Paste!$E3720),MONTH(GL_Paste!$E3720),1))</f>
        <v/>
      </c>
      <c r="C3723">
        <f>IF(GL_Paste!$B3720="","",IF(TRIM(GL_Paste!$M3720)&lt;&gt;"",TRIM(GL_Paste!$M3720),IFERROR(MID(GL_Paste!$I3720,FIND("[",GL_Paste!$I3720)+1,FIND("]",GL_Paste!$I3720)-FIND("[",GL_Paste!$I3720)-1),"")))</f>
        <v/>
      </c>
      <c r="D3723">
        <f>IF(GL_Paste!$B3720="","",IFERROR(INDEX(DeptName,MATCH($C3723,DeptTag,0)),"UNALLOCATED"))</f>
        <v/>
      </c>
      <c r="E3723">
        <f>IF(GL_Paste!$B3720="","",IFERROR(INDEX(AcctCat,MATCH(GL_Paste!$B3720&amp;"",AcctCode,0)),"UNKNOWN"))</f>
        <v/>
      </c>
      <c r="F3723">
        <f>IF(GL_Paste!$B3720="","",IFERROR(INDEX(AcctSub,MATCH(GL_Paste!$B3720&amp;"",AcctCode,0)),"UNKNOWN"))</f>
        <v/>
      </c>
    </row>
    <row r="3724">
      <c r="A3724" s="40">
        <f>IF(GL_Paste!$B3721="","",N(GL_Paste!$H3721)-N(GL_Paste!$G3721))</f>
        <v/>
      </c>
      <c r="B3724" s="43">
        <f>IF(GL_Paste!$B3721="","",DATE(YEAR(GL_Paste!$E3721),MONTH(GL_Paste!$E3721),1))</f>
        <v/>
      </c>
      <c r="C3724">
        <f>IF(GL_Paste!$B3721="","",IF(TRIM(GL_Paste!$M3721)&lt;&gt;"",TRIM(GL_Paste!$M3721),IFERROR(MID(GL_Paste!$I3721,FIND("[",GL_Paste!$I3721)+1,FIND("]",GL_Paste!$I3721)-FIND("[",GL_Paste!$I3721)-1),"")))</f>
        <v/>
      </c>
      <c r="D3724">
        <f>IF(GL_Paste!$B3721="","",IFERROR(INDEX(DeptName,MATCH($C3724,DeptTag,0)),"UNALLOCATED"))</f>
        <v/>
      </c>
      <c r="E3724">
        <f>IF(GL_Paste!$B3721="","",IFERROR(INDEX(AcctCat,MATCH(GL_Paste!$B3721&amp;"",AcctCode,0)),"UNKNOWN"))</f>
        <v/>
      </c>
      <c r="F3724">
        <f>IF(GL_Paste!$B3721="","",IFERROR(INDEX(AcctSub,MATCH(GL_Paste!$B3721&amp;"",AcctCode,0)),"UNKNOWN"))</f>
        <v/>
      </c>
    </row>
    <row r="3725">
      <c r="A3725" s="40">
        <f>IF(GL_Paste!$B3722="","",N(GL_Paste!$H3722)-N(GL_Paste!$G3722))</f>
        <v/>
      </c>
      <c r="B3725" s="43">
        <f>IF(GL_Paste!$B3722="","",DATE(YEAR(GL_Paste!$E3722),MONTH(GL_Paste!$E3722),1))</f>
        <v/>
      </c>
      <c r="C3725">
        <f>IF(GL_Paste!$B3722="","",IF(TRIM(GL_Paste!$M3722)&lt;&gt;"",TRIM(GL_Paste!$M3722),IFERROR(MID(GL_Paste!$I3722,FIND("[",GL_Paste!$I3722)+1,FIND("]",GL_Paste!$I3722)-FIND("[",GL_Paste!$I3722)-1),"")))</f>
        <v/>
      </c>
      <c r="D3725">
        <f>IF(GL_Paste!$B3722="","",IFERROR(INDEX(DeptName,MATCH($C3725,DeptTag,0)),"UNALLOCATED"))</f>
        <v/>
      </c>
      <c r="E3725">
        <f>IF(GL_Paste!$B3722="","",IFERROR(INDEX(AcctCat,MATCH(GL_Paste!$B3722&amp;"",AcctCode,0)),"UNKNOWN"))</f>
        <v/>
      </c>
      <c r="F3725">
        <f>IF(GL_Paste!$B3722="","",IFERROR(INDEX(AcctSub,MATCH(GL_Paste!$B3722&amp;"",AcctCode,0)),"UNKNOWN"))</f>
        <v/>
      </c>
    </row>
    <row r="3726">
      <c r="A3726" s="40">
        <f>IF(GL_Paste!$B3723="","",N(GL_Paste!$H3723)-N(GL_Paste!$G3723))</f>
        <v/>
      </c>
      <c r="B3726" s="43">
        <f>IF(GL_Paste!$B3723="","",DATE(YEAR(GL_Paste!$E3723),MONTH(GL_Paste!$E3723),1))</f>
        <v/>
      </c>
      <c r="C3726">
        <f>IF(GL_Paste!$B3723="","",IF(TRIM(GL_Paste!$M3723)&lt;&gt;"",TRIM(GL_Paste!$M3723),IFERROR(MID(GL_Paste!$I3723,FIND("[",GL_Paste!$I3723)+1,FIND("]",GL_Paste!$I3723)-FIND("[",GL_Paste!$I3723)-1),"")))</f>
        <v/>
      </c>
      <c r="D3726">
        <f>IF(GL_Paste!$B3723="","",IFERROR(INDEX(DeptName,MATCH($C3726,DeptTag,0)),"UNALLOCATED"))</f>
        <v/>
      </c>
      <c r="E3726">
        <f>IF(GL_Paste!$B3723="","",IFERROR(INDEX(AcctCat,MATCH(GL_Paste!$B3723&amp;"",AcctCode,0)),"UNKNOWN"))</f>
        <v/>
      </c>
      <c r="F3726">
        <f>IF(GL_Paste!$B3723="","",IFERROR(INDEX(AcctSub,MATCH(GL_Paste!$B3723&amp;"",AcctCode,0)),"UNKNOWN"))</f>
        <v/>
      </c>
    </row>
    <row r="3727">
      <c r="A3727" s="40">
        <f>IF(GL_Paste!$B3724="","",N(GL_Paste!$H3724)-N(GL_Paste!$G3724))</f>
        <v/>
      </c>
      <c r="B3727" s="43">
        <f>IF(GL_Paste!$B3724="","",DATE(YEAR(GL_Paste!$E3724),MONTH(GL_Paste!$E3724),1))</f>
        <v/>
      </c>
      <c r="C3727">
        <f>IF(GL_Paste!$B3724="","",IF(TRIM(GL_Paste!$M3724)&lt;&gt;"",TRIM(GL_Paste!$M3724),IFERROR(MID(GL_Paste!$I3724,FIND("[",GL_Paste!$I3724)+1,FIND("]",GL_Paste!$I3724)-FIND("[",GL_Paste!$I3724)-1),"")))</f>
        <v/>
      </c>
      <c r="D3727">
        <f>IF(GL_Paste!$B3724="","",IFERROR(INDEX(DeptName,MATCH($C3727,DeptTag,0)),"UNALLOCATED"))</f>
        <v/>
      </c>
      <c r="E3727">
        <f>IF(GL_Paste!$B3724="","",IFERROR(INDEX(AcctCat,MATCH(GL_Paste!$B3724&amp;"",AcctCode,0)),"UNKNOWN"))</f>
        <v/>
      </c>
      <c r="F3727">
        <f>IF(GL_Paste!$B3724="","",IFERROR(INDEX(AcctSub,MATCH(GL_Paste!$B3724&amp;"",AcctCode,0)),"UNKNOWN"))</f>
        <v/>
      </c>
    </row>
    <row r="3728">
      <c r="A3728" s="40">
        <f>IF(GL_Paste!$B3725="","",N(GL_Paste!$H3725)-N(GL_Paste!$G3725))</f>
        <v/>
      </c>
      <c r="B3728" s="43">
        <f>IF(GL_Paste!$B3725="","",DATE(YEAR(GL_Paste!$E3725),MONTH(GL_Paste!$E3725),1))</f>
        <v/>
      </c>
      <c r="C3728">
        <f>IF(GL_Paste!$B3725="","",IF(TRIM(GL_Paste!$M3725)&lt;&gt;"",TRIM(GL_Paste!$M3725),IFERROR(MID(GL_Paste!$I3725,FIND("[",GL_Paste!$I3725)+1,FIND("]",GL_Paste!$I3725)-FIND("[",GL_Paste!$I3725)-1),"")))</f>
        <v/>
      </c>
      <c r="D3728">
        <f>IF(GL_Paste!$B3725="","",IFERROR(INDEX(DeptName,MATCH($C3728,DeptTag,0)),"UNALLOCATED"))</f>
        <v/>
      </c>
      <c r="E3728">
        <f>IF(GL_Paste!$B3725="","",IFERROR(INDEX(AcctCat,MATCH(GL_Paste!$B3725&amp;"",AcctCode,0)),"UNKNOWN"))</f>
        <v/>
      </c>
      <c r="F3728">
        <f>IF(GL_Paste!$B3725="","",IFERROR(INDEX(AcctSub,MATCH(GL_Paste!$B3725&amp;"",AcctCode,0)),"UNKNOWN"))</f>
        <v/>
      </c>
    </row>
    <row r="3729">
      <c r="A3729" s="40">
        <f>IF(GL_Paste!$B3726="","",N(GL_Paste!$H3726)-N(GL_Paste!$G3726))</f>
        <v/>
      </c>
      <c r="B3729" s="43">
        <f>IF(GL_Paste!$B3726="","",DATE(YEAR(GL_Paste!$E3726),MONTH(GL_Paste!$E3726),1))</f>
        <v/>
      </c>
      <c r="C3729">
        <f>IF(GL_Paste!$B3726="","",IF(TRIM(GL_Paste!$M3726)&lt;&gt;"",TRIM(GL_Paste!$M3726),IFERROR(MID(GL_Paste!$I3726,FIND("[",GL_Paste!$I3726)+1,FIND("]",GL_Paste!$I3726)-FIND("[",GL_Paste!$I3726)-1),"")))</f>
        <v/>
      </c>
      <c r="D3729">
        <f>IF(GL_Paste!$B3726="","",IFERROR(INDEX(DeptName,MATCH($C3729,DeptTag,0)),"UNALLOCATED"))</f>
        <v/>
      </c>
      <c r="E3729">
        <f>IF(GL_Paste!$B3726="","",IFERROR(INDEX(AcctCat,MATCH(GL_Paste!$B3726&amp;"",AcctCode,0)),"UNKNOWN"))</f>
        <v/>
      </c>
      <c r="F3729">
        <f>IF(GL_Paste!$B3726="","",IFERROR(INDEX(AcctSub,MATCH(GL_Paste!$B3726&amp;"",AcctCode,0)),"UNKNOWN"))</f>
        <v/>
      </c>
    </row>
    <row r="3730">
      <c r="A3730" s="40">
        <f>IF(GL_Paste!$B3727="","",N(GL_Paste!$H3727)-N(GL_Paste!$G3727))</f>
        <v/>
      </c>
      <c r="B3730" s="43">
        <f>IF(GL_Paste!$B3727="","",DATE(YEAR(GL_Paste!$E3727),MONTH(GL_Paste!$E3727),1))</f>
        <v/>
      </c>
      <c r="C3730">
        <f>IF(GL_Paste!$B3727="","",IF(TRIM(GL_Paste!$M3727)&lt;&gt;"",TRIM(GL_Paste!$M3727),IFERROR(MID(GL_Paste!$I3727,FIND("[",GL_Paste!$I3727)+1,FIND("]",GL_Paste!$I3727)-FIND("[",GL_Paste!$I3727)-1),"")))</f>
        <v/>
      </c>
      <c r="D3730">
        <f>IF(GL_Paste!$B3727="","",IFERROR(INDEX(DeptName,MATCH($C3730,DeptTag,0)),"UNALLOCATED"))</f>
        <v/>
      </c>
      <c r="E3730">
        <f>IF(GL_Paste!$B3727="","",IFERROR(INDEX(AcctCat,MATCH(GL_Paste!$B3727&amp;"",AcctCode,0)),"UNKNOWN"))</f>
        <v/>
      </c>
      <c r="F3730">
        <f>IF(GL_Paste!$B3727="","",IFERROR(INDEX(AcctSub,MATCH(GL_Paste!$B3727&amp;"",AcctCode,0)),"UNKNOWN"))</f>
        <v/>
      </c>
    </row>
    <row r="3731">
      <c r="A3731" s="40">
        <f>IF(GL_Paste!$B3728="","",N(GL_Paste!$H3728)-N(GL_Paste!$G3728))</f>
        <v/>
      </c>
      <c r="B3731" s="43">
        <f>IF(GL_Paste!$B3728="","",DATE(YEAR(GL_Paste!$E3728),MONTH(GL_Paste!$E3728),1))</f>
        <v/>
      </c>
      <c r="C3731">
        <f>IF(GL_Paste!$B3728="","",IF(TRIM(GL_Paste!$M3728)&lt;&gt;"",TRIM(GL_Paste!$M3728),IFERROR(MID(GL_Paste!$I3728,FIND("[",GL_Paste!$I3728)+1,FIND("]",GL_Paste!$I3728)-FIND("[",GL_Paste!$I3728)-1),"")))</f>
        <v/>
      </c>
      <c r="D3731">
        <f>IF(GL_Paste!$B3728="","",IFERROR(INDEX(DeptName,MATCH($C3731,DeptTag,0)),"UNALLOCATED"))</f>
        <v/>
      </c>
      <c r="E3731">
        <f>IF(GL_Paste!$B3728="","",IFERROR(INDEX(AcctCat,MATCH(GL_Paste!$B3728&amp;"",AcctCode,0)),"UNKNOWN"))</f>
        <v/>
      </c>
      <c r="F3731">
        <f>IF(GL_Paste!$B3728="","",IFERROR(INDEX(AcctSub,MATCH(GL_Paste!$B3728&amp;"",AcctCode,0)),"UNKNOWN"))</f>
        <v/>
      </c>
    </row>
    <row r="3732">
      <c r="A3732" s="40">
        <f>IF(GL_Paste!$B3729="","",N(GL_Paste!$H3729)-N(GL_Paste!$G3729))</f>
        <v/>
      </c>
      <c r="B3732" s="43">
        <f>IF(GL_Paste!$B3729="","",DATE(YEAR(GL_Paste!$E3729),MONTH(GL_Paste!$E3729),1))</f>
        <v/>
      </c>
      <c r="C3732">
        <f>IF(GL_Paste!$B3729="","",IF(TRIM(GL_Paste!$M3729)&lt;&gt;"",TRIM(GL_Paste!$M3729),IFERROR(MID(GL_Paste!$I3729,FIND("[",GL_Paste!$I3729)+1,FIND("]",GL_Paste!$I3729)-FIND("[",GL_Paste!$I3729)-1),"")))</f>
        <v/>
      </c>
      <c r="D3732">
        <f>IF(GL_Paste!$B3729="","",IFERROR(INDEX(DeptName,MATCH($C3732,DeptTag,0)),"UNALLOCATED"))</f>
        <v/>
      </c>
      <c r="E3732">
        <f>IF(GL_Paste!$B3729="","",IFERROR(INDEX(AcctCat,MATCH(GL_Paste!$B3729&amp;"",AcctCode,0)),"UNKNOWN"))</f>
        <v/>
      </c>
      <c r="F3732">
        <f>IF(GL_Paste!$B3729="","",IFERROR(INDEX(AcctSub,MATCH(GL_Paste!$B3729&amp;"",AcctCode,0)),"UNKNOWN"))</f>
        <v/>
      </c>
    </row>
    <row r="3733">
      <c r="A3733" s="40">
        <f>IF(GL_Paste!$B3730="","",N(GL_Paste!$H3730)-N(GL_Paste!$G3730))</f>
        <v/>
      </c>
      <c r="B3733" s="43">
        <f>IF(GL_Paste!$B3730="","",DATE(YEAR(GL_Paste!$E3730),MONTH(GL_Paste!$E3730),1))</f>
        <v/>
      </c>
      <c r="C3733">
        <f>IF(GL_Paste!$B3730="","",IF(TRIM(GL_Paste!$M3730)&lt;&gt;"",TRIM(GL_Paste!$M3730),IFERROR(MID(GL_Paste!$I3730,FIND("[",GL_Paste!$I3730)+1,FIND("]",GL_Paste!$I3730)-FIND("[",GL_Paste!$I3730)-1),"")))</f>
        <v/>
      </c>
      <c r="D3733">
        <f>IF(GL_Paste!$B3730="","",IFERROR(INDEX(DeptName,MATCH($C3733,DeptTag,0)),"UNALLOCATED"))</f>
        <v/>
      </c>
      <c r="E3733">
        <f>IF(GL_Paste!$B3730="","",IFERROR(INDEX(AcctCat,MATCH(GL_Paste!$B3730&amp;"",AcctCode,0)),"UNKNOWN"))</f>
        <v/>
      </c>
      <c r="F3733">
        <f>IF(GL_Paste!$B3730="","",IFERROR(INDEX(AcctSub,MATCH(GL_Paste!$B3730&amp;"",AcctCode,0)),"UNKNOWN"))</f>
        <v/>
      </c>
    </row>
    <row r="3734">
      <c r="A3734" s="40">
        <f>IF(GL_Paste!$B3731="","",N(GL_Paste!$H3731)-N(GL_Paste!$G3731))</f>
        <v/>
      </c>
      <c r="B3734" s="43">
        <f>IF(GL_Paste!$B3731="","",DATE(YEAR(GL_Paste!$E3731),MONTH(GL_Paste!$E3731),1))</f>
        <v/>
      </c>
      <c r="C3734">
        <f>IF(GL_Paste!$B3731="","",IF(TRIM(GL_Paste!$M3731)&lt;&gt;"",TRIM(GL_Paste!$M3731),IFERROR(MID(GL_Paste!$I3731,FIND("[",GL_Paste!$I3731)+1,FIND("]",GL_Paste!$I3731)-FIND("[",GL_Paste!$I3731)-1),"")))</f>
        <v/>
      </c>
      <c r="D3734">
        <f>IF(GL_Paste!$B3731="","",IFERROR(INDEX(DeptName,MATCH($C3734,DeptTag,0)),"UNALLOCATED"))</f>
        <v/>
      </c>
      <c r="E3734">
        <f>IF(GL_Paste!$B3731="","",IFERROR(INDEX(AcctCat,MATCH(GL_Paste!$B3731&amp;"",AcctCode,0)),"UNKNOWN"))</f>
        <v/>
      </c>
      <c r="F3734">
        <f>IF(GL_Paste!$B3731="","",IFERROR(INDEX(AcctSub,MATCH(GL_Paste!$B3731&amp;"",AcctCode,0)),"UNKNOWN"))</f>
        <v/>
      </c>
    </row>
    <row r="3735">
      <c r="A3735" s="40">
        <f>IF(GL_Paste!$B3732="","",N(GL_Paste!$H3732)-N(GL_Paste!$G3732))</f>
        <v/>
      </c>
      <c r="B3735" s="43">
        <f>IF(GL_Paste!$B3732="","",DATE(YEAR(GL_Paste!$E3732),MONTH(GL_Paste!$E3732),1))</f>
        <v/>
      </c>
      <c r="C3735">
        <f>IF(GL_Paste!$B3732="","",IF(TRIM(GL_Paste!$M3732)&lt;&gt;"",TRIM(GL_Paste!$M3732),IFERROR(MID(GL_Paste!$I3732,FIND("[",GL_Paste!$I3732)+1,FIND("]",GL_Paste!$I3732)-FIND("[",GL_Paste!$I3732)-1),"")))</f>
        <v/>
      </c>
      <c r="D3735">
        <f>IF(GL_Paste!$B3732="","",IFERROR(INDEX(DeptName,MATCH($C3735,DeptTag,0)),"UNALLOCATED"))</f>
        <v/>
      </c>
      <c r="E3735">
        <f>IF(GL_Paste!$B3732="","",IFERROR(INDEX(AcctCat,MATCH(GL_Paste!$B3732&amp;"",AcctCode,0)),"UNKNOWN"))</f>
        <v/>
      </c>
      <c r="F3735">
        <f>IF(GL_Paste!$B3732="","",IFERROR(INDEX(AcctSub,MATCH(GL_Paste!$B3732&amp;"",AcctCode,0)),"UNKNOWN"))</f>
        <v/>
      </c>
    </row>
    <row r="3736">
      <c r="A3736" s="40">
        <f>IF(GL_Paste!$B3733="","",N(GL_Paste!$H3733)-N(GL_Paste!$G3733))</f>
        <v/>
      </c>
      <c r="B3736" s="43">
        <f>IF(GL_Paste!$B3733="","",DATE(YEAR(GL_Paste!$E3733),MONTH(GL_Paste!$E3733),1))</f>
        <v/>
      </c>
      <c r="C3736">
        <f>IF(GL_Paste!$B3733="","",IF(TRIM(GL_Paste!$M3733)&lt;&gt;"",TRIM(GL_Paste!$M3733),IFERROR(MID(GL_Paste!$I3733,FIND("[",GL_Paste!$I3733)+1,FIND("]",GL_Paste!$I3733)-FIND("[",GL_Paste!$I3733)-1),"")))</f>
        <v/>
      </c>
      <c r="D3736">
        <f>IF(GL_Paste!$B3733="","",IFERROR(INDEX(DeptName,MATCH($C3736,DeptTag,0)),"UNALLOCATED"))</f>
        <v/>
      </c>
      <c r="E3736">
        <f>IF(GL_Paste!$B3733="","",IFERROR(INDEX(AcctCat,MATCH(GL_Paste!$B3733&amp;"",AcctCode,0)),"UNKNOWN"))</f>
        <v/>
      </c>
      <c r="F3736">
        <f>IF(GL_Paste!$B3733="","",IFERROR(INDEX(AcctSub,MATCH(GL_Paste!$B3733&amp;"",AcctCode,0)),"UNKNOWN"))</f>
        <v/>
      </c>
    </row>
    <row r="3737">
      <c r="A3737" s="40">
        <f>IF(GL_Paste!$B3734="","",N(GL_Paste!$H3734)-N(GL_Paste!$G3734))</f>
        <v/>
      </c>
      <c r="B3737" s="43">
        <f>IF(GL_Paste!$B3734="","",DATE(YEAR(GL_Paste!$E3734),MONTH(GL_Paste!$E3734),1))</f>
        <v/>
      </c>
      <c r="C3737">
        <f>IF(GL_Paste!$B3734="","",IF(TRIM(GL_Paste!$M3734)&lt;&gt;"",TRIM(GL_Paste!$M3734),IFERROR(MID(GL_Paste!$I3734,FIND("[",GL_Paste!$I3734)+1,FIND("]",GL_Paste!$I3734)-FIND("[",GL_Paste!$I3734)-1),"")))</f>
        <v/>
      </c>
      <c r="D3737">
        <f>IF(GL_Paste!$B3734="","",IFERROR(INDEX(DeptName,MATCH($C3737,DeptTag,0)),"UNALLOCATED"))</f>
        <v/>
      </c>
      <c r="E3737">
        <f>IF(GL_Paste!$B3734="","",IFERROR(INDEX(AcctCat,MATCH(GL_Paste!$B3734&amp;"",AcctCode,0)),"UNKNOWN"))</f>
        <v/>
      </c>
      <c r="F3737">
        <f>IF(GL_Paste!$B3734="","",IFERROR(INDEX(AcctSub,MATCH(GL_Paste!$B3734&amp;"",AcctCode,0)),"UNKNOWN"))</f>
        <v/>
      </c>
    </row>
    <row r="3738">
      <c r="A3738" s="40">
        <f>IF(GL_Paste!$B3735="","",N(GL_Paste!$H3735)-N(GL_Paste!$G3735))</f>
        <v/>
      </c>
      <c r="B3738" s="43">
        <f>IF(GL_Paste!$B3735="","",DATE(YEAR(GL_Paste!$E3735),MONTH(GL_Paste!$E3735),1))</f>
        <v/>
      </c>
      <c r="C3738">
        <f>IF(GL_Paste!$B3735="","",IF(TRIM(GL_Paste!$M3735)&lt;&gt;"",TRIM(GL_Paste!$M3735),IFERROR(MID(GL_Paste!$I3735,FIND("[",GL_Paste!$I3735)+1,FIND("]",GL_Paste!$I3735)-FIND("[",GL_Paste!$I3735)-1),"")))</f>
        <v/>
      </c>
      <c r="D3738">
        <f>IF(GL_Paste!$B3735="","",IFERROR(INDEX(DeptName,MATCH($C3738,DeptTag,0)),"UNALLOCATED"))</f>
        <v/>
      </c>
      <c r="E3738">
        <f>IF(GL_Paste!$B3735="","",IFERROR(INDEX(AcctCat,MATCH(GL_Paste!$B3735&amp;"",AcctCode,0)),"UNKNOWN"))</f>
        <v/>
      </c>
      <c r="F3738">
        <f>IF(GL_Paste!$B3735="","",IFERROR(INDEX(AcctSub,MATCH(GL_Paste!$B3735&amp;"",AcctCode,0)),"UNKNOWN"))</f>
        <v/>
      </c>
    </row>
    <row r="3739">
      <c r="A3739" s="40">
        <f>IF(GL_Paste!$B3736="","",N(GL_Paste!$H3736)-N(GL_Paste!$G3736))</f>
        <v/>
      </c>
      <c r="B3739" s="43">
        <f>IF(GL_Paste!$B3736="","",DATE(YEAR(GL_Paste!$E3736),MONTH(GL_Paste!$E3736),1))</f>
        <v/>
      </c>
      <c r="C3739">
        <f>IF(GL_Paste!$B3736="","",IF(TRIM(GL_Paste!$M3736)&lt;&gt;"",TRIM(GL_Paste!$M3736),IFERROR(MID(GL_Paste!$I3736,FIND("[",GL_Paste!$I3736)+1,FIND("]",GL_Paste!$I3736)-FIND("[",GL_Paste!$I3736)-1),"")))</f>
        <v/>
      </c>
      <c r="D3739">
        <f>IF(GL_Paste!$B3736="","",IFERROR(INDEX(DeptName,MATCH($C3739,DeptTag,0)),"UNALLOCATED"))</f>
        <v/>
      </c>
      <c r="E3739">
        <f>IF(GL_Paste!$B3736="","",IFERROR(INDEX(AcctCat,MATCH(GL_Paste!$B3736&amp;"",AcctCode,0)),"UNKNOWN"))</f>
        <v/>
      </c>
      <c r="F3739">
        <f>IF(GL_Paste!$B3736="","",IFERROR(INDEX(AcctSub,MATCH(GL_Paste!$B3736&amp;"",AcctCode,0)),"UNKNOWN"))</f>
        <v/>
      </c>
    </row>
    <row r="3740">
      <c r="A3740" s="40">
        <f>IF(GL_Paste!$B3737="","",N(GL_Paste!$H3737)-N(GL_Paste!$G3737))</f>
        <v/>
      </c>
      <c r="B3740" s="43">
        <f>IF(GL_Paste!$B3737="","",DATE(YEAR(GL_Paste!$E3737),MONTH(GL_Paste!$E3737),1))</f>
        <v/>
      </c>
      <c r="C3740">
        <f>IF(GL_Paste!$B3737="","",IF(TRIM(GL_Paste!$M3737)&lt;&gt;"",TRIM(GL_Paste!$M3737),IFERROR(MID(GL_Paste!$I3737,FIND("[",GL_Paste!$I3737)+1,FIND("]",GL_Paste!$I3737)-FIND("[",GL_Paste!$I3737)-1),"")))</f>
        <v/>
      </c>
      <c r="D3740">
        <f>IF(GL_Paste!$B3737="","",IFERROR(INDEX(DeptName,MATCH($C3740,DeptTag,0)),"UNALLOCATED"))</f>
        <v/>
      </c>
      <c r="E3740">
        <f>IF(GL_Paste!$B3737="","",IFERROR(INDEX(AcctCat,MATCH(GL_Paste!$B3737&amp;"",AcctCode,0)),"UNKNOWN"))</f>
        <v/>
      </c>
      <c r="F3740">
        <f>IF(GL_Paste!$B3737="","",IFERROR(INDEX(AcctSub,MATCH(GL_Paste!$B3737&amp;"",AcctCode,0)),"UNKNOWN"))</f>
        <v/>
      </c>
    </row>
    <row r="3741">
      <c r="A3741" s="40">
        <f>IF(GL_Paste!$B3738="","",N(GL_Paste!$H3738)-N(GL_Paste!$G3738))</f>
        <v/>
      </c>
      <c r="B3741" s="43">
        <f>IF(GL_Paste!$B3738="","",DATE(YEAR(GL_Paste!$E3738),MONTH(GL_Paste!$E3738),1))</f>
        <v/>
      </c>
      <c r="C3741">
        <f>IF(GL_Paste!$B3738="","",IF(TRIM(GL_Paste!$M3738)&lt;&gt;"",TRIM(GL_Paste!$M3738),IFERROR(MID(GL_Paste!$I3738,FIND("[",GL_Paste!$I3738)+1,FIND("]",GL_Paste!$I3738)-FIND("[",GL_Paste!$I3738)-1),"")))</f>
        <v/>
      </c>
      <c r="D3741">
        <f>IF(GL_Paste!$B3738="","",IFERROR(INDEX(DeptName,MATCH($C3741,DeptTag,0)),"UNALLOCATED"))</f>
        <v/>
      </c>
      <c r="E3741">
        <f>IF(GL_Paste!$B3738="","",IFERROR(INDEX(AcctCat,MATCH(GL_Paste!$B3738&amp;"",AcctCode,0)),"UNKNOWN"))</f>
        <v/>
      </c>
      <c r="F3741">
        <f>IF(GL_Paste!$B3738="","",IFERROR(INDEX(AcctSub,MATCH(GL_Paste!$B3738&amp;"",AcctCode,0)),"UNKNOWN"))</f>
        <v/>
      </c>
    </row>
    <row r="3742">
      <c r="A3742" s="40">
        <f>IF(GL_Paste!$B3739="","",N(GL_Paste!$H3739)-N(GL_Paste!$G3739))</f>
        <v/>
      </c>
      <c r="B3742" s="43">
        <f>IF(GL_Paste!$B3739="","",DATE(YEAR(GL_Paste!$E3739),MONTH(GL_Paste!$E3739),1))</f>
        <v/>
      </c>
      <c r="C3742">
        <f>IF(GL_Paste!$B3739="","",IF(TRIM(GL_Paste!$M3739)&lt;&gt;"",TRIM(GL_Paste!$M3739),IFERROR(MID(GL_Paste!$I3739,FIND("[",GL_Paste!$I3739)+1,FIND("]",GL_Paste!$I3739)-FIND("[",GL_Paste!$I3739)-1),"")))</f>
        <v/>
      </c>
      <c r="D3742">
        <f>IF(GL_Paste!$B3739="","",IFERROR(INDEX(DeptName,MATCH($C3742,DeptTag,0)),"UNALLOCATED"))</f>
        <v/>
      </c>
      <c r="E3742">
        <f>IF(GL_Paste!$B3739="","",IFERROR(INDEX(AcctCat,MATCH(GL_Paste!$B3739&amp;"",AcctCode,0)),"UNKNOWN"))</f>
        <v/>
      </c>
      <c r="F3742">
        <f>IF(GL_Paste!$B3739="","",IFERROR(INDEX(AcctSub,MATCH(GL_Paste!$B3739&amp;"",AcctCode,0)),"UNKNOWN"))</f>
        <v/>
      </c>
    </row>
    <row r="3743">
      <c r="A3743" s="40">
        <f>IF(GL_Paste!$B3740="","",N(GL_Paste!$H3740)-N(GL_Paste!$G3740))</f>
        <v/>
      </c>
      <c r="B3743" s="43">
        <f>IF(GL_Paste!$B3740="","",DATE(YEAR(GL_Paste!$E3740),MONTH(GL_Paste!$E3740),1))</f>
        <v/>
      </c>
      <c r="C3743">
        <f>IF(GL_Paste!$B3740="","",IF(TRIM(GL_Paste!$M3740)&lt;&gt;"",TRIM(GL_Paste!$M3740),IFERROR(MID(GL_Paste!$I3740,FIND("[",GL_Paste!$I3740)+1,FIND("]",GL_Paste!$I3740)-FIND("[",GL_Paste!$I3740)-1),"")))</f>
        <v/>
      </c>
      <c r="D3743">
        <f>IF(GL_Paste!$B3740="","",IFERROR(INDEX(DeptName,MATCH($C3743,DeptTag,0)),"UNALLOCATED"))</f>
        <v/>
      </c>
      <c r="E3743">
        <f>IF(GL_Paste!$B3740="","",IFERROR(INDEX(AcctCat,MATCH(GL_Paste!$B3740&amp;"",AcctCode,0)),"UNKNOWN"))</f>
        <v/>
      </c>
      <c r="F3743">
        <f>IF(GL_Paste!$B3740="","",IFERROR(INDEX(AcctSub,MATCH(GL_Paste!$B3740&amp;"",AcctCode,0)),"UNKNOWN"))</f>
        <v/>
      </c>
    </row>
    <row r="3744">
      <c r="A3744" s="40">
        <f>IF(GL_Paste!$B3741="","",N(GL_Paste!$H3741)-N(GL_Paste!$G3741))</f>
        <v/>
      </c>
      <c r="B3744" s="43">
        <f>IF(GL_Paste!$B3741="","",DATE(YEAR(GL_Paste!$E3741),MONTH(GL_Paste!$E3741),1))</f>
        <v/>
      </c>
      <c r="C3744">
        <f>IF(GL_Paste!$B3741="","",IF(TRIM(GL_Paste!$M3741)&lt;&gt;"",TRIM(GL_Paste!$M3741),IFERROR(MID(GL_Paste!$I3741,FIND("[",GL_Paste!$I3741)+1,FIND("]",GL_Paste!$I3741)-FIND("[",GL_Paste!$I3741)-1),"")))</f>
        <v/>
      </c>
      <c r="D3744">
        <f>IF(GL_Paste!$B3741="","",IFERROR(INDEX(DeptName,MATCH($C3744,DeptTag,0)),"UNALLOCATED"))</f>
        <v/>
      </c>
      <c r="E3744">
        <f>IF(GL_Paste!$B3741="","",IFERROR(INDEX(AcctCat,MATCH(GL_Paste!$B3741&amp;"",AcctCode,0)),"UNKNOWN"))</f>
        <v/>
      </c>
      <c r="F3744">
        <f>IF(GL_Paste!$B3741="","",IFERROR(INDEX(AcctSub,MATCH(GL_Paste!$B3741&amp;"",AcctCode,0)),"UNKNOWN"))</f>
        <v/>
      </c>
    </row>
    <row r="3745">
      <c r="A3745" s="40">
        <f>IF(GL_Paste!$B3742="","",N(GL_Paste!$H3742)-N(GL_Paste!$G3742))</f>
        <v/>
      </c>
      <c r="B3745" s="43">
        <f>IF(GL_Paste!$B3742="","",DATE(YEAR(GL_Paste!$E3742),MONTH(GL_Paste!$E3742),1))</f>
        <v/>
      </c>
      <c r="C3745">
        <f>IF(GL_Paste!$B3742="","",IF(TRIM(GL_Paste!$M3742)&lt;&gt;"",TRIM(GL_Paste!$M3742),IFERROR(MID(GL_Paste!$I3742,FIND("[",GL_Paste!$I3742)+1,FIND("]",GL_Paste!$I3742)-FIND("[",GL_Paste!$I3742)-1),"")))</f>
        <v/>
      </c>
      <c r="D3745">
        <f>IF(GL_Paste!$B3742="","",IFERROR(INDEX(DeptName,MATCH($C3745,DeptTag,0)),"UNALLOCATED"))</f>
        <v/>
      </c>
      <c r="E3745">
        <f>IF(GL_Paste!$B3742="","",IFERROR(INDEX(AcctCat,MATCH(GL_Paste!$B3742&amp;"",AcctCode,0)),"UNKNOWN"))</f>
        <v/>
      </c>
      <c r="F3745">
        <f>IF(GL_Paste!$B3742="","",IFERROR(INDEX(AcctSub,MATCH(GL_Paste!$B3742&amp;"",AcctCode,0)),"UNKNOWN"))</f>
        <v/>
      </c>
    </row>
    <row r="3746">
      <c r="A3746" s="40">
        <f>IF(GL_Paste!$B3743="","",N(GL_Paste!$H3743)-N(GL_Paste!$G3743))</f>
        <v/>
      </c>
      <c r="B3746" s="43">
        <f>IF(GL_Paste!$B3743="","",DATE(YEAR(GL_Paste!$E3743),MONTH(GL_Paste!$E3743),1))</f>
        <v/>
      </c>
      <c r="C3746">
        <f>IF(GL_Paste!$B3743="","",IF(TRIM(GL_Paste!$M3743)&lt;&gt;"",TRIM(GL_Paste!$M3743),IFERROR(MID(GL_Paste!$I3743,FIND("[",GL_Paste!$I3743)+1,FIND("]",GL_Paste!$I3743)-FIND("[",GL_Paste!$I3743)-1),"")))</f>
        <v/>
      </c>
      <c r="D3746">
        <f>IF(GL_Paste!$B3743="","",IFERROR(INDEX(DeptName,MATCH($C3746,DeptTag,0)),"UNALLOCATED"))</f>
        <v/>
      </c>
      <c r="E3746">
        <f>IF(GL_Paste!$B3743="","",IFERROR(INDEX(AcctCat,MATCH(GL_Paste!$B3743&amp;"",AcctCode,0)),"UNKNOWN"))</f>
        <v/>
      </c>
      <c r="F3746">
        <f>IF(GL_Paste!$B3743="","",IFERROR(INDEX(AcctSub,MATCH(GL_Paste!$B3743&amp;"",AcctCode,0)),"UNKNOWN"))</f>
        <v/>
      </c>
    </row>
    <row r="3747">
      <c r="A3747" s="40">
        <f>IF(GL_Paste!$B3744="","",N(GL_Paste!$H3744)-N(GL_Paste!$G3744))</f>
        <v/>
      </c>
      <c r="B3747" s="43">
        <f>IF(GL_Paste!$B3744="","",DATE(YEAR(GL_Paste!$E3744),MONTH(GL_Paste!$E3744),1))</f>
        <v/>
      </c>
      <c r="C3747">
        <f>IF(GL_Paste!$B3744="","",IF(TRIM(GL_Paste!$M3744)&lt;&gt;"",TRIM(GL_Paste!$M3744),IFERROR(MID(GL_Paste!$I3744,FIND("[",GL_Paste!$I3744)+1,FIND("]",GL_Paste!$I3744)-FIND("[",GL_Paste!$I3744)-1),"")))</f>
        <v/>
      </c>
      <c r="D3747">
        <f>IF(GL_Paste!$B3744="","",IFERROR(INDEX(DeptName,MATCH($C3747,DeptTag,0)),"UNALLOCATED"))</f>
        <v/>
      </c>
      <c r="E3747">
        <f>IF(GL_Paste!$B3744="","",IFERROR(INDEX(AcctCat,MATCH(GL_Paste!$B3744&amp;"",AcctCode,0)),"UNKNOWN"))</f>
        <v/>
      </c>
      <c r="F3747">
        <f>IF(GL_Paste!$B3744="","",IFERROR(INDEX(AcctSub,MATCH(GL_Paste!$B3744&amp;"",AcctCode,0)),"UNKNOWN"))</f>
        <v/>
      </c>
    </row>
    <row r="3748">
      <c r="A3748" s="40">
        <f>IF(GL_Paste!$B3745="","",N(GL_Paste!$H3745)-N(GL_Paste!$G3745))</f>
        <v/>
      </c>
      <c r="B3748" s="43">
        <f>IF(GL_Paste!$B3745="","",DATE(YEAR(GL_Paste!$E3745),MONTH(GL_Paste!$E3745),1))</f>
        <v/>
      </c>
      <c r="C3748">
        <f>IF(GL_Paste!$B3745="","",IF(TRIM(GL_Paste!$M3745)&lt;&gt;"",TRIM(GL_Paste!$M3745),IFERROR(MID(GL_Paste!$I3745,FIND("[",GL_Paste!$I3745)+1,FIND("]",GL_Paste!$I3745)-FIND("[",GL_Paste!$I3745)-1),"")))</f>
        <v/>
      </c>
      <c r="D3748">
        <f>IF(GL_Paste!$B3745="","",IFERROR(INDEX(DeptName,MATCH($C3748,DeptTag,0)),"UNALLOCATED"))</f>
        <v/>
      </c>
      <c r="E3748">
        <f>IF(GL_Paste!$B3745="","",IFERROR(INDEX(AcctCat,MATCH(GL_Paste!$B3745&amp;"",AcctCode,0)),"UNKNOWN"))</f>
        <v/>
      </c>
      <c r="F3748">
        <f>IF(GL_Paste!$B3745="","",IFERROR(INDEX(AcctSub,MATCH(GL_Paste!$B3745&amp;"",AcctCode,0)),"UNKNOWN"))</f>
        <v/>
      </c>
    </row>
    <row r="3749">
      <c r="A3749" s="40">
        <f>IF(GL_Paste!$B3746="","",N(GL_Paste!$H3746)-N(GL_Paste!$G3746))</f>
        <v/>
      </c>
      <c r="B3749" s="43">
        <f>IF(GL_Paste!$B3746="","",DATE(YEAR(GL_Paste!$E3746),MONTH(GL_Paste!$E3746),1))</f>
        <v/>
      </c>
      <c r="C3749">
        <f>IF(GL_Paste!$B3746="","",IF(TRIM(GL_Paste!$M3746)&lt;&gt;"",TRIM(GL_Paste!$M3746),IFERROR(MID(GL_Paste!$I3746,FIND("[",GL_Paste!$I3746)+1,FIND("]",GL_Paste!$I3746)-FIND("[",GL_Paste!$I3746)-1),"")))</f>
        <v/>
      </c>
      <c r="D3749">
        <f>IF(GL_Paste!$B3746="","",IFERROR(INDEX(DeptName,MATCH($C3749,DeptTag,0)),"UNALLOCATED"))</f>
        <v/>
      </c>
      <c r="E3749">
        <f>IF(GL_Paste!$B3746="","",IFERROR(INDEX(AcctCat,MATCH(GL_Paste!$B3746&amp;"",AcctCode,0)),"UNKNOWN"))</f>
        <v/>
      </c>
      <c r="F3749">
        <f>IF(GL_Paste!$B3746="","",IFERROR(INDEX(AcctSub,MATCH(GL_Paste!$B3746&amp;"",AcctCode,0)),"UNKNOWN"))</f>
        <v/>
      </c>
    </row>
    <row r="3750">
      <c r="A3750" s="40">
        <f>IF(GL_Paste!$B3747="","",N(GL_Paste!$H3747)-N(GL_Paste!$G3747))</f>
        <v/>
      </c>
      <c r="B3750" s="43">
        <f>IF(GL_Paste!$B3747="","",DATE(YEAR(GL_Paste!$E3747),MONTH(GL_Paste!$E3747),1))</f>
        <v/>
      </c>
      <c r="C3750">
        <f>IF(GL_Paste!$B3747="","",IF(TRIM(GL_Paste!$M3747)&lt;&gt;"",TRIM(GL_Paste!$M3747),IFERROR(MID(GL_Paste!$I3747,FIND("[",GL_Paste!$I3747)+1,FIND("]",GL_Paste!$I3747)-FIND("[",GL_Paste!$I3747)-1),"")))</f>
        <v/>
      </c>
      <c r="D3750">
        <f>IF(GL_Paste!$B3747="","",IFERROR(INDEX(DeptName,MATCH($C3750,DeptTag,0)),"UNALLOCATED"))</f>
        <v/>
      </c>
      <c r="E3750">
        <f>IF(GL_Paste!$B3747="","",IFERROR(INDEX(AcctCat,MATCH(GL_Paste!$B3747&amp;"",AcctCode,0)),"UNKNOWN"))</f>
        <v/>
      </c>
      <c r="F3750">
        <f>IF(GL_Paste!$B3747="","",IFERROR(INDEX(AcctSub,MATCH(GL_Paste!$B3747&amp;"",AcctCode,0)),"UNKNOWN"))</f>
        <v/>
      </c>
    </row>
    <row r="3751">
      <c r="A3751" s="40">
        <f>IF(GL_Paste!$B3748="","",N(GL_Paste!$H3748)-N(GL_Paste!$G3748))</f>
        <v/>
      </c>
      <c r="B3751" s="43">
        <f>IF(GL_Paste!$B3748="","",DATE(YEAR(GL_Paste!$E3748),MONTH(GL_Paste!$E3748),1))</f>
        <v/>
      </c>
      <c r="C3751">
        <f>IF(GL_Paste!$B3748="","",IF(TRIM(GL_Paste!$M3748)&lt;&gt;"",TRIM(GL_Paste!$M3748),IFERROR(MID(GL_Paste!$I3748,FIND("[",GL_Paste!$I3748)+1,FIND("]",GL_Paste!$I3748)-FIND("[",GL_Paste!$I3748)-1),"")))</f>
        <v/>
      </c>
      <c r="D3751">
        <f>IF(GL_Paste!$B3748="","",IFERROR(INDEX(DeptName,MATCH($C3751,DeptTag,0)),"UNALLOCATED"))</f>
        <v/>
      </c>
      <c r="E3751">
        <f>IF(GL_Paste!$B3748="","",IFERROR(INDEX(AcctCat,MATCH(GL_Paste!$B3748&amp;"",AcctCode,0)),"UNKNOWN"))</f>
        <v/>
      </c>
      <c r="F3751">
        <f>IF(GL_Paste!$B3748="","",IFERROR(INDEX(AcctSub,MATCH(GL_Paste!$B3748&amp;"",AcctCode,0)),"UNKNOWN"))</f>
        <v/>
      </c>
    </row>
    <row r="3752">
      <c r="A3752" s="40">
        <f>IF(GL_Paste!$B3749="","",N(GL_Paste!$H3749)-N(GL_Paste!$G3749))</f>
        <v/>
      </c>
      <c r="B3752" s="43">
        <f>IF(GL_Paste!$B3749="","",DATE(YEAR(GL_Paste!$E3749),MONTH(GL_Paste!$E3749),1))</f>
        <v/>
      </c>
      <c r="C3752">
        <f>IF(GL_Paste!$B3749="","",IF(TRIM(GL_Paste!$M3749)&lt;&gt;"",TRIM(GL_Paste!$M3749),IFERROR(MID(GL_Paste!$I3749,FIND("[",GL_Paste!$I3749)+1,FIND("]",GL_Paste!$I3749)-FIND("[",GL_Paste!$I3749)-1),"")))</f>
        <v/>
      </c>
      <c r="D3752">
        <f>IF(GL_Paste!$B3749="","",IFERROR(INDEX(DeptName,MATCH($C3752,DeptTag,0)),"UNALLOCATED"))</f>
        <v/>
      </c>
      <c r="E3752">
        <f>IF(GL_Paste!$B3749="","",IFERROR(INDEX(AcctCat,MATCH(GL_Paste!$B3749&amp;"",AcctCode,0)),"UNKNOWN"))</f>
        <v/>
      </c>
      <c r="F3752">
        <f>IF(GL_Paste!$B3749="","",IFERROR(INDEX(AcctSub,MATCH(GL_Paste!$B3749&amp;"",AcctCode,0)),"UNKNOWN"))</f>
        <v/>
      </c>
    </row>
    <row r="3753">
      <c r="A3753" s="40">
        <f>IF(GL_Paste!$B3750="","",N(GL_Paste!$H3750)-N(GL_Paste!$G3750))</f>
        <v/>
      </c>
      <c r="B3753" s="43">
        <f>IF(GL_Paste!$B3750="","",DATE(YEAR(GL_Paste!$E3750),MONTH(GL_Paste!$E3750),1))</f>
        <v/>
      </c>
      <c r="C3753">
        <f>IF(GL_Paste!$B3750="","",IF(TRIM(GL_Paste!$M3750)&lt;&gt;"",TRIM(GL_Paste!$M3750),IFERROR(MID(GL_Paste!$I3750,FIND("[",GL_Paste!$I3750)+1,FIND("]",GL_Paste!$I3750)-FIND("[",GL_Paste!$I3750)-1),"")))</f>
        <v/>
      </c>
      <c r="D3753">
        <f>IF(GL_Paste!$B3750="","",IFERROR(INDEX(DeptName,MATCH($C3753,DeptTag,0)),"UNALLOCATED"))</f>
        <v/>
      </c>
      <c r="E3753">
        <f>IF(GL_Paste!$B3750="","",IFERROR(INDEX(AcctCat,MATCH(GL_Paste!$B3750&amp;"",AcctCode,0)),"UNKNOWN"))</f>
        <v/>
      </c>
      <c r="F3753">
        <f>IF(GL_Paste!$B3750="","",IFERROR(INDEX(AcctSub,MATCH(GL_Paste!$B3750&amp;"",AcctCode,0)),"UNKNOWN"))</f>
        <v/>
      </c>
    </row>
    <row r="3754">
      <c r="A3754" s="40">
        <f>IF(GL_Paste!$B3751="","",N(GL_Paste!$H3751)-N(GL_Paste!$G3751))</f>
        <v/>
      </c>
      <c r="B3754" s="43">
        <f>IF(GL_Paste!$B3751="","",DATE(YEAR(GL_Paste!$E3751),MONTH(GL_Paste!$E3751),1))</f>
        <v/>
      </c>
      <c r="C3754">
        <f>IF(GL_Paste!$B3751="","",IF(TRIM(GL_Paste!$M3751)&lt;&gt;"",TRIM(GL_Paste!$M3751),IFERROR(MID(GL_Paste!$I3751,FIND("[",GL_Paste!$I3751)+1,FIND("]",GL_Paste!$I3751)-FIND("[",GL_Paste!$I3751)-1),"")))</f>
        <v/>
      </c>
      <c r="D3754">
        <f>IF(GL_Paste!$B3751="","",IFERROR(INDEX(DeptName,MATCH($C3754,DeptTag,0)),"UNALLOCATED"))</f>
        <v/>
      </c>
      <c r="E3754">
        <f>IF(GL_Paste!$B3751="","",IFERROR(INDEX(AcctCat,MATCH(GL_Paste!$B3751&amp;"",AcctCode,0)),"UNKNOWN"))</f>
        <v/>
      </c>
      <c r="F3754">
        <f>IF(GL_Paste!$B3751="","",IFERROR(INDEX(AcctSub,MATCH(GL_Paste!$B3751&amp;"",AcctCode,0)),"UNKNOWN"))</f>
        <v/>
      </c>
    </row>
    <row r="3755">
      <c r="A3755" s="40">
        <f>IF(GL_Paste!$B3752="","",N(GL_Paste!$H3752)-N(GL_Paste!$G3752))</f>
        <v/>
      </c>
      <c r="B3755" s="43">
        <f>IF(GL_Paste!$B3752="","",DATE(YEAR(GL_Paste!$E3752),MONTH(GL_Paste!$E3752),1))</f>
        <v/>
      </c>
      <c r="C3755">
        <f>IF(GL_Paste!$B3752="","",IF(TRIM(GL_Paste!$M3752)&lt;&gt;"",TRIM(GL_Paste!$M3752),IFERROR(MID(GL_Paste!$I3752,FIND("[",GL_Paste!$I3752)+1,FIND("]",GL_Paste!$I3752)-FIND("[",GL_Paste!$I3752)-1),"")))</f>
        <v/>
      </c>
      <c r="D3755">
        <f>IF(GL_Paste!$B3752="","",IFERROR(INDEX(DeptName,MATCH($C3755,DeptTag,0)),"UNALLOCATED"))</f>
        <v/>
      </c>
      <c r="E3755">
        <f>IF(GL_Paste!$B3752="","",IFERROR(INDEX(AcctCat,MATCH(GL_Paste!$B3752&amp;"",AcctCode,0)),"UNKNOWN"))</f>
        <v/>
      </c>
      <c r="F3755">
        <f>IF(GL_Paste!$B3752="","",IFERROR(INDEX(AcctSub,MATCH(GL_Paste!$B3752&amp;"",AcctCode,0)),"UNKNOWN"))</f>
        <v/>
      </c>
    </row>
    <row r="3756">
      <c r="A3756" s="40">
        <f>IF(GL_Paste!$B3753="","",N(GL_Paste!$H3753)-N(GL_Paste!$G3753))</f>
        <v/>
      </c>
      <c r="B3756" s="43">
        <f>IF(GL_Paste!$B3753="","",DATE(YEAR(GL_Paste!$E3753),MONTH(GL_Paste!$E3753),1))</f>
        <v/>
      </c>
      <c r="C3756">
        <f>IF(GL_Paste!$B3753="","",IF(TRIM(GL_Paste!$M3753)&lt;&gt;"",TRIM(GL_Paste!$M3753),IFERROR(MID(GL_Paste!$I3753,FIND("[",GL_Paste!$I3753)+1,FIND("]",GL_Paste!$I3753)-FIND("[",GL_Paste!$I3753)-1),"")))</f>
        <v/>
      </c>
      <c r="D3756">
        <f>IF(GL_Paste!$B3753="","",IFERROR(INDEX(DeptName,MATCH($C3756,DeptTag,0)),"UNALLOCATED"))</f>
        <v/>
      </c>
      <c r="E3756">
        <f>IF(GL_Paste!$B3753="","",IFERROR(INDEX(AcctCat,MATCH(GL_Paste!$B3753&amp;"",AcctCode,0)),"UNKNOWN"))</f>
        <v/>
      </c>
      <c r="F3756">
        <f>IF(GL_Paste!$B3753="","",IFERROR(INDEX(AcctSub,MATCH(GL_Paste!$B3753&amp;"",AcctCode,0)),"UNKNOWN"))</f>
        <v/>
      </c>
    </row>
    <row r="3757">
      <c r="A3757" s="40">
        <f>IF(GL_Paste!$B3754="","",N(GL_Paste!$H3754)-N(GL_Paste!$G3754))</f>
        <v/>
      </c>
      <c r="B3757" s="43">
        <f>IF(GL_Paste!$B3754="","",DATE(YEAR(GL_Paste!$E3754),MONTH(GL_Paste!$E3754),1))</f>
        <v/>
      </c>
      <c r="C3757">
        <f>IF(GL_Paste!$B3754="","",IF(TRIM(GL_Paste!$M3754)&lt;&gt;"",TRIM(GL_Paste!$M3754),IFERROR(MID(GL_Paste!$I3754,FIND("[",GL_Paste!$I3754)+1,FIND("]",GL_Paste!$I3754)-FIND("[",GL_Paste!$I3754)-1),"")))</f>
        <v/>
      </c>
      <c r="D3757">
        <f>IF(GL_Paste!$B3754="","",IFERROR(INDEX(DeptName,MATCH($C3757,DeptTag,0)),"UNALLOCATED"))</f>
        <v/>
      </c>
      <c r="E3757">
        <f>IF(GL_Paste!$B3754="","",IFERROR(INDEX(AcctCat,MATCH(GL_Paste!$B3754&amp;"",AcctCode,0)),"UNKNOWN"))</f>
        <v/>
      </c>
      <c r="F3757">
        <f>IF(GL_Paste!$B3754="","",IFERROR(INDEX(AcctSub,MATCH(GL_Paste!$B3754&amp;"",AcctCode,0)),"UNKNOWN"))</f>
        <v/>
      </c>
    </row>
    <row r="3758">
      <c r="A3758" s="40">
        <f>IF(GL_Paste!$B3755="","",N(GL_Paste!$H3755)-N(GL_Paste!$G3755))</f>
        <v/>
      </c>
      <c r="B3758" s="43">
        <f>IF(GL_Paste!$B3755="","",DATE(YEAR(GL_Paste!$E3755),MONTH(GL_Paste!$E3755),1))</f>
        <v/>
      </c>
      <c r="C3758">
        <f>IF(GL_Paste!$B3755="","",IF(TRIM(GL_Paste!$M3755)&lt;&gt;"",TRIM(GL_Paste!$M3755),IFERROR(MID(GL_Paste!$I3755,FIND("[",GL_Paste!$I3755)+1,FIND("]",GL_Paste!$I3755)-FIND("[",GL_Paste!$I3755)-1),"")))</f>
        <v/>
      </c>
      <c r="D3758">
        <f>IF(GL_Paste!$B3755="","",IFERROR(INDEX(DeptName,MATCH($C3758,DeptTag,0)),"UNALLOCATED"))</f>
        <v/>
      </c>
      <c r="E3758">
        <f>IF(GL_Paste!$B3755="","",IFERROR(INDEX(AcctCat,MATCH(GL_Paste!$B3755&amp;"",AcctCode,0)),"UNKNOWN"))</f>
        <v/>
      </c>
      <c r="F3758">
        <f>IF(GL_Paste!$B3755="","",IFERROR(INDEX(AcctSub,MATCH(GL_Paste!$B3755&amp;"",AcctCode,0)),"UNKNOWN"))</f>
        <v/>
      </c>
    </row>
    <row r="3759">
      <c r="A3759" s="40">
        <f>IF(GL_Paste!$B3756="","",N(GL_Paste!$H3756)-N(GL_Paste!$G3756))</f>
        <v/>
      </c>
      <c r="B3759" s="43">
        <f>IF(GL_Paste!$B3756="","",DATE(YEAR(GL_Paste!$E3756),MONTH(GL_Paste!$E3756),1))</f>
        <v/>
      </c>
      <c r="C3759">
        <f>IF(GL_Paste!$B3756="","",IF(TRIM(GL_Paste!$M3756)&lt;&gt;"",TRIM(GL_Paste!$M3756),IFERROR(MID(GL_Paste!$I3756,FIND("[",GL_Paste!$I3756)+1,FIND("]",GL_Paste!$I3756)-FIND("[",GL_Paste!$I3756)-1),"")))</f>
        <v/>
      </c>
      <c r="D3759">
        <f>IF(GL_Paste!$B3756="","",IFERROR(INDEX(DeptName,MATCH($C3759,DeptTag,0)),"UNALLOCATED"))</f>
        <v/>
      </c>
      <c r="E3759">
        <f>IF(GL_Paste!$B3756="","",IFERROR(INDEX(AcctCat,MATCH(GL_Paste!$B3756&amp;"",AcctCode,0)),"UNKNOWN"))</f>
        <v/>
      </c>
      <c r="F3759">
        <f>IF(GL_Paste!$B3756="","",IFERROR(INDEX(AcctSub,MATCH(GL_Paste!$B3756&amp;"",AcctCode,0)),"UNKNOWN"))</f>
        <v/>
      </c>
    </row>
    <row r="3760">
      <c r="A3760" s="40">
        <f>IF(GL_Paste!$B3757="","",N(GL_Paste!$H3757)-N(GL_Paste!$G3757))</f>
        <v/>
      </c>
      <c r="B3760" s="43">
        <f>IF(GL_Paste!$B3757="","",DATE(YEAR(GL_Paste!$E3757),MONTH(GL_Paste!$E3757),1))</f>
        <v/>
      </c>
      <c r="C3760">
        <f>IF(GL_Paste!$B3757="","",IF(TRIM(GL_Paste!$M3757)&lt;&gt;"",TRIM(GL_Paste!$M3757),IFERROR(MID(GL_Paste!$I3757,FIND("[",GL_Paste!$I3757)+1,FIND("]",GL_Paste!$I3757)-FIND("[",GL_Paste!$I3757)-1),"")))</f>
        <v/>
      </c>
      <c r="D3760">
        <f>IF(GL_Paste!$B3757="","",IFERROR(INDEX(DeptName,MATCH($C3760,DeptTag,0)),"UNALLOCATED"))</f>
        <v/>
      </c>
      <c r="E3760">
        <f>IF(GL_Paste!$B3757="","",IFERROR(INDEX(AcctCat,MATCH(GL_Paste!$B3757&amp;"",AcctCode,0)),"UNKNOWN"))</f>
        <v/>
      </c>
      <c r="F3760">
        <f>IF(GL_Paste!$B3757="","",IFERROR(INDEX(AcctSub,MATCH(GL_Paste!$B3757&amp;"",AcctCode,0)),"UNKNOWN"))</f>
        <v/>
      </c>
    </row>
    <row r="3761">
      <c r="A3761" s="40">
        <f>IF(GL_Paste!$B3758="","",N(GL_Paste!$H3758)-N(GL_Paste!$G3758))</f>
        <v/>
      </c>
      <c r="B3761" s="43">
        <f>IF(GL_Paste!$B3758="","",DATE(YEAR(GL_Paste!$E3758),MONTH(GL_Paste!$E3758),1))</f>
        <v/>
      </c>
      <c r="C3761">
        <f>IF(GL_Paste!$B3758="","",IF(TRIM(GL_Paste!$M3758)&lt;&gt;"",TRIM(GL_Paste!$M3758),IFERROR(MID(GL_Paste!$I3758,FIND("[",GL_Paste!$I3758)+1,FIND("]",GL_Paste!$I3758)-FIND("[",GL_Paste!$I3758)-1),"")))</f>
        <v/>
      </c>
      <c r="D3761">
        <f>IF(GL_Paste!$B3758="","",IFERROR(INDEX(DeptName,MATCH($C3761,DeptTag,0)),"UNALLOCATED"))</f>
        <v/>
      </c>
      <c r="E3761">
        <f>IF(GL_Paste!$B3758="","",IFERROR(INDEX(AcctCat,MATCH(GL_Paste!$B3758&amp;"",AcctCode,0)),"UNKNOWN"))</f>
        <v/>
      </c>
      <c r="F3761">
        <f>IF(GL_Paste!$B3758="","",IFERROR(INDEX(AcctSub,MATCH(GL_Paste!$B3758&amp;"",AcctCode,0)),"UNKNOWN"))</f>
        <v/>
      </c>
    </row>
    <row r="3762">
      <c r="A3762" s="40">
        <f>IF(GL_Paste!$B3759="","",N(GL_Paste!$H3759)-N(GL_Paste!$G3759))</f>
        <v/>
      </c>
      <c r="B3762" s="43">
        <f>IF(GL_Paste!$B3759="","",DATE(YEAR(GL_Paste!$E3759),MONTH(GL_Paste!$E3759),1))</f>
        <v/>
      </c>
      <c r="C3762">
        <f>IF(GL_Paste!$B3759="","",IF(TRIM(GL_Paste!$M3759)&lt;&gt;"",TRIM(GL_Paste!$M3759),IFERROR(MID(GL_Paste!$I3759,FIND("[",GL_Paste!$I3759)+1,FIND("]",GL_Paste!$I3759)-FIND("[",GL_Paste!$I3759)-1),"")))</f>
        <v/>
      </c>
      <c r="D3762">
        <f>IF(GL_Paste!$B3759="","",IFERROR(INDEX(DeptName,MATCH($C3762,DeptTag,0)),"UNALLOCATED"))</f>
        <v/>
      </c>
      <c r="E3762">
        <f>IF(GL_Paste!$B3759="","",IFERROR(INDEX(AcctCat,MATCH(GL_Paste!$B3759&amp;"",AcctCode,0)),"UNKNOWN"))</f>
        <v/>
      </c>
      <c r="F3762">
        <f>IF(GL_Paste!$B3759="","",IFERROR(INDEX(AcctSub,MATCH(GL_Paste!$B3759&amp;"",AcctCode,0)),"UNKNOWN"))</f>
        <v/>
      </c>
    </row>
    <row r="3763">
      <c r="A3763" s="40">
        <f>IF(GL_Paste!$B3760="","",N(GL_Paste!$H3760)-N(GL_Paste!$G3760))</f>
        <v/>
      </c>
      <c r="B3763" s="43">
        <f>IF(GL_Paste!$B3760="","",DATE(YEAR(GL_Paste!$E3760),MONTH(GL_Paste!$E3760),1))</f>
        <v/>
      </c>
      <c r="C3763">
        <f>IF(GL_Paste!$B3760="","",IF(TRIM(GL_Paste!$M3760)&lt;&gt;"",TRIM(GL_Paste!$M3760),IFERROR(MID(GL_Paste!$I3760,FIND("[",GL_Paste!$I3760)+1,FIND("]",GL_Paste!$I3760)-FIND("[",GL_Paste!$I3760)-1),"")))</f>
        <v/>
      </c>
      <c r="D3763">
        <f>IF(GL_Paste!$B3760="","",IFERROR(INDEX(DeptName,MATCH($C3763,DeptTag,0)),"UNALLOCATED"))</f>
        <v/>
      </c>
      <c r="E3763">
        <f>IF(GL_Paste!$B3760="","",IFERROR(INDEX(AcctCat,MATCH(GL_Paste!$B3760&amp;"",AcctCode,0)),"UNKNOWN"))</f>
        <v/>
      </c>
      <c r="F3763">
        <f>IF(GL_Paste!$B3760="","",IFERROR(INDEX(AcctSub,MATCH(GL_Paste!$B3760&amp;"",AcctCode,0)),"UNKNOWN"))</f>
        <v/>
      </c>
    </row>
    <row r="3764">
      <c r="A3764" s="40">
        <f>IF(GL_Paste!$B3761="","",N(GL_Paste!$H3761)-N(GL_Paste!$G3761))</f>
        <v/>
      </c>
      <c r="B3764" s="43">
        <f>IF(GL_Paste!$B3761="","",DATE(YEAR(GL_Paste!$E3761),MONTH(GL_Paste!$E3761),1))</f>
        <v/>
      </c>
      <c r="C3764">
        <f>IF(GL_Paste!$B3761="","",IF(TRIM(GL_Paste!$M3761)&lt;&gt;"",TRIM(GL_Paste!$M3761),IFERROR(MID(GL_Paste!$I3761,FIND("[",GL_Paste!$I3761)+1,FIND("]",GL_Paste!$I3761)-FIND("[",GL_Paste!$I3761)-1),"")))</f>
        <v/>
      </c>
      <c r="D3764">
        <f>IF(GL_Paste!$B3761="","",IFERROR(INDEX(DeptName,MATCH($C3764,DeptTag,0)),"UNALLOCATED"))</f>
        <v/>
      </c>
      <c r="E3764">
        <f>IF(GL_Paste!$B3761="","",IFERROR(INDEX(AcctCat,MATCH(GL_Paste!$B3761&amp;"",AcctCode,0)),"UNKNOWN"))</f>
        <v/>
      </c>
      <c r="F3764">
        <f>IF(GL_Paste!$B3761="","",IFERROR(INDEX(AcctSub,MATCH(GL_Paste!$B3761&amp;"",AcctCode,0)),"UNKNOWN"))</f>
        <v/>
      </c>
    </row>
    <row r="3765">
      <c r="A3765" s="40">
        <f>IF(GL_Paste!$B3762="","",N(GL_Paste!$H3762)-N(GL_Paste!$G3762))</f>
        <v/>
      </c>
      <c r="B3765" s="43">
        <f>IF(GL_Paste!$B3762="","",DATE(YEAR(GL_Paste!$E3762),MONTH(GL_Paste!$E3762),1))</f>
        <v/>
      </c>
      <c r="C3765">
        <f>IF(GL_Paste!$B3762="","",IF(TRIM(GL_Paste!$M3762)&lt;&gt;"",TRIM(GL_Paste!$M3762),IFERROR(MID(GL_Paste!$I3762,FIND("[",GL_Paste!$I3762)+1,FIND("]",GL_Paste!$I3762)-FIND("[",GL_Paste!$I3762)-1),"")))</f>
        <v/>
      </c>
      <c r="D3765">
        <f>IF(GL_Paste!$B3762="","",IFERROR(INDEX(DeptName,MATCH($C3765,DeptTag,0)),"UNALLOCATED"))</f>
        <v/>
      </c>
      <c r="E3765">
        <f>IF(GL_Paste!$B3762="","",IFERROR(INDEX(AcctCat,MATCH(GL_Paste!$B3762&amp;"",AcctCode,0)),"UNKNOWN"))</f>
        <v/>
      </c>
      <c r="F3765">
        <f>IF(GL_Paste!$B3762="","",IFERROR(INDEX(AcctSub,MATCH(GL_Paste!$B3762&amp;"",AcctCode,0)),"UNKNOWN"))</f>
        <v/>
      </c>
    </row>
    <row r="3766">
      <c r="A3766" s="40">
        <f>IF(GL_Paste!$B3763="","",N(GL_Paste!$H3763)-N(GL_Paste!$G3763))</f>
        <v/>
      </c>
      <c r="B3766" s="43">
        <f>IF(GL_Paste!$B3763="","",DATE(YEAR(GL_Paste!$E3763),MONTH(GL_Paste!$E3763),1))</f>
        <v/>
      </c>
      <c r="C3766">
        <f>IF(GL_Paste!$B3763="","",IF(TRIM(GL_Paste!$M3763)&lt;&gt;"",TRIM(GL_Paste!$M3763),IFERROR(MID(GL_Paste!$I3763,FIND("[",GL_Paste!$I3763)+1,FIND("]",GL_Paste!$I3763)-FIND("[",GL_Paste!$I3763)-1),"")))</f>
        <v/>
      </c>
      <c r="D3766">
        <f>IF(GL_Paste!$B3763="","",IFERROR(INDEX(DeptName,MATCH($C3766,DeptTag,0)),"UNALLOCATED"))</f>
        <v/>
      </c>
      <c r="E3766">
        <f>IF(GL_Paste!$B3763="","",IFERROR(INDEX(AcctCat,MATCH(GL_Paste!$B3763&amp;"",AcctCode,0)),"UNKNOWN"))</f>
        <v/>
      </c>
      <c r="F3766">
        <f>IF(GL_Paste!$B3763="","",IFERROR(INDEX(AcctSub,MATCH(GL_Paste!$B3763&amp;"",AcctCode,0)),"UNKNOWN"))</f>
        <v/>
      </c>
    </row>
    <row r="3767">
      <c r="A3767" s="40">
        <f>IF(GL_Paste!$B3764="","",N(GL_Paste!$H3764)-N(GL_Paste!$G3764))</f>
        <v/>
      </c>
      <c r="B3767" s="43">
        <f>IF(GL_Paste!$B3764="","",DATE(YEAR(GL_Paste!$E3764),MONTH(GL_Paste!$E3764),1))</f>
        <v/>
      </c>
      <c r="C3767">
        <f>IF(GL_Paste!$B3764="","",IF(TRIM(GL_Paste!$M3764)&lt;&gt;"",TRIM(GL_Paste!$M3764),IFERROR(MID(GL_Paste!$I3764,FIND("[",GL_Paste!$I3764)+1,FIND("]",GL_Paste!$I3764)-FIND("[",GL_Paste!$I3764)-1),"")))</f>
        <v/>
      </c>
      <c r="D3767">
        <f>IF(GL_Paste!$B3764="","",IFERROR(INDEX(DeptName,MATCH($C3767,DeptTag,0)),"UNALLOCATED"))</f>
        <v/>
      </c>
      <c r="E3767">
        <f>IF(GL_Paste!$B3764="","",IFERROR(INDEX(AcctCat,MATCH(GL_Paste!$B3764&amp;"",AcctCode,0)),"UNKNOWN"))</f>
        <v/>
      </c>
      <c r="F3767">
        <f>IF(GL_Paste!$B3764="","",IFERROR(INDEX(AcctSub,MATCH(GL_Paste!$B3764&amp;"",AcctCode,0)),"UNKNOWN"))</f>
        <v/>
      </c>
    </row>
    <row r="3768">
      <c r="A3768" s="40">
        <f>IF(GL_Paste!$B3765="","",N(GL_Paste!$H3765)-N(GL_Paste!$G3765))</f>
        <v/>
      </c>
      <c r="B3768" s="43">
        <f>IF(GL_Paste!$B3765="","",DATE(YEAR(GL_Paste!$E3765),MONTH(GL_Paste!$E3765),1))</f>
        <v/>
      </c>
      <c r="C3768">
        <f>IF(GL_Paste!$B3765="","",IF(TRIM(GL_Paste!$M3765)&lt;&gt;"",TRIM(GL_Paste!$M3765),IFERROR(MID(GL_Paste!$I3765,FIND("[",GL_Paste!$I3765)+1,FIND("]",GL_Paste!$I3765)-FIND("[",GL_Paste!$I3765)-1),"")))</f>
        <v/>
      </c>
      <c r="D3768">
        <f>IF(GL_Paste!$B3765="","",IFERROR(INDEX(DeptName,MATCH($C3768,DeptTag,0)),"UNALLOCATED"))</f>
        <v/>
      </c>
      <c r="E3768">
        <f>IF(GL_Paste!$B3765="","",IFERROR(INDEX(AcctCat,MATCH(GL_Paste!$B3765&amp;"",AcctCode,0)),"UNKNOWN"))</f>
        <v/>
      </c>
      <c r="F3768">
        <f>IF(GL_Paste!$B3765="","",IFERROR(INDEX(AcctSub,MATCH(GL_Paste!$B3765&amp;"",AcctCode,0)),"UNKNOWN"))</f>
        <v/>
      </c>
    </row>
    <row r="3769">
      <c r="A3769" s="40">
        <f>IF(GL_Paste!$B3766="","",N(GL_Paste!$H3766)-N(GL_Paste!$G3766))</f>
        <v/>
      </c>
      <c r="B3769" s="43">
        <f>IF(GL_Paste!$B3766="","",DATE(YEAR(GL_Paste!$E3766),MONTH(GL_Paste!$E3766),1))</f>
        <v/>
      </c>
      <c r="C3769">
        <f>IF(GL_Paste!$B3766="","",IF(TRIM(GL_Paste!$M3766)&lt;&gt;"",TRIM(GL_Paste!$M3766),IFERROR(MID(GL_Paste!$I3766,FIND("[",GL_Paste!$I3766)+1,FIND("]",GL_Paste!$I3766)-FIND("[",GL_Paste!$I3766)-1),"")))</f>
        <v/>
      </c>
      <c r="D3769">
        <f>IF(GL_Paste!$B3766="","",IFERROR(INDEX(DeptName,MATCH($C3769,DeptTag,0)),"UNALLOCATED"))</f>
        <v/>
      </c>
      <c r="E3769">
        <f>IF(GL_Paste!$B3766="","",IFERROR(INDEX(AcctCat,MATCH(GL_Paste!$B3766&amp;"",AcctCode,0)),"UNKNOWN"))</f>
        <v/>
      </c>
      <c r="F3769">
        <f>IF(GL_Paste!$B3766="","",IFERROR(INDEX(AcctSub,MATCH(GL_Paste!$B3766&amp;"",AcctCode,0)),"UNKNOWN"))</f>
        <v/>
      </c>
    </row>
    <row r="3770">
      <c r="A3770" s="40">
        <f>IF(GL_Paste!$B3767="","",N(GL_Paste!$H3767)-N(GL_Paste!$G3767))</f>
        <v/>
      </c>
      <c r="B3770" s="43">
        <f>IF(GL_Paste!$B3767="","",DATE(YEAR(GL_Paste!$E3767),MONTH(GL_Paste!$E3767),1))</f>
        <v/>
      </c>
      <c r="C3770">
        <f>IF(GL_Paste!$B3767="","",IF(TRIM(GL_Paste!$M3767)&lt;&gt;"",TRIM(GL_Paste!$M3767),IFERROR(MID(GL_Paste!$I3767,FIND("[",GL_Paste!$I3767)+1,FIND("]",GL_Paste!$I3767)-FIND("[",GL_Paste!$I3767)-1),"")))</f>
        <v/>
      </c>
      <c r="D3770">
        <f>IF(GL_Paste!$B3767="","",IFERROR(INDEX(DeptName,MATCH($C3770,DeptTag,0)),"UNALLOCATED"))</f>
        <v/>
      </c>
      <c r="E3770">
        <f>IF(GL_Paste!$B3767="","",IFERROR(INDEX(AcctCat,MATCH(GL_Paste!$B3767&amp;"",AcctCode,0)),"UNKNOWN"))</f>
        <v/>
      </c>
      <c r="F3770">
        <f>IF(GL_Paste!$B3767="","",IFERROR(INDEX(AcctSub,MATCH(GL_Paste!$B3767&amp;"",AcctCode,0)),"UNKNOWN"))</f>
        <v/>
      </c>
    </row>
    <row r="3771">
      <c r="A3771" s="40">
        <f>IF(GL_Paste!$B3768="","",N(GL_Paste!$H3768)-N(GL_Paste!$G3768))</f>
        <v/>
      </c>
      <c r="B3771" s="43">
        <f>IF(GL_Paste!$B3768="","",DATE(YEAR(GL_Paste!$E3768),MONTH(GL_Paste!$E3768),1))</f>
        <v/>
      </c>
      <c r="C3771">
        <f>IF(GL_Paste!$B3768="","",IF(TRIM(GL_Paste!$M3768)&lt;&gt;"",TRIM(GL_Paste!$M3768),IFERROR(MID(GL_Paste!$I3768,FIND("[",GL_Paste!$I3768)+1,FIND("]",GL_Paste!$I3768)-FIND("[",GL_Paste!$I3768)-1),"")))</f>
        <v/>
      </c>
      <c r="D3771">
        <f>IF(GL_Paste!$B3768="","",IFERROR(INDEX(DeptName,MATCH($C3771,DeptTag,0)),"UNALLOCATED"))</f>
        <v/>
      </c>
      <c r="E3771">
        <f>IF(GL_Paste!$B3768="","",IFERROR(INDEX(AcctCat,MATCH(GL_Paste!$B3768&amp;"",AcctCode,0)),"UNKNOWN"))</f>
        <v/>
      </c>
      <c r="F3771">
        <f>IF(GL_Paste!$B3768="","",IFERROR(INDEX(AcctSub,MATCH(GL_Paste!$B3768&amp;"",AcctCode,0)),"UNKNOWN"))</f>
        <v/>
      </c>
    </row>
    <row r="3772">
      <c r="A3772" s="40">
        <f>IF(GL_Paste!$B3769="","",N(GL_Paste!$H3769)-N(GL_Paste!$G3769))</f>
        <v/>
      </c>
      <c r="B3772" s="43">
        <f>IF(GL_Paste!$B3769="","",DATE(YEAR(GL_Paste!$E3769),MONTH(GL_Paste!$E3769),1))</f>
        <v/>
      </c>
      <c r="C3772">
        <f>IF(GL_Paste!$B3769="","",IF(TRIM(GL_Paste!$M3769)&lt;&gt;"",TRIM(GL_Paste!$M3769),IFERROR(MID(GL_Paste!$I3769,FIND("[",GL_Paste!$I3769)+1,FIND("]",GL_Paste!$I3769)-FIND("[",GL_Paste!$I3769)-1),"")))</f>
        <v/>
      </c>
      <c r="D3772">
        <f>IF(GL_Paste!$B3769="","",IFERROR(INDEX(DeptName,MATCH($C3772,DeptTag,0)),"UNALLOCATED"))</f>
        <v/>
      </c>
      <c r="E3772">
        <f>IF(GL_Paste!$B3769="","",IFERROR(INDEX(AcctCat,MATCH(GL_Paste!$B3769&amp;"",AcctCode,0)),"UNKNOWN"))</f>
        <v/>
      </c>
      <c r="F3772">
        <f>IF(GL_Paste!$B3769="","",IFERROR(INDEX(AcctSub,MATCH(GL_Paste!$B3769&amp;"",AcctCode,0)),"UNKNOWN"))</f>
        <v/>
      </c>
    </row>
    <row r="3773">
      <c r="A3773" s="40">
        <f>IF(GL_Paste!$B3770="","",N(GL_Paste!$H3770)-N(GL_Paste!$G3770))</f>
        <v/>
      </c>
      <c r="B3773" s="43">
        <f>IF(GL_Paste!$B3770="","",DATE(YEAR(GL_Paste!$E3770),MONTH(GL_Paste!$E3770),1))</f>
        <v/>
      </c>
      <c r="C3773">
        <f>IF(GL_Paste!$B3770="","",IF(TRIM(GL_Paste!$M3770)&lt;&gt;"",TRIM(GL_Paste!$M3770),IFERROR(MID(GL_Paste!$I3770,FIND("[",GL_Paste!$I3770)+1,FIND("]",GL_Paste!$I3770)-FIND("[",GL_Paste!$I3770)-1),"")))</f>
        <v/>
      </c>
      <c r="D3773">
        <f>IF(GL_Paste!$B3770="","",IFERROR(INDEX(DeptName,MATCH($C3773,DeptTag,0)),"UNALLOCATED"))</f>
        <v/>
      </c>
      <c r="E3773">
        <f>IF(GL_Paste!$B3770="","",IFERROR(INDEX(AcctCat,MATCH(GL_Paste!$B3770&amp;"",AcctCode,0)),"UNKNOWN"))</f>
        <v/>
      </c>
      <c r="F3773">
        <f>IF(GL_Paste!$B3770="","",IFERROR(INDEX(AcctSub,MATCH(GL_Paste!$B3770&amp;"",AcctCode,0)),"UNKNOWN"))</f>
        <v/>
      </c>
    </row>
    <row r="3774">
      <c r="A3774" s="40">
        <f>IF(GL_Paste!$B3771="","",N(GL_Paste!$H3771)-N(GL_Paste!$G3771))</f>
        <v/>
      </c>
      <c r="B3774" s="43">
        <f>IF(GL_Paste!$B3771="","",DATE(YEAR(GL_Paste!$E3771),MONTH(GL_Paste!$E3771),1))</f>
        <v/>
      </c>
      <c r="C3774">
        <f>IF(GL_Paste!$B3771="","",IF(TRIM(GL_Paste!$M3771)&lt;&gt;"",TRIM(GL_Paste!$M3771),IFERROR(MID(GL_Paste!$I3771,FIND("[",GL_Paste!$I3771)+1,FIND("]",GL_Paste!$I3771)-FIND("[",GL_Paste!$I3771)-1),"")))</f>
        <v/>
      </c>
      <c r="D3774">
        <f>IF(GL_Paste!$B3771="","",IFERROR(INDEX(DeptName,MATCH($C3774,DeptTag,0)),"UNALLOCATED"))</f>
        <v/>
      </c>
      <c r="E3774">
        <f>IF(GL_Paste!$B3771="","",IFERROR(INDEX(AcctCat,MATCH(GL_Paste!$B3771&amp;"",AcctCode,0)),"UNKNOWN"))</f>
        <v/>
      </c>
      <c r="F3774">
        <f>IF(GL_Paste!$B3771="","",IFERROR(INDEX(AcctSub,MATCH(GL_Paste!$B3771&amp;"",AcctCode,0)),"UNKNOWN"))</f>
        <v/>
      </c>
    </row>
    <row r="3775">
      <c r="A3775" s="40">
        <f>IF(GL_Paste!$B3772="","",N(GL_Paste!$H3772)-N(GL_Paste!$G3772))</f>
        <v/>
      </c>
      <c r="B3775" s="43">
        <f>IF(GL_Paste!$B3772="","",DATE(YEAR(GL_Paste!$E3772),MONTH(GL_Paste!$E3772),1))</f>
        <v/>
      </c>
      <c r="C3775">
        <f>IF(GL_Paste!$B3772="","",IF(TRIM(GL_Paste!$M3772)&lt;&gt;"",TRIM(GL_Paste!$M3772),IFERROR(MID(GL_Paste!$I3772,FIND("[",GL_Paste!$I3772)+1,FIND("]",GL_Paste!$I3772)-FIND("[",GL_Paste!$I3772)-1),"")))</f>
        <v/>
      </c>
      <c r="D3775">
        <f>IF(GL_Paste!$B3772="","",IFERROR(INDEX(DeptName,MATCH($C3775,DeptTag,0)),"UNALLOCATED"))</f>
        <v/>
      </c>
      <c r="E3775">
        <f>IF(GL_Paste!$B3772="","",IFERROR(INDEX(AcctCat,MATCH(GL_Paste!$B3772&amp;"",AcctCode,0)),"UNKNOWN"))</f>
        <v/>
      </c>
      <c r="F3775">
        <f>IF(GL_Paste!$B3772="","",IFERROR(INDEX(AcctSub,MATCH(GL_Paste!$B3772&amp;"",AcctCode,0)),"UNKNOWN"))</f>
        <v/>
      </c>
    </row>
    <row r="3776">
      <c r="A3776" s="40">
        <f>IF(GL_Paste!$B3773="","",N(GL_Paste!$H3773)-N(GL_Paste!$G3773))</f>
        <v/>
      </c>
      <c r="B3776" s="43">
        <f>IF(GL_Paste!$B3773="","",DATE(YEAR(GL_Paste!$E3773),MONTH(GL_Paste!$E3773),1))</f>
        <v/>
      </c>
      <c r="C3776">
        <f>IF(GL_Paste!$B3773="","",IF(TRIM(GL_Paste!$M3773)&lt;&gt;"",TRIM(GL_Paste!$M3773),IFERROR(MID(GL_Paste!$I3773,FIND("[",GL_Paste!$I3773)+1,FIND("]",GL_Paste!$I3773)-FIND("[",GL_Paste!$I3773)-1),"")))</f>
        <v/>
      </c>
      <c r="D3776">
        <f>IF(GL_Paste!$B3773="","",IFERROR(INDEX(DeptName,MATCH($C3776,DeptTag,0)),"UNALLOCATED"))</f>
        <v/>
      </c>
      <c r="E3776">
        <f>IF(GL_Paste!$B3773="","",IFERROR(INDEX(AcctCat,MATCH(GL_Paste!$B3773&amp;"",AcctCode,0)),"UNKNOWN"))</f>
        <v/>
      </c>
      <c r="F3776">
        <f>IF(GL_Paste!$B3773="","",IFERROR(INDEX(AcctSub,MATCH(GL_Paste!$B3773&amp;"",AcctCode,0)),"UNKNOWN"))</f>
        <v/>
      </c>
    </row>
    <row r="3777">
      <c r="A3777" s="40">
        <f>IF(GL_Paste!$B3774="","",N(GL_Paste!$H3774)-N(GL_Paste!$G3774))</f>
        <v/>
      </c>
      <c r="B3777" s="43">
        <f>IF(GL_Paste!$B3774="","",DATE(YEAR(GL_Paste!$E3774),MONTH(GL_Paste!$E3774),1))</f>
        <v/>
      </c>
      <c r="C3777">
        <f>IF(GL_Paste!$B3774="","",IF(TRIM(GL_Paste!$M3774)&lt;&gt;"",TRIM(GL_Paste!$M3774),IFERROR(MID(GL_Paste!$I3774,FIND("[",GL_Paste!$I3774)+1,FIND("]",GL_Paste!$I3774)-FIND("[",GL_Paste!$I3774)-1),"")))</f>
        <v/>
      </c>
      <c r="D3777">
        <f>IF(GL_Paste!$B3774="","",IFERROR(INDEX(DeptName,MATCH($C3777,DeptTag,0)),"UNALLOCATED"))</f>
        <v/>
      </c>
      <c r="E3777">
        <f>IF(GL_Paste!$B3774="","",IFERROR(INDEX(AcctCat,MATCH(GL_Paste!$B3774&amp;"",AcctCode,0)),"UNKNOWN"))</f>
        <v/>
      </c>
      <c r="F3777">
        <f>IF(GL_Paste!$B3774="","",IFERROR(INDEX(AcctSub,MATCH(GL_Paste!$B3774&amp;"",AcctCode,0)),"UNKNOWN"))</f>
        <v/>
      </c>
    </row>
    <row r="3778">
      <c r="A3778" s="40">
        <f>IF(GL_Paste!$B3775="","",N(GL_Paste!$H3775)-N(GL_Paste!$G3775))</f>
        <v/>
      </c>
      <c r="B3778" s="43">
        <f>IF(GL_Paste!$B3775="","",DATE(YEAR(GL_Paste!$E3775),MONTH(GL_Paste!$E3775),1))</f>
        <v/>
      </c>
      <c r="C3778">
        <f>IF(GL_Paste!$B3775="","",IF(TRIM(GL_Paste!$M3775)&lt;&gt;"",TRIM(GL_Paste!$M3775),IFERROR(MID(GL_Paste!$I3775,FIND("[",GL_Paste!$I3775)+1,FIND("]",GL_Paste!$I3775)-FIND("[",GL_Paste!$I3775)-1),"")))</f>
        <v/>
      </c>
      <c r="D3778">
        <f>IF(GL_Paste!$B3775="","",IFERROR(INDEX(DeptName,MATCH($C3778,DeptTag,0)),"UNALLOCATED"))</f>
        <v/>
      </c>
      <c r="E3778">
        <f>IF(GL_Paste!$B3775="","",IFERROR(INDEX(AcctCat,MATCH(GL_Paste!$B3775&amp;"",AcctCode,0)),"UNKNOWN"))</f>
        <v/>
      </c>
      <c r="F3778">
        <f>IF(GL_Paste!$B3775="","",IFERROR(INDEX(AcctSub,MATCH(GL_Paste!$B3775&amp;"",AcctCode,0)),"UNKNOWN"))</f>
        <v/>
      </c>
    </row>
    <row r="3779">
      <c r="A3779" s="40">
        <f>IF(GL_Paste!$B3776="","",N(GL_Paste!$H3776)-N(GL_Paste!$G3776))</f>
        <v/>
      </c>
      <c r="B3779" s="43">
        <f>IF(GL_Paste!$B3776="","",DATE(YEAR(GL_Paste!$E3776),MONTH(GL_Paste!$E3776),1))</f>
        <v/>
      </c>
      <c r="C3779">
        <f>IF(GL_Paste!$B3776="","",IF(TRIM(GL_Paste!$M3776)&lt;&gt;"",TRIM(GL_Paste!$M3776),IFERROR(MID(GL_Paste!$I3776,FIND("[",GL_Paste!$I3776)+1,FIND("]",GL_Paste!$I3776)-FIND("[",GL_Paste!$I3776)-1),"")))</f>
        <v/>
      </c>
      <c r="D3779">
        <f>IF(GL_Paste!$B3776="","",IFERROR(INDEX(DeptName,MATCH($C3779,DeptTag,0)),"UNALLOCATED"))</f>
        <v/>
      </c>
      <c r="E3779">
        <f>IF(GL_Paste!$B3776="","",IFERROR(INDEX(AcctCat,MATCH(GL_Paste!$B3776&amp;"",AcctCode,0)),"UNKNOWN"))</f>
        <v/>
      </c>
      <c r="F3779">
        <f>IF(GL_Paste!$B3776="","",IFERROR(INDEX(AcctSub,MATCH(GL_Paste!$B3776&amp;"",AcctCode,0)),"UNKNOWN"))</f>
        <v/>
      </c>
    </row>
    <row r="3780">
      <c r="A3780" s="40">
        <f>IF(GL_Paste!$B3777="","",N(GL_Paste!$H3777)-N(GL_Paste!$G3777))</f>
        <v/>
      </c>
      <c r="B3780" s="43">
        <f>IF(GL_Paste!$B3777="","",DATE(YEAR(GL_Paste!$E3777),MONTH(GL_Paste!$E3777),1))</f>
        <v/>
      </c>
      <c r="C3780">
        <f>IF(GL_Paste!$B3777="","",IF(TRIM(GL_Paste!$M3777)&lt;&gt;"",TRIM(GL_Paste!$M3777),IFERROR(MID(GL_Paste!$I3777,FIND("[",GL_Paste!$I3777)+1,FIND("]",GL_Paste!$I3777)-FIND("[",GL_Paste!$I3777)-1),"")))</f>
        <v/>
      </c>
      <c r="D3780">
        <f>IF(GL_Paste!$B3777="","",IFERROR(INDEX(DeptName,MATCH($C3780,DeptTag,0)),"UNALLOCATED"))</f>
        <v/>
      </c>
      <c r="E3780">
        <f>IF(GL_Paste!$B3777="","",IFERROR(INDEX(AcctCat,MATCH(GL_Paste!$B3777&amp;"",AcctCode,0)),"UNKNOWN"))</f>
        <v/>
      </c>
      <c r="F3780">
        <f>IF(GL_Paste!$B3777="","",IFERROR(INDEX(AcctSub,MATCH(GL_Paste!$B3777&amp;"",AcctCode,0)),"UNKNOWN"))</f>
        <v/>
      </c>
    </row>
    <row r="3781">
      <c r="A3781" s="40">
        <f>IF(GL_Paste!$B3778="","",N(GL_Paste!$H3778)-N(GL_Paste!$G3778))</f>
        <v/>
      </c>
      <c r="B3781" s="43">
        <f>IF(GL_Paste!$B3778="","",DATE(YEAR(GL_Paste!$E3778),MONTH(GL_Paste!$E3778),1))</f>
        <v/>
      </c>
      <c r="C3781">
        <f>IF(GL_Paste!$B3778="","",IF(TRIM(GL_Paste!$M3778)&lt;&gt;"",TRIM(GL_Paste!$M3778),IFERROR(MID(GL_Paste!$I3778,FIND("[",GL_Paste!$I3778)+1,FIND("]",GL_Paste!$I3778)-FIND("[",GL_Paste!$I3778)-1),"")))</f>
        <v/>
      </c>
      <c r="D3781">
        <f>IF(GL_Paste!$B3778="","",IFERROR(INDEX(DeptName,MATCH($C3781,DeptTag,0)),"UNALLOCATED"))</f>
        <v/>
      </c>
      <c r="E3781">
        <f>IF(GL_Paste!$B3778="","",IFERROR(INDEX(AcctCat,MATCH(GL_Paste!$B3778&amp;"",AcctCode,0)),"UNKNOWN"))</f>
        <v/>
      </c>
      <c r="F3781">
        <f>IF(GL_Paste!$B3778="","",IFERROR(INDEX(AcctSub,MATCH(GL_Paste!$B3778&amp;"",AcctCode,0)),"UNKNOWN"))</f>
        <v/>
      </c>
    </row>
    <row r="3782">
      <c r="A3782" s="40">
        <f>IF(GL_Paste!$B3779="","",N(GL_Paste!$H3779)-N(GL_Paste!$G3779))</f>
        <v/>
      </c>
      <c r="B3782" s="43">
        <f>IF(GL_Paste!$B3779="","",DATE(YEAR(GL_Paste!$E3779),MONTH(GL_Paste!$E3779),1))</f>
        <v/>
      </c>
      <c r="C3782">
        <f>IF(GL_Paste!$B3779="","",IF(TRIM(GL_Paste!$M3779)&lt;&gt;"",TRIM(GL_Paste!$M3779),IFERROR(MID(GL_Paste!$I3779,FIND("[",GL_Paste!$I3779)+1,FIND("]",GL_Paste!$I3779)-FIND("[",GL_Paste!$I3779)-1),"")))</f>
        <v/>
      </c>
      <c r="D3782">
        <f>IF(GL_Paste!$B3779="","",IFERROR(INDEX(DeptName,MATCH($C3782,DeptTag,0)),"UNALLOCATED"))</f>
        <v/>
      </c>
      <c r="E3782">
        <f>IF(GL_Paste!$B3779="","",IFERROR(INDEX(AcctCat,MATCH(GL_Paste!$B3779&amp;"",AcctCode,0)),"UNKNOWN"))</f>
        <v/>
      </c>
      <c r="F3782">
        <f>IF(GL_Paste!$B3779="","",IFERROR(INDEX(AcctSub,MATCH(GL_Paste!$B3779&amp;"",AcctCode,0)),"UNKNOWN"))</f>
        <v/>
      </c>
    </row>
    <row r="3783">
      <c r="A3783" s="40">
        <f>IF(GL_Paste!$B3780="","",N(GL_Paste!$H3780)-N(GL_Paste!$G3780))</f>
        <v/>
      </c>
      <c r="B3783" s="43">
        <f>IF(GL_Paste!$B3780="","",DATE(YEAR(GL_Paste!$E3780),MONTH(GL_Paste!$E3780),1))</f>
        <v/>
      </c>
      <c r="C3783">
        <f>IF(GL_Paste!$B3780="","",IF(TRIM(GL_Paste!$M3780)&lt;&gt;"",TRIM(GL_Paste!$M3780),IFERROR(MID(GL_Paste!$I3780,FIND("[",GL_Paste!$I3780)+1,FIND("]",GL_Paste!$I3780)-FIND("[",GL_Paste!$I3780)-1),"")))</f>
        <v/>
      </c>
      <c r="D3783">
        <f>IF(GL_Paste!$B3780="","",IFERROR(INDEX(DeptName,MATCH($C3783,DeptTag,0)),"UNALLOCATED"))</f>
        <v/>
      </c>
      <c r="E3783">
        <f>IF(GL_Paste!$B3780="","",IFERROR(INDEX(AcctCat,MATCH(GL_Paste!$B3780&amp;"",AcctCode,0)),"UNKNOWN"))</f>
        <v/>
      </c>
      <c r="F3783">
        <f>IF(GL_Paste!$B3780="","",IFERROR(INDEX(AcctSub,MATCH(GL_Paste!$B3780&amp;"",AcctCode,0)),"UNKNOWN"))</f>
        <v/>
      </c>
    </row>
    <row r="3784">
      <c r="A3784" s="40">
        <f>IF(GL_Paste!$B3781="","",N(GL_Paste!$H3781)-N(GL_Paste!$G3781))</f>
        <v/>
      </c>
      <c r="B3784" s="43">
        <f>IF(GL_Paste!$B3781="","",DATE(YEAR(GL_Paste!$E3781),MONTH(GL_Paste!$E3781),1))</f>
        <v/>
      </c>
      <c r="C3784">
        <f>IF(GL_Paste!$B3781="","",IF(TRIM(GL_Paste!$M3781)&lt;&gt;"",TRIM(GL_Paste!$M3781),IFERROR(MID(GL_Paste!$I3781,FIND("[",GL_Paste!$I3781)+1,FIND("]",GL_Paste!$I3781)-FIND("[",GL_Paste!$I3781)-1),"")))</f>
        <v/>
      </c>
      <c r="D3784">
        <f>IF(GL_Paste!$B3781="","",IFERROR(INDEX(DeptName,MATCH($C3784,DeptTag,0)),"UNALLOCATED"))</f>
        <v/>
      </c>
      <c r="E3784">
        <f>IF(GL_Paste!$B3781="","",IFERROR(INDEX(AcctCat,MATCH(GL_Paste!$B3781&amp;"",AcctCode,0)),"UNKNOWN"))</f>
        <v/>
      </c>
      <c r="F3784">
        <f>IF(GL_Paste!$B3781="","",IFERROR(INDEX(AcctSub,MATCH(GL_Paste!$B3781&amp;"",AcctCode,0)),"UNKNOWN"))</f>
        <v/>
      </c>
    </row>
    <row r="3785">
      <c r="A3785" s="40">
        <f>IF(GL_Paste!$B3782="","",N(GL_Paste!$H3782)-N(GL_Paste!$G3782))</f>
        <v/>
      </c>
      <c r="B3785" s="43">
        <f>IF(GL_Paste!$B3782="","",DATE(YEAR(GL_Paste!$E3782),MONTH(GL_Paste!$E3782),1))</f>
        <v/>
      </c>
      <c r="C3785">
        <f>IF(GL_Paste!$B3782="","",IF(TRIM(GL_Paste!$M3782)&lt;&gt;"",TRIM(GL_Paste!$M3782),IFERROR(MID(GL_Paste!$I3782,FIND("[",GL_Paste!$I3782)+1,FIND("]",GL_Paste!$I3782)-FIND("[",GL_Paste!$I3782)-1),"")))</f>
        <v/>
      </c>
      <c r="D3785">
        <f>IF(GL_Paste!$B3782="","",IFERROR(INDEX(DeptName,MATCH($C3785,DeptTag,0)),"UNALLOCATED"))</f>
        <v/>
      </c>
      <c r="E3785">
        <f>IF(GL_Paste!$B3782="","",IFERROR(INDEX(AcctCat,MATCH(GL_Paste!$B3782&amp;"",AcctCode,0)),"UNKNOWN"))</f>
        <v/>
      </c>
      <c r="F3785">
        <f>IF(GL_Paste!$B3782="","",IFERROR(INDEX(AcctSub,MATCH(GL_Paste!$B3782&amp;"",AcctCode,0)),"UNKNOWN"))</f>
        <v/>
      </c>
    </row>
    <row r="3786">
      <c r="A3786" s="40">
        <f>IF(GL_Paste!$B3783="","",N(GL_Paste!$H3783)-N(GL_Paste!$G3783))</f>
        <v/>
      </c>
      <c r="B3786" s="43">
        <f>IF(GL_Paste!$B3783="","",DATE(YEAR(GL_Paste!$E3783),MONTH(GL_Paste!$E3783),1))</f>
        <v/>
      </c>
      <c r="C3786">
        <f>IF(GL_Paste!$B3783="","",IF(TRIM(GL_Paste!$M3783)&lt;&gt;"",TRIM(GL_Paste!$M3783),IFERROR(MID(GL_Paste!$I3783,FIND("[",GL_Paste!$I3783)+1,FIND("]",GL_Paste!$I3783)-FIND("[",GL_Paste!$I3783)-1),"")))</f>
        <v/>
      </c>
      <c r="D3786">
        <f>IF(GL_Paste!$B3783="","",IFERROR(INDEX(DeptName,MATCH($C3786,DeptTag,0)),"UNALLOCATED"))</f>
        <v/>
      </c>
      <c r="E3786">
        <f>IF(GL_Paste!$B3783="","",IFERROR(INDEX(AcctCat,MATCH(GL_Paste!$B3783&amp;"",AcctCode,0)),"UNKNOWN"))</f>
        <v/>
      </c>
      <c r="F3786">
        <f>IF(GL_Paste!$B3783="","",IFERROR(INDEX(AcctSub,MATCH(GL_Paste!$B3783&amp;"",AcctCode,0)),"UNKNOWN"))</f>
        <v/>
      </c>
    </row>
    <row r="3787">
      <c r="A3787" s="40">
        <f>IF(GL_Paste!$B3784="","",N(GL_Paste!$H3784)-N(GL_Paste!$G3784))</f>
        <v/>
      </c>
      <c r="B3787" s="43">
        <f>IF(GL_Paste!$B3784="","",DATE(YEAR(GL_Paste!$E3784),MONTH(GL_Paste!$E3784),1))</f>
        <v/>
      </c>
      <c r="C3787">
        <f>IF(GL_Paste!$B3784="","",IF(TRIM(GL_Paste!$M3784)&lt;&gt;"",TRIM(GL_Paste!$M3784),IFERROR(MID(GL_Paste!$I3784,FIND("[",GL_Paste!$I3784)+1,FIND("]",GL_Paste!$I3784)-FIND("[",GL_Paste!$I3784)-1),"")))</f>
        <v/>
      </c>
      <c r="D3787">
        <f>IF(GL_Paste!$B3784="","",IFERROR(INDEX(DeptName,MATCH($C3787,DeptTag,0)),"UNALLOCATED"))</f>
        <v/>
      </c>
      <c r="E3787">
        <f>IF(GL_Paste!$B3784="","",IFERROR(INDEX(AcctCat,MATCH(GL_Paste!$B3784&amp;"",AcctCode,0)),"UNKNOWN"))</f>
        <v/>
      </c>
      <c r="F3787">
        <f>IF(GL_Paste!$B3784="","",IFERROR(INDEX(AcctSub,MATCH(GL_Paste!$B3784&amp;"",AcctCode,0)),"UNKNOWN"))</f>
        <v/>
      </c>
    </row>
    <row r="3788">
      <c r="A3788" s="40">
        <f>IF(GL_Paste!$B3785="","",N(GL_Paste!$H3785)-N(GL_Paste!$G3785))</f>
        <v/>
      </c>
      <c r="B3788" s="43">
        <f>IF(GL_Paste!$B3785="","",DATE(YEAR(GL_Paste!$E3785),MONTH(GL_Paste!$E3785),1))</f>
        <v/>
      </c>
      <c r="C3788">
        <f>IF(GL_Paste!$B3785="","",IF(TRIM(GL_Paste!$M3785)&lt;&gt;"",TRIM(GL_Paste!$M3785),IFERROR(MID(GL_Paste!$I3785,FIND("[",GL_Paste!$I3785)+1,FIND("]",GL_Paste!$I3785)-FIND("[",GL_Paste!$I3785)-1),"")))</f>
        <v/>
      </c>
      <c r="D3788">
        <f>IF(GL_Paste!$B3785="","",IFERROR(INDEX(DeptName,MATCH($C3788,DeptTag,0)),"UNALLOCATED"))</f>
        <v/>
      </c>
      <c r="E3788">
        <f>IF(GL_Paste!$B3785="","",IFERROR(INDEX(AcctCat,MATCH(GL_Paste!$B3785&amp;"",AcctCode,0)),"UNKNOWN"))</f>
        <v/>
      </c>
      <c r="F3788">
        <f>IF(GL_Paste!$B3785="","",IFERROR(INDEX(AcctSub,MATCH(GL_Paste!$B3785&amp;"",AcctCode,0)),"UNKNOWN"))</f>
        <v/>
      </c>
    </row>
    <row r="3789">
      <c r="A3789" s="40">
        <f>IF(GL_Paste!$B3786="","",N(GL_Paste!$H3786)-N(GL_Paste!$G3786))</f>
        <v/>
      </c>
      <c r="B3789" s="43">
        <f>IF(GL_Paste!$B3786="","",DATE(YEAR(GL_Paste!$E3786),MONTH(GL_Paste!$E3786),1))</f>
        <v/>
      </c>
      <c r="C3789">
        <f>IF(GL_Paste!$B3786="","",IF(TRIM(GL_Paste!$M3786)&lt;&gt;"",TRIM(GL_Paste!$M3786),IFERROR(MID(GL_Paste!$I3786,FIND("[",GL_Paste!$I3786)+1,FIND("]",GL_Paste!$I3786)-FIND("[",GL_Paste!$I3786)-1),"")))</f>
        <v/>
      </c>
      <c r="D3789">
        <f>IF(GL_Paste!$B3786="","",IFERROR(INDEX(DeptName,MATCH($C3789,DeptTag,0)),"UNALLOCATED"))</f>
        <v/>
      </c>
      <c r="E3789">
        <f>IF(GL_Paste!$B3786="","",IFERROR(INDEX(AcctCat,MATCH(GL_Paste!$B3786&amp;"",AcctCode,0)),"UNKNOWN"))</f>
        <v/>
      </c>
      <c r="F3789">
        <f>IF(GL_Paste!$B3786="","",IFERROR(INDEX(AcctSub,MATCH(GL_Paste!$B3786&amp;"",AcctCode,0)),"UNKNOWN"))</f>
        <v/>
      </c>
    </row>
    <row r="3790">
      <c r="A3790" s="40">
        <f>IF(GL_Paste!$B3787="","",N(GL_Paste!$H3787)-N(GL_Paste!$G3787))</f>
        <v/>
      </c>
      <c r="B3790" s="43">
        <f>IF(GL_Paste!$B3787="","",DATE(YEAR(GL_Paste!$E3787),MONTH(GL_Paste!$E3787),1))</f>
        <v/>
      </c>
      <c r="C3790">
        <f>IF(GL_Paste!$B3787="","",IF(TRIM(GL_Paste!$M3787)&lt;&gt;"",TRIM(GL_Paste!$M3787),IFERROR(MID(GL_Paste!$I3787,FIND("[",GL_Paste!$I3787)+1,FIND("]",GL_Paste!$I3787)-FIND("[",GL_Paste!$I3787)-1),"")))</f>
        <v/>
      </c>
      <c r="D3790">
        <f>IF(GL_Paste!$B3787="","",IFERROR(INDEX(DeptName,MATCH($C3790,DeptTag,0)),"UNALLOCATED"))</f>
        <v/>
      </c>
      <c r="E3790">
        <f>IF(GL_Paste!$B3787="","",IFERROR(INDEX(AcctCat,MATCH(GL_Paste!$B3787&amp;"",AcctCode,0)),"UNKNOWN"))</f>
        <v/>
      </c>
      <c r="F3790">
        <f>IF(GL_Paste!$B3787="","",IFERROR(INDEX(AcctSub,MATCH(GL_Paste!$B3787&amp;"",AcctCode,0)),"UNKNOWN"))</f>
        <v/>
      </c>
    </row>
    <row r="3791">
      <c r="A3791" s="40">
        <f>IF(GL_Paste!$B3788="","",N(GL_Paste!$H3788)-N(GL_Paste!$G3788))</f>
        <v/>
      </c>
      <c r="B3791" s="43">
        <f>IF(GL_Paste!$B3788="","",DATE(YEAR(GL_Paste!$E3788),MONTH(GL_Paste!$E3788),1))</f>
        <v/>
      </c>
      <c r="C3791">
        <f>IF(GL_Paste!$B3788="","",IF(TRIM(GL_Paste!$M3788)&lt;&gt;"",TRIM(GL_Paste!$M3788),IFERROR(MID(GL_Paste!$I3788,FIND("[",GL_Paste!$I3788)+1,FIND("]",GL_Paste!$I3788)-FIND("[",GL_Paste!$I3788)-1),"")))</f>
        <v/>
      </c>
      <c r="D3791">
        <f>IF(GL_Paste!$B3788="","",IFERROR(INDEX(DeptName,MATCH($C3791,DeptTag,0)),"UNALLOCATED"))</f>
        <v/>
      </c>
      <c r="E3791">
        <f>IF(GL_Paste!$B3788="","",IFERROR(INDEX(AcctCat,MATCH(GL_Paste!$B3788&amp;"",AcctCode,0)),"UNKNOWN"))</f>
        <v/>
      </c>
      <c r="F3791">
        <f>IF(GL_Paste!$B3788="","",IFERROR(INDEX(AcctSub,MATCH(GL_Paste!$B3788&amp;"",AcctCode,0)),"UNKNOWN"))</f>
        <v/>
      </c>
    </row>
    <row r="3792">
      <c r="A3792" s="40">
        <f>IF(GL_Paste!$B3789="","",N(GL_Paste!$H3789)-N(GL_Paste!$G3789))</f>
        <v/>
      </c>
      <c r="B3792" s="43">
        <f>IF(GL_Paste!$B3789="","",DATE(YEAR(GL_Paste!$E3789),MONTH(GL_Paste!$E3789),1))</f>
        <v/>
      </c>
      <c r="C3792">
        <f>IF(GL_Paste!$B3789="","",IF(TRIM(GL_Paste!$M3789)&lt;&gt;"",TRIM(GL_Paste!$M3789),IFERROR(MID(GL_Paste!$I3789,FIND("[",GL_Paste!$I3789)+1,FIND("]",GL_Paste!$I3789)-FIND("[",GL_Paste!$I3789)-1),"")))</f>
        <v/>
      </c>
      <c r="D3792">
        <f>IF(GL_Paste!$B3789="","",IFERROR(INDEX(DeptName,MATCH($C3792,DeptTag,0)),"UNALLOCATED"))</f>
        <v/>
      </c>
      <c r="E3792">
        <f>IF(GL_Paste!$B3789="","",IFERROR(INDEX(AcctCat,MATCH(GL_Paste!$B3789&amp;"",AcctCode,0)),"UNKNOWN"))</f>
        <v/>
      </c>
      <c r="F3792">
        <f>IF(GL_Paste!$B3789="","",IFERROR(INDEX(AcctSub,MATCH(GL_Paste!$B3789&amp;"",AcctCode,0)),"UNKNOWN"))</f>
        <v/>
      </c>
    </row>
    <row r="3793">
      <c r="A3793" s="40">
        <f>IF(GL_Paste!$B3790="","",N(GL_Paste!$H3790)-N(GL_Paste!$G3790))</f>
        <v/>
      </c>
      <c r="B3793" s="43">
        <f>IF(GL_Paste!$B3790="","",DATE(YEAR(GL_Paste!$E3790),MONTH(GL_Paste!$E3790),1))</f>
        <v/>
      </c>
      <c r="C3793">
        <f>IF(GL_Paste!$B3790="","",IF(TRIM(GL_Paste!$M3790)&lt;&gt;"",TRIM(GL_Paste!$M3790),IFERROR(MID(GL_Paste!$I3790,FIND("[",GL_Paste!$I3790)+1,FIND("]",GL_Paste!$I3790)-FIND("[",GL_Paste!$I3790)-1),"")))</f>
        <v/>
      </c>
      <c r="D3793">
        <f>IF(GL_Paste!$B3790="","",IFERROR(INDEX(DeptName,MATCH($C3793,DeptTag,0)),"UNALLOCATED"))</f>
        <v/>
      </c>
      <c r="E3793">
        <f>IF(GL_Paste!$B3790="","",IFERROR(INDEX(AcctCat,MATCH(GL_Paste!$B3790&amp;"",AcctCode,0)),"UNKNOWN"))</f>
        <v/>
      </c>
      <c r="F3793">
        <f>IF(GL_Paste!$B3790="","",IFERROR(INDEX(AcctSub,MATCH(GL_Paste!$B3790&amp;"",AcctCode,0)),"UNKNOWN"))</f>
        <v/>
      </c>
    </row>
    <row r="3794">
      <c r="A3794" s="40">
        <f>IF(GL_Paste!$B3791="","",N(GL_Paste!$H3791)-N(GL_Paste!$G3791))</f>
        <v/>
      </c>
      <c r="B3794" s="43">
        <f>IF(GL_Paste!$B3791="","",DATE(YEAR(GL_Paste!$E3791),MONTH(GL_Paste!$E3791),1))</f>
        <v/>
      </c>
      <c r="C3794">
        <f>IF(GL_Paste!$B3791="","",IF(TRIM(GL_Paste!$M3791)&lt;&gt;"",TRIM(GL_Paste!$M3791),IFERROR(MID(GL_Paste!$I3791,FIND("[",GL_Paste!$I3791)+1,FIND("]",GL_Paste!$I3791)-FIND("[",GL_Paste!$I3791)-1),"")))</f>
        <v/>
      </c>
      <c r="D3794">
        <f>IF(GL_Paste!$B3791="","",IFERROR(INDEX(DeptName,MATCH($C3794,DeptTag,0)),"UNALLOCATED"))</f>
        <v/>
      </c>
      <c r="E3794">
        <f>IF(GL_Paste!$B3791="","",IFERROR(INDEX(AcctCat,MATCH(GL_Paste!$B3791&amp;"",AcctCode,0)),"UNKNOWN"))</f>
        <v/>
      </c>
      <c r="F3794">
        <f>IF(GL_Paste!$B3791="","",IFERROR(INDEX(AcctSub,MATCH(GL_Paste!$B3791&amp;"",AcctCode,0)),"UNKNOWN"))</f>
        <v/>
      </c>
    </row>
    <row r="3795">
      <c r="A3795" s="40">
        <f>IF(GL_Paste!$B3792="","",N(GL_Paste!$H3792)-N(GL_Paste!$G3792))</f>
        <v/>
      </c>
      <c r="B3795" s="43">
        <f>IF(GL_Paste!$B3792="","",DATE(YEAR(GL_Paste!$E3792),MONTH(GL_Paste!$E3792),1))</f>
        <v/>
      </c>
      <c r="C3795">
        <f>IF(GL_Paste!$B3792="","",IF(TRIM(GL_Paste!$M3792)&lt;&gt;"",TRIM(GL_Paste!$M3792),IFERROR(MID(GL_Paste!$I3792,FIND("[",GL_Paste!$I3792)+1,FIND("]",GL_Paste!$I3792)-FIND("[",GL_Paste!$I3792)-1),"")))</f>
        <v/>
      </c>
      <c r="D3795">
        <f>IF(GL_Paste!$B3792="","",IFERROR(INDEX(DeptName,MATCH($C3795,DeptTag,0)),"UNALLOCATED"))</f>
        <v/>
      </c>
      <c r="E3795">
        <f>IF(GL_Paste!$B3792="","",IFERROR(INDEX(AcctCat,MATCH(GL_Paste!$B3792&amp;"",AcctCode,0)),"UNKNOWN"))</f>
        <v/>
      </c>
      <c r="F3795">
        <f>IF(GL_Paste!$B3792="","",IFERROR(INDEX(AcctSub,MATCH(GL_Paste!$B3792&amp;"",AcctCode,0)),"UNKNOWN"))</f>
        <v/>
      </c>
    </row>
    <row r="3796">
      <c r="A3796" s="40">
        <f>IF(GL_Paste!$B3793="","",N(GL_Paste!$H3793)-N(GL_Paste!$G3793))</f>
        <v/>
      </c>
      <c r="B3796" s="43">
        <f>IF(GL_Paste!$B3793="","",DATE(YEAR(GL_Paste!$E3793),MONTH(GL_Paste!$E3793),1))</f>
        <v/>
      </c>
      <c r="C3796">
        <f>IF(GL_Paste!$B3793="","",IF(TRIM(GL_Paste!$M3793)&lt;&gt;"",TRIM(GL_Paste!$M3793),IFERROR(MID(GL_Paste!$I3793,FIND("[",GL_Paste!$I3793)+1,FIND("]",GL_Paste!$I3793)-FIND("[",GL_Paste!$I3793)-1),"")))</f>
        <v/>
      </c>
      <c r="D3796">
        <f>IF(GL_Paste!$B3793="","",IFERROR(INDEX(DeptName,MATCH($C3796,DeptTag,0)),"UNALLOCATED"))</f>
        <v/>
      </c>
      <c r="E3796">
        <f>IF(GL_Paste!$B3793="","",IFERROR(INDEX(AcctCat,MATCH(GL_Paste!$B3793&amp;"",AcctCode,0)),"UNKNOWN"))</f>
        <v/>
      </c>
      <c r="F3796">
        <f>IF(GL_Paste!$B3793="","",IFERROR(INDEX(AcctSub,MATCH(GL_Paste!$B3793&amp;"",AcctCode,0)),"UNKNOWN"))</f>
        <v/>
      </c>
    </row>
    <row r="3797">
      <c r="A3797" s="40">
        <f>IF(GL_Paste!$B3794="","",N(GL_Paste!$H3794)-N(GL_Paste!$G3794))</f>
        <v/>
      </c>
      <c r="B3797" s="43">
        <f>IF(GL_Paste!$B3794="","",DATE(YEAR(GL_Paste!$E3794),MONTH(GL_Paste!$E3794),1))</f>
        <v/>
      </c>
      <c r="C3797">
        <f>IF(GL_Paste!$B3794="","",IF(TRIM(GL_Paste!$M3794)&lt;&gt;"",TRIM(GL_Paste!$M3794),IFERROR(MID(GL_Paste!$I3794,FIND("[",GL_Paste!$I3794)+1,FIND("]",GL_Paste!$I3794)-FIND("[",GL_Paste!$I3794)-1),"")))</f>
        <v/>
      </c>
      <c r="D3797">
        <f>IF(GL_Paste!$B3794="","",IFERROR(INDEX(DeptName,MATCH($C3797,DeptTag,0)),"UNALLOCATED"))</f>
        <v/>
      </c>
      <c r="E3797">
        <f>IF(GL_Paste!$B3794="","",IFERROR(INDEX(AcctCat,MATCH(GL_Paste!$B3794&amp;"",AcctCode,0)),"UNKNOWN"))</f>
        <v/>
      </c>
      <c r="F3797">
        <f>IF(GL_Paste!$B3794="","",IFERROR(INDEX(AcctSub,MATCH(GL_Paste!$B3794&amp;"",AcctCode,0)),"UNKNOWN"))</f>
        <v/>
      </c>
    </row>
    <row r="3798">
      <c r="A3798" s="40">
        <f>IF(GL_Paste!$B3795="","",N(GL_Paste!$H3795)-N(GL_Paste!$G3795))</f>
        <v/>
      </c>
      <c r="B3798" s="43">
        <f>IF(GL_Paste!$B3795="","",DATE(YEAR(GL_Paste!$E3795),MONTH(GL_Paste!$E3795),1))</f>
        <v/>
      </c>
      <c r="C3798">
        <f>IF(GL_Paste!$B3795="","",IF(TRIM(GL_Paste!$M3795)&lt;&gt;"",TRIM(GL_Paste!$M3795),IFERROR(MID(GL_Paste!$I3795,FIND("[",GL_Paste!$I3795)+1,FIND("]",GL_Paste!$I3795)-FIND("[",GL_Paste!$I3795)-1),"")))</f>
        <v/>
      </c>
      <c r="D3798">
        <f>IF(GL_Paste!$B3795="","",IFERROR(INDEX(DeptName,MATCH($C3798,DeptTag,0)),"UNALLOCATED"))</f>
        <v/>
      </c>
      <c r="E3798">
        <f>IF(GL_Paste!$B3795="","",IFERROR(INDEX(AcctCat,MATCH(GL_Paste!$B3795&amp;"",AcctCode,0)),"UNKNOWN"))</f>
        <v/>
      </c>
      <c r="F3798">
        <f>IF(GL_Paste!$B3795="","",IFERROR(INDEX(AcctSub,MATCH(GL_Paste!$B3795&amp;"",AcctCode,0)),"UNKNOWN"))</f>
        <v/>
      </c>
    </row>
    <row r="3799">
      <c r="A3799" s="40">
        <f>IF(GL_Paste!$B3796="","",N(GL_Paste!$H3796)-N(GL_Paste!$G3796))</f>
        <v/>
      </c>
      <c r="B3799" s="43">
        <f>IF(GL_Paste!$B3796="","",DATE(YEAR(GL_Paste!$E3796),MONTH(GL_Paste!$E3796),1))</f>
        <v/>
      </c>
      <c r="C3799">
        <f>IF(GL_Paste!$B3796="","",IF(TRIM(GL_Paste!$M3796)&lt;&gt;"",TRIM(GL_Paste!$M3796),IFERROR(MID(GL_Paste!$I3796,FIND("[",GL_Paste!$I3796)+1,FIND("]",GL_Paste!$I3796)-FIND("[",GL_Paste!$I3796)-1),"")))</f>
        <v/>
      </c>
      <c r="D3799">
        <f>IF(GL_Paste!$B3796="","",IFERROR(INDEX(DeptName,MATCH($C3799,DeptTag,0)),"UNALLOCATED"))</f>
        <v/>
      </c>
      <c r="E3799">
        <f>IF(GL_Paste!$B3796="","",IFERROR(INDEX(AcctCat,MATCH(GL_Paste!$B3796&amp;"",AcctCode,0)),"UNKNOWN"))</f>
        <v/>
      </c>
      <c r="F3799">
        <f>IF(GL_Paste!$B3796="","",IFERROR(INDEX(AcctSub,MATCH(GL_Paste!$B3796&amp;"",AcctCode,0)),"UNKNOWN"))</f>
        <v/>
      </c>
    </row>
    <row r="3800">
      <c r="A3800" s="40">
        <f>IF(GL_Paste!$B3797="","",N(GL_Paste!$H3797)-N(GL_Paste!$G3797))</f>
        <v/>
      </c>
      <c r="B3800" s="43">
        <f>IF(GL_Paste!$B3797="","",DATE(YEAR(GL_Paste!$E3797),MONTH(GL_Paste!$E3797),1))</f>
        <v/>
      </c>
      <c r="C3800">
        <f>IF(GL_Paste!$B3797="","",IF(TRIM(GL_Paste!$M3797)&lt;&gt;"",TRIM(GL_Paste!$M3797),IFERROR(MID(GL_Paste!$I3797,FIND("[",GL_Paste!$I3797)+1,FIND("]",GL_Paste!$I3797)-FIND("[",GL_Paste!$I3797)-1),"")))</f>
        <v/>
      </c>
      <c r="D3800">
        <f>IF(GL_Paste!$B3797="","",IFERROR(INDEX(DeptName,MATCH($C3800,DeptTag,0)),"UNALLOCATED"))</f>
        <v/>
      </c>
      <c r="E3800">
        <f>IF(GL_Paste!$B3797="","",IFERROR(INDEX(AcctCat,MATCH(GL_Paste!$B3797&amp;"",AcctCode,0)),"UNKNOWN"))</f>
        <v/>
      </c>
      <c r="F3800">
        <f>IF(GL_Paste!$B3797="","",IFERROR(INDEX(AcctSub,MATCH(GL_Paste!$B3797&amp;"",AcctCode,0)),"UNKNOWN"))</f>
        <v/>
      </c>
    </row>
    <row r="3801">
      <c r="A3801" s="40">
        <f>IF(GL_Paste!$B3798="","",N(GL_Paste!$H3798)-N(GL_Paste!$G3798))</f>
        <v/>
      </c>
      <c r="B3801" s="43">
        <f>IF(GL_Paste!$B3798="","",DATE(YEAR(GL_Paste!$E3798),MONTH(GL_Paste!$E3798),1))</f>
        <v/>
      </c>
      <c r="C3801">
        <f>IF(GL_Paste!$B3798="","",IF(TRIM(GL_Paste!$M3798)&lt;&gt;"",TRIM(GL_Paste!$M3798),IFERROR(MID(GL_Paste!$I3798,FIND("[",GL_Paste!$I3798)+1,FIND("]",GL_Paste!$I3798)-FIND("[",GL_Paste!$I3798)-1),"")))</f>
        <v/>
      </c>
      <c r="D3801">
        <f>IF(GL_Paste!$B3798="","",IFERROR(INDEX(DeptName,MATCH($C3801,DeptTag,0)),"UNALLOCATED"))</f>
        <v/>
      </c>
      <c r="E3801">
        <f>IF(GL_Paste!$B3798="","",IFERROR(INDEX(AcctCat,MATCH(GL_Paste!$B3798&amp;"",AcctCode,0)),"UNKNOWN"))</f>
        <v/>
      </c>
      <c r="F3801">
        <f>IF(GL_Paste!$B3798="","",IFERROR(INDEX(AcctSub,MATCH(GL_Paste!$B3798&amp;"",AcctCode,0)),"UNKNOWN"))</f>
        <v/>
      </c>
    </row>
    <row r="3802">
      <c r="A3802" s="40">
        <f>IF(GL_Paste!$B3799="","",N(GL_Paste!$H3799)-N(GL_Paste!$G3799))</f>
        <v/>
      </c>
      <c r="B3802" s="43">
        <f>IF(GL_Paste!$B3799="","",DATE(YEAR(GL_Paste!$E3799),MONTH(GL_Paste!$E3799),1))</f>
        <v/>
      </c>
      <c r="C3802">
        <f>IF(GL_Paste!$B3799="","",IF(TRIM(GL_Paste!$M3799)&lt;&gt;"",TRIM(GL_Paste!$M3799),IFERROR(MID(GL_Paste!$I3799,FIND("[",GL_Paste!$I3799)+1,FIND("]",GL_Paste!$I3799)-FIND("[",GL_Paste!$I3799)-1),"")))</f>
        <v/>
      </c>
      <c r="D3802">
        <f>IF(GL_Paste!$B3799="","",IFERROR(INDEX(DeptName,MATCH($C3802,DeptTag,0)),"UNALLOCATED"))</f>
        <v/>
      </c>
      <c r="E3802">
        <f>IF(GL_Paste!$B3799="","",IFERROR(INDEX(AcctCat,MATCH(GL_Paste!$B3799&amp;"",AcctCode,0)),"UNKNOWN"))</f>
        <v/>
      </c>
      <c r="F3802">
        <f>IF(GL_Paste!$B3799="","",IFERROR(INDEX(AcctSub,MATCH(GL_Paste!$B3799&amp;"",AcctCode,0)),"UNKNOWN"))</f>
        <v/>
      </c>
    </row>
    <row r="3803">
      <c r="A3803" s="40">
        <f>IF(GL_Paste!$B3800="","",N(GL_Paste!$H3800)-N(GL_Paste!$G3800))</f>
        <v/>
      </c>
      <c r="B3803" s="43">
        <f>IF(GL_Paste!$B3800="","",DATE(YEAR(GL_Paste!$E3800),MONTH(GL_Paste!$E3800),1))</f>
        <v/>
      </c>
      <c r="C3803">
        <f>IF(GL_Paste!$B3800="","",IF(TRIM(GL_Paste!$M3800)&lt;&gt;"",TRIM(GL_Paste!$M3800),IFERROR(MID(GL_Paste!$I3800,FIND("[",GL_Paste!$I3800)+1,FIND("]",GL_Paste!$I3800)-FIND("[",GL_Paste!$I3800)-1),"")))</f>
        <v/>
      </c>
      <c r="D3803">
        <f>IF(GL_Paste!$B3800="","",IFERROR(INDEX(DeptName,MATCH($C3803,DeptTag,0)),"UNALLOCATED"))</f>
        <v/>
      </c>
      <c r="E3803">
        <f>IF(GL_Paste!$B3800="","",IFERROR(INDEX(AcctCat,MATCH(GL_Paste!$B3800&amp;"",AcctCode,0)),"UNKNOWN"))</f>
        <v/>
      </c>
      <c r="F3803">
        <f>IF(GL_Paste!$B3800="","",IFERROR(INDEX(AcctSub,MATCH(GL_Paste!$B3800&amp;"",AcctCode,0)),"UNKNOWN"))</f>
        <v/>
      </c>
    </row>
    <row r="3804">
      <c r="A3804" s="40">
        <f>IF(GL_Paste!$B3801="","",N(GL_Paste!$H3801)-N(GL_Paste!$G3801))</f>
        <v/>
      </c>
      <c r="B3804" s="43">
        <f>IF(GL_Paste!$B3801="","",DATE(YEAR(GL_Paste!$E3801),MONTH(GL_Paste!$E3801),1))</f>
        <v/>
      </c>
      <c r="C3804">
        <f>IF(GL_Paste!$B3801="","",IF(TRIM(GL_Paste!$M3801)&lt;&gt;"",TRIM(GL_Paste!$M3801),IFERROR(MID(GL_Paste!$I3801,FIND("[",GL_Paste!$I3801)+1,FIND("]",GL_Paste!$I3801)-FIND("[",GL_Paste!$I3801)-1),"")))</f>
        <v/>
      </c>
      <c r="D3804">
        <f>IF(GL_Paste!$B3801="","",IFERROR(INDEX(DeptName,MATCH($C3804,DeptTag,0)),"UNALLOCATED"))</f>
        <v/>
      </c>
      <c r="E3804">
        <f>IF(GL_Paste!$B3801="","",IFERROR(INDEX(AcctCat,MATCH(GL_Paste!$B3801&amp;"",AcctCode,0)),"UNKNOWN"))</f>
        <v/>
      </c>
      <c r="F3804">
        <f>IF(GL_Paste!$B3801="","",IFERROR(INDEX(AcctSub,MATCH(GL_Paste!$B3801&amp;"",AcctCode,0)),"UNKNOWN"))</f>
        <v/>
      </c>
    </row>
    <row r="3805">
      <c r="A3805" s="40">
        <f>IF(GL_Paste!$B3802="","",N(GL_Paste!$H3802)-N(GL_Paste!$G3802))</f>
        <v/>
      </c>
      <c r="B3805" s="43">
        <f>IF(GL_Paste!$B3802="","",DATE(YEAR(GL_Paste!$E3802),MONTH(GL_Paste!$E3802),1))</f>
        <v/>
      </c>
      <c r="C3805">
        <f>IF(GL_Paste!$B3802="","",IF(TRIM(GL_Paste!$M3802)&lt;&gt;"",TRIM(GL_Paste!$M3802),IFERROR(MID(GL_Paste!$I3802,FIND("[",GL_Paste!$I3802)+1,FIND("]",GL_Paste!$I3802)-FIND("[",GL_Paste!$I3802)-1),"")))</f>
        <v/>
      </c>
      <c r="D3805">
        <f>IF(GL_Paste!$B3802="","",IFERROR(INDEX(DeptName,MATCH($C3805,DeptTag,0)),"UNALLOCATED"))</f>
        <v/>
      </c>
      <c r="E3805">
        <f>IF(GL_Paste!$B3802="","",IFERROR(INDEX(AcctCat,MATCH(GL_Paste!$B3802&amp;"",AcctCode,0)),"UNKNOWN"))</f>
        <v/>
      </c>
      <c r="F3805">
        <f>IF(GL_Paste!$B3802="","",IFERROR(INDEX(AcctSub,MATCH(GL_Paste!$B3802&amp;"",AcctCode,0)),"UNKNOWN"))</f>
        <v/>
      </c>
    </row>
    <row r="3806">
      <c r="A3806" s="40">
        <f>IF(GL_Paste!$B3803="","",N(GL_Paste!$H3803)-N(GL_Paste!$G3803))</f>
        <v/>
      </c>
      <c r="B3806" s="43">
        <f>IF(GL_Paste!$B3803="","",DATE(YEAR(GL_Paste!$E3803),MONTH(GL_Paste!$E3803),1))</f>
        <v/>
      </c>
      <c r="C3806">
        <f>IF(GL_Paste!$B3803="","",IF(TRIM(GL_Paste!$M3803)&lt;&gt;"",TRIM(GL_Paste!$M3803),IFERROR(MID(GL_Paste!$I3803,FIND("[",GL_Paste!$I3803)+1,FIND("]",GL_Paste!$I3803)-FIND("[",GL_Paste!$I3803)-1),"")))</f>
        <v/>
      </c>
      <c r="D3806">
        <f>IF(GL_Paste!$B3803="","",IFERROR(INDEX(DeptName,MATCH($C3806,DeptTag,0)),"UNALLOCATED"))</f>
        <v/>
      </c>
      <c r="E3806">
        <f>IF(GL_Paste!$B3803="","",IFERROR(INDEX(AcctCat,MATCH(GL_Paste!$B3803&amp;"",AcctCode,0)),"UNKNOWN"))</f>
        <v/>
      </c>
      <c r="F3806">
        <f>IF(GL_Paste!$B3803="","",IFERROR(INDEX(AcctSub,MATCH(GL_Paste!$B3803&amp;"",AcctCode,0)),"UNKNOWN"))</f>
        <v/>
      </c>
    </row>
    <row r="3807">
      <c r="A3807" s="40">
        <f>IF(GL_Paste!$B3804="","",N(GL_Paste!$H3804)-N(GL_Paste!$G3804))</f>
        <v/>
      </c>
      <c r="B3807" s="43">
        <f>IF(GL_Paste!$B3804="","",DATE(YEAR(GL_Paste!$E3804),MONTH(GL_Paste!$E3804),1))</f>
        <v/>
      </c>
      <c r="C3807">
        <f>IF(GL_Paste!$B3804="","",IF(TRIM(GL_Paste!$M3804)&lt;&gt;"",TRIM(GL_Paste!$M3804),IFERROR(MID(GL_Paste!$I3804,FIND("[",GL_Paste!$I3804)+1,FIND("]",GL_Paste!$I3804)-FIND("[",GL_Paste!$I3804)-1),"")))</f>
        <v/>
      </c>
      <c r="D3807">
        <f>IF(GL_Paste!$B3804="","",IFERROR(INDEX(DeptName,MATCH($C3807,DeptTag,0)),"UNALLOCATED"))</f>
        <v/>
      </c>
      <c r="E3807">
        <f>IF(GL_Paste!$B3804="","",IFERROR(INDEX(AcctCat,MATCH(GL_Paste!$B3804&amp;"",AcctCode,0)),"UNKNOWN"))</f>
        <v/>
      </c>
      <c r="F3807">
        <f>IF(GL_Paste!$B3804="","",IFERROR(INDEX(AcctSub,MATCH(GL_Paste!$B3804&amp;"",AcctCode,0)),"UNKNOWN"))</f>
        <v/>
      </c>
    </row>
    <row r="3808">
      <c r="A3808" s="40">
        <f>IF(GL_Paste!$B3805="","",N(GL_Paste!$H3805)-N(GL_Paste!$G3805))</f>
        <v/>
      </c>
      <c r="B3808" s="43">
        <f>IF(GL_Paste!$B3805="","",DATE(YEAR(GL_Paste!$E3805),MONTH(GL_Paste!$E3805),1))</f>
        <v/>
      </c>
      <c r="C3808">
        <f>IF(GL_Paste!$B3805="","",IF(TRIM(GL_Paste!$M3805)&lt;&gt;"",TRIM(GL_Paste!$M3805),IFERROR(MID(GL_Paste!$I3805,FIND("[",GL_Paste!$I3805)+1,FIND("]",GL_Paste!$I3805)-FIND("[",GL_Paste!$I3805)-1),"")))</f>
        <v/>
      </c>
      <c r="D3808">
        <f>IF(GL_Paste!$B3805="","",IFERROR(INDEX(DeptName,MATCH($C3808,DeptTag,0)),"UNALLOCATED"))</f>
        <v/>
      </c>
      <c r="E3808">
        <f>IF(GL_Paste!$B3805="","",IFERROR(INDEX(AcctCat,MATCH(GL_Paste!$B3805&amp;"",AcctCode,0)),"UNKNOWN"))</f>
        <v/>
      </c>
      <c r="F3808">
        <f>IF(GL_Paste!$B3805="","",IFERROR(INDEX(AcctSub,MATCH(GL_Paste!$B3805&amp;"",AcctCode,0)),"UNKNOWN"))</f>
        <v/>
      </c>
    </row>
    <row r="3809">
      <c r="A3809" s="40">
        <f>IF(GL_Paste!$B3806="","",N(GL_Paste!$H3806)-N(GL_Paste!$G3806))</f>
        <v/>
      </c>
      <c r="B3809" s="43">
        <f>IF(GL_Paste!$B3806="","",DATE(YEAR(GL_Paste!$E3806),MONTH(GL_Paste!$E3806),1))</f>
        <v/>
      </c>
      <c r="C3809">
        <f>IF(GL_Paste!$B3806="","",IF(TRIM(GL_Paste!$M3806)&lt;&gt;"",TRIM(GL_Paste!$M3806),IFERROR(MID(GL_Paste!$I3806,FIND("[",GL_Paste!$I3806)+1,FIND("]",GL_Paste!$I3806)-FIND("[",GL_Paste!$I3806)-1),"")))</f>
        <v/>
      </c>
      <c r="D3809">
        <f>IF(GL_Paste!$B3806="","",IFERROR(INDEX(DeptName,MATCH($C3809,DeptTag,0)),"UNALLOCATED"))</f>
        <v/>
      </c>
      <c r="E3809">
        <f>IF(GL_Paste!$B3806="","",IFERROR(INDEX(AcctCat,MATCH(GL_Paste!$B3806&amp;"",AcctCode,0)),"UNKNOWN"))</f>
        <v/>
      </c>
      <c r="F3809">
        <f>IF(GL_Paste!$B3806="","",IFERROR(INDEX(AcctSub,MATCH(GL_Paste!$B3806&amp;"",AcctCode,0)),"UNKNOWN"))</f>
        <v/>
      </c>
    </row>
    <row r="3810">
      <c r="A3810" s="40">
        <f>IF(GL_Paste!$B3807="","",N(GL_Paste!$H3807)-N(GL_Paste!$G3807))</f>
        <v/>
      </c>
      <c r="B3810" s="43">
        <f>IF(GL_Paste!$B3807="","",DATE(YEAR(GL_Paste!$E3807),MONTH(GL_Paste!$E3807),1))</f>
        <v/>
      </c>
      <c r="C3810">
        <f>IF(GL_Paste!$B3807="","",IF(TRIM(GL_Paste!$M3807)&lt;&gt;"",TRIM(GL_Paste!$M3807),IFERROR(MID(GL_Paste!$I3807,FIND("[",GL_Paste!$I3807)+1,FIND("]",GL_Paste!$I3807)-FIND("[",GL_Paste!$I3807)-1),"")))</f>
        <v/>
      </c>
      <c r="D3810">
        <f>IF(GL_Paste!$B3807="","",IFERROR(INDEX(DeptName,MATCH($C3810,DeptTag,0)),"UNALLOCATED"))</f>
        <v/>
      </c>
      <c r="E3810">
        <f>IF(GL_Paste!$B3807="","",IFERROR(INDEX(AcctCat,MATCH(GL_Paste!$B3807&amp;"",AcctCode,0)),"UNKNOWN"))</f>
        <v/>
      </c>
      <c r="F3810">
        <f>IF(GL_Paste!$B3807="","",IFERROR(INDEX(AcctSub,MATCH(GL_Paste!$B3807&amp;"",AcctCode,0)),"UNKNOWN"))</f>
        <v/>
      </c>
    </row>
    <row r="3811">
      <c r="A3811" s="40">
        <f>IF(GL_Paste!$B3808="","",N(GL_Paste!$H3808)-N(GL_Paste!$G3808))</f>
        <v/>
      </c>
      <c r="B3811" s="43">
        <f>IF(GL_Paste!$B3808="","",DATE(YEAR(GL_Paste!$E3808),MONTH(GL_Paste!$E3808),1))</f>
        <v/>
      </c>
      <c r="C3811">
        <f>IF(GL_Paste!$B3808="","",IF(TRIM(GL_Paste!$M3808)&lt;&gt;"",TRIM(GL_Paste!$M3808),IFERROR(MID(GL_Paste!$I3808,FIND("[",GL_Paste!$I3808)+1,FIND("]",GL_Paste!$I3808)-FIND("[",GL_Paste!$I3808)-1),"")))</f>
        <v/>
      </c>
      <c r="D3811">
        <f>IF(GL_Paste!$B3808="","",IFERROR(INDEX(DeptName,MATCH($C3811,DeptTag,0)),"UNALLOCATED"))</f>
        <v/>
      </c>
      <c r="E3811">
        <f>IF(GL_Paste!$B3808="","",IFERROR(INDEX(AcctCat,MATCH(GL_Paste!$B3808&amp;"",AcctCode,0)),"UNKNOWN"))</f>
        <v/>
      </c>
      <c r="F3811">
        <f>IF(GL_Paste!$B3808="","",IFERROR(INDEX(AcctSub,MATCH(GL_Paste!$B3808&amp;"",AcctCode,0)),"UNKNOWN"))</f>
        <v/>
      </c>
    </row>
    <row r="3812">
      <c r="A3812" s="40">
        <f>IF(GL_Paste!$B3809="","",N(GL_Paste!$H3809)-N(GL_Paste!$G3809))</f>
        <v/>
      </c>
      <c r="B3812" s="43">
        <f>IF(GL_Paste!$B3809="","",DATE(YEAR(GL_Paste!$E3809),MONTH(GL_Paste!$E3809),1))</f>
        <v/>
      </c>
      <c r="C3812">
        <f>IF(GL_Paste!$B3809="","",IF(TRIM(GL_Paste!$M3809)&lt;&gt;"",TRIM(GL_Paste!$M3809),IFERROR(MID(GL_Paste!$I3809,FIND("[",GL_Paste!$I3809)+1,FIND("]",GL_Paste!$I3809)-FIND("[",GL_Paste!$I3809)-1),"")))</f>
        <v/>
      </c>
      <c r="D3812">
        <f>IF(GL_Paste!$B3809="","",IFERROR(INDEX(DeptName,MATCH($C3812,DeptTag,0)),"UNALLOCATED"))</f>
        <v/>
      </c>
      <c r="E3812">
        <f>IF(GL_Paste!$B3809="","",IFERROR(INDEX(AcctCat,MATCH(GL_Paste!$B3809&amp;"",AcctCode,0)),"UNKNOWN"))</f>
        <v/>
      </c>
      <c r="F3812">
        <f>IF(GL_Paste!$B3809="","",IFERROR(INDEX(AcctSub,MATCH(GL_Paste!$B3809&amp;"",AcctCode,0)),"UNKNOWN"))</f>
        <v/>
      </c>
    </row>
    <row r="3813">
      <c r="A3813" s="40">
        <f>IF(GL_Paste!$B3810="","",N(GL_Paste!$H3810)-N(GL_Paste!$G3810))</f>
        <v/>
      </c>
      <c r="B3813" s="43">
        <f>IF(GL_Paste!$B3810="","",DATE(YEAR(GL_Paste!$E3810),MONTH(GL_Paste!$E3810),1))</f>
        <v/>
      </c>
      <c r="C3813">
        <f>IF(GL_Paste!$B3810="","",IF(TRIM(GL_Paste!$M3810)&lt;&gt;"",TRIM(GL_Paste!$M3810),IFERROR(MID(GL_Paste!$I3810,FIND("[",GL_Paste!$I3810)+1,FIND("]",GL_Paste!$I3810)-FIND("[",GL_Paste!$I3810)-1),"")))</f>
        <v/>
      </c>
      <c r="D3813">
        <f>IF(GL_Paste!$B3810="","",IFERROR(INDEX(DeptName,MATCH($C3813,DeptTag,0)),"UNALLOCATED"))</f>
        <v/>
      </c>
      <c r="E3813">
        <f>IF(GL_Paste!$B3810="","",IFERROR(INDEX(AcctCat,MATCH(GL_Paste!$B3810&amp;"",AcctCode,0)),"UNKNOWN"))</f>
        <v/>
      </c>
      <c r="F3813">
        <f>IF(GL_Paste!$B3810="","",IFERROR(INDEX(AcctSub,MATCH(GL_Paste!$B3810&amp;"",AcctCode,0)),"UNKNOWN"))</f>
        <v/>
      </c>
    </row>
    <row r="3814">
      <c r="A3814" s="40">
        <f>IF(GL_Paste!$B3811="","",N(GL_Paste!$H3811)-N(GL_Paste!$G3811))</f>
        <v/>
      </c>
      <c r="B3814" s="43">
        <f>IF(GL_Paste!$B3811="","",DATE(YEAR(GL_Paste!$E3811),MONTH(GL_Paste!$E3811),1))</f>
        <v/>
      </c>
      <c r="C3814">
        <f>IF(GL_Paste!$B3811="","",IF(TRIM(GL_Paste!$M3811)&lt;&gt;"",TRIM(GL_Paste!$M3811),IFERROR(MID(GL_Paste!$I3811,FIND("[",GL_Paste!$I3811)+1,FIND("]",GL_Paste!$I3811)-FIND("[",GL_Paste!$I3811)-1),"")))</f>
        <v/>
      </c>
      <c r="D3814">
        <f>IF(GL_Paste!$B3811="","",IFERROR(INDEX(DeptName,MATCH($C3814,DeptTag,0)),"UNALLOCATED"))</f>
        <v/>
      </c>
      <c r="E3814">
        <f>IF(GL_Paste!$B3811="","",IFERROR(INDEX(AcctCat,MATCH(GL_Paste!$B3811&amp;"",AcctCode,0)),"UNKNOWN"))</f>
        <v/>
      </c>
      <c r="F3814">
        <f>IF(GL_Paste!$B3811="","",IFERROR(INDEX(AcctSub,MATCH(GL_Paste!$B3811&amp;"",AcctCode,0)),"UNKNOWN"))</f>
        <v/>
      </c>
    </row>
    <row r="3815">
      <c r="A3815" s="40">
        <f>IF(GL_Paste!$B3812="","",N(GL_Paste!$H3812)-N(GL_Paste!$G3812))</f>
        <v/>
      </c>
      <c r="B3815" s="43">
        <f>IF(GL_Paste!$B3812="","",DATE(YEAR(GL_Paste!$E3812),MONTH(GL_Paste!$E3812),1))</f>
        <v/>
      </c>
      <c r="C3815">
        <f>IF(GL_Paste!$B3812="","",IF(TRIM(GL_Paste!$M3812)&lt;&gt;"",TRIM(GL_Paste!$M3812),IFERROR(MID(GL_Paste!$I3812,FIND("[",GL_Paste!$I3812)+1,FIND("]",GL_Paste!$I3812)-FIND("[",GL_Paste!$I3812)-1),"")))</f>
        <v/>
      </c>
      <c r="D3815">
        <f>IF(GL_Paste!$B3812="","",IFERROR(INDEX(DeptName,MATCH($C3815,DeptTag,0)),"UNALLOCATED"))</f>
        <v/>
      </c>
      <c r="E3815">
        <f>IF(GL_Paste!$B3812="","",IFERROR(INDEX(AcctCat,MATCH(GL_Paste!$B3812&amp;"",AcctCode,0)),"UNKNOWN"))</f>
        <v/>
      </c>
      <c r="F3815">
        <f>IF(GL_Paste!$B3812="","",IFERROR(INDEX(AcctSub,MATCH(GL_Paste!$B3812&amp;"",AcctCode,0)),"UNKNOWN"))</f>
        <v/>
      </c>
    </row>
    <row r="3816">
      <c r="A3816" s="40">
        <f>IF(GL_Paste!$B3813="","",N(GL_Paste!$H3813)-N(GL_Paste!$G3813))</f>
        <v/>
      </c>
      <c r="B3816" s="43">
        <f>IF(GL_Paste!$B3813="","",DATE(YEAR(GL_Paste!$E3813),MONTH(GL_Paste!$E3813),1))</f>
        <v/>
      </c>
      <c r="C3816">
        <f>IF(GL_Paste!$B3813="","",IF(TRIM(GL_Paste!$M3813)&lt;&gt;"",TRIM(GL_Paste!$M3813),IFERROR(MID(GL_Paste!$I3813,FIND("[",GL_Paste!$I3813)+1,FIND("]",GL_Paste!$I3813)-FIND("[",GL_Paste!$I3813)-1),"")))</f>
        <v/>
      </c>
      <c r="D3816">
        <f>IF(GL_Paste!$B3813="","",IFERROR(INDEX(DeptName,MATCH($C3816,DeptTag,0)),"UNALLOCATED"))</f>
        <v/>
      </c>
      <c r="E3816">
        <f>IF(GL_Paste!$B3813="","",IFERROR(INDEX(AcctCat,MATCH(GL_Paste!$B3813&amp;"",AcctCode,0)),"UNKNOWN"))</f>
        <v/>
      </c>
      <c r="F3816">
        <f>IF(GL_Paste!$B3813="","",IFERROR(INDEX(AcctSub,MATCH(GL_Paste!$B3813&amp;"",AcctCode,0)),"UNKNOWN"))</f>
        <v/>
      </c>
    </row>
    <row r="3817">
      <c r="A3817" s="40">
        <f>IF(GL_Paste!$B3814="","",N(GL_Paste!$H3814)-N(GL_Paste!$G3814))</f>
        <v/>
      </c>
      <c r="B3817" s="43">
        <f>IF(GL_Paste!$B3814="","",DATE(YEAR(GL_Paste!$E3814),MONTH(GL_Paste!$E3814),1))</f>
        <v/>
      </c>
      <c r="C3817">
        <f>IF(GL_Paste!$B3814="","",IF(TRIM(GL_Paste!$M3814)&lt;&gt;"",TRIM(GL_Paste!$M3814),IFERROR(MID(GL_Paste!$I3814,FIND("[",GL_Paste!$I3814)+1,FIND("]",GL_Paste!$I3814)-FIND("[",GL_Paste!$I3814)-1),"")))</f>
        <v/>
      </c>
      <c r="D3817">
        <f>IF(GL_Paste!$B3814="","",IFERROR(INDEX(DeptName,MATCH($C3817,DeptTag,0)),"UNALLOCATED"))</f>
        <v/>
      </c>
      <c r="E3817">
        <f>IF(GL_Paste!$B3814="","",IFERROR(INDEX(AcctCat,MATCH(GL_Paste!$B3814&amp;"",AcctCode,0)),"UNKNOWN"))</f>
        <v/>
      </c>
      <c r="F3817">
        <f>IF(GL_Paste!$B3814="","",IFERROR(INDEX(AcctSub,MATCH(GL_Paste!$B3814&amp;"",AcctCode,0)),"UNKNOWN"))</f>
        <v/>
      </c>
    </row>
    <row r="3818">
      <c r="A3818" s="40">
        <f>IF(GL_Paste!$B3815="","",N(GL_Paste!$H3815)-N(GL_Paste!$G3815))</f>
        <v/>
      </c>
      <c r="B3818" s="43">
        <f>IF(GL_Paste!$B3815="","",DATE(YEAR(GL_Paste!$E3815),MONTH(GL_Paste!$E3815),1))</f>
        <v/>
      </c>
      <c r="C3818">
        <f>IF(GL_Paste!$B3815="","",IF(TRIM(GL_Paste!$M3815)&lt;&gt;"",TRIM(GL_Paste!$M3815),IFERROR(MID(GL_Paste!$I3815,FIND("[",GL_Paste!$I3815)+1,FIND("]",GL_Paste!$I3815)-FIND("[",GL_Paste!$I3815)-1),"")))</f>
        <v/>
      </c>
      <c r="D3818">
        <f>IF(GL_Paste!$B3815="","",IFERROR(INDEX(DeptName,MATCH($C3818,DeptTag,0)),"UNALLOCATED"))</f>
        <v/>
      </c>
      <c r="E3818">
        <f>IF(GL_Paste!$B3815="","",IFERROR(INDEX(AcctCat,MATCH(GL_Paste!$B3815&amp;"",AcctCode,0)),"UNKNOWN"))</f>
        <v/>
      </c>
      <c r="F3818">
        <f>IF(GL_Paste!$B3815="","",IFERROR(INDEX(AcctSub,MATCH(GL_Paste!$B3815&amp;"",AcctCode,0)),"UNKNOWN"))</f>
        <v/>
      </c>
    </row>
    <row r="3819">
      <c r="A3819" s="40">
        <f>IF(GL_Paste!$B3816="","",N(GL_Paste!$H3816)-N(GL_Paste!$G3816))</f>
        <v/>
      </c>
      <c r="B3819" s="43">
        <f>IF(GL_Paste!$B3816="","",DATE(YEAR(GL_Paste!$E3816),MONTH(GL_Paste!$E3816),1))</f>
        <v/>
      </c>
      <c r="C3819">
        <f>IF(GL_Paste!$B3816="","",IF(TRIM(GL_Paste!$M3816)&lt;&gt;"",TRIM(GL_Paste!$M3816),IFERROR(MID(GL_Paste!$I3816,FIND("[",GL_Paste!$I3816)+1,FIND("]",GL_Paste!$I3816)-FIND("[",GL_Paste!$I3816)-1),"")))</f>
        <v/>
      </c>
      <c r="D3819">
        <f>IF(GL_Paste!$B3816="","",IFERROR(INDEX(DeptName,MATCH($C3819,DeptTag,0)),"UNALLOCATED"))</f>
        <v/>
      </c>
      <c r="E3819">
        <f>IF(GL_Paste!$B3816="","",IFERROR(INDEX(AcctCat,MATCH(GL_Paste!$B3816&amp;"",AcctCode,0)),"UNKNOWN"))</f>
        <v/>
      </c>
      <c r="F3819">
        <f>IF(GL_Paste!$B3816="","",IFERROR(INDEX(AcctSub,MATCH(GL_Paste!$B3816&amp;"",AcctCode,0)),"UNKNOWN"))</f>
        <v/>
      </c>
    </row>
    <row r="3820">
      <c r="A3820" s="40">
        <f>IF(GL_Paste!$B3817="","",N(GL_Paste!$H3817)-N(GL_Paste!$G3817))</f>
        <v/>
      </c>
      <c r="B3820" s="43">
        <f>IF(GL_Paste!$B3817="","",DATE(YEAR(GL_Paste!$E3817),MONTH(GL_Paste!$E3817),1))</f>
        <v/>
      </c>
      <c r="C3820">
        <f>IF(GL_Paste!$B3817="","",IF(TRIM(GL_Paste!$M3817)&lt;&gt;"",TRIM(GL_Paste!$M3817),IFERROR(MID(GL_Paste!$I3817,FIND("[",GL_Paste!$I3817)+1,FIND("]",GL_Paste!$I3817)-FIND("[",GL_Paste!$I3817)-1),"")))</f>
        <v/>
      </c>
      <c r="D3820">
        <f>IF(GL_Paste!$B3817="","",IFERROR(INDEX(DeptName,MATCH($C3820,DeptTag,0)),"UNALLOCATED"))</f>
        <v/>
      </c>
      <c r="E3820">
        <f>IF(GL_Paste!$B3817="","",IFERROR(INDEX(AcctCat,MATCH(GL_Paste!$B3817&amp;"",AcctCode,0)),"UNKNOWN"))</f>
        <v/>
      </c>
      <c r="F3820">
        <f>IF(GL_Paste!$B3817="","",IFERROR(INDEX(AcctSub,MATCH(GL_Paste!$B3817&amp;"",AcctCode,0)),"UNKNOWN"))</f>
        <v/>
      </c>
    </row>
    <row r="3821">
      <c r="A3821" s="40">
        <f>IF(GL_Paste!$B3818="","",N(GL_Paste!$H3818)-N(GL_Paste!$G3818))</f>
        <v/>
      </c>
      <c r="B3821" s="43">
        <f>IF(GL_Paste!$B3818="","",DATE(YEAR(GL_Paste!$E3818),MONTH(GL_Paste!$E3818),1))</f>
        <v/>
      </c>
      <c r="C3821">
        <f>IF(GL_Paste!$B3818="","",IF(TRIM(GL_Paste!$M3818)&lt;&gt;"",TRIM(GL_Paste!$M3818),IFERROR(MID(GL_Paste!$I3818,FIND("[",GL_Paste!$I3818)+1,FIND("]",GL_Paste!$I3818)-FIND("[",GL_Paste!$I3818)-1),"")))</f>
        <v/>
      </c>
      <c r="D3821">
        <f>IF(GL_Paste!$B3818="","",IFERROR(INDEX(DeptName,MATCH($C3821,DeptTag,0)),"UNALLOCATED"))</f>
        <v/>
      </c>
      <c r="E3821">
        <f>IF(GL_Paste!$B3818="","",IFERROR(INDEX(AcctCat,MATCH(GL_Paste!$B3818&amp;"",AcctCode,0)),"UNKNOWN"))</f>
        <v/>
      </c>
      <c r="F3821">
        <f>IF(GL_Paste!$B3818="","",IFERROR(INDEX(AcctSub,MATCH(GL_Paste!$B3818&amp;"",AcctCode,0)),"UNKNOWN"))</f>
        <v/>
      </c>
    </row>
    <row r="3822">
      <c r="A3822" s="40">
        <f>IF(GL_Paste!$B3819="","",N(GL_Paste!$H3819)-N(GL_Paste!$G3819))</f>
        <v/>
      </c>
      <c r="B3822" s="43">
        <f>IF(GL_Paste!$B3819="","",DATE(YEAR(GL_Paste!$E3819),MONTH(GL_Paste!$E3819),1))</f>
        <v/>
      </c>
      <c r="C3822">
        <f>IF(GL_Paste!$B3819="","",IF(TRIM(GL_Paste!$M3819)&lt;&gt;"",TRIM(GL_Paste!$M3819),IFERROR(MID(GL_Paste!$I3819,FIND("[",GL_Paste!$I3819)+1,FIND("]",GL_Paste!$I3819)-FIND("[",GL_Paste!$I3819)-1),"")))</f>
        <v/>
      </c>
      <c r="D3822">
        <f>IF(GL_Paste!$B3819="","",IFERROR(INDEX(DeptName,MATCH($C3822,DeptTag,0)),"UNALLOCATED"))</f>
        <v/>
      </c>
      <c r="E3822">
        <f>IF(GL_Paste!$B3819="","",IFERROR(INDEX(AcctCat,MATCH(GL_Paste!$B3819&amp;"",AcctCode,0)),"UNKNOWN"))</f>
        <v/>
      </c>
      <c r="F3822">
        <f>IF(GL_Paste!$B3819="","",IFERROR(INDEX(AcctSub,MATCH(GL_Paste!$B3819&amp;"",AcctCode,0)),"UNKNOWN"))</f>
        <v/>
      </c>
    </row>
    <row r="3823">
      <c r="A3823" s="40">
        <f>IF(GL_Paste!$B3820="","",N(GL_Paste!$H3820)-N(GL_Paste!$G3820))</f>
        <v/>
      </c>
      <c r="B3823" s="43">
        <f>IF(GL_Paste!$B3820="","",DATE(YEAR(GL_Paste!$E3820),MONTH(GL_Paste!$E3820),1))</f>
        <v/>
      </c>
      <c r="C3823">
        <f>IF(GL_Paste!$B3820="","",IF(TRIM(GL_Paste!$M3820)&lt;&gt;"",TRIM(GL_Paste!$M3820),IFERROR(MID(GL_Paste!$I3820,FIND("[",GL_Paste!$I3820)+1,FIND("]",GL_Paste!$I3820)-FIND("[",GL_Paste!$I3820)-1),"")))</f>
        <v/>
      </c>
      <c r="D3823">
        <f>IF(GL_Paste!$B3820="","",IFERROR(INDEX(DeptName,MATCH($C3823,DeptTag,0)),"UNALLOCATED"))</f>
        <v/>
      </c>
      <c r="E3823">
        <f>IF(GL_Paste!$B3820="","",IFERROR(INDEX(AcctCat,MATCH(GL_Paste!$B3820&amp;"",AcctCode,0)),"UNKNOWN"))</f>
        <v/>
      </c>
      <c r="F3823">
        <f>IF(GL_Paste!$B3820="","",IFERROR(INDEX(AcctSub,MATCH(GL_Paste!$B3820&amp;"",AcctCode,0)),"UNKNOWN"))</f>
        <v/>
      </c>
    </row>
    <row r="3824">
      <c r="A3824" s="40">
        <f>IF(GL_Paste!$B3821="","",N(GL_Paste!$H3821)-N(GL_Paste!$G3821))</f>
        <v/>
      </c>
      <c r="B3824" s="43">
        <f>IF(GL_Paste!$B3821="","",DATE(YEAR(GL_Paste!$E3821),MONTH(GL_Paste!$E3821),1))</f>
        <v/>
      </c>
      <c r="C3824">
        <f>IF(GL_Paste!$B3821="","",IF(TRIM(GL_Paste!$M3821)&lt;&gt;"",TRIM(GL_Paste!$M3821),IFERROR(MID(GL_Paste!$I3821,FIND("[",GL_Paste!$I3821)+1,FIND("]",GL_Paste!$I3821)-FIND("[",GL_Paste!$I3821)-1),"")))</f>
        <v/>
      </c>
      <c r="D3824">
        <f>IF(GL_Paste!$B3821="","",IFERROR(INDEX(DeptName,MATCH($C3824,DeptTag,0)),"UNALLOCATED"))</f>
        <v/>
      </c>
      <c r="E3824">
        <f>IF(GL_Paste!$B3821="","",IFERROR(INDEX(AcctCat,MATCH(GL_Paste!$B3821&amp;"",AcctCode,0)),"UNKNOWN"))</f>
        <v/>
      </c>
      <c r="F3824">
        <f>IF(GL_Paste!$B3821="","",IFERROR(INDEX(AcctSub,MATCH(GL_Paste!$B3821&amp;"",AcctCode,0)),"UNKNOWN"))</f>
        <v/>
      </c>
    </row>
    <row r="3825">
      <c r="A3825" s="40">
        <f>IF(GL_Paste!$B3822="","",N(GL_Paste!$H3822)-N(GL_Paste!$G3822))</f>
        <v/>
      </c>
      <c r="B3825" s="43">
        <f>IF(GL_Paste!$B3822="","",DATE(YEAR(GL_Paste!$E3822),MONTH(GL_Paste!$E3822),1))</f>
        <v/>
      </c>
      <c r="C3825">
        <f>IF(GL_Paste!$B3822="","",IF(TRIM(GL_Paste!$M3822)&lt;&gt;"",TRIM(GL_Paste!$M3822),IFERROR(MID(GL_Paste!$I3822,FIND("[",GL_Paste!$I3822)+1,FIND("]",GL_Paste!$I3822)-FIND("[",GL_Paste!$I3822)-1),"")))</f>
        <v/>
      </c>
      <c r="D3825">
        <f>IF(GL_Paste!$B3822="","",IFERROR(INDEX(DeptName,MATCH($C3825,DeptTag,0)),"UNALLOCATED"))</f>
        <v/>
      </c>
      <c r="E3825">
        <f>IF(GL_Paste!$B3822="","",IFERROR(INDEX(AcctCat,MATCH(GL_Paste!$B3822&amp;"",AcctCode,0)),"UNKNOWN"))</f>
        <v/>
      </c>
      <c r="F3825">
        <f>IF(GL_Paste!$B3822="","",IFERROR(INDEX(AcctSub,MATCH(GL_Paste!$B3822&amp;"",AcctCode,0)),"UNKNOWN"))</f>
        <v/>
      </c>
    </row>
    <row r="3826">
      <c r="A3826" s="40">
        <f>IF(GL_Paste!$B3823="","",N(GL_Paste!$H3823)-N(GL_Paste!$G3823))</f>
        <v/>
      </c>
      <c r="B3826" s="43">
        <f>IF(GL_Paste!$B3823="","",DATE(YEAR(GL_Paste!$E3823),MONTH(GL_Paste!$E3823),1))</f>
        <v/>
      </c>
      <c r="C3826">
        <f>IF(GL_Paste!$B3823="","",IF(TRIM(GL_Paste!$M3823)&lt;&gt;"",TRIM(GL_Paste!$M3823),IFERROR(MID(GL_Paste!$I3823,FIND("[",GL_Paste!$I3823)+1,FIND("]",GL_Paste!$I3823)-FIND("[",GL_Paste!$I3823)-1),"")))</f>
        <v/>
      </c>
      <c r="D3826">
        <f>IF(GL_Paste!$B3823="","",IFERROR(INDEX(DeptName,MATCH($C3826,DeptTag,0)),"UNALLOCATED"))</f>
        <v/>
      </c>
      <c r="E3826">
        <f>IF(GL_Paste!$B3823="","",IFERROR(INDEX(AcctCat,MATCH(GL_Paste!$B3823&amp;"",AcctCode,0)),"UNKNOWN"))</f>
        <v/>
      </c>
      <c r="F3826">
        <f>IF(GL_Paste!$B3823="","",IFERROR(INDEX(AcctSub,MATCH(GL_Paste!$B3823&amp;"",AcctCode,0)),"UNKNOWN"))</f>
        <v/>
      </c>
    </row>
    <row r="3827">
      <c r="A3827" s="40">
        <f>IF(GL_Paste!$B3824="","",N(GL_Paste!$H3824)-N(GL_Paste!$G3824))</f>
        <v/>
      </c>
      <c r="B3827" s="43">
        <f>IF(GL_Paste!$B3824="","",DATE(YEAR(GL_Paste!$E3824),MONTH(GL_Paste!$E3824),1))</f>
        <v/>
      </c>
      <c r="C3827">
        <f>IF(GL_Paste!$B3824="","",IF(TRIM(GL_Paste!$M3824)&lt;&gt;"",TRIM(GL_Paste!$M3824),IFERROR(MID(GL_Paste!$I3824,FIND("[",GL_Paste!$I3824)+1,FIND("]",GL_Paste!$I3824)-FIND("[",GL_Paste!$I3824)-1),"")))</f>
        <v/>
      </c>
      <c r="D3827">
        <f>IF(GL_Paste!$B3824="","",IFERROR(INDEX(DeptName,MATCH($C3827,DeptTag,0)),"UNALLOCATED"))</f>
        <v/>
      </c>
      <c r="E3827">
        <f>IF(GL_Paste!$B3824="","",IFERROR(INDEX(AcctCat,MATCH(GL_Paste!$B3824&amp;"",AcctCode,0)),"UNKNOWN"))</f>
        <v/>
      </c>
      <c r="F3827">
        <f>IF(GL_Paste!$B3824="","",IFERROR(INDEX(AcctSub,MATCH(GL_Paste!$B3824&amp;"",AcctCode,0)),"UNKNOWN"))</f>
        <v/>
      </c>
    </row>
    <row r="3828">
      <c r="A3828" s="40">
        <f>IF(GL_Paste!$B3825="","",N(GL_Paste!$H3825)-N(GL_Paste!$G3825))</f>
        <v/>
      </c>
      <c r="B3828" s="43">
        <f>IF(GL_Paste!$B3825="","",DATE(YEAR(GL_Paste!$E3825),MONTH(GL_Paste!$E3825),1))</f>
        <v/>
      </c>
      <c r="C3828">
        <f>IF(GL_Paste!$B3825="","",IF(TRIM(GL_Paste!$M3825)&lt;&gt;"",TRIM(GL_Paste!$M3825),IFERROR(MID(GL_Paste!$I3825,FIND("[",GL_Paste!$I3825)+1,FIND("]",GL_Paste!$I3825)-FIND("[",GL_Paste!$I3825)-1),"")))</f>
        <v/>
      </c>
      <c r="D3828">
        <f>IF(GL_Paste!$B3825="","",IFERROR(INDEX(DeptName,MATCH($C3828,DeptTag,0)),"UNALLOCATED"))</f>
        <v/>
      </c>
      <c r="E3828">
        <f>IF(GL_Paste!$B3825="","",IFERROR(INDEX(AcctCat,MATCH(GL_Paste!$B3825&amp;"",AcctCode,0)),"UNKNOWN"))</f>
        <v/>
      </c>
      <c r="F3828">
        <f>IF(GL_Paste!$B3825="","",IFERROR(INDEX(AcctSub,MATCH(GL_Paste!$B3825&amp;"",AcctCode,0)),"UNKNOWN"))</f>
        <v/>
      </c>
    </row>
    <row r="3829">
      <c r="A3829" s="40">
        <f>IF(GL_Paste!$B3826="","",N(GL_Paste!$H3826)-N(GL_Paste!$G3826))</f>
        <v/>
      </c>
      <c r="B3829" s="43">
        <f>IF(GL_Paste!$B3826="","",DATE(YEAR(GL_Paste!$E3826),MONTH(GL_Paste!$E3826),1))</f>
        <v/>
      </c>
      <c r="C3829">
        <f>IF(GL_Paste!$B3826="","",IF(TRIM(GL_Paste!$M3826)&lt;&gt;"",TRIM(GL_Paste!$M3826),IFERROR(MID(GL_Paste!$I3826,FIND("[",GL_Paste!$I3826)+1,FIND("]",GL_Paste!$I3826)-FIND("[",GL_Paste!$I3826)-1),"")))</f>
        <v/>
      </c>
      <c r="D3829">
        <f>IF(GL_Paste!$B3826="","",IFERROR(INDEX(DeptName,MATCH($C3829,DeptTag,0)),"UNALLOCATED"))</f>
        <v/>
      </c>
      <c r="E3829">
        <f>IF(GL_Paste!$B3826="","",IFERROR(INDEX(AcctCat,MATCH(GL_Paste!$B3826&amp;"",AcctCode,0)),"UNKNOWN"))</f>
        <v/>
      </c>
      <c r="F3829">
        <f>IF(GL_Paste!$B3826="","",IFERROR(INDEX(AcctSub,MATCH(GL_Paste!$B3826&amp;"",AcctCode,0)),"UNKNOWN"))</f>
        <v/>
      </c>
    </row>
    <row r="3830">
      <c r="A3830" s="40">
        <f>IF(GL_Paste!$B3827="","",N(GL_Paste!$H3827)-N(GL_Paste!$G3827))</f>
        <v/>
      </c>
      <c r="B3830" s="43">
        <f>IF(GL_Paste!$B3827="","",DATE(YEAR(GL_Paste!$E3827),MONTH(GL_Paste!$E3827),1))</f>
        <v/>
      </c>
      <c r="C3830">
        <f>IF(GL_Paste!$B3827="","",IF(TRIM(GL_Paste!$M3827)&lt;&gt;"",TRIM(GL_Paste!$M3827),IFERROR(MID(GL_Paste!$I3827,FIND("[",GL_Paste!$I3827)+1,FIND("]",GL_Paste!$I3827)-FIND("[",GL_Paste!$I3827)-1),"")))</f>
        <v/>
      </c>
      <c r="D3830">
        <f>IF(GL_Paste!$B3827="","",IFERROR(INDEX(DeptName,MATCH($C3830,DeptTag,0)),"UNALLOCATED"))</f>
        <v/>
      </c>
      <c r="E3830">
        <f>IF(GL_Paste!$B3827="","",IFERROR(INDEX(AcctCat,MATCH(GL_Paste!$B3827&amp;"",AcctCode,0)),"UNKNOWN"))</f>
        <v/>
      </c>
      <c r="F3830">
        <f>IF(GL_Paste!$B3827="","",IFERROR(INDEX(AcctSub,MATCH(GL_Paste!$B3827&amp;"",AcctCode,0)),"UNKNOWN"))</f>
        <v/>
      </c>
    </row>
    <row r="3831">
      <c r="A3831" s="40">
        <f>IF(GL_Paste!$B3828="","",N(GL_Paste!$H3828)-N(GL_Paste!$G3828))</f>
        <v/>
      </c>
      <c r="B3831" s="43">
        <f>IF(GL_Paste!$B3828="","",DATE(YEAR(GL_Paste!$E3828),MONTH(GL_Paste!$E3828),1))</f>
        <v/>
      </c>
      <c r="C3831">
        <f>IF(GL_Paste!$B3828="","",IF(TRIM(GL_Paste!$M3828)&lt;&gt;"",TRIM(GL_Paste!$M3828),IFERROR(MID(GL_Paste!$I3828,FIND("[",GL_Paste!$I3828)+1,FIND("]",GL_Paste!$I3828)-FIND("[",GL_Paste!$I3828)-1),"")))</f>
        <v/>
      </c>
      <c r="D3831">
        <f>IF(GL_Paste!$B3828="","",IFERROR(INDEX(DeptName,MATCH($C3831,DeptTag,0)),"UNALLOCATED"))</f>
        <v/>
      </c>
      <c r="E3831">
        <f>IF(GL_Paste!$B3828="","",IFERROR(INDEX(AcctCat,MATCH(GL_Paste!$B3828&amp;"",AcctCode,0)),"UNKNOWN"))</f>
        <v/>
      </c>
      <c r="F3831">
        <f>IF(GL_Paste!$B3828="","",IFERROR(INDEX(AcctSub,MATCH(GL_Paste!$B3828&amp;"",AcctCode,0)),"UNKNOWN"))</f>
        <v/>
      </c>
    </row>
    <row r="3832">
      <c r="A3832" s="40">
        <f>IF(GL_Paste!$B3829="","",N(GL_Paste!$H3829)-N(GL_Paste!$G3829))</f>
        <v/>
      </c>
      <c r="B3832" s="43">
        <f>IF(GL_Paste!$B3829="","",DATE(YEAR(GL_Paste!$E3829),MONTH(GL_Paste!$E3829),1))</f>
        <v/>
      </c>
      <c r="C3832">
        <f>IF(GL_Paste!$B3829="","",IF(TRIM(GL_Paste!$M3829)&lt;&gt;"",TRIM(GL_Paste!$M3829),IFERROR(MID(GL_Paste!$I3829,FIND("[",GL_Paste!$I3829)+1,FIND("]",GL_Paste!$I3829)-FIND("[",GL_Paste!$I3829)-1),"")))</f>
        <v/>
      </c>
      <c r="D3832">
        <f>IF(GL_Paste!$B3829="","",IFERROR(INDEX(DeptName,MATCH($C3832,DeptTag,0)),"UNALLOCATED"))</f>
        <v/>
      </c>
      <c r="E3832">
        <f>IF(GL_Paste!$B3829="","",IFERROR(INDEX(AcctCat,MATCH(GL_Paste!$B3829&amp;"",AcctCode,0)),"UNKNOWN"))</f>
        <v/>
      </c>
      <c r="F3832">
        <f>IF(GL_Paste!$B3829="","",IFERROR(INDEX(AcctSub,MATCH(GL_Paste!$B3829&amp;"",AcctCode,0)),"UNKNOWN"))</f>
        <v/>
      </c>
    </row>
    <row r="3833">
      <c r="A3833" s="40">
        <f>IF(GL_Paste!$B3830="","",N(GL_Paste!$H3830)-N(GL_Paste!$G3830))</f>
        <v/>
      </c>
      <c r="B3833" s="43">
        <f>IF(GL_Paste!$B3830="","",DATE(YEAR(GL_Paste!$E3830),MONTH(GL_Paste!$E3830),1))</f>
        <v/>
      </c>
      <c r="C3833">
        <f>IF(GL_Paste!$B3830="","",IF(TRIM(GL_Paste!$M3830)&lt;&gt;"",TRIM(GL_Paste!$M3830),IFERROR(MID(GL_Paste!$I3830,FIND("[",GL_Paste!$I3830)+1,FIND("]",GL_Paste!$I3830)-FIND("[",GL_Paste!$I3830)-1),"")))</f>
        <v/>
      </c>
      <c r="D3833">
        <f>IF(GL_Paste!$B3830="","",IFERROR(INDEX(DeptName,MATCH($C3833,DeptTag,0)),"UNALLOCATED"))</f>
        <v/>
      </c>
      <c r="E3833">
        <f>IF(GL_Paste!$B3830="","",IFERROR(INDEX(AcctCat,MATCH(GL_Paste!$B3830&amp;"",AcctCode,0)),"UNKNOWN"))</f>
        <v/>
      </c>
      <c r="F3833">
        <f>IF(GL_Paste!$B3830="","",IFERROR(INDEX(AcctSub,MATCH(GL_Paste!$B3830&amp;"",AcctCode,0)),"UNKNOWN"))</f>
        <v/>
      </c>
    </row>
    <row r="3834">
      <c r="A3834" s="40">
        <f>IF(GL_Paste!$B3831="","",N(GL_Paste!$H3831)-N(GL_Paste!$G3831))</f>
        <v/>
      </c>
      <c r="B3834" s="43">
        <f>IF(GL_Paste!$B3831="","",DATE(YEAR(GL_Paste!$E3831),MONTH(GL_Paste!$E3831),1))</f>
        <v/>
      </c>
      <c r="C3834">
        <f>IF(GL_Paste!$B3831="","",IF(TRIM(GL_Paste!$M3831)&lt;&gt;"",TRIM(GL_Paste!$M3831),IFERROR(MID(GL_Paste!$I3831,FIND("[",GL_Paste!$I3831)+1,FIND("]",GL_Paste!$I3831)-FIND("[",GL_Paste!$I3831)-1),"")))</f>
        <v/>
      </c>
      <c r="D3834">
        <f>IF(GL_Paste!$B3831="","",IFERROR(INDEX(DeptName,MATCH($C3834,DeptTag,0)),"UNALLOCATED"))</f>
        <v/>
      </c>
      <c r="E3834">
        <f>IF(GL_Paste!$B3831="","",IFERROR(INDEX(AcctCat,MATCH(GL_Paste!$B3831&amp;"",AcctCode,0)),"UNKNOWN"))</f>
        <v/>
      </c>
      <c r="F3834">
        <f>IF(GL_Paste!$B3831="","",IFERROR(INDEX(AcctSub,MATCH(GL_Paste!$B3831&amp;"",AcctCode,0)),"UNKNOWN"))</f>
        <v/>
      </c>
    </row>
    <row r="3835">
      <c r="A3835" s="40">
        <f>IF(GL_Paste!$B3832="","",N(GL_Paste!$H3832)-N(GL_Paste!$G3832))</f>
        <v/>
      </c>
      <c r="B3835" s="43">
        <f>IF(GL_Paste!$B3832="","",DATE(YEAR(GL_Paste!$E3832),MONTH(GL_Paste!$E3832),1))</f>
        <v/>
      </c>
      <c r="C3835">
        <f>IF(GL_Paste!$B3832="","",IF(TRIM(GL_Paste!$M3832)&lt;&gt;"",TRIM(GL_Paste!$M3832),IFERROR(MID(GL_Paste!$I3832,FIND("[",GL_Paste!$I3832)+1,FIND("]",GL_Paste!$I3832)-FIND("[",GL_Paste!$I3832)-1),"")))</f>
        <v/>
      </c>
      <c r="D3835">
        <f>IF(GL_Paste!$B3832="","",IFERROR(INDEX(DeptName,MATCH($C3835,DeptTag,0)),"UNALLOCATED"))</f>
        <v/>
      </c>
      <c r="E3835">
        <f>IF(GL_Paste!$B3832="","",IFERROR(INDEX(AcctCat,MATCH(GL_Paste!$B3832&amp;"",AcctCode,0)),"UNKNOWN"))</f>
        <v/>
      </c>
      <c r="F3835">
        <f>IF(GL_Paste!$B3832="","",IFERROR(INDEX(AcctSub,MATCH(GL_Paste!$B3832&amp;"",AcctCode,0)),"UNKNOWN"))</f>
        <v/>
      </c>
    </row>
    <row r="3836">
      <c r="A3836" s="40">
        <f>IF(GL_Paste!$B3833="","",N(GL_Paste!$H3833)-N(GL_Paste!$G3833))</f>
        <v/>
      </c>
      <c r="B3836" s="43">
        <f>IF(GL_Paste!$B3833="","",DATE(YEAR(GL_Paste!$E3833),MONTH(GL_Paste!$E3833),1))</f>
        <v/>
      </c>
      <c r="C3836">
        <f>IF(GL_Paste!$B3833="","",IF(TRIM(GL_Paste!$M3833)&lt;&gt;"",TRIM(GL_Paste!$M3833),IFERROR(MID(GL_Paste!$I3833,FIND("[",GL_Paste!$I3833)+1,FIND("]",GL_Paste!$I3833)-FIND("[",GL_Paste!$I3833)-1),"")))</f>
        <v/>
      </c>
      <c r="D3836">
        <f>IF(GL_Paste!$B3833="","",IFERROR(INDEX(DeptName,MATCH($C3836,DeptTag,0)),"UNALLOCATED"))</f>
        <v/>
      </c>
      <c r="E3836">
        <f>IF(GL_Paste!$B3833="","",IFERROR(INDEX(AcctCat,MATCH(GL_Paste!$B3833&amp;"",AcctCode,0)),"UNKNOWN"))</f>
        <v/>
      </c>
      <c r="F3836">
        <f>IF(GL_Paste!$B3833="","",IFERROR(INDEX(AcctSub,MATCH(GL_Paste!$B3833&amp;"",AcctCode,0)),"UNKNOWN"))</f>
        <v/>
      </c>
    </row>
    <row r="3837">
      <c r="A3837" s="40">
        <f>IF(GL_Paste!$B3834="","",N(GL_Paste!$H3834)-N(GL_Paste!$G3834))</f>
        <v/>
      </c>
      <c r="B3837" s="43">
        <f>IF(GL_Paste!$B3834="","",DATE(YEAR(GL_Paste!$E3834),MONTH(GL_Paste!$E3834),1))</f>
        <v/>
      </c>
      <c r="C3837">
        <f>IF(GL_Paste!$B3834="","",IF(TRIM(GL_Paste!$M3834)&lt;&gt;"",TRIM(GL_Paste!$M3834),IFERROR(MID(GL_Paste!$I3834,FIND("[",GL_Paste!$I3834)+1,FIND("]",GL_Paste!$I3834)-FIND("[",GL_Paste!$I3834)-1),"")))</f>
        <v/>
      </c>
      <c r="D3837">
        <f>IF(GL_Paste!$B3834="","",IFERROR(INDEX(DeptName,MATCH($C3837,DeptTag,0)),"UNALLOCATED"))</f>
        <v/>
      </c>
      <c r="E3837">
        <f>IF(GL_Paste!$B3834="","",IFERROR(INDEX(AcctCat,MATCH(GL_Paste!$B3834&amp;"",AcctCode,0)),"UNKNOWN"))</f>
        <v/>
      </c>
      <c r="F3837">
        <f>IF(GL_Paste!$B3834="","",IFERROR(INDEX(AcctSub,MATCH(GL_Paste!$B3834&amp;"",AcctCode,0)),"UNKNOWN"))</f>
        <v/>
      </c>
    </row>
    <row r="3838">
      <c r="A3838" s="40">
        <f>IF(GL_Paste!$B3835="","",N(GL_Paste!$H3835)-N(GL_Paste!$G3835))</f>
        <v/>
      </c>
      <c r="B3838" s="43">
        <f>IF(GL_Paste!$B3835="","",DATE(YEAR(GL_Paste!$E3835),MONTH(GL_Paste!$E3835),1))</f>
        <v/>
      </c>
      <c r="C3838">
        <f>IF(GL_Paste!$B3835="","",IF(TRIM(GL_Paste!$M3835)&lt;&gt;"",TRIM(GL_Paste!$M3835),IFERROR(MID(GL_Paste!$I3835,FIND("[",GL_Paste!$I3835)+1,FIND("]",GL_Paste!$I3835)-FIND("[",GL_Paste!$I3835)-1),"")))</f>
        <v/>
      </c>
      <c r="D3838">
        <f>IF(GL_Paste!$B3835="","",IFERROR(INDEX(DeptName,MATCH($C3838,DeptTag,0)),"UNALLOCATED"))</f>
        <v/>
      </c>
      <c r="E3838">
        <f>IF(GL_Paste!$B3835="","",IFERROR(INDEX(AcctCat,MATCH(GL_Paste!$B3835&amp;"",AcctCode,0)),"UNKNOWN"))</f>
        <v/>
      </c>
      <c r="F3838">
        <f>IF(GL_Paste!$B3835="","",IFERROR(INDEX(AcctSub,MATCH(GL_Paste!$B3835&amp;"",AcctCode,0)),"UNKNOWN"))</f>
        <v/>
      </c>
    </row>
    <row r="3839">
      <c r="A3839" s="40">
        <f>IF(GL_Paste!$B3836="","",N(GL_Paste!$H3836)-N(GL_Paste!$G3836))</f>
        <v/>
      </c>
      <c r="B3839" s="43">
        <f>IF(GL_Paste!$B3836="","",DATE(YEAR(GL_Paste!$E3836),MONTH(GL_Paste!$E3836),1))</f>
        <v/>
      </c>
      <c r="C3839">
        <f>IF(GL_Paste!$B3836="","",IF(TRIM(GL_Paste!$M3836)&lt;&gt;"",TRIM(GL_Paste!$M3836),IFERROR(MID(GL_Paste!$I3836,FIND("[",GL_Paste!$I3836)+1,FIND("]",GL_Paste!$I3836)-FIND("[",GL_Paste!$I3836)-1),"")))</f>
        <v/>
      </c>
      <c r="D3839">
        <f>IF(GL_Paste!$B3836="","",IFERROR(INDEX(DeptName,MATCH($C3839,DeptTag,0)),"UNALLOCATED"))</f>
        <v/>
      </c>
      <c r="E3839">
        <f>IF(GL_Paste!$B3836="","",IFERROR(INDEX(AcctCat,MATCH(GL_Paste!$B3836&amp;"",AcctCode,0)),"UNKNOWN"))</f>
        <v/>
      </c>
      <c r="F3839">
        <f>IF(GL_Paste!$B3836="","",IFERROR(INDEX(AcctSub,MATCH(GL_Paste!$B3836&amp;"",AcctCode,0)),"UNKNOWN"))</f>
        <v/>
      </c>
    </row>
    <row r="3840">
      <c r="A3840" s="40">
        <f>IF(GL_Paste!$B3837="","",N(GL_Paste!$H3837)-N(GL_Paste!$G3837))</f>
        <v/>
      </c>
      <c r="B3840" s="43">
        <f>IF(GL_Paste!$B3837="","",DATE(YEAR(GL_Paste!$E3837),MONTH(GL_Paste!$E3837),1))</f>
        <v/>
      </c>
      <c r="C3840">
        <f>IF(GL_Paste!$B3837="","",IF(TRIM(GL_Paste!$M3837)&lt;&gt;"",TRIM(GL_Paste!$M3837),IFERROR(MID(GL_Paste!$I3837,FIND("[",GL_Paste!$I3837)+1,FIND("]",GL_Paste!$I3837)-FIND("[",GL_Paste!$I3837)-1),"")))</f>
        <v/>
      </c>
      <c r="D3840">
        <f>IF(GL_Paste!$B3837="","",IFERROR(INDEX(DeptName,MATCH($C3840,DeptTag,0)),"UNALLOCATED"))</f>
        <v/>
      </c>
      <c r="E3840">
        <f>IF(GL_Paste!$B3837="","",IFERROR(INDEX(AcctCat,MATCH(GL_Paste!$B3837&amp;"",AcctCode,0)),"UNKNOWN"))</f>
        <v/>
      </c>
      <c r="F3840">
        <f>IF(GL_Paste!$B3837="","",IFERROR(INDEX(AcctSub,MATCH(GL_Paste!$B3837&amp;"",AcctCode,0)),"UNKNOWN"))</f>
        <v/>
      </c>
    </row>
    <row r="3841">
      <c r="A3841" s="40">
        <f>IF(GL_Paste!$B3838="","",N(GL_Paste!$H3838)-N(GL_Paste!$G3838))</f>
        <v/>
      </c>
      <c r="B3841" s="43">
        <f>IF(GL_Paste!$B3838="","",DATE(YEAR(GL_Paste!$E3838),MONTH(GL_Paste!$E3838),1))</f>
        <v/>
      </c>
      <c r="C3841">
        <f>IF(GL_Paste!$B3838="","",IF(TRIM(GL_Paste!$M3838)&lt;&gt;"",TRIM(GL_Paste!$M3838),IFERROR(MID(GL_Paste!$I3838,FIND("[",GL_Paste!$I3838)+1,FIND("]",GL_Paste!$I3838)-FIND("[",GL_Paste!$I3838)-1),"")))</f>
        <v/>
      </c>
      <c r="D3841">
        <f>IF(GL_Paste!$B3838="","",IFERROR(INDEX(DeptName,MATCH($C3841,DeptTag,0)),"UNALLOCATED"))</f>
        <v/>
      </c>
      <c r="E3841">
        <f>IF(GL_Paste!$B3838="","",IFERROR(INDEX(AcctCat,MATCH(GL_Paste!$B3838&amp;"",AcctCode,0)),"UNKNOWN"))</f>
        <v/>
      </c>
      <c r="F3841">
        <f>IF(GL_Paste!$B3838="","",IFERROR(INDEX(AcctSub,MATCH(GL_Paste!$B3838&amp;"",AcctCode,0)),"UNKNOWN"))</f>
        <v/>
      </c>
    </row>
    <row r="3842">
      <c r="A3842" s="40">
        <f>IF(GL_Paste!$B3839="","",N(GL_Paste!$H3839)-N(GL_Paste!$G3839))</f>
        <v/>
      </c>
      <c r="B3842" s="43">
        <f>IF(GL_Paste!$B3839="","",DATE(YEAR(GL_Paste!$E3839),MONTH(GL_Paste!$E3839),1))</f>
        <v/>
      </c>
      <c r="C3842">
        <f>IF(GL_Paste!$B3839="","",IF(TRIM(GL_Paste!$M3839)&lt;&gt;"",TRIM(GL_Paste!$M3839),IFERROR(MID(GL_Paste!$I3839,FIND("[",GL_Paste!$I3839)+1,FIND("]",GL_Paste!$I3839)-FIND("[",GL_Paste!$I3839)-1),"")))</f>
        <v/>
      </c>
      <c r="D3842">
        <f>IF(GL_Paste!$B3839="","",IFERROR(INDEX(DeptName,MATCH($C3842,DeptTag,0)),"UNALLOCATED"))</f>
        <v/>
      </c>
      <c r="E3842">
        <f>IF(GL_Paste!$B3839="","",IFERROR(INDEX(AcctCat,MATCH(GL_Paste!$B3839&amp;"",AcctCode,0)),"UNKNOWN"))</f>
        <v/>
      </c>
      <c r="F3842">
        <f>IF(GL_Paste!$B3839="","",IFERROR(INDEX(AcctSub,MATCH(GL_Paste!$B3839&amp;"",AcctCode,0)),"UNKNOWN"))</f>
        <v/>
      </c>
    </row>
    <row r="3843">
      <c r="A3843" s="40">
        <f>IF(GL_Paste!$B3840="","",N(GL_Paste!$H3840)-N(GL_Paste!$G3840))</f>
        <v/>
      </c>
      <c r="B3843" s="43">
        <f>IF(GL_Paste!$B3840="","",DATE(YEAR(GL_Paste!$E3840),MONTH(GL_Paste!$E3840),1))</f>
        <v/>
      </c>
      <c r="C3843">
        <f>IF(GL_Paste!$B3840="","",IF(TRIM(GL_Paste!$M3840)&lt;&gt;"",TRIM(GL_Paste!$M3840),IFERROR(MID(GL_Paste!$I3840,FIND("[",GL_Paste!$I3840)+1,FIND("]",GL_Paste!$I3840)-FIND("[",GL_Paste!$I3840)-1),"")))</f>
        <v/>
      </c>
      <c r="D3843">
        <f>IF(GL_Paste!$B3840="","",IFERROR(INDEX(DeptName,MATCH($C3843,DeptTag,0)),"UNALLOCATED"))</f>
        <v/>
      </c>
      <c r="E3843">
        <f>IF(GL_Paste!$B3840="","",IFERROR(INDEX(AcctCat,MATCH(GL_Paste!$B3840&amp;"",AcctCode,0)),"UNKNOWN"))</f>
        <v/>
      </c>
      <c r="F3843">
        <f>IF(GL_Paste!$B3840="","",IFERROR(INDEX(AcctSub,MATCH(GL_Paste!$B3840&amp;"",AcctCode,0)),"UNKNOWN"))</f>
        <v/>
      </c>
    </row>
    <row r="3844">
      <c r="A3844" s="40">
        <f>IF(GL_Paste!$B3841="","",N(GL_Paste!$H3841)-N(GL_Paste!$G3841))</f>
        <v/>
      </c>
      <c r="B3844" s="43">
        <f>IF(GL_Paste!$B3841="","",DATE(YEAR(GL_Paste!$E3841),MONTH(GL_Paste!$E3841),1))</f>
        <v/>
      </c>
      <c r="C3844">
        <f>IF(GL_Paste!$B3841="","",IF(TRIM(GL_Paste!$M3841)&lt;&gt;"",TRIM(GL_Paste!$M3841),IFERROR(MID(GL_Paste!$I3841,FIND("[",GL_Paste!$I3841)+1,FIND("]",GL_Paste!$I3841)-FIND("[",GL_Paste!$I3841)-1),"")))</f>
        <v/>
      </c>
      <c r="D3844">
        <f>IF(GL_Paste!$B3841="","",IFERROR(INDEX(DeptName,MATCH($C3844,DeptTag,0)),"UNALLOCATED"))</f>
        <v/>
      </c>
      <c r="E3844">
        <f>IF(GL_Paste!$B3841="","",IFERROR(INDEX(AcctCat,MATCH(GL_Paste!$B3841&amp;"",AcctCode,0)),"UNKNOWN"))</f>
        <v/>
      </c>
      <c r="F3844">
        <f>IF(GL_Paste!$B3841="","",IFERROR(INDEX(AcctSub,MATCH(GL_Paste!$B3841&amp;"",AcctCode,0)),"UNKNOWN"))</f>
        <v/>
      </c>
    </row>
    <row r="3845">
      <c r="A3845" s="40">
        <f>IF(GL_Paste!$B3842="","",N(GL_Paste!$H3842)-N(GL_Paste!$G3842))</f>
        <v/>
      </c>
      <c r="B3845" s="43">
        <f>IF(GL_Paste!$B3842="","",DATE(YEAR(GL_Paste!$E3842),MONTH(GL_Paste!$E3842),1))</f>
        <v/>
      </c>
      <c r="C3845">
        <f>IF(GL_Paste!$B3842="","",IF(TRIM(GL_Paste!$M3842)&lt;&gt;"",TRIM(GL_Paste!$M3842),IFERROR(MID(GL_Paste!$I3842,FIND("[",GL_Paste!$I3842)+1,FIND("]",GL_Paste!$I3842)-FIND("[",GL_Paste!$I3842)-1),"")))</f>
        <v/>
      </c>
      <c r="D3845">
        <f>IF(GL_Paste!$B3842="","",IFERROR(INDEX(DeptName,MATCH($C3845,DeptTag,0)),"UNALLOCATED"))</f>
        <v/>
      </c>
      <c r="E3845">
        <f>IF(GL_Paste!$B3842="","",IFERROR(INDEX(AcctCat,MATCH(GL_Paste!$B3842&amp;"",AcctCode,0)),"UNKNOWN"))</f>
        <v/>
      </c>
      <c r="F3845">
        <f>IF(GL_Paste!$B3842="","",IFERROR(INDEX(AcctSub,MATCH(GL_Paste!$B3842&amp;"",AcctCode,0)),"UNKNOWN"))</f>
        <v/>
      </c>
    </row>
    <row r="3846">
      <c r="A3846" s="40">
        <f>IF(GL_Paste!$B3843="","",N(GL_Paste!$H3843)-N(GL_Paste!$G3843))</f>
        <v/>
      </c>
      <c r="B3846" s="43">
        <f>IF(GL_Paste!$B3843="","",DATE(YEAR(GL_Paste!$E3843),MONTH(GL_Paste!$E3843),1))</f>
        <v/>
      </c>
      <c r="C3846">
        <f>IF(GL_Paste!$B3843="","",IF(TRIM(GL_Paste!$M3843)&lt;&gt;"",TRIM(GL_Paste!$M3843),IFERROR(MID(GL_Paste!$I3843,FIND("[",GL_Paste!$I3843)+1,FIND("]",GL_Paste!$I3843)-FIND("[",GL_Paste!$I3843)-1),"")))</f>
        <v/>
      </c>
      <c r="D3846">
        <f>IF(GL_Paste!$B3843="","",IFERROR(INDEX(DeptName,MATCH($C3846,DeptTag,0)),"UNALLOCATED"))</f>
        <v/>
      </c>
      <c r="E3846">
        <f>IF(GL_Paste!$B3843="","",IFERROR(INDEX(AcctCat,MATCH(GL_Paste!$B3843&amp;"",AcctCode,0)),"UNKNOWN"))</f>
        <v/>
      </c>
      <c r="F3846">
        <f>IF(GL_Paste!$B3843="","",IFERROR(INDEX(AcctSub,MATCH(GL_Paste!$B3843&amp;"",AcctCode,0)),"UNKNOWN"))</f>
        <v/>
      </c>
    </row>
    <row r="3847">
      <c r="A3847" s="40">
        <f>IF(GL_Paste!$B3844="","",N(GL_Paste!$H3844)-N(GL_Paste!$G3844))</f>
        <v/>
      </c>
      <c r="B3847" s="43">
        <f>IF(GL_Paste!$B3844="","",DATE(YEAR(GL_Paste!$E3844),MONTH(GL_Paste!$E3844),1))</f>
        <v/>
      </c>
      <c r="C3847">
        <f>IF(GL_Paste!$B3844="","",IF(TRIM(GL_Paste!$M3844)&lt;&gt;"",TRIM(GL_Paste!$M3844),IFERROR(MID(GL_Paste!$I3844,FIND("[",GL_Paste!$I3844)+1,FIND("]",GL_Paste!$I3844)-FIND("[",GL_Paste!$I3844)-1),"")))</f>
        <v/>
      </c>
      <c r="D3847">
        <f>IF(GL_Paste!$B3844="","",IFERROR(INDEX(DeptName,MATCH($C3847,DeptTag,0)),"UNALLOCATED"))</f>
        <v/>
      </c>
      <c r="E3847">
        <f>IF(GL_Paste!$B3844="","",IFERROR(INDEX(AcctCat,MATCH(GL_Paste!$B3844&amp;"",AcctCode,0)),"UNKNOWN"))</f>
        <v/>
      </c>
      <c r="F3847">
        <f>IF(GL_Paste!$B3844="","",IFERROR(INDEX(AcctSub,MATCH(GL_Paste!$B3844&amp;"",AcctCode,0)),"UNKNOWN"))</f>
        <v/>
      </c>
    </row>
    <row r="3848">
      <c r="A3848" s="40">
        <f>IF(GL_Paste!$B3845="","",N(GL_Paste!$H3845)-N(GL_Paste!$G3845))</f>
        <v/>
      </c>
      <c r="B3848" s="43">
        <f>IF(GL_Paste!$B3845="","",DATE(YEAR(GL_Paste!$E3845),MONTH(GL_Paste!$E3845),1))</f>
        <v/>
      </c>
      <c r="C3848">
        <f>IF(GL_Paste!$B3845="","",IF(TRIM(GL_Paste!$M3845)&lt;&gt;"",TRIM(GL_Paste!$M3845),IFERROR(MID(GL_Paste!$I3845,FIND("[",GL_Paste!$I3845)+1,FIND("]",GL_Paste!$I3845)-FIND("[",GL_Paste!$I3845)-1),"")))</f>
        <v/>
      </c>
      <c r="D3848">
        <f>IF(GL_Paste!$B3845="","",IFERROR(INDEX(DeptName,MATCH($C3848,DeptTag,0)),"UNALLOCATED"))</f>
        <v/>
      </c>
      <c r="E3848">
        <f>IF(GL_Paste!$B3845="","",IFERROR(INDEX(AcctCat,MATCH(GL_Paste!$B3845&amp;"",AcctCode,0)),"UNKNOWN"))</f>
        <v/>
      </c>
      <c r="F3848">
        <f>IF(GL_Paste!$B3845="","",IFERROR(INDEX(AcctSub,MATCH(GL_Paste!$B3845&amp;"",AcctCode,0)),"UNKNOWN"))</f>
        <v/>
      </c>
    </row>
    <row r="3849">
      <c r="A3849" s="40">
        <f>IF(GL_Paste!$B3846="","",N(GL_Paste!$H3846)-N(GL_Paste!$G3846))</f>
        <v/>
      </c>
      <c r="B3849" s="43">
        <f>IF(GL_Paste!$B3846="","",DATE(YEAR(GL_Paste!$E3846),MONTH(GL_Paste!$E3846),1))</f>
        <v/>
      </c>
      <c r="C3849">
        <f>IF(GL_Paste!$B3846="","",IF(TRIM(GL_Paste!$M3846)&lt;&gt;"",TRIM(GL_Paste!$M3846),IFERROR(MID(GL_Paste!$I3846,FIND("[",GL_Paste!$I3846)+1,FIND("]",GL_Paste!$I3846)-FIND("[",GL_Paste!$I3846)-1),"")))</f>
        <v/>
      </c>
      <c r="D3849">
        <f>IF(GL_Paste!$B3846="","",IFERROR(INDEX(DeptName,MATCH($C3849,DeptTag,0)),"UNALLOCATED"))</f>
        <v/>
      </c>
      <c r="E3849">
        <f>IF(GL_Paste!$B3846="","",IFERROR(INDEX(AcctCat,MATCH(GL_Paste!$B3846&amp;"",AcctCode,0)),"UNKNOWN"))</f>
        <v/>
      </c>
      <c r="F3849">
        <f>IF(GL_Paste!$B3846="","",IFERROR(INDEX(AcctSub,MATCH(GL_Paste!$B3846&amp;"",AcctCode,0)),"UNKNOWN"))</f>
        <v/>
      </c>
    </row>
    <row r="3850">
      <c r="A3850" s="40">
        <f>IF(GL_Paste!$B3847="","",N(GL_Paste!$H3847)-N(GL_Paste!$G3847))</f>
        <v/>
      </c>
      <c r="B3850" s="43">
        <f>IF(GL_Paste!$B3847="","",DATE(YEAR(GL_Paste!$E3847),MONTH(GL_Paste!$E3847),1))</f>
        <v/>
      </c>
      <c r="C3850">
        <f>IF(GL_Paste!$B3847="","",IF(TRIM(GL_Paste!$M3847)&lt;&gt;"",TRIM(GL_Paste!$M3847),IFERROR(MID(GL_Paste!$I3847,FIND("[",GL_Paste!$I3847)+1,FIND("]",GL_Paste!$I3847)-FIND("[",GL_Paste!$I3847)-1),"")))</f>
        <v/>
      </c>
      <c r="D3850">
        <f>IF(GL_Paste!$B3847="","",IFERROR(INDEX(DeptName,MATCH($C3850,DeptTag,0)),"UNALLOCATED"))</f>
        <v/>
      </c>
      <c r="E3850">
        <f>IF(GL_Paste!$B3847="","",IFERROR(INDEX(AcctCat,MATCH(GL_Paste!$B3847&amp;"",AcctCode,0)),"UNKNOWN"))</f>
        <v/>
      </c>
      <c r="F3850">
        <f>IF(GL_Paste!$B3847="","",IFERROR(INDEX(AcctSub,MATCH(GL_Paste!$B3847&amp;"",AcctCode,0)),"UNKNOWN"))</f>
        <v/>
      </c>
    </row>
    <row r="3851">
      <c r="A3851" s="40">
        <f>IF(GL_Paste!$B3848="","",N(GL_Paste!$H3848)-N(GL_Paste!$G3848))</f>
        <v/>
      </c>
      <c r="B3851" s="43">
        <f>IF(GL_Paste!$B3848="","",DATE(YEAR(GL_Paste!$E3848),MONTH(GL_Paste!$E3848),1))</f>
        <v/>
      </c>
      <c r="C3851">
        <f>IF(GL_Paste!$B3848="","",IF(TRIM(GL_Paste!$M3848)&lt;&gt;"",TRIM(GL_Paste!$M3848),IFERROR(MID(GL_Paste!$I3848,FIND("[",GL_Paste!$I3848)+1,FIND("]",GL_Paste!$I3848)-FIND("[",GL_Paste!$I3848)-1),"")))</f>
        <v/>
      </c>
      <c r="D3851">
        <f>IF(GL_Paste!$B3848="","",IFERROR(INDEX(DeptName,MATCH($C3851,DeptTag,0)),"UNALLOCATED"))</f>
        <v/>
      </c>
      <c r="E3851">
        <f>IF(GL_Paste!$B3848="","",IFERROR(INDEX(AcctCat,MATCH(GL_Paste!$B3848&amp;"",AcctCode,0)),"UNKNOWN"))</f>
        <v/>
      </c>
      <c r="F3851">
        <f>IF(GL_Paste!$B3848="","",IFERROR(INDEX(AcctSub,MATCH(GL_Paste!$B3848&amp;"",AcctCode,0)),"UNKNOWN"))</f>
        <v/>
      </c>
    </row>
    <row r="3852">
      <c r="A3852" s="40">
        <f>IF(GL_Paste!$B3849="","",N(GL_Paste!$H3849)-N(GL_Paste!$G3849))</f>
        <v/>
      </c>
      <c r="B3852" s="43">
        <f>IF(GL_Paste!$B3849="","",DATE(YEAR(GL_Paste!$E3849),MONTH(GL_Paste!$E3849),1))</f>
        <v/>
      </c>
      <c r="C3852">
        <f>IF(GL_Paste!$B3849="","",IF(TRIM(GL_Paste!$M3849)&lt;&gt;"",TRIM(GL_Paste!$M3849),IFERROR(MID(GL_Paste!$I3849,FIND("[",GL_Paste!$I3849)+1,FIND("]",GL_Paste!$I3849)-FIND("[",GL_Paste!$I3849)-1),"")))</f>
        <v/>
      </c>
      <c r="D3852">
        <f>IF(GL_Paste!$B3849="","",IFERROR(INDEX(DeptName,MATCH($C3852,DeptTag,0)),"UNALLOCATED"))</f>
        <v/>
      </c>
      <c r="E3852">
        <f>IF(GL_Paste!$B3849="","",IFERROR(INDEX(AcctCat,MATCH(GL_Paste!$B3849&amp;"",AcctCode,0)),"UNKNOWN"))</f>
        <v/>
      </c>
      <c r="F3852">
        <f>IF(GL_Paste!$B3849="","",IFERROR(INDEX(AcctSub,MATCH(GL_Paste!$B3849&amp;"",AcctCode,0)),"UNKNOWN"))</f>
        <v/>
      </c>
    </row>
    <row r="3853">
      <c r="A3853" s="40">
        <f>IF(GL_Paste!$B3850="","",N(GL_Paste!$H3850)-N(GL_Paste!$G3850))</f>
        <v/>
      </c>
      <c r="B3853" s="43">
        <f>IF(GL_Paste!$B3850="","",DATE(YEAR(GL_Paste!$E3850),MONTH(GL_Paste!$E3850),1))</f>
        <v/>
      </c>
      <c r="C3853">
        <f>IF(GL_Paste!$B3850="","",IF(TRIM(GL_Paste!$M3850)&lt;&gt;"",TRIM(GL_Paste!$M3850),IFERROR(MID(GL_Paste!$I3850,FIND("[",GL_Paste!$I3850)+1,FIND("]",GL_Paste!$I3850)-FIND("[",GL_Paste!$I3850)-1),"")))</f>
        <v/>
      </c>
      <c r="D3853">
        <f>IF(GL_Paste!$B3850="","",IFERROR(INDEX(DeptName,MATCH($C3853,DeptTag,0)),"UNALLOCATED"))</f>
        <v/>
      </c>
      <c r="E3853">
        <f>IF(GL_Paste!$B3850="","",IFERROR(INDEX(AcctCat,MATCH(GL_Paste!$B3850&amp;"",AcctCode,0)),"UNKNOWN"))</f>
        <v/>
      </c>
      <c r="F3853">
        <f>IF(GL_Paste!$B3850="","",IFERROR(INDEX(AcctSub,MATCH(GL_Paste!$B3850&amp;"",AcctCode,0)),"UNKNOWN"))</f>
        <v/>
      </c>
    </row>
    <row r="3854">
      <c r="A3854" s="40">
        <f>IF(GL_Paste!$B3851="","",N(GL_Paste!$H3851)-N(GL_Paste!$G3851))</f>
        <v/>
      </c>
      <c r="B3854" s="43">
        <f>IF(GL_Paste!$B3851="","",DATE(YEAR(GL_Paste!$E3851),MONTH(GL_Paste!$E3851),1))</f>
        <v/>
      </c>
      <c r="C3854">
        <f>IF(GL_Paste!$B3851="","",IF(TRIM(GL_Paste!$M3851)&lt;&gt;"",TRIM(GL_Paste!$M3851),IFERROR(MID(GL_Paste!$I3851,FIND("[",GL_Paste!$I3851)+1,FIND("]",GL_Paste!$I3851)-FIND("[",GL_Paste!$I3851)-1),"")))</f>
        <v/>
      </c>
      <c r="D3854">
        <f>IF(GL_Paste!$B3851="","",IFERROR(INDEX(DeptName,MATCH($C3854,DeptTag,0)),"UNALLOCATED"))</f>
        <v/>
      </c>
      <c r="E3854">
        <f>IF(GL_Paste!$B3851="","",IFERROR(INDEX(AcctCat,MATCH(GL_Paste!$B3851&amp;"",AcctCode,0)),"UNKNOWN"))</f>
        <v/>
      </c>
      <c r="F3854">
        <f>IF(GL_Paste!$B3851="","",IFERROR(INDEX(AcctSub,MATCH(GL_Paste!$B3851&amp;"",AcctCode,0)),"UNKNOWN"))</f>
        <v/>
      </c>
    </row>
    <row r="3855">
      <c r="A3855" s="40">
        <f>IF(GL_Paste!$B3852="","",N(GL_Paste!$H3852)-N(GL_Paste!$G3852))</f>
        <v/>
      </c>
      <c r="B3855" s="43">
        <f>IF(GL_Paste!$B3852="","",DATE(YEAR(GL_Paste!$E3852),MONTH(GL_Paste!$E3852),1))</f>
        <v/>
      </c>
      <c r="C3855">
        <f>IF(GL_Paste!$B3852="","",IF(TRIM(GL_Paste!$M3852)&lt;&gt;"",TRIM(GL_Paste!$M3852),IFERROR(MID(GL_Paste!$I3852,FIND("[",GL_Paste!$I3852)+1,FIND("]",GL_Paste!$I3852)-FIND("[",GL_Paste!$I3852)-1),"")))</f>
        <v/>
      </c>
      <c r="D3855">
        <f>IF(GL_Paste!$B3852="","",IFERROR(INDEX(DeptName,MATCH($C3855,DeptTag,0)),"UNALLOCATED"))</f>
        <v/>
      </c>
      <c r="E3855">
        <f>IF(GL_Paste!$B3852="","",IFERROR(INDEX(AcctCat,MATCH(GL_Paste!$B3852&amp;"",AcctCode,0)),"UNKNOWN"))</f>
        <v/>
      </c>
      <c r="F3855">
        <f>IF(GL_Paste!$B3852="","",IFERROR(INDEX(AcctSub,MATCH(GL_Paste!$B3852&amp;"",AcctCode,0)),"UNKNOWN"))</f>
        <v/>
      </c>
    </row>
    <row r="3856">
      <c r="A3856" s="40">
        <f>IF(GL_Paste!$B3853="","",N(GL_Paste!$H3853)-N(GL_Paste!$G3853))</f>
        <v/>
      </c>
      <c r="B3856" s="43">
        <f>IF(GL_Paste!$B3853="","",DATE(YEAR(GL_Paste!$E3853),MONTH(GL_Paste!$E3853),1))</f>
        <v/>
      </c>
      <c r="C3856">
        <f>IF(GL_Paste!$B3853="","",IF(TRIM(GL_Paste!$M3853)&lt;&gt;"",TRIM(GL_Paste!$M3853),IFERROR(MID(GL_Paste!$I3853,FIND("[",GL_Paste!$I3853)+1,FIND("]",GL_Paste!$I3853)-FIND("[",GL_Paste!$I3853)-1),"")))</f>
        <v/>
      </c>
      <c r="D3856">
        <f>IF(GL_Paste!$B3853="","",IFERROR(INDEX(DeptName,MATCH($C3856,DeptTag,0)),"UNALLOCATED"))</f>
        <v/>
      </c>
      <c r="E3856">
        <f>IF(GL_Paste!$B3853="","",IFERROR(INDEX(AcctCat,MATCH(GL_Paste!$B3853&amp;"",AcctCode,0)),"UNKNOWN"))</f>
        <v/>
      </c>
      <c r="F3856">
        <f>IF(GL_Paste!$B3853="","",IFERROR(INDEX(AcctSub,MATCH(GL_Paste!$B3853&amp;"",AcctCode,0)),"UNKNOWN"))</f>
        <v/>
      </c>
    </row>
    <row r="3857">
      <c r="A3857" s="40">
        <f>IF(GL_Paste!$B3854="","",N(GL_Paste!$H3854)-N(GL_Paste!$G3854))</f>
        <v/>
      </c>
      <c r="B3857" s="43">
        <f>IF(GL_Paste!$B3854="","",DATE(YEAR(GL_Paste!$E3854),MONTH(GL_Paste!$E3854),1))</f>
        <v/>
      </c>
      <c r="C3857">
        <f>IF(GL_Paste!$B3854="","",IF(TRIM(GL_Paste!$M3854)&lt;&gt;"",TRIM(GL_Paste!$M3854),IFERROR(MID(GL_Paste!$I3854,FIND("[",GL_Paste!$I3854)+1,FIND("]",GL_Paste!$I3854)-FIND("[",GL_Paste!$I3854)-1),"")))</f>
        <v/>
      </c>
      <c r="D3857">
        <f>IF(GL_Paste!$B3854="","",IFERROR(INDEX(DeptName,MATCH($C3857,DeptTag,0)),"UNALLOCATED"))</f>
        <v/>
      </c>
      <c r="E3857">
        <f>IF(GL_Paste!$B3854="","",IFERROR(INDEX(AcctCat,MATCH(GL_Paste!$B3854&amp;"",AcctCode,0)),"UNKNOWN"))</f>
        <v/>
      </c>
      <c r="F3857">
        <f>IF(GL_Paste!$B3854="","",IFERROR(INDEX(AcctSub,MATCH(GL_Paste!$B3854&amp;"",AcctCode,0)),"UNKNOWN"))</f>
        <v/>
      </c>
    </row>
    <row r="3858">
      <c r="A3858" s="40">
        <f>IF(GL_Paste!$B3855="","",N(GL_Paste!$H3855)-N(GL_Paste!$G3855))</f>
        <v/>
      </c>
      <c r="B3858" s="43">
        <f>IF(GL_Paste!$B3855="","",DATE(YEAR(GL_Paste!$E3855),MONTH(GL_Paste!$E3855),1))</f>
        <v/>
      </c>
      <c r="C3858">
        <f>IF(GL_Paste!$B3855="","",IF(TRIM(GL_Paste!$M3855)&lt;&gt;"",TRIM(GL_Paste!$M3855),IFERROR(MID(GL_Paste!$I3855,FIND("[",GL_Paste!$I3855)+1,FIND("]",GL_Paste!$I3855)-FIND("[",GL_Paste!$I3855)-1),"")))</f>
        <v/>
      </c>
      <c r="D3858">
        <f>IF(GL_Paste!$B3855="","",IFERROR(INDEX(DeptName,MATCH($C3858,DeptTag,0)),"UNALLOCATED"))</f>
        <v/>
      </c>
      <c r="E3858">
        <f>IF(GL_Paste!$B3855="","",IFERROR(INDEX(AcctCat,MATCH(GL_Paste!$B3855&amp;"",AcctCode,0)),"UNKNOWN"))</f>
        <v/>
      </c>
      <c r="F3858">
        <f>IF(GL_Paste!$B3855="","",IFERROR(INDEX(AcctSub,MATCH(GL_Paste!$B3855&amp;"",AcctCode,0)),"UNKNOWN"))</f>
        <v/>
      </c>
    </row>
    <row r="3859">
      <c r="A3859" s="40">
        <f>IF(GL_Paste!$B3856="","",N(GL_Paste!$H3856)-N(GL_Paste!$G3856))</f>
        <v/>
      </c>
      <c r="B3859" s="43">
        <f>IF(GL_Paste!$B3856="","",DATE(YEAR(GL_Paste!$E3856),MONTH(GL_Paste!$E3856),1))</f>
        <v/>
      </c>
      <c r="C3859">
        <f>IF(GL_Paste!$B3856="","",IF(TRIM(GL_Paste!$M3856)&lt;&gt;"",TRIM(GL_Paste!$M3856),IFERROR(MID(GL_Paste!$I3856,FIND("[",GL_Paste!$I3856)+1,FIND("]",GL_Paste!$I3856)-FIND("[",GL_Paste!$I3856)-1),"")))</f>
        <v/>
      </c>
      <c r="D3859">
        <f>IF(GL_Paste!$B3856="","",IFERROR(INDEX(DeptName,MATCH($C3859,DeptTag,0)),"UNALLOCATED"))</f>
        <v/>
      </c>
      <c r="E3859">
        <f>IF(GL_Paste!$B3856="","",IFERROR(INDEX(AcctCat,MATCH(GL_Paste!$B3856&amp;"",AcctCode,0)),"UNKNOWN"))</f>
        <v/>
      </c>
      <c r="F3859">
        <f>IF(GL_Paste!$B3856="","",IFERROR(INDEX(AcctSub,MATCH(GL_Paste!$B3856&amp;"",AcctCode,0)),"UNKNOWN"))</f>
        <v/>
      </c>
    </row>
    <row r="3860">
      <c r="A3860" s="40">
        <f>IF(GL_Paste!$B3857="","",N(GL_Paste!$H3857)-N(GL_Paste!$G3857))</f>
        <v/>
      </c>
      <c r="B3860" s="43">
        <f>IF(GL_Paste!$B3857="","",DATE(YEAR(GL_Paste!$E3857),MONTH(GL_Paste!$E3857),1))</f>
        <v/>
      </c>
      <c r="C3860">
        <f>IF(GL_Paste!$B3857="","",IF(TRIM(GL_Paste!$M3857)&lt;&gt;"",TRIM(GL_Paste!$M3857),IFERROR(MID(GL_Paste!$I3857,FIND("[",GL_Paste!$I3857)+1,FIND("]",GL_Paste!$I3857)-FIND("[",GL_Paste!$I3857)-1),"")))</f>
        <v/>
      </c>
      <c r="D3860">
        <f>IF(GL_Paste!$B3857="","",IFERROR(INDEX(DeptName,MATCH($C3860,DeptTag,0)),"UNALLOCATED"))</f>
        <v/>
      </c>
      <c r="E3860">
        <f>IF(GL_Paste!$B3857="","",IFERROR(INDEX(AcctCat,MATCH(GL_Paste!$B3857&amp;"",AcctCode,0)),"UNKNOWN"))</f>
        <v/>
      </c>
      <c r="F3860">
        <f>IF(GL_Paste!$B3857="","",IFERROR(INDEX(AcctSub,MATCH(GL_Paste!$B3857&amp;"",AcctCode,0)),"UNKNOWN"))</f>
        <v/>
      </c>
    </row>
    <row r="3861">
      <c r="A3861" s="40">
        <f>IF(GL_Paste!$B3858="","",N(GL_Paste!$H3858)-N(GL_Paste!$G3858))</f>
        <v/>
      </c>
      <c r="B3861" s="43">
        <f>IF(GL_Paste!$B3858="","",DATE(YEAR(GL_Paste!$E3858),MONTH(GL_Paste!$E3858),1))</f>
        <v/>
      </c>
      <c r="C3861">
        <f>IF(GL_Paste!$B3858="","",IF(TRIM(GL_Paste!$M3858)&lt;&gt;"",TRIM(GL_Paste!$M3858),IFERROR(MID(GL_Paste!$I3858,FIND("[",GL_Paste!$I3858)+1,FIND("]",GL_Paste!$I3858)-FIND("[",GL_Paste!$I3858)-1),"")))</f>
        <v/>
      </c>
      <c r="D3861">
        <f>IF(GL_Paste!$B3858="","",IFERROR(INDEX(DeptName,MATCH($C3861,DeptTag,0)),"UNALLOCATED"))</f>
        <v/>
      </c>
      <c r="E3861">
        <f>IF(GL_Paste!$B3858="","",IFERROR(INDEX(AcctCat,MATCH(GL_Paste!$B3858&amp;"",AcctCode,0)),"UNKNOWN"))</f>
        <v/>
      </c>
      <c r="F3861">
        <f>IF(GL_Paste!$B3858="","",IFERROR(INDEX(AcctSub,MATCH(GL_Paste!$B3858&amp;"",AcctCode,0)),"UNKNOWN"))</f>
        <v/>
      </c>
    </row>
    <row r="3862">
      <c r="A3862" s="40">
        <f>IF(GL_Paste!$B3859="","",N(GL_Paste!$H3859)-N(GL_Paste!$G3859))</f>
        <v/>
      </c>
      <c r="B3862" s="43">
        <f>IF(GL_Paste!$B3859="","",DATE(YEAR(GL_Paste!$E3859),MONTH(GL_Paste!$E3859),1))</f>
        <v/>
      </c>
      <c r="C3862">
        <f>IF(GL_Paste!$B3859="","",IF(TRIM(GL_Paste!$M3859)&lt;&gt;"",TRIM(GL_Paste!$M3859),IFERROR(MID(GL_Paste!$I3859,FIND("[",GL_Paste!$I3859)+1,FIND("]",GL_Paste!$I3859)-FIND("[",GL_Paste!$I3859)-1),"")))</f>
        <v/>
      </c>
      <c r="D3862">
        <f>IF(GL_Paste!$B3859="","",IFERROR(INDEX(DeptName,MATCH($C3862,DeptTag,0)),"UNALLOCATED"))</f>
        <v/>
      </c>
      <c r="E3862">
        <f>IF(GL_Paste!$B3859="","",IFERROR(INDEX(AcctCat,MATCH(GL_Paste!$B3859&amp;"",AcctCode,0)),"UNKNOWN"))</f>
        <v/>
      </c>
      <c r="F3862">
        <f>IF(GL_Paste!$B3859="","",IFERROR(INDEX(AcctSub,MATCH(GL_Paste!$B3859&amp;"",AcctCode,0)),"UNKNOWN"))</f>
        <v/>
      </c>
    </row>
    <row r="3863">
      <c r="A3863" s="40">
        <f>IF(GL_Paste!$B3860="","",N(GL_Paste!$H3860)-N(GL_Paste!$G3860))</f>
        <v/>
      </c>
      <c r="B3863" s="43">
        <f>IF(GL_Paste!$B3860="","",DATE(YEAR(GL_Paste!$E3860),MONTH(GL_Paste!$E3860),1))</f>
        <v/>
      </c>
      <c r="C3863">
        <f>IF(GL_Paste!$B3860="","",IF(TRIM(GL_Paste!$M3860)&lt;&gt;"",TRIM(GL_Paste!$M3860),IFERROR(MID(GL_Paste!$I3860,FIND("[",GL_Paste!$I3860)+1,FIND("]",GL_Paste!$I3860)-FIND("[",GL_Paste!$I3860)-1),"")))</f>
        <v/>
      </c>
      <c r="D3863">
        <f>IF(GL_Paste!$B3860="","",IFERROR(INDEX(DeptName,MATCH($C3863,DeptTag,0)),"UNALLOCATED"))</f>
        <v/>
      </c>
      <c r="E3863">
        <f>IF(GL_Paste!$B3860="","",IFERROR(INDEX(AcctCat,MATCH(GL_Paste!$B3860&amp;"",AcctCode,0)),"UNKNOWN"))</f>
        <v/>
      </c>
      <c r="F3863">
        <f>IF(GL_Paste!$B3860="","",IFERROR(INDEX(AcctSub,MATCH(GL_Paste!$B3860&amp;"",AcctCode,0)),"UNKNOWN"))</f>
        <v/>
      </c>
    </row>
    <row r="3864">
      <c r="A3864" s="40">
        <f>IF(GL_Paste!$B3861="","",N(GL_Paste!$H3861)-N(GL_Paste!$G3861))</f>
        <v/>
      </c>
      <c r="B3864" s="43">
        <f>IF(GL_Paste!$B3861="","",DATE(YEAR(GL_Paste!$E3861),MONTH(GL_Paste!$E3861),1))</f>
        <v/>
      </c>
      <c r="C3864">
        <f>IF(GL_Paste!$B3861="","",IF(TRIM(GL_Paste!$M3861)&lt;&gt;"",TRIM(GL_Paste!$M3861),IFERROR(MID(GL_Paste!$I3861,FIND("[",GL_Paste!$I3861)+1,FIND("]",GL_Paste!$I3861)-FIND("[",GL_Paste!$I3861)-1),"")))</f>
        <v/>
      </c>
      <c r="D3864">
        <f>IF(GL_Paste!$B3861="","",IFERROR(INDEX(DeptName,MATCH($C3864,DeptTag,0)),"UNALLOCATED"))</f>
        <v/>
      </c>
      <c r="E3864">
        <f>IF(GL_Paste!$B3861="","",IFERROR(INDEX(AcctCat,MATCH(GL_Paste!$B3861&amp;"",AcctCode,0)),"UNKNOWN"))</f>
        <v/>
      </c>
      <c r="F3864">
        <f>IF(GL_Paste!$B3861="","",IFERROR(INDEX(AcctSub,MATCH(GL_Paste!$B3861&amp;"",AcctCode,0)),"UNKNOWN"))</f>
        <v/>
      </c>
    </row>
    <row r="3865">
      <c r="A3865" s="40">
        <f>IF(GL_Paste!$B3862="","",N(GL_Paste!$H3862)-N(GL_Paste!$G3862))</f>
        <v/>
      </c>
      <c r="B3865" s="43">
        <f>IF(GL_Paste!$B3862="","",DATE(YEAR(GL_Paste!$E3862),MONTH(GL_Paste!$E3862),1))</f>
        <v/>
      </c>
      <c r="C3865">
        <f>IF(GL_Paste!$B3862="","",IF(TRIM(GL_Paste!$M3862)&lt;&gt;"",TRIM(GL_Paste!$M3862),IFERROR(MID(GL_Paste!$I3862,FIND("[",GL_Paste!$I3862)+1,FIND("]",GL_Paste!$I3862)-FIND("[",GL_Paste!$I3862)-1),"")))</f>
        <v/>
      </c>
      <c r="D3865">
        <f>IF(GL_Paste!$B3862="","",IFERROR(INDEX(DeptName,MATCH($C3865,DeptTag,0)),"UNALLOCATED"))</f>
        <v/>
      </c>
      <c r="E3865">
        <f>IF(GL_Paste!$B3862="","",IFERROR(INDEX(AcctCat,MATCH(GL_Paste!$B3862&amp;"",AcctCode,0)),"UNKNOWN"))</f>
        <v/>
      </c>
      <c r="F3865">
        <f>IF(GL_Paste!$B3862="","",IFERROR(INDEX(AcctSub,MATCH(GL_Paste!$B3862&amp;"",AcctCode,0)),"UNKNOWN"))</f>
        <v/>
      </c>
    </row>
    <row r="3866">
      <c r="A3866" s="40">
        <f>IF(GL_Paste!$B3863="","",N(GL_Paste!$H3863)-N(GL_Paste!$G3863))</f>
        <v/>
      </c>
      <c r="B3866" s="43">
        <f>IF(GL_Paste!$B3863="","",DATE(YEAR(GL_Paste!$E3863),MONTH(GL_Paste!$E3863),1))</f>
        <v/>
      </c>
      <c r="C3866">
        <f>IF(GL_Paste!$B3863="","",IF(TRIM(GL_Paste!$M3863)&lt;&gt;"",TRIM(GL_Paste!$M3863),IFERROR(MID(GL_Paste!$I3863,FIND("[",GL_Paste!$I3863)+1,FIND("]",GL_Paste!$I3863)-FIND("[",GL_Paste!$I3863)-1),"")))</f>
        <v/>
      </c>
      <c r="D3866">
        <f>IF(GL_Paste!$B3863="","",IFERROR(INDEX(DeptName,MATCH($C3866,DeptTag,0)),"UNALLOCATED"))</f>
        <v/>
      </c>
      <c r="E3866">
        <f>IF(GL_Paste!$B3863="","",IFERROR(INDEX(AcctCat,MATCH(GL_Paste!$B3863&amp;"",AcctCode,0)),"UNKNOWN"))</f>
        <v/>
      </c>
      <c r="F3866">
        <f>IF(GL_Paste!$B3863="","",IFERROR(INDEX(AcctSub,MATCH(GL_Paste!$B3863&amp;"",AcctCode,0)),"UNKNOWN"))</f>
        <v/>
      </c>
    </row>
    <row r="3867">
      <c r="A3867" s="40">
        <f>IF(GL_Paste!$B3864="","",N(GL_Paste!$H3864)-N(GL_Paste!$G3864))</f>
        <v/>
      </c>
      <c r="B3867" s="43">
        <f>IF(GL_Paste!$B3864="","",DATE(YEAR(GL_Paste!$E3864),MONTH(GL_Paste!$E3864),1))</f>
        <v/>
      </c>
      <c r="C3867">
        <f>IF(GL_Paste!$B3864="","",IF(TRIM(GL_Paste!$M3864)&lt;&gt;"",TRIM(GL_Paste!$M3864),IFERROR(MID(GL_Paste!$I3864,FIND("[",GL_Paste!$I3864)+1,FIND("]",GL_Paste!$I3864)-FIND("[",GL_Paste!$I3864)-1),"")))</f>
        <v/>
      </c>
      <c r="D3867">
        <f>IF(GL_Paste!$B3864="","",IFERROR(INDEX(DeptName,MATCH($C3867,DeptTag,0)),"UNALLOCATED"))</f>
        <v/>
      </c>
      <c r="E3867">
        <f>IF(GL_Paste!$B3864="","",IFERROR(INDEX(AcctCat,MATCH(GL_Paste!$B3864&amp;"",AcctCode,0)),"UNKNOWN"))</f>
        <v/>
      </c>
      <c r="F3867">
        <f>IF(GL_Paste!$B3864="","",IFERROR(INDEX(AcctSub,MATCH(GL_Paste!$B3864&amp;"",AcctCode,0)),"UNKNOWN"))</f>
        <v/>
      </c>
    </row>
    <row r="3868">
      <c r="A3868" s="40">
        <f>IF(GL_Paste!$B3865="","",N(GL_Paste!$H3865)-N(GL_Paste!$G3865))</f>
        <v/>
      </c>
      <c r="B3868" s="43">
        <f>IF(GL_Paste!$B3865="","",DATE(YEAR(GL_Paste!$E3865),MONTH(GL_Paste!$E3865),1))</f>
        <v/>
      </c>
      <c r="C3868">
        <f>IF(GL_Paste!$B3865="","",IF(TRIM(GL_Paste!$M3865)&lt;&gt;"",TRIM(GL_Paste!$M3865),IFERROR(MID(GL_Paste!$I3865,FIND("[",GL_Paste!$I3865)+1,FIND("]",GL_Paste!$I3865)-FIND("[",GL_Paste!$I3865)-1),"")))</f>
        <v/>
      </c>
      <c r="D3868">
        <f>IF(GL_Paste!$B3865="","",IFERROR(INDEX(DeptName,MATCH($C3868,DeptTag,0)),"UNALLOCATED"))</f>
        <v/>
      </c>
      <c r="E3868">
        <f>IF(GL_Paste!$B3865="","",IFERROR(INDEX(AcctCat,MATCH(GL_Paste!$B3865&amp;"",AcctCode,0)),"UNKNOWN"))</f>
        <v/>
      </c>
      <c r="F3868">
        <f>IF(GL_Paste!$B3865="","",IFERROR(INDEX(AcctSub,MATCH(GL_Paste!$B3865&amp;"",AcctCode,0)),"UNKNOWN"))</f>
        <v/>
      </c>
    </row>
    <row r="3869">
      <c r="A3869" s="40">
        <f>IF(GL_Paste!$B3866="","",N(GL_Paste!$H3866)-N(GL_Paste!$G3866))</f>
        <v/>
      </c>
      <c r="B3869" s="43">
        <f>IF(GL_Paste!$B3866="","",DATE(YEAR(GL_Paste!$E3866),MONTH(GL_Paste!$E3866),1))</f>
        <v/>
      </c>
      <c r="C3869">
        <f>IF(GL_Paste!$B3866="","",IF(TRIM(GL_Paste!$M3866)&lt;&gt;"",TRIM(GL_Paste!$M3866),IFERROR(MID(GL_Paste!$I3866,FIND("[",GL_Paste!$I3866)+1,FIND("]",GL_Paste!$I3866)-FIND("[",GL_Paste!$I3866)-1),"")))</f>
        <v/>
      </c>
      <c r="D3869">
        <f>IF(GL_Paste!$B3866="","",IFERROR(INDEX(DeptName,MATCH($C3869,DeptTag,0)),"UNALLOCATED"))</f>
        <v/>
      </c>
      <c r="E3869">
        <f>IF(GL_Paste!$B3866="","",IFERROR(INDEX(AcctCat,MATCH(GL_Paste!$B3866&amp;"",AcctCode,0)),"UNKNOWN"))</f>
        <v/>
      </c>
      <c r="F3869">
        <f>IF(GL_Paste!$B3866="","",IFERROR(INDEX(AcctSub,MATCH(GL_Paste!$B3866&amp;"",AcctCode,0)),"UNKNOWN"))</f>
        <v/>
      </c>
    </row>
    <row r="3870">
      <c r="A3870" s="40">
        <f>IF(GL_Paste!$B3867="","",N(GL_Paste!$H3867)-N(GL_Paste!$G3867))</f>
        <v/>
      </c>
      <c r="B3870" s="43">
        <f>IF(GL_Paste!$B3867="","",DATE(YEAR(GL_Paste!$E3867),MONTH(GL_Paste!$E3867),1))</f>
        <v/>
      </c>
      <c r="C3870">
        <f>IF(GL_Paste!$B3867="","",IF(TRIM(GL_Paste!$M3867)&lt;&gt;"",TRIM(GL_Paste!$M3867),IFERROR(MID(GL_Paste!$I3867,FIND("[",GL_Paste!$I3867)+1,FIND("]",GL_Paste!$I3867)-FIND("[",GL_Paste!$I3867)-1),"")))</f>
        <v/>
      </c>
      <c r="D3870">
        <f>IF(GL_Paste!$B3867="","",IFERROR(INDEX(DeptName,MATCH($C3870,DeptTag,0)),"UNALLOCATED"))</f>
        <v/>
      </c>
      <c r="E3870">
        <f>IF(GL_Paste!$B3867="","",IFERROR(INDEX(AcctCat,MATCH(GL_Paste!$B3867&amp;"",AcctCode,0)),"UNKNOWN"))</f>
        <v/>
      </c>
      <c r="F3870">
        <f>IF(GL_Paste!$B3867="","",IFERROR(INDEX(AcctSub,MATCH(GL_Paste!$B3867&amp;"",AcctCode,0)),"UNKNOWN"))</f>
        <v/>
      </c>
    </row>
    <row r="3871">
      <c r="A3871" s="40">
        <f>IF(GL_Paste!$B3868="","",N(GL_Paste!$H3868)-N(GL_Paste!$G3868))</f>
        <v/>
      </c>
      <c r="B3871" s="43">
        <f>IF(GL_Paste!$B3868="","",DATE(YEAR(GL_Paste!$E3868),MONTH(GL_Paste!$E3868),1))</f>
        <v/>
      </c>
      <c r="C3871">
        <f>IF(GL_Paste!$B3868="","",IF(TRIM(GL_Paste!$M3868)&lt;&gt;"",TRIM(GL_Paste!$M3868),IFERROR(MID(GL_Paste!$I3868,FIND("[",GL_Paste!$I3868)+1,FIND("]",GL_Paste!$I3868)-FIND("[",GL_Paste!$I3868)-1),"")))</f>
        <v/>
      </c>
      <c r="D3871">
        <f>IF(GL_Paste!$B3868="","",IFERROR(INDEX(DeptName,MATCH($C3871,DeptTag,0)),"UNALLOCATED"))</f>
        <v/>
      </c>
      <c r="E3871">
        <f>IF(GL_Paste!$B3868="","",IFERROR(INDEX(AcctCat,MATCH(GL_Paste!$B3868&amp;"",AcctCode,0)),"UNKNOWN"))</f>
        <v/>
      </c>
      <c r="F3871">
        <f>IF(GL_Paste!$B3868="","",IFERROR(INDEX(AcctSub,MATCH(GL_Paste!$B3868&amp;"",AcctCode,0)),"UNKNOWN"))</f>
        <v/>
      </c>
    </row>
    <row r="3872">
      <c r="A3872" s="40">
        <f>IF(GL_Paste!$B3869="","",N(GL_Paste!$H3869)-N(GL_Paste!$G3869))</f>
        <v/>
      </c>
      <c r="B3872" s="43">
        <f>IF(GL_Paste!$B3869="","",DATE(YEAR(GL_Paste!$E3869),MONTH(GL_Paste!$E3869),1))</f>
        <v/>
      </c>
      <c r="C3872">
        <f>IF(GL_Paste!$B3869="","",IF(TRIM(GL_Paste!$M3869)&lt;&gt;"",TRIM(GL_Paste!$M3869),IFERROR(MID(GL_Paste!$I3869,FIND("[",GL_Paste!$I3869)+1,FIND("]",GL_Paste!$I3869)-FIND("[",GL_Paste!$I3869)-1),"")))</f>
        <v/>
      </c>
      <c r="D3872">
        <f>IF(GL_Paste!$B3869="","",IFERROR(INDEX(DeptName,MATCH($C3872,DeptTag,0)),"UNALLOCATED"))</f>
        <v/>
      </c>
      <c r="E3872">
        <f>IF(GL_Paste!$B3869="","",IFERROR(INDEX(AcctCat,MATCH(GL_Paste!$B3869&amp;"",AcctCode,0)),"UNKNOWN"))</f>
        <v/>
      </c>
      <c r="F3872">
        <f>IF(GL_Paste!$B3869="","",IFERROR(INDEX(AcctSub,MATCH(GL_Paste!$B3869&amp;"",AcctCode,0)),"UNKNOWN"))</f>
        <v/>
      </c>
    </row>
    <row r="3873">
      <c r="A3873" s="40">
        <f>IF(GL_Paste!$B3870="","",N(GL_Paste!$H3870)-N(GL_Paste!$G3870))</f>
        <v/>
      </c>
      <c r="B3873" s="43">
        <f>IF(GL_Paste!$B3870="","",DATE(YEAR(GL_Paste!$E3870),MONTH(GL_Paste!$E3870),1))</f>
        <v/>
      </c>
      <c r="C3873">
        <f>IF(GL_Paste!$B3870="","",IF(TRIM(GL_Paste!$M3870)&lt;&gt;"",TRIM(GL_Paste!$M3870),IFERROR(MID(GL_Paste!$I3870,FIND("[",GL_Paste!$I3870)+1,FIND("]",GL_Paste!$I3870)-FIND("[",GL_Paste!$I3870)-1),"")))</f>
        <v/>
      </c>
      <c r="D3873">
        <f>IF(GL_Paste!$B3870="","",IFERROR(INDEX(DeptName,MATCH($C3873,DeptTag,0)),"UNALLOCATED"))</f>
        <v/>
      </c>
      <c r="E3873">
        <f>IF(GL_Paste!$B3870="","",IFERROR(INDEX(AcctCat,MATCH(GL_Paste!$B3870&amp;"",AcctCode,0)),"UNKNOWN"))</f>
        <v/>
      </c>
      <c r="F3873">
        <f>IF(GL_Paste!$B3870="","",IFERROR(INDEX(AcctSub,MATCH(GL_Paste!$B3870&amp;"",AcctCode,0)),"UNKNOWN"))</f>
        <v/>
      </c>
    </row>
    <row r="3874">
      <c r="A3874" s="40">
        <f>IF(GL_Paste!$B3871="","",N(GL_Paste!$H3871)-N(GL_Paste!$G3871))</f>
        <v/>
      </c>
      <c r="B3874" s="43">
        <f>IF(GL_Paste!$B3871="","",DATE(YEAR(GL_Paste!$E3871),MONTH(GL_Paste!$E3871),1))</f>
        <v/>
      </c>
      <c r="C3874">
        <f>IF(GL_Paste!$B3871="","",IF(TRIM(GL_Paste!$M3871)&lt;&gt;"",TRIM(GL_Paste!$M3871),IFERROR(MID(GL_Paste!$I3871,FIND("[",GL_Paste!$I3871)+1,FIND("]",GL_Paste!$I3871)-FIND("[",GL_Paste!$I3871)-1),"")))</f>
        <v/>
      </c>
      <c r="D3874">
        <f>IF(GL_Paste!$B3871="","",IFERROR(INDEX(DeptName,MATCH($C3874,DeptTag,0)),"UNALLOCATED"))</f>
        <v/>
      </c>
      <c r="E3874">
        <f>IF(GL_Paste!$B3871="","",IFERROR(INDEX(AcctCat,MATCH(GL_Paste!$B3871&amp;"",AcctCode,0)),"UNKNOWN"))</f>
        <v/>
      </c>
      <c r="F3874">
        <f>IF(GL_Paste!$B3871="","",IFERROR(INDEX(AcctSub,MATCH(GL_Paste!$B3871&amp;"",AcctCode,0)),"UNKNOWN"))</f>
        <v/>
      </c>
    </row>
    <row r="3875">
      <c r="A3875" s="40">
        <f>IF(GL_Paste!$B3872="","",N(GL_Paste!$H3872)-N(GL_Paste!$G3872))</f>
        <v/>
      </c>
      <c r="B3875" s="43">
        <f>IF(GL_Paste!$B3872="","",DATE(YEAR(GL_Paste!$E3872),MONTH(GL_Paste!$E3872),1))</f>
        <v/>
      </c>
      <c r="C3875">
        <f>IF(GL_Paste!$B3872="","",IF(TRIM(GL_Paste!$M3872)&lt;&gt;"",TRIM(GL_Paste!$M3872),IFERROR(MID(GL_Paste!$I3872,FIND("[",GL_Paste!$I3872)+1,FIND("]",GL_Paste!$I3872)-FIND("[",GL_Paste!$I3872)-1),"")))</f>
        <v/>
      </c>
      <c r="D3875">
        <f>IF(GL_Paste!$B3872="","",IFERROR(INDEX(DeptName,MATCH($C3875,DeptTag,0)),"UNALLOCATED"))</f>
        <v/>
      </c>
      <c r="E3875">
        <f>IF(GL_Paste!$B3872="","",IFERROR(INDEX(AcctCat,MATCH(GL_Paste!$B3872&amp;"",AcctCode,0)),"UNKNOWN"))</f>
        <v/>
      </c>
      <c r="F3875">
        <f>IF(GL_Paste!$B3872="","",IFERROR(INDEX(AcctSub,MATCH(GL_Paste!$B3872&amp;"",AcctCode,0)),"UNKNOWN"))</f>
        <v/>
      </c>
    </row>
    <row r="3876">
      <c r="A3876" s="40">
        <f>IF(GL_Paste!$B3873="","",N(GL_Paste!$H3873)-N(GL_Paste!$G3873))</f>
        <v/>
      </c>
      <c r="B3876" s="43">
        <f>IF(GL_Paste!$B3873="","",DATE(YEAR(GL_Paste!$E3873),MONTH(GL_Paste!$E3873),1))</f>
        <v/>
      </c>
      <c r="C3876">
        <f>IF(GL_Paste!$B3873="","",IF(TRIM(GL_Paste!$M3873)&lt;&gt;"",TRIM(GL_Paste!$M3873),IFERROR(MID(GL_Paste!$I3873,FIND("[",GL_Paste!$I3873)+1,FIND("]",GL_Paste!$I3873)-FIND("[",GL_Paste!$I3873)-1),"")))</f>
        <v/>
      </c>
      <c r="D3876">
        <f>IF(GL_Paste!$B3873="","",IFERROR(INDEX(DeptName,MATCH($C3876,DeptTag,0)),"UNALLOCATED"))</f>
        <v/>
      </c>
      <c r="E3876">
        <f>IF(GL_Paste!$B3873="","",IFERROR(INDEX(AcctCat,MATCH(GL_Paste!$B3873&amp;"",AcctCode,0)),"UNKNOWN"))</f>
        <v/>
      </c>
      <c r="F3876">
        <f>IF(GL_Paste!$B3873="","",IFERROR(INDEX(AcctSub,MATCH(GL_Paste!$B3873&amp;"",AcctCode,0)),"UNKNOWN"))</f>
        <v/>
      </c>
    </row>
    <row r="3877">
      <c r="A3877" s="40">
        <f>IF(GL_Paste!$B3874="","",N(GL_Paste!$H3874)-N(GL_Paste!$G3874))</f>
        <v/>
      </c>
      <c r="B3877" s="43">
        <f>IF(GL_Paste!$B3874="","",DATE(YEAR(GL_Paste!$E3874),MONTH(GL_Paste!$E3874),1))</f>
        <v/>
      </c>
      <c r="C3877">
        <f>IF(GL_Paste!$B3874="","",IF(TRIM(GL_Paste!$M3874)&lt;&gt;"",TRIM(GL_Paste!$M3874),IFERROR(MID(GL_Paste!$I3874,FIND("[",GL_Paste!$I3874)+1,FIND("]",GL_Paste!$I3874)-FIND("[",GL_Paste!$I3874)-1),"")))</f>
        <v/>
      </c>
      <c r="D3877">
        <f>IF(GL_Paste!$B3874="","",IFERROR(INDEX(DeptName,MATCH($C3877,DeptTag,0)),"UNALLOCATED"))</f>
        <v/>
      </c>
      <c r="E3877">
        <f>IF(GL_Paste!$B3874="","",IFERROR(INDEX(AcctCat,MATCH(GL_Paste!$B3874&amp;"",AcctCode,0)),"UNKNOWN"))</f>
        <v/>
      </c>
      <c r="F3877">
        <f>IF(GL_Paste!$B3874="","",IFERROR(INDEX(AcctSub,MATCH(GL_Paste!$B3874&amp;"",AcctCode,0)),"UNKNOWN"))</f>
        <v/>
      </c>
    </row>
    <row r="3878">
      <c r="A3878" s="40">
        <f>IF(GL_Paste!$B3875="","",N(GL_Paste!$H3875)-N(GL_Paste!$G3875))</f>
        <v/>
      </c>
      <c r="B3878" s="43">
        <f>IF(GL_Paste!$B3875="","",DATE(YEAR(GL_Paste!$E3875),MONTH(GL_Paste!$E3875),1))</f>
        <v/>
      </c>
      <c r="C3878">
        <f>IF(GL_Paste!$B3875="","",IF(TRIM(GL_Paste!$M3875)&lt;&gt;"",TRIM(GL_Paste!$M3875),IFERROR(MID(GL_Paste!$I3875,FIND("[",GL_Paste!$I3875)+1,FIND("]",GL_Paste!$I3875)-FIND("[",GL_Paste!$I3875)-1),"")))</f>
        <v/>
      </c>
      <c r="D3878">
        <f>IF(GL_Paste!$B3875="","",IFERROR(INDEX(DeptName,MATCH($C3878,DeptTag,0)),"UNALLOCATED"))</f>
        <v/>
      </c>
      <c r="E3878">
        <f>IF(GL_Paste!$B3875="","",IFERROR(INDEX(AcctCat,MATCH(GL_Paste!$B3875&amp;"",AcctCode,0)),"UNKNOWN"))</f>
        <v/>
      </c>
      <c r="F3878">
        <f>IF(GL_Paste!$B3875="","",IFERROR(INDEX(AcctSub,MATCH(GL_Paste!$B3875&amp;"",AcctCode,0)),"UNKNOWN"))</f>
        <v/>
      </c>
    </row>
    <row r="3879">
      <c r="A3879" s="40">
        <f>IF(GL_Paste!$B3876="","",N(GL_Paste!$H3876)-N(GL_Paste!$G3876))</f>
        <v/>
      </c>
      <c r="B3879" s="43">
        <f>IF(GL_Paste!$B3876="","",DATE(YEAR(GL_Paste!$E3876),MONTH(GL_Paste!$E3876),1))</f>
        <v/>
      </c>
      <c r="C3879">
        <f>IF(GL_Paste!$B3876="","",IF(TRIM(GL_Paste!$M3876)&lt;&gt;"",TRIM(GL_Paste!$M3876),IFERROR(MID(GL_Paste!$I3876,FIND("[",GL_Paste!$I3876)+1,FIND("]",GL_Paste!$I3876)-FIND("[",GL_Paste!$I3876)-1),"")))</f>
        <v/>
      </c>
      <c r="D3879">
        <f>IF(GL_Paste!$B3876="","",IFERROR(INDEX(DeptName,MATCH($C3879,DeptTag,0)),"UNALLOCATED"))</f>
        <v/>
      </c>
      <c r="E3879">
        <f>IF(GL_Paste!$B3876="","",IFERROR(INDEX(AcctCat,MATCH(GL_Paste!$B3876&amp;"",AcctCode,0)),"UNKNOWN"))</f>
        <v/>
      </c>
      <c r="F3879">
        <f>IF(GL_Paste!$B3876="","",IFERROR(INDEX(AcctSub,MATCH(GL_Paste!$B3876&amp;"",AcctCode,0)),"UNKNOWN"))</f>
        <v/>
      </c>
    </row>
    <row r="3880">
      <c r="A3880" s="40">
        <f>IF(GL_Paste!$B3877="","",N(GL_Paste!$H3877)-N(GL_Paste!$G3877))</f>
        <v/>
      </c>
      <c r="B3880" s="43">
        <f>IF(GL_Paste!$B3877="","",DATE(YEAR(GL_Paste!$E3877),MONTH(GL_Paste!$E3877),1))</f>
        <v/>
      </c>
      <c r="C3880">
        <f>IF(GL_Paste!$B3877="","",IF(TRIM(GL_Paste!$M3877)&lt;&gt;"",TRIM(GL_Paste!$M3877),IFERROR(MID(GL_Paste!$I3877,FIND("[",GL_Paste!$I3877)+1,FIND("]",GL_Paste!$I3877)-FIND("[",GL_Paste!$I3877)-1),"")))</f>
        <v/>
      </c>
      <c r="D3880">
        <f>IF(GL_Paste!$B3877="","",IFERROR(INDEX(DeptName,MATCH($C3880,DeptTag,0)),"UNALLOCATED"))</f>
        <v/>
      </c>
      <c r="E3880">
        <f>IF(GL_Paste!$B3877="","",IFERROR(INDEX(AcctCat,MATCH(GL_Paste!$B3877&amp;"",AcctCode,0)),"UNKNOWN"))</f>
        <v/>
      </c>
      <c r="F3880">
        <f>IF(GL_Paste!$B3877="","",IFERROR(INDEX(AcctSub,MATCH(GL_Paste!$B3877&amp;"",AcctCode,0)),"UNKNOWN"))</f>
        <v/>
      </c>
    </row>
    <row r="3881">
      <c r="A3881" s="40">
        <f>IF(GL_Paste!$B3878="","",N(GL_Paste!$H3878)-N(GL_Paste!$G3878))</f>
        <v/>
      </c>
      <c r="B3881" s="43">
        <f>IF(GL_Paste!$B3878="","",DATE(YEAR(GL_Paste!$E3878),MONTH(GL_Paste!$E3878),1))</f>
        <v/>
      </c>
      <c r="C3881">
        <f>IF(GL_Paste!$B3878="","",IF(TRIM(GL_Paste!$M3878)&lt;&gt;"",TRIM(GL_Paste!$M3878),IFERROR(MID(GL_Paste!$I3878,FIND("[",GL_Paste!$I3878)+1,FIND("]",GL_Paste!$I3878)-FIND("[",GL_Paste!$I3878)-1),"")))</f>
        <v/>
      </c>
      <c r="D3881">
        <f>IF(GL_Paste!$B3878="","",IFERROR(INDEX(DeptName,MATCH($C3881,DeptTag,0)),"UNALLOCATED"))</f>
        <v/>
      </c>
      <c r="E3881">
        <f>IF(GL_Paste!$B3878="","",IFERROR(INDEX(AcctCat,MATCH(GL_Paste!$B3878&amp;"",AcctCode,0)),"UNKNOWN"))</f>
        <v/>
      </c>
      <c r="F3881">
        <f>IF(GL_Paste!$B3878="","",IFERROR(INDEX(AcctSub,MATCH(GL_Paste!$B3878&amp;"",AcctCode,0)),"UNKNOWN"))</f>
        <v/>
      </c>
    </row>
    <row r="3882">
      <c r="A3882" s="40">
        <f>IF(GL_Paste!$B3879="","",N(GL_Paste!$H3879)-N(GL_Paste!$G3879))</f>
        <v/>
      </c>
      <c r="B3882" s="43">
        <f>IF(GL_Paste!$B3879="","",DATE(YEAR(GL_Paste!$E3879),MONTH(GL_Paste!$E3879),1))</f>
        <v/>
      </c>
      <c r="C3882">
        <f>IF(GL_Paste!$B3879="","",IF(TRIM(GL_Paste!$M3879)&lt;&gt;"",TRIM(GL_Paste!$M3879),IFERROR(MID(GL_Paste!$I3879,FIND("[",GL_Paste!$I3879)+1,FIND("]",GL_Paste!$I3879)-FIND("[",GL_Paste!$I3879)-1),"")))</f>
        <v/>
      </c>
      <c r="D3882">
        <f>IF(GL_Paste!$B3879="","",IFERROR(INDEX(DeptName,MATCH($C3882,DeptTag,0)),"UNALLOCATED"))</f>
        <v/>
      </c>
      <c r="E3882">
        <f>IF(GL_Paste!$B3879="","",IFERROR(INDEX(AcctCat,MATCH(GL_Paste!$B3879&amp;"",AcctCode,0)),"UNKNOWN"))</f>
        <v/>
      </c>
      <c r="F3882">
        <f>IF(GL_Paste!$B3879="","",IFERROR(INDEX(AcctSub,MATCH(GL_Paste!$B3879&amp;"",AcctCode,0)),"UNKNOWN"))</f>
        <v/>
      </c>
    </row>
    <row r="3883">
      <c r="A3883" s="40">
        <f>IF(GL_Paste!$B3880="","",N(GL_Paste!$H3880)-N(GL_Paste!$G3880))</f>
        <v/>
      </c>
      <c r="B3883" s="43">
        <f>IF(GL_Paste!$B3880="","",DATE(YEAR(GL_Paste!$E3880),MONTH(GL_Paste!$E3880),1))</f>
        <v/>
      </c>
      <c r="C3883">
        <f>IF(GL_Paste!$B3880="","",IF(TRIM(GL_Paste!$M3880)&lt;&gt;"",TRIM(GL_Paste!$M3880),IFERROR(MID(GL_Paste!$I3880,FIND("[",GL_Paste!$I3880)+1,FIND("]",GL_Paste!$I3880)-FIND("[",GL_Paste!$I3880)-1),"")))</f>
        <v/>
      </c>
      <c r="D3883">
        <f>IF(GL_Paste!$B3880="","",IFERROR(INDEX(DeptName,MATCH($C3883,DeptTag,0)),"UNALLOCATED"))</f>
        <v/>
      </c>
      <c r="E3883">
        <f>IF(GL_Paste!$B3880="","",IFERROR(INDEX(AcctCat,MATCH(GL_Paste!$B3880&amp;"",AcctCode,0)),"UNKNOWN"))</f>
        <v/>
      </c>
      <c r="F3883">
        <f>IF(GL_Paste!$B3880="","",IFERROR(INDEX(AcctSub,MATCH(GL_Paste!$B3880&amp;"",AcctCode,0)),"UNKNOWN"))</f>
        <v/>
      </c>
    </row>
    <row r="3884">
      <c r="A3884" s="40">
        <f>IF(GL_Paste!$B3881="","",N(GL_Paste!$H3881)-N(GL_Paste!$G3881))</f>
        <v/>
      </c>
      <c r="B3884" s="43">
        <f>IF(GL_Paste!$B3881="","",DATE(YEAR(GL_Paste!$E3881),MONTH(GL_Paste!$E3881),1))</f>
        <v/>
      </c>
      <c r="C3884">
        <f>IF(GL_Paste!$B3881="","",IF(TRIM(GL_Paste!$M3881)&lt;&gt;"",TRIM(GL_Paste!$M3881),IFERROR(MID(GL_Paste!$I3881,FIND("[",GL_Paste!$I3881)+1,FIND("]",GL_Paste!$I3881)-FIND("[",GL_Paste!$I3881)-1),"")))</f>
        <v/>
      </c>
      <c r="D3884">
        <f>IF(GL_Paste!$B3881="","",IFERROR(INDEX(DeptName,MATCH($C3884,DeptTag,0)),"UNALLOCATED"))</f>
        <v/>
      </c>
      <c r="E3884">
        <f>IF(GL_Paste!$B3881="","",IFERROR(INDEX(AcctCat,MATCH(GL_Paste!$B3881&amp;"",AcctCode,0)),"UNKNOWN"))</f>
        <v/>
      </c>
      <c r="F3884">
        <f>IF(GL_Paste!$B3881="","",IFERROR(INDEX(AcctSub,MATCH(GL_Paste!$B3881&amp;"",AcctCode,0)),"UNKNOWN"))</f>
        <v/>
      </c>
    </row>
    <row r="3885">
      <c r="A3885" s="40">
        <f>IF(GL_Paste!$B3882="","",N(GL_Paste!$H3882)-N(GL_Paste!$G3882))</f>
        <v/>
      </c>
      <c r="B3885" s="43">
        <f>IF(GL_Paste!$B3882="","",DATE(YEAR(GL_Paste!$E3882),MONTH(GL_Paste!$E3882),1))</f>
        <v/>
      </c>
      <c r="C3885">
        <f>IF(GL_Paste!$B3882="","",IF(TRIM(GL_Paste!$M3882)&lt;&gt;"",TRIM(GL_Paste!$M3882),IFERROR(MID(GL_Paste!$I3882,FIND("[",GL_Paste!$I3882)+1,FIND("]",GL_Paste!$I3882)-FIND("[",GL_Paste!$I3882)-1),"")))</f>
        <v/>
      </c>
      <c r="D3885">
        <f>IF(GL_Paste!$B3882="","",IFERROR(INDEX(DeptName,MATCH($C3885,DeptTag,0)),"UNALLOCATED"))</f>
        <v/>
      </c>
      <c r="E3885">
        <f>IF(GL_Paste!$B3882="","",IFERROR(INDEX(AcctCat,MATCH(GL_Paste!$B3882&amp;"",AcctCode,0)),"UNKNOWN"))</f>
        <v/>
      </c>
      <c r="F3885">
        <f>IF(GL_Paste!$B3882="","",IFERROR(INDEX(AcctSub,MATCH(GL_Paste!$B3882&amp;"",AcctCode,0)),"UNKNOWN"))</f>
        <v/>
      </c>
    </row>
    <row r="3886">
      <c r="A3886" s="40">
        <f>IF(GL_Paste!$B3883="","",N(GL_Paste!$H3883)-N(GL_Paste!$G3883))</f>
        <v/>
      </c>
      <c r="B3886" s="43">
        <f>IF(GL_Paste!$B3883="","",DATE(YEAR(GL_Paste!$E3883),MONTH(GL_Paste!$E3883),1))</f>
        <v/>
      </c>
      <c r="C3886">
        <f>IF(GL_Paste!$B3883="","",IF(TRIM(GL_Paste!$M3883)&lt;&gt;"",TRIM(GL_Paste!$M3883),IFERROR(MID(GL_Paste!$I3883,FIND("[",GL_Paste!$I3883)+1,FIND("]",GL_Paste!$I3883)-FIND("[",GL_Paste!$I3883)-1),"")))</f>
        <v/>
      </c>
      <c r="D3886">
        <f>IF(GL_Paste!$B3883="","",IFERROR(INDEX(DeptName,MATCH($C3886,DeptTag,0)),"UNALLOCATED"))</f>
        <v/>
      </c>
      <c r="E3886">
        <f>IF(GL_Paste!$B3883="","",IFERROR(INDEX(AcctCat,MATCH(GL_Paste!$B3883&amp;"",AcctCode,0)),"UNKNOWN"))</f>
        <v/>
      </c>
      <c r="F3886">
        <f>IF(GL_Paste!$B3883="","",IFERROR(INDEX(AcctSub,MATCH(GL_Paste!$B3883&amp;"",AcctCode,0)),"UNKNOWN"))</f>
        <v/>
      </c>
    </row>
    <row r="3887">
      <c r="A3887" s="40">
        <f>IF(GL_Paste!$B3884="","",N(GL_Paste!$H3884)-N(GL_Paste!$G3884))</f>
        <v/>
      </c>
      <c r="B3887" s="43">
        <f>IF(GL_Paste!$B3884="","",DATE(YEAR(GL_Paste!$E3884),MONTH(GL_Paste!$E3884),1))</f>
        <v/>
      </c>
      <c r="C3887">
        <f>IF(GL_Paste!$B3884="","",IF(TRIM(GL_Paste!$M3884)&lt;&gt;"",TRIM(GL_Paste!$M3884),IFERROR(MID(GL_Paste!$I3884,FIND("[",GL_Paste!$I3884)+1,FIND("]",GL_Paste!$I3884)-FIND("[",GL_Paste!$I3884)-1),"")))</f>
        <v/>
      </c>
      <c r="D3887">
        <f>IF(GL_Paste!$B3884="","",IFERROR(INDEX(DeptName,MATCH($C3887,DeptTag,0)),"UNALLOCATED"))</f>
        <v/>
      </c>
      <c r="E3887">
        <f>IF(GL_Paste!$B3884="","",IFERROR(INDEX(AcctCat,MATCH(GL_Paste!$B3884&amp;"",AcctCode,0)),"UNKNOWN"))</f>
        <v/>
      </c>
      <c r="F3887">
        <f>IF(GL_Paste!$B3884="","",IFERROR(INDEX(AcctSub,MATCH(GL_Paste!$B3884&amp;"",AcctCode,0)),"UNKNOWN"))</f>
        <v/>
      </c>
    </row>
    <row r="3888">
      <c r="A3888" s="40">
        <f>IF(GL_Paste!$B3885="","",N(GL_Paste!$H3885)-N(GL_Paste!$G3885))</f>
        <v/>
      </c>
      <c r="B3888" s="43">
        <f>IF(GL_Paste!$B3885="","",DATE(YEAR(GL_Paste!$E3885),MONTH(GL_Paste!$E3885),1))</f>
        <v/>
      </c>
      <c r="C3888">
        <f>IF(GL_Paste!$B3885="","",IF(TRIM(GL_Paste!$M3885)&lt;&gt;"",TRIM(GL_Paste!$M3885),IFERROR(MID(GL_Paste!$I3885,FIND("[",GL_Paste!$I3885)+1,FIND("]",GL_Paste!$I3885)-FIND("[",GL_Paste!$I3885)-1),"")))</f>
        <v/>
      </c>
      <c r="D3888">
        <f>IF(GL_Paste!$B3885="","",IFERROR(INDEX(DeptName,MATCH($C3888,DeptTag,0)),"UNALLOCATED"))</f>
        <v/>
      </c>
      <c r="E3888">
        <f>IF(GL_Paste!$B3885="","",IFERROR(INDEX(AcctCat,MATCH(GL_Paste!$B3885&amp;"",AcctCode,0)),"UNKNOWN"))</f>
        <v/>
      </c>
      <c r="F3888">
        <f>IF(GL_Paste!$B3885="","",IFERROR(INDEX(AcctSub,MATCH(GL_Paste!$B3885&amp;"",AcctCode,0)),"UNKNOWN"))</f>
        <v/>
      </c>
    </row>
    <row r="3889">
      <c r="A3889" s="40">
        <f>IF(GL_Paste!$B3886="","",N(GL_Paste!$H3886)-N(GL_Paste!$G3886))</f>
        <v/>
      </c>
      <c r="B3889" s="43">
        <f>IF(GL_Paste!$B3886="","",DATE(YEAR(GL_Paste!$E3886),MONTH(GL_Paste!$E3886),1))</f>
        <v/>
      </c>
      <c r="C3889">
        <f>IF(GL_Paste!$B3886="","",IF(TRIM(GL_Paste!$M3886)&lt;&gt;"",TRIM(GL_Paste!$M3886),IFERROR(MID(GL_Paste!$I3886,FIND("[",GL_Paste!$I3886)+1,FIND("]",GL_Paste!$I3886)-FIND("[",GL_Paste!$I3886)-1),"")))</f>
        <v/>
      </c>
      <c r="D3889">
        <f>IF(GL_Paste!$B3886="","",IFERROR(INDEX(DeptName,MATCH($C3889,DeptTag,0)),"UNALLOCATED"))</f>
        <v/>
      </c>
      <c r="E3889">
        <f>IF(GL_Paste!$B3886="","",IFERROR(INDEX(AcctCat,MATCH(GL_Paste!$B3886&amp;"",AcctCode,0)),"UNKNOWN"))</f>
        <v/>
      </c>
      <c r="F3889">
        <f>IF(GL_Paste!$B3886="","",IFERROR(INDEX(AcctSub,MATCH(GL_Paste!$B3886&amp;"",AcctCode,0)),"UNKNOWN"))</f>
        <v/>
      </c>
    </row>
    <row r="3890">
      <c r="A3890" s="40">
        <f>IF(GL_Paste!$B3887="","",N(GL_Paste!$H3887)-N(GL_Paste!$G3887))</f>
        <v/>
      </c>
      <c r="B3890" s="43">
        <f>IF(GL_Paste!$B3887="","",DATE(YEAR(GL_Paste!$E3887),MONTH(GL_Paste!$E3887),1))</f>
        <v/>
      </c>
      <c r="C3890">
        <f>IF(GL_Paste!$B3887="","",IF(TRIM(GL_Paste!$M3887)&lt;&gt;"",TRIM(GL_Paste!$M3887),IFERROR(MID(GL_Paste!$I3887,FIND("[",GL_Paste!$I3887)+1,FIND("]",GL_Paste!$I3887)-FIND("[",GL_Paste!$I3887)-1),"")))</f>
        <v/>
      </c>
      <c r="D3890">
        <f>IF(GL_Paste!$B3887="","",IFERROR(INDEX(DeptName,MATCH($C3890,DeptTag,0)),"UNALLOCATED"))</f>
        <v/>
      </c>
      <c r="E3890">
        <f>IF(GL_Paste!$B3887="","",IFERROR(INDEX(AcctCat,MATCH(GL_Paste!$B3887&amp;"",AcctCode,0)),"UNKNOWN"))</f>
        <v/>
      </c>
      <c r="F3890">
        <f>IF(GL_Paste!$B3887="","",IFERROR(INDEX(AcctSub,MATCH(GL_Paste!$B3887&amp;"",AcctCode,0)),"UNKNOWN"))</f>
        <v/>
      </c>
    </row>
    <row r="3891">
      <c r="A3891" s="40">
        <f>IF(GL_Paste!$B3888="","",N(GL_Paste!$H3888)-N(GL_Paste!$G3888))</f>
        <v/>
      </c>
      <c r="B3891" s="43">
        <f>IF(GL_Paste!$B3888="","",DATE(YEAR(GL_Paste!$E3888),MONTH(GL_Paste!$E3888),1))</f>
        <v/>
      </c>
      <c r="C3891">
        <f>IF(GL_Paste!$B3888="","",IF(TRIM(GL_Paste!$M3888)&lt;&gt;"",TRIM(GL_Paste!$M3888),IFERROR(MID(GL_Paste!$I3888,FIND("[",GL_Paste!$I3888)+1,FIND("]",GL_Paste!$I3888)-FIND("[",GL_Paste!$I3888)-1),"")))</f>
        <v/>
      </c>
      <c r="D3891">
        <f>IF(GL_Paste!$B3888="","",IFERROR(INDEX(DeptName,MATCH($C3891,DeptTag,0)),"UNALLOCATED"))</f>
        <v/>
      </c>
      <c r="E3891">
        <f>IF(GL_Paste!$B3888="","",IFERROR(INDEX(AcctCat,MATCH(GL_Paste!$B3888&amp;"",AcctCode,0)),"UNKNOWN"))</f>
        <v/>
      </c>
      <c r="F3891">
        <f>IF(GL_Paste!$B3888="","",IFERROR(INDEX(AcctSub,MATCH(GL_Paste!$B3888&amp;"",AcctCode,0)),"UNKNOWN"))</f>
        <v/>
      </c>
    </row>
    <row r="3892">
      <c r="A3892" s="40">
        <f>IF(GL_Paste!$B3889="","",N(GL_Paste!$H3889)-N(GL_Paste!$G3889))</f>
        <v/>
      </c>
      <c r="B3892" s="43">
        <f>IF(GL_Paste!$B3889="","",DATE(YEAR(GL_Paste!$E3889),MONTH(GL_Paste!$E3889),1))</f>
        <v/>
      </c>
      <c r="C3892">
        <f>IF(GL_Paste!$B3889="","",IF(TRIM(GL_Paste!$M3889)&lt;&gt;"",TRIM(GL_Paste!$M3889),IFERROR(MID(GL_Paste!$I3889,FIND("[",GL_Paste!$I3889)+1,FIND("]",GL_Paste!$I3889)-FIND("[",GL_Paste!$I3889)-1),"")))</f>
        <v/>
      </c>
      <c r="D3892">
        <f>IF(GL_Paste!$B3889="","",IFERROR(INDEX(DeptName,MATCH($C3892,DeptTag,0)),"UNALLOCATED"))</f>
        <v/>
      </c>
      <c r="E3892">
        <f>IF(GL_Paste!$B3889="","",IFERROR(INDEX(AcctCat,MATCH(GL_Paste!$B3889&amp;"",AcctCode,0)),"UNKNOWN"))</f>
        <v/>
      </c>
      <c r="F3892">
        <f>IF(GL_Paste!$B3889="","",IFERROR(INDEX(AcctSub,MATCH(GL_Paste!$B3889&amp;"",AcctCode,0)),"UNKNOWN"))</f>
        <v/>
      </c>
    </row>
    <row r="3893">
      <c r="A3893" s="40">
        <f>IF(GL_Paste!$B3890="","",N(GL_Paste!$H3890)-N(GL_Paste!$G3890))</f>
        <v/>
      </c>
      <c r="B3893" s="43">
        <f>IF(GL_Paste!$B3890="","",DATE(YEAR(GL_Paste!$E3890),MONTH(GL_Paste!$E3890),1))</f>
        <v/>
      </c>
      <c r="C3893">
        <f>IF(GL_Paste!$B3890="","",IF(TRIM(GL_Paste!$M3890)&lt;&gt;"",TRIM(GL_Paste!$M3890),IFERROR(MID(GL_Paste!$I3890,FIND("[",GL_Paste!$I3890)+1,FIND("]",GL_Paste!$I3890)-FIND("[",GL_Paste!$I3890)-1),"")))</f>
        <v/>
      </c>
      <c r="D3893">
        <f>IF(GL_Paste!$B3890="","",IFERROR(INDEX(DeptName,MATCH($C3893,DeptTag,0)),"UNALLOCATED"))</f>
        <v/>
      </c>
      <c r="E3893">
        <f>IF(GL_Paste!$B3890="","",IFERROR(INDEX(AcctCat,MATCH(GL_Paste!$B3890&amp;"",AcctCode,0)),"UNKNOWN"))</f>
        <v/>
      </c>
      <c r="F3893">
        <f>IF(GL_Paste!$B3890="","",IFERROR(INDEX(AcctSub,MATCH(GL_Paste!$B3890&amp;"",AcctCode,0)),"UNKNOWN"))</f>
        <v/>
      </c>
    </row>
    <row r="3894">
      <c r="A3894" s="40">
        <f>IF(GL_Paste!$B3891="","",N(GL_Paste!$H3891)-N(GL_Paste!$G3891))</f>
        <v/>
      </c>
      <c r="B3894" s="43">
        <f>IF(GL_Paste!$B3891="","",DATE(YEAR(GL_Paste!$E3891),MONTH(GL_Paste!$E3891),1))</f>
        <v/>
      </c>
      <c r="C3894">
        <f>IF(GL_Paste!$B3891="","",IF(TRIM(GL_Paste!$M3891)&lt;&gt;"",TRIM(GL_Paste!$M3891),IFERROR(MID(GL_Paste!$I3891,FIND("[",GL_Paste!$I3891)+1,FIND("]",GL_Paste!$I3891)-FIND("[",GL_Paste!$I3891)-1),"")))</f>
        <v/>
      </c>
      <c r="D3894">
        <f>IF(GL_Paste!$B3891="","",IFERROR(INDEX(DeptName,MATCH($C3894,DeptTag,0)),"UNALLOCATED"))</f>
        <v/>
      </c>
      <c r="E3894">
        <f>IF(GL_Paste!$B3891="","",IFERROR(INDEX(AcctCat,MATCH(GL_Paste!$B3891&amp;"",AcctCode,0)),"UNKNOWN"))</f>
        <v/>
      </c>
      <c r="F3894">
        <f>IF(GL_Paste!$B3891="","",IFERROR(INDEX(AcctSub,MATCH(GL_Paste!$B3891&amp;"",AcctCode,0)),"UNKNOWN"))</f>
        <v/>
      </c>
    </row>
    <row r="3895">
      <c r="A3895" s="40">
        <f>IF(GL_Paste!$B3892="","",N(GL_Paste!$H3892)-N(GL_Paste!$G3892))</f>
        <v/>
      </c>
      <c r="B3895" s="43">
        <f>IF(GL_Paste!$B3892="","",DATE(YEAR(GL_Paste!$E3892),MONTH(GL_Paste!$E3892),1))</f>
        <v/>
      </c>
      <c r="C3895">
        <f>IF(GL_Paste!$B3892="","",IF(TRIM(GL_Paste!$M3892)&lt;&gt;"",TRIM(GL_Paste!$M3892),IFERROR(MID(GL_Paste!$I3892,FIND("[",GL_Paste!$I3892)+1,FIND("]",GL_Paste!$I3892)-FIND("[",GL_Paste!$I3892)-1),"")))</f>
        <v/>
      </c>
      <c r="D3895">
        <f>IF(GL_Paste!$B3892="","",IFERROR(INDEX(DeptName,MATCH($C3895,DeptTag,0)),"UNALLOCATED"))</f>
        <v/>
      </c>
      <c r="E3895">
        <f>IF(GL_Paste!$B3892="","",IFERROR(INDEX(AcctCat,MATCH(GL_Paste!$B3892&amp;"",AcctCode,0)),"UNKNOWN"))</f>
        <v/>
      </c>
      <c r="F3895">
        <f>IF(GL_Paste!$B3892="","",IFERROR(INDEX(AcctSub,MATCH(GL_Paste!$B3892&amp;"",AcctCode,0)),"UNKNOWN"))</f>
        <v/>
      </c>
    </row>
    <row r="3896">
      <c r="A3896" s="40">
        <f>IF(GL_Paste!$B3893="","",N(GL_Paste!$H3893)-N(GL_Paste!$G3893))</f>
        <v/>
      </c>
      <c r="B3896" s="43">
        <f>IF(GL_Paste!$B3893="","",DATE(YEAR(GL_Paste!$E3893),MONTH(GL_Paste!$E3893),1))</f>
        <v/>
      </c>
      <c r="C3896">
        <f>IF(GL_Paste!$B3893="","",IF(TRIM(GL_Paste!$M3893)&lt;&gt;"",TRIM(GL_Paste!$M3893),IFERROR(MID(GL_Paste!$I3893,FIND("[",GL_Paste!$I3893)+1,FIND("]",GL_Paste!$I3893)-FIND("[",GL_Paste!$I3893)-1),"")))</f>
        <v/>
      </c>
      <c r="D3896">
        <f>IF(GL_Paste!$B3893="","",IFERROR(INDEX(DeptName,MATCH($C3896,DeptTag,0)),"UNALLOCATED"))</f>
        <v/>
      </c>
      <c r="E3896">
        <f>IF(GL_Paste!$B3893="","",IFERROR(INDEX(AcctCat,MATCH(GL_Paste!$B3893&amp;"",AcctCode,0)),"UNKNOWN"))</f>
        <v/>
      </c>
      <c r="F3896">
        <f>IF(GL_Paste!$B3893="","",IFERROR(INDEX(AcctSub,MATCH(GL_Paste!$B3893&amp;"",AcctCode,0)),"UNKNOWN"))</f>
        <v/>
      </c>
    </row>
    <row r="3897">
      <c r="A3897" s="40">
        <f>IF(GL_Paste!$B3894="","",N(GL_Paste!$H3894)-N(GL_Paste!$G3894))</f>
        <v/>
      </c>
      <c r="B3897" s="43">
        <f>IF(GL_Paste!$B3894="","",DATE(YEAR(GL_Paste!$E3894),MONTH(GL_Paste!$E3894),1))</f>
        <v/>
      </c>
      <c r="C3897">
        <f>IF(GL_Paste!$B3894="","",IF(TRIM(GL_Paste!$M3894)&lt;&gt;"",TRIM(GL_Paste!$M3894),IFERROR(MID(GL_Paste!$I3894,FIND("[",GL_Paste!$I3894)+1,FIND("]",GL_Paste!$I3894)-FIND("[",GL_Paste!$I3894)-1),"")))</f>
        <v/>
      </c>
      <c r="D3897">
        <f>IF(GL_Paste!$B3894="","",IFERROR(INDEX(DeptName,MATCH($C3897,DeptTag,0)),"UNALLOCATED"))</f>
        <v/>
      </c>
      <c r="E3897">
        <f>IF(GL_Paste!$B3894="","",IFERROR(INDEX(AcctCat,MATCH(GL_Paste!$B3894&amp;"",AcctCode,0)),"UNKNOWN"))</f>
        <v/>
      </c>
      <c r="F3897">
        <f>IF(GL_Paste!$B3894="","",IFERROR(INDEX(AcctSub,MATCH(GL_Paste!$B3894&amp;"",AcctCode,0)),"UNKNOWN"))</f>
        <v/>
      </c>
    </row>
    <row r="3898">
      <c r="A3898" s="40">
        <f>IF(GL_Paste!$B3895="","",N(GL_Paste!$H3895)-N(GL_Paste!$G3895))</f>
        <v/>
      </c>
      <c r="B3898" s="43">
        <f>IF(GL_Paste!$B3895="","",DATE(YEAR(GL_Paste!$E3895),MONTH(GL_Paste!$E3895),1))</f>
        <v/>
      </c>
      <c r="C3898">
        <f>IF(GL_Paste!$B3895="","",IF(TRIM(GL_Paste!$M3895)&lt;&gt;"",TRIM(GL_Paste!$M3895),IFERROR(MID(GL_Paste!$I3895,FIND("[",GL_Paste!$I3895)+1,FIND("]",GL_Paste!$I3895)-FIND("[",GL_Paste!$I3895)-1),"")))</f>
        <v/>
      </c>
      <c r="D3898">
        <f>IF(GL_Paste!$B3895="","",IFERROR(INDEX(DeptName,MATCH($C3898,DeptTag,0)),"UNALLOCATED"))</f>
        <v/>
      </c>
      <c r="E3898">
        <f>IF(GL_Paste!$B3895="","",IFERROR(INDEX(AcctCat,MATCH(GL_Paste!$B3895&amp;"",AcctCode,0)),"UNKNOWN"))</f>
        <v/>
      </c>
      <c r="F3898">
        <f>IF(GL_Paste!$B3895="","",IFERROR(INDEX(AcctSub,MATCH(GL_Paste!$B3895&amp;"",AcctCode,0)),"UNKNOWN"))</f>
        <v/>
      </c>
    </row>
    <row r="3899">
      <c r="A3899" s="40">
        <f>IF(GL_Paste!$B3896="","",N(GL_Paste!$H3896)-N(GL_Paste!$G3896))</f>
        <v/>
      </c>
      <c r="B3899" s="43">
        <f>IF(GL_Paste!$B3896="","",DATE(YEAR(GL_Paste!$E3896),MONTH(GL_Paste!$E3896),1))</f>
        <v/>
      </c>
      <c r="C3899">
        <f>IF(GL_Paste!$B3896="","",IF(TRIM(GL_Paste!$M3896)&lt;&gt;"",TRIM(GL_Paste!$M3896),IFERROR(MID(GL_Paste!$I3896,FIND("[",GL_Paste!$I3896)+1,FIND("]",GL_Paste!$I3896)-FIND("[",GL_Paste!$I3896)-1),"")))</f>
        <v/>
      </c>
      <c r="D3899">
        <f>IF(GL_Paste!$B3896="","",IFERROR(INDEX(DeptName,MATCH($C3899,DeptTag,0)),"UNALLOCATED"))</f>
        <v/>
      </c>
      <c r="E3899">
        <f>IF(GL_Paste!$B3896="","",IFERROR(INDEX(AcctCat,MATCH(GL_Paste!$B3896&amp;"",AcctCode,0)),"UNKNOWN"))</f>
        <v/>
      </c>
      <c r="F3899">
        <f>IF(GL_Paste!$B3896="","",IFERROR(INDEX(AcctSub,MATCH(GL_Paste!$B3896&amp;"",AcctCode,0)),"UNKNOWN"))</f>
        <v/>
      </c>
    </row>
    <row r="3900">
      <c r="A3900" s="40">
        <f>IF(GL_Paste!$B3897="","",N(GL_Paste!$H3897)-N(GL_Paste!$G3897))</f>
        <v/>
      </c>
      <c r="B3900" s="43">
        <f>IF(GL_Paste!$B3897="","",DATE(YEAR(GL_Paste!$E3897),MONTH(GL_Paste!$E3897),1))</f>
        <v/>
      </c>
      <c r="C3900">
        <f>IF(GL_Paste!$B3897="","",IF(TRIM(GL_Paste!$M3897)&lt;&gt;"",TRIM(GL_Paste!$M3897),IFERROR(MID(GL_Paste!$I3897,FIND("[",GL_Paste!$I3897)+1,FIND("]",GL_Paste!$I3897)-FIND("[",GL_Paste!$I3897)-1),"")))</f>
        <v/>
      </c>
      <c r="D3900">
        <f>IF(GL_Paste!$B3897="","",IFERROR(INDEX(DeptName,MATCH($C3900,DeptTag,0)),"UNALLOCATED"))</f>
        <v/>
      </c>
      <c r="E3900">
        <f>IF(GL_Paste!$B3897="","",IFERROR(INDEX(AcctCat,MATCH(GL_Paste!$B3897&amp;"",AcctCode,0)),"UNKNOWN"))</f>
        <v/>
      </c>
      <c r="F3900">
        <f>IF(GL_Paste!$B3897="","",IFERROR(INDEX(AcctSub,MATCH(GL_Paste!$B3897&amp;"",AcctCode,0)),"UNKNOWN"))</f>
        <v/>
      </c>
    </row>
    <row r="3901">
      <c r="A3901" s="40">
        <f>IF(GL_Paste!$B3898="","",N(GL_Paste!$H3898)-N(GL_Paste!$G3898))</f>
        <v/>
      </c>
      <c r="B3901" s="43">
        <f>IF(GL_Paste!$B3898="","",DATE(YEAR(GL_Paste!$E3898),MONTH(GL_Paste!$E3898),1))</f>
        <v/>
      </c>
      <c r="C3901">
        <f>IF(GL_Paste!$B3898="","",IF(TRIM(GL_Paste!$M3898)&lt;&gt;"",TRIM(GL_Paste!$M3898),IFERROR(MID(GL_Paste!$I3898,FIND("[",GL_Paste!$I3898)+1,FIND("]",GL_Paste!$I3898)-FIND("[",GL_Paste!$I3898)-1),"")))</f>
        <v/>
      </c>
      <c r="D3901">
        <f>IF(GL_Paste!$B3898="","",IFERROR(INDEX(DeptName,MATCH($C3901,DeptTag,0)),"UNALLOCATED"))</f>
        <v/>
      </c>
      <c r="E3901">
        <f>IF(GL_Paste!$B3898="","",IFERROR(INDEX(AcctCat,MATCH(GL_Paste!$B3898&amp;"",AcctCode,0)),"UNKNOWN"))</f>
        <v/>
      </c>
      <c r="F3901">
        <f>IF(GL_Paste!$B3898="","",IFERROR(INDEX(AcctSub,MATCH(GL_Paste!$B3898&amp;"",AcctCode,0)),"UNKNOWN"))</f>
        <v/>
      </c>
    </row>
    <row r="3902">
      <c r="A3902" s="40">
        <f>IF(GL_Paste!$B3899="","",N(GL_Paste!$H3899)-N(GL_Paste!$G3899))</f>
        <v/>
      </c>
      <c r="B3902" s="43">
        <f>IF(GL_Paste!$B3899="","",DATE(YEAR(GL_Paste!$E3899),MONTH(GL_Paste!$E3899),1))</f>
        <v/>
      </c>
      <c r="C3902">
        <f>IF(GL_Paste!$B3899="","",IF(TRIM(GL_Paste!$M3899)&lt;&gt;"",TRIM(GL_Paste!$M3899),IFERROR(MID(GL_Paste!$I3899,FIND("[",GL_Paste!$I3899)+1,FIND("]",GL_Paste!$I3899)-FIND("[",GL_Paste!$I3899)-1),"")))</f>
        <v/>
      </c>
      <c r="D3902">
        <f>IF(GL_Paste!$B3899="","",IFERROR(INDEX(DeptName,MATCH($C3902,DeptTag,0)),"UNALLOCATED"))</f>
        <v/>
      </c>
      <c r="E3902">
        <f>IF(GL_Paste!$B3899="","",IFERROR(INDEX(AcctCat,MATCH(GL_Paste!$B3899&amp;"",AcctCode,0)),"UNKNOWN"))</f>
        <v/>
      </c>
      <c r="F3902">
        <f>IF(GL_Paste!$B3899="","",IFERROR(INDEX(AcctSub,MATCH(GL_Paste!$B3899&amp;"",AcctCode,0)),"UNKNOWN"))</f>
        <v/>
      </c>
    </row>
    <row r="3903">
      <c r="A3903" s="40">
        <f>IF(GL_Paste!$B3900="","",N(GL_Paste!$H3900)-N(GL_Paste!$G3900))</f>
        <v/>
      </c>
      <c r="B3903" s="43">
        <f>IF(GL_Paste!$B3900="","",DATE(YEAR(GL_Paste!$E3900),MONTH(GL_Paste!$E3900),1))</f>
        <v/>
      </c>
      <c r="C3903">
        <f>IF(GL_Paste!$B3900="","",IF(TRIM(GL_Paste!$M3900)&lt;&gt;"",TRIM(GL_Paste!$M3900),IFERROR(MID(GL_Paste!$I3900,FIND("[",GL_Paste!$I3900)+1,FIND("]",GL_Paste!$I3900)-FIND("[",GL_Paste!$I3900)-1),"")))</f>
        <v/>
      </c>
      <c r="D3903">
        <f>IF(GL_Paste!$B3900="","",IFERROR(INDEX(DeptName,MATCH($C3903,DeptTag,0)),"UNALLOCATED"))</f>
        <v/>
      </c>
      <c r="E3903">
        <f>IF(GL_Paste!$B3900="","",IFERROR(INDEX(AcctCat,MATCH(GL_Paste!$B3900&amp;"",AcctCode,0)),"UNKNOWN"))</f>
        <v/>
      </c>
      <c r="F3903">
        <f>IF(GL_Paste!$B3900="","",IFERROR(INDEX(AcctSub,MATCH(GL_Paste!$B3900&amp;"",AcctCode,0)),"UNKNOWN"))</f>
        <v/>
      </c>
    </row>
    <row r="3904">
      <c r="A3904" s="40">
        <f>IF(GL_Paste!$B3901="","",N(GL_Paste!$H3901)-N(GL_Paste!$G3901))</f>
        <v/>
      </c>
      <c r="B3904" s="43">
        <f>IF(GL_Paste!$B3901="","",DATE(YEAR(GL_Paste!$E3901),MONTH(GL_Paste!$E3901),1))</f>
        <v/>
      </c>
      <c r="C3904">
        <f>IF(GL_Paste!$B3901="","",IF(TRIM(GL_Paste!$M3901)&lt;&gt;"",TRIM(GL_Paste!$M3901),IFERROR(MID(GL_Paste!$I3901,FIND("[",GL_Paste!$I3901)+1,FIND("]",GL_Paste!$I3901)-FIND("[",GL_Paste!$I3901)-1),"")))</f>
        <v/>
      </c>
      <c r="D3904">
        <f>IF(GL_Paste!$B3901="","",IFERROR(INDEX(DeptName,MATCH($C3904,DeptTag,0)),"UNALLOCATED"))</f>
        <v/>
      </c>
      <c r="E3904">
        <f>IF(GL_Paste!$B3901="","",IFERROR(INDEX(AcctCat,MATCH(GL_Paste!$B3901&amp;"",AcctCode,0)),"UNKNOWN"))</f>
        <v/>
      </c>
      <c r="F3904">
        <f>IF(GL_Paste!$B3901="","",IFERROR(INDEX(AcctSub,MATCH(GL_Paste!$B3901&amp;"",AcctCode,0)),"UNKNOWN"))</f>
        <v/>
      </c>
    </row>
    <row r="3905">
      <c r="A3905" s="40">
        <f>IF(GL_Paste!$B3902="","",N(GL_Paste!$H3902)-N(GL_Paste!$G3902))</f>
        <v/>
      </c>
      <c r="B3905" s="43">
        <f>IF(GL_Paste!$B3902="","",DATE(YEAR(GL_Paste!$E3902),MONTH(GL_Paste!$E3902),1))</f>
        <v/>
      </c>
      <c r="C3905">
        <f>IF(GL_Paste!$B3902="","",IF(TRIM(GL_Paste!$M3902)&lt;&gt;"",TRIM(GL_Paste!$M3902),IFERROR(MID(GL_Paste!$I3902,FIND("[",GL_Paste!$I3902)+1,FIND("]",GL_Paste!$I3902)-FIND("[",GL_Paste!$I3902)-1),"")))</f>
        <v/>
      </c>
      <c r="D3905">
        <f>IF(GL_Paste!$B3902="","",IFERROR(INDEX(DeptName,MATCH($C3905,DeptTag,0)),"UNALLOCATED"))</f>
        <v/>
      </c>
      <c r="E3905">
        <f>IF(GL_Paste!$B3902="","",IFERROR(INDEX(AcctCat,MATCH(GL_Paste!$B3902&amp;"",AcctCode,0)),"UNKNOWN"))</f>
        <v/>
      </c>
      <c r="F3905">
        <f>IF(GL_Paste!$B3902="","",IFERROR(INDEX(AcctSub,MATCH(GL_Paste!$B3902&amp;"",AcctCode,0)),"UNKNOWN"))</f>
        <v/>
      </c>
    </row>
    <row r="3906">
      <c r="A3906" s="40">
        <f>IF(GL_Paste!$B3903="","",N(GL_Paste!$H3903)-N(GL_Paste!$G3903))</f>
        <v/>
      </c>
      <c r="B3906" s="43">
        <f>IF(GL_Paste!$B3903="","",DATE(YEAR(GL_Paste!$E3903),MONTH(GL_Paste!$E3903),1))</f>
        <v/>
      </c>
      <c r="C3906">
        <f>IF(GL_Paste!$B3903="","",IF(TRIM(GL_Paste!$M3903)&lt;&gt;"",TRIM(GL_Paste!$M3903),IFERROR(MID(GL_Paste!$I3903,FIND("[",GL_Paste!$I3903)+1,FIND("]",GL_Paste!$I3903)-FIND("[",GL_Paste!$I3903)-1),"")))</f>
        <v/>
      </c>
      <c r="D3906">
        <f>IF(GL_Paste!$B3903="","",IFERROR(INDEX(DeptName,MATCH($C3906,DeptTag,0)),"UNALLOCATED"))</f>
        <v/>
      </c>
      <c r="E3906">
        <f>IF(GL_Paste!$B3903="","",IFERROR(INDEX(AcctCat,MATCH(GL_Paste!$B3903&amp;"",AcctCode,0)),"UNKNOWN"))</f>
        <v/>
      </c>
      <c r="F3906">
        <f>IF(GL_Paste!$B3903="","",IFERROR(INDEX(AcctSub,MATCH(GL_Paste!$B3903&amp;"",AcctCode,0)),"UNKNOWN"))</f>
        <v/>
      </c>
    </row>
    <row r="3907">
      <c r="A3907" s="40">
        <f>IF(GL_Paste!$B3904="","",N(GL_Paste!$H3904)-N(GL_Paste!$G3904))</f>
        <v/>
      </c>
      <c r="B3907" s="43">
        <f>IF(GL_Paste!$B3904="","",DATE(YEAR(GL_Paste!$E3904),MONTH(GL_Paste!$E3904),1))</f>
        <v/>
      </c>
      <c r="C3907">
        <f>IF(GL_Paste!$B3904="","",IF(TRIM(GL_Paste!$M3904)&lt;&gt;"",TRIM(GL_Paste!$M3904),IFERROR(MID(GL_Paste!$I3904,FIND("[",GL_Paste!$I3904)+1,FIND("]",GL_Paste!$I3904)-FIND("[",GL_Paste!$I3904)-1),"")))</f>
        <v/>
      </c>
      <c r="D3907">
        <f>IF(GL_Paste!$B3904="","",IFERROR(INDEX(DeptName,MATCH($C3907,DeptTag,0)),"UNALLOCATED"))</f>
        <v/>
      </c>
      <c r="E3907">
        <f>IF(GL_Paste!$B3904="","",IFERROR(INDEX(AcctCat,MATCH(GL_Paste!$B3904&amp;"",AcctCode,0)),"UNKNOWN"))</f>
        <v/>
      </c>
      <c r="F3907">
        <f>IF(GL_Paste!$B3904="","",IFERROR(INDEX(AcctSub,MATCH(GL_Paste!$B3904&amp;"",AcctCode,0)),"UNKNOWN"))</f>
        <v/>
      </c>
    </row>
    <row r="3908">
      <c r="A3908" s="40">
        <f>IF(GL_Paste!$B3905="","",N(GL_Paste!$H3905)-N(GL_Paste!$G3905))</f>
        <v/>
      </c>
      <c r="B3908" s="43">
        <f>IF(GL_Paste!$B3905="","",DATE(YEAR(GL_Paste!$E3905),MONTH(GL_Paste!$E3905),1))</f>
        <v/>
      </c>
      <c r="C3908">
        <f>IF(GL_Paste!$B3905="","",IF(TRIM(GL_Paste!$M3905)&lt;&gt;"",TRIM(GL_Paste!$M3905),IFERROR(MID(GL_Paste!$I3905,FIND("[",GL_Paste!$I3905)+1,FIND("]",GL_Paste!$I3905)-FIND("[",GL_Paste!$I3905)-1),"")))</f>
        <v/>
      </c>
      <c r="D3908">
        <f>IF(GL_Paste!$B3905="","",IFERROR(INDEX(DeptName,MATCH($C3908,DeptTag,0)),"UNALLOCATED"))</f>
        <v/>
      </c>
      <c r="E3908">
        <f>IF(GL_Paste!$B3905="","",IFERROR(INDEX(AcctCat,MATCH(GL_Paste!$B3905&amp;"",AcctCode,0)),"UNKNOWN"))</f>
        <v/>
      </c>
      <c r="F3908">
        <f>IF(GL_Paste!$B3905="","",IFERROR(INDEX(AcctSub,MATCH(GL_Paste!$B3905&amp;"",AcctCode,0)),"UNKNOWN"))</f>
        <v/>
      </c>
    </row>
    <row r="3909">
      <c r="A3909" s="40">
        <f>IF(GL_Paste!$B3906="","",N(GL_Paste!$H3906)-N(GL_Paste!$G3906))</f>
        <v/>
      </c>
      <c r="B3909" s="43">
        <f>IF(GL_Paste!$B3906="","",DATE(YEAR(GL_Paste!$E3906),MONTH(GL_Paste!$E3906),1))</f>
        <v/>
      </c>
      <c r="C3909">
        <f>IF(GL_Paste!$B3906="","",IF(TRIM(GL_Paste!$M3906)&lt;&gt;"",TRIM(GL_Paste!$M3906),IFERROR(MID(GL_Paste!$I3906,FIND("[",GL_Paste!$I3906)+1,FIND("]",GL_Paste!$I3906)-FIND("[",GL_Paste!$I3906)-1),"")))</f>
        <v/>
      </c>
      <c r="D3909">
        <f>IF(GL_Paste!$B3906="","",IFERROR(INDEX(DeptName,MATCH($C3909,DeptTag,0)),"UNALLOCATED"))</f>
        <v/>
      </c>
      <c r="E3909">
        <f>IF(GL_Paste!$B3906="","",IFERROR(INDEX(AcctCat,MATCH(GL_Paste!$B3906&amp;"",AcctCode,0)),"UNKNOWN"))</f>
        <v/>
      </c>
      <c r="F3909">
        <f>IF(GL_Paste!$B3906="","",IFERROR(INDEX(AcctSub,MATCH(GL_Paste!$B3906&amp;"",AcctCode,0)),"UNKNOWN"))</f>
        <v/>
      </c>
    </row>
    <row r="3910">
      <c r="A3910" s="40">
        <f>IF(GL_Paste!$B3907="","",N(GL_Paste!$H3907)-N(GL_Paste!$G3907))</f>
        <v/>
      </c>
      <c r="B3910" s="43">
        <f>IF(GL_Paste!$B3907="","",DATE(YEAR(GL_Paste!$E3907),MONTH(GL_Paste!$E3907),1))</f>
        <v/>
      </c>
      <c r="C3910">
        <f>IF(GL_Paste!$B3907="","",IF(TRIM(GL_Paste!$M3907)&lt;&gt;"",TRIM(GL_Paste!$M3907),IFERROR(MID(GL_Paste!$I3907,FIND("[",GL_Paste!$I3907)+1,FIND("]",GL_Paste!$I3907)-FIND("[",GL_Paste!$I3907)-1),"")))</f>
        <v/>
      </c>
      <c r="D3910">
        <f>IF(GL_Paste!$B3907="","",IFERROR(INDEX(DeptName,MATCH($C3910,DeptTag,0)),"UNALLOCATED"))</f>
        <v/>
      </c>
      <c r="E3910">
        <f>IF(GL_Paste!$B3907="","",IFERROR(INDEX(AcctCat,MATCH(GL_Paste!$B3907&amp;"",AcctCode,0)),"UNKNOWN"))</f>
        <v/>
      </c>
      <c r="F3910">
        <f>IF(GL_Paste!$B3907="","",IFERROR(INDEX(AcctSub,MATCH(GL_Paste!$B3907&amp;"",AcctCode,0)),"UNKNOWN"))</f>
        <v/>
      </c>
    </row>
    <row r="3911">
      <c r="A3911" s="40">
        <f>IF(GL_Paste!$B3908="","",N(GL_Paste!$H3908)-N(GL_Paste!$G3908))</f>
        <v/>
      </c>
      <c r="B3911" s="43">
        <f>IF(GL_Paste!$B3908="","",DATE(YEAR(GL_Paste!$E3908),MONTH(GL_Paste!$E3908),1))</f>
        <v/>
      </c>
      <c r="C3911">
        <f>IF(GL_Paste!$B3908="","",IF(TRIM(GL_Paste!$M3908)&lt;&gt;"",TRIM(GL_Paste!$M3908),IFERROR(MID(GL_Paste!$I3908,FIND("[",GL_Paste!$I3908)+1,FIND("]",GL_Paste!$I3908)-FIND("[",GL_Paste!$I3908)-1),"")))</f>
        <v/>
      </c>
      <c r="D3911">
        <f>IF(GL_Paste!$B3908="","",IFERROR(INDEX(DeptName,MATCH($C3911,DeptTag,0)),"UNALLOCATED"))</f>
        <v/>
      </c>
      <c r="E3911">
        <f>IF(GL_Paste!$B3908="","",IFERROR(INDEX(AcctCat,MATCH(GL_Paste!$B3908&amp;"",AcctCode,0)),"UNKNOWN"))</f>
        <v/>
      </c>
      <c r="F3911">
        <f>IF(GL_Paste!$B3908="","",IFERROR(INDEX(AcctSub,MATCH(GL_Paste!$B3908&amp;"",AcctCode,0)),"UNKNOWN"))</f>
        <v/>
      </c>
    </row>
    <row r="3912">
      <c r="A3912" s="40">
        <f>IF(GL_Paste!$B3909="","",N(GL_Paste!$H3909)-N(GL_Paste!$G3909))</f>
        <v/>
      </c>
      <c r="B3912" s="43">
        <f>IF(GL_Paste!$B3909="","",DATE(YEAR(GL_Paste!$E3909),MONTH(GL_Paste!$E3909),1))</f>
        <v/>
      </c>
      <c r="C3912">
        <f>IF(GL_Paste!$B3909="","",IF(TRIM(GL_Paste!$M3909)&lt;&gt;"",TRIM(GL_Paste!$M3909),IFERROR(MID(GL_Paste!$I3909,FIND("[",GL_Paste!$I3909)+1,FIND("]",GL_Paste!$I3909)-FIND("[",GL_Paste!$I3909)-1),"")))</f>
        <v/>
      </c>
      <c r="D3912">
        <f>IF(GL_Paste!$B3909="","",IFERROR(INDEX(DeptName,MATCH($C3912,DeptTag,0)),"UNALLOCATED"))</f>
        <v/>
      </c>
      <c r="E3912">
        <f>IF(GL_Paste!$B3909="","",IFERROR(INDEX(AcctCat,MATCH(GL_Paste!$B3909&amp;"",AcctCode,0)),"UNKNOWN"))</f>
        <v/>
      </c>
      <c r="F3912">
        <f>IF(GL_Paste!$B3909="","",IFERROR(INDEX(AcctSub,MATCH(GL_Paste!$B3909&amp;"",AcctCode,0)),"UNKNOWN"))</f>
        <v/>
      </c>
    </row>
    <row r="3913">
      <c r="A3913" s="40">
        <f>IF(GL_Paste!$B3910="","",N(GL_Paste!$H3910)-N(GL_Paste!$G3910))</f>
        <v/>
      </c>
      <c r="B3913" s="43">
        <f>IF(GL_Paste!$B3910="","",DATE(YEAR(GL_Paste!$E3910),MONTH(GL_Paste!$E3910),1))</f>
        <v/>
      </c>
      <c r="C3913">
        <f>IF(GL_Paste!$B3910="","",IF(TRIM(GL_Paste!$M3910)&lt;&gt;"",TRIM(GL_Paste!$M3910),IFERROR(MID(GL_Paste!$I3910,FIND("[",GL_Paste!$I3910)+1,FIND("]",GL_Paste!$I3910)-FIND("[",GL_Paste!$I3910)-1),"")))</f>
        <v/>
      </c>
      <c r="D3913">
        <f>IF(GL_Paste!$B3910="","",IFERROR(INDEX(DeptName,MATCH($C3913,DeptTag,0)),"UNALLOCATED"))</f>
        <v/>
      </c>
      <c r="E3913">
        <f>IF(GL_Paste!$B3910="","",IFERROR(INDEX(AcctCat,MATCH(GL_Paste!$B3910&amp;"",AcctCode,0)),"UNKNOWN"))</f>
        <v/>
      </c>
      <c r="F3913">
        <f>IF(GL_Paste!$B3910="","",IFERROR(INDEX(AcctSub,MATCH(GL_Paste!$B3910&amp;"",AcctCode,0)),"UNKNOWN"))</f>
        <v/>
      </c>
    </row>
    <row r="3914">
      <c r="A3914" s="40">
        <f>IF(GL_Paste!$B3911="","",N(GL_Paste!$H3911)-N(GL_Paste!$G3911))</f>
        <v/>
      </c>
      <c r="B3914" s="43">
        <f>IF(GL_Paste!$B3911="","",DATE(YEAR(GL_Paste!$E3911),MONTH(GL_Paste!$E3911),1))</f>
        <v/>
      </c>
      <c r="C3914">
        <f>IF(GL_Paste!$B3911="","",IF(TRIM(GL_Paste!$M3911)&lt;&gt;"",TRIM(GL_Paste!$M3911),IFERROR(MID(GL_Paste!$I3911,FIND("[",GL_Paste!$I3911)+1,FIND("]",GL_Paste!$I3911)-FIND("[",GL_Paste!$I3911)-1),"")))</f>
        <v/>
      </c>
      <c r="D3914">
        <f>IF(GL_Paste!$B3911="","",IFERROR(INDEX(DeptName,MATCH($C3914,DeptTag,0)),"UNALLOCATED"))</f>
        <v/>
      </c>
      <c r="E3914">
        <f>IF(GL_Paste!$B3911="","",IFERROR(INDEX(AcctCat,MATCH(GL_Paste!$B3911&amp;"",AcctCode,0)),"UNKNOWN"))</f>
        <v/>
      </c>
      <c r="F3914">
        <f>IF(GL_Paste!$B3911="","",IFERROR(INDEX(AcctSub,MATCH(GL_Paste!$B3911&amp;"",AcctCode,0)),"UNKNOWN"))</f>
        <v/>
      </c>
    </row>
    <row r="3915">
      <c r="A3915" s="40">
        <f>IF(GL_Paste!$B3912="","",N(GL_Paste!$H3912)-N(GL_Paste!$G3912))</f>
        <v/>
      </c>
      <c r="B3915" s="43">
        <f>IF(GL_Paste!$B3912="","",DATE(YEAR(GL_Paste!$E3912),MONTH(GL_Paste!$E3912),1))</f>
        <v/>
      </c>
      <c r="C3915">
        <f>IF(GL_Paste!$B3912="","",IF(TRIM(GL_Paste!$M3912)&lt;&gt;"",TRIM(GL_Paste!$M3912),IFERROR(MID(GL_Paste!$I3912,FIND("[",GL_Paste!$I3912)+1,FIND("]",GL_Paste!$I3912)-FIND("[",GL_Paste!$I3912)-1),"")))</f>
        <v/>
      </c>
      <c r="D3915">
        <f>IF(GL_Paste!$B3912="","",IFERROR(INDEX(DeptName,MATCH($C3915,DeptTag,0)),"UNALLOCATED"))</f>
        <v/>
      </c>
      <c r="E3915">
        <f>IF(GL_Paste!$B3912="","",IFERROR(INDEX(AcctCat,MATCH(GL_Paste!$B3912&amp;"",AcctCode,0)),"UNKNOWN"))</f>
        <v/>
      </c>
      <c r="F3915">
        <f>IF(GL_Paste!$B3912="","",IFERROR(INDEX(AcctSub,MATCH(GL_Paste!$B3912&amp;"",AcctCode,0)),"UNKNOWN"))</f>
        <v/>
      </c>
    </row>
    <row r="3916">
      <c r="A3916" s="40">
        <f>IF(GL_Paste!$B3913="","",N(GL_Paste!$H3913)-N(GL_Paste!$G3913))</f>
        <v/>
      </c>
      <c r="B3916" s="43">
        <f>IF(GL_Paste!$B3913="","",DATE(YEAR(GL_Paste!$E3913),MONTH(GL_Paste!$E3913),1))</f>
        <v/>
      </c>
      <c r="C3916">
        <f>IF(GL_Paste!$B3913="","",IF(TRIM(GL_Paste!$M3913)&lt;&gt;"",TRIM(GL_Paste!$M3913),IFERROR(MID(GL_Paste!$I3913,FIND("[",GL_Paste!$I3913)+1,FIND("]",GL_Paste!$I3913)-FIND("[",GL_Paste!$I3913)-1),"")))</f>
        <v/>
      </c>
      <c r="D3916">
        <f>IF(GL_Paste!$B3913="","",IFERROR(INDEX(DeptName,MATCH($C3916,DeptTag,0)),"UNALLOCATED"))</f>
        <v/>
      </c>
      <c r="E3916">
        <f>IF(GL_Paste!$B3913="","",IFERROR(INDEX(AcctCat,MATCH(GL_Paste!$B3913&amp;"",AcctCode,0)),"UNKNOWN"))</f>
        <v/>
      </c>
      <c r="F3916">
        <f>IF(GL_Paste!$B3913="","",IFERROR(INDEX(AcctSub,MATCH(GL_Paste!$B3913&amp;"",AcctCode,0)),"UNKNOWN"))</f>
        <v/>
      </c>
    </row>
    <row r="3917">
      <c r="A3917" s="40">
        <f>IF(GL_Paste!$B3914="","",N(GL_Paste!$H3914)-N(GL_Paste!$G3914))</f>
        <v/>
      </c>
      <c r="B3917" s="43">
        <f>IF(GL_Paste!$B3914="","",DATE(YEAR(GL_Paste!$E3914),MONTH(GL_Paste!$E3914),1))</f>
        <v/>
      </c>
      <c r="C3917">
        <f>IF(GL_Paste!$B3914="","",IF(TRIM(GL_Paste!$M3914)&lt;&gt;"",TRIM(GL_Paste!$M3914),IFERROR(MID(GL_Paste!$I3914,FIND("[",GL_Paste!$I3914)+1,FIND("]",GL_Paste!$I3914)-FIND("[",GL_Paste!$I3914)-1),"")))</f>
        <v/>
      </c>
      <c r="D3917">
        <f>IF(GL_Paste!$B3914="","",IFERROR(INDEX(DeptName,MATCH($C3917,DeptTag,0)),"UNALLOCATED"))</f>
        <v/>
      </c>
      <c r="E3917">
        <f>IF(GL_Paste!$B3914="","",IFERROR(INDEX(AcctCat,MATCH(GL_Paste!$B3914&amp;"",AcctCode,0)),"UNKNOWN"))</f>
        <v/>
      </c>
      <c r="F3917">
        <f>IF(GL_Paste!$B3914="","",IFERROR(INDEX(AcctSub,MATCH(GL_Paste!$B3914&amp;"",AcctCode,0)),"UNKNOWN"))</f>
        <v/>
      </c>
    </row>
    <row r="3918">
      <c r="A3918" s="40">
        <f>IF(GL_Paste!$B3915="","",N(GL_Paste!$H3915)-N(GL_Paste!$G3915))</f>
        <v/>
      </c>
      <c r="B3918" s="43">
        <f>IF(GL_Paste!$B3915="","",DATE(YEAR(GL_Paste!$E3915),MONTH(GL_Paste!$E3915),1))</f>
        <v/>
      </c>
      <c r="C3918">
        <f>IF(GL_Paste!$B3915="","",IF(TRIM(GL_Paste!$M3915)&lt;&gt;"",TRIM(GL_Paste!$M3915),IFERROR(MID(GL_Paste!$I3915,FIND("[",GL_Paste!$I3915)+1,FIND("]",GL_Paste!$I3915)-FIND("[",GL_Paste!$I3915)-1),"")))</f>
        <v/>
      </c>
      <c r="D3918">
        <f>IF(GL_Paste!$B3915="","",IFERROR(INDEX(DeptName,MATCH($C3918,DeptTag,0)),"UNALLOCATED"))</f>
        <v/>
      </c>
      <c r="E3918">
        <f>IF(GL_Paste!$B3915="","",IFERROR(INDEX(AcctCat,MATCH(GL_Paste!$B3915&amp;"",AcctCode,0)),"UNKNOWN"))</f>
        <v/>
      </c>
      <c r="F3918">
        <f>IF(GL_Paste!$B3915="","",IFERROR(INDEX(AcctSub,MATCH(GL_Paste!$B3915&amp;"",AcctCode,0)),"UNKNOWN"))</f>
        <v/>
      </c>
    </row>
    <row r="3919">
      <c r="A3919" s="40">
        <f>IF(GL_Paste!$B3916="","",N(GL_Paste!$H3916)-N(GL_Paste!$G3916))</f>
        <v/>
      </c>
      <c r="B3919" s="43">
        <f>IF(GL_Paste!$B3916="","",DATE(YEAR(GL_Paste!$E3916),MONTH(GL_Paste!$E3916),1))</f>
        <v/>
      </c>
      <c r="C3919">
        <f>IF(GL_Paste!$B3916="","",IF(TRIM(GL_Paste!$M3916)&lt;&gt;"",TRIM(GL_Paste!$M3916),IFERROR(MID(GL_Paste!$I3916,FIND("[",GL_Paste!$I3916)+1,FIND("]",GL_Paste!$I3916)-FIND("[",GL_Paste!$I3916)-1),"")))</f>
        <v/>
      </c>
      <c r="D3919">
        <f>IF(GL_Paste!$B3916="","",IFERROR(INDEX(DeptName,MATCH($C3919,DeptTag,0)),"UNALLOCATED"))</f>
        <v/>
      </c>
      <c r="E3919">
        <f>IF(GL_Paste!$B3916="","",IFERROR(INDEX(AcctCat,MATCH(GL_Paste!$B3916&amp;"",AcctCode,0)),"UNKNOWN"))</f>
        <v/>
      </c>
      <c r="F3919">
        <f>IF(GL_Paste!$B3916="","",IFERROR(INDEX(AcctSub,MATCH(GL_Paste!$B3916&amp;"",AcctCode,0)),"UNKNOWN"))</f>
        <v/>
      </c>
    </row>
    <row r="3920">
      <c r="A3920" s="40">
        <f>IF(GL_Paste!$B3917="","",N(GL_Paste!$H3917)-N(GL_Paste!$G3917))</f>
        <v/>
      </c>
      <c r="B3920" s="43">
        <f>IF(GL_Paste!$B3917="","",DATE(YEAR(GL_Paste!$E3917),MONTH(GL_Paste!$E3917),1))</f>
        <v/>
      </c>
      <c r="C3920">
        <f>IF(GL_Paste!$B3917="","",IF(TRIM(GL_Paste!$M3917)&lt;&gt;"",TRIM(GL_Paste!$M3917),IFERROR(MID(GL_Paste!$I3917,FIND("[",GL_Paste!$I3917)+1,FIND("]",GL_Paste!$I3917)-FIND("[",GL_Paste!$I3917)-1),"")))</f>
        <v/>
      </c>
      <c r="D3920">
        <f>IF(GL_Paste!$B3917="","",IFERROR(INDEX(DeptName,MATCH($C3920,DeptTag,0)),"UNALLOCATED"))</f>
        <v/>
      </c>
      <c r="E3920">
        <f>IF(GL_Paste!$B3917="","",IFERROR(INDEX(AcctCat,MATCH(GL_Paste!$B3917&amp;"",AcctCode,0)),"UNKNOWN"))</f>
        <v/>
      </c>
      <c r="F3920">
        <f>IF(GL_Paste!$B3917="","",IFERROR(INDEX(AcctSub,MATCH(GL_Paste!$B3917&amp;"",AcctCode,0)),"UNKNOWN"))</f>
        <v/>
      </c>
    </row>
    <row r="3921">
      <c r="A3921" s="40">
        <f>IF(GL_Paste!$B3918="","",N(GL_Paste!$H3918)-N(GL_Paste!$G3918))</f>
        <v/>
      </c>
      <c r="B3921" s="43">
        <f>IF(GL_Paste!$B3918="","",DATE(YEAR(GL_Paste!$E3918),MONTH(GL_Paste!$E3918),1))</f>
        <v/>
      </c>
      <c r="C3921">
        <f>IF(GL_Paste!$B3918="","",IF(TRIM(GL_Paste!$M3918)&lt;&gt;"",TRIM(GL_Paste!$M3918),IFERROR(MID(GL_Paste!$I3918,FIND("[",GL_Paste!$I3918)+1,FIND("]",GL_Paste!$I3918)-FIND("[",GL_Paste!$I3918)-1),"")))</f>
        <v/>
      </c>
      <c r="D3921">
        <f>IF(GL_Paste!$B3918="","",IFERROR(INDEX(DeptName,MATCH($C3921,DeptTag,0)),"UNALLOCATED"))</f>
        <v/>
      </c>
      <c r="E3921">
        <f>IF(GL_Paste!$B3918="","",IFERROR(INDEX(AcctCat,MATCH(GL_Paste!$B3918&amp;"",AcctCode,0)),"UNKNOWN"))</f>
        <v/>
      </c>
      <c r="F3921">
        <f>IF(GL_Paste!$B3918="","",IFERROR(INDEX(AcctSub,MATCH(GL_Paste!$B3918&amp;"",AcctCode,0)),"UNKNOWN"))</f>
        <v/>
      </c>
    </row>
    <row r="3922">
      <c r="A3922" s="40">
        <f>IF(GL_Paste!$B3919="","",N(GL_Paste!$H3919)-N(GL_Paste!$G3919))</f>
        <v/>
      </c>
      <c r="B3922" s="43">
        <f>IF(GL_Paste!$B3919="","",DATE(YEAR(GL_Paste!$E3919),MONTH(GL_Paste!$E3919),1))</f>
        <v/>
      </c>
      <c r="C3922">
        <f>IF(GL_Paste!$B3919="","",IF(TRIM(GL_Paste!$M3919)&lt;&gt;"",TRIM(GL_Paste!$M3919),IFERROR(MID(GL_Paste!$I3919,FIND("[",GL_Paste!$I3919)+1,FIND("]",GL_Paste!$I3919)-FIND("[",GL_Paste!$I3919)-1),"")))</f>
        <v/>
      </c>
      <c r="D3922">
        <f>IF(GL_Paste!$B3919="","",IFERROR(INDEX(DeptName,MATCH($C3922,DeptTag,0)),"UNALLOCATED"))</f>
        <v/>
      </c>
      <c r="E3922">
        <f>IF(GL_Paste!$B3919="","",IFERROR(INDEX(AcctCat,MATCH(GL_Paste!$B3919&amp;"",AcctCode,0)),"UNKNOWN"))</f>
        <v/>
      </c>
      <c r="F3922">
        <f>IF(GL_Paste!$B3919="","",IFERROR(INDEX(AcctSub,MATCH(GL_Paste!$B3919&amp;"",AcctCode,0)),"UNKNOWN"))</f>
        <v/>
      </c>
    </row>
    <row r="3923">
      <c r="A3923" s="40">
        <f>IF(GL_Paste!$B3920="","",N(GL_Paste!$H3920)-N(GL_Paste!$G3920))</f>
        <v/>
      </c>
      <c r="B3923" s="43">
        <f>IF(GL_Paste!$B3920="","",DATE(YEAR(GL_Paste!$E3920),MONTH(GL_Paste!$E3920),1))</f>
        <v/>
      </c>
      <c r="C3923">
        <f>IF(GL_Paste!$B3920="","",IF(TRIM(GL_Paste!$M3920)&lt;&gt;"",TRIM(GL_Paste!$M3920),IFERROR(MID(GL_Paste!$I3920,FIND("[",GL_Paste!$I3920)+1,FIND("]",GL_Paste!$I3920)-FIND("[",GL_Paste!$I3920)-1),"")))</f>
        <v/>
      </c>
      <c r="D3923">
        <f>IF(GL_Paste!$B3920="","",IFERROR(INDEX(DeptName,MATCH($C3923,DeptTag,0)),"UNALLOCATED"))</f>
        <v/>
      </c>
      <c r="E3923">
        <f>IF(GL_Paste!$B3920="","",IFERROR(INDEX(AcctCat,MATCH(GL_Paste!$B3920&amp;"",AcctCode,0)),"UNKNOWN"))</f>
        <v/>
      </c>
      <c r="F3923">
        <f>IF(GL_Paste!$B3920="","",IFERROR(INDEX(AcctSub,MATCH(GL_Paste!$B3920&amp;"",AcctCode,0)),"UNKNOWN"))</f>
        <v/>
      </c>
    </row>
    <row r="3924">
      <c r="A3924" s="40">
        <f>IF(GL_Paste!$B3921="","",N(GL_Paste!$H3921)-N(GL_Paste!$G3921))</f>
        <v/>
      </c>
      <c r="B3924" s="43">
        <f>IF(GL_Paste!$B3921="","",DATE(YEAR(GL_Paste!$E3921),MONTH(GL_Paste!$E3921),1))</f>
        <v/>
      </c>
      <c r="C3924">
        <f>IF(GL_Paste!$B3921="","",IF(TRIM(GL_Paste!$M3921)&lt;&gt;"",TRIM(GL_Paste!$M3921),IFERROR(MID(GL_Paste!$I3921,FIND("[",GL_Paste!$I3921)+1,FIND("]",GL_Paste!$I3921)-FIND("[",GL_Paste!$I3921)-1),"")))</f>
        <v/>
      </c>
      <c r="D3924">
        <f>IF(GL_Paste!$B3921="","",IFERROR(INDEX(DeptName,MATCH($C3924,DeptTag,0)),"UNALLOCATED"))</f>
        <v/>
      </c>
      <c r="E3924">
        <f>IF(GL_Paste!$B3921="","",IFERROR(INDEX(AcctCat,MATCH(GL_Paste!$B3921&amp;"",AcctCode,0)),"UNKNOWN"))</f>
        <v/>
      </c>
      <c r="F3924">
        <f>IF(GL_Paste!$B3921="","",IFERROR(INDEX(AcctSub,MATCH(GL_Paste!$B3921&amp;"",AcctCode,0)),"UNKNOWN"))</f>
        <v/>
      </c>
    </row>
    <row r="3925">
      <c r="A3925" s="40">
        <f>IF(GL_Paste!$B3922="","",N(GL_Paste!$H3922)-N(GL_Paste!$G3922))</f>
        <v/>
      </c>
      <c r="B3925" s="43">
        <f>IF(GL_Paste!$B3922="","",DATE(YEAR(GL_Paste!$E3922),MONTH(GL_Paste!$E3922),1))</f>
        <v/>
      </c>
      <c r="C3925">
        <f>IF(GL_Paste!$B3922="","",IF(TRIM(GL_Paste!$M3922)&lt;&gt;"",TRIM(GL_Paste!$M3922),IFERROR(MID(GL_Paste!$I3922,FIND("[",GL_Paste!$I3922)+1,FIND("]",GL_Paste!$I3922)-FIND("[",GL_Paste!$I3922)-1),"")))</f>
        <v/>
      </c>
      <c r="D3925">
        <f>IF(GL_Paste!$B3922="","",IFERROR(INDEX(DeptName,MATCH($C3925,DeptTag,0)),"UNALLOCATED"))</f>
        <v/>
      </c>
      <c r="E3925">
        <f>IF(GL_Paste!$B3922="","",IFERROR(INDEX(AcctCat,MATCH(GL_Paste!$B3922&amp;"",AcctCode,0)),"UNKNOWN"))</f>
        <v/>
      </c>
      <c r="F3925">
        <f>IF(GL_Paste!$B3922="","",IFERROR(INDEX(AcctSub,MATCH(GL_Paste!$B3922&amp;"",AcctCode,0)),"UNKNOWN"))</f>
        <v/>
      </c>
    </row>
    <row r="3926">
      <c r="A3926" s="40">
        <f>IF(GL_Paste!$B3923="","",N(GL_Paste!$H3923)-N(GL_Paste!$G3923))</f>
        <v/>
      </c>
      <c r="B3926" s="43">
        <f>IF(GL_Paste!$B3923="","",DATE(YEAR(GL_Paste!$E3923),MONTH(GL_Paste!$E3923),1))</f>
        <v/>
      </c>
      <c r="C3926">
        <f>IF(GL_Paste!$B3923="","",IF(TRIM(GL_Paste!$M3923)&lt;&gt;"",TRIM(GL_Paste!$M3923),IFERROR(MID(GL_Paste!$I3923,FIND("[",GL_Paste!$I3923)+1,FIND("]",GL_Paste!$I3923)-FIND("[",GL_Paste!$I3923)-1),"")))</f>
        <v/>
      </c>
      <c r="D3926">
        <f>IF(GL_Paste!$B3923="","",IFERROR(INDEX(DeptName,MATCH($C3926,DeptTag,0)),"UNALLOCATED"))</f>
        <v/>
      </c>
      <c r="E3926">
        <f>IF(GL_Paste!$B3923="","",IFERROR(INDEX(AcctCat,MATCH(GL_Paste!$B3923&amp;"",AcctCode,0)),"UNKNOWN"))</f>
        <v/>
      </c>
      <c r="F3926">
        <f>IF(GL_Paste!$B3923="","",IFERROR(INDEX(AcctSub,MATCH(GL_Paste!$B3923&amp;"",AcctCode,0)),"UNKNOWN"))</f>
        <v/>
      </c>
    </row>
    <row r="3927">
      <c r="A3927" s="40">
        <f>IF(GL_Paste!$B3924="","",N(GL_Paste!$H3924)-N(GL_Paste!$G3924))</f>
        <v/>
      </c>
      <c r="B3927" s="43">
        <f>IF(GL_Paste!$B3924="","",DATE(YEAR(GL_Paste!$E3924),MONTH(GL_Paste!$E3924),1))</f>
        <v/>
      </c>
      <c r="C3927">
        <f>IF(GL_Paste!$B3924="","",IF(TRIM(GL_Paste!$M3924)&lt;&gt;"",TRIM(GL_Paste!$M3924),IFERROR(MID(GL_Paste!$I3924,FIND("[",GL_Paste!$I3924)+1,FIND("]",GL_Paste!$I3924)-FIND("[",GL_Paste!$I3924)-1),"")))</f>
        <v/>
      </c>
      <c r="D3927">
        <f>IF(GL_Paste!$B3924="","",IFERROR(INDEX(DeptName,MATCH($C3927,DeptTag,0)),"UNALLOCATED"))</f>
        <v/>
      </c>
      <c r="E3927">
        <f>IF(GL_Paste!$B3924="","",IFERROR(INDEX(AcctCat,MATCH(GL_Paste!$B3924&amp;"",AcctCode,0)),"UNKNOWN"))</f>
        <v/>
      </c>
      <c r="F3927">
        <f>IF(GL_Paste!$B3924="","",IFERROR(INDEX(AcctSub,MATCH(GL_Paste!$B3924&amp;"",AcctCode,0)),"UNKNOWN"))</f>
        <v/>
      </c>
    </row>
    <row r="3928">
      <c r="A3928" s="40">
        <f>IF(GL_Paste!$B3925="","",N(GL_Paste!$H3925)-N(GL_Paste!$G3925))</f>
        <v/>
      </c>
      <c r="B3928" s="43">
        <f>IF(GL_Paste!$B3925="","",DATE(YEAR(GL_Paste!$E3925),MONTH(GL_Paste!$E3925),1))</f>
        <v/>
      </c>
      <c r="C3928">
        <f>IF(GL_Paste!$B3925="","",IF(TRIM(GL_Paste!$M3925)&lt;&gt;"",TRIM(GL_Paste!$M3925),IFERROR(MID(GL_Paste!$I3925,FIND("[",GL_Paste!$I3925)+1,FIND("]",GL_Paste!$I3925)-FIND("[",GL_Paste!$I3925)-1),"")))</f>
        <v/>
      </c>
      <c r="D3928">
        <f>IF(GL_Paste!$B3925="","",IFERROR(INDEX(DeptName,MATCH($C3928,DeptTag,0)),"UNALLOCATED"))</f>
        <v/>
      </c>
      <c r="E3928">
        <f>IF(GL_Paste!$B3925="","",IFERROR(INDEX(AcctCat,MATCH(GL_Paste!$B3925&amp;"",AcctCode,0)),"UNKNOWN"))</f>
        <v/>
      </c>
      <c r="F3928">
        <f>IF(GL_Paste!$B3925="","",IFERROR(INDEX(AcctSub,MATCH(GL_Paste!$B3925&amp;"",AcctCode,0)),"UNKNOWN"))</f>
        <v/>
      </c>
    </row>
    <row r="3929">
      <c r="A3929" s="40">
        <f>IF(GL_Paste!$B3926="","",N(GL_Paste!$H3926)-N(GL_Paste!$G3926))</f>
        <v/>
      </c>
      <c r="B3929" s="43">
        <f>IF(GL_Paste!$B3926="","",DATE(YEAR(GL_Paste!$E3926),MONTH(GL_Paste!$E3926),1))</f>
        <v/>
      </c>
      <c r="C3929">
        <f>IF(GL_Paste!$B3926="","",IF(TRIM(GL_Paste!$M3926)&lt;&gt;"",TRIM(GL_Paste!$M3926),IFERROR(MID(GL_Paste!$I3926,FIND("[",GL_Paste!$I3926)+1,FIND("]",GL_Paste!$I3926)-FIND("[",GL_Paste!$I3926)-1),"")))</f>
        <v/>
      </c>
      <c r="D3929">
        <f>IF(GL_Paste!$B3926="","",IFERROR(INDEX(DeptName,MATCH($C3929,DeptTag,0)),"UNALLOCATED"))</f>
        <v/>
      </c>
      <c r="E3929">
        <f>IF(GL_Paste!$B3926="","",IFERROR(INDEX(AcctCat,MATCH(GL_Paste!$B3926&amp;"",AcctCode,0)),"UNKNOWN"))</f>
        <v/>
      </c>
      <c r="F3929">
        <f>IF(GL_Paste!$B3926="","",IFERROR(INDEX(AcctSub,MATCH(GL_Paste!$B3926&amp;"",AcctCode,0)),"UNKNOWN"))</f>
        <v/>
      </c>
    </row>
    <row r="3930">
      <c r="A3930" s="40">
        <f>IF(GL_Paste!$B3927="","",N(GL_Paste!$H3927)-N(GL_Paste!$G3927))</f>
        <v/>
      </c>
      <c r="B3930" s="43">
        <f>IF(GL_Paste!$B3927="","",DATE(YEAR(GL_Paste!$E3927),MONTH(GL_Paste!$E3927),1))</f>
        <v/>
      </c>
      <c r="C3930">
        <f>IF(GL_Paste!$B3927="","",IF(TRIM(GL_Paste!$M3927)&lt;&gt;"",TRIM(GL_Paste!$M3927),IFERROR(MID(GL_Paste!$I3927,FIND("[",GL_Paste!$I3927)+1,FIND("]",GL_Paste!$I3927)-FIND("[",GL_Paste!$I3927)-1),"")))</f>
        <v/>
      </c>
      <c r="D3930">
        <f>IF(GL_Paste!$B3927="","",IFERROR(INDEX(DeptName,MATCH($C3930,DeptTag,0)),"UNALLOCATED"))</f>
        <v/>
      </c>
      <c r="E3930">
        <f>IF(GL_Paste!$B3927="","",IFERROR(INDEX(AcctCat,MATCH(GL_Paste!$B3927&amp;"",AcctCode,0)),"UNKNOWN"))</f>
        <v/>
      </c>
      <c r="F3930">
        <f>IF(GL_Paste!$B3927="","",IFERROR(INDEX(AcctSub,MATCH(GL_Paste!$B3927&amp;"",AcctCode,0)),"UNKNOWN"))</f>
        <v/>
      </c>
    </row>
    <row r="3931">
      <c r="A3931" s="40">
        <f>IF(GL_Paste!$B3928="","",N(GL_Paste!$H3928)-N(GL_Paste!$G3928))</f>
        <v/>
      </c>
      <c r="B3931" s="43">
        <f>IF(GL_Paste!$B3928="","",DATE(YEAR(GL_Paste!$E3928),MONTH(GL_Paste!$E3928),1))</f>
        <v/>
      </c>
      <c r="C3931">
        <f>IF(GL_Paste!$B3928="","",IF(TRIM(GL_Paste!$M3928)&lt;&gt;"",TRIM(GL_Paste!$M3928),IFERROR(MID(GL_Paste!$I3928,FIND("[",GL_Paste!$I3928)+1,FIND("]",GL_Paste!$I3928)-FIND("[",GL_Paste!$I3928)-1),"")))</f>
        <v/>
      </c>
      <c r="D3931">
        <f>IF(GL_Paste!$B3928="","",IFERROR(INDEX(DeptName,MATCH($C3931,DeptTag,0)),"UNALLOCATED"))</f>
        <v/>
      </c>
      <c r="E3931">
        <f>IF(GL_Paste!$B3928="","",IFERROR(INDEX(AcctCat,MATCH(GL_Paste!$B3928&amp;"",AcctCode,0)),"UNKNOWN"))</f>
        <v/>
      </c>
      <c r="F3931">
        <f>IF(GL_Paste!$B3928="","",IFERROR(INDEX(AcctSub,MATCH(GL_Paste!$B3928&amp;"",AcctCode,0)),"UNKNOWN"))</f>
        <v/>
      </c>
    </row>
    <row r="3932">
      <c r="A3932" s="40">
        <f>IF(GL_Paste!$B3929="","",N(GL_Paste!$H3929)-N(GL_Paste!$G3929))</f>
        <v/>
      </c>
      <c r="B3932" s="43">
        <f>IF(GL_Paste!$B3929="","",DATE(YEAR(GL_Paste!$E3929),MONTH(GL_Paste!$E3929),1))</f>
        <v/>
      </c>
      <c r="C3932">
        <f>IF(GL_Paste!$B3929="","",IF(TRIM(GL_Paste!$M3929)&lt;&gt;"",TRIM(GL_Paste!$M3929),IFERROR(MID(GL_Paste!$I3929,FIND("[",GL_Paste!$I3929)+1,FIND("]",GL_Paste!$I3929)-FIND("[",GL_Paste!$I3929)-1),"")))</f>
        <v/>
      </c>
      <c r="D3932">
        <f>IF(GL_Paste!$B3929="","",IFERROR(INDEX(DeptName,MATCH($C3932,DeptTag,0)),"UNALLOCATED"))</f>
        <v/>
      </c>
      <c r="E3932">
        <f>IF(GL_Paste!$B3929="","",IFERROR(INDEX(AcctCat,MATCH(GL_Paste!$B3929&amp;"",AcctCode,0)),"UNKNOWN"))</f>
        <v/>
      </c>
      <c r="F3932">
        <f>IF(GL_Paste!$B3929="","",IFERROR(INDEX(AcctSub,MATCH(GL_Paste!$B3929&amp;"",AcctCode,0)),"UNKNOWN"))</f>
        <v/>
      </c>
    </row>
    <row r="3933">
      <c r="A3933" s="40">
        <f>IF(GL_Paste!$B3930="","",N(GL_Paste!$H3930)-N(GL_Paste!$G3930))</f>
        <v/>
      </c>
      <c r="B3933" s="43">
        <f>IF(GL_Paste!$B3930="","",DATE(YEAR(GL_Paste!$E3930),MONTH(GL_Paste!$E3930),1))</f>
        <v/>
      </c>
      <c r="C3933">
        <f>IF(GL_Paste!$B3930="","",IF(TRIM(GL_Paste!$M3930)&lt;&gt;"",TRIM(GL_Paste!$M3930),IFERROR(MID(GL_Paste!$I3930,FIND("[",GL_Paste!$I3930)+1,FIND("]",GL_Paste!$I3930)-FIND("[",GL_Paste!$I3930)-1),"")))</f>
        <v/>
      </c>
      <c r="D3933">
        <f>IF(GL_Paste!$B3930="","",IFERROR(INDEX(DeptName,MATCH($C3933,DeptTag,0)),"UNALLOCATED"))</f>
        <v/>
      </c>
      <c r="E3933">
        <f>IF(GL_Paste!$B3930="","",IFERROR(INDEX(AcctCat,MATCH(GL_Paste!$B3930&amp;"",AcctCode,0)),"UNKNOWN"))</f>
        <v/>
      </c>
      <c r="F3933">
        <f>IF(GL_Paste!$B3930="","",IFERROR(INDEX(AcctSub,MATCH(GL_Paste!$B3930&amp;"",AcctCode,0)),"UNKNOWN"))</f>
        <v/>
      </c>
    </row>
    <row r="3934">
      <c r="A3934" s="40">
        <f>IF(GL_Paste!$B3931="","",N(GL_Paste!$H3931)-N(GL_Paste!$G3931))</f>
        <v/>
      </c>
      <c r="B3934" s="43">
        <f>IF(GL_Paste!$B3931="","",DATE(YEAR(GL_Paste!$E3931),MONTH(GL_Paste!$E3931),1))</f>
        <v/>
      </c>
      <c r="C3934">
        <f>IF(GL_Paste!$B3931="","",IF(TRIM(GL_Paste!$M3931)&lt;&gt;"",TRIM(GL_Paste!$M3931),IFERROR(MID(GL_Paste!$I3931,FIND("[",GL_Paste!$I3931)+1,FIND("]",GL_Paste!$I3931)-FIND("[",GL_Paste!$I3931)-1),"")))</f>
        <v/>
      </c>
      <c r="D3934">
        <f>IF(GL_Paste!$B3931="","",IFERROR(INDEX(DeptName,MATCH($C3934,DeptTag,0)),"UNALLOCATED"))</f>
        <v/>
      </c>
      <c r="E3934">
        <f>IF(GL_Paste!$B3931="","",IFERROR(INDEX(AcctCat,MATCH(GL_Paste!$B3931&amp;"",AcctCode,0)),"UNKNOWN"))</f>
        <v/>
      </c>
      <c r="F3934">
        <f>IF(GL_Paste!$B3931="","",IFERROR(INDEX(AcctSub,MATCH(GL_Paste!$B3931&amp;"",AcctCode,0)),"UNKNOWN"))</f>
        <v/>
      </c>
    </row>
    <row r="3935">
      <c r="A3935" s="40">
        <f>IF(GL_Paste!$B3932="","",N(GL_Paste!$H3932)-N(GL_Paste!$G3932))</f>
        <v/>
      </c>
      <c r="B3935" s="43">
        <f>IF(GL_Paste!$B3932="","",DATE(YEAR(GL_Paste!$E3932),MONTH(GL_Paste!$E3932),1))</f>
        <v/>
      </c>
      <c r="C3935">
        <f>IF(GL_Paste!$B3932="","",IF(TRIM(GL_Paste!$M3932)&lt;&gt;"",TRIM(GL_Paste!$M3932),IFERROR(MID(GL_Paste!$I3932,FIND("[",GL_Paste!$I3932)+1,FIND("]",GL_Paste!$I3932)-FIND("[",GL_Paste!$I3932)-1),"")))</f>
        <v/>
      </c>
      <c r="D3935">
        <f>IF(GL_Paste!$B3932="","",IFERROR(INDEX(DeptName,MATCH($C3935,DeptTag,0)),"UNALLOCATED"))</f>
        <v/>
      </c>
      <c r="E3935">
        <f>IF(GL_Paste!$B3932="","",IFERROR(INDEX(AcctCat,MATCH(GL_Paste!$B3932&amp;"",AcctCode,0)),"UNKNOWN"))</f>
        <v/>
      </c>
      <c r="F3935">
        <f>IF(GL_Paste!$B3932="","",IFERROR(INDEX(AcctSub,MATCH(GL_Paste!$B3932&amp;"",AcctCode,0)),"UNKNOWN"))</f>
        <v/>
      </c>
    </row>
    <row r="3936">
      <c r="A3936" s="40">
        <f>IF(GL_Paste!$B3933="","",N(GL_Paste!$H3933)-N(GL_Paste!$G3933))</f>
        <v/>
      </c>
      <c r="B3936" s="43">
        <f>IF(GL_Paste!$B3933="","",DATE(YEAR(GL_Paste!$E3933),MONTH(GL_Paste!$E3933),1))</f>
        <v/>
      </c>
      <c r="C3936">
        <f>IF(GL_Paste!$B3933="","",IF(TRIM(GL_Paste!$M3933)&lt;&gt;"",TRIM(GL_Paste!$M3933),IFERROR(MID(GL_Paste!$I3933,FIND("[",GL_Paste!$I3933)+1,FIND("]",GL_Paste!$I3933)-FIND("[",GL_Paste!$I3933)-1),"")))</f>
        <v/>
      </c>
      <c r="D3936">
        <f>IF(GL_Paste!$B3933="","",IFERROR(INDEX(DeptName,MATCH($C3936,DeptTag,0)),"UNALLOCATED"))</f>
        <v/>
      </c>
      <c r="E3936">
        <f>IF(GL_Paste!$B3933="","",IFERROR(INDEX(AcctCat,MATCH(GL_Paste!$B3933&amp;"",AcctCode,0)),"UNKNOWN"))</f>
        <v/>
      </c>
      <c r="F3936">
        <f>IF(GL_Paste!$B3933="","",IFERROR(INDEX(AcctSub,MATCH(GL_Paste!$B3933&amp;"",AcctCode,0)),"UNKNOWN"))</f>
        <v/>
      </c>
    </row>
    <row r="3937">
      <c r="A3937" s="40">
        <f>IF(GL_Paste!$B3934="","",N(GL_Paste!$H3934)-N(GL_Paste!$G3934))</f>
        <v/>
      </c>
      <c r="B3937" s="43">
        <f>IF(GL_Paste!$B3934="","",DATE(YEAR(GL_Paste!$E3934),MONTH(GL_Paste!$E3934),1))</f>
        <v/>
      </c>
      <c r="C3937">
        <f>IF(GL_Paste!$B3934="","",IF(TRIM(GL_Paste!$M3934)&lt;&gt;"",TRIM(GL_Paste!$M3934),IFERROR(MID(GL_Paste!$I3934,FIND("[",GL_Paste!$I3934)+1,FIND("]",GL_Paste!$I3934)-FIND("[",GL_Paste!$I3934)-1),"")))</f>
        <v/>
      </c>
      <c r="D3937">
        <f>IF(GL_Paste!$B3934="","",IFERROR(INDEX(DeptName,MATCH($C3937,DeptTag,0)),"UNALLOCATED"))</f>
        <v/>
      </c>
      <c r="E3937">
        <f>IF(GL_Paste!$B3934="","",IFERROR(INDEX(AcctCat,MATCH(GL_Paste!$B3934&amp;"",AcctCode,0)),"UNKNOWN"))</f>
        <v/>
      </c>
      <c r="F3937">
        <f>IF(GL_Paste!$B3934="","",IFERROR(INDEX(AcctSub,MATCH(GL_Paste!$B3934&amp;"",AcctCode,0)),"UNKNOWN"))</f>
        <v/>
      </c>
    </row>
    <row r="3938">
      <c r="A3938" s="40">
        <f>IF(GL_Paste!$B3935="","",N(GL_Paste!$H3935)-N(GL_Paste!$G3935))</f>
        <v/>
      </c>
      <c r="B3938" s="43">
        <f>IF(GL_Paste!$B3935="","",DATE(YEAR(GL_Paste!$E3935),MONTH(GL_Paste!$E3935),1))</f>
        <v/>
      </c>
      <c r="C3938">
        <f>IF(GL_Paste!$B3935="","",IF(TRIM(GL_Paste!$M3935)&lt;&gt;"",TRIM(GL_Paste!$M3935),IFERROR(MID(GL_Paste!$I3935,FIND("[",GL_Paste!$I3935)+1,FIND("]",GL_Paste!$I3935)-FIND("[",GL_Paste!$I3935)-1),"")))</f>
        <v/>
      </c>
      <c r="D3938">
        <f>IF(GL_Paste!$B3935="","",IFERROR(INDEX(DeptName,MATCH($C3938,DeptTag,0)),"UNALLOCATED"))</f>
        <v/>
      </c>
      <c r="E3938">
        <f>IF(GL_Paste!$B3935="","",IFERROR(INDEX(AcctCat,MATCH(GL_Paste!$B3935&amp;"",AcctCode,0)),"UNKNOWN"))</f>
        <v/>
      </c>
      <c r="F3938">
        <f>IF(GL_Paste!$B3935="","",IFERROR(INDEX(AcctSub,MATCH(GL_Paste!$B3935&amp;"",AcctCode,0)),"UNKNOWN"))</f>
        <v/>
      </c>
    </row>
    <row r="3939">
      <c r="A3939" s="40">
        <f>IF(GL_Paste!$B3936="","",N(GL_Paste!$H3936)-N(GL_Paste!$G3936))</f>
        <v/>
      </c>
      <c r="B3939" s="43">
        <f>IF(GL_Paste!$B3936="","",DATE(YEAR(GL_Paste!$E3936),MONTH(GL_Paste!$E3936),1))</f>
        <v/>
      </c>
      <c r="C3939">
        <f>IF(GL_Paste!$B3936="","",IF(TRIM(GL_Paste!$M3936)&lt;&gt;"",TRIM(GL_Paste!$M3936),IFERROR(MID(GL_Paste!$I3936,FIND("[",GL_Paste!$I3936)+1,FIND("]",GL_Paste!$I3936)-FIND("[",GL_Paste!$I3936)-1),"")))</f>
        <v/>
      </c>
      <c r="D3939">
        <f>IF(GL_Paste!$B3936="","",IFERROR(INDEX(DeptName,MATCH($C3939,DeptTag,0)),"UNALLOCATED"))</f>
        <v/>
      </c>
      <c r="E3939">
        <f>IF(GL_Paste!$B3936="","",IFERROR(INDEX(AcctCat,MATCH(GL_Paste!$B3936&amp;"",AcctCode,0)),"UNKNOWN"))</f>
        <v/>
      </c>
      <c r="F3939">
        <f>IF(GL_Paste!$B3936="","",IFERROR(INDEX(AcctSub,MATCH(GL_Paste!$B3936&amp;"",AcctCode,0)),"UNKNOWN"))</f>
        <v/>
      </c>
    </row>
    <row r="3940">
      <c r="A3940" s="40">
        <f>IF(GL_Paste!$B3937="","",N(GL_Paste!$H3937)-N(GL_Paste!$G3937))</f>
        <v/>
      </c>
      <c r="B3940" s="43">
        <f>IF(GL_Paste!$B3937="","",DATE(YEAR(GL_Paste!$E3937),MONTH(GL_Paste!$E3937),1))</f>
        <v/>
      </c>
      <c r="C3940">
        <f>IF(GL_Paste!$B3937="","",IF(TRIM(GL_Paste!$M3937)&lt;&gt;"",TRIM(GL_Paste!$M3937),IFERROR(MID(GL_Paste!$I3937,FIND("[",GL_Paste!$I3937)+1,FIND("]",GL_Paste!$I3937)-FIND("[",GL_Paste!$I3937)-1),"")))</f>
        <v/>
      </c>
      <c r="D3940">
        <f>IF(GL_Paste!$B3937="","",IFERROR(INDEX(DeptName,MATCH($C3940,DeptTag,0)),"UNALLOCATED"))</f>
        <v/>
      </c>
      <c r="E3940">
        <f>IF(GL_Paste!$B3937="","",IFERROR(INDEX(AcctCat,MATCH(GL_Paste!$B3937&amp;"",AcctCode,0)),"UNKNOWN"))</f>
        <v/>
      </c>
      <c r="F3940">
        <f>IF(GL_Paste!$B3937="","",IFERROR(INDEX(AcctSub,MATCH(GL_Paste!$B3937&amp;"",AcctCode,0)),"UNKNOWN"))</f>
        <v/>
      </c>
    </row>
    <row r="3941">
      <c r="A3941" s="40">
        <f>IF(GL_Paste!$B3938="","",N(GL_Paste!$H3938)-N(GL_Paste!$G3938))</f>
        <v/>
      </c>
      <c r="B3941" s="43">
        <f>IF(GL_Paste!$B3938="","",DATE(YEAR(GL_Paste!$E3938),MONTH(GL_Paste!$E3938),1))</f>
        <v/>
      </c>
      <c r="C3941">
        <f>IF(GL_Paste!$B3938="","",IF(TRIM(GL_Paste!$M3938)&lt;&gt;"",TRIM(GL_Paste!$M3938),IFERROR(MID(GL_Paste!$I3938,FIND("[",GL_Paste!$I3938)+1,FIND("]",GL_Paste!$I3938)-FIND("[",GL_Paste!$I3938)-1),"")))</f>
        <v/>
      </c>
      <c r="D3941">
        <f>IF(GL_Paste!$B3938="","",IFERROR(INDEX(DeptName,MATCH($C3941,DeptTag,0)),"UNALLOCATED"))</f>
        <v/>
      </c>
      <c r="E3941">
        <f>IF(GL_Paste!$B3938="","",IFERROR(INDEX(AcctCat,MATCH(GL_Paste!$B3938&amp;"",AcctCode,0)),"UNKNOWN"))</f>
        <v/>
      </c>
      <c r="F3941">
        <f>IF(GL_Paste!$B3938="","",IFERROR(INDEX(AcctSub,MATCH(GL_Paste!$B3938&amp;"",AcctCode,0)),"UNKNOWN"))</f>
        <v/>
      </c>
    </row>
    <row r="3942">
      <c r="A3942" s="40">
        <f>IF(GL_Paste!$B3939="","",N(GL_Paste!$H3939)-N(GL_Paste!$G3939))</f>
        <v/>
      </c>
      <c r="B3942" s="43">
        <f>IF(GL_Paste!$B3939="","",DATE(YEAR(GL_Paste!$E3939),MONTH(GL_Paste!$E3939),1))</f>
        <v/>
      </c>
      <c r="C3942">
        <f>IF(GL_Paste!$B3939="","",IF(TRIM(GL_Paste!$M3939)&lt;&gt;"",TRIM(GL_Paste!$M3939),IFERROR(MID(GL_Paste!$I3939,FIND("[",GL_Paste!$I3939)+1,FIND("]",GL_Paste!$I3939)-FIND("[",GL_Paste!$I3939)-1),"")))</f>
        <v/>
      </c>
      <c r="D3942">
        <f>IF(GL_Paste!$B3939="","",IFERROR(INDEX(DeptName,MATCH($C3942,DeptTag,0)),"UNALLOCATED"))</f>
        <v/>
      </c>
      <c r="E3942">
        <f>IF(GL_Paste!$B3939="","",IFERROR(INDEX(AcctCat,MATCH(GL_Paste!$B3939&amp;"",AcctCode,0)),"UNKNOWN"))</f>
        <v/>
      </c>
      <c r="F3942">
        <f>IF(GL_Paste!$B3939="","",IFERROR(INDEX(AcctSub,MATCH(GL_Paste!$B3939&amp;"",AcctCode,0)),"UNKNOWN"))</f>
        <v/>
      </c>
    </row>
    <row r="3943">
      <c r="A3943" s="40">
        <f>IF(GL_Paste!$B3940="","",N(GL_Paste!$H3940)-N(GL_Paste!$G3940))</f>
        <v/>
      </c>
      <c r="B3943" s="43">
        <f>IF(GL_Paste!$B3940="","",DATE(YEAR(GL_Paste!$E3940),MONTH(GL_Paste!$E3940),1))</f>
        <v/>
      </c>
      <c r="C3943">
        <f>IF(GL_Paste!$B3940="","",IF(TRIM(GL_Paste!$M3940)&lt;&gt;"",TRIM(GL_Paste!$M3940),IFERROR(MID(GL_Paste!$I3940,FIND("[",GL_Paste!$I3940)+1,FIND("]",GL_Paste!$I3940)-FIND("[",GL_Paste!$I3940)-1),"")))</f>
        <v/>
      </c>
      <c r="D3943">
        <f>IF(GL_Paste!$B3940="","",IFERROR(INDEX(DeptName,MATCH($C3943,DeptTag,0)),"UNALLOCATED"))</f>
        <v/>
      </c>
      <c r="E3943">
        <f>IF(GL_Paste!$B3940="","",IFERROR(INDEX(AcctCat,MATCH(GL_Paste!$B3940&amp;"",AcctCode,0)),"UNKNOWN"))</f>
        <v/>
      </c>
      <c r="F3943">
        <f>IF(GL_Paste!$B3940="","",IFERROR(INDEX(AcctSub,MATCH(GL_Paste!$B3940&amp;"",AcctCode,0)),"UNKNOWN"))</f>
        <v/>
      </c>
    </row>
    <row r="3944">
      <c r="A3944" s="40">
        <f>IF(GL_Paste!$B3941="","",N(GL_Paste!$H3941)-N(GL_Paste!$G3941))</f>
        <v/>
      </c>
      <c r="B3944" s="43">
        <f>IF(GL_Paste!$B3941="","",DATE(YEAR(GL_Paste!$E3941),MONTH(GL_Paste!$E3941),1))</f>
        <v/>
      </c>
      <c r="C3944">
        <f>IF(GL_Paste!$B3941="","",IF(TRIM(GL_Paste!$M3941)&lt;&gt;"",TRIM(GL_Paste!$M3941),IFERROR(MID(GL_Paste!$I3941,FIND("[",GL_Paste!$I3941)+1,FIND("]",GL_Paste!$I3941)-FIND("[",GL_Paste!$I3941)-1),"")))</f>
        <v/>
      </c>
      <c r="D3944">
        <f>IF(GL_Paste!$B3941="","",IFERROR(INDEX(DeptName,MATCH($C3944,DeptTag,0)),"UNALLOCATED"))</f>
        <v/>
      </c>
      <c r="E3944">
        <f>IF(GL_Paste!$B3941="","",IFERROR(INDEX(AcctCat,MATCH(GL_Paste!$B3941&amp;"",AcctCode,0)),"UNKNOWN"))</f>
        <v/>
      </c>
      <c r="F3944">
        <f>IF(GL_Paste!$B3941="","",IFERROR(INDEX(AcctSub,MATCH(GL_Paste!$B3941&amp;"",AcctCode,0)),"UNKNOWN"))</f>
        <v/>
      </c>
    </row>
    <row r="3945">
      <c r="A3945" s="40">
        <f>IF(GL_Paste!$B3942="","",N(GL_Paste!$H3942)-N(GL_Paste!$G3942))</f>
        <v/>
      </c>
      <c r="B3945" s="43">
        <f>IF(GL_Paste!$B3942="","",DATE(YEAR(GL_Paste!$E3942),MONTH(GL_Paste!$E3942),1))</f>
        <v/>
      </c>
      <c r="C3945">
        <f>IF(GL_Paste!$B3942="","",IF(TRIM(GL_Paste!$M3942)&lt;&gt;"",TRIM(GL_Paste!$M3942),IFERROR(MID(GL_Paste!$I3942,FIND("[",GL_Paste!$I3942)+1,FIND("]",GL_Paste!$I3942)-FIND("[",GL_Paste!$I3942)-1),"")))</f>
        <v/>
      </c>
      <c r="D3945">
        <f>IF(GL_Paste!$B3942="","",IFERROR(INDEX(DeptName,MATCH($C3945,DeptTag,0)),"UNALLOCATED"))</f>
        <v/>
      </c>
      <c r="E3945">
        <f>IF(GL_Paste!$B3942="","",IFERROR(INDEX(AcctCat,MATCH(GL_Paste!$B3942&amp;"",AcctCode,0)),"UNKNOWN"))</f>
        <v/>
      </c>
      <c r="F3945">
        <f>IF(GL_Paste!$B3942="","",IFERROR(INDEX(AcctSub,MATCH(GL_Paste!$B3942&amp;"",AcctCode,0)),"UNKNOWN"))</f>
        <v/>
      </c>
    </row>
    <row r="3946">
      <c r="A3946" s="40">
        <f>IF(GL_Paste!$B3943="","",N(GL_Paste!$H3943)-N(GL_Paste!$G3943))</f>
        <v/>
      </c>
      <c r="B3946" s="43">
        <f>IF(GL_Paste!$B3943="","",DATE(YEAR(GL_Paste!$E3943),MONTH(GL_Paste!$E3943),1))</f>
        <v/>
      </c>
      <c r="C3946">
        <f>IF(GL_Paste!$B3943="","",IF(TRIM(GL_Paste!$M3943)&lt;&gt;"",TRIM(GL_Paste!$M3943),IFERROR(MID(GL_Paste!$I3943,FIND("[",GL_Paste!$I3943)+1,FIND("]",GL_Paste!$I3943)-FIND("[",GL_Paste!$I3943)-1),"")))</f>
        <v/>
      </c>
      <c r="D3946">
        <f>IF(GL_Paste!$B3943="","",IFERROR(INDEX(DeptName,MATCH($C3946,DeptTag,0)),"UNALLOCATED"))</f>
        <v/>
      </c>
      <c r="E3946">
        <f>IF(GL_Paste!$B3943="","",IFERROR(INDEX(AcctCat,MATCH(GL_Paste!$B3943&amp;"",AcctCode,0)),"UNKNOWN"))</f>
        <v/>
      </c>
      <c r="F3946">
        <f>IF(GL_Paste!$B3943="","",IFERROR(INDEX(AcctSub,MATCH(GL_Paste!$B3943&amp;"",AcctCode,0)),"UNKNOWN"))</f>
        <v/>
      </c>
    </row>
    <row r="3947">
      <c r="A3947" s="40">
        <f>IF(GL_Paste!$B3944="","",N(GL_Paste!$H3944)-N(GL_Paste!$G3944))</f>
        <v/>
      </c>
      <c r="B3947" s="43">
        <f>IF(GL_Paste!$B3944="","",DATE(YEAR(GL_Paste!$E3944),MONTH(GL_Paste!$E3944),1))</f>
        <v/>
      </c>
      <c r="C3947">
        <f>IF(GL_Paste!$B3944="","",IF(TRIM(GL_Paste!$M3944)&lt;&gt;"",TRIM(GL_Paste!$M3944),IFERROR(MID(GL_Paste!$I3944,FIND("[",GL_Paste!$I3944)+1,FIND("]",GL_Paste!$I3944)-FIND("[",GL_Paste!$I3944)-1),"")))</f>
        <v/>
      </c>
      <c r="D3947">
        <f>IF(GL_Paste!$B3944="","",IFERROR(INDEX(DeptName,MATCH($C3947,DeptTag,0)),"UNALLOCATED"))</f>
        <v/>
      </c>
      <c r="E3947">
        <f>IF(GL_Paste!$B3944="","",IFERROR(INDEX(AcctCat,MATCH(GL_Paste!$B3944&amp;"",AcctCode,0)),"UNKNOWN"))</f>
        <v/>
      </c>
      <c r="F3947">
        <f>IF(GL_Paste!$B3944="","",IFERROR(INDEX(AcctSub,MATCH(GL_Paste!$B3944&amp;"",AcctCode,0)),"UNKNOWN"))</f>
        <v/>
      </c>
    </row>
    <row r="3948">
      <c r="A3948" s="40">
        <f>IF(GL_Paste!$B3945="","",N(GL_Paste!$H3945)-N(GL_Paste!$G3945))</f>
        <v/>
      </c>
      <c r="B3948" s="43">
        <f>IF(GL_Paste!$B3945="","",DATE(YEAR(GL_Paste!$E3945),MONTH(GL_Paste!$E3945),1))</f>
        <v/>
      </c>
      <c r="C3948">
        <f>IF(GL_Paste!$B3945="","",IF(TRIM(GL_Paste!$M3945)&lt;&gt;"",TRIM(GL_Paste!$M3945),IFERROR(MID(GL_Paste!$I3945,FIND("[",GL_Paste!$I3945)+1,FIND("]",GL_Paste!$I3945)-FIND("[",GL_Paste!$I3945)-1),"")))</f>
        <v/>
      </c>
      <c r="D3948">
        <f>IF(GL_Paste!$B3945="","",IFERROR(INDEX(DeptName,MATCH($C3948,DeptTag,0)),"UNALLOCATED"))</f>
        <v/>
      </c>
      <c r="E3948">
        <f>IF(GL_Paste!$B3945="","",IFERROR(INDEX(AcctCat,MATCH(GL_Paste!$B3945&amp;"",AcctCode,0)),"UNKNOWN"))</f>
        <v/>
      </c>
      <c r="F3948">
        <f>IF(GL_Paste!$B3945="","",IFERROR(INDEX(AcctSub,MATCH(GL_Paste!$B3945&amp;"",AcctCode,0)),"UNKNOWN"))</f>
        <v/>
      </c>
    </row>
    <row r="3949">
      <c r="A3949" s="40">
        <f>IF(GL_Paste!$B3946="","",N(GL_Paste!$H3946)-N(GL_Paste!$G3946))</f>
        <v/>
      </c>
      <c r="B3949" s="43">
        <f>IF(GL_Paste!$B3946="","",DATE(YEAR(GL_Paste!$E3946),MONTH(GL_Paste!$E3946),1))</f>
        <v/>
      </c>
      <c r="C3949">
        <f>IF(GL_Paste!$B3946="","",IF(TRIM(GL_Paste!$M3946)&lt;&gt;"",TRIM(GL_Paste!$M3946),IFERROR(MID(GL_Paste!$I3946,FIND("[",GL_Paste!$I3946)+1,FIND("]",GL_Paste!$I3946)-FIND("[",GL_Paste!$I3946)-1),"")))</f>
        <v/>
      </c>
      <c r="D3949">
        <f>IF(GL_Paste!$B3946="","",IFERROR(INDEX(DeptName,MATCH($C3949,DeptTag,0)),"UNALLOCATED"))</f>
        <v/>
      </c>
      <c r="E3949">
        <f>IF(GL_Paste!$B3946="","",IFERROR(INDEX(AcctCat,MATCH(GL_Paste!$B3946&amp;"",AcctCode,0)),"UNKNOWN"))</f>
        <v/>
      </c>
      <c r="F3949">
        <f>IF(GL_Paste!$B3946="","",IFERROR(INDEX(AcctSub,MATCH(GL_Paste!$B3946&amp;"",AcctCode,0)),"UNKNOWN"))</f>
        <v/>
      </c>
    </row>
    <row r="3950">
      <c r="A3950" s="40">
        <f>IF(GL_Paste!$B3947="","",N(GL_Paste!$H3947)-N(GL_Paste!$G3947))</f>
        <v/>
      </c>
      <c r="B3950" s="43">
        <f>IF(GL_Paste!$B3947="","",DATE(YEAR(GL_Paste!$E3947),MONTH(GL_Paste!$E3947),1))</f>
        <v/>
      </c>
      <c r="C3950">
        <f>IF(GL_Paste!$B3947="","",IF(TRIM(GL_Paste!$M3947)&lt;&gt;"",TRIM(GL_Paste!$M3947),IFERROR(MID(GL_Paste!$I3947,FIND("[",GL_Paste!$I3947)+1,FIND("]",GL_Paste!$I3947)-FIND("[",GL_Paste!$I3947)-1),"")))</f>
        <v/>
      </c>
      <c r="D3950">
        <f>IF(GL_Paste!$B3947="","",IFERROR(INDEX(DeptName,MATCH($C3950,DeptTag,0)),"UNALLOCATED"))</f>
        <v/>
      </c>
      <c r="E3950">
        <f>IF(GL_Paste!$B3947="","",IFERROR(INDEX(AcctCat,MATCH(GL_Paste!$B3947&amp;"",AcctCode,0)),"UNKNOWN"))</f>
        <v/>
      </c>
      <c r="F3950">
        <f>IF(GL_Paste!$B3947="","",IFERROR(INDEX(AcctSub,MATCH(GL_Paste!$B3947&amp;"",AcctCode,0)),"UNKNOWN"))</f>
        <v/>
      </c>
    </row>
    <row r="3951">
      <c r="A3951" s="40">
        <f>IF(GL_Paste!$B3948="","",N(GL_Paste!$H3948)-N(GL_Paste!$G3948))</f>
        <v/>
      </c>
      <c r="B3951" s="43">
        <f>IF(GL_Paste!$B3948="","",DATE(YEAR(GL_Paste!$E3948),MONTH(GL_Paste!$E3948),1))</f>
        <v/>
      </c>
      <c r="C3951">
        <f>IF(GL_Paste!$B3948="","",IF(TRIM(GL_Paste!$M3948)&lt;&gt;"",TRIM(GL_Paste!$M3948),IFERROR(MID(GL_Paste!$I3948,FIND("[",GL_Paste!$I3948)+1,FIND("]",GL_Paste!$I3948)-FIND("[",GL_Paste!$I3948)-1),"")))</f>
        <v/>
      </c>
      <c r="D3951">
        <f>IF(GL_Paste!$B3948="","",IFERROR(INDEX(DeptName,MATCH($C3951,DeptTag,0)),"UNALLOCATED"))</f>
        <v/>
      </c>
      <c r="E3951">
        <f>IF(GL_Paste!$B3948="","",IFERROR(INDEX(AcctCat,MATCH(GL_Paste!$B3948&amp;"",AcctCode,0)),"UNKNOWN"))</f>
        <v/>
      </c>
      <c r="F3951">
        <f>IF(GL_Paste!$B3948="","",IFERROR(INDEX(AcctSub,MATCH(GL_Paste!$B3948&amp;"",AcctCode,0)),"UNKNOWN"))</f>
        <v/>
      </c>
    </row>
    <row r="3952">
      <c r="A3952" s="40">
        <f>IF(GL_Paste!$B3949="","",N(GL_Paste!$H3949)-N(GL_Paste!$G3949))</f>
        <v/>
      </c>
      <c r="B3952" s="43">
        <f>IF(GL_Paste!$B3949="","",DATE(YEAR(GL_Paste!$E3949),MONTH(GL_Paste!$E3949),1))</f>
        <v/>
      </c>
      <c r="C3952">
        <f>IF(GL_Paste!$B3949="","",IF(TRIM(GL_Paste!$M3949)&lt;&gt;"",TRIM(GL_Paste!$M3949),IFERROR(MID(GL_Paste!$I3949,FIND("[",GL_Paste!$I3949)+1,FIND("]",GL_Paste!$I3949)-FIND("[",GL_Paste!$I3949)-1),"")))</f>
        <v/>
      </c>
      <c r="D3952">
        <f>IF(GL_Paste!$B3949="","",IFERROR(INDEX(DeptName,MATCH($C3952,DeptTag,0)),"UNALLOCATED"))</f>
        <v/>
      </c>
      <c r="E3952">
        <f>IF(GL_Paste!$B3949="","",IFERROR(INDEX(AcctCat,MATCH(GL_Paste!$B3949&amp;"",AcctCode,0)),"UNKNOWN"))</f>
        <v/>
      </c>
      <c r="F3952">
        <f>IF(GL_Paste!$B3949="","",IFERROR(INDEX(AcctSub,MATCH(GL_Paste!$B3949&amp;"",AcctCode,0)),"UNKNOWN"))</f>
        <v/>
      </c>
    </row>
    <row r="3953">
      <c r="A3953" s="40">
        <f>IF(GL_Paste!$B3950="","",N(GL_Paste!$H3950)-N(GL_Paste!$G3950))</f>
        <v/>
      </c>
      <c r="B3953" s="43">
        <f>IF(GL_Paste!$B3950="","",DATE(YEAR(GL_Paste!$E3950),MONTH(GL_Paste!$E3950),1))</f>
        <v/>
      </c>
      <c r="C3953">
        <f>IF(GL_Paste!$B3950="","",IF(TRIM(GL_Paste!$M3950)&lt;&gt;"",TRIM(GL_Paste!$M3950),IFERROR(MID(GL_Paste!$I3950,FIND("[",GL_Paste!$I3950)+1,FIND("]",GL_Paste!$I3950)-FIND("[",GL_Paste!$I3950)-1),"")))</f>
        <v/>
      </c>
      <c r="D3953">
        <f>IF(GL_Paste!$B3950="","",IFERROR(INDEX(DeptName,MATCH($C3953,DeptTag,0)),"UNALLOCATED"))</f>
        <v/>
      </c>
      <c r="E3953">
        <f>IF(GL_Paste!$B3950="","",IFERROR(INDEX(AcctCat,MATCH(GL_Paste!$B3950&amp;"",AcctCode,0)),"UNKNOWN"))</f>
        <v/>
      </c>
      <c r="F3953">
        <f>IF(GL_Paste!$B3950="","",IFERROR(INDEX(AcctSub,MATCH(GL_Paste!$B3950&amp;"",AcctCode,0)),"UNKNOWN"))</f>
        <v/>
      </c>
    </row>
    <row r="3954">
      <c r="A3954" s="40">
        <f>IF(GL_Paste!$B3951="","",N(GL_Paste!$H3951)-N(GL_Paste!$G3951))</f>
        <v/>
      </c>
      <c r="B3954" s="43">
        <f>IF(GL_Paste!$B3951="","",DATE(YEAR(GL_Paste!$E3951),MONTH(GL_Paste!$E3951),1))</f>
        <v/>
      </c>
      <c r="C3954">
        <f>IF(GL_Paste!$B3951="","",IF(TRIM(GL_Paste!$M3951)&lt;&gt;"",TRIM(GL_Paste!$M3951),IFERROR(MID(GL_Paste!$I3951,FIND("[",GL_Paste!$I3951)+1,FIND("]",GL_Paste!$I3951)-FIND("[",GL_Paste!$I3951)-1),"")))</f>
        <v/>
      </c>
      <c r="D3954">
        <f>IF(GL_Paste!$B3951="","",IFERROR(INDEX(DeptName,MATCH($C3954,DeptTag,0)),"UNALLOCATED"))</f>
        <v/>
      </c>
      <c r="E3954">
        <f>IF(GL_Paste!$B3951="","",IFERROR(INDEX(AcctCat,MATCH(GL_Paste!$B3951&amp;"",AcctCode,0)),"UNKNOWN"))</f>
        <v/>
      </c>
      <c r="F3954">
        <f>IF(GL_Paste!$B3951="","",IFERROR(INDEX(AcctSub,MATCH(GL_Paste!$B3951&amp;"",AcctCode,0)),"UNKNOWN"))</f>
        <v/>
      </c>
    </row>
    <row r="3955">
      <c r="A3955" s="40">
        <f>IF(GL_Paste!$B3952="","",N(GL_Paste!$H3952)-N(GL_Paste!$G3952))</f>
        <v/>
      </c>
      <c r="B3955" s="43">
        <f>IF(GL_Paste!$B3952="","",DATE(YEAR(GL_Paste!$E3952),MONTH(GL_Paste!$E3952),1))</f>
        <v/>
      </c>
      <c r="C3955">
        <f>IF(GL_Paste!$B3952="","",IF(TRIM(GL_Paste!$M3952)&lt;&gt;"",TRIM(GL_Paste!$M3952),IFERROR(MID(GL_Paste!$I3952,FIND("[",GL_Paste!$I3952)+1,FIND("]",GL_Paste!$I3952)-FIND("[",GL_Paste!$I3952)-1),"")))</f>
        <v/>
      </c>
      <c r="D3955">
        <f>IF(GL_Paste!$B3952="","",IFERROR(INDEX(DeptName,MATCH($C3955,DeptTag,0)),"UNALLOCATED"))</f>
        <v/>
      </c>
      <c r="E3955">
        <f>IF(GL_Paste!$B3952="","",IFERROR(INDEX(AcctCat,MATCH(GL_Paste!$B3952&amp;"",AcctCode,0)),"UNKNOWN"))</f>
        <v/>
      </c>
      <c r="F3955">
        <f>IF(GL_Paste!$B3952="","",IFERROR(INDEX(AcctSub,MATCH(GL_Paste!$B3952&amp;"",AcctCode,0)),"UNKNOWN"))</f>
        <v/>
      </c>
    </row>
    <row r="3956">
      <c r="A3956" s="40">
        <f>IF(GL_Paste!$B3953="","",N(GL_Paste!$H3953)-N(GL_Paste!$G3953))</f>
        <v/>
      </c>
      <c r="B3956" s="43">
        <f>IF(GL_Paste!$B3953="","",DATE(YEAR(GL_Paste!$E3953),MONTH(GL_Paste!$E3953),1))</f>
        <v/>
      </c>
      <c r="C3956">
        <f>IF(GL_Paste!$B3953="","",IF(TRIM(GL_Paste!$M3953)&lt;&gt;"",TRIM(GL_Paste!$M3953),IFERROR(MID(GL_Paste!$I3953,FIND("[",GL_Paste!$I3953)+1,FIND("]",GL_Paste!$I3953)-FIND("[",GL_Paste!$I3953)-1),"")))</f>
        <v/>
      </c>
      <c r="D3956">
        <f>IF(GL_Paste!$B3953="","",IFERROR(INDEX(DeptName,MATCH($C3956,DeptTag,0)),"UNALLOCATED"))</f>
        <v/>
      </c>
      <c r="E3956">
        <f>IF(GL_Paste!$B3953="","",IFERROR(INDEX(AcctCat,MATCH(GL_Paste!$B3953&amp;"",AcctCode,0)),"UNKNOWN"))</f>
        <v/>
      </c>
      <c r="F3956">
        <f>IF(GL_Paste!$B3953="","",IFERROR(INDEX(AcctSub,MATCH(GL_Paste!$B3953&amp;"",AcctCode,0)),"UNKNOWN"))</f>
        <v/>
      </c>
    </row>
    <row r="3957">
      <c r="A3957" s="40">
        <f>IF(GL_Paste!$B3954="","",N(GL_Paste!$H3954)-N(GL_Paste!$G3954))</f>
        <v/>
      </c>
      <c r="B3957" s="43">
        <f>IF(GL_Paste!$B3954="","",DATE(YEAR(GL_Paste!$E3954),MONTH(GL_Paste!$E3954),1))</f>
        <v/>
      </c>
      <c r="C3957">
        <f>IF(GL_Paste!$B3954="","",IF(TRIM(GL_Paste!$M3954)&lt;&gt;"",TRIM(GL_Paste!$M3954),IFERROR(MID(GL_Paste!$I3954,FIND("[",GL_Paste!$I3954)+1,FIND("]",GL_Paste!$I3954)-FIND("[",GL_Paste!$I3954)-1),"")))</f>
        <v/>
      </c>
      <c r="D3957">
        <f>IF(GL_Paste!$B3954="","",IFERROR(INDEX(DeptName,MATCH($C3957,DeptTag,0)),"UNALLOCATED"))</f>
        <v/>
      </c>
      <c r="E3957">
        <f>IF(GL_Paste!$B3954="","",IFERROR(INDEX(AcctCat,MATCH(GL_Paste!$B3954&amp;"",AcctCode,0)),"UNKNOWN"))</f>
        <v/>
      </c>
      <c r="F3957">
        <f>IF(GL_Paste!$B3954="","",IFERROR(INDEX(AcctSub,MATCH(GL_Paste!$B3954&amp;"",AcctCode,0)),"UNKNOWN"))</f>
        <v/>
      </c>
    </row>
    <row r="3958">
      <c r="A3958" s="40">
        <f>IF(GL_Paste!$B3955="","",N(GL_Paste!$H3955)-N(GL_Paste!$G3955))</f>
        <v/>
      </c>
      <c r="B3958" s="43">
        <f>IF(GL_Paste!$B3955="","",DATE(YEAR(GL_Paste!$E3955),MONTH(GL_Paste!$E3955),1))</f>
        <v/>
      </c>
      <c r="C3958">
        <f>IF(GL_Paste!$B3955="","",IF(TRIM(GL_Paste!$M3955)&lt;&gt;"",TRIM(GL_Paste!$M3955),IFERROR(MID(GL_Paste!$I3955,FIND("[",GL_Paste!$I3955)+1,FIND("]",GL_Paste!$I3955)-FIND("[",GL_Paste!$I3955)-1),"")))</f>
        <v/>
      </c>
      <c r="D3958">
        <f>IF(GL_Paste!$B3955="","",IFERROR(INDEX(DeptName,MATCH($C3958,DeptTag,0)),"UNALLOCATED"))</f>
        <v/>
      </c>
      <c r="E3958">
        <f>IF(GL_Paste!$B3955="","",IFERROR(INDEX(AcctCat,MATCH(GL_Paste!$B3955&amp;"",AcctCode,0)),"UNKNOWN"))</f>
        <v/>
      </c>
      <c r="F3958">
        <f>IF(GL_Paste!$B3955="","",IFERROR(INDEX(AcctSub,MATCH(GL_Paste!$B3955&amp;"",AcctCode,0)),"UNKNOWN"))</f>
        <v/>
      </c>
    </row>
    <row r="3959">
      <c r="A3959" s="40">
        <f>IF(GL_Paste!$B3956="","",N(GL_Paste!$H3956)-N(GL_Paste!$G3956))</f>
        <v/>
      </c>
      <c r="B3959" s="43">
        <f>IF(GL_Paste!$B3956="","",DATE(YEAR(GL_Paste!$E3956),MONTH(GL_Paste!$E3956),1))</f>
        <v/>
      </c>
      <c r="C3959">
        <f>IF(GL_Paste!$B3956="","",IF(TRIM(GL_Paste!$M3956)&lt;&gt;"",TRIM(GL_Paste!$M3956),IFERROR(MID(GL_Paste!$I3956,FIND("[",GL_Paste!$I3956)+1,FIND("]",GL_Paste!$I3956)-FIND("[",GL_Paste!$I3956)-1),"")))</f>
        <v/>
      </c>
      <c r="D3959">
        <f>IF(GL_Paste!$B3956="","",IFERROR(INDEX(DeptName,MATCH($C3959,DeptTag,0)),"UNALLOCATED"))</f>
        <v/>
      </c>
      <c r="E3959">
        <f>IF(GL_Paste!$B3956="","",IFERROR(INDEX(AcctCat,MATCH(GL_Paste!$B3956&amp;"",AcctCode,0)),"UNKNOWN"))</f>
        <v/>
      </c>
      <c r="F3959">
        <f>IF(GL_Paste!$B3956="","",IFERROR(INDEX(AcctSub,MATCH(GL_Paste!$B3956&amp;"",AcctCode,0)),"UNKNOWN"))</f>
        <v/>
      </c>
    </row>
    <row r="3960">
      <c r="A3960" s="40">
        <f>IF(GL_Paste!$B3957="","",N(GL_Paste!$H3957)-N(GL_Paste!$G3957))</f>
        <v/>
      </c>
      <c r="B3960" s="43">
        <f>IF(GL_Paste!$B3957="","",DATE(YEAR(GL_Paste!$E3957),MONTH(GL_Paste!$E3957),1))</f>
        <v/>
      </c>
      <c r="C3960">
        <f>IF(GL_Paste!$B3957="","",IF(TRIM(GL_Paste!$M3957)&lt;&gt;"",TRIM(GL_Paste!$M3957),IFERROR(MID(GL_Paste!$I3957,FIND("[",GL_Paste!$I3957)+1,FIND("]",GL_Paste!$I3957)-FIND("[",GL_Paste!$I3957)-1),"")))</f>
        <v/>
      </c>
      <c r="D3960">
        <f>IF(GL_Paste!$B3957="","",IFERROR(INDEX(DeptName,MATCH($C3960,DeptTag,0)),"UNALLOCATED"))</f>
        <v/>
      </c>
      <c r="E3960">
        <f>IF(GL_Paste!$B3957="","",IFERROR(INDEX(AcctCat,MATCH(GL_Paste!$B3957&amp;"",AcctCode,0)),"UNKNOWN"))</f>
        <v/>
      </c>
      <c r="F3960">
        <f>IF(GL_Paste!$B3957="","",IFERROR(INDEX(AcctSub,MATCH(GL_Paste!$B3957&amp;"",AcctCode,0)),"UNKNOWN"))</f>
        <v/>
      </c>
    </row>
    <row r="3961">
      <c r="A3961" s="40">
        <f>IF(GL_Paste!$B3958="","",N(GL_Paste!$H3958)-N(GL_Paste!$G3958))</f>
        <v/>
      </c>
      <c r="B3961" s="43">
        <f>IF(GL_Paste!$B3958="","",DATE(YEAR(GL_Paste!$E3958),MONTH(GL_Paste!$E3958),1))</f>
        <v/>
      </c>
      <c r="C3961">
        <f>IF(GL_Paste!$B3958="","",IF(TRIM(GL_Paste!$M3958)&lt;&gt;"",TRIM(GL_Paste!$M3958),IFERROR(MID(GL_Paste!$I3958,FIND("[",GL_Paste!$I3958)+1,FIND("]",GL_Paste!$I3958)-FIND("[",GL_Paste!$I3958)-1),"")))</f>
        <v/>
      </c>
      <c r="D3961">
        <f>IF(GL_Paste!$B3958="","",IFERROR(INDEX(DeptName,MATCH($C3961,DeptTag,0)),"UNALLOCATED"))</f>
        <v/>
      </c>
      <c r="E3961">
        <f>IF(GL_Paste!$B3958="","",IFERROR(INDEX(AcctCat,MATCH(GL_Paste!$B3958&amp;"",AcctCode,0)),"UNKNOWN"))</f>
        <v/>
      </c>
      <c r="F3961">
        <f>IF(GL_Paste!$B3958="","",IFERROR(INDEX(AcctSub,MATCH(GL_Paste!$B3958&amp;"",AcctCode,0)),"UNKNOWN"))</f>
        <v/>
      </c>
    </row>
    <row r="3962">
      <c r="A3962" s="40">
        <f>IF(GL_Paste!$B3959="","",N(GL_Paste!$H3959)-N(GL_Paste!$G3959))</f>
        <v/>
      </c>
      <c r="B3962" s="43">
        <f>IF(GL_Paste!$B3959="","",DATE(YEAR(GL_Paste!$E3959),MONTH(GL_Paste!$E3959),1))</f>
        <v/>
      </c>
      <c r="C3962">
        <f>IF(GL_Paste!$B3959="","",IF(TRIM(GL_Paste!$M3959)&lt;&gt;"",TRIM(GL_Paste!$M3959),IFERROR(MID(GL_Paste!$I3959,FIND("[",GL_Paste!$I3959)+1,FIND("]",GL_Paste!$I3959)-FIND("[",GL_Paste!$I3959)-1),"")))</f>
        <v/>
      </c>
      <c r="D3962">
        <f>IF(GL_Paste!$B3959="","",IFERROR(INDEX(DeptName,MATCH($C3962,DeptTag,0)),"UNALLOCATED"))</f>
        <v/>
      </c>
      <c r="E3962">
        <f>IF(GL_Paste!$B3959="","",IFERROR(INDEX(AcctCat,MATCH(GL_Paste!$B3959&amp;"",AcctCode,0)),"UNKNOWN"))</f>
        <v/>
      </c>
      <c r="F3962">
        <f>IF(GL_Paste!$B3959="","",IFERROR(INDEX(AcctSub,MATCH(GL_Paste!$B3959&amp;"",AcctCode,0)),"UNKNOWN"))</f>
        <v/>
      </c>
    </row>
    <row r="3963">
      <c r="A3963" s="40">
        <f>IF(GL_Paste!$B3960="","",N(GL_Paste!$H3960)-N(GL_Paste!$G3960))</f>
        <v/>
      </c>
      <c r="B3963" s="43">
        <f>IF(GL_Paste!$B3960="","",DATE(YEAR(GL_Paste!$E3960),MONTH(GL_Paste!$E3960),1))</f>
        <v/>
      </c>
      <c r="C3963">
        <f>IF(GL_Paste!$B3960="","",IF(TRIM(GL_Paste!$M3960)&lt;&gt;"",TRIM(GL_Paste!$M3960),IFERROR(MID(GL_Paste!$I3960,FIND("[",GL_Paste!$I3960)+1,FIND("]",GL_Paste!$I3960)-FIND("[",GL_Paste!$I3960)-1),"")))</f>
        <v/>
      </c>
      <c r="D3963">
        <f>IF(GL_Paste!$B3960="","",IFERROR(INDEX(DeptName,MATCH($C3963,DeptTag,0)),"UNALLOCATED"))</f>
        <v/>
      </c>
      <c r="E3963">
        <f>IF(GL_Paste!$B3960="","",IFERROR(INDEX(AcctCat,MATCH(GL_Paste!$B3960&amp;"",AcctCode,0)),"UNKNOWN"))</f>
        <v/>
      </c>
      <c r="F3963">
        <f>IF(GL_Paste!$B3960="","",IFERROR(INDEX(AcctSub,MATCH(GL_Paste!$B3960&amp;"",AcctCode,0)),"UNKNOWN"))</f>
        <v/>
      </c>
    </row>
    <row r="3964">
      <c r="A3964" s="40">
        <f>IF(GL_Paste!$B3961="","",N(GL_Paste!$H3961)-N(GL_Paste!$G3961))</f>
        <v/>
      </c>
      <c r="B3964" s="43">
        <f>IF(GL_Paste!$B3961="","",DATE(YEAR(GL_Paste!$E3961),MONTH(GL_Paste!$E3961),1))</f>
        <v/>
      </c>
      <c r="C3964">
        <f>IF(GL_Paste!$B3961="","",IF(TRIM(GL_Paste!$M3961)&lt;&gt;"",TRIM(GL_Paste!$M3961),IFERROR(MID(GL_Paste!$I3961,FIND("[",GL_Paste!$I3961)+1,FIND("]",GL_Paste!$I3961)-FIND("[",GL_Paste!$I3961)-1),"")))</f>
        <v/>
      </c>
      <c r="D3964">
        <f>IF(GL_Paste!$B3961="","",IFERROR(INDEX(DeptName,MATCH($C3964,DeptTag,0)),"UNALLOCATED"))</f>
        <v/>
      </c>
      <c r="E3964">
        <f>IF(GL_Paste!$B3961="","",IFERROR(INDEX(AcctCat,MATCH(GL_Paste!$B3961&amp;"",AcctCode,0)),"UNKNOWN"))</f>
        <v/>
      </c>
      <c r="F3964">
        <f>IF(GL_Paste!$B3961="","",IFERROR(INDEX(AcctSub,MATCH(GL_Paste!$B3961&amp;"",AcctCode,0)),"UNKNOWN"))</f>
        <v/>
      </c>
    </row>
    <row r="3965">
      <c r="A3965" s="40">
        <f>IF(GL_Paste!$B3962="","",N(GL_Paste!$H3962)-N(GL_Paste!$G3962))</f>
        <v/>
      </c>
      <c r="B3965" s="43">
        <f>IF(GL_Paste!$B3962="","",DATE(YEAR(GL_Paste!$E3962),MONTH(GL_Paste!$E3962),1))</f>
        <v/>
      </c>
      <c r="C3965">
        <f>IF(GL_Paste!$B3962="","",IF(TRIM(GL_Paste!$M3962)&lt;&gt;"",TRIM(GL_Paste!$M3962),IFERROR(MID(GL_Paste!$I3962,FIND("[",GL_Paste!$I3962)+1,FIND("]",GL_Paste!$I3962)-FIND("[",GL_Paste!$I3962)-1),"")))</f>
        <v/>
      </c>
      <c r="D3965">
        <f>IF(GL_Paste!$B3962="","",IFERROR(INDEX(DeptName,MATCH($C3965,DeptTag,0)),"UNALLOCATED"))</f>
        <v/>
      </c>
      <c r="E3965">
        <f>IF(GL_Paste!$B3962="","",IFERROR(INDEX(AcctCat,MATCH(GL_Paste!$B3962&amp;"",AcctCode,0)),"UNKNOWN"))</f>
        <v/>
      </c>
      <c r="F3965">
        <f>IF(GL_Paste!$B3962="","",IFERROR(INDEX(AcctSub,MATCH(GL_Paste!$B3962&amp;"",AcctCode,0)),"UNKNOWN"))</f>
        <v/>
      </c>
    </row>
    <row r="3966">
      <c r="A3966" s="40">
        <f>IF(GL_Paste!$B3963="","",N(GL_Paste!$H3963)-N(GL_Paste!$G3963))</f>
        <v/>
      </c>
      <c r="B3966" s="43">
        <f>IF(GL_Paste!$B3963="","",DATE(YEAR(GL_Paste!$E3963),MONTH(GL_Paste!$E3963),1))</f>
        <v/>
      </c>
      <c r="C3966">
        <f>IF(GL_Paste!$B3963="","",IF(TRIM(GL_Paste!$M3963)&lt;&gt;"",TRIM(GL_Paste!$M3963),IFERROR(MID(GL_Paste!$I3963,FIND("[",GL_Paste!$I3963)+1,FIND("]",GL_Paste!$I3963)-FIND("[",GL_Paste!$I3963)-1),"")))</f>
        <v/>
      </c>
      <c r="D3966">
        <f>IF(GL_Paste!$B3963="","",IFERROR(INDEX(DeptName,MATCH($C3966,DeptTag,0)),"UNALLOCATED"))</f>
        <v/>
      </c>
      <c r="E3966">
        <f>IF(GL_Paste!$B3963="","",IFERROR(INDEX(AcctCat,MATCH(GL_Paste!$B3963&amp;"",AcctCode,0)),"UNKNOWN"))</f>
        <v/>
      </c>
      <c r="F3966">
        <f>IF(GL_Paste!$B3963="","",IFERROR(INDEX(AcctSub,MATCH(GL_Paste!$B3963&amp;"",AcctCode,0)),"UNKNOWN"))</f>
        <v/>
      </c>
    </row>
    <row r="3967">
      <c r="A3967" s="40">
        <f>IF(GL_Paste!$B3964="","",N(GL_Paste!$H3964)-N(GL_Paste!$G3964))</f>
        <v/>
      </c>
      <c r="B3967" s="43">
        <f>IF(GL_Paste!$B3964="","",DATE(YEAR(GL_Paste!$E3964),MONTH(GL_Paste!$E3964),1))</f>
        <v/>
      </c>
      <c r="C3967">
        <f>IF(GL_Paste!$B3964="","",IF(TRIM(GL_Paste!$M3964)&lt;&gt;"",TRIM(GL_Paste!$M3964),IFERROR(MID(GL_Paste!$I3964,FIND("[",GL_Paste!$I3964)+1,FIND("]",GL_Paste!$I3964)-FIND("[",GL_Paste!$I3964)-1),"")))</f>
        <v/>
      </c>
      <c r="D3967">
        <f>IF(GL_Paste!$B3964="","",IFERROR(INDEX(DeptName,MATCH($C3967,DeptTag,0)),"UNALLOCATED"))</f>
        <v/>
      </c>
      <c r="E3967">
        <f>IF(GL_Paste!$B3964="","",IFERROR(INDEX(AcctCat,MATCH(GL_Paste!$B3964&amp;"",AcctCode,0)),"UNKNOWN"))</f>
        <v/>
      </c>
      <c r="F3967">
        <f>IF(GL_Paste!$B3964="","",IFERROR(INDEX(AcctSub,MATCH(GL_Paste!$B3964&amp;"",AcctCode,0)),"UNKNOWN"))</f>
        <v/>
      </c>
    </row>
    <row r="3968">
      <c r="A3968" s="40">
        <f>IF(GL_Paste!$B3965="","",N(GL_Paste!$H3965)-N(GL_Paste!$G3965))</f>
        <v/>
      </c>
      <c r="B3968" s="43">
        <f>IF(GL_Paste!$B3965="","",DATE(YEAR(GL_Paste!$E3965),MONTH(GL_Paste!$E3965),1))</f>
        <v/>
      </c>
      <c r="C3968">
        <f>IF(GL_Paste!$B3965="","",IF(TRIM(GL_Paste!$M3965)&lt;&gt;"",TRIM(GL_Paste!$M3965),IFERROR(MID(GL_Paste!$I3965,FIND("[",GL_Paste!$I3965)+1,FIND("]",GL_Paste!$I3965)-FIND("[",GL_Paste!$I3965)-1),"")))</f>
        <v/>
      </c>
      <c r="D3968">
        <f>IF(GL_Paste!$B3965="","",IFERROR(INDEX(DeptName,MATCH($C3968,DeptTag,0)),"UNALLOCATED"))</f>
        <v/>
      </c>
      <c r="E3968">
        <f>IF(GL_Paste!$B3965="","",IFERROR(INDEX(AcctCat,MATCH(GL_Paste!$B3965&amp;"",AcctCode,0)),"UNKNOWN"))</f>
        <v/>
      </c>
      <c r="F3968">
        <f>IF(GL_Paste!$B3965="","",IFERROR(INDEX(AcctSub,MATCH(GL_Paste!$B3965&amp;"",AcctCode,0)),"UNKNOWN"))</f>
        <v/>
      </c>
    </row>
    <row r="3969">
      <c r="A3969" s="40">
        <f>IF(GL_Paste!$B3966="","",N(GL_Paste!$H3966)-N(GL_Paste!$G3966))</f>
        <v/>
      </c>
      <c r="B3969" s="43">
        <f>IF(GL_Paste!$B3966="","",DATE(YEAR(GL_Paste!$E3966),MONTH(GL_Paste!$E3966),1))</f>
        <v/>
      </c>
      <c r="C3969">
        <f>IF(GL_Paste!$B3966="","",IF(TRIM(GL_Paste!$M3966)&lt;&gt;"",TRIM(GL_Paste!$M3966),IFERROR(MID(GL_Paste!$I3966,FIND("[",GL_Paste!$I3966)+1,FIND("]",GL_Paste!$I3966)-FIND("[",GL_Paste!$I3966)-1),"")))</f>
        <v/>
      </c>
      <c r="D3969">
        <f>IF(GL_Paste!$B3966="","",IFERROR(INDEX(DeptName,MATCH($C3969,DeptTag,0)),"UNALLOCATED"))</f>
        <v/>
      </c>
      <c r="E3969">
        <f>IF(GL_Paste!$B3966="","",IFERROR(INDEX(AcctCat,MATCH(GL_Paste!$B3966&amp;"",AcctCode,0)),"UNKNOWN"))</f>
        <v/>
      </c>
      <c r="F3969">
        <f>IF(GL_Paste!$B3966="","",IFERROR(INDEX(AcctSub,MATCH(GL_Paste!$B3966&amp;"",AcctCode,0)),"UNKNOWN"))</f>
        <v/>
      </c>
    </row>
    <row r="3970">
      <c r="A3970" s="40">
        <f>IF(GL_Paste!$B3967="","",N(GL_Paste!$H3967)-N(GL_Paste!$G3967))</f>
        <v/>
      </c>
      <c r="B3970" s="43">
        <f>IF(GL_Paste!$B3967="","",DATE(YEAR(GL_Paste!$E3967),MONTH(GL_Paste!$E3967),1))</f>
        <v/>
      </c>
      <c r="C3970">
        <f>IF(GL_Paste!$B3967="","",IF(TRIM(GL_Paste!$M3967)&lt;&gt;"",TRIM(GL_Paste!$M3967),IFERROR(MID(GL_Paste!$I3967,FIND("[",GL_Paste!$I3967)+1,FIND("]",GL_Paste!$I3967)-FIND("[",GL_Paste!$I3967)-1),"")))</f>
        <v/>
      </c>
      <c r="D3970">
        <f>IF(GL_Paste!$B3967="","",IFERROR(INDEX(DeptName,MATCH($C3970,DeptTag,0)),"UNALLOCATED"))</f>
        <v/>
      </c>
      <c r="E3970">
        <f>IF(GL_Paste!$B3967="","",IFERROR(INDEX(AcctCat,MATCH(GL_Paste!$B3967&amp;"",AcctCode,0)),"UNKNOWN"))</f>
        <v/>
      </c>
      <c r="F3970">
        <f>IF(GL_Paste!$B3967="","",IFERROR(INDEX(AcctSub,MATCH(GL_Paste!$B3967&amp;"",AcctCode,0)),"UNKNOWN"))</f>
        <v/>
      </c>
    </row>
    <row r="3971">
      <c r="A3971" s="40">
        <f>IF(GL_Paste!$B3968="","",N(GL_Paste!$H3968)-N(GL_Paste!$G3968))</f>
        <v/>
      </c>
      <c r="B3971" s="43">
        <f>IF(GL_Paste!$B3968="","",DATE(YEAR(GL_Paste!$E3968),MONTH(GL_Paste!$E3968),1))</f>
        <v/>
      </c>
      <c r="C3971">
        <f>IF(GL_Paste!$B3968="","",IF(TRIM(GL_Paste!$M3968)&lt;&gt;"",TRIM(GL_Paste!$M3968),IFERROR(MID(GL_Paste!$I3968,FIND("[",GL_Paste!$I3968)+1,FIND("]",GL_Paste!$I3968)-FIND("[",GL_Paste!$I3968)-1),"")))</f>
        <v/>
      </c>
      <c r="D3971">
        <f>IF(GL_Paste!$B3968="","",IFERROR(INDEX(DeptName,MATCH($C3971,DeptTag,0)),"UNALLOCATED"))</f>
        <v/>
      </c>
      <c r="E3971">
        <f>IF(GL_Paste!$B3968="","",IFERROR(INDEX(AcctCat,MATCH(GL_Paste!$B3968&amp;"",AcctCode,0)),"UNKNOWN"))</f>
        <v/>
      </c>
      <c r="F3971">
        <f>IF(GL_Paste!$B3968="","",IFERROR(INDEX(AcctSub,MATCH(GL_Paste!$B3968&amp;"",AcctCode,0)),"UNKNOWN"))</f>
        <v/>
      </c>
    </row>
    <row r="3972">
      <c r="A3972" s="40">
        <f>IF(GL_Paste!$B3969="","",N(GL_Paste!$H3969)-N(GL_Paste!$G3969))</f>
        <v/>
      </c>
      <c r="B3972" s="43">
        <f>IF(GL_Paste!$B3969="","",DATE(YEAR(GL_Paste!$E3969),MONTH(GL_Paste!$E3969),1))</f>
        <v/>
      </c>
      <c r="C3972">
        <f>IF(GL_Paste!$B3969="","",IF(TRIM(GL_Paste!$M3969)&lt;&gt;"",TRIM(GL_Paste!$M3969),IFERROR(MID(GL_Paste!$I3969,FIND("[",GL_Paste!$I3969)+1,FIND("]",GL_Paste!$I3969)-FIND("[",GL_Paste!$I3969)-1),"")))</f>
        <v/>
      </c>
      <c r="D3972">
        <f>IF(GL_Paste!$B3969="","",IFERROR(INDEX(DeptName,MATCH($C3972,DeptTag,0)),"UNALLOCATED"))</f>
        <v/>
      </c>
      <c r="E3972">
        <f>IF(GL_Paste!$B3969="","",IFERROR(INDEX(AcctCat,MATCH(GL_Paste!$B3969&amp;"",AcctCode,0)),"UNKNOWN"))</f>
        <v/>
      </c>
      <c r="F3972">
        <f>IF(GL_Paste!$B3969="","",IFERROR(INDEX(AcctSub,MATCH(GL_Paste!$B3969&amp;"",AcctCode,0)),"UNKNOWN"))</f>
        <v/>
      </c>
    </row>
    <row r="3973">
      <c r="A3973" s="40">
        <f>IF(GL_Paste!$B3970="","",N(GL_Paste!$H3970)-N(GL_Paste!$G3970))</f>
        <v/>
      </c>
      <c r="B3973" s="43">
        <f>IF(GL_Paste!$B3970="","",DATE(YEAR(GL_Paste!$E3970),MONTH(GL_Paste!$E3970),1))</f>
        <v/>
      </c>
      <c r="C3973">
        <f>IF(GL_Paste!$B3970="","",IF(TRIM(GL_Paste!$M3970)&lt;&gt;"",TRIM(GL_Paste!$M3970),IFERROR(MID(GL_Paste!$I3970,FIND("[",GL_Paste!$I3970)+1,FIND("]",GL_Paste!$I3970)-FIND("[",GL_Paste!$I3970)-1),"")))</f>
        <v/>
      </c>
      <c r="D3973">
        <f>IF(GL_Paste!$B3970="","",IFERROR(INDEX(DeptName,MATCH($C3973,DeptTag,0)),"UNALLOCATED"))</f>
        <v/>
      </c>
      <c r="E3973">
        <f>IF(GL_Paste!$B3970="","",IFERROR(INDEX(AcctCat,MATCH(GL_Paste!$B3970&amp;"",AcctCode,0)),"UNKNOWN"))</f>
        <v/>
      </c>
      <c r="F3973">
        <f>IF(GL_Paste!$B3970="","",IFERROR(INDEX(AcctSub,MATCH(GL_Paste!$B3970&amp;"",AcctCode,0)),"UNKNOWN"))</f>
        <v/>
      </c>
    </row>
    <row r="3974">
      <c r="A3974" s="40">
        <f>IF(GL_Paste!$B3971="","",N(GL_Paste!$H3971)-N(GL_Paste!$G3971))</f>
        <v/>
      </c>
      <c r="B3974" s="43">
        <f>IF(GL_Paste!$B3971="","",DATE(YEAR(GL_Paste!$E3971),MONTH(GL_Paste!$E3971),1))</f>
        <v/>
      </c>
      <c r="C3974">
        <f>IF(GL_Paste!$B3971="","",IF(TRIM(GL_Paste!$M3971)&lt;&gt;"",TRIM(GL_Paste!$M3971),IFERROR(MID(GL_Paste!$I3971,FIND("[",GL_Paste!$I3971)+1,FIND("]",GL_Paste!$I3971)-FIND("[",GL_Paste!$I3971)-1),"")))</f>
        <v/>
      </c>
      <c r="D3974">
        <f>IF(GL_Paste!$B3971="","",IFERROR(INDEX(DeptName,MATCH($C3974,DeptTag,0)),"UNALLOCATED"))</f>
        <v/>
      </c>
      <c r="E3974">
        <f>IF(GL_Paste!$B3971="","",IFERROR(INDEX(AcctCat,MATCH(GL_Paste!$B3971&amp;"",AcctCode,0)),"UNKNOWN"))</f>
        <v/>
      </c>
      <c r="F3974">
        <f>IF(GL_Paste!$B3971="","",IFERROR(INDEX(AcctSub,MATCH(GL_Paste!$B3971&amp;"",AcctCode,0)),"UNKNOWN"))</f>
        <v/>
      </c>
    </row>
    <row r="3975">
      <c r="A3975" s="40">
        <f>IF(GL_Paste!$B3972="","",N(GL_Paste!$H3972)-N(GL_Paste!$G3972))</f>
        <v/>
      </c>
      <c r="B3975" s="43">
        <f>IF(GL_Paste!$B3972="","",DATE(YEAR(GL_Paste!$E3972),MONTH(GL_Paste!$E3972),1))</f>
        <v/>
      </c>
      <c r="C3975">
        <f>IF(GL_Paste!$B3972="","",IF(TRIM(GL_Paste!$M3972)&lt;&gt;"",TRIM(GL_Paste!$M3972),IFERROR(MID(GL_Paste!$I3972,FIND("[",GL_Paste!$I3972)+1,FIND("]",GL_Paste!$I3972)-FIND("[",GL_Paste!$I3972)-1),"")))</f>
        <v/>
      </c>
      <c r="D3975">
        <f>IF(GL_Paste!$B3972="","",IFERROR(INDEX(DeptName,MATCH($C3975,DeptTag,0)),"UNALLOCATED"))</f>
        <v/>
      </c>
      <c r="E3975">
        <f>IF(GL_Paste!$B3972="","",IFERROR(INDEX(AcctCat,MATCH(GL_Paste!$B3972&amp;"",AcctCode,0)),"UNKNOWN"))</f>
        <v/>
      </c>
      <c r="F3975">
        <f>IF(GL_Paste!$B3972="","",IFERROR(INDEX(AcctSub,MATCH(GL_Paste!$B3972&amp;"",AcctCode,0)),"UNKNOWN"))</f>
        <v/>
      </c>
    </row>
    <row r="3976">
      <c r="A3976" s="40">
        <f>IF(GL_Paste!$B3973="","",N(GL_Paste!$H3973)-N(GL_Paste!$G3973))</f>
        <v/>
      </c>
      <c r="B3976" s="43">
        <f>IF(GL_Paste!$B3973="","",DATE(YEAR(GL_Paste!$E3973),MONTH(GL_Paste!$E3973),1))</f>
        <v/>
      </c>
      <c r="C3976">
        <f>IF(GL_Paste!$B3973="","",IF(TRIM(GL_Paste!$M3973)&lt;&gt;"",TRIM(GL_Paste!$M3973),IFERROR(MID(GL_Paste!$I3973,FIND("[",GL_Paste!$I3973)+1,FIND("]",GL_Paste!$I3973)-FIND("[",GL_Paste!$I3973)-1),"")))</f>
        <v/>
      </c>
      <c r="D3976">
        <f>IF(GL_Paste!$B3973="","",IFERROR(INDEX(DeptName,MATCH($C3976,DeptTag,0)),"UNALLOCATED"))</f>
        <v/>
      </c>
      <c r="E3976">
        <f>IF(GL_Paste!$B3973="","",IFERROR(INDEX(AcctCat,MATCH(GL_Paste!$B3973&amp;"",AcctCode,0)),"UNKNOWN"))</f>
        <v/>
      </c>
      <c r="F3976">
        <f>IF(GL_Paste!$B3973="","",IFERROR(INDEX(AcctSub,MATCH(GL_Paste!$B3973&amp;"",AcctCode,0)),"UNKNOWN"))</f>
        <v/>
      </c>
    </row>
    <row r="3977">
      <c r="A3977" s="40">
        <f>IF(GL_Paste!$B3974="","",N(GL_Paste!$H3974)-N(GL_Paste!$G3974))</f>
        <v/>
      </c>
      <c r="B3977" s="43">
        <f>IF(GL_Paste!$B3974="","",DATE(YEAR(GL_Paste!$E3974),MONTH(GL_Paste!$E3974),1))</f>
        <v/>
      </c>
      <c r="C3977">
        <f>IF(GL_Paste!$B3974="","",IF(TRIM(GL_Paste!$M3974)&lt;&gt;"",TRIM(GL_Paste!$M3974),IFERROR(MID(GL_Paste!$I3974,FIND("[",GL_Paste!$I3974)+1,FIND("]",GL_Paste!$I3974)-FIND("[",GL_Paste!$I3974)-1),"")))</f>
        <v/>
      </c>
      <c r="D3977">
        <f>IF(GL_Paste!$B3974="","",IFERROR(INDEX(DeptName,MATCH($C3977,DeptTag,0)),"UNALLOCATED"))</f>
        <v/>
      </c>
      <c r="E3977">
        <f>IF(GL_Paste!$B3974="","",IFERROR(INDEX(AcctCat,MATCH(GL_Paste!$B3974&amp;"",AcctCode,0)),"UNKNOWN"))</f>
        <v/>
      </c>
      <c r="F3977">
        <f>IF(GL_Paste!$B3974="","",IFERROR(INDEX(AcctSub,MATCH(GL_Paste!$B3974&amp;"",AcctCode,0)),"UNKNOWN"))</f>
        <v/>
      </c>
    </row>
    <row r="3978">
      <c r="A3978" s="40">
        <f>IF(GL_Paste!$B3975="","",N(GL_Paste!$H3975)-N(GL_Paste!$G3975))</f>
        <v/>
      </c>
      <c r="B3978" s="43">
        <f>IF(GL_Paste!$B3975="","",DATE(YEAR(GL_Paste!$E3975),MONTH(GL_Paste!$E3975),1))</f>
        <v/>
      </c>
      <c r="C3978">
        <f>IF(GL_Paste!$B3975="","",IF(TRIM(GL_Paste!$M3975)&lt;&gt;"",TRIM(GL_Paste!$M3975),IFERROR(MID(GL_Paste!$I3975,FIND("[",GL_Paste!$I3975)+1,FIND("]",GL_Paste!$I3975)-FIND("[",GL_Paste!$I3975)-1),"")))</f>
        <v/>
      </c>
      <c r="D3978">
        <f>IF(GL_Paste!$B3975="","",IFERROR(INDEX(DeptName,MATCH($C3978,DeptTag,0)),"UNALLOCATED"))</f>
        <v/>
      </c>
      <c r="E3978">
        <f>IF(GL_Paste!$B3975="","",IFERROR(INDEX(AcctCat,MATCH(GL_Paste!$B3975&amp;"",AcctCode,0)),"UNKNOWN"))</f>
        <v/>
      </c>
      <c r="F3978">
        <f>IF(GL_Paste!$B3975="","",IFERROR(INDEX(AcctSub,MATCH(GL_Paste!$B3975&amp;"",AcctCode,0)),"UNKNOWN"))</f>
        <v/>
      </c>
    </row>
    <row r="3979">
      <c r="A3979" s="40">
        <f>IF(GL_Paste!$B3976="","",N(GL_Paste!$H3976)-N(GL_Paste!$G3976))</f>
        <v/>
      </c>
      <c r="B3979" s="43">
        <f>IF(GL_Paste!$B3976="","",DATE(YEAR(GL_Paste!$E3976),MONTH(GL_Paste!$E3976),1))</f>
        <v/>
      </c>
      <c r="C3979">
        <f>IF(GL_Paste!$B3976="","",IF(TRIM(GL_Paste!$M3976)&lt;&gt;"",TRIM(GL_Paste!$M3976),IFERROR(MID(GL_Paste!$I3976,FIND("[",GL_Paste!$I3976)+1,FIND("]",GL_Paste!$I3976)-FIND("[",GL_Paste!$I3976)-1),"")))</f>
        <v/>
      </c>
      <c r="D3979">
        <f>IF(GL_Paste!$B3976="","",IFERROR(INDEX(DeptName,MATCH($C3979,DeptTag,0)),"UNALLOCATED"))</f>
        <v/>
      </c>
      <c r="E3979">
        <f>IF(GL_Paste!$B3976="","",IFERROR(INDEX(AcctCat,MATCH(GL_Paste!$B3976&amp;"",AcctCode,0)),"UNKNOWN"))</f>
        <v/>
      </c>
      <c r="F3979">
        <f>IF(GL_Paste!$B3976="","",IFERROR(INDEX(AcctSub,MATCH(GL_Paste!$B3976&amp;"",AcctCode,0)),"UNKNOWN"))</f>
        <v/>
      </c>
    </row>
    <row r="3980">
      <c r="A3980" s="40">
        <f>IF(GL_Paste!$B3977="","",N(GL_Paste!$H3977)-N(GL_Paste!$G3977))</f>
        <v/>
      </c>
      <c r="B3980" s="43">
        <f>IF(GL_Paste!$B3977="","",DATE(YEAR(GL_Paste!$E3977),MONTH(GL_Paste!$E3977),1))</f>
        <v/>
      </c>
      <c r="C3980">
        <f>IF(GL_Paste!$B3977="","",IF(TRIM(GL_Paste!$M3977)&lt;&gt;"",TRIM(GL_Paste!$M3977),IFERROR(MID(GL_Paste!$I3977,FIND("[",GL_Paste!$I3977)+1,FIND("]",GL_Paste!$I3977)-FIND("[",GL_Paste!$I3977)-1),"")))</f>
        <v/>
      </c>
      <c r="D3980">
        <f>IF(GL_Paste!$B3977="","",IFERROR(INDEX(DeptName,MATCH($C3980,DeptTag,0)),"UNALLOCATED"))</f>
        <v/>
      </c>
      <c r="E3980">
        <f>IF(GL_Paste!$B3977="","",IFERROR(INDEX(AcctCat,MATCH(GL_Paste!$B3977&amp;"",AcctCode,0)),"UNKNOWN"))</f>
        <v/>
      </c>
      <c r="F3980">
        <f>IF(GL_Paste!$B3977="","",IFERROR(INDEX(AcctSub,MATCH(GL_Paste!$B3977&amp;"",AcctCode,0)),"UNKNOWN"))</f>
        <v/>
      </c>
    </row>
    <row r="3981">
      <c r="A3981" s="40">
        <f>IF(GL_Paste!$B3978="","",N(GL_Paste!$H3978)-N(GL_Paste!$G3978))</f>
        <v/>
      </c>
      <c r="B3981" s="43">
        <f>IF(GL_Paste!$B3978="","",DATE(YEAR(GL_Paste!$E3978),MONTH(GL_Paste!$E3978),1))</f>
        <v/>
      </c>
      <c r="C3981">
        <f>IF(GL_Paste!$B3978="","",IF(TRIM(GL_Paste!$M3978)&lt;&gt;"",TRIM(GL_Paste!$M3978),IFERROR(MID(GL_Paste!$I3978,FIND("[",GL_Paste!$I3978)+1,FIND("]",GL_Paste!$I3978)-FIND("[",GL_Paste!$I3978)-1),"")))</f>
        <v/>
      </c>
      <c r="D3981">
        <f>IF(GL_Paste!$B3978="","",IFERROR(INDEX(DeptName,MATCH($C3981,DeptTag,0)),"UNALLOCATED"))</f>
        <v/>
      </c>
      <c r="E3981">
        <f>IF(GL_Paste!$B3978="","",IFERROR(INDEX(AcctCat,MATCH(GL_Paste!$B3978&amp;"",AcctCode,0)),"UNKNOWN"))</f>
        <v/>
      </c>
      <c r="F3981">
        <f>IF(GL_Paste!$B3978="","",IFERROR(INDEX(AcctSub,MATCH(GL_Paste!$B3978&amp;"",AcctCode,0)),"UNKNOWN"))</f>
        <v/>
      </c>
    </row>
    <row r="3982">
      <c r="A3982" s="40">
        <f>IF(GL_Paste!$B3979="","",N(GL_Paste!$H3979)-N(GL_Paste!$G3979))</f>
        <v/>
      </c>
      <c r="B3982" s="43">
        <f>IF(GL_Paste!$B3979="","",DATE(YEAR(GL_Paste!$E3979),MONTH(GL_Paste!$E3979),1))</f>
        <v/>
      </c>
      <c r="C3982">
        <f>IF(GL_Paste!$B3979="","",IF(TRIM(GL_Paste!$M3979)&lt;&gt;"",TRIM(GL_Paste!$M3979),IFERROR(MID(GL_Paste!$I3979,FIND("[",GL_Paste!$I3979)+1,FIND("]",GL_Paste!$I3979)-FIND("[",GL_Paste!$I3979)-1),"")))</f>
        <v/>
      </c>
      <c r="D3982">
        <f>IF(GL_Paste!$B3979="","",IFERROR(INDEX(DeptName,MATCH($C3982,DeptTag,0)),"UNALLOCATED"))</f>
        <v/>
      </c>
      <c r="E3982">
        <f>IF(GL_Paste!$B3979="","",IFERROR(INDEX(AcctCat,MATCH(GL_Paste!$B3979&amp;"",AcctCode,0)),"UNKNOWN"))</f>
        <v/>
      </c>
      <c r="F3982">
        <f>IF(GL_Paste!$B3979="","",IFERROR(INDEX(AcctSub,MATCH(GL_Paste!$B3979&amp;"",AcctCode,0)),"UNKNOWN"))</f>
        <v/>
      </c>
    </row>
    <row r="3983">
      <c r="A3983" s="40">
        <f>IF(GL_Paste!$B3980="","",N(GL_Paste!$H3980)-N(GL_Paste!$G3980))</f>
        <v/>
      </c>
      <c r="B3983" s="43">
        <f>IF(GL_Paste!$B3980="","",DATE(YEAR(GL_Paste!$E3980),MONTH(GL_Paste!$E3980),1))</f>
        <v/>
      </c>
      <c r="C3983">
        <f>IF(GL_Paste!$B3980="","",IF(TRIM(GL_Paste!$M3980)&lt;&gt;"",TRIM(GL_Paste!$M3980),IFERROR(MID(GL_Paste!$I3980,FIND("[",GL_Paste!$I3980)+1,FIND("]",GL_Paste!$I3980)-FIND("[",GL_Paste!$I3980)-1),"")))</f>
        <v/>
      </c>
      <c r="D3983">
        <f>IF(GL_Paste!$B3980="","",IFERROR(INDEX(DeptName,MATCH($C3983,DeptTag,0)),"UNALLOCATED"))</f>
        <v/>
      </c>
      <c r="E3983">
        <f>IF(GL_Paste!$B3980="","",IFERROR(INDEX(AcctCat,MATCH(GL_Paste!$B3980&amp;"",AcctCode,0)),"UNKNOWN"))</f>
        <v/>
      </c>
      <c r="F3983">
        <f>IF(GL_Paste!$B3980="","",IFERROR(INDEX(AcctSub,MATCH(GL_Paste!$B3980&amp;"",AcctCode,0)),"UNKNOWN"))</f>
        <v/>
      </c>
    </row>
    <row r="3984">
      <c r="A3984" s="40">
        <f>IF(GL_Paste!$B3981="","",N(GL_Paste!$H3981)-N(GL_Paste!$G3981))</f>
        <v/>
      </c>
      <c r="B3984" s="43">
        <f>IF(GL_Paste!$B3981="","",DATE(YEAR(GL_Paste!$E3981),MONTH(GL_Paste!$E3981),1))</f>
        <v/>
      </c>
      <c r="C3984">
        <f>IF(GL_Paste!$B3981="","",IF(TRIM(GL_Paste!$M3981)&lt;&gt;"",TRIM(GL_Paste!$M3981),IFERROR(MID(GL_Paste!$I3981,FIND("[",GL_Paste!$I3981)+1,FIND("]",GL_Paste!$I3981)-FIND("[",GL_Paste!$I3981)-1),"")))</f>
        <v/>
      </c>
      <c r="D3984">
        <f>IF(GL_Paste!$B3981="","",IFERROR(INDEX(DeptName,MATCH($C3984,DeptTag,0)),"UNALLOCATED"))</f>
        <v/>
      </c>
      <c r="E3984">
        <f>IF(GL_Paste!$B3981="","",IFERROR(INDEX(AcctCat,MATCH(GL_Paste!$B3981&amp;"",AcctCode,0)),"UNKNOWN"))</f>
        <v/>
      </c>
      <c r="F3984">
        <f>IF(GL_Paste!$B3981="","",IFERROR(INDEX(AcctSub,MATCH(GL_Paste!$B3981&amp;"",AcctCode,0)),"UNKNOWN"))</f>
        <v/>
      </c>
    </row>
    <row r="3985">
      <c r="A3985" s="40">
        <f>IF(GL_Paste!$B3982="","",N(GL_Paste!$H3982)-N(GL_Paste!$G3982))</f>
        <v/>
      </c>
      <c r="B3985" s="43">
        <f>IF(GL_Paste!$B3982="","",DATE(YEAR(GL_Paste!$E3982),MONTH(GL_Paste!$E3982),1))</f>
        <v/>
      </c>
      <c r="C3985">
        <f>IF(GL_Paste!$B3982="","",IF(TRIM(GL_Paste!$M3982)&lt;&gt;"",TRIM(GL_Paste!$M3982),IFERROR(MID(GL_Paste!$I3982,FIND("[",GL_Paste!$I3982)+1,FIND("]",GL_Paste!$I3982)-FIND("[",GL_Paste!$I3982)-1),"")))</f>
        <v/>
      </c>
      <c r="D3985">
        <f>IF(GL_Paste!$B3982="","",IFERROR(INDEX(DeptName,MATCH($C3985,DeptTag,0)),"UNALLOCATED"))</f>
        <v/>
      </c>
      <c r="E3985">
        <f>IF(GL_Paste!$B3982="","",IFERROR(INDEX(AcctCat,MATCH(GL_Paste!$B3982&amp;"",AcctCode,0)),"UNKNOWN"))</f>
        <v/>
      </c>
      <c r="F3985">
        <f>IF(GL_Paste!$B3982="","",IFERROR(INDEX(AcctSub,MATCH(GL_Paste!$B3982&amp;"",AcctCode,0)),"UNKNOWN"))</f>
        <v/>
      </c>
    </row>
    <row r="3986">
      <c r="A3986" s="40">
        <f>IF(GL_Paste!$B3983="","",N(GL_Paste!$H3983)-N(GL_Paste!$G3983))</f>
        <v/>
      </c>
      <c r="B3986" s="43">
        <f>IF(GL_Paste!$B3983="","",DATE(YEAR(GL_Paste!$E3983),MONTH(GL_Paste!$E3983),1))</f>
        <v/>
      </c>
      <c r="C3986">
        <f>IF(GL_Paste!$B3983="","",IF(TRIM(GL_Paste!$M3983)&lt;&gt;"",TRIM(GL_Paste!$M3983),IFERROR(MID(GL_Paste!$I3983,FIND("[",GL_Paste!$I3983)+1,FIND("]",GL_Paste!$I3983)-FIND("[",GL_Paste!$I3983)-1),"")))</f>
        <v/>
      </c>
      <c r="D3986">
        <f>IF(GL_Paste!$B3983="","",IFERROR(INDEX(DeptName,MATCH($C3986,DeptTag,0)),"UNALLOCATED"))</f>
        <v/>
      </c>
      <c r="E3986">
        <f>IF(GL_Paste!$B3983="","",IFERROR(INDEX(AcctCat,MATCH(GL_Paste!$B3983&amp;"",AcctCode,0)),"UNKNOWN"))</f>
        <v/>
      </c>
      <c r="F3986">
        <f>IF(GL_Paste!$B3983="","",IFERROR(INDEX(AcctSub,MATCH(GL_Paste!$B3983&amp;"",AcctCode,0)),"UNKNOWN"))</f>
        <v/>
      </c>
    </row>
    <row r="3987">
      <c r="A3987" s="40">
        <f>IF(GL_Paste!$B3984="","",N(GL_Paste!$H3984)-N(GL_Paste!$G3984))</f>
        <v/>
      </c>
      <c r="B3987" s="43">
        <f>IF(GL_Paste!$B3984="","",DATE(YEAR(GL_Paste!$E3984),MONTH(GL_Paste!$E3984),1))</f>
        <v/>
      </c>
      <c r="C3987">
        <f>IF(GL_Paste!$B3984="","",IF(TRIM(GL_Paste!$M3984)&lt;&gt;"",TRIM(GL_Paste!$M3984),IFERROR(MID(GL_Paste!$I3984,FIND("[",GL_Paste!$I3984)+1,FIND("]",GL_Paste!$I3984)-FIND("[",GL_Paste!$I3984)-1),"")))</f>
        <v/>
      </c>
      <c r="D3987">
        <f>IF(GL_Paste!$B3984="","",IFERROR(INDEX(DeptName,MATCH($C3987,DeptTag,0)),"UNALLOCATED"))</f>
        <v/>
      </c>
      <c r="E3987">
        <f>IF(GL_Paste!$B3984="","",IFERROR(INDEX(AcctCat,MATCH(GL_Paste!$B3984&amp;"",AcctCode,0)),"UNKNOWN"))</f>
        <v/>
      </c>
      <c r="F3987">
        <f>IF(GL_Paste!$B3984="","",IFERROR(INDEX(AcctSub,MATCH(GL_Paste!$B3984&amp;"",AcctCode,0)),"UNKNOWN"))</f>
        <v/>
      </c>
    </row>
    <row r="3988">
      <c r="A3988" s="40">
        <f>IF(GL_Paste!$B3985="","",N(GL_Paste!$H3985)-N(GL_Paste!$G3985))</f>
        <v/>
      </c>
      <c r="B3988" s="43">
        <f>IF(GL_Paste!$B3985="","",DATE(YEAR(GL_Paste!$E3985),MONTH(GL_Paste!$E3985),1))</f>
        <v/>
      </c>
      <c r="C3988">
        <f>IF(GL_Paste!$B3985="","",IF(TRIM(GL_Paste!$M3985)&lt;&gt;"",TRIM(GL_Paste!$M3985),IFERROR(MID(GL_Paste!$I3985,FIND("[",GL_Paste!$I3985)+1,FIND("]",GL_Paste!$I3985)-FIND("[",GL_Paste!$I3985)-1),"")))</f>
        <v/>
      </c>
      <c r="D3988">
        <f>IF(GL_Paste!$B3985="","",IFERROR(INDEX(DeptName,MATCH($C3988,DeptTag,0)),"UNALLOCATED"))</f>
        <v/>
      </c>
      <c r="E3988">
        <f>IF(GL_Paste!$B3985="","",IFERROR(INDEX(AcctCat,MATCH(GL_Paste!$B3985&amp;"",AcctCode,0)),"UNKNOWN"))</f>
        <v/>
      </c>
      <c r="F3988">
        <f>IF(GL_Paste!$B3985="","",IFERROR(INDEX(AcctSub,MATCH(GL_Paste!$B3985&amp;"",AcctCode,0)),"UNKNOWN"))</f>
        <v/>
      </c>
    </row>
    <row r="3989">
      <c r="A3989" s="40">
        <f>IF(GL_Paste!$B3986="","",N(GL_Paste!$H3986)-N(GL_Paste!$G3986))</f>
        <v/>
      </c>
      <c r="B3989" s="43">
        <f>IF(GL_Paste!$B3986="","",DATE(YEAR(GL_Paste!$E3986),MONTH(GL_Paste!$E3986),1))</f>
        <v/>
      </c>
      <c r="C3989">
        <f>IF(GL_Paste!$B3986="","",IF(TRIM(GL_Paste!$M3986)&lt;&gt;"",TRIM(GL_Paste!$M3986),IFERROR(MID(GL_Paste!$I3986,FIND("[",GL_Paste!$I3986)+1,FIND("]",GL_Paste!$I3986)-FIND("[",GL_Paste!$I3986)-1),"")))</f>
        <v/>
      </c>
      <c r="D3989">
        <f>IF(GL_Paste!$B3986="","",IFERROR(INDEX(DeptName,MATCH($C3989,DeptTag,0)),"UNALLOCATED"))</f>
        <v/>
      </c>
      <c r="E3989">
        <f>IF(GL_Paste!$B3986="","",IFERROR(INDEX(AcctCat,MATCH(GL_Paste!$B3986&amp;"",AcctCode,0)),"UNKNOWN"))</f>
        <v/>
      </c>
      <c r="F3989">
        <f>IF(GL_Paste!$B3986="","",IFERROR(INDEX(AcctSub,MATCH(GL_Paste!$B3986&amp;"",AcctCode,0)),"UNKNOWN"))</f>
        <v/>
      </c>
    </row>
    <row r="3990">
      <c r="A3990" s="40">
        <f>IF(GL_Paste!$B3987="","",N(GL_Paste!$H3987)-N(GL_Paste!$G3987))</f>
        <v/>
      </c>
      <c r="B3990" s="43">
        <f>IF(GL_Paste!$B3987="","",DATE(YEAR(GL_Paste!$E3987),MONTH(GL_Paste!$E3987),1))</f>
        <v/>
      </c>
      <c r="C3990">
        <f>IF(GL_Paste!$B3987="","",IF(TRIM(GL_Paste!$M3987)&lt;&gt;"",TRIM(GL_Paste!$M3987),IFERROR(MID(GL_Paste!$I3987,FIND("[",GL_Paste!$I3987)+1,FIND("]",GL_Paste!$I3987)-FIND("[",GL_Paste!$I3987)-1),"")))</f>
        <v/>
      </c>
      <c r="D3990">
        <f>IF(GL_Paste!$B3987="","",IFERROR(INDEX(DeptName,MATCH($C3990,DeptTag,0)),"UNALLOCATED"))</f>
        <v/>
      </c>
      <c r="E3990">
        <f>IF(GL_Paste!$B3987="","",IFERROR(INDEX(AcctCat,MATCH(GL_Paste!$B3987&amp;"",AcctCode,0)),"UNKNOWN"))</f>
        <v/>
      </c>
      <c r="F3990">
        <f>IF(GL_Paste!$B3987="","",IFERROR(INDEX(AcctSub,MATCH(GL_Paste!$B3987&amp;"",AcctCode,0)),"UNKNOWN"))</f>
        <v/>
      </c>
    </row>
    <row r="3991">
      <c r="A3991" s="40">
        <f>IF(GL_Paste!$B3988="","",N(GL_Paste!$H3988)-N(GL_Paste!$G3988))</f>
        <v/>
      </c>
      <c r="B3991" s="43">
        <f>IF(GL_Paste!$B3988="","",DATE(YEAR(GL_Paste!$E3988),MONTH(GL_Paste!$E3988),1))</f>
        <v/>
      </c>
      <c r="C3991">
        <f>IF(GL_Paste!$B3988="","",IF(TRIM(GL_Paste!$M3988)&lt;&gt;"",TRIM(GL_Paste!$M3988),IFERROR(MID(GL_Paste!$I3988,FIND("[",GL_Paste!$I3988)+1,FIND("]",GL_Paste!$I3988)-FIND("[",GL_Paste!$I3988)-1),"")))</f>
        <v/>
      </c>
      <c r="D3991">
        <f>IF(GL_Paste!$B3988="","",IFERROR(INDEX(DeptName,MATCH($C3991,DeptTag,0)),"UNALLOCATED"))</f>
        <v/>
      </c>
      <c r="E3991">
        <f>IF(GL_Paste!$B3988="","",IFERROR(INDEX(AcctCat,MATCH(GL_Paste!$B3988&amp;"",AcctCode,0)),"UNKNOWN"))</f>
        <v/>
      </c>
      <c r="F3991">
        <f>IF(GL_Paste!$B3988="","",IFERROR(INDEX(AcctSub,MATCH(GL_Paste!$B3988&amp;"",AcctCode,0)),"UNKNOWN"))</f>
        <v/>
      </c>
    </row>
    <row r="3992">
      <c r="A3992" s="40">
        <f>IF(GL_Paste!$B3989="","",N(GL_Paste!$H3989)-N(GL_Paste!$G3989))</f>
        <v/>
      </c>
      <c r="B3992" s="43">
        <f>IF(GL_Paste!$B3989="","",DATE(YEAR(GL_Paste!$E3989),MONTH(GL_Paste!$E3989),1))</f>
        <v/>
      </c>
      <c r="C3992">
        <f>IF(GL_Paste!$B3989="","",IF(TRIM(GL_Paste!$M3989)&lt;&gt;"",TRIM(GL_Paste!$M3989),IFERROR(MID(GL_Paste!$I3989,FIND("[",GL_Paste!$I3989)+1,FIND("]",GL_Paste!$I3989)-FIND("[",GL_Paste!$I3989)-1),"")))</f>
        <v/>
      </c>
      <c r="D3992">
        <f>IF(GL_Paste!$B3989="","",IFERROR(INDEX(DeptName,MATCH($C3992,DeptTag,0)),"UNALLOCATED"))</f>
        <v/>
      </c>
      <c r="E3992">
        <f>IF(GL_Paste!$B3989="","",IFERROR(INDEX(AcctCat,MATCH(GL_Paste!$B3989&amp;"",AcctCode,0)),"UNKNOWN"))</f>
        <v/>
      </c>
      <c r="F3992">
        <f>IF(GL_Paste!$B3989="","",IFERROR(INDEX(AcctSub,MATCH(GL_Paste!$B3989&amp;"",AcctCode,0)),"UNKNOWN"))</f>
        <v/>
      </c>
    </row>
    <row r="3993">
      <c r="A3993" s="40">
        <f>IF(GL_Paste!$B3990="","",N(GL_Paste!$H3990)-N(GL_Paste!$G3990))</f>
        <v/>
      </c>
      <c r="B3993" s="43">
        <f>IF(GL_Paste!$B3990="","",DATE(YEAR(GL_Paste!$E3990),MONTH(GL_Paste!$E3990),1))</f>
        <v/>
      </c>
      <c r="C3993">
        <f>IF(GL_Paste!$B3990="","",IF(TRIM(GL_Paste!$M3990)&lt;&gt;"",TRIM(GL_Paste!$M3990),IFERROR(MID(GL_Paste!$I3990,FIND("[",GL_Paste!$I3990)+1,FIND("]",GL_Paste!$I3990)-FIND("[",GL_Paste!$I3990)-1),"")))</f>
        <v/>
      </c>
      <c r="D3993">
        <f>IF(GL_Paste!$B3990="","",IFERROR(INDEX(DeptName,MATCH($C3993,DeptTag,0)),"UNALLOCATED"))</f>
        <v/>
      </c>
      <c r="E3993">
        <f>IF(GL_Paste!$B3990="","",IFERROR(INDEX(AcctCat,MATCH(GL_Paste!$B3990&amp;"",AcctCode,0)),"UNKNOWN"))</f>
        <v/>
      </c>
      <c r="F3993">
        <f>IF(GL_Paste!$B3990="","",IFERROR(INDEX(AcctSub,MATCH(GL_Paste!$B3990&amp;"",AcctCode,0)),"UNKNOWN"))</f>
        <v/>
      </c>
    </row>
    <row r="3994">
      <c r="A3994" s="40">
        <f>IF(GL_Paste!$B3991="","",N(GL_Paste!$H3991)-N(GL_Paste!$G3991))</f>
        <v/>
      </c>
      <c r="B3994" s="43">
        <f>IF(GL_Paste!$B3991="","",DATE(YEAR(GL_Paste!$E3991),MONTH(GL_Paste!$E3991),1))</f>
        <v/>
      </c>
      <c r="C3994">
        <f>IF(GL_Paste!$B3991="","",IF(TRIM(GL_Paste!$M3991)&lt;&gt;"",TRIM(GL_Paste!$M3991),IFERROR(MID(GL_Paste!$I3991,FIND("[",GL_Paste!$I3991)+1,FIND("]",GL_Paste!$I3991)-FIND("[",GL_Paste!$I3991)-1),"")))</f>
        <v/>
      </c>
      <c r="D3994">
        <f>IF(GL_Paste!$B3991="","",IFERROR(INDEX(DeptName,MATCH($C3994,DeptTag,0)),"UNALLOCATED"))</f>
        <v/>
      </c>
      <c r="E3994">
        <f>IF(GL_Paste!$B3991="","",IFERROR(INDEX(AcctCat,MATCH(GL_Paste!$B3991&amp;"",AcctCode,0)),"UNKNOWN"))</f>
        <v/>
      </c>
      <c r="F3994">
        <f>IF(GL_Paste!$B3991="","",IFERROR(INDEX(AcctSub,MATCH(GL_Paste!$B3991&amp;"",AcctCode,0)),"UNKNOWN"))</f>
        <v/>
      </c>
    </row>
    <row r="3995">
      <c r="A3995" s="40">
        <f>IF(GL_Paste!$B3992="","",N(GL_Paste!$H3992)-N(GL_Paste!$G3992))</f>
        <v/>
      </c>
      <c r="B3995" s="43">
        <f>IF(GL_Paste!$B3992="","",DATE(YEAR(GL_Paste!$E3992),MONTH(GL_Paste!$E3992),1))</f>
        <v/>
      </c>
      <c r="C3995">
        <f>IF(GL_Paste!$B3992="","",IF(TRIM(GL_Paste!$M3992)&lt;&gt;"",TRIM(GL_Paste!$M3992),IFERROR(MID(GL_Paste!$I3992,FIND("[",GL_Paste!$I3992)+1,FIND("]",GL_Paste!$I3992)-FIND("[",GL_Paste!$I3992)-1),"")))</f>
        <v/>
      </c>
      <c r="D3995">
        <f>IF(GL_Paste!$B3992="","",IFERROR(INDEX(DeptName,MATCH($C3995,DeptTag,0)),"UNALLOCATED"))</f>
        <v/>
      </c>
      <c r="E3995">
        <f>IF(GL_Paste!$B3992="","",IFERROR(INDEX(AcctCat,MATCH(GL_Paste!$B3992&amp;"",AcctCode,0)),"UNKNOWN"))</f>
        <v/>
      </c>
      <c r="F3995">
        <f>IF(GL_Paste!$B3992="","",IFERROR(INDEX(AcctSub,MATCH(GL_Paste!$B3992&amp;"",AcctCode,0)),"UNKNOWN"))</f>
        <v/>
      </c>
    </row>
    <row r="3996">
      <c r="A3996" s="40">
        <f>IF(GL_Paste!$B3993="","",N(GL_Paste!$H3993)-N(GL_Paste!$G3993))</f>
        <v/>
      </c>
      <c r="B3996" s="43">
        <f>IF(GL_Paste!$B3993="","",DATE(YEAR(GL_Paste!$E3993),MONTH(GL_Paste!$E3993),1))</f>
        <v/>
      </c>
      <c r="C3996">
        <f>IF(GL_Paste!$B3993="","",IF(TRIM(GL_Paste!$M3993)&lt;&gt;"",TRIM(GL_Paste!$M3993),IFERROR(MID(GL_Paste!$I3993,FIND("[",GL_Paste!$I3993)+1,FIND("]",GL_Paste!$I3993)-FIND("[",GL_Paste!$I3993)-1),"")))</f>
        <v/>
      </c>
      <c r="D3996">
        <f>IF(GL_Paste!$B3993="","",IFERROR(INDEX(DeptName,MATCH($C3996,DeptTag,0)),"UNALLOCATED"))</f>
        <v/>
      </c>
      <c r="E3996">
        <f>IF(GL_Paste!$B3993="","",IFERROR(INDEX(AcctCat,MATCH(GL_Paste!$B3993&amp;"",AcctCode,0)),"UNKNOWN"))</f>
        <v/>
      </c>
      <c r="F3996">
        <f>IF(GL_Paste!$B3993="","",IFERROR(INDEX(AcctSub,MATCH(GL_Paste!$B3993&amp;"",AcctCode,0)),"UNKNOWN"))</f>
        <v/>
      </c>
    </row>
    <row r="3997">
      <c r="A3997" s="40">
        <f>IF(GL_Paste!$B3994="","",N(GL_Paste!$H3994)-N(GL_Paste!$G3994))</f>
        <v/>
      </c>
      <c r="B3997" s="43">
        <f>IF(GL_Paste!$B3994="","",DATE(YEAR(GL_Paste!$E3994),MONTH(GL_Paste!$E3994),1))</f>
        <v/>
      </c>
      <c r="C3997">
        <f>IF(GL_Paste!$B3994="","",IF(TRIM(GL_Paste!$M3994)&lt;&gt;"",TRIM(GL_Paste!$M3994),IFERROR(MID(GL_Paste!$I3994,FIND("[",GL_Paste!$I3994)+1,FIND("]",GL_Paste!$I3994)-FIND("[",GL_Paste!$I3994)-1),"")))</f>
        <v/>
      </c>
      <c r="D3997">
        <f>IF(GL_Paste!$B3994="","",IFERROR(INDEX(DeptName,MATCH($C3997,DeptTag,0)),"UNALLOCATED"))</f>
        <v/>
      </c>
      <c r="E3997">
        <f>IF(GL_Paste!$B3994="","",IFERROR(INDEX(AcctCat,MATCH(GL_Paste!$B3994&amp;"",AcctCode,0)),"UNKNOWN"))</f>
        <v/>
      </c>
      <c r="F3997">
        <f>IF(GL_Paste!$B3994="","",IFERROR(INDEX(AcctSub,MATCH(GL_Paste!$B3994&amp;"",AcctCode,0)),"UNKNOWN"))</f>
        <v/>
      </c>
    </row>
    <row r="3998">
      <c r="A3998" s="40">
        <f>IF(GL_Paste!$B3995="","",N(GL_Paste!$H3995)-N(GL_Paste!$G3995))</f>
        <v/>
      </c>
      <c r="B3998" s="43">
        <f>IF(GL_Paste!$B3995="","",DATE(YEAR(GL_Paste!$E3995),MONTH(GL_Paste!$E3995),1))</f>
        <v/>
      </c>
      <c r="C3998">
        <f>IF(GL_Paste!$B3995="","",IF(TRIM(GL_Paste!$M3995)&lt;&gt;"",TRIM(GL_Paste!$M3995),IFERROR(MID(GL_Paste!$I3995,FIND("[",GL_Paste!$I3995)+1,FIND("]",GL_Paste!$I3995)-FIND("[",GL_Paste!$I3995)-1),"")))</f>
        <v/>
      </c>
      <c r="D3998">
        <f>IF(GL_Paste!$B3995="","",IFERROR(INDEX(DeptName,MATCH($C3998,DeptTag,0)),"UNALLOCATED"))</f>
        <v/>
      </c>
      <c r="E3998">
        <f>IF(GL_Paste!$B3995="","",IFERROR(INDEX(AcctCat,MATCH(GL_Paste!$B3995&amp;"",AcctCode,0)),"UNKNOWN"))</f>
        <v/>
      </c>
      <c r="F3998">
        <f>IF(GL_Paste!$B3995="","",IFERROR(INDEX(AcctSub,MATCH(GL_Paste!$B3995&amp;"",AcctCode,0)),"UNKNOWN"))</f>
        <v/>
      </c>
    </row>
    <row r="3999">
      <c r="A3999" s="40">
        <f>IF(GL_Paste!$B3996="","",N(GL_Paste!$H3996)-N(GL_Paste!$G3996))</f>
        <v/>
      </c>
      <c r="B3999" s="43">
        <f>IF(GL_Paste!$B3996="","",DATE(YEAR(GL_Paste!$E3996),MONTH(GL_Paste!$E3996),1))</f>
        <v/>
      </c>
      <c r="C3999">
        <f>IF(GL_Paste!$B3996="","",IF(TRIM(GL_Paste!$M3996)&lt;&gt;"",TRIM(GL_Paste!$M3996),IFERROR(MID(GL_Paste!$I3996,FIND("[",GL_Paste!$I3996)+1,FIND("]",GL_Paste!$I3996)-FIND("[",GL_Paste!$I3996)-1),"")))</f>
        <v/>
      </c>
      <c r="D3999">
        <f>IF(GL_Paste!$B3996="","",IFERROR(INDEX(DeptName,MATCH($C3999,DeptTag,0)),"UNALLOCATED"))</f>
        <v/>
      </c>
      <c r="E3999">
        <f>IF(GL_Paste!$B3996="","",IFERROR(INDEX(AcctCat,MATCH(GL_Paste!$B3996&amp;"",AcctCode,0)),"UNKNOWN"))</f>
        <v/>
      </c>
      <c r="F3999">
        <f>IF(GL_Paste!$B3996="","",IFERROR(INDEX(AcctSub,MATCH(GL_Paste!$B3996&amp;"",AcctCode,0)),"UNKNOWN"))</f>
        <v/>
      </c>
    </row>
    <row r="4000">
      <c r="A4000" s="40">
        <f>IF(GL_Paste!$B3997="","",N(GL_Paste!$H3997)-N(GL_Paste!$G3997))</f>
        <v/>
      </c>
      <c r="B4000" s="43">
        <f>IF(GL_Paste!$B3997="","",DATE(YEAR(GL_Paste!$E3997),MONTH(GL_Paste!$E3997),1))</f>
        <v/>
      </c>
      <c r="C4000">
        <f>IF(GL_Paste!$B3997="","",IF(TRIM(GL_Paste!$M3997)&lt;&gt;"",TRIM(GL_Paste!$M3997),IFERROR(MID(GL_Paste!$I3997,FIND("[",GL_Paste!$I3997)+1,FIND("]",GL_Paste!$I3997)-FIND("[",GL_Paste!$I3997)-1),"")))</f>
        <v/>
      </c>
      <c r="D4000">
        <f>IF(GL_Paste!$B3997="","",IFERROR(INDEX(DeptName,MATCH($C4000,DeptTag,0)),"UNALLOCATED"))</f>
        <v/>
      </c>
      <c r="E4000">
        <f>IF(GL_Paste!$B3997="","",IFERROR(INDEX(AcctCat,MATCH(GL_Paste!$B3997&amp;"",AcctCode,0)),"UNKNOWN"))</f>
        <v/>
      </c>
      <c r="F4000">
        <f>IF(GL_Paste!$B3997="","",IFERROR(INDEX(AcctSub,MATCH(GL_Paste!$B3997&amp;"",AcctCode,0)),"UNKNOWN"))</f>
        <v/>
      </c>
    </row>
    <row r="4001">
      <c r="A4001" s="40">
        <f>IF(GL_Paste!$B3998="","",N(GL_Paste!$H3998)-N(GL_Paste!$G3998))</f>
        <v/>
      </c>
      <c r="B4001" s="43">
        <f>IF(GL_Paste!$B3998="","",DATE(YEAR(GL_Paste!$E3998),MONTH(GL_Paste!$E3998),1))</f>
        <v/>
      </c>
      <c r="C4001">
        <f>IF(GL_Paste!$B3998="","",IF(TRIM(GL_Paste!$M3998)&lt;&gt;"",TRIM(GL_Paste!$M3998),IFERROR(MID(GL_Paste!$I3998,FIND("[",GL_Paste!$I3998)+1,FIND("]",GL_Paste!$I3998)-FIND("[",GL_Paste!$I3998)-1),"")))</f>
        <v/>
      </c>
      <c r="D4001">
        <f>IF(GL_Paste!$B3998="","",IFERROR(INDEX(DeptName,MATCH($C4001,DeptTag,0)),"UNALLOCATED"))</f>
        <v/>
      </c>
      <c r="E4001">
        <f>IF(GL_Paste!$B3998="","",IFERROR(INDEX(AcctCat,MATCH(GL_Paste!$B3998&amp;"",AcctCode,0)),"UNKNOWN"))</f>
        <v/>
      </c>
      <c r="F4001">
        <f>IF(GL_Paste!$B3998="","",IFERROR(INDEX(AcctSub,MATCH(GL_Paste!$B3998&amp;"",AcctCode,0)),"UNKNOWN"))</f>
        <v/>
      </c>
    </row>
    <row r="4002">
      <c r="A4002" s="40">
        <f>IF(GL_Paste!$B3999="","",N(GL_Paste!$H3999)-N(GL_Paste!$G3999))</f>
        <v/>
      </c>
      <c r="B4002" s="43">
        <f>IF(GL_Paste!$B3999="","",DATE(YEAR(GL_Paste!$E3999),MONTH(GL_Paste!$E3999),1))</f>
        <v/>
      </c>
      <c r="C4002">
        <f>IF(GL_Paste!$B3999="","",IF(TRIM(GL_Paste!$M3999)&lt;&gt;"",TRIM(GL_Paste!$M3999),IFERROR(MID(GL_Paste!$I3999,FIND("[",GL_Paste!$I3999)+1,FIND("]",GL_Paste!$I3999)-FIND("[",GL_Paste!$I3999)-1),"")))</f>
        <v/>
      </c>
      <c r="D4002">
        <f>IF(GL_Paste!$B3999="","",IFERROR(INDEX(DeptName,MATCH($C4002,DeptTag,0)),"UNALLOCATED"))</f>
        <v/>
      </c>
      <c r="E4002">
        <f>IF(GL_Paste!$B3999="","",IFERROR(INDEX(AcctCat,MATCH(GL_Paste!$B3999&amp;"",AcctCode,0)),"UNKNOWN"))</f>
        <v/>
      </c>
      <c r="F4002">
        <f>IF(GL_Paste!$B3999="","",IFERROR(INDEX(AcctSub,MATCH(GL_Paste!$B3999&amp;"",AcctCode,0)),"UNKNOWN"))</f>
        <v/>
      </c>
    </row>
    <row r="4003">
      <c r="A4003" s="40">
        <f>IF(GL_Paste!$B4000="","",N(GL_Paste!$H4000)-N(GL_Paste!$G4000))</f>
        <v/>
      </c>
      <c r="B4003" s="43">
        <f>IF(GL_Paste!$B4000="","",DATE(YEAR(GL_Paste!$E4000),MONTH(GL_Paste!$E4000),1))</f>
        <v/>
      </c>
      <c r="C4003">
        <f>IF(GL_Paste!$B4000="","",IF(TRIM(GL_Paste!$M4000)&lt;&gt;"",TRIM(GL_Paste!$M4000),IFERROR(MID(GL_Paste!$I4000,FIND("[",GL_Paste!$I4000)+1,FIND("]",GL_Paste!$I4000)-FIND("[",GL_Paste!$I4000)-1),"")))</f>
        <v/>
      </c>
      <c r="D4003">
        <f>IF(GL_Paste!$B4000="","",IFERROR(INDEX(DeptName,MATCH($C4003,DeptTag,0)),"UNALLOCATED"))</f>
        <v/>
      </c>
      <c r="E4003">
        <f>IF(GL_Paste!$B4000="","",IFERROR(INDEX(AcctCat,MATCH(GL_Paste!$B4000&amp;"",AcctCode,0)),"UNKNOWN"))</f>
        <v/>
      </c>
      <c r="F4003">
        <f>IF(GL_Paste!$B4000="","",IFERROR(INDEX(AcctSub,MATCH(GL_Paste!$B4000&amp;"",AcctCode,0)),"UNKNOWN"))</f>
        <v/>
      </c>
    </row>
    <row r="4004">
      <c r="A4004" s="40">
        <f>IF(GL_Paste!$B4001="","",N(GL_Paste!$H4001)-N(GL_Paste!$G4001))</f>
        <v/>
      </c>
      <c r="B4004" s="43">
        <f>IF(GL_Paste!$B4001="","",DATE(YEAR(GL_Paste!$E4001),MONTH(GL_Paste!$E4001),1))</f>
        <v/>
      </c>
      <c r="C4004">
        <f>IF(GL_Paste!$B4001="","",IF(TRIM(GL_Paste!$M4001)&lt;&gt;"",TRIM(GL_Paste!$M4001),IFERROR(MID(GL_Paste!$I4001,FIND("[",GL_Paste!$I4001)+1,FIND("]",GL_Paste!$I4001)-FIND("[",GL_Paste!$I4001)-1),"")))</f>
        <v/>
      </c>
      <c r="D4004">
        <f>IF(GL_Paste!$B4001="","",IFERROR(INDEX(DeptName,MATCH($C4004,DeptTag,0)),"UNALLOCATED"))</f>
        <v/>
      </c>
      <c r="E4004">
        <f>IF(GL_Paste!$B4001="","",IFERROR(INDEX(AcctCat,MATCH(GL_Paste!$B4001&amp;"",AcctCode,0)),"UNKNOWN"))</f>
        <v/>
      </c>
      <c r="F4004">
        <f>IF(GL_Paste!$B4001="","",IFERROR(INDEX(AcctSub,MATCH(GL_Paste!$B4001&amp;"",AcctCode,0)),"UNKNOWN"))</f>
        <v/>
      </c>
    </row>
    <row r="4005">
      <c r="A4005" s="40">
        <f>IF(GL_Paste!$B4002="","",N(GL_Paste!$H4002)-N(GL_Paste!$G4002))</f>
        <v/>
      </c>
      <c r="B4005" s="43">
        <f>IF(GL_Paste!$B4002="","",DATE(YEAR(GL_Paste!$E4002),MONTH(GL_Paste!$E4002),1))</f>
        <v/>
      </c>
      <c r="C4005">
        <f>IF(GL_Paste!$B4002="","",IF(TRIM(GL_Paste!$M4002)&lt;&gt;"",TRIM(GL_Paste!$M4002),IFERROR(MID(GL_Paste!$I4002,FIND("[",GL_Paste!$I4002)+1,FIND("]",GL_Paste!$I4002)-FIND("[",GL_Paste!$I4002)-1),"")))</f>
        <v/>
      </c>
      <c r="D4005">
        <f>IF(GL_Paste!$B4002="","",IFERROR(INDEX(DeptName,MATCH($C4005,DeptTag,0)),"UNALLOCATED"))</f>
        <v/>
      </c>
      <c r="E4005">
        <f>IF(GL_Paste!$B4002="","",IFERROR(INDEX(AcctCat,MATCH(GL_Paste!$B4002&amp;"",AcctCode,0)),"UNKNOWN"))</f>
        <v/>
      </c>
      <c r="F4005">
        <f>IF(GL_Paste!$B4002="","",IFERROR(INDEX(AcctSub,MATCH(GL_Paste!$B4002&amp;"",AcctCode,0)),"UNKNOWN"))</f>
        <v/>
      </c>
    </row>
    <row r="4006">
      <c r="A4006" s="40">
        <f>IF(GL_Paste!$B4003="","",N(GL_Paste!$H4003)-N(GL_Paste!$G4003))</f>
        <v/>
      </c>
      <c r="B4006" s="43">
        <f>IF(GL_Paste!$B4003="","",DATE(YEAR(GL_Paste!$E4003),MONTH(GL_Paste!$E4003),1))</f>
        <v/>
      </c>
      <c r="C4006">
        <f>IF(GL_Paste!$B4003="","",IF(TRIM(GL_Paste!$M4003)&lt;&gt;"",TRIM(GL_Paste!$M4003),IFERROR(MID(GL_Paste!$I4003,FIND("[",GL_Paste!$I4003)+1,FIND("]",GL_Paste!$I4003)-FIND("[",GL_Paste!$I4003)-1),"")))</f>
        <v/>
      </c>
      <c r="D4006">
        <f>IF(GL_Paste!$B4003="","",IFERROR(INDEX(DeptName,MATCH($C4006,DeptTag,0)),"UNALLOCATED"))</f>
        <v/>
      </c>
      <c r="E4006">
        <f>IF(GL_Paste!$B4003="","",IFERROR(INDEX(AcctCat,MATCH(GL_Paste!$B4003&amp;"",AcctCode,0)),"UNKNOWN"))</f>
        <v/>
      </c>
      <c r="F4006">
        <f>IF(GL_Paste!$B4003="","",IFERROR(INDEX(AcctSub,MATCH(GL_Paste!$B4003&amp;"",AcctCode,0)),"UNKNOWN"))</f>
        <v/>
      </c>
    </row>
    <row r="4007">
      <c r="A4007" s="40">
        <f>IF(GL_Paste!$B4004="","",N(GL_Paste!$H4004)-N(GL_Paste!$G4004))</f>
        <v/>
      </c>
      <c r="B4007" s="43">
        <f>IF(GL_Paste!$B4004="","",DATE(YEAR(GL_Paste!$E4004),MONTH(GL_Paste!$E4004),1))</f>
        <v/>
      </c>
      <c r="C4007">
        <f>IF(GL_Paste!$B4004="","",IF(TRIM(GL_Paste!$M4004)&lt;&gt;"",TRIM(GL_Paste!$M4004),IFERROR(MID(GL_Paste!$I4004,FIND("[",GL_Paste!$I4004)+1,FIND("]",GL_Paste!$I4004)-FIND("[",GL_Paste!$I4004)-1),"")))</f>
        <v/>
      </c>
      <c r="D4007">
        <f>IF(GL_Paste!$B4004="","",IFERROR(INDEX(DeptName,MATCH($C4007,DeptTag,0)),"UNALLOCATED"))</f>
        <v/>
      </c>
      <c r="E4007">
        <f>IF(GL_Paste!$B4004="","",IFERROR(INDEX(AcctCat,MATCH(GL_Paste!$B4004&amp;"",AcctCode,0)),"UNKNOWN"))</f>
        <v/>
      </c>
      <c r="F4007">
        <f>IF(GL_Paste!$B4004="","",IFERROR(INDEX(AcctSub,MATCH(GL_Paste!$B4004&amp;"",AcctCode,0)),"UNKNOWN"))</f>
        <v/>
      </c>
    </row>
    <row r="4008">
      <c r="A4008" s="40">
        <f>IF(GL_Paste!$B4005="","",N(GL_Paste!$H4005)-N(GL_Paste!$G4005))</f>
        <v/>
      </c>
      <c r="B4008" s="43">
        <f>IF(GL_Paste!$B4005="","",DATE(YEAR(GL_Paste!$E4005),MONTH(GL_Paste!$E4005),1))</f>
        <v/>
      </c>
      <c r="C4008">
        <f>IF(GL_Paste!$B4005="","",IF(TRIM(GL_Paste!$M4005)&lt;&gt;"",TRIM(GL_Paste!$M4005),IFERROR(MID(GL_Paste!$I4005,FIND("[",GL_Paste!$I4005)+1,FIND("]",GL_Paste!$I4005)-FIND("[",GL_Paste!$I4005)-1),"")))</f>
        <v/>
      </c>
      <c r="D4008">
        <f>IF(GL_Paste!$B4005="","",IFERROR(INDEX(DeptName,MATCH($C4008,DeptTag,0)),"UNALLOCATED"))</f>
        <v/>
      </c>
      <c r="E4008">
        <f>IF(GL_Paste!$B4005="","",IFERROR(INDEX(AcctCat,MATCH(GL_Paste!$B4005&amp;"",AcctCode,0)),"UNKNOWN"))</f>
        <v/>
      </c>
      <c r="F4008">
        <f>IF(GL_Paste!$B4005="","",IFERROR(INDEX(AcctSub,MATCH(GL_Paste!$B4005&amp;"",AcctCode,0)),"UNKNOWN"))</f>
        <v/>
      </c>
    </row>
    <row r="4009">
      <c r="A4009" s="40">
        <f>IF(GL_Paste!$B4006="","",N(GL_Paste!$H4006)-N(GL_Paste!$G4006))</f>
        <v/>
      </c>
      <c r="B4009" s="43">
        <f>IF(GL_Paste!$B4006="","",DATE(YEAR(GL_Paste!$E4006),MONTH(GL_Paste!$E4006),1))</f>
        <v/>
      </c>
      <c r="C4009">
        <f>IF(GL_Paste!$B4006="","",IF(TRIM(GL_Paste!$M4006)&lt;&gt;"",TRIM(GL_Paste!$M4006),IFERROR(MID(GL_Paste!$I4006,FIND("[",GL_Paste!$I4006)+1,FIND("]",GL_Paste!$I4006)-FIND("[",GL_Paste!$I4006)-1),"")))</f>
        <v/>
      </c>
      <c r="D4009">
        <f>IF(GL_Paste!$B4006="","",IFERROR(INDEX(DeptName,MATCH($C4009,DeptTag,0)),"UNALLOCATED"))</f>
        <v/>
      </c>
      <c r="E4009">
        <f>IF(GL_Paste!$B4006="","",IFERROR(INDEX(AcctCat,MATCH(GL_Paste!$B4006&amp;"",AcctCode,0)),"UNKNOWN"))</f>
        <v/>
      </c>
      <c r="F4009">
        <f>IF(GL_Paste!$B4006="","",IFERROR(INDEX(AcctSub,MATCH(GL_Paste!$B4006&amp;"",AcctCode,0)),"UNKNOWN"))</f>
        <v/>
      </c>
    </row>
    <row r="4010">
      <c r="A4010" s="40">
        <f>IF(GL_Paste!$B4007="","",N(GL_Paste!$H4007)-N(GL_Paste!$G4007))</f>
        <v/>
      </c>
      <c r="B4010" s="43">
        <f>IF(GL_Paste!$B4007="","",DATE(YEAR(GL_Paste!$E4007),MONTH(GL_Paste!$E4007),1))</f>
        <v/>
      </c>
      <c r="C4010">
        <f>IF(GL_Paste!$B4007="","",IF(TRIM(GL_Paste!$M4007)&lt;&gt;"",TRIM(GL_Paste!$M4007),IFERROR(MID(GL_Paste!$I4007,FIND("[",GL_Paste!$I4007)+1,FIND("]",GL_Paste!$I4007)-FIND("[",GL_Paste!$I4007)-1),"")))</f>
        <v/>
      </c>
      <c r="D4010">
        <f>IF(GL_Paste!$B4007="","",IFERROR(INDEX(DeptName,MATCH($C4010,DeptTag,0)),"UNALLOCATED"))</f>
        <v/>
      </c>
      <c r="E4010">
        <f>IF(GL_Paste!$B4007="","",IFERROR(INDEX(AcctCat,MATCH(GL_Paste!$B4007&amp;"",AcctCode,0)),"UNKNOWN"))</f>
        <v/>
      </c>
      <c r="F4010">
        <f>IF(GL_Paste!$B4007="","",IFERROR(INDEX(AcctSub,MATCH(GL_Paste!$B4007&amp;"",AcctCode,0)),"UNKNOWN"))</f>
        <v/>
      </c>
    </row>
    <row r="4011">
      <c r="A4011" s="40">
        <f>IF(GL_Paste!$B4008="","",N(GL_Paste!$H4008)-N(GL_Paste!$G4008))</f>
        <v/>
      </c>
      <c r="B4011" s="43">
        <f>IF(GL_Paste!$B4008="","",DATE(YEAR(GL_Paste!$E4008),MONTH(GL_Paste!$E4008),1))</f>
        <v/>
      </c>
      <c r="C4011">
        <f>IF(GL_Paste!$B4008="","",IF(TRIM(GL_Paste!$M4008)&lt;&gt;"",TRIM(GL_Paste!$M4008),IFERROR(MID(GL_Paste!$I4008,FIND("[",GL_Paste!$I4008)+1,FIND("]",GL_Paste!$I4008)-FIND("[",GL_Paste!$I4008)-1),"")))</f>
        <v/>
      </c>
      <c r="D4011">
        <f>IF(GL_Paste!$B4008="","",IFERROR(INDEX(DeptName,MATCH($C4011,DeptTag,0)),"UNALLOCATED"))</f>
        <v/>
      </c>
      <c r="E4011">
        <f>IF(GL_Paste!$B4008="","",IFERROR(INDEX(AcctCat,MATCH(GL_Paste!$B4008&amp;"",AcctCode,0)),"UNKNOWN"))</f>
        <v/>
      </c>
      <c r="F4011">
        <f>IF(GL_Paste!$B4008="","",IFERROR(INDEX(AcctSub,MATCH(GL_Paste!$B4008&amp;"",AcctCode,0)),"UNKNOWN"))</f>
        <v/>
      </c>
    </row>
    <row r="4012">
      <c r="A4012" s="40">
        <f>IF(GL_Paste!$B4009="","",N(GL_Paste!$H4009)-N(GL_Paste!$G4009))</f>
        <v/>
      </c>
      <c r="B4012" s="43">
        <f>IF(GL_Paste!$B4009="","",DATE(YEAR(GL_Paste!$E4009),MONTH(GL_Paste!$E4009),1))</f>
        <v/>
      </c>
      <c r="C4012">
        <f>IF(GL_Paste!$B4009="","",IF(TRIM(GL_Paste!$M4009)&lt;&gt;"",TRIM(GL_Paste!$M4009),IFERROR(MID(GL_Paste!$I4009,FIND("[",GL_Paste!$I4009)+1,FIND("]",GL_Paste!$I4009)-FIND("[",GL_Paste!$I4009)-1),"")))</f>
        <v/>
      </c>
      <c r="D4012">
        <f>IF(GL_Paste!$B4009="","",IFERROR(INDEX(DeptName,MATCH($C4012,DeptTag,0)),"UNALLOCATED"))</f>
        <v/>
      </c>
      <c r="E4012">
        <f>IF(GL_Paste!$B4009="","",IFERROR(INDEX(AcctCat,MATCH(GL_Paste!$B4009&amp;"",AcctCode,0)),"UNKNOWN"))</f>
        <v/>
      </c>
      <c r="F4012">
        <f>IF(GL_Paste!$B4009="","",IFERROR(INDEX(AcctSub,MATCH(GL_Paste!$B4009&amp;"",AcctCode,0)),"UNKNOWN"))</f>
        <v/>
      </c>
    </row>
    <row r="4013">
      <c r="A4013" s="40">
        <f>IF(GL_Paste!$B4010="","",N(GL_Paste!$H4010)-N(GL_Paste!$G4010))</f>
        <v/>
      </c>
      <c r="B4013" s="43">
        <f>IF(GL_Paste!$B4010="","",DATE(YEAR(GL_Paste!$E4010),MONTH(GL_Paste!$E4010),1))</f>
        <v/>
      </c>
      <c r="C4013">
        <f>IF(GL_Paste!$B4010="","",IF(TRIM(GL_Paste!$M4010)&lt;&gt;"",TRIM(GL_Paste!$M4010),IFERROR(MID(GL_Paste!$I4010,FIND("[",GL_Paste!$I4010)+1,FIND("]",GL_Paste!$I4010)-FIND("[",GL_Paste!$I4010)-1),"")))</f>
        <v/>
      </c>
      <c r="D4013">
        <f>IF(GL_Paste!$B4010="","",IFERROR(INDEX(DeptName,MATCH($C4013,DeptTag,0)),"UNALLOCATED"))</f>
        <v/>
      </c>
      <c r="E4013">
        <f>IF(GL_Paste!$B4010="","",IFERROR(INDEX(AcctCat,MATCH(GL_Paste!$B4010&amp;"",AcctCode,0)),"UNKNOWN"))</f>
        <v/>
      </c>
      <c r="F4013">
        <f>IF(GL_Paste!$B4010="","",IFERROR(INDEX(AcctSub,MATCH(GL_Paste!$B4010&amp;"",AcctCode,0)),"UNKNOWN"))</f>
        <v/>
      </c>
    </row>
    <row r="4014">
      <c r="A4014" s="40">
        <f>IF(GL_Paste!$B4011="","",N(GL_Paste!$H4011)-N(GL_Paste!$G4011))</f>
        <v/>
      </c>
      <c r="B4014" s="43">
        <f>IF(GL_Paste!$B4011="","",DATE(YEAR(GL_Paste!$E4011),MONTH(GL_Paste!$E4011),1))</f>
        <v/>
      </c>
      <c r="C4014">
        <f>IF(GL_Paste!$B4011="","",IF(TRIM(GL_Paste!$M4011)&lt;&gt;"",TRIM(GL_Paste!$M4011),IFERROR(MID(GL_Paste!$I4011,FIND("[",GL_Paste!$I4011)+1,FIND("]",GL_Paste!$I4011)-FIND("[",GL_Paste!$I4011)-1),"")))</f>
        <v/>
      </c>
      <c r="D4014">
        <f>IF(GL_Paste!$B4011="","",IFERROR(INDEX(DeptName,MATCH($C4014,DeptTag,0)),"UNALLOCATED"))</f>
        <v/>
      </c>
      <c r="E4014">
        <f>IF(GL_Paste!$B4011="","",IFERROR(INDEX(AcctCat,MATCH(GL_Paste!$B4011&amp;"",AcctCode,0)),"UNKNOWN"))</f>
        <v/>
      </c>
      <c r="F4014">
        <f>IF(GL_Paste!$B4011="","",IFERROR(INDEX(AcctSub,MATCH(GL_Paste!$B4011&amp;"",AcctCode,0)),"UNKNOWN"))</f>
        <v/>
      </c>
    </row>
    <row r="4015">
      <c r="A4015" s="40">
        <f>IF(GL_Paste!$B4012="","",N(GL_Paste!$H4012)-N(GL_Paste!$G4012))</f>
        <v/>
      </c>
      <c r="B4015" s="43">
        <f>IF(GL_Paste!$B4012="","",DATE(YEAR(GL_Paste!$E4012),MONTH(GL_Paste!$E4012),1))</f>
        <v/>
      </c>
      <c r="C4015">
        <f>IF(GL_Paste!$B4012="","",IF(TRIM(GL_Paste!$M4012)&lt;&gt;"",TRIM(GL_Paste!$M4012),IFERROR(MID(GL_Paste!$I4012,FIND("[",GL_Paste!$I4012)+1,FIND("]",GL_Paste!$I4012)-FIND("[",GL_Paste!$I4012)-1),"")))</f>
        <v/>
      </c>
      <c r="D4015">
        <f>IF(GL_Paste!$B4012="","",IFERROR(INDEX(DeptName,MATCH($C4015,DeptTag,0)),"UNALLOCATED"))</f>
        <v/>
      </c>
      <c r="E4015">
        <f>IF(GL_Paste!$B4012="","",IFERROR(INDEX(AcctCat,MATCH(GL_Paste!$B4012&amp;"",AcctCode,0)),"UNKNOWN"))</f>
        <v/>
      </c>
      <c r="F4015">
        <f>IF(GL_Paste!$B4012="","",IFERROR(INDEX(AcctSub,MATCH(GL_Paste!$B4012&amp;"",AcctCode,0)),"UNKNOWN"))</f>
        <v/>
      </c>
    </row>
    <row r="4016">
      <c r="A4016" s="40">
        <f>IF(GL_Paste!$B4013="","",N(GL_Paste!$H4013)-N(GL_Paste!$G4013))</f>
        <v/>
      </c>
      <c r="B4016" s="43">
        <f>IF(GL_Paste!$B4013="","",DATE(YEAR(GL_Paste!$E4013),MONTH(GL_Paste!$E4013),1))</f>
        <v/>
      </c>
      <c r="C4016">
        <f>IF(GL_Paste!$B4013="","",IF(TRIM(GL_Paste!$M4013)&lt;&gt;"",TRIM(GL_Paste!$M4013),IFERROR(MID(GL_Paste!$I4013,FIND("[",GL_Paste!$I4013)+1,FIND("]",GL_Paste!$I4013)-FIND("[",GL_Paste!$I4013)-1),"")))</f>
        <v/>
      </c>
      <c r="D4016">
        <f>IF(GL_Paste!$B4013="","",IFERROR(INDEX(DeptName,MATCH($C4016,DeptTag,0)),"UNALLOCATED"))</f>
        <v/>
      </c>
      <c r="E4016">
        <f>IF(GL_Paste!$B4013="","",IFERROR(INDEX(AcctCat,MATCH(GL_Paste!$B4013&amp;"",AcctCode,0)),"UNKNOWN"))</f>
        <v/>
      </c>
      <c r="F4016">
        <f>IF(GL_Paste!$B4013="","",IFERROR(INDEX(AcctSub,MATCH(GL_Paste!$B4013&amp;"",AcctCode,0)),"UNKNOWN"))</f>
        <v/>
      </c>
    </row>
    <row r="4017">
      <c r="A4017" s="40">
        <f>IF(GL_Paste!$B4014="","",N(GL_Paste!$H4014)-N(GL_Paste!$G4014))</f>
        <v/>
      </c>
      <c r="B4017" s="43">
        <f>IF(GL_Paste!$B4014="","",DATE(YEAR(GL_Paste!$E4014),MONTH(GL_Paste!$E4014),1))</f>
        <v/>
      </c>
      <c r="C4017">
        <f>IF(GL_Paste!$B4014="","",IF(TRIM(GL_Paste!$M4014)&lt;&gt;"",TRIM(GL_Paste!$M4014),IFERROR(MID(GL_Paste!$I4014,FIND("[",GL_Paste!$I4014)+1,FIND("]",GL_Paste!$I4014)-FIND("[",GL_Paste!$I4014)-1),"")))</f>
        <v/>
      </c>
      <c r="D4017">
        <f>IF(GL_Paste!$B4014="","",IFERROR(INDEX(DeptName,MATCH($C4017,DeptTag,0)),"UNALLOCATED"))</f>
        <v/>
      </c>
      <c r="E4017">
        <f>IF(GL_Paste!$B4014="","",IFERROR(INDEX(AcctCat,MATCH(GL_Paste!$B4014&amp;"",AcctCode,0)),"UNKNOWN"))</f>
        <v/>
      </c>
      <c r="F4017">
        <f>IF(GL_Paste!$B4014="","",IFERROR(INDEX(AcctSub,MATCH(GL_Paste!$B4014&amp;"",AcctCode,0)),"UNKNOWN"))</f>
        <v/>
      </c>
    </row>
    <row r="4018">
      <c r="A4018" s="40">
        <f>IF(GL_Paste!$B4015="","",N(GL_Paste!$H4015)-N(GL_Paste!$G4015))</f>
        <v/>
      </c>
      <c r="B4018" s="43">
        <f>IF(GL_Paste!$B4015="","",DATE(YEAR(GL_Paste!$E4015),MONTH(GL_Paste!$E4015),1))</f>
        <v/>
      </c>
      <c r="C4018">
        <f>IF(GL_Paste!$B4015="","",IF(TRIM(GL_Paste!$M4015)&lt;&gt;"",TRIM(GL_Paste!$M4015),IFERROR(MID(GL_Paste!$I4015,FIND("[",GL_Paste!$I4015)+1,FIND("]",GL_Paste!$I4015)-FIND("[",GL_Paste!$I4015)-1),"")))</f>
        <v/>
      </c>
      <c r="D4018">
        <f>IF(GL_Paste!$B4015="","",IFERROR(INDEX(DeptName,MATCH($C4018,DeptTag,0)),"UNALLOCATED"))</f>
        <v/>
      </c>
      <c r="E4018">
        <f>IF(GL_Paste!$B4015="","",IFERROR(INDEX(AcctCat,MATCH(GL_Paste!$B4015&amp;"",AcctCode,0)),"UNKNOWN"))</f>
        <v/>
      </c>
      <c r="F4018">
        <f>IF(GL_Paste!$B4015="","",IFERROR(INDEX(AcctSub,MATCH(GL_Paste!$B4015&amp;"",AcctCode,0)),"UNKNOWN"))</f>
        <v/>
      </c>
    </row>
    <row r="4019">
      <c r="A4019" s="40">
        <f>IF(GL_Paste!$B4016="","",N(GL_Paste!$H4016)-N(GL_Paste!$G4016))</f>
        <v/>
      </c>
      <c r="B4019" s="43">
        <f>IF(GL_Paste!$B4016="","",DATE(YEAR(GL_Paste!$E4016),MONTH(GL_Paste!$E4016),1))</f>
        <v/>
      </c>
      <c r="C4019">
        <f>IF(GL_Paste!$B4016="","",IF(TRIM(GL_Paste!$M4016)&lt;&gt;"",TRIM(GL_Paste!$M4016),IFERROR(MID(GL_Paste!$I4016,FIND("[",GL_Paste!$I4016)+1,FIND("]",GL_Paste!$I4016)-FIND("[",GL_Paste!$I4016)-1),"")))</f>
        <v/>
      </c>
      <c r="D4019">
        <f>IF(GL_Paste!$B4016="","",IFERROR(INDEX(DeptName,MATCH($C4019,DeptTag,0)),"UNALLOCATED"))</f>
        <v/>
      </c>
      <c r="E4019">
        <f>IF(GL_Paste!$B4016="","",IFERROR(INDEX(AcctCat,MATCH(GL_Paste!$B4016&amp;"",AcctCode,0)),"UNKNOWN"))</f>
        <v/>
      </c>
      <c r="F4019">
        <f>IF(GL_Paste!$B4016="","",IFERROR(INDEX(AcctSub,MATCH(GL_Paste!$B4016&amp;"",AcctCode,0)),"UNKNOWN"))</f>
        <v/>
      </c>
    </row>
    <row r="4020">
      <c r="A4020" s="40">
        <f>IF(GL_Paste!$B4017="","",N(GL_Paste!$H4017)-N(GL_Paste!$G4017))</f>
        <v/>
      </c>
      <c r="B4020" s="43">
        <f>IF(GL_Paste!$B4017="","",DATE(YEAR(GL_Paste!$E4017),MONTH(GL_Paste!$E4017),1))</f>
        <v/>
      </c>
      <c r="C4020">
        <f>IF(GL_Paste!$B4017="","",IF(TRIM(GL_Paste!$M4017)&lt;&gt;"",TRIM(GL_Paste!$M4017),IFERROR(MID(GL_Paste!$I4017,FIND("[",GL_Paste!$I4017)+1,FIND("]",GL_Paste!$I4017)-FIND("[",GL_Paste!$I4017)-1),"")))</f>
        <v/>
      </c>
      <c r="D4020">
        <f>IF(GL_Paste!$B4017="","",IFERROR(INDEX(DeptName,MATCH($C4020,DeptTag,0)),"UNALLOCATED"))</f>
        <v/>
      </c>
      <c r="E4020">
        <f>IF(GL_Paste!$B4017="","",IFERROR(INDEX(AcctCat,MATCH(GL_Paste!$B4017&amp;"",AcctCode,0)),"UNKNOWN"))</f>
        <v/>
      </c>
      <c r="F4020">
        <f>IF(GL_Paste!$B4017="","",IFERROR(INDEX(AcctSub,MATCH(GL_Paste!$B4017&amp;"",AcctCode,0)),"UNKNOWN"))</f>
        <v/>
      </c>
    </row>
    <row r="4021">
      <c r="A4021" s="40">
        <f>IF(GL_Paste!$B4018="","",N(GL_Paste!$H4018)-N(GL_Paste!$G4018))</f>
        <v/>
      </c>
      <c r="B4021" s="43">
        <f>IF(GL_Paste!$B4018="","",DATE(YEAR(GL_Paste!$E4018),MONTH(GL_Paste!$E4018),1))</f>
        <v/>
      </c>
      <c r="C4021">
        <f>IF(GL_Paste!$B4018="","",IF(TRIM(GL_Paste!$M4018)&lt;&gt;"",TRIM(GL_Paste!$M4018),IFERROR(MID(GL_Paste!$I4018,FIND("[",GL_Paste!$I4018)+1,FIND("]",GL_Paste!$I4018)-FIND("[",GL_Paste!$I4018)-1),"")))</f>
        <v/>
      </c>
      <c r="D4021">
        <f>IF(GL_Paste!$B4018="","",IFERROR(INDEX(DeptName,MATCH($C4021,DeptTag,0)),"UNALLOCATED"))</f>
        <v/>
      </c>
      <c r="E4021">
        <f>IF(GL_Paste!$B4018="","",IFERROR(INDEX(AcctCat,MATCH(GL_Paste!$B4018&amp;"",AcctCode,0)),"UNKNOWN"))</f>
        <v/>
      </c>
      <c r="F4021">
        <f>IF(GL_Paste!$B4018="","",IFERROR(INDEX(AcctSub,MATCH(GL_Paste!$B4018&amp;"",AcctCode,0)),"UNKNOWN"))</f>
        <v/>
      </c>
    </row>
    <row r="4022">
      <c r="A4022" s="40">
        <f>IF(GL_Paste!$B4019="","",N(GL_Paste!$H4019)-N(GL_Paste!$G4019))</f>
        <v/>
      </c>
      <c r="B4022" s="43">
        <f>IF(GL_Paste!$B4019="","",DATE(YEAR(GL_Paste!$E4019),MONTH(GL_Paste!$E4019),1))</f>
        <v/>
      </c>
      <c r="C4022">
        <f>IF(GL_Paste!$B4019="","",IF(TRIM(GL_Paste!$M4019)&lt;&gt;"",TRIM(GL_Paste!$M4019),IFERROR(MID(GL_Paste!$I4019,FIND("[",GL_Paste!$I4019)+1,FIND("]",GL_Paste!$I4019)-FIND("[",GL_Paste!$I4019)-1),"")))</f>
        <v/>
      </c>
      <c r="D4022">
        <f>IF(GL_Paste!$B4019="","",IFERROR(INDEX(DeptName,MATCH($C4022,DeptTag,0)),"UNALLOCATED"))</f>
        <v/>
      </c>
      <c r="E4022">
        <f>IF(GL_Paste!$B4019="","",IFERROR(INDEX(AcctCat,MATCH(GL_Paste!$B4019&amp;"",AcctCode,0)),"UNKNOWN"))</f>
        <v/>
      </c>
      <c r="F4022">
        <f>IF(GL_Paste!$B4019="","",IFERROR(INDEX(AcctSub,MATCH(GL_Paste!$B4019&amp;"",AcctCode,0)),"UNKNOWN"))</f>
        <v/>
      </c>
    </row>
    <row r="4023">
      <c r="A4023" s="40">
        <f>IF(GL_Paste!$B4020="","",N(GL_Paste!$H4020)-N(GL_Paste!$G4020))</f>
        <v/>
      </c>
      <c r="B4023" s="43">
        <f>IF(GL_Paste!$B4020="","",DATE(YEAR(GL_Paste!$E4020),MONTH(GL_Paste!$E4020),1))</f>
        <v/>
      </c>
      <c r="C4023">
        <f>IF(GL_Paste!$B4020="","",IF(TRIM(GL_Paste!$M4020)&lt;&gt;"",TRIM(GL_Paste!$M4020),IFERROR(MID(GL_Paste!$I4020,FIND("[",GL_Paste!$I4020)+1,FIND("]",GL_Paste!$I4020)-FIND("[",GL_Paste!$I4020)-1),"")))</f>
        <v/>
      </c>
      <c r="D4023">
        <f>IF(GL_Paste!$B4020="","",IFERROR(INDEX(DeptName,MATCH($C4023,DeptTag,0)),"UNALLOCATED"))</f>
        <v/>
      </c>
      <c r="E4023">
        <f>IF(GL_Paste!$B4020="","",IFERROR(INDEX(AcctCat,MATCH(GL_Paste!$B4020&amp;"",AcctCode,0)),"UNKNOWN"))</f>
        <v/>
      </c>
      <c r="F4023">
        <f>IF(GL_Paste!$B4020="","",IFERROR(INDEX(AcctSub,MATCH(GL_Paste!$B4020&amp;"",AcctCode,0)),"UNKNOWN"))</f>
        <v/>
      </c>
    </row>
    <row r="4024">
      <c r="A4024" s="40">
        <f>IF(GL_Paste!$B4021="","",N(GL_Paste!$H4021)-N(GL_Paste!$G4021))</f>
        <v/>
      </c>
      <c r="B4024" s="43">
        <f>IF(GL_Paste!$B4021="","",DATE(YEAR(GL_Paste!$E4021),MONTH(GL_Paste!$E4021),1))</f>
        <v/>
      </c>
      <c r="C4024">
        <f>IF(GL_Paste!$B4021="","",IF(TRIM(GL_Paste!$M4021)&lt;&gt;"",TRIM(GL_Paste!$M4021),IFERROR(MID(GL_Paste!$I4021,FIND("[",GL_Paste!$I4021)+1,FIND("]",GL_Paste!$I4021)-FIND("[",GL_Paste!$I4021)-1),"")))</f>
        <v/>
      </c>
      <c r="D4024">
        <f>IF(GL_Paste!$B4021="","",IFERROR(INDEX(DeptName,MATCH($C4024,DeptTag,0)),"UNALLOCATED"))</f>
        <v/>
      </c>
      <c r="E4024">
        <f>IF(GL_Paste!$B4021="","",IFERROR(INDEX(AcctCat,MATCH(GL_Paste!$B4021&amp;"",AcctCode,0)),"UNKNOWN"))</f>
        <v/>
      </c>
      <c r="F4024">
        <f>IF(GL_Paste!$B4021="","",IFERROR(INDEX(AcctSub,MATCH(GL_Paste!$B4021&amp;"",AcctCode,0)),"UNKNOWN"))</f>
        <v/>
      </c>
    </row>
    <row r="4025">
      <c r="A4025" s="40">
        <f>IF(GL_Paste!$B4022="","",N(GL_Paste!$H4022)-N(GL_Paste!$G4022))</f>
        <v/>
      </c>
      <c r="B4025" s="43">
        <f>IF(GL_Paste!$B4022="","",DATE(YEAR(GL_Paste!$E4022),MONTH(GL_Paste!$E4022),1))</f>
        <v/>
      </c>
      <c r="C4025">
        <f>IF(GL_Paste!$B4022="","",IF(TRIM(GL_Paste!$M4022)&lt;&gt;"",TRIM(GL_Paste!$M4022),IFERROR(MID(GL_Paste!$I4022,FIND("[",GL_Paste!$I4022)+1,FIND("]",GL_Paste!$I4022)-FIND("[",GL_Paste!$I4022)-1),"")))</f>
        <v/>
      </c>
      <c r="D4025">
        <f>IF(GL_Paste!$B4022="","",IFERROR(INDEX(DeptName,MATCH($C4025,DeptTag,0)),"UNALLOCATED"))</f>
        <v/>
      </c>
      <c r="E4025">
        <f>IF(GL_Paste!$B4022="","",IFERROR(INDEX(AcctCat,MATCH(GL_Paste!$B4022&amp;"",AcctCode,0)),"UNKNOWN"))</f>
        <v/>
      </c>
      <c r="F4025">
        <f>IF(GL_Paste!$B4022="","",IFERROR(INDEX(AcctSub,MATCH(GL_Paste!$B4022&amp;"",AcctCode,0)),"UNKNOWN"))</f>
        <v/>
      </c>
    </row>
    <row r="4026">
      <c r="A4026" s="40">
        <f>IF(GL_Paste!$B4023="","",N(GL_Paste!$H4023)-N(GL_Paste!$G4023))</f>
        <v/>
      </c>
      <c r="B4026" s="43">
        <f>IF(GL_Paste!$B4023="","",DATE(YEAR(GL_Paste!$E4023),MONTH(GL_Paste!$E4023),1))</f>
        <v/>
      </c>
      <c r="C4026">
        <f>IF(GL_Paste!$B4023="","",IF(TRIM(GL_Paste!$M4023)&lt;&gt;"",TRIM(GL_Paste!$M4023),IFERROR(MID(GL_Paste!$I4023,FIND("[",GL_Paste!$I4023)+1,FIND("]",GL_Paste!$I4023)-FIND("[",GL_Paste!$I4023)-1),"")))</f>
        <v/>
      </c>
      <c r="D4026">
        <f>IF(GL_Paste!$B4023="","",IFERROR(INDEX(DeptName,MATCH($C4026,DeptTag,0)),"UNALLOCATED"))</f>
        <v/>
      </c>
      <c r="E4026">
        <f>IF(GL_Paste!$B4023="","",IFERROR(INDEX(AcctCat,MATCH(GL_Paste!$B4023&amp;"",AcctCode,0)),"UNKNOWN"))</f>
        <v/>
      </c>
      <c r="F4026">
        <f>IF(GL_Paste!$B4023="","",IFERROR(INDEX(AcctSub,MATCH(GL_Paste!$B4023&amp;"",AcctCode,0)),"UNKNOWN"))</f>
        <v/>
      </c>
    </row>
    <row r="4027">
      <c r="A4027" s="40">
        <f>IF(GL_Paste!$B4024="","",N(GL_Paste!$H4024)-N(GL_Paste!$G4024))</f>
        <v/>
      </c>
      <c r="B4027" s="43">
        <f>IF(GL_Paste!$B4024="","",DATE(YEAR(GL_Paste!$E4024),MONTH(GL_Paste!$E4024),1))</f>
        <v/>
      </c>
      <c r="C4027">
        <f>IF(GL_Paste!$B4024="","",IF(TRIM(GL_Paste!$M4024)&lt;&gt;"",TRIM(GL_Paste!$M4024),IFERROR(MID(GL_Paste!$I4024,FIND("[",GL_Paste!$I4024)+1,FIND("]",GL_Paste!$I4024)-FIND("[",GL_Paste!$I4024)-1),"")))</f>
        <v/>
      </c>
      <c r="D4027">
        <f>IF(GL_Paste!$B4024="","",IFERROR(INDEX(DeptName,MATCH($C4027,DeptTag,0)),"UNALLOCATED"))</f>
        <v/>
      </c>
      <c r="E4027">
        <f>IF(GL_Paste!$B4024="","",IFERROR(INDEX(AcctCat,MATCH(GL_Paste!$B4024&amp;"",AcctCode,0)),"UNKNOWN"))</f>
        <v/>
      </c>
      <c r="F4027">
        <f>IF(GL_Paste!$B4024="","",IFERROR(INDEX(AcctSub,MATCH(GL_Paste!$B4024&amp;"",AcctCode,0)),"UNKNOWN"))</f>
        <v/>
      </c>
    </row>
    <row r="4028">
      <c r="A4028" s="40">
        <f>IF(GL_Paste!$B4025="","",N(GL_Paste!$H4025)-N(GL_Paste!$G4025))</f>
        <v/>
      </c>
      <c r="B4028" s="43">
        <f>IF(GL_Paste!$B4025="","",DATE(YEAR(GL_Paste!$E4025),MONTH(GL_Paste!$E4025),1))</f>
        <v/>
      </c>
      <c r="C4028">
        <f>IF(GL_Paste!$B4025="","",IF(TRIM(GL_Paste!$M4025)&lt;&gt;"",TRIM(GL_Paste!$M4025),IFERROR(MID(GL_Paste!$I4025,FIND("[",GL_Paste!$I4025)+1,FIND("]",GL_Paste!$I4025)-FIND("[",GL_Paste!$I4025)-1),"")))</f>
        <v/>
      </c>
      <c r="D4028">
        <f>IF(GL_Paste!$B4025="","",IFERROR(INDEX(DeptName,MATCH($C4028,DeptTag,0)),"UNALLOCATED"))</f>
        <v/>
      </c>
      <c r="E4028">
        <f>IF(GL_Paste!$B4025="","",IFERROR(INDEX(AcctCat,MATCH(GL_Paste!$B4025&amp;"",AcctCode,0)),"UNKNOWN"))</f>
        <v/>
      </c>
      <c r="F4028">
        <f>IF(GL_Paste!$B4025="","",IFERROR(INDEX(AcctSub,MATCH(GL_Paste!$B4025&amp;"",AcctCode,0)),"UNKNOWN"))</f>
        <v/>
      </c>
    </row>
    <row r="4029">
      <c r="A4029" s="40">
        <f>IF(GL_Paste!$B4026="","",N(GL_Paste!$H4026)-N(GL_Paste!$G4026))</f>
        <v/>
      </c>
      <c r="B4029" s="43">
        <f>IF(GL_Paste!$B4026="","",DATE(YEAR(GL_Paste!$E4026),MONTH(GL_Paste!$E4026),1))</f>
        <v/>
      </c>
      <c r="C4029">
        <f>IF(GL_Paste!$B4026="","",IF(TRIM(GL_Paste!$M4026)&lt;&gt;"",TRIM(GL_Paste!$M4026),IFERROR(MID(GL_Paste!$I4026,FIND("[",GL_Paste!$I4026)+1,FIND("]",GL_Paste!$I4026)-FIND("[",GL_Paste!$I4026)-1),"")))</f>
        <v/>
      </c>
      <c r="D4029">
        <f>IF(GL_Paste!$B4026="","",IFERROR(INDEX(DeptName,MATCH($C4029,DeptTag,0)),"UNALLOCATED"))</f>
        <v/>
      </c>
      <c r="E4029">
        <f>IF(GL_Paste!$B4026="","",IFERROR(INDEX(AcctCat,MATCH(GL_Paste!$B4026&amp;"",AcctCode,0)),"UNKNOWN"))</f>
        <v/>
      </c>
      <c r="F4029">
        <f>IF(GL_Paste!$B4026="","",IFERROR(INDEX(AcctSub,MATCH(GL_Paste!$B4026&amp;"",AcctCode,0)),"UNKNOWN"))</f>
        <v/>
      </c>
    </row>
    <row r="4030">
      <c r="A4030" s="40">
        <f>IF(GL_Paste!$B4027="","",N(GL_Paste!$H4027)-N(GL_Paste!$G4027))</f>
        <v/>
      </c>
      <c r="B4030" s="43">
        <f>IF(GL_Paste!$B4027="","",DATE(YEAR(GL_Paste!$E4027),MONTH(GL_Paste!$E4027),1))</f>
        <v/>
      </c>
      <c r="C4030">
        <f>IF(GL_Paste!$B4027="","",IF(TRIM(GL_Paste!$M4027)&lt;&gt;"",TRIM(GL_Paste!$M4027),IFERROR(MID(GL_Paste!$I4027,FIND("[",GL_Paste!$I4027)+1,FIND("]",GL_Paste!$I4027)-FIND("[",GL_Paste!$I4027)-1),"")))</f>
        <v/>
      </c>
      <c r="D4030">
        <f>IF(GL_Paste!$B4027="","",IFERROR(INDEX(DeptName,MATCH($C4030,DeptTag,0)),"UNALLOCATED"))</f>
        <v/>
      </c>
      <c r="E4030">
        <f>IF(GL_Paste!$B4027="","",IFERROR(INDEX(AcctCat,MATCH(GL_Paste!$B4027&amp;"",AcctCode,0)),"UNKNOWN"))</f>
        <v/>
      </c>
      <c r="F4030">
        <f>IF(GL_Paste!$B4027="","",IFERROR(INDEX(AcctSub,MATCH(GL_Paste!$B4027&amp;"",AcctCode,0)),"UNKNOWN"))</f>
        <v/>
      </c>
    </row>
    <row r="4031">
      <c r="A4031" s="40">
        <f>IF(GL_Paste!$B4028="","",N(GL_Paste!$H4028)-N(GL_Paste!$G4028))</f>
        <v/>
      </c>
      <c r="B4031" s="43">
        <f>IF(GL_Paste!$B4028="","",DATE(YEAR(GL_Paste!$E4028),MONTH(GL_Paste!$E4028),1))</f>
        <v/>
      </c>
      <c r="C4031">
        <f>IF(GL_Paste!$B4028="","",IF(TRIM(GL_Paste!$M4028)&lt;&gt;"",TRIM(GL_Paste!$M4028),IFERROR(MID(GL_Paste!$I4028,FIND("[",GL_Paste!$I4028)+1,FIND("]",GL_Paste!$I4028)-FIND("[",GL_Paste!$I4028)-1),"")))</f>
        <v/>
      </c>
      <c r="D4031">
        <f>IF(GL_Paste!$B4028="","",IFERROR(INDEX(DeptName,MATCH($C4031,DeptTag,0)),"UNALLOCATED"))</f>
        <v/>
      </c>
      <c r="E4031">
        <f>IF(GL_Paste!$B4028="","",IFERROR(INDEX(AcctCat,MATCH(GL_Paste!$B4028&amp;"",AcctCode,0)),"UNKNOWN"))</f>
        <v/>
      </c>
      <c r="F4031">
        <f>IF(GL_Paste!$B4028="","",IFERROR(INDEX(AcctSub,MATCH(GL_Paste!$B4028&amp;"",AcctCode,0)),"UNKNOWN"))</f>
        <v/>
      </c>
    </row>
    <row r="4032">
      <c r="A4032" s="40">
        <f>IF(GL_Paste!$B4029="","",N(GL_Paste!$H4029)-N(GL_Paste!$G4029))</f>
        <v/>
      </c>
      <c r="B4032" s="43">
        <f>IF(GL_Paste!$B4029="","",DATE(YEAR(GL_Paste!$E4029),MONTH(GL_Paste!$E4029),1))</f>
        <v/>
      </c>
      <c r="C4032">
        <f>IF(GL_Paste!$B4029="","",IF(TRIM(GL_Paste!$M4029)&lt;&gt;"",TRIM(GL_Paste!$M4029),IFERROR(MID(GL_Paste!$I4029,FIND("[",GL_Paste!$I4029)+1,FIND("]",GL_Paste!$I4029)-FIND("[",GL_Paste!$I4029)-1),"")))</f>
        <v/>
      </c>
      <c r="D4032">
        <f>IF(GL_Paste!$B4029="","",IFERROR(INDEX(DeptName,MATCH($C4032,DeptTag,0)),"UNALLOCATED"))</f>
        <v/>
      </c>
      <c r="E4032">
        <f>IF(GL_Paste!$B4029="","",IFERROR(INDEX(AcctCat,MATCH(GL_Paste!$B4029&amp;"",AcctCode,0)),"UNKNOWN"))</f>
        <v/>
      </c>
      <c r="F4032">
        <f>IF(GL_Paste!$B4029="","",IFERROR(INDEX(AcctSub,MATCH(GL_Paste!$B4029&amp;"",AcctCode,0)),"UNKNOWN"))</f>
        <v/>
      </c>
    </row>
    <row r="4033">
      <c r="A4033" s="40">
        <f>IF(GL_Paste!$B4030="","",N(GL_Paste!$H4030)-N(GL_Paste!$G4030))</f>
        <v/>
      </c>
      <c r="B4033" s="43">
        <f>IF(GL_Paste!$B4030="","",DATE(YEAR(GL_Paste!$E4030),MONTH(GL_Paste!$E4030),1))</f>
        <v/>
      </c>
      <c r="C4033">
        <f>IF(GL_Paste!$B4030="","",IF(TRIM(GL_Paste!$M4030)&lt;&gt;"",TRIM(GL_Paste!$M4030),IFERROR(MID(GL_Paste!$I4030,FIND("[",GL_Paste!$I4030)+1,FIND("]",GL_Paste!$I4030)-FIND("[",GL_Paste!$I4030)-1),"")))</f>
        <v/>
      </c>
      <c r="D4033">
        <f>IF(GL_Paste!$B4030="","",IFERROR(INDEX(DeptName,MATCH($C4033,DeptTag,0)),"UNALLOCATED"))</f>
        <v/>
      </c>
      <c r="E4033">
        <f>IF(GL_Paste!$B4030="","",IFERROR(INDEX(AcctCat,MATCH(GL_Paste!$B4030&amp;"",AcctCode,0)),"UNKNOWN"))</f>
        <v/>
      </c>
      <c r="F4033">
        <f>IF(GL_Paste!$B4030="","",IFERROR(INDEX(AcctSub,MATCH(GL_Paste!$B4030&amp;"",AcctCode,0)),"UNKNOWN"))</f>
        <v/>
      </c>
    </row>
    <row r="4034">
      <c r="A4034" s="40">
        <f>IF(GL_Paste!$B4031="","",N(GL_Paste!$H4031)-N(GL_Paste!$G4031))</f>
        <v/>
      </c>
      <c r="B4034" s="43">
        <f>IF(GL_Paste!$B4031="","",DATE(YEAR(GL_Paste!$E4031),MONTH(GL_Paste!$E4031),1))</f>
        <v/>
      </c>
      <c r="C4034">
        <f>IF(GL_Paste!$B4031="","",IF(TRIM(GL_Paste!$M4031)&lt;&gt;"",TRIM(GL_Paste!$M4031),IFERROR(MID(GL_Paste!$I4031,FIND("[",GL_Paste!$I4031)+1,FIND("]",GL_Paste!$I4031)-FIND("[",GL_Paste!$I4031)-1),"")))</f>
        <v/>
      </c>
      <c r="D4034">
        <f>IF(GL_Paste!$B4031="","",IFERROR(INDEX(DeptName,MATCH($C4034,DeptTag,0)),"UNALLOCATED"))</f>
        <v/>
      </c>
      <c r="E4034">
        <f>IF(GL_Paste!$B4031="","",IFERROR(INDEX(AcctCat,MATCH(GL_Paste!$B4031&amp;"",AcctCode,0)),"UNKNOWN"))</f>
        <v/>
      </c>
      <c r="F4034">
        <f>IF(GL_Paste!$B4031="","",IFERROR(INDEX(AcctSub,MATCH(GL_Paste!$B4031&amp;"",AcctCode,0)),"UNKNOWN"))</f>
        <v/>
      </c>
    </row>
    <row r="4035">
      <c r="A4035" s="40">
        <f>IF(GL_Paste!$B4032="","",N(GL_Paste!$H4032)-N(GL_Paste!$G4032))</f>
        <v/>
      </c>
      <c r="B4035" s="43">
        <f>IF(GL_Paste!$B4032="","",DATE(YEAR(GL_Paste!$E4032),MONTH(GL_Paste!$E4032),1))</f>
        <v/>
      </c>
      <c r="C4035">
        <f>IF(GL_Paste!$B4032="","",IF(TRIM(GL_Paste!$M4032)&lt;&gt;"",TRIM(GL_Paste!$M4032),IFERROR(MID(GL_Paste!$I4032,FIND("[",GL_Paste!$I4032)+1,FIND("]",GL_Paste!$I4032)-FIND("[",GL_Paste!$I4032)-1),"")))</f>
        <v/>
      </c>
      <c r="D4035">
        <f>IF(GL_Paste!$B4032="","",IFERROR(INDEX(DeptName,MATCH($C4035,DeptTag,0)),"UNALLOCATED"))</f>
        <v/>
      </c>
      <c r="E4035">
        <f>IF(GL_Paste!$B4032="","",IFERROR(INDEX(AcctCat,MATCH(GL_Paste!$B4032&amp;"",AcctCode,0)),"UNKNOWN"))</f>
        <v/>
      </c>
      <c r="F4035">
        <f>IF(GL_Paste!$B4032="","",IFERROR(INDEX(AcctSub,MATCH(GL_Paste!$B4032&amp;"",AcctCode,0)),"UNKNOWN"))</f>
        <v/>
      </c>
    </row>
    <row r="4036">
      <c r="A4036" s="40">
        <f>IF(GL_Paste!$B4033="","",N(GL_Paste!$H4033)-N(GL_Paste!$G4033))</f>
        <v/>
      </c>
      <c r="B4036" s="43">
        <f>IF(GL_Paste!$B4033="","",DATE(YEAR(GL_Paste!$E4033),MONTH(GL_Paste!$E4033),1))</f>
        <v/>
      </c>
      <c r="C4036">
        <f>IF(GL_Paste!$B4033="","",IF(TRIM(GL_Paste!$M4033)&lt;&gt;"",TRIM(GL_Paste!$M4033),IFERROR(MID(GL_Paste!$I4033,FIND("[",GL_Paste!$I4033)+1,FIND("]",GL_Paste!$I4033)-FIND("[",GL_Paste!$I4033)-1),"")))</f>
        <v/>
      </c>
      <c r="D4036">
        <f>IF(GL_Paste!$B4033="","",IFERROR(INDEX(DeptName,MATCH($C4036,DeptTag,0)),"UNALLOCATED"))</f>
        <v/>
      </c>
      <c r="E4036">
        <f>IF(GL_Paste!$B4033="","",IFERROR(INDEX(AcctCat,MATCH(GL_Paste!$B4033&amp;"",AcctCode,0)),"UNKNOWN"))</f>
        <v/>
      </c>
      <c r="F4036">
        <f>IF(GL_Paste!$B4033="","",IFERROR(INDEX(AcctSub,MATCH(GL_Paste!$B4033&amp;"",AcctCode,0)),"UNKNOWN"))</f>
        <v/>
      </c>
    </row>
    <row r="4037">
      <c r="A4037" s="40">
        <f>IF(GL_Paste!$B4034="","",N(GL_Paste!$H4034)-N(GL_Paste!$G4034))</f>
        <v/>
      </c>
      <c r="B4037" s="43">
        <f>IF(GL_Paste!$B4034="","",DATE(YEAR(GL_Paste!$E4034),MONTH(GL_Paste!$E4034),1))</f>
        <v/>
      </c>
      <c r="C4037">
        <f>IF(GL_Paste!$B4034="","",IF(TRIM(GL_Paste!$M4034)&lt;&gt;"",TRIM(GL_Paste!$M4034),IFERROR(MID(GL_Paste!$I4034,FIND("[",GL_Paste!$I4034)+1,FIND("]",GL_Paste!$I4034)-FIND("[",GL_Paste!$I4034)-1),"")))</f>
        <v/>
      </c>
      <c r="D4037">
        <f>IF(GL_Paste!$B4034="","",IFERROR(INDEX(DeptName,MATCH($C4037,DeptTag,0)),"UNALLOCATED"))</f>
        <v/>
      </c>
      <c r="E4037">
        <f>IF(GL_Paste!$B4034="","",IFERROR(INDEX(AcctCat,MATCH(GL_Paste!$B4034&amp;"",AcctCode,0)),"UNKNOWN"))</f>
        <v/>
      </c>
      <c r="F4037">
        <f>IF(GL_Paste!$B4034="","",IFERROR(INDEX(AcctSub,MATCH(GL_Paste!$B4034&amp;"",AcctCode,0)),"UNKNOWN"))</f>
        <v/>
      </c>
    </row>
    <row r="4038">
      <c r="A4038" s="40">
        <f>IF(GL_Paste!$B4035="","",N(GL_Paste!$H4035)-N(GL_Paste!$G4035))</f>
        <v/>
      </c>
      <c r="B4038" s="43">
        <f>IF(GL_Paste!$B4035="","",DATE(YEAR(GL_Paste!$E4035),MONTH(GL_Paste!$E4035),1))</f>
        <v/>
      </c>
      <c r="C4038">
        <f>IF(GL_Paste!$B4035="","",IF(TRIM(GL_Paste!$M4035)&lt;&gt;"",TRIM(GL_Paste!$M4035),IFERROR(MID(GL_Paste!$I4035,FIND("[",GL_Paste!$I4035)+1,FIND("]",GL_Paste!$I4035)-FIND("[",GL_Paste!$I4035)-1),"")))</f>
        <v/>
      </c>
      <c r="D4038">
        <f>IF(GL_Paste!$B4035="","",IFERROR(INDEX(DeptName,MATCH($C4038,DeptTag,0)),"UNALLOCATED"))</f>
        <v/>
      </c>
      <c r="E4038">
        <f>IF(GL_Paste!$B4035="","",IFERROR(INDEX(AcctCat,MATCH(GL_Paste!$B4035&amp;"",AcctCode,0)),"UNKNOWN"))</f>
        <v/>
      </c>
      <c r="F4038">
        <f>IF(GL_Paste!$B4035="","",IFERROR(INDEX(AcctSub,MATCH(GL_Paste!$B4035&amp;"",AcctCode,0)),"UNKNOWN"))</f>
        <v/>
      </c>
    </row>
    <row r="4039">
      <c r="A4039" s="40">
        <f>IF(GL_Paste!$B4036="","",N(GL_Paste!$H4036)-N(GL_Paste!$G4036))</f>
        <v/>
      </c>
      <c r="B4039" s="43">
        <f>IF(GL_Paste!$B4036="","",DATE(YEAR(GL_Paste!$E4036),MONTH(GL_Paste!$E4036),1))</f>
        <v/>
      </c>
      <c r="C4039">
        <f>IF(GL_Paste!$B4036="","",IF(TRIM(GL_Paste!$M4036)&lt;&gt;"",TRIM(GL_Paste!$M4036),IFERROR(MID(GL_Paste!$I4036,FIND("[",GL_Paste!$I4036)+1,FIND("]",GL_Paste!$I4036)-FIND("[",GL_Paste!$I4036)-1),"")))</f>
        <v/>
      </c>
      <c r="D4039">
        <f>IF(GL_Paste!$B4036="","",IFERROR(INDEX(DeptName,MATCH($C4039,DeptTag,0)),"UNALLOCATED"))</f>
        <v/>
      </c>
      <c r="E4039">
        <f>IF(GL_Paste!$B4036="","",IFERROR(INDEX(AcctCat,MATCH(GL_Paste!$B4036&amp;"",AcctCode,0)),"UNKNOWN"))</f>
        <v/>
      </c>
      <c r="F4039">
        <f>IF(GL_Paste!$B4036="","",IFERROR(INDEX(AcctSub,MATCH(GL_Paste!$B4036&amp;"",AcctCode,0)),"UNKNOWN"))</f>
        <v/>
      </c>
    </row>
    <row r="4040">
      <c r="A4040" s="40">
        <f>IF(GL_Paste!$B4037="","",N(GL_Paste!$H4037)-N(GL_Paste!$G4037))</f>
        <v/>
      </c>
      <c r="B4040" s="43">
        <f>IF(GL_Paste!$B4037="","",DATE(YEAR(GL_Paste!$E4037),MONTH(GL_Paste!$E4037),1))</f>
        <v/>
      </c>
      <c r="C4040">
        <f>IF(GL_Paste!$B4037="","",IF(TRIM(GL_Paste!$M4037)&lt;&gt;"",TRIM(GL_Paste!$M4037),IFERROR(MID(GL_Paste!$I4037,FIND("[",GL_Paste!$I4037)+1,FIND("]",GL_Paste!$I4037)-FIND("[",GL_Paste!$I4037)-1),"")))</f>
        <v/>
      </c>
      <c r="D4040">
        <f>IF(GL_Paste!$B4037="","",IFERROR(INDEX(DeptName,MATCH($C4040,DeptTag,0)),"UNALLOCATED"))</f>
        <v/>
      </c>
      <c r="E4040">
        <f>IF(GL_Paste!$B4037="","",IFERROR(INDEX(AcctCat,MATCH(GL_Paste!$B4037&amp;"",AcctCode,0)),"UNKNOWN"))</f>
        <v/>
      </c>
      <c r="F4040">
        <f>IF(GL_Paste!$B4037="","",IFERROR(INDEX(AcctSub,MATCH(GL_Paste!$B4037&amp;"",AcctCode,0)),"UNKNOWN"))</f>
        <v/>
      </c>
    </row>
    <row r="4041">
      <c r="A4041" s="40">
        <f>IF(GL_Paste!$B4038="","",N(GL_Paste!$H4038)-N(GL_Paste!$G4038))</f>
        <v/>
      </c>
      <c r="B4041" s="43">
        <f>IF(GL_Paste!$B4038="","",DATE(YEAR(GL_Paste!$E4038),MONTH(GL_Paste!$E4038),1))</f>
        <v/>
      </c>
      <c r="C4041">
        <f>IF(GL_Paste!$B4038="","",IF(TRIM(GL_Paste!$M4038)&lt;&gt;"",TRIM(GL_Paste!$M4038),IFERROR(MID(GL_Paste!$I4038,FIND("[",GL_Paste!$I4038)+1,FIND("]",GL_Paste!$I4038)-FIND("[",GL_Paste!$I4038)-1),"")))</f>
        <v/>
      </c>
      <c r="D4041">
        <f>IF(GL_Paste!$B4038="","",IFERROR(INDEX(DeptName,MATCH($C4041,DeptTag,0)),"UNALLOCATED"))</f>
        <v/>
      </c>
      <c r="E4041">
        <f>IF(GL_Paste!$B4038="","",IFERROR(INDEX(AcctCat,MATCH(GL_Paste!$B4038&amp;"",AcctCode,0)),"UNKNOWN"))</f>
        <v/>
      </c>
      <c r="F4041">
        <f>IF(GL_Paste!$B4038="","",IFERROR(INDEX(AcctSub,MATCH(GL_Paste!$B4038&amp;"",AcctCode,0)),"UNKNOWN"))</f>
        <v/>
      </c>
    </row>
    <row r="4042">
      <c r="A4042" s="40">
        <f>IF(GL_Paste!$B4039="","",N(GL_Paste!$H4039)-N(GL_Paste!$G4039))</f>
        <v/>
      </c>
      <c r="B4042" s="43">
        <f>IF(GL_Paste!$B4039="","",DATE(YEAR(GL_Paste!$E4039),MONTH(GL_Paste!$E4039),1))</f>
        <v/>
      </c>
      <c r="C4042">
        <f>IF(GL_Paste!$B4039="","",IF(TRIM(GL_Paste!$M4039)&lt;&gt;"",TRIM(GL_Paste!$M4039),IFERROR(MID(GL_Paste!$I4039,FIND("[",GL_Paste!$I4039)+1,FIND("]",GL_Paste!$I4039)-FIND("[",GL_Paste!$I4039)-1),"")))</f>
        <v/>
      </c>
      <c r="D4042">
        <f>IF(GL_Paste!$B4039="","",IFERROR(INDEX(DeptName,MATCH($C4042,DeptTag,0)),"UNALLOCATED"))</f>
        <v/>
      </c>
      <c r="E4042">
        <f>IF(GL_Paste!$B4039="","",IFERROR(INDEX(AcctCat,MATCH(GL_Paste!$B4039&amp;"",AcctCode,0)),"UNKNOWN"))</f>
        <v/>
      </c>
      <c r="F4042">
        <f>IF(GL_Paste!$B4039="","",IFERROR(INDEX(AcctSub,MATCH(GL_Paste!$B4039&amp;"",AcctCode,0)),"UNKNOWN"))</f>
        <v/>
      </c>
    </row>
    <row r="4043">
      <c r="A4043" s="40">
        <f>IF(GL_Paste!$B4040="","",N(GL_Paste!$H4040)-N(GL_Paste!$G4040))</f>
        <v/>
      </c>
      <c r="B4043" s="43">
        <f>IF(GL_Paste!$B4040="","",DATE(YEAR(GL_Paste!$E4040),MONTH(GL_Paste!$E4040),1))</f>
        <v/>
      </c>
      <c r="C4043">
        <f>IF(GL_Paste!$B4040="","",IF(TRIM(GL_Paste!$M4040)&lt;&gt;"",TRIM(GL_Paste!$M4040),IFERROR(MID(GL_Paste!$I4040,FIND("[",GL_Paste!$I4040)+1,FIND("]",GL_Paste!$I4040)-FIND("[",GL_Paste!$I4040)-1),"")))</f>
        <v/>
      </c>
      <c r="D4043">
        <f>IF(GL_Paste!$B4040="","",IFERROR(INDEX(DeptName,MATCH($C4043,DeptTag,0)),"UNALLOCATED"))</f>
        <v/>
      </c>
      <c r="E4043">
        <f>IF(GL_Paste!$B4040="","",IFERROR(INDEX(AcctCat,MATCH(GL_Paste!$B4040&amp;"",AcctCode,0)),"UNKNOWN"))</f>
        <v/>
      </c>
      <c r="F4043">
        <f>IF(GL_Paste!$B4040="","",IFERROR(INDEX(AcctSub,MATCH(GL_Paste!$B4040&amp;"",AcctCode,0)),"UNKNOWN"))</f>
        <v/>
      </c>
    </row>
    <row r="4044">
      <c r="A4044" s="40">
        <f>IF(GL_Paste!$B4041="","",N(GL_Paste!$H4041)-N(GL_Paste!$G4041))</f>
        <v/>
      </c>
      <c r="B4044" s="43">
        <f>IF(GL_Paste!$B4041="","",DATE(YEAR(GL_Paste!$E4041),MONTH(GL_Paste!$E4041),1))</f>
        <v/>
      </c>
      <c r="C4044">
        <f>IF(GL_Paste!$B4041="","",IF(TRIM(GL_Paste!$M4041)&lt;&gt;"",TRIM(GL_Paste!$M4041),IFERROR(MID(GL_Paste!$I4041,FIND("[",GL_Paste!$I4041)+1,FIND("]",GL_Paste!$I4041)-FIND("[",GL_Paste!$I4041)-1),"")))</f>
        <v/>
      </c>
      <c r="D4044">
        <f>IF(GL_Paste!$B4041="","",IFERROR(INDEX(DeptName,MATCH($C4044,DeptTag,0)),"UNALLOCATED"))</f>
        <v/>
      </c>
      <c r="E4044">
        <f>IF(GL_Paste!$B4041="","",IFERROR(INDEX(AcctCat,MATCH(GL_Paste!$B4041&amp;"",AcctCode,0)),"UNKNOWN"))</f>
        <v/>
      </c>
      <c r="F4044">
        <f>IF(GL_Paste!$B4041="","",IFERROR(INDEX(AcctSub,MATCH(GL_Paste!$B4041&amp;"",AcctCode,0)),"UNKNOWN"))</f>
        <v/>
      </c>
    </row>
    <row r="4045">
      <c r="A4045" s="40">
        <f>IF(GL_Paste!$B4042="","",N(GL_Paste!$H4042)-N(GL_Paste!$G4042))</f>
        <v/>
      </c>
      <c r="B4045" s="43">
        <f>IF(GL_Paste!$B4042="","",DATE(YEAR(GL_Paste!$E4042),MONTH(GL_Paste!$E4042),1))</f>
        <v/>
      </c>
      <c r="C4045">
        <f>IF(GL_Paste!$B4042="","",IF(TRIM(GL_Paste!$M4042)&lt;&gt;"",TRIM(GL_Paste!$M4042),IFERROR(MID(GL_Paste!$I4042,FIND("[",GL_Paste!$I4042)+1,FIND("]",GL_Paste!$I4042)-FIND("[",GL_Paste!$I4042)-1),"")))</f>
        <v/>
      </c>
      <c r="D4045">
        <f>IF(GL_Paste!$B4042="","",IFERROR(INDEX(DeptName,MATCH($C4045,DeptTag,0)),"UNALLOCATED"))</f>
        <v/>
      </c>
      <c r="E4045">
        <f>IF(GL_Paste!$B4042="","",IFERROR(INDEX(AcctCat,MATCH(GL_Paste!$B4042&amp;"",AcctCode,0)),"UNKNOWN"))</f>
        <v/>
      </c>
      <c r="F4045">
        <f>IF(GL_Paste!$B4042="","",IFERROR(INDEX(AcctSub,MATCH(GL_Paste!$B4042&amp;"",AcctCode,0)),"UNKNOWN"))</f>
        <v/>
      </c>
    </row>
    <row r="4046">
      <c r="A4046" s="40">
        <f>IF(GL_Paste!$B4043="","",N(GL_Paste!$H4043)-N(GL_Paste!$G4043))</f>
        <v/>
      </c>
      <c r="B4046" s="43">
        <f>IF(GL_Paste!$B4043="","",DATE(YEAR(GL_Paste!$E4043),MONTH(GL_Paste!$E4043),1))</f>
        <v/>
      </c>
      <c r="C4046">
        <f>IF(GL_Paste!$B4043="","",IF(TRIM(GL_Paste!$M4043)&lt;&gt;"",TRIM(GL_Paste!$M4043),IFERROR(MID(GL_Paste!$I4043,FIND("[",GL_Paste!$I4043)+1,FIND("]",GL_Paste!$I4043)-FIND("[",GL_Paste!$I4043)-1),"")))</f>
        <v/>
      </c>
      <c r="D4046">
        <f>IF(GL_Paste!$B4043="","",IFERROR(INDEX(DeptName,MATCH($C4046,DeptTag,0)),"UNALLOCATED"))</f>
        <v/>
      </c>
      <c r="E4046">
        <f>IF(GL_Paste!$B4043="","",IFERROR(INDEX(AcctCat,MATCH(GL_Paste!$B4043&amp;"",AcctCode,0)),"UNKNOWN"))</f>
        <v/>
      </c>
      <c r="F4046">
        <f>IF(GL_Paste!$B4043="","",IFERROR(INDEX(AcctSub,MATCH(GL_Paste!$B4043&amp;"",AcctCode,0)),"UNKNOWN"))</f>
        <v/>
      </c>
    </row>
    <row r="4047">
      <c r="A4047" s="40">
        <f>IF(GL_Paste!$B4044="","",N(GL_Paste!$H4044)-N(GL_Paste!$G4044))</f>
        <v/>
      </c>
      <c r="B4047" s="43">
        <f>IF(GL_Paste!$B4044="","",DATE(YEAR(GL_Paste!$E4044),MONTH(GL_Paste!$E4044),1))</f>
        <v/>
      </c>
      <c r="C4047">
        <f>IF(GL_Paste!$B4044="","",IF(TRIM(GL_Paste!$M4044)&lt;&gt;"",TRIM(GL_Paste!$M4044),IFERROR(MID(GL_Paste!$I4044,FIND("[",GL_Paste!$I4044)+1,FIND("]",GL_Paste!$I4044)-FIND("[",GL_Paste!$I4044)-1),"")))</f>
        <v/>
      </c>
      <c r="D4047">
        <f>IF(GL_Paste!$B4044="","",IFERROR(INDEX(DeptName,MATCH($C4047,DeptTag,0)),"UNALLOCATED"))</f>
        <v/>
      </c>
      <c r="E4047">
        <f>IF(GL_Paste!$B4044="","",IFERROR(INDEX(AcctCat,MATCH(GL_Paste!$B4044&amp;"",AcctCode,0)),"UNKNOWN"))</f>
        <v/>
      </c>
      <c r="F4047">
        <f>IF(GL_Paste!$B4044="","",IFERROR(INDEX(AcctSub,MATCH(GL_Paste!$B4044&amp;"",AcctCode,0)),"UNKNOWN"))</f>
        <v/>
      </c>
    </row>
    <row r="4048">
      <c r="A4048" s="40">
        <f>IF(GL_Paste!$B4045="","",N(GL_Paste!$H4045)-N(GL_Paste!$G4045))</f>
        <v/>
      </c>
      <c r="B4048" s="43">
        <f>IF(GL_Paste!$B4045="","",DATE(YEAR(GL_Paste!$E4045),MONTH(GL_Paste!$E4045),1))</f>
        <v/>
      </c>
      <c r="C4048">
        <f>IF(GL_Paste!$B4045="","",IF(TRIM(GL_Paste!$M4045)&lt;&gt;"",TRIM(GL_Paste!$M4045),IFERROR(MID(GL_Paste!$I4045,FIND("[",GL_Paste!$I4045)+1,FIND("]",GL_Paste!$I4045)-FIND("[",GL_Paste!$I4045)-1),"")))</f>
        <v/>
      </c>
      <c r="D4048">
        <f>IF(GL_Paste!$B4045="","",IFERROR(INDEX(DeptName,MATCH($C4048,DeptTag,0)),"UNALLOCATED"))</f>
        <v/>
      </c>
      <c r="E4048">
        <f>IF(GL_Paste!$B4045="","",IFERROR(INDEX(AcctCat,MATCH(GL_Paste!$B4045&amp;"",AcctCode,0)),"UNKNOWN"))</f>
        <v/>
      </c>
      <c r="F4048">
        <f>IF(GL_Paste!$B4045="","",IFERROR(INDEX(AcctSub,MATCH(GL_Paste!$B4045&amp;"",AcctCode,0)),"UNKNOWN"))</f>
        <v/>
      </c>
    </row>
    <row r="4049">
      <c r="A4049" s="40">
        <f>IF(GL_Paste!$B4046="","",N(GL_Paste!$H4046)-N(GL_Paste!$G4046))</f>
        <v/>
      </c>
      <c r="B4049" s="43">
        <f>IF(GL_Paste!$B4046="","",DATE(YEAR(GL_Paste!$E4046),MONTH(GL_Paste!$E4046),1))</f>
        <v/>
      </c>
      <c r="C4049">
        <f>IF(GL_Paste!$B4046="","",IF(TRIM(GL_Paste!$M4046)&lt;&gt;"",TRIM(GL_Paste!$M4046),IFERROR(MID(GL_Paste!$I4046,FIND("[",GL_Paste!$I4046)+1,FIND("]",GL_Paste!$I4046)-FIND("[",GL_Paste!$I4046)-1),"")))</f>
        <v/>
      </c>
      <c r="D4049">
        <f>IF(GL_Paste!$B4046="","",IFERROR(INDEX(DeptName,MATCH($C4049,DeptTag,0)),"UNALLOCATED"))</f>
        <v/>
      </c>
      <c r="E4049">
        <f>IF(GL_Paste!$B4046="","",IFERROR(INDEX(AcctCat,MATCH(GL_Paste!$B4046&amp;"",AcctCode,0)),"UNKNOWN"))</f>
        <v/>
      </c>
      <c r="F4049">
        <f>IF(GL_Paste!$B4046="","",IFERROR(INDEX(AcctSub,MATCH(GL_Paste!$B4046&amp;"",AcctCode,0)),"UNKNOWN"))</f>
        <v/>
      </c>
    </row>
    <row r="4050">
      <c r="A4050" s="40">
        <f>IF(GL_Paste!$B4047="","",N(GL_Paste!$H4047)-N(GL_Paste!$G4047))</f>
        <v/>
      </c>
      <c r="B4050" s="43">
        <f>IF(GL_Paste!$B4047="","",DATE(YEAR(GL_Paste!$E4047),MONTH(GL_Paste!$E4047),1))</f>
        <v/>
      </c>
      <c r="C4050">
        <f>IF(GL_Paste!$B4047="","",IF(TRIM(GL_Paste!$M4047)&lt;&gt;"",TRIM(GL_Paste!$M4047),IFERROR(MID(GL_Paste!$I4047,FIND("[",GL_Paste!$I4047)+1,FIND("]",GL_Paste!$I4047)-FIND("[",GL_Paste!$I4047)-1),"")))</f>
        <v/>
      </c>
      <c r="D4050">
        <f>IF(GL_Paste!$B4047="","",IFERROR(INDEX(DeptName,MATCH($C4050,DeptTag,0)),"UNALLOCATED"))</f>
        <v/>
      </c>
      <c r="E4050">
        <f>IF(GL_Paste!$B4047="","",IFERROR(INDEX(AcctCat,MATCH(GL_Paste!$B4047&amp;"",AcctCode,0)),"UNKNOWN"))</f>
        <v/>
      </c>
      <c r="F4050">
        <f>IF(GL_Paste!$B4047="","",IFERROR(INDEX(AcctSub,MATCH(GL_Paste!$B4047&amp;"",AcctCode,0)),"UNKNOWN"))</f>
        <v/>
      </c>
    </row>
    <row r="4051">
      <c r="A4051" s="40">
        <f>IF(GL_Paste!$B4048="","",N(GL_Paste!$H4048)-N(GL_Paste!$G4048))</f>
        <v/>
      </c>
      <c r="B4051" s="43">
        <f>IF(GL_Paste!$B4048="","",DATE(YEAR(GL_Paste!$E4048),MONTH(GL_Paste!$E4048),1))</f>
        <v/>
      </c>
      <c r="C4051">
        <f>IF(GL_Paste!$B4048="","",IF(TRIM(GL_Paste!$M4048)&lt;&gt;"",TRIM(GL_Paste!$M4048),IFERROR(MID(GL_Paste!$I4048,FIND("[",GL_Paste!$I4048)+1,FIND("]",GL_Paste!$I4048)-FIND("[",GL_Paste!$I4048)-1),"")))</f>
        <v/>
      </c>
      <c r="D4051">
        <f>IF(GL_Paste!$B4048="","",IFERROR(INDEX(DeptName,MATCH($C4051,DeptTag,0)),"UNALLOCATED"))</f>
        <v/>
      </c>
      <c r="E4051">
        <f>IF(GL_Paste!$B4048="","",IFERROR(INDEX(AcctCat,MATCH(GL_Paste!$B4048&amp;"",AcctCode,0)),"UNKNOWN"))</f>
        <v/>
      </c>
      <c r="F4051">
        <f>IF(GL_Paste!$B4048="","",IFERROR(INDEX(AcctSub,MATCH(GL_Paste!$B4048&amp;"",AcctCode,0)),"UNKNOWN"))</f>
        <v/>
      </c>
    </row>
    <row r="4052">
      <c r="A4052" s="40">
        <f>IF(GL_Paste!$B4049="","",N(GL_Paste!$H4049)-N(GL_Paste!$G4049))</f>
        <v/>
      </c>
      <c r="B4052" s="43">
        <f>IF(GL_Paste!$B4049="","",DATE(YEAR(GL_Paste!$E4049),MONTH(GL_Paste!$E4049),1))</f>
        <v/>
      </c>
      <c r="C4052">
        <f>IF(GL_Paste!$B4049="","",IF(TRIM(GL_Paste!$M4049)&lt;&gt;"",TRIM(GL_Paste!$M4049),IFERROR(MID(GL_Paste!$I4049,FIND("[",GL_Paste!$I4049)+1,FIND("]",GL_Paste!$I4049)-FIND("[",GL_Paste!$I4049)-1),"")))</f>
        <v/>
      </c>
      <c r="D4052">
        <f>IF(GL_Paste!$B4049="","",IFERROR(INDEX(DeptName,MATCH($C4052,DeptTag,0)),"UNALLOCATED"))</f>
        <v/>
      </c>
      <c r="E4052">
        <f>IF(GL_Paste!$B4049="","",IFERROR(INDEX(AcctCat,MATCH(GL_Paste!$B4049&amp;"",AcctCode,0)),"UNKNOWN"))</f>
        <v/>
      </c>
      <c r="F4052">
        <f>IF(GL_Paste!$B4049="","",IFERROR(INDEX(AcctSub,MATCH(GL_Paste!$B4049&amp;"",AcctCode,0)),"UNKNOWN"))</f>
        <v/>
      </c>
    </row>
    <row r="4053">
      <c r="A4053" s="40">
        <f>IF(GL_Paste!$B4050="","",N(GL_Paste!$H4050)-N(GL_Paste!$G4050))</f>
        <v/>
      </c>
      <c r="B4053" s="43">
        <f>IF(GL_Paste!$B4050="","",DATE(YEAR(GL_Paste!$E4050),MONTH(GL_Paste!$E4050),1))</f>
        <v/>
      </c>
      <c r="C4053">
        <f>IF(GL_Paste!$B4050="","",IF(TRIM(GL_Paste!$M4050)&lt;&gt;"",TRIM(GL_Paste!$M4050),IFERROR(MID(GL_Paste!$I4050,FIND("[",GL_Paste!$I4050)+1,FIND("]",GL_Paste!$I4050)-FIND("[",GL_Paste!$I4050)-1),"")))</f>
        <v/>
      </c>
      <c r="D4053">
        <f>IF(GL_Paste!$B4050="","",IFERROR(INDEX(DeptName,MATCH($C4053,DeptTag,0)),"UNALLOCATED"))</f>
        <v/>
      </c>
      <c r="E4053">
        <f>IF(GL_Paste!$B4050="","",IFERROR(INDEX(AcctCat,MATCH(GL_Paste!$B4050&amp;"",AcctCode,0)),"UNKNOWN"))</f>
        <v/>
      </c>
      <c r="F4053">
        <f>IF(GL_Paste!$B4050="","",IFERROR(INDEX(AcctSub,MATCH(GL_Paste!$B4050&amp;"",AcctCode,0)),"UNKNOWN"))</f>
        <v/>
      </c>
    </row>
    <row r="4054">
      <c r="A4054" s="40">
        <f>IF(GL_Paste!$B4051="","",N(GL_Paste!$H4051)-N(GL_Paste!$G4051))</f>
        <v/>
      </c>
      <c r="B4054" s="43">
        <f>IF(GL_Paste!$B4051="","",DATE(YEAR(GL_Paste!$E4051),MONTH(GL_Paste!$E4051),1))</f>
        <v/>
      </c>
      <c r="C4054">
        <f>IF(GL_Paste!$B4051="","",IF(TRIM(GL_Paste!$M4051)&lt;&gt;"",TRIM(GL_Paste!$M4051),IFERROR(MID(GL_Paste!$I4051,FIND("[",GL_Paste!$I4051)+1,FIND("]",GL_Paste!$I4051)-FIND("[",GL_Paste!$I4051)-1),"")))</f>
        <v/>
      </c>
      <c r="D4054">
        <f>IF(GL_Paste!$B4051="","",IFERROR(INDEX(DeptName,MATCH($C4054,DeptTag,0)),"UNALLOCATED"))</f>
        <v/>
      </c>
      <c r="E4054">
        <f>IF(GL_Paste!$B4051="","",IFERROR(INDEX(AcctCat,MATCH(GL_Paste!$B4051&amp;"",AcctCode,0)),"UNKNOWN"))</f>
        <v/>
      </c>
      <c r="F4054">
        <f>IF(GL_Paste!$B4051="","",IFERROR(INDEX(AcctSub,MATCH(GL_Paste!$B4051&amp;"",AcctCode,0)),"UNKNOWN"))</f>
        <v/>
      </c>
    </row>
    <row r="4055">
      <c r="A4055" s="40">
        <f>IF(GL_Paste!$B4052="","",N(GL_Paste!$H4052)-N(GL_Paste!$G4052))</f>
        <v/>
      </c>
      <c r="B4055" s="43">
        <f>IF(GL_Paste!$B4052="","",DATE(YEAR(GL_Paste!$E4052),MONTH(GL_Paste!$E4052),1))</f>
        <v/>
      </c>
      <c r="C4055">
        <f>IF(GL_Paste!$B4052="","",IF(TRIM(GL_Paste!$M4052)&lt;&gt;"",TRIM(GL_Paste!$M4052),IFERROR(MID(GL_Paste!$I4052,FIND("[",GL_Paste!$I4052)+1,FIND("]",GL_Paste!$I4052)-FIND("[",GL_Paste!$I4052)-1),"")))</f>
        <v/>
      </c>
      <c r="D4055">
        <f>IF(GL_Paste!$B4052="","",IFERROR(INDEX(DeptName,MATCH($C4055,DeptTag,0)),"UNALLOCATED"))</f>
        <v/>
      </c>
      <c r="E4055">
        <f>IF(GL_Paste!$B4052="","",IFERROR(INDEX(AcctCat,MATCH(GL_Paste!$B4052&amp;"",AcctCode,0)),"UNKNOWN"))</f>
        <v/>
      </c>
      <c r="F4055">
        <f>IF(GL_Paste!$B4052="","",IFERROR(INDEX(AcctSub,MATCH(GL_Paste!$B4052&amp;"",AcctCode,0)),"UNKNOWN"))</f>
        <v/>
      </c>
    </row>
    <row r="4056">
      <c r="A4056" s="40">
        <f>IF(GL_Paste!$B4053="","",N(GL_Paste!$H4053)-N(GL_Paste!$G4053))</f>
        <v/>
      </c>
      <c r="B4056" s="43">
        <f>IF(GL_Paste!$B4053="","",DATE(YEAR(GL_Paste!$E4053),MONTH(GL_Paste!$E4053),1))</f>
        <v/>
      </c>
      <c r="C4056">
        <f>IF(GL_Paste!$B4053="","",IF(TRIM(GL_Paste!$M4053)&lt;&gt;"",TRIM(GL_Paste!$M4053),IFERROR(MID(GL_Paste!$I4053,FIND("[",GL_Paste!$I4053)+1,FIND("]",GL_Paste!$I4053)-FIND("[",GL_Paste!$I4053)-1),"")))</f>
        <v/>
      </c>
      <c r="D4056">
        <f>IF(GL_Paste!$B4053="","",IFERROR(INDEX(DeptName,MATCH($C4056,DeptTag,0)),"UNALLOCATED"))</f>
        <v/>
      </c>
      <c r="E4056">
        <f>IF(GL_Paste!$B4053="","",IFERROR(INDEX(AcctCat,MATCH(GL_Paste!$B4053&amp;"",AcctCode,0)),"UNKNOWN"))</f>
        <v/>
      </c>
      <c r="F4056">
        <f>IF(GL_Paste!$B4053="","",IFERROR(INDEX(AcctSub,MATCH(GL_Paste!$B4053&amp;"",AcctCode,0)),"UNKNOWN"))</f>
        <v/>
      </c>
    </row>
    <row r="4057">
      <c r="A4057" s="40">
        <f>IF(GL_Paste!$B4054="","",N(GL_Paste!$H4054)-N(GL_Paste!$G4054))</f>
        <v/>
      </c>
      <c r="B4057" s="43">
        <f>IF(GL_Paste!$B4054="","",DATE(YEAR(GL_Paste!$E4054),MONTH(GL_Paste!$E4054),1))</f>
        <v/>
      </c>
      <c r="C4057">
        <f>IF(GL_Paste!$B4054="","",IF(TRIM(GL_Paste!$M4054)&lt;&gt;"",TRIM(GL_Paste!$M4054),IFERROR(MID(GL_Paste!$I4054,FIND("[",GL_Paste!$I4054)+1,FIND("]",GL_Paste!$I4054)-FIND("[",GL_Paste!$I4054)-1),"")))</f>
        <v/>
      </c>
      <c r="D4057">
        <f>IF(GL_Paste!$B4054="","",IFERROR(INDEX(DeptName,MATCH($C4057,DeptTag,0)),"UNALLOCATED"))</f>
        <v/>
      </c>
      <c r="E4057">
        <f>IF(GL_Paste!$B4054="","",IFERROR(INDEX(AcctCat,MATCH(GL_Paste!$B4054&amp;"",AcctCode,0)),"UNKNOWN"))</f>
        <v/>
      </c>
      <c r="F4057">
        <f>IF(GL_Paste!$B4054="","",IFERROR(INDEX(AcctSub,MATCH(GL_Paste!$B4054&amp;"",AcctCode,0)),"UNKNOWN"))</f>
        <v/>
      </c>
    </row>
    <row r="4058">
      <c r="A4058" s="40">
        <f>IF(GL_Paste!$B4055="","",N(GL_Paste!$H4055)-N(GL_Paste!$G4055))</f>
        <v/>
      </c>
      <c r="B4058" s="43">
        <f>IF(GL_Paste!$B4055="","",DATE(YEAR(GL_Paste!$E4055),MONTH(GL_Paste!$E4055),1))</f>
        <v/>
      </c>
      <c r="C4058">
        <f>IF(GL_Paste!$B4055="","",IF(TRIM(GL_Paste!$M4055)&lt;&gt;"",TRIM(GL_Paste!$M4055),IFERROR(MID(GL_Paste!$I4055,FIND("[",GL_Paste!$I4055)+1,FIND("]",GL_Paste!$I4055)-FIND("[",GL_Paste!$I4055)-1),"")))</f>
        <v/>
      </c>
      <c r="D4058">
        <f>IF(GL_Paste!$B4055="","",IFERROR(INDEX(DeptName,MATCH($C4058,DeptTag,0)),"UNALLOCATED"))</f>
        <v/>
      </c>
      <c r="E4058">
        <f>IF(GL_Paste!$B4055="","",IFERROR(INDEX(AcctCat,MATCH(GL_Paste!$B4055&amp;"",AcctCode,0)),"UNKNOWN"))</f>
        <v/>
      </c>
      <c r="F4058">
        <f>IF(GL_Paste!$B4055="","",IFERROR(INDEX(AcctSub,MATCH(GL_Paste!$B4055&amp;"",AcctCode,0)),"UNKNOWN"))</f>
        <v/>
      </c>
    </row>
    <row r="4059">
      <c r="A4059" s="40">
        <f>IF(GL_Paste!$B4056="","",N(GL_Paste!$H4056)-N(GL_Paste!$G4056))</f>
        <v/>
      </c>
      <c r="B4059" s="43">
        <f>IF(GL_Paste!$B4056="","",DATE(YEAR(GL_Paste!$E4056),MONTH(GL_Paste!$E4056),1))</f>
        <v/>
      </c>
      <c r="C4059">
        <f>IF(GL_Paste!$B4056="","",IF(TRIM(GL_Paste!$M4056)&lt;&gt;"",TRIM(GL_Paste!$M4056),IFERROR(MID(GL_Paste!$I4056,FIND("[",GL_Paste!$I4056)+1,FIND("]",GL_Paste!$I4056)-FIND("[",GL_Paste!$I4056)-1),"")))</f>
        <v/>
      </c>
      <c r="D4059">
        <f>IF(GL_Paste!$B4056="","",IFERROR(INDEX(DeptName,MATCH($C4059,DeptTag,0)),"UNALLOCATED"))</f>
        <v/>
      </c>
      <c r="E4059">
        <f>IF(GL_Paste!$B4056="","",IFERROR(INDEX(AcctCat,MATCH(GL_Paste!$B4056&amp;"",AcctCode,0)),"UNKNOWN"))</f>
        <v/>
      </c>
      <c r="F4059">
        <f>IF(GL_Paste!$B4056="","",IFERROR(INDEX(AcctSub,MATCH(GL_Paste!$B4056&amp;"",AcctCode,0)),"UNKNOWN"))</f>
        <v/>
      </c>
    </row>
    <row r="4060">
      <c r="A4060" s="40">
        <f>IF(GL_Paste!$B4057="","",N(GL_Paste!$H4057)-N(GL_Paste!$G4057))</f>
        <v/>
      </c>
      <c r="B4060" s="43">
        <f>IF(GL_Paste!$B4057="","",DATE(YEAR(GL_Paste!$E4057),MONTH(GL_Paste!$E4057),1))</f>
        <v/>
      </c>
      <c r="C4060">
        <f>IF(GL_Paste!$B4057="","",IF(TRIM(GL_Paste!$M4057)&lt;&gt;"",TRIM(GL_Paste!$M4057),IFERROR(MID(GL_Paste!$I4057,FIND("[",GL_Paste!$I4057)+1,FIND("]",GL_Paste!$I4057)-FIND("[",GL_Paste!$I4057)-1),"")))</f>
        <v/>
      </c>
      <c r="D4060">
        <f>IF(GL_Paste!$B4057="","",IFERROR(INDEX(DeptName,MATCH($C4060,DeptTag,0)),"UNALLOCATED"))</f>
        <v/>
      </c>
      <c r="E4060">
        <f>IF(GL_Paste!$B4057="","",IFERROR(INDEX(AcctCat,MATCH(GL_Paste!$B4057&amp;"",AcctCode,0)),"UNKNOWN"))</f>
        <v/>
      </c>
      <c r="F4060">
        <f>IF(GL_Paste!$B4057="","",IFERROR(INDEX(AcctSub,MATCH(GL_Paste!$B4057&amp;"",AcctCode,0)),"UNKNOWN"))</f>
        <v/>
      </c>
    </row>
    <row r="4061">
      <c r="A4061" s="40">
        <f>IF(GL_Paste!$B4058="","",N(GL_Paste!$H4058)-N(GL_Paste!$G4058))</f>
        <v/>
      </c>
      <c r="B4061" s="43">
        <f>IF(GL_Paste!$B4058="","",DATE(YEAR(GL_Paste!$E4058),MONTH(GL_Paste!$E4058),1))</f>
        <v/>
      </c>
      <c r="C4061">
        <f>IF(GL_Paste!$B4058="","",IF(TRIM(GL_Paste!$M4058)&lt;&gt;"",TRIM(GL_Paste!$M4058),IFERROR(MID(GL_Paste!$I4058,FIND("[",GL_Paste!$I4058)+1,FIND("]",GL_Paste!$I4058)-FIND("[",GL_Paste!$I4058)-1),"")))</f>
        <v/>
      </c>
      <c r="D4061">
        <f>IF(GL_Paste!$B4058="","",IFERROR(INDEX(DeptName,MATCH($C4061,DeptTag,0)),"UNALLOCATED"))</f>
        <v/>
      </c>
      <c r="E4061">
        <f>IF(GL_Paste!$B4058="","",IFERROR(INDEX(AcctCat,MATCH(GL_Paste!$B4058&amp;"",AcctCode,0)),"UNKNOWN"))</f>
        <v/>
      </c>
      <c r="F4061">
        <f>IF(GL_Paste!$B4058="","",IFERROR(INDEX(AcctSub,MATCH(GL_Paste!$B4058&amp;"",AcctCode,0)),"UNKNOWN"))</f>
        <v/>
      </c>
    </row>
    <row r="4062">
      <c r="A4062" s="40">
        <f>IF(GL_Paste!$B4059="","",N(GL_Paste!$H4059)-N(GL_Paste!$G4059))</f>
        <v/>
      </c>
      <c r="B4062" s="43">
        <f>IF(GL_Paste!$B4059="","",DATE(YEAR(GL_Paste!$E4059),MONTH(GL_Paste!$E4059),1))</f>
        <v/>
      </c>
      <c r="C4062">
        <f>IF(GL_Paste!$B4059="","",IF(TRIM(GL_Paste!$M4059)&lt;&gt;"",TRIM(GL_Paste!$M4059),IFERROR(MID(GL_Paste!$I4059,FIND("[",GL_Paste!$I4059)+1,FIND("]",GL_Paste!$I4059)-FIND("[",GL_Paste!$I4059)-1),"")))</f>
        <v/>
      </c>
      <c r="D4062">
        <f>IF(GL_Paste!$B4059="","",IFERROR(INDEX(DeptName,MATCH($C4062,DeptTag,0)),"UNALLOCATED"))</f>
        <v/>
      </c>
      <c r="E4062">
        <f>IF(GL_Paste!$B4059="","",IFERROR(INDEX(AcctCat,MATCH(GL_Paste!$B4059&amp;"",AcctCode,0)),"UNKNOWN"))</f>
        <v/>
      </c>
      <c r="F4062">
        <f>IF(GL_Paste!$B4059="","",IFERROR(INDEX(AcctSub,MATCH(GL_Paste!$B4059&amp;"",AcctCode,0)),"UNKNOWN"))</f>
        <v/>
      </c>
    </row>
    <row r="4063">
      <c r="A4063" s="40">
        <f>IF(GL_Paste!$B4060="","",N(GL_Paste!$H4060)-N(GL_Paste!$G4060))</f>
        <v/>
      </c>
      <c r="B4063" s="43">
        <f>IF(GL_Paste!$B4060="","",DATE(YEAR(GL_Paste!$E4060),MONTH(GL_Paste!$E4060),1))</f>
        <v/>
      </c>
      <c r="C4063">
        <f>IF(GL_Paste!$B4060="","",IF(TRIM(GL_Paste!$M4060)&lt;&gt;"",TRIM(GL_Paste!$M4060),IFERROR(MID(GL_Paste!$I4060,FIND("[",GL_Paste!$I4060)+1,FIND("]",GL_Paste!$I4060)-FIND("[",GL_Paste!$I4060)-1),"")))</f>
        <v/>
      </c>
      <c r="D4063">
        <f>IF(GL_Paste!$B4060="","",IFERROR(INDEX(DeptName,MATCH($C4063,DeptTag,0)),"UNALLOCATED"))</f>
        <v/>
      </c>
      <c r="E4063">
        <f>IF(GL_Paste!$B4060="","",IFERROR(INDEX(AcctCat,MATCH(GL_Paste!$B4060&amp;"",AcctCode,0)),"UNKNOWN"))</f>
        <v/>
      </c>
      <c r="F4063">
        <f>IF(GL_Paste!$B4060="","",IFERROR(INDEX(AcctSub,MATCH(GL_Paste!$B4060&amp;"",AcctCode,0)),"UNKNOWN"))</f>
        <v/>
      </c>
    </row>
    <row r="4064">
      <c r="A4064" s="40">
        <f>IF(GL_Paste!$B4061="","",N(GL_Paste!$H4061)-N(GL_Paste!$G4061))</f>
        <v/>
      </c>
      <c r="B4064" s="43">
        <f>IF(GL_Paste!$B4061="","",DATE(YEAR(GL_Paste!$E4061),MONTH(GL_Paste!$E4061),1))</f>
        <v/>
      </c>
      <c r="C4064">
        <f>IF(GL_Paste!$B4061="","",IF(TRIM(GL_Paste!$M4061)&lt;&gt;"",TRIM(GL_Paste!$M4061),IFERROR(MID(GL_Paste!$I4061,FIND("[",GL_Paste!$I4061)+1,FIND("]",GL_Paste!$I4061)-FIND("[",GL_Paste!$I4061)-1),"")))</f>
        <v/>
      </c>
      <c r="D4064">
        <f>IF(GL_Paste!$B4061="","",IFERROR(INDEX(DeptName,MATCH($C4064,DeptTag,0)),"UNALLOCATED"))</f>
        <v/>
      </c>
      <c r="E4064">
        <f>IF(GL_Paste!$B4061="","",IFERROR(INDEX(AcctCat,MATCH(GL_Paste!$B4061&amp;"",AcctCode,0)),"UNKNOWN"))</f>
        <v/>
      </c>
      <c r="F4064">
        <f>IF(GL_Paste!$B4061="","",IFERROR(INDEX(AcctSub,MATCH(GL_Paste!$B4061&amp;"",AcctCode,0)),"UNKNOWN"))</f>
        <v/>
      </c>
    </row>
    <row r="4065">
      <c r="A4065" s="40">
        <f>IF(GL_Paste!$B4062="","",N(GL_Paste!$H4062)-N(GL_Paste!$G4062))</f>
        <v/>
      </c>
      <c r="B4065" s="43">
        <f>IF(GL_Paste!$B4062="","",DATE(YEAR(GL_Paste!$E4062),MONTH(GL_Paste!$E4062),1))</f>
        <v/>
      </c>
      <c r="C4065">
        <f>IF(GL_Paste!$B4062="","",IF(TRIM(GL_Paste!$M4062)&lt;&gt;"",TRIM(GL_Paste!$M4062),IFERROR(MID(GL_Paste!$I4062,FIND("[",GL_Paste!$I4062)+1,FIND("]",GL_Paste!$I4062)-FIND("[",GL_Paste!$I4062)-1),"")))</f>
        <v/>
      </c>
      <c r="D4065">
        <f>IF(GL_Paste!$B4062="","",IFERROR(INDEX(DeptName,MATCH($C4065,DeptTag,0)),"UNALLOCATED"))</f>
        <v/>
      </c>
      <c r="E4065">
        <f>IF(GL_Paste!$B4062="","",IFERROR(INDEX(AcctCat,MATCH(GL_Paste!$B4062&amp;"",AcctCode,0)),"UNKNOWN"))</f>
        <v/>
      </c>
      <c r="F4065">
        <f>IF(GL_Paste!$B4062="","",IFERROR(INDEX(AcctSub,MATCH(GL_Paste!$B4062&amp;"",AcctCode,0)),"UNKNOWN"))</f>
        <v/>
      </c>
    </row>
    <row r="4066">
      <c r="A4066" s="40">
        <f>IF(GL_Paste!$B4063="","",N(GL_Paste!$H4063)-N(GL_Paste!$G4063))</f>
        <v/>
      </c>
      <c r="B4066" s="43">
        <f>IF(GL_Paste!$B4063="","",DATE(YEAR(GL_Paste!$E4063),MONTH(GL_Paste!$E4063),1))</f>
        <v/>
      </c>
      <c r="C4066">
        <f>IF(GL_Paste!$B4063="","",IF(TRIM(GL_Paste!$M4063)&lt;&gt;"",TRIM(GL_Paste!$M4063),IFERROR(MID(GL_Paste!$I4063,FIND("[",GL_Paste!$I4063)+1,FIND("]",GL_Paste!$I4063)-FIND("[",GL_Paste!$I4063)-1),"")))</f>
        <v/>
      </c>
      <c r="D4066">
        <f>IF(GL_Paste!$B4063="","",IFERROR(INDEX(DeptName,MATCH($C4066,DeptTag,0)),"UNALLOCATED"))</f>
        <v/>
      </c>
      <c r="E4066">
        <f>IF(GL_Paste!$B4063="","",IFERROR(INDEX(AcctCat,MATCH(GL_Paste!$B4063&amp;"",AcctCode,0)),"UNKNOWN"))</f>
        <v/>
      </c>
      <c r="F4066">
        <f>IF(GL_Paste!$B4063="","",IFERROR(INDEX(AcctSub,MATCH(GL_Paste!$B4063&amp;"",AcctCode,0)),"UNKNOWN"))</f>
        <v/>
      </c>
    </row>
    <row r="4067">
      <c r="A4067" s="40">
        <f>IF(GL_Paste!$B4064="","",N(GL_Paste!$H4064)-N(GL_Paste!$G4064))</f>
        <v/>
      </c>
      <c r="B4067" s="43">
        <f>IF(GL_Paste!$B4064="","",DATE(YEAR(GL_Paste!$E4064),MONTH(GL_Paste!$E4064),1))</f>
        <v/>
      </c>
      <c r="C4067">
        <f>IF(GL_Paste!$B4064="","",IF(TRIM(GL_Paste!$M4064)&lt;&gt;"",TRIM(GL_Paste!$M4064),IFERROR(MID(GL_Paste!$I4064,FIND("[",GL_Paste!$I4064)+1,FIND("]",GL_Paste!$I4064)-FIND("[",GL_Paste!$I4064)-1),"")))</f>
        <v/>
      </c>
      <c r="D4067">
        <f>IF(GL_Paste!$B4064="","",IFERROR(INDEX(DeptName,MATCH($C4067,DeptTag,0)),"UNALLOCATED"))</f>
        <v/>
      </c>
      <c r="E4067">
        <f>IF(GL_Paste!$B4064="","",IFERROR(INDEX(AcctCat,MATCH(GL_Paste!$B4064&amp;"",AcctCode,0)),"UNKNOWN"))</f>
        <v/>
      </c>
      <c r="F4067">
        <f>IF(GL_Paste!$B4064="","",IFERROR(INDEX(AcctSub,MATCH(GL_Paste!$B4064&amp;"",AcctCode,0)),"UNKNOWN"))</f>
        <v/>
      </c>
    </row>
    <row r="4068">
      <c r="A4068" s="40">
        <f>IF(GL_Paste!$B4065="","",N(GL_Paste!$H4065)-N(GL_Paste!$G4065))</f>
        <v/>
      </c>
      <c r="B4068" s="43">
        <f>IF(GL_Paste!$B4065="","",DATE(YEAR(GL_Paste!$E4065),MONTH(GL_Paste!$E4065),1))</f>
        <v/>
      </c>
      <c r="C4068">
        <f>IF(GL_Paste!$B4065="","",IF(TRIM(GL_Paste!$M4065)&lt;&gt;"",TRIM(GL_Paste!$M4065),IFERROR(MID(GL_Paste!$I4065,FIND("[",GL_Paste!$I4065)+1,FIND("]",GL_Paste!$I4065)-FIND("[",GL_Paste!$I4065)-1),"")))</f>
        <v/>
      </c>
      <c r="D4068">
        <f>IF(GL_Paste!$B4065="","",IFERROR(INDEX(DeptName,MATCH($C4068,DeptTag,0)),"UNALLOCATED"))</f>
        <v/>
      </c>
      <c r="E4068">
        <f>IF(GL_Paste!$B4065="","",IFERROR(INDEX(AcctCat,MATCH(GL_Paste!$B4065&amp;"",AcctCode,0)),"UNKNOWN"))</f>
        <v/>
      </c>
      <c r="F4068">
        <f>IF(GL_Paste!$B4065="","",IFERROR(INDEX(AcctSub,MATCH(GL_Paste!$B4065&amp;"",AcctCode,0)),"UNKNOWN"))</f>
        <v/>
      </c>
    </row>
    <row r="4069">
      <c r="A4069" s="40">
        <f>IF(GL_Paste!$B4066="","",N(GL_Paste!$H4066)-N(GL_Paste!$G4066))</f>
        <v/>
      </c>
      <c r="B4069" s="43">
        <f>IF(GL_Paste!$B4066="","",DATE(YEAR(GL_Paste!$E4066),MONTH(GL_Paste!$E4066),1))</f>
        <v/>
      </c>
      <c r="C4069">
        <f>IF(GL_Paste!$B4066="","",IF(TRIM(GL_Paste!$M4066)&lt;&gt;"",TRIM(GL_Paste!$M4066),IFERROR(MID(GL_Paste!$I4066,FIND("[",GL_Paste!$I4066)+1,FIND("]",GL_Paste!$I4066)-FIND("[",GL_Paste!$I4066)-1),"")))</f>
        <v/>
      </c>
      <c r="D4069">
        <f>IF(GL_Paste!$B4066="","",IFERROR(INDEX(DeptName,MATCH($C4069,DeptTag,0)),"UNALLOCATED"))</f>
        <v/>
      </c>
      <c r="E4069">
        <f>IF(GL_Paste!$B4066="","",IFERROR(INDEX(AcctCat,MATCH(GL_Paste!$B4066&amp;"",AcctCode,0)),"UNKNOWN"))</f>
        <v/>
      </c>
      <c r="F4069">
        <f>IF(GL_Paste!$B4066="","",IFERROR(INDEX(AcctSub,MATCH(GL_Paste!$B4066&amp;"",AcctCode,0)),"UNKNOWN"))</f>
        <v/>
      </c>
    </row>
    <row r="4070">
      <c r="A4070" s="40">
        <f>IF(GL_Paste!$B4067="","",N(GL_Paste!$H4067)-N(GL_Paste!$G4067))</f>
        <v/>
      </c>
      <c r="B4070" s="43">
        <f>IF(GL_Paste!$B4067="","",DATE(YEAR(GL_Paste!$E4067),MONTH(GL_Paste!$E4067),1))</f>
        <v/>
      </c>
      <c r="C4070">
        <f>IF(GL_Paste!$B4067="","",IF(TRIM(GL_Paste!$M4067)&lt;&gt;"",TRIM(GL_Paste!$M4067),IFERROR(MID(GL_Paste!$I4067,FIND("[",GL_Paste!$I4067)+1,FIND("]",GL_Paste!$I4067)-FIND("[",GL_Paste!$I4067)-1),"")))</f>
        <v/>
      </c>
      <c r="D4070">
        <f>IF(GL_Paste!$B4067="","",IFERROR(INDEX(DeptName,MATCH($C4070,DeptTag,0)),"UNALLOCATED"))</f>
        <v/>
      </c>
      <c r="E4070">
        <f>IF(GL_Paste!$B4067="","",IFERROR(INDEX(AcctCat,MATCH(GL_Paste!$B4067&amp;"",AcctCode,0)),"UNKNOWN"))</f>
        <v/>
      </c>
      <c r="F4070">
        <f>IF(GL_Paste!$B4067="","",IFERROR(INDEX(AcctSub,MATCH(GL_Paste!$B4067&amp;"",AcctCode,0)),"UNKNOWN"))</f>
        <v/>
      </c>
    </row>
    <row r="4071">
      <c r="A4071" s="40">
        <f>IF(GL_Paste!$B4068="","",N(GL_Paste!$H4068)-N(GL_Paste!$G4068))</f>
        <v/>
      </c>
      <c r="B4071" s="43">
        <f>IF(GL_Paste!$B4068="","",DATE(YEAR(GL_Paste!$E4068),MONTH(GL_Paste!$E4068),1))</f>
        <v/>
      </c>
      <c r="C4071">
        <f>IF(GL_Paste!$B4068="","",IF(TRIM(GL_Paste!$M4068)&lt;&gt;"",TRIM(GL_Paste!$M4068),IFERROR(MID(GL_Paste!$I4068,FIND("[",GL_Paste!$I4068)+1,FIND("]",GL_Paste!$I4068)-FIND("[",GL_Paste!$I4068)-1),"")))</f>
        <v/>
      </c>
      <c r="D4071">
        <f>IF(GL_Paste!$B4068="","",IFERROR(INDEX(DeptName,MATCH($C4071,DeptTag,0)),"UNALLOCATED"))</f>
        <v/>
      </c>
      <c r="E4071">
        <f>IF(GL_Paste!$B4068="","",IFERROR(INDEX(AcctCat,MATCH(GL_Paste!$B4068&amp;"",AcctCode,0)),"UNKNOWN"))</f>
        <v/>
      </c>
      <c r="F4071">
        <f>IF(GL_Paste!$B4068="","",IFERROR(INDEX(AcctSub,MATCH(GL_Paste!$B4068&amp;"",AcctCode,0)),"UNKNOWN"))</f>
        <v/>
      </c>
    </row>
    <row r="4072">
      <c r="A4072" s="40">
        <f>IF(GL_Paste!$B4069="","",N(GL_Paste!$H4069)-N(GL_Paste!$G4069))</f>
        <v/>
      </c>
      <c r="B4072" s="43">
        <f>IF(GL_Paste!$B4069="","",DATE(YEAR(GL_Paste!$E4069),MONTH(GL_Paste!$E4069),1))</f>
        <v/>
      </c>
      <c r="C4072">
        <f>IF(GL_Paste!$B4069="","",IF(TRIM(GL_Paste!$M4069)&lt;&gt;"",TRIM(GL_Paste!$M4069),IFERROR(MID(GL_Paste!$I4069,FIND("[",GL_Paste!$I4069)+1,FIND("]",GL_Paste!$I4069)-FIND("[",GL_Paste!$I4069)-1),"")))</f>
        <v/>
      </c>
      <c r="D4072">
        <f>IF(GL_Paste!$B4069="","",IFERROR(INDEX(DeptName,MATCH($C4072,DeptTag,0)),"UNALLOCATED"))</f>
        <v/>
      </c>
      <c r="E4072">
        <f>IF(GL_Paste!$B4069="","",IFERROR(INDEX(AcctCat,MATCH(GL_Paste!$B4069&amp;"",AcctCode,0)),"UNKNOWN"))</f>
        <v/>
      </c>
      <c r="F4072">
        <f>IF(GL_Paste!$B4069="","",IFERROR(INDEX(AcctSub,MATCH(GL_Paste!$B4069&amp;"",AcctCode,0)),"UNKNOWN"))</f>
        <v/>
      </c>
    </row>
    <row r="4073">
      <c r="A4073" s="40">
        <f>IF(GL_Paste!$B4070="","",N(GL_Paste!$H4070)-N(GL_Paste!$G4070))</f>
        <v/>
      </c>
      <c r="B4073" s="43">
        <f>IF(GL_Paste!$B4070="","",DATE(YEAR(GL_Paste!$E4070),MONTH(GL_Paste!$E4070),1))</f>
        <v/>
      </c>
      <c r="C4073">
        <f>IF(GL_Paste!$B4070="","",IF(TRIM(GL_Paste!$M4070)&lt;&gt;"",TRIM(GL_Paste!$M4070),IFERROR(MID(GL_Paste!$I4070,FIND("[",GL_Paste!$I4070)+1,FIND("]",GL_Paste!$I4070)-FIND("[",GL_Paste!$I4070)-1),"")))</f>
        <v/>
      </c>
      <c r="D4073">
        <f>IF(GL_Paste!$B4070="","",IFERROR(INDEX(DeptName,MATCH($C4073,DeptTag,0)),"UNALLOCATED"))</f>
        <v/>
      </c>
      <c r="E4073">
        <f>IF(GL_Paste!$B4070="","",IFERROR(INDEX(AcctCat,MATCH(GL_Paste!$B4070&amp;"",AcctCode,0)),"UNKNOWN"))</f>
        <v/>
      </c>
      <c r="F4073">
        <f>IF(GL_Paste!$B4070="","",IFERROR(INDEX(AcctSub,MATCH(GL_Paste!$B4070&amp;"",AcctCode,0)),"UNKNOWN"))</f>
        <v/>
      </c>
    </row>
    <row r="4074">
      <c r="A4074" s="40">
        <f>IF(GL_Paste!$B4071="","",N(GL_Paste!$H4071)-N(GL_Paste!$G4071))</f>
        <v/>
      </c>
      <c r="B4074" s="43">
        <f>IF(GL_Paste!$B4071="","",DATE(YEAR(GL_Paste!$E4071),MONTH(GL_Paste!$E4071),1))</f>
        <v/>
      </c>
      <c r="C4074">
        <f>IF(GL_Paste!$B4071="","",IF(TRIM(GL_Paste!$M4071)&lt;&gt;"",TRIM(GL_Paste!$M4071),IFERROR(MID(GL_Paste!$I4071,FIND("[",GL_Paste!$I4071)+1,FIND("]",GL_Paste!$I4071)-FIND("[",GL_Paste!$I4071)-1),"")))</f>
        <v/>
      </c>
      <c r="D4074">
        <f>IF(GL_Paste!$B4071="","",IFERROR(INDEX(DeptName,MATCH($C4074,DeptTag,0)),"UNALLOCATED"))</f>
        <v/>
      </c>
      <c r="E4074">
        <f>IF(GL_Paste!$B4071="","",IFERROR(INDEX(AcctCat,MATCH(GL_Paste!$B4071&amp;"",AcctCode,0)),"UNKNOWN"))</f>
        <v/>
      </c>
      <c r="F4074">
        <f>IF(GL_Paste!$B4071="","",IFERROR(INDEX(AcctSub,MATCH(GL_Paste!$B4071&amp;"",AcctCode,0)),"UNKNOWN"))</f>
        <v/>
      </c>
    </row>
    <row r="4075">
      <c r="A4075" s="40">
        <f>IF(GL_Paste!$B4072="","",N(GL_Paste!$H4072)-N(GL_Paste!$G4072))</f>
        <v/>
      </c>
      <c r="B4075" s="43">
        <f>IF(GL_Paste!$B4072="","",DATE(YEAR(GL_Paste!$E4072),MONTH(GL_Paste!$E4072),1))</f>
        <v/>
      </c>
      <c r="C4075">
        <f>IF(GL_Paste!$B4072="","",IF(TRIM(GL_Paste!$M4072)&lt;&gt;"",TRIM(GL_Paste!$M4072),IFERROR(MID(GL_Paste!$I4072,FIND("[",GL_Paste!$I4072)+1,FIND("]",GL_Paste!$I4072)-FIND("[",GL_Paste!$I4072)-1),"")))</f>
        <v/>
      </c>
      <c r="D4075">
        <f>IF(GL_Paste!$B4072="","",IFERROR(INDEX(DeptName,MATCH($C4075,DeptTag,0)),"UNALLOCATED"))</f>
        <v/>
      </c>
      <c r="E4075">
        <f>IF(GL_Paste!$B4072="","",IFERROR(INDEX(AcctCat,MATCH(GL_Paste!$B4072&amp;"",AcctCode,0)),"UNKNOWN"))</f>
        <v/>
      </c>
      <c r="F4075">
        <f>IF(GL_Paste!$B4072="","",IFERROR(INDEX(AcctSub,MATCH(GL_Paste!$B4072&amp;"",AcctCode,0)),"UNKNOWN"))</f>
        <v/>
      </c>
    </row>
    <row r="4076">
      <c r="A4076" s="40">
        <f>IF(GL_Paste!$B4073="","",N(GL_Paste!$H4073)-N(GL_Paste!$G4073))</f>
        <v/>
      </c>
      <c r="B4076" s="43">
        <f>IF(GL_Paste!$B4073="","",DATE(YEAR(GL_Paste!$E4073),MONTH(GL_Paste!$E4073),1))</f>
        <v/>
      </c>
      <c r="C4076">
        <f>IF(GL_Paste!$B4073="","",IF(TRIM(GL_Paste!$M4073)&lt;&gt;"",TRIM(GL_Paste!$M4073),IFERROR(MID(GL_Paste!$I4073,FIND("[",GL_Paste!$I4073)+1,FIND("]",GL_Paste!$I4073)-FIND("[",GL_Paste!$I4073)-1),"")))</f>
        <v/>
      </c>
      <c r="D4076">
        <f>IF(GL_Paste!$B4073="","",IFERROR(INDEX(DeptName,MATCH($C4076,DeptTag,0)),"UNALLOCATED"))</f>
        <v/>
      </c>
      <c r="E4076">
        <f>IF(GL_Paste!$B4073="","",IFERROR(INDEX(AcctCat,MATCH(GL_Paste!$B4073&amp;"",AcctCode,0)),"UNKNOWN"))</f>
        <v/>
      </c>
      <c r="F4076">
        <f>IF(GL_Paste!$B4073="","",IFERROR(INDEX(AcctSub,MATCH(GL_Paste!$B4073&amp;"",AcctCode,0)),"UNKNOWN"))</f>
        <v/>
      </c>
    </row>
    <row r="4077">
      <c r="A4077" s="40">
        <f>IF(GL_Paste!$B4074="","",N(GL_Paste!$H4074)-N(GL_Paste!$G4074))</f>
        <v/>
      </c>
      <c r="B4077" s="43">
        <f>IF(GL_Paste!$B4074="","",DATE(YEAR(GL_Paste!$E4074),MONTH(GL_Paste!$E4074),1))</f>
        <v/>
      </c>
      <c r="C4077">
        <f>IF(GL_Paste!$B4074="","",IF(TRIM(GL_Paste!$M4074)&lt;&gt;"",TRIM(GL_Paste!$M4074),IFERROR(MID(GL_Paste!$I4074,FIND("[",GL_Paste!$I4074)+1,FIND("]",GL_Paste!$I4074)-FIND("[",GL_Paste!$I4074)-1),"")))</f>
        <v/>
      </c>
      <c r="D4077">
        <f>IF(GL_Paste!$B4074="","",IFERROR(INDEX(DeptName,MATCH($C4077,DeptTag,0)),"UNALLOCATED"))</f>
        <v/>
      </c>
      <c r="E4077">
        <f>IF(GL_Paste!$B4074="","",IFERROR(INDEX(AcctCat,MATCH(GL_Paste!$B4074&amp;"",AcctCode,0)),"UNKNOWN"))</f>
        <v/>
      </c>
      <c r="F4077">
        <f>IF(GL_Paste!$B4074="","",IFERROR(INDEX(AcctSub,MATCH(GL_Paste!$B4074&amp;"",AcctCode,0)),"UNKNOWN"))</f>
        <v/>
      </c>
    </row>
    <row r="4078">
      <c r="A4078" s="40">
        <f>IF(GL_Paste!$B4075="","",N(GL_Paste!$H4075)-N(GL_Paste!$G4075))</f>
        <v/>
      </c>
      <c r="B4078" s="43">
        <f>IF(GL_Paste!$B4075="","",DATE(YEAR(GL_Paste!$E4075),MONTH(GL_Paste!$E4075),1))</f>
        <v/>
      </c>
      <c r="C4078">
        <f>IF(GL_Paste!$B4075="","",IF(TRIM(GL_Paste!$M4075)&lt;&gt;"",TRIM(GL_Paste!$M4075),IFERROR(MID(GL_Paste!$I4075,FIND("[",GL_Paste!$I4075)+1,FIND("]",GL_Paste!$I4075)-FIND("[",GL_Paste!$I4075)-1),"")))</f>
        <v/>
      </c>
      <c r="D4078">
        <f>IF(GL_Paste!$B4075="","",IFERROR(INDEX(DeptName,MATCH($C4078,DeptTag,0)),"UNALLOCATED"))</f>
        <v/>
      </c>
      <c r="E4078">
        <f>IF(GL_Paste!$B4075="","",IFERROR(INDEX(AcctCat,MATCH(GL_Paste!$B4075&amp;"",AcctCode,0)),"UNKNOWN"))</f>
        <v/>
      </c>
      <c r="F4078">
        <f>IF(GL_Paste!$B4075="","",IFERROR(INDEX(AcctSub,MATCH(GL_Paste!$B4075&amp;"",AcctCode,0)),"UNKNOWN"))</f>
        <v/>
      </c>
    </row>
    <row r="4079">
      <c r="A4079" s="40">
        <f>IF(GL_Paste!$B4076="","",N(GL_Paste!$H4076)-N(GL_Paste!$G4076))</f>
        <v/>
      </c>
      <c r="B4079" s="43">
        <f>IF(GL_Paste!$B4076="","",DATE(YEAR(GL_Paste!$E4076),MONTH(GL_Paste!$E4076),1))</f>
        <v/>
      </c>
      <c r="C4079">
        <f>IF(GL_Paste!$B4076="","",IF(TRIM(GL_Paste!$M4076)&lt;&gt;"",TRIM(GL_Paste!$M4076),IFERROR(MID(GL_Paste!$I4076,FIND("[",GL_Paste!$I4076)+1,FIND("]",GL_Paste!$I4076)-FIND("[",GL_Paste!$I4076)-1),"")))</f>
        <v/>
      </c>
      <c r="D4079">
        <f>IF(GL_Paste!$B4076="","",IFERROR(INDEX(DeptName,MATCH($C4079,DeptTag,0)),"UNALLOCATED"))</f>
        <v/>
      </c>
      <c r="E4079">
        <f>IF(GL_Paste!$B4076="","",IFERROR(INDEX(AcctCat,MATCH(GL_Paste!$B4076&amp;"",AcctCode,0)),"UNKNOWN"))</f>
        <v/>
      </c>
      <c r="F4079">
        <f>IF(GL_Paste!$B4076="","",IFERROR(INDEX(AcctSub,MATCH(GL_Paste!$B4076&amp;"",AcctCode,0)),"UNKNOWN"))</f>
        <v/>
      </c>
    </row>
    <row r="4080">
      <c r="A4080" s="40">
        <f>IF(GL_Paste!$B4077="","",N(GL_Paste!$H4077)-N(GL_Paste!$G4077))</f>
        <v/>
      </c>
      <c r="B4080" s="43">
        <f>IF(GL_Paste!$B4077="","",DATE(YEAR(GL_Paste!$E4077),MONTH(GL_Paste!$E4077),1))</f>
        <v/>
      </c>
      <c r="C4080">
        <f>IF(GL_Paste!$B4077="","",IF(TRIM(GL_Paste!$M4077)&lt;&gt;"",TRIM(GL_Paste!$M4077),IFERROR(MID(GL_Paste!$I4077,FIND("[",GL_Paste!$I4077)+1,FIND("]",GL_Paste!$I4077)-FIND("[",GL_Paste!$I4077)-1),"")))</f>
        <v/>
      </c>
      <c r="D4080">
        <f>IF(GL_Paste!$B4077="","",IFERROR(INDEX(DeptName,MATCH($C4080,DeptTag,0)),"UNALLOCATED"))</f>
        <v/>
      </c>
      <c r="E4080">
        <f>IF(GL_Paste!$B4077="","",IFERROR(INDEX(AcctCat,MATCH(GL_Paste!$B4077&amp;"",AcctCode,0)),"UNKNOWN"))</f>
        <v/>
      </c>
      <c r="F4080">
        <f>IF(GL_Paste!$B4077="","",IFERROR(INDEX(AcctSub,MATCH(GL_Paste!$B4077&amp;"",AcctCode,0)),"UNKNOWN"))</f>
        <v/>
      </c>
    </row>
    <row r="4081">
      <c r="A4081" s="40">
        <f>IF(GL_Paste!$B4078="","",N(GL_Paste!$H4078)-N(GL_Paste!$G4078))</f>
        <v/>
      </c>
      <c r="B4081" s="43">
        <f>IF(GL_Paste!$B4078="","",DATE(YEAR(GL_Paste!$E4078),MONTH(GL_Paste!$E4078),1))</f>
        <v/>
      </c>
      <c r="C4081">
        <f>IF(GL_Paste!$B4078="","",IF(TRIM(GL_Paste!$M4078)&lt;&gt;"",TRIM(GL_Paste!$M4078),IFERROR(MID(GL_Paste!$I4078,FIND("[",GL_Paste!$I4078)+1,FIND("]",GL_Paste!$I4078)-FIND("[",GL_Paste!$I4078)-1),"")))</f>
        <v/>
      </c>
      <c r="D4081">
        <f>IF(GL_Paste!$B4078="","",IFERROR(INDEX(DeptName,MATCH($C4081,DeptTag,0)),"UNALLOCATED"))</f>
        <v/>
      </c>
      <c r="E4081">
        <f>IF(GL_Paste!$B4078="","",IFERROR(INDEX(AcctCat,MATCH(GL_Paste!$B4078&amp;"",AcctCode,0)),"UNKNOWN"))</f>
        <v/>
      </c>
      <c r="F4081">
        <f>IF(GL_Paste!$B4078="","",IFERROR(INDEX(AcctSub,MATCH(GL_Paste!$B4078&amp;"",AcctCode,0)),"UNKNOWN"))</f>
        <v/>
      </c>
    </row>
    <row r="4082">
      <c r="A4082" s="40">
        <f>IF(GL_Paste!$B4079="","",N(GL_Paste!$H4079)-N(GL_Paste!$G4079))</f>
        <v/>
      </c>
      <c r="B4082" s="43">
        <f>IF(GL_Paste!$B4079="","",DATE(YEAR(GL_Paste!$E4079),MONTH(GL_Paste!$E4079),1))</f>
        <v/>
      </c>
      <c r="C4082">
        <f>IF(GL_Paste!$B4079="","",IF(TRIM(GL_Paste!$M4079)&lt;&gt;"",TRIM(GL_Paste!$M4079),IFERROR(MID(GL_Paste!$I4079,FIND("[",GL_Paste!$I4079)+1,FIND("]",GL_Paste!$I4079)-FIND("[",GL_Paste!$I4079)-1),"")))</f>
        <v/>
      </c>
      <c r="D4082">
        <f>IF(GL_Paste!$B4079="","",IFERROR(INDEX(DeptName,MATCH($C4082,DeptTag,0)),"UNALLOCATED"))</f>
        <v/>
      </c>
      <c r="E4082">
        <f>IF(GL_Paste!$B4079="","",IFERROR(INDEX(AcctCat,MATCH(GL_Paste!$B4079&amp;"",AcctCode,0)),"UNKNOWN"))</f>
        <v/>
      </c>
      <c r="F4082">
        <f>IF(GL_Paste!$B4079="","",IFERROR(INDEX(AcctSub,MATCH(GL_Paste!$B4079&amp;"",AcctCode,0)),"UNKNOWN"))</f>
        <v/>
      </c>
    </row>
    <row r="4083">
      <c r="A4083" s="40">
        <f>IF(GL_Paste!$B4080="","",N(GL_Paste!$H4080)-N(GL_Paste!$G4080))</f>
        <v/>
      </c>
      <c r="B4083" s="43">
        <f>IF(GL_Paste!$B4080="","",DATE(YEAR(GL_Paste!$E4080),MONTH(GL_Paste!$E4080),1))</f>
        <v/>
      </c>
      <c r="C4083">
        <f>IF(GL_Paste!$B4080="","",IF(TRIM(GL_Paste!$M4080)&lt;&gt;"",TRIM(GL_Paste!$M4080),IFERROR(MID(GL_Paste!$I4080,FIND("[",GL_Paste!$I4080)+1,FIND("]",GL_Paste!$I4080)-FIND("[",GL_Paste!$I4080)-1),"")))</f>
        <v/>
      </c>
      <c r="D4083">
        <f>IF(GL_Paste!$B4080="","",IFERROR(INDEX(DeptName,MATCH($C4083,DeptTag,0)),"UNALLOCATED"))</f>
        <v/>
      </c>
      <c r="E4083">
        <f>IF(GL_Paste!$B4080="","",IFERROR(INDEX(AcctCat,MATCH(GL_Paste!$B4080&amp;"",AcctCode,0)),"UNKNOWN"))</f>
        <v/>
      </c>
      <c r="F4083">
        <f>IF(GL_Paste!$B4080="","",IFERROR(INDEX(AcctSub,MATCH(GL_Paste!$B4080&amp;"",AcctCode,0)),"UNKNOWN"))</f>
        <v/>
      </c>
    </row>
    <row r="4084">
      <c r="A4084" s="40">
        <f>IF(GL_Paste!$B4081="","",N(GL_Paste!$H4081)-N(GL_Paste!$G4081))</f>
        <v/>
      </c>
      <c r="B4084" s="43">
        <f>IF(GL_Paste!$B4081="","",DATE(YEAR(GL_Paste!$E4081),MONTH(GL_Paste!$E4081),1))</f>
        <v/>
      </c>
      <c r="C4084">
        <f>IF(GL_Paste!$B4081="","",IF(TRIM(GL_Paste!$M4081)&lt;&gt;"",TRIM(GL_Paste!$M4081),IFERROR(MID(GL_Paste!$I4081,FIND("[",GL_Paste!$I4081)+1,FIND("]",GL_Paste!$I4081)-FIND("[",GL_Paste!$I4081)-1),"")))</f>
        <v/>
      </c>
      <c r="D4084">
        <f>IF(GL_Paste!$B4081="","",IFERROR(INDEX(DeptName,MATCH($C4084,DeptTag,0)),"UNALLOCATED"))</f>
        <v/>
      </c>
      <c r="E4084">
        <f>IF(GL_Paste!$B4081="","",IFERROR(INDEX(AcctCat,MATCH(GL_Paste!$B4081&amp;"",AcctCode,0)),"UNKNOWN"))</f>
        <v/>
      </c>
      <c r="F4084">
        <f>IF(GL_Paste!$B4081="","",IFERROR(INDEX(AcctSub,MATCH(GL_Paste!$B4081&amp;"",AcctCode,0)),"UNKNOWN"))</f>
        <v/>
      </c>
    </row>
    <row r="4085">
      <c r="A4085" s="40">
        <f>IF(GL_Paste!$B4082="","",N(GL_Paste!$H4082)-N(GL_Paste!$G4082))</f>
        <v/>
      </c>
      <c r="B4085" s="43">
        <f>IF(GL_Paste!$B4082="","",DATE(YEAR(GL_Paste!$E4082),MONTH(GL_Paste!$E4082),1))</f>
        <v/>
      </c>
      <c r="C4085">
        <f>IF(GL_Paste!$B4082="","",IF(TRIM(GL_Paste!$M4082)&lt;&gt;"",TRIM(GL_Paste!$M4082),IFERROR(MID(GL_Paste!$I4082,FIND("[",GL_Paste!$I4082)+1,FIND("]",GL_Paste!$I4082)-FIND("[",GL_Paste!$I4082)-1),"")))</f>
        <v/>
      </c>
      <c r="D4085">
        <f>IF(GL_Paste!$B4082="","",IFERROR(INDEX(DeptName,MATCH($C4085,DeptTag,0)),"UNALLOCATED"))</f>
        <v/>
      </c>
      <c r="E4085">
        <f>IF(GL_Paste!$B4082="","",IFERROR(INDEX(AcctCat,MATCH(GL_Paste!$B4082&amp;"",AcctCode,0)),"UNKNOWN"))</f>
        <v/>
      </c>
      <c r="F4085">
        <f>IF(GL_Paste!$B4082="","",IFERROR(INDEX(AcctSub,MATCH(GL_Paste!$B4082&amp;"",AcctCode,0)),"UNKNOWN"))</f>
        <v/>
      </c>
    </row>
    <row r="4086">
      <c r="A4086" s="40">
        <f>IF(GL_Paste!$B4083="","",N(GL_Paste!$H4083)-N(GL_Paste!$G4083))</f>
        <v/>
      </c>
      <c r="B4086" s="43">
        <f>IF(GL_Paste!$B4083="","",DATE(YEAR(GL_Paste!$E4083),MONTH(GL_Paste!$E4083),1))</f>
        <v/>
      </c>
      <c r="C4086">
        <f>IF(GL_Paste!$B4083="","",IF(TRIM(GL_Paste!$M4083)&lt;&gt;"",TRIM(GL_Paste!$M4083),IFERROR(MID(GL_Paste!$I4083,FIND("[",GL_Paste!$I4083)+1,FIND("]",GL_Paste!$I4083)-FIND("[",GL_Paste!$I4083)-1),"")))</f>
        <v/>
      </c>
      <c r="D4086">
        <f>IF(GL_Paste!$B4083="","",IFERROR(INDEX(DeptName,MATCH($C4086,DeptTag,0)),"UNALLOCATED"))</f>
        <v/>
      </c>
      <c r="E4086">
        <f>IF(GL_Paste!$B4083="","",IFERROR(INDEX(AcctCat,MATCH(GL_Paste!$B4083&amp;"",AcctCode,0)),"UNKNOWN"))</f>
        <v/>
      </c>
      <c r="F4086">
        <f>IF(GL_Paste!$B4083="","",IFERROR(INDEX(AcctSub,MATCH(GL_Paste!$B4083&amp;"",AcctCode,0)),"UNKNOWN"))</f>
        <v/>
      </c>
    </row>
    <row r="4087">
      <c r="A4087" s="40">
        <f>IF(GL_Paste!$B4084="","",N(GL_Paste!$H4084)-N(GL_Paste!$G4084))</f>
        <v/>
      </c>
      <c r="B4087" s="43">
        <f>IF(GL_Paste!$B4084="","",DATE(YEAR(GL_Paste!$E4084),MONTH(GL_Paste!$E4084),1))</f>
        <v/>
      </c>
      <c r="C4087">
        <f>IF(GL_Paste!$B4084="","",IF(TRIM(GL_Paste!$M4084)&lt;&gt;"",TRIM(GL_Paste!$M4084),IFERROR(MID(GL_Paste!$I4084,FIND("[",GL_Paste!$I4084)+1,FIND("]",GL_Paste!$I4084)-FIND("[",GL_Paste!$I4084)-1),"")))</f>
        <v/>
      </c>
      <c r="D4087">
        <f>IF(GL_Paste!$B4084="","",IFERROR(INDEX(DeptName,MATCH($C4087,DeptTag,0)),"UNALLOCATED"))</f>
        <v/>
      </c>
      <c r="E4087">
        <f>IF(GL_Paste!$B4084="","",IFERROR(INDEX(AcctCat,MATCH(GL_Paste!$B4084&amp;"",AcctCode,0)),"UNKNOWN"))</f>
        <v/>
      </c>
      <c r="F4087">
        <f>IF(GL_Paste!$B4084="","",IFERROR(INDEX(AcctSub,MATCH(GL_Paste!$B4084&amp;"",AcctCode,0)),"UNKNOWN"))</f>
        <v/>
      </c>
    </row>
    <row r="4088">
      <c r="A4088" s="40">
        <f>IF(GL_Paste!$B4085="","",N(GL_Paste!$H4085)-N(GL_Paste!$G4085))</f>
        <v/>
      </c>
      <c r="B4088" s="43">
        <f>IF(GL_Paste!$B4085="","",DATE(YEAR(GL_Paste!$E4085),MONTH(GL_Paste!$E4085),1))</f>
        <v/>
      </c>
      <c r="C4088">
        <f>IF(GL_Paste!$B4085="","",IF(TRIM(GL_Paste!$M4085)&lt;&gt;"",TRIM(GL_Paste!$M4085),IFERROR(MID(GL_Paste!$I4085,FIND("[",GL_Paste!$I4085)+1,FIND("]",GL_Paste!$I4085)-FIND("[",GL_Paste!$I4085)-1),"")))</f>
        <v/>
      </c>
      <c r="D4088">
        <f>IF(GL_Paste!$B4085="","",IFERROR(INDEX(DeptName,MATCH($C4088,DeptTag,0)),"UNALLOCATED"))</f>
        <v/>
      </c>
      <c r="E4088">
        <f>IF(GL_Paste!$B4085="","",IFERROR(INDEX(AcctCat,MATCH(GL_Paste!$B4085&amp;"",AcctCode,0)),"UNKNOWN"))</f>
        <v/>
      </c>
      <c r="F4088">
        <f>IF(GL_Paste!$B4085="","",IFERROR(INDEX(AcctSub,MATCH(GL_Paste!$B4085&amp;"",AcctCode,0)),"UNKNOWN"))</f>
        <v/>
      </c>
    </row>
    <row r="4089">
      <c r="A4089" s="40">
        <f>IF(GL_Paste!$B4086="","",N(GL_Paste!$H4086)-N(GL_Paste!$G4086))</f>
        <v/>
      </c>
      <c r="B4089" s="43">
        <f>IF(GL_Paste!$B4086="","",DATE(YEAR(GL_Paste!$E4086),MONTH(GL_Paste!$E4086),1))</f>
        <v/>
      </c>
      <c r="C4089">
        <f>IF(GL_Paste!$B4086="","",IF(TRIM(GL_Paste!$M4086)&lt;&gt;"",TRIM(GL_Paste!$M4086),IFERROR(MID(GL_Paste!$I4086,FIND("[",GL_Paste!$I4086)+1,FIND("]",GL_Paste!$I4086)-FIND("[",GL_Paste!$I4086)-1),"")))</f>
        <v/>
      </c>
      <c r="D4089">
        <f>IF(GL_Paste!$B4086="","",IFERROR(INDEX(DeptName,MATCH($C4089,DeptTag,0)),"UNALLOCATED"))</f>
        <v/>
      </c>
      <c r="E4089">
        <f>IF(GL_Paste!$B4086="","",IFERROR(INDEX(AcctCat,MATCH(GL_Paste!$B4086&amp;"",AcctCode,0)),"UNKNOWN"))</f>
        <v/>
      </c>
      <c r="F4089">
        <f>IF(GL_Paste!$B4086="","",IFERROR(INDEX(AcctSub,MATCH(GL_Paste!$B4086&amp;"",AcctCode,0)),"UNKNOWN"))</f>
        <v/>
      </c>
    </row>
    <row r="4090">
      <c r="A4090" s="40">
        <f>IF(GL_Paste!$B4087="","",N(GL_Paste!$H4087)-N(GL_Paste!$G4087))</f>
        <v/>
      </c>
      <c r="B4090" s="43">
        <f>IF(GL_Paste!$B4087="","",DATE(YEAR(GL_Paste!$E4087),MONTH(GL_Paste!$E4087),1))</f>
        <v/>
      </c>
      <c r="C4090">
        <f>IF(GL_Paste!$B4087="","",IF(TRIM(GL_Paste!$M4087)&lt;&gt;"",TRIM(GL_Paste!$M4087),IFERROR(MID(GL_Paste!$I4087,FIND("[",GL_Paste!$I4087)+1,FIND("]",GL_Paste!$I4087)-FIND("[",GL_Paste!$I4087)-1),"")))</f>
        <v/>
      </c>
      <c r="D4090">
        <f>IF(GL_Paste!$B4087="","",IFERROR(INDEX(DeptName,MATCH($C4090,DeptTag,0)),"UNALLOCATED"))</f>
        <v/>
      </c>
      <c r="E4090">
        <f>IF(GL_Paste!$B4087="","",IFERROR(INDEX(AcctCat,MATCH(GL_Paste!$B4087&amp;"",AcctCode,0)),"UNKNOWN"))</f>
        <v/>
      </c>
      <c r="F4090">
        <f>IF(GL_Paste!$B4087="","",IFERROR(INDEX(AcctSub,MATCH(GL_Paste!$B4087&amp;"",AcctCode,0)),"UNKNOWN"))</f>
        <v/>
      </c>
    </row>
    <row r="4091">
      <c r="A4091" s="40">
        <f>IF(GL_Paste!$B4088="","",N(GL_Paste!$H4088)-N(GL_Paste!$G4088))</f>
        <v/>
      </c>
      <c r="B4091" s="43">
        <f>IF(GL_Paste!$B4088="","",DATE(YEAR(GL_Paste!$E4088),MONTH(GL_Paste!$E4088),1))</f>
        <v/>
      </c>
      <c r="C4091">
        <f>IF(GL_Paste!$B4088="","",IF(TRIM(GL_Paste!$M4088)&lt;&gt;"",TRIM(GL_Paste!$M4088),IFERROR(MID(GL_Paste!$I4088,FIND("[",GL_Paste!$I4088)+1,FIND("]",GL_Paste!$I4088)-FIND("[",GL_Paste!$I4088)-1),"")))</f>
        <v/>
      </c>
      <c r="D4091">
        <f>IF(GL_Paste!$B4088="","",IFERROR(INDEX(DeptName,MATCH($C4091,DeptTag,0)),"UNALLOCATED"))</f>
        <v/>
      </c>
      <c r="E4091">
        <f>IF(GL_Paste!$B4088="","",IFERROR(INDEX(AcctCat,MATCH(GL_Paste!$B4088&amp;"",AcctCode,0)),"UNKNOWN"))</f>
        <v/>
      </c>
      <c r="F4091">
        <f>IF(GL_Paste!$B4088="","",IFERROR(INDEX(AcctSub,MATCH(GL_Paste!$B4088&amp;"",AcctCode,0)),"UNKNOWN"))</f>
        <v/>
      </c>
    </row>
    <row r="4092">
      <c r="A4092" s="40">
        <f>IF(GL_Paste!$B4089="","",N(GL_Paste!$H4089)-N(GL_Paste!$G4089))</f>
        <v/>
      </c>
      <c r="B4092" s="43">
        <f>IF(GL_Paste!$B4089="","",DATE(YEAR(GL_Paste!$E4089),MONTH(GL_Paste!$E4089),1))</f>
        <v/>
      </c>
      <c r="C4092">
        <f>IF(GL_Paste!$B4089="","",IF(TRIM(GL_Paste!$M4089)&lt;&gt;"",TRIM(GL_Paste!$M4089),IFERROR(MID(GL_Paste!$I4089,FIND("[",GL_Paste!$I4089)+1,FIND("]",GL_Paste!$I4089)-FIND("[",GL_Paste!$I4089)-1),"")))</f>
        <v/>
      </c>
      <c r="D4092">
        <f>IF(GL_Paste!$B4089="","",IFERROR(INDEX(DeptName,MATCH($C4092,DeptTag,0)),"UNALLOCATED"))</f>
        <v/>
      </c>
      <c r="E4092">
        <f>IF(GL_Paste!$B4089="","",IFERROR(INDEX(AcctCat,MATCH(GL_Paste!$B4089&amp;"",AcctCode,0)),"UNKNOWN"))</f>
        <v/>
      </c>
      <c r="F4092">
        <f>IF(GL_Paste!$B4089="","",IFERROR(INDEX(AcctSub,MATCH(GL_Paste!$B4089&amp;"",AcctCode,0)),"UNKNOWN"))</f>
        <v/>
      </c>
    </row>
    <row r="4093">
      <c r="A4093" s="40">
        <f>IF(GL_Paste!$B4090="","",N(GL_Paste!$H4090)-N(GL_Paste!$G4090))</f>
        <v/>
      </c>
      <c r="B4093" s="43">
        <f>IF(GL_Paste!$B4090="","",DATE(YEAR(GL_Paste!$E4090),MONTH(GL_Paste!$E4090),1))</f>
        <v/>
      </c>
      <c r="C4093">
        <f>IF(GL_Paste!$B4090="","",IF(TRIM(GL_Paste!$M4090)&lt;&gt;"",TRIM(GL_Paste!$M4090),IFERROR(MID(GL_Paste!$I4090,FIND("[",GL_Paste!$I4090)+1,FIND("]",GL_Paste!$I4090)-FIND("[",GL_Paste!$I4090)-1),"")))</f>
        <v/>
      </c>
      <c r="D4093">
        <f>IF(GL_Paste!$B4090="","",IFERROR(INDEX(DeptName,MATCH($C4093,DeptTag,0)),"UNALLOCATED"))</f>
        <v/>
      </c>
      <c r="E4093">
        <f>IF(GL_Paste!$B4090="","",IFERROR(INDEX(AcctCat,MATCH(GL_Paste!$B4090&amp;"",AcctCode,0)),"UNKNOWN"))</f>
        <v/>
      </c>
      <c r="F4093">
        <f>IF(GL_Paste!$B4090="","",IFERROR(INDEX(AcctSub,MATCH(GL_Paste!$B4090&amp;"",AcctCode,0)),"UNKNOWN"))</f>
        <v/>
      </c>
    </row>
    <row r="4094">
      <c r="A4094" s="40">
        <f>IF(GL_Paste!$B4091="","",N(GL_Paste!$H4091)-N(GL_Paste!$G4091))</f>
        <v/>
      </c>
      <c r="B4094" s="43">
        <f>IF(GL_Paste!$B4091="","",DATE(YEAR(GL_Paste!$E4091),MONTH(GL_Paste!$E4091),1))</f>
        <v/>
      </c>
      <c r="C4094">
        <f>IF(GL_Paste!$B4091="","",IF(TRIM(GL_Paste!$M4091)&lt;&gt;"",TRIM(GL_Paste!$M4091),IFERROR(MID(GL_Paste!$I4091,FIND("[",GL_Paste!$I4091)+1,FIND("]",GL_Paste!$I4091)-FIND("[",GL_Paste!$I4091)-1),"")))</f>
        <v/>
      </c>
      <c r="D4094">
        <f>IF(GL_Paste!$B4091="","",IFERROR(INDEX(DeptName,MATCH($C4094,DeptTag,0)),"UNALLOCATED"))</f>
        <v/>
      </c>
      <c r="E4094">
        <f>IF(GL_Paste!$B4091="","",IFERROR(INDEX(AcctCat,MATCH(GL_Paste!$B4091&amp;"",AcctCode,0)),"UNKNOWN"))</f>
        <v/>
      </c>
      <c r="F4094">
        <f>IF(GL_Paste!$B4091="","",IFERROR(INDEX(AcctSub,MATCH(GL_Paste!$B4091&amp;"",AcctCode,0)),"UNKNOWN"))</f>
        <v/>
      </c>
    </row>
    <row r="4095">
      <c r="A4095" s="40">
        <f>IF(GL_Paste!$B4092="","",N(GL_Paste!$H4092)-N(GL_Paste!$G4092))</f>
        <v/>
      </c>
      <c r="B4095" s="43">
        <f>IF(GL_Paste!$B4092="","",DATE(YEAR(GL_Paste!$E4092),MONTH(GL_Paste!$E4092),1))</f>
        <v/>
      </c>
      <c r="C4095">
        <f>IF(GL_Paste!$B4092="","",IF(TRIM(GL_Paste!$M4092)&lt;&gt;"",TRIM(GL_Paste!$M4092),IFERROR(MID(GL_Paste!$I4092,FIND("[",GL_Paste!$I4092)+1,FIND("]",GL_Paste!$I4092)-FIND("[",GL_Paste!$I4092)-1),"")))</f>
        <v/>
      </c>
      <c r="D4095">
        <f>IF(GL_Paste!$B4092="","",IFERROR(INDEX(DeptName,MATCH($C4095,DeptTag,0)),"UNALLOCATED"))</f>
        <v/>
      </c>
      <c r="E4095">
        <f>IF(GL_Paste!$B4092="","",IFERROR(INDEX(AcctCat,MATCH(GL_Paste!$B4092&amp;"",AcctCode,0)),"UNKNOWN"))</f>
        <v/>
      </c>
      <c r="F4095">
        <f>IF(GL_Paste!$B4092="","",IFERROR(INDEX(AcctSub,MATCH(GL_Paste!$B4092&amp;"",AcctCode,0)),"UNKNOWN"))</f>
        <v/>
      </c>
    </row>
    <row r="4096">
      <c r="A4096" s="40">
        <f>IF(GL_Paste!$B4093="","",N(GL_Paste!$H4093)-N(GL_Paste!$G4093))</f>
        <v/>
      </c>
      <c r="B4096" s="43">
        <f>IF(GL_Paste!$B4093="","",DATE(YEAR(GL_Paste!$E4093),MONTH(GL_Paste!$E4093),1))</f>
        <v/>
      </c>
      <c r="C4096">
        <f>IF(GL_Paste!$B4093="","",IF(TRIM(GL_Paste!$M4093)&lt;&gt;"",TRIM(GL_Paste!$M4093),IFERROR(MID(GL_Paste!$I4093,FIND("[",GL_Paste!$I4093)+1,FIND("]",GL_Paste!$I4093)-FIND("[",GL_Paste!$I4093)-1),"")))</f>
        <v/>
      </c>
      <c r="D4096">
        <f>IF(GL_Paste!$B4093="","",IFERROR(INDEX(DeptName,MATCH($C4096,DeptTag,0)),"UNALLOCATED"))</f>
        <v/>
      </c>
      <c r="E4096">
        <f>IF(GL_Paste!$B4093="","",IFERROR(INDEX(AcctCat,MATCH(GL_Paste!$B4093&amp;"",AcctCode,0)),"UNKNOWN"))</f>
        <v/>
      </c>
      <c r="F4096">
        <f>IF(GL_Paste!$B4093="","",IFERROR(INDEX(AcctSub,MATCH(GL_Paste!$B4093&amp;"",AcctCode,0)),"UNKNOWN"))</f>
        <v/>
      </c>
    </row>
    <row r="4097">
      <c r="A4097" s="40">
        <f>IF(GL_Paste!$B4094="","",N(GL_Paste!$H4094)-N(GL_Paste!$G4094))</f>
        <v/>
      </c>
      <c r="B4097" s="43">
        <f>IF(GL_Paste!$B4094="","",DATE(YEAR(GL_Paste!$E4094),MONTH(GL_Paste!$E4094),1))</f>
        <v/>
      </c>
      <c r="C4097">
        <f>IF(GL_Paste!$B4094="","",IF(TRIM(GL_Paste!$M4094)&lt;&gt;"",TRIM(GL_Paste!$M4094),IFERROR(MID(GL_Paste!$I4094,FIND("[",GL_Paste!$I4094)+1,FIND("]",GL_Paste!$I4094)-FIND("[",GL_Paste!$I4094)-1),"")))</f>
        <v/>
      </c>
      <c r="D4097">
        <f>IF(GL_Paste!$B4094="","",IFERROR(INDEX(DeptName,MATCH($C4097,DeptTag,0)),"UNALLOCATED"))</f>
        <v/>
      </c>
      <c r="E4097">
        <f>IF(GL_Paste!$B4094="","",IFERROR(INDEX(AcctCat,MATCH(GL_Paste!$B4094&amp;"",AcctCode,0)),"UNKNOWN"))</f>
        <v/>
      </c>
      <c r="F4097">
        <f>IF(GL_Paste!$B4094="","",IFERROR(INDEX(AcctSub,MATCH(GL_Paste!$B4094&amp;"",AcctCode,0)),"UNKNOWN"))</f>
        <v/>
      </c>
    </row>
    <row r="4098">
      <c r="A4098" s="40">
        <f>IF(GL_Paste!$B4095="","",N(GL_Paste!$H4095)-N(GL_Paste!$G4095))</f>
        <v/>
      </c>
      <c r="B4098" s="43">
        <f>IF(GL_Paste!$B4095="","",DATE(YEAR(GL_Paste!$E4095),MONTH(GL_Paste!$E4095),1))</f>
        <v/>
      </c>
      <c r="C4098">
        <f>IF(GL_Paste!$B4095="","",IF(TRIM(GL_Paste!$M4095)&lt;&gt;"",TRIM(GL_Paste!$M4095),IFERROR(MID(GL_Paste!$I4095,FIND("[",GL_Paste!$I4095)+1,FIND("]",GL_Paste!$I4095)-FIND("[",GL_Paste!$I4095)-1),"")))</f>
        <v/>
      </c>
      <c r="D4098">
        <f>IF(GL_Paste!$B4095="","",IFERROR(INDEX(DeptName,MATCH($C4098,DeptTag,0)),"UNALLOCATED"))</f>
        <v/>
      </c>
      <c r="E4098">
        <f>IF(GL_Paste!$B4095="","",IFERROR(INDEX(AcctCat,MATCH(GL_Paste!$B4095&amp;"",AcctCode,0)),"UNKNOWN"))</f>
        <v/>
      </c>
      <c r="F4098">
        <f>IF(GL_Paste!$B4095="","",IFERROR(INDEX(AcctSub,MATCH(GL_Paste!$B4095&amp;"",AcctCode,0)),"UNKNOWN"))</f>
        <v/>
      </c>
    </row>
    <row r="4099">
      <c r="A4099" s="40">
        <f>IF(GL_Paste!$B4096="","",N(GL_Paste!$H4096)-N(GL_Paste!$G4096))</f>
        <v/>
      </c>
      <c r="B4099" s="43">
        <f>IF(GL_Paste!$B4096="","",DATE(YEAR(GL_Paste!$E4096),MONTH(GL_Paste!$E4096),1))</f>
        <v/>
      </c>
      <c r="C4099">
        <f>IF(GL_Paste!$B4096="","",IF(TRIM(GL_Paste!$M4096)&lt;&gt;"",TRIM(GL_Paste!$M4096),IFERROR(MID(GL_Paste!$I4096,FIND("[",GL_Paste!$I4096)+1,FIND("]",GL_Paste!$I4096)-FIND("[",GL_Paste!$I4096)-1),"")))</f>
        <v/>
      </c>
      <c r="D4099">
        <f>IF(GL_Paste!$B4096="","",IFERROR(INDEX(DeptName,MATCH($C4099,DeptTag,0)),"UNALLOCATED"))</f>
        <v/>
      </c>
      <c r="E4099">
        <f>IF(GL_Paste!$B4096="","",IFERROR(INDEX(AcctCat,MATCH(GL_Paste!$B4096&amp;"",AcctCode,0)),"UNKNOWN"))</f>
        <v/>
      </c>
      <c r="F4099">
        <f>IF(GL_Paste!$B4096="","",IFERROR(INDEX(AcctSub,MATCH(GL_Paste!$B4096&amp;"",AcctCode,0)),"UNKNOWN"))</f>
        <v/>
      </c>
    </row>
    <row r="4100">
      <c r="A4100" s="40">
        <f>IF(GL_Paste!$B4097="","",N(GL_Paste!$H4097)-N(GL_Paste!$G4097))</f>
        <v/>
      </c>
      <c r="B4100" s="43">
        <f>IF(GL_Paste!$B4097="","",DATE(YEAR(GL_Paste!$E4097),MONTH(GL_Paste!$E4097),1))</f>
        <v/>
      </c>
      <c r="C4100">
        <f>IF(GL_Paste!$B4097="","",IF(TRIM(GL_Paste!$M4097)&lt;&gt;"",TRIM(GL_Paste!$M4097),IFERROR(MID(GL_Paste!$I4097,FIND("[",GL_Paste!$I4097)+1,FIND("]",GL_Paste!$I4097)-FIND("[",GL_Paste!$I4097)-1),"")))</f>
        <v/>
      </c>
      <c r="D4100">
        <f>IF(GL_Paste!$B4097="","",IFERROR(INDEX(DeptName,MATCH($C4100,DeptTag,0)),"UNALLOCATED"))</f>
        <v/>
      </c>
      <c r="E4100">
        <f>IF(GL_Paste!$B4097="","",IFERROR(INDEX(AcctCat,MATCH(GL_Paste!$B4097&amp;"",AcctCode,0)),"UNKNOWN"))</f>
        <v/>
      </c>
      <c r="F4100">
        <f>IF(GL_Paste!$B4097="","",IFERROR(INDEX(AcctSub,MATCH(GL_Paste!$B4097&amp;"",AcctCode,0)),"UNKNOWN"))</f>
        <v/>
      </c>
    </row>
    <row r="4101">
      <c r="A4101" s="40">
        <f>IF(GL_Paste!$B4098="","",N(GL_Paste!$H4098)-N(GL_Paste!$G4098))</f>
        <v/>
      </c>
      <c r="B4101" s="43">
        <f>IF(GL_Paste!$B4098="","",DATE(YEAR(GL_Paste!$E4098),MONTH(GL_Paste!$E4098),1))</f>
        <v/>
      </c>
      <c r="C4101">
        <f>IF(GL_Paste!$B4098="","",IF(TRIM(GL_Paste!$M4098)&lt;&gt;"",TRIM(GL_Paste!$M4098),IFERROR(MID(GL_Paste!$I4098,FIND("[",GL_Paste!$I4098)+1,FIND("]",GL_Paste!$I4098)-FIND("[",GL_Paste!$I4098)-1),"")))</f>
        <v/>
      </c>
      <c r="D4101">
        <f>IF(GL_Paste!$B4098="","",IFERROR(INDEX(DeptName,MATCH($C4101,DeptTag,0)),"UNALLOCATED"))</f>
        <v/>
      </c>
      <c r="E4101">
        <f>IF(GL_Paste!$B4098="","",IFERROR(INDEX(AcctCat,MATCH(GL_Paste!$B4098&amp;"",AcctCode,0)),"UNKNOWN"))</f>
        <v/>
      </c>
      <c r="F4101">
        <f>IF(GL_Paste!$B4098="","",IFERROR(INDEX(AcctSub,MATCH(GL_Paste!$B4098&amp;"",AcctCode,0)),"UNKNOWN"))</f>
        <v/>
      </c>
    </row>
    <row r="4102">
      <c r="A4102" s="40">
        <f>IF(GL_Paste!$B4099="","",N(GL_Paste!$H4099)-N(GL_Paste!$G4099))</f>
        <v/>
      </c>
      <c r="B4102" s="43">
        <f>IF(GL_Paste!$B4099="","",DATE(YEAR(GL_Paste!$E4099),MONTH(GL_Paste!$E4099),1))</f>
        <v/>
      </c>
      <c r="C4102">
        <f>IF(GL_Paste!$B4099="","",IF(TRIM(GL_Paste!$M4099)&lt;&gt;"",TRIM(GL_Paste!$M4099),IFERROR(MID(GL_Paste!$I4099,FIND("[",GL_Paste!$I4099)+1,FIND("]",GL_Paste!$I4099)-FIND("[",GL_Paste!$I4099)-1),"")))</f>
        <v/>
      </c>
      <c r="D4102">
        <f>IF(GL_Paste!$B4099="","",IFERROR(INDEX(DeptName,MATCH($C4102,DeptTag,0)),"UNALLOCATED"))</f>
        <v/>
      </c>
      <c r="E4102">
        <f>IF(GL_Paste!$B4099="","",IFERROR(INDEX(AcctCat,MATCH(GL_Paste!$B4099&amp;"",AcctCode,0)),"UNKNOWN"))</f>
        <v/>
      </c>
      <c r="F4102">
        <f>IF(GL_Paste!$B4099="","",IFERROR(INDEX(AcctSub,MATCH(GL_Paste!$B4099&amp;"",AcctCode,0)),"UNKNOWN"))</f>
        <v/>
      </c>
    </row>
    <row r="4103">
      <c r="A4103" s="40">
        <f>IF(GL_Paste!$B4100="","",N(GL_Paste!$H4100)-N(GL_Paste!$G4100))</f>
        <v/>
      </c>
      <c r="B4103" s="43">
        <f>IF(GL_Paste!$B4100="","",DATE(YEAR(GL_Paste!$E4100),MONTH(GL_Paste!$E4100),1))</f>
        <v/>
      </c>
      <c r="C4103">
        <f>IF(GL_Paste!$B4100="","",IF(TRIM(GL_Paste!$M4100)&lt;&gt;"",TRIM(GL_Paste!$M4100),IFERROR(MID(GL_Paste!$I4100,FIND("[",GL_Paste!$I4100)+1,FIND("]",GL_Paste!$I4100)-FIND("[",GL_Paste!$I4100)-1),"")))</f>
        <v/>
      </c>
      <c r="D4103">
        <f>IF(GL_Paste!$B4100="","",IFERROR(INDEX(DeptName,MATCH($C4103,DeptTag,0)),"UNALLOCATED"))</f>
        <v/>
      </c>
      <c r="E4103">
        <f>IF(GL_Paste!$B4100="","",IFERROR(INDEX(AcctCat,MATCH(GL_Paste!$B4100&amp;"",AcctCode,0)),"UNKNOWN"))</f>
        <v/>
      </c>
      <c r="F4103">
        <f>IF(GL_Paste!$B4100="","",IFERROR(INDEX(AcctSub,MATCH(GL_Paste!$B4100&amp;"",AcctCode,0)),"UNKNOWN"))</f>
        <v/>
      </c>
    </row>
    <row r="4104">
      <c r="A4104" s="40">
        <f>IF(GL_Paste!$B4101="","",N(GL_Paste!$H4101)-N(GL_Paste!$G4101))</f>
        <v/>
      </c>
      <c r="B4104" s="43">
        <f>IF(GL_Paste!$B4101="","",DATE(YEAR(GL_Paste!$E4101),MONTH(GL_Paste!$E4101),1))</f>
        <v/>
      </c>
      <c r="C4104">
        <f>IF(GL_Paste!$B4101="","",IF(TRIM(GL_Paste!$M4101)&lt;&gt;"",TRIM(GL_Paste!$M4101),IFERROR(MID(GL_Paste!$I4101,FIND("[",GL_Paste!$I4101)+1,FIND("]",GL_Paste!$I4101)-FIND("[",GL_Paste!$I4101)-1),"")))</f>
        <v/>
      </c>
      <c r="D4104">
        <f>IF(GL_Paste!$B4101="","",IFERROR(INDEX(DeptName,MATCH($C4104,DeptTag,0)),"UNALLOCATED"))</f>
        <v/>
      </c>
      <c r="E4104">
        <f>IF(GL_Paste!$B4101="","",IFERROR(INDEX(AcctCat,MATCH(GL_Paste!$B4101&amp;"",AcctCode,0)),"UNKNOWN"))</f>
        <v/>
      </c>
      <c r="F4104">
        <f>IF(GL_Paste!$B4101="","",IFERROR(INDEX(AcctSub,MATCH(GL_Paste!$B4101&amp;"",AcctCode,0)),"UNKNOWN"))</f>
        <v/>
      </c>
    </row>
    <row r="4105">
      <c r="A4105" s="40">
        <f>IF(GL_Paste!$B4102="","",N(GL_Paste!$H4102)-N(GL_Paste!$G4102))</f>
        <v/>
      </c>
      <c r="B4105" s="43">
        <f>IF(GL_Paste!$B4102="","",DATE(YEAR(GL_Paste!$E4102),MONTH(GL_Paste!$E4102),1))</f>
        <v/>
      </c>
      <c r="C4105">
        <f>IF(GL_Paste!$B4102="","",IF(TRIM(GL_Paste!$M4102)&lt;&gt;"",TRIM(GL_Paste!$M4102),IFERROR(MID(GL_Paste!$I4102,FIND("[",GL_Paste!$I4102)+1,FIND("]",GL_Paste!$I4102)-FIND("[",GL_Paste!$I4102)-1),"")))</f>
        <v/>
      </c>
      <c r="D4105">
        <f>IF(GL_Paste!$B4102="","",IFERROR(INDEX(DeptName,MATCH($C4105,DeptTag,0)),"UNALLOCATED"))</f>
        <v/>
      </c>
      <c r="E4105">
        <f>IF(GL_Paste!$B4102="","",IFERROR(INDEX(AcctCat,MATCH(GL_Paste!$B4102&amp;"",AcctCode,0)),"UNKNOWN"))</f>
        <v/>
      </c>
      <c r="F4105">
        <f>IF(GL_Paste!$B4102="","",IFERROR(INDEX(AcctSub,MATCH(GL_Paste!$B4102&amp;"",AcctCode,0)),"UNKNOWN"))</f>
        <v/>
      </c>
    </row>
    <row r="4106">
      <c r="A4106" s="40">
        <f>IF(GL_Paste!$B4103="","",N(GL_Paste!$H4103)-N(GL_Paste!$G4103))</f>
        <v/>
      </c>
      <c r="B4106" s="43">
        <f>IF(GL_Paste!$B4103="","",DATE(YEAR(GL_Paste!$E4103),MONTH(GL_Paste!$E4103),1))</f>
        <v/>
      </c>
      <c r="C4106">
        <f>IF(GL_Paste!$B4103="","",IF(TRIM(GL_Paste!$M4103)&lt;&gt;"",TRIM(GL_Paste!$M4103),IFERROR(MID(GL_Paste!$I4103,FIND("[",GL_Paste!$I4103)+1,FIND("]",GL_Paste!$I4103)-FIND("[",GL_Paste!$I4103)-1),"")))</f>
        <v/>
      </c>
      <c r="D4106">
        <f>IF(GL_Paste!$B4103="","",IFERROR(INDEX(DeptName,MATCH($C4106,DeptTag,0)),"UNALLOCATED"))</f>
        <v/>
      </c>
      <c r="E4106">
        <f>IF(GL_Paste!$B4103="","",IFERROR(INDEX(AcctCat,MATCH(GL_Paste!$B4103&amp;"",AcctCode,0)),"UNKNOWN"))</f>
        <v/>
      </c>
      <c r="F4106">
        <f>IF(GL_Paste!$B4103="","",IFERROR(INDEX(AcctSub,MATCH(GL_Paste!$B4103&amp;"",AcctCode,0)),"UNKNOWN"))</f>
        <v/>
      </c>
    </row>
    <row r="4107">
      <c r="A4107" s="40">
        <f>IF(GL_Paste!$B4104="","",N(GL_Paste!$H4104)-N(GL_Paste!$G4104))</f>
        <v/>
      </c>
      <c r="B4107" s="43">
        <f>IF(GL_Paste!$B4104="","",DATE(YEAR(GL_Paste!$E4104),MONTH(GL_Paste!$E4104),1))</f>
        <v/>
      </c>
      <c r="C4107">
        <f>IF(GL_Paste!$B4104="","",IF(TRIM(GL_Paste!$M4104)&lt;&gt;"",TRIM(GL_Paste!$M4104),IFERROR(MID(GL_Paste!$I4104,FIND("[",GL_Paste!$I4104)+1,FIND("]",GL_Paste!$I4104)-FIND("[",GL_Paste!$I4104)-1),"")))</f>
        <v/>
      </c>
      <c r="D4107">
        <f>IF(GL_Paste!$B4104="","",IFERROR(INDEX(DeptName,MATCH($C4107,DeptTag,0)),"UNALLOCATED"))</f>
        <v/>
      </c>
      <c r="E4107">
        <f>IF(GL_Paste!$B4104="","",IFERROR(INDEX(AcctCat,MATCH(GL_Paste!$B4104&amp;"",AcctCode,0)),"UNKNOWN"))</f>
        <v/>
      </c>
      <c r="F4107">
        <f>IF(GL_Paste!$B4104="","",IFERROR(INDEX(AcctSub,MATCH(GL_Paste!$B4104&amp;"",AcctCode,0)),"UNKNOWN"))</f>
        <v/>
      </c>
    </row>
    <row r="4108">
      <c r="A4108" s="40">
        <f>IF(GL_Paste!$B4105="","",N(GL_Paste!$H4105)-N(GL_Paste!$G4105))</f>
        <v/>
      </c>
      <c r="B4108" s="43">
        <f>IF(GL_Paste!$B4105="","",DATE(YEAR(GL_Paste!$E4105),MONTH(GL_Paste!$E4105),1))</f>
        <v/>
      </c>
      <c r="C4108">
        <f>IF(GL_Paste!$B4105="","",IF(TRIM(GL_Paste!$M4105)&lt;&gt;"",TRIM(GL_Paste!$M4105),IFERROR(MID(GL_Paste!$I4105,FIND("[",GL_Paste!$I4105)+1,FIND("]",GL_Paste!$I4105)-FIND("[",GL_Paste!$I4105)-1),"")))</f>
        <v/>
      </c>
      <c r="D4108">
        <f>IF(GL_Paste!$B4105="","",IFERROR(INDEX(DeptName,MATCH($C4108,DeptTag,0)),"UNALLOCATED"))</f>
        <v/>
      </c>
      <c r="E4108">
        <f>IF(GL_Paste!$B4105="","",IFERROR(INDEX(AcctCat,MATCH(GL_Paste!$B4105&amp;"",AcctCode,0)),"UNKNOWN"))</f>
        <v/>
      </c>
      <c r="F4108">
        <f>IF(GL_Paste!$B4105="","",IFERROR(INDEX(AcctSub,MATCH(GL_Paste!$B4105&amp;"",AcctCode,0)),"UNKNOWN"))</f>
        <v/>
      </c>
    </row>
    <row r="4109">
      <c r="A4109" s="40">
        <f>IF(GL_Paste!$B4106="","",N(GL_Paste!$H4106)-N(GL_Paste!$G4106))</f>
        <v/>
      </c>
      <c r="B4109" s="43">
        <f>IF(GL_Paste!$B4106="","",DATE(YEAR(GL_Paste!$E4106),MONTH(GL_Paste!$E4106),1))</f>
        <v/>
      </c>
      <c r="C4109">
        <f>IF(GL_Paste!$B4106="","",IF(TRIM(GL_Paste!$M4106)&lt;&gt;"",TRIM(GL_Paste!$M4106),IFERROR(MID(GL_Paste!$I4106,FIND("[",GL_Paste!$I4106)+1,FIND("]",GL_Paste!$I4106)-FIND("[",GL_Paste!$I4106)-1),"")))</f>
        <v/>
      </c>
      <c r="D4109">
        <f>IF(GL_Paste!$B4106="","",IFERROR(INDEX(DeptName,MATCH($C4109,DeptTag,0)),"UNALLOCATED"))</f>
        <v/>
      </c>
      <c r="E4109">
        <f>IF(GL_Paste!$B4106="","",IFERROR(INDEX(AcctCat,MATCH(GL_Paste!$B4106&amp;"",AcctCode,0)),"UNKNOWN"))</f>
        <v/>
      </c>
      <c r="F4109">
        <f>IF(GL_Paste!$B4106="","",IFERROR(INDEX(AcctSub,MATCH(GL_Paste!$B4106&amp;"",AcctCode,0)),"UNKNOWN"))</f>
        <v/>
      </c>
    </row>
    <row r="4110">
      <c r="A4110" s="40">
        <f>IF(GL_Paste!$B4107="","",N(GL_Paste!$H4107)-N(GL_Paste!$G4107))</f>
        <v/>
      </c>
      <c r="B4110" s="43">
        <f>IF(GL_Paste!$B4107="","",DATE(YEAR(GL_Paste!$E4107),MONTH(GL_Paste!$E4107),1))</f>
        <v/>
      </c>
      <c r="C4110">
        <f>IF(GL_Paste!$B4107="","",IF(TRIM(GL_Paste!$M4107)&lt;&gt;"",TRIM(GL_Paste!$M4107),IFERROR(MID(GL_Paste!$I4107,FIND("[",GL_Paste!$I4107)+1,FIND("]",GL_Paste!$I4107)-FIND("[",GL_Paste!$I4107)-1),"")))</f>
        <v/>
      </c>
      <c r="D4110">
        <f>IF(GL_Paste!$B4107="","",IFERROR(INDEX(DeptName,MATCH($C4110,DeptTag,0)),"UNALLOCATED"))</f>
        <v/>
      </c>
      <c r="E4110">
        <f>IF(GL_Paste!$B4107="","",IFERROR(INDEX(AcctCat,MATCH(GL_Paste!$B4107&amp;"",AcctCode,0)),"UNKNOWN"))</f>
        <v/>
      </c>
      <c r="F4110">
        <f>IF(GL_Paste!$B4107="","",IFERROR(INDEX(AcctSub,MATCH(GL_Paste!$B4107&amp;"",AcctCode,0)),"UNKNOWN"))</f>
        <v/>
      </c>
    </row>
    <row r="4111">
      <c r="A4111" s="40">
        <f>IF(GL_Paste!$B4108="","",N(GL_Paste!$H4108)-N(GL_Paste!$G4108))</f>
        <v/>
      </c>
      <c r="B4111" s="43">
        <f>IF(GL_Paste!$B4108="","",DATE(YEAR(GL_Paste!$E4108),MONTH(GL_Paste!$E4108),1))</f>
        <v/>
      </c>
      <c r="C4111">
        <f>IF(GL_Paste!$B4108="","",IF(TRIM(GL_Paste!$M4108)&lt;&gt;"",TRIM(GL_Paste!$M4108),IFERROR(MID(GL_Paste!$I4108,FIND("[",GL_Paste!$I4108)+1,FIND("]",GL_Paste!$I4108)-FIND("[",GL_Paste!$I4108)-1),"")))</f>
        <v/>
      </c>
      <c r="D4111">
        <f>IF(GL_Paste!$B4108="","",IFERROR(INDEX(DeptName,MATCH($C4111,DeptTag,0)),"UNALLOCATED"))</f>
        <v/>
      </c>
      <c r="E4111">
        <f>IF(GL_Paste!$B4108="","",IFERROR(INDEX(AcctCat,MATCH(GL_Paste!$B4108&amp;"",AcctCode,0)),"UNKNOWN"))</f>
        <v/>
      </c>
      <c r="F4111">
        <f>IF(GL_Paste!$B4108="","",IFERROR(INDEX(AcctSub,MATCH(GL_Paste!$B4108&amp;"",AcctCode,0)),"UNKNOWN"))</f>
        <v/>
      </c>
    </row>
    <row r="4112">
      <c r="A4112" s="40">
        <f>IF(GL_Paste!$B4109="","",N(GL_Paste!$H4109)-N(GL_Paste!$G4109))</f>
        <v/>
      </c>
      <c r="B4112" s="43">
        <f>IF(GL_Paste!$B4109="","",DATE(YEAR(GL_Paste!$E4109),MONTH(GL_Paste!$E4109),1))</f>
        <v/>
      </c>
      <c r="C4112">
        <f>IF(GL_Paste!$B4109="","",IF(TRIM(GL_Paste!$M4109)&lt;&gt;"",TRIM(GL_Paste!$M4109),IFERROR(MID(GL_Paste!$I4109,FIND("[",GL_Paste!$I4109)+1,FIND("]",GL_Paste!$I4109)-FIND("[",GL_Paste!$I4109)-1),"")))</f>
        <v/>
      </c>
      <c r="D4112">
        <f>IF(GL_Paste!$B4109="","",IFERROR(INDEX(DeptName,MATCH($C4112,DeptTag,0)),"UNALLOCATED"))</f>
        <v/>
      </c>
      <c r="E4112">
        <f>IF(GL_Paste!$B4109="","",IFERROR(INDEX(AcctCat,MATCH(GL_Paste!$B4109&amp;"",AcctCode,0)),"UNKNOWN"))</f>
        <v/>
      </c>
      <c r="F4112">
        <f>IF(GL_Paste!$B4109="","",IFERROR(INDEX(AcctSub,MATCH(GL_Paste!$B4109&amp;"",AcctCode,0)),"UNKNOWN"))</f>
        <v/>
      </c>
    </row>
    <row r="4113">
      <c r="A4113" s="40">
        <f>IF(GL_Paste!$B4110="","",N(GL_Paste!$H4110)-N(GL_Paste!$G4110))</f>
        <v/>
      </c>
      <c r="B4113" s="43">
        <f>IF(GL_Paste!$B4110="","",DATE(YEAR(GL_Paste!$E4110),MONTH(GL_Paste!$E4110),1))</f>
        <v/>
      </c>
      <c r="C4113">
        <f>IF(GL_Paste!$B4110="","",IF(TRIM(GL_Paste!$M4110)&lt;&gt;"",TRIM(GL_Paste!$M4110),IFERROR(MID(GL_Paste!$I4110,FIND("[",GL_Paste!$I4110)+1,FIND("]",GL_Paste!$I4110)-FIND("[",GL_Paste!$I4110)-1),"")))</f>
        <v/>
      </c>
      <c r="D4113">
        <f>IF(GL_Paste!$B4110="","",IFERROR(INDEX(DeptName,MATCH($C4113,DeptTag,0)),"UNALLOCATED"))</f>
        <v/>
      </c>
      <c r="E4113">
        <f>IF(GL_Paste!$B4110="","",IFERROR(INDEX(AcctCat,MATCH(GL_Paste!$B4110&amp;"",AcctCode,0)),"UNKNOWN"))</f>
        <v/>
      </c>
      <c r="F4113">
        <f>IF(GL_Paste!$B4110="","",IFERROR(INDEX(AcctSub,MATCH(GL_Paste!$B4110&amp;"",AcctCode,0)),"UNKNOWN"))</f>
        <v/>
      </c>
    </row>
    <row r="4114">
      <c r="A4114" s="40">
        <f>IF(GL_Paste!$B4111="","",N(GL_Paste!$H4111)-N(GL_Paste!$G4111))</f>
        <v/>
      </c>
      <c r="B4114" s="43">
        <f>IF(GL_Paste!$B4111="","",DATE(YEAR(GL_Paste!$E4111),MONTH(GL_Paste!$E4111),1))</f>
        <v/>
      </c>
      <c r="C4114">
        <f>IF(GL_Paste!$B4111="","",IF(TRIM(GL_Paste!$M4111)&lt;&gt;"",TRIM(GL_Paste!$M4111),IFERROR(MID(GL_Paste!$I4111,FIND("[",GL_Paste!$I4111)+1,FIND("]",GL_Paste!$I4111)-FIND("[",GL_Paste!$I4111)-1),"")))</f>
        <v/>
      </c>
      <c r="D4114">
        <f>IF(GL_Paste!$B4111="","",IFERROR(INDEX(DeptName,MATCH($C4114,DeptTag,0)),"UNALLOCATED"))</f>
        <v/>
      </c>
      <c r="E4114">
        <f>IF(GL_Paste!$B4111="","",IFERROR(INDEX(AcctCat,MATCH(GL_Paste!$B4111&amp;"",AcctCode,0)),"UNKNOWN"))</f>
        <v/>
      </c>
      <c r="F4114">
        <f>IF(GL_Paste!$B4111="","",IFERROR(INDEX(AcctSub,MATCH(GL_Paste!$B4111&amp;"",AcctCode,0)),"UNKNOWN"))</f>
        <v/>
      </c>
    </row>
    <row r="4115">
      <c r="A4115" s="40">
        <f>IF(GL_Paste!$B4112="","",N(GL_Paste!$H4112)-N(GL_Paste!$G4112))</f>
        <v/>
      </c>
      <c r="B4115" s="43">
        <f>IF(GL_Paste!$B4112="","",DATE(YEAR(GL_Paste!$E4112),MONTH(GL_Paste!$E4112),1))</f>
        <v/>
      </c>
      <c r="C4115">
        <f>IF(GL_Paste!$B4112="","",IF(TRIM(GL_Paste!$M4112)&lt;&gt;"",TRIM(GL_Paste!$M4112),IFERROR(MID(GL_Paste!$I4112,FIND("[",GL_Paste!$I4112)+1,FIND("]",GL_Paste!$I4112)-FIND("[",GL_Paste!$I4112)-1),"")))</f>
        <v/>
      </c>
      <c r="D4115">
        <f>IF(GL_Paste!$B4112="","",IFERROR(INDEX(DeptName,MATCH($C4115,DeptTag,0)),"UNALLOCATED"))</f>
        <v/>
      </c>
      <c r="E4115">
        <f>IF(GL_Paste!$B4112="","",IFERROR(INDEX(AcctCat,MATCH(GL_Paste!$B4112&amp;"",AcctCode,0)),"UNKNOWN"))</f>
        <v/>
      </c>
      <c r="F4115">
        <f>IF(GL_Paste!$B4112="","",IFERROR(INDEX(AcctSub,MATCH(GL_Paste!$B4112&amp;"",AcctCode,0)),"UNKNOWN"))</f>
        <v/>
      </c>
    </row>
    <row r="4116">
      <c r="A4116" s="40">
        <f>IF(GL_Paste!$B4113="","",N(GL_Paste!$H4113)-N(GL_Paste!$G4113))</f>
        <v/>
      </c>
      <c r="B4116" s="43">
        <f>IF(GL_Paste!$B4113="","",DATE(YEAR(GL_Paste!$E4113),MONTH(GL_Paste!$E4113),1))</f>
        <v/>
      </c>
      <c r="C4116">
        <f>IF(GL_Paste!$B4113="","",IF(TRIM(GL_Paste!$M4113)&lt;&gt;"",TRIM(GL_Paste!$M4113),IFERROR(MID(GL_Paste!$I4113,FIND("[",GL_Paste!$I4113)+1,FIND("]",GL_Paste!$I4113)-FIND("[",GL_Paste!$I4113)-1),"")))</f>
        <v/>
      </c>
      <c r="D4116">
        <f>IF(GL_Paste!$B4113="","",IFERROR(INDEX(DeptName,MATCH($C4116,DeptTag,0)),"UNALLOCATED"))</f>
        <v/>
      </c>
      <c r="E4116">
        <f>IF(GL_Paste!$B4113="","",IFERROR(INDEX(AcctCat,MATCH(GL_Paste!$B4113&amp;"",AcctCode,0)),"UNKNOWN"))</f>
        <v/>
      </c>
      <c r="F4116">
        <f>IF(GL_Paste!$B4113="","",IFERROR(INDEX(AcctSub,MATCH(GL_Paste!$B4113&amp;"",AcctCode,0)),"UNKNOWN"))</f>
        <v/>
      </c>
    </row>
    <row r="4117">
      <c r="A4117" s="40">
        <f>IF(GL_Paste!$B4114="","",N(GL_Paste!$H4114)-N(GL_Paste!$G4114))</f>
        <v/>
      </c>
      <c r="B4117" s="43">
        <f>IF(GL_Paste!$B4114="","",DATE(YEAR(GL_Paste!$E4114),MONTH(GL_Paste!$E4114),1))</f>
        <v/>
      </c>
      <c r="C4117">
        <f>IF(GL_Paste!$B4114="","",IF(TRIM(GL_Paste!$M4114)&lt;&gt;"",TRIM(GL_Paste!$M4114),IFERROR(MID(GL_Paste!$I4114,FIND("[",GL_Paste!$I4114)+1,FIND("]",GL_Paste!$I4114)-FIND("[",GL_Paste!$I4114)-1),"")))</f>
        <v/>
      </c>
      <c r="D4117">
        <f>IF(GL_Paste!$B4114="","",IFERROR(INDEX(DeptName,MATCH($C4117,DeptTag,0)),"UNALLOCATED"))</f>
        <v/>
      </c>
      <c r="E4117">
        <f>IF(GL_Paste!$B4114="","",IFERROR(INDEX(AcctCat,MATCH(GL_Paste!$B4114&amp;"",AcctCode,0)),"UNKNOWN"))</f>
        <v/>
      </c>
      <c r="F4117">
        <f>IF(GL_Paste!$B4114="","",IFERROR(INDEX(AcctSub,MATCH(GL_Paste!$B4114&amp;"",AcctCode,0)),"UNKNOWN"))</f>
        <v/>
      </c>
    </row>
    <row r="4118">
      <c r="A4118" s="40">
        <f>IF(GL_Paste!$B4115="","",N(GL_Paste!$H4115)-N(GL_Paste!$G4115))</f>
        <v/>
      </c>
      <c r="B4118" s="43">
        <f>IF(GL_Paste!$B4115="","",DATE(YEAR(GL_Paste!$E4115),MONTH(GL_Paste!$E4115),1))</f>
        <v/>
      </c>
      <c r="C4118">
        <f>IF(GL_Paste!$B4115="","",IF(TRIM(GL_Paste!$M4115)&lt;&gt;"",TRIM(GL_Paste!$M4115),IFERROR(MID(GL_Paste!$I4115,FIND("[",GL_Paste!$I4115)+1,FIND("]",GL_Paste!$I4115)-FIND("[",GL_Paste!$I4115)-1),"")))</f>
        <v/>
      </c>
      <c r="D4118">
        <f>IF(GL_Paste!$B4115="","",IFERROR(INDEX(DeptName,MATCH($C4118,DeptTag,0)),"UNALLOCATED"))</f>
        <v/>
      </c>
      <c r="E4118">
        <f>IF(GL_Paste!$B4115="","",IFERROR(INDEX(AcctCat,MATCH(GL_Paste!$B4115&amp;"",AcctCode,0)),"UNKNOWN"))</f>
        <v/>
      </c>
      <c r="F4118">
        <f>IF(GL_Paste!$B4115="","",IFERROR(INDEX(AcctSub,MATCH(GL_Paste!$B4115&amp;"",AcctCode,0)),"UNKNOWN"))</f>
        <v/>
      </c>
    </row>
    <row r="4119">
      <c r="A4119" s="40">
        <f>IF(GL_Paste!$B4116="","",N(GL_Paste!$H4116)-N(GL_Paste!$G4116))</f>
        <v/>
      </c>
      <c r="B4119" s="43">
        <f>IF(GL_Paste!$B4116="","",DATE(YEAR(GL_Paste!$E4116),MONTH(GL_Paste!$E4116),1))</f>
        <v/>
      </c>
      <c r="C4119">
        <f>IF(GL_Paste!$B4116="","",IF(TRIM(GL_Paste!$M4116)&lt;&gt;"",TRIM(GL_Paste!$M4116),IFERROR(MID(GL_Paste!$I4116,FIND("[",GL_Paste!$I4116)+1,FIND("]",GL_Paste!$I4116)-FIND("[",GL_Paste!$I4116)-1),"")))</f>
        <v/>
      </c>
      <c r="D4119">
        <f>IF(GL_Paste!$B4116="","",IFERROR(INDEX(DeptName,MATCH($C4119,DeptTag,0)),"UNALLOCATED"))</f>
        <v/>
      </c>
      <c r="E4119">
        <f>IF(GL_Paste!$B4116="","",IFERROR(INDEX(AcctCat,MATCH(GL_Paste!$B4116&amp;"",AcctCode,0)),"UNKNOWN"))</f>
        <v/>
      </c>
      <c r="F4119">
        <f>IF(GL_Paste!$B4116="","",IFERROR(INDEX(AcctSub,MATCH(GL_Paste!$B4116&amp;"",AcctCode,0)),"UNKNOWN"))</f>
        <v/>
      </c>
    </row>
    <row r="4120">
      <c r="A4120" s="40">
        <f>IF(GL_Paste!$B4117="","",N(GL_Paste!$H4117)-N(GL_Paste!$G4117))</f>
        <v/>
      </c>
      <c r="B4120" s="43">
        <f>IF(GL_Paste!$B4117="","",DATE(YEAR(GL_Paste!$E4117),MONTH(GL_Paste!$E4117),1))</f>
        <v/>
      </c>
      <c r="C4120">
        <f>IF(GL_Paste!$B4117="","",IF(TRIM(GL_Paste!$M4117)&lt;&gt;"",TRIM(GL_Paste!$M4117),IFERROR(MID(GL_Paste!$I4117,FIND("[",GL_Paste!$I4117)+1,FIND("]",GL_Paste!$I4117)-FIND("[",GL_Paste!$I4117)-1),"")))</f>
        <v/>
      </c>
      <c r="D4120">
        <f>IF(GL_Paste!$B4117="","",IFERROR(INDEX(DeptName,MATCH($C4120,DeptTag,0)),"UNALLOCATED"))</f>
        <v/>
      </c>
      <c r="E4120">
        <f>IF(GL_Paste!$B4117="","",IFERROR(INDEX(AcctCat,MATCH(GL_Paste!$B4117&amp;"",AcctCode,0)),"UNKNOWN"))</f>
        <v/>
      </c>
      <c r="F4120">
        <f>IF(GL_Paste!$B4117="","",IFERROR(INDEX(AcctSub,MATCH(GL_Paste!$B4117&amp;"",AcctCode,0)),"UNKNOWN"))</f>
        <v/>
      </c>
    </row>
    <row r="4121">
      <c r="A4121" s="40">
        <f>IF(GL_Paste!$B4118="","",N(GL_Paste!$H4118)-N(GL_Paste!$G4118))</f>
        <v/>
      </c>
      <c r="B4121" s="43">
        <f>IF(GL_Paste!$B4118="","",DATE(YEAR(GL_Paste!$E4118),MONTH(GL_Paste!$E4118),1))</f>
        <v/>
      </c>
      <c r="C4121">
        <f>IF(GL_Paste!$B4118="","",IF(TRIM(GL_Paste!$M4118)&lt;&gt;"",TRIM(GL_Paste!$M4118),IFERROR(MID(GL_Paste!$I4118,FIND("[",GL_Paste!$I4118)+1,FIND("]",GL_Paste!$I4118)-FIND("[",GL_Paste!$I4118)-1),"")))</f>
        <v/>
      </c>
      <c r="D4121">
        <f>IF(GL_Paste!$B4118="","",IFERROR(INDEX(DeptName,MATCH($C4121,DeptTag,0)),"UNALLOCATED"))</f>
        <v/>
      </c>
      <c r="E4121">
        <f>IF(GL_Paste!$B4118="","",IFERROR(INDEX(AcctCat,MATCH(GL_Paste!$B4118&amp;"",AcctCode,0)),"UNKNOWN"))</f>
        <v/>
      </c>
      <c r="F4121">
        <f>IF(GL_Paste!$B4118="","",IFERROR(INDEX(AcctSub,MATCH(GL_Paste!$B4118&amp;"",AcctCode,0)),"UNKNOWN"))</f>
        <v/>
      </c>
    </row>
    <row r="4122">
      <c r="A4122" s="40">
        <f>IF(GL_Paste!$B4119="","",N(GL_Paste!$H4119)-N(GL_Paste!$G4119))</f>
        <v/>
      </c>
      <c r="B4122" s="43">
        <f>IF(GL_Paste!$B4119="","",DATE(YEAR(GL_Paste!$E4119),MONTH(GL_Paste!$E4119),1))</f>
        <v/>
      </c>
      <c r="C4122">
        <f>IF(GL_Paste!$B4119="","",IF(TRIM(GL_Paste!$M4119)&lt;&gt;"",TRIM(GL_Paste!$M4119),IFERROR(MID(GL_Paste!$I4119,FIND("[",GL_Paste!$I4119)+1,FIND("]",GL_Paste!$I4119)-FIND("[",GL_Paste!$I4119)-1),"")))</f>
        <v/>
      </c>
      <c r="D4122">
        <f>IF(GL_Paste!$B4119="","",IFERROR(INDEX(DeptName,MATCH($C4122,DeptTag,0)),"UNALLOCATED"))</f>
        <v/>
      </c>
      <c r="E4122">
        <f>IF(GL_Paste!$B4119="","",IFERROR(INDEX(AcctCat,MATCH(GL_Paste!$B4119&amp;"",AcctCode,0)),"UNKNOWN"))</f>
        <v/>
      </c>
      <c r="F4122">
        <f>IF(GL_Paste!$B4119="","",IFERROR(INDEX(AcctSub,MATCH(GL_Paste!$B4119&amp;"",AcctCode,0)),"UNKNOWN"))</f>
        <v/>
      </c>
    </row>
    <row r="4123">
      <c r="A4123" s="40">
        <f>IF(GL_Paste!$B4120="","",N(GL_Paste!$H4120)-N(GL_Paste!$G4120))</f>
        <v/>
      </c>
      <c r="B4123" s="43">
        <f>IF(GL_Paste!$B4120="","",DATE(YEAR(GL_Paste!$E4120),MONTH(GL_Paste!$E4120),1))</f>
        <v/>
      </c>
      <c r="C4123">
        <f>IF(GL_Paste!$B4120="","",IF(TRIM(GL_Paste!$M4120)&lt;&gt;"",TRIM(GL_Paste!$M4120),IFERROR(MID(GL_Paste!$I4120,FIND("[",GL_Paste!$I4120)+1,FIND("]",GL_Paste!$I4120)-FIND("[",GL_Paste!$I4120)-1),"")))</f>
        <v/>
      </c>
      <c r="D4123">
        <f>IF(GL_Paste!$B4120="","",IFERROR(INDEX(DeptName,MATCH($C4123,DeptTag,0)),"UNALLOCATED"))</f>
        <v/>
      </c>
      <c r="E4123">
        <f>IF(GL_Paste!$B4120="","",IFERROR(INDEX(AcctCat,MATCH(GL_Paste!$B4120&amp;"",AcctCode,0)),"UNKNOWN"))</f>
        <v/>
      </c>
      <c r="F4123">
        <f>IF(GL_Paste!$B4120="","",IFERROR(INDEX(AcctSub,MATCH(GL_Paste!$B4120&amp;"",AcctCode,0)),"UNKNOWN"))</f>
        <v/>
      </c>
    </row>
    <row r="4124">
      <c r="A4124" s="40">
        <f>IF(GL_Paste!$B4121="","",N(GL_Paste!$H4121)-N(GL_Paste!$G4121))</f>
        <v/>
      </c>
      <c r="B4124" s="43">
        <f>IF(GL_Paste!$B4121="","",DATE(YEAR(GL_Paste!$E4121),MONTH(GL_Paste!$E4121),1))</f>
        <v/>
      </c>
      <c r="C4124">
        <f>IF(GL_Paste!$B4121="","",IF(TRIM(GL_Paste!$M4121)&lt;&gt;"",TRIM(GL_Paste!$M4121),IFERROR(MID(GL_Paste!$I4121,FIND("[",GL_Paste!$I4121)+1,FIND("]",GL_Paste!$I4121)-FIND("[",GL_Paste!$I4121)-1),"")))</f>
        <v/>
      </c>
      <c r="D4124">
        <f>IF(GL_Paste!$B4121="","",IFERROR(INDEX(DeptName,MATCH($C4124,DeptTag,0)),"UNALLOCATED"))</f>
        <v/>
      </c>
      <c r="E4124">
        <f>IF(GL_Paste!$B4121="","",IFERROR(INDEX(AcctCat,MATCH(GL_Paste!$B4121&amp;"",AcctCode,0)),"UNKNOWN"))</f>
        <v/>
      </c>
      <c r="F4124">
        <f>IF(GL_Paste!$B4121="","",IFERROR(INDEX(AcctSub,MATCH(GL_Paste!$B4121&amp;"",AcctCode,0)),"UNKNOWN"))</f>
        <v/>
      </c>
    </row>
    <row r="4125">
      <c r="A4125" s="40">
        <f>IF(GL_Paste!$B4122="","",N(GL_Paste!$H4122)-N(GL_Paste!$G4122))</f>
        <v/>
      </c>
      <c r="B4125" s="43">
        <f>IF(GL_Paste!$B4122="","",DATE(YEAR(GL_Paste!$E4122),MONTH(GL_Paste!$E4122),1))</f>
        <v/>
      </c>
      <c r="C4125">
        <f>IF(GL_Paste!$B4122="","",IF(TRIM(GL_Paste!$M4122)&lt;&gt;"",TRIM(GL_Paste!$M4122),IFERROR(MID(GL_Paste!$I4122,FIND("[",GL_Paste!$I4122)+1,FIND("]",GL_Paste!$I4122)-FIND("[",GL_Paste!$I4122)-1),"")))</f>
        <v/>
      </c>
      <c r="D4125">
        <f>IF(GL_Paste!$B4122="","",IFERROR(INDEX(DeptName,MATCH($C4125,DeptTag,0)),"UNALLOCATED"))</f>
        <v/>
      </c>
      <c r="E4125">
        <f>IF(GL_Paste!$B4122="","",IFERROR(INDEX(AcctCat,MATCH(GL_Paste!$B4122&amp;"",AcctCode,0)),"UNKNOWN"))</f>
        <v/>
      </c>
      <c r="F4125">
        <f>IF(GL_Paste!$B4122="","",IFERROR(INDEX(AcctSub,MATCH(GL_Paste!$B4122&amp;"",AcctCode,0)),"UNKNOWN"))</f>
        <v/>
      </c>
    </row>
    <row r="4126">
      <c r="A4126" s="40">
        <f>IF(GL_Paste!$B4123="","",N(GL_Paste!$H4123)-N(GL_Paste!$G4123))</f>
        <v/>
      </c>
      <c r="B4126" s="43">
        <f>IF(GL_Paste!$B4123="","",DATE(YEAR(GL_Paste!$E4123),MONTH(GL_Paste!$E4123),1))</f>
        <v/>
      </c>
      <c r="C4126">
        <f>IF(GL_Paste!$B4123="","",IF(TRIM(GL_Paste!$M4123)&lt;&gt;"",TRIM(GL_Paste!$M4123),IFERROR(MID(GL_Paste!$I4123,FIND("[",GL_Paste!$I4123)+1,FIND("]",GL_Paste!$I4123)-FIND("[",GL_Paste!$I4123)-1),"")))</f>
        <v/>
      </c>
      <c r="D4126">
        <f>IF(GL_Paste!$B4123="","",IFERROR(INDEX(DeptName,MATCH($C4126,DeptTag,0)),"UNALLOCATED"))</f>
        <v/>
      </c>
      <c r="E4126">
        <f>IF(GL_Paste!$B4123="","",IFERROR(INDEX(AcctCat,MATCH(GL_Paste!$B4123&amp;"",AcctCode,0)),"UNKNOWN"))</f>
        <v/>
      </c>
      <c r="F4126">
        <f>IF(GL_Paste!$B4123="","",IFERROR(INDEX(AcctSub,MATCH(GL_Paste!$B4123&amp;"",AcctCode,0)),"UNKNOWN"))</f>
        <v/>
      </c>
    </row>
    <row r="4127">
      <c r="A4127" s="40">
        <f>IF(GL_Paste!$B4124="","",N(GL_Paste!$H4124)-N(GL_Paste!$G4124))</f>
        <v/>
      </c>
      <c r="B4127" s="43">
        <f>IF(GL_Paste!$B4124="","",DATE(YEAR(GL_Paste!$E4124),MONTH(GL_Paste!$E4124),1))</f>
        <v/>
      </c>
      <c r="C4127">
        <f>IF(GL_Paste!$B4124="","",IF(TRIM(GL_Paste!$M4124)&lt;&gt;"",TRIM(GL_Paste!$M4124),IFERROR(MID(GL_Paste!$I4124,FIND("[",GL_Paste!$I4124)+1,FIND("]",GL_Paste!$I4124)-FIND("[",GL_Paste!$I4124)-1),"")))</f>
        <v/>
      </c>
      <c r="D4127">
        <f>IF(GL_Paste!$B4124="","",IFERROR(INDEX(DeptName,MATCH($C4127,DeptTag,0)),"UNALLOCATED"))</f>
        <v/>
      </c>
      <c r="E4127">
        <f>IF(GL_Paste!$B4124="","",IFERROR(INDEX(AcctCat,MATCH(GL_Paste!$B4124&amp;"",AcctCode,0)),"UNKNOWN"))</f>
        <v/>
      </c>
      <c r="F4127">
        <f>IF(GL_Paste!$B4124="","",IFERROR(INDEX(AcctSub,MATCH(GL_Paste!$B4124&amp;"",AcctCode,0)),"UNKNOWN"))</f>
        <v/>
      </c>
    </row>
    <row r="4128">
      <c r="A4128" s="40">
        <f>IF(GL_Paste!$B4125="","",N(GL_Paste!$H4125)-N(GL_Paste!$G4125))</f>
        <v/>
      </c>
      <c r="B4128" s="43">
        <f>IF(GL_Paste!$B4125="","",DATE(YEAR(GL_Paste!$E4125),MONTH(GL_Paste!$E4125),1))</f>
        <v/>
      </c>
      <c r="C4128">
        <f>IF(GL_Paste!$B4125="","",IF(TRIM(GL_Paste!$M4125)&lt;&gt;"",TRIM(GL_Paste!$M4125),IFERROR(MID(GL_Paste!$I4125,FIND("[",GL_Paste!$I4125)+1,FIND("]",GL_Paste!$I4125)-FIND("[",GL_Paste!$I4125)-1),"")))</f>
        <v/>
      </c>
      <c r="D4128">
        <f>IF(GL_Paste!$B4125="","",IFERROR(INDEX(DeptName,MATCH($C4128,DeptTag,0)),"UNALLOCATED"))</f>
        <v/>
      </c>
      <c r="E4128">
        <f>IF(GL_Paste!$B4125="","",IFERROR(INDEX(AcctCat,MATCH(GL_Paste!$B4125&amp;"",AcctCode,0)),"UNKNOWN"))</f>
        <v/>
      </c>
      <c r="F4128">
        <f>IF(GL_Paste!$B4125="","",IFERROR(INDEX(AcctSub,MATCH(GL_Paste!$B4125&amp;"",AcctCode,0)),"UNKNOWN"))</f>
        <v/>
      </c>
    </row>
    <row r="4129">
      <c r="A4129" s="40">
        <f>IF(GL_Paste!$B4126="","",N(GL_Paste!$H4126)-N(GL_Paste!$G4126))</f>
        <v/>
      </c>
      <c r="B4129" s="43">
        <f>IF(GL_Paste!$B4126="","",DATE(YEAR(GL_Paste!$E4126),MONTH(GL_Paste!$E4126),1))</f>
        <v/>
      </c>
      <c r="C4129">
        <f>IF(GL_Paste!$B4126="","",IF(TRIM(GL_Paste!$M4126)&lt;&gt;"",TRIM(GL_Paste!$M4126),IFERROR(MID(GL_Paste!$I4126,FIND("[",GL_Paste!$I4126)+1,FIND("]",GL_Paste!$I4126)-FIND("[",GL_Paste!$I4126)-1),"")))</f>
        <v/>
      </c>
      <c r="D4129">
        <f>IF(GL_Paste!$B4126="","",IFERROR(INDEX(DeptName,MATCH($C4129,DeptTag,0)),"UNALLOCATED"))</f>
        <v/>
      </c>
      <c r="E4129">
        <f>IF(GL_Paste!$B4126="","",IFERROR(INDEX(AcctCat,MATCH(GL_Paste!$B4126&amp;"",AcctCode,0)),"UNKNOWN"))</f>
        <v/>
      </c>
      <c r="F4129">
        <f>IF(GL_Paste!$B4126="","",IFERROR(INDEX(AcctSub,MATCH(GL_Paste!$B4126&amp;"",AcctCode,0)),"UNKNOWN"))</f>
        <v/>
      </c>
    </row>
    <row r="4130">
      <c r="A4130" s="40">
        <f>IF(GL_Paste!$B4127="","",N(GL_Paste!$H4127)-N(GL_Paste!$G4127))</f>
        <v/>
      </c>
      <c r="B4130" s="43">
        <f>IF(GL_Paste!$B4127="","",DATE(YEAR(GL_Paste!$E4127),MONTH(GL_Paste!$E4127),1))</f>
        <v/>
      </c>
      <c r="C4130">
        <f>IF(GL_Paste!$B4127="","",IF(TRIM(GL_Paste!$M4127)&lt;&gt;"",TRIM(GL_Paste!$M4127),IFERROR(MID(GL_Paste!$I4127,FIND("[",GL_Paste!$I4127)+1,FIND("]",GL_Paste!$I4127)-FIND("[",GL_Paste!$I4127)-1),"")))</f>
        <v/>
      </c>
      <c r="D4130">
        <f>IF(GL_Paste!$B4127="","",IFERROR(INDEX(DeptName,MATCH($C4130,DeptTag,0)),"UNALLOCATED"))</f>
        <v/>
      </c>
      <c r="E4130">
        <f>IF(GL_Paste!$B4127="","",IFERROR(INDEX(AcctCat,MATCH(GL_Paste!$B4127&amp;"",AcctCode,0)),"UNKNOWN"))</f>
        <v/>
      </c>
      <c r="F4130">
        <f>IF(GL_Paste!$B4127="","",IFERROR(INDEX(AcctSub,MATCH(GL_Paste!$B4127&amp;"",AcctCode,0)),"UNKNOWN"))</f>
        <v/>
      </c>
    </row>
    <row r="4131">
      <c r="A4131" s="40">
        <f>IF(GL_Paste!$B4128="","",N(GL_Paste!$H4128)-N(GL_Paste!$G4128))</f>
        <v/>
      </c>
      <c r="B4131" s="43">
        <f>IF(GL_Paste!$B4128="","",DATE(YEAR(GL_Paste!$E4128),MONTH(GL_Paste!$E4128),1))</f>
        <v/>
      </c>
      <c r="C4131">
        <f>IF(GL_Paste!$B4128="","",IF(TRIM(GL_Paste!$M4128)&lt;&gt;"",TRIM(GL_Paste!$M4128),IFERROR(MID(GL_Paste!$I4128,FIND("[",GL_Paste!$I4128)+1,FIND("]",GL_Paste!$I4128)-FIND("[",GL_Paste!$I4128)-1),"")))</f>
        <v/>
      </c>
      <c r="D4131">
        <f>IF(GL_Paste!$B4128="","",IFERROR(INDEX(DeptName,MATCH($C4131,DeptTag,0)),"UNALLOCATED"))</f>
        <v/>
      </c>
      <c r="E4131">
        <f>IF(GL_Paste!$B4128="","",IFERROR(INDEX(AcctCat,MATCH(GL_Paste!$B4128&amp;"",AcctCode,0)),"UNKNOWN"))</f>
        <v/>
      </c>
      <c r="F4131">
        <f>IF(GL_Paste!$B4128="","",IFERROR(INDEX(AcctSub,MATCH(GL_Paste!$B4128&amp;"",AcctCode,0)),"UNKNOWN"))</f>
        <v/>
      </c>
    </row>
    <row r="4132">
      <c r="A4132" s="40">
        <f>IF(GL_Paste!$B4129="","",N(GL_Paste!$H4129)-N(GL_Paste!$G4129))</f>
        <v/>
      </c>
      <c r="B4132" s="43">
        <f>IF(GL_Paste!$B4129="","",DATE(YEAR(GL_Paste!$E4129),MONTH(GL_Paste!$E4129),1))</f>
        <v/>
      </c>
      <c r="C4132">
        <f>IF(GL_Paste!$B4129="","",IF(TRIM(GL_Paste!$M4129)&lt;&gt;"",TRIM(GL_Paste!$M4129),IFERROR(MID(GL_Paste!$I4129,FIND("[",GL_Paste!$I4129)+1,FIND("]",GL_Paste!$I4129)-FIND("[",GL_Paste!$I4129)-1),"")))</f>
        <v/>
      </c>
      <c r="D4132">
        <f>IF(GL_Paste!$B4129="","",IFERROR(INDEX(DeptName,MATCH($C4132,DeptTag,0)),"UNALLOCATED"))</f>
        <v/>
      </c>
      <c r="E4132">
        <f>IF(GL_Paste!$B4129="","",IFERROR(INDEX(AcctCat,MATCH(GL_Paste!$B4129&amp;"",AcctCode,0)),"UNKNOWN"))</f>
        <v/>
      </c>
      <c r="F4132">
        <f>IF(GL_Paste!$B4129="","",IFERROR(INDEX(AcctSub,MATCH(GL_Paste!$B4129&amp;"",AcctCode,0)),"UNKNOWN"))</f>
        <v/>
      </c>
    </row>
    <row r="4133">
      <c r="A4133" s="40">
        <f>IF(GL_Paste!$B4130="","",N(GL_Paste!$H4130)-N(GL_Paste!$G4130))</f>
        <v/>
      </c>
      <c r="B4133" s="43">
        <f>IF(GL_Paste!$B4130="","",DATE(YEAR(GL_Paste!$E4130),MONTH(GL_Paste!$E4130),1))</f>
        <v/>
      </c>
      <c r="C4133">
        <f>IF(GL_Paste!$B4130="","",IF(TRIM(GL_Paste!$M4130)&lt;&gt;"",TRIM(GL_Paste!$M4130),IFERROR(MID(GL_Paste!$I4130,FIND("[",GL_Paste!$I4130)+1,FIND("]",GL_Paste!$I4130)-FIND("[",GL_Paste!$I4130)-1),"")))</f>
        <v/>
      </c>
      <c r="D4133">
        <f>IF(GL_Paste!$B4130="","",IFERROR(INDEX(DeptName,MATCH($C4133,DeptTag,0)),"UNALLOCATED"))</f>
        <v/>
      </c>
      <c r="E4133">
        <f>IF(GL_Paste!$B4130="","",IFERROR(INDEX(AcctCat,MATCH(GL_Paste!$B4130&amp;"",AcctCode,0)),"UNKNOWN"))</f>
        <v/>
      </c>
      <c r="F4133">
        <f>IF(GL_Paste!$B4130="","",IFERROR(INDEX(AcctSub,MATCH(GL_Paste!$B4130&amp;"",AcctCode,0)),"UNKNOWN"))</f>
        <v/>
      </c>
    </row>
    <row r="4134">
      <c r="A4134" s="40">
        <f>IF(GL_Paste!$B4131="","",N(GL_Paste!$H4131)-N(GL_Paste!$G4131))</f>
        <v/>
      </c>
      <c r="B4134" s="43">
        <f>IF(GL_Paste!$B4131="","",DATE(YEAR(GL_Paste!$E4131),MONTH(GL_Paste!$E4131),1))</f>
        <v/>
      </c>
      <c r="C4134">
        <f>IF(GL_Paste!$B4131="","",IF(TRIM(GL_Paste!$M4131)&lt;&gt;"",TRIM(GL_Paste!$M4131),IFERROR(MID(GL_Paste!$I4131,FIND("[",GL_Paste!$I4131)+1,FIND("]",GL_Paste!$I4131)-FIND("[",GL_Paste!$I4131)-1),"")))</f>
        <v/>
      </c>
      <c r="D4134">
        <f>IF(GL_Paste!$B4131="","",IFERROR(INDEX(DeptName,MATCH($C4134,DeptTag,0)),"UNALLOCATED"))</f>
        <v/>
      </c>
      <c r="E4134">
        <f>IF(GL_Paste!$B4131="","",IFERROR(INDEX(AcctCat,MATCH(GL_Paste!$B4131&amp;"",AcctCode,0)),"UNKNOWN"))</f>
        <v/>
      </c>
      <c r="F4134">
        <f>IF(GL_Paste!$B4131="","",IFERROR(INDEX(AcctSub,MATCH(GL_Paste!$B4131&amp;"",AcctCode,0)),"UNKNOWN"))</f>
        <v/>
      </c>
    </row>
    <row r="4135">
      <c r="A4135" s="40">
        <f>IF(GL_Paste!$B4132="","",N(GL_Paste!$H4132)-N(GL_Paste!$G4132))</f>
        <v/>
      </c>
      <c r="B4135" s="43">
        <f>IF(GL_Paste!$B4132="","",DATE(YEAR(GL_Paste!$E4132),MONTH(GL_Paste!$E4132),1))</f>
        <v/>
      </c>
      <c r="C4135">
        <f>IF(GL_Paste!$B4132="","",IF(TRIM(GL_Paste!$M4132)&lt;&gt;"",TRIM(GL_Paste!$M4132),IFERROR(MID(GL_Paste!$I4132,FIND("[",GL_Paste!$I4132)+1,FIND("]",GL_Paste!$I4132)-FIND("[",GL_Paste!$I4132)-1),"")))</f>
        <v/>
      </c>
      <c r="D4135">
        <f>IF(GL_Paste!$B4132="","",IFERROR(INDEX(DeptName,MATCH($C4135,DeptTag,0)),"UNALLOCATED"))</f>
        <v/>
      </c>
      <c r="E4135">
        <f>IF(GL_Paste!$B4132="","",IFERROR(INDEX(AcctCat,MATCH(GL_Paste!$B4132&amp;"",AcctCode,0)),"UNKNOWN"))</f>
        <v/>
      </c>
      <c r="F4135">
        <f>IF(GL_Paste!$B4132="","",IFERROR(INDEX(AcctSub,MATCH(GL_Paste!$B4132&amp;"",AcctCode,0)),"UNKNOWN"))</f>
        <v/>
      </c>
    </row>
    <row r="4136">
      <c r="A4136" s="40">
        <f>IF(GL_Paste!$B4133="","",N(GL_Paste!$H4133)-N(GL_Paste!$G4133))</f>
        <v/>
      </c>
      <c r="B4136" s="43">
        <f>IF(GL_Paste!$B4133="","",DATE(YEAR(GL_Paste!$E4133),MONTH(GL_Paste!$E4133),1))</f>
        <v/>
      </c>
      <c r="C4136">
        <f>IF(GL_Paste!$B4133="","",IF(TRIM(GL_Paste!$M4133)&lt;&gt;"",TRIM(GL_Paste!$M4133),IFERROR(MID(GL_Paste!$I4133,FIND("[",GL_Paste!$I4133)+1,FIND("]",GL_Paste!$I4133)-FIND("[",GL_Paste!$I4133)-1),"")))</f>
        <v/>
      </c>
      <c r="D4136">
        <f>IF(GL_Paste!$B4133="","",IFERROR(INDEX(DeptName,MATCH($C4136,DeptTag,0)),"UNALLOCATED"))</f>
        <v/>
      </c>
      <c r="E4136">
        <f>IF(GL_Paste!$B4133="","",IFERROR(INDEX(AcctCat,MATCH(GL_Paste!$B4133&amp;"",AcctCode,0)),"UNKNOWN"))</f>
        <v/>
      </c>
      <c r="F4136">
        <f>IF(GL_Paste!$B4133="","",IFERROR(INDEX(AcctSub,MATCH(GL_Paste!$B4133&amp;"",AcctCode,0)),"UNKNOWN"))</f>
        <v/>
      </c>
    </row>
    <row r="4137">
      <c r="A4137" s="40">
        <f>IF(GL_Paste!$B4134="","",N(GL_Paste!$H4134)-N(GL_Paste!$G4134))</f>
        <v/>
      </c>
      <c r="B4137" s="43">
        <f>IF(GL_Paste!$B4134="","",DATE(YEAR(GL_Paste!$E4134),MONTH(GL_Paste!$E4134),1))</f>
        <v/>
      </c>
      <c r="C4137">
        <f>IF(GL_Paste!$B4134="","",IF(TRIM(GL_Paste!$M4134)&lt;&gt;"",TRIM(GL_Paste!$M4134),IFERROR(MID(GL_Paste!$I4134,FIND("[",GL_Paste!$I4134)+1,FIND("]",GL_Paste!$I4134)-FIND("[",GL_Paste!$I4134)-1),"")))</f>
        <v/>
      </c>
      <c r="D4137">
        <f>IF(GL_Paste!$B4134="","",IFERROR(INDEX(DeptName,MATCH($C4137,DeptTag,0)),"UNALLOCATED"))</f>
        <v/>
      </c>
      <c r="E4137">
        <f>IF(GL_Paste!$B4134="","",IFERROR(INDEX(AcctCat,MATCH(GL_Paste!$B4134&amp;"",AcctCode,0)),"UNKNOWN"))</f>
        <v/>
      </c>
      <c r="F4137">
        <f>IF(GL_Paste!$B4134="","",IFERROR(INDEX(AcctSub,MATCH(GL_Paste!$B4134&amp;"",AcctCode,0)),"UNKNOWN"))</f>
        <v/>
      </c>
    </row>
    <row r="4138">
      <c r="A4138" s="40">
        <f>IF(GL_Paste!$B4135="","",N(GL_Paste!$H4135)-N(GL_Paste!$G4135))</f>
        <v/>
      </c>
      <c r="B4138" s="43">
        <f>IF(GL_Paste!$B4135="","",DATE(YEAR(GL_Paste!$E4135),MONTH(GL_Paste!$E4135),1))</f>
        <v/>
      </c>
      <c r="C4138">
        <f>IF(GL_Paste!$B4135="","",IF(TRIM(GL_Paste!$M4135)&lt;&gt;"",TRIM(GL_Paste!$M4135),IFERROR(MID(GL_Paste!$I4135,FIND("[",GL_Paste!$I4135)+1,FIND("]",GL_Paste!$I4135)-FIND("[",GL_Paste!$I4135)-1),"")))</f>
        <v/>
      </c>
      <c r="D4138">
        <f>IF(GL_Paste!$B4135="","",IFERROR(INDEX(DeptName,MATCH($C4138,DeptTag,0)),"UNALLOCATED"))</f>
        <v/>
      </c>
      <c r="E4138">
        <f>IF(GL_Paste!$B4135="","",IFERROR(INDEX(AcctCat,MATCH(GL_Paste!$B4135&amp;"",AcctCode,0)),"UNKNOWN"))</f>
        <v/>
      </c>
      <c r="F4138">
        <f>IF(GL_Paste!$B4135="","",IFERROR(INDEX(AcctSub,MATCH(GL_Paste!$B4135&amp;"",AcctCode,0)),"UNKNOWN"))</f>
        <v/>
      </c>
    </row>
    <row r="4139">
      <c r="A4139" s="40">
        <f>IF(GL_Paste!$B4136="","",N(GL_Paste!$H4136)-N(GL_Paste!$G4136))</f>
        <v/>
      </c>
      <c r="B4139" s="43">
        <f>IF(GL_Paste!$B4136="","",DATE(YEAR(GL_Paste!$E4136),MONTH(GL_Paste!$E4136),1))</f>
        <v/>
      </c>
      <c r="C4139">
        <f>IF(GL_Paste!$B4136="","",IF(TRIM(GL_Paste!$M4136)&lt;&gt;"",TRIM(GL_Paste!$M4136),IFERROR(MID(GL_Paste!$I4136,FIND("[",GL_Paste!$I4136)+1,FIND("]",GL_Paste!$I4136)-FIND("[",GL_Paste!$I4136)-1),"")))</f>
        <v/>
      </c>
      <c r="D4139">
        <f>IF(GL_Paste!$B4136="","",IFERROR(INDEX(DeptName,MATCH($C4139,DeptTag,0)),"UNALLOCATED"))</f>
        <v/>
      </c>
      <c r="E4139">
        <f>IF(GL_Paste!$B4136="","",IFERROR(INDEX(AcctCat,MATCH(GL_Paste!$B4136&amp;"",AcctCode,0)),"UNKNOWN"))</f>
        <v/>
      </c>
      <c r="F4139">
        <f>IF(GL_Paste!$B4136="","",IFERROR(INDEX(AcctSub,MATCH(GL_Paste!$B4136&amp;"",AcctCode,0)),"UNKNOWN"))</f>
        <v/>
      </c>
    </row>
    <row r="4140">
      <c r="A4140" s="40">
        <f>IF(GL_Paste!$B4137="","",N(GL_Paste!$H4137)-N(GL_Paste!$G4137))</f>
        <v/>
      </c>
      <c r="B4140" s="43">
        <f>IF(GL_Paste!$B4137="","",DATE(YEAR(GL_Paste!$E4137),MONTH(GL_Paste!$E4137),1))</f>
        <v/>
      </c>
      <c r="C4140">
        <f>IF(GL_Paste!$B4137="","",IF(TRIM(GL_Paste!$M4137)&lt;&gt;"",TRIM(GL_Paste!$M4137),IFERROR(MID(GL_Paste!$I4137,FIND("[",GL_Paste!$I4137)+1,FIND("]",GL_Paste!$I4137)-FIND("[",GL_Paste!$I4137)-1),"")))</f>
        <v/>
      </c>
      <c r="D4140">
        <f>IF(GL_Paste!$B4137="","",IFERROR(INDEX(DeptName,MATCH($C4140,DeptTag,0)),"UNALLOCATED"))</f>
        <v/>
      </c>
      <c r="E4140">
        <f>IF(GL_Paste!$B4137="","",IFERROR(INDEX(AcctCat,MATCH(GL_Paste!$B4137&amp;"",AcctCode,0)),"UNKNOWN"))</f>
        <v/>
      </c>
      <c r="F4140">
        <f>IF(GL_Paste!$B4137="","",IFERROR(INDEX(AcctSub,MATCH(GL_Paste!$B4137&amp;"",AcctCode,0)),"UNKNOWN"))</f>
        <v/>
      </c>
    </row>
    <row r="4141">
      <c r="A4141" s="40">
        <f>IF(GL_Paste!$B4138="","",N(GL_Paste!$H4138)-N(GL_Paste!$G4138))</f>
        <v/>
      </c>
      <c r="B4141" s="43">
        <f>IF(GL_Paste!$B4138="","",DATE(YEAR(GL_Paste!$E4138),MONTH(GL_Paste!$E4138),1))</f>
        <v/>
      </c>
      <c r="C4141">
        <f>IF(GL_Paste!$B4138="","",IF(TRIM(GL_Paste!$M4138)&lt;&gt;"",TRIM(GL_Paste!$M4138),IFERROR(MID(GL_Paste!$I4138,FIND("[",GL_Paste!$I4138)+1,FIND("]",GL_Paste!$I4138)-FIND("[",GL_Paste!$I4138)-1),"")))</f>
        <v/>
      </c>
      <c r="D4141">
        <f>IF(GL_Paste!$B4138="","",IFERROR(INDEX(DeptName,MATCH($C4141,DeptTag,0)),"UNALLOCATED"))</f>
        <v/>
      </c>
      <c r="E4141">
        <f>IF(GL_Paste!$B4138="","",IFERROR(INDEX(AcctCat,MATCH(GL_Paste!$B4138&amp;"",AcctCode,0)),"UNKNOWN"))</f>
        <v/>
      </c>
      <c r="F4141">
        <f>IF(GL_Paste!$B4138="","",IFERROR(INDEX(AcctSub,MATCH(GL_Paste!$B4138&amp;"",AcctCode,0)),"UNKNOWN"))</f>
        <v/>
      </c>
    </row>
    <row r="4142">
      <c r="A4142" s="40">
        <f>IF(GL_Paste!$B4139="","",N(GL_Paste!$H4139)-N(GL_Paste!$G4139))</f>
        <v/>
      </c>
      <c r="B4142" s="43">
        <f>IF(GL_Paste!$B4139="","",DATE(YEAR(GL_Paste!$E4139),MONTH(GL_Paste!$E4139),1))</f>
        <v/>
      </c>
      <c r="C4142">
        <f>IF(GL_Paste!$B4139="","",IF(TRIM(GL_Paste!$M4139)&lt;&gt;"",TRIM(GL_Paste!$M4139),IFERROR(MID(GL_Paste!$I4139,FIND("[",GL_Paste!$I4139)+1,FIND("]",GL_Paste!$I4139)-FIND("[",GL_Paste!$I4139)-1),"")))</f>
        <v/>
      </c>
      <c r="D4142">
        <f>IF(GL_Paste!$B4139="","",IFERROR(INDEX(DeptName,MATCH($C4142,DeptTag,0)),"UNALLOCATED"))</f>
        <v/>
      </c>
      <c r="E4142">
        <f>IF(GL_Paste!$B4139="","",IFERROR(INDEX(AcctCat,MATCH(GL_Paste!$B4139&amp;"",AcctCode,0)),"UNKNOWN"))</f>
        <v/>
      </c>
      <c r="F4142">
        <f>IF(GL_Paste!$B4139="","",IFERROR(INDEX(AcctSub,MATCH(GL_Paste!$B4139&amp;"",AcctCode,0)),"UNKNOWN"))</f>
        <v/>
      </c>
    </row>
    <row r="4143">
      <c r="A4143" s="40">
        <f>IF(GL_Paste!$B4140="","",N(GL_Paste!$H4140)-N(GL_Paste!$G4140))</f>
        <v/>
      </c>
      <c r="B4143" s="43">
        <f>IF(GL_Paste!$B4140="","",DATE(YEAR(GL_Paste!$E4140),MONTH(GL_Paste!$E4140),1))</f>
        <v/>
      </c>
      <c r="C4143">
        <f>IF(GL_Paste!$B4140="","",IF(TRIM(GL_Paste!$M4140)&lt;&gt;"",TRIM(GL_Paste!$M4140),IFERROR(MID(GL_Paste!$I4140,FIND("[",GL_Paste!$I4140)+1,FIND("]",GL_Paste!$I4140)-FIND("[",GL_Paste!$I4140)-1),"")))</f>
        <v/>
      </c>
      <c r="D4143">
        <f>IF(GL_Paste!$B4140="","",IFERROR(INDEX(DeptName,MATCH($C4143,DeptTag,0)),"UNALLOCATED"))</f>
        <v/>
      </c>
      <c r="E4143">
        <f>IF(GL_Paste!$B4140="","",IFERROR(INDEX(AcctCat,MATCH(GL_Paste!$B4140&amp;"",AcctCode,0)),"UNKNOWN"))</f>
        <v/>
      </c>
      <c r="F4143">
        <f>IF(GL_Paste!$B4140="","",IFERROR(INDEX(AcctSub,MATCH(GL_Paste!$B4140&amp;"",AcctCode,0)),"UNKNOWN"))</f>
        <v/>
      </c>
    </row>
    <row r="4144">
      <c r="A4144" s="40">
        <f>IF(GL_Paste!$B4141="","",N(GL_Paste!$H4141)-N(GL_Paste!$G4141))</f>
        <v/>
      </c>
      <c r="B4144" s="43">
        <f>IF(GL_Paste!$B4141="","",DATE(YEAR(GL_Paste!$E4141),MONTH(GL_Paste!$E4141),1))</f>
        <v/>
      </c>
      <c r="C4144">
        <f>IF(GL_Paste!$B4141="","",IF(TRIM(GL_Paste!$M4141)&lt;&gt;"",TRIM(GL_Paste!$M4141),IFERROR(MID(GL_Paste!$I4141,FIND("[",GL_Paste!$I4141)+1,FIND("]",GL_Paste!$I4141)-FIND("[",GL_Paste!$I4141)-1),"")))</f>
        <v/>
      </c>
      <c r="D4144">
        <f>IF(GL_Paste!$B4141="","",IFERROR(INDEX(DeptName,MATCH($C4144,DeptTag,0)),"UNALLOCATED"))</f>
        <v/>
      </c>
      <c r="E4144">
        <f>IF(GL_Paste!$B4141="","",IFERROR(INDEX(AcctCat,MATCH(GL_Paste!$B4141&amp;"",AcctCode,0)),"UNKNOWN"))</f>
        <v/>
      </c>
      <c r="F4144">
        <f>IF(GL_Paste!$B4141="","",IFERROR(INDEX(AcctSub,MATCH(GL_Paste!$B4141&amp;"",AcctCode,0)),"UNKNOWN"))</f>
        <v/>
      </c>
    </row>
    <row r="4145">
      <c r="A4145" s="40">
        <f>IF(GL_Paste!$B4142="","",N(GL_Paste!$H4142)-N(GL_Paste!$G4142))</f>
        <v/>
      </c>
      <c r="B4145" s="43">
        <f>IF(GL_Paste!$B4142="","",DATE(YEAR(GL_Paste!$E4142),MONTH(GL_Paste!$E4142),1))</f>
        <v/>
      </c>
      <c r="C4145">
        <f>IF(GL_Paste!$B4142="","",IF(TRIM(GL_Paste!$M4142)&lt;&gt;"",TRIM(GL_Paste!$M4142),IFERROR(MID(GL_Paste!$I4142,FIND("[",GL_Paste!$I4142)+1,FIND("]",GL_Paste!$I4142)-FIND("[",GL_Paste!$I4142)-1),"")))</f>
        <v/>
      </c>
      <c r="D4145">
        <f>IF(GL_Paste!$B4142="","",IFERROR(INDEX(DeptName,MATCH($C4145,DeptTag,0)),"UNALLOCATED"))</f>
        <v/>
      </c>
      <c r="E4145">
        <f>IF(GL_Paste!$B4142="","",IFERROR(INDEX(AcctCat,MATCH(GL_Paste!$B4142&amp;"",AcctCode,0)),"UNKNOWN"))</f>
        <v/>
      </c>
      <c r="F4145">
        <f>IF(GL_Paste!$B4142="","",IFERROR(INDEX(AcctSub,MATCH(GL_Paste!$B4142&amp;"",AcctCode,0)),"UNKNOWN"))</f>
        <v/>
      </c>
    </row>
    <row r="4146">
      <c r="A4146" s="40">
        <f>IF(GL_Paste!$B4143="","",N(GL_Paste!$H4143)-N(GL_Paste!$G4143))</f>
        <v/>
      </c>
      <c r="B4146" s="43">
        <f>IF(GL_Paste!$B4143="","",DATE(YEAR(GL_Paste!$E4143),MONTH(GL_Paste!$E4143),1))</f>
        <v/>
      </c>
      <c r="C4146">
        <f>IF(GL_Paste!$B4143="","",IF(TRIM(GL_Paste!$M4143)&lt;&gt;"",TRIM(GL_Paste!$M4143),IFERROR(MID(GL_Paste!$I4143,FIND("[",GL_Paste!$I4143)+1,FIND("]",GL_Paste!$I4143)-FIND("[",GL_Paste!$I4143)-1),"")))</f>
        <v/>
      </c>
      <c r="D4146">
        <f>IF(GL_Paste!$B4143="","",IFERROR(INDEX(DeptName,MATCH($C4146,DeptTag,0)),"UNALLOCATED"))</f>
        <v/>
      </c>
      <c r="E4146">
        <f>IF(GL_Paste!$B4143="","",IFERROR(INDEX(AcctCat,MATCH(GL_Paste!$B4143&amp;"",AcctCode,0)),"UNKNOWN"))</f>
        <v/>
      </c>
      <c r="F4146">
        <f>IF(GL_Paste!$B4143="","",IFERROR(INDEX(AcctSub,MATCH(GL_Paste!$B4143&amp;"",AcctCode,0)),"UNKNOWN"))</f>
        <v/>
      </c>
    </row>
    <row r="4147">
      <c r="A4147" s="40">
        <f>IF(GL_Paste!$B4144="","",N(GL_Paste!$H4144)-N(GL_Paste!$G4144))</f>
        <v/>
      </c>
      <c r="B4147" s="43">
        <f>IF(GL_Paste!$B4144="","",DATE(YEAR(GL_Paste!$E4144),MONTH(GL_Paste!$E4144),1))</f>
        <v/>
      </c>
      <c r="C4147">
        <f>IF(GL_Paste!$B4144="","",IF(TRIM(GL_Paste!$M4144)&lt;&gt;"",TRIM(GL_Paste!$M4144),IFERROR(MID(GL_Paste!$I4144,FIND("[",GL_Paste!$I4144)+1,FIND("]",GL_Paste!$I4144)-FIND("[",GL_Paste!$I4144)-1),"")))</f>
        <v/>
      </c>
      <c r="D4147">
        <f>IF(GL_Paste!$B4144="","",IFERROR(INDEX(DeptName,MATCH($C4147,DeptTag,0)),"UNALLOCATED"))</f>
        <v/>
      </c>
      <c r="E4147">
        <f>IF(GL_Paste!$B4144="","",IFERROR(INDEX(AcctCat,MATCH(GL_Paste!$B4144&amp;"",AcctCode,0)),"UNKNOWN"))</f>
        <v/>
      </c>
      <c r="F4147">
        <f>IF(GL_Paste!$B4144="","",IFERROR(INDEX(AcctSub,MATCH(GL_Paste!$B4144&amp;"",AcctCode,0)),"UNKNOWN"))</f>
        <v/>
      </c>
    </row>
    <row r="4148">
      <c r="A4148" s="40">
        <f>IF(GL_Paste!$B4145="","",N(GL_Paste!$H4145)-N(GL_Paste!$G4145))</f>
        <v/>
      </c>
      <c r="B4148" s="43">
        <f>IF(GL_Paste!$B4145="","",DATE(YEAR(GL_Paste!$E4145),MONTH(GL_Paste!$E4145),1))</f>
        <v/>
      </c>
      <c r="C4148">
        <f>IF(GL_Paste!$B4145="","",IF(TRIM(GL_Paste!$M4145)&lt;&gt;"",TRIM(GL_Paste!$M4145),IFERROR(MID(GL_Paste!$I4145,FIND("[",GL_Paste!$I4145)+1,FIND("]",GL_Paste!$I4145)-FIND("[",GL_Paste!$I4145)-1),"")))</f>
        <v/>
      </c>
      <c r="D4148">
        <f>IF(GL_Paste!$B4145="","",IFERROR(INDEX(DeptName,MATCH($C4148,DeptTag,0)),"UNALLOCATED"))</f>
        <v/>
      </c>
      <c r="E4148">
        <f>IF(GL_Paste!$B4145="","",IFERROR(INDEX(AcctCat,MATCH(GL_Paste!$B4145&amp;"",AcctCode,0)),"UNKNOWN"))</f>
        <v/>
      </c>
      <c r="F4148">
        <f>IF(GL_Paste!$B4145="","",IFERROR(INDEX(AcctSub,MATCH(GL_Paste!$B4145&amp;"",AcctCode,0)),"UNKNOWN"))</f>
        <v/>
      </c>
    </row>
    <row r="4149">
      <c r="A4149" s="40">
        <f>IF(GL_Paste!$B4146="","",N(GL_Paste!$H4146)-N(GL_Paste!$G4146))</f>
        <v/>
      </c>
      <c r="B4149" s="43">
        <f>IF(GL_Paste!$B4146="","",DATE(YEAR(GL_Paste!$E4146),MONTH(GL_Paste!$E4146),1))</f>
        <v/>
      </c>
      <c r="C4149">
        <f>IF(GL_Paste!$B4146="","",IF(TRIM(GL_Paste!$M4146)&lt;&gt;"",TRIM(GL_Paste!$M4146),IFERROR(MID(GL_Paste!$I4146,FIND("[",GL_Paste!$I4146)+1,FIND("]",GL_Paste!$I4146)-FIND("[",GL_Paste!$I4146)-1),"")))</f>
        <v/>
      </c>
      <c r="D4149">
        <f>IF(GL_Paste!$B4146="","",IFERROR(INDEX(DeptName,MATCH($C4149,DeptTag,0)),"UNALLOCATED"))</f>
        <v/>
      </c>
      <c r="E4149">
        <f>IF(GL_Paste!$B4146="","",IFERROR(INDEX(AcctCat,MATCH(GL_Paste!$B4146&amp;"",AcctCode,0)),"UNKNOWN"))</f>
        <v/>
      </c>
      <c r="F4149">
        <f>IF(GL_Paste!$B4146="","",IFERROR(INDEX(AcctSub,MATCH(GL_Paste!$B4146&amp;"",AcctCode,0)),"UNKNOWN"))</f>
        <v/>
      </c>
    </row>
    <row r="4150">
      <c r="A4150" s="40">
        <f>IF(GL_Paste!$B4147="","",N(GL_Paste!$H4147)-N(GL_Paste!$G4147))</f>
        <v/>
      </c>
      <c r="B4150" s="43">
        <f>IF(GL_Paste!$B4147="","",DATE(YEAR(GL_Paste!$E4147),MONTH(GL_Paste!$E4147),1))</f>
        <v/>
      </c>
      <c r="C4150">
        <f>IF(GL_Paste!$B4147="","",IF(TRIM(GL_Paste!$M4147)&lt;&gt;"",TRIM(GL_Paste!$M4147),IFERROR(MID(GL_Paste!$I4147,FIND("[",GL_Paste!$I4147)+1,FIND("]",GL_Paste!$I4147)-FIND("[",GL_Paste!$I4147)-1),"")))</f>
        <v/>
      </c>
      <c r="D4150">
        <f>IF(GL_Paste!$B4147="","",IFERROR(INDEX(DeptName,MATCH($C4150,DeptTag,0)),"UNALLOCATED"))</f>
        <v/>
      </c>
      <c r="E4150">
        <f>IF(GL_Paste!$B4147="","",IFERROR(INDEX(AcctCat,MATCH(GL_Paste!$B4147&amp;"",AcctCode,0)),"UNKNOWN"))</f>
        <v/>
      </c>
      <c r="F4150">
        <f>IF(GL_Paste!$B4147="","",IFERROR(INDEX(AcctSub,MATCH(GL_Paste!$B4147&amp;"",AcctCode,0)),"UNKNOWN"))</f>
        <v/>
      </c>
    </row>
    <row r="4151">
      <c r="A4151" s="40">
        <f>IF(GL_Paste!$B4148="","",N(GL_Paste!$H4148)-N(GL_Paste!$G4148))</f>
        <v/>
      </c>
      <c r="B4151" s="43">
        <f>IF(GL_Paste!$B4148="","",DATE(YEAR(GL_Paste!$E4148),MONTH(GL_Paste!$E4148),1))</f>
        <v/>
      </c>
      <c r="C4151">
        <f>IF(GL_Paste!$B4148="","",IF(TRIM(GL_Paste!$M4148)&lt;&gt;"",TRIM(GL_Paste!$M4148),IFERROR(MID(GL_Paste!$I4148,FIND("[",GL_Paste!$I4148)+1,FIND("]",GL_Paste!$I4148)-FIND("[",GL_Paste!$I4148)-1),"")))</f>
        <v/>
      </c>
      <c r="D4151">
        <f>IF(GL_Paste!$B4148="","",IFERROR(INDEX(DeptName,MATCH($C4151,DeptTag,0)),"UNALLOCATED"))</f>
        <v/>
      </c>
      <c r="E4151">
        <f>IF(GL_Paste!$B4148="","",IFERROR(INDEX(AcctCat,MATCH(GL_Paste!$B4148&amp;"",AcctCode,0)),"UNKNOWN"))</f>
        <v/>
      </c>
      <c r="F4151">
        <f>IF(GL_Paste!$B4148="","",IFERROR(INDEX(AcctSub,MATCH(GL_Paste!$B4148&amp;"",AcctCode,0)),"UNKNOWN"))</f>
        <v/>
      </c>
    </row>
    <row r="4152">
      <c r="A4152" s="40">
        <f>IF(GL_Paste!$B4149="","",N(GL_Paste!$H4149)-N(GL_Paste!$G4149))</f>
        <v/>
      </c>
      <c r="B4152" s="43">
        <f>IF(GL_Paste!$B4149="","",DATE(YEAR(GL_Paste!$E4149),MONTH(GL_Paste!$E4149),1))</f>
        <v/>
      </c>
      <c r="C4152">
        <f>IF(GL_Paste!$B4149="","",IF(TRIM(GL_Paste!$M4149)&lt;&gt;"",TRIM(GL_Paste!$M4149),IFERROR(MID(GL_Paste!$I4149,FIND("[",GL_Paste!$I4149)+1,FIND("]",GL_Paste!$I4149)-FIND("[",GL_Paste!$I4149)-1),"")))</f>
        <v/>
      </c>
      <c r="D4152">
        <f>IF(GL_Paste!$B4149="","",IFERROR(INDEX(DeptName,MATCH($C4152,DeptTag,0)),"UNALLOCATED"))</f>
        <v/>
      </c>
      <c r="E4152">
        <f>IF(GL_Paste!$B4149="","",IFERROR(INDEX(AcctCat,MATCH(GL_Paste!$B4149&amp;"",AcctCode,0)),"UNKNOWN"))</f>
        <v/>
      </c>
      <c r="F4152">
        <f>IF(GL_Paste!$B4149="","",IFERROR(INDEX(AcctSub,MATCH(GL_Paste!$B4149&amp;"",AcctCode,0)),"UNKNOWN"))</f>
        <v/>
      </c>
    </row>
    <row r="4153">
      <c r="A4153" s="40">
        <f>IF(GL_Paste!$B4150="","",N(GL_Paste!$H4150)-N(GL_Paste!$G4150))</f>
        <v/>
      </c>
      <c r="B4153" s="43">
        <f>IF(GL_Paste!$B4150="","",DATE(YEAR(GL_Paste!$E4150),MONTH(GL_Paste!$E4150),1))</f>
        <v/>
      </c>
      <c r="C4153">
        <f>IF(GL_Paste!$B4150="","",IF(TRIM(GL_Paste!$M4150)&lt;&gt;"",TRIM(GL_Paste!$M4150),IFERROR(MID(GL_Paste!$I4150,FIND("[",GL_Paste!$I4150)+1,FIND("]",GL_Paste!$I4150)-FIND("[",GL_Paste!$I4150)-1),"")))</f>
        <v/>
      </c>
      <c r="D4153">
        <f>IF(GL_Paste!$B4150="","",IFERROR(INDEX(DeptName,MATCH($C4153,DeptTag,0)),"UNALLOCATED"))</f>
        <v/>
      </c>
      <c r="E4153">
        <f>IF(GL_Paste!$B4150="","",IFERROR(INDEX(AcctCat,MATCH(GL_Paste!$B4150&amp;"",AcctCode,0)),"UNKNOWN"))</f>
        <v/>
      </c>
      <c r="F4153">
        <f>IF(GL_Paste!$B4150="","",IFERROR(INDEX(AcctSub,MATCH(GL_Paste!$B4150&amp;"",AcctCode,0)),"UNKNOWN"))</f>
        <v/>
      </c>
    </row>
    <row r="4154">
      <c r="A4154" s="40">
        <f>IF(GL_Paste!$B4151="","",N(GL_Paste!$H4151)-N(GL_Paste!$G4151))</f>
        <v/>
      </c>
      <c r="B4154" s="43">
        <f>IF(GL_Paste!$B4151="","",DATE(YEAR(GL_Paste!$E4151),MONTH(GL_Paste!$E4151),1))</f>
        <v/>
      </c>
      <c r="C4154">
        <f>IF(GL_Paste!$B4151="","",IF(TRIM(GL_Paste!$M4151)&lt;&gt;"",TRIM(GL_Paste!$M4151),IFERROR(MID(GL_Paste!$I4151,FIND("[",GL_Paste!$I4151)+1,FIND("]",GL_Paste!$I4151)-FIND("[",GL_Paste!$I4151)-1),"")))</f>
        <v/>
      </c>
      <c r="D4154">
        <f>IF(GL_Paste!$B4151="","",IFERROR(INDEX(DeptName,MATCH($C4154,DeptTag,0)),"UNALLOCATED"))</f>
        <v/>
      </c>
      <c r="E4154">
        <f>IF(GL_Paste!$B4151="","",IFERROR(INDEX(AcctCat,MATCH(GL_Paste!$B4151&amp;"",AcctCode,0)),"UNKNOWN"))</f>
        <v/>
      </c>
      <c r="F4154">
        <f>IF(GL_Paste!$B4151="","",IFERROR(INDEX(AcctSub,MATCH(GL_Paste!$B4151&amp;"",AcctCode,0)),"UNKNOWN"))</f>
        <v/>
      </c>
    </row>
    <row r="4155">
      <c r="A4155" s="40">
        <f>IF(GL_Paste!$B4152="","",N(GL_Paste!$H4152)-N(GL_Paste!$G4152))</f>
        <v/>
      </c>
      <c r="B4155" s="43">
        <f>IF(GL_Paste!$B4152="","",DATE(YEAR(GL_Paste!$E4152),MONTH(GL_Paste!$E4152),1))</f>
        <v/>
      </c>
      <c r="C4155">
        <f>IF(GL_Paste!$B4152="","",IF(TRIM(GL_Paste!$M4152)&lt;&gt;"",TRIM(GL_Paste!$M4152),IFERROR(MID(GL_Paste!$I4152,FIND("[",GL_Paste!$I4152)+1,FIND("]",GL_Paste!$I4152)-FIND("[",GL_Paste!$I4152)-1),"")))</f>
        <v/>
      </c>
      <c r="D4155">
        <f>IF(GL_Paste!$B4152="","",IFERROR(INDEX(DeptName,MATCH($C4155,DeptTag,0)),"UNALLOCATED"))</f>
        <v/>
      </c>
      <c r="E4155">
        <f>IF(GL_Paste!$B4152="","",IFERROR(INDEX(AcctCat,MATCH(GL_Paste!$B4152&amp;"",AcctCode,0)),"UNKNOWN"))</f>
        <v/>
      </c>
      <c r="F4155">
        <f>IF(GL_Paste!$B4152="","",IFERROR(INDEX(AcctSub,MATCH(GL_Paste!$B4152&amp;"",AcctCode,0)),"UNKNOWN"))</f>
        <v/>
      </c>
    </row>
    <row r="4156">
      <c r="A4156" s="40">
        <f>IF(GL_Paste!$B4153="","",N(GL_Paste!$H4153)-N(GL_Paste!$G4153))</f>
        <v/>
      </c>
      <c r="B4156" s="43">
        <f>IF(GL_Paste!$B4153="","",DATE(YEAR(GL_Paste!$E4153),MONTH(GL_Paste!$E4153),1))</f>
        <v/>
      </c>
      <c r="C4156">
        <f>IF(GL_Paste!$B4153="","",IF(TRIM(GL_Paste!$M4153)&lt;&gt;"",TRIM(GL_Paste!$M4153),IFERROR(MID(GL_Paste!$I4153,FIND("[",GL_Paste!$I4153)+1,FIND("]",GL_Paste!$I4153)-FIND("[",GL_Paste!$I4153)-1),"")))</f>
        <v/>
      </c>
      <c r="D4156">
        <f>IF(GL_Paste!$B4153="","",IFERROR(INDEX(DeptName,MATCH($C4156,DeptTag,0)),"UNALLOCATED"))</f>
        <v/>
      </c>
      <c r="E4156">
        <f>IF(GL_Paste!$B4153="","",IFERROR(INDEX(AcctCat,MATCH(GL_Paste!$B4153&amp;"",AcctCode,0)),"UNKNOWN"))</f>
        <v/>
      </c>
      <c r="F4156">
        <f>IF(GL_Paste!$B4153="","",IFERROR(INDEX(AcctSub,MATCH(GL_Paste!$B4153&amp;"",AcctCode,0)),"UNKNOWN"))</f>
        <v/>
      </c>
    </row>
    <row r="4157">
      <c r="A4157" s="40">
        <f>IF(GL_Paste!$B4154="","",N(GL_Paste!$H4154)-N(GL_Paste!$G4154))</f>
        <v/>
      </c>
      <c r="B4157" s="43">
        <f>IF(GL_Paste!$B4154="","",DATE(YEAR(GL_Paste!$E4154),MONTH(GL_Paste!$E4154),1))</f>
        <v/>
      </c>
      <c r="C4157">
        <f>IF(GL_Paste!$B4154="","",IF(TRIM(GL_Paste!$M4154)&lt;&gt;"",TRIM(GL_Paste!$M4154),IFERROR(MID(GL_Paste!$I4154,FIND("[",GL_Paste!$I4154)+1,FIND("]",GL_Paste!$I4154)-FIND("[",GL_Paste!$I4154)-1),"")))</f>
        <v/>
      </c>
      <c r="D4157">
        <f>IF(GL_Paste!$B4154="","",IFERROR(INDEX(DeptName,MATCH($C4157,DeptTag,0)),"UNALLOCATED"))</f>
        <v/>
      </c>
      <c r="E4157">
        <f>IF(GL_Paste!$B4154="","",IFERROR(INDEX(AcctCat,MATCH(GL_Paste!$B4154&amp;"",AcctCode,0)),"UNKNOWN"))</f>
        <v/>
      </c>
      <c r="F4157">
        <f>IF(GL_Paste!$B4154="","",IFERROR(INDEX(AcctSub,MATCH(GL_Paste!$B4154&amp;"",AcctCode,0)),"UNKNOWN"))</f>
        <v/>
      </c>
    </row>
    <row r="4158">
      <c r="A4158" s="40">
        <f>IF(GL_Paste!$B4155="","",N(GL_Paste!$H4155)-N(GL_Paste!$G4155))</f>
        <v/>
      </c>
      <c r="B4158" s="43">
        <f>IF(GL_Paste!$B4155="","",DATE(YEAR(GL_Paste!$E4155),MONTH(GL_Paste!$E4155),1))</f>
        <v/>
      </c>
      <c r="C4158">
        <f>IF(GL_Paste!$B4155="","",IF(TRIM(GL_Paste!$M4155)&lt;&gt;"",TRIM(GL_Paste!$M4155),IFERROR(MID(GL_Paste!$I4155,FIND("[",GL_Paste!$I4155)+1,FIND("]",GL_Paste!$I4155)-FIND("[",GL_Paste!$I4155)-1),"")))</f>
        <v/>
      </c>
      <c r="D4158">
        <f>IF(GL_Paste!$B4155="","",IFERROR(INDEX(DeptName,MATCH($C4158,DeptTag,0)),"UNALLOCATED"))</f>
        <v/>
      </c>
      <c r="E4158">
        <f>IF(GL_Paste!$B4155="","",IFERROR(INDEX(AcctCat,MATCH(GL_Paste!$B4155&amp;"",AcctCode,0)),"UNKNOWN"))</f>
        <v/>
      </c>
      <c r="F4158">
        <f>IF(GL_Paste!$B4155="","",IFERROR(INDEX(AcctSub,MATCH(GL_Paste!$B4155&amp;"",AcctCode,0)),"UNKNOWN"))</f>
        <v/>
      </c>
    </row>
    <row r="4159">
      <c r="A4159" s="40">
        <f>IF(GL_Paste!$B4156="","",N(GL_Paste!$H4156)-N(GL_Paste!$G4156))</f>
        <v/>
      </c>
      <c r="B4159" s="43">
        <f>IF(GL_Paste!$B4156="","",DATE(YEAR(GL_Paste!$E4156),MONTH(GL_Paste!$E4156),1))</f>
        <v/>
      </c>
      <c r="C4159">
        <f>IF(GL_Paste!$B4156="","",IF(TRIM(GL_Paste!$M4156)&lt;&gt;"",TRIM(GL_Paste!$M4156),IFERROR(MID(GL_Paste!$I4156,FIND("[",GL_Paste!$I4156)+1,FIND("]",GL_Paste!$I4156)-FIND("[",GL_Paste!$I4156)-1),"")))</f>
        <v/>
      </c>
      <c r="D4159">
        <f>IF(GL_Paste!$B4156="","",IFERROR(INDEX(DeptName,MATCH($C4159,DeptTag,0)),"UNALLOCATED"))</f>
        <v/>
      </c>
      <c r="E4159">
        <f>IF(GL_Paste!$B4156="","",IFERROR(INDEX(AcctCat,MATCH(GL_Paste!$B4156&amp;"",AcctCode,0)),"UNKNOWN"))</f>
        <v/>
      </c>
      <c r="F4159">
        <f>IF(GL_Paste!$B4156="","",IFERROR(INDEX(AcctSub,MATCH(GL_Paste!$B4156&amp;"",AcctCode,0)),"UNKNOWN"))</f>
        <v/>
      </c>
    </row>
    <row r="4160">
      <c r="A4160" s="40">
        <f>IF(GL_Paste!$B4157="","",N(GL_Paste!$H4157)-N(GL_Paste!$G4157))</f>
        <v/>
      </c>
      <c r="B4160" s="43">
        <f>IF(GL_Paste!$B4157="","",DATE(YEAR(GL_Paste!$E4157),MONTH(GL_Paste!$E4157),1))</f>
        <v/>
      </c>
      <c r="C4160">
        <f>IF(GL_Paste!$B4157="","",IF(TRIM(GL_Paste!$M4157)&lt;&gt;"",TRIM(GL_Paste!$M4157),IFERROR(MID(GL_Paste!$I4157,FIND("[",GL_Paste!$I4157)+1,FIND("]",GL_Paste!$I4157)-FIND("[",GL_Paste!$I4157)-1),"")))</f>
        <v/>
      </c>
      <c r="D4160">
        <f>IF(GL_Paste!$B4157="","",IFERROR(INDEX(DeptName,MATCH($C4160,DeptTag,0)),"UNALLOCATED"))</f>
        <v/>
      </c>
      <c r="E4160">
        <f>IF(GL_Paste!$B4157="","",IFERROR(INDEX(AcctCat,MATCH(GL_Paste!$B4157&amp;"",AcctCode,0)),"UNKNOWN"))</f>
        <v/>
      </c>
      <c r="F4160">
        <f>IF(GL_Paste!$B4157="","",IFERROR(INDEX(AcctSub,MATCH(GL_Paste!$B4157&amp;"",AcctCode,0)),"UNKNOWN"))</f>
        <v/>
      </c>
    </row>
    <row r="4161">
      <c r="A4161" s="40">
        <f>IF(GL_Paste!$B4158="","",N(GL_Paste!$H4158)-N(GL_Paste!$G4158))</f>
        <v/>
      </c>
      <c r="B4161" s="43">
        <f>IF(GL_Paste!$B4158="","",DATE(YEAR(GL_Paste!$E4158),MONTH(GL_Paste!$E4158),1))</f>
        <v/>
      </c>
      <c r="C4161">
        <f>IF(GL_Paste!$B4158="","",IF(TRIM(GL_Paste!$M4158)&lt;&gt;"",TRIM(GL_Paste!$M4158),IFERROR(MID(GL_Paste!$I4158,FIND("[",GL_Paste!$I4158)+1,FIND("]",GL_Paste!$I4158)-FIND("[",GL_Paste!$I4158)-1),"")))</f>
        <v/>
      </c>
      <c r="D4161">
        <f>IF(GL_Paste!$B4158="","",IFERROR(INDEX(DeptName,MATCH($C4161,DeptTag,0)),"UNALLOCATED"))</f>
        <v/>
      </c>
      <c r="E4161">
        <f>IF(GL_Paste!$B4158="","",IFERROR(INDEX(AcctCat,MATCH(GL_Paste!$B4158&amp;"",AcctCode,0)),"UNKNOWN"))</f>
        <v/>
      </c>
      <c r="F4161">
        <f>IF(GL_Paste!$B4158="","",IFERROR(INDEX(AcctSub,MATCH(GL_Paste!$B4158&amp;"",AcctCode,0)),"UNKNOWN"))</f>
        <v/>
      </c>
    </row>
    <row r="4162">
      <c r="A4162" s="40">
        <f>IF(GL_Paste!$B4159="","",N(GL_Paste!$H4159)-N(GL_Paste!$G4159))</f>
        <v/>
      </c>
      <c r="B4162" s="43">
        <f>IF(GL_Paste!$B4159="","",DATE(YEAR(GL_Paste!$E4159),MONTH(GL_Paste!$E4159),1))</f>
        <v/>
      </c>
      <c r="C4162">
        <f>IF(GL_Paste!$B4159="","",IF(TRIM(GL_Paste!$M4159)&lt;&gt;"",TRIM(GL_Paste!$M4159),IFERROR(MID(GL_Paste!$I4159,FIND("[",GL_Paste!$I4159)+1,FIND("]",GL_Paste!$I4159)-FIND("[",GL_Paste!$I4159)-1),"")))</f>
        <v/>
      </c>
      <c r="D4162">
        <f>IF(GL_Paste!$B4159="","",IFERROR(INDEX(DeptName,MATCH($C4162,DeptTag,0)),"UNALLOCATED"))</f>
        <v/>
      </c>
      <c r="E4162">
        <f>IF(GL_Paste!$B4159="","",IFERROR(INDEX(AcctCat,MATCH(GL_Paste!$B4159&amp;"",AcctCode,0)),"UNKNOWN"))</f>
        <v/>
      </c>
      <c r="F4162">
        <f>IF(GL_Paste!$B4159="","",IFERROR(INDEX(AcctSub,MATCH(GL_Paste!$B4159&amp;"",AcctCode,0)),"UNKNOWN"))</f>
        <v/>
      </c>
    </row>
    <row r="4163">
      <c r="A4163" s="40">
        <f>IF(GL_Paste!$B4160="","",N(GL_Paste!$H4160)-N(GL_Paste!$G4160))</f>
        <v/>
      </c>
      <c r="B4163" s="43">
        <f>IF(GL_Paste!$B4160="","",DATE(YEAR(GL_Paste!$E4160),MONTH(GL_Paste!$E4160),1))</f>
        <v/>
      </c>
      <c r="C4163">
        <f>IF(GL_Paste!$B4160="","",IF(TRIM(GL_Paste!$M4160)&lt;&gt;"",TRIM(GL_Paste!$M4160),IFERROR(MID(GL_Paste!$I4160,FIND("[",GL_Paste!$I4160)+1,FIND("]",GL_Paste!$I4160)-FIND("[",GL_Paste!$I4160)-1),"")))</f>
        <v/>
      </c>
      <c r="D4163">
        <f>IF(GL_Paste!$B4160="","",IFERROR(INDEX(DeptName,MATCH($C4163,DeptTag,0)),"UNALLOCATED"))</f>
        <v/>
      </c>
      <c r="E4163">
        <f>IF(GL_Paste!$B4160="","",IFERROR(INDEX(AcctCat,MATCH(GL_Paste!$B4160&amp;"",AcctCode,0)),"UNKNOWN"))</f>
        <v/>
      </c>
      <c r="F4163">
        <f>IF(GL_Paste!$B4160="","",IFERROR(INDEX(AcctSub,MATCH(GL_Paste!$B4160&amp;"",AcctCode,0)),"UNKNOWN"))</f>
        <v/>
      </c>
    </row>
    <row r="4164">
      <c r="A4164" s="40">
        <f>IF(GL_Paste!$B4161="","",N(GL_Paste!$H4161)-N(GL_Paste!$G4161))</f>
        <v/>
      </c>
      <c r="B4164" s="43">
        <f>IF(GL_Paste!$B4161="","",DATE(YEAR(GL_Paste!$E4161),MONTH(GL_Paste!$E4161),1))</f>
        <v/>
      </c>
      <c r="C4164">
        <f>IF(GL_Paste!$B4161="","",IF(TRIM(GL_Paste!$M4161)&lt;&gt;"",TRIM(GL_Paste!$M4161),IFERROR(MID(GL_Paste!$I4161,FIND("[",GL_Paste!$I4161)+1,FIND("]",GL_Paste!$I4161)-FIND("[",GL_Paste!$I4161)-1),"")))</f>
        <v/>
      </c>
      <c r="D4164">
        <f>IF(GL_Paste!$B4161="","",IFERROR(INDEX(DeptName,MATCH($C4164,DeptTag,0)),"UNALLOCATED"))</f>
        <v/>
      </c>
      <c r="E4164">
        <f>IF(GL_Paste!$B4161="","",IFERROR(INDEX(AcctCat,MATCH(GL_Paste!$B4161&amp;"",AcctCode,0)),"UNKNOWN"))</f>
        <v/>
      </c>
      <c r="F4164">
        <f>IF(GL_Paste!$B4161="","",IFERROR(INDEX(AcctSub,MATCH(GL_Paste!$B4161&amp;"",AcctCode,0)),"UNKNOWN"))</f>
        <v/>
      </c>
    </row>
    <row r="4165">
      <c r="A4165" s="40">
        <f>IF(GL_Paste!$B4162="","",N(GL_Paste!$H4162)-N(GL_Paste!$G4162))</f>
        <v/>
      </c>
      <c r="B4165" s="43">
        <f>IF(GL_Paste!$B4162="","",DATE(YEAR(GL_Paste!$E4162),MONTH(GL_Paste!$E4162),1))</f>
        <v/>
      </c>
      <c r="C4165">
        <f>IF(GL_Paste!$B4162="","",IF(TRIM(GL_Paste!$M4162)&lt;&gt;"",TRIM(GL_Paste!$M4162),IFERROR(MID(GL_Paste!$I4162,FIND("[",GL_Paste!$I4162)+1,FIND("]",GL_Paste!$I4162)-FIND("[",GL_Paste!$I4162)-1),"")))</f>
        <v/>
      </c>
      <c r="D4165">
        <f>IF(GL_Paste!$B4162="","",IFERROR(INDEX(DeptName,MATCH($C4165,DeptTag,0)),"UNALLOCATED"))</f>
        <v/>
      </c>
      <c r="E4165">
        <f>IF(GL_Paste!$B4162="","",IFERROR(INDEX(AcctCat,MATCH(GL_Paste!$B4162&amp;"",AcctCode,0)),"UNKNOWN"))</f>
        <v/>
      </c>
      <c r="F4165">
        <f>IF(GL_Paste!$B4162="","",IFERROR(INDEX(AcctSub,MATCH(GL_Paste!$B4162&amp;"",AcctCode,0)),"UNKNOWN"))</f>
        <v/>
      </c>
    </row>
    <row r="4166">
      <c r="A4166" s="40">
        <f>IF(GL_Paste!$B4163="","",N(GL_Paste!$H4163)-N(GL_Paste!$G4163))</f>
        <v/>
      </c>
      <c r="B4166" s="43">
        <f>IF(GL_Paste!$B4163="","",DATE(YEAR(GL_Paste!$E4163),MONTH(GL_Paste!$E4163),1))</f>
        <v/>
      </c>
      <c r="C4166">
        <f>IF(GL_Paste!$B4163="","",IF(TRIM(GL_Paste!$M4163)&lt;&gt;"",TRIM(GL_Paste!$M4163),IFERROR(MID(GL_Paste!$I4163,FIND("[",GL_Paste!$I4163)+1,FIND("]",GL_Paste!$I4163)-FIND("[",GL_Paste!$I4163)-1),"")))</f>
        <v/>
      </c>
      <c r="D4166">
        <f>IF(GL_Paste!$B4163="","",IFERROR(INDEX(DeptName,MATCH($C4166,DeptTag,0)),"UNALLOCATED"))</f>
        <v/>
      </c>
      <c r="E4166">
        <f>IF(GL_Paste!$B4163="","",IFERROR(INDEX(AcctCat,MATCH(GL_Paste!$B4163&amp;"",AcctCode,0)),"UNKNOWN"))</f>
        <v/>
      </c>
      <c r="F4166">
        <f>IF(GL_Paste!$B4163="","",IFERROR(INDEX(AcctSub,MATCH(GL_Paste!$B4163&amp;"",AcctCode,0)),"UNKNOWN"))</f>
        <v/>
      </c>
    </row>
    <row r="4167">
      <c r="A4167" s="40">
        <f>IF(GL_Paste!$B4164="","",N(GL_Paste!$H4164)-N(GL_Paste!$G4164))</f>
        <v/>
      </c>
      <c r="B4167" s="43">
        <f>IF(GL_Paste!$B4164="","",DATE(YEAR(GL_Paste!$E4164),MONTH(GL_Paste!$E4164),1))</f>
        <v/>
      </c>
      <c r="C4167">
        <f>IF(GL_Paste!$B4164="","",IF(TRIM(GL_Paste!$M4164)&lt;&gt;"",TRIM(GL_Paste!$M4164),IFERROR(MID(GL_Paste!$I4164,FIND("[",GL_Paste!$I4164)+1,FIND("]",GL_Paste!$I4164)-FIND("[",GL_Paste!$I4164)-1),"")))</f>
        <v/>
      </c>
      <c r="D4167">
        <f>IF(GL_Paste!$B4164="","",IFERROR(INDEX(DeptName,MATCH($C4167,DeptTag,0)),"UNALLOCATED"))</f>
        <v/>
      </c>
      <c r="E4167">
        <f>IF(GL_Paste!$B4164="","",IFERROR(INDEX(AcctCat,MATCH(GL_Paste!$B4164&amp;"",AcctCode,0)),"UNKNOWN"))</f>
        <v/>
      </c>
      <c r="F4167">
        <f>IF(GL_Paste!$B4164="","",IFERROR(INDEX(AcctSub,MATCH(GL_Paste!$B4164&amp;"",AcctCode,0)),"UNKNOWN"))</f>
        <v/>
      </c>
    </row>
    <row r="4168">
      <c r="A4168" s="40">
        <f>IF(GL_Paste!$B4165="","",N(GL_Paste!$H4165)-N(GL_Paste!$G4165))</f>
        <v/>
      </c>
      <c r="B4168" s="43">
        <f>IF(GL_Paste!$B4165="","",DATE(YEAR(GL_Paste!$E4165),MONTH(GL_Paste!$E4165),1))</f>
        <v/>
      </c>
      <c r="C4168">
        <f>IF(GL_Paste!$B4165="","",IF(TRIM(GL_Paste!$M4165)&lt;&gt;"",TRIM(GL_Paste!$M4165),IFERROR(MID(GL_Paste!$I4165,FIND("[",GL_Paste!$I4165)+1,FIND("]",GL_Paste!$I4165)-FIND("[",GL_Paste!$I4165)-1),"")))</f>
        <v/>
      </c>
      <c r="D4168">
        <f>IF(GL_Paste!$B4165="","",IFERROR(INDEX(DeptName,MATCH($C4168,DeptTag,0)),"UNALLOCATED"))</f>
        <v/>
      </c>
      <c r="E4168">
        <f>IF(GL_Paste!$B4165="","",IFERROR(INDEX(AcctCat,MATCH(GL_Paste!$B4165&amp;"",AcctCode,0)),"UNKNOWN"))</f>
        <v/>
      </c>
      <c r="F4168">
        <f>IF(GL_Paste!$B4165="","",IFERROR(INDEX(AcctSub,MATCH(GL_Paste!$B4165&amp;"",AcctCode,0)),"UNKNOWN"))</f>
        <v/>
      </c>
    </row>
    <row r="4169">
      <c r="A4169" s="40">
        <f>IF(GL_Paste!$B4166="","",N(GL_Paste!$H4166)-N(GL_Paste!$G4166))</f>
        <v/>
      </c>
      <c r="B4169" s="43">
        <f>IF(GL_Paste!$B4166="","",DATE(YEAR(GL_Paste!$E4166),MONTH(GL_Paste!$E4166),1))</f>
        <v/>
      </c>
      <c r="C4169">
        <f>IF(GL_Paste!$B4166="","",IF(TRIM(GL_Paste!$M4166)&lt;&gt;"",TRIM(GL_Paste!$M4166),IFERROR(MID(GL_Paste!$I4166,FIND("[",GL_Paste!$I4166)+1,FIND("]",GL_Paste!$I4166)-FIND("[",GL_Paste!$I4166)-1),"")))</f>
        <v/>
      </c>
      <c r="D4169">
        <f>IF(GL_Paste!$B4166="","",IFERROR(INDEX(DeptName,MATCH($C4169,DeptTag,0)),"UNALLOCATED"))</f>
        <v/>
      </c>
      <c r="E4169">
        <f>IF(GL_Paste!$B4166="","",IFERROR(INDEX(AcctCat,MATCH(GL_Paste!$B4166&amp;"",AcctCode,0)),"UNKNOWN"))</f>
        <v/>
      </c>
      <c r="F4169">
        <f>IF(GL_Paste!$B4166="","",IFERROR(INDEX(AcctSub,MATCH(GL_Paste!$B4166&amp;"",AcctCode,0)),"UNKNOWN"))</f>
        <v/>
      </c>
    </row>
    <row r="4170">
      <c r="A4170" s="40">
        <f>IF(GL_Paste!$B4167="","",N(GL_Paste!$H4167)-N(GL_Paste!$G4167))</f>
        <v/>
      </c>
      <c r="B4170" s="43">
        <f>IF(GL_Paste!$B4167="","",DATE(YEAR(GL_Paste!$E4167),MONTH(GL_Paste!$E4167),1))</f>
        <v/>
      </c>
      <c r="C4170">
        <f>IF(GL_Paste!$B4167="","",IF(TRIM(GL_Paste!$M4167)&lt;&gt;"",TRIM(GL_Paste!$M4167),IFERROR(MID(GL_Paste!$I4167,FIND("[",GL_Paste!$I4167)+1,FIND("]",GL_Paste!$I4167)-FIND("[",GL_Paste!$I4167)-1),"")))</f>
        <v/>
      </c>
      <c r="D4170">
        <f>IF(GL_Paste!$B4167="","",IFERROR(INDEX(DeptName,MATCH($C4170,DeptTag,0)),"UNALLOCATED"))</f>
        <v/>
      </c>
      <c r="E4170">
        <f>IF(GL_Paste!$B4167="","",IFERROR(INDEX(AcctCat,MATCH(GL_Paste!$B4167&amp;"",AcctCode,0)),"UNKNOWN"))</f>
        <v/>
      </c>
      <c r="F4170">
        <f>IF(GL_Paste!$B4167="","",IFERROR(INDEX(AcctSub,MATCH(GL_Paste!$B4167&amp;"",AcctCode,0)),"UNKNOWN"))</f>
        <v/>
      </c>
    </row>
    <row r="4171">
      <c r="A4171" s="40">
        <f>IF(GL_Paste!$B4168="","",N(GL_Paste!$H4168)-N(GL_Paste!$G4168))</f>
        <v/>
      </c>
      <c r="B4171" s="43">
        <f>IF(GL_Paste!$B4168="","",DATE(YEAR(GL_Paste!$E4168),MONTH(GL_Paste!$E4168),1))</f>
        <v/>
      </c>
      <c r="C4171">
        <f>IF(GL_Paste!$B4168="","",IF(TRIM(GL_Paste!$M4168)&lt;&gt;"",TRIM(GL_Paste!$M4168),IFERROR(MID(GL_Paste!$I4168,FIND("[",GL_Paste!$I4168)+1,FIND("]",GL_Paste!$I4168)-FIND("[",GL_Paste!$I4168)-1),"")))</f>
        <v/>
      </c>
      <c r="D4171">
        <f>IF(GL_Paste!$B4168="","",IFERROR(INDEX(DeptName,MATCH($C4171,DeptTag,0)),"UNALLOCATED"))</f>
        <v/>
      </c>
      <c r="E4171">
        <f>IF(GL_Paste!$B4168="","",IFERROR(INDEX(AcctCat,MATCH(GL_Paste!$B4168&amp;"",AcctCode,0)),"UNKNOWN"))</f>
        <v/>
      </c>
      <c r="F4171">
        <f>IF(GL_Paste!$B4168="","",IFERROR(INDEX(AcctSub,MATCH(GL_Paste!$B4168&amp;"",AcctCode,0)),"UNKNOWN"))</f>
        <v/>
      </c>
    </row>
    <row r="4172">
      <c r="A4172" s="40">
        <f>IF(GL_Paste!$B4169="","",N(GL_Paste!$H4169)-N(GL_Paste!$G4169))</f>
        <v/>
      </c>
      <c r="B4172" s="43">
        <f>IF(GL_Paste!$B4169="","",DATE(YEAR(GL_Paste!$E4169),MONTH(GL_Paste!$E4169),1))</f>
        <v/>
      </c>
      <c r="C4172">
        <f>IF(GL_Paste!$B4169="","",IF(TRIM(GL_Paste!$M4169)&lt;&gt;"",TRIM(GL_Paste!$M4169),IFERROR(MID(GL_Paste!$I4169,FIND("[",GL_Paste!$I4169)+1,FIND("]",GL_Paste!$I4169)-FIND("[",GL_Paste!$I4169)-1),"")))</f>
        <v/>
      </c>
      <c r="D4172">
        <f>IF(GL_Paste!$B4169="","",IFERROR(INDEX(DeptName,MATCH($C4172,DeptTag,0)),"UNALLOCATED"))</f>
        <v/>
      </c>
      <c r="E4172">
        <f>IF(GL_Paste!$B4169="","",IFERROR(INDEX(AcctCat,MATCH(GL_Paste!$B4169&amp;"",AcctCode,0)),"UNKNOWN"))</f>
        <v/>
      </c>
      <c r="F4172">
        <f>IF(GL_Paste!$B4169="","",IFERROR(INDEX(AcctSub,MATCH(GL_Paste!$B4169&amp;"",AcctCode,0)),"UNKNOWN"))</f>
        <v/>
      </c>
    </row>
    <row r="4173">
      <c r="A4173" s="40">
        <f>IF(GL_Paste!$B4170="","",N(GL_Paste!$H4170)-N(GL_Paste!$G4170))</f>
        <v/>
      </c>
      <c r="B4173" s="43">
        <f>IF(GL_Paste!$B4170="","",DATE(YEAR(GL_Paste!$E4170),MONTH(GL_Paste!$E4170),1))</f>
        <v/>
      </c>
      <c r="C4173">
        <f>IF(GL_Paste!$B4170="","",IF(TRIM(GL_Paste!$M4170)&lt;&gt;"",TRIM(GL_Paste!$M4170),IFERROR(MID(GL_Paste!$I4170,FIND("[",GL_Paste!$I4170)+1,FIND("]",GL_Paste!$I4170)-FIND("[",GL_Paste!$I4170)-1),"")))</f>
        <v/>
      </c>
      <c r="D4173">
        <f>IF(GL_Paste!$B4170="","",IFERROR(INDEX(DeptName,MATCH($C4173,DeptTag,0)),"UNALLOCATED"))</f>
        <v/>
      </c>
      <c r="E4173">
        <f>IF(GL_Paste!$B4170="","",IFERROR(INDEX(AcctCat,MATCH(GL_Paste!$B4170&amp;"",AcctCode,0)),"UNKNOWN"))</f>
        <v/>
      </c>
      <c r="F4173">
        <f>IF(GL_Paste!$B4170="","",IFERROR(INDEX(AcctSub,MATCH(GL_Paste!$B4170&amp;"",AcctCode,0)),"UNKNOWN"))</f>
        <v/>
      </c>
    </row>
    <row r="4174">
      <c r="A4174" s="40">
        <f>IF(GL_Paste!$B4171="","",N(GL_Paste!$H4171)-N(GL_Paste!$G4171))</f>
        <v/>
      </c>
      <c r="B4174" s="43">
        <f>IF(GL_Paste!$B4171="","",DATE(YEAR(GL_Paste!$E4171),MONTH(GL_Paste!$E4171),1))</f>
        <v/>
      </c>
      <c r="C4174">
        <f>IF(GL_Paste!$B4171="","",IF(TRIM(GL_Paste!$M4171)&lt;&gt;"",TRIM(GL_Paste!$M4171),IFERROR(MID(GL_Paste!$I4171,FIND("[",GL_Paste!$I4171)+1,FIND("]",GL_Paste!$I4171)-FIND("[",GL_Paste!$I4171)-1),"")))</f>
        <v/>
      </c>
      <c r="D4174">
        <f>IF(GL_Paste!$B4171="","",IFERROR(INDEX(DeptName,MATCH($C4174,DeptTag,0)),"UNALLOCATED"))</f>
        <v/>
      </c>
      <c r="E4174">
        <f>IF(GL_Paste!$B4171="","",IFERROR(INDEX(AcctCat,MATCH(GL_Paste!$B4171&amp;"",AcctCode,0)),"UNKNOWN"))</f>
        <v/>
      </c>
      <c r="F4174">
        <f>IF(GL_Paste!$B4171="","",IFERROR(INDEX(AcctSub,MATCH(GL_Paste!$B4171&amp;"",AcctCode,0)),"UNKNOWN"))</f>
        <v/>
      </c>
    </row>
    <row r="4175">
      <c r="A4175" s="40">
        <f>IF(GL_Paste!$B4172="","",N(GL_Paste!$H4172)-N(GL_Paste!$G4172))</f>
        <v/>
      </c>
      <c r="B4175" s="43">
        <f>IF(GL_Paste!$B4172="","",DATE(YEAR(GL_Paste!$E4172),MONTH(GL_Paste!$E4172),1))</f>
        <v/>
      </c>
      <c r="C4175">
        <f>IF(GL_Paste!$B4172="","",IF(TRIM(GL_Paste!$M4172)&lt;&gt;"",TRIM(GL_Paste!$M4172),IFERROR(MID(GL_Paste!$I4172,FIND("[",GL_Paste!$I4172)+1,FIND("]",GL_Paste!$I4172)-FIND("[",GL_Paste!$I4172)-1),"")))</f>
        <v/>
      </c>
      <c r="D4175">
        <f>IF(GL_Paste!$B4172="","",IFERROR(INDEX(DeptName,MATCH($C4175,DeptTag,0)),"UNALLOCATED"))</f>
        <v/>
      </c>
      <c r="E4175">
        <f>IF(GL_Paste!$B4172="","",IFERROR(INDEX(AcctCat,MATCH(GL_Paste!$B4172&amp;"",AcctCode,0)),"UNKNOWN"))</f>
        <v/>
      </c>
      <c r="F4175">
        <f>IF(GL_Paste!$B4172="","",IFERROR(INDEX(AcctSub,MATCH(GL_Paste!$B4172&amp;"",AcctCode,0)),"UNKNOWN"))</f>
        <v/>
      </c>
    </row>
    <row r="4176">
      <c r="A4176" s="40">
        <f>IF(GL_Paste!$B4173="","",N(GL_Paste!$H4173)-N(GL_Paste!$G4173))</f>
        <v/>
      </c>
      <c r="B4176" s="43">
        <f>IF(GL_Paste!$B4173="","",DATE(YEAR(GL_Paste!$E4173),MONTH(GL_Paste!$E4173),1))</f>
        <v/>
      </c>
      <c r="C4176">
        <f>IF(GL_Paste!$B4173="","",IF(TRIM(GL_Paste!$M4173)&lt;&gt;"",TRIM(GL_Paste!$M4173),IFERROR(MID(GL_Paste!$I4173,FIND("[",GL_Paste!$I4173)+1,FIND("]",GL_Paste!$I4173)-FIND("[",GL_Paste!$I4173)-1),"")))</f>
        <v/>
      </c>
      <c r="D4176">
        <f>IF(GL_Paste!$B4173="","",IFERROR(INDEX(DeptName,MATCH($C4176,DeptTag,0)),"UNALLOCATED"))</f>
        <v/>
      </c>
      <c r="E4176">
        <f>IF(GL_Paste!$B4173="","",IFERROR(INDEX(AcctCat,MATCH(GL_Paste!$B4173&amp;"",AcctCode,0)),"UNKNOWN"))</f>
        <v/>
      </c>
      <c r="F4176">
        <f>IF(GL_Paste!$B4173="","",IFERROR(INDEX(AcctSub,MATCH(GL_Paste!$B4173&amp;"",AcctCode,0)),"UNKNOWN"))</f>
        <v/>
      </c>
    </row>
    <row r="4177">
      <c r="A4177" s="40">
        <f>IF(GL_Paste!$B4174="","",N(GL_Paste!$H4174)-N(GL_Paste!$G4174))</f>
        <v/>
      </c>
      <c r="B4177" s="43">
        <f>IF(GL_Paste!$B4174="","",DATE(YEAR(GL_Paste!$E4174),MONTH(GL_Paste!$E4174),1))</f>
        <v/>
      </c>
      <c r="C4177">
        <f>IF(GL_Paste!$B4174="","",IF(TRIM(GL_Paste!$M4174)&lt;&gt;"",TRIM(GL_Paste!$M4174),IFERROR(MID(GL_Paste!$I4174,FIND("[",GL_Paste!$I4174)+1,FIND("]",GL_Paste!$I4174)-FIND("[",GL_Paste!$I4174)-1),"")))</f>
        <v/>
      </c>
      <c r="D4177">
        <f>IF(GL_Paste!$B4174="","",IFERROR(INDEX(DeptName,MATCH($C4177,DeptTag,0)),"UNALLOCATED"))</f>
        <v/>
      </c>
      <c r="E4177">
        <f>IF(GL_Paste!$B4174="","",IFERROR(INDEX(AcctCat,MATCH(GL_Paste!$B4174&amp;"",AcctCode,0)),"UNKNOWN"))</f>
        <v/>
      </c>
      <c r="F4177">
        <f>IF(GL_Paste!$B4174="","",IFERROR(INDEX(AcctSub,MATCH(GL_Paste!$B4174&amp;"",AcctCode,0)),"UNKNOWN"))</f>
        <v/>
      </c>
    </row>
    <row r="4178">
      <c r="A4178" s="40">
        <f>IF(GL_Paste!$B4175="","",N(GL_Paste!$H4175)-N(GL_Paste!$G4175))</f>
        <v/>
      </c>
      <c r="B4178" s="43">
        <f>IF(GL_Paste!$B4175="","",DATE(YEAR(GL_Paste!$E4175),MONTH(GL_Paste!$E4175),1))</f>
        <v/>
      </c>
      <c r="C4178">
        <f>IF(GL_Paste!$B4175="","",IF(TRIM(GL_Paste!$M4175)&lt;&gt;"",TRIM(GL_Paste!$M4175),IFERROR(MID(GL_Paste!$I4175,FIND("[",GL_Paste!$I4175)+1,FIND("]",GL_Paste!$I4175)-FIND("[",GL_Paste!$I4175)-1),"")))</f>
        <v/>
      </c>
      <c r="D4178">
        <f>IF(GL_Paste!$B4175="","",IFERROR(INDEX(DeptName,MATCH($C4178,DeptTag,0)),"UNALLOCATED"))</f>
        <v/>
      </c>
      <c r="E4178">
        <f>IF(GL_Paste!$B4175="","",IFERROR(INDEX(AcctCat,MATCH(GL_Paste!$B4175&amp;"",AcctCode,0)),"UNKNOWN"))</f>
        <v/>
      </c>
      <c r="F4178">
        <f>IF(GL_Paste!$B4175="","",IFERROR(INDEX(AcctSub,MATCH(GL_Paste!$B4175&amp;"",AcctCode,0)),"UNKNOWN"))</f>
        <v/>
      </c>
    </row>
    <row r="4179">
      <c r="A4179" s="40">
        <f>IF(GL_Paste!$B4176="","",N(GL_Paste!$H4176)-N(GL_Paste!$G4176))</f>
        <v/>
      </c>
      <c r="B4179" s="43">
        <f>IF(GL_Paste!$B4176="","",DATE(YEAR(GL_Paste!$E4176),MONTH(GL_Paste!$E4176),1))</f>
        <v/>
      </c>
      <c r="C4179">
        <f>IF(GL_Paste!$B4176="","",IF(TRIM(GL_Paste!$M4176)&lt;&gt;"",TRIM(GL_Paste!$M4176),IFERROR(MID(GL_Paste!$I4176,FIND("[",GL_Paste!$I4176)+1,FIND("]",GL_Paste!$I4176)-FIND("[",GL_Paste!$I4176)-1),"")))</f>
        <v/>
      </c>
      <c r="D4179">
        <f>IF(GL_Paste!$B4176="","",IFERROR(INDEX(DeptName,MATCH($C4179,DeptTag,0)),"UNALLOCATED"))</f>
        <v/>
      </c>
      <c r="E4179">
        <f>IF(GL_Paste!$B4176="","",IFERROR(INDEX(AcctCat,MATCH(GL_Paste!$B4176&amp;"",AcctCode,0)),"UNKNOWN"))</f>
        <v/>
      </c>
      <c r="F4179">
        <f>IF(GL_Paste!$B4176="","",IFERROR(INDEX(AcctSub,MATCH(GL_Paste!$B4176&amp;"",AcctCode,0)),"UNKNOWN"))</f>
        <v/>
      </c>
    </row>
    <row r="4180">
      <c r="A4180" s="40">
        <f>IF(GL_Paste!$B4177="","",N(GL_Paste!$H4177)-N(GL_Paste!$G4177))</f>
        <v/>
      </c>
      <c r="B4180" s="43">
        <f>IF(GL_Paste!$B4177="","",DATE(YEAR(GL_Paste!$E4177),MONTH(GL_Paste!$E4177),1))</f>
        <v/>
      </c>
      <c r="C4180">
        <f>IF(GL_Paste!$B4177="","",IF(TRIM(GL_Paste!$M4177)&lt;&gt;"",TRIM(GL_Paste!$M4177),IFERROR(MID(GL_Paste!$I4177,FIND("[",GL_Paste!$I4177)+1,FIND("]",GL_Paste!$I4177)-FIND("[",GL_Paste!$I4177)-1),"")))</f>
        <v/>
      </c>
      <c r="D4180">
        <f>IF(GL_Paste!$B4177="","",IFERROR(INDEX(DeptName,MATCH($C4180,DeptTag,0)),"UNALLOCATED"))</f>
        <v/>
      </c>
      <c r="E4180">
        <f>IF(GL_Paste!$B4177="","",IFERROR(INDEX(AcctCat,MATCH(GL_Paste!$B4177&amp;"",AcctCode,0)),"UNKNOWN"))</f>
        <v/>
      </c>
      <c r="F4180">
        <f>IF(GL_Paste!$B4177="","",IFERROR(INDEX(AcctSub,MATCH(GL_Paste!$B4177&amp;"",AcctCode,0)),"UNKNOWN"))</f>
        <v/>
      </c>
    </row>
    <row r="4181">
      <c r="A4181" s="40">
        <f>IF(GL_Paste!$B4178="","",N(GL_Paste!$H4178)-N(GL_Paste!$G4178))</f>
        <v/>
      </c>
      <c r="B4181" s="43">
        <f>IF(GL_Paste!$B4178="","",DATE(YEAR(GL_Paste!$E4178),MONTH(GL_Paste!$E4178),1))</f>
        <v/>
      </c>
      <c r="C4181">
        <f>IF(GL_Paste!$B4178="","",IF(TRIM(GL_Paste!$M4178)&lt;&gt;"",TRIM(GL_Paste!$M4178),IFERROR(MID(GL_Paste!$I4178,FIND("[",GL_Paste!$I4178)+1,FIND("]",GL_Paste!$I4178)-FIND("[",GL_Paste!$I4178)-1),"")))</f>
        <v/>
      </c>
      <c r="D4181">
        <f>IF(GL_Paste!$B4178="","",IFERROR(INDEX(DeptName,MATCH($C4181,DeptTag,0)),"UNALLOCATED"))</f>
        <v/>
      </c>
      <c r="E4181">
        <f>IF(GL_Paste!$B4178="","",IFERROR(INDEX(AcctCat,MATCH(GL_Paste!$B4178&amp;"",AcctCode,0)),"UNKNOWN"))</f>
        <v/>
      </c>
      <c r="F4181">
        <f>IF(GL_Paste!$B4178="","",IFERROR(INDEX(AcctSub,MATCH(GL_Paste!$B4178&amp;"",AcctCode,0)),"UNKNOWN"))</f>
        <v/>
      </c>
    </row>
    <row r="4182">
      <c r="A4182" s="40">
        <f>IF(GL_Paste!$B4179="","",N(GL_Paste!$H4179)-N(GL_Paste!$G4179))</f>
        <v/>
      </c>
      <c r="B4182" s="43">
        <f>IF(GL_Paste!$B4179="","",DATE(YEAR(GL_Paste!$E4179),MONTH(GL_Paste!$E4179),1))</f>
        <v/>
      </c>
      <c r="C4182">
        <f>IF(GL_Paste!$B4179="","",IF(TRIM(GL_Paste!$M4179)&lt;&gt;"",TRIM(GL_Paste!$M4179),IFERROR(MID(GL_Paste!$I4179,FIND("[",GL_Paste!$I4179)+1,FIND("]",GL_Paste!$I4179)-FIND("[",GL_Paste!$I4179)-1),"")))</f>
        <v/>
      </c>
      <c r="D4182">
        <f>IF(GL_Paste!$B4179="","",IFERROR(INDEX(DeptName,MATCH($C4182,DeptTag,0)),"UNALLOCATED"))</f>
        <v/>
      </c>
      <c r="E4182">
        <f>IF(GL_Paste!$B4179="","",IFERROR(INDEX(AcctCat,MATCH(GL_Paste!$B4179&amp;"",AcctCode,0)),"UNKNOWN"))</f>
        <v/>
      </c>
      <c r="F4182">
        <f>IF(GL_Paste!$B4179="","",IFERROR(INDEX(AcctSub,MATCH(GL_Paste!$B4179&amp;"",AcctCode,0)),"UNKNOWN"))</f>
        <v/>
      </c>
    </row>
    <row r="4183">
      <c r="A4183" s="40">
        <f>IF(GL_Paste!$B4180="","",N(GL_Paste!$H4180)-N(GL_Paste!$G4180))</f>
        <v/>
      </c>
      <c r="B4183" s="43">
        <f>IF(GL_Paste!$B4180="","",DATE(YEAR(GL_Paste!$E4180),MONTH(GL_Paste!$E4180),1))</f>
        <v/>
      </c>
      <c r="C4183">
        <f>IF(GL_Paste!$B4180="","",IF(TRIM(GL_Paste!$M4180)&lt;&gt;"",TRIM(GL_Paste!$M4180),IFERROR(MID(GL_Paste!$I4180,FIND("[",GL_Paste!$I4180)+1,FIND("]",GL_Paste!$I4180)-FIND("[",GL_Paste!$I4180)-1),"")))</f>
        <v/>
      </c>
      <c r="D4183">
        <f>IF(GL_Paste!$B4180="","",IFERROR(INDEX(DeptName,MATCH($C4183,DeptTag,0)),"UNALLOCATED"))</f>
        <v/>
      </c>
      <c r="E4183">
        <f>IF(GL_Paste!$B4180="","",IFERROR(INDEX(AcctCat,MATCH(GL_Paste!$B4180&amp;"",AcctCode,0)),"UNKNOWN"))</f>
        <v/>
      </c>
      <c r="F4183">
        <f>IF(GL_Paste!$B4180="","",IFERROR(INDEX(AcctSub,MATCH(GL_Paste!$B4180&amp;"",AcctCode,0)),"UNKNOWN"))</f>
        <v/>
      </c>
    </row>
    <row r="4184">
      <c r="A4184" s="40">
        <f>IF(GL_Paste!$B4181="","",N(GL_Paste!$H4181)-N(GL_Paste!$G4181))</f>
        <v/>
      </c>
      <c r="B4184" s="43">
        <f>IF(GL_Paste!$B4181="","",DATE(YEAR(GL_Paste!$E4181),MONTH(GL_Paste!$E4181),1))</f>
        <v/>
      </c>
      <c r="C4184">
        <f>IF(GL_Paste!$B4181="","",IF(TRIM(GL_Paste!$M4181)&lt;&gt;"",TRIM(GL_Paste!$M4181),IFERROR(MID(GL_Paste!$I4181,FIND("[",GL_Paste!$I4181)+1,FIND("]",GL_Paste!$I4181)-FIND("[",GL_Paste!$I4181)-1),"")))</f>
        <v/>
      </c>
      <c r="D4184">
        <f>IF(GL_Paste!$B4181="","",IFERROR(INDEX(DeptName,MATCH($C4184,DeptTag,0)),"UNALLOCATED"))</f>
        <v/>
      </c>
      <c r="E4184">
        <f>IF(GL_Paste!$B4181="","",IFERROR(INDEX(AcctCat,MATCH(GL_Paste!$B4181&amp;"",AcctCode,0)),"UNKNOWN"))</f>
        <v/>
      </c>
      <c r="F4184">
        <f>IF(GL_Paste!$B4181="","",IFERROR(INDEX(AcctSub,MATCH(GL_Paste!$B4181&amp;"",AcctCode,0)),"UNKNOWN"))</f>
        <v/>
      </c>
    </row>
    <row r="4185">
      <c r="A4185" s="40">
        <f>IF(GL_Paste!$B4182="","",N(GL_Paste!$H4182)-N(GL_Paste!$G4182))</f>
        <v/>
      </c>
      <c r="B4185" s="43">
        <f>IF(GL_Paste!$B4182="","",DATE(YEAR(GL_Paste!$E4182),MONTH(GL_Paste!$E4182),1))</f>
        <v/>
      </c>
      <c r="C4185">
        <f>IF(GL_Paste!$B4182="","",IF(TRIM(GL_Paste!$M4182)&lt;&gt;"",TRIM(GL_Paste!$M4182),IFERROR(MID(GL_Paste!$I4182,FIND("[",GL_Paste!$I4182)+1,FIND("]",GL_Paste!$I4182)-FIND("[",GL_Paste!$I4182)-1),"")))</f>
        <v/>
      </c>
      <c r="D4185">
        <f>IF(GL_Paste!$B4182="","",IFERROR(INDEX(DeptName,MATCH($C4185,DeptTag,0)),"UNALLOCATED"))</f>
        <v/>
      </c>
      <c r="E4185">
        <f>IF(GL_Paste!$B4182="","",IFERROR(INDEX(AcctCat,MATCH(GL_Paste!$B4182&amp;"",AcctCode,0)),"UNKNOWN"))</f>
        <v/>
      </c>
      <c r="F4185">
        <f>IF(GL_Paste!$B4182="","",IFERROR(INDEX(AcctSub,MATCH(GL_Paste!$B4182&amp;"",AcctCode,0)),"UNKNOWN"))</f>
        <v/>
      </c>
    </row>
    <row r="4186">
      <c r="A4186" s="40">
        <f>IF(GL_Paste!$B4183="","",N(GL_Paste!$H4183)-N(GL_Paste!$G4183))</f>
        <v/>
      </c>
      <c r="B4186" s="43">
        <f>IF(GL_Paste!$B4183="","",DATE(YEAR(GL_Paste!$E4183),MONTH(GL_Paste!$E4183),1))</f>
        <v/>
      </c>
      <c r="C4186">
        <f>IF(GL_Paste!$B4183="","",IF(TRIM(GL_Paste!$M4183)&lt;&gt;"",TRIM(GL_Paste!$M4183),IFERROR(MID(GL_Paste!$I4183,FIND("[",GL_Paste!$I4183)+1,FIND("]",GL_Paste!$I4183)-FIND("[",GL_Paste!$I4183)-1),"")))</f>
        <v/>
      </c>
      <c r="D4186">
        <f>IF(GL_Paste!$B4183="","",IFERROR(INDEX(DeptName,MATCH($C4186,DeptTag,0)),"UNALLOCATED"))</f>
        <v/>
      </c>
      <c r="E4186">
        <f>IF(GL_Paste!$B4183="","",IFERROR(INDEX(AcctCat,MATCH(GL_Paste!$B4183&amp;"",AcctCode,0)),"UNKNOWN"))</f>
        <v/>
      </c>
      <c r="F4186">
        <f>IF(GL_Paste!$B4183="","",IFERROR(INDEX(AcctSub,MATCH(GL_Paste!$B4183&amp;"",AcctCode,0)),"UNKNOWN"))</f>
        <v/>
      </c>
    </row>
    <row r="4187">
      <c r="A4187" s="40">
        <f>IF(GL_Paste!$B4184="","",N(GL_Paste!$H4184)-N(GL_Paste!$G4184))</f>
        <v/>
      </c>
      <c r="B4187" s="43">
        <f>IF(GL_Paste!$B4184="","",DATE(YEAR(GL_Paste!$E4184),MONTH(GL_Paste!$E4184),1))</f>
        <v/>
      </c>
      <c r="C4187">
        <f>IF(GL_Paste!$B4184="","",IF(TRIM(GL_Paste!$M4184)&lt;&gt;"",TRIM(GL_Paste!$M4184),IFERROR(MID(GL_Paste!$I4184,FIND("[",GL_Paste!$I4184)+1,FIND("]",GL_Paste!$I4184)-FIND("[",GL_Paste!$I4184)-1),"")))</f>
        <v/>
      </c>
      <c r="D4187">
        <f>IF(GL_Paste!$B4184="","",IFERROR(INDEX(DeptName,MATCH($C4187,DeptTag,0)),"UNALLOCATED"))</f>
        <v/>
      </c>
      <c r="E4187">
        <f>IF(GL_Paste!$B4184="","",IFERROR(INDEX(AcctCat,MATCH(GL_Paste!$B4184&amp;"",AcctCode,0)),"UNKNOWN"))</f>
        <v/>
      </c>
      <c r="F4187">
        <f>IF(GL_Paste!$B4184="","",IFERROR(INDEX(AcctSub,MATCH(GL_Paste!$B4184&amp;"",AcctCode,0)),"UNKNOWN"))</f>
        <v/>
      </c>
    </row>
    <row r="4188">
      <c r="A4188" s="40">
        <f>IF(GL_Paste!$B4185="","",N(GL_Paste!$H4185)-N(GL_Paste!$G4185))</f>
        <v/>
      </c>
      <c r="B4188" s="43">
        <f>IF(GL_Paste!$B4185="","",DATE(YEAR(GL_Paste!$E4185),MONTH(GL_Paste!$E4185),1))</f>
        <v/>
      </c>
      <c r="C4188">
        <f>IF(GL_Paste!$B4185="","",IF(TRIM(GL_Paste!$M4185)&lt;&gt;"",TRIM(GL_Paste!$M4185),IFERROR(MID(GL_Paste!$I4185,FIND("[",GL_Paste!$I4185)+1,FIND("]",GL_Paste!$I4185)-FIND("[",GL_Paste!$I4185)-1),"")))</f>
        <v/>
      </c>
      <c r="D4188">
        <f>IF(GL_Paste!$B4185="","",IFERROR(INDEX(DeptName,MATCH($C4188,DeptTag,0)),"UNALLOCATED"))</f>
        <v/>
      </c>
      <c r="E4188">
        <f>IF(GL_Paste!$B4185="","",IFERROR(INDEX(AcctCat,MATCH(GL_Paste!$B4185&amp;"",AcctCode,0)),"UNKNOWN"))</f>
        <v/>
      </c>
      <c r="F4188">
        <f>IF(GL_Paste!$B4185="","",IFERROR(INDEX(AcctSub,MATCH(GL_Paste!$B4185&amp;"",AcctCode,0)),"UNKNOWN"))</f>
        <v/>
      </c>
    </row>
    <row r="4189">
      <c r="A4189" s="40">
        <f>IF(GL_Paste!$B4186="","",N(GL_Paste!$H4186)-N(GL_Paste!$G4186))</f>
        <v/>
      </c>
      <c r="B4189" s="43">
        <f>IF(GL_Paste!$B4186="","",DATE(YEAR(GL_Paste!$E4186),MONTH(GL_Paste!$E4186),1))</f>
        <v/>
      </c>
      <c r="C4189">
        <f>IF(GL_Paste!$B4186="","",IF(TRIM(GL_Paste!$M4186)&lt;&gt;"",TRIM(GL_Paste!$M4186),IFERROR(MID(GL_Paste!$I4186,FIND("[",GL_Paste!$I4186)+1,FIND("]",GL_Paste!$I4186)-FIND("[",GL_Paste!$I4186)-1),"")))</f>
        <v/>
      </c>
      <c r="D4189">
        <f>IF(GL_Paste!$B4186="","",IFERROR(INDEX(DeptName,MATCH($C4189,DeptTag,0)),"UNALLOCATED"))</f>
        <v/>
      </c>
      <c r="E4189">
        <f>IF(GL_Paste!$B4186="","",IFERROR(INDEX(AcctCat,MATCH(GL_Paste!$B4186&amp;"",AcctCode,0)),"UNKNOWN"))</f>
        <v/>
      </c>
      <c r="F4189">
        <f>IF(GL_Paste!$B4186="","",IFERROR(INDEX(AcctSub,MATCH(GL_Paste!$B4186&amp;"",AcctCode,0)),"UNKNOWN"))</f>
        <v/>
      </c>
    </row>
    <row r="4190">
      <c r="A4190" s="40">
        <f>IF(GL_Paste!$B4187="","",N(GL_Paste!$H4187)-N(GL_Paste!$G4187))</f>
        <v/>
      </c>
      <c r="B4190" s="43">
        <f>IF(GL_Paste!$B4187="","",DATE(YEAR(GL_Paste!$E4187),MONTH(GL_Paste!$E4187),1))</f>
        <v/>
      </c>
      <c r="C4190">
        <f>IF(GL_Paste!$B4187="","",IF(TRIM(GL_Paste!$M4187)&lt;&gt;"",TRIM(GL_Paste!$M4187),IFERROR(MID(GL_Paste!$I4187,FIND("[",GL_Paste!$I4187)+1,FIND("]",GL_Paste!$I4187)-FIND("[",GL_Paste!$I4187)-1),"")))</f>
        <v/>
      </c>
      <c r="D4190">
        <f>IF(GL_Paste!$B4187="","",IFERROR(INDEX(DeptName,MATCH($C4190,DeptTag,0)),"UNALLOCATED"))</f>
        <v/>
      </c>
      <c r="E4190">
        <f>IF(GL_Paste!$B4187="","",IFERROR(INDEX(AcctCat,MATCH(GL_Paste!$B4187&amp;"",AcctCode,0)),"UNKNOWN"))</f>
        <v/>
      </c>
      <c r="F4190">
        <f>IF(GL_Paste!$B4187="","",IFERROR(INDEX(AcctSub,MATCH(GL_Paste!$B4187&amp;"",AcctCode,0)),"UNKNOWN"))</f>
        <v/>
      </c>
    </row>
    <row r="4191">
      <c r="A4191" s="40">
        <f>IF(GL_Paste!$B4188="","",N(GL_Paste!$H4188)-N(GL_Paste!$G4188))</f>
        <v/>
      </c>
      <c r="B4191" s="43">
        <f>IF(GL_Paste!$B4188="","",DATE(YEAR(GL_Paste!$E4188),MONTH(GL_Paste!$E4188),1))</f>
        <v/>
      </c>
      <c r="C4191">
        <f>IF(GL_Paste!$B4188="","",IF(TRIM(GL_Paste!$M4188)&lt;&gt;"",TRIM(GL_Paste!$M4188),IFERROR(MID(GL_Paste!$I4188,FIND("[",GL_Paste!$I4188)+1,FIND("]",GL_Paste!$I4188)-FIND("[",GL_Paste!$I4188)-1),"")))</f>
        <v/>
      </c>
      <c r="D4191">
        <f>IF(GL_Paste!$B4188="","",IFERROR(INDEX(DeptName,MATCH($C4191,DeptTag,0)),"UNALLOCATED"))</f>
        <v/>
      </c>
      <c r="E4191">
        <f>IF(GL_Paste!$B4188="","",IFERROR(INDEX(AcctCat,MATCH(GL_Paste!$B4188&amp;"",AcctCode,0)),"UNKNOWN"))</f>
        <v/>
      </c>
      <c r="F4191">
        <f>IF(GL_Paste!$B4188="","",IFERROR(INDEX(AcctSub,MATCH(GL_Paste!$B4188&amp;"",AcctCode,0)),"UNKNOWN"))</f>
        <v/>
      </c>
    </row>
    <row r="4192">
      <c r="A4192" s="40">
        <f>IF(GL_Paste!$B4189="","",N(GL_Paste!$H4189)-N(GL_Paste!$G4189))</f>
        <v/>
      </c>
      <c r="B4192" s="43">
        <f>IF(GL_Paste!$B4189="","",DATE(YEAR(GL_Paste!$E4189),MONTH(GL_Paste!$E4189),1))</f>
        <v/>
      </c>
      <c r="C4192">
        <f>IF(GL_Paste!$B4189="","",IF(TRIM(GL_Paste!$M4189)&lt;&gt;"",TRIM(GL_Paste!$M4189),IFERROR(MID(GL_Paste!$I4189,FIND("[",GL_Paste!$I4189)+1,FIND("]",GL_Paste!$I4189)-FIND("[",GL_Paste!$I4189)-1),"")))</f>
        <v/>
      </c>
      <c r="D4192">
        <f>IF(GL_Paste!$B4189="","",IFERROR(INDEX(DeptName,MATCH($C4192,DeptTag,0)),"UNALLOCATED"))</f>
        <v/>
      </c>
      <c r="E4192">
        <f>IF(GL_Paste!$B4189="","",IFERROR(INDEX(AcctCat,MATCH(GL_Paste!$B4189&amp;"",AcctCode,0)),"UNKNOWN"))</f>
        <v/>
      </c>
      <c r="F4192">
        <f>IF(GL_Paste!$B4189="","",IFERROR(INDEX(AcctSub,MATCH(GL_Paste!$B4189&amp;"",AcctCode,0)),"UNKNOWN"))</f>
        <v/>
      </c>
    </row>
    <row r="4193">
      <c r="A4193" s="40">
        <f>IF(GL_Paste!$B4190="","",N(GL_Paste!$H4190)-N(GL_Paste!$G4190))</f>
        <v/>
      </c>
      <c r="B4193" s="43">
        <f>IF(GL_Paste!$B4190="","",DATE(YEAR(GL_Paste!$E4190),MONTH(GL_Paste!$E4190),1))</f>
        <v/>
      </c>
      <c r="C4193">
        <f>IF(GL_Paste!$B4190="","",IF(TRIM(GL_Paste!$M4190)&lt;&gt;"",TRIM(GL_Paste!$M4190),IFERROR(MID(GL_Paste!$I4190,FIND("[",GL_Paste!$I4190)+1,FIND("]",GL_Paste!$I4190)-FIND("[",GL_Paste!$I4190)-1),"")))</f>
        <v/>
      </c>
      <c r="D4193">
        <f>IF(GL_Paste!$B4190="","",IFERROR(INDEX(DeptName,MATCH($C4193,DeptTag,0)),"UNALLOCATED"))</f>
        <v/>
      </c>
      <c r="E4193">
        <f>IF(GL_Paste!$B4190="","",IFERROR(INDEX(AcctCat,MATCH(GL_Paste!$B4190&amp;"",AcctCode,0)),"UNKNOWN"))</f>
        <v/>
      </c>
      <c r="F4193">
        <f>IF(GL_Paste!$B4190="","",IFERROR(INDEX(AcctSub,MATCH(GL_Paste!$B4190&amp;"",AcctCode,0)),"UNKNOWN"))</f>
        <v/>
      </c>
    </row>
    <row r="4194">
      <c r="A4194" s="40">
        <f>IF(GL_Paste!$B4191="","",N(GL_Paste!$H4191)-N(GL_Paste!$G4191))</f>
        <v/>
      </c>
      <c r="B4194" s="43">
        <f>IF(GL_Paste!$B4191="","",DATE(YEAR(GL_Paste!$E4191),MONTH(GL_Paste!$E4191),1))</f>
        <v/>
      </c>
      <c r="C4194">
        <f>IF(GL_Paste!$B4191="","",IF(TRIM(GL_Paste!$M4191)&lt;&gt;"",TRIM(GL_Paste!$M4191),IFERROR(MID(GL_Paste!$I4191,FIND("[",GL_Paste!$I4191)+1,FIND("]",GL_Paste!$I4191)-FIND("[",GL_Paste!$I4191)-1),"")))</f>
        <v/>
      </c>
      <c r="D4194">
        <f>IF(GL_Paste!$B4191="","",IFERROR(INDEX(DeptName,MATCH($C4194,DeptTag,0)),"UNALLOCATED"))</f>
        <v/>
      </c>
      <c r="E4194">
        <f>IF(GL_Paste!$B4191="","",IFERROR(INDEX(AcctCat,MATCH(GL_Paste!$B4191&amp;"",AcctCode,0)),"UNKNOWN"))</f>
        <v/>
      </c>
      <c r="F4194">
        <f>IF(GL_Paste!$B4191="","",IFERROR(INDEX(AcctSub,MATCH(GL_Paste!$B4191&amp;"",AcctCode,0)),"UNKNOWN"))</f>
        <v/>
      </c>
    </row>
    <row r="4195">
      <c r="A4195" s="40">
        <f>IF(GL_Paste!$B4192="","",N(GL_Paste!$H4192)-N(GL_Paste!$G4192))</f>
        <v/>
      </c>
      <c r="B4195" s="43">
        <f>IF(GL_Paste!$B4192="","",DATE(YEAR(GL_Paste!$E4192),MONTH(GL_Paste!$E4192),1))</f>
        <v/>
      </c>
      <c r="C4195">
        <f>IF(GL_Paste!$B4192="","",IF(TRIM(GL_Paste!$M4192)&lt;&gt;"",TRIM(GL_Paste!$M4192),IFERROR(MID(GL_Paste!$I4192,FIND("[",GL_Paste!$I4192)+1,FIND("]",GL_Paste!$I4192)-FIND("[",GL_Paste!$I4192)-1),"")))</f>
        <v/>
      </c>
      <c r="D4195">
        <f>IF(GL_Paste!$B4192="","",IFERROR(INDEX(DeptName,MATCH($C4195,DeptTag,0)),"UNALLOCATED"))</f>
        <v/>
      </c>
      <c r="E4195">
        <f>IF(GL_Paste!$B4192="","",IFERROR(INDEX(AcctCat,MATCH(GL_Paste!$B4192&amp;"",AcctCode,0)),"UNKNOWN"))</f>
        <v/>
      </c>
      <c r="F4195">
        <f>IF(GL_Paste!$B4192="","",IFERROR(INDEX(AcctSub,MATCH(GL_Paste!$B4192&amp;"",AcctCode,0)),"UNKNOWN"))</f>
        <v/>
      </c>
    </row>
    <row r="4196">
      <c r="A4196" s="40">
        <f>IF(GL_Paste!$B4193="","",N(GL_Paste!$H4193)-N(GL_Paste!$G4193))</f>
        <v/>
      </c>
      <c r="B4196" s="43">
        <f>IF(GL_Paste!$B4193="","",DATE(YEAR(GL_Paste!$E4193),MONTH(GL_Paste!$E4193),1))</f>
        <v/>
      </c>
      <c r="C4196">
        <f>IF(GL_Paste!$B4193="","",IF(TRIM(GL_Paste!$M4193)&lt;&gt;"",TRIM(GL_Paste!$M4193),IFERROR(MID(GL_Paste!$I4193,FIND("[",GL_Paste!$I4193)+1,FIND("]",GL_Paste!$I4193)-FIND("[",GL_Paste!$I4193)-1),"")))</f>
        <v/>
      </c>
      <c r="D4196">
        <f>IF(GL_Paste!$B4193="","",IFERROR(INDEX(DeptName,MATCH($C4196,DeptTag,0)),"UNALLOCATED"))</f>
        <v/>
      </c>
      <c r="E4196">
        <f>IF(GL_Paste!$B4193="","",IFERROR(INDEX(AcctCat,MATCH(GL_Paste!$B4193&amp;"",AcctCode,0)),"UNKNOWN"))</f>
        <v/>
      </c>
      <c r="F4196">
        <f>IF(GL_Paste!$B4193="","",IFERROR(INDEX(AcctSub,MATCH(GL_Paste!$B4193&amp;"",AcctCode,0)),"UNKNOWN"))</f>
        <v/>
      </c>
    </row>
    <row r="4197">
      <c r="A4197" s="40">
        <f>IF(GL_Paste!$B4194="","",N(GL_Paste!$H4194)-N(GL_Paste!$G4194))</f>
        <v/>
      </c>
      <c r="B4197" s="43">
        <f>IF(GL_Paste!$B4194="","",DATE(YEAR(GL_Paste!$E4194),MONTH(GL_Paste!$E4194),1))</f>
        <v/>
      </c>
      <c r="C4197">
        <f>IF(GL_Paste!$B4194="","",IF(TRIM(GL_Paste!$M4194)&lt;&gt;"",TRIM(GL_Paste!$M4194),IFERROR(MID(GL_Paste!$I4194,FIND("[",GL_Paste!$I4194)+1,FIND("]",GL_Paste!$I4194)-FIND("[",GL_Paste!$I4194)-1),"")))</f>
        <v/>
      </c>
      <c r="D4197">
        <f>IF(GL_Paste!$B4194="","",IFERROR(INDEX(DeptName,MATCH($C4197,DeptTag,0)),"UNALLOCATED"))</f>
        <v/>
      </c>
      <c r="E4197">
        <f>IF(GL_Paste!$B4194="","",IFERROR(INDEX(AcctCat,MATCH(GL_Paste!$B4194&amp;"",AcctCode,0)),"UNKNOWN"))</f>
        <v/>
      </c>
      <c r="F4197">
        <f>IF(GL_Paste!$B4194="","",IFERROR(INDEX(AcctSub,MATCH(GL_Paste!$B4194&amp;"",AcctCode,0)),"UNKNOWN"))</f>
        <v/>
      </c>
    </row>
    <row r="4198">
      <c r="A4198" s="40">
        <f>IF(GL_Paste!$B4195="","",N(GL_Paste!$H4195)-N(GL_Paste!$G4195))</f>
        <v/>
      </c>
      <c r="B4198" s="43">
        <f>IF(GL_Paste!$B4195="","",DATE(YEAR(GL_Paste!$E4195),MONTH(GL_Paste!$E4195),1))</f>
        <v/>
      </c>
      <c r="C4198">
        <f>IF(GL_Paste!$B4195="","",IF(TRIM(GL_Paste!$M4195)&lt;&gt;"",TRIM(GL_Paste!$M4195),IFERROR(MID(GL_Paste!$I4195,FIND("[",GL_Paste!$I4195)+1,FIND("]",GL_Paste!$I4195)-FIND("[",GL_Paste!$I4195)-1),"")))</f>
        <v/>
      </c>
      <c r="D4198">
        <f>IF(GL_Paste!$B4195="","",IFERROR(INDEX(DeptName,MATCH($C4198,DeptTag,0)),"UNALLOCATED"))</f>
        <v/>
      </c>
      <c r="E4198">
        <f>IF(GL_Paste!$B4195="","",IFERROR(INDEX(AcctCat,MATCH(GL_Paste!$B4195&amp;"",AcctCode,0)),"UNKNOWN"))</f>
        <v/>
      </c>
      <c r="F4198">
        <f>IF(GL_Paste!$B4195="","",IFERROR(INDEX(AcctSub,MATCH(GL_Paste!$B4195&amp;"",AcctCode,0)),"UNKNOWN"))</f>
        <v/>
      </c>
    </row>
    <row r="4199">
      <c r="A4199" s="40">
        <f>IF(GL_Paste!$B4196="","",N(GL_Paste!$H4196)-N(GL_Paste!$G4196))</f>
        <v/>
      </c>
      <c r="B4199" s="43">
        <f>IF(GL_Paste!$B4196="","",DATE(YEAR(GL_Paste!$E4196),MONTH(GL_Paste!$E4196),1))</f>
        <v/>
      </c>
      <c r="C4199">
        <f>IF(GL_Paste!$B4196="","",IF(TRIM(GL_Paste!$M4196)&lt;&gt;"",TRIM(GL_Paste!$M4196),IFERROR(MID(GL_Paste!$I4196,FIND("[",GL_Paste!$I4196)+1,FIND("]",GL_Paste!$I4196)-FIND("[",GL_Paste!$I4196)-1),"")))</f>
        <v/>
      </c>
      <c r="D4199">
        <f>IF(GL_Paste!$B4196="","",IFERROR(INDEX(DeptName,MATCH($C4199,DeptTag,0)),"UNALLOCATED"))</f>
        <v/>
      </c>
      <c r="E4199">
        <f>IF(GL_Paste!$B4196="","",IFERROR(INDEX(AcctCat,MATCH(GL_Paste!$B4196&amp;"",AcctCode,0)),"UNKNOWN"))</f>
        <v/>
      </c>
      <c r="F4199">
        <f>IF(GL_Paste!$B4196="","",IFERROR(INDEX(AcctSub,MATCH(GL_Paste!$B4196&amp;"",AcctCode,0)),"UNKNOWN"))</f>
        <v/>
      </c>
    </row>
    <row r="4200">
      <c r="A4200" s="40">
        <f>IF(GL_Paste!$B4197="","",N(GL_Paste!$H4197)-N(GL_Paste!$G4197))</f>
        <v/>
      </c>
      <c r="B4200" s="43">
        <f>IF(GL_Paste!$B4197="","",DATE(YEAR(GL_Paste!$E4197),MONTH(GL_Paste!$E4197),1))</f>
        <v/>
      </c>
      <c r="C4200">
        <f>IF(GL_Paste!$B4197="","",IF(TRIM(GL_Paste!$M4197)&lt;&gt;"",TRIM(GL_Paste!$M4197),IFERROR(MID(GL_Paste!$I4197,FIND("[",GL_Paste!$I4197)+1,FIND("]",GL_Paste!$I4197)-FIND("[",GL_Paste!$I4197)-1),"")))</f>
        <v/>
      </c>
      <c r="D4200">
        <f>IF(GL_Paste!$B4197="","",IFERROR(INDEX(DeptName,MATCH($C4200,DeptTag,0)),"UNALLOCATED"))</f>
        <v/>
      </c>
      <c r="E4200">
        <f>IF(GL_Paste!$B4197="","",IFERROR(INDEX(AcctCat,MATCH(GL_Paste!$B4197&amp;"",AcctCode,0)),"UNKNOWN"))</f>
        <v/>
      </c>
      <c r="F4200">
        <f>IF(GL_Paste!$B4197="","",IFERROR(INDEX(AcctSub,MATCH(GL_Paste!$B4197&amp;"",AcctCode,0)),"UNKNOWN"))</f>
        <v/>
      </c>
    </row>
    <row r="4201">
      <c r="A4201" s="40">
        <f>IF(GL_Paste!$B4198="","",N(GL_Paste!$H4198)-N(GL_Paste!$G4198))</f>
        <v/>
      </c>
      <c r="B4201" s="43">
        <f>IF(GL_Paste!$B4198="","",DATE(YEAR(GL_Paste!$E4198),MONTH(GL_Paste!$E4198),1))</f>
        <v/>
      </c>
      <c r="C4201">
        <f>IF(GL_Paste!$B4198="","",IF(TRIM(GL_Paste!$M4198)&lt;&gt;"",TRIM(GL_Paste!$M4198),IFERROR(MID(GL_Paste!$I4198,FIND("[",GL_Paste!$I4198)+1,FIND("]",GL_Paste!$I4198)-FIND("[",GL_Paste!$I4198)-1),"")))</f>
        <v/>
      </c>
      <c r="D4201">
        <f>IF(GL_Paste!$B4198="","",IFERROR(INDEX(DeptName,MATCH($C4201,DeptTag,0)),"UNALLOCATED"))</f>
        <v/>
      </c>
      <c r="E4201">
        <f>IF(GL_Paste!$B4198="","",IFERROR(INDEX(AcctCat,MATCH(GL_Paste!$B4198&amp;"",AcctCode,0)),"UNKNOWN"))</f>
        <v/>
      </c>
      <c r="F4201">
        <f>IF(GL_Paste!$B4198="","",IFERROR(INDEX(AcctSub,MATCH(GL_Paste!$B4198&amp;"",AcctCode,0)),"UNKNOWN"))</f>
        <v/>
      </c>
    </row>
    <row r="4202">
      <c r="A4202" s="40">
        <f>IF(GL_Paste!$B4199="","",N(GL_Paste!$H4199)-N(GL_Paste!$G4199))</f>
        <v/>
      </c>
      <c r="B4202" s="43">
        <f>IF(GL_Paste!$B4199="","",DATE(YEAR(GL_Paste!$E4199),MONTH(GL_Paste!$E4199),1))</f>
        <v/>
      </c>
      <c r="C4202">
        <f>IF(GL_Paste!$B4199="","",IF(TRIM(GL_Paste!$M4199)&lt;&gt;"",TRIM(GL_Paste!$M4199),IFERROR(MID(GL_Paste!$I4199,FIND("[",GL_Paste!$I4199)+1,FIND("]",GL_Paste!$I4199)-FIND("[",GL_Paste!$I4199)-1),"")))</f>
        <v/>
      </c>
      <c r="D4202">
        <f>IF(GL_Paste!$B4199="","",IFERROR(INDEX(DeptName,MATCH($C4202,DeptTag,0)),"UNALLOCATED"))</f>
        <v/>
      </c>
      <c r="E4202">
        <f>IF(GL_Paste!$B4199="","",IFERROR(INDEX(AcctCat,MATCH(GL_Paste!$B4199&amp;"",AcctCode,0)),"UNKNOWN"))</f>
        <v/>
      </c>
      <c r="F4202">
        <f>IF(GL_Paste!$B4199="","",IFERROR(INDEX(AcctSub,MATCH(GL_Paste!$B4199&amp;"",AcctCode,0)),"UNKNOWN"))</f>
        <v/>
      </c>
    </row>
    <row r="4203">
      <c r="A4203" s="40">
        <f>IF(GL_Paste!$B4200="","",N(GL_Paste!$H4200)-N(GL_Paste!$G4200))</f>
        <v/>
      </c>
      <c r="B4203" s="43">
        <f>IF(GL_Paste!$B4200="","",DATE(YEAR(GL_Paste!$E4200),MONTH(GL_Paste!$E4200),1))</f>
        <v/>
      </c>
      <c r="C4203">
        <f>IF(GL_Paste!$B4200="","",IF(TRIM(GL_Paste!$M4200)&lt;&gt;"",TRIM(GL_Paste!$M4200),IFERROR(MID(GL_Paste!$I4200,FIND("[",GL_Paste!$I4200)+1,FIND("]",GL_Paste!$I4200)-FIND("[",GL_Paste!$I4200)-1),"")))</f>
        <v/>
      </c>
      <c r="D4203">
        <f>IF(GL_Paste!$B4200="","",IFERROR(INDEX(DeptName,MATCH($C4203,DeptTag,0)),"UNALLOCATED"))</f>
        <v/>
      </c>
      <c r="E4203">
        <f>IF(GL_Paste!$B4200="","",IFERROR(INDEX(AcctCat,MATCH(GL_Paste!$B4200&amp;"",AcctCode,0)),"UNKNOWN"))</f>
        <v/>
      </c>
      <c r="F4203">
        <f>IF(GL_Paste!$B4200="","",IFERROR(INDEX(AcctSub,MATCH(GL_Paste!$B4200&amp;"",AcctCode,0)),"UNKNOWN"))</f>
        <v/>
      </c>
    </row>
    <row r="4204">
      <c r="A4204" s="40">
        <f>IF(GL_Paste!$B4201="","",N(GL_Paste!$H4201)-N(GL_Paste!$G4201))</f>
        <v/>
      </c>
      <c r="B4204" s="43">
        <f>IF(GL_Paste!$B4201="","",DATE(YEAR(GL_Paste!$E4201),MONTH(GL_Paste!$E4201),1))</f>
        <v/>
      </c>
      <c r="C4204">
        <f>IF(GL_Paste!$B4201="","",IF(TRIM(GL_Paste!$M4201)&lt;&gt;"",TRIM(GL_Paste!$M4201),IFERROR(MID(GL_Paste!$I4201,FIND("[",GL_Paste!$I4201)+1,FIND("]",GL_Paste!$I4201)-FIND("[",GL_Paste!$I4201)-1),"")))</f>
        <v/>
      </c>
      <c r="D4204">
        <f>IF(GL_Paste!$B4201="","",IFERROR(INDEX(DeptName,MATCH($C4204,DeptTag,0)),"UNALLOCATED"))</f>
        <v/>
      </c>
      <c r="E4204">
        <f>IF(GL_Paste!$B4201="","",IFERROR(INDEX(AcctCat,MATCH(GL_Paste!$B4201&amp;"",AcctCode,0)),"UNKNOWN"))</f>
        <v/>
      </c>
      <c r="F4204">
        <f>IF(GL_Paste!$B4201="","",IFERROR(INDEX(AcctSub,MATCH(GL_Paste!$B4201&amp;"",AcctCode,0)),"UNKNOWN"))</f>
        <v/>
      </c>
    </row>
    <row r="4205">
      <c r="A4205" s="40">
        <f>IF(GL_Paste!$B4202="","",N(GL_Paste!$H4202)-N(GL_Paste!$G4202))</f>
        <v/>
      </c>
      <c r="B4205" s="43">
        <f>IF(GL_Paste!$B4202="","",DATE(YEAR(GL_Paste!$E4202),MONTH(GL_Paste!$E4202),1))</f>
        <v/>
      </c>
      <c r="C4205">
        <f>IF(GL_Paste!$B4202="","",IF(TRIM(GL_Paste!$M4202)&lt;&gt;"",TRIM(GL_Paste!$M4202),IFERROR(MID(GL_Paste!$I4202,FIND("[",GL_Paste!$I4202)+1,FIND("]",GL_Paste!$I4202)-FIND("[",GL_Paste!$I4202)-1),"")))</f>
        <v/>
      </c>
      <c r="D4205">
        <f>IF(GL_Paste!$B4202="","",IFERROR(INDEX(DeptName,MATCH($C4205,DeptTag,0)),"UNALLOCATED"))</f>
        <v/>
      </c>
      <c r="E4205">
        <f>IF(GL_Paste!$B4202="","",IFERROR(INDEX(AcctCat,MATCH(GL_Paste!$B4202&amp;"",AcctCode,0)),"UNKNOWN"))</f>
        <v/>
      </c>
      <c r="F4205">
        <f>IF(GL_Paste!$B4202="","",IFERROR(INDEX(AcctSub,MATCH(GL_Paste!$B4202&amp;"",AcctCode,0)),"UNKNOWN"))</f>
        <v/>
      </c>
    </row>
    <row r="4206">
      <c r="A4206" s="40">
        <f>IF(GL_Paste!$B4203="","",N(GL_Paste!$H4203)-N(GL_Paste!$G4203))</f>
        <v/>
      </c>
      <c r="B4206" s="43">
        <f>IF(GL_Paste!$B4203="","",DATE(YEAR(GL_Paste!$E4203),MONTH(GL_Paste!$E4203),1))</f>
        <v/>
      </c>
      <c r="C4206">
        <f>IF(GL_Paste!$B4203="","",IF(TRIM(GL_Paste!$M4203)&lt;&gt;"",TRIM(GL_Paste!$M4203),IFERROR(MID(GL_Paste!$I4203,FIND("[",GL_Paste!$I4203)+1,FIND("]",GL_Paste!$I4203)-FIND("[",GL_Paste!$I4203)-1),"")))</f>
        <v/>
      </c>
      <c r="D4206">
        <f>IF(GL_Paste!$B4203="","",IFERROR(INDEX(DeptName,MATCH($C4206,DeptTag,0)),"UNALLOCATED"))</f>
        <v/>
      </c>
      <c r="E4206">
        <f>IF(GL_Paste!$B4203="","",IFERROR(INDEX(AcctCat,MATCH(GL_Paste!$B4203&amp;"",AcctCode,0)),"UNKNOWN"))</f>
        <v/>
      </c>
      <c r="F4206">
        <f>IF(GL_Paste!$B4203="","",IFERROR(INDEX(AcctSub,MATCH(GL_Paste!$B4203&amp;"",AcctCode,0)),"UNKNOWN"))</f>
        <v/>
      </c>
    </row>
    <row r="4207">
      <c r="A4207" s="40">
        <f>IF(GL_Paste!$B4204="","",N(GL_Paste!$H4204)-N(GL_Paste!$G4204))</f>
        <v/>
      </c>
      <c r="B4207" s="43">
        <f>IF(GL_Paste!$B4204="","",DATE(YEAR(GL_Paste!$E4204),MONTH(GL_Paste!$E4204),1))</f>
        <v/>
      </c>
      <c r="C4207">
        <f>IF(GL_Paste!$B4204="","",IF(TRIM(GL_Paste!$M4204)&lt;&gt;"",TRIM(GL_Paste!$M4204),IFERROR(MID(GL_Paste!$I4204,FIND("[",GL_Paste!$I4204)+1,FIND("]",GL_Paste!$I4204)-FIND("[",GL_Paste!$I4204)-1),"")))</f>
        <v/>
      </c>
      <c r="D4207">
        <f>IF(GL_Paste!$B4204="","",IFERROR(INDEX(DeptName,MATCH($C4207,DeptTag,0)),"UNALLOCATED"))</f>
        <v/>
      </c>
      <c r="E4207">
        <f>IF(GL_Paste!$B4204="","",IFERROR(INDEX(AcctCat,MATCH(GL_Paste!$B4204&amp;"",AcctCode,0)),"UNKNOWN"))</f>
        <v/>
      </c>
      <c r="F4207">
        <f>IF(GL_Paste!$B4204="","",IFERROR(INDEX(AcctSub,MATCH(GL_Paste!$B4204&amp;"",AcctCode,0)),"UNKNOWN"))</f>
        <v/>
      </c>
    </row>
    <row r="4208">
      <c r="A4208" s="40">
        <f>IF(GL_Paste!$B4205="","",N(GL_Paste!$H4205)-N(GL_Paste!$G4205))</f>
        <v/>
      </c>
      <c r="B4208" s="43">
        <f>IF(GL_Paste!$B4205="","",DATE(YEAR(GL_Paste!$E4205),MONTH(GL_Paste!$E4205),1))</f>
        <v/>
      </c>
      <c r="C4208">
        <f>IF(GL_Paste!$B4205="","",IF(TRIM(GL_Paste!$M4205)&lt;&gt;"",TRIM(GL_Paste!$M4205),IFERROR(MID(GL_Paste!$I4205,FIND("[",GL_Paste!$I4205)+1,FIND("]",GL_Paste!$I4205)-FIND("[",GL_Paste!$I4205)-1),"")))</f>
        <v/>
      </c>
      <c r="D4208">
        <f>IF(GL_Paste!$B4205="","",IFERROR(INDEX(DeptName,MATCH($C4208,DeptTag,0)),"UNALLOCATED"))</f>
        <v/>
      </c>
      <c r="E4208">
        <f>IF(GL_Paste!$B4205="","",IFERROR(INDEX(AcctCat,MATCH(GL_Paste!$B4205&amp;"",AcctCode,0)),"UNKNOWN"))</f>
        <v/>
      </c>
      <c r="F4208">
        <f>IF(GL_Paste!$B4205="","",IFERROR(INDEX(AcctSub,MATCH(GL_Paste!$B4205&amp;"",AcctCode,0)),"UNKNOWN"))</f>
        <v/>
      </c>
    </row>
    <row r="4209">
      <c r="A4209" s="40">
        <f>IF(GL_Paste!$B4206="","",N(GL_Paste!$H4206)-N(GL_Paste!$G4206))</f>
        <v/>
      </c>
      <c r="B4209" s="43">
        <f>IF(GL_Paste!$B4206="","",DATE(YEAR(GL_Paste!$E4206),MONTH(GL_Paste!$E4206),1))</f>
        <v/>
      </c>
      <c r="C4209">
        <f>IF(GL_Paste!$B4206="","",IF(TRIM(GL_Paste!$M4206)&lt;&gt;"",TRIM(GL_Paste!$M4206),IFERROR(MID(GL_Paste!$I4206,FIND("[",GL_Paste!$I4206)+1,FIND("]",GL_Paste!$I4206)-FIND("[",GL_Paste!$I4206)-1),"")))</f>
        <v/>
      </c>
      <c r="D4209">
        <f>IF(GL_Paste!$B4206="","",IFERROR(INDEX(DeptName,MATCH($C4209,DeptTag,0)),"UNALLOCATED"))</f>
        <v/>
      </c>
      <c r="E4209">
        <f>IF(GL_Paste!$B4206="","",IFERROR(INDEX(AcctCat,MATCH(GL_Paste!$B4206&amp;"",AcctCode,0)),"UNKNOWN"))</f>
        <v/>
      </c>
      <c r="F4209">
        <f>IF(GL_Paste!$B4206="","",IFERROR(INDEX(AcctSub,MATCH(GL_Paste!$B4206&amp;"",AcctCode,0)),"UNKNOWN"))</f>
        <v/>
      </c>
    </row>
    <row r="4210">
      <c r="A4210" s="40">
        <f>IF(GL_Paste!$B4207="","",N(GL_Paste!$H4207)-N(GL_Paste!$G4207))</f>
        <v/>
      </c>
      <c r="B4210" s="43">
        <f>IF(GL_Paste!$B4207="","",DATE(YEAR(GL_Paste!$E4207),MONTH(GL_Paste!$E4207),1))</f>
        <v/>
      </c>
      <c r="C4210">
        <f>IF(GL_Paste!$B4207="","",IF(TRIM(GL_Paste!$M4207)&lt;&gt;"",TRIM(GL_Paste!$M4207),IFERROR(MID(GL_Paste!$I4207,FIND("[",GL_Paste!$I4207)+1,FIND("]",GL_Paste!$I4207)-FIND("[",GL_Paste!$I4207)-1),"")))</f>
        <v/>
      </c>
      <c r="D4210">
        <f>IF(GL_Paste!$B4207="","",IFERROR(INDEX(DeptName,MATCH($C4210,DeptTag,0)),"UNALLOCATED"))</f>
        <v/>
      </c>
      <c r="E4210">
        <f>IF(GL_Paste!$B4207="","",IFERROR(INDEX(AcctCat,MATCH(GL_Paste!$B4207&amp;"",AcctCode,0)),"UNKNOWN"))</f>
        <v/>
      </c>
      <c r="F4210">
        <f>IF(GL_Paste!$B4207="","",IFERROR(INDEX(AcctSub,MATCH(GL_Paste!$B4207&amp;"",AcctCode,0)),"UNKNOWN"))</f>
        <v/>
      </c>
    </row>
    <row r="4211">
      <c r="A4211" s="40">
        <f>IF(GL_Paste!$B4208="","",N(GL_Paste!$H4208)-N(GL_Paste!$G4208))</f>
        <v/>
      </c>
      <c r="B4211" s="43">
        <f>IF(GL_Paste!$B4208="","",DATE(YEAR(GL_Paste!$E4208),MONTH(GL_Paste!$E4208),1))</f>
        <v/>
      </c>
      <c r="C4211">
        <f>IF(GL_Paste!$B4208="","",IF(TRIM(GL_Paste!$M4208)&lt;&gt;"",TRIM(GL_Paste!$M4208),IFERROR(MID(GL_Paste!$I4208,FIND("[",GL_Paste!$I4208)+1,FIND("]",GL_Paste!$I4208)-FIND("[",GL_Paste!$I4208)-1),"")))</f>
        <v/>
      </c>
      <c r="D4211">
        <f>IF(GL_Paste!$B4208="","",IFERROR(INDEX(DeptName,MATCH($C4211,DeptTag,0)),"UNALLOCATED"))</f>
        <v/>
      </c>
      <c r="E4211">
        <f>IF(GL_Paste!$B4208="","",IFERROR(INDEX(AcctCat,MATCH(GL_Paste!$B4208&amp;"",AcctCode,0)),"UNKNOWN"))</f>
        <v/>
      </c>
      <c r="F4211">
        <f>IF(GL_Paste!$B4208="","",IFERROR(INDEX(AcctSub,MATCH(GL_Paste!$B4208&amp;"",AcctCode,0)),"UNKNOWN"))</f>
        <v/>
      </c>
    </row>
    <row r="4212">
      <c r="A4212" s="40">
        <f>IF(GL_Paste!$B4209="","",N(GL_Paste!$H4209)-N(GL_Paste!$G4209))</f>
        <v/>
      </c>
      <c r="B4212" s="43">
        <f>IF(GL_Paste!$B4209="","",DATE(YEAR(GL_Paste!$E4209),MONTH(GL_Paste!$E4209),1))</f>
        <v/>
      </c>
      <c r="C4212">
        <f>IF(GL_Paste!$B4209="","",IF(TRIM(GL_Paste!$M4209)&lt;&gt;"",TRIM(GL_Paste!$M4209),IFERROR(MID(GL_Paste!$I4209,FIND("[",GL_Paste!$I4209)+1,FIND("]",GL_Paste!$I4209)-FIND("[",GL_Paste!$I4209)-1),"")))</f>
        <v/>
      </c>
      <c r="D4212">
        <f>IF(GL_Paste!$B4209="","",IFERROR(INDEX(DeptName,MATCH($C4212,DeptTag,0)),"UNALLOCATED"))</f>
        <v/>
      </c>
      <c r="E4212">
        <f>IF(GL_Paste!$B4209="","",IFERROR(INDEX(AcctCat,MATCH(GL_Paste!$B4209&amp;"",AcctCode,0)),"UNKNOWN"))</f>
        <v/>
      </c>
      <c r="F4212">
        <f>IF(GL_Paste!$B4209="","",IFERROR(INDEX(AcctSub,MATCH(GL_Paste!$B4209&amp;"",AcctCode,0)),"UNKNOWN"))</f>
        <v/>
      </c>
    </row>
    <row r="4213">
      <c r="A4213" s="40">
        <f>IF(GL_Paste!$B4210="","",N(GL_Paste!$H4210)-N(GL_Paste!$G4210))</f>
        <v/>
      </c>
      <c r="B4213" s="43">
        <f>IF(GL_Paste!$B4210="","",DATE(YEAR(GL_Paste!$E4210),MONTH(GL_Paste!$E4210),1))</f>
        <v/>
      </c>
      <c r="C4213">
        <f>IF(GL_Paste!$B4210="","",IF(TRIM(GL_Paste!$M4210)&lt;&gt;"",TRIM(GL_Paste!$M4210),IFERROR(MID(GL_Paste!$I4210,FIND("[",GL_Paste!$I4210)+1,FIND("]",GL_Paste!$I4210)-FIND("[",GL_Paste!$I4210)-1),"")))</f>
        <v/>
      </c>
      <c r="D4213">
        <f>IF(GL_Paste!$B4210="","",IFERROR(INDEX(DeptName,MATCH($C4213,DeptTag,0)),"UNALLOCATED"))</f>
        <v/>
      </c>
      <c r="E4213">
        <f>IF(GL_Paste!$B4210="","",IFERROR(INDEX(AcctCat,MATCH(GL_Paste!$B4210&amp;"",AcctCode,0)),"UNKNOWN"))</f>
        <v/>
      </c>
      <c r="F4213">
        <f>IF(GL_Paste!$B4210="","",IFERROR(INDEX(AcctSub,MATCH(GL_Paste!$B4210&amp;"",AcctCode,0)),"UNKNOWN"))</f>
        <v/>
      </c>
    </row>
    <row r="4214">
      <c r="A4214" s="40">
        <f>IF(GL_Paste!$B4211="","",N(GL_Paste!$H4211)-N(GL_Paste!$G4211))</f>
        <v/>
      </c>
      <c r="B4214" s="43">
        <f>IF(GL_Paste!$B4211="","",DATE(YEAR(GL_Paste!$E4211),MONTH(GL_Paste!$E4211),1))</f>
        <v/>
      </c>
      <c r="C4214">
        <f>IF(GL_Paste!$B4211="","",IF(TRIM(GL_Paste!$M4211)&lt;&gt;"",TRIM(GL_Paste!$M4211),IFERROR(MID(GL_Paste!$I4211,FIND("[",GL_Paste!$I4211)+1,FIND("]",GL_Paste!$I4211)-FIND("[",GL_Paste!$I4211)-1),"")))</f>
        <v/>
      </c>
      <c r="D4214">
        <f>IF(GL_Paste!$B4211="","",IFERROR(INDEX(DeptName,MATCH($C4214,DeptTag,0)),"UNALLOCATED"))</f>
        <v/>
      </c>
      <c r="E4214">
        <f>IF(GL_Paste!$B4211="","",IFERROR(INDEX(AcctCat,MATCH(GL_Paste!$B4211&amp;"",AcctCode,0)),"UNKNOWN"))</f>
        <v/>
      </c>
      <c r="F4214">
        <f>IF(GL_Paste!$B4211="","",IFERROR(INDEX(AcctSub,MATCH(GL_Paste!$B4211&amp;"",AcctCode,0)),"UNKNOWN"))</f>
        <v/>
      </c>
    </row>
    <row r="4215">
      <c r="A4215" s="40">
        <f>IF(GL_Paste!$B4212="","",N(GL_Paste!$H4212)-N(GL_Paste!$G4212))</f>
        <v/>
      </c>
      <c r="B4215" s="43">
        <f>IF(GL_Paste!$B4212="","",DATE(YEAR(GL_Paste!$E4212),MONTH(GL_Paste!$E4212),1))</f>
        <v/>
      </c>
      <c r="C4215">
        <f>IF(GL_Paste!$B4212="","",IF(TRIM(GL_Paste!$M4212)&lt;&gt;"",TRIM(GL_Paste!$M4212),IFERROR(MID(GL_Paste!$I4212,FIND("[",GL_Paste!$I4212)+1,FIND("]",GL_Paste!$I4212)-FIND("[",GL_Paste!$I4212)-1),"")))</f>
        <v/>
      </c>
      <c r="D4215">
        <f>IF(GL_Paste!$B4212="","",IFERROR(INDEX(DeptName,MATCH($C4215,DeptTag,0)),"UNALLOCATED"))</f>
        <v/>
      </c>
      <c r="E4215">
        <f>IF(GL_Paste!$B4212="","",IFERROR(INDEX(AcctCat,MATCH(GL_Paste!$B4212&amp;"",AcctCode,0)),"UNKNOWN"))</f>
        <v/>
      </c>
      <c r="F4215">
        <f>IF(GL_Paste!$B4212="","",IFERROR(INDEX(AcctSub,MATCH(GL_Paste!$B4212&amp;"",AcctCode,0)),"UNKNOWN"))</f>
        <v/>
      </c>
    </row>
    <row r="4216">
      <c r="A4216" s="40">
        <f>IF(GL_Paste!$B4213="","",N(GL_Paste!$H4213)-N(GL_Paste!$G4213))</f>
        <v/>
      </c>
      <c r="B4216" s="43">
        <f>IF(GL_Paste!$B4213="","",DATE(YEAR(GL_Paste!$E4213),MONTH(GL_Paste!$E4213),1))</f>
        <v/>
      </c>
      <c r="C4216">
        <f>IF(GL_Paste!$B4213="","",IF(TRIM(GL_Paste!$M4213)&lt;&gt;"",TRIM(GL_Paste!$M4213),IFERROR(MID(GL_Paste!$I4213,FIND("[",GL_Paste!$I4213)+1,FIND("]",GL_Paste!$I4213)-FIND("[",GL_Paste!$I4213)-1),"")))</f>
        <v/>
      </c>
      <c r="D4216">
        <f>IF(GL_Paste!$B4213="","",IFERROR(INDEX(DeptName,MATCH($C4216,DeptTag,0)),"UNALLOCATED"))</f>
        <v/>
      </c>
      <c r="E4216">
        <f>IF(GL_Paste!$B4213="","",IFERROR(INDEX(AcctCat,MATCH(GL_Paste!$B4213&amp;"",AcctCode,0)),"UNKNOWN"))</f>
        <v/>
      </c>
      <c r="F4216">
        <f>IF(GL_Paste!$B4213="","",IFERROR(INDEX(AcctSub,MATCH(GL_Paste!$B4213&amp;"",AcctCode,0)),"UNKNOWN"))</f>
        <v/>
      </c>
    </row>
    <row r="4217">
      <c r="A4217" s="40">
        <f>IF(GL_Paste!$B4214="","",N(GL_Paste!$H4214)-N(GL_Paste!$G4214))</f>
        <v/>
      </c>
      <c r="B4217" s="43">
        <f>IF(GL_Paste!$B4214="","",DATE(YEAR(GL_Paste!$E4214),MONTH(GL_Paste!$E4214),1))</f>
        <v/>
      </c>
      <c r="C4217">
        <f>IF(GL_Paste!$B4214="","",IF(TRIM(GL_Paste!$M4214)&lt;&gt;"",TRIM(GL_Paste!$M4214),IFERROR(MID(GL_Paste!$I4214,FIND("[",GL_Paste!$I4214)+1,FIND("]",GL_Paste!$I4214)-FIND("[",GL_Paste!$I4214)-1),"")))</f>
        <v/>
      </c>
      <c r="D4217">
        <f>IF(GL_Paste!$B4214="","",IFERROR(INDEX(DeptName,MATCH($C4217,DeptTag,0)),"UNALLOCATED"))</f>
        <v/>
      </c>
      <c r="E4217">
        <f>IF(GL_Paste!$B4214="","",IFERROR(INDEX(AcctCat,MATCH(GL_Paste!$B4214&amp;"",AcctCode,0)),"UNKNOWN"))</f>
        <v/>
      </c>
      <c r="F4217">
        <f>IF(GL_Paste!$B4214="","",IFERROR(INDEX(AcctSub,MATCH(GL_Paste!$B4214&amp;"",AcctCode,0)),"UNKNOWN"))</f>
        <v/>
      </c>
    </row>
    <row r="4218">
      <c r="A4218" s="40">
        <f>IF(GL_Paste!$B4215="","",N(GL_Paste!$H4215)-N(GL_Paste!$G4215))</f>
        <v/>
      </c>
      <c r="B4218" s="43">
        <f>IF(GL_Paste!$B4215="","",DATE(YEAR(GL_Paste!$E4215),MONTH(GL_Paste!$E4215),1))</f>
        <v/>
      </c>
      <c r="C4218">
        <f>IF(GL_Paste!$B4215="","",IF(TRIM(GL_Paste!$M4215)&lt;&gt;"",TRIM(GL_Paste!$M4215),IFERROR(MID(GL_Paste!$I4215,FIND("[",GL_Paste!$I4215)+1,FIND("]",GL_Paste!$I4215)-FIND("[",GL_Paste!$I4215)-1),"")))</f>
        <v/>
      </c>
      <c r="D4218">
        <f>IF(GL_Paste!$B4215="","",IFERROR(INDEX(DeptName,MATCH($C4218,DeptTag,0)),"UNALLOCATED"))</f>
        <v/>
      </c>
      <c r="E4218">
        <f>IF(GL_Paste!$B4215="","",IFERROR(INDEX(AcctCat,MATCH(GL_Paste!$B4215&amp;"",AcctCode,0)),"UNKNOWN"))</f>
        <v/>
      </c>
      <c r="F4218">
        <f>IF(GL_Paste!$B4215="","",IFERROR(INDEX(AcctSub,MATCH(GL_Paste!$B4215&amp;"",AcctCode,0)),"UNKNOWN"))</f>
        <v/>
      </c>
    </row>
    <row r="4219">
      <c r="A4219" s="40">
        <f>IF(GL_Paste!$B4216="","",N(GL_Paste!$H4216)-N(GL_Paste!$G4216))</f>
        <v/>
      </c>
      <c r="B4219" s="43">
        <f>IF(GL_Paste!$B4216="","",DATE(YEAR(GL_Paste!$E4216),MONTH(GL_Paste!$E4216),1))</f>
        <v/>
      </c>
      <c r="C4219">
        <f>IF(GL_Paste!$B4216="","",IF(TRIM(GL_Paste!$M4216)&lt;&gt;"",TRIM(GL_Paste!$M4216),IFERROR(MID(GL_Paste!$I4216,FIND("[",GL_Paste!$I4216)+1,FIND("]",GL_Paste!$I4216)-FIND("[",GL_Paste!$I4216)-1),"")))</f>
        <v/>
      </c>
      <c r="D4219">
        <f>IF(GL_Paste!$B4216="","",IFERROR(INDEX(DeptName,MATCH($C4219,DeptTag,0)),"UNALLOCATED"))</f>
        <v/>
      </c>
      <c r="E4219">
        <f>IF(GL_Paste!$B4216="","",IFERROR(INDEX(AcctCat,MATCH(GL_Paste!$B4216&amp;"",AcctCode,0)),"UNKNOWN"))</f>
        <v/>
      </c>
      <c r="F4219">
        <f>IF(GL_Paste!$B4216="","",IFERROR(INDEX(AcctSub,MATCH(GL_Paste!$B4216&amp;"",AcctCode,0)),"UNKNOWN"))</f>
        <v/>
      </c>
    </row>
    <row r="4220">
      <c r="A4220" s="40">
        <f>IF(GL_Paste!$B4217="","",N(GL_Paste!$H4217)-N(GL_Paste!$G4217))</f>
        <v/>
      </c>
      <c r="B4220" s="43">
        <f>IF(GL_Paste!$B4217="","",DATE(YEAR(GL_Paste!$E4217),MONTH(GL_Paste!$E4217),1))</f>
        <v/>
      </c>
      <c r="C4220">
        <f>IF(GL_Paste!$B4217="","",IF(TRIM(GL_Paste!$M4217)&lt;&gt;"",TRIM(GL_Paste!$M4217),IFERROR(MID(GL_Paste!$I4217,FIND("[",GL_Paste!$I4217)+1,FIND("]",GL_Paste!$I4217)-FIND("[",GL_Paste!$I4217)-1),"")))</f>
        <v/>
      </c>
      <c r="D4220">
        <f>IF(GL_Paste!$B4217="","",IFERROR(INDEX(DeptName,MATCH($C4220,DeptTag,0)),"UNALLOCATED"))</f>
        <v/>
      </c>
      <c r="E4220">
        <f>IF(GL_Paste!$B4217="","",IFERROR(INDEX(AcctCat,MATCH(GL_Paste!$B4217&amp;"",AcctCode,0)),"UNKNOWN"))</f>
        <v/>
      </c>
      <c r="F4220">
        <f>IF(GL_Paste!$B4217="","",IFERROR(INDEX(AcctSub,MATCH(GL_Paste!$B4217&amp;"",AcctCode,0)),"UNKNOWN"))</f>
        <v/>
      </c>
    </row>
    <row r="4221">
      <c r="A4221" s="40">
        <f>IF(GL_Paste!$B4218="","",N(GL_Paste!$H4218)-N(GL_Paste!$G4218))</f>
        <v/>
      </c>
      <c r="B4221" s="43">
        <f>IF(GL_Paste!$B4218="","",DATE(YEAR(GL_Paste!$E4218),MONTH(GL_Paste!$E4218),1))</f>
        <v/>
      </c>
      <c r="C4221">
        <f>IF(GL_Paste!$B4218="","",IF(TRIM(GL_Paste!$M4218)&lt;&gt;"",TRIM(GL_Paste!$M4218),IFERROR(MID(GL_Paste!$I4218,FIND("[",GL_Paste!$I4218)+1,FIND("]",GL_Paste!$I4218)-FIND("[",GL_Paste!$I4218)-1),"")))</f>
        <v/>
      </c>
      <c r="D4221">
        <f>IF(GL_Paste!$B4218="","",IFERROR(INDEX(DeptName,MATCH($C4221,DeptTag,0)),"UNALLOCATED"))</f>
        <v/>
      </c>
      <c r="E4221">
        <f>IF(GL_Paste!$B4218="","",IFERROR(INDEX(AcctCat,MATCH(GL_Paste!$B4218&amp;"",AcctCode,0)),"UNKNOWN"))</f>
        <v/>
      </c>
      <c r="F4221">
        <f>IF(GL_Paste!$B4218="","",IFERROR(INDEX(AcctSub,MATCH(GL_Paste!$B4218&amp;"",AcctCode,0)),"UNKNOWN"))</f>
        <v/>
      </c>
    </row>
    <row r="4222">
      <c r="A4222" s="40">
        <f>IF(GL_Paste!$B4219="","",N(GL_Paste!$H4219)-N(GL_Paste!$G4219))</f>
        <v/>
      </c>
      <c r="B4222" s="43">
        <f>IF(GL_Paste!$B4219="","",DATE(YEAR(GL_Paste!$E4219),MONTH(GL_Paste!$E4219),1))</f>
        <v/>
      </c>
      <c r="C4222">
        <f>IF(GL_Paste!$B4219="","",IF(TRIM(GL_Paste!$M4219)&lt;&gt;"",TRIM(GL_Paste!$M4219),IFERROR(MID(GL_Paste!$I4219,FIND("[",GL_Paste!$I4219)+1,FIND("]",GL_Paste!$I4219)-FIND("[",GL_Paste!$I4219)-1),"")))</f>
        <v/>
      </c>
      <c r="D4222">
        <f>IF(GL_Paste!$B4219="","",IFERROR(INDEX(DeptName,MATCH($C4222,DeptTag,0)),"UNALLOCATED"))</f>
        <v/>
      </c>
      <c r="E4222">
        <f>IF(GL_Paste!$B4219="","",IFERROR(INDEX(AcctCat,MATCH(GL_Paste!$B4219&amp;"",AcctCode,0)),"UNKNOWN"))</f>
        <v/>
      </c>
      <c r="F4222">
        <f>IF(GL_Paste!$B4219="","",IFERROR(INDEX(AcctSub,MATCH(GL_Paste!$B4219&amp;"",AcctCode,0)),"UNKNOWN"))</f>
        <v/>
      </c>
    </row>
    <row r="4223">
      <c r="A4223" s="40">
        <f>IF(GL_Paste!$B4220="","",N(GL_Paste!$H4220)-N(GL_Paste!$G4220))</f>
        <v/>
      </c>
      <c r="B4223" s="43">
        <f>IF(GL_Paste!$B4220="","",DATE(YEAR(GL_Paste!$E4220),MONTH(GL_Paste!$E4220),1))</f>
        <v/>
      </c>
      <c r="C4223">
        <f>IF(GL_Paste!$B4220="","",IF(TRIM(GL_Paste!$M4220)&lt;&gt;"",TRIM(GL_Paste!$M4220),IFERROR(MID(GL_Paste!$I4220,FIND("[",GL_Paste!$I4220)+1,FIND("]",GL_Paste!$I4220)-FIND("[",GL_Paste!$I4220)-1),"")))</f>
        <v/>
      </c>
      <c r="D4223">
        <f>IF(GL_Paste!$B4220="","",IFERROR(INDEX(DeptName,MATCH($C4223,DeptTag,0)),"UNALLOCATED"))</f>
        <v/>
      </c>
      <c r="E4223">
        <f>IF(GL_Paste!$B4220="","",IFERROR(INDEX(AcctCat,MATCH(GL_Paste!$B4220&amp;"",AcctCode,0)),"UNKNOWN"))</f>
        <v/>
      </c>
      <c r="F4223">
        <f>IF(GL_Paste!$B4220="","",IFERROR(INDEX(AcctSub,MATCH(GL_Paste!$B4220&amp;"",AcctCode,0)),"UNKNOWN"))</f>
        <v/>
      </c>
    </row>
    <row r="4224">
      <c r="A4224" s="40">
        <f>IF(GL_Paste!$B4221="","",N(GL_Paste!$H4221)-N(GL_Paste!$G4221))</f>
        <v/>
      </c>
      <c r="B4224" s="43">
        <f>IF(GL_Paste!$B4221="","",DATE(YEAR(GL_Paste!$E4221),MONTH(GL_Paste!$E4221),1))</f>
        <v/>
      </c>
      <c r="C4224">
        <f>IF(GL_Paste!$B4221="","",IF(TRIM(GL_Paste!$M4221)&lt;&gt;"",TRIM(GL_Paste!$M4221),IFERROR(MID(GL_Paste!$I4221,FIND("[",GL_Paste!$I4221)+1,FIND("]",GL_Paste!$I4221)-FIND("[",GL_Paste!$I4221)-1),"")))</f>
        <v/>
      </c>
      <c r="D4224">
        <f>IF(GL_Paste!$B4221="","",IFERROR(INDEX(DeptName,MATCH($C4224,DeptTag,0)),"UNALLOCATED"))</f>
        <v/>
      </c>
      <c r="E4224">
        <f>IF(GL_Paste!$B4221="","",IFERROR(INDEX(AcctCat,MATCH(GL_Paste!$B4221&amp;"",AcctCode,0)),"UNKNOWN"))</f>
        <v/>
      </c>
      <c r="F4224">
        <f>IF(GL_Paste!$B4221="","",IFERROR(INDEX(AcctSub,MATCH(GL_Paste!$B4221&amp;"",AcctCode,0)),"UNKNOWN"))</f>
        <v/>
      </c>
    </row>
    <row r="4225">
      <c r="A4225" s="40">
        <f>IF(GL_Paste!$B4222="","",N(GL_Paste!$H4222)-N(GL_Paste!$G4222))</f>
        <v/>
      </c>
      <c r="B4225" s="43">
        <f>IF(GL_Paste!$B4222="","",DATE(YEAR(GL_Paste!$E4222),MONTH(GL_Paste!$E4222),1))</f>
        <v/>
      </c>
      <c r="C4225">
        <f>IF(GL_Paste!$B4222="","",IF(TRIM(GL_Paste!$M4222)&lt;&gt;"",TRIM(GL_Paste!$M4222),IFERROR(MID(GL_Paste!$I4222,FIND("[",GL_Paste!$I4222)+1,FIND("]",GL_Paste!$I4222)-FIND("[",GL_Paste!$I4222)-1),"")))</f>
        <v/>
      </c>
      <c r="D4225">
        <f>IF(GL_Paste!$B4222="","",IFERROR(INDEX(DeptName,MATCH($C4225,DeptTag,0)),"UNALLOCATED"))</f>
        <v/>
      </c>
      <c r="E4225">
        <f>IF(GL_Paste!$B4222="","",IFERROR(INDEX(AcctCat,MATCH(GL_Paste!$B4222&amp;"",AcctCode,0)),"UNKNOWN"))</f>
        <v/>
      </c>
      <c r="F4225">
        <f>IF(GL_Paste!$B4222="","",IFERROR(INDEX(AcctSub,MATCH(GL_Paste!$B4222&amp;"",AcctCode,0)),"UNKNOWN"))</f>
        <v/>
      </c>
    </row>
    <row r="4226">
      <c r="A4226" s="40">
        <f>IF(GL_Paste!$B4223="","",N(GL_Paste!$H4223)-N(GL_Paste!$G4223))</f>
        <v/>
      </c>
      <c r="B4226" s="43">
        <f>IF(GL_Paste!$B4223="","",DATE(YEAR(GL_Paste!$E4223),MONTH(GL_Paste!$E4223),1))</f>
        <v/>
      </c>
      <c r="C4226">
        <f>IF(GL_Paste!$B4223="","",IF(TRIM(GL_Paste!$M4223)&lt;&gt;"",TRIM(GL_Paste!$M4223),IFERROR(MID(GL_Paste!$I4223,FIND("[",GL_Paste!$I4223)+1,FIND("]",GL_Paste!$I4223)-FIND("[",GL_Paste!$I4223)-1),"")))</f>
        <v/>
      </c>
      <c r="D4226">
        <f>IF(GL_Paste!$B4223="","",IFERROR(INDEX(DeptName,MATCH($C4226,DeptTag,0)),"UNALLOCATED"))</f>
        <v/>
      </c>
      <c r="E4226">
        <f>IF(GL_Paste!$B4223="","",IFERROR(INDEX(AcctCat,MATCH(GL_Paste!$B4223&amp;"",AcctCode,0)),"UNKNOWN"))</f>
        <v/>
      </c>
      <c r="F4226">
        <f>IF(GL_Paste!$B4223="","",IFERROR(INDEX(AcctSub,MATCH(GL_Paste!$B4223&amp;"",AcctCode,0)),"UNKNOWN"))</f>
        <v/>
      </c>
    </row>
    <row r="4227">
      <c r="A4227" s="40">
        <f>IF(GL_Paste!$B4224="","",N(GL_Paste!$H4224)-N(GL_Paste!$G4224))</f>
        <v/>
      </c>
      <c r="B4227" s="43">
        <f>IF(GL_Paste!$B4224="","",DATE(YEAR(GL_Paste!$E4224),MONTH(GL_Paste!$E4224),1))</f>
        <v/>
      </c>
      <c r="C4227">
        <f>IF(GL_Paste!$B4224="","",IF(TRIM(GL_Paste!$M4224)&lt;&gt;"",TRIM(GL_Paste!$M4224),IFERROR(MID(GL_Paste!$I4224,FIND("[",GL_Paste!$I4224)+1,FIND("]",GL_Paste!$I4224)-FIND("[",GL_Paste!$I4224)-1),"")))</f>
        <v/>
      </c>
      <c r="D4227">
        <f>IF(GL_Paste!$B4224="","",IFERROR(INDEX(DeptName,MATCH($C4227,DeptTag,0)),"UNALLOCATED"))</f>
        <v/>
      </c>
      <c r="E4227">
        <f>IF(GL_Paste!$B4224="","",IFERROR(INDEX(AcctCat,MATCH(GL_Paste!$B4224&amp;"",AcctCode,0)),"UNKNOWN"))</f>
        <v/>
      </c>
      <c r="F4227">
        <f>IF(GL_Paste!$B4224="","",IFERROR(INDEX(AcctSub,MATCH(GL_Paste!$B4224&amp;"",AcctCode,0)),"UNKNOWN"))</f>
        <v/>
      </c>
    </row>
    <row r="4228">
      <c r="A4228" s="40">
        <f>IF(GL_Paste!$B4225="","",N(GL_Paste!$H4225)-N(GL_Paste!$G4225))</f>
        <v/>
      </c>
      <c r="B4228" s="43">
        <f>IF(GL_Paste!$B4225="","",DATE(YEAR(GL_Paste!$E4225),MONTH(GL_Paste!$E4225),1))</f>
        <v/>
      </c>
      <c r="C4228">
        <f>IF(GL_Paste!$B4225="","",IF(TRIM(GL_Paste!$M4225)&lt;&gt;"",TRIM(GL_Paste!$M4225),IFERROR(MID(GL_Paste!$I4225,FIND("[",GL_Paste!$I4225)+1,FIND("]",GL_Paste!$I4225)-FIND("[",GL_Paste!$I4225)-1),"")))</f>
        <v/>
      </c>
      <c r="D4228">
        <f>IF(GL_Paste!$B4225="","",IFERROR(INDEX(DeptName,MATCH($C4228,DeptTag,0)),"UNALLOCATED"))</f>
        <v/>
      </c>
      <c r="E4228">
        <f>IF(GL_Paste!$B4225="","",IFERROR(INDEX(AcctCat,MATCH(GL_Paste!$B4225&amp;"",AcctCode,0)),"UNKNOWN"))</f>
        <v/>
      </c>
      <c r="F4228">
        <f>IF(GL_Paste!$B4225="","",IFERROR(INDEX(AcctSub,MATCH(GL_Paste!$B4225&amp;"",AcctCode,0)),"UNKNOWN"))</f>
        <v/>
      </c>
    </row>
    <row r="4229">
      <c r="A4229" s="40">
        <f>IF(GL_Paste!$B4226="","",N(GL_Paste!$H4226)-N(GL_Paste!$G4226))</f>
        <v/>
      </c>
      <c r="B4229" s="43">
        <f>IF(GL_Paste!$B4226="","",DATE(YEAR(GL_Paste!$E4226),MONTH(GL_Paste!$E4226),1))</f>
        <v/>
      </c>
      <c r="C4229">
        <f>IF(GL_Paste!$B4226="","",IF(TRIM(GL_Paste!$M4226)&lt;&gt;"",TRIM(GL_Paste!$M4226),IFERROR(MID(GL_Paste!$I4226,FIND("[",GL_Paste!$I4226)+1,FIND("]",GL_Paste!$I4226)-FIND("[",GL_Paste!$I4226)-1),"")))</f>
        <v/>
      </c>
      <c r="D4229">
        <f>IF(GL_Paste!$B4226="","",IFERROR(INDEX(DeptName,MATCH($C4229,DeptTag,0)),"UNALLOCATED"))</f>
        <v/>
      </c>
      <c r="E4229">
        <f>IF(GL_Paste!$B4226="","",IFERROR(INDEX(AcctCat,MATCH(GL_Paste!$B4226&amp;"",AcctCode,0)),"UNKNOWN"))</f>
        <v/>
      </c>
      <c r="F4229">
        <f>IF(GL_Paste!$B4226="","",IFERROR(INDEX(AcctSub,MATCH(GL_Paste!$B4226&amp;"",AcctCode,0)),"UNKNOWN"))</f>
        <v/>
      </c>
    </row>
    <row r="4230">
      <c r="A4230" s="40">
        <f>IF(GL_Paste!$B4227="","",N(GL_Paste!$H4227)-N(GL_Paste!$G4227))</f>
        <v/>
      </c>
      <c r="B4230" s="43">
        <f>IF(GL_Paste!$B4227="","",DATE(YEAR(GL_Paste!$E4227),MONTH(GL_Paste!$E4227),1))</f>
        <v/>
      </c>
      <c r="C4230">
        <f>IF(GL_Paste!$B4227="","",IF(TRIM(GL_Paste!$M4227)&lt;&gt;"",TRIM(GL_Paste!$M4227),IFERROR(MID(GL_Paste!$I4227,FIND("[",GL_Paste!$I4227)+1,FIND("]",GL_Paste!$I4227)-FIND("[",GL_Paste!$I4227)-1),"")))</f>
        <v/>
      </c>
      <c r="D4230">
        <f>IF(GL_Paste!$B4227="","",IFERROR(INDEX(DeptName,MATCH($C4230,DeptTag,0)),"UNALLOCATED"))</f>
        <v/>
      </c>
      <c r="E4230">
        <f>IF(GL_Paste!$B4227="","",IFERROR(INDEX(AcctCat,MATCH(GL_Paste!$B4227&amp;"",AcctCode,0)),"UNKNOWN"))</f>
        <v/>
      </c>
      <c r="F4230">
        <f>IF(GL_Paste!$B4227="","",IFERROR(INDEX(AcctSub,MATCH(GL_Paste!$B4227&amp;"",AcctCode,0)),"UNKNOWN"))</f>
        <v/>
      </c>
    </row>
    <row r="4231">
      <c r="A4231" s="40">
        <f>IF(GL_Paste!$B4228="","",N(GL_Paste!$H4228)-N(GL_Paste!$G4228))</f>
        <v/>
      </c>
      <c r="B4231" s="43">
        <f>IF(GL_Paste!$B4228="","",DATE(YEAR(GL_Paste!$E4228),MONTH(GL_Paste!$E4228),1))</f>
        <v/>
      </c>
      <c r="C4231">
        <f>IF(GL_Paste!$B4228="","",IF(TRIM(GL_Paste!$M4228)&lt;&gt;"",TRIM(GL_Paste!$M4228),IFERROR(MID(GL_Paste!$I4228,FIND("[",GL_Paste!$I4228)+1,FIND("]",GL_Paste!$I4228)-FIND("[",GL_Paste!$I4228)-1),"")))</f>
        <v/>
      </c>
      <c r="D4231">
        <f>IF(GL_Paste!$B4228="","",IFERROR(INDEX(DeptName,MATCH($C4231,DeptTag,0)),"UNALLOCATED"))</f>
        <v/>
      </c>
      <c r="E4231">
        <f>IF(GL_Paste!$B4228="","",IFERROR(INDEX(AcctCat,MATCH(GL_Paste!$B4228&amp;"",AcctCode,0)),"UNKNOWN"))</f>
        <v/>
      </c>
      <c r="F4231">
        <f>IF(GL_Paste!$B4228="","",IFERROR(INDEX(AcctSub,MATCH(GL_Paste!$B4228&amp;"",AcctCode,0)),"UNKNOWN"))</f>
        <v/>
      </c>
    </row>
    <row r="4232">
      <c r="A4232" s="40">
        <f>IF(GL_Paste!$B4229="","",N(GL_Paste!$H4229)-N(GL_Paste!$G4229))</f>
        <v/>
      </c>
      <c r="B4232" s="43">
        <f>IF(GL_Paste!$B4229="","",DATE(YEAR(GL_Paste!$E4229),MONTH(GL_Paste!$E4229),1))</f>
        <v/>
      </c>
      <c r="C4232">
        <f>IF(GL_Paste!$B4229="","",IF(TRIM(GL_Paste!$M4229)&lt;&gt;"",TRIM(GL_Paste!$M4229),IFERROR(MID(GL_Paste!$I4229,FIND("[",GL_Paste!$I4229)+1,FIND("]",GL_Paste!$I4229)-FIND("[",GL_Paste!$I4229)-1),"")))</f>
        <v/>
      </c>
      <c r="D4232">
        <f>IF(GL_Paste!$B4229="","",IFERROR(INDEX(DeptName,MATCH($C4232,DeptTag,0)),"UNALLOCATED"))</f>
        <v/>
      </c>
      <c r="E4232">
        <f>IF(GL_Paste!$B4229="","",IFERROR(INDEX(AcctCat,MATCH(GL_Paste!$B4229&amp;"",AcctCode,0)),"UNKNOWN"))</f>
        <v/>
      </c>
      <c r="F4232">
        <f>IF(GL_Paste!$B4229="","",IFERROR(INDEX(AcctSub,MATCH(GL_Paste!$B4229&amp;"",AcctCode,0)),"UNKNOWN"))</f>
        <v/>
      </c>
    </row>
    <row r="4233">
      <c r="A4233" s="40">
        <f>IF(GL_Paste!$B4230="","",N(GL_Paste!$H4230)-N(GL_Paste!$G4230))</f>
        <v/>
      </c>
      <c r="B4233" s="43">
        <f>IF(GL_Paste!$B4230="","",DATE(YEAR(GL_Paste!$E4230),MONTH(GL_Paste!$E4230),1))</f>
        <v/>
      </c>
      <c r="C4233">
        <f>IF(GL_Paste!$B4230="","",IF(TRIM(GL_Paste!$M4230)&lt;&gt;"",TRIM(GL_Paste!$M4230),IFERROR(MID(GL_Paste!$I4230,FIND("[",GL_Paste!$I4230)+1,FIND("]",GL_Paste!$I4230)-FIND("[",GL_Paste!$I4230)-1),"")))</f>
        <v/>
      </c>
      <c r="D4233">
        <f>IF(GL_Paste!$B4230="","",IFERROR(INDEX(DeptName,MATCH($C4233,DeptTag,0)),"UNALLOCATED"))</f>
        <v/>
      </c>
      <c r="E4233">
        <f>IF(GL_Paste!$B4230="","",IFERROR(INDEX(AcctCat,MATCH(GL_Paste!$B4230&amp;"",AcctCode,0)),"UNKNOWN"))</f>
        <v/>
      </c>
      <c r="F4233">
        <f>IF(GL_Paste!$B4230="","",IFERROR(INDEX(AcctSub,MATCH(GL_Paste!$B4230&amp;"",AcctCode,0)),"UNKNOWN"))</f>
        <v/>
      </c>
    </row>
    <row r="4234">
      <c r="A4234" s="40">
        <f>IF(GL_Paste!$B4231="","",N(GL_Paste!$H4231)-N(GL_Paste!$G4231))</f>
        <v/>
      </c>
      <c r="B4234" s="43">
        <f>IF(GL_Paste!$B4231="","",DATE(YEAR(GL_Paste!$E4231),MONTH(GL_Paste!$E4231),1))</f>
        <v/>
      </c>
      <c r="C4234">
        <f>IF(GL_Paste!$B4231="","",IF(TRIM(GL_Paste!$M4231)&lt;&gt;"",TRIM(GL_Paste!$M4231),IFERROR(MID(GL_Paste!$I4231,FIND("[",GL_Paste!$I4231)+1,FIND("]",GL_Paste!$I4231)-FIND("[",GL_Paste!$I4231)-1),"")))</f>
        <v/>
      </c>
      <c r="D4234">
        <f>IF(GL_Paste!$B4231="","",IFERROR(INDEX(DeptName,MATCH($C4234,DeptTag,0)),"UNALLOCATED"))</f>
        <v/>
      </c>
      <c r="E4234">
        <f>IF(GL_Paste!$B4231="","",IFERROR(INDEX(AcctCat,MATCH(GL_Paste!$B4231&amp;"",AcctCode,0)),"UNKNOWN"))</f>
        <v/>
      </c>
      <c r="F4234">
        <f>IF(GL_Paste!$B4231="","",IFERROR(INDEX(AcctSub,MATCH(GL_Paste!$B4231&amp;"",AcctCode,0)),"UNKNOWN"))</f>
        <v/>
      </c>
    </row>
    <row r="4235">
      <c r="A4235" s="40">
        <f>IF(GL_Paste!$B4232="","",N(GL_Paste!$H4232)-N(GL_Paste!$G4232))</f>
        <v/>
      </c>
      <c r="B4235" s="43">
        <f>IF(GL_Paste!$B4232="","",DATE(YEAR(GL_Paste!$E4232),MONTH(GL_Paste!$E4232),1))</f>
        <v/>
      </c>
      <c r="C4235">
        <f>IF(GL_Paste!$B4232="","",IF(TRIM(GL_Paste!$M4232)&lt;&gt;"",TRIM(GL_Paste!$M4232),IFERROR(MID(GL_Paste!$I4232,FIND("[",GL_Paste!$I4232)+1,FIND("]",GL_Paste!$I4232)-FIND("[",GL_Paste!$I4232)-1),"")))</f>
        <v/>
      </c>
      <c r="D4235">
        <f>IF(GL_Paste!$B4232="","",IFERROR(INDEX(DeptName,MATCH($C4235,DeptTag,0)),"UNALLOCATED"))</f>
        <v/>
      </c>
      <c r="E4235">
        <f>IF(GL_Paste!$B4232="","",IFERROR(INDEX(AcctCat,MATCH(GL_Paste!$B4232&amp;"",AcctCode,0)),"UNKNOWN"))</f>
        <v/>
      </c>
      <c r="F4235">
        <f>IF(GL_Paste!$B4232="","",IFERROR(INDEX(AcctSub,MATCH(GL_Paste!$B4232&amp;"",AcctCode,0)),"UNKNOWN"))</f>
        <v/>
      </c>
    </row>
    <row r="4236">
      <c r="A4236" s="40">
        <f>IF(GL_Paste!$B4233="","",N(GL_Paste!$H4233)-N(GL_Paste!$G4233))</f>
        <v/>
      </c>
      <c r="B4236" s="43">
        <f>IF(GL_Paste!$B4233="","",DATE(YEAR(GL_Paste!$E4233),MONTH(GL_Paste!$E4233),1))</f>
        <v/>
      </c>
      <c r="C4236">
        <f>IF(GL_Paste!$B4233="","",IF(TRIM(GL_Paste!$M4233)&lt;&gt;"",TRIM(GL_Paste!$M4233),IFERROR(MID(GL_Paste!$I4233,FIND("[",GL_Paste!$I4233)+1,FIND("]",GL_Paste!$I4233)-FIND("[",GL_Paste!$I4233)-1),"")))</f>
        <v/>
      </c>
      <c r="D4236">
        <f>IF(GL_Paste!$B4233="","",IFERROR(INDEX(DeptName,MATCH($C4236,DeptTag,0)),"UNALLOCATED"))</f>
        <v/>
      </c>
      <c r="E4236">
        <f>IF(GL_Paste!$B4233="","",IFERROR(INDEX(AcctCat,MATCH(GL_Paste!$B4233&amp;"",AcctCode,0)),"UNKNOWN"))</f>
        <v/>
      </c>
      <c r="F4236">
        <f>IF(GL_Paste!$B4233="","",IFERROR(INDEX(AcctSub,MATCH(GL_Paste!$B4233&amp;"",AcctCode,0)),"UNKNOWN"))</f>
        <v/>
      </c>
    </row>
    <row r="4237">
      <c r="A4237" s="40">
        <f>IF(GL_Paste!$B4234="","",N(GL_Paste!$H4234)-N(GL_Paste!$G4234))</f>
        <v/>
      </c>
      <c r="B4237" s="43">
        <f>IF(GL_Paste!$B4234="","",DATE(YEAR(GL_Paste!$E4234),MONTH(GL_Paste!$E4234),1))</f>
        <v/>
      </c>
      <c r="C4237">
        <f>IF(GL_Paste!$B4234="","",IF(TRIM(GL_Paste!$M4234)&lt;&gt;"",TRIM(GL_Paste!$M4234),IFERROR(MID(GL_Paste!$I4234,FIND("[",GL_Paste!$I4234)+1,FIND("]",GL_Paste!$I4234)-FIND("[",GL_Paste!$I4234)-1),"")))</f>
        <v/>
      </c>
      <c r="D4237">
        <f>IF(GL_Paste!$B4234="","",IFERROR(INDEX(DeptName,MATCH($C4237,DeptTag,0)),"UNALLOCATED"))</f>
        <v/>
      </c>
      <c r="E4237">
        <f>IF(GL_Paste!$B4234="","",IFERROR(INDEX(AcctCat,MATCH(GL_Paste!$B4234&amp;"",AcctCode,0)),"UNKNOWN"))</f>
        <v/>
      </c>
      <c r="F4237">
        <f>IF(GL_Paste!$B4234="","",IFERROR(INDEX(AcctSub,MATCH(GL_Paste!$B4234&amp;"",AcctCode,0)),"UNKNOWN"))</f>
        <v/>
      </c>
    </row>
    <row r="4238">
      <c r="A4238" s="40">
        <f>IF(GL_Paste!$B4235="","",N(GL_Paste!$H4235)-N(GL_Paste!$G4235))</f>
        <v/>
      </c>
      <c r="B4238" s="43">
        <f>IF(GL_Paste!$B4235="","",DATE(YEAR(GL_Paste!$E4235),MONTH(GL_Paste!$E4235),1))</f>
        <v/>
      </c>
      <c r="C4238">
        <f>IF(GL_Paste!$B4235="","",IF(TRIM(GL_Paste!$M4235)&lt;&gt;"",TRIM(GL_Paste!$M4235),IFERROR(MID(GL_Paste!$I4235,FIND("[",GL_Paste!$I4235)+1,FIND("]",GL_Paste!$I4235)-FIND("[",GL_Paste!$I4235)-1),"")))</f>
        <v/>
      </c>
      <c r="D4238">
        <f>IF(GL_Paste!$B4235="","",IFERROR(INDEX(DeptName,MATCH($C4238,DeptTag,0)),"UNALLOCATED"))</f>
        <v/>
      </c>
      <c r="E4238">
        <f>IF(GL_Paste!$B4235="","",IFERROR(INDEX(AcctCat,MATCH(GL_Paste!$B4235&amp;"",AcctCode,0)),"UNKNOWN"))</f>
        <v/>
      </c>
      <c r="F4238">
        <f>IF(GL_Paste!$B4235="","",IFERROR(INDEX(AcctSub,MATCH(GL_Paste!$B4235&amp;"",AcctCode,0)),"UNKNOWN"))</f>
        <v/>
      </c>
    </row>
    <row r="4239">
      <c r="A4239" s="40">
        <f>IF(GL_Paste!$B4236="","",N(GL_Paste!$H4236)-N(GL_Paste!$G4236))</f>
        <v/>
      </c>
      <c r="B4239" s="43">
        <f>IF(GL_Paste!$B4236="","",DATE(YEAR(GL_Paste!$E4236),MONTH(GL_Paste!$E4236),1))</f>
        <v/>
      </c>
      <c r="C4239">
        <f>IF(GL_Paste!$B4236="","",IF(TRIM(GL_Paste!$M4236)&lt;&gt;"",TRIM(GL_Paste!$M4236),IFERROR(MID(GL_Paste!$I4236,FIND("[",GL_Paste!$I4236)+1,FIND("]",GL_Paste!$I4236)-FIND("[",GL_Paste!$I4236)-1),"")))</f>
        <v/>
      </c>
      <c r="D4239">
        <f>IF(GL_Paste!$B4236="","",IFERROR(INDEX(DeptName,MATCH($C4239,DeptTag,0)),"UNALLOCATED"))</f>
        <v/>
      </c>
      <c r="E4239">
        <f>IF(GL_Paste!$B4236="","",IFERROR(INDEX(AcctCat,MATCH(GL_Paste!$B4236&amp;"",AcctCode,0)),"UNKNOWN"))</f>
        <v/>
      </c>
      <c r="F4239">
        <f>IF(GL_Paste!$B4236="","",IFERROR(INDEX(AcctSub,MATCH(GL_Paste!$B4236&amp;"",AcctCode,0)),"UNKNOWN"))</f>
        <v/>
      </c>
    </row>
    <row r="4240">
      <c r="A4240" s="40">
        <f>IF(GL_Paste!$B4237="","",N(GL_Paste!$H4237)-N(GL_Paste!$G4237))</f>
        <v/>
      </c>
      <c r="B4240" s="43">
        <f>IF(GL_Paste!$B4237="","",DATE(YEAR(GL_Paste!$E4237),MONTH(GL_Paste!$E4237),1))</f>
        <v/>
      </c>
      <c r="C4240">
        <f>IF(GL_Paste!$B4237="","",IF(TRIM(GL_Paste!$M4237)&lt;&gt;"",TRIM(GL_Paste!$M4237),IFERROR(MID(GL_Paste!$I4237,FIND("[",GL_Paste!$I4237)+1,FIND("]",GL_Paste!$I4237)-FIND("[",GL_Paste!$I4237)-1),"")))</f>
        <v/>
      </c>
      <c r="D4240">
        <f>IF(GL_Paste!$B4237="","",IFERROR(INDEX(DeptName,MATCH($C4240,DeptTag,0)),"UNALLOCATED"))</f>
        <v/>
      </c>
      <c r="E4240">
        <f>IF(GL_Paste!$B4237="","",IFERROR(INDEX(AcctCat,MATCH(GL_Paste!$B4237&amp;"",AcctCode,0)),"UNKNOWN"))</f>
        <v/>
      </c>
      <c r="F4240">
        <f>IF(GL_Paste!$B4237="","",IFERROR(INDEX(AcctSub,MATCH(GL_Paste!$B4237&amp;"",AcctCode,0)),"UNKNOWN"))</f>
        <v/>
      </c>
    </row>
    <row r="4241">
      <c r="A4241" s="40">
        <f>IF(GL_Paste!$B4238="","",N(GL_Paste!$H4238)-N(GL_Paste!$G4238))</f>
        <v/>
      </c>
      <c r="B4241" s="43">
        <f>IF(GL_Paste!$B4238="","",DATE(YEAR(GL_Paste!$E4238),MONTH(GL_Paste!$E4238),1))</f>
        <v/>
      </c>
      <c r="C4241">
        <f>IF(GL_Paste!$B4238="","",IF(TRIM(GL_Paste!$M4238)&lt;&gt;"",TRIM(GL_Paste!$M4238),IFERROR(MID(GL_Paste!$I4238,FIND("[",GL_Paste!$I4238)+1,FIND("]",GL_Paste!$I4238)-FIND("[",GL_Paste!$I4238)-1),"")))</f>
        <v/>
      </c>
      <c r="D4241">
        <f>IF(GL_Paste!$B4238="","",IFERROR(INDEX(DeptName,MATCH($C4241,DeptTag,0)),"UNALLOCATED"))</f>
        <v/>
      </c>
      <c r="E4241">
        <f>IF(GL_Paste!$B4238="","",IFERROR(INDEX(AcctCat,MATCH(GL_Paste!$B4238&amp;"",AcctCode,0)),"UNKNOWN"))</f>
        <v/>
      </c>
      <c r="F4241">
        <f>IF(GL_Paste!$B4238="","",IFERROR(INDEX(AcctSub,MATCH(GL_Paste!$B4238&amp;"",AcctCode,0)),"UNKNOWN"))</f>
        <v/>
      </c>
    </row>
    <row r="4242">
      <c r="A4242" s="40">
        <f>IF(GL_Paste!$B4239="","",N(GL_Paste!$H4239)-N(GL_Paste!$G4239))</f>
        <v/>
      </c>
      <c r="B4242" s="43">
        <f>IF(GL_Paste!$B4239="","",DATE(YEAR(GL_Paste!$E4239),MONTH(GL_Paste!$E4239),1))</f>
        <v/>
      </c>
      <c r="C4242">
        <f>IF(GL_Paste!$B4239="","",IF(TRIM(GL_Paste!$M4239)&lt;&gt;"",TRIM(GL_Paste!$M4239),IFERROR(MID(GL_Paste!$I4239,FIND("[",GL_Paste!$I4239)+1,FIND("]",GL_Paste!$I4239)-FIND("[",GL_Paste!$I4239)-1),"")))</f>
        <v/>
      </c>
      <c r="D4242">
        <f>IF(GL_Paste!$B4239="","",IFERROR(INDEX(DeptName,MATCH($C4242,DeptTag,0)),"UNALLOCATED"))</f>
        <v/>
      </c>
      <c r="E4242">
        <f>IF(GL_Paste!$B4239="","",IFERROR(INDEX(AcctCat,MATCH(GL_Paste!$B4239&amp;"",AcctCode,0)),"UNKNOWN"))</f>
        <v/>
      </c>
      <c r="F4242">
        <f>IF(GL_Paste!$B4239="","",IFERROR(INDEX(AcctSub,MATCH(GL_Paste!$B4239&amp;"",AcctCode,0)),"UNKNOWN"))</f>
        <v/>
      </c>
    </row>
    <row r="4243">
      <c r="A4243" s="40">
        <f>IF(GL_Paste!$B4240="","",N(GL_Paste!$H4240)-N(GL_Paste!$G4240))</f>
        <v/>
      </c>
      <c r="B4243" s="43">
        <f>IF(GL_Paste!$B4240="","",DATE(YEAR(GL_Paste!$E4240),MONTH(GL_Paste!$E4240),1))</f>
        <v/>
      </c>
      <c r="C4243">
        <f>IF(GL_Paste!$B4240="","",IF(TRIM(GL_Paste!$M4240)&lt;&gt;"",TRIM(GL_Paste!$M4240),IFERROR(MID(GL_Paste!$I4240,FIND("[",GL_Paste!$I4240)+1,FIND("]",GL_Paste!$I4240)-FIND("[",GL_Paste!$I4240)-1),"")))</f>
        <v/>
      </c>
      <c r="D4243">
        <f>IF(GL_Paste!$B4240="","",IFERROR(INDEX(DeptName,MATCH($C4243,DeptTag,0)),"UNALLOCATED"))</f>
        <v/>
      </c>
      <c r="E4243">
        <f>IF(GL_Paste!$B4240="","",IFERROR(INDEX(AcctCat,MATCH(GL_Paste!$B4240&amp;"",AcctCode,0)),"UNKNOWN"))</f>
        <v/>
      </c>
      <c r="F4243">
        <f>IF(GL_Paste!$B4240="","",IFERROR(INDEX(AcctSub,MATCH(GL_Paste!$B4240&amp;"",AcctCode,0)),"UNKNOWN"))</f>
        <v/>
      </c>
    </row>
    <row r="4244">
      <c r="A4244" s="40">
        <f>IF(GL_Paste!$B4241="","",N(GL_Paste!$H4241)-N(GL_Paste!$G4241))</f>
        <v/>
      </c>
      <c r="B4244" s="43">
        <f>IF(GL_Paste!$B4241="","",DATE(YEAR(GL_Paste!$E4241),MONTH(GL_Paste!$E4241),1))</f>
        <v/>
      </c>
      <c r="C4244">
        <f>IF(GL_Paste!$B4241="","",IF(TRIM(GL_Paste!$M4241)&lt;&gt;"",TRIM(GL_Paste!$M4241),IFERROR(MID(GL_Paste!$I4241,FIND("[",GL_Paste!$I4241)+1,FIND("]",GL_Paste!$I4241)-FIND("[",GL_Paste!$I4241)-1),"")))</f>
        <v/>
      </c>
      <c r="D4244">
        <f>IF(GL_Paste!$B4241="","",IFERROR(INDEX(DeptName,MATCH($C4244,DeptTag,0)),"UNALLOCATED"))</f>
        <v/>
      </c>
      <c r="E4244">
        <f>IF(GL_Paste!$B4241="","",IFERROR(INDEX(AcctCat,MATCH(GL_Paste!$B4241&amp;"",AcctCode,0)),"UNKNOWN"))</f>
        <v/>
      </c>
      <c r="F4244">
        <f>IF(GL_Paste!$B4241="","",IFERROR(INDEX(AcctSub,MATCH(GL_Paste!$B4241&amp;"",AcctCode,0)),"UNKNOWN"))</f>
        <v/>
      </c>
    </row>
    <row r="4245">
      <c r="A4245" s="40">
        <f>IF(GL_Paste!$B4242="","",N(GL_Paste!$H4242)-N(GL_Paste!$G4242))</f>
        <v/>
      </c>
      <c r="B4245" s="43">
        <f>IF(GL_Paste!$B4242="","",DATE(YEAR(GL_Paste!$E4242),MONTH(GL_Paste!$E4242),1))</f>
        <v/>
      </c>
      <c r="C4245">
        <f>IF(GL_Paste!$B4242="","",IF(TRIM(GL_Paste!$M4242)&lt;&gt;"",TRIM(GL_Paste!$M4242),IFERROR(MID(GL_Paste!$I4242,FIND("[",GL_Paste!$I4242)+1,FIND("]",GL_Paste!$I4242)-FIND("[",GL_Paste!$I4242)-1),"")))</f>
        <v/>
      </c>
      <c r="D4245">
        <f>IF(GL_Paste!$B4242="","",IFERROR(INDEX(DeptName,MATCH($C4245,DeptTag,0)),"UNALLOCATED"))</f>
        <v/>
      </c>
      <c r="E4245">
        <f>IF(GL_Paste!$B4242="","",IFERROR(INDEX(AcctCat,MATCH(GL_Paste!$B4242&amp;"",AcctCode,0)),"UNKNOWN"))</f>
        <v/>
      </c>
      <c r="F4245">
        <f>IF(GL_Paste!$B4242="","",IFERROR(INDEX(AcctSub,MATCH(GL_Paste!$B4242&amp;"",AcctCode,0)),"UNKNOWN"))</f>
        <v/>
      </c>
    </row>
    <row r="4246">
      <c r="A4246" s="40">
        <f>IF(GL_Paste!$B4243="","",N(GL_Paste!$H4243)-N(GL_Paste!$G4243))</f>
        <v/>
      </c>
      <c r="B4246" s="43">
        <f>IF(GL_Paste!$B4243="","",DATE(YEAR(GL_Paste!$E4243),MONTH(GL_Paste!$E4243),1))</f>
        <v/>
      </c>
      <c r="C4246">
        <f>IF(GL_Paste!$B4243="","",IF(TRIM(GL_Paste!$M4243)&lt;&gt;"",TRIM(GL_Paste!$M4243),IFERROR(MID(GL_Paste!$I4243,FIND("[",GL_Paste!$I4243)+1,FIND("]",GL_Paste!$I4243)-FIND("[",GL_Paste!$I4243)-1),"")))</f>
        <v/>
      </c>
      <c r="D4246">
        <f>IF(GL_Paste!$B4243="","",IFERROR(INDEX(DeptName,MATCH($C4246,DeptTag,0)),"UNALLOCATED"))</f>
        <v/>
      </c>
      <c r="E4246">
        <f>IF(GL_Paste!$B4243="","",IFERROR(INDEX(AcctCat,MATCH(GL_Paste!$B4243&amp;"",AcctCode,0)),"UNKNOWN"))</f>
        <v/>
      </c>
      <c r="F4246">
        <f>IF(GL_Paste!$B4243="","",IFERROR(INDEX(AcctSub,MATCH(GL_Paste!$B4243&amp;"",AcctCode,0)),"UNKNOWN"))</f>
        <v/>
      </c>
    </row>
    <row r="4247">
      <c r="A4247" s="40">
        <f>IF(GL_Paste!$B4244="","",N(GL_Paste!$H4244)-N(GL_Paste!$G4244))</f>
        <v/>
      </c>
      <c r="B4247" s="43">
        <f>IF(GL_Paste!$B4244="","",DATE(YEAR(GL_Paste!$E4244),MONTH(GL_Paste!$E4244),1))</f>
        <v/>
      </c>
      <c r="C4247">
        <f>IF(GL_Paste!$B4244="","",IF(TRIM(GL_Paste!$M4244)&lt;&gt;"",TRIM(GL_Paste!$M4244),IFERROR(MID(GL_Paste!$I4244,FIND("[",GL_Paste!$I4244)+1,FIND("]",GL_Paste!$I4244)-FIND("[",GL_Paste!$I4244)-1),"")))</f>
        <v/>
      </c>
      <c r="D4247">
        <f>IF(GL_Paste!$B4244="","",IFERROR(INDEX(DeptName,MATCH($C4247,DeptTag,0)),"UNALLOCATED"))</f>
        <v/>
      </c>
      <c r="E4247">
        <f>IF(GL_Paste!$B4244="","",IFERROR(INDEX(AcctCat,MATCH(GL_Paste!$B4244&amp;"",AcctCode,0)),"UNKNOWN"))</f>
        <v/>
      </c>
      <c r="F4247">
        <f>IF(GL_Paste!$B4244="","",IFERROR(INDEX(AcctSub,MATCH(GL_Paste!$B4244&amp;"",AcctCode,0)),"UNKNOWN"))</f>
        <v/>
      </c>
    </row>
    <row r="4248">
      <c r="A4248" s="40">
        <f>IF(GL_Paste!$B4245="","",N(GL_Paste!$H4245)-N(GL_Paste!$G4245))</f>
        <v/>
      </c>
      <c r="B4248" s="43">
        <f>IF(GL_Paste!$B4245="","",DATE(YEAR(GL_Paste!$E4245),MONTH(GL_Paste!$E4245),1))</f>
        <v/>
      </c>
      <c r="C4248">
        <f>IF(GL_Paste!$B4245="","",IF(TRIM(GL_Paste!$M4245)&lt;&gt;"",TRIM(GL_Paste!$M4245),IFERROR(MID(GL_Paste!$I4245,FIND("[",GL_Paste!$I4245)+1,FIND("]",GL_Paste!$I4245)-FIND("[",GL_Paste!$I4245)-1),"")))</f>
        <v/>
      </c>
      <c r="D4248">
        <f>IF(GL_Paste!$B4245="","",IFERROR(INDEX(DeptName,MATCH($C4248,DeptTag,0)),"UNALLOCATED"))</f>
        <v/>
      </c>
      <c r="E4248">
        <f>IF(GL_Paste!$B4245="","",IFERROR(INDEX(AcctCat,MATCH(GL_Paste!$B4245&amp;"",AcctCode,0)),"UNKNOWN"))</f>
        <v/>
      </c>
      <c r="F4248">
        <f>IF(GL_Paste!$B4245="","",IFERROR(INDEX(AcctSub,MATCH(GL_Paste!$B4245&amp;"",AcctCode,0)),"UNKNOWN"))</f>
        <v/>
      </c>
    </row>
    <row r="4249">
      <c r="A4249" s="40">
        <f>IF(GL_Paste!$B4246="","",N(GL_Paste!$H4246)-N(GL_Paste!$G4246))</f>
        <v/>
      </c>
      <c r="B4249" s="43">
        <f>IF(GL_Paste!$B4246="","",DATE(YEAR(GL_Paste!$E4246),MONTH(GL_Paste!$E4246),1))</f>
        <v/>
      </c>
      <c r="C4249">
        <f>IF(GL_Paste!$B4246="","",IF(TRIM(GL_Paste!$M4246)&lt;&gt;"",TRIM(GL_Paste!$M4246),IFERROR(MID(GL_Paste!$I4246,FIND("[",GL_Paste!$I4246)+1,FIND("]",GL_Paste!$I4246)-FIND("[",GL_Paste!$I4246)-1),"")))</f>
        <v/>
      </c>
      <c r="D4249">
        <f>IF(GL_Paste!$B4246="","",IFERROR(INDEX(DeptName,MATCH($C4249,DeptTag,0)),"UNALLOCATED"))</f>
        <v/>
      </c>
      <c r="E4249">
        <f>IF(GL_Paste!$B4246="","",IFERROR(INDEX(AcctCat,MATCH(GL_Paste!$B4246&amp;"",AcctCode,0)),"UNKNOWN"))</f>
        <v/>
      </c>
      <c r="F4249">
        <f>IF(GL_Paste!$B4246="","",IFERROR(INDEX(AcctSub,MATCH(GL_Paste!$B4246&amp;"",AcctCode,0)),"UNKNOWN"))</f>
        <v/>
      </c>
    </row>
    <row r="4250">
      <c r="A4250" s="40">
        <f>IF(GL_Paste!$B4247="","",N(GL_Paste!$H4247)-N(GL_Paste!$G4247))</f>
        <v/>
      </c>
      <c r="B4250" s="43">
        <f>IF(GL_Paste!$B4247="","",DATE(YEAR(GL_Paste!$E4247),MONTH(GL_Paste!$E4247),1))</f>
        <v/>
      </c>
      <c r="C4250">
        <f>IF(GL_Paste!$B4247="","",IF(TRIM(GL_Paste!$M4247)&lt;&gt;"",TRIM(GL_Paste!$M4247),IFERROR(MID(GL_Paste!$I4247,FIND("[",GL_Paste!$I4247)+1,FIND("]",GL_Paste!$I4247)-FIND("[",GL_Paste!$I4247)-1),"")))</f>
        <v/>
      </c>
      <c r="D4250">
        <f>IF(GL_Paste!$B4247="","",IFERROR(INDEX(DeptName,MATCH($C4250,DeptTag,0)),"UNALLOCATED"))</f>
        <v/>
      </c>
      <c r="E4250">
        <f>IF(GL_Paste!$B4247="","",IFERROR(INDEX(AcctCat,MATCH(GL_Paste!$B4247&amp;"",AcctCode,0)),"UNKNOWN"))</f>
        <v/>
      </c>
      <c r="F4250">
        <f>IF(GL_Paste!$B4247="","",IFERROR(INDEX(AcctSub,MATCH(GL_Paste!$B4247&amp;"",AcctCode,0)),"UNKNOWN"))</f>
        <v/>
      </c>
    </row>
    <row r="4251">
      <c r="A4251" s="40">
        <f>IF(GL_Paste!$B4248="","",N(GL_Paste!$H4248)-N(GL_Paste!$G4248))</f>
        <v/>
      </c>
      <c r="B4251" s="43">
        <f>IF(GL_Paste!$B4248="","",DATE(YEAR(GL_Paste!$E4248),MONTH(GL_Paste!$E4248),1))</f>
        <v/>
      </c>
      <c r="C4251">
        <f>IF(GL_Paste!$B4248="","",IF(TRIM(GL_Paste!$M4248)&lt;&gt;"",TRIM(GL_Paste!$M4248),IFERROR(MID(GL_Paste!$I4248,FIND("[",GL_Paste!$I4248)+1,FIND("]",GL_Paste!$I4248)-FIND("[",GL_Paste!$I4248)-1),"")))</f>
        <v/>
      </c>
      <c r="D4251">
        <f>IF(GL_Paste!$B4248="","",IFERROR(INDEX(DeptName,MATCH($C4251,DeptTag,0)),"UNALLOCATED"))</f>
        <v/>
      </c>
      <c r="E4251">
        <f>IF(GL_Paste!$B4248="","",IFERROR(INDEX(AcctCat,MATCH(GL_Paste!$B4248&amp;"",AcctCode,0)),"UNKNOWN"))</f>
        <v/>
      </c>
      <c r="F4251">
        <f>IF(GL_Paste!$B4248="","",IFERROR(INDEX(AcctSub,MATCH(GL_Paste!$B4248&amp;"",AcctCode,0)),"UNKNOWN"))</f>
        <v/>
      </c>
    </row>
    <row r="4252">
      <c r="A4252" s="40">
        <f>IF(GL_Paste!$B4249="","",N(GL_Paste!$H4249)-N(GL_Paste!$G4249))</f>
        <v/>
      </c>
      <c r="B4252" s="43">
        <f>IF(GL_Paste!$B4249="","",DATE(YEAR(GL_Paste!$E4249),MONTH(GL_Paste!$E4249),1))</f>
        <v/>
      </c>
      <c r="C4252">
        <f>IF(GL_Paste!$B4249="","",IF(TRIM(GL_Paste!$M4249)&lt;&gt;"",TRIM(GL_Paste!$M4249),IFERROR(MID(GL_Paste!$I4249,FIND("[",GL_Paste!$I4249)+1,FIND("]",GL_Paste!$I4249)-FIND("[",GL_Paste!$I4249)-1),"")))</f>
        <v/>
      </c>
      <c r="D4252">
        <f>IF(GL_Paste!$B4249="","",IFERROR(INDEX(DeptName,MATCH($C4252,DeptTag,0)),"UNALLOCATED"))</f>
        <v/>
      </c>
      <c r="E4252">
        <f>IF(GL_Paste!$B4249="","",IFERROR(INDEX(AcctCat,MATCH(GL_Paste!$B4249&amp;"",AcctCode,0)),"UNKNOWN"))</f>
        <v/>
      </c>
      <c r="F4252">
        <f>IF(GL_Paste!$B4249="","",IFERROR(INDEX(AcctSub,MATCH(GL_Paste!$B4249&amp;"",AcctCode,0)),"UNKNOWN"))</f>
        <v/>
      </c>
    </row>
    <row r="4253">
      <c r="A4253" s="40">
        <f>IF(GL_Paste!$B4250="","",N(GL_Paste!$H4250)-N(GL_Paste!$G4250))</f>
        <v/>
      </c>
      <c r="B4253" s="43">
        <f>IF(GL_Paste!$B4250="","",DATE(YEAR(GL_Paste!$E4250),MONTH(GL_Paste!$E4250),1))</f>
        <v/>
      </c>
      <c r="C4253">
        <f>IF(GL_Paste!$B4250="","",IF(TRIM(GL_Paste!$M4250)&lt;&gt;"",TRIM(GL_Paste!$M4250),IFERROR(MID(GL_Paste!$I4250,FIND("[",GL_Paste!$I4250)+1,FIND("]",GL_Paste!$I4250)-FIND("[",GL_Paste!$I4250)-1),"")))</f>
        <v/>
      </c>
      <c r="D4253">
        <f>IF(GL_Paste!$B4250="","",IFERROR(INDEX(DeptName,MATCH($C4253,DeptTag,0)),"UNALLOCATED"))</f>
        <v/>
      </c>
      <c r="E4253">
        <f>IF(GL_Paste!$B4250="","",IFERROR(INDEX(AcctCat,MATCH(GL_Paste!$B4250&amp;"",AcctCode,0)),"UNKNOWN"))</f>
        <v/>
      </c>
      <c r="F4253">
        <f>IF(GL_Paste!$B4250="","",IFERROR(INDEX(AcctSub,MATCH(GL_Paste!$B4250&amp;"",AcctCode,0)),"UNKNOWN"))</f>
        <v/>
      </c>
    </row>
    <row r="4254">
      <c r="A4254" s="40">
        <f>IF(GL_Paste!$B4251="","",N(GL_Paste!$H4251)-N(GL_Paste!$G4251))</f>
        <v/>
      </c>
      <c r="B4254" s="43">
        <f>IF(GL_Paste!$B4251="","",DATE(YEAR(GL_Paste!$E4251),MONTH(GL_Paste!$E4251),1))</f>
        <v/>
      </c>
      <c r="C4254">
        <f>IF(GL_Paste!$B4251="","",IF(TRIM(GL_Paste!$M4251)&lt;&gt;"",TRIM(GL_Paste!$M4251),IFERROR(MID(GL_Paste!$I4251,FIND("[",GL_Paste!$I4251)+1,FIND("]",GL_Paste!$I4251)-FIND("[",GL_Paste!$I4251)-1),"")))</f>
        <v/>
      </c>
      <c r="D4254">
        <f>IF(GL_Paste!$B4251="","",IFERROR(INDEX(DeptName,MATCH($C4254,DeptTag,0)),"UNALLOCATED"))</f>
        <v/>
      </c>
      <c r="E4254">
        <f>IF(GL_Paste!$B4251="","",IFERROR(INDEX(AcctCat,MATCH(GL_Paste!$B4251&amp;"",AcctCode,0)),"UNKNOWN"))</f>
        <v/>
      </c>
      <c r="F4254">
        <f>IF(GL_Paste!$B4251="","",IFERROR(INDEX(AcctSub,MATCH(GL_Paste!$B4251&amp;"",AcctCode,0)),"UNKNOWN"))</f>
        <v/>
      </c>
    </row>
    <row r="4255">
      <c r="A4255" s="40">
        <f>IF(GL_Paste!$B4252="","",N(GL_Paste!$H4252)-N(GL_Paste!$G4252))</f>
        <v/>
      </c>
      <c r="B4255" s="43">
        <f>IF(GL_Paste!$B4252="","",DATE(YEAR(GL_Paste!$E4252),MONTH(GL_Paste!$E4252),1))</f>
        <v/>
      </c>
      <c r="C4255">
        <f>IF(GL_Paste!$B4252="","",IF(TRIM(GL_Paste!$M4252)&lt;&gt;"",TRIM(GL_Paste!$M4252),IFERROR(MID(GL_Paste!$I4252,FIND("[",GL_Paste!$I4252)+1,FIND("]",GL_Paste!$I4252)-FIND("[",GL_Paste!$I4252)-1),"")))</f>
        <v/>
      </c>
      <c r="D4255">
        <f>IF(GL_Paste!$B4252="","",IFERROR(INDEX(DeptName,MATCH($C4255,DeptTag,0)),"UNALLOCATED"))</f>
        <v/>
      </c>
      <c r="E4255">
        <f>IF(GL_Paste!$B4252="","",IFERROR(INDEX(AcctCat,MATCH(GL_Paste!$B4252&amp;"",AcctCode,0)),"UNKNOWN"))</f>
        <v/>
      </c>
      <c r="F4255">
        <f>IF(GL_Paste!$B4252="","",IFERROR(INDEX(AcctSub,MATCH(GL_Paste!$B4252&amp;"",AcctCode,0)),"UNKNOWN"))</f>
        <v/>
      </c>
    </row>
    <row r="4256">
      <c r="A4256" s="40">
        <f>IF(GL_Paste!$B4253="","",N(GL_Paste!$H4253)-N(GL_Paste!$G4253))</f>
        <v/>
      </c>
      <c r="B4256" s="43">
        <f>IF(GL_Paste!$B4253="","",DATE(YEAR(GL_Paste!$E4253),MONTH(GL_Paste!$E4253),1))</f>
        <v/>
      </c>
      <c r="C4256">
        <f>IF(GL_Paste!$B4253="","",IF(TRIM(GL_Paste!$M4253)&lt;&gt;"",TRIM(GL_Paste!$M4253),IFERROR(MID(GL_Paste!$I4253,FIND("[",GL_Paste!$I4253)+1,FIND("]",GL_Paste!$I4253)-FIND("[",GL_Paste!$I4253)-1),"")))</f>
        <v/>
      </c>
      <c r="D4256">
        <f>IF(GL_Paste!$B4253="","",IFERROR(INDEX(DeptName,MATCH($C4256,DeptTag,0)),"UNALLOCATED"))</f>
        <v/>
      </c>
      <c r="E4256">
        <f>IF(GL_Paste!$B4253="","",IFERROR(INDEX(AcctCat,MATCH(GL_Paste!$B4253&amp;"",AcctCode,0)),"UNKNOWN"))</f>
        <v/>
      </c>
      <c r="F4256">
        <f>IF(GL_Paste!$B4253="","",IFERROR(INDEX(AcctSub,MATCH(GL_Paste!$B4253&amp;"",AcctCode,0)),"UNKNOWN"))</f>
        <v/>
      </c>
    </row>
    <row r="4257">
      <c r="A4257" s="40">
        <f>IF(GL_Paste!$B4254="","",N(GL_Paste!$H4254)-N(GL_Paste!$G4254))</f>
        <v/>
      </c>
      <c r="B4257" s="43">
        <f>IF(GL_Paste!$B4254="","",DATE(YEAR(GL_Paste!$E4254),MONTH(GL_Paste!$E4254),1))</f>
        <v/>
      </c>
      <c r="C4257">
        <f>IF(GL_Paste!$B4254="","",IF(TRIM(GL_Paste!$M4254)&lt;&gt;"",TRIM(GL_Paste!$M4254),IFERROR(MID(GL_Paste!$I4254,FIND("[",GL_Paste!$I4254)+1,FIND("]",GL_Paste!$I4254)-FIND("[",GL_Paste!$I4254)-1),"")))</f>
        <v/>
      </c>
      <c r="D4257">
        <f>IF(GL_Paste!$B4254="","",IFERROR(INDEX(DeptName,MATCH($C4257,DeptTag,0)),"UNALLOCATED"))</f>
        <v/>
      </c>
      <c r="E4257">
        <f>IF(GL_Paste!$B4254="","",IFERROR(INDEX(AcctCat,MATCH(GL_Paste!$B4254&amp;"",AcctCode,0)),"UNKNOWN"))</f>
        <v/>
      </c>
      <c r="F4257">
        <f>IF(GL_Paste!$B4254="","",IFERROR(INDEX(AcctSub,MATCH(GL_Paste!$B4254&amp;"",AcctCode,0)),"UNKNOWN"))</f>
        <v/>
      </c>
    </row>
    <row r="4258">
      <c r="A4258" s="40">
        <f>IF(GL_Paste!$B4255="","",N(GL_Paste!$H4255)-N(GL_Paste!$G4255))</f>
        <v/>
      </c>
      <c r="B4258" s="43">
        <f>IF(GL_Paste!$B4255="","",DATE(YEAR(GL_Paste!$E4255),MONTH(GL_Paste!$E4255),1))</f>
        <v/>
      </c>
      <c r="C4258">
        <f>IF(GL_Paste!$B4255="","",IF(TRIM(GL_Paste!$M4255)&lt;&gt;"",TRIM(GL_Paste!$M4255),IFERROR(MID(GL_Paste!$I4255,FIND("[",GL_Paste!$I4255)+1,FIND("]",GL_Paste!$I4255)-FIND("[",GL_Paste!$I4255)-1),"")))</f>
        <v/>
      </c>
      <c r="D4258">
        <f>IF(GL_Paste!$B4255="","",IFERROR(INDEX(DeptName,MATCH($C4258,DeptTag,0)),"UNALLOCATED"))</f>
        <v/>
      </c>
      <c r="E4258">
        <f>IF(GL_Paste!$B4255="","",IFERROR(INDEX(AcctCat,MATCH(GL_Paste!$B4255&amp;"",AcctCode,0)),"UNKNOWN"))</f>
        <v/>
      </c>
      <c r="F4258">
        <f>IF(GL_Paste!$B4255="","",IFERROR(INDEX(AcctSub,MATCH(GL_Paste!$B4255&amp;"",AcctCode,0)),"UNKNOWN"))</f>
        <v/>
      </c>
    </row>
    <row r="4259">
      <c r="A4259" s="40">
        <f>IF(GL_Paste!$B4256="","",N(GL_Paste!$H4256)-N(GL_Paste!$G4256))</f>
        <v/>
      </c>
      <c r="B4259" s="43">
        <f>IF(GL_Paste!$B4256="","",DATE(YEAR(GL_Paste!$E4256),MONTH(GL_Paste!$E4256),1))</f>
        <v/>
      </c>
      <c r="C4259">
        <f>IF(GL_Paste!$B4256="","",IF(TRIM(GL_Paste!$M4256)&lt;&gt;"",TRIM(GL_Paste!$M4256),IFERROR(MID(GL_Paste!$I4256,FIND("[",GL_Paste!$I4256)+1,FIND("]",GL_Paste!$I4256)-FIND("[",GL_Paste!$I4256)-1),"")))</f>
        <v/>
      </c>
      <c r="D4259">
        <f>IF(GL_Paste!$B4256="","",IFERROR(INDEX(DeptName,MATCH($C4259,DeptTag,0)),"UNALLOCATED"))</f>
        <v/>
      </c>
      <c r="E4259">
        <f>IF(GL_Paste!$B4256="","",IFERROR(INDEX(AcctCat,MATCH(GL_Paste!$B4256&amp;"",AcctCode,0)),"UNKNOWN"))</f>
        <v/>
      </c>
      <c r="F4259">
        <f>IF(GL_Paste!$B4256="","",IFERROR(INDEX(AcctSub,MATCH(GL_Paste!$B4256&amp;"",AcctCode,0)),"UNKNOWN"))</f>
        <v/>
      </c>
    </row>
    <row r="4260">
      <c r="A4260" s="40">
        <f>IF(GL_Paste!$B4257="","",N(GL_Paste!$H4257)-N(GL_Paste!$G4257))</f>
        <v/>
      </c>
      <c r="B4260" s="43">
        <f>IF(GL_Paste!$B4257="","",DATE(YEAR(GL_Paste!$E4257),MONTH(GL_Paste!$E4257),1))</f>
        <v/>
      </c>
      <c r="C4260">
        <f>IF(GL_Paste!$B4257="","",IF(TRIM(GL_Paste!$M4257)&lt;&gt;"",TRIM(GL_Paste!$M4257),IFERROR(MID(GL_Paste!$I4257,FIND("[",GL_Paste!$I4257)+1,FIND("]",GL_Paste!$I4257)-FIND("[",GL_Paste!$I4257)-1),"")))</f>
        <v/>
      </c>
      <c r="D4260">
        <f>IF(GL_Paste!$B4257="","",IFERROR(INDEX(DeptName,MATCH($C4260,DeptTag,0)),"UNALLOCATED"))</f>
        <v/>
      </c>
      <c r="E4260">
        <f>IF(GL_Paste!$B4257="","",IFERROR(INDEX(AcctCat,MATCH(GL_Paste!$B4257&amp;"",AcctCode,0)),"UNKNOWN"))</f>
        <v/>
      </c>
      <c r="F4260">
        <f>IF(GL_Paste!$B4257="","",IFERROR(INDEX(AcctSub,MATCH(GL_Paste!$B4257&amp;"",AcctCode,0)),"UNKNOWN"))</f>
        <v/>
      </c>
    </row>
    <row r="4261">
      <c r="A4261" s="40">
        <f>IF(GL_Paste!$B4258="","",N(GL_Paste!$H4258)-N(GL_Paste!$G4258))</f>
        <v/>
      </c>
      <c r="B4261" s="43">
        <f>IF(GL_Paste!$B4258="","",DATE(YEAR(GL_Paste!$E4258),MONTH(GL_Paste!$E4258),1))</f>
        <v/>
      </c>
      <c r="C4261">
        <f>IF(GL_Paste!$B4258="","",IF(TRIM(GL_Paste!$M4258)&lt;&gt;"",TRIM(GL_Paste!$M4258),IFERROR(MID(GL_Paste!$I4258,FIND("[",GL_Paste!$I4258)+1,FIND("]",GL_Paste!$I4258)-FIND("[",GL_Paste!$I4258)-1),"")))</f>
        <v/>
      </c>
      <c r="D4261">
        <f>IF(GL_Paste!$B4258="","",IFERROR(INDEX(DeptName,MATCH($C4261,DeptTag,0)),"UNALLOCATED"))</f>
        <v/>
      </c>
      <c r="E4261">
        <f>IF(GL_Paste!$B4258="","",IFERROR(INDEX(AcctCat,MATCH(GL_Paste!$B4258&amp;"",AcctCode,0)),"UNKNOWN"))</f>
        <v/>
      </c>
      <c r="F4261">
        <f>IF(GL_Paste!$B4258="","",IFERROR(INDEX(AcctSub,MATCH(GL_Paste!$B4258&amp;"",AcctCode,0)),"UNKNOWN"))</f>
        <v/>
      </c>
    </row>
    <row r="4262">
      <c r="A4262" s="40">
        <f>IF(GL_Paste!$B4259="","",N(GL_Paste!$H4259)-N(GL_Paste!$G4259))</f>
        <v/>
      </c>
      <c r="B4262" s="43">
        <f>IF(GL_Paste!$B4259="","",DATE(YEAR(GL_Paste!$E4259),MONTH(GL_Paste!$E4259),1))</f>
        <v/>
      </c>
      <c r="C4262">
        <f>IF(GL_Paste!$B4259="","",IF(TRIM(GL_Paste!$M4259)&lt;&gt;"",TRIM(GL_Paste!$M4259),IFERROR(MID(GL_Paste!$I4259,FIND("[",GL_Paste!$I4259)+1,FIND("]",GL_Paste!$I4259)-FIND("[",GL_Paste!$I4259)-1),"")))</f>
        <v/>
      </c>
      <c r="D4262">
        <f>IF(GL_Paste!$B4259="","",IFERROR(INDEX(DeptName,MATCH($C4262,DeptTag,0)),"UNALLOCATED"))</f>
        <v/>
      </c>
      <c r="E4262">
        <f>IF(GL_Paste!$B4259="","",IFERROR(INDEX(AcctCat,MATCH(GL_Paste!$B4259&amp;"",AcctCode,0)),"UNKNOWN"))</f>
        <v/>
      </c>
      <c r="F4262">
        <f>IF(GL_Paste!$B4259="","",IFERROR(INDEX(AcctSub,MATCH(GL_Paste!$B4259&amp;"",AcctCode,0)),"UNKNOWN"))</f>
        <v/>
      </c>
    </row>
    <row r="4263">
      <c r="A4263" s="40">
        <f>IF(GL_Paste!$B4260="","",N(GL_Paste!$H4260)-N(GL_Paste!$G4260))</f>
        <v/>
      </c>
      <c r="B4263" s="43">
        <f>IF(GL_Paste!$B4260="","",DATE(YEAR(GL_Paste!$E4260),MONTH(GL_Paste!$E4260),1))</f>
        <v/>
      </c>
      <c r="C4263">
        <f>IF(GL_Paste!$B4260="","",IF(TRIM(GL_Paste!$M4260)&lt;&gt;"",TRIM(GL_Paste!$M4260),IFERROR(MID(GL_Paste!$I4260,FIND("[",GL_Paste!$I4260)+1,FIND("]",GL_Paste!$I4260)-FIND("[",GL_Paste!$I4260)-1),"")))</f>
        <v/>
      </c>
      <c r="D4263">
        <f>IF(GL_Paste!$B4260="","",IFERROR(INDEX(DeptName,MATCH($C4263,DeptTag,0)),"UNALLOCATED"))</f>
        <v/>
      </c>
      <c r="E4263">
        <f>IF(GL_Paste!$B4260="","",IFERROR(INDEX(AcctCat,MATCH(GL_Paste!$B4260&amp;"",AcctCode,0)),"UNKNOWN"))</f>
        <v/>
      </c>
      <c r="F4263">
        <f>IF(GL_Paste!$B4260="","",IFERROR(INDEX(AcctSub,MATCH(GL_Paste!$B4260&amp;"",AcctCode,0)),"UNKNOWN"))</f>
        <v/>
      </c>
    </row>
    <row r="4264">
      <c r="A4264" s="40">
        <f>IF(GL_Paste!$B4261="","",N(GL_Paste!$H4261)-N(GL_Paste!$G4261))</f>
        <v/>
      </c>
      <c r="B4264" s="43">
        <f>IF(GL_Paste!$B4261="","",DATE(YEAR(GL_Paste!$E4261),MONTH(GL_Paste!$E4261),1))</f>
        <v/>
      </c>
      <c r="C4264">
        <f>IF(GL_Paste!$B4261="","",IF(TRIM(GL_Paste!$M4261)&lt;&gt;"",TRIM(GL_Paste!$M4261),IFERROR(MID(GL_Paste!$I4261,FIND("[",GL_Paste!$I4261)+1,FIND("]",GL_Paste!$I4261)-FIND("[",GL_Paste!$I4261)-1),"")))</f>
        <v/>
      </c>
      <c r="D4264">
        <f>IF(GL_Paste!$B4261="","",IFERROR(INDEX(DeptName,MATCH($C4264,DeptTag,0)),"UNALLOCATED"))</f>
        <v/>
      </c>
      <c r="E4264">
        <f>IF(GL_Paste!$B4261="","",IFERROR(INDEX(AcctCat,MATCH(GL_Paste!$B4261&amp;"",AcctCode,0)),"UNKNOWN"))</f>
        <v/>
      </c>
      <c r="F4264">
        <f>IF(GL_Paste!$B4261="","",IFERROR(INDEX(AcctSub,MATCH(GL_Paste!$B4261&amp;"",AcctCode,0)),"UNKNOWN"))</f>
        <v/>
      </c>
    </row>
    <row r="4265">
      <c r="A4265" s="40">
        <f>IF(GL_Paste!$B4262="","",N(GL_Paste!$H4262)-N(GL_Paste!$G4262))</f>
        <v/>
      </c>
      <c r="B4265" s="43">
        <f>IF(GL_Paste!$B4262="","",DATE(YEAR(GL_Paste!$E4262),MONTH(GL_Paste!$E4262),1))</f>
        <v/>
      </c>
      <c r="C4265">
        <f>IF(GL_Paste!$B4262="","",IF(TRIM(GL_Paste!$M4262)&lt;&gt;"",TRIM(GL_Paste!$M4262),IFERROR(MID(GL_Paste!$I4262,FIND("[",GL_Paste!$I4262)+1,FIND("]",GL_Paste!$I4262)-FIND("[",GL_Paste!$I4262)-1),"")))</f>
        <v/>
      </c>
      <c r="D4265">
        <f>IF(GL_Paste!$B4262="","",IFERROR(INDEX(DeptName,MATCH($C4265,DeptTag,0)),"UNALLOCATED"))</f>
        <v/>
      </c>
      <c r="E4265">
        <f>IF(GL_Paste!$B4262="","",IFERROR(INDEX(AcctCat,MATCH(GL_Paste!$B4262&amp;"",AcctCode,0)),"UNKNOWN"))</f>
        <v/>
      </c>
      <c r="F4265">
        <f>IF(GL_Paste!$B4262="","",IFERROR(INDEX(AcctSub,MATCH(GL_Paste!$B4262&amp;"",AcctCode,0)),"UNKNOWN"))</f>
        <v/>
      </c>
    </row>
    <row r="4266">
      <c r="A4266" s="40">
        <f>IF(GL_Paste!$B4263="","",N(GL_Paste!$H4263)-N(GL_Paste!$G4263))</f>
        <v/>
      </c>
      <c r="B4266" s="43">
        <f>IF(GL_Paste!$B4263="","",DATE(YEAR(GL_Paste!$E4263),MONTH(GL_Paste!$E4263),1))</f>
        <v/>
      </c>
      <c r="C4266">
        <f>IF(GL_Paste!$B4263="","",IF(TRIM(GL_Paste!$M4263)&lt;&gt;"",TRIM(GL_Paste!$M4263),IFERROR(MID(GL_Paste!$I4263,FIND("[",GL_Paste!$I4263)+1,FIND("]",GL_Paste!$I4263)-FIND("[",GL_Paste!$I4263)-1),"")))</f>
        <v/>
      </c>
      <c r="D4266">
        <f>IF(GL_Paste!$B4263="","",IFERROR(INDEX(DeptName,MATCH($C4266,DeptTag,0)),"UNALLOCATED"))</f>
        <v/>
      </c>
      <c r="E4266">
        <f>IF(GL_Paste!$B4263="","",IFERROR(INDEX(AcctCat,MATCH(GL_Paste!$B4263&amp;"",AcctCode,0)),"UNKNOWN"))</f>
        <v/>
      </c>
      <c r="F4266">
        <f>IF(GL_Paste!$B4263="","",IFERROR(INDEX(AcctSub,MATCH(GL_Paste!$B4263&amp;"",AcctCode,0)),"UNKNOWN"))</f>
        <v/>
      </c>
    </row>
    <row r="4267">
      <c r="A4267" s="40">
        <f>IF(GL_Paste!$B4264="","",N(GL_Paste!$H4264)-N(GL_Paste!$G4264))</f>
        <v/>
      </c>
      <c r="B4267" s="43">
        <f>IF(GL_Paste!$B4264="","",DATE(YEAR(GL_Paste!$E4264),MONTH(GL_Paste!$E4264),1))</f>
        <v/>
      </c>
      <c r="C4267">
        <f>IF(GL_Paste!$B4264="","",IF(TRIM(GL_Paste!$M4264)&lt;&gt;"",TRIM(GL_Paste!$M4264),IFERROR(MID(GL_Paste!$I4264,FIND("[",GL_Paste!$I4264)+1,FIND("]",GL_Paste!$I4264)-FIND("[",GL_Paste!$I4264)-1),"")))</f>
        <v/>
      </c>
      <c r="D4267">
        <f>IF(GL_Paste!$B4264="","",IFERROR(INDEX(DeptName,MATCH($C4267,DeptTag,0)),"UNALLOCATED"))</f>
        <v/>
      </c>
      <c r="E4267">
        <f>IF(GL_Paste!$B4264="","",IFERROR(INDEX(AcctCat,MATCH(GL_Paste!$B4264&amp;"",AcctCode,0)),"UNKNOWN"))</f>
        <v/>
      </c>
      <c r="F4267">
        <f>IF(GL_Paste!$B4264="","",IFERROR(INDEX(AcctSub,MATCH(GL_Paste!$B4264&amp;"",AcctCode,0)),"UNKNOWN"))</f>
        <v/>
      </c>
    </row>
    <row r="4268">
      <c r="A4268" s="40">
        <f>IF(GL_Paste!$B4265="","",N(GL_Paste!$H4265)-N(GL_Paste!$G4265))</f>
        <v/>
      </c>
      <c r="B4268" s="43">
        <f>IF(GL_Paste!$B4265="","",DATE(YEAR(GL_Paste!$E4265),MONTH(GL_Paste!$E4265),1))</f>
        <v/>
      </c>
      <c r="C4268">
        <f>IF(GL_Paste!$B4265="","",IF(TRIM(GL_Paste!$M4265)&lt;&gt;"",TRIM(GL_Paste!$M4265),IFERROR(MID(GL_Paste!$I4265,FIND("[",GL_Paste!$I4265)+1,FIND("]",GL_Paste!$I4265)-FIND("[",GL_Paste!$I4265)-1),"")))</f>
        <v/>
      </c>
      <c r="D4268">
        <f>IF(GL_Paste!$B4265="","",IFERROR(INDEX(DeptName,MATCH($C4268,DeptTag,0)),"UNALLOCATED"))</f>
        <v/>
      </c>
      <c r="E4268">
        <f>IF(GL_Paste!$B4265="","",IFERROR(INDEX(AcctCat,MATCH(GL_Paste!$B4265&amp;"",AcctCode,0)),"UNKNOWN"))</f>
        <v/>
      </c>
      <c r="F4268">
        <f>IF(GL_Paste!$B4265="","",IFERROR(INDEX(AcctSub,MATCH(GL_Paste!$B4265&amp;"",AcctCode,0)),"UNKNOWN"))</f>
        <v/>
      </c>
    </row>
    <row r="4269">
      <c r="A4269" s="40">
        <f>IF(GL_Paste!$B4266="","",N(GL_Paste!$H4266)-N(GL_Paste!$G4266))</f>
        <v/>
      </c>
      <c r="B4269" s="43">
        <f>IF(GL_Paste!$B4266="","",DATE(YEAR(GL_Paste!$E4266),MONTH(GL_Paste!$E4266),1))</f>
        <v/>
      </c>
      <c r="C4269">
        <f>IF(GL_Paste!$B4266="","",IF(TRIM(GL_Paste!$M4266)&lt;&gt;"",TRIM(GL_Paste!$M4266),IFERROR(MID(GL_Paste!$I4266,FIND("[",GL_Paste!$I4266)+1,FIND("]",GL_Paste!$I4266)-FIND("[",GL_Paste!$I4266)-1),"")))</f>
        <v/>
      </c>
      <c r="D4269">
        <f>IF(GL_Paste!$B4266="","",IFERROR(INDEX(DeptName,MATCH($C4269,DeptTag,0)),"UNALLOCATED"))</f>
        <v/>
      </c>
      <c r="E4269">
        <f>IF(GL_Paste!$B4266="","",IFERROR(INDEX(AcctCat,MATCH(GL_Paste!$B4266&amp;"",AcctCode,0)),"UNKNOWN"))</f>
        <v/>
      </c>
      <c r="F4269">
        <f>IF(GL_Paste!$B4266="","",IFERROR(INDEX(AcctSub,MATCH(GL_Paste!$B4266&amp;"",AcctCode,0)),"UNKNOWN"))</f>
        <v/>
      </c>
    </row>
    <row r="4270">
      <c r="A4270" s="40">
        <f>IF(GL_Paste!$B4267="","",N(GL_Paste!$H4267)-N(GL_Paste!$G4267))</f>
        <v/>
      </c>
      <c r="B4270" s="43">
        <f>IF(GL_Paste!$B4267="","",DATE(YEAR(GL_Paste!$E4267),MONTH(GL_Paste!$E4267),1))</f>
        <v/>
      </c>
      <c r="C4270">
        <f>IF(GL_Paste!$B4267="","",IF(TRIM(GL_Paste!$M4267)&lt;&gt;"",TRIM(GL_Paste!$M4267),IFERROR(MID(GL_Paste!$I4267,FIND("[",GL_Paste!$I4267)+1,FIND("]",GL_Paste!$I4267)-FIND("[",GL_Paste!$I4267)-1),"")))</f>
        <v/>
      </c>
      <c r="D4270">
        <f>IF(GL_Paste!$B4267="","",IFERROR(INDEX(DeptName,MATCH($C4270,DeptTag,0)),"UNALLOCATED"))</f>
        <v/>
      </c>
      <c r="E4270">
        <f>IF(GL_Paste!$B4267="","",IFERROR(INDEX(AcctCat,MATCH(GL_Paste!$B4267&amp;"",AcctCode,0)),"UNKNOWN"))</f>
        <v/>
      </c>
      <c r="F4270">
        <f>IF(GL_Paste!$B4267="","",IFERROR(INDEX(AcctSub,MATCH(GL_Paste!$B4267&amp;"",AcctCode,0)),"UNKNOWN"))</f>
        <v/>
      </c>
    </row>
    <row r="4271">
      <c r="A4271" s="40">
        <f>IF(GL_Paste!$B4268="","",N(GL_Paste!$H4268)-N(GL_Paste!$G4268))</f>
        <v/>
      </c>
      <c r="B4271" s="43">
        <f>IF(GL_Paste!$B4268="","",DATE(YEAR(GL_Paste!$E4268),MONTH(GL_Paste!$E4268),1))</f>
        <v/>
      </c>
      <c r="C4271">
        <f>IF(GL_Paste!$B4268="","",IF(TRIM(GL_Paste!$M4268)&lt;&gt;"",TRIM(GL_Paste!$M4268),IFERROR(MID(GL_Paste!$I4268,FIND("[",GL_Paste!$I4268)+1,FIND("]",GL_Paste!$I4268)-FIND("[",GL_Paste!$I4268)-1),"")))</f>
        <v/>
      </c>
      <c r="D4271">
        <f>IF(GL_Paste!$B4268="","",IFERROR(INDEX(DeptName,MATCH($C4271,DeptTag,0)),"UNALLOCATED"))</f>
        <v/>
      </c>
      <c r="E4271">
        <f>IF(GL_Paste!$B4268="","",IFERROR(INDEX(AcctCat,MATCH(GL_Paste!$B4268&amp;"",AcctCode,0)),"UNKNOWN"))</f>
        <v/>
      </c>
      <c r="F4271">
        <f>IF(GL_Paste!$B4268="","",IFERROR(INDEX(AcctSub,MATCH(GL_Paste!$B4268&amp;"",AcctCode,0)),"UNKNOWN"))</f>
        <v/>
      </c>
    </row>
    <row r="4272">
      <c r="A4272" s="40">
        <f>IF(GL_Paste!$B4269="","",N(GL_Paste!$H4269)-N(GL_Paste!$G4269))</f>
        <v/>
      </c>
      <c r="B4272" s="43">
        <f>IF(GL_Paste!$B4269="","",DATE(YEAR(GL_Paste!$E4269),MONTH(GL_Paste!$E4269),1))</f>
        <v/>
      </c>
      <c r="C4272">
        <f>IF(GL_Paste!$B4269="","",IF(TRIM(GL_Paste!$M4269)&lt;&gt;"",TRIM(GL_Paste!$M4269),IFERROR(MID(GL_Paste!$I4269,FIND("[",GL_Paste!$I4269)+1,FIND("]",GL_Paste!$I4269)-FIND("[",GL_Paste!$I4269)-1),"")))</f>
        <v/>
      </c>
      <c r="D4272">
        <f>IF(GL_Paste!$B4269="","",IFERROR(INDEX(DeptName,MATCH($C4272,DeptTag,0)),"UNALLOCATED"))</f>
        <v/>
      </c>
      <c r="E4272">
        <f>IF(GL_Paste!$B4269="","",IFERROR(INDEX(AcctCat,MATCH(GL_Paste!$B4269&amp;"",AcctCode,0)),"UNKNOWN"))</f>
        <v/>
      </c>
      <c r="F4272">
        <f>IF(GL_Paste!$B4269="","",IFERROR(INDEX(AcctSub,MATCH(GL_Paste!$B4269&amp;"",AcctCode,0)),"UNKNOWN"))</f>
        <v/>
      </c>
    </row>
    <row r="4273">
      <c r="A4273" s="40">
        <f>IF(GL_Paste!$B4270="","",N(GL_Paste!$H4270)-N(GL_Paste!$G4270))</f>
        <v/>
      </c>
      <c r="B4273" s="43">
        <f>IF(GL_Paste!$B4270="","",DATE(YEAR(GL_Paste!$E4270),MONTH(GL_Paste!$E4270),1))</f>
        <v/>
      </c>
      <c r="C4273">
        <f>IF(GL_Paste!$B4270="","",IF(TRIM(GL_Paste!$M4270)&lt;&gt;"",TRIM(GL_Paste!$M4270),IFERROR(MID(GL_Paste!$I4270,FIND("[",GL_Paste!$I4270)+1,FIND("]",GL_Paste!$I4270)-FIND("[",GL_Paste!$I4270)-1),"")))</f>
        <v/>
      </c>
      <c r="D4273">
        <f>IF(GL_Paste!$B4270="","",IFERROR(INDEX(DeptName,MATCH($C4273,DeptTag,0)),"UNALLOCATED"))</f>
        <v/>
      </c>
      <c r="E4273">
        <f>IF(GL_Paste!$B4270="","",IFERROR(INDEX(AcctCat,MATCH(GL_Paste!$B4270&amp;"",AcctCode,0)),"UNKNOWN"))</f>
        <v/>
      </c>
      <c r="F4273">
        <f>IF(GL_Paste!$B4270="","",IFERROR(INDEX(AcctSub,MATCH(GL_Paste!$B4270&amp;"",AcctCode,0)),"UNKNOWN"))</f>
        <v/>
      </c>
    </row>
    <row r="4274">
      <c r="A4274" s="40">
        <f>IF(GL_Paste!$B4271="","",N(GL_Paste!$H4271)-N(GL_Paste!$G4271))</f>
        <v/>
      </c>
      <c r="B4274" s="43">
        <f>IF(GL_Paste!$B4271="","",DATE(YEAR(GL_Paste!$E4271),MONTH(GL_Paste!$E4271),1))</f>
        <v/>
      </c>
      <c r="C4274">
        <f>IF(GL_Paste!$B4271="","",IF(TRIM(GL_Paste!$M4271)&lt;&gt;"",TRIM(GL_Paste!$M4271),IFERROR(MID(GL_Paste!$I4271,FIND("[",GL_Paste!$I4271)+1,FIND("]",GL_Paste!$I4271)-FIND("[",GL_Paste!$I4271)-1),"")))</f>
        <v/>
      </c>
      <c r="D4274">
        <f>IF(GL_Paste!$B4271="","",IFERROR(INDEX(DeptName,MATCH($C4274,DeptTag,0)),"UNALLOCATED"))</f>
        <v/>
      </c>
      <c r="E4274">
        <f>IF(GL_Paste!$B4271="","",IFERROR(INDEX(AcctCat,MATCH(GL_Paste!$B4271&amp;"",AcctCode,0)),"UNKNOWN"))</f>
        <v/>
      </c>
      <c r="F4274">
        <f>IF(GL_Paste!$B4271="","",IFERROR(INDEX(AcctSub,MATCH(GL_Paste!$B4271&amp;"",AcctCode,0)),"UNKNOWN"))</f>
        <v/>
      </c>
    </row>
    <row r="4275">
      <c r="A4275" s="40">
        <f>IF(GL_Paste!$B4272="","",N(GL_Paste!$H4272)-N(GL_Paste!$G4272))</f>
        <v/>
      </c>
      <c r="B4275" s="43">
        <f>IF(GL_Paste!$B4272="","",DATE(YEAR(GL_Paste!$E4272),MONTH(GL_Paste!$E4272),1))</f>
        <v/>
      </c>
      <c r="C4275">
        <f>IF(GL_Paste!$B4272="","",IF(TRIM(GL_Paste!$M4272)&lt;&gt;"",TRIM(GL_Paste!$M4272),IFERROR(MID(GL_Paste!$I4272,FIND("[",GL_Paste!$I4272)+1,FIND("]",GL_Paste!$I4272)-FIND("[",GL_Paste!$I4272)-1),"")))</f>
        <v/>
      </c>
      <c r="D4275">
        <f>IF(GL_Paste!$B4272="","",IFERROR(INDEX(DeptName,MATCH($C4275,DeptTag,0)),"UNALLOCATED"))</f>
        <v/>
      </c>
      <c r="E4275">
        <f>IF(GL_Paste!$B4272="","",IFERROR(INDEX(AcctCat,MATCH(GL_Paste!$B4272&amp;"",AcctCode,0)),"UNKNOWN"))</f>
        <v/>
      </c>
      <c r="F4275">
        <f>IF(GL_Paste!$B4272="","",IFERROR(INDEX(AcctSub,MATCH(GL_Paste!$B4272&amp;"",AcctCode,0)),"UNKNOWN"))</f>
        <v/>
      </c>
    </row>
    <row r="4276">
      <c r="A4276" s="40">
        <f>IF(GL_Paste!$B4273="","",N(GL_Paste!$H4273)-N(GL_Paste!$G4273))</f>
        <v/>
      </c>
      <c r="B4276" s="43">
        <f>IF(GL_Paste!$B4273="","",DATE(YEAR(GL_Paste!$E4273),MONTH(GL_Paste!$E4273),1))</f>
        <v/>
      </c>
      <c r="C4276">
        <f>IF(GL_Paste!$B4273="","",IF(TRIM(GL_Paste!$M4273)&lt;&gt;"",TRIM(GL_Paste!$M4273),IFERROR(MID(GL_Paste!$I4273,FIND("[",GL_Paste!$I4273)+1,FIND("]",GL_Paste!$I4273)-FIND("[",GL_Paste!$I4273)-1),"")))</f>
        <v/>
      </c>
      <c r="D4276">
        <f>IF(GL_Paste!$B4273="","",IFERROR(INDEX(DeptName,MATCH($C4276,DeptTag,0)),"UNALLOCATED"))</f>
        <v/>
      </c>
      <c r="E4276">
        <f>IF(GL_Paste!$B4273="","",IFERROR(INDEX(AcctCat,MATCH(GL_Paste!$B4273&amp;"",AcctCode,0)),"UNKNOWN"))</f>
        <v/>
      </c>
      <c r="F4276">
        <f>IF(GL_Paste!$B4273="","",IFERROR(INDEX(AcctSub,MATCH(GL_Paste!$B4273&amp;"",AcctCode,0)),"UNKNOWN"))</f>
        <v/>
      </c>
    </row>
    <row r="4277">
      <c r="A4277" s="40">
        <f>IF(GL_Paste!$B4274="","",N(GL_Paste!$H4274)-N(GL_Paste!$G4274))</f>
        <v/>
      </c>
      <c r="B4277" s="43">
        <f>IF(GL_Paste!$B4274="","",DATE(YEAR(GL_Paste!$E4274),MONTH(GL_Paste!$E4274),1))</f>
        <v/>
      </c>
      <c r="C4277">
        <f>IF(GL_Paste!$B4274="","",IF(TRIM(GL_Paste!$M4274)&lt;&gt;"",TRIM(GL_Paste!$M4274),IFERROR(MID(GL_Paste!$I4274,FIND("[",GL_Paste!$I4274)+1,FIND("]",GL_Paste!$I4274)-FIND("[",GL_Paste!$I4274)-1),"")))</f>
        <v/>
      </c>
      <c r="D4277">
        <f>IF(GL_Paste!$B4274="","",IFERROR(INDEX(DeptName,MATCH($C4277,DeptTag,0)),"UNALLOCATED"))</f>
        <v/>
      </c>
      <c r="E4277">
        <f>IF(GL_Paste!$B4274="","",IFERROR(INDEX(AcctCat,MATCH(GL_Paste!$B4274&amp;"",AcctCode,0)),"UNKNOWN"))</f>
        <v/>
      </c>
      <c r="F4277">
        <f>IF(GL_Paste!$B4274="","",IFERROR(INDEX(AcctSub,MATCH(GL_Paste!$B4274&amp;"",AcctCode,0)),"UNKNOWN"))</f>
        <v/>
      </c>
    </row>
    <row r="4278">
      <c r="A4278" s="40">
        <f>IF(GL_Paste!$B4275="","",N(GL_Paste!$H4275)-N(GL_Paste!$G4275))</f>
        <v/>
      </c>
      <c r="B4278" s="43">
        <f>IF(GL_Paste!$B4275="","",DATE(YEAR(GL_Paste!$E4275),MONTH(GL_Paste!$E4275),1))</f>
        <v/>
      </c>
      <c r="C4278">
        <f>IF(GL_Paste!$B4275="","",IF(TRIM(GL_Paste!$M4275)&lt;&gt;"",TRIM(GL_Paste!$M4275),IFERROR(MID(GL_Paste!$I4275,FIND("[",GL_Paste!$I4275)+1,FIND("]",GL_Paste!$I4275)-FIND("[",GL_Paste!$I4275)-1),"")))</f>
        <v/>
      </c>
      <c r="D4278">
        <f>IF(GL_Paste!$B4275="","",IFERROR(INDEX(DeptName,MATCH($C4278,DeptTag,0)),"UNALLOCATED"))</f>
        <v/>
      </c>
      <c r="E4278">
        <f>IF(GL_Paste!$B4275="","",IFERROR(INDEX(AcctCat,MATCH(GL_Paste!$B4275&amp;"",AcctCode,0)),"UNKNOWN"))</f>
        <v/>
      </c>
      <c r="F4278">
        <f>IF(GL_Paste!$B4275="","",IFERROR(INDEX(AcctSub,MATCH(GL_Paste!$B4275&amp;"",AcctCode,0)),"UNKNOWN"))</f>
        <v/>
      </c>
    </row>
    <row r="4279">
      <c r="A4279" s="40">
        <f>IF(GL_Paste!$B4276="","",N(GL_Paste!$H4276)-N(GL_Paste!$G4276))</f>
        <v/>
      </c>
      <c r="B4279" s="43">
        <f>IF(GL_Paste!$B4276="","",DATE(YEAR(GL_Paste!$E4276),MONTH(GL_Paste!$E4276),1))</f>
        <v/>
      </c>
      <c r="C4279">
        <f>IF(GL_Paste!$B4276="","",IF(TRIM(GL_Paste!$M4276)&lt;&gt;"",TRIM(GL_Paste!$M4276),IFERROR(MID(GL_Paste!$I4276,FIND("[",GL_Paste!$I4276)+1,FIND("]",GL_Paste!$I4276)-FIND("[",GL_Paste!$I4276)-1),"")))</f>
        <v/>
      </c>
      <c r="D4279">
        <f>IF(GL_Paste!$B4276="","",IFERROR(INDEX(DeptName,MATCH($C4279,DeptTag,0)),"UNALLOCATED"))</f>
        <v/>
      </c>
      <c r="E4279">
        <f>IF(GL_Paste!$B4276="","",IFERROR(INDEX(AcctCat,MATCH(GL_Paste!$B4276&amp;"",AcctCode,0)),"UNKNOWN"))</f>
        <v/>
      </c>
      <c r="F4279">
        <f>IF(GL_Paste!$B4276="","",IFERROR(INDEX(AcctSub,MATCH(GL_Paste!$B4276&amp;"",AcctCode,0)),"UNKNOWN"))</f>
        <v/>
      </c>
    </row>
    <row r="4280">
      <c r="A4280" s="40">
        <f>IF(GL_Paste!$B4277="","",N(GL_Paste!$H4277)-N(GL_Paste!$G4277))</f>
        <v/>
      </c>
      <c r="B4280" s="43">
        <f>IF(GL_Paste!$B4277="","",DATE(YEAR(GL_Paste!$E4277),MONTH(GL_Paste!$E4277),1))</f>
        <v/>
      </c>
      <c r="C4280">
        <f>IF(GL_Paste!$B4277="","",IF(TRIM(GL_Paste!$M4277)&lt;&gt;"",TRIM(GL_Paste!$M4277),IFERROR(MID(GL_Paste!$I4277,FIND("[",GL_Paste!$I4277)+1,FIND("]",GL_Paste!$I4277)-FIND("[",GL_Paste!$I4277)-1),"")))</f>
        <v/>
      </c>
      <c r="D4280">
        <f>IF(GL_Paste!$B4277="","",IFERROR(INDEX(DeptName,MATCH($C4280,DeptTag,0)),"UNALLOCATED"))</f>
        <v/>
      </c>
      <c r="E4280">
        <f>IF(GL_Paste!$B4277="","",IFERROR(INDEX(AcctCat,MATCH(GL_Paste!$B4277&amp;"",AcctCode,0)),"UNKNOWN"))</f>
        <v/>
      </c>
      <c r="F4280">
        <f>IF(GL_Paste!$B4277="","",IFERROR(INDEX(AcctSub,MATCH(GL_Paste!$B4277&amp;"",AcctCode,0)),"UNKNOWN"))</f>
        <v/>
      </c>
    </row>
    <row r="4281">
      <c r="A4281" s="40">
        <f>IF(GL_Paste!$B4278="","",N(GL_Paste!$H4278)-N(GL_Paste!$G4278))</f>
        <v/>
      </c>
      <c r="B4281" s="43">
        <f>IF(GL_Paste!$B4278="","",DATE(YEAR(GL_Paste!$E4278),MONTH(GL_Paste!$E4278),1))</f>
        <v/>
      </c>
      <c r="C4281">
        <f>IF(GL_Paste!$B4278="","",IF(TRIM(GL_Paste!$M4278)&lt;&gt;"",TRIM(GL_Paste!$M4278),IFERROR(MID(GL_Paste!$I4278,FIND("[",GL_Paste!$I4278)+1,FIND("]",GL_Paste!$I4278)-FIND("[",GL_Paste!$I4278)-1),"")))</f>
        <v/>
      </c>
      <c r="D4281">
        <f>IF(GL_Paste!$B4278="","",IFERROR(INDEX(DeptName,MATCH($C4281,DeptTag,0)),"UNALLOCATED"))</f>
        <v/>
      </c>
      <c r="E4281">
        <f>IF(GL_Paste!$B4278="","",IFERROR(INDEX(AcctCat,MATCH(GL_Paste!$B4278&amp;"",AcctCode,0)),"UNKNOWN"))</f>
        <v/>
      </c>
      <c r="F4281">
        <f>IF(GL_Paste!$B4278="","",IFERROR(INDEX(AcctSub,MATCH(GL_Paste!$B4278&amp;"",AcctCode,0)),"UNKNOWN"))</f>
        <v/>
      </c>
    </row>
    <row r="4282">
      <c r="A4282" s="40">
        <f>IF(GL_Paste!$B4279="","",N(GL_Paste!$H4279)-N(GL_Paste!$G4279))</f>
        <v/>
      </c>
      <c r="B4282" s="43">
        <f>IF(GL_Paste!$B4279="","",DATE(YEAR(GL_Paste!$E4279),MONTH(GL_Paste!$E4279),1))</f>
        <v/>
      </c>
      <c r="C4282">
        <f>IF(GL_Paste!$B4279="","",IF(TRIM(GL_Paste!$M4279)&lt;&gt;"",TRIM(GL_Paste!$M4279),IFERROR(MID(GL_Paste!$I4279,FIND("[",GL_Paste!$I4279)+1,FIND("]",GL_Paste!$I4279)-FIND("[",GL_Paste!$I4279)-1),"")))</f>
        <v/>
      </c>
      <c r="D4282">
        <f>IF(GL_Paste!$B4279="","",IFERROR(INDEX(DeptName,MATCH($C4282,DeptTag,0)),"UNALLOCATED"))</f>
        <v/>
      </c>
      <c r="E4282">
        <f>IF(GL_Paste!$B4279="","",IFERROR(INDEX(AcctCat,MATCH(GL_Paste!$B4279&amp;"",AcctCode,0)),"UNKNOWN"))</f>
        <v/>
      </c>
      <c r="F4282">
        <f>IF(GL_Paste!$B4279="","",IFERROR(INDEX(AcctSub,MATCH(GL_Paste!$B4279&amp;"",AcctCode,0)),"UNKNOWN"))</f>
        <v/>
      </c>
    </row>
    <row r="4283">
      <c r="A4283" s="40">
        <f>IF(GL_Paste!$B4280="","",N(GL_Paste!$H4280)-N(GL_Paste!$G4280))</f>
        <v/>
      </c>
      <c r="B4283" s="43">
        <f>IF(GL_Paste!$B4280="","",DATE(YEAR(GL_Paste!$E4280),MONTH(GL_Paste!$E4280),1))</f>
        <v/>
      </c>
      <c r="C4283">
        <f>IF(GL_Paste!$B4280="","",IF(TRIM(GL_Paste!$M4280)&lt;&gt;"",TRIM(GL_Paste!$M4280),IFERROR(MID(GL_Paste!$I4280,FIND("[",GL_Paste!$I4280)+1,FIND("]",GL_Paste!$I4280)-FIND("[",GL_Paste!$I4280)-1),"")))</f>
        <v/>
      </c>
      <c r="D4283">
        <f>IF(GL_Paste!$B4280="","",IFERROR(INDEX(DeptName,MATCH($C4283,DeptTag,0)),"UNALLOCATED"))</f>
        <v/>
      </c>
      <c r="E4283">
        <f>IF(GL_Paste!$B4280="","",IFERROR(INDEX(AcctCat,MATCH(GL_Paste!$B4280&amp;"",AcctCode,0)),"UNKNOWN"))</f>
        <v/>
      </c>
      <c r="F4283">
        <f>IF(GL_Paste!$B4280="","",IFERROR(INDEX(AcctSub,MATCH(GL_Paste!$B4280&amp;"",AcctCode,0)),"UNKNOWN"))</f>
        <v/>
      </c>
    </row>
    <row r="4284">
      <c r="A4284" s="40">
        <f>IF(GL_Paste!$B4281="","",N(GL_Paste!$H4281)-N(GL_Paste!$G4281))</f>
        <v/>
      </c>
      <c r="B4284" s="43">
        <f>IF(GL_Paste!$B4281="","",DATE(YEAR(GL_Paste!$E4281),MONTH(GL_Paste!$E4281),1))</f>
        <v/>
      </c>
      <c r="C4284">
        <f>IF(GL_Paste!$B4281="","",IF(TRIM(GL_Paste!$M4281)&lt;&gt;"",TRIM(GL_Paste!$M4281),IFERROR(MID(GL_Paste!$I4281,FIND("[",GL_Paste!$I4281)+1,FIND("]",GL_Paste!$I4281)-FIND("[",GL_Paste!$I4281)-1),"")))</f>
        <v/>
      </c>
      <c r="D4284">
        <f>IF(GL_Paste!$B4281="","",IFERROR(INDEX(DeptName,MATCH($C4284,DeptTag,0)),"UNALLOCATED"))</f>
        <v/>
      </c>
      <c r="E4284">
        <f>IF(GL_Paste!$B4281="","",IFERROR(INDEX(AcctCat,MATCH(GL_Paste!$B4281&amp;"",AcctCode,0)),"UNKNOWN"))</f>
        <v/>
      </c>
      <c r="F4284">
        <f>IF(GL_Paste!$B4281="","",IFERROR(INDEX(AcctSub,MATCH(GL_Paste!$B4281&amp;"",AcctCode,0)),"UNKNOWN"))</f>
        <v/>
      </c>
    </row>
    <row r="4285">
      <c r="A4285" s="40">
        <f>IF(GL_Paste!$B4282="","",N(GL_Paste!$H4282)-N(GL_Paste!$G4282))</f>
        <v/>
      </c>
      <c r="B4285" s="43">
        <f>IF(GL_Paste!$B4282="","",DATE(YEAR(GL_Paste!$E4282),MONTH(GL_Paste!$E4282),1))</f>
        <v/>
      </c>
      <c r="C4285">
        <f>IF(GL_Paste!$B4282="","",IF(TRIM(GL_Paste!$M4282)&lt;&gt;"",TRIM(GL_Paste!$M4282),IFERROR(MID(GL_Paste!$I4282,FIND("[",GL_Paste!$I4282)+1,FIND("]",GL_Paste!$I4282)-FIND("[",GL_Paste!$I4282)-1),"")))</f>
        <v/>
      </c>
      <c r="D4285">
        <f>IF(GL_Paste!$B4282="","",IFERROR(INDEX(DeptName,MATCH($C4285,DeptTag,0)),"UNALLOCATED"))</f>
        <v/>
      </c>
      <c r="E4285">
        <f>IF(GL_Paste!$B4282="","",IFERROR(INDEX(AcctCat,MATCH(GL_Paste!$B4282&amp;"",AcctCode,0)),"UNKNOWN"))</f>
        <v/>
      </c>
      <c r="F4285">
        <f>IF(GL_Paste!$B4282="","",IFERROR(INDEX(AcctSub,MATCH(GL_Paste!$B4282&amp;"",AcctCode,0)),"UNKNOWN"))</f>
        <v/>
      </c>
    </row>
    <row r="4286">
      <c r="A4286" s="40">
        <f>IF(GL_Paste!$B4283="","",N(GL_Paste!$H4283)-N(GL_Paste!$G4283))</f>
        <v/>
      </c>
      <c r="B4286" s="43">
        <f>IF(GL_Paste!$B4283="","",DATE(YEAR(GL_Paste!$E4283),MONTH(GL_Paste!$E4283),1))</f>
        <v/>
      </c>
      <c r="C4286">
        <f>IF(GL_Paste!$B4283="","",IF(TRIM(GL_Paste!$M4283)&lt;&gt;"",TRIM(GL_Paste!$M4283),IFERROR(MID(GL_Paste!$I4283,FIND("[",GL_Paste!$I4283)+1,FIND("]",GL_Paste!$I4283)-FIND("[",GL_Paste!$I4283)-1),"")))</f>
        <v/>
      </c>
      <c r="D4286">
        <f>IF(GL_Paste!$B4283="","",IFERROR(INDEX(DeptName,MATCH($C4286,DeptTag,0)),"UNALLOCATED"))</f>
        <v/>
      </c>
      <c r="E4286">
        <f>IF(GL_Paste!$B4283="","",IFERROR(INDEX(AcctCat,MATCH(GL_Paste!$B4283&amp;"",AcctCode,0)),"UNKNOWN"))</f>
        <v/>
      </c>
      <c r="F4286">
        <f>IF(GL_Paste!$B4283="","",IFERROR(INDEX(AcctSub,MATCH(GL_Paste!$B4283&amp;"",AcctCode,0)),"UNKNOWN"))</f>
        <v/>
      </c>
    </row>
    <row r="4287">
      <c r="A4287" s="40">
        <f>IF(GL_Paste!$B4284="","",N(GL_Paste!$H4284)-N(GL_Paste!$G4284))</f>
        <v/>
      </c>
      <c r="B4287" s="43">
        <f>IF(GL_Paste!$B4284="","",DATE(YEAR(GL_Paste!$E4284),MONTH(GL_Paste!$E4284),1))</f>
        <v/>
      </c>
      <c r="C4287">
        <f>IF(GL_Paste!$B4284="","",IF(TRIM(GL_Paste!$M4284)&lt;&gt;"",TRIM(GL_Paste!$M4284),IFERROR(MID(GL_Paste!$I4284,FIND("[",GL_Paste!$I4284)+1,FIND("]",GL_Paste!$I4284)-FIND("[",GL_Paste!$I4284)-1),"")))</f>
        <v/>
      </c>
      <c r="D4287">
        <f>IF(GL_Paste!$B4284="","",IFERROR(INDEX(DeptName,MATCH($C4287,DeptTag,0)),"UNALLOCATED"))</f>
        <v/>
      </c>
      <c r="E4287">
        <f>IF(GL_Paste!$B4284="","",IFERROR(INDEX(AcctCat,MATCH(GL_Paste!$B4284&amp;"",AcctCode,0)),"UNKNOWN"))</f>
        <v/>
      </c>
      <c r="F4287">
        <f>IF(GL_Paste!$B4284="","",IFERROR(INDEX(AcctSub,MATCH(GL_Paste!$B4284&amp;"",AcctCode,0)),"UNKNOWN"))</f>
        <v/>
      </c>
    </row>
    <row r="4288">
      <c r="A4288" s="40">
        <f>IF(GL_Paste!$B4285="","",N(GL_Paste!$H4285)-N(GL_Paste!$G4285))</f>
        <v/>
      </c>
      <c r="B4288" s="43">
        <f>IF(GL_Paste!$B4285="","",DATE(YEAR(GL_Paste!$E4285),MONTH(GL_Paste!$E4285),1))</f>
        <v/>
      </c>
      <c r="C4288">
        <f>IF(GL_Paste!$B4285="","",IF(TRIM(GL_Paste!$M4285)&lt;&gt;"",TRIM(GL_Paste!$M4285),IFERROR(MID(GL_Paste!$I4285,FIND("[",GL_Paste!$I4285)+1,FIND("]",GL_Paste!$I4285)-FIND("[",GL_Paste!$I4285)-1),"")))</f>
        <v/>
      </c>
      <c r="D4288">
        <f>IF(GL_Paste!$B4285="","",IFERROR(INDEX(DeptName,MATCH($C4288,DeptTag,0)),"UNALLOCATED"))</f>
        <v/>
      </c>
      <c r="E4288">
        <f>IF(GL_Paste!$B4285="","",IFERROR(INDEX(AcctCat,MATCH(GL_Paste!$B4285&amp;"",AcctCode,0)),"UNKNOWN"))</f>
        <v/>
      </c>
      <c r="F4288">
        <f>IF(GL_Paste!$B4285="","",IFERROR(INDEX(AcctSub,MATCH(GL_Paste!$B4285&amp;"",AcctCode,0)),"UNKNOWN"))</f>
        <v/>
      </c>
    </row>
    <row r="4289">
      <c r="A4289" s="40">
        <f>IF(GL_Paste!$B4286="","",N(GL_Paste!$H4286)-N(GL_Paste!$G4286))</f>
        <v/>
      </c>
      <c r="B4289" s="43">
        <f>IF(GL_Paste!$B4286="","",DATE(YEAR(GL_Paste!$E4286),MONTH(GL_Paste!$E4286),1))</f>
        <v/>
      </c>
      <c r="C4289">
        <f>IF(GL_Paste!$B4286="","",IF(TRIM(GL_Paste!$M4286)&lt;&gt;"",TRIM(GL_Paste!$M4286),IFERROR(MID(GL_Paste!$I4286,FIND("[",GL_Paste!$I4286)+1,FIND("]",GL_Paste!$I4286)-FIND("[",GL_Paste!$I4286)-1),"")))</f>
        <v/>
      </c>
      <c r="D4289">
        <f>IF(GL_Paste!$B4286="","",IFERROR(INDEX(DeptName,MATCH($C4289,DeptTag,0)),"UNALLOCATED"))</f>
        <v/>
      </c>
      <c r="E4289">
        <f>IF(GL_Paste!$B4286="","",IFERROR(INDEX(AcctCat,MATCH(GL_Paste!$B4286&amp;"",AcctCode,0)),"UNKNOWN"))</f>
        <v/>
      </c>
      <c r="F4289">
        <f>IF(GL_Paste!$B4286="","",IFERROR(INDEX(AcctSub,MATCH(GL_Paste!$B4286&amp;"",AcctCode,0)),"UNKNOWN"))</f>
        <v/>
      </c>
    </row>
    <row r="4290">
      <c r="A4290" s="40">
        <f>IF(GL_Paste!$B4287="","",N(GL_Paste!$H4287)-N(GL_Paste!$G4287))</f>
        <v/>
      </c>
      <c r="B4290" s="43">
        <f>IF(GL_Paste!$B4287="","",DATE(YEAR(GL_Paste!$E4287),MONTH(GL_Paste!$E4287),1))</f>
        <v/>
      </c>
      <c r="C4290">
        <f>IF(GL_Paste!$B4287="","",IF(TRIM(GL_Paste!$M4287)&lt;&gt;"",TRIM(GL_Paste!$M4287),IFERROR(MID(GL_Paste!$I4287,FIND("[",GL_Paste!$I4287)+1,FIND("]",GL_Paste!$I4287)-FIND("[",GL_Paste!$I4287)-1),"")))</f>
        <v/>
      </c>
      <c r="D4290">
        <f>IF(GL_Paste!$B4287="","",IFERROR(INDEX(DeptName,MATCH($C4290,DeptTag,0)),"UNALLOCATED"))</f>
        <v/>
      </c>
      <c r="E4290">
        <f>IF(GL_Paste!$B4287="","",IFERROR(INDEX(AcctCat,MATCH(GL_Paste!$B4287&amp;"",AcctCode,0)),"UNKNOWN"))</f>
        <v/>
      </c>
      <c r="F4290">
        <f>IF(GL_Paste!$B4287="","",IFERROR(INDEX(AcctSub,MATCH(GL_Paste!$B4287&amp;"",AcctCode,0)),"UNKNOWN"))</f>
        <v/>
      </c>
    </row>
    <row r="4291">
      <c r="A4291" s="40">
        <f>IF(GL_Paste!$B4288="","",N(GL_Paste!$H4288)-N(GL_Paste!$G4288))</f>
        <v/>
      </c>
      <c r="B4291" s="43">
        <f>IF(GL_Paste!$B4288="","",DATE(YEAR(GL_Paste!$E4288),MONTH(GL_Paste!$E4288),1))</f>
        <v/>
      </c>
      <c r="C4291">
        <f>IF(GL_Paste!$B4288="","",IF(TRIM(GL_Paste!$M4288)&lt;&gt;"",TRIM(GL_Paste!$M4288),IFERROR(MID(GL_Paste!$I4288,FIND("[",GL_Paste!$I4288)+1,FIND("]",GL_Paste!$I4288)-FIND("[",GL_Paste!$I4288)-1),"")))</f>
        <v/>
      </c>
      <c r="D4291">
        <f>IF(GL_Paste!$B4288="","",IFERROR(INDEX(DeptName,MATCH($C4291,DeptTag,0)),"UNALLOCATED"))</f>
        <v/>
      </c>
      <c r="E4291">
        <f>IF(GL_Paste!$B4288="","",IFERROR(INDEX(AcctCat,MATCH(GL_Paste!$B4288&amp;"",AcctCode,0)),"UNKNOWN"))</f>
        <v/>
      </c>
      <c r="F4291">
        <f>IF(GL_Paste!$B4288="","",IFERROR(INDEX(AcctSub,MATCH(GL_Paste!$B4288&amp;"",AcctCode,0)),"UNKNOWN"))</f>
        <v/>
      </c>
    </row>
    <row r="4292">
      <c r="A4292" s="40">
        <f>IF(GL_Paste!$B4289="","",N(GL_Paste!$H4289)-N(GL_Paste!$G4289))</f>
        <v/>
      </c>
      <c r="B4292" s="43">
        <f>IF(GL_Paste!$B4289="","",DATE(YEAR(GL_Paste!$E4289),MONTH(GL_Paste!$E4289),1))</f>
        <v/>
      </c>
      <c r="C4292">
        <f>IF(GL_Paste!$B4289="","",IF(TRIM(GL_Paste!$M4289)&lt;&gt;"",TRIM(GL_Paste!$M4289),IFERROR(MID(GL_Paste!$I4289,FIND("[",GL_Paste!$I4289)+1,FIND("]",GL_Paste!$I4289)-FIND("[",GL_Paste!$I4289)-1),"")))</f>
        <v/>
      </c>
      <c r="D4292">
        <f>IF(GL_Paste!$B4289="","",IFERROR(INDEX(DeptName,MATCH($C4292,DeptTag,0)),"UNALLOCATED"))</f>
        <v/>
      </c>
      <c r="E4292">
        <f>IF(GL_Paste!$B4289="","",IFERROR(INDEX(AcctCat,MATCH(GL_Paste!$B4289&amp;"",AcctCode,0)),"UNKNOWN"))</f>
        <v/>
      </c>
      <c r="F4292">
        <f>IF(GL_Paste!$B4289="","",IFERROR(INDEX(AcctSub,MATCH(GL_Paste!$B4289&amp;"",AcctCode,0)),"UNKNOWN"))</f>
        <v/>
      </c>
    </row>
    <row r="4293">
      <c r="A4293" s="40">
        <f>IF(GL_Paste!$B4290="","",N(GL_Paste!$H4290)-N(GL_Paste!$G4290))</f>
        <v/>
      </c>
      <c r="B4293" s="43">
        <f>IF(GL_Paste!$B4290="","",DATE(YEAR(GL_Paste!$E4290),MONTH(GL_Paste!$E4290),1))</f>
        <v/>
      </c>
      <c r="C4293">
        <f>IF(GL_Paste!$B4290="","",IF(TRIM(GL_Paste!$M4290)&lt;&gt;"",TRIM(GL_Paste!$M4290),IFERROR(MID(GL_Paste!$I4290,FIND("[",GL_Paste!$I4290)+1,FIND("]",GL_Paste!$I4290)-FIND("[",GL_Paste!$I4290)-1),"")))</f>
        <v/>
      </c>
      <c r="D4293">
        <f>IF(GL_Paste!$B4290="","",IFERROR(INDEX(DeptName,MATCH($C4293,DeptTag,0)),"UNALLOCATED"))</f>
        <v/>
      </c>
      <c r="E4293">
        <f>IF(GL_Paste!$B4290="","",IFERROR(INDEX(AcctCat,MATCH(GL_Paste!$B4290&amp;"",AcctCode,0)),"UNKNOWN"))</f>
        <v/>
      </c>
      <c r="F4293">
        <f>IF(GL_Paste!$B4290="","",IFERROR(INDEX(AcctSub,MATCH(GL_Paste!$B4290&amp;"",AcctCode,0)),"UNKNOWN"))</f>
        <v/>
      </c>
    </row>
    <row r="4294">
      <c r="A4294" s="40">
        <f>IF(GL_Paste!$B4291="","",N(GL_Paste!$H4291)-N(GL_Paste!$G4291))</f>
        <v/>
      </c>
      <c r="B4294" s="43">
        <f>IF(GL_Paste!$B4291="","",DATE(YEAR(GL_Paste!$E4291),MONTH(GL_Paste!$E4291),1))</f>
        <v/>
      </c>
      <c r="C4294">
        <f>IF(GL_Paste!$B4291="","",IF(TRIM(GL_Paste!$M4291)&lt;&gt;"",TRIM(GL_Paste!$M4291),IFERROR(MID(GL_Paste!$I4291,FIND("[",GL_Paste!$I4291)+1,FIND("]",GL_Paste!$I4291)-FIND("[",GL_Paste!$I4291)-1),"")))</f>
        <v/>
      </c>
      <c r="D4294">
        <f>IF(GL_Paste!$B4291="","",IFERROR(INDEX(DeptName,MATCH($C4294,DeptTag,0)),"UNALLOCATED"))</f>
        <v/>
      </c>
      <c r="E4294">
        <f>IF(GL_Paste!$B4291="","",IFERROR(INDEX(AcctCat,MATCH(GL_Paste!$B4291&amp;"",AcctCode,0)),"UNKNOWN"))</f>
        <v/>
      </c>
      <c r="F4294">
        <f>IF(GL_Paste!$B4291="","",IFERROR(INDEX(AcctSub,MATCH(GL_Paste!$B4291&amp;"",AcctCode,0)),"UNKNOWN"))</f>
        <v/>
      </c>
    </row>
    <row r="4295">
      <c r="A4295" s="40">
        <f>IF(GL_Paste!$B4292="","",N(GL_Paste!$H4292)-N(GL_Paste!$G4292))</f>
        <v/>
      </c>
      <c r="B4295" s="43">
        <f>IF(GL_Paste!$B4292="","",DATE(YEAR(GL_Paste!$E4292),MONTH(GL_Paste!$E4292),1))</f>
        <v/>
      </c>
      <c r="C4295">
        <f>IF(GL_Paste!$B4292="","",IF(TRIM(GL_Paste!$M4292)&lt;&gt;"",TRIM(GL_Paste!$M4292),IFERROR(MID(GL_Paste!$I4292,FIND("[",GL_Paste!$I4292)+1,FIND("]",GL_Paste!$I4292)-FIND("[",GL_Paste!$I4292)-1),"")))</f>
        <v/>
      </c>
      <c r="D4295">
        <f>IF(GL_Paste!$B4292="","",IFERROR(INDEX(DeptName,MATCH($C4295,DeptTag,0)),"UNALLOCATED"))</f>
        <v/>
      </c>
      <c r="E4295">
        <f>IF(GL_Paste!$B4292="","",IFERROR(INDEX(AcctCat,MATCH(GL_Paste!$B4292&amp;"",AcctCode,0)),"UNKNOWN"))</f>
        <v/>
      </c>
      <c r="F4295">
        <f>IF(GL_Paste!$B4292="","",IFERROR(INDEX(AcctSub,MATCH(GL_Paste!$B4292&amp;"",AcctCode,0)),"UNKNOWN"))</f>
        <v/>
      </c>
    </row>
    <row r="4296">
      <c r="A4296" s="40">
        <f>IF(GL_Paste!$B4293="","",N(GL_Paste!$H4293)-N(GL_Paste!$G4293))</f>
        <v/>
      </c>
      <c r="B4296" s="43">
        <f>IF(GL_Paste!$B4293="","",DATE(YEAR(GL_Paste!$E4293),MONTH(GL_Paste!$E4293),1))</f>
        <v/>
      </c>
      <c r="C4296">
        <f>IF(GL_Paste!$B4293="","",IF(TRIM(GL_Paste!$M4293)&lt;&gt;"",TRIM(GL_Paste!$M4293),IFERROR(MID(GL_Paste!$I4293,FIND("[",GL_Paste!$I4293)+1,FIND("]",GL_Paste!$I4293)-FIND("[",GL_Paste!$I4293)-1),"")))</f>
        <v/>
      </c>
      <c r="D4296">
        <f>IF(GL_Paste!$B4293="","",IFERROR(INDEX(DeptName,MATCH($C4296,DeptTag,0)),"UNALLOCATED"))</f>
        <v/>
      </c>
      <c r="E4296">
        <f>IF(GL_Paste!$B4293="","",IFERROR(INDEX(AcctCat,MATCH(GL_Paste!$B4293&amp;"",AcctCode,0)),"UNKNOWN"))</f>
        <v/>
      </c>
      <c r="F4296">
        <f>IF(GL_Paste!$B4293="","",IFERROR(INDEX(AcctSub,MATCH(GL_Paste!$B4293&amp;"",AcctCode,0)),"UNKNOWN"))</f>
        <v/>
      </c>
    </row>
    <row r="4297">
      <c r="A4297" s="40">
        <f>IF(GL_Paste!$B4294="","",N(GL_Paste!$H4294)-N(GL_Paste!$G4294))</f>
        <v/>
      </c>
      <c r="B4297" s="43">
        <f>IF(GL_Paste!$B4294="","",DATE(YEAR(GL_Paste!$E4294),MONTH(GL_Paste!$E4294),1))</f>
        <v/>
      </c>
      <c r="C4297">
        <f>IF(GL_Paste!$B4294="","",IF(TRIM(GL_Paste!$M4294)&lt;&gt;"",TRIM(GL_Paste!$M4294),IFERROR(MID(GL_Paste!$I4294,FIND("[",GL_Paste!$I4294)+1,FIND("]",GL_Paste!$I4294)-FIND("[",GL_Paste!$I4294)-1),"")))</f>
        <v/>
      </c>
      <c r="D4297">
        <f>IF(GL_Paste!$B4294="","",IFERROR(INDEX(DeptName,MATCH($C4297,DeptTag,0)),"UNALLOCATED"))</f>
        <v/>
      </c>
      <c r="E4297">
        <f>IF(GL_Paste!$B4294="","",IFERROR(INDEX(AcctCat,MATCH(GL_Paste!$B4294&amp;"",AcctCode,0)),"UNKNOWN"))</f>
        <v/>
      </c>
      <c r="F4297">
        <f>IF(GL_Paste!$B4294="","",IFERROR(INDEX(AcctSub,MATCH(GL_Paste!$B4294&amp;"",AcctCode,0)),"UNKNOWN"))</f>
        <v/>
      </c>
    </row>
    <row r="4298">
      <c r="A4298" s="40">
        <f>IF(GL_Paste!$B4295="","",N(GL_Paste!$H4295)-N(GL_Paste!$G4295))</f>
        <v/>
      </c>
      <c r="B4298" s="43">
        <f>IF(GL_Paste!$B4295="","",DATE(YEAR(GL_Paste!$E4295),MONTH(GL_Paste!$E4295),1))</f>
        <v/>
      </c>
      <c r="C4298">
        <f>IF(GL_Paste!$B4295="","",IF(TRIM(GL_Paste!$M4295)&lt;&gt;"",TRIM(GL_Paste!$M4295),IFERROR(MID(GL_Paste!$I4295,FIND("[",GL_Paste!$I4295)+1,FIND("]",GL_Paste!$I4295)-FIND("[",GL_Paste!$I4295)-1),"")))</f>
        <v/>
      </c>
      <c r="D4298">
        <f>IF(GL_Paste!$B4295="","",IFERROR(INDEX(DeptName,MATCH($C4298,DeptTag,0)),"UNALLOCATED"))</f>
        <v/>
      </c>
      <c r="E4298">
        <f>IF(GL_Paste!$B4295="","",IFERROR(INDEX(AcctCat,MATCH(GL_Paste!$B4295&amp;"",AcctCode,0)),"UNKNOWN"))</f>
        <v/>
      </c>
      <c r="F4298">
        <f>IF(GL_Paste!$B4295="","",IFERROR(INDEX(AcctSub,MATCH(GL_Paste!$B4295&amp;"",AcctCode,0)),"UNKNOWN"))</f>
        <v/>
      </c>
    </row>
    <row r="4299">
      <c r="A4299" s="40">
        <f>IF(GL_Paste!$B4296="","",N(GL_Paste!$H4296)-N(GL_Paste!$G4296))</f>
        <v/>
      </c>
      <c r="B4299" s="43">
        <f>IF(GL_Paste!$B4296="","",DATE(YEAR(GL_Paste!$E4296),MONTH(GL_Paste!$E4296),1))</f>
        <v/>
      </c>
      <c r="C4299">
        <f>IF(GL_Paste!$B4296="","",IF(TRIM(GL_Paste!$M4296)&lt;&gt;"",TRIM(GL_Paste!$M4296),IFERROR(MID(GL_Paste!$I4296,FIND("[",GL_Paste!$I4296)+1,FIND("]",GL_Paste!$I4296)-FIND("[",GL_Paste!$I4296)-1),"")))</f>
        <v/>
      </c>
      <c r="D4299">
        <f>IF(GL_Paste!$B4296="","",IFERROR(INDEX(DeptName,MATCH($C4299,DeptTag,0)),"UNALLOCATED"))</f>
        <v/>
      </c>
      <c r="E4299">
        <f>IF(GL_Paste!$B4296="","",IFERROR(INDEX(AcctCat,MATCH(GL_Paste!$B4296&amp;"",AcctCode,0)),"UNKNOWN"))</f>
        <v/>
      </c>
      <c r="F4299">
        <f>IF(GL_Paste!$B4296="","",IFERROR(INDEX(AcctSub,MATCH(GL_Paste!$B4296&amp;"",AcctCode,0)),"UNKNOWN"))</f>
        <v/>
      </c>
    </row>
    <row r="4300">
      <c r="A4300" s="40">
        <f>IF(GL_Paste!$B4297="","",N(GL_Paste!$H4297)-N(GL_Paste!$G4297))</f>
        <v/>
      </c>
      <c r="B4300" s="43">
        <f>IF(GL_Paste!$B4297="","",DATE(YEAR(GL_Paste!$E4297),MONTH(GL_Paste!$E4297),1))</f>
        <v/>
      </c>
      <c r="C4300">
        <f>IF(GL_Paste!$B4297="","",IF(TRIM(GL_Paste!$M4297)&lt;&gt;"",TRIM(GL_Paste!$M4297),IFERROR(MID(GL_Paste!$I4297,FIND("[",GL_Paste!$I4297)+1,FIND("]",GL_Paste!$I4297)-FIND("[",GL_Paste!$I4297)-1),"")))</f>
        <v/>
      </c>
      <c r="D4300">
        <f>IF(GL_Paste!$B4297="","",IFERROR(INDEX(DeptName,MATCH($C4300,DeptTag,0)),"UNALLOCATED"))</f>
        <v/>
      </c>
      <c r="E4300">
        <f>IF(GL_Paste!$B4297="","",IFERROR(INDEX(AcctCat,MATCH(GL_Paste!$B4297&amp;"",AcctCode,0)),"UNKNOWN"))</f>
        <v/>
      </c>
      <c r="F4300">
        <f>IF(GL_Paste!$B4297="","",IFERROR(INDEX(AcctSub,MATCH(GL_Paste!$B4297&amp;"",AcctCode,0)),"UNKNOWN"))</f>
        <v/>
      </c>
    </row>
    <row r="4301">
      <c r="A4301" s="40">
        <f>IF(GL_Paste!$B4298="","",N(GL_Paste!$H4298)-N(GL_Paste!$G4298))</f>
        <v/>
      </c>
      <c r="B4301" s="43">
        <f>IF(GL_Paste!$B4298="","",DATE(YEAR(GL_Paste!$E4298),MONTH(GL_Paste!$E4298),1))</f>
        <v/>
      </c>
      <c r="C4301">
        <f>IF(GL_Paste!$B4298="","",IF(TRIM(GL_Paste!$M4298)&lt;&gt;"",TRIM(GL_Paste!$M4298),IFERROR(MID(GL_Paste!$I4298,FIND("[",GL_Paste!$I4298)+1,FIND("]",GL_Paste!$I4298)-FIND("[",GL_Paste!$I4298)-1),"")))</f>
        <v/>
      </c>
      <c r="D4301">
        <f>IF(GL_Paste!$B4298="","",IFERROR(INDEX(DeptName,MATCH($C4301,DeptTag,0)),"UNALLOCATED"))</f>
        <v/>
      </c>
      <c r="E4301">
        <f>IF(GL_Paste!$B4298="","",IFERROR(INDEX(AcctCat,MATCH(GL_Paste!$B4298&amp;"",AcctCode,0)),"UNKNOWN"))</f>
        <v/>
      </c>
      <c r="F4301">
        <f>IF(GL_Paste!$B4298="","",IFERROR(INDEX(AcctSub,MATCH(GL_Paste!$B4298&amp;"",AcctCode,0)),"UNKNOWN"))</f>
        <v/>
      </c>
    </row>
    <row r="4302">
      <c r="A4302" s="40">
        <f>IF(GL_Paste!$B4299="","",N(GL_Paste!$H4299)-N(GL_Paste!$G4299))</f>
        <v/>
      </c>
      <c r="B4302" s="43">
        <f>IF(GL_Paste!$B4299="","",DATE(YEAR(GL_Paste!$E4299),MONTH(GL_Paste!$E4299),1))</f>
        <v/>
      </c>
      <c r="C4302">
        <f>IF(GL_Paste!$B4299="","",IF(TRIM(GL_Paste!$M4299)&lt;&gt;"",TRIM(GL_Paste!$M4299),IFERROR(MID(GL_Paste!$I4299,FIND("[",GL_Paste!$I4299)+1,FIND("]",GL_Paste!$I4299)-FIND("[",GL_Paste!$I4299)-1),"")))</f>
        <v/>
      </c>
      <c r="D4302">
        <f>IF(GL_Paste!$B4299="","",IFERROR(INDEX(DeptName,MATCH($C4302,DeptTag,0)),"UNALLOCATED"))</f>
        <v/>
      </c>
      <c r="E4302">
        <f>IF(GL_Paste!$B4299="","",IFERROR(INDEX(AcctCat,MATCH(GL_Paste!$B4299&amp;"",AcctCode,0)),"UNKNOWN"))</f>
        <v/>
      </c>
      <c r="F4302">
        <f>IF(GL_Paste!$B4299="","",IFERROR(INDEX(AcctSub,MATCH(GL_Paste!$B4299&amp;"",AcctCode,0)),"UNKNOWN"))</f>
        <v/>
      </c>
    </row>
    <row r="4303">
      <c r="A4303" s="40">
        <f>IF(GL_Paste!$B4300="","",N(GL_Paste!$H4300)-N(GL_Paste!$G4300))</f>
        <v/>
      </c>
      <c r="B4303" s="43">
        <f>IF(GL_Paste!$B4300="","",DATE(YEAR(GL_Paste!$E4300),MONTH(GL_Paste!$E4300),1))</f>
        <v/>
      </c>
      <c r="C4303">
        <f>IF(GL_Paste!$B4300="","",IF(TRIM(GL_Paste!$M4300)&lt;&gt;"",TRIM(GL_Paste!$M4300),IFERROR(MID(GL_Paste!$I4300,FIND("[",GL_Paste!$I4300)+1,FIND("]",GL_Paste!$I4300)-FIND("[",GL_Paste!$I4300)-1),"")))</f>
        <v/>
      </c>
      <c r="D4303">
        <f>IF(GL_Paste!$B4300="","",IFERROR(INDEX(DeptName,MATCH($C4303,DeptTag,0)),"UNALLOCATED"))</f>
        <v/>
      </c>
      <c r="E4303">
        <f>IF(GL_Paste!$B4300="","",IFERROR(INDEX(AcctCat,MATCH(GL_Paste!$B4300&amp;"",AcctCode,0)),"UNKNOWN"))</f>
        <v/>
      </c>
      <c r="F4303">
        <f>IF(GL_Paste!$B4300="","",IFERROR(INDEX(AcctSub,MATCH(GL_Paste!$B4300&amp;"",AcctCode,0)),"UNKNOWN"))</f>
        <v/>
      </c>
    </row>
    <row r="4304">
      <c r="A4304" s="40">
        <f>IF(GL_Paste!$B4301="","",N(GL_Paste!$H4301)-N(GL_Paste!$G4301))</f>
        <v/>
      </c>
      <c r="B4304" s="43">
        <f>IF(GL_Paste!$B4301="","",DATE(YEAR(GL_Paste!$E4301),MONTH(GL_Paste!$E4301),1))</f>
        <v/>
      </c>
      <c r="C4304">
        <f>IF(GL_Paste!$B4301="","",IF(TRIM(GL_Paste!$M4301)&lt;&gt;"",TRIM(GL_Paste!$M4301),IFERROR(MID(GL_Paste!$I4301,FIND("[",GL_Paste!$I4301)+1,FIND("]",GL_Paste!$I4301)-FIND("[",GL_Paste!$I4301)-1),"")))</f>
        <v/>
      </c>
      <c r="D4304">
        <f>IF(GL_Paste!$B4301="","",IFERROR(INDEX(DeptName,MATCH($C4304,DeptTag,0)),"UNALLOCATED"))</f>
        <v/>
      </c>
      <c r="E4304">
        <f>IF(GL_Paste!$B4301="","",IFERROR(INDEX(AcctCat,MATCH(GL_Paste!$B4301&amp;"",AcctCode,0)),"UNKNOWN"))</f>
        <v/>
      </c>
      <c r="F4304">
        <f>IF(GL_Paste!$B4301="","",IFERROR(INDEX(AcctSub,MATCH(GL_Paste!$B4301&amp;"",AcctCode,0)),"UNKNOWN"))</f>
        <v/>
      </c>
    </row>
    <row r="4305">
      <c r="A4305" s="40">
        <f>IF(GL_Paste!$B4302="","",N(GL_Paste!$H4302)-N(GL_Paste!$G4302))</f>
        <v/>
      </c>
      <c r="B4305" s="43">
        <f>IF(GL_Paste!$B4302="","",DATE(YEAR(GL_Paste!$E4302),MONTH(GL_Paste!$E4302),1))</f>
        <v/>
      </c>
      <c r="C4305">
        <f>IF(GL_Paste!$B4302="","",IF(TRIM(GL_Paste!$M4302)&lt;&gt;"",TRIM(GL_Paste!$M4302),IFERROR(MID(GL_Paste!$I4302,FIND("[",GL_Paste!$I4302)+1,FIND("]",GL_Paste!$I4302)-FIND("[",GL_Paste!$I4302)-1),"")))</f>
        <v/>
      </c>
      <c r="D4305">
        <f>IF(GL_Paste!$B4302="","",IFERROR(INDEX(DeptName,MATCH($C4305,DeptTag,0)),"UNALLOCATED"))</f>
        <v/>
      </c>
      <c r="E4305">
        <f>IF(GL_Paste!$B4302="","",IFERROR(INDEX(AcctCat,MATCH(GL_Paste!$B4302&amp;"",AcctCode,0)),"UNKNOWN"))</f>
        <v/>
      </c>
      <c r="F4305">
        <f>IF(GL_Paste!$B4302="","",IFERROR(INDEX(AcctSub,MATCH(GL_Paste!$B4302&amp;"",AcctCode,0)),"UNKNOWN"))</f>
        <v/>
      </c>
    </row>
    <row r="4306">
      <c r="A4306" s="40">
        <f>IF(GL_Paste!$B4303="","",N(GL_Paste!$H4303)-N(GL_Paste!$G4303))</f>
        <v/>
      </c>
      <c r="B4306" s="43">
        <f>IF(GL_Paste!$B4303="","",DATE(YEAR(GL_Paste!$E4303),MONTH(GL_Paste!$E4303),1))</f>
        <v/>
      </c>
      <c r="C4306">
        <f>IF(GL_Paste!$B4303="","",IF(TRIM(GL_Paste!$M4303)&lt;&gt;"",TRIM(GL_Paste!$M4303),IFERROR(MID(GL_Paste!$I4303,FIND("[",GL_Paste!$I4303)+1,FIND("]",GL_Paste!$I4303)-FIND("[",GL_Paste!$I4303)-1),"")))</f>
        <v/>
      </c>
      <c r="D4306">
        <f>IF(GL_Paste!$B4303="","",IFERROR(INDEX(DeptName,MATCH($C4306,DeptTag,0)),"UNALLOCATED"))</f>
        <v/>
      </c>
      <c r="E4306">
        <f>IF(GL_Paste!$B4303="","",IFERROR(INDEX(AcctCat,MATCH(GL_Paste!$B4303&amp;"",AcctCode,0)),"UNKNOWN"))</f>
        <v/>
      </c>
      <c r="F4306">
        <f>IF(GL_Paste!$B4303="","",IFERROR(INDEX(AcctSub,MATCH(GL_Paste!$B4303&amp;"",AcctCode,0)),"UNKNOWN"))</f>
        <v/>
      </c>
    </row>
    <row r="4307">
      <c r="A4307" s="40">
        <f>IF(GL_Paste!$B4304="","",N(GL_Paste!$H4304)-N(GL_Paste!$G4304))</f>
        <v/>
      </c>
      <c r="B4307" s="43">
        <f>IF(GL_Paste!$B4304="","",DATE(YEAR(GL_Paste!$E4304),MONTH(GL_Paste!$E4304),1))</f>
        <v/>
      </c>
      <c r="C4307">
        <f>IF(GL_Paste!$B4304="","",IF(TRIM(GL_Paste!$M4304)&lt;&gt;"",TRIM(GL_Paste!$M4304),IFERROR(MID(GL_Paste!$I4304,FIND("[",GL_Paste!$I4304)+1,FIND("]",GL_Paste!$I4304)-FIND("[",GL_Paste!$I4304)-1),"")))</f>
        <v/>
      </c>
      <c r="D4307">
        <f>IF(GL_Paste!$B4304="","",IFERROR(INDEX(DeptName,MATCH($C4307,DeptTag,0)),"UNALLOCATED"))</f>
        <v/>
      </c>
      <c r="E4307">
        <f>IF(GL_Paste!$B4304="","",IFERROR(INDEX(AcctCat,MATCH(GL_Paste!$B4304&amp;"",AcctCode,0)),"UNKNOWN"))</f>
        <v/>
      </c>
      <c r="F4307">
        <f>IF(GL_Paste!$B4304="","",IFERROR(INDEX(AcctSub,MATCH(GL_Paste!$B4304&amp;"",AcctCode,0)),"UNKNOWN"))</f>
        <v/>
      </c>
    </row>
    <row r="4308">
      <c r="A4308" s="40">
        <f>IF(GL_Paste!$B4305="","",N(GL_Paste!$H4305)-N(GL_Paste!$G4305))</f>
        <v/>
      </c>
      <c r="B4308" s="43">
        <f>IF(GL_Paste!$B4305="","",DATE(YEAR(GL_Paste!$E4305),MONTH(GL_Paste!$E4305),1))</f>
        <v/>
      </c>
      <c r="C4308">
        <f>IF(GL_Paste!$B4305="","",IF(TRIM(GL_Paste!$M4305)&lt;&gt;"",TRIM(GL_Paste!$M4305),IFERROR(MID(GL_Paste!$I4305,FIND("[",GL_Paste!$I4305)+1,FIND("]",GL_Paste!$I4305)-FIND("[",GL_Paste!$I4305)-1),"")))</f>
        <v/>
      </c>
      <c r="D4308">
        <f>IF(GL_Paste!$B4305="","",IFERROR(INDEX(DeptName,MATCH($C4308,DeptTag,0)),"UNALLOCATED"))</f>
        <v/>
      </c>
      <c r="E4308">
        <f>IF(GL_Paste!$B4305="","",IFERROR(INDEX(AcctCat,MATCH(GL_Paste!$B4305&amp;"",AcctCode,0)),"UNKNOWN"))</f>
        <v/>
      </c>
      <c r="F4308">
        <f>IF(GL_Paste!$B4305="","",IFERROR(INDEX(AcctSub,MATCH(GL_Paste!$B4305&amp;"",AcctCode,0)),"UNKNOWN"))</f>
        <v/>
      </c>
    </row>
    <row r="4309">
      <c r="A4309" s="40">
        <f>IF(GL_Paste!$B4306="","",N(GL_Paste!$H4306)-N(GL_Paste!$G4306))</f>
        <v/>
      </c>
      <c r="B4309" s="43">
        <f>IF(GL_Paste!$B4306="","",DATE(YEAR(GL_Paste!$E4306),MONTH(GL_Paste!$E4306),1))</f>
        <v/>
      </c>
      <c r="C4309">
        <f>IF(GL_Paste!$B4306="","",IF(TRIM(GL_Paste!$M4306)&lt;&gt;"",TRIM(GL_Paste!$M4306),IFERROR(MID(GL_Paste!$I4306,FIND("[",GL_Paste!$I4306)+1,FIND("]",GL_Paste!$I4306)-FIND("[",GL_Paste!$I4306)-1),"")))</f>
        <v/>
      </c>
      <c r="D4309">
        <f>IF(GL_Paste!$B4306="","",IFERROR(INDEX(DeptName,MATCH($C4309,DeptTag,0)),"UNALLOCATED"))</f>
        <v/>
      </c>
      <c r="E4309">
        <f>IF(GL_Paste!$B4306="","",IFERROR(INDEX(AcctCat,MATCH(GL_Paste!$B4306&amp;"",AcctCode,0)),"UNKNOWN"))</f>
        <v/>
      </c>
      <c r="F4309">
        <f>IF(GL_Paste!$B4306="","",IFERROR(INDEX(AcctSub,MATCH(GL_Paste!$B4306&amp;"",AcctCode,0)),"UNKNOWN"))</f>
        <v/>
      </c>
    </row>
    <row r="4310">
      <c r="A4310" s="40">
        <f>IF(GL_Paste!$B4307="","",N(GL_Paste!$H4307)-N(GL_Paste!$G4307))</f>
        <v/>
      </c>
      <c r="B4310" s="43">
        <f>IF(GL_Paste!$B4307="","",DATE(YEAR(GL_Paste!$E4307),MONTH(GL_Paste!$E4307),1))</f>
        <v/>
      </c>
      <c r="C4310">
        <f>IF(GL_Paste!$B4307="","",IF(TRIM(GL_Paste!$M4307)&lt;&gt;"",TRIM(GL_Paste!$M4307),IFERROR(MID(GL_Paste!$I4307,FIND("[",GL_Paste!$I4307)+1,FIND("]",GL_Paste!$I4307)-FIND("[",GL_Paste!$I4307)-1),"")))</f>
        <v/>
      </c>
      <c r="D4310">
        <f>IF(GL_Paste!$B4307="","",IFERROR(INDEX(DeptName,MATCH($C4310,DeptTag,0)),"UNALLOCATED"))</f>
        <v/>
      </c>
      <c r="E4310">
        <f>IF(GL_Paste!$B4307="","",IFERROR(INDEX(AcctCat,MATCH(GL_Paste!$B4307&amp;"",AcctCode,0)),"UNKNOWN"))</f>
        <v/>
      </c>
      <c r="F4310">
        <f>IF(GL_Paste!$B4307="","",IFERROR(INDEX(AcctSub,MATCH(GL_Paste!$B4307&amp;"",AcctCode,0)),"UNKNOWN"))</f>
        <v/>
      </c>
    </row>
    <row r="4311">
      <c r="A4311" s="40">
        <f>IF(GL_Paste!$B4308="","",N(GL_Paste!$H4308)-N(GL_Paste!$G4308))</f>
        <v/>
      </c>
      <c r="B4311" s="43">
        <f>IF(GL_Paste!$B4308="","",DATE(YEAR(GL_Paste!$E4308),MONTH(GL_Paste!$E4308),1))</f>
        <v/>
      </c>
      <c r="C4311">
        <f>IF(GL_Paste!$B4308="","",IF(TRIM(GL_Paste!$M4308)&lt;&gt;"",TRIM(GL_Paste!$M4308),IFERROR(MID(GL_Paste!$I4308,FIND("[",GL_Paste!$I4308)+1,FIND("]",GL_Paste!$I4308)-FIND("[",GL_Paste!$I4308)-1),"")))</f>
        <v/>
      </c>
      <c r="D4311">
        <f>IF(GL_Paste!$B4308="","",IFERROR(INDEX(DeptName,MATCH($C4311,DeptTag,0)),"UNALLOCATED"))</f>
        <v/>
      </c>
      <c r="E4311">
        <f>IF(GL_Paste!$B4308="","",IFERROR(INDEX(AcctCat,MATCH(GL_Paste!$B4308&amp;"",AcctCode,0)),"UNKNOWN"))</f>
        <v/>
      </c>
      <c r="F4311">
        <f>IF(GL_Paste!$B4308="","",IFERROR(INDEX(AcctSub,MATCH(GL_Paste!$B4308&amp;"",AcctCode,0)),"UNKNOWN"))</f>
        <v/>
      </c>
    </row>
    <row r="4312">
      <c r="A4312" s="40">
        <f>IF(GL_Paste!$B4309="","",N(GL_Paste!$H4309)-N(GL_Paste!$G4309))</f>
        <v/>
      </c>
      <c r="B4312" s="43">
        <f>IF(GL_Paste!$B4309="","",DATE(YEAR(GL_Paste!$E4309),MONTH(GL_Paste!$E4309),1))</f>
        <v/>
      </c>
      <c r="C4312">
        <f>IF(GL_Paste!$B4309="","",IF(TRIM(GL_Paste!$M4309)&lt;&gt;"",TRIM(GL_Paste!$M4309),IFERROR(MID(GL_Paste!$I4309,FIND("[",GL_Paste!$I4309)+1,FIND("]",GL_Paste!$I4309)-FIND("[",GL_Paste!$I4309)-1),"")))</f>
        <v/>
      </c>
      <c r="D4312">
        <f>IF(GL_Paste!$B4309="","",IFERROR(INDEX(DeptName,MATCH($C4312,DeptTag,0)),"UNALLOCATED"))</f>
        <v/>
      </c>
      <c r="E4312">
        <f>IF(GL_Paste!$B4309="","",IFERROR(INDEX(AcctCat,MATCH(GL_Paste!$B4309&amp;"",AcctCode,0)),"UNKNOWN"))</f>
        <v/>
      </c>
      <c r="F4312">
        <f>IF(GL_Paste!$B4309="","",IFERROR(INDEX(AcctSub,MATCH(GL_Paste!$B4309&amp;"",AcctCode,0)),"UNKNOWN"))</f>
        <v/>
      </c>
    </row>
    <row r="4313">
      <c r="A4313" s="40">
        <f>IF(GL_Paste!$B4310="","",N(GL_Paste!$H4310)-N(GL_Paste!$G4310))</f>
        <v/>
      </c>
      <c r="B4313" s="43">
        <f>IF(GL_Paste!$B4310="","",DATE(YEAR(GL_Paste!$E4310),MONTH(GL_Paste!$E4310),1))</f>
        <v/>
      </c>
      <c r="C4313">
        <f>IF(GL_Paste!$B4310="","",IF(TRIM(GL_Paste!$M4310)&lt;&gt;"",TRIM(GL_Paste!$M4310),IFERROR(MID(GL_Paste!$I4310,FIND("[",GL_Paste!$I4310)+1,FIND("]",GL_Paste!$I4310)-FIND("[",GL_Paste!$I4310)-1),"")))</f>
        <v/>
      </c>
      <c r="D4313">
        <f>IF(GL_Paste!$B4310="","",IFERROR(INDEX(DeptName,MATCH($C4313,DeptTag,0)),"UNALLOCATED"))</f>
        <v/>
      </c>
      <c r="E4313">
        <f>IF(GL_Paste!$B4310="","",IFERROR(INDEX(AcctCat,MATCH(GL_Paste!$B4310&amp;"",AcctCode,0)),"UNKNOWN"))</f>
        <v/>
      </c>
      <c r="F4313">
        <f>IF(GL_Paste!$B4310="","",IFERROR(INDEX(AcctSub,MATCH(GL_Paste!$B4310&amp;"",AcctCode,0)),"UNKNOWN"))</f>
        <v/>
      </c>
    </row>
    <row r="4314">
      <c r="A4314" s="40">
        <f>IF(GL_Paste!$B4311="","",N(GL_Paste!$H4311)-N(GL_Paste!$G4311))</f>
        <v/>
      </c>
      <c r="B4314" s="43">
        <f>IF(GL_Paste!$B4311="","",DATE(YEAR(GL_Paste!$E4311),MONTH(GL_Paste!$E4311),1))</f>
        <v/>
      </c>
      <c r="C4314">
        <f>IF(GL_Paste!$B4311="","",IF(TRIM(GL_Paste!$M4311)&lt;&gt;"",TRIM(GL_Paste!$M4311),IFERROR(MID(GL_Paste!$I4311,FIND("[",GL_Paste!$I4311)+1,FIND("]",GL_Paste!$I4311)-FIND("[",GL_Paste!$I4311)-1),"")))</f>
        <v/>
      </c>
      <c r="D4314">
        <f>IF(GL_Paste!$B4311="","",IFERROR(INDEX(DeptName,MATCH($C4314,DeptTag,0)),"UNALLOCATED"))</f>
        <v/>
      </c>
      <c r="E4314">
        <f>IF(GL_Paste!$B4311="","",IFERROR(INDEX(AcctCat,MATCH(GL_Paste!$B4311&amp;"",AcctCode,0)),"UNKNOWN"))</f>
        <v/>
      </c>
      <c r="F4314">
        <f>IF(GL_Paste!$B4311="","",IFERROR(INDEX(AcctSub,MATCH(GL_Paste!$B4311&amp;"",AcctCode,0)),"UNKNOWN"))</f>
        <v/>
      </c>
    </row>
    <row r="4315">
      <c r="A4315" s="40">
        <f>IF(GL_Paste!$B4312="","",N(GL_Paste!$H4312)-N(GL_Paste!$G4312))</f>
        <v/>
      </c>
      <c r="B4315" s="43">
        <f>IF(GL_Paste!$B4312="","",DATE(YEAR(GL_Paste!$E4312),MONTH(GL_Paste!$E4312),1))</f>
        <v/>
      </c>
      <c r="C4315">
        <f>IF(GL_Paste!$B4312="","",IF(TRIM(GL_Paste!$M4312)&lt;&gt;"",TRIM(GL_Paste!$M4312),IFERROR(MID(GL_Paste!$I4312,FIND("[",GL_Paste!$I4312)+1,FIND("]",GL_Paste!$I4312)-FIND("[",GL_Paste!$I4312)-1),"")))</f>
        <v/>
      </c>
      <c r="D4315">
        <f>IF(GL_Paste!$B4312="","",IFERROR(INDEX(DeptName,MATCH($C4315,DeptTag,0)),"UNALLOCATED"))</f>
        <v/>
      </c>
      <c r="E4315">
        <f>IF(GL_Paste!$B4312="","",IFERROR(INDEX(AcctCat,MATCH(GL_Paste!$B4312&amp;"",AcctCode,0)),"UNKNOWN"))</f>
        <v/>
      </c>
      <c r="F4315">
        <f>IF(GL_Paste!$B4312="","",IFERROR(INDEX(AcctSub,MATCH(GL_Paste!$B4312&amp;"",AcctCode,0)),"UNKNOWN"))</f>
        <v/>
      </c>
    </row>
    <row r="4316">
      <c r="A4316" s="40">
        <f>IF(GL_Paste!$B4313="","",N(GL_Paste!$H4313)-N(GL_Paste!$G4313))</f>
        <v/>
      </c>
      <c r="B4316" s="43">
        <f>IF(GL_Paste!$B4313="","",DATE(YEAR(GL_Paste!$E4313),MONTH(GL_Paste!$E4313),1))</f>
        <v/>
      </c>
      <c r="C4316">
        <f>IF(GL_Paste!$B4313="","",IF(TRIM(GL_Paste!$M4313)&lt;&gt;"",TRIM(GL_Paste!$M4313),IFERROR(MID(GL_Paste!$I4313,FIND("[",GL_Paste!$I4313)+1,FIND("]",GL_Paste!$I4313)-FIND("[",GL_Paste!$I4313)-1),"")))</f>
        <v/>
      </c>
      <c r="D4316">
        <f>IF(GL_Paste!$B4313="","",IFERROR(INDEX(DeptName,MATCH($C4316,DeptTag,0)),"UNALLOCATED"))</f>
        <v/>
      </c>
      <c r="E4316">
        <f>IF(GL_Paste!$B4313="","",IFERROR(INDEX(AcctCat,MATCH(GL_Paste!$B4313&amp;"",AcctCode,0)),"UNKNOWN"))</f>
        <v/>
      </c>
      <c r="F4316">
        <f>IF(GL_Paste!$B4313="","",IFERROR(INDEX(AcctSub,MATCH(GL_Paste!$B4313&amp;"",AcctCode,0)),"UNKNOWN"))</f>
        <v/>
      </c>
    </row>
    <row r="4317">
      <c r="A4317" s="40">
        <f>IF(GL_Paste!$B4314="","",N(GL_Paste!$H4314)-N(GL_Paste!$G4314))</f>
        <v/>
      </c>
      <c r="B4317" s="43">
        <f>IF(GL_Paste!$B4314="","",DATE(YEAR(GL_Paste!$E4314),MONTH(GL_Paste!$E4314),1))</f>
        <v/>
      </c>
      <c r="C4317">
        <f>IF(GL_Paste!$B4314="","",IF(TRIM(GL_Paste!$M4314)&lt;&gt;"",TRIM(GL_Paste!$M4314),IFERROR(MID(GL_Paste!$I4314,FIND("[",GL_Paste!$I4314)+1,FIND("]",GL_Paste!$I4314)-FIND("[",GL_Paste!$I4314)-1),"")))</f>
        <v/>
      </c>
      <c r="D4317">
        <f>IF(GL_Paste!$B4314="","",IFERROR(INDEX(DeptName,MATCH($C4317,DeptTag,0)),"UNALLOCATED"))</f>
        <v/>
      </c>
      <c r="E4317">
        <f>IF(GL_Paste!$B4314="","",IFERROR(INDEX(AcctCat,MATCH(GL_Paste!$B4314&amp;"",AcctCode,0)),"UNKNOWN"))</f>
        <v/>
      </c>
      <c r="F4317">
        <f>IF(GL_Paste!$B4314="","",IFERROR(INDEX(AcctSub,MATCH(GL_Paste!$B4314&amp;"",AcctCode,0)),"UNKNOWN"))</f>
        <v/>
      </c>
    </row>
    <row r="4318">
      <c r="A4318" s="40">
        <f>IF(GL_Paste!$B4315="","",N(GL_Paste!$H4315)-N(GL_Paste!$G4315))</f>
        <v/>
      </c>
      <c r="B4318" s="43">
        <f>IF(GL_Paste!$B4315="","",DATE(YEAR(GL_Paste!$E4315),MONTH(GL_Paste!$E4315),1))</f>
        <v/>
      </c>
      <c r="C4318">
        <f>IF(GL_Paste!$B4315="","",IF(TRIM(GL_Paste!$M4315)&lt;&gt;"",TRIM(GL_Paste!$M4315),IFERROR(MID(GL_Paste!$I4315,FIND("[",GL_Paste!$I4315)+1,FIND("]",GL_Paste!$I4315)-FIND("[",GL_Paste!$I4315)-1),"")))</f>
        <v/>
      </c>
      <c r="D4318">
        <f>IF(GL_Paste!$B4315="","",IFERROR(INDEX(DeptName,MATCH($C4318,DeptTag,0)),"UNALLOCATED"))</f>
        <v/>
      </c>
      <c r="E4318">
        <f>IF(GL_Paste!$B4315="","",IFERROR(INDEX(AcctCat,MATCH(GL_Paste!$B4315&amp;"",AcctCode,0)),"UNKNOWN"))</f>
        <v/>
      </c>
      <c r="F4318">
        <f>IF(GL_Paste!$B4315="","",IFERROR(INDEX(AcctSub,MATCH(GL_Paste!$B4315&amp;"",AcctCode,0)),"UNKNOWN"))</f>
        <v/>
      </c>
    </row>
    <row r="4319">
      <c r="A4319" s="40">
        <f>IF(GL_Paste!$B4316="","",N(GL_Paste!$H4316)-N(GL_Paste!$G4316))</f>
        <v/>
      </c>
      <c r="B4319" s="43">
        <f>IF(GL_Paste!$B4316="","",DATE(YEAR(GL_Paste!$E4316),MONTH(GL_Paste!$E4316),1))</f>
        <v/>
      </c>
      <c r="C4319">
        <f>IF(GL_Paste!$B4316="","",IF(TRIM(GL_Paste!$M4316)&lt;&gt;"",TRIM(GL_Paste!$M4316),IFERROR(MID(GL_Paste!$I4316,FIND("[",GL_Paste!$I4316)+1,FIND("]",GL_Paste!$I4316)-FIND("[",GL_Paste!$I4316)-1),"")))</f>
        <v/>
      </c>
      <c r="D4319">
        <f>IF(GL_Paste!$B4316="","",IFERROR(INDEX(DeptName,MATCH($C4319,DeptTag,0)),"UNALLOCATED"))</f>
        <v/>
      </c>
      <c r="E4319">
        <f>IF(GL_Paste!$B4316="","",IFERROR(INDEX(AcctCat,MATCH(GL_Paste!$B4316&amp;"",AcctCode,0)),"UNKNOWN"))</f>
        <v/>
      </c>
      <c r="F4319">
        <f>IF(GL_Paste!$B4316="","",IFERROR(INDEX(AcctSub,MATCH(GL_Paste!$B4316&amp;"",AcctCode,0)),"UNKNOWN"))</f>
        <v/>
      </c>
    </row>
    <row r="4320">
      <c r="A4320" s="40">
        <f>IF(GL_Paste!$B4317="","",N(GL_Paste!$H4317)-N(GL_Paste!$G4317))</f>
        <v/>
      </c>
      <c r="B4320" s="43">
        <f>IF(GL_Paste!$B4317="","",DATE(YEAR(GL_Paste!$E4317),MONTH(GL_Paste!$E4317),1))</f>
        <v/>
      </c>
      <c r="C4320">
        <f>IF(GL_Paste!$B4317="","",IF(TRIM(GL_Paste!$M4317)&lt;&gt;"",TRIM(GL_Paste!$M4317),IFERROR(MID(GL_Paste!$I4317,FIND("[",GL_Paste!$I4317)+1,FIND("]",GL_Paste!$I4317)-FIND("[",GL_Paste!$I4317)-1),"")))</f>
        <v/>
      </c>
      <c r="D4320">
        <f>IF(GL_Paste!$B4317="","",IFERROR(INDEX(DeptName,MATCH($C4320,DeptTag,0)),"UNALLOCATED"))</f>
        <v/>
      </c>
      <c r="E4320">
        <f>IF(GL_Paste!$B4317="","",IFERROR(INDEX(AcctCat,MATCH(GL_Paste!$B4317&amp;"",AcctCode,0)),"UNKNOWN"))</f>
        <v/>
      </c>
      <c r="F4320">
        <f>IF(GL_Paste!$B4317="","",IFERROR(INDEX(AcctSub,MATCH(GL_Paste!$B4317&amp;"",AcctCode,0)),"UNKNOWN"))</f>
        <v/>
      </c>
    </row>
    <row r="4321">
      <c r="A4321" s="40">
        <f>IF(GL_Paste!$B4318="","",N(GL_Paste!$H4318)-N(GL_Paste!$G4318))</f>
        <v/>
      </c>
      <c r="B4321" s="43">
        <f>IF(GL_Paste!$B4318="","",DATE(YEAR(GL_Paste!$E4318),MONTH(GL_Paste!$E4318),1))</f>
        <v/>
      </c>
      <c r="C4321">
        <f>IF(GL_Paste!$B4318="","",IF(TRIM(GL_Paste!$M4318)&lt;&gt;"",TRIM(GL_Paste!$M4318),IFERROR(MID(GL_Paste!$I4318,FIND("[",GL_Paste!$I4318)+1,FIND("]",GL_Paste!$I4318)-FIND("[",GL_Paste!$I4318)-1),"")))</f>
        <v/>
      </c>
      <c r="D4321">
        <f>IF(GL_Paste!$B4318="","",IFERROR(INDEX(DeptName,MATCH($C4321,DeptTag,0)),"UNALLOCATED"))</f>
        <v/>
      </c>
      <c r="E4321">
        <f>IF(GL_Paste!$B4318="","",IFERROR(INDEX(AcctCat,MATCH(GL_Paste!$B4318&amp;"",AcctCode,0)),"UNKNOWN"))</f>
        <v/>
      </c>
      <c r="F4321">
        <f>IF(GL_Paste!$B4318="","",IFERROR(INDEX(AcctSub,MATCH(GL_Paste!$B4318&amp;"",AcctCode,0)),"UNKNOWN"))</f>
        <v/>
      </c>
    </row>
    <row r="4322">
      <c r="A4322" s="40">
        <f>IF(GL_Paste!$B4319="","",N(GL_Paste!$H4319)-N(GL_Paste!$G4319))</f>
        <v/>
      </c>
      <c r="B4322" s="43">
        <f>IF(GL_Paste!$B4319="","",DATE(YEAR(GL_Paste!$E4319),MONTH(GL_Paste!$E4319),1))</f>
        <v/>
      </c>
      <c r="C4322">
        <f>IF(GL_Paste!$B4319="","",IF(TRIM(GL_Paste!$M4319)&lt;&gt;"",TRIM(GL_Paste!$M4319),IFERROR(MID(GL_Paste!$I4319,FIND("[",GL_Paste!$I4319)+1,FIND("]",GL_Paste!$I4319)-FIND("[",GL_Paste!$I4319)-1),"")))</f>
        <v/>
      </c>
      <c r="D4322">
        <f>IF(GL_Paste!$B4319="","",IFERROR(INDEX(DeptName,MATCH($C4322,DeptTag,0)),"UNALLOCATED"))</f>
        <v/>
      </c>
      <c r="E4322">
        <f>IF(GL_Paste!$B4319="","",IFERROR(INDEX(AcctCat,MATCH(GL_Paste!$B4319&amp;"",AcctCode,0)),"UNKNOWN"))</f>
        <v/>
      </c>
      <c r="F4322">
        <f>IF(GL_Paste!$B4319="","",IFERROR(INDEX(AcctSub,MATCH(GL_Paste!$B4319&amp;"",AcctCode,0)),"UNKNOWN"))</f>
        <v/>
      </c>
    </row>
    <row r="4323">
      <c r="A4323" s="40">
        <f>IF(GL_Paste!$B4320="","",N(GL_Paste!$H4320)-N(GL_Paste!$G4320))</f>
        <v/>
      </c>
      <c r="B4323" s="43">
        <f>IF(GL_Paste!$B4320="","",DATE(YEAR(GL_Paste!$E4320),MONTH(GL_Paste!$E4320),1))</f>
        <v/>
      </c>
      <c r="C4323">
        <f>IF(GL_Paste!$B4320="","",IF(TRIM(GL_Paste!$M4320)&lt;&gt;"",TRIM(GL_Paste!$M4320),IFERROR(MID(GL_Paste!$I4320,FIND("[",GL_Paste!$I4320)+1,FIND("]",GL_Paste!$I4320)-FIND("[",GL_Paste!$I4320)-1),"")))</f>
        <v/>
      </c>
      <c r="D4323">
        <f>IF(GL_Paste!$B4320="","",IFERROR(INDEX(DeptName,MATCH($C4323,DeptTag,0)),"UNALLOCATED"))</f>
        <v/>
      </c>
      <c r="E4323">
        <f>IF(GL_Paste!$B4320="","",IFERROR(INDEX(AcctCat,MATCH(GL_Paste!$B4320&amp;"",AcctCode,0)),"UNKNOWN"))</f>
        <v/>
      </c>
      <c r="F4323">
        <f>IF(GL_Paste!$B4320="","",IFERROR(INDEX(AcctSub,MATCH(GL_Paste!$B4320&amp;"",AcctCode,0)),"UNKNOWN"))</f>
        <v/>
      </c>
    </row>
    <row r="4324">
      <c r="A4324" s="40">
        <f>IF(GL_Paste!$B4321="","",N(GL_Paste!$H4321)-N(GL_Paste!$G4321))</f>
        <v/>
      </c>
      <c r="B4324" s="43">
        <f>IF(GL_Paste!$B4321="","",DATE(YEAR(GL_Paste!$E4321),MONTH(GL_Paste!$E4321),1))</f>
        <v/>
      </c>
      <c r="C4324">
        <f>IF(GL_Paste!$B4321="","",IF(TRIM(GL_Paste!$M4321)&lt;&gt;"",TRIM(GL_Paste!$M4321),IFERROR(MID(GL_Paste!$I4321,FIND("[",GL_Paste!$I4321)+1,FIND("]",GL_Paste!$I4321)-FIND("[",GL_Paste!$I4321)-1),"")))</f>
        <v/>
      </c>
      <c r="D4324">
        <f>IF(GL_Paste!$B4321="","",IFERROR(INDEX(DeptName,MATCH($C4324,DeptTag,0)),"UNALLOCATED"))</f>
        <v/>
      </c>
      <c r="E4324">
        <f>IF(GL_Paste!$B4321="","",IFERROR(INDEX(AcctCat,MATCH(GL_Paste!$B4321&amp;"",AcctCode,0)),"UNKNOWN"))</f>
        <v/>
      </c>
      <c r="F4324">
        <f>IF(GL_Paste!$B4321="","",IFERROR(INDEX(AcctSub,MATCH(GL_Paste!$B4321&amp;"",AcctCode,0)),"UNKNOWN"))</f>
        <v/>
      </c>
    </row>
    <row r="4325">
      <c r="A4325" s="40">
        <f>IF(GL_Paste!$B4322="","",N(GL_Paste!$H4322)-N(GL_Paste!$G4322))</f>
        <v/>
      </c>
      <c r="B4325" s="43">
        <f>IF(GL_Paste!$B4322="","",DATE(YEAR(GL_Paste!$E4322),MONTH(GL_Paste!$E4322),1))</f>
        <v/>
      </c>
      <c r="C4325">
        <f>IF(GL_Paste!$B4322="","",IF(TRIM(GL_Paste!$M4322)&lt;&gt;"",TRIM(GL_Paste!$M4322),IFERROR(MID(GL_Paste!$I4322,FIND("[",GL_Paste!$I4322)+1,FIND("]",GL_Paste!$I4322)-FIND("[",GL_Paste!$I4322)-1),"")))</f>
        <v/>
      </c>
      <c r="D4325">
        <f>IF(GL_Paste!$B4322="","",IFERROR(INDEX(DeptName,MATCH($C4325,DeptTag,0)),"UNALLOCATED"))</f>
        <v/>
      </c>
      <c r="E4325">
        <f>IF(GL_Paste!$B4322="","",IFERROR(INDEX(AcctCat,MATCH(GL_Paste!$B4322&amp;"",AcctCode,0)),"UNKNOWN"))</f>
        <v/>
      </c>
      <c r="F4325">
        <f>IF(GL_Paste!$B4322="","",IFERROR(INDEX(AcctSub,MATCH(GL_Paste!$B4322&amp;"",AcctCode,0)),"UNKNOWN"))</f>
        <v/>
      </c>
    </row>
    <row r="4326">
      <c r="A4326" s="40">
        <f>IF(GL_Paste!$B4323="","",N(GL_Paste!$H4323)-N(GL_Paste!$G4323))</f>
        <v/>
      </c>
      <c r="B4326" s="43">
        <f>IF(GL_Paste!$B4323="","",DATE(YEAR(GL_Paste!$E4323),MONTH(GL_Paste!$E4323),1))</f>
        <v/>
      </c>
      <c r="C4326">
        <f>IF(GL_Paste!$B4323="","",IF(TRIM(GL_Paste!$M4323)&lt;&gt;"",TRIM(GL_Paste!$M4323),IFERROR(MID(GL_Paste!$I4323,FIND("[",GL_Paste!$I4323)+1,FIND("]",GL_Paste!$I4323)-FIND("[",GL_Paste!$I4323)-1),"")))</f>
        <v/>
      </c>
      <c r="D4326">
        <f>IF(GL_Paste!$B4323="","",IFERROR(INDEX(DeptName,MATCH($C4326,DeptTag,0)),"UNALLOCATED"))</f>
        <v/>
      </c>
      <c r="E4326">
        <f>IF(GL_Paste!$B4323="","",IFERROR(INDEX(AcctCat,MATCH(GL_Paste!$B4323&amp;"",AcctCode,0)),"UNKNOWN"))</f>
        <v/>
      </c>
      <c r="F4326">
        <f>IF(GL_Paste!$B4323="","",IFERROR(INDEX(AcctSub,MATCH(GL_Paste!$B4323&amp;"",AcctCode,0)),"UNKNOWN"))</f>
        <v/>
      </c>
    </row>
    <row r="4327">
      <c r="A4327" s="40">
        <f>IF(GL_Paste!$B4324="","",N(GL_Paste!$H4324)-N(GL_Paste!$G4324))</f>
        <v/>
      </c>
      <c r="B4327" s="43">
        <f>IF(GL_Paste!$B4324="","",DATE(YEAR(GL_Paste!$E4324),MONTH(GL_Paste!$E4324),1))</f>
        <v/>
      </c>
      <c r="C4327">
        <f>IF(GL_Paste!$B4324="","",IF(TRIM(GL_Paste!$M4324)&lt;&gt;"",TRIM(GL_Paste!$M4324),IFERROR(MID(GL_Paste!$I4324,FIND("[",GL_Paste!$I4324)+1,FIND("]",GL_Paste!$I4324)-FIND("[",GL_Paste!$I4324)-1),"")))</f>
        <v/>
      </c>
      <c r="D4327">
        <f>IF(GL_Paste!$B4324="","",IFERROR(INDEX(DeptName,MATCH($C4327,DeptTag,0)),"UNALLOCATED"))</f>
        <v/>
      </c>
      <c r="E4327">
        <f>IF(GL_Paste!$B4324="","",IFERROR(INDEX(AcctCat,MATCH(GL_Paste!$B4324&amp;"",AcctCode,0)),"UNKNOWN"))</f>
        <v/>
      </c>
      <c r="F4327">
        <f>IF(GL_Paste!$B4324="","",IFERROR(INDEX(AcctSub,MATCH(GL_Paste!$B4324&amp;"",AcctCode,0)),"UNKNOWN"))</f>
        <v/>
      </c>
    </row>
    <row r="4328">
      <c r="A4328" s="40">
        <f>IF(GL_Paste!$B4325="","",N(GL_Paste!$H4325)-N(GL_Paste!$G4325))</f>
        <v/>
      </c>
      <c r="B4328" s="43">
        <f>IF(GL_Paste!$B4325="","",DATE(YEAR(GL_Paste!$E4325),MONTH(GL_Paste!$E4325),1))</f>
        <v/>
      </c>
      <c r="C4328">
        <f>IF(GL_Paste!$B4325="","",IF(TRIM(GL_Paste!$M4325)&lt;&gt;"",TRIM(GL_Paste!$M4325),IFERROR(MID(GL_Paste!$I4325,FIND("[",GL_Paste!$I4325)+1,FIND("]",GL_Paste!$I4325)-FIND("[",GL_Paste!$I4325)-1),"")))</f>
        <v/>
      </c>
      <c r="D4328">
        <f>IF(GL_Paste!$B4325="","",IFERROR(INDEX(DeptName,MATCH($C4328,DeptTag,0)),"UNALLOCATED"))</f>
        <v/>
      </c>
      <c r="E4328">
        <f>IF(GL_Paste!$B4325="","",IFERROR(INDEX(AcctCat,MATCH(GL_Paste!$B4325&amp;"",AcctCode,0)),"UNKNOWN"))</f>
        <v/>
      </c>
      <c r="F4328">
        <f>IF(GL_Paste!$B4325="","",IFERROR(INDEX(AcctSub,MATCH(GL_Paste!$B4325&amp;"",AcctCode,0)),"UNKNOWN"))</f>
        <v/>
      </c>
    </row>
    <row r="4329">
      <c r="A4329" s="40">
        <f>IF(GL_Paste!$B4326="","",N(GL_Paste!$H4326)-N(GL_Paste!$G4326))</f>
        <v/>
      </c>
      <c r="B4329" s="43">
        <f>IF(GL_Paste!$B4326="","",DATE(YEAR(GL_Paste!$E4326),MONTH(GL_Paste!$E4326),1))</f>
        <v/>
      </c>
      <c r="C4329">
        <f>IF(GL_Paste!$B4326="","",IF(TRIM(GL_Paste!$M4326)&lt;&gt;"",TRIM(GL_Paste!$M4326),IFERROR(MID(GL_Paste!$I4326,FIND("[",GL_Paste!$I4326)+1,FIND("]",GL_Paste!$I4326)-FIND("[",GL_Paste!$I4326)-1),"")))</f>
        <v/>
      </c>
      <c r="D4329">
        <f>IF(GL_Paste!$B4326="","",IFERROR(INDEX(DeptName,MATCH($C4329,DeptTag,0)),"UNALLOCATED"))</f>
        <v/>
      </c>
      <c r="E4329">
        <f>IF(GL_Paste!$B4326="","",IFERROR(INDEX(AcctCat,MATCH(GL_Paste!$B4326&amp;"",AcctCode,0)),"UNKNOWN"))</f>
        <v/>
      </c>
      <c r="F4329">
        <f>IF(GL_Paste!$B4326="","",IFERROR(INDEX(AcctSub,MATCH(GL_Paste!$B4326&amp;"",AcctCode,0)),"UNKNOWN"))</f>
        <v/>
      </c>
    </row>
    <row r="4330">
      <c r="A4330" s="40">
        <f>IF(GL_Paste!$B4327="","",N(GL_Paste!$H4327)-N(GL_Paste!$G4327))</f>
        <v/>
      </c>
      <c r="B4330" s="43">
        <f>IF(GL_Paste!$B4327="","",DATE(YEAR(GL_Paste!$E4327),MONTH(GL_Paste!$E4327),1))</f>
        <v/>
      </c>
      <c r="C4330">
        <f>IF(GL_Paste!$B4327="","",IF(TRIM(GL_Paste!$M4327)&lt;&gt;"",TRIM(GL_Paste!$M4327),IFERROR(MID(GL_Paste!$I4327,FIND("[",GL_Paste!$I4327)+1,FIND("]",GL_Paste!$I4327)-FIND("[",GL_Paste!$I4327)-1),"")))</f>
        <v/>
      </c>
      <c r="D4330">
        <f>IF(GL_Paste!$B4327="","",IFERROR(INDEX(DeptName,MATCH($C4330,DeptTag,0)),"UNALLOCATED"))</f>
        <v/>
      </c>
      <c r="E4330">
        <f>IF(GL_Paste!$B4327="","",IFERROR(INDEX(AcctCat,MATCH(GL_Paste!$B4327&amp;"",AcctCode,0)),"UNKNOWN"))</f>
        <v/>
      </c>
      <c r="F4330">
        <f>IF(GL_Paste!$B4327="","",IFERROR(INDEX(AcctSub,MATCH(GL_Paste!$B4327&amp;"",AcctCode,0)),"UNKNOWN"))</f>
        <v/>
      </c>
    </row>
    <row r="4331">
      <c r="A4331" s="40">
        <f>IF(GL_Paste!$B4328="","",N(GL_Paste!$H4328)-N(GL_Paste!$G4328))</f>
        <v/>
      </c>
      <c r="B4331" s="43">
        <f>IF(GL_Paste!$B4328="","",DATE(YEAR(GL_Paste!$E4328),MONTH(GL_Paste!$E4328),1))</f>
        <v/>
      </c>
      <c r="C4331">
        <f>IF(GL_Paste!$B4328="","",IF(TRIM(GL_Paste!$M4328)&lt;&gt;"",TRIM(GL_Paste!$M4328),IFERROR(MID(GL_Paste!$I4328,FIND("[",GL_Paste!$I4328)+1,FIND("]",GL_Paste!$I4328)-FIND("[",GL_Paste!$I4328)-1),"")))</f>
        <v/>
      </c>
      <c r="D4331">
        <f>IF(GL_Paste!$B4328="","",IFERROR(INDEX(DeptName,MATCH($C4331,DeptTag,0)),"UNALLOCATED"))</f>
        <v/>
      </c>
      <c r="E4331">
        <f>IF(GL_Paste!$B4328="","",IFERROR(INDEX(AcctCat,MATCH(GL_Paste!$B4328&amp;"",AcctCode,0)),"UNKNOWN"))</f>
        <v/>
      </c>
      <c r="F4331">
        <f>IF(GL_Paste!$B4328="","",IFERROR(INDEX(AcctSub,MATCH(GL_Paste!$B4328&amp;"",AcctCode,0)),"UNKNOWN"))</f>
        <v/>
      </c>
    </row>
    <row r="4332">
      <c r="A4332" s="40">
        <f>IF(GL_Paste!$B4329="","",N(GL_Paste!$H4329)-N(GL_Paste!$G4329))</f>
        <v/>
      </c>
      <c r="B4332" s="43">
        <f>IF(GL_Paste!$B4329="","",DATE(YEAR(GL_Paste!$E4329),MONTH(GL_Paste!$E4329),1))</f>
        <v/>
      </c>
      <c r="C4332">
        <f>IF(GL_Paste!$B4329="","",IF(TRIM(GL_Paste!$M4329)&lt;&gt;"",TRIM(GL_Paste!$M4329),IFERROR(MID(GL_Paste!$I4329,FIND("[",GL_Paste!$I4329)+1,FIND("]",GL_Paste!$I4329)-FIND("[",GL_Paste!$I4329)-1),"")))</f>
        <v/>
      </c>
      <c r="D4332">
        <f>IF(GL_Paste!$B4329="","",IFERROR(INDEX(DeptName,MATCH($C4332,DeptTag,0)),"UNALLOCATED"))</f>
        <v/>
      </c>
      <c r="E4332">
        <f>IF(GL_Paste!$B4329="","",IFERROR(INDEX(AcctCat,MATCH(GL_Paste!$B4329&amp;"",AcctCode,0)),"UNKNOWN"))</f>
        <v/>
      </c>
      <c r="F4332">
        <f>IF(GL_Paste!$B4329="","",IFERROR(INDEX(AcctSub,MATCH(GL_Paste!$B4329&amp;"",AcctCode,0)),"UNKNOWN"))</f>
        <v/>
      </c>
    </row>
    <row r="4333">
      <c r="A4333" s="40">
        <f>IF(GL_Paste!$B4330="","",N(GL_Paste!$H4330)-N(GL_Paste!$G4330))</f>
        <v/>
      </c>
      <c r="B4333" s="43">
        <f>IF(GL_Paste!$B4330="","",DATE(YEAR(GL_Paste!$E4330),MONTH(GL_Paste!$E4330),1))</f>
        <v/>
      </c>
      <c r="C4333">
        <f>IF(GL_Paste!$B4330="","",IF(TRIM(GL_Paste!$M4330)&lt;&gt;"",TRIM(GL_Paste!$M4330),IFERROR(MID(GL_Paste!$I4330,FIND("[",GL_Paste!$I4330)+1,FIND("]",GL_Paste!$I4330)-FIND("[",GL_Paste!$I4330)-1),"")))</f>
        <v/>
      </c>
      <c r="D4333">
        <f>IF(GL_Paste!$B4330="","",IFERROR(INDEX(DeptName,MATCH($C4333,DeptTag,0)),"UNALLOCATED"))</f>
        <v/>
      </c>
      <c r="E4333">
        <f>IF(GL_Paste!$B4330="","",IFERROR(INDEX(AcctCat,MATCH(GL_Paste!$B4330&amp;"",AcctCode,0)),"UNKNOWN"))</f>
        <v/>
      </c>
      <c r="F4333">
        <f>IF(GL_Paste!$B4330="","",IFERROR(INDEX(AcctSub,MATCH(GL_Paste!$B4330&amp;"",AcctCode,0)),"UNKNOWN"))</f>
        <v/>
      </c>
    </row>
    <row r="4334">
      <c r="A4334" s="40">
        <f>IF(GL_Paste!$B4331="","",N(GL_Paste!$H4331)-N(GL_Paste!$G4331))</f>
        <v/>
      </c>
      <c r="B4334" s="43">
        <f>IF(GL_Paste!$B4331="","",DATE(YEAR(GL_Paste!$E4331),MONTH(GL_Paste!$E4331),1))</f>
        <v/>
      </c>
      <c r="C4334">
        <f>IF(GL_Paste!$B4331="","",IF(TRIM(GL_Paste!$M4331)&lt;&gt;"",TRIM(GL_Paste!$M4331),IFERROR(MID(GL_Paste!$I4331,FIND("[",GL_Paste!$I4331)+1,FIND("]",GL_Paste!$I4331)-FIND("[",GL_Paste!$I4331)-1),"")))</f>
        <v/>
      </c>
      <c r="D4334">
        <f>IF(GL_Paste!$B4331="","",IFERROR(INDEX(DeptName,MATCH($C4334,DeptTag,0)),"UNALLOCATED"))</f>
        <v/>
      </c>
      <c r="E4334">
        <f>IF(GL_Paste!$B4331="","",IFERROR(INDEX(AcctCat,MATCH(GL_Paste!$B4331&amp;"",AcctCode,0)),"UNKNOWN"))</f>
        <v/>
      </c>
      <c r="F4334">
        <f>IF(GL_Paste!$B4331="","",IFERROR(INDEX(AcctSub,MATCH(GL_Paste!$B4331&amp;"",AcctCode,0)),"UNKNOWN"))</f>
        <v/>
      </c>
    </row>
    <row r="4335">
      <c r="A4335" s="40">
        <f>IF(GL_Paste!$B4332="","",N(GL_Paste!$H4332)-N(GL_Paste!$G4332))</f>
        <v/>
      </c>
      <c r="B4335" s="43">
        <f>IF(GL_Paste!$B4332="","",DATE(YEAR(GL_Paste!$E4332),MONTH(GL_Paste!$E4332),1))</f>
        <v/>
      </c>
      <c r="C4335">
        <f>IF(GL_Paste!$B4332="","",IF(TRIM(GL_Paste!$M4332)&lt;&gt;"",TRIM(GL_Paste!$M4332),IFERROR(MID(GL_Paste!$I4332,FIND("[",GL_Paste!$I4332)+1,FIND("]",GL_Paste!$I4332)-FIND("[",GL_Paste!$I4332)-1),"")))</f>
        <v/>
      </c>
      <c r="D4335">
        <f>IF(GL_Paste!$B4332="","",IFERROR(INDEX(DeptName,MATCH($C4335,DeptTag,0)),"UNALLOCATED"))</f>
        <v/>
      </c>
      <c r="E4335">
        <f>IF(GL_Paste!$B4332="","",IFERROR(INDEX(AcctCat,MATCH(GL_Paste!$B4332&amp;"",AcctCode,0)),"UNKNOWN"))</f>
        <v/>
      </c>
      <c r="F4335">
        <f>IF(GL_Paste!$B4332="","",IFERROR(INDEX(AcctSub,MATCH(GL_Paste!$B4332&amp;"",AcctCode,0)),"UNKNOWN"))</f>
        <v/>
      </c>
    </row>
    <row r="4336">
      <c r="A4336" s="40">
        <f>IF(GL_Paste!$B4333="","",N(GL_Paste!$H4333)-N(GL_Paste!$G4333))</f>
        <v/>
      </c>
      <c r="B4336" s="43">
        <f>IF(GL_Paste!$B4333="","",DATE(YEAR(GL_Paste!$E4333),MONTH(GL_Paste!$E4333),1))</f>
        <v/>
      </c>
      <c r="C4336">
        <f>IF(GL_Paste!$B4333="","",IF(TRIM(GL_Paste!$M4333)&lt;&gt;"",TRIM(GL_Paste!$M4333),IFERROR(MID(GL_Paste!$I4333,FIND("[",GL_Paste!$I4333)+1,FIND("]",GL_Paste!$I4333)-FIND("[",GL_Paste!$I4333)-1),"")))</f>
        <v/>
      </c>
      <c r="D4336">
        <f>IF(GL_Paste!$B4333="","",IFERROR(INDEX(DeptName,MATCH($C4336,DeptTag,0)),"UNALLOCATED"))</f>
        <v/>
      </c>
      <c r="E4336">
        <f>IF(GL_Paste!$B4333="","",IFERROR(INDEX(AcctCat,MATCH(GL_Paste!$B4333&amp;"",AcctCode,0)),"UNKNOWN"))</f>
        <v/>
      </c>
      <c r="F4336">
        <f>IF(GL_Paste!$B4333="","",IFERROR(INDEX(AcctSub,MATCH(GL_Paste!$B4333&amp;"",AcctCode,0)),"UNKNOWN"))</f>
        <v/>
      </c>
    </row>
    <row r="4337">
      <c r="A4337" s="40">
        <f>IF(GL_Paste!$B4334="","",N(GL_Paste!$H4334)-N(GL_Paste!$G4334))</f>
        <v/>
      </c>
      <c r="B4337" s="43">
        <f>IF(GL_Paste!$B4334="","",DATE(YEAR(GL_Paste!$E4334),MONTH(GL_Paste!$E4334),1))</f>
        <v/>
      </c>
      <c r="C4337">
        <f>IF(GL_Paste!$B4334="","",IF(TRIM(GL_Paste!$M4334)&lt;&gt;"",TRIM(GL_Paste!$M4334),IFERROR(MID(GL_Paste!$I4334,FIND("[",GL_Paste!$I4334)+1,FIND("]",GL_Paste!$I4334)-FIND("[",GL_Paste!$I4334)-1),"")))</f>
        <v/>
      </c>
      <c r="D4337">
        <f>IF(GL_Paste!$B4334="","",IFERROR(INDEX(DeptName,MATCH($C4337,DeptTag,0)),"UNALLOCATED"))</f>
        <v/>
      </c>
      <c r="E4337">
        <f>IF(GL_Paste!$B4334="","",IFERROR(INDEX(AcctCat,MATCH(GL_Paste!$B4334&amp;"",AcctCode,0)),"UNKNOWN"))</f>
        <v/>
      </c>
      <c r="F4337">
        <f>IF(GL_Paste!$B4334="","",IFERROR(INDEX(AcctSub,MATCH(GL_Paste!$B4334&amp;"",AcctCode,0)),"UNKNOWN"))</f>
        <v/>
      </c>
    </row>
    <row r="4338">
      <c r="A4338" s="40">
        <f>IF(GL_Paste!$B4335="","",N(GL_Paste!$H4335)-N(GL_Paste!$G4335))</f>
        <v/>
      </c>
      <c r="B4338" s="43">
        <f>IF(GL_Paste!$B4335="","",DATE(YEAR(GL_Paste!$E4335),MONTH(GL_Paste!$E4335),1))</f>
        <v/>
      </c>
      <c r="C4338">
        <f>IF(GL_Paste!$B4335="","",IF(TRIM(GL_Paste!$M4335)&lt;&gt;"",TRIM(GL_Paste!$M4335),IFERROR(MID(GL_Paste!$I4335,FIND("[",GL_Paste!$I4335)+1,FIND("]",GL_Paste!$I4335)-FIND("[",GL_Paste!$I4335)-1),"")))</f>
        <v/>
      </c>
      <c r="D4338">
        <f>IF(GL_Paste!$B4335="","",IFERROR(INDEX(DeptName,MATCH($C4338,DeptTag,0)),"UNALLOCATED"))</f>
        <v/>
      </c>
      <c r="E4338">
        <f>IF(GL_Paste!$B4335="","",IFERROR(INDEX(AcctCat,MATCH(GL_Paste!$B4335&amp;"",AcctCode,0)),"UNKNOWN"))</f>
        <v/>
      </c>
      <c r="F4338">
        <f>IF(GL_Paste!$B4335="","",IFERROR(INDEX(AcctSub,MATCH(GL_Paste!$B4335&amp;"",AcctCode,0)),"UNKNOWN"))</f>
        <v/>
      </c>
    </row>
    <row r="4339">
      <c r="A4339" s="40">
        <f>IF(GL_Paste!$B4336="","",N(GL_Paste!$H4336)-N(GL_Paste!$G4336))</f>
        <v/>
      </c>
      <c r="B4339" s="43">
        <f>IF(GL_Paste!$B4336="","",DATE(YEAR(GL_Paste!$E4336),MONTH(GL_Paste!$E4336),1))</f>
        <v/>
      </c>
      <c r="C4339">
        <f>IF(GL_Paste!$B4336="","",IF(TRIM(GL_Paste!$M4336)&lt;&gt;"",TRIM(GL_Paste!$M4336),IFERROR(MID(GL_Paste!$I4336,FIND("[",GL_Paste!$I4336)+1,FIND("]",GL_Paste!$I4336)-FIND("[",GL_Paste!$I4336)-1),"")))</f>
        <v/>
      </c>
      <c r="D4339">
        <f>IF(GL_Paste!$B4336="","",IFERROR(INDEX(DeptName,MATCH($C4339,DeptTag,0)),"UNALLOCATED"))</f>
        <v/>
      </c>
      <c r="E4339">
        <f>IF(GL_Paste!$B4336="","",IFERROR(INDEX(AcctCat,MATCH(GL_Paste!$B4336&amp;"",AcctCode,0)),"UNKNOWN"))</f>
        <v/>
      </c>
      <c r="F4339">
        <f>IF(GL_Paste!$B4336="","",IFERROR(INDEX(AcctSub,MATCH(GL_Paste!$B4336&amp;"",AcctCode,0)),"UNKNOWN"))</f>
        <v/>
      </c>
    </row>
    <row r="4340">
      <c r="A4340" s="40">
        <f>IF(GL_Paste!$B4337="","",N(GL_Paste!$H4337)-N(GL_Paste!$G4337))</f>
        <v/>
      </c>
      <c r="B4340" s="43">
        <f>IF(GL_Paste!$B4337="","",DATE(YEAR(GL_Paste!$E4337),MONTH(GL_Paste!$E4337),1))</f>
        <v/>
      </c>
      <c r="C4340">
        <f>IF(GL_Paste!$B4337="","",IF(TRIM(GL_Paste!$M4337)&lt;&gt;"",TRIM(GL_Paste!$M4337),IFERROR(MID(GL_Paste!$I4337,FIND("[",GL_Paste!$I4337)+1,FIND("]",GL_Paste!$I4337)-FIND("[",GL_Paste!$I4337)-1),"")))</f>
        <v/>
      </c>
      <c r="D4340">
        <f>IF(GL_Paste!$B4337="","",IFERROR(INDEX(DeptName,MATCH($C4340,DeptTag,0)),"UNALLOCATED"))</f>
        <v/>
      </c>
      <c r="E4340">
        <f>IF(GL_Paste!$B4337="","",IFERROR(INDEX(AcctCat,MATCH(GL_Paste!$B4337&amp;"",AcctCode,0)),"UNKNOWN"))</f>
        <v/>
      </c>
      <c r="F4340">
        <f>IF(GL_Paste!$B4337="","",IFERROR(INDEX(AcctSub,MATCH(GL_Paste!$B4337&amp;"",AcctCode,0)),"UNKNOWN"))</f>
        <v/>
      </c>
    </row>
    <row r="4341">
      <c r="A4341" s="40">
        <f>IF(GL_Paste!$B4338="","",N(GL_Paste!$H4338)-N(GL_Paste!$G4338))</f>
        <v/>
      </c>
      <c r="B4341" s="43">
        <f>IF(GL_Paste!$B4338="","",DATE(YEAR(GL_Paste!$E4338),MONTH(GL_Paste!$E4338),1))</f>
        <v/>
      </c>
      <c r="C4341">
        <f>IF(GL_Paste!$B4338="","",IF(TRIM(GL_Paste!$M4338)&lt;&gt;"",TRIM(GL_Paste!$M4338),IFERROR(MID(GL_Paste!$I4338,FIND("[",GL_Paste!$I4338)+1,FIND("]",GL_Paste!$I4338)-FIND("[",GL_Paste!$I4338)-1),"")))</f>
        <v/>
      </c>
      <c r="D4341">
        <f>IF(GL_Paste!$B4338="","",IFERROR(INDEX(DeptName,MATCH($C4341,DeptTag,0)),"UNALLOCATED"))</f>
        <v/>
      </c>
      <c r="E4341">
        <f>IF(GL_Paste!$B4338="","",IFERROR(INDEX(AcctCat,MATCH(GL_Paste!$B4338&amp;"",AcctCode,0)),"UNKNOWN"))</f>
        <v/>
      </c>
      <c r="F4341">
        <f>IF(GL_Paste!$B4338="","",IFERROR(INDEX(AcctSub,MATCH(GL_Paste!$B4338&amp;"",AcctCode,0)),"UNKNOWN"))</f>
        <v/>
      </c>
    </row>
    <row r="4342">
      <c r="A4342" s="40">
        <f>IF(GL_Paste!$B4339="","",N(GL_Paste!$H4339)-N(GL_Paste!$G4339))</f>
        <v/>
      </c>
      <c r="B4342" s="43">
        <f>IF(GL_Paste!$B4339="","",DATE(YEAR(GL_Paste!$E4339),MONTH(GL_Paste!$E4339),1))</f>
        <v/>
      </c>
      <c r="C4342">
        <f>IF(GL_Paste!$B4339="","",IF(TRIM(GL_Paste!$M4339)&lt;&gt;"",TRIM(GL_Paste!$M4339),IFERROR(MID(GL_Paste!$I4339,FIND("[",GL_Paste!$I4339)+1,FIND("]",GL_Paste!$I4339)-FIND("[",GL_Paste!$I4339)-1),"")))</f>
        <v/>
      </c>
      <c r="D4342">
        <f>IF(GL_Paste!$B4339="","",IFERROR(INDEX(DeptName,MATCH($C4342,DeptTag,0)),"UNALLOCATED"))</f>
        <v/>
      </c>
      <c r="E4342">
        <f>IF(GL_Paste!$B4339="","",IFERROR(INDEX(AcctCat,MATCH(GL_Paste!$B4339&amp;"",AcctCode,0)),"UNKNOWN"))</f>
        <v/>
      </c>
      <c r="F4342">
        <f>IF(GL_Paste!$B4339="","",IFERROR(INDEX(AcctSub,MATCH(GL_Paste!$B4339&amp;"",AcctCode,0)),"UNKNOWN"))</f>
        <v/>
      </c>
    </row>
    <row r="4343">
      <c r="A4343" s="40">
        <f>IF(GL_Paste!$B4340="","",N(GL_Paste!$H4340)-N(GL_Paste!$G4340))</f>
        <v/>
      </c>
      <c r="B4343" s="43">
        <f>IF(GL_Paste!$B4340="","",DATE(YEAR(GL_Paste!$E4340),MONTH(GL_Paste!$E4340),1))</f>
        <v/>
      </c>
      <c r="C4343">
        <f>IF(GL_Paste!$B4340="","",IF(TRIM(GL_Paste!$M4340)&lt;&gt;"",TRIM(GL_Paste!$M4340),IFERROR(MID(GL_Paste!$I4340,FIND("[",GL_Paste!$I4340)+1,FIND("]",GL_Paste!$I4340)-FIND("[",GL_Paste!$I4340)-1),"")))</f>
        <v/>
      </c>
      <c r="D4343">
        <f>IF(GL_Paste!$B4340="","",IFERROR(INDEX(DeptName,MATCH($C4343,DeptTag,0)),"UNALLOCATED"))</f>
        <v/>
      </c>
      <c r="E4343">
        <f>IF(GL_Paste!$B4340="","",IFERROR(INDEX(AcctCat,MATCH(GL_Paste!$B4340&amp;"",AcctCode,0)),"UNKNOWN"))</f>
        <v/>
      </c>
      <c r="F4343">
        <f>IF(GL_Paste!$B4340="","",IFERROR(INDEX(AcctSub,MATCH(GL_Paste!$B4340&amp;"",AcctCode,0)),"UNKNOWN"))</f>
        <v/>
      </c>
    </row>
    <row r="4344">
      <c r="A4344" s="40">
        <f>IF(GL_Paste!$B4341="","",N(GL_Paste!$H4341)-N(GL_Paste!$G4341))</f>
        <v/>
      </c>
      <c r="B4344" s="43">
        <f>IF(GL_Paste!$B4341="","",DATE(YEAR(GL_Paste!$E4341),MONTH(GL_Paste!$E4341),1))</f>
        <v/>
      </c>
      <c r="C4344">
        <f>IF(GL_Paste!$B4341="","",IF(TRIM(GL_Paste!$M4341)&lt;&gt;"",TRIM(GL_Paste!$M4341),IFERROR(MID(GL_Paste!$I4341,FIND("[",GL_Paste!$I4341)+1,FIND("]",GL_Paste!$I4341)-FIND("[",GL_Paste!$I4341)-1),"")))</f>
        <v/>
      </c>
      <c r="D4344">
        <f>IF(GL_Paste!$B4341="","",IFERROR(INDEX(DeptName,MATCH($C4344,DeptTag,0)),"UNALLOCATED"))</f>
        <v/>
      </c>
      <c r="E4344">
        <f>IF(GL_Paste!$B4341="","",IFERROR(INDEX(AcctCat,MATCH(GL_Paste!$B4341&amp;"",AcctCode,0)),"UNKNOWN"))</f>
        <v/>
      </c>
      <c r="F4344">
        <f>IF(GL_Paste!$B4341="","",IFERROR(INDEX(AcctSub,MATCH(GL_Paste!$B4341&amp;"",AcctCode,0)),"UNKNOWN"))</f>
        <v/>
      </c>
    </row>
    <row r="4345">
      <c r="A4345" s="40">
        <f>IF(GL_Paste!$B4342="","",N(GL_Paste!$H4342)-N(GL_Paste!$G4342))</f>
        <v/>
      </c>
      <c r="B4345" s="43">
        <f>IF(GL_Paste!$B4342="","",DATE(YEAR(GL_Paste!$E4342),MONTH(GL_Paste!$E4342),1))</f>
        <v/>
      </c>
      <c r="C4345">
        <f>IF(GL_Paste!$B4342="","",IF(TRIM(GL_Paste!$M4342)&lt;&gt;"",TRIM(GL_Paste!$M4342),IFERROR(MID(GL_Paste!$I4342,FIND("[",GL_Paste!$I4342)+1,FIND("]",GL_Paste!$I4342)-FIND("[",GL_Paste!$I4342)-1),"")))</f>
        <v/>
      </c>
      <c r="D4345">
        <f>IF(GL_Paste!$B4342="","",IFERROR(INDEX(DeptName,MATCH($C4345,DeptTag,0)),"UNALLOCATED"))</f>
        <v/>
      </c>
      <c r="E4345">
        <f>IF(GL_Paste!$B4342="","",IFERROR(INDEX(AcctCat,MATCH(GL_Paste!$B4342&amp;"",AcctCode,0)),"UNKNOWN"))</f>
        <v/>
      </c>
      <c r="F4345">
        <f>IF(GL_Paste!$B4342="","",IFERROR(INDEX(AcctSub,MATCH(GL_Paste!$B4342&amp;"",AcctCode,0)),"UNKNOWN"))</f>
        <v/>
      </c>
    </row>
    <row r="4346">
      <c r="A4346" s="40">
        <f>IF(GL_Paste!$B4343="","",N(GL_Paste!$H4343)-N(GL_Paste!$G4343))</f>
        <v/>
      </c>
      <c r="B4346" s="43">
        <f>IF(GL_Paste!$B4343="","",DATE(YEAR(GL_Paste!$E4343),MONTH(GL_Paste!$E4343),1))</f>
        <v/>
      </c>
      <c r="C4346">
        <f>IF(GL_Paste!$B4343="","",IF(TRIM(GL_Paste!$M4343)&lt;&gt;"",TRIM(GL_Paste!$M4343),IFERROR(MID(GL_Paste!$I4343,FIND("[",GL_Paste!$I4343)+1,FIND("]",GL_Paste!$I4343)-FIND("[",GL_Paste!$I4343)-1),"")))</f>
        <v/>
      </c>
      <c r="D4346">
        <f>IF(GL_Paste!$B4343="","",IFERROR(INDEX(DeptName,MATCH($C4346,DeptTag,0)),"UNALLOCATED"))</f>
        <v/>
      </c>
      <c r="E4346">
        <f>IF(GL_Paste!$B4343="","",IFERROR(INDEX(AcctCat,MATCH(GL_Paste!$B4343&amp;"",AcctCode,0)),"UNKNOWN"))</f>
        <v/>
      </c>
      <c r="F4346">
        <f>IF(GL_Paste!$B4343="","",IFERROR(INDEX(AcctSub,MATCH(GL_Paste!$B4343&amp;"",AcctCode,0)),"UNKNOWN"))</f>
        <v/>
      </c>
    </row>
    <row r="4347">
      <c r="A4347" s="40">
        <f>IF(GL_Paste!$B4344="","",N(GL_Paste!$H4344)-N(GL_Paste!$G4344))</f>
        <v/>
      </c>
      <c r="B4347" s="43">
        <f>IF(GL_Paste!$B4344="","",DATE(YEAR(GL_Paste!$E4344),MONTH(GL_Paste!$E4344),1))</f>
        <v/>
      </c>
      <c r="C4347">
        <f>IF(GL_Paste!$B4344="","",IF(TRIM(GL_Paste!$M4344)&lt;&gt;"",TRIM(GL_Paste!$M4344),IFERROR(MID(GL_Paste!$I4344,FIND("[",GL_Paste!$I4344)+1,FIND("]",GL_Paste!$I4344)-FIND("[",GL_Paste!$I4344)-1),"")))</f>
        <v/>
      </c>
      <c r="D4347">
        <f>IF(GL_Paste!$B4344="","",IFERROR(INDEX(DeptName,MATCH($C4347,DeptTag,0)),"UNALLOCATED"))</f>
        <v/>
      </c>
      <c r="E4347">
        <f>IF(GL_Paste!$B4344="","",IFERROR(INDEX(AcctCat,MATCH(GL_Paste!$B4344&amp;"",AcctCode,0)),"UNKNOWN"))</f>
        <v/>
      </c>
      <c r="F4347">
        <f>IF(GL_Paste!$B4344="","",IFERROR(INDEX(AcctSub,MATCH(GL_Paste!$B4344&amp;"",AcctCode,0)),"UNKNOWN"))</f>
        <v/>
      </c>
    </row>
    <row r="4348">
      <c r="A4348" s="40">
        <f>IF(GL_Paste!$B4345="","",N(GL_Paste!$H4345)-N(GL_Paste!$G4345))</f>
        <v/>
      </c>
      <c r="B4348" s="43">
        <f>IF(GL_Paste!$B4345="","",DATE(YEAR(GL_Paste!$E4345),MONTH(GL_Paste!$E4345),1))</f>
        <v/>
      </c>
      <c r="C4348">
        <f>IF(GL_Paste!$B4345="","",IF(TRIM(GL_Paste!$M4345)&lt;&gt;"",TRIM(GL_Paste!$M4345),IFERROR(MID(GL_Paste!$I4345,FIND("[",GL_Paste!$I4345)+1,FIND("]",GL_Paste!$I4345)-FIND("[",GL_Paste!$I4345)-1),"")))</f>
        <v/>
      </c>
      <c r="D4348">
        <f>IF(GL_Paste!$B4345="","",IFERROR(INDEX(DeptName,MATCH($C4348,DeptTag,0)),"UNALLOCATED"))</f>
        <v/>
      </c>
      <c r="E4348">
        <f>IF(GL_Paste!$B4345="","",IFERROR(INDEX(AcctCat,MATCH(GL_Paste!$B4345&amp;"",AcctCode,0)),"UNKNOWN"))</f>
        <v/>
      </c>
      <c r="F4348">
        <f>IF(GL_Paste!$B4345="","",IFERROR(INDEX(AcctSub,MATCH(GL_Paste!$B4345&amp;"",AcctCode,0)),"UNKNOWN"))</f>
        <v/>
      </c>
    </row>
    <row r="4349">
      <c r="A4349" s="40">
        <f>IF(GL_Paste!$B4346="","",N(GL_Paste!$H4346)-N(GL_Paste!$G4346))</f>
        <v/>
      </c>
      <c r="B4349" s="43">
        <f>IF(GL_Paste!$B4346="","",DATE(YEAR(GL_Paste!$E4346),MONTH(GL_Paste!$E4346),1))</f>
        <v/>
      </c>
      <c r="C4349">
        <f>IF(GL_Paste!$B4346="","",IF(TRIM(GL_Paste!$M4346)&lt;&gt;"",TRIM(GL_Paste!$M4346),IFERROR(MID(GL_Paste!$I4346,FIND("[",GL_Paste!$I4346)+1,FIND("]",GL_Paste!$I4346)-FIND("[",GL_Paste!$I4346)-1),"")))</f>
        <v/>
      </c>
      <c r="D4349">
        <f>IF(GL_Paste!$B4346="","",IFERROR(INDEX(DeptName,MATCH($C4349,DeptTag,0)),"UNALLOCATED"))</f>
        <v/>
      </c>
      <c r="E4349">
        <f>IF(GL_Paste!$B4346="","",IFERROR(INDEX(AcctCat,MATCH(GL_Paste!$B4346&amp;"",AcctCode,0)),"UNKNOWN"))</f>
        <v/>
      </c>
      <c r="F4349">
        <f>IF(GL_Paste!$B4346="","",IFERROR(INDEX(AcctSub,MATCH(GL_Paste!$B4346&amp;"",AcctCode,0)),"UNKNOWN"))</f>
        <v/>
      </c>
    </row>
    <row r="4350">
      <c r="A4350" s="40">
        <f>IF(GL_Paste!$B4347="","",N(GL_Paste!$H4347)-N(GL_Paste!$G4347))</f>
        <v/>
      </c>
      <c r="B4350" s="43">
        <f>IF(GL_Paste!$B4347="","",DATE(YEAR(GL_Paste!$E4347),MONTH(GL_Paste!$E4347),1))</f>
        <v/>
      </c>
      <c r="C4350">
        <f>IF(GL_Paste!$B4347="","",IF(TRIM(GL_Paste!$M4347)&lt;&gt;"",TRIM(GL_Paste!$M4347),IFERROR(MID(GL_Paste!$I4347,FIND("[",GL_Paste!$I4347)+1,FIND("]",GL_Paste!$I4347)-FIND("[",GL_Paste!$I4347)-1),"")))</f>
        <v/>
      </c>
      <c r="D4350">
        <f>IF(GL_Paste!$B4347="","",IFERROR(INDEX(DeptName,MATCH($C4350,DeptTag,0)),"UNALLOCATED"))</f>
        <v/>
      </c>
      <c r="E4350">
        <f>IF(GL_Paste!$B4347="","",IFERROR(INDEX(AcctCat,MATCH(GL_Paste!$B4347&amp;"",AcctCode,0)),"UNKNOWN"))</f>
        <v/>
      </c>
      <c r="F4350">
        <f>IF(GL_Paste!$B4347="","",IFERROR(INDEX(AcctSub,MATCH(GL_Paste!$B4347&amp;"",AcctCode,0)),"UNKNOWN"))</f>
        <v/>
      </c>
    </row>
    <row r="4351">
      <c r="A4351" s="40">
        <f>IF(GL_Paste!$B4348="","",N(GL_Paste!$H4348)-N(GL_Paste!$G4348))</f>
        <v/>
      </c>
      <c r="B4351" s="43">
        <f>IF(GL_Paste!$B4348="","",DATE(YEAR(GL_Paste!$E4348),MONTH(GL_Paste!$E4348),1))</f>
        <v/>
      </c>
      <c r="C4351">
        <f>IF(GL_Paste!$B4348="","",IF(TRIM(GL_Paste!$M4348)&lt;&gt;"",TRIM(GL_Paste!$M4348),IFERROR(MID(GL_Paste!$I4348,FIND("[",GL_Paste!$I4348)+1,FIND("]",GL_Paste!$I4348)-FIND("[",GL_Paste!$I4348)-1),"")))</f>
        <v/>
      </c>
      <c r="D4351">
        <f>IF(GL_Paste!$B4348="","",IFERROR(INDEX(DeptName,MATCH($C4351,DeptTag,0)),"UNALLOCATED"))</f>
        <v/>
      </c>
      <c r="E4351">
        <f>IF(GL_Paste!$B4348="","",IFERROR(INDEX(AcctCat,MATCH(GL_Paste!$B4348&amp;"",AcctCode,0)),"UNKNOWN"))</f>
        <v/>
      </c>
      <c r="F4351">
        <f>IF(GL_Paste!$B4348="","",IFERROR(INDEX(AcctSub,MATCH(GL_Paste!$B4348&amp;"",AcctCode,0)),"UNKNOWN"))</f>
        <v/>
      </c>
    </row>
    <row r="4352">
      <c r="A4352" s="40">
        <f>IF(GL_Paste!$B4349="","",N(GL_Paste!$H4349)-N(GL_Paste!$G4349))</f>
        <v/>
      </c>
      <c r="B4352" s="43">
        <f>IF(GL_Paste!$B4349="","",DATE(YEAR(GL_Paste!$E4349),MONTH(GL_Paste!$E4349),1))</f>
        <v/>
      </c>
      <c r="C4352">
        <f>IF(GL_Paste!$B4349="","",IF(TRIM(GL_Paste!$M4349)&lt;&gt;"",TRIM(GL_Paste!$M4349),IFERROR(MID(GL_Paste!$I4349,FIND("[",GL_Paste!$I4349)+1,FIND("]",GL_Paste!$I4349)-FIND("[",GL_Paste!$I4349)-1),"")))</f>
        <v/>
      </c>
      <c r="D4352">
        <f>IF(GL_Paste!$B4349="","",IFERROR(INDEX(DeptName,MATCH($C4352,DeptTag,0)),"UNALLOCATED"))</f>
        <v/>
      </c>
      <c r="E4352">
        <f>IF(GL_Paste!$B4349="","",IFERROR(INDEX(AcctCat,MATCH(GL_Paste!$B4349&amp;"",AcctCode,0)),"UNKNOWN"))</f>
        <v/>
      </c>
      <c r="F4352">
        <f>IF(GL_Paste!$B4349="","",IFERROR(INDEX(AcctSub,MATCH(GL_Paste!$B4349&amp;"",AcctCode,0)),"UNKNOWN"))</f>
        <v/>
      </c>
    </row>
    <row r="4353">
      <c r="A4353" s="40">
        <f>IF(GL_Paste!$B4350="","",N(GL_Paste!$H4350)-N(GL_Paste!$G4350))</f>
        <v/>
      </c>
      <c r="B4353" s="43">
        <f>IF(GL_Paste!$B4350="","",DATE(YEAR(GL_Paste!$E4350),MONTH(GL_Paste!$E4350),1))</f>
        <v/>
      </c>
      <c r="C4353">
        <f>IF(GL_Paste!$B4350="","",IF(TRIM(GL_Paste!$M4350)&lt;&gt;"",TRIM(GL_Paste!$M4350),IFERROR(MID(GL_Paste!$I4350,FIND("[",GL_Paste!$I4350)+1,FIND("]",GL_Paste!$I4350)-FIND("[",GL_Paste!$I4350)-1),"")))</f>
        <v/>
      </c>
      <c r="D4353">
        <f>IF(GL_Paste!$B4350="","",IFERROR(INDEX(DeptName,MATCH($C4353,DeptTag,0)),"UNALLOCATED"))</f>
        <v/>
      </c>
      <c r="E4353">
        <f>IF(GL_Paste!$B4350="","",IFERROR(INDEX(AcctCat,MATCH(GL_Paste!$B4350&amp;"",AcctCode,0)),"UNKNOWN"))</f>
        <v/>
      </c>
      <c r="F4353">
        <f>IF(GL_Paste!$B4350="","",IFERROR(INDEX(AcctSub,MATCH(GL_Paste!$B4350&amp;"",AcctCode,0)),"UNKNOWN"))</f>
        <v/>
      </c>
    </row>
    <row r="4354">
      <c r="A4354" s="40">
        <f>IF(GL_Paste!$B4351="","",N(GL_Paste!$H4351)-N(GL_Paste!$G4351))</f>
        <v/>
      </c>
      <c r="B4354" s="43">
        <f>IF(GL_Paste!$B4351="","",DATE(YEAR(GL_Paste!$E4351),MONTH(GL_Paste!$E4351),1))</f>
        <v/>
      </c>
      <c r="C4354">
        <f>IF(GL_Paste!$B4351="","",IF(TRIM(GL_Paste!$M4351)&lt;&gt;"",TRIM(GL_Paste!$M4351),IFERROR(MID(GL_Paste!$I4351,FIND("[",GL_Paste!$I4351)+1,FIND("]",GL_Paste!$I4351)-FIND("[",GL_Paste!$I4351)-1),"")))</f>
        <v/>
      </c>
      <c r="D4354">
        <f>IF(GL_Paste!$B4351="","",IFERROR(INDEX(DeptName,MATCH($C4354,DeptTag,0)),"UNALLOCATED"))</f>
        <v/>
      </c>
      <c r="E4354">
        <f>IF(GL_Paste!$B4351="","",IFERROR(INDEX(AcctCat,MATCH(GL_Paste!$B4351&amp;"",AcctCode,0)),"UNKNOWN"))</f>
        <v/>
      </c>
      <c r="F4354">
        <f>IF(GL_Paste!$B4351="","",IFERROR(INDEX(AcctSub,MATCH(GL_Paste!$B4351&amp;"",AcctCode,0)),"UNKNOWN"))</f>
        <v/>
      </c>
    </row>
    <row r="4355">
      <c r="A4355" s="40">
        <f>IF(GL_Paste!$B4352="","",N(GL_Paste!$H4352)-N(GL_Paste!$G4352))</f>
        <v/>
      </c>
      <c r="B4355" s="43">
        <f>IF(GL_Paste!$B4352="","",DATE(YEAR(GL_Paste!$E4352),MONTH(GL_Paste!$E4352),1))</f>
        <v/>
      </c>
      <c r="C4355">
        <f>IF(GL_Paste!$B4352="","",IF(TRIM(GL_Paste!$M4352)&lt;&gt;"",TRIM(GL_Paste!$M4352),IFERROR(MID(GL_Paste!$I4352,FIND("[",GL_Paste!$I4352)+1,FIND("]",GL_Paste!$I4352)-FIND("[",GL_Paste!$I4352)-1),"")))</f>
        <v/>
      </c>
      <c r="D4355">
        <f>IF(GL_Paste!$B4352="","",IFERROR(INDEX(DeptName,MATCH($C4355,DeptTag,0)),"UNALLOCATED"))</f>
        <v/>
      </c>
      <c r="E4355">
        <f>IF(GL_Paste!$B4352="","",IFERROR(INDEX(AcctCat,MATCH(GL_Paste!$B4352&amp;"",AcctCode,0)),"UNKNOWN"))</f>
        <v/>
      </c>
      <c r="F4355">
        <f>IF(GL_Paste!$B4352="","",IFERROR(INDEX(AcctSub,MATCH(GL_Paste!$B4352&amp;"",AcctCode,0)),"UNKNOWN"))</f>
        <v/>
      </c>
    </row>
    <row r="4356">
      <c r="A4356" s="40">
        <f>IF(GL_Paste!$B4353="","",N(GL_Paste!$H4353)-N(GL_Paste!$G4353))</f>
        <v/>
      </c>
      <c r="B4356" s="43">
        <f>IF(GL_Paste!$B4353="","",DATE(YEAR(GL_Paste!$E4353),MONTH(GL_Paste!$E4353),1))</f>
        <v/>
      </c>
      <c r="C4356">
        <f>IF(GL_Paste!$B4353="","",IF(TRIM(GL_Paste!$M4353)&lt;&gt;"",TRIM(GL_Paste!$M4353),IFERROR(MID(GL_Paste!$I4353,FIND("[",GL_Paste!$I4353)+1,FIND("]",GL_Paste!$I4353)-FIND("[",GL_Paste!$I4353)-1),"")))</f>
        <v/>
      </c>
      <c r="D4356">
        <f>IF(GL_Paste!$B4353="","",IFERROR(INDEX(DeptName,MATCH($C4356,DeptTag,0)),"UNALLOCATED"))</f>
        <v/>
      </c>
      <c r="E4356">
        <f>IF(GL_Paste!$B4353="","",IFERROR(INDEX(AcctCat,MATCH(GL_Paste!$B4353&amp;"",AcctCode,0)),"UNKNOWN"))</f>
        <v/>
      </c>
      <c r="F4356">
        <f>IF(GL_Paste!$B4353="","",IFERROR(INDEX(AcctSub,MATCH(GL_Paste!$B4353&amp;"",AcctCode,0)),"UNKNOWN"))</f>
        <v/>
      </c>
    </row>
    <row r="4357">
      <c r="A4357" s="40">
        <f>IF(GL_Paste!$B4354="","",N(GL_Paste!$H4354)-N(GL_Paste!$G4354))</f>
        <v/>
      </c>
      <c r="B4357" s="43">
        <f>IF(GL_Paste!$B4354="","",DATE(YEAR(GL_Paste!$E4354),MONTH(GL_Paste!$E4354),1))</f>
        <v/>
      </c>
      <c r="C4357">
        <f>IF(GL_Paste!$B4354="","",IF(TRIM(GL_Paste!$M4354)&lt;&gt;"",TRIM(GL_Paste!$M4354),IFERROR(MID(GL_Paste!$I4354,FIND("[",GL_Paste!$I4354)+1,FIND("]",GL_Paste!$I4354)-FIND("[",GL_Paste!$I4354)-1),"")))</f>
        <v/>
      </c>
      <c r="D4357">
        <f>IF(GL_Paste!$B4354="","",IFERROR(INDEX(DeptName,MATCH($C4357,DeptTag,0)),"UNALLOCATED"))</f>
        <v/>
      </c>
      <c r="E4357">
        <f>IF(GL_Paste!$B4354="","",IFERROR(INDEX(AcctCat,MATCH(GL_Paste!$B4354&amp;"",AcctCode,0)),"UNKNOWN"))</f>
        <v/>
      </c>
      <c r="F4357">
        <f>IF(GL_Paste!$B4354="","",IFERROR(INDEX(AcctSub,MATCH(GL_Paste!$B4354&amp;"",AcctCode,0)),"UNKNOWN"))</f>
        <v/>
      </c>
    </row>
    <row r="4358">
      <c r="A4358" s="40">
        <f>IF(GL_Paste!$B4355="","",N(GL_Paste!$H4355)-N(GL_Paste!$G4355))</f>
        <v/>
      </c>
      <c r="B4358" s="43">
        <f>IF(GL_Paste!$B4355="","",DATE(YEAR(GL_Paste!$E4355),MONTH(GL_Paste!$E4355),1))</f>
        <v/>
      </c>
      <c r="C4358">
        <f>IF(GL_Paste!$B4355="","",IF(TRIM(GL_Paste!$M4355)&lt;&gt;"",TRIM(GL_Paste!$M4355),IFERROR(MID(GL_Paste!$I4355,FIND("[",GL_Paste!$I4355)+1,FIND("]",GL_Paste!$I4355)-FIND("[",GL_Paste!$I4355)-1),"")))</f>
        <v/>
      </c>
      <c r="D4358">
        <f>IF(GL_Paste!$B4355="","",IFERROR(INDEX(DeptName,MATCH($C4358,DeptTag,0)),"UNALLOCATED"))</f>
        <v/>
      </c>
      <c r="E4358">
        <f>IF(GL_Paste!$B4355="","",IFERROR(INDEX(AcctCat,MATCH(GL_Paste!$B4355&amp;"",AcctCode,0)),"UNKNOWN"))</f>
        <v/>
      </c>
      <c r="F4358">
        <f>IF(GL_Paste!$B4355="","",IFERROR(INDEX(AcctSub,MATCH(GL_Paste!$B4355&amp;"",AcctCode,0)),"UNKNOWN"))</f>
        <v/>
      </c>
    </row>
    <row r="4359">
      <c r="A4359" s="40">
        <f>IF(GL_Paste!$B4356="","",N(GL_Paste!$H4356)-N(GL_Paste!$G4356))</f>
        <v/>
      </c>
      <c r="B4359" s="43">
        <f>IF(GL_Paste!$B4356="","",DATE(YEAR(GL_Paste!$E4356),MONTH(GL_Paste!$E4356),1))</f>
        <v/>
      </c>
      <c r="C4359">
        <f>IF(GL_Paste!$B4356="","",IF(TRIM(GL_Paste!$M4356)&lt;&gt;"",TRIM(GL_Paste!$M4356),IFERROR(MID(GL_Paste!$I4356,FIND("[",GL_Paste!$I4356)+1,FIND("]",GL_Paste!$I4356)-FIND("[",GL_Paste!$I4356)-1),"")))</f>
        <v/>
      </c>
      <c r="D4359">
        <f>IF(GL_Paste!$B4356="","",IFERROR(INDEX(DeptName,MATCH($C4359,DeptTag,0)),"UNALLOCATED"))</f>
        <v/>
      </c>
      <c r="E4359">
        <f>IF(GL_Paste!$B4356="","",IFERROR(INDEX(AcctCat,MATCH(GL_Paste!$B4356&amp;"",AcctCode,0)),"UNKNOWN"))</f>
        <v/>
      </c>
      <c r="F4359">
        <f>IF(GL_Paste!$B4356="","",IFERROR(INDEX(AcctSub,MATCH(GL_Paste!$B4356&amp;"",AcctCode,0)),"UNKNOWN"))</f>
        <v/>
      </c>
    </row>
    <row r="4360">
      <c r="A4360" s="40">
        <f>IF(GL_Paste!$B4357="","",N(GL_Paste!$H4357)-N(GL_Paste!$G4357))</f>
        <v/>
      </c>
      <c r="B4360" s="43">
        <f>IF(GL_Paste!$B4357="","",DATE(YEAR(GL_Paste!$E4357),MONTH(GL_Paste!$E4357),1))</f>
        <v/>
      </c>
      <c r="C4360">
        <f>IF(GL_Paste!$B4357="","",IF(TRIM(GL_Paste!$M4357)&lt;&gt;"",TRIM(GL_Paste!$M4357),IFERROR(MID(GL_Paste!$I4357,FIND("[",GL_Paste!$I4357)+1,FIND("]",GL_Paste!$I4357)-FIND("[",GL_Paste!$I4357)-1),"")))</f>
        <v/>
      </c>
      <c r="D4360">
        <f>IF(GL_Paste!$B4357="","",IFERROR(INDEX(DeptName,MATCH($C4360,DeptTag,0)),"UNALLOCATED"))</f>
        <v/>
      </c>
      <c r="E4360">
        <f>IF(GL_Paste!$B4357="","",IFERROR(INDEX(AcctCat,MATCH(GL_Paste!$B4357&amp;"",AcctCode,0)),"UNKNOWN"))</f>
        <v/>
      </c>
      <c r="F4360">
        <f>IF(GL_Paste!$B4357="","",IFERROR(INDEX(AcctSub,MATCH(GL_Paste!$B4357&amp;"",AcctCode,0)),"UNKNOWN"))</f>
        <v/>
      </c>
    </row>
    <row r="4361">
      <c r="A4361" s="40">
        <f>IF(GL_Paste!$B4358="","",N(GL_Paste!$H4358)-N(GL_Paste!$G4358))</f>
        <v/>
      </c>
      <c r="B4361" s="43">
        <f>IF(GL_Paste!$B4358="","",DATE(YEAR(GL_Paste!$E4358),MONTH(GL_Paste!$E4358),1))</f>
        <v/>
      </c>
      <c r="C4361">
        <f>IF(GL_Paste!$B4358="","",IF(TRIM(GL_Paste!$M4358)&lt;&gt;"",TRIM(GL_Paste!$M4358),IFERROR(MID(GL_Paste!$I4358,FIND("[",GL_Paste!$I4358)+1,FIND("]",GL_Paste!$I4358)-FIND("[",GL_Paste!$I4358)-1),"")))</f>
        <v/>
      </c>
      <c r="D4361">
        <f>IF(GL_Paste!$B4358="","",IFERROR(INDEX(DeptName,MATCH($C4361,DeptTag,0)),"UNALLOCATED"))</f>
        <v/>
      </c>
      <c r="E4361">
        <f>IF(GL_Paste!$B4358="","",IFERROR(INDEX(AcctCat,MATCH(GL_Paste!$B4358&amp;"",AcctCode,0)),"UNKNOWN"))</f>
        <v/>
      </c>
      <c r="F4361">
        <f>IF(GL_Paste!$B4358="","",IFERROR(INDEX(AcctSub,MATCH(GL_Paste!$B4358&amp;"",AcctCode,0)),"UNKNOWN"))</f>
        <v/>
      </c>
    </row>
    <row r="4362">
      <c r="A4362" s="40">
        <f>IF(GL_Paste!$B4359="","",N(GL_Paste!$H4359)-N(GL_Paste!$G4359))</f>
        <v/>
      </c>
      <c r="B4362" s="43">
        <f>IF(GL_Paste!$B4359="","",DATE(YEAR(GL_Paste!$E4359),MONTH(GL_Paste!$E4359),1))</f>
        <v/>
      </c>
      <c r="C4362">
        <f>IF(GL_Paste!$B4359="","",IF(TRIM(GL_Paste!$M4359)&lt;&gt;"",TRIM(GL_Paste!$M4359),IFERROR(MID(GL_Paste!$I4359,FIND("[",GL_Paste!$I4359)+1,FIND("]",GL_Paste!$I4359)-FIND("[",GL_Paste!$I4359)-1),"")))</f>
        <v/>
      </c>
      <c r="D4362">
        <f>IF(GL_Paste!$B4359="","",IFERROR(INDEX(DeptName,MATCH($C4362,DeptTag,0)),"UNALLOCATED"))</f>
        <v/>
      </c>
      <c r="E4362">
        <f>IF(GL_Paste!$B4359="","",IFERROR(INDEX(AcctCat,MATCH(GL_Paste!$B4359&amp;"",AcctCode,0)),"UNKNOWN"))</f>
        <v/>
      </c>
      <c r="F4362">
        <f>IF(GL_Paste!$B4359="","",IFERROR(INDEX(AcctSub,MATCH(GL_Paste!$B4359&amp;"",AcctCode,0)),"UNKNOWN"))</f>
        <v/>
      </c>
    </row>
    <row r="4363">
      <c r="A4363" s="40">
        <f>IF(GL_Paste!$B4360="","",N(GL_Paste!$H4360)-N(GL_Paste!$G4360))</f>
        <v/>
      </c>
      <c r="B4363" s="43">
        <f>IF(GL_Paste!$B4360="","",DATE(YEAR(GL_Paste!$E4360),MONTH(GL_Paste!$E4360),1))</f>
        <v/>
      </c>
      <c r="C4363">
        <f>IF(GL_Paste!$B4360="","",IF(TRIM(GL_Paste!$M4360)&lt;&gt;"",TRIM(GL_Paste!$M4360),IFERROR(MID(GL_Paste!$I4360,FIND("[",GL_Paste!$I4360)+1,FIND("]",GL_Paste!$I4360)-FIND("[",GL_Paste!$I4360)-1),"")))</f>
        <v/>
      </c>
      <c r="D4363">
        <f>IF(GL_Paste!$B4360="","",IFERROR(INDEX(DeptName,MATCH($C4363,DeptTag,0)),"UNALLOCATED"))</f>
        <v/>
      </c>
      <c r="E4363">
        <f>IF(GL_Paste!$B4360="","",IFERROR(INDEX(AcctCat,MATCH(GL_Paste!$B4360&amp;"",AcctCode,0)),"UNKNOWN"))</f>
        <v/>
      </c>
      <c r="F4363">
        <f>IF(GL_Paste!$B4360="","",IFERROR(INDEX(AcctSub,MATCH(GL_Paste!$B4360&amp;"",AcctCode,0)),"UNKNOWN"))</f>
        <v/>
      </c>
    </row>
    <row r="4364">
      <c r="A4364" s="40">
        <f>IF(GL_Paste!$B4361="","",N(GL_Paste!$H4361)-N(GL_Paste!$G4361))</f>
        <v/>
      </c>
      <c r="B4364" s="43">
        <f>IF(GL_Paste!$B4361="","",DATE(YEAR(GL_Paste!$E4361),MONTH(GL_Paste!$E4361),1))</f>
        <v/>
      </c>
      <c r="C4364">
        <f>IF(GL_Paste!$B4361="","",IF(TRIM(GL_Paste!$M4361)&lt;&gt;"",TRIM(GL_Paste!$M4361),IFERROR(MID(GL_Paste!$I4361,FIND("[",GL_Paste!$I4361)+1,FIND("]",GL_Paste!$I4361)-FIND("[",GL_Paste!$I4361)-1),"")))</f>
        <v/>
      </c>
      <c r="D4364">
        <f>IF(GL_Paste!$B4361="","",IFERROR(INDEX(DeptName,MATCH($C4364,DeptTag,0)),"UNALLOCATED"))</f>
        <v/>
      </c>
      <c r="E4364">
        <f>IF(GL_Paste!$B4361="","",IFERROR(INDEX(AcctCat,MATCH(GL_Paste!$B4361&amp;"",AcctCode,0)),"UNKNOWN"))</f>
        <v/>
      </c>
      <c r="F4364">
        <f>IF(GL_Paste!$B4361="","",IFERROR(INDEX(AcctSub,MATCH(GL_Paste!$B4361&amp;"",AcctCode,0)),"UNKNOWN"))</f>
        <v/>
      </c>
    </row>
    <row r="4365">
      <c r="A4365" s="40">
        <f>IF(GL_Paste!$B4362="","",N(GL_Paste!$H4362)-N(GL_Paste!$G4362))</f>
        <v/>
      </c>
      <c r="B4365" s="43">
        <f>IF(GL_Paste!$B4362="","",DATE(YEAR(GL_Paste!$E4362),MONTH(GL_Paste!$E4362),1))</f>
        <v/>
      </c>
      <c r="C4365">
        <f>IF(GL_Paste!$B4362="","",IF(TRIM(GL_Paste!$M4362)&lt;&gt;"",TRIM(GL_Paste!$M4362),IFERROR(MID(GL_Paste!$I4362,FIND("[",GL_Paste!$I4362)+1,FIND("]",GL_Paste!$I4362)-FIND("[",GL_Paste!$I4362)-1),"")))</f>
        <v/>
      </c>
      <c r="D4365">
        <f>IF(GL_Paste!$B4362="","",IFERROR(INDEX(DeptName,MATCH($C4365,DeptTag,0)),"UNALLOCATED"))</f>
        <v/>
      </c>
      <c r="E4365">
        <f>IF(GL_Paste!$B4362="","",IFERROR(INDEX(AcctCat,MATCH(GL_Paste!$B4362&amp;"",AcctCode,0)),"UNKNOWN"))</f>
        <v/>
      </c>
      <c r="F4365">
        <f>IF(GL_Paste!$B4362="","",IFERROR(INDEX(AcctSub,MATCH(GL_Paste!$B4362&amp;"",AcctCode,0)),"UNKNOWN"))</f>
        <v/>
      </c>
    </row>
    <row r="4366">
      <c r="A4366" s="40">
        <f>IF(GL_Paste!$B4363="","",N(GL_Paste!$H4363)-N(GL_Paste!$G4363))</f>
        <v/>
      </c>
      <c r="B4366" s="43">
        <f>IF(GL_Paste!$B4363="","",DATE(YEAR(GL_Paste!$E4363),MONTH(GL_Paste!$E4363),1))</f>
        <v/>
      </c>
      <c r="C4366">
        <f>IF(GL_Paste!$B4363="","",IF(TRIM(GL_Paste!$M4363)&lt;&gt;"",TRIM(GL_Paste!$M4363),IFERROR(MID(GL_Paste!$I4363,FIND("[",GL_Paste!$I4363)+1,FIND("]",GL_Paste!$I4363)-FIND("[",GL_Paste!$I4363)-1),"")))</f>
        <v/>
      </c>
      <c r="D4366">
        <f>IF(GL_Paste!$B4363="","",IFERROR(INDEX(DeptName,MATCH($C4366,DeptTag,0)),"UNALLOCATED"))</f>
        <v/>
      </c>
      <c r="E4366">
        <f>IF(GL_Paste!$B4363="","",IFERROR(INDEX(AcctCat,MATCH(GL_Paste!$B4363&amp;"",AcctCode,0)),"UNKNOWN"))</f>
        <v/>
      </c>
      <c r="F4366">
        <f>IF(GL_Paste!$B4363="","",IFERROR(INDEX(AcctSub,MATCH(GL_Paste!$B4363&amp;"",AcctCode,0)),"UNKNOWN"))</f>
        <v/>
      </c>
    </row>
    <row r="4367">
      <c r="A4367" s="40">
        <f>IF(GL_Paste!$B4364="","",N(GL_Paste!$H4364)-N(GL_Paste!$G4364))</f>
        <v/>
      </c>
      <c r="B4367" s="43">
        <f>IF(GL_Paste!$B4364="","",DATE(YEAR(GL_Paste!$E4364),MONTH(GL_Paste!$E4364),1))</f>
        <v/>
      </c>
      <c r="C4367">
        <f>IF(GL_Paste!$B4364="","",IF(TRIM(GL_Paste!$M4364)&lt;&gt;"",TRIM(GL_Paste!$M4364),IFERROR(MID(GL_Paste!$I4364,FIND("[",GL_Paste!$I4364)+1,FIND("]",GL_Paste!$I4364)-FIND("[",GL_Paste!$I4364)-1),"")))</f>
        <v/>
      </c>
      <c r="D4367">
        <f>IF(GL_Paste!$B4364="","",IFERROR(INDEX(DeptName,MATCH($C4367,DeptTag,0)),"UNALLOCATED"))</f>
        <v/>
      </c>
      <c r="E4367">
        <f>IF(GL_Paste!$B4364="","",IFERROR(INDEX(AcctCat,MATCH(GL_Paste!$B4364&amp;"",AcctCode,0)),"UNKNOWN"))</f>
        <v/>
      </c>
      <c r="F4367">
        <f>IF(GL_Paste!$B4364="","",IFERROR(INDEX(AcctSub,MATCH(GL_Paste!$B4364&amp;"",AcctCode,0)),"UNKNOWN"))</f>
        <v/>
      </c>
    </row>
    <row r="4368">
      <c r="A4368" s="40">
        <f>IF(GL_Paste!$B4365="","",N(GL_Paste!$H4365)-N(GL_Paste!$G4365))</f>
        <v/>
      </c>
      <c r="B4368" s="43">
        <f>IF(GL_Paste!$B4365="","",DATE(YEAR(GL_Paste!$E4365),MONTH(GL_Paste!$E4365),1))</f>
        <v/>
      </c>
      <c r="C4368">
        <f>IF(GL_Paste!$B4365="","",IF(TRIM(GL_Paste!$M4365)&lt;&gt;"",TRIM(GL_Paste!$M4365),IFERROR(MID(GL_Paste!$I4365,FIND("[",GL_Paste!$I4365)+1,FIND("]",GL_Paste!$I4365)-FIND("[",GL_Paste!$I4365)-1),"")))</f>
        <v/>
      </c>
      <c r="D4368">
        <f>IF(GL_Paste!$B4365="","",IFERROR(INDEX(DeptName,MATCH($C4368,DeptTag,0)),"UNALLOCATED"))</f>
        <v/>
      </c>
      <c r="E4368">
        <f>IF(GL_Paste!$B4365="","",IFERROR(INDEX(AcctCat,MATCH(GL_Paste!$B4365&amp;"",AcctCode,0)),"UNKNOWN"))</f>
        <v/>
      </c>
      <c r="F4368">
        <f>IF(GL_Paste!$B4365="","",IFERROR(INDEX(AcctSub,MATCH(GL_Paste!$B4365&amp;"",AcctCode,0)),"UNKNOWN"))</f>
        <v/>
      </c>
    </row>
    <row r="4369">
      <c r="A4369" s="40">
        <f>IF(GL_Paste!$B4366="","",N(GL_Paste!$H4366)-N(GL_Paste!$G4366))</f>
        <v/>
      </c>
      <c r="B4369" s="43">
        <f>IF(GL_Paste!$B4366="","",DATE(YEAR(GL_Paste!$E4366),MONTH(GL_Paste!$E4366),1))</f>
        <v/>
      </c>
      <c r="C4369">
        <f>IF(GL_Paste!$B4366="","",IF(TRIM(GL_Paste!$M4366)&lt;&gt;"",TRIM(GL_Paste!$M4366),IFERROR(MID(GL_Paste!$I4366,FIND("[",GL_Paste!$I4366)+1,FIND("]",GL_Paste!$I4366)-FIND("[",GL_Paste!$I4366)-1),"")))</f>
        <v/>
      </c>
      <c r="D4369">
        <f>IF(GL_Paste!$B4366="","",IFERROR(INDEX(DeptName,MATCH($C4369,DeptTag,0)),"UNALLOCATED"))</f>
        <v/>
      </c>
      <c r="E4369">
        <f>IF(GL_Paste!$B4366="","",IFERROR(INDEX(AcctCat,MATCH(GL_Paste!$B4366&amp;"",AcctCode,0)),"UNKNOWN"))</f>
        <v/>
      </c>
      <c r="F4369">
        <f>IF(GL_Paste!$B4366="","",IFERROR(INDEX(AcctSub,MATCH(GL_Paste!$B4366&amp;"",AcctCode,0)),"UNKNOWN"))</f>
        <v/>
      </c>
    </row>
    <row r="4370">
      <c r="A4370" s="40">
        <f>IF(GL_Paste!$B4367="","",N(GL_Paste!$H4367)-N(GL_Paste!$G4367))</f>
        <v/>
      </c>
      <c r="B4370" s="43">
        <f>IF(GL_Paste!$B4367="","",DATE(YEAR(GL_Paste!$E4367),MONTH(GL_Paste!$E4367),1))</f>
        <v/>
      </c>
      <c r="C4370">
        <f>IF(GL_Paste!$B4367="","",IF(TRIM(GL_Paste!$M4367)&lt;&gt;"",TRIM(GL_Paste!$M4367),IFERROR(MID(GL_Paste!$I4367,FIND("[",GL_Paste!$I4367)+1,FIND("]",GL_Paste!$I4367)-FIND("[",GL_Paste!$I4367)-1),"")))</f>
        <v/>
      </c>
      <c r="D4370">
        <f>IF(GL_Paste!$B4367="","",IFERROR(INDEX(DeptName,MATCH($C4370,DeptTag,0)),"UNALLOCATED"))</f>
        <v/>
      </c>
      <c r="E4370">
        <f>IF(GL_Paste!$B4367="","",IFERROR(INDEX(AcctCat,MATCH(GL_Paste!$B4367&amp;"",AcctCode,0)),"UNKNOWN"))</f>
        <v/>
      </c>
      <c r="F4370">
        <f>IF(GL_Paste!$B4367="","",IFERROR(INDEX(AcctSub,MATCH(GL_Paste!$B4367&amp;"",AcctCode,0)),"UNKNOWN"))</f>
        <v/>
      </c>
    </row>
    <row r="4371">
      <c r="A4371" s="40">
        <f>IF(GL_Paste!$B4368="","",N(GL_Paste!$H4368)-N(GL_Paste!$G4368))</f>
        <v/>
      </c>
      <c r="B4371" s="43">
        <f>IF(GL_Paste!$B4368="","",DATE(YEAR(GL_Paste!$E4368),MONTH(GL_Paste!$E4368),1))</f>
        <v/>
      </c>
      <c r="C4371">
        <f>IF(GL_Paste!$B4368="","",IF(TRIM(GL_Paste!$M4368)&lt;&gt;"",TRIM(GL_Paste!$M4368),IFERROR(MID(GL_Paste!$I4368,FIND("[",GL_Paste!$I4368)+1,FIND("]",GL_Paste!$I4368)-FIND("[",GL_Paste!$I4368)-1),"")))</f>
        <v/>
      </c>
      <c r="D4371">
        <f>IF(GL_Paste!$B4368="","",IFERROR(INDEX(DeptName,MATCH($C4371,DeptTag,0)),"UNALLOCATED"))</f>
        <v/>
      </c>
      <c r="E4371">
        <f>IF(GL_Paste!$B4368="","",IFERROR(INDEX(AcctCat,MATCH(GL_Paste!$B4368&amp;"",AcctCode,0)),"UNKNOWN"))</f>
        <v/>
      </c>
      <c r="F4371">
        <f>IF(GL_Paste!$B4368="","",IFERROR(INDEX(AcctSub,MATCH(GL_Paste!$B4368&amp;"",AcctCode,0)),"UNKNOWN"))</f>
        <v/>
      </c>
    </row>
    <row r="4372">
      <c r="A4372" s="40">
        <f>IF(GL_Paste!$B4369="","",N(GL_Paste!$H4369)-N(GL_Paste!$G4369))</f>
        <v/>
      </c>
      <c r="B4372" s="43">
        <f>IF(GL_Paste!$B4369="","",DATE(YEAR(GL_Paste!$E4369),MONTH(GL_Paste!$E4369),1))</f>
        <v/>
      </c>
      <c r="C4372">
        <f>IF(GL_Paste!$B4369="","",IF(TRIM(GL_Paste!$M4369)&lt;&gt;"",TRIM(GL_Paste!$M4369),IFERROR(MID(GL_Paste!$I4369,FIND("[",GL_Paste!$I4369)+1,FIND("]",GL_Paste!$I4369)-FIND("[",GL_Paste!$I4369)-1),"")))</f>
        <v/>
      </c>
      <c r="D4372">
        <f>IF(GL_Paste!$B4369="","",IFERROR(INDEX(DeptName,MATCH($C4372,DeptTag,0)),"UNALLOCATED"))</f>
        <v/>
      </c>
      <c r="E4372">
        <f>IF(GL_Paste!$B4369="","",IFERROR(INDEX(AcctCat,MATCH(GL_Paste!$B4369&amp;"",AcctCode,0)),"UNKNOWN"))</f>
        <v/>
      </c>
      <c r="F4372">
        <f>IF(GL_Paste!$B4369="","",IFERROR(INDEX(AcctSub,MATCH(GL_Paste!$B4369&amp;"",AcctCode,0)),"UNKNOWN"))</f>
        <v/>
      </c>
    </row>
    <row r="4373">
      <c r="A4373" s="40">
        <f>IF(GL_Paste!$B4370="","",N(GL_Paste!$H4370)-N(GL_Paste!$G4370))</f>
        <v/>
      </c>
      <c r="B4373" s="43">
        <f>IF(GL_Paste!$B4370="","",DATE(YEAR(GL_Paste!$E4370),MONTH(GL_Paste!$E4370),1))</f>
        <v/>
      </c>
      <c r="C4373">
        <f>IF(GL_Paste!$B4370="","",IF(TRIM(GL_Paste!$M4370)&lt;&gt;"",TRIM(GL_Paste!$M4370),IFERROR(MID(GL_Paste!$I4370,FIND("[",GL_Paste!$I4370)+1,FIND("]",GL_Paste!$I4370)-FIND("[",GL_Paste!$I4370)-1),"")))</f>
        <v/>
      </c>
      <c r="D4373">
        <f>IF(GL_Paste!$B4370="","",IFERROR(INDEX(DeptName,MATCH($C4373,DeptTag,0)),"UNALLOCATED"))</f>
        <v/>
      </c>
      <c r="E4373">
        <f>IF(GL_Paste!$B4370="","",IFERROR(INDEX(AcctCat,MATCH(GL_Paste!$B4370&amp;"",AcctCode,0)),"UNKNOWN"))</f>
        <v/>
      </c>
      <c r="F4373">
        <f>IF(GL_Paste!$B4370="","",IFERROR(INDEX(AcctSub,MATCH(GL_Paste!$B4370&amp;"",AcctCode,0)),"UNKNOWN"))</f>
        <v/>
      </c>
    </row>
    <row r="4374">
      <c r="A4374" s="40">
        <f>IF(GL_Paste!$B4371="","",N(GL_Paste!$H4371)-N(GL_Paste!$G4371))</f>
        <v/>
      </c>
      <c r="B4374" s="43">
        <f>IF(GL_Paste!$B4371="","",DATE(YEAR(GL_Paste!$E4371),MONTH(GL_Paste!$E4371),1))</f>
        <v/>
      </c>
      <c r="C4374">
        <f>IF(GL_Paste!$B4371="","",IF(TRIM(GL_Paste!$M4371)&lt;&gt;"",TRIM(GL_Paste!$M4371),IFERROR(MID(GL_Paste!$I4371,FIND("[",GL_Paste!$I4371)+1,FIND("]",GL_Paste!$I4371)-FIND("[",GL_Paste!$I4371)-1),"")))</f>
        <v/>
      </c>
      <c r="D4374">
        <f>IF(GL_Paste!$B4371="","",IFERROR(INDEX(DeptName,MATCH($C4374,DeptTag,0)),"UNALLOCATED"))</f>
        <v/>
      </c>
      <c r="E4374">
        <f>IF(GL_Paste!$B4371="","",IFERROR(INDEX(AcctCat,MATCH(GL_Paste!$B4371&amp;"",AcctCode,0)),"UNKNOWN"))</f>
        <v/>
      </c>
      <c r="F4374">
        <f>IF(GL_Paste!$B4371="","",IFERROR(INDEX(AcctSub,MATCH(GL_Paste!$B4371&amp;"",AcctCode,0)),"UNKNOWN"))</f>
        <v/>
      </c>
    </row>
    <row r="4375">
      <c r="A4375" s="40">
        <f>IF(GL_Paste!$B4372="","",N(GL_Paste!$H4372)-N(GL_Paste!$G4372))</f>
        <v/>
      </c>
      <c r="B4375" s="43">
        <f>IF(GL_Paste!$B4372="","",DATE(YEAR(GL_Paste!$E4372),MONTH(GL_Paste!$E4372),1))</f>
        <v/>
      </c>
      <c r="C4375">
        <f>IF(GL_Paste!$B4372="","",IF(TRIM(GL_Paste!$M4372)&lt;&gt;"",TRIM(GL_Paste!$M4372),IFERROR(MID(GL_Paste!$I4372,FIND("[",GL_Paste!$I4372)+1,FIND("]",GL_Paste!$I4372)-FIND("[",GL_Paste!$I4372)-1),"")))</f>
        <v/>
      </c>
      <c r="D4375">
        <f>IF(GL_Paste!$B4372="","",IFERROR(INDEX(DeptName,MATCH($C4375,DeptTag,0)),"UNALLOCATED"))</f>
        <v/>
      </c>
      <c r="E4375">
        <f>IF(GL_Paste!$B4372="","",IFERROR(INDEX(AcctCat,MATCH(GL_Paste!$B4372&amp;"",AcctCode,0)),"UNKNOWN"))</f>
        <v/>
      </c>
      <c r="F4375">
        <f>IF(GL_Paste!$B4372="","",IFERROR(INDEX(AcctSub,MATCH(GL_Paste!$B4372&amp;"",AcctCode,0)),"UNKNOWN"))</f>
        <v/>
      </c>
    </row>
    <row r="4376">
      <c r="A4376" s="40">
        <f>IF(GL_Paste!$B4373="","",N(GL_Paste!$H4373)-N(GL_Paste!$G4373))</f>
        <v/>
      </c>
      <c r="B4376" s="43">
        <f>IF(GL_Paste!$B4373="","",DATE(YEAR(GL_Paste!$E4373),MONTH(GL_Paste!$E4373),1))</f>
        <v/>
      </c>
      <c r="C4376">
        <f>IF(GL_Paste!$B4373="","",IF(TRIM(GL_Paste!$M4373)&lt;&gt;"",TRIM(GL_Paste!$M4373),IFERROR(MID(GL_Paste!$I4373,FIND("[",GL_Paste!$I4373)+1,FIND("]",GL_Paste!$I4373)-FIND("[",GL_Paste!$I4373)-1),"")))</f>
        <v/>
      </c>
      <c r="D4376">
        <f>IF(GL_Paste!$B4373="","",IFERROR(INDEX(DeptName,MATCH($C4376,DeptTag,0)),"UNALLOCATED"))</f>
        <v/>
      </c>
      <c r="E4376">
        <f>IF(GL_Paste!$B4373="","",IFERROR(INDEX(AcctCat,MATCH(GL_Paste!$B4373&amp;"",AcctCode,0)),"UNKNOWN"))</f>
        <v/>
      </c>
      <c r="F4376">
        <f>IF(GL_Paste!$B4373="","",IFERROR(INDEX(AcctSub,MATCH(GL_Paste!$B4373&amp;"",AcctCode,0)),"UNKNOWN"))</f>
        <v/>
      </c>
    </row>
    <row r="4377">
      <c r="A4377" s="40">
        <f>IF(GL_Paste!$B4374="","",N(GL_Paste!$H4374)-N(GL_Paste!$G4374))</f>
        <v/>
      </c>
      <c r="B4377" s="43">
        <f>IF(GL_Paste!$B4374="","",DATE(YEAR(GL_Paste!$E4374),MONTH(GL_Paste!$E4374),1))</f>
        <v/>
      </c>
      <c r="C4377">
        <f>IF(GL_Paste!$B4374="","",IF(TRIM(GL_Paste!$M4374)&lt;&gt;"",TRIM(GL_Paste!$M4374),IFERROR(MID(GL_Paste!$I4374,FIND("[",GL_Paste!$I4374)+1,FIND("]",GL_Paste!$I4374)-FIND("[",GL_Paste!$I4374)-1),"")))</f>
        <v/>
      </c>
      <c r="D4377">
        <f>IF(GL_Paste!$B4374="","",IFERROR(INDEX(DeptName,MATCH($C4377,DeptTag,0)),"UNALLOCATED"))</f>
        <v/>
      </c>
      <c r="E4377">
        <f>IF(GL_Paste!$B4374="","",IFERROR(INDEX(AcctCat,MATCH(GL_Paste!$B4374&amp;"",AcctCode,0)),"UNKNOWN"))</f>
        <v/>
      </c>
      <c r="F4377">
        <f>IF(GL_Paste!$B4374="","",IFERROR(INDEX(AcctSub,MATCH(GL_Paste!$B4374&amp;"",AcctCode,0)),"UNKNOWN"))</f>
        <v/>
      </c>
    </row>
    <row r="4378">
      <c r="A4378" s="40">
        <f>IF(GL_Paste!$B4375="","",N(GL_Paste!$H4375)-N(GL_Paste!$G4375))</f>
        <v/>
      </c>
      <c r="B4378" s="43">
        <f>IF(GL_Paste!$B4375="","",DATE(YEAR(GL_Paste!$E4375),MONTH(GL_Paste!$E4375),1))</f>
        <v/>
      </c>
      <c r="C4378">
        <f>IF(GL_Paste!$B4375="","",IF(TRIM(GL_Paste!$M4375)&lt;&gt;"",TRIM(GL_Paste!$M4375),IFERROR(MID(GL_Paste!$I4375,FIND("[",GL_Paste!$I4375)+1,FIND("]",GL_Paste!$I4375)-FIND("[",GL_Paste!$I4375)-1),"")))</f>
        <v/>
      </c>
      <c r="D4378">
        <f>IF(GL_Paste!$B4375="","",IFERROR(INDEX(DeptName,MATCH($C4378,DeptTag,0)),"UNALLOCATED"))</f>
        <v/>
      </c>
      <c r="E4378">
        <f>IF(GL_Paste!$B4375="","",IFERROR(INDEX(AcctCat,MATCH(GL_Paste!$B4375&amp;"",AcctCode,0)),"UNKNOWN"))</f>
        <v/>
      </c>
      <c r="F4378">
        <f>IF(GL_Paste!$B4375="","",IFERROR(INDEX(AcctSub,MATCH(GL_Paste!$B4375&amp;"",AcctCode,0)),"UNKNOWN"))</f>
        <v/>
      </c>
    </row>
    <row r="4379">
      <c r="A4379" s="40">
        <f>IF(GL_Paste!$B4376="","",N(GL_Paste!$H4376)-N(GL_Paste!$G4376))</f>
        <v/>
      </c>
      <c r="B4379" s="43">
        <f>IF(GL_Paste!$B4376="","",DATE(YEAR(GL_Paste!$E4376),MONTH(GL_Paste!$E4376),1))</f>
        <v/>
      </c>
      <c r="C4379">
        <f>IF(GL_Paste!$B4376="","",IF(TRIM(GL_Paste!$M4376)&lt;&gt;"",TRIM(GL_Paste!$M4376),IFERROR(MID(GL_Paste!$I4376,FIND("[",GL_Paste!$I4376)+1,FIND("]",GL_Paste!$I4376)-FIND("[",GL_Paste!$I4376)-1),"")))</f>
        <v/>
      </c>
      <c r="D4379">
        <f>IF(GL_Paste!$B4376="","",IFERROR(INDEX(DeptName,MATCH($C4379,DeptTag,0)),"UNALLOCATED"))</f>
        <v/>
      </c>
      <c r="E4379">
        <f>IF(GL_Paste!$B4376="","",IFERROR(INDEX(AcctCat,MATCH(GL_Paste!$B4376&amp;"",AcctCode,0)),"UNKNOWN"))</f>
        <v/>
      </c>
      <c r="F4379">
        <f>IF(GL_Paste!$B4376="","",IFERROR(INDEX(AcctSub,MATCH(GL_Paste!$B4376&amp;"",AcctCode,0)),"UNKNOWN"))</f>
        <v/>
      </c>
    </row>
    <row r="4380">
      <c r="A4380" s="40">
        <f>IF(GL_Paste!$B4377="","",N(GL_Paste!$H4377)-N(GL_Paste!$G4377))</f>
        <v/>
      </c>
      <c r="B4380" s="43">
        <f>IF(GL_Paste!$B4377="","",DATE(YEAR(GL_Paste!$E4377),MONTH(GL_Paste!$E4377),1))</f>
        <v/>
      </c>
      <c r="C4380">
        <f>IF(GL_Paste!$B4377="","",IF(TRIM(GL_Paste!$M4377)&lt;&gt;"",TRIM(GL_Paste!$M4377),IFERROR(MID(GL_Paste!$I4377,FIND("[",GL_Paste!$I4377)+1,FIND("]",GL_Paste!$I4377)-FIND("[",GL_Paste!$I4377)-1),"")))</f>
        <v/>
      </c>
      <c r="D4380">
        <f>IF(GL_Paste!$B4377="","",IFERROR(INDEX(DeptName,MATCH($C4380,DeptTag,0)),"UNALLOCATED"))</f>
        <v/>
      </c>
      <c r="E4380">
        <f>IF(GL_Paste!$B4377="","",IFERROR(INDEX(AcctCat,MATCH(GL_Paste!$B4377&amp;"",AcctCode,0)),"UNKNOWN"))</f>
        <v/>
      </c>
      <c r="F4380">
        <f>IF(GL_Paste!$B4377="","",IFERROR(INDEX(AcctSub,MATCH(GL_Paste!$B4377&amp;"",AcctCode,0)),"UNKNOWN"))</f>
        <v/>
      </c>
    </row>
    <row r="4381">
      <c r="A4381" s="40">
        <f>IF(GL_Paste!$B4378="","",N(GL_Paste!$H4378)-N(GL_Paste!$G4378))</f>
        <v/>
      </c>
      <c r="B4381" s="43">
        <f>IF(GL_Paste!$B4378="","",DATE(YEAR(GL_Paste!$E4378),MONTH(GL_Paste!$E4378),1))</f>
        <v/>
      </c>
      <c r="C4381">
        <f>IF(GL_Paste!$B4378="","",IF(TRIM(GL_Paste!$M4378)&lt;&gt;"",TRIM(GL_Paste!$M4378),IFERROR(MID(GL_Paste!$I4378,FIND("[",GL_Paste!$I4378)+1,FIND("]",GL_Paste!$I4378)-FIND("[",GL_Paste!$I4378)-1),"")))</f>
        <v/>
      </c>
      <c r="D4381">
        <f>IF(GL_Paste!$B4378="","",IFERROR(INDEX(DeptName,MATCH($C4381,DeptTag,0)),"UNALLOCATED"))</f>
        <v/>
      </c>
      <c r="E4381">
        <f>IF(GL_Paste!$B4378="","",IFERROR(INDEX(AcctCat,MATCH(GL_Paste!$B4378&amp;"",AcctCode,0)),"UNKNOWN"))</f>
        <v/>
      </c>
      <c r="F4381">
        <f>IF(GL_Paste!$B4378="","",IFERROR(INDEX(AcctSub,MATCH(GL_Paste!$B4378&amp;"",AcctCode,0)),"UNKNOWN"))</f>
        <v/>
      </c>
    </row>
    <row r="4382">
      <c r="A4382" s="40">
        <f>IF(GL_Paste!$B4379="","",N(GL_Paste!$H4379)-N(GL_Paste!$G4379))</f>
        <v/>
      </c>
      <c r="B4382" s="43">
        <f>IF(GL_Paste!$B4379="","",DATE(YEAR(GL_Paste!$E4379),MONTH(GL_Paste!$E4379),1))</f>
        <v/>
      </c>
      <c r="C4382">
        <f>IF(GL_Paste!$B4379="","",IF(TRIM(GL_Paste!$M4379)&lt;&gt;"",TRIM(GL_Paste!$M4379),IFERROR(MID(GL_Paste!$I4379,FIND("[",GL_Paste!$I4379)+1,FIND("]",GL_Paste!$I4379)-FIND("[",GL_Paste!$I4379)-1),"")))</f>
        <v/>
      </c>
      <c r="D4382">
        <f>IF(GL_Paste!$B4379="","",IFERROR(INDEX(DeptName,MATCH($C4382,DeptTag,0)),"UNALLOCATED"))</f>
        <v/>
      </c>
      <c r="E4382">
        <f>IF(GL_Paste!$B4379="","",IFERROR(INDEX(AcctCat,MATCH(GL_Paste!$B4379&amp;"",AcctCode,0)),"UNKNOWN"))</f>
        <v/>
      </c>
      <c r="F4382">
        <f>IF(GL_Paste!$B4379="","",IFERROR(INDEX(AcctSub,MATCH(GL_Paste!$B4379&amp;"",AcctCode,0)),"UNKNOWN"))</f>
        <v/>
      </c>
    </row>
    <row r="4383">
      <c r="A4383" s="40">
        <f>IF(GL_Paste!$B4380="","",N(GL_Paste!$H4380)-N(GL_Paste!$G4380))</f>
        <v/>
      </c>
      <c r="B4383" s="43">
        <f>IF(GL_Paste!$B4380="","",DATE(YEAR(GL_Paste!$E4380),MONTH(GL_Paste!$E4380),1))</f>
        <v/>
      </c>
      <c r="C4383">
        <f>IF(GL_Paste!$B4380="","",IF(TRIM(GL_Paste!$M4380)&lt;&gt;"",TRIM(GL_Paste!$M4380),IFERROR(MID(GL_Paste!$I4380,FIND("[",GL_Paste!$I4380)+1,FIND("]",GL_Paste!$I4380)-FIND("[",GL_Paste!$I4380)-1),"")))</f>
        <v/>
      </c>
      <c r="D4383">
        <f>IF(GL_Paste!$B4380="","",IFERROR(INDEX(DeptName,MATCH($C4383,DeptTag,0)),"UNALLOCATED"))</f>
        <v/>
      </c>
      <c r="E4383">
        <f>IF(GL_Paste!$B4380="","",IFERROR(INDEX(AcctCat,MATCH(GL_Paste!$B4380&amp;"",AcctCode,0)),"UNKNOWN"))</f>
        <v/>
      </c>
      <c r="F4383">
        <f>IF(GL_Paste!$B4380="","",IFERROR(INDEX(AcctSub,MATCH(GL_Paste!$B4380&amp;"",AcctCode,0)),"UNKNOWN"))</f>
        <v/>
      </c>
    </row>
    <row r="4384">
      <c r="A4384" s="40">
        <f>IF(GL_Paste!$B4381="","",N(GL_Paste!$H4381)-N(GL_Paste!$G4381))</f>
        <v/>
      </c>
      <c r="B4384" s="43">
        <f>IF(GL_Paste!$B4381="","",DATE(YEAR(GL_Paste!$E4381),MONTH(GL_Paste!$E4381),1))</f>
        <v/>
      </c>
      <c r="C4384">
        <f>IF(GL_Paste!$B4381="","",IF(TRIM(GL_Paste!$M4381)&lt;&gt;"",TRIM(GL_Paste!$M4381),IFERROR(MID(GL_Paste!$I4381,FIND("[",GL_Paste!$I4381)+1,FIND("]",GL_Paste!$I4381)-FIND("[",GL_Paste!$I4381)-1),"")))</f>
        <v/>
      </c>
      <c r="D4384">
        <f>IF(GL_Paste!$B4381="","",IFERROR(INDEX(DeptName,MATCH($C4384,DeptTag,0)),"UNALLOCATED"))</f>
        <v/>
      </c>
      <c r="E4384">
        <f>IF(GL_Paste!$B4381="","",IFERROR(INDEX(AcctCat,MATCH(GL_Paste!$B4381&amp;"",AcctCode,0)),"UNKNOWN"))</f>
        <v/>
      </c>
      <c r="F4384">
        <f>IF(GL_Paste!$B4381="","",IFERROR(INDEX(AcctSub,MATCH(GL_Paste!$B4381&amp;"",AcctCode,0)),"UNKNOWN"))</f>
        <v/>
      </c>
    </row>
    <row r="4385">
      <c r="A4385" s="40">
        <f>IF(GL_Paste!$B4382="","",N(GL_Paste!$H4382)-N(GL_Paste!$G4382))</f>
        <v/>
      </c>
      <c r="B4385" s="43">
        <f>IF(GL_Paste!$B4382="","",DATE(YEAR(GL_Paste!$E4382),MONTH(GL_Paste!$E4382),1))</f>
        <v/>
      </c>
      <c r="C4385">
        <f>IF(GL_Paste!$B4382="","",IF(TRIM(GL_Paste!$M4382)&lt;&gt;"",TRIM(GL_Paste!$M4382),IFERROR(MID(GL_Paste!$I4382,FIND("[",GL_Paste!$I4382)+1,FIND("]",GL_Paste!$I4382)-FIND("[",GL_Paste!$I4382)-1),"")))</f>
        <v/>
      </c>
      <c r="D4385">
        <f>IF(GL_Paste!$B4382="","",IFERROR(INDEX(DeptName,MATCH($C4385,DeptTag,0)),"UNALLOCATED"))</f>
        <v/>
      </c>
      <c r="E4385">
        <f>IF(GL_Paste!$B4382="","",IFERROR(INDEX(AcctCat,MATCH(GL_Paste!$B4382&amp;"",AcctCode,0)),"UNKNOWN"))</f>
        <v/>
      </c>
      <c r="F4385">
        <f>IF(GL_Paste!$B4382="","",IFERROR(INDEX(AcctSub,MATCH(GL_Paste!$B4382&amp;"",AcctCode,0)),"UNKNOWN"))</f>
        <v/>
      </c>
    </row>
    <row r="4386">
      <c r="A4386" s="40">
        <f>IF(GL_Paste!$B4383="","",N(GL_Paste!$H4383)-N(GL_Paste!$G4383))</f>
        <v/>
      </c>
      <c r="B4386" s="43">
        <f>IF(GL_Paste!$B4383="","",DATE(YEAR(GL_Paste!$E4383),MONTH(GL_Paste!$E4383),1))</f>
        <v/>
      </c>
      <c r="C4386">
        <f>IF(GL_Paste!$B4383="","",IF(TRIM(GL_Paste!$M4383)&lt;&gt;"",TRIM(GL_Paste!$M4383),IFERROR(MID(GL_Paste!$I4383,FIND("[",GL_Paste!$I4383)+1,FIND("]",GL_Paste!$I4383)-FIND("[",GL_Paste!$I4383)-1),"")))</f>
        <v/>
      </c>
      <c r="D4386">
        <f>IF(GL_Paste!$B4383="","",IFERROR(INDEX(DeptName,MATCH($C4386,DeptTag,0)),"UNALLOCATED"))</f>
        <v/>
      </c>
      <c r="E4386">
        <f>IF(GL_Paste!$B4383="","",IFERROR(INDEX(AcctCat,MATCH(GL_Paste!$B4383&amp;"",AcctCode,0)),"UNKNOWN"))</f>
        <v/>
      </c>
      <c r="F4386">
        <f>IF(GL_Paste!$B4383="","",IFERROR(INDEX(AcctSub,MATCH(GL_Paste!$B4383&amp;"",AcctCode,0)),"UNKNOWN"))</f>
        <v/>
      </c>
    </row>
    <row r="4387">
      <c r="A4387" s="40">
        <f>IF(GL_Paste!$B4384="","",N(GL_Paste!$H4384)-N(GL_Paste!$G4384))</f>
        <v/>
      </c>
      <c r="B4387" s="43">
        <f>IF(GL_Paste!$B4384="","",DATE(YEAR(GL_Paste!$E4384),MONTH(GL_Paste!$E4384),1))</f>
        <v/>
      </c>
      <c r="C4387">
        <f>IF(GL_Paste!$B4384="","",IF(TRIM(GL_Paste!$M4384)&lt;&gt;"",TRIM(GL_Paste!$M4384),IFERROR(MID(GL_Paste!$I4384,FIND("[",GL_Paste!$I4384)+1,FIND("]",GL_Paste!$I4384)-FIND("[",GL_Paste!$I4384)-1),"")))</f>
        <v/>
      </c>
      <c r="D4387">
        <f>IF(GL_Paste!$B4384="","",IFERROR(INDEX(DeptName,MATCH($C4387,DeptTag,0)),"UNALLOCATED"))</f>
        <v/>
      </c>
      <c r="E4387">
        <f>IF(GL_Paste!$B4384="","",IFERROR(INDEX(AcctCat,MATCH(GL_Paste!$B4384&amp;"",AcctCode,0)),"UNKNOWN"))</f>
        <v/>
      </c>
      <c r="F4387">
        <f>IF(GL_Paste!$B4384="","",IFERROR(INDEX(AcctSub,MATCH(GL_Paste!$B4384&amp;"",AcctCode,0)),"UNKNOWN"))</f>
        <v/>
      </c>
    </row>
    <row r="4388">
      <c r="A4388" s="40">
        <f>IF(GL_Paste!$B4385="","",N(GL_Paste!$H4385)-N(GL_Paste!$G4385))</f>
        <v/>
      </c>
      <c r="B4388" s="43">
        <f>IF(GL_Paste!$B4385="","",DATE(YEAR(GL_Paste!$E4385),MONTH(GL_Paste!$E4385),1))</f>
        <v/>
      </c>
      <c r="C4388">
        <f>IF(GL_Paste!$B4385="","",IF(TRIM(GL_Paste!$M4385)&lt;&gt;"",TRIM(GL_Paste!$M4385),IFERROR(MID(GL_Paste!$I4385,FIND("[",GL_Paste!$I4385)+1,FIND("]",GL_Paste!$I4385)-FIND("[",GL_Paste!$I4385)-1),"")))</f>
        <v/>
      </c>
      <c r="D4388">
        <f>IF(GL_Paste!$B4385="","",IFERROR(INDEX(DeptName,MATCH($C4388,DeptTag,0)),"UNALLOCATED"))</f>
        <v/>
      </c>
      <c r="E4388">
        <f>IF(GL_Paste!$B4385="","",IFERROR(INDEX(AcctCat,MATCH(GL_Paste!$B4385&amp;"",AcctCode,0)),"UNKNOWN"))</f>
        <v/>
      </c>
      <c r="F4388">
        <f>IF(GL_Paste!$B4385="","",IFERROR(INDEX(AcctSub,MATCH(GL_Paste!$B4385&amp;"",AcctCode,0)),"UNKNOWN"))</f>
        <v/>
      </c>
    </row>
    <row r="4389">
      <c r="A4389" s="40">
        <f>IF(GL_Paste!$B4386="","",N(GL_Paste!$H4386)-N(GL_Paste!$G4386))</f>
        <v/>
      </c>
      <c r="B4389" s="43">
        <f>IF(GL_Paste!$B4386="","",DATE(YEAR(GL_Paste!$E4386),MONTH(GL_Paste!$E4386),1))</f>
        <v/>
      </c>
      <c r="C4389">
        <f>IF(GL_Paste!$B4386="","",IF(TRIM(GL_Paste!$M4386)&lt;&gt;"",TRIM(GL_Paste!$M4386),IFERROR(MID(GL_Paste!$I4386,FIND("[",GL_Paste!$I4386)+1,FIND("]",GL_Paste!$I4386)-FIND("[",GL_Paste!$I4386)-1),"")))</f>
        <v/>
      </c>
      <c r="D4389">
        <f>IF(GL_Paste!$B4386="","",IFERROR(INDEX(DeptName,MATCH($C4389,DeptTag,0)),"UNALLOCATED"))</f>
        <v/>
      </c>
      <c r="E4389">
        <f>IF(GL_Paste!$B4386="","",IFERROR(INDEX(AcctCat,MATCH(GL_Paste!$B4386&amp;"",AcctCode,0)),"UNKNOWN"))</f>
        <v/>
      </c>
      <c r="F4389">
        <f>IF(GL_Paste!$B4386="","",IFERROR(INDEX(AcctSub,MATCH(GL_Paste!$B4386&amp;"",AcctCode,0)),"UNKNOWN"))</f>
        <v/>
      </c>
    </row>
    <row r="4390">
      <c r="A4390" s="40">
        <f>IF(GL_Paste!$B4387="","",N(GL_Paste!$H4387)-N(GL_Paste!$G4387))</f>
        <v/>
      </c>
      <c r="B4390" s="43">
        <f>IF(GL_Paste!$B4387="","",DATE(YEAR(GL_Paste!$E4387),MONTH(GL_Paste!$E4387),1))</f>
        <v/>
      </c>
      <c r="C4390">
        <f>IF(GL_Paste!$B4387="","",IF(TRIM(GL_Paste!$M4387)&lt;&gt;"",TRIM(GL_Paste!$M4387),IFERROR(MID(GL_Paste!$I4387,FIND("[",GL_Paste!$I4387)+1,FIND("]",GL_Paste!$I4387)-FIND("[",GL_Paste!$I4387)-1),"")))</f>
        <v/>
      </c>
      <c r="D4390">
        <f>IF(GL_Paste!$B4387="","",IFERROR(INDEX(DeptName,MATCH($C4390,DeptTag,0)),"UNALLOCATED"))</f>
        <v/>
      </c>
      <c r="E4390">
        <f>IF(GL_Paste!$B4387="","",IFERROR(INDEX(AcctCat,MATCH(GL_Paste!$B4387&amp;"",AcctCode,0)),"UNKNOWN"))</f>
        <v/>
      </c>
      <c r="F4390">
        <f>IF(GL_Paste!$B4387="","",IFERROR(INDEX(AcctSub,MATCH(GL_Paste!$B4387&amp;"",AcctCode,0)),"UNKNOWN"))</f>
        <v/>
      </c>
    </row>
    <row r="4391">
      <c r="A4391" s="40">
        <f>IF(GL_Paste!$B4388="","",N(GL_Paste!$H4388)-N(GL_Paste!$G4388))</f>
        <v/>
      </c>
      <c r="B4391" s="43">
        <f>IF(GL_Paste!$B4388="","",DATE(YEAR(GL_Paste!$E4388),MONTH(GL_Paste!$E4388),1))</f>
        <v/>
      </c>
      <c r="C4391">
        <f>IF(GL_Paste!$B4388="","",IF(TRIM(GL_Paste!$M4388)&lt;&gt;"",TRIM(GL_Paste!$M4388),IFERROR(MID(GL_Paste!$I4388,FIND("[",GL_Paste!$I4388)+1,FIND("]",GL_Paste!$I4388)-FIND("[",GL_Paste!$I4388)-1),"")))</f>
        <v/>
      </c>
      <c r="D4391">
        <f>IF(GL_Paste!$B4388="","",IFERROR(INDEX(DeptName,MATCH($C4391,DeptTag,0)),"UNALLOCATED"))</f>
        <v/>
      </c>
      <c r="E4391">
        <f>IF(GL_Paste!$B4388="","",IFERROR(INDEX(AcctCat,MATCH(GL_Paste!$B4388&amp;"",AcctCode,0)),"UNKNOWN"))</f>
        <v/>
      </c>
      <c r="F4391">
        <f>IF(GL_Paste!$B4388="","",IFERROR(INDEX(AcctSub,MATCH(GL_Paste!$B4388&amp;"",AcctCode,0)),"UNKNOWN"))</f>
        <v/>
      </c>
    </row>
    <row r="4392">
      <c r="A4392" s="40">
        <f>IF(GL_Paste!$B4389="","",N(GL_Paste!$H4389)-N(GL_Paste!$G4389))</f>
        <v/>
      </c>
      <c r="B4392" s="43">
        <f>IF(GL_Paste!$B4389="","",DATE(YEAR(GL_Paste!$E4389),MONTH(GL_Paste!$E4389),1))</f>
        <v/>
      </c>
      <c r="C4392">
        <f>IF(GL_Paste!$B4389="","",IF(TRIM(GL_Paste!$M4389)&lt;&gt;"",TRIM(GL_Paste!$M4389),IFERROR(MID(GL_Paste!$I4389,FIND("[",GL_Paste!$I4389)+1,FIND("]",GL_Paste!$I4389)-FIND("[",GL_Paste!$I4389)-1),"")))</f>
        <v/>
      </c>
      <c r="D4392">
        <f>IF(GL_Paste!$B4389="","",IFERROR(INDEX(DeptName,MATCH($C4392,DeptTag,0)),"UNALLOCATED"))</f>
        <v/>
      </c>
      <c r="E4392">
        <f>IF(GL_Paste!$B4389="","",IFERROR(INDEX(AcctCat,MATCH(GL_Paste!$B4389&amp;"",AcctCode,0)),"UNKNOWN"))</f>
        <v/>
      </c>
      <c r="F4392">
        <f>IF(GL_Paste!$B4389="","",IFERROR(INDEX(AcctSub,MATCH(GL_Paste!$B4389&amp;"",AcctCode,0)),"UNKNOWN"))</f>
        <v/>
      </c>
    </row>
    <row r="4393">
      <c r="A4393" s="40">
        <f>IF(GL_Paste!$B4390="","",N(GL_Paste!$H4390)-N(GL_Paste!$G4390))</f>
        <v/>
      </c>
      <c r="B4393" s="43">
        <f>IF(GL_Paste!$B4390="","",DATE(YEAR(GL_Paste!$E4390),MONTH(GL_Paste!$E4390),1))</f>
        <v/>
      </c>
      <c r="C4393">
        <f>IF(GL_Paste!$B4390="","",IF(TRIM(GL_Paste!$M4390)&lt;&gt;"",TRIM(GL_Paste!$M4390),IFERROR(MID(GL_Paste!$I4390,FIND("[",GL_Paste!$I4390)+1,FIND("]",GL_Paste!$I4390)-FIND("[",GL_Paste!$I4390)-1),"")))</f>
        <v/>
      </c>
      <c r="D4393">
        <f>IF(GL_Paste!$B4390="","",IFERROR(INDEX(DeptName,MATCH($C4393,DeptTag,0)),"UNALLOCATED"))</f>
        <v/>
      </c>
      <c r="E4393">
        <f>IF(GL_Paste!$B4390="","",IFERROR(INDEX(AcctCat,MATCH(GL_Paste!$B4390&amp;"",AcctCode,0)),"UNKNOWN"))</f>
        <v/>
      </c>
      <c r="F4393">
        <f>IF(GL_Paste!$B4390="","",IFERROR(INDEX(AcctSub,MATCH(GL_Paste!$B4390&amp;"",AcctCode,0)),"UNKNOWN"))</f>
        <v/>
      </c>
    </row>
    <row r="4394">
      <c r="A4394" s="40">
        <f>IF(GL_Paste!$B4391="","",N(GL_Paste!$H4391)-N(GL_Paste!$G4391))</f>
        <v/>
      </c>
      <c r="B4394" s="43">
        <f>IF(GL_Paste!$B4391="","",DATE(YEAR(GL_Paste!$E4391),MONTH(GL_Paste!$E4391),1))</f>
        <v/>
      </c>
      <c r="C4394">
        <f>IF(GL_Paste!$B4391="","",IF(TRIM(GL_Paste!$M4391)&lt;&gt;"",TRIM(GL_Paste!$M4391),IFERROR(MID(GL_Paste!$I4391,FIND("[",GL_Paste!$I4391)+1,FIND("]",GL_Paste!$I4391)-FIND("[",GL_Paste!$I4391)-1),"")))</f>
        <v/>
      </c>
      <c r="D4394">
        <f>IF(GL_Paste!$B4391="","",IFERROR(INDEX(DeptName,MATCH($C4394,DeptTag,0)),"UNALLOCATED"))</f>
        <v/>
      </c>
      <c r="E4394">
        <f>IF(GL_Paste!$B4391="","",IFERROR(INDEX(AcctCat,MATCH(GL_Paste!$B4391&amp;"",AcctCode,0)),"UNKNOWN"))</f>
        <v/>
      </c>
      <c r="F4394">
        <f>IF(GL_Paste!$B4391="","",IFERROR(INDEX(AcctSub,MATCH(GL_Paste!$B4391&amp;"",AcctCode,0)),"UNKNOWN"))</f>
        <v/>
      </c>
    </row>
    <row r="4395">
      <c r="A4395" s="40">
        <f>IF(GL_Paste!$B4392="","",N(GL_Paste!$H4392)-N(GL_Paste!$G4392))</f>
        <v/>
      </c>
      <c r="B4395" s="43">
        <f>IF(GL_Paste!$B4392="","",DATE(YEAR(GL_Paste!$E4392),MONTH(GL_Paste!$E4392),1))</f>
        <v/>
      </c>
      <c r="C4395">
        <f>IF(GL_Paste!$B4392="","",IF(TRIM(GL_Paste!$M4392)&lt;&gt;"",TRIM(GL_Paste!$M4392),IFERROR(MID(GL_Paste!$I4392,FIND("[",GL_Paste!$I4392)+1,FIND("]",GL_Paste!$I4392)-FIND("[",GL_Paste!$I4392)-1),"")))</f>
        <v/>
      </c>
      <c r="D4395">
        <f>IF(GL_Paste!$B4392="","",IFERROR(INDEX(DeptName,MATCH($C4395,DeptTag,0)),"UNALLOCATED"))</f>
        <v/>
      </c>
      <c r="E4395">
        <f>IF(GL_Paste!$B4392="","",IFERROR(INDEX(AcctCat,MATCH(GL_Paste!$B4392&amp;"",AcctCode,0)),"UNKNOWN"))</f>
        <v/>
      </c>
      <c r="F4395">
        <f>IF(GL_Paste!$B4392="","",IFERROR(INDEX(AcctSub,MATCH(GL_Paste!$B4392&amp;"",AcctCode,0)),"UNKNOWN"))</f>
        <v/>
      </c>
    </row>
    <row r="4396">
      <c r="A4396" s="40">
        <f>IF(GL_Paste!$B4393="","",N(GL_Paste!$H4393)-N(GL_Paste!$G4393))</f>
        <v/>
      </c>
      <c r="B4396" s="43">
        <f>IF(GL_Paste!$B4393="","",DATE(YEAR(GL_Paste!$E4393),MONTH(GL_Paste!$E4393),1))</f>
        <v/>
      </c>
      <c r="C4396">
        <f>IF(GL_Paste!$B4393="","",IF(TRIM(GL_Paste!$M4393)&lt;&gt;"",TRIM(GL_Paste!$M4393),IFERROR(MID(GL_Paste!$I4393,FIND("[",GL_Paste!$I4393)+1,FIND("]",GL_Paste!$I4393)-FIND("[",GL_Paste!$I4393)-1),"")))</f>
        <v/>
      </c>
      <c r="D4396">
        <f>IF(GL_Paste!$B4393="","",IFERROR(INDEX(DeptName,MATCH($C4396,DeptTag,0)),"UNALLOCATED"))</f>
        <v/>
      </c>
      <c r="E4396">
        <f>IF(GL_Paste!$B4393="","",IFERROR(INDEX(AcctCat,MATCH(GL_Paste!$B4393&amp;"",AcctCode,0)),"UNKNOWN"))</f>
        <v/>
      </c>
      <c r="F4396">
        <f>IF(GL_Paste!$B4393="","",IFERROR(INDEX(AcctSub,MATCH(GL_Paste!$B4393&amp;"",AcctCode,0)),"UNKNOWN"))</f>
        <v/>
      </c>
    </row>
    <row r="4397">
      <c r="A4397" s="40">
        <f>IF(GL_Paste!$B4394="","",N(GL_Paste!$H4394)-N(GL_Paste!$G4394))</f>
        <v/>
      </c>
      <c r="B4397" s="43">
        <f>IF(GL_Paste!$B4394="","",DATE(YEAR(GL_Paste!$E4394),MONTH(GL_Paste!$E4394),1))</f>
        <v/>
      </c>
      <c r="C4397">
        <f>IF(GL_Paste!$B4394="","",IF(TRIM(GL_Paste!$M4394)&lt;&gt;"",TRIM(GL_Paste!$M4394),IFERROR(MID(GL_Paste!$I4394,FIND("[",GL_Paste!$I4394)+1,FIND("]",GL_Paste!$I4394)-FIND("[",GL_Paste!$I4394)-1),"")))</f>
        <v/>
      </c>
      <c r="D4397">
        <f>IF(GL_Paste!$B4394="","",IFERROR(INDEX(DeptName,MATCH($C4397,DeptTag,0)),"UNALLOCATED"))</f>
        <v/>
      </c>
      <c r="E4397">
        <f>IF(GL_Paste!$B4394="","",IFERROR(INDEX(AcctCat,MATCH(GL_Paste!$B4394&amp;"",AcctCode,0)),"UNKNOWN"))</f>
        <v/>
      </c>
      <c r="F4397">
        <f>IF(GL_Paste!$B4394="","",IFERROR(INDEX(AcctSub,MATCH(GL_Paste!$B4394&amp;"",AcctCode,0)),"UNKNOWN"))</f>
        <v/>
      </c>
    </row>
    <row r="4398">
      <c r="A4398" s="40">
        <f>IF(GL_Paste!$B4395="","",N(GL_Paste!$H4395)-N(GL_Paste!$G4395))</f>
        <v/>
      </c>
      <c r="B4398" s="43">
        <f>IF(GL_Paste!$B4395="","",DATE(YEAR(GL_Paste!$E4395),MONTH(GL_Paste!$E4395),1))</f>
        <v/>
      </c>
      <c r="C4398">
        <f>IF(GL_Paste!$B4395="","",IF(TRIM(GL_Paste!$M4395)&lt;&gt;"",TRIM(GL_Paste!$M4395),IFERROR(MID(GL_Paste!$I4395,FIND("[",GL_Paste!$I4395)+1,FIND("]",GL_Paste!$I4395)-FIND("[",GL_Paste!$I4395)-1),"")))</f>
        <v/>
      </c>
      <c r="D4398">
        <f>IF(GL_Paste!$B4395="","",IFERROR(INDEX(DeptName,MATCH($C4398,DeptTag,0)),"UNALLOCATED"))</f>
        <v/>
      </c>
      <c r="E4398">
        <f>IF(GL_Paste!$B4395="","",IFERROR(INDEX(AcctCat,MATCH(GL_Paste!$B4395&amp;"",AcctCode,0)),"UNKNOWN"))</f>
        <v/>
      </c>
      <c r="F4398">
        <f>IF(GL_Paste!$B4395="","",IFERROR(INDEX(AcctSub,MATCH(GL_Paste!$B4395&amp;"",AcctCode,0)),"UNKNOWN"))</f>
        <v/>
      </c>
    </row>
    <row r="4399">
      <c r="A4399" s="40">
        <f>IF(GL_Paste!$B4396="","",N(GL_Paste!$H4396)-N(GL_Paste!$G4396))</f>
        <v/>
      </c>
      <c r="B4399" s="43">
        <f>IF(GL_Paste!$B4396="","",DATE(YEAR(GL_Paste!$E4396),MONTH(GL_Paste!$E4396),1))</f>
        <v/>
      </c>
      <c r="C4399">
        <f>IF(GL_Paste!$B4396="","",IF(TRIM(GL_Paste!$M4396)&lt;&gt;"",TRIM(GL_Paste!$M4396),IFERROR(MID(GL_Paste!$I4396,FIND("[",GL_Paste!$I4396)+1,FIND("]",GL_Paste!$I4396)-FIND("[",GL_Paste!$I4396)-1),"")))</f>
        <v/>
      </c>
      <c r="D4399">
        <f>IF(GL_Paste!$B4396="","",IFERROR(INDEX(DeptName,MATCH($C4399,DeptTag,0)),"UNALLOCATED"))</f>
        <v/>
      </c>
      <c r="E4399">
        <f>IF(GL_Paste!$B4396="","",IFERROR(INDEX(AcctCat,MATCH(GL_Paste!$B4396&amp;"",AcctCode,0)),"UNKNOWN"))</f>
        <v/>
      </c>
      <c r="F4399">
        <f>IF(GL_Paste!$B4396="","",IFERROR(INDEX(AcctSub,MATCH(GL_Paste!$B4396&amp;"",AcctCode,0)),"UNKNOWN"))</f>
        <v/>
      </c>
    </row>
    <row r="4400">
      <c r="A4400" s="40">
        <f>IF(GL_Paste!$B4397="","",N(GL_Paste!$H4397)-N(GL_Paste!$G4397))</f>
        <v/>
      </c>
      <c r="B4400" s="43">
        <f>IF(GL_Paste!$B4397="","",DATE(YEAR(GL_Paste!$E4397),MONTH(GL_Paste!$E4397),1))</f>
        <v/>
      </c>
      <c r="C4400">
        <f>IF(GL_Paste!$B4397="","",IF(TRIM(GL_Paste!$M4397)&lt;&gt;"",TRIM(GL_Paste!$M4397),IFERROR(MID(GL_Paste!$I4397,FIND("[",GL_Paste!$I4397)+1,FIND("]",GL_Paste!$I4397)-FIND("[",GL_Paste!$I4397)-1),"")))</f>
        <v/>
      </c>
      <c r="D4400">
        <f>IF(GL_Paste!$B4397="","",IFERROR(INDEX(DeptName,MATCH($C4400,DeptTag,0)),"UNALLOCATED"))</f>
        <v/>
      </c>
      <c r="E4400">
        <f>IF(GL_Paste!$B4397="","",IFERROR(INDEX(AcctCat,MATCH(GL_Paste!$B4397&amp;"",AcctCode,0)),"UNKNOWN"))</f>
        <v/>
      </c>
      <c r="F4400">
        <f>IF(GL_Paste!$B4397="","",IFERROR(INDEX(AcctSub,MATCH(GL_Paste!$B4397&amp;"",AcctCode,0)),"UNKNOWN"))</f>
        <v/>
      </c>
    </row>
    <row r="4401">
      <c r="A4401" s="40">
        <f>IF(GL_Paste!$B4398="","",N(GL_Paste!$H4398)-N(GL_Paste!$G4398))</f>
        <v/>
      </c>
      <c r="B4401" s="43">
        <f>IF(GL_Paste!$B4398="","",DATE(YEAR(GL_Paste!$E4398),MONTH(GL_Paste!$E4398),1))</f>
        <v/>
      </c>
      <c r="C4401">
        <f>IF(GL_Paste!$B4398="","",IF(TRIM(GL_Paste!$M4398)&lt;&gt;"",TRIM(GL_Paste!$M4398),IFERROR(MID(GL_Paste!$I4398,FIND("[",GL_Paste!$I4398)+1,FIND("]",GL_Paste!$I4398)-FIND("[",GL_Paste!$I4398)-1),"")))</f>
        <v/>
      </c>
      <c r="D4401">
        <f>IF(GL_Paste!$B4398="","",IFERROR(INDEX(DeptName,MATCH($C4401,DeptTag,0)),"UNALLOCATED"))</f>
        <v/>
      </c>
      <c r="E4401">
        <f>IF(GL_Paste!$B4398="","",IFERROR(INDEX(AcctCat,MATCH(GL_Paste!$B4398&amp;"",AcctCode,0)),"UNKNOWN"))</f>
        <v/>
      </c>
      <c r="F4401">
        <f>IF(GL_Paste!$B4398="","",IFERROR(INDEX(AcctSub,MATCH(GL_Paste!$B4398&amp;"",AcctCode,0)),"UNKNOWN"))</f>
        <v/>
      </c>
    </row>
    <row r="4402">
      <c r="A4402" s="40">
        <f>IF(GL_Paste!$B4399="","",N(GL_Paste!$H4399)-N(GL_Paste!$G4399))</f>
        <v/>
      </c>
      <c r="B4402" s="43">
        <f>IF(GL_Paste!$B4399="","",DATE(YEAR(GL_Paste!$E4399),MONTH(GL_Paste!$E4399),1))</f>
        <v/>
      </c>
      <c r="C4402">
        <f>IF(GL_Paste!$B4399="","",IF(TRIM(GL_Paste!$M4399)&lt;&gt;"",TRIM(GL_Paste!$M4399),IFERROR(MID(GL_Paste!$I4399,FIND("[",GL_Paste!$I4399)+1,FIND("]",GL_Paste!$I4399)-FIND("[",GL_Paste!$I4399)-1),"")))</f>
        <v/>
      </c>
      <c r="D4402">
        <f>IF(GL_Paste!$B4399="","",IFERROR(INDEX(DeptName,MATCH($C4402,DeptTag,0)),"UNALLOCATED"))</f>
        <v/>
      </c>
      <c r="E4402">
        <f>IF(GL_Paste!$B4399="","",IFERROR(INDEX(AcctCat,MATCH(GL_Paste!$B4399&amp;"",AcctCode,0)),"UNKNOWN"))</f>
        <v/>
      </c>
      <c r="F4402">
        <f>IF(GL_Paste!$B4399="","",IFERROR(INDEX(AcctSub,MATCH(GL_Paste!$B4399&amp;"",AcctCode,0)),"UNKNOWN"))</f>
        <v/>
      </c>
    </row>
    <row r="4403">
      <c r="A4403" s="40">
        <f>IF(GL_Paste!$B4400="","",N(GL_Paste!$H4400)-N(GL_Paste!$G4400))</f>
        <v/>
      </c>
      <c r="B4403" s="43">
        <f>IF(GL_Paste!$B4400="","",DATE(YEAR(GL_Paste!$E4400),MONTH(GL_Paste!$E4400),1))</f>
        <v/>
      </c>
      <c r="C4403">
        <f>IF(GL_Paste!$B4400="","",IF(TRIM(GL_Paste!$M4400)&lt;&gt;"",TRIM(GL_Paste!$M4400),IFERROR(MID(GL_Paste!$I4400,FIND("[",GL_Paste!$I4400)+1,FIND("]",GL_Paste!$I4400)-FIND("[",GL_Paste!$I4400)-1),"")))</f>
        <v/>
      </c>
      <c r="D4403">
        <f>IF(GL_Paste!$B4400="","",IFERROR(INDEX(DeptName,MATCH($C4403,DeptTag,0)),"UNALLOCATED"))</f>
        <v/>
      </c>
      <c r="E4403">
        <f>IF(GL_Paste!$B4400="","",IFERROR(INDEX(AcctCat,MATCH(GL_Paste!$B4400&amp;"",AcctCode,0)),"UNKNOWN"))</f>
        <v/>
      </c>
      <c r="F4403">
        <f>IF(GL_Paste!$B4400="","",IFERROR(INDEX(AcctSub,MATCH(GL_Paste!$B4400&amp;"",AcctCode,0)),"UNKNOWN"))</f>
        <v/>
      </c>
    </row>
    <row r="4404">
      <c r="A4404" s="40">
        <f>IF(GL_Paste!$B4401="","",N(GL_Paste!$H4401)-N(GL_Paste!$G4401))</f>
        <v/>
      </c>
      <c r="B4404" s="43">
        <f>IF(GL_Paste!$B4401="","",DATE(YEAR(GL_Paste!$E4401),MONTH(GL_Paste!$E4401),1))</f>
        <v/>
      </c>
      <c r="C4404">
        <f>IF(GL_Paste!$B4401="","",IF(TRIM(GL_Paste!$M4401)&lt;&gt;"",TRIM(GL_Paste!$M4401),IFERROR(MID(GL_Paste!$I4401,FIND("[",GL_Paste!$I4401)+1,FIND("]",GL_Paste!$I4401)-FIND("[",GL_Paste!$I4401)-1),"")))</f>
        <v/>
      </c>
      <c r="D4404">
        <f>IF(GL_Paste!$B4401="","",IFERROR(INDEX(DeptName,MATCH($C4404,DeptTag,0)),"UNALLOCATED"))</f>
        <v/>
      </c>
      <c r="E4404">
        <f>IF(GL_Paste!$B4401="","",IFERROR(INDEX(AcctCat,MATCH(GL_Paste!$B4401&amp;"",AcctCode,0)),"UNKNOWN"))</f>
        <v/>
      </c>
      <c r="F4404">
        <f>IF(GL_Paste!$B4401="","",IFERROR(INDEX(AcctSub,MATCH(GL_Paste!$B4401&amp;"",AcctCode,0)),"UNKNOWN"))</f>
        <v/>
      </c>
    </row>
    <row r="4405">
      <c r="A4405" s="40">
        <f>IF(GL_Paste!$B4402="","",N(GL_Paste!$H4402)-N(GL_Paste!$G4402))</f>
        <v/>
      </c>
      <c r="B4405" s="43">
        <f>IF(GL_Paste!$B4402="","",DATE(YEAR(GL_Paste!$E4402),MONTH(GL_Paste!$E4402),1))</f>
        <v/>
      </c>
      <c r="C4405">
        <f>IF(GL_Paste!$B4402="","",IF(TRIM(GL_Paste!$M4402)&lt;&gt;"",TRIM(GL_Paste!$M4402),IFERROR(MID(GL_Paste!$I4402,FIND("[",GL_Paste!$I4402)+1,FIND("]",GL_Paste!$I4402)-FIND("[",GL_Paste!$I4402)-1),"")))</f>
        <v/>
      </c>
      <c r="D4405">
        <f>IF(GL_Paste!$B4402="","",IFERROR(INDEX(DeptName,MATCH($C4405,DeptTag,0)),"UNALLOCATED"))</f>
        <v/>
      </c>
      <c r="E4405">
        <f>IF(GL_Paste!$B4402="","",IFERROR(INDEX(AcctCat,MATCH(GL_Paste!$B4402&amp;"",AcctCode,0)),"UNKNOWN"))</f>
        <v/>
      </c>
      <c r="F4405">
        <f>IF(GL_Paste!$B4402="","",IFERROR(INDEX(AcctSub,MATCH(GL_Paste!$B4402&amp;"",AcctCode,0)),"UNKNOWN"))</f>
        <v/>
      </c>
    </row>
    <row r="4406">
      <c r="A4406" s="40">
        <f>IF(GL_Paste!$B4403="","",N(GL_Paste!$H4403)-N(GL_Paste!$G4403))</f>
        <v/>
      </c>
      <c r="B4406" s="43">
        <f>IF(GL_Paste!$B4403="","",DATE(YEAR(GL_Paste!$E4403),MONTH(GL_Paste!$E4403),1))</f>
        <v/>
      </c>
      <c r="C4406">
        <f>IF(GL_Paste!$B4403="","",IF(TRIM(GL_Paste!$M4403)&lt;&gt;"",TRIM(GL_Paste!$M4403),IFERROR(MID(GL_Paste!$I4403,FIND("[",GL_Paste!$I4403)+1,FIND("]",GL_Paste!$I4403)-FIND("[",GL_Paste!$I4403)-1),"")))</f>
        <v/>
      </c>
      <c r="D4406">
        <f>IF(GL_Paste!$B4403="","",IFERROR(INDEX(DeptName,MATCH($C4406,DeptTag,0)),"UNALLOCATED"))</f>
        <v/>
      </c>
      <c r="E4406">
        <f>IF(GL_Paste!$B4403="","",IFERROR(INDEX(AcctCat,MATCH(GL_Paste!$B4403&amp;"",AcctCode,0)),"UNKNOWN"))</f>
        <v/>
      </c>
      <c r="F4406">
        <f>IF(GL_Paste!$B4403="","",IFERROR(INDEX(AcctSub,MATCH(GL_Paste!$B4403&amp;"",AcctCode,0)),"UNKNOWN"))</f>
        <v/>
      </c>
    </row>
    <row r="4407">
      <c r="A4407" s="40">
        <f>IF(GL_Paste!$B4404="","",N(GL_Paste!$H4404)-N(GL_Paste!$G4404))</f>
        <v/>
      </c>
      <c r="B4407" s="43">
        <f>IF(GL_Paste!$B4404="","",DATE(YEAR(GL_Paste!$E4404),MONTH(GL_Paste!$E4404),1))</f>
        <v/>
      </c>
      <c r="C4407">
        <f>IF(GL_Paste!$B4404="","",IF(TRIM(GL_Paste!$M4404)&lt;&gt;"",TRIM(GL_Paste!$M4404),IFERROR(MID(GL_Paste!$I4404,FIND("[",GL_Paste!$I4404)+1,FIND("]",GL_Paste!$I4404)-FIND("[",GL_Paste!$I4404)-1),"")))</f>
        <v/>
      </c>
      <c r="D4407">
        <f>IF(GL_Paste!$B4404="","",IFERROR(INDEX(DeptName,MATCH($C4407,DeptTag,0)),"UNALLOCATED"))</f>
        <v/>
      </c>
      <c r="E4407">
        <f>IF(GL_Paste!$B4404="","",IFERROR(INDEX(AcctCat,MATCH(GL_Paste!$B4404&amp;"",AcctCode,0)),"UNKNOWN"))</f>
        <v/>
      </c>
      <c r="F4407">
        <f>IF(GL_Paste!$B4404="","",IFERROR(INDEX(AcctSub,MATCH(GL_Paste!$B4404&amp;"",AcctCode,0)),"UNKNOWN"))</f>
        <v/>
      </c>
    </row>
    <row r="4408">
      <c r="A4408" s="40">
        <f>IF(GL_Paste!$B4405="","",N(GL_Paste!$H4405)-N(GL_Paste!$G4405))</f>
        <v/>
      </c>
      <c r="B4408" s="43">
        <f>IF(GL_Paste!$B4405="","",DATE(YEAR(GL_Paste!$E4405),MONTH(GL_Paste!$E4405),1))</f>
        <v/>
      </c>
      <c r="C4408">
        <f>IF(GL_Paste!$B4405="","",IF(TRIM(GL_Paste!$M4405)&lt;&gt;"",TRIM(GL_Paste!$M4405),IFERROR(MID(GL_Paste!$I4405,FIND("[",GL_Paste!$I4405)+1,FIND("]",GL_Paste!$I4405)-FIND("[",GL_Paste!$I4405)-1),"")))</f>
        <v/>
      </c>
      <c r="D4408">
        <f>IF(GL_Paste!$B4405="","",IFERROR(INDEX(DeptName,MATCH($C4408,DeptTag,0)),"UNALLOCATED"))</f>
        <v/>
      </c>
      <c r="E4408">
        <f>IF(GL_Paste!$B4405="","",IFERROR(INDEX(AcctCat,MATCH(GL_Paste!$B4405&amp;"",AcctCode,0)),"UNKNOWN"))</f>
        <v/>
      </c>
      <c r="F4408">
        <f>IF(GL_Paste!$B4405="","",IFERROR(INDEX(AcctSub,MATCH(GL_Paste!$B4405&amp;"",AcctCode,0)),"UNKNOWN"))</f>
        <v/>
      </c>
    </row>
    <row r="4409">
      <c r="A4409" s="40">
        <f>IF(GL_Paste!$B4406="","",N(GL_Paste!$H4406)-N(GL_Paste!$G4406))</f>
        <v/>
      </c>
      <c r="B4409" s="43">
        <f>IF(GL_Paste!$B4406="","",DATE(YEAR(GL_Paste!$E4406),MONTH(GL_Paste!$E4406),1))</f>
        <v/>
      </c>
      <c r="C4409">
        <f>IF(GL_Paste!$B4406="","",IF(TRIM(GL_Paste!$M4406)&lt;&gt;"",TRIM(GL_Paste!$M4406),IFERROR(MID(GL_Paste!$I4406,FIND("[",GL_Paste!$I4406)+1,FIND("]",GL_Paste!$I4406)-FIND("[",GL_Paste!$I4406)-1),"")))</f>
        <v/>
      </c>
      <c r="D4409">
        <f>IF(GL_Paste!$B4406="","",IFERROR(INDEX(DeptName,MATCH($C4409,DeptTag,0)),"UNALLOCATED"))</f>
        <v/>
      </c>
      <c r="E4409">
        <f>IF(GL_Paste!$B4406="","",IFERROR(INDEX(AcctCat,MATCH(GL_Paste!$B4406&amp;"",AcctCode,0)),"UNKNOWN"))</f>
        <v/>
      </c>
      <c r="F4409">
        <f>IF(GL_Paste!$B4406="","",IFERROR(INDEX(AcctSub,MATCH(GL_Paste!$B4406&amp;"",AcctCode,0)),"UNKNOWN"))</f>
        <v/>
      </c>
    </row>
    <row r="4410">
      <c r="A4410" s="40">
        <f>IF(GL_Paste!$B4407="","",N(GL_Paste!$H4407)-N(GL_Paste!$G4407))</f>
        <v/>
      </c>
      <c r="B4410" s="43">
        <f>IF(GL_Paste!$B4407="","",DATE(YEAR(GL_Paste!$E4407),MONTH(GL_Paste!$E4407),1))</f>
        <v/>
      </c>
      <c r="C4410">
        <f>IF(GL_Paste!$B4407="","",IF(TRIM(GL_Paste!$M4407)&lt;&gt;"",TRIM(GL_Paste!$M4407),IFERROR(MID(GL_Paste!$I4407,FIND("[",GL_Paste!$I4407)+1,FIND("]",GL_Paste!$I4407)-FIND("[",GL_Paste!$I4407)-1),"")))</f>
        <v/>
      </c>
      <c r="D4410">
        <f>IF(GL_Paste!$B4407="","",IFERROR(INDEX(DeptName,MATCH($C4410,DeptTag,0)),"UNALLOCATED"))</f>
        <v/>
      </c>
      <c r="E4410">
        <f>IF(GL_Paste!$B4407="","",IFERROR(INDEX(AcctCat,MATCH(GL_Paste!$B4407&amp;"",AcctCode,0)),"UNKNOWN"))</f>
        <v/>
      </c>
      <c r="F4410">
        <f>IF(GL_Paste!$B4407="","",IFERROR(INDEX(AcctSub,MATCH(GL_Paste!$B4407&amp;"",AcctCode,0)),"UNKNOWN"))</f>
        <v/>
      </c>
    </row>
    <row r="4411">
      <c r="A4411" s="40">
        <f>IF(GL_Paste!$B4408="","",N(GL_Paste!$H4408)-N(GL_Paste!$G4408))</f>
        <v/>
      </c>
      <c r="B4411" s="43">
        <f>IF(GL_Paste!$B4408="","",DATE(YEAR(GL_Paste!$E4408),MONTH(GL_Paste!$E4408),1))</f>
        <v/>
      </c>
      <c r="C4411">
        <f>IF(GL_Paste!$B4408="","",IF(TRIM(GL_Paste!$M4408)&lt;&gt;"",TRIM(GL_Paste!$M4408),IFERROR(MID(GL_Paste!$I4408,FIND("[",GL_Paste!$I4408)+1,FIND("]",GL_Paste!$I4408)-FIND("[",GL_Paste!$I4408)-1),"")))</f>
        <v/>
      </c>
      <c r="D4411">
        <f>IF(GL_Paste!$B4408="","",IFERROR(INDEX(DeptName,MATCH($C4411,DeptTag,0)),"UNALLOCATED"))</f>
        <v/>
      </c>
      <c r="E4411">
        <f>IF(GL_Paste!$B4408="","",IFERROR(INDEX(AcctCat,MATCH(GL_Paste!$B4408&amp;"",AcctCode,0)),"UNKNOWN"))</f>
        <v/>
      </c>
      <c r="F4411">
        <f>IF(GL_Paste!$B4408="","",IFERROR(INDEX(AcctSub,MATCH(GL_Paste!$B4408&amp;"",AcctCode,0)),"UNKNOWN"))</f>
        <v/>
      </c>
    </row>
    <row r="4412">
      <c r="A4412" s="40">
        <f>IF(GL_Paste!$B4409="","",N(GL_Paste!$H4409)-N(GL_Paste!$G4409))</f>
        <v/>
      </c>
      <c r="B4412" s="43">
        <f>IF(GL_Paste!$B4409="","",DATE(YEAR(GL_Paste!$E4409),MONTH(GL_Paste!$E4409),1))</f>
        <v/>
      </c>
      <c r="C4412">
        <f>IF(GL_Paste!$B4409="","",IF(TRIM(GL_Paste!$M4409)&lt;&gt;"",TRIM(GL_Paste!$M4409),IFERROR(MID(GL_Paste!$I4409,FIND("[",GL_Paste!$I4409)+1,FIND("]",GL_Paste!$I4409)-FIND("[",GL_Paste!$I4409)-1),"")))</f>
        <v/>
      </c>
      <c r="D4412">
        <f>IF(GL_Paste!$B4409="","",IFERROR(INDEX(DeptName,MATCH($C4412,DeptTag,0)),"UNALLOCATED"))</f>
        <v/>
      </c>
      <c r="E4412">
        <f>IF(GL_Paste!$B4409="","",IFERROR(INDEX(AcctCat,MATCH(GL_Paste!$B4409&amp;"",AcctCode,0)),"UNKNOWN"))</f>
        <v/>
      </c>
      <c r="F4412">
        <f>IF(GL_Paste!$B4409="","",IFERROR(INDEX(AcctSub,MATCH(GL_Paste!$B4409&amp;"",AcctCode,0)),"UNKNOWN"))</f>
        <v/>
      </c>
    </row>
    <row r="4413">
      <c r="A4413" s="40">
        <f>IF(GL_Paste!$B4410="","",N(GL_Paste!$H4410)-N(GL_Paste!$G4410))</f>
        <v/>
      </c>
      <c r="B4413" s="43">
        <f>IF(GL_Paste!$B4410="","",DATE(YEAR(GL_Paste!$E4410),MONTH(GL_Paste!$E4410),1))</f>
        <v/>
      </c>
      <c r="C4413">
        <f>IF(GL_Paste!$B4410="","",IF(TRIM(GL_Paste!$M4410)&lt;&gt;"",TRIM(GL_Paste!$M4410),IFERROR(MID(GL_Paste!$I4410,FIND("[",GL_Paste!$I4410)+1,FIND("]",GL_Paste!$I4410)-FIND("[",GL_Paste!$I4410)-1),"")))</f>
        <v/>
      </c>
      <c r="D4413">
        <f>IF(GL_Paste!$B4410="","",IFERROR(INDEX(DeptName,MATCH($C4413,DeptTag,0)),"UNALLOCATED"))</f>
        <v/>
      </c>
      <c r="E4413">
        <f>IF(GL_Paste!$B4410="","",IFERROR(INDEX(AcctCat,MATCH(GL_Paste!$B4410&amp;"",AcctCode,0)),"UNKNOWN"))</f>
        <v/>
      </c>
      <c r="F4413">
        <f>IF(GL_Paste!$B4410="","",IFERROR(INDEX(AcctSub,MATCH(GL_Paste!$B4410&amp;"",AcctCode,0)),"UNKNOWN"))</f>
        <v/>
      </c>
    </row>
    <row r="4414">
      <c r="A4414" s="40">
        <f>IF(GL_Paste!$B4411="","",N(GL_Paste!$H4411)-N(GL_Paste!$G4411))</f>
        <v/>
      </c>
      <c r="B4414" s="43">
        <f>IF(GL_Paste!$B4411="","",DATE(YEAR(GL_Paste!$E4411),MONTH(GL_Paste!$E4411),1))</f>
        <v/>
      </c>
      <c r="C4414">
        <f>IF(GL_Paste!$B4411="","",IF(TRIM(GL_Paste!$M4411)&lt;&gt;"",TRIM(GL_Paste!$M4411),IFERROR(MID(GL_Paste!$I4411,FIND("[",GL_Paste!$I4411)+1,FIND("]",GL_Paste!$I4411)-FIND("[",GL_Paste!$I4411)-1),"")))</f>
        <v/>
      </c>
      <c r="D4414">
        <f>IF(GL_Paste!$B4411="","",IFERROR(INDEX(DeptName,MATCH($C4414,DeptTag,0)),"UNALLOCATED"))</f>
        <v/>
      </c>
      <c r="E4414">
        <f>IF(GL_Paste!$B4411="","",IFERROR(INDEX(AcctCat,MATCH(GL_Paste!$B4411&amp;"",AcctCode,0)),"UNKNOWN"))</f>
        <v/>
      </c>
      <c r="F4414">
        <f>IF(GL_Paste!$B4411="","",IFERROR(INDEX(AcctSub,MATCH(GL_Paste!$B4411&amp;"",AcctCode,0)),"UNKNOWN"))</f>
        <v/>
      </c>
    </row>
    <row r="4415">
      <c r="A4415" s="40">
        <f>IF(GL_Paste!$B4412="","",N(GL_Paste!$H4412)-N(GL_Paste!$G4412))</f>
        <v/>
      </c>
      <c r="B4415" s="43">
        <f>IF(GL_Paste!$B4412="","",DATE(YEAR(GL_Paste!$E4412),MONTH(GL_Paste!$E4412),1))</f>
        <v/>
      </c>
      <c r="C4415">
        <f>IF(GL_Paste!$B4412="","",IF(TRIM(GL_Paste!$M4412)&lt;&gt;"",TRIM(GL_Paste!$M4412),IFERROR(MID(GL_Paste!$I4412,FIND("[",GL_Paste!$I4412)+1,FIND("]",GL_Paste!$I4412)-FIND("[",GL_Paste!$I4412)-1),"")))</f>
        <v/>
      </c>
      <c r="D4415">
        <f>IF(GL_Paste!$B4412="","",IFERROR(INDEX(DeptName,MATCH($C4415,DeptTag,0)),"UNALLOCATED"))</f>
        <v/>
      </c>
      <c r="E4415">
        <f>IF(GL_Paste!$B4412="","",IFERROR(INDEX(AcctCat,MATCH(GL_Paste!$B4412&amp;"",AcctCode,0)),"UNKNOWN"))</f>
        <v/>
      </c>
      <c r="F4415">
        <f>IF(GL_Paste!$B4412="","",IFERROR(INDEX(AcctSub,MATCH(GL_Paste!$B4412&amp;"",AcctCode,0)),"UNKNOWN"))</f>
        <v/>
      </c>
    </row>
    <row r="4416">
      <c r="A4416" s="40">
        <f>IF(GL_Paste!$B4413="","",N(GL_Paste!$H4413)-N(GL_Paste!$G4413))</f>
        <v/>
      </c>
      <c r="B4416" s="43">
        <f>IF(GL_Paste!$B4413="","",DATE(YEAR(GL_Paste!$E4413),MONTH(GL_Paste!$E4413),1))</f>
        <v/>
      </c>
      <c r="C4416">
        <f>IF(GL_Paste!$B4413="","",IF(TRIM(GL_Paste!$M4413)&lt;&gt;"",TRIM(GL_Paste!$M4413),IFERROR(MID(GL_Paste!$I4413,FIND("[",GL_Paste!$I4413)+1,FIND("]",GL_Paste!$I4413)-FIND("[",GL_Paste!$I4413)-1),"")))</f>
        <v/>
      </c>
      <c r="D4416">
        <f>IF(GL_Paste!$B4413="","",IFERROR(INDEX(DeptName,MATCH($C4416,DeptTag,0)),"UNALLOCATED"))</f>
        <v/>
      </c>
      <c r="E4416">
        <f>IF(GL_Paste!$B4413="","",IFERROR(INDEX(AcctCat,MATCH(GL_Paste!$B4413&amp;"",AcctCode,0)),"UNKNOWN"))</f>
        <v/>
      </c>
      <c r="F4416">
        <f>IF(GL_Paste!$B4413="","",IFERROR(INDEX(AcctSub,MATCH(GL_Paste!$B4413&amp;"",AcctCode,0)),"UNKNOWN"))</f>
        <v/>
      </c>
    </row>
    <row r="4417">
      <c r="A4417" s="40">
        <f>IF(GL_Paste!$B4414="","",N(GL_Paste!$H4414)-N(GL_Paste!$G4414))</f>
        <v/>
      </c>
      <c r="B4417" s="43">
        <f>IF(GL_Paste!$B4414="","",DATE(YEAR(GL_Paste!$E4414),MONTH(GL_Paste!$E4414),1))</f>
        <v/>
      </c>
      <c r="C4417">
        <f>IF(GL_Paste!$B4414="","",IF(TRIM(GL_Paste!$M4414)&lt;&gt;"",TRIM(GL_Paste!$M4414),IFERROR(MID(GL_Paste!$I4414,FIND("[",GL_Paste!$I4414)+1,FIND("]",GL_Paste!$I4414)-FIND("[",GL_Paste!$I4414)-1),"")))</f>
        <v/>
      </c>
      <c r="D4417">
        <f>IF(GL_Paste!$B4414="","",IFERROR(INDEX(DeptName,MATCH($C4417,DeptTag,0)),"UNALLOCATED"))</f>
        <v/>
      </c>
      <c r="E4417">
        <f>IF(GL_Paste!$B4414="","",IFERROR(INDEX(AcctCat,MATCH(GL_Paste!$B4414&amp;"",AcctCode,0)),"UNKNOWN"))</f>
        <v/>
      </c>
      <c r="F4417">
        <f>IF(GL_Paste!$B4414="","",IFERROR(INDEX(AcctSub,MATCH(GL_Paste!$B4414&amp;"",AcctCode,0)),"UNKNOWN"))</f>
        <v/>
      </c>
    </row>
    <row r="4418">
      <c r="A4418" s="40">
        <f>IF(GL_Paste!$B4415="","",N(GL_Paste!$H4415)-N(GL_Paste!$G4415))</f>
        <v/>
      </c>
      <c r="B4418" s="43">
        <f>IF(GL_Paste!$B4415="","",DATE(YEAR(GL_Paste!$E4415),MONTH(GL_Paste!$E4415),1))</f>
        <v/>
      </c>
      <c r="C4418">
        <f>IF(GL_Paste!$B4415="","",IF(TRIM(GL_Paste!$M4415)&lt;&gt;"",TRIM(GL_Paste!$M4415),IFERROR(MID(GL_Paste!$I4415,FIND("[",GL_Paste!$I4415)+1,FIND("]",GL_Paste!$I4415)-FIND("[",GL_Paste!$I4415)-1),"")))</f>
        <v/>
      </c>
      <c r="D4418">
        <f>IF(GL_Paste!$B4415="","",IFERROR(INDEX(DeptName,MATCH($C4418,DeptTag,0)),"UNALLOCATED"))</f>
        <v/>
      </c>
      <c r="E4418">
        <f>IF(GL_Paste!$B4415="","",IFERROR(INDEX(AcctCat,MATCH(GL_Paste!$B4415&amp;"",AcctCode,0)),"UNKNOWN"))</f>
        <v/>
      </c>
      <c r="F4418">
        <f>IF(GL_Paste!$B4415="","",IFERROR(INDEX(AcctSub,MATCH(GL_Paste!$B4415&amp;"",AcctCode,0)),"UNKNOWN"))</f>
        <v/>
      </c>
    </row>
    <row r="4419">
      <c r="A4419" s="40">
        <f>IF(GL_Paste!$B4416="","",N(GL_Paste!$H4416)-N(GL_Paste!$G4416))</f>
        <v/>
      </c>
      <c r="B4419" s="43">
        <f>IF(GL_Paste!$B4416="","",DATE(YEAR(GL_Paste!$E4416),MONTH(GL_Paste!$E4416),1))</f>
        <v/>
      </c>
      <c r="C4419">
        <f>IF(GL_Paste!$B4416="","",IF(TRIM(GL_Paste!$M4416)&lt;&gt;"",TRIM(GL_Paste!$M4416),IFERROR(MID(GL_Paste!$I4416,FIND("[",GL_Paste!$I4416)+1,FIND("]",GL_Paste!$I4416)-FIND("[",GL_Paste!$I4416)-1),"")))</f>
        <v/>
      </c>
      <c r="D4419">
        <f>IF(GL_Paste!$B4416="","",IFERROR(INDEX(DeptName,MATCH($C4419,DeptTag,0)),"UNALLOCATED"))</f>
        <v/>
      </c>
      <c r="E4419">
        <f>IF(GL_Paste!$B4416="","",IFERROR(INDEX(AcctCat,MATCH(GL_Paste!$B4416&amp;"",AcctCode,0)),"UNKNOWN"))</f>
        <v/>
      </c>
      <c r="F4419">
        <f>IF(GL_Paste!$B4416="","",IFERROR(INDEX(AcctSub,MATCH(GL_Paste!$B4416&amp;"",AcctCode,0)),"UNKNOWN"))</f>
        <v/>
      </c>
    </row>
    <row r="4420">
      <c r="A4420" s="40">
        <f>IF(GL_Paste!$B4417="","",N(GL_Paste!$H4417)-N(GL_Paste!$G4417))</f>
        <v/>
      </c>
      <c r="B4420" s="43">
        <f>IF(GL_Paste!$B4417="","",DATE(YEAR(GL_Paste!$E4417),MONTH(GL_Paste!$E4417),1))</f>
        <v/>
      </c>
      <c r="C4420">
        <f>IF(GL_Paste!$B4417="","",IF(TRIM(GL_Paste!$M4417)&lt;&gt;"",TRIM(GL_Paste!$M4417),IFERROR(MID(GL_Paste!$I4417,FIND("[",GL_Paste!$I4417)+1,FIND("]",GL_Paste!$I4417)-FIND("[",GL_Paste!$I4417)-1),"")))</f>
        <v/>
      </c>
      <c r="D4420">
        <f>IF(GL_Paste!$B4417="","",IFERROR(INDEX(DeptName,MATCH($C4420,DeptTag,0)),"UNALLOCATED"))</f>
        <v/>
      </c>
      <c r="E4420">
        <f>IF(GL_Paste!$B4417="","",IFERROR(INDEX(AcctCat,MATCH(GL_Paste!$B4417&amp;"",AcctCode,0)),"UNKNOWN"))</f>
        <v/>
      </c>
      <c r="F4420">
        <f>IF(GL_Paste!$B4417="","",IFERROR(INDEX(AcctSub,MATCH(GL_Paste!$B4417&amp;"",AcctCode,0)),"UNKNOWN"))</f>
        <v/>
      </c>
    </row>
    <row r="4421">
      <c r="A4421" s="40">
        <f>IF(GL_Paste!$B4418="","",N(GL_Paste!$H4418)-N(GL_Paste!$G4418))</f>
        <v/>
      </c>
      <c r="B4421" s="43">
        <f>IF(GL_Paste!$B4418="","",DATE(YEAR(GL_Paste!$E4418),MONTH(GL_Paste!$E4418),1))</f>
        <v/>
      </c>
      <c r="C4421">
        <f>IF(GL_Paste!$B4418="","",IF(TRIM(GL_Paste!$M4418)&lt;&gt;"",TRIM(GL_Paste!$M4418),IFERROR(MID(GL_Paste!$I4418,FIND("[",GL_Paste!$I4418)+1,FIND("]",GL_Paste!$I4418)-FIND("[",GL_Paste!$I4418)-1),"")))</f>
        <v/>
      </c>
      <c r="D4421">
        <f>IF(GL_Paste!$B4418="","",IFERROR(INDEX(DeptName,MATCH($C4421,DeptTag,0)),"UNALLOCATED"))</f>
        <v/>
      </c>
      <c r="E4421">
        <f>IF(GL_Paste!$B4418="","",IFERROR(INDEX(AcctCat,MATCH(GL_Paste!$B4418&amp;"",AcctCode,0)),"UNKNOWN"))</f>
        <v/>
      </c>
      <c r="F4421">
        <f>IF(GL_Paste!$B4418="","",IFERROR(INDEX(AcctSub,MATCH(GL_Paste!$B4418&amp;"",AcctCode,0)),"UNKNOWN"))</f>
        <v/>
      </c>
    </row>
    <row r="4422">
      <c r="A4422" s="40">
        <f>IF(GL_Paste!$B4419="","",N(GL_Paste!$H4419)-N(GL_Paste!$G4419))</f>
        <v/>
      </c>
      <c r="B4422" s="43">
        <f>IF(GL_Paste!$B4419="","",DATE(YEAR(GL_Paste!$E4419),MONTH(GL_Paste!$E4419),1))</f>
        <v/>
      </c>
      <c r="C4422">
        <f>IF(GL_Paste!$B4419="","",IF(TRIM(GL_Paste!$M4419)&lt;&gt;"",TRIM(GL_Paste!$M4419),IFERROR(MID(GL_Paste!$I4419,FIND("[",GL_Paste!$I4419)+1,FIND("]",GL_Paste!$I4419)-FIND("[",GL_Paste!$I4419)-1),"")))</f>
        <v/>
      </c>
      <c r="D4422">
        <f>IF(GL_Paste!$B4419="","",IFERROR(INDEX(DeptName,MATCH($C4422,DeptTag,0)),"UNALLOCATED"))</f>
        <v/>
      </c>
      <c r="E4422">
        <f>IF(GL_Paste!$B4419="","",IFERROR(INDEX(AcctCat,MATCH(GL_Paste!$B4419&amp;"",AcctCode,0)),"UNKNOWN"))</f>
        <v/>
      </c>
      <c r="F4422">
        <f>IF(GL_Paste!$B4419="","",IFERROR(INDEX(AcctSub,MATCH(GL_Paste!$B4419&amp;"",AcctCode,0)),"UNKNOWN"))</f>
        <v/>
      </c>
    </row>
    <row r="4423">
      <c r="A4423" s="40">
        <f>IF(GL_Paste!$B4420="","",N(GL_Paste!$H4420)-N(GL_Paste!$G4420))</f>
        <v/>
      </c>
      <c r="B4423" s="43">
        <f>IF(GL_Paste!$B4420="","",DATE(YEAR(GL_Paste!$E4420),MONTH(GL_Paste!$E4420),1))</f>
        <v/>
      </c>
      <c r="C4423">
        <f>IF(GL_Paste!$B4420="","",IF(TRIM(GL_Paste!$M4420)&lt;&gt;"",TRIM(GL_Paste!$M4420),IFERROR(MID(GL_Paste!$I4420,FIND("[",GL_Paste!$I4420)+1,FIND("]",GL_Paste!$I4420)-FIND("[",GL_Paste!$I4420)-1),"")))</f>
        <v/>
      </c>
      <c r="D4423">
        <f>IF(GL_Paste!$B4420="","",IFERROR(INDEX(DeptName,MATCH($C4423,DeptTag,0)),"UNALLOCATED"))</f>
        <v/>
      </c>
      <c r="E4423">
        <f>IF(GL_Paste!$B4420="","",IFERROR(INDEX(AcctCat,MATCH(GL_Paste!$B4420&amp;"",AcctCode,0)),"UNKNOWN"))</f>
        <v/>
      </c>
      <c r="F4423">
        <f>IF(GL_Paste!$B4420="","",IFERROR(INDEX(AcctSub,MATCH(GL_Paste!$B4420&amp;"",AcctCode,0)),"UNKNOWN"))</f>
        <v/>
      </c>
    </row>
    <row r="4424">
      <c r="A4424" s="40">
        <f>IF(GL_Paste!$B4421="","",N(GL_Paste!$H4421)-N(GL_Paste!$G4421))</f>
        <v/>
      </c>
      <c r="B4424" s="43">
        <f>IF(GL_Paste!$B4421="","",DATE(YEAR(GL_Paste!$E4421),MONTH(GL_Paste!$E4421),1))</f>
        <v/>
      </c>
      <c r="C4424">
        <f>IF(GL_Paste!$B4421="","",IF(TRIM(GL_Paste!$M4421)&lt;&gt;"",TRIM(GL_Paste!$M4421),IFERROR(MID(GL_Paste!$I4421,FIND("[",GL_Paste!$I4421)+1,FIND("]",GL_Paste!$I4421)-FIND("[",GL_Paste!$I4421)-1),"")))</f>
        <v/>
      </c>
      <c r="D4424">
        <f>IF(GL_Paste!$B4421="","",IFERROR(INDEX(DeptName,MATCH($C4424,DeptTag,0)),"UNALLOCATED"))</f>
        <v/>
      </c>
      <c r="E4424">
        <f>IF(GL_Paste!$B4421="","",IFERROR(INDEX(AcctCat,MATCH(GL_Paste!$B4421&amp;"",AcctCode,0)),"UNKNOWN"))</f>
        <v/>
      </c>
      <c r="F4424">
        <f>IF(GL_Paste!$B4421="","",IFERROR(INDEX(AcctSub,MATCH(GL_Paste!$B4421&amp;"",AcctCode,0)),"UNKNOWN"))</f>
        <v/>
      </c>
    </row>
    <row r="4425">
      <c r="A4425" s="40">
        <f>IF(GL_Paste!$B4422="","",N(GL_Paste!$H4422)-N(GL_Paste!$G4422))</f>
        <v/>
      </c>
      <c r="B4425" s="43">
        <f>IF(GL_Paste!$B4422="","",DATE(YEAR(GL_Paste!$E4422),MONTH(GL_Paste!$E4422),1))</f>
        <v/>
      </c>
      <c r="C4425">
        <f>IF(GL_Paste!$B4422="","",IF(TRIM(GL_Paste!$M4422)&lt;&gt;"",TRIM(GL_Paste!$M4422),IFERROR(MID(GL_Paste!$I4422,FIND("[",GL_Paste!$I4422)+1,FIND("]",GL_Paste!$I4422)-FIND("[",GL_Paste!$I4422)-1),"")))</f>
        <v/>
      </c>
      <c r="D4425">
        <f>IF(GL_Paste!$B4422="","",IFERROR(INDEX(DeptName,MATCH($C4425,DeptTag,0)),"UNALLOCATED"))</f>
        <v/>
      </c>
      <c r="E4425">
        <f>IF(GL_Paste!$B4422="","",IFERROR(INDEX(AcctCat,MATCH(GL_Paste!$B4422&amp;"",AcctCode,0)),"UNKNOWN"))</f>
        <v/>
      </c>
      <c r="F4425">
        <f>IF(GL_Paste!$B4422="","",IFERROR(INDEX(AcctSub,MATCH(GL_Paste!$B4422&amp;"",AcctCode,0)),"UNKNOWN"))</f>
        <v/>
      </c>
    </row>
    <row r="4426">
      <c r="A4426" s="40">
        <f>IF(GL_Paste!$B4423="","",N(GL_Paste!$H4423)-N(GL_Paste!$G4423))</f>
        <v/>
      </c>
      <c r="B4426" s="43">
        <f>IF(GL_Paste!$B4423="","",DATE(YEAR(GL_Paste!$E4423),MONTH(GL_Paste!$E4423),1))</f>
        <v/>
      </c>
      <c r="C4426">
        <f>IF(GL_Paste!$B4423="","",IF(TRIM(GL_Paste!$M4423)&lt;&gt;"",TRIM(GL_Paste!$M4423),IFERROR(MID(GL_Paste!$I4423,FIND("[",GL_Paste!$I4423)+1,FIND("]",GL_Paste!$I4423)-FIND("[",GL_Paste!$I4423)-1),"")))</f>
        <v/>
      </c>
      <c r="D4426">
        <f>IF(GL_Paste!$B4423="","",IFERROR(INDEX(DeptName,MATCH($C4426,DeptTag,0)),"UNALLOCATED"))</f>
        <v/>
      </c>
      <c r="E4426">
        <f>IF(GL_Paste!$B4423="","",IFERROR(INDEX(AcctCat,MATCH(GL_Paste!$B4423&amp;"",AcctCode,0)),"UNKNOWN"))</f>
        <v/>
      </c>
      <c r="F4426">
        <f>IF(GL_Paste!$B4423="","",IFERROR(INDEX(AcctSub,MATCH(GL_Paste!$B4423&amp;"",AcctCode,0)),"UNKNOWN"))</f>
        <v/>
      </c>
    </row>
    <row r="4427">
      <c r="A4427" s="40">
        <f>IF(GL_Paste!$B4424="","",N(GL_Paste!$H4424)-N(GL_Paste!$G4424))</f>
        <v/>
      </c>
      <c r="B4427" s="43">
        <f>IF(GL_Paste!$B4424="","",DATE(YEAR(GL_Paste!$E4424),MONTH(GL_Paste!$E4424),1))</f>
        <v/>
      </c>
      <c r="C4427">
        <f>IF(GL_Paste!$B4424="","",IF(TRIM(GL_Paste!$M4424)&lt;&gt;"",TRIM(GL_Paste!$M4424),IFERROR(MID(GL_Paste!$I4424,FIND("[",GL_Paste!$I4424)+1,FIND("]",GL_Paste!$I4424)-FIND("[",GL_Paste!$I4424)-1),"")))</f>
        <v/>
      </c>
      <c r="D4427">
        <f>IF(GL_Paste!$B4424="","",IFERROR(INDEX(DeptName,MATCH($C4427,DeptTag,0)),"UNALLOCATED"))</f>
        <v/>
      </c>
      <c r="E4427">
        <f>IF(GL_Paste!$B4424="","",IFERROR(INDEX(AcctCat,MATCH(GL_Paste!$B4424&amp;"",AcctCode,0)),"UNKNOWN"))</f>
        <v/>
      </c>
      <c r="F4427">
        <f>IF(GL_Paste!$B4424="","",IFERROR(INDEX(AcctSub,MATCH(GL_Paste!$B4424&amp;"",AcctCode,0)),"UNKNOWN"))</f>
        <v/>
      </c>
    </row>
    <row r="4428">
      <c r="A4428" s="40">
        <f>IF(GL_Paste!$B4425="","",N(GL_Paste!$H4425)-N(GL_Paste!$G4425))</f>
        <v/>
      </c>
      <c r="B4428" s="43">
        <f>IF(GL_Paste!$B4425="","",DATE(YEAR(GL_Paste!$E4425),MONTH(GL_Paste!$E4425),1))</f>
        <v/>
      </c>
      <c r="C4428">
        <f>IF(GL_Paste!$B4425="","",IF(TRIM(GL_Paste!$M4425)&lt;&gt;"",TRIM(GL_Paste!$M4425),IFERROR(MID(GL_Paste!$I4425,FIND("[",GL_Paste!$I4425)+1,FIND("]",GL_Paste!$I4425)-FIND("[",GL_Paste!$I4425)-1),"")))</f>
        <v/>
      </c>
      <c r="D4428">
        <f>IF(GL_Paste!$B4425="","",IFERROR(INDEX(DeptName,MATCH($C4428,DeptTag,0)),"UNALLOCATED"))</f>
        <v/>
      </c>
      <c r="E4428">
        <f>IF(GL_Paste!$B4425="","",IFERROR(INDEX(AcctCat,MATCH(GL_Paste!$B4425&amp;"",AcctCode,0)),"UNKNOWN"))</f>
        <v/>
      </c>
      <c r="F4428">
        <f>IF(GL_Paste!$B4425="","",IFERROR(INDEX(AcctSub,MATCH(GL_Paste!$B4425&amp;"",AcctCode,0)),"UNKNOWN"))</f>
        <v/>
      </c>
    </row>
    <row r="4429">
      <c r="A4429" s="40">
        <f>IF(GL_Paste!$B4426="","",N(GL_Paste!$H4426)-N(GL_Paste!$G4426))</f>
        <v/>
      </c>
      <c r="B4429" s="43">
        <f>IF(GL_Paste!$B4426="","",DATE(YEAR(GL_Paste!$E4426),MONTH(GL_Paste!$E4426),1))</f>
        <v/>
      </c>
      <c r="C4429">
        <f>IF(GL_Paste!$B4426="","",IF(TRIM(GL_Paste!$M4426)&lt;&gt;"",TRIM(GL_Paste!$M4426),IFERROR(MID(GL_Paste!$I4426,FIND("[",GL_Paste!$I4426)+1,FIND("]",GL_Paste!$I4426)-FIND("[",GL_Paste!$I4426)-1),"")))</f>
        <v/>
      </c>
      <c r="D4429">
        <f>IF(GL_Paste!$B4426="","",IFERROR(INDEX(DeptName,MATCH($C4429,DeptTag,0)),"UNALLOCATED"))</f>
        <v/>
      </c>
      <c r="E4429">
        <f>IF(GL_Paste!$B4426="","",IFERROR(INDEX(AcctCat,MATCH(GL_Paste!$B4426&amp;"",AcctCode,0)),"UNKNOWN"))</f>
        <v/>
      </c>
      <c r="F4429">
        <f>IF(GL_Paste!$B4426="","",IFERROR(INDEX(AcctSub,MATCH(GL_Paste!$B4426&amp;"",AcctCode,0)),"UNKNOWN"))</f>
        <v/>
      </c>
    </row>
    <row r="4430">
      <c r="A4430" s="40">
        <f>IF(GL_Paste!$B4427="","",N(GL_Paste!$H4427)-N(GL_Paste!$G4427))</f>
        <v/>
      </c>
      <c r="B4430" s="43">
        <f>IF(GL_Paste!$B4427="","",DATE(YEAR(GL_Paste!$E4427),MONTH(GL_Paste!$E4427),1))</f>
        <v/>
      </c>
      <c r="C4430">
        <f>IF(GL_Paste!$B4427="","",IF(TRIM(GL_Paste!$M4427)&lt;&gt;"",TRIM(GL_Paste!$M4427),IFERROR(MID(GL_Paste!$I4427,FIND("[",GL_Paste!$I4427)+1,FIND("]",GL_Paste!$I4427)-FIND("[",GL_Paste!$I4427)-1),"")))</f>
        <v/>
      </c>
      <c r="D4430">
        <f>IF(GL_Paste!$B4427="","",IFERROR(INDEX(DeptName,MATCH($C4430,DeptTag,0)),"UNALLOCATED"))</f>
        <v/>
      </c>
      <c r="E4430">
        <f>IF(GL_Paste!$B4427="","",IFERROR(INDEX(AcctCat,MATCH(GL_Paste!$B4427&amp;"",AcctCode,0)),"UNKNOWN"))</f>
        <v/>
      </c>
      <c r="F4430">
        <f>IF(GL_Paste!$B4427="","",IFERROR(INDEX(AcctSub,MATCH(GL_Paste!$B4427&amp;"",AcctCode,0)),"UNKNOWN"))</f>
        <v/>
      </c>
    </row>
    <row r="4431">
      <c r="A4431" s="40">
        <f>IF(GL_Paste!$B4428="","",N(GL_Paste!$H4428)-N(GL_Paste!$G4428))</f>
        <v/>
      </c>
      <c r="B4431" s="43">
        <f>IF(GL_Paste!$B4428="","",DATE(YEAR(GL_Paste!$E4428),MONTH(GL_Paste!$E4428),1))</f>
        <v/>
      </c>
      <c r="C4431">
        <f>IF(GL_Paste!$B4428="","",IF(TRIM(GL_Paste!$M4428)&lt;&gt;"",TRIM(GL_Paste!$M4428),IFERROR(MID(GL_Paste!$I4428,FIND("[",GL_Paste!$I4428)+1,FIND("]",GL_Paste!$I4428)-FIND("[",GL_Paste!$I4428)-1),"")))</f>
        <v/>
      </c>
      <c r="D4431">
        <f>IF(GL_Paste!$B4428="","",IFERROR(INDEX(DeptName,MATCH($C4431,DeptTag,0)),"UNALLOCATED"))</f>
        <v/>
      </c>
      <c r="E4431">
        <f>IF(GL_Paste!$B4428="","",IFERROR(INDEX(AcctCat,MATCH(GL_Paste!$B4428&amp;"",AcctCode,0)),"UNKNOWN"))</f>
        <v/>
      </c>
      <c r="F4431">
        <f>IF(GL_Paste!$B4428="","",IFERROR(INDEX(AcctSub,MATCH(GL_Paste!$B4428&amp;"",AcctCode,0)),"UNKNOWN"))</f>
        <v/>
      </c>
    </row>
    <row r="4432">
      <c r="A4432" s="40">
        <f>IF(GL_Paste!$B4429="","",N(GL_Paste!$H4429)-N(GL_Paste!$G4429))</f>
        <v/>
      </c>
      <c r="B4432" s="43">
        <f>IF(GL_Paste!$B4429="","",DATE(YEAR(GL_Paste!$E4429),MONTH(GL_Paste!$E4429),1))</f>
        <v/>
      </c>
      <c r="C4432">
        <f>IF(GL_Paste!$B4429="","",IF(TRIM(GL_Paste!$M4429)&lt;&gt;"",TRIM(GL_Paste!$M4429),IFERROR(MID(GL_Paste!$I4429,FIND("[",GL_Paste!$I4429)+1,FIND("]",GL_Paste!$I4429)-FIND("[",GL_Paste!$I4429)-1),"")))</f>
        <v/>
      </c>
      <c r="D4432">
        <f>IF(GL_Paste!$B4429="","",IFERROR(INDEX(DeptName,MATCH($C4432,DeptTag,0)),"UNALLOCATED"))</f>
        <v/>
      </c>
      <c r="E4432">
        <f>IF(GL_Paste!$B4429="","",IFERROR(INDEX(AcctCat,MATCH(GL_Paste!$B4429&amp;"",AcctCode,0)),"UNKNOWN"))</f>
        <v/>
      </c>
      <c r="F4432">
        <f>IF(GL_Paste!$B4429="","",IFERROR(INDEX(AcctSub,MATCH(GL_Paste!$B4429&amp;"",AcctCode,0)),"UNKNOWN"))</f>
        <v/>
      </c>
    </row>
    <row r="4433">
      <c r="A4433" s="40">
        <f>IF(GL_Paste!$B4430="","",N(GL_Paste!$H4430)-N(GL_Paste!$G4430))</f>
        <v/>
      </c>
      <c r="B4433" s="43">
        <f>IF(GL_Paste!$B4430="","",DATE(YEAR(GL_Paste!$E4430),MONTH(GL_Paste!$E4430),1))</f>
        <v/>
      </c>
      <c r="C4433">
        <f>IF(GL_Paste!$B4430="","",IF(TRIM(GL_Paste!$M4430)&lt;&gt;"",TRIM(GL_Paste!$M4430),IFERROR(MID(GL_Paste!$I4430,FIND("[",GL_Paste!$I4430)+1,FIND("]",GL_Paste!$I4430)-FIND("[",GL_Paste!$I4430)-1),"")))</f>
        <v/>
      </c>
      <c r="D4433">
        <f>IF(GL_Paste!$B4430="","",IFERROR(INDEX(DeptName,MATCH($C4433,DeptTag,0)),"UNALLOCATED"))</f>
        <v/>
      </c>
      <c r="E4433">
        <f>IF(GL_Paste!$B4430="","",IFERROR(INDEX(AcctCat,MATCH(GL_Paste!$B4430&amp;"",AcctCode,0)),"UNKNOWN"))</f>
        <v/>
      </c>
      <c r="F4433">
        <f>IF(GL_Paste!$B4430="","",IFERROR(INDEX(AcctSub,MATCH(GL_Paste!$B4430&amp;"",AcctCode,0)),"UNKNOWN"))</f>
        <v/>
      </c>
    </row>
    <row r="4434">
      <c r="A4434" s="40">
        <f>IF(GL_Paste!$B4431="","",N(GL_Paste!$H4431)-N(GL_Paste!$G4431))</f>
        <v/>
      </c>
      <c r="B4434" s="43">
        <f>IF(GL_Paste!$B4431="","",DATE(YEAR(GL_Paste!$E4431),MONTH(GL_Paste!$E4431),1))</f>
        <v/>
      </c>
      <c r="C4434">
        <f>IF(GL_Paste!$B4431="","",IF(TRIM(GL_Paste!$M4431)&lt;&gt;"",TRIM(GL_Paste!$M4431),IFERROR(MID(GL_Paste!$I4431,FIND("[",GL_Paste!$I4431)+1,FIND("]",GL_Paste!$I4431)-FIND("[",GL_Paste!$I4431)-1),"")))</f>
        <v/>
      </c>
      <c r="D4434">
        <f>IF(GL_Paste!$B4431="","",IFERROR(INDEX(DeptName,MATCH($C4434,DeptTag,0)),"UNALLOCATED"))</f>
        <v/>
      </c>
      <c r="E4434">
        <f>IF(GL_Paste!$B4431="","",IFERROR(INDEX(AcctCat,MATCH(GL_Paste!$B4431&amp;"",AcctCode,0)),"UNKNOWN"))</f>
        <v/>
      </c>
      <c r="F4434">
        <f>IF(GL_Paste!$B4431="","",IFERROR(INDEX(AcctSub,MATCH(GL_Paste!$B4431&amp;"",AcctCode,0)),"UNKNOWN"))</f>
        <v/>
      </c>
    </row>
    <row r="4435">
      <c r="A4435" s="40">
        <f>IF(GL_Paste!$B4432="","",N(GL_Paste!$H4432)-N(GL_Paste!$G4432))</f>
        <v/>
      </c>
      <c r="B4435" s="43">
        <f>IF(GL_Paste!$B4432="","",DATE(YEAR(GL_Paste!$E4432),MONTH(GL_Paste!$E4432),1))</f>
        <v/>
      </c>
      <c r="C4435">
        <f>IF(GL_Paste!$B4432="","",IF(TRIM(GL_Paste!$M4432)&lt;&gt;"",TRIM(GL_Paste!$M4432),IFERROR(MID(GL_Paste!$I4432,FIND("[",GL_Paste!$I4432)+1,FIND("]",GL_Paste!$I4432)-FIND("[",GL_Paste!$I4432)-1),"")))</f>
        <v/>
      </c>
      <c r="D4435">
        <f>IF(GL_Paste!$B4432="","",IFERROR(INDEX(DeptName,MATCH($C4435,DeptTag,0)),"UNALLOCATED"))</f>
        <v/>
      </c>
      <c r="E4435">
        <f>IF(GL_Paste!$B4432="","",IFERROR(INDEX(AcctCat,MATCH(GL_Paste!$B4432&amp;"",AcctCode,0)),"UNKNOWN"))</f>
        <v/>
      </c>
      <c r="F4435">
        <f>IF(GL_Paste!$B4432="","",IFERROR(INDEX(AcctSub,MATCH(GL_Paste!$B4432&amp;"",AcctCode,0)),"UNKNOWN"))</f>
        <v/>
      </c>
    </row>
    <row r="4436">
      <c r="A4436" s="40">
        <f>IF(GL_Paste!$B4433="","",N(GL_Paste!$H4433)-N(GL_Paste!$G4433))</f>
        <v/>
      </c>
      <c r="B4436" s="43">
        <f>IF(GL_Paste!$B4433="","",DATE(YEAR(GL_Paste!$E4433),MONTH(GL_Paste!$E4433),1))</f>
        <v/>
      </c>
      <c r="C4436">
        <f>IF(GL_Paste!$B4433="","",IF(TRIM(GL_Paste!$M4433)&lt;&gt;"",TRIM(GL_Paste!$M4433),IFERROR(MID(GL_Paste!$I4433,FIND("[",GL_Paste!$I4433)+1,FIND("]",GL_Paste!$I4433)-FIND("[",GL_Paste!$I4433)-1),"")))</f>
        <v/>
      </c>
      <c r="D4436">
        <f>IF(GL_Paste!$B4433="","",IFERROR(INDEX(DeptName,MATCH($C4436,DeptTag,0)),"UNALLOCATED"))</f>
        <v/>
      </c>
      <c r="E4436">
        <f>IF(GL_Paste!$B4433="","",IFERROR(INDEX(AcctCat,MATCH(GL_Paste!$B4433&amp;"",AcctCode,0)),"UNKNOWN"))</f>
        <v/>
      </c>
      <c r="F4436">
        <f>IF(GL_Paste!$B4433="","",IFERROR(INDEX(AcctSub,MATCH(GL_Paste!$B4433&amp;"",AcctCode,0)),"UNKNOWN"))</f>
        <v/>
      </c>
    </row>
    <row r="4437">
      <c r="A4437" s="40">
        <f>IF(GL_Paste!$B4434="","",N(GL_Paste!$H4434)-N(GL_Paste!$G4434))</f>
        <v/>
      </c>
      <c r="B4437" s="43">
        <f>IF(GL_Paste!$B4434="","",DATE(YEAR(GL_Paste!$E4434),MONTH(GL_Paste!$E4434),1))</f>
        <v/>
      </c>
      <c r="C4437">
        <f>IF(GL_Paste!$B4434="","",IF(TRIM(GL_Paste!$M4434)&lt;&gt;"",TRIM(GL_Paste!$M4434),IFERROR(MID(GL_Paste!$I4434,FIND("[",GL_Paste!$I4434)+1,FIND("]",GL_Paste!$I4434)-FIND("[",GL_Paste!$I4434)-1),"")))</f>
        <v/>
      </c>
      <c r="D4437">
        <f>IF(GL_Paste!$B4434="","",IFERROR(INDEX(DeptName,MATCH($C4437,DeptTag,0)),"UNALLOCATED"))</f>
        <v/>
      </c>
      <c r="E4437">
        <f>IF(GL_Paste!$B4434="","",IFERROR(INDEX(AcctCat,MATCH(GL_Paste!$B4434&amp;"",AcctCode,0)),"UNKNOWN"))</f>
        <v/>
      </c>
      <c r="F4437">
        <f>IF(GL_Paste!$B4434="","",IFERROR(INDEX(AcctSub,MATCH(GL_Paste!$B4434&amp;"",AcctCode,0)),"UNKNOWN"))</f>
        <v/>
      </c>
    </row>
    <row r="4438">
      <c r="A4438" s="40">
        <f>IF(GL_Paste!$B4435="","",N(GL_Paste!$H4435)-N(GL_Paste!$G4435))</f>
        <v/>
      </c>
      <c r="B4438" s="43">
        <f>IF(GL_Paste!$B4435="","",DATE(YEAR(GL_Paste!$E4435),MONTH(GL_Paste!$E4435),1))</f>
        <v/>
      </c>
      <c r="C4438">
        <f>IF(GL_Paste!$B4435="","",IF(TRIM(GL_Paste!$M4435)&lt;&gt;"",TRIM(GL_Paste!$M4435),IFERROR(MID(GL_Paste!$I4435,FIND("[",GL_Paste!$I4435)+1,FIND("]",GL_Paste!$I4435)-FIND("[",GL_Paste!$I4435)-1),"")))</f>
        <v/>
      </c>
      <c r="D4438">
        <f>IF(GL_Paste!$B4435="","",IFERROR(INDEX(DeptName,MATCH($C4438,DeptTag,0)),"UNALLOCATED"))</f>
        <v/>
      </c>
      <c r="E4438">
        <f>IF(GL_Paste!$B4435="","",IFERROR(INDEX(AcctCat,MATCH(GL_Paste!$B4435&amp;"",AcctCode,0)),"UNKNOWN"))</f>
        <v/>
      </c>
      <c r="F4438">
        <f>IF(GL_Paste!$B4435="","",IFERROR(INDEX(AcctSub,MATCH(GL_Paste!$B4435&amp;"",AcctCode,0)),"UNKNOWN"))</f>
        <v/>
      </c>
    </row>
    <row r="4439">
      <c r="A4439" s="40">
        <f>IF(GL_Paste!$B4436="","",N(GL_Paste!$H4436)-N(GL_Paste!$G4436))</f>
        <v/>
      </c>
      <c r="B4439" s="43">
        <f>IF(GL_Paste!$B4436="","",DATE(YEAR(GL_Paste!$E4436),MONTH(GL_Paste!$E4436),1))</f>
        <v/>
      </c>
      <c r="C4439">
        <f>IF(GL_Paste!$B4436="","",IF(TRIM(GL_Paste!$M4436)&lt;&gt;"",TRIM(GL_Paste!$M4436),IFERROR(MID(GL_Paste!$I4436,FIND("[",GL_Paste!$I4436)+1,FIND("]",GL_Paste!$I4436)-FIND("[",GL_Paste!$I4436)-1),"")))</f>
        <v/>
      </c>
      <c r="D4439">
        <f>IF(GL_Paste!$B4436="","",IFERROR(INDEX(DeptName,MATCH($C4439,DeptTag,0)),"UNALLOCATED"))</f>
        <v/>
      </c>
      <c r="E4439">
        <f>IF(GL_Paste!$B4436="","",IFERROR(INDEX(AcctCat,MATCH(GL_Paste!$B4436&amp;"",AcctCode,0)),"UNKNOWN"))</f>
        <v/>
      </c>
      <c r="F4439">
        <f>IF(GL_Paste!$B4436="","",IFERROR(INDEX(AcctSub,MATCH(GL_Paste!$B4436&amp;"",AcctCode,0)),"UNKNOWN"))</f>
        <v/>
      </c>
    </row>
    <row r="4440">
      <c r="A4440" s="40">
        <f>IF(GL_Paste!$B4437="","",N(GL_Paste!$H4437)-N(GL_Paste!$G4437))</f>
        <v/>
      </c>
      <c r="B4440" s="43">
        <f>IF(GL_Paste!$B4437="","",DATE(YEAR(GL_Paste!$E4437),MONTH(GL_Paste!$E4437),1))</f>
        <v/>
      </c>
      <c r="C4440">
        <f>IF(GL_Paste!$B4437="","",IF(TRIM(GL_Paste!$M4437)&lt;&gt;"",TRIM(GL_Paste!$M4437),IFERROR(MID(GL_Paste!$I4437,FIND("[",GL_Paste!$I4437)+1,FIND("]",GL_Paste!$I4437)-FIND("[",GL_Paste!$I4437)-1),"")))</f>
        <v/>
      </c>
      <c r="D4440">
        <f>IF(GL_Paste!$B4437="","",IFERROR(INDEX(DeptName,MATCH($C4440,DeptTag,0)),"UNALLOCATED"))</f>
        <v/>
      </c>
      <c r="E4440">
        <f>IF(GL_Paste!$B4437="","",IFERROR(INDEX(AcctCat,MATCH(GL_Paste!$B4437&amp;"",AcctCode,0)),"UNKNOWN"))</f>
        <v/>
      </c>
      <c r="F4440">
        <f>IF(GL_Paste!$B4437="","",IFERROR(INDEX(AcctSub,MATCH(GL_Paste!$B4437&amp;"",AcctCode,0)),"UNKNOWN"))</f>
        <v/>
      </c>
    </row>
    <row r="4441">
      <c r="A4441" s="40">
        <f>IF(GL_Paste!$B4438="","",N(GL_Paste!$H4438)-N(GL_Paste!$G4438))</f>
        <v/>
      </c>
      <c r="B4441" s="43">
        <f>IF(GL_Paste!$B4438="","",DATE(YEAR(GL_Paste!$E4438),MONTH(GL_Paste!$E4438),1))</f>
        <v/>
      </c>
      <c r="C4441">
        <f>IF(GL_Paste!$B4438="","",IF(TRIM(GL_Paste!$M4438)&lt;&gt;"",TRIM(GL_Paste!$M4438),IFERROR(MID(GL_Paste!$I4438,FIND("[",GL_Paste!$I4438)+1,FIND("]",GL_Paste!$I4438)-FIND("[",GL_Paste!$I4438)-1),"")))</f>
        <v/>
      </c>
      <c r="D4441">
        <f>IF(GL_Paste!$B4438="","",IFERROR(INDEX(DeptName,MATCH($C4441,DeptTag,0)),"UNALLOCATED"))</f>
        <v/>
      </c>
      <c r="E4441">
        <f>IF(GL_Paste!$B4438="","",IFERROR(INDEX(AcctCat,MATCH(GL_Paste!$B4438&amp;"",AcctCode,0)),"UNKNOWN"))</f>
        <v/>
      </c>
      <c r="F4441">
        <f>IF(GL_Paste!$B4438="","",IFERROR(INDEX(AcctSub,MATCH(GL_Paste!$B4438&amp;"",AcctCode,0)),"UNKNOWN"))</f>
        <v/>
      </c>
    </row>
    <row r="4442">
      <c r="A4442" s="40">
        <f>IF(GL_Paste!$B4439="","",N(GL_Paste!$H4439)-N(GL_Paste!$G4439))</f>
        <v/>
      </c>
      <c r="B4442" s="43">
        <f>IF(GL_Paste!$B4439="","",DATE(YEAR(GL_Paste!$E4439),MONTH(GL_Paste!$E4439),1))</f>
        <v/>
      </c>
      <c r="C4442">
        <f>IF(GL_Paste!$B4439="","",IF(TRIM(GL_Paste!$M4439)&lt;&gt;"",TRIM(GL_Paste!$M4439),IFERROR(MID(GL_Paste!$I4439,FIND("[",GL_Paste!$I4439)+1,FIND("]",GL_Paste!$I4439)-FIND("[",GL_Paste!$I4439)-1),"")))</f>
        <v/>
      </c>
      <c r="D4442">
        <f>IF(GL_Paste!$B4439="","",IFERROR(INDEX(DeptName,MATCH($C4442,DeptTag,0)),"UNALLOCATED"))</f>
        <v/>
      </c>
      <c r="E4442">
        <f>IF(GL_Paste!$B4439="","",IFERROR(INDEX(AcctCat,MATCH(GL_Paste!$B4439&amp;"",AcctCode,0)),"UNKNOWN"))</f>
        <v/>
      </c>
      <c r="F4442">
        <f>IF(GL_Paste!$B4439="","",IFERROR(INDEX(AcctSub,MATCH(GL_Paste!$B4439&amp;"",AcctCode,0)),"UNKNOWN"))</f>
        <v/>
      </c>
    </row>
    <row r="4443">
      <c r="A4443" s="40">
        <f>IF(GL_Paste!$B4440="","",N(GL_Paste!$H4440)-N(GL_Paste!$G4440))</f>
        <v/>
      </c>
      <c r="B4443" s="43">
        <f>IF(GL_Paste!$B4440="","",DATE(YEAR(GL_Paste!$E4440),MONTH(GL_Paste!$E4440),1))</f>
        <v/>
      </c>
      <c r="C4443">
        <f>IF(GL_Paste!$B4440="","",IF(TRIM(GL_Paste!$M4440)&lt;&gt;"",TRIM(GL_Paste!$M4440),IFERROR(MID(GL_Paste!$I4440,FIND("[",GL_Paste!$I4440)+1,FIND("]",GL_Paste!$I4440)-FIND("[",GL_Paste!$I4440)-1),"")))</f>
        <v/>
      </c>
      <c r="D4443">
        <f>IF(GL_Paste!$B4440="","",IFERROR(INDEX(DeptName,MATCH($C4443,DeptTag,0)),"UNALLOCATED"))</f>
        <v/>
      </c>
      <c r="E4443">
        <f>IF(GL_Paste!$B4440="","",IFERROR(INDEX(AcctCat,MATCH(GL_Paste!$B4440&amp;"",AcctCode,0)),"UNKNOWN"))</f>
        <v/>
      </c>
      <c r="F4443">
        <f>IF(GL_Paste!$B4440="","",IFERROR(INDEX(AcctSub,MATCH(GL_Paste!$B4440&amp;"",AcctCode,0)),"UNKNOWN"))</f>
        <v/>
      </c>
    </row>
    <row r="4444">
      <c r="A4444" s="40">
        <f>IF(GL_Paste!$B4441="","",N(GL_Paste!$H4441)-N(GL_Paste!$G4441))</f>
        <v/>
      </c>
      <c r="B4444" s="43">
        <f>IF(GL_Paste!$B4441="","",DATE(YEAR(GL_Paste!$E4441),MONTH(GL_Paste!$E4441),1))</f>
        <v/>
      </c>
      <c r="C4444">
        <f>IF(GL_Paste!$B4441="","",IF(TRIM(GL_Paste!$M4441)&lt;&gt;"",TRIM(GL_Paste!$M4441),IFERROR(MID(GL_Paste!$I4441,FIND("[",GL_Paste!$I4441)+1,FIND("]",GL_Paste!$I4441)-FIND("[",GL_Paste!$I4441)-1),"")))</f>
        <v/>
      </c>
      <c r="D4444">
        <f>IF(GL_Paste!$B4441="","",IFERROR(INDEX(DeptName,MATCH($C4444,DeptTag,0)),"UNALLOCATED"))</f>
        <v/>
      </c>
      <c r="E4444">
        <f>IF(GL_Paste!$B4441="","",IFERROR(INDEX(AcctCat,MATCH(GL_Paste!$B4441&amp;"",AcctCode,0)),"UNKNOWN"))</f>
        <v/>
      </c>
      <c r="F4444">
        <f>IF(GL_Paste!$B4441="","",IFERROR(INDEX(AcctSub,MATCH(GL_Paste!$B4441&amp;"",AcctCode,0)),"UNKNOWN"))</f>
        <v/>
      </c>
    </row>
    <row r="4445">
      <c r="A4445" s="40">
        <f>IF(GL_Paste!$B4442="","",N(GL_Paste!$H4442)-N(GL_Paste!$G4442))</f>
        <v/>
      </c>
      <c r="B4445" s="43">
        <f>IF(GL_Paste!$B4442="","",DATE(YEAR(GL_Paste!$E4442),MONTH(GL_Paste!$E4442),1))</f>
        <v/>
      </c>
      <c r="C4445">
        <f>IF(GL_Paste!$B4442="","",IF(TRIM(GL_Paste!$M4442)&lt;&gt;"",TRIM(GL_Paste!$M4442),IFERROR(MID(GL_Paste!$I4442,FIND("[",GL_Paste!$I4442)+1,FIND("]",GL_Paste!$I4442)-FIND("[",GL_Paste!$I4442)-1),"")))</f>
        <v/>
      </c>
      <c r="D4445">
        <f>IF(GL_Paste!$B4442="","",IFERROR(INDEX(DeptName,MATCH($C4445,DeptTag,0)),"UNALLOCATED"))</f>
        <v/>
      </c>
      <c r="E4445">
        <f>IF(GL_Paste!$B4442="","",IFERROR(INDEX(AcctCat,MATCH(GL_Paste!$B4442&amp;"",AcctCode,0)),"UNKNOWN"))</f>
        <v/>
      </c>
      <c r="F4445">
        <f>IF(GL_Paste!$B4442="","",IFERROR(INDEX(AcctSub,MATCH(GL_Paste!$B4442&amp;"",AcctCode,0)),"UNKNOWN"))</f>
        <v/>
      </c>
    </row>
    <row r="4446">
      <c r="A4446" s="40">
        <f>IF(GL_Paste!$B4443="","",N(GL_Paste!$H4443)-N(GL_Paste!$G4443))</f>
        <v/>
      </c>
      <c r="B4446" s="43">
        <f>IF(GL_Paste!$B4443="","",DATE(YEAR(GL_Paste!$E4443),MONTH(GL_Paste!$E4443),1))</f>
        <v/>
      </c>
      <c r="C4446">
        <f>IF(GL_Paste!$B4443="","",IF(TRIM(GL_Paste!$M4443)&lt;&gt;"",TRIM(GL_Paste!$M4443),IFERROR(MID(GL_Paste!$I4443,FIND("[",GL_Paste!$I4443)+1,FIND("]",GL_Paste!$I4443)-FIND("[",GL_Paste!$I4443)-1),"")))</f>
        <v/>
      </c>
      <c r="D4446">
        <f>IF(GL_Paste!$B4443="","",IFERROR(INDEX(DeptName,MATCH($C4446,DeptTag,0)),"UNALLOCATED"))</f>
        <v/>
      </c>
      <c r="E4446">
        <f>IF(GL_Paste!$B4443="","",IFERROR(INDEX(AcctCat,MATCH(GL_Paste!$B4443&amp;"",AcctCode,0)),"UNKNOWN"))</f>
        <v/>
      </c>
      <c r="F4446">
        <f>IF(GL_Paste!$B4443="","",IFERROR(INDEX(AcctSub,MATCH(GL_Paste!$B4443&amp;"",AcctCode,0)),"UNKNOWN"))</f>
        <v/>
      </c>
    </row>
    <row r="4447">
      <c r="A4447" s="40">
        <f>IF(GL_Paste!$B4444="","",N(GL_Paste!$H4444)-N(GL_Paste!$G4444))</f>
        <v/>
      </c>
      <c r="B4447" s="43">
        <f>IF(GL_Paste!$B4444="","",DATE(YEAR(GL_Paste!$E4444),MONTH(GL_Paste!$E4444),1))</f>
        <v/>
      </c>
      <c r="C4447">
        <f>IF(GL_Paste!$B4444="","",IF(TRIM(GL_Paste!$M4444)&lt;&gt;"",TRIM(GL_Paste!$M4444),IFERROR(MID(GL_Paste!$I4444,FIND("[",GL_Paste!$I4444)+1,FIND("]",GL_Paste!$I4444)-FIND("[",GL_Paste!$I4444)-1),"")))</f>
        <v/>
      </c>
      <c r="D4447">
        <f>IF(GL_Paste!$B4444="","",IFERROR(INDEX(DeptName,MATCH($C4447,DeptTag,0)),"UNALLOCATED"))</f>
        <v/>
      </c>
      <c r="E4447">
        <f>IF(GL_Paste!$B4444="","",IFERROR(INDEX(AcctCat,MATCH(GL_Paste!$B4444&amp;"",AcctCode,0)),"UNKNOWN"))</f>
        <v/>
      </c>
      <c r="F4447">
        <f>IF(GL_Paste!$B4444="","",IFERROR(INDEX(AcctSub,MATCH(GL_Paste!$B4444&amp;"",AcctCode,0)),"UNKNOWN"))</f>
        <v/>
      </c>
    </row>
    <row r="4448">
      <c r="A4448" s="40">
        <f>IF(GL_Paste!$B4445="","",N(GL_Paste!$H4445)-N(GL_Paste!$G4445))</f>
        <v/>
      </c>
      <c r="B4448" s="43">
        <f>IF(GL_Paste!$B4445="","",DATE(YEAR(GL_Paste!$E4445),MONTH(GL_Paste!$E4445),1))</f>
        <v/>
      </c>
      <c r="C4448">
        <f>IF(GL_Paste!$B4445="","",IF(TRIM(GL_Paste!$M4445)&lt;&gt;"",TRIM(GL_Paste!$M4445),IFERROR(MID(GL_Paste!$I4445,FIND("[",GL_Paste!$I4445)+1,FIND("]",GL_Paste!$I4445)-FIND("[",GL_Paste!$I4445)-1),"")))</f>
        <v/>
      </c>
      <c r="D4448">
        <f>IF(GL_Paste!$B4445="","",IFERROR(INDEX(DeptName,MATCH($C4448,DeptTag,0)),"UNALLOCATED"))</f>
        <v/>
      </c>
      <c r="E4448">
        <f>IF(GL_Paste!$B4445="","",IFERROR(INDEX(AcctCat,MATCH(GL_Paste!$B4445&amp;"",AcctCode,0)),"UNKNOWN"))</f>
        <v/>
      </c>
      <c r="F4448">
        <f>IF(GL_Paste!$B4445="","",IFERROR(INDEX(AcctSub,MATCH(GL_Paste!$B4445&amp;"",AcctCode,0)),"UNKNOWN"))</f>
        <v/>
      </c>
    </row>
    <row r="4449">
      <c r="A4449" s="40">
        <f>IF(GL_Paste!$B4446="","",N(GL_Paste!$H4446)-N(GL_Paste!$G4446))</f>
        <v/>
      </c>
      <c r="B4449" s="43">
        <f>IF(GL_Paste!$B4446="","",DATE(YEAR(GL_Paste!$E4446),MONTH(GL_Paste!$E4446),1))</f>
        <v/>
      </c>
      <c r="C4449">
        <f>IF(GL_Paste!$B4446="","",IF(TRIM(GL_Paste!$M4446)&lt;&gt;"",TRIM(GL_Paste!$M4446),IFERROR(MID(GL_Paste!$I4446,FIND("[",GL_Paste!$I4446)+1,FIND("]",GL_Paste!$I4446)-FIND("[",GL_Paste!$I4446)-1),"")))</f>
        <v/>
      </c>
      <c r="D4449">
        <f>IF(GL_Paste!$B4446="","",IFERROR(INDEX(DeptName,MATCH($C4449,DeptTag,0)),"UNALLOCATED"))</f>
        <v/>
      </c>
      <c r="E4449">
        <f>IF(GL_Paste!$B4446="","",IFERROR(INDEX(AcctCat,MATCH(GL_Paste!$B4446&amp;"",AcctCode,0)),"UNKNOWN"))</f>
        <v/>
      </c>
      <c r="F4449">
        <f>IF(GL_Paste!$B4446="","",IFERROR(INDEX(AcctSub,MATCH(GL_Paste!$B4446&amp;"",AcctCode,0)),"UNKNOWN"))</f>
        <v/>
      </c>
    </row>
    <row r="4450">
      <c r="A4450" s="40">
        <f>IF(GL_Paste!$B4447="","",N(GL_Paste!$H4447)-N(GL_Paste!$G4447))</f>
        <v/>
      </c>
      <c r="B4450" s="43">
        <f>IF(GL_Paste!$B4447="","",DATE(YEAR(GL_Paste!$E4447),MONTH(GL_Paste!$E4447),1))</f>
        <v/>
      </c>
      <c r="C4450">
        <f>IF(GL_Paste!$B4447="","",IF(TRIM(GL_Paste!$M4447)&lt;&gt;"",TRIM(GL_Paste!$M4447),IFERROR(MID(GL_Paste!$I4447,FIND("[",GL_Paste!$I4447)+1,FIND("]",GL_Paste!$I4447)-FIND("[",GL_Paste!$I4447)-1),"")))</f>
        <v/>
      </c>
      <c r="D4450">
        <f>IF(GL_Paste!$B4447="","",IFERROR(INDEX(DeptName,MATCH($C4450,DeptTag,0)),"UNALLOCATED"))</f>
        <v/>
      </c>
      <c r="E4450">
        <f>IF(GL_Paste!$B4447="","",IFERROR(INDEX(AcctCat,MATCH(GL_Paste!$B4447&amp;"",AcctCode,0)),"UNKNOWN"))</f>
        <v/>
      </c>
      <c r="F4450">
        <f>IF(GL_Paste!$B4447="","",IFERROR(INDEX(AcctSub,MATCH(GL_Paste!$B4447&amp;"",AcctCode,0)),"UNKNOWN"))</f>
        <v/>
      </c>
    </row>
    <row r="4451">
      <c r="A4451" s="40">
        <f>IF(GL_Paste!$B4448="","",N(GL_Paste!$H4448)-N(GL_Paste!$G4448))</f>
        <v/>
      </c>
      <c r="B4451" s="43">
        <f>IF(GL_Paste!$B4448="","",DATE(YEAR(GL_Paste!$E4448),MONTH(GL_Paste!$E4448),1))</f>
        <v/>
      </c>
      <c r="C4451">
        <f>IF(GL_Paste!$B4448="","",IF(TRIM(GL_Paste!$M4448)&lt;&gt;"",TRIM(GL_Paste!$M4448),IFERROR(MID(GL_Paste!$I4448,FIND("[",GL_Paste!$I4448)+1,FIND("]",GL_Paste!$I4448)-FIND("[",GL_Paste!$I4448)-1),"")))</f>
        <v/>
      </c>
      <c r="D4451">
        <f>IF(GL_Paste!$B4448="","",IFERROR(INDEX(DeptName,MATCH($C4451,DeptTag,0)),"UNALLOCATED"))</f>
        <v/>
      </c>
      <c r="E4451">
        <f>IF(GL_Paste!$B4448="","",IFERROR(INDEX(AcctCat,MATCH(GL_Paste!$B4448&amp;"",AcctCode,0)),"UNKNOWN"))</f>
        <v/>
      </c>
      <c r="F4451">
        <f>IF(GL_Paste!$B4448="","",IFERROR(INDEX(AcctSub,MATCH(GL_Paste!$B4448&amp;"",AcctCode,0)),"UNKNOWN"))</f>
        <v/>
      </c>
    </row>
    <row r="4452">
      <c r="A4452" s="40">
        <f>IF(GL_Paste!$B4449="","",N(GL_Paste!$H4449)-N(GL_Paste!$G4449))</f>
        <v/>
      </c>
      <c r="B4452" s="43">
        <f>IF(GL_Paste!$B4449="","",DATE(YEAR(GL_Paste!$E4449),MONTH(GL_Paste!$E4449),1))</f>
        <v/>
      </c>
      <c r="C4452">
        <f>IF(GL_Paste!$B4449="","",IF(TRIM(GL_Paste!$M4449)&lt;&gt;"",TRIM(GL_Paste!$M4449),IFERROR(MID(GL_Paste!$I4449,FIND("[",GL_Paste!$I4449)+1,FIND("]",GL_Paste!$I4449)-FIND("[",GL_Paste!$I4449)-1),"")))</f>
        <v/>
      </c>
      <c r="D4452">
        <f>IF(GL_Paste!$B4449="","",IFERROR(INDEX(DeptName,MATCH($C4452,DeptTag,0)),"UNALLOCATED"))</f>
        <v/>
      </c>
      <c r="E4452">
        <f>IF(GL_Paste!$B4449="","",IFERROR(INDEX(AcctCat,MATCH(GL_Paste!$B4449&amp;"",AcctCode,0)),"UNKNOWN"))</f>
        <v/>
      </c>
      <c r="F4452">
        <f>IF(GL_Paste!$B4449="","",IFERROR(INDEX(AcctSub,MATCH(GL_Paste!$B4449&amp;"",AcctCode,0)),"UNKNOWN"))</f>
        <v/>
      </c>
    </row>
    <row r="4453">
      <c r="A4453" s="40">
        <f>IF(GL_Paste!$B4450="","",N(GL_Paste!$H4450)-N(GL_Paste!$G4450))</f>
        <v/>
      </c>
      <c r="B4453" s="43">
        <f>IF(GL_Paste!$B4450="","",DATE(YEAR(GL_Paste!$E4450),MONTH(GL_Paste!$E4450),1))</f>
        <v/>
      </c>
      <c r="C4453">
        <f>IF(GL_Paste!$B4450="","",IF(TRIM(GL_Paste!$M4450)&lt;&gt;"",TRIM(GL_Paste!$M4450),IFERROR(MID(GL_Paste!$I4450,FIND("[",GL_Paste!$I4450)+1,FIND("]",GL_Paste!$I4450)-FIND("[",GL_Paste!$I4450)-1),"")))</f>
        <v/>
      </c>
      <c r="D4453">
        <f>IF(GL_Paste!$B4450="","",IFERROR(INDEX(DeptName,MATCH($C4453,DeptTag,0)),"UNALLOCATED"))</f>
        <v/>
      </c>
      <c r="E4453">
        <f>IF(GL_Paste!$B4450="","",IFERROR(INDEX(AcctCat,MATCH(GL_Paste!$B4450&amp;"",AcctCode,0)),"UNKNOWN"))</f>
        <v/>
      </c>
      <c r="F4453">
        <f>IF(GL_Paste!$B4450="","",IFERROR(INDEX(AcctSub,MATCH(GL_Paste!$B4450&amp;"",AcctCode,0)),"UNKNOWN"))</f>
        <v/>
      </c>
    </row>
    <row r="4454">
      <c r="A4454" s="40">
        <f>IF(GL_Paste!$B4451="","",N(GL_Paste!$H4451)-N(GL_Paste!$G4451))</f>
        <v/>
      </c>
      <c r="B4454" s="43">
        <f>IF(GL_Paste!$B4451="","",DATE(YEAR(GL_Paste!$E4451),MONTH(GL_Paste!$E4451),1))</f>
        <v/>
      </c>
      <c r="C4454">
        <f>IF(GL_Paste!$B4451="","",IF(TRIM(GL_Paste!$M4451)&lt;&gt;"",TRIM(GL_Paste!$M4451),IFERROR(MID(GL_Paste!$I4451,FIND("[",GL_Paste!$I4451)+1,FIND("]",GL_Paste!$I4451)-FIND("[",GL_Paste!$I4451)-1),"")))</f>
        <v/>
      </c>
      <c r="D4454">
        <f>IF(GL_Paste!$B4451="","",IFERROR(INDEX(DeptName,MATCH($C4454,DeptTag,0)),"UNALLOCATED"))</f>
        <v/>
      </c>
      <c r="E4454">
        <f>IF(GL_Paste!$B4451="","",IFERROR(INDEX(AcctCat,MATCH(GL_Paste!$B4451&amp;"",AcctCode,0)),"UNKNOWN"))</f>
        <v/>
      </c>
      <c r="F4454">
        <f>IF(GL_Paste!$B4451="","",IFERROR(INDEX(AcctSub,MATCH(GL_Paste!$B4451&amp;"",AcctCode,0)),"UNKNOWN"))</f>
        <v/>
      </c>
    </row>
    <row r="4455">
      <c r="A4455" s="40">
        <f>IF(GL_Paste!$B4452="","",N(GL_Paste!$H4452)-N(GL_Paste!$G4452))</f>
        <v/>
      </c>
      <c r="B4455" s="43">
        <f>IF(GL_Paste!$B4452="","",DATE(YEAR(GL_Paste!$E4452),MONTH(GL_Paste!$E4452),1))</f>
        <v/>
      </c>
      <c r="C4455">
        <f>IF(GL_Paste!$B4452="","",IF(TRIM(GL_Paste!$M4452)&lt;&gt;"",TRIM(GL_Paste!$M4452),IFERROR(MID(GL_Paste!$I4452,FIND("[",GL_Paste!$I4452)+1,FIND("]",GL_Paste!$I4452)-FIND("[",GL_Paste!$I4452)-1),"")))</f>
        <v/>
      </c>
      <c r="D4455">
        <f>IF(GL_Paste!$B4452="","",IFERROR(INDEX(DeptName,MATCH($C4455,DeptTag,0)),"UNALLOCATED"))</f>
        <v/>
      </c>
      <c r="E4455">
        <f>IF(GL_Paste!$B4452="","",IFERROR(INDEX(AcctCat,MATCH(GL_Paste!$B4452&amp;"",AcctCode,0)),"UNKNOWN"))</f>
        <v/>
      </c>
      <c r="F4455">
        <f>IF(GL_Paste!$B4452="","",IFERROR(INDEX(AcctSub,MATCH(GL_Paste!$B4452&amp;"",AcctCode,0)),"UNKNOWN"))</f>
        <v/>
      </c>
    </row>
    <row r="4456">
      <c r="A4456" s="40">
        <f>IF(GL_Paste!$B4453="","",N(GL_Paste!$H4453)-N(GL_Paste!$G4453))</f>
        <v/>
      </c>
      <c r="B4456" s="43">
        <f>IF(GL_Paste!$B4453="","",DATE(YEAR(GL_Paste!$E4453),MONTH(GL_Paste!$E4453),1))</f>
        <v/>
      </c>
      <c r="C4456">
        <f>IF(GL_Paste!$B4453="","",IF(TRIM(GL_Paste!$M4453)&lt;&gt;"",TRIM(GL_Paste!$M4453),IFERROR(MID(GL_Paste!$I4453,FIND("[",GL_Paste!$I4453)+1,FIND("]",GL_Paste!$I4453)-FIND("[",GL_Paste!$I4453)-1),"")))</f>
        <v/>
      </c>
      <c r="D4456">
        <f>IF(GL_Paste!$B4453="","",IFERROR(INDEX(DeptName,MATCH($C4456,DeptTag,0)),"UNALLOCATED"))</f>
        <v/>
      </c>
      <c r="E4456">
        <f>IF(GL_Paste!$B4453="","",IFERROR(INDEX(AcctCat,MATCH(GL_Paste!$B4453&amp;"",AcctCode,0)),"UNKNOWN"))</f>
        <v/>
      </c>
      <c r="F4456">
        <f>IF(GL_Paste!$B4453="","",IFERROR(INDEX(AcctSub,MATCH(GL_Paste!$B4453&amp;"",AcctCode,0)),"UNKNOWN"))</f>
        <v/>
      </c>
    </row>
    <row r="4457">
      <c r="A4457" s="40">
        <f>IF(GL_Paste!$B4454="","",N(GL_Paste!$H4454)-N(GL_Paste!$G4454))</f>
        <v/>
      </c>
      <c r="B4457" s="43">
        <f>IF(GL_Paste!$B4454="","",DATE(YEAR(GL_Paste!$E4454),MONTH(GL_Paste!$E4454),1))</f>
        <v/>
      </c>
      <c r="C4457">
        <f>IF(GL_Paste!$B4454="","",IF(TRIM(GL_Paste!$M4454)&lt;&gt;"",TRIM(GL_Paste!$M4454),IFERROR(MID(GL_Paste!$I4454,FIND("[",GL_Paste!$I4454)+1,FIND("]",GL_Paste!$I4454)-FIND("[",GL_Paste!$I4454)-1),"")))</f>
        <v/>
      </c>
      <c r="D4457">
        <f>IF(GL_Paste!$B4454="","",IFERROR(INDEX(DeptName,MATCH($C4457,DeptTag,0)),"UNALLOCATED"))</f>
        <v/>
      </c>
      <c r="E4457">
        <f>IF(GL_Paste!$B4454="","",IFERROR(INDEX(AcctCat,MATCH(GL_Paste!$B4454&amp;"",AcctCode,0)),"UNKNOWN"))</f>
        <v/>
      </c>
      <c r="F4457">
        <f>IF(GL_Paste!$B4454="","",IFERROR(INDEX(AcctSub,MATCH(GL_Paste!$B4454&amp;"",AcctCode,0)),"UNKNOWN"))</f>
        <v/>
      </c>
    </row>
    <row r="4458">
      <c r="A4458" s="40">
        <f>IF(GL_Paste!$B4455="","",N(GL_Paste!$H4455)-N(GL_Paste!$G4455))</f>
        <v/>
      </c>
      <c r="B4458" s="43">
        <f>IF(GL_Paste!$B4455="","",DATE(YEAR(GL_Paste!$E4455),MONTH(GL_Paste!$E4455),1))</f>
        <v/>
      </c>
      <c r="C4458">
        <f>IF(GL_Paste!$B4455="","",IF(TRIM(GL_Paste!$M4455)&lt;&gt;"",TRIM(GL_Paste!$M4455),IFERROR(MID(GL_Paste!$I4455,FIND("[",GL_Paste!$I4455)+1,FIND("]",GL_Paste!$I4455)-FIND("[",GL_Paste!$I4455)-1),"")))</f>
        <v/>
      </c>
      <c r="D4458">
        <f>IF(GL_Paste!$B4455="","",IFERROR(INDEX(DeptName,MATCH($C4458,DeptTag,0)),"UNALLOCATED"))</f>
        <v/>
      </c>
      <c r="E4458">
        <f>IF(GL_Paste!$B4455="","",IFERROR(INDEX(AcctCat,MATCH(GL_Paste!$B4455&amp;"",AcctCode,0)),"UNKNOWN"))</f>
        <v/>
      </c>
      <c r="F4458">
        <f>IF(GL_Paste!$B4455="","",IFERROR(INDEX(AcctSub,MATCH(GL_Paste!$B4455&amp;"",AcctCode,0)),"UNKNOWN"))</f>
        <v/>
      </c>
    </row>
    <row r="4459">
      <c r="A4459" s="40">
        <f>IF(GL_Paste!$B4456="","",N(GL_Paste!$H4456)-N(GL_Paste!$G4456))</f>
        <v/>
      </c>
      <c r="B4459" s="43">
        <f>IF(GL_Paste!$B4456="","",DATE(YEAR(GL_Paste!$E4456),MONTH(GL_Paste!$E4456),1))</f>
        <v/>
      </c>
      <c r="C4459">
        <f>IF(GL_Paste!$B4456="","",IF(TRIM(GL_Paste!$M4456)&lt;&gt;"",TRIM(GL_Paste!$M4456),IFERROR(MID(GL_Paste!$I4456,FIND("[",GL_Paste!$I4456)+1,FIND("]",GL_Paste!$I4456)-FIND("[",GL_Paste!$I4456)-1),"")))</f>
        <v/>
      </c>
      <c r="D4459">
        <f>IF(GL_Paste!$B4456="","",IFERROR(INDEX(DeptName,MATCH($C4459,DeptTag,0)),"UNALLOCATED"))</f>
        <v/>
      </c>
      <c r="E4459">
        <f>IF(GL_Paste!$B4456="","",IFERROR(INDEX(AcctCat,MATCH(GL_Paste!$B4456&amp;"",AcctCode,0)),"UNKNOWN"))</f>
        <v/>
      </c>
      <c r="F4459">
        <f>IF(GL_Paste!$B4456="","",IFERROR(INDEX(AcctSub,MATCH(GL_Paste!$B4456&amp;"",AcctCode,0)),"UNKNOWN"))</f>
        <v/>
      </c>
    </row>
    <row r="4460">
      <c r="A4460" s="40">
        <f>IF(GL_Paste!$B4457="","",N(GL_Paste!$H4457)-N(GL_Paste!$G4457))</f>
        <v/>
      </c>
      <c r="B4460" s="43">
        <f>IF(GL_Paste!$B4457="","",DATE(YEAR(GL_Paste!$E4457),MONTH(GL_Paste!$E4457),1))</f>
        <v/>
      </c>
      <c r="C4460">
        <f>IF(GL_Paste!$B4457="","",IF(TRIM(GL_Paste!$M4457)&lt;&gt;"",TRIM(GL_Paste!$M4457),IFERROR(MID(GL_Paste!$I4457,FIND("[",GL_Paste!$I4457)+1,FIND("]",GL_Paste!$I4457)-FIND("[",GL_Paste!$I4457)-1),"")))</f>
        <v/>
      </c>
      <c r="D4460">
        <f>IF(GL_Paste!$B4457="","",IFERROR(INDEX(DeptName,MATCH($C4460,DeptTag,0)),"UNALLOCATED"))</f>
        <v/>
      </c>
      <c r="E4460">
        <f>IF(GL_Paste!$B4457="","",IFERROR(INDEX(AcctCat,MATCH(GL_Paste!$B4457&amp;"",AcctCode,0)),"UNKNOWN"))</f>
        <v/>
      </c>
      <c r="F4460">
        <f>IF(GL_Paste!$B4457="","",IFERROR(INDEX(AcctSub,MATCH(GL_Paste!$B4457&amp;"",AcctCode,0)),"UNKNOWN"))</f>
        <v/>
      </c>
    </row>
    <row r="4461">
      <c r="A4461" s="40">
        <f>IF(GL_Paste!$B4458="","",N(GL_Paste!$H4458)-N(GL_Paste!$G4458))</f>
        <v/>
      </c>
      <c r="B4461" s="43">
        <f>IF(GL_Paste!$B4458="","",DATE(YEAR(GL_Paste!$E4458),MONTH(GL_Paste!$E4458),1))</f>
        <v/>
      </c>
      <c r="C4461">
        <f>IF(GL_Paste!$B4458="","",IF(TRIM(GL_Paste!$M4458)&lt;&gt;"",TRIM(GL_Paste!$M4458),IFERROR(MID(GL_Paste!$I4458,FIND("[",GL_Paste!$I4458)+1,FIND("]",GL_Paste!$I4458)-FIND("[",GL_Paste!$I4458)-1),"")))</f>
        <v/>
      </c>
      <c r="D4461">
        <f>IF(GL_Paste!$B4458="","",IFERROR(INDEX(DeptName,MATCH($C4461,DeptTag,0)),"UNALLOCATED"))</f>
        <v/>
      </c>
      <c r="E4461">
        <f>IF(GL_Paste!$B4458="","",IFERROR(INDEX(AcctCat,MATCH(GL_Paste!$B4458&amp;"",AcctCode,0)),"UNKNOWN"))</f>
        <v/>
      </c>
      <c r="F4461">
        <f>IF(GL_Paste!$B4458="","",IFERROR(INDEX(AcctSub,MATCH(GL_Paste!$B4458&amp;"",AcctCode,0)),"UNKNOWN"))</f>
        <v/>
      </c>
    </row>
    <row r="4462">
      <c r="A4462" s="40">
        <f>IF(GL_Paste!$B4459="","",N(GL_Paste!$H4459)-N(GL_Paste!$G4459))</f>
        <v/>
      </c>
      <c r="B4462" s="43">
        <f>IF(GL_Paste!$B4459="","",DATE(YEAR(GL_Paste!$E4459),MONTH(GL_Paste!$E4459),1))</f>
        <v/>
      </c>
      <c r="C4462">
        <f>IF(GL_Paste!$B4459="","",IF(TRIM(GL_Paste!$M4459)&lt;&gt;"",TRIM(GL_Paste!$M4459),IFERROR(MID(GL_Paste!$I4459,FIND("[",GL_Paste!$I4459)+1,FIND("]",GL_Paste!$I4459)-FIND("[",GL_Paste!$I4459)-1),"")))</f>
        <v/>
      </c>
      <c r="D4462">
        <f>IF(GL_Paste!$B4459="","",IFERROR(INDEX(DeptName,MATCH($C4462,DeptTag,0)),"UNALLOCATED"))</f>
        <v/>
      </c>
      <c r="E4462">
        <f>IF(GL_Paste!$B4459="","",IFERROR(INDEX(AcctCat,MATCH(GL_Paste!$B4459&amp;"",AcctCode,0)),"UNKNOWN"))</f>
        <v/>
      </c>
      <c r="F4462">
        <f>IF(GL_Paste!$B4459="","",IFERROR(INDEX(AcctSub,MATCH(GL_Paste!$B4459&amp;"",AcctCode,0)),"UNKNOWN"))</f>
        <v/>
      </c>
    </row>
    <row r="4463">
      <c r="A4463" s="40">
        <f>IF(GL_Paste!$B4460="","",N(GL_Paste!$H4460)-N(GL_Paste!$G4460))</f>
        <v/>
      </c>
      <c r="B4463" s="43">
        <f>IF(GL_Paste!$B4460="","",DATE(YEAR(GL_Paste!$E4460),MONTH(GL_Paste!$E4460),1))</f>
        <v/>
      </c>
      <c r="C4463">
        <f>IF(GL_Paste!$B4460="","",IF(TRIM(GL_Paste!$M4460)&lt;&gt;"",TRIM(GL_Paste!$M4460),IFERROR(MID(GL_Paste!$I4460,FIND("[",GL_Paste!$I4460)+1,FIND("]",GL_Paste!$I4460)-FIND("[",GL_Paste!$I4460)-1),"")))</f>
        <v/>
      </c>
      <c r="D4463">
        <f>IF(GL_Paste!$B4460="","",IFERROR(INDEX(DeptName,MATCH($C4463,DeptTag,0)),"UNALLOCATED"))</f>
        <v/>
      </c>
      <c r="E4463">
        <f>IF(GL_Paste!$B4460="","",IFERROR(INDEX(AcctCat,MATCH(GL_Paste!$B4460&amp;"",AcctCode,0)),"UNKNOWN"))</f>
        <v/>
      </c>
      <c r="F4463">
        <f>IF(GL_Paste!$B4460="","",IFERROR(INDEX(AcctSub,MATCH(GL_Paste!$B4460&amp;"",AcctCode,0)),"UNKNOWN"))</f>
        <v/>
      </c>
    </row>
    <row r="4464">
      <c r="A4464" s="40">
        <f>IF(GL_Paste!$B4461="","",N(GL_Paste!$H4461)-N(GL_Paste!$G4461))</f>
        <v/>
      </c>
      <c r="B4464" s="43">
        <f>IF(GL_Paste!$B4461="","",DATE(YEAR(GL_Paste!$E4461),MONTH(GL_Paste!$E4461),1))</f>
        <v/>
      </c>
      <c r="C4464">
        <f>IF(GL_Paste!$B4461="","",IF(TRIM(GL_Paste!$M4461)&lt;&gt;"",TRIM(GL_Paste!$M4461),IFERROR(MID(GL_Paste!$I4461,FIND("[",GL_Paste!$I4461)+1,FIND("]",GL_Paste!$I4461)-FIND("[",GL_Paste!$I4461)-1),"")))</f>
        <v/>
      </c>
      <c r="D4464">
        <f>IF(GL_Paste!$B4461="","",IFERROR(INDEX(DeptName,MATCH($C4464,DeptTag,0)),"UNALLOCATED"))</f>
        <v/>
      </c>
      <c r="E4464">
        <f>IF(GL_Paste!$B4461="","",IFERROR(INDEX(AcctCat,MATCH(GL_Paste!$B4461&amp;"",AcctCode,0)),"UNKNOWN"))</f>
        <v/>
      </c>
      <c r="F4464">
        <f>IF(GL_Paste!$B4461="","",IFERROR(INDEX(AcctSub,MATCH(GL_Paste!$B4461&amp;"",AcctCode,0)),"UNKNOWN"))</f>
        <v/>
      </c>
    </row>
    <row r="4465">
      <c r="A4465" s="40">
        <f>IF(GL_Paste!$B4462="","",N(GL_Paste!$H4462)-N(GL_Paste!$G4462))</f>
        <v/>
      </c>
      <c r="B4465" s="43">
        <f>IF(GL_Paste!$B4462="","",DATE(YEAR(GL_Paste!$E4462),MONTH(GL_Paste!$E4462),1))</f>
        <v/>
      </c>
      <c r="C4465">
        <f>IF(GL_Paste!$B4462="","",IF(TRIM(GL_Paste!$M4462)&lt;&gt;"",TRIM(GL_Paste!$M4462),IFERROR(MID(GL_Paste!$I4462,FIND("[",GL_Paste!$I4462)+1,FIND("]",GL_Paste!$I4462)-FIND("[",GL_Paste!$I4462)-1),"")))</f>
        <v/>
      </c>
      <c r="D4465">
        <f>IF(GL_Paste!$B4462="","",IFERROR(INDEX(DeptName,MATCH($C4465,DeptTag,0)),"UNALLOCATED"))</f>
        <v/>
      </c>
      <c r="E4465">
        <f>IF(GL_Paste!$B4462="","",IFERROR(INDEX(AcctCat,MATCH(GL_Paste!$B4462&amp;"",AcctCode,0)),"UNKNOWN"))</f>
        <v/>
      </c>
      <c r="F4465">
        <f>IF(GL_Paste!$B4462="","",IFERROR(INDEX(AcctSub,MATCH(GL_Paste!$B4462&amp;"",AcctCode,0)),"UNKNOWN"))</f>
        <v/>
      </c>
    </row>
    <row r="4466">
      <c r="A4466" s="40">
        <f>IF(GL_Paste!$B4463="","",N(GL_Paste!$H4463)-N(GL_Paste!$G4463))</f>
        <v/>
      </c>
      <c r="B4466" s="43">
        <f>IF(GL_Paste!$B4463="","",DATE(YEAR(GL_Paste!$E4463),MONTH(GL_Paste!$E4463),1))</f>
        <v/>
      </c>
      <c r="C4466">
        <f>IF(GL_Paste!$B4463="","",IF(TRIM(GL_Paste!$M4463)&lt;&gt;"",TRIM(GL_Paste!$M4463),IFERROR(MID(GL_Paste!$I4463,FIND("[",GL_Paste!$I4463)+1,FIND("]",GL_Paste!$I4463)-FIND("[",GL_Paste!$I4463)-1),"")))</f>
        <v/>
      </c>
      <c r="D4466">
        <f>IF(GL_Paste!$B4463="","",IFERROR(INDEX(DeptName,MATCH($C4466,DeptTag,0)),"UNALLOCATED"))</f>
        <v/>
      </c>
      <c r="E4466">
        <f>IF(GL_Paste!$B4463="","",IFERROR(INDEX(AcctCat,MATCH(GL_Paste!$B4463&amp;"",AcctCode,0)),"UNKNOWN"))</f>
        <v/>
      </c>
      <c r="F4466">
        <f>IF(GL_Paste!$B4463="","",IFERROR(INDEX(AcctSub,MATCH(GL_Paste!$B4463&amp;"",AcctCode,0)),"UNKNOWN"))</f>
        <v/>
      </c>
    </row>
    <row r="4467">
      <c r="A4467" s="40">
        <f>IF(GL_Paste!$B4464="","",N(GL_Paste!$H4464)-N(GL_Paste!$G4464))</f>
        <v/>
      </c>
      <c r="B4467" s="43">
        <f>IF(GL_Paste!$B4464="","",DATE(YEAR(GL_Paste!$E4464),MONTH(GL_Paste!$E4464),1))</f>
        <v/>
      </c>
      <c r="C4467">
        <f>IF(GL_Paste!$B4464="","",IF(TRIM(GL_Paste!$M4464)&lt;&gt;"",TRIM(GL_Paste!$M4464),IFERROR(MID(GL_Paste!$I4464,FIND("[",GL_Paste!$I4464)+1,FIND("]",GL_Paste!$I4464)-FIND("[",GL_Paste!$I4464)-1),"")))</f>
        <v/>
      </c>
      <c r="D4467">
        <f>IF(GL_Paste!$B4464="","",IFERROR(INDEX(DeptName,MATCH($C4467,DeptTag,0)),"UNALLOCATED"))</f>
        <v/>
      </c>
      <c r="E4467">
        <f>IF(GL_Paste!$B4464="","",IFERROR(INDEX(AcctCat,MATCH(GL_Paste!$B4464&amp;"",AcctCode,0)),"UNKNOWN"))</f>
        <v/>
      </c>
      <c r="F4467">
        <f>IF(GL_Paste!$B4464="","",IFERROR(INDEX(AcctSub,MATCH(GL_Paste!$B4464&amp;"",AcctCode,0)),"UNKNOWN"))</f>
        <v/>
      </c>
    </row>
    <row r="4468">
      <c r="A4468" s="40">
        <f>IF(GL_Paste!$B4465="","",N(GL_Paste!$H4465)-N(GL_Paste!$G4465))</f>
        <v/>
      </c>
      <c r="B4468" s="43">
        <f>IF(GL_Paste!$B4465="","",DATE(YEAR(GL_Paste!$E4465),MONTH(GL_Paste!$E4465),1))</f>
        <v/>
      </c>
      <c r="C4468">
        <f>IF(GL_Paste!$B4465="","",IF(TRIM(GL_Paste!$M4465)&lt;&gt;"",TRIM(GL_Paste!$M4465),IFERROR(MID(GL_Paste!$I4465,FIND("[",GL_Paste!$I4465)+1,FIND("]",GL_Paste!$I4465)-FIND("[",GL_Paste!$I4465)-1),"")))</f>
        <v/>
      </c>
      <c r="D4468">
        <f>IF(GL_Paste!$B4465="","",IFERROR(INDEX(DeptName,MATCH($C4468,DeptTag,0)),"UNALLOCATED"))</f>
        <v/>
      </c>
      <c r="E4468">
        <f>IF(GL_Paste!$B4465="","",IFERROR(INDEX(AcctCat,MATCH(GL_Paste!$B4465&amp;"",AcctCode,0)),"UNKNOWN"))</f>
        <v/>
      </c>
      <c r="F4468">
        <f>IF(GL_Paste!$B4465="","",IFERROR(INDEX(AcctSub,MATCH(GL_Paste!$B4465&amp;"",AcctCode,0)),"UNKNOWN"))</f>
        <v/>
      </c>
    </row>
    <row r="4469">
      <c r="A4469" s="40">
        <f>IF(GL_Paste!$B4466="","",N(GL_Paste!$H4466)-N(GL_Paste!$G4466))</f>
        <v/>
      </c>
      <c r="B4469" s="43">
        <f>IF(GL_Paste!$B4466="","",DATE(YEAR(GL_Paste!$E4466),MONTH(GL_Paste!$E4466),1))</f>
        <v/>
      </c>
      <c r="C4469">
        <f>IF(GL_Paste!$B4466="","",IF(TRIM(GL_Paste!$M4466)&lt;&gt;"",TRIM(GL_Paste!$M4466),IFERROR(MID(GL_Paste!$I4466,FIND("[",GL_Paste!$I4466)+1,FIND("]",GL_Paste!$I4466)-FIND("[",GL_Paste!$I4466)-1),"")))</f>
        <v/>
      </c>
      <c r="D4469">
        <f>IF(GL_Paste!$B4466="","",IFERROR(INDEX(DeptName,MATCH($C4469,DeptTag,0)),"UNALLOCATED"))</f>
        <v/>
      </c>
      <c r="E4469">
        <f>IF(GL_Paste!$B4466="","",IFERROR(INDEX(AcctCat,MATCH(GL_Paste!$B4466&amp;"",AcctCode,0)),"UNKNOWN"))</f>
        <v/>
      </c>
      <c r="F4469">
        <f>IF(GL_Paste!$B4466="","",IFERROR(INDEX(AcctSub,MATCH(GL_Paste!$B4466&amp;"",AcctCode,0)),"UNKNOWN"))</f>
        <v/>
      </c>
    </row>
    <row r="4470">
      <c r="A4470" s="40">
        <f>IF(GL_Paste!$B4467="","",N(GL_Paste!$H4467)-N(GL_Paste!$G4467))</f>
        <v/>
      </c>
      <c r="B4470" s="43">
        <f>IF(GL_Paste!$B4467="","",DATE(YEAR(GL_Paste!$E4467),MONTH(GL_Paste!$E4467),1))</f>
        <v/>
      </c>
      <c r="C4470">
        <f>IF(GL_Paste!$B4467="","",IF(TRIM(GL_Paste!$M4467)&lt;&gt;"",TRIM(GL_Paste!$M4467),IFERROR(MID(GL_Paste!$I4467,FIND("[",GL_Paste!$I4467)+1,FIND("]",GL_Paste!$I4467)-FIND("[",GL_Paste!$I4467)-1),"")))</f>
        <v/>
      </c>
      <c r="D4470">
        <f>IF(GL_Paste!$B4467="","",IFERROR(INDEX(DeptName,MATCH($C4470,DeptTag,0)),"UNALLOCATED"))</f>
        <v/>
      </c>
      <c r="E4470">
        <f>IF(GL_Paste!$B4467="","",IFERROR(INDEX(AcctCat,MATCH(GL_Paste!$B4467&amp;"",AcctCode,0)),"UNKNOWN"))</f>
        <v/>
      </c>
      <c r="F4470">
        <f>IF(GL_Paste!$B4467="","",IFERROR(INDEX(AcctSub,MATCH(GL_Paste!$B4467&amp;"",AcctCode,0)),"UNKNOWN"))</f>
        <v/>
      </c>
    </row>
    <row r="4471">
      <c r="A4471" s="40">
        <f>IF(GL_Paste!$B4468="","",N(GL_Paste!$H4468)-N(GL_Paste!$G4468))</f>
        <v/>
      </c>
      <c r="B4471" s="43">
        <f>IF(GL_Paste!$B4468="","",DATE(YEAR(GL_Paste!$E4468),MONTH(GL_Paste!$E4468),1))</f>
        <v/>
      </c>
      <c r="C4471">
        <f>IF(GL_Paste!$B4468="","",IF(TRIM(GL_Paste!$M4468)&lt;&gt;"",TRIM(GL_Paste!$M4468),IFERROR(MID(GL_Paste!$I4468,FIND("[",GL_Paste!$I4468)+1,FIND("]",GL_Paste!$I4468)-FIND("[",GL_Paste!$I4468)-1),"")))</f>
        <v/>
      </c>
      <c r="D4471">
        <f>IF(GL_Paste!$B4468="","",IFERROR(INDEX(DeptName,MATCH($C4471,DeptTag,0)),"UNALLOCATED"))</f>
        <v/>
      </c>
      <c r="E4471">
        <f>IF(GL_Paste!$B4468="","",IFERROR(INDEX(AcctCat,MATCH(GL_Paste!$B4468&amp;"",AcctCode,0)),"UNKNOWN"))</f>
        <v/>
      </c>
      <c r="F4471">
        <f>IF(GL_Paste!$B4468="","",IFERROR(INDEX(AcctSub,MATCH(GL_Paste!$B4468&amp;"",AcctCode,0)),"UNKNOWN"))</f>
        <v/>
      </c>
    </row>
    <row r="4472">
      <c r="A4472" s="40">
        <f>IF(GL_Paste!$B4469="","",N(GL_Paste!$H4469)-N(GL_Paste!$G4469))</f>
        <v/>
      </c>
      <c r="B4472" s="43">
        <f>IF(GL_Paste!$B4469="","",DATE(YEAR(GL_Paste!$E4469),MONTH(GL_Paste!$E4469),1))</f>
        <v/>
      </c>
      <c r="C4472">
        <f>IF(GL_Paste!$B4469="","",IF(TRIM(GL_Paste!$M4469)&lt;&gt;"",TRIM(GL_Paste!$M4469),IFERROR(MID(GL_Paste!$I4469,FIND("[",GL_Paste!$I4469)+1,FIND("]",GL_Paste!$I4469)-FIND("[",GL_Paste!$I4469)-1),"")))</f>
        <v/>
      </c>
      <c r="D4472">
        <f>IF(GL_Paste!$B4469="","",IFERROR(INDEX(DeptName,MATCH($C4472,DeptTag,0)),"UNALLOCATED"))</f>
        <v/>
      </c>
      <c r="E4472">
        <f>IF(GL_Paste!$B4469="","",IFERROR(INDEX(AcctCat,MATCH(GL_Paste!$B4469&amp;"",AcctCode,0)),"UNKNOWN"))</f>
        <v/>
      </c>
      <c r="F4472">
        <f>IF(GL_Paste!$B4469="","",IFERROR(INDEX(AcctSub,MATCH(GL_Paste!$B4469&amp;"",AcctCode,0)),"UNKNOWN"))</f>
        <v/>
      </c>
    </row>
    <row r="4473">
      <c r="A4473" s="40">
        <f>IF(GL_Paste!$B4470="","",N(GL_Paste!$H4470)-N(GL_Paste!$G4470))</f>
        <v/>
      </c>
      <c r="B4473" s="43">
        <f>IF(GL_Paste!$B4470="","",DATE(YEAR(GL_Paste!$E4470),MONTH(GL_Paste!$E4470),1))</f>
        <v/>
      </c>
      <c r="C4473">
        <f>IF(GL_Paste!$B4470="","",IF(TRIM(GL_Paste!$M4470)&lt;&gt;"",TRIM(GL_Paste!$M4470),IFERROR(MID(GL_Paste!$I4470,FIND("[",GL_Paste!$I4470)+1,FIND("]",GL_Paste!$I4470)-FIND("[",GL_Paste!$I4470)-1),"")))</f>
        <v/>
      </c>
      <c r="D4473">
        <f>IF(GL_Paste!$B4470="","",IFERROR(INDEX(DeptName,MATCH($C4473,DeptTag,0)),"UNALLOCATED"))</f>
        <v/>
      </c>
      <c r="E4473">
        <f>IF(GL_Paste!$B4470="","",IFERROR(INDEX(AcctCat,MATCH(GL_Paste!$B4470&amp;"",AcctCode,0)),"UNKNOWN"))</f>
        <v/>
      </c>
      <c r="F4473">
        <f>IF(GL_Paste!$B4470="","",IFERROR(INDEX(AcctSub,MATCH(GL_Paste!$B4470&amp;"",AcctCode,0)),"UNKNOWN"))</f>
        <v/>
      </c>
    </row>
    <row r="4474">
      <c r="A4474" s="40">
        <f>IF(GL_Paste!$B4471="","",N(GL_Paste!$H4471)-N(GL_Paste!$G4471))</f>
        <v/>
      </c>
      <c r="B4474" s="43">
        <f>IF(GL_Paste!$B4471="","",DATE(YEAR(GL_Paste!$E4471),MONTH(GL_Paste!$E4471),1))</f>
        <v/>
      </c>
      <c r="C4474">
        <f>IF(GL_Paste!$B4471="","",IF(TRIM(GL_Paste!$M4471)&lt;&gt;"",TRIM(GL_Paste!$M4471),IFERROR(MID(GL_Paste!$I4471,FIND("[",GL_Paste!$I4471)+1,FIND("]",GL_Paste!$I4471)-FIND("[",GL_Paste!$I4471)-1),"")))</f>
        <v/>
      </c>
      <c r="D4474">
        <f>IF(GL_Paste!$B4471="","",IFERROR(INDEX(DeptName,MATCH($C4474,DeptTag,0)),"UNALLOCATED"))</f>
        <v/>
      </c>
      <c r="E4474">
        <f>IF(GL_Paste!$B4471="","",IFERROR(INDEX(AcctCat,MATCH(GL_Paste!$B4471&amp;"",AcctCode,0)),"UNKNOWN"))</f>
        <v/>
      </c>
      <c r="F4474">
        <f>IF(GL_Paste!$B4471="","",IFERROR(INDEX(AcctSub,MATCH(GL_Paste!$B4471&amp;"",AcctCode,0)),"UNKNOWN"))</f>
        <v/>
      </c>
    </row>
    <row r="4475">
      <c r="A4475" s="40">
        <f>IF(GL_Paste!$B4472="","",N(GL_Paste!$H4472)-N(GL_Paste!$G4472))</f>
        <v/>
      </c>
      <c r="B4475" s="43">
        <f>IF(GL_Paste!$B4472="","",DATE(YEAR(GL_Paste!$E4472),MONTH(GL_Paste!$E4472),1))</f>
        <v/>
      </c>
      <c r="C4475">
        <f>IF(GL_Paste!$B4472="","",IF(TRIM(GL_Paste!$M4472)&lt;&gt;"",TRIM(GL_Paste!$M4472),IFERROR(MID(GL_Paste!$I4472,FIND("[",GL_Paste!$I4472)+1,FIND("]",GL_Paste!$I4472)-FIND("[",GL_Paste!$I4472)-1),"")))</f>
        <v/>
      </c>
      <c r="D4475">
        <f>IF(GL_Paste!$B4472="","",IFERROR(INDEX(DeptName,MATCH($C4475,DeptTag,0)),"UNALLOCATED"))</f>
        <v/>
      </c>
      <c r="E4475">
        <f>IF(GL_Paste!$B4472="","",IFERROR(INDEX(AcctCat,MATCH(GL_Paste!$B4472&amp;"",AcctCode,0)),"UNKNOWN"))</f>
        <v/>
      </c>
      <c r="F4475">
        <f>IF(GL_Paste!$B4472="","",IFERROR(INDEX(AcctSub,MATCH(GL_Paste!$B4472&amp;"",AcctCode,0)),"UNKNOWN"))</f>
        <v/>
      </c>
    </row>
    <row r="4476">
      <c r="A4476" s="40">
        <f>IF(GL_Paste!$B4473="","",N(GL_Paste!$H4473)-N(GL_Paste!$G4473))</f>
        <v/>
      </c>
      <c r="B4476" s="43">
        <f>IF(GL_Paste!$B4473="","",DATE(YEAR(GL_Paste!$E4473),MONTH(GL_Paste!$E4473),1))</f>
        <v/>
      </c>
      <c r="C4476">
        <f>IF(GL_Paste!$B4473="","",IF(TRIM(GL_Paste!$M4473)&lt;&gt;"",TRIM(GL_Paste!$M4473),IFERROR(MID(GL_Paste!$I4473,FIND("[",GL_Paste!$I4473)+1,FIND("]",GL_Paste!$I4473)-FIND("[",GL_Paste!$I4473)-1),"")))</f>
        <v/>
      </c>
      <c r="D4476">
        <f>IF(GL_Paste!$B4473="","",IFERROR(INDEX(DeptName,MATCH($C4476,DeptTag,0)),"UNALLOCATED"))</f>
        <v/>
      </c>
      <c r="E4476">
        <f>IF(GL_Paste!$B4473="","",IFERROR(INDEX(AcctCat,MATCH(GL_Paste!$B4473&amp;"",AcctCode,0)),"UNKNOWN"))</f>
        <v/>
      </c>
      <c r="F4476">
        <f>IF(GL_Paste!$B4473="","",IFERROR(INDEX(AcctSub,MATCH(GL_Paste!$B4473&amp;"",AcctCode,0)),"UNKNOWN"))</f>
        <v/>
      </c>
    </row>
    <row r="4477">
      <c r="A4477" s="40">
        <f>IF(GL_Paste!$B4474="","",N(GL_Paste!$H4474)-N(GL_Paste!$G4474))</f>
        <v/>
      </c>
      <c r="B4477" s="43">
        <f>IF(GL_Paste!$B4474="","",DATE(YEAR(GL_Paste!$E4474),MONTH(GL_Paste!$E4474),1))</f>
        <v/>
      </c>
      <c r="C4477">
        <f>IF(GL_Paste!$B4474="","",IF(TRIM(GL_Paste!$M4474)&lt;&gt;"",TRIM(GL_Paste!$M4474),IFERROR(MID(GL_Paste!$I4474,FIND("[",GL_Paste!$I4474)+1,FIND("]",GL_Paste!$I4474)-FIND("[",GL_Paste!$I4474)-1),"")))</f>
        <v/>
      </c>
      <c r="D4477">
        <f>IF(GL_Paste!$B4474="","",IFERROR(INDEX(DeptName,MATCH($C4477,DeptTag,0)),"UNALLOCATED"))</f>
        <v/>
      </c>
      <c r="E4477">
        <f>IF(GL_Paste!$B4474="","",IFERROR(INDEX(AcctCat,MATCH(GL_Paste!$B4474&amp;"",AcctCode,0)),"UNKNOWN"))</f>
        <v/>
      </c>
      <c r="F4477">
        <f>IF(GL_Paste!$B4474="","",IFERROR(INDEX(AcctSub,MATCH(GL_Paste!$B4474&amp;"",AcctCode,0)),"UNKNOWN"))</f>
        <v/>
      </c>
    </row>
    <row r="4478">
      <c r="A4478" s="40">
        <f>IF(GL_Paste!$B4475="","",N(GL_Paste!$H4475)-N(GL_Paste!$G4475))</f>
        <v/>
      </c>
      <c r="B4478" s="43">
        <f>IF(GL_Paste!$B4475="","",DATE(YEAR(GL_Paste!$E4475),MONTH(GL_Paste!$E4475),1))</f>
        <v/>
      </c>
      <c r="C4478">
        <f>IF(GL_Paste!$B4475="","",IF(TRIM(GL_Paste!$M4475)&lt;&gt;"",TRIM(GL_Paste!$M4475),IFERROR(MID(GL_Paste!$I4475,FIND("[",GL_Paste!$I4475)+1,FIND("]",GL_Paste!$I4475)-FIND("[",GL_Paste!$I4475)-1),"")))</f>
        <v/>
      </c>
      <c r="D4478">
        <f>IF(GL_Paste!$B4475="","",IFERROR(INDEX(DeptName,MATCH($C4478,DeptTag,0)),"UNALLOCATED"))</f>
        <v/>
      </c>
      <c r="E4478">
        <f>IF(GL_Paste!$B4475="","",IFERROR(INDEX(AcctCat,MATCH(GL_Paste!$B4475&amp;"",AcctCode,0)),"UNKNOWN"))</f>
        <v/>
      </c>
      <c r="F4478">
        <f>IF(GL_Paste!$B4475="","",IFERROR(INDEX(AcctSub,MATCH(GL_Paste!$B4475&amp;"",AcctCode,0)),"UNKNOWN"))</f>
        <v/>
      </c>
    </row>
    <row r="4479">
      <c r="A4479" s="40">
        <f>IF(GL_Paste!$B4476="","",N(GL_Paste!$H4476)-N(GL_Paste!$G4476))</f>
        <v/>
      </c>
      <c r="B4479" s="43">
        <f>IF(GL_Paste!$B4476="","",DATE(YEAR(GL_Paste!$E4476),MONTH(GL_Paste!$E4476),1))</f>
        <v/>
      </c>
      <c r="C4479">
        <f>IF(GL_Paste!$B4476="","",IF(TRIM(GL_Paste!$M4476)&lt;&gt;"",TRIM(GL_Paste!$M4476),IFERROR(MID(GL_Paste!$I4476,FIND("[",GL_Paste!$I4476)+1,FIND("]",GL_Paste!$I4476)-FIND("[",GL_Paste!$I4476)-1),"")))</f>
        <v/>
      </c>
      <c r="D4479">
        <f>IF(GL_Paste!$B4476="","",IFERROR(INDEX(DeptName,MATCH($C4479,DeptTag,0)),"UNALLOCATED"))</f>
        <v/>
      </c>
      <c r="E4479">
        <f>IF(GL_Paste!$B4476="","",IFERROR(INDEX(AcctCat,MATCH(GL_Paste!$B4476&amp;"",AcctCode,0)),"UNKNOWN"))</f>
        <v/>
      </c>
      <c r="F4479">
        <f>IF(GL_Paste!$B4476="","",IFERROR(INDEX(AcctSub,MATCH(GL_Paste!$B4476&amp;"",AcctCode,0)),"UNKNOWN"))</f>
        <v/>
      </c>
    </row>
    <row r="4480">
      <c r="A4480" s="40">
        <f>IF(GL_Paste!$B4477="","",N(GL_Paste!$H4477)-N(GL_Paste!$G4477))</f>
        <v/>
      </c>
      <c r="B4480" s="43">
        <f>IF(GL_Paste!$B4477="","",DATE(YEAR(GL_Paste!$E4477),MONTH(GL_Paste!$E4477),1))</f>
        <v/>
      </c>
      <c r="C4480">
        <f>IF(GL_Paste!$B4477="","",IF(TRIM(GL_Paste!$M4477)&lt;&gt;"",TRIM(GL_Paste!$M4477),IFERROR(MID(GL_Paste!$I4477,FIND("[",GL_Paste!$I4477)+1,FIND("]",GL_Paste!$I4477)-FIND("[",GL_Paste!$I4477)-1),"")))</f>
        <v/>
      </c>
      <c r="D4480">
        <f>IF(GL_Paste!$B4477="","",IFERROR(INDEX(DeptName,MATCH($C4480,DeptTag,0)),"UNALLOCATED"))</f>
        <v/>
      </c>
      <c r="E4480">
        <f>IF(GL_Paste!$B4477="","",IFERROR(INDEX(AcctCat,MATCH(GL_Paste!$B4477&amp;"",AcctCode,0)),"UNKNOWN"))</f>
        <v/>
      </c>
      <c r="F4480">
        <f>IF(GL_Paste!$B4477="","",IFERROR(INDEX(AcctSub,MATCH(GL_Paste!$B4477&amp;"",AcctCode,0)),"UNKNOWN"))</f>
        <v/>
      </c>
    </row>
    <row r="4481">
      <c r="A4481" s="40">
        <f>IF(GL_Paste!$B4478="","",N(GL_Paste!$H4478)-N(GL_Paste!$G4478))</f>
        <v/>
      </c>
      <c r="B4481" s="43">
        <f>IF(GL_Paste!$B4478="","",DATE(YEAR(GL_Paste!$E4478),MONTH(GL_Paste!$E4478),1))</f>
        <v/>
      </c>
      <c r="C4481">
        <f>IF(GL_Paste!$B4478="","",IF(TRIM(GL_Paste!$M4478)&lt;&gt;"",TRIM(GL_Paste!$M4478),IFERROR(MID(GL_Paste!$I4478,FIND("[",GL_Paste!$I4478)+1,FIND("]",GL_Paste!$I4478)-FIND("[",GL_Paste!$I4478)-1),"")))</f>
        <v/>
      </c>
      <c r="D4481">
        <f>IF(GL_Paste!$B4478="","",IFERROR(INDEX(DeptName,MATCH($C4481,DeptTag,0)),"UNALLOCATED"))</f>
        <v/>
      </c>
      <c r="E4481">
        <f>IF(GL_Paste!$B4478="","",IFERROR(INDEX(AcctCat,MATCH(GL_Paste!$B4478&amp;"",AcctCode,0)),"UNKNOWN"))</f>
        <v/>
      </c>
      <c r="F4481">
        <f>IF(GL_Paste!$B4478="","",IFERROR(INDEX(AcctSub,MATCH(GL_Paste!$B4478&amp;"",AcctCode,0)),"UNKNOWN"))</f>
        <v/>
      </c>
    </row>
    <row r="4482">
      <c r="A4482" s="40">
        <f>IF(GL_Paste!$B4479="","",N(GL_Paste!$H4479)-N(GL_Paste!$G4479))</f>
        <v/>
      </c>
      <c r="B4482" s="43">
        <f>IF(GL_Paste!$B4479="","",DATE(YEAR(GL_Paste!$E4479),MONTH(GL_Paste!$E4479),1))</f>
        <v/>
      </c>
      <c r="C4482">
        <f>IF(GL_Paste!$B4479="","",IF(TRIM(GL_Paste!$M4479)&lt;&gt;"",TRIM(GL_Paste!$M4479),IFERROR(MID(GL_Paste!$I4479,FIND("[",GL_Paste!$I4479)+1,FIND("]",GL_Paste!$I4479)-FIND("[",GL_Paste!$I4479)-1),"")))</f>
        <v/>
      </c>
      <c r="D4482">
        <f>IF(GL_Paste!$B4479="","",IFERROR(INDEX(DeptName,MATCH($C4482,DeptTag,0)),"UNALLOCATED"))</f>
        <v/>
      </c>
      <c r="E4482">
        <f>IF(GL_Paste!$B4479="","",IFERROR(INDEX(AcctCat,MATCH(GL_Paste!$B4479&amp;"",AcctCode,0)),"UNKNOWN"))</f>
        <v/>
      </c>
      <c r="F4482">
        <f>IF(GL_Paste!$B4479="","",IFERROR(INDEX(AcctSub,MATCH(GL_Paste!$B4479&amp;"",AcctCode,0)),"UNKNOWN"))</f>
        <v/>
      </c>
    </row>
    <row r="4483">
      <c r="A4483" s="40">
        <f>IF(GL_Paste!$B4480="","",N(GL_Paste!$H4480)-N(GL_Paste!$G4480))</f>
        <v/>
      </c>
      <c r="B4483" s="43">
        <f>IF(GL_Paste!$B4480="","",DATE(YEAR(GL_Paste!$E4480),MONTH(GL_Paste!$E4480),1))</f>
        <v/>
      </c>
      <c r="C4483">
        <f>IF(GL_Paste!$B4480="","",IF(TRIM(GL_Paste!$M4480)&lt;&gt;"",TRIM(GL_Paste!$M4480),IFERROR(MID(GL_Paste!$I4480,FIND("[",GL_Paste!$I4480)+1,FIND("]",GL_Paste!$I4480)-FIND("[",GL_Paste!$I4480)-1),"")))</f>
        <v/>
      </c>
      <c r="D4483">
        <f>IF(GL_Paste!$B4480="","",IFERROR(INDEX(DeptName,MATCH($C4483,DeptTag,0)),"UNALLOCATED"))</f>
        <v/>
      </c>
      <c r="E4483">
        <f>IF(GL_Paste!$B4480="","",IFERROR(INDEX(AcctCat,MATCH(GL_Paste!$B4480&amp;"",AcctCode,0)),"UNKNOWN"))</f>
        <v/>
      </c>
      <c r="F4483">
        <f>IF(GL_Paste!$B4480="","",IFERROR(INDEX(AcctSub,MATCH(GL_Paste!$B4480&amp;"",AcctCode,0)),"UNKNOWN"))</f>
        <v/>
      </c>
    </row>
    <row r="4484">
      <c r="A4484" s="40">
        <f>IF(GL_Paste!$B4481="","",N(GL_Paste!$H4481)-N(GL_Paste!$G4481))</f>
        <v/>
      </c>
      <c r="B4484" s="43">
        <f>IF(GL_Paste!$B4481="","",DATE(YEAR(GL_Paste!$E4481),MONTH(GL_Paste!$E4481),1))</f>
        <v/>
      </c>
      <c r="C4484">
        <f>IF(GL_Paste!$B4481="","",IF(TRIM(GL_Paste!$M4481)&lt;&gt;"",TRIM(GL_Paste!$M4481),IFERROR(MID(GL_Paste!$I4481,FIND("[",GL_Paste!$I4481)+1,FIND("]",GL_Paste!$I4481)-FIND("[",GL_Paste!$I4481)-1),"")))</f>
        <v/>
      </c>
      <c r="D4484">
        <f>IF(GL_Paste!$B4481="","",IFERROR(INDEX(DeptName,MATCH($C4484,DeptTag,0)),"UNALLOCATED"))</f>
        <v/>
      </c>
      <c r="E4484">
        <f>IF(GL_Paste!$B4481="","",IFERROR(INDEX(AcctCat,MATCH(GL_Paste!$B4481&amp;"",AcctCode,0)),"UNKNOWN"))</f>
        <v/>
      </c>
      <c r="F4484">
        <f>IF(GL_Paste!$B4481="","",IFERROR(INDEX(AcctSub,MATCH(GL_Paste!$B4481&amp;"",AcctCode,0)),"UNKNOWN"))</f>
        <v/>
      </c>
    </row>
    <row r="4485">
      <c r="A4485" s="40">
        <f>IF(GL_Paste!$B4482="","",N(GL_Paste!$H4482)-N(GL_Paste!$G4482))</f>
        <v/>
      </c>
      <c r="B4485" s="43">
        <f>IF(GL_Paste!$B4482="","",DATE(YEAR(GL_Paste!$E4482),MONTH(GL_Paste!$E4482),1))</f>
        <v/>
      </c>
      <c r="C4485">
        <f>IF(GL_Paste!$B4482="","",IF(TRIM(GL_Paste!$M4482)&lt;&gt;"",TRIM(GL_Paste!$M4482),IFERROR(MID(GL_Paste!$I4482,FIND("[",GL_Paste!$I4482)+1,FIND("]",GL_Paste!$I4482)-FIND("[",GL_Paste!$I4482)-1),"")))</f>
        <v/>
      </c>
      <c r="D4485">
        <f>IF(GL_Paste!$B4482="","",IFERROR(INDEX(DeptName,MATCH($C4485,DeptTag,0)),"UNALLOCATED"))</f>
        <v/>
      </c>
      <c r="E4485">
        <f>IF(GL_Paste!$B4482="","",IFERROR(INDEX(AcctCat,MATCH(GL_Paste!$B4482&amp;"",AcctCode,0)),"UNKNOWN"))</f>
        <v/>
      </c>
      <c r="F4485">
        <f>IF(GL_Paste!$B4482="","",IFERROR(INDEX(AcctSub,MATCH(GL_Paste!$B4482&amp;"",AcctCode,0)),"UNKNOWN"))</f>
        <v/>
      </c>
    </row>
    <row r="4486">
      <c r="A4486" s="40">
        <f>IF(GL_Paste!$B4483="","",N(GL_Paste!$H4483)-N(GL_Paste!$G4483))</f>
        <v/>
      </c>
      <c r="B4486" s="43">
        <f>IF(GL_Paste!$B4483="","",DATE(YEAR(GL_Paste!$E4483),MONTH(GL_Paste!$E4483),1))</f>
        <v/>
      </c>
      <c r="C4486">
        <f>IF(GL_Paste!$B4483="","",IF(TRIM(GL_Paste!$M4483)&lt;&gt;"",TRIM(GL_Paste!$M4483),IFERROR(MID(GL_Paste!$I4483,FIND("[",GL_Paste!$I4483)+1,FIND("]",GL_Paste!$I4483)-FIND("[",GL_Paste!$I4483)-1),"")))</f>
        <v/>
      </c>
      <c r="D4486">
        <f>IF(GL_Paste!$B4483="","",IFERROR(INDEX(DeptName,MATCH($C4486,DeptTag,0)),"UNALLOCATED"))</f>
        <v/>
      </c>
      <c r="E4486">
        <f>IF(GL_Paste!$B4483="","",IFERROR(INDEX(AcctCat,MATCH(GL_Paste!$B4483&amp;"",AcctCode,0)),"UNKNOWN"))</f>
        <v/>
      </c>
      <c r="F4486">
        <f>IF(GL_Paste!$B4483="","",IFERROR(INDEX(AcctSub,MATCH(GL_Paste!$B4483&amp;"",AcctCode,0)),"UNKNOWN"))</f>
        <v/>
      </c>
    </row>
    <row r="4487">
      <c r="A4487" s="40">
        <f>IF(GL_Paste!$B4484="","",N(GL_Paste!$H4484)-N(GL_Paste!$G4484))</f>
        <v/>
      </c>
      <c r="B4487" s="43">
        <f>IF(GL_Paste!$B4484="","",DATE(YEAR(GL_Paste!$E4484),MONTH(GL_Paste!$E4484),1))</f>
        <v/>
      </c>
      <c r="C4487">
        <f>IF(GL_Paste!$B4484="","",IF(TRIM(GL_Paste!$M4484)&lt;&gt;"",TRIM(GL_Paste!$M4484),IFERROR(MID(GL_Paste!$I4484,FIND("[",GL_Paste!$I4484)+1,FIND("]",GL_Paste!$I4484)-FIND("[",GL_Paste!$I4484)-1),"")))</f>
        <v/>
      </c>
      <c r="D4487">
        <f>IF(GL_Paste!$B4484="","",IFERROR(INDEX(DeptName,MATCH($C4487,DeptTag,0)),"UNALLOCATED"))</f>
        <v/>
      </c>
      <c r="E4487">
        <f>IF(GL_Paste!$B4484="","",IFERROR(INDEX(AcctCat,MATCH(GL_Paste!$B4484&amp;"",AcctCode,0)),"UNKNOWN"))</f>
        <v/>
      </c>
      <c r="F4487">
        <f>IF(GL_Paste!$B4484="","",IFERROR(INDEX(AcctSub,MATCH(GL_Paste!$B4484&amp;"",AcctCode,0)),"UNKNOWN"))</f>
        <v/>
      </c>
    </row>
    <row r="4488">
      <c r="A4488" s="40">
        <f>IF(GL_Paste!$B4485="","",N(GL_Paste!$H4485)-N(GL_Paste!$G4485))</f>
        <v/>
      </c>
      <c r="B4488" s="43">
        <f>IF(GL_Paste!$B4485="","",DATE(YEAR(GL_Paste!$E4485),MONTH(GL_Paste!$E4485),1))</f>
        <v/>
      </c>
      <c r="C4488">
        <f>IF(GL_Paste!$B4485="","",IF(TRIM(GL_Paste!$M4485)&lt;&gt;"",TRIM(GL_Paste!$M4485),IFERROR(MID(GL_Paste!$I4485,FIND("[",GL_Paste!$I4485)+1,FIND("]",GL_Paste!$I4485)-FIND("[",GL_Paste!$I4485)-1),"")))</f>
        <v/>
      </c>
      <c r="D4488">
        <f>IF(GL_Paste!$B4485="","",IFERROR(INDEX(DeptName,MATCH($C4488,DeptTag,0)),"UNALLOCATED"))</f>
        <v/>
      </c>
      <c r="E4488">
        <f>IF(GL_Paste!$B4485="","",IFERROR(INDEX(AcctCat,MATCH(GL_Paste!$B4485&amp;"",AcctCode,0)),"UNKNOWN"))</f>
        <v/>
      </c>
      <c r="F4488">
        <f>IF(GL_Paste!$B4485="","",IFERROR(INDEX(AcctSub,MATCH(GL_Paste!$B4485&amp;"",AcctCode,0)),"UNKNOWN"))</f>
        <v/>
      </c>
    </row>
    <row r="4489">
      <c r="A4489" s="40">
        <f>IF(GL_Paste!$B4486="","",N(GL_Paste!$H4486)-N(GL_Paste!$G4486))</f>
        <v/>
      </c>
      <c r="B4489" s="43">
        <f>IF(GL_Paste!$B4486="","",DATE(YEAR(GL_Paste!$E4486),MONTH(GL_Paste!$E4486),1))</f>
        <v/>
      </c>
      <c r="C4489">
        <f>IF(GL_Paste!$B4486="","",IF(TRIM(GL_Paste!$M4486)&lt;&gt;"",TRIM(GL_Paste!$M4486),IFERROR(MID(GL_Paste!$I4486,FIND("[",GL_Paste!$I4486)+1,FIND("]",GL_Paste!$I4486)-FIND("[",GL_Paste!$I4486)-1),"")))</f>
        <v/>
      </c>
      <c r="D4489">
        <f>IF(GL_Paste!$B4486="","",IFERROR(INDEX(DeptName,MATCH($C4489,DeptTag,0)),"UNALLOCATED"))</f>
        <v/>
      </c>
      <c r="E4489">
        <f>IF(GL_Paste!$B4486="","",IFERROR(INDEX(AcctCat,MATCH(GL_Paste!$B4486&amp;"",AcctCode,0)),"UNKNOWN"))</f>
        <v/>
      </c>
      <c r="F4489">
        <f>IF(GL_Paste!$B4486="","",IFERROR(INDEX(AcctSub,MATCH(GL_Paste!$B4486&amp;"",AcctCode,0)),"UNKNOWN"))</f>
        <v/>
      </c>
    </row>
    <row r="4490">
      <c r="A4490" s="40">
        <f>IF(GL_Paste!$B4487="","",N(GL_Paste!$H4487)-N(GL_Paste!$G4487))</f>
        <v/>
      </c>
      <c r="B4490" s="43">
        <f>IF(GL_Paste!$B4487="","",DATE(YEAR(GL_Paste!$E4487),MONTH(GL_Paste!$E4487),1))</f>
        <v/>
      </c>
      <c r="C4490">
        <f>IF(GL_Paste!$B4487="","",IF(TRIM(GL_Paste!$M4487)&lt;&gt;"",TRIM(GL_Paste!$M4487),IFERROR(MID(GL_Paste!$I4487,FIND("[",GL_Paste!$I4487)+1,FIND("]",GL_Paste!$I4487)-FIND("[",GL_Paste!$I4487)-1),"")))</f>
        <v/>
      </c>
      <c r="D4490">
        <f>IF(GL_Paste!$B4487="","",IFERROR(INDEX(DeptName,MATCH($C4490,DeptTag,0)),"UNALLOCATED"))</f>
        <v/>
      </c>
      <c r="E4490">
        <f>IF(GL_Paste!$B4487="","",IFERROR(INDEX(AcctCat,MATCH(GL_Paste!$B4487&amp;"",AcctCode,0)),"UNKNOWN"))</f>
        <v/>
      </c>
      <c r="F4490">
        <f>IF(GL_Paste!$B4487="","",IFERROR(INDEX(AcctSub,MATCH(GL_Paste!$B4487&amp;"",AcctCode,0)),"UNKNOWN"))</f>
        <v/>
      </c>
    </row>
    <row r="4491">
      <c r="A4491" s="40">
        <f>IF(GL_Paste!$B4488="","",N(GL_Paste!$H4488)-N(GL_Paste!$G4488))</f>
        <v/>
      </c>
      <c r="B4491" s="43">
        <f>IF(GL_Paste!$B4488="","",DATE(YEAR(GL_Paste!$E4488),MONTH(GL_Paste!$E4488),1))</f>
        <v/>
      </c>
      <c r="C4491">
        <f>IF(GL_Paste!$B4488="","",IF(TRIM(GL_Paste!$M4488)&lt;&gt;"",TRIM(GL_Paste!$M4488),IFERROR(MID(GL_Paste!$I4488,FIND("[",GL_Paste!$I4488)+1,FIND("]",GL_Paste!$I4488)-FIND("[",GL_Paste!$I4488)-1),"")))</f>
        <v/>
      </c>
      <c r="D4491">
        <f>IF(GL_Paste!$B4488="","",IFERROR(INDEX(DeptName,MATCH($C4491,DeptTag,0)),"UNALLOCATED"))</f>
        <v/>
      </c>
      <c r="E4491">
        <f>IF(GL_Paste!$B4488="","",IFERROR(INDEX(AcctCat,MATCH(GL_Paste!$B4488&amp;"",AcctCode,0)),"UNKNOWN"))</f>
        <v/>
      </c>
      <c r="F4491">
        <f>IF(GL_Paste!$B4488="","",IFERROR(INDEX(AcctSub,MATCH(GL_Paste!$B4488&amp;"",AcctCode,0)),"UNKNOWN"))</f>
        <v/>
      </c>
    </row>
    <row r="4492">
      <c r="A4492" s="40">
        <f>IF(GL_Paste!$B4489="","",N(GL_Paste!$H4489)-N(GL_Paste!$G4489))</f>
        <v/>
      </c>
      <c r="B4492" s="43">
        <f>IF(GL_Paste!$B4489="","",DATE(YEAR(GL_Paste!$E4489),MONTH(GL_Paste!$E4489),1))</f>
        <v/>
      </c>
      <c r="C4492">
        <f>IF(GL_Paste!$B4489="","",IF(TRIM(GL_Paste!$M4489)&lt;&gt;"",TRIM(GL_Paste!$M4489),IFERROR(MID(GL_Paste!$I4489,FIND("[",GL_Paste!$I4489)+1,FIND("]",GL_Paste!$I4489)-FIND("[",GL_Paste!$I4489)-1),"")))</f>
        <v/>
      </c>
      <c r="D4492">
        <f>IF(GL_Paste!$B4489="","",IFERROR(INDEX(DeptName,MATCH($C4492,DeptTag,0)),"UNALLOCATED"))</f>
        <v/>
      </c>
      <c r="E4492">
        <f>IF(GL_Paste!$B4489="","",IFERROR(INDEX(AcctCat,MATCH(GL_Paste!$B4489&amp;"",AcctCode,0)),"UNKNOWN"))</f>
        <v/>
      </c>
      <c r="F4492">
        <f>IF(GL_Paste!$B4489="","",IFERROR(INDEX(AcctSub,MATCH(GL_Paste!$B4489&amp;"",AcctCode,0)),"UNKNOWN"))</f>
        <v/>
      </c>
    </row>
    <row r="4493">
      <c r="A4493" s="40">
        <f>IF(GL_Paste!$B4490="","",N(GL_Paste!$H4490)-N(GL_Paste!$G4490))</f>
        <v/>
      </c>
      <c r="B4493" s="43">
        <f>IF(GL_Paste!$B4490="","",DATE(YEAR(GL_Paste!$E4490),MONTH(GL_Paste!$E4490),1))</f>
        <v/>
      </c>
      <c r="C4493">
        <f>IF(GL_Paste!$B4490="","",IF(TRIM(GL_Paste!$M4490)&lt;&gt;"",TRIM(GL_Paste!$M4490),IFERROR(MID(GL_Paste!$I4490,FIND("[",GL_Paste!$I4490)+1,FIND("]",GL_Paste!$I4490)-FIND("[",GL_Paste!$I4490)-1),"")))</f>
        <v/>
      </c>
      <c r="D4493">
        <f>IF(GL_Paste!$B4490="","",IFERROR(INDEX(DeptName,MATCH($C4493,DeptTag,0)),"UNALLOCATED"))</f>
        <v/>
      </c>
      <c r="E4493">
        <f>IF(GL_Paste!$B4490="","",IFERROR(INDEX(AcctCat,MATCH(GL_Paste!$B4490&amp;"",AcctCode,0)),"UNKNOWN"))</f>
        <v/>
      </c>
      <c r="F4493">
        <f>IF(GL_Paste!$B4490="","",IFERROR(INDEX(AcctSub,MATCH(GL_Paste!$B4490&amp;"",AcctCode,0)),"UNKNOWN"))</f>
        <v/>
      </c>
    </row>
    <row r="4494">
      <c r="A4494" s="40">
        <f>IF(GL_Paste!$B4491="","",N(GL_Paste!$H4491)-N(GL_Paste!$G4491))</f>
        <v/>
      </c>
      <c r="B4494" s="43">
        <f>IF(GL_Paste!$B4491="","",DATE(YEAR(GL_Paste!$E4491),MONTH(GL_Paste!$E4491),1))</f>
        <v/>
      </c>
      <c r="C4494">
        <f>IF(GL_Paste!$B4491="","",IF(TRIM(GL_Paste!$M4491)&lt;&gt;"",TRIM(GL_Paste!$M4491),IFERROR(MID(GL_Paste!$I4491,FIND("[",GL_Paste!$I4491)+1,FIND("]",GL_Paste!$I4491)-FIND("[",GL_Paste!$I4491)-1),"")))</f>
        <v/>
      </c>
      <c r="D4494">
        <f>IF(GL_Paste!$B4491="","",IFERROR(INDEX(DeptName,MATCH($C4494,DeptTag,0)),"UNALLOCATED"))</f>
        <v/>
      </c>
      <c r="E4494">
        <f>IF(GL_Paste!$B4491="","",IFERROR(INDEX(AcctCat,MATCH(GL_Paste!$B4491&amp;"",AcctCode,0)),"UNKNOWN"))</f>
        <v/>
      </c>
      <c r="F4494">
        <f>IF(GL_Paste!$B4491="","",IFERROR(INDEX(AcctSub,MATCH(GL_Paste!$B4491&amp;"",AcctCode,0)),"UNKNOWN"))</f>
        <v/>
      </c>
    </row>
    <row r="4495">
      <c r="A4495" s="40">
        <f>IF(GL_Paste!$B4492="","",N(GL_Paste!$H4492)-N(GL_Paste!$G4492))</f>
        <v/>
      </c>
      <c r="B4495" s="43">
        <f>IF(GL_Paste!$B4492="","",DATE(YEAR(GL_Paste!$E4492),MONTH(GL_Paste!$E4492),1))</f>
        <v/>
      </c>
      <c r="C4495">
        <f>IF(GL_Paste!$B4492="","",IF(TRIM(GL_Paste!$M4492)&lt;&gt;"",TRIM(GL_Paste!$M4492),IFERROR(MID(GL_Paste!$I4492,FIND("[",GL_Paste!$I4492)+1,FIND("]",GL_Paste!$I4492)-FIND("[",GL_Paste!$I4492)-1),"")))</f>
        <v/>
      </c>
      <c r="D4495">
        <f>IF(GL_Paste!$B4492="","",IFERROR(INDEX(DeptName,MATCH($C4495,DeptTag,0)),"UNALLOCATED"))</f>
        <v/>
      </c>
      <c r="E4495">
        <f>IF(GL_Paste!$B4492="","",IFERROR(INDEX(AcctCat,MATCH(GL_Paste!$B4492&amp;"",AcctCode,0)),"UNKNOWN"))</f>
        <v/>
      </c>
      <c r="F4495">
        <f>IF(GL_Paste!$B4492="","",IFERROR(INDEX(AcctSub,MATCH(GL_Paste!$B4492&amp;"",AcctCode,0)),"UNKNOWN"))</f>
        <v/>
      </c>
    </row>
    <row r="4496">
      <c r="A4496" s="40">
        <f>IF(GL_Paste!$B4493="","",N(GL_Paste!$H4493)-N(GL_Paste!$G4493))</f>
        <v/>
      </c>
      <c r="B4496" s="43">
        <f>IF(GL_Paste!$B4493="","",DATE(YEAR(GL_Paste!$E4493),MONTH(GL_Paste!$E4493),1))</f>
        <v/>
      </c>
      <c r="C4496">
        <f>IF(GL_Paste!$B4493="","",IF(TRIM(GL_Paste!$M4493)&lt;&gt;"",TRIM(GL_Paste!$M4493),IFERROR(MID(GL_Paste!$I4493,FIND("[",GL_Paste!$I4493)+1,FIND("]",GL_Paste!$I4493)-FIND("[",GL_Paste!$I4493)-1),"")))</f>
        <v/>
      </c>
      <c r="D4496">
        <f>IF(GL_Paste!$B4493="","",IFERROR(INDEX(DeptName,MATCH($C4496,DeptTag,0)),"UNALLOCATED"))</f>
        <v/>
      </c>
      <c r="E4496">
        <f>IF(GL_Paste!$B4493="","",IFERROR(INDEX(AcctCat,MATCH(GL_Paste!$B4493&amp;"",AcctCode,0)),"UNKNOWN"))</f>
        <v/>
      </c>
      <c r="F4496">
        <f>IF(GL_Paste!$B4493="","",IFERROR(INDEX(AcctSub,MATCH(GL_Paste!$B4493&amp;"",AcctCode,0)),"UNKNOWN"))</f>
        <v/>
      </c>
    </row>
    <row r="4497">
      <c r="A4497" s="40">
        <f>IF(GL_Paste!$B4494="","",N(GL_Paste!$H4494)-N(GL_Paste!$G4494))</f>
        <v/>
      </c>
      <c r="B4497" s="43">
        <f>IF(GL_Paste!$B4494="","",DATE(YEAR(GL_Paste!$E4494),MONTH(GL_Paste!$E4494),1))</f>
        <v/>
      </c>
      <c r="C4497">
        <f>IF(GL_Paste!$B4494="","",IF(TRIM(GL_Paste!$M4494)&lt;&gt;"",TRIM(GL_Paste!$M4494),IFERROR(MID(GL_Paste!$I4494,FIND("[",GL_Paste!$I4494)+1,FIND("]",GL_Paste!$I4494)-FIND("[",GL_Paste!$I4494)-1),"")))</f>
        <v/>
      </c>
      <c r="D4497">
        <f>IF(GL_Paste!$B4494="","",IFERROR(INDEX(DeptName,MATCH($C4497,DeptTag,0)),"UNALLOCATED"))</f>
        <v/>
      </c>
      <c r="E4497">
        <f>IF(GL_Paste!$B4494="","",IFERROR(INDEX(AcctCat,MATCH(GL_Paste!$B4494&amp;"",AcctCode,0)),"UNKNOWN"))</f>
        <v/>
      </c>
      <c r="F4497">
        <f>IF(GL_Paste!$B4494="","",IFERROR(INDEX(AcctSub,MATCH(GL_Paste!$B4494&amp;"",AcctCode,0)),"UNKNOWN"))</f>
        <v/>
      </c>
    </row>
    <row r="4498">
      <c r="A4498" s="40">
        <f>IF(GL_Paste!$B4495="","",N(GL_Paste!$H4495)-N(GL_Paste!$G4495))</f>
        <v/>
      </c>
      <c r="B4498" s="43">
        <f>IF(GL_Paste!$B4495="","",DATE(YEAR(GL_Paste!$E4495),MONTH(GL_Paste!$E4495),1))</f>
        <v/>
      </c>
      <c r="C4498">
        <f>IF(GL_Paste!$B4495="","",IF(TRIM(GL_Paste!$M4495)&lt;&gt;"",TRIM(GL_Paste!$M4495),IFERROR(MID(GL_Paste!$I4495,FIND("[",GL_Paste!$I4495)+1,FIND("]",GL_Paste!$I4495)-FIND("[",GL_Paste!$I4495)-1),"")))</f>
        <v/>
      </c>
      <c r="D4498">
        <f>IF(GL_Paste!$B4495="","",IFERROR(INDEX(DeptName,MATCH($C4498,DeptTag,0)),"UNALLOCATED"))</f>
        <v/>
      </c>
      <c r="E4498">
        <f>IF(GL_Paste!$B4495="","",IFERROR(INDEX(AcctCat,MATCH(GL_Paste!$B4495&amp;"",AcctCode,0)),"UNKNOWN"))</f>
        <v/>
      </c>
      <c r="F4498">
        <f>IF(GL_Paste!$B4495="","",IFERROR(INDEX(AcctSub,MATCH(GL_Paste!$B4495&amp;"",AcctCode,0)),"UNKNOWN"))</f>
        <v/>
      </c>
    </row>
    <row r="4499">
      <c r="A4499" s="40">
        <f>IF(GL_Paste!$B4496="","",N(GL_Paste!$H4496)-N(GL_Paste!$G4496))</f>
        <v/>
      </c>
      <c r="B4499" s="43">
        <f>IF(GL_Paste!$B4496="","",DATE(YEAR(GL_Paste!$E4496),MONTH(GL_Paste!$E4496),1))</f>
        <v/>
      </c>
      <c r="C4499">
        <f>IF(GL_Paste!$B4496="","",IF(TRIM(GL_Paste!$M4496)&lt;&gt;"",TRIM(GL_Paste!$M4496),IFERROR(MID(GL_Paste!$I4496,FIND("[",GL_Paste!$I4496)+1,FIND("]",GL_Paste!$I4496)-FIND("[",GL_Paste!$I4496)-1),"")))</f>
        <v/>
      </c>
      <c r="D4499">
        <f>IF(GL_Paste!$B4496="","",IFERROR(INDEX(DeptName,MATCH($C4499,DeptTag,0)),"UNALLOCATED"))</f>
        <v/>
      </c>
      <c r="E4499">
        <f>IF(GL_Paste!$B4496="","",IFERROR(INDEX(AcctCat,MATCH(GL_Paste!$B4496&amp;"",AcctCode,0)),"UNKNOWN"))</f>
        <v/>
      </c>
      <c r="F4499">
        <f>IF(GL_Paste!$B4496="","",IFERROR(INDEX(AcctSub,MATCH(GL_Paste!$B4496&amp;"",AcctCode,0)),"UNKNOWN"))</f>
        <v/>
      </c>
    </row>
    <row r="4500">
      <c r="A4500" s="40">
        <f>IF(GL_Paste!$B4497="","",N(GL_Paste!$H4497)-N(GL_Paste!$G4497))</f>
        <v/>
      </c>
      <c r="B4500" s="43">
        <f>IF(GL_Paste!$B4497="","",DATE(YEAR(GL_Paste!$E4497),MONTH(GL_Paste!$E4497),1))</f>
        <v/>
      </c>
      <c r="C4500">
        <f>IF(GL_Paste!$B4497="","",IF(TRIM(GL_Paste!$M4497)&lt;&gt;"",TRIM(GL_Paste!$M4497),IFERROR(MID(GL_Paste!$I4497,FIND("[",GL_Paste!$I4497)+1,FIND("]",GL_Paste!$I4497)-FIND("[",GL_Paste!$I4497)-1),"")))</f>
        <v/>
      </c>
      <c r="D4500">
        <f>IF(GL_Paste!$B4497="","",IFERROR(INDEX(DeptName,MATCH($C4500,DeptTag,0)),"UNALLOCATED"))</f>
        <v/>
      </c>
      <c r="E4500">
        <f>IF(GL_Paste!$B4497="","",IFERROR(INDEX(AcctCat,MATCH(GL_Paste!$B4497&amp;"",AcctCode,0)),"UNKNOWN"))</f>
        <v/>
      </c>
      <c r="F4500">
        <f>IF(GL_Paste!$B4497="","",IFERROR(INDEX(AcctSub,MATCH(GL_Paste!$B4497&amp;"",AcctCode,0)),"UNKNOWN"))</f>
        <v/>
      </c>
    </row>
    <row r="4501">
      <c r="A4501" s="40">
        <f>IF(GL_Paste!$B4498="","",N(GL_Paste!$H4498)-N(GL_Paste!$G4498))</f>
        <v/>
      </c>
      <c r="B4501" s="43">
        <f>IF(GL_Paste!$B4498="","",DATE(YEAR(GL_Paste!$E4498),MONTH(GL_Paste!$E4498),1))</f>
        <v/>
      </c>
      <c r="C4501">
        <f>IF(GL_Paste!$B4498="","",IF(TRIM(GL_Paste!$M4498)&lt;&gt;"",TRIM(GL_Paste!$M4498),IFERROR(MID(GL_Paste!$I4498,FIND("[",GL_Paste!$I4498)+1,FIND("]",GL_Paste!$I4498)-FIND("[",GL_Paste!$I4498)-1),"")))</f>
        <v/>
      </c>
      <c r="D4501">
        <f>IF(GL_Paste!$B4498="","",IFERROR(INDEX(DeptName,MATCH($C4501,DeptTag,0)),"UNALLOCATED"))</f>
        <v/>
      </c>
      <c r="E4501">
        <f>IF(GL_Paste!$B4498="","",IFERROR(INDEX(AcctCat,MATCH(GL_Paste!$B4498&amp;"",AcctCode,0)),"UNKNOWN"))</f>
        <v/>
      </c>
      <c r="F4501">
        <f>IF(GL_Paste!$B4498="","",IFERROR(INDEX(AcctSub,MATCH(GL_Paste!$B4498&amp;"",AcctCode,0)),"UNKNOWN"))</f>
        <v/>
      </c>
    </row>
    <row r="4502">
      <c r="A4502" s="40">
        <f>IF(GL_Paste!$B4499="","",N(GL_Paste!$H4499)-N(GL_Paste!$G4499))</f>
        <v/>
      </c>
      <c r="B4502" s="43">
        <f>IF(GL_Paste!$B4499="","",DATE(YEAR(GL_Paste!$E4499),MONTH(GL_Paste!$E4499),1))</f>
        <v/>
      </c>
      <c r="C4502">
        <f>IF(GL_Paste!$B4499="","",IF(TRIM(GL_Paste!$M4499)&lt;&gt;"",TRIM(GL_Paste!$M4499),IFERROR(MID(GL_Paste!$I4499,FIND("[",GL_Paste!$I4499)+1,FIND("]",GL_Paste!$I4499)-FIND("[",GL_Paste!$I4499)-1),"")))</f>
        <v/>
      </c>
      <c r="D4502">
        <f>IF(GL_Paste!$B4499="","",IFERROR(INDEX(DeptName,MATCH($C4502,DeptTag,0)),"UNALLOCATED"))</f>
        <v/>
      </c>
      <c r="E4502">
        <f>IF(GL_Paste!$B4499="","",IFERROR(INDEX(AcctCat,MATCH(GL_Paste!$B4499&amp;"",AcctCode,0)),"UNKNOWN"))</f>
        <v/>
      </c>
      <c r="F4502">
        <f>IF(GL_Paste!$B4499="","",IFERROR(INDEX(AcctSub,MATCH(GL_Paste!$B4499&amp;"",AcctCode,0)),"UNKNOWN"))</f>
        <v/>
      </c>
    </row>
    <row r="4503">
      <c r="A4503" s="40">
        <f>IF(GL_Paste!$B4500="","",N(GL_Paste!$H4500)-N(GL_Paste!$G4500))</f>
        <v/>
      </c>
      <c r="B4503" s="43">
        <f>IF(GL_Paste!$B4500="","",DATE(YEAR(GL_Paste!$E4500),MONTH(GL_Paste!$E4500),1))</f>
        <v/>
      </c>
      <c r="C4503">
        <f>IF(GL_Paste!$B4500="","",IF(TRIM(GL_Paste!$M4500)&lt;&gt;"",TRIM(GL_Paste!$M4500),IFERROR(MID(GL_Paste!$I4500,FIND("[",GL_Paste!$I4500)+1,FIND("]",GL_Paste!$I4500)-FIND("[",GL_Paste!$I4500)-1),"")))</f>
        <v/>
      </c>
      <c r="D4503">
        <f>IF(GL_Paste!$B4500="","",IFERROR(INDEX(DeptName,MATCH($C4503,DeptTag,0)),"UNALLOCATED"))</f>
        <v/>
      </c>
      <c r="E4503">
        <f>IF(GL_Paste!$B4500="","",IFERROR(INDEX(AcctCat,MATCH(GL_Paste!$B4500&amp;"",AcctCode,0)),"UNKNOWN"))</f>
        <v/>
      </c>
      <c r="F4503">
        <f>IF(GL_Paste!$B4500="","",IFERROR(INDEX(AcctSub,MATCH(GL_Paste!$B4500&amp;"",AcctCode,0)),"UNKNOWN"))</f>
        <v/>
      </c>
    </row>
    <row r="4504">
      <c r="A4504" s="40">
        <f>IF(GL_Paste!$B4501="","",N(GL_Paste!$H4501)-N(GL_Paste!$G4501))</f>
        <v/>
      </c>
      <c r="B4504" s="43">
        <f>IF(GL_Paste!$B4501="","",DATE(YEAR(GL_Paste!$E4501),MONTH(GL_Paste!$E4501),1))</f>
        <v/>
      </c>
      <c r="C4504">
        <f>IF(GL_Paste!$B4501="","",IF(TRIM(GL_Paste!$M4501)&lt;&gt;"",TRIM(GL_Paste!$M4501),IFERROR(MID(GL_Paste!$I4501,FIND("[",GL_Paste!$I4501)+1,FIND("]",GL_Paste!$I4501)-FIND("[",GL_Paste!$I4501)-1),"")))</f>
        <v/>
      </c>
      <c r="D4504">
        <f>IF(GL_Paste!$B4501="","",IFERROR(INDEX(DeptName,MATCH($C4504,DeptTag,0)),"UNALLOCATED"))</f>
        <v/>
      </c>
      <c r="E4504">
        <f>IF(GL_Paste!$B4501="","",IFERROR(INDEX(AcctCat,MATCH(GL_Paste!$B4501&amp;"",AcctCode,0)),"UNKNOWN"))</f>
        <v/>
      </c>
      <c r="F4504">
        <f>IF(GL_Paste!$B4501="","",IFERROR(INDEX(AcctSub,MATCH(GL_Paste!$B4501&amp;"",AcctCode,0)),"UNKNOWN"))</f>
        <v/>
      </c>
    </row>
    <row r="4505">
      <c r="A4505" s="40">
        <f>IF(GL_Paste!$B4502="","",N(GL_Paste!$H4502)-N(GL_Paste!$G4502))</f>
        <v/>
      </c>
      <c r="B4505" s="43">
        <f>IF(GL_Paste!$B4502="","",DATE(YEAR(GL_Paste!$E4502),MONTH(GL_Paste!$E4502),1))</f>
        <v/>
      </c>
      <c r="C4505">
        <f>IF(GL_Paste!$B4502="","",IF(TRIM(GL_Paste!$M4502)&lt;&gt;"",TRIM(GL_Paste!$M4502),IFERROR(MID(GL_Paste!$I4502,FIND("[",GL_Paste!$I4502)+1,FIND("]",GL_Paste!$I4502)-FIND("[",GL_Paste!$I4502)-1),"")))</f>
        <v/>
      </c>
      <c r="D4505">
        <f>IF(GL_Paste!$B4502="","",IFERROR(INDEX(DeptName,MATCH($C4505,DeptTag,0)),"UNALLOCATED"))</f>
        <v/>
      </c>
      <c r="E4505">
        <f>IF(GL_Paste!$B4502="","",IFERROR(INDEX(AcctCat,MATCH(GL_Paste!$B4502&amp;"",AcctCode,0)),"UNKNOWN"))</f>
        <v/>
      </c>
      <c r="F4505">
        <f>IF(GL_Paste!$B4502="","",IFERROR(INDEX(AcctSub,MATCH(GL_Paste!$B4502&amp;"",AcctCode,0)),"UNKNOWN"))</f>
        <v/>
      </c>
    </row>
    <row r="4506">
      <c r="A4506" s="40">
        <f>IF(GL_Paste!$B4503="","",N(GL_Paste!$H4503)-N(GL_Paste!$G4503))</f>
        <v/>
      </c>
      <c r="B4506" s="43">
        <f>IF(GL_Paste!$B4503="","",DATE(YEAR(GL_Paste!$E4503),MONTH(GL_Paste!$E4503),1))</f>
        <v/>
      </c>
      <c r="C4506">
        <f>IF(GL_Paste!$B4503="","",IF(TRIM(GL_Paste!$M4503)&lt;&gt;"",TRIM(GL_Paste!$M4503),IFERROR(MID(GL_Paste!$I4503,FIND("[",GL_Paste!$I4503)+1,FIND("]",GL_Paste!$I4503)-FIND("[",GL_Paste!$I4503)-1),"")))</f>
        <v/>
      </c>
      <c r="D4506">
        <f>IF(GL_Paste!$B4503="","",IFERROR(INDEX(DeptName,MATCH($C4506,DeptTag,0)),"UNALLOCATED"))</f>
        <v/>
      </c>
      <c r="E4506">
        <f>IF(GL_Paste!$B4503="","",IFERROR(INDEX(AcctCat,MATCH(GL_Paste!$B4503&amp;"",AcctCode,0)),"UNKNOWN"))</f>
        <v/>
      </c>
      <c r="F4506">
        <f>IF(GL_Paste!$B4503="","",IFERROR(INDEX(AcctSub,MATCH(GL_Paste!$B4503&amp;"",AcctCode,0)),"UNKNOWN"))</f>
        <v/>
      </c>
    </row>
    <row r="4507">
      <c r="A4507" s="40">
        <f>IF(GL_Paste!$B4504="","",N(GL_Paste!$H4504)-N(GL_Paste!$G4504))</f>
        <v/>
      </c>
      <c r="B4507" s="43">
        <f>IF(GL_Paste!$B4504="","",DATE(YEAR(GL_Paste!$E4504),MONTH(GL_Paste!$E4504),1))</f>
        <v/>
      </c>
      <c r="C4507">
        <f>IF(GL_Paste!$B4504="","",IF(TRIM(GL_Paste!$M4504)&lt;&gt;"",TRIM(GL_Paste!$M4504),IFERROR(MID(GL_Paste!$I4504,FIND("[",GL_Paste!$I4504)+1,FIND("]",GL_Paste!$I4504)-FIND("[",GL_Paste!$I4504)-1),"")))</f>
        <v/>
      </c>
      <c r="D4507">
        <f>IF(GL_Paste!$B4504="","",IFERROR(INDEX(DeptName,MATCH($C4507,DeptTag,0)),"UNALLOCATED"))</f>
        <v/>
      </c>
      <c r="E4507">
        <f>IF(GL_Paste!$B4504="","",IFERROR(INDEX(AcctCat,MATCH(GL_Paste!$B4504&amp;"",AcctCode,0)),"UNKNOWN"))</f>
        <v/>
      </c>
      <c r="F4507">
        <f>IF(GL_Paste!$B4504="","",IFERROR(INDEX(AcctSub,MATCH(GL_Paste!$B4504&amp;"",AcctCode,0)),"UNKNOWN"))</f>
        <v/>
      </c>
    </row>
    <row r="4508">
      <c r="A4508" s="40">
        <f>IF(GL_Paste!$B4505="","",N(GL_Paste!$H4505)-N(GL_Paste!$G4505))</f>
        <v/>
      </c>
      <c r="B4508" s="43">
        <f>IF(GL_Paste!$B4505="","",DATE(YEAR(GL_Paste!$E4505),MONTH(GL_Paste!$E4505),1))</f>
        <v/>
      </c>
      <c r="C4508">
        <f>IF(GL_Paste!$B4505="","",IF(TRIM(GL_Paste!$M4505)&lt;&gt;"",TRIM(GL_Paste!$M4505),IFERROR(MID(GL_Paste!$I4505,FIND("[",GL_Paste!$I4505)+1,FIND("]",GL_Paste!$I4505)-FIND("[",GL_Paste!$I4505)-1),"")))</f>
        <v/>
      </c>
      <c r="D4508">
        <f>IF(GL_Paste!$B4505="","",IFERROR(INDEX(DeptName,MATCH($C4508,DeptTag,0)),"UNALLOCATED"))</f>
        <v/>
      </c>
      <c r="E4508">
        <f>IF(GL_Paste!$B4505="","",IFERROR(INDEX(AcctCat,MATCH(GL_Paste!$B4505&amp;"",AcctCode,0)),"UNKNOWN"))</f>
        <v/>
      </c>
      <c r="F4508">
        <f>IF(GL_Paste!$B4505="","",IFERROR(INDEX(AcctSub,MATCH(GL_Paste!$B4505&amp;"",AcctCode,0)),"UNKNOWN"))</f>
        <v/>
      </c>
    </row>
    <row r="4509">
      <c r="A4509" s="40">
        <f>IF(GL_Paste!$B4506="","",N(GL_Paste!$H4506)-N(GL_Paste!$G4506))</f>
        <v/>
      </c>
      <c r="B4509" s="43">
        <f>IF(GL_Paste!$B4506="","",DATE(YEAR(GL_Paste!$E4506),MONTH(GL_Paste!$E4506),1))</f>
        <v/>
      </c>
      <c r="C4509">
        <f>IF(GL_Paste!$B4506="","",IF(TRIM(GL_Paste!$M4506)&lt;&gt;"",TRIM(GL_Paste!$M4506),IFERROR(MID(GL_Paste!$I4506,FIND("[",GL_Paste!$I4506)+1,FIND("]",GL_Paste!$I4506)-FIND("[",GL_Paste!$I4506)-1),"")))</f>
        <v/>
      </c>
      <c r="D4509">
        <f>IF(GL_Paste!$B4506="","",IFERROR(INDEX(DeptName,MATCH($C4509,DeptTag,0)),"UNALLOCATED"))</f>
        <v/>
      </c>
      <c r="E4509">
        <f>IF(GL_Paste!$B4506="","",IFERROR(INDEX(AcctCat,MATCH(GL_Paste!$B4506&amp;"",AcctCode,0)),"UNKNOWN"))</f>
        <v/>
      </c>
      <c r="F4509">
        <f>IF(GL_Paste!$B4506="","",IFERROR(INDEX(AcctSub,MATCH(GL_Paste!$B4506&amp;"",AcctCode,0)),"UNKNOWN"))</f>
        <v/>
      </c>
    </row>
    <row r="4510">
      <c r="A4510" s="40">
        <f>IF(GL_Paste!$B4507="","",N(GL_Paste!$H4507)-N(GL_Paste!$G4507))</f>
        <v/>
      </c>
      <c r="B4510" s="43">
        <f>IF(GL_Paste!$B4507="","",DATE(YEAR(GL_Paste!$E4507),MONTH(GL_Paste!$E4507),1))</f>
        <v/>
      </c>
      <c r="C4510">
        <f>IF(GL_Paste!$B4507="","",IF(TRIM(GL_Paste!$M4507)&lt;&gt;"",TRIM(GL_Paste!$M4507),IFERROR(MID(GL_Paste!$I4507,FIND("[",GL_Paste!$I4507)+1,FIND("]",GL_Paste!$I4507)-FIND("[",GL_Paste!$I4507)-1),"")))</f>
        <v/>
      </c>
      <c r="D4510">
        <f>IF(GL_Paste!$B4507="","",IFERROR(INDEX(DeptName,MATCH($C4510,DeptTag,0)),"UNALLOCATED"))</f>
        <v/>
      </c>
      <c r="E4510">
        <f>IF(GL_Paste!$B4507="","",IFERROR(INDEX(AcctCat,MATCH(GL_Paste!$B4507&amp;"",AcctCode,0)),"UNKNOWN"))</f>
        <v/>
      </c>
      <c r="F4510">
        <f>IF(GL_Paste!$B4507="","",IFERROR(INDEX(AcctSub,MATCH(GL_Paste!$B4507&amp;"",AcctCode,0)),"UNKNOWN"))</f>
        <v/>
      </c>
    </row>
    <row r="4511">
      <c r="A4511" s="40">
        <f>IF(GL_Paste!$B4508="","",N(GL_Paste!$H4508)-N(GL_Paste!$G4508))</f>
        <v/>
      </c>
      <c r="B4511" s="43">
        <f>IF(GL_Paste!$B4508="","",DATE(YEAR(GL_Paste!$E4508),MONTH(GL_Paste!$E4508),1))</f>
        <v/>
      </c>
      <c r="C4511">
        <f>IF(GL_Paste!$B4508="","",IF(TRIM(GL_Paste!$M4508)&lt;&gt;"",TRIM(GL_Paste!$M4508),IFERROR(MID(GL_Paste!$I4508,FIND("[",GL_Paste!$I4508)+1,FIND("]",GL_Paste!$I4508)-FIND("[",GL_Paste!$I4508)-1),"")))</f>
        <v/>
      </c>
      <c r="D4511">
        <f>IF(GL_Paste!$B4508="","",IFERROR(INDEX(DeptName,MATCH($C4511,DeptTag,0)),"UNALLOCATED"))</f>
        <v/>
      </c>
      <c r="E4511">
        <f>IF(GL_Paste!$B4508="","",IFERROR(INDEX(AcctCat,MATCH(GL_Paste!$B4508&amp;"",AcctCode,0)),"UNKNOWN"))</f>
        <v/>
      </c>
      <c r="F4511">
        <f>IF(GL_Paste!$B4508="","",IFERROR(INDEX(AcctSub,MATCH(GL_Paste!$B4508&amp;"",AcctCode,0)),"UNKNOWN"))</f>
        <v/>
      </c>
    </row>
    <row r="4512">
      <c r="A4512" s="40">
        <f>IF(GL_Paste!$B4509="","",N(GL_Paste!$H4509)-N(GL_Paste!$G4509))</f>
        <v/>
      </c>
      <c r="B4512" s="43">
        <f>IF(GL_Paste!$B4509="","",DATE(YEAR(GL_Paste!$E4509),MONTH(GL_Paste!$E4509),1))</f>
        <v/>
      </c>
      <c r="C4512">
        <f>IF(GL_Paste!$B4509="","",IF(TRIM(GL_Paste!$M4509)&lt;&gt;"",TRIM(GL_Paste!$M4509),IFERROR(MID(GL_Paste!$I4509,FIND("[",GL_Paste!$I4509)+1,FIND("]",GL_Paste!$I4509)-FIND("[",GL_Paste!$I4509)-1),"")))</f>
        <v/>
      </c>
      <c r="D4512">
        <f>IF(GL_Paste!$B4509="","",IFERROR(INDEX(DeptName,MATCH($C4512,DeptTag,0)),"UNALLOCATED"))</f>
        <v/>
      </c>
      <c r="E4512">
        <f>IF(GL_Paste!$B4509="","",IFERROR(INDEX(AcctCat,MATCH(GL_Paste!$B4509&amp;"",AcctCode,0)),"UNKNOWN"))</f>
        <v/>
      </c>
      <c r="F4512">
        <f>IF(GL_Paste!$B4509="","",IFERROR(INDEX(AcctSub,MATCH(GL_Paste!$B4509&amp;"",AcctCode,0)),"UNKNOWN"))</f>
        <v/>
      </c>
    </row>
    <row r="4513">
      <c r="A4513" s="40">
        <f>IF(GL_Paste!$B4510="","",N(GL_Paste!$H4510)-N(GL_Paste!$G4510))</f>
        <v/>
      </c>
      <c r="B4513" s="43">
        <f>IF(GL_Paste!$B4510="","",DATE(YEAR(GL_Paste!$E4510),MONTH(GL_Paste!$E4510),1))</f>
        <v/>
      </c>
      <c r="C4513">
        <f>IF(GL_Paste!$B4510="","",IF(TRIM(GL_Paste!$M4510)&lt;&gt;"",TRIM(GL_Paste!$M4510),IFERROR(MID(GL_Paste!$I4510,FIND("[",GL_Paste!$I4510)+1,FIND("]",GL_Paste!$I4510)-FIND("[",GL_Paste!$I4510)-1),"")))</f>
        <v/>
      </c>
      <c r="D4513">
        <f>IF(GL_Paste!$B4510="","",IFERROR(INDEX(DeptName,MATCH($C4513,DeptTag,0)),"UNALLOCATED"))</f>
        <v/>
      </c>
      <c r="E4513">
        <f>IF(GL_Paste!$B4510="","",IFERROR(INDEX(AcctCat,MATCH(GL_Paste!$B4510&amp;"",AcctCode,0)),"UNKNOWN"))</f>
        <v/>
      </c>
      <c r="F4513">
        <f>IF(GL_Paste!$B4510="","",IFERROR(INDEX(AcctSub,MATCH(GL_Paste!$B4510&amp;"",AcctCode,0)),"UNKNOWN"))</f>
        <v/>
      </c>
    </row>
    <row r="4514">
      <c r="A4514" s="40">
        <f>IF(GL_Paste!$B4511="","",N(GL_Paste!$H4511)-N(GL_Paste!$G4511))</f>
        <v/>
      </c>
      <c r="B4514" s="43">
        <f>IF(GL_Paste!$B4511="","",DATE(YEAR(GL_Paste!$E4511),MONTH(GL_Paste!$E4511),1))</f>
        <v/>
      </c>
      <c r="C4514">
        <f>IF(GL_Paste!$B4511="","",IF(TRIM(GL_Paste!$M4511)&lt;&gt;"",TRIM(GL_Paste!$M4511),IFERROR(MID(GL_Paste!$I4511,FIND("[",GL_Paste!$I4511)+1,FIND("]",GL_Paste!$I4511)-FIND("[",GL_Paste!$I4511)-1),"")))</f>
        <v/>
      </c>
      <c r="D4514">
        <f>IF(GL_Paste!$B4511="","",IFERROR(INDEX(DeptName,MATCH($C4514,DeptTag,0)),"UNALLOCATED"))</f>
        <v/>
      </c>
      <c r="E4514">
        <f>IF(GL_Paste!$B4511="","",IFERROR(INDEX(AcctCat,MATCH(GL_Paste!$B4511&amp;"",AcctCode,0)),"UNKNOWN"))</f>
        <v/>
      </c>
      <c r="F4514">
        <f>IF(GL_Paste!$B4511="","",IFERROR(INDEX(AcctSub,MATCH(GL_Paste!$B4511&amp;"",AcctCode,0)),"UNKNOWN"))</f>
        <v/>
      </c>
    </row>
    <row r="4515">
      <c r="A4515" s="40">
        <f>IF(GL_Paste!$B4512="","",N(GL_Paste!$H4512)-N(GL_Paste!$G4512))</f>
        <v/>
      </c>
      <c r="B4515" s="43">
        <f>IF(GL_Paste!$B4512="","",DATE(YEAR(GL_Paste!$E4512),MONTH(GL_Paste!$E4512),1))</f>
        <v/>
      </c>
      <c r="C4515">
        <f>IF(GL_Paste!$B4512="","",IF(TRIM(GL_Paste!$M4512)&lt;&gt;"",TRIM(GL_Paste!$M4512),IFERROR(MID(GL_Paste!$I4512,FIND("[",GL_Paste!$I4512)+1,FIND("]",GL_Paste!$I4512)-FIND("[",GL_Paste!$I4512)-1),"")))</f>
        <v/>
      </c>
      <c r="D4515">
        <f>IF(GL_Paste!$B4512="","",IFERROR(INDEX(DeptName,MATCH($C4515,DeptTag,0)),"UNALLOCATED"))</f>
        <v/>
      </c>
      <c r="E4515">
        <f>IF(GL_Paste!$B4512="","",IFERROR(INDEX(AcctCat,MATCH(GL_Paste!$B4512&amp;"",AcctCode,0)),"UNKNOWN"))</f>
        <v/>
      </c>
      <c r="F4515">
        <f>IF(GL_Paste!$B4512="","",IFERROR(INDEX(AcctSub,MATCH(GL_Paste!$B4512&amp;"",AcctCode,0)),"UNKNOWN"))</f>
        <v/>
      </c>
    </row>
    <row r="4516">
      <c r="A4516" s="40">
        <f>IF(GL_Paste!$B4513="","",N(GL_Paste!$H4513)-N(GL_Paste!$G4513))</f>
        <v/>
      </c>
      <c r="B4516" s="43">
        <f>IF(GL_Paste!$B4513="","",DATE(YEAR(GL_Paste!$E4513),MONTH(GL_Paste!$E4513),1))</f>
        <v/>
      </c>
      <c r="C4516">
        <f>IF(GL_Paste!$B4513="","",IF(TRIM(GL_Paste!$M4513)&lt;&gt;"",TRIM(GL_Paste!$M4513),IFERROR(MID(GL_Paste!$I4513,FIND("[",GL_Paste!$I4513)+1,FIND("]",GL_Paste!$I4513)-FIND("[",GL_Paste!$I4513)-1),"")))</f>
        <v/>
      </c>
      <c r="D4516">
        <f>IF(GL_Paste!$B4513="","",IFERROR(INDEX(DeptName,MATCH($C4516,DeptTag,0)),"UNALLOCATED"))</f>
        <v/>
      </c>
      <c r="E4516">
        <f>IF(GL_Paste!$B4513="","",IFERROR(INDEX(AcctCat,MATCH(GL_Paste!$B4513&amp;"",AcctCode,0)),"UNKNOWN"))</f>
        <v/>
      </c>
      <c r="F4516">
        <f>IF(GL_Paste!$B4513="","",IFERROR(INDEX(AcctSub,MATCH(GL_Paste!$B4513&amp;"",AcctCode,0)),"UNKNOWN"))</f>
        <v/>
      </c>
    </row>
    <row r="4517">
      <c r="A4517" s="40">
        <f>IF(GL_Paste!$B4514="","",N(GL_Paste!$H4514)-N(GL_Paste!$G4514))</f>
        <v/>
      </c>
      <c r="B4517" s="43">
        <f>IF(GL_Paste!$B4514="","",DATE(YEAR(GL_Paste!$E4514),MONTH(GL_Paste!$E4514),1))</f>
        <v/>
      </c>
      <c r="C4517">
        <f>IF(GL_Paste!$B4514="","",IF(TRIM(GL_Paste!$M4514)&lt;&gt;"",TRIM(GL_Paste!$M4514),IFERROR(MID(GL_Paste!$I4514,FIND("[",GL_Paste!$I4514)+1,FIND("]",GL_Paste!$I4514)-FIND("[",GL_Paste!$I4514)-1),"")))</f>
        <v/>
      </c>
      <c r="D4517">
        <f>IF(GL_Paste!$B4514="","",IFERROR(INDEX(DeptName,MATCH($C4517,DeptTag,0)),"UNALLOCATED"))</f>
        <v/>
      </c>
      <c r="E4517">
        <f>IF(GL_Paste!$B4514="","",IFERROR(INDEX(AcctCat,MATCH(GL_Paste!$B4514&amp;"",AcctCode,0)),"UNKNOWN"))</f>
        <v/>
      </c>
      <c r="F4517">
        <f>IF(GL_Paste!$B4514="","",IFERROR(INDEX(AcctSub,MATCH(GL_Paste!$B4514&amp;"",AcctCode,0)),"UNKNOWN"))</f>
        <v/>
      </c>
    </row>
    <row r="4518">
      <c r="A4518" s="40">
        <f>IF(GL_Paste!$B4515="","",N(GL_Paste!$H4515)-N(GL_Paste!$G4515))</f>
        <v/>
      </c>
      <c r="B4518" s="43">
        <f>IF(GL_Paste!$B4515="","",DATE(YEAR(GL_Paste!$E4515),MONTH(GL_Paste!$E4515),1))</f>
        <v/>
      </c>
      <c r="C4518">
        <f>IF(GL_Paste!$B4515="","",IF(TRIM(GL_Paste!$M4515)&lt;&gt;"",TRIM(GL_Paste!$M4515),IFERROR(MID(GL_Paste!$I4515,FIND("[",GL_Paste!$I4515)+1,FIND("]",GL_Paste!$I4515)-FIND("[",GL_Paste!$I4515)-1),"")))</f>
        <v/>
      </c>
      <c r="D4518">
        <f>IF(GL_Paste!$B4515="","",IFERROR(INDEX(DeptName,MATCH($C4518,DeptTag,0)),"UNALLOCATED"))</f>
        <v/>
      </c>
      <c r="E4518">
        <f>IF(GL_Paste!$B4515="","",IFERROR(INDEX(AcctCat,MATCH(GL_Paste!$B4515&amp;"",AcctCode,0)),"UNKNOWN"))</f>
        <v/>
      </c>
      <c r="F4518">
        <f>IF(GL_Paste!$B4515="","",IFERROR(INDEX(AcctSub,MATCH(GL_Paste!$B4515&amp;"",AcctCode,0)),"UNKNOWN"))</f>
        <v/>
      </c>
    </row>
    <row r="4519">
      <c r="A4519" s="40">
        <f>IF(GL_Paste!$B4516="","",N(GL_Paste!$H4516)-N(GL_Paste!$G4516))</f>
        <v/>
      </c>
      <c r="B4519" s="43">
        <f>IF(GL_Paste!$B4516="","",DATE(YEAR(GL_Paste!$E4516),MONTH(GL_Paste!$E4516),1))</f>
        <v/>
      </c>
      <c r="C4519">
        <f>IF(GL_Paste!$B4516="","",IF(TRIM(GL_Paste!$M4516)&lt;&gt;"",TRIM(GL_Paste!$M4516),IFERROR(MID(GL_Paste!$I4516,FIND("[",GL_Paste!$I4516)+1,FIND("]",GL_Paste!$I4516)-FIND("[",GL_Paste!$I4516)-1),"")))</f>
        <v/>
      </c>
      <c r="D4519">
        <f>IF(GL_Paste!$B4516="","",IFERROR(INDEX(DeptName,MATCH($C4519,DeptTag,0)),"UNALLOCATED"))</f>
        <v/>
      </c>
      <c r="E4519">
        <f>IF(GL_Paste!$B4516="","",IFERROR(INDEX(AcctCat,MATCH(GL_Paste!$B4516&amp;"",AcctCode,0)),"UNKNOWN"))</f>
        <v/>
      </c>
      <c r="F4519">
        <f>IF(GL_Paste!$B4516="","",IFERROR(INDEX(AcctSub,MATCH(GL_Paste!$B4516&amp;"",AcctCode,0)),"UNKNOWN"))</f>
        <v/>
      </c>
    </row>
    <row r="4520">
      <c r="A4520" s="40">
        <f>IF(GL_Paste!$B4517="","",N(GL_Paste!$H4517)-N(GL_Paste!$G4517))</f>
        <v/>
      </c>
      <c r="B4520" s="43">
        <f>IF(GL_Paste!$B4517="","",DATE(YEAR(GL_Paste!$E4517),MONTH(GL_Paste!$E4517),1))</f>
        <v/>
      </c>
      <c r="C4520">
        <f>IF(GL_Paste!$B4517="","",IF(TRIM(GL_Paste!$M4517)&lt;&gt;"",TRIM(GL_Paste!$M4517),IFERROR(MID(GL_Paste!$I4517,FIND("[",GL_Paste!$I4517)+1,FIND("]",GL_Paste!$I4517)-FIND("[",GL_Paste!$I4517)-1),"")))</f>
        <v/>
      </c>
      <c r="D4520">
        <f>IF(GL_Paste!$B4517="","",IFERROR(INDEX(DeptName,MATCH($C4520,DeptTag,0)),"UNALLOCATED"))</f>
        <v/>
      </c>
      <c r="E4520">
        <f>IF(GL_Paste!$B4517="","",IFERROR(INDEX(AcctCat,MATCH(GL_Paste!$B4517&amp;"",AcctCode,0)),"UNKNOWN"))</f>
        <v/>
      </c>
      <c r="F4520">
        <f>IF(GL_Paste!$B4517="","",IFERROR(INDEX(AcctSub,MATCH(GL_Paste!$B4517&amp;"",AcctCode,0)),"UNKNOWN"))</f>
        <v/>
      </c>
    </row>
    <row r="4521">
      <c r="A4521" s="40">
        <f>IF(GL_Paste!$B4518="","",N(GL_Paste!$H4518)-N(GL_Paste!$G4518))</f>
        <v/>
      </c>
      <c r="B4521" s="43">
        <f>IF(GL_Paste!$B4518="","",DATE(YEAR(GL_Paste!$E4518),MONTH(GL_Paste!$E4518),1))</f>
        <v/>
      </c>
      <c r="C4521">
        <f>IF(GL_Paste!$B4518="","",IF(TRIM(GL_Paste!$M4518)&lt;&gt;"",TRIM(GL_Paste!$M4518),IFERROR(MID(GL_Paste!$I4518,FIND("[",GL_Paste!$I4518)+1,FIND("]",GL_Paste!$I4518)-FIND("[",GL_Paste!$I4518)-1),"")))</f>
        <v/>
      </c>
      <c r="D4521">
        <f>IF(GL_Paste!$B4518="","",IFERROR(INDEX(DeptName,MATCH($C4521,DeptTag,0)),"UNALLOCATED"))</f>
        <v/>
      </c>
      <c r="E4521">
        <f>IF(GL_Paste!$B4518="","",IFERROR(INDEX(AcctCat,MATCH(GL_Paste!$B4518&amp;"",AcctCode,0)),"UNKNOWN"))</f>
        <v/>
      </c>
      <c r="F4521">
        <f>IF(GL_Paste!$B4518="","",IFERROR(INDEX(AcctSub,MATCH(GL_Paste!$B4518&amp;"",AcctCode,0)),"UNKNOWN"))</f>
        <v/>
      </c>
    </row>
    <row r="4522">
      <c r="A4522" s="40">
        <f>IF(GL_Paste!$B4519="","",N(GL_Paste!$H4519)-N(GL_Paste!$G4519))</f>
        <v/>
      </c>
      <c r="B4522" s="43">
        <f>IF(GL_Paste!$B4519="","",DATE(YEAR(GL_Paste!$E4519),MONTH(GL_Paste!$E4519),1))</f>
        <v/>
      </c>
      <c r="C4522">
        <f>IF(GL_Paste!$B4519="","",IF(TRIM(GL_Paste!$M4519)&lt;&gt;"",TRIM(GL_Paste!$M4519),IFERROR(MID(GL_Paste!$I4519,FIND("[",GL_Paste!$I4519)+1,FIND("]",GL_Paste!$I4519)-FIND("[",GL_Paste!$I4519)-1),"")))</f>
        <v/>
      </c>
      <c r="D4522">
        <f>IF(GL_Paste!$B4519="","",IFERROR(INDEX(DeptName,MATCH($C4522,DeptTag,0)),"UNALLOCATED"))</f>
        <v/>
      </c>
      <c r="E4522">
        <f>IF(GL_Paste!$B4519="","",IFERROR(INDEX(AcctCat,MATCH(GL_Paste!$B4519&amp;"",AcctCode,0)),"UNKNOWN"))</f>
        <v/>
      </c>
      <c r="F4522">
        <f>IF(GL_Paste!$B4519="","",IFERROR(INDEX(AcctSub,MATCH(GL_Paste!$B4519&amp;"",AcctCode,0)),"UNKNOWN"))</f>
        <v/>
      </c>
    </row>
    <row r="4523">
      <c r="A4523" s="40">
        <f>IF(GL_Paste!$B4520="","",N(GL_Paste!$H4520)-N(GL_Paste!$G4520))</f>
        <v/>
      </c>
      <c r="B4523" s="43">
        <f>IF(GL_Paste!$B4520="","",DATE(YEAR(GL_Paste!$E4520),MONTH(GL_Paste!$E4520),1))</f>
        <v/>
      </c>
      <c r="C4523">
        <f>IF(GL_Paste!$B4520="","",IF(TRIM(GL_Paste!$M4520)&lt;&gt;"",TRIM(GL_Paste!$M4520),IFERROR(MID(GL_Paste!$I4520,FIND("[",GL_Paste!$I4520)+1,FIND("]",GL_Paste!$I4520)-FIND("[",GL_Paste!$I4520)-1),"")))</f>
        <v/>
      </c>
      <c r="D4523">
        <f>IF(GL_Paste!$B4520="","",IFERROR(INDEX(DeptName,MATCH($C4523,DeptTag,0)),"UNALLOCATED"))</f>
        <v/>
      </c>
      <c r="E4523">
        <f>IF(GL_Paste!$B4520="","",IFERROR(INDEX(AcctCat,MATCH(GL_Paste!$B4520&amp;"",AcctCode,0)),"UNKNOWN"))</f>
        <v/>
      </c>
      <c r="F4523">
        <f>IF(GL_Paste!$B4520="","",IFERROR(INDEX(AcctSub,MATCH(GL_Paste!$B4520&amp;"",AcctCode,0)),"UNKNOWN"))</f>
        <v/>
      </c>
    </row>
    <row r="4524">
      <c r="A4524" s="40">
        <f>IF(GL_Paste!$B4521="","",N(GL_Paste!$H4521)-N(GL_Paste!$G4521))</f>
        <v/>
      </c>
      <c r="B4524" s="43">
        <f>IF(GL_Paste!$B4521="","",DATE(YEAR(GL_Paste!$E4521),MONTH(GL_Paste!$E4521),1))</f>
        <v/>
      </c>
      <c r="C4524">
        <f>IF(GL_Paste!$B4521="","",IF(TRIM(GL_Paste!$M4521)&lt;&gt;"",TRIM(GL_Paste!$M4521),IFERROR(MID(GL_Paste!$I4521,FIND("[",GL_Paste!$I4521)+1,FIND("]",GL_Paste!$I4521)-FIND("[",GL_Paste!$I4521)-1),"")))</f>
        <v/>
      </c>
      <c r="D4524">
        <f>IF(GL_Paste!$B4521="","",IFERROR(INDEX(DeptName,MATCH($C4524,DeptTag,0)),"UNALLOCATED"))</f>
        <v/>
      </c>
      <c r="E4524">
        <f>IF(GL_Paste!$B4521="","",IFERROR(INDEX(AcctCat,MATCH(GL_Paste!$B4521&amp;"",AcctCode,0)),"UNKNOWN"))</f>
        <v/>
      </c>
      <c r="F4524">
        <f>IF(GL_Paste!$B4521="","",IFERROR(INDEX(AcctSub,MATCH(GL_Paste!$B4521&amp;"",AcctCode,0)),"UNKNOWN"))</f>
        <v/>
      </c>
    </row>
    <row r="4525">
      <c r="A4525" s="40">
        <f>IF(GL_Paste!$B4522="","",N(GL_Paste!$H4522)-N(GL_Paste!$G4522))</f>
        <v/>
      </c>
      <c r="B4525" s="43">
        <f>IF(GL_Paste!$B4522="","",DATE(YEAR(GL_Paste!$E4522),MONTH(GL_Paste!$E4522),1))</f>
        <v/>
      </c>
      <c r="C4525">
        <f>IF(GL_Paste!$B4522="","",IF(TRIM(GL_Paste!$M4522)&lt;&gt;"",TRIM(GL_Paste!$M4522),IFERROR(MID(GL_Paste!$I4522,FIND("[",GL_Paste!$I4522)+1,FIND("]",GL_Paste!$I4522)-FIND("[",GL_Paste!$I4522)-1),"")))</f>
        <v/>
      </c>
      <c r="D4525">
        <f>IF(GL_Paste!$B4522="","",IFERROR(INDEX(DeptName,MATCH($C4525,DeptTag,0)),"UNALLOCATED"))</f>
        <v/>
      </c>
      <c r="E4525">
        <f>IF(GL_Paste!$B4522="","",IFERROR(INDEX(AcctCat,MATCH(GL_Paste!$B4522&amp;"",AcctCode,0)),"UNKNOWN"))</f>
        <v/>
      </c>
      <c r="F4525">
        <f>IF(GL_Paste!$B4522="","",IFERROR(INDEX(AcctSub,MATCH(GL_Paste!$B4522&amp;"",AcctCode,0)),"UNKNOWN"))</f>
        <v/>
      </c>
    </row>
    <row r="4526">
      <c r="A4526" s="40">
        <f>IF(GL_Paste!$B4523="","",N(GL_Paste!$H4523)-N(GL_Paste!$G4523))</f>
        <v/>
      </c>
      <c r="B4526" s="43">
        <f>IF(GL_Paste!$B4523="","",DATE(YEAR(GL_Paste!$E4523),MONTH(GL_Paste!$E4523),1))</f>
        <v/>
      </c>
      <c r="C4526">
        <f>IF(GL_Paste!$B4523="","",IF(TRIM(GL_Paste!$M4523)&lt;&gt;"",TRIM(GL_Paste!$M4523),IFERROR(MID(GL_Paste!$I4523,FIND("[",GL_Paste!$I4523)+1,FIND("]",GL_Paste!$I4523)-FIND("[",GL_Paste!$I4523)-1),"")))</f>
        <v/>
      </c>
      <c r="D4526">
        <f>IF(GL_Paste!$B4523="","",IFERROR(INDEX(DeptName,MATCH($C4526,DeptTag,0)),"UNALLOCATED"))</f>
        <v/>
      </c>
      <c r="E4526">
        <f>IF(GL_Paste!$B4523="","",IFERROR(INDEX(AcctCat,MATCH(GL_Paste!$B4523&amp;"",AcctCode,0)),"UNKNOWN"))</f>
        <v/>
      </c>
      <c r="F4526">
        <f>IF(GL_Paste!$B4523="","",IFERROR(INDEX(AcctSub,MATCH(GL_Paste!$B4523&amp;"",AcctCode,0)),"UNKNOWN"))</f>
        <v/>
      </c>
    </row>
    <row r="4527">
      <c r="A4527" s="40">
        <f>IF(GL_Paste!$B4524="","",N(GL_Paste!$H4524)-N(GL_Paste!$G4524))</f>
        <v/>
      </c>
      <c r="B4527" s="43">
        <f>IF(GL_Paste!$B4524="","",DATE(YEAR(GL_Paste!$E4524),MONTH(GL_Paste!$E4524),1))</f>
        <v/>
      </c>
      <c r="C4527">
        <f>IF(GL_Paste!$B4524="","",IF(TRIM(GL_Paste!$M4524)&lt;&gt;"",TRIM(GL_Paste!$M4524),IFERROR(MID(GL_Paste!$I4524,FIND("[",GL_Paste!$I4524)+1,FIND("]",GL_Paste!$I4524)-FIND("[",GL_Paste!$I4524)-1),"")))</f>
        <v/>
      </c>
      <c r="D4527">
        <f>IF(GL_Paste!$B4524="","",IFERROR(INDEX(DeptName,MATCH($C4527,DeptTag,0)),"UNALLOCATED"))</f>
        <v/>
      </c>
      <c r="E4527">
        <f>IF(GL_Paste!$B4524="","",IFERROR(INDEX(AcctCat,MATCH(GL_Paste!$B4524&amp;"",AcctCode,0)),"UNKNOWN"))</f>
        <v/>
      </c>
      <c r="F4527">
        <f>IF(GL_Paste!$B4524="","",IFERROR(INDEX(AcctSub,MATCH(GL_Paste!$B4524&amp;"",AcctCode,0)),"UNKNOWN"))</f>
        <v/>
      </c>
    </row>
    <row r="4528">
      <c r="A4528" s="40">
        <f>IF(GL_Paste!$B4525="","",N(GL_Paste!$H4525)-N(GL_Paste!$G4525))</f>
        <v/>
      </c>
      <c r="B4528" s="43">
        <f>IF(GL_Paste!$B4525="","",DATE(YEAR(GL_Paste!$E4525),MONTH(GL_Paste!$E4525),1))</f>
        <v/>
      </c>
      <c r="C4528">
        <f>IF(GL_Paste!$B4525="","",IF(TRIM(GL_Paste!$M4525)&lt;&gt;"",TRIM(GL_Paste!$M4525),IFERROR(MID(GL_Paste!$I4525,FIND("[",GL_Paste!$I4525)+1,FIND("]",GL_Paste!$I4525)-FIND("[",GL_Paste!$I4525)-1),"")))</f>
        <v/>
      </c>
      <c r="D4528">
        <f>IF(GL_Paste!$B4525="","",IFERROR(INDEX(DeptName,MATCH($C4528,DeptTag,0)),"UNALLOCATED"))</f>
        <v/>
      </c>
      <c r="E4528">
        <f>IF(GL_Paste!$B4525="","",IFERROR(INDEX(AcctCat,MATCH(GL_Paste!$B4525&amp;"",AcctCode,0)),"UNKNOWN"))</f>
        <v/>
      </c>
      <c r="F4528">
        <f>IF(GL_Paste!$B4525="","",IFERROR(INDEX(AcctSub,MATCH(GL_Paste!$B4525&amp;"",AcctCode,0)),"UNKNOWN"))</f>
        <v/>
      </c>
    </row>
    <row r="4529">
      <c r="A4529" s="40">
        <f>IF(GL_Paste!$B4526="","",N(GL_Paste!$H4526)-N(GL_Paste!$G4526))</f>
        <v/>
      </c>
      <c r="B4529" s="43">
        <f>IF(GL_Paste!$B4526="","",DATE(YEAR(GL_Paste!$E4526),MONTH(GL_Paste!$E4526),1))</f>
        <v/>
      </c>
      <c r="C4529">
        <f>IF(GL_Paste!$B4526="","",IF(TRIM(GL_Paste!$M4526)&lt;&gt;"",TRIM(GL_Paste!$M4526),IFERROR(MID(GL_Paste!$I4526,FIND("[",GL_Paste!$I4526)+1,FIND("]",GL_Paste!$I4526)-FIND("[",GL_Paste!$I4526)-1),"")))</f>
        <v/>
      </c>
      <c r="D4529">
        <f>IF(GL_Paste!$B4526="","",IFERROR(INDEX(DeptName,MATCH($C4529,DeptTag,0)),"UNALLOCATED"))</f>
        <v/>
      </c>
      <c r="E4529">
        <f>IF(GL_Paste!$B4526="","",IFERROR(INDEX(AcctCat,MATCH(GL_Paste!$B4526&amp;"",AcctCode,0)),"UNKNOWN"))</f>
        <v/>
      </c>
      <c r="F4529">
        <f>IF(GL_Paste!$B4526="","",IFERROR(INDEX(AcctSub,MATCH(GL_Paste!$B4526&amp;"",AcctCode,0)),"UNKNOWN"))</f>
        <v/>
      </c>
    </row>
    <row r="4530">
      <c r="A4530" s="40">
        <f>IF(GL_Paste!$B4527="","",N(GL_Paste!$H4527)-N(GL_Paste!$G4527))</f>
        <v/>
      </c>
      <c r="B4530" s="43">
        <f>IF(GL_Paste!$B4527="","",DATE(YEAR(GL_Paste!$E4527),MONTH(GL_Paste!$E4527),1))</f>
        <v/>
      </c>
      <c r="C4530">
        <f>IF(GL_Paste!$B4527="","",IF(TRIM(GL_Paste!$M4527)&lt;&gt;"",TRIM(GL_Paste!$M4527),IFERROR(MID(GL_Paste!$I4527,FIND("[",GL_Paste!$I4527)+1,FIND("]",GL_Paste!$I4527)-FIND("[",GL_Paste!$I4527)-1),"")))</f>
        <v/>
      </c>
      <c r="D4530">
        <f>IF(GL_Paste!$B4527="","",IFERROR(INDEX(DeptName,MATCH($C4530,DeptTag,0)),"UNALLOCATED"))</f>
        <v/>
      </c>
      <c r="E4530">
        <f>IF(GL_Paste!$B4527="","",IFERROR(INDEX(AcctCat,MATCH(GL_Paste!$B4527&amp;"",AcctCode,0)),"UNKNOWN"))</f>
        <v/>
      </c>
      <c r="F4530">
        <f>IF(GL_Paste!$B4527="","",IFERROR(INDEX(AcctSub,MATCH(GL_Paste!$B4527&amp;"",AcctCode,0)),"UNKNOWN"))</f>
        <v/>
      </c>
    </row>
    <row r="4531">
      <c r="A4531" s="40">
        <f>IF(GL_Paste!$B4528="","",N(GL_Paste!$H4528)-N(GL_Paste!$G4528))</f>
        <v/>
      </c>
      <c r="B4531" s="43">
        <f>IF(GL_Paste!$B4528="","",DATE(YEAR(GL_Paste!$E4528),MONTH(GL_Paste!$E4528),1))</f>
        <v/>
      </c>
      <c r="C4531">
        <f>IF(GL_Paste!$B4528="","",IF(TRIM(GL_Paste!$M4528)&lt;&gt;"",TRIM(GL_Paste!$M4528),IFERROR(MID(GL_Paste!$I4528,FIND("[",GL_Paste!$I4528)+1,FIND("]",GL_Paste!$I4528)-FIND("[",GL_Paste!$I4528)-1),"")))</f>
        <v/>
      </c>
      <c r="D4531">
        <f>IF(GL_Paste!$B4528="","",IFERROR(INDEX(DeptName,MATCH($C4531,DeptTag,0)),"UNALLOCATED"))</f>
        <v/>
      </c>
      <c r="E4531">
        <f>IF(GL_Paste!$B4528="","",IFERROR(INDEX(AcctCat,MATCH(GL_Paste!$B4528&amp;"",AcctCode,0)),"UNKNOWN"))</f>
        <v/>
      </c>
      <c r="F4531">
        <f>IF(GL_Paste!$B4528="","",IFERROR(INDEX(AcctSub,MATCH(GL_Paste!$B4528&amp;"",AcctCode,0)),"UNKNOWN"))</f>
        <v/>
      </c>
    </row>
    <row r="4532">
      <c r="A4532" s="40">
        <f>IF(GL_Paste!$B4529="","",N(GL_Paste!$H4529)-N(GL_Paste!$G4529))</f>
        <v/>
      </c>
      <c r="B4532" s="43">
        <f>IF(GL_Paste!$B4529="","",DATE(YEAR(GL_Paste!$E4529),MONTH(GL_Paste!$E4529),1))</f>
        <v/>
      </c>
      <c r="C4532">
        <f>IF(GL_Paste!$B4529="","",IF(TRIM(GL_Paste!$M4529)&lt;&gt;"",TRIM(GL_Paste!$M4529),IFERROR(MID(GL_Paste!$I4529,FIND("[",GL_Paste!$I4529)+1,FIND("]",GL_Paste!$I4529)-FIND("[",GL_Paste!$I4529)-1),"")))</f>
        <v/>
      </c>
      <c r="D4532">
        <f>IF(GL_Paste!$B4529="","",IFERROR(INDEX(DeptName,MATCH($C4532,DeptTag,0)),"UNALLOCATED"))</f>
        <v/>
      </c>
      <c r="E4532">
        <f>IF(GL_Paste!$B4529="","",IFERROR(INDEX(AcctCat,MATCH(GL_Paste!$B4529&amp;"",AcctCode,0)),"UNKNOWN"))</f>
        <v/>
      </c>
      <c r="F4532">
        <f>IF(GL_Paste!$B4529="","",IFERROR(INDEX(AcctSub,MATCH(GL_Paste!$B4529&amp;"",AcctCode,0)),"UNKNOWN"))</f>
        <v/>
      </c>
    </row>
    <row r="4533">
      <c r="A4533" s="40">
        <f>IF(GL_Paste!$B4530="","",N(GL_Paste!$H4530)-N(GL_Paste!$G4530))</f>
        <v/>
      </c>
      <c r="B4533" s="43">
        <f>IF(GL_Paste!$B4530="","",DATE(YEAR(GL_Paste!$E4530),MONTH(GL_Paste!$E4530),1))</f>
        <v/>
      </c>
      <c r="C4533">
        <f>IF(GL_Paste!$B4530="","",IF(TRIM(GL_Paste!$M4530)&lt;&gt;"",TRIM(GL_Paste!$M4530),IFERROR(MID(GL_Paste!$I4530,FIND("[",GL_Paste!$I4530)+1,FIND("]",GL_Paste!$I4530)-FIND("[",GL_Paste!$I4530)-1),"")))</f>
        <v/>
      </c>
      <c r="D4533">
        <f>IF(GL_Paste!$B4530="","",IFERROR(INDEX(DeptName,MATCH($C4533,DeptTag,0)),"UNALLOCATED"))</f>
        <v/>
      </c>
      <c r="E4533">
        <f>IF(GL_Paste!$B4530="","",IFERROR(INDEX(AcctCat,MATCH(GL_Paste!$B4530&amp;"",AcctCode,0)),"UNKNOWN"))</f>
        <v/>
      </c>
      <c r="F4533">
        <f>IF(GL_Paste!$B4530="","",IFERROR(INDEX(AcctSub,MATCH(GL_Paste!$B4530&amp;"",AcctCode,0)),"UNKNOWN"))</f>
        <v/>
      </c>
    </row>
    <row r="4534">
      <c r="A4534" s="40">
        <f>IF(GL_Paste!$B4531="","",N(GL_Paste!$H4531)-N(GL_Paste!$G4531))</f>
        <v/>
      </c>
      <c r="B4534" s="43">
        <f>IF(GL_Paste!$B4531="","",DATE(YEAR(GL_Paste!$E4531),MONTH(GL_Paste!$E4531),1))</f>
        <v/>
      </c>
      <c r="C4534">
        <f>IF(GL_Paste!$B4531="","",IF(TRIM(GL_Paste!$M4531)&lt;&gt;"",TRIM(GL_Paste!$M4531),IFERROR(MID(GL_Paste!$I4531,FIND("[",GL_Paste!$I4531)+1,FIND("]",GL_Paste!$I4531)-FIND("[",GL_Paste!$I4531)-1),"")))</f>
        <v/>
      </c>
      <c r="D4534">
        <f>IF(GL_Paste!$B4531="","",IFERROR(INDEX(DeptName,MATCH($C4534,DeptTag,0)),"UNALLOCATED"))</f>
        <v/>
      </c>
      <c r="E4534">
        <f>IF(GL_Paste!$B4531="","",IFERROR(INDEX(AcctCat,MATCH(GL_Paste!$B4531&amp;"",AcctCode,0)),"UNKNOWN"))</f>
        <v/>
      </c>
      <c r="F4534">
        <f>IF(GL_Paste!$B4531="","",IFERROR(INDEX(AcctSub,MATCH(GL_Paste!$B4531&amp;"",AcctCode,0)),"UNKNOWN"))</f>
        <v/>
      </c>
    </row>
    <row r="4535">
      <c r="A4535" s="40">
        <f>IF(GL_Paste!$B4532="","",N(GL_Paste!$H4532)-N(GL_Paste!$G4532))</f>
        <v/>
      </c>
      <c r="B4535" s="43">
        <f>IF(GL_Paste!$B4532="","",DATE(YEAR(GL_Paste!$E4532),MONTH(GL_Paste!$E4532),1))</f>
        <v/>
      </c>
      <c r="C4535">
        <f>IF(GL_Paste!$B4532="","",IF(TRIM(GL_Paste!$M4532)&lt;&gt;"",TRIM(GL_Paste!$M4532),IFERROR(MID(GL_Paste!$I4532,FIND("[",GL_Paste!$I4532)+1,FIND("]",GL_Paste!$I4532)-FIND("[",GL_Paste!$I4532)-1),"")))</f>
        <v/>
      </c>
      <c r="D4535">
        <f>IF(GL_Paste!$B4532="","",IFERROR(INDEX(DeptName,MATCH($C4535,DeptTag,0)),"UNALLOCATED"))</f>
        <v/>
      </c>
      <c r="E4535">
        <f>IF(GL_Paste!$B4532="","",IFERROR(INDEX(AcctCat,MATCH(GL_Paste!$B4532&amp;"",AcctCode,0)),"UNKNOWN"))</f>
        <v/>
      </c>
      <c r="F4535">
        <f>IF(GL_Paste!$B4532="","",IFERROR(INDEX(AcctSub,MATCH(GL_Paste!$B4532&amp;"",AcctCode,0)),"UNKNOWN"))</f>
        <v/>
      </c>
    </row>
    <row r="4536">
      <c r="A4536" s="40">
        <f>IF(GL_Paste!$B4533="","",N(GL_Paste!$H4533)-N(GL_Paste!$G4533))</f>
        <v/>
      </c>
      <c r="B4536" s="43">
        <f>IF(GL_Paste!$B4533="","",DATE(YEAR(GL_Paste!$E4533),MONTH(GL_Paste!$E4533),1))</f>
        <v/>
      </c>
      <c r="C4536">
        <f>IF(GL_Paste!$B4533="","",IF(TRIM(GL_Paste!$M4533)&lt;&gt;"",TRIM(GL_Paste!$M4533),IFERROR(MID(GL_Paste!$I4533,FIND("[",GL_Paste!$I4533)+1,FIND("]",GL_Paste!$I4533)-FIND("[",GL_Paste!$I4533)-1),"")))</f>
        <v/>
      </c>
      <c r="D4536">
        <f>IF(GL_Paste!$B4533="","",IFERROR(INDEX(DeptName,MATCH($C4536,DeptTag,0)),"UNALLOCATED"))</f>
        <v/>
      </c>
      <c r="E4536">
        <f>IF(GL_Paste!$B4533="","",IFERROR(INDEX(AcctCat,MATCH(GL_Paste!$B4533&amp;"",AcctCode,0)),"UNKNOWN"))</f>
        <v/>
      </c>
      <c r="F4536">
        <f>IF(GL_Paste!$B4533="","",IFERROR(INDEX(AcctSub,MATCH(GL_Paste!$B4533&amp;"",AcctCode,0)),"UNKNOWN"))</f>
        <v/>
      </c>
    </row>
    <row r="4537">
      <c r="A4537" s="40">
        <f>IF(GL_Paste!$B4534="","",N(GL_Paste!$H4534)-N(GL_Paste!$G4534))</f>
        <v/>
      </c>
      <c r="B4537" s="43">
        <f>IF(GL_Paste!$B4534="","",DATE(YEAR(GL_Paste!$E4534),MONTH(GL_Paste!$E4534),1))</f>
        <v/>
      </c>
      <c r="C4537">
        <f>IF(GL_Paste!$B4534="","",IF(TRIM(GL_Paste!$M4534)&lt;&gt;"",TRIM(GL_Paste!$M4534),IFERROR(MID(GL_Paste!$I4534,FIND("[",GL_Paste!$I4534)+1,FIND("]",GL_Paste!$I4534)-FIND("[",GL_Paste!$I4534)-1),"")))</f>
        <v/>
      </c>
      <c r="D4537">
        <f>IF(GL_Paste!$B4534="","",IFERROR(INDEX(DeptName,MATCH($C4537,DeptTag,0)),"UNALLOCATED"))</f>
        <v/>
      </c>
      <c r="E4537">
        <f>IF(GL_Paste!$B4534="","",IFERROR(INDEX(AcctCat,MATCH(GL_Paste!$B4534&amp;"",AcctCode,0)),"UNKNOWN"))</f>
        <v/>
      </c>
      <c r="F4537">
        <f>IF(GL_Paste!$B4534="","",IFERROR(INDEX(AcctSub,MATCH(GL_Paste!$B4534&amp;"",AcctCode,0)),"UNKNOWN"))</f>
        <v/>
      </c>
    </row>
    <row r="4538">
      <c r="A4538" s="40">
        <f>IF(GL_Paste!$B4535="","",N(GL_Paste!$H4535)-N(GL_Paste!$G4535))</f>
        <v/>
      </c>
      <c r="B4538" s="43">
        <f>IF(GL_Paste!$B4535="","",DATE(YEAR(GL_Paste!$E4535),MONTH(GL_Paste!$E4535),1))</f>
        <v/>
      </c>
      <c r="C4538">
        <f>IF(GL_Paste!$B4535="","",IF(TRIM(GL_Paste!$M4535)&lt;&gt;"",TRIM(GL_Paste!$M4535),IFERROR(MID(GL_Paste!$I4535,FIND("[",GL_Paste!$I4535)+1,FIND("]",GL_Paste!$I4535)-FIND("[",GL_Paste!$I4535)-1),"")))</f>
        <v/>
      </c>
      <c r="D4538">
        <f>IF(GL_Paste!$B4535="","",IFERROR(INDEX(DeptName,MATCH($C4538,DeptTag,0)),"UNALLOCATED"))</f>
        <v/>
      </c>
      <c r="E4538">
        <f>IF(GL_Paste!$B4535="","",IFERROR(INDEX(AcctCat,MATCH(GL_Paste!$B4535&amp;"",AcctCode,0)),"UNKNOWN"))</f>
        <v/>
      </c>
      <c r="F4538">
        <f>IF(GL_Paste!$B4535="","",IFERROR(INDEX(AcctSub,MATCH(GL_Paste!$B4535&amp;"",AcctCode,0)),"UNKNOWN"))</f>
        <v/>
      </c>
    </row>
    <row r="4539">
      <c r="A4539" s="40">
        <f>IF(GL_Paste!$B4536="","",N(GL_Paste!$H4536)-N(GL_Paste!$G4536))</f>
        <v/>
      </c>
      <c r="B4539" s="43">
        <f>IF(GL_Paste!$B4536="","",DATE(YEAR(GL_Paste!$E4536),MONTH(GL_Paste!$E4536),1))</f>
        <v/>
      </c>
      <c r="C4539">
        <f>IF(GL_Paste!$B4536="","",IF(TRIM(GL_Paste!$M4536)&lt;&gt;"",TRIM(GL_Paste!$M4536),IFERROR(MID(GL_Paste!$I4536,FIND("[",GL_Paste!$I4536)+1,FIND("]",GL_Paste!$I4536)-FIND("[",GL_Paste!$I4536)-1),"")))</f>
        <v/>
      </c>
      <c r="D4539">
        <f>IF(GL_Paste!$B4536="","",IFERROR(INDEX(DeptName,MATCH($C4539,DeptTag,0)),"UNALLOCATED"))</f>
        <v/>
      </c>
      <c r="E4539">
        <f>IF(GL_Paste!$B4536="","",IFERROR(INDEX(AcctCat,MATCH(GL_Paste!$B4536&amp;"",AcctCode,0)),"UNKNOWN"))</f>
        <v/>
      </c>
      <c r="F4539">
        <f>IF(GL_Paste!$B4536="","",IFERROR(INDEX(AcctSub,MATCH(GL_Paste!$B4536&amp;"",AcctCode,0)),"UNKNOWN"))</f>
        <v/>
      </c>
    </row>
    <row r="4540">
      <c r="A4540" s="40">
        <f>IF(GL_Paste!$B4537="","",N(GL_Paste!$H4537)-N(GL_Paste!$G4537))</f>
        <v/>
      </c>
      <c r="B4540" s="43">
        <f>IF(GL_Paste!$B4537="","",DATE(YEAR(GL_Paste!$E4537),MONTH(GL_Paste!$E4537),1))</f>
        <v/>
      </c>
      <c r="C4540">
        <f>IF(GL_Paste!$B4537="","",IF(TRIM(GL_Paste!$M4537)&lt;&gt;"",TRIM(GL_Paste!$M4537),IFERROR(MID(GL_Paste!$I4537,FIND("[",GL_Paste!$I4537)+1,FIND("]",GL_Paste!$I4537)-FIND("[",GL_Paste!$I4537)-1),"")))</f>
        <v/>
      </c>
      <c r="D4540">
        <f>IF(GL_Paste!$B4537="","",IFERROR(INDEX(DeptName,MATCH($C4540,DeptTag,0)),"UNALLOCATED"))</f>
        <v/>
      </c>
      <c r="E4540">
        <f>IF(GL_Paste!$B4537="","",IFERROR(INDEX(AcctCat,MATCH(GL_Paste!$B4537&amp;"",AcctCode,0)),"UNKNOWN"))</f>
        <v/>
      </c>
      <c r="F4540">
        <f>IF(GL_Paste!$B4537="","",IFERROR(INDEX(AcctSub,MATCH(GL_Paste!$B4537&amp;"",AcctCode,0)),"UNKNOWN"))</f>
        <v/>
      </c>
    </row>
    <row r="4541">
      <c r="A4541" s="40">
        <f>IF(GL_Paste!$B4538="","",N(GL_Paste!$H4538)-N(GL_Paste!$G4538))</f>
        <v/>
      </c>
      <c r="B4541" s="43">
        <f>IF(GL_Paste!$B4538="","",DATE(YEAR(GL_Paste!$E4538),MONTH(GL_Paste!$E4538),1))</f>
        <v/>
      </c>
      <c r="C4541">
        <f>IF(GL_Paste!$B4538="","",IF(TRIM(GL_Paste!$M4538)&lt;&gt;"",TRIM(GL_Paste!$M4538),IFERROR(MID(GL_Paste!$I4538,FIND("[",GL_Paste!$I4538)+1,FIND("]",GL_Paste!$I4538)-FIND("[",GL_Paste!$I4538)-1),"")))</f>
        <v/>
      </c>
      <c r="D4541">
        <f>IF(GL_Paste!$B4538="","",IFERROR(INDEX(DeptName,MATCH($C4541,DeptTag,0)),"UNALLOCATED"))</f>
        <v/>
      </c>
      <c r="E4541">
        <f>IF(GL_Paste!$B4538="","",IFERROR(INDEX(AcctCat,MATCH(GL_Paste!$B4538&amp;"",AcctCode,0)),"UNKNOWN"))</f>
        <v/>
      </c>
      <c r="F4541">
        <f>IF(GL_Paste!$B4538="","",IFERROR(INDEX(AcctSub,MATCH(GL_Paste!$B4538&amp;"",AcctCode,0)),"UNKNOWN"))</f>
        <v/>
      </c>
    </row>
    <row r="4542">
      <c r="A4542" s="40">
        <f>IF(GL_Paste!$B4539="","",N(GL_Paste!$H4539)-N(GL_Paste!$G4539))</f>
        <v/>
      </c>
      <c r="B4542" s="43">
        <f>IF(GL_Paste!$B4539="","",DATE(YEAR(GL_Paste!$E4539),MONTH(GL_Paste!$E4539),1))</f>
        <v/>
      </c>
      <c r="C4542">
        <f>IF(GL_Paste!$B4539="","",IF(TRIM(GL_Paste!$M4539)&lt;&gt;"",TRIM(GL_Paste!$M4539),IFERROR(MID(GL_Paste!$I4539,FIND("[",GL_Paste!$I4539)+1,FIND("]",GL_Paste!$I4539)-FIND("[",GL_Paste!$I4539)-1),"")))</f>
        <v/>
      </c>
      <c r="D4542">
        <f>IF(GL_Paste!$B4539="","",IFERROR(INDEX(DeptName,MATCH($C4542,DeptTag,0)),"UNALLOCATED"))</f>
        <v/>
      </c>
      <c r="E4542">
        <f>IF(GL_Paste!$B4539="","",IFERROR(INDEX(AcctCat,MATCH(GL_Paste!$B4539&amp;"",AcctCode,0)),"UNKNOWN"))</f>
        <v/>
      </c>
      <c r="F4542">
        <f>IF(GL_Paste!$B4539="","",IFERROR(INDEX(AcctSub,MATCH(GL_Paste!$B4539&amp;"",AcctCode,0)),"UNKNOWN"))</f>
        <v/>
      </c>
    </row>
    <row r="4543">
      <c r="A4543" s="40">
        <f>IF(GL_Paste!$B4540="","",N(GL_Paste!$H4540)-N(GL_Paste!$G4540))</f>
        <v/>
      </c>
      <c r="B4543" s="43">
        <f>IF(GL_Paste!$B4540="","",DATE(YEAR(GL_Paste!$E4540),MONTH(GL_Paste!$E4540),1))</f>
        <v/>
      </c>
      <c r="C4543">
        <f>IF(GL_Paste!$B4540="","",IF(TRIM(GL_Paste!$M4540)&lt;&gt;"",TRIM(GL_Paste!$M4540),IFERROR(MID(GL_Paste!$I4540,FIND("[",GL_Paste!$I4540)+1,FIND("]",GL_Paste!$I4540)-FIND("[",GL_Paste!$I4540)-1),"")))</f>
        <v/>
      </c>
      <c r="D4543">
        <f>IF(GL_Paste!$B4540="","",IFERROR(INDEX(DeptName,MATCH($C4543,DeptTag,0)),"UNALLOCATED"))</f>
        <v/>
      </c>
      <c r="E4543">
        <f>IF(GL_Paste!$B4540="","",IFERROR(INDEX(AcctCat,MATCH(GL_Paste!$B4540&amp;"",AcctCode,0)),"UNKNOWN"))</f>
        <v/>
      </c>
      <c r="F4543">
        <f>IF(GL_Paste!$B4540="","",IFERROR(INDEX(AcctSub,MATCH(GL_Paste!$B4540&amp;"",AcctCode,0)),"UNKNOWN"))</f>
        <v/>
      </c>
    </row>
    <row r="4544">
      <c r="A4544" s="40">
        <f>IF(GL_Paste!$B4541="","",N(GL_Paste!$H4541)-N(GL_Paste!$G4541))</f>
        <v/>
      </c>
      <c r="B4544" s="43">
        <f>IF(GL_Paste!$B4541="","",DATE(YEAR(GL_Paste!$E4541),MONTH(GL_Paste!$E4541),1))</f>
        <v/>
      </c>
      <c r="C4544">
        <f>IF(GL_Paste!$B4541="","",IF(TRIM(GL_Paste!$M4541)&lt;&gt;"",TRIM(GL_Paste!$M4541),IFERROR(MID(GL_Paste!$I4541,FIND("[",GL_Paste!$I4541)+1,FIND("]",GL_Paste!$I4541)-FIND("[",GL_Paste!$I4541)-1),"")))</f>
        <v/>
      </c>
      <c r="D4544">
        <f>IF(GL_Paste!$B4541="","",IFERROR(INDEX(DeptName,MATCH($C4544,DeptTag,0)),"UNALLOCATED"))</f>
        <v/>
      </c>
      <c r="E4544">
        <f>IF(GL_Paste!$B4541="","",IFERROR(INDEX(AcctCat,MATCH(GL_Paste!$B4541&amp;"",AcctCode,0)),"UNKNOWN"))</f>
        <v/>
      </c>
      <c r="F4544">
        <f>IF(GL_Paste!$B4541="","",IFERROR(INDEX(AcctSub,MATCH(GL_Paste!$B4541&amp;"",AcctCode,0)),"UNKNOWN"))</f>
        <v/>
      </c>
    </row>
    <row r="4545">
      <c r="A4545" s="40">
        <f>IF(GL_Paste!$B4542="","",N(GL_Paste!$H4542)-N(GL_Paste!$G4542))</f>
        <v/>
      </c>
      <c r="B4545" s="43">
        <f>IF(GL_Paste!$B4542="","",DATE(YEAR(GL_Paste!$E4542),MONTH(GL_Paste!$E4542),1))</f>
        <v/>
      </c>
      <c r="C4545">
        <f>IF(GL_Paste!$B4542="","",IF(TRIM(GL_Paste!$M4542)&lt;&gt;"",TRIM(GL_Paste!$M4542),IFERROR(MID(GL_Paste!$I4542,FIND("[",GL_Paste!$I4542)+1,FIND("]",GL_Paste!$I4542)-FIND("[",GL_Paste!$I4542)-1),"")))</f>
        <v/>
      </c>
      <c r="D4545">
        <f>IF(GL_Paste!$B4542="","",IFERROR(INDEX(DeptName,MATCH($C4545,DeptTag,0)),"UNALLOCATED"))</f>
        <v/>
      </c>
      <c r="E4545">
        <f>IF(GL_Paste!$B4542="","",IFERROR(INDEX(AcctCat,MATCH(GL_Paste!$B4542&amp;"",AcctCode,0)),"UNKNOWN"))</f>
        <v/>
      </c>
      <c r="F4545">
        <f>IF(GL_Paste!$B4542="","",IFERROR(INDEX(AcctSub,MATCH(GL_Paste!$B4542&amp;"",AcctCode,0)),"UNKNOWN"))</f>
        <v/>
      </c>
    </row>
    <row r="4546">
      <c r="A4546" s="40">
        <f>IF(GL_Paste!$B4543="","",N(GL_Paste!$H4543)-N(GL_Paste!$G4543))</f>
        <v/>
      </c>
      <c r="B4546" s="43">
        <f>IF(GL_Paste!$B4543="","",DATE(YEAR(GL_Paste!$E4543),MONTH(GL_Paste!$E4543),1))</f>
        <v/>
      </c>
      <c r="C4546">
        <f>IF(GL_Paste!$B4543="","",IF(TRIM(GL_Paste!$M4543)&lt;&gt;"",TRIM(GL_Paste!$M4543),IFERROR(MID(GL_Paste!$I4543,FIND("[",GL_Paste!$I4543)+1,FIND("]",GL_Paste!$I4543)-FIND("[",GL_Paste!$I4543)-1),"")))</f>
        <v/>
      </c>
      <c r="D4546">
        <f>IF(GL_Paste!$B4543="","",IFERROR(INDEX(DeptName,MATCH($C4546,DeptTag,0)),"UNALLOCATED"))</f>
        <v/>
      </c>
      <c r="E4546">
        <f>IF(GL_Paste!$B4543="","",IFERROR(INDEX(AcctCat,MATCH(GL_Paste!$B4543&amp;"",AcctCode,0)),"UNKNOWN"))</f>
        <v/>
      </c>
      <c r="F4546">
        <f>IF(GL_Paste!$B4543="","",IFERROR(INDEX(AcctSub,MATCH(GL_Paste!$B4543&amp;"",AcctCode,0)),"UNKNOWN"))</f>
        <v/>
      </c>
    </row>
    <row r="4547">
      <c r="A4547" s="40">
        <f>IF(GL_Paste!$B4544="","",N(GL_Paste!$H4544)-N(GL_Paste!$G4544))</f>
        <v/>
      </c>
      <c r="B4547" s="43">
        <f>IF(GL_Paste!$B4544="","",DATE(YEAR(GL_Paste!$E4544),MONTH(GL_Paste!$E4544),1))</f>
        <v/>
      </c>
      <c r="C4547">
        <f>IF(GL_Paste!$B4544="","",IF(TRIM(GL_Paste!$M4544)&lt;&gt;"",TRIM(GL_Paste!$M4544),IFERROR(MID(GL_Paste!$I4544,FIND("[",GL_Paste!$I4544)+1,FIND("]",GL_Paste!$I4544)-FIND("[",GL_Paste!$I4544)-1),"")))</f>
        <v/>
      </c>
      <c r="D4547">
        <f>IF(GL_Paste!$B4544="","",IFERROR(INDEX(DeptName,MATCH($C4547,DeptTag,0)),"UNALLOCATED"))</f>
        <v/>
      </c>
      <c r="E4547">
        <f>IF(GL_Paste!$B4544="","",IFERROR(INDEX(AcctCat,MATCH(GL_Paste!$B4544&amp;"",AcctCode,0)),"UNKNOWN"))</f>
        <v/>
      </c>
      <c r="F4547">
        <f>IF(GL_Paste!$B4544="","",IFERROR(INDEX(AcctSub,MATCH(GL_Paste!$B4544&amp;"",AcctCode,0)),"UNKNOWN"))</f>
        <v/>
      </c>
    </row>
    <row r="4548">
      <c r="A4548" s="40">
        <f>IF(GL_Paste!$B4545="","",N(GL_Paste!$H4545)-N(GL_Paste!$G4545))</f>
        <v/>
      </c>
      <c r="B4548" s="43">
        <f>IF(GL_Paste!$B4545="","",DATE(YEAR(GL_Paste!$E4545),MONTH(GL_Paste!$E4545),1))</f>
        <v/>
      </c>
      <c r="C4548">
        <f>IF(GL_Paste!$B4545="","",IF(TRIM(GL_Paste!$M4545)&lt;&gt;"",TRIM(GL_Paste!$M4545),IFERROR(MID(GL_Paste!$I4545,FIND("[",GL_Paste!$I4545)+1,FIND("]",GL_Paste!$I4545)-FIND("[",GL_Paste!$I4545)-1),"")))</f>
        <v/>
      </c>
      <c r="D4548">
        <f>IF(GL_Paste!$B4545="","",IFERROR(INDEX(DeptName,MATCH($C4548,DeptTag,0)),"UNALLOCATED"))</f>
        <v/>
      </c>
      <c r="E4548">
        <f>IF(GL_Paste!$B4545="","",IFERROR(INDEX(AcctCat,MATCH(GL_Paste!$B4545&amp;"",AcctCode,0)),"UNKNOWN"))</f>
        <v/>
      </c>
      <c r="F4548">
        <f>IF(GL_Paste!$B4545="","",IFERROR(INDEX(AcctSub,MATCH(GL_Paste!$B4545&amp;"",AcctCode,0)),"UNKNOWN"))</f>
        <v/>
      </c>
    </row>
    <row r="4549">
      <c r="A4549" s="40">
        <f>IF(GL_Paste!$B4546="","",N(GL_Paste!$H4546)-N(GL_Paste!$G4546))</f>
        <v/>
      </c>
      <c r="B4549" s="43">
        <f>IF(GL_Paste!$B4546="","",DATE(YEAR(GL_Paste!$E4546),MONTH(GL_Paste!$E4546),1))</f>
        <v/>
      </c>
      <c r="C4549">
        <f>IF(GL_Paste!$B4546="","",IF(TRIM(GL_Paste!$M4546)&lt;&gt;"",TRIM(GL_Paste!$M4546),IFERROR(MID(GL_Paste!$I4546,FIND("[",GL_Paste!$I4546)+1,FIND("]",GL_Paste!$I4546)-FIND("[",GL_Paste!$I4546)-1),"")))</f>
        <v/>
      </c>
      <c r="D4549">
        <f>IF(GL_Paste!$B4546="","",IFERROR(INDEX(DeptName,MATCH($C4549,DeptTag,0)),"UNALLOCATED"))</f>
        <v/>
      </c>
      <c r="E4549">
        <f>IF(GL_Paste!$B4546="","",IFERROR(INDEX(AcctCat,MATCH(GL_Paste!$B4546&amp;"",AcctCode,0)),"UNKNOWN"))</f>
        <v/>
      </c>
      <c r="F4549">
        <f>IF(GL_Paste!$B4546="","",IFERROR(INDEX(AcctSub,MATCH(GL_Paste!$B4546&amp;"",AcctCode,0)),"UNKNOWN"))</f>
        <v/>
      </c>
    </row>
    <row r="4550">
      <c r="A4550" s="40">
        <f>IF(GL_Paste!$B4547="","",N(GL_Paste!$H4547)-N(GL_Paste!$G4547))</f>
        <v/>
      </c>
      <c r="B4550" s="43">
        <f>IF(GL_Paste!$B4547="","",DATE(YEAR(GL_Paste!$E4547),MONTH(GL_Paste!$E4547),1))</f>
        <v/>
      </c>
      <c r="C4550">
        <f>IF(GL_Paste!$B4547="","",IF(TRIM(GL_Paste!$M4547)&lt;&gt;"",TRIM(GL_Paste!$M4547),IFERROR(MID(GL_Paste!$I4547,FIND("[",GL_Paste!$I4547)+1,FIND("]",GL_Paste!$I4547)-FIND("[",GL_Paste!$I4547)-1),"")))</f>
        <v/>
      </c>
      <c r="D4550">
        <f>IF(GL_Paste!$B4547="","",IFERROR(INDEX(DeptName,MATCH($C4550,DeptTag,0)),"UNALLOCATED"))</f>
        <v/>
      </c>
      <c r="E4550">
        <f>IF(GL_Paste!$B4547="","",IFERROR(INDEX(AcctCat,MATCH(GL_Paste!$B4547&amp;"",AcctCode,0)),"UNKNOWN"))</f>
        <v/>
      </c>
      <c r="F4550">
        <f>IF(GL_Paste!$B4547="","",IFERROR(INDEX(AcctSub,MATCH(GL_Paste!$B4547&amp;"",AcctCode,0)),"UNKNOWN"))</f>
        <v/>
      </c>
    </row>
    <row r="4551">
      <c r="A4551" s="40">
        <f>IF(GL_Paste!$B4548="","",N(GL_Paste!$H4548)-N(GL_Paste!$G4548))</f>
        <v/>
      </c>
      <c r="B4551" s="43">
        <f>IF(GL_Paste!$B4548="","",DATE(YEAR(GL_Paste!$E4548),MONTH(GL_Paste!$E4548),1))</f>
        <v/>
      </c>
      <c r="C4551">
        <f>IF(GL_Paste!$B4548="","",IF(TRIM(GL_Paste!$M4548)&lt;&gt;"",TRIM(GL_Paste!$M4548),IFERROR(MID(GL_Paste!$I4548,FIND("[",GL_Paste!$I4548)+1,FIND("]",GL_Paste!$I4548)-FIND("[",GL_Paste!$I4548)-1),"")))</f>
        <v/>
      </c>
      <c r="D4551">
        <f>IF(GL_Paste!$B4548="","",IFERROR(INDEX(DeptName,MATCH($C4551,DeptTag,0)),"UNALLOCATED"))</f>
        <v/>
      </c>
      <c r="E4551">
        <f>IF(GL_Paste!$B4548="","",IFERROR(INDEX(AcctCat,MATCH(GL_Paste!$B4548&amp;"",AcctCode,0)),"UNKNOWN"))</f>
        <v/>
      </c>
      <c r="F4551">
        <f>IF(GL_Paste!$B4548="","",IFERROR(INDEX(AcctSub,MATCH(GL_Paste!$B4548&amp;"",AcctCode,0)),"UNKNOWN"))</f>
        <v/>
      </c>
    </row>
    <row r="4552">
      <c r="A4552" s="40">
        <f>IF(GL_Paste!$B4549="","",N(GL_Paste!$H4549)-N(GL_Paste!$G4549))</f>
        <v/>
      </c>
      <c r="B4552" s="43">
        <f>IF(GL_Paste!$B4549="","",DATE(YEAR(GL_Paste!$E4549),MONTH(GL_Paste!$E4549),1))</f>
        <v/>
      </c>
      <c r="C4552">
        <f>IF(GL_Paste!$B4549="","",IF(TRIM(GL_Paste!$M4549)&lt;&gt;"",TRIM(GL_Paste!$M4549),IFERROR(MID(GL_Paste!$I4549,FIND("[",GL_Paste!$I4549)+1,FIND("]",GL_Paste!$I4549)-FIND("[",GL_Paste!$I4549)-1),"")))</f>
        <v/>
      </c>
      <c r="D4552">
        <f>IF(GL_Paste!$B4549="","",IFERROR(INDEX(DeptName,MATCH($C4552,DeptTag,0)),"UNALLOCATED"))</f>
        <v/>
      </c>
      <c r="E4552">
        <f>IF(GL_Paste!$B4549="","",IFERROR(INDEX(AcctCat,MATCH(GL_Paste!$B4549&amp;"",AcctCode,0)),"UNKNOWN"))</f>
        <v/>
      </c>
      <c r="F4552">
        <f>IF(GL_Paste!$B4549="","",IFERROR(INDEX(AcctSub,MATCH(GL_Paste!$B4549&amp;"",AcctCode,0)),"UNKNOWN"))</f>
        <v/>
      </c>
    </row>
    <row r="4553">
      <c r="A4553" s="40">
        <f>IF(GL_Paste!$B4550="","",N(GL_Paste!$H4550)-N(GL_Paste!$G4550))</f>
        <v/>
      </c>
      <c r="B4553" s="43">
        <f>IF(GL_Paste!$B4550="","",DATE(YEAR(GL_Paste!$E4550),MONTH(GL_Paste!$E4550),1))</f>
        <v/>
      </c>
      <c r="C4553">
        <f>IF(GL_Paste!$B4550="","",IF(TRIM(GL_Paste!$M4550)&lt;&gt;"",TRIM(GL_Paste!$M4550),IFERROR(MID(GL_Paste!$I4550,FIND("[",GL_Paste!$I4550)+1,FIND("]",GL_Paste!$I4550)-FIND("[",GL_Paste!$I4550)-1),"")))</f>
        <v/>
      </c>
      <c r="D4553">
        <f>IF(GL_Paste!$B4550="","",IFERROR(INDEX(DeptName,MATCH($C4553,DeptTag,0)),"UNALLOCATED"))</f>
        <v/>
      </c>
      <c r="E4553">
        <f>IF(GL_Paste!$B4550="","",IFERROR(INDEX(AcctCat,MATCH(GL_Paste!$B4550&amp;"",AcctCode,0)),"UNKNOWN"))</f>
        <v/>
      </c>
      <c r="F4553">
        <f>IF(GL_Paste!$B4550="","",IFERROR(INDEX(AcctSub,MATCH(GL_Paste!$B4550&amp;"",AcctCode,0)),"UNKNOWN"))</f>
        <v/>
      </c>
    </row>
    <row r="4554">
      <c r="A4554" s="40">
        <f>IF(GL_Paste!$B4551="","",N(GL_Paste!$H4551)-N(GL_Paste!$G4551))</f>
        <v/>
      </c>
      <c r="B4554" s="43">
        <f>IF(GL_Paste!$B4551="","",DATE(YEAR(GL_Paste!$E4551),MONTH(GL_Paste!$E4551),1))</f>
        <v/>
      </c>
      <c r="C4554">
        <f>IF(GL_Paste!$B4551="","",IF(TRIM(GL_Paste!$M4551)&lt;&gt;"",TRIM(GL_Paste!$M4551),IFERROR(MID(GL_Paste!$I4551,FIND("[",GL_Paste!$I4551)+1,FIND("]",GL_Paste!$I4551)-FIND("[",GL_Paste!$I4551)-1),"")))</f>
        <v/>
      </c>
      <c r="D4554">
        <f>IF(GL_Paste!$B4551="","",IFERROR(INDEX(DeptName,MATCH($C4554,DeptTag,0)),"UNALLOCATED"))</f>
        <v/>
      </c>
      <c r="E4554">
        <f>IF(GL_Paste!$B4551="","",IFERROR(INDEX(AcctCat,MATCH(GL_Paste!$B4551&amp;"",AcctCode,0)),"UNKNOWN"))</f>
        <v/>
      </c>
      <c r="F4554">
        <f>IF(GL_Paste!$B4551="","",IFERROR(INDEX(AcctSub,MATCH(GL_Paste!$B4551&amp;"",AcctCode,0)),"UNKNOWN"))</f>
        <v/>
      </c>
    </row>
    <row r="4555">
      <c r="A4555" s="40">
        <f>IF(GL_Paste!$B4552="","",N(GL_Paste!$H4552)-N(GL_Paste!$G4552))</f>
        <v/>
      </c>
      <c r="B4555" s="43">
        <f>IF(GL_Paste!$B4552="","",DATE(YEAR(GL_Paste!$E4552),MONTH(GL_Paste!$E4552),1))</f>
        <v/>
      </c>
      <c r="C4555">
        <f>IF(GL_Paste!$B4552="","",IF(TRIM(GL_Paste!$M4552)&lt;&gt;"",TRIM(GL_Paste!$M4552),IFERROR(MID(GL_Paste!$I4552,FIND("[",GL_Paste!$I4552)+1,FIND("]",GL_Paste!$I4552)-FIND("[",GL_Paste!$I4552)-1),"")))</f>
        <v/>
      </c>
      <c r="D4555">
        <f>IF(GL_Paste!$B4552="","",IFERROR(INDEX(DeptName,MATCH($C4555,DeptTag,0)),"UNALLOCATED"))</f>
        <v/>
      </c>
      <c r="E4555">
        <f>IF(GL_Paste!$B4552="","",IFERROR(INDEX(AcctCat,MATCH(GL_Paste!$B4552&amp;"",AcctCode,0)),"UNKNOWN"))</f>
        <v/>
      </c>
      <c r="F4555">
        <f>IF(GL_Paste!$B4552="","",IFERROR(INDEX(AcctSub,MATCH(GL_Paste!$B4552&amp;"",AcctCode,0)),"UNKNOWN"))</f>
        <v/>
      </c>
    </row>
    <row r="4556">
      <c r="A4556" s="40">
        <f>IF(GL_Paste!$B4553="","",N(GL_Paste!$H4553)-N(GL_Paste!$G4553))</f>
        <v/>
      </c>
      <c r="B4556" s="43">
        <f>IF(GL_Paste!$B4553="","",DATE(YEAR(GL_Paste!$E4553),MONTH(GL_Paste!$E4553),1))</f>
        <v/>
      </c>
      <c r="C4556">
        <f>IF(GL_Paste!$B4553="","",IF(TRIM(GL_Paste!$M4553)&lt;&gt;"",TRIM(GL_Paste!$M4553),IFERROR(MID(GL_Paste!$I4553,FIND("[",GL_Paste!$I4553)+1,FIND("]",GL_Paste!$I4553)-FIND("[",GL_Paste!$I4553)-1),"")))</f>
        <v/>
      </c>
      <c r="D4556">
        <f>IF(GL_Paste!$B4553="","",IFERROR(INDEX(DeptName,MATCH($C4556,DeptTag,0)),"UNALLOCATED"))</f>
        <v/>
      </c>
      <c r="E4556">
        <f>IF(GL_Paste!$B4553="","",IFERROR(INDEX(AcctCat,MATCH(GL_Paste!$B4553&amp;"",AcctCode,0)),"UNKNOWN"))</f>
        <v/>
      </c>
      <c r="F4556">
        <f>IF(GL_Paste!$B4553="","",IFERROR(INDEX(AcctSub,MATCH(GL_Paste!$B4553&amp;"",AcctCode,0)),"UNKNOWN"))</f>
        <v/>
      </c>
    </row>
    <row r="4557">
      <c r="A4557" s="40">
        <f>IF(GL_Paste!$B4554="","",N(GL_Paste!$H4554)-N(GL_Paste!$G4554))</f>
        <v/>
      </c>
      <c r="B4557" s="43">
        <f>IF(GL_Paste!$B4554="","",DATE(YEAR(GL_Paste!$E4554),MONTH(GL_Paste!$E4554),1))</f>
        <v/>
      </c>
      <c r="C4557">
        <f>IF(GL_Paste!$B4554="","",IF(TRIM(GL_Paste!$M4554)&lt;&gt;"",TRIM(GL_Paste!$M4554),IFERROR(MID(GL_Paste!$I4554,FIND("[",GL_Paste!$I4554)+1,FIND("]",GL_Paste!$I4554)-FIND("[",GL_Paste!$I4554)-1),"")))</f>
        <v/>
      </c>
      <c r="D4557">
        <f>IF(GL_Paste!$B4554="","",IFERROR(INDEX(DeptName,MATCH($C4557,DeptTag,0)),"UNALLOCATED"))</f>
        <v/>
      </c>
      <c r="E4557">
        <f>IF(GL_Paste!$B4554="","",IFERROR(INDEX(AcctCat,MATCH(GL_Paste!$B4554&amp;"",AcctCode,0)),"UNKNOWN"))</f>
        <v/>
      </c>
      <c r="F4557">
        <f>IF(GL_Paste!$B4554="","",IFERROR(INDEX(AcctSub,MATCH(GL_Paste!$B4554&amp;"",AcctCode,0)),"UNKNOWN"))</f>
        <v/>
      </c>
    </row>
    <row r="4558">
      <c r="A4558" s="40">
        <f>IF(GL_Paste!$B4555="","",N(GL_Paste!$H4555)-N(GL_Paste!$G4555))</f>
        <v/>
      </c>
      <c r="B4558" s="43">
        <f>IF(GL_Paste!$B4555="","",DATE(YEAR(GL_Paste!$E4555),MONTH(GL_Paste!$E4555),1))</f>
        <v/>
      </c>
      <c r="C4558">
        <f>IF(GL_Paste!$B4555="","",IF(TRIM(GL_Paste!$M4555)&lt;&gt;"",TRIM(GL_Paste!$M4555),IFERROR(MID(GL_Paste!$I4555,FIND("[",GL_Paste!$I4555)+1,FIND("]",GL_Paste!$I4555)-FIND("[",GL_Paste!$I4555)-1),"")))</f>
        <v/>
      </c>
      <c r="D4558">
        <f>IF(GL_Paste!$B4555="","",IFERROR(INDEX(DeptName,MATCH($C4558,DeptTag,0)),"UNALLOCATED"))</f>
        <v/>
      </c>
      <c r="E4558">
        <f>IF(GL_Paste!$B4555="","",IFERROR(INDEX(AcctCat,MATCH(GL_Paste!$B4555&amp;"",AcctCode,0)),"UNKNOWN"))</f>
        <v/>
      </c>
      <c r="F4558">
        <f>IF(GL_Paste!$B4555="","",IFERROR(INDEX(AcctSub,MATCH(GL_Paste!$B4555&amp;"",AcctCode,0)),"UNKNOWN"))</f>
        <v/>
      </c>
    </row>
    <row r="4559">
      <c r="A4559" s="40">
        <f>IF(GL_Paste!$B4556="","",N(GL_Paste!$H4556)-N(GL_Paste!$G4556))</f>
        <v/>
      </c>
      <c r="B4559" s="43">
        <f>IF(GL_Paste!$B4556="","",DATE(YEAR(GL_Paste!$E4556),MONTH(GL_Paste!$E4556),1))</f>
        <v/>
      </c>
      <c r="C4559">
        <f>IF(GL_Paste!$B4556="","",IF(TRIM(GL_Paste!$M4556)&lt;&gt;"",TRIM(GL_Paste!$M4556),IFERROR(MID(GL_Paste!$I4556,FIND("[",GL_Paste!$I4556)+1,FIND("]",GL_Paste!$I4556)-FIND("[",GL_Paste!$I4556)-1),"")))</f>
        <v/>
      </c>
      <c r="D4559">
        <f>IF(GL_Paste!$B4556="","",IFERROR(INDEX(DeptName,MATCH($C4559,DeptTag,0)),"UNALLOCATED"))</f>
        <v/>
      </c>
      <c r="E4559">
        <f>IF(GL_Paste!$B4556="","",IFERROR(INDEX(AcctCat,MATCH(GL_Paste!$B4556&amp;"",AcctCode,0)),"UNKNOWN"))</f>
        <v/>
      </c>
      <c r="F4559">
        <f>IF(GL_Paste!$B4556="","",IFERROR(INDEX(AcctSub,MATCH(GL_Paste!$B4556&amp;"",AcctCode,0)),"UNKNOWN"))</f>
        <v/>
      </c>
    </row>
    <row r="4560">
      <c r="A4560" s="40">
        <f>IF(GL_Paste!$B4557="","",N(GL_Paste!$H4557)-N(GL_Paste!$G4557))</f>
        <v/>
      </c>
      <c r="B4560" s="43">
        <f>IF(GL_Paste!$B4557="","",DATE(YEAR(GL_Paste!$E4557),MONTH(GL_Paste!$E4557),1))</f>
        <v/>
      </c>
      <c r="C4560">
        <f>IF(GL_Paste!$B4557="","",IF(TRIM(GL_Paste!$M4557)&lt;&gt;"",TRIM(GL_Paste!$M4557),IFERROR(MID(GL_Paste!$I4557,FIND("[",GL_Paste!$I4557)+1,FIND("]",GL_Paste!$I4557)-FIND("[",GL_Paste!$I4557)-1),"")))</f>
        <v/>
      </c>
      <c r="D4560">
        <f>IF(GL_Paste!$B4557="","",IFERROR(INDEX(DeptName,MATCH($C4560,DeptTag,0)),"UNALLOCATED"))</f>
        <v/>
      </c>
      <c r="E4560">
        <f>IF(GL_Paste!$B4557="","",IFERROR(INDEX(AcctCat,MATCH(GL_Paste!$B4557&amp;"",AcctCode,0)),"UNKNOWN"))</f>
        <v/>
      </c>
      <c r="F4560">
        <f>IF(GL_Paste!$B4557="","",IFERROR(INDEX(AcctSub,MATCH(GL_Paste!$B4557&amp;"",AcctCode,0)),"UNKNOWN"))</f>
        <v/>
      </c>
    </row>
    <row r="4561">
      <c r="A4561" s="40">
        <f>IF(GL_Paste!$B4558="","",N(GL_Paste!$H4558)-N(GL_Paste!$G4558))</f>
        <v/>
      </c>
      <c r="B4561" s="43">
        <f>IF(GL_Paste!$B4558="","",DATE(YEAR(GL_Paste!$E4558),MONTH(GL_Paste!$E4558),1))</f>
        <v/>
      </c>
      <c r="C4561">
        <f>IF(GL_Paste!$B4558="","",IF(TRIM(GL_Paste!$M4558)&lt;&gt;"",TRIM(GL_Paste!$M4558),IFERROR(MID(GL_Paste!$I4558,FIND("[",GL_Paste!$I4558)+1,FIND("]",GL_Paste!$I4558)-FIND("[",GL_Paste!$I4558)-1),"")))</f>
        <v/>
      </c>
      <c r="D4561">
        <f>IF(GL_Paste!$B4558="","",IFERROR(INDEX(DeptName,MATCH($C4561,DeptTag,0)),"UNALLOCATED"))</f>
        <v/>
      </c>
      <c r="E4561">
        <f>IF(GL_Paste!$B4558="","",IFERROR(INDEX(AcctCat,MATCH(GL_Paste!$B4558&amp;"",AcctCode,0)),"UNKNOWN"))</f>
        <v/>
      </c>
      <c r="F4561">
        <f>IF(GL_Paste!$B4558="","",IFERROR(INDEX(AcctSub,MATCH(GL_Paste!$B4558&amp;"",AcctCode,0)),"UNKNOWN"))</f>
        <v/>
      </c>
    </row>
    <row r="4562">
      <c r="A4562" s="40">
        <f>IF(GL_Paste!$B4559="","",N(GL_Paste!$H4559)-N(GL_Paste!$G4559))</f>
        <v/>
      </c>
      <c r="B4562" s="43">
        <f>IF(GL_Paste!$B4559="","",DATE(YEAR(GL_Paste!$E4559),MONTH(GL_Paste!$E4559),1))</f>
        <v/>
      </c>
      <c r="C4562">
        <f>IF(GL_Paste!$B4559="","",IF(TRIM(GL_Paste!$M4559)&lt;&gt;"",TRIM(GL_Paste!$M4559),IFERROR(MID(GL_Paste!$I4559,FIND("[",GL_Paste!$I4559)+1,FIND("]",GL_Paste!$I4559)-FIND("[",GL_Paste!$I4559)-1),"")))</f>
        <v/>
      </c>
      <c r="D4562">
        <f>IF(GL_Paste!$B4559="","",IFERROR(INDEX(DeptName,MATCH($C4562,DeptTag,0)),"UNALLOCATED"))</f>
        <v/>
      </c>
      <c r="E4562">
        <f>IF(GL_Paste!$B4559="","",IFERROR(INDEX(AcctCat,MATCH(GL_Paste!$B4559&amp;"",AcctCode,0)),"UNKNOWN"))</f>
        <v/>
      </c>
      <c r="F4562">
        <f>IF(GL_Paste!$B4559="","",IFERROR(INDEX(AcctSub,MATCH(GL_Paste!$B4559&amp;"",AcctCode,0)),"UNKNOWN"))</f>
        <v/>
      </c>
    </row>
    <row r="4563">
      <c r="A4563" s="40">
        <f>IF(GL_Paste!$B4560="","",N(GL_Paste!$H4560)-N(GL_Paste!$G4560))</f>
        <v/>
      </c>
      <c r="B4563" s="43">
        <f>IF(GL_Paste!$B4560="","",DATE(YEAR(GL_Paste!$E4560),MONTH(GL_Paste!$E4560),1))</f>
        <v/>
      </c>
      <c r="C4563">
        <f>IF(GL_Paste!$B4560="","",IF(TRIM(GL_Paste!$M4560)&lt;&gt;"",TRIM(GL_Paste!$M4560),IFERROR(MID(GL_Paste!$I4560,FIND("[",GL_Paste!$I4560)+1,FIND("]",GL_Paste!$I4560)-FIND("[",GL_Paste!$I4560)-1),"")))</f>
        <v/>
      </c>
      <c r="D4563">
        <f>IF(GL_Paste!$B4560="","",IFERROR(INDEX(DeptName,MATCH($C4563,DeptTag,0)),"UNALLOCATED"))</f>
        <v/>
      </c>
      <c r="E4563">
        <f>IF(GL_Paste!$B4560="","",IFERROR(INDEX(AcctCat,MATCH(GL_Paste!$B4560&amp;"",AcctCode,0)),"UNKNOWN"))</f>
        <v/>
      </c>
      <c r="F4563">
        <f>IF(GL_Paste!$B4560="","",IFERROR(INDEX(AcctSub,MATCH(GL_Paste!$B4560&amp;"",AcctCode,0)),"UNKNOWN"))</f>
        <v/>
      </c>
    </row>
    <row r="4564">
      <c r="A4564" s="40">
        <f>IF(GL_Paste!$B4561="","",N(GL_Paste!$H4561)-N(GL_Paste!$G4561))</f>
        <v/>
      </c>
      <c r="B4564" s="43">
        <f>IF(GL_Paste!$B4561="","",DATE(YEAR(GL_Paste!$E4561),MONTH(GL_Paste!$E4561),1))</f>
        <v/>
      </c>
      <c r="C4564">
        <f>IF(GL_Paste!$B4561="","",IF(TRIM(GL_Paste!$M4561)&lt;&gt;"",TRIM(GL_Paste!$M4561),IFERROR(MID(GL_Paste!$I4561,FIND("[",GL_Paste!$I4561)+1,FIND("]",GL_Paste!$I4561)-FIND("[",GL_Paste!$I4561)-1),"")))</f>
        <v/>
      </c>
      <c r="D4564">
        <f>IF(GL_Paste!$B4561="","",IFERROR(INDEX(DeptName,MATCH($C4564,DeptTag,0)),"UNALLOCATED"))</f>
        <v/>
      </c>
      <c r="E4564">
        <f>IF(GL_Paste!$B4561="","",IFERROR(INDEX(AcctCat,MATCH(GL_Paste!$B4561&amp;"",AcctCode,0)),"UNKNOWN"))</f>
        <v/>
      </c>
      <c r="F4564">
        <f>IF(GL_Paste!$B4561="","",IFERROR(INDEX(AcctSub,MATCH(GL_Paste!$B4561&amp;"",AcctCode,0)),"UNKNOWN"))</f>
        <v/>
      </c>
    </row>
    <row r="4565">
      <c r="A4565" s="40">
        <f>IF(GL_Paste!$B4562="","",N(GL_Paste!$H4562)-N(GL_Paste!$G4562))</f>
        <v/>
      </c>
      <c r="B4565" s="43">
        <f>IF(GL_Paste!$B4562="","",DATE(YEAR(GL_Paste!$E4562),MONTH(GL_Paste!$E4562),1))</f>
        <v/>
      </c>
      <c r="C4565">
        <f>IF(GL_Paste!$B4562="","",IF(TRIM(GL_Paste!$M4562)&lt;&gt;"",TRIM(GL_Paste!$M4562),IFERROR(MID(GL_Paste!$I4562,FIND("[",GL_Paste!$I4562)+1,FIND("]",GL_Paste!$I4562)-FIND("[",GL_Paste!$I4562)-1),"")))</f>
        <v/>
      </c>
      <c r="D4565">
        <f>IF(GL_Paste!$B4562="","",IFERROR(INDEX(DeptName,MATCH($C4565,DeptTag,0)),"UNALLOCATED"))</f>
        <v/>
      </c>
      <c r="E4565">
        <f>IF(GL_Paste!$B4562="","",IFERROR(INDEX(AcctCat,MATCH(GL_Paste!$B4562&amp;"",AcctCode,0)),"UNKNOWN"))</f>
        <v/>
      </c>
      <c r="F4565">
        <f>IF(GL_Paste!$B4562="","",IFERROR(INDEX(AcctSub,MATCH(GL_Paste!$B4562&amp;"",AcctCode,0)),"UNKNOWN"))</f>
        <v/>
      </c>
    </row>
    <row r="4566">
      <c r="A4566" s="40">
        <f>IF(GL_Paste!$B4563="","",N(GL_Paste!$H4563)-N(GL_Paste!$G4563))</f>
        <v/>
      </c>
      <c r="B4566" s="43">
        <f>IF(GL_Paste!$B4563="","",DATE(YEAR(GL_Paste!$E4563),MONTH(GL_Paste!$E4563),1))</f>
        <v/>
      </c>
      <c r="C4566">
        <f>IF(GL_Paste!$B4563="","",IF(TRIM(GL_Paste!$M4563)&lt;&gt;"",TRIM(GL_Paste!$M4563),IFERROR(MID(GL_Paste!$I4563,FIND("[",GL_Paste!$I4563)+1,FIND("]",GL_Paste!$I4563)-FIND("[",GL_Paste!$I4563)-1),"")))</f>
        <v/>
      </c>
      <c r="D4566">
        <f>IF(GL_Paste!$B4563="","",IFERROR(INDEX(DeptName,MATCH($C4566,DeptTag,0)),"UNALLOCATED"))</f>
        <v/>
      </c>
      <c r="E4566">
        <f>IF(GL_Paste!$B4563="","",IFERROR(INDEX(AcctCat,MATCH(GL_Paste!$B4563&amp;"",AcctCode,0)),"UNKNOWN"))</f>
        <v/>
      </c>
      <c r="F4566">
        <f>IF(GL_Paste!$B4563="","",IFERROR(INDEX(AcctSub,MATCH(GL_Paste!$B4563&amp;"",AcctCode,0)),"UNKNOWN"))</f>
        <v/>
      </c>
    </row>
    <row r="4567">
      <c r="A4567" s="40">
        <f>IF(GL_Paste!$B4564="","",N(GL_Paste!$H4564)-N(GL_Paste!$G4564))</f>
        <v/>
      </c>
      <c r="B4567" s="43">
        <f>IF(GL_Paste!$B4564="","",DATE(YEAR(GL_Paste!$E4564),MONTH(GL_Paste!$E4564),1))</f>
        <v/>
      </c>
      <c r="C4567">
        <f>IF(GL_Paste!$B4564="","",IF(TRIM(GL_Paste!$M4564)&lt;&gt;"",TRIM(GL_Paste!$M4564),IFERROR(MID(GL_Paste!$I4564,FIND("[",GL_Paste!$I4564)+1,FIND("]",GL_Paste!$I4564)-FIND("[",GL_Paste!$I4564)-1),"")))</f>
        <v/>
      </c>
      <c r="D4567">
        <f>IF(GL_Paste!$B4564="","",IFERROR(INDEX(DeptName,MATCH($C4567,DeptTag,0)),"UNALLOCATED"))</f>
        <v/>
      </c>
      <c r="E4567">
        <f>IF(GL_Paste!$B4564="","",IFERROR(INDEX(AcctCat,MATCH(GL_Paste!$B4564&amp;"",AcctCode,0)),"UNKNOWN"))</f>
        <v/>
      </c>
      <c r="F4567">
        <f>IF(GL_Paste!$B4564="","",IFERROR(INDEX(AcctSub,MATCH(GL_Paste!$B4564&amp;"",AcctCode,0)),"UNKNOWN"))</f>
        <v/>
      </c>
    </row>
    <row r="4568">
      <c r="A4568" s="40">
        <f>IF(GL_Paste!$B4565="","",N(GL_Paste!$H4565)-N(GL_Paste!$G4565))</f>
        <v/>
      </c>
      <c r="B4568" s="43">
        <f>IF(GL_Paste!$B4565="","",DATE(YEAR(GL_Paste!$E4565),MONTH(GL_Paste!$E4565),1))</f>
        <v/>
      </c>
      <c r="C4568">
        <f>IF(GL_Paste!$B4565="","",IF(TRIM(GL_Paste!$M4565)&lt;&gt;"",TRIM(GL_Paste!$M4565),IFERROR(MID(GL_Paste!$I4565,FIND("[",GL_Paste!$I4565)+1,FIND("]",GL_Paste!$I4565)-FIND("[",GL_Paste!$I4565)-1),"")))</f>
        <v/>
      </c>
      <c r="D4568">
        <f>IF(GL_Paste!$B4565="","",IFERROR(INDEX(DeptName,MATCH($C4568,DeptTag,0)),"UNALLOCATED"))</f>
        <v/>
      </c>
      <c r="E4568">
        <f>IF(GL_Paste!$B4565="","",IFERROR(INDEX(AcctCat,MATCH(GL_Paste!$B4565&amp;"",AcctCode,0)),"UNKNOWN"))</f>
        <v/>
      </c>
      <c r="F4568">
        <f>IF(GL_Paste!$B4565="","",IFERROR(INDEX(AcctSub,MATCH(GL_Paste!$B4565&amp;"",AcctCode,0)),"UNKNOWN"))</f>
        <v/>
      </c>
    </row>
    <row r="4569">
      <c r="A4569" s="40">
        <f>IF(GL_Paste!$B4566="","",N(GL_Paste!$H4566)-N(GL_Paste!$G4566))</f>
        <v/>
      </c>
      <c r="B4569" s="43">
        <f>IF(GL_Paste!$B4566="","",DATE(YEAR(GL_Paste!$E4566),MONTH(GL_Paste!$E4566),1))</f>
        <v/>
      </c>
      <c r="C4569">
        <f>IF(GL_Paste!$B4566="","",IF(TRIM(GL_Paste!$M4566)&lt;&gt;"",TRIM(GL_Paste!$M4566),IFERROR(MID(GL_Paste!$I4566,FIND("[",GL_Paste!$I4566)+1,FIND("]",GL_Paste!$I4566)-FIND("[",GL_Paste!$I4566)-1),"")))</f>
        <v/>
      </c>
      <c r="D4569">
        <f>IF(GL_Paste!$B4566="","",IFERROR(INDEX(DeptName,MATCH($C4569,DeptTag,0)),"UNALLOCATED"))</f>
        <v/>
      </c>
      <c r="E4569">
        <f>IF(GL_Paste!$B4566="","",IFERROR(INDEX(AcctCat,MATCH(GL_Paste!$B4566&amp;"",AcctCode,0)),"UNKNOWN"))</f>
        <v/>
      </c>
      <c r="F4569">
        <f>IF(GL_Paste!$B4566="","",IFERROR(INDEX(AcctSub,MATCH(GL_Paste!$B4566&amp;"",AcctCode,0)),"UNKNOWN"))</f>
        <v/>
      </c>
    </row>
    <row r="4570">
      <c r="A4570" s="40">
        <f>IF(GL_Paste!$B4567="","",N(GL_Paste!$H4567)-N(GL_Paste!$G4567))</f>
        <v/>
      </c>
      <c r="B4570" s="43">
        <f>IF(GL_Paste!$B4567="","",DATE(YEAR(GL_Paste!$E4567),MONTH(GL_Paste!$E4567),1))</f>
        <v/>
      </c>
      <c r="C4570">
        <f>IF(GL_Paste!$B4567="","",IF(TRIM(GL_Paste!$M4567)&lt;&gt;"",TRIM(GL_Paste!$M4567),IFERROR(MID(GL_Paste!$I4567,FIND("[",GL_Paste!$I4567)+1,FIND("]",GL_Paste!$I4567)-FIND("[",GL_Paste!$I4567)-1),"")))</f>
        <v/>
      </c>
      <c r="D4570">
        <f>IF(GL_Paste!$B4567="","",IFERROR(INDEX(DeptName,MATCH($C4570,DeptTag,0)),"UNALLOCATED"))</f>
        <v/>
      </c>
      <c r="E4570">
        <f>IF(GL_Paste!$B4567="","",IFERROR(INDEX(AcctCat,MATCH(GL_Paste!$B4567&amp;"",AcctCode,0)),"UNKNOWN"))</f>
        <v/>
      </c>
      <c r="F4570">
        <f>IF(GL_Paste!$B4567="","",IFERROR(INDEX(AcctSub,MATCH(GL_Paste!$B4567&amp;"",AcctCode,0)),"UNKNOWN"))</f>
        <v/>
      </c>
    </row>
    <row r="4571">
      <c r="A4571" s="40">
        <f>IF(GL_Paste!$B4568="","",N(GL_Paste!$H4568)-N(GL_Paste!$G4568))</f>
        <v/>
      </c>
      <c r="B4571" s="43">
        <f>IF(GL_Paste!$B4568="","",DATE(YEAR(GL_Paste!$E4568),MONTH(GL_Paste!$E4568),1))</f>
        <v/>
      </c>
      <c r="C4571">
        <f>IF(GL_Paste!$B4568="","",IF(TRIM(GL_Paste!$M4568)&lt;&gt;"",TRIM(GL_Paste!$M4568),IFERROR(MID(GL_Paste!$I4568,FIND("[",GL_Paste!$I4568)+1,FIND("]",GL_Paste!$I4568)-FIND("[",GL_Paste!$I4568)-1),"")))</f>
        <v/>
      </c>
      <c r="D4571">
        <f>IF(GL_Paste!$B4568="","",IFERROR(INDEX(DeptName,MATCH($C4571,DeptTag,0)),"UNALLOCATED"))</f>
        <v/>
      </c>
      <c r="E4571">
        <f>IF(GL_Paste!$B4568="","",IFERROR(INDEX(AcctCat,MATCH(GL_Paste!$B4568&amp;"",AcctCode,0)),"UNKNOWN"))</f>
        <v/>
      </c>
      <c r="F4571">
        <f>IF(GL_Paste!$B4568="","",IFERROR(INDEX(AcctSub,MATCH(GL_Paste!$B4568&amp;"",AcctCode,0)),"UNKNOWN"))</f>
        <v/>
      </c>
    </row>
    <row r="4572">
      <c r="A4572" s="40">
        <f>IF(GL_Paste!$B4569="","",N(GL_Paste!$H4569)-N(GL_Paste!$G4569))</f>
        <v/>
      </c>
      <c r="B4572" s="43">
        <f>IF(GL_Paste!$B4569="","",DATE(YEAR(GL_Paste!$E4569),MONTH(GL_Paste!$E4569),1))</f>
        <v/>
      </c>
      <c r="C4572">
        <f>IF(GL_Paste!$B4569="","",IF(TRIM(GL_Paste!$M4569)&lt;&gt;"",TRIM(GL_Paste!$M4569),IFERROR(MID(GL_Paste!$I4569,FIND("[",GL_Paste!$I4569)+1,FIND("]",GL_Paste!$I4569)-FIND("[",GL_Paste!$I4569)-1),"")))</f>
        <v/>
      </c>
      <c r="D4572">
        <f>IF(GL_Paste!$B4569="","",IFERROR(INDEX(DeptName,MATCH($C4572,DeptTag,0)),"UNALLOCATED"))</f>
        <v/>
      </c>
      <c r="E4572">
        <f>IF(GL_Paste!$B4569="","",IFERROR(INDEX(AcctCat,MATCH(GL_Paste!$B4569&amp;"",AcctCode,0)),"UNKNOWN"))</f>
        <v/>
      </c>
      <c r="F4572">
        <f>IF(GL_Paste!$B4569="","",IFERROR(INDEX(AcctSub,MATCH(GL_Paste!$B4569&amp;"",AcctCode,0)),"UNKNOWN"))</f>
        <v/>
      </c>
    </row>
    <row r="4573">
      <c r="A4573" s="40">
        <f>IF(GL_Paste!$B4570="","",N(GL_Paste!$H4570)-N(GL_Paste!$G4570))</f>
        <v/>
      </c>
      <c r="B4573" s="43">
        <f>IF(GL_Paste!$B4570="","",DATE(YEAR(GL_Paste!$E4570),MONTH(GL_Paste!$E4570),1))</f>
        <v/>
      </c>
      <c r="C4573">
        <f>IF(GL_Paste!$B4570="","",IF(TRIM(GL_Paste!$M4570)&lt;&gt;"",TRIM(GL_Paste!$M4570),IFERROR(MID(GL_Paste!$I4570,FIND("[",GL_Paste!$I4570)+1,FIND("]",GL_Paste!$I4570)-FIND("[",GL_Paste!$I4570)-1),"")))</f>
        <v/>
      </c>
      <c r="D4573">
        <f>IF(GL_Paste!$B4570="","",IFERROR(INDEX(DeptName,MATCH($C4573,DeptTag,0)),"UNALLOCATED"))</f>
        <v/>
      </c>
      <c r="E4573">
        <f>IF(GL_Paste!$B4570="","",IFERROR(INDEX(AcctCat,MATCH(GL_Paste!$B4570&amp;"",AcctCode,0)),"UNKNOWN"))</f>
        <v/>
      </c>
      <c r="F4573">
        <f>IF(GL_Paste!$B4570="","",IFERROR(INDEX(AcctSub,MATCH(GL_Paste!$B4570&amp;"",AcctCode,0)),"UNKNOWN"))</f>
        <v/>
      </c>
    </row>
    <row r="4574">
      <c r="A4574" s="40">
        <f>IF(GL_Paste!$B4571="","",N(GL_Paste!$H4571)-N(GL_Paste!$G4571))</f>
        <v/>
      </c>
      <c r="B4574" s="43">
        <f>IF(GL_Paste!$B4571="","",DATE(YEAR(GL_Paste!$E4571),MONTH(GL_Paste!$E4571),1))</f>
        <v/>
      </c>
      <c r="C4574">
        <f>IF(GL_Paste!$B4571="","",IF(TRIM(GL_Paste!$M4571)&lt;&gt;"",TRIM(GL_Paste!$M4571),IFERROR(MID(GL_Paste!$I4571,FIND("[",GL_Paste!$I4571)+1,FIND("]",GL_Paste!$I4571)-FIND("[",GL_Paste!$I4571)-1),"")))</f>
        <v/>
      </c>
      <c r="D4574">
        <f>IF(GL_Paste!$B4571="","",IFERROR(INDEX(DeptName,MATCH($C4574,DeptTag,0)),"UNALLOCATED"))</f>
        <v/>
      </c>
      <c r="E4574">
        <f>IF(GL_Paste!$B4571="","",IFERROR(INDEX(AcctCat,MATCH(GL_Paste!$B4571&amp;"",AcctCode,0)),"UNKNOWN"))</f>
        <v/>
      </c>
      <c r="F4574">
        <f>IF(GL_Paste!$B4571="","",IFERROR(INDEX(AcctSub,MATCH(GL_Paste!$B4571&amp;"",AcctCode,0)),"UNKNOWN"))</f>
        <v/>
      </c>
    </row>
    <row r="4575">
      <c r="A4575" s="40">
        <f>IF(GL_Paste!$B4572="","",N(GL_Paste!$H4572)-N(GL_Paste!$G4572))</f>
        <v/>
      </c>
      <c r="B4575" s="43">
        <f>IF(GL_Paste!$B4572="","",DATE(YEAR(GL_Paste!$E4572),MONTH(GL_Paste!$E4572),1))</f>
        <v/>
      </c>
      <c r="C4575">
        <f>IF(GL_Paste!$B4572="","",IF(TRIM(GL_Paste!$M4572)&lt;&gt;"",TRIM(GL_Paste!$M4572),IFERROR(MID(GL_Paste!$I4572,FIND("[",GL_Paste!$I4572)+1,FIND("]",GL_Paste!$I4572)-FIND("[",GL_Paste!$I4572)-1),"")))</f>
        <v/>
      </c>
      <c r="D4575">
        <f>IF(GL_Paste!$B4572="","",IFERROR(INDEX(DeptName,MATCH($C4575,DeptTag,0)),"UNALLOCATED"))</f>
        <v/>
      </c>
      <c r="E4575">
        <f>IF(GL_Paste!$B4572="","",IFERROR(INDEX(AcctCat,MATCH(GL_Paste!$B4572&amp;"",AcctCode,0)),"UNKNOWN"))</f>
        <v/>
      </c>
      <c r="F4575">
        <f>IF(GL_Paste!$B4572="","",IFERROR(INDEX(AcctSub,MATCH(GL_Paste!$B4572&amp;"",AcctCode,0)),"UNKNOWN"))</f>
        <v/>
      </c>
    </row>
    <row r="4576">
      <c r="A4576" s="40">
        <f>IF(GL_Paste!$B4573="","",N(GL_Paste!$H4573)-N(GL_Paste!$G4573))</f>
        <v/>
      </c>
      <c r="B4576" s="43">
        <f>IF(GL_Paste!$B4573="","",DATE(YEAR(GL_Paste!$E4573),MONTH(GL_Paste!$E4573),1))</f>
        <v/>
      </c>
      <c r="C4576">
        <f>IF(GL_Paste!$B4573="","",IF(TRIM(GL_Paste!$M4573)&lt;&gt;"",TRIM(GL_Paste!$M4573),IFERROR(MID(GL_Paste!$I4573,FIND("[",GL_Paste!$I4573)+1,FIND("]",GL_Paste!$I4573)-FIND("[",GL_Paste!$I4573)-1),"")))</f>
        <v/>
      </c>
      <c r="D4576">
        <f>IF(GL_Paste!$B4573="","",IFERROR(INDEX(DeptName,MATCH($C4576,DeptTag,0)),"UNALLOCATED"))</f>
        <v/>
      </c>
      <c r="E4576">
        <f>IF(GL_Paste!$B4573="","",IFERROR(INDEX(AcctCat,MATCH(GL_Paste!$B4573&amp;"",AcctCode,0)),"UNKNOWN"))</f>
        <v/>
      </c>
      <c r="F4576">
        <f>IF(GL_Paste!$B4573="","",IFERROR(INDEX(AcctSub,MATCH(GL_Paste!$B4573&amp;"",AcctCode,0)),"UNKNOWN"))</f>
        <v/>
      </c>
    </row>
    <row r="4577">
      <c r="A4577" s="40">
        <f>IF(GL_Paste!$B4574="","",N(GL_Paste!$H4574)-N(GL_Paste!$G4574))</f>
        <v/>
      </c>
      <c r="B4577" s="43">
        <f>IF(GL_Paste!$B4574="","",DATE(YEAR(GL_Paste!$E4574),MONTH(GL_Paste!$E4574),1))</f>
        <v/>
      </c>
      <c r="C4577">
        <f>IF(GL_Paste!$B4574="","",IF(TRIM(GL_Paste!$M4574)&lt;&gt;"",TRIM(GL_Paste!$M4574),IFERROR(MID(GL_Paste!$I4574,FIND("[",GL_Paste!$I4574)+1,FIND("]",GL_Paste!$I4574)-FIND("[",GL_Paste!$I4574)-1),"")))</f>
        <v/>
      </c>
      <c r="D4577">
        <f>IF(GL_Paste!$B4574="","",IFERROR(INDEX(DeptName,MATCH($C4577,DeptTag,0)),"UNALLOCATED"))</f>
        <v/>
      </c>
      <c r="E4577">
        <f>IF(GL_Paste!$B4574="","",IFERROR(INDEX(AcctCat,MATCH(GL_Paste!$B4574&amp;"",AcctCode,0)),"UNKNOWN"))</f>
        <v/>
      </c>
      <c r="F4577">
        <f>IF(GL_Paste!$B4574="","",IFERROR(INDEX(AcctSub,MATCH(GL_Paste!$B4574&amp;"",AcctCode,0)),"UNKNOWN"))</f>
        <v/>
      </c>
    </row>
    <row r="4578">
      <c r="A4578" s="40">
        <f>IF(GL_Paste!$B4575="","",N(GL_Paste!$H4575)-N(GL_Paste!$G4575))</f>
        <v/>
      </c>
      <c r="B4578" s="43">
        <f>IF(GL_Paste!$B4575="","",DATE(YEAR(GL_Paste!$E4575),MONTH(GL_Paste!$E4575),1))</f>
        <v/>
      </c>
      <c r="C4578">
        <f>IF(GL_Paste!$B4575="","",IF(TRIM(GL_Paste!$M4575)&lt;&gt;"",TRIM(GL_Paste!$M4575),IFERROR(MID(GL_Paste!$I4575,FIND("[",GL_Paste!$I4575)+1,FIND("]",GL_Paste!$I4575)-FIND("[",GL_Paste!$I4575)-1),"")))</f>
        <v/>
      </c>
      <c r="D4578">
        <f>IF(GL_Paste!$B4575="","",IFERROR(INDEX(DeptName,MATCH($C4578,DeptTag,0)),"UNALLOCATED"))</f>
        <v/>
      </c>
      <c r="E4578">
        <f>IF(GL_Paste!$B4575="","",IFERROR(INDEX(AcctCat,MATCH(GL_Paste!$B4575&amp;"",AcctCode,0)),"UNKNOWN"))</f>
        <v/>
      </c>
      <c r="F4578">
        <f>IF(GL_Paste!$B4575="","",IFERROR(INDEX(AcctSub,MATCH(GL_Paste!$B4575&amp;"",AcctCode,0)),"UNKNOWN"))</f>
        <v/>
      </c>
    </row>
    <row r="4579">
      <c r="A4579" s="40">
        <f>IF(GL_Paste!$B4576="","",N(GL_Paste!$H4576)-N(GL_Paste!$G4576))</f>
        <v/>
      </c>
      <c r="B4579" s="43">
        <f>IF(GL_Paste!$B4576="","",DATE(YEAR(GL_Paste!$E4576),MONTH(GL_Paste!$E4576),1))</f>
        <v/>
      </c>
      <c r="C4579">
        <f>IF(GL_Paste!$B4576="","",IF(TRIM(GL_Paste!$M4576)&lt;&gt;"",TRIM(GL_Paste!$M4576),IFERROR(MID(GL_Paste!$I4576,FIND("[",GL_Paste!$I4576)+1,FIND("]",GL_Paste!$I4576)-FIND("[",GL_Paste!$I4576)-1),"")))</f>
        <v/>
      </c>
      <c r="D4579">
        <f>IF(GL_Paste!$B4576="","",IFERROR(INDEX(DeptName,MATCH($C4579,DeptTag,0)),"UNALLOCATED"))</f>
        <v/>
      </c>
      <c r="E4579">
        <f>IF(GL_Paste!$B4576="","",IFERROR(INDEX(AcctCat,MATCH(GL_Paste!$B4576&amp;"",AcctCode,0)),"UNKNOWN"))</f>
        <v/>
      </c>
      <c r="F4579">
        <f>IF(GL_Paste!$B4576="","",IFERROR(INDEX(AcctSub,MATCH(GL_Paste!$B4576&amp;"",AcctCode,0)),"UNKNOWN"))</f>
        <v/>
      </c>
    </row>
    <row r="4580">
      <c r="A4580" s="40">
        <f>IF(GL_Paste!$B4577="","",N(GL_Paste!$H4577)-N(GL_Paste!$G4577))</f>
        <v/>
      </c>
      <c r="B4580" s="43">
        <f>IF(GL_Paste!$B4577="","",DATE(YEAR(GL_Paste!$E4577),MONTH(GL_Paste!$E4577),1))</f>
        <v/>
      </c>
      <c r="C4580">
        <f>IF(GL_Paste!$B4577="","",IF(TRIM(GL_Paste!$M4577)&lt;&gt;"",TRIM(GL_Paste!$M4577),IFERROR(MID(GL_Paste!$I4577,FIND("[",GL_Paste!$I4577)+1,FIND("]",GL_Paste!$I4577)-FIND("[",GL_Paste!$I4577)-1),"")))</f>
        <v/>
      </c>
      <c r="D4580">
        <f>IF(GL_Paste!$B4577="","",IFERROR(INDEX(DeptName,MATCH($C4580,DeptTag,0)),"UNALLOCATED"))</f>
        <v/>
      </c>
      <c r="E4580">
        <f>IF(GL_Paste!$B4577="","",IFERROR(INDEX(AcctCat,MATCH(GL_Paste!$B4577&amp;"",AcctCode,0)),"UNKNOWN"))</f>
        <v/>
      </c>
      <c r="F4580">
        <f>IF(GL_Paste!$B4577="","",IFERROR(INDEX(AcctSub,MATCH(GL_Paste!$B4577&amp;"",AcctCode,0)),"UNKNOWN"))</f>
        <v/>
      </c>
    </row>
    <row r="4581">
      <c r="A4581" s="40">
        <f>IF(GL_Paste!$B4578="","",N(GL_Paste!$H4578)-N(GL_Paste!$G4578))</f>
        <v/>
      </c>
      <c r="B4581" s="43">
        <f>IF(GL_Paste!$B4578="","",DATE(YEAR(GL_Paste!$E4578),MONTH(GL_Paste!$E4578),1))</f>
        <v/>
      </c>
      <c r="C4581">
        <f>IF(GL_Paste!$B4578="","",IF(TRIM(GL_Paste!$M4578)&lt;&gt;"",TRIM(GL_Paste!$M4578),IFERROR(MID(GL_Paste!$I4578,FIND("[",GL_Paste!$I4578)+1,FIND("]",GL_Paste!$I4578)-FIND("[",GL_Paste!$I4578)-1),"")))</f>
        <v/>
      </c>
      <c r="D4581">
        <f>IF(GL_Paste!$B4578="","",IFERROR(INDEX(DeptName,MATCH($C4581,DeptTag,0)),"UNALLOCATED"))</f>
        <v/>
      </c>
      <c r="E4581">
        <f>IF(GL_Paste!$B4578="","",IFERROR(INDEX(AcctCat,MATCH(GL_Paste!$B4578&amp;"",AcctCode,0)),"UNKNOWN"))</f>
        <v/>
      </c>
      <c r="F4581">
        <f>IF(GL_Paste!$B4578="","",IFERROR(INDEX(AcctSub,MATCH(GL_Paste!$B4578&amp;"",AcctCode,0)),"UNKNOWN"))</f>
        <v/>
      </c>
    </row>
    <row r="4582">
      <c r="A4582" s="40">
        <f>IF(GL_Paste!$B4579="","",N(GL_Paste!$H4579)-N(GL_Paste!$G4579))</f>
        <v/>
      </c>
      <c r="B4582" s="43">
        <f>IF(GL_Paste!$B4579="","",DATE(YEAR(GL_Paste!$E4579),MONTH(GL_Paste!$E4579),1))</f>
        <v/>
      </c>
      <c r="C4582">
        <f>IF(GL_Paste!$B4579="","",IF(TRIM(GL_Paste!$M4579)&lt;&gt;"",TRIM(GL_Paste!$M4579),IFERROR(MID(GL_Paste!$I4579,FIND("[",GL_Paste!$I4579)+1,FIND("]",GL_Paste!$I4579)-FIND("[",GL_Paste!$I4579)-1),"")))</f>
        <v/>
      </c>
      <c r="D4582">
        <f>IF(GL_Paste!$B4579="","",IFERROR(INDEX(DeptName,MATCH($C4582,DeptTag,0)),"UNALLOCATED"))</f>
        <v/>
      </c>
      <c r="E4582">
        <f>IF(GL_Paste!$B4579="","",IFERROR(INDEX(AcctCat,MATCH(GL_Paste!$B4579&amp;"",AcctCode,0)),"UNKNOWN"))</f>
        <v/>
      </c>
      <c r="F4582">
        <f>IF(GL_Paste!$B4579="","",IFERROR(INDEX(AcctSub,MATCH(GL_Paste!$B4579&amp;"",AcctCode,0)),"UNKNOWN"))</f>
        <v/>
      </c>
    </row>
    <row r="4583">
      <c r="A4583" s="40">
        <f>IF(GL_Paste!$B4580="","",N(GL_Paste!$H4580)-N(GL_Paste!$G4580))</f>
        <v/>
      </c>
      <c r="B4583" s="43">
        <f>IF(GL_Paste!$B4580="","",DATE(YEAR(GL_Paste!$E4580),MONTH(GL_Paste!$E4580),1))</f>
        <v/>
      </c>
      <c r="C4583">
        <f>IF(GL_Paste!$B4580="","",IF(TRIM(GL_Paste!$M4580)&lt;&gt;"",TRIM(GL_Paste!$M4580),IFERROR(MID(GL_Paste!$I4580,FIND("[",GL_Paste!$I4580)+1,FIND("]",GL_Paste!$I4580)-FIND("[",GL_Paste!$I4580)-1),"")))</f>
        <v/>
      </c>
      <c r="D4583">
        <f>IF(GL_Paste!$B4580="","",IFERROR(INDEX(DeptName,MATCH($C4583,DeptTag,0)),"UNALLOCATED"))</f>
        <v/>
      </c>
      <c r="E4583">
        <f>IF(GL_Paste!$B4580="","",IFERROR(INDEX(AcctCat,MATCH(GL_Paste!$B4580&amp;"",AcctCode,0)),"UNKNOWN"))</f>
        <v/>
      </c>
      <c r="F4583">
        <f>IF(GL_Paste!$B4580="","",IFERROR(INDEX(AcctSub,MATCH(GL_Paste!$B4580&amp;"",AcctCode,0)),"UNKNOWN"))</f>
        <v/>
      </c>
    </row>
    <row r="4584">
      <c r="A4584" s="40">
        <f>IF(GL_Paste!$B4581="","",N(GL_Paste!$H4581)-N(GL_Paste!$G4581))</f>
        <v/>
      </c>
      <c r="B4584" s="43">
        <f>IF(GL_Paste!$B4581="","",DATE(YEAR(GL_Paste!$E4581),MONTH(GL_Paste!$E4581),1))</f>
        <v/>
      </c>
      <c r="C4584">
        <f>IF(GL_Paste!$B4581="","",IF(TRIM(GL_Paste!$M4581)&lt;&gt;"",TRIM(GL_Paste!$M4581),IFERROR(MID(GL_Paste!$I4581,FIND("[",GL_Paste!$I4581)+1,FIND("]",GL_Paste!$I4581)-FIND("[",GL_Paste!$I4581)-1),"")))</f>
        <v/>
      </c>
      <c r="D4584">
        <f>IF(GL_Paste!$B4581="","",IFERROR(INDEX(DeptName,MATCH($C4584,DeptTag,0)),"UNALLOCATED"))</f>
        <v/>
      </c>
      <c r="E4584">
        <f>IF(GL_Paste!$B4581="","",IFERROR(INDEX(AcctCat,MATCH(GL_Paste!$B4581&amp;"",AcctCode,0)),"UNKNOWN"))</f>
        <v/>
      </c>
      <c r="F4584">
        <f>IF(GL_Paste!$B4581="","",IFERROR(INDEX(AcctSub,MATCH(GL_Paste!$B4581&amp;"",AcctCode,0)),"UNKNOWN"))</f>
        <v/>
      </c>
    </row>
    <row r="4585">
      <c r="A4585" s="40">
        <f>IF(GL_Paste!$B4582="","",N(GL_Paste!$H4582)-N(GL_Paste!$G4582))</f>
        <v/>
      </c>
      <c r="B4585" s="43">
        <f>IF(GL_Paste!$B4582="","",DATE(YEAR(GL_Paste!$E4582),MONTH(GL_Paste!$E4582),1))</f>
        <v/>
      </c>
      <c r="C4585">
        <f>IF(GL_Paste!$B4582="","",IF(TRIM(GL_Paste!$M4582)&lt;&gt;"",TRIM(GL_Paste!$M4582),IFERROR(MID(GL_Paste!$I4582,FIND("[",GL_Paste!$I4582)+1,FIND("]",GL_Paste!$I4582)-FIND("[",GL_Paste!$I4582)-1),"")))</f>
        <v/>
      </c>
      <c r="D4585">
        <f>IF(GL_Paste!$B4582="","",IFERROR(INDEX(DeptName,MATCH($C4585,DeptTag,0)),"UNALLOCATED"))</f>
        <v/>
      </c>
      <c r="E4585">
        <f>IF(GL_Paste!$B4582="","",IFERROR(INDEX(AcctCat,MATCH(GL_Paste!$B4582&amp;"",AcctCode,0)),"UNKNOWN"))</f>
        <v/>
      </c>
      <c r="F4585">
        <f>IF(GL_Paste!$B4582="","",IFERROR(INDEX(AcctSub,MATCH(GL_Paste!$B4582&amp;"",AcctCode,0)),"UNKNOWN"))</f>
        <v/>
      </c>
    </row>
    <row r="4586">
      <c r="A4586" s="40">
        <f>IF(GL_Paste!$B4583="","",N(GL_Paste!$H4583)-N(GL_Paste!$G4583))</f>
        <v/>
      </c>
      <c r="B4586" s="43">
        <f>IF(GL_Paste!$B4583="","",DATE(YEAR(GL_Paste!$E4583),MONTH(GL_Paste!$E4583),1))</f>
        <v/>
      </c>
      <c r="C4586">
        <f>IF(GL_Paste!$B4583="","",IF(TRIM(GL_Paste!$M4583)&lt;&gt;"",TRIM(GL_Paste!$M4583),IFERROR(MID(GL_Paste!$I4583,FIND("[",GL_Paste!$I4583)+1,FIND("]",GL_Paste!$I4583)-FIND("[",GL_Paste!$I4583)-1),"")))</f>
        <v/>
      </c>
      <c r="D4586">
        <f>IF(GL_Paste!$B4583="","",IFERROR(INDEX(DeptName,MATCH($C4586,DeptTag,0)),"UNALLOCATED"))</f>
        <v/>
      </c>
      <c r="E4586">
        <f>IF(GL_Paste!$B4583="","",IFERROR(INDEX(AcctCat,MATCH(GL_Paste!$B4583&amp;"",AcctCode,0)),"UNKNOWN"))</f>
        <v/>
      </c>
      <c r="F4586">
        <f>IF(GL_Paste!$B4583="","",IFERROR(INDEX(AcctSub,MATCH(GL_Paste!$B4583&amp;"",AcctCode,0)),"UNKNOWN"))</f>
        <v/>
      </c>
    </row>
    <row r="4587">
      <c r="A4587" s="40">
        <f>IF(GL_Paste!$B4584="","",N(GL_Paste!$H4584)-N(GL_Paste!$G4584))</f>
        <v/>
      </c>
      <c r="B4587" s="43">
        <f>IF(GL_Paste!$B4584="","",DATE(YEAR(GL_Paste!$E4584),MONTH(GL_Paste!$E4584),1))</f>
        <v/>
      </c>
      <c r="C4587">
        <f>IF(GL_Paste!$B4584="","",IF(TRIM(GL_Paste!$M4584)&lt;&gt;"",TRIM(GL_Paste!$M4584),IFERROR(MID(GL_Paste!$I4584,FIND("[",GL_Paste!$I4584)+1,FIND("]",GL_Paste!$I4584)-FIND("[",GL_Paste!$I4584)-1),"")))</f>
        <v/>
      </c>
      <c r="D4587">
        <f>IF(GL_Paste!$B4584="","",IFERROR(INDEX(DeptName,MATCH($C4587,DeptTag,0)),"UNALLOCATED"))</f>
        <v/>
      </c>
      <c r="E4587">
        <f>IF(GL_Paste!$B4584="","",IFERROR(INDEX(AcctCat,MATCH(GL_Paste!$B4584&amp;"",AcctCode,0)),"UNKNOWN"))</f>
        <v/>
      </c>
      <c r="F4587">
        <f>IF(GL_Paste!$B4584="","",IFERROR(INDEX(AcctSub,MATCH(GL_Paste!$B4584&amp;"",AcctCode,0)),"UNKNOWN"))</f>
        <v/>
      </c>
    </row>
    <row r="4588">
      <c r="A4588" s="40">
        <f>IF(GL_Paste!$B4585="","",N(GL_Paste!$H4585)-N(GL_Paste!$G4585))</f>
        <v/>
      </c>
      <c r="B4588" s="43">
        <f>IF(GL_Paste!$B4585="","",DATE(YEAR(GL_Paste!$E4585),MONTH(GL_Paste!$E4585),1))</f>
        <v/>
      </c>
      <c r="C4588">
        <f>IF(GL_Paste!$B4585="","",IF(TRIM(GL_Paste!$M4585)&lt;&gt;"",TRIM(GL_Paste!$M4585),IFERROR(MID(GL_Paste!$I4585,FIND("[",GL_Paste!$I4585)+1,FIND("]",GL_Paste!$I4585)-FIND("[",GL_Paste!$I4585)-1),"")))</f>
        <v/>
      </c>
      <c r="D4588">
        <f>IF(GL_Paste!$B4585="","",IFERROR(INDEX(DeptName,MATCH($C4588,DeptTag,0)),"UNALLOCATED"))</f>
        <v/>
      </c>
      <c r="E4588">
        <f>IF(GL_Paste!$B4585="","",IFERROR(INDEX(AcctCat,MATCH(GL_Paste!$B4585&amp;"",AcctCode,0)),"UNKNOWN"))</f>
        <v/>
      </c>
      <c r="F4588">
        <f>IF(GL_Paste!$B4585="","",IFERROR(INDEX(AcctSub,MATCH(GL_Paste!$B4585&amp;"",AcctCode,0)),"UNKNOWN"))</f>
        <v/>
      </c>
    </row>
    <row r="4589">
      <c r="A4589" s="40">
        <f>IF(GL_Paste!$B4586="","",N(GL_Paste!$H4586)-N(GL_Paste!$G4586))</f>
        <v/>
      </c>
      <c r="B4589" s="43">
        <f>IF(GL_Paste!$B4586="","",DATE(YEAR(GL_Paste!$E4586),MONTH(GL_Paste!$E4586),1))</f>
        <v/>
      </c>
      <c r="C4589">
        <f>IF(GL_Paste!$B4586="","",IF(TRIM(GL_Paste!$M4586)&lt;&gt;"",TRIM(GL_Paste!$M4586),IFERROR(MID(GL_Paste!$I4586,FIND("[",GL_Paste!$I4586)+1,FIND("]",GL_Paste!$I4586)-FIND("[",GL_Paste!$I4586)-1),"")))</f>
        <v/>
      </c>
      <c r="D4589">
        <f>IF(GL_Paste!$B4586="","",IFERROR(INDEX(DeptName,MATCH($C4589,DeptTag,0)),"UNALLOCATED"))</f>
        <v/>
      </c>
      <c r="E4589">
        <f>IF(GL_Paste!$B4586="","",IFERROR(INDEX(AcctCat,MATCH(GL_Paste!$B4586&amp;"",AcctCode,0)),"UNKNOWN"))</f>
        <v/>
      </c>
      <c r="F4589">
        <f>IF(GL_Paste!$B4586="","",IFERROR(INDEX(AcctSub,MATCH(GL_Paste!$B4586&amp;"",AcctCode,0)),"UNKNOWN"))</f>
        <v/>
      </c>
    </row>
    <row r="4590">
      <c r="A4590" s="40">
        <f>IF(GL_Paste!$B4587="","",N(GL_Paste!$H4587)-N(GL_Paste!$G4587))</f>
        <v/>
      </c>
      <c r="B4590" s="43">
        <f>IF(GL_Paste!$B4587="","",DATE(YEAR(GL_Paste!$E4587),MONTH(GL_Paste!$E4587),1))</f>
        <v/>
      </c>
      <c r="C4590">
        <f>IF(GL_Paste!$B4587="","",IF(TRIM(GL_Paste!$M4587)&lt;&gt;"",TRIM(GL_Paste!$M4587),IFERROR(MID(GL_Paste!$I4587,FIND("[",GL_Paste!$I4587)+1,FIND("]",GL_Paste!$I4587)-FIND("[",GL_Paste!$I4587)-1),"")))</f>
        <v/>
      </c>
      <c r="D4590">
        <f>IF(GL_Paste!$B4587="","",IFERROR(INDEX(DeptName,MATCH($C4590,DeptTag,0)),"UNALLOCATED"))</f>
        <v/>
      </c>
      <c r="E4590">
        <f>IF(GL_Paste!$B4587="","",IFERROR(INDEX(AcctCat,MATCH(GL_Paste!$B4587&amp;"",AcctCode,0)),"UNKNOWN"))</f>
        <v/>
      </c>
      <c r="F4590">
        <f>IF(GL_Paste!$B4587="","",IFERROR(INDEX(AcctSub,MATCH(GL_Paste!$B4587&amp;"",AcctCode,0)),"UNKNOWN"))</f>
        <v/>
      </c>
    </row>
    <row r="4591">
      <c r="A4591" s="40">
        <f>IF(GL_Paste!$B4588="","",N(GL_Paste!$H4588)-N(GL_Paste!$G4588))</f>
        <v/>
      </c>
      <c r="B4591" s="43">
        <f>IF(GL_Paste!$B4588="","",DATE(YEAR(GL_Paste!$E4588),MONTH(GL_Paste!$E4588),1))</f>
        <v/>
      </c>
      <c r="C4591">
        <f>IF(GL_Paste!$B4588="","",IF(TRIM(GL_Paste!$M4588)&lt;&gt;"",TRIM(GL_Paste!$M4588),IFERROR(MID(GL_Paste!$I4588,FIND("[",GL_Paste!$I4588)+1,FIND("]",GL_Paste!$I4588)-FIND("[",GL_Paste!$I4588)-1),"")))</f>
        <v/>
      </c>
      <c r="D4591">
        <f>IF(GL_Paste!$B4588="","",IFERROR(INDEX(DeptName,MATCH($C4591,DeptTag,0)),"UNALLOCATED"))</f>
        <v/>
      </c>
      <c r="E4591">
        <f>IF(GL_Paste!$B4588="","",IFERROR(INDEX(AcctCat,MATCH(GL_Paste!$B4588&amp;"",AcctCode,0)),"UNKNOWN"))</f>
        <v/>
      </c>
      <c r="F4591">
        <f>IF(GL_Paste!$B4588="","",IFERROR(INDEX(AcctSub,MATCH(GL_Paste!$B4588&amp;"",AcctCode,0)),"UNKNOWN"))</f>
        <v/>
      </c>
    </row>
    <row r="4592">
      <c r="A4592" s="40">
        <f>IF(GL_Paste!$B4589="","",N(GL_Paste!$H4589)-N(GL_Paste!$G4589))</f>
        <v/>
      </c>
      <c r="B4592" s="43">
        <f>IF(GL_Paste!$B4589="","",DATE(YEAR(GL_Paste!$E4589),MONTH(GL_Paste!$E4589),1))</f>
        <v/>
      </c>
      <c r="C4592">
        <f>IF(GL_Paste!$B4589="","",IF(TRIM(GL_Paste!$M4589)&lt;&gt;"",TRIM(GL_Paste!$M4589),IFERROR(MID(GL_Paste!$I4589,FIND("[",GL_Paste!$I4589)+1,FIND("]",GL_Paste!$I4589)-FIND("[",GL_Paste!$I4589)-1),"")))</f>
        <v/>
      </c>
      <c r="D4592">
        <f>IF(GL_Paste!$B4589="","",IFERROR(INDEX(DeptName,MATCH($C4592,DeptTag,0)),"UNALLOCATED"))</f>
        <v/>
      </c>
      <c r="E4592">
        <f>IF(GL_Paste!$B4589="","",IFERROR(INDEX(AcctCat,MATCH(GL_Paste!$B4589&amp;"",AcctCode,0)),"UNKNOWN"))</f>
        <v/>
      </c>
      <c r="F4592">
        <f>IF(GL_Paste!$B4589="","",IFERROR(INDEX(AcctSub,MATCH(GL_Paste!$B4589&amp;"",AcctCode,0)),"UNKNOWN"))</f>
        <v/>
      </c>
    </row>
    <row r="4593">
      <c r="A4593" s="40">
        <f>IF(GL_Paste!$B4590="","",N(GL_Paste!$H4590)-N(GL_Paste!$G4590))</f>
        <v/>
      </c>
      <c r="B4593" s="43">
        <f>IF(GL_Paste!$B4590="","",DATE(YEAR(GL_Paste!$E4590),MONTH(GL_Paste!$E4590),1))</f>
        <v/>
      </c>
      <c r="C4593">
        <f>IF(GL_Paste!$B4590="","",IF(TRIM(GL_Paste!$M4590)&lt;&gt;"",TRIM(GL_Paste!$M4590),IFERROR(MID(GL_Paste!$I4590,FIND("[",GL_Paste!$I4590)+1,FIND("]",GL_Paste!$I4590)-FIND("[",GL_Paste!$I4590)-1),"")))</f>
        <v/>
      </c>
      <c r="D4593">
        <f>IF(GL_Paste!$B4590="","",IFERROR(INDEX(DeptName,MATCH($C4593,DeptTag,0)),"UNALLOCATED"))</f>
        <v/>
      </c>
      <c r="E4593">
        <f>IF(GL_Paste!$B4590="","",IFERROR(INDEX(AcctCat,MATCH(GL_Paste!$B4590&amp;"",AcctCode,0)),"UNKNOWN"))</f>
        <v/>
      </c>
      <c r="F4593">
        <f>IF(GL_Paste!$B4590="","",IFERROR(INDEX(AcctSub,MATCH(GL_Paste!$B4590&amp;"",AcctCode,0)),"UNKNOWN"))</f>
        <v/>
      </c>
    </row>
    <row r="4594">
      <c r="A4594" s="40">
        <f>IF(GL_Paste!$B4591="","",N(GL_Paste!$H4591)-N(GL_Paste!$G4591))</f>
        <v/>
      </c>
      <c r="B4594" s="43">
        <f>IF(GL_Paste!$B4591="","",DATE(YEAR(GL_Paste!$E4591),MONTH(GL_Paste!$E4591),1))</f>
        <v/>
      </c>
      <c r="C4594">
        <f>IF(GL_Paste!$B4591="","",IF(TRIM(GL_Paste!$M4591)&lt;&gt;"",TRIM(GL_Paste!$M4591),IFERROR(MID(GL_Paste!$I4591,FIND("[",GL_Paste!$I4591)+1,FIND("]",GL_Paste!$I4591)-FIND("[",GL_Paste!$I4591)-1),"")))</f>
        <v/>
      </c>
      <c r="D4594">
        <f>IF(GL_Paste!$B4591="","",IFERROR(INDEX(DeptName,MATCH($C4594,DeptTag,0)),"UNALLOCATED"))</f>
        <v/>
      </c>
      <c r="E4594">
        <f>IF(GL_Paste!$B4591="","",IFERROR(INDEX(AcctCat,MATCH(GL_Paste!$B4591&amp;"",AcctCode,0)),"UNKNOWN"))</f>
        <v/>
      </c>
      <c r="F4594">
        <f>IF(GL_Paste!$B4591="","",IFERROR(INDEX(AcctSub,MATCH(GL_Paste!$B4591&amp;"",AcctCode,0)),"UNKNOWN"))</f>
        <v/>
      </c>
    </row>
    <row r="4595">
      <c r="A4595" s="40">
        <f>IF(GL_Paste!$B4592="","",N(GL_Paste!$H4592)-N(GL_Paste!$G4592))</f>
        <v/>
      </c>
      <c r="B4595" s="43">
        <f>IF(GL_Paste!$B4592="","",DATE(YEAR(GL_Paste!$E4592),MONTH(GL_Paste!$E4592),1))</f>
        <v/>
      </c>
      <c r="C4595">
        <f>IF(GL_Paste!$B4592="","",IF(TRIM(GL_Paste!$M4592)&lt;&gt;"",TRIM(GL_Paste!$M4592),IFERROR(MID(GL_Paste!$I4592,FIND("[",GL_Paste!$I4592)+1,FIND("]",GL_Paste!$I4592)-FIND("[",GL_Paste!$I4592)-1),"")))</f>
        <v/>
      </c>
      <c r="D4595">
        <f>IF(GL_Paste!$B4592="","",IFERROR(INDEX(DeptName,MATCH($C4595,DeptTag,0)),"UNALLOCATED"))</f>
        <v/>
      </c>
      <c r="E4595">
        <f>IF(GL_Paste!$B4592="","",IFERROR(INDEX(AcctCat,MATCH(GL_Paste!$B4592&amp;"",AcctCode,0)),"UNKNOWN"))</f>
        <v/>
      </c>
      <c r="F4595">
        <f>IF(GL_Paste!$B4592="","",IFERROR(INDEX(AcctSub,MATCH(GL_Paste!$B4592&amp;"",AcctCode,0)),"UNKNOWN"))</f>
        <v/>
      </c>
    </row>
    <row r="4596">
      <c r="A4596" s="40">
        <f>IF(GL_Paste!$B4593="","",N(GL_Paste!$H4593)-N(GL_Paste!$G4593))</f>
        <v/>
      </c>
      <c r="B4596" s="43">
        <f>IF(GL_Paste!$B4593="","",DATE(YEAR(GL_Paste!$E4593),MONTH(GL_Paste!$E4593),1))</f>
        <v/>
      </c>
      <c r="C4596">
        <f>IF(GL_Paste!$B4593="","",IF(TRIM(GL_Paste!$M4593)&lt;&gt;"",TRIM(GL_Paste!$M4593),IFERROR(MID(GL_Paste!$I4593,FIND("[",GL_Paste!$I4593)+1,FIND("]",GL_Paste!$I4593)-FIND("[",GL_Paste!$I4593)-1),"")))</f>
        <v/>
      </c>
      <c r="D4596">
        <f>IF(GL_Paste!$B4593="","",IFERROR(INDEX(DeptName,MATCH($C4596,DeptTag,0)),"UNALLOCATED"))</f>
        <v/>
      </c>
      <c r="E4596">
        <f>IF(GL_Paste!$B4593="","",IFERROR(INDEX(AcctCat,MATCH(GL_Paste!$B4593&amp;"",AcctCode,0)),"UNKNOWN"))</f>
        <v/>
      </c>
      <c r="F4596">
        <f>IF(GL_Paste!$B4593="","",IFERROR(INDEX(AcctSub,MATCH(GL_Paste!$B4593&amp;"",AcctCode,0)),"UNKNOWN"))</f>
        <v/>
      </c>
    </row>
    <row r="4597">
      <c r="A4597" s="40">
        <f>IF(GL_Paste!$B4594="","",N(GL_Paste!$H4594)-N(GL_Paste!$G4594))</f>
        <v/>
      </c>
      <c r="B4597" s="43">
        <f>IF(GL_Paste!$B4594="","",DATE(YEAR(GL_Paste!$E4594),MONTH(GL_Paste!$E4594),1))</f>
        <v/>
      </c>
      <c r="C4597">
        <f>IF(GL_Paste!$B4594="","",IF(TRIM(GL_Paste!$M4594)&lt;&gt;"",TRIM(GL_Paste!$M4594),IFERROR(MID(GL_Paste!$I4594,FIND("[",GL_Paste!$I4594)+1,FIND("]",GL_Paste!$I4594)-FIND("[",GL_Paste!$I4594)-1),"")))</f>
        <v/>
      </c>
      <c r="D4597">
        <f>IF(GL_Paste!$B4594="","",IFERROR(INDEX(DeptName,MATCH($C4597,DeptTag,0)),"UNALLOCATED"))</f>
        <v/>
      </c>
      <c r="E4597">
        <f>IF(GL_Paste!$B4594="","",IFERROR(INDEX(AcctCat,MATCH(GL_Paste!$B4594&amp;"",AcctCode,0)),"UNKNOWN"))</f>
        <v/>
      </c>
      <c r="F4597">
        <f>IF(GL_Paste!$B4594="","",IFERROR(INDEX(AcctSub,MATCH(GL_Paste!$B4594&amp;"",AcctCode,0)),"UNKNOWN"))</f>
        <v/>
      </c>
    </row>
    <row r="4598">
      <c r="A4598" s="40">
        <f>IF(GL_Paste!$B4595="","",N(GL_Paste!$H4595)-N(GL_Paste!$G4595))</f>
        <v/>
      </c>
      <c r="B4598" s="43">
        <f>IF(GL_Paste!$B4595="","",DATE(YEAR(GL_Paste!$E4595),MONTH(GL_Paste!$E4595),1))</f>
        <v/>
      </c>
      <c r="C4598">
        <f>IF(GL_Paste!$B4595="","",IF(TRIM(GL_Paste!$M4595)&lt;&gt;"",TRIM(GL_Paste!$M4595),IFERROR(MID(GL_Paste!$I4595,FIND("[",GL_Paste!$I4595)+1,FIND("]",GL_Paste!$I4595)-FIND("[",GL_Paste!$I4595)-1),"")))</f>
        <v/>
      </c>
      <c r="D4598">
        <f>IF(GL_Paste!$B4595="","",IFERROR(INDEX(DeptName,MATCH($C4598,DeptTag,0)),"UNALLOCATED"))</f>
        <v/>
      </c>
      <c r="E4598">
        <f>IF(GL_Paste!$B4595="","",IFERROR(INDEX(AcctCat,MATCH(GL_Paste!$B4595&amp;"",AcctCode,0)),"UNKNOWN"))</f>
        <v/>
      </c>
      <c r="F4598">
        <f>IF(GL_Paste!$B4595="","",IFERROR(INDEX(AcctSub,MATCH(GL_Paste!$B4595&amp;"",AcctCode,0)),"UNKNOWN"))</f>
        <v/>
      </c>
    </row>
    <row r="4599">
      <c r="A4599" s="40">
        <f>IF(GL_Paste!$B4596="","",N(GL_Paste!$H4596)-N(GL_Paste!$G4596))</f>
        <v/>
      </c>
      <c r="B4599" s="43">
        <f>IF(GL_Paste!$B4596="","",DATE(YEAR(GL_Paste!$E4596),MONTH(GL_Paste!$E4596),1))</f>
        <v/>
      </c>
      <c r="C4599">
        <f>IF(GL_Paste!$B4596="","",IF(TRIM(GL_Paste!$M4596)&lt;&gt;"",TRIM(GL_Paste!$M4596),IFERROR(MID(GL_Paste!$I4596,FIND("[",GL_Paste!$I4596)+1,FIND("]",GL_Paste!$I4596)-FIND("[",GL_Paste!$I4596)-1),"")))</f>
        <v/>
      </c>
      <c r="D4599">
        <f>IF(GL_Paste!$B4596="","",IFERROR(INDEX(DeptName,MATCH($C4599,DeptTag,0)),"UNALLOCATED"))</f>
        <v/>
      </c>
      <c r="E4599">
        <f>IF(GL_Paste!$B4596="","",IFERROR(INDEX(AcctCat,MATCH(GL_Paste!$B4596&amp;"",AcctCode,0)),"UNKNOWN"))</f>
        <v/>
      </c>
      <c r="F4599">
        <f>IF(GL_Paste!$B4596="","",IFERROR(INDEX(AcctSub,MATCH(GL_Paste!$B4596&amp;"",AcctCode,0)),"UNKNOWN"))</f>
        <v/>
      </c>
    </row>
    <row r="4600">
      <c r="A4600" s="40">
        <f>IF(GL_Paste!$B4597="","",N(GL_Paste!$H4597)-N(GL_Paste!$G4597))</f>
        <v/>
      </c>
      <c r="B4600" s="43">
        <f>IF(GL_Paste!$B4597="","",DATE(YEAR(GL_Paste!$E4597),MONTH(GL_Paste!$E4597),1))</f>
        <v/>
      </c>
      <c r="C4600">
        <f>IF(GL_Paste!$B4597="","",IF(TRIM(GL_Paste!$M4597)&lt;&gt;"",TRIM(GL_Paste!$M4597),IFERROR(MID(GL_Paste!$I4597,FIND("[",GL_Paste!$I4597)+1,FIND("]",GL_Paste!$I4597)-FIND("[",GL_Paste!$I4597)-1),"")))</f>
        <v/>
      </c>
      <c r="D4600">
        <f>IF(GL_Paste!$B4597="","",IFERROR(INDEX(DeptName,MATCH($C4600,DeptTag,0)),"UNALLOCATED"))</f>
        <v/>
      </c>
      <c r="E4600">
        <f>IF(GL_Paste!$B4597="","",IFERROR(INDEX(AcctCat,MATCH(GL_Paste!$B4597&amp;"",AcctCode,0)),"UNKNOWN"))</f>
        <v/>
      </c>
      <c r="F4600">
        <f>IF(GL_Paste!$B4597="","",IFERROR(INDEX(AcctSub,MATCH(GL_Paste!$B4597&amp;"",AcctCode,0)),"UNKNOWN"))</f>
        <v/>
      </c>
    </row>
    <row r="4601">
      <c r="A4601" s="40">
        <f>IF(GL_Paste!$B4598="","",N(GL_Paste!$H4598)-N(GL_Paste!$G4598))</f>
        <v/>
      </c>
      <c r="B4601" s="43">
        <f>IF(GL_Paste!$B4598="","",DATE(YEAR(GL_Paste!$E4598),MONTH(GL_Paste!$E4598),1))</f>
        <v/>
      </c>
      <c r="C4601">
        <f>IF(GL_Paste!$B4598="","",IF(TRIM(GL_Paste!$M4598)&lt;&gt;"",TRIM(GL_Paste!$M4598),IFERROR(MID(GL_Paste!$I4598,FIND("[",GL_Paste!$I4598)+1,FIND("]",GL_Paste!$I4598)-FIND("[",GL_Paste!$I4598)-1),"")))</f>
        <v/>
      </c>
      <c r="D4601">
        <f>IF(GL_Paste!$B4598="","",IFERROR(INDEX(DeptName,MATCH($C4601,DeptTag,0)),"UNALLOCATED"))</f>
        <v/>
      </c>
      <c r="E4601">
        <f>IF(GL_Paste!$B4598="","",IFERROR(INDEX(AcctCat,MATCH(GL_Paste!$B4598&amp;"",AcctCode,0)),"UNKNOWN"))</f>
        <v/>
      </c>
      <c r="F4601">
        <f>IF(GL_Paste!$B4598="","",IFERROR(INDEX(AcctSub,MATCH(GL_Paste!$B4598&amp;"",AcctCode,0)),"UNKNOWN"))</f>
        <v/>
      </c>
    </row>
    <row r="4602">
      <c r="A4602" s="40">
        <f>IF(GL_Paste!$B4599="","",N(GL_Paste!$H4599)-N(GL_Paste!$G4599))</f>
        <v/>
      </c>
      <c r="B4602" s="43">
        <f>IF(GL_Paste!$B4599="","",DATE(YEAR(GL_Paste!$E4599),MONTH(GL_Paste!$E4599),1))</f>
        <v/>
      </c>
      <c r="C4602">
        <f>IF(GL_Paste!$B4599="","",IF(TRIM(GL_Paste!$M4599)&lt;&gt;"",TRIM(GL_Paste!$M4599),IFERROR(MID(GL_Paste!$I4599,FIND("[",GL_Paste!$I4599)+1,FIND("]",GL_Paste!$I4599)-FIND("[",GL_Paste!$I4599)-1),"")))</f>
        <v/>
      </c>
      <c r="D4602">
        <f>IF(GL_Paste!$B4599="","",IFERROR(INDEX(DeptName,MATCH($C4602,DeptTag,0)),"UNALLOCATED"))</f>
        <v/>
      </c>
      <c r="E4602">
        <f>IF(GL_Paste!$B4599="","",IFERROR(INDEX(AcctCat,MATCH(GL_Paste!$B4599&amp;"",AcctCode,0)),"UNKNOWN"))</f>
        <v/>
      </c>
      <c r="F4602">
        <f>IF(GL_Paste!$B4599="","",IFERROR(INDEX(AcctSub,MATCH(GL_Paste!$B4599&amp;"",AcctCode,0)),"UNKNOWN"))</f>
        <v/>
      </c>
    </row>
    <row r="4603">
      <c r="A4603" s="40">
        <f>IF(GL_Paste!$B4600="","",N(GL_Paste!$H4600)-N(GL_Paste!$G4600))</f>
        <v/>
      </c>
      <c r="B4603" s="43">
        <f>IF(GL_Paste!$B4600="","",DATE(YEAR(GL_Paste!$E4600),MONTH(GL_Paste!$E4600),1))</f>
        <v/>
      </c>
      <c r="C4603">
        <f>IF(GL_Paste!$B4600="","",IF(TRIM(GL_Paste!$M4600)&lt;&gt;"",TRIM(GL_Paste!$M4600),IFERROR(MID(GL_Paste!$I4600,FIND("[",GL_Paste!$I4600)+1,FIND("]",GL_Paste!$I4600)-FIND("[",GL_Paste!$I4600)-1),"")))</f>
        <v/>
      </c>
      <c r="D4603">
        <f>IF(GL_Paste!$B4600="","",IFERROR(INDEX(DeptName,MATCH($C4603,DeptTag,0)),"UNALLOCATED"))</f>
        <v/>
      </c>
      <c r="E4603">
        <f>IF(GL_Paste!$B4600="","",IFERROR(INDEX(AcctCat,MATCH(GL_Paste!$B4600&amp;"",AcctCode,0)),"UNKNOWN"))</f>
        <v/>
      </c>
      <c r="F4603">
        <f>IF(GL_Paste!$B4600="","",IFERROR(INDEX(AcctSub,MATCH(GL_Paste!$B4600&amp;"",AcctCode,0)),"UNKNOWN"))</f>
        <v/>
      </c>
    </row>
    <row r="4604">
      <c r="A4604" s="40">
        <f>IF(GL_Paste!$B4601="","",N(GL_Paste!$H4601)-N(GL_Paste!$G4601))</f>
        <v/>
      </c>
      <c r="B4604" s="43">
        <f>IF(GL_Paste!$B4601="","",DATE(YEAR(GL_Paste!$E4601),MONTH(GL_Paste!$E4601),1))</f>
        <v/>
      </c>
      <c r="C4604">
        <f>IF(GL_Paste!$B4601="","",IF(TRIM(GL_Paste!$M4601)&lt;&gt;"",TRIM(GL_Paste!$M4601),IFERROR(MID(GL_Paste!$I4601,FIND("[",GL_Paste!$I4601)+1,FIND("]",GL_Paste!$I4601)-FIND("[",GL_Paste!$I4601)-1),"")))</f>
        <v/>
      </c>
      <c r="D4604">
        <f>IF(GL_Paste!$B4601="","",IFERROR(INDEX(DeptName,MATCH($C4604,DeptTag,0)),"UNALLOCATED"))</f>
        <v/>
      </c>
      <c r="E4604">
        <f>IF(GL_Paste!$B4601="","",IFERROR(INDEX(AcctCat,MATCH(GL_Paste!$B4601&amp;"",AcctCode,0)),"UNKNOWN"))</f>
        <v/>
      </c>
      <c r="F4604">
        <f>IF(GL_Paste!$B4601="","",IFERROR(INDEX(AcctSub,MATCH(GL_Paste!$B4601&amp;"",AcctCode,0)),"UNKNOWN"))</f>
        <v/>
      </c>
    </row>
    <row r="4605">
      <c r="A4605" s="40">
        <f>IF(GL_Paste!$B4602="","",N(GL_Paste!$H4602)-N(GL_Paste!$G4602))</f>
        <v/>
      </c>
      <c r="B4605" s="43">
        <f>IF(GL_Paste!$B4602="","",DATE(YEAR(GL_Paste!$E4602),MONTH(GL_Paste!$E4602),1))</f>
        <v/>
      </c>
      <c r="C4605">
        <f>IF(GL_Paste!$B4602="","",IF(TRIM(GL_Paste!$M4602)&lt;&gt;"",TRIM(GL_Paste!$M4602),IFERROR(MID(GL_Paste!$I4602,FIND("[",GL_Paste!$I4602)+1,FIND("]",GL_Paste!$I4602)-FIND("[",GL_Paste!$I4602)-1),"")))</f>
        <v/>
      </c>
      <c r="D4605">
        <f>IF(GL_Paste!$B4602="","",IFERROR(INDEX(DeptName,MATCH($C4605,DeptTag,0)),"UNALLOCATED"))</f>
        <v/>
      </c>
      <c r="E4605">
        <f>IF(GL_Paste!$B4602="","",IFERROR(INDEX(AcctCat,MATCH(GL_Paste!$B4602&amp;"",AcctCode,0)),"UNKNOWN"))</f>
        <v/>
      </c>
      <c r="F4605">
        <f>IF(GL_Paste!$B4602="","",IFERROR(INDEX(AcctSub,MATCH(GL_Paste!$B4602&amp;"",AcctCode,0)),"UNKNOWN"))</f>
        <v/>
      </c>
    </row>
    <row r="4606">
      <c r="A4606" s="40">
        <f>IF(GL_Paste!$B4603="","",N(GL_Paste!$H4603)-N(GL_Paste!$G4603))</f>
        <v/>
      </c>
      <c r="B4606" s="43">
        <f>IF(GL_Paste!$B4603="","",DATE(YEAR(GL_Paste!$E4603),MONTH(GL_Paste!$E4603),1))</f>
        <v/>
      </c>
      <c r="C4606">
        <f>IF(GL_Paste!$B4603="","",IF(TRIM(GL_Paste!$M4603)&lt;&gt;"",TRIM(GL_Paste!$M4603),IFERROR(MID(GL_Paste!$I4603,FIND("[",GL_Paste!$I4603)+1,FIND("]",GL_Paste!$I4603)-FIND("[",GL_Paste!$I4603)-1),"")))</f>
        <v/>
      </c>
      <c r="D4606">
        <f>IF(GL_Paste!$B4603="","",IFERROR(INDEX(DeptName,MATCH($C4606,DeptTag,0)),"UNALLOCATED"))</f>
        <v/>
      </c>
      <c r="E4606">
        <f>IF(GL_Paste!$B4603="","",IFERROR(INDEX(AcctCat,MATCH(GL_Paste!$B4603&amp;"",AcctCode,0)),"UNKNOWN"))</f>
        <v/>
      </c>
      <c r="F4606">
        <f>IF(GL_Paste!$B4603="","",IFERROR(INDEX(AcctSub,MATCH(GL_Paste!$B4603&amp;"",AcctCode,0)),"UNKNOWN"))</f>
        <v/>
      </c>
    </row>
    <row r="4607">
      <c r="A4607" s="40">
        <f>IF(GL_Paste!$B4604="","",N(GL_Paste!$H4604)-N(GL_Paste!$G4604))</f>
        <v/>
      </c>
      <c r="B4607" s="43">
        <f>IF(GL_Paste!$B4604="","",DATE(YEAR(GL_Paste!$E4604),MONTH(GL_Paste!$E4604),1))</f>
        <v/>
      </c>
      <c r="C4607">
        <f>IF(GL_Paste!$B4604="","",IF(TRIM(GL_Paste!$M4604)&lt;&gt;"",TRIM(GL_Paste!$M4604),IFERROR(MID(GL_Paste!$I4604,FIND("[",GL_Paste!$I4604)+1,FIND("]",GL_Paste!$I4604)-FIND("[",GL_Paste!$I4604)-1),"")))</f>
        <v/>
      </c>
      <c r="D4607">
        <f>IF(GL_Paste!$B4604="","",IFERROR(INDEX(DeptName,MATCH($C4607,DeptTag,0)),"UNALLOCATED"))</f>
        <v/>
      </c>
      <c r="E4607">
        <f>IF(GL_Paste!$B4604="","",IFERROR(INDEX(AcctCat,MATCH(GL_Paste!$B4604&amp;"",AcctCode,0)),"UNKNOWN"))</f>
        <v/>
      </c>
      <c r="F4607">
        <f>IF(GL_Paste!$B4604="","",IFERROR(INDEX(AcctSub,MATCH(GL_Paste!$B4604&amp;"",AcctCode,0)),"UNKNOWN"))</f>
        <v/>
      </c>
    </row>
    <row r="4608">
      <c r="A4608" s="40">
        <f>IF(GL_Paste!$B4605="","",N(GL_Paste!$H4605)-N(GL_Paste!$G4605))</f>
        <v/>
      </c>
      <c r="B4608" s="43">
        <f>IF(GL_Paste!$B4605="","",DATE(YEAR(GL_Paste!$E4605),MONTH(GL_Paste!$E4605),1))</f>
        <v/>
      </c>
      <c r="C4608">
        <f>IF(GL_Paste!$B4605="","",IF(TRIM(GL_Paste!$M4605)&lt;&gt;"",TRIM(GL_Paste!$M4605),IFERROR(MID(GL_Paste!$I4605,FIND("[",GL_Paste!$I4605)+1,FIND("]",GL_Paste!$I4605)-FIND("[",GL_Paste!$I4605)-1),"")))</f>
        <v/>
      </c>
      <c r="D4608">
        <f>IF(GL_Paste!$B4605="","",IFERROR(INDEX(DeptName,MATCH($C4608,DeptTag,0)),"UNALLOCATED"))</f>
        <v/>
      </c>
      <c r="E4608">
        <f>IF(GL_Paste!$B4605="","",IFERROR(INDEX(AcctCat,MATCH(GL_Paste!$B4605&amp;"",AcctCode,0)),"UNKNOWN"))</f>
        <v/>
      </c>
      <c r="F4608">
        <f>IF(GL_Paste!$B4605="","",IFERROR(INDEX(AcctSub,MATCH(GL_Paste!$B4605&amp;"",AcctCode,0)),"UNKNOWN"))</f>
        <v/>
      </c>
    </row>
    <row r="4609">
      <c r="A4609" s="40">
        <f>IF(GL_Paste!$B4606="","",N(GL_Paste!$H4606)-N(GL_Paste!$G4606))</f>
        <v/>
      </c>
      <c r="B4609" s="43">
        <f>IF(GL_Paste!$B4606="","",DATE(YEAR(GL_Paste!$E4606),MONTH(GL_Paste!$E4606),1))</f>
        <v/>
      </c>
      <c r="C4609">
        <f>IF(GL_Paste!$B4606="","",IF(TRIM(GL_Paste!$M4606)&lt;&gt;"",TRIM(GL_Paste!$M4606),IFERROR(MID(GL_Paste!$I4606,FIND("[",GL_Paste!$I4606)+1,FIND("]",GL_Paste!$I4606)-FIND("[",GL_Paste!$I4606)-1),"")))</f>
        <v/>
      </c>
      <c r="D4609">
        <f>IF(GL_Paste!$B4606="","",IFERROR(INDEX(DeptName,MATCH($C4609,DeptTag,0)),"UNALLOCATED"))</f>
        <v/>
      </c>
      <c r="E4609">
        <f>IF(GL_Paste!$B4606="","",IFERROR(INDEX(AcctCat,MATCH(GL_Paste!$B4606&amp;"",AcctCode,0)),"UNKNOWN"))</f>
        <v/>
      </c>
      <c r="F4609">
        <f>IF(GL_Paste!$B4606="","",IFERROR(INDEX(AcctSub,MATCH(GL_Paste!$B4606&amp;"",AcctCode,0)),"UNKNOWN"))</f>
        <v/>
      </c>
    </row>
    <row r="4610">
      <c r="A4610" s="40">
        <f>IF(GL_Paste!$B4607="","",N(GL_Paste!$H4607)-N(GL_Paste!$G4607))</f>
        <v/>
      </c>
      <c r="B4610" s="43">
        <f>IF(GL_Paste!$B4607="","",DATE(YEAR(GL_Paste!$E4607),MONTH(GL_Paste!$E4607),1))</f>
        <v/>
      </c>
      <c r="C4610">
        <f>IF(GL_Paste!$B4607="","",IF(TRIM(GL_Paste!$M4607)&lt;&gt;"",TRIM(GL_Paste!$M4607),IFERROR(MID(GL_Paste!$I4607,FIND("[",GL_Paste!$I4607)+1,FIND("]",GL_Paste!$I4607)-FIND("[",GL_Paste!$I4607)-1),"")))</f>
        <v/>
      </c>
      <c r="D4610">
        <f>IF(GL_Paste!$B4607="","",IFERROR(INDEX(DeptName,MATCH($C4610,DeptTag,0)),"UNALLOCATED"))</f>
        <v/>
      </c>
      <c r="E4610">
        <f>IF(GL_Paste!$B4607="","",IFERROR(INDEX(AcctCat,MATCH(GL_Paste!$B4607&amp;"",AcctCode,0)),"UNKNOWN"))</f>
        <v/>
      </c>
      <c r="F4610">
        <f>IF(GL_Paste!$B4607="","",IFERROR(INDEX(AcctSub,MATCH(GL_Paste!$B4607&amp;"",AcctCode,0)),"UNKNOWN"))</f>
        <v/>
      </c>
    </row>
    <row r="4611">
      <c r="A4611" s="40">
        <f>IF(GL_Paste!$B4608="","",N(GL_Paste!$H4608)-N(GL_Paste!$G4608))</f>
        <v/>
      </c>
      <c r="B4611" s="43">
        <f>IF(GL_Paste!$B4608="","",DATE(YEAR(GL_Paste!$E4608),MONTH(GL_Paste!$E4608),1))</f>
        <v/>
      </c>
      <c r="C4611">
        <f>IF(GL_Paste!$B4608="","",IF(TRIM(GL_Paste!$M4608)&lt;&gt;"",TRIM(GL_Paste!$M4608),IFERROR(MID(GL_Paste!$I4608,FIND("[",GL_Paste!$I4608)+1,FIND("]",GL_Paste!$I4608)-FIND("[",GL_Paste!$I4608)-1),"")))</f>
        <v/>
      </c>
      <c r="D4611">
        <f>IF(GL_Paste!$B4608="","",IFERROR(INDEX(DeptName,MATCH($C4611,DeptTag,0)),"UNALLOCATED"))</f>
        <v/>
      </c>
      <c r="E4611">
        <f>IF(GL_Paste!$B4608="","",IFERROR(INDEX(AcctCat,MATCH(GL_Paste!$B4608&amp;"",AcctCode,0)),"UNKNOWN"))</f>
        <v/>
      </c>
      <c r="F4611">
        <f>IF(GL_Paste!$B4608="","",IFERROR(INDEX(AcctSub,MATCH(GL_Paste!$B4608&amp;"",AcctCode,0)),"UNKNOWN"))</f>
        <v/>
      </c>
    </row>
    <row r="4612">
      <c r="A4612" s="40">
        <f>IF(GL_Paste!$B4609="","",N(GL_Paste!$H4609)-N(GL_Paste!$G4609))</f>
        <v/>
      </c>
      <c r="B4612" s="43">
        <f>IF(GL_Paste!$B4609="","",DATE(YEAR(GL_Paste!$E4609),MONTH(GL_Paste!$E4609),1))</f>
        <v/>
      </c>
      <c r="C4612">
        <f>IF(GL_Paste!$B4609="","",IF(TRIM(GL_Paste!$M4609)&lt;&gt;"",TRIM(GL_Paste!$M4609),IFERROR(MID(GL_Paste!$I4609,FIND("[",GL_Paste!$I4609)+1,FIND("]",GL_Paste!$I4609)-FIND("[",GL_Paste!$I4609)-1),"")))</f>
        <v/>
      </c>
      <c r="D4612">
        <f>IF(GL_Paste!$B4609="","",IFERROR(INDEX(DeptName,MATCH($C4612,DeptTag,0)),"UNALLOCATED"))</f>
        <v/>
      </c>
      <c r="E4612">
        <f>IF(GL_Paste!$B4609="","",IFERROR(INDEX(AcctCat,MATCH(GL_Paste!$B4609&amp;"",AcctCode,0)),"UNKNOWN"))</f>
        <v/>
      </c>
      <c r="F4612">
        <f>IF(GL_Paste!$B4609="","",IFERROR(INDEX(AcctSub,MATCH(GL_Paste!$B4609&amp;"",AcctCode,0)),"UNKNOWN"))</f>
        <v/>
      </c>
    </row>
    <row r="4613">
      <c r="A4613" s="40">
        <f>IF(GL_Paste!$B4610="","",N(GL_Paste!$H4610)-N(GL_Paste!$G4610))</f>
        <v/>
      </c>
      <c r="B4613" s="43">
        <f>IF(GL_Paste!$B4610="","",DATE(YEAR(GL_Paste!$E4610),MONTH(GL_Paste!$E4610),1))</f>
        <v/>
      </c>
      <c r="C4613">
        <f>IF(GL_Paste!$B4610="","",IF(TRIM(GL_Paste!$M4610)&lt;&gt;"",TRIM(GL_Paste!$M4610),IFERROR(MID(GL_Paste!$I4610,FIND("[",GL_Paste!$I4610)+1,FIND("]",GL_Paste!$I4610)-FIND("[",GL_Paste!$I4610)-1),"")))</f>
        <v/>
      </c>
      <c r="D4613">
        <f>IF(GL_Paste!$B4610="","",IFERROR(INDEX(DeptName,MATCH($C4613,DeptTag,0)),"UNALLOCATED"))</f>
        <v/>
      </c>
      <c r="E4613">
        <f>IF(GL_Paste!$B4610="","",IFERROR(INDEX(AcctCat,MATCH(GL_Paste!$B4610&amp;"",AcctCode,0)),"UNKNOWN"))</f>
        <v/>
      </c>
      <c r="F4613">
        <f>IF(GL_Paste!$B4610="","",IFERROR(INDEX(AcctSub,MATCH(GL_Paste!$B4610&amp;"",AcctCode,0)),"UNKNOWN"))</f>
        <v/>
      </c>
    </row>
    <row r="4614">
      <c r="A4614" s="40">
        <f>IF(GL_Paste!$B4611="","",N(GL_Paste!$H4611)-N(GL_Paste!$G4611))</f>
        <v/>
      </c>
      <c r="B4614" s="43">
        <f>IF(GL_Paste!$B4611="","",DATE(YEAR(GL_Paste!$E4611),MONTH(GL_Paste!$E4611),1))</f>
        <v/>
      </c>
      <c r="C4614">
        <f>IF(GL_Paste!$B4611="","",IF(TRIM(GL_Paste!$M4611)&lt;&gt;"",TRIM(GL_Paste!$M4611),IFERROR(MID(GL_Paste!$I4611,FIND("[",GL_Paste!$I4611)+1,FIND("]",GL_Paste!$I4611)-FIND("[",GL_Paste!$I4611)-1),"")))</f>
        <v/>
      </c>
      <c r="D4614">
        <f>IF(GL_Paste!$B4611="","",IFERROR(INDEX(DeptName,MATCH($C4614,DeptTag,0)),"UNALLOCATED"))</f>
        <v/>
      </c>
      <c r="E4614">
        <f>IF(GL_Paste!$B4611="","",IFERROR(INDEX(AcctCat,MATCH(GL_Paste!$B4611&amp;"",AcctCode,0)),"UNKNOWN"))</f>
        <v/>
      </c>
      <c r="F4614">
        <f>IF(GL_Paste!$B4611="","",IFERROR(INDEX(AcctSub,MATCH(GL_Paste!$B4611&amp;"",AcctCode,0)),"UNKNOWN"))</f>
        <v/>
      </c>
    </row>
    <row r="4615">
      <c r="A4615" s="40">
        <f>IF(GL_Paste!$B4612="","",N(GL_Paste!$H4612)-N(GL_Paste!$G4612))</f>
        <v/>
      </c>
      <c r="B4615" s="43">
        <f>IF(GL_Paste!$B4612="","",DATE(YEAR(GL_Paste!$E4612),MONTH(GL_Paste!$E4612),1))</f>
        <v/>
      </c>
      <c r="C4615">
        <f>IF(GL_Paste!$B4612="","",IF(TRIM(GL_Paste!$M4612)&lt;&gt;"",TRIM(GL_Paste!$M4612),IFERROR(MID(GL_Paste!$I4612,FIND("[",GL_Paste!$I4612)+1,FIND("]",GL_Paste!$I4612)-FIND("[",GL_Paste!$I4612)-1),"")))</f>
        <v/>
      </c>
      <c r="D4615">
        <f>IF(GL_Paste!$B4612="","",IFERROR(INDEX(DeptName,MATCH($C4615,DeptTag,0)),"UNALLOCATED"))</f>
        <v/>
      </c>
      <c r="E4615">
        <f>IF(GL_Paste!$B4612="","",IFERROR(INDEX(AcctCat,MATCH(GL_Paste!$B4612&amp;"",AcctCode,0)),"UNKNOWN"))</f>
        <v/>
      </c>
      <c r="F4615">
        <f>IF(GL_Paste!$B4612="","",IFERROR(INDEX(AcctSub,MATCH(GL_Paste!$B4612&amp;"",AcctCode,0)),"UNKNOWN"))</f>
        <v/>
      </c>
    </row>
    <row r="4616">
      <c r="A4616" s="40">
        <f>IF(GL_Paste!$B4613="","",N(GL_Paste!$H4613)-N(GL_Paste!$G4613))</f>
        <v/>
      </c>
      <c r="B4616" s="43">
        <f>IF(GL_Paste!$B4613="","",DATE(YEAR(GL_Paste!$E4613),MONTH(GL_Paste!$E4613),1))</f>
        <v/>
      </c>
      <c r="C4616">
        <f>IF(GL_Paste!$B4613="","",IF(TRIM(GL_Paste!$M4613)&lt;&gt;"",TRIM(GL_Paste!$M4613),IFERROR(MID(GL_Paste!$I4613,FIND("[",GL_Paste!$I4613)+1,FIND("]",GL_Paste!$I4613)-FIND("[",GL_Paste!$I4613)-1),"")))</f>
        <v/>
      </c>
      <c r="D4616">
        <f>IF(GL_Paste!$B4613="","",IFERROR(INDEX(DeptName,MATCH($C4616,DeptTag,0)),"UNALLOCATED"))</f>
        <v/>
      </c>
      <c r="E4616">
        <f>IF(GL_Paste!$B4613="","",IFERROR(INDEX(AcctCat,MATCH(GL_Paste!$B4613&amp;"",AcctCode,0)),"UNKNOWN"))</f>
        <v/>
      </c>
      <c r="F4616">
        <f>IF(GL_Paste!$B4613="","",IFERROR(INDEX(AcctSub,MATCH(GL_Paste!$B4613&amp;"",AcctCode,0)),"UNKNOWN"))</f>
        <v/>
      </c>
    </row>
    <row r="4617">
      <c r="A4617" s="40">
        <f>IF(GL_Paste!$B4614="","",N(GL_Paste!$H4614)-N(GL_Paste!$G4614))</f>
        <v/>
      </c>
      <c r="B4617" s="43">
        <f>IF(GL_Paste!$B4614="","",DATE(YEAR(GL_Paste!$E4614),MONTH(GL_Paste!$E4614),1))</f>
        <v/>
      </c>
      <c r="C4617">
        <f>IF(GL_Paste!$B4614="","",IF(TRIM(GL_Paste!$M4614)&lt;&gt;"",TRIM(GL_Paste!$M4614),IFERROR(MID(GL_Paste!$I4614,FIND("[",GL_Paste!$I4614)+1,FIND("]",GL_Paste!$I4614)-FIND("[",GL_Paste!$I4614)-1),"")))</f>
        <v/>
      </c>
      <c r="D4617">
        <f>IF(GL_Paste!$B4614="","",IFERROR(INDEX(DeptName,MATCH($C4617,DeptTag,0)),"UNALLOCATED"))</f>
        <v/>
      </c>
      <c r="E4617">
        <f>IF(GL_Paste!$B4614="","",IFERROR(INDEX(AcctCat,MATCH(GL_Paste!$B4614&amp;"",AcctCode,0)),"UNKNOWN"))</f>
        <v/>
      </c>
      <c r="F4617">
        <f>IF(GL_Paste!$B4614="","",IFERROR(INDEX(AcctSub,MATCH(GL_Paste!$B4614&amp;"",AcctCode,0)),"UNKNOWN"))</f>
        <v/>
      </c>
    </row>
    <row r="4618">
      <c r="A4618" s="40">
        <f>IF(GL_Paste!$B4615="","",N(GL_Paste!$H4615)-N(GL_Paste!$G4615))</f>
        <v/>
      </c>
      <c r="B4618" s="43">
        <f>IF(GL_Paste!$B4615="","",DATE(YEAR(GL_Paste!$E4615),MONTH(GL_Paste!$E4615),1))</f>
        <v/>
      </c>
      <c r="C4618">
        <f>IF(GL_Paste!$B4615="","",IF(TRIM(GL_Paste!$M4615)&lt;&gt;"",TRIM(GL_Paste!$M4615),IFERROR(MID(GL_Paste!$I4615,FIND("[",GL_Paste!$I4615)+1,FIND("]",GL_Paste!$I4615)-FIND("[",GL_Paste!$I4615)-1),"")))</f>
        <v/>
      </c>
      <c r="D4618">
        <f>IF(GL_Paste!$B4615="","",IFERROR(INDEX(DeptName,MATCH($C4618,DeptTag,0)),"UNALLOCATED"))</f>
        <v/>
      </c>
      <c r="E4618">
        <f>IF(GL_Paste!$B4615="","",IFERROR(INDEX(AcctCat,MATCH(GL_Paste!$B4615&amp;"",AcctCode,0)),"UNKNOWN"))</f>
        <v/>
      </c>
      <c r="F4618">
        <f>IF(GL_Paste!$B4615="","",IFERROR(INDEX(AcctSub,MATCH(GL_Paste!$B4615&amp;"",AcctCode,0)),"UNKNOWN"))</f>
        <v/>
      </c>
    </row>
    <row r="4619">
      <c r="A4619" s="40">
        <f>IF(GL_Paste!$B4616="","",N(GL_Paste!$H4616)-N(GL_Paste!$G4616))</f>
        <v/>
      </c>
      <c r="B4619" s="43">
        <f>IF(GL_Paste!$B4616="","",DATE(YEAR(GL_Paste!$E4616),MONTH(GL_Paste!$E4616),1))</f>
        <v/>
      </c>
      <c r="C4619">
        <f>IF(GL_Paste!$B4616="","",IF(TRIM(GL_Paste!$M4616)&lt;&gt;"",TRIM(GL_Paste!$M4616),IFERROR(MID(GL_Paste!$I4616,FIND("[",GL_Paste!$I4616)+1,FIND("]",GL_Paste!$I4616)-FIND("[",GL_Paste!$I4616)-1),"")))</f>
        <v/>
      </c>
      <c r="D4619">
        <f>IF(GL_Paste!$B4616="","",IFERROR(INDEX(DeptName,MATCH($C4619,DeptTag,0)),"UNALLOCATED"))</f>
        <v/>
      </c>
      <c r="E4619">
        <f>IF(GL_Paste!$B4616="","",IFERROR(INDEX(AcctCat,MATCH(GL_Paste!$B4616&amp;"",AcctCode,0)),"UNKNOWN"))</f>
        <v/>
      </c>
      <c r="F4619">
        <f>IF(GL_Paste!$B4616="","",IFERROR(INDEX(AcctSub,MATCH(GL_Paste!$B4616&amp;"",AcctCode,0)),"UNKNOWN"))</f>
        <v/>
      </c>
    </row>
    <row r="4620">
      <c r="A4620" s="40">
        <f>IF(GL_Paste!$B4617="","",N(GL_Paste!$H4617)-N(GL_Paste!$G4617))</f>
        <v/>
      </c>
      <c r="B4620" s="43">
        <f>IF(GL_Paste!$B4617="","",DATE(YEAR(GL_Paste!$E4617),MONTH(GL_Paste!$E4617),1))</f>
        <v/>
      </c>
      <c r="C4620">
        <f>IF(GL_Paste!$B4617="","",IF(TRIM(GL_Paste!$M4617)&lt;&gt;"",TRIM(GL_Paste!$M4617),IFERROR(MID(GL_Paste!$I4617,FIND("[",GL_Paste!$I4617)+1,FIND("]",GL_Paste!$I4617)-FIND("[",GL_Paste!$I4617)-1),"")))</f>
        <v/>
      </c>
      <c r="D4620">
        <f>IF(GL_Paste!$B4617="","",IFERROR(INDEX(DeptName,MATCH($C4620,DeptTag,0)),"UNALLOCATED"))</f>
        <v/>
      </c>
      <c r="E4620">
        <f>IF(GL_Paste!$B4617="","",IFERROR(INDEX(AcctCat,MATCH(GL_Paste!$B4617&amp;"",AcctCode,0)),"UNKNOWN"))</f>
        <v/>
      </c>
      <c r="F4620">
        <f>IF(GL_Paste!$B4617="","",IFERROR(INDEX(AcctSub,MATCH(GL_Paste!$B4617&amp;"",AcctCode,0)),"UNKNOWN"))</f>
        <v/>
      </c>
    </row>
    <row r="4621">
      <c r="A4621" s="40">
        <f>IF(GL_Paste!$B4618="","",N(GL_Paste!$H4618)-N(GL_Paste!$G4618))</f>
        <v/>
      </c>
      <c r="B4621" s="43">
        <f>IF(GL_Paste!$B4618="","",DATE(YEAR(GL_Paste!$E4618),MONTH(GL_Paste!$E4618),1))</f>
        <v/>
      </c>
      <c r="C4621">
        <f>IF(GL_Paste!$B4618="","",IF(TRIM(GL_Paste!$M4618)&lt;&gt;"",TRIM(GL_Paste!$M4618),IFERROR(MID(GL_Paste!$I4618,FIND("[",GL_Paste!$I4618)+1,FIND("]",GL_Paste!$I4618)-FIND("[",GL_Paste!$I4618)-1),"")))</f>
        <v/>
      </c>
      <c r="D4621">
        <f>IF(GL_Paste!$B4618="","",IFERROR(INDEX(DeptName,MATCH($C4621,DeptTag,0)),"UNALLOCATED"))</f>
        <v/>
      </c>
      <c r="E4621">
        <f>IF(GL_Paste!$B4618="","",IFERROR(INDEX(AcctCat,MATCH(GL_Paste!$B4618&amp;"",AcctCode,0)),"UNKNOWN"))</f>
        <v/>
      </c>
      <c r="F4621">
        <f>IF(GL_Paste!$B4618="","",IFERROR(INDEX(AcctSub,MATCH(GL_Paste!$B4618&amp;"",AcctCode,0)),"UNKNOWN"))</f>
        <v/>
      </c>
    </row>
    <row r="4622">
      <c r="A4622" s="40">
        <f>IF(GL_Paste!$B4619="","",N(GL_Paste!$H4619)-N(GL_Paste!$G4619))</f>
        <v/>
      </c>
      <c r="B4622" s="43">
        <f>IF(GL_Paste!$B4619="","",DATE(YEAR(GL_Paste!$E4619),MONTH(GL_Paste!$E4619),1))</f>
        <v/>
      </c>
      <c r="C4622">
        <f>IF(GL_Paste!$B4619="","",IF(TRIM(GL_Paste!$M4619)&lt;&gt;"",TRIM(GL_Paste!$M4619),IFERROR(MID(GL_Paste!$I4619,FIND("[",GL_Paste!$I4619)+1,FIND("]",GL_Paste!$I4619)-FIND("[",GL_Paste!$I4619)-1),"")))</f>
        <v/>
      </c>
      <c r="D4622">
        <f>IF(GL_Paste!$B4619="","",IFERROR(INDEX(DeptName,MATCH($C4622,DeptTag,0)),"UNALLOCATED"))</f>
        <v/>
      </c>
      <c r="E4622">
        <f>IF(GL_Paste!$B4619="","",IFERROR(INDEX(AcctCat,MATCH(GL_Paste!$B4619&amp;"",AcctCode,0)),"UNKNOWN"))</f>
        <v/>
      </c>
      <c r="F4622">
        <f>IF(GL_Paste!$B4619="","",IFERROR(INDEX(AcctSub,MATCH(GL_Paste!$B4619&amp;"",AcctCode,0)),"UNKNOWN"))</f>
        <v/>
      </c>
    </row>
    <row r="4623">
      <c r="A4623" s="40">
        <f>IF(GL_Paste!$B4620="","",N(GL_Paste!$H4620)-N(GL_Paste!$G4620))</f>
        <v/>
      </c>
      <c r="B4623" s="43">
        <f>IF(GL_Paste!$B4620="","",DATE(YEAR(GL_Paste!$E4620),MONTH(GL_Paste!$E4620),1))</f>
        <v/>
      </c>
      <c r="C4623">
        <f>IF(GL_Paste!$B4620="","",IF(TRIM(GL_Paste!$M4620)&lt;&gt;"",TRIM(GL_Paste!$M4620),IFERROR(MID(GL_Paste!$I4620,FIND("[",GL_Paste!$I4620)+1,FIND("]",GL_Paste!$I4620)-FIND("[",GL_Paste!$I4620)-1),"")))</f>
        <v/>
      </c>
      <c r="D4623">
        <f>IF(GL_Paste!$B4620="","",IFERROR(INDEX(DeptName,MATCH($C4623,DeptTag,0)),"UNALLOCATED"))</f>
        <v/>
      </c>
      <c r="E4623">
        <f>IF(GL_Paste!$B4620="","",IFERROR(INDEX(AcctCat,MATCH(GL_Paste!$B4620&amp;"",AcctCode,0)),"UNKNOWN"))</f>
        <v/>
      </c>
      <c r="F4623">
        <f>IF(GL_Paste!$B4620="","",IFERROR(INDEX(AcctSub,MATCH(GL_Paste!$B4620&amp;"",AcctCode,0)),"UNKNOWN"))</f>
        <v/>
      </c>
    </row>
    <row r="4624">
      <c r="A4624" s="40">
        <f>IF(GL_Paste!$B4621="","",N(GL_Paste!$H4621)-N(GL_Paste!$G4621))</f>
        <v/>
      </c>
      <c r="B4624" s="43">
        <f>IF(GL_Paste!$B4621="","",DATE(YEAR(GL_Paste!$E4621),MONTH(GL_Paste!$E4621),1))</f>
        <v/>
      </c>
      <c r="C4624">
        <f>IF(GL_Paste!$B4621="","",IF(TRIM(GL_Paste!$M4621)&lt;&gt;"",TRIM(GL_Paste!$M4621),IFERROR(MID(GL_Paste!$I4621,FIND("[",GL_Paste!$I4621)+1,FIND("]",GL_Paste!$I4621)-FIND("[",GL_Paste!$I4621)-1),"")))</f>
        <v/>
      </c>
      <c r="D4624">
        <f>IF(GL_Paste!$B4621="","",IFERROR(INDEX(DeptName,MATCH($C4624,DeptTag,0)),"UNALLOCATED"))</f>
        <v/>
      </c>
      <c r="E4624">
        <f>IF(GL_Paste!$B4621="","",IFERROR(INDEX(AcctCat,MATCH(GL_Paste!$B4621&amp;"",AcctCode,0)),"UNKNOWN"))</f>
        <v/>
      </c>
      <c r="F4624">
        <f>IF(GL_Paste!$B4621="","",IFERROR(INDEX(AcctSub,MATCH(GL_Paste!$B4621&amp;"",AcctCode,0)),"UNKNOWN"))</f>
        <v/>
      </c>
    </row>
    <row r="4625">
      <c r="A4625" s="40">
        <f>IF(GL_Paste!$B4622="","",N(GL_Paste!$H4622)-N(GL_Paste!$G4622))</f>
        <v/>
      </c>
      <c r="B4625" s="43">
        <f>IF(GL_Paste!$B4622="","",DATE(YEAR(GL_Paste!$E4622),MONTH(GL_Paste!$E4622),1))</f>
        <v/>
      </c>
      <c r="C4625">
        <f>IF(GL_Paste!$B4622="","",IF(TRIM(GL_Paste!$M4622)&lt;&gt;"",TRIM(GL_Paste!$M4622),IFERROR(MID(GL_Paste!$I4622,FIND("[",GL_Paste!$I4622)+1,FIND("]",GL_Paste!$I4622)-FIND("[",GL_Paste!$I4622)-1),"")))</f>
        <v/>
      </c>
      <c r="D4625">
        <f>IF(GL_Paste!$B4622="","",IFERROR(INDEX(DeptName,MATCH($C4625,DeptTag,0)),"UNALLOCATED"))</f>
        <v/>
      </c>
      <c r="E4625">
        <f>IF(GL_Paste!$B4622="","",IFERROR(INDEX(AcctCat,MATCH(GL_Paste!$B4622&amp;"",AcctCode,0)),"UNKNOWN"))</f>
        <v/>
      </c>
      <c r="F4625">
        <f>IF(GL_Paste!$B4622="","",IFERROR(INDEX(AcctSub,MATCH(GL_Paste!$B4622&amp;"",AcctCode,0)),"UNKNOWN"))</f>
        <v/>
      </c>
    </row>
    <row r="4626">
      <c r="A4626" s="40">
        <f>IF(GL_Paste!$B4623="","",N(GL_Paste!$H4623)-N(GL_Paste!$G4623))</f>
        <v/>
      </c>
      <c r="B4626" s="43">
        <f>IF(GL_Paste!$B4623="","",DATE(YEAR(GL_Paste!$E4623),MONTH(GL_Paste!$E4623),1))</f>
        <v/>
      </c>
      <c r="C4626">
        <f>IF(GL_Paste!$B4623="","",IF(TRIM(GL_Paste!$M4623)&lt;&gt;"",TRIM(GL_Paste!$M4623),IFERROR(MID(GL_Paste!$I4623,FIND("[",GL_Paste!$I4623)+1,FIND("]",GL_Paste!$I4623)-FIND("[",GL_Paste!$I4623)-1),"")))</f>
        <v/>
      </c>
      <c r="D4626">
        <f>IF(GL_Paste!$B4623="","",IFERROR(INDEX(DeptName,MATCH($C4626,DeptTag,0)),"UNALLOCATED"))</f>
        <v/>
      </c>
      <c r="E4626">
        <f>IF(GL_Paste!$B4623="","",IFERROR(INDEX(AcctCat,MATCH(GL_Paste!$B4623&amp;"",AcctCode,0)),"UNKNOWN"))</f>
        <v/>
      </c>
      <c r="F4626">
        <f>IF(GL_Paste!$B4623="","",IFERROR(INDEX(AcctSub,MATCH(GL_Paste!$B4623&amp;"",AcctCode,0)),"UNKNOWN"))</f>
        <v/>
      </c>
    </row>
    <row r="4627">
      <c r="A4627" s="40">
        <f>IF(GL_Paste!$B4624="","",N(GL_Paste!$H4624)-N(GL_Paste!$G4624))</f>
        <v/>
      </c>
      <c r="B4627" s="43">
        <f>IF(GL_Paste!$B4624="","",DATE(YEAR(GL_Paste!$E4624),MONTH(GL_Paste!$E4624),1))</f>
        <v/>
      </c>
      <c r="C4627">
        <f>IF(GL_Paste!$B4624="","",IF(TRIM(GL_Paste!$M4624)&lt;&gt;"",TRIM(GL_Paste!$M4624),IFERROR(MID(GL_Paste!$I4624,FIND("[",GL_Paste!$I4624)+1,FIND("]",GL_Paste!$I4624)-FIND("[",GL_Paste!$I4624)-1),"")))</f>
        <v/>
      </c>
      <c r="D4627">
        <f>IF(GL_Paste!$B4624="","",IFERROR(INDEX(DeptName,MATCH($C4627,DeptTag,0)),"UNALLOCATED"))</f>
        <v/>
      </c>
      <c r="E4627">
        <f>IF(GL_Paste!$B4624="","",IFERROR(INDEX(AcctCat,MATCH(GL_Paste!$B4624&amp;"",AcctCode,0)),"UNKNOWN"))</f>
        <v/>
      </c>
      <c r="F4627">
        <f>IF(GL_Paste!$B4624="","",IFERROR(INDEX(AcctSub,MATCH(GL_Paste!$B4624&amp;"",AcctCode,0)),"UNKNOWN"))</f>
        <v/>
      </c>
    </row>
    <row r="4628">
      <c r="A4628" s="40">
        <f>IF(GL_Paste!$B4625="","",N(GL_Paste!$H4625)-N(GL_Paste!$G4625))</f>
        <v/>
      </c>
      <c r="B4628" s="43">
        <f>IF(GL_Paste!$B4625="","",DATE(YEAR(GL_Paste!$E4625),MONTH(GL_Paste!$E4625),1))</f>
        <v/>
      </c>
      <c r="C4628">
        <f>IF(GL_Paste!$B4625="","",IF(TRIM(GL_Paste!$M4625)&lt;&gt;"",TRIM(GL_Paste!$M4625),IFERROR(MID(GL_Paste!$I4625,FIND("[",GL_Paste!$I4625)+1,FIND("]",GL_Paste!$I4625)-FIND("[",GL_Paste!$I4625)-1),"")))</f>
        <v/>
      </c>
      <c r="D4628">
        <f>IF(GL_Paste!$B4625="","",IFERROR(INDEX(DeptName,MATCH($C4628,DeptTag,0)),"UNALLOCATED"))</f>
        <v/>
      </c>
      <c r="E4628">
        <f>IF(GL_Paste!$B4625="","",IFERROR(INDEX(AcctCat,MATCH(GL_Paste!$B4625&amp;"",AcctCode,0)),"UNKNOWN"))</f>
        <v/>
      </c>
      <c r="F4628">
        <f>IF(GL_Paste!$B4625="","",IFERROR(INDEX(AcctSub,MATCH(GL_Paste!$B4625&amp;"",AcctCode,0)),"UNKNOWN"))</f>
        <v/>
      </c>
    </row>
    <row r="4629">
      <c r="A4629" s="40">
        <f>IF(GL_Paste!$B4626="","",N(GL_Paste!$H4626)-N(GL_Paste!$G4626))</f>
        <v/>
      </c>
      <c r="B4629" s="43">
        <f>IF(GL_Paste!$B4626="","",DATE(YEAR(GL_Paste!$E4626),MONTH(GL_Paste!$E4626),1))</f>
        <v/>
      </c>
      <c r="C4629">
        <f>IF(GL_Paste!$B4626="","",IF(TRIM(GL_Paste!$M4626)&lt;&gt;"",TRIM(GL_Paste!$M4626),IFERROR(MID(GL_Paste!$I4626,FIND("[",GL_Paste!$I4626)+1,FIND("]",GL_Paste!$I4626)-FIND("[",GL_Paste!$I4626)-1),"")))</f>
        <v/>
      </c>
      <c r="D4629">
        <f>IF(GL_Paste!$B4626="","",IFERROR(INDEX(DeptName,MATCH($C4629,DeptTag,0)),"UNALLOCATED"))</f>
        <v/>
      </c>
      <c r="E4629">
        <f>IF(GL_Paste!$B4626="","",IFERROR(INDEX(AcctCat,MATCH(GL_Paste!$B4626&amp;"",AcctCode,0)),"UNKNOWN"))</f>
        <v/>
      </c>
      <c r="F4629">
        <f>IF(GL_Paste!$B4626="","",IFERROR(INDEX(AcctSub,MATCH(GL_Paste!$B4626&amp;"",AcctCode,0)),"UNKNOWN"))</f>
        <v/>
      </c>
    </row>
    <row r="4630">
      <c r="A4630" s="40">
        <f>IF(GL_Paste!$B4627="","",N(GL_Paste!$H4627)-N(GL_Paste!$G4627))</f>
        <v/>
      </c>
      <c r="B4630" s="43">
        <f>IF(GL_Paste!$B4627="","",DATE(YEAR(GL_Paste!$E4627),MONTH(GL_Paste!$E4627),1))</f>
        <v/>
      </c>
      <c r="C4630">
        <f>IF(GL_Paste!$B4627="","",IF(TRIM(GL_Paste!$M4627)&lt;&gt;"",TRIM(GL_Paste!$M4627),IFERROR(MID(GL_Paste!$I4627,FIND("[",GL_Paste!$I4627)+1,FIND("]",GL_Paste!$I4627)-FIND("[",GL_Paste!$I4627)-1),"")))</f>
        <v/>
      </c>
      <c r="D4630">
        <f>IF(GL_Paste!$B4627="","",IFERROR(INDEX(DeptName,MATCH($C4630,DeptTag,0)),"UNALLOCATED"))</f>
        <v/>
      </c>
      <c r="E4630">
        <f>IF(GL_Paste!$B4627="","",IFERROR(INDEX(AcctCat,MATCH(GL_Paste!$B4627&amp;"",AcctCode,0)),"UNKNOWN"))</f>
        <v/>
      </c>
      <c r="F4630">
        <f>IF(GL_Paste!$B4627="","",IFERROR(INDEX(AcctSub,MATCH(GL_Paste!$B4627&amp;"",AcctCode,0)),"UNKNOWN"))</f>
        <v/>
      </c>
    </row>
    <row r="4631">
      <c r="A4631" s="40">
        <f>IF(GL_Paste!$B4628="","",N(GL_Paste!$H4628)-N(GL_Paste!$G4628))</f>
        <v/>
      </c>
      <c r="B4631" s="43">
        <f>IF(GL_Paste!$B4628="","",DATE(YEAR(GL_Paste!$E4628),MONTH(GL_Paste!$E4628),1))</f>
        <v/>
      </c>
      <c r="C4631">
        <f>IF(GL_Paste!$B4628="","",IF(TRIM(GL_Paste!$M4628)&lt;&gt;"",TRIM(GL_Paste!$M4628),IFERROR(MID(GL_Paste!$I4628,FIND("[",GL_Paste!$I4628)+1,FIND("]",GL_Paste!$I4628)-FIND("[",GL_Paste!$I4628)-1),"")))</f>
        <v/>
      </c>
      <c r="D4631">
        <f>IF(GL_Paste!$B4628="","",IFERROR(INDEX(DeptName,MATCH($C4631,DeptTag,0)),"UNALLOCATED"))</f>
        <v/>
      </c>
      <c r="E4631">
        <f>IF(GL_Paste!$B4628="","",IFERROR(INDEX(AcctCat,MATCH(GL_Paste!$B4628&amp;"",AcctCode,0)),"UNKNOWN"))</f>
        <v/>
      </c>
      <c r="F4631">
        <f>IF(GL_Paste!$B4628="","",IFERROR(INDEX(AcctSub,MATCH(GL_Paste!$B4628&amp;"",AcctCode,0)),"UNKNOWN"))</f>
        <v/>
      </c>
    </row>
    <row r="4632">
      <c r="A4632" s="40">
        <f>IF(GL_Paste!$B4629="","",N(GL_Paste!$H4629)-N(GL_Paste!$G4629))</f>
        <v/>
      </c>
      <c r="B4632" s="43">
        <f>IF(GL_Paste!$B4629="","",DATE(YEAR(GL_Paste!$E4629),MONTH(GL_Paste!$E4629),1))</f>
        <v/>
      </c>
      <c r="C4632">
        <f>IF(GL_Paste!$B4629="","",IF(TRIM(GL_Paste!$M4629)&lt;&gt;"",TRIM(GL_Paste!$M4629),IFERROR(MID(GL_Paste!$I4629,FIND("[",GL_Paste!$I4629)+1,FIND("]",GL_Paste!$I4629)-FIND("[",GL_Paste!$I4629)-1),"")))</f>
        <v/>
      </c>
      <c r="D4632">
        <f>IF(GL_Paste!$B4629="","",IFERROR(INDEX(DeptName,MATCH($C4632,DeptTag,0)),"UNALLOCATED"))</f>
        <v/>
      </c>
      <c r="E4632">
        <f>IF(GL_Paste!$B4629="","",IFERROR(INDEX(AcctCat,MATCH(GL_Paste!$B4629&amp;"",AcctCode,0)),"UNKNOWN"))</f>
        <v/>
      </c>
      <c r="F4632">
        <f>IF(GL_Paste!$B4629="","",IFERROR(INDEX(AcctSub,MATCH(GL_Paste!$B4629&amp;"",AcctCode,0)),"UNKNOWN"))</f>
        <v/>
      </c>
    </row>
    <row r="4633">
      <c r="A4633" s="40">
        <f>IF(GL_Paste!$B4630="","",N(GL_Paste!$H4630)-N(GL_Paste!$G4630))</f>
        <v/>
      </c>
      <c r="B4633" s="43">
        <f>IF(GL_Paste!$B4630="","",DATE(YEAR(GL_Paste!$E4630),MONTH(GL_Paste!$E4630),1))</f>
        <v/>
      </c>
      <c r="C4633">
        <f>IF(GL_Paste!$B4630="","",IF(TRIM(GL_Paste!$M4630)&lt;&gt;"",TRIM(GL_Paste!$M4630),IFERROR(MID(GL_Paste!$I4630,FIND("[",GL_Paste!$I4630)+1,FIND("]",GL_Paste!$I4630)-FIND("[",GL_Paste!$I4630)-1),"")))</f>
        <v/>
      </c>
      <c r="D4633">
        <f>IF(GL_Paste!$B4630="","",IFERROR(INDEX(DeptName,MATCH($C4633,DeptTag,0)),"UNALLOCATED"))</f>
        <v/>
      </c>
      <c r="E4633">
        <f>IF(GL_Paste!$B4630="","",IFERROR(INDEX(AcctCat,MATCH(GL_Paste!$B4630&amp;"",AcctCode,0)),"UNKNOWN"))</f>
        <v/>
      </c>
      <c r="F4633">
        <f>IF(GL_Paste!$B4630="","",IFERROR(INDEX(AcctSub,MATCH(GL_Paste!$B4630&amp;"",AcctCode,0)),"UNKNOWN"))</f>
        <v/>
      </c>
    </row>
    <row r="4634">
      <c r="A4634" s="40">
        <f>IF(GL_Paste!$B4631="","",N(GL_Paste!$H4631)-N(GL_Paste!$G4631))</f>
        <v/>
      </c>
      <c r="B4634" s="43">
        <f>IF(GL_Paste!$B4631="","",DATE(YEAR(GL_Paste!$E4631),MONTH(GL_Paste!$E4631),1))</f>
        <v/>
      </c>
      <c r="C4634">
        <f>IF(GL_Paste!$B4631="","",IF(TRIM(GL_Paste!$M4631)&lt;&gt;"",TRIM(GL_Paste!$M4631),IFERROR(MID(GL_Paste!$I4631,FIND("[",GL_Paste!$I4631)+1,FIND("]",GL_Paste!$I4631)-FIND("[",GL_Paste!$I4631)-1),"")))</f>
        <v/>
      </c>
      <c r="D4634">
        <f>IF(GL_Paste!$B4631="","",IFERROR(INDEX(DeptName,MATCH($C4634,DeptTag,0)),"UNALLOCATED"))</f>
        <v/>
      </c>
      <c r="E4634">
        <f>IF(GL_Paste!$B4631="","",IFERROR(INDEX(AcctCat,MATCH(GL_Paste!$B4631&amp;"",AcctCode,0)),"UNKNOWN"))</f>
        <v/>
      </c>
      <c r="F4634">
        <f>IF(GL_Paste!$B4631="","",IFERROR(INDEX(AcctSub,MATCH(GL_Paste!$B4631&amp;"",AcctCode,0)),"UNKNOWN"))</f>
        <v/>
      </c>
    </row>
    <row r="4635">
      <c r="A4635" s="40">
        <f>IF(GL_Paste!$B4632="","",N(GL_Paste!$H4632)-N(GL_Paste!$G4632))</f>
        <v/>
      </c>
      <c r="B4635" s="43">
        <f>IF(GL_Paste!$B4632="","",DATE(YEAR(GL_Paste!$E4632),MONTH(GL_Paste!$E4632),1))</f>
        <v/>
      </c>
      <c r="C4635">
        <f>IF(GL_Paste!$B4632="","",IF(TRIM(GL_Paste!$M4632)&lt;&gt;"",TRIM(GL_Paste!$M4632),IFERROR(MID(GL_Paste!$I4632,FIND("[",GL_Paste!$I4632)+1,FIND("]",GL_Paste!$I4632)-FIND("[",GL_Paste!$I4632)-1),"")))</f>
        <v/>
      </c>
      <c r="D4635">
        <f>IF(GL_Paste!$B4632="","",IFERROR(INDEX(DeptName,MATCH($C4635,DeptTag,0)),"UNALLOCATED"))</f>
        <v/>
      </c>
      <c r="E4635">
        <f>IF(GL_Paste!$B4632="","",IFERROR(INDEX(AcctCat,MATCH(GL_Paste!$B4632&amp;"",AcctCode,0)),"UNKNOWN"))</f>
        <v/>
      </c>
      <c r="F4635">
        <f>IF(GL_Paste!$B4632="","",IFERROR(INDEX(AcctSub,MATCH(GL_Paste!$B4632&amp;"",AcctCode,0)),"UNKNOWN"))</f>
        <v/>
      </c>
    </row>
    <row r="4636">
      <c r="A4636" s="40">
        <f>IF(GL_Paste!$B4633="","",N(GL_Paste!$H4633)-N(GL_Paste!$G4633))</f>
        <v/>
      </c>
      <c r="B4636" s="43">
        <f>IF(GL_Paste!$B4633="","",DATE(YEAR(GL_Paste!$E4633),MONTH(GL_Paste!$E4633),1))</f>
        <v/>
      </c>
      <c r="C4636">
        <f>IF(GL_Paste!$B4633="","",IF(TRIM(GL_Paste!$M4633)&lt;&gt;"",TRIM(GL_Paste!$M4633),IFERROR(MID(GL_Paste!$I4633,FIND("[",GL_Paste!$I4633)+1,FIND("]",GL_Paste!$I4633)-FIND("[",GL_Paste!$I4633)-1),"")))</f>
        <v/>
      </c>
      <c r="D4636">
        <f>IF(GL_Paste!$B4633="","",IFERROR(INDEX(DeptName,MATCH($C4636,DeptTag,0)),"UNALLOCATED"))</f>
        <v/>
      </c>
      <c r="E4636">
        <f>IF(GL_Paste!$B4633="","",IFERROR(INDEX(AcctCat,MATCH(GL_Paste!$B4633&amp;"",AcctCode,0)),"UNKNOWN"))</f>
        <v/>
      </c>
      <c r="F4636">
        <f>IF(GL_Paste!$B4633="","",IFERROR(INDEX(AcctSub,MATCH(GL_Paste!$B4633&amp;"",AcctCode,0)),"UNKNOWN"))</f>
        <v/>
      </c>
    </row>
    <row r="4637">
      <c r="A4637" s="40">
        <f>IF(GL_Paste!$B4634="","",N(GL_Paste!$H4634)-N(GL_Paste!$G4634))</f>
        <v/>
      </c>
      <c r="B4637" s="43">
        <f>IF(GL_Paste!$B4634="","",DATE(YEAR(GL_Paste!$E4634),MONTH(GL_Paste!$E4634),1))</f>
        <v/>
      </c>
      <c r="C4637">
        <f>IF(GL_Paste!$B4634="","",IF(TRIM(GL_Paste!$M4634)&lt;&gt;"",TRIM(GL_Paste!$M4634),IFERROR(MID(GL_Paste!$I4634,FIND("[",GL_Paste!$I4634)+1,FIND("]",GL_Paste!$I4634)-FIND("[",GL_Paste!$I4634)-1),"")))</f>
        <v/>
      </c>
      <c r="D4637">
        <f>IF(GL_Paste!$B4634="","",IFERROR(INDEX(DeptName,MATCH($C4637,DeptTag,0)),"UNALLOCATED"))</f>
        <v/>
      </c>
      <c r="E4637">
        <f>IF(GL_Paste!$B4634="","",IFERROR(INDEX(AcctCat,MATCH(GL_Paste!$B4634&amp;"",AcctCode,0)),"UNKNOWN"))</f>
        <v/>
      </c>
      <c r="F4637">
        <f>IF(GL_Paste!$B4634="","",IFERROR(INDEX(AcctSub,MATCH(GL_Paste!$B4634&amp;"",AcctCode,0)),"UNKNOWN"))</f>
        <v/>
      </c>
    </row>
    <row r="4638">
      <c r="A4638" s="40">
        <f>IF(GL_Paste!$B4635="","",N(GL_Paste!$H4635)-N(GL_Paste!$G4635))</f>
        <v/>
      </c>
      <c r="B4638" s="43">
        <f>IF(GL_Paste!$B4635="","",DATE(YEAR(GL_Paste!$E4635),MONTH(GL_Paste!$E4635),1))</f>
        <v/>
      </c>
      <c r="C4638">
        <f>IF(GL_Paste!$B4635="","",IF(TRIM(GL_Paste!$M4635)&lt;&gt;"",TRIM(GL_Paste!$M4635),IFERROR(MID(GL_Paste!$I4635,FIND("[",GL_Paste!$I4635)+1,FIND("]",GL_Paste!$I4635)-FIND("[",GL_Paste!$I4635)-1),"")))</f>
        <v/>
      </c>
      <c r="D4638">
        <f>IF(GL_Paste!$B4635="","",IFERROR(INDEX(DeptName,MATCH($C4638,DeptTag,0)),"UNALLOCATED"))</f>
        <v/>
      </c>
      <c r="E4638">
        <f>IF(GL_Paste!$B4635="","",IFERROR(INDEX(AcctCat,MATCH(GL_Paste!$B4635&amp;"",AcctCode,0)),"UNKNOWN"))</f>
        <v/>
      </c>
      <c r="F4638">
        <f>IF(GL_Paste!$B4635="","",IFERROR(INDEX(AcctSub,MATCH(GL_Paste!$B4635&amp;"",AcctCode,0)),"UNKNOWN"))</f>
        <v/>
      </c>
    </row>
    <row r="4639">
      <c r="A4639" s="40">
        <f>IF(GL_Paste!$B4636="","",N(GL_Paste!$H4636)-N(GL_Paste!$G4636))</f>
        <v/>
      </c>
      <c r="B4639" s="43">
        <f>IF(GL_Paste!$B4636="","",DATE(YEAR(GL_Paste!$E4636),MONTH(GL_Paste!$E4636),1))</f>
        <v/>
      </c>
      <c r="C4639">
        <f>IF(GL_Paste!$B4636="","",IF(TRIM(GL_Paste!$M4636)&lt;&gt;"",TRIM(GL_Paste!$M4636),IFERROR(MID(GL_Paste!$I4636,FIND("[",GL_Paste!$I4636)+1,FIND("]",GL_Paste!$I4636)-FIND("[",GL_Paste!$I4636)-1),"")))</f>
        <v/>
      </c>
      <c r="D4639">
        <f>IF(GL_Paste!$B4636="","",IFERROR(INDEX(DeptName,MATCH($C4639,DeptTag,0)),"UNALLOCATED"))</f>
        <v/>
      </c>
      <c r="E4639">
        <f>IF(GL_Paste!$B4636="","",IFERROR(INDEX(AcctCat,MATCH(GL_Paste!$B4636&amp;"",AcctCode,0)),"UNKNOWN"))</f>
        <v/>
      </c>
      <c r="F4639">
        <f>IF(GL_Paste!$B4636="","",IFERROR(INDEX(AcctSub,MATCH(GL_Paste!$B4636&amp;"",AcctCode,0)),"UNKNOWN"))</f>
        <v/>
      </c>
    </row>
    <row r="4640">
      <c r="A4640" s="40">
        <f>IF(GL_Paste!$B4637="","",N(GL_Paste!$H4637)-N(GL_Paste!$G4637))</f>
        <v/>
      </c>
      <c r="B4640" s="43">
        <f>IF(GL_Paste!$B4637="","",DATE(YEAR(GL_Paste!$E4637),MONTH(GL_Paste!$E4637),1))</f>
        <v/>
      </c>
      <c r="C4640">
        <f>IF(GL_Paste!$B4637="","",IF(TRIM(GL_Paste!$M4637)&lt;&gt;"",TRIM(GL_Paste!$M4637),IFERROR(MID(GL_Paste!$I4637,FIND("[",GL_Paste!$I4637)+1,FIND("]",GL_Paste!$I4637)-FIND("[",GL_Paste!$I4637)-1),"")))</f>
        <v/>
      </c>
      <c r="D4640">
        <f>IF(GL_Paste!$B4637="","",IFERROR(INDEX(DeptName,MATCH($C4640,DeptTag,0)),"UNALLOCATED"))</f>
        <v/>
      </c>
      <c r="E4640">
        <f>IF(GL_Paste!$B4637="","",IFERROR(INDEX(AcctCat,MATCH(GL_Paste!$B4637&amp;"",AcctCode,0)),"UNKNOWN"))</f>
        <v/>
      </c>
      <c r="F4640">
        <f>IF(GL_Paste!$B4637="","",IFERROR(INDEX(AcctSub,MATCH(GL_Paste!$B4637&amp;"",AcctCode,0)),"UNKNOWN"))</f>
        <v/>
      </c>
    </row>
    <row r="4641">
      <c r="A4641" s="40">
        <f>IF(GL_Paste!$B4638="","",N(GL_Paste!$H4638)-N(GL_Paste!$G4638))</f>
        <v/>
      </c>
      <c r="B4641" s="43">
        <f>IF(GL_Paste!$B4638="","",DATE(YEAR(GL_Paste!$E4638),MONTH(GL_Paste!$E4638),1))</f>
        <v/>
      </c>
      <c r="C4641">
        <f>IF(GL_Paste!$B4638="","",IF(TRIM(GL_Paste!$M4638)&lt;&gt;"",TRIM(GL_Paste!$M4638),IFERROR(MID(GL_Paste!$I4638,FIND("[",GL_Paste!$I4638)+1,FIND("]",GL_Paste!$I4638)-FIND("[",GL_Paste!$I4638)-1),"")))</f>
        <v/>
      </c>
      <c r="D4641">
        <f>IF(GL_Paste!$B4638="","",IFERROR(INDEX(DeptName,MATCH($C4641,DeptTag,0)),"UNALLOCATED"))</f>
        <v/>
      </c>
      <c r="E4641">
        <f>IF(GL_Paste!$B4638="","",IFERROR(INDEX(AcctCat,MATCH(GL_Paste!$B4638&amp;"",AcctCode,0)),"UNKNOWN"))</f>
        <v/>
      </c>
      <c r="F4641">
        <f>IF(GL_Paste!$B4638="","",IFERROR(INDEX(AcctSub,MATCH(GL_Paste!$B4638&amp;"",AcctCode,0)),"UNKNOWN"))</f>
        <v/>
      </c>
    </row>
    <row r="4642">
      <c r="A4642" s="40">
        <f>IF(GL_Paste!$B4639="","",N(GL_Paste!$H4639)-N(GL_Paste!$G4639))</f>
        <v/>
      </c>
      <c r="B4642" s="43">
        <f>IF(GL_Paste!$B4639="","",DATE(YEAR(GL_Paste!$E4639),MONTH(GL_Paste!$E4639),1))</f>
        <v/>
      </c>
      <c r="C4642">
        <f>IF(GL_Paste!$B4639="","",IF(TRIM(GL_Paste!$M4639)&lt;&gt;"",TRIM(GL_Paste!$M4639),IFERROR(MID(GL_Paste!$I4639,FIND("[",GL_Paste!$I4639)+1,FIND("]",GL_Paste!$I4639)-FIND("[",GL_Paste!$I4639)-1),"")))</f>
        <v/>
      </c>
      <c r="D4642">
        <f>IF(GL_Paste!$B4639="","",IFERROR(INDEX(DeptName,MATCH($C4642,DeptTag,0)),"UNALLOCATED"))</f>
        <v/>
      </c>
      <c r="E4642">
        <f>IF(GL_Paste!$B4639="","",IFERROR(INDEX(AcctCat,MATCH(GL_Paste!$B4639&amp;"",AcctCode,0)),"UNKNOWN"))</f>
        <v/>
      </c>
      <c r="F4642">
        <f>IF(GL_Paste!$B4639="","",IFERROR(INDEX(AcctSub,MATCH(GL_Paste!$B4639&amp;"",AcctCode,0)),"UNKNOWN"))</f>
        <v/>
      </c>
    </row>
    <row r="4643">
      <c r="A4643" s="40">
        <f>IF(GL_Paste!$B4640="","",N(GL_Paste!$H4640)-N(GL_Paste!$G4640))</f>
        <v/>
      </c>
      <c r="B4643" s="43">
        <f>IF(GL_Paste!$B4640="","",DATE(YEAR(GL_Paste!$E4640),MONTH(GL_Paste!$E4640),1))</f>
        <v/>
      </c>
      <c r="C4643">
        <f>IF(GL_Paste!$B4640="","",IF(TRIM(GL_Paste!$M4640)&lt;&gt;"",TRIM(GL_Paste!$M4640),IFERROR(MID(GL_Paste!$I4640,FIND("[",GL_Paste!$I4640)+1,FIND("]",GL_Paste!$I4640)-FIND("[",GL_Paste!$I4640)-1),"")))</f>
        <v/>
      </c>
      <c r="D4643">
        <f>IF(GL_Paste!$B4640="","",IFERROR(INDEX(DeptName,MATCH($C4643,DeptTag,0)),"UNALLOCATED"))</f>
        <v/>
      </c>
      <c r="E4643">
        <f>IF(GL_Paste!$B4640="","",IFERROR(INDEX(AcctCat,MATCH(GL_Paste!$B4640&amp;"",AcctCode,0)),"UNKNOWN"))</f>
        <v/>
      </c>
      <c r="F4643">
        <f>IF(GL_Paste!$B4640="","",IFERROR(INDEX(AcctSub,MATCH(GL_Paste!$B4640&amp;"",AcctCode,0)),"UNKNOWN"))</f>
        <v/>
      </c>
    </row>
    <row r="4644">
      <c r="A4644" s="40">
        <f>IF(GL_Paste!$B4641="","",N(GL_Paste!$H4641)-N(GL_Paste!$G4641))</f>
        <v/>
      </c>
      <c r="B4644" s="43">
        <f>IF(GL_Paste!$B4641="","",DATE(YEAR(GL_Paste!$E4641),MONTH(GL_Paste!$E4641),1))</f>
        <v/>
      </c>
      <c r="C4644">
        <f>IF(GL_Paste!$B4641="","",IF(TRIM(GL_Paste!$M4641)&lt;&gt;"",TRIM(GL_Paste!$M4641),IFERROR(MID(GL_Paste!$I4641,FIND("[",GL_Paste!$I4641)+1,FIND("]",GL_Paste!$I4641)-FIND("[",GL_Paste!$I4641)-1),"")))</f>
        <v/>
      </c>
      <c r="D4644">
        <f>IF(GL_Paste!$B4641="","",IFERROR(INDEX(DeptName,MATCH($C4644,DeptTag,0)),"UNALLOCATED"))</f>
        <v/>
      </c>
      <c r="E4644">
        <f>IF(GL_Paste!$B4641="","",IFERROR(INDEX(AcctCat,MATCH(GL_Paste!$B4641&amp;"",AcctCode,0)),"UNKNOWN"))</f>
        <v/>
      </c>
      <c r="F4644">
        <f>IF(GL_Paste!$B4641="","",IFERROR(INDEX(AcctSub,MATCH(GL_Paste!$B4641&amp;"",AcctCode,0)),"UNKNOWN"))</f>
        <v/>
      </c>
    </row>
    <row r="4645">
      <c r="A4645" s="40">
        <f>IF(GL_Paste!$B4642="","",N(GL_Paste!$H4642)-N(GL_Paste!$G4642))</f>
        <v/>
      </c>
      <c r="B4645" s="43">
        <f>IF(GL_Paste!$B4642="","",DATE(YEAR(GL_Paste!$E4642),MONTH(GL_Paste!$E4642),1))</f>
        <v/>
      </c>
      <c r="C4645">
        <f>IF(GL_Paste!$B4642="","",IF(TRIM(GL_Paste!$M4642)&lt;&gt;"",TRIM(GL_Paste!$M4642),IFERROR(MID(GL_Paste!$I4642,FIND("[",GL_Paste!$I4642)+1,FIND("]",GL_Paste!$I4642)-FIND("[",GL_Paste!$I4642)-1),"")))</f>
        <v/>
      </c>
      <c r="D4645">
        <f>IF(GL_Paste!$B4642="","",IFERROR(INDEX(DeptName,MATCH($C4645,DeptTag,0)),"UNALLOCATED"))</f>
        <v/>
      </c>
      <c r="E4645">
        <f>IF(GL_Paste!$B4642="","",IFERROR(INDEX(AcctCat,MATCH(GL_Paste!$B4642&amp;"",AcctCode,0)),"UNKNOWN"))</f>
        <v/>
      </c>
      <c r="F4645">
        <f>IF(GL_Paste!$B4642="","",IFERROR(INDEX(AcctSub,MATCH(GL_Paste!$B4642&amp;"",AcctCode,0)),"UNKNOWN"))</f>
        <v/>
      </c>
    </row>
    <row r="4646">
      <c r="A4646" s="40">
        <f>IF(GL_Paste!$B4643="","",N(GL_Paste!$H4643)-N(GL_Paste!$G4643))</f>
        <v/>
      </c>
      <c r="B4646" s="43">
        <f>IF(GL_Paste!$B4643="","",DATE(YEAR(GL_Paste!$E4643),MONTH(GL_Paste!$E4643),1))</f>
        <v/>
      </c>
      <c r="C4646">
        <f>IF(GL_Paste!$B4643="","",IF(TRIM(GL_Paste!$M4643)&lt;&gt;"",TRIM(GL_Paste!$M4643),IFERROR(MID(GL_Paste!$I4643,FIND("[",GL_Paste!$I4643)+1,FIND("]",GL_Paste!$I4643)-FIND("[",GL_Paste!$I4643)-1),"")))</f>
        <v/>
      </c>
      <c r="D4646">
        <f>IF(GL_Paste!$B4643="","",IFERROR(INDEX(DeptName,MATCH($C4646,DeptTag,0)),"UNALLOCATED"))</f>
        <v/>
      </c>
      <c r="E4646">
        <f>IF(GL_Paste!$B4643="","",IFERROR(INDEX(AcctCat,MATCH(GL_Paste!$B4643&amp;"",AcctCode,0)),"UNKNOWN"))</f>
        <v/>
      </c>
      <c r="F4646">
        <f>IF(GL_Paste!$B4643="","",IFERROR(INDEX(AcctSub,MATCH(GL_Paste!$B4643&amp;"",AcctCode,0)),"UNKNOWN"))</f>
        <v/>
      </c>
    </row>
    <row r="4647">
      <c r="A4647" s="40">
        <f>IF(GL_Paste!$B4644="","",N(GL_Paste!$H4644)-N(GL_Paste!$G4644))</f>
        <v/>
      </c>
      <c r="B4647" s="43">
        <f>IF(GL_Paste!$B4644="","",DATE(YEAR(GL_Paste!$E4644),MONTH(GL_Paste!$E4644),1))</f>
        <v/>
      </c>
      <c r="C4647">
        <f>IF(GL_Paste!$B4644="","",IF(TRIM(GL_Paste!$M4644)&lt;&gt;"",TRIM(GL_Paste!$M4644),IFERROR(MID(GL_Paste!$I4644,FIND("[",GL_Paste!$I4644)+1,FIND("]",GL_Paste!$I4644)-FIND("[",GL_Paste!$I4644)-1),"")))</f>
        <v/>
      </c>
      <c r="D4647">
        <f>IF(GL_Paste!$B4644="","",IFERROR(INDEX(DeptName,MATCH($C4647,DeptTag,0)),"UNALLOCATED"))</f>
        <v/>
      </c>
      <c r="E4647">
        <f>IF(GL_Paste!$B4644="","",IFERROR(INDEX(AcctCat,MATCH(GL_Paste!$B4644&amp;"",AcctCode,0)),"UNKNOWN"))</f>
        <v/>
      </c>
      <c r="F4647">
        <f>IF(GL_Paste!$B4644="","",IFERROR(INDEX(AcctSub,MATCH(GL_Paste!$B4644&amp;"",AcctCode,0)),"UNKNOWN"))</f>
        <v/>
      </c>
    </row>
    <row r="4648">
      <c r="A4648" s="40">
        <f>IF(GL_Paste!$B4645="","",N(GL_Paste!$H4645)-N(GL_Paste!$G4645))</f>
        <v/>
      </c>
      <c r="B4648" s="43">
        <f>IF(GL_Paste!$B4645="","",DATE(YEAR(GL_Paste!$E4645),MONTH(GL_Paste!$E4645),1))</f>
        <v/>
      </c>
      <c r="C4648">
        <f>IF(GL_Paste!$B4645="","",IF(TRIM(GL_Paste!$M4645)&lt;&gt;"",TRIM(GL_Paste!$M4645),IFERROR(MID(GL_Paste!$I4645,FIND("[",GL_Paste!$I4645)+1,FIND("]",GL_Paste!$I4645)-FIND("[",GL_Paste!$I4645)-1),"")))</f>
        <v/>
      </c>
      <c r="D4648">
        <f>IF(GL_Paste!$B4645="","",IFERROR(INDEX(DeptName,MATCH($C4648,DeptTag,0)),"UNALLOCATED"))</f>
        <v/>
      </c>
      <c r="E4648">
        <f>IF(GL_Paste!$B4645="","",IFERROR(INDEX(AcctCat,MATCH(GL_Paste!$B4645&amp;"",AcctCode,0)),"UNKNOWN"))</f>
        <v/>
      </c>
      <c r="F4648">
        <f>IF(GL_Paste!$B4645="","",IFERROR(INDEX(AcctSub,MATCH(GL_Paste!$B4645&amp;"",AcctCode,0)),"UNKNOWN"))</f>
        <v/>
      </c>
    </row>
    <row r="4649">
      <c r="A4649" s="40">
        <f>IF(GL_Paste!$B4646="","",N(GL_Paste!$H4646)-N(GL_Paste!$G4646))</f>
        <v/>
      </c>
      <c r="B4649" s="43">
        <f>IF(GL_Paste!$B4646="","",DATE(YEAR(GL_Paste!$E4646),MONTH(GL_Paste!$E4646),1))</f>
        <v/>
      </c>
      <c r="C4649">
        <f>IF(GL_Paste!$B4646="","",IF(TRIM(GL_Paste!$M4646)&lt;&gt;"",TRIM(GL_Paste!$M4646),IFERROR(MID(GL_Paste!$I4646,FIND("[",GL_Paste!$I4646)+1,FIND("]",GL_Paste!$I4646)-FIND("[",GL_Paste!$I4646)-1),"")))</f>
        <v/>
      </c>
      <c r="D4649">
        <f>IF(GL_Paste!$B4646="","",IFERROR(INDEX(DeptName,MATCH($C4649,DeptTag,0)),"UNALLOCATED"))</f>
        <v/>
      </c>
      <c r="E4649">
        <f>IF(GL_Paste!$B4646="","",IFERROR(INDEX(AcctCat,MATCH(GL_Paste!$B4646&amp;"",AcctCode,0)),"UNKNOWN"))</f>
        <v/>
      </c>
      <c r="F4649">
        <f>IF(GL_Paste!$B4646="","",IFERROR(INDEX(AcctSub,MATCH(GL_Paste!$B4646&amp;"",AcctCode,0)),"UNKNOWN"))</f>
        <v/>
      </c>
    </row>
    <row r="4650">
      <c r="A4650" s="40">
        <f>IF(GL_Paste!$B4647="","",N(GL_Paste!$H4647)-N(GL_Paste!$G4647))</f>
        <v/>
      </c>
      <c r="B4650" s="43">
        <f>IF(GL_Paste!$B4647="","",DATE(YEAR(GL_Paste!$E4647),MONTH(GL_Paste!$E4647),1))</f>
        <v/>
      </c>
      <c r="C4650">
        <f>IF(GL_Paste!$B4647="","",IF(TRIM(GL_Paste!$M4647)&lt;&gt;"",TRIM(GL_Paste!$M4647),IFERROR(MID(GL_Paste!$I4647,FIND("[",GL_Paste!$I4647)+1,FIND("]",GL_Paste!$I4647)-FIND("[",GL_Paste!$I4647)-1),"")))</f>
        <v/>
      </c>
      <c r="D4650">
        <f>IF(GL_Paste!$B4647="","",IFERROR(INDEX(DeptName,MATCH($C4650,DeptTag,0)),"UNALLOCATED"))</f>
        <v/>
      </c>
      <c r="E4650">
        <f>IF(GL_Paste!$B4647="","",IFERROR(INDEX(AcctCat,MATCH(GL_Paste!$B4647&amp;"",AcctCode,0)),"UNKNOWN"))</f>
        <v/>
      </c>
      <c r="F4650">
        <f>IF(GL_Paste!$B4647="","",IFERROR(INDEX(AcctSub,MATCH(GL_Paste!$B4647&amp;"",AcctCode,0)),"UNKNOWN"))</f>
        <v/>
      </c>
    </row>
    <row r="4651">
      <c r="A4651" s="40">
        <f>IF(GL_Paste!$B4648="","",N(GL_Paste!$H4648)-N(GL_Paste!$G4648))</f>
        <v/>
      </c>
      <c r="B4651" s="43">
        <f>IF(GL_Paste!$B4648="","",DATE(YEAR(GL_Paste!$E4648),MONTH(GL_Paste!$E4648),1))</f>
        <v/>
      </c>
      <c r="C4651">
        <f>IF(GL_Paste!$B4648="","",IF(TRIM(GL_Paste!$M4648)&lt;&gt;"",TRIM(GL_Paste!$M4648),IFERROR(MID(GL_Paste!$I4648,FIND("[",GL_Paste!$I4648)+1,FIND("]",GL_Paste!$I4648)-FIND("[",GL_Paste!$I4648)-1),"")))</f>
        <v/>
      </c>
      <c r="D4651">
        <f>IF(GL_Paste!$B4648="","",IFERROR(INDEX(DeptName,MATCH($C4651,DeptTag,0)),"UNALLOCATED"))</f>
        <v/>
      </c>
      <c r="E4651">
        <f>IF(GL_Paste!$B4648="","",IFERROR(INDEX(AcctCat,MATCH(GL_Paste!$B4648&amp;"",AcctCode,0)),"UNKNOWN"))</f>
        <v/>
      </c>
      <c r="F4651">
        <f>IF(GL_Paste!$B4648="","",IFERROR(INDEX(AcctSub,MATCH(GL_Paste!$B4648&amp;"",AcctCode,0)),"UNKNOWN"))</f>
        <v/>
      </c>
    </row>
    <row r="4652">
      <c r="A4652" s="40">
        <f>IF(GL_Paste!$B4649="","",N(GL_Paste!$H4649)-N(GL_Paste!$G4649))</f>
        <v/>
      </c>
      <c r="B4652" s="43">
        <f>IF(GL_Paste!$B4649="","",DATE(YEAR(GL_Paste!$E4649),MONTH(GL_Paste!$E4649),1))</f>
        <v/>
      </c>
      <c r="C4652">
        <f>IF(GL_Paste!$B4649="","",IF(TRIM(GL_Paste!$M4649)&lt;&gt;"",TRIM(GL_Paste!$M4649),IFERROR(MID(GL_Paste!$I4649,FIND("[",GL_Paste!$I4649)+1,FIND("]",GL_Paste!$I4649)-FIND("[",GL_Paste!$I4649)-1),"")))</f>
        <v/>
      </c>
      <c r="D4652">
        <f>IF(GL_Paste!$B4649="","",IFERROR(INDEX(DeptName,MATCH($C4652,DeptTag,0)),"UNALLOCATED"))</f>
        <v/>
      </c>
      <c r="E4652">
        <f>IF(GL_Paste!$B4649="","",IFERROR(INDEX(AcctCat,MATCH(GL_Paste!$B4649&amp;"",AcctCode,0)),"UNKNOWN"))</f>
        <v/>
      </c>
      <c r="F4652">
        <f>IF(GL_Paste!$B4649="","",IFERROR(INDEX(AcctSub,MATCH(GL_Paste!$B4649&amp;"",AcctCode,0)),"UNKNOWN"))</f>
        <v/>
      </c>
    </row>
    <row r="4653">
      <c r="A4653" s="40">
        <f>IF(GL_Paste!$B4650="","",N(GL_Paste!$H4650)-N(GL_Paste!$G4650))</f>
        <v/>
      </c>
      <c r="B4653" s="43">
        <f>IF(GL_Paste!$B4650="","",DATE(YEAR(GL_Paste!$E4650),MONTH(GL_Paste!$E4650),1))</f>
        <v/>
      </c>
      <c r="C4653">
        <f>IF(GL_Paste!$B4650="","",IF(TRIM(GL_Paste!$M4650)&lt;&gt;"",TRIM(GL_Paste!$M4650),IFERROR(MID(GL_Paste!$I4650,FIND("[",GL_Paste!$I4650)+1,FIND("]",GL_Paste!$I4650)-FIND("[",GL_Paste!$I4650)-1),"")))</f>
        <v/>
      </c>
      <c r="D4653">
        <f>IF(GL_Paste!$B4650="","",IFERROR(INDEX(DeptName,MATCH($C4653,DeptTag,0)),"UNALLOCATED"))</f>
        <v/>
      </c>
      <c r="E4653">
        <f>IF(GL_Paste!$B4650="","",IFERROR(INDEX(AcctCat,MATCH(GL_Paste!$B4650&amp;"",AcctCode,0)),"UNKNOWN"))</f>
        <v/>
      </c>
      <c r="F4653">
        <f>IF(GL_Paste!$B4650="","",IFERROR(INDEX(AcctSub,MATCH(GL_Paste!$B4650&amp;"",AcctCode,0)),"UNKNOWN"))</f>
        <v/>
      </c>
    </row>
    <row r="4654">
      <c r="A4654" s="40">
        <f>IF(GL_Paste!$B4651="","",N(GL_Paste!$H4651)-N(GL_Paste!$G4651))</f>
        <v/>
      </c>
      <c r="B4654" s="43">
        <f>IF(GL_Paste!$B4651="","",DATE(YEAR(GL_Paste!$E4651),MONTH(GL_Paste!$E4651),1))</f>
        <v/>
      </c>
      <c r="C4654">
        <f>IF(GL_Paste!$B4651="","",IF(TRIM(GL_Paste!$M4651)&lt;&gt;"",TRIM(GL_Paste!$M4651),IFERROR(MID(GL_Paste!$I4651,FIND("[",GL_Paste!$I4651)+1,FIND("]",GL_Paste!$I4651)-FIND("[",GL_Paste!$I4651)-1),"")))</f>
        <v/>
      </c>
      <c r="D4654">
        <f>IF(GL_Paste!$B4651="","",IFERROR(INDEX(DeptName,MATCH($C4654,DeptTag,0)),"UNALLOCATED"))</f>
        <v/>
      </c>
      <c r="E4654">
        <f>IF(GL_Paste!$B4651="","",IFERROR(INDEX(AcctCat,MATCH(GL_Paste!$B4651&amp;"",AcctCode,0)),"UNKNOWN"))</f>
        <v/>
      </c>
      <c r="F4654">
        <f>IF(GL_Paste!$B4651="","",IFERROR(INDEX(AcctSub,MATCH(GL_Paste!$B4651&amp;"",AcctCode,0)),"UNKNOWN"))</f>
        <v/>
      </c>
    </row>
    <row r="4655">
      <c r="A4655" s="40">
        <f>IF(GL_Paste!$B4652="","",N(GL_Paste!$H4652)-N(GL_Paste!$G4652))</f>
        <v/>
      </c>
      <c r="B4655" s="43">
        <f>IF(GL_Paste!$B4652="","",DATE(YEAR(GL_Paste!$E4652),MONTH(GL_Paste!$E4652),1))</f>
        <v/>
      </c>
      <c r="C4655">
        <f>IF(GL_Paste!$B4652="","",IF(TRIM(GL_Paste!$M4652)&lt;&gt;"",TRIM(GL_Paste!$M4652),IFERROR(MID(GL_Paste!$I4652,FIND("[",GL_Paste!$I4652)+1,FIND("]",GL_Paste!$I4652)-FIND("[",GL_Paste!$I4652)-1),"")))</f>
        <v/>
      </c>
      <c r="D4655">
        <f>IF(GL_Paste!$B4652="","",IFERROR(INDEX(DeptName,MATCH($C4655,DeptTag,0)),"UNALLOCATED"))</f>
        <v/>
      </c>
      <c r="E4655">
        <f>IF(GL_Paste!$B4652="","",IFERROR(INDEX(AcctCat,MATCH(GL_Paste!$B4652&amp;"",AcctCode,0)),"UNKNOWN"))</f>
        <v/>
      </c>
      <c r="F4655">
        <f>IF(GL_Paste!$B4652="","",IFERROR(INDEX(AcctSub,MATCH(GL_Paste!$B4652&amp;"",AcctCode,0)),"UNKNOWN"))</f>
        <v/>
      </c>
    </row>
    <row r="4656">
      <c r="A4656" s="40">
        <f>IF(GL_Paste!$B4653="","",N(GL_Paste!$H4653)-N(GL_Paste!$G4653))</f>
        <v/>
      </c>
      <c r="B4656" s="43">
        <f>IF(GL_Paste!$B4653="","",DATE(YEAR(GL_Paste!$E4653),MONTH(GL_Paste!$E4653),1))</f>
        <v/>
      </c>
      <c r="C4656">
        <f>IF(GL_Paste!$B4653="","",IF(TRIM(GL_Paste!$M4653)&lt;&gt;"",TRIM(GL_Paste!$M4653),IFERROR(MID(GL_Paste!$I4653,FIND("[",GL_Paste!$I4653)+1,FIND("]",GL_Paste!$I4653)-FIND("[",GL_Paste!$I4653)-1),"")))</f>
        <v/>
      </c>
      <c r="D4656">
        <f>IF(GL_Paste!$B4653="","",IFERROR(INDEX(DeptName,MATCH($C4656,DeptTag,0)),"UNALLOCATED"))</f>
        <v/>
      </c>
      <c r="E4656">
        <f>IF(GL_Paste!$B4653="","",IFERROR(INDEX(AcctCat,MATCH(GL_Paste!$B4653&amp;"",AcctCode,0)),"UNKNOWN"))</f>
        <v/>
      </c>
      <c r="F4656">
        <f>IF(GL_Paste!$B4653="","",IFERROR(INDEX(AcctSub,MATCH(GL_Paste!$B4653&amp;"",AcctCode,0)),"UNKNOWN"))</f>
        <v/>
      </c>
    </row>
    <row r="4657">
      <c r="A4657" s="40">
        <f>IF(GL_Paste!$B4654="","",N(GL_Paste!$H4654)-N(GL_Paste!$G4654))</f>
        <v/>
      </c>
      <c r="B4657" s="43">
        <f>IF(GL_Paste!$B4654="","",DATE(YEAR(GL_Paste!$E4654),MONTH(GL_Paste!$E4654),1))</f>
        <v/>
      </c>
      <c r="C4657">
        <f>IF(GL_Paste!$B4654="","",IF(TRIM(GL_Paste!$M4654)&lt;&gt;"",TRIM(GL_Paste!$M4654),IFERROR(MID(GL_Paste!$I4654,FIND("[",GL_Paste!$I4654)+1,FIND("]",GL_Paste!$I4654)-FIND("[",GL_Paste!$I4654)-1),"")))</f>
        <v/>
      </c>
      <c r="D4657">
        <f>IF(GL_Paste!$B4654="","",IFERROR(INDEX(DeptName,MATCH($C4657,DeptTag,0)),"UNALLOCATED"))</f>
        <v/>
      </c>
      <c r="E4657">
        <f>IF(GL_Paste!$B4654="","",IFERROR(INDEX(AcctCat,MATCH(GL_Paste!$B4654&amp;"",AcctCode,0)),"UNKNOWN"))</f>
        <v/>
      </c>
      <c r="F4657">
        <f>IF(GL_Paste!$B4654="","",IFERROR(INDEX(AcctSub,MATCH(GL_Paste!$B4654&amp;"",AcctCode,0)),"UNKNOWN"))</f>
        <v/>
      </c>
    </row>
    <row r="4658">
      <c r="A4658" s="40">
        <f>IF(GL_Paste!$B4655="","",N(GL_Paste!$H4655)-N(GL_Paste!$G4655))</f>
        <v/>
      </c>
      <c r="B4658" s="43">
        <f>IF(GL_Paste!$B4655="","",DATE(YEAR(GL_Paste!$E4655),MONTH(GL_Paste!$E4655),1))</f>
        <v/>
      </c>
      <c r="C4658">
        <f>IF(GL_Paste!$B4655="","",IF(TRIM(GL_Paste!$M4655)&lt;&gt;"",TRIM(GL_Paste!$M4655),IFERROR(MID(GL_Paste!$I4655,FIND("[",GL_Paste!$I4655)+1,FIND("]",GL_Paste!$I4655)-FIND("[",GL_Paste!$I4655)-1),"")))</f>
        <v/>
      </c>
      <c r="D4658">
        <f>IF(GL_Paste!$B4655="","",IFERROR(INDEX(DeptName,MATCH($C4658,DeptTag,0)),"UNALLOCATED"))</f>
        <v/>
      </c>
      <c r="E4658">
        <f>IF(GL_Paste!$B4655="","",IFERROR(INDEX(AcctCat,MATCH(GL_Paste!$B4655&amp;"",AcctCode,0)),"UNKNOWN"))</f>
        <v/>
      </c>
      <c r="F4658">
        <f>IF(GL_Paste!$B4655="","",IFERROR(INDEX(AcctSub,MATCH(GL_Paste!$B4655&amp;"",AcctCode,0)),"UNKNOWN"))</f>
        <v/>
      </c>
    </row>
    <row r="4659">
      <c r="A4659" s="40">
        <f>IF(GL_Paste!$B4656="","",N(GL_Paste!$H4656)-N(GL_Paste!$G4656))</f>
        <v/>
      </c>
      <c r="B4659" s="43">
        <f>IF(GL_Paste!$B4656="","",DATE(YEAR(GL_Paste!$E4656),MONTH(GL_Paste!$E4656),1))</f>
        <v/>
      </c>
      <c r="C4659">
        <f>IF(GL_Paste!$B4656="","",IF(TRIM(GL_Paste!$M4656)&lt;&gt;"",TRIM(GL_Paste!$M4656),IFERROR(MID(GL_Paste!$I4656,FIND("[",GL_Paste!$I4656)+1,FIND("]",GL_Paste!$I4656)-FIND("[",GL_Paste!$I4656)-1),"")))</f>
        <v/>
      </c>
      <c r="D4659">
        <f>IF(GL_Paste!$B4656="","",IFERROR(INDEX(DeptName,MATCH($C4659,DeptTag,0)),"UNALLOCATED"))</f>
        <v/>
      </c>
      <c r="E4659">
        <f>IF(GL_Paste!$B4656="","",IFERROR(INDEX(AcctCat,MATCH(GL_Paste!$B4656&amp;"",AcctCode,0)),"UNKNOWN"))</f>
        <v/>
      </c>
      <c r="F4659">
        <f>IF(GL_Paste!$B4656="","",IFERROR(INDEX(AcctSub,MATCH(GL_Paste!$B4656&amp;"",AcctCode,0)),"UNKNOWN"))</f>
        <v/>
      </c>
    </row>
    <row r="4660">
      <c r="A4660" s="40">
        <f>IF(GL_Paste!$B4657="","",N(GL_Paste!$H4657)-N(GL_Paste!$G4657))</f>
        <v/>
      </c>
      <c r="B4660" s="43">
        <f>IF(GL_Paste!$B4657="","",DATE(YEAR(GL_Paste!$E4657),MONTH(GL_Paste!$E4657),1))</f>
        <v/>
      </c>
      <c r="C4660">
        <f>IF(GL_Paste!$B4657="","",IF(TRIM(GL_Paste!$M4657)&lt;&gt;"",TRIM(GL_Paste!$M4657),IFERROR(MID(GL_Paste!$I4657,FIND("[",GL_Paste!$I4657)+1,FIND("]",GL_Paste!$I4657)-FIND("[",GL_Paste!$I4657)-1),"")))</f>
        <v/>
      </c>
      <c r="D4660">
        <f>IF(GL_Paste!$B4657="","",IFERROR(INDEX(DeptName,MATCH($C4660,DeptTag,0)),"UNALLOCATED"))</f>
        <v/>
      </c>
      <c r="E4660">
        <f>IF(GL_Paste!$B4657="","",IFERROR(INDEX(AcctCat,MATCH(GL_Paste!$B4657&amp;"",AcctCode,0)),"UNKNOWN"))</f>
        <v/>
      </c>
      <c r="F4660">
        <f>IF(GL_Paste!$B4657="","",IFERROR(INDEX(AcctSub,MATCH(GL_Paste!$B4657&amp;"",AcctCode,0)),"UNKNOWN"))</f>
        <v/>
      </c>
    </row>
    <row r="4661">
      <c r="A4661" s="40">
        <f>IF(GL_Paste!$B4658="","",N(GL_Paste!$H4658)-N(GL_Paste!$G4658))</f>
        <v/>
      </c>
      <c r="B4661" s="43">
        <f>IF(GL_Paste!$B4658="","",DATE(YEAR(GL_Paste!$E4658),MONTH(GL_Paste!$E4658),1))</f>
        <v/>
      </c>
      <c r="C4661">
        <f>IF(GL_Paste!$B4658="","",IF(TRIM(GL_Paste!$M4658)&lt;&gt;"",TRIM(GL_Paste!$M4658),IFERROR(MID(GL_Paste!$I4658,FIND("[",GL_Paste!$I4658)+1,FIND("]",GL_Paste!$I4658)-FIND("[",GL_Paste!$I4658)-1),"")))</f>
        <v/>
      </c>
      <c r="D4661">
        <f>IF(GL_Paste!$B4658="","",IFERROR(INDEX(DeptName,MATCH($C4661,DeptTag,0)),"UNALLOCATED"))</f>
        <v/>
      </c>
      <c r="E4661">
        <f>IF(GL_Paste!$B4658="","",IFERROR(INDEX(AcctCat,MATCH(GL_Paste!$B4658&amp;"",AcctCode,0)),"UNKNOWN"))</f>
        <v/>
      </c>
      <c r="F4661">
        <f>IF(GL_Paste!$B4658="","",IFERROR(INDEX(AcctSub,MATCH(GL_Paste!$B4658&amp;"",AcctCode,0)),"UNKNOWN"))</f>
        <v/>
      </c>
    </row>
    <row r="4662">
      <c r="A4662" s="40">
        <f>IF(GL_Paste!$B4659="","",N(GL_Paste!$H4659)-N(GL_Paste!$G4659))</f>
        <v/>
      </c>
      <c r="B4662" s="43">
        <f>IF(GL_Paste!$B4659="","",DATE(YEAR(GL_Paste!$E4659),MONTH(GL_Paste!$E4659),1))</f>
        <v/>
      </c>
      <c r="C4662">
        <f>IF(GL_Paste!$B4659="","",IF(TRIM(GL_Paste!$M4659)&lt;&gt;"",TRIM(GL_Paste!$M4659),IFERROR(MID(GL_Paste!$I4659,FIND("[",GL_Paste!$I4659)+1,FIND("]",GL_Paste!$I4659)-FIND("[",GL_Paste!$I4659)-1),"")))</f>
        <v/>
      </c>
      <c r="D4662">
        <f>IF(GL_Paste!$B4659="","",IFERROR(INDEX(DeptName,MATCH($C4662,DeptTag,0)),"UNALLOCATED"))</f>
        <v/>
      </c>
      <c r="E4662">
        <f>IF(GL_Paste!$B4659="","",IFERROR(INDEX(AcctCat,MATCH(GL_Paste!$B4659&amp;"",AcctCode,0)),"UNKNOWN"))</f>
        <v/>
      </c>
      <c r="F4662">
        <f>IF(GL_Paste!$B4659="","",IFERROR(INDEX(AcctSub,MATCH(GL_Paste!$B4659&amp;"",AcctCode,0)),"UNKNOWN"))</f>
        <v/>
      </c>
    </row>
    <row r="4663">
      <c r="A4663" s="40">
        <f>IF(GL_Paste!$B4660="","",N(GL_Paste!$H4660)-N(GL_Paste!$G4660))</f>
        <v/>
      </c>
      <c r="B4663" s="43">
        <f>IF(GL_Paste!$B4660="","",DATE(YEAR(GL_Paste!$E4660),MONTH(GL_Paste!$E4660),1))</f>
        <v/>
      </c>
      <c r="C4663">
        <f>IF(GL_Paste!$B4660="","",IF(TRIM(GL_Paste!$M4660)&lt;&gt;"",TRIM(GL_Paste!$M4660),IFERROR(MID(GL_Paste!$I4660,FIND("[",GL_Paste!$I4660)+1,FIND("]",GL_Paste!$I4660)-FIND("[",GL_Paste!$I4660)-1),"")))</f>
        <v/>
      </c>
      <c r="D4663">
        <f>IF(GL_Paste!$B4660="","",IFERROR(INDEX(DeptName,MATCH($C4663,DeptTag,0)),"UNALLOCATED"))</f>
        <v/>
      </c>
      <c r="E4663">
        <f>IF(GL_Paste!$B4660="","",IFERROR(INDEX(AcctCat,MATCH(GL_Paste!$B4660&amp;"",AcctCode,0)),"UNKNOWN"))</f>
        <v/>
      </c>
      <c r="F4663">
        <f>IF(GL_Paste!$B4660="","",IFERROR(INDEX(AcctSub,MATCH(GL_Paste!$B4660&amp;"",AcctCode,0)),"UNKNOWN"))</f>
        <v/>
      </c>
    </row>
    <row r="4664">
      <c r="A4664" s="40">
        <f>IF(GL_Paste!$B4661="","",N(GL_Paste!$H4661)-N(GL_Paste!$G4661))</f>
        <v/>
      </c>
      <c r="B4664" s="43">
        <f>IF(GL_Paste!$B4661="","",DATE(YEAR(GL_Paste!$E4661),MONTH(GL_Paste!$E4661),1))</f>
        <v/>
      </c>
      <c r="C4664">
        <f>IF(GL_Paste!$B4661="","",IF(TRIM(GL_Paste!$M4661)&lt;&gt;"",TRIM(GL_Paste!$M4661),IFERROR(MID(GL_Paste!$I4661,FIND("[",GL_Paste!$I4661)+1,FIND("]",GL_Paste!$I4661)-FIND("[",GL_Paste!$I4661)-1),"")))</f>
        <v/>
      </c>
      <c r="D4664">
        <f>IF(GL_Paste!$B4661="","",IFERROR(INDEX(DeptName,MATCH($C4664,DeptTag,0)),"UNALLOCATED"))</f>
        <v/>
      </c>
      <c r="E4664">
        <f>IF(GL_Paste!$B4661="","",IFERROR(INDEX(AcctCat,MATCH(GL_Paste!$B4661&amp;"",AcctCode,0)),"UNKNOWN"))</f>
        <v/>
      </c>
      <c r="F4664">
        <f>IF(GL_Paste!$B4661="","",IFERROR(INDEX(AcctSub,MATCH(GL_Paste!$B4661&amp;"",AcctCode,0)),"UNKNOWN"))</f>
        <v/>
      </c>
    </row>
    <row r="4665">
      <c r="A4665" s="40">
        <f>IF(GL_Paste!$B4662="","",N(GL_Paste!$H4662)-N(GL_Paste!$G4662))</f>
        <v/>
      </c>
      <c r="B4665" s="43">
        <f>IF(GL_Paste!$B4662="","",DATE(YEAR(GL_Paste!$E4662),MONTH(GL_Paste!$E4662),1))</f>
        <v/>
      </c>
      <c r="C4665">
        <f>IF(GL_Paste!$B4662="","",IF(TRIM(GL_Paste!$M4662)&lt;&gt;"",TRIM(GL_Paste!$M4662),IFERROR(MID(GL_Paste!$I4662,FIND("[",GL_Paste!$I4662)+1,FIND("]",GL_Paste!$I4662)-FIND("[",GL_Paste!$I4662)-1),"")))</f>
        <v/>
      </c>
      <c r="D4665">
        <f>IF(GL_Paste!$B4662="","",IFERROR(INDEX(DeptName,MATCH($C4665,DeptTag,0)),"UNALLOCATED"))</f>
        <v/>
      </c>
      <c r="E4665">
        <f>IF(GL_Paste!$B4662="","",IFERROR(INDEX(AcctCat,MATCH(GL_Paste!$B4662&amp;"",AcctCode,0)),"UNKNOWN"))</f>
        <v/>
      </c>
      <c r="F4665">
        <f>IF(GL_Paste!$B4662="","",IFERROR(INDEX(AcctSub,MATCH(GL_Paste!$B4662&amp;"",AcctCode,0)),"UNKNOWN"))</f>
        <v/>
      </c>
    </row>
    <row r="4666">
      <c r="A4666" s="40">
        <f>IF(GL_Paste!$B4663="","",N(GL_Paste!$H4663)-N(GL_Paste!$G4663))</f>
        <v/>
      </c>
      <c r="B4666" s="43">
        <f>IF(GL_Paste!$B4663="","",DATE(YEAR(GL_Paste!$E4663),MONTH(GL_Paste!$E4663),1))</f>
        <v/>
      </c>
      <c r="C4666">
        <f>IF(GL_Paste!$B4663="","",IF(TRIM(GL_Paste!$M4663)&lt;&gt;"",TRIM(GL_Paste!$M4663),IFERROR(MID(GL_Paste!$I4663,FIND("[",GL_Paste!$I4663)+1,FIND("]",GL_Paste!$I4663)-FIND("[",GL_Paste!$I4663)-1),"")))</f>
        <v/>
      </c>
      <c r="D4666">
        <f>IF(GL_Paste!$B4663="","",IFERROR(INDEX(DeptName,MATCH($C4666,DeptTag,0)),"UNALLOCATED"))</f>
        <v/>
      </c>
      <c r="E4666">
        <f>IF(GL_Paste!$B4663="","",IFERROR(INDEX(AcctCat,MATCH(GL_Paste!$B4663&amp;"",AcctCode,0)),"UNKNOWN"))</f>
        <v/>
      </c>
      <c r="F4666">
        <f>IF(GL_Paste!$B4663="","",IFERROR(INDEX(AcctSub,MATCH(GL_Paste!$B4663&amp;"",AcctCode,0)),"UNKNOWN"))</f>
        <v/>
      </c>
    </row>
    <row r="4667">
      <c r="A4667" s="40">
        <f>IF(GL_Paste!$B4664="","",N(GL_Paste!$H4664)-N(GL_Paste!$G4664))</f>
        <v/>
      </c>
      <c r="B4667" s="43">
        <f>IF(GL_Paste!$B4664="","",DATE(YEAR(GL_Paste!$E4664),MONTH(GL_Paste!$E4664),1))</f>
        <v/>
      </c>
      <c r="C4667">
        <f>IF(GL_Paste!$B4664="","",IF(TRIM(GL_Paste!$M4664)&lt;&gt;"",TRIM(GL_Paste!$M4664),IFERROR(MID(GL_Paste!$I4664,FIND("[",GL_Paste!$I4664)+1,FIND("]",GL_Paste!$I4664)-FIND("[",GL_Paste!$I4664)-1),"")))</f>
        <v/>
      </c>
      <c r="D4667">
        <f>IF(GL_Paste!$B4664="","",IFERROR(INDEX(DeptName,MATCH($C4667,DeptTag,0)),"UNALLOCATED"))</f>
        <v/>
      </c>
      <c r="E4667">
        <f>IF(GL_Paste!$B4664="","",IFERROR(INDEX(AcctCat,MATCH(GL_Paste!$B4664&amp;"",AcctCode,0)),"UNKNOWN"))</f>
        <v/>
      </c>
      <c r="F4667">
        <f>IF(GL_Paste!$B4664="","",IFERROR(INDEX(AcctSub,MATCH(GL_Paste!$B4664&amp;"",AcctCode,0)),"UNKNOWN"))</f>
        <v/>
      </c>
    </row>
    <row r="4668">
      <c r="A4668" s="40">
        <f>IF(GL_Paste!$B4665="","",N(GL_Paste!$H4665)-N(GL_Paste!$G4665))</f>
        <v/>
      </c>
      <c r="B4668" s="43">
        <f>IF(GL_Paste!$B4665="","",DATE(YEAR(GL_Paste!$E4665),MONTH(GL_Paste!$E4665),1))</f>
        <v/>
      </c>
      <c r="C4668">
        <f>IF(GL_Paste!$B4665="","",IF(TRIM(GL_Paste!$M4665)&lt;&gt;"",TRIM(GL_Paste!$M4665),IFERROR(MID(GL_Paste!$I4665,FIND("[",GL_Paste!$I4665)+1,FIND("]",GL_Paste!$I4665)-FIND("[",GL_Paste!$I4665)-1),"")))</f>
        <v/>
      </c>
      <c r="D4668">
        <f>IF(GL_Paste!$B4665="","",IFERROR(INDEX(DeptName,MATCH($C4668,DeptTag,0)),"UNALLOCATED"))</f>
        <v/>
      </c>
      <c r="E4668">
        <f>IF(GL_Paste!$B4665="","",IFERROR(INDEX(AcctCat,MATCH(GL_Paste!$B4665&amp;"",AcctCode,0)),"UNKNOWN"))</f>
        <v/>
      </c>
      <c r="F4668">
        <f>IF(GL_Paste!$B4665="","",IFERROR(INDEX(AcctSub,MATCH(GL_Paste!$B4665&amp;"",AcctCode,0)),"UNKNOWN"))</f>
        <v/>
      </c>
    </row>
    <row r="4669">
      <c r="A4669" s="40">
        <f>IF(GL_Paste!$B4666="","",N(GL_Paste!$H4666)-N(GL_Paste!$G4666))</f>
        <v/>
      </c>
      <c r="B4669" s="43">
        <f>IF(GL_Paste!$B4666="","",DATE(YEAR(GL_Paste!$E4666),MONTH(GL_Paste!$E4666),1))</f>
        <v/>
      </c>
      <c r="C4669">
        <f>IF(GL_Paste!$B4666="","",IF(TRIM(GL_Paste!$M4666)&lt;&gt;"",TRIM(GL_Paste!$M4666),IFERROR(MID(GL_Paste!$I4666,FIND("[",GL_Paste!$I4666)+1,FIND("]",GL_Paste!$I4666)-FIND("[",GL_Paste!$I4666)-1),"")))</f>
        <v/>
      </c>
      <c r="D4669">
        <f>IF(GL_Paste!$B4666="","",IFERROR(INDEX(DeptName,MATCH($C4669,DeptTag,0)),"UNALLOCATED"))</f>
        <v/>
      </c>
      <c r="E4669">
        <f>IF(GL_Paste!$B4666="","",IFERROR(INDEX(AcctCat,MATCH(GL_Paste!$B4666&amp;"",AcctCode,0)),"UNKNOWN"))</f>
        <v/>
      </c>
      <c r="F4669">
        <f>IF(GL_Paste!$B4666="","",IFERROR(INDEX(AcctSub,MATCH(GL_Paste!$B4666&amp;"",AcctCode,0)),"UNKNOWN"))</f>
        <v/>
      </c>
    </row>
    <row r="4670">
      <c r="A4670" s="40">
        <f>IF(GL_Paste!$B4667="","",N(GL_Paste!$H4667)-N(GL_Paste!$G4667))</f>
        <v/>
      </c>
      <c r="B4670" s="43">
        <f>IF(GL_Paste!$B4667="","",DATE(YEAR(GL_Paste!$E4667),MONTH(GL_Paste!$E4667),1))</f>
        <v/>
      </c>
      <c r="C4670">
        <f>IF(GL_Paste!$B4667="","",IF(TRIM(GL_Paste!$M4667)&lt;&gt;"",TRIM(GL_Paste!$M4667),IFERROR(MID(GL_Paste!$I4667,FIND("[",GL_Paste!$I4667)+1,FIND("]",GL_Paste!$I4667)-FIND("[",GL_Paste!$I4667)-1),"")))</f>
        <v/>
      </c>
      <c r="D4670">
        <f>IF(GL_Paste!$B4667="","",IFERROR(INDEX(DeptName,MATCH($C4670,DeptTag,0)),"UNALLOCATED"))</f>
        <v/>
      </c>
      <c r="E4670">
        <f>IF(GL_Paste!$B4667="","",IFERROR(INDEX(AcctCat,MATCH(GL_Paste!$B4667&amp;"",AcctCode,0)),"UNKNOWN"))</f>
        <v/>
      </c>
      <c r="F4670">
        <f>IF(GL_Paste!$B4667="","",IFERROR(INDEX(AcctSub,MATCH(GL_Paste!$B4667&amp;"",AcctCode,0)),"UNKNOWN"))</f>
        <v/>
      </c>
    </row>
    <row r="4671">
      <c r="A4671" s="40">
        <f>IF(GL_Paste!$B4668="","",N(GL_Paste!$H4668)-N(GL_Paste!$G4668))</f>
        <v/>
      </c>
      <c r="B4671" s="43">
        <f>IF(GL_Paste!$B4668="","",DATE(YEAR(GL_Paste!$E4668),MONTH(GL_Paste!$E4668),1))</f>
        <v/>
      </c>
      <c r="C4671">
        <f>IF(GL_Paste!$B4668="","",IF(TRIM(GL_Paste!$M4668)&lt;&gt;"",TRIM(GL_Paste!$M4668),IFERROR(MID(GL_Paste!$I4668,FIND("[",GL_Paste!$I4668)+1,FIND("]",GL_Paste!$I4668)-FIND("[",GL_Paste!$I4668)-1),"")))</f>
        <v/>
      </c>
      <c r="D4671">
        <f>IF(GL_Paste!$B4668="","",IFERROR(INDEX(DeptName,MATCH($C4671,DeptTag,0)),"UNALLOCATED"))</f>
        <v/>
      </c>
      <c r="E4671">
        <f>IF(GL_Paste!$B4668="","",IFERROR(INDEX(AcctCat,MATCH(GL_Paste!$B4668&amp;"",AcctCode,0)),"UNKNOWN"))</f>
        <v/>
      </c>
      <c r="F4671">
        <f>IF(GL_Paste!$B4668="","",IFERROR(INDEX(AcctSub,MATCH(GL_Paste!$B4668&amp;"",AcctCode,0)),"UNKNOWN"))</f>
        <v/>
      </c>
    </row>
    <row r="4672">
      <c r="A4672" s="40">
        <f>IF(GL_Paste!$B4669="","",N(GL_Paste!$H4669)-N(GL_Paste!$G4669))</f>
        <v/>
      </c>
      <c r="B4672" s="43">
        <f>IF(GL_Paste!$B4669="","",DATE(YEAR(GL_Paste!$E4669),MONTH(GL_Paste!$E4669),1))</f>
        <v/>
      </c>
      <c r="C4672">
        <f>IF(GL_Paste!$B4669="","",IF(TRIM(GL_Paste!$M4669)&lt;&gt;"",TRIM(GL_Paste!$M4669),IFERROR(MID(GL_Paste!$I4669,FIND("[",GL_Paste!$I4669)+1,FIND("]",GL_Paste!$I4669)-FIND("[",GL_Paste!$I4669)-1),"")))</f>
        <v/>
      </c>
      <c r="D4672">
        <f>IF(GL_Paste!$B4669="","",IFERROR(INDEX(DeptName,MATCH($C4672,DeptTag,0)),"UNALLOCATED"))</f>
        <v/>
      </c>
      <c r="E4672">
        <f>IF(GL_Paste!$B4669="","",IFERROR(INDEX(AcctCat,MATCH(GL_Paste!$B4669&amp;"",AcctCode,0)),"UNKNOWN"))</f>
        <v/>
      </c>
      <c r="F4672">
        <f>IF(GL_Paste!$B4669="","",IFERROR(INDEX(AcctSub,MATCH(GL_Paste!$B4669&amp;"",AcctCode,0)),"UNKNOWN"))</f>
        <v/>
      </c>
    </row>
    <row r="4673">
      <c r="A4673" s="40">
        <f>IF(GL_Paste!$B4670="","",N(GL_Paste!$H4670)-N(GL_Paste!$G4670))</f>
        <v/>
      </c>
      <c r="B4673" s="43">
        <f>IF(GL_Paste!$B4670="","",DATE(YEAR(GL_Paste!$E4670),MONTH(GL_Paste!$E4670),1))</f>
        <v/>
      </c>
      <c r="C4673">
        <f>IF(GL_Paste!$B4670="","",IF(TRIM(GL_Paste!$M4670)&lt;&gt;"",TRIM(GL_Paste!$M4670),IFERROR(MID(GL_Paste!$I4670,FIND("[",GL_Paste!$I4670)+1,FIND("]",GL_Paste!$I4670)-FIND("[",GL_Paste!$I4670)-1),"")))</f>
        <v/>
      </c>
      <c r="D4673">
        <f>IF(GL_Paste!$B4670="","",IFERROR(INDEX(DeptName,MATCH($C4673,DeptTag,0)),"UNALLOCATED"))</f>
        <v/>
      </c>
      <c r="E4673">
        <f>IF(GL_Paste!$B4670="","",IFERROR(INDEX(AcctCat,MATCH(GL_Paste!$B4670&amp;"",AcctCode,0)),"UNKNOWN"))</f>
        <v/>
      </c>
      <c r="F4673">
        <f>IF(GL_Paste!$B4670="","",IFERROR(INDEX(AcctSub,MATCH(GL_Paste!$B4670&amp;"",AcctCode,0)),"UNKNOWN"))</f>
        <v/>
      </c>
    </row>
    <row r="4674">
      <c r="A4674" s="40">
        <f>IF(GL_Paste!$B4671="","",N(GL_Paste!$H4671)-N(GL_Paste!$G4671))</f>
        <v/>
      </c>
      <c r="B4674" s="43">
        <f>IF(GL_Paste!$B4671="","",DATE(YEAR(GL_Paste!$E4671),MONTH(GL_Paste!$E4671),1))</f>
        <v/>
      </c>
      <c r="C4674">
        <f>IF(GL_Paste!$B4671="","",IF(TRIM(GL_Paste!$M4671)&lt;&gt;"",TRIM(GL_Paste!$M4671),IFERROR(MID(GL_Paste!$I4671,FIND("[",GL_Paste!$I4671)+1,FIND("]",GL_Paste!$I4671)-FIND("[",GL_Paste!$I4671)-1),"")))</f>
        <v/>
      </c>
      <c r="D4674">
        <f>IF(GL_Paste!$B4671="","",IFERROR(INDEX(DeptName,MATCH($C4674,DeptTag,0)),"UNALLOCATED"))</f>
        <v/>
      </c>
      <c r="E4674">
        <f>IF(GL_Paste!$B4671="","",IFERROR(INDEX(AcctCat,MATCH(GL_Paste!$B4671&amp;"",AcctCode,0)),"UNKNOWN"))</f>
        <v/>
      </c>
      <c r="F4674">
        <f>IF(GL_Paste!$B4671="","",IFERROR(INDEX(AcctSub,MATCH(GL_Paste!$B4671&amp;"",AcctCode,0)),"UNKNOWN"))</f>
        <v/>
      </c>
    </row>
    <row r="4675">
      <c r="A4675" s="40">
        <f>IF(GL_Paste!$B4672="","",N(GL_Paste!$H4672)-N(GL_Paste!$G4672))</f>
        <v/>
      </c>
      <c r="B4675" s="43">
        <f>IF(GL_Paste!$B4672="","",DATE(YEAR(GL_Paste!$E4672),MONTH(GL_Paste!$E4672),1))</f>
        <v/>
      </c>
      <c r="C4675">
        <f>IF(GL_Paste!$B4672="","",IF(TRIM(GL_Paste!$M4672)&lt;&gt;"",TRIM(GL_Paste!$M4672),IFERROR(MID(GL_Paste!$I4672,FIND("[",GL_Paste!$I4672)+1,FIND("]",GL_Paste!$I4672)-FIND("[",GL_Paste!$I4672)-1),"")))</f>
        <v/>
      </c>
      <c r="D4675">
        <f>IF(GL_Paste!$B4672="","",IFERROR(INDEX(DeptName,MATCH($C4675,DeptTag,0)),"UNALLOCATED"))</f>
        <v/>
      </c>
      <c r="E4675">
        <f>IF(GL_Paste!$B4672="","",IFERROR(INDEX(AcctCat,MATCH(GL_Paste!$B4672&amp;"",AcctCode,0)),"UNKNOWN"))</f>
        <v/>
      </c>
      <c r="F4675">
        <f>IF(GL_Paste!$B4672="","",IFERROR(INDEX(AcctSub,MATCH(GL_Paste!$B4672&amp;"",AcctCode,0)),"UNKNOWN"))</f>
        <v/>
      </c>
    </row>
    <row r="4676">
      <c r="A4676" s="40">
        <f>IF(GL_Paste!$B4673="","",N(GL_Paste!$H4673)-N(GL_Paste!$G4673))</f>
        <v/>
      </c>
      <c r="B4676" s="43">
        <f>IF(GL_Paste!$B4673="","",DATE(YEAR(GL_Paste!$E4673),MONTH(GL_Paste!$E4673),1))</f>
        <v/>
      </c>
      <c r="C4676">
        <f>IF(GL_Paste!$B4673="","",IF(TRIM(GL_Paste!$M4673)&lt;&gt;"",TRIM(GL_Paste!$M4673),IFERROR(MID(GL_Paste!$I4673,FIND("[",GL_Paste!$I4673)+1,FIND("]",GL_Paste!$I4673)-FIND("[",GL_Paste!$I4673)-1),"")))</f>
        <v/>
      </c>
      <c r="D4676">
        <f>IF(GL_Paste!$B4673="","",IFERROR(INDEX(DeptName,MATCH($C4676,DeptTag,0)),"UNALLOCATED"))</f>
        <v/>
      </c>
      <c r="E4676">
        <f>IF(GL_Paste!$B4673="","",IFERROR(INDEX(AcctCat,MATCH(GL_Paste!$B4673&amp;"",AcctCode,0)),"UNKNOWN"))</f>
        <v/>
      </c>
      <c r="F4676">
        <f>IF(GL_Paste!$B4673="","",IFERROR(INDEX(AcctSub,MATCH(GL_Paste!$B4673&amp;"",AcctCode,0)),"UNKNOWN"))</f>
        <v/>
      </c>
    </row>
    <row r="4677">
      <c r="A4677" s="40">
        <f>IF(GL_Paste!$B4674="","",N(GL_Paste!$H4674)-N(GL_Paste!$G4674))</f>
        <v/>
      </c>
      <c r="B4677" s="43">
        <f>IF(GL_Paste!$B4674="","",DATE(YEAR(GL_Paste!$E4674),MONTH(GL_Paste!$E4674),1))</f>
        <v/>
      </c>
      <c r="C4677">
        <f>IF(GL_Paste!$B4674="","",IF(TRIM(GL_Paste!$M4674)&lt;&gt;"",TRIM(GL_Paste!$M4674),IFERROR(MID(GL_Paste!$I4674,FIND("[",GL_Paste!$I4674)+1,FIND("]",GL_Paste!$I4674)-FIND("[",GL_Paste!$I4674)-1),"")))</f>
        <v/>
      </c>
      <c r="D4677">
        <f>IF(GL_Paste!$B4674="","",IFERROR(INDEX(DeptName,MATCH($C4677,DeptTag,0)),"UNALLOCATED"))</f>
        <v/>
      </c>
      <c r="E4677">
        <f>IF(GL_Paste!$B4674="","",IFERROR(INDEX(AcctCat,MATCH(GL_Paste!$B4674&amp;"",AcctCode,0)),"UNKNOWN"))</f>
        <v/>
      </c>
      <c r="F4677">
        <f>IF(GL_Paste!$B4674="","",IFERROR(INDEX(AcctSub,MATCH(GL_Paste!$B4674&amp;"",AcctCode,0)),"UNKNOWN"))</f>
        <v/>
      </c>
    </row>
    <row r="4678">
      <c r="A4678" s="40">
        <f>IF(GL_Paste!$B4675="","",N(GL_Paste!$H4675)-N(GL_Paste!$G4675))</f>
        <v/>
      </c>
      <c r="B4678" s="43">
        <f>IF(GL_Paste!$B4675="","",DATE(YEAR(GL_Paste!$E4675),MONTH(GL_Paste!$E4675),1))</f>
        <v/>
      </c>
      <c r="C4678">
        <f>IF(GL_Paste!$B4675="","",IF(TRIM(GL_Paste!$M4675)&lt;&gt;"",TRIM(GL_Paste!$M4675),IFERROR(MID(GL_Paste!$I4675,FIND("[",GL_Paste!$I4675)+1,FIND("]",GL_Paste!$I4675)-FIND("[",GL_Paste!$I4675)-1),"")))</f>
        <v/>
      </c>
      <c r="D4678">
        <f>IF(GL_Paste!$B4675="","",IFERROR(INDEX(DeptName,MATCH($C4678,DeptTag,0)),"UNALLOCATED"))</f>
        <v/>
      </c>
      <c r="E4678">
        <f>IF(GL_Paste!$B4675="","",IFERROR(INDEX(AcctCat,MATCH(GL_Paste!$B4675&amp;"",AcctCode,0)),"UNKNOWN"))</f>
        <v/>
      </c>
      <c r="F4678">
        <f>IF(GL_Paste!$B4675="","",IFERROR(INDEX(AcctSub,MATCH(GL_Paste!$B4675&amp;"",AcctCode,0)),"UNKNOWN"))</f>
        <v/>
      </c>
    </row>
    <row r="4679">
      <c r="A4679" s="40">
        <f>IF(GL_Paste!$B4676="","",N(GL_Paste!$H4676)-N(GL_Paste!$G4676))</f>
        <v/>
      </c>
      <c r="B4679" s="43">
        <f>IF(GL_Paste!$B4676="","",DATE(YEAR(GL_Paste!$E4676),MONTH(GL_Paste!$E4676),1))</f>
        <v/>
      </c>
      <c r="C4679">
        <f>IF(GL_Paste!$B4676="","",IF(TRIM(GL_Paste!$M4676)&lt;&gt;"",TRIM(GL_Paste!$M4676),IFERROR(MID(GL_Paste!$I4676,FIND("[",GL_Paste!$I4676)+1,FIND("]",GL_Paste!$I4676)-FIND("[",GL_Paste!$I4676)-1),"")))</f>
        <v/>
      </c>
      <c r="D4679">
        <f>IF(GL_Paste!$B4676="","",IFERROR(INDEX(DeptName,MATCH($C4679,DeptTag,0)),"UNALLOCATED"))</f>
        <v/>
      </c>
      <c r="E4679">
        <f>IF(GL_Paste!$B4676="","",IFERROR(INDEX(AcctCat,MATCH(GL_Paste!$B4676&amp;"",AcctCode,0)),"UNKNOWN"))</f>
        <v/>
      </c>
      <c r="F4679">
        <f>IF(GL_Paste!$B4676="","",IFERROR(INDEX(AcctSub,MATCH(GL_Paste!$B4676&amp;"",AcctCode,0)),"UNKNOWN"))</f>
        <v/>
      </c>
    </row>
    <row r="4680">
      <c r="A4680" s="40">
        <f>IF(GL_Paste!$B4677="","",N(GL_Paste!$H4677)-N(GL_Paste!$G4677))</f>
        <v/>
      </c>
      <c r="B4680" s="43">
        <f>IF(GL_Paste!$B4677="","",DATE(YEAR(GL_Paste!$E4677),MONTH(GL_Paste!$E4677),1))</f>
        <v/>
      </c>
      <c r="C4680">
        <f>IF(GL_Paste!$B4677="","",IF(TRIM(GL_Paste!$M4677)&lt;&gt;"",TRIM(GL_Paste!$M4677),IFERROR(MID(GL_Paste!$I4677,FIND("[",GL_Paste!$I4677)+1,FIND("]",GL_Paste!$I4677)-FIND("[",GL_Paste!$I4677)-1),"")))</f>
        <v/>
      </c>
      <c r="D4680">
        <f>IF(GL_Paste!$B4677="","",IFERROR(INDEX(DeptName,MATCH($C4680,DeptTag,0)),"UNALLOCATED"))</f>
        <v/>
      </c>
      <c r="E4680">
        <f>IF(GL_Paste!$B4677="","",IFERROR(INDEX(AcctCat,MATCH(GL_Paste!$B4677&amp;"",AcctCode,0)),"UNKNOWN"))</f>
        <v/>
      </c>
      <c r="F4680">
        <f>IF(GL_Paste!$B4677="","",IFERROR(INDEX(AcctSub,MATCH(GL_Paste!$B4677&amp;"",AcctCode,0)),"UNKNOWN"))</f>
        <v/>
      </c>
    </row>
    <row r="4681">
      <c r="A4681" s="40">
        <f>IF(GL_Paste!$B4678="","",N(GL_Paste!$H4678)-N(GL_Paste!$G4678))</f>
        <v/>
      </c>
      <c r="B4681" s="43">
        <f>IF(GL_Paste!$B4678="","",DATE(YEAR(GL_Paste!$E4678),MONTH(GL_Paste!$E4678),1))</f>
        <v/>
      </c>
      <c r="C4681">
        <f>IF(GL_Paste!$B4678="","",IF(TRIM(GL_Paste!$M4678)&lt;&gt;"",TRIM(GL_Paste!$M4678),IFERROR(MID(GL_Paste!$I4678,FIND("[",GL_Paste!$I4678)+1,FIND("]",GL_Paste!$I4678)-FIND("[",GL_Paste!$I4678)-1),"")))</f>
        <v/>
      </c>
      <c r="D4681">
        <f>IF(GL_Paste!$B4678="","",IFERROR(INDEX(DeptName,MATCH($C4681,DeptTag,0)),"UNALLOCATED"))</f>
        <v/>
      </c>
      <c r="E4681">
        <f>IF(GL_Paste!$B4678="","",IFERROR(INDEX(AcctCat,MATCH(GL_Paste!$B4678&amp;"",AcctCode,0)),"UNKNOWN"))</f>
        <v/>
      </c>
      <c r="F4681">
        <f>IF(GL_Paste!$B4678="","",IFERROR(INDEX(AcctSub,MATCH(GL_Paste!$B4678&amp;"",AcctCode,0)),"UNKNOWN"))</f>
        <v/>
      </c>
    </row>
    <row r="4682">
      <c r="A4682" s="40">
        <f>IF(GL_Paste!$B4679="","",N(GL_Paste!$H4679)-N(GL_Paste!$G4679))</f>
        <v/>
      </c>
      <c r="B4682" s="43">
        <f>IF(GL_Paste!$B4679="","",DATE(YEAR(GL_Paste!$E4679),MONTH(GL_Paste!$E4679),1))</f>
        <v/>
      </c>
      <c r="C4682">
        <f>IF(GL_Paste!$B4679="","",IF(TRIM(GL_Paste!$M4679)&lt;&gt;"",TRIM(GL_Paste!$M4679),IFERROR(MID(GL_Paste!$I4679,FIND("[",GL_Paste!$I4679)+1,FIND("]",GL_Paste!$I4679)-FIND("[",GL_Paste!$I4679)-1),"")))</f>
        <v/>
      </c>
      <c r="D4682">
        <f>IF(GL_Paste!$B4679="","",IFERROR(INDEX(DeptName,MATCH($C4682,DeptTag,0)),"UNALLOCATED"))</f>
        <v/>
      </c>
      <c r="E4682">
        <f>IF(GL_Paste!$B4679="","",IFERROR(INDEX(AcctCat,MATCH(GL_Paste!$B4679&amp;"",AcctCode,0)),"UNKNOWN"))</f>
        <v/>
      </c>
      <c r="F4682">
        <f>IF(GL_Paste!$B4679="","",IFERROR(INDEX(AcctSub,MATCH(GL_Paste!$B4679&amp;"",AcctCode,0)),"UNKNOWN"))</f>
        <v/>
      </c>
    </row>
    <row r="4683">
      <c r="A4683" s="40">
        <f>IF(GL_Paste!$B4680="","",N(GL_Paste!$H4680)-N(GL_Paste!$G4680))</f>
        <v/>
      </c>
      <c r="B4683" s="43">
        <f>IF(GL_Paste!$B4680="","",DATE(YEAR(GL_Paste!$E4680),MONTH(GL_Paste!$E4680),1))</f>
        <v/>
      </c>
      <c r="C4683">
        <f>IF(GL_Paste!$B4680="","",IF(TRIM(GL_Paste!$M4680)&lt;&gt;"",TRIM(GL_Paste!$M4680),IFERROR(MID(GL_Paste!$I4680,FIND("[",GL_Paste!$I4680)+1,FIND("]",GL_Paste!$I4680)-FIND("[",GL_Paste!$I4680)-1),"")))</f>
        <v/>
      </c>
      <c r="D4683">
        <f>IF(GL_Paste!$B4680="","",IFERROR(INDEX(DeptName,MATCH($C4683,DeptTag,0)),"UNALLOCATED"))</f>
        <v/>
      </c>
      <c r="E4683">
        <f>IF(GL_Paste!$B4680="","",IFERROR(INDEX(AcctCat,MATCH(GL_Paste!$B4680&amp;"",AcctCode,0)),"UNKNOWN"))</f>
        <v/>
      </c>
      <c r="F4683">
        <f>IF(GL_Paste!$B4680="","",IFERROR(INDEX(AcctSub,MATCH(GL_Paste!$B4680&amp;"",AcctCode,0)),"UNKNOWN"))</f>
        <v/>
      </c>
    </row>
    <row r="4684">
      <c r="A4684" s="40">
        <f>IF(GL_Paste!$B4681="","",N(GL_Paste!$H4681)-N(GL_Paste!$G4681))</f>
        <v/>
      </c>
      <c r="B4684" s="43">
        <f>IF(GL_Paste!$B4681="","",DATE(YEAR(GL_Paste!$E4681),MONTH(GL_Paste!$E4681),1))</f>
        <v/>
      </c>
      <c r="C4684">
        <f>IF(GL_Paste!$B4681="","",IF(TRIM(GL_Paste!$M4681)&lt;&gt;"",TRIM(GL_Paste!$M4681),IFERROR(MID(GL_Paste!$I4681,FIND("[",GL_Paste!$I4681)+1,FIND("]",GL_Paste!$I4681)-FIND("[",GL_Paste!$I4681)-1),"")))</f>
        <v/>
      </c>
      <c r="D4684">
        <f>IF(GL_Paste!$B4681="","",IFERROR(INDEX(DeptName,MATCH($C4684,DeptTag,0)),"UNALLOCATED"))</f>
        <v/>
      </c>
      <c r="E4684">
        <f>IF(GL_Paste!$B4681="","",IFERROR(INDEX(AcctCat,MATCH(GL_Paste!$B4681&amp;"",AcctCode,0)),"UNKNOWN"))</f>
        <v/>
      </c>
      <c r="F4684">
        <f>IF(GL_Paste!$B4681="","",IFERROR(INDEX(AcctSub,MATCH(GL_Paste!$B4681&amp;"",AcctCode,0)),"UNKNOWN"))</f>
        <v/>
      </c>
    </row>
    <row r="4685">
      <c r="A4685" s="40">
        <f>IF(GL_Paste!$B4682="","",N(GL_Paste!$H4682)-N(GL_Paste!$G4682))</f>
        <v/>
      </c>
      <c r="B4685" s="43">
        <f>IF(GL_Paste!$B4682="","",DATE(YEAR(GL_Paste!$E4682),MONTH(GL_Paste!$E4682),1))</f>
        <v/>
      </c>
      <c r="C4685">
        <f>IF(GL_Paste!$B4682="","",IF(TRIM(GL_Paste!$M4682)&lt;&gt;"",TRIM(GL_Paste!$M4682),IFERROR(MID(GL_Paste!$I4682,FIND("[",GL_Paste!$I4682)+1,FIND("]",GL_Paste!$I4682)-FIND("[",GL_Paste!$I4682)-1),"")))</f>
        <v/>
      </c>
      <c r="D4685">
        <f>IF(GL_Paste!$B4682="","",IFERROR(INDEX(DeptName,MATCH($C4685,DeptTag,0)),"UNALLOCATED"))</f>
        <v/>
      </c>
      <c r="E4685">
        <f>IF(GL_Paste!$B4682="","",IFERROR(INDEX(AcctCat,MATCH(GL_Paste!$B4682&amp;"",AcctCode,0)),"UNKNOWN"))</f>
        <v/>
      </c>
      <c r="F4685">
        <f>IF(GL_Paste!$B4682="","",IFERROR(INDEX(AcctSub,MATCH(GL_Paste!$B4682&amp;"",AcctCode,0)),"UNKNOWN"))</f>
        <v/>
      </c>
    </row>
    <row r="4686">
      <c r="A4686" s="40">
        <f>IF(GL_Paste!$B4683="","",N(GL_Paste!$H4683)-N(GL_Paste!$G4683))</f>
        <v/>
      </c>
      <c r="B4686" s="43">
        <f>IF(GL_Paste!$B4683="","",DATE(YEAR(GL_Paste!$E4683),MONTH(GL_Paste!$E4683),1))</f>
        <v/>
      </c>
      <c r="C4686">
        <f>IF(GL_Paste!$B4683="","",IF(TRIM(GL_Paste!$M4683)&lt;&gt;"",TRIM(GL_Paste!$M4683),IFERROR(MID(GL_Paste!$I4683,FIND("[",GL_Paste!$I4683)+1,FIND("]",GL_Paste!$I4683)-FIND("[",GL_Paste!$I4683)-1),"")))</f>
        <v/>
      </c>
      <c r="D4686">
        <f>IF(GL_Paste!$B4683="","",IFERROR(INDEX(DeptName,MATCH($C4686,DeptTag,0)),"UNALLOCATED"))</f>
        <v/>
      </c>
      <c r="E4686">
        <f>IF(GL_Paste!$B4683="","",IFERROR(INDEX(AcctCat,MATCH(GL_Paste!$B4683&amp;"",AcctCode,0)),"UNKNOWN"))</f>
        <v/>
      </c>
      <c r="F4686">
        <f>IF(GL_Paste!$B4683="","",IFERROR(INDEX(AcctSub,MATCH(GL_Paste!$B4683&amp;"",AcctCode,0)),"UNKNOWN"))</f>
        <v/>
      </c>
    </row>
    <row r="4687">
      <c r="A4687" s="40">
        <f>IF(GL_Paste!$B4684="","",N(GL_Paste!$H4684)-N(GL_Paste!$G4684))</f>
        <v/>
      </c>
      <c r="B4687" s="43">
        <f>IF(GL_Paste!$B4684="","",DATE(YEAR(GL_Paste!$E4684),MONTH(GL_Paste!$E4684),1))</f>
        <v/>
      </c>
      <c r="C4687">
        <f>IF(GL_Paste!$B4684="","",IF(TRIM(GL_Paste!$M4684)&lt;&gt;"",TRIM(GL_Paste!$M4684),IFERROR(MID(GL_Paste!$I4684,FIND("[",GL_Paste!$I4684)+1,FIND("]",GL_Paste!$I4684)-FIND("[",GL_Paste!$I4684)-1),"")))</f>
        <v/>
      </c>
      <c r="D4687">
        <f>IF(GL_Paste!$B4684="","",IFERROR(INDEX(DeptName,MATCH($C4687,DeptTag,0)),"UNALLOCATED"))</f>
        <v/>
      </c>
      <c r="E4687">
        <f>IF(GL_Paste!$B4684="","",IFERROR(INDEX(AcctCat,MATCH(GL_Paste!$B4684&amp;"",AcctCode,0)),"UNKNOWN"))</f>
        <v/>
      </c>
      <c r="F4687">
        <f>IF(GL_Paste!$B4684="","",IFERROR(INDEX(AcctSub,MATCH(GL_Paste!$B4684&amp;"",AcctCode,0)),"UNKNOWN"))</f>
        <v/>
      </c>
    </row>
    <row r="4688">
      <c r="A4688" s="40">
        <f>IF(GL_Paste!$B4685="","",N(GL_Paste!$H4685)-N(GL_Paste!$G4685))</f>
        <v/>
      </c>
      <c r="B4688" s="43">
        <f>IF(GL_Paste!$B4685="","",DATE(YEAR(GL_Paste!$E4685),MONTH(GL_Paste!$E4685),1))</f>
        <v/>
      </c>
      <c r="C4688">
        <f>IF(GL_Paste!$B4685="","",IF(TRIM(GL_Paste!$M4685)&lt;&gt;"",TRIM(GL_Paste!$M4685),IFERROR(MID(GL_Paste!$I4685,FIND("[",GL_Paste!$I4685)+1,FIND("]",GL_Paste!$I4685)-FIND("[",GL_Paste!$I4685)-1),"")))</f>
        <v/>
      </c>
      <c r="D4688">
        <f>IF(GL_Paste!$B4685="","",IFERROR(INDEX(DeptName,MATCH($C4688,DeptTag,0)),"UNALLOCATED"))</f>
        <v/>
      </c>
      <c r="E4688">
        <f>IF(GL_Paste!$B4685="","",IFERROR(INDEX(AcctCat,MATCH(GL_Paste!$B4685&amp;"",AcctCode,0)),"UNKNOWN"))</f>
        <v/>
      </c>
      <c r="F4688">
        <f>IF(GL_Paste!$B4685="","",IFERROR(INDEX(AcctSub,MATCH(GL_Paste!$B4685&amp;"",AcctCode,0)),"UNKNOWN"))</f>
        <v/>
      </c>
    </row>
    <row r="4689">
      <c r="A4689" s="40">
        <f>IF(GL_Paste!$B4686="","",N(GL_Paste!$H4686)-N(GL_Paste!$G4686))</f>
        <v/>
      </c>
      <c r="B4689" s="43">
        <f>IF(GL_Paste!$B4686="","",DATE(YEAR(GL_Paste!$E4686),MONTH(GL_Paste!$E4686),1))</f>
        <v/>
      </c>
      <c r="C4689">
        <f>IF(GL_Paste!$B4686="","",IF(TRIM(GL_Paste!$M4686)&lt;&gt;"",TRIM(GL_Paste!$M4686),IFERROR(MID(GL_Paste!$I4686,FIND("[",GL_Paste!$I4686)+1,FIND("]",GL_Paste!$I4686)-FIND("[",GL_Paste!$I4686)-1),"")))</f>
        <v/>
      </c>
      <c r="D4689">
        <f>IF(GL_Paste!$B4686="","",IFERROR(INDEX(DeptName,MATCH($C4689,DeptTag,0)),"UNALLOCATED"))</f>
        <v/>
      </c>
      <c r="E4689">
        <f>IF(GL_Paste!$B4686="","",IFERROR(INDEX(AcctCat,MATCH(GL_Paste!$B4686&amp;"",AcctCode,0)),"UNKNOWN"))</f>
        <v/>
      </c>
      <c r="F4689">
        <f>IF(GL_Paste!$B4686="","",IFERROR(INDEX(AcctSub,MATCH(GL_Paste!$B4686&amp;"",AcctCode,0)),"UNKNOWN"))</f>
        <v/>
      </c>
    </row>
    <row r="4690">
      <c r="A4690" s="40">
        <f>IF(GL_Paste!$B4687="","",N(GL_Paste!$H4687)-N(GL_Paste!$G4687))</f>
        <v/>
      </c>
      <c r="B4690" s="43">
        <f>IF(GL_Paste!$B4687="","",DATE(YEAR(GL_Paste!$E4687),MONTH(GL_Paste!$E4687),1))</f>
        <v/>
      </c>
      <c r="C4690">
        <f>IF(GL_Paste!$B4687="","",IF(TRIM(GL_Paste!$M4687)&lt;&gt;"",TRIM(GL_Paste!$M4687),IFERROR(MID(GL_Paste!$I4687,FIND("[",GL_Paste!$I4687)+1,FIND("]",GL_Paste!$I4687)-FIND("[",GL_Paste!$I4687)-1),"")))</f>
        <v/>
      </c>
      <c r="D4690">
        <f>IF(GL_Paste!$B4687="","",IFERROR(INDEX(DeptName,MATCH($C4690,DeptTag,0)),"UNALLOCATED"))</f>
        <v/>
      </c>
      <c r="E4690">
        <f>IF(GL_Paste!$B4687="","",IFERROR(INDEX(AcctCat,MATCH(GL_Paste!$B4687&amp;"",AcctCode,0)),"UNKNOWN"))</f>
        <v/>
      </c>
      <c r="F4690">
        <f>IF(GL_Paste!$B4687="","",IFERROR(INDEX(AcctSub,MATCH(GL_Paste!$B4687&amp;"",AcctCode,0)),"UNKNOWN"))</f>
        <v/>
      </c>
    </row>
    <row r="4691">
      <c r="A4691" s="40">
        <f>IF(GL_Paste!$B4688="","",N(GL_Paste!$H4688)-N(GL_Paste!$G4688))</f>
        <v/>
      </c>
      <c r="B4691" s="43">
        <f>IF(GL_Paste!$B4688="","",DATE(YEAR(GL_Paste!$E4688),MONTH(GL_Paste!$E4688),1))</f>
        <v/>
      </c>
      <c r="C4691">
        <f>IF(GL_Paste!$B4688="","",IF(TRIM(GL_Paste!$M4688)&lt;&gt;"",TRIM(GL_Paste!$M4688),IFERROR(MID(GL_Paste!$I4688,FIND("[",GL_Paste!$I4688)+1,FIND("]",GL_Paste!$I4688)-FIND("[",GL_Paste!$I4688)-1),"")))</f>
        <v/>
      </c>
      <c r="D4691">
        <f>IF(GL_Paste!$B4688="","",IFERROR(INDEX(DeptName,MATCH($C4691,DeptTag,0)),"UNALLOCATED"))</f>
        <v/>
      </c>
      <c r="E4691">
        <f>IF(GL_Paste!$B4688="","",IFERROR(INDEX(AcctCat,MATCH(GL_Paste!$B4688&amp;"",AcctCode,0)),"UNKNOWN"))</f>
        <v/>
      </c>
      <c r="F4691">
        <f>IF(GL_Paste!$B4688="","",IFERROR(INDEX(AcctSub,MATCH(GL_Paste!$B4688&amp;"",AcctCode,0)),"UNKNOWN"))</f>
        <v/>
      </c>
    </row>
    <row r="4692">
      <c r="A4692" s="40">
        <f>IF(GL_Paste!$B4689="","",N(GL_Paste!$H4689)-N(GL_Paste!$G4689))</f>
        <v/>
      </c>
      <c r="B4692" s="43">
        <f>IF(GL_Paste!$B4689="","",DATE(YEAR(GL_Paste!$E4689),MONTH(GL_Paste!$E4689),1))</f>
        <v/>
      </c>
      <c r="C4692">
        <f>IF(GL_Paste!$B4689="","",IF(TRIM(GL_Paste!$M4689)&lt;&gt;"",TRIM(GL_Paste!$M4689),IFERROR(MID(GL_Paste!$I4689,FIND("[",GL_Paste!$I4689)+1,FIND("]",GL_Paste!$I4689)-FIND("[",GL_Paste!$I4689)-1),"")))</f>
        <v/>
      </c>
      <c r="D4692">
        <f>IF(GL_Paste!$B4689="","",IFERROR(INDEX(DeptName,MATCH($C4692,DeptTag,0)),"UNALLOCATED"))</f>
        <v/>
      </c>
      <c r="E4692">
        <f>IF(GL_Paste!$B4689="","",IFERROR(INDEX(AcctCat,MATCH(GL_Paste!$B4689&amp;"",AcctCode,0)),"UNKNOWN"))</f>
        <v/>
      </c>
      <c r="F4692">
        <f>IF(GL_Paste!$B4689="","",IFERROR(INDEX(AcctSub,MATCH(GL_Paste!$B4689&amp;"",AcctCode,0)),"UNKNOWN"))</f>
        <v/>
      </c>
    </row>
    <row r="4693">
      <c r="A4693" s="40">
        <f>IF(GL_Paste!$B4690="","",N(GL_Paste!$H4690)-N(GL_Paste!$G4690))</f>
        <v/>
      </c>
      <c r="B4693" s="43">
        <f>IF(GL_Paste!$B4690="","",DATE(YEAR(GL_Paste!$E4690),MONTH(GL_Paste!$E4690),1))</f>
        <v/>
      </c>
      <c r="C4693">
        <f>IF(GL_Paste!$B4690="","",IF(TRIM(GL_Paste!$M4690)&lt;&gt;"",TRIM(GL_Paste!$M4690),IFERROR(MID(GL_Paste!$I4690,FIND("[",GL_Paste!$I4690)+1,FIND("]",GL_Paste!$I4690)-FIND("[",GL_Paste!$I4690)-1),"")))</f>
        <v/>
      </c>
      <c r="D4693">
        <f>IF(GL_Paste!$B4690="","",IFERROR(INDEX(DeptName,MATCH($C4693,DeptTag,0)),"UNALLOCATED"))</f>
        <v/>
      </c>
      <c r="E4693">
        <f>IF(GL_Paste!$B4690="","",IFERROR(INDEX(AcctCat,MATCH(GL_Paste!$B4690&amp;"",AcctCode,0)),"UNKNOWN"))</f>
        <v/>
      </c>
      <c r="F4693">
        <f>IF(GL_Paste!$B4690="","",IFERROR(INDEX(AcctSub,MATCH(GL_Paste!$B4690&amp;"",AcctCode,0)),"UNKNOWN"))</f>
        <v/>
      </c>
    </row>
    <row r="4694">
      <c r="A4694" s="40">
        <f>IF(GL_Paste!$B4691="","",N(GL_Paste!$H4691)-N(GL_Paste!$G4691))</f>
        <v/>
      </c>
      <c r="B4694" s="43">
        <f>IF(GL_Paste!$B4691="","",DATE(YEAR(GL_Paste!$E4691),MONTH(GL_Paste!$E4691),1))</f>
        <v/>
      </c>
      <c r="C4694">
        <f>IF(GL_Paste!$B4691="","",IF(TRIM(GL_Paste!$M4691)&lt;&gt;"",TRIM(GL_Paste!$M4691),IFERROR(MID(GL_Paste!$I4691,FIND("[",GL_Paste!$I4691)+1,FIND("]",GL_Paste!$I4691)-FIND("[",GL_Paste!$I4691)-1),"")))</f>
        <v/>
      </c>
      <c r="D4694">
        <f>IF(GL_Paste!$B4691="","",IFERROR(INDEX(DeptName,MATCH($C4694,DeptTag,0)),"UNALLOCATED"))</f>
        <v/>
      </c>
      <c r="E4694">
        <f>IF(GL_Paste!$B4691="","",IFERROR(INDEX(AcctCat,MATCH(GL_Paste!$B4691&amp;"",AcctCode,0)),"UNKNOWN"))</f>
        <v/>
      </c>
      <c r="F4694">
        <f>IF(GL_Paste!$B4691="","",IFERROR(INDEX(AcctSub,MATCH(GL_Paste!$B4691&amp;"",AcctCode,0)),"UNKNOWN"))</f>
        <v/>
      </c>
    </row>
    <row r="4695">
      <c r="A4695" s="40">
        <f>IF(GL_Paste!$B4692="","",N(GL_Paste!$H4692)-N(GL_Paste!$G4692))</f>
        <v/>
      </c>
      <c r="B4695" s="43">
        <f>IF(GL_Paste!$B4692="","",DATE(YEAR(GL_Paste!$E4692),MONTH(GL_Paste!$E4692),1))</f>
        <v/>
      </c>
      <c r="C4695">
        <f>IF(GL_Paste!$B4692="","",IF(TRIM(GL_Paste!$M4692)&lt;&gt;"",TRIM(GL_Paste!$M4692),IFERROR(MID(GL_Paste!$I4692,FIND("[",GL_Paste!$I4692)+1,FIND("]",GL_Paste!$I4692)-FIND("[",GL_Paste!$I4692)-1),"")))</f>
        <v/>
      </c>
      <c r="D4695">
        <f>IF(GL_Paste!$B4692="","",IFERROR(INDEX(DeptName,MATCH($C4695,DeptTag,0)),"UNALLOCATED"))</f>
        <v/>
      </c>
      <c r="E4695">
        <f>IF(GL_Paste!$B4692="","",IFERROR(INDEX(AcctCat,MATCH(GL_Paste!$B4692&amp;"",AcctCode,0)),"UNKNOWN"))</f>
        <v/>
      </c>
      <c r="F4695">
        <f>IF(GL_Paste!$B4692="","",IFERROR(INDEX(AcctSub,MATCH(GL_Paste!$B4692&amp;"",AcctCode,0)),"UNKNOWN"))</f>
        <v/>
      </c>
    </row>
    <row r="4696">
      <c r="A4696" s="40">
        <f>IF(GL_Paste!$B4693="","",N(GL_Paste!$H4693)-N(GL_Paste!$G4693))</f>
        <v/>
      </c>
      <c r="B4696" s="43">
        <f>IF(GL_Paste!$B4693="","",DATE(YEAR(GL_Paste!$E4693),MONTH(GL_Paste!$E4693),1))</f>
        <v/>
      </c>
      <c r="C4696">
        <f>IF(GL_Paste!$B4693="","",IF(TRIM(GL_Paste!$M4693)&lt;&gt;"",TRIM(GL_Paste!$M4693),IFERROR(MID(GL_Paste!$I4693,FIND("[",GL_Paste!$I4693)+1,FIND("]",GL_Paste!$I4693)-FIND("[",GL_Paste!$I4693)-1),"")))</f>
        <v/>
      </c>
      <c r="D4696">
        <f>IF(GL_Paste!$B4693="","",IFERROR(INDEX(DeptName,MATCH($C4696,DeptTag,0)),"UNALLOCATED"))</f>
        <v/>
      </c>
      <c r="E4696">
        <f>IF(GL_Paste!$B4693="","",IFERROR(INDEX(AcctCat,MATCH(GL_Paste!$B4693&amp;"",AcctCode,0)),"UNKNOWN"))</f>
        <v/>
      </c>
      <c r="F4696">
        <f>IF(GL_Paste!$B4693="","",IFERROR(INDEX(AcctSub,MATCH(GL_Paste!$B4693&amp;"",AcctCode,0)),"UNKNOWN"))</f>
        <v/>
      </c>
    </row>
    <row r="4697">
      <c r="A4697" s="40">
        <f>IF(GL_Paste!$B4694="","",N(GL_Paste!$H4694)-N(GL_Paste!$G4694))</f>
        <v/>
      </c>
      <c r="B4697" s="43">
        <f>IF(GL_Paste!$B4694="","",DATE(YEAR(GL_Paste!$E4694),MONTH(GL_Paste!$E4694),1))</f>
        <v/>
      </c>
      <c r="C4697">
        <f>IF(GL_Paste!$B4694="","",IF(TRIM(GL_Paste!$M4694)&lt;&gt;"",TRIM(GL_Paste!$M4694),IFERROR(MID(GL_Paste!$I4694,FIND("[",GL_Paste!$I4694)+1,FIND("]",GL_Paste!$I4694)-FIND("[",GL_Paste!$I4694)-1),"")))</f>
        <v/>
      </c>
      <c r="D4697">
        <f>IF(GL_Paste!$B4694="","",IFERROR(INDEX(DeptName,MATCH($C4697,DeptTag,0)),"UNALLOCATED"))</f>
        <v/>
      </c>
      <c r="E4697">
        <f>IF(GL_Paste!$B4694="","",IFERROR(INDEX(AcctCat,MATCH(GL_Paste!$B4694&amp;"",AcctCode,0)),"UNKNOWN"))</f>
        <v/>
      </c>
      <c r="F4697">
        <f>IF(GL_Paste!$B4694="","",IFERROR(INDEX(AcctSub,MATCH(GL_Paste!$B4694&amp;"",AcctCode,0)),"UNKNOWN"))</f>
        <v/>
      </c>
    </row>
    <row r="4698">
      <c r="A4698" s="40">
        <f>IF(GL_Paste!$B4695="","",N(GL_Paste!$H4695)-N(GL_Paste!$G4695))</f>
        <v/>
      </c>
      <c r="B4698" s="43">
        <f>IF(GL_Paste!$B4695="","",DATE(YEAR(GL_Paste!$E4695),MONTH(GL_Paste!$E4695),1))</f>
        <v/>
      </c>
      <c r="C4698">
        <f>IF(GL_Paste!$B4695="","",IF(TRIM(GL_Paste!$M4695)&lt;&gt;"",TRIM(GL_Paste!$M4695),IFERROR(MID(GL_Paste!$I4695,FIND("[",GL_Paste!$I4695)+1,FIND("]",GL_Paste!$I4695)-FIND("[",GL_Paste!$I4695)-1),"")))</f>
        <v/>
      </c>
      <c r="D4698">
        <f>IF(GL_Paste!$B4695="","",IFERROR(INDEX(DeptName,MATCH($C4698,DeptTag,0)),"UNALLOCATED"))</f>
        <v/>
      </c>
      <c r="E4698">
        <f>IF(GL_Paste!$B4695="","",IFERROR(INDEX(AcctCat,MATCH(GL_Paste!$B4695&amp;"",AcctCode,0)),"UNKNOWN"))</f>
        <v/>
      </c>
      <c r="F4698">
        <f>IF(GL_Paste!$B4695="","",IFERROR(INDEX(AcctSub,MATCH(GL_Paste!$B4695&amp;"",AcctCode,0)),"UNKNOWN"))</f>
        <v/>
      </c>
    </row>
    <row r="4699">
      <c r="A4699" s="40">
        <f>IF(GL_Paste!$B4696="","",N(GL_Paste!$H4696)-N(GL_Paste!$G4696))</f>
        <v/>
      </c>
      <c r="B4699" s="43">
        <f>IF(GL_Paste!$B4696="","",DATE(YEAR(GL_Paste!$E4696),MONTH(GL_Paste!$E4696),1))</f>
        <v/>
      </c>
      <c r="C4699">
        <f>IF(GL_Paste!$B4696="","",IF(TRIM(GL_Paste!$M4696)&lt;&gt;"",TRIM(GL_Paste!$M4696),IFERROR(MID(GL_Paste!$I4696,FIND("[",GL_Paste!$I4696)+1,FIND("]",GL_Paste!$I4696)-FIND("[",GL_Paste!$I4696)-1),"")))</f>
        <v/>
      </c>
      <c r="D4699">
        <f>IF(GL_Paste!$B4696="","",IFERROR(INDEX(DeptName,MATCH($C4699,DeptTag,0)),"UNALLOCATED"))</f>
        <v/>
      </c>
      <c r="E4699">
        <f>IF(GL_Paste!$B4696="","",IFERROR(INDEX(AcctCat,MATCH(GL_Paste!$B4696&amp;"",AcctCode,0)),"UNKNOWN"))</f>
        <v/>
      </c>
      <c r="F4699">
        <f>IF(GL_Paste!$B4696="","",IFERROR(INDEX(AcctSub,MATCH(GL_Paste!$B4696&amp;"",AcctCode,0)),"UNKNOWN"))</f>
        <v/>
      </c>
    </row>
    <row r="4700">
      <c r="A4700" s="40">
        <f>IF(GL_Paste!$B4697="","",N(GL_Paste!$H4697)-N(GL_Paste!$G4697))</f>
        <v/>
      </c>
      <c r="B4700" s="43">
        <f>IF(GL_Paste!$B4697="","",DATE(YEAR(GL_Paste!$E4697),MONTH(GL_Paste!$E4697),1))</f>
        <v/>
      </c>
      <c r="C4700">
        <f>IF(GL_Paste!$B4697="","",IF(TRIM(GL_Paste!$M4697)&lt;&gt;"",TRIM(GL_Paste!$M4697),IFERROR(MID(GL_Paste!$I4697,FIND("[",GL_Paste!$I4697)+1,FIND("]",GL_Paste!$I4697)-FIND("[",GL_Paste!$I4697)-1),"")))</f>
        <v/>
      </c>
      <c r="D4700">
        <f>IF(GL_Paste!$B4697="","",IFERROR(INDEX(DeptName,MATCH($C4700,DeptTag,0)),"UNALLOCATED"))</f>
        <v/>
      </c>
      <c r="E4700">
        <f>IF(GL_Paste!$B4697="","",IFERROR(INDEX(AcctCat,MATCH(GL_Paste!$B4697&amp;"",AcctCode,0)),"UNKNOWN"))</f>
        <v/>
      </c>
      <c r="F4700">
        <f>IF(GL_Paste!$B4697="","",IFERROR(INDEX(AcctSub,MATCH(GL_Paste!$B4697&amp;"",AcctCode,0)),"UNKNOWN"))</f>
        <v/>
      </c>
    </row>
    <row r="4701">
      <c r="A4701" s="40">
        <f>IF(GL_Paste!$B4698="","",N(GL_Paste!$H4698)-N(GL_Paste!$G4698))</f>
        <v/>
      </c>
      <c r="B4701" s="43">
        <f>IF(GL_Paste!$B4698="","",DATE(YEAR(GL_Paste!$E4698),MONTH(GL_Paste!$E4698),1))</f>
        <v/>
      </c>
      <c r="C4701">
        <f>IF(GL_Paste!$B4698="","",IF(TRIM(GL_Paste!$M4698)&lt;&gt;"",TRIM(GL_Paste!$M4698),IFERROR(MID(GL_Paste!$I4698,FIND("[",GL_Paste!$I4698)+1,FIND("]",GL_Paste!$I4698)-FIND("[",GL_Paste!$I4698)-1),"")))</f>
        <v/>
      </c>
      <c r="D4701">
        <f>IF(GL_Paste!$B4698="","",IFERROR(INDEX(DeptName,MATCH($C4701,DeptTag,0)),"UNALLOCATED"))</f>
        <v/>
      </c>
      <c r="E4701">
        <f>IF(GL_Paste!$B4698="","",IFERROR(INDEX(AcctCat,MATCH(GL_Paste!$B4698&amp;"",AcctCode,0)),"UNKNOWN"))</f>
        <v/>
      </c>
      <c r="F4701">
        <f>IF(GL_Paste!$B4698="","",IFERROR(INDEX(AcctSub,MATCH(GL_Paste!$B4698&amp;"",AcctCode,0)),"UNKNOWN"))</f>
        <v/>
      </c>
    </row>
    <row r="4702">
      <c r="A4702" s="40">
        <f>IF(GL_Paste!$B4699="","",N(GL_Paste!$H4699)-N(GL_Paste!$G4699))</f>
        <v/>
      </c>
      <c r="B4702" s="43">
        <f>IF(GL_Paste!$B4699="","",DATE(YEAR(GL_Paste!$E4699),MONTH(GL_Paste!$E4699),1))</f>
        <v/>
      </c>
      <c r="C4702">
        <f>IF(GL_Paste!$B4699="","",IF(TRIM(GL_Paste!$M4699)&lt;&gt;"",TRIM(GL_Paste!$M4699),IFERROR(MID(GL_Paste!$I4699,FIND("[",GL_Paste!$I4699)+1,FIND("]",GL_Paste!$I4699)-FIND("[",GL_Paste!$I4699)-1),"")))</f>
        <v/>
      </c>
      <c r="D4702">
        <f>IF(GL_Paste!$B4699="","",IFERROR(INDEX(DeptName,MATCH($C4702,DeptTag,0)),"UNALLOCATED"))</f>
        <v/>
      </c>
      <c r="E4702">
        <f>IF(GL_Paste!$B4699="","",IFERROR(INDEX(AcctCat,MATCH(GL_Paste!$B4699&amp;"",AcctCode,0)),"UNKNOWN"))</f>
        <v/>
      </c>
      <c r="F4702">
        <f>IF(GL_Paste!$B4699="","",IFERROR(INDEX(AcctSub,MATCH(GL_Paste!$B4699&amp;"",AcctCode,0)),"UNKNOWN"))</f>
        <v/>
      </c>
    </row>
    <row r="4703">
      <c r="A4703" s="40">
        <f>IF(GL_Paste!$B4700="","",N(GL_Paste!$H4700)-N(GL_Paste!$G4700))</f>
        <v/>
      </c>
      <c r="B4703" s="43">
        <f>IF(GL_Paste!$B4700="","",DATE(YEAR(GL_Paste!$E4700),MONTH(GL_Paste!$E4700),1))</f>
        <v/>
      </c>
      <c r="C4703">
        <f>IF(GL_Paste!$B4700="","",IF(TRIM(GL_Paste!$M4700)&lt;&gt;"",TRIM(GL_Paste!$M4700),IFERROR(MID(GL_Paste!$I4700,FIND("[",GL_Paste!$I4700)+1,FIND("]",GL_Paste!$I4700)-FIND("[",GL_Paste!$I4700)-1),"")))</f>
        <v/>
      </c>
      <c r="D4703">
        <f>IF(GL_Paste!$B4700="","",IFERROR(INDEX(DeptName,MATCH($C4703,DeptTag,0)),"UNALLOCATED"))</f>
        <v/>
      </c>
      <c r="E4703">
        <f>IF(GL_Paste!$B4700="","",IFERROR(INDEX(AcctCat,MATCH(GL_Paste!$B4700&amp;"",AcctCode,0)),"UNKNOWN"))</f>
        <v/>
      </c>
      <c r="F4703">
        <f>IF(GL_Paste!$B4700="","",IFERROR(INDEX(AcctSub,MATCH(GL_Paste!$B4700&amp;"",AcctCode,0)),"UNKNOWN"))</f>
        <v/>
      </c>
    </row>
    <row r="4704">
      <c r="A4704" s="40">
        <f>IF(GL_Paste!$B4701="","",N(GL_Paste!$H4701)-N(GL_Paste!$G4701))</f>
        <v/>
      </c>
      <c r="B4704" s="43">
        <f>IF(GL_Paste!$B4701="","",DATE(YEAR(GL_Paste!$E4701),MONTH(GL_Paste!$E4701),1))</f>
        <v/>
      </c>
      <c r="C4704">
        <f>IF(GL_Paste!$B4701="","",IF(TRIM(GL_Paste!$M4701)&lt;&gt;"",TRIM(GL_Paste!$M4701),IFERROR(MID(GL_Paste!$I4701,FIND("[",GL_Paste!$I4701)+1,FIND("]",GL_Paste!$I4701)-FIND("[",GL_Paste!$I4701)-1),"")))</f>
        <v/>
      </c>
      <c r="D4704">
        <f>IF(GL_Paste!$B4701="","",IFERROR(INDEX(DeptName,MATCH($C4704,DeptTag,0)),"UNALLOCATED"))</f>
        <v/>
      </c>
      <c r="E4704">
        <f>IF(GL_Paste!$B4701="","",IFERROR(INDEX(AcctCat,MATCH(GL_Paste!$B4701&amp;"",AcctCode,0)),"UNKNOWN"))</f>
        <v/>
      </c>
      <c r="F4704">
        <f>IF(GL_Paste!$B4701="","",IFERROR(INDEX(AcctSub,MATCH(GL_Paste!$B4701&amp;"",AcctCode,0)),"UNKNOWN"))</f>
        <v/>
      </c>
    </row>
    <row r="4705">
      <c r="A4705" s="40">
        <f>IF(GL_Paste!$B4702="","",N(GL_Paste!$H4702)-N(GL_Paste!$G4702))</f>
        <v/>
      </c>
      <c r="B4705" s="43">
        <f>IF(GL_Paste!$B4702="","",DATE(YEAR(GL_Paste!$E4702),MONTH(GL_Paste!$E4702),1))</f>
        <v/>
      </c>
      <c r="C4705">
        <f>IF(GL_Paste!$B4702="","",IF(TRIM(GL_Paste!$M4702)&lt;&gt;"",TRIM(GL_Paste!$M4702),IFERROR(MID(GL_Paste!$I4702,FIND("[",GL_Paste!$I4702)+1,FIND("]",GL_Paste!$I4702)-FIND("[",GL_Paste!$I4702)-1),"")))</f>
        <v/>
      </c>
      <c r="D4705">
        <f>IF(GL_Paste!$B4702="","",IFERROR(INDEX(DeptName,MATCH($C4705,DeptTag,0)),"UNALLOCATED"))</f>
        <v/>
      </c>
      <c r="E4705">
        <f>IF(GL_Paste!$B4702="","",IFERROR(INDEX(AcctCat,MATCH(GL_Paste!$B4702&amp;"",AcctCode,0)),"UNKNOWN"))</f>
        <v/>
      </c>
      <c r="F4705">
        <f>IF(GL_Paste!$B4702="","",IFERROR(INDEX(AcctSub,MATCH(GL_Paste!$B4702&amp;"",AcctCode,0)),"UNKNOWN"))</f>
        <v/>
      </c>
    </row>
    <row r="4706">
      <c r="A4706" s="40">
        <f>IF(GL_Paste!$B4703="","",N(GL_Paste!$H4703)-N(GL_Paste!$G4703))</f>
        <v/>
      </c>
      <c r="B4706" s="43">
        <f>IF(GL_Paste!$B4703="","",DATE(YEAR(GL_Paste!$E4703),MONTH(GL_Paste!$E4703),1))</f>
        <v/>
      </c>
      <c r="C4706">
        <f>IF(GL_Paste!$B4703="","",IF(TRIM(GL_Paste!$M4703)&lt;&gt;"",TRIM(GL_Paste!$M4703),IFERROR(MID(GL_Paste!$I4703,FIND("[",GL_Paste!$I4703)+1,FIND("]",GL_Paste!$I4703)-FIND("[",GL_Paste!$I4703)-1),"")))</f>
        <v/>
      </c>
      <c r="D4706">
        <f>IF(GL_Paste!$B4703="","",IFERROR(INDEX(DeptName,MATCH($C4706,DeptTag,0)),"UNALLOCATED"))</f>
        <v/>
      </c>
      <c r="E4706">
        <f>IF(GL_Paste!$B4703="","",IFERROR(INDEX(AcctCat,MATCH(GL_Paste!$B4703&amp;"",AcctCode,0)),"UNKNOWN"))</f>
        <v/>
      </c>
      <c r="F4706">
        <f>IF(GL_Paste!$B4703="","",IFERROR(INDEX(AcctSub,MATCH(GL_Paste!$B4703&amp;"",AcctCode,0)),"UNKNOWN"))</f>
        <v/>
      </c>
    </row>
    <row r="4707">
      <c r="A4707" s="40">
        <f>IF(GL_Paste!$B4704="","",N(GL_Paste!$H4704)-N(GL_Paste!$G4704))</f>
        <v/>
      </c>
      <c r="B4707" s="43">
        <f>IF(GL_Paste!$B4704="","",DATE(YEAR(GL_Paste!$E4704),MONTH(GL_Paste!$E4704),1))</f>
        <v/>
      </c>
      <c r="C4707">
        <f>IF(GL_Paste!$B4704="","",IF(TRIM(GL_Paste!$M4704)&lt;&gt;"",TRIM(GL_Paste!$M4704),IFERROR(MID(GL_Paste!$I4704,FIND("[",GL_Paste!$I4704)+1,FIND("]",GL_Paste!$I4704)-FIND("[",GL_Paste!$I4704)-1),"")))</f>
        <v/>
      </c>
      <c r="D4707">
        <f>IF(GL_Paste!$B4704="","",IFERROR(INDEX(DeptName,MATCH($C4707,DeptTag,0)),"UNALLOCATED"))</f>
        <v/>
      </c>
      <c r="E4707">
        <f>IF(GL_Paste!$B4704="","",IFERROR(INDEX(AcctCat,MATCH(GL_Paste!$B4704&amp;"",AcctCode,0)),"UNKNOWN"))</f>
        <v/>
      </c>
      <c r="F4707">
        <f>IF(GL_Paste!$B4704="","",IFERROR(INDEX(AcctSub,MATCH(GL_Paste!$B4704&amp;"",AcctCode,0)),"UNKNOWN"))</f>
        <v/>
      </c>
    </row>
    <row r="4708">
      <c r="A4708" s="40">
        <f>IF(GL_Paste!$B4705="","",N(GL_Paste!$H4705)-N(GL_Paste!$G4705))</f>
        <v/>
      </c>
      <c r="B4708" s="43">
        <f>IF(GL_Paste!$B4705="","",DATE(YEAR(GL_Paste!$E4705),MONTH(GL_Paste!$E4705),1))</f>
        <v/>
      </c>
      <c r="C4708">
        <f>IF(GL_Paste!$B4705="","",IF(TRIM(GL_Paste!$M4705)&lt;&gt;"",TRIM(GL_Paste!$M4705),IFERROR(MID(GL_Paste!$I4705,FIND("[",GL_Paste!$I4705)+1,FIND("]",GL_Paste!$I4705)-FIND("[",GL_Paste!$I4705)-1),"")))</f>
        <v/>
      </c>
      <c r="D4708">
        <f>IF(GL_Paste!$B4705="","",IFERROR(INDEX(DeptName,MATCH($C4708,DeptTag,0)),"UNALLOCATED"))</f>
        <v/>
      </c>
      <c r="E4708">
        <f>IF(GL_Paste!$B4705="","",IFERROR(INDEX(AcctCat,MATCH(GL_Paste!$B4705&amp;"",AcctCode,0)),"UNKNOWN"))</f>
        <v/>
      </c>
      <c r="F4708">
        <f>IF(GL_Paste!$B4705="","",IFERROR(INDEX(AcctSub,MATCH(GL_Paste!$B4705&amp;"",AcctCode,0)),"UNKNOWN"))</f>
        <v/>
      </c>
    </row>
    <row r="4709">
      <c r="A4709" s="40">
        <f>IF(GL_Paste!$B4706="","",N(GL_Paste!$H4706)-N(GL_Paste!$G4706))</f>
        <v/>
      </c>
      <c r="B4709" s="43">
        <f>IF(GL_Paste!$B4706="","",DATE(YEAR(GL_Paste!$E4706),MONTH(GL_Paste!$E4706),1))</f>
        <v/>
      </c>
      <c r="C4709">
        <f>IF(GL_Paste!$B4706="","",IF(TRIM(GL_Paste!$M4706)&lt;&gt;"",TRIM(GL_Paste!$M4706),IFERROR(MID(GL_Paste!$I4706,FIND("[",GL_Paste!$I4706)+1,FIND("]",GL_Paste!$I4706)-FIND("[",GL_Paste!$I4706)-1),"")))</f>
        <v/>
      </c>
      <c r="D4709">
        <f>IF(GL_Paste!$B4706="","",IFERROR(INDEX(DeptName,MATCH($C4709,DeptTag,0)),"UNALLOCATED"))</f>
        <v/>
      </c>
      <c r="E4709">
        <f>IF(GL_Paste!$B4706="","",IFERROR(INDEX(AcctCat,MATCH(GL_Paste!$B4706&amp;"",AcctCode,0)),"UNKNOWN"))</f>
        <v/>
      </c>
      <c r="F4709">
        <f>IF(GL_Paste!$B4706="","",IFERROR(INDEX(AcctSub,MATCH(GL_Paste!$B4706&amp;"",AcctCode,0)),"UNKNOWN"))</f>
        <v/>
      </c>
    </row>
    <row r="4710">
      <c r="A4710" s="40">
        <f>IF(GL_Paste!$B4707="","",N(GL_Paste!$H4707)-N(GL_Paste!$G4707))</f>
        <v/>
      </c>
      <c r="B4710" s="43">
        <f>IF(GL_Paste!$B4707="","",DATE(YEAR(GL_Paste!$E4707),MONTH(GL_Paste!$E4707),1))</f>
        <v/>
      </c>
      <c r="C4710">
        <f>IF(GL_Paste!$B4707="","",IF(TRIM(GL_Paste!$M4707)&lt;&gt;"",TRIM(GL_Paste!$M4707),IFERROR(MID(GL_Paste!$I4707,FIND("[",GL_Paste!$I4707)+1,FIND("]",GL_Paste!$I4707)-FIND("[",GL_Paste!$I4707)-1),"")))</f>
        <v/>
      </c>
      <c r="D4710">
        <f>IF(GL_Paste!$B4707="","",IFERROR(INDEX(DeptName,MATCH($C4710,DeptTag,0)),"UNALLOCATED"))</f>
        <v/>
      </c>
      <c r="E4710">
        <f>IF(GL_Paste!$B4707="","",IFERROR(INDEX(AcctCat,MATCH(GL_Paste!$B4707&amp;"",AcctCode,0)),"UNKNOWN"))</f>
        <v/>
      </c>
      <c r="F4710">
        <f>IF(GL_Paste!$B4707="","",IFERROR(INDEX(AcctSub,MATCH(GL_Paste!$B4707&amp;"",AcctCode,0)),"UNKNOWN"))</f>
        <v/>
      </c>
    </row>
    <row r="4711">
      <c r="A4711" s="40">
        <f>IF(GL_Paste!$B4708="","",N(GL_Paste!$H4708)-N(GL_Paste!$G4708))</f>
        <v/>
      </c>
      <c r="B4711" s="43">
        <f>IF(GL_Paste!$B4708="","",DATE(YEAR(GL_Paste!$E4708),MONTH(GL_Paste!$E4708),1))</f>
        <v/>
      </c>
      <c r="C4711">
        <f>IF(GL_Paste!$B4708="","",IF(TRIM(GL_Paste!$M4708)&lt;&gt;"",TRIM(GL_Paste!$M4708),IFERROR(MID(GL_Paste!$I4708,FIND("[",GL_Paste!$I4708)+1,FIND("]",GL_Paste!$I4708)-FIND("[",GL_Paste!$I4708)-1),"")))</f>
        <v/>
      </c>
      <c r="D4711">
        <f>IF(GL_Paste!$B4708="","",IFERROR(INDEX(DeptName,MATCH($C4711,DeptTag,0)),"UNALLOCATED"))</f>
        <v/>
      </c>
      <c r="E4711">
        <f>IF(GL_Paste!$B4708="","",IFERROR(INDEX(AcctCat,MATCH(GL_Paste!$B4708&amp;"",AcctCode,0)),"UNKNOWN"))</f>
        <v/>
      </c>
      <c r="F4711">
        <f>IF(GL_Paste!$B4708="","",IFERROR(INDEX(AcctSub,MATCH(GL_Paste!$B4708&amp;"",AcctCode,0)),"UNKNOWN"))</f>
        <v/>
      </c>
    </row>
    <row r="4712">
      <c r="A4712" s="40">
        <f>IF(GL_Paste!$B4709="","",N(GL_Paste!$H4709)-N(GL_Paste!$G4709))</f>
        <v/>
      </c>
      <c r="B4712" s="43">
        <f>IF(GL_Paste!$B4709="","",DATE(YEAR(GL_Paste!$E4709),MONTH(GL_Paste!$E4709),1))</f>
        <v/>
      </c>
      <c r="C4712">
        <f>IF(GL_Paste!$B4709="","",IF(TRIM(GL_Paste!$M4709)&lt;&gt;"",TRIM(GL_Paste!$M4709),IFERROR(MID(GL_Paste!$I4709,FIND("[",GL_Paste!$I4709)+1,FIND("]",GL_Paste!$I4709)-FIND("[",GL_Paste!$I4709)-1),"")))</f>
        <v/>
      </c>
      <c r="D4712">
        <f>IF(GL_Paste!$B4709="","",IFERROR(INDEX(DeptName,MATCH($C4712,DeptTag,0)),"UNALLOCATED"))</f>
        <v/>
      </c>
      <c r="E4712">
        <f>IF(GL_Paste!$B4709="","",IFERROR(INDEX(AcctCat,MATCH(GL_Paste!$B4709&amp;"",AcctCode,0)),"UNKNOWN"))</f>
        <v/>
      </c>
      <c r="F4712">
        <f>IF(GL_Paste!$B4709="","",IFERROR(INDEX(AcctSub,MATCH(GL_Paste!$B4709&amp;"",AcctCode,0)),"UNKNOWN"))</f>
        <v/>
      </c>
    </row>
    <row r="4713">
      <c r="A4713" s="40">
        <f>IF(GL_Paste!$B4710="","",N(GL_Paste!$H4710)-N(GL_Paste!$G4710))</f>
        <v/>
      </c>
      <c r="B4713" s="43">
        <f>IF(GL_Paste!$B4710="","",DATE(YEAR(GL_Paste!$E4710),MONTH(GL_Paste!$E4710),1))</f>
        <v/>
      </c>
      <c r="C4713">
        <f>IF(GL_Paste!$B4710="","",IF(TRIM(GL_Paste!$M4710)&lt;&gt;"",TRIM(GL_Paste!$M4710),IFERROR(MID(GL_Paste!$I4710,FIND("[",GL_Paste!$I4710)+1,FIND("]",GL_Paste!$I4710)-FIND("[",GL_Paste!$I4710)-1),"")))</f>
        <v/>
      </c>
      <c r="D4713">
        <f>IF(GL_Paste!$B4710="","",IFERROR(INDEX(DeptName,MATCH($C4713,DeptTag,0)),"UNALLOCATED"))</f>
        <v/>
      </c>
      <c r="E4713">
        <f>IF(GL_Paste!$B4710="","",IFERROR(INDEX(AcctCat,MATCH(GL_Paste!$B4710&amp;"",AcctCode,0)),"UNKNOWN"))</f>
        <v/>
      </c>
      <c r="F4713">
        <f>IF(GL_Paste!$B4710="","",IFERROR(INDEX(AcctSub,MATCH(GL_Paste!$B4710&amp;"",AcctCode,0)),"UNKNOWN"))</f>
        <v/>
      </c>
    </row>
    <row r="4714">
      <c r="A4714" s="40">
        <f>IF(GL_Paste!$B4711="","",N(GL_Paste!$H4711)-N(GL_Paste!$G4711))</f>
        <v/>
      </c>
      <c r="B4714" s="43">
        <f>IF(GL_Paste!$B4711="","",DATE(YEAR(GL_Paste!$E4711),MONTH(GL_Paste!$E4711),1))</f>
        <v/>
      </c>
      <c r="C4714">
        <f>IF(GL_Paste!$B4711="","",IF(TRIM(GL_Paste!$M4711)&lt;&gt;"",TRIM(GL_Paste!$M4711),IFERROR(MID(GL_Paste!$I4711,FIND("[",GL_Paste!$I4711)+1,FIND("]",GL_Paste!$I4711)-FIND("[",GL_Paste!$I4711)-1),"")))</f>
        <v/>
      </c>
      <c r="D4714">
        <f>IF(GL_Paste!$B4711="","",IFERROR(INDEX(DeptName,MATCH($C4714,DeptTag,0)),"UNALLOCATED"))</f>
        <v/>
      </c>
      <c r="E4714">
        <f>IF(GL_Paste!$B4711="","",IFERROR(INDEX(AcctCat,MATCH(GL_Paste!$B4711&amp;"",AcctCode,0)),"UNKNOWN"))</f>
        <v/>
      </c>
      <c r="F4714">
        <f>IF(GL_Paste!$B4711="","",IFERROR(INDEX(AcctSub,MATCH(GL_Paste!$B4711&amp;"",AcctCode,0)),"UNKNOWN"))</f>
        <v/>
      </c>
    </row>
    <row r="4715">
      <c r="A4715" s="40">
        <f>IF(GL_Paste!$B4712="","",N(GL_Paste!$H4712)-N(GL_Paste!$G4712))</f>
        <v/>
      </c>
      <c r="B4715" s="43">
        <f>IF(GL_Paste!$B4712="","",DATE(YEAR(GL_Paste!$E4712),MONTH(GL_Paste!$E4712),1))</f>
        <v/>
      </c>
      <c r="C4715">
        <f>IF(GL_Paste!$B4712="","",IF(TRIM(GL_Paste!$M4712)&lt;&gt;"",TRIM(GL_Paste!$M4712),IFERROR(MID(GL_Paste!$I4712,FIND("[",GL_Paste!$I4712)+1,FIND("]",GL_Paste!$I4712)-FIND("[",GL_Paste!$I4712)-1),"")))</f>
        <v/>
      </c>
      <c r="D4715">
        <f>IF(GL_Paste!$B4712="","",IFERROR(INDEX(DeptName,MATCH($C4715,DeptTag,0)),"UNALLOCATED"))</f>
        <v/>
      </c>
      <c r="E4715">
        <f>IF(GL_Paste!$B4712="","",IFERROR(INDEX(AcctCat,MATCH(GL_Paste!$B4712&amp;"",AcctCode,0)),"UNKNOWN"))</f>
        <v/>
      </c>
      <c r="F4715">
        <f>IF(GL_Paste!$B4712="","",IFERROR(INDEX(AcctSub,MATCH(GL_Paste!$B4712&amp;"",AcctCode,0)),"UNKNOWN"))</f>
        <v/>
      </c>
    </row>
    <row r="4716">
      <c r="A4716" s="40">
        <f>IF(GL_Paste!$B4713="","",N(GL_Paste!$H4713)-N(GL_Paste!$G4713))</f>
        <v/>
      </c>
      <c r="B4716" s="43">
        <f>IF(GL_Paste!$B4713="","",DATE(YEAR(GL_Paste!$E4713),MONTH(GL_Paste!$E4713),1))</f>
        <v/>
      </c>
      <c r="C4716">
        <f>IF(GL_Paste!$B4713="","",IF(TRIM(GL_Paste!$M4713)&lt;&gt;"",TRIM(GL_Paste!$M4713),IFERROR(MID(GL_Paste!$I4713,FIND("[",GL_Paste!$I4713)+1,FIND("]",GL_Paste!$I4713)-FIND("[",GL_Paste!$I4713)-1),"")))</f>
        <v/>
      </c>
      <c r="D4716">
        <f>IF(GL_Paste!$B4713="","",IFERROR(INDEX(DeptName,MATCH($C4716,DeptTag,0)),"UNALLOCATED"))</f>
        <v/>
      </c>
      <c r="E4716">
        <f>IF(GL_Paste!$B4713="","",IFERROR(INDEX(AcctCat,MATCH(GL_Paste!$B4713&amp;"",AcctCode,0)),"UNKNOWN"))</f>
        <v/>
      </c>
      <c r="F4716">
        <f>IF(GL_Paste!$B4713="","",IFERROR(INDEX(AcctSub,MATCH(GL_Paste!$B4713&amp;"",AcctCode,0)),"UNKNOWN"))</f>
        <v/>
      </c>
    </row>
    <row r="4717">
      <c r="A4717" s="40">
        <f>IF(GL_Paste!$B4714="","",N(GL_Paste!$H4714)-N(GL_Paste!$G4714))</f>
        <v/>
      </c>
      <c r="B4717" s="43">
        <f>IF(GL_Paste!$B4714="","",DATE(YEAR(GL_Paste!$E4714),MONTH(GL_Paste!$E4714),1))</f>
        <v/>
      </c>
      <c r="C4717">
        <f>IF(GL_Paste!$B4714="","",IF(TRIM(GL_Paste!$M4714)&lt;&gt;"",TRIM(GL_Paste!$M4714),IFERROR(MID(GL_Paste!$I4714,FIND("[",GL_Paste!$I4714)+1,FIND("]",GL_Paste!$I4714)-FIND("[",GL_Paste!$I4714)-1),"")))</f>
        <v/>
      </c>
      <c r="D4717">
        <f>IF(GL_Paste!$B4714="","",IFERROR(INDEX(DeptName,MATCH($C4717,DeptTag,0)),"UNALLOCATED"))</f>
        <v/>
      </c>
      <c r="E4717">
        <f>IF(GL_Paste!$B4714="","",IFERROR(INDEX(AcctCat,MATCH(GL_Paste!$B4714&amp;"",AcctCode,0)),"UNKNOWN"))</f>
        <v/>
      </c>
      <c r="F4717">
        <f>IF(GL_Paste!$B4714="","",IFERROR(INDEX(AcctSub,MATCH(GL_Paste!$B4714&amp;"",AcctCode,0)),"UNKNOWN"))</f>
        <v/>
      </c>
    </row>
    <row r="4718">
      <c r="A4718" s="40">
        <f>IF(GL_Paste!$B4715="","",N(GL_Paste!$H4715)-N(GL_Paste!$G4715))</f>
        <v/>
      </c>
      <c r="B4718" s="43">
        <f>IF(GL_Paste!$B4715="","",DATE(YEAR(GL_Paste!$E4715),MONTH(GL_Paste!$E4715),1))</f>
        <v/>
      </c>
      <c r="C4718">
        <f>IF(GL_Paste!$B4715="","",IF(TRIM(GL_Paste!$M4715)&lt;&gt;"",TRIM(GL_Paste!$M4715),IFERROR(MID(GL_Paste!$I4715,FIND("[",GL_Paste!$I4715)+1,FIND("]",GL_Paste!$I4715)-FIND("[",GL_Paste!$I4715)-1),"")))</f>
        <v/>
      </c>
      <c r="D4718">
        <f>IF(GL_Paste!$B4715="","",IFERROR(INDEX(DeptName,MATCH($C4718,DeptTag,0)),"UNALLOCATED"))</f>
        <v/>
      </c>
      <c r="E4718">
        <f>IF(GL_Paste!$B4715="","",IFERROR(INDEX(AcctCat,MATCH(GL_Paste!$B4715&amp;"",AcctCode,0)),"UNKNOWN"))</f>
        <v/>
      </c>
      <c r="F4718">
        <f>IF(GL_Paste!$B4715="","",IFERROR(INDEX(AcctSub,MATCH(GL_Paste!$B4715&amp;"",AcctCode,0)),"UNKNOWN"))</f>
        <v/>
      </c>
    </row>
    <row r="4719">
      <c r="A4719" s="40">
        <f>IF(GL_Paste!$B4716="","",N(GL_Paste!$H4716)-N(GL_Paste!$G4716))</f>
        <v/>
      </c>
      <c r="B4719" s="43">
        <f>IF(GL_Paste!$B4716="","",DATE(YEAR(GL_Paste!$E4716),MONTH(GL_Paste!$E4716),1))</f>
        <v/>
      </c>
      <c r="C4719">
        <f>IF(GL_Paste!$B4716="","",IF(TRIM(GL_Paste!$M4716)&lt;&gt;"",TRIM(GL_Paste!$M4716),IFERROR(MID(GL_Paste!$I4716,FIND("[",GL_Paste!$I4716)+1,FIND("]",GL_Paste!$I4716)-FIND("[",GL_Paste!$I4716)-1),"")))</f>
        <v/>
      </c>
      <c r="D4719">
        <f>IF(GL_Paste!$B4716="","",IFERROR(INDEX(DeptName,MATCH($C4719,DeptTag,0)),"UNALLOCATED"))</f>
        <v/>
      </c>
      <c r="E4719">
        <f>IF(GL_Paste!$B4716="","",IFERROR(INDEX(AcctCat,MATCH(GL_Paste!$B4716&amp;"",AcctCode,0)),"UNKNOWN"))</f>
        <v/>
      </c>
      <c r="F4719">
        <f>IF(GL_Paste!$B4716="","",IFERROR(INDEX(AcctSub,MATCH(GL_Paste!$B4716&amp;"",AcctCode,0)),"UNKNOWN"))</f>
        <v/>
      </c>
    </row>
    <row r="4720">
      <c r="A4720" s="40">
        <f>IF(GL_Paste!$B4717="","",N(GL_Paste!$H4717)-N(GL_Paste!$G4717))</f>
        <v/>
      </c>
      <c r="B4720" s="43">
        <f>IF(GL_Paste!$B4717="","",DATE(YEAR(GL_Paste!$E4717),MONTH(GL_Paste!$E4717),1))</f>
        <v/>
      </c>
      <c r="C4720">
        <f>IF(GL_Paste!$B4717="","",IF(TRIM(GL_Paste!$M4717)&lt;&gt;"",TRIM(GL_Paste!$M4717),IFERROR(MID(GL_Paste!$I4717,FIND("[",GL_Paste!$I4717)+1,FIND("]",GL_Paste!$I4717)-FIND("[",GL_Paste!$I4717)-1),"")))</f>
        <v/>
      </c>
      <c r="D4720">
        <f>IF(GL_Paste!$B4717="","",IFERROR(INDEX(DeptName,MATCH($C4720,DeptTag,0)),"UNALLOCATED"))</f>
        <v/>
      </c>
      <c r="E4720">
        <f>IF(GL_Paste!$B4717="","",IFERROR(INDEX(AcctCat,MATCH(GL_Paste!$B4717&amp;"",AcctCode,0)),"UNKNOWN"))</f>
        <v/>
      </c>
      <c r="F4720">
        <f>IF(GL_Paste!$B4717="","",IFERROR(INDEX(AcctSub,MATCH(GL_Paste!$B4717&amp;"",AcctCode,0)),"UNKNOWN"))</f>
        <v/>
      </c>
    </row>
    <row r="4721">
      <c r="A4721" s="40">
        <f>IF(GL_Paste!$B4718="","",N(GL_Paste!$H4718)-N(GL_Paste!$G4718))</f>
        <v/>
      </c>
      <c r="B4721" s="43">
        <f>IF(GL_Paste!$B4718="","",DATE(YEAR(GL_Paste!$E4718),MONTH(GL_Paste!$E4718),1))</f>
        <v/>
      </c>
      <c r="C4721">
        <f>IF(GL_Paste!$B4718="","",IF(TRIM(GL_Paste!$M4718)&lt;&gt;"",TRIM(GL_Paste!$M4718),IFERROR(MID(GL_Paste!$I4718,FIND("[",GL_Paste!$I4718)+1,FIND("]",GL_Paste!$I4718)-FIND("[",GL_Paste!$I4718)-1),"")))</f>
        <v/>
      </c>
      <c r="D4721">
        <f>IF(GL_Paste!$B4718="","",IFERROR(INDEX(DeptName,MATCH($C4721,DeptTag,0)),"UNALLOCATED"))</f>
        <v/>
      </c>
      <c r="E4721">
        <f>IF(GL_Paste!$B4718="","",IFERROR(INDEX(AcctCat,MATCH(GL_Paste!$B4718&amp;"",AcctCode,0)),"UNKNOWN"))</f>
        <v/>
      </c>
      <c r="F4721">
        <f>IF(GL_Paste!$B4718="","",IFERROR(INDEX(AcctSub,MATCH(GL_Paste!$B4718&amp;"",AcctCode,0)),"UNKNOWN"))</f>
        <v/>
      </c>
    </row>
    <row r="4722">
      <c r="A4722" s="40">
        <f>IF(GL_Paste!$B4719="","",N(GL_Paste!$H4719)-N(GL_Paste!$G4719))</f>
        <v/>
      </c>
      <c r="B4722" s="43">
        <f>IF(GL_Paste!$B4719="","",DATE(YEAR(GL_Paste!$E4719),MONTH(GL_Paste!$E4719),1))</f>
        <v/>
      </c>
      <c r="C4722">
        <f>IF(GL_Paste!$B4719="","",IF(TRIM(GL_Paste!$M4719)&lt;&gt;"",TRIM(GL_Paste!$M4719),IFERROR(MID(GL_Paste!$I4719,FIND("[",GL_Paste!$I4719)+1,FIND("]",GL_Paste!$I4719)-FIND("[",GL_Paste!$I4719)-1),"")))</f>
        <v/>
      </c>
      <c r="D4722">
        <f>IF(GL_Paste!$B4719="","",IFERROR(INDEX(DeptName,MATCH($C4722,DeptTag,0)),"UNALLOCATED"))</f>
        <v/>
      </c>
      <c r="E4722">
        <f>IF(GL_Paste!$B4719="","",IFERROR(INDEX(AcctCat,MATCH(GL_Paste!$B4719&amp;"",AcctCode,0)),"UNKNOWN"))</f>
        <v/>
      </c>
      <c r="F4722">
        <f>IF(GL_Paste!$B4719="","",IFERROR(INDEX(AcctSub,MATCH(GL_Paste!$B4719&amp;"",AcctCode,0)),"UNKNOWN"))</f>
        <v/>
      </c>
    </row>
    <row r="4723">
      <c r="A4723" s="40">
        <f>IF(GL_Paste!$B4720="","",N(GL_Paste!$H4720)-N(GL_Paste!$G4720))</f>
        <v/>
      </c>
      <c r="B4723" s="43">
        <f>IF(GL_Paste!$B4720="","",DATE(YEAR(GL_Paste!$E4720),MONTH(GL_Paste!$E4720),1))</f>
        <v/>
      </c>
      <c r="C4723">
        <f>IF(GL_Paste!$B4720="","",IF(TRIM(GL_Paste!$M4720)&lt;&gt;"",TRIM(GL_Paste!$M4720),IFERROR(MID(GL_Paste!$I4720,FIND("[",GL_Paste!$I4720)+1,FIND("]",GL_Paste!$I4720)-FIND("[",GL_Paste!$I4720)-1),"")))</f>
        <v/>
      </c>
      <c r="D4723">
        <f>IF(GL_Paste!$B4720="","",IFERROR(INDEX(DeptName,MATCH($C4723,DeptTag,0)),"UNALLOCATED"))</f>
        <v/>
      </c>
      <c r="E4723">
        <f>IF(GL_Paste!$B4720="","",IFERROR(INDEX(AcctCat,MATCH(GL_Paste!$B4720&amp;"",AcctCode,0)),"UNKNOWN"))</f>
        <v/>
      </c>
      <c r="F4723">
        <f>IF(GL_Paste!$B4720="","",IFERROR(INDEX(AcctSub,MATCH(GL_Paste!$B4720&amp;"",AcctCode,0)),"UNKNOWN"))</f>
        <v/>
      </c>
    </row>
    <row r="4724">
      <c r="A4724" s="40">
        <f>IF(GL_Paste!$B4721="","",N(GL_Paste!$H4721)-N(GL_Paste!$G4721))</f>
        <v/>
      </c>
      <c r="B4724" s="43">
        <f>IF(GL_Paste!$B4721="","",DATE(YEAR(GL_Paste!$E4721),MONTH(GL_Paste!$E4721),1))</f>
        <v/>
      </c>
      <c r="C4724">
        <f>IF(GL_Paste!$B4721="","",IF(TRIM(GL_Paste!$M4721)&lt;&gt;"",TRIM(GL_Paste!$M4721),IFERROR(MID(GL_Paste!$I4721,FIND("[",GL_Paste!$I4721)+1,FIND("]",GL_Paste!$I4721)-FIND("[",GL_Paste!$I4721)-1),"")))</f>
        <v/>
      </c>
      <c r="D4724">
        <f>IF(GL_Paste!$B4721="","",IFERROR(INDEX(DeptName,MATCH($C4724,DeptTag,0)),"UNALLOCATED"))</f>
        <v/>
      </c>
      <c r="E4724">
        <f>IF(GL_Paste!$B4721="","",IFERROR(INDEX(AcctCat,MATCH(GL_Paste!$B4721&amp;"",AcctCode,0)),"UNKNOWN"))</f>
        <v/>
      </c>
      <c r="F4724">
        <f>IF(GL_Paste!$B4721="","",IFERROR(INDEX(AcctSub,MATCH(GL_Paste!$B4721&amp;"",AcctCode,0)),"UNKNOWN"))</f>
        <v/>
      </c>
    </row>
    <row r="4725">
      <c r="A4725" s="40">
        <f>IF(GL_Paste!$B4722="","",N(GL_Paste!$H4722)-N(GL_Paste!$G4722))</f>
        <v/>
      </c>
      <c r="B4725" s="43">
        <f>IF(GL_Paste!$B4722="","",DATE(YEAR(GL_Paste!$E4722),MONTH(GL_Paste!$E4722),1))</f>
        <v/>
      </c>
      <c r="C4725">
        <f>IF(GL_Paste!$B4722="","",IF(TRIM(GL_Paste!$M4722)&lt;&gt;"",TRIM(GL_Paste!$M4722),IFERROR(MID(GL_Paste!$I4722,FIND("[",GL_Paste!$I4722)+1,FIND("]",GL_Paste!$I4722)-FIND("[",GL_Paste!$I4722)-1),"")))</f>
        <v/>
      </c>
      <c r="D4725">
        <f>IF(GL_Paste!$B4722="","",IFERROR(INDEX(DeptName,MATCH($C4725,DeptTag,0)),"UNALLOCATED"))</f>
        <v/>
      </c>
      <c r="E4725">
        <f>IF(GL_Paste!$B4722="","",IFERROR(INDEX(AcctCat,MATCH(GL_Paste!$B4722&amp;"",AcctCode,0)),"UNKNOWN"))</f>
        <v/>
      </c>
      <c r="F4725">
        <f>IF(GL_Paste!$B4722="","",IFERROR(INDEX(AcctSub,MATCH(GL_Paste!$B4722&amp;"",AcctCode,0)),"UNKNOWN"))</f>
        <v/>
      </c>
    </row>
    <row r="4726">
      <c r="A4726" s="40">
        <f>IF(GL_Paste!$B4723="","",N(GL_Paste!$H4723)-N(GL_Paste!$G4723))</f>
        <v/>
      </c>
      <c r="B4726" s="43">
        <f>IF(GL_Paste!$B4723="","",DATE(YEAR(GL_Paste!$E4723),MONTH(GL_Paste!$E4723),1))</f>
        <v/>
      </c>
      <c r="C4726">
        <f>IF(GL_Paste!$B4723="","",IF(TRIM(GL_Paste!$M4723)&lt;&gt;"",TRIM(GL_Paste!$M4723),IFERROR(MID(GL_Paste!$I4723,FIND("[",GL_Paste!$I4723)+1,FIND("]",GL_Paste!$I4723)-FIND("[",GL_Paste!$I4723)-1),"")))</f>
        <v/>
      </c>
      <c r="D4726">
        <f>IF(GL_Paste!$B4723="","",IFERROR(INDEX(DeptName,MATCH($C4726,DeptTag,0)),"UNALLOCATED"))</f>
        <v/>
      </c>
      <c r="E4726">
        <f>IF(GL_Paste!$B4723="","",IFERROR(INDEX(AcctCat,MATCH(GL_Paste!$B4723&amp;"",AcctCode,0)),"UNKNOWN"))</f>
        <v/>
      </c>
      <c r="F4726">
        <f>IF(GL_Paste!$B4723="","",IFERROR(INDEX(AcctSub,MATCH(GL_Paste!$B4723&amp;"",AcctCode,0)),"UNKNOWN"))</f>
        <v/>
      </c>
    </row>
    <row r="4727">
      <c r="A4727" s="40">
        <f>IF(GL_Paste!$B4724="","",N(GL_Paste!$H4724)-N(GL_Paste!$G4724))</f>
        <v/>
      </c>
      <c r="B4727" s="43">
        <f>IF(GL_Paste!$B4724="","",DATE(YEAR(GL_Paste!$E4724),MONTH(GL_Paste!$E4724),1))</f>
        <v/>
      </c>
      <c r="C4727">
        <f>IF(GL_Paste!$B4724="","",IF(TRIM(GL_Paste!$M4724)&lt;&gt;"",TRIM(GL_Paste!$M4724),IFERROR(MID(GL_Paste!$I4724,FIND("[",GL_Paste!$I4724)+1,FIND("]",GL_Paste!$I4724)-FIND("[",GL_Paste!$I4724)-1),"")))</f>
        <v/>
      </c>
      <c r="D4727">
        <f>IF(GL_Paste!$B4724="","",IFERROR(INDEX(DeptName,MATCH($C4727,DeptTag,0)),"UNALLOCATED"))</f>
        <v/>
      </c>
      <c r="E4727">
        <f>IF(GL_Paste!$B4724="","",IFERROR(INDEX(AcctCat,MATCH(GL_Paste!$B4724&amp;"",AcctCode,0)),"UNKNOWN"))</f>
        <v/>
      </c>
      <c r="F4727">
        <f>IF(GL_Paste!$B4724="","",IFERROR(INDEX(AcctSub,MATCH(GL_Paste!$B4724&amp;"",AcctCode,0)),"UNKNOWN"))</f>
        <v/>
      </c>
    </row>
    <row r="4728">
      <c r="A4728" s="40">
        <f>IF(GL_Paste!$B4725="","",N(GL_Paste!$H4725)-N(GL_Paste!$G4725))</f>
        <v/>
      </c>
      <c r="B4728" s="43">
        <f>IF(GL_Paste!$B4725="","",DATE(YEAR(GL_Paste!$E4725),MONTH(GL_Paste!$E4725),1))</f>
        <v/>
      </c>
      <c r="C4728">
        <f>IF(GL_Paste!$B4725="","",IF(TRIM(GL_Paste!$M4725)&lt;&gt;"",TRIM(GL_Paste!$M4725),IFERROR(MID(GL_Paste!$I4725,FIND("[",GL_Paste!$I4725)+1,FIND("]",GL_Paste!$I4725)-FIND("[",GL_Paste!$I4725)-1),"")))</f>
        <v/>
      </c>
      <c r="D4728">
        <f>IF(GL_Paste!$B4725="","",IFERROR(INDEX(DeptName,MATCH($C4728,DeptTag,0)),"UNALLOCATED"))</f>
        <v/>
      </c>
      <c r="E4728">
        <f>IF(GL_Paste!$B4725="","",IFERROR(INDEX(AcctCat,MATCH(GL_Paste!$B4725&amp;"",AcctCode,0)),"UNKNOWN"))</f>
        <v/>
      </c>
      <c r="F4728">
        <f>IF(GL_Paste!$B4725="","",IFERROR(INDEX(AcctSub,MATCH(GL_Paste!$B4725&amp;"",AcctCode,0)),"UNKNOWN"))</f>
        <v/>
      </c>
    </row>
    <row r="4729">
      <c r="A4729" s="40">
        <f>IF(GL_Paste!$B4726="","",N(GL_Paste!$H4726)-N(GL_Paste!$G4726))</f>
        <v/>
      </c>
      <c r="B4729" s="43">
        <f>IF(GL_Paste!$B4726="","",DATE(YEAR(GL_Paste!$E4726),MONTH(GL_Paste!$E4726),1))</f>
        <v/>
      </c>
      <c r="C4729">
        <f>IF(GL_Paste!$B4726="","",IF(TRIM(GL_Paste!$M4726)&lt;&gt;"",TRIM(GL_Paste!$M4726),IFERROR(MID(GL_Paste!$I4726,FIND("[",GL_Paste!$I4726)+1,FIND("]",GL_Paste!$I4726)-FIND("[",GL_Paste!$I4726)-1),"")))</f>
        <v/>
      </c>
      <c r="D4729">
        <f>IF(GL_Paste!$B4726="","",IFERROR(INDEX(DeptName,MATCH($C4729,DeptTag,0)),"UNALLOCATED"))</f>
        <v/>
      </c>
      <c r="E4729">
        <f>IF(GL_Paste!$B4726="","",IFERROR(INDEX(AcctCat,MATCH(GL_Paste!$B4726&amp;"",AcctCode,0)),"UNKNOWN"))</f>
        <v/>
      </c>
      <c r="F4729">
        <f>IF(GL_Paste!$B4726="","",IFERROR(INDEX(AcctSub,MATCH(GL_Paste!$B4726&amp;"",AcctCode,0)),"UNKNOWN"))</f>
        <v/>
      </c>
    </row>
    <row r="4730">
      <c r="A4730" s="40">
        <f>IF(GL_Paste!$B4727="","",N(GL_Paste!$H4727)-N(GL_Paste!$G4727))</f>
        <v/>
      </c>
      <c r="B4730" s="43">
        <f>IF(GL_Paste!$B4727="","",DATE(YEAR(GL_Paste!$E4727),MONTH(GL_Paste!$E4727),1))</f>
        <v/>
      </c>
      <c r="C4730">
        <f>IF(GL_Paste!$B4727="","",IF(TRIM(GL_Paste!$M4727)&lt;&gt;"",TRIM(GL_Paste!$M4727),IFERROR(MID(GL_Paste!$I4727,FIND("[",GL_Paste!$I4727)+1,FIND("]",GL_Paste!$I4727)-FIND("[",GL_Paste!$I4727)-1),"")))</f>
        <v/>
      </c>
      <c r="D4730">
        <f>IF(GL_Paste!$B4727="","",IFERROR(INDEX(DeptName,MATCH($C4730,DeptTag,0)),"UNALLOCATED"))</f>
        <v/>
      </c>
      <c r="E4730">
        <f>IF(GL_Paste!$B4727="","",IFERROR(INDEX(AcctCat,MATCH(GL_Paste!$B4727&amp;"",AcctCode,0)),"UNKNOWN"))</f>
        <v/>
      </c>
      <c r="F4730">
        <f>IF(GL_Paste!$B4727="","",IFERROR(INDEX(AcctSub,MATCH(GL_Paste!$B4727&amp;"",AcctCode,0)),"UNKNOWN"))</f>
        <v/>
      </c>
    </row>
    <row r="4731">
      <c r="A4731" s="40">
        <f>IF(GL_Paste!$B4728="","",N(GL_Paste!$H4728)-N(GL_Paste!$G4728))</f>
        <v/>
      </c>
      <c r="B4731" s="43">
        <f>IF(GL_Paste!$B4728="","",DATE(YEAR(GL_Paste!$E4728),MONTH(GL_Paste!$E4728),1))</f>
        <v/>
      </c>
      <c r="C4731">
        <f>IF(GL_Paste!$B4728="","",IF(TRIM(GL_Paste!$M4728)&lt;&gt;"",TRIM(GL_Paste!$M4728),IFERROR(MID(GL_Paste!$I4728,FIND("[",GL_Paste!$I4728)+1,FIND("]",GL_Paste!$I4728)-FIND("[",GL_Paste!$I4728)-1),"")))</f>
        <v/>
      </c>
      <c r="D4731">
        <f>IF(GL_Paste!$B4728="","",IFERROR(INDEX(DeptName,MATCH($C4731,DeptTag,0)),"UNALLOCATED"))</f>
        <v/>
      </c>
      <c r="E4731">
        <f>IF(GL_Paste!$B4728="","",IFERROR(INDEX(AcctCat,MATCH(GL_Paste!$B4728&amp;"",AcctCode,0)),"UNKNOWN"))</f>
        <v/>
      </c>
      <c r="F4731">
        <f>IF(GL_Paste!$B4728="","",IFERROR(INDEX(AcctSub,MATCH(GL_Paste!$B4728&amp;"",AcctCode,0)),"UNKNOWN"))</f>
        <v/>
      </c>
    </row>
    <row r="4732">
      <c r="A4732" s="40">
        <f>IF(GL_Paste!$B4729="","",N(GL_Paste!$H4729)-N(GL_Paste!$G4729))</f>
        <v/>
      </c>
      <c r="B4732" s="43">
        <f>IF(GL_Paste!$B4729="","",DATE(YEAR(GL_Paste!$E4729),MONTH(GL_Paste!$E4729),1))</f>
        <v/>
      </c>
      <c r="C4732">
        <f>IF(GL_Paste!$B4729="","",IF(TRIM(GL_Paste!$M4729)&lt;&gt;"",TRIM(GL_Paste!$M4729),IFERROR(MID(GL_Paste!$I4729,FIND("[",GL_Paste!$I4729)+1,FIND("]",GL_Paste!$I4729)-FIND("[",GL_Paste!$I4729)-1),"")))</f>
        <v/>
      </c>
      <c r="D4732">
        <f>IF(GL_Paste!$B4729="","",IFERROR(INDEX(DeptName,MATCH($C4732,DeptTag,0)),"UNALLOCATED"))</f>
        <v/>
      </c>
      <c r="E4732">
        <f>IF(GL_Paste!$B4729="","",IFERROR(INDEX(AcctCat,MATCH(GL_Paste!$B4729&amp;"",AcctCode,0)),"UNKNOWN"))</f>
        <v/>
      </c>
      <c r="F4732">
        <f>IF(GL_Paste!$B4729="","",IFERROR(INDEX(AcctSub,MATCH(GL_Paste!$B4729&amp;"",AcctCode,0)),"UNKNOWN"))</f>
        <v/>
      </c>
    </row>
    <row r="4733">
      <c r="A4733" s="40">
        <f>IF(GL_Paste!$B4730="","",N(GL_Paste!$H4730)-N(GL_Paste!$G4730))</f>
        <v/>
      </c>
      <c r="B4733" s="43">
        <f>IF(GL_Paste!$B4730="","",DATE(YEAR(GL_Paste!$E4730),MONTH(GL_Paste!$E4730),1))</f>
        <v/>
      </c>
      <c r="C4733">
        <f>IF(GL_Paste!$B4730="","",IF(TRIM(GL_Paste!$M4730)&lt;&gt;"",TRIM(GL_Paste!$M4730),IFERROR(MID(GL_Paste!$I4730,FIND("[",GL_Paste!$I4730)+1,FIND("]",GL_Paste!$I4730)-FIND("[",GL_Paste!$I4730)-1),"")))</f>
        <v/>
      </c>
      <c r="D4733">
        <f>IF(GL_Paste!$B4730="","",IFERROR(INDEX(DeptName,MATCH($C4733,DeptTag,0)),"UNALLOCATED"))</f>
        <v/>
      </c>
      <c r="E4733">
        <f>IF(GL_Paste!$B4730="","",IFERROR(INDEX(AcctCat,MATCH(GL_Paste!$B4730&amp;"",AcctCode,0)),"UNKNOWN"))</f>
        <v/>
      </c>
      <c r="F4733">
        <f>IF(GL_Paste!$B4730="","",IFERROR(INDEX(AcctSub,MATCH(GL_Paste!$B4730&amp;"",AcctCode,0)),"UNKNOWN"))</f>
        <v/>
      </c>
    </row>
    <row r="4734">
      <c r="A4734" s="40">
        <f>IF(GL_Paste!$B4731="","",N(GL_Paste!$H4731)-N(GL_Paste!$G4731))</f>
        <v/>
      </c>
      <c r="B4734" s="43">
        <f>IF(GL_Paste!$B4731="","",DATE(YEAR(GL_Paste!$E4731),MONTH(GL_Paste!$E4731),1))</f>
        <v/>
      </c>
      <c r="C4734">
        <f>IF(GL_Paste!$B4731="","",IF(TRIM(GL_Paste!$M4731)&lt;&gt;"",TRIM(GL_Paste!$M4731),IFERROR(MID(GL_Paste!$I4731,FIND("[",GL_Paste!$I4731)+1,FIND("]",GL_Paste!$I4731)-FIND("[",GL_Paste!$I4731)-1),"")))</f>
        <v/>
      </c>
      <c r="D4734">
        <f>IF(GL_Paste!$B4731="","",IFERROR(INDEX(DeptName,MATCH($C4734,DeptTag,0)),"UNALLOCATED"))</f>
        <v/>
      </c>
      <c r="E4734">
        <f>IF(GL_Paste!$B4731="","",IFERROR(INDEX(AcctCat,MATCH(GL_Paste!$B4731&amp;"",AcctCode,0)),"UNKNOWN"))</f>
        <v/>
      </c>
      <c r="F4734">
        <f>IF(GL_Paste!$B4731="","",IFERROR(INDEX(AcctSub,MATCH(GL_Paste!$B4731&amp;"",AcctCode,0)),"UNKNOWN"))</f>
        <v/>
      </c>
    </row>
    <row r="4735">
      <c r="A4735" s="40">
        <f>IF(GL_Paste!$B4732="","",N(GL_Paste!$H4732)-N(GL_Paste!$G4732))</f>
        <v/>
      </c>
      <c r="B4735" s="43">
        <f>IF(GL_Paste!$B4732="","",DATE(YEAR(GL_Paste!$E4732),MONTH(GL_Paste!$E4732),1))</f>
        <v/>
      </c>
      <c r="C4735">
        <f>IF(GL_Paste!$B4732="","",IF(TRIM(GL_Paste!$M4732)&lt;&gt;"",TRIM(GL_Paste!$M4732),IFERROR(MID(GL_Paste!$I4732,FIND("[",GL_Paste!$I4732)+1,FIND("]",GL_Paste!$I4732)-FIND("[",GL_Paste!$I4732)-1),"")))</f>
        <v/>
      </c>
      <c r="D4735">
        <f>IF(GL_Paste!$B4732="","",IFERROR(INDEX(DeptName,MATCH($C4735,DeptTag,0)),"UNALLOCATED"))</f>
        <v/>
      </c>
      <c r="E4735">
        <f>IF(GL_Paste!$B4732="","",IFERROR(INDEX(AcctCat,MATCH(GL_Paste!$B4732&amp;"",AcctCode,0)),"UNKNOWN"))</f>
        <v/>
      </c>
      <c r="F4735">
        <f>IF(GL_Paste!$B4732="","",IFERROR(INDEX(AcctSub,MATCH(GL_Paste!$B4732&amp;"",AcctCode,0)),"UNKNOWN"))</f>
        <v/>
      </c>
    </row>
    <row r="4736">
      <c r="A4736" s="40">
        <f>IF(GL_Paste!$B4733="","",N(GL_Paste!$H4733)-N(GL_Paste!$G4733))</f>
        <v/>
      </c>
      <c r="B4736" s="43">
        <f>IF(GL_Paste!$B4733="","",DATE(YEAR(GL_Paste!$E4733),MONTH(GL_Paste!$E4733),1))</f>
        <v/>
      </c>
      <c r="C4736">
        <f>IF(GL_Paste!$B4733="","",IF(TRIM(GL_Paste!$M4733)&lt;&gt;"",TRIM(GL_Paste!$M4733),IFERROR(MID(GL_Paste!$I4733,FIND("[",GL_Paste!$I4733)+1,FIND("]",GL_Paste!$I4733)-FIND("[",GL_Paste!$I4733)-1),"")))</f>
        <v/>
      </c>
      <c r="D4736">
        <f>IF(GL_Paste!$B4733="","",IFERROR(INDEX(DeptName,MATCH($C4736,DeptTag,0)),"UNALLOCATED"))</f>
        <v/>
      </c>
      <c r="E4736">
        <f>IF(GL_Paste!$B4733="","",IFERROR(INDEX(AcctCat,MATCH(GL_Paste!$B4733&amp;"",AcctCode,0)),"UNKNOWN"))</f>
        <v/>
      </c>
      <c r="F4736">
        <f>IF(GL_Paste!$B4733="","",IFERROR(INDEX(AcctSub,MATCH(GL_Paste!$B4733&amp;"",AcctCode,0)),"UNKNOWN"))</f>
        <v/>
      </c>
    </row>
    <row r="4737">
      <c r="A4737" s="40">
        <f>IF(GL_Paste!$B4734="","",N(GL_Paste!$H4734)-N(GL_Paste!$G4734))</f>
        <v/>
      </c>
      <c r="B4737" s="43">
        <f>IF(GL_Paste!$B4734="","",DATE(YEAR(GL_Paste!$E4734),MONTH(GL_Paste!$E4734),1))</f>
        <v/>
      </c>
      <c r="C4737">
        <f>IF(GL_Paste!$B4734="","",IF(TRIM(GL_Paste!$M4734)&lt;&gt;"",TRIM(GL_Paste!$M4734),IFERROR(MID(GL_Paste!$I4734,FIND("[",GL_Paste!$I4734)+1,FIND("]",GL_Paste!$I4734)-FIND("[",GL_Paste!$I4734)-1),"")))</f>
        <v/>
      </c>
      <c r="D4737">
        <f>IF(GL_Paste!$B4734="","",IFERROR(INDEX(DeptName,MATCH($C4737,DeptTag,0)),"UNALLOCATED"))</f>
        <v/>
      </c>
      <c r="E4737">
        <f>IF(GL_Paste!$B4734="","",IFERROR(INDEX(AcctCat,MATCH(GL_Paste!$B4734&amp;"",AcctCode,0)),"UNKNOWN"))</f>
        <v/>
      </c>
      <c r="F4737">
        <f>IF(GL_Paste!$B4734="","",IFERROR(INDEX(AcctSub,MATCH(GL_Paste!$B4734&amp;"",AcctCode,0)),"UNKNOWN"))</f>
        <v/>
      </c>
    </row>
    <row r="4738">
      <c r="A4738" s="40">
        <f>IF(GL_Paste!$B4735="","",N(GL_Paste!$H4735)-N(GL_Paste!$G4735))</f>
        <v/>
      </c>
      <c r="B4738" s="43">
        <f>IF(GL_Paste!$B4735="","",DATE(YEAR(GL_Paste!$E4735),MONTH(GL_Paste!$E4735),1))</f>
        <v/>
      </c>
      <c r="C4738">
        <f>IF(GL_Paste!$B4735="","",IF(TRIM(GL_Paste!$M4735)&lt;&gt;"",TRIM(GL_Paste!$M4735),IFERROR(MID(GL_Paste!$I4735,FIND("[",GL_Paste!$I4735)+1,FIND("]",GL_Paste!$I4735)-FIND("[",GL_Paste!$I4735)-1),"")))</f>
        <v/>
      </c>
      <c r="D4738">
        <f>IF(GL_Paste!$B4735="","",IFERROR(INDEX(DeptName,MATCH($C4738,DeptTag,0)),"UNALLOCATED"))</f>
        <v/>
      </c>
      <c r="E4738">
        <f>IF(GL_Paste!$B4735="","",IFERROR(INDEX(AcctCat,MATCH(GL_Paste!$B4735&amp;"",AcctCode,0)),"UNKNOWN"))</f>
        <v/>
      </c>
      <c r="F4738">
        <f>IF(GL_Paste!$B4735="","",IFERROR(INDEX(AcctSub,MATCH(GL_Paste!$B4735&amp;"",AcctCode,0)),"UNKNOWN"))</f>
        <v/>
      </c>
    </row>
    <row r="4739">
      <c r="A4739" s="40">
        <f>IF(GL_Paste!$B4736="","",N(GL_Paste!$H4736)-N(GL_Paste!$G4736))</f>
        <v/>
      </c>
      <c r="B4739" s="43">
        <f>IF(GL_Paste!$B4736="","",DATE(YEAR(GL_Paste!$E4736),MONTH(GL_Paste!$E4736),1))</f>
        <v/>
      </c>
      <c r="C4739">
        <f>IF(GL_Paste!$B4736="","",IF(TRIM(GL_Paste!$M4736)&lt;&gt;"",TRIM(GL_Paste!$M4736),IFERROR(MID(GL_Paste!$I4736,FIND("[",GL_Paste!$I4736)+1,FIND("]",GL_Paste!$I4736)-FIND("[",GL_Paste!$I4736)-1),"")))</f>
        <v/>
      </c>
      <c r="D4739">
        <f>IF(GL_Paste!$B4736="","",IFERROR(INDEX(DeptName,MATCH($C4739,DeptTag,0)),"UNALLOCATED"))</f>
        <v/>
      </c>
      <c r="E4739">
        <f>IF(GL_Paste!$B4736="","",IFERROR(INDEX(AcctCat,MATCH(GL_Paste!$B4736&amp;"",AcctCode,0)),"UNKNOWN"))</f>
        <v/>
      </c>
      <c r="F4739">
        <f>IF(GL_Paste!$B4736="","",IFERROR(INDEX(AcctSub,MATCH(GL_Paste!$B4736&amp;"",AcctCode,0)),"UNKNOWN"))</f>
        <v/>
      </c>
    </row>
    <row r="4740">
      <c r="A4740" s="40">
        <f>IF(GL_Paste!$B4737="","",N(GL_Paste!$H4737)-N(GL_Paste!$G4737))</f>
        <v/>
      </c>
      <c r="B4740" s="43">
        <f>IF(GL_Paste!$B4737="","",DATE(YEAR(GL_Paste!$E4737),MONTH(GL_Paste!$E4737),1))</f>
        <v/>
      </c>
      <c r="C4740">
        <f>IF(GL_Paste!$B4737="","",IF(TRIM(GL_Paste!$M4737)&lt;&gt;"",TRIM(GL_Paste!$M4737),IFERROR(MID(GL_Paste!$I4737,FIND("[",GL_Paste!$I4737)+1,FIND("]",GL_Paste!$I4737)-FIND("[",GL_Paste!$I4737)-1),"")))</f>
        <v/>
      </c>
      <c r="D4740">
        <f>IF(GL_Paste!$B4737="","",IFERROR(INDEX(DeptName,MATCH($C4740,DeptTag,0)),"UNALLOCATED"))</f>
        <v/>
      </c>
      <c r="E4740">
        <f>IF(GL_Paste!$B4737="","",IFERROR(INDEX(AcctCat,MATCH(GL_Paste!$B4737&amp;"",AcctCode,0)),"UNKNOWN"))</f>
        <v/>
      </c>
      <c r="F4740">
        <f>IF(GL_Paste!$B4737="","",IFERROR(INDEX(AcctSub,MATCH(GL_Paste!$B4737&amp;"",AcctCode,0)),"UNKNOWN"))</f>
        <v/>
      </c>
    </row>
    <row r="4741">
      <c r="A4741" s="40">
        <f>IF(GL_Paste!$B4738="","",N(GL_Paste!$H4738)-N(GL_Paste!$G4738))</f>
        <v/>
      </c>
      <c r="B4741" s="43">
        <f>IF(GL_Paste!$B4738="","",DATE(YEAR(GL_Paste!$E4738),MONTH(GL_Paste!$E4738),1))</f>
        <v/>
      </c>
      <c r="C4741">
        <f>IF(GL_Paste!$B4738="","",IF(TRIM(GL_Paste!$M4738)&lt;&gt;"",TRIM(GL_Paste!$M4738),IFERROR(MID(GL_Paste!$I4738,FIND("[",GL_Paste!$I4738)+1,FIND("]",GL_Paste!$I4738)-FIND("[",GL_Paste!$I4738)-1),"")))</f>
        <v/>
      </c>
      <c r="D4741">
        <f>IF(GL_Paste!$B4738="","",IFERROR(INDEX(DeptName,MATCH($C4741,DeptTag,0)),"UNALLOCATED"))</f>
        <v/>
      </c>
      <c r="E4741">
        <f>IF(GL_Paste!$B4738="","",IFERROR(INDEX(AcctCat,MATCH(GL_Paste!$B4738&amp;"",AcctCode,0)),"UNKNOWN"))</f>
        <v/>
      </c>
      <c r="F4741">
        <f>IF(GL_Paste!$B4738="","",IFERROR(INDEX(AcctSub,MATCH(GL_Paste!$B4738&amp;"",AcctCode,0)),"UNKNOWN"))</f>
        <v/>
      </c>
    </row>
    <row r="4742">
      <c r="A4742" s="40">
        <f>IF(GL_Paste!$B4739="","",N(GL_Paste!$H4739)-N(GL_Paste!$G4739))</f>
        <v/>
      </c>
      <c r="B4742" s="43">
        <f>IF(GL_Paste!$B4739="","",DATE(YEAR(GL_Paste!$E4739),MONTH(GL_Paste!$E4739),1))</f>
        <v/>
      </c>
      <c r="C4742">
        <f>IF(GL_Paste!$B4739="","",IF(TRIM(GL_Paste!$M4739)&lt;&gt;"",TRIM(GL_Paste!$M4739),IFERROR(MID(GL_Paste!$I4739,FIND("[",GL_Paste!$I4739)+1,FIND("]",GL_Paste!$I4739)-FIND("[",GL_Paste!$I4739)-1),"")))</f>
        <v/>
      </c>
      <c r="D4742">
        <f>IF(GL_Paste!$B4739="","",IFERROR(INDEX(DeptName,MATCH($C4742,DeptTag,0)),"UNALLOCATED"))</f>
        <v/>
      </c>
      <c r="E4742">
        <f>IF(GL_Paste!$B4739="","",IFERROR(INDEX(AcctCat,MATCH(GL_Paste!$B4739&amp;"",AcctCode,0)),"UNKNOWN"))</f>
        <v/>
      </c>
      <c r="F4742">
        <f>IF(GL_Paste!$B4739="","",IFERROR(INDEX(AcctSub,MATCH(GL_Paste!$B4739&amp;"",AcctCode,0)),"UNKNOWN"))</f>
        <v/>
      </c>
    </row>
    <row r="4743">
      <c r="A4743" s="40">
        <f>IF(GL_Paste!$B4740="","",N(GL_Paste!$H4740)-N(GL_Paste!$G4740))</f>
        <v/>
      </c>
      <c r="B4743" s="43">
        <f>IF(GL_Paste!$B4740="","",DATE(YEAR(GL_Paste!$E4740),MONTH(GL_Paste!$E4740),1))</f>
        <v/>
      </c>
      <c r="C4743">
        <f>IF(GL_Paste!$B4740="","",IF(TRIM(GL_Paste!$M4740)&lt;&gt;"",TRIM(GL_Paste!$M4740),IFERROR(MID(GL_Paste!$I4740,FIND("[",GL_Paste!$I4740)+1,FIND("]",GL_Paste!$I4740)-FIND("[",GL_Paste!$I4740)-1),"")))</f>
        <v/>
      </c>
      <c r="D4743">
        <f>IF(GL_Paste!$B4740="","",IFERROR(INDEX(DeptName,MATCH($C4743,DeptTag,0)),"UNALLOCATED"))</f>
        <v/>
      </c>
      <c r="E4743">
        <f>IF(GL_Paste!$B4740="","",IFERROR(INDEX(AcctCat,MATCH(GL_Paste!$B4740&amp;"",AcctCode,0)),"UNKNOWN"))</f>
        <v/>
      </c>
      <c r="F4743">
        <f>IF(GL_Paste!$B4740="","",IFERROR(INDEX(AcctSub,MATCH(GL_Paste!$B4740&amp;"",AcctCode,0)),"UNKNOWN"))</f>
        <v/>
      </c>
    </row>
    <row r="4744">
      <c r="A4744" s="40">
        <f>IF(GL_Paste!$B4741="","",N(GL_Paste!$H4741)-N(GL_Paste!$G4741))</f>
        <v/>
      </c>
      <c r="B4744" s="43">
        <f>IF(GL_Paste!$B4741="","",DATE(YEAR(GL_Paste!$E4741),MONTH(GL_Paste!$E4741),1))</f>
        <v/>
      </c>
      <c r="C4744">
        <f>IF(GL_Paste!$B4741="","",IF(TRIM(GL_Paste!$M4741)&lt;&gt;"",TRIM(GL_Paste!$M4741),IFERROR(MID(GL_Paste!$I4741,FIND("[",GL_Paste!$I4741)+1,FIND("]",GL_Paste!$I4741)-FIND("[",GL_Paste!$I4741)-1),"")))</f>
        <v/>
      </c>
      <c r="D4744">
        <f>IF(GL_Paste!$B4741="","",IFERROR(INDEX(DeptName,MATCH($C4744,DeptTag,0)),"UNALLOCATED"))</f>
        <v/>
      </c>
      <c r="E4744">
        <f>IF(GL_Paste!$B4741="","",IFERROR(INDEX(AcctCat,MATCH(GL_Paste!$B4741&amp;"",AcctCode,0)),"UNKNOWN"))</f>
        <v/>
      </c>
      <c r="F4744">
        <f>IF(GL_Paste!$B4741="","",IFERROR(INDEX(AcctSub,MATCH(GL_Paste!$B4741&amp;"",AcctCode,0)),"UNKNOWN"))</f>
        <v/>
      </c>
    </row>
    <row r="4745">
      <c r="A4745" s="40">
        <f>IF(GL_Paste!$B4742="","",N(GL_Paste!$H4742)-N(GL_Paste!$G4742))</f>
        <v/>
      </c>
      <c r="B4745" s="43">
        <f>IF(GL_Paste!$B4742="","",DATE(YEAR(GL_Paste!$E4742),MONTH(GL_Paste!$E4742),1))</f>
        <v/>
      </c>
      <c r="C4745">
        <f>IF(GL_Paste!$B4742="","",IF(TRIM(GL_Paste!$M4742)&lt;&gt;"",TRIM(GL_Paste!$M4742),IFERROR(MID(GL_Paste!$I4742,FIND("[",GL_Paste!$I4742)+1,FIND("]",GL_Paste!$I4742)-FIND("[",GL_Paste!$I4742)-1),"")))</f>
        <v/>
      </c>
      <c r="D4745">
        <f>IF(GL_Paste!$B4742="","",IFERROR(INDEX(DeptName,MATCH($C4745,DeptTag,0)),"UNALLOCATED"))</f>
        <v/>
      </c>
      <c r="E4745">
        <f>IF(GL_Paste!$B4742="","",IFERROR(INDEX(AcctCat,MATCH(GL_Paste!$B4742&amp;"",AcctCode,0)),"UNKNOWN"))</f>
        <v/>
      </c>
      <c r="F4745">
        <f>IF(GL_Paste!$B4742="","",IFERROR(INDEX(AcctSub,MATCH(GL_Paste!$B4742&amp;"",AcctCode,0)),"UNKNOWN"))</f>
        <v/>
      </c>
    </row>
    <row r="4746">
      <c r="A4746" s="40">
        <f>IF(GL_Paste!$B4743="","",N(GL_Paste!$H4743)-N(GL_Paste!$G4743))</f>
        <v/>
      </c>
      <c r="B4746" s="43">
        <f>IF(GL_Paste!$B4743="","",DATE(YEAR(GL_Paste!$E4743),MONTH(GL_Paste!$E4743),1))</f>
        <v/>
      </c>
      <c r="C4746">
        <f>IF(GL_Paste!$B4743="","",IF(TRIM(GL_Paste!$M4743)&lt;&gt;"",TRIM(GL_Paste!$M4743),IFERROR(MID(GL_Paste!$I4743,FIND("[",GL_Paste!$I4743)+1,FIND("]",GL_Paste!$I4743)-FIND("[",GL_Paste!$I4743)-1),"")))</f>
        <v/>
      </c>
      <c r="D4746">
        <f>IF(GL_Paste!$B4743="","",IFERROR(INDEX(DeptName,MATCH($C4746,DeptTag,0)),"UNALLOCATED"))</f>
        <v/>
      </c>
      <c r="E4746">
        <f>IF(GL_Paste!$B4743="","",IFERROR(INDEX(AcctCat,MATCH(GL_Paste!$B4743&amp;"",AcctCode,0)),"UNKNOWN"))</f>
        <v/>
      </c>
      <c r="F4746">
        <f>IF(GL_Paste!$B4743="","",IFERROR(INDEX(AcctSub,MATCH(GL_Paste!$B4743&amp;"",AcctCode,0)),"UNKNOWN"))</f>
        <v/>
      </c>
    </row>
    <row r="4747">
      <c r="A4747" s="40">
        <f>IF(GL_Paste!$B4744="","",N(GL_Paste!$H4744)-N(GL_Paste!$G4744))</f>
        <v/>
      </c>
      <c r="B4747" s="43">
        <f>IF(GL_Paste!$B4744="","",DATE(YEAR(GL_Paste!$E4744),MONTH(GL_Paste!$E4744),1))</f>
        <v/>
      </c>
      <c r="C4747">
        <f>IF(GL_Paste!$B4744="","",IF(TRIM(GL_Paste!$M4744)&lt;&gt;"",TRIM(GL_Paste!$M4744),IFERROR(MID(GL_Paste!$I4744,FIND("[",GL_Paste!$I4744)+1,FIND("]",GL_Paste!$I4744)-FIND("[",GL_Paste!$I4744)-1),"")))</f>
        <v/>
      </c>
      <c r="D4747">
        <f>IF(GL_Paste!$B4744="","",IFERROR(INDEX(DeptName,MATCH($C4747,DeptTag,0)),"UNALLOCATED"))</f>
        <v/>
      </c>
      <c r="E4747">
        <f>IF(GL_Paste!$B4744="","",IFERROR(INDEX(AcctCat,MATCH(GL_Paste!$B4744&amp;"",AcctCode,0)),"UNKNOWN"))</f>
        <v/>
      </c>
      <c r="F4747">
        <f>IF(GL_Paste!$B4744="","",IFERROR(INDEX(AcctSub,MATCH(GL_Paste!$B4744&amp;"",AcctCode,0)),"UNKNOWN"))</f>
        <v/>
      </c>
    </row>
    <row r="4748">
      <c r="A4748" s="40">
        <f>IF(GL_Paste!$B4745="","",N(GL_Paste!$H4745)-N(GL_Paste!$G4745))</f>
        <v/>
      </c>
      <c r="B4748" s="43">
        <f>IF(GL_Paste!$B4745="","",DATE(YEAR(GL_Paste!$E4745),MONTH(GL_Paste!$E4745),1))</f>
        <v/>
      </c>
      <c r="C4748">
        <f>IF(GL_Paste!$B4745="","",IF(TRIM(GL_Paste!$M4745)&lt;&gt;"",TRIM(GL_Paste!$M4745),IFERROR(MID(GL_Paste!$I4745,FIND("[",GL_Paste!$I4745)+1,FIND("]",GL_Paste!$I4745)-FIND("[",GL_Paste!$I4745)-1),"")))</f>
        <v/>
      </c>
      <c r="D4748">
        <f>IF(GL_Paste!$B4745="","",IFERROR(INDEX(DeptName,MATCH($C4748,DeptTag,0)),"UNALLOCATED"))</f>
        <v/>
      </c>
      <c r="E4748">
        <f>IF(GL_Paste!$B4745="","",IFERROR(INDEX(AcctCat,MATCH(GL_Paste!$B4745&amp;"",AcctCode,0)),"UNKNOWN"))</f>
        <v/>
      </c>
      <c r="F4748">
        <f>IF(GL_Paste!$B4745="","",IFERROR(INDEX(AcctSub,MATCH(GL_Paste!$B4745&amp;"",AcctCode,0)),"UNKNOWN"))</f>
        <v/>
      </c>
    </row>
    <row r="4749">
      <c r="A4749" s="40">
        <f>IF(GL_Paste!$B4746="","",N(GL_Paste!$H4746)-N(GL_Paste!$G4746))</f>
        <v/>
      </c>
      <c r="B4749" s="43">
        <f>IF(GL_Paste!$B4746="","",DATE(YEAR(GL_Paste!$E4746),MONTH(GL_Paste!$E4746),1))</f>
        <v/>
      </c>
      <c r="C4749">
        <f>IF(GL_Paste!$B4746="","",IF(TRIM(GL_Paste!$M4746)&lt;&gt;"",TRIM(GL_Paste!$M4746),IFERROR(MID(GL_Paste!$I4746,FIND("[",GL_Paste!$I4746)+1,FIND("]",GL_Paste!$I4746)-FIND("[",GL_Paste!$I4746)-1),"")))</f>
        <v/>
      </c>
      <c r="D4749">
        <f>IF(GL_Paste!$B4746="","",IFERROR(INDEX(DeptName,MATCH($C4749,DeptTag,0)),"UNALLOCATED"))</f>
        <v/>
      </c>
      <c r="E4749">
        <f>IF(GL_Paste!$B4746="","",IFERROR(INDEX(AcctCat,MATCH(GL_Paste!$B4746&amp;"",AcctCode,0)),"UNKNOWN"))</f>
        <v/>
      </c>
      <c r="F4749">
        <f>IF(GL_Paste!$B4746="","",IFERROR(INDEX(AcctSub,MATCH(GL_Paste!$B4746&amp;"",AcctCode,0)),"UNKNOWN"))</f>
        <v/>
      </c>
    </row>
    <row r="4750">
      <c r="A4750" s="40">
        <f>IF(GL_Paste!$B4747="","",N(GL_Paste!$H4747)-N(GL_Paste!$G4747))</f>
        <v/>
      </c>
      <c r="B4750" s="43">
        <f>IF(GL_Paste!$B4747="","",DATE(YEAR(GL_Paste!$E4747),MONTH(GL_Paste!$E4747),1))</f>
        <v/>
      </c>
      <c r="C4750">
        <f>IF(GL_Paste!$B4747="","",IF(TRIM(GL_Paste!$M4747)&lt;&gt;"",TRIM(GL_Paste!$M4747),IFERROR(MID(GL_Paste!$I4747,FIND("[",GL_Paste!$I4747)+1,FIND("]",GL_Paste!$I4747)-FIND("[",GL_Paste!$I4747)-1),"")))</f>
        <v/>
      </c>
      <c r="D4750">
        <f>IF(GL_Paste!$B4747="","",IFERROR(INDEX(DeptName,MATCH($C4750,DeptTag,0)),"UNALLOCATED"))</f>
        <v/>
      </c>
      <c r="E4750">
        <f>IF(GL_Paste!$B4747="","",IFERROR(INDEX(AcctCat,MATCH(GL_Paste!$B4747&amp;"",AcctCode,0)),"UNKNOWN"))</f>
        <v/>
      </c>
      <c r="F4750">
        <f>IF(GL_Paste!$B4747="","",IFERROR(INDEX(AcctSub,MATCH(GL_Paste!$B4747&amp;"",AcctCode,0)),"UNKNOWN"))</f>
        <v/>
      </c>
    </row>
    <row r="4751">
      <c r="A4751" s="40">
        <f>IF(GL_Paste!$B4748="","",N(GL_Paste!$H4748)-N(GL_Paste!$G4748))</f>
        <v/>
      </c>
      <c r="B4751" s="43">
        <f>IF(GL_Paste!$B4748="","",DATE(YEAR(GL_Paste!$E4748),MONTH(GL_Paste!$E4748),1))</f>
        <v/>
      </c>
      <c r="C4751">
        <f>IF(GL_Paste!$B4748="","",IF(TRIM(GL_Paste!$M4748)&lt;&gt;"",TRIM(GL_Paste!$M4748),IFERROR(MID(GL_Paste!$I4748,FIND("[",GL_Paste!$I4748)+1,FIND("]",GL_Paste!$I4748)-FIND("[",GL_Paste!$I4748)-1),"")))</f>
        <v/>
      </c>
      <c r="D4751">
        <f>IF(GL_Paste!$B4748="","",IFERROR(INDEX(DeptName,MATCH($C4751,DeptTag,0)),"UNALLOCATED"))</f>
        <v/>
      </c>
      <c r="E4751">
        <f>IF(GL_Paste!$B4748="","",IFERROR(INDEX(AcctCat,MATCH(GL_Paste!$B4748&amp;"",AcctCode,0)),"UNKNOWN"))</f>
        <v/>
      </c>
      <c r="F4751">
        <f>IF(GL_Paste!$B4748="","",IFERROR(INDEX(AcctSub,MATCH(GL_Paste!$B4748&amp;"",AcctCode,0)),"UNKNOWN"))</f>
        <v/>
      </c>
    </row>
    <row r="4752">
      <c r="A4752" s="40">
        <f>IF(GL_Paste!$B4749="","",N(GL_Paste!$H4749)-N(GL_Paste!$G4749))</f>
        <v/>
      </c>
      <c r="B4752" s="43">
        <f>IF(GL_Paste!$B4749="","",DATE(YEAR(GL_Paste!$E4749),MONTH(GL_Paste!$E4749),1))</f>
        <v/>
      </c>
      <c r="C4752">
        <f>IF(GL_Paste!$B4749="","",IF(TRIM(GL_Paste!$M4749)&lt;&gt;"",TRIM(GL_Paste!$M4749),IFERROR(MID(GL_Paste!$I4749,FIND("[",GL_Paste!$I4749)+1,FIND("]",GL_Paste!$I4749)-FIND("[",GL_Paste!$I4749)-1),"")))</f>
        <v/>
      </c>
      <c r="D4752">
        <f>IF(GL_Paste!$B4749="","",IFERROR(INDEX(DeptName,MATCH($C4752,DeptTag,0)),"UNALLOCATED"))</f>
        <v/>
      </c>
      <c r="E4752">
        <f>IF(GL_Paste!$B4749="","",IFERROR(INDEX(AcctCat,MATCH(GL_Paste!$B4749&amp;"",AcctCode,0)),"UNKNOWN"))</f>
        <v/>
      </c>
      <c r="F4752">
        <f>IF(GL_Paste!$B4749="","",IFERROR(INDEX(AcctSub,MATCH(GL_Paste!$B4749&amp;"",AcctCode,0)),"UNKNOWN"))</f>
        <v/>
      </c>
    </row>
    <row r="4753">
      <c r="A4753" s="40">
        <f>IF(GL_Paste!$B4750="","",N(GL_Paste!$H4750)-N(GL_Paste!$G4750))</f>
        <v/>
      </c>
      <c r="B4753" s="43">
        <f>IF(GL_Paste!$B4750="","",DATE(YEAR(GL_Paste!$E4750),MONTH(GL_Paste!$E4750),1))</f>
        <v/>
      </c>
      <c r="C4753">
        <f>IF(GL_Paste!$B4750="","",IF(TRIM(GL_Paste!$M4750)&lt;&gt;"",TRIM(GL_Paste!$M4750),IFERROR(MID(GL_Paste!$I4750,FIND("[",GL_Paste!$I4750)+1,FIND("]",GL_Paste!$I4750)-FIND("[",GL_Paste!$I4750)-1),"")))</f>
        <v/>
      </c>
      <c r="D4753">
        <f>IF(GL_Paste!$B4750="","",IFERROR(INDEX(DeptName,MATCH($C4753,DeptTag,0)),"UNALLOCATED"))</f>
        <v/>
      </c>
      <c r="E4753">
        <f>IF(GL_Paste!$B4750="","",IFERROR(INDEX(AcctCat,MATCH(GL_Paste!$B4750&amp;"",AcctCode,0)),"UNKNOWN"))</f>
        <v/>
      </c>
      <c r="F4753">
        <f>IF(GL_Paste!$B4750="","",IFERROR(INDEX(AcctSub,MATCH(GL_Paste!$B4750&amp;"",AcctCode,0)),"UNKNOWN"))</f>
        <v/>
      </c>
    </row>
    <row r="4754">
      <c r="A4754" s="40">
        <f>IF(GL_Paste!$B4751="","",N(GL_Paste!$H4751)-N(GL_Paste!$G4751))</f>
        <v/>
      </c>
      <c r="B4754" s="43">
        <f>IF(GL_Paste!$B4751="","",DATE(YEAR(GL_Paste!$E4751),MONTH(GL_Paste!$E4751),1))</f>
        <v/>
      </c>
      <c r="C4754">
        <f>IF(GL_Paste!$B4751="","",IF(TRIM(GL_Paste!$M4751)&lt;&gt;"",TRIM(GL_Paste!$M4751),IFERROR(MID(GL_Paste!$I4751,FIND("[",GL_Paste!$I4751)+1,FIND("]",GL_Paste!$I4751)-FIND("[",GL_Paste!$I4751)-1),"")))</f>
        <v/>
      </c>
      <c r="D4754">
        <f>IF(GL_Paste!$B4751="","",IFERROR(INDEX(DeptName,MATCH($C4754,DeptTag,0)),"UNALLOCATED"))</f>
        <v/>
      </c>
      <c r="E4754">
        <f>IF(GL_Paste!$B4751="","",IFERROR(INDEX(AcctCat,MATCH(GL_Paste!$B4751&amp;"",AcctCode,0)),"UNKNOWN"))</f>
        <v/>
      </c>
      <c r="F4754">
        <f>IF(GL_Paste!$B4751="","",IFERROR(INDEX(AcctSub,MATCH(GL_Paste!$B4751&amp;"",AcctCode,0)),"UNKNOWN"))</f>
        <v/>
      </c>
    </row>
    <row r="4755">
      <c r="A4755" s="40">
        <f>IF(GL_Paste!$B4752="","",N(GL_Paste!$H4752)-N(GL_Paste!$G4752))</f>
        <v/>
      </c>
      <c r="B4755" s="43">
        <f>IF(GL_Paste!$B4752="","",DATE(YEAR(GL_Paste!$E4752),MONTH(GL_Paste!$E4752),1))</f>
        <v/>
      </c>
      <c r="C4755">
        <f>IF(GL_Paste!$B4752="","",IF(TRIM(GL_Paste!$M4752)&lt;&gt;"",TRIM(GL_Paste!$M4752),IFERROR(MID(GL_Paste!$I4752,FIND("[",GL_Paste!$I4752)+1,FIND("]",GL_Paste!$I4752)-FIND("[",GL_Paste!$I4752)-1),"")))</f>
        <v/>
      </c>
      <c r="D4755">
        <f>IF(GL_Paste!$B4752="","",IFERROR(INDEX(DeptName,MATCH($C4755,DeptTag,0)),"UNALLOCATED"))</f>
        <v/>
      </c>
      <c r="E4755">
        <f>IF(GL_Paste!$B4752="","",IFERROR(INDEX(AcctCat,MATCH(GL_Paste!$B4752&amp;"",AcctCode,0)),"UNKNOWN"))</f>
        <v/>
      </c>
      <c r="F4755">
        <f>IF(GL_Paste!$B4752="","",IFERROR(INDEX(AcctSub,MATCH(GL_Paste!$B4752&amp;"",AcctCode,0)),"UNKNOWN"))</f>
        <v/>
      </c>
    </row>
    <row r="4756">
      <c r="A4756" s="40">
        <f>IF(GL_Paste!$B4753="","",N(GL_Paste!$H4753)-N(GL_Paste!$G4753))</f>
        <v/>
      </c>
      <c r="B4756" s="43">
        <f>IF(GL_Paste!$B4753="","",DATE(YEAR(GL_Paste!$E4753),MONTH(GL_Paste!$E4753),1))</f>
        <v/>
      </c>
      <c r="C4756">
        <f>IF(GL_Paste!$B4753="","",IF(TRIM(GL_Paste!$M4753)&lt;&gt;"",TRIM(GL_Paste!$M4753),IFERROR(MID(GL_Paste!$I4753,FIND("[",GL_Paste!$I4753)+1,FIND("]",GL_Paste!$I4753)-FIND("[",GL_Paste!$I4753)-1),"")))</f>
        <v/>
      </c>
      <c r="D4756">
        <f>IF(GL_Paste!$B4753="","",IFERROR(INDEX(DeptName,MATCH($C4756,DeptTag,0)),"UNALLOCATED"))</f>
        <v/>
      </c>
      <c r="E4756">
        <f>IF(GL_Paste!$B4753="","",IFERROR(INDEX(AcctCat,MATCH(GL_Paste!$B4753&amp;"",AcctCode,0)),"UNKNOWN"))</f>
        <v/>
      </c>
      <c r="F4756">
        <f>IF(GL_Paste!$B4753="","",IFERROR(INDEX(AcctSub,MATCH(GL_Paste!$B4753&amp;"",AcctCode,0)),"UNKNOWN"))</f>
        <v/>
      </c>
    </row>
    <row r="4757">
      <c r="A4757" s="40">
        <f>IF(GL_Paste!$B4754="","",N(GL_Paste!$H4754)-N(GL_Paste!$G4754))</f>
        <v/>
      </c>
      <c r="B4757" s="43">
        <f>IF(GL_Paste!$B4754="","",DATE(YEAR(GL_Paste!$E4754),MONTH(GL_Paste!$E4754),1))</f>
        <v/>
      </c>
      <c r="C4757">
        <f>IF(GL_Paste!$B4754="","",IF(TRIM(GL_Paste!$M4754)&lt;&gt;"",TRIM(GL_Paste!$M4754),IFERROR(MID(GL_Paste!$I4754,FIND("[",GL_Paste!$I4754)+1,FIND("]",GL_Paste!$I4754)-FIND("[",GL_Paste!$I4754)-1),"")))</f>
        <v/>
      </c>
      <c r="D4757">
        <f>IF(GL_Paste!$B4754="","",IFERROR(INDEX(DeptName,MATCH($C4757,DeptTag,0)),"UNALLOCATED"))</f>
        <v/>
      </c>
      <c r="E4757">
        <f>IF(GL_Paste!$B4754="","",IFERROR(INDEX(AcctCat,MATCH(GL_Paste!$B4754&amp;"",AcctCode,0)),"UNKNOWN"))</f>
        <v/>
      </c>
      <c r="F4757">
        <f>IF(GL_Paste!$B4754="","",IFERROR(INDEX(AcctSub,MATCH(GL_Paste!$B4754&amp;"",AcctCode,0)),"UNKNOWN"))</f>
        <v/>
      </c>
    </row>
    <row r="4758">
      <c r="A4758" s="40">
        <f>IF(GL_Paste!$B4755="","",N(GL_Paste!$H4755)-N(GL_Paste!$G4755))</f>
        <v/>
      </c>
      <c r="B4758" s="43">
        <f>IF(GL_Paste!$B4755="","",DATE(YEAR(GL_Paste!$E4755),MONTH(GL_Paste!$E4755),1))</f>
        <v/>
      </c>
      <c r="C4758">
        <f>IF(GL_Paste!$B4755="","",IF(TRIM(GL_Paste!$M4755)&lt;&gt;"",TRIM(GL_Paste!$M4755),IFERROR(MID(GL_Paste!$I4755,FIND("[",GL_Paste!$I4755)+1,FIND("]",GL_Paste!$I4755)-FIND("[",GL_Paste!$I4755)-1),"")))</f>
        <v/>
      </c>
      <c r="D4758">
        <f>IF(GL_Paste!$B4755="","",IFERROR(INDEX(DeptName,MATCH($C4758,DeptTag,0)),"UNALLOCATED"))</f>
        <v/>
      </c>
      <c r="E4758">
        <f>IF(GL_Paste!$B4755="","",IFERROR(INDEX(AcctCat,MATCH(GL_Paste!$B4755&amp;"",AcctCode,0)),"UNKNOWN"))</f>
        <v/>
      </c>
      <c r="F4758">
        <f>IF(GL_Paste!$B4755="","",IFERROR(INDEX(AcctSub,MATCH(GL_Paste!$B4755&amp;"",AcctCode,0)),"UNKNOWN"))</f>
        <v/>
      </c>
    </row>
    <row r="4759">
      <c r="A4759" s="40">
        <f>IF(GL_Paste!$B4756="","",N(GL_Paste!$H4756)-N(GL_Paste!$G4756))</f>
        <v/>
      </c>
      <c r="B4759" s="43">
        <f>IF(GL_Paste!$B4756="","",DATE(YEAR(GL_Paste!$E4756),MONTH(GL_Paste!$E4756),1))</f>
        <v/>
      </c>
      <c r="C4759">
        <f>IF(GL_Paste!$B4756="","",IF(TRIM(GL_Paste!$M4756)&lt;&gt;"",TRIM(GL_Paste!$M4756),IFERROR(MID(GL_Paste!$I4756,FIND("[",GL_Paste!$I4756)+1,FIND("]",GL_Paste!$I4756)-FIND("[",GL_Paste!$I4756)-1),"")))</f>
        <v/>
      </c>
      <c r="D4759">
        <f>IF(GL_Paste!$B4756="","",IFERROR(INDEX(DeptName,MATCH($C4759,DeptTag,0)),"UNALLOCATED"))</f>
        <v/>
      </c>
      <c r="E4759">
        <f>IF(GL_Paste!$B4756="","",IFERROR(INDEX(AcctCat,MATCH(GL_Paste!$B4756&amp;"",AcctCode,0)),"UNKNOWN"))</f>
        <v/>
      </c>
      <c r="F4759">
        <f>IF(GL_Paste!$B4756="","",IFERROR(INDEX(AcctSub,MATCH(GL_Paste!$B4756&amp;"",AcctCode,0)),"UNKNOWN"))</f>
        <v/>
      </c>
    </row>
    <row r="4760">
      <c r="A4760" s="40">
        <f>IF(GL_Paste!$B4757="","",N(GL_Paste!$H4757)-N(GL_Paste!$G4757))</f>
        <v/>
      </c>
      <c r="B4760" s="43">
        <f>IF(GL_Paste!$B4757="","",DATE(YEAR(GL_Paste!$E4757),MONTH(GL_Paste!$E4757),1))</f>
        <v/>
      </c>
      <c r="C4760">
        <f>IF(GL_Paste!$B4757="","",IF(TRIM(GL_Paste!$M4757)&lt;&gt;"",TRIM(GL_Paste!$M4757),IFERROR(MID(GL_Paste!$I4757,FIND("[",GL_Paste!$I4757)+1,FIND("]",GL_Paste!$I4757)-FIND("[",GL_Paste!$I4757)-1),"")))</f>
        <v/>
      </c>
      <c r="D4760">
        <f>IF(GL_Paste!$B4757="","",IFERROR(INDEX(DeptName,MATCH($C4760,DeptTag,0)),"UNALLOCATED"))</f>
        <v/>
      </c>
      <c r="E4760">
        <f>IF(GL_Paste!$B4757="","",IFERROR(INDEX(AcctCat,MATCH(GL_Paste!$B4757&amp;"",AcctCode,0)),"UNKNOWN"))</f>
        <v/>
      </c>
      <c r="F4760">
        <f>IF(GL_Paste!$B4757="","",IFERROR(INDEX(AcctSub,MATCH(GL_Paste!$B4757&amp;"",AcctCode,0)),"UNKNOWN"))</f>
        <v/>
      </c>
    </row>
    <row r="4761">
      <c r="A4761" s="40">
        <f>IF(GL_Paste!$B4758="","",N(GL_Paste!$H4758)-N(GL_Paste!$G4758))</f>
        <v/>
      </c>
      <c r="B4761" s="43">
        <f>IF(GL_Paste!$B4758="","",DATE(YEAR(GL_Paste!$E4758),MONTH(GL_Paste!$E4758),1))</f>
        <v/>
      </c>
      <c r="C4761">
        <f>IF(GL_Paste!$B4758="","",IF(TRIM(GL_Paste!$M4758)&lt;&gt;"",TRIM(GL_Paste!$M4758),IFERROR(MID(GL_Paste!$I4758,FIND("[",GL_Paste!$I4758)+1,FIND("]",GL_Paste!$I4758)-FIND("[",GL_Paste!$I4758)-1),"")))</f>
        <v/>
      </c>
      <c r="D4761">
        <f>IF(GL_Paste!$B4758="","",IFERROR(INDEX(DeptName,MATCH($C4761,DeptTag,0)),"UNALLOCATED"))</f>
        <v/>
      </c>
      <c r="E4761">
        <f>IF(GL_Paste!$B4758="","",IFERROR(INDEX(AcctCat,MATCH(GL_Paste!$B4758&amp;"",AcctCode,0)),"UNKNOWN"))</f>
        <v/>
      </c>
      <c r="F4761">
        <f>IF(GL_Paste!$B4758="","",IFERROR(INDEX(AcctSub,MATCH(GL_Paste!$B4758&amp;"",AcctCode,0)),"UNKNOWN"))</f>
        <v/>
      </c>
    </row>
    <row r="4762">
      <c r="A4762" s="40">
        <f>IF(GL_Paste!$B4759="","",N(GL_Paste!$H4759)-N(GL_Paste!$G4759))</f>
        <v/>
      </c>
      <c r="B4762" s="43">
        <f>IF(GL_Paste!$B4759="","",DATE(YEAR(GL_Paste!$E4759),MONTH(GL_Paste!$E4759),1))</f>
        <v/>
      </c>
      <c r="C4762">
        <f>IF(GL_Paste!$B4759="","",IF(TRIM(GL_Paste!$M4759)&lt;&gt;"",TRIM(GL_Paste!$M4759),IFERROR(MID(GL_Paste!$I4759,FIND("[",GL_Paste!$I4759)+1,FIND("]",GL_Paste!$I4759)-FIND("[",GL_Paste!$I4759)-1),"")))</f>
        <v/>
      </c>
      <c r="D4762">
        <f>IF(GL_Paste!$B4759="","",IFERROR(INDEX(DeptName,MATCH($C4762,DeptTag,0)),"UNALLOCATED"))</f>
        <v/>
      </c>
      <c r="E4762">
        <f>IF(GL_Paste!$B4759="","",IFERROR(INDEX(AcctCat,MATCH(GL_Paste!$B4759&amp;"",AcctCode,0)),"UNKNOWN"))</f>
        <v/>
      </c>
      <c r="F4762">
        <f>IF(GL_Paste!$B4759="","",IFERROR(INDEX(AcctSub,MATCH(GL_Paste!$B4759&amp;"",AcctCode,0)),"UNKNOWN"))</f>
        <v/>
      </c>
    </row>
    <row r="4763">
      <c r="A4763" s="40">
        <f>IF(GL_Paste!$B4760="","",N(GL_Paste!$H4760)-N(GL_Paste!$G4760))</f>
        <v/>
      </c>
      <c r="B4763" s="43">
        <f>IF(GL_Paste!$B4760="","",DATE(YEAR(GL_Paste!$E4760),MONTH(GL_Paste!$E4760),1))</f>
        <v/>
      </c>
      <c r="C4763">
        <f>IF(GL_Paste!$B4760="","",IF(TRIM(GL_Paste!$M4760)&lt;&gt;"",TRIM(GL_Paste!$M4760),IFERROR(MID(GL_Paste!$I4760,FIND("[",GL_Paste!$I4760)+1,FIND("]",GL_Paste!$I4760)-FIND("[",GL_Paste!$I4760)-1),"")))</f>
        <v/>
      </c>
      <c r="D4763">
        <f>IF(GL_Paste!$B4760="","",IFERROR(INDEX(DeptName,MATCH($C4763,DeptTag,0)),"UNALLOCATED"))</f>
        <v/>
      </c>
      <c r="E4763">
        <f>IF(GL_Paste!$B4760="","",IFERROR(INDEX(AcctCat,MATCH(GL_Paste!$B4760&amp;"",AcctCode,0)),"UNKNOWN"))</f>
        <v/>
      </c>
      <c r="F4763">
        <f>IF(GL_Paste!$B4760="","",IFERROR(INDEX(AcctSub,MATCH(GL_Paste!$B4760&amp;"",AcctCode,0)),"UNKNOWN"))</f>
        <v/>
      </c>
    </row>
    <row r="4764">
      <c r="A4764" s="40">
        <f>IF(GL_Paste!$B4761="","",N(GL_Paste!$H4761)-N(GL_Paste!$G4761))</f>
        <v/>
      </c>
      <c r="B4764" s="43">
        <f>IF(GL_Paste!$B4761="","",DATE(YEAR(GL_Paste!$E4761),MONTH(GL_Paste!$E4761),1))</f>
        <v/>
      </c>
      <c r="C4764">
        <f>IF(GL_Paste!$B4761="","",IF(TRIM(GL_Paste!$M4761)&lt;&gt;"",TRIM(GL_Paste!$M4761),IFERROR(MID(GL_Paste!$I4761,FIND("[",GL_Paste!$I4761)+1,FIND("]",GL_Paste!$I4761)-FIND("[",GL_Paste!$I4761)-1),"")))</f>
        <v/>
      </c>
      <c r="D4764">
        <f>IF(GL_Paste!$B4761="","",IFERROR(INDEX(DeptName,MATCH($C4764,DeptTag,0)),"UNALLOCATED"))</f>
        <v/>
      </c>
      <c r="E4764">
        <f>IF(GL_Paste!$B4761="","",IFERROR(INDEX(AcctCat,MATCH(GL_Paste!$B4761&amp;"",AcctCode,0)),"UNKNOWN"))</f>
        <v/>
      </c>
      <c r="F4764">
        <f>IF(GL_Paste!$B4761="","",IFERROR(INDEX(AcctSub,MATCH(GL_Paste!$B4761&amp;"",AcctCode,0)),"UNKNOWN"))</f>
        <v/>
      </c>
    </row>
    <row r="4765">
      <c r="A4765" s="40">
        <f>IF(GL_Paste!$B4762="","",N(GL_Paste!$H4762)-N(GL_Paste!$G4762))</f>
        <v/>
      </c>
      <c r="B4765" s="43">
        <f>IF(GL_Paste!$B4762="","",DATE(YEAR(GL_Paste!$E4762),MONTH(GL_Paste!$E4762),1))</f>
        <v/>
      </c>
      <c r="C4765">
        <f>IF(GL_Paste!$B4762="","",IF(TRIM(GL_Paste!$M4762)&lt;&gt;"",TRIM(GL_Paste!$M4762),IFERROR(MID(GL_Paste!$I4762,FIND("[",GL_Paste!$I4762)+1,FIND("]",GL_Paste!$I4762)-FIND("[",GL_Paste!$I4762)-1),"")))</f>
        <v/>
      </c>
      <c r="D4765">
        <f>IF(GL_Paste!$B4762="","",IFERROR(INDEX(DeptName,MATCH($C4765,DeptTag,0)),"UNALLOCATED"))</f>
        <v/>
      </c>
      <c r="E4765">
        <f>IF(GL_Paste!$B4762="","",IFERROR(INDEX(AcctCat,MATCH(GL_Paste!$B4762&amp;"",AcctCode,0)),"UNKNOWN"))</f>
        <v/>
      </c>
      <c r="F4765">
        <f>IF(GL_Paste!$B4762="","",IFERROR(INDEX(AcctSub,MATCH(GL_Paste!$B4762&amp;"",AcctCode,0)),"UNKNOWN"))</f>
        <v/>
      </c>
    </row>
    <row r="4766">
      <c r="A4766" s="40">
        <f>IF(GL_Paste!$B4763="","",N(GL_Paste!$H4763)-N(GL_Paste!$G4763))</f>
        <v/>
      </c>
      <c r="B4766" s="43">
        <f>IF(GL_Paste!$B4763="","",DATE(YEAR(GL_Paste!$E4763),MONTH(GL_Paste!$E4763),1))</f>
        <v/>
      </c>
      <c r="C4766">
        <f>IF(GL_Paste!$B4763="","",IF(TRIM(GL_Paste!$M4763)&lt;&gt;"",TRIM(GL_Paste!$M4763),IFERROR(MID(GL_Paste!$I4763,FIND("[",GL_Paste!$I4763)+1,FIND("]",GL_Paste!$I4763)-FIND("[",GL_Paste!$I4763)-1),"")))</f>
        <v/>
      </c>
      <c r="D4766">
        <f>IF(GL_Paste!$B4763="","",IFERROR(INDEX(DeptName,MATCH($C4766,DeptTag,0)),"UNALLOCATED"))</f>
        <v/>
      </c>
      <c r="E4766">
        <f>IF(GL_Paste!$B4763="","",IFERROR(INDEX(AcctCat,MATCH(GL_Paste!$B4763&amp;"",AcctCode,0)),"UNKNOWN"))</f>
        <v/>
      </c>
      <c r="F4766">
        <f>IF(GL_Paste!$B4763="","",IFERROR(INDEX(AcctSub,MATCH(GL_Paste!$B4763&amp;"",AcctCode,0)),"UNKNOWN"))</f>
        <v/>
      </c>
    </row>
    <row r="4767">
      <c r="A4767" s="40">
        <f>IF(GL_Paste!$B4764="","",N(GL_Paste!$H4764)-N(GL_Paste!$G4764))</f>
        <v/>
      </c>
      <c r="B4767" s="43">
        <f>IF(GL_Paste!$B4764="","",DATE(YEAR(GL_Paste!$E4764),MONTH(GL_Paste!$E4764),1))</f>
        <v/>
      </c>
      <c r="C4767">
        <f>IF(GL_Paste!$B4764="","",IF(TRIM(GL_Paste!$M4764)&lt;&gt;"",TRIM(GL_Paste!$M4764),IFERROR(MID(GL_Paste!$I4764,FIND("[",GL_Paste!$I4764)+1,FIND("]",GL_Paste!$I4764)-FIND("[",GL_Paste!$I4764)-1),"")))</f>
        <v/>
      </c>
      <c r="D4767">
        <f>IF(GL_Paste!$B4764="","",IFERROR(INDEX(DeptName,MATCH($C4767,DeptTag,0)),"UNALLOCATED"))</f>
        <v/>
      </c>
      <c r="E4767">
        <f>IF(GL_Paste!$B4764="","",IFERROR(INDEX(AcctCat,MATCH(GL_Paste!$B4764&amp;"",AcctCode,0)),"UNKNOWN"))</f>
        <v/>
      </c>
      <c r="F4767">
        <f>IF(GL_Paste!$B4764="","",IFERROR(INDEX(AcctSub,MATCH(GL_Paste!$B4764&amp;"",AcctCode,0)),"UNKNOWN"))</f>
        <v/>
      </c>
    </row>
    <row r="4768">
      <c r="A4768" s="40">
        <f>IF(GL_Paste!$B4765="","",N(GL_Paste!$H4765)-N(GL_Paste!$G4765))</f>
        <v/>
      </c>
      <c r="B4768" s="43">
        <f>IF(GL_Paste!$B4765="","",DATE(YEAR(GL_Paste!$E4765),MONTH(GL_Paste!$E4765),1))</f>
        <v/>
      </c>
      <c r="C4768">
        <f>IF(GL_Paste!$B4765="","",IF(TRIM(GL_Paste!$M4765)&lt;&gt;"",TRIM(GL_Paste!$M4765),IFERROR(MID(GL_Paste!$I4765,FIND("[",GL_Paste!$I4765)+1,FIND("]",GL_Paste!$I4765)-FIND("[",GL_Paste!$I4765)-1),"")))</f>
        <v/>
      </c>
      <c r="D4768">
        <f>IF(GL_Paste!$B4765="","",IFERROR(INDEX(DeptName,MATCH($C4768,DeptTag,0)),"UNALLOCATED"))</f>
        <v/>
      </c>
      <c r="E4768">
        <f>IF(GL_Paste!$B4765="","",IFERROR(INDEX(AcctCat,MATCH(GL_Paste!$B4765&amp;"",AcctCode,0)),"UNKNOWN"))</f>
        <v/>
      </c>
      <c r="F4768">
        <f>IF(GL_Paste!$B4765="","",IFERROR(INDEX(AcctSub,MATCH(GL_Paste!$B4765&amp;"",AcctCode,0)),"UNKNOWN"))</f>
        <v/>
      </c>
    </row>
    <row r="4769">
      <c r="A4769" s="40">
        <f>IF(GL_Paste!$B4766="","",N(GL_Paste!$H4766)-N(GL_Paste!$G4766))</f>
        <v/>
      </c>
      <c r="B4769" s="43">
        <f>IF(GL_Paste!$B4766="","",DATE(YEAR(GL_Paste!$E4766),MONTH(GL_Paste!$E4766),1))</f>
        <v/>
      </c>
      <c r="C4769">
        <f>IF(GL_Paste!$B4766="","",IF(TRIM(GL_Paste!$M4766)&lt;&gt;"",TRIM(GL_Paste!$M4766),IFERROR(MID(GL_Paste!$I4766,FIND("[",GL_Paste!$I4766)+1,FIND("]",GL_Paste!$I4766)-FIND("[",GL_Paste!$I4766)-1),"")))</f>
        <v/>
      </c>
      <c r="D4769">
        <f>IF(GL_Paste!$B4766="","",IFERROR(INDEX(DeptName,MATCH($C4769,DeptTag,0)),"UNALLOCATED"))</f>
        <v/>
      </c>
      <c r="E4769">
        <f>IF(GL_Paste!$B4766="","",IFERROR(INDEX(AcctCat,MATCH(GL_Paste!$B4766&amp;"",AcctCode,0)),"UNKNOWN"))</f>
        <v/>
      </c>
      <c r="F4769">
        <f>IF(GL_Paste!$B4766="","",IFERROR(INDEX(AcctSub,MATCH(GL_Paste!$B4766&amp;"",AcctCode,0)),"UNKNOWN"))</f>
        <v/>
      </c>
    </row>
    <row r="4770">
      <c r="A4770" s="40">
        <f>IF(GL_Paste!$B4767="","",N(GL_Paste!$H4767)-N(GL_Paste!$G4767))</f>
        <v/>
      </c>
      <c r="B4770" s="43">
        <f>IF(GL_Paste!$B4767="","",DATE(YEAR(GL_Paste!$E4767),MONTH(GL_Paste!$E4767),1))</f>
        <v/>
      </c>
      <c r="C4770">
        <f>IF(GL_Paste!$B4767="","",IF(TRIM(GL_Paste!$M4767)&lt;&gt;"",TRIM(GL_Paste!$M4767),IFERROR(MID(GL_Paste!$I4767,FIND("[",GL_Paste!$I4767)+1,FIND("]",GL_Paste!$I4767)-FIND("[",GL_Paste!$I4767)-1),"")))</f>
        <v/>
      </c>
      <c r="D4770">
        <f>IF(GL_Paste!$B4767="","",IFERROR(INDEX(DeptName,MATCH($C4770,DeptTag,0)),"UNALLOCATED"))</f>
        <v/>
      </c>
      <c r="E4770">
        <f>IF(GL_Paste!$B4767="","",IFERROR(INDEX(AcctCat,MATCH(GL_Paste!$B4767&amp;"",AcctCode,0)),"UNKNOWN"))</f>
        <v/>
      </c>
      <c r="F4770">
        <f>IF(GL_Paste!$B4767="","",IFERROR(INDEX(AcctSub,MATCH(GL_Paste!$B4767&amp;"",AcctCode,0)),"UNKNOWN"))</f>
        <v/>
      </c>
    </row>
    <row r="4771">
      <c r="A4771" s="40">
        <f>IF(GL_Paste!$B4768="","",N(GL_Paste!$H4768)-N(GL_Paste!$G4768))</f>
        <v/>
      </c>
      <c r="B4771" s="43">
        <f>IF(GL_Paste!$B4768="","",DATE(YEAR(GL_Paste!$E4768),MONTH(GL_Paste!$E4768),1))</f>
        <v/>
      </c>
      <c r="C4771">
        <f>IF(GL_Paste!$B4768="","",IF(TRIM(GL_Paste!$M4768)&lt;&gt;"",TRIM(GL_Paste!$M4768),IFERROR(MID(GL_Paste!$I4768,FIND("[",GL_Paste!$I4768)+1,FIND("]",GL_Paste!$I4768)-FIND("[",GL_Paste!$I4768)-1),"")))</f>
        <v/>
      </c>
      <c r="D4771">
        <f>IF(GL_Paste!$B4768="","",IFERROR(INDEX(DeptName,MATCH($C4771,DeptTag,0)),"UNALLOCATED"))</f>
        <v/>
      </c>
      <c r="E4771">
        <f>IF(GL_Paste!$B4768="","",IFERROR(INDEX(AcctCat,MATCH(GL_Paste!$B4768&amp;"",AcctCode,0)),"UNKNOWN"))</f>
        <v/>
      </c>
      <c r="F4771">
        <f>IF(GL_Paste!$B4768="","",IFERROR(INDEX(AcctSub,MATCH(GL_Paste!$B4768&amp;"",AcctCode,0)),"UNKNOWN"))</f>
        <v/>
      </c>
    </row>
    <row r="4772">
      <c r="A4772" s="40">
        <f>IF(GL_Paste!$B4769="","",N(GL_Paste!$H4769)-N(GL_Paste!$G4769))</f>
        <v/>
      </c>
      <c r="B4772" s="43">
        <f>IF(GL_Paste!$B4769="","",DATE(YEAR(GL_Paste!$E4769),MONTH(GL_Paste!$E4769),1))</f>
        <v/>
      </c>
      <c r="C4772">
        <f>IF(GL_Paste!$B4769="","",IF(TRIM(GL_Paste!$M4769)&lt;&gt;"",TRIM(GL_Paste!$M4769),IFERROR(MID(GL_Paste!$I4769,FIND("[",GL_Paste!$I4769)+1,FIND("]",GL_Paste!$I4769)-FIND("[",GL_Paste!$I4769)-1),"")))</f>
        <v/>
      </c>
      <c r="D4772">
        <f>IF(GL_Paste!$B4769="","",IFERROR(INDEX(DeptName,MATCH($C4772,DeptTag,0)),"UNALLOCATED"))</f>
        <v/>
      </c>
      <c r="E4772">
        <f>IF(GL_Paste!$B4769="","",IFERROR(INDEX(AcctCat,MATCH(GL_Paste!$B4769&amp;"",AcctCode,0)),"UNKNOWN"))</f>
        <v/>
      </c>
      <c r="F4772">
        <f>IF(GL_Paste!$B4769="","",IFERROR(INDEX(AcctSub,MATCH(GL_Paste!$B4769&amp;"",AcctCode,0)),"UNKNOWN"))</f>
        <v/>
      </c>
    </row>
    <row r="4773">
      <c r="A4773" s="40">
        <f>IF(GL_Paste!$B4770="","",N(GL_Paste!$H4770)-N(GL_Paste!$G4770))</f>
        <v/>
      </c>
      <c r="B4773" s="43">
        <f>IF(GL_Paste!$B4770="","",DATE(YEAR(GL_Paste!$E4770),MONTH(GL_Paste!$E4770),1))</f>
        <v/>
      </c>
      <c r="C4773">
        <f>IF(GL_Paste!$B4770="","",IF(TRIM(GL_Paste!$M4770)&lt;&gt;"",TRIM(GL_Paste!$M4770),IFERROR(MID(GL_Paste!$I4770,FIND("[",GL_Paste!$I4770)+1,FIND("]",GL_Paste!$I4770)-FIND("[",GL_Paste!$I4770)-1),"")))</f>
        <v/>
      </c>
      <c r="D4773">
        <f>IF(GL_Paste!$B4770="","",IFERROR(INDEX(DeptName,MATCH($C4773,DeptTag,0)),"UNALLOCATED"))</f>
        <v/>
      </c>
      <c r="E4773">
        <f>IF(GL_Paste!$B4770="","",IFERROR(INDEX(AcctCat,MATCH(GL_Paste!$B4770&amp;"",AcctCode,0)),"UNKNOWN"))</f>
        <v/>
      </c>
      <c r="F4773">
        <f>IF(GL_Paste!$B4770="","",IFERROR(INDEX(AcctSub,MATCH(GL_Paste!$B4770&amp;"",AcctCode,0)),"UNKNOWN"))</f>
        <v/>
      </c>
    </row>
    <row r="4774">
      <c r="A4774" s="40">
        <f>IF(GL_Paste!$B4771="","",N(GL_Paste!$H4771)-N(GL_Paste!$G4771))</f>
        <v/>
      </c>
      <c r="B4774" s="43">
        <f>IF(GL_Paste!$B4771="","",DATE(YEAR(GL_Paste!$E4771),MONTH(GL_Paste!$E4771),1))</f>
        <v/>
      </c>
      <c r="C4774">
        <f>IF(GL_Paste!$B4771="","",IF(TRIM(GL_Paste!$M4771)&lt;&gt;"",TRIM(GL_Paste!$M4771),IFERROR(MID(GL_Paste!$I4771,FIND("[",GL_Paste!$I4771)+1,FIND("]",GL_Paste!$I4771)-FIND("[",GL_Paste!$I4771)-1),"")))</f>
        <v/>
      </c>
      <c r="D4774">
        <f>IF(GL_Paste!$B4771="","",IFERROR(INDEX(DeptName,MATCH($C4774,DeptTag,0)),"UNALLOCATED"))</f>
        <v/>
      </c>
      <c r="E4774">
        <f>IF(GL_Paste!$B4771="","",IFERROR(INDEX(AcctCat,MATCH(GL_Paste!$B4771&amp;"",AcctCode,0)),"UNKNOWN"))</f>
        <v/>
      </c>
      <c r="F4774">
        <f>IF(GL_Paste!$B4771="","",IFERROR(INDEX(AcctSub,MATCH(GL_Paste!$B4771&amp;"",AcctCode,0)),"UNKNOWN"))</f>
        <v/>
      </c>
    </row>
    <row r="4775">
      <c r="A4775" s="40">
        <f>IF(GL_Paste!$B4772="","",N(GL_Paste!$H4772)-N(GL_Paste!$G4772))</f>
        <v/>
      </c>
      <c r="B4775" s="43">
        <f>IF(GL_Paste!$B4772="","",DATE(YEAR(GL_Paste!$E4772),MONTH(GL_Paste!$E4772),1))</f>
        <v/>
      </c>
      <c r="C4775">
        <f>IF(GL_Paste!$B4772="","",IF(TRIM(GL_Paste!$M4772)&lt;&gt;"",TRIM(GL_Paste!$M4772),IFERROR(MID(GL_Paste!$I4772,FIND("[",GL_Paste!$I4772)+1,FIND("]",GL_Paste!$I4772)-FIND("[",GL_Paste!$I4772)-1),"")))</f>
        <v/>
      </c>
      <c r="D4775">
        <f>IF(GL_Paste!$B4772="","",IFERROR(INDEX(DeptName,MATCH($C4775,DeptTag,0)),"UNALLOCATED"))</f>
        <v/>
      </c>
      <c r="E4775">
        <f>IF(GL_Paste!$B4772="","",IFERROR(INDEX(AcctCat,MATCH(GL_Paste!$B4772&amp;"",AcctCode,0)),"UNKNOWN"))</f>
        <v/>
      </c>
      <c r="F4775">
        <f>IF(GL_Paste!$B4772="","",IFERROR(INDEX(AcctSub,MATCH(GL_Paste!$B4772&amp;"",AcctCode,0)),"UNKNOWN"))</f>
        <v/>
      </c>
    </row>
    <row r="4776">
      <c r="A4776" s="40">
        <f>IF(GL_Paste!$B4773="","",N(GL_Paste!$H4773)-N(GL_Paste!$G4773))</f>
        <v/>
      </c>
      <c r="B4776" s="43">
        <f>IF(GL_Paste!$B4773="","",DATE(YEAR(GL_Paste!$E4773),MONTH(GL_Paste!$E4773),1))</f>
        <v/>
      </c>
      <c r="C4776">
        <f>IF(GL_Paste!$B4773="","",IF(TRIM(GL_Paste!$M4773)&lt;&gt;"",TRIM(GL_Paste!$M4773),IFERROR(MID(GL_Paste!$I4773,FIND("[",GL_Paste!$I4773)+1,FIND("]",GL_Paste!$I4773)-FIND("[",GL_Paste!$I4773)-1),"")))</f>
        <v/>
      </c>
      <c r="D4776">
        <f>IF(GL_Paste!$B4773="","",IFERROR(INDEX(DeptName,MATCH($C4776,DeptTag,0)),"UNALLOCATED"))</f>
        <v/>
      </c>
      <c r="E4776">
        <f>IF(GL_Paste!$B4773="","",IFERROR(INDEX(AcctCat,MATCH(GL_Paste!$B4773&amp;"",AcctCode,0)),"UNKNOWN"))</f>
        <v/>
      </c>
      <c r="F4776">
        <f>IF(GL_Paste!$B4773="","",IFERROR(INDEX(AcctSub,MATCH(GL_Paste!$B4773&amp;"",AcctCode,0)),"UNKNOWN"))</f>
        <v/>
      </c>
    </row>
    <row r="4777">
      <c r="A4777" s="40">
        <f>IF(GL_Paste!$B4774="","",N(GL_Paste!$H4774)-N(GL_Paste!$G4774))</f>
        <v/>
      </c>
      <c r="B4777" s="43">
        <f>IF(GL_Paste!$B4774="","",DATE(YEAR(GL_Paste!$E4774),MONTH(GL_Paste!$E4774),1))</f>
        <v/>
      </c>
      <c r="C4777">
        <f>IF(GL_Paste!$B4774="","",IF(TRIM(GL_Paste!$M4774)&lt;&gt;"",TRIM(GL_Paste!$M4774),IFERROR(MID(GL_Paste!$I4774,FIND("[",GL_Paste!$I4774)+1,FIND("]",GL_Paste!$I4774)-FIND("[",GL_Paste!$I4774)-1),"")))</f>
        <v/>
      </c>
      <c r="D4777">
        <f>IF(GL_Paste!$B4774="","",IFERROR(INDEX(DeptName,MATCH($C4777,DeptTag,0)),"UNALLOCATED"))</f>
        <v/>
      </c>
      <c r="E4777">
        <f>IF(GL_Paste!$B4774="","",IFERROR(INDEX(AcctCat,MATCH(GL_Paste!$B4774&amp;"",AcctCode,0)),"UNKNOWN"))</f>
        <v/>
      </c>
      <c r="F4777">
        <f>IF(GL_Paste!$B4774="","",IFERROR(INDEX(AcctSub,MATCH(GL_Paste!$B4774&amp;"",AcctCode,0)),"UNKNOWN"))</f>
        <v/>
      </c>
    </row>
    <row r="4778">
      <c r="A4778" s="40">
        <f>IF(GL_Paste!$B4775="","",N(GL_Paste!$H4775)-N(GL_Paste!$G4775))</f>
        <v/>
      </c>
      <c r="B4778" s="43">
        <f>IF(GL_Paste!$B4775="","",DATE(YEAR(GL_Paste!$E4775),MONTH(GL_Paste!$E4775),1))</f>
        <v/>
      </c>
      <c r="C4778">
        <f>IF(GL_Paste!$B4775="","",IF(TRIM(GL_Paste!$M4775)&lt;&gt;"",TRIM(GL_Paste!$M4775),IFERROR(MID(GL_Paste!$I4775,FIND("[",GL_Paste!$I4775)+1,FIND("]",GL_Paste!$I4775)-FIND("[",GL_Paste!$I4775)-1),"")))</f>
        <v/>
      </c>
      <c r="D4778">
        <f>IF(GL_Paste!$B4775="","",IFERROR(INDEX(DeptName,MATCH($C4778,DeptTag,0)),"UNALLOCATED"))</f>
        <v/>
      </c>
      <c r="E4778">
        <f>IF(GL_Paste!$B4775="","",IFERROR(INDEX(AcctCat,MATCH(GL_Paste!$B4775&amp;"",AcctCode,0)),"UNKNOWN"))</f>
        <v/>
      </c>
      <c r="F4778">
        <f>IF(GL_Paste!$B4775="","",IFERROR(INDEX(AcctSub,MATCH(GL_Paste!$B4775&amp;"",AcctCode,0)),"UNKNOWN"))</f>
        <v/>
      </c>
    </row>
    <row r="4779">
      <c r="A4779" s="40">
        <f>IF(GL_Paste!$B4776="","",N(GL_Paste!$H4776)-N(GL_Paste!$G4776))</f>
        <v/>
      </c>
      <c r="B4779" s="43">
        <f>IF(GL_Paste!$B4776="","",DATE(YEAR(GL_Paste!$E4776),MONTH(GL_Paste!$E4776),1))</f>
        <v/>
      </c>
      <c r="C4779">
        <f>IF(GL_Paste!$B4776="","",IF(TRIM(GL_Paste!$M4776)&lt;&gt;"",TRIM(GL_Paste!$M4776),IFERROR(MID(GL_Paste!$I4776,FIND("[",GL_Paste!$I4776)+1,FIND("]",GL_Paste!$I4776)-FIND("[",GL_Paste!$I4776)-1),"")))</f>
        <v/>
      </c>
      <c r="D4779">
        <f>IF(GL_Paste!$B4776="","",IFERROR(INDEX(DeptName,MATCH($C4779,DeptTag,0)),"UNALLOCATED"))</f>
        <v/>
      </c>
      <c r="E4779">
        <f>IF(GL_Paste!$B4776="","",IFERROR(INDEX(AcctCat,MATCH(GL_Paste!$B4776&amp;"",AcctCode,0)),"UNKNOWN"))</f>
        <v/>
      </c>
      <c r="F4779">
        <f>IF(GL_Paste!$B4776="","",IFERROR(INDEX(AcctSub,MATCH(GL_Paste!$B4776&amp;"",AcctCode,0)),"UNKNOWN"))</f>
        <v/>
      </c>
    </row>
    <row r="4780">
      <c r="A4780" s="40">
        <f>IF(GL_Paste!$B4777="","",N(GL_Paste!$H4777)-N(GL_Paste!$G4777))</f>
        <v/>
      </c>
      <c r="B4780" s="43">
        <f>IF(GL_Paste!$B4777="","",DATE(YEAR(GL_Paste!$E4777),MONTH(GL_Paste!$E4777),1))</f>
        <v/>
      </c>
      <c r="C4780">
        <f>IF(GL_Paste!$B4777="","",IF(TRIM(GL_Paste!$M4777)&lt;&gt;"",TRIM(GL_Paste!$M4777),IFERROR(MID(GL_Paste!$I4777,FIND("[",GL_Paste!$I4777)+1,FIND("]",GL_Paste!$I4777)-FIND("[",GL_Paste!$I4777)-1),"")))</f>
        <v/>
      </c>
      <c r="D4780">
        <f>IF(GL_Paste!$B4777="","",IFERROR(INDEX(DeptName,MATCH($C4780,DeptTag,0)),"UNALLOCATED"))</f>
        <v/>
      </c>
      <c r="E4780">
        <f>IF(GL_Paste!$B4777="","",IFERROR(INDEX(AcctCat,MATCH(GL_Paste!$B4777&amp;"",AcctCode,0)),"UNKNOWN"))</f>
        <v/>
      </c>
      <c r="F4780">
        <f>IF(GL_Paste!$B4777="","",IFERROR(INDEX(AcctSub,MATCH(GL_Paste!$B4777&amp;"",AcctCode,0)),"UNKNOWN"))</f>
        <v/>
      </c>
    </row>
    <row r="4781">
      <c r="A4781" s="40">
        <f>IF(GL_Paste!$B4778="","",N(GL_Paste!$H4778)-N(GL_Paste!$G4778))</f>
        <v/>
      </c>
      <c r="B4781" s="43">
        <f>IF(GL_Paste!$B4778="","",DATE(YEAR(GL_Paste!$E4778),MONTH(GL_Paste!$E4778),1))</f>
        <v/>
      </c>
      <c r="C4781">
        <f>IF(GL_Paste!$B4778="","",IF(TRIM(GL_Paste!$M4778)&lt;&gt;"",TRIM(GL_Paste!$M4778),IFERROR(MID(GL_Paste!$I4778,FIND("[",GL_Paste!$I4778)+1,FIND("]",GL_Paste!$I4778)-FIND("[",GL_Paste!$I4778)-1),"")))</f>
        <v/>
      </c>
      <c r="D4781">
        <f>IF(GL_Paste!$B4778="","",IFERROR(INDEX(DeptName,MATCH($C4781,DeptTag,0)),"UNALLOCATED"))</f>
        <v/>
      </c>
      <c r="E4781">
        <f>IF(GL_Paste!$B4778="","",IFERROR(INDEX(AcctCat,MATCH(GL_Paste!$B4778&amp;"",AcctCode,0)),"UNKNOWN"))</f>
        <v/>
      </c>
      <c r="F4781">
        <f>IF(GL_Paste!$B4778="","",IFERROR(INDEX(AcctSub,MATCH(GL_Paste!$B4778&amp;"",AcctCode,0)),"UNKNOWN"))</f>
        <v/>
      </c>
    </row>
    <row r="4782">
      <c r="A4782" s="40">
        <f>IF(GL_Paste!$B4779="","",N(GL_Paste!$H4779)-N(GL_Paste!$G4779))</f>
        <v/>
      </c>
      <c r="B4782" s="43">
        <f>IF(GL_Paste!$B4779="","",DATE(YEAR(GL_Paste!$E4779),MONTH(GL_Paste!$E4779),1))</f>
        <v/>
      </c>
      <c r="C4782">
        <f>IF(GL_Paste!$B4779="","",IF(TRIM(GL_Paste!$M4779)&lt;&gt;"",TRIM(GL_Paste!$M4779),IFERROR(MID(GL_Paste!$I4779,FIND("[",GL_Paste!$I4779)+1,FIND("]",GL_Paste!$I4779)-FIND("[",GL_Paste!$I4779)-1),"")))</f>
        <v/>
      </c>
      <c r="D4782">
        <f>IF(GL_Paste!$B4779="","",IFERROR(INDEX(DeptName,MATCH($C4782,DeptTag,0)),"UNALLOCATED"))</f>
        <v/>
      </c>
      <c r="E4782">
        <f>IF(GL_Paste!$B4779="","",IFERROR(INDEX(AcctCat,MATCH(GL_Paste!$B4779&amp;"",AcctCode,0)),"UNKNOWN"))</f>
        <v/>
      </c>
      <c r="F4782">
        <f>IF(GL_Paste!$B4779="","",IFERROR(INDEX(AcctSub,MATCH(GL_Paste!$B4779&amp;"",AcctCode,0)),"UNKNOWN"))</f>
        <v/>
      </c>
    </row>
    <row r="4783">
      <c r="A4783" s="40">
        <f>IF(GL_Paste!$B4780="","",N(GL_Paste!$H4780)-N(GL_Paste!$G4780))</f>
        <v/>
      </c>
      <c r="B4783" s="43">
        <f>IF(GL_Paste!$B4780="","",DATE(YEAR(GL_Paste!$E4780),MONTH(GL_Paste!$E4780),1))</f>
        <v/>
      </c>
      <c r="C4783">
        <f>IF(GL_Paste!$B4780="","",IF(TRIM(GL_Paste!$M4780)&lt;&gt;"",TRIM(GL_Paste!$M4780),IFERROR(MID(GL_Paste!$I4780,FIND("[",GL_Paste!$I4780)+1,FIND("]",GL_Paste!$I4780)-FIND("[",GL_Paste!$I4780)-1),"")))</f>
        <v/>
      </c>
      <c r="D4783">
        <f>IF(GL_Paste!$B4780="","",IFERROR(INDEX(DeptName,MATCH($C4783,DeptTag,0)),"UNALLOCATED"))</f>
        <v/>
      </c>
      <c r="E4783">
        <f>IF(GL_Paste!$B4780="","",IFERROR(INDEX(AcctCat,MATCH(GL_Paste!$B4780&amp;"",AcctCode,0)),"UNKNOWN"))</f>
        <v/>
      </c>
      <c r="F4783">
        <f>IF(GL_Paste!$B4780="","",IFERROR(INDEX(AcctSub,MATCH(GL_Paste!$B4780&amp;"",AcctCode,0)),"UNKNOWN"))</f>
        <v/>
      </c>
    </row>
    <row r="4784">
      <c r="A4784" s="40">
        <f>IF(GL_Paste!$B4781="","",N(GL_Paste!$H4781)-N(GL_Paste!$G4781))</f>
        <v/>
      </c>
      <c r="B4784" s="43">
        <f>IF(GL_Paste!$B4781="","",DATE(YEAR(GL_Paste!$E4781),MONTH(GL_Paste!$E4781),1))</f>
        <v/>
      </c>
      <c r="C4784">
        <f>IF(GL_Paste!$B4781="","",IF(TRIM(GL_Paste!$M4781)&lt;&gt;"",TRIM(GL_Paste!$M4781),IFERROR(MID(GL_Paste!$I4781,FIND("[",GL_Paste!$I4781)+1,FIND("]",GL_Paste!$I4781)-FIND("[",GL_Paste!$I4781)-1),"")))</f>
        <v/>
      </c>
      <c r="D4784">
        <f>IF(GL_Paste!$B4781="","",IFERROR(INDEX(DeptName,MATCH($C4784,DeptTag,0)),"UNALLOCATED"))</f>
        <v/>
      </c>
      <c r="E4784">
        <f>IF(GL_Paste!$B4781="","",IFERROR(INDEX(AcctCat,MATCH(GL_Paste!$B4781&amp;"",AcctCode,0)),"UNKNOWN"))</f>
        <v/>
      </c>
      <c r="F4784">
        <f>IF(GL_Paste!$B4781="","",IFERROR(INDEX(AcctSub,MATCH(GL_Paste!$B4781&amp;"",AcctCode,0)),"UNKNOWN"))</f>
        <v/>
      </c>
    </row>
    <row r="4785">
      <c r="A4785" s="40">
        <f>IF(GL_Paste!$B4782="","",N(GL_Paste!$H4782)-N(GL_Paste!$G4782))</f>
        <v/>
      </c>
      <c r="B4785" s="43">
        <f>IF(GL_Paste!$B4782="","",DATE(YEAR(GL_Paste!$E4782),MONTH(GL_Paste!$E4782),1))</f>
        <v/>
      </c>
      <c r="C4785">
        <f>IF(GL_Paste!$B4782="","",IF(TRIM(GL_Paste!$M4782)&lt;&gt;"",TRIM(GL_Paste!$M4782),IFERROR(MID(GL_Paste!$I4782,FIND("[",GL_Paste!$I4782)+1,FIND("]",GL_Paste!$I4782)-FIND("[",GL_Paste!$I4782)-1),"")))</f>
        <v/>
      </c>
      <c r="D4785">
        <f>IF(GL_Paste!$B4782="","",IFERROR(INDEX(DeptName,MATCH($C4785,DeptTag,0)),"UNALLOCATED"))</f>
        <v/>
      </c>
      <c r="E4785">
        <f>IF(GL_Paste!$B4782="","",IFERROR(INDEX(AcctCat,MATCH(GL_Paste!$B4782&amp;"",AcctCode,0)),"UNKNOWN"))</f>
        <v/>
      </c>
      <c r="F4785">
        <f>IF(GL_Paste!$B4782="","",IFERROR(INDEX(AcctSub,MATCH(GL_Paste!$B4782&amp;"",AcctCode,0)),"UNKNOWN"))</f>
        <v/>
      </c>
    </row>
    <row r="4786">
      <c r="A4786" s="40">
        <f>IF(GL_Paste!$B4783="","",N(GL_Paste!$H4783)-N(GL_Paste!$G4783))</f>
        <v/>
      </c>
      <c r="B4786" s="43">
        <f>IF(GL_Paste!$B4783="","",DATE(YEAR(GL_Paste!$E4783),MONTH(GL_Paste!$E4783),1))</f>
        <v/>
      </c>
      <c r="C4786">
        <f>IF(GL_Paste!$B4783="","",IF(TRIM(GL_Paste!$M4783)&lt;&gt;"",TRIM(GL_Paste!$M4783),IFERROR(MID(GL_Paste!$I4783,FIND("[",GL_Paste!$I4783)+1,FIND("]",GL_Paste!$I4783)-FIND("[",GL_Paste!$I4783)-1),"")))</f>
        <v/>
      </c>
      <c r="D4786">
        <f>IF(GL_Paste!$B4783="","",IFERROR(INDEX(DeptName,MATCH($C4786,DeptTag,0)),"UNALLOCATED"))</f>
        <v/>
      </c>
      <c r="E4786">
        <f>IF(GL_Paste!$B4783="","",IFERROR(INDEX(AcctCat,MATCH(GL_Paste!$B4783&amp;"",AcctCode,0)),"UNKNOWN"))</f>
        <v/>
      </c>
      <c r="F4786">
        <f>IF(GL_Paste!$B4783="","",IFERROR(INDEX(AcctSub,MATCH(GL_Paste!$B4783&amp;"",AcctCode,0)),"UNKNOWN"))</f>
        <v/>
      </c>
    </row>
    <row r="4787">
      <c r="A4787" s="40">
        <f>IF(GL_Paste!$B4784="","",N(GL_Paste!$H4784)-N(GL_Paste!$G4784))</f>
        <v/>
      </c>
      <c r="B4787" s="43">
        <f>IF(GL_Paste!$B4784="","",DATE(YEAR(GL_Paste!$E4784),MONTH(GL_Paste!$E4784),1))</f>
        <v/>
      </c>
      <c r="C4787">
        <f>IF(GL_Paste!$B4784="","",IF(TRIM(GL_Paste!$M4784)&lt;&gt;"",TRIM(GL_Paste!$M4784),IFERROR(MID(GL_Paste!$I4784,FIND("[",GL_Paste!$I4784)+1,FIND("]",GL_Paste!$I4784)-FIND("[",GL_Paste!$I4784)-1),"")))</f>
        <v/>
      </c>
      <c r="D4787">
        <f>IF(GL_Paste!$B4784="","",IFERROR(INDEX(DeptName,MATCH($C4787,DeptTag,0)),"UNALLOCATED"))</f>
        <v/>
      </c>
      <c r="E4787">
        <f>IF(GL_Paste!$B4784="","",IFERROR(INDEX(AcctCat,MATCH(GL_Paste!$B4784&amp;"",AcctCode,0)),"UNKNOWN"))</f>
        <v/>
      </c>
      <c r="F4787">
        <f>IF(GL_Paste!$B4784="","",IFERROR(INDEX(AcctSub,MATCH(GL_Paste!$B4784&amp;"",AcctCode,0)),"UNKNOWN"))</f>
        <v/>
      </c>
    </row>
    <row r="4788">
      <c r="A4788" s="40">
        <f>IF(GL_Paste!$B4785="","",N(GL_Paste!$H4785)-N(GL_Paste!$G4785))</f>
        <v/>
      </c>
      <c r="B4788" s="43">
        <f>IF(GL_Paste!$B4785="","",DATE(YEAR(GL_Paste!$E4785),MONTH(GL_Paste!$E4785),1))</f>
        <v/>
      </c>
      <c r="C4788">
        <f>IF(GL_Paste!$B4785="","",IF(TRIM(GL_Paste!$M4785)&lt;&gt;"",TRIM(GL_Paste!$M4785),IFERROR(MID(GL_Paste!$I4785,FIND("[",GL_Paste!$I4785)+1,FIND("]",GL_Paste!$I4785)-FIND("[",GL_Paste!$I4785)-1),"")))</f>
        <v/>
      </c>
      <c r="D4788">
        <f>IF(GL_Paste!$B4785="","",IFERROR(INDEX(DeptName,MATCH($C4788,DeptTag,0)),"UNALLOCATED"))</f>
        <v/>
      </c>
      <c r="E4788">
        <f>IF(GL_Paste!$B4785="","",IFERROR(INDEX(AcctCat,MATCH(GL_Paste!$B4785&amp;"",AcctCode,0)),"UNKNOWN"))</f>
        <v/>
      </c>
      <c r="F4788">
        <f>IF(GL_Paste!$B4785="","",IFERROR(INDEX(AcctSub,MATCH(GL_Paste!$B4785&amp;"",AcctCode,0)),"UNKNOWN"))</f>
        <v/>
      </c>
    </row>
    <row r="4789">
      <c r="A4789" s="40">
        <f>IF(GL_Paste!$B4786="","",N(GL_Paste!$H4786)-N(GL_Paste!$G4786))</f>
        <v/>
      </c>
      <c r="B4789" s="43">
        <f>IF(GL_Paste!$B4786="","",DATE(YEAR(GL_Paste!$E4786),MONTH(GL_Paste!$E4786),1))</f>
        <v/>
      </c>
      <c r="C4789">
        <f>IF(GL_Paste!$B4786="","",IF(TRIM(GL_Paste!$M4786)&lt;&gt;"",TRIM(GL_Paste!$M4786),IFERROR(MID(GL_Paste!$I4786,FIND("[",GL_Paste!$I4786)+1,FIND("]",GL_Paste!$I4786)-FIND("[",GL_Paste!$I4786)-1),"")))</f>
        <v/>
      </c>
      <c r="D4789">
        <f>IF(GL_Paste!$B4786="","",IFERROR(INDEX(DeptName,MATCH($C4789,DeptTag,0)),"UNALLOCATED"))</f>
        <v/>
      </c>
      <c r="E4789">
        <f>IF(GL_Paste!$B4786="","",IFERROR(INDEX(AcctCat,MATCH(GL_Paste!$B4786&amp;"",AcctCode,0)),"UNKNOWN"))</f>
        <v/>
      </c>
      <c r="F4789">
        <f>IF(GL_Paste!$B4786="","",IFERROR(INDEX(AcctSub,MATCH(GL_Paste!$B4786&amp;"",AcctCode,0)),"UNKNOWN"))</f>
        <v/>
      </c>
    </row>
    <row r="4790">
      <c r="A4790" s="40">
        <f>IF(GL_Paste!$B4787="","",N(GL_Paste!$H4787)-N(GL_Paste!$G4787))</f>
        <v/>
      </c>
      <c r="B4790" s="43">
        <f>IF(GL_Paste!$B4787="","",DATE(YEAR(GL_Paste!$E4787),MONTH(GL_Paste!$E4787),1))</f>
        <v/>
      </c>
      <c r="C4790">
        <f>IF(GL_Paste!$B4787="","",IF(TRIM(GL_Paste!$M4787)&lt;&gt;"",TRIM(GL_Paste!$M4787),IFERROR(MID(GL_Paste!$I4787,FIND("[",GL_Paste!$I4787)+1,FIND("]",GL_Paste!$I4787)-FIND("[",GL_Paste!$I4787)-1),"")))</f>
        <v/>
      </c>
      <c r="D4790">
        <f>IF(GL_Paste!$B4787="","",IFERROR(INDEX(DeptName,MATCH($C4790,DeptTag,0)),"UNALLOCATED"))</f>
        <v/>
      </c>
      <c r="E4790">
        <f>IF(GL_Paste!$B4787="","",IFERROR(INDEX(AcctCat,MATCH(GL_Paste!$B4787&amp;"",AcctCode,0)),"UNKNOWN"))</f>
        <v/>
      </c>
      <c r="F4790">
        <f>IF(GL_Paste!$B4787="","",IFERROR(INDEX(AcctSub,MATCH(GL_Paste!$B4787&amp;"",AcctCode,0)),"UNKNOWN"))</f>
        <v/>
      </c>
    </row>
    <row r="4791">
      <c r="A4791" s="40">
        <f>IF(GL_Paste!$B4788="","",N(GL_Paste!$H4788)-N(GL_Paste!$G4788))</f>
        <v/>
      </c>
      <c r="B4791" s="43">
        <f>IF(GL_Paste!$B4788="","",DATE(YEAR(GL_Paste!$E4788),MONTH(GL_Paste!$E4788),1))</f>
        <v/>
      </c>
      <c r="C4791">
        <f>IF(GL_Paste!$B4788="","",IF(TRIM(GL_Paste!$M4788)&lt;&gt;"",TRIM(GL_Paste!$M4788),IFERROR(MID(GL_Paste!$I4788,FIND("[",GL_Paste!$I4788)+1,FIND("]",GL_Paste!$I4788)-FIND("[",GL_Paste!$I4788)-1),"")))</f>
        <v/>
      </c>
      <c r="D4791">
        <f>IF(GL_Paste!$B4788="","",IFERROR(INDEX(DeptName,MATCH($C4791,DeptTag,0)),"UNALLOCATED"))</f>
        <v/>
      </c>
      <c r="E4791">
        <f>IF(GL_Paste!$B4788="","",IFERROR(INDEX(AcctCat,MATCH(GL_Paste!$B4788&amp;"",AcctCode,0)),"UNKNOWN"))</f>
        <v/>
      </c>
      <c r="F4791">
        <f>IF(GL_Paste!$B4788="","",IFERROR(INDEX(AcctSub,MATCH(GL_Paste!$B4788&amp;"",AcctCode,0)),"UNKNOWN"))</f>
        <v/>
      </c>
    </row>
    <row r="4792">
      <c r="A4792" s="40">
        <f>IF(GL_Paste!$B4789="","",N(GL_Paste!$H4789)-N(GL_Paste!$G4789))</f>
        <v/>
      </c>
      <c r="B4792" s="43">
        <f>IF(GL_Paste!$B4789="","",DATE(YEAR(GL_Paste!$E4789),MONTH(GL_Paste!$E4789),1))</f>
        <v/>
      </c>
      <c r="C4792">
        <f>IF(GL_Paste!$B4789="","",IF(TRIM(GL_Paste!$M4789)&lt;&gt;"",TRIM(GL_Paste!$M4789),IFERROR(MID(GL_Paste!$I4789,FIND("[",GL_Paste!$I4789)+1,FIND("]",GL_Paste!$I4789)-FIND("[",GL_Paste!$I4789)-1),"")))</f>
        <v/>
      </c>
      <c r="D4792">
        <f>IF(GL_Paste!$B4789="","",IFERROR(INDEX(DeptName,MATCH($C4792,DeptTag,0)),"UNALLOCATED"))</f>
        <v/>
      </c>
      <c r="E4792">
        <f>IF(GL_Paste!$B4789="","",IFERROR(INDEX(AcctCat,MATCH(GL_Paste!$B4789&amp;"",AcctCode,0)),"UNKNOWN"))</f>
        <v/>
      </c>
      <c r="F4792">
        <f>IF(GL_Paste!$B4789="","",IFERROR(INDEX(AcctSub,MATCH(GL_Paste!$B4789&amp;"",AcctCode,0)),"UNKNOWN"))</f>
        <v/>
      </c>
    </row>
    <row r="4793">
      <c r="A4793" s="40">
        <f>IF(GL_Paste!$B4790="","",N(GL_Paste!$H4790)-N(GL_Paste!$G4790))</f>
        <v/>
      </c>
      <c r="B4793" s="43">
        <f>IF(GL_Paste!$B4790="","",DATE(YEAR(GL_Paste!$E4790),MONTH(GL_Paste!$E4790),1))</f>
        <v/>
      </c>
      <c r="C4793">
        <f>IF(GL_Paste!$B4790="","",IF(TRIM(GL_Paste!$M4790)&lt;&gt;"",TRIM(GL_Paste!$M4790),IFERROR(MID(GL_Paste!$I4790,FIND("[",GL_Paste!$I4790)+1,FIND("]",GL_Paste!$I4790)-FIND("[",GL_Paste!$I4790)-1),"")))</f>
        <v/>
      </c>
      <c r="D4793">
        <f>IF(GL_Paste!$B4790="","",IFERROR(INDEX(DeptName,MATCH($C4793,DeptTag,0)),"UNALLOCATED"))</f>
        <v/>
      </c>
      <c r="E4793">
        <f>IF(GL_Paste!$B4790="","",IFERROR(INDEX(AcctCat,MATCH(GL_Paste!$B4790&amp;"",AcctCode,0)),"UNKNOWN"))</f>
        <v/>
      </c>
      <c r="F4793">
        <f>IF(GL_Paste!$B4790="","",IFERROR(INDEX(AcctSub,MATCH(GL_Paste!$B4790&amp;"",AcctCode,0)),"UNKNOWN"))</f>
        <v/>
      </c>
    </row>
    <row r="4794">
      <c r="A4794" s="40">
        <f>IF(GL_Paste!$B4791="","",N(GL_Paste!$H4791)-N(GL_Paste!$G4791))</f>
        <v/>
      </c>
      <c r="B4794" s="43">
        <f>IF(GL_Paste!$B4791="","",DATE(YEAR(GL_Paste!$E4791),MONTH(GL_Paste!$E4791),1))</f>
        <v/>
      </c>
      <c r="C4794">
        <f>IF(GL_Paste!$B4791="","",IF(TRIM(GL_Paste!$M4791)&lt;&gt;"",TRIM(GL_Paste!$M4791),IFERROR(MID(GL_Paste!$I4791,FIND("[",GL_Paste!$I4791)+1,FIND("]",GL_Paste!$I4791)-FIND("[",GL_Paste!$I4791)-1),"")))</f>
        <v/>
      </c>
      <c r="D4794">
        <f>IF(GL_Paste!$B4791="","",IFERROR(INDEX(DeptName,MATCH($C4794,DeptTag,0)),"UNALLOCATED"))</f>
        <v/>
      </c>
      <c r="E4794">
        <f>IF(GL_Paste!$B4791="","",IFERROR(INDEX(AcctCat,MATCH(GL_Paste!$B4791&amp;"",AcctCode,0)),"UNKNOWN"))</f>
        <v/>
      </c>
      <c r="F4794">
        <f>IF(GL_Paste!$B4791="","",IFERROR(INDEX(AcctSub,MATCH(GL_Paste!$B4791&amp;"",AcctCode,0)),"UNKNOWN"))</f>
        <v/>
      </c>
    </row>
    <row r="4795">
      <c r="A4795" s="40">
        <f>IF(GL_Paste!$B4792="","",N(GL_Paste!$H4792)-N(GL_Paste!$G4792))</f>
        <v/>
      </c>
      <c r="B4795" s="43">
        <f>IF(GL_Paste!$B4792="","",DATE(YEAR(GL_Paste!$E4792),MONTH(GL_Paste!$E4792),1))</f>
        <v/>
      </c>
      <c r="C4795">
        <f>IF(GL_Paste!$B4792="","",IF(TRIM(GL_Paste!$M4792)&lt;&gt;"",TRIM(GL_Paste!$M4792),IFERROR(MID(GL_Paste!$I4792,FIND("[",GL_Paste!$I4792)+1,FIND("]",GL_Paste!$I4792)-FIND("[",GL_Paste!$I4792)-1),"")))</f>
        <v/>
      </c>
      <c r="D4795">
        <f>IF(GL_Paste!$B4792="","",IFERROR(INDEX(DeptName,MATCH($C4795,DeptTag,0)),"UNALLOCATED"))</f>
        <v/>
      </c>
      <c r="E4795">
        <f>IF(GL_Paste!$B4792="","",IFERROR(INDEX(AcctCat,MATCH(GL_Paste!$B4792&amp;"",AcctCode,0)),"UNKNOWN"))</f>
        <v/>
      </c>
      <c r="F4795">
        <f>IF(GL_Paste!$B4792="","",IFERROR(INDEX(AcctSub,MATCH(GL_Paste!$B4792&amp;"",AcctCode,0)),"UNKNOWN"))</f>
        <v/>
      </c>
    </row>
    <row r="4796">
      <c r="A4796" s="40">
        <f>IF(GL_Paste!$B4793="","",N(GL_Paste!$H4793)-N(GL_Paste!$G4793))</f>
        <v/>
      </c>
      <c r="B4796" s="43">
        <f>IF(GL_Paste!$B4793="","",DATE(YEAR(GL_Paste!$E4793),MONTH(GL_Paste!$E4793),1))</f>
        <v/>
      </c>
      <c r="C4796">
        <f>IF(GL_Paste!$B4793="","",IF(TRIM(GL_Paste!$M4793)&lt;&gt;"",TRIM(GL_Paste!$M4793),IFERROR(MID(GL_Paste!$I4793,FIND("[",GL_Paste!$I4793)+1,FIND("]",GL_Paste!$I4793)-FIND("[",GL_Paste!$I4793)-1),"")))</f>
        <v/>
      </c>
      <c r="D4796">
        <f>IF(GL_Paste!$B4793="","",IFERROR(INDEX(DeptName,MATCH($C4796,DeptTag,0)),"UNALLOCATED"))</f>
        <v/>
      </c>
      <c r="E4796">
        <f>IF(GL_Paste!$B4793="","",IFERROR(INDEX(AcctCat,MATCH(GL_Paste!$B4793&amp;"",AcctCode,0)),"UNKNOWN"))</f>
        <v/>
      </c>
      <c r="F4796">
        <f>IF(GL_Paste!$B4793="","",IFERROR(INDEX(AcctSub,MATCH(GL_Paste!$B4793&amp;"",AcctCode,0)),"UNKNOWN"))</f>
        <v/>
      </c>
    </row>
    <row r="4797">
      <c r="A4797" s="40">
        <f>IF(GL_Paste!$B4794="","",N(GL_Paste!$H4794)-N(GL_Paste!$G4794))</f>
        <v/>
      </c>
      <c r="B4797" s="43">
        <f>IF(GL_Paste!$B4794="","",DATE(YEAR(GL_Paste!$E4794),MONTH(GL_Paste!$E4794),1))</f>
        <v/>
      </c>
      <c r="C4797">
        <f>IF(GL_Paste!$B4794="","",IF(TRIM(GL_Paste!$M4794)&lt;&gt;"",TRIM(GL_Paste!$M4794),IFERROR(MID(GL_Paste!$I4794,FIND("[",GL_Paste!$I4794)+1,FIND("]",GL_Paste!$I4794)-FIND("[",GL_Paste!$I4794)-1),"")))</f>
        <v/>
      </c>
      <c r="D4797">
        <f>IF(GL_Paste!$B4794="","",IFERROR(INDEX(DeptName,MATCH($C4797,DeptTag,0)),"UNALLOCATED"))</f>
        <v/>
      </c>
      <c r="E4797">
        <f>IF(GL_Paste!$B4794="","",IFERROR(INDEX(AcctCat,MATCH(GL_Paste!$B4794&amp;"",AcctCode,0)),"UNKNOWN"))</f>
        <v/>
      </c>
      <c r="F4797">
        <f>IF(GL_Paste!$B4794="","",IFERROR(INDEX(AcctSub,MATCH(GL_Paste!$B4794&amp;"",AcctCode,0)),"UNKNOWN"))</f>
        <v/>
      </c>
    </row>
    <row r="4798">
      <c r="A4798" s="40">
        <f>IF(GL_Paste!$B4795="","",N(GL_Paste!$H4795)-N(GL_Paste!$G4795))</f>
        <v/>
      </c>
      <c r="B4798" s="43">
        <f>IF(GL_Paste!$B4795="","",DATE(YEAR(GL_Paste!$E4795),MONTH(GL_Paste!$E4795),1))</f>
        <v/>
      </c>
      <c r="C4798">
        <f>IF(GL_Paste!$B4795="","",IF(TRIM(GL_Paste!$M4795)&lt;&gt;"",TRIM(GL_Paste!$M4795),IFERROR(MID(GL_Paste!$I4795,FIND("[",GL_Paste!$I4795)+1,FIND("]",GL_Paste!$I4795)-FIND("[",GL_Paste!$I4795)-1),"")))</f>
        <v/>
      </c>
      <c r="D4798">
        <f>IF(GL_Paste!$B4795="","",IFERROR(INDEX(DeptName,MATCH($C4798,DeptTag,0)),"UNALLOCATED"))</f>
        <v/>
      </c>
      <c r="E4798">
        <f>IF(GL_Paste!$B4795="","",IFERROR(INDEX(AcctCat,MATCH(GL_Paste!$B4795&amp;"",AcctCode,0)),"UNKNOWN"))</f>
        <v/>
      </c>
      <c r="F4798">
        <f>IF(GL_Paste!$B4795="","",IFERROR(INDEX(AcctSub,MATCH(GL_Paste!$B4795&amp;"",AcctCode,0)),"UNKNOWN"))</f>
        <v/>
      </c>
    </row>
    <row r="4799">
      <c r="A4799" s="40">
        <f>IF(GL_Paste!$B4796="","",N(GL_Paste!$H4796)-N(GL_Paste!$G4796))</f>
        <v/>
      </c>
      <c r="B4799" s="43">
        <f>IF(GL_Paste!$B4796="","",DATE(YEAR(GL_Paste!$E4796),MONTH(GL_Paste!$E4796),1))</f>
        <v/>
      </c>
      <c r="C4799">
        <f>IF(GL_Paste!$B4796="","",IF(TRIM(GL_Paste!$M4796)&lt;&gt;"",TRIM(GL_Paste!$M4796),IFERROR(MID(GL_Paste!$I4796,FIND("[",GL_Paste!$I4796)+1,FIND("]",GL_Paste!$I4796)-FIND("[",GL_Paste!$I4796)-1),"")))</f>
        <v/>
      </c>
      <c r="D4799">
        <f>IF(GL_Paste!$B4796="","",IFERROR(INDEX(DeptName,MATCH($C4799,DeptTag,0)),"UNALLOCATED"))</f>
        <v/>
      </c>
      <c r="E4799">
        <f>IF(GL_Paste!$B4796="","",IFERROR(INDEX(AcctCat,MATCH(GL_Paste!$B4796&amp;"",AcctCode,0)),"UNKNOWN"))</f>
        <v/>
      </c>
      <c r="F4799">
        <f>IF(GL_Paste!$B4796="","",IFERROR(INDEX(AcctSub,MATCH(GL_Paste!$B4796&amp;"",AcctCode,0)),"UNKNOWN"))</f>
        <v/>
      </c>
    </row>
    <row r="4800">
      <c r="A4800" s="40">
        <f>IF(GL_Paste!$B4797="","",N(GL_Paste!$H4797)-N(GL_Paste!$G4797))</f>
        <v/>
      </c>
      <c r="B4800" s="43">
        <f>IF(GL_Paste!$B4797="","",DATE(YEAR(GL_Paste!$E4797),MONTH(GL_Paste!$E4797),1))</f>
        <v/>
      </c>
      <c r="C4800">
        <f>IF(GL_Paste!$B4797="","",IF(TRIM(GL_Paste!$M4797)&lt;&gt;"",TRIM(GL_Paste!$M4797),IFERROR(MID(GL_Paste!$I4797,FIND("[",GL_Paste!$I4797)+1,FIND("]",GL_Paste!$I4797)-FIND("[",GL_Paste!$I4797)-1),"")))</f>
        <v/>
      </c>
      <c r="D4800">
        <f>IF(GL_Paste!$B4797="","",IFERROR(INDEX(DeptName,MATCH($C4800,DeptTag,0)),"UNALLOCATED"))</f>
        <v/>
      </c>
      <c r="E4800">
        <f>IF(GL_Paste!$B4797="","",IFERROR(INDEX(AcctCat,MATCH(GL_Paste!$B4797&amp;"",AcctCode,0)),"UNKNOWN"))</f>
        <v/>
      </c>
      <c r="F4800">
        <f>IF(GL_Paste!$B4797="","",IFERROR(INDEX(AcctSub,MATCH(GL_Paste!$B4797&amp;"",AcctCode,0)),"UNKNOWN"))</f>
        <v/>
      </c>
    </row>
    <row r="4801">
      <c r="A4801" s="40">
        <f>IF(GL_Paste!$B4798="","",N(GL_Paste!$H4798)-N(GL_Paste!$G4798))</f>
        <v/>
      </c>
      <c r="B4801" s="43">
        <f>IF(GL_Paste!$B4798="","",DATE(YEAR(GL_Paste!$E4798),MONTH(GL_Paste!$E4798),1))</f>
        <v/>
      </c>
      <c r="C4801">
        <f>IF(GL_Paste!$B4798="","",IF(TRIM(GL_Paste!$M4798)&lt;&gt;"",TRIM(GL_Paste!$M4798),IFERROR(MID(GL_Paste!$I4798,FIND("[",GL_Paste!$I4798)+1,FIND("]",GL_Paste!$I4798)-FIND("[",GL_Paste!$I4798)-1),"")))</f>
        <v/>
      </c>
      <c r="D4801">
        <f>IF(GL_Paste!$B4798="","",IFERROR(INDEX(DeptName,MATCH($C4801,DeptTag,0)),"UNALLOCATED"))</f>
        <v/>
      </c>
      <c r="E4801">
        <f>IF(GL_Paste!$B4798="","",IFERROR(INDEX(AcctCat,MATCH(GL_Paste!$B4798&amp;"",AcctCode,0)),"UNKNOWN"))</f>
        <v/>
      </c>
      <c r="F4801">
        <f>IF(GL_Paste!$B4798="","",IFERROR(INDEX(AcctSub,MATCH(GL_Paste!$B4798&amp;"",AcctCode,0)),"UNKNOWN"))</f>
        <v/>
      </c>
    </row>
    <row r="4802">
      <c r="A4802" s="40">
        <f>IF(GL_Paste!$B4799="","",N(GL_Paste!$H4799)-N(GL_Paste!$G4799))</f>
        <v/>
      </c>
      <c r="B4802" s="43">
        <f>IF(GL_Paste!$B4799="","",DATE(YEAR(GL_Paste!$E4799),MONTH(GL_Paste!$E4799),1))</f>
        <v/>
      </c>
      <c r="C4802">
        <f>IF(GL_Paste!$B4799="","",IF(TRIM(GL_Paste!$M4799)&lt;&gt;"",TRIM(GL_Paste!$M4799),IFERROR(MID(GL_Paste!$I4799,FIND("[",GL_Paste!$I4799)+1,FIND("]",GL_Paste!$I4799)-FIND("[",GL_Paste!$I4799)-1),"")))</f>
        <v/>
      </c>
      <c r="D4802">
        <f>IF(GL_Paste!$B4799="","",IFERROR(INDEX(DeptName,MATCH($C4802,DeptTag,0)),"UNALLOCATED"))</f>
        <v/>
      </c>
      <c r="E4802">
        <f>IF(GL_Paste!$B4799="","",IFERROR(INDEX(AcctCat,MATCH(GL_Paste!$B4799&amp;"",AcctCode,0)),"UNKNOWN"))</f>
        <v/>
      </c>
      <c r="F4802">
        <f>IF(GL_Paste!$B4799="","",IFERROR(INDEX(AcctSub,MATCH(GL_Paste!$B4799&amp;"",AcctCode,0)),"UNKNOWN"))</f>
        <v/>
      </c>
    </row>
    <row r="4803">
      <c r="A4803" s="40">
        <f>IF(GL_Paste!$B4800="","",N(GL_Paste!$H4800)-N(GL_Paste!$G4800))</f>
        <v/>
      </c>
      <c r="B4803" s="43">
        <f>IF(GL_Paste!$B4800="","",DATE(YEAR(GL_Paste!$E4800),MONTH(GL_Paste!$E4800),1))</f>
        <v/>
      </c>
      <c r="C4803">
        <f>IF(GL_Paste!$B4800="","",IF(TRIM(GL_Paste!$M4800)&lt;&gt;"",TRIM(GL_Paste!$M4800),IFERROR(MID(GL_Paste!$I4800,FIND("[",GL_Paste!$I4800)+1,FIND("]",GL_Paste!$I4800)-FIND("[",GL_Paste!$I4800)-1),"")))</f>
        <v/>
      </c>
      <c r="D4803">
        <f>IF(GL_Paste!$B4800="","",IFERROR(INDEX(DeptName,MATCH($C4803,DeptTag,0)),"UNALLOCATED"))</f>
        <v/>
      </c>
      <c r="E4803">
        <f>IF(GL_Paste!$B4800="","",IFERROR(INDEX(AcctCat,MATCH(GL_Paste!$B4800&amp;"",AcctCode,0)),"UNKNOWN"))</f>
        <v/>
      </c>
      <c r="F4803">
        <f>IF(GL_Paste!$B4800="","",IFERROR(INDEX(AcctSub,MATCH(GL_Paste!$B4800&amp;"",AcctCode,0)),"UNKNOWN"))</f>
        <v/>
      </c>
    </row>
    <row r="4804">
      <c r="A4804" s="40">
        <f>IF(GL_Paste!$B4801="","",N(GL_Paste!$H4801)-N(GL_Paste!$G4801))</f>
        <v/>
      </c>
      <c r="B4804" s="43">
        <f>IF(GL_Paste!$B4801="","",DATE(YEAR(GL_Paste!$E4801),MONTH(GL_Paste!$E4801),1))</f>
        <v/>
      </c>
      <c r="C4804">
        <f>IF(GL_Paste!$B4801="","",IF(TRIM(GL_Paste!$M4801)&lt;&gt;"",TRIM(GL_Paste!$M4801),IFERROR(MID(GL_Paste!$I4801,FIND("[",GL_Paste!$I4801)+1,FIND("]",GL_Paste!$I4801)-FIND("[",GL_Paste!$I4801)-1),"")))</f>
        <v/>
      </c>
      <c r="D4804">
        <f>IF(GL_Paste!$B4801="","",IFERROR(INDEX(DeptName,MATCH($C4804,DeptTag,0)),"UNALLOCATED"))</f>
        <v/>
      </c>
      <c r="E4804">
        <f>IF(GL_Paste!$B4801="","",IFERROR(INDEX(AcctCat,MATCH(GL_Paste!$B4801&amp;"",AcctCode,0)),"UNKNOWN"))</f>
        <v/>
      </c>
      <c r="F4804">
        <f>IF(GL_Paste!$B4801="","",IFERROR(INDEX(AcctSub,MATCH(GL_Paste!$B4801&amp;"",AcctCode,0)),"UNKNOWN"))</f>
        <v/>
      </c>
    </row>
    <row r="4805">
      <c r="A4805" s="40">
        <f>IF(GL_Paste!$B4802="","",N(GL_Paste!$H4802)-N(GL_Paste!$G4802))</f>
        <v/>
      </c>
      <c r="B4805" s="43">
        <f>IF(GL_Paste!$B4802="","",DATE(YEAR(GL_Paste!$E4802),MONTH(GL_Paste!$E4802),1))</f>
        <v/>
      </c>
      <c r="C4805">
        <f>IF(GL_Paste!$B4802="","",IF(TRIM(GL_Paste!$M4802)&lt;&gt;"",TRIM(GL_Paste!$M4802),IFERROR(MID(GL_Paste!$I4802,FIND("[",GL_Paste!$I4802)+1,FIND("]",GL_Paste!$I4802)-FIND("[",GL_Paste!$I4802)-1),"")))</f>
        <v/>
      </c>
      <c r="D4805">
        <f>IF(GL_Paste!$B4802="","",IFERROR(INDEX(DeptName,MATCH($C4805,DeptTag,0)),"UNALLOCATED"))</f>
        <v/>
      </c>
      <c r="E4805">
        <f>IF(GL_Paste!$B4802="","",IFERROR(INDEX(AcctCat,MATCH(GL_Paste!$B4802&amp;"",AcctCode,0)),"UNKNOWN"))</f>
        <v/>
      </c>
      <c r="F4805">
        <f>IF(GL_Paste!$B4802="","",IFERROR(INDEX(AcctSub,MATCH(GL_Paste!$B4802&amp;"",AcctCode,0)),"UNKNOWN"))</f>
        <v/>
      </c>
    </row>
    <row r="4806">
      <c r="A4806" s="40">
        <f>IF(GL_Paste!$B4803="","",N(GL_Paste!$H4803)-N(GL_Paste!$G4803))</f>
        <v/>
      </c>
      <c r="B4806" s="43">
        <f>IF(GL_Paste!$B4803="","",DATE(YEAR(GL_Paste!$E4803),MONTH(GL_Paste!$E4803),1))</f>
        <v/>
      </c>
      <c r="C4806">
        <f>IF(GL_Paste!$B4803="","",IF(TRIM(GL_Paste!$M4803)&lt;&gt;"",TRIM(GL_Paste!$M4803),IFERROR(MID(GL_Paste!$I4803,FIND("[",GL_Paste!$I4803)+1,FIND("]",GL_Paste!$I4803)-FIND("[",GL_Paste!$I4803)-1),"")))</f>
        <v/>
      </c>
      <c r="D4806">
        <f>IF(GL_Paste!$B4803="","",IFERROR(INDEX(DeptName,MATCH($C4806,DeptTag,0)),"UNALLOCATED"))</f>
        <v/>
      </c>
      <c r="E4806">
        <f>IF(GL_Paste!$B4803="","",IFERROR(INDEX(AcctCat,MATCH(GL_Paste!$B4803&amp;"",AcctCode,0)),"UNKNOWN"))</f>
        <v/>
      </c>
      <c r="F4806">
        <f>IF(GL_Paste!$B4803="","",IFERROR(INDEX(AcctSub,MATCH(GL_Paste!$B4803&amp;"",AcctCode,0)),"UNKNOWN"))</f>
        <v/>
      </c>
    </row>
    <row r="4807">
      <c r="A4807" s="40">
        <f>IF(GL_Paste!$B4804="","",N(GL_Paste!$H4804)-N(GL_Paste!$G4804))</f>
        <v/>
      </c>
      <c r="B4807" s="43">
        <f>IF(GL_Paste!$B4804="","",DATE(YEAR(GL_Paste!$E4804),MONTH(GL_Paste!$E4804),1))</f>
        <v/>
      </c>
      <c r="C4807">
        <f>IF(GL_Paste!$B4804="","",IF(TRIM(GL_Paste!$M4804)&lt;&gt;"",TRIM(GL_Paste!$M4804),IFERROR(MID(GL_Paste!$I4804,FIND("[",GL_Paste!$I4804)+1,FIND("]",GL_Paste!$I4804)-FIND("[",GL_Paste!$I4804)-1),"")))</f>
        <v/>
      </c>
      <c r="D4807">
        <f>IF(GL_Paste!$B4804="","",IFERROR(INDEX(DeptName,MATCH($C4807,DeptTag,0)),"UNALLOCATED"))</f>
        <v/>
      </c>
      <c r="E4807">
        <f>IF(GL_Paste!$B4804="","",IFERROR(INDEX(AcctCat,MATCH(GL_Paste!$B4804&amp;"",AcctCode,0)),"UNKNOWN"))</f>
        <v/>
      </c>
      <c r="F4807">
        <f>IF(GL_Paste!$B4804="","",IFERROR(INDEX(AcctSub,MATCH(GL_Paste!$B4804&amp;"",AcctCode,0)),"UNKNOWN"))</f>
        <v/>
      </c>
    </row>
    <row r="4808">
      <c r="A4808" s="40">
        <f>IF(GL_Paste!$B4805="","",N(GL_Paste!$H4805)-N(GL_Paste!$G4805))</f>
        <v/>
      </c>
      <c r="B4808" s="43">
        <f>IF(GL_Paste!$B4805="","",DATE(YEAR(GL_Paste!$E4805),MONTH(GL_Paste!$E4805),1))</f>
        <v/>
      </c>
      <c r="C4808">
        <f>IF(GL_Paste!$B4805="","",IF(TRIM(GL_Paste!$M4805)&lt;&gt;"",TRIM(GL_Paste!$M4805),IFERROR(MID(GL_Paste!$I4805,FIND("[",GL_Paste!$I4805)+1,FIND("]",GL_Paste!$I4805)-FIND("[",GL_Paste!$I4805)-1),"")))</f>
        <v/>
      </c>
      <c r="D4808">
        <f>IF(GL_Paste!$B4805="","",IFERROR(INDEX(DeptName,MATCH($C4808,DeptTag,0)),"UNALLOCATED"))</f>
        <v/>
      </c>
      <c r="E4808">
        <f>IF(GL_Paste!$B4805="","",IFERROR(INDEX(AcctCat,MATCH(GL_Paste!$B4805&amp;"",AcctCode,0)),"UNKNOWN"))</f>
        <v/>
      </c>
      <c r="F4808">
        <f>IF(GL_Paste!$B4805="","",IFERROR(INDEX(AcctSub,MATCH(GL_Paste!$B4805&amp;"",AcctCode,0)),"UNKNOWN"))</f>
        <v/>
      </c>
    </row>
    <row r="4809">
      <c r="A4809" s="40">
        <f>IF(GL_Paste!$B4806="","",N(GL_Paste!$H4806)-N(GL_Paste!$G4806))</f>
        <v/>
      </c>
      <c r="B4809" s="43">
        <f>IF(GL_Paste!$B4806="","",DATE(YEAR(GL_Paste!$E4806),MONTH(GL_Paste!$E4806),1))</f>
        <v/>
      </c>
      <c r="C4809">
        <f>IF(GL_Paste!$B4806="","",IF(TRIM(GL_Paste!$M4806)&lt;&gt;"",TRIM(GL_Paste!$M4806),IFERROR(MID(GL_Paste!$I4806,FIND("[",GL_Paste!$I4806)+1,FIND("]",GL_Paste!$I4806)-FIND("[",GL_Paste!$I4806)-1),"")))</f>
        <v/>
      </c>
      <c r="D4809">
        <f>IF(GL_Paste!$B4806="","",IFERROR(INDEX(DeptName,MATCH($C4809,DeptTag,0)),"UNALLOCATED"))</f>
        <v/>
      </c>
      <c r="E4809">
        <f>IF(GL_Paste!$B4806="","",IFERROR(INDEX(AcctCat,MATCH(GL_Paste!$B4806&amp;"",AcctCode,0)),"UNKNOWN"))</f>
        <v/>
      </c>
      <c r="F4809">
        <f>IF(GL_Paste!$B4806="","",IFERROR(INDEX(AcctSub,MATCH(GL_Paste!$B4806&amp;"",AcctCode,0)),"UNKNOWN"))</f>
        <v/>
      </c>
    </row>
    <row r="4810">
      <c r="A4810" s="40">
        <f>IF(GL_Paste!$B4807="","",N(GL_Paste!$H4807)-N(GL_Paste!$G4807))</f>
        <v/>
      </c>
      <c r="B4810" s="43">
        <f>IF(GL_Paste!$B4807="","",DATE(YEAR(GL_Paste!$E4807),MONTH(GL_Paste!$E4807),1))</f>
        <v/>
      </c>
      <c r="C4810">
        <f>IF(GL_Paste!$B4807="","",IF(TRIM(GL_Paste!$M4807)&lt;&gt;"",TRIM(GL_Paste!$M4807),IFERROR(MID(GL_Paste!$I4807,FIND("[",GL_Paste!$I4807)+1,FIND("]",GL_Paste!$I4807)-FIND("[",GL_Paste!$I4807)-1),"")))</f>
        <v/>
      </c>
      <c r="D4810">
        <f>IF(GL_Paste!$B4807="","",IFERROR(INDEX(DeptName,MATCH($C4810,DeptTag,0)),"UNALLOCATED"))</f>
        <v/>
      </c>
      <c r="E4810">
        <f>IF(GL_Paste!$B4807="","",IFERROR(INDEX(AcctCat,MATCH(GL_Paste!$B4807&amp;"",AcctCode,0)),"UNKNOWN"))</f>
        <v/>
      </c>
      <c r="F4810">
        <f>IF(GL_Paste!$B4807="","",IFERROR(INDEX(AcctSub,MATCH(GL_Paste!$B4807&amp;"",AcctCode,0)),"UNKNOWN"))</f>
        <v/>
      </c>
    </row>
    <row r="4811">
      <c r="A4811" s="40">
        <f>IF(GL_Paste!$B4808="","",N(GL_Paste!$H4808)-N(GL_Paste!$G4808))</f>
        <v/>
      </c>
      <c r="B4811" s="43">
        <f>IF(GL_Paste!$B4808="","",DATE(YEAR(GL_Paste!$E4808),MONTH(GL_Paste!$E4808),1))</f>
        <v/>
      </c>
      <c r="C4811">
        <f>IF(GL_Paste!$B4808="","",IF(TRIM(GL_Paste!$M4808)&lt;&gt;"",TRIM(GL_Paste!$M4808),IFERROR(MID(GL_Paste!$I4808,FIND("[",GL_Paste!$I4808)+1,FIND("]",GL_Paste!$I4808)-FIND("[",GL_Paste!$I4808)-1),"")))</f>
        <v/>
      </c>
      <c r="D4811">
        <f>IF(GL_Paste!$B4808="","",IFERROR(INDEX(DeptName,MATCH($C4811,DeptTag,0)),"UNALLOCATED"))</f>
        <v/>
      </c>
      <c r="E4811">
        <f>IF(GL_Paste!$B4808="","",IFERROR(INDEX(AcctCat,MATCH(GL_Paste!$B4808&amp;"",AcctCode,0)),"UNKNOWN"))</f>
        <v/>
      </c>
      <c r="F4811">
        <f>IF(GL_Paste!$B4808="","",IFERROR(INDEX(AcctSub,MATCH(GL_Paste!$B4808&amp;"",AcctCode,0)),"UNKNOWN"))</f>
        <v/>
      </c>
    </row>
    <row r="4812">
      <c r="A4812" s="40">
        <f>IF(GL_Paste!$B4809="","",N(GL_Paste!$H4809)-N(GL_Paste!$G4809))</f>
        <v/>
      </c>
      <c r="B4812" s="43">
        <f>IF(GL_Paste!$B4809="","",DATE(YEAR(GL_Paste!$E4809),MONTH(GL_Paste!$E4809),1))</f>
        <v/>
      </c>
      <c r="C4812">
        <f>IF(GL_Paste!$B4809="","",IF(TRIM(GL_Paste!$M4809)&lt;&gt;"",TRIM(GL_Paste!$M4809),IFERROR(MID(GL_Paste!$I4809,FIND("[",GL_Paste!$I4809)+1,FIND("]",GL_Paste!$I4809)-FIND("[",GL_Paste!$I4809)-1),"")))</f>
        <v/>
      </c>
      <c r="D4812">
        <f>IF(GL_Paste!$B4809="","",IFERROR(INDEX(DeptName,MATCH($C4812,DeptTag,0)),"UNALLOCATED"))</f>
        <v/>
      </c>
      <c r="E4812">
        <f>IF(GL_Paste!$B4809="","",IFERROR(INDEX(AcctCat,MATCH(GL_Paste!$B4809&amp;"",AcctCode,0)),"UNKNOWN"))</f>
        <v/>
      </c>
      <c r="F4812">
        <f>IF(GL_Paste!$B4809="","",IFERROR(INDEX(AcctSub,MATCH(GL_Paste!$B4809&amp;"",AcctCode,0)),"UNKNOWN"))</f>
        <v/>
      </c>
    </row>
    <row r="4813">
      <c r="A4813" s="40">
        <f>IF(GL_Paste!$B4810="","",N(GL_Paste!$H4810)-N(GL_Paste!$G4810))</f>
        <v/>
      </c>
      <c r="B4813" s="43">
        <f>IF(GL_Paste!$B4810="","",DATE(YEAR(GL_Paste!$E4810),MONTH(GL_Paste!$E4810),1))</f>
        <v/>
      </c>
      <c r="C4813">
        <f>IF(GL_Paste!$B4810="","",IF(TRIM(GL_Paste!$M4810)&lt;&gt;"",TRIM(GL_Paste!$M4810),IFERROR(MID(GL_Paste!$I4810,FIND("[",GL_Paste!$I4810)+1,FIND("]",GL_Paste!$I4810)-FIND("[",GL_Paste!$I4810)-1),"")))</f>
        <v/>
      </c>
      <c r="D4813">
        <f>IF(GL_Paste!$B4810="","",IFERROR(INDEX(DeptName,MATCH($C4813,DeptTag,0)),"UNALLOCATED"))</f>
        <v/>
      </c>
      <c r="E4813">
        <f>IF(GL_Paste!$B4810="","",IFERROR(INDEX(AcctCat,MATCH(GL_Paste!$B4810&amp;"",AcctCode,0)),"UNKNOWN"))</f>
        <v/>
      </c>
      <c r="F4813">
        <f>IF(GL_Paste!$B4810="","",IFERROR(INDEX(AcctSub,MATCH(GL_Paste!$B4810&amp;"",AcctCode,0)),"UNKNOWN"))</f>
        <v/>
      </c>
    </row>
    <row r="4814">
      <c r="A4814" s="40">
        <f>IF(GL_Paste!$B4811="","",N(GL_Paste!$H4811)-N(GL_Paste!$G4811))</f>
        <v/>
      </c>
      <c r="B4814" s="43">
        <f>IF(GL_Paste!$B4811="","",DATE(YEAR(GL_Paste!$E4811),MONTH(GL_Paste!$E4811),1))</f>
        <v/>
      </c>
      <c r="C4814">
        <f>IF(GL_Paste!$B4811="","",IF(TRIM(GL_Paste!$M4811)&lt;&gt;"",TRIM(GL_Paste!$M4811),IFERROR(MID(GL_Paste!$I4811,FIND("[",GL_Paste!$I4811)+1,FIND("]",GL_Paste!$I4811)-FIND("[",GL_Paste!$I4811)-1),"")))</f>
        <v/>
      </c>
      <c r="D4814">
        <f>IF(GL_Paste!$B4811="","",IFERROR(INDEX(DeptName,MATCH($C4814,DeptTag,0)),"UNALLOCATED"))</f>
        <v/>
      </c>
      <c r="E4814">
        <f>IF(GL_Paste!$B4811="","",IFERROR(INDEX(AcctCat,MATCH(GL_Paste!$B4811&amp;"",AcctCode,0)),"UNKNOWN"))</f>
        <v/>
      </c>
      <c r="F4814">
        <f>IF(GL_Paste!$B4811="","",IFERROR(INDEX(AcctSub,MATCH(GL_Paste!$B4811&amp;"",AcctCode,0)),"UNKNOWN"))</f>
        <v/>
      </c>
    </row>
    <row r="4815">
      <c r="A4815" s="40">
        <f>IF(GL_Paste!$B4812="","",N(GL_Paste!$H4812)-N(GL_Paste!$G4812))</f>
        <v/>
      </c>
      <c r="B4815" s="43">
        <f>IF(GL_Paste!$B4812="","",DATE(YEAR(GL_Paste!$E4812),MONTH(GL_Paste!$E4812),1))</f>
        <v/>
      </c>
      <c r="C4815">
        <f>IF(GL_Paste!$B4812="","",IF(TRIM(GL_Paste!$M4812)&lt;&gt;"",TRIM(GL_Paste!$M4812),IFERROR(MID(GL_Paste!$I4812,FIND("[",GL_Paste!$I4812)+1,FIND("]",GL_Paste!$I4812)-FIND("[",GL_Paste!$I4812)-1),"")))</f>
        <v/>
      </c>
      <c r="D4815">
        <f>IF(GL_Paste!$B4812="","",IFERROR(INDEX(DeptName,MATCH($C4815,DeptTag,0)),"UNALLOCATED"))</f>
        <v/>
      </c>
      <c r="E4815">
        <f>IF(GL_Paste!$B4812="","",IFERROR(INDEX(AcctCat,MATCH(GL_Paste!$B4812&amp;"",AcctCode,0)),"UNKNOWN"))</f>
        <v/>
      </c>
      <c r="F4815">
        <f>IF(GL_Paste!$B4812="","",IFERROR(INDEX(AcctSub,MATCH(GL_Paste!$B4812&amp;"",AcctCode,0)),"UNKNOWN"))</f>
        <v/>
      </c>
    </row>
    <row r="4816">
      <c r="A4816" s="40">
        <f>IF(GL_Paste!$B4813="","",N(GL_Paste!$H4813)-N(GL_Paste!$G4813))</f>
        <v/>
      </c>
      <c r="B4816" s="43">
        <f>IF(GL_Paste!$B4813="","",DATE(YEAR(GL_Paste!$E4813),MONTH(GL_Paste!$E4813),1))</f>
        <v/>
      </c>
      <c r="C4816">
        <f>IF(GL_Paste!$B4813="","",IF(TRIM(GL_Paste!$M4813)&lt;&gt;"",TRIM(GL_Paste!$M4813),IFERROR(MID(GL_Paste!$I4813,FIND("[",GL_Paste!$I4813)+1,FIND("]",GL_Paste!$I4813)-FIND("[",GL_Paste!$I4813)-1),"")))</f>
        <v/>
      </c>
      <c r="D4816">
        <f>IF(GL_Paste!$B4813="","",IFERROR(INDEX(DeptName,MATCH($C4816,DeptTag,0)),"UNALLOCATED"))</f>
        <v/>
      </c>
      <c r="E4816">
        <f>IF(GL_Paste!$B4813="","",IFERROR(INDEX(AcctCat,MATCH(GL_Paste!$B4813&amp;"",AcctCode,0)),"UNKNOWN"))</f>
        <v/>
      </c>
      <c r="F4816">
        <f>IF(GL_Paste!$B4813="","",IFERROR(INDEX(AcctSub,MATCH(GL_Paste!$B4813&amp;"",AcctCode,0)),"UNKNOWN"))</f>
        <v/>
      </c>
    </row>
    <row r="4817">
      <c r="A4817" s="40">
        <f>IF(GL_Paste!$B4814="","",N(GL_Paste!$H4814)-N(GL_Paste!$G4814))</f>
        <v/>
      </c>
      <c r="B4817" s="43">
        <f>IF(GL_Paste!$B4814="","",DATE(YEAR(GL_Paste!$E4814),MONTH(GL_Paste!$E4814),1))</f>
        <v/>
      </c>
      <c r="C4817">
        <f>IF(GL_Paste!$B4814="","",IF(TRIM(GL_Paste!$M4814)&lt;&gt;"",TRIM(GL_Paste!$M4814),IFERROR(MID(GL_Paste!$I4814,FIND("[",GL_Paste!$I4814)+1,FIND("]",GL_Paste!$I4814)-FIND("[",GL_Paste!$I4814)-1),"")))</f>
        <v/>
      </c>
      <c r="D4817">
        <f>IF(GL_Paste!$B4814="","",IFERROR(INDEX(DeptName,MATCH($C4817,DeptTag,0)),"UNALLOCATED"))</f>
        <v/>
      </c>
      <c r="E4817">
        <f>IF(GL_Paste!$B4814="","",IFERROR(INDEX(AcctCat,MATCH(GL_Paste!$B4814&amp;"",AcctCode,0)),"UNKNOWN"))</f>
        <v/>
      </c>
      <c r="F4817">
        <f>IF(GL_Paste!$B4814="","",IFERROR(INDEX(AcctSub,MATCH(GL_Paste!$B4814&amp;"",AcctCode,0)),"UNKNOWN"))</f>
        <v/>
      </c>
    </row>
    <row r="4818">
      <c r="A4818" s="40">
        <f>IF(GL_Paste!$B4815="","",N(GL_Paste!$H4815)-N(GL_Paste!$G4815))</f>
        <v/>
      </c>
      <c r="B4818" s="43">
        <f>IF(GL_Paste!$B4815="","",DATE(YEAR(GL_Paste!$E4815),MONTH(GL_Paste!$E4815),1))</f>
        <v/>
      </c>
      <c r="C4818">
        <f>IF(GL_Paste!$B4815="","",IF(TRIM(GL_Paste!$M4815)&lt;&gt;"",TRIM(GL_Paste!$M4815),IFERROR(MID(GL_Paste!$I4815,FIND("[",GL_Paste!$I4815)+1,FIND("]",GL_Paste!$I4815)-FIND("[",GL_Paste!$I4815)-1),"")))</f>
        <v/>
      </c>
      <c r="D4818">
        <f>IF(GL_Paste!$B4815="","",IFERROR(INDEX(DeptName,MATCH($C4818,DeptTag,0)),"UNALLOCATED"))</f>
        <v/>
      </c>
      <c r="E4818">
        <f>IF(GL_Paste!$B4815="","",IFERROR(INDEX(AcctCat,MATCH(GL_Paste!$B4815&amp;"",AcctCode,0)),"UNKNOWN"))</f>
        <v/>
      </c>
      <c r="F4818">
        <f>IF(GL_Paste!$B4815="","",IFERROR(INDEX(AcctSub,MATCH(GL_Paste!$B4815&amp;"",AcctCode,0)),"UNKNOWN"))</f>
        <v/>
      </c>
    </row>
    <row r="4819">
      <c r="A4819" s="40">
        <f>IF(GL_Paste!$B4816="","",N(GL_Paste!$H4816)-N(GL_Paste!$G4816))</f>
        <v/>
      </c>
      <c r="B4819" s="43">
        <f>IF(GL_Paste!$B4816="","",DATE(YEAR(GL_Paste!$E4816),MONTH(GL_Paste!$E4816),1))</f>
        <v/>
      </c>
      <c r="C4819">
        <f>IF(GL_Paste!$B4816="","",IF(TRIM(GL_Paste!$M4816)&lt;&gt;"",TRIM(GL_Paste!$M4816),IFERROR(MID(GL_Paste!$I4816,FIND("[",GL_Paste!$I4816)+1,FIND("]",GL_Paste!$I4816)-FIND("[",GL_Paste!$I4816)-1),"")))</f>
        <v/>
      </c>
      <c r="D4819">
        <f>IF(GL_Paste!$B4816="","",IFERROR(INDEX(DeptName,MATCH($C4819,DeptTag,0)),"UNALLOCATED"))</f>
        <v/>
      </c>
      <c r="E4819">
        <f>IF(GL_Paste!$B4816="","",IFERROR(INDEX(AcctCat,MATCH(GL_Paste!$B4816&amp;"",AcctCode,0)),"UNKNOWN"))</f>
        <v/>
      </c>
      <c r="F4819">
        <f>IF(GL_Paste!$B4816="","",IFERROR(INDEX(AcctSub,MATCH(GL_Paste!$B4816&amp;"",AcctCode,0)),"UNKNOWN"))</f>
        <v/>
      </c>
    </row>
    <row r="4820">
      <c r="A4820" s="40">
        <f>IF(GL_Paste!$B4817="","",N(GL_Paste!$H4817)-N(GL_Paste!$G4817))</f>
        <v/>
      </c>
      <c r="B4820" s="43">
        <f>IF(GL_Paste!$B4817="","",DATE(YEAR(GL_Paste!$E4817),MONTH(GL_Paste!$E4817),1))</f>
        <v/>
      </c>
      <c r="C4820">
        <f>IF(GL_Paste!$B4817="","",IF(TRIM(GL_Paste!$M4817)&lt;&gt;"",TRIM(GL_Paste!$M4817),IFERROR(MID(GL_Paste!$I4817,FIND("[",GL_Paste!$I4817)+1,FIND("]",GL_Paste!$I4817)-FIND("[",GL_Paste!$I4817)-1),"")))</f>
        <v/>
      </c>
      <c r="D4820">
        <f>IF(GL_Paste!$B4817="","",IFERROR(INDEX(DeptName,MATCH($C4820,DeptTag,0)),"UNALLOCATED"))</f>
        <v/>
      </c>
      <c r="E4820">
        <f>IF(GL_Paste!$B4817="","",IFERROR(INDEX(AcctCat,MATCH(GL_Paste!$B4817&amp;"",AcctCode,0)),"UNKNOWN"))</f>
        <v/>
      </c>
      <c r="F4820">
        <f>IF(GL_Paste!$B4817="","",IFERROR(INDEX(AcctSub,MATCH(GL_Paste!$B4817&amp;"",AcctCode,0)),"UNKNOWN"))</f>
        <v/>
      </c>
    </row>
    <row r="4821">
      <c r="A4821" s="40">
        <f>IF(GL_Paste!$B4818="","",N(GL_Paste!$H4818)-N(GL_Paste!$G4818))</f>
        <v/>
      </c>
      <c r="B4821" s="43">
        <f>IF(GL_Paste!$B4818="","",DATE(YEAR(GL_Paste!$E4818),MONTH(GL_Paste!$E4818),1))</f>
        <v/>
      </c>
      <c r="C4821">
        <f>IF(GL_Paste!$B4818="","",IF(TRIM(GL_Paste!$M4818)&lt;&gt;"",TRIM(GL_Paste!$M4818),IFERROR(MID(GL_Paste!$I4818,FIND("[",GL_Paste!$I4818)+1,FIND("]",GL_Paste!$I4818)-FIND("[",GL_Paste!$I4818)-1),"")))</f>
        <v/>
      </c>
      <c r="D4821">
        <f>IF(GL_Paste!$B4818="","",IFERROR(INDEX(DeptName,MATCH($C4821,DeptTag,0)),"UNALLOCATED"))</f>
        <v/>
      </c>
      <c r="E4821">
        <f>IF(GL_Paste!$B4818="","",IFERROR(INDEX(AcctCat,MATCH(GL_Paste!$B4818&amp;"",AcctCode,0)),"UNKNOWN"))</f>
        <v/>
      </c>
      <c r="F4821">
        <f>IF(GL_Paste!$B4818="","",IFERROR(INDEX(AcctSub,MATCH(GL_Paste!$B4818&amp;"",AcctCode,0)),"UNKNOWN"))</f>
        <v/>
      </c>
    </row>
    <row r="4822">
      <c r="A4822" s="40">
        <f>IF(GL_Paste!$B4819="","",N(GL_Paste!$H4819)-N(GL_Paste!$G4819))</f>
        <v/>
      </c>
      <c r="B4822" s="43">
        <f>IF(GL_Paste!$B4819="","",DATE(YEAR(GL_Paste!$E4819),MONTH(GL_Paste!$E4819),1))</f>
        <v/>
      </c>
      <c r="C4822">
        <f>IF(GL_Paste!$B4819="","",IF(TRIM(GL_Paste!$M4819)&lt;&gt;"",TRIM(GL_Paste!$M4819),IFERROR(MID(GL_Paste!$I4819,FIND("[",GL_Paste!$I4819)+1,FIND("]",GL_Paste!$I4819)-FIND("[",GL_Paste!$I4819)-1),"")))</f>
        <v/>
      </c>
      <c r="D4822">
        <f>IF(GL_Paste!$B4819="","",IFERROR(INDEX(DeptName,MATCH($C4822,DeptTag,0)),"UNALLOCATED"))</f>
        <v/>
      </c>
      <c r="E4822">
        <f>IF(GL_Paste!$B4819="","",IFERROR(INDEX(AcctCat,MATCH(GL_Paste!$B4819&amp;"",AcctCode,0)),"UNKNOWN"))</f>
        <v/>
      </c>
      <c r="F4822">
        <f>IF(GL_Paste!$B4819="","",IFERROR(INDEX(AcctSub,MATCH(GL_Paste!$B4819&amp;"",AcctCode,0)),"UNKNOWN"))</f>
        <v/>
      </c>
    </row>
    <row r="4823">
      <c r="A4823" s="40">
        <f>IF(GL_Paste!$B4820="","",N(GL_Paste!$H4820)-N(GL_Paste!$G4820))</f>
        <v/>
      </c>
      <c r="B4823" s="43">
        <f>IF(GL_Paste!$B4820="","",DATE(YEAR(GL_Paste!$E4820),MONTH(GL_Paste!$E4820),1))</f>
        <v/>
      </c>
      <c r="C4823">
        <f>IF(GL_Paste!$B4820="","",IF(TRIM(GL_Paste!$M4820)&lt;&gt;"",TRIM(GL_Paste!$M4820),IFERROR(MID(GL_Paste!$I4820,FIND("[",GL_Paste!$I4820)+1,FIND("]",GL_Paste!$I4820)-FIND("[",GL_Paste!$I4820)-1),"")))</f>
        <v/>
      </c>
      <c r="D4823">
        <f>IF(GL_Paste!$B4820="","",IFERROR(INDEX(DeptName,MATCH($C4823,DeptTag,0)),"UNALLOCATED"))</f>
        <v/>
      </c>
      <c r="E4823">
        <f>IF(GL_Paste!$B4820="","",IFERROR(INDEX(AcctCat,MATCH(GL_Paste!$B4820&amp;"",AcctCode,0)),"UNKNOWN"))</f>
        <v/>
      </c>
      <c r="F4823">
        <f>IF(GL_Paste!$B4820="","",IFERROR(INDEX(AcctSub,MATCH(GL_Paste!$B4820&amp;"",AcctCode,0)),"UNKNOWN"))</f>
        <v/>
      </c>
    </row>
    <row r="4824">
      <c r="A4824" s="40">
        <f>IF(GL_Paste!$B4821="","",N(GL_Paste!$H4821)-N(GL_Paste!$G4821))</f>
        <v/>
      </c>
      <c r="B4824" s="43">
        <f>IF(GL_Paste!$B4821="","",DATE(YEAR(GL_Paste!$E4821),MONTH(GL_Paste!$E4821),1))</f>
        <v/>
      </c>
      <c r="C4824">
        <f>IF(GL_Paste!$B4821="","",IF(TRIM(GL_Paste!$M4821)&lt;&gt;"",TRIM(GL_Paste!$M4821),IFERROR(MID(GL_Paste!$I4821,FIND("[",GL_Paste!$I4821)+1,FIND("]",GL_Paste!$I4821)-FIND("[",GL_Paste!$I4821)-1),"")))</f>
        <v/>
      </c>
      <c r="D4824">
        <f>IF(GL_Paste!$B4821="","",IFERROR(INDEX(DeptName,MATCH($C4824,DeptTag,0)),"UNALLOCATED"))</f>
        <v/>
      </c>
      <c r="E4824">
        <f>IF(GL_Paste!$B4821="","",IFERROR(INDEX(AcctCat,MATCH(GL_Paste!$B4821&amp;"",AcctCode,0)),"UNKNOWN"))</f>
        <v/>
      </c>
      <c r="F4824">
        <f>IF(GL_Paste!$B4821="","",IFERROR(INDEX(AcctSub,MATCH(GL_Paste!$B4821&amp;"",AcctCode,0)),"UNKNOWN"))</f>
        <v/>
      </c>
    </row>
    <row r="4825">
      <c r="A4825" s="40">
        <f>IF(GL_Paste!$B4822="","",N(GL_Paste!$H4822)-N(GL_Paste!$G4822))</f>
        <v/>
      </c>
      <c r="B4825" s="43">
        <f>IF(GL_Paste!$B4822="","",DATE(YEAR(GL_Paste!$E4822),MONTH(GL_Paste!$E4822),1))</f>
        <v/>
      </c>
      <c r="C4825">
        <f>IF(GL_Paste!$B4822="","",IF(TRIM(GL_Paste!$M4822)&lt;&gt;"",TRIM(GL_Paste!$M4822),IFERROR(MID(GL_Paste!$I4822,FIND("[",GL_Paste!$I4822)+1,FIND("]",GL_Paste!$I4822)-FIND("[",GL_Paste!$I4822)-1),"")))</f>
        <v/>
      </c>
      <c r="D4825">
        <f>IF(GL_Paste!$B4822="","",IFERROR(INDEX(DeptName,MATCH($C4825,DeptTag,0)),"UNALLOCATED"))</f>
        <v/>
      </c>
      <c r="E4825">
        <f>IF(GL_Paste!$B4822="","",IFERROR(INDEX(AcctCat,MATCH(GL_Paste!$B4822&amp;"",AcctCode,0)),"UNKNOWN"))</f>
        <v/>
      </c>
      <c r="F4825">
        <f>IF(GL_Paste!$B4822="","",IFERROR(INDEX(AcctSub,MATCH(GL_Paste!$B4822&amp;"",AcctCode,0)),"UNKNOWN"))</f>
        <v/>
      </c>
    </row>
    <row r="4826">
      <c r="A4826" s="40">
        <f>IF(GL_Paste!$B4823="","",N(GL_Paste!$H4823)-N(GL_Paste!$G4823))</f>
        <v/>
      </c>
      <c r="B4826" s="43">
        <f>IF(GL_Paste!$B4823="","",DATE(YEAR(GL_Paste!$E4823),MONTH(GL_Paste!$E4823),1))</f>
        <v/>
      </c>
      <c r="C4826">
        <f>IF(GL_Paste!$B4823="","",IF(TRIM(GL_Paste!$M4823)&lt;&gt;"",TRIM(GL_Paste!$M4823),IFERROR(MID(GL_Paste!$I4823,FIND("[",GL_Paste!$I4823)+1,FIND("]",GL_Paste!$I4823)-FIND("[",GL_Paste!$I4823)-1),"")))</f>
        <v/>
      </c>
      <c r="D4826">
        <f>IF(GL_Paste!$B4823="","",IFERROR(INDEX(DeptName,MATCH($C4826,DeptTag,0)),"UNALLOCATED"))</f>
        <v/>
      </c>
      <c r="E4826">
        <f>IF(GL_Paste!$B4823="","",IFERROR(INDEX(AcctCat,MATCH(GL_Paste!$B4823&amp;"",AcctCode,0)),"UNKNOWN"))</f>
        <v/>
      </c>
      <c r="F4826">
        <f>IF(GL_Paste!$B4823="","",IFERROR(INDEX(AcctSub,MATCH(GL_Paste!$B4823&amp;"",AcctCode,0)),"UNKNOWN"))</f>
        <v/>
      </c>
    </row>
    <row r="4827">
      <c r="A4827" s="40">
        <f>IF(GL_Paste!$B4824="","",N(GL_Paste!$H4824)-N(GL_Paste!$G4824))</f>
        <v/>
      </c>
      <c r="B4827" s="43">
        <f>IF(GL_Paste!$B4824="","",DATE(YEAR(GL_Paste!$E4824),MONTH(GL_Paste!$E4824),1))</f>
        <v/>
      </c>
      <c r="C4827">
        <f>IF(GL_Paste!$B4824="","",IF(TRIM(GL_Paste!$M4824)&lt;&gt;"",TRIM(GL_Paste!$M4824),IFERROR(MID(GL_Paste!$I4824,FIND("[",GL_Paste!$I4824)+1,FIND("]",GL_Paste!$I4824)-FIND("[",GL_Paste!$I4824)-1),"")))</f>
        <v/>
      </c>
      <c r="D4827">
        <f>IF(GL_Paste!$B4824="","",IFERROR(INDEX(DeptName,MATCH($C4827,DeptTag,0)),"UNALLOCATED"))</f>
        <v/>
      </c>
      <c r="E4827">
        <f>IF(GL_Paste!$B4824="","",IFERROR(INDEX(AcctCat,MATCH(GL_Paste!$B4824&amp;"",AcctCode,0)),"UNKNOWN"))</f>
        <v/>
      </c>
      <c r="F4827">
        <f>IF(GL_Paste!$B4824="","",IFERROR(INDEX(AcctSub,MATCH(GL_Paste!$B4824&amp;"",AcctCode,0)),"UNKNOWN"))</f>
        <v/>
      </c>
    </row>
    <row r="4828">
      <c r="A4828" s="40">
        <f>IF(GL_Paste!$B4825="","",N(GL_Paste!$H4825)-N(GL_Paste!$G4825))</f>
        <v/>
      </c>
      <c r="B4828" s="43">
        <f>IF(GL_Paste!$B4825="","",DATE(YEAR(GL_Paste!$E4825),MONTH(GL_Paste!$E4825),1))</f>
        <v/>
      </c>
      <c r="C4828">
        <f>IF(GL_Paste!$B4825="","",IF(TRIM(GL_Paste!$M4825)&lt;&gt;"",TRIM(GL_Paste!$M4825),IFERROR(MID(GL_Paste!$I4825,FIND("[",GL_Paste!$I4825)+1,FIND("]",GL_Paste!$I4825)-FIND("[",GL_Paste!$I4825)-1),"")))</f>
        <v/>
      </c>
      <c r="D4828">
        <f>IF(GL_Paste!$B4825="","",IFERROR(INDEX(DeptName,MATCH($C4828,DeptTag,0)),"UNALLOCATED"))</f>
        <v/>
      </c>
      <c r="E4828">
        <f>IF(GL_Paste!$B4825="","",IFERROR(INDEX(AcctCat,MATCH(GL_Paste!$B4825&amp;"",AcctCode,0)),"UNKNOWN"))</f>
        <v/>
      </c>
      <c r="F4828">
        <f>IF(GL_Paste!$B4825="","",IFERROR(INDEX(AcctSub,MATCH(GL_Paste!$B4825&amp;"",AcctCode,0)),"UNKNOWN"))</f>
        <v/>
      </c>
    </row>
    <row r="4829">
      <c r="A4829" s="40">
        <f>IF(GL_Paste!$B4826="","",N(GL_Paste!$H4826)-N(GL_Paste!$G4826))</f>
        <v/>
      </c>
      <c r="B4829" s="43">
        <f>IF(GL_Paste!$B4826="","",DATE(YEAR(GL_Paste!$E4826),MONTH(GL_Paste!$E4826),1))</f>
        <v/>
      </c>
      <c r="C4829">
        <f>IF(GL_Paste!$B4826="","",IF(TRIM(GL_Paste!$M4826)&lt;&gt;"",TRIM(GL_Paste!$M4826),IFERROR(MID(GL_Paste!$I4826,FIND("[",GL_Paste!$I4826)+1,FIND("]",GL_Paste!$I4826)-FIND("[",GL_Paste!$I4826)-1),"")))</f>
        <v/>
      </c>
      <c r="D4829">
        <f>IF(GL_Paste!$B4826="","",IFERROR(INDEX(DeptName,MATCH($C4829,DeptTag,0)),"UNALLOCATED"))</f>
        <v/>
      </c>
      <c r="E4829">
        <f>IF(GL_Paste!$B4826="","",IFERROR(INDEX(AcctCat,MATCH(GL_Paste!$B4826&amp;"",AcctCode,0)),"UNKNOWN"))</f>
        <v/>
      </c>
      <c r="F4829">
        <f>IF(GL_Paste!$B4826="","",IFERROR(INDEX(AcctSub,MATCH(GL_Paste!$B4826&amp;"",AcctCode,0)),"UNKNOWN"))</f>
        <v/>
      </c>
    </row>
    <row r="4830">
      <c r="A4830" s="40">
        <f>IF(GL_Paste!$B4827="","",N(GL_Paste!$H4827)-N(GL_Paste!$G4827))</f>
        <v/>
      </c>
      <c r="B4830" s="43">
        <f>IF(GL_Paste!$B4827="","",DATE(YEAR(GL_Paste!$E4827),MONTH(GL_Paste!$E4827),1))</f>
        <v/>
      </c>
      <c r="C4830">
        <f>IF(GL_Paste!$B4827="","",IF(TRIM(GL_Paste!$M4827)&lt;&gt;"",TRIM(GL_Paste!$M4827),IFERROR(MID(GL_Paste!$I4827,FIND("[",GL_Paste!$I4827)+1,FIND("]",GL_Paste!$I4827)-FIND("[",GL_Paste!$I4827)-1),"")))</f>
        <v/>
      </c>
      <c r="D4830">
        <f>IF(GL_Paste!$B4827="","",IFERROR(INDEX(DeptName,MATCH($C4830,DeptTag,0)),"UNALLOCATED"))</f>
        <v/>
      </c>
      <c r="E4830">
        <f>IF(GL_Paste!$B4827="","",IFERROR(INDEX(AcctCat,MATCH(GL_Paste!$B4827&amp;"",AcctCode,0)),"UNKNOWN"))</f>
        <v/>
      </c>
      <c r="F4830">
        <f>IF(GL_Paste!$B4827="","",IFERROR(INDEX(AcctSub,MATCH(GL_Paste!$B4827&amp;"",AcctCode,0)),"UNKNOWN"))</f>
        <v/>
      </c>
    </row>
    <row r="4831">
      <c r="A4831" s="40">
        <f>IF(GL_Paste!$B4828="","",N(GL_Paste!$H4828)-N(GL_Paste!$G4828))</f>
        <v/>
      </c>
      <c r="B4831" s="43">
        <f>IF(GL_Paste!$B4828="","",DATE(YEAR(GL_Paste!$E4828),MONTH(GL_Paste!$E4828),1))</f>
        <v/>
      </c>
      <c r="C4831">
        <f>IF(GL_Paste!$B4828="","",IF(TRIM(GL_Paste!$M4828)&lt;&gt;"",TRIM(GL_Paste!$M4828),IFERROR(MID(GL_Paste!$I4828,FIND("[",GL_Paste!$I4828)+1,FIND("]",GL_Paste!$I4828)-FIND("[",GL_Paste!$I4828)-1),"")))</f>
        <v/>
      </c>
      <c r="D4831">
        <f>IF(GL_Paste!$B4828="","",IFERROR(INDEX(DeptName,MATCH($C4831,DeptTag,0)),"UNALLOCATED"))</f>
        <v/>
      </c>
      <c r="E4831">
        <f>IF(GL_Paste!$B4828="","",IFERROR(INDEX(AcctCat,MATCH(GL_Paste!$B4828&amp;"",AcctCode,0)),"UNKNOWN"))</f>
        <v/>
      </c>
      <c r="F4831">
        <f>IF(GL_Paste!$B4828="","",IFERROR(INDEX(AcctSub,MATCH(GL_Paste!$B4828&amp;"",AcctCode,0)),"UNKNOWN"))</f>
        <v/>
      </c>
    </row>
    <row r="4832">
      <c r="A4832" s="40">
        <f>IF(GL_Paste!$B4829="","",N(GL_Paste!$H4829)-N(GL_Paste!$G4829))</f>
        <v/>
      </c>
      <c r="B4832" s="43">
        <f>IF(GL_Paste!$B4829="","",DATE(YEAR(GL_Paste!$E4829),MONTH(GL_Paste!$E4829),1))</f>
        <v/>
      </c>
      <c r="C4832">
        <f>IF(GL_Paste!$B4829="","",IF(TRIM(GL_Paste!$M4829)&lt;&gt;"",TRIM(GL_Paste!$M4829),IFERROR(MID(GL_Paste!$I4829,FIND("[",GL_Paste!$I4829)+1,FIND("]",GL_Paste!$I4829)-FIND("[",GL_Paste!$I4829)-1),"")))</f>
        <v/>
      </c>
      <c r="D4832">
        <f>IF(GL_Paste!$B4829="","",IFERROR(INDEX(DeptName,MATCH($C4832,DeptTag,0)),"UNALLOCATED"))</f>
        <v/>
      </c>
      <c r="E4832">
        <f>IF(GL_Paste!$B4829="","",IFERROR(INDEX(AcctCat,MATCH(GL_Paste!$B4829&amp;"",AcctCode,0)),"UNKNOWN"))</f>
        <v/>
      </c>
      <c r="F4832">
        <f>IF(GL_Paste!$B4829="","",IFERROR(INDEX(AcctSub,MATCH(GL_Paste!$B4829&amp;"",AcctCode,0)),"UNKNOWN"))</f>
        <v/>
      </c>
    </row>
    <row r="4833">
      <c r="A4833" s="40">
        <f>IF(GL_Paste!$B4830="","",N(GL_Paste!$H4830)-N(GL_Paste!$G4830))</f>
        <v/>
      </c>
      <c r="B4833" s="43">
        <f>IF(GL_Paste!$B4830="","",DATE(YEAR(GL_Paste!$E4830),MONTH(GL_Paste!$E4830),1))</f>
        <v/>
      </c>
      <c r="C4833">
        <f>IF(GL_Paste!$B4830="","",IF(TRIM(GL_Paste!$M4830)&lt;&gt;"",TRIM(GL_Paste!$M4830),IFERROR(MID(GL_Paste!$I4830,FIND("[",GL_Paste!$I4830)+1,FIND("]",GL_Paste!$I4830)-FIND("[",GL_Paste!$I4830)-1),"")))</f>
        <v/>
      </c>
      <c r="D4833">
        <f>IF(GL_Paste!$B4830="","",IFERROR(INDEX(DeptName,MATCH($C4833,DeptTag,0)),"UNALLOCATED"))</f>
        <v/>
      </c>
      <c r="E4833">
        <f>IF(GL_Paste!$B4830="","",IFERROR(INDEX(AcctCat,MATCH(GL_Paste!$B4830&amp;"",AcctCode,0)),"UNKNOWN"))</f>
        <v/>
      </c>
      <c r="F4833">
        <f>IF(GL_Paste!$B4830="","",IFERROR(INDEX(AcctSub,MATCH(GL_Paste!$B4830&amp;"",AcctCode,0)),"UNKNOWN"))</f>
        <v/>
      </c>
    </row>
    <row r="4834">
      <c r="A4834" s="40">
        <f>IF(GL_Paste!$B4831="","",N(GL_Paste!$H4831)-N(GL_Paste!$G4831))</f>
        <v/>
      </c>
      <c r="B4834" s="43">
        <f>IF(GL_Paste!$B4831="","",DATE(YEAR(GL_Paste!$E4831),MONTH(GL_Paste!$E4831),1))</f>
        <v/>
      </c>
      <c r="C4834">
        <f>IF(GL_Paste!$B4831="","",IF(TRIM(GL_Paste!$M4831)&lt;&gt;"",TRIM(GL_Paste!$M4831),IFERROR(MID(GL_Paste!$I4831,FIND("[",GL_Paste!$I4831)+1,FIND("]",GL_Paste!$I4831)-FIND("[",GL_Paste!$I4831)-1),"")))</f>
        <v/>
      </c>
      <c r="D4834">
        <f>IF(GL_Paste!$B4831="","",IFERROR(INDEX(DeptName,MATCH($C4834,DeptTag,0)),"UNALLOCATED"))</f>
        <v/>
      </c>
      <c r="E4834">
        <f>IF(GL_Paste!$B4831="","",IFERROR(INDEX(AcctCat,MATCH(GL_Paste!$B4831&amp;"",AcctCode,0)),"UNKNOWN"))</f>
        <v/>
      </c>
      <c r="F4834">
        <f>IF(GL_Paste!$B4831="","",IFERROR(INDEX(AcctSub,MATCH(GL_Paste!$B4831&amp;"",AcctCode,0)),"UNKNOWN"))</f>
        <v/>
      </c>
    </row>
    <row r="4835">
      <c r="A4835" s="40">
        <f>IF(GL_Paste!$B4832="","",N(GL_Paste!$H4832)-N(GL_Paste!$G4832))</f>
        <v/>
      </c>
      <c r="B4835" s="43">
        <f>IF(GL_Paste!$B4832="","",DATE(YEAR(GL_Paste!$E4832),MONTH(GL_Paste!$E4832),1))</f>
        <v/>
      </c>
      <c r="C4835">
        <f>IF(GL_Paste!$B4832="","",IF(TRIM(GL_Paste!$M4832)&lt;&gt;"",TRIM(GL_Paste!$M4832),IFERROR(MID(GL_Paste!$I4832,FIND("[",GL_Paste!$I4832)+1,FIND("]",GL_Paste!$I4832)-FIND("[",GL_Paste!$I4832)-1),"")))</f>
        <v/>
      </c>
      <c r="D4835">
        <f>IF(GL_Paste!$B4832="","",IFERROR(INDEX(DeptName,MATCH($C4835,DeptTag,0)),"UNALLOCATED"))</f>
        <v/>
      </c>
      <c r="E4835">
        <f>IF(GL_Paste!$B4832="","",IFERROR(INDEX(AcctCat,MATCH(GL_Paste!$B4832&amp;"",AcctCode,0)),"UNKNOWN"))</f>
        <v/>
      </c>
      <c r="F4835">
        <f>IF(GL_Paste!$B4832="","",IFERROR(INDEX(AcctSub,MATCH(GL_Paste!$B4832&amp;"",AcctCode,0)),"UNKNOWN"))</f>
        <v/>
      </c>
    </row>
    <row r="4836">
      <c r="A4836" s="40">
        <f>IF(GL_Paste!$B4833="","",N(GL_Paste!$H4833)-N(GL_Paste!$G4833))</f>
        <v/>
      </c>
      <c r="B4836" s="43">
        <f>IF(GL_Paste!$B4833="","",DATE(YEAR(GL_Paste!$E4833),MONTH(GL_Paste!$E4833),1))</f>
        <v/>
      </c>
      <c r="C4836">
        <f>IF(GL_Paste!$B4833="","",IF(TRIM(GL_Paste!$M4833)&lt;&gt;"",TRIM(GL_Paste!$M4833),IFERROR(MID(GL_Paste!$I4833,FIND("[",GL_Paste!$I4833)+1,FIND("]",GL_Paste!$I4833)-FIND("[",GL_Paste!$I4833)-1),"")))</f>
        <v/>
      </c>
      <c r="D4836">
        <f>IF(GL_Paste!$B4833="","",IFERROR(INDEX(DeptName,MATCH($C4836,DeptTag,0)),"UNALLOCATED"))</f>
        <v/>
      </c>
      <c r="E4836">
        <f>IF(GL_Paste!$B4833="","",IFERROR(INDEX(AcctCat,MATCH(GL_Paste!$B4833&amp;"",AcctCode,0)),"UNKNOWN"))</f>
        <v/>
      </c>
      <c r="F4836">
        <f>IF(GL_Paste!$B4833="","",IFERROR(INDEX(AcctSub,MATCH(GL_Paste!$B4833&amp;"",AcctCode,0)),"UNKNOWN"))</f>
        <v/>
      </c>
    </row>
    <row r="4837">
      <c r="A4837" s="40">
        <f>IF(GL_Paste!$B4834="","",N(GL_Paste!$H4834)-N(GL_Paste!$G4834))</f>
        <v/>
      </c>
      <c r="B4837" s="43">
        <f>IF(GL_Paste!$B4834="","",DATE(YEAR(GL_Paste!$E4834),MONTH(GL_Paste!$E4834),1))</f>
        <v/>
      </c>
      <c r="C4837">
        <f>IF(GL_Paste!$B4834="","",IF(TRIM(GL_Paste!$M4834)&lt;&gt;"",TRIM(GL_Paste!$M4834),IFERROR(MID(GL_Paste!$I4834,FIND("[",GL_Paste!$I4834)+1,FIND("]",GL_Paste!$I4834)-FIND("[",GL_Paste!$I4834)-1),"")))</f>
        <v/>
      </c>
      <c r="D4837">
        <f>IF(GL_Paste!$B4834="","",IFERROR(INDEX(DeptName,MATCH($C4837,DeptTag,0)),"UNALLOCATED"))</f>
        <v/>
      </c>
      <c r="E4837">
        <f>IF(GL_Paste!$B4834="","",IFERROR(INDEX(AcctCat,MATCH(GL_Paste!$B4834&amp;"",AcctCode,0)),"UNKNOWN"))</f>
        <v/>
      </c>
      <c r="F4837">
        <f>IF(GL_Paste!$B4834="","",IFERROR(INDEX(AcctSub,MATCH(GL_Paste!$B4834&amp;"",AcctCode,0)),"UNKNOWN"))</f>
        <v/>
      </c>
    </row>
    <row r="4838">
      <c r="A4838" s="40">
        <f>IF(GL_Paste!$B4835="","",N(GL_Paste!$H4835)-N(GL_Paste!$G4835))</f>
        <v/>
      </c>
      <c r="B4838" s="43">
        <f>IF(GL_Paste!$B4835="","",DATE(YEAR(GL_Paste!$E4835),MONTH(GL_Paste!$E4835),1))</f>
        <v/>
      </c>
      <c r="C4838">
        <f>IF(GL_Paste!$B4835="","",IF(TRIM(GL_Paste!$M4835)&lt;&gt;"",TRIM(GL_Paste!$M4835),IFERROR(MID(GL_Paste!$I4835,FIND("[",GL_Paste!$I4835)+1,FIND("]",GL_Paste!$I4835)-FIND("[",GL_Paste!$I4835)-1),"")))</f>
        <v/>
      </c>
      <c r="D4838">
        <f>IF(GL_Paste!$B4835="","",IFERROR(INDEX(DeptName,MATCH($C4838,DeptTag,0)),"UNALLOCATED"))</f>
        <v/>
      </c>
      <c r="E4838">
        <f>IF(GL_Paste!$B4835="","",IFERROR(INDEX(AcctCat,MATCH(GL_Paste!$B4835&amp;"",AcctCode,0)),"UNKNOWN"))</f>
        <v/>
      </c>
      <c r="F4838">
        <f>IF(GL_Paste!$B4835="","",IFERROR(INDEX(AcctSub,MATCH(GL_Paste!$B4835&amp;"",AcctCode,0)),"UNKNOWN"))</f>
        <v/>
      </c>
    </row>
    <row r="4839">
      <c r="A4839" s="40">
        <f>IF(GL_Paste!$B4836="","",N(GL_Paste!$H4836)-N(GL_Paste!$G4836))</f>
        <v/>
      </c>
      <c r="B4839" s="43">
        <f>IF(GL_Paste!$B4836="","",DATE(YEAR(GL_Paste!$E4836),MONTH(GL_Paste!$E4836),1))</f>
        <v/>
      </c>
      <c r="C4839">
        <f>IF(GL_Paste!$B4836="","",IF(TRIM(GL_Paste!$M4836)&lt;&gt;"",TRIM(GL_Paste!$M4836),IFERROR(MID(GL_Paste!$I4836,FIND("[",GL_Paste!$I4836)+1,FIND("]",GL_Paste!$I4836)-FIND("[",GL_Paste!$I4836)-1),"")))</f>
        <v/>
      </c>
      <c r="D4839">
        <f>IF(GL_Paste!$B4836="","",IFERROR(INDEX(DeptName,MATCH($C4839,DeptTag,0)),"UNALLOCATED"))</f>
        <v/>
      </c>
      <c r="E4839">
        <f>IF(GL_Paste!$B4836="","",IFERROR(INDEX(AcctCat,MATCH(GL_Paste!$B4836&amp;"",AcctCode,0)),"UNKNOWN"))</f>
        <v/>
      </c>
      <c r="F4839">
        <f>IF(GL_Paste!$B4836="","",IFERROR(INDEX(AcctSub,MATCH(GL_Paste!$B4836&amp;"",AcctCode,0)),"UNKNOWN"))</f>
        <v/>
      </c>
    </row>
    <row r="4840">
      <c r="A4840" s="40">
        <f>IF(GL_Paste!$B4837="","",N(GL_Paste!$H4837)-N(GL_Paste!$G4837))</f>
        <v/>
      </c>
      <c r="B4840" s="43">
        <f>IF(GL_Paste!$B4837="","",DATE(YEAR(GL_Paste!$E4837),MONTH(GL_Paste!$E4837),1))</f>
        <v/>
      </c>
      <c r="C4840">
        <f>IF(GL_Paste!$B4837="","",IF(TRIM(GL_Paste!$M4837)&lt;&gt;"",TRIM(GL_Paste!$M4837),IFERROR(MID(GL_Paste!$I4837,FIND("[",GL_Paste!$I4837)+1,FIND("]",GL_Paste!$I4837)-FIND("[",GL_Paste!$I4837)-1),"")))</f>
        <v/>
      </c>
      <c r="D4840">
        <f>IF(GL_Paste!$B4837="","",IFERROR(INDEX(DeptName,MATCH($C4840,DeptTag,0)),"UNALLOCATED"))</f>
        <v/>
      </c>
      <c r="E4840">
        <f>IF(GL_Paste!$B4837="","",IFERROR(INDEX(AcctCat,MATCH(GL_Paste!$B4837&amp;"",AcctCode,0)),"UNKNOWN"))</f>
        <v/>
      </c>
      <c r="F4840">
        <f>IF(GL_Paste!$B4837="","",IFERROR(INDEX(AcctSub,MATCH(GL_Paste!$B4837&amp;"",AcctCode,0)),"UNKNOWN"))</f>
        <v/>
      </c>
    </row>
    <row r="4841">
      <c r="A4841" s="40">
        <f>IF(GL_Paste!$B4838="","",N(GL_Paste!$H4838)-N(GL_Paste!$G4838))</f>
        <v/>
      </c>
      <c r="B4841" s="43">
        <f>IF(GL_Paste!$B4838="","",DATE(YEAR(GL_Paste!$E4838),MONTH(GL_Paste!$E4838),1))</f>
        <v/>
      </c>
      <c r="C4841">
        <f>IF(GL_Paste!$B4838="","",IF(TRIM(GL_Paste!$M4838)&lt;&gt;"",TRIM(GL_Paste!$M4838),IFERROR(MID(GL_Paste!$I4838,FIND("[",GL_Paste!$I4838)+1,FIND("]",GL_Paste!$I4838)-FIND("[",GL_Paste!$I4838)-1),"")))</f>
        <v/>
      </c>
      <c r="D4841">
        <f>IF(GL_Paste!$B4838="","",IFERROR(INDEX(DeptName,MATCH($C4841,DeptTag,0)),"UNALLOCATED"))</f>
        <v/>
      </c>
      <c r="E4841">
        <f>IF(GL_Paste!$B4838="","",IFERROR(INDEX(AcctCat,MATCH(GL_Paste!$B4838&amp;"",AcctCode,0)),"UNKNOWN"))</f>
        <v/>
      </c>
      <c r="F4841">
        <f>IF(GL_Paste!$B4838="","",IFERROR(INDEX(AcctSub,MATCH(GL_Paste!$B4838&amp;"",AcctCode,0)),"UNKNOWN"))</f>
        <v/>
      </c>
    </row>
    <row r="4842">
      <c r="A4842" s="40">
        <f>IF(GL_Paste!$B4839="","",N(GL_Paste!$H4839)-N(GL_Paste!$G4839))</f>
        <v/>
      </c>
      <c r="B4842" s="43">
        <f>IF(GL_Paste!$B4839="","",DATE(YEAR(GL_Paste!$E4839),MONTH(GL_Paste!$E4839),1))</f>
        <v/>
      </c>
      <c r="C4842">
        <f>IF(GL_Paste!$B4839="","",IF(TRIM(GL_Paste!$M4839)&lt;&gt;"",TRIM(GL_Paste!$M4839),IFERROR(MID(GL_Paste!$I4839,FIND("[",GL_Paste!$I4839)+1,FIND("]",GL_Paste!$I4839)-FIND("[",GL_Paste!$I4839)-1),"")))</f>
        <v/>
      </c>
      <c r="D4842">
        <f>IF(GL_Paste!$B4839="","",IFERROR(INDEX(DeptName,MATCH($C4842,DeptTag,0)),"UNALLOCATED"))</f>
        <v/>
      </c>
      <c r="E4842">
        <f>IF(GL_Paste!$B4839="","",IFERROR(INDEX(AcctCat,MATCH(GL_Paste!$B4839&amp;"",AcctCode,0)),"UNKNOWN"))</f>
        <v/>
      </c>
      <c r="F4842">
        <f>IF(GL_Paste!$B4839="","",IFERROR(INDEX(AcctSub,MATCH(GL_Paste!$B4839&amp;"",AcctCode,0)),"UNKNOWN"))</f>
        <v/>
      </c>
    </row>
    <row r="4843">
      <c r="A4843" s="40">
        <f>IF(GL_Paste!$B4840="","",N(GL_Paste!$H4840)-N(GL_Paste!$G4840))</f>
        <v/>
      </c>
      <c r="B4843" s="43">
        <f>IF(GL_Paste!$B4840="","",DATE(YEAR(GL_Paste!$E4840),MONTH(GL_Paste!$E4840),1))</f>
        <v/>
      </c>
      <c r="C4843">
        <f>IF(GL_Paste!$B4840="","",IF(TRIM(GL_Paste!$M4840)&lt;&gt;"",TRIM(GL_Paste!$M4840),IFERROR(MID(GL_Paste!$I4840,FIND("[",GL_Paste!$I4840)+1,FIND("]",GL_Paste!$I4840)-FIND("[",GL_Paste!$I4840)-1),"")))</f>
        <v/>
      </c>
      <c r="D4843">
        <f>IF(GL_Paste!$B4840="","",IFERROR(INDEX(DeptName,MATCH($C4843,DeptTag,0)),"UNALLOCATED"))</f>
        <v/>
      </c>
      <c r="E4843">
        <f>IF(GL_Paste!$B4840="","",IFERROR(INDEX(AcctCat,MATCH(GL_Paste!$B4840&amp;"",AcctCode,0)),"UNKNOWN"))</f>
        <v/>
      </c>
      <c r="F4843">
        <f>IF(GL_Paste!$B4840="","",IFERROR(INDEX(AcctSub,MATCH(GL_Paste!$B4840&amp;"",AcctCode,0)),"UNKNOWN"))</f>
        <v/>
      </c>
    </row>
    <row r="4844">
      <c r="A4844" s="40">
        <f>IF(GL_Paste!$B4841="","",N(GL_Paste!$H4841)-N(GL_Paste!$G4841))</f>
        <v/>
      </c>
      <c r="B4844" s="43">
        <f>IF(GL_Paste!$B4841="","",DATE(YEAR(GL_Paste!$E4841),MONTH(GL_Paste!$E4841),1))</f>
        <v/>
      </c>
      <c r="C4844">
        <f>IF(GL_Paste!$B4841="","",IF(TRIM(GL_Paste!$M4841)&lt;&gt;"",TRIM(GL_Paste!$M4841),IFERROR(MID(GL_Paste!$I4841,FIND("[",GL_Paste!$I4841)+1,FIND("]",GL_Paste!$I4841)-FIND("[",GL_Paste!$I4841)-1),"")))</f>
        <v/>
      </c>
      <c r="D4844">
        <f>IF(GL_Paste!$B4841="","",IFERROR(INDEX(DeptName,MATCH($C4844,DeptTag,0)),"UNALLOCATED"))</f>
        <v/>
      </c>
      <c r="E4844">
        <f>IF(GL_Paste!$B4841="","",IFERROR(INDEX(AcctCat,MATCH(GL_Paste!$B4841&amp;"",AcctCode,0)),"UNKNOWN"))</f>
        <v/>
      </c>
      <c r="F4844">
        <f>IF(GL_Paste!$B4841="","",IFERROR(INDEX(AcctSub,MATCH(GL_Paste!$B4841&amp;"",AcctCode,0)),"UNKNOWN"))</f>
        <v/>
      </c>
    </row>
    <row r="4845">
      <c r="A4845" s="40">
        <f>IF(GL_Paste!$B4842="","",N(GL_Paste!$H4842)-N(GL_Paste!$G4842))</f>
        <v/>
      </c>
      <c r="B4845" s="43">
        <f>IF(GL_Paste!$B4842="","",DATE(YEAR(GL_Paste!$E4842),MONTH(GL_Paste!$E4842),1))</f>
        <v/>
      </c>
      <c r="C4845">
        <f>IF(GL_Paste!$B4842="","",IF(TRIM(GL_Paste!$M4842)&lt;&gt;"",TRIM(GL_Paste!$M4842),IFERROR(MID(GL_Paste!$I4842,FIND("[",GL_Paste!$I4842)+1,FIND("]",GL_Paste!$I4842)-FIND("[",GL_Paste!$I4842)-1),"")))</f>
        <v/>
      </c>
      <c r="D4845">
        <f>IF(GL_Paste!$B4842="","",IFERROR(INDEX(DeptName,MATCH($C4845,DeptTag,0)),"UNALLOCATED"))</f>
        <v/>
      </c>
      <c r="E4845">
        <f>IF(GL_Paste!$B4842="","",IFERROR(INDEX(AcctCat,MATCH(GL_Paste!$B4842&amp;"",AcctCode,0)),"UNKNOWN"))</f>
        <v/>
      </c>
      <c r="F4845">
        <f>IF(GL_Paste!$B4842="","",IFERROR(INDEX(AcctSub,MATCH(GL_Paste!$B4842&amp;"",AcctCode,0)),"UNKNOWN"))</f>
        <v/>
      </c>
    </row>
    <row r="4846">
      <c r="A4846" s="40">
        <f>IF(GL_Paste!$B4843="","",N(GL_Paste!$H4843)-N(GL_Paste!$G4843))</f>
        <v/>
      </c>
      <c r="B4846" s="43">
        <f>IF(GL_Paste!$B4843="","",DATE(YEAR(GL_Paste!$E4843),MONTH(GL_Paste!$E4843),1))</f>
        <v/>
      </c>
      <c r="C4846">
        <f>IF(GL_Paste!$B4843="","",IF(TRIM(GL_Paste!$M4843)&lt;&gt;"",TRIM(GL_Paste!$M4843),IFERROR(MID(GL_Paste!$I4843,FIND("[",GL_Paste!$I4843)+1,FIND("]",GL_Paste!$I4843)-FIND("[",GL_Paste!$I4843)-1),"")))</f>
        <v/>
      </c>
      <c r="D4846">
        <f>IF(GL_Paste!$B4843="","",IFERROR(INDEX(DeptName,MATCH($C4846,DeptTag,0)),"UNALLOCATED"))</f>
        <v/>
      </c>
      <c r="E4846">
        <f>IF(GL_Paste!$B4843="","",IFERROR(INDEX(AcctCat,MATCH(GL_Paste!$B4843&amp;"",AcctCode,0)),"UNKNOWN"))</f>
        <v/>
      </c>
      <c r="F4846">
        <f>IF(GL_Paste!$B4843="","",IFERROR(INDEX(AcctSub,MATCH(GL_Paste!$B4843&amp;"",AcctCode,0)),"UNKNOWN"))</f>
        <v/>
      </c>
    </row>
    <row r="4847">
      <c r="A4847" s="40">
        <f>IF(GL_Paste!$B4844="","",N(GL_Paste!$H4844)-N(GL_Paste!$G4844))</f>
        <v/>
      </c>
      <c r="B4847" s="43">
        <f>IF(GL_Paste!$B4844="","",DATE(YEAR(GL_Paste!$E4844),MONTH(GL_Paste!$E4844),1))</f>
        <v/>
      </c>
      <c r="C4847">
        <f>IF(GL_Paste!$B4844="","",IF(TRIM(GL_Paste!$M4844)&lt;&gt;"",TRIM(GL_Paste!$M4844),IFERROR(MID(GL_Paste!$I4844,FIND("[",GL_Paste!$I4844)+1,FIND("]",GL_Paste!$I4844)-FIND("[",GL_Paste!$I4844)-1),"")))</f>
        <v/>
      </c>
      <c r="D4847">
        <f>IF(GL_Paste!$B4844="","",IFERROR(INDEX(DeptName,MATCH($C4847,DeptTag,0)),"UNALLOCATED"))</f>
        <v/>
      </c>
      <c r="E4847">
        <f>IF(GL_Paste!$B4844="","",IFERROR(INDEX(AcctCat,MATCH(GL_Paste!$B4844&amp;"",AcctCode,0)),"UNKNOWN"))</f>
        <v/>
      </c>
      <c r="F4847">
        <f>IF(GL_Paste!$B4844="","",IFERROR(INDEX(AcctSub,MATCH(GL_Paste!$B4844&amp;"",AcctCode,0)),"UNKNOWN"))</f>
        <v/>
      </c>
    </row>
    <row r="4848">
      <c r="A4848" s="40">
        <f>IF(GL_Paste!$B4845="","",N(GL_Paste!$H4845)-N(GL_Paste!$G4845))</f>
        <v/>
      </c>
      <c r="B4848" s="43">
        <f>IF(GL_Paste!$B4845="","",DATE(YEAR(GL_Paste!$E4845),MONTH(GL_Paste!$E4845),1))</f>
        <v/>
      </c>
      <c r="C4848">
        <f>IF(GL_Paste!$B4845="","",IF(TRIM(GL_Paste!$M4845)&lt;&gt;"",TRIM(GL_Paste!$M4845),IFERROR(MID(GL_Paste!$I4845,FIND("[",GL_Paste!$I4845)+1,FIND("]",GL_Paste!$I4845)-FIND("[",GL_Paste!$I4845)-1),"")))</f>
        <v/>
      </c>
      <c r="D4848">
        <f>IF(GL_Paste!$B4845="","",IFERROR(INDEX(DeptName,MATCH($C4848,DeptTag,0)),"UNALLOCATED"))</f>
        <v/>
      </c>
      <c r="E4848">
        <f>IF(GL_Paste!$B4845="","",IFERROR(INDEX(AcctCat,MATCH(GL_Paste!$B4845&amp;"",AcctCode,0)),"UNKNOWN"))</f>
        <v/>
      </c>
      <c r="F4848">
        <f>IF(GL_Paste!$B4845="","",IFERROR(INDEX(AcctSub,MATCH(GL_Paste!$B4845&amp;"",AcctCode,0)),"UNKNOWN"))</f>
        <v/>
      </c>
    </row>
    <row r="4849">
      <c r="A4849" s="40">
        <f>IF(GL_Paste!$B4846="","",N(GL_Paste!$H4846)-N(GL_Paste!$G4846))</f>
        <v/>
      </c>
      <c r="B4849" s="43">
        <f>IF(GL_Paste!$B4846="","",DATE(YEAR(GL_Paste!$E4846),MONTH(GL_Paste!$E4846),1))</f>
        <v/>
      </c>
      <c r="C4849">
        <f>IF(GL_Paste!$B4846="","",IF(TRIM(GL_Paste!$M4846)&lt;&gt;"",TRIM(GL_Paste!$M4846),IFERROR(MID(GL_Paste!$I4846,FIND("[",GL_Paste!$I4846)+1,FIND("]",GL_Paste!$I4846)-FIND("[",GL_Paste!$I4846)-1),"")))</f>
        <v/>
      </c>
      <c r="D4849">
        <f>IF(GL_Paste!$B4846="","",IFERROR(INDEX(DeptName,MATCH($C4849,DeptTag,0)),"UNALLOCATED"))</f>
        <v/>
      </c>
      <c r="E4849">
        <f>IF(GL_Paste!$B4846="","",IFERROR(INDEX(AcctCat,MATCH(GL_Paste!$B4846&amp;"",AcctCode,0)),"UNKNOWN"))</f>
        <v/>
      </c>
      <c r="F4849">
        <f>IF(GL_Paste!$B4846="","",IFERROR(INDEX(AcctSub,MATCH(GL_Paste!$B4846&amp;"",AcctCode,0)),"UNKNOWN"))</f>
        <v/>
      </c>
    </row>
    <row r="4850">
      <c r="A4850" s="40">
        <f>IF(GL_Paste!$B4847="","",N(GL_Paste!$H4847)-N(GL_Paste!$G4847))</f>
        <v/>
      </c>
      <c r="B4850" s="43">
        <f>IF(GL_Paste!$B4847="","",DATE(YEAR(GL_Paste!$E4847),MONTH(GL_Paste!$E4847),1))</f>
        <v/>
      </c>
      <c r="C4850">
        <f>IF(GL_Paste!$B4847="","",IF(TRIM(GL_Paste!$M4847)&lt;&gt;"",TRIM(GL_Paste!$M4847),IFERROR(MID(GL_Paste!$I4847,FIND("[",GL_Paste!$I4847)+1,FIND("]",GL_Paste!$I4847)-FIND("[",GL_Paste!$I4847)-1),"")))</f>
        <v/>
      </c>
      <c r="D4850">
        <f>IF(GL_Paste!$B4847="","",IFERROR(INDEX(DeptName,MATCH($C4850,DeptTag,0)),"UNALLOCATED"))</f>
        <v/>
      </c>
      <c r="E4850">
        <f>IF(GL_Paste!$B4847="","",IFERROR(INDEX(AcctCat,MATCH(GL_Paste!$B4847&amp;"",AcctCode,0)),"UNKNOWN"))</f>
        <v/>
      </c>
      <c r="F4850">
        <f>IF(GL_Paste!$B4847="","",IFERROR(INDEX(AcctSub,MATCH(GL_Paste!$B4847&amp;"",AcctCode,0)),"UNKNOWN"))</f>
        <v/>
      </c>
    </row>
    <row r="4851">
      <c r="A4851" s="40">
        <f>IF(GL_Paste!$B4848="","",N(GL_Paste!$H4848)-N(GL_Paste!$G4848))</f>
        <v/>
      </c>
      <c r="B4851" s="43">
        <f>IF(GL_Paste!$B4848="","",DATE(YEAR(GL_Paste!$E4848),MONTH(GL_Paste!$E4848),1))</f>
        <v/>
      </c>
      <c r="C4851">
        <f>IF(GL_Paste!$B4848="","",IF(TRIM(GL_Paste!$M4848)&lt;&gt;"",TRIM(GL_Paste!$M4848),IFERROR(MID(GL_Paste!$I4848,FIND("[",GL_Paste!$I4848)+1,FIND("]",GL_Paste!$I4848)-FIND("[",GL_Paste!$I4848)-1),"")))</f>
        <v/>
      </c>
      <c r="D4851">
        <f>IF(GL_Paste!$B4848="","",IFERROR(INDEX(DeptName,MATCH($C4851,DeptTag,0)),"UNALLOCATED"))</f>
        <v/>
      </c>
      <c r="E4851">
        <f>IF(GL_Paste!$B4848="","",IFERROR(INDEX(AcctCat,MATCH(GL_Paste!$B4848&amp;"",AcctCode,0)),"UNKNOWN"))</f>
        <v/>
      </c>
      <c r="F4851">
        <f>IF(GL_Paste!$B4848="","",IFERROR(INDEX(AcctSub,MATCH(GL_Paste!$B4848&amp;"",AcctCode,0)),"UNKNOWN"))</f>
        <v/>
      </c>
    </row>
    <row r="4852">
      <c r="A4852" s="40">
        <f>IF(GL_Paste!$B4849="","",N(GL_Paste!$H4849)-N(GL_Paste!$G4849))</f>
        <v/>
      </c>
      <c r="B4852" s="43">
        <f>IF(GL_Paste!$B4849="","",DATE(YEAR(GL_Paste!$E4849),MONTH(GL_Paste!$E4849),1))</f>
        <v/>
      </c>
      <c r="C4852">
        <f>IF(GL_Paste!$B4849="","",IF(TRIM(GL_Paste!$M4849)&lt;&gt;"",TRIM(GL_Paste!$M4849),IFERROR(MID(GL_Paste!$I4849,FIND("[",GL_Paste!$I4849)+1,FIND("]",GL_Paste!$I4849)-FIND("[",GL_Paste!$I4849)-1),"")))</f>
        <v/>
      </c>
      <c r="D4852">
        <f>IF(GL_Paste!$B4849="","",IFERROR(INDEX(DeptName,MATCH($C4852,DeptTag,0)),"UNALLOCATED"))</f>
        <v/>
      </c>
      <c r="E4852">
        <f>IF(GL_Paste!$B4849="","",IFERROR(INDEX(AcctCat,MATCH(GL_Paste!$B4849&amp;"",AcctCode,0)),"UNKNOWN"))</f>
        <v/>
      </c>
      <c r="F4852">
        <f>IF(GL_Paste!$B4849="","",IFERROR(INDEX(AcctSub,MATCH(GL_Paste!$B4849&amp;"",AcctCode,0)),"UNKNOWN"))</f>
        <v/>
      </c>
    </row>
    <row r="4853">
      <c r="A4853" s="40">
        <f>IF(GL_Paste!$B4850="","",N(GL_Paste!$H4850)-N(GL_Paste!$G4850))</f>
        <v/>
      </c>
      <c r="B4853" s="43">
        <f>IF(GL_Paste!$B4850="","",DATE(YEAR(GL_Paste!$E4850),MONTH(GL_Paste!$E4850),1))</f>
        <v/>
      </c>
      <c r="C4853">
        <f>IF(GL_Paste!$B4850="","",IF(TRIM(GL_Paste!$M4850)&lt;&gt;"",TRIM(GL_Paste!$M4850),IFERROR(MID(GL_Paste!$I4850,FIND("[",GL_Paste!$I4850)+1,FIND("]",GL_Paste!$I4850)-FIND("[",GL_Paste!$I4850)-1),"")))</f>
        <v/>
      </c>
      <c r="D4853">
        <f>IF(GL_Paste!$B4850="","",IFERROR(INDEX(DeptName,MATCH($C4853,DeptTag,0)),"UNALLOCATED"))</f>
        <v/>
      </c>
      <c r="E4853">
        <f>IF(GL_Paste!$B4850="","",IFERROR(INDEX(AcctCat,MATCH(GL_Paste!$B4850&amp;"",AcctCode,0)),"UNKNOWN"))</f>
        <v/>
      </c>
      <c r="F4853">
        <f>IF(GL_Paste!$B4850="","",IFERROR(INDEX(AcctSub,MATCH(GL_Paste!$B4850&amp;"",AcctCode,0)),"UNKNOWN"))</f>
        <v/>
      </c>
    </row>
    <row r="4854">
      <c r="A4854" s="40">
        <f>IF(GL_Paste!$B4851="","",N(GL_Paste!$H4851)-N(GL_Paste!$G4851))</f>
        <v/>
      </c>
      <c r="B4854" s="43">
        <f>IF(GL_Paste!$B4851="","",DATE(YEAR(GL_Paste!$E4851),MONTH(GL_Paste!$E4851),1))</f>
        <v/>
      </c>
      <c r="C4854">
        <f>IF(GL_Paste!$B4851="","",IF(TRIM(GL_Paste!$M4851)&lt;&gt;"",TRIM(GL_Paste!$M4851),IFERROR(MID(GL_Paste!$I4851,FIND("[",GL_Paste!$I4851)+1,FIND("]",GL_Paste!$I4851)-FIND("[",GL_Paste!$I4851)-1),"")))</f>
        <v/>
      </c>
      <c r="D4854">
        <f>IF(GL_Paste!$B4851="","",IFERROR(INDEX(DeptName,MATCH($C4854,DeptTag,0)),"UNALLOCATED"))</f>
        <v/>
      </c>
      <c r="E4854">
        <f>IF(GL_Paste!$B4851="","",IFERROR(INDEX(AcctCat,MATCH(GL_Paste!$B4851&amp;"",AcctCode,0)),"UNKNOWN"))</f>
        <v/>
      </c>
      <c r="F4854">
        <f>IF(GL_Paste!$B4851="","",IFERROR(INDEX(AcctSub,MATCH(GL_Paste!$B4851&amp;"",AcctCode,0)),"UNKNOWN"))</f>
        <v/>
      </c>
    </row>
    <row r="4855">
      <c r="A4855" s="40">
        <f>IF(GL_Paste!$B4852="","",N(GL_Paste!$H4852)-N(GL_Paste!$G4852))</f>
        <v/>
      </c>
      <c r="B4855" s="43">
        <f>IF(GL_Paste!$B4852="","",DATE(YEAR(GL_Paste!$E4852),MONTH(GL_Paste!$E4852),1))</f>
        <v/>
      </c>
      <c r="C4855">
        <f>IF(GL_Paste!$B4852="","",IF(TRIM(GL_Paste!$M4852)&lt;&gt;"",TRIM(GL_Paste!$M4852),IFERROR(MID(GL_Paste!$I4852,FIND("[",GL_Paste!$I4852)+1,FIND("]",GL_Paste!$I4852)-FIND("[",GL_Paste!$I4852)-1),"")))</f>
        <v/>
      </c>
      <c r="D4855">
        <f>IF(GL_Paste!$B4852="","",IFERROR(INDEX(DeptName,MATCH($C4855,DeptTag,0)),"UNALLOCATED"))</f>
        <v/>
      </c>
      <c r="E4855">
        <f>IF(GL_Paste!$B4852="","",IFERROR(INDEX(AcctCat,MATCH(GL_Paste!$B4852&amp;"",AcctCode,0)),"UNKNOWN"))</f>
        <v/>
      </c>
      <c r="F4855">
        <f>IF(GL_Paste!$B4852="","",IFERROR(INDEX(AcctSub,MATCH(GL_Paste!$B4852&amp;"",AcctCode,0)),"UNKNOWN"))</f>
        <v/>
      </c>
    </row>
    <row r="4856">
      <c r="A4856" s="40">
        <f>IF(GL_Paste!$B4853="","",N(GL_Paste!$H4853)-N(GL_Paste!$G4853))</f>
        <v/>
      </c>
      <c r="B4856" s="43">
        <f>IF(GL_Paste!$B4853="","",DATE(YEAR(GL_Paste!$E4853),MONTH(GL_Paste!$E4853),1))</f>
        <v/>
      </c>
      <c r="C4856">
        <f>IF(GL_Paste!$B4853="","",IF(TRIM(GL_Paste!$M4853)&lt;&gt;"",TRIM(GL_Paste!$M4853),IFERROR(MID(GL_Paste!$I4853,FIND("[",GL_Paste!$I4853)+1,FIND("]",GL_Paste!$I4853)-FIND("[",GL_Paste!$I4853)-1),"")))</f>
        <v/>
      </c>
      <c r="D4856">
        <f>IF(GL_Paste!$B4853="","",IFERROR(INDEX(DeptName,MATCH($C4856,DeptTag,0)),"UNALLOCATED"))</f>
        <v/>
      </c>
      <c r="E4856">
        <f>IF(GL_Paste!$B4853="","",IFERROR(INDEX(AcctCat,MATCH(GL_Paste!$B4853&amp;"",AcctCode,0)),"UNKNOWN"))</f>
        <v/>
      </c>
      <c r="F4856">
        <f>IF(GL_Paste!$B4853="","",IFERROR(INDEX(AcctSub,MATCH(GL_Paste!$B4853&amp;"",AcctCode,0)),"UNKNOWN"))</f>
        <v/>
      </c>
    </row>
    <row r="4857">
      <c r="A4857" s="40">
        <f>IF(GL_Paste!$B4854="","",N(GL_Paste!$H4854)-N(GL_Paste!$G4854))</f>
        <v/>
      </c>
      <c r="B4857" s="43">
        <f>IF(GL_Paste!$B4854="","",DATE(YEAR(GL_Paste!$E4854),MONTH(GL_Paste!$E4854),1))</f>
        <v/>
      </c>
      <c r="C4857">
        <f>IF(GL_Paste!$B4854="","",IF(TRIM(GL_Paste!$M4854)&lt;&gt;"",TRIM(GL_Paste!$M4854),IFERROR(MID(GL_Paste!$I4854,FIND("[",GL_Paste!$I4854)+1,FIND("]",GL_Paste!$I4854)-FIND("[",GL_Paste!$I4854)-1),"")))</f>
        <v/>
      </c>
      <c r="D4857">
        <f>IF(GL_Paste!$B4854="","",IFERROR(INDEX(DeptName,MATCH($C4857,DeptTag,0)),"UNALLOCATED"))</f>
        <v/>
      </c>
      <c r="E4857">
        <f>IF(GL_Paste!$B4854="","",IFERROR(INDEX(AcctCat,MATCH(GL_Paste!$B4854&amp;"",AcctCode,0)),"UNKNOWN"))</f>
        <v/>
      </c>
      <c r="F4857">
        <f>IF(GL_Paste!$B4854="","",IFERROR(INDEX(AcctSub,MATCH(GL_Paste!$B4854&amp;"",AcctCode,0)),"UNKNOWN"))</f>
        <v/>
      </c>
    </row>
    <row r="4858">
      <c r="A4858" s="40">
        <f>IF(GL_Paste!$B4855="","",N(GL_Paste!$H4855)-N(GL_Paste!$G4855))</f>
        <v/>
      </c>
      <c r="B4858" s="43">
        <f>IF(GL_Paste!$B4855="","",DATE(YEAR(GL_Paste!$E4855),MONTH(GL_Paste!$E4855),1))</f>
        <v/>
      </c>
      <c r="C4858">
        <f>IF(GL_Paste!$B4855="","",IF(TRIM(GL_Paste!$M4855)&lt;&gt;"",TRIM(GL_Paste!$M4855),IFERROR(MID(GL_Paste!$I4855,FIND("[",GL_Paste!$I4855)+1,FIND("]",GL_Paste!$I4855)-FIND("[",GL_Paste!$I4855)-1),"")))</f>
        <v/>
      </c>
      <c r="D4858">
        <f>IF(GL_Paste!$B4855="","",IFERROR(INDEX(DeptName,MATCH($C4858,DeptTag,0)),"UNALLOCATED"))</f>
        <v/>
      </c>
      <c r="E4858">
        <f>IF(GL_Paste!$B4855="","",IFERROR(INDEX(AcctCat,MATCH(GL_Paste!$B4855&amp;"",AcctCode,0)),"UNKNOWN"))</f>
        <v/>
      </c>
      <c r="F4858">
        <f>IF(GL_Paste!$B4855="","",IFERROR(INDEX(AcctSub,MATCH(GL_Paste!$B4855&amp;"",AcctCode,0)),"UNKNOWN"))</f>
        <v/>
      </c>
    </row>
    <row r="4859">
      <c r="A4859" s="40">
        <f>IF(GL_Paste!$B4856="","",N(GL_Paste!$H4856)-N(GL_Paste!$G4856))</f>
        <v/>
      </c>
      <c r="B4859" s="43">
        <f>IF(GL_Paste!$B4856="","",DATE(YEAR(GL_Paste!$E4856),MONTH(GL_Paste!$E4856),1))</f>
        <v/>
      </c>
      <c r="C4859">
        <f>IF(GL_Paste!$B4856="","",IF(TRIM(GL_Paste!$M4856)&lt;&gt;"",TRIM(GL_Paste!$M4856),IFERROR(MID(GL_Paste!$I4856,FIND("[",GL_Paste!$I4856)+1,FIND("]",GL_Paste!$I4856)-FIND("[",GL_Paste!$I4856)-1),"")))</f>
        <v/>
      </c>
      <c r="D4859">
        <f>IF(GL_Paste!$B4856="","",IFERROR(INDEX(DeptName,MATCH($C4859,DeptTag,0)),"UNALLOCATED"))</f>
        <v/>
      </c>
      <c r="E4859">
        <f>IF(GL_Paste!$B4856="","",IFERROR(INDEX(AcctCat,MATCH(GL_Paste!$B4856&amp;"",AcctCode,0)),"UNKNOWN"))</f>
        <v/>
      </c>
      <c r="F4859">
        <f>IF(GL_Paste!$B4856="","",IFERROR(INDEX(AcctSub,MATCH(GL_Paste!$B4856&amp;"",AcctCode,0)),"UNKNOWN"))</f>
        <v/>
      </c>
    </row>
    <row r="4860">
      <c r="A4860" s="40">
        <f>IF(GL_Paste!$B4857="","",N(GL_Paste!$H4857)-N(GL_Paste!$G4857))</f>
        <v/>
      </c>
      <c r="B4860" s="43">
        <f>IF(GL_Paste!$B4857="","",DATE(YEAR(GL_Paste!$E4857),MONTH(GL_Paste!$E4857),1))</f>
        <v/>
      </c>
      <c r="C4860">
        <f>IF(GL_Paste!$B4857="","",IF(TRIM(GL_Paste!$M4857)&lt;&gt;"",TRIM(GL_Paste!$M4857),IFERROR(MID(GL_Paste!$I4857,FIND("[",GL_Paste!$I4857)+1,FIND("]",GL_Paste!$I4857)-FIND("[",GL_Paste!$I4857)-1),"")))</f>
        <v/>
      </c>
      <c r="D4860">
        <f>IF(GL_Paste!$B4857="","",IFERROR(INDEX(DeptName,MATCH($C4860,DeptTag,0)),"UNALLOCATED"))</f>
        <v/>
      </c>
      <c r="E4860">
        <f>IF(GL_Paste!$B4857="","",IFERROR(INDEX(AcctCat,MATCH(GL_Paste!$B4857&amp;"",AcctCode,0)),"UNKNOWN"))</f>
        <v/>
      </c>
      <c r="F4860">
        <f>IF(GL_Paste!$B4857="","",IFERROR(INDEX(AcctSub,MATCH(GL_Paste!$B4857&amp;"",AcctCode,0)),"UNKNOWN"))</f>
        <v/>
      </c>
    </row>
    <row r="4861">
      <c r="A4861" s="40">
        <f>IF(GL_Paste!$B4858="","",N(GL_Paste!$H4858)-N(GL_Paste!$G4858))</f>
        <v/>
      </c>
      <c r="B4861" s="43">
        <f>IF(GL_Paste!$B4858="","",DATE(YEAR(GL_Paste!$E4858),MONTH(GL_Paste!$E4858),1))</f>
        <v/>
      </c>
      <c r="C4861">
        <f>IF(GL_Paste!$B4858="","",IF(TRIM(GL_Paste!$M4858)&lt;&gt;"",TRIM(GL_Paste!$M4858),IFERROR(MID(GL_Paste!$I4858,FIND("[",GL_Paste!$I4858)+1,FIND("]",GL_Paste!$I4858)-FIND("[",GL_Paste!$I4858)-1),"")))</f>
        <v/>
      </c>
      <c r="D4861">
        <f>IF(GL_Paste!$B4858="","",IFERROR(INDEX(DeptName,MATCH($C4861,DeptTag,0)),"UNALLOCATED"))</f>
        <v/>
      </c>
      <c r="E4861">
        <f>IF(GL_Paste!$B4858="","",IFERROR(INDEX(AcctCat,MATCH(GL_Paste!$B4858&amp;"",AcctCode,0)),"UNKNOWN"))</f>
        <v/>
      </c>
      <c r="F4861">
        <f>IF(GL_Paste!$B4858="","",IFERROR(INDEX(AcctSub,MATCH(GL_Paste!$B4858&amp;"",AcctCode,0)),"UNKNOWN"))</f>
        <v/>
      </c>
    </row>
    <row r="4862">
      <c r="A4862" s="40">
        <f>IF(GL_Paste!$B4859="","",N(GL_Paste!$H4859)-N(GL_Paste!$G4859))</f>
        <v/>
      </c>
      <c r="B4862" s="43">
        <f>IF(GL_Paste!$B4859="","",DATE(YEAR(GL_Paste!$E4859),MONTH(GL_Paste!$E4859),1))</f>
        <v/>
      </c>
      <c r="C4862">
        <f>IF(GL_Paste!$B4859="","",IF(TRIM(GL_Paste!$M4859)&lt;&gt;"",TRIM(GL_Paste!$M4859),IFERROR(MID(GL_Paste!$I4859,FIND("[",GL_Paste!$I4859)+1,FIND("]",GL_Paste!$I4859)-FIND("[",GL_Paste!$I4859)-1),"")))</f>
        <v/>
      </c>
      <c r="D4862">
        <f>IF(GL_Paste!$B4859="","",IFERROR(INDEX(DeptName,MATCH($C4862,DeptTag,0)),"UNALLOCATED"))</f>
        <v/>
      </c>
      <c r="E4862">
        <f>IF(GL_Paste!$B4859="","",IFERROR(INDEX(AcctCat,MATCH(GL_Paste!$B4859&amp;"",AcctCode,0)),"UNKNOWN"))</f>
        <v/>
      </c>
      <c r="F4862">
        <f>IF(GL_Paste!$B4859="","",IFERROR(INDEX(AcctSub,MATCH(GL_Paste!$B4859&amp;"",AcctCode,0)),"UNKNOWN"))</f>
        <v/>
      </c>
    </row>
    <row r="4863">
      <c r="A4863" s="40">
        <f>IF(GL_Paste!$B4860="","",N(GL_Paste!$H4860)-N(GL_Paste!$G4860))</f>
        <v/>
      </c>
      <c r="B4863" s="43">
        <f>IF(GL_Paste!$B4860="","",DATE(YEAR(GL_Paste!$E4860),MONTH(GL_Paste!$E4860),1))</f>
        <v/>
      </c>
      <c r="C4863">
        <f>IF(GL_Paste!$B4860="","",IF(TRIM(GL_Paste!$M4860)&lt;&gt;"",TRIM(GL_Paste!$M4860),IFERROR(MID(GL_Paste!$I4860,FIND("[",GL_Paste!$I4860)+1,FIND("]",GL_Paste!$I4860)-FIND("[",GL_Paste!$I4860)-1),"")))</f>
        <v/>
      </c>
      <c r="D4863">
        <f>IF(GL_Paste!$B4860="","",IFERROR(INDEX(DeptName,MATCH($C4863,DeptTag,0)),"UNALLOCATED"))</f>
        <v/>
      </c>
      <c r="E4863">
        <f>IF(GL_Paste!$B4860="","",IFERROR(INDEX(AcctCat,MATCH(GL_Paste!$B4860&amp;"",AcctCode,0)),"UNKNOWN"))</f>
        <v/>
      </c>
      <c r="F4863">
        <f>IF(GL_Paste!$B4860="","",IFERROR(INDEX(AcctSub,MATCH(GL_Paste!$B4860&amp;"",AcctCode,0)),"UNKNOWN"))</f>
        <v/>
      </c>
    </row>
    <row r="4864">
      <c r="A4864" s="40">
        <f>IF(GL_Paste!$B4861="","",N(GL_Paste!$H4861)-N(GL_Paste!$G4861))</f>
        <v/>
      </c>
      <c r="B4864" s="43">
        <f>IF(GL_Paste!$B4861="","",DATE(YEAR(GL_Paste!$E4861),MONTH(GL_Paste!$E4861),1))</f>
        <v/>
      </c>
      <c r="C4864">
        <f>IF(GL_Paste!$B4861="","",IF(TRIM(GL_Paste!$M4861)&lt;&gt;"",TRIM(GL_Paste!$M4861),IFERROR(MID(GL_Paste!$I4861,FIND("[",GL_Paste!$I4861)+1,FIND("]",GL_Paste!$I4861)-FIND("[",GL_Paste!$I4861)-1),"")))</f>
        <v/>
      </c>
      <c r="D4864">
        <f>IF(GL_Paste!$B4861="","",IFERROR(INDEX(DeptName,MATCH($C4864,DeptTag,0)),"UNALLOCATED"))</f>
        <v/>
      </c>
      <c r="E4864">
        <f>IF(GL_Paste!$B4861="","",IFERROR(INDEX(AcctCat,MATCH(GL_Paste!$B4861&amp;"",AcctCode,0)),"UNKNOWN"))</f>
        <v/>
      </c>
      <c r="F4864">
        <f>IF(GL_Paste!$B4861="","",IFERROR(INDEX(AcctSub,MATCH(GL_Paste!$B4861&amp;"",AcctCode,0)),"UNKNOWN"))</f>
        <v/>
      </c>
    </row>
    <row r="4865">
      <c r="A4865" s="40">
        <f>IF(GL_Paste!$B4862="","",N(GL_Paste!$H4862)-N(GL_Paste!$G4862))</f>
        <v/>
      </c>
      <c r="B4865" s="43">
        <f>IF(GL_Paste!$B4862="","",DATE(YEAR(GL_Paste!$E4862),MONTH(GL_Paste!$E4862),1))</f>
        <v/>
      </c>
      <c r="C4865">
        <f>IF(GL_Paste!$B4862="","",IF(TRIM(GL_Paste!$M4862)&lt;&gt;"",TRIM(GL_Paste!$M4862),IFERROR(MID(GL_Paste!$I4862,FIND("[",GL_Paste!$I4862)+1,FIND("]",GL_Paste!$I4862)-FIND("[",GL_Paste!$I4862)-1),"")))</f>
        <v/>
      </c>
      <c r="D4865">
        <f>IF(GL_Paste!$B4862="","",IFERROR(INDEX(DeptName,MATCH($C4865,DeptTag,0)),"UNALLOCATED"))</f>
        <v/>
      </c>
      <c r="E4865">
        <f>IF(GL_Paste!$B4862="","",IFERROR(INDEX(AcctCat,MATCH(GL_Paste!$B4862&amp;"",AcctCode,0)),"UNKNOWN"))</f>
        <v/>
      </c>
      <c r="F4865">
        <f>IF(GL_Paste!$B4862="","",IFERROR(INDEX(AcctSub,MATCH(GL_Paste!$B4862&amp;"",AcctCode,0)),"UNKNOWN"))</f>
        <v/>
      </c>
    </row>
    <row r="4866">
      <c r="A4866" s="40">
        <f>IF(GL_Paste!$B4863="","",N(GL_Paste!$H4863)-N(GL_Paste!$G4863))</f>
        <v/>
      </c>
      <c r="B4866" s="43">
        <f>IF(GL_Paste!$B4863="","",DATE(YEAR(GL_Paste!$E4863),MONTH(GL_Paste!$E4863),1))</f>
        <v/>
      </c>
      <c r="C4866">
        <f>IF(GL_Paste!$B4863="","",IF(TRIM(GL_Paste!$M4863)&lt;&gt;"",TRIM(GL_Paste!$M4863),IFERROR(MID(GL_Paste!$I4863,FIND("[",GL_Paste!$I4863)+1,FIND("]",GL_Paste!$I4863)-FIND("[",GL_Paste!$I4863)-1),"")))</f>
        <v/>
      </c>
      <c r="D4866">
        <f>IF(GL_Paste!$B4863="","",IFERROR(INDEX(DeptName,MATCH($C4866,DeptTag,0)),"UNALLOCATED"))</f>
        <v/>
      </c>
      <c r="E4866">
        <f>IF(GL_Paste!$B4863="","",IFERROR(INDEX(AcctCat,MATCH(GL_Paste!$B4863&amp;"",AcctCode,0)),"UNKNOWN"))</f>
        <v/>
      </c>
      <c r="F4866">
        <f>IF(GL_Paste!$B4863="","",IFERROR(INDEX(AcctSub,MATCH(GL_Paste!$B4863&amp;"",AcctCode,0)),"UNKNOWN"))</f>
        <v/>
      </c>
    </row>
    <row r="4867">
      <c r="A4867" s="40">
        <f>IF(GL_Paste!$B4864="","",N(GL_Paste!$H4864)-N(GL_Paste!$G4864))</f>
        <v/>
      </c>
      <c r="B4867" s="43">
        <f>IF(GL_Paste!$B4864="","",DATE(YEAR(GL_Paste!$E4864),MONTH(GL_Paste!$E4864),1))</f>
        <v/>
      </c>
      <c r="C4867">
        <f>IF(GL_Paste!$B4864="","",IF(TRIM(GL_Paste!$M4864)&lt;&gt;"",TRIM(GL_Paste!$M4864),IFERROR(MID(GL_Paste!$I4864,FIND("[",GL_Paste!$I4864)+1,FIND("]",GL_Paste!$I4864)-FIND("[",GL_Paste!$I4864)-1),"")))</f>
        <v/>
      </c>
      <c r="D4867">
        <f>IF(GL_Paste!$B4864="","",IFERROR(INDEX(DeptName,MATCH($C4867,DeptTag,0)),"UNALLOCATED"))</f>
        <v/>
      </c>
      <c r="E4867">
        <f>IF(GL_Paste!$B4864="","",IFERROR(INDEX(AcctCat,MATCH(GL_Paste!$B4864&amp;"",AcctCode,0)),"UNKNOWN"))</f>
        <v/>
      </c>
      <c r="F4867">
        <f>IF(GL_Paste!$B4864="","",IFERROR(INDEX(AcctSub,MATCH(GL_Paste!$B4864&amp;"",AcctCode,0)),"UNKNOWN"))</f>
        <v/>
      </c>
    </row>
    <row r="4868">
      <c r="A4868" s="40">
        <f>IF(GL_Paste!$B4865="","",N(GL_Paste!$H4865)-N(GL_Paste!$G4865))</f>
        <v/>
      </c>
      <c r="B4868" s="43">
        <f>IF(GL_Paste!$B4865="","",DATE(YEAR(GL_Paste!$E4865),MONTH(GL_Paste!$E4865),1))</f>
        <v/>
      </c>
      <c r="C4868">
        <f>IF(GL_Paste!$B4865="","",IF(TRIM(GL_Paste!$M4865)&lt;&gt;"",TRIM(GL_Paste!$M4865),IFERROR(MID(GL_Paste!$I4865,FIND("[",GL_Paste!$I4865)+1,FIND("]",GL_Paste!$I4865)-FIND("[",GL_Paste!$I4865)-1),"")))</f>
        <v/>
      </c>
      <c r="D4868">
        <f>IF(GL_Paste!$B4865="","",IFERROR(INDEX(DeptName,MATCH($C4868,DeptTag,0)),"UNALLOCATED"))</f>
        <v/>
      </c>
      <c r="E4868">
        <f>IF(GL_Paste!$B4865="","",IFERROR(INDEX(AcctCat,MATCH(GL_Paste!$B4865&amp;"",AcctCode,0)),"UNKNOWN"))</f>
        <v/>
      </c>
      <c r="F4868">
        <f>IF(GL_Paste!$B4865="","",IFERROR(INDEX(AcctSub,MATCH(GL_Paste!$B4865&amp;"",AcctCode,0)),"UNKNOWN"))</f>
        <v/>
      </c>
    </row>
    <row r="4869">
      <c r="A4869" s="40">
        <f>IF(GL_Paste!$B4866="","",N(GL_Paste!$H4866)-N(GL_Paste!$G4866))</f>
        <v/>
      </c>
      <c r="B4869" s="43">
        <f>IF(GL_Paste!$B4866="","",DATE(YEAR(GL_Paste!$E4866),MONTH(GL_Paste!$E4866),1))</f>
        <v/>
      </c>
      <c r="C4869">
        <f>IF(GL_Paste!$B4866="","",IF(TRIM(GL_Paste!$M4866)&lt;&gt;"",TRIM(GL_Paste!$M4866),IFERROR(MID(GL_Paste!$I4866,FIND("[",GL_Paste!$I4866)+1,FIND("]",GL_Paste!$I4866)-FIND("[",GL_Paste!$I4866)-1),"")))</f>
        <v/>
      </c>
      <c r="D4869">
        <f>IF(GL_Paste!$B4866="","",IFERROR(INDEX(DeptName,MATCH($C4869,DeptTag,0)),"UNALLOCATED"))</f>
        <v/>
      </c>
      <c r="E4869">
        <f>IF(GL_Paste!$B4866="","",IFERROR(INDEX(AcctCat,MATCH(GL_Paste!$B4866&amp;"",AcctCode,0)),"UNKNOWN"))</f>
        <v/>
      </c>
      <c r="F4869">
        <f>IF(GL_Paste!$B4866="","",IFERROR(INDEX(AcctSub,MATCH(GL_Paste!$B4866&amp;"",AcctCode,0)),"UNKNOWN"))</f>
        <v/>
      </c>
    </row>
    <row r="4870">
      <c r="A4870" s="40">
        <f>IF(GL_Paste!$B4867="","",N(GL_Paste!$H4867)-N(GL_Paste!$G4867))</f>
        <v/>
      </c>
      <c r="B4870" s="43">
        <f>IF(GL_Paste!$B4867="","",DATE(YEAR(GL_Paste!$E4867),MONTH(GL_Paste!$E4867),1))</f>
        <v/>
      </c>
      <c r="C4870">
        <f>IF(GL_Paste!$B4867="","",IF(TRIM(GL_Paste!$M4867)&lt;&gt;"",TRIM(GL_Paste!$M4867),IFERROR(MID(GL_Paste!$I4867,FIND("[",GL_Paste!$I4867)+1,FIND("]",GL_Paste!$I4867)-FIND("[",GL_Paste!$I4867)-1),"")))</f>
        <v/>
      </c>
      <c r="D4870">
        <f>IF(GL_Paste!$B4867="","",IFERROR(INDEX(DeptName,MATCH($C4870,DeptTag,0)),"UNALLOCATED"))</f>
        <v/>
      </c>
      <c r="E4870">
        <f>IF(GL_Paste!$B4867="","",IFERROR(INDEX(AcctCat,MATCH(GL_Paste!$B4867&amp;"",AcctCode,0)),"UNKNOWN"))</f>
        <v/>
      </c>
      <c r="F4870">
        <f>IF(GL_Paste!$B4867="","",IFERROR(INDEX(AcctSub,MATCH(GL_Paste!$B4867&amp;"",AcctCode,0)),"UNKNOWN"))</f>
        <v/>
      </c>
    </row>
    <row r="4871">
      <c r="A4871" s="40">
        <f>IF(GL_Paste!$B4868="","",N(GL_Paste!$H4868)-N(GL_Paste!$G4868))</f>
        <v/>
      </c>
      <c r="B4871" s="43">
        <f>IF(GL_Paste!$B4868="","",DATE(YEAR(GL_Paste!$E4868),MONTH(GL_Paste!$E4868),1))</f>
        <v/>
      </c>
      <c r="C4871">
        <f>IF(GL_Paste!$B4868="","",IF(TRIM(GL_Paste!$M4868)&lt;&gt;"",TRIM(GL_Paste!$M4868),IFERROR(MID(GL_Paste!$I4868,FIND("[",GL_Paste!$I4868)+1,FIND("]",GL_Paste!$I4868)-FIND("[",GL_Paste!$I4868)-1),"")))</f>
        <v/>
      </c>
      <c r="D4871">
        <f>IF(GL_Paste!$B4868="","",IFERROR(INDEX(DeptName,MATCH($C4871,DeptTag,0)),"UNALLOCATED"))</f>
        <v/>
      </c>
      <c r="E4871">
        <f>IF(GL_Paste!$B4868="","",IFERROR(INDEX(AcctCat,MATCH(GL_Paste!$B4868&amp;"",AcctCode,0)),"UNKNOWN"))</f>
        <v/>
      </c>
      <c r="F4871">
        <f>IF(GL_Paste!$B4868="","",IFERROR(INDEX(AcctSub,MATCH(GL_Paste!$B4868&amp;"",AcctCode,0)),"UNKNOWN"))</f>
        <v/>
      </c>
    </row>
    <row r="4872">
      <c r="A4872" s="40">
        <f>IF(GL_Paste!$B4869="","",N(GL_Paste!$H4869)-N(GL_Paste!$G4869))</f>
        <v/>
      </c>
      <c r="B4872" s="43">
        <f>IF(GL_Paste!$B4869="","",DATE(YEAR(GL_Paste!$E4869),MONTH(GL_Paste!$E4869),1))</f>
        <v/>
      </c>
      <c r="C4872">
        <f>IF(GL_Paste!$B4869="","",IF(TRIM(GL_Paste!$M4869)&lt;&gt;"",TRIM(GL_Paste!$M4869),IFERROR(MID(GL_Paste!$I4869,FIND("[",GL_Paste!$I4869)+1,FIND("]",GL_Paste!$I4869)-FIND("[",GL_Paste!$I4869)-1),"")))</f>
        <v/>
      </c>
      <c r="D4872">
        <f>IF(GL_Paste!$B4869="","",IFERROR(INDEX(DeptName,MATCH($C4872,DeptTag,0)),"UNALLOCATED"))</f>
        <v/>
      </c>
      <c r="E4872">
        <f>IF(GL_Paste!$B4869="","",IFERROR(INDEX(AcctCat,MATCH(GL_Paste!$B4869&amp;"",AcctCode,0)),"UNKNOWN"))</f>
        <v/>
      </c>
      <c r="F4872">
        <f>IF(GL_Paste!$B4869="","",IFERROR(INDEX(AcctSub,MATCH(GL_Paste!$B4869&amp;"",AcctCode,0)),"UNKNOWN"))</f>
        <v/>
      </c>
    </row>
    <row r="4873">
      <c r="A4873" s="40">
        <f>IF(GL_Paste!$B4870="","",N(GL_Paste!$H4870)-N(GL_Paste!$G4870))</f>
        <v/>
      </c>
      <c r="B4873" s="43">
        <f>IF(GL_Paste!$B4870="","",DATE(YEAR(GL_Paste!$E4870),MONTH(GL_Paste!$E4870),1))</f>
        <v/>
      </c>
      <c r="C4873">
        <f>IF(GL_Paste!$B4870="","",IF(TRIM(GL_Paste!$M4870)&lt;&gt;"",TRIM(GL_Paste!$M4870),IFERROR(MID(GL_Paste!$I4870,FIND("[",GL_Paste!$I4870)+1,FIND("]",GL_Paste!$I4870)-FIND("[",GL_Paste!$I4870)-1),"")))</f>
        <v/>
      </c>
      <c r="D4873">
        <f>IF(GL_Paste!$B4870="","",IFERROR(INDEX(DeptName,MATCH($C4873,DeptTag,0)),"UNALLOCATED"))</f>
        <v/>
      </c>
      <c r="E4873">
        <f>IF(GL_Paste!$B4870="","",IFERROR(INDEX(AcctCat,MATCH(GL_Paste!$B4870&amp;"",AcctCode,0)),"UNKNOWN"))</f>
        <v/>
      </c>
      <c r="F4873">
        <f>IF(GL_Paste!$B4870="","",IFERROR(INDEX(AcctSub,MATCH(GL_Paste!$B4870&amp;"",AcctCode,0)),"UNKNOWN"))</f>
        <v/>
      </c>
    </row>
    <row r="4874">
      <c r="A4874" s="40">
        <f>IF(GL_Paste!$B4871="","",N(GL_Paste!$H4871)-N(GL_Paste!$G4871))</f>
        <v/>
      </c>
      <c r="B4874" s="43">
        <f>IF(GL_Paste!$B4871="","",DATE(YEAR(GL_Paste!$E4871),MONTH(GL_Paste!$E4871),1))</f>
        <v/>
      </c>
      <c r="C4874">
        <f>IF(GL_Paste!$B4871="","",IF(TRIM(GL_Paste!$M4871)&lt;&gt;"",TRIM(GL_Paste!$M4871),IFERROR(MID(GL_Paste!$I4871,FIND("[",GL_Paste!$I4871)+1,FIND("]",GL_Paste!$I4871)-FIND("[",GL_Paste!$I4871)-1),"")))</f>
        <v/>
      </c>
      <c r="D4874">
        <f>IF(GL_Paste!$B4871="","",IFERROR(INDEX(DeptName,MATCH($C4874,DeptTag,0)),"UNALLOCATED"))</f>
        <v/>
      </c>
      <c r="E4874">
        <f>IF(GL_Paste!$B4871="","",IFERROR(INDEX(AcctCat,MATCH(GL_Paste!$B4871&amp;"",AcctCode,0)),"UNKNOWN"))</f>
        <v/>
      </c>
      <c r="F4874">
        <f>IF(GL_Paste!$B4871="","",IFERROR(INDEX(AcctSub,MATCH(GL_Paste!$B4871&amp;"",AcctCode,0)),"UNKNOWN"))</f>
        <v/>
      </c>
    </row>
    <row r="4875">
      <c r="A4875" s="40">
        <f>IF(GL_Paste!$B4872="","",N(GL_Paste!$H4872)-N(GL_Paste!$G4872))</f>
        <v/>
      </c>
      <c r="B4875" s="43">
        <f>IF(GL_Paste!$B4872="","",DATE(YEAR(GL_Paste!$E4872),MONTH(GL_Paste!$E4872),1))</f>
        <v/>
      </c>
      <c r="C4875">
        <f>IF(GL_Paste!$B4872="","",IF(TRIM(GL_Paste!$M4872)&lt;&gt;"",TRIM(GL_Paste!$M4872),IFERROR(MID(GL_Paste!$I4872,FIND("[",GL_Paste!$I4872)+1,FIND("]",GL_Paste!$I4872)-FIND("[",GL_Paste!$I4872)-1),"")))</f>
        <v/>
      </c>
      <c r="D4875">
        <f>IF(GL_Paste!$B4872="","",IFERROR(INDEX(DeptName,MATCH($C4875,DeptTag,0)),"UNALLOCATED"))</f>
        <v/>
      </c>
      <c r="E4875">
        <f>IF(GL_Paste!$B4872="","",IFERROR(INDEX(AcctCat,MATCH(GL_Paste!$B4872&amp;"",AcctCode,0)),"UNKNOWN"))</f>
        <v/>
      </c>
      <c r="F4875">
        <f>IF(GL_Paste!$B4872="","",IFERROR(INDEX(AcctSub,MATCH(GL_Paste!$B4872&amp;"",AcctCode,0)),"UNKNOWN"))</f>
        <v/>
      </c>
    </row>
    <row r="4876">
      <c r="A4876" s="40">
        <f>IF(GL_Paste!$B4873="","",N(GL_Paste!$H4873)-N(GL_Paste!$G4873))</f>
        <v/>
      </c>
      <c r="B4876" s="43">
        <f>IF(GL_Paste!$B4873="","",DATE(YEAR(GL_Paste!$E4873),MONTH(GL_Paste!$E4873),1))</f>
        <v/>
      </c>
      <c r="C4876">
        <f>IF(GL_Paste!$B4873="","",IF(TRIM(GL_Paste!$M4873)&lt;&gt;"",TRIM(GL_Paste!$M4873),IFERROR(MID(GL_Paste!$I4873,FIND("[",GL_Paste!$I4873)+1,FIND("]",GL_Paste!$I4873)-FIND("[",GL_Paste!$I4873)-1),"")))</f>
        <v/>
      </c>
      <c r="D4876">
        <f>IF(GL_Paste!$B4873="","",IFERROR(INDEX(DeptName,MATCH($C4876,DeptTag,0)),"UNALLOCATED"))</f>
        <v/>
      </c>
      <c r="E4876">
        <f>IF(GL_Paste!$B4873="","",IFERROR(INDEX(AcctCat,MATCH(GL_Paste!$B4873&amp;"",AcctCode,0)),"UNKNOWN"))</f>
        <v/>
      </c>
      <c r="F4876">
        <f>IF(GL_Paste!$B4873="","",IFERROR(INDEX(AcctSub,MATCH(GL_Paste!$B4873&amp;"",AcctCode,0)),"UNKNOWN"))</f>
        <v/>
      </c>
    </row>
    <row r="4877">
      <c r="A4877" s="40">
        <f>IF(GL_Paste!$B4874="","",N(GL_Paste!$H4874)-N(GL_Paste!$G4874))</f>
        <v/>
      </c>
      <c r="B4877" s="43">
        <f>IF(GL_Paste!$B4874="","",DATE(YEAR(GL_Paste!$E4874),MONTH(GL_Paste!$E4874),1))</f>
        <v/>
      </c>
      <c r="C4877">
        <f>IF(GL_Paste!$B4874="","",IF(TRIM(GL_Paste!$M4874)&lt;&gt;"",TRIM(GL_Paste!$M4874),IFERROR(MID(GL_Paste!$I4874,FIND("[",GL_Paste!$I4874)+1,FIND("]",GL_Paste!$I4874)-FIND("[",GL_Paste!$I4874)-1),"")))</f>
        <v/>
      </c>
      <c r="D4877">
        <f>IF(GL_Paste!$B4874="","",IFERROR(INDEX(DeptName,MATCH($C4877,DeptTag,0)),"UNALLOCATED"))</f>
        <v/>
      </c>
      <c r="E4877">
        <f>IF(GL_Paste!$B4874="","",IFERROR(INDEX(AcctCat,MATCH(GL_Paste!$B4874&amp;"",AcctCode,0)),"UNKNOWN"))</f>
        <v/>
      </c>
      <c r="F4877">
        <f>IF(GL_Paste!$B4874="","",IFERROR(INDEX(AcctSub,MATCH(GL_Paste!$B4874&amp;"",AcctCode,0)),"UNKNOWN"))</f>
        <v/>
      </c>
    </row>
    <row r="4878">
      <c r="A4878" s="40">
        <f>IF(GL_Paste!$B4875="","",N(GL_Paste!$H4875)-N(GL_Paste!$G4875))</f>
        <v/>
      </c>
      <c r="B4878" s="43">
        <f>IF(GL_Paste!$B4875="","",DATE(YEAR(GL_Paste!$E4875),MONTH(GL_Paste!$E4875),1))</f>
        <v/>
      </c>
      <c r="C4878">
        <f>IF(GL_Paste!$B4875="","",IF(TRIM(GL_Paste!$M4875)&lt;&gt;"",TRIM(GL_Paste!$M4875),IFERROR(MID(GL_Paste!$I4875,FIND("[",GL_Paste!$I4875)+1,FIND("]",GL_Paste!$I4875)-FIND("[",GL_Paste!$I4875)-1),"")))</f>
        <v/>
      </c>
      <c r="D4878">
        <f>IF(GL_Paste!$B4875="","",IFERROR(INDEX(DeptName,MATCH($C4878,DeptTag,0)),"UNALLOCATED"))</f>
        <v/>
      </c>
      <c r="E4878">
        <f>IF(GL_Paste!$B4875="","",IFERROR(INDEX(AcctCat,MATCH(GL_Paste!$B4875&amp;"",AcctCode,0)),"UNKNOWN"))</f>
        <v/>
      </c>
      <c r="F4878">
        <f>IF(GL_Paste!$B4875="","",IFERROR(INDEX(AcctSub,MATCH(GL_Paste!$B4875&amp;"",AcctCode,0)),"UNKNOWN"))</f>
        <v/>
      </c>
    </row>
    <row r="4879">
      <c r="A4879" s="40">
        <f>IF(GL_Paste!$B4876="","",N(GL_Paste!$H4876)-N(GL_Paste!$G4876))</f>
        <v/>
      </c>
      <c r="B4879" s="43">
        <f>IF(GL_Paste!$B4876="","",DATE(YEAR(GL_Paste!$E4876),MONTH(GL_Paste!$E4876),1))</f>
        <v/>
      </c>
      <c r="C4879">
        <f>IF(GL_Paste!$B4876="","",IF(TRIM(GL_Paste!$M4876)&lt;&gt;"",TRIM(GL_Paste!$M4876),IFERROR(MID(GL_Paste!$I4876,FIND("[",GL_Paste!$I4876)+1,FIND("]",GL_Paste!$I4876)-FIND("[",GL_Paste!$I4876)-1),"")))</f>
        <v/>
      </c>
      <c r="D4879">
        <f>IF(GL_Paste!$B4876="","",IFERROR(INDEX(DeptName,MATCH($C4879,DeptTag,0)),"UNALLOCATED"))</f>
        <v/>
      </c>
      <c r="E4879">
        <f>IF(GL_Paste!$B4876="","",IFERROR(INDEX(AcctCat,MATCH(GL_Paste!$B4876&amp;"",AcctCode,0)),"UNKNOWN"))</f>
        <v/>
      </c>
      <c r="F4879">
        <f>IF(GL_Paste!$B4876="","",IFERROR(INDEX(AcctSub,MATCH(GL_Paste!$B4876&amp;"",AcctCode,0)),"UNKNOWN"))</f>
        <v/>
      </c>
    </row>
    <row r="4880">
      <c r="A4880" s="40">
        <f>IF(GL_Paste!$B4877="","",N(GL_Paste!$H4877)-N(GL_Paste!$G4877))</f>
        <v/>
      </c>
      <c r="B4880" s="43">
        <f>IF(GL_Paste!$B4877="","",DATE(YEAR(GL_Paste!$E4877),MONTH(GL_Paste!$E4877),1))</f>
        <v/>
      </c>
      <c r="C4880">
        <f>IF(GL_Paste!$B4877="","",IF(TRIM(GL_Paste!$M4877)&lt;&gt;"",TRIM(GL_Paste!$M4877),IFERROR(MID(GL_Paste!$I4877,FIND("[",GL_Paste!$I4877)+1,FIND("]",GL_Paste!$I4877)-FIND("[",GL_Paste!$I4877)-1),"")))</f>
        <v/>
      </c>
      <c r="D4880">
        <f>IF(GL_Paste!$B4877="","",IFERROR(INDEX(DeptName,MATCH($C4880,DeptTag,0)),"UNALLOCATED"))</f>
        <v/>
      </c>
      <c r="E4880">
        <f>IF(GL_Paste!$B4877="","",IFERROR(INDEX(AcctCat,MATCH(GL_Paste!$B4877&amp;"",AcctCode,0)),"UNKNOWN"))</f>
        <v/>
      </c>
      <c r="F4880">
        <f>IF(GL_Paste!$B4877="","",IFERROR(INDEX(AcctSub,MATCH(GL_Paste!$B4877&amp;"",AcctCode,0)),"UNKNOWN"))</f>
        <v/>
      </c>
    </row>
    <row r="4881">
      <c r="A4881" s="40">
        <f>IF(GL_Paste!$B4878="","",N(GL_Paste!$H4878)-N(GL_Paste!$G4878))</f>
        <v/>
      </c>
      <c r="B4881" s="43">
        <f>IF(GL_Paste!$B4878="","",DATE(YEAR(GL_Paste!$E4878),MONTH(GL_Paste!$E4878),1))</f>
        <v/>
      </c>
      <c r="C4881">
        <f>IF(GL_Paste!$B4878="","",IF(TRIM(GL_Paste!$M4878)&lt;&gt;"",TRIM(GL_Paste!$M4878),IFERROR(MID(GL_Paste!$I4878,FIND("[",GL_Paste!$I4878)+1,FIND("]",GL_Paste!$I4878)-FIND("[",GL_Paste!$I4878)-1),"")))</f>
        <v/>
      </c>
      <c r="D4881">
        <f>IF(GL_Paste!$B4878="","",IFERROR(INDEX(DeptName,MATCH($C4881,DeptTag,0)),"UNALLOCATED"))</f>
        <v/>
      </c>
      <c r="E4881">
        <f>IF(GL_Paste!$B4878="","",IFERROR(INDEX(AcctCat,MATCH(GL_Paste!$B4878&amp;"",AcctCode,0)),"UNKNOWN"))</f>
        <v/>
      </c>
      <c r="F4881">
        <f>IF(GL_Paste!$B4878="","",IFERROR(INDEX(AcctSub,MATCH(GL_Paste!$B4878&amp;"",AcctCode,0)),"UNKNOWN"))</f>
        <v/>
      </c>
    </row>
    <row r="4882">
      <c r="A4882" s="40">
        <f>IF(GL_Paste!$B4879="","",N(GL_Paste!$H4879)-N(GL_Paste!$G4879))</f>
        <v/>
      </c>
      <c r="B4882" s="43">
        <f>IF(GL_Paste!$B4879="","",DATE(YEAR(GL_Paste!$E4879),MONTH(GL_Paste!$E4879),1))</f>
        <v/>
      </c>
      <c r="C4882">
        <f>IF(GL_Paste!$B4879="","",IF(TRIM(GL_Paste!$M4879)&lt;&gt;"",TRIM(GL_Paste!$M4879),IFERROR(MID(GL_Paste!$I4879,FIND("[",GL_Paste!$I4879)+1,FIND("]",GL_Paste!$I4879)-FIND("[",GL_Paste!$I4879)-1),"")))</f>
        <v/>
      </c>
      <c r="D4882">
        <f>IF(GL_Paste!$B4879="","",IFERROR(INDEX(DeptName,MATCH($C4882,DeptTag,0)),"UNALLOCATED"))</f>
        <v/>
      </c>
      <c r="E4882">
        <f>IF(GL_Paste!$B4879="","",IFERROR(INDEX(AcctCat,MATCH(GL_Paste!$B4879&amp;"",AcctCode,0)),"UNKNOWN"))</f>
        <v/>
      </c>
      <c r="F4882">
        <f>IF(GL_Paste!$B4879="","",IFERROR(INDEX(AcctSub,MATCH(GL_Paste!$B4879&amp;"",AcctCode,0)),"UNKNOWN"))</f>
        <v/>
      </c>
    </row>
    <row r="4883">
      <c r="A4883" s="40">
        <f>IF(GL_Paste!$B4880="","",N(GL_Paste!$H4880)-N(GL_Paste!$G4880))</f>
        <v/>
      </c>
      <c r="B4883" s="43">
        <f>IF(GL_Paste!$B4880="","",DATE(YEAR(GL_Paste!$E4880),MONTH(GL_Paste!$E4880),1))</f>
        <v/>
      </c>
      <c r="C4883">
        <f>IF(GL_Paste!$B4880="","",IF(TRIM(GL_Paste!$M4880)&lt;&gt;"",TRIM(GL_Paste!$M4880),IFERROR(MID(GL_Paste!$I4880,FIND("[",GL_Paste!$I4880)+1,FIND("]",GL_Paste!$I4880)-FIND("[",GL_Paste!$I4880)-1),"")))</f>
        <v/>
      </c>
      <c r="D4883">
        <f>IF(GL_Paste!$B4880="","",IFERROR(INDEX(DeptName,MATCH($C4883,DeptTag,0)),"UNALLOCATED"))</f>
        <v/>
      </c>
      <c r="E4883">
        <f>IF(GL_Paste!$B4880="","",IFERROR(INDEX(AcctCat,MATCH(GL_Paste!$B4880&amp;"",AcctCode,0)),"UNKNOWN"))</f>
        <v/>
      </c>
      <c r="F4883">
        <f>IF(GL_Paste!$B4880="","",IFERROR(INDEX(AcctSub,MATCH(GL_Paste!$B4880&amp;"",AcctCode,0)),"UNKNOWN"))</f>
        <v/>
      </c>
    </row>
    <row r="4884">
      <c r="A4884" s="40">
        <f>IF(GL_Paste!$B4881="","",N(GL_Paste!$H4881)-N(GL_Paste!$G4881))</f>
        <v/>
      </c>
      <c r="B4884" s="43">
        <f>IF(GL_Paste!$B4881="","",DATE(YEAR(GL_Paste!$E4881),MONTH(GL_Paste!$E4881),1))</f>
        <v/>
      </c>
      <c r="C4884">
        <f>IF(GL_Paste!$B4881="","",IF(TRIM(GL_Paste!$M4881)&lt;&gt;"",TRIM(GL_Paste!$M4881),IFERROR(MID(GL_Paste!$I4881,FIND("[",GL_Paste!$I4881)+1,FIND("]",GL_Paste!$I4881)-FIND("[",GL_Paste!$I4881)-1),"")))</f>
        <v/>
      </c>
      <c r="D4884">
        <f>IF(GL_Paste!$B4881="","",IFERROR(INDEX(DeptName,MATCH($C4884,DeptTag,0)),"UNALLOCATED"))</f>
        <v/>
      </c>
      <c r="E4884">
        <f>IF(GL_Paste!$B4881="","",IFERROR(INDEX(AcctCat,MATCH(GL_Paste!$B4881&amp;"",AcctCode,0)),"UNKNOWN"))</f>
        <v/>
      </c>
      <c r="F4884">
        <f>IF(GL_Paste!$B4881="","",IFERROR(INDEX(AcctSub,MATCH(GL_Paste!$B4881&amp;"",AcctCode,0)),"UNKNOWN"))</f>
        <v/>
      </c>
    </row>
    <row r="4885">
      <c r="A4885" s="40">
        <f>IF(GL_Paste!$B4882="","",N(GL_Paste!$H4882)-N(GL_Paste!$G4882))</f>
        <v/>
      </c>
      <c r="B4885" s="43">
        <f>IF(GL_Paste!$B4882="","",DATE(YEAR(GL_Paste!$E4882),MONTH(GL_Paste!$E4882),1))</f>
        <v/>
      </c>
      <c r="C4885">
        <f>IF(GL_Paste!$B4882="","",IF(TRIM(GL_Paste!$M4882)&lt;&gt;"",TRIM(GL_Paste!$M4882),IFERROR(MID(GL_Paste!$I4882,FIND("[",GL_Paste!$I4882)+1,FIND("]",GL_Paste!$I4882)-FIND("[",GL_Paste!$I4882)-1),"")))</f>
        <v/>
      </c>
      <c r="D4885">
        <f>IF(GL_Paste!$B4882="","",IFERROR(INDEX(DeptName,MATCH($C4885,DeptTag,0)),"UNALLOCATED"))</f>
        <v/>
      </c>
      <c r="E4885">
        <f>IF(GL_Paste!$B4882="","",IFERROR(INDEX(AcctCat,MATCH(GL_Paste!$B4882&amp;"",AcctCode,0)),"UNKNOWN"))</f>
        <v/>
      </c>
      <c r="F4885">
        <f>IF(GL_Paste!$B4882="","",IFERROR(INDEX(AcctSub,MATCH(GL_Paste!$B4882&amp;"",AcctCode,0)),"UNKNOWN"))</f>
        <v/>
      </c>
    </row>
    <row r="4886">
      <c r="A4886" s="40">
        <f>IF(GL_Paste!$B4883="","",N(GL_Paste!$H4883)-N(GL_Paste!$G4883))</f>
        <v/>
      </c>
      <c r="B4886" s="43">
        <f>IF(GL_Paste!$B4883="","",DATE(YEAR(GL_Paste!$E4883),MONTH(GL_Paste!$E4883),1))</f>
        <v/>
      </c>
      <c r="C4886">
        <f>IF(GL_Paste!$B4883="","",IF(TRIM(GL_Paste!$M4883)&lt;&gt;"",TRIM(GL_Paste!$M4883),IFERROR(MID(GL_Paste!$I4883,FIND("[",GL_Paste!$I4883)+1,FIND("]",GL_Paste!$I4883)-FIND("[",GL_Paste!$I4883)-1),"")))</f>
        <v/>
      </c>
      <c r="D4886">
        <f>IF(GL_Paste!$B4883="","",IFERROR(INDEX(DeptName,MATCH($C4886,DeptTag,0)),"UNALLOCATED"))</f>
        <v/>
      </c>
      <c r="E4886">
        <f>IF(GL_Paste!$B4883="","",IFERROR(INDEX(AcctCat,MATCH(GL_Paste!$B4883&amp;"",AcctCode,0)),"UNKNOWN"))</f>
        <v/>
      </c>
      <c r="F4886">
        <f>IF(GL_Paste!$B4883="","",IFERROR(INDEX(AcctSub,MATCH(GL_Paste!$B4883&amp;"",AcctCode,0)),"UNKNOWN"))</f>
        <v/>
      </c>
    </row>
    <row r="4887">
      <c r="A4887" s="40">
        <f>IF(GL_Paste!$B4884="","",N(GL_Paste!$H4884)-N(GL_Paste!$G4884))</f>
        <v/>
      </c>
      <c r="B4887" s="43">
        <f>IF(GL_Paste!$B4884="","",DATE(YEAR(GL_Paste!$E4884),MONTH(GL_Paste!$E4884),1))</f>
        <v/>
      </c>
      <c r="C4887">
        <f>IF(GL_Paste!$B4884="","",IF(TRIM(GL_Paste!$M4884)&lt;&gt;"",TRIM(GL_Paste!$M4884),IFERROR(MID(GL_Paste!$I4884,FIND("[",GL_Paste!$I4884)+1,FIND("]",GL_Paste!$I4884)-FIND("[",GL_Paste!$I4884)-1),"")))</f>
        <v/>
      </c>
      <c r="D4887">
        <f>IF(GL_Paste!$B4884="","",IFERROR(INDEX(DeptName,MATCH($C4887,DeptTag,0)),"UNALLOCATED"))</f>
        <v/>
      </c>
      <c r="E4887">
        <f>IF(GL_Paste!$B4884="","",IFERROR(INDEX(AcctCat,MATCH(GL_Paste!$B4884&amp;"",AcctCode,0)),"UNKNOWN"))</f>
        <v/>
      </c>
      <c r="F4887">
        <f>IF(GL_Paste!$B4884="","",IFERROR(INDEX(AcctSub,MATCH(GL_Paste!$B4884&amp;"",AcctCode,0)),"UNKNOWN"))</f>
        <v/>
      </c>
    </row>
    <row r="4888">
      <c r="A4888" s="40">
        <f>IF(GL_Paste!$B4885="","",N(GL_Paste!$H4885)-N(GL_Paste!$G4885))</f>
        <v/>
      </c>
      <c r="B4888" s="43">
        <f>IF(GL_Paste!$B4885="","",DATE(YEAR(GL_Paste!$E4885),MONTH(GL_Paste!$E4885),1))</f>
        <v/>
      </c>
      <c r="C4888">
        <f>IF(GL_Paste!$B4885="","",IF(TRIM(GL_Paste!$M4885)&lt;&gt;"",TRIM(GL_Paste!$M4885),IFERROR(MID(GL_Paste!$I4885,FIND("[",GL_Paste!$I4885)+1,FIND("]",GL_Paste!$I4885)-FIND("[",GL_Paste!$I4885)-1),"")))</f>
        <v/>
      </c>
      <c r="D4888">
        <f>IF(GL_Paste!$B4885="","",IFERROR(INDEX(DeptName,MATCH($C4888,DeptTag,0)),"UNALLOCATED"))</f>
        <v/>
      </c>
      <c r="E4888">
        <f>IF(GL_Paste!$B4885="","",IFERROR(INDEX(AcctCat,MATCH(GL_Paste!$B4885&amp;"",AcctCode,0)),"UNKNOWN"))</f>
        <v/>
      </c>
      <c r="F4888">
        <f>IF(GL_Paste!$B4885="","",IFERROR(INDEX(AcctSub,MATCH(GL_Paste!$B4885&amp;"",AcctCode,0)),"UNKNOWN"))</f>
        <v/>
      </c>
    </row>
    <row r="4889">
      <c r="A4889" s="40">
        <f>IF(GL_Paste!$B4886="","",N(GL_Paste!$H4886)-N(GL_Paste!$G4886))</f>
        <v/>
      </c>
      <c r="B4889" s="43">
        <f>IF(GL_Paste!$B4886="","",DATE(YEAR(GL_Paste!$E4886),MONTH(GL_Paste!$E4886),1))</f>
        <v/>
      </c>
      <c r="C4889">
        <f>IF(GL_Paste!$B4886="","",IF(TRIM(GL_Paste!$M4886)&lt;&gt;"",TRIM(GL_Paste!$M4886),IFERROR(MID(GL_Paste!$I4886,FIND("[",GL_Paste!$I4886)+1,FIND("]",GL_Paste!$I4886)-FIND("[",GL_Paste!$I4886)-1),"")))</f>
        <v/>
      </c>
      <c r="D4889">
        <f>IF(GL_Paste!$B4886="","",IFERROR(INDEX(DeptName,MATCH($C4889,DeptTag,0)),"UNALLOCATED"))</f>
        <v/>
      </c>
      <c r="E4889">
        <f>IF(GL_Paste!$B4886="","",IFERROR(INDEX(AcctCat,MATCH(GL_Paste!$B4886&amp;"",AcctCode,0)),"UNKNOWN"))</f>
        <v/>
      </c>
      <c r="F4889">
        <f>IF(GL_Paste!$B4886="","",IFERROR(INDEX(AcctSub,MATCH(GL_Paste!$B4886&amp;"",AcctCode,0)),"UNKNOWN"))</f>
        <v/>
      </c>
    </row>
    <row r="4890">
      <c r="A4890" s="40">
        <f>IF(GL_Paste!$B4887="","",N(GL_Paste!$H4887)-N(GL_Paste!$G4887))</f>
        <v/>
      </c>
      <c r="B4890" s="43">
        <f>IF(GL_Paste!$B4887="","",DATE(YEAR(GL_Paste!$E4887),MONTH(GL_Paste!$E4887),1))</f>
        <v/>
      </c>
      <c r="C4890">
        <f>IF(GL_Paste!$B4887="","",IF(TRIM(GL_Paste!$M4887)&lt;&gt;"",TRIM(GL_Paste!$M4887),IFERROR(MID(GL_Paste!$I4887,FIND("[",GL_Paste!$I4887)+1,FIND("]",GL_Paste!$I4887)-FIND("[",GL_Paste!$I4887)-1),"")))</f>
        <v/>
      </c>
      <c r="D4890">
        <f>IF(GL_Paste!$B4887="","",IFERROR(INDEX(DeptName,MATCH($C4890,DeptTag,0)),"UNALLOCATED"))</f>
        <v/>
      </c>
      <c r="E4890">
        <f>IF(GL_Paste!$B4887="","",IFERROR(INDEX(AcctCat,MATCH(GL_Paste!$B4887&amp;"",AcctCode,0)),"UNKNOWN"))</f>
        <v/>
      </c>
      <c r="F4890">
        <f>IF(GL_Paste!$B4887="","",IFERROR(INDEX(AcctSub,MATCH(GL_Paste!$B4887&amp;"",AcctCode,0)),"UNKNOWN"))</f>
        <v/>
      </c>
    </row>
    <row r="4891">
      <c r="A4891" s="40">
        <f>IF(GL_Paste!$B4888="","",N(GL_Paste!$H4888)-N(GL_Paste!$G4888))</f>
        <v/>
      </c>
      <c r="B4891" s="43">
        <f>IF(GL_Paste!$B4888="","",DATE(YEAR(GL_Paste!$E4888),MONTH(GL_Paste!$E4888),1))</f>
        <v/>
      </c>
      <c r="C4891">
        <f>IF(GL_Paste!$B4888="","",IF(TRIM(GL_Paste!$M4888)&lt;&gt;"",TRIM(GL_Paste!$M4888),IFERROR(MID(GL_Paste!$I4888,FIND("[",GL_Paste!$I4888)+1,FIND("]",GL_Paste!$I4888)-FIND("[",GL_Paste!$I4888)-1),"")))</f>
        <v/>
      </c>
      <c r="D4891">
        <f>IF(GL_Paste!$B4888="","",IFERROR(INDEX(DeptName,MATCH($C4891,DeptTag,0)),"UNALLOCATED"))</f>
        <v/>
      </c>
      <c r="E4891">
        <f>IF(GL_Paste!$B4888="","",IFERROR(INDEX(AcctCat,MATCH(GL_Paste!$B4888&amp;"",AcctCode,0)),"UNKNOWN"))</f>
        <v/>
      </c>
      <c r="F4891">
        <f>IF(GL_Paste!$B4888="","",IFERROR(INDEX(AcctSub,MATCH(GL_Paste!$B4888&amp;"",AcctCode,0)),"UNKNOWN"))</f>
        <v/>
      </c>
    </row>
    <row r="4892">
      <c r="A4892" s="40">
        <f>IF(GL_Paste!$B4889="","",N(GL_Paste!$H4889)-N(GL_Paste!$G4889))</f>
        <v/>
      </c>
      <c r="B4892" s="43">
        <f>IF(GL_Paste!$B4889="","",DATE(YEAR(GL_Paste!$E4889),MONTH(GL_Paste!$E4889),1))</f>
        <v/>
      </c>
      <c r="C4892">
        <f>IF(GL_Paste!$B4889="","",IF(TRIM(GL_Paste!$M4889)&lt;&gt;"",TRIM(GL_Paste!$M4889),IFERROR(MID(GL_Paste!$I4889,FIND("[",GL_Paste!$I4889)+1,FIND("]",GL_Paste!$I4889)-FIND("[",GL_Paste!$I4889)-1),"")))</f>
        <v/>
      </c>
      <c r="D4892">
        <f>IF(GL_Paste!$B4889="","",IFERROR(INDEX(DeptName,MATCH($C4892,DeptTag,0)),"UNALLOCATED"))</f>
        <v/>
      </c>
      <c r="E4892">
        <f>IF(GL_Paste!$B4889="","",IFERROR(INDEX(AcctCat,MATCH(GL_Paste!$B4889&amp;"",AcctCode,0)),"UNKNOWN"))</f>
        <v/>
      </c>
      <c r="F4892">
        <f>IF(GL_Paste!$B4889="","",IFERROR(INDEX(AcctSub,MATCH(GL_Paste!$B4889&amp;"",AcctCode,0)),"UNKNOWN"))</f>
        <v/>
      </c>
    </row>
    <row r="4893">
      <c r="A4893" s="40">
        <f>IF(GL_Paste!$B4890="","",N(GL_Paste!$H4890)-N(GL_Paste!$G4890))</f>
        <v/>
      </c>
      <c r="B4893" s="43">
        <f>IF(GL_Paste!$B4890="","",DATE(YEAR(GL_Paste!$E4890),MONTH(GL_Paste!$E4890),1))</f>
        <v/>
      </c>
      <c r="C4893">
        <f>IF(GL_Paste!$B4890="","",IF(TRIM(GL_Paste!$M4890)&lt;&gt;"",TRIM(GL_Paste!$M4890),IFERROR(MID(GL_Paste!$I4890,FIND("[",GL_Paste!$I4890)+1,FIND("]",GL_Paste!$I4890)-FIND("[",GL_Paste!$I4890)-1),"")))</f>
        <v/>
      </c>
      <c r="D4893">
        <f>IF(GL_Paste!$B4890="","",IFERROR(INDEX(DeptName,MATCH($C4893,DeptTag,0)),"UNALLOCATED"))</f>
        <v/>
      </c>
      <c r="E4893">
        <f>IF(GL_Paste!$B4890="","",IFERROR(INDEX(AcctCat,MATCH(GL_Paste!$B4890&amp;"",AcctCode,0)),"UNKNOWN"))</f>
        <v/>
      </c>
      <c r="F4893">
        <f>IF(GL_Paste!$B4890="","",IFERROR(INDEX(AcctSub,MATCH(GL_Paste!$B4890&amp;"",AcctCode,0)),"UNKNOWN"))</f>
        <v/>
      </c>
    </row>
    <row r="4894">
      <c r="A4894" s="40">
        <f>IF(GL_Paste!$B4891="","",N(GL_Paste!$H4891)-N(GL_Paste!$G4891))</f>
        <v/>
      </c>
      <c r="B4894" s="43">
        <f>IF(GL_Paste!$B4891="","",DATE(YEAR(GL_Paste!$E4891),MONTH(GL_Paste!$E4891),1))</f>
        <v/>
      </c>
      <c r="C4894">
        <f>IF(GL_Paste!$B4891="","",IF(TRIM(GL_Paste!$M4891)&lt;&gt;"",TRIM(GL_Paste!$M4891),IFERROR(MID(GL_Paste!$I4891,FIND("[",GL_Paste!$I4891)+1,FIND("]",GL_Paste!$I4891)-FIND("[",GL_Paste!$I4891)-1),"")))</f>
        <v/>
      </c>
      <c r="D4894">
        <f>IF(GL_Paste!$B4891="","",IFERROR(INDEX(DeptName,MATCH($C4894,DeptTag,0)),"UNALLOCATED"))</f>
        <v/>
      </c>
      <c r="E4894">
        <f>IF(GL_Paste!$B4891="","",IFERROR(INDEX(AcctCat,MATCH(GL_Paste!$B4891&amp;"",AcctCode,0)),"UNKNOWN"))</f>
        <v/>
      </c>
      <c r="F4894">
        <f>IF(GL_Paste!$B4891="","",IFERROR(INDEX(AcctSub,MATCH(GL_Paste!$B4891&amp;"",AcctCode,0)),"UNKNOWN"))</f>
        <v/>
      </c>
    </row>
    <row r="4895">
      <c r="A4895" s="40">
        <f>IF(GL_Paste!$B4892="","",N(GL_Paste!$H4892)-N(GL_Paste!$G4892))</f>
        <v/>
      </c>
      <c r="B4895" s="43">
        <f>IF(GL_Paste!$B4892="","",DATE(YEAR(GL_Paste!$E4892),MONTH(GL_Paste!$E4892),1))</f>
        <v/>
      </c>
      <c r="C4895">
        <f>IF(GL_Paste!$B4892="","",IF(TRIM(GL_Paste!$M4892)&lt;&gt;"",TRIM(GL_Paste!$M4892),IFERROR(MID(GL_Paste!$I4892,FIND("[",GL_Paste!$I4892)+1,FIND("]",GL_Paste!$I4892)-FIND("[",GL_Paste!$I4892)-1),"")))</f>
        <v/>
      </c>
      <c r="D4895">
        <f>IF(GL_Paste!$B4892="","",IFERROR(INDEX(DeptName,MATCH($C4895,DeptTag,0)),"UNALLOCATED"))</f>
        <v/>
      </c>
      <c r="E4895">
        <f>IF(GL_Paste!$B4892="","",IFERROR(INDEX(AcctCat,MATCH(GL_Paste!$B4892&amp;"",AcctCode,0)),"UNKNOWN"))</f>
        <v/>
      </c>
      <c r="F4895">
        <f>IF(GL_Paste!$B4892="","",IFERROR(INDEX(AcctSub,MATCH(GL_Paste!$B4892&amp;"",AcctCode,0)),"UNKNOWN"))</f>
        <v/>
      </c>
    </row>
    <row r="4896">
      <c r="A4896" s="40">
        <f>IF(GL_Paste!$B4893="","",N(GL_Paste!$H4893)-N(GL_Paste!$G4893))</f>
        <v/>
      </c>
      <c r="B4896" s="43">
        <f>IF(GL_Paste!$B4893="","",DATE(YEAR(GL_Paste!$E4893),MONTH(GL_Paste!$E4893),1))</f>
        <v/>
      </c>
      <c r="C4896">
        <f>IF(GL_Paste!$B4893="","",IF(TRIM(GL_Paste!$M4893)&lt;&gt;"",TRIM(GL_Paste!$M4893),IFERROR(MID(GL_Paste!$I4893,FIND("[",GL_Paste!$I4893)+1,FIND("]",GL_Paste!$I4893)-FIND("[",GL_Paste!$I4893)-1),"")))</f>
        <v/>
      </c>
      <c r="D4896">
        <f>IF(GL_Paste!$B4893="","",IFERROR(INDEX(DeptName,MATCH($C4896,DeptTag,0)),"UNALLOCATED"))</f>
        <v/>
      </c>
      <c r="E4896">
        <f>IF(GL_Paste!$B4893="","",IFERROR(INDEX(AcctCat,MATCH(GL_Paste!$B4893&amp;"",AcctCode,0)),"UNKNOWN"))</f>
        <v/>
      </c>
      <c r="F4896">
        <f>IF(GL_Paste!$B4893="","",IFERROR(INDEX(AcctSub,MATCH(GL_Paste!$B4893&amp;"",AcctCode,0)),"UNKNOWN"))</f>
        <v/>
      </c>
    </row>
    <row r="4897">
      <c r="A4897" s="40">
        <f>IF(GL_Paste!$B4894="","",N(GL_Paste!$H4894)-N(GL_Paste!$G4894))</f>
        <v/>
      </c>
      <c r="B4897" s="43">
        <f>IF(GL_Paste!$B4894="","",DATE(YEAR(GL_Paste!$E4894),MONTH(GL_Paste!$E4894),1))</f>
        <v/>
      </c>
      <c r="C4897">
        <f>IF(GL_Paste!$B4894="","",IF(TRIM(GL_Paste!$M4894)&lt;&gt;"",TRIM(GL_Paste!$M4894),IFERROR(MID(GL_Paste!$I4894,FIND("[",GL_Paste!$I4894)+1,FIND("]",GL_Paste!$I4894)-FIND("[",GL_Paste!$I4894)-1),"")))</f>
        <v/>
      </c>
      <c r="D4897">
        <f>IF(GL_Paste!$B4894="","",IFERROR(INDEX(DeptName,MATCH($C4897,DeptTag,0)),"UNALLOCATED"))</f>
        <v/>
      </c>
      <c r="E4897">
        <f>IF(GL_Paste!$B4894="","",IFERROR(INDEX(AcctCat,MATCH(GL_Paste!$B4894&amp;"",AcctCode,0)),"UNKNOWN"))</f>
        <v/>
      </c>
      <c r="F4897">
        <f>IF(GL_Paste!$B4894="","",IFERROR(INDEX(AcctSub,MATCH(GL_Paste!$B4894&amp;"",AcctCode,0)),"UNKNOWN"))</f>
        <v/>
      </c>
    </row>
    <row r="4898">
      <c r="A4898" s="40">
        <f>IF(GL_Paste!$B4895="","",N(GL_Paste!$H4895)-N(GL_Paste!$G4895))</f>
        <v/>
      </c>
      <c r="B4898" s="43">
        <f>IF(GL_Paste!$B4895="","",DATE(YEAR(GL_Paste!$E4895),MONTH(GL_Paste!$E4895),1))</f>
        <v/>
      </c>
      <c r="C4898">
        <f>IF(GL_Paste!$B4895="","",IF(TRIM(GL_Paste!$M4895)&lt;&gt;"",TRIM(GL_Paste!$M4895),IFERROR(MID(GL_Paste!$I4895,FIND("[",GL_Paste!$I4895)+1,FIND("]",GL_Paste!$I4895)-FIND("[",GL_Paste!$I4895)-1),"")))</f>
        <v/>
      </c>
      <c r="D4898">
        <f>IF(GL_Paste!$B4895="","",IFERROR(INDEX(DeptName,MATCH($C4898,DeptTag,0)),"UNALLOCATED"))</f>
        <v/>
      </c>
      <c r="E4898">
        <f>IF(GL_Paste!$B4895="","",IFERROR(INDEX(AcctCat,MATCH(GL_Paste!$B4895&amp;"",AcctCode,0)),"UNKNOWN"))</f>
        <v/>
      </c>
      <c r="F4898">
        <f>IF(GL_Paste!$B4895="","",IFERROR(INDEX(AcctSub,MATCH(GL_Paste!$B4895&amp;"",AcctCode,0)),"UNKNOWN"))</f>
        <v/>
      </c>
    </row>
    <row r="4899">
      <c r="A4899" s="40">
        <f>IF(GL_Paste!$B4896="","",N(GL_Paste!$H4896)-N(GL_Paste!$G4896))</f>
        <v/>
      </c>
      <c r="B4899" s="43">
        <f>IF(GL_Paste!$B4896="","",DATE(YEAR(GL_Paste!$E4896),MONTH(GL_Paste!$E4896),1))</f>
        <v/>
      </c>
      <c r="C4899">
        <f>IF(GL_Paste!$B4896="","",IF(TRIM(GL_Paste!$M4896)&lt;&gt;"",TRIM(GL_Paste!$M4896),IFERROR(MID(GL_Paste!$I4896,FIND("[",GL_Paste!$I4896)+1,FIND("]",GL_Paste!$I4896)-FIND("[",GL_Paste!$I4896)-1),"")))</f>
        <v/>
      </c>
      <c r="D4899">
        <f>IF(GL_Paste!$B4896="","",IFERROR(INDEX(DeptName,MATCH($C4899,DeptTag,0)),"UNALLOCATED"))</f>
        <v/>
      </c>
      <c r="E4899">
        <f>IF(GL_Paste!$B4896="","",IFERROR(INDEX(AcctCat,MATCH(GL_Paste!$B4896&amp;"",AcctCode,0)),"UNKNOWN"))</f>
        <v/>
      </c>
      <c r="F4899">
        <f>IF(GL_Paste!$B4896="","",IFERROR(INDEX(AcctSub,MATCH(GL_Paste!$B4896&amp;"",AcctCode,0)),"UNKNOWN"))</f>
        <v/>
      </c>
    </row>
    <row r="4900">
      <c r="A4900" s="40">
        <f>IF(GL_Paste!$B4897="","",N(GL_Paste!$H4897)-N(GL_Paste!$G4897))</f>
        <v/>
      </c>
      <c r="B4900" s="43">
        <f>IF(GL_Paste!$B4897="","",DATE(YEAR(GL_Paste!$E4897),MONTH(GL_Paste!$E4897),1))</f>
        <v/>
      </c>
      <c r="C4900">
        <f>IF(GL_Paste!$B4897="","",IF(TRIM(GL_Paste!$M4897)&lt;&gt;"",TRIM(GL_Paste!$M4897),IFERROR(MID(GL_Paste!$I4897,FIND("[",GL_Paste!$I4897)+1,FIND("]",GL_Paste!$I4897)-FIND("[",GL_Paste!$I4897)-1),"")))</f>
        <v/>
      </c>
      <c r="D4900">
        <f>IF(GL_Paste!$B4897="","",IFERROR(INDEX(DeptName,MATCH($C4900,DeptTag,0)),"UNALLOCATED"))</f>
        <v/>
      </c>
      <c r="E4900">
        <f>IF(GL_Paste!$B4897="","",IFERROR(INDEX(AcctCat,MATCH(GL_Paste!$B4897&amp;"",AcctCode,0)),"UNKNOWN"))</f>
        <v/>
      </c>
      <c r="F4900">
        <f>IF(GL_Paste!$B4897="","",IFERROR(INDEX(AcctSub,MATCH(GL_Paste!$B4897&amp;"",AcctCode,0)),"UNKNOWN"))</f>
        <v/>
      </c>
    </row>
    <row r="4901">
      <c r="A4901" s="40">
        <f>IF(GL_Paste!$B4898="","",N(GL_Paste!$H4898)-N(GL_Paste!$G4898))</f>
        <v/>
      </c>
      <c r="B4901" s="43">
        <f>IF(GL_Paste!$B4898="","",DATE(YEAR(GL_Paste!$E4898),MONTH(GL_Paste!$E4898),1))</f>
        <v/>
      </c>
      <c r="C4901">
        <f>IF(GL_Paste!$B4898="","",IF(TRIM(GL_Paste!$M4898)&lt;&gt;"",TRIM(GL_Paste!$M4898),IFERROR(MID(GL_Paste!$I4898,FIND("[",GL_Paste!$I4898)+1,FIND("]",GL_Paste!$I4898)-FIND("[",GL_Paste!$I4898)-1),"")))</f>
        <v/>
      </c>
      <c r="D4901">
        <f>IF(GL_Paste!$B4898="","",IFERROR(INDEX(DeptName,MATCH($C4901,DeptTag,0)),"UNALLOCATED"))</f>
        <v/>
      </c>
      <c r="E4901">
        <f>IF(GL_Paste!$B4898="","",IFERROR(INDEX(AcctCat,MATCH(GL_Paste!$B4898&amp;"",AcctCode,0)),"UNKNOWN"))</f>
        <v/>
      </c>
      <c r="F4901">
        <f>IF(GL_Paste!$B4898="","",IFERROR(INDEX(AcctSub,MATCH(GL_Paste!$B4898&amp;"",AcctCode,0)),"UNKNOWN"))</f>
        <v/>
      </c>
    </row>
    <row r="4902">
      <c r="A4902" s="40">
        <f>IF(GL_Paste!$B4899="","",N(GL_Paste!$H4899)-N(GL_Paste!$G4899))</f>
        <v/>
      </c>
      <c r="B4902" s="43">
        <f>IF(GL_Paste!$B4899="","",DATE(YEAR(GL_Paste!$E4899),MONTH(GL_Paste!$E4899),1))</f>
        <v/>
      </c>
      <c r="C4902">
        <f>IF(GL_Paste!$B4899="","",IF(TRIM(GL_Paste!$M4899)&lt;&gt;"",TRIM(GL_Paste!$M4899),IFERROR(MID(GL_Paste!$I4899,FIND("[",GL_Paste!$I4899)+1,FIND("]",GL_Paste!$I4899)-FIND("[",GL_Paste!$I4899)-1),"")))</f>
        <v/>
      </c>
      <c r="D4902">
        <f>IF(GL_Paste!$B4899="","",IFERROR(INDEX(DeptName,MATCH($C4902,DeptTag,0)),"UNALLOCATED"))</f>
        <v/>
      </c>
      <c r="E4902">
        <f>IF(GL_Paste!$B4899="","",IFERROR(INDEX(AcctCat,MATCH(GL_Paste!$B4899&amp;"",AcctCode,0)),"UNKNOWN"))</f>
        <v/>
      </c>
      <c r="F4902">
        <f>IF(GL_Paste!$B4899="","",IFERROR(INDEX(AcctSub,MATCH(GL_Paste!$B4899&amp;"",AcctCode,0)),"UNKNOWN"))</f>
        <v/>
      </c>
    </row>
    <row r="4903">
      <c r="A4903" s="40">
        <f>IF(GL_Paste!$B4900="","",N(GL_Paste!$H4900)-N(GL_Paste!$G4900))</f>
        <v/>
      </c>
      <c r="B4903" s="43">
        <f>IF(GL_Paste!$B4900="","",DATE(YEAR(GL_Paste!$E4900),MONTH(GL_Paste!$E4900),1))</f>
        <v/>
      </c>
      <c r="C4903">
        <f>IF(GL_Paste!$B4900="","",IF(TRIM(GL_Paste!$M4900)&lt;&gt;"",TRIM(GL_Paste!$M4900),IFERROR(MID(GL_Paste!$I4900,FIND("[",GL_Paste!$I4900)+1,FIND("]",GL_Paste!$I4900)-FIND("[",GL_Paste!$I4900)-1),"")))</f>
        <v/>
      </c>
      <c r="D4903">
        <f>IF(GL_Paste!$B4900="","",IFERROR(INDEX(DeptName,MATCH($C4903,DeptTag,0)),"UNALLOCATED"))</f>
        <v/>
      </c>
      <c r="E4903">
        <f>IF(GL_Paste!$B4900="","",IFERROR(INDEX(AcctCat,MATCH(GL_Paste!$B4900&amp;"",AcctCode,0)),"UNKNOWN"))</f>
        <v/>
      </c>
      <c r="F4903">
        <f>IF(GL_Paste!$B4900="","",IFERROR(INDEX(AcctSub,MATCH(GL_Paste!$B4900&amp;"",AcctCode,0)),"UNKNOWN"))</f>
        <v/>
      </c>
    </row>
    <row r="4904">
      <c r="A4904" s="40">
        <f>IF(GL_Paste!$B4901="","",N(GL_Paste!$H4901)-N(GL_Paste!$G4901))</f>
        <v/>
      </c>
      <c r="B4904" s="43">
        <f>IF(GL_Paste!$B4901="","",DATE(YEAR(GL_Paste!$E4901),MONTH(GL_Paste!$E4901),1))</f>
        <v/>
      </c>
      <c r="C4904">
        <f>IF(GL_Paste!$B4901="","",IF(TRIM(GL_Paste!$M4901)&lt;&gt;"",TRIM(GL_Paste!$M4901),IFERROR(MID(GL_Paste!$I4901,FIND("[",GL_Paste!$I4901)+1,FIND("]",GL_Paste!$I4901)-FIND("[",GL_Paste!$I4901)-1),"")))</f>
        <v/>
      </c>
      <c r="D4904">
        <f>IF(GL_Paste!$B4901="","",IFERROR(INDEX(DeptName,MATCH($C4904,DeptTag,0)),"UNALLOCATED"))</f>
        <v/>
      </c>
      <c r="E4904">
        <f>IF(GL_Paste!$B4901="","",IFERROR(INDEX(AcctCat,MATCH(GL_Paste!$B4901&amp;"",AcctCode,0)),"UNKNOWN"))</f>
        <v/>
      </c>
      <c r="F4904">
        <f>IF(GL_Paste!$B4901="","",IFERROR(INDEX(AcctSub,MATCH(GL_Paste!$B4901&amp;"",AcctCode,0)),"UNKNOWN"))</f>
        <v/>
      </c>
    </row>
    <row r="4905">
      <c r="A4905" s="40">
        <f>IF(GL_Paste!$B4902="","",N(GL_Paste!$H4902)-N(GL_Paste!$G4902))</f>
        <v/>
      </c>
      <c r="B4905" s="43">
        <f>IF(GL_Paste!$B4902="","",DATE(YEAR(GL_Paste!$E4902),MONTH(GL_Paste!$E4902),1))</f>
        <v/>
      </c>
      <c r="C4905">
        <f>IF(GL_Paste!$B4902="","",IF(TRIM(GL_Paste!$M4902)&lt;&gt;"",TRIM(GL_Paste!$M4902),IFERROR(MID(GL_Paste!$I4902,FIND("[",GL_Paste!$I4902)+1,FIND("]",GL_Paste!$I4902)-FIND("[",GL_Paste!$I4902)-1),"")))</f>
        <v/>
      </c>
      <c r="D4905">
        <f>IF(GL_Paste!$B4902="","",IFERROR(INDEX(DeptName,MATCH($C4905,DeptTag,0)),"UNALLOCATED"))</f>
        <v/>
      </c>
      <c r="E4905">
        <f>IF(GL_Paste!$B4902="","",IFERROR(INDEX(AcctCat,MATCH(GL_Paste!$B4902&amp;"",AcctCode,0)),"UNKNOWN"))</f>
        <v/>
      </c>
      <c r="F4905">
        <f>IF(GL_Paste!$B4902="","",IFERROR(INDEX(AcctSub,MATCH(GL_Paste!$B4902&amp;"",AcctCode,0)),"UNKNOWN"))</f>
        <v/>
      </c>
    </row>
    <row r="4906">
      <c r="A4906" s="40">
        <f>IF(GL_Paste!$B4903="","",N(GL_Paste!$H4903)-N(GL_Paste!$G4903))</f>
        <v/>
      </c>
      <c r="B4906" s="43">
        <f>IF(GL_Paste!$B4903="","",DATE(YEAR(GL_Paste!$E4903),MONTH(GL_Paste!$E4903),1))</f>
        <v/>
      </c>
      <c r="C4906">
        <f>IF(GL_Paste!$B4903="","",IF(TRIM(GL_Paste!$M4903)&lt;&gt;"",TRIM(GL_Paste!$M4903),IFERROR(MID(GL_Paste!$I4903,FIND("[",GL_Paste!$I4903)+1,FIND("]",GL_Paste!$I4903)-FIND("[",GL_Paste!$I4903)-1),"")))</f>
        <v/>
      </c>
      <c r="D4906">
        <f>IF(GL_Paste!$B4903="","",IFERROR(INDEX(DeptName,MATCH($C4906,DeptTag,0)),"UNALLOCATED"))</f>
        <v/>
      </c>
      <c r="E4906">
        <f>IF(GL_Paste!$B4903="","",IFERROR(INDEX(AcctCat,MATCH(GL_Paste!$B4903&amp;"",AcctCode,0)),"UNKNOWN"))</f>
        <v/>
      </c>
      <c r="F4906">
        <f>IF(GL_Paste!$B4903="","",IFERROR(INDEX(AcctSub,MATCH(GL_Paste!$B4903&amp;"",AcctCode,0)),"UNKNOWN"))</f>
        <v/>
      </c>
    </row>
    <row r="4907">
      <c r="A4907" s="40">
        <f>IF(GL_Paste!$B4904="","",N(GL_Paste!$H4904)-N(GL_Paste!$G4904))</f>
        <v/>
      </c>
      <c r="B4907" s="43">
        <f>IF(GL_Paste!$B4904="","",DATE(YEAR(GL_Paste!$E4904),MONTH(GL_Paste!$E4904),1))</f>
        <v/>
      </c>
      <c r="C4907">
        <f>IF(GL_Paste!$B4904="","",IF(TRIM(GL_Paste!$M4904)&lt;&gt;"",TRIM(GL_Paste!$M4904),IFERROR(MID(GL_Paste!$I4904,FIND("[",GL_Paste!$I4904)+1,FIND("]",GL_Paste!$I4904)-FIND("[",GL_Paste!$I4904)-1),"")))</f>
        <v/>
      </c>
      <c r="D4907">
        <f>IF(GL_Paste!$B4904="","",IFERROR(INDEX(DeptName,MATCH($C4907,DeptTag,0)),"UNALLOCATED"))</f>
        <v/>
      </c>
      <c r="E4907">
        <f>IF(GL_Paste!$B4904="","",IFERROR(INDEX(AcctCat,MATCH(GL_Paste!$B4904&amp;"",AcctCode,0)),"UNKNOWN"))</f>
        <v/>
      </c>
      <c r="F4907">
        <f>IF(GL_Paste!$B4904="","",IFERROR(INDEX(AcctSub,MATCH(GL_Paste!$B4904&amp;"",AcctCode,0)),"UNKNOWN"))</f>
        <v/>
      </c>
    </row>
    <row r="4908">
      <c r="A4908" s="40">
        <f>IF(GL_Paste!$B4905="","",N(GL_Paste!$H4905)-N(GL_Paste!$G4905))</f>
        <v/>
      </c>
      <c r="B4908" s="43">
        <f>IF(GL_Paste!$B4905="","",DATE(YEAR(GL_Paste!$E4905),MONTH(GL_Paste!$E4905),1))</f>
        <v/>
      </c>
      <c r="C4908">
        <f>IF(GL_Paste!$B4905="","",IF(TRIM(GL_Paste!$M4905)&lt;&gt;"",TRIM(GL_Paste!$M4905),IFERROR(MID(GL_Paste!$I4905,FIND("[",GL_Paste!$I4905)+1,FIND("]",GL_Paste!$I4905)-FIND("[",GL_Paste!$I4905)-1),"")))</f>
        <v/>
      </c>
      <c r="D4908">
        <f>IF(GL_Paste!$B4905="","",IFERROR(INDEX(DeptName,MATCH($C4908,DeptTag,0)),"UNALLOCATED"))</f>
        <v/>
      </c>
      <c r="E4908">
        <f>IF(GL_Paste!$B4905="","",IFERROR(INDEX(AcctCat,MATCH(GL_Paste!$B4905&amp;"",AcctCode,0)),"UNKNOWN"))</f>
        <v/>
      </c>
      <c r="F4908">
        <f>IF(GL_Paste!$B4905="","",IFERROR(INDEX(AcctSub,MATCH(GL_Paste!$B4905&amp;"",AcctCode,0)),"UNKNOWN"))</f>
        <v/>
      </c>
    </row>
    <row r="4909">
      <c r="A4909" s="40">
        <f>IF(GL_Paste!$B4906="","",N(GL_Paste!$H4906)-N(GL_Paste!$G4906))</f>
        <v/>
      </c>
      <c r="B4909" s="43">
        <f>IF(GL_Paste!$B4906="","",DATE(YEAR(GL_Paste!$E4906),MONTH(GL_Paste!$E4906),1))</f>
        <v/>
      </c>
      <c r="C4909">
        <f>IF(GL_Paste!$B4906="","",IF(TRIM(GL_Paste!$M4906)&lt;&gt;"",TRIM(GL_Paste!$M4906),IFERROR(MID(GL_Paste!$I4906,FIND("[",GL_Paste!$I4906)+1,FIND("]",GL_Paste!$I4906)-FIND("[",GL_Paste!$I4906)-1),"")))</f>
        <v/>
      </c>
      <c r="D4909">
        <f>IF(GL_Paste!$B4906="","",IFERROR(INDEX(DeptName,MATCH($C4909,DeptTag,0)),"UNALLOCATED"))</f>
        <v/>
      </c>
      <c r="E4909">
        <f>IF(GL_Paste!$B4906="","",IFERROR(INDEX(AcctCat,MATCH(GL_Paste!$B4906&amp;"",AcctCode,0)),"UNKNOWN"))</f>
        <v/>
      </c>
      <c r="F4909">
        <f>IF(GL_Paste!$B4906="","",IFERROR(INDEX(AcctSub,MATCH(GL_Paste!$B4906&amp;"",AcctCode,0)),"UNKNOWN"))</f>
        <v/>
      </c>
    </row>
    <row r="4910">
      <c r="A4910" s="40">
        <f>IF(GL_Paste!$B4907="","",N(GL_Paste!$H4907)-N(GL_Paste!$G4907))</f>
        <v/>
      </c>
      <c r="B4910" s="43">
        <f>IF(GL_Paste!$B4907="","",DATE(YEAR(GL_Paste!$E4907),MONTH(GL_Paste!$E4907),1))</f>
        <v/>
      </c>
      <c r="C4910">
        <f>IF(GL_Paste!$B4907="","",IF(TRIM(GL_Paste!$M4907)&lt;&gt;"",TRIM(GL_Paste!$M4907),IFERROR(MID(GL_Paste!$I4907,FIND("[",GL_Paste!$I4907)+1,FIND("]",GL_Paste!$I4907)-FIND("[",GL_Paste!$I4907)-1),"")))</f>
        <v/>
      </c>
      <c r="D4910">
        <f>IF(GL_Paste!$B4907="","",IFERROR(INDEX(DeptName,MATCH($C4910,DeptTag,0)),"UNALLOCATED"))</f>
        <v/>
      </c>
      <c r="E4910">
        <f>IF(GL_Paste!$B4907="","",IFERROR(INDEX(AcctCat,MATCH(GL_Paste!$B4907&amp;"",AcctCode,0)),"UNKNOWN"))</f>
        <v/>
      </c>
      <c r="F4910">
        <f>IF(GL_Paste!$B4907="","",IFERROR(INDEX(AcctSub,MATCH(GL_Paste!$B4907&amp;"",AcctCode,0)),"UNKNOWN"))</f>
        <v/>
      </c>
    </row>
    <row r="4911">
      <c r="A4911" s="40">
        <f>IF(GL_Paste!$B4908="","",N(GL_Paste!$H4908)-N(GL_Paste!$G4908))</f>
        <v/>
      </c>
      <c r="B4911" s="43">
        <f>IF(GL_Paste!$B4908="","",DATE(YEAR(GL_Paste!$E4908),MONTH(GL_Paste!$E4908),1))</f>
        <v/>
      </c>
      <c r="C4911">
        <f>IF(GL_Paste!$B4908="","",IF(TRIM(GL_Paste!$M4908)&lt;&gt;"",TRIM(GL_Paste!$M4908),IFERROR(MID(GL_Paste!$I4908,FIND("[",GL_Paste!$I4908)+1,FIND("]",GL_Paste!$I4908)-FIND("[",GL_Paste!$I4908)-1),"")))</f>
        <v/>
      </c>
      <c r="D4911">
        <f>IF(GL_Paste!$B4908="","",IFERROR(INDEX(DeptName,MATCH($C4911,DeptTag,0)),"UNALLOCATED"))</f>
        <v/>
      </c>
      <c r="E4911">
        <f>IF(GL_Paste!$B4908="","",IFERROR(INDEX(AcctCat,MATCH(GL_Paste!$B4908&amp;"",AcctCode,0)),"UNKNOWN"))</f>
        <v/>
      </c>
      <c r="F4911">
        <f>IF(GL_Paste!$B4908="","",IFERROR(INDEX(AcctSub,MATCH(GL_Paste!$B4908&amp;"",AcctCode,0)),"UNKNOWN"))</f>
        <v/>
      </c>
    </row>
    <row r="4912">
      <c r="A4912" s="40">
        <f>IF(GL_Paste!$B4909="","",N(GL_Paste!$H4909)-N(GL_Paste!$G4909))</f>
        <v/>
      </c>
      <c r="B4912" s="43">
        <f>IF(GL_Paste!$B4909="","",DATE(YEAR(GL_Paste!$E4909),MONTH(GL_Paste!$E4909),1))</f>
        <v/>
      </c>
      <c r="C4912">
        <f>IF(GL_Paste!$B4909="","",IF(TRIM(GL_Paste!$M4909)&lt;&gt;"",TRIM(GL_Paste!$M4909),IFERROR(MID(GL_Paste!$I4909,FIND("[",GL_Paste!$I4909)+1,FIND("]",GL_Paste!$I4909)-FIND("[",GL_Paste!$I4909)-1),"")))</f>
        <v/>
      </c>
      <c r="D4912">
        <f>IF(GL_Paste!$B4909="","",IFERROR(INDEX(DeptName,MATCH($C4912,DeptTag,0)),"UNALLOCATED"))</f>
        <v/>
      </c>
      <c r="E4912">
        <f>IF(GL_Paste!$B4909="","",IFERROR(INDEX(AcctCat,MATCH(GL_Paste!$B4909&amp;"",AcctCode,0)),"UNKNOWN"))</f>
        <v/>
      </c>
      <c r="F4912">
        <f>IF(GL_Paste!$B4909="","",IFERROR(INDEX(AcctSub,MATCH(GL_Paste!$B4909&amp;"",AcctCode,0)),"UNKNOWN"))</f>
        <v/>
      </c>
    </row>
    <row r="4913">
      <c r="A4913" s="40">
        <f>IF(GL_Paste!$B4910="","",N(GL_Paste!$H4910)-N(GL_Paste!$G4910))</f>
        <v/>
      </c>
      <c r="B4913" s="43">
        <f>IF(GL_Paste!$B4910="","",DATE(YEAR(GL_Paste!$E4910),MONTH(GL_Paste!$E4910),1))</f>
        <v/>
      </c>
      <c r="C4913">
        <f>IF(GL_Paste!$B4910="","",IF(TRIM(GL_Paste!$M4910)&lt;&gt;"",TRIM(GL_Paste!$M4910),IFERROR(MID(GL_Paste!$I4910,FIND("[",GL_Paste!$I4910)+1,FIND("]",GL_Paste!$I4910)-FIND("[",GL_Paste!$I4910)-1),"")))</f>
        <v/>
      </c>
      <c r="D4913">
        <f>IF(GL_Paste!$B4910="","",IFERROR(INDEX(DeptName,MATCH($C4913,DeptTag,0)),"UNALLOCATED"))</f>
        <v/>
      </c>
      <c r="E4913">
        <f>IF(GL_Paste!$B4910="","",IFERROR(INDEX(AcctCat,MATCH(GL_Paste!$B4910&amp;"",AcctCode,0)),"UNKNOWN"))</f>
        <v/>
      </c>
      <c r="F4913">
        <f>IF(GL_Paste!$B4910="","",IFERROR(INDEX(AcctSub,MATCH(GL_Paste!$B4910&amp;"",AcctCode,0)),"UNKNOWN"))</f>
        <v/>
      </c>
    </row>
    <row r="4914">
      <c r="A4914" s="40">
        <f>IF(GL_Paste!$B4911="","",N(GL_Paste!$H4911)-N(GL_Paste!$G4911))</f>
        <v/>
      </c>
      <c r="B4914" s="43">
        <f>IF(GL_Paste!$B4911="","",DATE(YEAR(GL_Paste!$E4911),MONTH(GL_Paste!$E4911),1))</f>
        <v/>
      </c>
      <c r="C4914">
        <f>IF(GL_Paste!$B4911="","",IF(TRIM(GL_Paste!$M4911)&lt;&gt;"",TRIM(GL_Paste!$M4911),IFERROR(MID(GL_Paste!$I4911,FIND("[",GL_Paste!$I4911)+1,FIND("]",GL_Paste!$I4911)-FIND("[",GL_Paste!$I4911)-1),"")))</f>
        <v/>
      </c>
      <c r="D4914">
        <f>IF(GL_Paste!$B4911="","",IFERROR(INDEX(DeptName,MATCH($C4914,DeptTag,0)),"UNALLOCATED"))</f>
        <v/>
      </c>
      <c r="E4914">
        <f>IF(GL_Paste!$B4911="","",IFERROR(INDEX(AcctCat,MATCH(GL_Paste!$B4911&amp;"",AcctCode,0)),"UNKNOWN"))</f>
        <v/>
      </c>
      <c r="F4914">
        <f>IF(GL_Paste!$B4911="","",IFERROR(INDEX(AcctSub,MATCH(GL_Paste!$B4911&amp;"",AcctCode,0)),"UNKNOWN"))</f>
        <v/>
      </c>
    </row>
    <row r="4915">
      <c r="A4915" s="40">
        <f>IF(GL_Paste!$B4912="","",N(GL_Paste!$H4912)-N(GL_Paste!$G4912))</f>
        <v/>
      </c>
      <c r="B4915" s="43">
        <f>IF(GL_Paste!$B4912="","",DATE(YEAR(GL_Paste!$E4912),MONTH(GL_Paste!$E4912),1))</f>
        <v/>
      </c>
      <c r="C4915">
        <f>IF(GL_Paste!$B4912="","",IF(TRIM(GL_Paste!$M4912)&lt;&gt;"",TRIM(GL_Paste!$M4912),IFERROR(MID(GL_Paste!$I4912,FIND("[",GL_Paste!$I4912)+1,FIND("]",GL_Paste!$I4912)-FIND("[",GL_Paste!$I4912)-1),"")))</f>
        <v/>
      </c>
      <c r="D4915">
        <f>IF(GL_Paste!$B4912="","",IFERROR(INDEX(DeptName,MATCH($C4915,DeptTag,0)),"UNALLOCATED"))</f>
        <v/>
      </c>
      <c r="E4915">
        <f>IF(GL_Paste!$B4912="","",IFERROR(INDEX(AcctCat,MATCH(GL_Paste!$B4912&amp;"",AcctCode,0)),"UNKNOWN"))</f>
        <v/>
      </c>
      <c r="F4915">
        <f>IF(GL_Paste!$B4912="","",IFERROR(INDEX(AcctSub,MATCH(GL_Paste!$B4912&amp;"",AcctCode,0)),"UNKNOWN"))</f>
        <v/>
      </c>
    </row>
    <row r="4916">
      <c r="A4916" s="40">
        <f>IF(GL_Paste!$B4913="","",N(GL_Paste!$H4913)-N(GL_Paste!$G4913))</f>
        <v/>
      </c>
      <c r="B4916" s="43">
        <f>IF(GL_Paste!$B4913="","",DATE(YEAR(GL_Paste!$E4913),MONTH(GL_Paste!$E4913),1))</f>
        <v/>
      </c>
      <c r="C4916">
        <f>IF(GL_Paste!$B4913="","",IF(TRIM(GL_Paste!$M4913)&lt;&gt;"",TRIM(GL_Paste!$M4913),IFERROR(MID(GL_Paste!$I4913,FIND("[",GL_Paste!$I4913)+1,FIND("]",GL_Paste!$I4913)-FIND("[",GL_Paste!$I4913)-1),"")))</f>
        <v/>
      </c>
      <c r="D4916">
        <f>IF(GL_Paste!$B4913="","",IFERROR(INDEX(DeptName,MATCH($C4916,DeptTag,0)),"UNALLOCATED"))</f>
        <v/>
      </c>
      <c r="E4916">
        <f>IF(GL_Paste!$B4913="","",IFERROR(INDEX(AcctCat,MATCH(GL_Paste!$B4913&amp;"",AcctCode,0)),"UNKNOWN"))</f>
        <v/>
      </c>
      <c r="F4916">
        <f>IF(GL_Paste!$B4913="","",IFERROR(INDEX(AcctSub,MATCH(GL_Paste!$B4913&amp;"",AcctCode,0)),"UNKNOWN"))</f>
        <v/>
      </c>
    </row>
    <row r="4917">
      <c r="A4917" s="40">
        <f>IF(GL_Paste!$B4914="","",N(GL_Paste!$H4914)-N(GL_Paste!$G4914))</f>
        <v/>
      </c>
      <c r="B4917" s="43">
        <f>IF(GL_Paste!$B4914="","",DATE(YEAR(GL_Paste!$E4914),MONTH(GL_Paste!$E4914),1))</f>
        <v/>
      </c>
      <c r="C4917">
        <f>IF(GL_Paste!$B4914="","",IF(TRIM(GL_Paste!$M4914)&lt;&gt;"",TRIM(GL_Paste!$M4914),IFERROR(MID(GL_Paste!$I4914,FIND("[",GL_Paste!$I4914)+1,FIND("]",GL_Paste!$I4914)-FIND("[",GL_Paste!$I4914)-1),"")))</f>
        <v/>
      </c>
      <c r="D4917">
        <f>IF(GL_Paste!$B4914="","",IFERROR(INDEX(DeptName,MATCH($C4917,DeptTag,0)),"UNALLOCATED"))</f>
        <v/>
      </c>
      <c r="E4917">
        <f>IF(GL_Paste!$B4914="","",IFERROR(INDEX(AcctCat,MATCH(GL_Paste!$B4914&amp;"",AcctCode,0)),"UNKNOWN"))</f>
        <v/>
      </c>
      <c r="F4917">
        <f>IF(GL_Paste!$B4914="","",IFERROR(INDEX(AcctSub,MATCH(GL_Paste!$B4914&amp;"",AcctCode,0)),"UNKNOWN"))</f>
        <v/>
      </c>
    </row>
    <row r="4918">
      <c r="A4918" s="40">
        <f>IF(GL_Paste!$B4915="","",N(GL_Paste!$H4915)-N(GL_Paste!$G4915))</f>
        <v/>
      </c>
      <c r="B4918" s="43">
        <f>IF(GL_Paste!$B4915="","",DATE(YEAR(GL_Paste!$E4915),MONTH(GL_Paste!$E4915),1))</f>
        <v/>
      </c>
      <c r="C4918">
        <f>IF(GL_Paste!$B4915="","",IF(TRIM(GL_Paste!$M4915)&lt;&gt;"",TRIM(GL_Paste!$M4915),IFERROR(MID(GL_Paste!$I4915,FIND("[",GL_Paste!$I4915)+1,FIND("]",GL_Paste!$I4915)-FIND("[",GL_Paste!$I4915)-1),"")))</f>
        <v/>
      </c>
      <c r="D4918">
        <f>IF(GL_Paste!$B4915="","",IFERROR(INDEX(DeptName,MATCH($C4918,DeptTag,0)),"UNALLOCATED"))</f>
        <v/>
      </c>
      <c r="E4918">
        <f>IF(GL_Paste!$B4915="","",IFERROR(INDEX(AcctCat,MATCH(GL_Paste!$B4915&amp;"",AcctCode,0)),"UNKNOWN"))</f>
        <v/>
      </c>
      <c r="F4918">
        <f>IF(GL_Paste!$B4915="","",IFERROR(INDEX(AcctSub,MATCH(GL_Paste!$B4915&amp;"",AcctCode,0)),"UNKNOWN"))</f>
        <v/>
      </c>
    </row>
    <row r="4919">
      <c r="A4919" s="40">
        <f>IF(GL_Paste!$B4916="","",N(GL_Paste!$H4916)-N(GL_Paste!$G4916))</f>
        <v/>
      </c>
      <c r="B4919" s="43">
        <f>IF(GL_Paste!$B4916="","",DATE(YEAR(GL_Paste!$E4916),MONTH(GL_Paste!$E4916),1))</f>
        <v/>
      </c>
      <c r="C4919">
        <f>IF(GL_Paste!$B4916="","",IF(TRIM(GL_Paste!$M4916)&lt;&gt;"",TRIM(GL_Paste!$M4916),IFERROR(MID(GL_Paste!$I4916,FIND("[",GL_Paste!$I4916)+1,FIND("]",GL_Paste!$I4916)-FIND("[",GL_Paste!$I4916)-1),"")))</f>
        <v/>
      </c>
      <c r="D4919">
        <f>IF(GL_Paste!$B4916="","",IFERROR(INDEX(DeptName,MATCH($C4919,DeptTag,0)),"UNALLOCATED"))</f>
        <v/>
      </c>
      <c r="E4919">
        <f>IF(GL_Paste!$B4916="","",IFERROR(INDEX(AcctCat,MATCH(GL_Paste!$B4916&amp;"",AcctCode,0)),"UNKNOWN"))</f>
        <v/>
      </c>
      <c r="F4919">
        <f>IF(GL_Paste!$B4916="","",IFERROR(INDEX(AcctSub,MATCH(GL_Paste!$B4916&amp;"",AcctCode,0)),"UNKNOWN"))</f>
        <v/>
      </c>
    </row>
    <row r="4920">
      <c r="A4920" s="40">
        <f>IF(GL_Paste!$B4917="","",N(GL_Paste!$H4917)-N(GL_Paste!$G4917))</f>
        <v/>
      </c>
      <c r="B4920" s="43">
        <f>IF(GL_Paste!$B4917="","",DATE(YEAR(GL_Paste!$E4917),MONTH(GL_Paste!$E4917),1))</f>
        <v/>
      </c>
      <c r="C4920">
        <f>IF(GL_Paste!$B4917="","",IF(TRIM(GL_Paste!$M4917)&lt;&gt;"",TRIM(GL_Paste!$M4917),IFERROR(MID(GL_Paste!$I4917,FIND("[",GL_Paste!$I4917)+1,FIND("]",GL_Paste!$I4917)-FIND("[",GL_Paste!$I4917)-1),"")))</f>
        <v/>
      </c>
      <c r="D4920">
        <f>IF(GL_Paste!$B4917="","",IFERROR(INDEX(DeptName,MATCH($C4920,DeptTag,0)),"UNALLOCATED"))</f>
        <v/>
      </c>
      <c r="E4920">
        <f>IF(GL_Paste!$B4917="","",IFERROR(INDEX(AcctCat,MATCH(GL_Paste!$B4917&amp;"",AcctCode,0)),"UNKNOWN"))</f>
        <v/>
      </c>
      <c r="F4920">
        <f>IF(GL_Paste!$B4917="","",IFERROR(INDEX(AcctSub,MATCH(GL_Paste!$B4917&amp;"",AcctCode,0)),"UNKNOWN"))</f>
        <v/>
      </c>
    </row>
    <row r="4921">
      <c r="A4921" s="40">
        <f>IF(GL_Paste!$B4918="","",N(GL_Paste!$H4918)-N(GL_Paste!$G4918))</f>
        <v/>
      </c>
      <c r="B4921" s="43">
        <f>IF(GL_Paste!$B4918="","",DATE(YEAR(GL_Paste!$E4918),MONTH(GL_Paste!$E4918),1))</f>
        <v/>
      </c>
      <c r="C4921">
        <f>IF(GL_Paste!$B4918="","",IF(TRIM(GL_Paste!$M4918)&lt;&gt;"",TRIM(GL_Paste!$M4918),IFERROR(MID(GL_Paste!$I4918,FIND("[",GL_Paste!$I4918)+1,FIND("]",GL_Paste!$I4918)-FIND("[",GL_Paste!$I4918)-1),"")))</f>
        <v/>
      </c>
      <c r="D4921">
        <f>IF(GL_Paste!$B4918="","",IFERROR(INDEX(DeptName,MATCH($C4921,DeptTag,0)),"UNALLOCATED"))</f>
        <v/>
      </c>
      <c r="E4921">
        <f>IF(GL_Paste!$B4918="","",IFERROR(INDEX(AcctCat,MATCH(GL_Paste!$B4918&amp;"",AcctCode,0)),"UNKNOWN"))</f>
        <v/>
      </c>
      <c r="F4921">
        <f>IF(GL_Paste!$B4918="","",IFERROR(INDEX(AcctSub,MATCH(GL_Paste!$B4918&amp;"",AcctCode,0)),"UNKNOWN"))</f>
        <v/>
      </c>
    </row>
    <row r="4922">
      <c r="A4922" s="40">
        <f>IF(GL_Paste!$B4919="","",N(GL_Paste!$H4919)-N(GL_Paste!$G4919))</f>
        <v/>
      </c>
      <c r="B4922" s="43">
        <f>IF(GL_Paste!$B4919="","",DATE(YEAR(GL_Paste!$E4919),MONTH(GL_Paste!$E4919),1))</f>
        <v/>
      </c>
      <c r="C4922">
        <f>IF(GL_Paste!$B4919="","",IF(TRIM(GL_Paste!$M4919)&lt;&gt;"",TRIM(GL_Paste!$M4919),IFERROR(MID(GL_Paste!$I4919,FIND("[",GL_Paste!$I4919)+1,FIND("]",GL_Paste!$I4919)-FIND("[",GL_Paste!$I4919)-1),"")))</f>
        <v/>
      </c>
      <c r="D4922">
        <f>IF(GL_Paste!$B4919="","",IFERROR(INDEX(DeptName,MATCH($C4922,DeptTag,0)),"UNALLOCATED"))</f>
        <v/>
      </c>
      <c r="E4922">
        <f>IF(GL_Paste!$B4919="","",IFERROR(INDEX(AcctCat,MATCH(GL_Paste!$B4919&amp;"",AcctCode,0)),"UNKNOWN"))</f>
        <v/>
      </c>
      <c r="F4922">
        <f>IF(GL_Paste!$B4919="","",IFERROR(INDEX(AcctSub,MATCH(GL_Paste!$B4919&amp;"",AcctCode,0)),"UNKNOWN"))</f>
        <v/>
      </c>
    </row>
    <row r="4923">
      <c r="A4923" s="40">
        <f>IF(GL_Paste!$B4920="","",N(GL_Paste!$H4920)-N(GL_Paste!$G4920))</f>
        <v/>
      </c>
      <c r="B4923" s="43">
        <f>IF(GL_Paste!$B4920="","",DATE(YEAR(GL_Paste!$E4920),MONTH(GL_Paste!$E4920),1))</f>
        <v/>
      </c>
      <c r="C4923">
        <f>IF(GL_Paste!$B4920="","",IF(TRIM(GL_Paste!$M4920)&lt;&gt;"",TRIM(GL_Paste!$M4920),IFERROR(MID(GL_Paste!$I4920,FIND("[",GL_Paste!$I4920)+1,FIND("]",GL_Paste!$I4920)-FIND("[",GL_Paste!$I4920)-1),"")))</f>
        <v/>
      </c>
      <c r="D4923">
        <f>IF(GL_Paste!$B4920="","",IFERROR(INDEX(DeptName,MATCH($C4923,DeptTag,0)),"UNALLOCATED"))</f>
        <v/>
      </c>
      <c r="E4923">
        <f>IF(GL_Paste!$B4920="","",IFERROR(INDEX(AcctCat,MATCH(GL_Paste!$B4920&amp;"",AcctCode,0)),"UNKNOWN"))</f>
        <v/>
      </c>
      <c r="F4923">
        <f>IF(GL_Paste!$B4920="","",IFERROR(INDEX(AcctSub,MATCH(GL_Paste!$B4920&amp;"",AcctCode,0)),"UNKNOWN"))</f>
        <v/>
      </c>
    </row>
    <row r="4924">
      <c r="A4924" s="40">
        <f>IF(GL_Paste!$B4921="","",N(GL_Paste!$H4921)-N(GL_Paste!$G4921))</f>
        <v/>
      </c>
      <c r="B4924" s="43">
        <f>IF(GL_Paste!$B4921="","",DATE(YEAR(GL_Paste!$E4921),MONTH(GL_Paste!$E4921),1))</f>
        <v/>
      </c>
      <c r="C4924">
        <f>IF(GL_Paste!$B4921="","",IF(TRIM(GL_Paste!$M4921)&lt;&gt;"",TRIM(GL_Paste!$M4921),IFERROR(MID(GL_Paste!$I4921,FIND("[",GL_Paste!$I4921)+1,FIND("]",GL_Paste!$I4921)-FIND("[",GL_Paste!$I4921)-1),"")))</f>
        <v/>
      </c>
      <c r="D4924">
        <f>IF(GL_Paste!$B4921="","",IFERROR(INDEX(DeptName,MATCH($C4924,DeptTag,0)),"UNALLOCATED"))</f>
        <v/>
      </c>
      <c r="E4924">
        <f>IF(GL_Paste!$B4921="","",IFERROR(INDEX(AcctCat,MATCH(GL_Paste!$B4921&amp;"",AcctCode,0)),"UNKNOWN"))</f>
        <v/>
      </c>
      <c r="F4924">
        <f>IF(GL_Paste!$B4921="","",IFERROR(INDEX(AcctSub,MATCH(GL_Paste!$B4921&amp;"",AcctCode,0)),"UNKNOWN"))</f>
        <v/>
      </c>
    </row>
    <row r="4925">
      <c r="A4925" s="40">
        <f>IF(GL_Paste!$B4922="","",N(GL_Paste!$H4922)-N(GL_Paste!$G4922))</f>
        <v/>
      </c>
      <c r="B4925" s="43">
        <f>IF(GL_Paste!$B4922="","",DATE(YEAR(GL_Paste!$E4922),MONTH(GL_Paste!$E4922),1))</f>
        <v/>
      </c>
      <c r="C4925">
        <f>IF(GL_Paste!$B4922="","",IF(TRIM(GL_Paste!$M4922)&lt;&gt;"",TRIM(GL_Paste!$M4922),IFERROR(MID(GL_Paste!$I4922,FIND("[",GL_Paste!$I4922)+1,FIND("]",GL_Paste!$I4922)-FIND("[",GL_Paste!$I4922)-1),"")))</f>
        <v/>
      </c>
      <c r="D4925">
        <f>IF(GL_Paste!$B4922="","",IFERROR(INDEX(DeptName,MATCH($C4925,DeptTag,0)),"UNALLOCATED"))</f>
        <v/>
      </c>
      <c r="E4925">
        <f>IF(GL_Paste!$B4922="","",IFERROR(INDEX(AcctCat,MATCH(GL_Paste!$B4922&amp;"",AcctCode,0)),"UNKNOWN"))</f>
        <v/>
      </c>
      <c r="F4925">
        <f>IF(GL_Paste!$B4922="","",IFERROR(INDEX(AcctSub,MATCH(GL_Paste!$B4922&amp;"",AcctCode,0)),"UNKNOWN"))</f>
        <v/>
      </c>
    </row>
    <row r="4926">
      <c r="A4926" s="40">
        <f>IF(GL_Paste!$B4923="","",N(GL_Paste!$H4923)-N(GL_Paste!$G4923))</f>
        <v/>
      </c>
      <c r="B4926" s="43">
        <f>IF(GL_Paste!$B4923="","",DATE(YEAR(GL_Paste!$E4923),MONTH(GL_Paste!$E4923),1))</f>
        <v/>
      </c>
      <c r="C4926">
        <f>IF(GL_Paste!$B4923="","",IF(TRIM(GL_Paste!$M4923)&lt;&gt;"",TRIM(GL_Paste!$M4923),IFERROR(MID(GL_Paste!$I4923,FIND("[",GL_Paste!$I4923)+1,FIND("]",GL_Paste!$I4923)-FIND("[",GL_Paste!$I4923)-1),"")))</f>
        <v/>
      </c>
      <c r="D4926">
        <f>IF(GL_Paste!$B4923="","",IFERROR(INDEX(DeptName,MATCH($C4926,DeptTag,0)),"UNALLOCATED"))</f>
        <v/>
      </c>
      <c r="E4926">
        <f>IF(GL_Paste!$B4923="","",IFERROR(INDEX(AcctCat,MATCH(GL_Paste!$B4923&amp;"",AcctCode,0)),"UNKNOWN"))</f>
        <v/>
      </c>
      <c r="F4926">
        <f>IF(GL_Paste!$B4923="","",IFERROR(INDEX(AcctSub,MATCH(GL_Paste!$B4923&amp;"",AcctCode,0)),"UNKNOWN"))</f>
        <v/>
      </c>
    </row>
    <row r="4927">
      <c r="A4927" s="40">
        <f>IF(GL_Paste!$B4924="","",N(GL_Paste!$H4924)-N(GL_Paste!$G4924))</f>
        <v/>
      </c>
      <c r="B4927" s="43">
        <f>IF(GL_Paste!$B4924="","",DATE(YEAR(GL_Paste!$E4924),MONTH(GL_Paste!$E4924),1))</f>
        <v/>
      </c>
      <c r="C4927">
        <f>IF(GL_Paste!$B4924="","",IF(TRIM(GL_Paste!$M4924)&lt;&gt;"",TRIM(GL_Paste!$M4924),IFERROR(MID(GL_Paste!$I4924,FIND("[",GL_Paste!$I4924)+1,FIND("]",GL_Paste!$I4924)-FIND("[",GL_Paste!$I4924)-1),"")))</f>
        <v/>
      </c>
      <c r="D4927">
        <f>IF(GL_Paste!$B4924="","",IFERROR(INDEX(DeptName,MATCH($C4927,DeptTag,0)),"UNALLOCATED"))</f>
        <v/>
      </c>
      <c r="E4927">
        <f>IF(GL_Paste!$B4924="","",IFERROR(INDEX(AcctCat,MATCH(GL_Paste!$B4924&amp;"",AcctCode,0)),"UNKNOWN"))</f>
        <v/>
      </c>
      <c r="F4927">
        <f>IF(GL_Paste!$B4924="","",IFERROR(INDEX(AcctSub,MATCH(GL_Paste!$B4924&amp;"",AcctCode,0)),"UNKNOWN"))</f>
        <v/>
      </c>
    </row>
    <row r="4928">
      <c r="A4928" s="40">
        <f>IF(GL_Paste!$B4925="","",N(GL_Paste!$H4925)-N(GL_Paste!$G4925))</f>
        <v/>
      </c>
      <c r="B4928" s="43">
        <f>IF(GL_Paste!$B4925="","",DATE(YEAR(GL_Paste!$E4925),MONTH(GL_Paste!$E4925),1))</f>
        <v/>
      </c>
      <c r="C4928">
        <f>IF(GL_Paste!$B4925="","",IF(TRIM(GL_Paste!$M4925)&lt;&gt;"",TRIM(GL_Paste!$M4925),IFERROR(MID(GL_Paste!$I4925,FIND("[",GL_Paste!$I4925)+1,FIND("]",GL_Paste!$I4925)-FIND("[",GL_Paste!$I4925)-1),"")))</f>
        <v/>
      </c>
      <c r="D4928">
        <f>IF(GL_Paste!$B4925="","",IFERROR(INDEX(DeptName,MATCH($C4928,DeptTag,0)),"UNALLOCATED"))</f>
        <v/>
      </c>
      <c r="E4928">
        <f>IF(GL_Paste!$B4925="","",IFERROR(INDEX(AcctCat,MATCH(GL_Paste!$B4925&amp;"",AcctCode,0)),"UNKNOWN"))</f>
        <v/>
      </c>
      <c r="F4928">
        <f>IF(GL_Paste!$B4925="","",IFERROR(INDEX(AcctSub,MATCH(GL_Paste!$B4925&amp;"",AcctCode,0)),"UNKNOWN"))</f>
        <v/>
      </c>
    </row>
    <row r="4929">
      <c r="A4929" s="40">
        <f>IF(GL_Paste!$B4926="","",N(GL_Paste!$H4926)-N(GL_Paste!$G4926))</f>
        <v/>
      </c>
      <c r="B4929" s="43">
        <f>IF(GL_Paste!$B4926="","",DATE(YEAR(GL_Paste!$E4926),MONTH(GL_Paste!$E4926),1))</f>
        <v/>
      </c>
      <c r="C4929">
        <f>IF(GL_Paste!$B4926="","",IF(TRIM(GL_Paste!$M4926)&lt;&gt;"",TRIM(GL_Paste!$M4926),IFERROR(MID(GL_Paste!$I4926,FIND("[",GL_Paste!$I4926)+1,FIND("]",GL_Paste!$I4926)-FIND("[",GL_Paste!$I4926)-1),"")))</f>
        <v/>
      </c>
      <c r="D4929">
        <f>IF(GL_Paste!$B4926="","",IFERROR(INDEX(DeptName,MATCH($C4929,DeptTag,0)),"UNALLOCATED"))</f>
        <v/>
      </c>
      <c r="E4929">
        <f>IF(GL_Paste!$B4926="","",IFERROR(INDEX(AcctCat,MATCH(GL_Paste!$B4926&amp;"",AcctCode,0)),"UNKNOWN"))</f>
        <v/>
      </c>
      <c r="F4929">
        <f>IF(GL_Paste!$B4926="","",IFERROR(INDEX(AcctSub,MATCH(GL_Paste!$B4926&amp;"",AcctCode,0)),"UNKNOWN"))</f>
        <v/>
      </c>
    </row>
    <row r="4930">
      <c r="A4930" s="40">
        <f>IF(GL_Paste!$B4927="","",N(GL_Paste!$H4927)-N(GL_Paste!$G4927))</f>
        <v/>
      </c>
      <c r="B4930" s="43">
        <f>IF(GL_Paste!$B4927="","",DATE(YEAR(GL_Paste!$E4927),MONTH(GL_Paste!$E4927),1))</f>
        <v/>
      </c>
      <c r="C4930">
        <f>IF(GL_Paste!$B4927="","",IF(TRIM(GL_Paste!$M4927)&lt;&gt;"",TRIM(GL_Paste!$M4927),IFERROR(MID(GL_Paste!$I4927,FIND("[",GL_Paste!$I4927)+1,FIND("]",GL_Paste!$I4927)-FIND("[",GL_Paste!$I4927)-1),"")))</f>
        <v/>
      </c>
      <c r="D4930">
        <f>IF(GL_Paste!$B4927="","",IFERROR(INDEX(DeptName,MATCH($C4930,DeptTag,0)),"UNALLOCATED"))</f>
        <v/>
      </c>
      <c r="E4930">
        <f>IF(GL_Paste!$B4927="","",IFERROR(INDEX(AcctCat,MATCH(GL_Paste!$B4927&amp;"",AcctCode,0)),"UNKNOWN"))</f>
        <v/>
      </c>
      <c r="F4930">
        <f>IF(GL_Paste!$B4927="","",IFERROR(INDEX(AcctSub,MATCH(GL_Paste!$B4927&amp;"",AcctCode,0)),"UNKNOWN"))</f>
        <v/>
      </c>
    </row>
    <row r="4931">
      <c r="A4931" s="40">
        <f>IF(GL_Paste!$B4928="","",N(GL_Paste!$H4928)-N(GL_Paste!$G4928))</f>
        <v/>
      </c>
      <c r="B4931" s="43">
        <f>IF(GL_Paste!$B4928="","",DATE(YEAR(GL_Paste!$E4928),MONTH(GL_Paste!$E4928),1))</f>
        <v/>
      </c>
      <c r="C4931">
        <f>IF(GL_Paste!$B4928="","",IF(TRIM(GL_Paste!$M4928)&lt;&gt;"",TRIM(GL_Paste!$M4928),IFERROR(MID(GL_Paste!$I4928,FIND("[",GL_Paste!$I4928)+1,FIND("]",GL_Paste!$I4928)-FIND("[",GL_Paste!$I4928)-1),"")))</f>
        <v/>
      </c>
      <c r="D4931">
        <f>IF(GL_Paste!$B4928="","",IFERROR(INDEX(DeptName,MATCH($C4931,DeptTag,0)),"UNALLOCATED"))</f>
        <v/>
      </c>
      <c r="E4931">
        <f>IF(GL_Paste!$B4928="","",IFERROR(INDEX(AcctCat,MATCH(GL_Paste!$B4928&amp;"",AcctCode,0)),"UNKNOWN"))</f>
        <v/>
      </c>
      <c r="F4931">
        <f>IF(GL_Paste!$B4928="","",IFERROR(INDEX(AcctSub,MATCH(GL_Paste!$B4928&amp;"",AcctCode,0)),"UNKNOWN"))</f>
        <v/>
      </c>
    </row>
    <row r="4932">
      <c r="A4932" s="40">
        <f>IF(GL_Paste!$B4929="","",N(GL_Paste!$H4929)-N(GL_Paste!$G4929))</f>
        <v/>
      </c>
      <c r="B4932" s="43">
        <f>IF(GL_Paste!$B4929="","",DATE(YEAR(GL_Paste!$E4929),MONTH(GL_Paste!$E4929),1))</f>
        <v/>
      </c>
      <c r="C4932">
        <f>IF(GL_Paste!$B4929="","",IF(TRIM(GL_Paste!$M4929)&lt;&gt;"",TRIM(GL_Paste!$M4929),IFERROR(MID(GL_Paste!$I4929,FIND("[",GL_Paste!$I4929)+1,FIND("]",GL_Paste!$I4929)-FIND("[",GL_Paste!$I4929)-1),"")))</f>
        <v/>
      </c>
      <c r="D4932">
        <f>IF(GL_Paste!$B4929="","",IFERROR(INDEX(DeptName,MATCH($C4932,DeptTag,0)),"UNALLOCATED"))</f>
        <v/>
      </c>
      <c r="E4932">
        <f>IF(GL_Paste!$B4929="","",IFERROR(INDEX(AcctCat,MATCH(GL_Paste!$B4929&amp;"",AcctCode,0)),"UNKNOWN"))</f>
        <v/>
      </c>
      <c r="F4932">
        <f>IF(GL_Paste!$B4929="","",IFERROR(INDEX(AcctSub,MATCH(GL_Paste!$B4929&amp;"",AcctCode,0)),"UNKNOWN"))</f>
        <v/>
      </c>
    </row>
    <row r="4933">
      <c r="A4933" s="40">
        <f>IF(GL_Paste!$B4930="","",N(GL_Paste!$H4930)-N(GL_Paste!$G4930))</f>
        <v/>
      </c>
      <c r="B4933" s="43">
        <f>IF(GL_Paste!$B4930="","",DATE(YEAR(GL_Paste!$E4930),MONTH(GL_Paste!$E4930),1))</f>
        <v/>
      </c>
      <c r="C4933">
        <f>IF(GL_Paste!$B4930="","",IF(TRIM(GL_Paste!$M4930)&lt;&gt;"",TRIM(GL_Paste!$M4930),IFERROR(MID(GL_Paste!$I4930,FIND("[",GL_Paste!$I4930)+1,FIND("]",GL_Paste!$I4930)-FIND("[",GL_Paste!$I4930)-1),"")))</f>
        <v/>
      </c>
      <c r="D4933">
        <f>IF(GL_Paste!$B4930="","",IFERROR(INDEX(DeptName,MATCH($C4933,DeptTag,0)),"UNALLOCATED"))</f>
        <v/>
      </c>
      <c r="E4933">
        <f>IF(GL_Paste!$B4930="","",IFERROR(INDEX(AcctCat,MATCH(GL_Paste!$B4930&amp;"",AcctCode,0)),"UNKNOWN"))</f>
        <v/>
      </c>
      <c r="F4933">
        <f>IF(GL_Paste!$B4930="","",IFERROR(INDEX(AcctSub,MATCH(GL_Paste!$B4930&amp;"",AcctCode,0)),"UNKNOWN"))</f>
        <v/>
      </c>
    </row>
    <row r="4934">
      <c r="A4934" s="40">
        <f>IF(GL_Paste!$B4931="","",N(GL_Paste!$H4931)-N(GL_Paste!$G4931))</f>
        <v/>
      </c>
      <c r="B4934" s="43">
        <f>IF(GL_Paste!$B4931="","",DATE(YEAR(GL_Paste!$E4931),MONTH(GL_Paste!$E4931),1))</f>
        <v/>
      </c>
      <c r="C4934">
        <f>IF(GL_Paste!$B4931="","",IF(TRIM(GL_Paste!$M4931)&lt;&gt;"",TRIM(GL_Paste!$M4931),IFERROR(MID(GL_Paste!$I4931,FIND("[",GL_Paste!$I4931)+1,FIND("]",GL_Paste!$I4931)-FIND("[",GL_Paste!$I4931)-1),"")))</f>
        <v/>
      </c>
      <c r="D4934">
        <f>IF(GL_Paste!$B4931="","",IFERROR(INDEX(DeptName,MATCH($C4934,DeptTag,0)),"UNALLOCATED"))</f>
        <v/>
      </c>
      <c r="E4934">
        <f>IF(GL_Paste!$B4931="","",IFERROR(INDEX(AcctCat,MATCH(GL_Paste!$B4931&amp;"",AcctCode,0)),"UNKNOWN"))</f>
        <v/>
      </c>
      <c r="F4934">
        <f>IF(GL_Paste!$B4931="","",IFERROR(INDEX(AcctSub,MATCH(GL_Paste!$B4931&amp;"",AcctCode,0)),"UNKNOWN"))</f>
        <v/>
      </c>
    </row>
    <row r="4935">
      <c r="A4935" s="40">
        <f>IF(GL_Paste!$B4932="","",N(GL_Paste!$H4932)-N(GL_Paste!$G4932))</f>
        <v/>
      </c>
      <c r="B4935" s="43">
        <f>IF(GL_Paste!$B4932="","",DATE(YEAR(GL_Paste!$E4932),MONTH(GL_Paste!$E4932),1))</f>
        <v/>
      </c>
      <c r="C4935">
        <f>IF(GL_Paste!$B4932="","",IF(TRIM(GL_Paste!$M4932)&lt;&gt;"",TRIM(GL_Paste!$M4932),IFERROR(MID(GL_Paste!$I4932,FIND("[",GL_Paste!$I4932)+1,FIND("]",GL_Paste!$I4932)-FIND("[",GL_Paste!$I4932)-1),"")))</f>
        <v/>
      </c>
      <c r="D4935">
        <f>IF(GL_Paste!$B4932="","",IFERROR(INDEX(DeptName,MATCH($C4935,DeptTag,0)),"UNALLOCATED"))</f>
        <v/>
      </c>
      <c r="E4935">
        <f>IF(GL_Paste!$B4932="","",IFERROR(INDEX(AcctCat,MATCH(GL_Paste!$B4932&amp;"",AcctCode,0)),"UNKNOWN"))</f>
        <v/>
      </c>
      <c r="F4935">
        <f>IF(GL_Paste!$B4932="","",IFERROR(INDEX(AcctSub,MATCH(GL_Paste!$B4932&amp;"",AcctCode,0)),"UNKNOWN"))</f>
        <v/>
      </c>
    </row>
    <row r="4936">
      <c r="A4936" s="40">
        <f>IF(GL_Paste!$B4933="","",N(GL_Paste!$H4933)-N(GL_Paste!$G4933))</f>
        <v/>
      </c>
      <c r="B4936" s="43">
        <f>IF(GL_Paste!$B4933="","",DATE(YEAR(GL_Paste!$E4933),MONTH(GL_Paste!$E4933),1))</f>
        <v/>
      </c>
      <c r="C4936">
        <f>IF(GL_Paste!$B4933="","",IF(TRIM(GL_Paste!$M4933)&lt;&gt;"",TRIM(GL_Paste!$M4933),IFERROR(MID(GL_Paste!$I4933,FIND("[",GL_Paste!$I4933)+1,FIND("]",GL_Paste!$I4933)-FIND("[",GL_Paste!$I4933)-1),"")))</f>
        <v/>
      </c>
      <c r="D4936">
        <f>IF(GL_Paste!$B4933="","",IFERROR(INDEX(DeptName,MATCH($C4936,DeptTag,0)),"UNALLOCATED"))</f>
        <v/>
      </c>
      <c r="E4936">
        <f>IF(GL_Paste!$B4933="","",IFERROR(INDEX(AcctCat,MATCH(GL_Paste!$B4933&amp;"",AcctCode,0)),"UNKNOWN"))</f>
        <v/>
      </c>
      <c r="F4936">
        <f>IF(GL_Paste!$B4933="","",IFERROR(INDEX(AcctSub,MATCH(GL_Paste!$B4933&amp;"",AcctCode,0)),"UNKNOWN"))</f>
        <v/>
      </c>
    </row>
    <row r="4937">
      <c r="A4937" s="40">
        <f>IF(GL_Paste!$B4934="","",N(GL_Paste!$H4934)-N(GL_Paste!$G4934))</f>
        <v/>
      </c>
      <c r="B4937" s="43">
        <f>IF(GL_Paste!$B4934="","",DATE(YEAR(GL_Paste!$E4934),MONTH(GL_Paste!$E4934),1))</f>
        <v/>
      </c>
      <c r="C4937">
        <f>IF(GL_Paste!$B4934="","",IF(TRIM(GL_Paste!$M4934)&lt;&gt;"",TRIM(GL_Paste!$M4934),IFERROR(MID(GL_Paste!$I4934,FIND("[",GL_Paste!$I4934)+1,FIND("]",GL_Paste!$I4934)-FIND("[",GL_Paste!$I4934)-1),"")))</f>
        <v/>
      </c>
      <c r="D4937">
        <f>IF(GL_Paste!$B4934="","",IFERROR(INDEX(DeptName,MATCH($C4937,DeptTag,0)),"UNALLOCATED"))</f>
        <v/>
      </c>
      <c r="E4937">
        <f>IF(GL_Paste!$B4934="","",IFERROR(INDEX(AcctCat,MATCH(GL_Paste!$B4934&amp;"",AcctCode,0)),"UNKNOWN"))</f>
        <v/>
      </c>
      <c r="F4937">
        <f>IF(GL_Paste!$B4934="","",IFERROR(INDEX(AcctSub,MATCH(GL_Paste!$B4934&amp;"",AcctCode,0)),"UNKNOWN"))</f>
        <v/>
      </c>
    </row>
    <row r="4938">
      <c r="A4938" s="40">
        <f>IF(GL_Paste!$B4935="","",N(GL_Paste!$H4935)-N(GL_Paste!$G4935))</f>
        <v/>
      </c>
      <c r="B4938" s="43">
        <f>IF(GL_Paste!$B4935="","",DATE(YEAR(GL_Paste!$E4935),MONTH(GL_Paste!$E4935),1))</f>
        <v/>
      </c>
      <c r="C4938">
        <f>IF(GL_Paste!$B4935="","",IF(TRIM(GL_Paste!$M4935)&lt;&gt;"",TRIM(GL_Paste!$M4935),IFERROR(MID(GL_Paste!$I4935,FIND("[",GL_Paste!$I4935)+1,FIND("]",GL_Paste!$I4935)-FIND("[",GL_Paste!$I4935)-1),"")))</f>
        <v/>
      </c>
      <c r="D4938">
        <f>IF(GL_Paste!$B4935="","",IFERROR(INDEX(DeptName,MATCH($C4938,DeptTag,0)),"UNALLOCATED"))</f>
        <v/>
      </c>
      <c r="E4938">
        <f>IF(GL_Paste!$B4935="","",IFERROR(INDEX(AcctCat,MATCH(GL_Paste!$B4935&amp;"",AcctCode,0)),"UNKNOWN"))</f>
        <v/>
      </c>
      <c r="F4938">
        <f>IF(GL_Paste!$B4935="","",IFERROR(INDEX(AcctSub,MATCH(GL_Paste!$B4935&amp;"",AcctCode,0)),"UNKNOWN"))</f>
        <v/>
      </c>
    </row>
    <row r="4939">
      <c r="A4939" s="40">
        <f>IF(GL_Paste!$B4936="","",N(GL_Paste!$H4936)-N(GL_Paste!$G4936))</f>
        <v/>
      </c>
      <c r="B4939" s="43">
        <f>IF(GL_Paste!$B4936="","",DATE(YEAR(GL_Paste!$E4936),MONTH(GL_Paste!$E4936),1))</f>
        <v/>
      </c>
      <c r="C4939">
        <f>IF(GL_Paste!$B4936="","",IF(TRIM(GL_Paste!$M4936)&lt;&gt;"",TRIM(GL_Paste!$M4936),IFERROR(MID(GL_Paste!$I4936,FIND("[",GL_Paste!$I4936)+1,FIND("]",GL_Paste!$I4936)-FIND("[",GL_Paste!$I4936)-1),"")))</f>
        <v/>
      </c>
      <c r="D4939">
        <f>IF(GL_Paste!$B4936="","",IFERROR(INDEX(DeptName,MATCH($C4939,DeptTag,0)),"UNALLOCATED"))</f>
        <v/>
      </c>
      <c r="E4939">
        <f>IF(GL_Paste!$B4936="","",IFERROR(INDEX(AcctCat,MATCH(GL_Paste!$B4936&amp;"",AcctCode,0)),"UNKNOWN"))</f>
        <v/>
      </c>
      <c r="F4939">
        <f>IF(GL_Paste!$B4936="","",IFERROR(INDEX(AcctSub,MATCH(GL_Paste!$B4936&amp;"",AcctCode,0)),"UNKNOWN"))</f>
        <v/>
      </c>
    </row>
    <row r="4940">
      <c r="A4940" s="40">
        <f>IF(GL_Paste!$B4937="","",N(GL_Paste!$H4937)-N(GL_Paste!$G4937))</f>
        <v/>
      </c>
      <c r="B4940" s="43">
        <f>IF(GL_Paste!$B4937="","",DATE(YEAR(GL_Paste!$E4937),MONTH(GL_Paste!$E4937),1))</f>
        <v/>
      </c>
      <c r="C4940">
        <f>IF(GL_Paste!$B4937="","",IF(TRIM(GL_Paste!$M4937)&lt;&gt;"",TRIM(GL_Paste!$M4937),IFERROR(MID(GL_Paste!$I4937,FIND("[",GL_Paste!$I4937)+1,FIND("]",GL_Paste!$I4937)-FIND("[",GL_Paste!$I4937)-1),"")))</f>
        <v/>
      </c>
      <c r="D4940">
        <f>IF(GL_Paste!$B4937="","",IFERROR(INDEX(DeptName,MATCH($C4940,DeptTag,0)),"UNALLOCATED"))</f>
        <v/>
      </c>
      <c r="E4940">
        <f>IF(GL_Paste!$B4937="","",IFERROR(INDEX(AcctCat,MATCH(GL_Paste!$B4937&amp;"",AcctCode,0)),"UNKNOWN"))</f>
        <v/>
      </c>
      <c r="F4940">
        <f>IF(GL_Paste!$B4937="","",IFERROR(INDEX(AcctSub,MATCH(GL_Paste!$B4937&amp;"",AcctCode,0)),"UNKNOWN"))</f>
        <v/>
      </c>
    </row>
    <row r="4941">
      <c r="A4941" s="40">
        <f>IF(GL_Paste!$B4938="","",N(GL_Paste!$H4938)-N(GL_Paste!$G4938))</f>
        <v/>
      </c>
      <c r="B4941" s="43">
        <f>IF(GL_Paste!$B4938="","",DATE(YEAR(GL_Paste!$E4938),MONTH(GL_Paste!$E4938),1))</f>
        <v/>
      </c>
      <c r="C4941">
        <f>IF(GL_Paste!$B4938="","",IF(TRIM(GL_Paste!$M4938)&lt;&gt;"",TRIM(GL_Paste!$M4938),IFERROR(MID(GL_Paste!$I4938,FIND("[",GL_Paste!$I4938)+1,FIND("]",GL_Paste!$I4938)-FIND("[",GL_Paste!$I4938)-1),"")))</f>
        <v/>
      </c>
      <c r="D4941">
        <f>IF(GL_Paste!$B4938="","",IFERROR(INDEX(DeptName,MATCH($C4941,DeptTag,0)),"UNALLOCATED"))</f>
        <v/>
      </c>
      <c r="E4941">
        <f>IF(GL_Paste!$B4938="","",IFERROR(INDEX(AcctCat,MATCH(GL_Paste!$B4938&amp;"",AcctCode,0)),"UNKNOWN"))</f>
        <v/>
      </c>
      <c r="F4941">
        <f>IF(GL_Paste!$B4938="","",IFERROR(INDEX(AcctSub,MATCH(GL_Paste!$B4938&amp;"",AcctCode,0)),"UNKNOWN"))</f>
        <v/>
      </c>
    </row>
    <row r="4942">
      <c r="A4942" s="40">
        <f>IF(GL_Paste!$B4939="","",N(GL_Paste!$H4939)-N(GL_Paste!$G4939))</f>
        <v/>
      </c>
      <c r="B4942" s="43">
        <f>IF(GL_Paste!$B4939="","",DATE(YEAR(GL_Paste!$E4939),MONTH(GL_Paste!$E4939),1))</f>
        <v/>
      </c>
      <c r="C4942">
        <f>IF(GL_Paste!$B4939="","",IF(TRIM(GL_Paste!$M4939)&lt;&gt;"",TRIM(GL_Paste!$M4939),IFERROR(MID(GL_Paste!$I4939,FIND("[",GL_Paste!$I4939)+1,FIND("]",GL_Paste!$I4939)-FIND("[",GL_Paste!$I4939)-1),"")))</f>
        <v/>
      </c>
      <c r="D4942">
        <f>IF(GL_Paste!$B4939="","",IFERROR(INDEX(DeptName,MATCH($C4942,DeptTag,0)),"UNALLOCATED"))</f>
        <v/>
      </c>
      <c r="E4942">
        <f>IF(GL_Paste!$B4939="","",IFERROR(INDEX(AcctCat,MATCH(GL_Paste!$B4939&amp;"",AcctCode,0)),"UNKNOWN"))</f>
        <v/>
      </c>
      <c r="F4942">
        <f>IF(GL_Paste!$B4939="","",IFERROR(INDEX(AcctSub,MATCH(GL_Paste!$B4939&amp;"",AcctCode,0)),"UNKNOWN"))</f>
        <v/>
      </c>
    </row>
    <row r="4943">
      <c r="A4943" s="40">
        <f>IF(GL_Paste!$B4940="","",N(GL_Paste!$H4940)-N(GL_Paste!$G4940))</f>
        <v/>
      </c>
      <c r="B4943" s="43">
        <f>IF(GL_Paste!$B4940="","",DATE(YEAR(GL_Paste!$E4940),MONTH(GL_Paste!$E4940),1))</f>
        <v/>
      </c>
      <c r="C4943">
        <f>IF(GL_Paste!$B4940="","",IF(TRIM(GL_Paste!$M4940)&lt;&gt;"",TRIM(GL_Paste!$M4940),IFERROR(MID(GL_Paste!$I4940,FIND("[",GL_Paste!$I4940)+1,FIND("]",GL_Paste!$I4940)-FIND("[",GL_Paste!$I4940)-1),"")))</f>
        <v/>
      </c>
      <c r="D4943">
        <f>IF(GL_Paste!$B4940="","",IFERROR(INDEX(DeptName,MATCH($C4943,DeptTag,0)),"UNALLOCATED"))</f>
        <v/>
      </c>
      <c r="E4943">
        <f>IF(GL_Paste!$B4940="","",IFERROR(INDEX(AcctCat,MATCH(GL_Paste!$B4940&amp;"",AcctCode,0)),"UNKNOWN"))</f>
        <v/>
      </c>
      <c r="F4943">
        <f>IF(GL_Paste!$B4940="","",IFERROR(INDEX(AcctSub,MATCH(GL_Paste!$B4940&amp;"",AcctCode,0)),"UNKNOWN"))</f>
        <v/>
      </c>
    </row>
    <row r="4944">
      <c r="A4944" s="40">
        <f>IF(GL_Paste!$B4941="","",N(GL_Paste!$H4941)-N(GL_Paste!$G4941))</f>
        <v/>
      </c>
      <c r="B4944" s="43">
        <f>IF(GL_Paste!$B4941="","",DATE(YEAR(GL_Paste!$E4941),MONTH(GL_Paste!$E4941),1))</f>
        <v/>
      </c>
      <c r="C4944">
        <f>IF(GL_Paste!$B4941="","",IF(TRIM(GL_Paste!$M4941)&lt;&gt;"",TRIM(GL_Paste!$M4941),IFERROR(MID(GL_Paste!$I4941,FIND("[",GL_Paste!$I4941)+1,FIND("]",GL_Paste!$I4941)-FIND("[",GL_Paste!$I4941)-1),"")))</f>
        <v/>
      </c>
      <c r="D4944">
        <f>IF(GL_Paste!$B4941="","",IFERROR(INDEX(DeptName,MATCH($C4944,DeptTag,0)),"UNALLOCATED"))</f>
        <v/>
      </c>
      <c r="E4944">
        <f>IF(GL_Paste!$B4941="","",IFERROR(INDEX(AcctCat,MATCH(GL_Paste!$B4941&amp;"",AcctCode,0)),"UNKNOWN"))</f>
        <v/>
      </c>
      <c r="F4944">
        <f>IF(GL_Paste!$B4941="","",IFERROR(INDEX(AcctSub,MATCH(GL_Paste!$B4941&amp;"",AcctCode,0)),"UNKNOWN"))</f>
        <v/>
      </c>
    </row>
    <row r="4945">
      <c r="A4945" s="40">
        <f>IF(GL_Paste!$B4942="","",N(GL_Paste!$H4942)-N(GL_Paste!$G4942))</f>
        <v/>
      </c>
      <c r="B4945" s="43">
        <f>IF(GL_Paste!$B4942="","",DATE(YEAR(GL_Paste!$E4942),MONTH(GL_Paste!$E4942),1))</f>
        <v/>
      </c>
      <c r="C4945">
        <f>IF(GL_Paste!$B4942="","",IF(TRIM(GL_Paste!$M4942)&lt;&gt;"",TRIM(GL_Paste!$M4942),IFERROR(MID(GL_Paste!$I4942,FIND("[",GL_Paste!$I4942)+1,FIND("]",GL_Paste!$I4942)-FIND("[",GL_Paste!$I4942)-1),"")))</f>
        <v/>
      </c>
      <c r="D4945">
        <f>IF(GL_Paste!$B4942="","",IFERROR(INDEX(DeptName,MATCH($C4945,DeptTag,0)),"UNALLOCATED"))</f>
        <v/>
      </c>
      <c r="E4945">
        <f>IF(GL_Paste!$B4942="","",IFERROR(INDEX(AcctCat,MATCH(GL_Paste!$B4942&amp;"",AcctCode,0)),"UNKNOWN"))</f>
        <v/>
      </c>
      <c r="F4945">
        <f>IF(GL_Paste!$B4942="","",IFERROR(INDEX(AcctSub,MATCH(GL_Paste!$B4942&amp;"",AcctCode,0)),"UNKNOWN"))</f>
        <v/>
      </c>
    </row>
    <row r="4946">
      <c r="A4946" s="40">
        <f>IF(GL_Paste!$B4943="","",N(GL_Paste!$H4943)-N(GL_Paste!$G4943))</f>
        <v/>
      </c>
      <c r="B4946" s="43">
        <f>IF(GL_Paste!$B4943="","",DATE(YEAR(GL_Paste!$E4943),MONTH(GL_Paste!$E4943),1))</f>
        <v/>
      </c>
      <c r="C4946">
        <f>IF(GL_Paste!$B4943="","",IF(TRIM(GL_Paste!$M4943)&lt;&gt;"",TRIM(GL_Paste!$M4943),IFERROR(MID(GL_Paste!$I4943,FIND("[",GL_Paste!$I4943)+1,FIND("]",GL_Paste!$I4943)-FIND("[",GL_Paste!$I4943)-1),"")))</f>
        <v/>
      </c>
      <c r="D4946">
        <f>IF(GL_Paste!$B4943="","",IFERROR(INDEX(DeptName,MATCH($C4946,DeptTag,0)),"UNALLOCATED"))</f>
        <v/>
      </c>
      <c r="E4946">
        <f>IF(GL_Paste!$B4943="","",IFERROR(INDEX(AcctCat,MATCH(GL_Paste!$B4943&amp;"",AcctCode,0)),"UNKNOWN"))</f>
        <v/>
      </c>
      <c r="F4946">
        <f>IF(GL_Paste!$B4943="","",IFERROR(INDEX(AcctSub,MATCH(GL_Paste!$B4943&amp;"",AcctCode,0)),"UNKNOWN"))</f>
        <v/>
      </c>
    </row>
    <row r="4947">
      <c r="A4947" s="40">
        <f>IF(GL_Paste!$B4944="","",N(GL_Paste!$H4944)-N(GL_Paste!$G4944))</f>
        <v/>
      </c>
      <c r="B4947" s="43">
        <f>IF(GL_Paste!$B4944="","",DATE(YEAR(GL_Paste!$E4944),MONTH(GL_Paste!$E4944),1))</f>
        <v/>
      </c>
      <c r="C4947">
        <f>IF(GL_Paste!$B4944="","",IF(TRIM(GL_Paste!$M4944)&lt;&gt;"",TRIM(GL_Paste!$M4944),IFERROR(MID(GL_Paste!$I4944,FIND("[",GL_Paste!$I4944)+1,FIND("]",GL_Paste!$I4944)-FIND("[",GL_Paste!$I4944)-1),"")))</f>
        <v/>
      </c>
      <c r="D4947">
        <f>IF(GL_Paste!$B4944="","",IFERROR(INDEX(DeptName,MATCH($C4947,DeptTag,0)),"UNALLOCATED"))</f>
        <v/>
      </c>
      <c r="E4947">
        <f>IF(GL_Paste!$B4944="","",IFERROR(INDEX(AcctCat,MATCH(GL_Paste!$B4944&amp;"",AcctCode,0)),"UNKNOWN"))</f>
        <v/>
      </c>
      <c r="F4947">
        <f>IF(GL_Paste!$B4944="","",IFERROR(INDEX(AcctSub,MATCH(GL_Paste!$B4944&amp;"",AcctCode,0)),"UNKNOWN"))</f>
        <v/>
      </c>
    </row>
    <row r="4948">
      <c r="A4948" s="40">
        <f>IF(GL_Paste!$B4945="","",N(GL_Paste!$H4945)-N(GL_Paste!$G4945))</f>
        <v/>
      </c>
      <c r="B4948" s="43">
        <f>IF(GL_Paste!$B4945="","",DATE(YEAR(GL_Paste!$E4945),MONTH(GL_Paste!$E4945),1))</f>
        <v/>
      </c>
      <c r="C4948">
        <f>IF(GL_Paste!$B4945="","",IF(TRIM(GL_Paste!$M4945)&lt;&gt;"",TRIM(GL_Paste!$M4945),IFERROR(MID(GL_Paste!$I4945,FIND("[",GL_Paste!$I4945)+1,FIND("]",GL_Paste!$I4945)-FIND("[",GL_Paste!$I4945)-1),"")))</f>
        <v/>
      </c>
      <c r="D4948">
        <f>IF(GL_Paste!$B4945="","",IFERROR(INDEX(DeptName,MATCH($C4948,DeptTag,0)),"UNALLOCATED"))</f>
        <v/>
      </c>
      <c r="E4948">
        <f>IF(GL_Paste!$B4945="","",IFERROR(INDEX(AcctCat,MATCH(GL_Paste!$B4945&amp;"",AcctCode,0)),"UNKNOWN"))</f>
        <v/>
      </c>
      <c r="F4948">
        <f>IF(GL_Paste!$B4945="","",IFERROR(INDEX(AcctSub,MATCH(GL_Paste!$B4945&amp;"",AcctCode,0)),"UNKNOWN"))</f>
        <v/>
      </c>
    </row>
    <row r="4949">
      <c r="A4949" s="40">
        <f>IF(GL_Paste!$B4946="","",N(GL_Paste!$H4946)-N(GL_Paste!$G4946))</f>
        <v/>
      </c>
      <c r="B4949" s="43">
        <f>IF(GL_Paste!$B4946="","",DATE(YEAR(GL_Paste!$E4946),MONTH(GL_Paste!$E4946),1))</f>
        <v/>
      </c>
      <c r="C4949">
        <f>IF(GL_Paste!$B4946="","",IF(TRIM(GL_Paste!$M4946)&lt;&gt;"",TRIM(GL_Paste!$M4946),IFERROR(MID(GL_Paste!$I4946,FIND("[",GL_Paste!$I4946)+1,FIND("]",GL_Paste!$I4946)-FIND("[",GL_Paste!$I4946)-1),"")))</f>
        <v/>
      </c>
      <c r="D4949">
        <f>IF(GL_Paste!$B4946="","",IFERROR(INDEX(DeptName,MATCH($C4949,DeptTag,0)),"UNALLOCATED"))</f>
        <v/>
      </c>
      <c r="E4949">
        <f>IF(GL_Paste!$B4946="","",IFERROR(INDEX(AcctCat,MATCH(GL_Paste!$B4946&amp;"",AcctCode,0)),"UNKNOWN"))</f>
        <v/>
      </c>
      <c r="F4949">
        <f>IF(GL_Paste!$B4946="","",IFERROR(INDEX(AcctSub,MATCH(GL_Paste!$B4946&amp;"",AcctCode,0)),"UNKNOWN"))</f>
        <v/>
      </c>
    </row>
    <row r="4950">
      <c r="A4950" s="40">
        <f>IF(GL_Paste!$B4947="","",N(GL_Paste!$H4947)-N(GL_Paste!$G4947))</f>
        <v/>
      </c>
      <c r="B4950" s="43">
        <f>IF(GL_Paste!$B4947="","",DATE(YEAR(GL_Paste!$E4947),MONTH(GL_Paste!$E4947),1))</f>
        <v/>
      </c>
      <c r="C4950">
        <f>IF(GL_Paste!$B4947="","",IF(TRIM(GL_Paste!$M4947)&lt;&gt;"",TRIM(GL_Paste!$M4947),IFERROR(MID(GL_Paste!$I4947,FIND("[",GL_Paste!$I4947)+1,FIND("]",GL_Paste!$I4947)-FIND("[",GL_Paste!$I4947)-1),"")))</f>
        <v/>
      </c>
      <c r="D4950">
        <f>IF(GL_Paste!$B4947="","",IFERROR(INDEX(DeptName,MATCH($C4950,DeptTag,0)),"UNALLOCATED"))</f>
        <v/>
      </c>
      <c r="E4950">
        <f>IF(GL_Paste!$B4947="","",IFERROR(INDEX(AcctCat,MATCH(GL_Paste!$B4947&amp;"",AcctCode,0)),"UNKNOWN"))</f>
        <v/>
      </c>
      <c r="F4950">
        <f>IF(GL_Paste!$B4947="","",IFERROR(INDEX(AcctSub,MATCH(GL_Paste!$B4947&amp;"",AcctCode,0)),"UNKNOWN"))</f>
        <v/>
      </c>
    </row>
    <row r="4951">
      <c r="A4951" s="40">
        <f>IF(GL_Paste!$B4948="","",N(GL_Paste!$H4948)-N(GL_Paste!$G4948))</f>
        <v/>
      </c>
      <c r="B4951" s="43">
        <f>IF(GL_Paste!$B4948="","",DATE(YEAR(GL_Paste!$E4948),MONTH(GL_Paste!$E4948),1))</f>
        <v/>
      </c>
      <c r="C4951">
        <f>IF(GL_Paste!$B4948="","",IF(TRIM(GL_Paste!$M4948)&lt;&gt;"",TRIM(GL_Paste!$M4948),IFERROR(MID(GL_Paste!$I4948,FIND("[",GL_Paste!$I4948)+1,FIND("]",GL_Paste!$I4948)-FIND("[",GL_Paste!$I4948)-1),"")))</f>
        <v/>
      </c>
      <c r="D4951">
        <f>IF(GL_Paste!$B4948="","",IFERROR(INDEX(DeptName,MATCH($C4951,DeptTag,0)),"UNALLOCATED"))</f>
        <v/>
      </c>
      <c r="E4951">
        <f>IF(GL_Paste!$B4948="","",IFERROR(INDEX(AcctCat,MATCH(GL_Paste!$B4948&amp;"",AcctCode,0)),"UNKNOWN"))</f>
        <v/>
      </c>
      <c r="F4951">
        <f>IF(GL_Paste!$B4948="","",IFERROR(INDEX(AcctSub,MATCH(GL_Paste!$B4948&amp;"",AcctCode,0)),"UNKNOWN"))</f>
        <v/>
      </c>
    </row>
    <row r="4952">
      <c r="A4952" s="40">
        <f>IF(GL_Paste!$B4949="","",N(GL_Paste!$H4949)-N(GL_Paste!$G4949))</f>
        <v/>
      </c>
      <c r="B4952" s="43">
        <f>IF(GL_Paste!$B4949="","",DATE(YEAR(GL_Paste!$E4949),MONTH(GL_Paste!$E4949),1))</f>
        <v/>
      </c>
      <c r="C4952">
        <f>IF(GL_Paste!$B4949="","",IF(TRIM(GL_Paste!$M4949)&lt;&gt;"",TRIM(GL_Paste!$M4949),IFERROR(MID(GL_Paste!$I4949,FIND("[",GL_Paste!$I4949)+1,FIND("]",GL_Paste!$I4949)-FIND("[",GL_Paste!$I4949)-1),"")))</f>
        <v/>
      </c>
      <c r="D4952">
        <f>IF(GL_Paste!$B4949="","",IFERROR(INDEX(DeptName,MATCH($C4952,DeptTag,0)),"UNALLOCATED"))</f>
        <v/>
      </c>
      <c r="E4952">
        <f>IF(GL_Paste!$B4949="","",IFERROR(INDEX(AcctCat,MATCH(GL_Paste!$B4949&amp;"",AcctCode,0)),"UNKNOWN"))</f>
        <v/>
      </c>
      <c r="F4952">
        <f>IF(GL_Paste!$B4949="","",IFERROR(INDEX(AcctSub,MATCH(GL_Paste!$B4949&amp;"",AcctCode,0)),"UNKNOWN"))</f>
        <v/>
      </c>
    </row>
    <row r="4953">
      <c r="A4953" s="40">
        <f>IF(GL_Paste!$B4950="","",N(GL_Paste!$H4950)-N(GL_Paste!$G4950))</f>
        <v/>
      </c>
      <c r="B4953" s="43">
        <f>IF(GL_Paste!$B4950="","",DATE(YEAR(GL_Paste!$E4950),MONTH(GL_Paste!$E4950),1))</f>
        <v/>
      </c>
      <c r="C4953">
        <f>IF(GL_Paste!$B4950="","",IF(TRIM(GL_Paste!$M4950)&lt;&gt;"",TRIM(GL_Paste!$M4950),IFERROR(MID(GL_Paste!$I4950,FIND("[",GL_Paste!$I4950)+1,FIND("]",GL_Paste!$I4950)-FIND("[",GL_Paste!$I4950)-1),"")))</f>
        <v/>
      </c>
      <c r="D4953">
        <f>IF(GL_Paste!$B4950="","",IFERROR(INDEX(DeptName,MATCH($C4953,DeptTag,0)),"UNALLOCATED"))</f>
        <v/>
      </c>
      <c r="E4953">
        <f>IF(GL_Paste!$B4950="","",IFERROR(INDEX(AcctCat,MATCH(GL_Paste!$B4950&amp;"",AcctCode,0)),"UNKNOWN"))</f>
        <v/>
      </c>
      <c r="F4953">
        <f>IF(GL_Paste!$B4950="","",IFERROR(INDEX(AcctSub,MATCH(GL_Paste!$B4950&amp;"",AcctCode,0)),"UNKNOWN"))</f>
        <v/>
      </c>
    </row>
    <row r="4954">
      <c r="A4954" s="40">
        <f>IF(GL_Paste!$B4951="","",N(GL_Paste!$H4951)-N(GL_Paste!$G4951))</f>
        <v/>
      </c>
      <c r="B4954" s="43">
        <f>IF(GL_Paste!$B4951="","",DATE(YEAR(GL_Paste!$E4951),MONTH(GL_Paste!$E4951),1))</f>
        <v/>
      </c>
      <c r="C4954">
        <f>IF(GL_Paste!$B4951="","",IF(TRIM(GL_Paste!$M4951)&lt;&gt;"",TRIM(GL_Paste!$M4951),IFERROR(MID(GL_Paste!$I4951,FIND("[",GL_Paste!$I4951)+1,FIND("]",GL_Paste!$I4951)-FIND("[",GL_Paste!$I4951)-1),"")))</f>
        <v/>
      </c>
      <c r="D4954">
        <f>IF(GL_Paste!$B4951="","",IFERROR(INDEX(DeptName,MATCH($C4954,DeptTag,0)),"UNALLOCATED"))</f>
        <v/>
      </c>
      <c r="E4954">
        <f>IF(GL_Paste!$B4951="","",IFERROR(INDEX(AcctCat,MATCH(GL_Paste!$B4951&amp;"",AcctCode,0)),"UNKNOWN"))</f>
        <v/>
      </c>
      <c r="F4954">
        <f>IF(GL_Paste!$B4951="","",IFERROR(INDEX(AcctSub,MATCH(GL_Paste!$B4951&amp;"",AcctCode,0)),"UNKNOWN"))</f>
        <v/>
      </c>
    </row>
    <row r="4955">
      <c r="A4955" s="40">
        <f>IF(GL_Paste!$B4952="","",N(GL_Paste!$H4952)-N(GL_Paste!$G4952))</f>
        <v/>
      </c>
      <c r="B4955" s="43">
        <f>IF(GL_Paste!$B4952="","",DATE(YEAR(GL_Paste!$E4952),MONTH(GL_Paste!$E4952),1))</f>
        <v/>
      </c>
      <c r="C4955">
        <f>IF(GL_Paste!$B4952="","",IF(TRIM(GL_Paste!$M4952)&lt;&gt;"",TRIM(GL_Paste!$M4952),IFERROR(MID(GL_Paste!$I4952,FIND("[",GL_Paste!$I4952)+1,FIND("]",GL_Paste!$I4952)-FIND("[",GL_Paste!$I4952)-1),"")))</f>
        <v/>
      </c>
      <c r="D4955">
        <f>IF(GL_Paste!$B4952="","",IFERROR(INDEX(DeptName,MATCH($C4955,DeptTag,0)),"UNALLOCATED"))</f>
        <v/>
      </c>
      <c r="E4955">
        <f>IF(GL_Paste!$B4952="","",IFERROR(INDEX(AcctCat,MATCH(GL_Paste!$B4952&amp;"",AcctCode,0)),"UNKNOWN"))</f>
        <v/>
      </c>
      <c r="F4955">
        <f>IF(GL_Paste!$B4952="","",IFERROR(INDEX(AcctSub,MATCH(GL_Paste!$B4952&amp;"",AcctCode,0)),"UNKNOWN"))</f>
        <v/>
      </c>
    </row>
    <row r="4956">
      <c r="A4956" s="40">
        <f>IF(GL_Paste!$B4953="","",N(GL_Paste!$H4953)-N(GL_Paste!$G4953))</f>
        <v/>
      </c>
      <c r="B4956" s="43">
        <f>IF(GL_Paste!$B4953="","",DATE(YEAR(GL_Paste!$E4953),MONTH(GL_Paste!$E4953),1))</f>
        <v/>
      </c>
      <c r="C4956">
        <f>IF(GL_Paste!$B4953="","",IF(TRIM(GL_Paste!$M4953)&lt;&gt;"",TRIM(GL_Paste!$M4953),IFERROR(MID(GL_Paste!$I4953,FIND("[",GL_Paste!$I4953)+1,FIND("]",GL_Paste!$I4953)-FIND("[",GL_Paste!$I4953)-1),"")))</f>
        <v/>
      </c>
      <c r="D4956">
        <f>IF(GL_Paste!$B4953="","",IFERROR(INDEX(DeptName,MATCH($C4956,DeptTag,0)),"UNALLOCATED"))</f>
        <v/>
      </c>
      <c r="E4956">
        <f>IF(GL_Paste!$B4953="","",IFERROR(INDEX(AcctCat,MATCH(GL_Paste!$B4953&amp;"",AcctCode,0)),"UNKNOWN"))</f>
        <v/>
      </c>
      <c r="F4956">
        <f>IF(GL_Paste!$B4953="","",IFERROR(INDEX(AcctSub,MATCH(GL_Paste!$B4953&amp;"",AcctCode,0)),"UNKNOWN"))</f>
        <v/>
      </c>
    </row>
    <row r="4957">
      <c r="A4957" s="40">
        <f>IF(GL_Paste!$B4954="","",N(GL_Paste!$H4954)-N(GL_Paste!$G4954))</f>
        <v/>
      </c>
      <c r="B4957" s="43">
        <f>IF(GL_Paste!$B4954="","",DATE(YEAR(GL_Paste!$E4954),MONTH(GL_Paste!$E4954),1))</f>
        <v/>
      </c>
      <c r="C4957">
        <f>IF(GL_Paste!$B4954="","",IF(TRIM(GL_Paste!$M4954)&lt;&gt;"",TRIM(GL_Paste!$M4954),IFERROR(MID(GL_Paste!$I4954,FIND("[",GL_Paste!$I4954)+1,FIND("]",GL_Paste!$I4954)-FIND("[",GL_Paste!$I4954)-1),"")))</f>
        <v/>
      </c>
      <c r="D4957">
        <f>IF(GL_Paste!$B4954="","",IFERROR(INDEX(DeptName,MATCH($C4957,DeptTag,0)),"UNALLOCATED"))</f>
        <v/>
      </c>
      <c r="E4957">
        <f>IF(GL_Paste!$B4954="","",IFERROR(INDEX(AcctCat,MATCH(GL_Paste!$B4954&amp;"",AcctCode,0)),"UNKNOWN"))</f>
        <v/>
      </c>
      <c r="F4957">
        <f>IF(GL_Paste!$B4954="","",IFERROR(INDEX(AcctSub,MATCH(GL_Paste!$B4954&amp;"",AcctCode,0)),"UNKNOWN"))</f>
        <v/>
      </c>
    </row>
    <row r="4958">
      <c r="A4958" s="40">
        <f>IF(GL_Paste!$B4955="","",N(GL_Paste!$H4955)-N(GL_Paste!$G4955))</f>
        <v/>
      </c>
      <c r="B4958" s="43">
        <f>IF(GL_Paste!$B4955="","",DATE(YEAR(GL_Paste!$E4955),MONTH(GL_Paste!$E4955),1))</f>
        <v/>
      </c>
      <c r="C4958">
        <f>IF(GL_Paste!$B4955="","",IF(TRIM(GL_Paste!$M4955)&lt;&gt;"",TRIM(GL_Paste!$M4955),IFERROR(MID(GL_Paste!$I4955,FIND("[",GL_Paste!$I4955)+1,FIND("]",GL_Paste!$I4955)-FIND("[",GL_Paste!$I4955)-1),"")))</f>
        <v/>
      </c>
      <c r="D4958">
        <f>IF(GL_Paste!$B4955="","",IFERROR(INDEX(DeptName,MATCH($C4958,DeptTag,0)),"UNALLOCATED"))</f>
        <v/>
      </c>
      <c r="E4958">
        <f>IF(GL_Paste!$B4955="","",IFERROR(INDEX(AcctCat,MATCH(GL_Paste!$B4955&amp;"",AcctCode,0)),"UNKNOWN"))</f>
        <v/>
      </c>
      <c r="F4958">
        <f>IF(GL_Paste!$B4955="","",IFERROR(INDEX(AcctSub,MATCH(GL_Paste!$B4955&amp;"",AcctCode,0)),"UNKNOWN"))</f>
        <v/>
      </c>
    </row>
    <row r="4959">
      <c r="A4959" s="40">
        <f>IF(GL_Paste!$B4956="","",N(GL_Paste!$H4956)-N(GL_Paste!$G4956))</f>
        <v/>
      </c>
      <c r="B4959" s="43">
        <f>IF(GL_Paste!$B4956="","",DATE(YEAR(GL_Paste!$E4956),MONTH(GL_Paste!$E4956),1))</f>
        <v/>
      </c>
      <c r="C4959">
        <f>IF(GL_Paste!$B4956="","",IF(TRIM(GL_Paste!$M4956)&lt;&gt;"",TRIM(GL_Paste!$M4956),IFERROR(MID(GL_Paste!$I4956,FIND("[",GL_Paste!$I4956)+1,FIND("]",GL_Paste!$I4956)-FIND("[",GL_Paste!$I4956)-1),"")))</f>
        <v/>
      </c>
      <c r="D4959">
        <f>IF(GL_Paste!$B4956="","",IFERROR(INDEX(DeptName,MATCH($C4959,DeptTag,0)),"UNALLOCATED"))</f>
        <v/>
      </c>
      <c r="E4959">
        <f>IF(GL_Paste!$B4956="","",IFERROR(INDEX(AcctCat,MATCH(GL_Paste!$B4956&amp;"",AcctCode,0)),"UNKNOWN"))</f>
        <v/>
      </c>
      <c r="F4959">
        <f>IF(GL_Paste!$B4956="","",IFERROR(INDEX(AcctSub,MATCH(GL_Paste!$B4956&amp;"",AcctCode,0)),"UNKNOWN"))</f>
        <v/>
      </c>
    </row>
    <row r="4960">
      <c r="A4960" s="40">
        <f>IF(GL_Paste!$B4957="","",N(GL_Paste!$H4957)-N(GL_Paste!$G4957))</f>
        <v/>
      </c>
      <c r="B4960" s="43">
        <f>IF(GL_Paste!$B4957="","",DATE(YEAR(GL_Paste!$E4957),MONTH(GL_Paste!$E4957),1))</f>
        <v/>
      </c>
      <c r="C4960">
        <f>IF(GL_Paste!$B4957="","",IF(TRIM(GL_Paste!$M4957)&lt;&gt;"",TRIM(GL_Paste!$M4957),IFERROR(MID(GL_Paste!$I4957,FIND("[",GL_Paste!$I4957)+1,FIND("]",GL_Paste!$I4957)-FIND("[",GL_Paste!$I4957)-1),"")))</f>
        <v/>
      </c>
      <c r="D4960">
        <f>IF(GL_Paste!$B4957="","",IFERROR(INDEX(DeptName,MATCH($C4960,DeptTag,0)),"UNALLOCATED"))</f>
        <v/>
      </c>
      <c r="E4960">
        <f>IF(GL_Paste!$B4957="","",IFERROR(INDEX(AcctCat,MATCH(GL_Paste!$B4957&amp;"",AcctCode,0)),"UNKNOWN"))</f>
        <v/>
      </c>
      <c r="F4960">
        <f>IF(GL_Paste!$B4957="","",IFERROR(INDEX(AcctSub,MATCH(GL_Paste!$B4957&amp;"",AcctCode,0)),"UNKNOWN"))</f>
        <v/>
      </c>
    </row>
    <row r="4961">
      <c r="A4961" s="40">
        <f>IF(GL_Paste!$B4958="","",N(GL_Paste!$H4958)-N(GL_Paste!$G4958))</f>
        <v/>
      </c>
      <c r="B4961" s="43">
        <f>IF(GL_Paste!$B4958="","",DATE(YEAR(GL_Paste!$E4958),MONTH(GL_Paste!$E4958),1))</f>
        <v/>
      </c>
      <c r="C4961">
        <f>IF(GL_Paste!$B4958="","",IF(TRIM(GL_Paste!$M4958)&lt;&gt;"",TRIM(GL_Paste!$M4958),IFERROR(MID(GL_Paste!$I4958,FIND("[",GL_Paste!$I4958)+1,FIND("]",GL_Paste!$I4958)-FIND("[",GL_Paste!$I4958)-1),"")))</f>
        <v/>
      </c>
      <c r="D4961">
        <f>IF(GL_Paste!$B4958="","",IFERROR(INDEX(DeptName,MATCH($C4961,DeptTag,0)),"UNALLOCATED"))</f>
        <v/>
      </c>
      <c r="E4961">
        <f>IF(GL_Paste!$B4958="","",IFERROR(INDEX(AcctCat,MATCH(GL_Paste!$B4958&amp;"",AcctCode,0)),"UNKNOWN"))</f>
        <v/>
      </c>
      <c r="F4961">
        <f>IF(GL_Paste!$B4958="","",IFERROR(INDEX(AcctSub,MATCH(GL_Paste!$B4958&amp;"",AcctCode,0)),"UNKNOWN"))</f>
        <v/>
      </c>
    </row>
    <row r="4962">
      <c r="A4962" s="40">
        <f>IF(GL_Paste!$B4959="","",N(GL_Paste!$H4959)-N(GL_Paste!$G4959))</f>
        <v/>
      </c>
      <c r="B4962" s="43">
        <f>IF(GL_Paste!$B4959="","",DATE(YEAR(GL_Paste!$E4959),MONTH(GL_Paste!$E4959),1))</f>
        <v/>
      </c>
      <c r="C4962">
        <f>IF(GL_Paste!$B4959="","",IF(TRIM(GL_Paste!$M4959)&lt;&gt;"",TRIM(GL_Paste!$M4959),IFERROR(MID(GL_Paste!$I4959,FIND("[",GL_Paste!$I4959)+1,FIND("]",GL_Paste!$I4959)-FIND("[",GL_Paste!$I4959)-1),"")))</f>
        <v/>
      </c>
      <c r="D4962">
        <f>IF(GL_Paste!$B4959="","",IFERROR(INDEX(DeptName,MATCH($C4962,DeptTag,0)),"UNALLOCATED"))</f>
        <v/>
      </c>
      <c r="E4962">
        <f>IF(GL_Paste!$B4959="","",IFERROR(INDEX(AcctCat,MATCH(GL_Paste!$B4959&amp;"",AcctCode,0)),"UNKNOWN"))</f>
        <v/>
      </c>
      <c r="F4962">
        <f>IF(GL_Paste!$B4959="","",IFERROR(INDEX(AcctSub,MATCH(GL_Paste!$B4959&amp;"",AcctCode,0)),"UNKNOWN"))</f>
        <v/>
      </c>
    </row>
    <row r="4963">
      <c r="A4963" s="40">
        <f>IF(GL_Paste!$B4960="","",N(GL_Paste!$H4960)-N(GL_Paste!$G4960))</f>
        <v/>
      </c>
      <c r="B4963" s="43">
        <f>IF(GL_Paste!$B4960="","",DATE(YEAR(GL_Paste!$E4960),MONTH(GL_Paste!$E4960),1))</f>
        <v/>
      </c>
      <c r="C4963">
        <f>IF(GL_Paste!$B4960="","",IF(TRIM(GL_Paste!$M4960)&lt;&gt;"",TRIM(GL_Paste!$M4960),IFERROR(MID(GL_Paste!$I4960,FIND("[",GL_Paste!$I4960)+1,FIND("]",GL_Paste!$I4960)-FIND("[",GL_Paste!$I4960)-1),"")))</f>
        <v/>
      </c>
      <c r="D4963">
        <f>IF(GL_Paste!$B4960="","",IFERROR(INDEX(DeptName,MATCH($C4963,DeptTag,0)),"UNALLOCATED"))</f>
        <v/>
      </c>
      <c r="E4963">
        <f>IF(GL_Paste!$B4960="","",IFERROR(INDEX(AcctCat,MATCH(GL_Paste!$B4960&amp;"",AcctCode,0)),"UNKNOWN"))</f>
        <v/>
      </c>
      <c r="F4963">
        <f>IF(GL_Paste!$B4960="","",IFERROR(INDEX(AcctSub,MATCH(GL_Paste!$B4960&amp;"",AcctCode,0)),"UNKNOWN"))</f>
        <v/>
      </c>
    </row>
    <row r="4964">
      <c r="A4964" s="40">
        <f>IF(GL_Paste!$B4961="","",N(GL_Paste!$H4961)-N(GL_Paste!$G4961))</f>
        <v/>
      </c>
      <c r="B4964" s="43">
        <f>IF(GL_Paste!$B4961="","",DATE(YEAR(GL_Paste!$E4961),MONTH(GL_Paste!$E4961),1))</f>
        <v/>
      </c>
      <c r="C4964">
        <f>IF(GL_Paste!$B4961="","",IF(TRIM(GL_Paste!$M4961)&lt;&gt;"",TRIM(GL_Paste!$M4961),IFERROR(MID(GL_Paste!$I4961,FIND("[",GL_Paste!$I4961)+1,FIND("]",GL_Paste!$I4961)-FIND("[",GL_Paste!$I4961)-1),"")))</f>
        <v/>
      </c>
      <c r="D4964">
        <f>IF(GL_Paste!$B4961="","",IFERROR(INDEX(DeptName,MATCH($C4964,DeptTag,0)),"UNALLOCATED"))</f>
        <v/>
      </c>
      <c r="E4964">
        <f>IF(GL_Paste!$B4961="","",IFERROR(INDEX(AcctCat,MATCH(GL_Paste!$B4961&amp;"",AcctCode,0)),"UNKNOWN"))</f>
        <v/>
      </c>
      <c r="F4964">
        <f>IF(GL_Paste!$B4961="","",IFERROR(INDEX(AcctSub,MATCH(GL_Paste!$B4961&amp;"",AcctCode,0)),"UNKNOWN"))</f>
        <v/>
      </c>
    </row>
    <row r="4965">
      <c r="A4965" s="40">
        <f>IF(GL_Paste!$B4962="","",N(GL_Paste!$H4962)-N(GL_Paste!$G4962))</f>
        <v/>
      </c>
      <c r="B4965" s="43">
        <f>IF(GL_Paste!$B4962="","",DATE(YEAR(GL_Paste!$E4962),MONTH(GL_Paste!$E4962),1))</f>
        <v/>
      </c>
      <c r="C4965">
        <f>IF(GL_Paste!$B4962="","",IF(TRIM(GL_Paste!$M4962)&lt;&gt;"",TRIM(GL_Paste!$M4962),IFERROR(MID(GL_Paste!$I4962,FIND("[",GL_Paste!$I4962)+1,FIND("]",GL_Paste!$I4962)-FIND("[",GL_Paste!$I4962)-1),"")))</f>
        <v/>
      </c>
      <c r="D4965">
        <f>IF(GL_Paste!$B4962="","",IFERROR(INDEX(DeptName,MATCH($C4965,DeptTag,0)),"UNALLOCATED"))</f>
        <v/>
      </c>
      <c r="E4965">
        <f>IF(GL_Paste!$B4962="","",IFERROR(INDEX(AcctCat,MATCH(GL_Paste!$B4962&amp;"",AcctCode,0)),"UNKNOWN"))</f>
        <v/>
      </c>
      <c r="F4965">
        <f>IF(GL_Paste!$B4962="","",IFERROR(INDEX(AcctSub,MATCH(GL_Paste!$B4962&amp;"",AcctCode,0)),"UNKNOWN"))</f>
        <v/>
      </c>
    </row>
    <row r="4966">
      <c r="A4966" s="40">
        <f>IF(GL_Paste!$B4963="","",N(GL_Paste!$H4963)-N(GL_Paste!$G4963))</f>
        <v/>
      </c>
      <c r="B4966" s="43">
        <f>IF(GL_Paste!$B4963="","",DATE(YEAR(GL_Paste!$E4963),MONTH(GL_Paste!$E4963),1))</f>
        <v/>
      </c>
      <c r="C4966">
        <f>IF(GL_Paste!$B4963="","",IF(TRIM(GL_Paste!$M4963)&lt;&gt;"",TRIM(GL_Paste!$M4963),IFERROR(MID(GL_Paste!$I4963,FIND("[",GL_Paste!$I4963)+1,FIND("]",GL_Paste!$I4963)-FIND("[",GL_Paste!$I4963)-1),"")))</f>
        <v/>
      </c>
      <c r="D4966">
        <f>IF(GL_Paste!$B4963="","",IFERROR(INDEX(DeptName,MATCH($C4966,DeptTag,0)),"UNALLOCATED"))</f>
        <v/>
      </c>
      <c r="E4966">
        <f>IF(GL_Paste!$B4963="","",IFERROR(INDEX(AcctCat,MATCH(GL_Paste!$B4963&amp;"",AcctCode,0)),"UNKNOWN"))</f>
        <v/>
      </c>
      <c r="F4966">
        <f>IF(GL_Paste!$B4963="","",IFERROR(INDEX(AcctSub,MATCH(GL_Paste!$B4963&amp;"",AcctCode,0)),"UNKNOWN"))</f>
        <v/>
      </c>
    </row>
    <row r="4967">
      <c r="A4967" s="40">
        <f>IF(GL_Paste!$B4964="","",N(GL_Paste!$H4964)-N(GL_Paste!$G4964))</f>
        <v/>
      </c>
      <c r="B4967" s="43">
        <f>IF(GL_Paste!$B4964="","",DATE(YEAR(GL_Paste!$E4964),MONTH(GL_Paste!$E4964),1))</f>
        <v/>
      </c>
      <c r="C4967">
        <f>IF(GL_Paste!$B4964="","",IF(TRIM(GL_Paste!$M4964)&lt;&gt;"",TRIM(GL_Paste!$M4964),IFERROR(MID(GL_Paste!$I4964,FIND("[",GL_Paste!$I4964)+1,FIND("]",GL_Paste!$I4964)-FIND("[",GL_Paste!$I4964)-1),"")))</f>
        <v/>
      </c>
      <c r="D4967">
        <f>IF(GL_Paste!$B4964="","",IFERROR(INDEX(DeptName,MATCH($C4967,DeptTag,0)),"UNALLOCATED"))</f>
        <v/>
      </c>
      <c r="E4967">
        <f>IF(GL_Paste!$B4964="","",IFERROR(INDEX(AcctCat,MATCH(GL_Paste!$B4964&amp;"",AcctCode,0)),"UNKNOWN"))</f>
        <v/>
      </c>
      <c r="F4967">
        <f>IF(GL_Paste!$B4964="","",IFERROR(INDEX(AcctSub,MATCH(GL_Paste!$B4964&amp;"",AcctCode,0)),"UNKNOWN"))</f>
        <v/>
      </c>
    </row>
    <row r="4968">
      <c r="A4968" s="40">
        <f>IF(GL_Paste!$B4965="","",N(GL_Paste!$H4965)-N(GL_Paste!$G4965))</f>
        <v/>
      </c>
      <c r="B4968" s="43">
        <f>IF(GL_Paste!$B4965="","",DATE(YEAR(GL_Paste!$E4965),MONTH(GL_Paste!$E4965),1))</f>
        <v/>
      </c>
      <c r="C4968">
        <f>IF(GL_Paste!$B4965="","",IF(TRIM(GL_Paste!$M4965)&lt;&gt;"",TRIM(GL_Paste!$M4965),IFERROR(MID(GL_Paste!$I4965,FIND("[",GL_Paste!$I4965)+1,FIND("]",GL_Paste!$I4965)-FIND("[",GL_Paste!$I4965)-1),"")))</f>
        <v/>
      </c>
      <c r="D4968">
        <f>IF(GL_Paste!$B4965="","",IFERROR(INDEX(DeptName,MATCH($C4968,DeptTag,0)),"UNALLOCATED"))</f>
        <v/>
      </c>
      <c r="E4968">
        <f>IF(GL_Paste!$B4965="","",IFERROR(INDEX(AcctCat,MATCH(GL_Paste!$B4965&amp;"",AcctCode,0)),"UNKNOWN"))</f>
        <v/>
      </c>
      <c r="F4968">
        <f>IF(GL_Paste!$B4965="","",IFERROR(INDEX(AcctSub,MATCH(GL_Paste!$B4965&amp;"",AcctCode,0)),"UNKNOWN"))</f>
        <v/>
      </c>
    </row>
    <row r="4969">
      <c r="A4969" s="40">
        <f>IF(GL_Paste!$B4966="","",N(GL_Paste!$H4966)-N(GL_Paste!$G4966))</f>
        <v/>
      </c>
      <c r="B4969" s="43">
        <f>IF(GL_Paste!$B4966="","",DATE(YEAR(GL_Paste!$E4966),MONTH(GL_Paste!$E4966),1))</f>
        <v/>
      </c>
      <c r="C4969">
        <f>IF(GL_Paste!$B4966="","",IF(TRIM(GL_Paste!$M4966)&lt;&gt;"",TRIM(GL_Paste!$M4966),IFERROR(MID(GL_Paste!$I4966,FIND("[",GL_Paste!$I4966)+1,FIND("]",GL_Paste!$I4966)-FIND("[",GL_Paste!$I4966)-1),"")))</f>
        <v/>
      </c>
      <c r="D4969">
        <f>IF(GL_Paste!$B4966="","",IFERROR(INDEX(DeptName,MATCH($C4969,DeptTag,0)),"UNALLOCATED"))</f>
        <v/>
      </c>
      <c r="E4969">
        <f>IF(GL_Paste!$B4966="","",IFERROR(INDEX(AcctCat,MATCH(GL_Paste!$B4966&amp;"",AcctCode,0)),"UNKNOWN"))</f>
        <v/>
      </c>
      <c r="F4969">
        <f>IF(GL_Paste!$B4966="","",IFERROR(INDEX(AcctSub,MATCH(GL_Paste!$B4966&amp;"",AcctCode,0)),"UNKNOWN"))</f>
        <v/>
      </c>
    </row>
    <row r="4970">
      <c r="A4970" s="40">
        <f>IF(GL_Paste!$B4967="","",N(GL_Paste!$H4967)-N(GL_Paste!$G4967))</f>
        <v/>
      </c>
      <c r="B4970" s="43">
        <f>IF(GL_Paste!$B4967="","",DATE(YEAR(GL_Paste!$E4967),MONTH(GL_Paste!$E4967),1))</f>
        <v/>
      </c>
      <c r="C4970">
        <f>IF(GL_Paste!$B4967="","",IF(TRIM(GL_Paste!$M4967)&lt;&gt;"",TRIM(GL_Paste!$M4967),IFERROR(MID(GL_Paste!$I4967,FIND("[",GL_Paste!$I4967)+1,FIND("]",GL_Paste!$I4967)-FIND("[",GL_Paste!$I4967)-1),"")))</f>
        <v/>
      </c>
      <c r="D4970">
        <f>IF(GL_Paste!$B4967="","",IFERROR(INDEX(DeptName,MATCH($C4970,DeptTag,0)),"UNALLOCATED"))</f>
        <v/>
      </c>
      <c r="E4970">
        <f>IF(GL_Paste!$B4967="","",IFERROR(INDEX(AcctCat,MATCH(GL_Paste!$B4967&amp;"",AcctCode,0)),"UNKNOWN"))</f>
        <v/>
      </c>
      <c r="F4970">
        <f>IF(GL_Paste!$B4967="","",IFERROR(INDEX(AcctSub,MATCH(GL_Paste!$B4967&amp;"",AcctCode,0)),"UNKNOWN"))</f>
        <v/>
      </c>
    </row>
    <row r="4971">
      <c r="A4971" s="40">
        <f>IF(GL_Paste!$B4968="","",N(GL_Paste!$H4968)-N(GL_Paste!$G4968))</f>
        <v/>
      </c>
      <c r="B4971" s="43">
        <f>IF(GL_Paste!$B4968="","",DATE(YEAR(GL_Paste!$E4968),MONTH(GL_Paste!$E4968),1))</f>
        <v/>
      </c>
      <c r="C4971">
        <f>IF(GL_Paste!$B4968="","",IF(TRIM(GL_Paste!$M4968)&lt;&gt;"",TRIM(GL_Paste!$M4968),IFERROR(MID(GL_Paste!$I4968,FIND("[",GL_Paste!$I4968)+1,FIND("]",GL_Paste!$I4968)-FIND("[",GL_Paste!$I4968)-1),"")))</f>
        <v/>
      </c>
      <c r="D4971">
        <f>IF(GL_Paste!$B4968="","",IFERROR(INDEX(DeptName,MATCH($C4971,DeptTag,0)),"UNALLOCATED"))</f>
        <v/>
      </c>
      <c r="E4971">
        <f>IF(GL_Paste!$B4968="","",IFERROR(INDEX(AcctCat,MATCH(GL_Paste!$B4968&amp;"",AcctCode,0)),"UNKNOWN"))</f>
        <v/>
      </c>
      <c r="F4971">
        <f>IF(GL_Paste!$B4968="","",IFERROR(INDEX(AcctSub,MATCH(GL_Paste!$B4968&amp;"",AcctCode,0)),"UNKNOWN"))</f>
        <v/>
      </c>
    </row>
    <row r="4972">
      <c r="A4972" s="40">
        <f>IF(GL_Paste!$B4969="","",N(GL_Paste!$H4969)-N(GL_Paste!$G4969))</f>
        <v/>
      </c>
      <c r="B4972" s="43">
        <f>IF(GL_Paste!$B4969="","",DATE(YEAR(GL_Paste!$E4969),MONTH(GL_Paste!$E4969),1))</f>
        <v/>
      </c>
      <c r="C4972">
        <f>IF(GL_Paste!$B4969="","",IF(TRIM(GL_Paste!$M4969)&lt;&gt;"",TRIM(GL_Paste!$M4969),IFERROR(MID(GL_Paste!$I4969,FIND("[",GL_Paste!$I4969)+1,FIND("]",GL_Paste!$I4969)-FIND("[",GL_Paste!$I4969)-1),"")))</f>
        <v/>
      </c>
      <c r="D4972">
        <f>IF(GL_Paste!$B4969="","",IFERROR(INDEX(DeptName,MATCH($C4972,DeptTag,0)),"UNALLOCATED"))</f>
        <v/>
      </c>
      <c r="E4972">
        <f>IF(GL_Paste!$B4969="","",IFERROR(INDEX(AcctCat,MATCH(GL_Paste!$B4969&amp;"",AcctCode,0)),"UNKNOWN"))</f>
        <v/>
      </c>
      <c r="F4972">
        <f>IF(GL_Paste!$B4969="","",IFERROR(INDEX(AcctSub,MATCH(GL_Paste!$B4969&amp;"",AcctCode,0)),"UNKNOWN"))</f>
        <v/>
      </c>
    </row>
    <row r="4973">
      <c r="A4973" s="40">
        <f>IF(GL_Paste!$B4970="","",N(GL_Paste!$H4970)-N(GL_Paste!$G4970))</f>
        <v/>
      </c>
      <c r="B4973" s="43">
        <f>IF(GL_Paste!$B4970="","",DATE(YEAR(GL_Paste!$E4970),MONTH(GL_Paste!$E4970),1))</f>
        <v/>
      </c>
      <c r="C4973">
        <f>IF(GL_Paste!$B4970="","",IF(TRIM(GL_Paste!$M4970)&lt;&gt;"",TRIM(GL_Paste!$M4970),IFERROR(MID(GL_Paste!$I4970,FIND("[",GL_Paste!$I4970)+1,FIND("]",GL_Paste!$I4970)-FIND("[",GL_Paste!$I4970)-1),"")))</f>
        <v/>
      </c>
      <c r="D4973">
        <f>IF(GL_Paste!$B4970="","",IFERROR(INDEX(DeptName,MATCH($C4973,DeptTag,0)),"UNALLOCATED"))</f>
        <v/>
      </c>
      <c r="E4973">
        <f>IF(GL_Paste!$B4970="","",IFERROR(INDEX(AcctCat,MATCH(GL_Paste!$B4970&amp;"",AcctCode,0)),"UNKNOWN"))</f>
        <v/>
      </c>
      <c r="F4973">
        <f>IF(GL_Paste!$B4970="","",IFERROR(INDEX(AcctSub,MATCH(GL_Paste!$B4970&amp;"",AcctCode,0)),"UNKNOWN"))</f>
        <v/>
      </c>
    </row>
    <row r="4974">
      <c r="A4974" s="40">
        <f>IF(GL_Paste!$B4971="","",N(GL_Paste!$H4971)-N(GL_Paste!$G4971))</f>
        <v/>
      </c>
      <c r="B4974" s="43">
        <f>IF(GL_Paste!$B4971="","",DATE(YEAR(GL_Paste!$E4971),MONTH(GL_Paste!$E4971),1))</f>
        <v/>
      </c>
      <c r="C4974">
        <f>IF(GL_Paste!$B4971="","",IF(TRIM(GL_Paste!$M4971)&lt;&gt;"",TRIM(GL_Paste!$M4971),IFERROR(MID(GL_Paste!$I4971,FIND("[",GL_Paste!$I4971)+1,FIND("]",GL_Paste!$I4971)-FIND("[",GL_Paste!$I4971)-1),"")))</f>
        <v/>
      </c>
      <c r="D4974">
        <f>IF(GL_Paste!$B4971="","",IFERROR(INDEX(DeptName,MATCH($C4974,DeptTag,0)),"UNALLOCATED"))</f>
        <v/>
      </c>
      <c r="E4974">
        <f>IF(GL_Paste!$B4971="","",IFERROR(INDEX(AcctCat,MATCH(GL_Paste!$B4971&amp;"",AcctCode,0)),"UNKNOWN"))</f>
        <v/>
      </c>
      <c r="F4974">
        <f>IF(GL_Paste!$B4971="","",IFERROR(INDEX(AcctSub,MATCH(GL_Paste!$B4971&amp;"",AcctCode,0)),"UNKNOWN"))</f>
        <v/>
      </c>
    </row>
    <row r="4975">
      <c r="A4975" s="40">
        <f>IF(GL_Paste!$B4972="","",N(GL_Paste!$H4972)-N(GL_Paste!$G4972))</f>
        <v/>
      </c>
      <c r="B4975" s="43">
        <f>IF(GL_Paste!$B4972="","",DATE(YEAR(GL_Paste!$E4972),MONTH(GL_Paste!$E4972),1))</f>
        <v/>
      </c>
      <c r="C4975">
        <f>IF(GL_Paste!$B4972="","",IF(TRIM(GL_Paste!$M4972)&lt;&gt;"",TRIM(GL_Paste!$M4972),IFERROR(MID(GL_Paste!$I4972,FIND("[",GL_Paste!$I4972)+1,FIND("]",GL_Paste!$I4972)-FIND("[",GL_Paste!$I4972)-1),"")))</f>
        <v/>
      </c>
      <c r="D4975">
        <f>IF(GL_Paste!$B4972="","",IFERROR(INDEX(DeptName,MATCH($C4975,DeptTag,0)),"UNALLOCATED"))</f>
        <v/>
      </c>
      <c r="E4975">
        <f>IF(GL_Paste!$B4972="","",IFERROR(INDEX(AcctCat,MATCH(GL_Paste!$B4972&amp;"",AcctCode,0)),"UNKNOWN"))</f>
        <v/>
      </c>
      <c r="F4975">
        <f>IF(GL_Paste!$B4972="","",IFERROR(INDEX(AcctSub,MATCH(GL_Paste!$B4972&amp;"",AcctCode,0)),"UNKNOWN"))</f>
        <v/>
      </c>
    </row>
    <row r="4976">
      <c r="A4976" s="40">
        <f>IF(GL_Paste!$B4973="","",N(GL_Paste!$H4973)-N(GL_Paste!$G4973))</f>
        <v/>
      </c>
      <c r="B4976" s="43">
        <f>IF(GL_Paste!$B4973="","",DATE(YEAR(GL_Paste!$E4973),MONTH(GL_Paste!$E4973),1))</f>
        <v/>
      </c>
      <c r="C4976">
        <f>IF(GL_Paste!$B4973="","",IF(TRIM(GL_Paste!$M4973)&lt;&gt;"",TRIM(GL_Paste!$M4973),IFERROR(MID(GL_Paste!$I4973,FIND("[",GL_Paste!$I4973)+1,FIND("]",GL_Paste!$I4973)-FIND("[",GL_Paste!$I4973)-1),"")))</f>
        <v/>
      </c>
      <c r="D4976">
        <f>IF(GL_Paste!$B4973="","",IFERROR(INDEX(DeptName,MATCH($C4976,DeptTag,0)),"UNALLOCATED"))</f>
        <v/>
      </c>
      <c r="E4976">
        <f>IF(GL_Paste!$B4973="","",IFERROR(INDEX(AcctCat,MATCH(GL_Paste!$B4973&amp;"",AcctCode,0)),"UNKNOWN"))</f>
        <v/>
      </c>
      <c r="F4976">
        <f>IF(GL_Paste!$B4973="","",IFERROR(INDEX(AcctSub,MATCH(GL_Paste!$B4973&amp;"",AcctCode,0)),"UNKNOWN"))</f>
        <v/>
      </c>
    </row>
    <row r="4977">
      <c r="A4977" s="40">
        <f>IF(GL_Paste!$B4974="","",N(GL_Paste!$H4974)-N(GL_Paste!$G4974))</f>
        <v/>
      </c>
      <c r="B4977" s="43">
        <f>IF(GL_Paste!$B4974="","",DATE(YEAR(GL_Paste!$E4974),MONTH(GL_Paste!$E4974),1))</f>
        <v/>
      </c>
      <c r="C4977">
        <f>IF(GL_Paste!$B4974="","",IF(TRIM(GL_Paste!$M4974)&lt;&gt;"",TRIM(GL_Paste!$M4974),IFERROR(MID(GL_Paste!$I4974,FIND("[",GL_Paste!$I4974)+1,FIND("]",GL_Paste!$I4974)-FIND("[",GL_Paste!$I4974)-1),"")))</f>
        <v/>
      </c>
      <c r="D4977">
        <f>IF(GL_Paste!$B4974="","",IFERROR(INDEX(DeptName,MATCH($C4977,DeptTag,0)),"UNALLOCATED"))</f>
        <v/>
      </c>
      <c r="E4977">
        <f>IF(GL_Paste!$B4974="","",IFERROR(INDEX(AcctCat,MATCH(GL_Paste!$B4974&amp;"",AcctCode,0)),"UNKNOWN"))</f>
        <v/>
      </c>
      <c r="F4977">
        <f>IF(GL_Paste!$B4974="","",IFERROR(INDEX(AcctSub,MATCH(GL_Paste!$B4974&amp;"",AcctCode,0)),"UNKNOWN"))</f>
        <v/>
      </c>
    </row>
    <row r="4978">
      <c r="A4978" s="40">
        <f>IF(GL_Paste!$B4975="","",N(GL_Paste!$H4975)-N(GL_Paste!$G4975))</f>
        <v/>
      </c>
      <c r="B4978" s="43">
        <f>IF(GL_Paste!$B4975="","",DATE(YEAR(GL_Paste!$E4975),MONTH(GL_Paste!$E4975),1))</f>
        <v/>
      </c>
      <c r="C4978">
        <f>IF(GL_Paste!$B4975="","",IF(TRIM(GL_Paste!$M4975)&lt;&gt;"",TRIM(GL_Paste!$M4975),IFERROR(MID(GL_Paste!$I4975,FIND("[",GL_Paste!$I4975)+1,FIND("]",GL_Paste!$I4975)-FIND("[",GL_Paste!$I4975)-1),"")))</f>
        <v/>
      </c>
      <c r="D4978">
        <f>IF(GL_Paste!$B4975="","",IFERROR(INDEX(DeptName,MATCH($C4978,DeptTag,0)),"UNALLOCATED"))</f>
        <v/>
      </c>
      <c r="E4978">
        <f>IF(GL_Paste!$B4975="","",IFERROR(INDEX(AcctCat,MATCH(GL_Paste!$B4975&amp;"",AcctCode,0)),"UNKNOWN"))</f>
        <v/>
      </c>
      <c r="F4978">
        <f>IF(GL_Paste!$B4975="","",IFERROR(INDEX(AcctSub,MATCH(GL_Paste!$B4975&amp;"",AcctCode,0)),"UNKNOWN"))</f>
        <v/>
      </c>
    </row>
    <row r="4979">
      <c r="A4979" s="40">
        <f>IF(GL_Paste!$B4976="","",N(GL_Paste!$H4976)-N(GL_Paste!$G4976))</f>
        <v/>
      </c>
      <c r="B4979" s="43">
        <f>IF(GL_Paste!$B4976="","",DATE(YEAR(GL_Paste!$E4976),MONTH(GL_Paste!$E4976),1))</f>
        <v/>
      </c>
      <c r="C4979">
        <f>IF(GL_Paste!$B4976="","",IF(TRIM(GL_Paste!$M4976)&lt;&gt;"",TRIM(GL_Paste!$M4976),IFERROR(MID(GL_Paste!$I4976,FIND("[",GL_Paste!$I4976)+1,FIND("]",GL_Paste!$I4976)-FIND("[",GL_Paste!$I4976)-1),"")))</f>
        <v/>
      </c>
      <c r="D4979">
        <f>IF(GL_Paste!$B4976="","",IFERROR(INDEX(DeptName,MATCH($C4979,DeptTag,0)),"UNALLOCATED"))</f>
        <v/>
      </c>
      <c r="E4979">
        <f>IF(GL_Paste!$B4976="","",IFERROR(INDEX(AcctCat,MATCH(GL_Paste!$B4976&amp;"",AcctCode,0)),"UNKNOWN"))</f>
        <v/>
      </c>
      <c r="F4979">
        <f>IF(GL_Paste!$B4976="","",IFERROR(INDEX(AcctSub,MATCH(GL_Paste!$B4976&amp;"",AcctCode,0)),"UNKNOWN"))</f>
        <v/>
      </c>
    </row>
    <row r="4980">
      <c r="A4980" s="40">
        <f>IF(GL_Paste!$B4977="","",N(GL_Paste!$H4977)-N(GL_Paste!$G4977))</f>
        <v/>
      </c>
      <c r="B4980" s="43">
        <f>IF(GL_Paste!$B4977="","",DATE(YEAR(GL_Paste!$E4977),MONTH(GL_Paste!$E4977),1))</f>
        <v/>
      </c>
      <c r="C4980">
        <f>IF(GL_Paste!$B4977="","",IF(TRIM(GL_Paste!$M4977)&lt;&gt;"",TRIM(GL_Paste!$M4977),IFERROR(MID(GL_Paste!$I4977,FIND("[",GL_Paste!$I4977)+1,FIND("]",GL_Paste!$I4977)-FIND("[",GL_Paste!$I4977)-1),"")))</f>
        <v/>
      </c>
      <c r="D4980">
        <f>IF(GL_Paste!$B4977="","",IFERROR(INDEX(DeptName,MATCH($C4980,DeptTag,0)),"UNALLOCATED"))</f>
        <v/>
      </c>
      <c r="E4980">
        <f>IF(GL_Paste!$B4977="","",IFERROR(INDEX(AcctCat,MATCH(GL_Paste!$B4977&amp;"",AcctCode,0)),"UNKNOWN"))</f>
        <v/>
      </c>
      <c r="F4980">
        <f>IF(GL_Paste!$B4977="","",IFERROR(INDEX(AcctSub,MATCH(GL_Paste!$B4977&amp;"",AcctCode,0)),"UNKNOWN"))</f>
        <v/>
      </c>
    </row>
    <row r="4981">
      <c r="A4981" s="40">
        <f>IF(GL_Paste!$B4978="","",N(GL_Paste!$H4978)-N(GL_Paste!$G4978))</f>
        <v/>
      </c>
      <c r="B4981" s="43">
        <f>IF(GL_Paste!$B4978="","",DATE(YEAR(GL_Paste!$E4978),MONTH(GL_Paste!$E4978),1))</f>
        <v/>
      </c>
      <c r="C4981">
        <f>IF(GL_Paste!$B4978="","",IF(TRIM(GL_Paste!$M4978)&lt;&gt;"",TRIM(GL_Paste!$M4978),IFERROR(MID(GL_Paste!$I4978,FIND("[",GL_Paste!$I4978)+1,FIND("]",GL_Paste!$I4978)-FIND("[",GL_Paste!$I4978)-1),"")))</f>
        <v/>
      </c>
      <c r="D4981">
        <f>IF(GL_Paste!$B4978="","",IFERROR(INDEX(DeptName,MATCH($C4981,DeptTag,0)),"UNALLOCATED"))</f>
        <v/>
      </c>
      <c r="E4981">
        <f>IF(GL_Paste!$B4978="","",IFERROR(INDEX(AcctCat,MATCH(GL_Paste!$B4978&amp;"",AcctCode,0)),"UNKNOWN"))</f>
        <v/>
      </c>
      <c r="F4981">
        <f>IF(GL_Paste!$B4978="","",IFERROR(INDEX(AcctSub,MATCH(GL_Paste!$B4978&amp;"",AcctCode,0)),"UNKNOWN"))</f>
        <v/>
      </c>
    </row>
    <row r="4982">
      <c r="A4982" s="40">
        <f>IF(GL_Paste!$B4979="","",N(GL_Paste!$H4979)-N(GL_Paste!$G4979))</f>
        <v/>
      </c>
      <c r="B4982" s="43">
        <f>IF(GL_Paste!$B4979="","",DATE(YEAR(GL_Paste!$E4979),MONTH(GL_Paste!$E4979),1))</f>
        <v/>
      </c>
      <c r="C4982">
        <f>IF(GL_Paste!$B4979="","",IF(TRIM(GL_Paste!$M4979)&lt;&gt;"",TRIM(GL_Paste!$M4979),IFERROR(MID(GL_Paste!$I4979,FIND("[",GL_Paste!$I4979)+1,FIND("]",GL_Paste!$I4979)-FIND("[",GL_Paste!$I4979)-1),"")))</f>
        <v/>
      </c>
      <c r="D4982">
        <f>IF(GL_Paste!$B4979="","",IFERROR(INDEX(DeptName,MATCH($C4982,DeptTag,0)),"UNALLOCATED"))</f>
        <v/>
      </c>
      <c r="E4982">
        <f>IF(GL_Paste!$B4979="","",IFERROR(INDEX(AcctCat,MATCH(GL_Paste!$B4979&amp;"",AcctCode,0)),"UNKNOWN"))</f>
        <v/>
      </c>
      <c r="F4982">
        <f>IF(GL_Paste!$B4979="","",IFERROR(INDEX(AcctSub,MATCH(GL_Paste!$B4979&amp;"",AcctCode,0)),"UNKNOWN"))</f>
        <v/>
      </c>
    </row>
    <row r="4983">
      <c r="A4983" s="40">
        <f>IF(GL_Paste!$B4980="","",N(GL_Paste!$H4980)-N(GL_Paste!$G4980))</f>
        <v/>
      </c>
      <c r="B4983" s="43">
        <f>IF(GL_Paste!$B4980="","",DATE(YEAR(GL_Paste!$E4980),MONTH(GL_Paste!$E4980),1))</f>
        <v/>
      </c>
      <c r="C4983">
        <f>IF(GL_Paste!$B4980="","",IF(TRIM(GL_Paste!$M4980)&lt;&gt;"",TRIM(GL_Paste!$M4980),IFERROR(MID(GL_Paste!$I4980,FIND("[",GL_Paste!$I4980)+1,FIND("]",GL_Paste!$I4980)-FIND("[",GL_Paste!$I4980)-1),"")))</f>
        <v/>
      </c>
      <c r="D4983">
        <f>IF(GL_Paste!$B4980="","",IFERROR(INDEX(DeptName,MATCH($C4983,DeptTag,0)),"UNALLOCATED"))</f>
        <v/>
      </c>
      <c r="E4983">
        <f>IF(GL_Paste!$B4980="","",IFERROR(INDEX(AcctCat,MATCH(GL_Paste!$B4980&amp;"",AcctCode,0)),"UNKNOWN"))</f>
        <v/>
      </c>
      <c r="F4983">
        <f>IF(GL_Paste!$B4980="","",IFERROR(INDEX(AcctSub,MATCH(GL_Paste!$B4980&amp;"",AcctCode,0)),"UNKNOWN"))</f>
        <v/>
      </c>
    </row>
    <row r="4984">
      <c r="A4984" s="40">
        <f>IF(GL_Paste!$B4981="","",N(GL_Paste!$H4981)-N(GL_Paste!$G4981))</f>
        <v/>
      </c>
      <c r="B4984" s="43">
        <f>IF(GL_Paste!$B4981="","",DATE(YEAR(GL_Paste!$E4981),MONTH(GL_Paste!$E4981),1))</f>
        <v/>
      </c>
      <c r="C4984">
        <f>IF(GL_Paste!$B4981="","",IF(TRIM(GL_Paste!$M4981)&lt;&gt;"",TRIM(GL_Paste!$M4981),IFERROR(MID(GL_Paste!$I4981,FIND("[",GL_Paste!$I4981)+1,FIND("]",GL_Paste!$I4981)-FIND("[",GL_Paste!$I4981)-1),"")))</f>
        <v/>
      </c>
      <c r="D4984">
        <f>IF(GL_Paste!$B4981="","",IFERROR(INDEX(DeptName,MATCH($C4984,DeptTag,0)),"UNALLOCATED"))</f>
        <v/>
      </c>
      <c r="E4984">
        <f>IF(GL_Paste!$B4981="","",IFERROR(INDEX(AcctCat,MATCH(GL_Paste!$B4981&amp;"",AcctCode,0)),"UNKNOWN"))</f>
        <v/>
      </c>
      <c r="F4984">
        <f>IF(GL_Paste!$B4981="","",IFERROR(INDEX(AcctSub,MATCH(GL_Paste!$B4981&amp;"",AcctCode,0)),"UNKNOWN"))</f>
        <v/>
      </c>
    </row>
    <row r="4985">
      <c r="A4985" s="40">
        <f>IF(GL_Paste!$B4982="","",N(GL_Paste!$H4982)-N(GL_Paste!$G4982))</f>
        <v/>
      </c>
      <c r="B4985" s="43">
        <f>IF(GL_Paste!$B4982="","",DATE(YEAR(GL_Paste!$E4982),MONTH(GL_Paste!$E4982),1))</f>
        <v/>
      </c>
      <c r="C4985">
        <f>IF(GL_Paste!$B4982="","",IF(TRIM(GL_Paste!$M4982)&lt;&gt;"",TRIM(GL_Paste!$M4982),IFERROR(MID(GL_Paste!$I4982,FIND("[",GL_Paste!$I4982)+1,FIND("]",GL_Paste!$I4982)-FIND("[",GL_Paste!$I4982)-1),"")))</f>
        <v/>
      </c>
      <c r="D4985">
        <f>IF(GL_Paste!$B4982="","",IFERROR(INDEX(DeptName,MATCH($C4985,DeptTag,0)),"UNALLOCATED"))</f>
        <v/>
      </c>
      <c r="E4985">
        <f>IF(GL_Paste!$B4982="","",IFERROR(INDEX(AcctCat,MATCH(GL_Paste!$B4982&amp;"",AcctCode,0)),"UNKNOWN"))</f>
        <v/>
      </c>
      <c r="F4985">
        <f>IF(GL_Paste!$B4982="","",IFERROR(INDEX(AcctSub,MATCH(GL_Paste!$B4982&amp;"",AcctCode,0)),"UNKNOWN"))</f>
        <v/>
      </c>
    </row>
    <row r="4986">
      <c r="A4986" s="40">
        <f>IF(GL_Paste!$B4983="","",N(GL_Paste!$H4983)-N(GL_Paste!$G4983))</f>
        <v/>
      </c>
      <c r="B4986" s="43">
        <f>IF(GL_Paste!$B4983="","",DATE(YEAR(GL_Paste!$E4983),MONTH(GL_Paste!$E4983),1))</f>
        <v/>
      </c>
      <c r="C4986">
        <f>IF(GL_Paste!$B4983="","",IF(TRIM(GL_Paste!$M4983)&lt;&gt;"",TRIM(GL_Paste!$M4983),IFERROR(MID(GL_Paste!$I4983,FIND("[",GL_Paste!$I4983)+1,FIND("]",GL_Paste!$I4983)-FIND("[",GL_Paste!$I4983)-1),"")))</f>
        <v/>
      </c>
      <c r="D4986">
        <f>IF(GL_Paste!$B4983="","",IFERROR(INDEX(DeptName,MATCH($C4986,DeptTag,0)),"UNALLOCATED"))</f>
        <v/>
      </c>
      <c r="E4986">
        <f>IF(GL_Paste!$B4983="","",IFERROR(INDEX(AcctCat,MATCH(GL_Paste!$B4983&amp;"",AcctCode,0)),"UNKNOWN"))</f>
        <v/>
      </c>
      <c r="F4986">
        <f>IF(GL_Paste!$B4983="","",IFERROR(INDEX(AcctSub,MATCH(GL_Paste!$B4983&amp;"",AcctCode,0)),"UNKNOWN"))</f>
        <v/>
      </c>
    </row>
    <row r="4987">
      <c r="A4987" s="40">
        <f>IF(GL_Paste!$B4984="","",N(GL_Paste!$H4984)-N(GL_Paste!$G4984))</f>
        <v/>
      </c>
      <c r="B4987" s="43">
        <f>IF(GL_Paste!$B4984="","",DATE(YEAR(GL_Paste!$E4984),MONTH(GL_Paste!$E4984),1))</f>
        <v/>
      </c>
      <c r="C4987">
        <f>IF(GL_Paste!$B4984="","",IF(TRIM(GL_Paste!$M4984)&lt;&gt;"",TRIM(GL_Paste!$M4984),IFERROR(MID(GL_Paste!$I4984,FIND("[",GL_Paste!$I4984)+1,FIND("]",GL_Paste!$I4984)-FIND("[",GL_Paste!$I4984)-1),"")))</f>
        <v/>
      </c>
      <c r="D4987">
        <f>IF(GL_Paste!$B4984="","",IFERROR(INDEX(DeptName,MATCH($C4987,DeptTag,0)),"UNALLOCATED"))</f>
        <v/>
      </c>
      <c r="E4987">
        <f>IF(GL_Paste!$B4984="","",IFERROR(INDEX(AcctCat,MATCH(GL_Paste!$B4984&amp;"",AcctCode,0)),"UNKNOWN"))</f>
        <v/>
      </c>
      <c r="F4987">
        <f>IF(GL_Paste!$B4984="","",IFERROR(INDEX(AcctSub,MATCH(GL_Paste!$B4984&amp;"",AcctCode,0)),"UNKNOWN"))</f>
        <v/>
      </c>
    </row>
    <row r="4988">
      <c r="A4988" s="40">
        <f>IF(GL_Paste!$B4985="","",N(GL_Paste!$H4985)-N(GL_Paste!$G4985))</f>
        <v/>
      </c>
      <c r="B4988" s="43">
        <f>IF(GL_Paste!$B4985="","",DATE(YEAR(GL_Paste!$E4985),MONTH(GL_Paste!$E4985),1))</f>
        <v/>
      </c>
      <c r="C4988">
        <f>IF(GL_Paste!$B4985="","",IF(TRIM(GL_Paste!$M4985)&lt;&gt;"",TRIM(GL_Paste!$M4985),IFERROR(MID(GL_Paste!$I4985,FIND("[",GL_Paste!$I4985)+1,FIND("]",GL_Paste!$I4985)-FIND("[",GL_Paste!$I4985)-1),"")))</f>
        <v/>
      </c>
      <c r="D4988">
        <f>IF(GL_Paste!$B4985="","",IFERROR(INDEX(DeptName,MATCH($C4988,DeptTag,0)),"UNALLOCATED"))</f>
        <v/>
      </c>
      <c r="E4988">
        <f>IF(GL_Paste!$B4985="","",IFERROR(INDEX(AcctCat,MATCH(GL_Paste!$B4985&amp;"",AcctCode,0)),"UNKNOWN"))</f>
        <v/>
      </c>
      <c r="F4988">
        <f>IF(GL_Paste!$B4985="","",IFERROR(INDEX(AcctSub,MATCH(GL_Paste!$B4985&amp;"",AcctCode,0)),"UNKNOWN"))</f>
        <v/>
      </c>
    </row>
    <row r="4989">
      <c r="A4989" s="40">
        <f>IF(GL_Paste!$B4986="","",N(GL_Paste!$H4986)-N(GL_Paste!$G4986))</f>
        <v/>
      </c>
      <c r="B4989" s="43">
        <f>IF(GL_Paste!$B4986="","",DATE(YEAR(GL_Paste!$E4986),MONTH(GL_Paste!$E4986),1))</f>
        <v/>
      </c>
      <c r="C4989">
        <f>IF(GL_Paste!$B4986="","",IF(TRIM(GL_Paste!$M4986)&lt;&gt;"",TRIM(GL_Paste!$M4986),IFERROR(MID(GL_Paste!$I4986,FIND("[",GL_Paste!$I4986)+1,FIND("]",GL_Paste!$I4986)-FIND("[",GL_Paste!$I4986)-1),"")))</f>
        <v/>
      </c>
      <c r="D4989">
        <f>IF(GL_Paste!$B4986="","",IFERROR(INDEX(DeptName,MATCH($C4989,DeptTag,0)),"UNALLOCATED"))</f>
        <v/>
      </c>
      <c r="E4989">
        <f>IF(GL_Paste!$B4986="","",IFERROR(INDEX(AcctCat,MATCH(GL_Paste!$B4986&amp;"",AcctCode,0)),"UNKNOWN"))</f>
        <v/>
      </c>
      <c r="F4989">
        <f>IF(GL_Paste!$B4986="","",IFERROR(INDEX(AcctSub,MATCH(GL_Paste!$B4986&amp;"",AcctCode,0)),"UNKNOWN"))</f>
        <v/>
      </c>
    </row>
    <row r="4990">
      <c r="A4990" s="40">
        <f>IF(GL_Paste!$B4987="","",N(GL_Paste!$H4987)-N(GL_Paste!$G4987))</f>
        <v/>
      </c>
      <c r="B4990" s="43">
        <f>IF(GL_Paste!$B4987="","",DATE(YEAR(GL_Paste!$E4987),MONTH(GL_Paste!$E4987),1))</f>
        <v/>
      </c>
      <c r="C4990">
        <f>IF(GL_Paste!$B4987="","",IF(TRIM(GL_Paste!$M4987)&lt;&gt;"",TRIM(GL_Paste!$M4987),IFERROR(MID(GL_Paste!$I4987,FIND("[",GL_Paste!$I4987)+1,FIND("]",GL_Paste!$I4987)-FIND("[",GL_Paste!$I4987)-1),"")))</f>
        <v/>
      </c>
      <c r="D4990">
        <f>IF(GL_Paste!$B4987="","",IFERROR(INDEX(DeptName,MATCH($C4990,DeptTag,0)),"UNALLOCATED"))</f>
        <v/>
      </c>
      <c r="E4990">
        <f>IF(GL_Paste!$B4987="","",IFERROR(INDEX(AcctCat,MATCH(GL_Paste!$B4987&amp;"",AcctCode,0)),"UNKNOWN"))</f>
        <v/>
      </c>
      <c r="F4990">
        <f>IF(GL_Paste!$B4987="","",IFERROR(INDEX(AcctSub,MATCH(GL_Paste!$B4987&amp;"",AcctCode,0)),"UNKNOWN"))</f>
        <v/>
      </c>
    </row>
    <row r="4991">
      <c r="A4991" s="40">
        <f>IF(GL_Paste!$B4988="","",N(GL_Paste!$H4988)-N(GL_Paste!$G4988))</f>
        <v/>
      </c>
      <c r="B4991" s="43">
        <f>IF(GL_Paste!$B4988="","",DATE(YEAR(GL_Paste!$E4988),MONTH(GL_Paste!$E4988),1))</f>
        <v/>
      </c>
      <c r="C4991">
        <f>IF(GL_Paste!$B4988="","",IF(TRIM(GL_Paste!$M4988)&lt;&gt;"",TRIM(GL_Paste!$M4988),IFERROR(MID(GL_Paste!$I4988,FIND("[",GL_Paste!$I4988)+1,FIND("]",GL_Paste!$I4988)-FIND("[",GL_Paste!$I4988)-1),"")))</f>
        <v/>
      </c>
      <c r="D4991">
        <f>IF(GL_Paste!$B4988="","",IFERROR(INDEX(DeptName,MATCH($C4991,DeptTag,0)),"UNALLOCATED"))</f>
        <v/>
      </c>
      <c r="E4991">
        <f>IF(GL_Paste!$B4988="","",IFERROR(INDEX(AcctCat,MATCH(GL_Paste!$B4988&amp;"",AcctCode,0)),"UNKNOWN"))</f>
        <v/>
      </c>
      <c r="F4991">
        <f>IF(GL_Paste!$B4988="","",IFERROR(INDEX(AcctSub,MATCH(GL_Paste!$B4988&amp;"",AcctCode,0)),"UNKNOWN"))</f>
        <v/>
      </c>
    </row>
    <row r="4992">
      <c r="A4992" s="40">
        <f>IF(GL_Paste!$B4989="","",N(GL_Paste!$H4989)-N(GL_Paste!$G4989))</f>
        <v/>
      </c>
      <c r="B4992" s="43">
        <f>IF(GL_Paste!$B4989="","",DATE(YEAR(GL_Paste!$E4989),MONTH(GL_Paste!$E4989),1))</f>
        <v/>
      </c>
      <c r="C4992">
        <f>IF(GL_Paste!$B4989="","",IF(TRIM(GL_Paste!$M4989)&lt;&gt;"",TRIM(GL_Paste!$M4989),IFERROR(MID(GL_Paste!$I4989,FIND("[",GL_Paste!$I4989)+1,FIND("]",GL_Paste!$I4989)-FIND("[",GL_Paste!$I4989)-1),"")))</f>
        <v/>
      </c>
      <c r="D4992">
        <f>IF(GL_Paste!$B4989="","",IFERROR(INDEX(DeptName,MATCH($C4992,DeptTag,0)),"UNALLOCATED"))</f>
        <v/>
      </c>
      <c r="E4992">
        <f>IF(GL_Paste!$B4989="","",IFERROR(INDEX(AcctCat,MATCH(GL_Paste!$B4989&amp;"",AcctCode,0)),"UNKNOWN"))</f>
        <v/>
      </c>
      <c r="F4992">
        <f>IF(GL_Paste!$B4989="","",IFERROR(INDEX(AcctSub,MATCH(GL_Paste!$B4989&amp;"",AcctCode,0)),"UNKNOWN"))</f>
        <v/>
      </c>
    </row>
    <row r="4993">
      <c r="A4993" s="40">
        <f>IF(GL_Paste!$B4990="","",N(GL_Paste!$H4990)-N(GL_Paste!$G4990))</f>
        <v/>
      </c>
      <c r="B4993" s="43">
        <f>IF(GL_Paste!$B4990="","",DATE(YEAR(GL_Paste!$E4990),MONTH(GL_Paste!$E4990),1))</f>
        <v/>
      </c>
      <c r="C4993">
        <f>IF(GL_Paste!$B4990="","",IF(TRIM(GL_Paste!$M4990)&lt;&gt;"",TRIM(GL_Paste!$M4990),IFERROR(MID(GL_Paste!$I4990,FIND("[",GL_Paste!$I4990)+1,FIND("]",GL_Paste!$I4990)-FIND("[",GL_Paste!$I4990)-1),"")))</f>
        <v/>
      </c>
      <c r="D4993">
        <f>IF(GL_Paste!$B4990="","",IFERROR(INDEX(DeptName,MATCH($C4993,DeptTag,0)),"UNALLOCATED"))</f>
        <v/>
      </c>
      <c r="E4993">
        <f>IF(GL_Paste!$B4990="","",IFERROR(INDEX(AcctCat,MATCH(GL_Paste!$B4990&amp;"",AcctCode,0)),"UNKNOWN"))</f>
        <v/>
      </c>
      <c r="F4993">
        <f>IF(GL_Paste!$B4990="","",IFERROR(INDEX(AcctSub,MATCH(GL_Paste!$B4990&amp;"",AcctCode,0)),"UNKNOWN"))</f>
        <v/>
      </c>
    </row>
    <row r="4994">
      <c r="A4994" s="40">
        <f>IF(GL_Paste!$B4991="","",N(GL_Paste!$H4991)-N(GL_Paste!$G4991))</f>
        <v/>
      </c>
      <c r="B4994" s="43">
        <f>IF(GL_Paste!$B4991="","",DATE(YEAR(GL_Paste!$E4991),MONTH(GL_Paste!$E4991),1))</f>
        <v/>
      </c>
      <c r="C4994">
        <f>IF(GL_Paste!$B4991="","",IF(TRIM(GL_Paste!$M4991)&lt;&gt;"",TRIM(GL_Paste!$M4991),IFERROR(MID(GL_Paste!$I4991,FIND("[",GL_Paste!$I4991)+1,FIND("]",GL_Paste!$I4991)-FIND("[",GL_Paste!$I4991)-1),"")))</f>
        <v/>
      </c>
      <c r="D4994">
        <f>IF(GL_Paste!$B4991="","",IFERROR(INDEX(DeptName,MATCH($C4994,DeptTag,0)),"UNALLOCATED"))</f>
        <v/>
      </c>
      <c r="E4994">
        <f>IF(GL_Paste!$B4991="","",IFERROR(INDEX(AcctCat,MATCH(GL_Paste!$B4991&amp;"",AcctCode,0)),"UNKNOWN"))</f>
        <v/>
      </c>
      <c r="F4994">
        <f>IF(GL_Paste!$B4991="","",IFERROR(INDEX(AcctSub,MATCH(GL_Paste!$B4991&amp;"",AcctCode,0)),"UNKNOWN"))</f>
        <v/>
      </c>
    </row>
    <row r="4995">
      <c r="A4995" s="40">
        <f>IF(GL_Paste!$B4992="","",N(GL_Paste!$H4992)-N(GL_Paste!$G4992))</f>
        <v/>
      </c>
      <c r="B4995" s="43">
        <f>IF(GL_Paste!$B4992="","",DATE(YEAR(GL_Paste!$E4992),MONTH(GL_Paste!$E4992),1))</f>
        <v/>
      </c>
      <c r="C4995">
        <f>IF(GL_Paste!$B4992="","",IF(TRIM(GL_Paste!$M4992)&lt;&gt;"",TRIM(GL_Paste!$M4992),IFERROR(MID(GL_Paste!$I4992,FIND("[",GL_Paste!$I4992)+1,FIND("]",GL_Paste!$I4992)-FIND("[",GL_Paste!$I4992)-1),"")))</f>
        <v/>
      </c>
      <c r="D4995">
        <f>IF(GL_Paste!$B4992="","",IFERROR(INDEX(DeptName,MATCH($C4995,DeptTag,0)),"UNALLOCATED"))</f>
        <v/>
      </c>
      <c r="E4995">
        <f>IF(GL_Paste!$B4992="","",IFERROR(INDEX(AcctCat,MATCH(GL_Paste!$B4992&amp;"",AcctCode,0)),"UNKNOWN"))</f>
        <v/>
      </c>
      <c r="F4995">
        <f>IF(GL_Paste!$B4992="","",IFERROR(INDEX(AcctSub,MATCH(GL_Paste!$B4992&amp;"",AcctCode,0)),"UNKNOWN"))</f>
        <v/>
      </c>
    </row>
    <row r="4996">
      <c r="A4996" s="40">
        <f>IF(GL_Paste!$B4993="","",N(GL_Paste!$H4993)-N(GL_Paste!$G4993))</f>
        <v/>
      </c>
      <c r="B4996" s="43">
        <f>IF(GL_Paste!$B4993="","",DATE(YEAR(GL_Paste!$E4993),MONTH(GL_Paste!$E4993),1))</f>
        <v/>
      </c>
      <c r="C4996">
        <f>IF(GL_Paste!$B4993="","",IF(TRIM(GL_Paste!$M4993)&lt;&gt;"",TRIM(GL_Paste!$M4993),IFERROR(MID(GL_Paste!$I4993,FIND("[",GL_Paste!$I4993)+1,FIND("]",GL_Paste!$I4993)-FIND("[",GL_Paste!$I4993)-1),"")))</f>
        <v/>
      </c>
      <c r="D4996">
        <f>IF(GL_Paste!$B4993="","",IFERROR(INDEX(DeptName,MATCH($C4996,DeptTag,0)),"UNALLOCATED"))</f>
        <v/>
      </c>
      <c r="E4996">
        <f>IF(GL_Paste!$B4993="","",IFERROR(INDEX(AcctCat,MATCH(GL_Paste!$B4993&amp;"",AcctCode,0)),"UNKNOWN"))</f>
        <v/>
      </c>
      <c r="F4996">
        <f>IF(GL_Paste!$B4993="","",IFERROR(INDEX(AcctSub,MATCH(GL_Paste!$B4993&amp;"",AcctCode,0)),"UNKNOWN"))</f>
        <v/>
      </c>
    </row>
    <row r="4997">
      <c r="A4997" s="40">
        <f>IF(GL_Paste!$B4994="","",N(GL_Paste!$H4994)-N(GL_Paste!$G4994))</f>
        <v/>
      </c>
      <c r="B4997" s="43">
        <f>IF(GL_Paste!$B4994="","",DATE(YEAR(GL_Paste!$E4994),MONTH(GL_Paste!$E4994),1))</f>
        <v/>
      </c>
      <c r="C4997">
        <f>IF(GL_Paste!$B4994="","",IF(TRIM(GL_Paste!$M4994)&lt;&gt;"",TRIM(GL_Paste!$M4994),IFERROR(MID(GL_Paste!$I4994,FIND("[",GL_Paste!$I4994)+1,FIND("]",GL_Paste!$I4994)-FIND("[",GL_Paste!$I4994)-1),"")))</f>
        <v/>
      </c>
      <c r="D4997">
        <f>IF(GL_Paste!$B4994="","",IFERROR(INDEX(DeptName,MATCH($C4997,DeptTag,0)),"UNALLOCATED"))</f>
        <v/>
      </c>
      <c r="E4997">
        <f>IF(GL_Paste!$B4994="","",IFERROR(INDEX(AcctCat,MATCH(GL_Paste!$B4994&amp;"",AcctCode,0)),"UNKNOWN"))</f>
        <v/>
      </c>
      <c r="F4997">
        <f>IF(GL_Paste!$B4994="","",IFERROR(INDEX(AcctSub,MATCH(GL_Paste!$B4994&amp;"",AcctCode,0)),"UNKNOWN"))</f>
        <v/>
      </c>
    </row>
    <row r="4998">
      <c r="A4998" s="40">
        <f>IF(GL_Paste!$B4995="","",N(GL_Paste!$H4995)-N(GL_Paste!$G4995))</f>
        <v/>
      </c>
      <c r="B4998" s="43">
        <f>IF(GL_Paste!$B4995="","",DATE(YEAR(GL_Paste!$E4995),MONTH(GL_Paste!$E4995),1))</f>
        <v/>
      </c>
      <c r="C4998">
        <f>IF(GL_Paste!$B4995="","",IF(TRIM(GL_Paste!$M4995)&lt;&gt;"",TRIM(GL_Paste!$M4995),IFERROR(MID(GL_Paste!$I4995,FIND("[",GL_Paste!$I4995)+1,FIND("]",GL_Paste!$I4995)-FIND("[",GL_Paste!$I4995)-1),"")))</f>
        <v/>
      </c>
      <c r="D4998">
        <f>IF(GL_Paste!$B4995="","",IFERROR(INDEX(DeptName,MATCH($C4998,DeptTag,0)),"UNALLOCATED"))</f>
        <v/>
      </c>
      <c r="E4998">
        <f>IF(GL_Paste!$B4995="","",IFERROR(INDEX(AcctCat,MATCH(GL_Paste!$B4995&amp;"",AcctCode,0)),"UNKNOWN"))</f>
        <v/>
      </c>
      <c r="F4998">
        <f>IF(GL_Paste!$B4995="","",IFERROR(INDEX(AcctSub,MATCH(GL_Paste!$B4995&amp;"",AcctCode,0)),"UNKNOWN"))</f>
        <v/>
      </c>
    </row>
    <row r="4999">
      <c r="A4999" s="40">
        <f>IF(GL_Paste!$B4996="","",N(GL_Paste!$H4996)-N(GL_Paste!$G4996))</f>
        <v/>
      </c>
      <c r="B4999" s="43">
        <f>IF(GL_Paste!$B4996="","",DATE(YEAR(GL_Paste!$E4996),MONTH(GL_Paste!$E4996),1))</f>
        <v/>
      </c>
      <c r="C4999">
        <f>IF(GL_Paste!$B4996="","",IF(TRIM(GL_Paste!$M4996)&lt;&gt;"",TRIM(GL_Paste!$M4996),IFERROR(MID(GL_Paste!$I4996,FIND("[",GL_Paste!$I4996)+1,FIND("]",GL_Paste!$I4996)-FIND("[",GL_Paste!$I4996)-1),"")))</f>
        <v/>
      </c>
      <c r="D4999">
        <f>IF(GL_Paste!$B4996="","",IFERROR(INDEX(DeptName,MATCH($C4999,DeptTag,0)),"UNALLOCATED"))</f>
        <v/>
      </c>
      <c r="E4999">
        <f>IF(GL_Paste!$B4996="","",IFERROR(INDEX(AcctCat,MATCH(GL_Paste!$B4996&amp;"",AcctCode,0)),"UNKNOWN"))</f>
        <v/>
      </c>
      <c r="F4999">
        <f>IF(GL_Paste!$B4996="","",IFERROR(INDEX(AcctSub,MATCH(GL_Paste!$B4996&amp;"",AcctCode,0)),"UNKNOWN"))</f>
        <v/>
      </c>
    </row>
    <row r="5000">
      <c r="A5000" s="40">
        <f>IF(GL_Paste!$B4997="","",N(GL_Paste!$H4997)-N(GL_Paste!$G4997))</f>
        <v/>
      </c>
      <c r="B5000" s="43">
        <f>IF(GL_Paste!$B4997="","",DATE(YEAR(GL_Paste!$E4997),MONTH(GL_Paste!$E4997),1))</f>
        <v/>
      </c>
      <c r="C5000">
        <f>IF(GL_Paste!$B4997="","",IF(TRIM(GL_Paste!$M4997)&lt;&gt;"",TRIM(GL_Paste!$M4997),IFERROR(MID(GL_Paste!$I4997,FIND("[",GL_Paste!$I4997)+1,FIND("]",GL_Paste!$I4997)-FIND("[",GL_Paste!$I4997)-1),"")))</f>
        <v/>
      </c>
      <c r="D5000">
        <f>IF(GL_Paste!$B4997="","",IFERROR(INDEX(DeptName,MATCH($C5000,DeptTag,0)),"UNALLOCATED"))</f>
        <v/>
      </c>
      <c r="E5000">
        <f>IF(GL_Paste!$B4997="","",IFERROR(INDEX(AcctCat,MATCH(GL_Paste!$B4997&amp;"",AcctCode,0)),"UNKNOWN"))</f>
        <v/>
      </c>
      <c r="F5000">
        <f>IF(GL_Paste!$B4997="","",IFERROR(INDEX(AcctSub,MATCH(GL_Paste!$B4997&amp;"",AcctCode,0)),"UNKNOWN"))</f>
        <v/>
      </c>
    </row>
    <row r="5001">
      <c r="A5001" s="40">
        <f>IF(GL_Paste!$B4998="","",N(GL_Paste!$H4998)-N(GL_Paste!$G4998))</f>
        <v/>
      </c>
      <c r="B5001" s="43">
        <f>IF(GL_Paste!$B4998="","",DATE(YEAR(GL_Paste!$E4998),MONTH(GL_Paste!$E4998),1))</f>
        <v/>
      </c>
      <c r="C5001">
        <f>IF(GL_Paste!$B4998="","",IF(TRIM(GL_Paste!$M4998)&lt;&gt;"",TRIM(GL_Paste!$M4998),IFERROR(MID(GL_Paste!$I4998,FIND("[",GL_Paste!$I4998)+1,FIND("]",GL_Paste!$I4998)-FIND("[",GL_Paste!$I4998)-1),"")))</f>
        <v/>
      </c>
      <c r="D5001">
        <f>IF(GL_Paste!$B4998="","",IFERROR(INDEX(DeptName,MATCH($C5001,DeptTag,0)),"UNALLOCATED"))</f>
        <v/>
      </c>
      <c r="E5001">
        <f>IF(GL_Paste!$B4998="","",IFERROR(INDEX(AcctCat,MATCH(GL_Paste!$B4998&amp;"",AcctCode,0)),"UNKNOWN"))</f>
        <v/>
      </c>
      <c r="F5001">
        <f>IF(GL_Paste!$B4998="","",IFERROR(INDEX(AcctSub,MATCH(GL_Paste!$B4998&amp;"",AcctCode,0)),"UNKNOWN"))</f>
        <v/>
      </c>
    </row>
    <row r="5002">
      <c r="A5002" s="40">
        <f>IF(GL_Paste!$B4999="","",N(GL_Paste!$H4999)-N(GL_Paste!$G4999))</f>
        <v/>
      </c>
      <c r="B5002" s="43">
        <f>IF(GL_Paste!$B4999="","",DATE(YEAR(GL_Paste!$E4999),MONTH(GL_Paste!$E4999),1))</f>
        <v/>
      </c>
      <c r="C5002">
        <f>IF(GL_Paste!$B4999="","",IF(TRIM(GL_Paste!$M4999)&lt;&gt;"",TRIM(GL_Paste!$M4999),IFERROR(MID(GL_Paste!$I4999,FIND("[",GL_Paste!$I4999)+1,FIND("]",GL_Paste!$I4999)-FIND("[",GL_Paste!$I4999)-1),"")))</f>
        <v/>
      </c>
      <c r="D5002">
        <f>IF(GL_Paste!$B4999="","",IFERROR(INDEX(DeptName,MATCH($C5002,DeptTag,0)),"UNALLOCATED"))</f>
        <v/>
      </c>
      <c r="E5002">
        <f>IF(GL_Paste!$B4999="","",IFERROR(INDEX(AcctCat,MATCH(GL_Paste!$B4999&amp;"",AcctCode,0)),"UNKNOWN"))</f>
        <v/>
      </c>
      <c r="F5002">
        <f>IF(GL_Paste!$B4999="","",IFERROR(INDEX(AcctSub,MATCH(GL_Paste!$B4999&amp;"",AcctCode,0)),"UNKNOWN"))</f>
        <v/>
      </c>
    </row>
    <row r="5003">
      <c r="A5003" s="40">
        <f>IF(GL_Paste!$B5000="","",N(GL_Paste!$H5000)-N(GL_Paste!$G5000))</f>
        <v/>
      </c>
      <c r="B5003" s="43">
        <f>IF(GL_Paste!$B5000="","",DATE(YEAR(GL_Paste!$E5000),MONTH(GL_Paste!$E5000),1))</f>
        <v/>
      </c>
      <c r="C5003">
        <f>IF(GL_Paste!$B5000="","",IF(TRIM(GL_Paste!$M5000)&lt;&gt;"",TRIM(GL_Paste!$M5000),IFERROR(MID(GL_Paste!$I5000,FIND("[",GL_Paste!$I5000)+1,FIND("]",GL_Paste!$I5000)-FIND("[",GL_Paste!$I5000)-1),"")))</f>
        <v/>
      </c>
      <c r="D5003">
        <f>IF(GL_Paste!$B5000="","",IFERROR(INDEX(DeptName,MATCH($C5003,DeptTag,0)),"UNALLOCATED"))</f>
        <v/>
      </c>
      <c r="E5003">
        <f>IF(GL_Paste!$B5000="","",IFERROR(INDEX(AcctCat,MATCH(GL_Paste!$B5000&amp;"",AcctCode,0)),"UNKNOWN"))</f>
        <v/>
      </c>
      <c r="F5003">
        <f>IF(GL_Paste!$B5000="","",IFERROR(INDEX(AcctSub,MATCH(GL_Paste!$B5000&amp;"",AcctCode,0)),"UNKNOWN"))</f>
        <v/>
      </c>
    </row>
    <row r="5004">
      <c r="A5004" s="40">
        <f>IF(GL_Paste!$B5001="","",N(GL_Paste!$H5001)-N(GL_Paste!$G5001))</f>
        <v/>
      </c>
      <c r="B5004" s="43">
        <f>IF(GL_Paste!$B5001="","",DATE(YEAR(GL_Paste!$E5001),MONTH(GL_Paste!$E5001),1))</f>
        <v/>
      </c>
      <c r="C5004">
        <f>IF(GL_Paste!$B5001="","",IF(TRIM(GL_Paste!$M5001)&lt;&gt;"",TRIM(GL_Paste!$M5001),IFERROR(MID(GL_Paste!$I5001,FIND("[",GL_Paste!$I5001)+1,FIND("]",GL_Paste!$I5001)-FIND("[",GL_Paste!$I5001)-1),"")))</f>
        <v/>
      </c>
      <c r="D5004">
        <f>IF(GL_Paste!$B5001="","",IFERROR(INDEX(DeptName,MATCH($C5004,DeptTag,0)),"UNALLOCATED"))</f>
        <v/>
      </c>
      <c r="E5004">
        <f>IF(GL_Paste!$B5001="","",IFERROR(INDEX(AcctCat,MATCH(GL_Paste!$B5001&amp;"",AcctCode,0)),"UNKNOWN"))</f>
        <v/>
      </c>
      <c r="F5004">
        <f>IF(GL_Paste!$B5001="","",IFERROR(INDEX(AcctSub,MATCH(GL_Paste!$B5001&amp;"",AcctCode,0)),"UNKNOWN"))</f>
        <v/>
      </c>
    </row>
    <row r="5005">
      <c r="A5005" s="40">
        <f>IF(GL_Paste!$B5002="","",N(GL_Paste!$H5002)-N(GL_Paste!$G5002))</f>
        <v/>
      </c>
      <c r="B5005" s="43">
        <f>IF(GL_Paste!$B5002="","",DATE(YEAR(GL_Paste!$E5002),MONTH(GL_Paste!$E5002),1))</f>
        <v/>
      </c>
      <c r="C5005">
        <f>IF(GL_Paste!$B5002="","",IF(TRIM(GL_Paste!$M5002)&lt;&gt;"",TRIM(GL_Paste!$M5002),IFERROR(MID(GL_Paste!$I5002,FIND("[",GL_Paste!$I5002)+1,FIND("]",GL_Paste!$I5002)-FIND("[",GL_Paste!$I5002)-1),"")))</f>
        <v/>
      </c>
      <c r="D5005">
        <f>IF(GL_Paste!$B5002="","",IFERROR(INDEX(DeptName,MATCH($C5005,DeptTag,0)),"UNALLOCATED"))</f>
        <v/>
      </c>
      <c r="E5005">
        <f>IF(GL_Paste!$B5002="","",IFERROR(INDEX(AcctCat,MATCH(GL_Paste!$B5002&amp;"",AcctCode,0)),"UNKNOWN"))</f>
        <v/>
      </c>
      <c r="F5005">
        <f>IF(GL_Paste!$B5002="","",IFERROR(INDEX(AcctSub,MATCH(GL_Paste!$B5002&amp;"",AcctCode,0)),"UNKNOWN"))</f>
        <v/>
      </c>
    </row>
    <row r="5006">
      <c r="A5006" s="40">
        <f>IF(GL_Paste!$B5003="","",N(GL_Paste!$H5003)-N(GL_Paste!$G5003))</f>
        <v/>
      </c>
      <c r="B5006" s="43">
        <f>IF(GL_Paste!$B5003="","",DATE(YEAR(GL_Paste!$E5003),MONTH(GL_Paste!$E5003),1))</f>
        <v/>
      </c>
      <c r="C5006">
        <f>IF(GL_Paste!$B5003="","",IF(TRIM(GL_Paste!$M5003)&lt;&gt;"",TRIM(GL_Paste!$M5003),IFERROR(MID(GL_Paste!$I5003,FIND("[",GL_Paste!$I5003)+1,FIND("]",GL_Paste!$I5003)-FIND("[",GL_Paste!$I5003)-1),"")))</f>
        <v/>
      </c>
      <c r="D5006">
        <f>IF(GL_Paste!$B5003="","",IFERROR(INDEX(DeptName,MATCH($C5006,DeptTag,0)),"UNALLOCATED"))</f>
        <v/>
      </c>
      <c r="E5006">
        <f>IF(GL_Paste!$B5003="","",IFERROR(INDEX(AcctCat,MATCH(GL_Paste!$B5003&amp;"",AcctCode,0)),"UNKNOWN"))</f>
        <v/>
      </c>
      <c r="F5006">
        <f>IF(GL_Paste!$B5003="","",IFERROR(INDEX(AcctSub,MATCH(GL_Paste!$B5003&amp;"",AcctCode,0)),"UNKNOWN"))</f>
        <v/>
      </c>
    </row>
    <row r="5007">
      <c r="A5007" s="40">
        <f>IF(GL_Paste!$B5004="","",N(GL_Paste!$H5004)-N(GL_Paste!$G5004))</f>
        <v/>
      </c>
      <c r="B5007" s="43">
        <f>IF(GL_Paste!$B5004="","",DATE(YEAR(GL_Paste!$E5004),MONTH(GL_Paste!$E5004),1))</f>
        <v/>
      </c>
      <c r="C5007">
        <f>IF(GL_Paste!$B5004="","",IF(TRIM(GL_Paste!$M5004)&lt;&gt;"",TRIM(GL_Paste!$M5004),IFERROR(MID(GL_Paste!$I5004,FIND("[",GL_Paste!$I5004)+1,FIND("]",GL_Paste!$I5004)-FIND("[",GL_Paste!$I5004)-1),"")))</f>
        <v/>
      </c>
      <c r="D5007">
        <f>IF(GL_Paste!$B5004="","",IFERROR(INDEX(DeptName,MATCH($C5007,DeptTag,0)),"UNALLOCATED"))</f>
        <v/>
      </c>
      <c r="E5007">
        <f>IF(GL_Paste!$B5004="","",IFERROR(INDEX(AcctCat,MATCH(GL_Paste!$B5004&amp;"",AcctCode,0)),"UNKNOWN"))</f>
        <v/>
      </c>
      <c r="F5007">
        <f>IF(GL_Paste!$B5004="","",IFERROR(INDEX(AcctSub,MATCH(GL_Paste!$B5004&amp;"",AcctCode,0)),"UNKNOWN"))</f>
        <v/>
      </c>
    </row>
    <row r="5008">
      <c r="A5008" s="40">
        <f>IF(GL_Paste!$B5005="","",N(GL_Paste!$H5005)-N(GL_Paste!$G5005))</f>
        <v/>
      </c>
      <c r="B5008" s="43">
        <f>IF(GL_Paste!$B5005="","",DATE(YEAR(GL_Paste!$E5005),MONTH(GL_Paste!$E5005),1))</f>
        <v/>
      </c>
      <c r="C5008">
        <f>IF(GL_Paste!$B5005="","",IF(TRIM(GL_Paste!$M5005)&lt;&gt;"",TRIM(GL_Paste!$M5005),IFERROR(MID(GL_Paste!$I5005,FIND("[",GL_Paste!$I5005)+1,FIND("]",GL_Paste!$I5005)-FIND("[",GL_Paste!$I5005)-1),"")))</f>
        <v/>
      </c>
      <c r="D5008">
        <f>IF(GL_Paste!$B5005="","",IFERROR(INDEX(DeptName,MATCH($C5008,DeptTag,0)),"UNALLOCATED"))</f>
        <v/>
      </c>
      <c r="E5008">
        <f>IF(GL_Paste!$B5005="","",IFERROR(INDEX(AcctCat,MATCH(GL_Paste!$B5005&amp;"",AcctCode,0)),"UNKNOWN"))</f>
        <v/>
      </c>
      <c r="F5008">
        <f>IF(GL_Paste!$B5005="","",IFERROR(INDEX(AcctSub,MATCH(GL_Paste!$B5005&amp;"",AcctCode,0)),"UNKNOWN"))</f>
        <v/>
      </c>
    </row>
    <row r="5009">
      <c r="A5009" s="40">
        <f>IF(GL_Paste!$B5006="","",N(GL_Paste!$H5006)-N(GL_Paste!$G5006))</f>
        <v/>
      </c>
      <c r="B5009" s="43">
        <f>IF(GL_Paste!$B5006="","",DATE(YEAR(GL_Paste!$E5006),MONTH(GL_Paste!$E5006),1))</f>
        <v/>
      </c>
      <c r="C5009">
        <f>IF(GL_Paste!$B5006="","",IF(TRIM(GL_Paste!$M5006)&lt;&gt;"",TRIM(GL_Paste!$M5006),IFERROR(MID(GL_Paste!$I5006,FIND("[",GL_Paste!$I5006)+1,FIND("]",GL_Paste!$I5006)-FIND("[",GL_Paste!$I5006)-1),"")))</f>
        <v/>
      </c>
      <c r="D5009">
        <f>IF(GL_Paste!$B5006="","",IFERROR(INDEX(DeptName,MATCH($C5009,DeptTag,0)),"UNALLOCATED"))</f>
        <v/>
      </c>
      <c r="E5009">
        <f>IF(GL_Paste!$B5006="","",IFERROR(INDEX(AcctCat,MATCH(GL_Paste!$B5006&amp;"",AcctCode,0)),"UNKNOWN"))</f>
        <v/>
      </c>
      <c r="F5009">
        <f>IF(GL_Paste!$B5006="","",IFERROR(INDEX(AcctSub,MATCH(GL_Paste!$B5006&amp;"",AcctCode,0)),"UNKNOWN"))</f>
        <v/>
      </c>
    </row>
    <row r="5010">
      <c r="A5010" s="40">
        <f>IF(GL_Paste!$B5007="","",N(GL_Paste!$H5007)-N(GL_Paste!$G5007))</f>
        <v/>
      </c>
      <c r="B5010" s="43">
        <f>IF(GL_Paste!$B5007="","",DATE(YEAR(GL_Paste!$E5007),MONTH(GL_Paste!$E5007),1))</f>
        <v/>
      </c>
      <c r="C5010">
        <f>IF(GL_Paste!$B5007="","",IF(TRIM(GL_Paste!$M5007)&lt;&gt;"",TRIM(GL_Paste!$M5007),IFERROR(MID(GL_Paste!$I5007,FIND("[",GL_Paste!$I5007)+1,FIND("]",GL_Paste!$I5007)-FIND("[",GL_Paste!$I5007)-1),"")))</f>
        <v/>
      </c>
      <c r="D5010">
        <f>IF(GL_Paste!$B5007="","",IFERROR(INDEX(DeptName,MATCH($C5010,DeptTag,0)),"UNALLOCATED"))</f>
        <v/>
      </c>
      <c r="E5010">
        <f>IF(GL_Paste!$B5007="","",IFERROR(INDEX(AcctCat,MATCH(GL_Paste!$B5007&amp;"",AcctCode,0)),"UNKNOWN"))</f>
        <v/>
      </c>
      <c r="F5010">
        <f>IF(GL_Paste!$B5007="","",IFERROR(INDEX(AcctSub,MATCH(GL_Paste!$B5007&amp;"",AcctCode,0)),"UNKNOWN"))</f>
        <v/>
      </c>
    </row>
    <row r="5011">
      <c r="A5011" s="40">
        <f>IF(GL_Paste!$B5008="","",N(GL_Paste!$H5008)-N(GL_Paste!$G5008))</f>
        <v/>
      </c>
      <c r="B5011" s="43">
        <f>IF(GL_Paste!$B5008="","",DATE(YEAR(GL_Paste!$E5008),MONTH(GL_Paste!$E5008),1))</f>
        <v/>
      </c>
      <c r="C5011">
        <f>IF(GL_Paste!$B5008="","",IF(TRIM(GL_Paste!$M5008)&lt;&gt;"",TRIM(GL_Paste!$M5008),IFERROR(MID(GL_Paste!$I5008,FIND("[",GL_Paste!$I5008)+1,FIND("]",GL_Paste!$I5008)-FIND("[",GL_Paste!$I5008)-1),"")))</f>
        <v/>
      </c>
      <c r="D5011">
        <f>IF(GL_Paste!$B5008="","",IFERROR(INDEX(DeptName,MATCH($C5011,DeptTag,0)),"UNALLOCATED"))</f>
        <v/>
      </c>
      <c r="E5011">
        <f>IF(GL_Paste!$B5008="","",IFERROR(INDEX(AcctCat,MATCH(GL_Paste!$B5008&amp;"",AcctCode,0)),"UNKNOWN"))</f>
        <v/>
      </c>
      <c r="F5011">
        <f>IF(GL_Paste!$B5008="","",IFERROR(INDEX(AcctSub,MATCH(GL_Paste!$B5008&amp;"",AcctCode,0)),"UNKNOWN"))</f>
        <v/>
      </c>
    </row>
    <row r="5012">
      <c r="A5012" s="40">
        <f>IF(GL_Paste!$B5009="","",N(GL_Paste!$H5009)-N(GL_Paste!$G5009))</f>
        <v/>
      </c>
      <c r="B5012" s="43">
        <f>IF(GL_Paste!$B5009="","",DATE(YEAR(GL_Paste!$E5009),MONTH(GL_Paste!$E5009),1))</f>
        <v/>
      </c>
      <c r="C5012">
        <f>IF(GL_Paste!$B5009="","",IF(TRIM(GL_Paste!$M5009)&lt;&gt;"",TRIM(GL_Paste!$M5009),IFERROR(MID(GL_Paste!$I5009,FIND("[",GL_Paste!$I5009)+1,FIND("]",GL_Paste!$I5009)-FIND("[",GL_Paste!$I5009)-1),"")))</f>
        <v/>
      </c>
      <c r="D5012">
        <f>IF(GL_Paste!$B5009="","",IFERROR(INDEX(DeptName,MATCH($C5012,DeptTag,0)),"UNALLOCATED"))</f>
        <v/>
      </c>
      <c r="E5012">
        <f>IF(GL_Paste!$B5009="","",IFERROR(INDEX(AcctCat,MATCH(GL_Paste!$B5009&amp;"",AcctCode,0)),"UNKNOWN"))</f>
        <v/>
      </c>
      <c r="F5012">
        <f>IF(GL_Paste!$B5009="","",IFERROR(INDEX(AcctSub,MATCH(GL_Paste!$B5009&amp;"",AcctCode,0)),"UNKNOWN"))</f>
        <v/>
      </c>
    </row>
    <row r="5013">
      <c r="A5013" s="40">
        <f>IF(GL_Paste!$B5010="","",N(GL_Paste!$H5010)-N(GL_Paste!$G5010))</f>
        <v/>
      </c>
      <c r="B5013" s="43">
        <f>IF(GL_Paste!$B5010="","",DATE(YEAR(GL_Paste!$E5010),MONTH(GL_Paste!$E5010),1))</f>
        <v/>
      </c>
      <c r="C5013">
        <f>IF(GL_Paste!$B5010="","",IF(TRIM(GL_Paste!$M5010)&lt;&gt;"",TRIM(GL_Paste!$M5010),IFERROR(MID(GL_Paste!$I5010,FIND("[",GL_Paste!$I5010)+1,FIND("]",GL_Paste!$I5010)-FIND("[",GL_Paste!$I5010)-1),"")))</f>
        <v/>
      </c>
      <c r="D5013">
        <f>IF(GL_Paste!$B5010="","",IFERROR(INDEX(DeptName,MATCH($C5013,DeptTag,0)),"UNALLOCATED"))</f>
        <v/>
      </c>
      <c r="E5013">
        <f>IF(GL_Paste!$B5010="","",IFERROR(INDEX(AcctCat,MATCH(GL_Paste!$B5010&amp;"",AcctCode,0)),"UNKNOWN"))</f>
        <v/>
      </c>
      <c r="F5013">
        <f>IF(GL_Paste!$B5010="","",IFERROR(INDEX(AcctSub,MATCH(GL_Paste!$B5010&amp;"",AcctCode,0)),"UNKNOWN"))</f>
        <v/>
      </c>
    </row>
    <row r="5014">
      <c r="A5014" s="40">
        <f>IF(GL_Paste!$B5011="","",N(GL_Paste!$H5011)-N(GL_Paste!$G5011))</f>
        <v/>
      </c>
      <c r="B5014" s="43">
        <f>IF(GL_Paste!$B5011="","",DATE(YEAR(GL_Paste!$E5011),MONTH(GL_Paste!$E5011),1))</f>
        <v/>
      </c>
      <c r="C5014">
        <f>IF(GL_Paste!$B5011="","",IF(TRIM(GL_Paste!$M5011)&lt;&gt;"",TRIM(GL_Paste!$M5011),IFERROR(MID(GL_Paste!$I5011,FIND("[",GL_Paste!$I5011)+1,FIND("]",GL_Paste!$I5011)-FIND("[",GL_Paste!$I5011)-1),"")))</f>
        <v/>
      </c>
      <c r="D5014">
        <f>IF(GL_Paste!$B5011="","",IFERROR(INDEX(DeptName,MATCH($C5014,DeptTag,0)),"UNALLOCATED"))</f>
        <v/>
      </c>
      <c r="E5014">
        <f>IF(GL_Paste!$B5011="","",IFERROR(INDEX(AcctCat,MATCH(GL_Paste!$B5011&amp;"",AcctCode,0)),"UNKNOWN"))</f>
        <v/>
      </c>
      <c r="F5014">
        <f>IF(GL_Paste!$B5011="","",IFERROR(INDEX(AcctSub,MATCH(GL_Paste!$B5011&amp;"",AcctCode,0)),"UNKNOWN"))</f>
        <v/>
      </c>
    </row>
    <row r="5015">
      <c r="A5015" s="40">
        <f>IF(GL_Paste!$B5012="","",N(GL_Paste!$H5012)-N(GL_Paste!$G5012))</f>
        <v/>
      </c>
      <c r="B5015" s="43">
        <f>IF(GL_Paste!$B5012="","",DATE(YEAR(GL_Paste!$E5012),MONTH(GL_Paste!$E5012),1))</f>
        <v/>
      </c>
      <c r="C5015">
        <f>IF(GL_Paste!$B5012="","",IF(TRIM(GL_Paste!$M5012)&lt;&gt;"",TRIM(GL_Paste!$M5012),IFERROR(MID(GL_Paste!$I5012,FIND("[",GL_Paste!$I5012)+1,FIND("]",GL_Paste!$I5012)-FIND("[",GL_Paste!$I5012)-1),"")))</f>
        <v/>
      </c>
      <c r="D5015">
        <f>IF(GL_Paste!$B5012="","",IFERROR(INDEX(DeptName,MATCH($C5015,DeptTag,0)),"UNALLOCATED"))</f>
        <v/>
      </c>
      <c r="E5015">
        <f>IF(GL_Paste!$B5012="","",IFERROR(INDEX(AcctCat,MATCH(GL_Paste!$B5012&amp;"",AcctCode,0)),"UNKNOWN"))</f>
        <v/>
      </c>
      <c r="F5015">
        <f>IF(GL_Paste!$B5012="","",IFERROR(INDEX(AcctSub,MATCH(GL_Paste!$B5012&amp;"",AcctCode,0)),"UNKNOWN"))</f>
        <v/>
      </c>
    </row>
    <row r="5016">
      <c r="A5016" s="40">
        <f>IF(GL_Paste!$B5013="","",N(GL_Paste!$H5013)-N(GL_Paste!$G5013))</f>
        <v/>
      </c>
      <c r="B5016" s="43">
        <f>IF(GL_Paste!$B5013="","",DATE(YEAR(GL_Paste!$E5013),MONTH(GL_Paste!$E5013),1))</f>
        <v/>
      </c>
      <c r="C5016">
        <f>IF(GL_Paste!$B5013="","",IF(TRIM(GL_Paste!$M5013)&lt;&gt;"",TRIM(GL_Paste!$M5013),IFERROR(MID(GL_Paste!$I5013,FIND("[",GL_Paste!$I5013)+1,FIND("]",GL_Paste!$I5013)-FIND("[",GL_Paste!$I5013)-1),"")))</f>
        <v/>
      </c>
      <c r="D5016">
        <f>IF(GL_Paste!$B5013="","",IFERROR(INDEX(DeptName,MATCH($C5016,DeptTag,0)),"UNALLOCATED"))</f>
        <v/>
      </c>
      <c r="E5016">
        <f>IF(GL_Paste!$B5013="","",IFERROR(INDEX(AcctCat,MATCH(GL_Paste!$B5013&amp;"",AcctCode,0)),"UNKNOWN"))</f>
        <v/>
      </c>
      <c r="F5016">
        <f>IF(GL_Paste!$B5013="","",IFERROR(INDEX(AcctSub,MATCH(GL_Paste!$B5013&amp;"",AcctCode,0)),"UNKNOWN"))</f>
        <v/>
      </c>
    </row>
    <row r="5017">
      <c r="A5017" s="40">
        <f>IF(GL_Paste!$B5014="","",N(GL_Paste!$H5014)-N(GL_Paste!$G5014))</f>
        <v/>
      </c>
      <c r="B5017" s="43">
        <f>IF(GL_Paste!$B5014="","",DATE(YEAR(GL_Paste!$E5014),MONTH(GL_Paste!$E5014),1))</f>
        <v/>
      </c>
      <c r="C5017">
        <f>IF(GL_Paste!$B5014="","",IF(TRIM(GL_Paste!$M5014)&lt;&gt;"",TRIM(GL_Paste!$M5014),IFERROR(MID(GL_Paste!$I5014,FIND("[",GL_Paste!$I5014)+1,FIND("]",GL_Paste!$I5014)-FIND("[",GL_Paste!$I5014)-1),"")))</f>
        <v/>
      </c>
      <c r="D5017">
        <f>IF(GL_Paste!$B5014="","",IFERROR(INDEX(DeptName,MATCH($C5017,DeptTag,0)),"UNALLOCATED"))</f>
        <v/>
      </c>
      <c r="E5017">
        <f>IF(GL_Paste!$B5014="","",IFERROR(INDEX(AcctCat,MATCH(GL_Paste!$B5014&amp;"",AcctCode,0)),"UNKNOWN"))</f>
        <v/>
      </c>
      <c r="F5017">
        <f>IF(GL_Paste!$B5014="","",IFERROR(INDEX(AcctSub,MATCH(GL_Paste!$B5014&amp;"",AcctCode,0)),"UNKNOWN"))</f>
        <v/>
      </c>
    </row>
    <row r="5018">
      <c r="A5018" s="40">
        <f>IF(GL_Paste!$B5015="","",N(GL_Paste!$H5015)-N(GL_Paste!$G5015))</f>
        <v/>
      </c>
      <c r="B5018" s="43">
        <f>IF(GL_Paste!$B5015="","",DATE(YEAR(GL_Paste!$E5015),MONTH(GL_Paste!$E5015),1))</f>
        <v/>
      </c>
      <c r="C5018">
        <f>IF(GL_Paste!$B5015="","",IF(TRIM(GL_Paste!$M5015)&lt;&gt;"",TRIM(GL_Paste!$M5015),IFERROR(MID(GL_Paste!$I5015,FIND("[",GL_Paste!$I5015)+1,FIND("]",GL_Paste!$I5015)-FIND("[",GL_Paste!$I5015)-1),"")))</f>
        <v/>
      </c>
      <c r="D5018">
        <f>IF(GL_Paste!$B5015="","",IFERROR(INDEX(DeptName,MATCH($C5018,DeptTag,0)),"UNALLOCATED"))</f>
        <v/>
      </c>
      <c r="E5018">
        <f>IF(GL_Paste!$B5015="","",IFERROR(INDEX(AcctCat,MATCH(GL_Paste!$B5015&amp;"",AcctCode,0)),"UNKNOWN"))</f>
        <v/>
      </c>
      <c r="F5018">
        <f>IF(GL_Paste!$B5015="","",IFERROR(INDEX(AcctSub,MATCH(GL_Paste!$B5015&amp;"",AcctCode,0)),"UNKNOWN"))</f>
        <v/>
      </c>
    </row>
    <row r="5019">
      <c r="A5019" s="40">
        <f>IF(GL_Paste!$B5016="","",N(GL_Paste!$H5016)-N(GL_Paste!$G5016))</f>
        <v/>
      </c>
      <c r="B5019" s="43">
        <f>IF(GL_Paste!$B5016="","",DATE(YEAR(GL_Paste!$E5016),MONTH(GL_Paste!$E5016),1))</f>
        <v/>
      </c>
      <c r="C5019">
        <f>IF(GL_Paste!$B5016="","",IF(TRIM(GL_Paste!$M5016)&lt;&gt;"",TRIM(GL_Paste!$M5016),IFERROR(MID(GL_Paste!$I5016,FIND("[",GL_Paste!$I5016)+1,FIND("]",GL_Paste!$I5016)-FIND("[",GL_Paste!$I5016)-1),"")))</f>
        <v/>
      </c>
      <c r="D5019">
        <f>IF(GL_Paste!$B5016="","",IFERROR(INDEX(DeptName,MATCH($C5019,DeptTag,0)),"UNALLOCATED"))</f>
        <v/>
      </c>
      <c r="E5019">
        <f>IF(GL_Paste!$B5016="","",IFERROR(INDEX(AcctCat,MATCH(GL_Paste!$B5016&amp;"",AcctCode,0)),"UNKNOWN"))</f>
        <v/>
      </c>
      <c r="F5019">
        <f>IF(GL_Paste!$B5016="","",IFERROR(INDEX(AcctSub,MATCH(GL_Paste!$B5016&amp;"",AcctCode,0)),"UNKNOWN"))</f>
        <v/>
      </c>
    </row>
    <row r="5020">
      <c r="A5020" s="40">
        <f>IF(GL_Paste!$B5017="","",N(GL_Paste!$H5017)-N(GL_Paste!$G5017))</f>
        <v/>
      </c>
      <c r="B5020" s="43">
        <f>IF(GL_Paste!$B5017="","",DATE(YEAR(GL_Paste!$E5017),MONTH(GL_Paste!$E5017),1))</f>
        <v/>
      </c>
      <c r="C5020">
        <f>IF(GL_Paste!$B5017="","",IF(TRIM(GL_Paste!$M5017)&lt;&gt;"",TRIM(GL_Paste!$M5017),IFERROR(MID(GL_Paste!$I5017,FIND("[",GL_Paste!$I5017)+1,FIND("]",GL_Paste!$I5017)-FIND("[",GL_Paste!$I5017)-1),"")))</f>
        <v/>
      </c>
      <c r="D5020">
        <f>IF(GL_Paste!$B5017="","",IFERROR(INDEX(DeptName,MATCH($C5020,DeptTag,0)),"UNALLOCATED"))</f>
        <v/>
      </c>
      <c r="E5020">
        <f>IF(GL_Paste!$B5017="","",IFERROR(INDEX(AcctCat,MATCH(GL_Paste!$B5017&amp;"",AcctCode,0)),"UNKNOWN"))</f>
        <v/>
      </c>
      <c r="F5020">
        <f>IF(GL_Paste!$B5017="","",IFERROR(INDEX(AcctSub,MATCH(GL_Paste!$B5017&amp;"",AcctCode,0)),"UNKNOWN"))</f>
        <v/>
      </c>
    </row>
    <row r="5021">
      <c r="A5021" s="40">
        <f>IF(GL_Paste!$B5018="","",N(GL_Paste!$H5018)-N(GL_Paste!$G5018))</f>
        <v/>
      </c>
      <c r="B5021" s="43">
        <f>IF(GL_Paste!$B5018="","",DATE(YEAR(GL_Paste!$E5018),MONTH(GL_Paste!$E5018),1))</f>
        <v/>
      </c>
      <c r="C5021">
        <f>IF(GL_Paste!$B5018="","",IF(TRIM(GL_Paste!$M5018)&lt;&gt;"",TRIM(GL_Paste!$M5018),IFERROR(MID(GL_Paste!$I5018,FIND("[",GL_Paste!$I5018)+1,FIND("]",GL_Paste!$I5018)-FIND("[",GL_Paste!$I5018)-1),"")))</f>
        <v/>
      </c>
      <c r="D5021">
        <f>IF(GL_Paste!$B5018="","",IFERROR(INDEX(DeptName,MATCH($C5021,DeptTag,0)),"UNALLOCATED"))</f>
        <v/>
      </c>
      <c r="E5021">
        <f>IF(GL_Paste!$B5018="","",IFERROR(INDEX(AcctCat,MATCH(GL_Paste!$B5018&amp;"",AcctCode,0)),"UNKNOWN"))</f>
        <v/>
      </c>
      <c r="F5021">
        <f>IF(GL_Paste!$B5018="","",IFERROR(INDEX(AcctSub,MATCH(GL_Paste!$B5018&amp;"",AcctCode,0)),"UNKNOWN"))</f>
        <v/>
      </c>
    </row>
    <row r="5022">
      <c r="A5022" s="40">
        <f>IF(GL_Paste!$B5019="","",N(GL_Paste!$H5019)-N(GL_Paste!$G5019))</f>
        <v/>
      </c>
      <c r="B5022" s="43">
        <f>IF(GL_Paste!$B5019="","",DATE(YEAR(GL_Paste!$E5019),MONTH(GL_Paste!$E5019),1))</f>
        <v/>
      </c>
      <c r="C5022">
        <f>IF(GL_Paste!$B5019="","",IF(TRIM(GL_Paste!$M5019)&lt;&gt;"",TRIM(GL_Paste!$M5019),IFERROR(MID(GL_Paste!$I5019,FIND("[",GL_Paste!$I5019)+1,FIND("]",GL_Paste!$I5019)-FIND("[",GL_Paste!$I5019)-1),"")))</f>
        <v/>
      </c>
      <c r="D5022">
        <f>IF(GL_Paste!$B5019="","",IFERROR(INDEX(DeptName,MATCH($C5022,DeptTag,0)),"UNALLOCATED"))</f>
        <v/>
      </c>
      <c r="E5022">
        <f>IF(GL_Paste!$B5019="","",IFERROR(INDEX(AcctCat,MATCH(GL_Paste!$B5019&amp;"",AcctCode,0)),"UNKNOWN"))</f>
        <v/>
      </c>
      <c r="F5022">
        <f>IF(GL_Paste!$B5019="","",IFERROR(INDEX(AcctSub,MATCH(GL_Paste!$B5019&amp;"",AcctCode,0)),"UNKNOWN"))</f>
        <v/>
      </c>
    </row>
    <row r="5023">
      <c r="A5023" s="40">
        <f>IF(GL_Paste!$B5020="","",N(GL_Paste!$H5020)-N(GL_Paste!$G5020))</f>
        <v/>
      </c>
      <c r="B5023" s="43">
        <f>IF(GL_Paste!$B5020="","",DATE(YEAR(GL_Paste!$E5020),MONTH(GL_Paste!$E5020),1))</f>
        <v/>
      </c>
      <c r="C5023">
        <f>IF(GL_Paste!$B5020="","",IF(TRIM(GL_Paste!$M5020)&lt;&gt;"",TRIM(GL_Paste!$M5020),IFERROR(MID(GL_Paste!$I5020,FIND("[",GL_Paste!$I5020)+1,FIND("]",GL_Paste!$I5020)-FIND("[",GL_Paste!$I5020)-1),"")))</f>
        <v/>
      </c>
      <c r="D5023">
        <f>IF(GL_Paste!$B5020="","",IFERROR(INDEX(DeptName,MATCH($C5023,DeptTag,0)),"UNALLOCATED"))</f>
        <v/>
      </c>
      <c r="E5023">
        <f>IF(GL_Paste!$B5020="","",IFERROR(INDEX(AcctCat,MATCH(GL_Paste!$B5020&amp;"",AcctCode,0)),"UNKNOWN"))</f>
        <v/>
      </c>
      <c r="F5023">
        <f>IF(GL_Paste!$B5020="","",IFERROR(INDEX(AcctSub,MATCH(GL_Paste!$B5020&amp;"",AcctCode,0)),"UNKNOWN"))</f>
        <v/>
      </c>
    </row>
    <row r="5024">
      <c r="A5024" s="40">
        <f>IF(GL_Paste!$B5021="","",N(GL_Paste!$H5021)-N(GL_Paste!$G5021))</f>
        <v/>
      </c>
      <c r="B5024" s="43">
        <f>IF(GL_Paste!$B5021="","",DATE(YEAR(GL_Paste!$E5021),MONTH(GL_Paste!$E5021),1))</f>
        <v/>
      </c>
      <c r="C5024">
        <f>IF(GL_Paste!$B5021="","",IF(TRIM(GL_Paste!$M5021)&lt;&gt;"",TRIM(GL_Paste!$M5021),IFERROR(MID(GL_Paste!$I5021,FIND("[",GL_Paste!$I5021)+1,FIND("]",GL_Paste!$I5021)-FIND("[",GL_Paste!$I5021)-1),"")))</f>
        <v/>
      </c>
      <c r="D5024">
        <f>IF(GL_Paste!$B5021="","",IFERROR(INDEX(DeptName,MATCH($C5024,DeptTag,0)),"UNALLOCATED"))</f>
        <v/>
      </c>
      <c r="E5024">
        <f>IF(GL_Paste!$B5021="","",IFERROR(INDEX(AcctCat,MATCH(GL_Paste!$B5021&amp;"",AcctCode,0)),"UNKNOWN"))</f>
        <v/>
      </c>
      <c r="F5024">
        <f>IF(GL_Paste!$B5021="","",IFERROR(INDEX(AcctSub,MATCH(GL_Paste!$B5021&amp;"",AcctCode,0)),"UNKNOWN"))</f>
        <v/>
      </c>
    </row>
    <row r="5025">
      <c r="A5025" s="40">
        <f>IF(GL_Paste!$B5022="","",N(GL_Paste!$H5022)-N(GL_Paste!$G5022))</f>
        <v/>
      </c>
      <c r="B5025" s="43">
        <f>IF(GL_Paste!$B5022="","",DATE(YEAR(GL_Paste!$E5022),MONTH(GL_Paste!$E5022),1))</f>
        <v/>
      </c>
      <c r="C5025">
        <f>IF(GL_Paste!$B5022="","",IF(TRIM(GL_Paste!$M5022)&lt;&gt;"",TRIM(GL_Paste!$M5022),IFERROR(MID(GL_Paste!$I5022,FIND("[",GL_Paste!$I5022)+1,FIND("]",GL_Paste!$I5022)-FIND("[",GL_Paste!$I5022)-1),"")))</f>
        <v/>
      </c>
      <c r="D5025">
        <f>IF(GL_Paste!$B5022="","",IFERROR(INDEX(DeptName,MATCH($C5025,DeptTag,0)),"UNALLOCATED"))</f>
        <v/>
      </c>
      <c r="E5025">
        <f>IF(GL_Paste!$B5022="","",IFERROR(INDEX(AcctCat,MATCH(GL_Paste!$B5022&amp;"",AcctCode,0)),"UNKNOWN"))</f>
        <v/>
      </c>
      <c r="F5025">
        <f>IF(GL_Paste!$B5022="","",IFERROR(INDEX(AcctSub,MATCH(GL_Paste!$B5022&amp;"",AcctCode,0)),"UNKNOWN"))</f>
        <v/>
      </c>
    </row>
    <row r="5026">
      <c r="A5026" s="40">
        <f>IF(GL_Paste!$B5023="","",N(GL_Paste!$H5023)-N(GL_Paste!$G5023))</f>
        <v/>
      </c>
      <c r="B5026" s="43">
        <f>IF(GL_Paste!$B5023="","",DATE(YEAR(GL_Paste!$E5023),MONTH(GL_Paste!$E5023),1))</f>
        <v/>
      </c>
      <c r="C5026">
        <f>IF(GL_Paste!$B5023="","",IF(TRIM(GL_Paste!$M5023)&lt;&gt;"",TRIM(GL_Paste!$M5023),IFERROR(MID(GL_Paste!$I5023,FIND("[",GL_Paste!$I5023)+1,FIND("]",GL_Paste!$I5023)-FIND("[",GL_Paste!$I5023)-1),"")))</f>
        <v/>
      </c>
      <c r="D5026">
        <f>IF(GL_Paste!$B5023="","",IFERROR(INDEX(DeptName,MATCH($C5026,DeptTag,0)),"UNALLOCATED"))</f>
        <v/>
      </c>
      <c r="E5026">
        <f>IF(GL_Paste!$B5023="","",IFERROR(INDEX(AcctCat,MATCH(GL_Paste!$B5023&amp;"",AcctCode,0)),"UNKNOWN"))</f>
        <v/>
      </c>
      <c r="F5026">
        <f>IF(GL_Paste!$B5023="","",IFERROR(INDEX(AcctSub,MATCH(GL_Paste!$B5023&amp;"",AcctCode,0)),"UNKNOWN"))</f>
        <v/>
      </c>
    </row>
    <row r="5027">
      <c r="A5027" s="40">
        <f>IF(GL_Paste!$B5024="","",N(GL_Paste!$H5024)-N(GL_Paste!$G5024))</f>
        <v/>
      </c>
      <c r="B5027" s="43">
        <f>IF(GL_Paste!$B5024="","",DATE(YEAR(GL_Paste!$E5024),MONTH(GL_Paste!$E5024),1))</f>
        <v/>
      </c>
      <c r="C5027">
        <f>IF(GL_Paste!$B5024="","",IF(TRIM(GL_Paste!$M5024)&lt;&gt;"",TRIM(GL_Paste!$M5024),IFERROR(MID(GL_Paste!$I5024,FIND("[",GL_Paste!$I5024)+1,FIND("]",GL_Paste!$I5024)-FIND("[",GL_Paste!$I5024)-1),"")))</f>
        <v/>
      </c>
      <c r="D5027">
        <f>IF(GL_Paste!$B5024="","",IFERROR(INDEX(DeptName,MATCH($C5027,DeptTag,0)),"UNALLOCATED"))</f>
        <v/>
      </c>
      <c r="E5027">
        <f>IF(GL_Paste!$B5024="","",IFERROR(INDEX(AcctCat,MATCH(GL_Paste!$B5024&amp;"",AcctCode,0)),"UNKNOWN"))</f>
        <v/>
      </c>
      <c r="F5027">
        <f>IF(GL_Paste!$B5024="","",IFERROR(INDEX(AcctSub,MATCH(GL_Paste!$B5024&amp;"",AcctCode,0)),"UNKNOWN"))</f>
        <v/>
      </c>
    </row>
    <row r="5028">
      <c r="A5028" s="40">
        <f>IF(GL_Paste!$B5025="","",N(GL_Paste!$H5025)-N(GL_Paste!$G5025))</f>
        <v/>
      </c>
      <c r="B5028" s="43">
        <f>IF(GL_Paste!$B5025="","",DATE(YEAR(GL_Paste!$E5025),MONTH(GL_Paste!$E5025),1))</f>
        <v/>
      </c>
      <c r="C5028">
        <f>IF(GL_Paste!$B5025="","",IF(TRIM(GL_Paste!$M5025)&lt;&gt;"",TRIM(GL_Paste!$M5025),IFERROR(MID(GL_Paste!$I5025,FIND("[",GL_Paste!$I5025)+1,FIND("]",GL_Paste!$I5025)-FIND("[",GL_Paste!$I5025)-1),"")))</f>
        <v/>
      </c>
      <c r="D5028">
        <f>IF(GL_Paste!$B5025="","",IFERROR(INDEX(DeptName,MATCH($C5028,DeptTag,0)),"UNALLOCATED"))</f>
        <v/>
      </c>
      <c r="E5028">
        <f>IF(GL_Paste!$B5025="","",IFERROR(INDEX(AcctCat,MATCH(GL_Paste!$B5025&amp;"",AcctCode,0)),"UNKNOWN"))</f>
        <v/>
      </c>
      <c r="F5028">
        <f>IF(GL_Paste!$B5025="","",IFERROR(INDEX(AcctSub,MATCH(GL_Paste!$B5025&amp;"",AcctCode,0)),"UNKNOWN"))</f>
        <v/>
      </c>
    </row>
    <row r="5029">
      <c r="A5029" s="40">
        <f>IF(GL_Paste!$B5026="","",N(GL_Paste!$H5026)-N(GL_Paste!$G5026))</f>
        <v/>
      </c>
      <c r="B5029" s="43">
        <f>IF(GL_Paste!$B5026="","",DATE(YEAR(GL_Paste!$E5026),MONTH(GL_Paste!$E5026),1))</f>
        <v/>
      </c>
      <c r="C5029">
        <f>IF(GL_Paste!$B5026="","",IF(TRIM(GL_Paste!$M5026)&lt;&gt;"",TRIM(GL_Paste!$M5026),IFERROR(MID(GL_Paste!$I5026,FIND("[",GL_Paste!$I5026)+1,FIND("]",GL_Paste!$I5026)-FIND("[",GL_Paste!$I5026)-1),"")))</f>
        <v/>
      </c>
      <c r="D5029">
        <f>IF(GL_Paste!$B5026="","",IFERROR(INDEX(DeptName,MATCH($C5029,DeptTag,0)),"UNALLOCATED"))</f>
        <v/>
      </c>
      <c r="E5029">
        <f>IF(GL_Paste!$B5026="","",IFERROR(INDEX(AcctCat,MATCH(GL_Paste!$B5026&amp;"",AcctCode,0)),"UNKNOWN"))</f>
        <v/>
      </c>
      <c r="F5029">
        <f>IF(GL_Paste!$B5026="","",IFERROR(INDEX(AcctSub,MATCH(GL_Paste!$B5026&amp;"",AcctCode,0)),"UNKNOWN"))</f>
        <v/>
      </c>
    </row>
    <row r="5030">
      <c r="A5030" s="40">
        <f>IF(GL_Paste!$B5027="","",N(GL_Paste!$H5027)-N(GL_Paste!$G5027))</f>
        <v/>
      </c>
      <c r="B5030" s="43">
        <f>IF(GL_Paste!$B5027="","",DATE(YEAR(GL_Paste!$E5027),MONTH(GL_Paste!$E5027),1))</f>
        <v/>
      </c>
      <c r="C5030">
        <f>IF(GL_Paste!$B5027="","",IF(TRIM(GL_Paste!$M5027)&lt;&gt;"",TRIM(GL_Paste!$M5027),IFERROR(MID(GL_Paste!$I5027,FIND("[",GL_Paste!$I5027)+1,FIND("]",GL_Paste!$I5027)-FIND("[",GL_Paste!$I5027)-1),"")))</f>
        <v/>
      </c>
      <c r="D5030">
        <f>IF(GL_Paste!$B5027="","",IFERROR(INDEX(DeptName,MATCH($C5030,DeptTag,0)),"UNALLOCATED"))</f>
        <v/>
      </c>
      <c r="E5030">
        <f>IF(GL_Paste!$B5027="","",IFERROR(INDEX(AcctCat,MATCH(GL_Paste!$B5027&amp;"",AcctCode,0)),"UNKNOWN"))</f>
        <v/>
      </c>
      <c r="F5030">
        <f>IF(GL_Paste!$B5027="","",IFERROR(INDEX(AcctSub,MATCH(GL_Paste!$B5027&amp;"",AcctCode,0)),"UNKNOWN"))</f>
        <v/>
      </c>
    </row>
    <row r="5031">
      <c r="A5031" s="40">
        <f>IF(GL_Paste!$B5028="","",N(GL_Paste!$H5028)-N(GL_Paste!$G5028))</f>
        <v/>
      </c>
      <c r="B5031" s="43">
        <f>IF(GL_Paste!$B5028="","",DATE(YEAR(GL_Paste!$E5028),MONTH(GL_Paste!$E5028),1))</f>
        <v/>
      </c>
      <c r="C5031">
        <f>IF(GL_Paste!$B5028="","",IF(TRIM(GL_Paste!$M5028)&lt;&gt;"",TRIM(GL_Paste!$M5028),IFERROR(MID(GL_Paste!$I5028,FIND("[",GL_Paste!$I5028)+1,FIND("]",GL_Paste!$I5028)-FIND("[",GL_Paste!$I5028)-1),"")))</f>
        <v/>
      </c>
      <c r="D5031">
        <f>IF(GL_Paste!$B5028="","",IFERROR(INDEX(DeptName,MATCH($C5031,DeptTag,0)),"UNALLOCATED"))</f>
        <v/>
      </c>
      <c r="E5031">
        <f>IF(GL_Paste!$B5028="","",IFERROR(INDEX(AcctCat,MATCH(GL_Paste!$B5028&amp;"",AcctCode,0)),"UNKNOWN"))</f>
        <v/>
      </c>
      <c r="F5031">
        <f>IF(GL_Paste!$B5028="","",IFERROR(INDEX(AcctSub,MATCH(GL_Paste!$B5028&amp;"",AcctCode,0)),"UNKNOWN"))</f>
        <v/>
      </c>
    </row>
    <row r="5032">
      <c r="A5032" s="40">
        <f>IF(GL_Paste!$B5029="","",N(GL_Paste!$H5029)-N(GL_Paste!$G5029))</f>
        <v/>
      </c>
      <c r="B5032" s="43">
        <f>IF(GL_Paste!$B5029="","",DATE(YEAR(GL_Paste!$E5029),MONTH(GL_Paste!$E5029),1))</f>
        <v/>
      </c>
      <c r="C5032">
        <f>IF(GL_Paste!$B5029="","",IF(TRIM(GL_Paste!$M5029)&lt;&gt;"",TRIM(GL_Paste!$M5029),IFERROR(MID(GL_Paste!$I5029,FIND("[",GL_Paste!$I5029)+1,FIND("]",GL_Paste!$I5029)-FIND("[",GL_Paste!$I5029)-1),"")))</f>
        <v/>
      </c>
      <c r="D5032">
        <f>IF(GL_Paste!$B5029="","",IFERROR(INDEX(DeptName,MATCH($C5032,DeptTag,0)),"UNALLOCATED"))</f>
        <v/>
      </c>
      <c r="E5032">
        <f>IF(GL_Paste!$B5029="","",IFERROR(INDEX(AcctCat,MATCH(GL_Paste!$B5029&amp;"",AcctCode,0)),"UNKNOWN"))</f>
        <v/>
      </c>
      <c r="F5032">
        <f>IF(GL_Paste!$B5029="","",IFERROR(INDEX(AcctSub,MATCH(GL_Paste!$B5029&amp;"",AcctCode,0)),"UNKNOWN"))</f>
        <v/>
      </c>
    </row>
    <row r="5033">
      <c r="A5033" s="40">
        <f>IF(GL_Paste!$B5030="","",N(GL_Paste!$H5030)-N(GL_Paste!$G5030))</f>
        <v/>
      </c>
      <c r="B5033" s="43">
        <f>IF(GL_Paste!$B5030="","",DATE(YEAR(GL_Paste!$E5030),MONTH(GL_Paste!$E5030),1))</f>
        <v/>
      </c>
      <c r="C5033">
        <f>IF(GL_Paste!$B5030="","",IF(TRIM(GL_Paste!$M5030)&lt;&gt;"",TRIM(GL_Paste!$M5030),IFERROR(MID(GL_Paste!$I5030,FIND("[",GL_Paste!$I5030)+1,FIND("]",GL_Paste!$I5030)-FIND("[",GL_Paste!$I5030)-1),"")))</f>
        <v/>
      </c>
      <c r="D5033">
        <f>IF(GL_Paste!$B5030="","",IFERROR(INDEX(DeptName,MATCH($C5033,DeptTag,0)),"UNALLOCATED"))</f>
        <v/>
      </c>
      <c r="E5033">
        <f>IF(GL_Paste!$B5030="","",IFERROR(INDEX(AcctCat,MATCH(GL_Paste!$B5030&amp;"",AcctCode,0)),"UNKNOWN"))</f>
        <v/>
      </c>
      <c r="F5033">
        <f>IF(GL_Paste!$B5030="","",IFERROR(INDEX(AcctSub,MATCH(GL_Paste!$B5030&amp;"",AcctCode,0)),"UNKNOWN"))</f>
        <v/>
      </c>
    </row>
    <row r="5034">
      <c r="A5034" s="40">
        <f>IF(GL_Paste!$B5031="","",N(GL_Paste!$H5031)-N(GL_Paste!$G5031))</f>
        <v/>
      </c>
      <c r="B5034" s="43">
        <f>IF(GL_Paste!$B5031="","",DATE(YEAR(GL_Paste!$E5031),MONTH(GL_Paste!$E5031),1))</f>
        <v/>
      </c>
      <c r="C5034">
        <f>IF(GL_Paste!$B5031="","",IF(TRIM(GL_Paste!$M5031)&lt;&gt;"",TRIM(GL_Paste!$M5031),IFERROR(MID(GL_Paste!$I5031,FIND("[",GL_Paste!$I5031)+1,FIND("]",GL_Paste!$I5031)-FIND("[",GL_Paste!$I5031)-1),"")))</f>
        <v/>
      </c>
      <c r="D5034">
        <f>IF(GL_Paste!$B5031="","",IFERROR(INDEX(DeptName,MATCH($C5034,DeptTag,0)),"UNALLOCATED"))</f>
        <v/>
      </c>
      <c r="E5034">
        <f>IF(GL_Paste!$B5031="","",IFERROR(INDEX(AcctCat,MATCH(GL_Paste!$B5031&amp;"",AcctCode,0)),"UNKNOWN"))</f>
        <v/>
      </c>
      <c r="F5034">
        <f>IF(GL_Paste!$B5031="","",IFERROR(INDEX(AcctSub,MATCH(GL_Paste!$B5031&amp;"",AcctCode,0)),"UNKNOWN"))</f>
        <v/>
      </c>
    </row>
    <row r="5035">
      <c r="A5035" s="40">
        <f>IF(GL_Paste!$B5032="","",N(GL_Paste!$H5032)-N(GL_Paste!$G5032))</f>
        <v/>
      </c>
      <c r="B5035" s="43">
        <f>IF(GL_Paste!$B5032="","",DATE(YEAR(GL_Paste!$E5032),MONTH(GL_Paste!$E5032),1))</f>
        <v/>
      </c>
      <c r="C5035">
        <f>IF(GL_Paste!$B5032="","",IF(TRIM(GL_Paste!$M5032)&lt;&gt;"",TRIM(GL_Paste!$M5032),IFERROR(MID(GL_Paste!$I5032,FIND("[",GL_Paste!$I5032)+1,FIND("]",GL_Paste!$I5032)-FIND("[",GL_Paste!$I5032)-1),"")))</f>
        <v/>
      </c>
      <c r="D5035">
        <f>IF(GL_Paste!$B5032="","",IFERROR(INDEX(DeptName,MATCH($C5035,DeptTag,0)),"UNALLOCATED"))</f>
        <v/>
      </c>
      <c r="E5035">
        <f>IF(GL_Paste!$B5032="","",IFERROR(INDEX(AcctCat,MATCH(GL_Paste!$B5032&amp;"",AcctCode,0)),"UNKNOWN"))</f>
        <v/>
      </c>
      <c r="F5035">
        <f>IF(GL_Paste!$B5032="","",IFERROR(INDEX(AcctSub,MATCH(GL_Paste!$B5032&amp;"",AcctCode,0)),"UNKNOWN"))</f>
        <v/>
      </c>
    </row>
    <row r="5036">
      <c r="A5036" s="40">
        <f>IF(GL_Paste!$B5033="","",N(GL_Paste!$H5033)-N(GL_Paste!$G5033))</f>
        <v/>
      </c>
      <c r="B5036" s="43">
        <f>IF(GL_Paste!$B5033="","",DATE(YEAR(GL_Paste!$E5033),MONTH(GL_Paste!$E5033),1))</f>
        <v/>
      </c>
      <c r="C5036">
        <f>IF(GL_Paste!$B5033="","",IF(TRIM(GL_Paste!$M5033)&lt;&gt;"",TRIM(GL_Paste!$M5033),IFERROR(MID(GL_Paste!$I5033,FIND("[",GL_Paste!$I5033)+1,FIND("]",GL_Paste!$I5033)-FIND("[",GL_Paste!$I5033)-1),"")))</f>
        <v/>
      </c>
      <c r="D5036">
        <f>IF(GL_Paste!$B5033="","",IFERROR(INDEX(DeptName,MATCH($C5036,DeptTag,0)),"UNALLOCATED"))</f>
        <v/>
      </c>
      <c r="E5036">
        <f>IF(GL_Paste!$B5033="","",IFERROR(INDEX(AcctCat,MATCH(GL_Paste!$B5033&amp;"",AcctCode,0)),"UNKNOWN"))</f>
        <v/>
      </c>
      <c r="F5036">
        <f>IF(GL_Paste!$B5033="","",IFERROR(INDEX(AcctSub,MATCH(GL_Paste!$B5033&amp;"",AcctCode,0)),"UNKNOWN"))</f>
        <v/>
      </c>
    </row>
    <row r="5037">
      <c r="A5037" s="40">
        <f>IF(GL_Paste!$B5034="","",N(GL_Paste!$H5034)-N(GL_Paste!$G5034))</f>
        <v/>
      </c>
      <c r="B5037" s="43">
        <f>IF(GL_Paste!$B5034="","",DATE(YEAR(GL_Paste!$E5034),MONTH(GL_Paste!$E5034),1))</f>
        <v/>
      </c>
      <c r="C5037">
        <f>IF(GL_Paste!$B5034="","",IF(TRIM(GL_Paste!$M5034)&lt;&gt;"",TRIM(GL_Paste!$M5034),IFERROR(MID(GL_Paste!$I5034,FIND("[",GL_Paste!$I5034)+1,FIND("]",GL_Paste!$I5034)-FIND("[",GL_Paste!$I5034)-1),"")))</f>
        <v/>
      </c>
      <c r="D5037">
        <f>IF(GL_Paste!$B5034="","",IFERROR(INDEX(DeptName,MATCH($C5037,DeptTag,0)),"UNALLOCATED"))</f>
        <v/>
      </c>
      <c r="E5037">
        <f>IF(GL_Paste!$B5034="","",IFERROR(INDEX(AcctCat,MATCH(GL_Paste!$B5034&amp;"",AcctCode,0)),"UNKNOWN"))</f>
        <v/>
      </c>
      <c r="F5037">
        <f>IF(GL_Paste!$B5034="","",IFERROR(INDEX(AcctSub,MATCH(GL_Paste!$B5034&amp;"",AcctCode,0)),"UNKNOWN"))</f>
        <v/>
      </c>
    </row>
    <row r="5038">
      <c r="A5038" s="40">
        <f>IF(GL_Paste!$B5035="","",N(GL_Paste!$H5035)-N(GL_Paste!$G5035))</f>
        <v/>
      </c>
      <c r="B5038" s="43">
        <f>IF(GL_Paste!$B5035="","",DATE(YEAR(GL_Paste!$E5035),MONTH(GL_Paste!$E5035),1))</f>
        <v/>
      </c>
      <c r="C5038">
        <f>IF(GL_Paste!$B5035="","",IF(TRIM(GL_Paste!$M5035)&lt;&gt;"",TRIM(GL_Paste!$M5035),IFERROR(MID(GL_Paste!$I5035,FIND("[",GL_Paste!$I5035)+1,FIND("]",GL_Paste!$I5035)-FIND("[",GL_Paste!$I5035)-1),"")))</f>
        <v/>
      </c>
      <c r="D5038">
        <f>IF(GL_Paste!$B5035="","",IFERROR(INDEX(DeptName,MATCH($C5038,DeptTag,0)),"UNALLOCATED"))</f>
        <v/>
      </c>
      <c r="E5038">
        <f>IF(GL_Paste!$B5035="","",IFERROR(INDEX(AcctCat,MATCH(GL_Paste!$B5035&amp;"",AcctCode,0)),"UNKNOWN"))</f>
        <v/>
      </c>
      <c r="F5038">
        <f>IF(GL_Paste!$B5035="","",IFERROR(INDEX(AcctSub,MATCH(GL_Paste!$B5035&amp;"",AcctCode,0)),"UNKNOWN"))</f>
        <v/>
      </c>
    </row>
    <row r="5039">
      <c r="A5039" s="40">
        <f>IF(GL_Paste!$B5036="","",N(GL_Paste!$H5036)-N(GL_Paste!$G5036))</f>
        <v/>
      </c>
      <c r="B5039" s="43">
        <f>IF(GL_Paste!$B5036="","",DATE(YEAR(GL_Paste!$E5036),MONTH(GL_Paste!$E5036),1))</f>
        <v/>
      </c>
      <c r="C5039">
        <f>IF(GL_Paste!$B5036="","",IF(TRIM(GL_Paste!$M5036)&lt;&gt;"",TRIM(GL_Paste!$M5036),IFERROR(MID(GL_Paste!$I5036,FIND("[",GL_Paste!$I5036)+1,FIND("]",GL_Paste!$I5036)-FIND("[",GL_Paste!$I5036)-1),"")))</f>
        <v/>
      </c>
      <c r="D5039">
        <f>IF(GL_Paste!$B5036="","",IFERROR(INDEX(DeptName,MATCH($C5039,DeptTag,0)),"UNALLOCATED"))</f>
        <v/>
      </c>
      <c r="E5039">
        <f>IF(GL_Paste!$B5036="","",IFERROR(INDEX(AcctCat,MATCH(GL_Paste!$B5036&amp;"",AcctCode,0)),"UNKNOWN"))</f>
        <v/>
      </c>
      <c r="F5039">
        <f>IF(GL_Paste!$B5036="","",IFERROR(INDEX(AcctSub,MATCH(GL_Paste!$B5036&amp;"",AcctCode,0)),"UNKNOWN"))</f>
        <v/>
      </c>
    </row>
    <row r="5040">
      <c r="A5040" s="40">
        <f>IF(GL_Paste!$B5037="","",N(GL_Paste!$H5037)-N(GL_Paste!$G5037))</f>
        <v/>
      </c>
      <c r="B5040" s="43">
        <f>IF(GL_Paste!$B5037="","",DATE(YEAR(GL_Paste!$E5037),MONTH(GL_Paste!$E5037),1))</f>
        <v/>
      </c>
      <c r="C5040">
        <f>IF(GL_Paste!$B5037="","",IF(TRIM(GL_Paste!$M5037)&lt;&gt;"",TRIM(GL_Paste!$M5037),IFERROR(MID(GL_Paste!$I5037,FIND("[",GL_Paste!$I5037)+1,FIND("]",GL_Paste!$I5037)-FIND("[",GL_Paste!$I5037)-1),"")))</f>
        <v/>
      </c>
      <c r="D5040">
        <f>IF(GL_Paste!$B5037="","",IFERROR(INDEX(DeptName,MATCH($C5040,DeptTag,0)),"UNALLOCATED"))</f>
        <v/>
      </c>
      <c r="E5040">
        <f>IF(GL_Paste!$B5037="","",IFERROR(INDEX(AcctCat,MATCH(GL_Paste!$B5037&amp;"",AcctCode,0)),"UNKNOWN"))</f>
        <v/>
      </c>
      <c r="F5040">
        <f>IF(GL_Paste!$B5037="","",IFERROR(INDEX(AcctSub,MATCH(GL_Paste!$B5037&amp;"",AcctCode,0)),"UNKNOWN"))</f>
        <v/>
      </c>
    </row>
    <row r="5041">
      <c r="A5041" s="40">
        <f>IF(GL_Paste!$B5038="","",N(GL_Paste!$H5038)-N(GL_Paste!$G5038))</f>
        <v/>
      </c>
      <c r="B5041" s="43">
        <f>IF(GL_Paste!$B5038="","",DATE(YEAR(GL_Paste!$E5038),MONTH(GL_Paste!$E5038),1))</f>
        <v/>
      </c>
      <c r="C5041">
        <f>IF(GL_Paste!$B5038="","",IF(TRIM(GL_Paste!$M5038)&lt;&gt;"",TRIM(GL_Paste!$M5038),IFERROR(MID(GL_Paste!$I5038,FIND("[",GL_Paste!$I5038)+1,FIND("]",GL_Paste!$I5038)-FIND("[",GL_Paste!$I5038)-1),"")))</f>
        <v/>
      </c>
      <c r="D5041">
        <f>IF(GL_Paste!$B5038="","",IFERROR(INDEX(DeptName,MATCH($C5041,DeptTag,0)),"UNALLOCATED"))</f>
        <v/>
      </c>
      <c r="E5041">
        <f>IF(GL_Paste!$B5038="","",IFERROR(INDEX(AcctCat,MATCH(GL_Paste!$B5038&amp;"",AcctCode,0)),"UNKNOWN"))</f>
        <v/>
      </c>
      <c r="F5041">
        <f>IF(GL_Paste!$B5038="","",IFERROR(INDEX(AcctSub,MATCH(GL_Paste!$B5038&amp;"",AcctCode,0)),"UNKNOWN"))</f>
        <v/>
      </c>
    </row>
    <row r="5042">
      <c r="A5042" s="40">
        <f>IF(GL_Paste!$B5039="","",N(GL_Paste!$H5039)-N(GL_Paste!$G5039))</f>
        <v/>
      </c>
      <c r="B5042" s="43">
        <f>IF(GL_Paste!$B5039="","",DATE(YEAR(GL_Paste!$E5039),MONTH(GL_Paste!$E5039),1))</f>
        <v/>
      </c>
      <c r="C5042">
        <f>IF(GL_Paste!$B5039="","",IF(TRIM(GL_Paste!$M5039)&lt;&gt;"",TRIM(GL_Paste!$M5039),IFERROR(MID(GL_Paste!$I5039,FIND("[",GL_Paste!$I5039)+1,FIND("]",GL_Paste!$I5039)-FIND("[",GL_Paste!$I5039)-1),"")))</f>
        <v/>
      </c>
      <c r="D5042">
        <f>IF(GL_Paste!$B5039="","",IFERROR(INDEX(DeptName,MATCH($C5042,DeptTag,0)),"UNALLOCATED"))</f>
        <v/>
      </c>
      <c r="E5042">
        <f>IF(GL_Paste!$B5039="","",IFERROR(INDEX(AcctCat,MATCH(GL_Paste!$B5039&amp;"",AcctCode,0)),"UNKNOWN"))</f>
        <v/>
      </c>
      <c r="F5042">
        <f>IF(GL_Paste!$B5039="","",IFERROR(INDEX(AcctSub,MATCH(GL_Paste!$B5039&amp;"",AcctCode,0)),"UNKNOWN"))</f>
        <v/>
      </c>
    </row>
    <row r="5043">
      <c r="A5043" s="40">
        <f>IF(GL_Paste!$B5040="","",N(GL_Paste!$H5040)-N(GL_Paste!$G5040))</f>
        <v/>
      </c>
      <c r="B5043" s="43">
        <f>IF(GL_Paste!$B5040="","",DATE(YEAR(GL_Paste!$E5040),MONTH(GL_Paste!$E5040),1))</f>
        <v/>
      </c>
      <c r="C5043">
        <f>IF(GL_Paste!$B5040="","",IF(TRIM(GL_Paste!$M5040)&lt;&gt;"",TRIM(GL_Paste!$M5040),IFERROR(MID(GL_Paste!$I5040,FIND("[",GL_Paste!$I5040)+1,FIND("]",GL_Paste!$I5040)-FIND("[",GL_Paste!$I5040)-1),"")))</f>
        <v/>
      </c>
      <c r="D5043">
        <f>IF(GL_Paste!$B5040="","",IFERROR(INDEX(DeptName,MATCH($C5043,DeptTag,0)),"UNALLOCATED"))</f>
        <v/>
      </c>
      <c r="E5043">
        <f>IF(GL_Paste!$B5040="","",IFERROR(INDEX(AcctCat,MATCH(GL_Paste!$B5040&amp;"",AcctCode,0)),"UNKNOWN"))</f>
        <v/>
      </c>
      <c r="F5043">
        <f>IF(GL_Paste!$B5040="","",IFERROR(INDEX(AcctSub,MATCH(GL_Paste!$B5040&amp;"",AcctCode,0)),"UNKNOWN"))</f>
        <v/>
      </c>
    </row>
    <row r="5044">
      <c r="A5044" s="40">
        <f>IF(GL_Paste!$B5041="","",N(GL_Paste!$H5041)-N(GL_Paste!$G5041))</f>
        <v/>
      </c>
      <c r="B5044" s="43">
        <f>IF(GL_Paste!$B5041="","",DATE(YEAR(GL_Paste!$E5041),MONTH(GL_Paste!$E5041),1))</f>
        <v/>
      </c>
      <c r="C5044">
        <f>IF(GL_Paste!$B5041="","",IF(TRIM(GL_Paste!$M5041)&lt;&gt;"",TRIM(GL_Paste!$M5041),IFERROR(MID(GL_Paste!$I5041,FIND("[",GL_Paste!$I5041)+1,FIND("]",GL_Paste!$I5041)-FIND("[",GL_Paste!$I5041)-1),"")))</f>
        <v/>
      </c>
      <c r="D5044">
        <f>IF(GL_Paste!$B5041="","",IFERROR(INDEX(DeptName,MATCH($C5044,DeptTag,0)),"UNALLOCATED"))</f>
        <v/>
      </c>
      <c r="E5044">
        <f>IF(GL_Paste!$B5041="","",IFERROR(INDEX(AcctCat,MATCH(GL_Paste!$B5041&amp;"",AcctCode,0)),"UNKNOWN"))</f>
        <v/>
      </c>
      <c r="F5044">
        <f>IF(GL_Paste!$B5041="","",IFERROR(INDEX(AcctSub,MATCH(GL_Paste!$B5041&amp;"",AcctCode,0)),"UNKNOWN"))</f>
        <v/>
      </c>
    </row>
    <row r="5045">
      <c r="A5045" s="40">
        <f>IF(GL_Paste!$B5042="","",N(GL_Paste!$H5042)-N(GL_Paste!$G5042))</f>
        <v/>
      </c>
      <c r="B5045" s="43">
        <f>IF(GL_Paste!$B5042="","",DATE(YEAR(GL_Paste!$E5042),MONTH(GL_Paste!$E5042),1))</f>
        <v/>
      </c>
      <c r="C5045">
        <f>IF(GL_Paste!$B5042="","",IF(TRIM(GL_Paste!$M5042)&lt;&gt;"",TRIM(GL_Paste!$M5042),IFERROR(MID(GL_Paste!$I5042,FIND("[",GL_Paste!$I5042)+1,FIND("]",GL_Paste!$I5042)-FIND("[",GL_Paste!$I5042)-1),"")))</f>
        <v/>
      </c>
      <c r="D5045">
        <f>IF(GL_Paste!$B5042="","",IFERROR(INDEX(DeptName,MATCH($C5045,DeptTag,0)),"UNALLOCATED"))</f>
        <v/>
      </c>
      <c r="E5045">
        <f>IF(GL_Paste!$B5042="","",IFERROR(INDEX(AcctCat,MATCH(GL_Paste!$B5042&amp;"",AcctCode,0)),"UNKNOWN"))</f>
        <v/>
      </c>
      <c r="F5045">
        <f>IF(GL_Paste!$B5042="","",IFERROR(INDEX(AcctSub,MATCH(GL_Paste!$B5042&amp;"",AcctCode,0)),"UNKNOWN"))</f>
        <v/>
      </c>
    </row>
    <row r="5046">
      <c r="A5046" s="40">
        <f>IF(GL_Paste!$B5043="","",N(GL_Paste!$H5043)-N(GL_Paste!$G5043))</f>
        <v/>
      </c>
      <c r="B5046" s="43">
        <f>IF(GL_Paste!$B5043="","",DATE(YEAR(GL_Paste!$E5043),MONTH(GL_Paste!$E5043),1))</f>
        <v/>
      </c>
      <c r="C5046">
        <f>IF(GL_Paste!$B5043="","",IF(TRIM(GL_Paste!$M5043)&lt;&gt;"",TRIM(GL_Paste!$M5043),IFERROR(MID(GL_Paste!$I5043,FIND("[",GL_Paste!$I5043)+1,FIND("]",GL_Paste!$I5043)-FIND("[",GL_Paste!$I5043)-1),"")))</f>
        <v/>
      </c>
      <c r="D5046">
        <f>IF(GL_Paste!$B5043="","",IFERROR(INDEX(DeptName,MATCH($C5046,DeptTag,0)),"UNALLOCATED"))</f>
        <v/>
      </c>
      <c r="E5046">
        <f>IF(GL_Paste!$B5043="","",IFERROR(INDEX(AcctCat,MATCH(GL_Paste!$B5043&amp;"",AcctCode,0)),"UNKNOWN"))</f>
        <v/>
      </c>
      <c r="F5046">
        <f>IF(GL_Paste!$B5043="","",IFERROR(INDEX(AcctSub,MATCH(GL_Paste!$B5043&amp;"",AcctCode,0)),"UNKNOWN"))</f>
        <v/>
      </c>
    </row>
    <row r="5047">
      <c r="A5047" s="40">
        <f>IF(GL_Paste!$B5044="","",N(GL_Paste!$H5044)-N(GL_Paste!$G5044))</f>
        <v/>
      </c>
      <c r="B5047" s="43">
        <f>IF(GL_Paste!$B5044="","",DATE(YEAR(GL_Paste!$E5044),MONTH(GL_Paste!$E5044),1))</f>
        <v/>
      </c>
      <c r="C5047">
        <f>IF(GL_Paste!$B5044="","",IF(TRIM(GL_Paste!$M5044)&lt;&gt;"",TRIM(GL_Paste!$M5044),IFERROR(MID(GL_Paste!$I5044,FIND("[",GL_Paste!$I5044)+1,FIND("]",GL_Paste!$I5044)-FIND("[",GL_Paste!$I5044)-1),"")))</f>
        <v/>
      </c>
      <c r="D5047">
        <f>IF(GL_Paste!$B5044="","",IFERROR(INDEX(DeptName,MATCH($C5047,DeptTag,0)),"UNALLOCATED"))</f>
        <v/>
      </c>
      <c r="E5047">
        <f>IF(GL_Paste!$B5044="","",IFERROR(INDEX(AcctCat,MATCH(GL_Paste!$B5044&amp;"",AcctCode,0)),"UNKNOWN"))</f>
        <v/>
      </c>
      <c r="F5047">
        <f>IF(GL_Paste!$B5044="","",IFERROR(INDEX(AcctSub,MATCH(GL_Paste!$B5044&amp;"",AcctCode,0)),"UNKNOWN"))</f>
        <v/>
      </c>
    </row>
    <row r="5048">
      <c r="A5048" s="40">
        <f>IF(GL_Paste!$B5045="","",N(GL_Paste!$H5045)-N(GL_Paste!$G5045))</f>
        <v/>
      </c>
      <c r="B5048" s="43">
        <f>IF(GL_Paste!$B5045="","",DATE(YEAR(GL_Paste!$E5045),MONTH(GL_Paste!$E5045),1))</f>
        <v/>
      </c>
      <c r="C5048">
        <f>IF(GL_Paste!$B5045="","",IF(TRIM(GL_Paste!$M5045)&lt;&gt;"",TRIM(GL_Paste!$M5045),IFERROR(MID(GL_Paste!$I5045,FIND("[",GL_Paste!$I5045)+1,FIND("]",GL_Paste!$I5045)-FIND("[",GL_Paste!$I5045)-1),"")))</f>
        <v/>
      </c>
      <c r="D5048">
        <f>IF(GL_Paste!$B5045="","",IFERROR(INDEX(DeptName,MATCH($C5048,DeptTag,0)),"UNALLOCATED"))</f>
        <v/>
      </c>
      <c r="E5048">
        <f>IF(GL_Paste!$B5045="","",IFERROR(INDEX(AcctCat,MATCH(GL_Paste!$B5045&amp;"",AcctCode,0)),"UNKNOWN"))</f>
        <v/>
      </c>
      <c r="F5048">
        <f>IF(GL_Paste!$B5045="","",IFERROR(INDEX(AcctSub,MATCH(GL_Paste!$B5045&amp;"",AcctCode,0)),"UNKNOWN"))</f>
        <v/>
      </c>
    </row>
    <row r="5049">
      <c r="A5049" s="40">
        <f>IF(GL_Paste!$B5046="","",N(GL_Paste!$H5046)-N(GL_Paste!$G5046))</f>
        <v/>
      </c>
      <c r="B5049" s="43">
        <f>IF(GL_Paste!$B5046="","",DATE(YEAR(GL_Paste!$E5046),MONTH(GL_Paste!$E5046),1))</f>
        <v/>
      </c>
      <c r="C5049">
        <f>IF(GL_Paste!$B5046="","",IF(TRIM(GL_Paste!$M5046)&lt;&gt;"",TRIM(GL_Paste!$M5046),IFERROR(MID(GL_Paste!$I5046,FIND("[",GL_Paste!$I5046)+1,FIND("]",GL_Paste!$I5046)-FIND("[",GL_Paste!$I5046)-1),"")))</f>
        <v/>
      </c>
      <c r="D5049">
        <f>IF(GL_Paste!$B5046="","",IFERROR(INDEX(DeptName,MATCH($C5049,DeptTag,0)),"UNALLOCATED"))</f>
        <v/>
      </c>
      <c r="E5049">
        <f>IF(GL_Paste!$B5046="","",IFERROR(INDEX(AcctCat,MATCH(GL_Paste!$B5046&amp;"",AcctCode,0)),"UNKNOWN"))</f>
        <v/>
      </c>
      <c r="F5049">
        <f>IF(GL_Paste!$B5046="","",IFERROR(INDEX(AcctSub,MATCH(GL_Paste!$B5046&amp;"",AcctCode,0)),"UNKNOWN"))</f>
        <v/>
      </c>
    </row>
    <row r="5050">
      <c r="A5050" s="40">
        <f>IF(GL_Paste!$B5047="","",N(GL_Paste!$H5047)-N(GL_Paste!$G5047))</f>
        <v/>
      </c>
      <c r="B5050" s="43">
        <f>IF(GL_Paste!$B5047="","",DATE(YEAR(GL_Paste!$E5047),MONTH(GL_Paste!$E5047),1))</f>
        <v/>
      </c>
      <c r="C5050">
        <f>IF(GL_Paste!$B5047="","",IF(TRIM(GL_Paste!$M5047)&lt;&gt;"",TRIM(GL_Paste!$M5047),IFERROR(MID(GL_Paste!$I5047,FIND("[",GL_Paste!$I5047)+1,FIND("]",GL_Paste!$I5047)-FIND("[",GL_Paste!$I5047)-1),"")))</f>
        <v/>
      </c>
      <c r="D5050">
        <f>IF(GL_Paste!$B5047="","",IFERROR(INDEX(DeptName,MATCH($C5050,DeptTag,0)),"UNALLOCATED"))</f>
        <v/>
      </c>
      <c r="E5050">
        <f>IF(GL_Paste!$B5047="","",IFERROR(INDEX(AcctCat,MATCH(GL_Paste!$B5047&amp;"",AcctCode,0)),"UNKNOWN"))</f>
        <v/>
      </c>
      <c r="F5050">
        <f>IF(GL_Paste!$B5047="","",IFERROR(INDEX(AcctSub,MATCH(GL_Paste!$B5047&amp;"",AcctCode,0)),"UNKNOWN"))</f>
        <v/>
      </c>
    </row>
    <row r="5051">
      <c r="A5051" s="40">
        <f>IF(GL_Paste!$B5048="","",N(GL_Paste!$H5048)-N(GL_Paste!$G5048))</f>
        <v/>
      </c>
      <c r="B5051" s="43">
        <f>IF(GL_Paste!$B5048="","",DATE(YEAR(GL_Paste!$E5048),MONTH(GL_Paste!$E5048),1))</f>
        <v/>
      </c>
      <c r="C5051">
        <f>IF(GL_Paste!$B5048="","",IF(TRIM(GL_Paste!$M5048)&lt;&gt;"",TRIM(GL_Paste!$M5048),IFERROR(MID(GL_Paste!$I5048,FIND("[",GL_Paste!$I5048)+1,FIND("]",GL_Paste!$I5048)-FIND("[",GL_Paste!$I5048)-1),"")))</f>
        <v/>
      </c>
      <c r="D5051">
        <f>IF(GL_Paste!$B5048="","",IFERROR(INDEX(DeptName,MATCH($C5051,DeptTag,0)),"UNALLOCATED"))</f>
        <v/>
      </c>
      <c r="E5051">
        <f>IF(GL_Paste!$B5048="","",IFERROR(INDEX(AcctCat,MATCH(GL_Paste!$B5048&amp;"",AcctCode,0)),"UNKNOWN"))</f>
        <v/>
      </c>
      <c r="F5051">
        <f>IF(GL_Paste!$B5048="","",IFERROR(INDEX(AcctSub,MATCH(GL_Paste!$B5048&amp;"",AcctCode,0)),"UNKNOWN"))</f>
        <v/>
      </c>
    </row>
    <row r="5052">
      <c r="A5052" s="40">
        <f>IF(GL_Paste!$B5049="","",N(GL_Paste!$H5049)-N(GL_Paste!$G5049))</f>
        <v/>
      </c>
      <c r="B5052" s="43">
        <f>IF(GL_Paste!$B5049="","",DATE(YEAR(GL_Paste!$E5049),MONTH(GL_Paste!$E5049),1))</f>
        <v/>
      </c>
      <c r="C5052">
        <f>IF(GL_Paste!$B5049="","",IF(TRIM(GL_Paste!$M5049)&lt;&gt;"",TRIM(GL_Paste!$M5049),IFERROR(MID(GL_Paste!$I5049,FIND("[",GL_Paste!$I5049)+1,FIND("]",GL_Paste!$I5049)-FIND("[",GL_Paste!$I5049)-1),"")))</f>
        <v/>
      </c>
      <c r="D5052">
        <f>IF(GL_Paste!$B5049="","",IFERROR(INDEX(DeptName,MATCH($C5052,DeptTag,0)),"UNALLOCATED"))</f>
        <v/>
      </c>
      <c r="E5052">
        <f>IF(GL_Paste!$B5049="","",IFERROR(INDEX(AcctCat,MATCH(GL_Paste!$B5049&amp;"",AcctCode,0)),"UNKNOWN"))</f>
        <v/>
      </c>
      <c r="F5052">
        <f>IF(GL_Paste!$B5049="","",IFERROR(INDEX(AcctSub,MATCH(GL_Paste!$B5049&amp;"",AcctCode,0)),"UNKNOWN"))</f>
        <v/>
      </c>
    </row>
    <row r="5053">
      <c r="A5053" s="40">
        <f>IF(GL_Paste!$B5050="","",N(GL_Paste!$H5050)-N(GL_Paste!$G5050))</f>
        <v/>
      </c>
      <c r="B5053" s="43">
        <f>IF(GL_Paste!$B5050="","",DATE(YEAR(GL_Paste!$E5050),MONTH(GL_Paste!$E5050),1))</f>
        <v/>
      </c>
      <c r="C5053">
        <f>IF(GL_Paste!$B5050="","",IF(TRIM(GL_Paste!$M5050)&lt;&gt;"",TRIM(GL_Paste!$M5050),IFERROR(MID(GL_Paste!$I5050,FIND("[",GL_Paste!$I5050)+1,FIND("]",GL_Paste!$I5050)-FIND("[",GL_Paste!$I5050)-1),"")))</f>
        <v/>
      </c>
      <c r="D5053">
        <f>IF(GL_Paste!$B5050="","",IFERROR(INDEX(DeptName,MATCH($C5053,DeptTag,0)),"UNALLOCATED"))</f>
        <v/>
      </c>
      <c r="E5053">
        <f>IF(GL_Paste!$B5050="","",IFERROR(INDEX(AcctCat,MATCH(GL_Paste!$B5050&amp;"",AcctCode,0)),"UNKNOWN"))</f>
        <v/>
      </c>
      <c r="F5053">
        <f>IF(GL_Paste!$B5050="","",IFERROR(INDEX(AcctSub,MATCH(GL_Paste!$B5050&amp;"",AcctCode,0)),"UNKNOWN"))</f>
        <v/>
      </c>
    </row>
    <row r="5054">
      <c r="A5054" s="40">
        <f>IF(GL_Paste!$B5051="","",N(GL_Paste!$H5051)-N(GL_Paste!$G5051))</f>
        <v/>
      </c>
      <c r="B5054" s="43">
        <f>IF(GL_Paste!$B5051="","",DATE(YEAR(GL_Paste!$E5051),MONTH(GL_Paste!$E5051),1))</f>
        <v/>
      </c>
      <c r="C5054">
        <f>IF(GL_Paste!$B5051="","",IF(TRIM(GL_Paste!$M5051)&lt;&gt;"",TRIM(GL_Paste!$M5051),IFERROR(MID(GL_Paste!$I5051,FIND("[",GL_Paste!$I5051)+1,FIND("]",GL_Paste!$I5051)-FIND("[",GL_Paste!$I5051)-1),"")))</f>
        <v/>
      </c>
      <c r="D5054">
        <f>IF(GL_Paste!$B5051="","",IFERROR(INDEX(DeptName,MATCH($C5054,DeptTag,0)),"UNALLOCATED"))</f>
        <v/>
      </c>
      <c r="E5054">
        <f>IF(GL_Paste!$B5051="","",IFERROR(INDEX(AcctCat,MATCH(GL_Paste!$B5051&amp;"",AcctCode,0)),"UNKNOWN"))</f>
        <v/>
      </c>
      <c r="F5054">
        <f>IF(GL_Paste!$B5051="","",IFERROR(INDEX(AcctSub,MATCH(GL_Paste!$B5051&amp;"",AcctCode,0)),"UNKNOWN"))</f>
        <v/>
      </c>
    </row>
    <row r="5055">
      <c r="A5055" s="40">
        <f>IF(GL_Paste!$B5052="","",N(GL_Paste!$H5052)-N(GL_Paste!$G5052))</f>
        <v/>
      </c>
      <c r="B5055" s="43">
        <f>IF(GL_Paste!$B5052="","",DATE(YEAR(GL_Paste!$E5052),MONTH(GL_Paste!$E5052),1))</f>
        <v/>
      </c>
      <c r="C5055">
        <f>IF(GL_Paste!$B5052="","",IF(TRIM(GL_Paste!$M5052)&lt;&gt;"",TRIM(GL_Paste!$M5052),IFERROR(MID(GL_Paste!$I5052,FIND("[",GL_Paste!$I5052)+1,FIND("]",GL_Paste!$I5052)-FIND("[",GL_Paste!$I5052)-1),"")))</f>
        <v/>
      </c>
      <c r="D5055">
        <f>IF(GL_Paste!$B5052="","",IFERROR(INDEX(DeptName,MATCH($C5055,DeptTag,0)),"UNALLOCATED"))</f>
        <v/>
      </c>
      <c r="E5055">
        <f>IF(GL_Paste!$B5052="","",IFERROR(INDEX(AcctCat,MATCH(GL_Paste!$B5052&amp;"",AcctCode,0)),"UNKNOWN"))</f>
        <v/>
      </c>
      <c r="F5055">
        <f>IF(GL_Paste!$B5052="","",IFERROR(INDEX(AcctSub,MATCH(GL_Paste!$B5052&amp;"",AcctCode,0)),"UNKNOWN"))</f>
        <v/>
      </c>
    </row>
    <row r="5056">
      <c r="A5056" s="40">
        <f>IF(GL_Paste!$B5053="","",N(GL_Paste!$H5053)-N(GL_Paste!$G5053))</f>
        <v/>
      </c>
      <c r="B5056" s="43">
        <f>IF(GL_Paste!$B5053="","",DATE(YEAR(GL_Paste!$E5053),MONTH(GL_Paste!$E5053),1))</f>
        <v/>
      </c>
      <c r="C5056">
        <f>IF(GL_Paste!$B5053="","",IF(TRIM(GL_Paste!$M5053)&lt;&gt;"",TRIM(GL_Paste!$M5053),IFERROR(MID(GL_Paste!$I5053,FIND("[",GL_Paste!$I5053)+1,FIND("]",GL_Paste!$I5053)-FIND("[",GL_Paste!$I5053)-1),"")))</f>
        <v/>
      </c>
      <c r="D5056">
        <f>IF(GL_Paste!$B5053="","",IFERROR(INDEX(DeptName,MATCH($C5056,DeptTag,0)),"UNALLOCATED"))</f>
        <v/>
      </c>
      <c r="E5056">
        <f>IF(GL_Paste!$B5053="","",IFERROR(INDEX(AcctCat,MATCH(GL_Paste!$B5053&amp;"",AcctCode,0)),"UNKNOWN"))</f>
        <v/>
      </c>
      <c r="F5056">
        <f>IF(GL_Paste!$B5053="","",IFERROR(INDEX(AcctSub,MATCH(GL_Paste!$B5053&amp;"",AcctCode,0)),"UNKNOWN"))</f>
        <v/>
      </c>
    </row>
    <row r="5057">
      <c r="A5057" s="40">
        <f>IF(GL_Paste!$B5054="","",N(GL_Paste!$H5054)-N(GL_Paste!$G5054))</f>
        <v/>
      </c>
      <c r="B5057" s="43">
        <f>IF(GL_Paste!$B5054="","",DATE(YEAR(GL_Paste!$E5054),MONTH(GL_Paste!$E5054),1))</f>
        <v/>
      </c>
      <c r="C5057">
        <f>IF(GL_Paste!$B5054="","",IF(TRIM(GL_Paste!$M5054)&lt;&gt;"",TRIM(GL_Paste!$M5054),IFERROR(MID(GL_Paste!$I5054,FIND("[",GL_Paste!$I5054)+1,FIND("]",GL_Paste!$I5054)-FIND("[",GL_Paste!$I5054)-1),"")))</f>
        <v/>
      </c>
      <c r="D5057">
        <f>IF(GL_Paste!$B5054="","",IFERROR(INDEX(DeptName,MATCH($C5057,DeptTag,0)),"UNALLOCATED"))</f>
        <v/>
      </c>
      <c r="E5057">
        <f>IF(GL_Paste!$B5054="","",IFERROR(INDEX(AcctCat,MATCH(GL_Paste!$B5054&amp;"",AcctCode,0)),"UNKNOWN"))</f>
        <v/>
      </c>
      <c r="F5057">
        <f>IF(GL_Paste!$B5054="","",IFERROR(INDEX(AcctSub,MATCH(GL_Paste!$B5054&amp;"",AcctCode,0)),"UNKNOWN"))</f>
        <v/>
      </c>
    </row>
    <row r="5058">
      <c r="A5058" s="40">
        <f>IF(GL_Paste!$B5055="","",N(GL_Paste!$H5055)-N(GL_Paste!$G5055))</f>
        <v/>
      </c>
      <c r="B5058" s="43">
        <f>IF(GL_Paste!$B5055="","",DATE(YEAR(GL_Paste!$E5055),MONTH(GL_Paste!$E5055),1))</f>
        <v/>
      </c>
      <c r="C5058">
        <f>IF(GL_Paste!$B5055="","",IF(TRIM(GL_Paste!$M5055)&lt;&gt;"",TRIM(GL_Paste!$M5055),IFERROR(MID(GL_Paste!$I5055,FIND("[",GL_Paste!$I5055)+1,FIND("]",GL_Paste!$I5055)-FIND("[",GL_Paste!$I5055)-1),"")))</f>
        <v/>
      </c>
      <c r="D5058">
        <f>IF(GL_Paste!$B5055="","",IFERROR(INDEX(DeptName,MATCH($C5058,DeptTag,0)),"UNALLOCATED"))</f>
        <v/>
      </c>
      <c r="E5058">
        <f>IF(GL_Paste!$B5055="","",IFERROR(INDEX(AcctCat,MATCH(GL_Paste!$B5055&amp;"",AcctCode,0)),"UNKNOWN"))</f>
        <v/>
      </c>
      <c r="F5058">
        <f>IF(GL_Paste!$B5055="","",IFERROR(INDEX(AcctSub,MATCH(GL_Paste!$B5055&amp;"",AcctCode,0)),"UNKNOWN"))</f>
        <v/>
      </c>
    </row>
    <row r="5059">
      <c r="A5059" s="40">
        <f>IF(GL_Paste!$B5056="","",N(GL_Paste!$H5056)-N(GL_Paste!$G5056))</f>
        <v/>
      </c>
      <c r="B5059" s="43">
        <f>IF(GL_Paste!$B5056="","",DATE(YEAR(GL_Paste!$E5056),MONTH(GL_Paste!$E5056),1))</f>
        <v/>
      </c>
      <c r="C5059">
        <f>IF(GL_Paste!$B5056="","",IF(TRIM(GL_Paste!$M5056)&lt;&gt;"",TRIM(GL_Paste!$M5056),IFERROR(MID(GL_Paste!$I5056,FIND("[",GL_Paste!$I5056)+1,FIND("]",GL_Paste!$I5056)-FIND("[",GL_Paste!$I5056)-1),"")))</f>
        <v/>
      </c>
      <c r="D5059">
        <f>IF(GL_Paste!$B5056="","",IFERROR(INDEX(DeptName,MATCH($C5059,DeptTag,0)),"UNALLOCATED"))</f>
        <v/>
      </c>
      <c r="E5059">
        <f>IF(GL_Paste!$B5056="","",IFERROR(INDEX(AcctCat,MATCH(GL_Paste!$B5056&amp;"",AcctCode,0)),"UNKNOWN"))</f>
        <v/>
      </c>
      <c r="F5059">
        <f>IF(GL_Paste!$B5056="","",IFERROR(INDEX(AcctSub,MATCH(GL_Paste!$B5056&amp;"",AcctCode,0)),"UNKNOWN"))</f>
        <v/>
      </c>
    </row>
    <row r="5060">
      <c r="A5060" s="40">
        <f>IF(GL_Paste!$B5057="","",N(GL_Paste!$H5057)-N(GL_Paste!$G5057))</f>
        <v/>
      </c>
      <c r="B5060" s="43">
        <f>IF(GL_Paste!$B5057="","",DATE(YEAR(GL_Paste!$E5057),MONTH(GL_Paste!$E5057),1))</f>
        <v/>
      </c>
      <c r="C5060">
        <f>IF(GL_Paste!$B5057="","",IF(TRIM(GL_Paste!$M5057)&lt;&gt;"",TRIM(GL_Paste!$M5057),IFERROR(MID(GL_Paste!$I5057,FIND("[",GL_Paste!$I5057)+1,FIND("]",GL_Paste!$I5057)-FIND("[",GL_Paste!$I5057)-1),"")))</f>
        <v/>
      </c>
      <c r="D5060">
        <f>IF(GL_Paste!$B5057="","",IFERROR(INDEX(DeptName,MATCH($C5060,DeptTag,0)),"UNALLOCATED"))</f>
        <v/>
      </c>
      <c r="E5060">
        <f>IF(GL_Paste!$B5057="","",IFERROR(INDEX(AcctCat,MATCH(GL_Paste!$B5057&amp;"",AcctCode,0)),"UNKNOWN"))</f>
        <v/>
      </c>
      <c r="F5060">
        <f>IF(GL_Paste!$B5057="","",IFERROR(INDEX(AcctSub,MATCH(GL_Paste!$B5057&amp;"",AcctCode,0)),"UNKNOWN"))</f>
        <v/>
      </c>
    </row>
    <row r="5061">
      <c r="A5061" s="40">
        <f>IF(GL_Paste!$B5058="","",N(GL_Paste!$H5058)-N(GL_Paste!$G5058))</f>
        <v/>
      </c>
      <c r="B5061" s="43">
        <f>IF(GL_Paste!$B5058="","",DATE(YEAR(GL_Paste!$E5058),MONTH(GL_Paste!$E5058),1))</f>
        <v/>
      </c>
      <c r="C5061">
        <f>IF(GL_Paste!$B5058="","",IF(TRIM(GL_Paste!$M5058)&lt;&gt;"",TRIM(GL_Paste!$M5058),IFERROR(MID(GL_Paste!$I5058,FIND("[",GL_Paste!$I5058)+1,FIND("]",GL_Paste!$I5058)-FIND("[",GL_Paste!$I5058)-1),"")))</f>
        <v/>
      </c>
      <c r="D5061">
        <f>IF(GL_Paste!$B5058="","",IFERROR(INDEX(DeptName,MATCH($C5061,DeptTag,0)),"UNALLOCATED"))</f>
        <v/>
      </c>
      <c r="E5061">
        <f>IF(GL_Paste!$B5058="","",IFERROR(INDEX(AcctCat,MATCH(GL_Paste!$B5058&amp;"",AcctCode,0)),"UNKNOWN"))</f>
        <v/>
      </c>
      <c r="F5061">
        <f>IF(GL_Paste!$B5058="","",IFERROR(INDEX(AcctSub,MATCH(GL_Paste!$B5058&amp;"",AcctCode,0)),"UNKNOWN"))</f>
        <v/>
      </c>
    </row>
    <row r="5062">
      <c r="A5062" s="40">
        <f>IF(GL_Paste!$B5059="","",N(GL_Paste!$H5059)-N(GL_Paste!$G5059))</f>
        <v/>
      </c>
      <c r="B5062" s="43">
        <f>IF(GL_Paste!$B5059="","",DATE(YEAR(GL_Paste!$E5059),MONTH(GL_Paste!$E5059),1))</f>
        <v/>
      </c>
      <c r="C5062">
        <f>IF(GL_Paste!$B5059="","",IF(TRIM(GL_Paste!$M5059)&lt;&gt;"",TRIM(GL_Paste!$M5059),IFERROR(MID(GL_Paste!$I5059,FIND("[",GL_Paste!$I5059)+1,FIND("]",GL_Paste!$I5059)-FIND("[",GL_Paste!$I5059)-1),"")))</f>
        <v/>
      </c>
      <c r="D5062">
        <f>IF(GL_Paste!$B5059="","",IFERROR(INDEX(DeptName,MATCH($C5062,DeptTag,0)),"UNALLOCATED"))</f>
        <v/>
      </c>
      <c r="E5062">
        <f>IF(GL_Paste!$B5059="","",IFERROR(INDEX(AcctCat,MATCH(GL_Paste!$B5059&amp;"",AcctCode,0)),"UNKNOWN"))</f>
        <v/>
      </c>
      <c r="F5062">
        <f>IF(GL_Paste!$B5059="","",IFERROR(INDEX(AcctSub,MATCH(GL_Paste!$B5059&amp;"",AcctCode,0)),"UNKNOWN"))</f>
        <v/>
      </c>
    </row>
    <row r="5063">
      <c r="A5063" s="40">
        <f>IF(GL_Paste!$B5060="","",N(GL_Paste!$H5060)-N(GL_Paste!$G5060))</f>
        <v/>
      </c>
      <c r="B5063" s="43">
        <f>IF(GL_Paste!$B5060="","",DATE(YEAR(GL_Paste!$E5060),MONTH(GL_Paste!$E5060),1))</f>
        <v/>
      </c>
      <c r="C5063">
        <f>IF(GL_Paste!$B5060="","",IF(TRIM(GL_Paste!$M5060)&lt;&gt;"",TRIM(GL_Paste!$M5060),IFERROR(MID(GL_Paste!$I5060,FIND("[",GL_Paste!$I5060)+1,FIND("]",GL_Paste!$I5060)-FIND("[",GL_Paste!$I5060)-1),"")))</f>
        <v/>
      </c>
      <c r="D5063">
        <f>IF(GL_Paste!$B5060="","",IFERROR(INDEX(DeptName,MATCH($C5063,DeptTag,0)),"UNALLOCATED"))</f>
        <v/>
      </c>
      <c r="E5063">
        <f>IF(GL_Paste!$B5060="","",IFERROR(INDEX(AcctCat,MATCH(GL_Paste!$B5060&amp;"",AcctCode,0)),"UNKNOWN"))</f>
        <v/>
      </c>
      <c r="F5063">
        <f>IF(GL_Paste!$B5060="","",IFERROR(INDEX(AcctSub,MATCH(GL_Paste!$B5060&amp;"",AcctCode,0)),"UNKNOWN"))</f>
        <v/>
      </c>
    </row>
    <row r="5064">
      <c r="A5064" s="40">
        <f>IF(GL_Paste!$B5061="","",N(GL_Paste!$H5061)-N(GL_Paste!$G5061))</f>
        <v/>
      </c>
      <c r="B5064" s="43">
        <f>IF(GL_Paste!$B5061="","",DATE(YEAR(GL_Paste!$E5061),MONTH(GL_Paste!$E5061),1))</f>
        <v/>
      </c>
      <c r="C5064">
        <f>IF(GL_Paste!$B5061="","",IF(TRIM(GL_Paste!$M5061)&lt;&gt;"",TRIM(GL_Paste!$M5061),IFERROR(MID(GL_Paste!$I5061,FIND("[",GL_Paste!$I5061)+1,FIND("]",GL_Paste!$I5061)-FIND("[",GL_Paste!$I5061)-1),"")))</f>
        <v/>
      </c>
      <c r="D5064">
        <f>IF(GL_Paste!$B5061="","",IFERROR(INDEX(DeptName,MATCH($C5064,DeptTag,0)),"UNALLOCATED"))</f>
        <v/>
      </c>
      <c r="E5064">
        <f>IF(GL_Paste!$B5061="","",IFERROR(INDEX(AcctCat,MATCH(GL_Paste!$B5061&amp;"",AcctCode,0)),"UNKNOWN"))</f>
        <v/>
      </c>
      <c r="F5064">
        <f>IF(GL_Paste!$B5061="","",IFERROR(INDEX(AcctSub,MATCH(GL_Paste!$B5061&amp;"",AcctCode,0)),"UNKNOWN"))</f>
        <v/>
      </c>
    </row>
    <row r="5065">
      <c r="A5065" s="40">
        <f>IF(GL_Paste!$B5062="","",N(GL_Paste!$H5062)-N(GL_Paste!$G5062))</f>
        <v/>
      </c>
      <c r="B5065" s="43">
        <f>IF(GL_Paste!$B5062="","",DATE(YEAR(GL_Paste!$E5062),MONTH(GL_Paste!$E5062),1))</f>
        <v/>
      </c>
      <c r="C5065">
        <f>IF(GL_Paste!$B5062="","",IF(TRIM(GL_Paste!$M5062)&lt;&gt;"",TRIM(GL_Paste!$M5062),IFERROR(MID(GL_Paste!$I5062,FIND("[",GL_Paste!$I5062)+1,FIND("]",GL_Paste!$I5062)-FIND("[",GL_Paste!$I5062)-1),"")))</f>
        <v/>
      </c>
      <c r="D5065">
        <f>IF(GL_Paste!$B5062="","",IFERROR(INDEX(DeptName,MATCH($C5065,DeptTag,0)),"UNALLOCATED"))</f>
        <v/>
      </c>
      <c r="E5065">
        <f>IF(GL_Paste!$B5062="","",IFERROR(INDEX(AcctCat,MATCH(GL_Paste!$B5062&amp;"",AcctCode,0)),"UNKNOWN"))</f>
        <v/>
      </c>
      <c r="F5065">
        <f>IF(GL_Paste!$B5062="","",IFERROR(INDEX(AcctSub,MATCH(GL_Paste!$B5062&amp;"",AcctCode,0)),"UNKNOWN"))</f>
        <v/>
      </c>
    </row>
    <row r="5066">
      <c r="A5066" s="40">
        <f>IF(GL_Paste!$B5063="","",N(GL_Paste!$H5063)-N(GL_Paste!$G5063))</f>
        <v/>
      </c>
      <c r="B5066" s="43">
        <f>IF(GL_Paste!$B5063="","",DATE(YEAR(GL_Paste!$E5063),MONTH(GL_Paste!$E5063),1))</f>
        <v/>
      </c>
      <c r="C5066">
        <f>IF(GL_Paste!$B5063="","",IF(TRIM(GL_Paste!$M5063)&lt;&gt;"",TRIM(GL_Paste!$M5063),IFERROR(MID(GL_Paste!$I5063,FIND("[",GL_Paste!$I5063)+1,FIND("]",GL_Paste!$I5063)-FIND("[",GL_Paste!$I5063)-1),"")))</f>
        <v/>
      </c>
      <c r="D5066">
        <f>IF(GL_Paste!$B5063="","",IFERROR(INDEX(DeptName,MATCH($C5066,DeptTag,0)),"UNALLOCATED"))</f>
        <v/>
      </c>
      <c r="E5066">
        <f>IF(GL_Paste!$B5063="","",IFERROR(INDEX(AcctCat,MATCH(GL_Paste!$B5063&amp;"",AcctCode,0)),"UNKNOWN"))</f>
        <v/>
      </c>
      <c r="F5066">
        <f>IF(GL_Paste!$B5063="","",IFERROR(INDEX(AcctSub,MATCH(GL_Paste!$B5063&amp;"",AcctCode,0)),"UNKNOWN"))</f>
        <v/>
      </c>
    </row>
    <row r="5067">
      <c r="A5067" s="40">
        <f>IF(GL_Paste!$B5064="","",N(GL_Paste!$H5064)-N(GL_Paste!$G5064))</f>
        <v/>
      </c>
      <c r="B5067" s="43">
        <f>IF(GL_Paste!$B5064="","",DATE(YEAR(GL_Paste!$E5064),MONTH(GL_Paste!$E5064),1))</f>
        <v/>
      </c>
      <c r="C5067">
        <f>IF(GL_Paste!$B5064="","",IF(TRIM(GL_Paste!$M5064)&lt;&gt;"",TRIM(GL_Paste!$M5064),IFERROR(MID(GL_Paste!$I5064,FIND("[",GL_Paste!$I5064)+1,FIND("]",GL_Paste!$I5064)-FIND("[",GL_Paste!$I5064)-1),"")))</f>
        <v/>
      </c>
      <c r="D5067">
        <f>IF(GL_Paste!$B5064="","",IFERROR(INDEX(DeptName,MATCH($C5067,DeptTag,0)),"UNALLOCATED"))</f>
        <v/>
      </c>
      <c r="E5067">
        <f>IF(GL_Paste!$B5064="","",IFERROR(INDEX(AcctCat,MATCH(GL_Paste!$B5064&amp;"",AcctCode,0)),"UNKNOWN"))</f>
        <v/>
      </c>
      <c r="F5067">
        <f>IF(GL_Paste!$B5064="","",IFERROR(INDEX(AcctSub,MATCH(GL_Paste!$B5064&amp;"",AcctCode,0)),"UNKNOWN"))</f>
        <v/>
      </c>
    </row>
    <row r="5068">
      <c r="A5068" s="40">
        <f>IF(GL_Paste!$B5065="","",N(GL_Paste!$H5065)-N(GL_Paste!$G5065))</f>
        <v/>
      </c>
      <c r="B5068" s="43">
        <f>IF(GL_Paste!$B5065="","",DATE(YEAR(GL_Paste!$E5065),MONTH(GL_Paste!$E5065),1))</f>
        <v/>
      </c>
      <c r="C5068">
        <f>IF(GL_Paste!$B5065="","",IF(TRIM(GL_Paste!$M5065)&lt;&gt;"",TRIM(GL_Paste!$M5065),IFERROR(MID(GL_Paste!$I5065,FIND("[",GL_Paste!$I5065)+1,FIND("]",GL_Paste!$I5065)-FIND("[",GL_Paste!$I5065)-1),"")))</f>
        <v/>
      </c>
      <c r="D5068">
        <f>IF(GL_Paste!$B5065="","",IFERROR(INDEX(DeptName,MATCH($C5068,DeptTag,0)),"UNALLOCATED"))</f>
        <v/>
      </c>
      <c r="E5068">
        <f>IF(GL_Paste!$B5065="","",IFERROR(INDEX(AcctCat,MATCH(GL_Paste!$B5065&amp;"",AcctCode,0)),"UNKNOWN"))</f>
        <v/>
      </c>
      <c r="F5068">
        <f>IF(GL_Paste!$B5065="","",IFERROR(INDEX(AcctSub,MATCH(GL_Paste!$B5065&amp;"",AcctCode,0)),"UNKNOWN"))</f>
        <v/>
      </c>
    </row>
    <row r="5069">
      <c r="A5069" s="40">
        <f>IF(GL_Paste!$B5066="","",N(GL_Paste!$H5066)-N(GL_Paste!$G5066))</f>
        <v/>
      </c>
      <c r="B5069" s="43">
        <f>IF(GL_Paste!$B5066="","",DATE(YEAR(GL_Paste!$E5066),MONTH(GL_Paste!$E5066),1))</f>
        <v/>
      </c>
      <c r="C5069">
        <f>IF(GL_Paste!$B5066="","",IF(TRIM(GL_Paste!$M5066)&lt;&gt;"",TRIM(GL_Paste!$M5066),IFERROR(MID(GL_Paste!$I5066,FIND("[",GL_Paste!$I5066)+1,FIND("]",GL_Paste!$I5066)-FIND("[",GL_Paste!$I5066)-1),"")))</f>
        <v/>
      </c>
      <c r="D5069">
        <f>IF(GL_Paste!$B5066="","",IFERROR(INDEX(DeptName,MATCH($C5069,DeptTag,0)),"UNALLOCATED"))</f>
        <v/>
      </c>
      <c r="E5069">
        <f>IF(GL_Paste!$B5066="","",IFERROR(INDEX(AcctCat,MATCH(GL_Paste!$B5066&amp;"",AcctCode,0)),"UNKNOWN"))</f>
        <v/>
      </c>
      <c r="F5069">
        <f>IF(GL_Paste!$B5066="","",IFERROR(INDEX(AcctSub,MATCH(GL_Paste!$B5066&amp;"",AcctCode,0)),"UNKNOWN"))</f>
        <v/>
      </c>
    </row>
    <row r="5070">
      <c r="A5070" s="40">
        <f>IF(GL_Paste!$B5067="","",N(GL_Paste!$H5067)-N(GL_Paste!$G5067))</f>
        <v/>
      </c>
      <c r="B5070" s="43">
        <f>IF(GL_Paste!$B5067="","",DATE(YEAR(GL_Paste!$E5067),MONTH(GL_Paste!$E5067),1))</f>
        <v/>
      </c>
      <c r="C5070">
        <f>IF(GL_Paste!$B5067="","",IF(TRIM(GL_Paste!$M5067)&lt;&gt;"",TRIM(GL_Paste!$M5067),IFERROR(MID(GL_Paste!$I5067,FIND("[",GL_Paste!$I5067)+1,FIND("]",GL_Paste!$I5067)-FIND("[",GL_Paste!$I5067)-1),"")))</f>
        <v/>
      </c>
      <c r="D5070">
        <f>IF(GL_Paste!$B5067="","",IFERROR(INDEX(DeptName,MATCH($C5070,DeptTag,0)),"UNALLOCATED"))</f>
        <v/>
      </c>
      <c r="E5070">
        <f>IF(GL_Paste!$B5067="","",IFERROR(INDEX(AcctCat,MATCH(GL_Paste!$B5067&amp;"",AcctCode,0)),"UNKNOWN"))</f>
        <v/>
      </c>
      <c r="F5070">
        <f>IF(GL_Paste!$B5067="","",IFERROR(INDEX(AcctSub,MATCH(GL_Paste!$B5067&amp;"",AcctCode,0)),"UNKNOWN"))</f>
        <v/>
      </c>
    </row>
    <row r="5071">
      <c r="A5071" s="40">
        <f>IF(GL_Paste!$B5068="","",N(GL_Paste!$H5068)-N(GL_Paste!$G5068))</f>
        <v/>
      </c>
      <c r="B5071" s="43">
        <f>IF(GL_Paste!$B5068="","",DATE(YEAR(GL_Paste!$E5068),MONTH(GL_Paste!$E5068),1))</f>
        <v/>
      </c>
      <c r="C5071">
        <f>IF(GL_Paste!$B5068="","",IF(TRIM(GL_Paste!$M5068)&lt;&gt;"",TRIM(GL_Paste!$M5068),IFERROR(MID(GL_Paste!$I5068,FIND("[",GL_Paste!$I5068)+1,FIND("]",GL_Paste!$I5068)-FIND("[",GL_Paste!$I5068)-1),"")))</f>
        <v/>
      </c>
      <c r="D5071">
        <f>IF(GL_Paste!$B5068="","",IFERROR(INDEX(DeptName,MATCH($C5071,DeptTag,0)),"UNALLOCATED"))</f>
        <v/>
      </c>
      <c r="E5071">
        <f>IF(GL_Paste!$B5068="","",IFERROR(INDEX(AcctCat,MATCH(GL_Paste!$B5068&amp;"",AcctCode,0)),"UNKNOWN"))</f>
        <v/>
      </c>
      <c r="F5071">
        <f>IF(GL_Paste!$B5068="","",IFERROR(INDEX(AcctSub,MATCH(GL_Paste!$B5068&amp;"",AcctCode,0)),"UNKNOWN"))</f>
        <v/>
      </c>
    </row>
    <row r="5072">
      <c r="A5072" s="40">
        <f>IF(GL_Paste!$B5069="","",N(GL_Paste!$H5069)-N(GL_Paste!$G5069))</f>
        <v/>
      </c>
      <c r="B5072" s="43">
        <f>IF(GL_Paste!$B5069="","",DATE(YEAR(GL_Paste!$E5069),MONTH(GL_Paste!$E5069),1))</f>
        <v/>
      </c>
      <c r="C5072">
        <f>IF(GL_Paste!$B5069="","",IF(TRIM(GL_Paste!$M5069)&lt;&gt;"",TRIM(GL_Paste!$M5069),IFERROR(MID(GL_Paste!$I5069,FIND("[",GL_Paste!$I5069)+1,FIND("]",GL_Paste!$I5069)-FIND("[",GL_Paste!$I5069)-1),"")))</f>
        <v/>
      </c>
      <c r="D5072">
        <f>IF(GL_Paste!$B5069="","",IFERROR(INDEX(DeptName,MATCH($C5072,DeptTag,0)),"UNALLOCATED"))</f>
        <v/>
      </c>
      <c r="E5072">
        <f>IF(GL_Paste!$B5069="","",IFERROR(INDEX(AcctCat,MATCH(GL_Paste!$B5069&amp;"",AcctCode,0)),"UNKNOWN"))</f>
        <v/>
      </c>
      <c r="F5072">
        <f>IF(GL_Paste!$B5069="","",IFERROR(INDEX(AcctSub,MATCH(GL_Paste!$B5069&amp;"",AcctCode,0)),"UNKNOWN"))</f>
        <v/>
      </c>
    </row>
    <row r="5073">
      <c r="A5073" s="40">
        <f>IF(GL_Paste!$B5070="","",N(GL_Paste!$H5070)-N(GL_Paste!$G5070))</f>
        <v/>
      </c>
      <c r="B5073" s="43">
        <f>IF(GL_Paste!$B5070="","",DATE(YEAR(GL_Paste!$E5070),MONTH(GL_Paste!$E5070),1))</f>
        <v/>
      </c>
      <c r="C5073">
        <f>IF(GL_Paste!$B5070="","",IF(TRIM(GL_Paste!$M5070)&lt;&gt;"",TRIM(GL_Paste!$M5070),IFERROR(MID(GL_Paste!$I5070,FIND("[",GL_Paste!$I5070)+1,FIND("]",GL_Paste!$I5070)-FIND("[",GL_Paste!$I5070)-1),"")))</f>
        <v/>
      </c>
      <c r="D5073">
        <f>IF(GL_Paste!$B5070="","",IFERROR(INDEX(DeptName,MATCH($C5073,DeptTag,0)),"UNALLOCATED"))</f>
        <v/>
      </c>
      <c r="E5073">
        <f>IF(GL_Paste!$B5070="","",IFERROR(INDEX(AcctCat,MATCH(GL_Paste!$B5070&amp;"",AcctCode,0)),"UNKNOWN"))</f>
        <v/>
      </c>
      <c r="F5073">
        <f>IF(GL_Paste!$B5070="","",IFERROR(INDEX(AcctSub,MATCH(GL_Paste!$B5070&amp;"",AcctCode,0)),"UNKNOWN"))</f>
        <v/>
      </c>
    </row>
    <row r="5074">
      <c r="A5074" s="40">
        <f>IF(GL_Paste!$B5071="","",N(GL_Paste!$H5071)-N(GL_Paste!$G5071))</f>
        <v/>
      </c>
      <c r="B5074" s="43">
        <f>IF(GL_Paste!$B5071="","",DATE(YEAR(GL_Paste!$E5071),MONTH(GL_Paste!$E5071),1))</f>
        <v/>
      </c>
      <c r="C5074">
        <f>IF(GL_Paste!$B5071="","",IF(TRIM(GL_Paste!$M5071)&lt;&gt;"",TRIM(GL_Paste!$M5071),IFERROR(MID(GL_Paste!$I5071,FIND("[",GL_Paste!$I5071)+1,FIND("]",GL_Paste!$I5071)-FIND("[",GL_Paste!$I5071)-1),"")))</f>
        <v/>
      </c>
      <c r="D5074">
        <f>IF(GL_Paste!$B5071="","",IFERROR(INDEX(DeptName,MATCH($C5074,DeptTag,0)),"UNALLOCATED"))</f>
        <v/>
      </c>
      <c r="E5074">
        <f>IF(GL_Paste!$B5071="","",IFERROR(INDEX(AcctCat,MATCH(GL_Paste!$B5071&amp;"",AcctCode,0)),"UNKNOWN"))</f>
        <v/>
      </c>
      <c r="F5074">
        <f>IF(GL_Paste!$B5071="","",IFERROR(INDEX(AcctSub,MATCH(GL_Paste!$B5071&amp;"",AcctCode,0)),"UNKNOWN"))</f>
        <v/>
      </c>
    </row>
    <row r="5075">
      <c r="A5075" s="40">
        <f>IF(GL_Paste!$B5072="","",N(GL_Paste!$H5072)-N(GL_Paste!$G5072))</f>
        <v/>
      </c>
      <c r="B5075" s="43">
        <f>IF(GL_Paste!$B5072="","",DATE(YEAR(GL_Paste!$E5072),MONTH(GL_Paste!$E5072),1))</f>
        <v/>
      </c>
      <c r="C5075">
        <f>IF(GL_Paste!$B5072="","",IF(TRIM(GL_Paste!$M5072)&lt;&gt;"",TRIM(GL_Paste!$M5072),IFERROR(MID(GL_Paste!$I5072,FIND("[",GL_Paste!$I5072)+1,FIND("]",GL_Paste!$I5072)-FIND("[",GL_Paste!$I5072)-1),"")))</f>
        <v/>
      </c>
      <c r="D5075">
        <f>IF(GL_Paste!$B5072="","",IFERROR(INDEX(DeptName,MATCH($C5075,DeptTag,0)),"UNALLOCATED"))</f>
        <v/>
      </c>
      <c r="E5075">
        <f>IF(GL_Paste!$B5072="","",IFERROR(INDEX(AcctCat,MATCH(GL_Paste!$B5072&amp;"",AcctCode,0)),"UNKNOWN"))</f>
        <v/>
      </c>
      <c r="F5075">
        <f>IF(GL_Paste!$B5072="","",IFERROR(INDEX(AcctSub,MATCH(GL_Paste!$B5072&amp;"",AcctCode,0)),"UNKNOWN"))</f>
        <v/>
      </c>
    </row>
    <row r="5076">
      <c r="A5076" s="40">
        <f>IF(GL_Paste!$B5073="","",N(GL_Paste!$H5073)-N(GL_Paste!$G5073))</f>
        <v/>
      </c>
      <c r="B5076" s="43">
        <f>IF(GL_Paste!$B5073="","",DATE(YEAR(GL_Paste!$E5073),MONTH(GL_Paste!$E5073),1))</f>
        <v/>
      </c>
      <c r="C5076">
        <f>IF(GL_Paste!$B5073="","",IF(TRIM(GL_Paste!$M5073)&lt;&gt;"",TRIM(GL_Paste!$M5073),IFERROR(MID(GL_Paste!$I5073,FIND("[",GL_Paste!$I5073)+1,FIND("]",GL_Paste!$I5073)-FIND("[",GL_Paste!$I5073)-1),"")))</f>
        <v/>
      </c>
      <c r="D5076">
        <f>IF(GL_Paste!$B5073="","",IFERROR(INDEX(DeptName,MATCH($C5076,DeptTag,0)),"UNALLOCATED"))</f>
        <v/>
      </c>
      <c r="E5076">
        <f>IF(GL_Paste!$B5073="","",IFERROR(INDEX(AcctCat,MATCH(GL_Paste!$B5073&amp;"",AcctCode,0)),"UNKNOWN"))</f>
        <v/>
      </c>
      <c r="F5076">
        <f>IF(GL_Paste!$B5073="","",IFERROR(INDEX(AcctSub,MATCH(GL_Paste!$B5073&amp;"",AcctCode,0)),"UNKNOWN"))</f>
        <v/>
      </c>
    </row>
    <row r="5077">
      <c r="A5077" s="40">
        <f>IF(GL_Paste!$B5074="","",N(GL_Paste!$H5074)-N(GL_Paste!$G5074))</f>
        <v/>
      </c>
      <c r="B5077" s="43">
        <f>IF(GL_Paste!$B5074="","",DATE(YEAR(GL_Paste!$E5074),MONTH(GL_Paste!$E5074),1))</f>
        <v/>
      </c>
      <c r="C5077">
        <f>IF(GL_Paste!$B5074="","",IF(TRIM(GL_Paste!$M5074)&lt;&gt;"",TRIM(GL_Paste!$M5074),IFERROR(MID(GL_Paste!$I5074,FIND("[",GL_Paste!$I5074)+1,FIND("]",GL_Paste!$I5074)-FIND("[",GL_Paste!$I5074)-1),"")))</f>
        <v/>
      </c>
      <c r="D5077">
        <f>IF(GL_Paste!$B5074="","",IFERROR(INDEX(DeptName,MATCH($C5077,DeptTag,0)),"UNALLOCATED"))</f>
        <v/>
      </c>
      <c r="E5077">
        <f>IF(GL_Paste!$B5074="","",IFERROR(INDEX(AcctCat,MATCH(GL_Paste!$B5074&amp;"",AcctCode,0)),"UNKNOWN"))</f>
        <v/>
      </c>
      <c r="F5077">
        <f>IF(GL_Paste!$B5074="","",IFERROR(INDEX(AcctSub,MATCH(GL_Paste!$B5074&amp;"",AcctCode,0)),"UNKNOWN"))</f>
        <v/>
      </c>
    </row>
    <row r="5078">
      <c r="A5078" s="40">
        <f>IF(GL_Paste!$B5075="","",N(GL_Paste!$H5075)-N(GL_Paste!$G5075))</f>
        <v/>
      </c>
      <c r="B5078" s="43">
        <f>IF(GL_Paste!$B5075="","",DATE(YEAR(GL_Paste!$E5075),MONTH(GL_Paste!$E5075),1))</f>
        <v/>
      </c>
      <c r="C5078">
        <f>IF(GL_Paste!$B5075="","",IF(TRIM(GL_Paste!$M5075)&lt;&gt;"",TRIM(GL_Paste!$M5075),IFERROR(MID(GL_Paste!$I5075,FIND("[",GL_Paste!$I5075)+1,FIND("]",GL_Paste!$I5075)-FIND("[",GL_Paste!$I5075)-1),"")))</f>
        <v/>
      </c>
      <c r="D5078">
        <f>IF(GL_Paste!$B5075="","",IFERROR(INDEX(DeptName,MATCH($C5078,DeptTag,0)),"UNALLOCATED"))</f>
        <v/>
      </c>
      <c r="E5078">
        <f>IF(GL_Paste!$B5075="","",IFERROR(INDEX(AcctCat,MATCH(GL_Paste!$B5075&amp;"",AcctCode,0)),"UNKNOWN"))</f>
        <v/>
      </c>
      <c r="F5078">
        <f>IF(GL_Paste!$B5075="","",IFERROR(INDEX(AcctSub,MATCH(GL_Paste!$B5075&amp;"",AcctCode,0)),"UNKNOWN"))</f>
        <v/>
      </c>
    </row>
    <row r="5079">
      <c r="A5079" s="40">
        <f>IF(GL_Paste!$B5076="","",N(GL_Paste!$H5076)-N(GL_Paste!$G5076))</f>
        <v/>
      </c>
      <c r="B5079" s="43">
        <f>IF(GL_Paste!$B5076="","",DATE(YEAR(GL_Paste!$E5076),MONTH(GL_Paste!$E5076),1))</f>
        <v/>
      </c>
      <c r="C5079">
        <f>IF(GL_Paste!$B5076="","",IF(TRIM(GL_Paste!$M5076)&lt;&gt;"",TRIM(GL_Paste!$M5076),IFERROR(MID(GL_Paste!$I5076,FIND("[",GL_Paste!$I5076)+1,FIND("]",GL_Paste!$I5076)-FIND("[",GL_Paste!$I5076)-1),"")))</f>
        <v/>
      </c>
      <c r="D5079">
        <f>IF(GL_Paste!$B5076="","",IFERROR(INDEX(DeptName,MATCH($C5079,DeptTag,0)),"UNALLOCATED"))</f>
        <v/>
      </c>
      <c r="E5079">
        <f>IF(GL_Paste!$B5076="","",IFERROR(INDEX(AcctCat,MATCH(GL_Paste!$B5076&amp;"",AcctCode,0)),"UNKNOWN"))</f>
        <v/>
      </c>
      <c r="F5079">
        <f>IF(GL_Paste!$B5076="","",IFERROR(INDEX(AcctSub,MATCH(GL_Paste!$B5076&amp;"",AcctCode,0)),"UNKNOWN"))</f>
        <v/>
      </c>
    </row>
    <row r="5080">
      <c r="A5080" s="40">
        <f>IF(GL_Paste!$B5077="","",N(GL_Paste!$H5077)-N(GL_Paste!$G5077))</f>
        <v/>
      </c>
      <c r="B5080" s="43">
        <f>IF(GL_Paste!$B5077="","",DATE(YEAR(GL_Paste!$E5077),MONTH(GL_Paste!$E5077),1))</f>
        <v/>
      </c>
      <c r="C5080">
        <f>IF(GL_Paste!$B5077="","",IF(TRIM(GL_Paste!$M5077)&lt;&gt;"",TRIM(GL_Paste!$M5077),IFERROR(MID(GL_Paste!$I5077,FIND("[",GL_Paste!$I5077)+1,FIND("]",GL_Paste!$I5077)-FIND("[",GL_Paste!$I5077)-1),"")))</f>
        <v/>
      </c>
      <c r="D5080">
        <f>IF(GL_Paste!$B5077="","",IFERROR(INDEX(DeptName,MATCH($C5080,DeptTag,0)),"UNALLOCATED"))</f>
        <v/>
      </c>
      <c r="E5080">
        <f>IF(GL_Paste!$B5077="","",IFERROR(INDEX(AcctCat,MATCH(GL_Paste!$B5077&amp;"",AcctCode,0)),"UNKNOWN"))</f>
        <v/>
      </c>
      <c r="F5080">
        <f>IF(GL_Paste!$B5077="","",IFERROR(INDEX(AcctSub,MATCH(GL_Paste!$B5077&amp;"",AcctCode,0)),"UNKNOWN"))</f>
        <v/>
      </c>
    </row>
    <row r="5081">
      <c r="A5081" s="40">
        <f>IF(GL_Paste!$B5078="","",N(GL_Paste!$H5078)-N(GL_Paste!$G5078))</f>
        <v/>
      </c>
      <c r="B5081" s="43">
        <f>IF(GL_Paste!$B5078="","",DATE(YEAR(GL_Paste!$E5078),MONTH(GL_Paste!$E5078),1))</f>
        <v/>
      </c>
      <c r="C5081">
        <f>IF(GL_Paste!$B5078="","",IF(TRIM(GL_Paste!$M5078)&lt;&gt;"",TRIM(GL_Paste!$M5078),IFERROR(MID(GL_Paste!$I5078,FIND("[",GL_Paste!$I5078)+1,FIND("]",GL_Paste!$I5078)-FIND("[",GL_Paste!$I5078)-1),"")))</f>
        <v/>
      </c>
      <c r="D5081">
        <f>IF(GL_Paste!$B5078="","",IFERROR(INDEX(DeptName,MATCH($C5081,DeptTag,0)),"UNALLOCATED"))</f>
        <v/>
      </c>
      <c r="E5081">
        <f>IF(GL_Paste!$B5078="","",IFERROR(INDEX(AcctCat,MATCH(GL_Paste!$B5078&amp;"",AcctCode,0)),"UNKNOWN"))</f>
        <v/>
      </c>
      <c r="F5081">
        <f>IF(GL_Paste!$B5078="","",IFERROR(INDEX(AcctSub,MATCH(GL_Paste!$B5078&amp;"",AcctCode,0)),"UNKNOWN"))</f>
        <v/>
      </c>
    </row>
    <row r="5082">
      <c r="A5082" s="40">
        <f>IF(GL_Paste!$B5079="","",N(GL_Paste!$H5079)-N(GL_Paste!$G5079))</f>
        <v/>
      </c>
      <c r="B5082" s="43">
        <f>IF(GL_Paste!$B5079="","",DATE(YEAR(GL_Paste!$E5079),MONTH(GL_Paste!$E5079),1))</f>
        <v/>
      </c>
      <c r="C5082">
        <f>IF(GL_Paste!$B5079="","",IF(TRIM(GL_Paste!$M5079)&lt;&gt;"",TRIM(GL_Paste!$M5079),IFERROR(MID(GL_Paste!$I5079,FIND("[",GL_Paste!$I5079)+1,FIND("]",GL_Paste!$I5079)-FIND("[",GL_Paste!$I5079)-1),"")))</f>
        <v/>
      </c>
      <c r="D5082">
        <f>IF(GL_Paste!$B5079="","",IFERROR(INDEX(DeptName,MATCH($C5082,DeptTag,0)),"UNALLOCATED"))</f>
        <v/>
      </c>
      <c r="E5082">
        <f>IF(GL_Paste!$B5079="","",IFERROR(INDEX(AcctCat,MATCH(GL_Paste!$B5079&amp;"",AcctCode,0)),"UNKNOWN"))</f>
        <v/>
      </c>
      <c r="F5082">
        <f>IF(GL_Paste!$B5079="","",IFERROR(INDEX(AcctSub,MATCH(GL_Paste!$B5079&amp;"",AcctCode,0)),"UNKNOWN"))</f>
        <v/>
      </c>
    </row>
    <row r="5083">
      <c r="A5083" s="40">
        <f>IF(GL_Paste!$B5080="","",N(GL_Paste!$H5080)-N(GL_Paste!$G5080))</f>
        <v/>
      </c>
      <c r="B5083" s="43">
        <f>IF(GL_Paste!$B5080="","",DATE(YEAR(GL_Paste!$E5080),MONTH(GL_Paste!$E5080),1))</f>
        <v/>
      </c>
      <c r="C5083">
        <f>IF(GL_Paste!$B5080="","",IF(TRIM(GL_Paste!$M5080)&lt;&gt;"",TRIM(GL_Paste!$M5080),IFERROR(MID(GL_Paste!$I5080,FIND("[",GL_Paste!$I5080)+1,FIND("]",GL_Paste!$I5080)-FIND("[",GL_Paste!$I5080)-1),"")))</f>
        <v/>
      </c>
      <c r="D5083">
        <f>IF(GL_Paste!$B5080="","",IFERROR(INDEX(DeptName,MATCH($C5083,DeptTag,0)),"UNALLOCATED"))</f>
        <v/>
      </c>
      <c r="E5083">
        <f>IF(GL_Paste!$B5080="","",IFERROR(INDEX(AcctCat,MATCH(GL_Paste!$B5080&amp;"",AcctCode,0)),"UNKNOWN"))</f>
        <v/>
      </c>
      <c r="F5083">
        <f>IF(GL_Paste!$B5080="","",IFERROR(INDEX(AcctSub,MATCH(GL_Paste!$B5080&amp;"",AcctCode,0)),"UNKNOWN"))</f>
        <v/>
      </c>
    </row>
    <row r="5084">
      <c r="A5084" s="40">
        <f>IF(GL_Paste!$B5081="","",N(GL_Paste!$H5081)-N(GL_Paste!$G5081))</f>
        <v/>
      </c>
      <c r="B5084" s="43">
        <f>IF(GL_Paste!$B5081="","",DATE(YEAR(GL_Paste!$E5081),MONTH(GL_Paste!$E5081),1))</f>
        <v/>
      </c>
      <c r="C5084">
        <f>IF(GL_Paste!$B5081="","",IF(TRIM(GL_Paste!$M5081)&lt;&gt;"",TRIM(GL_Paste!$M5081),IFERROR(MID(GL_Paste!$I5081,FIND("[",GL_Paste!$I5081)+1,FIND("]",GL_Paste!$I5081)-FIND("[",GL_Paste!$I5081)-1),"")))</f>
        <v/>
      </c>
      <c r="D5084">
        <f>IF(GL_Paste!$B5081="","",IFERROR(INDEX(DeptName,MATCH($C5084,DeptTag,0)),"UNALLOCATED"))</f>
        <v/>
      </c>
      <c r="E5084">
        <f>IF(GL_Paste!$B5081="","",IFERROR(INDEX(AcctCat,MATCH(GL_Paste!$B5081&amp;"",AcctCode,0)),"UNKNOWN"))</f>
        <v/>
      </c>
      <c r="F5084">
        <f>IF(GL_Paste!$B5081="","",IFERROR(INDEX(AcctSub,MATCH(GL_Paste!$B5081&amp;"",AcctCode,0)),"UNKNOWN"))</f>
        <v/>
      </c>
    </row>
    <row r="5085">
      <c r="A5085" s="40">
        <f>IF(GL_Paste!$B5082="","",N(GL_Paste!$H5082)-N(GL_Paste!$G5082))</f>
        <v/>
      </c>
      <c r="B5085" s="43">
        <f>IF(GL_Paste!$B5082="","",DATE(YEAR(GL_Paste!$E5082),MONTH(GL_Paste!$E5082),1))</f>
        <v/>
      </c>
      <c r="C5085">
        <f>IF(GL_Paste!$B5082="","",IF(TRIM(GL_Paste!$M5082)&lt;&gt;"",TRIM(GL_Paste!$M5082),IFERROR(MID(GL_Paste!$I5082,FIND("[",GL_Paste!$I5082)+1,FIND("]",GL_Paste!$I5082)-FIND("[",GL_Paste!$I5082)-1),"")))</f>
        <v/>
      </c>
      <c r="D5085">
        <f>IF(GL_Paste!$B5082="","",IFERROR(INDEX(DeptName,MATCH($C5085,DeptTag,0)),"UNALLOCATED"))</f>
        <v/>
      </c>
      <c r="E5085">
        <f>IF(GL_Paste!$B5082="","",IFERROR(INDEX(AcctCat,MATCH(GL_Paste!$B5082&amp;"",AcctCode,0)),"UNKNOWN"))</f>
        <v/>
      </c>
      <c r="F5085">
        <f>IF(GL_Paste!$B5082="","",IFERROR(INDEX(AcctSub,MATCH(GL_Paste!$B5082&amp;"",AcctCode,0)),"UNKNOWN"))</f>
        <v/>
      </c>
    </row>
    <row r="5086">
      <c r="A5086" s="40">
        <f>IF(GL_Paste!$B5083="","",N(GL_Paste!$H5083)-N(GL_Paste!$G5083))</f>
        <v/>
      </c>
      <c r="B5086" s="43">
        <f>IF(GL_Paste!$B5083="","",DATE(YEAR(GL_Paste!$E5083),MONTH(GL_Paste!$E5083),1))</f>
        <v/>
      </c>
      <c r="C5086">
        <f>IF(GL_Paste!$B5083="","",IF(TRIM(GL_Paste!$M5083)&lt;&gt;"",TRIM(GL_Paste!$M5083),IFERROR(MID(GL_Paste!$I5083,FIND("[",GL_Paste!$I5083)+1,FIND("]",GL_Paste!$I5083)-FIND("[",GL_Paste!$I5083)-1),"")))</f>
        <v/>
      </c>
      <c r="D5086">
        <f>IF(GL_Paste!$B5083="","",IFERROR(INDEX(DeptName,MATCH($C5086,DeptTag,0)),"UNALLOCATED"))</f>
        <v/>
      </c>
      <c r="E5086">
        <f>IF(GL_Paste!$B5083="","",IFERROR(INDEX(AcctCat,MATCH(GL_Paste!$B5083&amp;"",AcctCode,0)),"UNKNOWN"))</f>
        <v/>
      </c>
      <c r="F5086">
        <f>IF(GL_Paste!$B5083="","",IFERROR(INDEX(AcctSub,MATCH(GL_Paste!$B5083&amp;"",AcctCode,0)),"UNKNOWN"))</f>
        <v/>
      </c>
    </row>
    <row r="5087">
      <c r="A5087" s="40">
        <f>IF(GL_Paste!$B5084="","",N(GL_Paste!$H5084)-N(GL_Paste!$G5084))</f>
        <v/>
      </c>
      <c r="B5087" s="43">
        <f>IF(GL_Paste!$B5084="","",DATE(YEAR(GL_Paste!$E5084),MONTH(GL_Paste!$E5084),1))</f>
        <v/>
      </c>
      <c r="C5087">
        <f>IF(GL_Paste!$B5084="","",IF(TRIM(GL_Paste!$M5084)&lt;&gt;"",TRIM(GL_Paste!$M5084),IFERROR(MID(GL_Paste!$I5084,FIND("[",GL_Paste!$I5084)+1,FIND("]",GL_Paste!$I5084)-FIND("[",GL_Paste!$I5084)-1),"")))</f>
        <v/>
      </c>
      <c r="D5087">
        <f>IF(GL_Paste!$B5084="","",IFERROR(INDEX(DeptName,MATCH($C5087,DeptTag,0)),"UNALLOCATED"))</f>
        <v/>
      </c>
      <c r="E5087">
        <f>IF(GL_Paste!$B5084="","",IFERROR(INDEX(AcctCat,MATCH(GL_Paste!$B5084&amp;"",AcctCode,0)),"UNKNOWN"))</f>
        <v/>
      </c>
      <c r="F5087">
        <f>IF(GL_Paste!$B5084="","",IFERROR(INDEX(AcctSub,MATCH(GL_Paste!$B5084&amp;"",AcctCode,0)),"UNKNOWN"))</f>
        <v/>
      </c>
    </row>
    <row r="5088">
      <c r="A5088" s="40">
        <f>IF(GL_Paste!$B5085="","",N(GL_Paste!$H5085)-N(GL_Paste!$G5085))</f>
        <v/>
      </c>
      <c r="B5088" s="43">
        <f>IF(GL_Paste!$B5085="","",DATE(YEAR(GL_Paste!$E5085),MONTH(GL_Paste!$E5085),1))</f>
        <v/>
      </c>
      <c r="C5088">
        <f>IF(GL_Paste!$B5085="","",IF(TRIM(GL_Paste!$M5085)&lt;&gt;"",TRIM(GL_Paste!$M5085),IFERROR(MID(GL_Paste!$I5085,FIND("[",GL_Paste!$I5085)+1,FIND("]",GL_Paste!$I5085)-FIND("[",GL_Paste!$I5085)-1),"")))</f>
        <v/>
      </c>
      <c r="D5088">
        <f>IF(GL_Paste!$B5085="","",IFERROR(INDEX(DeptName,MATCH($C5088,DeptTag,0)),"UNALLOCATED"))</f>
        <v/>
      </c>
      <c r="E5088">
        <f>IF(GL_Paste!$B5085="","",IFERROR(INDEX(AcctCat,MATCH(GL_Paste!$B5085&amp;"",AcctCode,0)),"UNKNOWN"))</f>
        <v/>
      </c>
      <c r="F5088">
        <f>IF(GL_Paste!$B5085="","",IFERROR(INDEX(AcctSub,MATCH(GL_Paste!$B5085&amp;"",AcctCode,0)),"UNKNOWN"))</f>
        <v/>
      </c>
    </row>
    <row r="5089">
      <c r="A5089" s="40">
        <f>IF(GL_Paste!$B5086="","",N(GL_Paste!$H5086)-N(GL_Paste!$G5086))</f>
        <v/>
      </c>
      <c r="B5089" s="43">
        <f>IF(GL_Paste!$B5086="","",DATE(YEAR(GL_Paste!$E5086),MONTH(GL_Paste!$E5086),1))</f>
        <v/>
      </c>
      <c r="C5089">
        <f>IF(GL_Paste!$B5086="","",IF(TRIM(GL_Paste!$M5086)&lt;&gt;"",TRIM(GL_Paste!$M5086),IFERROR(MID(GL_Paste!$I5086,FIND("[",GL_Paste!$I5086)+1,FIND("]",GL_Paste!$I5086)-FIND("[",GL_Paste!$I5086)-1),"")))</f>
        <v/>
      </c>
      <c r="D5089">
        <f>IF(GL_Paste!$B5086="","",IFERROR(INDEX(DeptName,MATCH($C5089,DeptTag,0)),"UNALLOCATED"))</f>
        <v/>
      </c>
      <c r="E5089">
        <f>IF(GL_Paste!$B5086="","",IFERROR(INDEX(AcctCat,MATCH(GL_Paste!$B5086&amp;"",AcctCode,0)),"UNKNOWN"))</f>
        <v/>
      </c>
      <c r="F5089">
        <f>IF(GL_Paste!$B5086="","",IFERROR(INDEX(AcctSub,MATCH(GL_Paste!$B5086&amp;"",AcctCode,0)),"UNKNOWN"))</f>
        <v/>
      </c>
    </row>
    <row r="5090">
      <c r="A5090" s="40">
        <f>IF(GL_Paste!$B5087="","",N(GL_Paste!$H5087)-N(GL_Paste!$G5087))</f>
        <v/>
      </c>
      <c r="B5090" s="43">
        <f>IF(GL_Paste!$B5087="","",DATE(YEAR(GL_Paste!$E5087),MONTH(GL_Paste!$E5087),1))</f>
        <v/>
      </c>
      <c r="C5090">
        <f>IF(GL_Paste!$B5087="","",IF(TRIM(GL_Paste!$M5087)&lt;&gt;"",TRIM(GL_Paste!$M5087),IFERROR(MID(GL_Paste!$I5087,FIND("[",GL_Paste!$I5087)+1,FIND("]",GL_Paste!$I5087)-FIND("[",GL_Paste!$I5087)-1),"")))</f>
        <v/>
      </c>
      <c r="D5090">
        <f>IF(GL_Paste!$B5087="","",IFERROR(INDEX(DeptName,MATCH($C5090,DeptTag,0)),"UNALLOCATED"))</f>
        <v/>
      </c>
      <c r="E5090">
        <f>IF(GL_Paste!$B5087="","",IFERROR(INDEX(AcctCat,MATCH(GL_Paste!$B5087&amp;"",AcctCode,0)),"UNKNOWN"))</f>
        <v/>
      </c>
      <c r="F5090">
        <f>IF(GL_Paste!$B5087="","",IFERROR(INDEX(AcctSub,MATCH(GL_Paste!$B5087&amp;"",AcctCode,0)),"UNKNOWN"))</f>
        <v/>
      </c>
    </row>
    <row r="5091">
      <c r="A5091" s="40">
        <f>IF(GL_Paste!$B5088="","",N(GL_Paste!$H5088)-N(GL_Paste!$G5088))</f>
        <v/>
      </c>
      <c r="B5091" s="43">
        <f>IF(GL_Paste!$B5088="","",DATE(YEAR(GL_Paste!$E5088),MONTH(GL_Paste!$E5088),1))</f>
        <v/>
      </c>
      <c r="C5091">
        <f>IF(GL_Paste!$B5088="","",IF(TRIM(GL_Paste!$M5088)&lt;&gt;"",TRIM(GL_Paste!$M5088),IFERROR(MID(GL_Paste!$I5088,FIND("[",GL_Paste!$I5088)+1,FIND("]",GL_Paste!$I5088)-FIND("[",GL_Paste!$I5088)-1),"")))</f>
        <v/>
      </c>
      <c r="D5091">
        <f>IF(GL_Paste!$B5088="","",IFERROR(INDEX(DeptName,MATCH($C5091,DeptTag,0)),"UNALLOCATED"))</f>
        <v/>
      </c>
      <c r="E5091">
        <f>IF(GL_Paste!$B5088="","",IFERROR(INDEX(AcctCat,MATCH(GL_Paste!$B5088&amp;"",AcctCode,0)),"UNKNOWN"))</f>
        <v/>
      </c>
      <c r="F5091">
        <f>IF(GL_Paste!$B5088="","",IFERROR(INDEX(AcctSub,MATCH(GL_Paste!$B5088&amp;"",AcctCode,0)),"UNKNOWN"))</f>
        <v/>
      </c>
    </row>
    <row r="5092">
      <c r="A5092" s="40">
        <f>IF(GL_Paste!$B5089="","",N(GL_Paste!$H5089)-N(GL_Paste!$G5089))</f>
        <v/>
      </c>
      <c r="B5092" s="43">
        <f>IF(GL_Paste!$B5089="","",DATE(YEAR(GL_Paste!$E5089),MONTH(GL_Paste!$E5089),1))</f>
        <v/>
      </c>
      <c r="C5092">
        <f>IF(GL_Paste!$B5089="","",IF(TRIM(GL_Paste!$M5089)&lt;&gt;"",TRIM(GL_Paste!$M5089),IFERROR(MID(GL_Paste!$I5089,FIND("[",GL_Paste!$I5089)+1,FIND("]",GL_Paste!$I5089)-FIND("[",GL_Paste!$I5089)-1),"")))</f>
        <v/>
      </c>
      <c r="D5092">
        <f>IF(GL_Paste!$B5089="","",IFERROR(INDEX(DeptName,MATCH($C5092,DeptTag,0)),"UNALLOCATED"))</f>
        <v/>
      </c>
      <c r="E5092">
        <f>IF(GL_Paste!$B5089="","",IFERROR(INDEX(AcctCat,MATCH(GL_Paste!$B5089&amp;"",AcctCode,0)),"UNKNOWN"))</f>
        <v/>
      </c>
      <c r="F5092">
        <f>IF(GL_Paste!$B5089="","",IFERROR(INDEX(AcctSub,MATCH(GL_Paste!$B5089&amp;"",AcctCode,0)),"UNKNOWN"))</f>
        <v/>
      </c>
    </row>
    <row r="5093">
      <c r="A5093" s="40">
        <f>IF(GL_Paste!$B5090="","",N(GL_Paste!$H5090)-N(GL_Paste!$G5090))</f>
        <v/>
      </c>
      <c r="B5093" s="43">
        <f>IF(GL_Paste!$B5090="","",DATE(YEAR(GL_Paste!$E5090),MONTH(GL_Paste!$E5090),1))</f>
        <v/>
      </c>
      <c r="C5093">
        <f>IF(GL_Paste!$B5090="","",IF(TRIM(GL_Paste!$M5090)&lt;&gt;"",TRIM(GL_Paste!$M5090),IFERROR(MID(GL_Paste!$I5090,FIND("[",GL_Paste!$I5090)+1,FIND("]",GL_Paste!$I5090)-FIND("[",GL_Paste!$I5090)-1),"")))</f>
        <v/>
      </c>
      <c r="D5093">
        <f>IF(GL_Paste!$B5090="","",IFERROR(INDEX(DeptName,MATCH($C5093,DeptTag,0)),"UNALLOCATED"))</f>
        <v/>
      </c>
      <c r="E5093">
        <f>IF(GL_Paste!$B5090="","",IFERROR(INDEX(AcctCat,MATCH(GL_Paste!$B5090&amp;"",AcctCode,0)),"UNKNOWN"))</f>
        <v/>
      </c>
      <c r="F5093">
        <f>IF(GL_Paste!$B5090="","",IFERROR(INDEX(AcctSub,MATCH(GL_Paste!$B5090&amp;"",AcctCode,0)),"UNKNOWN"))</f>
        <v/>
      </c>
    </row>
    <row r="5094">
      <c r="A5094" s="40">
        <f>IF(GL_Paste!$B5091="","",N(GL_Paste!$H5091)-N(GL_Paste!$G5091))</f>
        <v/>
      </c>
      <c r="B5094" s="43">
        <f>IF(GL_Paste!$B5091="","",DATE(YEAR(GL_Paste!$E5091),MONTH(GL_Paste!$E5091),1))</f>
        <v/>
      </c>
      <c r="C5094">
        <f>IF(GL_Paste!$B5091="","",IF(TRIM(GL_Paste!$M5091)&lt;&gt;"",TRIM(GL_Paste!$M5091),IFERROR(MID(GL_Paste!$I5091,FIND("[",GL_Paste!$I5091)+1,FIND("]",GL_Paste!$I5091)-FIND("[",GL_Paste!$I5091)-1),"")))</f>
        <v/>
      </c>
      <c r="D5094">
        <f>IF(GL_Paste!$B5091="","",IFERROR(INDEX(DeptName,MATCH($C5094,DeptTag,0)),"UNALLOCATED"))</f>
        <v/>
      </c>
      <c r="E5094">
        <f>IF(GL_Paste!$B5091="","",IFERROR(INDEX(AcctCat,MATCH(GL_Paste!$B5091&amp;"",AcctCode,0)),"UNKNOWN"))</f>
        <v/>
      </c>
      <c r="F5094">
        <f>IF(GL_Paste!$B5091="","",IFERROR(INDEX(AcctSub,MATCH(GL_Paste!$B5091&amp;"",AcctCode,0)),"UNKNOWN"))</f>
        <v/>
      </c>
    </row>
    <row r="5095">
      <c r="A5095" s="40">
        <f>IF(GL_Paste!$B5092="","",N(GL_Paste!$H5092)-N(GL_Paste!$G5092))</f>
        <v/>
      </c>
      <c r="B5095" s="43">
        <f>IF(GL_Paste!$B5092="","",DATE(YEAR(GL_Paste!$E5092),MONTH(GL_Paste!$E5092),1))</f>
        <v/>
      </c>
      <c r="C5095">
        <f>IF(GL_Paste!$B5092="","",IF(TRIM(GL_Paste!$M5092)&lt;&gt;"",TRIM(GL_Paste!$M5092),IFERROR(MID(GL_Paste!$I5092,FIND("[",GL_Paste!$I5092)+1,FIND("]",GL_Paste!$I5092)-FIND("[",GL_Paste!$I5092)-1),"")))</f>
        <v/>
      </c>
      <c r="D5095">
        <f>IF(GL_Paste!$B5092="","",IFERROR(INDEX(DeptName,MATCH($C5095,DeptTag,0)),"UNALLOCATED"))</f>
        <v/>
      </c>
      <c r="E5095">
        <f>IF(GL_Paste!$B5092="","",IFERROR(INDEX(AcctCat,MATCH(GL_Paste!$B5092&amp;"",AcctCode,0)),"UNKNOWN"))</f>
        <v/>
      </c>
      <c r="F5095">
        <f>IF(GL_Paste!$B5092="","",IFERROR(INDEX(AcctSub,MATCH(GL_Paste!$B5092&amp;"",AcctCode,0)),"UNKNOWN"))</f>
        <v/>
      </c>
    </row>
    <row r="5096">
      <c r="A5096" s="40">
        <f>IF(GL_Paste!$B5093="","",N(GL_Paste!$H5093)-N(GL_Paste!$G5093))</f>
        <v/>
      </c>
      <c r="B5096" s="43">
        <f>IF(GL_Paste!$B5093="","",DATE(YEAR(GL_Paste!$E5093),MONTH(GL_Paste!$E5093),1))</f>
        <v/>
      </c>
      <c r="C5096">
        <f>IF(GL_Paste!$B5093="","",IF(TRIM(GL_Paste!$M5093)&lt;&gt;"",TRIM(GL_Paste!$M5093),IFERROR(MID(GL_Paste!$I5093,FIND("[",GL_Paste!$I5093)+1,FIND("]",GL_Paste!$I5093)-FIND("[",GL_Paste!$I5093)-1),"")))</f>
        <v/>
      </c>
      <c r="D5096">
        <f>IF(GL_Paste!$B5093="","",IFERROR(INDEX(DeptName,MATCH($C5096,DeptTag,0)),"UNALLOCATED"))</f>
        <v/>
      </c>
      <c r="E5096">
        <f>IF(GL_Paste!$B5093="","",IFERROR(INDEX(AcctCat,MATCH(GL_Paste!$B5093&amp;"",AcctCode,0)),"UNKNOWN"))</f>
        <v/>
      </c>
      <c r="F5096">
        <f>IF(GL_Paste!$B5093="","",IFERROR(INDEX(AcctSub,MATCH(GL_Paste!$B5093&amp;"",AcctCode,0)),"UNKNOWN"))</f>
        <v/>
      </c>
    </row>
    <row r="5097">
      <c r="A5097" s="40">
        <f>IF(GL_Paste!$B5094="","",N(GL_Paste!$H5094)-N(GL_Paste!$G5094))</f>
        <v/>
      </c>
      <c r="B5097" s="43">
        <f>IF(GL_Paste!$B5094="","",DATE(YEAR(GL_Paste!$E5094),MONTH(GL_Paste!$E5094),1))</f>
        <v/>
      </c>
      <c r="C5097">
        <f>IF(GL_Paste!$B5094="","",IF(TRIM(GL_Paste!$M5094)&lt;&gt;"",TRIM(GL_Paste!$M5094),IFERROR(MID(GL_Paste!$I5094,FIND("[",GL_Paste!$I5094)+1,FIND("]",GL_Paste!$I5094)-FIND("[",GL_Paste!$I5094)-1),"")))</f>
        <v/>
      </c>
      <c r="D5097">
        <f>IF(GL_Paste!$B5094="","",IFERROR(INDEX(DeptName,MATCH($C5097,DeptTag,0)),"UNALLOCATED"))</f>
        <v/>
      </c>
      <c r="E5097">
        <f>IF(GL_Paste!$B5094="","",IFERROR(INDEX(AcctCat,MATCH(GL_Paste!$B5094&amp;"",AcctCode,0)),"UNKNOWN"))</f>
        <v/>
      </c>
      <c r="F5097">
        <f>IF(GL_Paste!$B5094="","",IFERROR(INDEX(AcctSub,MATCH(GL_Paste!$B5094&amp;"",AcctCode,0)),"UNKNOWN"))</f>
        <v/>
      </c>
    </row>
    <row r="5098">
      <c r="A5098" s="40">
        <f>IF(GL_Paste!$B5095="","",N(GL_Paste!$H5095)-N(GL_Paste!$G5095))</f>
        <v/>
      </c>
      <c r="B5098" s="43">
        <f>IF(GL_Paste!$B5095="","",DATE(YEAR(GL_Paste!$E5095),MONTH(GL_Paste!$E5095),1))</f>
        <v/>
      </c>
      <c r="C5098">
        <f>IF(GL_Paste!$B5095="","",IF(TRIM(GL_Paste!$M5095)&lt;&gt;"",TRIM(GL_Paste!$M5095),IFERROR(MID(GL_Paste!$I5095,FIND("[",GL_Paste!$I5095)+1,FIND("]",GL_Paste!$I5095)-FIND("[",GL_Paste!$I5095)-1),"")))</f>
        <v/>
      </c>
      <c r="D5098">
        <f>IF(GL_Paste!$B5095="","",IFERROR(INDEX(DeptName,MATCH($C5098,DeptTag,0)),"UNALLOCATED"))</f>
        <v/>
      </c>
      <c r="E5098">
        <f>IF(GL_Paste!$B5095="","",IFERROR(INDEX(AcctCat,MATCH(GL_Paste!$B5095&amp;"",AcctCode,0)),"UNKNOWN"))</f>
        <v/>
      </c>
      <c r="F5098">
        <f>IF(GL_Paste!$B5095="","",IFERROR(INDEX(AcctSub,MATCH(GL_Paste!$B5095&amp;"",AcctCode,0)),"UNKNOWN"))</f>
        <v/>
      </c>
    </row>
    <row r="5099">
      <c r="A5099" s="40">
        <f>IF(GL_Paste!$B5096="","",N(GL_Paste!$H5096)-N(GL_Paste!$G5096))</f>
        <v/>
      </c>
      <c r="B5099" s="43">
        <f>IF(GL_Paste!$B5096="","",DATE(YEAR(GL_Paste!$E5096),MONTH(GL_Paste!$E5096),1))</f>
        <v/>
      </c>
      <c r="C5099">
        <f>IF(GL_Paste!$B5096="","",IF(TRIM(GL_Paste!$M5096)&lt;&gt;"",TRIM(GL_Paste!$M5096),IFERROR(MID(GL_Paste!$I5096,FIND("[",GL_Paste!$I5096)+1,FIND("]",GL_Paste!$I5096)-FIND("[",GL_Paste!$I5096)-1),"")))</f>
        <v/>
      </c>
      <c r="D5099">
        <f>IF(GL_Paste!$B5096="","",IFERROR(INDEX(DeptName,MATCH($C5099,DeptTag,0)),"UNALLOCATED"))</f>
        <v/>
      </c>
      <c r="E5099">
        <f>IF(GL_Paste!$B5096="","",IFERROR(INDEX(AcctCat,MATCH(GL_Paste!$B5096&amp;"",AcctCode,0)),"UNKNOWN"))</f>
        <v/>
      </c>
      <c r="F5099">
        <f>IF(GL_Paste!$B5096="","",IFERROR(INDEX(AcctSub,MATCH(GL_Paste!$B5096&amp;"",AcctCode,0)),"UNKNOWN"))</f>
        <v/>
      </c>
    </row>
    <row r="5100">
      <c r="A5100" s="40">
        <f>IF(GL_Paste!$B5097="","",N(GL_Paste!$H5097)-N(GL_Paste!$G5097))</f>
        <v/>
      </c>
      <c r="B5100" s="43">
        <f>IF(GL_Paste!$B5097="","",DATE(YEAR(GL_Paste!$E5097),MONTH(GL_Paste!$E5097),1))</f>
        <v/>
      </c>
      <c r="C5100">
        <f>IF(GL_Paste!$B5097="","",IF(TRIM(GL_Paste!$M5097)&lt;&gt;"",TRIM(GL_Paste!$M5097),IFERROR(MID(GL_Paste!$I5097,FIND("[",GL_Paste!$I5097)+1,FIND("]",GL_Paste!$I5097)-FIND("[",GL_Paste!$I5097)-1),"")))</f>
        <v/>
      </c>
      <c r="D5100">
        <f>IF(GL_Paste!$B5097="","",IFERROR(INDEX(DeptName,MATCH($C5100,DeptTag,0)),"UNALLOCATED"))</f>
        <v/>
      </c>
      <c r="E5100">
        <f>IF(GL_Paste!$B5097="","",IFERROR(INDEX(AcctCat,MATCH(GL_Paste!$B5097&amp;"",AcctCode,0)),"UNKNOWN"))</f>
        <v/>
      </c>
      <c r="F5100">
        <f>IF(GL_Paste!$B5097="","",IFERROR(INDEX(AcctSub,MATCH(GL_Paste!$B5097&amp;"",AcctCode,0)),"UNKNOWN"))</f>
        <v/>
      </c>
    </row>
    <row r="5101">
      <c r="A5101" s="40">
        <f>IF(GL_Paste!$B5098="","",N(GL_Paste!$H5098)-N(GL_Paste!$G5098))</f>
        <v/>
      </c>
      <c r="B5101" s="43">
        <f>IF(GL_Paste!$B5098="","",DATE(YEAR(GL_Paste!$E5098),MONTH(GL_Paste!$E5098),1))</f>
        <v/>
      </c>
      <c r="C5101">
        <f>IF(GL_Paste!$B5098="","",IF(TRIM(GL_Paste!$M5098)&lt;&gt;"",TRIM(GL_Paste!$M5098),IFERROR(MID(GL_Paste!$I5098,FIND("[",GL_Paste!$I5098)+1,FIND("]",GL_Paste!$I5098)-FIND("[",GL_Paste!$I5098)-1),"")))</f>
        <v/>
      </c>
      <c r="D5101">
        <f>IF(GL_Paste!$B5098="","",IFERROR(INDEX(DeptName,MATCH($C5101,DeptTag,0)),"UNALLOCATED"))</f>
        <v/>
      </c>
      <c r="E5101">
        <f>IF(GL_Paste!$B5098="","",IFERROR(INDEX(AcctCat,MATCH(GL_Paste!$B5098&amp;"",AcctCode,0)),"UNKNOWN"))</f>
        <v/>
      </c>
      <c r="F5101">
        <f>IF(GL_Paste!$B5098="","",IFERROR(INDEX(AcctSub,MATCH(GL_Paste!$B5098&amp;"",AcctCode,0)),"UNKNOWN"))</f>
        <v/>
      </c>
    </row>
    <row r="5102">
      <c r="A5102" s="40">
        <f>IF(GL_Paste!$B5099="","",N(GL_Paste!$H5099)-N(GL_Paste!$G5099))</f>
        <v/>
      </c>
      <c r="B5102" s="43">
        <f>IF(GL_Paste!$B5099="","",DATE(YEAR(GL_Paste!$E5099),MONTH(GL_Paste!$E5099),1))</f>
        <v/>
      </c>
      <c r="C5102">
        <f>IF(GL_Paste!$B5099="","",IF(TRIM(GL_Paste!$M5099)&lt;&gt;"",TRIM(GL_Paste!$M5099),IFERROR(MID(GL_Paste!$I5099,FIND("[",GL_Paste!$I5099)+1,FIND("]",GL_Paste!$I5099)-FIND("[",GL_Paste!$I5099)-1),"")))</f>
        <v/>
      </c>
      <c r="D5102">
        <f>IF(GL_Paste!$B5099="","",IFERROR(INDEX(DeptName,MATCH($C5102,DeptTag,0)),"UNALLOCATED"))</f>
        <v/>
      </c>
      <c r="E5102">
        <f>IF(GL_Paste!$B5099="","",IFERROR(INDEX(AcctCat,MATCH(GL_Paste!$B5099&amp;"",AcctCode,0)),"UNKNOWN"))</f>
        <v/>
      </c>
      <c r="F5102">
        <f>IF(GL_Paste!$B5099="","",IFERROR(INDEX(AcctSub,MATCH(GL_Paste!$B5099&amp;"",AcctCode,0)),"UNKNOWN"))</f>
        <v/>
      </c>
    </row>
    <row r="5103">
      <c r="A5103" s="40">
        <f>IF(GL_Paste!$B5100="","",N(GL_Paste!$H5100)-N(GL_Paste!$G5100))</f>
        <v/>
      </c>
      <c r="B5103" s="43">
        <f>IF(GL_Paste!$B5100="","",DATE(YEAR(GL_Paste!$E5100),MONTH(GL_Paste!$E5100),1))</f>
        <v/>
      </c>
      <c r="C5103">
        <f>IF(GL_Paste!$B5100="","",IF(TRIM(GL_Paste!$M5100)&lt;&gt;"",TRIM(GL_Paste!$M5100),IFERROR(MID(GL_Paste!$I5100,FIND("[",GL_Paste!$I5100)+1,FIND("]",GL_Paste!$I5100)-FIND("[",GL_Paste!$I5100)-1),"")))</f>
        <v/>
      </c>
      <c r="D5103">
        <f>IF(GL_Paste!$B5100="","",IFERROR(INDEX(DeptName,MATCH($C5103,DeptTag,0)),"UNALLOCATED"))</f>
        <v/>
      </c>
      <c r="E5103">
        <f>IF(GL_Paste!$B5100="","",IFERROR(INDEX(AcctCat,MATCH(GL_Paste!$B5100&amp;"",AcctCode,0)),"UNKNOWN"))</f>
        <v/>
      </c>
      <c r="F5103">
        <f>IF(GL_Paste!$B5100="","",IFERROR(INDEX(AcctSub,MATCH(GL_Paste!$B5100&amp;"",AcctCode,0)),"UNKNOWN"))</f>
        <v/>
      </c>
    </row>
    <row r="5104">
      <c r="A5104" s="40">
        <f>IF(GL_Paste!$B5101="","",N(GL_Paste!$H5101)-N(GL_Paste!$G5101))</f>
        <v/>
      </c>
      <c r="B5104" s="43">
        <f>IF(GL_Paste!$B5101="","",DATE(YEAR(GL_Paste!$E5101),MONTH(GL_Paste!$E5101),1))</f>
        <v/>
      </c>
      <c r="C5104">
        <f>IF(GL_Paste!$B5101="","",IF(TRIM(GL_Paste!$M5101)&lt;&gt;"",TRIM(GL_Paste!$M5101),IFERROR(MID(GL_Paste!$I5101,FIND("[",GL_Paste!$I5101)+1,FIND("]",GL_Paste!$I5101)-FIND("[",GL_Paste!$I5101)-1),"")))</f>
        <v/>
      </c>
      <c r="D5104">
        <f>IF(GL_Paste!$B5101="","",IFERROR(INDEX(DeptName,MATCH($C5104,DeptTag,0)),"UNALLOCATED"))</f>
        <v/>
      </c>
      <c r="E5104">
        <f>IF(GL_Paste!$B5101="","",IFERROR(INDEX(AcctCat,MATCH(GL_Paste!$B5101&amp;"",AcctCode,0)),"UNKNOWN"))</f>
        <v/>
      </c>
      <c r="F5104">
        <f>IF(GL_Paste!$B5101="","",IFERROR(INDEX(AcctSub,MATCH(GL_Paste!$B5101&amp;"",AcctCode,0)),"UNKNOWN"))</f>
        <v/>
      </c>
    </row>
    <row r="5105">
      <c r="A5105" s="40">
        <f>IF(GL_Paste!$B5102="","",N(GL_Paste!$H5102)-N(GL_Paste!$G5102))</f>
        <v/>
      </c>
      <c r="B5105" s="43">
        <f>IF(GL_Paste!$B5102="","",DATE(YEAR(GL_Paste!$E5102),MONTH(GL_Paste!$E5102),1))</f>
        <v/>
      </c>
      <c r="C5105">
        <f>IF(GL_Paste!$B5102="","",IF(TRIM(GL_Paste!$M5102)&lt;&gt;"",TRIM(GL_Paste!$M5102),IFERROR(MID(GL_Paste!$I5102,FIND("[",GL_Paste!$I5102)+1,FIND("]",GL_Paste!$I5102)-FIND("[",GL_Paste!$I5102)-1),"")))</f>
        <v/>
      </c>
      <c r="D5105">
        <f>IF(GL_Paste!$B5102="","",IFERROR(INDEX(DeptName,MATCH($C5105,DeptTag,0)),"UNALLOCATED"))</f>
        <v/>
      </c>
      <c r="E5105">
        <f>IF(GL_Paste!$B5102="","",IFERROR(INDEX(AcctCat,MATCH(GL_Paste!$B5102&amp;"",AcctCode,0)),"UNKNOWN"))</f>
        <v/>
      </c>
      <c r="F5105">
        <f>IF(GL_Paste!$B5102="","",IFERROR(INDEX(AcctSub,MATCH(GL_Paste!$B5102&amp;"",AcctCode,0)),"UNKNOWN"))</f>
        <v/>
      </c>
    </row>
    <row r="5106">
      <c r="A5106" s="40">
        <f>IF(GL_Paste!$B5103="","",N(GL_Paste!$H5103)-N(GL_Paste!$G5103))</f>
        <v/>
      </c>
      <c r="B5106" s="43">
        <f>IF(GL_Paste!$B5103="","",DATE(YEAR(GL_Paste!$E5103),MONTH(GL_Paste!$E5103),1))</f>
        <v/>
      </c>
      <c r="C5106">
        <f>IF(GL_Paste!$B5103="","",IF(TRIM(GL_Paste!$M5103)&lt;&gt;"",TRIM(GL_Paste!$M5103),IFERROR(MID(GL_Paste!$I5103,FIND("[",GL_Paste!$I5103)+1,FIND("]",GL_Paste!$I5103)-FIND("[",GL_Paste!$I5103)-1),"")))</f>
        <v/>
      </c>
      <c r="D5106">
        <f>IF(GL_Paste!$B5103="","",IFERROR(INDEX(DeptName,MATCH($C5106,DeptTag,0)),"UNALLOCATED"))</f>
        <v/>
      </c>
      <c r="E5106">
        <f>IF(GL_Paste!$B5103="","",IFERROR(INDEX(AcctCat,MATCH(GL_Paste!$B5103&amp;"",AcctCode,0)),"UNKNOWN"))</f>
        <v/>
      </c>
      <c r="F5106">
        <f>IF(GL_Paste!$B5103="","",IFERROR(INDEX(AcctSub,MATCH(GL_Paste!$B5103&amp;"",AcctCode,0)),"UNKNOWN"))</f>
        <v/>
      </c>
    </row>
    <row r="5107">
      <c r="A5107" s="40">
        <f>IF(GL_Paste!$B5104="","",N(GL_Paste!$H5104)-N(GL_Paste!$G5104))</f>
        <v/>
      </c>
      <c r="B5107" s="43">
        <f>IF(GL_Paste!$B5104="","",DATE(YEAR(GL_Paste!$E5104),MONTH(GL_Paste!$E5104),1))</f>
        <v/>
      </c>
      <c r="C5107">
        <f>IF(GL_Paste!$B5104="","",IF(TRIM(GL_Paste!$M5104)&lt;&gt;"",TRIM(GL_Paste!$M5104),IFERROR(MID(GL_Paste!$I5104,FIND("[",GL_Paste!$I5104)+1,FIND("]",GL_Paste!$I5104)-FIND("[",GL_Paste!$I5104)-1),"")))</f>
        <v/>
      </c>
      <c r="D5107">
        <f>IF(GL_Paste!$B5104="","",IFERROR(INDEX(DeptName,MATCH($C5107,DeptTag,0)),"UNALLOCATED"))</f>
        <v/>
      </c>
      <c r="E5107">
        <f>IF(GL_Paste!$B5104="","",IFERROR(INDEX(AcctCat,MATCH(GL_Paste!$B5104&amp;"",AcctCode,0)),"UNKNOWN"))</f>
        <v/>
      </c>
      <c r="F5107">
        <f>IF(GL_Paste!$B5104="","",IFERROR(INDEX(AcctSub,MATCH(GL_Paste!$B5104&amp;"",AcctCode,0)),"UNKNOWN"))</f>
        <v/>
      </c>
    </row>
    <row r="5108">
      <c r="A5108" s="40">
        <f>IF(GL_Paste!$B5105="","",N(GL_Paste!$H5105)-N(GL_Paste!$G5105))</f>
        <v/>
      </c>
      <c r="B5108" s="43">
        <f>IF(GL_Paste!$B5105="","",DATE(YEAR(GL_Paste!$E5105),MONTH(GL_Paste!$E5105),1))</f>
        <v/>
      </c>
      <c r="C5108">
        <f>IF(GL_Paste!$B5105="","",IF(TRIM(GL_Paste!$M5105)&lt;&gt;"",TRIM(GL_Paste!$M5105),IFERROR(MID(GL_Paste!$I5105,FIND("[",GL_Paste!$I5105)+1,FIND("]",GL_Paste!$I5105)-FIND("[",GL_Paste!$I5105)-1),"")))</f>
        <v/>
      </c>
      <c r="D5108">
        <f>IF(GL_Paste!$B5105="","",IFERROR(INDEX(DeptName,MATCH($C5108,DeptTag,0)),"UNALLOCATED"))</f>
        <v/>
      </c>
      <c r="E5108">
        <f>IF(GL_Paste!$B5105="","",IFERROR(INDEX(AcctCat,MATCH(GL_Paste!$B5105&amp;"",AcctCode,0)),"UNKNOWN"))</f>
        <v/>
      </c>
      <c r="F5108">
        <f>IF(GL_Paste!$B5105="","",IFERROR(INDEX(AcctSub,MATCH(GL_Paste!$B5105&amp;"",AcctCode,0)),"UNKNOWN"))</f>
        <v/>
      </c>
    </row>
    <row r="5109">
      <c r="A5109" s="40">
        <f>IF(GL_Paste!$B5106="","",N(GL_Paste!$H5106)-N(GL_Paste!$G5106))</f>
        <v/>
      </c>
      <c r="B5109" s="43">
        <f>IF(GL_Paste!$B5106="","",DATE(YEAR(GL_Paste!$E5106),MONTH(GL_Paste!$E5106),1))</f>
        <v/>
      </c>
      <c r="C5109">
        <f>IF(GL_Paste!$B5106="","",IF(TRIM(GL_Paste!$M5106)&lt;&gt;"",TRIM(GL_Paste!$M5106),IFERROR(MID(GL_Paste!$I5106,FIND("[",GL_Paste!$I5106)+1,FIND("]",GL_Paste!$I5106)-FIND("[",GL_Paste!$I5106)-1),"")))</f>
        <v/>
      </c>
      <c r="D5109">
        <f>IF(GL_Paste!$B5106="","",IFERROR(INDEX(DeptName,MATCH($C5109,DeptTag,0)),"UNALLOCATED"))</f>
        <v/>
      </c>
      <c r="E5109">
        <f>IF(GL_Paste!$B5106="","",IFERROR(INDEX(AcctCat,MATCH(GL_Paste!$B5106&amp;"",AcctCode,0)),"UNKNOWN"))</f>
        <v/>
      </c>
      <c r="F5109">
        <f>IF(GL_Paste!$B5106="","",IFERROR(INDEX(AcctSub,MATCH(GL_Paste!$B5106&amp;"",AcctCode,0)),"UNKNOWN"))</f>
        <v/>
      </c>
    </row>
    <row r="5110">
      <c r="A5110" s="40">
        <f>IF(GL_Paste!$B5107="","",N(GL_Paste!$H5107)-N(GL_Paste!$G5107))</f>
        <v/>
      </c>
      <c r="B5110" s="43">
        <f>IF(GL_Paste!$B5107="","",DATE(YEAR(GL_Paste!$E5107),MONTH(GL_Paste!$E5107),1))</f>
        <v/>
      </c>
      <c r="C5110">
        <f>IF(GL_Paste!$B5107="","",IF(TRIM(GL_Paste!$M5107)&lt;&gt;"",TRIM(GL_Paste!$M5107),IFERROR(MID(GL_Paste!$I5107,FIND("[",GL_Paste!$I5107)+1,FIND("]",GL_Paste!$I5107)-FIND("[",GL_Paste!$I5107)-1),"")))</f>
        <v/>
      </c>
      <c r="D5110">
        <f>IF(GL_Paste!$B5107="","",IFERROR(INDEX(DeptName,MATCH($C5110,DeptTag,0)),"UNALLOCATED"))</f>
        <v/>
      </c>
      <c r="E5110">
        <f>IF(GL_Paste!$B5107="","",IFERROR(INDEX(AcctCat,MATCH(GL_Paste!$B5107&amp;"",AcctCode,0)),"UNKNOWN"))</f>
        <v/>
      </c>
      <c r="F5110">
        <f>IF(GL_Paste!$B5107="","",IFERROR(INDEX(AcctSub,MATCH(GL_Paste!$B5107&amp;"",AcctCode,0)),"UNKNOWN"))</f>
        <v/>
      </c>
    </row>
    <row r="5111">
      <c r="A5111" s="40">
        <f>IF(GL_Paste!$B5108="","",N(GL_Paste!$H5108)-N(GL_Paste!$G5108))</f>
        <v/>
      </c>
      <c r="B5111" s="43">
        <f>IF(GL_Paste!$B5108="","",DATE(YEAR(GL_Paste!$E5108),MONTH(GL_Paste!$E5108),1))</f>
        <v/>
      </c>
      <c r="C5111">
        <f>IF(GL_Paste!$B5108="","",IF(TRIM(GL_Paste!$M5108)&lt;&gt;"",TRIM(GL_Paste!$M5108),IFERROR(MID(GL_Paste!$I5108,FIND("[",GL_Paste!$I5108)+1,FIND("]",GL_Paste!$I5108)-FIND("[",GL_Paste!$I5108)-1),"")))</f>
        <v/>
      </c>
      <c r="D5111">
        <f>IF(GL_Paste!$B5108="","",IFERROR(INDEX(DeptName,MATCH($C5111,DeptTag,0)),"UNALLOCATED"))</f>
        <v/>
      </c>
      <c r="E5111">
        <f>IF(GL_Paste!$B5108="","",IFERROR(INDEX(AcctCat,MATCH(GL_Paste!$B5108&amp;"",AcctCode,0)),"UNKNOWN"))</f>
        <v/>
      </c>
      <c r="F5111">
        <f>IF(GL_Paste!$B5108="","",IFERROR(INDEX(AcctSub,MATCH(GL_Paste!$B5108&amp;"",AcctCode,0)),"UNKNOWN"))</f>
        <v/>
      </c>
    </row>
    <row r="5112">
      <c r="A5112" s="40">
        <f>IF(GL_Paste!$B5109="","",N(GL_Paste!$H5109)-N(GL_Paste!$G5109))</f>
        <v/>
      </c>
      <c r="B5112" s="43">
        <f>IF(GL_Paste!$B5109="","",DATE(YEAR(GL_Paste!$E5109),MONTH(GL_Paste!$E5109),1))</f>
        <v/>
      </c>
      <c r="C5112">
        <f>IF(GL_Paste!$B5109="","",IF(TRIM(GL_Paste!$M5109)&lt;&gt;"",TRIM(GL_Paste!$M5109),IFERROR(MID(GL_Paste!$I5109,FIND("[",GL_Paste!$I5109)+1,FIND("]",GL_Paste!$I5109)-FIND("[",GL_Paste!$I5109)-1),"")))</f>
        <v/>
      </c>
      <c r="D5112">
        <f>IF(GL_Paste!$B5109="","",IFERROR(INDEX(DeptName,MATCH($C5112,DeptTag,0)),"UNALLOCATED"))</f>
        <v/>
      </c>
      <c r="E5112">
        <f>IF(GL_Paste!$B5109="","",IFERROR(INDEX(AcctCat,MATCH(GL_Paste!$B5109&amp;"",AcctCode,0)),"UNKNOWN"))</f>
        <v/>
      </c>
      <c r="F5112">
        <f>IF(GL_Paste!$B5109="","",IFERROR(INDEX(AcctSub,MATCH(GL_Paste!$B5109&amp;"",AcctCode,0)),"UNKNOWN"))</f>
        <v/>
      </c>
    </row>
    <row r="5113">
      <c r="A5113" s="40">
        <f>IF(GL_Paste!$B5110="","",N(GL_Paste!$H5110)-N(GL_Paste!$G5110))</f>
        <v/>
      </c>
      <c r="B5113" s="43">
        <f>IF(GL_Paste!$B5110="","",DATE(YEAR(GL_Paste!$E5110),MONTH(GL_Paste!$E5110),1))</f>
        <v/>
      </c>
      <c r="C5113">
        <f>IF(GL_Paste!$B5110="","",IF(TRIM(GL_Paste!$M5110)&lt;&gt;"",TRIM(GL_Paste!$M5110),IFERROR(MID(GL_Paste!$I5110,FIND("[",GL_Paste!$I5110)+1,FIND("]",GL_Paste!$I5110)-FIND("[",GL_Paste!$I5110)-1),"")))</f>
        <v/>
      </c>
      <c r="D5113">
        <f>IF(GL_Paste!$B5110="","",IFERROR(INDEX(DeptName,MATCH($C5113,DeptTag,0)),"UNALLOCATED"))</f>
        <v/>
      </c>
      <c r="E5113">
        <f>IF(GL_Paste!$B5110="","",IFERROR(INDEX(AcctCat,MATCH(GL_Paste!$B5110&amp;"",AcctCode,0)),"UNKNOWN"))</f>
        <v/>
      </c>
      <c r="F5113">
        <f>IF(GL_Paste!$B5110="","",IFERROR(INDEX(AcctSub,MATCH(GL_Paste!$B5110&amp;"",AcctCode,0)),"UNKNOWN"))</f>
        <v/>
      </c>
    </row>
    <row r="5114">
      <c r="A5114" s="40">
        <f>IF(GL_Paste!$B5111="","",N(GL_Paste!$H5111)-N(GL_Paste!$G5111))</f>
        <v/>
      </c>
      <c r="B5114" s="43">
        <f>IF(GL_Paste!$B5111="","",DATE(YEAR(GL_Paste!$E5111),MONTH(GL_Paste!$E5111),1))</f>
        <v/>
      </c>
      <c r="C5114">
        <f>IF(GL_Paste!$B5111="","",IF(TRIM(GL_Paste!$M5111)&lt;&gt;"",TRIM(GL_Paste!$M5111),IFERROR(MID(GL_Paste!$I5111,FIND("[",GL_Paste!$I5111)+1,FIND("]",GL_Paste!$I5111)-FIND("[",GL_Paste!$I5111)-1),"")))</f>
        <v/>
      </c>
      <c r="D5114">
        <f>IF(GL_Paste!$B5111="","",IFERROR(INDEX(DeptName,MATCH($C5114,DeptTag,0)),"UNALLOCATED"))</f>
        <v/>
      </c>
      <c r="E5114">
        <f>IF(GL_Paste!$B5111="","",IFERROR(INDEX(AcctCat,MATCH(GL_Paste!$B5111&amp;"",AcctCode,0)),"UNKNOWN"))</f>
        <v/>
      </c>
      <c r="F5114">
        <f>IF(GL_Paste!$B5111="","",IFERROR(INDEX(AcctSub,MATCH(GL_Paste!$B5111&amp;"",AcctCode,0)),"UNKNOWN"))</f>
        <v/>
      </c>
    </row>
    <row r="5115">
      <c r="A5115" s="40">
        <f>IF(GL_Paste!$B5112="","",N(GL_Paste!$H5112)-N(GL_Paste!$G5112))</f>
        <v/>
      </c>
      <c r="B5115" s="43">
        <f>IF(GL_Paste!$B5112="","",DATE(YEAR(GL_Paste!$E5112),MONTH(GL_Paste!$E5112),1))</f>
        <v/>
      </c>
      <c r="C5115">
        <f>IF(GL_Paste!$B5112="","",IF(TRIM(GL_Paste!$M5112)&lt;&gt;"",TRIM(GL_Paste!$M5112),IFERROR(MID(GL_Paste!$I5112,FIND("[",GL_Paste!$I5112)+1,FIND("]",GL_Paste!$I5112)-FIND("[",GL_Paste!$I5112)-1),"")))</f>
        <v/>
      </c>
      <c r="D5115">
        <f>IF(GL_Paste!$B5112="","",IFERROR(INDEX(DeptName,MATCH($C5115,DeptTag,0)),"UNALLOCATED"))</f>
        <v/>
      </c>
      <c r="E5115">
        <f>IF(GL_Paste!$B5112="","",IFERROR(INDEX(AcctCat,MATCH(GL_Paste!$B5112&amp;"",AcctCode,0)),"UNKNOWN"))</f>
        <v/>
      </c>
      <c r="F5115">
        <f>IF(GL_Paste!$B5112="","",IFERROR(INDEX(AcctSub,MATCH(GL_Paste!$B5112&amp;"",AcctCode,0)),"UNKNOWN"))</f>
        <v/>
      </c>
    </row>
    <row r="5116">
      <c r="A5116" s="40">
        <f>IF(GL_Paste!$B5113="","",N(GL_Paste!$H5113)-N(GL_Paste!$G5113))</f>
        <v/>
      </c>
      <c r="B5116" s="43">
        <f>IF(GL_Paste!$B5113="","",DATE(YEAR(GL_Paste!$E5113),MONTH(GL_Paste!$E5113),1))</f>
        <v/>
      </c>
      <c r="C5116">
        <f>IF(GL_Paste!$B5113="","",IF(TRIM(GL_Paste!$M5113)&lt;&gt;"",TRIM(GL_Paste!$M5113),IFERROR(MID(GL_Paste!$I5113,FIND("[",GL_Paste!$I5113)+1,FIND("]",GL_Paste!$I5113)-FIND("[",GL_Paste!$I5113)-1),"")))</f>
        <v/>
      </c>
      <c r="D5116">
        <f>IF(GL_Paste!$B5113="","",IFERROR(INDEX(DeptName,MATCH($C5116,DeptTag,0)),"UNALLOCATED"))</f>
        <v/>
      </c>
      <c r="E5116">
        <f>IF(GL_Paste!$B5113="","",IFERROR(INDEX(AcctCat,MATCH(GL_Paste!$B5113&amp;"",AcctCode,0)),"UNKNOWN"))</f>
        <v/>
      </c>
      <c r="F5116">
        <f>IF(GL_Paste!$B5113="","",IFERROR(INDEX(AcctSub,MATCH(GL_Paste!$B5113&amp;"",AcctCode,0)),"UNKNOWN"))</f>
        <v/>
      </c>
    </row>
    <row r="5117">
      <c r="A5117" s="40">
        <f>IF(GL_Paste!$B5114="","",N(GL_Paste!$H5114)-N(GL_Paste!$G5114))</f>
        <v/>
      </c>
      <c r="B5117" s="43">
        <f>IF(GL_Paste!$B5114="","",DATE(YEAR(GL_Paste!$E5114),MONTH(GL_Paste!$E5114),1))</f>
        <v/>
      </c>
      <c r="C5117">
        <f>IF(GL_Paste!$B5114="","",IF(TRIM(GL_Paste!$M5114)&lt;&gt;"",TRIM(GL_Paste!$M5114),IFERROR(MID(GL_Paste!$I5114,FIND("[",GL_Paste!$I5114)+1,FIND("]",GL_Paste!$I5114)-FIND("[",GL_Paste!$I5114)-1),"")))</f>
        <v/>
      </c>
      <c r="D5117">
        <f>IF(GL_Paste!$B5114="","",IFERROR(INDEX(DeptName,MATCH($C5117,DeptTag,0)),"UNALLOCATED"))</f>
        <v/>
      </c>
      <c r="E5117">
        <f>IF(GL_Paste!$B5114="","",IFERROR(INDEX(AcctCat,MATCH(GL_Paste!$B5114&amp;"",AcctCode,0)),"UNKNOWN"))</f>
        <v/>
      </c>
      <c r="F5117">
        <f>IF(GL_Paste!$B5114="","",IFERROR(INDEX(AcctSub,MATCH(GL_Paste!$B5114&amp;"",AcctCode,0)),"UNKNOWN"))</f>
        <v/>
      </c>
    </row>
    <row r="5118">
      <c r="A5118" s="40">
        <f>IF(GL_Paste!$B5115="","",N(GL_Paste!$H5115)-N(GL_Paste!$G5115))</f>
        <v/>
      </c>
      <c r="B5118" s="43">
        <f>IF(GL_Paste!$B5115="","",DATE(YEAR(GL_Paste!$E5115),MONTH(GL_Paste!$E5115),1))</f>
        <v/>
      </c>
      <c r="C5118">
        <f>IF(GL_Paste!$B5115="","",IF(TRIM(GL_Paste!$M5115)&lt;&gt;"",TRIM(GL_Paste!$M5115),IFERROR(MID(GL_Paste!$I5115,FIND("[",GL_Paste!$I5115)+1,FIND("]",GL_Paste!$I5115)-FIND("[",GL_Paste!$I5115)-1),"")))</f>
        <v/>
      </c>
      <c r="D5118">
        <f>IF(GL_Paste!$B5115="","",IFERROR(INDEX(DeptName,MATCH($C5118,DeptTag,0)),"UNALLOCATED"))</f>
        <v/>
      </c>
      <c r="E5118">
        <f>IF(GL_Paste!$B5115="","",IFERROR(INDEX(AcctCat,MATCH(GL_Paste!$B5115&amp;"",AcctCode,0)),"UNKNOWN"))</f>
        <v/>
      </c>
      <c r="F5118">
        <f>IF(GL_Paste!$B5115="","",IFERROR(INDEX(AcctSub,MATCH(GL_Paste!$B5115&amp;"",AcctCode,0)),"UNKNOWN"))</f>
        <v/>
      </c>
    </row>
    <row r="5119">
      <c r="A5119" s="40">
        <f>IF(GL_Paste!$B5116="","",N(GL_Paste!$H5116)-N(GL_Paste!$G5116))</f>
        <v/>
      </c>
      <c r="B5119" s="43">
        <f>IF(GL_Paste!$B5116="","",DATE(YEAR(GL_Paste!$E5116),MONTH(GL_Paste!$E5116),1))</f>
        <v/>
      </c>
      <c r="C5119">
        <f>IF(GL_Paste!$B5116="","",IF(TRIM(GL_Paste!$M5116)&lt;&gt;"",TRIM(GL_Paste!$M5116),IFERROR(MID(GL_Paste!$I5116,FIND("[",GL_Paste!$I5116)+1,FIND("]",GL_Paste!$I5116)-FIND("[",GL_Paste!$I5116)-1),"")))</f>
        <v/>
      </c>
      <c r="D5119">
        <f>IF(GL_Paste!$B5116="","",IFERROR(INDEX(DeptName,MATCH($C5119,DeptTag,0)),"UNALLOCATED"))</f>
        <v/>
      </c>
      <c r="E5119">
        <f>IF(GL_Paste!$B5116="","",IFERROR(INDEX(AcctCat,MATCH(GL_Paste!$B5116&amp;"",AcctCode,0)),"UNKNOWN"))</f>
        <v/>
      </c>
      <c r="F5119">
        <f>IF(GL_Paste!$B5116="","",IFERROR(INDEX(AcctSub,MATCH(GL_Paste!$B5116&amp;"",AcctCode,0)),"UNKNOWN"))</f>
        <v/>
      </c>
    </row>
    <row r="5120">
      <c r="A5120" s="40">
        <f>IF(GL_Paste!$B5117="","",N(GL_Paste!$H5117)-N(GL_Paste!$G5117))</f>
        <v/>
      </c>
      <c r="B5120" s="43">
        <f>IF(GL_Paste!$B5117="","",DATE(YEAR(GL_Paste!$E5117),MONTH(GL_Paste!$E5117),1))</f>
        <v/>
      </c>
      <c r="C5120">
        <f>IF(GL_Paste!$B5117="","",IF(TRIM(GL_Paste!$M5117)&lt;&gt;"",TRIM(GL_Paste!$M5117),IFERROR(MID(GL_Paste!$I5117,FIND("[",GL_Paste!$I5117)+1,FIND("]",GL_Paste!$I5117)-FIND("[",GL_Paste!$I5117)-1),"")))</f>
        <v/>
      </c>
      <c r="D5120">
        <f>IF(GL_Paste!$B5117="","",IFERROR(INDEX(DeptName,MATCH($C5120,DeptTag,0)),"UNALLOCATED"))</f>
        <v/>
      </c>
      <c r="E5120">
        <f>IF(GL_Paste!$B5117="","",IFERROR(INDEX(AcctCat,MATCH(GL_Paste!$B5117&amp;"",AcctCode,0)),"UNKNOWN"))</f>
        <v/>
      </c>
      <c r="F5120">
        <f>IF(GL_Paste!$B5117="","",IFERROR(INDEX(AcctSub,MATCH(GL_Paste!$B5117&amp;"",AcctCode,0)),"UNKNOWN"))</f>
        <v/>
      </c>
    </row>
    <row r="5121">
      <c r="A5121" s="40">
        <f>IF(GL_Paste!$B5118="","",N(GL_Paste!$H5118)-N(GL_Paste!$G5118))</f>
        <v/>
      </c>
      <c r="B5121" s="43">
        <f>IF(GL_Paste!$B5118="","",DATE(YEAR(GL_Paste!$E5118),MONTH(GL_Paste!$E5118),1))</f>
        <v/>
      </c>
      <c r="C5121">
        <f>IF(GL_Paste!$B5118="","",IF(TRIM(GL_Paste!$M5118)&lt;&gt;"",TRIM(GL_Paste!$M5118),IFERROR(MID(GL_Paste!$I5118,FIND("[",GL_Paste!$I5118)+1,FIND("]",GL_Paste!$I5118)-FIND("[",GL_Paste!$I5118)-1),"")))</f>
        <v/>
      </c>
      <c r="D5121">
        <f>IF(GL_Paste!$B5118="","",IFERROR(INDEX(DeptName,MATCH($C5121,DeptTag,0)),"UNALLOCATED"))</f>
        <v/>
      </c>
      <c r="E5121">
        <f>IF(GL_Paste!$B5118="","",IFERROR(INDEX(AcctCat,MATCH(GL_Paste!$B5118&amp;"",AcctCode,0)),"UNKNOWN"))</f>
        <v/>
      </c>
      <c r="F5121">
        <f>IF(GL_Paste!$B5118="","",IFERROR(INDEX(AcctSub,MATCH(GL_Paste!$B5118&amp;"",AcctCode,0)),"UNKNOWN"))</f>
        <v/>
      </c>
    </row>
    <row r="5122">
      <c r="A5122" s="40">
        <f>IF(GL_Paste!$B5119="","",N(GL_Paste!$H5119)-N(GL_Paste!$G5119))</f>
        <v/>
      </c>
      <c r="B5122" s="43">
        <f>IF(GL_Paste!$B5119="","",DATE(YEAR(GL_Paste!$E5119),MONTH(GL_Paste!$E5119),1))</f>
        <v/>
      </c>
      <c r="C5122">
        <f>IF(GL_Paste!$B5119="","",IF(TRIM(GL_Paste!$M5119)&lt;&gt;"",TRIM(GL_Paste!$M5119),IFERROR(MID(GL_Paste!$I5119,FIND("[",GL_Paste!$I5119)+1,FIND("]",GL_Paste!$I5119)-FIND("[",GL_Paste!$I5119)-1),"")))</f>
        <v/>
      </c>
      <c r="D5122">
        <f>IF(GL_Paste!$B5119="","",IFERROR(INDEX(DeptName,MATCH($C5122,DeptTag,0)),"UNALLOCATED"))</f>
        <v/>
      </c>
      <c r="E5122">
        <f>IF(GL_Paste!$B5119="","",IFERROR(INDEX(AcctCat,MATCH(GL_Paste!$B5119&amp;"",AcctCode,0)),"UNKNOWN"))</f>
        <v/>
      </c>
      <c r="F5122">
        <f>IF(GL_Paste!$B5119="","",IFERROR(INDEX(AcctSub,MATCH(GL_Paste!$B5119&amp;"",AcctCode,0)),"UNKNOWN"))</f>
        <v/>
      </c>
    </row>
    <row r="5123">
      <c r="A5123" s="40">
        <f>IF(GL_Paste!$B5120="","",N(GL_Paste!$H5120)-N(GL_Paste!$G5120))</f>
        <v/>
      </c>
      <c r="B5123" s="43">
        <f>IF(GL_Paste!$B5120="","",DATE(YEAR(GL_Paste!$E5120),MONTH(GL_Paste!$E5120),1))</f>
        <v/>
      </c>
      <c r="C5123">
        <f>IF(GL_Paste!$B5120="","",IF(TRIM(GL_Paste!$M5120)&lt;&gt;"",TRIM(GL_Paste!$M5120),IFERROR(MID(GL_Paste!$I5120,FIND("[",GL_Paste!$I5120)+1,FIND("]",GL_Paste!$I5120)-FIND("[",GL_Paste!$I5120)-1),"")))</f>
        <v/>
      </c>
      <c r="D5123">
        <f>IF(GL_Paste!$B5120="","",IFERROR(INDEX(DeptName,MATCH($C5123,DeptTag,0)),"UNALLOCATED"))</f>
        <v/>
      </c>
      <c r="E5123">
        <f>IF(GL_Paste!$B5120="","",IFERROR(INDEX(AcctCat,MATCH(GL_Paste!$B5120&amp;"",AcctCode,0)),"UNKNOWN"))</f>
        <v/>
      </c>
      <c r="F5123">
        <f>IF(GL_Paste!$B5120="","",IFERROR(INDEX(AcctSub,MATCH(GL_Paste!$B5120&amp;"",AcctCode,0)),"UNKNOWN"))</f>
        <v/>
      </c>
    </row>
    <row r="5124">
      <c r="A5124" s="40">
        <f>IF(GL_Paste!$B5121="","",N(GL_Paste!$H5121)-N(GL_Paste!$G5121))</f>
        <v/>
      </c>
      <c r="B5124" s="43">
        <f>IF(GL_Paste!$B5121="","",DATE(YEAR(GL_Paste!$E5121),MONTH(GL_Paste!$E5121),1))</f>
        <v/>
      </c>
      <c r="C5124">
        <f>IF(GL_Paste!$B5121="","",IF(TRIM(GL_Paste!$M5121)&lt;&gt;"",TRIM(GL_Paste!$M5121),IFERROR(MID(GL_Paste!$I5121,FIND("[",GL_Paste!$I5121)+1,FIND("]",GL_Paste!$I5121)-FIND("[",GL_Paste!$I5121)-1),"")))</f>
        <v/>
      </c>
      <c r="D5124">
        <f>IF(GL_Paste!$B5121="","",IFERROR(INDEX(DeptName,MATCH($C5124,DeptTag,0)),"UNALLOCATED"))</f>
        <v/>
      </c>
      <c r="E5124">
        <f>IF(GL_Paste!$B5121="","",IFERROR(INDEX(AcctCat,MATCH(GL_Paste!$B5121&amp;"",AcctCode,0)),"UNKNOWN"))</f>
        <v/>
      </c>
      <c r="F5124">
        <f>IF(GL_Paste!$B5121="","",IFERROR(INDEX(AcctSub,MATCH(GL_Paste!$B5121&amp;"",AcctCode,0)),"UNKNOWN"))</f>
        <v/>
      </c>
    </row>
    <row r="5125">
      <c r="A5125" s="40">
        <f>IF(GL_Paste!$B5122="","",N(GL_Paste!$H5122)-N(GL_Paste!$G5122))</f>
        <v/>
      </c>
      <c r="B5125" s="43">
        <f>IF(GL_Paste!$B5122="","",DATE(YEAR(GL_Paste!$E5122),MONTH(GL_Paste!$E5122),1))</f>
        <v/>
      </c>
      <c r="C5125">
        <f>IF(GL_Paste!$B5122="","",IF(TRIM(GL_Paste!$M5122)&lt;&gt;"",TRIM(GL_Paste!$M5122),IFERROR(MID(GL_Paste!$I5122,FIND("[",GL_Paste!$I5122)+1,FIND("]",GL_Paste!$I5122)-FIND("[",GL_Paste!$I5122)-1),"")))</f>
        <v/>
      </c>
      <c r="D5125">
        <f>IF(GL_Paste!$B5122="","",IFERROR(INDEX(DeptName,MATCH($C5125,DeptTag,0)),"UNALLOCATED"))</f>
        <v/>
      </c>
      <c r="E5125">
        <f>IF(GL_Paste!$B5122="","",IFERROR(INDEX(AcctCat,MATCH(GL_Paste!$B5122&amp;"",AcctCode,0)),"UNKNOWN"))</f>
        <v/>
      </c>
      <c r="F5125">
        <f>IF(GL_Paste!$B5122="","",IFERROR(INDEX(AcctSub,MATCH(GL_Paste!$B5122&amp;"",AcctCode,0)),"UNKNOWN"))</f>
        <v/>
      </c>
    </row>
    <row r="5126">
      <c r="A5126" s="40">
        <f>IF(GL_Paste!$B5123="","",N(GL_Paste!$H5123)-N(GL_Paste!$G5123))</f>
        <v/>
      </c>
      <c r="B5126" s="43">
        <f>IF(GL_Paste!$B5123="","",DATE(YEAR(GL_Paste!$E5123),MONTH(GL_Paste!$E5123),1))</f>
        <v/>
      </c>
      <c r="C5126">
        <f>IF(GL_Paste!$B5123="","",IF(TRIM(GL_Paste!$M5123)&lt;&gt;"",TRIM(GL_Paste!$M5123),IFERROR(MID(GL_Paste!$I5123,FIND("[",GL_Paste!$I5123)+1,FIND("]",GL_Paste!$I5123)-FIND("[",GL_Paste!$I5123)-1),"")))</f>
        <v/>
      </c>
      <c r="D5126">
        <f>IF(GL_Paste!$B5123="","",IFERROR(INDEX(DeptName,MATCH($C5126,DeptTag,0)),"UNALLOCATED"))</f>
        <v/>
      </c>
      <c r="E5126">
        <f>IF(GL_Paste!$B5123="","",IFERROR(INDEX(AcctCat,MATCH(GL_Paste!$B5123&amp;"",AcctCode,0)),"UNKNOWN"))</f>
        <v/>
      </c>
      <c r="F5126">
        <f>IF(GL_Paste!$B5123="","",IFERROR(INDEX(AcctSub,MATCH(GL_Paste!$B5123&amp;"",AcctCode,0)),"UNKNOWN"))</f>
        <v/>
      </c>
    </row>
    <row r="5127">
      <c r="A5127" s="40">
        <f>IF(GL_Paste!$B5124="","",N(GL_Paste!$H5124)-N(GL_Paste!$G5124))</f>
        <v/>
      </c>
      <c r="B5127" s="43">
        <f>IF(GL_Paste!$B5124="","",DATE(YEAR(GL_Paste!$E5124),MONTH(GL_Paste!$E5124),1))</f>
        <v/>
      </c>
      <c r="C5127">
        <f>IF(GL_Paste!$B5124="","",IF(TRIM(GL_Paste!$M5124)&lt;&gt;"",TRIM(GL_Paste!$M5124),IFERROR(MID(GL_Paste!$I5124,FIND("[",GL_Paste!$I5124)+1,FIND("]",GL_Paste!$I5124)-FIND("[",GL_Paste!$I5124)-1),"")))</f>
        <v/>
      </c>
      <c r="D5127">
        <f>IF(GL_Paste!$B5124="","",IFERROR(INDEX(DeptName,MATCH($C5127,DeptTag,0)),"UNALLOCATED"))</f>
        <v/>
      </c>
      <c r="E5127">
        <f>IF(GL_Paste!$B5124="","",IFERROR(INDEX(AcctCat,MATCH(GL_Paste!$B5124&amp;"",AcctCode,0)),"UNKNOWN"))</f>
        <v/>
      </c>
      <c r="F5127">
        <f>IF(GL_Paste!$B5124="","",IFERROR(INDEX(AcctSub,MATCH(GL_Paste!$B5124&amp;"",AcctCode,0)),"UNKNOWN"))</f>
        <v/>
      </c>
    </row>
    <row r="5128">
      <c r="A5128" s="40">
        <f>IF(GL_Paste!$B5125="","",N(GL_Paste!$H5125)-N(GL_Paste!$G5125))</f>
        <v/>
      </c>
      <c r="B5128" s="43">
        <f>IF(GL_Paste!$B5125="","",DATE(YEAR(GL_Paste!$E5125),MONTH(GL_Paste!$E5125),1))</f>
        <v/>
      </c>
      <c r="C5128">
        <f>IF(GL_Paste!$B5125="","",IF(TRIM(GL_Paste!$M5125)&lt;&gt;"",TRIM(GL_Paste!$M5125),IFERROR(MID(GL_Paste!$I5125,FIND("[",GL_Paste!$I5125)+1,FIND("]",GL_Paste!$I5125)-FIND("[",GL_Paste!$I5125)-1),"")))</f>
        <v/>
      </c>
      <c r="D5128">
        <f>IF(GL_Paste!$B5125="","",IFERROR(INDEX(DeptName,MATCH($C5128,DeptTag,0)),"UNALLOCATED"))</f>
        <v/>
      </c>
      <c r="E5128">
        <f>IF(GL_Paste!$B5125="","",IFERROR(INDEX(AcctCat,MATCH(GL_Paste!$B5125&amp;"",AcctCode,0)),"UNKNOWN"))</f>
        <v/>
      </c>
      <c r="F5128">
        <f>IF(GL_Paste!$B5125="","",IFERROR(INDEX(AcctSub,MATCH(GL_Paste!$B5125&amp;"",AcctCode,0)),"UNKNOWN"))</f>
        <v/>
      </c>
    </row>
    <row r="5129">
      <c r="A5129" s="40">
        <f>IF(GL_Paste!$B5126="","",N(GL_Paste!$H5126)-N(GL_Paste!$G5126))</f>
        <v/>
      </c>
      <c r="B5129" s="43">
        <f>IF(GL_Paste!$B5126="","",DATE(YEAR(GL_Paste!$E5126),MONTH(GL_Paste!$E5126),1))</f>
        <v/>
      </c>
      <c r="C5129">
        <f>IF(GL_Paste!$B5126="","",IF(TRIM(GL_Paste!$M5126)&lt;&gt;"",TRIM(GL_Paste!$M5126),IFERROR(MID(GL_Paste!$I5126,FIND("[",GL_Paste!$I5126)+1,FIND("]",GL_Paste!$I5126)-FIND("[",GL_Paste!$I5126)-1),"")))</f>
        <v/>
      </c>
      <c r="D5129">
        <f>IF(GL_Paste!$B5126="","",IFERROR(INDEX(DeptName,MATCH($C5129,DeptTag,0)),"UNALLOCATED"))</f>
        <v/>
      </c>
      <c r="E5129">
        <f>IF(GL_Paste!$B5126="","",IFERROR(INDEX(AcctCat,MATCH(GL_Paste!$B5126&amp;"",AcctCode,0)),"UNKNOWN"))</f>
        <v/>
      </c>
      <c r="F5129">
        <f>IF(GL_Paste!$B5126="","",IFERROR(INDEX(AcctSub,MATCH(GL_Paste!$B5126&amp;"",AcctCode,0)),"UNKNOWN"))</f>
        <v/>
      </c>
    </row>
    <row r="5130">
      <c r="A5130" s="40">
        <f>IF(GL_Paste!$B5127="","",N(GL_Paste!$H5127)-N(GL_Paste!$G5127))</f>
        <v/>
      </c>
      <c r="B5130" s="43">
        <f>IF(GL_Paste!$B5127="","",DATE(YEAR(GL_Paste!$E5127),MONTH(GL_Paste!$E5127),1))</f>
        <v/>
      </c>
      <c r="C5130">
        <f>IF(GL_Paste!$B5127="","",IF(TRIM(GL_Paste!$M5127)&lt;&gt;"",TRIM(GL_Paste!$M5127),IFERROR(MID(GL_Paste!$I5127,FIND("[",GL_Paste!$I5127)+1,FIND("]",GL_Paste!$I5127)-FIND("[",GL_Paste!$I5127)-1),"")))</f>
        <v/>
      </c>
      <c r="D5130">
        <f>IF(GL_Paste!$B5127="","",IFERROR(INDEX(DeptName,MATCH($C5130,DeptTag,0)),"UNALLOCATED"))</f>
        <v/>
      </c>
      <c r="E5130">
        <f>IF(GL_Paste!$B5127="","",IFERROR(INDEX(AcctCat,MATCH(GL_Paste!$B5127&amp;"",AcctCode,0)),"UNKNOWN"))</f>
        <v/>
      </c>
      <c r="F5130">
        <f>IF(GL_Paste!$B5127="","",IFERROR(INDEX(AcctSub,MATCH(GL_Paste!$B5127&amp;"",AcctCode,0)),"UNKNOWN"))</f>
        <v/>
      </c>
    </row>
    <row r="5131">
      <c r="A5131" s="40">
        <f>IF(GL_Paste!$B5128="","",N(GL_Paste!$H5128)-N(GL_Paste!$G5128))</f>
        <v/>
      </c>
      <c r="B5131" s="43">
        <f>IF(GL_Paste!$B5128="","",DATE(YEAR(GL_Paste!$E5128),MONTH(GL_Paste!$E5128),1))</f>
        <v/>
      </c>
      <c r="C5131">
        <f>IF(GL_Paste!$B5128="","",IF(TRIM(GL_Paste!$M5128)&lt;&gt;"",TRIM(GL_Paste!$M5128),IFERROR(MID(GL_Paste!$I5128,FIND("[",GL_Paste!$I5128)+1,FIND("]",GL_Paste!$I5128)-FIND("[",GL_Paste!$I5128)-1),"")))</f>
        <v/>
      </c>
      <c r="D5131">
        <f>IF(GL_Paste!$B5128="","",IFERROR(INDEX(DeptName,MATCH($C5131,DeptTag,0)),"UNALLOCATED"))</f>
        <v/>
      </c>
      <c r="E5131">
        <f>IF(GL_Paste!$B5128="","",IFERROR(INDEX(AcctCat,MATCH(GL_Paste!$B5128&amp;"",AcctCode,0)),"UNKNOWN"))</f>
        <v/>
      </c>
      <c r="F5131">
        <f>IF(GL_Paste!$B5128="","",IFERROR(INDEX(AcctSub,MATCH(GL_Paste!$B5128&amp;"",AcctCode,0)),"UNKNOWN"))</f>
        <v/>
      </c>
    </row>
    <row r="5132">
      <c r="A5132" s="40">
        <f>IF(GL_Paste!$B5129="","",N(GL_Paste!$H5129)-N(GL_Paste!$G5129))</f>
        <v/>
      </c>
      <c r="B5132" s="43">
        <f>IF(GL_Paste!$B5129="","",DATE(YEAR(GL_Paste!$E5129),MONTH(GL_Paste!$E5129),1))</f>
        <v/>
      </c>
      <c r="C5132">
        <f>IF(GL_Paste!$B5129="","",IF(TRIM(GL_Paste!$M5129)&lt;&gt;"",TRIM(GL_Paste!$M5129),IFERROR(MID(GL_Paste!$I5129,FIND("[",GL_Paste!$I5129)+1,FIND("]",GL_Paste!$I5129)-FIND("[",GL_Paste!$I5129)-1),"")))</f>
        <v/>
      </c>
      <c r="D5132">
        <f>IF(GL_Paste!$B5129="","",IFERROR(INDEX(DeptName,MATCH($C5132,DeptTag,0)),"UNALLOCATED"))</f>
        <v/>
      </c>
      <c r="E5132">
        <f>IF(GL_Paste!$B5129="","",IFERROR(INDEX(AcctCat,MATCH(GL_Paste!$B5129&amp;"",AcctCode,0)),"UNKNOWN"))</f>
        <v/>
      </c>
      <c r="F5132">
        <f>IF(GL_Paste!$B5129="","",IFERROR(INDEX(AcctSub,MATCH(GL_Paste!$B5129&amp;"",AcctCode,0)),"UNKNOWN"))</f>
        <v/>
      </c>
    </row>
    <row r="5133">
      <c r="A5133" s="40">
        <f>IF(GL_Paste!$B5130="","",N(GL_Paste!$H5130)-N(GL_Paste!$G5130))</f>
        <v/>
      </c>
      <c r="B5133" s="43">
        <f>IF(GL_Paste!$B5130="","",DATE(YEAR(GL_Paste!$E5130),MONTH(GL_Paste!$E5130),1))</f>
        <v/>
      </c>
      <c r="C5133">
        <f>IF(GL_Paste!$B5130="","",IF(TRIM(GL_Paste!$M5130)&lt;&gt;"",TRIM(GL_Paste!$M5130),IFERROR(MID(GL_Paste!$I5130,FIND("[",GL_Paste!$I5130)+1,FIND("]",GL_Paste!$I5130)-FIND("[",GL_Paste!$I5130)-1),"")))</f>
        <v/>
      </c>
      <c r="D5133">
        <f>IF(GL_Paste!$B5130="","",IFERROR(INDEX(DeptName,MATCH($C5133,DeptTag,0)),"UNALLOCATED"))</f>
        <v/>
      </c>
      <c r="E5133">
        <f>IF(GL_Paste!$B5130="","",IFERROR(INDEX(AcctCat,MATCH(GL_Paste!$B5130&amp;"",AcctCode,0)),"UNKNOWN"))</f>
        <v/>
      </c>
      <c r="F5133">
        <f>IF(GL_Paste!$B5130="","",IFERROR(INDEX(AcctSub,MATCH(GL_Paste!$B5130&amp;"",AcctCode,0)),"UNKNOWN"))</f>
        <v/>
      </c>
    </row>
    <row r="5134">
      <c r="A5134" s="40">
        <f>IF(GL_Paste!$B5131="","",N(GL_Paste!$H5131)-N(GL_Paste!$G5131))</f>
        <v/>
      </c>
      <c r="B5134" s="43">
        <f>IF(GL_Paste!$B5131="","",DATE(YEAR(GL_Paste!$E5131),MONTH(GL_Paste!$E5131),1))</f>
        <v/>
      </c>
      <c r="C5134">
        <f>IF(GL_Paste!$B5131="","",IF(TRIM(GL_Paste!$M5131)&lt;&gt;"",TRIM(GL_Paste!$M5131),IFERROR(MID(GL_Paste!$I5131,FIND("[",GL_Paste!$I5131)+1,FIND("]",GL_Paste!$I5131)-FIND("[",GL_Paste!$I5131)-1),"")))</f>
        <v/>
      </c>
      <c r="D5134">
        <f>IF(GL_Paste!$B5131="","",IFERROR(INDEX(DeptName,MATCH($C5134,DeptTag,0)),"UNALLOCATED"))</f>
        <v/>
      </c>
      <c r="E5134">
        <f>IF(GL_Paste!$B5131="","",IFERROR(INDEX(AcctCat,MATCH(GL_Paste!$B5131&amp;"",AcctCode,0)),"UNKNOWN"))</f>
        <v/>
      </c>
      <c r="F5134">
        <f>IF(GL_Paste!$B5131="","",IFERROR(INDEX(AcctSub,MATCH(GL_Paste!$B5131&amp;"",AcctCode,0)),"UNKNOWN"))</f>
        <v/>
      </c>
    </row>
    <row r="5135">
      <c r="A5135" s="40">
        <f>IF(GL_Paste!$B5132="","",N(GL_Paste!$H5132)-N(GL_Paste!$G5132))</f>
        <v/>
      </c>
      <c r="B5135" s="43">
        <f>IF(GL_Paste!$B5132="","",DATE(YEAR(GL_Paste!$E5132),MONTH(GL_Paste!$E5132),1))</f>
        <v/>
      </c>
      <c r="C5135">
        <f>IF(GL_Paste!$B5132="","",IF(TRIM(GL_Paste!$M5132)&lt;&gt;"",TRIM(GL_Paste!$M5132),IFERROR(MID(GL_Paste!$I5132,FIND("[",GL_Paste!$I5132)+1,FIND("]",GL_Paste!$I5132)-FIND("[",GL_Paste!$I5132)-1),"")))</f>
        <v/>
      </c>
      <c r="D5135">
        <f>IF(GL_Paste!$B5132="","",IFERROR(INDEX(DeptName,MATCH($C5135,DeptTag,0)),"UNALLOCATED"))</f>
        <v/>
      </c>
      <c r="E5135">
        <f>IF(GL_Paste!$B5132="","",IFERROR(INDEX(AcctCat,MATCH(GL_Paste!$B5132&amp;"",AcctCode,0)),"UNKNOWN"))</f>
        <v/>
      </c>
      <c r="F5135">
        <f>IF(GL_Paste!$B5132="","",IFERROR(INDEX(AcctSub,MATCH(GL_Paste!$B5132&amp;"",AcctCode,0)),"UNKNOWN"))</f>
        <v/>
      </c>
    </row>
    <row r="5136">
      <c r="A5136" s="40">
        <f>IF(GL_Paste!$B5133="","",N(GL_Paste!$H5133)-N(GL_Paste!$G5133))</f>
        <v/>
      </c>
      <c r="B5136" s="43">
        <f>IF(GL_Paste!$B5133="","",DATE(YEAR(GL_Paste!$E5133),MONTH(GL_Paste!$E5133),1))</f>
        <v/>
      </c>
      <c r="C5136">
        <f>IF(GL_Paste!$B5133="","",IF(TRIM(GL_Paste!$M5133)&lt;&gt;"",TRIM(GL_Paste!$M5133),IFERROR(MID(GL_Paste!$I5133,FIND("[",GL_Paste!$I5133)+1,FIND("]",GL_Paste!$I5133)-FIND("[",GL_Paste!$I5133)-1),"")))</f>
        <v/>
      </c>
      <c r="D5136">
        <f>IF(GL_Paste!$B5133="","",IFERROR(INDEX(DeptName,MATCH($C5136,DeptTag,0)),"UNALLOCATED"))</f>
        <v/>
      </c>
      <c r="E5136">
        <f>IF(GL_Paste!$B5133="","",IFERROR(INDEX(AcctCat,MATCH(GL_Paste!$B5133&amp;"",AcctCode,0)),"UNKNOWN"))</f>
        <v/>
      </c>
      <c r="F5136">
        <f>IF(GL_Paste!$B5133="","",IFERROR(INDEX(AcctSub,MATCH(GL_Paste!$B5133&amp;"",AcctCode,0)),"UNKNOWN"))</f>
        <v/>
      </c>
    </row>
    <row r="5137">
      <c r="A5137" s="40">
        <f>IF(GL_Paste!$B5134="","",N(GL_Paste!$H5134)-N(GL_Paste!$G5134))</f>
        <v/>
      </c>
      <c r="B5137" s="43">
        <f>IF(GL_Paste!$B5134="","",DATE(YEAR(GL_Paste!$E5134),MONTH(GL_Paste!$E5134),1))</f>
        <v/>
      </c>
      <c r="C5137">
        <f>IF(GL_Paste!$B5134="","",IF(TRIM(GL_Paste!$M5134)&lt;&gt;"",TRIM(GL_Paste!$M5134),IFERROR(MID(GL_Paste!$I5134,FIND("[",GL_Paste!$I5134)+1,FIND("]",GL_Paste!$I5134)-FIND("[",GL_Paste!$I5134)-1),"")))</f>
        <v/>
      </c>
      <c r="D5137">
        <f>IF(GL_Paste!$B5134="","",IFERROR(INDEX(DeptName,MATCH($C5137,DeptTag,0)),"UNALLOCATED"))</f>
        <v/>
      </c>
      <c r="E5137">
        <f>IF(GL_Paste!$B5134="","",IFERROR(INDEX(AcctCat,MATCH(GL_Paste!$B5134&amp;"",AcctCode,0)),"UNKNOWN"))</f>
        <v/>
      </c>
      <c r="F5137">
        <f>IF(GL_Paste!$B5134="","",IFERROR(INDEX(AcctSub,MATCH(GL_Paste!$B5134&amp;"",AcctCode,0)),"UNKNOWN"))</f>
        <v/>
      </c>
    </row>
    <row r="5138">
      <c r="A5138" s="40">
        <f>IF(GL_Paste!$B5135="","",N(GL_Paste!$H5135)-N(GL_Paste!$G5135))</f>
        <v/>
      </c>
      <c r="B5138" s="43">
        <f>IF(GL_Paste!$B5135="","",DATE(YEAR(GL_Paste!$E5135),MONTH(GL_Paste!$E5135),1))</f>
        <v/>
      </c>
      <c r="C5138">
        <f>IF(GL_Paste!$B5135="","",IF(TRIM(GL_Paste!$M5135)&lt;&gt;"",TRIM(GL_Paste!$M5135),IFERROR(MID(GL_Paste!$I5135,FIND("[",GL_Paste!$I5135)+1,FIND("]",GL_Paste!$I5135)-FIND("[",GL_Paste!$I5135)-1),"")))</f>
        <v/>
      </c>
      <c r="D5138">
        <f>IF(GL_Paste!$B5135="","",IFERROR(INDEX(DeptName,MATCH($C5138,DeptTag,0)),"UNALLOCATED"))</f>
        <v/>
      </c>
      <c r="E5138">
        <f>IF(GL_Paste!$B5135="","",IFERROR(INDEX(AcctCat,MATCH(GL_Paste!$B5135&amp;"",AcctCode,0)),"UNKNOWN"))</f>
        <v/>
      </c>
      <c r="F5138">
        <f>IF(GL_Paste!$B5135="","",IFERROR(INDEX(AcctSub,MATCH(GL_Paste!$B5135&amp;"",AcctCode,0)),"UNKNOWN"))</f>
        <v/>
      </c>
    </row>
    <row r="5139">
      <c r="A5139" s="40">
        <f>IF(GL_Paste!$B5136="","",N(GL_Paste!$H5136)-N(GL_Paste!$G5136))</f>
        <v/>
      </c>
      <c r="B5139" s="43">
        <f>IF(GL_Paste!$B5136="","",DATE(YEAR(GL_Paste!$E5136),MONTH(GL_Paste!$E5136),1))</f>
        <v/>
      </c>
      <c r="C5139">
        <f>IF(GL_Paste!$B5136="","",IF(TRIM(GL_Paste!$M5136)&lt;&gt;"",TRIM(GL_Paste!$M5136),IFERROR(MID(GL_Paste!$I5136,FIND("[",GL_Paste!$I5136)+1,FIND("]",GL_Paste!$I5136)-FIND("[",GL_Paste!$I5136)-1),"")))</f>
        <v/>
      </c>
      <c r="D5139">
        <f>IF(GL_Paste!$B5136="","",IFERROR(INDEX(DeptName,MATCH($C5139,DeptTag,0)),"UNALLOCATED"))</f>
        <v/>
      </c>
      <c r="E5139">
        <f>IF(GL_Paste!$B5136="","",IFERROR(INDEX(AcctCat,MATCH(GL_Paste!$B5136&amp;"",AcctCode,0)),"UNKNOWN"))</f>
        <v/>
      </c>
      <c r="F5139">
        <f>IF(GL_Paste!$B5136="","",IFERROR(INDEX(AcctSub,MATCH(GL_Paste!$B5136&amp;"",AcctCode,0)),"UNKNOWN"))</f>
        <v/>
      </c>
    </row>
    <row r="5140">
      <c r="A5140" s="40">
        <f>IF(GL_Paste!$B5137="","",N(GL_Paste!$H5137)-N(GL_Paste!$G5137))</f>
        <v/>
      </c>
      <c r="B5140" s="43">
        <f>IF(GL_Paste!$B5137="","",DATE(YEAR(GL_Paste!$E5137),MONTH(GL_Paste!$E5137),1))</f>
        <v/>
      </c>
      <c r="C5140">
        <f>IF(GL_Paste!$B5137="","",IF(TRIM(GL_Paste!$M5137)&lt;&gt;"",TRIM(GL_Paste!$M5137),IFERROR(MID(GL_Paste!$I5137,FIND("[",GL_Paste!$I5137)+1,FIND("]",GL_Paste!$I5137)-FIND("[",GL_Paste!$I5137)-1),"")))</f>
        <v/>
      </c>
      <c r="D5140">
        <f>IF(GL_Paste!$B5137="","",IFERROR(INDEX(DeptName,MATCH($C5140,DeptTag,0)),"UNALLOCATED"))</f>
        <v/>
      </c>
      <c r="E5140">
        <f>IF(GL_Paste!$B5137="","",IFERROR(INDEX(AcctCat,MATCH(GL_Paste!$B5137&amp;"",AcctCode,0)),"UNKNOWN"))</f>
        <v/>
      </c>
      <c r="F5140">
        <f>IF(GL_Paste!$B5137="","",IFERROR(INDEX(AcctSub,MATCH(GL_Paste!$B5137&amp;"",AcctCode,0)),"UNKNOWN"))</f>
        <v/>
      </c>
    </row>
    <row r="5141">
      <c r="A5141" s="40">
        <f>IF(GL_Paste!$B5138="","",N(GL_Paste!$H5138)-N(GL_Paste!$G5138))</f>
        <v/>
      </c>
      <c r="B5141" s="43">
        <f>IF(GL_Paste!$B5138="","",DATE(YEAR(GL_Paste!$E5138),MONTH(GL_Paste!$E5138),1))</f>
        <v/>
      </c>
      <c r="C5141">
        <f>IF(GL_Paste!$B5138="","",IF(TRIM(GL_Paste!$M5138)&lt;&gt;"",TRIM(GL_Paste!$M5138),IFERROR(MID(GL_Paste!$I5138,FIND("[",GL_Paste!$I5138)+1,FIND("]",GL_Paste!$I5138)-FIND("[",GL_Paste!$I5138)-1),"")))</f>
        <v/>
      </c>
      <c r="D5141">
        <f>IF(GL_Paste!$B5138="","",IFERROR(INDEX(DeptName,MATCH($C5141,DeptTag,0)),"UNALLOCATED"))</f>
        <v/>
      </c>
      <c r="E5141">
        <f>IF(GL_Paste!$B5138="","",IFERROR(INDEX(AcctCat,MATCH(GL_Paste!$B5138&amp;"",AcctCode,0)),"UNKNOWN"))</f>
        <v/>
      </c>
      <c r="F5141">
        <f>IF(GL_Paste!$B5138="","",IFERROR(INDEX(AcctSub,MATCH(GL_Paste!$B5138&amp;"",AcctCode,0)),"UNKNOWN"))</f>
        <v/>
      </c>
    </row>
    <row r="5142">
      <c r="A5142" s="40">
        <f>IF(GL_Paste!$B5139="","",N(GL_Paste!$H5139)-N(GL_Paste!$G5139))</f>
        <v/>
      </c>
      <c r="B5142" s="43">
        <f>IF(GL_Paste!$B5139="","",DATE(YEAR(GL_Paste!$E5139),MONTH(GL_Paste!$E5139),1))</f>
        <v/>
      </c>
      <c r="C5142">
        <f>IF(GL_Paste!$B5139="","",IF(TRIM(GL_Paste!$M5139)&lt;&gt;"",TRIM(GL_Paste!$M5139),IFERROR(MID(GL_Paste!$I5139,FIND("[",GL_Paste!$I5139)+1,FIND("]",GL_Paste!$I5139)-FIND("[",GL_Paste!$I5139)-1),"")))</f>
        <v/>
      </c>
      <c r="D5142">
        <f>IF(GL_Paste!$B5139="","",IFERROR(INDEX(DeptName,MATCH($C5142,DeptTag,0)),"UNALLOCATED"))</f>
        <v/>
      </c>
      <c r="E5142">
        <f>IF(GL_Paste!$B5139="","",IFERROR(INDEX(AcctCat,MATCH(GL_Paste!$B5139&amp;"",AcctCode,0)),"UNKNOWN"))</f>
        <v/>
      </c>
      <c r="F5142">
        <f>IF(GL_Paste!$B5139="","",IFERROR(INDEX(AcctSub,MATCH(GL_Paste!$B5139&amp;"",AcctCode,0)),"UNKNOWN"))</f>
        <v/>
      </c>
    </row>
    <row r="5143">
      <c r="A5143" s="40">
        <f>IF(GL_Paste!$B5140="","",N(GL_Paste!$H5140)-N(GL_Paste!$G5140))</f>
        <v/>
      </c>
      <c r="B5143" s="43">
        <f>IF(GL_Paste!$B5140="","",DATE(YEAR(GL_Paste!$E5140),MONTH(GL_Paste!$E5140),1))</f>
        <v/>
      </c>
      <c r="C5143">
        <f>IF(GL_Paste!$B5140="","",IF(TRIM(GL_Paste!$M5140)&lt;&gt;"",TRIM(GL_Paste!$M5140),IFERROR(MID(GL_Paste!$I5140,FIND("[",GL_Paste!$I5140)+1,FIND("]",GL_Paste!$I5140)-FIND("[",GL_Paste!$I5140)-1),"")))</f>
        <v/>
      </c>
      <c r="D5143">
        <f>IF(GL_Paste!$B5140="","",IFERROR(INDEX(DeptName,MATCH($C5143,DeptTag,0)),"UNALLOCATED"))</f>
        <v/>
      </c>
      <c r="E5143">
        <f>IF(GL_Paste!$B5140="","",IFERROR(INDEX(AcctCat,MATCH(GL_Paste!$B5140&amp;"",AcctCode,0)),"UNKNOWN"))</f>
        <v/>
      </c>
      <c r="F5143">
        <f>IF(GL_Paste!$B5140="","",IFERROR(INDEX(AcctSub,MATCH(GL_Paste!$B5140&amp;"",AcctCode,0)),"UNKNOWN"))</f>
        <v/>
      </c>
    </row>
    <row r="5144">
      <c r="A5144" s="40">
        <f>IF(GL_Paste!$B5141="","",N(GL_Paste!$H5141)-N(GL_Paste!$G5141))</f>
        <v/>
      </c>
      <c r="B5144" s="43">
        <f>IF(GL_Paste!$B5141="","",DATE(YEAR(GL_Paste!$E5141),MONTH(GL_Paste!$E5141),1))</f>
        <v/>
      </c>
      <c r="C5144">
        <f>IF(GL_Paste!$B5141="","",IF(TRIM(GL_Paste!$M5141)&lt;&gt;"",TRIM(GL_Paste!$M5141),IFERROR(MID(GL_Paste!$I5141,FIND("[",GL_Paste!$I5141)+1,FIND("]",GL_Paste!$I5141)-FIND("[",GL_Paste!$I5141)-1),"")))</f>
        <v/>
      </c>
      <c r="D5144">
        <f>IF(GL_Paste!$B5141="","",IFERROR(INDEX(DeptName,MATCH($C5144,DeptTag,0)),"UNALLOCATED"))</f>
        <v/>
      </c>
      <c r="E5144">
        <f>IF(GL_Paste!$B5141="","",IFERROR(INDEX(AcctCat,MATCH(GL_Paste!$B5141&amp;"",AcctCode,0)),"UNKNOWN"))</f>
        <v/>
      </c>
      <c r="F5144">
        <f>IF(GL_Paste!$B5141="","",IFERROR(INDEX(AcctSub,MATCH(GL_Paste!$B5141&amp;"",AcctCode,0)),"UNKNOWN"))</f>
        <v/>
      </c>
    </row>
    <row r="5145">
      <c r="A5145" s="40">
        <f>IF(GL_Paste!$B5142="","",N(GL_Paste!$H5142)-N(GL_Paste!$G5142))</f>
        <v/>
      </c>
      <c r="B5145" s="43">
        <f>IF(GL_Paste!$B5142="","",DATE(YEAR(GL_Paste!$E5142),MONTH(GL_Paste!$E5142),1))</f>
        <v/>
      </c>
      <c r="C5145">
        <f>IF(GL_Paste!$B5142="","",IF(TRIM(GL_Paste!$M5142)&lt;&gt;"",TRIM(GL_Paste!$M5142),IFERROR(MID(GL_Paste!$I5142,FIND("[",GL_Paste!$I5142)+1,FIND("]",GL_Paste!$I5142)-FIND("[",GL_Paste!$I5142)-1),"")))</f>
        <v/>
      </c>
      <c r="D5145">
        <f>IF(GL_Paste!$B5142="","",IFERROR(INDEX(DeptName,MATCH($C5145,DeptTag,0)),"UNALLOCATED"))</f>
        <v/>
      </c>
      <c r="E5145">
        <f>IF(GL_Paste!$B5142="","",IFERROR(INDEX(AcctCat,MATCH(GL_Paste!$B5142&amp;"",AcctCode,0)),"UNKNOWN"))</f>
        <v/>
      </c>
      <c r="F5145">
        <f>IF(GL_Paste!$B5142="","",IFERROR(INDEX(AcctSub,MATCH(GL_Paste!$B5142&amp;"",AcctCode,0)),"UNKNOWN"))</f>
        <v/>
      </c>
    </row>
    <row r="5146">
      <c r="A5146" s="40">
        <f>IF(GL_Paste!$B5143="","",N(GL_Paste!$H5143)-N(GL_Paste!$G5143))</f>
        <v/>
      </c>
      <c r="B5146" s="43">
        <f>IF(GL_Paste!$B5143="","",DATE(YEAR(GL_Paste!$E5143),MONTH(GL_Paste!$E5143),1))</f>
        <v/>
      </c>
      <c r="C5146">
        <f>IF(GL_Paste!$B5143="","",IF(TRIM(GL_Paste!$M5143)&lt;&gt;"",TRIM(GL_Paste!$M5143),IFERROR(MID(GL_Paste!$I5143,FIND("[",GL_Paste!$I5143)+1,FIND("]",GL_Paste!$I5143)-FIND("[",GL_Paste!$I5143)-1),"")))</f>
        <v/>
      </c>
      <c r="D5146">
        <f>IF(GL_Paste!$B5143="","",IFERROR(INDEX(DeptName,MATCH($C5146,DeptTag,0)),"UNALLOCATED"))</f>
        <v/>
      </c>
      <c r="E5146">
        <f>IF(GL_Paste!$B5143="","",IFERROR(INDEX(AcctCat,MATCH(GL_Paste!$B5143&amp;"",AcctCode,0)),"UNKNOWN"))</f>
        <v/>
      </c>
      <c r="F5146">
        <f>IF(GL_Paste!$B5143="","",IFERROR(INDEX(AcctSub,MATCH(GL_Paste!$B5143&amp;"",AcctCode,0)),"UNKNOWN"))</f>
        <v/>
      </c>
    </row>
    <row r="5147">
      <c r="A5147" s="40">
        <f>IF(GL_Paste!$B5144="","",N(GL_Paste!$H5144)-N(GL_Paste!$G5144))</f>
        <v/>
      </c>
      <c r="B5147" s="43">
        <f>IF(GL_Paste!$B5144="","",DATE(YEAR(GL_Paste!$E5144),MONTH(GL_Paste!$E5144),1))</f>
        <v/>
      </c>
      <c r="C5147">
        <f>IF(GL_Paste!$B5144="","",IF(TRIM(GL_Paste!$M5144)&lt;&gt;"",TRIM(GL_Paste!$M5144),IFERROR(MID(GL_Paste!$I5144,FIND("[",GL_Paste!$I5144)+1,FIND("]",GL_Paste!$I5144)-FIND("[",GL_Paste!$I5144)-1),"")))</f>
        <v/>
      </c>
      <c r="D5147">
        <f>IF(GL_Paste!$B5144="","",IFERROR(INDEX(DeptName,MATCH($C5147,DeptTag,0)),"UNALLOCATED"))</f>
        <v/>
      </c>
      <c r="E5147">
        <f>IF(GL_Paste!$B5144="","",IFERROR(INDEX(AcctCat,MATCH(GL_Paste!$B5144&amp;"",AcctCode,0)),"UNKNOWN"))</f>
        <v/>
      </c>
      <c r="F5147">
        <f>IF(GL_Paste!$B5144="","",IFERROR(INDEX(AcctSub,MATCH(GL_Paste!$B5144&amp;"",AcctCode,0)),"UNKNOWN"))</f>
        <v/>
      </c>
    </row>
    <row r="5148">
      <c r="A5148" s="40">
        <f>IF(GL_Paste!$B5145="","",N(GL_Paste!$H5145)-N(GL_Paste!$G5145))</f>
        <v/>
      </c>
      <c r="B5148" s="43">
        <f>IF(GL_Paste!$B5145="","",DATE(YEAR(GL_Paste!$E5145),MONTH(GL_Paste!$E5145),1))</f>
        <v/>
      </c>
      <c r="C5148">
        <f>IF(GL_Paste!$B5145="","",IF(TRIM(GL_Paste!$M5145)&lt;&gt;"",TRIM(GL_Paste!$M5145),IFERROR(MID(GL_Paste!$I5145,FIND("[",GL_Paste!$I5145)+1,FIND("]",GL_Paste!$I5145)-FIND("[",GL_Paste!$I5145)-1),"")))</f>
        <v/>
      </c>
      <c r="D5148">
        <f>IF(GL_Paste!$B5145="","",IFERROR(INDEX(DeptName,MATCH($C5148,DeptTag,0)),"UNALLOCATED"))</f>
        <v/>
      </c>
      <c r="E5148">
        <f>IF(GL_Paste!$B5145="","",IFERROR(INDEX(AcctCat,MATCH(GL_Paste!$B5145&amp;"",AcctCode,0)),"UNKNOWN"))</f>
        <v/>
      </c>
      <c r="F5148">
        <f>IF(GL_Paste!$B5145="","",IFERROR(INDEX(AcctSub,MATCH(GL_Paste!$B5145&amp;"",AcctCode,0)),"UNKNOWN"))</f>
        <v/>
      </c>
    </row>
    <row r="5149">
      <c r="A5149" s="40">
        <f>IF(GL_Paste!$B5146="","",N(GL_Paste!$H5146)-N(GL_Paste!$G5146))</f>
        <v/>
      </c>
      <c r="B5149" s="43">
        <f>IF(GL_Paste!$B5146="","",DATE(YEAR(GL_Paste!$E5146),MONTH(GL_Paste!$E5146),1))</f>
        <v/>
      </c>
      <c r="C5149">
        <f>IF(GL_Paste!$B5146="","",IF(TRIM(GL_Paste!$M5146)&lt;&gt;"",TRIM(GL_Paste!$M5146),IFERROR(MID(GL_Paste!$I5146,FIND("[",GL_Paste!$I5146)+1,FIND("]",GL_Paste!$I5146)-FIND("[",GL_Paste!$I5146)-1),"")))</f>
        <v/>
      </c>
      <c r="D5149">
        <f>IF(GL_Paste!$B5146="","",IFERROR(INDEX(DeptName,MATCH($C5149,DeptTag,0)),"UNALLOCATED"))</f>
        <v/>
      </c>
      <c r="E5149">
        <f>IF(GL_Paste!$B5146="","",IFERROR(INDEX(AcctCat,MATCH(GL_Paste!$B5146&amp;"",AcctCode,0)),"UNKNOWN"))</f>
        <v/>
      </c>
      <c r="F5149">
        <f>IF(GL_Paste!$B5146="","",IFERROR(INDEX(AcctSub,MATCH(GL_Paste!$B5146&amp;"",AcctCode,0)),"UNKNOWN"))</f>
        <v/>
      </c>
    </row>
    <row r="5150">
      <c r="A5150" s="40">
        <f>IF(GL_Paste!$B5147="","",N(GL_Paste!$H5147)-N(GL_Paste!$G5147))</f>
        <v/>
      </c>
      <c r="B5150" s="43">
        <f>IF(GL_Paste!$B5147="","",DATE(YEAR(GL_Paste!$E5147),MONTH(GL_Paste!$E5147),1))</f>
        <v/>
      </c>
      <c r="C5150">
        <f>IF(GL_Paste!$B5147="","",IF(TRIM(GL_Paste!$M5147)&lt;&gt;"",TRIM(GL_Paste!$M5147),IFERROR(MID(GL_Paste!$I5147,FIND("[",GL_Paste!$I5147)+1,FIND("]",GL_Paste!$I5147)-FIND("[",GL_Paste!$I5147)-1),"")))</f>
        <v/>
      </c>
      <c r="D5150">
        <f>IF(GL_Paste!$B5147="","",IFERROR(INDEX(DeptName,MATCH($C5150,DeptTag,0)),"UNALLOCATED"))</f>
        <v/>
      </c>
      <c r="E5150">
        <f>IF(GL_Paste!$B5147="","",IFERROR(INDEX(AcctCat,MATCH(GL_Paste!$B5147&amp;"",AcctCode,0)),"UNKNOWN"))</f>
        <v/>
      </c>
      <c r="F5150">
        <f>IF(GL_Paste!$B5147="","",IFERROR(INDEX(AcctSub,MATCH(GL_Paste!$B5147&amp;"",AcctCode,0)),"UNKNOWN"))</f>
        <v/>
      </c>
    </row>
    <row r="5151">
      <c r="A5151" s="40">
        <f>IF(GL_Paste!$B5148="","",N(GL_Paste!$H5148)-N(GL_Paste!$G5148))</f>
        <v/>
      </c>
      <c r="B5151" s="43">
        <f>IF(GL_Paste!$B5148="","",DATE(YEAR(GL_Paste!$E5148),MONTH(GL_Paste!$E5148),1))</f>
        <v/>
      </c>
      <c r="C5151">
        <f>IF(GL_Paste!$B5148="","",IF(TRIM(GL_Paste!$M5148)&lt;&gt;"",TRIM(GL_Paste!$M5148),IFERROR(MID(GL_Paste!$I5148,FIND("[",GL_Paste!$I5148)+1,FIND("]",GL_Paste!$I5148)-FIND("[",GL_Paste!$I5148)-1),"")))</f>
        <v/>
      </c>
      <c r="D5151">
        <f>IF(GL_Paste!$B5148="","",IFERROR(INDEX(DeptName,MATCH($C5151,DeptTag,0)),"UNALLOCATED"))</f>
        <v/>
      </c>
      <c r="E5151">
        <f>IF(GL_Paste!$B5148="","",IFERROR(INDEX(AcctCat,MATCH(GL_Paste!$B5148&amp;"",AcctCode,0)),"UNKNOWN"))</f>
        <v/>
      </c>
      <c r="F5151">
        <f>IF(GL_Paste!$B5148="","",IFERROR(INDEX(AcctSub,MATCH(GL_Paste!$B5148&amp;"",AcctCode,0)),"UNKNOWN"))</f>
        <v/>
      </c>
    </row>
    <row r="5152">
      <c r="A5152" s="40">
        <f>IF(GL_Paste!$B5149="","",N(GL_Paste!$H5149)-N(GL_Paste!$G5149))</f>
        <v/>
      </c>
      <c r="B5152" s="43">
        <f>IF(GL_Paste!$B5149="","",DATE(YEAR(GL_Paste!$E5149),MONTH(GL_Paste!$E5149),1))</f>
        <v/>
      </c>
      <c r="C5152">
        <f>IF(GL_Paste!$B5149="","",IF(TRIM(GL_Paste!$M5149)&lt;&gt;"",TRIM(GL_Paste!$M5149),IFERROR(MID(GL_Paste!$I5149,FIND("[",GL_Paste!$I5149)+1,FIND("]",GL_Paste!$I5149)-FIND("[",GL_Paste!$I5149)-1),"")))</f>
        <v/>
      </c>
      <c r="D5152">
        <f>IF(GL_Paste!$B5149="","",IFERROR(INDEX(DeptName,MATCH($C5152,DeptTag,0)),"UNALLOCATED"))</f>
        <v/>
      </c>
      <c r="E5152">
        <f>IF(GL_Paste!$B5149="","",IFERROR(INDEX(AcctCat,MATCH(GL_Paste!$B5149&amp;"",AcctCode,0)),"UNKNOWN"))</f>
        <v/>
      </c>
      <c r="F5152">
        <f>IF(GL_Paste!$B5149="","",IFERROR(INDEX(AcctSub,MATCH(GL_Paste!$B5149&amp;"",AcctCode,0)),"UNKNOWN"))</f>
        <v/>
      </c>
    </row>
    <row r="5153">
      <c r="A5153" s="40">
        <f>IF(GL_Paste!$B5150="","",N(GL_Paste!$H5150)-N(GL_Paste!$G5150))</f>
        <v/>
      </c>
      <c r="B5153" s="43">
        <f>IF(GL_Paste!$B5150="","",DATE(YEAR(GL_Paste!$E5150),MONTH(GL_Paste!$E5150),1))</f>
        <v/>
      </c>
      <c r="C5153">
        <f>IF(GL_Paste!$B5150="","",IF(TRIM(GL_Paste!$M5150)&lt;&gt;"",TRIM(GL_Paste!$M5150),IFERROR(MID(GL_Paste!$I5150,FIND("[",GL_Paste!$I5150)+1,FIND("]",GL_Paste!$I5150)-FIND("[",GL_Paste!$I5150)-1),"")))</f>
        <v/>
      </c>
      <c r="D5153">
        <f>IF(GL_Paste!$B5150="","",IFERROR(INDEX(DeptName,MATCH($C5153,DeptTag,0)),"UNALLOCATED"))</f>
        <v/>
      </c>
      <c r="E5153">
        <f>IF(GL_Paste!$B5150="","",IFERROR(INDEX(AcctCat,MATCH(GL_Paste!$B5150&amp;"",AcctCode,0)),"UNKNOWN"))</f>
        <v/>
      </c>
      <c r="F5153">
        <f>IF(GL_Paste!$B5150="","",IFERROR(INDEX(AcctSub,MATCH(GL_Paste!$B5150&amp;"",AcctCode,0)),"UNKNOWN"))</f>
        <v/>
      </c>
    </row>
    <row r="5154">
      <c r="A5154" s="40">
        <f>IF(GL_Paste!$B5151="","",N(GL_Paste!$H5151)-N(GL_Paste!$G5151))</f>
        <v/>
      </c>
      <c r="B5154" s="43">
        <f>IF(GL_Paste!$B5151="","",DATE(YEAR(GL_Paste!$E5151),MONTH(GL_Paste!$E5151),1))</f>
        <v/>
      </c>
      <c r="C5154">
        <f>IF(GL_Paste!$B5151="","",IF(TRIM(GL_Paste!$M5151)&lt;&gt;"",TRIM(GL_Paste!$M5151),IFERROR(MID(GL_Paste!$I5151,FIND("[",GL_Paste!$I5151)+1,FIND("]",GL_Paste!$I5151)-FIND("[",GL_Paste!$I5151)-1),"")))</f>
        <v/>
      </c>
      <c r="D5154">
        <f>IF(GL_Paste!$B5151="","",IFERROR(INDEX(DeptName,MATCH($C5154,DeptTag,0)),"UNALLOCATED"))</f>
        <v/>
      </c>
      <c r="E5154">
        <f>IF(GL_Paste!$B5151="","",IFERROR(INDEX(AcctCat,MATCH(GL_Paste!$B5151&amp;"",AcctCode,0)),"UNKNOWN"))</f>
        <v/>
      </c>
      <c r="F5154">
        <f>IF(GL_Paste!$B5151="","",IFERROR(INDEX(AcctSub,MATCH(GL_Paste!$B5151&amp;"",AcctCode,0)),"UNKNOWN"))</f>
        <v/>
      </c>
    </row>
    <row r="5155">
      <c r="A5155" s="40">
        <f>IF(GL_Paste!$B5152="","",N(GL_Paste!$H5152)-N(GL_Paste!$G5152))</f>
        <v/>
      </c>
      <c r="B5155" s="43">
        <f>IF(GL_Paste!$B5152="","",DATE(YEAR(GL_Paste!$E5152),MONTH(GL_Paste!$E5152),1))</f>
        <v/>
      </c>
      <c r="C5155">
        <f>IF(GL_Paste!$B5152="","",IF(TRIM(GL_Paste!$M5152)&lt;&gt;"",TRIM(GL_Paste!$M5152),IFERROR(MID(GL_Paste!$I5152,FIND("[",GL_Paste!$I5152)+1,FIND("]",GL_Paste!$I5152)-FIND("[",GL_Paste!$I5152)-1),"")))</f>
        <v/>
      </c>
      <c r="D5155">
        <f>IF(GL_Paste!$B5152="","",IFERROR(INDEX(DeptName,MATCH($C5155,DeptTag,0)),"UNALLOCATED"))</f>
        <v/>
      </c>
      <c r="E5155">
        <f>IF(GL_Paste!$B5152="","",IFERROR(INDEX(AcctCat,MATCH(GL_Paste!$B5152&amp;"",AcctCode,0)),"UNKNOWN"))</f>
        <v/>
      </c>
      <c r="F5155">
        <f>IF(GL_Paste!$B5152="","",IFERROR(INDEX(AcctSub,MATCH(GL_Paste!$B5152&amp;"",AcctCode,0)),"UNKNOWN"))</f>
        <v/>
      </c>
    </row>
    <row r="5156">
      <c r="A5156" s="40">
        <f>IF(GL_Paste!$B5153="","",N(GL_Paste!$H5153)-N(GL_Paste!$G5153))</f>
        <v/>
      </c>
      <c r="B5156" s="43">
        <f>IF(GL_Paste!$B5153="","",DATE(YEAR(GL_Paste!$E5153),MONTH(GL_Paste!$E5153),1))</f>
        <v/>
      </c>
      <c r="C5156">
        <f>IF(GL_Paste!$B5153="","",IF(TRIM(GL_Paste!$M5153)&lt;&gt;"",TRIM(GL_Paste!$M5153),IFERROR(MID(GL_Paste!$I5153,FIND("[",GL_Paste!$I5153)+1,FIND("]",GL_Paste!$I5153)-FIND("[",GL_Paste!$I5153)-1),"")))</f>
        <v/>
      </c>
      <c r="D5156">
        <f>IF(GL_Paste!$B5153="","",IFERROR(INDEX(DeptName,MATCH($C5156,DeptTag,0)),"UNALLOCATED"))</f>
        <v/>
      </c>
      <c r="E5156">
        <f>IF(GL_Paste!$B5153="","",IFERROR(INDEX(AcctCat,MATCH(GL_Paste!$B5153&amp;"",AcctCode,0)),"UNKNOWN"))</f>
        <v/>
      </c>
      <c r="F5156">
        <f>IF(GL_Paste!$B5153="","",IFERROR(INDEX(AcctSub,MATCH(GL_Paste!$B5153&amp;"",AcctCode,0)),"UNKNOWN"))</f>
        <v/>
      </c>
    </row>
    <row r="5157">
      <c r="A5157" s="40">
        <f>IF(GL_Paste!$B5154="","",N(GL_Paste!$H5154)-N(GL_Paste!$G5154))</f>
        <v/>
      </c>
      <c r="B5157" s="43">
        <f>IF(GL_Paste!$B5154="","",DATE(YEAR(GL_Paste!$E5154),MONTH(GL_Paste!$E5154),1))</f>
        <v/>
      </c>
      <c r="C5157">
        <f>IF(GL_Paste!$B5154="","",IF(TRIM(GL_Paste!$M5154)&lt;&gt;"",TRIM(GL_Paste!$M5154),IFERROR(MID(GL_Paste!$I5154,FIND("[",GL_Paste!$I5154)+1,FIND("]",GL_Paste!$I5154)-FIND("[",GL_Paste!$I5154)-1),"")))</f>
        <v/>
      </c>
      <c r="D5157">
        <f>IF(GL_Paste!$B5154="","",IFERROR(INDEX(DeptName,MATCH($C5157,DeptTag,0)),"UNALLOCATED"))</f>
        <v/>
      </c>
      <c r="E5157">
        <f>IF(GL_Paste!$B5154="","",IFERROR(INDEX(AcctCat,MATCH(GL_Paste!$B5154&amp;"",AcctCode,0)),"UNKNOWN"))</f>
        <v/>
      </c>
      <c r="F5157">
        <f>IF(GL_Paste!$B5154="","",IFERROR(INDEX(AcctSub,MATCH(GL_Paste!$B5154&amp;"",AcctCode,0)),"UNKNOWN"))</f>
        <v/>
      </c>
    </row>
    <row r="5158">
      <c r="A5158" s="40">
        <f>IF(GL_Paste!$B5155="","",N(GL_Paste!$H5155)-N(GL_Paste!$G5155))</f>
        <v/>
      </c>
      <c r="B5158" s="43">
        <f>IF(GL_Paste!$B5155="","",DATE(YEAR(GL_Paste!$E5155),MONTH(GL_Paste!$E5155),1))</f>
        <v/>
      </c>
      <c r="C5158">
        <f>IF(GL_Paste!$B5155="","",IF(TRIM(GL_Paste!$M5155)&lt;&gt;"",TRIM(GL_Paste!$M5155),IFERROR(MID(GL_Paste!$I5155,FIND("[",GL_Paste!$I5155)+1,FIND("]",GL_Paste!$I5155)-FIND("[",GL_Paste!$I5155)-1),"")))</f>
        <v/>
      </c>
      <c r="D5158">
        <f>IF(GL_Paste!$B5155="","",IFERROR(INDEX(DeptName,MATCH($C5158,DeptTag,0)),"UNALLOCATED"))</f>
        <v/>
      </c>
      <c r="E5158">
        <f>IF(GL_Paste!$B5155="","",IFERROR(INDEX(AcctCat,MATCH(GL_Paste!$B5155&amp;"",AcctCode,0)),"UNKNOWN"))</f>
        <v/>
      </c>
      <c r="F5158">
        <f>IF(GL_Paste!$B5155="","",IFERROR(INDEX(AcctSub,MATCH(GL_Paste!$B5155&amp;"",AcctCode,0)),"UNKNOWN"))</f>
        <v/>
      </c>
    </row>
    <row r="5159">
      <c r="A5159" s="40">
        <f>IF(GL_Paste!$B5156="","",N(GL_Paste!$H5156)-N(GL_Paste!$G5156))</f>
        <v/>
      </c>
      <c r="B5159" s="43">
        <f>IF(GL_Paste!$B5156="","",DATE(YEAR(GL_Paste!$E5156),MONTH(GL_Paste!$E5156),1))</f>
        <v/>
      </c>
      <c r="C5159">
        <f>IF(GL_Paste!$B5156="","",IF(TRIM(GL_Paste!$M5156)&lt;&gt;"",TRIM(GL_Paste!$M5156),IFERROR(MID(GL_Paste!$I5156,FIND("[",GL_Paste!$I5156)+1,FIND("]",GL_Paste!$I5156)-FIND("[",GL_Paste!$I5156)-1),"")))</f>
        <v/>
      </c>
      <c r="D5159">
        <f>IF(GL_Paste!$B5156="","",IFERROR(INDEX(DeptName,MATCH($C5159,DeptTag,0)),"UNALLOCATED"))</f>
        <v/>
      </c>
      <c r="E5159">
        <f>IF(GL_Paste!$B5156="","",IFERROR(INDEX(AcctCat,MATCH(GL_Paste!$B5156&amp;"",AcctCode,0)),"UNKNOWN"))</f>
        <v/>
      </c>
      <c r="F5159">
        <f>IF(GL_Paste!$B5156="","",IFERROR(INDEX(AcctSub,MATCH(GL_Paste!$B5156&amp;"",AcctCode,0)),"UNKNOWN"))</f>
        <v/>
      </c>
    </row>
    <row r="5160">
      <c r="A5160" s="40">
        <f>IF(GL_Paste!$B5157="","",N(GL_Paste!$H5157)-N(GL_Paste!$G5157))</f>
        <v/>
      </c>
      <c r="B5160" s="43">
        <f>IF(GL_Paste!$B5157="","",DATE(YEAR(GL_Paste!$E5157),MONTH(GL_Paste!$E5157),1))</f>
        <v/>
      </c>
      <c r="C5160">
        <f>IF(GL_Paste!$B5157="","",IF(TRIM(GL_Paste!$M5157)&lt;&gt;"",TRIM(GL_Paste!$M5157),IFERROR(MID(GL_Paste!$I5157,FIND("[",GL_Paste!$I5157)+1,FIND("]",GL_Paste!$I5157)-FIND("[",GL_Paste!$I5157)-1),"")))</f>
        <v/>
      </c>
      <c r="D5160">
        <f>IF(GL_Paste!$B5157="","",IFERROR(INDEX(DeptName,MATCH($C5160,DeptTag,0)),"UNALLOCATED"))</f>
        <v/>
      </c>
      <c r="E5160">
        <f>IF(GL_Paste!$B5157="","",IFERROR(INDEX(AcctCat,MATCH(GL_Paste!$B5157&amp;"",AcctCode,0)),"UNKNOWN"))</f>
        <v/>
      </c>
      <c r="F5160">
        <f>IF(GL_Paste!$B5157="","",IFERROR(INDEX(AcctSub,MATCH(GL_Paste!$B5157&amp;"",AcctCode,0)),"UNKNOWN"))</f>
        <v/>
      </c>
    </row>
    <row r="5161">
      <c r="A5161" s="40">
        <f>IF(GL_Paste!$B5158="","",N(GL_Paste!$H5158)-N(GL_Paste!$G5158))</f>
        <v/>
      </c>
      <c r="B5161" s="43">
        <f>IF(GL_Paste!$B5158="","",DATE(YEAR(GL_Paste!$E5158),MONTH(GL_Paste!$E5158),1))</f>
        <v/>
      </c>
      <c r="C5161">
        <f>IF(GL_Paste!$B5158="","",IF(TRIM(GL_Paste!$M5158)&lt;&gt;"",TRIM(GL_Paste!$M5158),IFERROR(MID(GL_Paste!$I5158,FIND("[",GL_Paste!$I5158)+1,FIND("]",GL_Paste!$I5158)-FIND("[",GL_Paste!$I5158)-1),"")))</f>
        <v/>
      </c>
      <c r="D5161">
        <f>IF(GL_Paste!$B5158="","",IFERROR(INDEX(DeptName,MATCH($C5161,DeptTag,0)),"UNALLOCATED"))</f>
        <v/>
      </c>
      <c r="E5161">
        <f>IF(GL_Paste!$B5158="","",IFERROR(INDEX(AcctCat,MATCH(GL_Paste!$B5158&amp;"",AcctCode,0)),"UNKNOWN"))</f>
        <v/>
      </c>
      <c r="F5161">
        <f>IF(GL_Paste!$B5158="","",IFERROR(INDEX(AcctSub,MATCH(GL_Paste!$B5158&amp;"",AcctCode,0)),"UNKNOWN"))</f>
        <v/>
      </c>
    </row>
    <row r="5162">
      <c r="A5162" s="40">
        <f>IF(GL_Paste!$B5159="","",N(GL_Paste!$H5159)-N(GL_Paste!$G5159))</f>
        <v/>
      </c>
      <c r="B5162" s="43">
        <f>IF(GL_Paste!$B5159="","",DATE(YEAR(GL_Paste!$E5159),MONTH(GL_Paste!$E5159),1))</f>
        <v/>
      </c>
      <c r="C5162">
        <f>IF(GL_Paste!$B5159="","",IF(TRIM(GL_Paste!$M5159)&lt;&gt;"",TRIM(GL_Paste!$M5159),IFERROR(MID(GL_Paste!$I5159,FIND("[",GL_Paste!$I5159)+1,FIND("]",GL_Paste!$I5159)-FIND("[",GL_Paste!$I5159)-1),"")))</f>
        <v/>
      </c>
      <c r="D5162">
        <f>IF(GL_Paste!$B5159="","",IFERROR(INDEX(DeptName,MATCH($C5162,DeptTag,0)),"UNALLOCATED"))</f>
        <v/>
      </c>
      <c r="E5162">
        <f>IF(GL_Paste!$B5159="","",IFERROR(INDEX(AcctCat,MATCH(GL_Paste!$B5159&amp;"",AcctCode,0)),"UNKNOWN"))</f>
        <v/>
      </c>
      <c r="F5162">
        <f>IF(GL_Paste!$B5159="","",IFERROR(INDEX(AcctSub,MATCH(GL_Paste!$B5159&amp;"",AcctCode,0)),"UNKNOWN"))</f>
        <v/>
      </c>
    </row>
    <row r="5163">
      <c r="A5163" s="40">
        <f>IF(GL_Paste!$B5160="","",N(GL_Paste!$H5160)-N(GL_Paste!$G5160))</f>
        <v/>
      </c>
      <c r="B5163" s="43">
        <f>IF(GL_Paste!$B5160="","",DATE(YEAR(GL_Paste!$E5160),MONTH(GL_Paste!$E5160),1))</f>
        <v/>
      </c>
      <c r="C5163">
        <f>IF(GL_Paste!$B5160="","",IF(TRIM(GL_Paste!$M5160)&lt;&gt;"",TRIM(GL_Paste!$M5160),IFERROR(MID(GL_Paste!$I5160,FIND("[",GL_Paste!$I5160)+1,FIND("]",GL_Paste!$I5160)-FIND("[",GL_Paste!$I5160)-1),"")))</f>
        <v/>
      </c>
      <c r="D5163">
        <f>IF(GL_Paste!$B5160="","",IFERROR(INDEX(DeptName,MATCH($C5163,DeptTag,0)),"UNALLOCATED"))</f>
        <v/>
      </c>
      <c r="E5163">
        <f>IF(GL_Paste!$B5160="","",IFERROR(INDEX(AcctCat,MATCH(GL_Paste!$B5160&amp;"",AcctCode,0)),"UNKNOWN"))</f>
        <v/>
      </c>
      <c r="F5163">
        <f>IF(GL_Paste!$B5160="","",IFERROR(INDEX(AcctSub,MATCH(GL_Paste!$B5160&amp;"",AcctCode,0)),"UNKNOWN"))</f>
        <v/>
      </c>
    </row>
    <row r="5164">
      <c r="A5164" s="40">
        <f>IF(GL_Paste!$B5161="","",N(GL_Paste!$H5161)-N(GL_Paste!$G5161))</f>
        <v/>
      </c>
      <c r="B5164" s="43">
        <f>IF(GL_Paste!$B5161="","",DATE(YEAR(GL_Paste!$E5161),MONTH(GL_Paste!$E5161),1))</f>
        <v/>
      </c>
      <c r="C5164">
        <f>IF(GL_Paste!$B5161="","",IF(TRIM(GL_Paste!$M5161)&lt;&gt;"",TRIM(GL_Paste!$M5161),IFERROR(MID(GL_Paste!$I5161,FIND("[",GL_Paste!$I5161)+1,FIND("]",GL_Paste!$I5161)-FIND("[",GL_Paste!$I5161)-1),"")))</f>
        <v/>
      </c>
      <c r="D5164">
        <f>IF(GL_Paste!$B5161="","",IFERROR(INDEX(DeptName,MATCH($C5164,DeptTag,0)),"UNALLOCATED"))</f>
        <v/>
      </c>
      <c r="E5164">
        <f>IF(GL_Paste!$B5161="","",IFERROR(INDEX(AcctCat,MATCH(GL_Paste!$B5161&amp;"",AcctCode,0)),"UNKNOWN"))</f>
        <v/>
      </c>
      <c r="F5164">
        <f>IF(GL_Paste!$B5161="","",IFERROR(INDEX(AcctSub,MATCH(GL_Paste!$B5161&amp;"",AcctCode,0)),"UNKNOWN"))</f>
        <v/>
      </c>
    </row>
    <row r="5165">
      <c r="A5165" s="40">
        <f>IF(GL_Paste!$B5162="","",N(GL_Paste!$H5162)-N(GL_Paste!$G5162))</f>
        <v/>
      </c>
      <c r="B5165" s="43">
        <f>IF(GL_Paste!$B5162="","",DATE(YEAR(GL_Paste!$E5162),MONTH(GL_Paste!$E5162),1))</f>
        <v/>
      </c>
      <c r="C5165">
        <f>IF(GL_Paste!$B5162="","",IF(TRIM(GL_Paste!$M5162)&lt;&gt;"",TRIM(GL_Paste!$M5162),IFERROR(MID(GL_Paste!$I5162,FIND("[",GL_Paste!$I5162)+1,FIND("]",GL_Paste!$I5162)-FIND("[",GL_Paste!$I5162)-1),"")))</f>
        <v/>
      </c>
      <c r="D5165">
        <f>IF(GL_Paste!$B5162="","",IFERROR(INDEX(DeptName,MATCH($C5165,DeptTag,0)),"UNALLOCATED"))</f>
        <v/>
      </c>
      <c r="E5165">
        <f>IF(GL_Paste!$B5162="","",IFERROR(INDEX(AcctCat,MATCH(GL_Paste!$B5162&amp;"",AcctCode,0)),"UNKNOWN"))</f>
        <v/>
      </c>
      <c r="F5165">
        <f>IF(GL_Paste!$B5162="","",IFERROR(INDEX(AcctSub,MATCH(GL_Paste!$B5162&amp;"",AcctCode,0)),"UNKNOWN"))</f>
        <v/>
      </c>
    </row>
    <row r="5166">
      <c r="A5166" s="40">
        <f>IF(GL_Paste!$B5163="","",N(GL_Paste!$H5163)-N(GL_Paste!$G5163))</f>
        <v/>
      </c>
      <c r="B5166" s="43">
        <f>IF(GL_Paste!$B5163="","",DATE(YEAR(GL_Paste!$E5163),MONTH(GL_Paste!$E5163),1))</f>
        <v/>
      </c>
      <c r="C5166">
        <f>IF(GL_Paste!$B5163="","",IF(TRIM(GL_Paste!$M5163)&lt;&gt;"",TRIM(GL_Paste!$M5163),IFERROR(MID(GL_Paste!$I5163,FIND("[",GL_Paste!$I5163)+1,FIND("]",GL_Paste!$I5163)-FIND("[",GL_Paste!$I5163)-1),"")))</f>
        <v/>
      </c>
      <c r="D5166">
        <f>IF(GL_Paste!$B5163="","",IFERROR(INDEX(DeptName,MATCH($C5166,DeptTag,0)),"UNALLOCATED"))</f>
        <v/>
      </c>
      <c r="E5166">
        <f>IF(GL_Paste!$B5163="","",IFERROR(INDEX(AcctCat,MATCH(GL_Paste!$B5163&amp;"",AcctCode,0)),"UNKNOWN"))</f>
        <v/>
      </c>
      <c r="F5166">
        <f>IF(GL_Paste!$B5163="","",IFERROR(INDEX(AcctSub,MATCH(GL_Paste!$B5163&amp;"",AcctCode,0)),"UNKNOWN"))</f>
        <v/>
      </c>
    </row>
    <row r="5167">
      <c r="A5167" s="40">
        <f>IF(GL_Paste!$B5164="","",N(GL_Paste!$H5164)-N(GL_Paste!$G5164))</f>
        <v/>
      </c>
      <c r="B5167" s="43">
        <f>IF(GL_Paste!$B5164="","",DATE(YEAR(GL_Paste!$E5164),MONTH(GL_Paste!$E5164),1))</f>
        <v/>
      </c>
      <c r="C5167">
        <f>IF(GL_Paste!$B5164="","",IF(TRIM(GL_Paste!$M5164)&lt;&gt;"",TRIM(GL_Paste!$M5164),IFERROR(MID(GL_Paste!$I5164,FIND("[",GL_Paste!$I5164)+1,FIND("]",GL_Paste!$I5164)-FIND("[",GL_Paste!$I5164)-1),"")))</f>
        <v/>
      </c>
      <c r="D5167">
        <f>IF(GL_Paste!$B5164="","",IFERROR(INDEX(DeptName,MATCH($C5167,DeptTag,0)),"UNALLOCATED"))</f>
        <v/>
      </c>
      <c r="E5167">
        <f>IF(GL_Paste!$B5164="","",IFERROR(INDEX(AcctCat,MATCH(GL_Paste!$B5164&amp;"",AcctCode,0)),"UNKNOWN"))</f>
        <v/>
      </c>
      <c r="F5167">
        <f>IF(GL_Paste!$B5164="","",IFERROR(INDEX(AcctSub,MATCH(GL_Paste!$B5164&amp;"",AcctCode,0)),"UNKNOWN"))</f>
        <v/>
      </c>
    </row>
    <row r="5168">
      <c r="A5168" s="40">
        <f>IF(GL_Paste!$B5165="","",N(GL_Paste!$H5165)-N(GL_Paste!$G5165))</f>
        <v/>
      </c>
      <c r="B5168" s="43">
        <f>IF(GL_Paste!$B5165="","",DATE(YEAR(GL_Paste!$E5165),MONTH(GL_Paste!$E5165),1))</f>
        <v/>
      </c>
      <c r="C5168">
        <f>IF(GL_Paste!$B5165="","",IF(TRIM(GL_Paste!$M5165)&lt;&gt;"",TRIM(GL_Paste!$M5165),IFERROR(MID(GL_Paste!$I5165,FIND("[",GL_Paste!$I5165)+1,FIND("]",GL_Paste!$I5165)-FIND("[",GL_Paste!$I5165)-1),"")))</f>
        <v/>
      </c>
      <c r="D5168">
        <f>IF(GL_Paste!$B5165="","",IFERROR(INDEX(DeptName,MATCH($C5168,DeptTag,0)),"UNALLOCATED"))</f>
        <v/>
      </c>
      <c r="E5168">
        <f>IF(GL_Paste!$B5165="","",IFERROR(INDEX(AcctCat,MATCH(GL_Paste!$B5165&amp;"",AcctCode,0)),"UNKNOWN"))</f>
        <v/>
      </c>
      <c r="F5168">
        <f>IF(GL_Paste!$B5165="","",IFERROR(INDEX(AcctSub,MATCH(GL_Paste!$B5165&amp;"",AcctCode,0)),"UNKNOWN"))</f>
        <v/>
      </c>
    </row>
    <row r="5169">
      <c r="A5169" s="40">
        <f>IF(GL_Paste!$B5166="","",N(GL_Paste!$H5166)-N(GL_Paste!$G5166))</f>
        <v/>
      </c>
      <c r="B5169" s="43">
        <f>IF(GL_Paste!$B5166="","",DATE(YEAR(GL_Paste!$E5166),MONTH(GL_Paste!$E5166),1))</f>
        <v/>
      </c>
      <c r="C5169">
        <f>IF(GL_Paste!$B5166="","",IF(TRIM(GL_Paste!$M5166)&lt;&gt;"",TRIM(GL_Paste!$M5166),IFERROR(MID(GL_Paste!$I5166,FIND("[",GL_Paste!$I5166)+1,FIND("]",GL_Paste!$I5166)-FIND("[",GL_Paste!$I5166)-1),"")))</f>
        <v/>
      </c>
      <c r="D5169">
        <f>IF(GL_Paste!$B5166="","",IFERROR(INDEX(DeptName,MATCH($C5169,DeptTag,0)),"UNALLOCATED"))</f>
        <v/>
      </c>
      <c r="E5169">
        <f>IF(GL_Paste!$B5166="","",IFERROR(INDEX(AcctCat,MATCH(GL_Paste!$B5166&amp;"",AcctCode,0)),"UNKNOWN"))</f>
        <v/>
      </c>
      <c r="F5169">
        <f>IF(GL_Paste!$B5166="","",IFERROR(INDEX(AcctSub,MATCH(GL_Paste!$B5166&amp;"",AcctCode,0)),"UNKNOWN"))</f>
        <v/>
      </c>
    </row>
    <row r="5170">
      <c r="A5170" s="40">
        <f>IF(GL_Paste!$B5167="","",N(GL_Paste!$H5167)-N(GL_Paste!$G5167))</f>
        <v/>
      </c>
      <c r="B5170" s="43">
        <f>IF(GL_Paste!$B5167="","",DATE(YEAR(GL_Paste!$E5167),MONTH(GL_Paste!$E5167),1))</f>
        <v/>
      </c>
      <c r="C5170">
        <f>IF(GL_Paste!$B5167="","",IF(TRIM(GL_Paste!$M5167)&lt;&gt;"",TRIM(GL_Paste!$M5167),IFERROR(MID(GL_Paste!$I5167,FIND("[",GL_Paste!$I5167)+1,FIND("]",GL_Paste!$I5167)-FIND("[",GL_Paste!$I5167)-1),"")))</f>
        <v/>
      </c>
      <c r="D5170">
        <f>IF(GL_Paste!$B5167="","",IFERROR(INDEX(DeptName,MATCH($C5170,DeptTag,0)),"UNALLOCATED"))</f>
        <v/>
      </c>
      <c r="E5170">
        <f>IF(GL_Paste!$B5167="","",IFERROR(INDEX(AcctCat,MATCH(GL_Paste!$B5167&amp;"",AcctCode,0)),"UNKNOWN"))</f>
        <v/>
      </c>
      <c r="F5170">
        <f>IF(GL_Paste!$B5167="","",IFERROR(INDEX(AcctSub,MATCH(GL_Paste!$B5167&amp;"",AcctCode,0)),"UNKNOWN"))</f>
        <v/>
      </c>
    </row>
    <row r="5171">
      <c r="A5171" s="40">
        <f>IF(GL_Paste!$B5168="","",N(GL_Paste!$H5168)-N(GL_Paste!$G5168))</f>
        <v/>
      </c>
      <c r="B5171" s="43">
        <f>IF(GL_Paste!$B5168="","",DATE(YEAR(GL_Paste!$E5168),MONTH(GL_Paste!$E5168),1))</f>
        <v/>
      </c>
      <c r="C5171">
        <f>IF(GL_Paste!$B5168="","",IF(TRIM(GL_Paste!$M5168)&lt;&gt;"",TRIM(GL_Paste!$M5168),IFERROR(MID(GL_Paste!$I5168,FIND("[",GL_Paste!$I5168)+1,FIND("]",GL_Paste!$I5168)-FIND("[",GL_Paste!$I5168)-1),"")))</f>
        <v/>
      </c>
      <c r="D5171">
        <f>IF(GL_Paste!$B5168="","",IFERROR(INDEX(DeptName,MATCH($C5171,DeptTag,0)),"UNALLOCATED"))</f>
        <v/>
      </c>
      <c r="E5171">
        <f>IF(GL_Paste!$B5168="","",IFERROR(INDEX(AcctCat,MATCH(GL_Paste!$B5168&amp;"",AcctCode,0)),"UNKNOWN"))</f>
        <v/>
      </c>
      <c r="F5171">
        <f>IF(GL_Paste!$B5168="","",IFERROR(INDEX(AcctSub,MATCH(GL_Paste!$B5168&amp;"",AcctCode,0)),"UNKNOWN"))</f>
        <v/>
      </c>
    </row>
    <row r="5172">
      <c r="A5172" s="40">
        <f>IF(GL_Paste!$B5169="","",N(GL_Paste!$H5169)-N(GL_Paste!$G5169))</f>
        <v/>
      </c>
      <c r="B5172" s="43">
        <f>IF(GL_Paste!$B5169="","",DATE(YEAR(GL_Paste!$E5169),MONTH(GL_Paste!$E5169),1))</f>
        <v/>
      </c>
      <c r="C5172">
        <f>IF(GL_Paste!$B5169="","",IF(TRIM(GL_Paste!$M5169)&lt;&gt;"",TRIM(GL_Paste!$M5169),IFERROR(MID(GL_Paste!$I5169,FIND("[",GL_Paste!$I5169)+1,FIND("]",GL_Paste!$I5169)-FIND("[",GL_Paste!$I5169)-1),"")))</f>
        <v/>
      </c>
      <c r="D5172">
        <f>IF(GL_Paste!$B5169="","",IFERROR(INDEX(DeptName,MATCH($C5172,DeptTag,0)),"UNALLOCATED"))</f>
        <v/>
      </c>
      <c r="E5172">
        <f>IF(GL_Paste!$B5169="","",IFERROR(INDEX(AcctCat,MATCH(GL_Paste!$B5169&amp;"",AcctCode,0)),"UNKNOWN"))</f>
        <v/>
      </c>
      <c r="F5172">
        <f>IF(GL_Paste!$B5169="","",IFERROR(INDEX(AcctSub,MATCH(GL_Paste!$B5169&amp;"",AcctCode,0)),"UNKNOWN"))</f>
        <v/>
      </c>
    </row>
    <row r="5173">
      <c r="A5173" s="40">
        <f>IF(GL_Paste!$B5170="","",N(GL_Paste!$H5170)-N(GL_Paste!$G5170))</f>
        <v/>
      </c>
      <c r="B5173" s="43">
        <f>IF(GL_Paste!$B5170="","",DATE(YEAR(GL_Paste!$E5170),MONTH(GL_Paste!$E5170),1))</f>
        <v/>
      </c>
      <c r="C5173">
        <f>IF(GL_Paste!$B5170="","",IF(TRIM(GL_Paste!$M5170)&lt;&gt;"",TRIM(GL_Paste!$M5170),IFERROR(MID(GL_Paste!$I5170,FIND("[",GL_Paste!$I5170)+1,FIND("]",GL_Paste!$I5170)-FIND("[",GL_Paste!$I5170)-1),"")))</f>
        <v/>
      </c>
      <c r="D5173">
        <f>IF(GL_Paste!$B5170="","",IFERROR(INDEX(DeptName,MATCH($C5173,DeptTag,0)),"UNALLOCATED"))</f>
        <v/>
      </c>
      <c r="E5173">
        <f>IF(GL_Paste!$B5170="","",IFERROR(INDEX(AcctCat,MATCH(GL_Paste!$B5170&amp;"",AcctCode,0)),"UNKNOWN"))</f>
        <v/>
      </c>
      <c r="F5173">
        <f>IF(GL_Paste!$B5170="","",IFERROR(INDEX(AcctSub,MATCH(GL_Paste!$B5170&amp;"",AcctCode,0)),"UNKNOWN"))</f>
        <v/>
      </c>
    </row>
    <row r="5174">
      <c r="A5174" s="40">
        <f>IF(GL_Paste!$B5171="","",N(GL_Paste!$H5171)-N(GL_Paste!$G5171))</f>
        <v/>
      </c>
      <c r="B5174" s="43">
        <f>IF(GL_Paste!$B5171="","",DATE(YEAR(GL_Paste!$E5171),MONTH(GL_Paste!$E5171),1))</f>
        <v/>
      </c>
      <c r="C5174">
        <f>IF(GL_Paste!$B5171="","",IF(TRIM(GL_Paste!$M5171)&lt;&gt;"",TRIM(GL_Paste!$M5171),IFERROR(MID(GL_Paste!$I5171,FIND("[",GL_Paste!$I5171)+1,FIND("]",GL_Paste!$I5171)-FIND("[",GL_Paste!$I5171)-1),"")))</f>
        <v/>
      </c>
      <c r="D5174">
        <f>IF(GL_Paste!$B5171="","",IFERROR(INDEX(DeptName,MATCH($C5174,DeptTag,0)),"UNALLOCATED"))</f>
        <v/>
      </c>
      <c r="E5174">
        <f>IF(GL_Paste!$B5171="","",IFERROR(INDEX(AcctCat,MATCH(GL_Paste!$B5171&amp;"",AcctCode,0)),"UNKNOWN"))</f>
        <v/>
      </c>
      <c r="F5174">
        <f>IF(GL_Paste!$B5171="","",IFERROR(INDEX(AcctSub,MATCH(GL_Paste!$B5171&amp;"",AcctCode,0)),"UNKNOWN"))</f>
        <v/>
      </c>
    </row>
    <row r="5175">
      <c r="A5175" s="40">
        <f>IF(GL_Paste!$B5172="","",N(GL_Paste!$H5172)-N(GL_Paste!$G5172))</f>
        <v/>
      </c>
      <c r="B5175" s="43">
        <f>IF(GL_Paste!$B5172="","",DATE(YEAR(GL_Paste!$E5172),MONTH(GL_Paste!$E5172),1))</f>
        <v/>
      </c>
      <c r="C5175">
        <f>IF(GL_Paste!$B5172="","",IF(TRIM(GL_Paste!$M5172)&lt;&gt;"",TRIM(GL_Paste!$M5172),IFERROR(MID(GL_Paste!$I5172,FIND("[",GL_Paste!$I5172)+1,FIND("]",GL_Paste!$I5172)-FIND("[",GL_Paste!$I5172)-1),"")))</f>
        <v/>
      </c>
      <c r="D5175">
        <f>IF(GL_Paste!$B5172="","",IFERROR(INDEX(DeptName,MATCH($C5175,DeptTag,0)),"UNALLOCATED"))</f>
        <v/>
      </c>
      <c r="E5175">
        <f>IF(GL_Paste!$B5172="","",IFERROR(INDEX(AcctCat,MATCH(GL_Paste!$B5172&amp;"",AcctCode,0)),"UNKNOWN"))</f>
        <v/>
      </c>
      <c r="F5175">
        <f>IF(GL_Paste!$B5172="","",IFERROR(INDEX(AcctSub,MATCH(GL_Paste!$B5172&amp;"",AcctCode,0)),"UNKNOWN"))</f>
        <v/>
      </c>
    </row>
    <row r="5176">
      <c r="A5176" s="40">
        <f>IF(GL_Paste!$B5173="","",N(GL_Paste!$H5173)-N(GL_Paste!$G5173))</f>
        <v/>
      </c>
      <c r="B5176" s="43">
        <f>IF(GL_Paste!$B5173="","",DATE(YEAR(GL_Paste!$E5173),MONTH(GL_Paste!$E5173),1))</f>
        <v/>
      </c>
      <c r="C5176">
        <f>IF(GL_Paste!$B5173="","",IF(TRIM(GL_Paste!$M5173)&lt;&gt;"",TRIM(GL_Paste!$M5173),IFERROR(MID(GL_Paste!$I5173,FIND("[",GL_Paste!$I5173)+1,FIND("]",GL_Paste!$I5173)-FIND("[",GL_Paste!$I5173)-1),"")))</f>
        <v/>
      </c>
      <c r="D5176">
        <f>IF(GL_Paste!$B5173="","",IFERROR(INDEX(DeptName,MATCH($C5176,DeptTag,0)),"UNALLOCATED"))</f>
        <v/>
      </c>
      <c r="E5176">
        <f>IF(GL_Paste!$B5173="","",IFERROR(INDEX(AcctCat,MATCH(GL_Paste!$B5173&amp;"",AcctCode,0)),"UNKNOWN"))</f>
        <v/>
      </c>
      <c r="F5176">
        <f>IF(GL_Paste!$B5173="","",IFERROR(INDEX(AcctSub,MATCH(GL_Paste!$B5173&amp;"",AcctCode,0)),"UNKNOWN"))</f>
        <v/>
      </c>
    </row>
    <row r="5177">
      <c r="A5177" s="40">
        <f>IF(GL_Paste!$B5174="","",N(GL_Paste!$H5174)-N(GL_Paste!$G5174))</f>
        <v/>
      </c>
      <c r="B5177" s="43">
        <f>IF(GL_Paste!$B5174="","",DATE(YEAR(GL_Paste!$E5174),MONTH(GL_Paste!$E5174),1))</f>
        <v/>
      </c>
      <c r="C5177">
        <f>IF(GL_Paste!$B5174="","",IF(TRIM(GL_Paste!$M5174)&lt;&gt;"",TRIM(GL_Paste!$M5174),IFERROR(MID(GL_Paste!$I5174,FIND("[",GL_Paste!$I5174)+1,FIND("]",GL_Paste!$I5174)-FIND("[",GL_Paste!$I5174)-1),"")))</f>
        <v/>
      </c>
      <c r="D5177">
        <f>IF(GL_Paste!$B5174="","",IFERROR(INDEX(DeptName,MATCH($C5177,DeptTag,0)),"UNALLOCATED"))</f>
        <v/>
      </c>
      <c r="E5177">
        <f>IF(GL_Paste!$B5174="","",IFERROR(INDEX(AcctCat,MATCH(GL_Paste!$B5174&amp;"",AcctCode,0)),"UNKNOWN"))</f>
        <v/>
      </c>
      <c r="F5177">
        <f>IF(GL_Paste!$B5174="","",IFERROR(INDEX(AcctSub,MATCH(GL_Paste!$B5174&amp;"",AcctCode,0)),"UNKNOWN"))</f>
        <v/>
      </c>
    </row>
    <row r="5178">
      <c r="A5178" s="40">
        <f>IF(GL_Paste!$B5175="","",N(GL_Paste!$H5175)-N(GL_Paste!$G5175))</f>
        <v/>
      </c>
      <c r="B5178" s="43">
        <f>IF(GL_Paste!$B5175="","",DATE(YEAR(GL_Paste!$E5175),MONTH(GL_Paste!$E5175),1))</f>
        <v/>
      </c>
      <c r="C5178">
        <f>IF(GL_Paste!$B5175="","",IF(TRIM(GL_Paste!$M5175)&lt;&gt;"",TRIM(GL_Paste!$M5175),IFERROR(MID(GL_Paste!$I5175,FIND("[",GL_Paste!$I5175)+1,FIND("]",GL_Paste!$I5175)-FIND("[",GL_Paste!$I5175)-1),"")))</f>
        <v/>
      </c>
      <c r="D5178">
        <f>IF(GL_Paste!$B5175="","",IFERROR(INDEX(DeptName,MATCH($C5178,DeptTag,0)),"UNALLOCATED"))</f>
        <v/>
      </c>
      <c r="E5178">
        <f>IF(GL_Paste!$B5175="","",IFERROR(INDEX(AcctCat,MATCH(GL_Paste!$B5175&amp;"",AcctCode,0)),"UNKNOWN"))</f>
        <v/>
      </c>
      <c r="F5178">
        <f>IF(GL_Paste!$B5175="","",IFERROR(INDEX(AcctSub,MATCH(GL_Paste!$B5175&amp;"",AcctCode,0)),"UNKNOWN"))</f>
        <v/>
      </c>
    </row>
    <row r="5179">
      <c r="A5179" s="40">
        <f>IF(GL_Paste!$B5176="","",N(GL_Paste!$H5176)-N(GL_Paste!$G5176))</f>
        <v/>
      </c>
      <c r="B5179" s="43">
        <f>IF(GL_Paste!$B5176="","",DATE(YEAR(GL_Paste!$E5176),MONTH(GL_Paste!$E5176),1))</f>
        <v/>
      </c>
      <c r="C5179">
        <f>IF(GL_Paste!$B5176="","",IF(TRIM(GL_Paste!$M5176)&lt;&gt;"",TRIM(GL_Paste!$M5176),IFERROR(MID(GL_Paste!$I5176,FIND("[",GL_Paste!$I5176)+1,FIND("]",GL_Paste!$I5176)-FIND("[",GL_Paste!$I5176)-1),"")))</f>
        <v/>
      </c>
      <c r="D5179">
        <f>IF(GL_Paste!$B5176="","",IFERROR(INDEX(DeptName,MATCH($C5179,DeptTag,0)),"UNALLOCATED"))</f>
        <v/>
      </c>
      <c r="E5179">
        <f>IF(GL_Paste!$B5176="","",IFERROR(INDEX(AcctCat,MATCH(GL_Paste!$B5176&amp;"",AcctCode,0)),"UNKNOWN"))</f>
        <v/>
      </c>
      <c r="F5179">
        <f>IF(GL_Paste!$B5176="","",IFERROR(INDEX(AcctSub,MATCH(GL_Paste!$B5176&amp;"",AcctCode,0)),"UNKNOWN"))</f>
        <v/>
      </c>
    </row>
    <row r="5180">
      <c r="A5180" s="40">
        <f>IF(GL_Paste!$B5177="","",N(GL_Paste!$H5177)-N(GL_Paste!$G5177))</f>
        <v/>
      </c>
      <c r="B5180" s="43">
        <f>IF(GL_Paste!$B5177="","",DATE(YEAR(GL_Paste!$E5177),MONTH(GL_Paste!$E5177),1))</f>
        <v/>
      </c>
      <c r="C5180">
        <f>IF(GL_Paste!$B5177="","",IF(TRIM(GL_Paste!$M5177)&lt;&gt;"",TRIM(GL_Paste!$M5177),IFERROR(MID(GL_Paste!$I5177,FIND("[",GL_Paste!$I5177)+1,FIND("]",GL_Paste!$I5177)-FIND("[",GL_Paste!$I5177)-1),"")))</f>
        <v/>
      </c>
      <c r="D5180">
        <f>IF(GL_Paste!$B5177="","",IFERROR(INDEX(DeptName,MATCH($C5180,DeptTag,0)),"UNALLOCATED"))</f>
        <v/>
      </c>
      <c r="E5180">
        <f>IF(GL_Paste!$B5177="","",IFERROR(INDEX(AcctCat,MATCH(GL_Paste!$B5177&amp;"",AcctCode,0)),"UNKNOWN"))</f>
        <v/>
      </c>
      <c r="F5180">
        <f>IF(GL_Paste!$B5177="","",IFERROR(INDEX(AcctSub,MATCH(GL_Paste!$B5177&amp;"",AcctCode,0)),"UNKNOWN"))</f>
        <v/>
      </c>
    </row>
    <row r="5181">
      <c r="A5181" s="40">
        <f>IF(GL_Paste!$B5178="","",N(GL_Paste!$H5178)-N(GL_Paste!$G5178))</f>
        <v/>
      </c>
      <c r="B5181" s="43">
        <f>IF(GL_Paste!$B5178="","",DATE(YEAR(GL_Paste!$E5178),MONTH(GL_Paste!$E5178),1))</f>
        <v/>
      </c>
      <c r="C5181">
        <f>IF(GL_Paste!$B5178="","",IF(TRIM(GL_Paste!$M5178)&lt;&gt;"",TRIM(GL_Paste!$M5178),IFERROR(MID(GL_Paste!$I5178,FIND("[",GL_Paste!$I5178)+1,FIND("]",GL_Paste!$I5178)-FIND("[",GL_Paste!$I5178)-1),"")))</f>
        <v/>
      </c>
      <c r="D5181">
        <f>IF(GL_Paste!$B5178="","",IFERROR(INDEX(DeptName,MATCH($C5181,DeptTag,0)),"UNALLOCATED"))</f>
        <v/>
      </c>
      <c r="E5181">
        <f>IF(GL_Paste!$B5178="","",IFERROR(INDEX(AcctCat,MATCH(GL_Paste!$B5178&amp;"",AcctCode,0)),"UNKNOWN"))</f>
        <v/>
      </c>
      <c r="F5181">
        <f>IF(GL_Paste!$B5178="","",IFERROR(INDEX(AcctSub,MATCH(GL_Paste!$B5178&amp;"",AcctCode,0)),"UNKNOWN"))</f>
        <v/>
      </c>
    </row>
    <row r="5182">
      <c r="A5182" s="40">
        <f>IF(GL_Paste!$B5179="","",N(GL_Paste!$H5179)-N(GL_Paste!$G5179))</f>
        <v/>
      </c>
      <c r="B5182" s="43">
        <f>IF(GL_Paste!$B5179="","",DATE(YEAR(GL_Paste!$E5179),MONTH(GL_Paste!$E5179),1))</f>
        <v/>
      </c>
      <c r="C5182">
        <f>IF(GL_Paste!$B5179="","",IF(TRIM(GL_Paste!$M5179)&lt;&gt;"",TRIM(GL_Paste!$M5179),IFERROR(MID(GL_Paste!$I5179,FIND("[",GL_Paste!$I5179)+1,FIND("]",GL_Paste!$I5179)-FIND("[",GL_Paste!$I5179)-1),"")))</f>
        <v/>
      </c>
      <c r="D5182">
        <f>IF(GL_Paste!$B5179="","",IFERROR(INDEX(DeptName,MATCH($C5182,DeptTag,0)),"UNALLOCATED"))</f>
        <v/>
      </c>
      <c r="E5182">
        <f>IF(GL_Paste!$B5179="","",IFERROR(INDEX(AcctCat,MATCH(GL_Paste!$B5179&amp;"",AcctCode,0)),"UNKNOWN"))</f>
        <v/>
      </c>
      <c r="F5182">
        <f>IF(GL_Paste!$B5179="","",IFERROR(INDEX(AcctSub,MATCH(GL_Paste!$B5179&amp;"",AcctCode,0)),"UNKNOWN"))</f>
        <v/>
      </c>
    </row>
    <row r="5183">
      <c r="A5183" s="40">
        <f>IF(GL_Paste!$B5180="","",N(GL_Paste!$H5180)-N(GL_Paste!$G5180))</f>
        <v/>
      </c>
      <c r="B5183" s="43">
        <f>IF(GL_Paste!$B5180="","",DATE(YEAR(GL_Paste!$E5180),MONTH(GL_Paste!$E5180),1))</f>
        <v/>
      </c>
      <c r="C5183">
        <f>IF(GL_Paste!$B5180="","",IF(TRIM(GL_Paste!$M5180)&lt;&gt;"",TRIM(GL_Paste!$M5180),IFERROR(MID(GL_Paste!$I5180,FIND("[",GL_Paste!$I5180)+1,FIND("]",GL_Paste!$I5180)-FIND("[",GL_Paste!$I5180)-1),"")))</f>
        <v/>
      </c>
      <c r="D5183">
        <f>IF(GL_Paste!$B5180="","",IFERROR(INDEX(DeptName,MATCH($C5183,DeptTag,0)),"UNALLOCATED"))</f>
        <v/>
      </c>
      <c r="E5183">
        <f>IF(GL_Paste!$B5180="","",IFERROR(INDEX(AcctCat,MATCH(GL_Paste!$B5180&amp;"",AcctCode,0)),"UNKNOWN"))</f>
        <v/>
      </c>
      <c r="F5183">
        <f>IF(GL_Paste!$B5180="","",IFERROR(INDEX(AcctSub,MATCH(GL_Paste!$B5180&amp;"",AcctCode,0)),"UNKNOWN"))</f>
        <v/>
      </c>
    </row>
    <row r="5184">
      <c r="A5184" s="40">
        <f>IF(GL_Paste!$B5181="","",N(GL_Paste!$H5181)-N(GL_Paste!$G5181))</f>
        <v/>
      </c>
      <c r="B5184" s="43">
        <f>IF(GL_Paste!$B5181="","",DATE(YEAR(GL_Paste!$E5181),MONTH(GL_Paste!$E5181),1))</f>
        <v/>
      </c>
      <c r="C5184">
        <f>IF(GL_Paste!$B5181="","",IF(TRIM(GL_Paste!$M5181)&lt;&gt;"",TRIM(GL_Paste!$M5181),IFERROR(MID(GL_Paste!$I5181,FIND("[",GL_Paste!$I5181)+1,FIND("]",GL_Paste!$I5181)-FIND("[",GL_Paste!$I5181)-1),"")))</f>
        <v/>
      </c>
      <c r="D5184">
        <f>IF(GL_Paste!$B5181="","",IFERROR(INDEX(DeptName,MATCH($C5184,DeptTag,0)),"UNALLOCATED"))</f>
        <v/>
      </c>
      <c r="E5184">
        <f>IF(GL_Paste!$B5181="","",IFERROR(INDEX(AcctCat,MATCH(GL_Paste!$B5181&amp;"",AcctCode,0)),"UNKNOWN"))</f>
        <v/>
      </c>
      <c r="F5184">
        <f>IF(GL_Paste!$B5181="","",IFERROR(INDEX(AcctSub,MATCH(GL_Paste!$B5181&amp;"",AcctCode,0)),"UNKNOWN"))</f>
        <v/>
      </c>
    </row>
    <row r="5185">
      <c r="A5185" s="40">
        <f>IF(GL_Paste!$B5182="","",N(GL_Paste!$H5182)-N(GL_Paste!$G5182))</f>
        <v/>
      </c>
      <c r="B5185" s="43">
        <f>IF(GL_Paste!$B5182="","",DATE(YEAR(GL_Paste!$E5182),MONTH(GL_Paste!$E5182),1))</f>
        <v/>
      </c>
      <c r="C5185">
        <f>IF(GL_Paste!$B5182="","",IF(TRIM(GL_Paste!$M5182)&lt;&gt;"",TRIM(GL_Paste!$M5182),IFERROR(MID(GL_Paste!$I5182,FIND("[",GL_Paste!$I5182)+1,FIND("]",GL_Paste!$I5182)-FIND("[",GL_Paste!$I5182)-1),"")))</f>
        <v/>
      </c>
      <c r="D5185">
        <f>IF(GL_Paste!$B5182="","",IFERROR(INDEX(DeptName,MATCH($C5185,DeptTag,0)),"UNALLOCATED"))</f>
        <v/>
      </c>
      <c r="E5185">
        <f>IF(GL_Paste!$B5182="","",IFERROR(INDEX(AcctCat,MATCH(GL_Paste!$B5182&amp;"",AcctCode,0)),"UNKNOWN"))</f>
        <v/>
      </c>
      <c r="F5185">
        <f>IF(GL_Paste!$B5182="","",IFERROR(INDEX(AcctSub,MATCH(GL_Paste!$B5182&amp;"",AcctCode,0)),"UNKNOWN"))</f>
        <v/>
      </c>
    </row>
    <row r="5186">
      <c r="A5186" s="40">
        <f>IF(GL_Paste!$B5183="","",N(GL_Paste!$H5183)-N(GL_Paste!$G5183))</f>
        <v/>
      </c>
      <c r="B5186" s="43">
        <f>IF(GL_Paste!$B5183="","",DATE(YEAR(GL_Paste!$E5183),MONTH(GL_Paste!$E5183),1))</f>
        <v/>
      </c>
      <c r="C5186">
        <f>IF(GL_Paste!$B5183="","",IF(TRIM(GL_Paste!$M5183)&lt;&gt;"",TRIM(GL_Paste!$M5183),IFERROR(MID(GL_Paste!$I5183,FIND("[",GL_Paste!$I5183)+1,FIND("]",GL_Paste!$I5183)-FIND("[",GL_Paste!$I5183)-1),"")))</f>
        <v/>
      </c>
      <c r="D5186">
        <f>IF(GL_Paste!$B5183="","",IFERROR(INDEX(DeptName,MATCH($C5186,DeptTag,0)),"UNALLOCATED"))</f>
        <v/>
      </c>
      <c r="E5186">
        <f>IF(GL_Paste!$B5183="","",IFERROR(INDEX(AcctCat,MATCH(GL_Paste!$B5183&amp;"",AcctCode,0)),"UNKNOWN"))</f>
        <v/>
      </c>
      <c r="F5186">
        <f>IF(GL_Paste!$B5183="","",IFERROR(INDEX(AcctSub,MATCH(GL_Paste!$B5183&amp;"",AcctCode,0)),"UNKNOWN"))</f>
        <v/>
      </c>
    </row>
    <row r="5187">
      <c r="A5187" s="40">
        <f>IF(GL_Paste!$B5184="","",N(GL_Paste!$H5184)-N(GL_Paste!$G5184))</f>
        <v/>
      </c>
      <c r="B5187" s="43">
        <f>IF(GL_Paste!$B5184="","",DATE(YEAR(GL_Paste!$E5184),MONTH(GL_Paste!$E5184),1))</f>
        <v/>
      </c>
      <c r="C5187">
        <f>IF(GL_Paste!$B5184="","",IF(TRIM(GL_Paste!$M5184)&lt;&gt;"",TRIM(GL_Paste!$M5184),IFERROR(MID(GL_Paste!$I5184,FIND("[",GL_Paste!$I5184)+1,FIND("]",GL_Paste!$I5184)-FIND("[",GL_Paste!$I5184)-1),"")))</f>
        <v/>
      </c>
      <c r="D5187">
        <f>IF(GL_Paste!$B5184="","",IFERROR(INDEX(DeptName,MATCH($C5187,DeptTag,0)),"UNALLOCATED"))</f>
        <v/>
      </c>
      <c r="E5187">
        <f>IF(GL_Paste!$B5184="","",IFERROR(INDEX(AcctCat,MATCH(GL_Paste!$B5184&amp;"",AcctCode,0)),"UNKNOWN"))</f>
        <v/>
      </c>
      <c r="F5187">
        <f>IF(GL_Paste!$B5184="","",IFERROR(INDEX(AcctSub,MATCH(GL_Paste!$B5184&amp;"",AcctCode,0)),"UNKNOWN"))</f>
        <v/>
      </c>
    </row>
    <row r="5188">
      <c r="A5188" s="40">
        <f>IF(GL_Paste!$B5185="","",N(GL_Paste!$H5185)-N(GL_Paste!$G5185))</f>
        <v/>
      </c>
      <c r="B5188" s="43">
        <f>IF(GL_Paste!$B5185="","",DATE(YEAR(GL_Paste!$E5185),MONTH(GL_Paste!$E5185),1))</f>
        <v/>
      </c>
      <c r="C5188">
        <f>IF(GL_Paste!$B5185="","",IF(TRIM(GL_Paste!$M5185)&lt;&gt;"",TRIM(GL_Paste!$M5185),IFERROR(MID(GL_Paste!$I5185,FIND("[",GL_Paste!$I5185)+1,FIND("]",GL_Paste!$I5185)-FIND("[",GL_Paste!$I5185)-1),"")))</f>
        <v/>
      </c>
      <c r="D5188">
        <f>IF(GL_Paste!$B5185="","",IFERROR(INDEX(DeptName,MATCH($C5188,DeptTag,0)),"UNALLOCATED"))</f>
        <v/>
      </c>
      <c r="E5188">
        <f>IF(GL_Paste!$B5185="","",IFERROR(INDEX(AcctCat,MATCH(GL_Paste!$B5185&amp;"",AcctCode,0)),"UNKNOWN"))</f>
        <v/>
      </c>
      <c r="F5188">
        <f>IF(GL_Paste!$B5185="","",IFERROR(INDEX(AcctSub,MATCH(GL_Paste!$B5185&amp;"",AcctCode,0)),"UNKNOWN"))</f>
        <v/>
      </c>
    </row>
    <row r="5189">
      <c r="A5189" s="40">
        <f>IF(GL_Paste!$B5186="","",N(GL_Paste!$H5186)-N(GL_Paste!$G5186))</f>
        <v/>
      </c>
      <c r="B5189" s="43">
        <f>IF(GL_Paste!$B5186="","",DATE(YEAR(GL_Paste!$E5186),MONTH(GL_Paste!$E5186),1))</f>
        <v/>
      </c>
      <c r="C5189">
        <f>IF(GL_Paste!$B5186="","",IF(TRIM(GL_Paste!$M5186)&lt;&gt;"",TRIM(GL_Paste!$M5186),IFERROR(MID(GL_Paste!$I5186,FIND("[",GL_Paste!$I5186)+1,FIND("]",GL_Paste!$I5186)-FIND("[",GL_Paste!$I5186)-1),"")))</f>
        <v/>
      </c>
      <c r="D5189">
        <f>IF(GL_Paste!$B5186="","",IFERROR(INDEX(DeptName,MATCH($C5189,DeptTag,0)),"UNALLOCATED"))</f>
        <v/>
      </c>
      <c r="E5189">
        <f>IF(GL_Paste!$B5186="","",IFERROR(INDEX(AcctCat,MATCH(GL_Paste!$B5186&amp;"",AcctCode,0)),"UNKNOWN"))</f>
        <v/>
      </c>
      <c r="F5189">
        <f>IF(GL_Paste!$B5186="","",IFERROR(INDEX(AcctSub,MATCH(GL_Paste!$B5186&amp;"",AcctCode,0)),"UNKNOWN"))</f>
        <v/>
      </c>
    </row>
    <row r="5190">
      <c r="A5190" s="40">
        <f>IF(GL_Paste!$B5187="","",N(GL_Paste!$H5187)-N(GL_Paste!$G5187))</f>
        <v/>
      </c>
      <c r="B5190" s="43">
        <f>IF(GL_Paste!$B5187="","",DATE(YEAR(GL_Paste!$E5187),MONTH(GL_Paste!$E5187),1))</f>
        <v/>
      </c>
      <c r="C5190">
        <f>IF(GL_Paste!$B5187="","",IF(TRIM(GL_Paste!$M5187)&lt;&gt;"",TRIM(GL_Paste!$M5187),IFERROR(MID(GL_Paste!$I5187,FIND("[",GL_Paste!$I5187)+1,FIND("]",GL_Paste!$I5187)-FIND("[",GL_Paste!$I5187)-1),"")))</f>
        <v/>
      </c>
      <c r="D5190">
        <f>IF(GL_Paste!$B5187="","",IFERROR(INDEX(DeptName,MATCH($C5190,DeptTag,0)),"UNALLOCATED"))</f>
        <v/>
      </c>
      <c r="E5190">
        <f>IF(GL_Paste!$B5187="","",IFERROR(INDEX(AcctCat,MATCH(GL_Paste!$B5187&amp;"",AcctCode,0)),"UNKNOWN"))</f>
        <v/>
      </c>
      <c r="F5190">
        <f>IF(GL_Paste!$B5187="","",IFERROR(INDEX(AcctSub,MATCH(GL_Paste!$B5187&amp;"",AcctCode,0)),"UNKNOWN"))</f>
        <v/>
      </c>
    </row>
    <row r="5191">
      <c r="A5191" s="40">
        <f>IF(GL_Paste!$B5188="","",N(GL_Paste!$H5188)-N(GL_Paste!$G5188))</f>
        <v/>
      </c>
      <c r="B5191" s="43">
        <f>IF(GL_Paste!$B5188="","",DATE(YEAR(GL_Paste!$E5188),MONTH(GL_Paste!$E5188),1))</f>
        <v/>
      </c>
      <c r="C5191">
        <f>IF(GL_Paste!$B5188="","",IF(TRIM(GL_Paste!$M5188)&lt;&gt;"",TRIM(GL_Paste!$M5188),IFERROR(MID(GL_Paste!$I5188,FIND("[",GL_Paste!$I5188)+1,FIND("]",GL_Paste!$I5188)-FIND("[",GL_Paste!$I5188)-1),"")))</f>
        <v/>
      </c>
      <c r="D5191">
        <f>IF(GL_Paste!$B5188="","",IFERROR(INDEX(DeptName,MATCH($C5191,DeptTag,0)),"UNALLOCATED"))</f>
        <v/>
      </c>
      <c r="E5191">
        <f>IF(GL_Paste!$B5188="","",IFERROR(INDEX(AcctCat,MATCH(GL_Paste!$B5188&amp;"",AcctCode,0)),"UNKNOWN"))</f>
        <v/>
      </c>
      <c r="F5191">
        <f>IF(GL_Paste!$B5188="","",IFERROR(INDEX(AcctSub,MATCH(GL_Paste!$B5188&amp;"",AcctCode,0)),"UNKNOWN"))</f>
        <v/>
      </c>
    </row>
    <row r="5192">
      <c r="A5192" s="40">
        <f>IF(GL_Paste!$B5189="","",N(GL_Paste!$H5189)-N(GL_Paste!$G5189))</f>
        <v/>
      </c>
      <c r="B5192" s="43">
        <f>IF(GL_Paste!$B5189="","",DATE(YEAR(GL_Paste!$E5189),MONTH(GL_Paste!$E5189),1))</f>
        <v/>
      </c>
      <c r="C5192">
        <f>IF(GL_Paste!$B5189="","",IF(TRIM(GL_Paste!$M5189)&lt;&gt;"",TRIM(GL_Paste!$M5189),IFERROR(MID(GL_Paste!$I5189,FIND("[",GL_Paste!$I5189)+1,FIND("]",GL_Paste!$I5189)-FIND("[",GL_Paste!$I5189)-1),"")))</f>
        <v/>
      </c>
      <c r="D5192">
        <f>IF(GL_Paste!$B5189="","",IFERROR(INDEX(DeptName,MATCH($C5192,DeptTag,0)),"UNALLOCATED"))</f>
        <v/>
      </c>
      <c r="E5192">
        <f>IF(GL_Paste!$B5189="","",IFERROR(INDEX(AcctCat,MATCH(GL_Paste!$B5189&amp;"",AcctCode,0)),"UNKNOWN"))</f>
        <v/>
      </c>
      <c r="F5192">
        <f>IF(GL_Paste!$B5189="","",IFERROR(INDEX(AcctSub,MATCH(GL_Paste!$B5189&amp;"",AcctCode,0)),"UNKNOWN"))</f>
        <v/>
      </c>
    </row>
    <row r="5193">
      <c r="A5193" s="40">
        <f>IF(GL_Paste!$B5190="","",N(GL_Paste!$H5190)-N(GL_Paste!$G5190))</f>
        <v/>
      </c>
      <c r="B5193" s="43">
        <f>IF(GL_Paste!$B5190="","",DATE(YEAR(GL_Paste!$E5190),MONTH(GL_Paste!$E5190),1))</f>
        <v/>
      </c>
      <c r="C5193">
        <f>IF(GL_Paste!$B5190="","",IF(TRIM(GL_Paste!$M5190)&lt;&gt;"",TRIM(GL_Paste!$M5190),IFERROR(MID(GL_Paste!$I5190,FIND("[",GL_Paste!$I5190)+1,FIND("]",GL_Paste!$I5190)-FIND("[",GL_Paste!$I5190)-1),"")))</f>
        <v/>
      </c>
      <c r="D5193">
        <f>IF(GL_Paste!$B5190="","",IFERROR(INDEX(DeptName,MATCH($C5193,DeptTag,0)),"UNALLOCATED"))</f>
        <v/>
      </c>
      <c r="E5193">
        <f>IF(GL_Paste!$B5190="","",IFERROR(INDEX(AcctCat,MATCH(GL_Paste!$B5190&amp;"",AcctCode,0)),"UNKNOWN"))</f>
        <v/>
      </c>
      <c r="F5193">
        <f>IF(GL_Paste!$B5190="","",IFERROR(INDEX(AcctSub,MATCH(GL_Paste!$B5190&amp;"",AcctCode,0)),"UNKNOWN"))</f>
        <v/>
      </c>
    </row>
    <row r="5194">
      <c r="A5194" s="40">
        <f>IF(GL_Paste!$B5191="","",N(GL_Paste!$H5191)-N(GL_Paste!$G5191))</f>
        <v/>
      </c>
      <c r="B5194" s="43">
        <f>IF(GL_Paste!$B5191="","",DATE(YEAR(GL_Paste!$E5191),MONTH(GL_Paste!$E5191),1))</f>
        <v/>
      </c>
      <c r="C5194">
        <f>IF(GL_Paste!$B5191="","",IF(TRIM(GL_Paste!$M5191)&lt;&gt;"",TRIM(GL_Paste!$M5191),IFERROR(MID(GL_Paste!$I5191,FIND("[",GL_Paste!$I5191)+1,FIND("]",GL_Paste!$I5191)-FIND("[",GL_Paste!$I5191)-1),"")))</f>
        <v/>
      </c>
      <c r="D5194">
        <f>IF(GL_Paste!$B5191="","",IFERROR(INDEX(DeptName,MATCH($C5194,DeptTag,0)),"UNALLOCATED"))</f>
        <v/>
      </c>
      <c r="E5194">
        <f>IF(GL_Paste!$B5191="","",IFERROR(INDEX(AcctCat,MATCH(GL_Paste!$B5191&amp;"",AcctCode,0)),"UNKNOWN"))</f>
        <v/>
      </c>
      <c r="F5194">
        <f>IF(GL_Paste!$B5191="","",IFERROR(INDEX(AcctSub,MATCH(GL_Paste!$B5191&amp;"",AcctCode,0)),"UNKNOWN"))</f>
        <v/>
      </c>
    </row>
    <row r="5195">
      <c r="A5195" s="40">
        <f>IF(GL_Paste!$B5192="","",N(GL_Paste!$H5192)-N(GL_Paste!$G5192))</f>
        <v/>
      </c>
      <c r="B5195" s="43">
        <f>IF(GL_Paste!$B5192="","",DATE(YEAR(GL_Paste!$E5192),MONTH(GL_Paste!$E5192),1))</f>
        <v/>
      </c>
      <c r="C5195">
        <f>IF(GL_Paste!$B5192="","",IF(TRIM(GL_Paste!$M5192)&lt;&gt;"",TRIM(GL_Paste!$M5192),IFERROR(MID(GL_Paste!$I5192,FIND("[",GL_Paste!$I5192)+1,FIND("]",GL_Paste!$I5192)-FIND("[",GL_Paste!$I5192)-1),"")))</f>
        <v/>
      </c>
      <c r="D5195">
        <f>IF(GL_Paste!$B5192="","",IFERROR(INDEX(DeptName,MATCH($C5195,DeptTag,0)),"UNALLOCATED"))</f>
        <v/>
      </c>
      <c r="E5195">
        <f>IF(GL_Paste!$B5192="","",IFERROR(INDEX(AcctCat,MATCH(GL_Paste!$B5192&amp;"",AcctCode,0)),"UNKNOWN"))</f>
        <v/>
      </c>
      <c r="F5195">
        <f>IF(GL_Paste!$B5192="","",IFERROR(INDEX(AcctSub,MATCH(GL_Paste!$B5192&amp;"",AcctCode,0)),"UNKNOWN"))</f>
        <v/>
      </c>
    </row>
    <row r="5196">
      <c r="A5196" s="40">
        <f>IF(GL_Paste!$B5193="","",N(GL_Paste!$H5193)-N(GL_Paste!$G5193))</f>
        <v/>
      </c>
      <c r="B5196" s="43">
        <f>IF(GL_Paste!$B5193="","",DATE(YEAR(GL_Paste!$E5193),MONTH(GL_Paste!$E5193),1))</f>
        <v/>
      </c>
      <c r="C5196">
        <f>IF(GL_Paste!$B5193="","",IF(TRIM(GL_Paste!$M5193)&lt;&gt;"",TRIM(GL_Paste!$M5193),IFERROR(MID(GL_Paste!$I5193,FIND("[",GL_Paste!$I5193)+1,FIND("]",GL_Paste!$I5193)-FIND("[",GL_Paste!$I5193)-1),"")))</f>
        <v/>
      </c>
      <c r="D5196">
        <f>IF(GL_Paste!$B5193="","",IFERROR(INDEX(DeptName,MATCH($C5196,DeptTag,0)),"UNALLOCATED"))</f>
        <v/>
      </c>
      <c r="E5196">
        <f>IF(GL_Paste!$B5193="","",IFERROR(INDEX(AcctCat,MATCH(GL_Paste!$B5193&amp;"",AcctCode,0)),"UNKNOWN"))</f>
        <v/>
      </c>
      <c r="F5196">
        <f>IF(GL_Paste!$B5193="","",IFERROR(INDEX(AcctSub,MATCH(GL_Paste!$B5193&amp;"",AcctCode,0)),"UNKNOWN"))</f>
        <v/>
      </c>
    </row>
    <row r="5197">
      <c r="A5197" s="40">
        <f>IF(GL_Paste!$B5194="","",N(GL_Paste!$H5194)-N(GL_Paste!$G5194))</f>
        <v/>
      </c>
      <c r="B5197" s="43">
        <f>IF(GL_Paste!$B5194="","",DATE(YEAR(GL_Paste!$E5194),MONTH(GL_Paste!$E5194),1))</f>
        <v/>
      </c>
      <c r="C5197">
        <f>IF(GL_Paste!$B5194="","",IF(TRIM(GL_Paste!$M5194)&lt;&gt;"",TRIM(GL_Paste!$M5194),IFERROR(MID(GL_Paste!$I5194,FIND("[",GL_Paste!$I5194)+1,FIND("]",GL_Paste!$I5194)-FIND("[",GL_Paste!$I5194)-1),"")))</f>
        <v/>
      </c>
      <c r="D5197">
        <f>IF(GL_Paste!$B5194="","",IFERROR(INDEX(DeptName,MATCH($C5197,DeptTag,0)),"UNALLOCATED"))</f>
        <v/>
      </c>
      <c r="E5197">
        <f>IF(GL_Paste!$B5194="","",IFERROR(INDEX(AcctCat,MATCH(GL_Paste!$B5194&amp;"",AcctCode,0)),"UNKNOWN"))</f>
        <v/>
      </c>
      <c r="F5197">
        <f>IF(GL_Paste!$B5194="","",IFERROR(INDEX(AcctSub,MATCH(GL_Paste!$B5194&amp;"",AcctCode,0)),"UNKNOWN"))</f>
        <v/>
      </c>
    </row>
    <row r="5198">
      <c r="A5198" s="40">
        <f>IF(GL_Paste!$B5195="","",N(GL_Paste!$H5195)-N(GL_Paste!$G5195))</f>
        <v/>
      </c>
      <c r="B5198" s="43">
        <f>IF(GL_Paste!$B5195="","",DATE(YEAR(GL_Paste!$E5195),MONTH(GL_Paste!$E5195),1))</f>
        <v/>
      </c>
      <c r="C5198">
        <f>IF(GL_Paste!$B5195="","",IF(TRIM(GL_Paste!$M5195)&lt;&gt;"",TRIM(GL_Paste!$M5195),IFERROR(MID(GL_Paste!$I5195,FIND("[",GL_Paste!$I5195)+1,FIND("]",GL_Paste!$I5195)-FIND("[",GL_Paste!$I5195)-1),"")))</f>
        <v/>
      </c>
      <c r="D5198">
        <f>IF(GL_Paste!$B5195="","",IFERROR(INDEX(DeptName,MATCH($C5198,DeptTag,0)),"UNALLOCATED"))</f>
        <v/>
      </c>
      <c r="E5198">
        <f>IF(GL_Paste!$B5195="","",IFERROR(INDEX(AcctCat,MATCH(GL_Paste!$B5195&amp;"",AcctCode,0)),"UNKNOWN"))</f>
        <v/>
      </c>
      <c r="F5198">
        <f>IF(GL_Paste!$B5195="","",IFERROR(INDEX(AcctSub,MATCH(GL_Paste!$B5195&amp;"",AcctCode,0)),"UNKNOWN"))</f>
        <v/>
      </c>
    </row>
    <row r="5199">
      <c r="A5199" s="40">
        <f>IF(GL_Paste!$B5196="","",N(GL_Paste!$H5196)-N(GL_Paste!$G5196))</f>
        <v/>
      </c>
      <c r="B5199" s="43">
        <f>IF(GL_Paste!$B5196="","",DATE(YEAR(GL_Paste!$E5196),MONTH(GL_Paste!$E5196),1))</f>
        <v/>
      </c>
      <c r="C5199">
        <f>IF(GL_Paste!$B5196="","",IF(TRIM(GL_Paste!$M5196)&lt;&gt;"",TRIM(GL_Paste!$M5196),IFERROR(MID(GL_Paste!$I5196,FIND("[",GL_Paste!$I5196)+1,FIND("]",GL_Paste!$I5196)-FIND("[",GL_Paste!$I5196)-1),"")))</f>
        <v/>
      </c>
      <c r="D5199">
        <f>IF(GL_Paste!$B5196="","",IFERROR(INDEX(DeptName,MATCH($C5199,DeptTag,0)),"UNALLOCATED"))</f>
        <v/>
      </c>
      <c r="E5199">
        <f>IF(GL_Paste!$B5196="","",IFERROR(INDEX(AcctCat,MATCH(GL_Paste!$B5196&amp;"",AcctCode,0)),"UNKNOWN"))</f>
        <v/>
      </c>
      <c r="F5199">
        <f>IF(GL_Paste!$B5196="","",IFERROR(INDEX(AcctSub,MATCH(GL_Paste!$B5196&amp;"",AcctCode,0)),"UNKNOWN"))</f>
        <v/>
      </c>
    </row>
    <row r="5200">
      <c r="A5200" s="40">
        <f>IF(GL_Paste!$B5197="","",N(GL_Paste!$H5197)-N(GL_Paste!$G5197))</f>
        <v/>
      </c>
      <c r="B5200" s="43">
        <f>IF(GL_Paste!$B5197="","",DATE(YEAR(GL_Paste!$E5197),MONTH(GL_Paste!$E5197),1))</f>
        <v/>
      </c>
      <c r="C5200">
        <f>IF(GL_Paste!$B5197="","",IF(TRIM(GL_Paste!$M5197)&lt;&gt;"",TRIM(GL_Paste!$M5197),IFERROR(MID(GL_Paste!$I5197,FIND("[",GL_Paste!$I5197)+1,FIND("]",GL_Paste!$I5197)-FIND("[",GL_Paste!$I5197)-1),"")))</f>
        <v/>
      </c>
      <c r="D5200">
        <f>IF(GL_Paste!$B5197="","",IFERROR(INDEX(DeptName,MATCH($C5200,DeptTag,0)),"UNALLOCATED"))</f>
        <v/>
      </c>
      <c r="E5200">
        <f>IF(GL_Paste!$B5197="","",IFERROR(INDEX(AcctCat,MATCH(GL_Paste!$B5197&amp;"",AcctCode,0)),"UNKNOWN"))</f>
        <v/>
      </c>
      <c r="F5200">
        <f>IF(GL_Paste!$B5197="","",IFERROR(INDEX(AcctSub,MATCH(GL_Paste!$B5197&amp;"",AcctCode,0)),"UNKNOWN"))</f>
        <v/>
      </c>
    </row>
    <row r="5201">
      <c r="A5201" s="40">
        <f>IF(GL_Paste!$B5198="","",N(GL_Paste!$H5198)-N(GL_Paste!$G5198))</f>
        <v/>
      </c>
      <c r="B5201" s="43">
        <f>IF(GL_Paste!$B5198="","",DATE(YEAR(GL_Paste!$E5198),MONTH(GL_Paste!$E5198),1))</f>
        <v/>
      </c>
      <c r="C5201">
        <f>IF(GL_Paste!$B5198="","",IF(TRIM(GL_Paste!$M5198)&lt;&gt;"",TRIM(GL_Paste!$M5198),IFERROR(MID(GL_Paste!$I5198,FIND("[",GL_Paste!$I5198)+1,FIND("]",GL_Paste!$I5198)-FIND("[",GL_Paste!$I5198)-1),"")))</f>
        <v/>
      </c>
      <c r="D5201">
        <f>IF(GL_Paste!$B5198="","",IFERROR(INDEX(DeptName,MATCH($C5201,DeptTag,0)),"UNALLOCATED"))</f>
        <v/>
      </c>
      <c r="E5201">
        <f>IF(GL_Paste!$B5198="","",IFERROR(INDEX(AcctCat,MATCH(GL_Paste!$B5198&amp;"",AcctCode,0)),"UNKNOWN"))</f>
        <v/>
      </c>
      <c r="F5201">
        <f>IF(GL_Paste!$B5198="","",IFERROR(INDEX(AcctSub,MATCH(GL_Paste!$B5198&amp;"",AcctCode,0)),"UNKNOWN"))</f>
        <v/>
      </c>
    </row>
    <row r="5202">
      <c r="A5202" s="40">
        <f>IF(GL_Paste!$B5199="","",N(GL_Paste!$H5199)-N(GL_Paste!$G5199))</f>
        <v/>
      </c>
      <c r="B5202" s="43">
        <f>IF(GL_Paste!$B5199="","",DATE(YEAR(GL_Paste!$E5199),MONTH(GL_Paste!$E5199),1))</f>
        <v/>
      </c>
      <c r="C5202">
        <f>IF(GL_Paste!$B5199="","",IF(TRIM(GL_Paste!$M5199)&lt;&gt;"",TRIM(GL_Paste!$M5199),IFERROR(MID(GL_Paste!$I5199,FIND("[",GL_Paste!$I5199)+1,FIND("]",GL_Paste!$I5199)-FIND("[",GL_Paste!$I5199)-1),"")))</f>
        <v/>
      </c>
      <c r="D5202">
        <f>IF(GL_Paste!$B5199="","",IFERROR(INDEX(DeptName,MATCH($C5202,DeptTag,0)),"UNALLOCATED"))</f>
        <v/>
      </c>
      <c r="E5202">
        <f>IF(GL_Paste!$B5199="","",IFERROR(INDEX(AcctCat,MATCH(GL_Paste!$B5199&amp;"",AcctCode,0)),"UNKNOWN"))</f>
        <v/>
      </c>
      <c r="F5202">
        <f>IF(GL_Paste!$B5199="","",IFERROR(INDEX(AcctSub,MATCH(GL_Paste!$B5199&amp;"",AcctCode,0)),"UNKNOWN"))</f>
        <v/>
      </c>
    </row>
    <row r="5203">
      <c r="A5203" s="40">
        <f>IF(GL_Paste!$B5200="","",N(GL_Paste!$H5200)-N(GL_Paste!$G5200))</f>
        <v/>
      </c>
      <c r="B5203" s="43">
        <f>IF(GL_Paste!$B5200="","",DATE(YEAR(GL_Paste!$E5200),MONTH(GL_Paste!$E5200),1))</f>
        <v/>
      </c>
      <c r="C5203">
        <f>IF(GL_Paste!$B5200="","",IF(TRIM(GL_Paste!$M5200)&lt;&gt;"",TRIM(GL_Paste!$M5200),IFERROR(MID(GL_Paste!$I5200,FIND("[",GL_Paste!$I5200)+1,FIND("]",GL_Paste!$I5200)-FIND("[",GL_Paste!$I5200)-1),"")))</f>
        <v/>
      </c>
      <c r="D5203">
        <f>IF(GL_Paste!$B5200="","",IFERROR(INDEX(DeptName,MATCH($C5203,DeptTag,0)),"UNALLOCATED"))</f>
        <v/>
      </c>
      <c r="E5203">
        <f>IF(GL_Paste!$B5200="","",IFERROR(INDEX(AcctCat,MATCH(GL_Paste!$B5200&amp;"",AcctCode,0)),"UNKNOWN"))</f>
        <v/>
      </c>
      <c r="F5203">
        <f>IF(GL_Paste!$B5200="","",IFERROR(INDEX(AcctSub,MATCH(GL_Paste!$B5200&amp;"",AcctCode,0)),"UNKNOWN"))</f>
        <v/>
      </c>
    </row>
    <row r="5204">
      <c r="A5204" s="40">
        <f>IF(GL_Paste!$B5201="","",N(GL_Paste!$H5201)-N(GL_Paste!$G5201))</f>
        <v/>
      </c>
      <c r="B5204" s="43">
        <f>IF(GL_Paste!$B5201="","",DATE(YEAR(GL_Paste!$E5201),MONTH(GL_Paste!$E5201),1))</f>
        <v/>
      </c>
      <c r="C5204">
        <f>IF(GL_Paste!$B5201="","",IF(TRIM(GL_Paste!$M5201)&lt;&gt;"",TRIM(GL_Paste!$M5201),IFERROR(MID(GL_Paste!$I5201,FIND("[",GL_Paste!$I5201)+1,FIND("]",GL_Paste!$I5201)-FIND("[",GL_Paste!$I5201)-1),"")))</f>
        <v/>
      </c>
      <c r="D5204">
        <f>IF(GL_Paste!$B5201="","",IFERROR(INDEX(DeptName,MATCH($C5204,DeptTag,0)),"UNALLOCATED"))</f>
        <v/>
      </c>
      <c r="E5204">
        <f>IF(GL_Paste!$B5201="","",IFERROR(INDEX(AcctCat,MATCH(GL_Paste!$B5201&amp;"",AcctCode,0)),"UNKNOWN"))</f>
        <v/>
      </c>
      <c r="F5204">
        <f>IF(GL_Paste!$B5201="","",IFERROR(INDEX(AcctSub,MATCH(GL_Paste!$B5201&amp;"",AcctCode,0)),"UNKNOWN"))</f>
        <v/>
      </c>
    </row>
    <row r="5205">
      <c r="A5205" s="40">
        <f>IF(GL_Paste!$B5202="","",N(GL_Paste!$H5202)-N(GL_Paste!$G5202))</f>
        <v/>
      </c>
      <c r="B5205" s="43">
        <f>IF(GL_Paste!$B5202="","",DATE(YEAR(GL_Paste!$E5202),MONTH(GL_Paste!$E5202),1))</f>
        <v/>
      </c>
      <c r="C5205">
        <f>IF(GL_Paste!$B5202="","",IF(TRIM(GL_Paste!$M5202)&lt;&gt;"",TRIM(GL_Paste!$M5202),IFERROR(MID(GL_Paste!$I5202,FIND("[",GL_Paste!$I5202)+1,FIND("]",GL_Paste!$I5202)-FIND("[",GL_Paste!$I5202)-1),"")))</f>
        <v/>
      </c>
      <c r="D5205">
        <f>IF(GL_Paste!$B5202="","",IFERROR(INDEX(DeptName,MATCH($C5205,DeptTag,0)),"UNALLOCATED"))</f>
        <v/>
      </c>
      <c r="E5205">
        <f>IF(GL_Paste!$B5202="","",IFERROR(INDEX(AcctCat,MATCH(GL_Paste!$B5202&amp;"",AcctCode,0)),"UNKNOWN"))</f>
        <v/>
      </c>
      <c r="F5205">
        <f>IF(GL_Paste!$B5202="","",IFERROR(INDEX(AcctSub,MATCH(GL_Paste!$B5202&amp;"",AcctCode,0)),"UNKNOWN"))</f>
        <v/>
      </c>
    </row>
    <row r="5206">
      <c r="A5206" s="40">
        <f>IF(GL_Paste!$B5203="","",N(GL_Paste!$H5203)-N(GL_Paste!$G5203))</f>
        <v/>
      </c>
      <c r="B5206" s="43">
        <f>IF(GL_Paste!$B5203="","",DATE(YEAR(GL_Paste!$E5203),MONTH(GL_Paste!$E5203),1))</f>
        <v/>
      </c>
      <c r="C5206">
        <f>IF(GL_Paste!$B5203="","",IF(TRIM(GL_Paste!$M5203)&lt;&gt;"",TRIM(GL_Paste!$M5203),IFERROR(MID(GL_Paste!$I5203,FIND("[",GL_Paste!$I5203)+1,FIND("]",GL_Paste!$I5203)-FIND("[",GL_Paste!$I5203)-1),"")))</f>
        <v/>
      </c>
      <c r="D5206">
        <f>IF(GL_Paste!$B5203="","",IFERROR(INDEX(DeptName,MATCH($C5206,DeptTag,0)),"UNALLOCATED"))</f>
        <v/>
      </c>
      <c r="E5206">
        <f>IF(GL_Paste!$B5203="","",IFERROR(INDEX(AcctCat,MATCH(GL_Paste!$B5203&amp;"",AcctCode,0)),"UNKNOWN"))</f>
        <v/>
      </c>
      <c r="F5206">
        <f>IF(GL_Paste!$B5203="","",IFERROR(INDEX(AcctSub,MATCH(GL_Paste!$B5203&amp;"",AcctCode,0)),"UNKNOWN"))</f>
        <v/>
      </c>
    </row>
    <row r="5207">
      <c r="A5207" s="40">
        <f>IF(GL_Paste!$B5204="","",N(GL_Paste!$H5204)-N(GL_Paste!$G5204))</f>
        <v/>
      </c>
      <c r="B5207" s="43">
        <f>IF(GL_Paste!$B5204="","",DATE(YEAR(GL_Paste!$E5204),MONTH(GL_Paste!$E5204),1))</f>
        <v/>
      </c>
      <c r="C5207">
        <f>IF(GL_Paste!$B5204="","",IF(TRIM(GL_Paste!$M5204)&lt;&gt;"",TRIM(GL_Paste!$M5204),IFERROR(MID(GL_Paste!$I5204,FIND("[",GL_Paste!$I5204)+1,FIND("]",GL_Paste!$I5204)-FIND("[",GL_Paste!$I5204)-1),"")))</f>
        <v/>
      </c>
      <c r="D5207">
        <f>IF(GL_Paste!$B5204="","",IFERROR(INDEX(DeptName,MATCH($C5207,DeptTag,0)),"UNALLOCATED"))</f>
        <v/>
      </c>
      <c r="E5207">
        <f>IF(GL_Paste!$B5204="","",IFERROR(INDEX(AcctCat,MATCH(GL_Paste!$B5204&amp;"",AcctCode,0)),"UNKNOWN"))</f>
        <v/>
      </c>
      <c r="F5207">
        <f>IF(GL_Paste!$B5204="","",IFERROR(INDEX(AcctSub,MATCH(GL_Paste!$B5204&amp;"",AcctCode,0)),"UNKNOWN"))</f>
        <v/>
      </c>
    </row>
    <row r="5208">
      <c r="A5208" s="40">
        <f>IF(GL_Paste!$B5205="","",N(GL_Paste!$H5205)-N(GL_Paste!$G5205))</f>
        <v/>
      </c>
      <c r="B5208" s="43">
        <f>IF(GL_Paste!$B5205="","",DATE(YEAR(GL_Paste!$E5205),MONTH(GL_Paste!$E5205),1))</f>
        <v/>
      </c>
      <c r="C5208">
        <f>IF(GL_Paste!$B5205="","",IF(TRIM(GL_Paste!$M5205)&lt;&gt;"",TRIM(GL_Paste!$M5205),IFERROR(MID(GL_Paste!$I5205,FIND("[",GL_Paste!$I5205)+1,FIND("]",GL_Paste!$I5205)-FIND("[",GL_Paste!$I5205)-1),"")))</f>
        <v/>
      </c>
      <c r="D5208">
        <f>IF(GL_Paste!$B5205="","",IFERROR(INDEX(DeptName,MATCH($C5208,DeptTag,0)),"UNALLOCATED"))</f>
        <v/>
      </c>
      <c r="E5208">
        <f>IF(GL_Paste!$B5205="","",IFERROR(INDEX(AcctCat,MATCH(GL_Paste!$B5205&amp;"",AcctCode,0)),"UNKNOWN"))</f>
        <v/>
      </c>
      <c r="F5208">
        <f>IF(GL_Paste!$B5205="","",IFERROR(INDEX(AcctSub,MATCH(GL_Paste!$B5205&amp;"",AcctCode,0)),"UNKNOWN"))</f>
        <v/>
      </c>
    </row>
    <row r="5209">
      <c r="A5209" s="40">
        <f>IF(GL_Paste!$B5206="","",N(GL_Paste!$H5206)-N(GL_Paste!$G5206))</f>
        <v/>
      </c>
      <c r="B5209" s="43">
        <f>IF(GL_Paste!$B5206="","",DATE(YEAR(GL_Paste!$E5206),MONTH(GL_Paste!$E5206),1))</f>
        <v/>
      </c>
      <c r="C5209">
        <f>IF(GL_Paste!$B5206="","",IF(TRIM(GL_Paste!$M5206)&lt;&gt;"",TRIM(GL_Paste!$M5206),IFERROR(MID(GL_Paste!$I5206,FIND("[",GL_Paste!$I5206)+1,FIND("]",GL_Paste!$I5206)-FIND("[",GL_Paste!$I5206)-1),"")))</f>
        <v/>
      </c>
      <c r="D5209">
        <f>IF(GL_Paste!$B5206="","",IFERROR(INDEX(DeptName,MATCH($C5209,DeptTag,0)),"UNALLOCATED"))</f>
        <v/>
      </c>
      <c r="E5209">
        <f>IF(GL_Paste!$B5206="","",IFERROR(INDEX(AcctCat,MATCH(GL_Paste!$B5206&amp;"",AcctCode,0)),"UNKNOWN"))</f>
        <v/>
      </c>
      <c r="F5209">
        <f>IF(GL_Paste!$B5206="","",IFERROR(INDEX(AcctSub,MATCH(GL_Paste!$B5206&amp;"",AcctCode,0)),"UNKNOWN"))</f>
        <v/>
      </c>
    </row>
    <row r="5210">
      <c r="A5210" s="40">
        <f>IF(GL_Paste!$B5207="","",N(GL_Paste!$H5207)-N(GL_Paste!$G5207))</f>
        <v/>
      </c>
      <c r="B5210" s="43">
        <f>IF(GL_Paste!$B5207="","",DATE(YEAR(GL_Paste!$E5207),MONTH(GL_Paste!$E5207),1))</f>
        <v/>
      </c>
      <c r="C5210">
        <f>IF(GL_Paste!$B5207="","",IF(TRIM(GL_Paste!$M5207)&lt;&gt;"",TRIM(GL_Paste!$M5207),IFERROR(MID(GL_Paste!$I5207,FIND("[",GL_Paste!$I5207)+1,FIND("]",GL_Paste!$I5207)-FIND("[",GL_Paste!$I5207)-1),"")))</f>
        <v/>
      </c>
      <c r="D5210">
        <f>IF(GL_Paste!$B5207="","",IFERROR(INDEX(DeptName,MATCH($C5210,DeptTag,0)),"UNALLOCATED"))</f>
        <v/>
      </c>
      <c r="E5210">
        <f>IF(GL_Paste!$B5207="","",IFERROR(INDEX(AcctCat,MATCH(GL_Paste!$B5207&amp;"",AcctCode,0)),"UNKNOWN"))</f>
        <v/>
      </c>
      <c r="F5210">
        <f>IF(GL_Paste!$B5207="","",IFERROR(INDEX(AcctSub,MATCH(GL_Paste!$B5207&amp;"",AcctCode,0)),"UNKNOWN"))</f>
        <v/>
      </c>
    </row>
    <row r="5211">
      <c r="A5211" s="40">
        <f>IF(GL_Paste!$B5208="","",N(GL_Paste!$H5208)-N(GL_Paste!$G5208))</f>
        <v/>
      </c>
      <c r="B5211" s="43">
        <f>IF(GL_Paste!$B5208="","",DATE(YEAR(GL_Paste!$E5208),MONTH(GL_Paste!$E5208),1))</f>
        <v/>
      </c>
      <c r="C5211">
        <f>IF(GL_Paste!$B5208="","",IF(TRIM(GL_Paste!$M5208)&lt;&gt;"",TRIM(GL_Paste!$M5208),IFERROR(MID(GL_Paste!$I5208,FIND("[",GL_Paste!$I5208)+1,FIND("]",GL_Paste!$I5208)-FIND("[",GL_Paste!$I5208)-1),"")))</f>
        <v/>
      </c>
      <c r="D5211">
        <f>IF(GL_Paste!$B5208="","",IFERROR(INDEX(DeptName,MATCH($C5211,DeptTag,0)),"UNALLOCATED"))</f>
        <v/>
      </c>
      <c r="E5211">
        <f>IF(GL_Paste!$B5208="","",IFERROR(INDEX(AcctCat,MATCH(GL_Paste!$B5208&amp;"",AcctCode,0)),"UNKNOWN"))</f>
        <v/>
      </c>
      <c r="F5211">
        <f>IF(GL_Paste!$B5208="","",IFERROR(INDEX(AcctSub,MATCH(GL_Paste!$B5208&amp;"",AcctCode,0)),"UNKNOWN"))</f>
        <v/>
      </c>
    </row>
    <row r="5212">
      <c r="A5212" s="40">
        <f>IF(GL_Paste!$B5209="","",N(GL_Paste!$H5209)-N(GL_Paste!$G5209))</f>
        <v/>
      </c>
      <c r="B5212" s="43">
        <f>IF(GL_Paste!$B5209="","",DATE(YEAR(GL_Paste!$E5209),MONTH(GL_Paste!$E5209),1))</f>
        <v/>
      </c>
      <c r="C5212">
        <f>IF(GL_Paste!$B5209="","",IF(TRIM(GL_Paste!$M5209)&lt;&gt;"",TRIM(GL_Paste!$M5209),IFERROR(MID(GL_Paste!$I5209,FIND("[",GL_Paste!$I5209)+1,FIND("]",GL_Paste!$I5209)-FIND("[",GL_Paste!$I5209)-1),"")))</f>
        <v/>
      </c>
      <c r="D5212">
        <f>IF(GL_Paste!$B5209="","",IFERROR(INDEX(DeptName,MATCH($C5212,DeptTag,0)),"UNALLOCATED"))</f>
        <v/>
      </c>
      <c r="E5212">
        <f>IF(GL_Paste!$B5209="","",IFERROR(INDEX(AcctCat,MATCH(GL_Paste!$B5209&amp;"",AcctCode,0)),"UNKNOWN"))</f>
        <v/>
      </c>
      <c r="F5212">
        <f>IF(GL_Paste!$B5209="","",IFERROR(INDEX(AcctSub,MATCH(GL_Paste!$B5209&amp;"",AcctCode,0)),"UNKNOWN"))</f>
        <v/>
      </c>
    </row>
    <row r="5213">
      <c r="A5213" s="40">
        <f>IF(GL_Paste!$B5210="","",N(GL_Paste!$H5210)-N(GL_Paste!$G5210))</f>
        <v/>
      </c>
      <c r="B5213" s="43">
        <f>IF(GL_Paste!$B5210="","",DATE(YEAR(GL_Paste!$E5210),MONTH(GL_Paste!$E5210),1))</f>
        <v/>
      </c>
      <c r="C5213">
        <f>IF(GL_Paste!$B5210="","",IF(TRIM(GL_Paste!$M5210)&lt;&gt;"",TRIM(GL_Paste!$M5210),IFERROR(MID(GL_Paste!$I5210,FIND("[",GL_Paste!$I5210)+1,FIND("]",GL_Paste!$I5210)-FIND("[",GL_Paste!$I5210)-1),"")))</f>
        <v/>
      </c>
      <c r="D5213">
        <f>IF(GL_Paste!$B5210="","",IFERROR(INDEX(DeptName,MATCH($C5213,DeptTag,0)),"UNALLOCATED"))</f>
        <v/>
      </c>
      <c r="E5213">
        <f>IF(GL_Paste!$B5210="","",IFERROR(INDEX(AcctCat,MATCH(GL_Paste!$B5210&amp;"",AcctCode,0)),"UNKNOWN"))</f>
        <v/>
      </c>
      <c r="F5213">
        <f>IF(GL_Paste!$B5210="","",IFERROR(INDEX(AcctSub,MATCH(GL_Paste!$B5210&amp;"",AcctCode,0)),"UNKNOWN"))</f>
        <v/>
      </c>
    </row>
    <row r="5214">
      <c r="A5214" s="40">
        <f>IF(GL_Paste!$B5211="","",N(GL_Paste!$H5211)-N(GL_Paste!$G5211))</f>
        <v/>
      </c>
      <c r="B5214" s="43">
        <f>IF(GL_Paste!$B5211="","",DATE(YEAR(GL_Paste!$E5211),MONTH(GL_Paste!$E5211),1))</f>
        <v/>
      </c>
      <c r="C5214">
        <f>IF(GL_Paste!$B5211="","",IF(TRIM(GL_Paste!$M5211)&lt;&gt;"",TRIM(GL_Paste!$M5211),IFERROR(MID(GL_Paste!$I5211,FIND("[",GL_Paste!$I5211)+1,FIND("]",GL_Paste!$I5211)-FIND("[",GL_Paste!$I5211)-1),"")))</f>
        <v/>
      </c>
      <c r="D5214">
        <f>IF(GL_Paste!$B5211="","",IFERROR(INDEX(DeptName,MATCH($C5214,DeptTag,0)),"UNALLOCATED"))</f>
        <v/>
      </c>
      <c r="E5214">
        <f>IF(GL_Paste!$B5211="","",IFERROR(INDEX(AcctCat,MATCH(GL_Paste!$B5211&amp;"",AcctCode,0)),"UNKNOWN"))</f>
        <v/>
      </c>
      <c r="F5214">
        <f>IF(GL_Paste!$B5211="","",IFERROR(INDEX(AcctSub,MATCH(GL_Paste!$B5211&amp;"",AcctCode,0)),"UNKNOWN"))</f>
        <v/>
      </c>
    </row>
    <row r="5215">
      <c r="A5215" s="40">
        <f>IF(GL_Paste!$B5212="","",N(GL_Paste!$H5212)-N(GL_Paste!$G5212))</f>
        <v/>
      </c>
      <c r="B5215" s="43">
        <f>IF(GL_Paste!$B5212="","",DATE(YEAR(GL_Paste!$E5212),MONTH(GL_Paste!$E5212),1))</f>
        <v/>
      </c>
      <c r="C5215">
        <f>IF(GL_Paste!$B5212="","",IF(TRIM(GL_Paste!$M5212)&lt;&gt;"",TRIM(GL_Paste!$M5212),IFERROR(MID(GL_Paste!$I5212,FIND("[",GL_Paste!$I5212)+1,FIND("]",GL_Paste!$I5212)-FIND("[",GL_Paste!$I5212)-1),"")))</f>
        <v/>
      </c>
      <c r="D5215">
        <f>IF(GL_Paste!$B5212="","",IFERROR(INDEX(DeptName,MATCH($C5215,DeptTag,0)),"UNALLOCATED"))</f>
        <v/>
      </c>
      <c r="E5215">
        <f>IF(GL_Paste!$B5212="","",IFERROR(INDEX(AcctCat,MATCH(GL_Paste!$B5212&amp;"",AcctCode,0)),"UNKNOWN"))</f>
        <v/>
      </c>
      <c r="F5215">
        <f>IF(GL_Paste!$B5212="","",IFERROR(INDEX(AcctSub,MATCH(GL_Paste!$B5212&amp;"",AcctCode,0)),"UNKNOWN"))</f>
        <v/>
      </c>
    </row>
    <row r="5216">
      <c r="A5216" s="40">
        <f>IF(GL_Paste!$B5213="","",N(GL_Paste!$H5213)-N(GL_Paste!$G5213))</f>
        <v/>
      </c>
      <c r="B5216" s="43">
        <f>IF(GL_Paste!$B5213="","",DATE(YEAR(GL_Paste!$E5213),MONTH(GL_Paste!$E5213),1))</f>
        <v/>
      </c>
      <c r="C5216">
        <f>IF(GL_Paste!$B5213="","",IF(TRIM(GL_Paste!$M5213)&lt;&gt;"",TRIM(GL_Paste!$M5213),IFERROR(MID(GL_Paste!$I5213,FIND("[",GL_Paste!$I5213)+1,FIND("]",GL_Paste!$I5213)-FIND("[",GL_Paste!$I5213)-1),"")))</f>
        <v/>
      </c>
      <c r="D5216">
        <f>IF(GL_Paste!$B5213="","",IFERROR(INDEX(DeptName,MATCH($C5216,DeptTag,0)),"UNALLOCATED"))</f>
        <v/>
      </c>
      <c r="E5216">
        <f>IF(GL_Paste!$B5213="","",IFERROR(INDEX(AcctCat,MATCH(GL_Paste!$B5213&amp;"",AcctCode,0)),"UNKNOWN"))</f>
        <v/>
      </c>
      <c r="F5216">
        <f>IF(GL_Paste!$B5213="","",IFERROR(INDEX(AcctSub,MATCH(GL_Paste!$B5213&amp;"",AcctCode,0)),"UNKNOWN"))</f>
        <v/>
      </c>
    </row>
    <row r="5217">
      <c r="A5217" s="40">
        <f>IF(GL_Paste!$B5214="","",N(GL_Paste!$H5214)-N(GL_Paste!$G5214))</f>
        <v/>
      </c>
      <c r="B5217" s="43">
        <f>IF(GL_Paste!$B5214="","",DATE(YEAR(GL_Paste!$E5214),MONTH(GL_Paste!$E5214),1))</f>
        <v/>
      </c>
      <c r="C5217">
        <f>IF(GL_Paste!$B5214="","",IF(TRIM(GL_Paste!$M5214)&lt;&gt;"",TRIM(GL_Paste!$M5214),IFERROR(MID(GL_Paste!$I5214,FIND("[",GL_Paste!$I5214)+1,FIND("]",GL_Paste!$I5214)-FIND("[",GL_Paste!$I5214)-1),"")))</f>
        <v/>
      </c>
      <c r="D5217">
        <f>IF(GL_Paste!$B5214="","",IFERROR(INDEX(DeptName,MATCH($C5217,DeptTag,0)),"UNALLOCATED"))</f>
        <v/>
      </c>
      <c r="E5217">
        <f>IF(GL_Paste!$B5214="","",IFERROR(INDEX(AcctCat,MATCH(GL_Paste!$B5214&amp;"",AcctCode,0)),"UNKNOWN"))</f>
        <v/>
      </c>
      <c r="F5217">
        <f>IF(GL_Paste!$B5214="","",IFERROR(INDEX(AcctSub,MATCH(GL_Paste!$B5214&amp;"",AcctCode,0)),"UNKNOWN"))</f>
        <v/>
      </c>
    </row>
    <row r="5218">
      <c r="A5218" s="40">
        <f>IF(GL_Paste!$B5215="","",N(GL_Paste!$H5215)-N(GL_Paste!$G5215))</f>
        <v/>
      </c>
      <c r="B5218" s="43">
        <f>IF(GL_Paste!$B5215="","",DATE(YEAR(GL_Paste!$E5215),MONTH(GL_Paste!$E5215),1))</f>
        <v/>
      </c>
      <c r="C5218">
        <f>IF(GL_Paste!$B5215="","",IF(TRIM(GL_Paste!$M5215)&lt;&gt;"",TRIM(GL_Paste!$M5215),IFERROR(MID(GL_Paste!$I5215,FIND("[",GL_Paste!$I5215)+1,FIND("]",GL_Paste!$I5215)-FIND("[",GL_Paste!$I5215)-1),"")))</f>
        <v/>
      </c>
      <c r="D5218">
        <f>IF(GL_Paste!$B5215="","",IFERROR(INDEX(DeptName,MATCH($C5218,DeptTag,0)),"UNALLOCATED"))</f>
        <v/>
      </c>
      <c r="E5218">
        <f>IF(GL_Paste!$B5215="","",IFERROR(INDEX(AcctCat,MATCH(GL_Paste!$B5215&amp;"",AcctCode,0)),"UNKNOWN"))</f>
        <v/>
      </c>
      <c r="F5218">
        <f>IF(GL_Paste!$B5215="","",IFERROR(INDEX(AcctSub,MATCH(GL_Paste!$B5215&amp;"",AcctCode,0)),"UNKNOWN"))</f>
        <v/>
      </c>
    </row>
    <row r="5219">
      <c r="A5219" s="40">
        <f>IF(GL_Paste!$B5216="","",N(GL_Paste!$H5216)-N(GL_Paste!$G5216))</f>
        <v/>
      </c>
      <c r="B5219" s="43">
        <f>IF(GL_Paste!$B5216="","",DATE(YEAR(GL_Paste!$E5216),MONTH(GL_Paste!$E5216),1))</f>
        <v/>
      </c>
      <c r="C5219">
        <f>IF(GL_Paste!$B5216="","",IF(TRIM(GL_Paste!$M5216)&lt;&gt;"",TRIM(GL_Paste!$M5216),IFERROR(MID(GL_Paste!$I5216,FIND("[",GL_Paste!$I5216)+1,FIND("]",GL_Paste!$I5216)-FIND("[",GL_Paste!$I5216)-1),"")))</f>
        <v/>
      </c>
      <c r="D5219">
        <f>IF(GL_Paste!$B5216="","",IFERROR(INDEX(DeptName,MATCH($C5219,DeptTag,0)),"UNALLOCATED"))</f>
        <v/>
      </c>
      <c r="E5219">
        <f>IF(GL_Paste!$B5216="","",IFERROR(INDEX(AcctCat,MATCH(GL_Paste!$B5216&amp;"",AcctCode,0)),"UNKNOWN"))</f>
        <v/>
      </c>
      <c r="F5219">
        <f>IF(GL_Paste!$B5216="","",IFERROR(INDEX(AcctSub,MATCH(GL_Paste!$B5216&amp;"",AcctCode,0)),"UNKNOWN"))</f>
        <v/>
      </c>
    </row>
    <row r="5220">
      <c r="A5220" s="40">
        <f>IF(GL_Paste!$B5217="","",N(GL_Paste!$H5217)-N(GL_Paste!$G5217))</f>
        <v/>
      </c>
      <c r="B5220" s="43">
        <f>IF(GL_Paste!$B5217="","",DATE(YEAR(GL_Paste!$E5217),MONTH(GL_Paste!$E5217),1))</f>
        <v/>
      </c>
      <c r="C5220">
        <f>IF(GL_Paste!$B5217="","",IF(TRIM(GL_Paste!$M5217)&lt;&gt;"",TRIM(GL_Paste!$M5217),IFERROR(MID(GL_Paste!$I5217,FIND("[",GL_Paste!$I5217)+1,FIND("]",GL_Paste!$I5217)-FIND("[",GL_Paste!$I5217)-1),"")))</f>
        <v/>
      </c>
      <c r="D5220">
        <f>IF(GL_Paste!$B5217="","",IFERROR(INDEX(DeptName,MATCH($C5220,DeptTag,0)),"UNALLOCATED"))</f>
        <v/>
      </c>
      <c r="E5220">
        <f>IF(GL_Paste!$B5217="","",IFERROR(INDEX(AcctCat,MATCH(GL_Paste!$B5217&amp;"",AcctCode,0)),"UNKNOWN"))</f>
        <v/>
      </c>
      <c r="F5220">
        <f>IF(GL_Paste!$B5217="","",IFERROR(INDEX(AcctSub,MATCH(GL_Paste!$B5217&amp;"",AcctCode,0)),"UNKNOWN"))</f>
        <v/>
      </c>
    </row>
    <row r="5221">
      <c r="A5221" s="40">
        <f>IF(GL_Paste!$B5218="","",N(GL_Paste!$H5218)-N(GL_Paste!$G5218))</f>
        <v/>
      </c>
      <c r="B5221" s="43">
        <f>IF(GL_Paste!$B5218="","",DATE(YEAR(GL_Paste!$E5218),MONTH(GL_Paste!$E5218),1))</f>
        <v/>
      </c>
      <c r="C5221">
        <f>IF(GL_Paste!$B5218="","",IF(TRIM(GL_Paste!$M5218)&lt;&gt;"",TRIM(GL_Paste!$M5218),IFERROR(MID(GL_Paste!$I5218,FIND("[",GL_Paste!$I5218)+1,FIND("]",GL_Paste!$I5218)-FIND("[",GL_Paste!$I5218)-1),"")))</f>
        <v/>
      </c>
      <c r="D5221">
        <f>IF(GL_Paste!$B5218="","",IFERROR(INDEX(DeptName,MATCH($C5221,DeptTag,0)),"UNALLOCATED"))</f>
        <v/>
      </c>
      <c r="E5221">
        <f>IF(GL_Paste!$B5218="","",IFERROR(INDEX(AcctCat,MATCH(GL_Paste!$B5218&amp;"",AcctCode,0)),"UNKNOWN"))</f>
        <v/>
      </c>
      <c r="F5221">
        <f>IF(GL_Paste!$B5218="","",IFERROR(INDEX(AcctSub,MATCH(GL_Paste!$B5218&amp;"",AcctCode,0)),"UNKNOWN"))</f>
        <v/>
      </c>
    </row>
    <row r="5222">
      <c r="A5222" s="40">
        <f>IF(GL_Paste!$B5219="","",N(GL_Paste!$H5219)-N(GL_Paste!$G5219))</f>
        <v/>
      </c>
      <c r="B5222" s="43">
        <f>IF(GL_Paste!$B5219="","",DATE(YEAR(GL_Paste!$E5219),MONTH(GL_Paste!$E5219),1))</f>
        <v/>
      </c>
      <c r="C5222">
        <f>IF(GL_Paste!$B5219="","",IF(TRIM(GL_Paste!$M5219)&lt;&gt;"",TRIM(GL_Paste!$M5219),IFERROR(MID(GL_Paste!$I5219,FIND("[",GL_Paste!$I5219)+1,FIND("]",GL_Paste!$I5219)-FIND("[",GL_Paste!$I5219)-1),"")))</f>
        <v/>
      </c>
      <c r="D5222">
        <f>IF(GL_Paste!$B5219="","",IFERROR(INDEX(DeptName,MATCH($C5222,DeptTag,0)),"UNALLOCATED"))</f>
        <v/>
      </c>
      <c r="E5222">
        <f>IF(GL_Paste!$B5219="","",IFERROR(INDEX(AcctCat,MATCH(GL_Paste!$B5219&amp;"",AcctCode,0)),"UNKNOWN"))</f>
        <v/>
      </c>
      <c r="F5222">
        <f>IF(GL_Paste!$B5219="","",IFERROR(INDEX(AcctSub,MATCH(GL_Paste!$B5219&amp;"",AcctCode,0)),"UNKNOWN"))</f>
        <v/>
      </c>
    </row>
    <row r="5223">
      <c r="A5223" s="40">
        <f>IF(GL_Paste!$B5220="","",N(GL_Paste!$H5220)-N(GL_Paste!$G5220))</f>
        <v/>
      </c>
      <c r="B5223" s="43">
        <f>IF(GL_Paste!$B5220="","",DATE(YEAR(GL_Paste!$E5220),MONTH(GL_Paste!$E5220),1))</f>
        <v/>
      </c>
      <c r="C5223">
        <f>IF(GL_Paste!$B5220="","",IF(TRIM(GL_Paste!$M5220)&lt;&gt;"",TRIM(GL_Paste!$M5220),IFERROR(MID(GL_Paste!$I5220,FIND("[",GL_Paste!$I5220)+1,FIND("]",GL_Paste!$I5220)-FIND("[",GL_Paste!$I5220)-1),"")))</f>
        <v/>
      </c>
      <c r="D5223">
        <f>IF(GL_Paste!$B5220="","",IFERROR(INDEX(DeptName,MATCH($C5223,DeptTag,0)),"UNALLOCATED"))</f>
        <v/>
      </c>
      <c r="E5223">
        <f>IF(GL_Paste!$B5220="","",IFERROR(INDEX(AcctCat,MATCH(GL_Paste!$B5220&amp;"",AcctCode,0)),"UNKNOWN"))</f>
        <v/>
      </c>
      <c r="F5223">
        <f>IF(GL_Paste!$B5220="","",IFERROR(INDEX(AcctSub,MATCH(GL_Paste!$B5220&amp;"",AcctCode,0)),"UNKNOWN"))</f>
        <v/>
      </c>
    </row>
    <row r="5224">
      <c r="A5224" s="40">
        <f>IF(GL_Paste!$B5221="","",N(GL_Paste!$H5221)-N(GL_Paste!$G5221))</f>
        <v/>
      </c>
      <c r="B5224" s="43">
        <f>IF(GL_Paste!$B5221="","",DATE(YEAR(GL_Paste!$E5221),MONTH(GL_Paste!$E5221),1))</f>
        <v/>
      </c>
      <c r="C5224">
        <f>IF(GL_Paste!$B5221="","",IF(TRIM(GL_Paste!$M5221)&lt;&gt;"",TRIM(GL_Paste!$M5221),IFERROR(MID(GL_Paste!$I5221,FIND("[",GL_Paste!$I5221)+1,FIND("]",GL_Paste!$I5221)-FIND("[",GL_Paste!$I5221)-1),"")))</f>
        <v/>
      </c>
      <c r="D5224">
        <f>IF(GL_Paste!$B5221="","",IFERROR(INDEX(DeptName,MATCH($C5224,DeptTag,0)),"UNALLOCATED"))</f>
        <v/>
      </c>
      <c r="E5224">
        <f>IF(GL_Paste!$B5221="","",IFERROR(INDEX(AcctCat,MATCH(GL_Paste!$B5221&amp;"",AcctCode,0)),"UNKNOWN"))</f>
        <v/>
      </c>
      <c r="F5224">
        <f>IF(GL_Paste!$B5221="","",IFERROR(INDEX(AcctSub,MATCH(GL_Paste!$B5221&amp;"",AcctCode,0)),"UNKNOWN"))</f>
        <v/>
      </c>
    </row>
    <row r="5225">
      <c r="A5225" s="40">
        <f>IF(GL_Paste!$B5222="","",N(GL_Paste!$H5222)-N(GL_Paste!$G5222))</f>
        <v/>
      </c>
      <c r="B5225" s="43">
        <f>IF(GL_Paste!$B5222="","",DATE(YEAR(GL_Paste!$E5222),MONTH(GL_Paste!$E5222),1))</f>
        <v/>
      </c>
      <c r="C5225">
        <f>IF(GL_Paste!$B5222="","",IF(TRIM(GL_Paste!$M5222)&lt;&gt;"",TRIM(GL_Paste!$M5222),IFERROR(MID(GL_Paste!$I5222,FIND("[",GL_Paste!$I5222)+1,FIND("]",GL_Paste!$I5222)-FIND("[",GL_Paste!$I5222)-1),"")))</f>
        <v/>
      </c>
      <c r="D5225">
        <f>IF(GL_Paste!$B5222="","",IFERROR(INDEX(DeptName,MATCH($C5225,DeptTag,0)),"UNALLOCATED"))</f>
        <v/>
      </c>
      <c r="E5225">
        <f>IF(GL_Paste!$B5222="","",IFERROR(INDEX(AcctCat,MATCH(GL_Paste!$B5222&amp;"",AcctCode,0)),"UNKNOWN"))</f>
        <v/>
      </c>
      <c r="F5225">
        <f>IF(GL_Paste!$B5222="","",IFERROR(INDEX(AcctSub,MATCH(GL_Paste!$B5222&amp;"",AcctCode,0)),"UNKNOWN"))</f>
        <v/>
      </c>
    </row>
    <row r="5226">
      <c r="A5226" s="40">
        <f>IF(GL_Paste!$B5223="","",N(GL_Paste!$H5223)-N(GL_Paste!$G5223))</f>
        <v/>
      </c>
      <c r="B5226" s="43">
        <f>IF(GL_Paste!$B5223="","",DATE(YEAR(GL_Paste!$E5223),MONTH(GL_Paste!$E5223),1))</f>
        <v/>
      </c>
      <c r="C5226">
        <f>IF(GL_Paste!$B5223="","",IF(TRIM(GL_Paste!$M5223)&lt;&gt;"",TRIM(GL_Paste!$M5223),IFERROR(MID(GL_Paste!$I5223,FIND("[",GL_Paste!$I5223)+1,FIND("]",GL_Paste!$I5223)-FIND("[",GL_Paste!$I5223)-1),"")))</f>
        <v/>
      </c>
      <c r="D5226">
        <f>IF(GL_Paste!$B5223="","",IFERROR(INDEX(DeptName,MATCH($C5226,DeptTag,0)),"UNALLOCATED"))</f>
        <v/>
      </c>
      <c r="E5226">
        <f>IF(GL_Paste!$B5223="","",IFERROR(INDEX(AcctCat,MATCH(GL_Paste!$B5223&amp;"",AcctCode,0)),"UNKNOWN"))</f>
        <v/>
      </c>
      <c r="F5226">
        <f>IF(GL_Paste!$B5223="","",IFERROR(INDEX(AcctSub,MATCH(GL_Paste!$B5223&amp;"",AcctCode,0)),"UNKNOWN"))</f>
        <v/>
      </c>
    </row>
    <row r="5227">
      <c r="A5227" s="40">
        <f>IF(GL_Paste!$B5224="","",N(GL_Paste!$H5224)-N(GL_Paste!$G5224))</f>
        <v/>
      </c>
      <c r="B5227" s="43">
        <f>IF(GL_Paste!$B5224="","",DATE(YEAR(GL_Paste!$E5224),MONTH(GL_Paste!$E5224),1))</f>
        <v/>
      </c>
      <c r="C5227">
        <f>IF(GL_Paste!$B5224="","",IF(TRIM(GL_Paste!$M5224)&lt;&gt;"",TRIM(GL_Paste!$M5224),IFERROR(MID(GL_Paste!$I5224,FIND("[",GL_Paste!$I5224)+1,FIND("]",GL_Paste!$I5224)-FIND("[",GL_Paste!$I5224)-1),"")))</f>
        <v/>
      </c>
      <c r="D5227">
        <f>IF(GL_Paste!$B5224="","",IFERROR(INDEX(DeptName,MATCH($C5227,DeptTag,0)),"UNALLOCATED"))</f>
        <v/>
      </c>
      <c r="E5227">
        <f>IF(GL_Paste!$B5224="","",IFERROR(INDEX(AcctCat,MATCH(GL_Paste!$B5224&amp;"",AcctCode,0)),"UNKNOWN"))</f>
        <v/>
      </c>
      <c r="F5227">
        <f>IF(GL_Paste!$B5224="","",IFERROR(INDEX(AcctSub,MATCH(GL_Paste!$B5224&amp;"",AcctCode,0)),"UNKNOWN"))</f>
        <v/>
      </c>
    </row>
    <row r="5228">
      <c r="A5228" s="40">
        <f>IF(GL_Paste!$B5225="","",N(GL_Paste!$H5225)-N(GL_Paste!$G5225))</f>
        <v/>
      </c>
      <c r="B5228" s="43">
        <f>IF(GL_Paste!$B5225="","",DATE(YEAR(GL_Paste!$E5225),MONTH(GL_Paste!$E5225),1))</f>
        <v/>
      </c>
      <c r="C5228">
        <f>IF(GL_Paste!$B5225="","",IF(TRIM(GL_Paste!$M5225)&lt;&gt;"",TRIM(GL_Paste!$M5225),IFERROR(MID(GL_Paste!$I5225,FIND("[",GL_Paste!$I5225)+1,FIND("]",GL_Paste!$I5225)-FIND("[",GL_Paste!$I5225)-1),"")))</f>
        <v/>
      </c>
      <c r="D5228">
        <f>IF(GL_Paste!$B5225="","",IFERROR(INDEX(DeptName,MATCH($C5228,DeptTag,0)),"UNALLOCATED"))</f>
        <v/>
      </c>
      <c r="E5228">
        <f>IF(GL_Paste!$B5225="","",IFERROR(INDEX(AcctCat,MATCH(GL_Paste!$B5225&amp;"",AcctCode,0)),"UNKNOWN"))</f>
        <v/>
      </c>
      <c r="F5228">
        <f>IF(GL_Paste!$B5225="","",IFERROR(INDEX(AcctSub,MATCH(GL_Paste!$B5225&amp;"",AcctCode,0)),"UNKNOWN"))</f>
        <v/>
      </c>
    </row>
    <row r="5229">
      <c r="A5229" s="40">
        <f>IF(GL_Paste!$B5226="","",N(GL_Paste!$H5226)-N(GL_Paste!$G5226))</f>
        <v/>
      </c>
      <c r="B5229" s="43">
        <f>IF(GL_Paste!$B5226="","",DATE(YEAR(GL_Paste!$E5226),MONTH(GL_Paste!$E5226),1))</f>
        <v/>
      </c>
      <c r="C5229">
        <f>IF(GL_Paste!$B5226="","",IF(TRIM(GL_Paste!$M5226)&lt;&gt;"",TRIM(GL_Paste!$M5226),IFERROR(MID(GL_Paste!$I5226,FIND("[",GL_Paste!$I5226)+1,FIND("]",GL_Paste!$I5226)-FIND("[",GL_Paste!$I5226)-1),"")))</f>
        <v/>
      </c>
      <c r="D5229">
        <f>IF(GL_Paste!$B5226="","",IFERROR(INDEX(DeptName,MATCH($C5229,DeptTag,0)),"UNALLOCATED"))</f>
        <v/>
      </c>
      <c r="E5229">
        <f>IF(GL_Paste!$B5226="","",IFERROR(INDEX(AcctCat,MATCH(GL_Paste!$B5226&amp;"",AcctCode,0)),"UNKNOWN"))</f>
        <v/>
      </c>
      <c r="F5229">
        <f>IF(GL_Paste!$B5226="","",IFERROR(INDEX(AcctSub,MATCH(GL_Paste!$B5226&amp;"",AcctCode,0)),"UNKNOWN"))</f>
        <v/>
      </c>
    </row>
    <row r="5230">
      <c r="A5230" s="40">
        <f>IF(GL_Paste!$B5227="","",N(GL_Paste!$H5227)-N(GL_Paste!$G5227))</f>
        <v/>
      </c>
      <c r="B5230" s="43">
        <f>IF(GL_Paste!$B5227="","",DATE(YEAR(GL_Paste!$E5227),MONTH(GL_Paste!$E5227),1))</f>
        <v/>
      </c>
      <c r="C5230">
        <f>IF(GL_Paste!$B5227="","",IF(TRIM(GL_Paste!$M5227)&lt;&gt;"",TRIM(GL_Paste!$M5227),IFERROR(MID(GL_Paste!$I5227,FIND("[",GL_Paste!$I5227)+1,FIND("]",GL_Paste!$I5227)-FIND("[",GL_Paste!$I5227)-1),"")))</f>
        <v/>
      </c>
      <c r="D5230">
        <f>IF(GL_Paste!$B5227="","",IFERROR(INDEX(DeptName,MATCH($C5230,DeptTag,0)),"UNALLOCATED"))</f>
        <v/>
      </c>
      <c r="E5230">
        <f>IF(GL_Paste!$B5227="","",IFERROR(INDEX(AcctCat,MATCH(GL_Paste!$B5227&amp;"",AcctCode,0)),"UNKNOWN"))</f>
        <v/>
      </c>
      <c r="F5230">
        <f>IF(GL_Paste!$B5227="","",IFERROR(INDEX(AcctSub,MATCH(GL_Paste!$B5227&amp;"",AcctCode,0)),"UNKNOWN"))</f>
        <v/>
      </c>
    </row>
    <row r="5231">
      <c r="A5231" s="40">
        <f>IF(GL_Paste!$B5228="","",N(GL_Paste!$H5228)-N(GL_Paste!$G5228))</f>
        <v/>
      </c>
      <c r="B5231" s="43">
        <f>IF(GL_Paste!$B5228="","",DATE(YEAR(GL_Paste!$E5228),MONTH(GL_Paste!$E5228),1))</f>
        <v/>
      </c>
      <c r="C5231">
        <f>IF(GL_Paste!$B5228="","",IF(TRIM(GL_Paste!$M5228)&lt;&gt;"",TRIM(GL_Paste!$M5228),IFERROR(MID(GL_Paste!$I5228,FIND("[",GL_Paste!$I5228)+1,FIND("]",GL_Paste!$I5228)-FIND("[",GL_Paste!$I5228)-1),"")))</f>
        <v/>
      </c>
      <c r="D5231">
        <f>IF(GL_Paste!$B5228="","",IFERROR(INDEX(DeptName,MATCH($C5231,DeptTag,0)),"UNALLOCATED"))</f>
        <v/>
      </c>
      <c r="E5231">
        <f>IF(GL_Paste!$B5228="","",IFERROR(INDEX(AcctCat,MATCH(GL_Paste!$B5228&amp;"",AcctCode,0)),"UNKNOWN"))</f>
        <v/>
      </c>
      <c r="F5231">
        <f>IF(GL_Paste!$B5228="","",IFERROR(INDEX(AcctSub,MATCH(GL_Paste!$B5228&amp;"",AcctCode,0)),"UNKNOWN"))</f>
        <v/>
      </c>
    </row>
    <row r="5232">
      <c r="A5232" s="40">
        <f>IF(GL_Paste!$B5229="","",N(GL_Paste!$H5229)-N(GL_Paste!$G5229))</f>
        <v/>
      </c>
      <c r="B5232" s="43">
        <f>IF(GL_Paste!$B5229="","",DATE(YEAR(GL_Paste!$E5229),MONTH(GL_Paste!$E5229),1))</f>
        <v/>
      </c>
      <c r="C5232">
        <f>IF(GL_Paste!$B5229="","",IF(TRIM(GL_Paste!$M5229)&lt;&gt;"",TRIM(GL_Paste!$M5229),IFERROR(MID(GL_Paste!$I5229,FIND("[",GL_Paste!$I5229)+1,FIND("]",GL_Paste!$I5229)-FIND("[",GL_Paste!$I5229)-1),"")))</f>
        <v/>
      </c>
      <c r="D5232">
        <f>IF(GL_Paste!$B5229="","",IFERROR(INDEX(DeptName,MATCH($C5232,DeptTag,0)),"UNALLOCATED"))</f>
        <v/>
      </c>
      <c r="E5232">
        <f>IF(GL_Paste!$B5229="","",IFERROR(INDEX(AcctCat,MATCH(GL_Paste!$B5229&amp;"",AcctCode,0)),"UNKNOWN"))</f>
        <v/>
      </c>
      <c r="F5232">
        <f>IF(GL_Paste!$B5229="","",IFERROR(INDEX(AcctSub,MATCH(GL_Paste!$B5229&amp;"",AcctCode,0)),"UNKNOWN"))</f>
        <v/>
      </c>
    </row>
    <row r="5233">
      <c r="A5233" s="40">
        <f>IF(GL_Paste!$B5230="","",N(GL_Paste!$H5230)-N(GL_Paste!$G5230))</f>
        <v/>
      </c>
      <c r="B5233" s="43">
        <f>IF(GL_Paste!$B5230="","",DATE(YEAR(GL_Paste!$E5230),MONTH(GL_Paste!$E5230),1))</f>
        <v/>
      </c>
      <c r="C5233">
        <f>IF(GL_Paste!$B5230="","",IF(TRIM(GL_Paste!$M5230)&lt;&gt;"",TRIM(GL_Paste!$M5230),IFERROR(MID(GL_Paste!$I5230,FIND("[",GL_Paste!$I5230)+1,FIND("]",GL_Paste!$I5230)-FIND("[",GL_Paste!$I5230)-1),"")))</f>
        <v/>
      </c>
      <c r="D5233">
        <f>IF(GL_Paste!$B5230="","",IFERROR(INDEX(DeptName,MATCH($C5233,DeptTag,0)),"UNALLOCATED"))</f>
        <v/>
      </c>
      <c r="E5233">
        <f>IF(GL_Paste!$B5230="","",IFERROR(INDEX(AcctCat,MATCH(GL_Paste!$B5230&amp;"",AcctCode,0)),"UNKNOWN"))</f>
        <v/>
      </c>
      <c r="F5233">
        <f>IF(GL_Paste!$B5230="","",IFERROR(INDEX(AcctSub,MATCH(GL_Paste!$B5230&amp;"",AcctCode,0)),"UNKNOWN"))</f>
        <v/>
      </c>
    </row>
    <row r="5234">
      <c r="A5234" s="40">
        <f>IF(GL_Paste!$B5231="","",N(GL_Paste!$H5231)-N(GL_Paste!$G5231))</f>
        <v/>
      </c>
      <c r="B5234" s="43">
        <f>IF(GL_Paste!$B5231="","",DATE(YEAR(GL_Paste!$E5231),MONTH(GL_Paste!$E5231),1))</f>
        <v/>
      </c>
      <c r="C5234">
        <f>IF(GL_Paste!$B5231="","",IF(TRIM(GL_Paste!$M5231)&lt;&gt;"",TRIM(GL_Paste!$M5231),IFERROR(MID(GL_Paste!$I5231,FIND("[",GL_Paste!$I5231)+1,FIND("]",GL_Paste!$I5231)-FIND("[",GL_Paste!$I5231)-1),"")))</f>
        <v/>
      </c>
      <c r="D5234">
        <f>IF(GL_Paste!$B5231="","",IFERROR(INDEX(DeptName,MATCH($C5234,DeptTag,0)),"UNALLOCATED"))</f>
        <v/>
      </c>
      <c r="E5234">
        <f>IF(GL_Paste!$B5231="","",IFERROR(INDEX(AcctCat,MATCH(GL_Paste!$B5231&amp;"",AcctCode,0)),"UNKNOWN"))</f>
        <v/>
      </c>
      <c r="F5234">
        <f>IF(GL_Paste!$B5231="","",IFERROR(INDEX(AcctSub,MATCH(GL_Paste!$B5231&amp;"",AcctCode,0)),"UNKNOWN"))</f>
        <v/>
      </c>
    </row>
    <row r="5235">
      <c r="A5235" s="40">
        <f>IF(GL_Paste!$B5232="","",N(GL_Paste!$H5232)-N(GL_Paste!$G5232))</f>
        <v/>
      </c>
      <c r="B5235" s="43">
        <f>IF(GL_Paste!$B5232="","",DATE(YEAR(GL_Paste!$E5232),MONTH(GL_Paste!$E5232),1))</f>
        <v/>
      </c>
      <c r="C5235">
        <f>IF(GL_Paste!$B5232="","",IF(TRIM(GL_Paste!$M5232)&lt;&gt;"",TRIM(GL_Paste!$M5232),IFERROR(MID(GL_Paste!$I5232,FIND("[",GL_Paste!$I5232)+1,FIND("]",GL_Paste!$I5232)-FIND("[",GL_Paste!$I5232)-1),"")))</f>
        <v/>
      </c>
      <c r="D5235">
        <f>IF(GL_Paste!$B5232="","",IFERROR(INDEX(DeptName,MATCH($C5235,DeptTag,0)),"UNALLOCATED"))</f>
        <v/>
      </c>
      <c r="E5235">
        <f>IF(GL_Paste!$B5232="","",IFERROR(INDEX(AcctCat,MATCH(GL_Paste!$B5232&amp;"",AcctCode,0)),"UNKNOWN"))</f>
        <v/>
      </c>
      <c r="F5235">
        <f>IF(GL_Paste!$B5232="","",IFERROR(INDEX(AcctSub,MATCH(GL_Paste!$B5232&amp;"",AcctCode,0)),"UNKNOWN"))</f>
        <v/>
      </c>
    </row>
    <row r="5236">
      <c r="A5236" s="40">
        <f>IF(GL_Paste!$B5233="","",N(GL_Paste!$H5233)-N(GL_Paste!$G5233))</f>
        <v/>
      </c>
      <c r="B5236" s="43">
        <f>IF(GL_Paste!$B5233="","",DATE(YEAR(GL_Paste!$E5233),MONTH(GL_Paste!$E5233),1))</f>
        <v/>
      </c>
      <c r="C5236">
        <f>IF(GL_Paste!$B5233="","",IF(TRIM(GL_Paste!$M5233)&lt;&gt;"",TRIM(GL_Paste!$M5233),IFERROR(MID(GL_Paste!$I5233,FIND("[",GL_Paste!$I5233)+1,FIND("]",GL_Paste!$I5233)-FIND("[",GL_Paste!$I5233)-1),"")))</f>
        <v/>
      </c>
      <c r="D5236">
        <f>IF(GL_Paste!$B5233="","",IFERROR(INDEX(DeptName,MATCH($C5236,DeptTag,0)),"UNALLOCATED"))</f>
        <v/>
      </c>
      <c r="E5236">
        <f>IF(GL_Paste!$B5233="","",IFERROR(INDEX(AcctCat,MATCH(GL_Paste!$B5233&amp;"",AcctCode,0)),"UNKNOWN"))</f>
        <v/>
      </c>
      <c r="F5236">
        <f>IF(GL_Paste!$B5233="","",IFERROR(INDEX(AcctSub,MATCH(GL_Paste!$B5233&amp;"",AcctCode,0)),"UNKNOWN"))</f>
        <v/>
      </c>
    </row>
    <row r="5237">
      <c r="A5237" s="40">
        <f>IF(GL_Paste!$B5234="","",N(GL_Paste!$H5234)-N(GL_Paste!$G5234))</f>
        <v/>
      </c>
      <c r="B5237" s="43">
        <f>IF(GL_Paste!$B5234="","",DATE(YEAR(GL_Paste!$E5234),MONTH(GL_Paste!$E5234),1))</f>
        <v/>
      </c>
      <c r="C5237">
        <f>IF(GL_Paste!$B5234="","",IF(TRIM(GL_Paste!$M5234)&lt;&gt;"",TRIM(GL_Paste!$M5234),IFERROR(MID(GL_Paste!$I5234,FIND("[",GL_Paste!$I5234)+1,FIND("]",GL_Paste!$I5234)-FIND("[",GL_Paste!$I5234)-1),"")))</f>
        <v/>
      </c>
      <c r="D5237">
        <f>IF(GL_Paste!$B5234="","",IFERROR(INDEX(DeptName,MATCH($C5237,DeptTag,0)),"UNALLOCATED"))</f>
        <v/>
      </c>
      <c r="E5237">
        <f>IF(GL_Paste!$B5234="","",IFERROR(INDEX(AcctCat,MATCH(GL_Paste!$B5234&amp;"",AcctCode,0)),"UNKNOWN"))</f>
        <v/>
      </c>
      <c r="F5237">
        <f>IF(GL_Paste!$B5234="","",IFERROR(INDEX(AcctSub,MATCH(GL_Paste!$B5234&amp;"",AcctCode,0)),"UNKNOWN"))</f>
        <v/>
      </c>
    </row>
    <row r="5238">
      <c r="A5238" s="40">
        <f>IF(GL_Paste!$B5235="","",N(GL_Paste!$H5235)-N(GL_Paste!$G5235))</f>
        <v/>
      </c>
      <c r="B5238" s="43">
        <f>IF(GL_Paste!$B5235="","",DATE(YEAR(GL_Paste!$E5235),MONTH(GL_Paste!$E5235),1))</f>
        <v/>
      </c>
      <c r="C5238">
        <f>IF(GL_Paste!$B5235="","",IF(TRIM(GL_Paste!$M5235)&lt;&gt;"",TRIM(GL_Paste!$M5235),IFERROR(MID(GL_Paste!$I5235,FIND("[",GL_Paste!$I5235)+1,FIND("]",GL_Paste!$I5235)-FIND("[",GL_Paste!$I5235)-1),"")))</f>
        <v/>
      </c>
      <c r="D5238">
        <f>IF(GL_Paste!$B5235="","",IFERROR(INDEX(DeptName,MATCH($C5238,DeptTag,0)),"UNALLOCATED"))</f>
        <v/>
      </c>
      <c r="E5238">
        <f>IF(GL_Paste!$B5235="","",IFERROR(INDEX(AcctCat,MATCH(GL_Paste!$B5235&amp;"",AcctCode,0)),"UNKNOWN"))</f>
        <v/>
      </c>
      <c r="F5238">
        <f>IF(GL_Paste!$B5235="","",IFERROR(INDEX(AcctSub,MATCH(GL_Paste!$B5235&amp;"",AcctCode,0)),"UNKNOWN"))</f>
        <v/>
      </c>
    </row>
    <row r="5239">
      <c r="A5239" s="40">
        <f>IF(GL_Paste!$B5236="","",N(GL_Paste!$H5236)-N(GL_Paste!$G5236))</f>
        <v/>
      </c>
      <c r="B5239" s="43">
        <f>IF(GL_Paste!$B5236="","",DATE(YEAR(GL_Paste!$E5236),MONTH(GL_Paste!$E5236),1))</f>
        <v/>
      </c>
      <c r="C5239">
        <f>IF(GL_Paste!$B5236="","",IF(TRIM(GL_Paste!$M5236)&lt;&gt;"",TRIM(GL_Paste!$M5236),IFERROR(MID(GL_Paste!$I5236,FIND("[",GL_Paste!$I5236)+1,FIND("]",GL_Paste!$I5236)-FIND("[",GL_Paste!$I5236)-1),"")))</f>
        <v/>
      </c>
      <c r="D5239">
        <f>IF(GL_Paste!$B5236="","",IFERROR(INDEX(DeptName,MATCH($C5239,DeptTag,0)),"UNALLOCATED"))</f>
        <v/>
      </c>
      <c r="E5239">
        <f>IF(GL_Paste!$B5236="","",IFERROR(INDEX(AcctCat,MATCH(GL_Paste!$B5236&amp;"",AcctCode,0)),"UNKNOWN"))</f>
        <v/>
      </c>
      <c r="F5239">
        <f>IF(GL_Paste!$B5236="","",IFERROR(INDEX(AcctSub,MATCH(GL_Paste!$B5236&amp;"",AcctCode,0)),"UNKNOWN"))</f>
        <v/>
      </c>
    </row>
    <row r="5240">
      <c r="A5240" s="40">
        <f>IF(GL_Paste!$B5237="","",N(GL_Paste!$H5237)-N(GL_Paste!$G5237))</f>
        <v/>
      </c>
      <c r="B5240" s="43">
        <f>IF(GL_Paste!$B5237="","",DATE(YEAR(GL_Paste!$E5237),MONTH(GL_Paste!$E5237),1))</f>
        <v/>
      </c>
      <c r="C5240">
        <f>IF(GL_Paste!$B5237="","",IF(TRIM(GL_Paste!$M5237)&lt;&gt;"",TRIM(GL_Paste!$M5237),IFERROR(MID(GL_Paste!$I5237,FIND("[",GL_Paste!$I5237)+1,FIND("]",GL_Paste!$I5237)-FIND("[",GL_Paste!$I5237)-1),"")))</f>
        <v/>
      </c>
      <c r="D5240">
        <f>IF(GL_Paste!$B5237="","",IFERROR(INDEX(DeptName,MATCH($C5240,DeptTag,0)),"UNALLOCATED"))</f>
        <v/>
      </c>
      <c r="E5240">
        <f>IF(GL_Paste!$B5237="","",IFERROR(INDEX(AcctCat,MATCH(GL_Paste!$B5237&amp;"",AcctCode,0)),"UNKNOWN"))</f>
        <v/>
      </c>
      <c r="F5240">
        <f>IF(GL_Paste!$B5237="","",IFERROR(INDEX(AcctSub,MATCH(GL_Paste!$B5237&amp;"",AcctCode,0)),"UNKNOWN"))</f>
        <v/>
      </c>
    </row>
    <row r="5241">
      <c r="A5241" s="40">
        <f>IF(GL_Paste!$B5238="","",N(GL_Paste!$H5238)-N(GL_Paste!$G5238))</f>
        <v/>
      </c>
      <c r="B5241" s="43">
        <f>IF(GL_Paste!$B5238="","",DATE(YEAR(GL_Paste!$E5238),MONTH(GL_Paste!$E5238),1))</f>
        <v/>
      </c>
      <c r="C5241">
        <f>IF(GL_Paste!$B5238="","",IF(TRIM(GL_Paste!$M5238)&lt;&gt;"",TRIM(GL_Paste!$M5238),IFERROR(MID(GL_Paste!$I5238,FIND("[",GL_Paste!$I5238)+1,FIND("]",GL_Paste!$I5238)-FIND("[",GL_Paste!$I5238)-1),"")))</f>
        <v/>
      </c>
      <c r="D5241">
        <f>IF(GL_Paste!$B5238="","",IFERROR(INDEX(DeptName,MATCH($C5241,DeptTag,0)),"UNALLOCATED"))</f>
        <v/>
      </c>
      <c r="E5241">
        <f>IF(GL_Paste!$B5238="","",IFERROR(INDEX(AcctCat,MATCH(GL_Paste!$B5238&amp;"",AcctCode,0)),"UNKNOWN"))</f>
        <v/>
      </c>
      <c r="F5241">
        <f>IF(GL_Paste!$B5238="","",IFERROR(INDEX(AcctSub,MATCH(GL_Paste!$B5238&amp;"",AcctCode,0)),"UNKNOWN"))</f>
        <v/>
      </c>
    </row>
    <row r="5242">
      <c r="A5242" s="40">
        <f>IF(GL_Paste!$B5239="","",N(GL_Paste!$H5239)-N(GL_Paste!$G5239))</f>
        <v/>
      </c>
      <c r="B5242" s="43">
        <f>IF(GL_Paste!$B5239="","",DATE(YEAR(GL_Paste!$E5239),MONTH(GL_Paste!$E5239),1))</f>
        <v/>
      </c>
      <c r="C5242">
        <f>IF(GL_Paste!$B5239="","",IF(TRIM(GL_Paste!$M5239)&lt;&gt;"",TRIM(GL_Paste!$M5239),IFERROR(MID(GL_Paste!$I5239,FIND("[",GL_Paste!$I5239)+1,FIND("]",GL_Paste!$I5239)-FIND("[",GL_Paste!$I5239)-1),"")))</f>
        <v/>
      </c>
      <c r="D5242">
        <f>IF(GL_Paste!$B5239="","",IFERROR(INDEX(DeptName,MATCH($C5242,DeptTag,0)),"UNALLOCATED"))</f>
        <v/>
      </c>
      <c r="E5242">
        <f>IF(GL_Paste!$B5239="","",IFERROR(INDEX(AcctCat,MATCH(GL_Paste!$B5239&amp;"",AcctCode,0)),"UNKNOWN"))</f>
        <v/>
      </c>
      <c r="F5242">
        <f>IF(GL_Paste!$B5239="","",IFERROR(INDEX(AcctSub,MATCH(GL_Paste!$B5239&amp;"",AcctCode,0)),"UNKNOWN"))</f>
        <v/>
      </c>
    </row>
    <row r="5243">
      <c r="A5243" s="40">
        <f>IF(GL_Paste!$B5240="","",N(GL_Paste!$H5240)-N(GL_Paste!$G5240))</f>
        <v/>
      </c>
      <c r="B5243" s="43">
        <f>IF(GL_Paste!$B5240="","",DATE(YEAR(GL_Paste!$E5240),MONTH(GL_Paste!$E5240),1))</f>
        <v/>
      </c>
      <c r="C5243">
        <f>IF(GL_Paste!$B5240="","",IF(TRIM(GL_Paste!$M5240)&lt;&gt;"",TRIM(GL_Paste!$M5240),IFERROR(MID(GL_Paste!$I5240,FIND("[",GL_Paste!$I5240)+1,FIND("]",GL_Paste!$I5240)-FIND("[",GL_Paste!$I5240)-1),"")))</f>
        <v/>
      </c>
      <c r="D5243">
        <f>IF(GL_Paste!$B5240="","",IFERROR(INDEX(DeptName,MATCH($C5243,DeptTag,0)),"UNALLOCATED"))</f>
        <v/>
      </c>
      <c r="E5243">
        <f>IF(GL_Paste!$B5240="","",IFERROR(INDEX(AcctCat,MATCH(GL_Paste!$B5240&amp;"",AcctCode,0)),"UNKNOWN"))</f>
        <v/>
      </c>
      <c r="F5243">
        <f>IF(GL_Paste!$B5240="","",IFERROR(INDEX(AcctSub,MATCH(GL_Paste!$B5240&amp;"",AcctCode,0)),"UNKNOWN"))</f>
        <v/>
      </c>
    </row>
    <row r="5244">
      <c r="A5244" s="40">
        <f>IF(GL_Paste!$B5241="","",N(GL_Paste!$H5241)-N(GL_Paste!$G5241))</f>
        <v/>
      </c>
      <c r="B5244" s="43">
        <f>IF(GL_Paste!$B5241="","",DATE(YEAR(GL_Paste!$E5241),MONTH(GL_Paste!$E5241),1))</f>
        <v/>
      </c>
      <c r="C5244">
        <f>IF(GL_Paste!$B5241="","",IF(TRIM(GL_Paste!$M5241)&lt;&gt;"",TRIM(GL_Paste!$M5241),IFERROR(MID(GL_Paste!$I5241,FIND("[",GL_Paste!$I5241)+1,FIND("]",GL_Paste!$I5241)-FIND("[",GL_Paste!$I5241)-1),"")))</f>
        <v/>
      </c>
      <c r="D5244">
        <f>IF(GL_Paste!$B5241="","",IFERROR(INDEX(DeptName,MATCH($C5244,DeptTag,0)),"UNALLOCATED"))</f>
        <v/>
      </c>
      <c r="E5244">
        <f>IF(GL_Paste!$B5241="","",IFERROR(INDEX(AcctCat,MATCH(GL_Paste!$B5241&amp;"",AcctCode,0)),"UNKNOWN"))</f>
        <v/>
      </c>
      <c r="F5244">
        <f>IF(GL_Paste!$B5241="","",IFERROR(INDEX(AcctSub,MATCH(GL_Paste!$B5241&amp;"",AcctCode,0)),"UNKNOWN"))</f>
        <v/>
      </c>
    </row>
    <row r="5245">
      <c r="A5245" s="40">
        <f>IF(GL_Paste!$B5242="","",N(GL_Paste!$H5242)-N(GL_Paste!$G5242))</f>
        <v/>
      </c>
      <c r="B5245" s="43">
        <f>IF(GL_Paste!$B5242="","",DATE(YEAR(GL_Paste!$E5242),MONTH(GL_Paste!$E5242),1))</f>
        <v/>
      </c>
      <c r="C5245">
        <f>IF(GL_Paste!$B5242="","",IF(TRIM(GL_Paste!$M5242)&lt;&gt;"",TRIM(GL_Paste!$M5242),IFERROR(MID(GL_Paste!$I5242,FIND("[",GL_Paste!$I5242)+1,FIND("]",GL_Paste!$I5242)-FIND("[",GL_Paste!$I5242)-1),"")))</f>
        <v/>
      </c>
      <c r="D5245">
        <f>IF(GL_Paste!$B5242="","",IFERROR(INDEX(DeptName,MATCH($C5245,DeptTag,0)),"UNALLOCATED"))</f>
        <v/>
      </c>
      <c r="E5245">
        <f>IF(GL_Paste!$B5242="","",IFERROR(INDEX(AcctCat,MATCH(GL_Paste!$B5242&amp;"",AcctCode,0)),"UNKNOWN"))</f>
        <v/>
      </c>
      <c r="F5245">
        <f>IF(GL_Paste!$B5242="","",IFERROR(INDEX(AcctSub,MATCH(GL_Paste!$B5242&amp;"",AcctCode,0)),"UNKNOWN"))</f>
        <v/>
      </c>
    </row>
    <row r="5246">
      <c r="A5246" s="40">
        <f>IF(GL_Paste!$B5243="","",N(GL_Paste!$H5243)-N(GL_Paste!$G5243))</f>
        <v/>
      </c>
      <c r="B5246" s="43">
        <f>IF(GL_Paste!$B5243="","",DATE(YEAR(GL_Paste!$E5243),MONTH(GL_Paste!$E5243),1))</f>
        <v/>
      </c>
      <c r="C5246">
        <f>IF(GL_Paste!$B5243="","",IF(TRIM(GL_Paste!$M5243)&lt;&gt;"",TRIM(GL_Paste!$M5243),IFERROR(MID(GL_Paste!$I5243,FIND("[",GL_Paste!$I5243)+1,FIND("]",GL_Paste!$I5243)-FIND("[",GL_Paste!$I5243)-1),"")))</f>
        <v/>
      </c>
      <c r="D5246">
        <f>IF(GL_Paste!$B5243="","",IFERROR(INDEX(DeptName,MATCH($C5246,DeptTag,0)),"UNALLOCATED"))</f>
        <v/>
      </c>
      <c r="E5246">
        <f>IF(GL_Paste!$B5243="","",IFERROR(INDEX(AcctCat,MATCH(GL_Paste!$B5243&amp;"",AcctCode,0)),"UNKNOWN"))</f>
        <v/>
      </c>
      <c r="F5246">
        <f>IF(GL_Paste!$B5243="","",IFERROR(INDEX(AcctSub,MATCH(GL_Paste!$B5243&amp;"",AcctCode,0)),"UNKNOWN"))</f>
        <v/>
      </c>
    </row>
    <row r="5247">
      <c r="A5247" s="40">
        <f>IF(GL_Paste!$B5244="","",N(GL_Paste!$H5244)-N(GL_Paste!$G5244))</f>
        <v/>
      </c>
      <c r="B5247" s="43">
        <f>IF(GL_Paste!$B5244="","",DATE(YEAR(GL_Paste!$E5244),MONTH(GL_Paste!$E5244),1))</f>
        <v/>
      </c>
      <c r="C5247">
        <f>IF(GL_Paste!$B5244="","",IF(TRIM(GL_Paste!$M5244)&lt;&gt;"",TRIM(GL_Paste!$M5244),IFERROR(MID(GL_Paste!$I5244,FIND("[",GL_Paste!$I5244)+1,FIND("]",GL_Paste!$I5244)-FIND("[",GL_Paste!$I5244)-1),"")))</f>
        <v/>
      </c>
      <c r="D5247">
        <f>IF(GL_Paste!$B5244="","",IFERROR(INDEX(DeptName,MATCH($C5247,DeptTag,0)),"UNALLOCATED"))</f>
        <v/>
      </c>
      <c r="E5247">
        <f>IF(GL_Paste!$B5244="","",IFERROR(INDEX(AcctCat,MATCH(GL_Paste!$B5244&amp;"",AcctCode,0)),"UNKNOWN"))</f>
        <v/>
      </c>
      <c r="F5247">
        <f>IF(GL_Paste!$B5244="","",IFERROR(INDEX(AcctSub,MATCH(GL_Paste!$B5244&amp;"",AcctCode,0)),"UNKNOWN"))</f>
        <v/>
      </c>
    </row>
    <row r="5248">
      <c r="A5248" s="40">
        <f>IF(GL_Paste!$B5245="","",N(GL_Paste!$H5245)-N(GL_Paste!$G5245))</f>
        <v/>
      </c>
      <c r="B5248" s="43">
        <f>IF(GL_Paste!$B5245="","",DATE(YEAR(GL_Paste!$E5245),MONTH(GL_Paste!$E5245),1))</f>
        <v/>
      </c>
      <c r="C5248">
        <f>IF(GL_Paste!$B5245="","",IF(TRIM(GL_Paste!$M5245)&lt;&gt;"",TRIM(GL_Paste!$M5245),IFERROR(MID(GL_Paste!$I5245,FIND("[",GL_Paste!$I5245)+1,FIND("]",GL_Paste!$I5245)-FIND("[",GL_Paste!$I5245)-1),"")))</f>
        <v/>
      </c>
      <c r="D5248">
        <f>IF(GL_Paste!$B5245="","",IFERROR(INDEX(DeptName,MATCH($C5248,DeptTag,0)),"UNALLOCATED"))</f>
        <v/>
      </c>
      <c r="E5248">
        <f>IF(GL_Paste!$B5245="","",IFERROR(INDEX(AcctCat,MATCH(GL_Paste!$B5245&amp;"",AcctCode,0)),"UNKNOWN"))</f>
        <v/>
      </c>
      <c r="F5248">
        <f>IF(GL_Paste!$B5245="","",IFERROR(INDEX(AcctSub,MATCH(GL_Paste!$B5245&amp;"",AcctCode,0)),"UNKNOWN"))</f>
        <v/>
      </c>
    </row>
    <row r="5249">
      <c r="A5249" s="40">
        <f>IF(GL_Paste!$B5246="","",N(GL_Paste!$H5246)-N(GL_Paste!$G5246))</f>
        <v/>
      </c>
      <c r="B5249" s="43">
        <f>IF(GL_Paste!$B5246="","",DATE(YEAR(GL_Paste!$E5246),MONTH(GL_Paste!$E5246),1))</f>
        <v/>
      </c>
      <c r="C5249">
        <f>IF(GL_Paste!$B5246="","",IF(TRIM(GL_Paste!$M5246)&lt;&gt;"",TRIM(GL_Paste!$M5246),IFERROR(MID(GL_Paste!$I5246,FIND("[",GL_Paste!$I5246)+1,FIND("]",GL_Paste!$I5246)-FIND("[",GL_Paste!$I5246)-1),"")))</f>
        <v/>
      </c>
      <c r="D5249">
        <f>IF(GL_Paste!$B5246="","",IFERROR(INDEX(DeptName,MATCH($C5249,DeptTag,0)),"UNALLOCATED"))</f>
        <v/>
      </c>
      <c r="E5249">
        <f>IF(GL_Paste!$B5246="","",IFERROR(INDEX(AcctCat,MATCH(GL_Paste!$B5246&amp;"",AcctCode,0)),"UNKNOWN"))</f>
        <v/>
      </c>
      <c r="F5249">
        <f>IF(GL_Paste!$B5246="","",IFERROR(INDEX(AcctSub,MATCH(GL_Paste!$B5246&amp;"",AcctCode,0)),"UNKNOWN"))</f>
        <v/>
      </c>
    </row>
    <row r="5250">
      <c r="A5250" s="40">
        <f>IF(GL_Paste!$B5247="","",N(GL_Paste!$H5247)-N(GL_Paste!$G5247))</f>
        <v/>
      </c>
      <c r="B5250" s="43">
        <f>IF(GL_Paste!$B5247="","",DATE(YEAR(GL_Paste!$E5247),MONTH(GL_Paste!$E5247),1))</f>
        <v/>
      </c>
      <c r="C5250">
        <f>IF(GL_Paste!$B5247="","",IF(TRIM(GL_Paste!$M5247)&lt;&gt;"",TRIM(GL_Paste!$M5247),IFERROR(MID(GL_Paste!$I5247,FIND("[",GL_Paste!$I5247)+1,FIND("]",GL_Paste!$I5247)-FIND("[",GL_Paste!$I5247)-1),"")))</f>
        <v/>
      </c>
      <c r="D5250">
        <f>IF(GL_Paste!$B5247="","",IFERROR(INDEX(DeptName,MATCH($C5250,DeptTag,0)),"UNALLOCATED"))</f>
        <v/>
      </c>
      <c r="E5250">
        <f>IF(GL_Paste!$B5247="","",IFERROR(INDEX(AcctCat,MATCH(GL_Paste!$B5247&amp;"",AcctCode,0)),"UNKNOWN"))</f>
        <v/>
      </c>
      <c r="F5250">
        <f>IF(GL_Paste!$B5247="","",IFERROR(INDEX(AcctSub,MATCH(GL_Paste!$B5247&amp;"",AcctCode,0)),"UNKNOWN"))</f>
        <v/>
      </c>
    </row>
    <row r="5251">
      <c r="A5251" s="40">
        <f>IF(GL_Paste!$B5248="","",N(GL_Paste!$H5248)-N(GL_Paste!$G5248))</f>
        <v/>
      </c>
      <c r="B5251" s="43">
        <f>IF(GL_Paste!$B5248="","",DATE(YEAR(GL_Paste!$E5248),MONTH(GL_Paste!$E5248),1))</f>
        <v/>
      </c>
      <c r="C5251">
        <f>IF(GL_Paste!$B5248="","",IF(TRIM(GL_Paste!$M5248)&lt;&gt;"",TRIM(GL_Paste!$M5248),IFERROR(MID(GL_Paste!$I5248,FIND("[",GL_Paste!$I5248)+1,FIND("]",GL_Paste!$I5248)-FIND("[",GL_Paste!$I5248)-1),"")))</f>
        <v/>
      </c>
      <c r="D5251">
        <f>IF(GL_Paste!$B5248="","",IFERROR(INDEX(DeptName,MATCH($C5251,DeptTag,0)),"UNALLOCATED"))</f>
        <v/>
      </c>
      <c r="E5251">
        <f>IF(GL_Paste!$B5248="","",IFERROR(INDEX(AcctCat,MATCH(GL_Paste!$B5248&amp;"",AcctCode,0)),"UNKNOWN"))</f>
        <v/>
      </c>
      <c r="F5251">
        <f>IF(GL_Paste!$B5248="","",IFERROR(INDEX(AcctSub,MATCH(GL_Paste!$B5248&amp;"",AcctCode,0)),"UNKNOWN"))</f>
        <v/>
      </c>
    </row>
    <row r="5252">
      <c r="A5252" s="40">
        <f>IF(GL_Paste!$B5249="","",N(GL_Paste!$H5249)-N(GL_Paste!$G5249))</f>
        <v/>
      </c>
      <c r="B5252" s="43">
        <f>IF(GL_Paste!$B5249="","",DATE(YEAR(GL_Paste!$E5249),MONTH(GL_Paste!$E5249),1))</f>
        <v/>
      </c>
      <c r="C5252">
        <f>IF(GL_Paste!$B5249="","",IF(TRIM(GL_Paste!$M5249)&lt;&gt;"",TRIM(GL_Paste!$M5249),IFERROR(MID(GL_Paste!$I5249,FIND("[",GL_Paste!$I5249)+1,FIND("]",GL_Paste!$I5249)-FIND("[",GL_Paste!$I5249)-1),"")))</f>
        <v/>
      </c>
      <c r="D5252">
        <f>IF(GL_Paste!$B5249="","",IFERROR(INDEX(DeptName,MATCH($C5252,DeptTag,0)),"UNALLOCATED"))</f>
        <v/>
      </c>
      <c r="E5252">
        <f>IF(GL_Paste!$B5249="","",IFERROR(INDEX(AcctCat,MATCH(GL_Paste!$B5249&amp;"",AcctCode,0)),"UNKNOWN"))</f>
        <v/>
      </c>
      <c r="F5252">
        <f>IF(GL_Paste!$B5249="","",IFERROR(INDEX(AcctSub,MATCH(GL_Paste!$B5249&amp;"",AcctCode,0)),"UNKNOWN"))</f>
        <v/>
      </c>
    </row>
    <row r="5253">
      <c r="A5253" s="40">
        <f>IF(GL_Paste!$B5250="","",N(GL_Paste!$H5250)-N(GL_Paste!$G5250))</f>
        <v/>
      </c>
      <c r="B5253" s="43">
        <f>IF(GL_Paste!$B5250="","",DATE(YEAR(GL_Paste!$E5250),MONTH(GL_Paste!$E5250),1))</f>
        <v/>
      </c>
      <c r="C5253">
        <f>IF(GL_Paste!$B5250="","",IF(TRIM(GL_Paste!$M5250)&lt;&gt;"",TRIM(GL_Paste!$M5250),IFERROR(MID(GL_Paste!$I5250,FIND("[",GL_Paste!$I5250)+1,FIND("]",GL_Paste!$I5250)-FIND("[",GL_Paste!$I5250)-1),"")))</f>
        <v/>
      </c>
      <c r="D5253">
        <f>IF(GL_Paste!$B5250="","",IFERROR(INDEX(DeptName,MATCH($C5253,DeptTag,0)),"UNALLOCATED"))</f>
        <v/>
      </c>
      <c r="E5253">
        <f>IF(GL_Paste!$B5250="","",IFERROR(INDEX(AcctCat,MATCH(GL_Paste!$B5250&amp;"",AcctCode,0)),"UNKNOWN"))</f>
        <v/>
      </c>
      <c r="F5253">
        <f>IF(GL_Paste!$B5250="","",IFERROR(INDEX(AcctSub,MATCH(GL_Paste!$B5250&amp;"",AcctCode,0)),"UNKNOWN"))</f>
        <v/>
      </c>
    </row>
    <row r="5254">
      <c r="A5254" s="40">
        <f>IF(GL_Paste!$B5251="","",N(GL_Paste!$H5251)-N(GL_Paste!$G5251))</f>
        <v/>
      </c>
      <c r="B5254" s="43">
        <f>IF(GL_Paste!$B5251="","",DATE(YEAR(GL_Paste!$E5251),MONTH(GL_Paste!$E5251),1))</f>
        <v/>
      </c>
      <c r="C5254">
        <f>IF(GL_Paste!$B5251="","",IF(TRIM(GL_Paste!$M5251)&lt;&gt;"",TRIM(GL_Paste!$M5251),IFERROR(MID(GL_Paste!$I5251,FIND("[",GL_Paste!$I5251)+1,FIND("]",GL_Paste!$I5251)-FIND("[",GL_Paste!$I5251)-1),"")))</f>
        <v/>
      </c>
      <c r="D5254">
        <f>IF(GL_Paste!$B5251="","",IFERROR(INDEX(DeptName,MATCH($C5254,DeptTag,0)),"UNALLOCATED"))</f>
        <v/>
      </c>
      <c r="E5254">
        <f>IF(GL_Paste!$B5251="","",IFERROR(INDEX(AcctCat,MATCH(GL_Paste!$B5251&amp;"",AcctCode,0)),"UNKNOWN"))</f>
        <v/>
      </c>
      <c r="F5254">
        <f>IF(GL_Paste!$B5251="","",IFERROR(INDEX(AcctSub,MATCH(GL_Paste!$B5251&amp;"",AcctCode,0)),"UNKNOWN"))</f>
        <v/>
      </c>
    </row>
    <row r="5255">
      <c r="A5255" s="40">
        <f>IF(GL_Paste!$B5252="","",N(GL_Paste!$H5252)-N(GL_Paste!$G5252))</f>
        <v/>
      </c>
      <c r="B5255" s="43">
        <f>IF(GL_Paste!$B5252="","",DATE(YEAR(GL_Paste!$E5252),MONTH(GL_Paste!$E5252),1))</f>
        <v/>
      </c>
      <c r="C5255">
        <f>IF(GL_Paste!$B5252="","",IF(TRIM(GL_Paste!$M5252)&lt;&gt;"",TRIM(GL_Paste!$M5252),IFERROR(MID(GL_Paste!$I5252,FIND("[",GL_Paste!$I5252)+1,FIND("]",GL_Paste!$I5252)-FIND("[",GL_Paste!$I5252)-1),"")))</f>
        <v/>
      </c>
      <c r="D5255">
        <f>IF(GL_Paste!$B5252="","",IFERROR(INDEX(DeptName,MATCH($C5255,DeptTag,0)),"UNALLOCATED"))</f>
        <v/>
      </c>
      <c r="E5255">
        <f>IF(GL_Paste!$B5252="","",IFERROR(INDEX(AcctCat,MATCH(GL_Paste!$B5252&amp;"",AcctCode,0)),"UNKNOWN"))</f>
        <v/>
      </c>
      <c r="F5255">
        <f>IF(GL_Paste!$B5252="","",IFERROR(INDEX(AcctSub,MATCH(GL_Paste!$B5252&amp;"",AcctCode,0)),"UNKNOWN"))</f>
        <v/>
      </c>
    </row>
    <row r="5256">
      <c r="A5256" s="40">
        <f>IF(GL_Paste!$B5253="","",N(GL_Paste!$H5253)-N(GL_Paste!$G5253))</f>
        <v/>
      </c>
      <c r="B5256" s="43">
        <f>IF(GL_Paste!$B5253="","",DATE(YEAR(GL_Paste!$E5253),MONTH(GL_Paste!$E5253),1))</f>
        <v/>
      </c>
      <c r="C5256">
        <f>IF(GL_Paste!$B5253="","",IF(TRIM(GL_Paste!$M5253)&lt;&gt;"",TRIM(GL_Paste!$M5253),IFERROR(MID(GL_Paste!$I5253,FIND("[",GL_Paste!$I5253)+1,FIND("]",GL_Paste!$I5253)-FIND("[",GL_Paste!$I5253)-1),"")))</f>
        <v/>
      </c>
      <c r="D5256">
        <f>IF(GL_Paste!$B5253="","",IFERROR(INDEX(DeptName,MATCH($C5256,DeptTag,0)),"UNALLOCATED"))</f>
        <v/>
      </c>
      <c r="E5256">
        <f>IF(GL_Paste!$B5253="","",IFERROR(INDEX(AcctCat,MATCH(GL_Paste!$B5253&amp;"",AcctCode,0)),"UNKNOWN"))</f>
        <v/>
      </c>
      <c r="F5256">
        <f>IF(GL_Paste!$B5253="","",IFERROR(INDEX(AcctSub,MATCH(GL_Paste!$B5253&amp;"",AcctCode,0)),"UNKNOWN"))</f>
        <v/>
      </c>
    </row>
    <row r="5257">
      <c r="A5257" s="40">
        <f>IF(GL_Paste!$B5254="","",N(GL_Paste!$H5254)-N(GL_Paste!$G5254))</f>
        <v/>
      </c>
      <c r="B5257" s="43">
        <f>IF(GL_Paste!$B5254="","",DATE(YEAR(GL_Paste!$E5254),MONTH(GL_Paste!$E5254),1))</f>
        <v/>
      </c>
      <c r="C5257">
        <f>IF(GL_Paste!$B5254="","",IF(TRIM(GL_Paste!$M5254)&lt;&gt;"",TRIM(GL_Paste!$M5254),IFERROR(MID(GL_Paste!$I5254,FIND("[",GL_Paste!$I5254)+1,FIND("]",GL_Paste!$I5254)-FIND("[",GL_Paste!$I5254)-1),"")))</f>
        <v/>
      </c>
      <c r="D5257">
        <f>IF(GL_Paste!$B5254="","",IFERROR(INDEX(DeptName,MATCH($C5257,DeptTag,0)),"UNALLOCATED"))</f>
        <v/>
      </c>
      <c r="E5257">
        <f>IF(GL_Paste!$B5254="","",IFERROR(INDEX(AcctCat,MATCH(GL_Paste!$B5254&amp;"",AcctCode,0)),"UNKNOWN"))</f>
        <v/>
      </c>
      <c r="F5257">
        <f>IF(GL_Paste!$B5254="","",IFERROR(INDEX(AcctSub,MATCH(GL_Paste!$B5254&amp;"",AcctCode,0)),"UNKNOWN"))</f>
        <v/>
      </c>
    </row>
    <row r="5258">
      <c r="A5258" s="40">
        <f>IF(GL_Paste!$B5255="","",N(GL_Paste!$H5255)-N(GL_Paste!$G5255))</f>
        <v/>
      </c>
      <c r="B5258" s="43">
        <f>IF(GL_Paste!$B5255="","",DATE(YEAR(GL_Paste!$E5255),MONTH(GL_Paste!$E5255),1))</f>
        <v/>
      </c>
      <c r="C5258">
        <f>IF(GL_Paste!$B5255="","",IF(TRIM(GL_Paste!$M5255)&lt;&gt;"",TRIM(GL_Paste!$M5255),IFERROR(MID(GL_Paste!$I5255,FIND("[",GL_Paste!$I5255)+1,FIND("]",GL_Paste!$I5255)-FIND("[",GL_Paste!$I5255)-1),"")))</f>
        <v/>
      </c>
      <c r="D5258">
        <f>IF(GL_Paste!$B5255="","",IFERROR(INDEX(DeptName,MATCH($C5258,DeptTag,0)),"UNALLOCATED"))</f>
        <v/>
      </c>
      <c r="E5258">
        <f>IF(GL_Paste!$B5255="","",IFERROR(INDEX(AcctCat,MATCH(GL_Paste!$B5255&amp;"",AcctCode,0)),"UNKNOWN"))</f>
        <v/>
      </c>
      <c r="F5258">
        <f>IF(GL_Paste!$B5255="","",IFERROR(INDEX(AcctSub,MATCH(GL_Paste!$B5255&amp;"",AcctCode,0)),"UNKNOWN"))</f>
        <v/>
      </c>
    </row>
    <row r="5259">
      <c r="A5259" s="40">
        <f>IF(GL_Paste!$B5256="","",N(GL_Paste!$H5256)-N(GL_Paste!$G5256))</f>
        <v/>
      </c>
      <c r="B5259" s="43">
        <f>IF(GL_Paste!$B5256="","",DATE(YEAR(GL_Paste!$E5256),MONTH(GL_Paste!$E5256),1))</f>
        <v/>
      </c>
      <c r="C5259">
        <f>IF(GL_Paste!$B5256="","",IF(TRIM(GL_Paste!$M5256)&lt;&gt;"",TRIM(GL_Paste!$M5256),IFERROR(MID(GL_Paste!$I5256,FIND("[",GL_Paste!$I5256)+1,FIND("]",GL_Paste!$I5256)-FIND("[",GL_Paste!$I5256)-1),"")))</f>
        <v/>
      </c>
      <c r="D5259">
        <f>IF(GL_Paste!$B5256="","",IFERROR(INDEX(DeptName,MATCH($C5259,DeptTag,0)),"UNALLOCATED"))</f>
        <v/>
      </c>
      <c r="E5259">
        <f>IF(GL_Paste!$B5256="","",IFERROR(INDEX(AcctCat,MATCH(GL_Paste!$B5256&amp;"",AcctCode,0)),"UNKNOWN"))</f>
        <v/>
      </c>
      <c r="F5259">
        <f>IF(GL_Paste!$B5256="","",IFERROR(INDEX(AcctSub,MATCH(GL_Paste!$B5256&amp;"",AcctCode,0)),"UNKNOWN"))</f>
        <v/>
      </c>
    </row>
    <row r="5260">
      <c r="A5260" s="40">
        <f>IF(GL_Paste!$B5257="","",N(GL_Paste!$H5257)-N(GL_Paste!$G5257))</f>
        <v/>
      </c>
      <c r="B5260" s="43">
        <f>IF(GL_Paste!$B5257="","",DATE(YEAR(GL_Paste!$E5257),MONTH(GL_Paste!$E5257),1))</f>
        <v/>
      </c>
      <c r="C5260">
        <f>IF(GL_Paste!$B5257="","",IF(TRIM(GL_Paste!$M5257)&lt;&gt;"",TRIM(GL_Paste!$M5257),IFERROR(MID(GL_Paste!$I5257,FIND("[",GL_Paste!$I5257)+1,FIND("]",GL_Paste!$I5257)-FIND("[",GL_Paste!$I5257)-1),"")))</f>
        <v/>
      </c>
      <c r="D5260">
        <f>IF(GL_Paste!$B5257="","",IFERROR(INDEX(DeptName,MATCH($C5260,DeptTag,0)),"UNALLOCATED"))</f>
        <v/>
      </c>
      <c r="E5260">
        <f>IF(GL_Paste!$B5257="","",IFERROR(INDEX(AcctCat,MATCH(GL_Paste!$B5257&amp;"",AcctCode,0)),"UNKNOWN"))</f>
        <v/>
      </c>
      <c r="F5260">
        <f>IF(GL_Paste!$B5257="","",IFERROR(INDEX(AcctSub,MATCH(GL_Paste!$B5257&amp;"",AcctCode,0)),"UNKNOWN"))</f>
        <v/>
      </c>
    </row>
    <row r="5261">
      <c r="A5261" s="40">
        <f>IF(GL_Paste!$B5258="","",N(GL_Paste!$H5258)-N(GL_Paste!$G5258))</f>
        <v/>
      </c>
      <c r="B5261" s="43">
        <f>IF(GL_Paste!$B5258="","",DATE(YEAR(GL_Paste!$E5258),MONTH(GL_Paste!$E5258),1))</f>
        <v/>
      </c>
      <c r="C5261">
        <f>IF(GL_Paste!$B5258="","",IF(TRIM(GL_Paste!$M5258)&lt;&gt;"",TRIM(GL_Paste!$M5258),IFERROR(MID(GL_Paste!$I5258,FIND("[",GL_Paste!$I5258)+1,FIND("]",GL_Paste!$I5258)-FIND("[",GL_Paste!$I5258)-1),"")))</f>
        <v/>
      </c>
      <c r="D5261">
        <f>IF(GL_Paste!$B5258="","",IFERROR(INDEX(DeptName,MATCH($C5261,DeptTag,0)),"UNALLOCATED"))</f>
        <v/>
      </c>
      <c r="E5261">
        <f>IF(GL_Paste!$B5258="","",IFERROR(INDEX(AcctCat,MATCH(GL_Paste!$B5258&amp;"",AcctCode,0)),"UNKNOWN"))</f>
        <v/>
      </c>
      <c r="F5261">
        <f>IF(GL_Paste!$B5258="","",IFERROR(INDEX(AcctSub,MATCH(GL_Paste!$B5258&amp;"",AcctCode,0)),"UNKNOWN"))</f>
        <v/>
      </c>
    </row>
    <row r="5262">
      <c r="A5262" s="40">
        <f>IF(GL_Paste!$B5259="","",N(GL_Paste!$H5259)-N(GL_Paste!$G5259))</f>
        <v/>
      </c>
      <c r="B5262" s="43">
        <f>IF(GL_Paste!$B5259="","",DATE(YEAR(GL_Paste!$E5259),MONTH(GL_Paste!$E5259),1))</f>
        <v/>
      </c>
      <c r="C5262">
        <f>IF(GL_Paste!$B5259="","",IF(TRIM(GL_Paste!$M5259)&lt;&gt;"",TRIM(GL_Paste!$M5259),IFERROR(MID(GL_Paste!$I5259,FIND("[",GL_Paste!$I5259)+1,FIND("]",GL_Paste!$I5259)-FIND("[",GL_Paste!$I5259)-1),"")))</f>
        <v/>
      </c>
      <c r="D5262">
        <f>IF(GL_Paste!$B5259="","",IFERROR(INDEX(DeptName,MATCH($C5262,DeptTag,0)),"UNALLOCATED"))</f>
        <v/>
      </c>
      <c r="E5262">
        <f>IF(GL_Paste!$B5259="","",IFERROR(INDEX(AcctCat,MATCH(GL_Paste!$B5259&amp;"",AcctCode,0)),"UNKNOWN"))</f>
        <v/>
      </c>
      <c r="F5262">
        <f>IF(GL_Paste!$B5259="","",IFERROR(INDEX(AcctSub,MATCH(GL_Paste!$B5259&amp;"",AcctCode,0)),"UNKNOWN"))</f>
        <v/>
      </c>
    </row>
    <row r="5263">
      <c r="A5263" s="40">
        <f>IF(GL_Paste!$B5260="","",N(GL_Paste!$H5260)-N(GL_Paste!$G5260))</f>
        <v/>
      </c>
      <c r="B5263" s="43">
        <f>IF(GL_Paste!$B5260="","",DATE(YEAR(GL_Paste!$E5260),MONTH(GL_Paste!$E5260),1))</f>
        <v/>
      </c>
      <c r="C5263">
        <f>IF(GL_Paste!$B5260="","",IF(TRIM(GL_Paste!$M5260)&lt;&gt;"",TRIM(GL_Paste!$M5260),IFERROR(MID(GL_Paste!$I5260,FIND("[",GL_Paste!$I5260)+1,FIND("]",GL_Paste!$I5260)-FIND("[",GL_Paste!$I5260)-1),"")))</f>
        <v/>
      </c>
      <c r="D5263">
        <f>IF(GL_Paste!$B5260="","",IFERROR(INDEX(DeptName,MATCH($C5263,DeptTag,0)),"UNALLOCATED"))</f>
        <v/>
      </c>
      <c r="E5263">
        <f>IF(GL_Paste!$B5260="","",IFERROR(INDEX(AcctCat,MATCH(GL_Paste!$B5260&amp;"",AcctCode,0)),"UNKNOWN"))</f>
        <v/>
      </c>
      <c r="F5263">
        <f>IF(GL_Paste!$B5260="","",IFERROR(INDEX(AcctSub,MATCH(GL_Paste!$B5260&amp;"",AcctCode,0)),"UNKNOWN"))</f>
        <v/>
      </c>
    </row>
    <row r="5264">
      <c r="A5264" s="40">
        <f>IF(GL_Paste!$B5261="","",N(GL_Paste!$H5261)-N(GL_Paste!$G5261))</f>
        <v/>
      </c>
      <c r="B5264" s="43">
        <f>IF(GL_Paste!$B5261="","",DATE(YEAR(GL_Paste!$E5261),MONTH(GL_Paste!$E5261),1))</f>
        <v/>
      </c>
      <c r="C5264">
        <f>IF(GL_Paste!$B5261="","",IF(TRIM(GL_Paste!$M5261)&lt;&gt;"",TRIM(GL_Paste!$M5261),IFERROR(MID(GL_Paste!$I5261,FIND("[",GL_Paste!$I5261)+1,FIND("]",GL_Paste!$I5261)-FIND("[",GL_Paste!$I5261)-1),"")))</f>
        <v/>
      </c>
      <c r="D5264">
        <f>IF(GL_Paste!$B5261="","",IFERROR(INDEX(DeptName,MATCH($C5264,DeptTag,0)),"UNALLOCATED"))</f>
        <v/>
      </c>
      <c r="E5264">
        <f>IF(GL_Paste!$B5261="","",IFERROR(INDEX(AcctCat,MATCH(GL_Paste!$B5261&amp;"",AcctCode,0)),"UNKNOWN"))</f>
        <v/>
      </c>
      <c r="F5264">
        <f>IF(GL_Paste!$B5261="","",IFERROR(INDEX(AcctSub,MATCH(GL_Paste!$B5261&amp;"",AcctCode,0)),"UNKNOWN"))</f>
        <v/>
      </c>
    </row>
    <row r="5265">
      <c r="A5265" s="40">
        <f>IF(GL_Paste!$B5262="","",N(GL_Paste!$H5262)-N(GL_Paste!$G5262))</f>
        <v/>
      </c>
      <c r="B5265" s="43">
        <f>IF(GL_Paste!$B5262="","",DATE(YEAR(GL_Paste!$E5262),MONTH(GL_Paste!$E5262),1))</f>
        <v/>
      </c>
      <c r="C5265">
        <f>IF(GL_Paste!$B5262="","",IF(TRIM(GL_Paste!$M5262)&lt;&gt;"",TRIM(GL_Paste!$M5262),IFERROR(MID(GL_Paste!$I5262,FIND("[",GL_Paste!$I5262)+1,FIND("]",GL_Paste!$I5262)-FIND("[",GL_Paste!$I5262)-1),"")))</f>
        <v/>
      </c>
      <c r="D5265">
        <f>IF(GL_Paste!$B5262="","",IFERROR(INDEX(DeptName,MATCH($C5265,DeptTag,0)),"UNALLOCATED"))</f>
        <v/>
      </c>
      <c r="E5265">
        <f>IF(GL_Paste!$B5262="","",IFERROR(INDEX(AcctCat,MATCH(GL_Paste!$B5262&amp;"",AcctCode,0)),"UNKNOWN"))</f>
        <v/>
      </c>
      <c r="F5265">
        <f>IF(GL_Paste!$B5262="","",IFERROR(INDEX(AcctSub,MATCH(GL_Paste!$B5262&amp;"",AcctCode,0)),"UNKNOWN"))</f>
        <v/>
      </c>
    </row>
    <row r="5266">
      <c r="A5266" s="40">
        <f>IF(GL_Paste!$B5263="","",N(GL_Paste!$H5263)-N(GL_Paste!$G5263))</f>
        <v/>
      </c>
      <c r="B5266" s="43">
        <f>IF(GL_Paste!$B5263="","",DATE(YEAR(GL_Paste!$E5263),MONTH(GL_Paste!$E5263),1))</f>
        <v/>
      </c>
      <c r="C5266">
        <f>IF(GL_Paste!$B5263="","",IF(TRIM(GL_Paste!$M5263)&lt;&gt;"",TRIM(GL_Paste!$M5263),IFERROR(MID(GL_Paste!$I5263,FIND("[",GL_Paste!$I5263)+1,FIND("]",GL_Paste!$I5263)-FIND("[",GL_Paste!$I5263)-1),"")))</f>
        <v/>
      </c>
      <c r="D5266">
        <f>IF(GL_Paste!$B5263="","",IFERROR(INDEX(DeptName,MATCH($C5266,DeptTag,0)),"UNALLOCATED"))</f>
        <v/>
      </c>
      <c r="E5266">
        <f>IF(GL_Paste!$B5263="","",IFERROR(INDEX(AcctCat,MATCH(GL_Paste!$B5263&amp;"",AcctCode,0)),"UNKNOWN"))</f>
        <v/>
      </c>
      <c r="F5266">
        <f>IF(GL_Paste!$B5263="","",IFERROR(INDEX(AcctSub,MATCH(GL_Paste!$B5263&amp;"",AcctCode,0)),"UNKNOWN"))</f>
        <v/>
      </c>
    </row>
    <row r="5267">
      <c r="A5267" s="40">
        <f>IF(GL_Paste!$B5264="","",N(GL_Paste!$H5264)-N(GL_Paste!$G5264))</f>
        <v/>
      </c>
      <c r="B5267" s="43">
        <f>IF(GL_Paste!$B5264="","",DATE(YEAR(GL_Paste!$E5264),MONTH(GL_Paste!$E5264),1))</f>
        <v/>
      </c>
      <c r="C5267">
        <f>IF(GL_Paste!$B5264="","",IF(TRIM(GL_Paste!$M5264)&lt;&gt;"",TRIM(GL_Paste!$M5264),IFERROR(MID(GL_Paste!$I5264,FIND("[",GL_Paste!$I5264)+1,FIND("]",GL_Paste!$I5264)-FIND("[",GL_Paste!$I5264)-1),"")))</f>
        <v/>
      </c>
      <c r="D5267">
        <f>IF(GL_Paste!$B5264="","",IFERROR(INDEX(DeptName,MATCH($C5267,DeptTag,0)),"UNALLOCATED"))</f>
        <v/>
      </c>
      <c r="E5267">
        <f>IF(GL_Paste!$B5264="","",IFERROR(INDEX(AcctCat,MATCH(GL_Paste!$B5264&amp;"",AcctCode,0)),"UNKNOWN"))</f>
        <v/>
      </c>
      <c r="F5267">
        <f>IF(GL_Paste!$B5264="","",IFERROR(INDEX(AcctSub,MATCH(GL_Paste!$B5264&amp;"",AcctCode,0)),"UNKNOWN"))</f>
        <v/>
      </c>
    </row>
    <row r="5268">
      <c r="A5268" s="40">
        <f>IF(GL_Paste!$B5265="","",N(GL_Paste!$H5265)-N(GL_Paste!$G5265))</f>
        <v/>
      </c>
      <c r="B5268" s="43">
        <f>IF(GL_Paste!$B5265="","",DATE(YEAR(GL_Paste!$E5265),MONTH(GL_Paste!$E5265),1))</f>
        <v/>
      </c>
      <c r="C5268">
        <f>IF(GL_Paste!$B5265="","",IF(TRIM(GL_Paste!$M5265)&lt;&gt;"",TRIM(GL_Paste!$M5265),IFERROR(MID(GL_Paste!$I5265,FIND("[",GL_Paste!$I5265)+1,FIND("]",GL_Paste!$I5265)-FIND("[",GL_Paste!$I5265)-1),"")))</f>
        <v/>
      </c>
      <c r="D5268">
        <f>IF(GL_Paste!$B5265="","",IFERROR(INDEX(DeptName,MATCH($C5268,DeptTag,0)),"UNALLOCATED"))</f>
        <v/>
      </c>
      <c r="E5268">
        <f>IF(GL_Paste!$B5265="","",IFERROR(INDEX(AcctCat,MATCH(GL_Paste!$B5265&amp;"",AcctCode,0)),"UNKNOWN"))</f>
        <v/>
      </c>
      <c r="F5268">
        <f>IF(GL_Paste!$B5265="","",IFERROR(INDEX(AcctSub,MATCH(GL_Paste!$B5265&amp;"",AcctCode,0)),"UNKNOWN"))</f>
        <v/>
      </c>
    </row>
    <row r="5269">
      <c r="A5269" s="40">
        <f>IF(GL_Paste!$B5266="","",N(GL_Paste!$H5266)-N(GL_Paste!$G5266))</f>
        <v/>
      </c>
      <c r="B5269" s="43">
        <f>IF(GL_Paste!$B5266="","",DATE(YEAR(GL_Paste!$E5266),MONTH(GL_Paste!$E5266),1))</f>
        <v/>
      </c>
      <c r="C5269">
        <f>IF(GL_Paste!$B5266="","",IF(TRIM(GL_Paste!$M5266)&lt;&gt;"",TRIM(GL_Paste!$M5266),IFERROR(MID(GL_Paste!$I5266,FIND("[",GL_Paste!$I5266)+1,FIND("]",GL_Paste!$I5266)-FIND("[",GL_Paste!$I5266)-1),"")))</f>
        <v/>
      </c>
      <c r="D5269">
        <f>IF(GL_Paste!$B5266="","",IFERROR(INDEX(DeptName,MATCH($C5269,DeptTag,0)),"UNALLOCATED"))</f>
        <v/>
      </c>
      <c r="E5269">
        <f>IF(GL_Paste!$B5266="","",IFERROR(INDEX(AcctCat,MATCH(GL_Paste!$B5266&amp;"",AcctCode,0)),"UNKNOWN"))</f>
        <v/>
      </c>
      <c r="F5269">
        <f>IF(GL_Paste!$B5266="","",IFERROR(INDEX(AcctSub,MATCH(GL_Paste!$B5266&amp;"",AcctCode,0)),"UNKNOWN"))</f>
        <v/>
      </c>
    </row>
    <row r="5270">
      <c r="A5270" s="40">
        <f>IF(GL_Paste!$B5267="","",N(GL_Paste!$H5267)-N(GL_Paste!$G5267))</f>
        <v/>
      </c>
      <c r="B5270" s="43">
        <f>IF(GL_Paste!$B5267="","",DATE(YEAR(GL_Paste!$E5267),MONTH(GL_Paste!$E5267),1))</f>
        <v/>
      </c>
      <c r="C5270">
        <f>IF(GL_Paste!$B5267="","",IF(TRIM(GL_Paste!$M5267)&lt;&gt;"",TRIM(GL_Paste!$M5267),IFERROR(MID(GL_Paste!$I5267,FIND("[",GL_Paste!$I5267)+1,FIND("]",GL_Paste!$I5267)-FIND("[",GL_Paste!$I5267)-1),"")))</f>
        <v/>
      </c>
      <c r="D5270">
        <f>IF(GL_Paste!$B5267="","",IFERROR(INDEX(DeptName,MATCH($C5270,DeptTag,0)),"UNALLOCATED"))</f>
        <v/>
      </c>
      <c r="E5270">
        <f>IF(GL_Paste!$B5267="","",IFERROR(INDEX(AcctCat,MATCH(GL_Paste!$B5267&amp;"",AcctCode,0)),"UNKNOWN"))</f>
        <v/>
      </c>
      <c r="F5270">
        <f>IF(GL_Paste!$B5267="","",IFERROR(INDEX(AcctSub,MATCH(GL_Paste!$B5267&amp;"",AcctCode,0)),"UNKNOWN"))</f>
        <v/>
      </c>
    </row>
    <row r="5271">
      <c r="A5271" s="40">
        <f>IF(GL_Paste!$B5268="","",N(GL_Paste!$H5268)-N(GL_Paste!$G5268))</f>
        <v/>
      </c>
      <c r="B5271" s="43">
        <f>IF(GL_Paste!$B5268="","",DATE(YEAR(GL_Paste!$E5268),MONTH(GL_Paste!$E5268),1))</f>
        <v/>
      </c>
      <c r="C5271">
        <f>IF(GL_Paste!$B5268="","",IF(TRIM(GL_Paste!$M5268)&lt;&gt;"",TRIM(GL_Paste!$M5268),IFERROR(MID(GL_Paste!$I5268,FIND("[",GL_Paste!$I5268)+1,FIND("]",GL_Paste!$I5268)-FIND("[",GL_Paste!$I5268)-1),"")))</f>
        <v/>
      </c>
      <c r="D5271">
        <f>IF(GL_Paste!$B5268="","",IFERROR(INDEX(DeptName,MATCH($C5271,DeptTag,0)),"UNALLOCATED"))</f>
        <v/>
      </c>
      <c r="E5271">
        <f>IF(GL_Paste!$B5268="","",IFERROR(INDEX(AcctCat,MATCH(GL_Paste!$B5268&amp;"",AcctCode,0)),"UNKNOWN"))</f>
        <v/>
      </c>
      <c r="F5271">
        <f>IF(GL_Paste!$B5268="","",IFERROR(INDEX(AcctSub,MATCH(GL_Paste!$B5268&amp;"",AcctCode,0)),"UNKNOWN"))</f>
        <v/>
      </c>
    </row>
    <row r="5272">
      <c r="A5272" s="40">
        <f>IF(GL_Paste!$B5269="","",N(GL_Paste!$H5269)-N(GL_Paste!$G5269))</f>
        <v/>
      </c>
      <c r="B5272" s="43">
        <f>IF(GL_Paste!$B5269="","",DATE(YEAR(GL_Paste!$E5269),MONTH(GL_Paste!$E5269),1))</f>
        <v/>
      </c>
      <c r="C5272">
        <f>IF(GL_Paste!$B5269="","",IF(TRIM(GL_Paste!$M5269)&lt;&gt;"",TRIM(GL_Paste!$M5269),IFERROR(MID(GL_Paste!$I5269,FIND("[",GL_Paste!$I5269)+1,FIND("]",GL_Paste!$I5269)-FIND("[",GL_Paste!$I5269)-1),"")))</f>
        <v/>
      </c>
      <c r="D5272">
        <f>IF(GL_Paste!$B5269="","",IFERROR(INDEX(DeptName,MATCH($C5272,DeptTag,0)),"UNALLOCATED"))</f>
        <v/>
      </c>
      <c r="E5272">
        <f>IF(GL_Paste!$B5269="","",IFERROR(INDEX(AcctCat,MATCH(GL_Paste!$B5269&amp;"",AcctCode,0)),"UNKNOWN"))</f>
        <v/>
      </c>
      <c r="F5272">
        <f>IF(GL_Paste!$B5269="","",IFERROR(INDEX(AcctSub,MATCH(GL_Paste!$B5269&amp;"",AcctCode,0)),"UNKNOWN"))</f>
        <v/>
      </c>
    </row>
    <row r="5273">
      <c r="A5273" s="40">
        <f>IF(GL_Paste!$B5270="","",N(GL_Paste!$H5270)-N(GL_Paste!$G5270))</f>
        <v/>
      </c>
      <c r="B5273" s="43">
        <f>IF(GL_Paste!$B5270="","",DATE(YEAR(GL_Paste!$E5270),MONTH(GL_Paste!$E5270),1))</f>
        <v/>
      </c>
      <c r="C5273">
        <f>IF(GL_Paste!$B5270="","",IF(TRIM(GL_Paste!$M5270)&lt;&gt;"",TRIM(GL_Paste!$M5270),IFERROR(MID(GL_Paste!$I5270,FIND("[",GL_Paste!$I5270)+1,FIND("]",GL_Paste!$I5270)-FIND("[",GL_Paste!$I5270)-1),"")))</f>
        <v/>
      </c>
      <c r="D5273">
        <f>IF(GL_Paste!$B5270="","",IFERROR(INDEX(DeptName,MATCH($C5273,DeptTag,0)),"UNALLOCATED"))</f>
        <v/>
      </c>
      <c r="E5273">
        <f>IF(GL_Paste!$B5270="","",IFERROR(INDEX(AcctCat,MATCH(GL_Paste!$B5270&amp;"",AcctCode,0)),"UNKNOWN"))</f>
        <v/>
      </c>
      <c r="F5273">
        <f>IF(GL_Paste!$B5270="","",IFERROR(INDEX(AcctSub,MATCH(GL_Paste!$B5270&amp;"",AcctCode,0)),"UNKNOWN"))</f>
        <v/>
      </c>
    </row>
    <row r="5274">
      <c r="A5274" s="40">
        <f>IF(GL_Paste!$B5271="","",N(GL_Paste!$H5271)-N(GL_Paste!$G5271))</f>
        <v/>
      </c>
      <c r="B5274" s="43">
        <f>IF(GL_Paste!$B5271="","",DATE(YEAR(GL_Paste!$E5271),MONTH(GL_Paste!$E5271),1))</f>
        <v/>
      </c>
      <c r="C5274">
        <f>IF(GL_Paste!$B5271="","",IF(TRIM(GL_Paste!$M5271)&lt;&gt;"",TRIM(GL_Paste!$M5271),IFERROR(MID(GL_Paste!$I5271,FIND("[",GL_Paste!$I5271)+1,FIND("]",GL_Paste!$I5271)-FIND("[",GL_Paste!$I5271)-1),"")))</f>
        <v/>
      </c>
      <c r="D5274">
        <f>IF(GL_Paste!$B5271="","",IFERROR(INDEX(DeptName,MATCH($C5274,DeptTag,0)),"UNALLOCATED"))</f>
        <v/>
      </c>
      <c r="E5274">
        <f>IF(GL_Paste!$B5271="","",IFERROR(INDEX(AcctCat,MATCH(GL_Paste!$B5271&amp;"",AcctCode,0)),"UNKNOWN"))</f>
        <v/>
      </c>
      <c r="F5274">
        <f>IF(GL_Paste!$B5271="","",IFERROR(INDEX(AcctSub,MATCH(GL_Paste!$B5271&amp;"",AcctCode,0)),"UNKNOWN"))</f>
        <v/>
      </c>
    </row>
    <row r="5275">
      <c r="A5275" s="40">
        <f>IF(GL_Paste!$B5272="","",N(GL_Paste!$H5272)-N(GL_Paste!$G5272))</f>
        <v/>
      </c>
      <c r="B5275" s="43">
        <f>IF(GL_Paste!$B5272="","",DATE(YEAR(GL_Paste!$E5272),MONTH(GL_Paste!$E5272),1))</f>
        <v/>
      </c>
      <c r="C5275">
        <f>IF(GL_Paste!$B5272="","",IF(TRIM(GL_Paste!$M5272)&lt;&gt;"",TRIM(GL_Paste!$M5272),IFERROR(MID(GL_Paste!$I5272,FIND("[",GL_Paste!$I5272)+1,FIND("]",GL_Paste!$I5272)-FIND("[",GL_Paste!$I5272)-1),"")))</f>
        <v/>
      </c>
      <c r="D5275">
        <f>IF(GL_Paste!$B5272="","",IFERROR(INDEX(DeptName,MATCH($C5275,DeptTag,0)),"UNALLOCATED"))</f>
        <v/>
      </c>
      <c r="E5275">
        <f>IF(GL_Paste!$B5272="","",IFERROR(INDEX(AcctCat,MATCH(GL_Paste!$B5272&amp;"",AcctCode,0)),"UNKNOWN"))</f>
        <v/>
      </c>
      <c r="F5275">
        <f>IF(GL_Paste!$B5272="","",IFERROR(INDEX(AcctSub,MATCH(GL_Paste!$B5272&amp;"",AcctCode,0)),"UNKNOWN"))</f>
        <v/>
      </c>
    </row>
    <row r="5276">
      <c r="A5276" s="40">
        <f>IF(GL_Paste!$B5273="","",N(GL_Paste!$H5273)-N(GL_Paste!$G5273))</f>
        <v/>
      </c>
      <c r="B5276" s="43">
        <f>IF(GL_Paste!$B5273="","",DATE(YEAR(GL_Paste!$E5273),MONTH(GL_Paste!$E5273),1))</f>
        <v/>
      </c>
      <c r="C5276">
        <f>IF(GL_Paste!$B5273="","",IF(TRIM(GL_Paste!$M5273)&lt;&gt;"",TRIM(GL_Paste!$M5273),IFERROR(MID(GL_Paste!$I5273,FIND("[",GL_Paste!$I5273)+1,FIND("]",GL_Paste!$I5273)-FIND("[",GL_Paste!$I5273)-1),"")))</f>
        <v/>
      </c>
      <c r="D5276">
        <f>IF(GL_Paste!$B5273="","",IFERROR(INDEX(DeptName,MATCH($C5276,DeptTag,0)),"UNALLOCATED"))</f>
        <v/>
      </c>
      <c r="E5276">
        <f>IF(GL_Paste!$B5273="","",IFERROR(INDEX(AcctCat,MATCH(GL_Paste!$B5273&amp;"",AcctCode,0)),"UNKNOWN"))</f>
        <v/>
      </c>
      <c r="F5276">
        <f>IF(GL_Paste!$B5273="","",IFERROR(INDEX(AcctSub,MATCH(GL_Paste!$B5273&amp;"",AcctCode,0)),"UNKNOWN"))</f>
        <v/>
      </c>
    </row>
    <row r="5277">
      <c r="A5277" s="40">
        <f>IF(GL_Paste!$B5274="","",N(GL_Paste!$H5274)-N(GL_Paste!$G5274))</f>
        <v/>
      </c>
      <c r="B5277" s="43">
        <f>IF(GL_Paste!$B5274="","",DATE(YEAR(GL_Paste!$E5274),MONTH(GL_Paste!$E5274),1))</f>
        <v/>
      </c>
      <c r="C5277">
        <f>IF(GL_Paste!$B5274="","",IF(TRIM(GL_Paste!$M5274)&lt;&gt;"",TRIM(GL_Paste!$M5274),IFERROR(MID(GL_Paste!$I5274,FIND("[",GL_Paste!$I5274)+1,FIND("]",GL_Paste!$I5274)-FIND("[",GL_Paste!$I5274)-1),"")))</f>
        <v/>
      </c>
      <c r="D5277">
        <f>IF(GL_Paste!$B5274="","",IFERROR(INDEX(DeptName,MATCH($C5277,DeptTag,0)),"UNALLOCATED"))</f>
        <v/>
      </c>
      <c r="E5277">
        <f>IF(GL_Paste!$B5274="","",IFERROR(INDEX(AcctCat,MATCH(GL_Paste!$B5274&amp;"",AcctCode,0)),"UNKNOWN"))</f>
        <v/>
      </c>
      <c r="F5277">
        <f>IF(GL_Paste!$B5274="","",IFERROR(INDEX(AcctSub,MATCH(GL_Paste!$B5274&amp;"",AcctCode,0)),"UNKNOWN"))</f>
        <v/>
      </c>
    </row>
    <row r="5278">
      <c r="A5278" s="40">
        <f>IF(GL_Paste!$B5275="","",N(GL_Paste!$H5275)-N(GL_Paste!$G5275))</f>
        <v/>
      </c>
      <c r="B5278" s="43">
        <f>IF(GL_Paste!$B5275="","",DATE(YEAR(GL_Paste!$E5275),MONTH(GL_Paste!$E5275),1))</f>
        <v/>
      </c>
      <c r="C5278">
        <f>IF(GL_Paste!$B5275="","",IF(TRIM(GL_Paste!$M5275)&lt;&gt;"",TRIM(GL_Paste!$M5275),IFERROR(MID(GL_Paste!$I5275,FIND("[",GL_Paste!$I5275)+1,FIND("]",GL_Paste!$I5275)-FIND("[",GL_Paste!$I5275)-1),"")))</f>
        <v/>
      </c>
      <c r="D5278">
        <f>IF(GL_Paste!$B5275="","",IFERROR(INDEX(DeptName,MATCH($C5278,DeptTag,0)),"UNALLOCATED"))</f>
        <v/>
      </c>
      <c r="E5278">
        <f>IF(GL_Paste!$B5275="","",IFERROR(INDEX(AcctCat,MATCH(GL_Paste!$B5275&amp;"",AcctCode,0)),"UNKNOWN"))</f>
        <v/>
      </c>
      <c r="F5278">
        <f>IF(GL_Paste!$B5275="","",IFERROR(INDEX(AcctSub,MATCH(GL_Paste!$B5275&amp;"",AcctCode,0)),"UNKNOWN"))</f>
        <v/>
      </c>
    </row>
    <row r="5279">
      <c r="A5279" s="40">
        <f>IF(GL_Paste!$B5276="","",N(GL_Paste!$H5276)-N(GL_Paste!$G5276))</f>
        <v/>
      </c>
      <c r="B5279" s="43">
        <f>IF(GL_Paste!$B5276="","",DATE(YEAR(GL_Paste!$E5276),MONTH(GL_Paste!$E5276),1))</f>
        <v/>
      </c>
      <c r="C5279">
        <f>IF(GL_Paste!$B5276="","",IF(TRIM(GL_Paste!$M5276)&lt;&gt;"",TRIM(GL_Paste!$M5276),IFERROR(MID(GL_Paste!$I5276,FIND("[",GL_Paste!$I5276)+1,FIND("]",GL_Paste!$I5276)-FIND("[",GL_Paste!$I5276)-1),"")))</f>
        <v/>
      </c>
      <c r="D5279">
        <f>IF(GL_Paste!$B5276="","",IFERROR(INDEX(DeptName,MATCH($C5279,DeptTag,0)),"UNALLOCATED"))</f>
        <v/>
      </c>
      <c r="E5279">
        <f>IF(GL_Paste!$B5276="","",IFERROR(INDEX(AcctCat,MATCH(GL_Paste!$B5276&amp;"",AcctCode,0)),"UNKNOWN"))</f>
        <v/>
      </c>
      <c r="F5279">
        <f>IF(GL_Paste!$B5276="","",IFERROR(INDEX(AcctSub,MATCH(GL_Paste!$B5276&amp;"",AcctCode,0)),"UNKNOWN"))</f>
        <v/>
      </c>
    </row>
    <row r="5280">
      <c r="A5280" s="40">
        <f>IF(GL_Paste!$B5277="","",N(GL_Paste!$H5277)-N(GL_Paste!$G5277))</f>
        <v/>
      </c>
      <c r="B5280" s="43">
        <f>IF(GL_Paste!$B5277="","",DATE(YEAR(GL_Paste!$E5277),MONTH(GL_Paste!$E5277),1))</f>
        <v/>
      </c>
      <c r="C5280">
        <f>IF(GL_Paste!$B5277="","",IF(TRIM(GL_Paste!$M5277)&lt;&gt;"",TRIM(GL_Paste!$M5277),IFERROR(MID(GL_Paste!$I5277,FIND("[",GL_Paste!$I5277)+1,FIND("]",GL_Paste!$I5277)-FIND("[",GL_Paste!$I5277)-1),"")))</f>
        <v/>
      </c>
      <c r="D5280">
        <f>IF(GL_Paste!$B5277="","",IFERROR(INDEX(DeptName,MATCH($C5280,DeptTag,0)),"UNALLOCATED"))</f>
        <v/>
      </c>
      <c r="E5280">
        <f>IF(GL_Paste!$B5277="","",IFERROR(INDEX(AcctCat,MATCH(GL_Paste!$B5277&amp;"",AcctCode,0)),"UNKNOWN"))</f>
        <v/>
      </c>
      <c r="F5280">
        <f>IF(GL_Paste!$B5277="","",IFERROR(INDEX(AcctSub,MATCH(GL_Paste!$B5277&amp;"",AcctCode,0)),"UNKNOWN"))</f>
        <v/>
      </c>
    </row>
    <row r="5281">
      <c r="A5281" s="40">
        <f>IF(GL_Paste!$B5278="","",N(GL_Paste!$H5278)-N(GL_Paste!$G5278))</f>
        <v/>
      </c>
      <c r="B5281" s="43">
        <f>IF(GL_Paste!$B5278="","",DATE(YEAR(GL_Paste!$E5278),MONTH(GL_Paste!$E5278),1))</f>
        <v/>
      </c>
      <c r="C5281">
        <f>IF(GL_Paste!$B5278="","",IF(TRIM(GL_Paste!$M5278)&lt;&gt;"",TRIM(GL_Paste!$M5278),IFERROR(MID(GL_Paste!$I5278,FIND("[",GL_Paste!$I5278)+1,FIND("]",GL_Paste!$I5278)-FIND("[",GL_Paste!$I5278)-1),"")))</f>
        <v/>
      </c>
      <c r="D5281">
        <f>IF(GL_Paste!$B5278="","",IFERROR(INDEX(DeptName,MATCH($C5281,DeptTag,0)),"UNALLOCATED"))</f>
        <v/>
      </c>
      <c r="E5281">
        <f>IF(GL_Paste!$B5278="","",IFERROR(INDEX(AcctCat,MATCH(GL_Paste!$B5278&amp;"",AcctCode,0)),"UNKNOWN"))</f>
        <v/>
      </c>
      <c r="F5281">
        <f>IF(GL_Paste!$B5278="","",IFERROR(INDEX(AcctSub,MATCH(GL_Paste!$B5278&amp;"",AcctCode,0)),"UNKNOWN"))</f>
        <v/>
      </c>
    </row>
    <row r="5282">
      <c r="A5282" s="40">
        <f>IF(GL_Paste!$B5279="","",N(GL_Paste!$H5279)-N(GL_Paste!$G5279))</f>
        <v/>
      </c>
      <c r="B5282" s="43">
        <f>IF(GL_Paste!$B5279="","",DATE(YEAR(GL_Paste!$E5279),MONTH(GL_Paste!$E5279),1))</f>
        <v/>
      </c>
      <c r="C5282">
        <f>IF(GL_Paste!$B5279="","",IF(TRIM(GL_Paste!$M5279)&lt;&gt;"",TRIM(GL_Paste!$M5279),IFERROR(MID(GL_Paste!$I5279,FIND("[",GL_Paste!$I5279)+1,FIND("]",GL_Paste!$I5279)-FIND("[",GL_Paste!$I5279)-1),"")))</f>
        <v/>
      </c>
      <c r="D5282">
        <f>IF(GL_Paste!$B5279="","",IFERROR(INDEX(DeptName,MATCH($C5282,DeptTag,0)),"UNALLOCATED"))</f>
        <v/>
      </c>
      <c r="E5282">
        <f>IF(GL_Paste!$B5279="","",IFERROR(INDEX(AcctCat,MATCH(GL_Paste!$B5279&amp;"",AcctCode,0)),"UNKNOWN"))</f>
        <v/>
      </c>
      <c r="F5282">
        <f>IF(GL_Paste!$B5279="","",IFERROR(INDEX(AcctSub,MATCH(GL_Paste!$B5279&amp;"",AcctCode,0)),"UNKNOWN"))</f>
        <v/>
      </c>
    </row>
    <row r="5283">
      <c r="A5283" s="40">
        <f>IF(GL_Paste!$B5280="","",N(GL_Paste!$H5280)-N(GL_Paste!$G5280))</f>
        <v/>
      </c>
      <c r="B5283" s="43">
        <f>IF(GL_Paste!$B5280="","",DATE(YEAR(GL_Paste!$E5280),MONTH(GL_Paste!$E5280),1))</f>
        <v/>
      </c>
      <c r="C5283">
        <f>IF(GL_Paste!$B5280="","",IF(TRIM(GL_Paste!$M5280)&lt;&gt;"",TRIM(GL_Paste!$M5280),IFERROR(MID(GL_Paste!$I5280,FIND("[",GL_Paste!$I5280)+1,FIND("]",GL_Paste!$I5280)-FIND("[",GL_Paste!$I5280)-1),"")))</f>
        <v/>
      </c>
      <c r="D5283">
        <f>IF(GL_Paste!$B5280="","",IFERROR(INDEX(DeptName,MATCH($C5283,DeptTag,0)),"UNALLOCATED"))</f>
        <v/>
      </c>
      <c r="E5283">
        <f>IF(GL_Paste!$B5280="","",IFERROR(INDEX(AcctCat,MATCH(GL_Paste!$B5280&amp;"",AcctCode,0)),"UNKNOWN"))</f>
        <v/>
      </c>
      <c r="F5283">
        <f>IF(GL_Paste!$B5280="","",IFERROR(INDEX(AcctSub,MATCH(GL_Paste!$B5280&amp;"",AcctCode,0)),"UNKNOWN"))</f>
        <v/>
      </c>
    </row>
    <row r="5284">
      <c r="A5284" s="40">
        <f>IF(GL_Paste!$B5281="","",N(GL_Paste!$H5281)-N(GL_Paste!$G5281))</f>
        <v/>
      </c>
      <c r="B5284" s="43">
        <f>IF(GL_Paste!$B5281="","",DATE(YEAR(GL_Paste!$E5281),MONTH(GL_Paste!$E5281),1))</f>
        <v/>
      </c>
      <c r="C5284">
        <f>IF(GL_Paste!$B5281="","",IF(TRIM(GL_Paste!$M5281)&lt;&gt;"",TRIM(GL_Paste!$M5281),IFERROR(MID(GL_Paste!$I5281,FIND("[",GL_Paste!$I5281)+1,FIND("]",GL_Paste!$I5281)-FIND("[",GL_Paste!$I5281)-1),"")))</f>
        <v/>
      </c>
      <c r="D5284">
        <f>IF(GL_Paste!$B5281="","",IFERROR(INDEX(DeptName,MATCH($C5284,DeptTag,0)),"UNALLOCATED"))</f>
        <v/>
      </c>
      <c r="E5284">
        <f>IF(GL_Paste!$B5281="","",IFERROR(INDEX(AcctCat,MATCH(GL_Paste!$B5281&amp;"",AcctCode,0)),"UNKNOWN"))</f>
        <v/>
      </c>
      <c r="F5284">
        <f>IF(GL_Paste!$B5281="","",IFERROR(INDEX(AcctSub,MATCH(GL_Paste!$B5281&amp;"",AcctCode,0)),"UNKNOWN"))</f>
        <v/>
      </c>
    </row>
    <row r="5285">
      <c r="A5285" s="40">
        <f>IF(GL_Paste!$B5282="","",N(GL_Paste!$H5282)-N(GL_Paste!$G5282))</f>
        <v/>
      </c>
      <c r="B5285" s="43">
        <f>IF(GL_Paste!$B5282="","",DATE(YEAR(GL_Paste!$E5282),MONTH(GL_Paste!$E5282),1))</f>
        <v/>
      </c>
      <c r="C5285">
        <f>IF(GL_Paste!$B5282="","",IF(TRIM(GL_Paste!$M5282)&lt;&gt;"",TRIM(GL_Paste!$M5282),IFERROR(MID(GL_Paste!$I5282,FIND("[",GL_Paste!$I5282)+1,FIND("]",GL_Paste!$I5282)-FIND("[",GL_Paste!$I5282)-1),"")))</f>
        <v/>
      </c>
      <c r="D5285">
        <f>IF(GL_Paste!$B5282="","",IFERROR(INDEX(DeptName,MATCH($C5285,DeptTag,0)),"UNALLOCATED"))</f>
        <v/>
      </c>
      <c r="E5285">
        <f>IF(GL_Paste!$B5282="","",IFERROR(INDEX(AcctCat,MATCH(GL_Paste!$B5282&amp;"",AcctCode,0)),"UNKNOWN"))</f>
        <v/>
      </c>
      <c r="F5285">
        <f>IF(GL_Paste!$B5282="","",IFERROR(INDEX(AcctSub,MATCH(GL_Paste!$B5282&amp;"",AcctCode,0)),"UNKNOWN"))</f>
        <v/>
      </c>
    </row>
    <row r="5286">
      <c r="A5286" s="40">
        <f>IF(GL_Paste!$B5283="","",N(GL_Paste!$H5283)-N(GL_Paste!$G5283))</f>
        <v/>
      </c>
      <c r="B5286" s="43">
        <f>IF(GL_Paste!$B5283="","",DATE(YEAR(GL_Paste!$E5283),MONTH(GL_Paste!$E5283),1))</f>
        <v/>
      </c>
      <c r="C5286">
        <f>IF(GL_Paste!$B5283="","",IF(TRIM(GL_Paste!$M5283)&lt;&gt;"",TRIM(GL_Paste!$M5283),IFERROR(MID(GL_Paste!$I5283,FIND("[",GL_Paste!$I5283)+1,FIND("]",GL_Paste!$I5283)-FIND("[",GL_Paste!$I5283)-1),"")))</f>
        <v/>
      </c>
      <c r="D5286">
        <f>IF(GL_Paste!$B5283="","",IFERROR(INDEX(DeptName,MATCH($C5286,DeptTag,0)),"UNALLOCATED"))</f>
        <v/>
      </c>
      <c r="E5286">
        <f>IF(GL_Paste!$B5283="","",IFERROR(INDEX(AcctCat,MATCH(GL_Paste!$B5283&amp;"",AcctCode,0)),"UNKNOWN"))</f>
        <v/>
      </c>
      <c r="F5286">
        <f>IF(GL_Paste!$B5283="","",IFERROR(INDEX(AcctSub,MATCH(GL_Paste!$B5283&amp;"",AcctCode,0)),"UNKNOWN"))</f>
        <v/>
      </c>
    </row>
    <row r="5287">
      <c r="A5287" s="40">
        <f>IF(GL_Paste!$B5284="","",N(GL_Paste!$H5284)-N(GL_Paste!$G5284))</f>
        <v/>
      </c>
      <c r="B5287" s="43">
        <f>IF(GL_Paste!$B5284="","",DATE(YEAR(GL_Paste!$E5284),MONTH(GL_Paste!$E5284),1))</f>
        <v/>
      </c>
      <c r="C5287">
        <f>IF(GL_Paste!$B5284="","",IF(TRIM(GL_Paste!$M5284)&lt;&gt;"",TRIM(GL_Paste!$M5284),IFERROR(MID(GL_Paste!$I5284,FIND("[",GL_Paste!$I5284)+1,FIND("]",GL_Paste!$I5284)-FIND("[",GL_Paste!$I5284)-1),"")))</f>
        <v/>
      </c>
      <c r="D5287">
        <f>IF(GL_Paste!$B5284="","",IFERROR(INDEX(DeptName,MATCH($C5287,DeptTag,0)),"UNALLOCATED"))</f>
        <v/>
      </c>
      <c r="E5287">
        <f>IF(GL_Paste!$B5284="","",IFERROR(INDEX(AcctCat,MATCH(GL_Paste!$B5284&amp;"",AcctCode,0)),"UNKNOWN"))</f>
        <v/>
      </c>
      <c r="F5287">
        <f>IF(GL_Paste!$B5284="","",IFERROR(INDEX(AcctSub,MATCH(GL_Paste!$B5284&amp;"",AcctCode,0)),"UNKNOWN"))</f>
        <v/>
      </c>
    </row>
    <row r="5288">
      <c r="A5288" s="40">
        <f>IF(GL_Paste!$B5285="","",N(GL_Paste!$H5285)-N(GL_Paste!$G5285))</f>
        <v/>
      </c>
      <c r="B5288" s="43">
        <f>IF(GL_Paste!$B5285="","",DATE(YEAR(GL_Paste!$E5285),MONTH(GL_Paste!$E5285),1))</f>
        <v/>
      </c>
      <c r="C5288">
        <f>IF(GL_Paste!$B5285="","",IF(TRIM(GL_Paste!$M5285)&lt;&gt;"",TRIM(GL_Paste!$M5285),IFERROR(MID(GL_Paste!$I5285,FIND("[",GL_Paste!$I5285)+1,FIND("]",GL_Paste!$I5285)-FIND("[",GL_Paste!$I5285)-1),"")))</f>
        <v/>
      </c>
      <c r="D5288">
        <f>IF(GL_Paste!$B5285="","",IFERROR(INDEX(DeptName,MATCH($C5288,DeptTag,0)),"UNALLOCATED"))</f>
        <v/>
      </c>
      <c r="E5288">
        <f>IF(GL_Paste!$B5285="","",IFERROR(INDEX(AcctCat,MATCH(GL_Paste!$B5285&amp;"",AcctCode,0)),"UNKNOWN"))</f>
        <v/>
      </c>
      <c r="F5288">
        <f>IF(GL_Paste!$B5285="","",IFERROR(INDEX(AcctSub,MATCH(GL_Paste!$B5285&amp;"",AcctCode,0)),"UNKNOWN"))</f>
        <v/>
      </c>
    </row>
    <row r="5289">
      <c r="A5289" s="40">
        <f>IF(GL_Paste!$B5286="","",N(GL_Paste!$H5286)-N(GL_Paste!$G5286))</f>
        <v/>
      </c>
      <c r="B5289" s="43">
        <f>IF(GL_Paste!$B5286="","",DATE(YEAR(GL_Paste!$E5286),MONTH(GL_Paste!$E5286),1))</f>
        <v/>
      </c>
      <c r="C5289">
        <f>IF(GL_Paste!$B5286="","",IF(TRIM(GL_Paste!$M5286)&lt;&gt;"",TRIM(GL_Paste!$M5286),IFERROR(MID(GL_Paste!$I5286,FIND("[",GL_Paste!$I5286)+1,FIND("]",GL_Paste!$I5286)-FIND("[",GL_Paste!$I5286)-1),"")))</f>
        <v/>
      </c>
      <c r="D5289">
        <f>IF(GL_Paste!$B5286="","",IFERROR(INDEX(DeptName,MATCH($C5289,DeptTag,0)),"UNALLOCATED"))</f>
        <v/>
      </c>
      <c r="E5289">
        <f>IF(GL_Paste!$B5286="","",IFERROR(INDEX(AcctCat,MATCH(GL_Paste!$B5286&amp;"",AcctCode,0)),"UNKNOWN"))</f>
        <v/>
      </c>
      <c r="F5289">
        <f>IF(GL_Paste!$B5286="","",IFERROR(INDEX(AcctSub,MATCH(GL_Paste!$B5286&amp;"",AcctCode,0)),"UNKNOWN"))</f>
        <v/>
      </c>
    </row>
    <row r="5290">
      <c r="A5290" s="40">
        <f>IF(GL_Paste!$B5287="","",N(GL_Paste!$H5287)-N(GL_Paste!$G5287))</f>
        <v/>
      </c>
      <c r="B5290" s="43">
        <f>IF(GL_Paste!$B5287="","",DATE(YEAR(GL_Paste!$E5287),MONTH(GL_Paste!$E5287),1))</f>
        <v/>
      </c>
      <c r="C5290">
        <f>IF(GL_Paste!$B5287="","",IF(TRIM(GL_Paste!$M5287)&lt;&gt;"",TRIM(GL_Paste!$M5287),IFERROR(MID(GL_Paste!$I5287,FIND("[",GL_Paste!$I5287)+1,FIND("]",GL_Paste!$I5287)-FIND("[",GL_Paste!$I5287)-1),"")))</f>
        <v/>
      </c>
      <c r="D5290">
        <f>IF(GL_Paste!$B5287="","",IFERROR(INDEX(DeptName,MATCH($C5290,DeptTag,0)),"UNALLOCATED"))</f>
        <v/>
      </c>
      <c r="E5290">
        <f>IF(GL_Paste!$B5287="","",IFERROR(INDEX(AcctCat,MATCH(GL_Paste!$B5287&amp;"",AcctCode,0)),"UNKNOWN"))</f>
        <v/>
      </c>
      <c r="F5290">
        <f>IF(GL_Paste!$B5287="","",IFERROR(INDEX(AcctSub,MATCH(GL_Paste!$B5287&amp;"",AcctCode,0)),"UNKNOWN"))</f>
        <v/>
      </c>
    </row>
    <row r="5291">
      <c r="A5291" s="40">
        <f>IF(GL_Paste!$B5288="","",N(GL_Paste!$H5288)-N(GL_Paste!$G5288))</f>
        <v/>
      </c>
      <c r="B5291" s="43">
        <f>IF(GL_Paste!$B5288="","",DATE(YEAR(GL_Paste!$E5288),MONTH(GL_Paste!$E5288),1))</f>
        <v/>
      </c>
      <c r="C5291">
        <f>IF(GL_Paste!$B5288="","",IF(TRIM(GL_Paste!$M5288)&lt;&gt;"",TRIM(GL_Paste!$M5288),IFERROR(MID(GL_Paste!$I5288,FIND("[",GL_Paste!$I5288)+1,FIND("]",GL_Paste!$I5288)-FIND("[",GL_Paste!$I5288)-1),"")))</f>
        <v/>
      </c>
      <c r="D5291">
        <f>IF(GL_Paste!$B5288="","",IFERROR(INDEX(DeptName,MATCH($C5291,DeptTag,0)),"UNALLOCATED"))</f>
        <v/>
      </c>
      <c r="E5291">
        <f>IF(GL_Paste!$B5288="","",IFERROR(INDEX(AcctCat,MATCH(GL_Paste!$B5288&amp;"",AcctCode,0)),"UNKNOWN"))</f>
        <v/>
      </c>
      <c r="F5291">
        <f>IF(GL_Paste!$B5288="","",IFERROR(INDEX(AcctSub,MATCH(GL_Paste!$B5288&amp;"",AcctCode,0)),"UNKNOWN"))</f>
        <v/>
      </c>
    </row>
    <row r="5292">
      <c r="A5292" s="40">
        <f>IF(GL_Paste!$B5289="","",N(GL_Paste!$H5289)-N(GL_Paste!$G5289))</f>
        <v/>
      </c>
      <c r="B5292" s="43">
        <f>IF(GL_Paste!$B5289="","",DATE(YEAR(GL_Paste!$E5289),MONTH(GL_Paste!$E5289),1))</f>
        <v/>
      </c>
      <c r="C5292">
        <f>IF(GL_Paste!$B5289="","",IF(TRIM(GL_Paste!$M5289)&lt;&gt;"",TRIM(GL_Paste!$M5289),IFERROR(MID(GL_Paste!$I5289,FIND("[",GL_Paste!$I5289)+1,FIND("]",GL_Paste!$I5289)-FIND("[",GL_Paste!$I5289)-1),"")))</f>
        <v/>
      </c>
      <c r="D5292">
        <f>IF(GL_Paste!$B5289="","",IFERROR(INDEX(DeptName,MATCH($C5292,DeptTag,0)),"UNALLOCATED"))</f>
        <v/>
      </c>
      <c r="E5292">
        <f>IF(GL_Paste!$B5289="","",IFERROR(INDEX(AcctCat,MATCH(GL_Paste!$B5289&amp;"",AcctCode,0)),"UNKNOWN"))</f>
        <v/>
      </c>
      <c r="F5292">
        <f>IF(GL_Paste!$B5289="","",IFERROR(INDEX(AcctSub,MATCH(GL_Paste!$B5289&amp;"",AcctCode,0)),"UNKNOWN"))</f>
        <v/>
      </c>
    </row>
    <row r="5293">
      <c r="A5293" s="40">
        <f>IF(GL_Paste!$B5290="","",N(GL_Paste!$H5290)-N(GL_Paste!$G5290))</f>
        <v/>
      </c>
      <c r="B5293" s="43">
        <f>IF(GL_Paste!$B5290="","",DATE(YEAR(GL_Paste!$E5290),MONTH(GL_Paste!$E5290),1))</f>
        <v/>
      </c>
      <c r="C5293">
        <f>IF(GL_Paste!$B5290="","",IF(TRIM(GL_Paste!$M5290)&lt;&gt;"",TRIM(GL_Paste!$M5290),IFERROR(MID(GL_Paste!$I5290,FIND("[",GL_Paste!$I5290)+1,FIND("]",GL_Paste!$I5290)-FIND("[",GL_Paste!$I5290)-1),"")))</f>
        <v/>
      </c>
      <c r="D5293">
        <f>IF(GL_Paste!$B5290="","",IFERROR(INDEX(DeptName,MATCH($C5293,DeptTag,0)),"UNALLOCATED"))</f>
        <v/>
      </c>
      <c r="E5293">
        <f>IF(GL_Paste!$B5290="","",IFERROR(INDEX(AcctCat,MATCH(GL_Paste!$B5290&amp;"",AcctCode,0)),"UNKNOWN"))</f>
        <v/>
      </c>
      <c r="F5293">
        <f>IF(GL_Paste!$B5290="","",IFERROR(INDEX(AcctSub,MATCH(GL_Paste!$B5290&amp;"",AcctCode,0)),"UNKNOWN"))</f>
        <v/>
      </c>
    </row>
    <row r="5294">
      <c r="A5294" s="40">
        <f>IF(GL_Paste!$B5291="","",N(GL_Paste!$H5291)-N(GL_Paste!$G5291))</f>
        <v/>
      </c>
      <c r="B5294" s="43">
        <f>IF(GL_Paste!$B5291="","",DATE(YEAR(GL_Paste!$E5291),MONTH(GL_Paste!$E5291),1))</f>
        <v/>
      </c>
      <c r="C5294">
        <f>IF(GL_Paste!$B5291="","",IF(TRIM(GL_Paste!$M5291)&lt;&gt;"",TRIM(GL_Paste!$M5291),IFERROR(MID(GL_Paste!$I5291,FIND("[",GL_Paste!$I5291)+1,FIND("]",GL_Paste!$I5291)-FIND("[",GL_Paste!$I5291)-1),"")))</f>
        <v/>
      </c>
      <c r="D5294">
        <f>IF(GL_Paste!$B5291="","",IFERROR(INDEX(DeptName,MATCH($C5294,DeptTag,0)),"UNALLOCATED"))</f>
        <v/>
      </c>
      <c r="E5294">
        <f>IF(GL_Paste!$B5291="","",IFERROR(INDEX(AcctCat,MATCH(GL_Paste!$B5291&amp;"",AcctCode,0)),"UNKNOWN"))</f>
        <v/>
      </c>
      <c r="F5294">
        <f>IF(GL_Paste!$B5291="","",IFERROR(INDEX(AcctSub,MATCH(GL_Paste!$B5291&amp;"",AcctCode,0)),"UNKNOWN"))</f>
        <v/>
      </c>
    </row>
    <row r="5295">
      <c r="A5295" s="40">
        <f>IF(GL_Paste!$B5292="","",N(GL_Paste!$H5292)-N(GL_Paste!$G5292))</f>
        <v/>
      </c>
      <c r="B5295" s="43">
        <f>IF(GL_Paste!$B5292="","",DATE(YEAR(GL_Paste!$E5292),MONTH(GL_Paste!$E5292),1))</f>
        <v/>
      </c>
      <c r="C5295">
        <f>IF(GL_Paste!$B5292="","",IF(TRIM(GL_Paste!$M5292)&lt;&gt;"",TRIM(GL_Paste!$M5292),IFERROR(MID(GL_Paste!$I5292,FIND("[",GL_Paste!$I5292)+1,FIND("]",GL_Paste!$I5292)-FIND("[",GL_Paste!$I5292)-1),"")))</f>
        <v/>
      </c>
      <c r="D5295">
        <f>IF(GL_Paste!$B5292="","",IFERROR(INDEX(DeptName,MATCH($C5295,DeptTag,0)),"UNALLOCATED"))</f>
        <v/>
      </c>
      <c r="E5295">
        <f>IF(GL_Paste!$B5292="","",IFERROR(INDEX(AcctCat,MATCH(GL_Paste!$B5292&amp;"",AcctCode,0)),"UNKNOWN"))</f>
        <v/>
      </c>
      <c r="F5295">
        <f>IF(GL_Paste!$B5292="","",IFERROR(INDEX(AcctSub,MATCH(GL_Paste!$B5292&amp;"",AcctCode,0)),"UNKNOWN"))</f>
        <v/>
      </c>
    </row>
    <row r="5296">
      <c r="A5296" s="40">
        <f>IF(GL_Paste!$B5293="","",N(GL_Paste!$H5293)-N(GL_Paste!$G5293))</f>
        <v/>
      </c>
      <c r="B5296" s="43">
        <f>IF(GL_Paste!$B5293="","",DATE(YEAR(GL_Paste!$E5293),MONTH(GL_Paste!$E5293),1))</f>
        <v/>
      </c>
      <c r="C5296">
        <f>IF(GL_Paste!$B5293="","",IF(TRIM(GL_Paste!$M5293)&lt;&gt;"",TRIM(GL_Paste!$M5293),IFERROR(MID(GL_Paste!$I5293,FIND("[",GL_Paste!$I5293)+1,FIND("]",GL_Paste!$I5293)-FIND("[",GL_Paste!$I5293)-1),"")))</f>
        <v/>
      </c>
      <c r="D5296">
        <f>IF(GL_Paste!$B5293="","",IFERROR(INDEX(DeptName,MATCH($C5296,DeptTag,0)),"UNALLOCATED"))</f>
        <v/>
      </c>
      <c r="E5296">
        <f>IF(GL_Paste!$B5293="","",IFERROR(INDEX(AcctCat,MATCH(GL_Paste!$B5293&amp;"",AcctCode,0)),"UNKNOWN"))</f>
        <v/>
      </c>
      <c r="F5296">
        <f>IF(GL_Paste!$B5293="","",IFERROR(INDEX(AcctSub,MATCH(GL_Paste!$B5293&amp;"",AcctCode,0)),"UNKNOWN"))</f>
        <v/>
      </c>
    </row>
    <row r="5297">
      <c r="A5297" s="40">
        <f>IF(GL_Paste!$B5294="","",N(GL_Paste!$H5294)-N(GL_Paste!$G5294))</f>
        <v/>
      </c>
      <c r="B5297" s="43">
        <f>IF(GL_Paste!$B5294="","",DATE(YEAR(GL_Paste!$E5294),MONTH(GL_Paste!$E5294),1))</f>
        <v/>
      </c>
      <c r="C5297">
        <f>IF(GL_Paste!$B5294="","",IF(TRIM(GL_Paste!$M5294)&lt;&gt;"",TRIM(GL_Paste!$M5294),IFERROR(MID(GL_Paste!$I5294,FIND("[",GL_Paste!$I5294)+1,FIND("]",GL_Paste!$I5294)-FIND("[",GL_Paste!$I5294)-1),"")))</f>
        <v/>
      </c>
      <c r="D5297">
        <f>IF(GL_Paste!$B5294="","",IFERROR(INDEX(DeptName,MATCH($C5297,DeptTag,0)),"UNALLOCATED"))</f>
        <v/>
      </c>
      <c r="E5297">
        <f>IF(GL_Paste!$B5294="","",IFERROR(INDEX(AcctCat,MATCH(GL_Paste!$B5294&amp;"",AcctCode,0)),"UNKNOWN"))</f>
        <v/>
      </c>
      <c r="F5297">
        <f>IF(GL_Paste!$B5294="","",IFERROR(INDEX(AcctSub,MATCH(GL_Paste!$B5294&amp;"",AcctCode,0)),"UNKNOWN"))</f>
        <v/>
      </c>
    </row>
    <row r="5298">
      <c r="A5298" s="40">
        <f>IF(GL_Paste!$B5295="","",N(GL_Paste!$H5295)-N(GL_Paste!$G5295))</f>
        <v/>
      </c>
      <c r="B5298" s="43">
        <f>IF(GL_Paste!$B5295="","",DATE(YEAR(GL_Paste!$E5295),MONTH(GL_Paste!$E5295),1))</f>
        <v/>
      </c>
      <c r="C5298">
        <f>IF(GL_Paste!$B5295="","",IF(TRIM(GL_Paste!$M5295)&lt;&gt;"",TRIM(GL_Paste!$M5295),IFERROR(MID(GL_Paste!$I5295,FIND("[",GL_Paste!$I5295)+1,FIND("]",GL_Paste!$I5295)-FIND("[",GL_Paste!$I5295)-1),"")))</f>
        <v/>
      </c>
      <c r="D5298">
        <f>IF(GL_Paste!$B5295="","",IFERROR(INDEX(DeptName,MATCH($C5298,DeptTag,0)),"UNALLOCATED"))</f>
        <v/>
      </c>
      <c r="E5298">
        <f>IF(GL_Paste!$B5295="","",IFERROR(INDEX(AcctCat,MATCH(GL_Paste!$B5295&amp;"",AcctCode,0)),"UNKNOWN"))</f>
        <v/>
      </c>
      <c r="F5298">
        <f>IF(GL_Paste!$B5295="","",IFERROR(INDEX(AcctSub,MATCH(GL_Paste!$B5295&amp;"",AcctCode,0)),"UNKNOWN"))</f>
        <v/>
      </c>
    </row>
    <row r="5299">
      <c r="A5299" s="40">
        <f>IF(GL_Paste!$B5296="","",N(GL_Paste!$H5296)-N(GL_Paste!$G5296))</f>
        <v/>
      </c>
      <c r="B5299" s="43">
        <f>IF(GL_Paste!$B5296="","",DATE(YEAR(GL_Paste!$E5296),MONTH(GL_Paste!$E5296),1))</f>
        <v/>
      </c>
      <c r="C5299">
        <f>IF(GL_Paste!$B5296="","",IF(TRIM(GL_Paste!$M5296)&lt;&gt;"",TRIM(GL_Paste!$M5296),IFERROR(MID(GL_Paste!$I5296,FIND("[",GL_Paste!$I5296)+1,FIND("]",GL_Paste!$I5296)-FIND("[",GL_Paste!$I5296)-1),"")))</f>
        <v/>
      </c>
      <c r="D5299">
        <f>IF(GL_Paste!$B5296="","",IFERROR(INDEX(DeptName,MATCH($C5299,DeptTag,0)),"UNALLOCATED"))</f>
        <v/>
      </c>
      <c r="E5299">
        <f>IF(GL_Paste!$B5296="","",IFERROR(INDEX(AcctCat,MATCH(GL_Paste!$B5296&amp;"",AcctCode,0)),"UNKNOWN"))</f>
        <v/>
      </c>
      <c r="F5299">
        <f>IF(GL_Paste!$B5296="","",IFERROR(INDEX(AcctSub,MATCH(GL_Paste!$B5296&amp;"",AcctCode,0)),"UNKNOWN"))</f>
        <v/>
      </c>
    </row>
    <row r="5300">
      <c r="A5300" s="40">
        <f>IF(GL_Paste!$B5297="","",N(GL_Paste!$H5297)-N(GL_Paste!$G5297))</f>
        <v/>
      </c>
      <c r="B5300" s="43">
        <f>IF(GL_Paste!$B5297="","",DATE(YEAR(GL_Paste!$E5297),MONTH(GL_Paste!$E5297),1))</f>
        <v/>
      </c>
      <c r="C5300">
        <f>IF(GL_Paste!$B5297="","",IF(TRIM(GL_Paste!$M5297)&lt;&gt;"",TRIM(GL_Paste!$M5297),IFERROR(MID(GL_Paste!$I5297,FIND("[",GL_Paste!$I5297)+1,FIND("]",GL_Paste!$I5297)-FIND("[",GL_Paste!$I5297)-1),"")))</f>
        <v/>
      </c>
      <c r="D5300">
        <f>IF(GL_Paste!$B5297="","",IFERROR(INDEX(DeptName,MATCH($C5300,DeptTag,0)),"UNALLOCATED"))</f>
        <v/>
      </c>
      <c r="E5300">
        <f>IF(GL_Paste!$B5297="","",IFERROR(INDEX(AcctCat,MATCH(GL_Paste!$B5297&amp;"",AcctCode,0)),"UNKNOWN"))</f>
        <v/>
      </c>
      <c r="F5300">
        <f>IF(GL_Paste!$B5297="","",IFERROR(INDEX(AcctSub,MATCH(GL_Paste!$B5297&amp;"",AcctCode,0)),"UNKNOWN"))</f>
        <v/>
      </c>
    </row>
    <row r="5301">
      <c r="A5301" s="40">
        <f>IF(GL_Paste!$B5298="","",N(GL_Paste!$H5298)-N(GL_Paste!$G5298))</f>
        <v/>
      </c>
      <c r="B5301" s="43">
        <f>IF(GL_Paste!$B5298="","",DATE(YEAR(GL_Paste!$E5298),MONTH(GL_Paste!$E5298),1))</f>
        <v/>
      </c>
      <c r="C5301">
        <f>IF(GL_Paste!$B5298="","",IF(TRIM(GL_Paste!$M5298)&lt;&gt;"",TRIM(GL_Paste!$M5298),IFERROR(MID(GL_Paste!$I5298,FIND("[",GL_Paste!$I5298)+1,FIND("]",GL_Paste!$I5298)-FIND("[",GL_Paste!$I5298)-1),"")))</f>
        <v/>
      </c>
      <c r="D5301">
        <f>IF(GL_Paste!$B5298="","",IFERROR(INDEX(DeptName,MATCH($C5301,DeptTag,0)),"UNALLOCATED"))</f>
        <v/>
      </c>
      <c r="E5301">
        <f>IF(GL_Paste!$B5298="","",IFERROR(INDEX(AcctCat,MATCH(GL_Paste!$B5298&amp;"",AcctCode,0)),"UNKNOWN"))</f>
        <v/>
      </c>
      <c r="F5301">
        <f>IF(GL_Paste!$B5298="","",IFERROR(INDEX(AcctSub,MATCH(GL_Paste!$B5298&amp;"",AcctCode,0)),"UNKNOWN"))</f>
        <v/>
      </c>
    </row>
    <row r="5302">
      <c r="A5302" s="40">
        <f>IF(GL_Paste!$B5299="","",N(GL_Paste!$H5299)-N(GL_Paste!$G5299))</f>
        <v/>
      </c>
      <c r="B5302" s="43">
        <f>IF(GL_Paste!$B5299="","",DATE(YEAR(GL_Paste!$E5299),MONTH(GL_Paste!$E5299),1))</f>
        <v/>
      </c>
      <c r="C5302">
        <f>IF(GL_Paste!$B5299="","",IF(TRIM(GL_Paste!$M5299)&lt;&gt;"",TRIM(GL_Paste!$M5299),IFERROR(MID(GL_Paste!$I5299,FIND("[",GL_Paste!$I5299)+1,FIND("]",GL_Paste!$I5299)-FIND("[",GL_Paste!$I5299)-1),"")))</f>
        <v/>
      </c>
      <c r="D5302">
        <f>IF(GL_Paste!$B5299="","",IFERROR(INDEX(DeptName,MATCH($C5302,DeptTag,0)),"UNALLOCATED"))</f>
        <v/>
      </c>
      <c r="E5302">
        <f>IF(GL_Paste!$B5299="","",IFERROR(INDEX(AcctCat,MATCH(GL_Paste!$B5299&amp;"",AcctCode,0)),"UNKNOWN"))</f>
        <v/>
      </c>
      <c r="F5302">
        <f>IF(GL_Paste!$B5299="","",IFERROR(INDEX(AcctSub,MATCH(GL_Paste!$B5299&amp;"",AcctCode,0)),"UNKNOWN"))</f>
        <v/>
      </c>
    </row>
    <row r="5303">
      <c r="A5303" s="40">
        <f>IF(GL_Paste!$B5300="","",N(GL_Paste!$H5300)-N(GL_Paste!$G5300))</f>
        <v/>
      </c>
      <c r="B5303" s="43">
        <f>IF(GL_Paste!$B5300="","",DATE(YEAR(GL_Paste!$E5300),MONTH(GL_Paste!$E5300),1))</f>
        <v/>
      </c>
      <c r="C5303">
        <f>IF(GL_Paste!$B5300="","",IF(TRIM(GL_Paste!$M5300)&lt;&gt;"",TRIM(GL_Paste!$M5300),IFERROR(MID(GL_Paste!$I5300,FIND("[",GL_Paste!$I5300)+1,FIND("]",GL_Paste!$I5300)-FIND("[",GL_Paste!$I5300)-1),"")))</f>
        <v/>
      </c>
      <c r="D5303">
        <f>IF(GL_Paste!$B5300="","",IFERROR(INDEX(DeptName,MATCH($C5303,DeptTag,0)),"UNALLOCATED"))</f>
        <v/>
      </c>
      <c r="E5303">
        <f>IF(GL_Paste!$B5300="","",IFERROR(INDEX(AcctCat,MATCH(GL_Paste!$B5300&amp;"",AcctCode,0)),"UNKNOWN"))</f>
        <v/>
      </c>
      <c r="F5303">
        <f>IF(GL_Paste!$B5300="","",IFERROR(INDEX(AcctSub,MATCH(GL_Paste!$B5300&amp;"",AcctCode,0)),"UNKNOWN"))</f>
        <v/>
      </c>
    </row>
    <row r="5304">
      <c r="A5304" s="40">
        <f>IF(GL_Paste!$B5301="","",N(GL_Paste!$H5301)-N(GL_Paste!$G5301))</f>
        <v/>
      </c>
      <c r="B5304" s="43">
        <f>IF(GL_Paste!$B5301="","",DATE(YEAR(GL_Paste!$E5301),MONTH(GL_Paste!$E5301),1))</f>
        <v/>
      </c>
      <c r="C5304">
        <f>IF(GL_Paste!$B5301="","",IF(TRIM(GL_Paste!$M5301)&lt;&gt;"",TRIM(GL_Paste!$M5301),IFERROR(MID(GL_Paste!$I5301,FIND("[",GL_Paste!$I5301)+1,FIND("]",GL_Paste!$I5301)-FIND("[",GL_Paste!$I5301)-1),"")))</f>
        <v/>
      </c>
      <c r="D5304">
        <f>IF(GL_Paste!$B5301="","",IFERROR(INDEX(DeptName,MATCH($C5304,DeptTag,0)),"UNALLOCATED"))</f>
        <v/>
      </c>
      <c r="E5304">
        <f>IF(GL_Paste!$B5301="","",IFERROR(INDEX(AcctCat,MATCH(GL_Paste!$B5301&amp;"",AcctCode,0)),"UNKNOWN"))</f>
        <v/>
      </c>
      <c r="F5304">
        <f>IF(GL_Paste!$B5301="","",IFERROR(INDEX(AcctSub,MATCH(GL_Paste!$B5301&amp;"",AcctCode,0)),"UNKNOWN"))</f>
        <v/>
      </c>
    </row>
    <row r="5305">
      <c r="A5305" s="40">
        <f>IF(GL_Paste!$B5302="","",N(GL_Paste!$H5302)-N(GL_Paste!$G5302))</f>
        <v/>
      </c>
      <c r="B5305" s="43">
        <f>IF(GL_Paste!$B5302="","",DATE(YEAR(GL_Paste!$E5302),MONTH(GL_Paste!$E5302),1))</f>
        <v/>
      </c>
      <c r="C5305">
        <f>IF(GL_Paste!$B5302="","",IF(TRIM(GL_Paste!$M5302)&lt;&gt;"",TRIM(GL_Paste!$M5302),IFERROR(MID(GL_Paste!$I5302,FIND("[",GL_Paste!$I5302)+1,FIND("]",GL_Paste!$I5302)-FIND("[",GL_Paste!$I5302)-1),"")))</f>
        <v/>
      </c>
      <c r="D5305">
        <f>IF(GL_Paste!$B5302="","",IFERROR(INDEX(DeptName,MATCH($C5305,DeptTag,0)),"UNALLOCATED"))</f>
        <v/>
      </c>
      <c r="E5305">
        <f>IF(GL_Paste!$B5302="","",IFERROR(INDEX(AcctCat,MATCH(GL_Paste!$B5302&amp;"",AcctCode,0)),"UNKNOWN"))</f>
        <v/>
      </c>
      <c r="F5305">
        <f>IF(GL_Paste!$B5302="","",IFERROR(INDEX(AcctSub,MATCH(GL_Paste!$B5302&amp;"",AcctCode,0)),"UNKNOWN"))</f>
        <v/>
      </c>
    </row>
    <row r="5306">
      <c r="A5306" s="40">
        <f>IF(GL_Paste!$B5303="","",N(GL_Paste!$H5303)-N(GL_Paste!$G5303))</f>
        <v/>
      </c>
      <c r="B5306" s="43">
        <f>IF(GL_Paste!$B5303="","",DATE(YEAR(GL_Paste!$E5303),MONTH(GL_Paste!$E5303),1))</f>
        <v/>
      </c>
      <c r="C5306">
        <f>IF(GL_Paste!$B5303="","",IF(TRIM(GL_Paste!$M5303)&lt;&gt;"",TRIM(GL_Paste!$M5303),IFERROR(MID(GL_Paste!$I5303,FIND("[",GL_Paste!$I5303)+1,FIND("]",GL_Paste!$I5303)-FIND("[",GL_Paste!$I5303)-1),"")))</f>
        <v/>
      </c>
      <c r="D5306">
        <f>IF(GL_Paste!$B5303="","",IFERROR(INDEX(DeptName,MATCH($C5306,DeptTag,0)),"UNALLOCATED"))</f>
        <v/>
      </c>
      <c r="E5306">
        <f>IF(GL_Paste!$B5303="","",IFERROR(INDEX(AcctCat,MATCH(GL_Paste!$B5303&amp;"",AcctCode,0)),"UNKNOWN"))</f>
        <v/>
      </c>
      <c r="F5306">
        <f>IF(GL_Paste!$B5303="","",IFERROR(INDEX(AcctSub,MATCH(GL_Paste!$B5303&amp;"",AcctCode,0)),"UNKNOWN"))</f>
        <v/>
      </c>
    </row>
    <row r="5307">
      <c r="A5307" s="40">
        <f>IF(GL_Paste!$B5304="","",N(GL_Paste!$H5304)-N(GL_Paste!$G5304))</f>
        <v/>
      </c>
      <c r="B5307" s="43">
        <f>IF(GL_Paste!$B5304="","",DATE(YEAR(GL_Paste!$E5304),MONTH(GL_Paste!$E5304),1))</f>
        <v/>
      </c>
      <c r="C5307">
        <f>IF(GL_Paste!$B5304="","",IF(TRIM(GL_Paste!$M5304)&lt;&gt;"",TRIM(GL_Paste!$M5304),IFERROR(MID(GL_Paste!$I5304,FIND("[",GL_Paste!$I5304)+1,FIND("]",GL_Paste!$I5304)-FIND("[",GL_Paste!$I5304)-1),"")))</f>
        <v/>
      </c>
      <c r="D5307">
        <f>IF(GL_Paste!$B5304="","",IFERROR(INDEX(DeptName,MATCH($C5307,DeptTag,0)),"UNALLOCATED"))</f>
        <v/>
      </c>
      <c r="E5307">
        <f>IF(GL_Paste!$B5304="","",IFERROR(INDEX(AcctCat,MATCH(GL_Paste!$B5304&amp;"",AcctCode,0)),"UNKNOWN"))</f>
        <v/>
      </c>
      <c r="F5307">
        <f>IF(GL_Paste!$B5304="","",IFERROR(INDEX(AcctSub,MATCH(GL_Paste!$B5304&amp;"",AcctCode,0)),"UNKNOWN"))</f>
        <v/>
      </c>
    </row>
    <row r="5308">
      <c r="A5308" s="40">
        <f>IF(GL_Paste!$B5305="","",N(GL_Paste!$H5305)-N(GL_Paste!$G5305))</f>
        <v/>
      </c>
      <c r="B5308" s="43">
        <f>IF(GL_Paste!$B5305="","",DATE(YEAR(GL_Paste!$E5305),MONTH(GL_Paste!$E5305),1))</f>
        <v/>
      </c>
      <c r="C5308">
        <f>IF(GL_Paste!$B5305="","",IF(TRIM(GL_Paste!$M5305)&lt;&gt;"",TRIM(GL_Paste!$M5305),IFERROR(MID(GL_Paste!$I5305,FIND("[",GL_Paste!$I5305)+1,FIND("]",GL_Paste!$I5305)-FIND("[",GL_Paste!$I5305)-1),"")))</f>
        <v/>
      </c>
      <c r="D5308">
        <f>IF(GL_Paste!$B5305="","",IFERROR(INDEX(DeptName,MATCH($C5308,DeptTag,0)),"UNALLOCATED"))</f>
        <v/>
      </c>
      <c r="E5308">
        <f>IF(GL_Paste!$B5305="","",IFERROR(INDEX(AcctCat,MATCH(GL_Paste!$B5305&amp;"",AcctCode,0)),"UNKNOWN"))</f>
        <v/>
      </c>
      <c r="F5308">
        <f>IF(GL_Paste!$B5305="","",IFERROR(INDEX(AcctSub,MATCH(GL_Paste!$B5305&amp;"",AcctCode,0)),"UNKNOWN"))</f>
        <v/>
      </c>
    </row>
    <row r="5309">
      <c r="A5309" s="40">
        <f>IF(GL_Paste!$B5306="","",N(GL_Paste!$H5306)-N(GL_Paste!$G5306))</f>
        <v/>
      </c>
      <c r="B5309" s="43">
        <f>IF(GL_Paste!$B5306="","",DATE(YEAR(GL_Paste!$E5306),MONTH(GL_Paste!$E5306),1))</f>
        <v/>
      </c>
      <c r="C5309">
        <f>IF(GL_Paste!$B5306="","",IF(TRIM(GL_Paste!$M5306)&lt;&gt;"",TRIM(GL_Paste!$M5306),IFERROR(MID(GL_Paste!$I5306,FIND("[",GL_Paste!$I5306)+1,FIND("]",GL_Paste!$I5306)-FIND("[",GL_Paste!$I5306)-1),"")))</f>
        <v/>
      </c>
      <c r="D5309">
        <f>IF(GL_Paste!$B5306="","",IFERROR(INDEX(DeptName,MATCH($C5309,DeptTag,0)),"UNALLOCATED"))</f>
        <v/>
      </c>
      <c r="E5309">
        <f>IF(GL_Paste!$B5306="","",IFERROR(INDEX(AcctCat,MATCH(GL_Paste!$B5306&amp;"",AcctCode,0)),"UNKNOWN"))</f>
        <v/>
      </c>
      <c r="F5309">
        <f>IF(GL_Paste!$B5306="","",IFERROR(INDEX(AcctSub,MATCH(GL_Paste!$B5306&amp;"",AcctCode,0)),"UNKNOWN"))</f>
        <v/>
      </c>
    </row>
    <row r="5310">
      <c r="A5310" s="40">
        <f>IF(GL_Paste!$B5307="","",N(GL_Paste!$H5307)-N(GL_Paste!$G5307))</f>
        <v/>
      </c>
      <c r="B5310" s="43">
        <f>IF(GL_Paste!$B5307="","",DATE(YEAR(GL_Paste!$E5307),MONTH(GL_Paste!$E5307),1))</f>
        <v/>
      </c>
      <c r="C5310">
        <f>IF(GL_Paste!$B5307="","",IF(TRIM(GL_Paste!$M5307)&lt;&gt;"",TRIM(GL_Paste!$M5307),IFERROR(MID(GL_Paste!$I5307,FIND("[",GL_Paste!$I5307)+1,FIND("]",GL_Paste!$I5307)-FIND("[",GL_Paste!$I5307)-1),"")))</f>
        <v/>
      </c>
      <c r="D5310">
        <f>IF(GL_Paste!$B5307="","",IFERROR(INDEX(DeptName,MATCH($C5310,DeptTag,0)),"UNALLOCATED"))</f>
        <v/>
      </c>
      <c r="E5310">
        <f>IF(GL_Paste!$B5307="","",IFERROR(INDEX(AcctCat,MATCH(GL_Paste!$B5307&amp;"",AcctCode,0)),"UNKNOWN"))</f>
        <v/>
      </c>
      <c r="F5310">
        <f>IF(GL_Paste!$B5307="","",IFERROR(INDEX(AcctSub,MATCH(GL_Paste!$B5307&amp;"",AcctCode,0)),"UNKNOWN"))</f>
        <v/>
      </c>
    </row>
    <row r="5311">
      <c r="A5311" s="40">
        <f>IF(GL_Paste!$B5308="","",N(GL_Paste!$H5308)-N(GL_Paste!$G5308))</f>
        <v/>
      </c>
      <c r="B5311" s="43">
        <f>IF(GL_Paste!$B5308="","",DATE(YEAR(GL_Paste!$E5308),MONTH(GL_Paste!$E5308),1))</f>
        <v/>
      </c>
      <c r="C5311">
        <f>IF(GL_Paste!$B5308="","",IF(TRIM(GL_Paste!$M5308)&lt;&gt;"",TRIM(GL_Paste!$M5308),IFERROR(MID(GL_Paste!$I5308,FIND("[",GL_Paste!$I5308)+1,FIND("]",GL_Paste!$I5308)-FIND("[",GL_Paste!$I5308)-1),"")))</f>
        <v/>
      </c>
      <c r="D5311">
        <f>IF(GL_Paste!$B5308="","",IFERROR(INDEX(DeptName,MATCH($C5311,DeptTag,0)),"UNALLOCATED"))</f>
        <v/>
      </c>
      <c r="E5311">
        <f>IF(GL_Paste!$B5308="","",IFERROR(INDEX(AcctCat,MATCH(GL_Paste!$B5308&amp;"",AcctCode,0)),"UNKNOWN"))</f>
        <v/>
      </c>
      <c r="F5311">
        <f>IF(GL_Paste!$B5308="","",IFERROR(INDEX(AcctSub,MATCH(GL_Paste!$B5308&amp;"",AcctCode,0)),"UNKNOWN"))</f>
        <v/>
      </c>
    </row>
    <row r="5312">
      <c r="A5312" s="40">
        <f>IF(GL_Paste!$B5309="","",N(GL_Paste!$H5309)-N(GL_Paste!$G5309))</f>
        <v/>
      </c>
      <c r="B5312" s="43">
        <f>IF(GL_Paste!$B5309="","",DATE(YEAR(GL_Paste!$E5309),MONTH(GL_Paste!$E5309),1))</f>
        <v/>
      </c>
      <c r="C5312">
        <f>IF(GL_Paste!$B5309="","",IF(TRIM(GL_Paste!$M5309)&lt;&gt;"",TRIM(GL_Paste!$M5309),IFERROR(MID(GL_Paste!$I5309,FIND("[",GL_Paste!$I5309)+1,FIND("]",GL_Paste!$I5309)-FIND("[",GL_Paste!$I5309)-1),"")))</f>
        <v/>
      </c>
      <c r="D5312">
        <f>IF(GL_Paste!$B5309="","",IFERROR(INDEX(DeptName,MATCH($C5312,DeptTag,0)),"UNALLOCATED"))</f>
        <v/>
      </c>
      <c r="E5312">
        <f>IF(GL_Paste!$B5309="","",IFERROR(INDEX(AcctCat,MATCH(GL_Paste!$B5309&amp;"",AcctCode,0)),"UNKNOWN"))</f>
        <v/>
      </c>
      <c r="F5312">
        <f>IF(GL_Paste!$B5309="","",IFERROR(INDEX(AcctSub,MATCH(GL_Paste!$B5309&amp;"",AcctCode,0)),"UNKNOWN"))</f>
        <v/>
      </c>
    </row>
    <row r="5313">
      <c r="A5313" s="40">
        <f>IF(GL_Paste!$B5310="","",N(GL_Paste!$H5310)-N(GL_Paste!$G5310))</f>
        <v/>
      </c>
      <c r="B5313" s="43">
        <f>IF(GL_Paste!$B5310="","",DATE(YEAR(GL_Paste!$E5310),MONTH(GL_Paste!$E5310),1))</f>
        <v/>
      </c>
      <c r="C5313">
        <f>IF(GL_Paste!$B5310="","",IF(TRIM(GL_Paste!$M5310)&lt;&gt;"",TRIM(GL_Paste!$M5310),IFERROR(MID(GL_Paste!$I5310,FIND("[",GL_Paste!$I5310)+1,FIND("]",GL_Paste!$I5310)-FIND("[",GL_Paste!$I5310)-1),"")))</f>
        <v/>
      </c>
      <c r="D5313">
        <f>IF(GL_Paste!$B5310="","",IFERROR(INDEX(DeptName,MATCH($C5313,DeptTag,0)),"UNALLOCATED"))</f>
        <v/>
      </c>
      <c r="E5313">
        <f>IF(GL_Paste!$B5310="","",IFERROR(INDEX(AcctCat,MATCH(GL_Paste!$B5310&amp;"",AcctCode,0)),"UNKNOWN"))</f>
        <v/>
      </c>
      <c r="F5313">
        <f>IF(GL_Paste!$B5310="","",IFERROR(INDEX(AcctSub,MATCH(GL_Paste!$B5310&amp;"",AcctCode,0)),"UNKNOWN"))</f>
        <v/>
      </c>
    </row>
    <row r="5314">
      <c r="A5314" s="40">
        <f>IF(GL_Paste!$B5311="","",N(GL_Paste!$H5311)-N(GL_Paste!$G5311))</f>
        <v/>
      </c>
      <c r="B5314" s="43">
        <f>IF(GL_Paste!$B5311="","",DATE(YEAR(GL_Paste!$E5311),MONTH(GL_Paste!$E5311),1))</f>
        <v/>
      </c>
      <c r="C5314">
        <f>IF(GL_Paste!$B5311="","",IF(TRIM(GL_Paste!$M5311)&lt;&gt;"",TRIM(GL_Paste!$M5311),IFERROR(MID(GL_Paste!$I5311,FIND("[",GL_Paste!$I5311)+1,FIND("]",GL_Paste!$I5311)-FIND("[",GL_Paste!$I5311)-1),"")))</f>
        <v/>
      </c>
      <c r="D5314">
        <f>IF(GL_Paste!$B5311="","",IFERROR(INDEX(DeptName,MATCH($C5314,DeptTag,0)),"UNALLOCATED"))</f>
        <v/>
      </c>
      <c r="E5314">
        <f>IF(GL_Paste!$B5311="","",IFERROR(INDEX(AcctCat,MATCH(GL_Paste!$B5311&amp;"",AcctCode,0)),"UNKNOWN"))</f>
        <v/>
      </c>
      <c r="F5314">
        <f>IF(GL_Paste!$B5311="","",IFERROR(INDEX(AcctSub,MATCH(GL_Paste!$B5311&amp;"",AcctCode,0)),"UNKNOWN"))</f>
        <v/>
      </c>
    </row>
    <row r="5315">
      <c r="A5315" s="40">
        <f>IF(GL_Paste!$B5312="","",N(GL_Paste!$H5312)-N(GL_Paste!$G5312))</f>
        <v/>
      </c>
      <c r="B5315" s="43">
        <f>IF(GL_Paste!$B5312="","",DATE(YEAR(GL_Paste!$E5312),MONTH(GL_Paste!$E5312),1))</f>
        <v/>
      </c>
      <c r="C5315">
        <f>IF(GL_Paste!$B5312="","",IF(TRIM(GL_Paste!$M5312)&lt;&gt;"",TRIM(GL_Paste!$M5312),IFERROR(MID(GL_Paste!$I5312,FIND("[",GL_Paste!$I5312)+1,FIND("]",GL_Paste!$I5312)-FIND("[",GL_Paste!$I5312)-1),"")))</f>
        <v/>
      </c>
      <c r="D5315">
        <f>IF(GL_Paste!$B5312="","",IFERROR(INDEX(DeptName,MATCH($C5315,DeptTag,0)),"UNALLOCATED"))</f>
        <v/>
      </c>
      <c r="E5315">
        <f>IF(GL_Paste!$B5312="","",IFERROR(INDEX(AcctCat,MATCH(GL_Paste!$B5312&amp;"",AcctCode,0)),"UNKNOWN"))</f>
        <v/>
      </c>
      <c r="F5315">
        <f>IF(GL_Paste!$B5312="","",IFERROR(INDEX(AcctSub,MATCH(GL_Paste!$B5312&amp;"",AcctCode,0)),"UNKNOWN"))</f>
        <v/>
      </c>
    </row>
    <row r="5316">
      <c r="A5316" s="40">
        <f>IF(GL_Paste!$B5313="","",N(GL_Paste!$H5313)-N(GL_Paste!$G5313))</f>
        <v/>
      </c>
      <c r="B5316" s="43">
        <f>IF(GL_Paste!$B5313="","",DATE(YEAR(GL_Paste!$E5313),MONTH(GL_Paste!$E5313),1))</f>
        <v/>
      </c>
      <c r="C5316">
        <f>IF(GL_Paste!$B5313="","",IF(TRIM(GL_Paste!$M5313)&lt;&gt;"",TRIM(GL_Paste!$M5313),IFERROR(MID(GL_Paste!$I5313,FIND("[",GL_Paste!$I5313)+1,FIND("]",GL_Paste!$I5313)-FIND("[",GL_Paste!$I5313)-1),"")))</f>
        <v/>
      </c>
      <c r="D5316">
        <f>IF(GL_Paste!$B5313="","",IFERROR(INDEX(DeptName,MATCH($C5316,DeptTag,0)),"UNALLOCATED"))</f>
        <v/>
      </c>
      <c r="E5316">
        <f>IF(GL_Paste!$B5313="","",IFERROR(INDEX(AcctCat,MATCH(GL_Paste!$B5313&amp;"",AcctCode,0)),"UNKNOWN"))</f>
        <v/>
      </c>
      <c r="F5316">
        <f>IF(GL_Paste!$B5313="","",IFERROR(INDEX(AcctSub,MATCH(GL_Paste!$B5313&amp;"",AcctCode,0)),"UNKNOWN"))</f>
        <v/>
      </c>
    </row>
    <row r="5317">
      <c r="A5317" s="40">
        <f>IF(GL_Paste!$B5314="","",N(GL_Paste!$H5314)-N(GL_Paste!$G5314))</f>
        <v/>
      </c>
      <c r="B5317" s="43">
        <f>IF(GL_Paste!$B5314="","",DATE(YEAR(GL_Paste!$E5314),MONTH(GL_Paste!$E5314),1))</f>
        <v/>
      </c>
      <c r="C5317">
        <f>IF(GL_Paste!$B5314="","",IF(TRIM(GL_Paste!$M5314)&lt;&gt;"",TRIM(GL_Paste!$M5314),IFERROR(MID(GL_Paste!$I5314,FIND("[",GL_Paste!$I5314)+1,FIND("]",GL_Paste!$I5314)-FIND("[",GL_Paste!$I5314)-1),"")))</f>
        <v/>
      </c>
      <c r="D5317">
        <f>IF(GL_Paste!$B5314="","",IFERROR(INDEX(DeptName,MATCH($C5317,DeptTag,0)),"UNALLOCATED"))</f>
        <v/>
      </c>
      <c r="E5317">
        <f>IF(GL_Paste!$B5314="","",IFERROR(INDEX(AcctCat,MATCH(GL_Paste!$B5314&amp;"",AcctCode,0)),"UNKNOWN"))</f>
        <v/>
      </c>
      <c r="F5317">
        <f>IF(GL_Paste!$B5314="","",IFERROR(INDEX(AcctSub,MATCH(GL_Paste!$B5314&amp;"",AcctCode,0)),"UNKNOWN"))</f>
        <v/>
      </c>
    </row>
    <row r="5318">
      <c r="A5318" s="40">
        <f>IF(GL_Paste!$B5315="","",N(GL_Paste!$H5315)-N(GL_Paste!$G5315))</f>
        <v/>
      </c>
      <c r="B5318" s="43">
        <f>IF(GL_Paste!$B5315="","",DATE(YEAR(GL_Paste!$E5315),MONTH(GL_Paste!$E5315),1))</f>
        <v/>
      </c>
      <c r="C5318">
        <f>IF(GL_Paste!$B5315="","",IF(TRIM(GL_Paste!$M5315)&lt;&gt;"",TRIM(GL_Paste!$M5315),IFERROR(MID(GL_Paste!$I5315,FIND("[",GL_Paste!$I5315)+1,FIND("]",GL_Paste!$I5315)-FIND("[",GL_Paste!$I5315)-1),"")))</f>
        <v/>
      </c>
      <c r="D5318">
        <f>IF(GL_Paste!$B5315="","",IFERROR(INDEX(DeptName,MATCH($C5318,DeptTag,0)),"UNALLOCATED"))</f>
        <v/>
      </c>
      <c r="E5318">
        <f>IF(GL_Paste!$B5315="","",IFERROR(INDEX(AcctCat,MATCH(GL_Paste!$B5315&amp;"",AcctCode,0)),"UNKNOWN"))</f>
        <v/>
      </c>
      <c r="F5318">
        <f>IF(GL_Paste!$B5315="","",IFERROR(INDEX(AcctSub,MATCH(GL_Paste!$B5315&amp;"",AcctCode,0)),"UNKNOWN"))</f>
        <v/>
      </c>
    </row>
    <row r="5319">
      <c r="A5319" s="40">
        <f>IF(GL_Paste!$B5316="","",N(GL_Paste!$H5316)-N(GL_Paste!$G5316))</f>
        <v/>
      </c>
      <c r="B5319" s="43">
        <f>IF(GL_Paste!$B5316="","",DATE(YEAR(GL_Paste!$E5316),MONTH(GL_Paste!$E5316),1))</f>
        <v/>
      </c>
      <c r="C5319">
        <f>IF(GL_Paste!$B5316="","",IF(TRIM(GL_Paste!$M5316)&lt;&gt;"",TRIM(GL_Paste!$M5316),IFERROR(MID(GL_Paste!$I5316,FIND("[",GL_Paste!$I5316)+1,FIND("]",GL_Paste!$I5316)-FIND("[",GL_Paste!$I5316)-1),"")))</f>
        <v/>
      </c>
      <c r="D5319">
        <f>IF(GL_Paste!$B5316="","",IFERROR(INDEX(DeptName,MATCH($C5319,DeptTag,0)),"UNALLOCATED"))</f>
        <v/>
      </c>
      <c r="E5319">
        <f>IF(GL_Paste!$B5316="","",IFERROR(INDEX(AcctCat,MATCH(GL_Paste!$B5316&amp;"",AcctCode,0)),"UNKNOWN"))</f>
        <v/>
      </c>
      <c r="F5319">
        <f>IF(GL_Paste!$B5316="","",IFERROR(INDEX(AcctSub,MATCH(GL_Paste!$B5316&amp;"",AcctCode,0)),"UNKNOWN"))</f>
        <v/>
      </c>
    </row>
    <row r="5320">
      <c r="A5320" s="40">
        <f>IF(GL_Paste!$B5317="","",N(GL_Paste!$H5317)-N(GL_Paste!$G5317))</f>
        <v/>
      </c>
      <c r="B5320" s="43">
        <f>IF(GL_Paste!$B5317="","",DATE(YEAR(GL_Paste!$E5317),MONTH(GL_Paste!$E5317),1))</f>
        <v/>
      </c>
      <c r="C5320">
        <f>IF(GL_Paste!$B5317="","",IF(TRIM(GL_Paste!$M5317)&lt;&gt;"",TRIM(GL_Paste!$M5317),IFERROR(MID(GL_Paste!$I5317,FIND("[",GL_Paste!$I5317)+1,FIND("]",GL_Paste!$I5317)-FIND("[",GL_Paste!$I5317)-1),"")))</f>
        <v/>
      </c>
      <c r="D5320">
        <f>IF(GL_Paste!$B5317="","",IFERROR(INDEX(DeptName,MATCH($C5320,DeptTag,0)),"UNALLOCATED"))</f>
        <v/>
      </c>
      <c r="E5320">
        <f>IF(GL_Paste!$B5317="","",IFERROR(INDEX(AcctCat,MATCH(GL_Paste!$B5317&amp;"",AcctCode,0)),"UNKNOWN"))</f>
        <v/>
      </c>
      <c r="F5320">
        <f>IF(GL_Paste!$B5317="","",IFERROR(INDEX(AcctSub,MATCH(GL_Paste!$B5317&amp;"",AcctCode,0)),"UNKNOWN"))</f>
        <v/>
      </c>
    </row>
    <row r="5321">
      <c r="A5321" s="40">
        <f>IF(GL_Paste!$B5318="","",N(GL_Paste!$H5318)-N(GL_Paste!$G5318))</f>
        <v/>
      </c>
      <c r="B5321" s="43">
        <f>IF(GL_Paste!$B5318="","",DATE(YEAR(GL_Paste!$E5318),MONTH(GL_Paste!$E5318),1))</f>
        <v/>
      </c>
      <c r="C5321">
        <f>IF(GL_Paste!$B5318="","",IF(TRIM(GL_Paste!$M5318)&lt;&gt;"",TRIM(GL_Paste!$M5318),IFERROR(MID(GL_Paste!$I5318,FIND("[",GL_Paste!$I5318)+1,FIND("]",GL_Paste!$I5318)-FIND("[",GL_Paste!$I5318)-1),"")))</f>
        <v/>
      </c>
      <c r="D5321">
        <f>IF(GL_Paste!$B5318="","",IFERROR(INDEX(DeptName,MATCH($C5321,DeptTag,0)),"UNALLOCATED"))</f>
        <v/>
      </c>
      <c r="E5321">
        <f>IF(GL_Paste!$B5318="","",IFERROR(INDEX(AcctCat,MATCH(GL_Paste!$B5318&amp;"",AcctCode,0)),"UNKNOWN"))</f>
        <v/>
      </c>
      <c r="F5321">
        <f>IF(GL_Paste!$B5318="","",IFERROR(INDEX(AcctSub,MATCH(GL_Paste!$B5318&amp;"",AcctCode,0)),"UNKNOWN"))</f>
        <v/>
      </c>
    </row>
    <row r="5322">
      <c r="A5322" s="40">
        <f>IF(GL_Paste!$B5319="","",N(GL_Paste!$H5319)-N(GL_Paste!$G5319))</f>
        <v/>
      </c>
      <c r="B5322" s="43">
        <f>IF(GL_Paste!$B5319="","",DATE(YEAR(GL_Paste!$E5319),MONTH(GL_Paste!$E5319),1))</f>
        <v/>
      </c>
      <c r="C5322">
        <f>IF(GL_Paste!$B5319="","",IF(TRIM(GL_Paste!$M5319)&lt;&gt;"",TRIM(GL_Paste!$M5319),IFERROR(MID(GL_Paste!$I5319,FIND("[",GL_Paste!$I5319)+1,FIND("]",GL_Paste!$I5319)-FIND("[",GL_Paste!$I5319)-1),"")))</f>
        <v/>
      </c>
      <c r="D5322">
        <f>IF(GL_Paste!$B5319="","",IFERROR(INDEX(DeptName,MATCH($C5322,DeptTag,0)),"UNALLOCATED"))</f>
        <v/>
      </c>
      <c r="E5322">
        <f>IF(GL_Paste!$B5319="","",IFERROR(INDEX(AcctCat,MATCH(GL_Paste!$B5319&amp;"",AcctCode,0)),"UNKNOWN"))</f>
        <v/>
      </c>
      <c r="F5322">
        <f>IF(GL_Paste!$B5319="","",IFERROR(INDEX(AcctSub,MATCH(GL_Paste!$B5319&amp;"",AcctCode,0)),"UNKNOWN"))</f>
        <v/>
      </c>
    </row>
    <row r="5323">
      <c r="A5323" s="40">
        <f>IF(GL_Paste!$B5320="","",N(GL_Paste!$H5320)-N(GL_Paste!$G5320))</f>
        <v/>
      </c>
      <c r="B5323" s="43">
        <f>IF(GL_Paste!$B5320="","",DATE(YEAR(GL_Paste!$E5320),MONTH(GL_Paste!$E5320),1))</f>
        <v/>
      </c>
      <c r="C5323">
        <f>IF(GL_Paste!$B5320="","",IF(TRIM(GL_Paste!$M5320)&lt;&gt;"",TRIM(GL_Paste!$M5320),IFERROR(MID(GL_Paste!$I5320,FIND("[",GL_Paste!$I5320)+1,FIND("]",GL_Paste!$I5320)-FIND("[",GL_Paste!$I5320)-1),"")))</f>
        <v/>
      </c>
      <c r="D5323">
        <f>IF(GL_Paste!$B5320="","",IFERROR(INDEX(DeptName,MATCH($C5323,DeptTag,0)),"UNALLOCATED"))</f>
        <v/>
      </c>
      <c r="E5323">
        <f>IF(GL_Paste!$B5320="","",IFERROR(INDEX(AcctCat,MATCH(GL_Paste!$B5320&amp;"",AcctCode,0)),"UNKNOWN"))</f>
        <v/>
      </c>
      <c r="F5323">
        <f>IF(GL_Paste!$B5320="","",IFERROR(INDEX(AcctSub,MATCH(GL_Paste!$B5320&amp;"",AcctCode,0)),"UNKNOWN"))</f>
        <v/>
      </c>
    </row>
    <row r="5324">
      <c r="A5324" s="40">
        <f>IF(GL_Paste!$B5321="","",N(GL_Paste!$H5321)-N(GL_Paste!$G5321))</f>
        <v/>
      </c>
      <c r="B5324" s="43">
        <f>IF(GL_Paste!$B5321="","",DATE(YEAR(GL_Paste!$E5321),MONTH(GL_Paste!$E5321),1))</f>
        <v/>
      </c>
      <c r="C5324">
        <f>IF(GL_Paste!$B5321="","",IF(TRIM(GL_Paste!$M5321)&lt;&gt;"",TRIM(GL_Paste!$M5321),IFERROR(MID(GL_Paste!$I5321,FIND("[",GL_Paste!$I5321)+1,FIND("]",GL_Paste!$I5321)-FIND("[",GL_Paste!$I5321)-1),"")))</f>
        <v/>
      </c>
      <c r="D5324">
        <f>IF(GL_Paste!$B5321="","",IFERROR(INDEX(DeptName,MATCH($C5324,DeptTag,0)),"UNALLOCATED"))</f>
        <v/>
      </c>
      <c r="E5324">
        <f>IF(GL_Paste!$B5321="","",IFERROR(INDEX(AcctCat,MATCH(GL_Paste!$B5321&amp;"",AcctCode,0)),"UNKNOWN"))</f>
        <v/>
      </c>
      <c r="F5324">
        <f>IF(GL_Paste!$B5321="","",IFERROR(INDEX(AcctSub,MATCH(GL_Paste!$B5321&amp;"",AcctCode,0)),"UNKNOWN"))</f>
        <v/>
      </c>
    </row>
    <row r="5325">
      <c r="A5325" s="40">
        <f>IF(GL_Paste!$B5322="","",N(GL_Paste!$H5322)-N(GL_Paste!$G5322))</f>
        <v/>
      </c>
      <c r="B5325" s="43">
        <f>IF(GL_Paste!$B5322="","",DATE(YEAR(GL_Paste!$E5322),MONTH(GL_Paste!$E5322),1))</f>
        <v/>
      </c>
      <c r="C5325">
        <f>IF(GL_Paste!$B5322="","",IF(TRIM(GL_Paste!$M5322)&lt;&gt;"",TRIM(GL_Paste!$M5322),IFERROR(MID(GL_Paste!$I5322,FIND("[",GL_Paste!$I5322)+1,FIND("]",GL_Paste!$I5322)-FIND("[",GL_Paste!$I5322)-1),"")))</f>
        <v/>
      </c>
      <c r="D5325">
        <f>IF(GL_Paste!$B5322="","",IFERROR(INDEX(DeptName,MATCH($C5325,DeptTag,0)),"UNALLOCATED"))</f>
        <v/>
      </c>
      <c r="E5325">
        <f>IF(GL_Paste!$B5322="","",IFERROR(INDEX(AcctCat,MATCH(GL_Paste!$B5322&amp;"",AcctCode,0)),"UNKNOWN"))</f>
        <v/>
      </c>
      <c r="F5325">
        <f>IF(GL_Paste!$B5322="","",IFERROR(INDEX(AcctSub,MATCH(GL_Paste!$B5322&amp;"",AcctCode,0)),"UNKNOWN"))</f>
        <v/>
      </c>
    </row>
    <row r="5326">
      <c r="A5326" s="40">
        <f>IF(GL_Paste!$B5323="","",N(GL_Paste!$H5323)-N(GL_Paste!$G5323))</f>
        <v/>
      </c>
      <c r="B5326" s="43">
        <f>IF(GL_Paste!$B5323="","",DATE(YEAR(GL_Paste!$E5323),MONTH(GL_Paste!$E5323),1))</f>
        <v/>
      </c>
      <c r="C5326">
        <f>IF(GL_Paste!$B5323="","",IF(TRIM(GL_Paste!$M5323)&lt;&gt;"",TRIM(GL_Paste!$M5323),IFERROR(MID(GL_Paste!$I5323,FIND("[",GL_Paste!$I5323)+1,FIND("]",GL_Paste!$I5323)-FIND("[",GL_Paste!$I5323)-1),"")))</f>
        <v/>
      </c>
      <c r="D5326">
        <f>IF(GL_Paste!$B5323="","",IFERROR(INDEX(DeptName,MATCH($C5326,DeptTag,0)),"UNALLOCATED"))</f>
        <v/>
      </c>
      <c r="E5326">
        <f>IF(GL_Paste!$B5323="","",IFERROR(INDEX(AcctCat,MATCH(GL_Paste!$B5323&amp;"",AcctCode,0)),"UNKNOWN"))</f>
        <v/>
      </c>
      <c r="F5326">
        <f>IF(GL_Paste!$B5323="","",IFERROR(INDEX(AcctSub,MATCH(GL_Paste!$B5323&amp;"",AcctCode,0)),"UNKNOWN"))</f>
        <v/>
      </c>
    </row>
    <row r="5327">
      <c r="A5327" s="40">
        <f>IF(GL_Paste!$B5324="","",N(GL_Paste!$H5324)-N(GL_Paste!$G5324))</f>
        <v/>
      </c>
      <c r="B5327" s="43">
        <f>IF(GL_Paste!$B5324="","",DATE(YEAR(GL_Paste!$E5324),MONTH(GL_Paste!$E5324),1))</f>
        <v/>
      </c>
      <c r="C5327">
        <f>IF(GL_Paste!$B5324="","",IF(TRIM(GL_Paste!$M5324)&lt;&gt;"",TRIM(GL_Paste!$M5324),IFERROR(MID(GL_Paste!$I5324,FIND("[",GL_Paste!$I5324)+1,FIND("]",GL_Paste!$I5324)-FIND("[",GL_Paste!$I5324)-1),"")))</f>
        <v/>
      </c>
      <c r="D5327">
        <f>IF(GL_Paste!$B5324="","",IFERROR(INDEX(DeptName,MATCH($C5327,DeptTag,0)),"UNALLOCATED"))</f>
        <v/>
      </c>
      <c r="E5327">
        <f>IF(GL_Paste!$B5324="","",IFERROR(INDEX(AcctCat,MATCH(GL_Paste!$B5324&amp;"",AcctCode,0)),"UNKNOWN"))</f>
        <v/>
      </c>
      <c r="F5327">
        <f>IF(GL_Paste!$B5324="","",IFERROR(INDEX(AcctSub,MATCH(GL_Paste!$B5324&amp;"",AcctCode,0)),"UNKNOWN"))</f>
        <v/>
      </c>
    </row>
    <row r="5328">
      <c r="A5328" s="40">
        <f>IF(GL_Paste!$B5325="","",N(GL_Paste!$H5325)-N(GL_Paste!$G5325))</f>
        <v/>
      </c>
      <c r="B5328" s="43">
        <f>IF(GL_Paste!$B5325="","",DATE(YEAR(GL_Paste!$E5325),MONTH(GL_Paste!$E5325),1))</f>
        <v/>
      </c>
      <c r="C5328">
        <f>IF(GL_Paste!$B5325="","",IF(TRIM(GL_Paste!$M5325)&lt;&gt;"",TRIM(GL_Paste!$M5325),IFERROR(MID(GL_Paste!$I5325,FIND("[",GL_Paste!$I5325)+1,FIND("]",GL_Paste!$I5325)-FIND("[",GL_Paste!$I5325)-1),"")))</f>
        <v/>
      </c>
      <c r="D5328">
        <f>IF(GL_Paste!$B5325="","",IFERROR(INDEX(DeptName,MATCH($C5328,DeptTag,0)),"UNALLOCATED"))</f>
        <v/>
      </c>
      <c r="E5328">
        <f>IF(GL_Paste!$B5325="","",IFERROR(INDEX(AcctCat,MATCH(GL_Paste!$B5325&amp;"",AcctCode,0)),"UNKNOWN"))</f>
        <v/>
      </c>
      <c r="F5328">
        <f>IF(GL_Paste!$B5325="","",IFERROR(INDEX(AcctSub,MATCH(GL_Paste!$B5325&amp;"",AcctCode,0)),"UNKNOWN"))</f>
        <v/>
      </c>
    </row>
    <row r="5329">
      <c r="A5329" s="40">
        <f>IF(GL_Paste!$B5326="","",N(GL_Paste!$H5326)-N(GL_Paste!$G5326))</f>
        <v/>
      </c>
      <c r="B5329" s="43">
        <f>IF(GL_Paste!$B5326="","",DATE(YEAR(GL_Paste!$E5326),MONTH(GL_Paste!$E5326),1))</f>
        <v/>
      </c>
      <c r="C5329">
        <f>IF(GL_Paste!$B5326="","",IF(TRIM(GL_Paste!$M5326)&lt;&gt;"",TRIM(GL_Paste!$M5326),IFERROR(MID(GL_Paste!$I5326,FIND("[",GL_Paste!$I5326)+1,FIND("]",GL_Paste!$I5326)-FIND("[",GL_Paste!$I5326)-1),"")))</f>
        <v/>
      </c>
      <c r="D5329">
        <f>IF(GL_Paste!$B5326="","",IFERROR(INDEX(DeptName,MATCH($C5329,DeptTag,0)),"UNALLOCATED"))</f>
        <v/>
      </c>
      <c r="E5329">
        <f>IF(GL_Paste!$B5326="","",IFERROR(INDEX(AcctCat,MATCH(GL_Paste!$B5326&amp;"",AcctCode,0)),"UNKNOWN"))</f>
        <v/>
      </c>
      <c r="F5329">
        <f>IF(GL_Paste!$B5326="","",IFERROR(INDEX(AcctSub,MATCH(GL_Paste!$B5326&amp;"",AcctCode,0)),"UNKNOWN"))</f>
        <v/>
      </c>
    </row>
    <row r="5330">
      <c r="A5330" s="40">
        <f>IF(GL_Paste!$B5327="","",N(GL_Paste!$H5327)-N(GL_Paste!$G5327))</f>
        <v/>
      </c>
      <c r="B5330" s="43">
        <f>IF(GL_Paste!$B5327="","",DATE(YEAR(GL_Paste!$E5327),MONTH(GL_Paste!$E5327),1))</f>
        <v/>
      </c>
      <c r="C5330">
        <f>IF(GL_Paste!$B5327="","",IF(TRIM(GL_Paste!$M5327)&lt;&gt;"",TRIM(GL_Paste!$M5327),IFERROR(MID(GL_Paste!$I5327,FIND("[",GL_Paste!$I5327)+1,FIND("]",GL_Paste!$I5327)-FIND("[",GL_Paste!$I5327)-1),"")))</f>
        <v/>
      </c>
      <c r="D5330">
        <f>IF(GL_Paste!$B5327="","",IFERROR(INDEX(DeptName,MATCH($C5330,DeptTag,0)),"UNALLOCATED"))</f>
        <v/>
      </c>
      <c r="E5330">
        <f>IF(GL_Paste!$B5327="","",IFERROR(INDEX(AcctCat,MATCH(GL_Paste!$B5327&amp;"",AcctCode,0)),"UNKNOWN"))</f>
        <v/>
      </c>
      <c r="F5330">
        <f>IF(GL_Paste!$B5327="","",IFERROR(INDEX(AcctSub,MATCH(GL_Paste!$B5327&amp;"",AcctCode,0)),"UNKNOWN"))</f>
        <v/>
      </c>
    </row>
    <row r="5331">
      <c r="A5331" s="40">
        <f>IF(GL_Paste!$B5328="","",N(GL_Paste!$H5328)-N(GL_Paste!$G5328))</f>
        <v/>
      </c>
      <c r="B5331" s="43">
        <f>IF(GL_Paste!$B5328="","",DATE(YEAR(GL_Paste!$E5328),MONTH(GL_Paste!$E5328),1))</f>
        <v/>
      </c>
      <c r="C5331">
        <f>IF(GL_Paste!$B5328="","",IF(TRIM(GL_Paste!$M5328)&lt;&gt;"",TRIM(GL_Paste!$M5328),IFERROR(MID(GL_Paste!$I5328,FIND("[",GL_Paste!$I5328)+1,FIND("]",GL_Paste!$I5328)-FIND("[",GL_Paste!$I5328)-1),"")))</f>
        <v/>
      </c>
      <c r="D5331">
        <f>IF(GL_Paste!$B5328="","",IFERROR(INDEX(DeptName,MATCH($C5331,DeptTag,0)),"UNALLOCATED"))</f>
        <v/>
      </c>
      <c r="E5331">
        <f>IF(GL_Paste!$B5328="","",IFERROR(INDEX(AcctCat,MATCH(GL_Paste!$B5328&amp;"",AcctCode,0)),"UNKNOWN"))</f>
        <v/>
      </c>
      <c r="F5331">
        <f>IF(GL_Paste!$B5328="","",IFERROR(INDEX(AcctSub,MATCH(GL_Paste!$B5328&amp;"",AcctCode,0)),"UNKNOWN"))</f>
        <v/>
      </c>
    </row>
    <row r="5332">
      <c r="A5332" s="40">
        <f>IF(GL_Paste!$B5329="","",N(GL_Paste!$H5329)-N(GL_Paste!$G5329))</f>
        <v/>
      </c>
      <c r="B5332" s="43">
        <f>IF(GL_Paste!$B5329="","",DATE(YEAR(GL_Paste!$E5329),MONTH(GL_Paste!$E5329),1))</f>
        <v/>
      </c>
      <c r="C5332">
        <f>IF(GL_Paste!$B5329="","",IF(TRIM(GL_Paste!$M5329)&lt;&gt;"",TRIM(GL_Paste!$M5329),IFERROR(MID(GL_Paste!$I5329,FIND("[",GL_Paste!$I5329)+1,FIND("]",GL_Paste!$I5329)-FIND("[",GL_Paste!$I5329)-1),"")))</f>
        <v/>
      </c>
      <c r="D5332">
        <f>IF(GL_Paste!$B5329="","",IFERROR(INDEX(DeptName,MATCH($C5332,DeptTag,0)),"UNALLOCATED"))</f>
        <v/>
      </c>
      <c r="E5332">
        <f>IF(GL_Paste!$B5329="","",IFERROR(INDEX(AcctCat,MATCH(GL_Paste!$B5329&amp;"",AcctCode,0)),"UNKNOWN"))</f>
        <v/>
      </c>
      <c r="F5332">
        <f>IF(GL_Paste!$B5329="","",IFERROR(INDEX(AcctSub,MATCH(GL_Paste!$B5329&amp;"",AcctCode,0)),"UNKNOWN"))</f>
        <v/>
      </c>
    </row>
    <row r="5333">
      <c r="A5333" s="40">
        <f>IF(GL_Paste!$B5330="","",N(GL_Paste!$H5330)-N(GL_Paste!$G5330))</f>
        <v/>
      </c>
      <c r="B5333" s="43">
        <f>IF(GL_Paste!$B5330="","",DATE(YEAR(GL_Paste!$E5330),MONTH(GL_Paste!$E5330),1))</f>
        <v/>
      </c>
      <c r="C5333">
        <f>IF(GL_Paste!$B5330="","",IF(TRIM(GL_Paste!$M5330)&lt;&gt;"",TRIM(GL_Paste!$M5330),IFERROR(MID(GL_Paste!$I5330,FIND("[",GL_Paste!$I5330)+1,FIND("]",GL_Paste!$I5330)-FIND("[",GL_Paste!$I5330)-1),"")))</f>
        <v/>
      </c>
      <c r="D5333">
        <f>IF(GL_Paste!$B5330="","",IFERROR(INDEX(DeptName,MATCH($C5333,DeptTag,0)),"UNALLOCATED"))</f>
        <v/>
      </c>
      <c r="E5333">
        <f>IF(GL_Paste!$B5330="","",IFERROR(INDEX(AcctCat,MATCH(GL_Paste!$B5330&amp;"",AcctCode,0)),"UNKNOWN"))</f>
        <v/>
      </c>
      <c r="F5333">
        <f>IF(GL_Paste!$B5330="","",IFERROR(INDEX(AcctSub,MATCH(GL_Paste!$B5330&amp;"",AcctCode,0)),"UNKNOWN"))</f>
        <v/>
      </c>
    </row>
    <row r="5334">
      <c r="A5334" s="40">
        <f>IF(GL_Paste!$B5331="","",N(GL_Paste!$H5331)-N(GL_Paste!$G5331))</f>
        <v/>
      </c>
      <c r="B5334" s="43">
        <f>IF(GL_Paste!$B5331="","",DATE(YEAR(GL_Paste!$E5331),MONTH(GL_Paste!$E5331),1))</f>
        <v/>
      </c>
      <c r="C5334">
        <f>IF(GL_Paste!$B5331="","",IF(TRIM(GL_Paste!$M5331)&lt;&gt;"",TRIM(GL_Paste!$M5331),IFERROR(MID(GL_Paste!$I5331,FIND("[",GL_Paste!$I5331)+1,FIND("]",GL_Paste!$I5331)-FIND("[",GL_Paste!$I5331)-1),"")))</f>
        <v/>
      </c>
      <c r="D5334">
        <f>IF(GL_Paste!$B5331="","",IFERROR(INDEX(DeptName,MATCH($C5334,DeptTag,0)),"UNALLOCATED"))</f>
        <v/>
      </c>
      <c r="E5334">
        <f>IF(GL_Paste!$B5331="","",IFERROR(INDEX(AcctCat,MATCH(GL_Paste!$B5331&amp;"",AcctCode,0)),"UNKNOWN"))</f>
        <v/>
      </c>
      <c r="F5334">
        <f>IF(GL_Paste!$B5331="","",IFERROR(INDEX(AcctSub,MATCH(GL_Paste!$B5331&amp;"",AcctCode,0)),"UNKNOWN"))</f>
        <v/>
      </c>
    </row>
    <row r="5335">
      <c r="A5335" s="40">
        <f>IF(GL_Paste!$B5332="","",N(GL_Paste!$H5332)-N(GL_Paste!$G5332))</f>
        <v/>
      </c>
      <c r="B5335" s="43">
        <f>IF(GL_Paste!$B5332="","",DATE(YEAR(GL_Paste!$E5332),MONTH(GL_Paste!$E5332),1))</f>
        <v/>
      </c>
      <c r="C5335">
        <f>IF(GL_Paste!$B5332="","",IF(TRIM(GL_Paste!$M5332)&lt;&gt;"",TRIM(GL_Paste!$M5332),IFERROR(MID(GL_Paste!$I5332,FIND("[",GL_Paste!$I5332)+1,FIND("]",GL_Paste!$I5332)-FIND("[",GL_Paste!$I5332)-1),"")))</f>
        <v/>
      </c>
      <c r="D5335">
        <f>IF(GL_Paste!$B5332="","",IFERROR(INDEX(DeptName,MATCH($C5335,DeptTag,0)),"UNALLOCATED"))</f>
        <v/>
      </c>
      <c r="E5335">
        <f>IF(GL_Paste!$B5332="","",IFERROR(INDEX(AcctCat,MATCH(GL_Paste!$B5332&amp;"",AcctCode,0)),"UNKNOWN"))</f>
        <v/>
      </c>
      <c r="F5335">
        <f>IF(GL_Paste!$B5332="","",IFERROR(INDEX(AcctSub,MATCH(GL_Paste!$B5332&amp;"",AcctCode,0)),"UNKNOWN"))</f>
        <v/>
      </c>
    </row>
    <row r="5336">
      <c r="A5336" s="40">
        <f>IF(GL_Paste!$B5333="","",N(GL_Paste!$H5333)-N(GL_Paste!$G5333))</f>
        <v/>
      </c>
      <c r="B5336" s="43">
        <f>IF(GL_Paste!$B5333="","",DATE(YEAR(GL_Paste!$E5333),MONTH(GL_Paste!$E5333),1))</f>
        <v/>
      </c>
      <c r="C5336">
        <f>IF(GL_Paste!$B5333="","",IF(TRIM(GL_Paste!$M5333)&lt;&gt;"",TRIM(GL_Paste!$M5333),IFERROR(MID(GL_Paste!$I5333,FIND("[",GL_Paste!$I5333)+1,FIND("]",GL_Paste!$I5333)-FIND("[",GL_Paste!$I5333)-1),"")))</f>
        <v/>
      </c>
      <c r="D5336">
        <f>IF(GL_Paste!$B5333="","",IFERROR(INDEX(DeptName,MATCH($C5336,DeptTag,0)),"UNALLOCATED"))</f>
        <v/>
      </c>
      <c r="E5336">
        <f>IF(GL_Paste!$B5333="","",IFERROR(INDEX(AcctCat,MATCH(GL_Paste!$B5333&amp;"",AcctCode,0)),"UNKNOWN"))</f>
        <v/>
      </c>
      <c r="F5336">
        <f>IF(GL_Paste!$B5333="","",IFERROR(INDEX(AcctSub,MATCH(GL_Paste!$B5333&amp;"",AcctCode,0)),"UNKNOWN"))</f>
        <v/>
      </c>
    </row>
    <row r="5337">
      <c r="A5337" s="40">
        <f>IF(GL_Paste!$B5334="","",N(GL_Paste!$H5334)-N(GL_Paste!$G5334))</f>
        <v/>
      </c>
      <c r="B5337" s="43">
        <f>IF(GL_Paste!$B5334="","",DATE(YEAR(GL_Paste!$E5334),MONTH(GL_Paste!$E5334),1))</f>
        <v/>
      </c>
      <c r="C5337">
        <f>IF(GL_Paste!$B5334="","",IF(TRIM(GL_Paste!$M5334)&lt;&gt;"",TRIM(GL_Paste!$M5334),IFERROR(MID(GL_Paste!$I5334,FIND("[",GL_Paste!$I5334)+1,FIND("]",GL_Paste!$I5334)-FIND("[",GL_Paste!$I5334)-1),"")))</f>
        <v/>
      </c>
      <c r="D5337">
        <f>IF(GL_Paste!$B5334="","",IFERROR(INDEX(DeptName,MATCH($C5337,DeptTag,0)),"UNALLOCATED"))</f>
        <v/>
      </c>
      <c r="E5337">
        <f>IF(GL_Paste!$B5334="","",IFERROR(INDEX(AcctCat,MATCH(GL_Paste!$B5334&amp;"",AcctCode,0)),"UNKNOWN"))</f>
        <v/>
      </c>
      <c r="F5337">
        <f>IF(GL_Paste!$B5334="","",IFERROR(INDEX(AcctSub,MATCH(GL_Paste!$B5334&amp;"",AcctCode,0)),"UNKNOWN"))</f>
        <v/>
      </c>
    </row>
    <row r="5338">
      <c r="A5338" s="40">
        <f>IF(GL_Paste!$B5335="","",N(GL_Paste!$H5335)-N(GL_Paste!$G5335))</f>
        <v/>
      </c>
      <c r="B5338" s="43">
        <f>IF(GL_Paste!$B5335="","",DATE(YEAR(GL_Paste!$E5335),MONTH(GL_Paste!$E5335),1))</f>
        <v/>
      </c>
      <c r="C5338">
        <f>IF(GL_Paste!$B5335="","",IF(TRIM(GL_Paste!$M5335)&lt;&gt;"",TRIM(GL_Paste!$M5335),IFERROR(MID(GL_Paste!$I5335,FIND("[",GL_Paste!$I5335)+1,FIND("]",GL_Paste!$I5335)-FIND("[",GL_Paste!$I5335)-1),"")))</f>
        <v/>
      </c>
      <c r="D5338">
        <f>IF(GL_Paste!$B5335="","",IFERROR(INDEX(DeptName,MATCH($C5338,DeptTag,0)),"UNALLOCATED"))</f>
        <v/>
      </c>
      <c r="E5338">
        <f>IF(GL_Paste!$B5335="","",IFERROR(INDEX(AcctCat,MATCH(GL_Paste!$B5335&amp;"",AcctCode,0)),"UNKNOWN"))</f>
        <v/>
      </c>
      <c r="F5338">
        <f>IF(GL_Paste!$B5335="","",IFERROR(INDEX(AcctSub,MATCH(GL_Paste!$B5335&amp;"",AcctCode,0)),"UNKNOWN"))</f>
        <v/>
      </c>
    </row>
    <row r="5339">
      <c r="A5339" s="40">
        <f>IF(GL_Paste!$B5336="","",N(GL_Paste!$H5336)-N(GL_Paste!$G5336))</f>
        <v/>
      </c>
      <c r="B5339" s="43">
        <f>IF(GL_Paste!$B5336="","",DATE(YEAR(GL_Paste!$E5336),MONTH(GL_Paste!$E5336),1))</f>
        <v/>
      </c>
      <c r="C5339">
        <f>IF(GL_Paste!$B5336="","",IF(TRIM(GL_Paste!$M5336)&lt;&gt;"",TRIM(GL_Paste!$M5336),IFERROR(MID(GL_Paste!$I5336,FIND("[",GL_Paste!$I5336)+1,FIND("]",GL_Paste!$I5336)-FIND("[",GL_Paste!$I5336)-1),"")))</f>
        <v/>
      </c>
      <c r="D5339">
        <f>IF(GL_Paste!$B5336="","",IFERROR(INDEX(DeptName,MATCH($C5339,DeptTag,0)),"UNALLOCATED"))</f>
        <v/>
      </c>
      <c r="E5339">
        <f>IF(GL_Paste!$B5336="","",IFERROR(INDEX(AcctCat,MATCH(GL_Paste!$B5336&amp;"",AcctCode,0)),"UNKNOWN"))</f>
        <v/>
      </c>
      <c r="F5339">
        <f>IF(GL_Paste!$B5336="","",IFERROR(INDEX(AcctSub,MATCH(GL_Paste!$B5336&amp;"",AcctCode,0)),"UNKNOWN"))</f>
        <v/>
      </c>
    </row>
    <row r="5340">
      <c r="A5340" s="40">
        <f>IF(GL_Paste!$B5337="","",N(GL_Paste!$H5337)-N(GL_Paste!$G5337))</f>
        <v/>
      </c>
      <c r="B5340" s="43">
        <f>IF(GL_Paste!$B5337="","",DATE(YEAR(GL_Paste!$E5337),MONTH(GL_Paste!$E5337),1))</f>
        <v/>
      </c>
      <c r="C5340">
        <f>IF(GL_Paste!$B5337="","",IF(TRIM(GL_Paste!$M5337)&lt;&gt;"",TRIM(GL_Paste!$M5337),IFERROR(MID(GL_Paste!$I5337,FIND("[",GL_Paste!$I5337)+1,FIND("]",GL_Paste!$I5337)-FIND("[",GL_Paste!$I5337)-1),"")))</f>
        <v/>
      </c>
      <c r="D5340">
        <f>IF(GL_Paste!$B5337="","",IFERROR(INDEX(DeptName,MATCH($C5340,DeptTag,0)),"UNALLOCATED"))</f>
        <v/>
      </c>
      <c r="E5340">
        <f>IF(GL_Paste!$B5337="","",IFERROR(INDEX(AcctCat,MATCH(GL_Paste!$B5337&amp;"",AcctCode,0)),"UNKNOWN"))</f>
        <v/>
      </c>
      <c r="F5340">
        <f>IF(GL_Paste!$B5337="","",IFERROR(INDEX(AcctSub,MATCH(GL_Paste!$B5337&amp;"",AcctCode,0)),"UNKNOWN"))</f>
        <v/>
      </c>
    </row>
    <row r="5341">
      <c r="A5341" s="40">
        <f>IF(GL_Paste!$B5338="","",N(GL_Paste!$H5338)-N(GL_Paste!$G5338))</f>
        <v/>
      </c>
      <c r="B5341" s="43">
        <f>IF(GL_Paste!$B5338="","",DATE(YEAR(GL_Paste!$E5338),MONTH(GL_Paste!$E5338),1))</f>
        <v/>
      </c>
      <c r="C5341">
        <f>IF(GL_Paste!$B5338="","",IF(TRIM(GL_Paste!$M5338)&lt;&gt;"",TRIM(GL_Paste!$M5338),IFERROR(MID(GL_Paste!$I5338,FIND("[",GL_Paste!$I5338)+1,FIND("]",GL_Paste!$I5338)-FIND("[",GL_Paste!$I5338)-1),"")))</f>
        <v/>
      </c>
      <c r="D5341">
        <f>IF(GL_Paste!$B5338="","",IFERROR(INDEX(DeptName,MATCH($C5341,DeptTag,0)),"UNALLOCATED"))</f>
        <v/>
      </c>
      <c r="E5341">
        <f>IF(GL_Paste!$B5338="","",IFERROR(INDEX(AcctCat,MATCH(GL_Paste!$B5338&amp;"",AcctCode,0)),"UNKNOWN"))</f>
        <v/>
      </c>
      <c r="F5341">
        <f>IF(GL_Paste!$B5338="","",IFERROR(INDEX(AcctSub,MATCH(GL_Paste!$B5338&amp;"",AcctCode,0)),"UNKNOWN"))</f>
        <v/>
      </c>
    </row>
    <row r="5342">
      <c r="A5342" s="40">
        <f>IF(GL_Paste!$B5339="","",N(GL_Paste!$H5339)-N(GL_Paste!$G5339))</f>
        <v/>
      </c>
      <c r="B5342" s="43">
        <f>IF(GL_Paste!$B5339="","",DATE(YEAR(GL_Paste!$E5339),MONTH(GL_Paste!$E5339),1))</f>
        <v/>
      </c>
      <c r="C5342">
        <f>IF(GL_Paste!$B5339="","",IF(TRIM(GL_Paste!$M5339)&lt;&gt;"",TRIM(GL_Paste!$M5339),IFERROR(MID(GL_Paste!$I5339,FIND("[",GL_Paste!$I5339)+1,FIND("]",GL_Paste!$I5339)-FIND("[",GL_Paste!$I5339)-1),"")))</f>
        <v/>
      </c>
      <c r="D5342">
        <f>IF(GL_Paste!$B5339="","",IFERROR(INDEX(DeptName,MATCH($C5342,DeptTag,0)),"UNALLOCATED"))</f>
        <v/>
      </c>
      <c r="E5342">
        <f>IF(GL_Paste!$B5339="","",IFERROR(INDEX(AcctCat,MATCH(GL_Paste!$B5339&amp;"",AcctCode,0)),"UNKNOWN"))</f>
        <v/>
      </c>
      <c r="F5342">
        <f>IF(GL_Paste!$B5339="","",IFERROR(INDEX(AcctSub,MATCH(GL_Paste!$B5339&amp;"",AcctCode,0)),"UNKNOWN"))</f>
        <v/>
      </c>
    </row>
    <row r="5343">
      <c r="A5343" s="40">
        <f>IF(GL_Paste!$B5340="","",N(GL_Paste!$H5340)-N(GL_Paste!$G5340))</f>
        <v/>
      </c>
      <c r="B5343" s="43">
        <f>IF(GL_Paste!$B5340="","",DATE(YEAR(GL_Paste!$E5340),MONTH(GL_Paste!$E5340),1))</f>
        <v/>
      </c>
      <c r="C5343">
        <f>IF(GL_Paste!$B5340="","",IF(TRIM(GL_Paste!$M5340)&lt;&gt;"",TRIM(GL_Paste!$M5340),IFERROR(MID(GL_Paste!$I5340,FIND("[",GL_Paste!$I5340)+1,FIND("]",GL_Paste!$I5340)-FIND("[",GL_Paste!$I5340)-1),"")))</f>
        <v/>
      </c>
      <c r="D5343">
        <f>IF(GL_Paste!$B5340="","",IFERROR(INDEX(DeptName,MATCH($C5343,DeptTag,0)),"UNALLOCATED"))</f>
        <v/>
      </c>
      <c r="E5343">
        <f>IF(GL_Paste!$B5340="","",IFERROR(INDEX(AcctCat,MATCH(GL_Paste!$B5340&amp;"",AcctCode,0)),"UNKNOWN"))</f>
        <v/>
      </c>
      <c r="F5343">
        <f>IF(GL_Paste!$B5340="","",IFERROR(INDEX(AcctSub,MATCH(GL_Paste!$B5340&amp;"",AcctCode,0)),"UNKNOWN"))</f>
        <v/>
      </c>
    </row>
    <row r="5344">
      <c r="A5344" s="40">
        <f>IF(GL_Paste!$B5341="","",N(GL_Paste!$H5341)-N(GL_Paste!$G5341))</f>
        <v/>
      </c>
      <c r="B5344" s="43">
        <f>IF(GL_Paste!$B5341="","",DATE(YEAR(GL_Paste!$E5341),MONTH(GL_Paste!$E5341),1))</f>
        <v/>
      </c>
      <c r="C5344">
        <f>IF(GL_Paste!$B5341="","",IF(TRIM(GL_Paste!$M5341)&lt;&gt;"",TRIM(GL_Paste!$M5341),IFERROR(MID(GL_Paste!$I5341,FIND("[",GL_Paste!$I5341)+1,FIND("]",GL_Paste!$I5341)-FIND("[",GL_Paste!$I5341)-1),"")))</f>
        <v/>
      </c>
      <c r="D5344">
        <f>IF(GL_Paste!$B5341="","",IFERROR(INDEX(DeptName,MATCH($C5344,DeptTag,0)),"UNALLOCATED"))</f>
        <v/>
      </c>
      <c r="E5344">
        <f>IF(GL_Paste!$B5341="","",IFERROR(INDEX(AcctCat,MATCH(GL_Paste!$B5341&amp;"",AcctCode,0)),"UNKNOWN"))</f>
        <v/>
      </c>
      <c r="F5344">
        <f>IF(GL_Paste!$B5341="","",IFERROR(INDEX(AcctSub,MATCH(GL_Paste!$B5341&amp;"",AcctCode,0)),"UNKNOWN"))</f>
        <v/>
      </c>
    </row>
    <row r="5345">
      <c r="A5345" s="40">
        <f>IF(GL_Paste!$B5342="","",N(GL_Paste!$H5342)-N(GL_Paste!$G5342))</f>
        <v/>
      </c>
      <c r="B5345" s="43">
        <f>IF(GL_Paste!$B5342="","",DATE(YEAR(GL_Paste!$E5342),MONTH(GL_Paste!$E5342),1))</f>
        <v/>
      </c>
      <c r="C5345">
        <f>IF(GL_Paste!$B5342="","",IF(TRIM(GL_Paste!$M5342)&lt;&gt;"",TRIM(GL_Paste!$M5342),IFERROR(MID(GL_Paste!$I5342,FIND("[",GL_Paste!$I5342)+1,FIND("]",GL_Paste!$I5342)-FIND("[",GL_Paste!$I5342)-1),"")))</f>
        <v/>
      </c>
      <c r="D5345">
        <f>IF(GL_Paste!$B5342="","",IFERROR(INDEX(DeptName,MATCH($C5345,DeptTag,0)),"UNALLOCATED"))</f>
        <v/>
      </c>
      <c r="E5345">
        <f>IF(GL_Paste!$B5342="","",IFERROR(INDEX(AcctCat,MATCH(GL_Paste!$B5342&amp;"",AcctCode,0)),"UNKNOWN"))</f>
        <v/>
      </c>
      <c r="F5345">
        <f>IF(GL_Paste!$B5342="","",IFERROR(INDEX(AcctSub,MATCH(GL_Paste!$B5342&amp;"",AcctCode,0)),"UNKNOWN"))</f>
        <v/>
      </c>
    </row>
    <row r="5346">
      <c r="A5346" s="40">
        <f>IF(GL_Paste!$B5343="","",N(GL_Paste!$H5343)-N(GL_Paste!$G5343))</f>
        <v/>
      </c>
      <c r="B5346" s="43">
        <f>IF(GL_Paste!$B5343="","",DATE(YEAR(GL_Paste!$E5343),MONTH(GL_Paste!$E5343),1))</f>
        <v/>
      </c>
      <c r="C5346">
        <f>IF(GL_Paste!$B5343="","",IF(TRIM(GL_Paste!$M5343)&lt;&gt;"",TRIM(GL_Paste!$M5343),IFERROR(MID(GL_Paste!$I5343,FIND("[",GL_Paste!$I5343)+1,FIND("]",GL_Paste!$I5343)-FIND("[",GL_Paste!$I5343)-1),"")))</f>
        <v/>
      </c>
      <c r="D5346">
        <f>IF(GL_Paste!$B5343="","",IFERROR(INDEX(DeptName,MATCH($C5346,DeptTag,0)),"UNALLOCATED"))</f>
        <v/>
      </c>
      <c r="E5346">
        <f>IF(GL_Paste!$B5343="","",IFERROR(INDEX(AcctCat,MATCH(GL_Paste!$B5343&amp;"",AcctCode,0)),"UNKNOWN"))</f>
        <v/>
      </c>
      <c r="F5346">
        <f>IF(GL_Paste!$B5343="","",IFERROR(INDEX(AcctSub,MATCH(GL_Paste!$B5343&amp;"",AcctCode,0)),"UNKNOWN"))</f>
        <v/>
      </c>
    </row>
    <row r="5347">
      <c r="A5347" s="40">
        <f>IF(GL_Paste!$B5344="","",N(GL_Paste!$H5344)-N(GL_Paste!$G5344))</f>
        <v/>
      </c>
      <c r="B5347" s="43">
        <f>IF(GL_Paste!$B5344="","",DATE(YEAR(GL_Paste!$E5344),MONTH(GL_Paste!$E5344),1))</f>
        <v/>
      </c>
      <c r="C5347">
        <f>IF(GL_Paste!$B5344="","",IF(TRIM(GL_Paste!$M5344)&lt;&gt;"",TRIM(GL_Paste!$M5344),IFERROR(MID(GL_Paste!$I5344,FIND("[",GL_Paste!$I5344)+1,FIND("]",GL_Paste!$I5344)-FIND("[",GL_Paste!$I5344)-1),"")))</f>
        <v/>
      </c>
      <c r="D5347">
        <f>IF(GL_Paste!$B5344="","",IFERROR(INDEX(DeptName,MATCH($C5347,DeptTag,0)),"UNALLOCATED"))</f>
        <v/>
      </c>
      <c r="E5347">
        <f>IF(GL_Paste!$B5344="","",IFERROR(INDEX(AcctCat,MATCH(GL_Paste!$B5344&amp;"",AcctCode,0)),"UNKNOWN"))</f>
        <v/>
      </c>
      <c r="F5347">
        <f>IF(GL_Paste!$B5344="","",IFERROR(INDEX(AcctSub,MATCH(GL_Paste!$B5344&amp;"",AcctCode,0)),"UNKNOWN"))</f>
        <v/>
      </c>
    </row>
    <row r="5348">
      <c r="A5348" s="40">
        <f>IF(GL_Paste!$B5345="","",N(GL_Paste!$H5345)-N(GL_Paste!$G5345))</f>
        <v/>
      </c>
      <c r="B5348" s="43">
        <f>IF(GL_Paste!$B5345="","",DATE(YEAR(GL_Paste!$E5345),MONTH(GL_Paste!$E5345),1))</f>
        <v/>
      </c>
      <c r="C5348">
        <f>IF(GL_Paste!$B5345="","",IF(TRIM(GL_Paste!$M5345)&lt;&gt;"",TRIM(GL_Paste!$M5345),IFERROR(MID(GL_Paste!$I5345,FIND("[",GL_Paste!$I5345)+1,FIND("]",GL_Paste!$I5345)-FIND("[",GL_Paste!$I5345)-1),"")))</f>
        <v/>
      </c>
      <c r="D5348">
        <f>IF(GL_Paste!$B5345="","",IFERROR(INDEX(DeptName,MATCH($C5348,DeptTag,0)),"UNALLOCATED"))</f>
        <v/>
      </c>
      <c r="E5348">
        <f>IF(GL_Paste!$B5345="","",IFERROR(INDEX(AcctCat,MATCH(GL_Paste!$B5345&amp;"",AcctCode,0)),"UNKNOWN"))</f>
        <v/>
      </c>
      <c r="F5348">
        <f>IF(GL_Paste!$B5345="","",IFERROR(INDEX(AcctSub,MATCH(GL_Paste!$B5345&amp;"",AcctCode,0)),"UNKNOWN"))</f>
        <v/>
      </c>
    </row>
    <row r="5349">
      <c r="A5349" s="40">
        <f>IF(GL_Paste!$B5346="","",N(GL_Paste!$H5346)-N(GL_Paste!$G5346))</f>
        <v/>
      </c>
      <c r="B5349" s="43">
        <f>IF(GL_Paste!$B5346="","",DATE(YEAR(GL_Paste!$E5346),MONTH(GL_Paste!$E5346),1))</f>
        <v/>
      </c>
      <c r="C5349">
        <f>IF(GL_Paste!$B5346="","",IF(TRIM(GL_Paste!$M5346)&lt;&gt;"",TRIM(GL_Paste!$M5346),IFERROR(MID(GL_Paste!$I5346,FIND("[",GL_Paste!$I5346)+1,FIND("]",GL_Paste!$I5346)-FIND("[",GL_Paste!$I5346)-1),"")))</f>
        <v/>
      </c>
      <c r="D5349">
        <f>IF(GL_Paste!$B5346="","",IFERROR(INDEX(DeptName,MATCH($C5349,DeptTag,0)),"UNALLOCATED"))</f>
        <v/>
      </c>
      <c r="E5349">
        <f>IF(GL_Paste!$B5346="","",IFERROR(INDEX(AcctCat,MATCH(GL_Paste!$B5346&amp;"",AcctCode,0)),"UNKNOWN"))</f>
        <v/>
      </c>
      <c r="F5349">
        <f>IF(GL_Paste!$B5346="","",IFERROR(INDEX(AcctSub,MATCH(GL_Paste!$B5346&amp;"",AcctCode,0)),"UNKNOWN"))</f>
        <v/>
      </c>
    </row>
    <row r="5350">
      <c r="A5350" s="40">
        <f>IF(GL_Paste!$B5347="","",N(GL_Paste!$H5347)-N(GL_Paste!$G5347))</f>
        <v/>
      </c>
      <c r="B5350" s="43">
        <f>IF(GL_Paste!$B5347="","",DATE(YEAR(GL_Paste!$E5347),MONTH(GL_Paste!$E5347),1))</f>
        <v/>
      </c>
      <c r="C5350">
        <f>IF(GL_Paste!$B5347="","",IF(TRIM(GL_Paste!$M5347)&lt;&gt;"",TRIM(GL_Paste!$M5347),IFERROR(MID(GL_Paste!$I5347,FIND("[",GL_Paste!$I5347)+1,FIND("]",GL_Paste!$I5347)-FIND("[",GL_Paste!$I5347)-1),"")))</f>
        <v/>
      </c>
      <c r="D5350">
        <f>IF(GL_Paste!$B5347="","",IFERROR(INDEX(DeptName,MATCH($C5350,DeptTag,0)),"UNALLOCATED"))</f>
        <v/>
      </c>
      <c r="E5350">
        <f>IF(GL_Paste!$B5347="","",IFERROR(INDEX(AcctCat,MATCH(GL_Paste!$B5347&amp;"",AcctCode,0)),"UNKNOWN"))</f>
        <v/>
      </c>
      <c r="F5350">
        <f>IF(GL_Paste!$B5347="","",IFERROR(INDEX(AcctSub,MATCH(GL_Paste!$B5347&amp;"",AcctCode,0)),"UNKNOWN"))</f>
        <v/>
      </c>
    </row>
    <row r="5351">
      <c r="A5351" s="40">
        <f>IF(GL_Paste!$B5348="","",N(GL_Paste!$H5348)-N(GL_Paste!$G5348))</f>
        <v/>
      </c>
      <c r="B5351" s="43">
        <f>IF(GL_Paste!$B5348="","",DATE(YEAR(GL_Paste!$E5348),MONTH(GL_Paste!$E5348),1))</f>
        <v/>
      </c>
      <c r="C5351">
        <f>IF(GL_Paste!$B5348="","",IF(TRIM(GL_Paste!$M5348)&lt;&gt;"",TRIM(GL_Paste!$M5348),IFERROR(MID(GL_Paste!$I5348,FIND("[",GL_Paste!$I5348)+1,FIND("]",GL_Paste!$I5348)-FIND("[",GL_Paste!$I5348)-1),"")))</f>
        <v/>
      </c>
      <c r="D5351">
        <f>IF(GL_Paste!$B5348="","",IFERROR(INDEX(DeptName,MATCH($C5351,DeptTag,0)),"UNALLOCATED"))</f>
        <v/>
      </c>
      <c r="E5351">
        <f>IF(GL_Paste!$B5348="","",IFERROR(INDEX(AcctCat,MATCH(GL_Paste!$B5348&amp;"",AcctCode,0)),"UNKNOWN"))</f>
        <v/>
      </c>
      <c r="F5351">
        <f>IF(GL_Paste!$B5348="","",IFERROR(INDEX(AcctSub,MATCH(GL_Paste!$B5348&amp;"",AcctCode,0)),"UNKNOWN"))</f>
        <v/>
      </c>
    </row>
    <row r="5352">
      <c r="A5352" s="40">
        <f>IF(GL_Paste!$B5349="","",N(GL_Paste!$H5349)-N(GL_Paste!$G5349))</f>
        <v/>
      </c>
      <c r="B5352" s="43">
        <f>IF(GL_Paste!$B5349="","",DATE(YEAR(GL_Paste!$E5349),MONTH(GL_Paste!$E5349),1))</f>
        <v/>
      </c>
      <c r="C5352">
        <f>IF(GL_Paste!$B5349="","",IF(TRIM(GL_Paste!$M5349)&lt;&gt;"",TRIM(GL_Paste!$M5349),IFERROR(MID(GL_Paste!$I5349,FIND("[",GL_Paste!$I5349)+1,FIND("]",GL_Paste!$I5349)-FIND("[",GL_Paste!$I5349)-1),"")))</f>
        <v/>
      </c>
      <c r="D5352">
        <f>IF(GL_Paste!$B5349="","",IFERROR(INDEX(DeptName,MATCH($C5352,DeptTag,0)),"UNALLOCATED"))</f>
        <v/>
      </c>
      <c r="E5352">
        <f>IF(GL_Paste!$B5349="","",IFERROR(INDEX(AcctCat,MATCH(GL_Paste!$B5349&amp;"",AcctCode,0)),"UNKNOWN"))</f>
        <v/>
      </c>
      <c r="F5352">
        <f>IF(GL_Paste!$B5349="","",IFERROR(INDEX(AcctSub,MATCH(GL_Paste!$B5349&amp;"",AcctCode,0)),"UNKNOWN"))</f>
        <v/>
      </c>
    </row>
    <row r="5353">
      <c r="A5353" s="40">
        <f>IF(GL_Paste!$B5350="","",N(GL_Paste!$H5350)-N(GL_Paste!$G5350))</f>
        <v/>
      </c>
      <c r="B5353" s="43">
        <f>IF(GL_Paste!$B5350="","",DATE(YEAR(GL_Paste!$E5350),MONTH(GL_Paste!$E5350),1))</f>
        <v/>
      </c>
      <c r="C5353">
        <f>IF(GL_Paste!$B5350="","",IF(TRIM(GL_Paste!$M5350)&lt;&gt;"",TRIM(GL_Paste!$M5350),IFERROR(MID(GL_Paste!$I5350,FIND("[",GL_Paste!$I5350)+1,FIND("]",GL_Paste!$I5350)-FIND("[",GL_Paste!$I5350)-1),"")))</f>
        <v/>
      </c>
      <c r="D5353">
        <f>IF(GL_Paste!$B5350="","",IFERROR(INDEX(DeptName,MATCH($C5353,DeptTag,0)),"UNALLOCATED"))</f>
        <v/>
      </c>
      <c r="E5353">
        <f>IF(GL_Paste!$B5350="","",IFERROR(INDEX(AcctCat,MATCH(GL_Paste!$B5350&amp;"",AcctCode,0)),"UNKNOWN"))</f>
        <v/>
      </c>
      <c r="F5353">
        <f>IF(GL_Paste!$B5350="","",IFERROR(INDEX(AcctSub,MATCH(GL_Paste!$B5350&amp;"",AcctCode,0)),"UNKNOWN"))</f>
        <v/>
      </c>
    </row>
    <row r="5354">
      <c r="A5354" s="40">
        <f>IF(GL_Paste!$B5351="","",N(GL_Paste!$H5351)-N(GL_Paste!$G5351))</f>
        <v/>
      </c>
      <c r="B5354" s="43">
        <f>IF(GL_Paste!$B5351="","",DATE(YEAR(GL_Paste!$E5351),MONTH(GL_Paste!$E5351),1))</f>
        <v/>
      </c>
      <c r="C5354">
        <f>IF(GL_Paste!$B5351="","",IF(TRIM(GL_Paste!$M5351)&lt;&gt;"",TRIM(GL_Paste!$M5351),IFERROR(MID(GL_Paste!$I5351,FIND("[",GL_Paste!$I5351)+1,FIND("]",GL_Paste!$I5351)-FIND("[",GL_Paste!$I5351)-1),"")))</f>
        <v/>
      </c>
      <c r="D5354">
        <f>IF(GL_Paste!$B5351="","",IFERROR(INDEX(DeptName,MATCH($C5354,DeptTag,0)),"UNALLOCATED"))</f>
        <v/>
      </c>
      <c r="E5354">
        <f>IF(GL_Paste!$B5351="","",IFERROR(INDEX(AcctCat,MATCH(GL_Paste!$B5351&amp;"",AcctCode,0)),"UNKNOWN"))</f>
        <v/>
      </c>
      <c r="F5354">
        <f>IF(GL_Paste!$B5351="","",IFERROR(INDEX(AcctSub,MATCH(GL_Paste!$B5351&amp;"",AcctCode,0)),"UNKNOWN"))</f>
        <v/>
      </c>
    </row>
    <row r="5355">
      <c r="A5355" s="40">
        <f>IF(GL_Paste!$B5352="","",N(GL_Paste!$H5352)-N(GL_Paste!$G5352))</f>
        <v/>
      </c>
      <c r="B5355" s="43">
        <f>IF(GL_Paste!$B5352="","",DATE(YEAR(GL_Paste!$E5352),MONTH(GL_Paste!$E5352),1))</f>
        <v/>
      </c>
      <c r="C5355">
        <f>IF(GL_Paste!$B5352="","",IF(TRIM(GL_Paste!$M5352)&lt;&gt;"",TRIM(GL_Paste!$M5352),IFERROR(MID(GL_Paste!$I5352,FIND("[",GL_Paste!$I5352)+1,FIND("]",GL_Paste!$I5352)-FIND("[",GL_Paste!$I5352)-1),"")))</f>
        <v/>
      </c>
      <c r="D5355">
        <f>IF(GL_Paste!$B5352="","",IFERROR(INDEX(DeptName,MATCH($C5355,DeptTag,0)),"UNALLOCATED"))</f>
        <v/>
      </c>
      <c r="E5355">
        <f>IF(GL_Paste!$B5352="","",IFERROR(INDEX(AcctCat,MATCH(GL_Paste!$B5352&amp;"",AcctCode,0)),"UNKNOWN"))</f>
        <v/>
      </c>
      <c r="F5355">
        <f>IF(GL_Paste!$B5352="","",IFERROR(INDEX(AcctSub,MATCH(GL_Paste!$B5352&amp;"",AcctCode,0)),"UNKNOWN"))</f>
        <v/>
      </c>
    </row>
    <row r="5356">
      <c r="A5356" s="40">
        <f>IF(GL_Paste!$B5353="","",N(GL_Paste!$H5353)-N(GL_Paste!$G5353))</f>
        <v/>
      </c>
      <c r="B5356" s="43">
        <f>IF(GL_Paste!$B5353="","",DATE(YEAR(GL_Paste!$E5353),MONTH(GL_Paste!$E5353),1))</f>
        <v/>
      </c>
      <c r="C5356">
        <f>IF(GL_Paste!$B5353="","",IF(TRIM(GL_Paste!$M5353)&lt;&gt;"",TRIM(GL_Paste!$M5353),IFERROR(MID(GL_Paste!$I5353,FIND("[",GL_Paste!$I5353)+1,FIND("]",GL_Paste!$I5353)-FIND("[",GL_Paste!$I5353)-1),"")))</f>
        <v/>
      </c>
      <c r="D5356">
        <f>IF(GL_Paste!$B5353="","",IFERROR(INDEX(DeptName,MATCH($C5356,DeptTag,0)),"UNALLOCATED"))</f>
        <v/>
      </c>
      <c r="E5356">
        <f>IF(GL_Paste!$B5353="","",IFERROR(INDEX(AcctCat,MATCH(GL_Paste!$B5353&amp;"",AcctCode,0)),"UNKNOWN"))</f>
        <v/>
      </c>
      <c r="F5356">
        <f>IF(GL_Paste!$B5353="","",IFERROR(INDEX(AcctSub,MATCH(GL_Paste!$B5353&amp;"",AcctCode,0)),"UNKNOWN"))</f>
        <v/>
      </c>
    </row>
    <row r="5357">
      <c r="A5357" s="40">
        <f>IF(GL_Paste!$B5354="","",N(GL_Paste!$H5354)-N(GL_Paste!$G5354))</f>
        <v/>
      </c>
      <c r="B5357" s="43">
        <f>IF(GL_Paste!$B5354="","",DATE(YEAR(GL_Paste!$E5354),MONTH(GL_Paste!$E5354),1))</f>
        <v/>
      </c>
      <c r="C5357">
        <f>IF(GL_Paste!$B5354="","",IF(TRIM(GL_Paste!$M5354)&lt;&gt;"",TRIM(GL_Paste!$M5354),IFERROR(MID(GL_Paste!$I5354,FIND("[",GL_Paste!$I5354)+1,FIND("]",GL_Paste!$I5354)-FIND("[",GL_Paste!$I5354)-1),"")))</f>
        <v/>
      </c>
      <c r="D5357">
        <f>IF(GL_Paste!$B5354="","",IFERROR(INDEX(DeptName,MATCH($C5357,DeptTag,0)),"UNALLOCATED"))</f>
        <v/>
      </c>
      <c r="E5357">
        <f>IF(GL_Paste!$B5354="","",IFERROR(INDEX(AcctCat,MATCH(GL_Paste!$B5354&amp;"",AcctCode,0)),"UNKNOWN"))</f>
        <v/>
      </c>
      <c r="F5357">
        <f>IF(GL_Paste!$B5354="","",IFERROR(INDEX(AcctSub,MATCH(GL_Paste!$B5354&amp;"",AcctCode,0)),"UNKNOWN"))</f>
        <v/>
      </c>
    </row>
    <row r="5358">
      <c r="A5358" s="40">
        <f>IF(GL_Paste!$B5355="","",N(GL_Paste!$H5355)-N(GL_Paste!$G5355))</f>
        <v/>
      </c>
      <c r="B5358" s="43">
        <f>IF(GL_Paste!$B5355="","",DATE(YEAR(GL_Paste!$E5355),MONTH(GL_Paste!$E5355),1))</f>
        <v/>
      </c>
      <c r="C5358">
        <f>IF(GL_Paste!$B5355="","",IF(TRIM(GL_Paste!$M5355)&lt;&gt;"",TRIM(GL_Paste!$M5355),IFERROR(MID(GL_Paste!$I5355,FIND("[",GL_Paste!$I5355)+1,FIND("]",GL_Paste!$I5355)-FIND("[",GL_Paste!$I5355)-1),"")))</f>
        <v/>
      </c>
      <c r="D5358">
        <f>IF(GL_Paste!$B5355="","",IFERROR(INDEX(DeptName,MATCH($C5358,DeptTag,0)),"UNALLOCATED"))</f>
        <v/>
      </c>
      <c r="E5358">
        <f>IF(GL_Paste!$B5355="","",IFERROR(INDEX(AcctCat,MATCH(GL_Paste!$B5355&amp;"",AcctCode,0)),"UNKNOWN"))</f>
        <v/>
      </c>
      <c r="F5358">
        <f>IF(GL_Paste!$B5355="","",IFERROR(INDEX(AcctSub,MATCH(GL_Paste!$B5355&amp;"",AcctCode,0)),"UNKNOWN"))</f>
        <v/>
      </c>
    </row>
    <row r="5359">
      <c r="A5359" s="40">
        <f>IF(GL_Paste!$B5356="","",N(GL_Paste!$H5356)-N(GL_Paste!$G5356))</f>
        <v/>
      </c>
      <c r="B5359" s="43">
        <f>IF(GL_Paste!$B5356="","",DATE(YEAR(GL_Paste!$E5356),MONTH(GL_Paste!$E5356),1))</f>
        <v/>
      </c>
      <c r="C5359">
        <f>IF(GL_Paste!$B5356="","",IF(TRIM(GL_Paste!$M5356)&lt;&gt;"",TRIM(GL_Paste!$M5356),IFERROR(MID(GL_Paste!$I5356,FIND("[",GL_Paste!$I5356)+1,FIND("]",GL_Paste!$I5356)-FIND("[",GL_Paste!$I5356)-1),"")))</f>
        <v/>
      </c>
      <c r="D5359">
        <f>IF(GL_Paste!$B5356="","",IFERROR(INDEX(DeptName,MATCH($C5359,DeptTag,0)),"UNALLOCATED"))</f>
        <v/>
      </c>
      <c r="E5359">
        <f>IF(GL_Paste!$B5356="","",IFERROR(INDEX(AcctCat,MATCH(GL_Paste!$B5356&amp;"",AcctCode,0)),"UNKNOWN"))</f>
        <v/>
      </c>
      <c r="F5359">
        <f>IF(GL_Paste!$B5356="","",IFERROR(INDEX(AcctSub,MATCH(GL_Paste!$B5356&amp;"",AcctCode,0)),"UNKNOWN"))</f>
        <v/>
      </c>
    </row>
    <row r="5360">
      <c r="A5360" s="40">
        <f>IF(GL_Paste!$B5357="","",N(GL_Paste!$H5357)-N(GL_Paste!$G5357))</f>
        <v/>
      </c>
      <c r="B5360" s="43">
        <f>IF(GL_Paste!$B5357="","",DATE(YEAR(GL_Paste!$E5357),MONTH(GL_Paste!$E5357),1))</f>
        <v/>
      </c>
      <c r="C5360">
        <f>IF(GL_Paste!$B5357="","",IF(TRIM(GL_Paste!$M5357)&lt;&gt;"",TRIM(GL_Paste!$M5357),IFERROR(MID(GL_Paste!$I5357,FIND("[",GL_Paste!$I5357)+1,FIND("]",GL_Paste!$I5357)-FIND("[",GL_Paste!$I5357)-1),"")))</f>
        <v/>
      </c>
      <c r="D5360">
        <f>IF(GL_Paste!$B5357="","",IFERROR(INDEX(DeptName,MATCH($C5360,DeptTag,0)),"UNALLOCATED"))</f>
        <v/>
      </c>
      <c r="E5360">
        <f>IF(GL_Paste!$B5357="","",IFERROR(INDEX(AcctCat,MATCH(GL_Paste!$B5357&amp;"",AcctCode,0)),"UNKNOWN"))</f>
        <v/>
      </c>
      <c r="F5360">
        <f>IF(GL_Paste!$B5357="","",IFERROR(INDEX(AcctSub,MATCH(GL_Paste!$B5357&amp;"",AcctCode,0)),"UNKNOWN"))</f>
        <v/>
      </c>
    </row>
    <row r="5361">
      <c r="A5361" s="40">
        <f>IF(GL_Paste!$B5358="","",N(GL_Paste!$H5358)-N(GL_Paste!$G5358))</f>
        <v/>
      </c>
      <c r="B5361" s="43">
        <f>IF(GL_Paste!$B5358="","",DATE(YEAR(GL_Paste!$E5358),MONTH(GL_Paste!$E5358),1))</f>
        <v/>
      </c>
      <c r="C5361">
        <f>IF(GL_Paste!$B5358="","",IF(TRIM(GL_Paste!$M5358)&lt;&gt;"",TRIM(GL_Paste!$M5358),IFERROR(MID(GL_Paste!$I5358,FIND("[",GL_Paste!$I5358)+1,FIND("]",GL_Paste!$I5358)-FIND("[",GL_Paste!$I5358)-1),"")))</f>
        <v/>
      </c>
      <c r="D5361">
        <f>IF(GL_Paste!$B5358="","",IFERROR(INDEX(DeptName,MATCH($C5361,DeptTag,0)),"UNALLOCATED"))</f>
        <v/>
      </c>
      <c r="E5361">
        <f>IF(GL_Paste!$B5358="","",IFERROR(INDEX(AcctCat,MATCH(GL_Paste!$B5358&amp;"",AcctCode,0)),"UNKNOWN"))</f>
        <v/>
      </c>
      <c r="F5361">
        <f>IF(GL_Paste!$B5358="","",IFERROR(INDEX(AcctSub,MATCH(GL_Paste!$B5358&amp;"",AcctCode,0)),"UNKNOWN"))</f>
        <v/>
      </c>
    </row>
    <row r="5362">
      <c r="A5362" s="40">
        <f>IF(GL_Paste!$B5359="","",N(GL_Paste!$H5359)-N(GL_Paste!$G5359))</f>
        <v/>
      </c>
      <c r="B5362" s="43">
        <f>IF(GL_Paste!$B5359="","",DATE(YEAR(GL_Paste!$E5359),MONTH(GL_Paste!$E5359),1))</f>
        <v/>
      </c>
      <c r="C5362">
        <f>IF(GL_Paste!$B5359="","",IF(TRIM(GL_Paste!$M5359)&lt;&gt;"",TRIM(GL_Paste!$M5359),IFERROR(MID(GL_Paste!$I5359,FIND("[",GL_Paste!$I5359)+1,FIND("]",GL_Paste!$I5359)-FIND("[",GL_Paste!$I5359)-1),"")))</f>
        <v/>
      </c>
      <c r="D5362">
        <f>IF(GL_Paste!$B5359="","",IFERROR(INDEX(DeptName,MATCH($C5362,DeptTag,0)),"UNALLOCATED"))</f>
        <v/>
      </c>
      <c r="E5362">
        <f>IF(GL_Paste!$B5359="","",IFERROR(INDEX(AcctCat,MATCH(GL_Paste!$B5359&amp;"",AcctCode,0)),"UNKNOWN"))</f>
        <v/>
      </c>
      <c r="F5362">
        <f>IF(GL_Paste!$B5359="","",IFERROR(INDEX(AcctSub,MATCH(GL_Paste!$B5359&amp;"",AcctCode,0)),"UNKNOWN"))</f>
        <v/>
      </c>
    </row>
    <row r="5363">
      <c r="A5363" s="40">
        <f>IF(GL_Paste!$B5360="","",N(GL_Paste!$H5360)-N(GL_Paste!$G5360))</f>
        <v/>
      </c>
      <c r="B5363" s="43">
        <f>IF(GL_Paste!$B5360="","",DATE(YEAR(GL_Paste!$E5360),MONTH(GL_Paste!$E5360),1))</f>
        <v/>
      </c>
      <c r="C5363">
        <f>IF(GL_Paste!$B5360="","",IF(TRIM(GL_Paste!$M5360)&lt;&gt;"",TRIM(GL_Paste!$M5360),IFERROR(MID(GL_Paste!$I5360,FIND("[",GL_Paste!$I5360)+1,FIND("]",GL_Paste!$I5360)-FIND("[",GL_Paste!$I5360)-1),"")))</f>
        <v/>
      </c>
      <c r="D5363">
        <f>IF(GL_Paste!$B5360="","",IFERROR(INDEX(DeptName,MATCH($C5363,DeptTag,0)),"UNALLOCATED"))</f>
        <v/>
      </c>
      <c r="E5363">
        <f>IF(GL_Paste!$B5360="","",IFERROR(INDEX(AcctCat,MATCH(GL_Paste!$B5360&amp;"",AcctCode,0)),"UNKNOWN"))</f>
        <v/>
      </c>
      <c r="F5363">
        <f>IF(GL_Paste!$B5360="","",IFERROR(INDEX(AcctSub,MATCH(GL_Paste!$B5360&amp;"",AcctCode,0)),"UNKNOWN"))</f>
        <v/>
      </c>
    </row>
    <row r="5364">
      <c r="A5364" s="40">
        <f>IF(GL_Paste!$B5361="","",N(GL_Paste!$H5361)-N(GL_Paste!$G5361))</f>
        <v/>
      </c>
      <c r="B5364" s="43">
        <f>IF(GL_Paste!$B5361="","",DATE(YEAR(GL_Paste!$E5361),MONTH(GL_Paste!$E5361),1))</f>
        <v/>
      </c>
      <c r="C5364">
        <f>IF(GL_Paste!$B5361="","",IF(TRIM(GL_Paste!$M5361)&lt;&gt;"",TRIM(GL_Paste!$M5361),IFERROR(MID(GL_Paste!$I5361,FIND("[",GL_Paste!$I5361)+1,FIND("]",GL_Paste!$I5361)-FIND("[",GL_Paste!$I5361)-1),"")))</f>
        <v/>
      </c>
      <c r="D5364">
        <f>IF(GL_Paste!$B5361="","",IFERROR(INDEX(DeptName,MATCH($C5364,DeptTag,0)),"UNALLOCATED"))</f>
        <v/>
      </c>
      <c r="E5364">
        <f>IF(GL_Paste!$B5361="","",IFERROR(INDEX(AcctCat,MATCH(GL_Paste!$B5361&amp;"",AcctCode,0)),"UNKNOWN"))</f>
        <v/>
      </c>
      <c r="F5364">
        <f>IF(GL_Paste!$B5361="","",IFERROR(INDEX(AcctSub,MATCH(GL_Paste!$B5361&amp;"",AcctCode,0)),"UNKNOWN"))</f>
        <v/>
      </c>
    </row>
    <row r="5365">
      <c r="A5365" s="40">
        <f>IF(GL_Paste!$B5362="","",N(GL_Paste!$H5362)-N(GL_Paste!$G5362))</f>
        <v/>
      </c>
      <c r="B5365" s="43">
        <f>IF(GL_Paste!$B5362="","",DATE(YEAR(GL_Paste!$E5362),MONTH(GL_Paste!$E5362),1))</f>
        <v/>
      </c>
      <c r="C5365">
        <f>IF(GL_Paste!$B5362="","",IF(TRIM(GL_Paste!$M5362)&lt;&gt;"",TRIM(GL_Paste!$M5362),IFERROR(MID(GL_Paste!$I5362,FIND("[",GL_Paste!$I5362)+1,FIND("]",GL_Paste!$I5362)-FIND("[",GL_Paste!$I5362)-1),"")))</f>
        <v/>
      </c>
      <c r="D5365">
        <f>IF(GL_Paste!$B5362="","",IFERROR(INDEX(DeptName,MATCH($C5365,DeptTag,0)),"UNALLOCATED"))</f>
        <v/>
      </c>
      <c r="E5365">
        <f>IF(GL_Paste!$B5362="","",IFERROR(INDEX(AcctCat,MATCH(GL_Paste!$B5362&amp;"",AcctCode,0)),"UNKNOWN"))</f>
        <v/>
      </c>
      <c r="F5365">
        <f>IF(GL_Paste!$B5362="","",IFERROR(INDEX(AcctSub,MATCH(GL_Paste!$B5362&amp;"",AcctCode,0)),"UNKNOWN"))</f>
        <v/>
      </c>
    </row>
    <row r="5366">
      <c r="A5366" s="40">
        <f>IF(GL_Paste!$B5363="","",N(GL_Paste!$H5363)-N(GL_Paste!$G5363))</f>
        <v/>
      </c>
      <c r="B5366" s="43">
        <f>IF(GL_Paste!$B5363="","",DATE(YEAR(GL_Paste!$E5363),MONTH(GL_Paste!$E5363),1))</f>
        <v/>
      </c>
      <c r="C5366">
        <f>IF(GL_Paste!$B5363="","",IF(TRIM(GL_Paste!$M5363)&lt;&gt;"",TRIM(GL_Paste!$M5363),IFERROR(MID(GL_Paste!$I5363,FIND("[",GL_Paste!$I5363)+1,FIND("]",GL_Paste!$I5363)-FIND("[",GL_Paste!$I5363)-1),"")))</f>
        <v/>
      </c>
      <c r="D5366">
        <f>IF(GL_Paste!$B5363="","",IFERROR(INDEX(DeptName,MATCH($C5366,DeptTag,0)),"UNALLOCATED"))</f>
        <v/>
      </c>
      <c r="E5366">
        <f>IF(GL_Paste!$B5363="","",IFERROR(INDEX(AcctCat,MATCH(GL_Paste!$B5363&amp;"",AcctCode,0)),"UNKNOWN"))</f>
        <v/>
      </c>
      <c r="F5366">
        <f>IF(GL_Paste!$B5363="","",IFERROR(INDEX(AcctSub,MATCH(GL_Paste!$B5363&amp;"",AcctCode,0)),"UNKNOWN"))</f>
        <v/>
      </c>
    </row>
    <row r="5367">
      <c r="A5367" s="40">
        <f>IF(GL_Paste!$B5364="","",N(GL_Paste!$H5364)-N(GL_Paste!$G5364))</f>
        <v/>
      </c>
      <c r="B5367" s="43">
        <f>IF(GL_Paste!$B5364="","",DATE(YEAR(GL_Paste!$E5364),MONTH(GL_Paste!$E5364),1))</f>
        <v/>
      </c>
      <c r="C5367">
        <f>IF(GL_Paste!$B5364="","",IF(TRIM(GL_Paste!$M5364)&lt;&gt;"",TRIM(GL_Paste!$M5364),IFERROR(MID(GL_Paste!$I5364,FIND("[",GL_Paste!$I5364)+1,FIND("]",GL_Paste!$I5364)-FIND("[",GL_Paste!$I5364)-1),"")))</f>
        <v/>
      </c>
      <c r="D5367">
        <f>IF(GL_Paste!$B5364="","",IFERROR(INDEX(DeptName,MATCH($C5367,DeptTag,0)),"UNALLOCATED"))</f>
        <v/>
      </c>
      <c r="E5367">
        <f>IF(GL_Paste!$B5364="","",IFERROR(INDEX(AcctCat,MATCH(GL_Paste!$B5364&amp;"",AcctCode,0)),"UNKNOWN"))</f>
        <v/>
      </c>
      <c r="F5367">
        <f>IF(GL_Paste!$B5364="","",IFERROR(INDEX(AcctSub,MATCH(GL_Paste!$B5364&amp;"",AcctCode,0)),"UNKNOWN"))</f>
        <v/>
      </c>
    </row>
    <row r="5368">
      <c r="A5368" s="40">
        <f>IF(GL_Paste!$B5365="","",N(GL_Paste!$H5365)-N(GL_Paste!$G5365))</f>
        <v/>
      </c>
      <c r="B5368" s="43">
        <f>IF(GL_Paste!$B5365="","",DATE(YEAR(GL_Paste!$E5365),MONTH(GL_Paste!$E5365),1))</f>
        <v/>
      </c>
      <c r="C5368">
        <f>IF(GL_Paste!$B5365="","",IF(TRIM(GL_Paste!$M5365)&lt;&gt;"",TRIM(GL_Paste!$M5365),IFERROR(MID(GL_Paste!$I5365,FIND("[",GL_Paste!$I5365)+1,FIND("]",GL_Paste!$I5365)-FIND("[",GL_Paste!$I5365)-1),"")))</f>
        <v/>
      </c>
      <c r="D5368">
        <f>IF(GL_Paste!$B5365="","",IFERROR(INDEX(DeptName,MATCH($C5368,DeptTag,0)),"UNALLOCATED"))</f>
        <v/>
      </c>
      <c r="E5368">
        <f>IF(GL_Paste!$B5365="","",IFERROR(INDEX(AcctCat,MATCH(GL_Paste!$B5365&amp;"",AcctCode,0)),"UNKNOWN"))</f>
        <v/>
      </c>
      <c r="F5368">
        <f>IF(GL_Paste!$B5365="","",IFERROR(INDEX(AcctSub,MATCH(GL_Paste!$B5365&amp;"",AcctCode,0)),"UNKNOWN"))</f>
        <v/>
      </c>
    </row>
    <row r="5369">
      <c r="A5369" s="40">
        <f>IF(GL_Paste!$B5366="","",N(GL_Paste!$H5366)-N(GL_Paste!$G5366))</f>
        <v/>
      </c>
      <c r="B5369" s="43">
        <f>IF(GL_Paste!$B5366="","",DATE(YEAR(GL_Paste!$E5366),MONTH(GL_Paste!$E5366),1))</f>
        <v/>
      </c>
      <c r="C5369">
        <f>IF(GL_Paste!$B5366="","",IF(TRIM(GL_Paste!$M5366)&lt;&gt;"",TRIM(GL_Paste!$M5366),IFERROR(MID(GL_Paste!$I5366,FIND("[",GL_Paste!$I5366)+1,FIND("]",GL_Paste!$I5366)-FIND("[",GL_Paste!$I5366)-1),"")))</f>
        <v/>
      </c>
      <c r="D5369">
        <f>IF(GL_Paste!$B5366="","",IFERROR(INDEX(DeptName,MATCH($C5369,DeptTag,0)),"UNALLOCATED"))</f>
        <v/>
      </c>
      <c r="E5369">
        <f>IF(GL_Paste!$B5366="","",IFERROR(INDEX(AcctCat,MATCH(GL_Paste!$B5366&amp;"",AcctCode,0)),"UNKNOWN"))</f>
        <v/>
      </c>
      <c r="F5369">
        <f>IF(GL_Paste!$B5366="","",IFERROR(INDEX(AcctSub,MATCH(GL_Paste!$B5366&amp;"",AcctCode,0)),"UNKNOWN"))</f>
        <v/>
      </c>
    </row>
    <row r="5370">
      <c r="A5370" s="40">
        <f>IF(GL_Paste!$B5367="","",N(GL_Paste!$H5367)-N(GL_Paste!$G5367))</f>
        <v/>
      </c>
      <c r="B5370" s="43">
        <f>IF(GL_Paste!$B5367="","",DATE(YEAR(GL_Paste!$E5367),MONTH(GL_Paste!$E5367),1))</f>
        <v/>
      </c>
      <c r="C5370">
        <f>IF(GL_Paste!$B5367="","",IF(TRIM(GL_Paste!$M5367)&lt;&gt;"",TRIM(GL_Paste!$M5367),IFERROR(MID(GL_Paste!$I5367,FIND("[",GL_Paste!$I5367)+1,FIND("]",GL_Paste!$I5367)-FIND("[",GL_Paste!$I5367)-1),"")))</f>
        <v/>
      </c>
      <c r="D5370">
        <f>IF(GL_Paste!$B5367="","",IFERROR(INDEX(DeptName,MATCH($C5370,DeptTag,0)),"UNALLOCATED"))</f>
        <v/>
      </c>
      <c r="E5370">
        <f>IF(GL_Paste!$B5367="","",IFERROR(INDEX(AcctCat,MATCH(GL_Paste!$B5367&amp;"",AcctCode,0)),"UNKNOWN"))</f>
        <v/>
      </c>
      <c r="F5370">
        <f>IF(GL_Paste!$B5367="","",IFERROR(INDEX(AcctSub,MATCH(GL_Paste!$B5367&amp;"",AcctCode,0)),"UNKNOWN"))</f>
        <v/>
      </c>
    </row>
    <row r="5371">
      <c r="A5371" s="40">
        <f>IF(GL_Paste!$B5368="","",N(GL_Paste!$H5368)-N(GL_Paste!$G5368))</f>
        <v/>
      </c>
      <c r="B5371" s="43">
        <f>IF(GL_Paste!$B5368="","",DATE(YEAR(GL_Paste!$E5368),MONTH(GL_Paste!$E5368),1))</f>
        <v/>
      </c>
      <c r="C5371">
        <f>IF(GL_Paste!$B5368="","",IF(TRIM(GL_Paste!$M5368)&lt;&gt;"",TRIM(GL_Paste!$M5368),IFERROR(MID(GL_Paste!$I5368,FIND("[",GL_Paste!$I5368)+1,FIND("]",GL_Paste!$I5368)-FIND("[",GL_Paste!$I5368)-1),"")))</f>
        <v/>
      </c>
      <c r="D5371">
        <f>IF(GL_Paste!$B5368="","",IFERROR(INDEX(DeptName,MATCH($C5371,DeptTag,0)),"UNALLOCATED"))</f>
        <v/>
      </c>
      <c r="E5371">
        <f>IF(GL_Paste!$B5368="","",IFERROR(INDEX(AcctCat,MATCH(GL_Paste!$B5368&amp;"",AcctCode,0)),"UNKNOWN"))</f>
        <v/>
      </c>
      <c r="F5371">
        <f>IF(GL_Paste!$B5368="","",IFERROR(INDEX(AcctSub,MATCH(GL_Paste!$B5368&amp;"",AcctCode,0)),"UNKNOWN"))</f>
        <v/>
      </c>
    </row>
    <row r="5372">
      <c r="A5372" s="40">
        <f>IF(GL_Paste!$B5369="","",N(GL_Paste!$H5369)-N(GL_Paste!$G5369))</f>
        <v/>
      </c>
      <c r="B5372" s="43">
        <f>IF(GL_Paste!$B5369="","",DATE(YEAR(GL_Paste!$E5369),MONTH(GL_Paste!$E5369),1))</f>
        <v/>
      </c>
      <c r="C5372">
        <f>IF(GL_Paste!$B5369="","",IF(TRIM(GL_Paste!$M5369)&lt;&gt;"",TRIM(GL_Paste!$M5369),IFERROR(MID(GL_Paste!$I5369,FIND("[",GL_Paste!$I5369)+1,FIND("]",GL_Paste!$I5369)-FIND("[",GL_Paste!$I5369)-1),"")))</f>
        <v/>
      </c>
      <c r="D5372">
        <f>IF(GL_Paste!$B5369="","",IFERROR(INDEX(DeptName,MATCH($C5372,DeptTag,0)),"UNALLOCATED"))</f>
        <v/>
      </c>
      <c r="E5372">
        <f>IF(GL_Paste!$B5369="","",IFERROR(INDEX(AcctCat,MATCH(GL_Paste!$B5369&amp;"",AcctCode,0)),"UNKNOWN"))</f>
        <v/>
      </c>
      <c r="F5372">
        <f>IF(GL_Paste!$B5369="","",IFERROR(INDEX(AcctSub,MATCH(GL_Paste!$B5369&amp;"",AcctCode,0)),"UNKNOWN"))</f>
        <v/>
      </c>
    </row>
    <row r="5373">
      <c r="A5373" s="40">
        <f>IF(GL_Paste!$B5370="","",N(GL_Paste!$H5370)-N(GL_Paste!$G5370))</f>
        <v/>
      </c>
      <c r="B5373" s="43">
        <f>IF(GL_Paste!$B5370="","",DATE(YEAR(GL_Paste!$E5370),MONTH(GL_Paste!$E5370),1))</f>
        <v/>
      </c>
      <c r="C5373">
        <f>IF(GL_Paste!$B5370="","",IF(TRIM(GL_Paste!$M5370)&lt;&gt;"",TRIM(GL_Paste!$M5370),IFERROR(MID(GL_Paste!$I5370,FIND("[",GL_Paste!$I5370)+1,FIND("]",GL_Paste!$I5370)-FIND("[",GL_Paste!$I5370)-1),"")))</f>
        <v/>
      </c>
      <c r="D5373">
        <f>IF(GL_Paste!$B5370="","",IFERROR(INDEX(DeptName,MATCH($C5373,DeptTag,0)),"UNALLOCATED"))</f>
        <v/>
      </c>
      <c r="E5373">
        <f>IF(GL_Paste!$B5370="","",IFERROR(INDEX(AcctCat,MATCH(GL_Paste!$B5370&amp;"",AcctCode,0)),"UNKNOWN"))</f>
        <v/>
      </c>
      <c r="F5373">
        <f>IF(GL_Paste!$B5370="","",IFERROR(INDEX(AcctSub,MATCH(GL_Paste!$B5370&amp;"",AcctCode,0)),"UNKNOWN"))</f>
        <v/>
      </c>
    </row>
    <row r="5374">
      <c r="A5374" s="40">
        <f>IF(GL_Paste!$B5371="","",N(GL_Paste!$H5371)-N(GL_Paste!$G5371))</f>
        <v/>
      </c>
      <c r="B5374" s="43">
        <f>IF(GL_Paste!$B5371="","",DATE(YEAR(GL_Paste!$E5371),MONTH(GL_Paste!$E5371),1))</f>
        <v/>
      </c>
      <c r="C5374">
        <f>IF(GL_Paste!$B5371="","",IF(TRIM(GL_Paste!$M5371)&lt;&gt;"",TRIM(GL_Paste!$M5371),IFERROR(MID(GL_Paste!$I5371,FIND("[",GL_Paste!$I5371)+1,FIND("]",GL_Paste!$I5371)-FIND("[",GL_Paste!$I5371)-1),"")))</f>
        <v/>
      </c>
      <c r="D5374">
        <f>IF(GL_Paste!$B5371="","",IFERROR(INDEX(DeptName,MATCH($C5374,DeptTag,0)),"UNALLOCATED"))</f>
        <v/>
      </c>
      <c r="E5374">
        <f>IF(GL_Paste!$B5371="","",IFERROR(INDEX(AcctCat,MATCH(GL_Paste!$B5371&amp;"",AcctCode,0)),"UNKNOWN"))</f>
        <v/>
      </c>
      <c r="F5374">
        <f>IF(GL_Paste!$B5371="","",IFERROR(INDEX(AcctSub,MATCH(GL_Paste!$B5371&amp;"",AcctCode,0)),"UNKNOWN"))</f>
        <v/>
      </c>
    </row>
    <row r="5375">
      <c r="A5375" s="40">
        <f>IF(GL_Paste!$B5372="","",N(GL_Paste!$H5372)-N(GL_Paste!$G5372))</f>
        <v/>
      </c>
      <c r="B5375" s="43">
        <f>IF(GL_Paste!$B5372="","",DATE(YEAR(GL_Paste!$E5372),MONTH(GL_Paste!$E5372),1))</f>
        <v/>
      </c>
      <c r="C5375">
        <f>IF(GL_Paste!$B5372="","",IF(TRIM(GL_Paste!$M5372)&lt;&gt;"",TRIM(GL_Paste!$M5372),IFERROR(MID(GL_Paste!$I5372,FIND("[",GL_Paste!$I5372)+1,FIND("]",GL_Paste!$I5372)-FIND("[",GL_Paste!$I5372)-1),"")))</f>
        <v/>
      </c>
      <c r="D5375">
        <f>IF(GL_Paste!$B5372="","",IFERROR(INDEX(DeptName,MATCH($C5375,DeptTag,0)),"UNALLOCATED"))</f>
        <v/>
      </c>
      <c r="E5375">
        <f>IF(GL_Paste!$B5372="","",IFERROR(INDEX(AcctCat,MATCH(GL_Paste!$B5372&amp;"",AcctCode,0)),"UNKNOWN"))</f>
        <v/>
      </c>
      <c r="F5375">
        <f>IF(GL_Paste!$B5372="","",IFERROR(INDEX(AcctSub,MATCH(GL_Paste!$B5372&amp;"",AcctCode,0)),"UNKNOWN"))</f>
        <v/>
      </c>
    </row>
    <row r="5376">
      <c r="A5376" s="40">
        <f>IF(GL_Paste!$B5373="","",N(GL_Paste!$H5373)-N(GL_Paste!$G5373))</f>
        <v/>
      </c>
      <c r="B5376" s="43">
        <f>IF(GL_Paste!$B5373="","",DATE(YEAR(GL_Paste!$E5373),MONTH(GL_Paste!$E5373),1))</f>
        <v/>
      </c>
      <c r="C5376">
        <f>IF(GL_Paste!$B5373="","",IF(TRIM(GL_Paste!$M5373)&lt;&gt;"",TRIM(GL_Paste!$M5373),IFERROR(MID(GL_Paste!$I5373,FIND("[",GL_Paste!$I5373)+1,FIND("]",GL_Paste!$I5373)-FIND("[",GL_Paste!$I5373)-1),"")))</f>
        <v/>
      </c>
      <c r="D5376">
        <f>IF(GL_Paste!$B5373="","",IFERROR(INDEX(DeptName,MATCH($C5376,DeptTag,0)),"UNALLOCATED"))</f>
        <v/>
      </c>
      <c r="E5376">
        <f>IF(GL_Paste!$B5373="","",IFERROR(INDEX(AcctCat,MATCH(GL_Paste!$B5373&amp;"",AcctCode,0)),"UNKNOWN"))</f>
        <v/>
      </c>
      <c r="F5376">
        <f>IF(GL_Paste!$B5373="","",IFERROR(INDEX(AcctSub,MATCH(GL_Paste!$B5373&amp;"",AcctCode,0)),"UNKNOWN"))</f>
        <v/>
      </c>
    </row>
    <row r="5377">
      <c r="A5377" s="40">
        <f>IF(GL_Paste!$B5374="","",N(GL_Paste!$H5374)-N(GL_Paste!$G5374))</f>
        <v/>
      </c>
      <c r="B5377" s="43">
        <f>IF(GL_Paste!$B5374="","",DATE(YEAR(GL_Paste!$E5374),MONTH(GL_Paste!$E5374),1))</f>
        <v/>
      </c>
      <c r="C5377">
        <f>IF(GL_Paste!$B5374="","",IF(TRIM(GL_Paste!$M5374)&lt;&gt;"",TRIM(GL_Paste!$M5374),IFERROR(MID(GL_Paste!$I5374,FIND("[",GL_Paste!$I5374)+1,FIND("]",GL_Paste!$I5374)-FIND("[",GL_Paste!$I5374)-1),"")))</f>
        <v/>
      </c>
      <c r="D5377">
        <f>IF(GL_Paste!$B5374="","",IFERROR(INDEX(DeptName,MATCH($C5377,DeptTag,0)),"UNALLOCATED"))</f>
        <v/>
      </c>
      <c r="E5377">
        <f>IF(GL_Paste!$B5374="","",IFERROR(INDEX(AcctCat,MATCH(GL_Paste!$B5374&amp;"",AcctCode,0)),"UNKNOWN"))</f>
        <v/>
      </c>
      <c r="F5377">
        <f>IF(GL_Paste!$B5374="","",IFERROR(INDEX(AcctSub,MATCH(GL_Paste!$B5374&amp;"",AcctCode,0)),"UNKNOWN"))</f>
        <v/>
      </c>
    </row>
    <row r="5378">
      <c r="A5378" s="40">
        <f>IF(GL_Paste!$B5375="","",N(GL_Paste!$H5375)-N(GL_Paste!$G5375))</f>
        <v/>
      </c>
      <c r="B5378" s="43">
        <f>IF(GL_Paste!$B5375="","",DATE(YEAR(GL_Paste!$E5375),MONTH(GL_Paste!$E5375),1))</f>
        <v/>
      </c>
      <c r="C5378">
        <f>IF(GL_Paste!$B5375="","",IF(TRIM(GL_Paste!$M5375)&lt;&gt;"",TRIM(GL_Paste!$M5375),IFERROR(MID(GL_Paste!$I5375,FIND("[",GL_Paste!$I5375)+1,FIND("]",GL_Paste!$I5375)-FIND("[",GL_Paste!$I5375)-1),"")))</f>
        <v/>
      </c>
      <c r="D5378">
        <f>IF(GL_Paste!$B5375="","",IFERROR(INDEX(DeptName,MATCH($C5378,DeptTag,0)),"UNALLOCATED"))</f>
        <v/>
      </c>
      <c r="E5378">
        <f>IF(GL_Paste!$B5375="","",IFERROR(INDEX(AcctCat,MATCH(GL_Paste!$B5375&amp;"",AcctCode,0)),"UNKNOWN"))</f>
        <v/>
      </c>
      <c r="F5378">
        <f>IF(GL_Paste!$B5375="","",IFERROR(INDEX(AcctSub,MATCH(GL_Paste!$B5375&amp;"",AcctCode,0)),"UNKNOWN"))</f>
        <v/>
      </c>
    </row>
    <row r="5379">
      <c r="A5379" s="40">
        <f>IF(GL_Paste!$B5376="","",N(GL_Paste!$H5376)-N(GL_Paste!$G5376))</f>
        <v/>
      </c>
      <c r="B5379" s="43">
        <f>IF(GL_Paste!$B5376="","",DATE(YEAR(GL_Paste!$E5376),MONTH(GL_Paste!$E5376),1))</f>
        <v/>
      </c>
      <c r="C5379">
        <f>IF(GL_Paste!$B5376="","",IF(TRIM(GL_Paste!$M5376)&lt;&gt;"",TRIM(GL_Paste!$M5376),IFERROR(MID(GL_Paste!$I5376,FIND("[",GL_Paste!$I5376)+1,FIND("]",GL_Paste!$I5376)-FIND("[",GL_Paste!$I5376)-1),"")))</f>
        <v/>
      </c>
      <c r="D5379">
        <f>IF(GL_Paste!$B5376="","",IFERROR(INDEX(DeptName,MATCH($C5379,DeptTag,0)),"UNALLOCATED"))</f>
        <v/>
      </c>
      <c r="E5379">
        <f>IF(GL_Paste!$B5376="","",IFERROR(INDEX(AcctCat,MATCH(GL_Paste!$B5376&amp;"",AcctCode,0)),"UNKNOWN"))</f>
        <v/>
      </c>
      <c r="F5379">
        <f>IF(GL_Paste!$B5376="","",IFERROR(INDEX(AcctSub,MATCH(GL_Paste!$B5376&amp;"",AcctCode,0)),"UNKNOWN"))</f>
        <v/>
      </c>
    </row>
    <row r="5380">
      <c r="A5380" s="40">
        <f>IF(GL_Paste!$B5377="","",N(GL_Paste!$H5377)-N(GL_Paste!$G5377))</f>
        <v/>
      </c>
      <c r="B5380" s="43">
        <f>IF(GL_Paste!$B5377="","",DATE(YEAR(GL_Paste!$E5377),MONTH(GL_Paste!$E5377),1))</f>
        <v/>
      </c>
      <c r="C5380">
        <f>IF(GL_Paste!$B5377="","",IF(TRIM(GL_Paste!$M5377)&lt;&gt;"",TRIM(GL_Paste!$M5377),IFERROR(MID(GL_Paste!$I5377,FIND("[",GL_Paste!$I5377)+1,FIND("]",GL_Paste!$I5377)-FIND("[",GL_Paste!$I5377)-1),"")))</f>
        <v/>
      </c>
      <c r="D5380">
        <f>IF(GL_Paste!$B5377="","",IFERROR(INDEX(DeptName,MATCH($C5380,DeptTag,0)),"UNALLOCATED"))</f>
        <v/>
      </c>
      <c r="E5380">
        <f>IF(GL_Paste!$B5377="","",IFERROR(INDEX(AcctCat,MATCH(GL_Paste!$B5377&amp;"",AcctCode,0)),"UNKNOWN"))</f>
        <v/>
      </c>
      <c r="F5380">
        <f>IF(GL_Paste!$B5377="","",IFERROR(INDEX(AcctSub,MATCH(GL_Paste!$B5377&amp;"",AcctCode,0)),"UNKNOWN"))</f>
        <v/>
      </c>
    </row>
    <row r="5381">
      <c r="A5381" s="40">
        <f>IF(GL_Paste!$B5378="","",N(GL_Paste!$H5378)-N(GL_Paste!$G5378))</f>
        <v/>
      </c>
      <c r="B5381" s="43">
        <f>IF(GL_Paste!$B5378="","",DATE(YEAR(GL_Paste!$E5378),MONTH(GL_Paste!$E5378),1))</f>
        <v/>
      </c>
      <c r="C5381">
        <f>IF(GL_Paste!$B5378="","",IF(TRIM(GL_Paste!$M5378)&lt;&gt;"",TRIM(GL_Paste!$M5378),IFERROR(MID(GL_Paste!$I5378,FIND("[",GL_Paste!$I5378)+1,FIND("]",GL_Paste!$I5378)-FIND("[",GL_Paste!$I5378)-1),"")))</f>
        <v/>
      </c>
      <c r="D5381">
        <f>IF(GL_Paste!$B5378="","",IFERROR(INDEX(DeptName,MATCH($C5381,DeptTag,0)),"UNALLOCATED"))</f>
        <v/>
      </c>
      <c r="E5381">
        <f>IF(GL_Paste!$B5378="","",IFERROR(INDEX(AcctCat,MATCH(GL_Paste!$B5378&amp;"",AcctCode,0)),"UNKNOWN"))</f>
        <v/>
      </c>
      <c r="F5381">
        <f>IF(GL_Paste!$B5378="","",IFERROR(INDEX(AcctSub,MATCH(GL_Paste!$B5378&amp;"",AcctCode,0)),"UNKNOWN"))</f>
        <v/>
      </c>
    </row>
    <row r="5382">
      <c r="A5382" s="40">
        <f>IF(GL_Paste!$B5379="","",N(GL_Paste!$H5379)-N(GL_Paste!$G5379))</f>
        <v/>
      </c>
      <c r="B5382" s="43">
        <f>IF(GL_Paste!$B5379="","",DATE(YEAR(GL_Paste!$E5379),MONTH(GL_Paste!$E5379),1))</f>
        <v/>
      </c>
      <c r="C5382">
        <f>IF(GL_Paste!$B5379="","",IF(TRIM(GL_Paste!$M5379)&lt;&gt;"",TRIM(GL_Paste!$M5379),IFERROR(MID(GL_Paste!$I5379,FIND("[",GL_Paste!$I5379)+1,FIND("]",GL_Paste!$I5379)-FIND("[",GL_Paste!$I5379)-1),"")))</f>
        <v/>
      </c>
      <c r="D5382">
        <f>IF(GL_Paste!$B5379="","",IFERROR(INDEX(DeptName,MATCH($C5382,DeptTag,0)),"UNALLOCATED"))</f>
        <v/>
      </c>
      <c r="E5382">
        <f>IF(GL_Paste!$B5379="","",IFERROR(INDEX(AcctCat,MATCH(GL_Paste!$B5379&amp;"",AcctCode,0)),"UNKNOWN"))</f>
        <v/>
      </c>
      <c r="F5382">
        <f>IF(GL_Paste!$B5379="","",IFERROR(INDEX(AcctSub,MATCH(GL_Paste!$B5379&amp;"",AcctCode,0)),"UNKNOWN"))</f>
        <v/>
      </c>
    </row>
    <row r="5383">
      <c r="A5383" s="40">
        <f>IF(GL_Paste!$B5380="","",N(GL_Paste!$H5380)-N(GL_Paste!$G5380))</f>
        <v/>
      </c>
      <c r="B5383" s="43">
        <f>IF(GL_Paste!$B5380="","",DATE(YEAR(GL_Paste!$E5380),MONTH(GL_Paste!$E5380),1))</f>
        <v/>
      </c>
      <c r="C5383">
        <f>IF(GL_Paste!$B5380="","",IF(TRIM(GL_Paste!$M5380)&lt;&gt;"",TRIM(GL_Paste!$M5380),IFERROR(MID(GL_Paste!$I5380,FIND("[",GL_Paste!$I5380)+1,FIND("]",GL_Paste!$I5380)-FIND("[",GL_Paste!$I5380)-1),"")))</f>
        <v/>
      </c>
      <c r="D5383">
        <f>IF(GL_Paste!$B5380="","",IFERROR(INDEX(DeptName,MATCH($C5383,DeptTag,0)),"UNALLOCATED"))</f>
        <v/>
      </c>
      <c r="E5383">
        <f>IF(GL_Paste!$B5380="","",IFERROR(INDEX(AcctCat,MATCH(GL_Paste!$B5380&amp;"",AcctCode,0)),"UNKNOWN"))</f>
        <v/>
      </c>
      <c r="F5383">
        <f>IF(GL_Paste!$B5380="","",IFERROR(INDEX(AcctSub,MATCH(GL_Paste!$B5380&amp;"",AcctCode,0)),"UNKNOWN"))</f>
        <v/>
      </c>
    </row>
    <row r="5384">
      <c r="A5384" s="40">
        <f>IF(GL_Paste!$B5381="","",N(GL_Paste!$H5381)-N(GL_Paste!$G5381))</f>
        <v/>
      </c>
      <c r="B5384" s="43">
        <f>IF(GL_Paste!$B5381="","",DATE(YEAR(GL_Paste!$E5381),MONTH(GL_Paste!$E5381),1))</f>
        <v/>
      </c>
      <c r="C5384">
        <f>IF(GL_Paste!$B5381="","",IF(TRIM(GL_Paste!$M5381)&lt;&gt;"",TRIM(GL_Paste!$M5381),IFERROR(MID(GL_Paste!$I5381,FIND("[",GL_Paste!$I5381)+1,FIND("]",GL_Paste!$I5381)-FIND("[",GL_Paste!$I5381)-1),"")))</f>
        <v/>
      </c>
      <c r="D5384">
        <f>IF(GL_Paste!$B5381="","",IFERROR(INDEX(DeptName,MATCH($C5384,DeptTag,0)),"UNALLOCATED"))</f>
        <v/>
      </c>
      <c r="E5384">
        <f>IF(GL_Paste!$B5381="","",IFERROR(INDEX(AcctCat,MATCH(GL_Paste!$B5381&amp;"",AcctCode,0)),"UNKNOWN"))</f>
        <v/>
      </c>
      <c r="F5384">
        <f>IF(GL_Paste!$B5381="","",IFERROR(INDEX(AcctSub,MATCH(GL_Paste!$B5381&amp;"",AcctCode,0)),"UNKNOWN"))</f>
        <v/>
      </c>
    </row>
    <row r="5385">
      <c r="A5385" s="40">
        <f>IF(GL_Paste!$B5382="","",N(GL_Paste!$H5382)-N(GL_Paste!$G5382))</f>
        <v/>
      </c>
      <c r="B5385" s="43">
        <f>IF(GL_Paste!$B5382="","",DATE(YEAR(GL_Paste!$E5382),MONTH(GL_Paste!$E5382),1))</f>
        <v/>
      </c>
      <c r="C5385">
        <f>IF(GL_Paste!$B5382="","",IF(TRIM(GL_Paste!$M5382)&lt;&gt;"",TRIM(GL_Paste!$M5382),IFERROR(MID(GL_Paste!$I5382,FIND("[",GL_Paste!$I5382)+1,FIND("]",GL_Paste!$I5382)-FIND("[",GL_Paste!$I5382)-1),"")))</f>
        <v/>
      </c>
      <c r="D5385">
        <f>IF(GL_Paste!$B5382="","",IFERROR(INDEX(DeptName,MATCH($C5385,DeptTag,0)),"UNALLOCATED"))</f>
        <v/>
      </c>
      <c r="E5385">
        <f>IF(GL_Paste!$B5382="","",IFERROR(INDEX(AcctCat,MATCH(GL_Paste!$B5382&amp;"",AcctCode,0)),"UNKNOWN"))</f>
        <v/>
      </c>
      <c r="F5385">
        <f>IF(GL_Paste!$B5382="","",IFERROR(INDEX(AcctSub,MATCH(GL_Paste!$B5382&amp;"",AcctCode,0)),"UNKNOWN"))</f>
        <v/>
      </c>
    </row>
    <row r="5386">
      <c r="A5386" s="40">
        <f>IF(GL_Paste!$B5383="","",N(GL_Paste!$H5383)-N(GL_Paste!$G5383))</f>
        <v/>
      </c>
      <c r="B5386" s="43">
        <f>IF(GL_Paste!$B5383="","",DATE(YEAR(GL_Paste!$E5383),MONTH(GL_Paste!$E5383),1))</f>
        <v/>
      </c>
      <c r="C5386">
        <f>IF(GL_Paste!$B5383="","",IF(TRIM(GL_Paste!$M5383)&lt;&gt;"",TRIM(GL_Paste!$M5383),IFERROR(MID(GL_Paste!$I5383,FIND("[",GL_Paste!$I5383)+1,FIND("]",GL_Paste!$I5383)-FIND("[",GL_Paste!$I5383)-1),"")))</f>
        <v/>
      </c>
      <c r="D5386">
        <f>IF(GL_Paste!$B5383="","",IFERROR(INDEX(DeptName,MATCH($C5386,DeptTag,0)),"UNALLOCATED"))</f>
        <v/>
      </c>
      <c r="E5386">
        <f>IF(GL_Paste!$B5383="","",IFERROR(INDEX(AcctCat,MATCH(GL_Paste!$B5383&amp;"",AcctCode,0)),"UNKNOWN"))</f>
        <v/>
      </c>
      <c r="F5386">
        <f>IF(GL_Paste!$B5383="","",IFERROR(INDEX(AcctSub,MATCH(GL_Paste!$B5383&amp;"",AcctCode,0)),"UNKNOWN"))</f>
        <v/>
      </c>
    </row>
    <row r="5387">
      <c r="A5387" s="40">
        <f>IF(GL_Paste!$B5384="","",N(GL_Paste!$H5384)-N(GL_Paste!$G5384))</f>
        <v/>
      </c>
      <c r="B5387" s="43">
        <f>IF(GL_Paste!$B5384="","",DATE(YEAR(GL_Paste!$E5384),MONTH(GL_Paste!$E5384),1))</f>
        <v/>
      </c>
      <c r="C5387">
        <f>IF(GL_Paste!$B5384="","",IF(TRIM(GL_Paste!$M5384)&lt;&gt;"",TRIM(GL_Paste!$M5384),IFERROR(MID(GL_Paste!$I5384,FIND("[",GL_Paste!$I5384)+1,FIND("]",GL_Paste!$I5384)-FIND("[",GL_Paste!$I5384)-1),"")))</f>
        <v/>
      </c>
      <c r="D5387">
        <f>IF(GL_Paste!$B5384="","",IFERROR(INDEX(DeptName,MATCH($C5387,DeptTag,0)),"UNALLOCATED"))</f>
        <v/>
      </c>
      <c r="E5387">
        <f>IF(GL_Paste!$B5384="","",IFERROR(INDEX(AcctCat,MATCH(GL_Paste!$B5384&amp;"",AcctCode,0)),"UNKNOWN"))</f>
        <v/>
      </c>
      <c r="F5387">
        <f>IF(GL_Paste!$B5384="","",IFERROR(INDEX(AcctSub,MATCH(GL_Paste!$B5384&amp;"",AcctCode,0)),"UNKNOWN"))</f>
        <v/>
      </c>
    </row>
    <row r="5388">
      <c r="A5388" s="40">
        <f>IF(GL_Paste!$B5385="","",N(GL_Paste!$H5385)-N(GL_Paste!$G5385))</f>
        <v/>
      </c>
      <c r="B5388" s="43">
        <f>IF(GL_Paste!$B5385="","",DATE(YEAR(GL_Paste!$E5385),MONTH(GL_Paste!$E5385),1))</f>
        <v/>
      </c>
      <c r="C5388">
        <f>IF(GL_Paste!$B5385="","",IF(TRIM(GL_Paste!$M5385)&lt;&gt;"",TRIM(GL_Paste!$M5385),IFERROR(MID(GL_Paste!$I5385,FIND("[",GL_Paste!$I5385)+1,FIND("]",GL_Paste!$I5385)-FIND("[",GL_Paste!$I5385)-1),"")))</f>
        <v/>
      </c>
      <c r="D5388">
        <f>IF(GL_Paste!$B5385="","",IFERROR(INDEX(DeptName,MATCH($C5388,DeptTag,0)),"UNALLOCATED"))</f>
        <v/>
      </c>
      <c r="E5388">
        <f>IF(GL_Paste!$B5385="","",IFERROR(INDEX(AcctCat,MATCH(GL_Paste!$B5385&amp;"",AcctCode,0)),"UNKNOWN"))</f>
        <v/>
      </c>
      <c r="F5388">
        <f>IF(GL_Paste!$B5385="","",IFERROR(INDEX(AcctSub,MATCH(GL_Paste!$B5385&amp;"",AcctCode,0)),"UNKNOWN"))</f>
        <v/>
      </c>
    </row>
    <row r="5389">
      <c r="A5389" s="40">
        <f>IF(GL_Paste!$B5386="","",N(GL_Paste!$H5386)-N(GL_Paste!$G5386))</f>
        <v/>
      </c>
      <c r="B5389" s="43">
        <f>IF(GL_Paste!$B5386="","",DATE(YEAR(GL_Paste!$E5386),MONTH(GL_Paste!$E5386),1))</f>
        <v/>
      </c>
      <c r="C5389">
        <f>IF(GL_Paste!$B5386="","",IF(TRIM(GL_Paste!$M5386)&lt;&gt;"",TRIM(GL_Paste!$M5386),IFERROR(MID(GL_Paste!$I5386,FIND("[",GL_Paste!$I5386)+1,FIND("]",GL_Paste!$I5386)-FIND("[",GL_Paste!$I5386)-1),"")))</f>
        <v/>
      </c>
      <c r="D5389">
        <f>IF(GL_Paste!$B5386="","",IFERROR(INDEX(DeptName,MATCH($C5389,DeptTag,0)),"UNALLOCATED"))</f>
        <v/>
      </c>
      <c r="E5389">
        <f>IF(GL_Paste!$B5386="","",IFERROR(INDEX(AcctCat,MATCH(GL_Paste!$B5386&amp;"",AcctCode,0)),"UNKNOWN"))</f>
        <v/>
      </c>
      <c r="F5389">
        <f>IF(GL_Paste!$B5386="","",IFERROR(INDEX(AcctSub,MATCH(GL_Paste!$B5386&amp;"",AcctCode,0)),"UNKNOWN"))</f>
        <v/>
      </c>
    </row>
    <row r="5390">
      <c r="A5390" s="40">
        <f>IF(GL_Paste!$B5387="","",N(GL_Paste!$H5387)-N(GL_Paste!$G5387))</f>
        <v/>
      </c>
      <c r="B5390" s="43">
        <f>IF(GL_Paste!$B5387="","",DATE(YEAR(GL_Paste!$E5387),MONTH(GL_Paste!$E5387),1))</f>
        <v/>
      </c>
      <c r="C5390">
        <f>IF(GL_Paste!$B5387="","",IF(TRIM(GL_Paste!$M5387)&lt;&gt;"",TRIM(GL_Paste!$M5387),IFERROR(MID(GL_Paste!$I5387,FIND("[",GL_Paste!$I5387)+1,FIND("]",GL_Paste!$I5387)-FIND("[",GL_Paste!$I5387)-1),"")))</f>
        <v/>
      </c>
      <c r="D5390">
        <f>IF(GL_Paste!$B5387="","",IFERROR(INDEX(DeptName,MATCH($C5390,DeptTag,0)),"UNALLOCATED"))</f>
        <v/>
      </c>
      <c r="E5390">
        <f>IF(GL_Paste!$B5387="","",IFERROR(INDEX(AcctCat,MATCH(GL_Paste!$B5387&amp;"",AcctCode,0)),"UNKNOWN"))</f>
        <v/>
      </c>
      <c r="F5390">
        <f>IF(GL_Paste!$B5387="","",IFERROR(INDEX(AcctSub,MATCH(GL_Paste!$B5387&amp;"",AcctCode,0)),"UNKNOWN"))</f>
        <v/>
      </c>
    </row>
    <row r="5391">
      <c r="A5391" s="40">
        <f>IF(GL_Paste!$B5388="","",N(GL_Paste!$H5388)-N(GL_Paste!$G5388))</f>
        <v/>
      </c>
      <c r="B5391" s="43">
        <f>IF(GL_Paste!$B5388="","",DATE(YEAR(GL_Paste!$E5388),MONTH(GL_Paste!$E5388),1))</f>
        <v/>
      </c>
      <c r="C5391">
        <f>IF(GL_Paste!$B5388="","",IF(TRIM(GL_Paste!$M5388)&lt;&gt;"",TRIM(GL_Paste!$M5388),IFERROR(MID(GL_Paste!$I5388,FIND("[",GL_Paste!$I5388)+1,FIND("]",GL_Paste!$I5388)-FIND("[",GL_Paste!$I5388)-1),"")))</f>
        <v/>
      </c>
      <c r="D5391">
        <f>IF(GL_Paste!$B5388="","",IFERROR(INDEX(DeptName,MATCH($C5391,DeptTag,0)),"UNALLOCATED"))</f>
        <v/>
      </c>
      <c r="E5391">
        <f>IF(GL_Paste!$B5388="","",IFERROR(INDEX(AcctCat,MATCH(GL_Paste!$B5388&amp;"",AcctCode,0)),"UNKNOWN"))</f>
        <v/>
      </c>
      <c r="F5391">
        <f>IF(GL_Paste!$B5388="","",IFERROR(INDEX(AcctSub,MATCH(GL_Paste!$B5388&amp;"",AcctCode,0)),"UNKNOWN"))</f>
        <v/>
      </c>
    </row>
    <row r="5392">
      <c r="A5392" s="40">
        <f>IF(GL_Paste!$B5389="","",N(GL_Paste!$H5389)-N(GL_Paste!$G5389))</f>
        <v/>
      </c>
      <c r="B5392" s="43">
        <f>IF(GL_Paste!$B5389="","",DATE(YEAR(GL_Paste!$E5389),MONTH(GL_Paste!$E5389),1))</f>
        <v/>
      </c>
      <c r="C5392">
        <f>IF(GL_Paste!$B5389="","",IF(TRIM(GL_Paste!$M5389)&lt;&gt;"",TRIM(GL_Paste!$M5389),IFERROR(MID(GL_Paste!$I5389,FIND("[",GL_Paste!$I5389)+1,FIND("]",GL_Paste!$I5389)-FIND("[",GL_Paste!$I5389)-1),"")))</f>
        <v/>
      </c>
      <c r="D5392">
        <f>IF(GL_Paste!$B5389="","",IFERROR(INDEX(DeptName,MATCH($C5392,DeptTag,0)),"UNALLOCATED"))</f>
        <v/>
      </c>
      <c r="E5392">
        <f>IF(GL_Paste!$B5389="","",IFERROR(INDEX(AcctCat,MATCH(GL_Paste!$B5389&amp;"",AcctCode,0)),"UNKNOWN"))</f>
        <v/>
      </c>
      <c r="F5392">
        <f>IF(GL_Paste!$B5389="","",IFERROR(INDEX(AcctSub,MATCH(GL_Paste!$B5389&amp;"",AcctCode,0)),"UNKNOWN"))</f>
        <v/>
      </c>
    </row>
    <row r="5393">
      <c r="A5393" s="40">
        <f>IF(GL_Paste!$B5390="","",N(GL_Paste!$H5390)-N(GL_Paste!$G5390))</f>
        <v/>
      </c>
      <c r="B5393" s="43">
        <f>IF(GL_Paste!$B5390="","",DATE(YEAR(GL_Paste!$E5390),MONTH(GL_Paste!$E5390),1))</f>
        <v/>
      </c>
      <c r="C5393">
        <f>IF(GL_Paste!$B5390="","",IF(TRIM(GL_Paste!$M5390)&lt;&gt;"",TRIM(GL_Paste!$M5390),IFERROR(MID(GL_Paste!$I5390,FIND("[",GL_Paste!$I5390)+1,FIND("]",GL_Paste!$I5390)-FIND("[",GL_Paste!$I5390)-1),"")))</f>
        <v/>
      </c>
      <c r="D5393">
        <f>IF(GL_Paste!$B5390="","",IFERROR(INDEX(DeptName,MATCH($C5393,DeptTag,0)),"UNALLOCATED"))</f>
        <v/>
      </c>
      <c r="E5393">
        <f>IF(GL_Paste!$B5390="","",IFERROR(INDEX(AcctCat,MATCH(GL_Paste!$B5390&amp;"",AcctCode,0)),"UNKNOWN"))</f>
        <v/>
      </c>
      <c r="F5393">
        <f>IF(GL_Paste!$B5390="","",IFERROR(INDEX(AcctSub,MATCH(GL_Paste!$B5390&amp;"",AcctCode,0)),"UNKNOWN"))</f>
        <v/>
      </c>
    </row>
    <row r="5394">
      <c r="A5394" s="40">
        <f>IF(GL_Paste!$B5391="","",N(GL_Paste!$H5391)-N(GL_Paste!$G5391))</f>
        <v/>
      </c>
      <c r="B5394" s="43">
        <f>IF(GL_Paste!$B5391="","",DATE(YEAR(GL_Paste!$E5391),MONTH(GL_Paste!$E5391),1))</f>
        <v/>
      </c>
      <c r="C5394">
        <f>IF(GL_Paste!$B5391="","",IF(TRIM(GL_Paste!$M5391)&lt;&gt;"",TRIM(GL_Paste!$M5391),IFERROR(MID(GL_Paste!$I5391,FIND("[",GL_Paste!$I5391)+1,FIND("]",GL_Paste!$I5391)-FIND("[",GL_Paste!$I5391)-1),"")))</f>
        <v/>
      </c>
      <c r="D5394">
        <f>IF(GL_Paste!$B5391="","",IFERROR(INDEX(DeptName,MATCH($C5394,DeptTag,0)),"UNALLOCATED"))</f>
        <v/>
      </c>
      <c r="E5394">
        <f>IF(GL_Paste!$B5391="","",IFERROR(INDEX(AcctCat,MATCH(GL_Paste!$B5391&amp;"",AcctCode,0)),"UNKNOWN"))</f>
        <v/>
      </c>
      <c r="F5394">
        <f>IF(GL_Paste!$B5391="","",IFERROR(INDEX(AcctSub,MATCH(GL_Paste!$B5391&amp;"",AcctCode,0)),"UNKNOWN"))</f>
        <v/>
      </c>
    </row>
    <row r="5395">
      <c r="A5395" s="40">
        <f>IF(GL_Paste!$B5392="","",N(GL_Paste!$H5392)-N(GL_Paste!$G5392))</f>
        <v/>
      </c>
      <c r="B5395" s="43">
        <f>IF(GL_Paste!$B5392="","",DATE(YEAR(GL_Paste!$E5392),MONTH(GL_Paste!$E5392),1))</f>
        <v/>
      </c>
      <c r="C5395">
        <f>IF(GL_Paste!$B5392="","",IF(TRIM(GL_Paste!$M5392)&lt;&gt;"",TRIM(GL_Paste!$M5392),IFERROR(MID(GL_Paste!$I5392,FIND("[",GL_Paste!$I5392)+1,FIND("]",GL_Paste!$I5392)-FIND("[",GL_Paste!$I5392)-1),"")))</f>
        <v/>
      </c>
      <c r="D5395">
        <f>IF(GL_Paste!$B5392="","",IFERROR(INDEX(DeptName,MATCH($C5395,DeptTag,0)),"UNALLOCATED"))</f>
        <v/>
      </c>
      <c r="E5395">
        <f>IF(GL_Paste!$B5392="","",IFERROR(INDEX(AcctCat,MATCH(GL_Paste!$B5392&amp;"",AcctCode,0)),"UNKNOWN"))</f>
        <v/>
      </c>
      <c r="F5395">
        <f>IF(GL_Paste!$B5392="","",IFERROR(INDEX(AcctSub,MATCH(GL_Paste!$B5392&amp;"",AcctCode,0)),"UNKNOWN"))</f>
        <v/>
      </c>
    </row>
    <row r="5396">
      <c r="A5396" s="40">
        <f>IF(GL_Paste!$B5393="","",N(GL_Paste!$H5393)-N(GL_Paste!$G5393))</f>
        <v/>
      </c>
      <c r="B5396" s="43">
        <f>IF(GL_Paste!$B5393="","",DATE(YEAR(GL_Paste!$E5393),MONTH(GL_Paste!$E5393),1))</f>
        <v/>
      </c>
      <c r="C5396">
        <f>IF(GL_Paste!$B5393="","",IF(TRIM(GL_Paste!$M5393)&lt;&gt;"",TRIM(GL_Paste!$M5393),IFERROR(MID(GL_Paste!$I5393,FIND("[",GL_Paste!$I5393)+1,FIND("]",GL_Paste!$I5393)-FIND("[",GL_Paste!$I5393)-1),"")))</f>
        <v/>
      </c>
      <c r="D5396">
        <f>IF(GL_Paste!$B5393="","",IFERROR(INDEX(DeptName,MATCH($C5396,DeptTag,0)),"UNALLOCATED"))</f>
        <v/>
      </c>
      <c r="E5396">
        <f>IF(GL_Paste!$B5393="","",IFERROR(INDEX(AcctCat,MATCH(GL_Paste!$B5393&amp;"",AcctCode,0)),"UNKNOWN"))</f>
        <v/>
      </c>
      <c r="F5396">
        <f>IF(GL_Paste!$B5393="","",IFERROR(INDEX(AcctSub,MATCH(GL_Paste!$B5393&amp;"",AcctCode,0)),"UNKNOWN"))</f>
        <v/>
      </c>
    </row>
    <row r="5397">
      <c r="A5397" s="40">
        <f>IF(GL_Paste!$B5394="","",N(GL_Paste!$H5394)-N(GL_Paste!$G5394))</f>
        <v/>
      </c>
      <c r="B5397" s="43">
        <f>IF(GL_Paste!$B5394="","",DATE(YEAR(GL_Paste!$E5394),MONTH(GL_Paste!$E5394),1))</f>
        <v/>
      </c>
      <c r="C5397">
        <f>IF(GL_Paste!$B5394="","",IF(TRIM(GL_Paste!$M5394)&lt;&gt;"",TRIM(GL_Paste!$M5394),IFERROR(MID(GL_Paste!$I5394,FIND("[",GL_Paste!$I5394)+1,FIND("]",GL_Paste!$I5394)-FIND("[",GL_Paste!$I5394)-1),"")))</f>
        <v/>
      </c>
      <c r="D5397">
        <f>IF(GL_Paste!$B5394="","",IFERROR(INDEX(DeptName,MATCH($C5397,DeptTag,0)),"UNALLOCATED"))</f>
        <v/>
      </c>
      <c r="E5397">
        <f>IF(GL_Paste!$B5394="","",IFERROR(INDEX(AcctCat,MATCH(GL_Paste!$B5394&amp;"",AcctCode,0)),"UNKNOWN"))</f>
        <v/>
      </c>
      <c r="F5397">
        <f>IF(GL_Paste!$B5394="","",IFERROR(INDEX(AcctSub,MATCH(GL_Paste!$B5394&amp;"",AcctCode,0)),"UNKNOWN"))</f>
        <v/>
      </c>
    </row>
    <row r="5398">
      <c r="A5398" s="40">
        <f>IF(GL_Paste!$B5395="","",N(GL_Paste!$H5395)-N(GL_Paste!$G5395))</f>
        <v/>
      </c>
      <c r="B5398" s="43">
        <f>IF(GL_Paste!$B5395="","",DATE(YEAR(GL_Paste!$E5395),MONTH(GL_Paste!$E5395),1))</f>
        <v/>
      </c>
      <c r="C5398">
        <f>IF(GL_Paste!$B5395="","",IF(TRIM(GL_Paste!$M5395)&lt;&gt;"",TRIM(GL_Paste!$M5395),IFERROR(MID(GL_Paste!$I5395,FIND("[",GL_Paste!$I5395)+1,FIND("]",GL_Paste!$I5395)-FIND("[",GL_Paste!$I5395)-1),"")))</f>
        <v/>
      </c>
      <c r="D5398">
        <f>IF(GL_Paste!$B5395="","",IFERROR(INDEX(DeptName,MATCH($C5398,DeptTag,0)),"UNALLOCATED"))</f>
        <v/>
      </c>
      <c r="E5398">
        <f>IF(GL_Paste!$B5395="","",IFERROR(INDEX(AcctCat,MATCH(GL_Paste!$B5395&amp;"",AcctCode,0)),"UNKNOWN"))</f>
        <v/>
      </c>
      <c r="F5398">
        <f>IF(GL_Paste!$B5395="","",IFERROR(INDEX(AcctSub,MATCH(GL_Paste!$B5395&amp;"",AcctCode,0)),"UNKNOWN"))</f>
        <v/>
      </c>
    </row>
    <row r="5399">
      <c r="A5399" s="40">
        <f>IF(GL_Paste!$B5396="","",N(GL_Paste!$H5396)-N(GL_Paste!$G5396))</f>
        <v/>
      </c>
      <c r="B5399" s="43">
        <f>IF(GL_Paste!$B5396="","",DATE(YEAR(GL_Paste!$E5396),MONTH(GL_Paste!$E5396),1))</f>
        <v/>
      </c>
      <c r="C5399">
        <f>IF(GL_Paste!$B5396="","",IF(TRIM(GL_Paste!$M5396)&lt;&gt;"",TRIM(GL_Paste!$M5396),IFERROR(MID(GL_Paste!$I5396,FIND("[",GL_Paste!$I5396)+1,FIND("]",GL_Paste!$I5396)-FIND("[",GL_Paste!$I5396)-1),"")))</f>
        <v/>
      </c>
      <c r="D5399">
        <f>IF(GL_Paste!$B5396="","",IFERROR(INDEX(DeptName,MATCH($C5399,DeptTag,0)),"UNALLOCATED"))</f>
        <v/>
      </c>
      <c r="E5399">
        <f>IF(GL_Paste!$B5396="","",IFERROR(INDEX(AcctCat,MATCH(GL_Paste!$B5396&amp;"",AcctCode,0)),"UNKNOWN"))</f>
        <v/>
      </c>
      <c r="F5399">
        <f>IF(GL_Paste!$B5396="","",IFERROR(INDEX(AcctSub,MATCH(GL_Paste!$B5396&amp;"",AcctCode,0)),"UNKNOWN"))</f>
        <v/>
      </c>
    </row>
    <row r="5400">
      <c r="A5400" s="40">
        <f>IF(GL_Paste!$B5397="","",N(GL_Paste!$H5397)-N(GL_Paste!$G5397))</f>
        <v/>
      </c>
      <c r="B5400" s="43">
        <f>IF(GL_Paste!$B5397="","",DATE(YEAR(GL_Paste!$E5397),MONTH(GL_Paste!$E5397),1))</f>
        <v/>
      </c>
      <c r="C5400">
        <f>IF(GL_Paste!$B5397="","",IF(TRIM(GL_Paste!$M5397)&lt;&gt;"",TRIM(GL_Paste!$M5397),IFERROR(MID(GL_Paste!$I5397,FIND("[",GL_Paste!$I5397)+1,FIND("]",GL_Paste!$I5397)-FIND("[",GL_Paste!$I5397)-1),"")))</f>
        <v/>
      </c>
      <c r="D5400">
        <f>IF(GL_Paste!$B5397="","",IFERROR(INDEX(DeptName,MATCH($C5400,DeptTag,0)),"UNALLOCATED"))</f>
        <v/>
      </c>
      <c r="E5400">
        <f>IF(GL_Paste!$B5397="","",IFERROR(INDEX(AcctCat,MATCH(GL_Paste!$B5397&amp;"",AcctCode,0)),"UNKNOWN"))</f>
        <v/>
      </c>
      <c r="F5400">
        <f>IF(GL_Paste!$B5397="","",IFERROR(INDEX(AcctSub,MATCH(GL_Paste!$B5397&amp;"",AcctCode,0)),"UNKNOWN"))</f>
        <v/>
      </c>
    </row>
    <row r="5401">
      <c r="A5401" s="40">
        <f>IF(GL_Paste!$B5398="","",N(GL_Paste!$H5398)-N(GL_Paste!$G5398))</f>
        <v/>
      </c>
      <c r="B5401" s="43">
        <f>IF(GL_Paste!$B5398="","",DATE(YEAR(GL_Paste!$E5398),MONTH(GL_Paste!$E5398),1))</f>
        <v/>
      </c>
      <c r="C5401">
        <f>IF(GL_Paste!$B5398="","",IF(TRIM(GL_Paste!$M5398)&lt;&gt;"",TRIM(GL_Paste!$M5398),IFERROR(MID(GL_Paste!$I5398,FIND("[",GL_Paste!$I5398)+1,FIND("]",GL_Paste!$I5398)-FIND("[",GL_Paste!$I5398)-1),"")))</f>
        <v/>
      </c>
      <c r="D5401">
        <f>IF(GL_Paste!$B5398="","",IFERROR(INDEX(DeptName,MATCH($C5401,DeptTag,0)),"UNALLOCATED"))</f>
        <v/>
      </c>
      <c r="E5401">
        <f>IF(GL_Paste!$B5398="","",IFERROR(INDEX(AcctCat,MATCH(GL_Paste!$B5398&amp;"",AcctCode,0)),"UNKNOWN"))</f>
        <v/>
      </c>
      <c r="F5401">
        <f>IF(GL_Paste!$B5398="","",IFERROR(INDEX(AcctSub,MATCH(GL_Paste!$B5398&amp;"",AcctCode,0)),"UNKNOWN"))</f>
        <v/>
      </c>
    </row>
    <row r="5402">
      <c r="A5402" s="40">
        <f>IF(GL_Paste!$B5399="","",N(GL_Paste!$H5399)-N(GL_Paste!$G5399))</f>
        <v/>
      </c>
      <c r="B5402" s="43">
        <f>IF(GL_Paste!$B5399="","",DATE(YEAR(GL_Paste!$E5399),MONTH(GL_Paste!$E5399),1))</f>
        <v/>
      </c>
      <c r="C5402">
        <f>IF(GL_Paste!$B5399="","",IF(TRIM(GL_Paste!$M5399)&lt;&gt;"",TRIM(GL_Paste!$M5399),IFERROR(MID(GL_Paste!$I5399,FIND("[",GL_Paste!$I5399)+1,FIND("]",GL_Paste!$I5399)-FIND("[",GL_Paste!$I5399)-1),"")))</f>
        <v/>
      </c>
      <c r="D5402">
        <f>IF(GL_Paste!$B5399="","",IFERROR(INDEX(DeptName,MATCH($C5402,DeptTag,0)),"UNALLOCATED"))</f>
        <v/>
      </c>
      <c r="E5402">
        <f>IF(GL_Paste!$B5399="","",IFERROR(INDEX(AcctCat,MATCH(GL_Paste!$B5399&amp;"",AcctCode,0)),"UNKNOWN"))</f>
        <v/>
      </c>
      <c r="F5402">
        <f>IF(GL_Paste!$B5399="","",IFERROR(INDEX(AcctSub,MATCH(GL_Paste!$B5399&amp;"",AcctCode,0)),"UNKNOWN"))</f>
        <v/>
      </c>
    </row>
    <row r="5403">
      <c r="A5403" s="40">
        <f>IF(GL_Paste!$B5400="","",N(GL_Paste!$H5400)-N(GL_Paste!$G5400))</f>
        <v/>
      </c>
      <c r="B5403" s="43">
        <f>IF(GL_Paste!$B5400="","",DATE(YEAR(GL_Paste!$E5400),MONTH(GL_Paste!$E5400),1))</f>
        <v/>
      </c>
      <c r="C5403">
        <f>IF(GL_Paste!$B5400="","",IF(TRIM(GL_Paste!$M5400)&lt;&gt;"",TRIM(GL_Paste!$M5400),IFERROR(MID(GL_Paste!$I5400,FIND("[",GL_Paste!$I5400)+1,FIND("]",GL_Paste!$I5400)-FIND("[",GL_Paste!$I5400)-1),"")))</f>
        <v/>
      </c>
      <c r="D5403">
        <f>IF(GL_Paste!$B5400="","",IFERROR(INDEX(DeptName,MATCH($C5403,DeptTag,0)),"UNALLOCATED"))</f>
        <v/>
      </c>
      <c r="E5403">
        <f>IF(GL_Paste!$B5400="","",IFERROR(INDEX(AcctCat,MATCH(GL_Paste!$B5400&amp;"",AcctCode,0)),"UNKNOWN"))</f>
        <v/>
      </c>
      <c r="F5403">
        <f>IF(GL_Paste!$B5400="","",IFERROR(INDEX(AcctSub,MATCH(GL_Paste!$B5400&amp;"",AcctCode,0)),"UNKNOWN"))</f>
        <v/>
      </c>
    </row>
    <row r="5404">
      <c r="A5404" s="40">
        <f>IF(GL_Paste!$B5401="","",N(GL_Paste!$H5401)-N(GL_Paste!$G5401))</f>
        <v/>
      </c>
      <c r="B5404" s="43">
        <f>IF(GL_Paste!$B5401="","",DATE(YEAR(GL_Paste!$E5401),MONTH(GL_Paste!$E5401),1))</f>
        <v/>
      </c>
      <c r="C5404">
        <f>IF(GL_Paste!$B5401="","",IF(TRIM(GL_Paste!$M5401)&lt;&gt;"",TRIM(GL_Paste!$M5401),IFERROR(MID(GL_Paste!$I5401,FIND("[",GL_Paste!$I5401)+1,FIND("]",GL_Paste!$I5401)-FIND("[",GL_Paste!$I5401)-1),"")))</f>
        <v/>
      </c>
      <c r="D5404">
        <f>IF(GL_Paste!$B5401="","",IFERROR(INDEX(DeptName,MATCH($C5404,DeptTag,0)),"UNALLOCATED"))</f>
        <v/>
      </c>
      <c r="E5404">
        <f>IF(GL_Paste!$B5401="","",IFERROR(INDEX(AcctCat,MATCH(GL_Paste!$B5401&amp;"",AcctCode,0)),"UNKNOWN"))</f>
        <v/>
      </c>
      <c r="F5404">
        <f>IF(GL_Paste!$B5401="","",IFERROR(INDEX(AcctSub,MATCH(GL_Paste!$B5401&amp;"",AcctCode,0)),"UNKNOWN"))</f>
        <v/>
      </c>
    </row>
    <row r="5405">
      <c r="A5405" s="40">
        <f>IF(GL_Paste!$B5402="","",N(GL_Paste!$H5402)-N(GL_Paste!$G5402))</f>
        <v/>
      </c>
      <c r="B5405" s="43">
        <f>IF(GL_Paste!$B5402="","",DATE(YEAR(GL_Paste!$E5402),MONTH(GL_Paste!$E5402),1))</f>
        <v/>
      </c>
      <c r="C5405">
        <f>IF(GL_Paste!$B5402="","",IF(TRIM(GL_Paste!$M5402)&lt;&gt;"",TRIM(GL_Paste!$M5402),IFERROR(MID(GL_Paste!$I5402,FIND("[",GL_Paste!$I5402)+1,FIND("]",GL_Paste!$I5402)-FIND("[",GL_Paste!$I5402)-1),"")))</f>
        <v/>
      </c>
      <c r="D5405">
        <f>IF(GL_Paste!$B5402="","",IFERROR(INDEX(DeptName,MATCH($C5405,DeptTag,0)),"UNALLOCATED"))</f>
        <v/>
      </c>
      <c r="E5405">
        <f>IF(GL_Paste!$B5402="","",IFERROR(INDEX(AcctCat,MATCH(GL_Paste!$B5402&amp;"",AcctCode,0)),"UNKNOWN"))</f>
        <v/>
      </c>
      <c r="F5405">
        <f>IF(GL_Paste!$B5402="","",IFERROR(INDEX(AcctSub,MATCH(GL_Paste!$B5402&amp;"",AcctCode,0)),"UNKNOWN"))</f>
        <v/>
      </c>
    </row>
    <row r="5406">
      <c r="A5406" s="40">
        <f>IF(GL_Paste!$B5403="","",N(GL_Paste!$H5403)-N(GL_Paste!$G5403))</f>
        <v/>
      </c>
      <c r="B5406" s="43">
        <f>IF(GL_Paste!$B5403="","",DATE(YEAR(GL_Paste!$E5403),MONTH(GL_Paste!$E5403),1))</f>
        <v/>
      </c>
      <c r="C5406">
        <f>IF(GL_Paste!$B5403="","",IF(TRIM(GL_Paste!$M5403)&lt;&gt;"",TRIM(GL_Paste!$M5403),IFERROR(MID(GL_Paste!$I5403,FIND("[",GL_Paste!$I5403)+1,FIND("]",GL_Paste!$I5403)-FIND("[",GL_Paste!$I5403)-1),"")))</f>
        <v/>
      </c>
      <c r="D5406">
        <f>IF(GL_Paste!$B5403="","",IFERROR(INDEX(DeptName,MATCH($C5406,DeptTag,0)),"UNALLOCATED"))</f>
        <v/>
      </c>
      <c r="E5406">
        <f>IF(GL_Paste!$B5403="","",IFERROR(INDEX(AcctCat,MATCH(GL_Paste!$B5403&amp;"",AcctCode,0)),"UNKNOWN"))</f>
        <v/>
      </c>
      <c r="F5406">
        <f>IF(GL_Paste!$B5403="","",IFERROR(INDEX(AcctSub,MATCH(GL_Paste!$B5403&amp;"",AcctCode,0)),"UNKNOWN"))</f>
        <v/>
      </c>
    </row>
    <row r="5407">
      <c r="A5407" s="40">
        <f>IF(GL_Paste!$B5404="","",N(GL_Paste!$H5404)-N(GL_Paste!$G5404))</f>
        <v/>
      </c>
      <c r="B5407" s="43">
        <f>IF(GL_Paste!$B5404="","",DATE(YEAR(GL_Paste!$E5404),MONTH(GL_Paste!$E5404),1))</f>
        <v/>
      </c>
      <c r="C5407">
        <f>IF(GL_Paste!$B5404="","",IF(TRIM(GL_Paste!$M5404)&lt;&gt;"",TRIM(GL_Paste!$M5404),IFERROR(MID(GL_Paste!$I5404,FIND("[",GL_Paste!$I5404)+1,FIND("]",GL_Paste!$I5404)-FIND("[",GL_Paste!$I5404)-1),"")))</f>
        <v/>
      </c>
      <c r="D5407">
        <f>IF(GL_Paste!$B5404="","",IFERROR(INDEX(DeptName,MATCH($C5407,DeptTag,0)),"UNALLOCATED"))</f>
        <v/>
      </c>
      <c r="E5407">
        <f>IF(GL_Paste!$B5404="","",IFERROR(INDEX(AcctCat,MATCH(GL_Paste!$B5404&amp;"",AcctCode,0)),"UNKNOWN"))</f>
        <v/>
      </c>
      <c r="F5407">
        <f>IF(GL_Paste!$B5404="","",IFERROR(INDEX(AcctSub,MATCH(GL_Paste!$B5404&amp;"",AcctCode,0)),"UNKNOWN"))</f>
        <v/>
      </c>
    </row>
    <row r="5408">
      <c r="A5408" s="40">
        <f>IF(GL_Paste!$B5405="","",N(GL_Paste!$H5405)-N(GL_Paste!$G5405))</f>
        <v/>
      </c>
      <c r="B5408" s="43">
        <f>IF(GL_Paste!$B5405="","",DATE(YEAR(GL_Paste!$E5405),MONTH(GL_Paste!$E5405),1))</f>
        <v/>
      </c>
      <c r="C5408">
        <f>IF(GL_Paste!$B5405="","",IF(TRIM(GL_Paste!$M5405)&lt;&gt;"",TRIM(GL_Paste!$M5405),IFERROR(MID(GL_Paste!$I5405,FIND("[",GL_Paste!$I5405)+1,FIND("]",GL_Paste!$I5405)-FIND("[",GL_Paste!$I5405)-1),"")))</f>
        <v/>
      </c>
      <c r="D5408">
        <f>IF(GL_Paste!$B5405="","",IFERROR(INDEX(DeptName,MATCH($C5408,DeptTag,0)),"UNALLOCATED"))</f>
        <v/>
      </c>
      <c r="E5408">
        <f>IF(GL_Paste!$B5405="","",IFERROR(INDEX(AcctCat,MATCH(GL_Paste!$B5405&amp;"",AcctCode,0)),"UNKNOWN"))</f>
        <v/>
      </c>
      <c r="F5408">
        <f>IF(GL_Paste!$B5405="","",IFERROR(INDEX(AcctSub,MATCH(GL_Paste!$B5405&amp;"",AcctCode,0)),"UNKNOWN"))</f>
        <v/>
      </c>
    </row>
    <row r="5409">
      <c r="A5409" s="40">
        <f>IF(GL_Paste!$B5406="","",N(GL_Paste!$H5406)-N(GL_Paste!$G5406))</f>
        <v/>
      </c>
      <c r="B5409" s="43">
        <f>IF(GL_Paste!$B5406="","",DATE(YEAR(GL_Paste!$E5406),MONTH(GL_Paste!$E5406),1))</f>
        <v/>
      </c>
      <c r="C5409">
        <f>IF(GL_Paste!$B5406="","",IF(TRIM(GL_Paste!$M5406)&lt;&gt;"",TRIM(GL_Paste!$M5406),IFERROR(MID(GL_Paste!$I5406,FIND("[",GL_Paste!$I5406)+1,FIND("]",GL_Paste!$I5406)-FIND("[",GL_Paste!$I5406)-1),"")))</f>
        <v/>
      </c>
      <c r="D5409">
        <f>IF(GL_Paste!$B5406="","",IFERROR(INDEX(DeptName,MATCH($C5409,DeptTag,0)),"UNALLOCATED"))</f>
        <v/>
      </c>
      <c r="E5409">
        <f>IF(GL_Paste!$B5406="","",IFERROR(INDEX(AcctCat,MATCH(GL_Paste!$B5406&amp;"",AcctCode,0)),"UNKNOWN"))</f>
        <v/>
      </c>
      <c r="F5409">
        <f>IF(GL_Paste!$B5406="","",IFERROR(INDEX(AcctSub,MATCH(GL_Paste!$B5406&amp;"",AcctCode,0)),"UNKNOWN"))</f>
        <v/>
      </c>
    </row>
    <row r="5410">
      <c r="A5410" s="40">
        <f>IF(GL_Paste!$B5407="","",N(GL_Paste!$H5407)-N(GL_Paste!$G5407))</f>
        <v/>
      </c>
      <c r="B5410" s="43">
        <f>IF(GL_Paste!$B5407="","",DATE(YEAR(GL_Paste!$E5407),MONTH(GL_Paste!$E5407),1))</f>
        <v/>
      </c>
      <c r="C5410">
        <f>IF(GL_Paste!$B5407="","",IF(TRIM(GL_Paste!$M5407)&lt;&gt;"",TRIM(GL_Paste!$M5407),IFERROR(MID(GL_Paste!$I5407,FIND("[",GL_Paste!$I5407)+1,FIND("]",GL_Paste!$I5407)-FIND("[",GL_Paste!$I5407)-1),"")))</f>
        <v/>
      </c>
      <c r="D5410">
        <f>IF(GL_Paste!$B5407="","",IFERROR(INDEX(DeptName,MATCH($C5410,DeptTag,0)),"UNALLOCATED"))</f>
        <v/>
      </c>
      <c r="E5410">
        <f>IF(GL_Paste!$B5407="","",IFERROR(INDEX(AcctCat,MATCH(GL_Paste!$B5407&amp;"",AcctCode,0)),"UNKNOWN"))</f>
        <v/>
      </c>
      <c r="F5410">
        <f>IF(GL_Paste!$B5407="","",IFERROR(INDEX(AcctSub,MATCH(GL_Paste!$B5407&amp;"",AcctCode,0)),"UNKNOWN"))</f>
        <v/>
      </c>
    </row>
    <row r="5411">
      <c r="A5411" s="40">
        <f>IF(GL_Paste!$B5408="","",N(GL_Paste!$H5408)-N(GL_Paste!$G5408))</f>
        <v/>
      </c>
      <c r="B5411" s="43">
        <f>IF(GL_Paste!$B5408="","",DATE(YEAR(GL_Paste!$E5408),MONTH(GL_Paste!$E5408),1))</f>
        <v/>
      </c>
      <c r="C5411">
        <f>IF(GL_Paste!$B5408="","",IF(TRIM(GL_Paste!$M5408)&lt;&gt;"",TRIM(GL_Paste!$M5408),IFERROR(MID(GL_Paste!$I5408,FIND("[",GL_Paste!$I5408)+1,FIND("]",GL_Paste!$I5408)-FIND("[",GL_Paste!$I5408)-1),"")))</f>
        <v/>
      </c>
      <c r="D5411">
        <f>IF(GL_Paste!$B5408="","",IFERROR(INDEX(DeptName,MATCH($C5411,DeptTag,0)),"UNALLOCATED"))</f>
        <v/>
      </c>
      <c r="E5411">
        <f>IF(GL_Paste!$B5408="","",IFERROR(INDEX(AcctCat,MATCH(GL_Paste!$B5408&amp;"",AcctCode,0)),"UNKNOWN"))</f>
        <v/>
      </c>
      <c r="F5411">
        <f>IF(GL_Paste!$B5408="","",IFERROR(INDEX(AcctSub,MATCH(GL_Paste!$B5408&amp;"",AcctCode,0)),"UNKNOWN"))</f>
        <v/>
      </c>
    </row>
    <row r="5412">
      <c r="A5412" s="40">
        <f>IF(GL_Paste!$B5409="","",N(GL_Paste!$H5409)-N(GL_Paste!$G5409))</f>
        <v/>
      </c>
      <c r="B5412" s="43">
        <f>IF(GL_Paste!$B5409="","",DATE(YEAR(GL_Paste!$E5409),MONTH(GL_Paste!$E5409),1))</f>
        <v/>
      </c>
      <c r="C5412">
        <f>IF(GL_Paste!$B5409="","",IF(TRIM(GL_Paste!$M5409)&lt;&gt;"",TRIM(GL_Paste!$M5409),IFERROR(MID(GL_Paste!$I5409,FIND("[",GL_Paste!$I5409)+1,FIND("]",GL_Paste!$I5409)-FIND("[",GL_Paste!$I5409)-1),"")))</f>
        <v/>
      </c>
      <c r="D5412">
        <f>IF(GL_Paste!$B5409="","",IFERROR(INDEX(DeptName,MATCH($C5412,DeptTag,0)),"UNALLOCATED"))</f>
        <v/>
      </c>
      <c r="E5412">
        <f>IF(GL_Paste!$B5409="","",IFERROR(INDEX(AcctCat,MATCH(GL_Paste!$B5409&amp;"",AcctCode,0)),"UNKNOWN"))</f>
        <v/>
      </c>
      <c r="F5412">
        <f>IF(GL_Paste!$B5409="","",IFERROR(INDEX(AcctSub,MATCH(GL_Paste!$B5409&amp;"",AcctCode,0)),"UNKNOWN"))</f>
        <v/>
      </c>
    </row>
    <row r="5413">
      <c r="A5413" s="40">
        <f>IF(GL_Paste!$B5410="","",N(GL_Paste!$H5410)-N(GL_Paste!$G5410))</f>
        <v/>
      </c>
      <c r="B5413" s="43">
        <f>IF(GL_Paste!$B5410="","",DATE(YEAR(GL_Paste!$E5410),MONTH(GL_Paste!$E5410),1))</f>
        <v/>
      </c>
      <c r="C5413">
        <f>IF(GL_Paste!$B5410="","",IF(TRIM(GL_Paste!$M5410)&lt;&gt;"",TRIM(GL_Paste!$M5410),IFERROR(MID(GL_Paste!$I5410,FIND("[",GL_Paste!$I5410)+1,FIND("]",GL_Paste!$I5410)-FIND("[",GL_Paste!$I5410)-1),"")))</f>
        <v/>
      </c>
      <c r="D5413">
        <f>IF(GL_Paste!$B5410="","",IFERROR(INDEX(DeptName,MATCH($C5413,DeptTag,0)),"UNALLOCATED"))</f>
        <v/>
      </c>
      <c r="E5413">
        <f>IF(GL_Paste!$B5410="","",IFERROR(INDEX(AcctCat,MATCH(GL_Paste!$B5410&amp;"",AcctCode,0)),"UNKNOWN"))</f>
        <v/>
      </c>
      <c r="F5413">
        <f>IF(GL_Paste!$B5410="","",IFERROR(INDEX(AcctSub,MATCH(GL_Paste!$B5410&amp;"",AcctCode,0)),"UNKNOWN"))</f>
        <v/>
      </c>
    </row>
    <row r="5414">
      <c r="A5414" s="40">
        <f>IF(GL_Paste!$B5411="","",N(GL_Paste!$H5411)-N(GL_Paste!$G5411))</f>
        <v/>
      </c>
      <c r="B5414" s="43">
        <f>IF(GL_Paste!$B5411="","",DATE(YEAR(GL_Paste!$E5411),MONTH(GL_Paste!$E5411),1))</f>
        <v/>
      </c>
      <c r="C5414">
        <f>IF(GL_Paste!$B5411="","",IF(TRIM(GL_Paste!$M5411)&lt;&gt;"",TRIM(GL_Paste!$M5411),IFERROR(MID(GL_Paste!$I5411,FIND("[",GL_Paste!$I5411)+1,FIND("]",GL_Paste!$I5411)-FIND("[",GL_Paste!$I5411)-1),"")))</f>
        <v/>
      </c>
      <c r="D5414">
        <f>IF(GL_Paste!$B5411="","",IFERROR(INDEX(DeptName,MATCH($C5414,DeptTag,0)),"UNALLOCATED"))</f>
        <v/>
      </c>
      <c r="E5414">
        <f>IF(GL_Paste!$B5411="","",IFERROR(INDEX(AcctCat,MATCH(GL_Paste!$B5411&amp;"",AcctCode,0)),"UNKNOWN"))</f>
        <v/>
      </c>
      <c r="F5414">
        <f>IF(GL_Paste!$B5411="","",IFERROR(INDEX(AcctSub,MATCH(GL_Paste!$B5411&amp;"",AcctCode,0)),"UNKNOWN"))</f>
        <v/>
      </c>
    </row>
    <row r="5415">
      <c r="A5415" s="40">
        <f>IF(GL_Paste!$B5412="","",N(GL_Paste!$H5412)-N(GL_Paste!$G5412))</f>
        <v/>
      </c>
      <c r="B5415" s="43">
        <f>IF(GL_Paste!$B5412="","",DATE(YEAR(GL_Paste!$E5412),MONTH(GL_Paste!$E5412),1))</f>
        <v/>
      </c>
      <c r="C5415">
        <f>IF(GL_Paste!$B5412="","",IF(TRIM(GL_Paste!$M5412)&lt;&gt;"",TRIM(GL_Paste!$M5412),IFERROR(MID(GL_Paste!$I5412,FIND("[",GL_Paste!$I5412)+1,FIND("]",GL_Paste!$I5412)-FIND("[",GL_Paste!$I5412)-1),"")))</f>
        <v/>
      </c>
      <c r="D5415">
        <f>IF(GL_Paste!$B5412="","",IFERROR(INDEX(DeptName,MATCH($C5415,DeptTag,0)),"UNALLOCATED"))</f>
        <v/>
      </c>
      <c r="E5415">
        <f>IF(GL_Paste!$B5412="","",IFERROR(INDEX(AcctCat,MATCH(GL_Paste!$B5412&amp;"",AcctCode,0)),"UNKNOWN"))</f>
        <v/>
      </c>
      <c r="F5415">
        <f>IF(GL_Paste!$B5412="","",IFERROR(INDEX(AcctSub,MATCH(GL_Paste!$B5412&amp;"",AcctCode,0)),"UNKNOWN"))</f>
        <v/>
      </c>
    </row>
    <row r="5416">
      <c r="A5416" s="40">
        <f>IF(GL_Paste!$B5413="","",N(GL_Paste!$H5413)-N(GL_Paste!$G5413))</f>
        <v/>
      </c>
      <c r="B5416" s="43">
        <f>IF(GL_Paste!$B5413="","",DATE(YEAR(GL_Paste!$E5413),MONTH(GL_Paste!$E5413),1))</f>
        <v/>
      </c>
      <c r="C5416">
        <f>IF(GL_Paste!$B5413="","",IF(TRIM(GL_Paste!$M5413)&lt;&gt;"",TRIM(GL_Paste!$M5413),IFERROR(MID(GL_Paste!$I5413,FIND("[",GL_Paste!$I5413)+1,FIND("]",GL_Paste!$I5413)-FIND("[",GL_Paste!$I5413)-1),"")))</f>
        <v/>
      </c>
      <c r="D5416">
        <f>IF(GL_Paste!$B5413="","",IFERROR(INDEX(DeptName,MATCH($C5416,DeptTag,0)),"UNALLOCATED"))</f>
        <v/>
      </c>
      <c r="E5416">
        <f>IF(GL_Paste!$B5413="","",IFERROR(INDEX(AcctCat,MATCH(GL_Paste!$B5413&amp;"",AcctCode,0)),"UNKNOWN"))</f>
        <v/>
      </c>
      <c r="F5416">
        <f>IF(GL_Paste!$B5413="","",IFERROR(INDEX(AcctSub,MATCH(GL_Paste!$B5413&amp;"",AcctCode,0)),"UNKNOWN"))</f>
        <v/>
      </c>
    </row>
    <row r="5417">
      <c r="A5417" s="40">
        <f>IF(GL_Paste!$B5414="","",N(GL_Paste!$H5414)-N(GL_Paste!$G5414))</f>
        <v/>
      </c>
      <c r="B5417" s="43">
        <f>IF(GL_Paste!$B5414="","",DATE(YEAR(GL_Paste!$E5414),MONTH(GL_Paste!$E5414),1))</f>
        <v/>
      </c>
      <c r="C5417">
        <f>IF(GL_Paste!$B5414="","",IF(TRIM(GL_Paste!$M5414)&lt;&gt;"",TRIM(GL_Paste!$M5414),IFERROR(MID(GL_Paste!$I5414,FIND("[",GL_Paste!$I5414)+1,FIND("]",GL_Paste!$I5414)-FIND("[",GL_Paste!$I5414)-1),"")))</f>
        <v/>
      </c>
      <c r="D5417">
        <f>IF(GL_Paste!$B5414="","",IFERROR(INDEX(DeptName,MATCH($C5417,DeptTag,0)),"UNALLOCATED"))</f>
        <v/>
      </c>
      <c r="E5417">
        <f>IF(GL_Paste!$B5414="","",IFERROR(INDEX(AcctCat,MATCH(GL_Paste!$B5414&amp;"",AcctCode,0)),"UNKNOWN"))</f>
        <v/>
      </c>
      <c r="F5417">
        <f>IF(GL_Paste!$B5414="","",IFERROR(INDEX(AcctSub,MATCH(GL_Paste!$B5414&amp;"",AcctCode,0)),"UNKNOWN"))</f>
        <v/>
      </c>
    </row>
    <row r="5418">
      <c r="A5418" s="40">
        <f>IF(GL_Paste!$B5415="","",N(GL_Paste!$H5415)-N(GL_Paste!$G5415))</f>
        <v/>
      </c>
      <c r="B5418" s="43">
        <f>IF(GL_Paste!$B5415="","",DATE(YEAR(GL_Paste!$E5415),MONTH(GL_Paste!$E5415),1))</f>
        <v/>
      </c>
      <c r="C5418">
        <f>IF(GL_Paste!$B5415="","",IF(TRIM(GL_Paste!$M5415)&lt;&gt;"",TRIM(GL_Paste!$M5415),IFERROR(MID(GL_Paste!$I5415,FIND("[",GL_Paste!$I5415)+1,FIND("]",GL_Paste!$I5415)-FIND("[",GL_Paste!$I5415)-1),"")))</f>
        <v/>
      </c>
      <c r="D5418">
        <f>IF(GL_Paste!$B5415="","",IFERROR(INDEX(DeptName,MATCH($C5418,DeptTag,0)),"UNALLOCATED"))</f>
        <v/>
      </c>
      <c r="E5418">
        <f>IF(GL_Paste!$B5415="","",IFERROR(INDEX(AcctCat,MATCH(GL_Paste!$B5415&amp;"",AcctCode,0)),"UNKNOWN"))</f>
        <v/>
      </c>
      <c r="F5418">
        <f>IF(GL_Paste!$B5415="","",IFERROR(INDEX(AcctSub,MATCH(GL_Paste!$B5415&amp;"",AcctCode,0)),"UNKNOWN"))</f>
        <v/>
      </c>
    </row>
    <row r="5419">
      <c r="A5419" s="40">
        <f>IF(GL_Paste!$B5416="","",N(GL_Paste!$H5416)-N(GL_Paste!$G5416))</f>
        <v/>
      </c>
      <c r="B5419" s="43">
        <f>IF(GL_Paste!$B5416="","",DATE(YEAR(GL_Paste!$E5416),MONTH(GL_Paste!$E5416),1))</f>
        <v/>
      </c>
      <c r="C5419">
        <f>IF(GL_Paste!$B5416="","",IF(TRIM(GL_Paste!$M5416)&lt;&gt;"",TRIM(GL_Paste!$M5416),IFERROR(MID(GL_Paste!$I5416,FIND("[",GL_Paste!$I5416)+1,FIND("]",GL_Paste!$I5416)-FIND("[",GL_Paste!$I5416)-1),"")))</f>
        <v/>
      </c>
      <c r="D5419">
        <f>IF(GL_Paste!$B5416="","",IFERROR(INDEX(DeptName,MATCH($C5419,DeptTag,0)),"UNALLOCATED"))</f>
        <v/>
      </c>
      <c r="E5419">
        <f>IF(GL_Paste!$B5416="","",IFERROR(INDEX(AcctCat,MATCH(GL_Paste!$B5416&amp;"",AcctCode,0)),"UNKNOWN"))</f>
        <v/>
      </c>
      <c r="F5419">
        <f>IF(GL_Paste!$B5416="","",IFERROR(INDEX(AcctSub,MATCH(GL_Paste!$B5416&amp;"",AcctCode,0)),"UNKNOWN"))</f>
        <v/>
      </c>
    </row>
    <row r="5420">
      <c r="A5420" s="40">
        <f>IF(GL_Paste!$B5417="","",N(GL_Paste!$H5417)-N(GL_Paste!$G5417))</f>
        <v/>
      </c>
      <c r="B5420" s="43">
        <f>IF(GL_Paste!$B5417="","",DATE(YEAR(GL_Paste!$E5417),MONTH(GL_Paste!$E5417),1))</f>
        <v/>
      </c>
      <c r="C5420">
        <f>IF(GL_Paste!$B5417="","",IF(TRIM(GL_Paste!$M5417)&lt;&gt;"",TRIM(GL_Paste!$M5417),IFERROR(MID(GL_Paste!$I5417,FIND("[",GL_Paste!$I5417)+1,FIND("]",GL_Paste!$I5417)-FIND("[",GL_Paste!$I5417)-1),"")))</f>
        <v/>
      </c>
      <c r="D5420">
        <f>IF(GL_Paste!$B5417="","",IFERROR(INDEX(DeptName,MATCH($C5420,DeptTag,0)),"UNALLOCATED"))</f>
        <v/>
      </c>
      <c r="E5420">
        <f>IF(GL_Paste!$B5417="","",IFERROR(INDEX(AcctCat,MATCH(GL_Paste!$B5417&amp;"",AcctCode,0)),"UNKNOWN"))</f>
        <v/>
      </c>
      <c r="F5420">
        <f>IF(GL_Paste!$B5417="","",IFERROR(INDEX(AcctSub,MATCH(GL_Paste!$B5417&amp;"",AcctCode,0)),"UNKNOWN"))</f>
        <v/>
      </c>
    </row>
    <row r="5421">
      <c r="A5421" s="40">
        <f>IF(GL_Paste!$B5418="","",N(GL_Paste!$H5418)-N(GL_Paste!$G5418))</f>
        <v/>
      </c>
      <c r="B5421" s="43">
        <f>IF(GL_Paste!$B5418="","",DATE(YEAR(GL_Paste!$E5418),MONTH(GL_Paste!$E5418),1))</f>
        <v/>
      </c>
      <c r="C5421">
        <f>IF(GL_Paste!$B5418="","",IF(TRIM(GL_Paste!$M5418)&lt;&gt;"",TRIM(GL_Paste!$M5418),IFERROR(MID(GL_Paste!$I5418,FIND("[",GL_Paste!$I5418)+1,FIND("]",GL_Paste!$I5418)-FIND("[",GL_Paste!$I5418)-1),"")))</f>
        <v/>
      </c>
      <c r="D5421">
        <f>IF(GL_Paste!$B5418="","",IFERROR(INDEX(DeptName,MATCH($C5421,DeptTag,0)),"UNALLOCATED"))</f>
        <v/>
      </c>
      <c r="E5421">
        <f>IF(GL_Paste!$B5418="","",IFERROR(INDEX(AcctCat,MATCH(GL_Paste!$B5418&amp;"",AcctCode,0)),"UNKNOWN"))</f>
        <v/>
      </c>
      <c r="F5421">
        <f>IF(GL_Paste!$B5418="","",IFERROR(INDEX(AcctSub,MATCH(GL_Paste!$B5418&amp;"",AcctCode,0)),"UNKNOWN"))</f>
        <v/>
      </c>
    </row>
    <row r="5422">
      <c r="A5422" s="40">
        <f>IF(GL_Paste!$B5419="","",N(GL_Paste!$H5419)-N(GL_Paste!$G5419))</f>
        <v/>
      </c>
      <c r="B5422" s="43">
        <f>IF(GL_Paste!$B5419="","",DATE(YEAR(GL_Paste!$E5419),MONTH(GL_Paste!$E5419),1))</f>
        <v/>
      </c>
      <c r="C5422">
        <f>IF(GL_Paste!$B5419="","",IF(TRIM(GL_Paste!$M5419)&lt;&gt;"",TRIM(GL_Paste!$M5419),IFERROR(MID(GL_Paste!$I5419,FIND("[",GL_Paste!$I5419)+1,FIND("]",GL_Paste!$I5419)-FIND("[",GL_Paste!$I5419)-1),"")))</f>
        <v/>
      </c>
      <c r="D5422">
        <f>IF(GL_Paste!$B5419="","",IFERROR(INDEX(DeptName,MATCH($C5422,DeptTag,0)),"UNALLOCATED"))</f>
        <v/>
      </c>
      <c r="E5422">
        <f>IF(GL_Paste!$B5419="","",IFERROR(INDEX(AcctCat,MATCH(GL_Paste!$B5419&amp;"",AcctCode,0)),"UNKNOWN"))</f>
        <v/>
      </c>
      <c r="F5422">
        <f>IF(GL_Paste!$B5419="","",IFERROR(INDEX(AcctSub,MATCH(GL_Paste!$B5419&amp;"",AcctCode,0)),"UNKNOWN"))</f>
        <v/>
      </c>
    </row>
    <row r="5423">
      <c r="A5423" s="40">
        <f>IF(GL_Paste!$B5420="","",N(GL_Paste!$H5420)-N(GL_Paste!$G5420))</f>
        <v/>
      </c>
      <c r="B5423" s="43">
        <f>IF(GL_Paste!$B5420="","",DATE(YEAR(GL_Paste!$E5420),MONTH(GL_Paste!$E5420),1))</f>
        <v/>
      </c>
      <c r="C5423">
        <f>IF(GL_Paste!$B5420="","",IF(TRIM(GL_Paste!$M5420)&lt;&gt;"",TRIM(GL_Paste!$M5420),IFERROR(MID(GL_Paste!$I5420,FIND("[",GL_Paste!$I5420)+1,FIND("]",GL_Paste!$I5420)-FIND("[",GL_Paste!$I5420)-1),"")))</f>
        <v/>
      </c>
      <c r="D5423">
        <f>IF(GL_Paste!$B5420="","",IFERROR(INDEX(DeptName,MATCH($C5423,DeptTag,0)),"UNALLOCATED"))</f>
        <v/>
      </c>
      <c r="E5423">
        <f>IF(GL_Paste!$B5420="","",IFERROR(INDEX(AcctCat,MATCH(GL_Paste!$B5420&amp;"",AcctCode,0)),"UNKNOWN"))</f>
        <v/>
      </c>
      <c r="F5423">
        <f>IF(GL_Paste!$B5420="","",IFERROR(INDEX(AcctSub,MATCH(GL_Paste!$B5420&amp;"",AcctCode,0)),"UNKNOWN"))</f>
        <v/>
      </c>
    </row>
    <row r="5424">
      <c r="A5424" s="40">
        <f>IF(GL_Paste!$B5421="","",N(GL_Paste!$H5421)-N(GL_Paste!$G5421))</f>
        <v/>
      </c>
      <c r="B5424" s="43">
        <f>IF(GL_Paste!$B5421="","",DATE(YEAR(GL_Paste!$E5421),MONTH(GL_Paste!$E5421),1))</f>
        <v/>
      </c>
      <c r="C5424">
        <f>IF(GL_Paste!$B5421="","",IF(TRIM(GL_Paste!$M5421)&lt;&gt;"",TRIM(GL_Paste!$M5421),IFERROR(MID(GL_Paste!$I5421,FIND("[",GL_Paste!$I5421)+1,FIND("]",GL_Paste!$I5421)-FIND("[",GL_Paste!$I5421)-1),"")))</f>
        <v/>
      </c>
      <c r="D5424">
        <f>IF(GL_Paste!$B5421="","",IFERROR(INDEX(DeptName,MATCH($C5424,DeptTag,0)),"UNALLOCATED"))</f>
        <v/>
      </c>
      <c r="E5424">
        <f>IF(GL_Paste!$B5421="","",IFERROR(INDEX(AcctCat,MATCH(GL_Paste!$B5421&amp;"",AcctCode,0)),"UNKNOWN"))</f>
        <v/>
      </c>
      <c r="F5424">
        <f>IF(GL_Paste!$B5421="","",IFERROR(INDEX(AcctSub,MATCH(GL_Paste!$B5421&amp;"",AcctCode,0)),"UNKNOWN"))</f>
        <v/>
      </c>
    </row>
    <row r="5425">
      <c r="A5425" s="40">
        <f>IF(GL_Paste!$B5422="","",N(GL_Paste!$H5422)-N(GL_Paste!$G5422))</f>
        <v/>
      </c>
      <c r="B5425" s="43">
        <f>IF(GL_Paste!$B5422="","",DATE(YEAR(GL_Paste!$E5422),MONTH(GL_Paste!$E5422),1))</f>
        <v/>
      </c>
      <c r="C5425">
        <f>IF(GL_Paste!$B5422="","",IF(TRIM(GL_Paste!$M5422)&lt;&gt;"",TRIM(GL_Paste!$M5422),IFERROR(MID(GL_Paste!$I5422,FIND("[",GL_Paste!$I5422)+1,FIND("]",GL_Paste!$I5422)-FIND("[",GL_Paste!$I5422)-1),"")))</f>
        <v/>
      </c>
      <c r="D5425">
        <f>IF(GL_Paste!$B5422="","",IFERROR(INDEX(DeptName,MATCH($C5425,DeptTag,0)),"UNALLOCATED"))</f>
        <v/>
      </c>
      <c r="E5425">
        <f>IF(GL_Paste!$B5422="","",IFERROR(INDEX(AcctCat,MATCH(GL_Paste!$B5422&amp;"",AcctCode,0)),"UNKNOWN"))</f>
        <v/>
      </c>
      <c r="F5425">
        <f>IF(GL_Paste!$B5422="","",IFERROR(INDEX(AcctSub,MATCH(GL_Paste!$B5422&amp;"",AcctCode,0)),"UNKNOWN"))</f>
        <v/>
      </c>
    </row>
    <row r="5426">
      <c r="A5426" s="40">
        <f>IF(GL_Paste!$B5423="","",N(GL_Paste!$H5423)-N(GL_Paste!$G5423))</f>
        <v/>
      </c>
      <c r="B5426" s="43">
        <f>IF(GL_Paste!$B5423="","",DATE(YEAR(GL_Paste!$E5423),MONTH(GL_Paste!$E5423),1))</f>
        <v/>
      </c>
      <c r="C5426">
        <f>IF(GL_Paste!$B5423="","",IF(TRIM(GL_Paste!$M5423)&lt;&gt;"",TRIM(GL_Paste!$M5423),IFERROR(MID(GL_Paste!$I5423,FIND("[",GL_Paste!$I5423)+1,FIND("]",GL_Paste!$I5423)-FIND("[",GL_Paste!$I5423)-1),"")))</f>
        <v/>
      </c>
      <c r="D5426">
        <f>IF(GL_Paste!$B5423="","",IFERROR(INDEX(DeptName,MATCH($C5426,DeptTag,0)),"UNALLOCATED"))</f>
        <v/>
      </c>
      <c r="E5426">
        <f>IF(GL_Paste!$B5423="","",IFERROR(INDEX(AcctCat,MATCH(GL_Paste!$B5423&amp;"",AcctCode,0)),"UNKNOWN"))</f>
        <v/>
      </c>
      <c r="F5426">
        <f>IF(GL_Paste!$B5423="","",IFERROR(INDEX(AcctSub,MATCH(GL_Paste!$B5423&amp;"",AcctCode,0)),"UNKNOWN"))</f>
        <v/>
      </c>
    </row>
    <row r="5427">
      <c r="A5427" s="40">
        <f>IF(GL_Paste!$B5424="","",N(GL_Paste!$H5424)-N(GL_Paste!$G5424))</f>
        <v/>
      </c>
      <c r="B5427" s="43">
        <f>IF(GL_Paste!$B5424="","",DATE(YEAR(GL_Paste!$E5424),MONTH(GL_Paste!$E5424),1))</f>
        <v/>
      </c>
      <c r="C5427">
        <f>IF(GL_Paste!$B5424="","",IF(TRIM(GL_Paste!$M5424)&lt;&gt;"",TRIM(GL_Paste!$M5424),IFERROR(MID(GL_Paste!$I5424,FIND("[",GL_Paste!$I5424)+1,FIND("]",GL_Paste!$I5424)-FIND("[",GL_Paste!$I5424)-1),"")))</f>
        <v/>
      </c>
      <c r="D5427">
        <f>IF(GL_Paste!$B5424="","",IFERROR(INDEX(DeptName,MATCH($C5427,DeptTag,0)),"UNALLOCATED"))</f>
        <v/>
      </c>
      <c r="E5427">
        <f>IF(GL_Paste!$B5424="","",IFERROR(INDEX(AcctCat,MATCH(GL_Paste!$B5424&amp;"",AcctCode,0)),"UNKNOWN"))</f>
        <v/>
      </c>
      <c r="F5427">
        <f>IF(GL_Paste!$B5424="","",IFERROR(INDEX(AcctSub,MATCH(GL_Paste!$B5424&amp;"",AcctCode,0)),"UNKNOWN"))</f>
        <v/>
      </c>
    </row>
    <row r="5428">
      <c r="A5428" s="40">
        <f>IF(GL_Paste!$B5425="","",N(GL_Paste!$H5425)-N(GL_Paste!$G5425))</f>
        <v/>
      </c>
      <c r="B5428" s="43">
        <f>IF(GL_Paste!$B5425="","",DATE(YEAR(GL_Paste!$E5425),MONTH(GL_Paste!$E5425),1))</f>
        <v/>
      </c>
      <c r="C5428">
        <f>IF(GL_Paste!$B5425="","",IF(TRIM(GL_Paste!$M5425)&lt;&gt;"",TRIM(GL_Paste!$M5425),IFERROR(MID(GL_Paste!$I5425,FIND("[",GL_Paste!$I5425)+1,FIND("]",GL_Paste!$I5425)-FIND("[",GL_Paste!$I5425)-1),"")))</f>
        <v/>
      </c>
      <c r="D5428">
        <f>IF(GL_Paste!$B5425="","",IFERROR(INDEX(DeptName,MATCH($C5428,DeptTag,0)),"UNALLOCATED"))</f>
        <v/>
      </c>
      <c r="E5428">
        <f>IF(GL_Paste!$B5425="","",IFERROR(INDEX(AcctCat,MATCH(GL_Paste!$B5425&amp;"",AcctCode,0)),"UNKNOWN"))</f>
        <v/>
      </c>
      <c r="F5428">
        <f>IF(GL_Paste!$B5425="","",IFERROR(INDEX(AcctSub,MATCH(GL_Paste!$B5425&amp;"",AcctCode,0)),"UNKNOWN"))</f>
        <v/>
      </c>
    </row>
    <row r="5429">
      <c r="A5429" s="40">
        <f>IF(GL_Paste!$B5426="","",N(GL_Paste!$H5426)-N(GL_Paste!$G5426))</f>
        <v/>
      </c>
      <c r="B5429" s="43">
        <f>IF(GL_Paste!$B5426="","",DATE(YEAR(GL_Paste!$E5426),MONTH(GL_Paste!$E5426),1))</f>
        <v/>
      </c>
      <c r="C5429">
        <f>IF(GL_Paste!$B5426="","",IF(TRIM(GL_Paste!$M5426)&lt;&gt;"",TRIM(GL_Paste!$M5426),IFERROR(MID(GL_Paste!$I5426,FIND("[",GL_Paste!$I5426)+1,FIND("]",GL_Paste!$I5426)-FIND("[",GL_Paste!$I5426)-1),"")))</f>
        <v/>
      </c>
      <c r="D5429">
        <f>IF(GL_Paste!$B5426="","",IFERROR(INDEX(DeptName,MATCH($C5429,DeptTag,0)),"UNALLOCATED"))</f>
        <v/>
      </c>
      <c r="E5429">
        <f>IF(GL_Paste!$B5426="","",IFERROR(INDEX(AcctCat,MATCH(GL_Paste!$B5426&amp;"",AcctCode,0)),"UNKNOWN"))</f>
        <v/>
      </c>
      <c r="F5429">
        <f>IF(GL_Paste!$B5426="","",IFERROR(INDEX(AcctSub,MATCH(GL_Paste!$B5426&amp;"",AcctCode,0)),"UNKNOWN"))</f>
        <v/>
      </c>
    </row>
    <row r="5430">
      <c r="A5430" s="40">
        <f>IF(GL_Paste!$B5427="","",N(GL_Paste!$H5427)-N(GL_Paste!$G5427))</f>
        <v/>
      </c>
      <c r="B5430" s="43">
        <f>IF(GL_Paste!$B5427="","",DATE(YEAR(GL_Paste!$E5427),MONTH(GL_Paste!$E5427),1))</f>
        <v/>
      </c>
      <c r="C5430">
        <f>IF(GL_Paste!$B5427="","",IF(TRIM(GL_Paste!$M5427)&lt;&gt;"",TRIM(GL_Paste!$M5427),IFERROR(MID(GL_Paste!$I5427,FIND("[",GL_Paste!$I5427)+1,FIND("]",GL_Paste!$I5427)-FIND("[",GL_Paste!$I5427)-1),"")))</f>
        <v/>
      </c>
      <c r="D5430">
        <f>IF(GL_Paste!$B5427="","",IFERROR(INDEX(DeptName,MATCH($C5430,DeptTag,0)),"UNALLOCATED"))</f>
        <v/>
      </c>
      <c r="E5430">
        <f>IF(GL_Paste!$B5427="","",IFERROR(INDEX(AcctCat,MATCH(GL_Paste!$B5427&amp;"",AcctCode,0)),"UNKNOWN"))</f>
        <v/>
      </c>
      <c r="F5430">
        <f>IF(GL_Paste!$B5427="","",IFERROR(INDEX(AcctSub,MATCH(GL_Paste!$B5427&amp;"",AcctCode,0)),"UNKNOWN"))</f>
        <v/>
      </c>
    </row>
    <row r="5431">
      <c r="A5431" s="40">
        <f>IF(GL_Paste!$B5428="","",N(GL_Paste!$H5428)-N(GL_Paste!$G5428))</f>
        <v/>
      </c>
      <c r="B5431" s="43">
        <f>IF(GL_Paste!$B5428="","",DATE(YEAR(GL_Paste!$E5428),MONTH(GL_Paste!$E5428),1))</f>
        <v/>
      </c>
      <c r="C5431">
        <f>IF(GL_Paste!$B5428="","",IF(TRIM(GL_Paste!$M5428)&lt;&gt;"",TRIM(GL_Paste!$M5428),IFERROR(MID(GL_Paste!$I5428,FIND("[",GL_Paste!$I5428)+1,FIND("]",GL_Paste!$I5428)-FIND("[",GL_Paste!$I5428)-1),"")))</f>
        <v/>
      </c>
      <c r="D5431">
        <f>IF(GL_Paste!$B5428="","",IFERROR(INDEX(DeptName,MATCH($C5431,DeptTag,0)),"UNALLOCATED"))</f>
        <v/>
      </c>
      <c r="E5431">
        <f>IF(GL_Paste!$B5428="","",IFERROR(INDEX(AcctCat,MATCH(GL_Paste!$B5428&amp;"",AcctCode,0)),"UNKNOWN"))</f>
        <v/>
      </c>
      <c r="F5431">
        <f>IF(GL_Paste!$B5428="","",IFERROR(INDEX(AcctSub,MATCH(GL_Paste!$B5428&amp;"",AcctCode,0)),"UNKNOWN"))</f>
        <v/>
      </c>
    </row>
    <row r="5432">
      <c r="A5432" s="40">
        <f>IF(GL_Paste!$B5429="","",N(GL_Paste!$H5429)-N(GL_Paste!$G5429))</f>
        <v/>
      </c>
      <c r="B5432" s="43">
        <f>IF(GL_Paste!$B5429="","",DATE(YEAR(GL_Paste!$E5429),MONTH(GL_Paste!$E5429),1))</f>
        <v/>
      </c>
      <c r="C5432">
        <f>IF(GL_Paste!$B5429="","",IF(TRIM(GL_Paste!$M5429)&lt;&gt;"",TRIM(GL_Paste!$M5429),IFERROR(MID(GL_Paste!$I5429,FIND("[",GL_Paste!$I5429)+1,FIND("]",GL_Paste!$I5429)-FIND("[",GL_Paste!$I5429)-1),"")))</f>
        <v/>
      </c>
      <c r="D5432">
        <f>IF(GL_Paste!$B5429="","",IFERROR(INDEX(DeptName,MATCH($C5432,DeptTag,0)),"UNALLOCATED"))</f>
        <v/>
      </c>
      <c r="E5432">
        <f>IF(GL_Paste!$B5429="","",IFERROR(INDEX(AcctCat,MATCH(GL_Paste!$B5429&amp;"",AcctCode,0)),"UNKNOWN"))</f>
        <v/>
      </c>
      <c r="F5432">
        <f>IF(GL_Paste!$B5429="","",IFERROR(INDEX(AcctSub,MATCH(GL_Paste!$B5429&amp;"",AcctCode,0)),"UNKNOWN"))</f>
        <v/>
      </c>
    </row>
    <row r="5433">
      <c r="A5433" s="40">
        <f>IF(GL_Paste!$B5430="","",N(GL_Paste!$H5430)-N(GL_Paste!$G5430))</f>
        <v/>
      </c>
      <c r="B5433" s="43">
        <f>IF(GL_Paste!$B5430="","",DATE(YEAR(GL_Paste!$E5430),MONTH(GL_Paste!$E5430),1))</f>
        <v/>
      </c>
      <c r="C5433">
        <f>IF(GL_Paste!$B5430="","",IF(TRIM(GL_Paste!$M5430)&lt;&gt;"",TRIM(GL_Paste!$M5430),IFERROR(MID(GL_Paste!$I5430,FIND("[",GL_Paste!$I5430)+1,FIND("]",GL_Paste!$I5430)-FIND("[",GL_Paste!$I5430)-1),"")))</f>
        <v/>
      </c>
      <c r="D5433">
        <f>IF(GL_Paste!$B5430="","",IFERROR(INDEX(DeptName,MATCH($C5433,DeptTag,0)),"UNALLOCATED"))</f>
        <v/>
      </c>
      <c r="E5433">
        <f>IF(GL_Paste!$B5430="","",IFERROR(INDEX(AcctCat,MATCH(GL_Paste!$B5430&amp;"",AcctCode,0)),"UNKNOWN"))</f>
        <v/>
      </c>
      <c r="F5433">
        <f>IF(GL_Paste!$B5430="","",IFERROR(INDEX(AcctSub,MATCH(GL_Paste!$B5430&amp;"",AcctCode,0)),"UNKNOWN"))</f>
        <v/>
      </c>
    </row>
    <row r="5434">
      <c r="A5434" s="40">
        <f>IF(GL_Paste!$B5431="","",N(GL_Paste!$H5431)-N(GL_Paste!$G5431))</f>
        <v/>
      </c>
      <c r="B5434" s="43">
        <f>IF(GL_Paste!$B5431="","",DATE(YEAR(GL_Paste!$E5431),MONTH(GL_Paste!$E5431),1))</f>
        <v/>
      </c>
      <c r="C5434">
        <f>IF(GL_Paste!$B5431="","",IF(TRIM(GL_Paste!$M5431)&lt;&gt;"",TRIM(GL_Paste!$M5431),IFERROR(MID(GL_Paste!$I5431,FIND("[",GL_Paste!$I5431)+1,FIND("]",GL_Paste!$I5431)-FIND("[",GL_Paste!$I5431)-1),"")))</f>
        <v/>
      </c>
      <c r="D5434">
        <f>IF(GL_Paste!$B5431="","",IFERROR(INDEX(DeptName,MATCH($C5434,DeptTag,0)),"UNALLOCATED"))</f>
        <v/>
      </c>
      <c r="E5434">
        <f>IF(GL_Paste!$B5431="","",IFERROR(INDEX(AcctCat,MATCH(GL_Paste!$B5431&amp;"",AcctCode,0)),"UNKNOWN"))</f>
        <v/>
      </c>
      <c r="F5434">
        <f>IF(GL_Paste!$B5431="","",IFERROR(INDEX(AcctSub,MATCH(GL_Paste!$B5431&amp;"",AcctCode,0)),"UNKNOWN"))</f>
        <v/>
      </c>
    </row>
    <row r="5435">
      <c r="A5435" s="40">
        <f>IF(GL_Paste!$B5432="","",N(GL_Paste!$H5432)-N(GL_Paste!$G5432))</f>
        <v/>
      </c>
      <c r="B5435" s="43">
        <f>IF(GL_Paste!$B5432="","",DATE(YEAR(GL_Paste!$E5432),MONTH(GL_Paste!$E5432),1))</f>
        <v/>
      </c>
      <c r="C5435">
        <f>IF(GL_Paste!$B5432="","",IF(TRIM(GL_Paste!$M5432)&lt;&gt;"",TRIM(GL_Paste!$M5432),IFERROR(MID(GL_Paste!$I5432,FIND("[",GL_Paste!$I5432)+1,FIND("]",GL_Paste!$I5432)-FIND("[",GL_Paste!$I5432)-1),"")))</f>
        <v/>
      </c>
      <c r="D5435">
        <f>IF(GL_Paste!$B5432="","",IFERROR(INDEX(DeptName,MATCH($C5435,DeptTag,0)),"UNALLOCATED"))</f>
        <v/>
      </c>
      <c r="E5435">
        <f>IF(GL_Paste!$B5432="","",IFERROR(INDEX(AcctCat,MATCH(GL_Paste!$B5432&amp;"",AcctCode,0)),"UNKNOWN"))</f>
        <v/>
      </c>
      <c r="F5435">
        <f>IF(GL_Paste!$B5432="","",IFERROR(INDEX(AcctSub,MATCH(GL_Paste!$B5432&amp;"",AcctCode,0)),"UNKNOWN"))</f>
        <v/>
      </c>
    </row>
    <row r="5436">
      <c r="A5436" s="40">
        <f>IF(GL_Paste!$B5433="","",N(GL_Paste!$H5433)-N(GL_Paste!$G5433))</f>
        <v/>
      </c>
      <c r="B5436" s="43">
        <f>IF(GL_Paste!$B5433="","",DATE(YEAR(GL_Paste!$E5433),MONTH(GL_Paste!$E5433),1))</f>
        <v/>
      </c>
      <c r="C5436">
        <f>IF(GL_Paste!$B5433="","",IF(TRIM(GL_Paste!$M5433)&lt;&gt;"",TRIM(GL_Paste!$M5433),IFERROR(MID(GL_Paste!$I5433,FIND("[",GL_Paste!$I5433)+1,FIND("]",GL_Paste!$I5433)-FIND("[",GL_Paste!$I5433)-1),"")))</f>
        <v/>
      </c>
      <c r="D5436">
        <f>IF(GL_Paste!$B5433="","",IFERROR(INDEX(DeptName,MATCH($C5436,DeptTag,0)),"UNALLOCATED"))</f>
        <v/>
      </c>
      <c r="E5436">
        <f>IF(GL_Paste!$B5433="","",IFERROR(INDEX(AcctCat,MATCH(GL_Paste!$B5433&amp;"",AcctCode,0)),"UNKNOWN"))</f>
        <v/>
      </c>
      <c r="F5436">
        <f>IF(GL_Paste!$B5433="","",IFERROR(INDEX(AcctSub,MATCH(GL_Paste!$B5433&amp;"",AcctCode,0)),"UNKNOWN"))</f>
        <v/>
      </c>
    </row>
    <row r="5437">
      <c r="A5437" s="40">
        <f>IF(GL_Paste!$B5434="","",N(GL_Paste!$H5434)-N(GL_Paste!$G5434))</f>
        <v/>
      </c>
      <c r="B5437" s="43">
        <f>IF(GL_Paste!$B5434="","",DATE(YEAR(GL_Paste!$E5434),MONTH(GL_Paste!$E5434),1))</f>
        <v/>
      </c>
      <c r="C5437">
        <f>IF(GL_Paste!$B5434="","",IF(TRIM(GL_Paste!$M5434)&lt;&gt;"",TRIM(GL_Paste!$M5434),IFERROR(MID(GL_Paste!$I5434,FIND("[",GL_Paste!$I5434)+1,FIND("]",GL_Paste!$I5434)-FIND("[",GL_Paste!$I5434)-1),"")))</f>
        <v/>
      </c>
      <c r="D5437">
        <f>IF(GL_Paste!$B5434="","",IFERROR(INDEX(DeptName,MATCH($C5437,DeptTag,0)),"UNALLOCATED"))</f>
        <v/>
      </c>
      <c r="E5437">
        <f>IF(GL_Paste!$B5434="","",IFERROR(INDEX(AcctCat,MATCH(GL_Paste!$B5434&amp;"",AcctCode,0)),"UNKNOWN"))</f>
        <v/>
      </c>
      <c r="F5437">
        <f>IF(GL_Paste!$B5434="","",IFERROR(INDEX(AcctSub,MATCH(GL_Paste!$B5434&amp;"",AcctCode,0)),"UNKNOWN"))</f>
        <v/>
      </c>
    </row>
    <row r="5438">
      <c r="A5438" s="40">
        <f>IF(GL_Paste!$B5435="","",N(GL_Paste!$H5435)-N(GL_Paste!$G5435))</f>
        <v/>
      </c>
      <c r="B5438" s="43">
        <f>IF(GL_Paste!$B5435="","",DATE(YEAR(GL_Paste!$E5435),MONTH(GL_Paste!$E5435),1))</f>
        <v/>
      </c>
      <c r="C5438">
        <f>IF(GL_Paste!$B5435="","",IF(TRIM(GL_Paste!$M5435)&lt;&gt;"",TRIM(GL_Paste!$M5435),IFERROR(MID(GL_Paste!$I5435,FIND("[",GL_Paste!$I5435)+1,FIND("]",GL_Paste!$I5435)-FIND("[",GL_Paste!$I5435)-1),"")))</f>
        <v/>
      </c>
      <c r="D5438">
        <f>IF(GL_Paste!$B5435="","",IFERROR(INDEX(DeptName,MATCH($C5438,DeptTag,0)),"UNALLOCATED"))</f>
        <v/>
      </c>
      <c r="E5438">
        <f>IF(GL_Paste!$B5435="","",IFERROR(INDEX(AcctCat,MATCH(GL_Paste!$B5435&amp;"",AcctCode,0)),"UNKNOWN"))</f>
        <v/>
      </c>
      <c r="F5438">
        <f>IF(GL_Paste!$B5435="","",IFERROR(INDEX(AcctSub,MATCH(GL_Paste!$B5435&amp;"",AcctCode,0)),"UNKNOWN"))</f>
        <v/>
      </c>
    </row>
    <row r="5439">
      <c r="A5439" s="40">
        <f>IF(GL_Paste!$B5436="","",N(GL_Paste!$H5436)-N(GL_Paste!$G5436))</f>
        <v/>
      </c>
      <c r="B5439" s="43">
        <f>IF(GL_Paste!$B5436="","",DATE(YEAR(GL_Paste!$E5436),MONTH(GL_Paste!$E5436),1))</f>
        <v/>
      </c>
      <c r="C5439">
        <f>IF(GL_Paste!$B5436="","",IF(TRIM(GL_Paste!$M5436)&lt;&gt;"",TRIM(GL_Paste!$M5436),IFERROR(MID(GL_Paste!$I5436,FIND("[",GL_Paste!$I5436)+1,FIND("]",GL_Paste!$I5436)-FIND("[",GL_Paste!$I5436)-1),"")))</f>
        <v/>
      </c>
      <c r="D5439">
        <f>IF(GL_Paste!$B5436="","",IFERROR(INDEX(DeptName,MATCH($C5439,DeptTag,0)),"UNALLOCATED"))</f>
        <v/>
      </c>
      <c r="E5439">
        <f>IF(GL_Paste!$B5436="","",IFERROR(INDEX(AcctCat,MATCH(GL_Paste!$B5436&amp;"",AcctCode,0)),"UNKNOWN"))</f>
        <v/>
      </c>
      <c r="F5439">
        <f>IF(GL_Paste!$B5436="","",IFERROR(INDEX(AcctSub,MATCH(GL_Paste!$B5436&amp;"",AcctCode,0)),"UNKNOWN"))</f>
        <v/>
      </c>
    </row>
    <row r="5440">
      <c r="A5440" s="40">
        <f>IF(GL_Paste!$B5437="","",N(GL_Paste!$H5437)-N(GL_Paste!$G5437))</f>
        <v/>
      </c>
      <c r="B5440" s="43">
        <f>IF(GL_Paste!$B5437="","",DATE(YEAR(GL_Paste!$E5437),MONTH(GL_Paste!$E5437),1))</f>
        <v/>
      </c>
      <c r="C5440">
        <f>IF(GL_Paste!$B5437="","",IF(TRIM(GL_Paste!$M5437)&lt;&gt;"",TRIM(GL_Paste!$M5437),IFERROR(MID(GL_Paste!$I5437,FIND("[",GL_Paste!$I5437)+1,FIND("]",GL_Paste!$I5437)-FIND("[",GL_Paste!$I5437)-1),"")))</f>
        <v/>
      </c>
      <c r="D5440">
        <f>IF(GL_Paste!$B5437="","",IFERROR(INDEX(DeptName,MATCH($C5440,DeptTag,0)),"UNALLOCATED"))</f>
        <v/>
      </c>
      <c r="E5440">
        <f>IF(GL_Paste!$B5437="","",IFERROR(INDEX(AcctCat,MATCH(GL_Paste!$B5437&amp;"",AcctCode,0)),"UNKNOWN"))</f>
        <v/>
      </c>
      <c r="F5440">
        <f>IF(GL_Paste!$B5437="","",IFERROR(INDEX(AcctSub,MATCH(GL_Paste!$B5437&amp;"",AcctCode,0)),"UNKNOWN"))</f>
        <v/>
      </c>
    </row>
    <row r="5441">
      <c r="A5441" s="40">
        <f>IF(GL_Paste!$B5438="","",N(GL_Paste!$H5438)-N(GL_Paste!$G5438))</f>
        <v/>
      </c>
      <c r="B5441" s="43">
        <f>IF(GL_Paste!$B5438="","",DATE(YEAR(GL_Paste!$E5438),MONTH(GL_Paste!$E5438),1))</f>
        <v/>
      </c>
      <c r="C5441">
        <f>IF(GL_Paste!$B5438="","",IF(TRIM(GL_Paste!$M5438)&lt;&gt;"",TRIM(GL_Paste!$M5438),IFERROR(MID(GL_Paste!$I5438,FIND("[",GL_Paste!$I5438)+1,FIND("]",GL_Paste!$I5438)-FIND("[",GL_Paste!$I5438)-1),"")))</f>
        <v/>
      </c>
      <c r="D5441">
        <f>IF(GL_Paste!$B5438="","",IFERROR(INDEX(DeptName,MATCH($C5441,DeptTag,0)),"UNALLOCATED"))</f>
        <v/>
      </c>
      <c r="E5441">
        <f>IF(GL_Paste!$B5438="","",IFERROR(INDEX(AcctCat,MATCH(GL_Paste!$B5438&amp;"",AcctCode,0)),"UNKNOWN"))</f>
        <v/>
      </c>
      <c r="F5441">
        <f>IF(GL_Paste!$B5438="","",IFERROR(INDEX(AcctSub,MATCH(GL_Paste!$B5438&amp;"",AcctCode,0)),"UNKNOWN"))</f>
        <v/>
      </c>
    </row>
    <row r="5442">
      <c r="A5442" s="40">
        <f>IF(GL_Paste!$B5439="","",N(GL_Paste!$H5439)-N(GL_Paste!$G5439))</f>
        <v/>
      </c>
      <c r="B5442" s="43">
        <f>IF(GL_Paste!$B5439="","",DATE(YEAR(GL_Paste!$E5439),MONTH(GL_Paste!$E5439),1))</f>
        <v/>
      </c>
      <c r="C5442">
        <f>IF(GL_Paste!$B5439="","",IF(TRIM(GL_Paste!$M5439)&lt;&gt;"",TRIM(GL_Paste!$M5439),IFERROR(MID(GL_Paste!$I5439,FIND("[",GL_Paste!$I5439)+1,FIND("]",GL_Paste!$I5439)-FIND("[",GL_Paste!$I5439)-1),"")))</f>
        <v/>
      </c>
      <c r="D5442">
        <f>IF(GL_Paste!$B5439="","",IFERROR(INDEX(DeptName,MATCH($C5442,DeptTag,0)),"UNALLOCATED"))</f>
        <v/>
      </c>
      <c r="E5442">
        <f>IF(GL_Paste!$B5439="","",IFERROR(INDEX(AcctCat,MATCH(GL_Paste!$B5439&amp;"",AcctCode,0)),"UNKNOWN"))</f>
        <v/>
      </c>
      <c r="F5442">
        <f>IF(GL_Paste!$B5439="","",IFERROR(INDEX(AcctSub,MATCH(GL_Paste!$B5439&amp;"",AcctCode,0)),"UNKNOWN"))</f>
        <v/>
      </c>
    </row>
    <row r="5443">
      <c r="A5443" s="40">
        <f>IF(GL_Paste!$B5440="","",N(GL_Paste!$H5440)-N(GL_Paste!$G5440))</f>
        <v/>
      </c>
      <c r="B5443" s="43">
        <f>IF(GL_Paste!$B5440="","",DATE(YEAR(GL_Paste!$E5440),MONTH(GL_Paste!$E5440),1))</f>
        <v/>
      </c>
      <c r="C5443">
        <f>IF(GL_Paste!$B5440="","",IF(TRIM(GL_Paste!$M5440)&lt;&gt;"",TRIM(GL_Paste!$M5440),IFERROR(MID(GL_Paste!$I5440,FIND("[",GL_Paste!$I5440)+1,FIND("]",GL_Paste!$I5440)-FIND("[",GL_Paste!$I5440)-1),"")))</f>
        <v/>
      </c>
      <c r="D5443">
        <f>IF(GL_Paste!$B5440="","",IFERROR(INDEX(DeptName,MATCH($C5443,DeptTag,0)),"UNALLOCATED"))</f>
        <v/>
      </c>
      <c r="E5443">
        <f>IF(GL_Paste!$B5440="","",IFERROR(INDEX(AcctCat,MATCH(GL_Paste!$B5440&amp;"",AcctCode,0)),"UNKNOWN"))</f>
        <v/>
      </c>
      <c r="F5443">
        <f>IF(GL_Paste!$B5440="","",IFERROR(INDEX(AcctSub,MATCH(GL_Paste!$B5440&amp;"",AcctCode,0)),"UNKNOWN"))</f>
        <v/>
      </c>
    </row>
    <row r="5444">
      <c r="A5444" s="40">
        <f>IF(GL_Paste!$B5441="","",N(GL_Paste!$H5441)-N(GL_Paste!$G5441))</f>
        <v/>
      </c>
      <c r="B5444" s="43">
        <f>IF(GL_Paste!$B5441="","",DATE(YEAR(GL_Paste!$E5441),MONTH(GL_Paste!$E5441),1))</f>
        <v/>
      </c>
      <c r="C5444">
        <f>IF(GL_Paste!$B5441="","",IF(TRIM(GL_Paste!$M5441)&lt;&gt;"",TRIM(GL_Paste!$M5441),IFERROR(MID(GL_Paste!$I5441,FIND("[",GL_Paste!$I5441)+1,FIND("]",GL_Paste!$I5441)-FIND("[",GL_Paste!$I5441)-1),"")))</f>
        <v/>
      </c>
      <c r="D5444">
        <f>IF(GL_Paste!$B5441="","",IFERROR(INDEX(DeptName,MATCH($C5444,DeptTag,0)),"UNALLOCATED"))</f>
        <v/>
      </c>
      <c r="E5444">
        <f>IF(GL_Paste!$B5441="","",IFERROR(INDEX(AcctCat,MATCH(GL_Paste!$B5441&amp;"",AcctCode,0)),"UNKNOWN"))</f>
        <v/>
      </c>
      <c r="F5444">
        <f>IF(GL_Paste!$B5441="","",IFERROR(INDEX(AcctSub,MATCH(GL_Paste!$B5441&amp;"",AcctCode,0)),"UNKNOWN"))</f>
        <v/>
      </c>
    </row>
    <row r="5445">
      <c r="A5445" s="40">
        <f>IF(GL_Paste!$B5442="","",N(GL_Paste!$H5442)-N(GL_Paste!$G5442))</f>
        <v/>
      </c>
      <c r="B5445" s="43">
        <f>IF(GL_Paste!$B5442="","",DATE(YEAR(GL_Paste!$E5442),MONTH(GL_Paste!$E5442),1))</f>
        <v/>
      </c>
      <c r="C5445">
        <f>IF(GL_Paste!$B5442="","",IF(TRIM(GL_Paste!$M5442)&lt;&gt;"",TRIM(GL_Paste!$M5442),IFERROR(MID(GL_Paste!$I5442,FIND("[",GL_Paste!$I5442)+1,FIND("]",GL_Paste!$I5442)-FIND("[",GL_Paste!$I5442)-1),"")))</f>
        <v/>
      </c>
      <c r="D5445">
        <f>IF(GL_Paste!$B5442="","",IFERROR(INDEX(DeptName,MATCH($C5445,DeptTag,0)),"UNALLOCATED"))</f>
        <v/>
      </c>
      <c r="E5445">
        <f>IF(GL_Paste!$B5442="","",IFERROR(INDEX(AcctCat,MATCH(GL_Paste!$B5442&amp;"",AcctCode,0)),"UNKNOWN"))</f>
        <v/>
      </c>
      <c r="F5445">
        <f>IF(GL_Paste!$B5442="","",IFERROR(INDEX(AcctSub,MATCH(GL_Paste!$B5442&amp;"",AcctCode,0)),"UNKNOWN"))</f>
        <v/>
      </c>
    </row>
    <row r="5446">
      <c r="A5446" s="40">
        <f>IF(GL_Paste!$B5443="","",N(GL_Paste!$H5443)-N(GL_Paste!$G5443))</f>
        <v/>
      </c>
      <c r="B5446" s="43">
        <f>IF(GL_Paste!$B5443="","",DATE(YEAR(GL_Paste!$E5443),MONTH(GL_Paste!$E5443),1))</f>
        <v/>
      </c>
      <c r="C5446">
        <f>IF(GL_Paste!$B5443="","",IF(TRIM(GL_Paste!$M5443)&lt;&gt;"",TRIM(GL_Paste!$M5443),IFERROR(MID(GL_Paste!$I5443,FIND("[",GL_Paste!$I5443)+1,FIND("]",GL_Paste!$I5443)-FIND("[",GL_Paste!$I5443)-1),"")))</f>
        <v/>
      </c>
      <c r="D5446">
        <f>IF(GL_Paste!$B5443="","",IFERROR(INDEX(DeptName,MATCH($C5446,DeptTag,0)),"UNALLOCATED"))</f>
        <v/>
      </c>
      <c r="E5446">
        <f>IF(GL_Paste!$B5443="","",IFERROR(INDEX(AcctCat,MATCH(GL_Paste!$B5443&amp;"",AcctCode,0)),"UNKNOWN"))</f>
        <v/>
      </c>
      <c r="F5446">
        <f>IF(GL_Paste!$B5443="","",IFERROR(INDEX(AcctSub,MATCH(GL_Paste!$B5443&amp;"",AcctCode,0)),"UNKNOWN"))</f>
        <v/>
      </c>
    </row>
    <row r="5447">
      <c r="A5447" s="40">
        <f>IF(GL_Paste!$B5444="","",N(GL_Paste!$H5444)-N(GL_Paste!$G5444))</f>
        <v/>
      </c>
      <c r="B5447" s="43">
        <f>IF(GL_Paste!$B5444="","",DATE(YEAR(GL_Paste!$E5444),MONTH(GL_Paste!$E5444),1))</f>
        <v/>
      </c>
      <c r="C5447">
        <f>IF(GL_Paste!$B5444="","",IF(TRIM(GL_Paste!$M5444)&lt;&gt;"",TRIM(GL_Paste!$M5444),IFERROR(MID(GL_Paste!$I5444,FIND("[",GL_Paste!$I5444)+1,FIND("]",GL_Paste!$I5444)-FIND("[",GL_Paste!$I5444)-1),"")))</f>
        <v/>
      </c>
      <c r="D5447">
        <f>IF(GL_Paste!$B5444="","",IFERROR(INDEX(DeptName,MATCH($C5447,DeptTag,0)),"UNALLOCATED"))</f>
        <v/>
      </c>
      <c r="E5447">
        <f>IF(GL_Paste!$B5444="","",IFERROR(INDEX(AcctCat,MATCH(GL_Paste!$B5444&amp;"",AcctCode,0)),"UNKNOWN"))</f>
        <v/>
      </c>
      <c r="F5447">
        <f>IF(GL_Paste!$B5444="","",IFERROR(INDEX(AcctSub,MATCH(GL_Paste!$B5444&amp;"",AcctCode,0)),"UNKNOWN"))</f>
        <v/>
      </c>
    </row>
    <row r="5448">
      <c r="A5448" s="40">
        <f>IF(GL_Paste!$B5445="","",N(GL_Paste!$H5445)-N(GL_Paste!$G5445))</f>
        <v/>
      </c>
      <c r="B5448" s="43">
        <f>IF(GL_Paste!$B5445="","",DATE(YEAR(GL_Paste!$E5445),MONTH(GL_Paste!$E5445),1))</f>
        <v/>
      </c>
      <c r="C5448">
        <f>IF(GL_Paste!$B5445="","",IF(TRIM(GL_Paste!$M5445)&lt;&gt;"",TRIM(GL_Paste!$M5445),IFERROR(MID(GL_Paste!$I5445,FIND("[",GL_Paste!$I5445)+1,FIND("]",GL_Paste!$I5445)-FIND("[",GL_Paste!$I5445)-1),"")))</f>
        <v/>
      </c>
      <c r="D5448">
        <f>IF(GL_Paste!$B5445="","",IFERROR(INDEX(DeptName,MATCH($C5448,DeptTag,0)),"UNALLOCATED"))</f>
        <v/>
      </c>
      <c r="E5448">
        <f>IF(GL_Paste!$B5445="","",IFERROR(INDEX(AcctCat,MATCH(GL_Paste!$B5445&amp;"",AcctCode,0)),"UNKNOWN"))</f>
        <v/>
      </c>
      <c r="F5448">
        <f>IF(GL_Paste!$B5445="","",IFERROR(INDEX(AcctSub,MATCH(GL_Paste!$B5445&amp;"",AcctCode,0)),"UNKNOWN"))</f>
        <v/>
      </c>
    </row>
    <row r="5449">
      <c r="A5449" s="40">
        <f>IF(GL_Paste!$B5446="","",N(GL_Paste!$H5446)-N(GL_Paste!$G5446))</f>
        <v/>
      </c>
      <c r="B5449" s="43">
        <f>IF(GL_Paste!$B5446="","",DATE(YEAR(GL_Paste!$E5446),MONTH(GL_Paste!$E5446),1))</f>
        <v/>
      </c>
      <c r="C5449">
        <f>IF(GL_Paste!$B5446="","",IF(TRIM(GL_Paste!$M5446)&lt;&gt;"",TRIM(GL_Paste!$M5446),IFERROR(MID(GL_Paste!$I5446,FIND("[",GL_Paste!$I5446)+1,FIND("]",GL_Paste!$I5446)-FIND("[",GL_Paste!$I5446)-1),"")))</f>
        <v/>
      </c>
      <c r="D5449">
        <f>IF(GL_Paste!$B5446="","",IFERROR(INDEX(DeptName,MATCH($C5449,DeptTag,0)),"UNALLOCATED"))</f>
        <v/>
      </c>
      <c r="E5449">
        <f>IF(GL_Paste!$B5446="","",IFERROR(INDEX(AcctCat,MATCH(GL_Paste!$B5446&amp;"",AcctCode,0)),"UNKNOWN"))</f>
        <v/>
      </c>
      <c r="F5449">
        <f>IF(GL_Paste!$B5446="","",IFERROR(INDEX(AcctSub,MATCH(GL_Paste!$B5446&amp;"",AcctCode,0)),"UNKNOWN"))</f>
        <v/>
      </c>
    </row>
    <row r="5450">
      <c r="A5450" s="40">
        <f>IF(GL_Paste!$B5447="","",N(GL_Paste!$H5447)-N(GL_Paste!$G5447))</f>
        <v/>
      </c>
      <c r="B5450" s="43">
        <f>IF(GL_Paste!$B5447="","",DATE(YEAR(GL_Paste!$E5447),MONTH(GL_Paste!$E5447),1))</f>
        <v/>
      </c>
      <c r="C5450">
        <f>IF(GL_Paste!$B5447="","",IF(TRIM(GL_Paste!$M5447)&lt;&gt;"",TRIM(GL_Paste!$M5447),IFERROR(MID(GL_Paste!$I5447,FIND("[",GL_Paste!$I5447)+1,FIND("]",GL_Paste!$I5447)-FIND("[",GL_Paste!$I5447)-1),"")))</f>
        <v/>
      </c>
      <c r="D5450">
        <f>IF(GL_Paste!$B5447="","",IFERROR(INDEX(DeptName,MATCH($C5450,DeptTag,0)),"UNALLOCATED"))</f>
        <v/>
      </c>
      <c r="E5450">
        <f>IF(GL_Paste!$B5447="","",IFERROR(INDEX(AcctCat,MATCH(GL_Paste!$B5447&amp;"",AcctCode,0)),"UNKNOWN"))</f>
        <v/>
      </c>
      <c r="F5450">
        <f>IF(GL_Paste!$B5447="","",IFERROR(INDEX(AcctSub,MATCH(GL_Paste!$B5447&amp;"",AcctCode,0)),"UNKNOWN"))</f>
        <v/>
      </c>
    </row>
    <row r="5451">
      <c r="A5451" s="40">
        <f>IF(GL_Paste!$B5448="","",N(GL_Paste!$H5448)-N(GL_Paste!$G5448))</f>
        <v/>
      </c>
      <c r="B5451" s="43">
        <f>IF(GL_Paste!$B5448="","",DATE(YEAR(GL_Paste!$E5448),MONTH(GL_Paste!$E5448),1))</f>
        <v/>
      </c>
      <c r="C5451">
        <f>IF(GL_Paste!$B5448="","",IF(TRIM(GL_Paste!$M5448)&lt;&gt;"",TRIM(GL_Paste!$M5448),IFERROR(MID(GL_Paste!$I5448,FIND("[",GL_Paste!$I5448)+1,FIND("]",GL_Paste!$I5448)-FIND("[",GL_Paste!$I5448)-1),"")))</f>
        <v/>
      </c>
      <c r="D5451">
        <f>IF(GL_Paste!$B5448="","",IFERROR(INDEX(DeptName,MATCH($C5451,DeptTag,0)),"UNALLOCATED"))</f>
        <v/>
      </c>
      <c r="E5451">
        <f>IF(GL_Paste!$B5448="","",IFERROR(INDEX(AcctCat,MATCH(GL_Paste!$B5448&amp;"",AcctCode,0)),"UNKNOWN"))</f>
        <v/>
      </c>
      <c r="F5451">
        <f>IF(GL_Paste!$B5448="","",IFERROR(INDEX(AcctSub,MATCH(GL_Paste!$B5448&amp;"",AcctCode,0)),"UNKNOWN"))</f>
        <v/>
      </c>
    </row>
    <row r="5452">
      <c r="A5452" s="40">
        <f>IF(GL_Paste!$B5449="","",N(GL_Paste!$H5449)-N(GL_Paste!$G5449))</f>
        <v/>
      </c>
      <c r="B5452" s="43">
        <f>IF(GL_Paste!$B5449="","",DATE(YEAR(GL_Paste!$E5449),MONTH(GL_Paste!$E5449),1))</f>
        <v/>
      </c>
      <c r="C5452">
        <f>IF(GL_Paste!$B5449="","",IF(TRIM(GL_Paste!$M5449)&lt;&gt;"",TRIM(GL_Paste!$M5449),IFERROR(MID(GL_Paste!$I5449,FIND("[",GL_Paste!$I5449)+1,FIND("]",GL_Paste!$I5449)-FIND("[",GL_Paste!$I5449)-1),"")))</f>
        <v/>
      </c>
      <c r="D5452">
        <f>IF(GL_Paste!$B5449="","",IFERROR(INDEX(DeptName,MATCH($C5452,DeptTag,0)),"UNALLOCATED"))</f>
        <v/>
      </c>
      <c r="E5452">
        <f>IF(GL_Paste!$B5449="","",IFERROR(INDEX(AcctCat,MATCH(GL_Paste!$B5449&amp;"",AcctCode,0)),"UNKNOWN"))</f>
        <v/>
      </c>
      <c r="F5452">
        <f>IF(GL_Paste!$B5449="","",IFERROR(INDEX(AcctSub,MATCH(GL_Paste!$B5449&amp;"",AcctCode,0)),"UNKNOWN"))</f>
        <v/>
      </c>
    </row>
    <row r="5453">
      <c r="A5453" s="40">
        <f>IF(GL_Paste!$B5450="","",N(GL_Paste!$H5450)-N(GL_Paste!$G5450))</f>
        <v/>
      </c>
      <c r="B5453" s="43">
        <f>IF(GL_Paste!$B5450="","",DATE(YEAR(GL_Paste!$E5450),MONTH(GL_Paste!$E5450),1))</f>
        <v/>
      </c>
      <c r="C5453">
        <f>IF(GL_Paste!$B5450="","",IF(TRIM(GL_Paste!$M5450)&lt;&gt;"",TRIM(GL_Paste!$M5450),IFERROR(MID(GL_Paste!$I5450,FIND("[",GL_Paste!$I5450)+1,FIND("]",GL_Paste!$I5450)-FIND("[",GL_Paste!$I5450)-1),"")))</f>
        <v/>
      </c>
      <c r="D5453">
        <f>IF(GL_Paste!$B5450="","",IFERROR(INDEX(DeptName,MATCH($C5453,DeptTag,0)),"UNALLOCATED"))</f>
        <v/>
      </c>
      <c r="E5453">
        <f>IF(GL_Paste!$B5450="","",IFERROR(INDEX(AcctCat,MATCH(GL_Paste!$B5450&amp;"",AcctCode,0)),"UNKNOWN"))</f>
        <v/>
      </c>
      <c r="F5453">
        <f>IF(GL_Paste!$B5450="","",IFERROR(INDEX(AcctSub,MATCH(GL_Paste!$B5450&amp;"",AcctCode,0)),"UNKNOWN"))</f>
        <v/>
      </c>
    </row>
    <row r="5454">
      <c r="A5454" s="40">
        <f>IF(GL_Paste!$B5451="","",N(GL_Paste!$H5451)-N(GL_Paste!$G5451))</f>
        <v/>
      </c>
      <c r="B5454" s="43">
        <f>IF(GL_Paste!$B5451="","",DATE(YEAR(GL_Paste!$E5451),MONTH(GL_Paste!$E5451),1))</f>
        <v/>
      </c>
      <c r="C5454">
        <f>IF(GL_Paste!$B5451="","",IF(TRIM(GL_Paste!$M5451)&lt;&gt;"",TRIM(GL_Paste!$M5451),IFERROR(MID(GL_Paste!$I5451,FIND("[",GL_Paste!$I5451)+1,FIND("]",GL_Paste!$I5451)-FIND("[",GL_Paste!$I5451)-1),"")))</f>
        <v/>
      </c>
      <c r="D5454">
        <f>IF(GL_Paste!$B5451="","",IFERROR(INDEX(DeptName,MATCH($C5454,DeptTag,0)),"UNALLOCATED"))</f>
        <v/>
      </c>
      <c r="E5454">
        <f>IF(GL_Paste!$B5451="","",IFERROR(INDEX(AcctCat,MATCH(GL_Paste!$B5451&amp;"",AcctCode,0)),"UNKNOWN"))</f>
        <v/>
      </c>
      <c r="F5454">
        <f>IF(GL_Paste!$B5451="","",IFERROR(INDEX(AcctSub,MATCH(GL_Paste!$B5451&amp;"",AcctCode,0)),"UNKNOWN"))</f>
        <v/>
      </c>
    </row>
    <row r="5455">
      <c r="A5455" s="40">
        <f>IF(GL_Paste!$B5452="","",N(GL_Paste!$H5452)-N(GL_Paste!$G5452))</f>
        <v/>
      </c>
      <c r="B5455" s="43">
        <f>IF(GL_Paste!$B5452="","",DATE(YEAR(GL_Paste!$E5452),MONTH(GL_Paste!$E5452),1))</f>
        <v/>
      </c>
      <c r="C5455">
        <f>IF(GL_Paste!$B5452="","",IF(TRIM(GL_Paste!$M5452)&lt;&gt;"",TRIM(GL_Paste!$M5452),IFERROR(MID(GL_Paste!$I5452,FIND("[",GL_Paste!$I5452)+1,FIND("]",GL_Paste!$I5452)-FIND("[",GL_Paste!$I5452)-1),"")))</f>
        <v/>
      </c>
      <c r="D5455">
        <f>IF(GL_Paste!$B5452="","",IFERROR(INDEX(DeptName,MATCH($C5455,DeptTag,0)),"UNALLOCATED"))</f>
        <v/>
      </c>
      <c r="E5455">
        <f>IF(GL_Paste!$B5452="","",IFERROR(INDEX(AcctCat,MATCH(GL_Paste!$B5452&amp;"",AcctCode,0)),"UNKNOWN"))</f>
        <v/>
      </c>
      <c r="F5455">
        <f>IF(GL_Paste!$B5452="","",IFERROR(INDEX(AcctSub,MATCH(GL_Paste!$B5452&amp;"",AcctCode,0)),"UNKNOWN"))</f>
        <v/>
      </c>
    </row>
    <row r="5456">
      <c r="A5456" s="40">
        <f>IF(GL_Paste!$B5453="","",N(GL_Paste!$H5453)-N(GL_Paste!$G5453))</f>
        <v/>
      </c>
      <c r="B5456" s="43">
        <f>IF(GL_Paste!$B5453="","",DATE(YEAR(GL_Paste!$E5453),MONTH(GL_Paste!$E5453),1))</f>
        <v/>
      </c>
      <c r="C5456">
        <f>IF(GL_Paste!$B5453="","",IF(TRIM(GL_Paste!$M5453)&lt;&gt;"",TRIM(GL_Paste!$M5453),IFERROR(MID(GL_Paste!$I5453,FIND("[",GL_Paste!$I5453)+1,FIND("]",GL_Paste!$I5453)-FIND("[",GL_Paste!$I5453)-1),"")))</f>
        <v/>
      </c>
      <c r="D5456">
        <f>IF(GL_Paste!$B5453="","",IFERROR(INDEX(DeptName,MATCH($C5456,DeptTag,0)),"UNALLOCATED"))</f>
        <v/>
      </c>
      <c r="E5456">
        <f>IF(GL_Paste!$B5453="","",IFERROR(INDEX(AcctCat,MATCH(GL_Paste!$B5453&amp;"",AcctCode,0)),"UNKNOWN"))</f>
        <v/>
      </c>
      <c r="F5456">
        <f>IF(GL_Paste!$B5453="","",IFERROR(INDEX(AcctSub,MATCH(GL_Paste!$B5453&amp;"",AcctCode,0)),"UNKNOWN"))</f>
        <v/>
      </c>
    </row>
    <row r="5457">
      <c r="A5457" s="40">
        <f>IF(GL_Paste!$B5454="","",N(GL_Paste!$H5454)-N(GL_Paste!$G5454))</f>
        <v/>
      </c>
      <c r="B5457" s="43">
        <f>IF(GL_Paste!$B5454="","",DATE(YEAR(GL_Paste!$E5454),MONTH(GL_Paste!$E5454),1))</f>
        <v/>
      </c>
      <c r="C5457">
        <f>IF(GL_Paste!$B5454="","",IF(TRIM(GL_Paste!$M5454)&lt;&gt;"",TRIM(GL_Paste!$M5454),IFERROR(MID(GL_Paste!$I5454,FIND("[",GL_Paste!$I5454)+1,FIND("]",GL_Paste!$I5454)-FIND("[",GL_Paste!$I5454)-1),"")))</f>
        <v/>
      </c>
      <c r="D5457">
        <f>IF(GL_Paste!$B5454="","",IFERROR(INDEX(DeptName,MATCH($C5457,DeptTag,0)),"UNALLOCATED"))</f>
        <v/>
      </c>
      <c r="E5457">
        <f>IF(GL_Paste!$B5454="","",IFERROR(INDEX(AcctCat,MATCH(GL_Paste!$B5454&amp;"",AcctCode,0)),"UNKNOWN"))</f>
        <v/>
      </c>
      <c r="F5457">
        <f>IF(GL_Paste!$B5454="","",IFERROR(INDEX(AcctSub,MATCH(GL_Paste!$B5454&amp;"",AcctCode,0)),"UNKNOWN"))</f>
        <v/>
      </c>
    </row>
    <row r="5458">
      <c r="A5458" s="40">
        <f>IF(GL_Paste!$B5455="","",N(GL_Paste!$H5455)-N(GL_Paste!$G5455))</f>
        <v/>
      </c>
      <c r="B5458" s="43">
        <f>IF(GL_Paste!$B5455="","",DATE(YEAR(GL_Paste!$E5455),MONTH(GL_Paste!$E5455),1))</f>
        <v/>
      </c>
      <c r="C5458">
        <f>IF(GL_Paste!$B5455="","",IF(TRIM(GL_Paste!$M5455)&lt;&gt;"",TRIM(GL_Paste!$M5455),IFERROR(MID(GL_Paste!$I5455,FIND("[",GL_Paste!$I5455)+1,FIND("]",GL_Paste!$I5455)-FIND("[",GL_Paste!$I5455)-1),"")))</f>
        <v/>
      </c>
      <c r="D5458">
        <f>IF(GL_Paste!$B5455="","",IFERROR(INDEX(DeptName,MATCH($C5458,DeptTag,0)),"UNALLOCATED"))</f>
        <v/>
      </c>
      <c r="E5458">
        <f>IF(GL_Paste!$B5455="","",IFERROR(INDEX(AcctCat,MATCH(GL_Paste!$B5455&amp;"",AcctCode,0)),"UNKNOWN"))</f>
        <v/>
      </c>
      <c r="F5458">
        <f>IF(GL_Paste!$B5455="","",IFERROR(INDEX(AcctSub,MATCH(GL_Paste!$B5455&amp;"",AcctCode,0)),"UNKNOWN"))</f>
        <v/>
      </c>
    </row>
    <row r="5459">
      <c r="A5459" s="40">
        <f>IF(GL_Paste!$B5456="","",N(GL_Paste!$H5456)-N(GL_Paste!$G5456))</f>
        <v/>
      </c>
      <c r="B5459" s="43">
        <f>IF(GL_Paste!$B5456="","",DATE(YEAR(GL_Paste!$E5456),MONTH(GL_Paste!$E5456),1))</f>
        <v/>
      </c>
      <c r="C5459">
        <f>IF(GL_Paste!$B5456="","",IF(TRIM(GL_Paste!$M5456)&lt;&gt;"",TRIM(GL_Paste!$M5456),IFERROR(MID(GL_Paste!$I5456,FIND("[",GL_Paste!$I5456)+1,FIND("]",GL_Paste!$I5456)-FIND("[",GL_Paste!$I5456)-1),"")))</f>
        <v/>
      </c>
      <c r="D5459">
        <f>IF(GL_Paste!$B5456="","",IFERROR(INDEX(DeptName,MATCH($C5459,DeptTag,0)),"UNALLOCATED"))</f>
        <v/>
      </c>
      <c r="E5459">
        <f>IF(GL_Paste!$B5456="","",IFERROR(INDEX(AcctCat,MATCH(GL_Paste!$B5456&amp;"",AcctCode,0)),"UNKNOWN"))</f>
        <v/>
      </c>
      <c r="F5459">
        <f>IF(GL_Paste!$B5456="","",IFERROR(INDEX(AcctSub,MATCH(GL_Paste!$B5456&amp;"",AcctCode,0)),"UNKNOWN"))</f>
        <v/>
      </c>
    </row>
    <row r="5460">
      <c r="A5460" s="40">
        <f>IF(GL_Paste!$B5457="","",N(GL_Paste!$H5457)-N(GL_Paste!$G5457))</f>
        <v/>
      </c>
      <c r="B5460" s="43">
        <f>IF(GL_Paste!$B5457="","",DATE(YEAR(GL_Paste!$E5457),MONTH(GL_Paste!$E5457),1))</f>
        <v/>
      </c>
      <c r="C5460">
        <f>IF(GL_Paste!$B5457="","",IF(TRIM(GL_Paste!$M5457)&lt;&gt;"",TRIM(GL_Paste!$M5457),IFERROR(MID(GL_Paste!$I5457,FIND("[",GL_Paste!$I5457)+1,FIND("]",GL_Paste!$I5457)-FIND("[",GL_Paste!$I5457)-1),"")))</f>
        <v/>
      </c>
      <c r="D5460">
        <f>IF(GL_Paste!$B5457="","",IFERROR(INDEX(DeptName,MATCH($C5460,DeptTag,0)),"UNALLOCATED"))</f>
        <v/>
      </c>
      <c r="E5460">
        <f>IF(GL_Paste!$B5457="","",IFERROR(INDEX(AcctCat,MATCH(GL_Paste!$B5457&amp;"",AcctCode,0)),"UNKNOWN"))</f>
        <v/>
      </c>
      <c r="F5460">
        <f>IF(GL_Paste!$B5457="","",IFERROR(INDEX(AcctSub,MATCH(GL_Paste!$B5457&amp;"",AcctCode,0)),"UNKNOWN"))</f>
        <v/>
      </c>
    </row>
    <row r="5461">
      <c r="A5461" s="40">
        <f>IF(GL_Paste!$B5458="","",N(GL_Paste!$H5458)-N(GL_Paste!$G5458))</f>
        <v/>
      </c>
      <c r="B5461" s="43">
        <f>IF(GL_Paste!$B5458="","",DATE(YEAR(GL_Paste!$E5458),MONTH(GL_Paste!$E5458),1))</f>
        <v/>
      </c>
      <c r="C5461">
        <f>IF(GL_Paste!$B5458="","",IF(TRIM(GL_Paste!$M5458)&lt;&gt;"",TRIM(GL_Paste!$M5458),IFERROR(MID(GL_Paste!$I5458,FIND("[",GL_Paste!$I5458)+1,FIND("]",GL_Paste!$I5458)-FIND("[",GL_Paste!$I5458)-1),"")))</f>
        <v/>
      </c>
      <c r="D5461">
        <f>IF(GL_Paste!$B5458="","",IFERROR(INDEX(DeptName,MATCH($C5461,DeptTag,0)),"UNALLOCATED"))</f>
        <v/>
      </c>
      <c r="E5461">
        <f>IF(GL_Paste!$B5458="","",IFERROR(INDEX(AcctCat,MATCH(GL_Paste!$B5458&amp;"",AcctCode,0)),"UNKNOWN"))</f>
        <v/>
      </c>
      <c r="F5461">
        <f>IF(GL_Paste!$B5458="","",IFERROR(INDEX(AcctSub,MATCH(GL_Paste!$B5458&amp;"",AcctCode,0)),"UNKNOWN"))</f>
        <v/>
      </c>
    </row>
    <row r="5462">
      <c r="A5462" s="40">
        <f>IF(GL_Paste!$B5459="","",N(GL_Paste!$H5459)-N(GL_Paste!$G5459))</f>
        <v/>
      </c>
      <c r="B5462" s="43">
        <f>IF(GL_Paste!$B5459="","",DATE(YEAR(GL_Paste!$E5459),MONTH(GL_Paste!$E5459),1))</f>
        <v/>
      </c>
      <c r="C5462">
        <f>IF(GL_Paste!$B5459="","",IF(TRIM(GL_Paste!$M5459)&lt;&gt;"",TRIM(GL_Paste!$M5459),IFERROR(MID(GL_Paste!$I5459,FIND("[",GL_Paste!$I5459)+1,FIND("]",GL_Paste!$I5459)-FIND("[",GL_Paste!$I5459)-1),"")))</f>
        <v/>
      </c>
      <c r="D5462">
        <f>IF(GL_Paste!$B5459="","",IFERROR(INDEX(DeptName,MATCH($C5462,DeptTag,0)),"UNALLOCATED"))</f>
        <v/>
      </c>
      <c r="E5462">
        <f>IF(GL_Paste!$B5459="","",IFERROR(INDEX(AcctCat,MATCH(GL_Paste!$B5459&amp;"",AcctCode,0)),"UNKNOWN"))</f>
        <v/>
      </c>
      <c r="F5462">
        <f>IF(GL_Paste!$B5459="","",IFERROR(INDEX(AcctSub,MATCH(GL_Paste!$B5459&amp;"",AcctCode,0)),"UNKNOWN"))</f>
        <v/>
      </c>
    </row>
    <row r="5463">
      <c r="A5463" s="40">
        <f>IF(GL_Paste!$B5460="","",N(GL_Paste!$H5460)-N(GL_Paste!$G5460))</f>
        <v/>
      </c>
      <c r="B5463" s="43">
        <f>IF(GL_Paste!$B5460="","",DATE(YEAR(GL_Paste!$E5460),MONTH(GL_Paste!$E5460),1))</f>
        <v/>
      </c>
      <c r="C5463">
        <f>IF(GL_Paste!$B5460="","",IF(TRIM(GL_Paste!$M5460)&lt;&gt;"",TRIM(GL_Paste!$M5460),IFERROR(MID(GL_Paste!$I5460,FIND("[",GL_Paste!$I5460)+1,FIND("]",GL_Paste!$I5460)-FIND("[",GL_Paste!$I5460)-1),"")))</f>
        <v/>
      </c>
      <c r="D5463">
        <f>IF(GL_Paste!$B5460="","",IFERROR(INDEX(DeptName,MATCH($C5463,DeptTag,0)),"UNALLOCATED"))</f>
        <v/>
      </c>
      <c r="E5463">
        <f>IF(GL_Paste!$B5460="","",IFERROR(INDEX(AcctCat,MATCH(GL_Paste!$B5460&amp;"",AcctCode,0)),"UNKNOWN"))</f>
        <v/>
      </c>
      <c r="F5463">
        <f>IF(GL_Paste!$B5460="","",IFERROR(INDEX(AcctSub,MATCH(GL_Paste!$B5460&amp;"",AcctCode,0)),"UNKNOWN"))</f>
        <v/>
      </c>
    </row>
    <row r="5464">
      <c r="A5464" s="40">
        <f>IF(GL_Paste!$B5461="","",N(GL_Paste!$H5461)-N(GL_Paste!$G5461))</f>
        <v/>
      </c>
      <c r="B5464" s="43">
        <f>IF(GL_Paste!$B5461="","",DATE(YEAR(GL_Paste!$E5461),MONTH(GL_Paste!$E5461),1))</f>
        <v/>
      </c>
      <c r="C5464">
        <f>IF(GL_Paste!$B5461="","",IF(TRIM(GL_Paste!$M5461)&lt;&gt;"",TRIM(GL_Paste!$M5461),IFERROR(MID(GL_Paste!$I5461,FIND("[",GL_Paste!$I5461)+1,FIND("]",GL_Paste!$I5461)-FIND("[",GL_Paste!$I5461)-1),"")))</f>
        <v/>
      </c>
      <c r="D5464">
        <f>IF(GL_Paste!$B5461="","",IFERROR(INDEX(DeptName,MATCH($C5464,DeptTag,0)),"UNALLOCATED"))</f>
        <v/>
      </c>
      <c r="E5464">
        <f>IF(GL_Paste!$B5461="","",IFERROR(INDEX(AcctCat,MATCH(GL_Paste!$B5461&amp;"",AcctCode,0)),"UNKNOWN"))</f>
        <v/>
      </c>
      <c r="F5464">
        <f>IF(GL_Paste!$B5461="","",IFERROR(INDEX(AcctSub,MATCH(GL_Paste!$B5461&amp;"",AcctCode,0)),"UNKNOWN"))</f>
        <v/>
      </c>
    </row>
    <row r="5465">
      <c r="A5465" s="40">
        <f>IF(GL_Paste!$B5462="","",N(GL_Paste!$H5462)-N(GL_Paste!$G5462))</f>
        <v/>
      </c>
      <c r="B5465" s="43">
        <f>IF(GL_Paste!$B5462="","",DATE(YEAR(GL_Paste!$E5462),MONTH(GL_Paste!$E5462),1))</f>
        <v/>
      </c>
      <c r="C5465">
        <f>IF(GL_Paste!$B5462="","",IF(TRIM(GL_Paste!$M5462)&lt;&gt;"",TRIM(GL_Paste!$M5462),IFERROR(MID(GL_Paste!$I5462,FIND("[",GL_Paste!$I5462)+1,FIND("]",GL_Paste!$I5462)-FIND("[",GL_Paste!$I5462)-1),"")))</f>
        <v/>
      </c>
      <c r="D5465">
        <f>IF(GL_Paste!$B5462="","",IFERROR(INDEX(DeptName,MATCH($C5465,DeptTag,0)),"UNALLOCATED"))</f>
        <v/>
      </c>
      <c r="E5465">
        <f>IF(GL_Paste!$B5462="","",IFERROR(INDEX(AcctCat,MATCH(GL_Paste!$B5462&amp;"",AcctCode,0)),"UNKNOWN"))</f>
        <v/>
      </c>
      <c r="F5465">
        <f>IF(GL_Paste!$B5462="","",IFERROR(INDEX(AcctSub,MATCH(GL_Paste!$B5462&amp;"",AcctCode,0)),"UNKNOWN"))</f>
        <v/>
      </c>
    </row>
    <row r="5466">
      <c r="A5466" s="40">
        <f>IF(GL_Paste!$B5463="","",N(GL_Paste!$H5463)-N(GL_Paste!$G5463))</f>
        <v/>
      </c>
      <c r="B5466" s="43">
        <f>IF(GL_Paste!$B5463="","",DATE(YEAR(GL_Paste!$E5463),MONTH(GL_Paste!$E5463),1))</f>
        <v/>
      </c>
      <c r="C5466">
        <f>IF(GL_Paste!$B5463="","",IF(TRIM(GL_Paste!$M5463)&lt;&gt;"",TRIM(GL_Paste!$M5463),IFERROR(MID(GL_Paste!$I5463,FIND("[",GL_Paste!$I5463)+1,FIND("]",GL_Paste!$I5463)-FIND("[",GL_Paste!$I5463)-1),"")))</f>
        <v/>
      </c>
      <c r="D5466">
        <f>IF(GL_Paste!$B5463="","",IFERROR(INDEX(DeptName,MATCH($C5466,DeptTag,0)),"UNALLOCATED"))</f>
        <v/>
      </c>
      <c r="E5466">
        <f>IF(GL_Paste!$B5463="","",IFERROR(INDEX(AcctCat,MATCH(GL_Paste!$B5463&amp;"",AcctCode,0)),"UNKNOWN"))</f>
        <v/>
      </c>
      <c r="F5466">
        <f>IF(GL_Paste!$B5463="","",IFERROR(INDEX(AcctSub,MATCH(GL_Paste!$B5463&amp;"",AcctCode,0)),"UNKNOWN"))</f>
        <v/>
      </c>
    </row>
    <row r="5467">
      <c r="A5467" s="40">
        <f>IF(GL_Paste!$B5464="","",N(GL_Paste!$H5464)-N(GL_Paste!$G5464))</f>
        <v/>
      </c>
      <c r="B5467" s="43">
        <f>IF(GL_Paste!$B5464="","",DATE(YEAR(GL_Paste!$E5464),MONTH(GL_Paste!$E5464),1))</f>
        <v/>
      </c>
      <c r="C5467">
        <f>IF(GL_Paste!$B5464="","",IF(TRIM(GL_Paste!$M5464)&lt;&gt;"",TRIM(GL_Paste!$M5464),IFERROR(MID(GL_Paste!$I5464,FIND("[",GL_Paste!$I5464)+1,FIND("]",GL_Paste!$I5464)-FIND("[",GL_Paste!$I5464)-1),"")))</f>
        <v/>
      </c>
      <c r="D5467">
        <f>IF(GL_Paste!$B5464="","",IFERROR(INDEX(DeptName,MATCH($C5467,DeptTag,0)),"UNALLOCATED"))</f>
        <v/>
      </c>
      <c r="E5467">
        <f>IF(GL_Paste!$B5464="","",IFERROR(INDEX(AcctCat,MATCH(GL_Paste!$B5464&amp;"",AcctCode,0)),"UNKNOWN"))</f>
        <v/>
      </c>
      <c r="F5467">
        <f>IF(GL_Paste!$B5464="","",IFERROR(INDEX(AcctSub,MATCH(GL_Paste!$B5464&amp;"",AcctCode,0)),"UNKNOWN"))</f>
        <v/>
      </c>
    </row>
    <row r="5468">
      <c r="A5468" s="40">
        <f>IF(GL_Paste!$B5465="","",N(GL_Paste!$H5465)-N(GL_Paste!$G5465))</f>
        <v/>
      </c>
      <c r="B5468" s="43">
        <f>IF(GL_Paste!$B5465="","",DATE(YEAR(GL_Paste!$E5465),MONTH(GL_Paste!$E5465),1))</f>
        <v/>
      </c>
      <c r="C5468">
        <f>IF(GL_Paste!$B5465="","",IF(TRIM(GL_Paste!$M5465)&lt;&gt;"",TRIM(GL_Paste!$M5465),IFERROR(MID(GL_Paste!$I5465,FIND("[",GL_Paste!$I5465)+1,FIND("]",GL_Paste!$I5465)-FIND("[",GL_Paste!$I5465)-1),"")))</f>
        <v/>
      </c>
      <c r="D5468">
        <f>IF(GL_Paste!$B5465="","",IFERROR(INDEX(DeptName,MATCH($C5468,DeptTag,0)),"UNALLOCATED"))</f>
        <v/>
      </c>
      <c r="E5468">
        <f>IF(GL_Paste!$B5465="","",IFERROR(INDEX(AcctCat,MATCH(GL_Paste!$B5465&amp;"",AcctCode,0)),"UNKNOWN"))</f>
        <v/>
      </c>
      <c r="F5468">
        <f>IF(GL_Paste!$B5465="","",IFERROR(INDEX(AcctSub,MATCH(GL_Paste!$B5465&amp;"",AcctCode,0)),"UNKNOWN"))</f>
        <v/>
      </c>
    </row>
    <row r="5469">
      <c r="A5469" s="40">
        <f>IF(GL_Paste!$B5466="","",N(GL_Paste!$H5466)-N(GL_Paste!$G5466))</f>
        <v/>
      </c>
      <c r="B5469" s="43">
        <f>IF(GL_Paste!$B5466="","",DATE(YEAR(GL_Paste!$E5466),MONTH(GL_Paste!$E5466),1))</f>
        <v/>
      </c>
      <c r="C5469">
        <f>IF(GL_Paste!$B5466="","",IF(TRIM(GL_Paste!$M5466)&lt;&gt;"",TRIM(GL_Paste!$M5466),IFERROR(MID(GL_Paste!$I5466,FIND("[",GL_Paste!$I5466)+1,FIND("]",GL_Paste!$I5466)-FIND("[",GL_Paste!$I5466)-1),"")))</f>
        <v/>
      </c>
      <c r="D5469">
        <f>IF(GL_Paste!$B5466="","",IFERROR(INDEX(DeptName,MATCH($C5469,DeptTag,0)),"UNALLOCATED"))</f>
        <v/>
      </c>
      <c r="E5469">
        <f>IF(GL_Paste!$B5466="","",IFERROR(INDEX(AcctCat,MATCH(GL_Paste!$B5466&amp;"",AcctCode,0)),"UNKNOWN"))</f>
        <v/>
      </c>
      <c r="F5469">
        <f>IF(GL_Paste!$B5466="","",IFERROR(INDEX(AcctSub,MATCH(GL_Paste!$B5466&amp;"",AcctCode,0)),"UNKNOWN"))</f>
        <v/>
      </c>
    </row>
    <row r="5470">
      <c r="A5470" s="40">
        <f>IF(GL_Paste!$B5467="","",N(GL_Paste!$H5467)-N(GL_Paste!$G5467))</f>
        <v/>
      </c>
      <c r="B5470" s="43">
        <f>IF(GL_Paste!$B5467="","",DATE(YEAR(GL_Paste!$E5467),MONTH(GL_Paste!$E5467),1))</f>
        <v/>
      </c>
      <c r="C5470">
        <f>IF(GL_Paste!$B5467="","",IF(TRIM(GL_Paste!$M5467)&lt;&gt;"",TRIM(GL_Paste!$M5467),IFERROR(MID(GL_Paste!$I5467,FIND("[",GL_Paste!$I5467)+1,FIND("]",GL_Paste!$I5467)-FIND("[",GL_Paste!$I5467)-1),"")))</f>
        <v/>
      </c>
      <c r="D5470">
        <f>IF(GL_Paste!$B5467="","",IFERROR(INDEX(DeptName,MATCH($C5470,DeptTag,0)),"UNALLOCATED"))</f>
        <v/>
      </c>
      <c r="E5470">
        <f>IF(GL_Paste!$B5467="","",IFERROR(INDEX(AcctCat,MATCH(GL_Paste!$B5467&amp;"",AcctCode,0)),"UNKNOWN"))</f>
        <v/>
      </c>
      <c r="F5470">
        <f>IF(GL_Paste!$B5467="","",IFERROR(INDEX(AcctSub,MATCH(GL_Paste!$B5467&amp;"",AcctCode,0)),"UNKNOWN"))</f>
        <v/>
      </c>
    </row>
    <row r="5471">
      <c r="A5471" s="40">
        <f>IF(GL_Paste!$B5468="","",N(GL_Paste!$H5468)-N(GL_Paste!$G5468))</f>
        <v/>
      </c>
      <c r="B5471" s="43">
        <f>IF(GL_Paste!$B5468="","",DATE(YEAR(GL_Paste!$E5468),MONTH(GL_Paste!$E5468),1))</f>
        <v/>
      </c>
      <c r="C5471">
        <f>IF(GL_Paste!$B5468="","",IF(TRIM(GL_Paste!$M5468)&lt;&gt;"",TRIM(GL_Paste!$M5468),IFERROR(MID(GL_Paste!$I5468,FIND("[",GL_Paste!$I5468)+1,FIND("]",GL_Paste!$I5468)-FIND("[",GL_Paste!$I5468)-1),"")))</f>
        <v/>
      </c>
      <c r="D5471">
        <f>IF(GL_Paste!$B5468="","",IFERROR(INDEX(DeptName,MATCH($C5471,DeptTag,0)),"UNALLOCATED"))</f>
        <v/>
      </c>
      <c r="E5471">
        <f>IF(GL_Paste!$B5468="","",IFERROR(INDEX(AcctCat,MATCH(GL_Paste!$B5468&amp;"",AcctCode,0)),"UNKNOWN"))</f>
        <v/>
      </c>
      <c r="F5471">
        <f>IF(GL_Paste!$B5468="","",IFERROR(INDEX(AcctSub,MATCH(GL_Paste!$B5468&amp;"",AcctCode,0)),"UNKNOWN"))</f>
        <v/>
      </c>
    </row>
    <row r="5472">
      <c r="A5472" s="40">
        <f>IF(GL_Paste!$B5469="","",N(GL_Paste!$H5469)-N(GL_Paste!$G5469))</f>
        <v/>
      </c>
      <c r="B5472" s="43">
        <f>IF(GL_Paste!$B5469="","",DATE(YEAR(GL_Paste!$E5469),MONTH(GL_Paste!$E5469),1))</f>
        <v/>
      </c>
      <c r="C5472">
        <f>IF(GL_Paste!$B5469="","",IF(TRIM(GL_Paste!$M5469)&lt;&gt;"",TRIM(GL_Paste!$M5469),IFERROR(MID(GL_Paste!$I5469,FIND("[",GL_Paste!$I5469)+1,FIND("]",GL_Paste!$I5469)-FIND("[",GL_Paste!$I5469)-1),"")))</f>
        <v/>
      </c>
      <c r="D5472">
        <f>IF(GL_Paste!$B5469="","",IFERROR(INDEX(DeptName,MATCH($C5472,DeptTag,0)),"UNALLOCATED"))</f>
        <v/>
      </c>
      <c r="E5472">
        <f>IF(GL_Paste!$B5469="","",IFERROR(INDEX(AcctCat,MATCH(GL_Paste!$B5469&amp;"",AcctCode,0)),"UNKNOWN"))</f>
        <v/>
      </c>
      <c r="F5472">
        <f>IF(GL_Paste!$B5469="","",IFERROR(INDEX(AcctSub,MATCH(GL_Paste!$B5469&amp;"",AcctCode,0)),"UNKNOWN"))</f>
        <v/>
      </c>
    </row>
    <row r="5473">
      <c r="A5473" s="40">
        <f>IF(GL_Paste!$B5470="","",N(GL_Paste!$H5470)-N(GL_Paste!$G5470))</f>
        <v/>
      </c>
      <c r="B5473" s="43">
        <f>IF(GL_Paste!$B5470="","",DATE(YEAR(GL_Paste!$E5470),MONTH(GL_Paste!$E5470),1))</f>
        <v/>
      </c>
      <c r="C5473">
        <f>IF(GL_Paste!$B5470="","",IF(TRIM(GL_Paste!$M5470)&lt;&gt;"",TRIM(GL_Paste!$M5470),IFERROR(MID(GL_Paste!$I5470,FIND("[",GL_Paste!$I5470)+1,FIND("]",GL_Paste!$I5470)-FIND("[",GL_Paste!$I5470)-1),"")))</f>
        <v/>
      </c>
      <c r="D5473">
        <f>IF(GL_Paste!$B5470="","",IFERROR(INDEX(DeptName,MATCH($C5473,DeptTag,0)),"UNALLOCATED"))</f>
        <v/>
      </c>
      <c r="E5473">
        <f>IF(GL_Paste!$B5470="","",IFERROR(INDEX(AcctCat,MATCH(GL_Paste!$B5470&amp;"",AcctCode,0)),"UNKNOWN"))</f>
        <v/>
      </c>
      <c r="F5473">
        <f>IF(GL_Paste!$B5470="","",IFERROR(INDEX(AcctSub,MATCH(GL_Paste!$B5470&amp;"",AcctCode,0)),"UNKNOWN"))</f>
        <v/>
      </c>
    </row>
    <row r="5474">
      <c r="A5474" s="40">
        <f>IF(GL_Paste!$B5471="","",N(GL_Paste!$H5471)-N(GL_Paste!$G5471))</f>
        <v/>
      </c>
      <c r="B5474" s="43">
        <f>IF(GL_Paste!$B5471="","",DATE(YEAR(GL_Paste!$E5471),MONTH(GL_Paste!$E5471),1))</f>
        <v/>
      </c>
      <c r="C5474">
        <f>IF(GL_Paste!$B5471="","",IF(TRIM(GL_Paste!$M5471)&lt;&gt;"",TRIM(GL_Paste!$M5471),IFERROR(MID(GL_Paste!$I5471,FIND("[",GL_Paste!$I5471)+1,FIND("]",GL_Paste!$I5471)-FIND("[",GL_Paste!$I5471)-1),"")))</f>
        <v/>
      </c>
      <c r="D5474">
        <f>IF(GL_Paste!$B5471="","",IFERROR(INDEX(DeptName,MATCH($C5474,DeptTag,0)),"UNALLOCATED"))</f>
        <v/>
      </c>
      <c r="E5474">
        <f>IF(GL_Paste!$B5471="","",IFERROR(INDEX(AcctCat,MATCH(GL_Paste!$B5471&amp;"",AcctCode,0)),"UNKNOWN"))</f>
        <v/>
      </c>
      <c r="F5474">
        <f>IF(GL_Paste!$B5471="","",IFERROR(INDEX(AcctSub,MATCH(GL_Paste!$B5471&amp;"",AcctCode,0)),"UNKNOWN"))</f>
        <v/>
      </c>
    </row>
    <row r="5475">
      <c r="A5475" s="40">
        <f>IF(GL_Paste!$B5472="","",N(GL_Paste!$H5472)-N(GL_Paste!$G5472))</f>
        <v/>
      </c>
      <c r="B5475" s="43">
        <f>IF(GL_Paste!$B5472="","",DATE(YEAR(GL_Paste!$E5472),MONTH(GL_Paste!$E5472),1))</f>
        <v/>
      </c>
      <c r="C5475">
        <f>IF(GL_Paste!$B5472="","",IF(TRIM(GL_Paste!$M5472)&lt;&gt;"",TRIM(GL_Paste!$M5472),IFERROR(MID(GL_Paste!$I5472,FIND("[",GL_Paste!$I5472)+1,FIND("]",GL_Paste!$I5472)-FIND("[",GL_Paste!$I5472)-1),"")))</f>
        <v/>
      </c>
      <c r="D5475">
        <f>IF(GL_Paste!$B5472="","",IFERROR(INDEX(DeptName,MATCH($C5475,DeptTag,0)),"UNALLOCATED"))</f>
        <v/>
      </c>
      <c r="E5475">
        <f>IF(GL_Paste!$B5472="","",IFERROR(INDEX(AcctCat,MATCH(GL_Paste!$B5472&amp;"",AcctCode,0)),"UNKNOWN"))</f>
        <v/>
      </c>
      <c r="F5475">
        <f>IF(GL_Paste!$B5472="","",IFERROR(INDEX(AcctSub,MATCH(GL_Paste!$B5472&amp;"",AcctCode,0)),"UNKNOWN"))</f>
        <v/>
      </c>
    </row>
    <row r="5476">
      <c r="A5476" s="40">
        <f>IF(GL_Paste!$B5473="","",N(GL_Paste!$H5473)-N(GL_Paste!$G5473))</f>
        <v/>
      </c>
      <c r="B5476" s="43">
        <f>IF(GL_Paste!$B5473="","",DATE(YEAR(GL_Paste!$E5473),MONTH(GL_Paste!$E5473),1))</f>
        <v/>
      </c>
      <c r="C5476">
        <f>IF(GL_Paste!$B5473="","",IF(TRIM(GL_Paste!$M5473)&lt;&gt;"",TRIM(GL_Paste!$M5473),IFERROR(MID(GL_Paste!$I5473,FIND("[",GL_Paste!$I5473)+1,FIND("]",GL_Paste!$I5473)-FIND("[",GL_Paste!$I5473)-1),"")))</f>
        <v/>
      </c>
      <c r="D5476">
        <f>IF(GL_Paste!$B5473="","",IFERROR(INDEX(DeptName,MATCH($C5476,DeptTag,0)),"UNALLOCATED"))</f>
        <v/>
      </c>
      <c r="E5476">
        <f>IF(GL_Paste!$B5473="","",IFERROR(INDEX(AcctCat,MATCH(GL_Paste!$B5473&amp;"",AcctCode,0)),"UNKNOWN"))</f>
        <v/>
      </c>
      <c r="F5476">
        <f>IF(GL_Paste!$B5473="","",IFERROR(INDEX(AcctSub,MATCH(GL_Paste!$B5473&amp;"",AcctCode,0)),"UNKNOWN"))</f>
        <v/>
      </c>
    </row>
    <row r="5477">
      <c r="A5477" s="40">
        <f>IF(GL_Paste!$B5474="","",N(GL_Paste!$H5474)-N(GL_Paste!$G5474))</f>
        <v/>
      </c>
      <c r="B5477" s="43">
        <f>IF(GL_Paste!$B5474="","",DATE(YEAR(GL_Paste!$E5474),MONTH(GL_Paste!$E5474),1))</f>
        <v/>
      </c>
      <c r="C5477">
        <f>IF(GL_Paste!$B5474="","",IF(TRIM(GL_Paste!$M5474)&lt;&gt;"",TRIM(GL_Paste!$M5474),IFERROR(MID(GL_Paste!$I5474,FIND("[",GL_Paste!$I5474)+1,FIND("]",GL_Paste!$I5474)-FIND("[",GL_Paste!$I5474)-1),"")))</f>
        <v/>
      </c>
      <c r="D5477">
        <f>IF(GL_Paste!$B5474="","",IFERROR(INDEX(DeptName,MATCH($C5477,DeptTag,0)),"UNALLOCATED"))</f>
        <v/>
      </c>
      <c r="E5477">
        <f>IF(GL_Paste!$B5474="","",IFERROR(INDEX(AcctCat,MATCH(GL_Paste!$B5474&amp;"",AcctCode,0)),"UNKNOWN"))</f>
        <v/>
      </c>
      <c r="F5477">
        <f>IF(GL_Paste!$B5474="","",IFERROR(INDEX(AcctSub,MATCH(GL_Paste!$B5474&amp;"",AcctCode,0)),"UNKNOWN"))</f>
        <v/>
      </c>
    </row>
    <row r="5478">
      <c r="A5478" s="40">
        <f>IF(GL_Paste!$B5475="","",N(GL_Paste!$H5475)-N(GL_Paste!$G5475))</f>
        <v/>
      </c>
      <c r="B5478" s="43">
        <f>IF(GL_Paste!$B5475="","",DATE(YEAR(GL_Paste!$E5475),MONTH(GL_Paste!$E5475),1))</f>
        <v/>
      </c>
      <c r="C5478">
        <f>IF(GL_Paste!$B5475="","",IF(TRIM(GL_Paste!$M5475)&lt;&gt;"",TRIM(GL_Paste!$M5475),IFERROR(MID(GL_Paste!$I5475,FIND("[",GL_Paste!$I5475)+1,FIND("]",GL_Paste!$I5475)-FIND("[",GL_Paste!$I5475)-1),"")))</f>
        <v/>
      </c>
      <c r="D5478">
        <f>IF(GL_Paste!$B5475="","",IFERROR(INDEX(DeptName,MATCH($C5478,DeptTag,0)),"UNALLOCATED"))</f>
        <v/>
      </c>
      <c r="E5478">
        <f>IF(GL_Paste!$B5475="","",IFERROR(INDEX(AcctCat,MATCH(GL_Paste!$B5475&amp;"",AcctCode,0)),"UNKNOWN"))</f>
        <v/>
      </c>
      <c r="F5478">
        <f>IF(GL_Paste!$B5475="","",IFERROR(INDEX(AcctSub,MATCH(GL_Paste!$B5475&amp;"",AcctCode,0)),"UNKNOWN"))</f>
        <v/>
      </c>
    </row>
    <row r="5479">
      <c r="A5479" s="40">
        <f>IF(GL_Paste!$B5476="","",N(GL_Paste!$H5476)-N(GL_Paste!$G5476))</f>
        <v/>
      </c>
      <c r="B5479" s="43">
        <f>IF(GL_Paste!$B5476="","",DATE(YEAR(GL_Paste!$E5476),MONTH(GL_Paste!$E5476),1))</f>
        <v/>
      </c>
      <c r="C5479">
        <f>IF(GL_Paste!$B5476="","",IF(TRIM(GL_Paste!$M5476)&lt;&gt;"",TRIM(GL_Paste!$M5476),IFERROR(MID(GL_Paste!$I5476,FIND("[",GL_Paste!$I5476)+1,FIND("]",GL_Paste!$I5476)-FIND("[",GL_Paste!$I5476)-1),"")))</f>
        <v/>
      </c>
      <c r="D5479">
        <f>IF(GL_Paste!$B5476="","",IFERROR(INDEX(DeptName,MATCH($C5479,DeptTag,0)),"UNALLOCATED"))</f>
        <v/>
      </c>
      <c r="E5479">
        <f>IF(GL_Paste!$B5476="","",IFERROR(INDEX(AcctCat,MATCH(GL_Paste!$B5476&amp;"",AcctCode,0)),"UNKNOWN"))</f>
        <v/>
      </c>
      <c r="F5479">
        <f>IF(GL_Paste!$B5476="","",IFERROR(INDEX(AcctSub,MATCH(GL_Paste!$B5476&amp;"",AcctCode,0)),"UNKNOWN"))</f>
        <v/>
      </c>
    </row>
    <row r="5480">
      <c r="A5480" s="40">
        <f>IF(GL_Paste!$B5477="","",N(GL_Paste!$H5477)-N(GL_Paste!$G5477))</f>
        <v/>
      </c>
      <c r="B5480" s="43">
        <f>IF(GL_Paste!$B5477="","",DATE(YEAR(GL_Paste!$E5477),MONTH(GL_Paste!$E5477),1))</f>
        <v/>
      </c>
      <c r="C5480">
        <f>IF(GL_Paste!$B5477="","",IF(TRIM(GL_Paste!$M5477)&lt;&gt;"",TRIM(GL_Paste!$M5477),IFERROR(MID(GL_Paste!$I5477,FIND("[",GL_Paste!$I5477)+1,FIND("]",GL_Paste!$I5477)-FIND("[",GL_Paste!$I5477)-1),"")))</f>
        <v/>
      </c>
      <c r="D5480">
        <f>IF(GL_Paste!$B5477="","",IFERROR(INDEX(DeptName,MATCH($C5480,DeptTag,0)),"UNALLOCATED"))</f>
        <v/>
      </c>
      <c r="E5480">
        <f>IF(GL_Paste!$B5477="","",IFERROR(INDEX(AcctCat,MATCH(GL_Paste!$B5477&amp;"",AcctCode,0)),"UNKNOWN"))</f>
        <v/>
      </c>
      <c r="F5480">
        <f>IF(GL_Paste!$B5477="","",IFERROR(INDEX(AcctSub,MATCH(GL_Paste!$B5477&amp;"",AcctCode,0)),"UNKNOWN"))</f>
        <v/>
      </c>
    </row>
    <row r="5481">
      <c r="A5481" s="40">
        <f>IF(GL_Paste!$B5478="","",N(GL_Paste!$H5478)-N(GL_Paste!$G5478))</f>
        <v/>
      </c>
      <c r="B5481" s="43">
        <f>IF(GL_Paste!$B5478="","",DATE(YEAR(GL_Paste!$E5478),MONTH(GL_Paste!$E5478),1))</f>
        <v/>
      </c>
      <c r="C5481">
        <f>IF(GL_Paste!$B5478="","",IF(TRIM(GL_Paste!$M5478)&lt;&gt;"",TRIM(GL_Paste!$M5478),IFERROR(MID(GL_Paste!$I5478,FIND("[",GL_Paste!$I5478)+1,FIND("]",GL_Paste!$I5478)-FIND("[",GL_Paste!$I5478)-1),"")))</f>
        <v/>
      </c>
      <c r="D5481">
        <f>IF(GL_Paste!$B5478="","",IFERROR(INDEX(DeptName,MATCH($C5481,DeptTag,0)),"UNALLOCATED"))</f>
        <v/>
      </c>
      <c r="E5481">
        <f>IF(GL_Paste!$B5478="","",IFERROR(INDEX(AcctCat,MATCH(GL_Paste!$B5478&amp;"",AcctCode,0)),"UNKNOWN"))</f>
        <v/>
      </c>
      <c r="F5481">
        <f>IF(GL_Paste!$B5478="","",IFERROR(INDEX(AcctSub,MATCH(GL_Paste!$B5478&amp;"",AcctCode,0)),"UNKNOWN"))</f>
        <v/>
      </c>
    </row>
    <row r="5482">
      <c r="A5482" s="40">
        <f>IF(GL_Paste!$B5479="","",N(GL_Paste!$H5479)-N(GL_Paste!$G5479))</f>
        <v/>
      </c>
      <c r="B5482" s="43">
        <f>IF(GL_Paste!$B5479="","",DATE(YEAR(GL_Paste!$E5479),MONTH(GL_Paste!$E5479),1))</f>
        <v/>
      </c>
      <c r="C5482">
        <f>IF(GL_Paste!$B5479="","",IF(TRIM(GL_Paste!$M5479)&lt;&gt;"",TRIM(GL_Paste!$M5479),IFERROR(MID(GL_Paste!$I5479,FIND("[",GL_Paste!$I5479)+1,FIND("]",GL_Paste!$I5479)-FIND("[",GL_Paste!$I5479)-1),"")))</f>
        <v/>
      </c>
      <c r="D5482">
        <f>IF(GL_Paste!$B5479="","",IFERROR(INDEX(DeptName,MATCH($C5482,DeptTag,0)),"UNALLOCATED"))</f>
        <v/>
      </c>
      <c r="E5482">
        <f>IF(GL_Paste!$B5479="","",IFERROR(INDEX(AcctCat,MATCH(GL_Paste!$B5479&amp;"",AcctCode,0)),"UNKNOWN"))</f>
        <v/>
      </c>
      <c r="F5482">
        <f>IF(GL_Paste!$B5479="","",IFERROR(INDEX(AcctSub,MATCH(GL_Paste!$B5479&amp;"",AcctCode,0)),"UNKNOWN"))</f>
        <v/>
      </c>
    </row>
    <row r="5483">
      <c r="A5483" s="40">
        <f>IF(GL_Paste!$B5480="","",N(GL_Paste!$H5480)-N(GL_Paste!$G5480))</f>
        <v/>
      </c>
      <c r="B5483" s="43">
        <f>IF(GL_Paste!$B5480="","",DATE(YEAR(GL_Paste!$E5480),MONTH(GL_Paste!$E5480),1))</f>
        <v/>
      </c>
      <c r="C5483">
        <f>IF(GL_Paste!$B5480="","",IF(TRIM(GL_Paste!$M5480)&lt;&gt;"",TRIM(GL_Paste!$M5480),IFERROR(MID(GL_Paste!$I5480,FIND("[",GL_Paste!$I5480)+1,FIND("]",GL_Paste!$I5480)-FIND("[",GL_Paste!$I5480)-1),"")))</f>
        <v/>
      </c>
      <c r="D5483">
        <f>IF(GL_Paste!$B5480="","",IFERROR(INDEX(DeptName,MATCH($C5483,DeptTag,0)),"UNALLOCATED"))</f>
        <v/>
      </c>
      <c r="E5483">
        <f>IF(GL_Paste!$B5480="","",IFERROR(INDEX(AcctCat,MATCH(GL_Paste!$B5480&amp;"",AcctCode,0)),"UNKNOWN"))</f>
        <v/>
      </c>
      <c r="F5483">
        <f>IF(GL_Paste!$B5480="","",IFERROR(INDEX(AcctSub,MATCH(GL_Paste!$B5480&amp;"",AcctCode,0)),"UNKNOWN"))</f>
        <v/>
      </c>
    </row>
    <row r="5484">
      <c r="A5484" s="40">
        <f>IF(GL_Paste!$B5481="","",N(GL_Paste!$H5481)-N(GL_Paste!$G5481))</f>
        <v/>
      </c>
      <c r="B5484" s="43">
        <f>IF(GL_Paste!$B5481="","",DATE(YEAR(GL_Paste!$E5481),MONTH(GL_Paste!$E5481),1))</f>
        <v/>
      </c>
      <c r="C5484">
        <f>IF(GL_Paste!$B5481="","",IF(TRIM(GL_Paste!$M5481)&lt;&gt;"",TRIM(GL_Paste!$M5481),IFERROR(MID(GL_Paste!$I5481,FIND("[",GL_Paste!$I5481)+1,FIND("]",GL_Paste!$I5481)-FIND("[",GL_Paste!$I5481)-1),"")))</f>
        <v/>
      </c>
      <c r="D5484">
        <f>IF(GL_Paste!$B5481="","",IFERROR(INDEX(DeptName,MATCH($C5484,DeptTag,0)),"UNALLOCATED"))</f>
        <v/>
      </c>
      <c r="E5484">
        <f>IF(GL_Paste!$B5481="","",IFERROR(INDEX(AcctCat,MATCH(GL_Paste!$B5481&amp;"",AcctCode,0)),"UNKNOWN"))</f>
        <v/>
      </c>
      <c r="F5484">
        <f>IF(GL_Paste!$B5481="","",IFERROR(INDEX(AcctSub,MATCH(GL_Paste!$B5481&amp;"",AcctCode,0)),"UNKNOWN"))</f>
        <v/>
      </c>
    </row>
    <row r="5485">
      <c r="A5485" s="40">
        <f>IF(GL_Paste!$B5482="","",N(GL_Paste!$H5482)-N(GL_Paste!$G5482))</f>
        <v/>
      </c>
      <c r="B5485" s="43">
        <f>IF(GL_Paste!$B5482="","",DATE(YEAR(GL_Paste!$E5482),MONTH(GL_Paste!$E5482),1))</f>
        <v/>
      </c>
      <c r="C5485">
        <f>IF(GL_Paste!$B5482="","",IF(TRIM(GL_Paste!$M5482)&lt;&gt;"",TRIM(GL_Paste!$M5482),IFERROR(MID(GL_Paste!$I5482,FIND("[",GL_Paste!$I5482)+1,FIND("]",GL_Paste!$I5482)-FIND("[",GL_Paste!$I5482)-1),"")))</f>
        <v/>
      </c>
      <c r="D5485">
        <f>IF(GL_Paste!$B5482="","",IFERROR(INDEX(DeptName,MATCH($C5485,DeptTag,0)),"UNALLOCATED"))</f>
        <v/>
      </c>
      <c r="E5485">
        <f>IF(GL_Paste!$B5482="","",IFERROR(INDEX(AcctCat,MATCH(GL_Paste!$B5482&amp;"",AcctCode,0)),"UNKNOWN"))</f>
        <v/>
      </c>
      <c r="F5485">
        <f>IF(GL_Paste!$B5482="","",IFERROR(INDEX(AcctSub,MATCH(GL_Paste!$B5482&amp;"",AcctCode,0)),"UNKNOWN"))</f>
        <v/>
      </c>
    </row>
    <row r="5486">
      <c r="A5486" s="40">
        <f>IF(GL_Paste!$B5483="","",N(GL_Paste!$H5483)-N(GL_Paste!$G5483))</f>
        <v/>
      </c>
      <c r="B5486" s="43">
        <f>IF(GL_Paste!$B5483="","",DATE(YEAR(GL_Paste!$E5483),MONTH(GL_Paste!$E5483),1))</f>
        <v/>
      </c>
      <c r="C5486">
        <f>IF(GL_Paste!$B5483="","",IF(TRIM(GL_Paste!$M5483)&lt;&gt;"",TRIM(GL_Paste!$M5483),IFERROR(MID(GL_Paste!$I5483,FIND("[",GL_Paste!$I5483)+1,FIND("]",GL_Paste!$I5483)-FIND("[",GL_Paste!$I5483)-1),"")))</f>
        <v/>
      </c>
      <c r="D5486">
        <f>IF(GL_Paste!$B5483="","",IFERROR(INDEX(DeptName,MATCH($C5486,DeptTag,0)),"UNALLOCATED"))</f>
        <v/>
      </c>
      <c r="E5486">
        <f>IF(GL_Paste!$B5483="","",IFERROR(INDEX(AcctCat,MATCH(GL_Paste!$B5483&amp;"",AcctCode,0)),"UNKNOWN"))</f>
        <v/>
      </c>
      <c r="F5486">
        <f>IF(GL_Paste!$B5483="","",IFERROR(INDEX(AcctSub,MATCH(GL_Paste!$B5483&amp;"",AcctCode,0)),"UNKNOWN"))</f>
        <v/>
      </c>
    </row>
    <row r="5487">
      <c r="A5487" s="40">
        <f>IF(GL_Paste!$B5484="","",N(GL_Paste!$H5484)-N(GL_Paste!$G5484))</f>
        <v/>
      </c>
      <c r="B5487" s="43">
        <f>IF(GL_Paste!$B5484="","",DATE(YEAR(GL_Paste!$E5484),MONTH(GL_Paste!$E5484),1))</f>
        <v/>
      </c>
      <c r="C5487">
        <f>IF(GL_Paste!$B5484="","",IF(TRIM(GL_Paste!$M5484)&lt;&gt;"",TRIM(GL_Paste!$M5484),IFERROR(MID(GL_Paste!$I5484,FIND("[",GL_Paste!$I5484)+1,FIND("]",GL_Paste!$I5484)-FIND("[",GL_Paste!$I5484)-1),"")))</f>
        <v/>
      </c>
      <c r="D5487">
        <f>IF(GL_Paste!$B5484="","",IFERROR(INDEX(DeptName,MATCH($C5487,DeptTag,0)),"UNALLOCATED"))</f>
        <v/>
      </c>
      <c r="E5487">
        <f>IF(GL_Paste!$B5484="","",IFERROR(INDEX(AcctCat,MATCH(GL_Paste!$B5484&amp;"",AcctCode,0)),"UNKNOWN"))</f>
        <v/>
      </c>
      <c r="F5487">
        <f>IF(GL_Paste!$B5484="","",IFERROR(INDEX(AcctSub,MATCH(GL_Paste!$B5484&amp;"",AcctCode,0)),"UNKNOWN"))</f>
        <v/>
      </c>
    </row>
    <row r="5488">
      <c r="A5488" s="40">
        <f>IF(GL_Paste!$B5485="","",N(GL_Paste!$H5485)-N(GL_Paste!$G5485))</f>
        <v/>
      </c>
      <c r="B5488" s="43">
        <f>IF(GL_Paste!$B5485="","",DATE(YEAR(GL_Paste!$E5485),MONTH(GL_Paste!$E5485),1))</f>
        <v/>
      </c>
      <c r="C5488">
        <f>IF(GL_Paste!$B5485="","",IF(TRIM(GL_Paste!$M5485)&lt;&gt;"",TRIM(GL_Paste!$M5485),IFERROR(MID(GL_Paste!$I5485,FIND("[",GL_Paste!$I5485)+1,FIND("]",GL_Paste!$I5485)-FIND("[",GL_Paste!$I5485)-1),"")))</f>
        <v/>
      </c>
      <c r="D5488">
        <f>IF(GL_Paste!$B5485="","",IFERROR(INDEX(DeptName,MATCH($C5488,DeptTag,0)),"UNALLOCATED"))</f>
        <v/>
      </c>
      <c r="E5488">
        <f>IF(GL_Paste!$B5485="","",IFERROR(INDEX(AcctCat,MATCH(GL_Paste!$B5485&amp;"",AcctCode,0)),"UNKNOWN"))</f>
        <v/>
      </c>
      <c r="F5488">
        <f>IF(GL_Paste!$B5485="","",IFERROR(INDEX(AcctSub,MATCH(GL_Paste!$B5485&amp;"",AcctCode,0)),"UNKNOWN"))</f>
        <v/>
      </c>
    </row>
    <row r="5489">
      <c r="A5489" s="40">
        <f>IF(GL_Paste!$B5486="","",N(GL_Paste!$H5486)-N(GL_Paste!$G5486))</f>
        <v/>
      </c>
      <c r="B5489" s="43">
        <f>IF(GL_Paste!$B5486="","",DATE(YEAR(GL_Paste!$E5486),MONTH(GL_Paste!$E5486),1))</f>
        <v/>
      </c>
      <c r="C5489">
        <f>IF(GL_Paste!$B5486="","",IF(TRIM(GL_Paste!$M5486)&lt;&gt;"",TRIM(GL_Paste!$M5486),IFERROR(MID(GL_Paste!$I5486,FIND("[",GL_Paste!$I5486)+1,FIND("]",GL_Paste!$I5486)-FIND("[",GL_Paste!$I5486)-1),"")))</f>
        <v/>
      </c>
      <c r="D5489">
        <f>IF(GL_Paste!$B5486="","",IFERROR(INDEX(DeptName,MATCH($C5489,DeptTag,0)),"UNALLOCATED"))</f>
        <v/>
      </c>
      <c r="E5489">
        <f>IF(GL_Paste!$B5486="","",IFERROR(INDEX(AcctCat,MATCH(GL_Paste!$B5486&amp;"",AcctCode,0)),"UNKNOWN"))</f>
        <v/>
      </c>
      <c r="F5489">
        <f>IF(GL_Paste!$B5486="","",IFERROR(INDEX(AcctSub,MATCH(GL_Paste!$B5486&amp;"",AcctCode,0)),"UNKNOWN"))</f>
        <v/>
      </c>
    </row>
    <row r="5490">
      <c r="A5490" s="40">
        <f>IF(GL_Paste!$B5487="","",N(GL_Paste!$H5487)-N(GL_Paste!$G5487))</f>
        <v/>
      </c>
      <c r="B5490" s="43">
        <f>IF(GL_Paste!$B5487="","",DATE(YEAR(GL_Paste!$E5487),MONTH(GL_Paste!$E5487),1))</f>
        <v/>
      </c>
      <c r="C5490">
        <f>IF(GL_Paste!$B5487="","",IF(TRIM(GL_Paste!$M5487)&lt;&gt;"",TRIM(GL_Paste!$M5487),IFERROR(MID(GL_Paste!$I5487,FIND("[",GL_Paste!$I5487)+1,FIND("]",GL_Paste!$I5487)-FIND("[",GL_Paste!$I5487)-1),"")))</f>
        <v/>
      </c>
      <c r="D5490">
        <f>IF(GL_Paste!$B5487="","",IFERROR(INDEX(DeptName,MATCH($C5490,DeptTag,0)),"UNALLOCATED"))</f>
        <v/>
      </c>
      <c r="E5490">
        <f>IF(GL_Paste!$B5487="","",IFERROR(INDEX(AcctCat,MATCH(GL_Paste!$B5487&amp;"",AcctCode,0)),"UNKNOWN"))</f>
        <v/>
      </c>
      <c r="F5490">
        <f>IF(GL_Paste!$B5487="","",IFERROR(INDEX(AcctSub,MATCH(GL_Paste!$B5487&amp;"",AcctCode,0)),"UNKNOWN"))</f>
        <v/>
      </c>
    </row>
    <row r="5491">
      <c r="A5491" s="40">
        <f>IF(GL_Paste!$B5488="","",N(GL_Paste!$H5488)-N(GL_Paste!$G5488))</f>
        <v/>
      </c>
      <c r="B5491" s="43">
        <f>IF(GL_Paste!$B5488="","",DATE(YEAR(GL_Paste!$E5488),MONTH(GL_Paste!$E5488),1))</f>
        <v/>
      </c>
      <c r="C5491">
        <f>IF(GL_Paste!$B5488="","",IF(TRIM(GL_Paste!$M5488)&lt;&gt;"",TRIM(GL_Paste!$M5488),IFERROR(MID(GL_Paste!$I5488,FIND("[",GL_Paste!$I5488)+1,FIND("]",GL_Paste!$I5488)-FIND("[",GL_Paste!$I5488)-1),"")))</f>
        <v/>
      </c>
      <c r="D5491">
        <f>IF(GL_Paste!$B5488="","",IFERROR(INDEX(DeptName,MATCH($C5491,DeptTag,0)),"UNALLOCATED"))</f>
        <v/>
      </c>
      <c r="E5491">
        <f>IF(GL_Paste!$B5488="","",IFERROR(INDEX(AcctCat,MATCH(GL_Paste!$B5488&amp;"",AcctCode,0)),"UNKNOWN"))</f>
        <v/>
      </c>
      <c r="F5491">
        <f>IF(GL_Paste!$B5488="","",IFERROR(INDEX(AcctSub,MATCH(GL_Paste!$B5488&amp;"",AcctCode,0)),"UNKNOWN"))</f>
        <v/>
      </c>
    </row>
    <row r="5492">
      <c r="A5492" s="40">
        <f>IF(GL_Paste!$B5489="","",N(GL_Paste!$H5489)-N(GL_Paste!$G5489))</f>
        <v/>
      </c>
      <c r="B5492" s="43">
        <f>IF(GL_Paste!$B5489="","",DATE(YEAR(GL_Paste!$E5489),MONTH(GL_Paste!$E5489),1))</f>
        <v/>
      </c>
      <c r="C5492">
        <f>IF(GL_Paste!$B5489="","",IF(TRIM(GL_Paste!$M5489)&lt;&gt;"",TRIM(GL_Paste!$M5489),IFERROR(MID(GL_Paste!$I5489,FIND("[",GL_Paste!$I5489)+1,FIND("]",GL_Paste!$I5489)-FIND("[",GL_Paste!$I5489)-1),"")))</f>
        <v/>
      </c>
      <c r="D5492">
        <f>IF(GL_Paste!$B5489="","",IFERROR(INDEX(DeptName,MATCH($C5492,DeptTag,0)),"UNALLOCATED"))</f>
        <v/>
      </c>
      <c r="E5492">
        <f>IF(GL_Paste!$B5489="","",IFERROR(INDEX(AcctCat,MATCH(GL_Paste!$B5489&amp;"",AcctCode,0)),"UNKNOWN"))</f>
        <v/>
      </c>
      <c r="F5492">
        <f>IF(GL_Paste!$B5489="","",IFERROR(INDEX(AcctSub,MATCH(GL_Paste!$B5489&amp;"",AcctCode,0)),"UNKNOWN"))</f>
        <v/>
      </c>
    </row>
    <row r="5493">
      <c r="A5493" s="40">
        <f>IF(GL_Paste!$B5490="","",N(GL_Paste!$H5490)-N(GL_Paste!$G5490))</f>
        <v/>
      </c>
      <c r="B5493" s="43">
        <f>IF(GL_Paste!$B5490="","",DATE(YEAR(GL_Paste!$E5490),MONTH(GL_Paste!$E5490),1))</f>
        <v/>
      </c>
      <c r="C5493">
        <f>IF(GL_Paste!$B5490="","",IF(TRIM(GL_Paste!$M5490)&lt;&gt;"",TRIM(GL_Paste!$M5490),IFERROR(MID(GL_Paste!$I5490,FIND("[",GL_Paste!$I5490)+1,FIND("]",GL_Paste!$I5490)-FIND("[",GL_Paste!$I5490)-1),"")))</f>
        <v/>
      </c>
      <c r="D5493">
        <f>IF(GL_Paste!$B5490="","",IFERROR(INDEX(DeptName,MATCH($C5493,DeptTag,0)),"UNALLOCATED"))</f>
        <v/>
      </c>
      <c r="E5493">
        <f>IF(GL_Paste!$B5490="","",IFERROR(INDEX(AcctCat,MATCH(GL_Paste!$B5490&amp;"",AcctCode,0)),"UNKNOWN"))</f>
        <v/>
      </c>
      <c r="F5493">
        <f>IF(GL_Paste!$B5490="","",IFERROR(INDEX(AcctSub,MATCH(GL_Paste!$B5490&amp;"",AcctCode,0)),"UNKNOWN"))</f>
        <v/>
      </c>
    </row>
    <row r="5494">
      <c r="A5494" s="40">
        <f>IF(GL_Paste!$B5491="","",N(GL_Paste!$H5491)-N(GL_Paste!$G5491))</f>
        <v/>
      </c>
      <c r="B5494" s="43">
        <f>IF(GL_Paste!$B5491="","",DATE(YEAR(GL_Paste!$E5491),MONTH(GL_Paste!$E5491),1))</f>
        <v/>
      </c>
      <c r="C5494">
        <f>IF(GL_Paste!$B5491="","",IF(TRIM(GL_Paste!$M5491)&lt;&gt;"",TRIM(GL_Paste!$M5491),IFERROR(MID(GL_Paste!$I5491,FIND("[",GL_Paste!$I5491)+1,FIND("]",GL_Paste!$I5491)-FIND("[",GL_Paste!$I5491)-1),"")))</f>
        <v/>
      </c>
      <c r="D5494">
        <f>IF(GL_Paste!$B5491="","",IFERROR(INDEX(DeptName,MATCH($C5494,DeptTag,0)),"UNALLOCATED"))</f>
        <v/>
      </c>
      <c r="E5494">
        <f>IF(GL_Paste!$B5491="","",IFERROR(INDEX(AcctCat,MATCH(GL_Paste!$B5491&amp;"",AcctCode,0)),"UNKNOWN"))</f>
        <v/>
      </c>
      <c r="F5494">
        <f>IF(GL_Paste!$B5491="","",IFERROR(INDEX(AcctSub,MATCH(GL_Paste!$B5491&amp;"",AcctCode,0)),"UNKNOWN"))</f>
        <v/>
      </c>
    </row>
    <row r="5495">
      <c r="A5495" s="40">
        <f>IF(GL_Paste!$B5492="","",N(GL_Paste!$H5492)-N(GL_Paste!$G5492))</f>
        <v/>
      </c>
      <c r="B5495" s="43">
        <f>IF(GL_Paste!$B5492="","",DATE(YEAR(GL_Paste!$E5492),MONTH(GL_Paste!$E5492),1))</f>
        <v/>
      </c>
      <c r="C5495">
        <f>IF(GL_Paste!$B5492="","",IF(TRIM(GL_Paste!$M5492)&lt;&gt;"",TRIM(GL_Paste!$M5492),IFERROR(MID(GL_Paste!$I5492,FIND("[",GL_Paste!$I5492)+1,FIND("]",GL_Paste!$I5492)-FIND("[",GL_Paste!$I5492)-1),"")))</f>
        <v/>
      </c>
      <c r="D5495">
        <f>IF(GL_Paste!$B5492="","",IFERROR(INDEX(DeptName,MATCH($C5495,DeptTag,0)),"UNALLOCATED"))</f>
        <v/>
      </c>
      <c r="E5495">
        <f>IF(GL_Paste!$B5492="","",IFERROR(INDEX(AcctCat,MATCH(GL_Paste!$B5492&amp;"",AcctCode,0)),"UNKNOWN"))</f>
        <v/>
      </c>
      <c r="F5495">
        <f>IF(GL_Paste!$B5492="","",IFERROR(INDEX(AcctSub,MATCH(GL_Paste!$B5492&amp;"",AcctCode,0)),"UNKNOWN"))</f>
        <v/>
      </c>
    </row>
    <row r="5496">
      <c r="A5496" s="40">
        <f>IF(GL_Paste!$B5493="","",N(GL_Paste!$H5493)-N(GL_Paste!$G5493))</f>
        <v/>
      </c>
      <c r="B5496" s="43">
        <f>IF(GL_Paste!$B5493="","",DATE(YEAR(GL_Paste!$E5493),MONTH(GL_Paste!$E5493),1))</f>
        <v/>
      </c>
      <c r="C5496">
        <f>IF(GL_Paste!$B5493="","",IF(TRIM(GL_Paste!$M5493)&lt;&gt;"",TRIM(GL_Paste!$M5493),IFERROR(MID(GL_Paste!$I5493,FIND("[",GL_Paste!$I5493)+1,FIND("]",GL_Paste!$I5493)-FIND("[",GL_Paste!$I5493)-1),"")))</f>
        <v/>
      </c>
      <c r="D5496">
        <f>IF(GL_Paste!$B5493="","",IFERROR(INDEX(DeptName,MATCH($C5496,DeptTag,0)),"UNALLOCATED"))</f>
        <v/>
      </c>
      <c r="E5496">
        <f>IF(GL_Paste!$B5493="","",IFERROR(INDEX(AcctCat,MATCH(GL_Paste!$B5493&amp;"",AcctCode,0)),"UNKNOWN"))</f>
        <v/>
      </c>
      <c r="F5496">
        <f>IF(GL_Paste!$B5493="","",IFERROR(INDEX(AcctSub,MATCH(GL_Paste!$B5493&amp;"",AcctCode,0)),"UNKNOWN"))</f>
        <v/>
      </c>
    </row>
    <row r="5497">
      <c r="A5497" s="40">
        <f>IF(GL_Paste!$B5494="","",N(GL_Paste!$H5494)-N(GL_Paste!$G5494))</f>
        <v/>
      </c>
      <c r="B5497" s="43">
        <f>IF(GL_Paste!$B5494="","",DATE(YEAR(GL_Paste!$E5494),MONTH(GL_Paste!$E5494),1))</f>
        <v/>
      </c>
      <c r="C5497">
        <f>IF(GL_Paste!$B5494="","",IF(TRIM(GL_Paste!$M5494)&lt;&gt;"",TRIM(GL_Paste!$M5494),IFERROR(MID(GL_Paste!$I5494,FIND("[",GL_Paste!$I5494)+1,FIND("]",GL_Paste!$I5494)-FIND("[",GL_Paste!$I5494)-1),"")))</f>
        <v/>
      </c>
      <c r="D5497">
        <f>IF(GL_Paste!$B5494="","",IFERROR(INDEX(DeptName,MATCH($C5497,DeptTag,0)),"UNALLOCATED"))</f>
        <v/>
      </c>
      <c r="E5497">
        <f>IF(GL_Paste!$B5494="","",IFERROR(INDEX(AcctCat,MATCH(GL_Paste!$B5494&amp;"",AcctCode,0)),"UNKNOWN"))</f>
        <v/>
      </c>
      <c r="F5497">
        <f>IF(GL_Paste!$B5494="","",IFERROR(INDEX(AcctSub,MATCH(GL_Paste!$B5494&amp;"",AcctCode,0)),"UNKNOWN"))</f>
        <v/>
      </c>
    </row>
    <row r="5498">
      <c r="A5498" s="40">
        <f>IF(GL_Paste!$B5495="","",N(GL_Paste!$H5495)-N(GL_Paste!$G5495))</f>
        <v/>
      </c>
      <c r="B5498" s="43">
        <f>IF(GL_Paste!$B5495="","",DATE(YEAR(GL_Paste!$E5495),MONTH(GL_Paste!$E5495),1))</f>
        <v/>
      </c>
      <c r="C5498">
        <f>IF(GL_Paste!$B5495="","",IF(TRIM(GL_Paste!$M5495)&lt;&gt;"",TRIM(GL_Paste!$M5495),IFERROR(MID(GL_Paste!$I5495,FIND("[",GL_Paste!$I5495)+1,FIND("]",GL_Paste!$I5495)-FIND("[",GL_Paste!$I5495)-1),"")))</f>
        <v/>
      </c>
      <c r="D5498">
        <f>IF(GL_Paste!$B5495="","",IFERROR(INDEX(DeptName,MATCH($C5498,DeptTag,0)),"UNALLOCATED"))</f>
        <v/>
      </c>
      <c r="E5498">
        <f>IF(GL_Paste!$B5495="","",IFERROR(INDEX(AcctCat,MATCH(GL_Paste!$B5495&amp;"",AcctCode,0)),"UNKNOWN"))</f>
        <v/>
      </c>
      <c r="F5498">
        <f>IF(GL_Paste!$B5495="","",IFERROR(INDEX(AcctSub,MATCH(GL_Paste!$B5495&amp;"",AcctCode,0)),"UNKNOWN"))</f>
        <v/>
      </c>
    </row>
    <row r="5499">
      <c r="A5499" s="40">
        <f>IF(GL_Paste!$B5496="","",N(GL_Paste!$H5496)-N(GL_Paste!$G5496))</f>
        <v/>
      </c>
      <c r="B5499" s="43">
        <f>IF(GL_Paste!$B5496="","",DATE(YEAR(GL_Paste!$E5496),MONTH(GL_Paste!$E5496),1))</f>
        <v/>
      </c>
      <c r="C5499">
        <f>IF(GL_Paste!$B5496="","",IF(TRIM(GL_Paste!$M5496)&lt;&gt;"",TRIM(GL_Paste!$M5496),IFERROR(MID(GL_Paste!$I5496,FIND("[",GL_Paste!$I5496)+1,FIND("]",GL_Paste!$I5496)-FIND("[",GL_Paste!$I5496)-1),"")))</f>
        <v/>
      </c>
      <c r="D5499">
        <f>IF(GL_Paste!$B5496="","",IFERROR(INDEX(DeptName,MATCH($C5499,DeptTag,0)),"UNALLOCATED"))</f>
        <v/>
      </c>
      <c r="E5499">
        <f>IF(GL_Paste!$B5496="","",IFERROR(INDEX(AcctCat,MATCH(GL_Paste!$B5496&amp;"",AcctCode,0)),"UNKNOWN"))</f>
        <v/>
      </c>
      <c r="F5499">
        <f>IF(GL_Paste!$B5496="","",IFERROR(INDEX(AcctSub,MATCH(GL_Paste!$B5496&amp;"",AcctCode,0)),"UNKNOWN"))</f>
        <v/>
      </c>
    </row>
    <row r="5500">
      <c r="A5500" s="40">
        <f>IF(GL_Paste!$B5497="","",N(GL_Paste!$H5497)-N(GL_Paste!$G5497))</f>
        <v/>
      </c>
      <c r="B5500" s="43">
        <f>IF(GL_Paste!$B5497="","",DATE(YEAR(GL_Paste!$E5497),MONTH(GL_Paste!$E5497),1))</f>
        <v/>
      </c>
      <c r="C5500">
        <f>IF(GL_Paste!$B5497="","",IF(TRIM(GL_Paste!$M5497)&lt;&gt;"",TRIM(GL_Paste!$M5497),IFERROR(MID(GL_Paste!$I5497,FIND("[",GL_Paste!$I5497)+1,FIND("]",GL_Paste!$I5497)-FIND("[",GL_Paste!$I5497)-1),"")))</f>
        <v/>
      </c>
      <c r="D5500">
        <f>IF(GL_Paste!$B5497="","",IFERROR(INDEX(DeptName,MATCH($C5500,DeptTag,0)),"UNALLOCATED"))</f>
        <v/>
      </c>
      <c r="E5500">
        <f>IF(GL_Paste!$B5497="","",IFERROR(INDEX(AcctCat,MATCH(GL_Paste!$B5497&amp;"",AcctCode,0)),"UNKNOWN"))</f>
        <v/>
      </c>
      <c r="F5500">
        <f>IF(GL_Paste!$B5497="","",IFERROR(INDEX(AcctSub,MATCH(GL_Paste!$B5497&amp;"",AcctCode,0)),"UNKNOWN"))</f>
        <v/>
      </c>
    </row>
    <row r="5501">
      <c r="A5501" s="40">
        <f>IF(GL_Paste!$B5498="","",N(GL_Paste!$H5498)-N(GL_Paste!$G5498))</f>
        <v/>
      </c>
      <c r="B5501" s="43">
        <f>IF(GL_Paste!$B5498="","",DATE(YEAR(GL_Paste!$E5498),MONTH(GL_Paste!$E5498),1))</f>
        <v/>
      </c>
      <c r="C5501">
        <f>IF(GL_Paste!$B5498="","",IF(TRIM(GL_Paste!$M5498)&lt;&gt;"",TRIM(GL_Paste!$M5498),IFERROR(MID(GL_Paste!$I5498,FIND("[",GL_Paste!$I5498)+1,FIND("]",GL_Paste!$I5498)-FIND("[",GL_Paste!$I5498)-1),"")))</f>
        <v/>
      </c>
      <c r="D5501">
        <f>IF(GL_Paste!$B5498="","",IFERROR(INDEX(DeptName,MATCH($C5501,DeptTag,0)),"UNALLOCATED"))</f>
        <v/>
      </c>
      <c r="E5501">
        <f>IF(GL_Paste!$B5498="","",IFERROR(INDEX(AcctCat,MATCH(GL_Paste!$B5498&amp;"",AcctCode,0)),"UNKNOWN"))</f>
        <v/>
      </c>
      <c r="F5501">
        <f>IF(GL_Paste!$B5498="","",IFERROR(INDEX(AcctSub,MATCH(GL_Paste!$B5498&amp;"",AcctCode,0)),"UNKNOWN"))</f>
        <v/>
      </c>
    </row>
    <row r="5502">
      <c r="A5502" s="40">
        <f>IF(GL_Paste!$B5499="","",N(GL_Paste!$H5499)-N(GL_Paste!$G5499))</f>
        <v/>
      </c>
      <c r="B5502" s="43">
        <f>IF(GL_Paste!$B5499="","",DATE(YEAR(GL_Paste!$E5499),MONTH(GL_Paste!$E5499),1))</f>
        <v/>
      </c>
      <c r="C5502">
        <f>IF(GL_Paste!$B5499="","",IF(TRIM(GL_Paste!$M5499)&lt;&gt;"",TRIM(GL_Paste!$M5499),IFERROR(MID(GL_Paste!$I5499,FIND("[",GL_Paste!$I5499)+1,FIND("]",GL_Paste!$I5499)-FIND("[",GL_Paste!$I5499)-1),"")))</f>
        <v/>
      </c>
      <c r="D5502">
        <f>IF(GL_Paste!$B5499="","",IFERROR(INDEX(DeptName,MATCH($C5502,DeptTag,0)),"UNALLOCATED"))</f>
        <v/>
      </c>
      <c r="E5502">
        <f>IF(GL_Paste!$B5499="","",IFERROR(INDEX(AcctCat,MATCH(GL_Paste!$B5499&amp;"",AcctCode,0)),"UNKNOWN"))</f>
        <v/>
      </c>
      <c r="F5502">
        <f>IF(GL_Paste!$B5499="","",IFERROR(INDEX(AcctSub,MATCH(GL_Paste!$B5499&amp;"",AcctCode,0)),"UNKNOWN"))</f>
        <v/>
      </c>
    </row>
    <row r="5503">
      <c r="A5503" s="40">
        <f>IF(GL_Paste!$B5500="","",N(GL_Paste!$H5500)-N(GL_Paste!$G5500))</f>
        <v/>
      </c>
      <c r="B5503" s="43">
        <f>IF(GL_Paste!$B5500="","",DATE(YEAR(GL_Paste!$E5500),MONTH(GL_Paste!$E5500),1))</f>
        <v/>
      </c>
      <c r="C5503">
        <f>IF(GL_Paste!$B5500="","",IF(TRIM(GL_Paste!$M5500)&lt;&gt;"",TRIM(GL_Paste!$M5500),IFERROR(MID(GL_Paste!$I5500,FIND("[",GL_Paste!$I5500)+1,FIND("]",GL_Paste!$I5500)-FIND("[",GL_Paste!$I5500)-1),"")))</f>
        <v/>
      </c>
      <c r="D5503">
        <f>IF(GL_Paste!$B5500="","",IFERROR(INDEX(DeptName,MATCH($C5503,DeptTag,0)),"UNALLOCATED"))</f>
        <v/>
      </c>
      <c r="E5503">
        <f>IF(GL_Paste!$B5500="","",IFERROR(INDEX(AcctCat,MATCH(GL_Paste!$B5500&amp;"",AcctCode,0)),"UNKNOWN"))</f>
        <v/>
      </c>
      <c r="F5503">
        <f>IF(GL_Paste!$B5500="","",IFERROR(INDEX(AcctSub,MATCH(GL_Paste!$B5500&amp;"",AcctCode,0)),"UNKNOWN"))</f>
        <v/>
      </c>
    </row>
    <row r="5504">
      <c r="A5504" s="40">
        <f>IF(GL_Paste!$B5501="","",N(GL_Paste!$H5501)-N(GL_Paste!$G5501))</f>
        <v/>
      </c>
      <c r="B5504" s="43">
        <f>IF(GL_Paste!$B5501="","",DATE(YEAR(GL_Paste!$E5501),MONTH(GL_Paste!$E5501),1))</f>
        <v/>
      </c>
      <c r="C5504">
        <f>IF(GL_Paste!$B5501="","",IF(TRIM(GL_Paste!$M5501)&lt;&gt;"",TRIM(GL_Paste!$M5501),IFERROR(MID(GL_Paste!$I5501,FIND("[",GL_Paste!$I5501)+1,FIND("]",GL_Paste!$I5501)-FIND("[",GL_Paste!$I5501)-1),"")))</f>
        <v/>
      </c>
      <c r="D5504">
        <f>IF(GL_Paste!$B5501="","",IFERROR(INDEX(DeptName,MATCH($C5504,DeptTag,0)),"UNALLOCATED"))</f>
        <v/>
      </c>
      <c r="E5504">
        <f>IF(GL_Paste!$B5501="","",IFERROR(INDEX(AcctCat,MATCH(GL_Paste!$B5501&amp;"",AcctCode,0)),"UNKNOWN"))</f>
        <v/>
      </c>
      <c r="F5504">
        <f>IF(GL_Paste!$B5501="","",IFERROR(INDEX(AcctSub,MATCH(GL_Paste!$B5501&amp;"",AcctCode,0)),"UNKNOWN"))</f>
        <v/>
      </c>
    </row>
    <row r="5505">
      <c r="A5505" s="40">
        <f>IF(GL_Paste!$B5502="","",N(GL_Paste!$H5502)-N(GL_Paste!$G5502))</f>
        <v/>
      </c>
      <c r="B5505" s="43">
        <f>IF(GL_Paste!$B5502="","",DATE(YEAR(GL_Paste!$E5502),MONTH(GL_Paste!$E5502),1))</f>
        <v/>
      </c>
      <c r="C5505">
        <f>IF(GL_Paste!$B5502="","",IF(TRIM(GL_Paste!$M5502)&lt;&gt;"",TRIM(GL_Paste!$M5502),IFERROR(MID(GL_Paste!$I5502,FIND("[",GL_Paste!$I5502)+1,FIND("]",GL_Paste!$I5502)-FIND("[",GL_Paste!$I5502)-1),"")))</f>
        <v/>
      </c>
      <c r="D5505">
        <f>IF(GL_Paste!$B5502="","",IFERROR(INDEX(DeptName,MATCH($C5505,DeptTag,0)),"UNALLOCATED"))</f>
        <v/>
      </c>
      <c r="E5505">
        <f>IF(GL_Paste!$B5502="","",IFERROR(INDEX(AcctCat,MATCH(GL_Paste!$B5502&amp;"",AcctCode,0)),"UNKNOWN"))</f>
        <v/>
      </c>
      <c r="F5505">
        <f>IF(GL_Paste!$B5502="","",IFERROR(INDEX(AcctSub,MATCH(GL_Paste!$B5502&amp;"",AcctCode,0)),"UNKNOWN"))</f>
        <v/>
      </c>
    </row>
    <row r="5506">
      <c r="A5506" s="40">
        <f>IF(GL_Paste!$B5503="","",N(GL_Paste!$H5503)-N(GL_Paste!$G5503))</f>
        <v/>
      </c>
      <c r="B5506" s="43">
        <f>IF(GL_Paste!$B5503="","",DATE(YEAR(GL_Paste!$E5503),MONTH(GL_Paste!$E5503),1))</f>
        <v/>
      </c>
      <c r="C5506">
        <f>IF(GL_Paste!$B5503="","",IF(TRIM(GL_Paste!$M5503)&lt;&gt;"",TRIM(GL_Paste!$M5503),IFERROR(MID(GL_Paste!$I5503,FIND("[",GL_Paste!$I5503)+1,FIND("]",GL_Paste!$I5503)-FIND("[",GL_Paste!$I5503)-1),"")))</f>
        <v/>
      </c>
      <c r="D5506">
        <f>IF(GL_Paste!$B5503="","",IFERROR(INDEX(DeptName,MATCH($C5506,DeptTag,0)),"UNALLOCATED"))</f>
        <v/>
      </c>
      <c r="E5506">
        <f>IF(GL_Paste!$B5503="","",IFERROR(INDEX(AcctCat,MATCH(GL_Paste!$B5503&amp;"",AcctCode,0)),"UNKNOWN"))</f>
        <v/>
      </c>
      <c r="F5506">
        <f>IF(GL_Paste!$B5503="","",IFERROR(INDEX(AcctSub,MATCH(GL_Paste!$B5503&amp;"",AcctCode,0)),"UNKNOWN"))</f>
        <v/>
      </c>
    </row>
    <row r="5507">
      <c r="A5507" s="40">
        <f>IF(GL_Paste!$B5504="","",N(GL_Paste!$H5504)-N(GL_Paste!$G5504))</f>
        <v/>
      </c>
      <c r="B5507" s="43">
        <f>IF(GL_Paste!$B5504="","",DATE(YEAR(GL_Paste!$E5504),MONTH(GL_Paste!$E5504),1))</f>
        <v/>
      </c>
      <c r="C5507">
        <f>IF(GL_Paste!$B5504="","",IF(TRIM(GL_Paste!$M5504)&lt;&gt;"",TRIM(GL_Paste!$M5504),IFERROR(MID(GL_Paste!$I5504,FIND("[",GL_Paste!$I5504)+1,FIND("]",GL_Paste!$I5504)-FIND("[",GL_Paste!$I5504)-1),"")))</f>
        <v/>
      </c>
      <c r="D5507">
        <f>IF(GL_Paste!$B5504="","",IFERROR(INDEX(DeptName,MATCH($C5507,DeptTag,0)),"UNALLOCATED"))</f>
        <v/>
      </c>
      <c r="E5507">
        <f>IF(GL_Paste!$B5504="","",IFERROR(INDEX(AcctCat,MATCH(GL_Paste!$B5504&amp;"",AcctCode,0)),"UNKNOWN"))</f>
        <v/>
      </c>
      <c r="F5507">
        <f>IF(GL_Paste!$B5504="","",IFERROR(INDEX(AcctSub,MATCH(GL_Paste!$B5504&amp;"",AcctCode,0)),"UNKNOWN"))</f>
        <v/>
      </c>
    </row>
    <row r="5508">
      <c r="A5508" s="40">
        <f>IF(GL_Paste!$B5505="","",N(GL_Paste!$H5505)-N(GL_Paste!$G5505))</f>
        <v/>
      </c>
      <c r="B5508" s="43">
        <f>IF(GL_Paste!$B5505="","",DATE(YEAR(GL_Paste!$E5505),MONTH(GL_Paste!$E5505),1))</f>
        <v/>
      </c>
      <c r="C5508">
        <f>IF(GL_Paste!$B5505="","",IF(TRIM(GL_Paste!$M5505)&lt;&gt;"",TRIM(GL_Paste!$M5505),IFERROR(MID(GL_Paste!$I5505,FIND("[",GL_Paste!$I5505)+1,FIND("]",GL_Paste!$I5505)-FIND("[",GL_Paste!$I5505)-1),"")))</f>
        <v/>
      </c>
      <c r="D5508">
        <f>IF(GL_Paste!$B5505="","",IFERROR(INDEX(DeptName,MATCH($C5508,DeptTag,0)),"UNALLOCATED"))</f>
        <v/>
      </c>
      <c r="E5508">
        <f>IF(GL_Paste!$B5505="","",IFERROR(INDEX(AcctCat,MATCH(GL_Paste!$B5505&amp;"",AcctCode,0)),"UNKNOWN"))</f>
        <v/>
      </c>
      <c r="F5508">
        <f>IF(GL_Paste!$B5505="","",IFERROR(INDEX(AcctSub,MATCH(GL_Paste!$B5505&amp;"",AcctCode,0)),"UNKNOWN"))</f>
        <v/>
      </c>
    </row>
    <row r="5509">
      <c r="A5509" s="40">
        <f>IF(GL_Paste!$B5506="","",N(GL_Paste!$H5506)-N(GL_Paste!$G5506))</f>
        <v/>
      </c>
      <c r="B5509" s="43">
        <f>IF(GL_Paste!$B5506="","",DATE(YEAR(GL_Paste!$E5506),MONTH(GL_Paste!$E5506),1))</f>
        <v/>
      </c>
      <c r="C5509">
        <f>IF(GL_Paste!$B5506="","",IF(TRIM(GL_Paste!$M5506)&lt;&gt;"",TRIM(GL_Paste!$M5506),IFERROR(MID(GL_Paste!$I5506,FIND("[",GL_Paste!$I5506)+1,FIND("]",GL_Paste!$I5506)-FIND("[",GL_Paste!$I5506)-1),"")))</f>
        <v/>
      </c>
      <c r="D5509">
        <f>IF(GL_Paste!$B5506="","",IFERROR(INDEX(DeptName,MATCH($C5509,DeptTag,0)),"UNALLOCATED"))</f>
        <v/>
      </c>
      <c r="E5509">
        <f>IF(GL_Paste!$B5506="","",IFERROR(INDEX(AcctCat,MATCH(GL_Paste!$B5506&amp;"",AcctCode,0)),"UNKNOWN"))</f>
        <v/>
      </c>
      <c r="F5509">
        <f>IF(GL_Paste!$B5506="","",IFERROR(INDEX(AcctSub,MATCH(GL_Paste!$B5506&amp;"",AcctCode,0)),"UNKNOWN"))</f>
        <v/>
      </c>
    </row>
    <row r="5510">
      <c r="A5510" s="40">
        <f>IF(GL_Paste!$B5507="","",N(GL_Paste!$H5507)-N(GL_Paste!$G5507))</f>
        <v/>
      </c>
      <c r="B5510" s="43">
        <f>IF(GL_Paste!$B5507="","",DATE(YEAR(GL_Paste!$E5507),MONTH(GL_Paste!$E5507),1))</f>
        <v/>
      </c>
      <c r="C5510">
        <f>IF(GL_Paste!$B5507="","",IF(TRIM(GL_Paste!$M5507)&lt;&gt;"",TRIM(GL_Paste!$M5507),IFERROR(MID(GL_Paste!$I5507,FIND("[",GL_Paste!$I5507)+1,FIND("]",GL_Paste!$I5507)-FIND("[",GL_Paste!$I5507)-1),"")))</f>
        <v/>
      </c>
      <c r="D5510">
        <f>IF(GL_Paste!$B5507="","",IFERROR(INDEX(DeptName,MATCH($C5510,DeptTag,0)),"UNALLOCATED"))</f>
        <v/>
      </c>
      <c r="E5510">
        <f>IF(GL_Paste!$B5507="","",IFERROR(INDEX(AcctCat,MATCH(GL_Paste!$B5507&amp;"",AcctCode,0)),"UNKNOWN"))</f>
        <v/>
      </c>
      <c r="F5510">
        <f>IF(GL_Paste!$B5507="","",IFERROR(INDEX(AcctSub,MATCH(GL_Paste!$B5507&amp;"",AcctCode,0)),"UNKNOWN"))</f>
        <v/>
      </c>
    </row>
    <row r="5511">
      <c r="A5511" s="40">
        <f>IF(GL_Paste!$B5508="","",N(GL_Paste!$H5508)-N(GL_Paste!$G5508))</f>
        <v/>
      </c>
      <c r="B5511" s="43">
        <f>IF(GL_Paste!$B5508="","",DATE(YEAR(GL_Paste!$E5508),MONTH(GL_Paste!$E5508),1))</f>
        <v/>
      </c>
      <c r="C5511">
        <f>IF(GL_Paste!$B5508="","",IF(TRIM(GL_Paste!$M5508)&lt;&gt;"",TRIM(GL_Paste!$M5508),IFERROR(MID(GL_Paste!$I5508,FIND("[",GL_Paste!$I5508)+1,FIND("]",GL_Paste!$I5508)-FIND("[",GL_Paste!$I5508)-1),"")))</f>
        <v/>
      </c>
      <c r="D5511">
        <f>IF(GL_Paste!$B5508="","",IFERROR(INDEX(DeptName,MATCH($C5511,DeptTag,0)),"UNALLOCATED"))</f>
        <v/>
      </c>
      <c r="E5511">
        <f>IF(GL_Paste!$B5508="","",IFERROR(INDEX(AcctCat,MATCH(GL_Paste!$B5508&amp;"",AcctCode,0)),"UNKNOWN"))</f>
        <v/>
      </c>
      <c r="F5511">
        <f>IF(GL_Paste!$B5508="","",IFERROR(INDEX(AcctSub,MATCH(GL_Paste!$B5508&amp;"",AcctCode,0)),"UNKNOWN"))</f>
        <v/>
      </c>
    </row>
    <row r="5512">
      <c r="A5512" s="40">
        <f>IF(GL_Paste!$B5509="","",N(GL_Paste!$H5509)-N(GL_Paste!$G5509))</f>
        <v/>
      </c>
      <c r="B5512" s="43">
        <f>IF(GL_Paste!$B5509="","",DATE(YEAR(GL_Paste!$E5509),MONTH(GL_Paste!$E5509),1))</f>
        <v/>
      </c>
      <c r="C5512">
        <f>IF(GL_Paste!$B5509="","",IF(TRIM(GL_Paste!$M5509)&lt;&gt;"",TRIM(GL_Paste!$M5509),IFERROR(MID(GL_Paste!$I5509,FIND("[",GL_Paste!$I5509)+1,FIND("]",GL_Paste!$I5509)-FIND("[",GL_Paste!$I5509)-1),"")))</f>
        <v/>
      </c>
      <c r="D5512">
        <f>IF(GL_Paste!$B5509="","",IFERROR(INDEX(DeptName,MATCH($C5512,DeptTag,0)),"UNALLOCATED"))</f>
        <v/>
      </c>
      <c r="E5512">
        <f>IF(GL_Paste!$B5509="","",IFERROR(INDEX(AcctCat,MATCH(GL_Paste!$B5509&amp;"",AcctCode,0)),"UNKNOWN"))</f>
        <v/>
      </c>
      <c r="F5512">
        <f>IF(GL_Paste!$B5509="","",IFERROR(INDEX(AcctSub,MATCH(GL_Paste!$B5509&amp;"",AcctCode,0)),"UNKNOWN"))</f>
        <v/>
      </c>
    </row>
    <row r="5513">
      <c r="A5513" s="40">
        <f>IF(GL_Paste!$B5510="","",N(GL_Paste!$H5510)-N(GL_Paste!$G5510))</f>
        <v/>
      </c>
      <c r="B5513" s="43">
        <f>IF(GL_Paste!$B5510="","",DATE(YEAR(GL_Paste!$E5510),MONTH(GL_Paste!$E5510),1))</f>
        <v/>
      </c>
      <c r="C5513">
        <f>IF(GL_Paste!$B5510="","",IF(TRIM(GL_Paste!$M5510)&lt;&gt;"",TRIM(GL_Paste!$M5510),IFERROR(MID(GL_Paste!$I5510,FIND("[",GL_Paste!$I5510)+1,FIND("]",GL_Paste!$I5510)-FIND("[",GL_Paste!$I5510)-1),"")))</f>
        <v/>
      </c>
      <c r="D5513">
        <f>IF(GL_Paste!$B5510="","",IFERROR(INDEX(DeptName,MATCH($C5513,DeptTag,0)),"UNALLOCATED"))</f>
        <v/>
      </c>
      <c r="E5513">
        <f>IF(GL_Paste!$B5510="","",IFERROR(INDEX(AcctCat,MATCH(GL_Paste!$B5510&amp;"",AcctCode,0)),"UNKNOWN"))</f>
        <v/>
      </c>
      <c r="F5513">
        <f>IF(GL_Paste!$B5510="","",IFERROR(INDEX(AcctSub,MATCH(GL_Paste!$B5510&amp;"",AcctCode,0)),"UNKNOWN"))</f>
        <v/>
      </c>
    </row>
    <row r="5514">
      <c r="A5514" s="40">
        <f>IF(GL_Paste!$B5511="","",N(GL_Paste!$H5511)-N(GL_Paste!$G5511))</f>
        <v/>
      </c>
      <c r="B5514" s="43">
        <f>IF(GL_Paste!$B5511="","",DATE(YEAR(GL_Paste!$E5511),MONTH(GL_Paste!$E5511),1))</f>
        <v/>
      </c>
      <c r="C5514">
        <f>IF(GL_Paste!$B5511="","",IF(TRIM(GL_Paste!$M5511)&lt;&gt;"",TRIM(GL_Paste!$M5511),IFERROR(MID(GL_Paste!$I5511,FIND("[",GL_Paste!$I5511)+1,FIND("]",GL_Paste!$I5511)-FIND("[",GL_Paste!$I5511)-1),"")))</f>
        <v/>
      </c>
      <c r="D5514">
        <f>IF(GL_Paste!$B5511="","",IFERROR(INDEX(DeptName,MATCH($C5514,DeptTag,0)),"UNALLOCATED"))</f>
        <v/>
      </c>
      <c r="E5514">
        <f>IF(GL_Paste!$B5511="","",IFERROR(INDEX(AcctCat,MATCH(GL_Paste!$B5511&amp;"",AcctCode,0)),"UNKNOWN"))</f>
        <v/>
      </c>
      <c r="F5514">
        <f>IF(GL_Paste!$B5511="","",IFERROR(INDEX(AcctSub,MATCH(GL_Paste!$B5511&amp;"",AcctCode,0)),"UNKNOWN"))</f>
        <v/>
      </c>
    </row>
    <row r="5515">
      <c r="A5515" s="40">
        <f>IF(GL_Paste!$B5512="","",N(GL_Paste!$H5512)-N(GL_Paste!$G5512))</f>
        <v/>
      </c>
      <c r="B5515" s="43">
        <f>IF(GL_Paste!$B5512="","",DATE(YEAR(GL_Paste!$E5512),MONTH(GL_Paste!$E5512),1))</f>
        <v/>
      </c>
      <c r="C5515">
        <f>IF(GL_Paste!$B5512="","",IF(TRIM(GL_Paste!$M5512)&lt;&gt;"",TRIM(GL_Paste!$M5512),IFERROR(MID(GL_Paste!$I5512,FIND("[",GL_Paste!$I5512)+1,FIND("]",GL_Paste!$I5512)-FIND("[",GL_Paste!$I5512)-1),"")))</f>
        <v/>
      </c>
      <c r="D5515">
        <f>IF(GL_Paste!$B5512="","",IFERROR(INDEX(DeptName,MATCH($C5515,DeptTag,0)),"UNALLOCATED"))</f>
        <v/>
      </c>
      <c r="E5515">
        <f>IF(GL_Paste!$B5512="","",IFERROR(INDEX(AcctCat,MATCH(GL_Paste!$B5512&amp;"",AcctCode,0)),"UNKNOWN"))</f>
        <v/>
      </c>
      <c r="F5515">
        <f>IF(GL_Paste!$B5512="","",IFERROR(INDEX(AcctSub,MATCH(GL_Paste!$B5512&amp;"",AcctCode,0)),"UNKNOWN"))</f>
        <v/>
      </c>
    </row>
    <row r="5516">
      <c r="A5516" s="40">
        <f>IF(GL_Paste!$B5513="","",N(GL_Paste!$H5513)-N(GL_Paste!$G5513))</f>
        <v/>
      </c>
      <c r="B5516" s="43">
        <f>IF(GL_Paste!$B5513="","",DATE(YEAR(GL_Paste!$E5513),MONTH(GL_Paste!$E5513),1))</f>
        <v/>
      </c>
      <c r="C5516">
        <f>IF(GL_Paste!$B5513="","",IF(TRIM(GL_Paste!$M5513)&lt;&gt;"",TRIM(GL_Paste!$M5513),IFERROR(MID(GL_Paste!$I5513,FIND("[",GL_Paste!$I5513)+1,FIND("]",GL_Paste!$I5513)-FIND("[",GL_Paste!$I5513)-1),"")))</f>
        <v/>
      </c>
      <c r="D5516">
        <f>IF(GL_Paste!$B5513="","",IFERROR(INDEX(DeptName,MATCH($C5516,DeptTag,0)),"UNALLOCATED"))</f>
        <v/>
      </c>
      <c r="E5516">
        <f>IF(GL_Paste!$B5513="","",IFERROR(INDEX(AcctCat,MATCH(GL_Paste!$B5513&amp;"",AcctCode,0)),"UNKNOWN"))</f>
        <v/>
      </c>
      <c r="F5516">
        <f>IF(GL_Paste!$B5513="","",IFERROR(INDEX(AcctSub,MATCH(GL_Paste!$B5513&amp;"",AcctCode,0)),"UNKNOWN"))</f>
        <v/>
      </c>
    </row>
    <row r="5517">
      <c r="A5517" s="40">
        <f>IF(GL_Paste!$B5514="","",N(GL_Paste!$H5514)-N(GL_Paste!$G5514))</f>
        <v/>
      </c>
      <c r="B5517" s="43">
        <f>IF(GL_Paste!$B5514="","",DATE(YEAR(GL_Paste!$E5514),MONTH(GL_Paste!$E5514),1))</f>
        <v/>
      </c>
      <c r="C5517">
        <f>IF(GL_Paste!$B5514="","",IF(TRIM(GL_Paste!$M5514)&lt;&gt;"",TRIM(GL_Paste!$M5514),IFERROR(MID(GL_Paste!$I5514,FIND("[",GL_Paste!$I5514)+1,FIND("]",GL_Paste!$I5514)-FIND("[",GL_Paste!$I5514)-1),"")))</f>
        <v/>
      </c>
      <c r="D5517">
        <f>IF(GL_Paste!$B5514="","",IFERROR(INDEX(DeptName,MATCH($C5517,DeptTag,0)),"UNALLOCATED"))</f>
        <v/>
      </c>
      <c r="E5517">
        <f>IF(GL_Paste!$B5514="","",IFERROR(INDEX(AcctCat,MATCH(GL_Paste!$B5514&amp;"",AcctCode,0)),"UNKNOWN"))</f>
        <v/>
      </c>
      <c r="F5517">
        <f>IF(GL_Paste!$B5514="","",IFERROR(INDEX(AcctSub,MATCH(GL_Paste!$B5514&amp;"",AcctCode,0)),"UNKNOWN"))</f>
        <v/>
      </c>
    </row>
    <row r="5518">
      <c r="A5518" s="40">
        <f>IF(GL_Paste!$B5515="","",N(GL_Paste!$H5515)-N(GL_Paste!$G5515))</f>
        <v/>
      </c>
      <c r="B5518" s="43">
        <f>IF(GL_Paste!$B5515="","",DATE(YEAR(GL_Paste!$E5515),MONTH(GL_Paste!$E5515),1))</f>
        <v/>
      </c>
      <c r="C5518">
        <f>IF(GL_Paste!$B5515="","",IF(TRIM(GL_Paste!$M5515)&lt;&gt;"",TRIM(GL_Paste!$M5515),IFERROR(MID(GL_Paste!$I5515,FIND("[",GL_Paste!$I5515)+1,FIND("]",GL_Paste!$I5515)-FIND("[",GL_Paste!$I5515)-1),"")))</f>
        <v/>
      </c>
      <c r="D5518">
        <f>IF(GL_Paste!$B5515="","",IFERROR(INDEX(DeptName,MATCH($C5518,DeptTag,0)),"UNALLOCATED"))</f>
        <v/>
      </c>
      <c r="E5518">
        <f>IF(GL_Paste!$B5515="","",IFERROR(INDEX(AcctCat,MATCH(GL_Paste!$B5515&amp;"",AcctCode,0)),"UNKNOWN"))</f>
        <v/>
      </c>
      <c r="F5518">
        <f>IF(GL_Paste!$B5515="","",IFERROR(INDEX(AcctSub,MATCH(GL_Paste!$B5515&amp;"",AcctCode,0)),"UNKNOWN"))</f>
        <v/>
      </c>
    </row>
    <row r="5519">
      <c r="A5519" s="40">
        <f>IF(GL_Paste!$B5516="","",N(GL_Paste!$H5516)-N(GL_Paste!$G5516))</f>
        <v/>
      </c>
      <c r="B5519" s="43">
        <f>IF(GL_Paste!$B5516="","",DATE(YEAR(GL_Paste!$E5516),MONTH(GL_Paste!$E5516),1))</f>
        <v/>
      </c>
      <c r="C5519">
        <f>IF(GL_Paste!$B5516="","",IF(TRIM(GL_Paste!$M5516)&lt;&gt;"",TRIM(GL_Paste!$M5516),IFERROR(MID(GL_Paste!$I5516,FIND("[",GL_Paste!$I5516)+1,FIND("]",GL_Paste!$I5516)-FIND("[",GL_Paste!$I5516)-1),"")))</f>
        <v/>
      </c>
      <c r="D5519">
        <f>IF(GL_Paste!$B5516="","",IFERROR(INDEX(DeptName,MATCH($C5519,DeptTag,0)),"UNALLOCATED"))</f>
        <v/>
      </c>
      <c r="E5519">
        <f>IF(GL_Paste!$B5516="","",IFERROR(INDEX(AcctCat,MATCH(GL_Paste!$B5516&amp;"",AcctCode,0)),"UNKNOWN"))</f>
        <v/>
      </c>
      <c r="F5519">
        <f>IF(GL_Paste!$B5516="","",IFERROR(INDEX(AcctSub,MATCH(GL_Paste!$B5516&amp;"",AcctCode,0)),"UNKNOWN"))</f>
        <v/>
      </c>
    </row>
    <row r="5520">
      <c r="A5520" s="40">
        <f>IF(GL_Paste!$B5517="","",N(GL_Paste!$H5517)-N(GL_Paste!$G5517))</f>
        <v/>
      </c>
      <c r="B5520" s="43">
        <f>IF(GL_Paste!$B5517="","",DATE(YEAR(GL_Paste!$E5517),MONTH(GL_Paste!$E5517),1))</f>
        <v/>
      </c>
      <c r="C5520">
        <f>IF(GL_Paste!$B5517="","",IF(TRIM(GL_Paste!$M5517)&lt;&gt;"",TRIM(GL_Paste!$M5517),IFERROR(MID(GL_Paste!$I5517,FIND("[",GL_Paste!$I5517)+1,FIND("]",GL_Paste!$I5517)-FIND("[",GL_Paste!$I5517)-1),"")))</f>
        <v/>
      </c>
      <c r="D5520">
        <f>IF(GL_Paste!$B5517="","",IFERROR(INDEX(DeptName,MATCH($C5520,DeptTag,0)),"UNALLOCATED"))</f>
        <v/>
      </c>
      <c r="E5520">
        <f>IF(GL_Paste!$B5517="","",IFERROR(INDEX(AcctCat,MATCH(GL_Paste!$B5517&amp;"",AcctCode,0)),"UNKNOWN"))</f>
        <v/>
      </c>
      <c r="F5520">
        <f>IF(GL_Paste!$B5517="","",IFERROR(INDEX(AcctSub,MATCH(GL_Paste!$B5517&amp;"",AcctCode,0)),"UNKNOWN"))</f>
        <v/>
      </c>
    </row>
    <row r="5521">
      <c r="A5521" s="40">
        <f>IF(GL_Paste!$B5518="","",N(GL_Paste!$H5518)-N(GL_Paste!$G5518))</f>
        <v/>
      </c>
      <c r="B5521" s="43">
        <f>IF(GL_Paste!$B5518="","",DATE(YEAR(GL_Paste!$E5518),MONTH(GL_Paste!$E5518),1))</f>
        <v/>
      </c>
      <c r="C5521">
        <f>IF(GL_Paste!$B5518="","",IF(TRIM(GL_Paste!$M5518)&lt;&gt;"",TRIM(GL_Paste!$M5518),IFERROR(MID(GL_Paste!$I5518,FIND("[",GL_Paste!$I5518)+1,FIND("]",GL_Paste!$I5518)-FIND("[",GL_Paste!$I5518)-1),"")))</f>
        <v/>
      </c>
      <c r="D5521">
        <f>IF(GL_Paste!$B5518="","",IFERROR(INDEX(DeptName,MATCH($C5521,DeptTag,0)),"UNALLOCATED"))</f>
        <v/>
      </c>
      <c r="E5521">
        <f>IF(GL_Paste!$B5518="","",IFERROR(INDEX(AcctCat,MATCH(GL_Paste!$B5518&amp;"",AcctCode,0)),"UNKNOWN"))</f>
        <v/>
      </c>
      <c r="F5521">
        <f>IF(GL_Paste!$B5518="","",IFERROR(INDEX(AcctSub,MATCH(GL_Paste!$B5518&amp;"",AcctCode,0)),"UNKNOWN"))</f>
        <v/>
      </c>
    </row>
    <row r="5522">
      <c r="A5522" s="40">
        <f>IF(GL_Paste!$B5519="","",N(GL_Paste!$H5519)-N(GL_Paste!$G5519))</f>
        <v/>
      </c>
      <c r="B5522" s="43">
        <f>IF(GL_Paste!$B5519="","",DATE(YEAR(GL_Paste!$E5519),MONTH(GL_Paste!$E5519),1))</f>
        <v/>
      </c>
      <c r="C5522">
        <f>IF(GL_Paste!$B5519="","",IF(TRIM(GL_Paste!$M5519)&lt;&gt;"",TRIM(GL_Paste!$M5519),IFERROR(MID(GL_Paste!$I5519,FIND("[",GL_Paste!$I5519)+1,FIND("]",GL_Paste!$I5519)-FIND("[",GL_Paste!$I5519)-1),"")))</f>
        <v/>
      </c>
      <c r="D5522">
        <f>IF(GL_Paste!$B5519="","",IFERROR(INDEX(DeptName,MATCH($C5522,DeptTag,0)),"UNALLOCATED"))</f>
        <v/>
      </c>
      <c r="E5522">
        <f>IF(GL_Paste!$B5519="","",IFERROR(INDEX(AcctCat,MATCH(GL_Paste!$B5519&amp;"",AcctCode,0)),"UNKNOWN"))</f>
        <v/>
      </c>
      <c r="F5522">
        <f>IF(GL_Paste!$B5519="","",IFERROR(INDEX(AcctSub,MATCH(GL_Paste!$B5519&amp;"",AcctCode,0)),"UNKNOWN"))</f>
        <v/>
      </c>
    </row>
    <row r="5523">
      <c r="A5523" s="40">
        <f>IF(GL_Paste!$B5520="","",N(GL_Paste!$H5520)-N(GL_Paste!$G5520))</f>
        <v/>
      </c>
      <c r="B5523" s="43">
        <f>IF(GL_Paste!$B5520="","",DATE(YEAR(GL_Paste!$E5520),MONTH(GL_Paste!$E5520),1))</f>
        <v/>
      </c>
      <c r="C5523">
        <f>IF(GL_Paste!$B5520="","",IF(TRIM(GL_Paste!$M5520)&lt;&gt;"",TRIM(GL_Paste!$M5520),IFERROR(MID(GL_Paste!$I5520,FIND("[",GL_Paste!$I5520)+1,FIND("]",GL_Paste!$I5520)-FIND("[",GL_Paste!$I5520)-1),"")))</f>
        <v/>
      </c>
      <c r="D5523">
        <f>IF(GL_Paste!$B5520="","",IFERROR(INDEX(DeptName,MATCH($C5523,DeptTag,0)),"UNALLOCATED"))</f>
        <v/>
      </c>
      <c r="E5523">
        <f>IF(GL_Paste!$B5520="","",IFERROR(INDEX(AcctCat,MATCH(GL_Paste!$B5520&amp;"",AcctCode,0)),"UNKNOWN"))</f>
        <v/>
      </c>
      <c r="F5523">
        <f>IF(GL_Paste!$B5520="","",IFERROR(INDEX(AcctSub,MATCH(GL_Paste!$B5520&amp;"",AcctCode,0)),"UNKNOWN"))</f>
        <v/>
      </c>
    </row>
    <row r="5524">
      <c r="A5524" s="40">
        <f>IF(GL_Paste!$B5521="","",N(GL_Paste!$H5521)-N(GL_Paste!$G5521))</f>
        <v/>
      </c>
      <c r="B5524" s="43">
        <f>IF(GL_Paste!$B5521="","",DATE(YEAR(GL_Paste!$E5521),MONTH(GL_Paste!$E5521),1))</f>
        <v/>
      </c>
      <c r="C5524">
        <f>IF(GL_Paste!$B5521="","",IF(TRIM(GL_Paste!$M5521)&lt;&gt;"",TRIM(GL_Paste!$M5521),IFERROR(MID(GL_Paste!$I5521,FIND("[",GL_Paste!$I5521)+1,FIND("]",GL_Paste!$I5521)-FIND("[",GL_Paste!$I5521)-1),"")))</f>
        <v/>
      </c>
      <c r="D5524">
        <f>IF(GL_Paste!$B5521="","",IFERROR(INDEX(DeptName,MATCH($C5524,DeptTag,0)),"UNALLOCATED"))</f>
        <v/>
      </c>
      <c r="E5524">
        <f>IF(GL_Paste!$B5521="","",IFERROR(INDEX(AcctCat,MATCH(GL_Paste!$B5521&amp;"",AcctCode,0)),"UNKNOWN"))</f>
        <v/>
      </c>
      <c r="F5524">
        <f>IF(GL_Paste!$B5521="","",IFERROR(INDEX(AcctSub,MATCH(GL_Paste!$B5521&amp;"",AcctCode,0)),"UNKNOWN"))</f>
        <v/>
      </c>
    </row>
    <row r="5525">
      <c r="A5525" s="40">
        <f>IF(GL_Paste!$B5522="","",N(GL_Paste!$H5522)-N(GL_Paste!$G5522))</f>
        <v/>
      </c>
      <c r="B5525" s="43">
        <f>IF(GL_Paste!$B5522="","",DATE(YEAR(GL_Paste!$E5522),MONTH(GL_Paste!$E5522),1))</f>
        <v/>
      </c>
      <c r="C5525">
        <f>IF(GL_Paste!$B5522="","",IF(TRIM(GL_Paste!$M5522)&lt;&gt;"",TRIM(GL_Paste!$M5522),IFERROR(MID(GL_Paste!$I5522,FIND("[",GL_Paste!$I5522)+1,FIND("]",GL_Paste!$I5522)-FIND("[",GL_Paste!$I5522)-1),"")))</f>
        <v/>
      </c>
      <c r="D5525">
        <f>IF(GL_Paste!$B5522="","",IFERROR(INDEX(DeptName,MATCH($C5525,DeptTag,0)),"UNALLOCATED"))</f>
        <v/>
      </c>
      <c r="E5525">
        <f>IF(GL_Paste!$B5522="","",IFERROR(INDEX(AcctCat,MATCH(GL_Paste!$B5522&amp;"",AcctCode,0)),"UNKNOWN"))</f>
        <v/>
      </c>
      <c r="F5525">
        <f>IF(GL_Paste!$B5522="","",IFERROR(INDEX(AcctSub,MATCH(GL_Paste!$B5522&amp;"",AcctCode,0)),"UNKNOWN"))</f>
        <v/>
      </c>
    </row>
    <row r="5526">
      <c r="A5526" s="40">
        <f>IF(GL_Paste!$B5523="","",N(GL_Paste!$H5523)-N(GL_Paste!$G5523))</f>
        <v/>
      </c>
      <c r="B5526" s="43">
        <f>IF(GL_Paste!$B5523="","",DATE(YEAR(GL_Paste!$E5523),MONTH(GL_Paste!$E5523),1))</f>
        <v/>
      </c>
      <c r="C5526">
        <f>IF(GL_Paste!$B5523="","",IF(TRIM(GL_Paste!$M5523)&lt;&gt;"",TRIM(GL_Paste!$M5523),IFERROR(MID(GL_Paste!$I5523,FIND("[",GL_Paste!$I5523)+1,FIND("]",GL_Paste!$I5523)-FIND("[",GL_Paste!$I5523)-1),"")))</f>
        <v/>
      </c>
      <c r="D5526">
        <f>IF(GL_Paste!$B5523="","",IFERROR(INDEX(DeptName,MATCH($C5526,DeptTag,0)),"UNALLOCATED"))</f>
        <v/>
      </c>
      <c r="E5526">
        <f>IF(GL_Paste!$B5523="","",IFERROR(INDEX(AcctCat,MATCH(GL_Paste!$B5523&amp;"",AcctCode,0)),"UNKNOWN"))</f>
        <v/>
      </c>
      <c r="F5526">
        <f>IF(GL_Paste!$B5523="","",IFERROR(INDEX(AcctSub,MATCH(GL_Paste!$B5523&amp;"",AcctCode,0)),"UNKNOWN"))</f>
        <v/>
      </c>
    </row>
    <row r="5527">
      <c r="A5527" s="40">
        <f>IF(GL_Paste!$B5524="","",N(GL_Paste!$H5524)-N(GL_Paste!$G5524))</f>
        <v/>
      </c>
      <c r="B5527" s="43">
        <f>IF(GL_Paste!$B5524="","",DATE(YEAR(GL_Paste!$E5524),MONTH(GL_Paste!$E5524),1))</f>
        <v/>
      </c>
      <c r="C5527">
        <f>IF(GL_Paste!$B5524="","",IF(TRIM(GL_Paste!$M5524)&lt;&gt;"",TRIM(GL_Paste!$M5524),IFERROR(MID(GL_Paste!$I5524,FIND("[",GL_Paste!$I5524)+1,FIND("]",GL_Paste!$I5524)-FIND("[",GL_Paste!$I5524)-1),"")))</f>
        <v/>
      </c>
      <c r="D5527">
        <f>IF(GL_Paste!$B5524="","",IFERROR(INDEX(DeptName,MATCH($C5527,DeptTag,0)),"UNALLOCATED"))</f>
        <v/>
      </c>
      <c r="E5527">
        <f>IF(GL_Paste!$B5524="","",IFERROR(INDEX(AcctCat,MATCH(GL_Paste!$B5524&amp;"",AcctCode,0)),"UNKNOWN"))</f>
        <v/>
      </c>
      <c r="F5527">
        <f>IF(GL_Paste!$B5524="","",IFERROR(INDEX(AcctSub,MATCH(GL_Paste!$B5524&amp;"",AcctCode,0)),"UNKNOWN"))</f>
        <v/>
      </c>
    </row>
    <row r="5528">
      <c r="A5528" s="40">
        <f>IF(GL_Paste!$B5525="","",N(GL_Paste!$H5525)-N(GL_Paste!$G5525))</f>
        <v/>
      </c>
      <c r="B5528" s="43">
        <f>IF(GL_Paste!$B5525="","",DATE(YEAR(GL_Paste!$E5525),MONTH(GL_Paste!$E5525),1))</f>
        <v/>
      </c>
      <c r="C5528">
        <f>IF(GL_Paste!$B5525="","",IF(TRIM(GL_Paste!$M5525)&lt;&gt;"",TRIM(GL_Paste!$M5525),IFERROR(MID(GL_Paste!$I5525,FIND("[",GL_Paste!$I5525)+1,FIND("]",GL_Paste!$I5525)-FIND("[",GL_Paste!$I5525)-1),"")))</f>
        <v/>
      </c>
      <c r="D5528">
        <f>IF(GL_Paste!$B5525="","",IFERROR(INDEX(DeptName,MATCH($C5528,DeptTag,0)),"UNALLOCATED"))</f>
        <v/>
      </c>
      <c r="E5528">
        <f>IF(GL_Paste!$B5525="","",IFERROR(INDEX(AcctCat,MATCH(GL_Paste!$B5525&amp;"",AcctCode,0)),"UNKNOWN"))</f>
        <v/>
      </c>
      <c r="F5528">
        <f>IF(GL_Paste!$B5525="","",IFERROR(INDEX(AcctSub,MATCH(GL_Paste!$B5525&amp;"",AcctCode,0)),"UNKNOWN"))</f>
        <v/>
      </c>
    </row>
    <row r="5529">
      <c r="A5529" s="40">
        <f>IF(GL_Paste!$B5526="","",N(GL_Paste!$H5526)-N(GL_Paste!$G5526))</f>
        <v/>
      </c>
      <c r="B5529" s="43">
        <f>IF(GL_Paste!$B5526="","",DATE(YEAR(GL_Paste!$E5526),MONTH(GL_Paste!$E5526),1))</f>
        <v/>
      </c>
      <c r="C5529">
        <f>IF(GL_Paste!$B5526="","",IF(TRIM(GL_Paste!$M5526)&lt;&gt;"",TRIM(GL_Paste!$M5526),IFERROR(MID(GL_Paste!$I5526,FIND("[",GL_Paste!$I5526)+1,FIND("]",GL_Paste!$I5526)-FIND("[",GL_Paste!$I5526)-1),"")))</f>
        <v/>
      </c>
      <c r="D5529">
        <f>IF(GL_Paste!$B5526="","",IFERROR(INDEX(DeptName,MATCH($C5529,DeptTag,0)),"UNALLOCATED"))</f>
        <v/>
      </c>
      <c r="E5529">
        <f>IF(GL_Paste!$B5526="","",IFERROR(INDEX(AcctCat,MATCH(GL_Paste!$B5526&amp;"",AcctCode,0)),"UNKNOWN"))</f>
        <v/>
      </c>
      <c r="F5529">
        <f>IF(GL_Paste!$B5526="","",IFERROR(INDEX(AcctSub,MATCH(GL_Paste!$B5526&amp;"",AcctCode,0)),"UNKNOWN"))</f>
        <v/>
      </c>
    </row>
    <row r="5530">
      <c r="A5530" s="40">
        <f>IF(GL_Paste!$B5527="","",N(GL_Paste!$H5527)-N(GL_Paste!$G5527))</f>
        <v/>
      </c>
      <c r="B5530" s="43">
        <f>IF(GL_Paste!$B5527="","",DATE(YEAR(GL_Paste!$E5527),MONTH(GL_Paste!$E5527),1))</f>
        <v/>
      </c>
      <c r="C5530">
        <f>IF(GL_Paste!$B5527="","",IF(TRIM(GL_Paste!$M5527)&lt;&gt;"",TRIM(GL_Paste!$M5527),IFERROR(MID(GL_Paste!$I5527,FIND("[",GL_Paste!$I5527)+1,FIND("]",GL_Paste!$I5527)-FIND("[",GL_Paste!$I5527)-1),"")))</f>
        <v/>
      </c>
      <c r="D5530">
        <f>IF(GL_Paste!$B5527="","",IFERROR(INDEX(DeptName,MATCH($C5530,DeptTag,0)),"UNALLOCATED"))</f>
        <v/>
      </c>
      <c r="E5530">
        <f>IF(GL_Paste!$B5527="","",IFERROR(INDEX(AcctCat,MATCH(GL_Paste!$B5527&amp;"",AcctCode,0)),"UNKNOWN"))</f>
        <v/>
      </c>
      <c r="F5530">
        <f>IF(GL_Paste!$B5527="","",IFERROR(INDEX(AcctSub,MATCH(GL_Paste!$B5527&amp;"",AcctCode,0)),"UNKNOWN"))</f>
        <v/>
      </c>
    </row>
    <row r="5531">
      <c r="A5531" s="40">
        <f>IF(GL_Paste!$B5528="","",N(GL_Paste!$H5528)-N(GL_Paste!$G5528))</f>
        <v/>
      </c>
      <c r="B5531" s="43">
        <f>IF(GL_Paste!$B5528="","",DATE(YEAR(GL_Paste!$E5528),MONTH(GL_Paste!$E5528),1))</f>
        <v/>
      </c>
      <c r="C5531">
        <f>IF(GL_Paste!$B5528="","",IF(TRIM(GL_Paste!$M5528)&lt;&gt;"",TRIM(GL_Paste!$M5528),IFERROR(MID(GL_Paste!$I5528,FIND("[",GL_Paste!$I5528)+1,FIND("]",GL_Paste!$I5528)-FIND("[",GL_Paste!$I5528)-1),"")))</f>
        <v/>
      </c>
      <c r="D5531">
        <f>IF(GL_Paste!$B5528="","",IFERROR(INDEX(DeptName,MATCH($C5531,DeptTag,0)),"UNALLOCATED"))</f>
        <v/>
      </c>
      <c r="E5531">
        <f>IF(GL_Paste!$B5528="","",IFERROR(INDEX(AcctCat,MATCH(GL_Paste!$B5528&amp;"",AcctCode,0)),"UNKNOWN"))</f>
        <v/>
      </c>
      <c r="F5531">
        <f>IF(GL_Paste!$B5528="","",IFERROR(INDEX(AcctSub,MATCH(GL_Paste!$B5528&amp;"",AcctCode,0)),"UNKNOWN"))</f>
        <v/>
      </c>
    </row>
    <row r="5532">
      <c r="A5532" s="40">
        <f>IF(GL_Paste!$B5529="","",N(GL_Paste!$H5529)-N(GL_Paste!$G5529))</f>
        <v/>
      </c>
      <c r="B5532" s="43">
        <f>IF(GL_Paste!$B5529="","",DATE(YEAR(GL_Paste!$E5529),MONTH(GL_Paste!$E5529),1))</f>
        <v/>
      </c>
      <c r="C5532">
        <f>IF(GL_Paste!$B5529="","",IF(TRIM(GL_Paste!$M5529)&lt;&gt;"",TRIM(GL_Paste!$M5529),IFERROR(MID(GL_Paste!$I5529,FIND("[",GL_Paste!$I5529)+1,FIND("]",GL_Paste!$I5529)-FIND("[",GL_Paste!$I5529)-1),"")))</f>
        <v/>
      </c>
      <c r="D5532">
        <f>IF(GL_Paste!$B5529="","",IFERROR(INDEX(DeptName,MATCH($C5532,DeptTag,0)),"UNALLOCATED"))</f>
        <v/>
      </c>
      <c r="E5532">
        <f>IF(GL_Paste!$B5529="","",IFERROR(INDEX(AcctCat,MATCH(GL_Paste!$B5529&amp;"",AcctCode,0)),"UNKNOWN"))</f>
        <v/>
      </c>
      <c r="F5532">
        <f>IF(GL_Paste!$B5529="","",IFERROR(INDEX(AcctSub,MATCH(GL_Paste!$B5529&amp;"",AcctCode,0)),"UNKNOWN"))</f>
        <v/>
      </c>
    </row>
    <row r="5533">
      <c r="A5533" s="40">
        <f>IF(GL_Paste!$B5530="","",N(GL_Paste!$H5530)-N(GL_Paste!$G5530))</f>
        <v/>
      </c>
      <c r="B5533" s="43">
        <f>IF(GL_Paste!$B5530="","",DATE(YEAR(GL_Paste!$E5530),MONTH(GL_Paste!$E5530),1))</f>
        <v/>
      </c>
      <c r="C5533">
        <f>IF(GL_Paste!$B5530="","",IF(TRIM(GL_Paste!$M5530)&lt;&gt;"",TRIM(GL_Paste!$M5530),IFERROR(MID(GL_Paste!$I5530,FIND("[",GL_Paste!$I5530)+1,FIND("]",GL_Paste!$I5530)-FIND("[",GL_Paste!$I5530)-1),"")))</f>
        <v/>
      </c>
      <c r="D5533">
        <f>IF(GL_Paste!$B5530="","",IFERROR(INDEX(DeptName,MATCH($C5533,DeptTag,0)),"UNALLOCATED"))</f>
        <v/>
      </c>
      <c r="E5533">
        <f>IF(GL_Paste!$B5530="","",IFERROR(INDEX(AcctCat,MATCH(GL_Paste!$B5530&amp;"",AcctCode,0)),"UNKNOWN"))</f>
        <v/>
      </c>
      <c r="F5533">
        <f>IF(GL_Paste!$B5530="","",IFERROR(INDEX(AcctSub,MATCH(GL_Paste!$B5530&amp;"",AcctCode,0)),"UNKNOWN"))</f>
        <v/>
      </c>
    </row>
    <row r="5534">
      <c r="A5534" s="40">
        <f>IF(GL_Paste!$B5531="","",N(GL_Paste!$H5531)-N(GL_Paste!$G5531))</f>
        <v/>
      </c>
      <c r="B5534" s="43">
        <f>IF(GL_Paste!$B5531="","",DATE(YEAR(GL_Paste!$E5531),MONTH(GL_Paste!$E5531),1))</f>
        <v/>
      </c>
      <c r="C5534">
        <f>IF(GL_Paste!$B5531="","",IF(TRIM(GL_Paste!$M5531)&lt;&gt;"",TRIM(GL_Paste!$M5531),IFERROR(MID(GL_Paste!$I5531,FIND("[",GL_Paste!$I5531)+1,FIND("]",GL_Paste!$I5531)-FIND("[",GL_Paste!$I5531)-1),"")))</f>
        <v/>
      </c>
      <c r="D5534">
        <f>IF(GL_Paste!$B5531="","",IFERROR(INDEX(DeptName,MATCH($C5534,DeptTag,0)),"UNALLOCATED"))</f>
        <v/>
      </c>
      <c r="E5534">
        <f>IF(GL_Paste!$B5531="","",IFERROR(INDEX(AcctCat,MATCH(GL_Paste!$B5531&amp;"",AcctCode,0)),"UNKNOWN"))</f>
        <v/>
      </c>
      <c r="F5534">
        <f>IF(GL_Paste!$B5531="","",IFERROR(INDEX(AcctSub,MATCH(GL_Paste!$B5531&amp;"",AcctCode,0)),"UNKNOWN"))</f>
        <v/>
      </c>
    </row>
    <row r="5535">
      <c r="A5535" s="40">
        <f>IF(GL_Paste!$B5532="","",N(GL_Paste!$H5532)-N(GL_Paste!$G5532))</f>
        <v/>
      </c>
      <c r="B5535" s="43">
        <f>IF(GL_Paste!$B5532="","",DATE(YEAR(GL_Paste!$E5532),MONTH(GL_Paste!$E5532),1))</f>
        <v/>
      </c>
      <c r="C5535">
        <f>IF(GL_Paste!$B5532="","",IF(TRIM(GL_Paste!$M5532)&lt;&gt;"",TRIM(GL_Paste!$M5532),IFERROR(MID(GL_Paste!$I5532,FIND("[",GL_Paste!$I5532)+1,FIND("]",GL_Paste!$I5532)-FIND("[",GL_Paste!$I5532)-1),"")))</f>
        <v/>
      </c>
      <c r="D5535">
        <f>IF(GL_Paste!$B5532="","",IFERROR(INDEX(DeptName,MATCH($C5535,DeptTag,0)),"UNALLOCATED"))</f>
        <v/>
      </c>
      <c r="E5535">
        <f>IF(GL_Paste!$B5532="","",IFERROR(INDEX(AcctCat,MATCH(GL_Paste!$B5532&amp;"",AcctCode,0)),"UNKNOWN"))</f>
        <v/>
      </c>
      <c r="F5535">
        <f>IF(GL_Paste!$B5532="","",IFERROR(INDEX(AcctSub,MATCH(GL_Paste!$B5532&amp;"",AcctCode,0)),"UNKNOWN"))</f>
        <v/>
      </c>
    </row>
    <row r="5536">
      <c r="A5536" s="40">
        <f>IF(GL_Paste!$B5533="","",N(GL_Paste!$H5533)-N(GL_Paste!$G5533))</f>
        <v/>
      </c>
      <c r="B5536" s="43">
        <f>IF(GL_Paste!$B5533="","",DATE(YEAR(GL_Paste!$E5533),MONTH(GL_Paste!$E5533),1))</f>
        <v/>
      </c>
      <c r="C5536">
        <f>IF(GL_Paste!$B5533="","",IF(TRIM(GL_Paste!$M5533)&lt;&gt;"",TRIM(GL_Paste!$M5533),IFERROR(MID(GL_Paste!$I5533,FIND("[",GL_Paste!$I5533)+1,FIND("]",GL_Paste!$I5533)-FIND("[",GL_Paste!$I5533)-1),"")))</f>
        <v/>
      </c>
      <c r="D5536">
        <f>IF(GL_Paste!$B5533="","",IFERROR(INDEX(DeptName,MATCH($C5536,DeptTag,0)),"UNALLOCATED"))</f>
        <v/>
      </c>
      <c r="E5536">
        <f>IF(GL_Paste!$B5533="","",IFERROR(INDEX(AcctCat,MATCH(GL_Paste!$B5533&amp;"",AcctCode,0)),"UNKNOWN"))</f>
        <v/>
      </c>
      <c r="F5536">
        <f>IF(GL_Paste!$B5533="","",IFERROR(INDEX(AcctSub,MATCH(GL_Paste!$B5533&amp;"",AcctCode,0)),"UNKNOWN"))</f>
        <v/>
      </c>
    </row>
    <row r="5537">
      <c r="A5537" s="40">
        <f>IF(GL_Paste!$B5534="","",N(GL_Paste!$H5534)-N(GL_Paste!$G5534))</f>
        <v/>
      </c>
      <c r="B5537" s="43">
        <f>IF(GL_Paste!$B5534="","",DATE(YEAR(GL_Paste!$E5534),MONTH(GL_Paste!$E5534),1))</f>
        <v/>
      </c>
      <c r="C5537">
        <f>IF(GL_Paste!$B5534="","",IF(TRIM(GL_Paste!$M5534)&lt;&gt;"",TRIM(GL_Paste!$M5534),IFERROR(MID(GL_Paste!$I5534,FIND("[",GL_Paste!$I5534)+1,FIND("]",GL_Paste!$I5534)-FIND("[",GL_Paste!$I5534)-1),"")))</f>
        <v/>
      </c>
      <c r="D5537">
        <f>IF(GL_Paste!$B5534="","",IFERROR(INDEX(DeptName,MATCH($C5537,DeptTag,0)),"UNALLOCATED"))</f>
        <v/>
      </c>
      <c r="E5537">
        <f>IF(GL_Paste!$B5534="","",IFERROR(INDEX(AcctCat,MATCH(GL_Paste!$B5534&amp;"",AcctCode,0)),"UNKNOWN"))</f>
        <v/>
      </c>
      <c r="F5537">
        <f>IF(GL_Paste!$B5534="","",IFERROR(INDEX(AcctSub,MATCH(GL_Paste!$B5534&amp;"",AcctCode,0)),"UNKNOWN"))</f>
        <v/>
      </c>
    </row>
    <row r="5538">
      <c r="A5538" s="40">
        <f>IF(GL_Paste!$B5535="","",N(GL_Paste!$H5535)-N(GL_Paste!$G5535))</f>
        <v/>
      </c>
      <c r="B5538" s="43">
        <f>IF(GL_Paste!$B5535="","",DATE(YEAR(GL_Paste!$E5535),MONTH(GL_Paste!$E5535),1))</f>
        <v/>
      </c>
      <c r="C5538">
        <f>IF(GL_Paste!$B5535="","",IF(TRIM(GL_Paste!$M5535)&lt;&gt;"",TRIM(GL_Paste!$M5535),IFERROR(MID(GL_Paste!$I5535,FIND("[",GL_Paste!$I5535)+1,FIND("]",GL_Paste!$I5535)-FIND("[",GL_Paste!$I5535)-1),"")))</f>
        <v/>
      </c>
      <c r="D5538">
        <f>IF(GL_Paste!$B5535="","",IFERROR(INDEX(DeptName,MATCH($C5538,DeptTag,0)),"UNALLOCATED"))</f>
        <v/>
      </c>
      <c r="E5538">
        <f>IF(GL_Paste!$B5535="","",IFERROR(INDEX(AcctCat,MATCH(GL_Paste!$B5535&amp;"",AcctCode,0)),"UNKNOWN"))</f>
        <v/>
      </c>
      <c r="F5538">
        <f>IF(GL_Paste!$B5535="","",IFERROR(INDEX(AcctSub,MATCH(GL_Paste!$B5535&amp;"",AcctCode,0)),"UNKNOWN"))</f>
        <v/>
      </c>
    </row>
    <row r="5539">
      <c r="A5539" s="40">
        <f>IF(GL_Paste!$B5536="","",N(GL_Paste!$H5536)-N(GL_Paste!$G5536))</f>
        <v/>
      </c>
      <c r="B5539" s="43">
        <f>IF(GL_Paste!$B5536="","",DATE(YEAR(GL_Paste!$E5536),MONTH(GL_Paste!$E5536),1))</f>
        <v/>
      </c>
      <c r="C5539">
        <f>IF(GL_Paste!$B5536="","",IF(TRIM(GL_Paste!$M5536)&lt;&gt;"",TRIM(GL_Paste!$M5536),IFERROR(MID(GL_Paste!$I5536,FIND("[",GL_Paste!$I5536)+1,FIND("]",GL_Paste!$I5536)-FIND("[",GL_Paste!$I5536)-1),"")))</f>
        <v/>
      </c>
      <c r="D5539">
        <f>IF(GL_Paste!$B5536="","",IFERROR(INDEX(DeptName,MATCH($C5539,DeptTag,0)),"UNALLOCATED"))</f>
        <v/>
      </c>
      <c r="E5539">
        <f>IF(GL_Paste!$B5536="","",IFERROR(INDEX(AcctCat,MATCH(GL_Paste!$B5536&amp;"",AcctCode,0)),"UNKNOWN"))</f>
        <v/>
      </c>
      <c r="F5539">
        <f>IF(GL_Paste!$B5536="","",IFERROR(INDEX(AcctSub,MATCH(GL_Paste!$B5536&amp;"",AcctCode,0)),"UNKNOWN"))</f>
        <v/>
      </c>
    </row>
    <row r="5540">
      <c r="A5540" s="40">
        <f>IF(GL_Paste!$B5537="","",N(GL_Paste!$H5537)-N(GL_Paste!$G5537))</f>
        <v/>
      </c>
      <c r="B5540" s="43">
        <f>IF(GL_Paste!$B5537="","",DATE(YEAR(GL_Paste!$E5537),MONTH(GL_Paste!$E5537),1))</f>
        <v/>
      </c>
      <c r="C5540">
        <f>IF(GL_Paste!$B5537="","",IF(TRIM(GL_Paste!$M5537)&lt;&gt;"",TRIM(GL_Paste!$M5537),IFERROR(MID(GL_Paste!$I5537,FIND("[",GL_Paste!$I5537)+1,FIND("]",GL_Paste!$I5537)-FIND("[",GL_Paste!$I5537)-1),"")))</f>
        <v/>
      </c>
      <c r="D5540">
        <f>IF(GL_Paste!$B5537="","",IFERROR(INDEX(DeptName,MATCH($C5540,DeptTag,0)),"UNALLOCATED"))</f>
        <v/>
      </c>
      <c r="E5540">
        <f>IF(GL_Paste!$B5537="","",IFERROR(INDEX(AcctCat,MATCH(GL_Paste!$B5537&amp;"",AcctCode,0)),"UNKNOWN"))</f>
        <v/>
      </c>
      <c r="F5540">
        <f>IF(GL_Paste!$B5537="","",IFERROR(INDEX(AcctSub,MATCH(GL_Paste!$B5537&amp;"",AcctCode,0)),"UNKNOWN"))</f>
        <v/>
      </c>
    </row>
    <row r="5541">
      <c r="A5541" s="40">
        <f>IF(GL_Paste!$B5538="","",N(GL_Paste!$H5538)-N(GL_Paste!$G5538))</f>
        <v/>
      </c>
      <c r="B5541" s="43">
        <f>IF(GL_Paste!$B5538="","",DATE(YEAR(GL_Paste!$E5538),MONTH(GL_Paste!$E5538),1))</f>
        <v/>
      </c>
      <c r="C5541">
        <f>IF(GL_Paste!$B5538="","",IF(TRIM(GL_Paste!$M5538)&lt;&gt;"",TRIM(GL_Paste!$M5538),IFERROR(MID(GL_Paste!$I5538,FIND("[",GL_Paste!$I5538)+1,FIND("]",GL_Paste!$I5538)-FIND("[",GL_Paste!$I5538)-1),"")))</f>
        <v/>
      </c>
      <c r="D5541">
        <f>IF(GL_Paste!$B5538="","",IFERROR(INDEX(DeptName,MATCH($C5541,DeptTag,0)),"UNALLOCATED"))</f>
        <v/>
      </c>
      <c r="E5541">
        <f>IF(GL_Paste!$B5538="","",IFERROR(INDEX(AcctCat,MATCH(GL_Paste!$B5538&amp;"",AcctCode,0)),"UNKNOWN"))</f>
        <v/>
      </c>
      <c r="F5541">
        <f>IF(GL_Paste!$B5538="","",IFERROR(INDEX(AcctSub,MATCH(GL_Paste!$B5538&amp;"",AcctCode,0)),"UNKNOWN"))</f>
        <v/>
      </c>
    </row>
    <row r="5542">
      <c r="A5542" s="40">
        <f>IF(GL_Paste!$B5539="","",N(GL_Paste!$H5539)-N(GL_Paste!$G5539))</f>
        <v/>
      </c>
      <c r="B5542" s="43">
        <f>IF(GL_Paste!$B5539="","",DATE(YEAR(GL_Paste!$E5539),MONTH(GL_Paste!$E5539),1))</f>
        <v/>
      </c>
      <c r="C5542">
        <f>IF(GL_Paste!$B5539="","",IF(TRIM(GL_Paste!$M5539)&lt;&gt;"",TRIM(GL_Paste!$M5539),IFERROR(MID(GL_Paste!$I5539,FIND("[",GL_Paste!$I5539)+1,FIND("]",GL_Paste!$I5539)-FIND("[",GL_Paste!$I5539)-1),"")))</f>
        <v/>
      </c>
      <c r="D5542">
        <f>IF(GL_Paste!$B5539="","",IFERROR(INDEX(DeptName,MATCH($C5542,DeptTag,0)),"UNALLOCATED"))</f>
        <v/>
      </c>
      <c r="E5542">
        <f>IF(GL_Paste!$B5539="","",IFERROR(INDEX(AcctCat,MATCH(GL_Paste!$B5539&amp;"",AcctCode,0)),"UNKNOWN"))</f>
        <v/>
      </c>
      <c r="F5542">
        <f>IF(GL_Paste!$B5539="","",IFERROR(INDEX(AcctSub,MATCH(GL_Paste!$B5539&amp;"",AcctCode,0)),"UNKNOWN"))</f>
        <v/>
      </c>
    </row>
    <row r="5543">
      <c r="A5543" s="40">
        <f>IF(GL_Paste!$B5540="","",N(GL_Paste!$H5540)-N(GL_Paste!$G5540))</f>
        <v/>
      </c>
      <c r="B5543" s="43">
        <f>IF(GL_Paste!$B5540="","",DATE(YEAR(GL_Paste!$E5540),MONTH(GL_Paste!$E5540),1))</f>
        <v/>
      </c>
      <c r="C5543">
        <f>IF(GL_Paste!$B5540="","",IF(TRIM(GL_Paste!$M5540)&lt;&gt;"",TRIM(GL_Paste!$M5540),IFERROR(MID(GL_Paste!$I5540,FIND("[",GL_Paste!$I5540)+1,FIND("]",GL_Paste!$I5540)-FIND("[",GL_Paste!$I5540)-1),"")))</f>
        <v/>
      </c>
      <c r="D5543">
        <f>IF(GL_Paste!$B5540="","",IFERROR(INDEX(DeptName,MATCH($C5543,DeptTag,0)),"UNALLOCATED"))</f>
        <v/>
      </c>
      <c r="E5543">
        <f>IF(GL_Paste!$B5540="","",IFERROR(INDEX(AcctCat,MATCH(GL_Paste!$B5540&amp;"",AcctCode,0)),"UNKNOWN"))</f>
        <v/>
      </c>
      <c r="F5543">
        <f>IF(GL_Paste!$B5540="","",IFERROR(INDEX(AcctSub,MATCH(GL_Paste!$B5540&amp;"",AcctCode,0)),"UNKNOWN"))</f>
        <v/>
      </c>
    </row>
    <row r="5544">
      <c r="A5544" s="40">
        <f>IF(GL_Paste!$B5541="","",N(GL_Paste!$H5541)-N(GL_Paste!$G5541))</f>
        <v/>
      </c>
      <c r="B5544" s="43">
        <f>IF(GL_Paste!$B5541="","",DATE(YEAR(GL_Paste!$E5541),MONTH(GL_Paste!$E5541),1))</f>
        <v/>
      </c>
      <c r="C5544">
        <f>IF(GL_Paste!$B5541="","",IF(TRIM(GL_Paste!$M5541)&lt;&gt;"",TRIM(GL_Paste!$M5541),IFERROR(MID(GL_Paste!$I5541,FIND("[",GL_Paste!$I5541)+1,FIND("]",GL_Paste!$I5541)-FIND("[",GL_Paste!$I5541)-1),"")))</f>
        <v/>
      </c>
      <c r="D5544">
        <f>IF(GL_Paste!$B5541="","",IFERROR(INDEX(DeptName,MATCH($C5544,DeptTag,0)),"UNALLOCATED"))</f>
        <v/>
      </c>
      <c r="E5544">
        <f>IF(GL_Paste!$B5541="","",IFERROR(INDEX(AcctCat,MATCH(GL_Paste!$B5541&amp;"",AcctCode,0)),"UNKNOWN"))</f>
        <v/>
      </c>
      <c r="F5544">
        <f>IF(GL_Paste!$B5541="","",IFERROR(INDEX(AcctSub,MATCH(GL_Paste!$B5541&amp;"",AcctCode,0)),"UNKNOWN"))</f>
        <v/>
      </c>
    </row>
    <row r="5545">
      <c r="A5545" s="40">
        <f>IF(GL_Paste!$B5542="","",N(GL_Paste!$H5542)-N(GL_Paste!$G5542))</f>
        <v/>
      </c>
      <c r="B5545" s="43">
        <f>IF(GL_Paste!$B5542="","",DATE(YEAR(GL_Paste!$E5542),MONTH(GL_Paste!$E5542),1))</f>
        <v/>
      </c>
      <c r="C5545">
        <f>IF(GL_Paste!$B5542="","",IF(TRIM(GL_Paste!$M5542)&lt;&gt;"",TRIM(GL_Paste!$M5542),IFERROR(MID(GL_Paste!$I5542,FIND("[",GL_Paste!$I5542)+1,FIND("]",GL_Paste!$I5542)-FIND("[",GL_Paste!$I5542)-1),"")))</f>
        <v/>
      </c>
      <c r="D5545">
        <f>IF(GL_Paste!$B5542="","",IFERROR(INDEX(DeptName,MATCH($C5545,DeptTag,0)),"UNALLOCATED"))</f>
        <v/>
      </c>
      <c r="E5545">
        <f>IF(GL_Paste!$B5542="","",IFERROR(INDEX(AcctCat,MATCH(GL_Paste!$B5542&amp;"",AcctCode,0)),"UNKNOWN"))</f>
        <v/>
      </c>
      <c r="F5545">
        <f>IF(GL_Paste!$B5542="","",IFERROR(INDEX(AcctSub,MATCH(GL_Paste!$B5542&amp;"",AcctCode,0)),"UNKNOWN"))</f>
        <v/>
      </c>
    </row>
    <row r="5546">
      <c r="A5546" s="40">
        <f>IF(GL_Paste!$B5543="","",N(GL_Paste!$H5543)-N(GL_Paste!$G5543))</f>
        <v/>
      </c>
      <c r="B5546" s="43">
        <f>IF(GL_Paste!$B5543="","",DATE(YEAR(GL_Paste!$E5543),MONTH(GL_Paste!$E5543),1))</f>
        <v/>
      </c>
      <c r="C5546">
        <f>IF(GL_Paste!$B5543="","",IF(TRIM(GL_Paste!$M5543)&lt;&gt;"",TRIM(GL_Paste!$M5543),IFERROR(MID(GL_Paste!$I5543,FIND("[",GL_Paste!$I5543)+1,FIND("]",GL_Paste!$I5543)-FIND("[",GL_Paste!$I5543)-1),"")))</f>
        <v/>
      </c>
      <c r="D5546">
        <f>IF(GL_Paste!$B5543="","",IFERROR(INDEX(DeptName,MATCH($C5546,DeptTag,0)),"UNALLOCATED"))</f>
        <v/>
      </c>
      <c r="E5546">
        <f>IF(GL_Paste!$B5543="","",IFERROR(INDEX(AcctCat,MATCH(GL_Paste!$B5543&amp;"",AcctCode,0)),"UNKNOWN"))</f>
        <v/>
      </c>
      <c r="F5546">
        <f>IF(GL_Paste!$B5543="","",IFERROR(INDEX(AcctSub,MATCH(GL_Paste!$B5543&amp;"",AcctCode,0)),"UNKNOWN"))</f>
        <v/>
      </c>
    </row>
    <row r="5547">
      <c r="A5547" s="40">
        <f>IF(GL_Paste!$B5544="","",N(GL_Paste!$H5544)-N(GL_Paste!$G5544))</f>
        <v/>
      </c>
      <c r="B5547" s="43">
        <f>IF(GL_Paste!$B5544="","",DATE(YEAR(GL_Paste!$E5544),MONTH(GL_Paste!$E5544),1))</f>
        <v/>
      </c>
      <c r="C5547">
        <f>IF(GL_Paste!$B5544="","",IF(TRIM(GL_Paste!$M5544)&lt;&gt;"",TRIM(GL_Paste!$M5544),IFERROR(MID(GL_Paste!$I5544,FIND("[",GL_Paste!$I5544)+1,FIND("]",GL_Paste!$I5544)-FIND("[",GL_Paste!$I5544)-1),"")))</f>
        <v/>
      </c>
      <c r="D5547">
        <f>IF(GL_Paste!$B5544="","",IFERROR(INDEX(DeptName,MATCH($C5547,DeptTag,0)),"UNALLOCATED"))</f>
        <v/>
      </c>
      <c r="E5547">
        <f>IF(GL_Paste!$B5544="","",IFERROR(INDEX(AcctCat,MATCH(GL_Paste!$B5544&amp;"",AcctCode,0)),"UNKNOWN"))</f>
        <v/>
      </c>
      <c r="F5547">
        <f>IF(GL_Paste!$B5544="","",IFERROR(INDEX(AcctSub,MATCH(GL_Paste!$B5544&amp;"",AcctCode,0)),"UNKNOWN"))</f>
        <v/>
      </c>
    </row>
    <row r="5548">
      <c r="A5548" s="40">
        <f>IF(GL_Paste!$B5545="","",N(GL_Paste!$H5545)-N(GL_Paste!$G5545))</f>
        <v/>
      </c>
      <c r="B5548" s="43">
        <f>IF(GL_Paste!$B5545="","",DATE(YEAR(GL_Paste!$E5545),MONTH(GL_Paste!$E5545),1))</f>
        <v/>
      </c>
      <c r="C5548">
        <f>IF(GL_Paste!$B5545="","",IF(TRIM(GL_Paste!$M5545)&lt;&gt;"",TRIM(GL_Paste!$M5545),IFERROR(MID(GL_Paste!$I5545,FIND("[",GL_Paste!$I5545)+1,FIND("]",GL_Paste!$I5545)-FIND("[",GL_Paste!$I5545)-1),"")))</f>
        <v/>
      </c>
      <c r="D5548">
        <f>IF(GL_Paste!$B5545="","",IFERROR(INDEX(DeptName,MATCH($C5548,DeptTag,0)),"UNALLOCATED"))</f>
        <v/>
      </c>
      <c r="E5548">
        <f>IF(GL_Paste!$B5545="","",IFERROR(INDEX(AcctCat,MATCH(GL_Paste!$B5545&amp;"",AcctCode,0)),"UNKNOWN"))</f>
        <v/>
      </c>
      <c r="F5548">
        <f>IF(GL_Paste!$B5545="","",IFERROR(INDEX(AcctSub,MATCH(GL_Paste!$B5545&amp;"",AcctCode,0)),"UNKNOWN"))</f>
        <v/>
      </c>
    </row>
    <row r="5549">
      <c r="A5549" s="40">
        <f>IF(GL_Paste!$B5546="","",N(GL_Paste!$H5546)-N(GL_Paste!$G5546))</f>
        <v/>
      </c>
      <c r="B5549" s="43">
        <f>IF(GL_Paste!$B5546="","",DATE(YEAR(GL_Paste!$E5546),MONTH(GL_Paste!$E5546),1))</f>
        <v/>
      </c>
      <c r="C5549">
        <f>IF(GL_Paste!$B5546="","",IF(TRIM(GL_Paste!$M5546)&lt;&gt;"",TRIM(GL_Paste!$M5546),IFERROR(MID(GL_Paste!$I5546,FIND("[",GL_Paste!$I5546)+1,FIND("]",GL_Paste!$I5546)-FIND("[",GL_Paste!$I5546)-1),"")))</f>
        <v/>
      </c>
      <c r="D5549">
        <f>IF(GL_Paste!$B5546="","",IFERROR(INDEX(DeptName,MATCH($C5549,DeptTag,0)),"UNALLOCATED"))</f>
        <v/>
      </c>
      <c r="E5549">
        <f>IF(GL_Paste!$B5546="","",IFERROR(INDEX(AcctCat,MATCH(GL_Paste!$B5546&amp;"",AcctCode,0)),"UNKNOWN"))</f>
        <v/>
      </c>
      <c r="F5549">
        <f>IF(GL_Paste!$B5546="","",IFERROR(INDEX(AcctSub,MATCH(GL_Paste!$B5546&amp;"",AcctCode,0)),"UNKNOWN"))</f>
        <v/>
      </c>
    </row>
    <row r="5550">
      <c r="A5550" s="40">
        <f>IF(GL_Paste!$B5547="","",N(GL_Paste!$H5547)-N(GL_Paste!$G5547))</f>
        <v/>
      </c>
      <c r="B5550" s="43">
        <f>IF(GL_Paste!$B5547="","",DATE(YEAR(GL_Paste!$E5547),MONTH(GL_Paste!$E5547),1))</f>
        <v/>
      </c>
      <c r="C5550">
        <f>IF(GL_Paste!$B5547="","",IF(TRIM(GL_Paste!$M5547)&lt;&gt;"",TRIM(GL_Paste!$M5547),IFERROR(MID(GL_Paste!$I5547,FIND("[",GL_Paste!$I5547)+1,FIND("]",GL_Paste!$I5547)-FIND("[",GL_Paste!$I5547)-1),"")))</f>
        <v/>
      </c>
      <c r="D5550">
        <f>IF(GL_Paste!$B5547="","",IFERROR(INDEX(DeptName,MATCH($C5550,DeptTag,0)),"UNALLOCATED"))</f>
        <v/>
      </c>
      <c r="E5550">
        <f>IF(GL_Paste!$B5547="","",IFERROR(INDEX(AcctCat,MATCH(GL_Paste!$B5547&amp;"",AcctCode,0)),"UNKNOWN"))</f>
        <v/>
      </c>
      <c r="F5550">
        <f>IF(GL_Paste!$B5547="","",IFERROR(INDEX(AcctSub,MATCH(GL_Paste!$B5547&amp;"",AcctCode,0)),"UNKNOWN"))</f>
        <v/>
      </c>
    </row>
    <row r="5551">
      <c r="A5551" s="40">
        <f>IF(GL_Paste!$B5548="","",N(GL_Paste!$H5548)-N(GL_Paste!$G5548))</f>
        <v/>
      </c>
      <c r="B5551" s="43">
        <f>IF(GL_Paste!$B5548="","",DATE(YEAR(GL_Paste!$E5548),MONTH(GL_Paste!$E5548),1))</f>
        <v/>
      </c>
      <c r="C5551">
        <f>IF(GL_Paste!$B5548="","",IF(TRIM(GL_Paste!$M5548)&lt;&gt;"",TRIM(GL_Paste!$M5548),IFERROR(MID(GL_Paste!$I5548,FIND("[",GL_Paste!$I5548)+1,FIND("]",GL_Paste!$I5548)-FIND("[",GL_Paste!$I5548)-1),"")))</f>
        <v/>
      </c>
      <c r="D5551">
        <f>IF(GL_Paste!$B5548="","",IFERROR(INDEX(DeptName,MATCH($C5551,DeptTag,0)),"UNALLOCATED"))</f>
        <v/>
      </c>
      <c r="E5551">
        <f>IF(GL_Paste!$B5548="","",IFERROR(INDEX(AcctCat,MATCH(GL_Paste!$B5548&amp;"",AcctCode,0)),"UNKNOWN"))</f>
        <v/>
      </c>
      <c r="F5551">
        <f>IF(GL_Paste!$B5548="","",IFERROR(INDEX(AcctSub,MATCH(GL_Paste!$B5548&amp;"",AcctCode,0)),"UNKNOWN"))</f>
        <v/>
      </c>
    </row>
    <row r="5552">
      <c r="A5552" s="40">
        <f>IF(GL_Paste!$B5549="","",N(GL_Paste!$H5549)-N(GL_Paste!$G5549))</f>
        <v/>
      </c>
      <c r="B5552" s="43">
        <f>IF(GL_Paste!$B5549="","",DATE(YEAR(GL_Paste!$E5549),MONTH(GL_Paste!$E5549),1))</f>
        <v/>
      </c>
      <c r="C5552">
        <f>IF(GL_Paste!$B5549="","",IF(TRIM(GL_Paste!$M5549)&lt;&gt;"",TRIM(GL_Paste!$M5549),IFERROR(MID(GL_Paste!$I5549,FIND("[",GL_Paste!$I5549)+1,FIND("]",GL_Paste!$I5549)-FIND("[",GL_Paste!$I5549)-1),"")))</f>
        <v/>
      </c>
      <c r="D5552">
        <f>IF(GL_Paste!$B5549="","",IFERROR(INDEX(DeptName,MATCH($C5552,DeptTag,0)),"UNALLOCATED"))</f>
        <v/>
      </c>
      <c r="E5552">
        <f>IF(GL_Paste!$B5549="","",IFERROR(INDEX(AcctCat,MATCH(GL_Paste!$B5549&amp;"",AcctCode,0)),"UNKNOWN"))</f>
        <v/>
      </c>
      <c r="F5552">
        <f>IF(GL_Paste!$B5549="","",IFERROR(INDEX(AcctSub,MATCH(GL_Paste!$B5549&amp;"",AcctCode,0)),"UNKNOWN"))</f>
        <v/>
      </c>
    </row>
    <row r="5553">
      <c r="A5553" s="40">
        <f>IF(GL_Paste!$B5550="","",N(GL_Paste!$H5550)-N(GL_Paste!$G5550))</f>
        <v/>
      </c>
      <c r="B5553" s="43">
        <f>IF(GL_Paste!$B5550="","",DATE(YEAR(GL_Paste!$E5550),MONTH(GL_Paste!$E5550),1))</f>
        <v/>
      </c>
      <c r="C5553">
        <f>IF(GL_Paste!$B5550="","",IF(TRIM(GL_Paste!$M5550)&lt;&gt;"",TRIM(GL_Paste!$M5550),IFERROR(MID(GL_Paste!$I5550,FIND("[",GL_Paste!$I5550)+1,FIND("]",GL_Paste!$I5550)-FIND("[",GL_Paste!$I5550)-1),"")))</f>
        <v/>
      </c>
      <c r="D5553">
        <f>IF(GL_Paste!$B5550="","",IFERROR(INDEX(DeptName,MATCH($C5553,DeptTag,0)),"UNALLOCATED"))</f>
        <v/>
      </c>
      <c r="E5553">
        <f>IF(GL_Paste!$B5550="","",IFERROR(INDEX(AcctCat,MATCH(GL_Paste!$B5550&amp;"",AcctCode,0)),"UNKNOWN"))</f>
        <v/>
      </c>
      <c r="F5553">
        <f>IF(GL_Paste!$B5550="","",IFERROR(INDEX(AcctSub,MATCH(GL_Paste!$B5550&amp;"",AcctCode,0)),"UNKNOWN"))</f>
        <v/>
      </c>
    </row>
    <row r="5554">
      <c r="A5554" s="40">
        <f>IF(GL_Paste!$B5551="","",N(GL_Paste!$H5551)-N(GL_Paste!$G5551))</f>
        <v/>
      </c>
      <c r="B5554" s="43">
        <f>IF(GL_Paste!$B5551="","",DATE(YEAR(GL_Paste!$E5551),MONTH(GL_Paste!$E5551),1))</f>
        <v/>
      </c>
      <c r="C5554">
        <f>IF(GL_Paste!$B5551="","",IF(TRIM(GL_Paste!$M5551)&lt;&gt;"",TRIM(GL_Paste!$M5551),IFERROR(MID(GL_Paste!$I5551,FIND("[",GL_Paste!$I5551)+1,FIND("]",GL_Paste!$I5551)-FIND("[",GL_Paste!$I5551)-1),"")))</f>
        <v/>
      </c>
      <c r="D5554">
        <f>IF(GL_Paste!$B5551="","",IFERROR(INDEX(DeptName,MATCH($C5554,DeptTag,0)),"UNALLOCATED"))</f>
        <v/>
      </c>
      <c r="E5554">
        <f>IF(GL_Paste!$B5551="","",IFERROR(INDEX(AcctCat,MATCH(GL_Paste!$B5551&amp;"",AcctCode,0)),"UNKNOWN"))</f>
        <v/>
      </c>
      <c r="F5554">
        <f>IF(GL_Paste!$B5551="","",IFERROR(INDEX(AcctSub,MATCH(GL_Paste!$B5551&amp;"",AcctCode,0)),"UNKNOWN"))</f>
        <v/>
      </c>
    </row>
    <row r="5555">
      <c r="A5555" s="40">
        <f>IF(GL_Paste!$B5552="","",N(GL_Paste!$H5552)-N(GL_Paste!$G5552))</f>
        <v/>
      </c>
      <c r="B5555" s="43">
        <f>IF(GL_Paste!$B5552="","",DATE(YEAR(GL_Paste!$E5552),MONTH(GL_Paste!$E5552),1))</f>
        <v/>
      </c>
      <c r="C5555">
        <f>IF(GL_Paste!$B5552="","",IF(TRIM(GL_Paste!$M5552)&lt;&gt;"",TRIM(GL_Paste!$M5552),IFERROR(MID(GL_Paste!$I5552,FIND("[",GL_Paste!$I5552)+1,FIND("]",GL_Paste!$I5552)-FIND("[",GL_Paste!$I5552)-1),"")))</f>
        <v/>
      </c>
      <c r="D5555">
        <f>IF(GL_Paste!$B5552="","",IFERROR(INDEX(DeptName,MATCH($C5555,DeptTag,0)),"UNALLOCATED"))</f>
        <v/>
      </c>
      <c r="E5555">
        <f>IF(GL_Paste!$B5552="","",IFERROR(INDEX(AcctCat,MATCH(GL_Paste!$B5552&amp;"",AcctCode,0)),"UNKNOWN"))</f>
        <v/>
      </c>
      <c r="F5555">
        <f>IF(GL_Paste!$B5552="","",IFERROR(INDEX(AcctSub,MATCH(GL_Paste!$B5552&amp;"",AcctCode,0)),"UNKNOWN"))</f>
        <v/>
      </c>
    </row>
    <row r="5556">
      <c r="A5556" s="40">
        <f>IF(GL_Paste!$B5553="","",N(GL_Paste!$H5553)-N(GL_Paste!$G5553))</f>
        <v/>
      </c>
      <c r="B5556" s="43">
        <f>IF(GL_Paste!$B5553="","",DATE(YEAR(GL_Paste!$E5553),MONTH(GL_Paste!$E5553),1))</f>
        <v/>
      </c>
      <c r="C5556">
        <f>IF(GL_Paste!$B5553="","",IF(TRIM(GL_Paste!$M5553)&lt;&gt;"",TRIM(GL_Paste!$M5553),IFERROR(MID(GL_Paste!$I5553,FIND("[",GL_Paste!$I5553)+1,FIND("]",GL_Paste!$I5553)-FIND("[",GL_Paste!$I5553)-1),"")))</f>
        <v/>
      </c>
      <c r="D5556">
        <f>IF(GL_Paste!$B5553="","",IFERROR(INDEX(DeptName,MATCH($C5556,DeptTag,0)),"UNALLOCATED"))</f>
        <v/>
      </c>
      <c r="E5556">
        <f>IF(GL_Paste!$B5553="","",IFERROR(INDEX(AcctCat,MATCH(GL_Paste!$B5553&amp;"",AcctCode,0)),"UNKNOWN"))</f>
        <v/>
      </c>
      <c r="F5556">
        <f>IF(GL_Paste!$B5553="","",IFERROR(INDEX(AcctSub,MATCH(GL_Paste!$B5553&amp;"",AcctCode,0)),"UNKNOWN"))</f>
        <v/>
      </c>
    </row>
    <row r="5557">
      <c r="A5557" s="40">
        <f>IF(GL_Paste!$B5554="","",N(GL_Paste!$H5554)-N(GL_Paste!$G5554))</f>
        <v/>
      </c>
      <c r="B5557" s="43">
        <f>IF(GL_Paste!$B5554="","",DATE(YEAR(GL_Paste!$E5554),MONTH(GL_Paste!$E5554),1))</f>
        <v/>
      </c>
      <c r="C5557">
        <f>IF(GL_Paste!$B5554="","",IF(TRIM(GL_Paste!$M5554)&lt;&gt;"",TRIM(GL_Paste!$M5554),IFERROR(MID(GL_Paste!$I5554,FIND("[",GL_Paste!$I5554)+1,FIND("]",GL_Paste!$I5554)-FIND("[",GL_Paste!$I5554)-1),"")))</f>
        <v/>
      </c>
      <c r="D5557">
        <f>IF(GL_Paste!$B5554="","",IFERROR(INDEX(DeptName,MATCH($C5557,DeptTag,0)),"UNALLOCATED"))</f>
        <v/>
      </c>
      <c r="E5557">
        <f>IF(GL_Paste!$B5554="","",IFERROR(INDEX(AcctCat,MATCH(GL_Paste!$B5554&amp;"",AcctCode,0)),"UNKNOWN"))</f>
        <v/>
      </c>
      <c r="F5557">
        <f>IF(GL_Paste!$B5554="","",IFERROR(INDEX(AcctSub,MATCH(GL_Paste!$B5554&amp;"",AcctCode,0)),"UNKNOWN"))</f>
        <v/>
      </c>
    </row>
    <row r="5558">
      <c r="A5558" s="40">
        <f>IF(GL_Paste!$B5555="","",N(GL_Paste!$H5555)-N(GL_Paste!$G5555))</f>
        <v/>
      </c>
      <c r="B5558" s="43">
        <f>IF(GL_Paste!$B5555="","",DATE(YEAR(GL_Paste!$E5555),MONTH(GL_Paste!$E5555),1))</f>
        <v/>
      </c>
      <c r="C5558">
        <f>IF(GL_Paste!$B5555="","",IF(TRIM(GL_Paste!$M5555)&lt;&gt;"",TRIM(GL_Paste!$M5555),IFERROR(MID(GL_Paste!$I5555,FIND("[",GL_Paste!$I5555)+1,FIND("]",GL_Paste!$I5555)-FIND("[",GL_Paste!$I5555)-1),"")))</f>
        <v/>
      </c>
      <c r="D5558">
        <f>IF(GL_Paste!$B5555="","",IFERROR(INDEX(DeptName,MATCH($C5558,DeptTag,0)),"UNALLOCATED"))</f>
        <v/>
      </c>
      <c r="E5558">
        <f>IF(GL_Paste!$B5555="","",IFERROR(INDEX(AcctCat,MATCH(GL_Paste!$B5555&amp;"",AcctCode,0)),"UNKNOWN"))</f>
        <v/>
      </c>
      <c r="F5558">
        <f>IF(GL_Paste!$B5555="","",IFERROR(INDEX(AcctSub,MATCH(GL_Paste!$B5555&amp;"",AcctCode,0)),"UNKNOWN"))</f>
        <v/>
      </c>
    </row>
    <row r="5559">
      <c r="A5559" s="40">
        <f>IF(GL_Paste!$B5556="","",N(GL_Paste!$H5556)-N(GL_Paste!$G5556))</f>
        <v/>
      </c>
      <c r="B5559" s="43">
        <f>IF(GL_Paste!$B5556="","",DATE(YEAR(GL_Paste!$E5556),MONTH(GL_Paste!$E5556),1))</f>
        <v/>
      </c>
      <c r="C5559">
        <f>IF(GL_Paste!$B5556="","",IF(TRIM(GL_Paste!$M5556)&lt;&gt;"",TRIM(GL_Paste!$M5556),IFERROR(MID(GL_Paste!$I5556,FIND("[",GL_Paste!$I5556)+1,FIND("]",GL_Paste!$I5556)-FIND("[",GL_Paste!$I5556)-1),"")))</f>
        <v/>
      </c>
      <c r="D5559">
        <f>IF(GL_Paste!$B5556="","",IFERROR(INDEX(DeptName,MATCH($C5559,DeptTag,0)),"UNALLOCATED"))</f>
        <v/>
      </c>
      <c r="E5559">
        <f>IF(GL_Paste!$B5556="","",IFERROR(INDEX(AcctCat,MATCH(GL_Paste!$B5556&amp;"",AcctCode,0)),"UNKNOWN"))</f>
        <v/>
      </c>
      <c r="F5559">
        <f>IF(GL_Paste!$B5556="","",IFERROR(INDEX(AcctSub,MATCH(GL_Paste!$B5556&amp;"",AcctCode,0)),"UNKNOWN"))</f>
        <v/>
      </c>
    </row>
    <row r="5560">
      <c r="A5560" s="40">
        <f>IF(GL_Paste!$B5557="","",N(GL_Paste!$H5557)-N(GL_Paste!$G5557))</f>
        <v/>
      </c>
      <c r="B5560" s="43">
        <f>IF(GL_Paste!$B5557="","",DATE(YEAR(GL_Paste!$E5557),MONTH(GL_Paste!$E5557),1))</f>
        <v/>
      </c>
      <c r="C5560">
        <f>IF(GL_Paste!$B5557="","",IF(TRIM(GL_Paste!$M5557)&lt;&gt;"",TRIM(GL_Paste!$M5557),IFERROR(MID(GL_Paste!$I5557,FIND("[",GL_Paste!$I5557)+1,FIND("]",GL_Paste!$I5557)-FIND("[",GL_Paste!$I5557)-1),"")))</f>
        <v/>
      </c>
      <c r="D5560">
        <f>IF(GL_Paste!$B5557="","",IFERROR(INDEX(DeptName,MATCH($C5560,DeptTag,0)),"UNALLOCATED"))</f>
        <v/>
      </c>
      <c r="E5560">
        <f>IF(GL_Paste!$B5557="","",IFERROR(INDEX(AcctCat,MATCH(GL_Paste!$B5557&amp;"",AcctCode,0)),"UNKNOWN"))</f>
        <v/>
      </c>
      <c r="F5560">
        <f>IF(GL_Paste!$B5557="","",IFERROR(INDEX(AcctSub,MATCH(GL_Paste!$B5557&amp;"",AcctCode,0)),"UNKNOWN"))</f>
        <v/>
      </c>
    </row>
    <row r="5561">
      <c r="A5561" s="40">
        <f>IF(GL_Paste!$B5558="","",N(GL_Paste!$H5558)-N(GL_Paste!$G5558))</f>
        <v/>
      </c>
      <c r="B5561" s="43">
        <f>IF(GL_Paste!$B5558="","",DATE(YEAR(GL_Paste!$E5558),MONTH(GL_Paste!$E5558),1))</f>
        <v/>
      </c>
      <c r="C5561">
        <f>IF(GL_Paste!$B5558="","",IF(TRIM(GL_Paste!$M5558)&lt;&gt;"",TRIM(GL_Paste!$M5558),IFERROR(MID(GL_Paste!$I5558,FIND("[",GL_Paste!$I5558)+1,FIND("]",GL_Paste!$I5558)-FIND("[",GL_Paste!$I5558)-1),"")))</f>
        <v/>
      </c>
      <c r="D5561">
        <f>IF(GL_Paste!$B5558="","",IFERROR(INDEX(DeptName,MATCH($C5561,DeptTag,0)),"UNALLOCATED"))</f>
        <v/>
      </c>
      <c r="E5561">
        <f>IF(GL_Paste!$B5558="","",IFERROR(INDEX(AcctCat,MATCH(GL_Paste!$B5558&amp;"",AcctCode,0)),"UNKNOWN"))</f>
        <v/>
      </c>
      <c r="F5561">
        <f>IF(GL_Paste!$B5558="","",IFERROR(INDEX(AcctSub,MATCH(GL_Paste!$B5558&amp;"",AcctCode,0)),"UNKNOWN"))</f>
        <v/>
      </c>
    </row>
    <row r="5562">
      <c r="A5562" s="40">
        <f>IF(GL_Paste!$B5559="","",N(GL_Paste!$H5559)-N(GL_Paste!$G5559))</f>
        <v/>
      </c>
      <c r="B5562" s="43">
        <f>IF(GL_Paste!$B5559="","",DATE(YEAR(GL_Paste!$E5559),MONTH(GL_Paste!$E5559),1))</f>
        <v/>
      </c>
      <c r="C5562">
        <f>IF(GL_Paste!$B5559="","",IF(TRIM(GL_Paste!$M5559)&lt;&gt;"",TRIM(GL_Paste!$M5559),IFERROR(MID(GL_Paste!$I5559,FIND("[",GL_Paste!$I5559)+1,FIND("]",GL_Paste!$I5559)-FIND("[",GL_Paste!$I5559)-1),"")))</f>
        <v/>
      </c>
      <c r="D5562">
        <f>IF(GL_Paste!$B5559="","",IFERROR(INDEX(DeptName,MATCH($C5562,DeptTag,0)),"UNALLOCATED"))</f>
        <v/>
      </c>
      <c r="E5562">
        <f>IF(GL_Paste!$B5559="","",IFERROR(INDEX(AcctCat,MATCH(GL_Paste!$B5559&amp;"",AcctCode,0)),"UNKNOWN"))</f>
        <v/>
      </c>
      <c r="F5562">
        <f>IF(GL_Paste!$B5559="","",IFERROR(INDEX(AcctSub,MATCH(GL_Paste!$B5559&amp;"",AcctCode,0)),"UNKNOWN"))</f>
        <v/>
      </c>
    </row>
    <row r="5563">
      <c r="A5563" s="40">
        <f>IF(GL_Paste!$B5560="","",N(GL_Paste!$H5560)-N(GL_Paste!$G5560))</f>
        <v/>
      </c>
      <c r="B5563" s="43">
        <f>IF(GL_Paste!$B5560="","",DATE(YEAR(GL_Paste!$E5560),MONTH(GL_Paste!$E5560),1))</f>
        <v/>
      </c>
      <c r="C5563">
        <f>IF(GL_Paste!$B5560="","",IF(TRIM(GL_Paste!$M5560)&lt;&gt;"",TRIM(GL_Paste!$M5560),IFERROR(MID(GL_Paste!$I5560,FIND("[",GL_Paste!$I5560)+1,FIND("]",GL_Paste!$I5560)-FIND("[",GL_Paste!$I5560)-1),"")))</f>
        <v/>
      </c>
      <c r="D5563">
        <f>IF(GL_Paste!$B5560="","",IFERROR(INDEX(DeptName,MATCH($C5563,DeptTag,0)),"UNALLOCATED"))</f>
        <v/>
      </c>
      <c r="E5563">
        <f>IF(GL_Paste!$B5560="","",IFERROR(INDEX(AcctCat,MATCH(GL_Paste!$B5560&amp;"",AcctCode,0)),"UNKNOWN"))</f>
        <v/>
      </c>
      <c r="F5563">
        <f>IF(GL_Paste!$B5560="","",IFERROR(INDEX(AcctSub,MATCH(GL_Paste!$B5560&amp;"",AcctCode,0)),"UNKNOWN"))</f>
        <v/>
      </c>
    </row>
    <row r="5564">
      <c r="A5564" s="40">
        <f>IF(GL_Paste!$B5561="","",N(GL_Paste!$H5561)-N(GL_Paste!$G5561))</f>
        <v/>
      </c>
      <c r="B5564" s="43">
        <f>IF(GL_Paste!$B5561="","",DATE(YEAR(GL_Paste!$E5561),MONTH(GL_Paste!$E5561),1))</f>
        <v/>
      </c>
      <c r="C5564">
        <f>IF(GL_Paste!$B5561="","",IF(TRIM(GL_Paste!$M5561)&lt;&gt;"",TRIM(GL_Paste!$M5561),IFERROR(MID(GL_Paste!$I5561,FIND("[",GL_Paste!$I5561)+1,FIND("]",GL_Paste!$I5561)-FIND("[",GL_Paste!$I5561)-1),"")))</f>
        <v/>
      </c>
      <c r="D5564">
        <f>IF(GL_Paste!$B5561="","",IFERROR(INDEX(DeptName,MATCH($C5564,DeptTag,0)),"UNALLOCATED"))</f>
        <v/>
      </c>
      <c r="E5564">
        <f>IF(GL_Paste!$B5561="","",IFERROR(INDEX(AcctCat,MATCH(GL_Paste!$B5561&amp;"",AcctCode,0)),"UNKNOWN"))</f>
        <v/>
      </c>
      <c r="F5564">
        <f>IF(GL_Paste!$B5561="","",IFERROR(INDEX(AcctSub,MATCH(GL_Paste!$B5561&amp;"",AcctCode,0)),"UNKNOWN"))</f>
        <v/>
      </c>
    </row>
    <row r="5565">
      <c r="A5565" s="40">
        <f>IF(GL_Paste!$B5562="","",N(GL_Paste!$H5562)-N(GL_Paste!$G5562))</f>
        <v/>
      </c>
      <c r="B5565" s="43">
        <f>IF(GL_Paste!$B5562="","",DATE(YEAR(GL_Paste!$E5562),MONTH(GL_Paste!$E5562),1))</f>
        <v/>
      </c>
      <c r="C5565">
        <f>IF(GL_Paste!$B5562="","",IF(TRIM(GL_Paste!$M5562)&lt;&gt;"",TRIM(GL_Paste!$M5562),IFERROR(MID(GL_Paste!$I5562,FIND("[",GL_Paste!$I5562)+1,FIND("]",GL_Paste!$I5562)-FIND("[",GL_Paste!$I5562)-1),"")))</f>
        <v/>
      </c>
      <c r="D5565">
        <f>IF(GL_Paste!$B5562="","",IFERROR(INDEX(DeptName,MATCH($C5565,DeptTag,0)),"UNALLOCATED"))</f>
        <v/>
      </c>
      <c r="E5565">
        <f>IF(GL_Paste!$B5562="","",IFERROR(INDEX(AcctCat,MATCH(GL_Paste!$B5562&amp;"",AcctCode,0)),"UNKNOWN"))</f>
        <v/>
      </c>
      <c r="F5565">
        <f>IF(GL_Paste!$B5562="","",IFERROR(INDEX(AcctSub,MATCH(GL_Paste!$B5562&amp;"",AcctCode,0)),"UNKNOWN"))</f>
        <v/>
      </c>
    </row>
    <row r="5566">
      <c r="A5566" s="40">
        <f>IF(GL_Paste!$B5563="","",N(GL_Paste!$H5563)-N(GL_Paste!$G5563))</f>
        <v/>
      </c>
      <c r="B5566" s="43">
        <f>IF(GL_Paste!$B5563="","",DATE(YEAR(GL_Paste!$E5563),MONTH(GL_Paste!$E5563),1))</f>
        <v/>
      </c>
      <c r="C5566">
        <f>IF(GL_Paste!$B5563="","",IF(TRIM(GL_Paste!$M5563)&lt;&gt;"",TRIM(GL_Paste!$M5563),IFERROR(MID(GL_Paste!$I5563,FIND("[",GL_Paste!$I5563)+1,FIND("]",GL_Paste!$I5563)-FIND("[",GL_Paste!$I5563)-1),"")))</f>
        <v/>
      </c>
      <c r="D5566">
        <f>IF(GL_Paste!$B5563="","",IFERROR(INDEX(DeptName,MATCH($C5566,DeptTag,0)),"UNALLOCATED"))</f>
        <v/>
      </c>
      <c r="E5566">
        <f>IF(GL_Paste!$B5563="","",IFERROR(INDEX(AcctCat,MATCH(GL_Paste!$B5563&amp;"",AcctCode,0)),"UNKNOWN"))</f>
        <v/>
      </c>
      <c r="F5566">
        <f>IF(GL_Paste!$B5563="","",IFERROR(INDEX(AcctSub,MATCH(GL_Paste!$B5563&amp;"",AcctCode,0)),"UNKNOWN"))</f>
        <v/>
      </c>
    </row>
    <row r="5567">
      <c r="A5567" s="40">
        <f>IF(GL_Paste!$B5564="","",N(GL_Paste!$H5564)-N(GL_Paste!$G5564))</f>
        <v/>
      </c>
      <c r="B5567" s="43">
        <f>IF(GL_Paste!$B5564="","",DATE(YEAR(GL_Paste!$E5564),MONTH(GL_Paste!$E5564),1))</f>
        <v/>
      </c>
      <c r="C5567">
        <f>IF(GL_Paste!$B5564="","",IF(TRIM(GL_Paste!$M5564)&lt;&gt;"",TRIM(GL_Paste!$M5564),IFERROR(MID(GL_Paste!$I5564,FIND("[",GL_Paste!$I5564)+1,FIND("]",GL_Paste!$I5564)-FIND("[",GL_Paste!$I5564)-1),"")))</f>
        <v/>
      </c>
      <c r="D5567">
        <f>IF(GL_Paste!$B5564="","",IFERROR(INDEX(DeptName,MATCH($C5567,DeptTag,0)),"UNALLOCATED"))</f>
        <v/>
      </c>
      <c r="E5567">
        <f>IF(GL_Paste!$B5564="","",IFERROR(INDEX(AcctCat,MATCH(GL_Paste!$B5564&amp;"",AcctCode,0)),"UNKNOWN"))</f>
        <v/>
      </c>
      <c r="F5567">
        <f>IF(GL_Paste!$B5564="","",IFERROR(INDEX(AcctSub,MATCH(GL_Paste!$B5564&amp;"",AcctCode,0)),"UNKNOWN"))</f>
        <v/>
      </c>
    </row>
    <row r="5568">
      <c r="A5568" s="40">
        <f>IF(GL_Paste!$B5565="","",N(GL_Paste!$H5565)-N(GL_Paste!$G5565))</f>
        <v/>
      </c>
      <c r="B5568" s="43">
        <f>IF(GL_Paste!$B5565="","",DATE(YEAR(GL_Paste!$E5565),MONTH(GL_Paste!$E5565),1))</f>
        <v/>
      </c>
      <c r="C5568">
        <f>IF(GL_Paste!$B5565="","",IF(TRIM(GL_Paste!$M5565)&lt;&gt;"",TRIM(GL_Paste!$M5565),IFERROR(MID(GL_Paste!$I5565,FIND("[",GL_Paste!$I5565)+1,FIND("]",GL_Paste!$I5565)-FIND("[",GL_Paste!$I5565)-1),"")))</f>
        <v/>
      </c>
      <c r="D5568">
        <f>IF(GL_Paste!$B5565="","",IFERROR(INDEX(DeptName,MATCH($C5568,DeptTag,0)),"UNALLOCATED"))</f>
        <v/>
      </c>
      <c r="E5568">
        <f>IF(GL_Paste!$B5565="","",IFERROR(INDEX(AcctCat,MATCH(GL_Paste!$B5565&amp;"",AcctCode,0)),"UNKNOWN"))</f>
        <v/>
      </c>
      <c r="F5568">
        <f>IF(GL_Paste!$B5565="","",IFERROR(INDEX(AcctSub,MATCH(GL_Paste!$B5565&amp;"",AcctCode,0)),"UNKNOWN"))</f>
        <v/>
      </c>
    </row>
    <row r="5569">
      <c r="A5569" s="40">
        <f>IF(GL_Paste!$B5566="","",N(GL_Paste!$H5566)-N(GL_Paste!$G5566))</f>
        <v/>
      </c>
      <c r="B5569" s="43">
        <f>IF(GL_Paste!$B5566="","",DATE(YEAR(GL_Paste!$E5566),MONTH(GL_Paste!$E5566),1))</f>
        <v/>
      </c>
      <c r="C5569">
        <f>IF(GL_Paste!$B5566="","",IF(TRIM(GL_Paste!$M5566)&lt;&gt;"",TRIM(GL_Paste!$M5566),IFERROR(MID(GL_Paste!$I5566,FIND("[",GL_Paste!$I5566)+1,FIND("]",GL_Paste!$I5566)-FIND("[",GL_Paste!$I5566)-1),"")))</f>
        <v/>
      </c>
      <c r="D5569">
        <f>IF(GL_Paste!$B5566="","",IFERROR(INDEX(DeptName,MATCH($C5569,DeptTag,0)),"UNALLOCATED"))</f>
        <v/>
      </c>
      <c r="E5569">
        <f>IF(GL_Paste!$B5566="","",IFERROR(INDEX(AcctCat,MATCH(GL_Paste!$B5566&amp;"",AcctCode,0)),"UNKNOWN"))</f>
        <v/>
      </c>
      <c r="F5569">
        <f>IF(GL_Paste!$B5566="","",IFERROR(INDEX(AcctSub,MATCH(GL_Paste!$B5566&amp;"",AcctCode,0)),"UNKNOWN"))</f>
        <v/>
      </c>
    </row>
    <row r="5570">
      <c r="A5570" s="40">
        <f>IF(GL_Paste!$B5567="","",N(GL_Paste!$H5567)-N(GL_Paste!$G5567))</f>
        <v/>
      </c>
      <c r="B5570" s="43">
        <f>IF(GL_Paste!$B5567="","",DATE(YEAR(GL_Paste!$E5567),MONTH(GL_Paste!$E5567),1))</f>
        <v/>
      </c>
      <c r="C5570">
        <f>IF(GL_Paste!$B5567="","",IF(TRIM(GL_Paste!$M5567)&lt;&gt;"",TRIM(GL_Paste!$M5567),IFERROR(MID(GL_Paste!$I5567,FIND("[",GL_Paste!$I5567)+1,FIND("]",GL_Paste!$I5567)-FIND("[",GL_Paste!$I5567)-1),"")))</f>
        <v/>
      </c>
      <c r="D5570">
        <f>IF(GL_Paste!$B5567="","",IFERROR(INDEX(DeptName,MATCH($C5570,DeptTag,0)),"UNALLOCATED"))</f>
        <v/>
      </c>
      <c r="E5570">
        <f>IF(GL_Paste!$B5567="","",IFERROR(INDEX(AcctCat,MATCH(GL_Paste!$B5567&amp;"",AcctCode,0)),"UNKNOWN"))</f>
        <v/>
      </c>
      <c r="F5570">
        <f>IF(GL_Paste!$B5567="","",IFERROR(INDEX(AcctSub,MATCH(GL_Paste!$B5567&amp;"",AcctCode,0)),"UNKNOWN"))</f>
        <v/>
      </c>
    </row>
    <row r="5571">
      <c r="A5571" s="40">
        <f>IF(GL_Paste!$B5568="","",N(GL_Paste!$H5568)-N(GL_Paste!$G5568))</f>
        <v/>
      </c>
      <c r="B5571" s="43">
        <f>IF(GL_Paste!$B5568="","",DATE(YEAR(GL_Paste!$E5568),MONTH(GL_Paste!$E5568),1))</f>
        <v/>
      </c>
      <c r="C5571">
        <f>IF(GL_Paste!$B5568="","",IF(TRIM(GL_Paste!$M5568)&lt;&gt;"",TRIM(GL_Paste!$M5568),IFERROR(MID(GL_Paste!$I5568,FIND("[",GL_Paste!$I5568)+1,FIND("]",GL_Paste!$I5568)-FIND("[",GL_Paste!$I5568)-1),"")))</f>
        <v/>
      </c>
      <c r="D5571">
        <f>IF(GL_Paste!$B5568="","",IFERROR(INDEX(DeptName,MATCH($C5571,DeptTag,0)),"UNALLOCATED"))</f>
        <v/>
      </c>
      <c r="E5571">
        <f>IF(GL_Paste!$B5568="","",IFERROR(INDEX(AcctCat,MATCH(GL_Paste!$B5568&amp;"",AcctCode,0)),"UNKNOWN"))</f>
        <v/>
      </c>
      <c r="F5571">
        <f>IF(GL_Paste!$B5568="","",IFERROR(INDEX(AcctSub,MATCH(GL_Paste!$B5568&amp;"",AcctCode,0)),"UNKNOWN"))</f>
        <v/>
      </c>
    </row>
    <row r="5572">
      <c r="A5572" s="40">
        <f>IF(GL_Paste!$B5569="","",N(GL_Paste!$H5569)-N(GL_Paste!$G5569))</f>
        <v/>
      </c>
      <c r="B5572" s="43">
        <f>IF(GL_Paste!$B5569="","",DATE(YEAR(GL_Paste!$E5569),MONTH(GL_Paste!$E5569),1))</f>
        <v/>
      </c>
      <c r="C5572">
        <f>IF(GL_Paste!$B5569="","",IF(TRIM(GL_Paste!$M5569)&lt;&gt;"",TRIM(GL_Paste!$M5569),IFERROR(MID(GL_Paste!$I5569,FIND("[",GL_Paste!$I5569)+1,FIND("]",GL_Paste!$I5569)-FIND("[",GL_Paste!$I5569)-1),"")))</f>
        <v/>
      </c>
      <c r="D5572">
        <f>IF(GL_Paste!$B5569="","",IFERROR(INDEX(DeptName,MATCH($C5572,DeptTag,0)),"UNALLOCATED"))</f>
        <v/>
      </c>
      <c r="E5572">
        <f>IF(GL_Paste!$B5569="","",IFERROR(INDEX(AcctCat,MATCH(GL_Paste!$B5569&amp;"",AcctCode,0)),"UNKNOWN"))</f>
        <v/>
      </c>
      <c r="F5572">
        <f>IF(GL_Paste!$B5569="","",IFERROR(INDEX(AcctSub,MATCH(GL_Paste!$B5569&amp;"",AcctCode,0)),"UNKNOWN"))</f>
        <v/>
      </c>
    </row>
    <row r="5573">
      <c r="A5573" s="40">
        <f>IF(GL_Paste!$B5570="","",N(GL_Paste!$H5570)-N(GL_Paste!$G5570))</f>
        <v/>
      </c>
      <c r="B5573" s="43">
        <f>IF(GL_Paste!$B5570="","",DATE(YEAR(GL_Paste!$E5570),MONTH(GL_Paste!$E5570),1))</f>
        <v/>
      </c>
      <c r="C5573">
        <f>IF(GL_Paste!$B5570="","",IF(TRIM(GL_Paste!$M5570)&lt;&gt;"",TRIM(GL_Paste!$M5570),IFERROR(MID(GL_Paste!$I5570,FIND("[",GL_Paste!$I5570)+1,FIND("]",GL_Paste!$I5570)-FIND("[",GL_Paste!$I5570)-1),"")))</f>
        <v/>
      </c>
      <c r="D5573">
        <f>IF(GL_Paste!$B5570="","",IFERROR(INDEX(DeptName,MATCH($C5573,DeptTag,0)),"UNALLOCATED"))</f>
        <v/>
      </c>
      <c r="E5573">
        <f>IF(GL_Paste!$B5570="","",IFERROR(INDEX(AcctCat,MATCH(GL_Paste!$B5570&amp;"",AcctCode,0)),"UNKNOWN"))</f>
        <v/>
      </c>
      <c r="F5573">
        <f>IF(GL_Paste!$B5570="","",IFERROR(INDEX(AcctSub,MATCH(GL_Paste!$B5570&amp;"",AcctCode,0)),"UNKNOWN"))</f>
        <v/>
      </c>
    </row>
    <row r="5574">
      <c r="A5574" s="40">
        <f>IF(GL_Paste!$B5571="","",N(GL_Paste!$H5571)-N(GL_Paste!$G5571))</f>
        <v/>
      </c>
      <c r="B5574" s="43">
        <f>IF(GL_Paste!$B5571="","",DATE(YEAR(GL_Paste!$E5571),MONTH(GL_Paste!$E5571),1))</f>
        <v/>
      </c>
      <c r="C5574">
        <f>IF(GL_Paste!$B5571="","",IF(TRIM(GL_Paste!$M5571)&lt;&gt;"",TRIM(GL_Paste!$M5571),IFERROR(MID(GL_Paste!$I5571,FIND("[",GL_Paste!$I5571)+1,FIND("]",GL_Paste!$I5571)-FIND("[",GL_Paste!$I5571)-1),"")))</f>
        <v/>
      </c>
      <c r="D5574">
        <f>IF(GL_Paste!$B5571="","",IFERROR(INDEX(DeptName,MATCH($C5574,DeptTag,0)),"UNALLOCATED"))</f>
        <v/>
      </c>
      <c r="E5574">
        <f>IF(GL_Paste!$B5571="","",IFERROR(INDEX(AcctCat,MATCH(GL_Paste!$B5571&amp;"",AcctCode,0)),"UNKNOWN"))</f>
        <v/>
      </c>
      <c r="F5574">
        <f>IF(GL_Paste!$B5571="","",IFERROR(INDEX(AcctSub,MATCH(GL_Paste!$B5571&amp;"",AcctCode,0)),"UNKNOWN"))</f>
        <v/>
      </c>
    </row>
    <row r="5575">
      <c r="A5575" s="40">
        <f>IF(GL_Paste!$B5572="","",N(GL_Paste!$H5572)-N(GL_Paste!$G5572))</f>
        <v/>
      </c>
      <c r="B5575" s="43">
        <f>IF(GL_Paste!$B5572="","",DATE(YEAR(GL_Paste!$E5572),MONTH(GL_Paste!$E5572),1))</f>
        <v/>
      </c>
      <c r="C5575">
        <f>IF(GL_Paste!$B5572="","",IF(TRIM(GL_Paste!$M5572)&lt;&gt;"",TRIM(GL_Paste!$M5572),IFERROR(MID(GL_Paste!$I5572,FIND("[",GL_Paste!$I5572)+1,FIND("]",GL_Paste!$I5572)-FIND("[",GL_Paste!$I5572)-1),"")))</f>
        <v/>
      </c>
      <c r="D5575">
        <f>IF(GL_Paste!$B5572="","",IFERROR(INDEX(DeptName,MATCH($C5575,DeptTag,0)),"UNALLOCATED"))</f>
        <v/>
      </c>
      <c r="E5575">
        <f>IF(GL_Paste!$B5572="","",IFERROR(INDEX(AcctCat,MATCH(GL_Paste!$B5572&amp;"",AcctCode,0)),"UNKNOWN"))</f>
        <v/>
      </c>
      <c r="F5575">
        <f>IF(GL_Paste!$B5572="","",IFERROR(INDEX(AcctSub,MATCH(GL_Paste!$B5572&amp;"",AcctCode,0)),"UNKNOWN"))</f>
        <v/>
      </c>
    </row>
    <row r="5576">
      <c r="A5576" s="40">
        <f>IF(GL_Paste!$B5573="","",N(GL_Paste!$H5573)-N(GL_Paste!$G5573))</f>
        <v/>
      </c>
      <c r="B5576" s="43">
        <f>IF(GL_Paste!$B5573="","",DATE(YEAR(GL_Paste!$E5573),MONTH(GL_Paste!$E5573),1))</f>
        <v/>
      </c>
      <c r="C5576">
        <f>IF(GL_Paste!$B5573="","",IF(TRIM(GL_Paste!$M5573)&lt;&gt;"",TRIM(GL_Paste!$M5573),IFERROR(MID(GL_Paste!$I5573,FIND("[",GL_Paste!$I5573)+1,FIND("]",GL_Paste!$I5573)-FIND("[",GL_Paste!$I5573)-1),"")))</f>
        <v/>
      </c>
      <c r="D5576">
        <f>IF(GL_Paste!$B5573="","",IFERROR(INDEX(DeptName,MATCH($C5576,DeptTag,0)),"UNALLOCATED"))</f>
        <v/>
      </c>
      <c r="E5576">
        <f>IF(GL_Paste!$B5573="","",IFERROR(INDEX(AcctCat,MATCH(GL_Paste!$B5573&amp;"",AcctCode,0)),"UNKNOWN"))</f>
        <v/>
      </c>
      <c r="F5576">
        <f>IF(GL_Paste!$B5573="","",IFERROR(INDEX(AcctSub,MATCH(GL_Paste!$B5573&amp;"",AcctCode,0)),"UNKNOWN"))</f>
        <v/>
      </c>
    </row>
    <row r="5577">
      <c r="A5577" s="40">
        <f>IF(GL_Paste!$B5574="","",N(GL_Paste!$H5574)-N(GL_Paste!$G5574))</f>
        <v/>
      </c>
      <c r="B5577" s="43">
        <f>IF(GL_Paste!$B5574="","",DATE(YEAR(GL_Paste!$E5574),MONTH(GL_Paste!$E5574),1))</f>
        <v/>
      </c>
      <c r="C5577">
        <f>IF(GL_Paste!$B5574="","",IF(TRIM(GL_Paste!$M5574)&lt;&gt;"",TRIM(GL_Paste!$M5574),IFERROR(MID(GL_Paste!$I5574,FIND("[",GL_Paste!$I5574)+1,FIND("]",GL_Paste!$I5574)-FIND("[",GL_Paste!$I5574)-1),"")))</f>
        <v/>
      </c>
      <c r="D5577">
        <f>IF(GL_Paste!$B5574="","",IFERROR(INDEX(DeptName,MATCH($C5577,DeptTag,0)),"UNALLOCATED"))</f>
        <v/>
      </c>
      <c r="E5577">
        <f>IF(GL_Paste!$B5574="","",IFERROR(INDEX(AcctCat,MATCH(GL_Paste!$B5574&amp;"",AcctCode,0)),"UNKNOWN"))</f>
        <v/>
      </c>
      <c r="F5577">
        <f>IF(GL_Paste!$B5574="","",IFERROR(INDEX(AcctSub,MATCH(GL_Paste!$B5574&amp;"",AcctCode,0)),"UNKNOWN"))</f>
        <v/>
      </c>
    </row>
    <row r="5578">
      <c r="A5578" s="40">
        <f>IF(GL_Paste!$B5575="","",N(GL_Paste!$H5575)-N(GL_Paste!$G5575))</f>
        <v/>
      </c>
      <c r="B5578" s="43">
        <f>IF(GL_Paste!$B5575="","",DATE(YEAR(GL_Paste!$E5575),MONTH(GL_Paste!$E5575),1))</f>
        <v/>
      </c>
      <c r="C5578">
        <f>IF(GL_Paste!$B5575="","",IF(TRIM(GL_Paste!$M5575)&lt;&gt;"",TRIM(GL_Paste!$M5575),IFERROR(MID(GL_Paste!$I5575,FIND("[",GL_Paste!$I5575)+1,FIND("]",GL_Paste!$I5575)-FIND("[",GL_Paste!$I5575)-1),"")))</f>
        <v/>
      </c>
      <c r="D5578">
        <f>IF(GL_Paste!$B5575="","",IFERROR(INDEX(DeptName,MATCH($C5578,DeptTag,0)),"UNALLOCATED"))</f>
        <v/>
      </c>
      <c r="E5578">
        <f>IF(GL_Paste!$B5575="","",IFERROR(INDEX(AcctCat,MATCH(GL_Paste!$B5575&amp;"",AcctCode,0)),"UNKNOWN"))</f>
        <v/>
      </c>
      <c r="F5578">
        <f>IF(GL_Paste!$B5575="","",IFERROR(INDEX(AcctSub,MATCH(GL_Paste!$B5575&amp;"",AcctCode,0)),"UNKNOWN"))</f>
        <v/>
      </c>
    </row>
    <row r="5579">
      <c r="A5579" s="40">
        <f>IF(GL_Paste!$B5576="","",N(GL_Paste!$H5576)-N(GL_Paste!$G5576))</f>
        <v/>
      </c>
      <c r="B5579" s="43">
        <f>IF(GL_Paste!$B5576="","",DATE(YEAR(GL_Paste!$E5576),MONTH(GL_Paste!$E5576),1))</f>
        <v/>
      </c>
      <c r="C5579">
        <f>IF(GL_Paste!$B5576="","",IF(TRIM(GL_Paste!$M5576)&lt;&gt;"",TRIM(GL_Paste!$M5576),IFERROR(MID(GL_Paste!$I5576,FIND("[",GL_Paste!$I5576)+1,FIND("]",GL_Paste!$I5576)-FIND("[",GL_Paste!$I5576)-1),"")))</f>
        <v/>
      </c>
      <c r="D5579">
        <f>IF(GL_Paste!$B5576="","",IFERROR(INDEX(DeptName,MATCH($C5579,DeptTag,0)),"UNALLOCATED"))</f>
        <v/>
      </c>
      <c r="E5579">
        <f>IF(GL_Paste!$B5576="","",IFERROR(INDEX(AcctCat,MATCH(GL_Paste!$B5576&amp;"",AcctCode,0)),"UNKNOWN"))</f>
        <v/>
      </c>
      <c r="F5579">
        <f>IF(GL_Paste!$B5576="","",IFERROR(INDEX(AcctSub,MATCH(GL_Paste!$B5576&amp;"",AcctCode,0)),"UNKNOWN"))</f>
        <v/>
      </c>
    </row>
    <row r="5580">
      <c r="A5580" s="40">
        <f>IF(GL_Paste!$B5577="","",N(GL_Paste!$H5577)-N(GL_Paste!$G5577))</f>
        <v/>
      </c>
      <c r="B5580" s="43">
        <f>IF(GL_Paste!$B5577="","",DATE(YEAR(GL_Paste!$E5577),MONTH(GL_Paste!$E5577),1))</f>
        <v/>
      </c>
      <c r="C5580">
        <f>IF(GL_Paste!$B5577="","",IF(TRIM(GL_Paste!$M5577)&lt;&gt;"",TRIM(GL_Paste!$M5577),IFERROR(MID(GL_Paste!$I5577,FIND("[",GL_Paste!$I5577)+1,FIND("]",GL_Paste!$I5577)-FIND("[",GL_Paste!$I5577)-1),"")))</f>
        <v/>
      </c>
      <c r="D5580">
        <f>IF(GL_Paste!$B5577="","",IFERROR(INDEX(DeptName,MATCH($C5580,DeptTag,0)),"UNALLOCATED"))</f>
        <v/>
      </c>
      <c r="E5580">
        <f>IF(GL_Paste!$B5577="","",IFERROR(INDEX(AcctCat,MATCH(GL_Paste!$B5577&amp;"",AcctCode,0)),"UNKNOWN"))</f>
        <v/>
      </c>
      <c r="F5580">
        <f>IF(GL_Paste!$B5577="","",IFERROR(INDEX(AcctSub,MATCH(GL_Paste!$B5577&amp;"",AcctCode,0)),"UNKNOWN"))</f>
        <v/>
      </c>
    </row>
    <row r="5581">
      <c r="A5581" s="40">
        <f>IF(GL_Paste!$B5578="","",N(GL_Paste!$H5578)-N(GL_Paste!$G5578))</f>
        <v/>
      </c>
      <c r="B5581" s="43">
        <f>IF(GL_Paste!$B5578="","",DATE(YEAR(GL_Paste!$E5578),MONTH(GL_Paste!$E5578),1))</f>
        <v/>
      </c>
      <c r="C5581">
        <f>IF(GL_Paste!$B5578="","",IF(TRIM(GL_Paste!$M5578)&lt;&gt;"",TRIM(GL_Paste!$M5578),IFERROR(MID(GL_Paste!$I5578,FIND("[",GL_Paste!$I5578)+1,FIND("]",GL_Paste!$I5578)-FIND("[",GL_Paste!$I5578)-1),"")))</f>
        <v/>
      </c>
      <c r="D5581">
        <f>IF(GL_Paste!$B5578="","",IFERROR(INDEX(DeptName,MATCH($C5581,DeptTag,0)),"UNALLOCATED"))</f>
        <v/>
      </c>
      <c r="E5581">
        <f>IF(GL_Paste!$B5578="","",IFERROR(INDEX(AcctCat,MATCH(GL_Paste!$B5578&amp;"",AcctCode,0)),"UNKNOWN"))</f>
        <v/>
      </c>
      <c r="F5581">
        <f>IF(GL_Paste!$B5578="","",IFERROR(INDEX(AcctSub,MATCH(GL_Paste!$B5578&amp;"",AcctCode,0)),"UNKNOWN"))</f>
        <v/>
      </c>
    </row>
    <row r="5582">
      <c r="A5582" s="40">
        <f>IF(GL_Paste!$B5579="","",N(GL_Paste!$H5579)-N(GL_Paste!$G5579))</f>
        <v/>
      </c>
      <c r="B5582" s="43">
        <f>IF(GL_Paste!$B5579="","",DATE(YEAR(GL_Paste!$E5579),MONTH(GL_Paste!$E5579),1))</f>
        <v/>
      </c>
      <c r="C5582">
        <f>IF(GL_Paste!$B5579="","",IF(TRIM(GL_Paste!$M5579)&lt;&gt;"",TRIM(GL_Paste!$M5579),IFERROR(MID(GL_Paste!$I5579,FIND("[",GL_Paste!$I5579)+1,FIND("]",GL_Paste!$I5579)-FIND("[",GL_Paste!$I5579)-1),"")))</f>
        <v/>
      </c>
      <c r="D5582">
        <f>IF(GL_Paste!$B5579="","",IFERROR(INDEX(DeptName,MATCH($C5582,DeptTag,0)),"UNALLOCATED"))</f>
        <v/>
      </c>
      <c r="E5582">
        <f>IF(GL_Paste!$B5579="","",IFERROR(INDEX(AcctCat,MATCH(GL_Paste!$B5579&amp;"",AcctCode,0)),"UNKNOWN"))</f>
        <v/>
      </c>
      <c r="F5582">
        <f>IF(GL_Paste!$B5579="","",IFERROR(INDEX(AcctSub,MATCH(GL_Paste!$B5579&amp;"",AcctCode,0)),"UNKNOWN"))</f>
        <v/>
      </c>
    </row>
    <row r="5583">
      <c r="A5583" s="40">
        <f>IF(GL_Paste!$B5580="","",N(GL_Paste!$H5580)-N(GL_Paste!$G5580))</f>
        <v/>
      </c>
      <c r="B5583" s="43">
        <f>IF(GL_Paste!$B5580="","",DATE(YEAR(GL_Paste!$E5580),MONTH(GL_Paste!$E5580),1))</f>
        <v/>
      </c>
      <c r="C5583">
        <f>IF(GL_Paste!$B5580="","",IF(TRIM(GL_Paste!$M5580)&lt;&gt;"",TRIM(GL_Paste!$M5580),IFERROR(MID(GL_Paste!$I5580,FIND("[",GL_Paste!$I5580)+1,FIND("]",GL_Paste!$I5580)-FIND("[",GL_Paste!$I5580)-1),"")))</f>
        <v/>
      </c>
      <c r="D5583">
        <f>IF(GL_Paste!$B5580="","",IFERROR(INDEX(DeptName,MATCH($C5583,DeptTag,0)),"UNALLOCATED"))</f>
        <v/>
      </c>
      <c r="E5583">
        <f>IF(GL_Paste!$B5580="","",IFERROR(INDEX(AcctCat,MATCH(GL_Paste!$B5580&amp;"",AcctCode,0)),"UNKNOWN"))</f>
        <v/>
      </c>
      <c r="F5583">
        <f>IF(GL_Paste!$B5580="","",IFERROR(INDEX(AcctSub,MATCH(GL_Paste!$B5580&amp;"",AcctCode,0)),"UNKNOWN"))</f>
        <v/>
      </c>
    </row>
    <row r="5584">
      <c r="A5584" s="40">
        <f>IF(GL_Paste!$B5581="","",N(GL_Paste!$H5581)-N(GL_Paste!$G5581))</f>
        <v/>
      </c>
      <c r="B5584" s="43">
        <f>IF(GL_Paste!$B5581="","",DATE(YEAR(GL_Paste!$E5581),MONTH(GL_Paste!$E5581),1))</f>
        <v/>
      </c>
      <c r="C5584">
        <f>IF(GL_Paste!$B5581="","",IF(TRIM(GL_Paste!$M5581)&lt;&gt;"",TRIM(GL_Paste!$M5581),IFERROR(MID(GL_Paste!$I5581,FIND("[",GL_Paste!$I5581)+1,FIND("]",GL_Paste!$I5581)-FIND("[",GL_Paste!$I5581)-1),"")))</f>
        <v/>
      </c>
      <c r="D5584">
        <f>IF(GL_Paste!$B5581="","",IFERROR(INDEX(DeptName,MATCH($C5584,DeptTag,0)),"UNALLOCATED"))</f>
        <v/>
      </c>
      <c r="E5584">
        <f>IF(GL_Paste!$B5581="","",IFERROR(INDEX(AcctCat,MATCH(GL_Paste!$B5581&amp;"",AcctCode,0)),"UNKNOWN"))</f>
        <v/>
      </c>
      <c r="F5584">
        <f>IF(GL_Paste!$B5581="","",IFERROR(INDEX(AcctSub,MATCH(GL_Paste!$B5581&amp;"",AcctCode,0)),"UNKNOWN"))</f>
        <v/>
      </c>
    </row>
    <row r="5585">
      <c r="A5585" s="40">
        <f>IF(GL_Paste!$B5582="","",N(GL_Paste!$H5582)-N(GL_Paste!$G5582))</f>
        <v/>
      </c>
      <c r="B5585" s="43">
        <f>IF(GL_Paste!$B5582="","",DATE(YEAR(GL_Paste!$E5582),MONTH(GL_Paste!$E5582),1))</f>
        <v/>
      </c>
      <c r="C5585">
        <f>IF(GL_Paste!$B5582="","",IF(TRIM(GL_Paste!$M5582)&lt;&gt;"",TRIM(GL_Paste!$M5582),IFERROR(MID(GL_Paste!$I5582,FIND("[",GL_Paste!$I5582)+1,FIND("]",GL_Paste!$I5582)-FIND("[",GL_Paste!$I5582)-1),"")))</f>
        <v/>
      </c>
      <c r="D5585">
        <f>IF(GL_Paste!$B5582="","",IFERROR(INDEX(DeptName,MATCH($C5585,DeptTag,0)),"UNALLOCATED"))</f>
        <v/>
      </c>
      <c r="E5585">
        <f>IF(GL_Paste!$B5582="","",IFERROR(INDEX(AcctCat,MATCH(GL_Paste!$B5582&amp;"",AcctCode,0)),"UNKNOWN"))</f>
        <v/>
      </c>
      <c r="F5585">
        <f>IF(GL_Paste!$B5582="","",IFERROR(INDEX(AcctSub,MATCH(GL_Paste!$B5582&amp;"",AcctCode,0)),"UNKNOWN"))</f>
        <v/>
      </c>
    </row>
    <row r="5586">
      <c r="A5586" s="40">
        <f>IF(GL_Paste!$B5583="","",N(GL_Paste!$H5583)-N(GL_Paste!$G5583))</f>
        <v/>
      </c>
      <c r="B5586" s="43">
        <f>IF(GL_Paste!$B5583="","",DATE(YEAR(GL_Paste!$E5583),MONTH(GL_Paste!$E5583),1))</f>
        <v/>
      </c>
      <c r="C5586">
        <f>IF(GL_Paste!$B5583="","",IF(TRIM(GL_Paste!$M5583)&lt;&gt;"",TRIM(GL_Paste!$M5583),IFERROR(MID(GL_Paste!$I5583,FIND("[",GL_Paste!$I5583)+1,FIND("]",GL_Paste!$I5583)-FIND("[",GL_Paste!$I5583)-1),"")))</f>
        <v/>
      </c>
      <c r="D5586">
        <f>IF(GL_Paste!$B5583="","",IFERROR(INDEX(DeptName,MATCH($C5586,DeptTag,0)),"UNALLOCATED"))</f>
        <v/>
      </c>
      <c r="E5586">
        <f>IF(GL_Paste!$B5583="","",IFERROR(INDEX(AcctCat,MATCH(GL_Paste!$B5583&amp;"",AcctCode,0)),"UNKNOWN"))</f>
        <v/>
      </c>
      <c r="F5586">
        <f>IF(GL_Paste!$B5583="","",IFERROR(INDEX(AcctSub,MATCH(GL_Paste!$B5583&amp;"",AcctCode,0)),"UNKNOWN"))</f>
        <v/>
      </c>
    </row>
    <row r="5587">
      <c r="A5587" s="40">
        <f>IF(GL_Paste!$B5584="","",N(GL_Paste!$H5584)-N(GL_Paste!$G5584))</f>
        <v/>
      </c>
      <c r="B5587" s="43">
        <f>IF(GL_Paste!$B5584="","",DATE(YEAR(GL_Paste!$E5584),MONTH(GL_Paste!$E5584),1))</f>
        <v/>
      </c>
      <c r="C5587">
        <f>IF(GL_Paste!$B5584="","",IF(TRIM(GL_Paste!$M5584)&lt;&gt;"",TRIM(GL_Paste!$M5584),IFERROR(MID(GL_Paste!$I5584,FIND("[",GL_Paste!$I5584)+1,FIND("]",GL_Paste!$I5584)-FIND("[",GL_Paste!$I5584)-1),"")))</f>
        <v/>
      </c>
      <c r="D5587">
        <f>IF(GL_Paste!$B5584="","",IFERROR(INDEX(DeptName,MATCH($C5587,DeptTag,0)),"UNALLOCATED"))</f>
        <v/>
      </c>
      <c r="E5587">
        <f>IF(GL_Paste!$B5584="","",IFERROR(INDEX(AcctCat,MATCH(GL_Paste!$B5584&amp;"",AcctCode,0)),"UNKNOWN"))</f>
        <v/>
      </c>
      <c r="F5587">
        <f>IF(GL_Paste!$B5584="","",IFERROR(INDEX(AcctSub,MATCH(GL_Paste!$B5584&amp;"",AcctCode,0)),"UNKNOWN"))</f>
        <v/>
      </c>
    </row>
    <row r="5588">
      <c r="A5588" s="40">
        <f>IF(GL_Paste!$B5585="","",N(GL_Paste!$H5585)-N(GL_Paste!$G5585))</f>
        <v/>
      </c>
      <c r="B5588" s="43">
        <f>IF(GL_Paste!$B5585="","",DATE(YEAR(GL_Paste!$E5585),MONTH(GL_Paste!$E5585),1))</f>
        <v/>
      </c>
      <c r="C5588">
        <f>IF(GL_Paste!$B5585="","",IF(TRIM(GL_Paste!$M5585)&lt;&gt;"",TRIM(GL_Paste!$M5585),IFERROR(MID(GL_Paste!$I5585,FIND("[",GL_Paste!$I5585)+1,FIND("]",GL_Paste!$I5585)-FIND("[",GL_Paste!$I5585)-1),"")))</f>
        <v/>
      </c>
      <c r="D5588">
        <f>IF(GL_Paste!$B5585="","",IFERROR(INDEX(DeptName,MATCH($C5588,DeptTag,0)),"UNALLOCATED"))</f>
        <v/>
      </c>
      <c r="E5588">
        <f>IF(GL_Paste!$B5585="","",IFERROR(INDEX(AcctCat,MATCH(GL_Paste!$B5585&amp;"",AcctCode,0)),"UNKNOWN"))</f>
        <v/>
      </c>
      <c r="F5588">
        <f>IF(GL_Paste!$B5585="","",IFERROR(INDEX(AcctSub,MATCH(GL_Paste!$B5585&amp;"",AcctCode,0)),"UNKNOWN"))</f>
        <v/>
      </c>
    </row>
    <row r="5589">
      <c r="A5589" s="40">
        <f>IF(GL_Paste!$B5586="","",N(GL_Paste!$H5586)-N(GL_Paste!$G5586))</f>
        <v/>
      </c>
      <c r="B5589" s="43">
        <f>IF(GL_Paste!$B5586="","",DATE(YEAR(GL_Paste!$E5586),MONTH(GL_Paste!$E5586),1))</f>
        <v/>
      </c>
      <c r="C5589">
        <f>IF(GL_Paste!$B5586="","",IF(TRIM(GL_Paste!$M5586)&lt;&gt;"",TRIM(GL_Paste!$M5586),IFERROR(MID(GL_Paste!$I5586,FIND("[",GL_Paste!$I5586)+1,FIND("]",GL_Paste!$I5586)-FIND("[",GL_Paste!$I5586)-1),"")))</f>
        <v/>
      </c>
      <c r="D5589">
        <f>IF(GL_Paste!$B5586="","",IFERROR(INDEX(DeptName,MATCH($C5589,DeptTag,0)),"UNALLOCATED"))</f>
        <v/>
      </c>
      <c r="E5589">
        <f>IF(GL_Paste!$B5586="","",IFERROR(INDEX(AcctCat,MATCH(GL_Paste!$B5586&amp;"",AcctCode,0)),"UNKNOWN"))</f>
        <v/>
      </c>
      <c r="F5589">
        <f>IF(GL_Paste!$B5586="","",IFERROR(INDEX(AcctSub,MATCH(GL_Paste!$B5586&amp;"",AcctCode,0)),"UNKNOWN"))</f>
        <v/>
      </c>
    </row>
    <row r="5590">
      <c r="A5590" s="40">
        <f>IF(GL_Paste!$B5587="","",N(GL_Paste!$H5587)-N(GL_Paste!$G5587))</f>
        <v/>
      </c>
      <c r="B5590" s="43">
        <f>IF(GL_Paste!$B5587="","",DATE(YEAR(GL_Paste!$E5587),MONTH(GL_Paste!$E5587),1))</f>
        <v/>
      </c>
      <c r="C5590">
        <f>IF(GL_Paste!$B5587="","",IF(TRIM(GL_Paste!$M5587)&lt;&gt;"",TRIM(GL_Paste!$M5587),IFERROR(MID(GL_Paste!$I5587,FIND("[",GL_Paste!$I5587)+1,FIND("]",GL_Paste!$I5587)-FIND("[",GL_Paste!$I5587)-1),"")))</f>
        <v/>
      </c>
      <c r="D5590">
        <f>IF(GL_Paste!$B5587="","",IFERROR(INDEX(DeptName,MATCH($C5590,DeptTag,0)),"UNALLOCATED"))</f>
        <v/>
      </c>
      <c r="E5590">
        <f>IF(GL_Paste!$B5587="","",IFERROR(INDEX(AcctCat,MATCH(GL_Paste!$B5587&amp;"",AcctCode,0)),"UNKNOWN"))</f>
        <v/>
      </c>
      <c r="F5590">
        <f>IF(GL_Paste!$B5587="","",IFERROR(INDEX(AcctSub,MATCH(GL_Paste!$B5587&amp;"",AcctCode,0)),"UNKNOWN"))</f>
        <v/>
      </c>
    </row>
    <row r="5591">
      <c r="A5591" s="40">
        <f>IF(GL_Paste!$B5588="","",N(GL_Paste!$H5588)-N(GL_Paste!$G5588))</f>
        <v/>
      </c>
      <c r="B5591" s="43">
        <f>IF(GL_Paste!$B5588="","",DATE(YEAR(GL_Paste!$E5588),MONTH(GL_Paste!$E5588),1))</f>
        <v/>
      </c>
      <c r="C5591">
        <f>IF(GL_Paste!$B5588="","",IF(TRIM(GL_Paste!$M5588)&lt;&gt;"",TRIM(GL_Paste!$M5588),IFERROR(MID(GL_Paste!$I5588,FIND("[",GL_Paste!$I5588)+1,FIND("]",GL_Paste!$I5588)-FIND("[",GL_Paste!$I5588)-1),"")))</f>
        <v/>
      </c>
      <c r="D5591">
        <f>IF(GL_Paste!$B5588="","",IFERROR(INDEX(DeptName,MATCH($C5591,DeptTag,0)),"UNALLOCATED"))</f>
        <v/>
      </c>
      <c r="E5591">
        <f>IF(GL_Paste!$B5588="","",IFERROR(INDEX(AcctCat,MATCH(GL_Paste!$B5588&amp;"",AcctCode,0)),"UNKNOWN"))</f>
        <v/>
      </c>
      <c r="F5591">
        <f>IF(GL_Paste!$B5588="","",IFERROR(INDEX(AcctSub,MATCH(GL_Paste!$B5588&amp;"",AcctCode,0)),"UNKNOWN"))</f>
        <v/>
      </c>
    </row>
    <row r="5592">
      <c r="A5592" s="40">
        <f>IF(GL_Paste!$B5589="","",N(GL_Paste!$H5589)-N(GL_Paste!$G5589))</f>
        <v/>
      </c>
      <c r="B5592" s="43">
        <f>IF(GL_Paste!$B5589="","",DATE(YEAR(GL_Paste!$E5589),MONTH(GL_Paste!$E5589),1))</f>
        <v/>
      </c>
      <c r="C5592">
        <f>IF(GL_Paste!$B5589="","",IF(TRIM(GL_Paste!$M5589)&lt;&gt;"",TRIM(GL_Paste!$M5589),IFERROR(MID(GL_Paste!$I5589,FIND("[",GL_Paste!$I5589)+1,FIND("]",GL_Paste!$I5589)-FIND("[",GL_Paste!$I5589)-1),"")))</f>
        <v/>
      </c>
      <c r="D5592">
        <f>IF(GL_Paste!$B5589="","",IFERROR(INDEX(DeptName,MATCH($C5592,DeptTag,0)),"UNALLOCATED"))</f>
        <v/>
      </c>
      <c r="E5592">
        <f>IF(GL_Paste!$B5589="","",IFERROR(INDEX(AcctCat,MATCH(GL_Paste!$B5589&amp;"",AcctCode,0)),"UNKNOWN"))</f>
        <v/>
      </c>
      <c r="F5592">
        <f>IF(GL_Paste!$B5589="","",IFERROR(INDEX(AcctSub,MATCH(GL_Paste!$B5589&amp;"",AcctCode,0)),"UNKNOWN"))</f>
        <v/>
      </c>
    </row>
    <row r="5593">
      <c r="A5593" s="40">
        <f>IF(GL_Paste!$B5590="","",N(GL_Paste!$H5590)-N(GL_Paste!$G5590))</f>
        <v/>
      </c>
      <c r="B5593" s="43">
        <f>IF(GL_Paste!$B5590="","",DATE(YEAR(GL_Paste!$E5590),MONTH(GL_Paste!$E5590),1))</f>
        <v/>
      </c>
      <c r="C5593">
        <f>IF(GL_Paste!$B5590="","",IF(TRIM(GL_Paste!$M5590)&lt;&gt;"",TRIM(GL_Paste!$M5590),IFERROR(MID(GL_Paste!$I5590,FIND("[",GL_Paste!$I5590)+1,FIND("]",GL_Paste!$I5590)-FIND("[",GL_Paste!$I5590)-1),"")))</f>
        <v/>
      </c>
      <c r="D5593">
        <f>IF(GL_Paste!$B5590="","",IFERROR(INDEX(DeptName,MATCH($C5593,DeptTag,0)),"UNALLOCATED"))</f>
        <v/>
      </c>
      <c r="E5593">
        <f>IF(GL_Paste!$B5590="","",IFERROR(INDEX(AcctCat,MATCH(GL_Paste!$B5590&amp;"",AcctCode,0)),"UNKNOWN"))</f>
        <v/>
      </c>
      <c r="F5593">
        <f>IF(GL_Paste!$B5590="","",IFERROR(INDEX(AcctSub,MATCH(GL_Paste!$B5590&amp;"",AcctCode,0)),"UNKNOWN"))</f>
        <v/>
      </c>
    </row>
    <row r="5594">
      <c r="A5594" s="40">
        <f>IF(GL_Paste!$B5591="","",N(GL_Paste!$H5591)-N(GL_Paste!$G5591))</f>
        <v/>
      </c>
      <c r="B5594" s="43">
        <f>IF(GL_Paste!$B5591="","",DATE(YEAR(GL_Paste!$E5591),MONTH(GL_Paste!$E5591),1))</f>
        <v/>
      </c>
      <c r="C5594">
        <f>IF(GL_Paste!$B5591="","",IF(TRIM(GL_Paste!$M5591)&lt;&gt;"",TRIM(GL_Paste!$M5591),IFERROR(MID(GL_Paste!$I5591,FIND("[",GL_Paste!$I5591)+1,FIND("]",GL_Paste!$I5591)-FIND("[",GL_Paste!$I5591)-1),"")))</f>
        <v/>
      </c>
      <c r="D5594">
        <f>IF(GL_Paste!$B5591="","",IFERROR(INDEX(DeptName,MATCH($C5594,DeptTag,0)),"UNALLOCATED"))</f>
        <v/>
      </c>
      <c r="E5594">
        <f>IF(GL_Paste!$B5591="","",IFERROR(INDEX(AcctCat,MATCH(GL_Paste!$B5591&amp;"",AcctCode,0)),"UNKNOWN"))</f>
        <v/>
      </c>
      <c r="F5594">
        <f>IF(GL_Paste!$B5591="","",IFERROR(INDEX(AcctSub,MATCH(GL_Paste!$B5591&amp;"",AcctCode,0)),"UNKNOWN"))</f>
        <v/>
      </c>
    </row>
    <row r="5595">
      <c r="A5595" s="40">
        <f>IF(GL_Paste!$B5592="","",N(GL_Paste!$H5592)-N(GL_Paste!$G5592))</f>
        <v/>
      </c>
      <c r="B5595" s="43">
        <f>IF(GL_Paste!$B5592="","",DATE(YEAR(GL_Paste!$E5592),MONTH(GL_Paste!$E5592),1))</f>
        <v/>
      </c>
      <c r="C5595">
        <f>IF(GL_Paste!$B5592="","",IF(TRIM(GL_Paste!$M5592)&lt;&gt;"",TRIM(GL_Paste!$M5592),IFERROR(MID(GL_Paste!$I5592,FIND("[",GL_Paste!$I5592)+1,FIND("]",GL_Paste!$I5592)-FIND("[",GL_Paste!$I5592)-1),"")))</f>
        <v/>
      </c>
      <c r="D5595">
        <f>IF(GL_Paste!$B5592="","",IFERROR(INDEX(DeptName,MATCH($C5595,DeptTag,0)),"UNALLOCATED"))</f>
        <v/>
      </c>
      <c r="E5595">
        <f>IF(GL_Paste!$B5592="","",IFERROR(INDEX(AcctCat,MATCH(GL_Paste!$B5592&amp;"",AcctCode,0)),"UNKNOWN"))</f>
        <v/>
      </c>
      <c r="F5595">
        <f>IF(GL_Paste!$B5592="","",IFERROR(INDEX(AcctSub,MATCH(GL_Paste!$B5592&amp;"",AcctCode,0)),"UNKNOWN"))</f>
        <v/>
      </c>
    </row>
    <row r="5596">
      <c r="A5596" s="40">
        <f>IF(GL_Paste!$B5593="","",N(GL_Paste!$H5593)-N(GL_Paste!$G5593))</f>
        <v/>
      </c>
      <c r="B5596" s="43">
        <f>IF(GL_Paste!$B5593="","",DATE(YEAR(GL_Paste!$E5593),MONTH(GL_Paste!$E5593),1))</f>
        <v/>
      </c>
      <c r="C5596">
        <f>IF(GL_Paste!$B5593="","",IF(TRIM(GL_Paste!$M5593)&lt;&gt;"",TRIM(GL_Paste!$M5593),IFERROR(MID(GL_Paste!$I5593,FIND("[",GL_Paste!$I5593)+1,FIND("]",GL_Paste!$I5593)-FIND("[",GL_Paste!$I5593)-1),"")))</f>
        <v/>
      </c>
      <c r="D5596">
        <f>IF(GL_Paste!$B5593="","",IFERROR(INDEX(DeptName,MATCH($C5596,DeptTag,0)),"UNALLOCATED"))</f>
        <v/>
      </c>
      <c r="E5596">
        <f>IF(GL_Paste!$B5593="","",IFERROR(INDEX(AcctCat,MATCH(GL_Paste!$B5593&amp;"",AcctCode,0)),"UNKNOWN"))</f>
        <v/>
      </c>
      <c r="F5596">
        <f>IF(GL_Paste!$B5593="","",IFERROR(INDEX(AcctSub,MATCH(GL_Paste!$B5593&amp;"",AcctCode,0)),"UNKNOWN"))</f>
        <v/>
      </c>
    </row>
    <row r="5597">
      <c r="A5597" s="40">
        <f>IF(GL_Paste!$B5594="","",N(GL_Paste!$H5594)-N(GL_Paste!$G5594))</f>
        <v/>
      </c>
      <c r="B5597" s="43">
        <f>IF(GL_Paste!$B5594="","",DATE(YEAR(GL_Paste!$E5594),MONTH(GL_Paste!$E5594),1))</f>
        <v/>
      </c>
      <c r="C5597">
        <f>IF(GL_Paste!$B5594="","",IF(TRIM(GL_Paste!$M5594)&lt;&gt;"",TRIM(GL_Paste!$M5594),IFERROR(MID(GL_Paste!$I5594,FIND("[",GL_Paste!$I5594)+1,FIND("]",GL_Paste!$I5594)-FIND("[",GL_Paste!$I5594)-1),"")))</f>
        <v/>
      </c>
      <c r="D5597">
        <f>IF(GL_Paste!$B5594="","",IFERROR(INDEX(DeptName,MATCH($C5597,DeptTag,0)),"UNALLOCATED"))</f>
        <v/>
      </c>
      <c r="E5597">
        <f>IF(GL_Paste!$B5594="","",IFERROR(INDEX(AcctCat,MATCH(GL_Paste!$B5594&amp;"",AcctCode,0)),"UNKNOWN"))</f>
        <v/>
      </c>
      <c r="F5597">
        <f>IF(GL_Paste!$B5594="","",IFERROR(INDEX(AcctSub,MATCH(GL_Paste!$B5594&amp;"",AcctCode,0)),"UNKNOWN"))</f>
        <v/>
      </c>
    </row>
    <row r="5598">
      <c r="A5598" s="40">
        <f>IF(GL_Paste!$B5595="","",N(GL_Paste!$H5595)-N(GL_Paste!$G5595))</f>
        <v/>
      </c>
      <c r="B5598" s="43">
        <f>IF(GL_Paste!$B5595="","",DATE(YEAR(GL_Paste!$E5595),MONTH(GL_Paste!$E5595),1))</f>
        <v/>
      </c>
      <c r="C5598">
        <f>IF(GL_Paste!$B5595="","",IF(TRIM(GL_Paste!$M5595)&lt;&gt;"",TRIM(GL_Paste!$M5595),IFERROR(MID(GL_Paste!$I5595,FIND("[",GL_Paste!$I5595)+1,FIND("]",GL_Paste!$I5595)-FIND("[",GL_Paste!$I5595)-1),"")))</f>
        <v/>
      </c>
      <c r="D5598">
        <f>IF(GL_Paste!$B5595="","",IFERROR(INDEX(DeptName,MATCH($C5598,DeptTag,0)),"UNALLOCATED"))</f>
        <v/>
      </c>
      <c r="E5598">
        <f>IF(GL_Paste!$B5595="","",IFERROR(INDEX(AcctCat,MATCH(GL_Paste!$B5595&amp;"",AcctCode,0)),"UNKNOWN"))</f>
        <v/>
      </c>
      <c r="F5598">
        <f>IF(GL_Paste!$B5595="","",IFERROR(INDEX(AcctSub,MATCH(GL_Paste!$B5595&amp;"",AcctCode,0)),"UNKNOWN"))</f>
        <v/>
      </c>
    </row>
    <row r="5599">
      <c r="A5599" s="40">
        <f>IF(GL_Paste!$B5596="","",N(GL_Paste!$H5596)-N(GL_Paste!$G5596))</f>
        <v/>
      </c>
      <c r="B5599" s="43">
        <f>IF(GL_Paste!$B5596="","",DATE(YEAR(GL_Paste!$E5596),MONTH(GL_Paste!$E5596),1))</f>
        <v/>
      </c>
      <c r="C5599">
        <f>IF(GL_Paste!$B5596="","",IF(TRIM(GL_Paste!$M5596)&lt;&gt;"",TRIM(GL_Paste!$M5596),IFERROR(MID(GL_Paste!$I5596,FIND("[",GL_Paste!$I5596)+1,FIND("]",GL_Paste!$I5596)-FIND("[",GL_Paste!$I5596)-1),"")))</f>
        <v/>
      </c>
      <c r="D5599">
        <f>IF(GL_Paste!$B5596="","",IFERROR(INDEX(DeptName,MATCH($C5599,DeptTag,0)),"UNALLOCATED"))</f>
        <v/>
      </c>
      <c r="E5599">
        <f>IF(GL_Paste!$B5596="","",IFERROR(INDEX(AcctCat,MATCH(GL_Paste!$B5596&amp;"",AcctCode,0)),"UNKNOWN"))</f>
        <v/>
      </c>
      <c r="F5599">
        <f>IF(GL_Paste!$B5596="","",IFERROR(INDEX(AcctSub,MATCH(GL_Paste!$B5596&amp;"",AcctCode,0)),"UNKNOWN"))</f>
        <v/>
      </c>
    </row>
    <row r="5600">
      <c r="A5600" s="40">
        <f>IF(GL_Paste!$B5597="","",N(GL_Paste!$H5597)-N(GL_Paste!$G5597))</f>
        <v/>
      </c>
      <c r="B5600" s="43">
        <f>IF(GL_Paste!$B5597="","",DATE(YEAR(GL_Paste!$E5597),MONTH(GL_Paste!$E5597),1))</f>
        <v/>
      </c>
      <c r="C5600">
        <f>IF(GL_Paste!$B5597="","",IF(TRIM(GL_Paste!$M5597)&lt;&gt;"",TRIM(GL_Paste!$M5597),IFERROR(MID(GL_Paste!$I5597,FIND("[",GL_Paste!$I5597)+1,FIND("]",GL_Paste!$I5597)-FIND("[",GL_Paste!$I5597)-1),"")))</f>
        <v/>
      </c>
      <c r="D5600">
        <f>IF(GL_Paste!$B5597="","",IFERROR(INDEX(DeptName,MATCH($C5600,DeptTag,0)),"UNALLOCATED"))</f>
        <v/>
      </c>
      <c r="E5600">
        <f>IF(GL_Paste!$B5597="","",IFERROR(INDEX(AcctCat,MATCH(GL_Paste!$B5597&amp;"",AcctCode,0)),"UNKNOWN"))</f>
        <v/>
      </c>
      <c r="F5600">
        <f>IF(GL_Paste!$B5597="","",IFERROR(INDEX(AcctSub,MATCH(GL_Paste!$B5597&amp;"",AcctCode,0)),"UNKNOWN"))</f>
        <v/>
      </c>
    </row>
    <row r="5601">
      <c r="A5601" s="40">
        <f>IF(GL_Paste!$B5598="","",N(GL_Paste!$H5598)-N(GL_Paste!$G5598))</f>
        <v/>
      </c>
      <c r="B5601" s="43">
        <f>IF(GL_Paste!$B5598="","",DATE(YEAR(GL_Paste!$E5598),MONTH(GL_Paste!$E5598),1))</f>
        <v/>
      </c>
      <c r="C5601">
        <f>IF(GL_Paste!$B5598="","",IF(TRIM(GL_Paste!$M5598)&lt;&gt;"",TRIM(GL_Paste!$M5598),IFERROR(MID(GL_Paste!$I5598,FIND("[",GL_Paste!$I5598)+1,FIND("]",GL_Paste!$I5598)-FIND("[",GL_Paste!$I5598)-1),"")))</f>
        <v/>
      </c>
      <c r="D5601">
        <f>IF(GL_Paste!$B5598="","",IFERROR(INDEX(DeptName,MATCH($C5601,DeptTag,0)),"UNALLOCATED"))</f>
        <v/>
      </c>
      <c r="E5601">
        <f>IF(GL_Paste!$B5598="","",IFERROR(INDEX(AcctCat,MATCH(GL_Paste!$B5598&amp;"",AcctCode,0)),"UNKNOWN"))</f>
        <v/>
      </c>
      <c r="F5601">
        <f>IF(GL_Paste!$B5598="","",IFERROR(INDEX(AcctSub,MATCH(GL_Paste!$B5598&amp;"",AcctCode,0)),"UNKNOWN"))</f>
        <v/>
      </c>
    </row>
    <row r="5602">
      <c r="A5602" s="40">
        <f>IF(GL_Paste!$B5599="","",N(GL_Paste!$H5599)-N(GL_Paste!$G5599))</f>
        <v/>
      </c>
      <c r="B5602" s="43">
        <f>IF(GL_Paste!$B5599="","",DATE(YEAR(GL_Paste!$E5599),MONTH(GL_Paste!$E5599),1))</f>
        <v/>
      </c>
      <c r="C5602">
        <f>IF(GL_Paste!$B5599="","",IF(TRIM(GL_Paste!$M5599)&lt;&gt;"",TRIM(GL_Paste!$M5599),IFERROR(MID(GL_Paste!$I5599,FIND("[",GL_Paste!$I5599)+1,FIND("]",GL_Paste!$I5599)-FIND("[",GL_Paste!$I5599)-1),"")))</f>
        <v/>
      </c>
      <c r="D5602">
        <f>IF(GL_Paste!$B5599="","",IFERROR(INDEX(DeptName,MATCH($C5602,DeptTag,0)),"UNALLOCATED"))</f>
        <v/>
      </c>
      <c r="E5602">
        <f>IF(GL_Paste!$B5599="","",IFERROR(INDEX(AcctCat,MATCH(GL_Paste!$B5599&amp;"",AcctCode,0)),"UNKNOWN"))</f>
        <v/>
      </c>
      <c r="F5602">
        <f>IF(GL_Paste!$B5599="","",IFERROR(INDEX(AcctSub,MATCH(GL_Paste!$B5599&amp;"",AcctCode,0)),"UNKNOWN"))</f>
        <v/>
      </c>
    </row>
    <row r="5603">
      <c r="A5603" s="40">
        <f>IF(GL_Paste!$B5600="","",N(GL_Paste!$H5600)-N(GL_Paste!$G5600))</f>
        <v/>
      </c>
      <c r="B5603" s="43">
        <f>IF(GL_Paste!$B5600="","",DATE(YEAR(GL_Paste!$E5600),MONTH(GL_Paste!$E5600),1))</f>
        <v/>
      </c>
      <c r="C5603">
        <f>IF(GL_Paste!$B5600="","",IF(TRIM(GL_Paste!$M5600)&lt;&gt;"",TRIM(GL_Paste!$M5600),IFERROR(MID(GL_Paste!$I5600,FIND("[",GL_Paste!$I5600)+1,FIND("]",GL_Paste!$I5600)-FIND("[",GL_Paste!$I5600)-1),"")))</f>
        <v/>
      </c>
      <c r="D5603">
        <f>IF(GL_Paste!$B5600="","",IFERROR(INDEX(DeptName,MATCH($C5603,DeptTag,0)),"UNALLOCATED"))</f>
        <v/>
      </c>
      <c r="E5603">
        <f>IF(GL_Paste!$B5600="","",IFERROR(INDEX(AcctCat,MATCH(GL_Paste!$B5600&amp;"",AcctCode,0)),"UNKNOWN"))</f>
        <v/>
      </c>
      <c r="F5603">
        <f>IF(GL_Paste!$B5600="","",IFERROR(INDEX(AcctSub,MATCH(GL_Paste!$B5600&amp;"",AcctCode,0)),"UNKNOWN"))</f>
        <v/>
      </c>
    </row>
    <row r="5604">
      <c r="A5604" s="40">
        <f>IF(GL_Paste!$B5601="","",N(GL_Paste!$H5601)-N(GL_Paste!$G5601))</f>
        <v/>
      </c>
      <c r="B5604" s="43">
        <f>IF(GL_Paste!$B5601="","",DATE(YEAR(GL_Paste!$E5601),MONTH(GL_Paste!$E5601),1))</f>
        <v/>
      </c>
      <c r="C5604">
        <f>IF(GL_Paste!$B5601="","",IF(TRIM(GL_Paste!$M5601)&lt;&gt;"",TRIM(GL_Paste!$M5601),IFERROR(MID(GL_Paste!$I5601,FIND("[",GL_Paste!$I5601)+1,FIND("]",GL_Paste!$I5601)-FIND("[",GL_Paste!$I5601)-1),"")))</f>
        <v/>
      </c>
      <c r="D5604">
        <f>IF(GL_Paste!$B5601="","",IFERROR(INDEX(DeptName,MATCH($C5604,DeptTag,0)),"UNALLOCATED"))</f>
        <v/>
      </c>
      <c r="E5604">
        <f>IF(GL_Paste!$B5601="","",IFERROR(INDEX(AcctCat,MATCH(GL_Paste!$B5601&amp;"",AcctCode,0)),"UNKNOWN"))</f>
        <v/>
      </c>
      <c r="F5604">
        <f>IF(GL_Paste!$B5601="","",IFERROR(INDEX(AcctSub,MATCH(GL_Paste!$B5601&amp;"",AcctCode,0)),"UNKNOWN"))</f>
        <v/>
      </c>
    </row>
    <row r="5605">
      <c r="A5605" s="40">
        <f>IF(GL_Paste!$B5602="","",N(GL_Paste!$H5602)-N(GL_Paste!$G5602))</f>
        <v/>
      </c>
      <c r="B5605" s="43">
        <f>IF(GL_Paste!$B5602="","",DATE(YEAR(GL_Paste!$E5602),MONTH(GL_Paste!$E5602),1))</f>
        <v/>
      </c>
      <c r="C5605">
        <f>IF(GL_Paste!$B5602="","",IF(TRIM(GL_Paste!$M5602)&lt;&gt;"",TRIM(GL_Paste!$M5602),IFERROR(MID(GL_Paste!$I5602,FIND("[",GL_Paste!$I5602)+1,FIND("]",GL_Paste!$I5602)-FIND("[",GL_Paste!$I5602)-1),"")))</f>
        <v/>
      </c>
      <c r="D5605">
        <f>IF(GL_Paste!$B5602="","",IFERROR(INDEX(DeptName,MATCH($C5605,DeptTag,0)),"UNALLOCATED"))</f>
        <v/>
      </c>
      <c r="E5605">
        <f>IF(GL_Paste!$B5602="","",IFERROR(INDEX(AcctCat,MATCH(GL_Paste!$B5602&amp;"",AcctCode,0)),"UNKNOWN"))</f>
        <v/>
      </c>
      <c r="F5605">
        <f>IF(GL_Paste!$B5602="","",IFERROR(INDEX(AcctSub,MATCH(GL_Paste!$B5602&amp;"",AcctCode,0)),"UNKNOWN"))</f>
        <v/>
      </c>
    </row>
    <row r="5606">
      <c r="A5606" s="40">
        <f>IF(GL_Paste!$B5603="","",N(GL_Paste!$H5603)-N(GL_Paste!$G5603))</f>
        <v/>
      </c>
      <c r="B5606" s="43">
        <f>IF(GL_Paste!$B5603="","",DATE(YEAR(GL_Paste!$E5603),MONTH(GL_Paste!$E5603),1))</f>
        <v/>
      </c>
      <c r="C5606">
        <f>IF(GL_Paste!$B5603="","",IF(TRIM(GL_Paste!$M5603)&lt;&gt;"",TRIM(GL_Paste!$M5603),IFERROR(MID(GL_Paste!$I5603,FIND("[",GL_Paste!$I5603)+1,FIND("]",GL_Paste!$I5603)-FIND("[",GL_Paste!$I5603)-1),"")))</f>
        <v/>
      </c>
      <c r="D5606">
        <f>IF(GL_Paste!$B5603="","",IFERROR(INDEX(DeptName,MATCH($C5606,DeptTag,0)),"UNALLOCATED"))</f>
        <v/>
      </c>
      <c r="E5606">
        <f>IF(GL_Paste!$B5603="","",IFERROR(INDEX(AcctCat,MATCH(GL_Paste!$B5603&amp;"",AcctCode,0)),"UNKNOWN"))</f>
        <v/>
      </c>
      <c r="F5606">
        <f>IF(GL_Paste!$B5603="","",IFERROR(INDEX(AcctSub,MATCH(GL_Paste!$B5603&amp;"",AcctCode,0)),"UNKNOWN"))</f>
        <v/>
      </c>
    </row>
    <row r="5607">
      <c r="A5607" s="40">
        <f>IF(GL_Paste!$B5604="","",N(GL_Paste!$H5604)-N(GL_Paste!$G5604))</f>
        <v/>
      </c>
      <c r="B5607" s="43">
        <f>IF(GL_Paste!$B5604="","",DATE(YEAR(GL_Paste!$E5604),MONTH(GL_Paste!$E5604),1))</f>
        <v/>
      </c>
      <c r="C5607">
        <f>IF(GL_Paste!$B5604="","",IF(TRIM(GL_Paste!$M5604)&lt;&gt;"",TRIM(GL_Paste!$M5604),IFERROR(MID(GL_Paste!$I5604,FIND("[",GL_Paste!$I5604)+1,FIND("]",GL_Paste!$I5604)-FIND("[",GL_Paste!$I5604)-1),"")))</f>
        <v/>
      </c>
      <c r="D5607">
        <f>IF(GL_Paste!$B5604="","",IFERROR(INDEX(DeptName,MATCH($C5607,DeptTag,0)),"UNALLOCATED"))</f>
        <v/>
      </c>
      <c r="E5607">
        <f>IF(GL_Paste!$B5604="","",IFERROR(INDEX(AcctCat,MATCH(GL_Paste!$B5604&amp;"",AcctCode,0)),"UNKNOWN"))</f>
        <v/>
      </c>
      <c r="F5607">
        <f>IF(GL_Paste!$B5604="","",IFERROR(INDEX(AcctSub,MATCH(GL_Paste!$B5604&amp;"",AcctCode,0)),"UNKNOWN"))</f>
        <v/>
      </c>
    </row>
    <row r="5608">
      <c r="A5608" s="40">
        <f>IF(GL_Paste!$B5605="","",N(GL_Paste!$H5605)-N(GL_Paste!$G5605))</f>
        <v/>
      </c>
      <c r="B5608" s="43">
        <f>IF(GL_Paste!$B5605="","",DATE(YEAR(GL_Paste!$E5605),MONTH(GL_Paste!$E5605),1))</f>
        <v/>
      </c>
      <c r="C5608">
        <f>IF(GL_Paste!$B5605="","",IF(TRIM(GL_Paste!$M5605)&lt;&gt;"",TRIM(GL_Paste!$M5605),IFERROR(MID(GL_Paste!$I5605,FIND("[",GL_Paste!$I5605)+1,FIND("]",GL_Paste!$I5605)-FIND("[",GL_Paste!$I5605)-1),"")))</f>
        <v/>
      </c>
      <c r="D5608">
        <f>IF(GL_Paste!$B5605="","",IFERROR(INDEX(DeptName,MATCH($C5608,DeptTag,0)),"UNALLOCATED"))</f>
        <v/>
      </c>
      <c r="E5608">
        <f>IF(GL_Paste!$B5605="","",IFERROR(INDEX(AcctCat,MATCH(GL_Paste!$B5605&amp;"",AcctCode,0)),"UNKNOWN"))</f>
        <v/>
      </c>
      <c r="F5608">
        <f>IF(GL_Paste!$B5605="","",IFERROR(INDEX(AcctSub,MATCH(GL_Paste!$B5605&amp;"",AcctCode,0)),"UNKNOWN"))</f>
        <v/>
      </c>
    </row>
    <row r="5609">
      <c r="A5609" s="40">
        <f>IF(GL_Paste!$B5606="","",N(GL_Paste!$H5606)-N(GL_Paste!$G5606))</f>
        <v/>
      </c>
      <c r="B5609" s="43">
        <f>IF(GL_Paste!$B5606="","",DATE(YEAR(GL_Paste!$E5606),MONTH(GL_Paste!$E5606),1))</f>
        <v/>
      </c>
      <c r="C5609">
        <f>IF(GL_Paste!$B5606="","",IF(TRIM(GL_Paste!$M5606)&lt;&gt;"",TRIM(GL_Paste!$M5606),IFERROR(MID(GL_Paste!$I5606,FIND("[",GL_Paste!$I5606)+1,FIND("]",GL_Paste!$I5606)-FIND("[",GL_Paste!$I5606)-1),"")))</f>
        <v/>
      </c>
      <c r="D5609">
        <f>IF(GL_Paste!$B5606="","",IFERROR(INDEX(DeptName,MATCH($C5609,DeptTag,0)),"UNALLOCATED"))</f>
        <v/>
      </c>
      <c r="E5609">
        <f>IF(GL_Paste!$B5606="","",IFERROR(INDEX(AcctCat,MATCH(GL_Paste!$B5606&amp;"",AcctCode,0)),"UNKNOWN"))</f>
        <v/>
      </c>
      <c r="F5609">
        <f>IF(GL_Paste!$B5606="","",IFERROR(INDEX(AcctSub,MATCH(GL_Paste!$B5606&amp;"",AcctCode,0)),"UNKNOWN"))</f>
        <v/>
      </c>
    </row>
    <row r="5610">
      <c r="A5610" s="40">
        <f>IF(GL_Paste!$B5607="","",N(GL_Paste!$H5607)-N(GL_Paste!$G5607))</f>
        <v/>
      </c>
      <c r="B5610" s="43">
        <f>IF(GL_Paste!$B5607="","",DATE(YEAR(GL_Paste!$E5607),MONTH(GL_Paste!$E5607),1))</f>
        <v/>
      </c>
      <c r="C5610">
        <f>IF(GL_Paste!$B5607="","",IF(TRIM(GL_Paste!$M5607)&lt;&gt;"",TRIM(GL_Paste!$M5607),IFERROR(MID(GL_Paste!$I5607,FIND("[",GL_Paste!$I5607)+1,FIND("]",GL_Paste!$I5607)-FIND("[",GL_Paste!$I5607)-1),"")))</f>
        <v/>
      </c>
      <c r="D5610">
        <f>IF(GL_Paste!$B5607="","",IFERROR(INDEX(DeptName,MATCH($C5610,DeptTag,0)),"UNALLOCATED"))</f>
        <v/>
      </c>
      <c r="E5610">
        <f>IF(GL_Paste!$B5607="","",IFERROR(INDEX(AcctCat,MATCH(GL_Paste!$B5607&amp;"",AcctCode,0)),"UNKNOWN"))</f>
        <v/>
      </c>
      <c r="F5610">
        <f>IF(GL_Paste!$B5607="","",IFERROR(INDEX(AcctSub,MATCH(GL_Paste!$B5607&amp;"",AcctCode,0)),"UNKNOWN"))</f>
        <v/>
      </c>
    </row>
    <row r="5611">
      <c r="A5611" s="40">
        <f>IF(GL_Paste!$B5608="","",N(GL_Paste!$H5608)-N(GL_Paste!$G5608))</f>
        <v/>
      </c>
      <c r="B5611" s="43">
        <f>IF(GL_Paste!$B5608="","",DATE(YEAR(GL_Paste!$E5608),MONTH(GL_Paste!$E5608),1))</f>
        <v/>
      </c>
      <c r="C5611">
        <f>IF(GL_Paste!$B5608="","",IF(TRIM(GL_Paste!$M5608)&lt;&gt;"",TRIM(GL_Paste!$M5608),IFERROR(MID(GL_Paste!$I5608,FIND("[",GL_Paste!$I5608)+1,FIND("]",GL_Paste!$I5608)-FIND("[",GL_Paste!$I5608)-1),"")))</f>
        <v/>
      </c>
      <c r="D5611">
        <f>IF(GL_Paste!$B5608="","",IFERROR(INDEX(DeptName,MATCH($C5611,DeptTag,0)),"UNALLOCATED"))</f>
        <v/>
      </c>
      <c r="E5611">
        <f>IF(GL_Paste!$B5608="","",IFERROR(INDEX(AcctCat,MATCH(GL_Paste!$B5608&amp;"",AcctCode,0)),"UNKNOWN"))</f>
        <v/>
      </c>
      <c r="F5611">
        <f>IF(GL_Paste!$B5608="","",IFERROR(INDEX(AcctSub,MATCH(GL_Paste!$B5608&amp;"",AcctCode,0)),"UNKNOWN"))</f>
        <v/>
      </c>
    </row>
    <row r="5612">
      <c r="A5612" s="40">
        <f>IF(GL_Paste!$B5609="","",N(GL_Paste!$H5609)-N(GL_Paste!$G5609))</f>
        <v/>
      </c>
      <c r="B5612" s="43">
        <f>IF(GL_Paste!$B5609="","",DATE(YEAR(GL_Paste!$E5609),MONTH(GL_Paste!$E5609),1))</f>
        <v/>
      </c>
      <c r="C5612">
        <f>IF(GL_Paste!$B5609="","",IF(TRIM(GL_Paste!$M5609)&lt;&gt;"",TRIM(GL_Paste!$M5609),IFERROR(MID(GL_Paste!$I5609,FIND("[",GL_Paste!$I5609)+1,FIND("]",GL_Paste!$I5609)-FIND("[",GL_Paste!$I5609)-1),"")))</f>
        <v/>
      </c>
      <c r="D5612">
        <f>IF(GL_Paste!$B5609="","",IFERROR(INDEX(DeptName,MATCH($C5612,DeptTag,0)),"UNALLOCATED"))</f>
        <v/>
      </c>
      <c r="E5612">
        <f>IF(GL_Paste!$B5609="","",IFERROR(INDEX(AcctCat,MATCH(GL_Paste!$B5609&amp;"",AcctCode,0)),"UNKNOWN"))</f>
        <v/>
      </c>
      <c r="F5612">
        <f>IF(GL_Paste!$B5609="","",IFERROR(INDEX(AcctSub,MATCH(GL_Paste!$B5609&amp;"",AcctCode,0)),"UNKNOWN"))</f>
        <v/>
      </c>
    </row>
    <row r="5613">
      <c r="A5613" s="40">
        <f>IF(GL_Paste!$B5610="","",N(GL_Paste!$H5610)-N(GL_Paste!$G5610))</f>
        <v/>
      </c>
      <c r="B5613" s="43">
        <f>IF(GL_Paste!$B5610="","",DATE(YEAR(GL_Paste!$E5610),MONTH(GL_Paste!$E5610),1))</f>
        <v/>
      </c>
      <c r="C5613">
        <f>IF(GL_Paste!$B5610="","",IF(TRIM(GL_Paste!$M5610)&lt;&gt;"",TRIM(GL_Paste!$M5610),IFERROR(MID(GL_Paste!$I5610,FIND("[",GL_Paste!$I5610)+1,FIND("]",GL_Paste!$I5610)-FIND("[",GL_Paste!$I5610)-1),"")))</f>
        <v/>
      </c>
      <c r="D5613">
        <f>IF(GL_Paste!$B5610="","",IFERROR(INDEX(DeptName,MATCH($C5613,DeptTag,0)),"UNALLOCATED"))</f>
        <v/>
      </c>
      <c r="E5613">
        <f>IF(GL_Paste!$B5610="","",IFERROR(INDEX(AcctCat,MATCH(GL_Paste!$B5610&amp;"",AcctCode,0)),"UNKNOWN"))</f>
        <v/>
      </c>
      <c r="F5613">
        <f>IF(GL_Paste!$B5610="","",IFERROR(INDEX(AcctSub,MATCH(GL_Paste!$B5610&amp;"",AcctCode,0)),"UNKNOWN"))</f>
        <v/>
      </c>
    </row>
    <row r="5614">
      <c r="A5614" s="40">
        <f>IF(GL_Paste!$B5611="","",N(GL_Paste!$H5611)-N(GL_Paste!$G5611))</f>
        <v/>
      </c>
      <c r="B5614" s="43">
        <f>IF(GL_Paste!$B5611="","",DATE(YEAR(GL_Paste!$E5611),MONTH(GL_Paste!$E5611),1))</f>
        <v/>
      </c>
      <c r="C5614">
        <f>IF(GL_Paste!$B5611="","",IF(TRIM(GL_Paste!$M5611)&lt;&gt;"",TRIM(GL_Paste!$M5611),IFERROR(MID(GL_Paste!$I5611,FIND("[",GL_Paste!$I5611)+1,FIND("]",GL_Paste!$I5611)-FIND("[",GL_Paste!$I5611)-1),"")))</f>
        <v/>
      </c>
      <c r="D5614">
        <f>IF(GL_Paste!$B5611="","",IFERROR(INDEX(DeptName,MATCH($C5614,DeptTag,0)),"UNALLOCATED"))</f>
        <v/>
      </c>
      <c r="E5614">
        <f>IF(GL_Paste!$B5611="","",IFERROR(INDEX(AcctCat,MATCH(GL_Paste!$B5611&amp;"",AcctCode,0)),"UNKNOWN"))</f>
        <v/>
      </c>
      <c r="F5614">
        <f>IF(GL_Paste!$B5611="","",IFERROR(INDEX(AcctSub,MATCH(GL_Paste!$B5611&amp;"",AcctCode,0)),"UNKNOWN"))</f>
        <v/>
      </c>
    </row>
    <row r="5615">
      <c r="A5615" s="40">
        <f>IF(GL_Paste!$B5612="","",N(GL_Paste!$H5612)-N(GL_Paste!$G5612))</f>
        <v/>
      </c>
      <c r="B5615" s="43">
        <f>IF(GL_Paste!$B5612="","",DATE(YEAR(GL_Paste!$E5612),MONTH(GL_Paste!$E5612),1))</f>
        <v/>
      </c>
      <c r="C5615">
        <f>IF(GL_Paste!$B5612="","",IF(TRIM(GL_Paste!$M5612)&lt;&gt;"",TRIM(GL_Paste!$M5612),IFERROR(MID(GL_Paste!$I5612,FIND("[",GL_Paste!$I5612)+1,FIND("]",GL_Paste!$I5612)-FIND("[",GL_Paste!$I5612)-1),"")))</f>
        <v/>
      </c>
      <c r="D5615">
        <f>IF(GL_Paste!$B5612="","",IFERROR(INDEX(DeptName,MATCH($C5615,DeptTag,0)),"UNALLOCATED"))</f>
        <v/>
      </c>
      <c r="E5615">
        <f>IF(GL_Paste!$B5612="","",IFERROR(INDEX(AcctCat,MATCH(GL_Paste!$B5612&amp;"",AcctCode,0)),"UNKNOWN"))</f>
        <v/>
      </c>
      <c r="F5615">
        <f>IF(GL_Paste!$B5612="","",IFERROR(INDEX(AcctSub,MATCH(GL_Paste!$B5612&amp;"",AcctCode,0)),"UNKNOWN"))</f>
        <v/>
      </c>
    </row>
    <row r="5616">
      <c r="A5616" s="40">
        <f>IF(GL_Paste!$B5613="","",N(GL_Paste!$H5613)-N(GL_Paste!$G5613))</f>
        <v/>
      </c>
      <c r="B5616" s="43">
        <f>IF(GL_Paste!$B5613="","",DATE(YEAR(GL_Paste!$E5613),MONTH(GL_Paste!$E5613),1))</f>
        <v/>
      </c>
      <c r="C5616">
        <f>IF(GL_Paste!$B5613="","",IF(TRIM(GL_Paste!$M5613)&lt;&gt;"",TRIM(GL_Paste!$M5613),IFERROR(MID(GL_Paste!$I5613,FIND("[",GL_Paste!$I5613)+1,FIND("]",GL_Paste!$I5613)-FIND("[",GL_Paste!$I5613)-1),"")))</f>
        <v/>
      </c>
      <c r="D5616">
        <f>IF(GL_Paste!$B5613="","",IFERROR(INDEX(DeptName,MATCH($C5616,DeptTag,0)),"UNALLOCATED"))</f>
        <v/>
      </c>
      <c r="E5616">
        <f>IF(GL_Paste!$B5613="","",IFERROR(INDEX(AcctCat,MATCH(GL_Paste!$B5613&amp;"",AcctCode,0)),"UNKNOWN"))</f>
        <v/>
      </c>
      <c r="F5616">
        <f>IF(GL_Paste!$B5613="","",IFERROR(INDEX(AcctSub,MATCH(GL_Paste!$B5613&amp;"",AcctCode,0)),"UNKNOWN"))</f>
        <v/>
      </c>
    </row>
    <row r="5617">
      <c r="A5617" s="40">
        <f>IF(GL_Paste!$B5614="","",N(GL_Paste!$H5614)-N(GL_Paste!$G5614))</f>
        <v/>
      </c>
      <c r="B5617" s="43">
        <f>IF(GL_Paste!$B5614="","",DATE(YEAR(GL_Paste!$E5614),MONTH(GL_Paste!$E5614),1))</f>
        <v/>
      </c>
      <c r="C5617">
        <f>IF(GL_Paste!$B5614="","",IF(TRIM(GL_Paste!$M5614)&lt;&gt;"",TRIM(GL_Paste!$M5614),IFERROR(MID(GL_Paste!$I5614,FIND("[",GL_Paste!$I5614)+1,FIND("]",GL_Paste!$I5614)-FIND("[",GL_Paste!$I5614)-1),"")))</f>
        <v/>
      </c>
      <c r="D5617">
        <f>IF(GL_Paste!$B5614="","",IFERROR(INDEX(DeptName,MATCH($C5617,DeptTag,0)),"UNALLOCATED"))</f>
        <v/>
      </c>
      <c r="E5617">
        <f>IF(GL_Paste!$B5614="","",IFERROR(INDEX(AcctCat,MATCH(GL_Paste!$B5614&amp;"",AcctCode,0)),"UNKNOWN"))</f>
        <v/>
      </c>
      <c r="F5617">
        <f>IF(GL_Paste!$B5614="","",IFERROR(INDEX(AcctSub,MATCH(GL_Paste!$B5614&amp;"",AcctCode,0)),"UNKNOWN"))</f>
        <v/>
      </c>
    </row>
    <row r="5618">
      <c r="A5618" s="40">
        <f>IF(GL_Paste!$B5615="","",N(GL_Paste!$H5615)-N(GL_Paste!$G5615))</f>
        <v/>
      </c>
      <c r="B5618" s="43">
        <f>IF(GL_Paste!$B5615="","",DATE(YEAR(GL_Paste!$E5615),MONTH(GL_Paste!$E5615),1))</f>
        <v/>
      </c>
      <c r="C5618">
        <f>IF(GL_Paste!$B5615="","",IF(TRIM(GL_Paste!$M5615)&lt;&gt;"",TRIM(GL_Paste!$M5615),IFERROR(MID(GL_Paste!$I5615,FIND("[",GL_Paste!$I5615)+1,FIND("]",GL_Paste!$I5615)-FIND("[",GL_Paste!$I5615)-1),"")))</f>
        <v/>
      </c>
      <c r="D5618">
        <f>IF(GL_Paste!$B5615="","",IFERROR(INDEX(DeptName,MATCH($C5618,DeptTag,0)),"UNALLOCATED"))</f>
        <v/>
      </c>
      <c r="E5618">
        <f>IF(GL_Paste!$B5615="","",IFERROR(INDEX(AcctCat,MATCH(GL_Paste!$B5615&amp;"",AcctCode,0)),"UNKNOWN"))</f>
        <v/>
      </c>
      <c r="F5618">
        <f>IF(GL_Paste!$B5615="","",IFERROR(INDEX(AcctSub,MATCH(GL_Paste!$B5615&amp;"",AcctCode,0)),"UNKNOWN"))</f>
        <v/>
      </c>
    </row>
    <row r="5619">
      <c r="A5619" s="40">
        <f>IF(GL_Paste!$B5616="","",N(GL_Paste!$H5616)-N(GL_Paste!$G5616))</f>
        <v/>
      </c>
      <c r="B5619" s="43">
        <f>IF(GL_Paste!$B5616="","",DATE(YEAR(GL_Paste!$E5616),MONTH(GL_Paste!$E5616),1))</f>
        <v/>
      </c>
      <c r="C5619">
        <f>IF(GL_Paste!$B5616="","",IF(TRIM(GL_Paste!$M5616)&lt;&gt;"",TRIM(GL_Paste!$M5616),IFERROR(MID(GL_Paste!$I5616,FIND("[",GL_Paste!$I5616)+1,FIND("]",GL_Paste!$I5616)-FIND("[",GL_Paste!$I5616)-1),"")))</f>
        <v/>
      </c>
      <c r="D5619">
        <f>IF(GL_Paste!$B5616="","",IFERROR(INDEX(DeptName,MATCH($C5619,DeptTag,0)),"UNALLOCATED"))</f>
        <v/>
      </c>
      <c r="E5619">
        <f>IF(GL_Paste!$B5616="","",IFERROR(INDEX(AcctCat,MATCH(GL_Paste!$B5616&amp;"",AcctCode,0)),"UNKNOWN"))</f>
        <v/>
      </c>
      <c r="F5619">
        <f>IF(GL_Paste!$B5616="","",IFERROR(INDEX(AcctSub,MATCH(GL_Paste!$B5616&amp;"",AcctCode,0)),"UNKNOWN"))</f>
        <v/>
      </c>
    </row>
    <row r="5620">
      <c r="A5620" s="40">
        <f>IF(GL_Paste!$B5617="","",N(GL_Paste!$H5617)-N(GL_Paste!$G5617))</f>
        <v/>
      </c>
      <c r="B5620" s="43">
        <f>IF(GL_Paste!$B5617="","",DATE(YEAR(GL_Paste!$E5617),MONTH(GL_Paste!$E5617),1))</f>
        <v/>
      </c>
      <c r="C5620">
        <f>IF(GL_Paste!$B5617="","",IF(TRIM(GL_Paste!$M5617)&lt;&gt;"",TRIM(GL_Paste!$M5617),IFERROR(MID(GL_Paste!$I5617,FIND("[",GL_Paste!$I5617)+1,FIND("]",GL_Paste!$I5617)-FIND("[",GL_Paste!$I5617)-1),"")))</f>
        <v/>
      </c>
      <c r="D5620">
        <f>IF(GL_Paste!$B5617="","",IFERROR(INDEX(DeptName,MATCH($C5620,DeptTag,0)),"UNALLOCATED"))</f>
        <v/>
      </c>
      <c r="E5620">
        <f>IF(GL_Paste!$B5617="","",IFERROR(INDEX(AcctCat,MATCH(GL_Paste!$B5617&amp;"",AcctCode,0)),"UNKNOWN"))</f>
        <v/>
      </c>
      <c r="F5620">
        <f>IF(GL_Paste!$B5617="","",IFERROR(INDEX(AcctSub,MATCH(GL_Paste!$B5617&amp;"",AcctCode,0)),"UNKNOWN"))</f>
        <v/>
      </c>
    </row>
    <row r="5621">
      <c r="A5621" s="40">
        <f>IF(GL_Paste!$B5618="","",N(GL_Paste!$H5618)-N(GL_Paste!$G5618))</f>
        <v/>
      </c>
      <c r="B5621" s="43">
        <f>IF(GL_Paste!$B5618="","",DATE(YEAR(GL_Paste!$E5618),MONTH(GL_Paste!$E5618),1))</f>
        <v/>
      </c>
      <c r="C5621">
        <f>IF(GL_Paste!$B5618="","",IF(TRIM(GL_Paste!$M5618)&lt;&gt;"",TRIM(GL_Paste!$M5618),IFERROR(MID(GL_Paste!$I5618,FIND("[",GL_Paste!$I5618)+1,FIND("]",GL_Paste!$I5618)-FIND("[",GL_Paste!$I5618)-1),"")))</f>
        <v/>
      </c>
      <c r="D5621">
        <f>IF(GL_Paste!$B5618="","",IFERROR(INDEX(DeptName,MATCH($C5621,DeptTag,0)),"UNALLOCATED"))</f>
        <v/>
      </c>
      <c r="E5621">
        <f>IF(GL_Paste!$B5618="","",IFERROR(INDEX(AcctCat,MATCH(GL_Paste!$B5618&amp;"",AcctCode,0)),"UNKNOWN"))</f>
        <v/>
      </c>
      <c r="F5621">
        <f>IF(GL_Paste!$B5618="","",IFERROR(INDEX(AcctSub,MATCH(GL_Paste!$B5618&amp;"",AcctCode,0)),"UNKNOWN"))</f>
        <v/>
      </c>
    </row>
    <row r="5622">
      <c r="A5622" s="40">
        <f>IF(GL_Paste!$B5619="","",N(GL_Paste!$H5619)-N(GL_Paste!$G5619))</f>
        <v/>
      </c>
      <c r="B5622" s="43">
        <f>IF(GL_Paste!$B5619="","",DATE(YEAR(GL_Paste!$E5619),MONTH(GL_Paste!$E5619),1))</f>
        <v/>
      </c>
      <c r="C5622">
        <f>IF(GL_Paste!$B5619="","",IF(TRIM(GL_Paste!$M5619)&lt;&gt;"",TRIM(GL_Paste!$M5619),IFERROR(MID(GL_Paste!$I5619,FIND("[",GL_Paste!$I5619)+1,FIND("]",GL_Paste!$I5619)-FIND("[",GL_Paste!$I5619)-1),"")))</f>
        <v/>
      </c>
      <c r="D5622">
        <f>IF(GL_Paste!$B5619="","",IFERROR(INDEX(DeptName,MATCH($C5622,DeptTag,0)),"UNALLOCATED"))</f>
        <v/>
      </c>
      <c r="E5622">
        <f>IF(GL_Paste!$B5619="","",IFERROR(INDEX(AcctCat,MATCH(GL_Paste!$B5619&amp;"",AcctCode,0)),"UNKNOWN"))</f>
        <v/>
      </c>
      <c r="F5622">
        <f>IF(GL_Paste!$B5619="","",IFERROR(INDEX(AcctSub,MATCH(GL_Paste!$B5619&amp;"",AcctCode,0)),"UNKNOWN"))</f>
        <v/>
      </c>
    </row>
    <row r="5623">
      <c r="A5623" s="40">
        <f>IF(GL_Paste!$B5620="","",N(GL_Paste!$H5620)-N(GL_Paste!$G5620))</f>
        <v/>
      </c>
      <c r="B5623" s="43">
        <f>IF(GL_Paste!$B5620="","",DATE(YEAR(GL_Paste!$E5620),MONTH(GL_Paste!$E5620),1))</f>
        <v/>
      </c>
      <c r="C5623">
        <f>IF(GL_Paste!$B5620="","",IF(TRIM(GL_Paste!$M5620)&lt;&gt;"",TRIM(GL_Paste!$M5620),IFERROR(MID(GL_Paste!$I5620,FIND("[",GL_Paste!$I5620)+1,FIND("]",GL_Paste!$I5620)-FIND("[",GL_Paste!$I5620)-1),"")))</f>
        <v/>
      </c>
      <c r="D5623">
        <f>IF(GL_Paste!$B5620="","",IFERROR(INDEX(DeptName,MATCH($C5623,DeptTag,0)),"UNALLOCATED"))</f>
        <v/>
      </c>
      <c r="E5623">
        <f>IF(GL_Paste!$B5620="","",IFERROR(INDEX(AcctCat,MATCH(GL_Paste!$B5620&amp;"",AcctCode,0)),"UNKNOWN"))</f>
        <v/>
      </c>
      <c r="F5623">
        <f>IF(GL_Paste!$B5620="","",IFERROR(INDEX(AcctSub,MATCH(GL_Paste!$B5620&amp;"",AcctCode,0)),"UNKNOWN"))</f>
        <v/>
      </c>
    </row>
    <row r="5624">
      <c r="A5624" s="40">
        <f>IF(GL_Paste!$B5621="","",N(GL_Paste!$H5621)-N(GL_Paste!$G5621))</f>
        <v/>
      </c>
      <c r="B5624" s="43">
        <f>IF(GL_Paste!$B5621="","",DATE(YEAR(GL_Paste!$E5621),MONTH(GL_Paste!$E5621),1))</f>
        <v/>
      </c>
      <c r="C5624">
        <f>IF(GL_Paste!$B5621="","",IF(TRIM(GL_Paste!$M5621)&lt;&gt;"",TRIM(GL_Paste!$M5621),IFERROR(MID(GL_Paste!$I5621,FIND("[",GL_Paste!$I5621)+1,FIND("]",GL_Paste!$I5621)-FIND("[",GL_Paste!$I5621)-1),"")))</f>
        <v/>
      </c>
      <c r="D5624">
        <f>IF(GL_Paste!$B5621="","",IFERROR(INDEX(DeptName,MATCH($C5624,DeptTag,0)),"UNALLOCATED"))</f>
        <v/>
      </c>
      <c r="E5624">
        <f>IF(GL_Paste!$B5621="","",IFERROR(INDEX(AcctCat,MATCH(GL_Paste!$B5621&amp;"",AcctCode,0)),"UNKNOWN"))</f>
        <v/>
      </c>
      <c r="F5624">
        <f>IF(GL_Paste!$B5621="","",IFERROR(INDEX(AcctSub,MATCH(GL_Paste!$B5621&amp;"",AcctCode,0)),"UNKNOWN"))</f>
        <v/>
      </c>
    </row>
    <row r="5625">
      <c r="A5625" s="40">
        <f>IF(GL_Paste!$B5622="","",N(GL_Paste!$H5622)-N(GL_Paste!$G5622))</f>
        <v/>
      </c>
      <c r="B5625" s="43">
        <f>IF(GL_Paste!$B5622="","",DATE(YEAR(GL_Paste!$E5622),MONTH(GL_Paste!$E5622),1))</f>
        <v/>
      </c>
      <c r="C5625">
        <f>IF(GL_Paste!$B5622="","",IF(TRIM(GL_Paste!$M5622)&lt;&gt;"",TRIM(GL_Paste!$M5622),IFERROR(MID(GL_Paste!$I5622,FIND("[",GL_Paste!$I5622)+1,FIND("]",GL_Paste!$I5622)-FIND("[",GL_Paste!$I5622)-1),"")))</f>
        <v/>
      </c>
      <c r="D5625">
        <f>IF(GL_Paste!$B5622="","",IFERROR(INDEX(DeptName,MATCH($C5625,DeptTag,0)),"UNALLOCATED"))</f>
        <v/>
      </c>
      <c r="E5625">
        <f>IF(GL_Paste!$B5622="","",IFERROR(INDEX(AcctCat,MATCH(GL_Paste!$B5622&amp;"",AcctCode,0)),"UNKNOWN"))</f>
        <v/>
      </c>
      <c r="F5625">
        <f>IF(GL_Paste!$B5622="","",IFERROR(INDEX(AcctSub,MATCH(GL_Paste!$B5622&amp;"",AcctCode,0)),"UNKNOWN"))</f>
        <v/>
      </c>
    </row>
    <row r="5626">
      <c r="A5626" s="40">
        <f>IF(GL_Paste!$B5623="","",N(GL_Paste!$H5623)-N(GL_Paste!$G5623))</f>
        <v/>
      </c>
      <c r="B5626" s="43">
        <f>IF(GL_Paste!$B5623="","",DATE(YEAR(GL_Paste!$E5623),MONTH(GL_Paste!$E5623),1))</f>
        <v/>
      </c>
      <c r="C5626">
        <f>IF(GL_Paste!$B5623="","",IF(TRIM(GL_Paste!$M5623)&lt;&gt;"",TRIM(GL_Paste!$M5623),IFERROR(MID(GL_Paste!$I5623,FIND("[",GL_Paste!$I5623)+1,FIND("]",GL_Paste!$I5623)-FIND("[",GL_Paste!$I5623)-1),"")))</f>
        <v/>
      </c>
      <c r="D5626">
        <f>IF(GL_Paste!$B5623="","",IFERROR(INDEX(DeptName,MATCH($C5626,DeptTag,0)),"UNALLOCATED"))</f>
        <v/>
      </c>
      <c r="E5626">
        <f>IF(GL_Paste!$B5623="","",IFERROR(INDEX(AcctCat,MATCH(GL_Paste!$B5623&amp;"",AcctCode,0)),"UNKNOWN"))</f>
        <v/>
      </c>
      <c r="F5626">
        <f>IF(GL_Paste!$B5623="","",IFERROR(INDEX(AcctSub,MATCH(GL_Paste!$B5623&amp;"",AcctCode,0)),"UNKNOWN"))</f>
        <v/>
      </c>
    </row>
    <row r="5627">
      <c r="A5627" s="40">
        <f>IF(GL_Paste!$B5624="","",N(GL_Paste!$H5624)-N(GL_Paste!$G5624))</f>
        <v/>
      </c>
      <c r="B5627" s="43">
        <f>IF(GL_Paste!$B5624="","",DATE(YEAR(GL_Paste!$E5624),MONTH(GL_Paste!$E5624),1))</f>
        <v/>
      </c>
      <c r="C5627">
        <f>IF(GL_Paste!$B5624="","",IF(TRIM(GL_Paste!$M5624)&lt;&gt;"",TRIM(GL_Paste!$M5624),IFERROR(MID(GL_Paste!$I5624,FIND("[",GL_Paste!$I5624)+1,FIND("]",GL_Paste!$I5624)-FIND("[",GL_Paste!$I5624)-1),"")))</f>
        <v/>
      </c>
      <c r="D5627">
        <f>IF(GL_Paste!$B5624="","",IFERROR(INDEX(DeptName,MATCH($C5627,DeptTag,0)),"UNALLOCATED"))</f>
        <v/>
      </c>
      <c r="E5627">
        <f>IF(GL_Paste!$B5624="","",IFERROR(INDEX(AcctCat,MATCH(GL_Paste!$B5624&amp;"",AcctCode,0)),"UNKNOWN"))</f>
        <v/>
      </c>
      <c r="F5627">
        <f>IF(GL_Paste!$B5624="","",IFERROR(INDEX(AcctSub,MATCH(GL_Paste!$B5624&amp;"",AcctCode,0)),"UNKNOWN"))</f>
        <v/>
      </c>
    </row>
    <row r="5628">
      <c r="A5628" s="40">
        <f>IF(GL_Paste!$B5625="","",N(GL_Paste!$H5625)-N(GL_Paste!$G5625))</f>
        <v/>
      </c>
      <c r="B5628" s="43">
        <f>IF(GL_Paste!$B5625="","",DATE(YEAR(GL_Paste!$E5625),MONTH(GL_Paste!$E5625),1))</f>
        <v/>
      </c>
      <c r="C5628">
        <f>IF(GL_Paste!$B5625="","",IF(TRIM(GL_Paste!$M5625)&lt;&gt;"",TRIM(GL_Paste!$M5625),IFERROR(MID(GL_Paste!$I5625,FIND("[",GL_Paste!$I5625)+1,FIND("]",GL_Paste!$I5625)-FIND("[",GL_Paste!$I5625)-1),"")))</f>
        <v/>
      </c>
      <c r="D5628">
        <f>IF(GL_Paste!$B5625="","",IFERROR(INDEX(DeptName,MATCH($C5628,DeptTag,0)),"UNALLOCATED"))</f>
        <v/>
      </c>
      <c r="E5628">
        <f>IF(GL_Paste!$B5625="","",IFERROR(INDEX(AcctCat,MATCH(GL_Paste!$B5625&amp;"",AcctCode,0)),"UNKNOWN"))</f>
        <v/>
      </c>
      <c r="F5628">
        <f>IF(GL_Paste!$B5625="","",IFERROR(INDEX(AcctSub,MATCH(GL_Paste!$B5625&amp;"",AcctCode,0)),"UNKNOWN"))</f>
        <v/>
      </c>
    </row>
    <row r="5629">
      <c r="A5629" s="40">
        <f>IF(GL_Paste!$B5626="","",N(GL_Paste!$H5626)-N(GL_Paste!$G5626))</f>
        <v/>
      </c>
      <c r="B5629" s="43">
        <f>IF(GL_Paste!$B5626="","",DATE(YEAR(GL_Paste!$E5626),MONTH(GL_Paste!$E5626),1))</f>
        <v/>
      </c>
      <c r="C5629">
        <f>IF(GL_Paste!$B5626="","",IF(TRIM(GL_Paste!$M5626)&lt;&gt;"",TRIM(GL_Paste!$M5626),IFERROR(MID(GL_Paste!$I5626,FIND("[",GL_Paste!$I5626)+1,FIND("]",GL_Paste!$I5626)-FIND("[",GL_Paste!$I5626)-1),"")))</f>
        <v/>
      </c>
      <c r="D5629">
        <f>IF(GL_Paste!$B5626="","",IFERROR(INDEX(DeptName,MATCH($C5629,DeptTag,0)),"UNALLOCATED"))</f>
        <v/>
      </c>
      <c r="E5629">
        <f>IF(GL_Paste!$B5626="","",IFERROR(INDEX(AcctCat,MATCH(GL_Paste!$B5626&amp;"",AcctCode,0)),"UNKNOWN"))</f>
        <v/>
      </c>
      <c r="F5629">
        <f>IF(GL_Paste!$B5626="","",IFERROR(INDEX(AcctSub,MATCH(GL_Paste!$B5626&amp;"",AcctCode,0)),"UNKNOWN"))</f>
        <v/>
      </c>
    </row>
    <row r="5630">
      <c r="A5630" s="40">
        <f>IF(GL_Paste!$B5627="","",N(GL_Paste!$H5627)-N(GL_Paste!$G5627))</f>
        <v/>
      </c>
      <c r="B5630" s="43">
        <f>IF(GL_Paste!$B5627="","",DATE(YEAR(GL_Paste!$E5627),MONTH(GL_Paste!$E5627),1))</f>
        <v/>
      </c>
      <c r="C5630">
        <f>IF(GL_Paste!$B5627="","",IF(TRIM(GL_Paste!$M5627)&lt;&gt;"",TRIM(GL_Paste!$M5627),IFERROR(MID(GL_Paste!$I5627,FIND("[",GL_Paste!$I5627)+1,FIND("]",GL_Paste!$I5627)-FIND("[",GL_Paste!$I5627)-1),"")))</f>
        <v/>
      </c>
      <c r="D5630">
        <f>IF(GL_Paste!$B5627="","",IFERROR(INDEX(DeptName,MATCH($C5630,DeptTag,0)),"UNALLOCATED"))</f>
        <v/>
      </c>
      <c r="E5630">
        <f>IF(GL_Paste!$B5627="","",IFERROR(INDEX(AcctCat,MATCH(GL_Paste!$B5627&amp;"",AcctCode,0)),"UNKNOWN"))</f>
        <v/>
      </c>
      <c r="F5630">
        <f>IF(GL_Paste!$B5627="","",IFERROR(INDEX(AcctSub,MATCH(GL_Paste!$B5627&amp;"",AcctCode,0)),"UNKNOWN"))</f>
        <v/>
      </c>
    </row>
    <row r="5631">
      <c r="A5631" s="40">
        <f>IF(GL_Paste!$B5628="","",N(GL_Paste!$H5628)-N(GL_Paste!$G5628))</f>
        <v/>
      </c>
      <c r="B5631" s="43">
        <f>IF(GL_Paste!$B5628="","",DATE(YEAR(GL_Paste!$E5628),MONTH(GL_Paste!$E5628),1))</f>
        <v/>
      </c>
      <c r="C5631">
        <f>IF(GL_Paste!$B5628="","",IF(TRIM(GL_Paste!$M5628)&lt;&gt;"",TRIM(GL_Paste!$M5628),IFERROR(MID(GL_Paste!$I5628,FIND("[",GL_Paste!$I5628)+1,FIND("]",GL_Paste!$I5628)-FIND("[",GL_Paste!$I5628)-1),"")))</f>
        <v/>
      </c>
      <c r="D5631">
        <f>IF(GL_Paste!$B5628="","",IFERROR(INDEX(DeptName,MATCH($C5631,DeptTag,0)),"UNALLOCATED"))</f>
        <v/>
      </c>
      <c r="E5631">
        <f>IF(GL_Paste!$B5628="","",IFERROR(INDEX(AcctCat,MATCH(GL_Paste!$B5628&amp;"",AcctCode,0)),"UNKNOWN"))</f>
        <v/>
      </c>
      <c r="F5631">
        <f>IF(GL_Paste!$B5628="","",IFERROR(INDEX(AcctSub,MATCH(GL_Paste!$B5628&amp;"",AcctCode,0)),"UNKNOWN"))</f>
        <v/>
      </c>
    </row>
    <row r="5632">
      <c r="A5632" s="40">
        <f>IF(GL_Paste!$B5629="","",N(GL_Paste!$H5629)-N(GL_Paste!$G5629))</f>
        <v/>
      </c>
      <c r="B5632" s="43">
        <f>IF(GL_Paste!$B5629="","",DATE(YEAR(GL_Paste!$E5629),MONTH(GL_Paste!$E5629),1))</f>
        <v/>
      </c>
      <c r="C5632">
        <f>IF(GL_Paste!$B5629="","",IF(TRIM(GL_Paste!$M5629)&lt;&gt;"",TRIM(GL_Paste!$M5629),IFERROR(MID(GL_Paste!$I5629,FIND("[",GL_Paste!$I5629)+1,FIND("]",GL_Paste!$I5629)-FIND("[",GL_Paste!$I5629)-1),"")))</f>
        <v/>
      </c>
      <c r="D5632">
        <f>IF(GL_Paste!$B5629="","",IFERROR(INDEX(DeptName,MATCH($C5632,DeptTag,0)),"UNALLOCATED"))</f>
        <v/>
      </c>
      <c r="E5632">
        <f>IF(GL_Paste!$B5629="","",IFERROR(INDEX(AcctCat,MATCH(GL_Paste!$B5629&amp;"",AcctCode,0)),"UNKNOWN"))</f>
        <v/>
      </c>
      <c r="F5632">
        <f>IF(GL_Paste!$B5629="","",IFERROR(INDEX(AcctSub,MATCH(GL_Paste!$B5629&amp;"",AcctCode,0)),"UNKNOWN"))</f>
        <v/>
      </c>
    </row>
    <row r="5633">
      <c r="A5633" s="40">
        <f>IF(GL_Paste!$B5630="","",N(GL_Paste!$H5630)-N(GL_Paste!$G5630))</f>
        <v/>
      </c>
      <c r="B5633" s="43">
        <f>IF(GL_Paste!$B5630="","",DATE(YEAR(GL_Paste!$E5630),MONTH(GL_Paste!$E5630),1))</f>
        <v/>
      </c>
      <c r="C5633">
        <f>IF(GL_Paste!$B5630="","",IF(TRIM(GL_Paste!$M5630)&lt;&gt;"",TRIM(GL_Paste!$M5630),IFERROR(MID(GL_Paste!$I5630,FIND("[",GL_Paste!$I5630)+1,FIND("]",GL_Paste!$I5630)-FIND("[",GL_Paste!$I5630)-1),"")))</f>
        <v/>
      </c>
      <c r="D5633">
        <f>IF(GL_Paste!$B5630="","",IFERROR(INDEX(DeptName,MATCH($C5633,DeptTag,0)),"UNALLOCATED"))</f>
        <v/>
      </c>
      <c r="E5633">
        <f>IF(GL_Paste!$B5630="","",IFERROR(INDEX(AcctCat,MATCH(GL_Paste!$B5630&amp;"",AcctCode,0)),"UNKNOWN"))</f>
        <v/>
      </c>
      <c r="F5633">
        <f>IF(GL_Paste!$B5630="","",IFERROR(INDEX(AcctSub,MATCH(GL_Paste!$B5630&amp;"",AcctCode,0)),"UNKNOWN"))</f>
        <v/>
      </c>
    </row>
    <row r="5634">
      <c r="A5634" s="40">
        <f>IF(GL_Paste!$B5631="","",N(GL_Paste!$H5631)-N(GL_Paste!$G5631))</f>
        <v/>
      </c>
      <c r="B5634" s="43">
        <f>IF(GL_Paste!$B5631="","",DATE(YEAR(GL_Paste!$E5631),MONTH(GL_Paste!$E5631),1))</f>
        <v/>
      </c>
      <c r="C5634">
        <f>IF(GL_Paste!$B5631="","",IF(TRIM(GL_Paste!$M5631)&lt;&gt;"",TRIM(GL_Paste!$M5631),IFERROR(MID(GL_Paste!$I5631,FIND("[",GL_Paste!$I5631)+1,FIND("]",GL_Paste!$I5631)-FIND("[",GL_Paste!$I5631)-1),"")))</f>
        <v/>
      </c>
      <c r="D5634">
        <f>IF(GL_Paste!$B5631="","",IFERROR(INDEX(DeptName,MATCH($C5634,DeptTag,0)),"UNALLOCATED"))</f>
        <v/>
      </c>
      <c r="E5634">
        <f>IF(GL_Paste!$B5631="","",IFERROR(INDEX(AcctCat,MATCH(GL_Paste!$B5631&amp;"",AcctCode,0)),"UNKNOWN"))</f>
        <v/>
      </c>
      <c r="F5634">
        <f>IF(GL_Paste!$B5631="","",IFERROR(INDEX(AcctSub,MATCH(GL_Paste!$B5631&amp;"",AcctCode,0)),"UNKNOWN"))</f>
        <v/>
      </c>
    </row>
    <row r="5635">
      <c r="A5635" s="40">
        <f>IF(GL_Paste!$B5632="","",N(GL_Paste!$H5632)-N(GL_Paste!$G5632))</f>
        <v/>
      </c>
      <c r="B5635" s="43">
        <f>IF(GL_Paste!$B5632="","",DATE(YEAR(GL_Paste!$E5632),MONTH(GL_Paste!$E5632),1))</f>
        <v/>
      </c>
      <c r="C5635">
        <f>IF(GL_Paste!$B5632="","",IF(TRIM(GL_Paste!$M5632)&lt;&gt;"",TRIM(GL_Paste!$M5632),IFERROR(MID(GL_Paste!$I5632,FIND("[",GL_Paste!$I5632)+1,FIND("]",GL_Paste!$I5632)-FIND("[",GL_Paste!$I5632)-1),"")))</f>
        <v/>
      </c>
      <c r="D5635">
        <f>IF(GL_Paste!$B5632="","",IFERROR(INDEX(DeptName,MATCH($C5635,DeptTag,0)),"UNALLOCATED"))</f>
        <v/>
      </c>
      <c r="E5635">
        <f>IF(GL_Paste!$B5632="","",IFERROR(INDEX(AcctCat,MATCH(GL_Paste!$B5632&amp;"",AcctCode,0)),"UNKNOWN"))</f>
        <v/>
      </c>
      <c r="F5635">
        <f>IF(GL_Paste!$B5632="","",IFERROR(INDEX(AcctSub,MATCH(GL_Paste!$B5632&amp;"",AcctCode,0)),"UNKNOWN"))</f>
        <v/>
      </c>
    </row>
    <row r="5636">
      <c r="A5636" s="40">
        <f>IF(GL_Paste!$B5633="","",N(GL_Paste!$H5633)-N(GL_Paste!$G5633))</f>
        <v/>
      </c>
      <c r="B5636" s="43">
        <f>IF(GL_Paste!$B5633="","",DATE(YEAR(GL_Paste!$E5633),MONTH(GL_Paste!$E5633),1))</f>
        <v/>
      </c>
      <c r="C5636">
        <f>IF(GL_Paste!$B5633="","",IF(TRIM(GL_Paste!$M5633)&lt;&gt;"",TRIM(GL_Paste!$M5633),IFERROR(MID(GL_Paste!$I5633,FIND("[",GL_Paste!$I5633)+1,FIND("]",GL_Paste!$I5633)-FIND("[",GL_Paste!$I5633)-1),"")))</f>
        <v/>
      </c>
      <c r="D5636">
        <f>IF(GL_Paste!$B5633="","",IFERROR(INDEX(DeptName,MATCH($C5636,DeptTag,0)),"UNALLOCATED"))</f>
        <v/>
      </c>
      <c r="E5636">
        <f>IF(GL_Paste!$B5633="","",IFERROR(INDEX(AcctCat,MATCH(GL_Paste!$B5633&amp;"",AcctCode,0)),"UNKNOWN"))</f>
        <v/>
      </c>
      <c r="F5636">
        <f>IF(GL_Paste!$B5633="","",IFERROR(INDEX(AcctSub,MATCH(GL_Paste!$B5633&amp;"",AcctCode,0)),"UNKNOWN"))</f>
        <v/>
      </c>
    </row>
    <row r="5637">
      <c r="A5637" s="40">
        <f>IF(GL_Paste!$B5634="","",N(GL_Paste!$H5634)-N(GL_Paste!$G5634))</f>
        <v/>
      </c>
      <c r="B5637" s="43">
        <f>IF(GL_Paste!$B5634="","",DATE(YEAR(GL_Paste!$E5634),MONTH(GL_Paste!$E5634),1))</f>
        <v/>
      </c>
      <c r="C5637">
        <f>IF(GL_Paste!$B5634="","",IF(TRIM(GL_Paste!$M5634)&lt;&gt;"",TRIM(GL_Paste!$M5634),IFERROR(MID(GL_Paste!$I5634,FIND("[",GL_Paste!$I5634)+1,FIND("]",GL_Paste!$I5634)-FIND("[",GL_Paste!$I5634)-1),"")))</f>
        <v/>
      </c>
      <c r="D5637">
        <f>IF(GL_Paste!$B5634="","",IFERROR(INDEX(DeptName,MATCH($C5637,DeptTag,0)),"UNALLOCATED"))</f>
        <v/>
      </c>
      <c r="E5637">
        <f>IF(GL_Paste!$B5634="","",IFERROR(INDEX(AcctCat,MATCH(GL_Paste!$B5634&amp;"",AcctCode,0)),"UNKNOWN"))</f>
        <v/>
      </c>
      <c r="F5637">
        <f>IF(GL_Paste!$B5634="","",IFERROR(INDEX(AcctSub,MATCH(GL_Paste!$B5634&amp;"",AcctCode,0)),"UNKNOWN"))</f>
        <v/>
      </c>
    </row>
    <row r="5638">
      <c r="A5638" s="40">
        <f>IF(GL_Paste!$B5635="","",N(GL_Paste!$H5635)-N(GL_Paste!$G5635))</f>
        <v/>
      </c>
      <c r="B5638" s="43">
        <f>IF(GL_Paste!$B5635="","",DATE(YEAR(GL_Paste!$E5635),MONTH(GL_Paste!$E5635),1))</f>
        <v/>
      </c>
      <c r="C5638">
        <f>IF(GL_Paste!$B5635="","",IF(TRIM(GL_Paste!$M5635)&lt;&gt;"",TRIM(GL_Paste!$M5635),IFERROR(MID(GL_Paste!$I5635,FIND("[",GL_Paste!$I5635)+1,FIND("]",GL_Paste!$I5635)-FIND("[",GL_Paste!$I5635)-1),"")))</f>
        <v/>
      </c>
      <c r="D5638">
        <f>IF(GL_Paste!$B5635="","",IFERROR(INDEX(DeptName,MATCH($C5638,DeptTag,0)),"UNALLOCATED"))</f>
        <v/>
      </c>
      <c r="E5638">
        <f>IF(GL_Paste!$B5635="","",IFERROR(INDEX(AcctCat,MATCH(GL_Paste!$B5635&amp;"",AcctCode,0)),"UNKNOWN"))</f>
        <v/>
      </c>
      <c r="F5638">
        <f>IF(GL_Paste!$B5635="","",IFERROR(INDEX(AcctSub,MATCH(GL_Paste!$B5635&amp;"",AcctCode,0)),"UNKNOWN"))</f>
        <v/>
      </c>
    </row>
    <row r="5639">
      <c r="A5639" s="40">
        <f>IF(GL_Paste!$B5636="","",N(GL_Paste!$H5636)-N(GL_Paste!$G5636))</f>
        <v/>
      </c>
      <c r="B5639" s="43">
        <f>IF(GL_Paste!$B5636="","",DATE(YEAR(GL_Paste!$E5636),MONTH(GL_Paste!$E5636),1))</f>
        <v/>
      </c>
      <c r="C5639">
        <f>IF(GL_Paste!$B5636="","",IF(TRIM(GL_Paste!$M5636)&lt;&gt;"",TRIM(GL_Paste!$M5636),IFERROR(MID(GL_Paste!$I5636,FIND("[",GL_Paste!$I5636)+1,FIND("]",GL_Paste!$I5636)-FIND("[",GL_Paste!$I5636)-1),"")))</f>
        <v/>
      </c>
      <c r="D5639">
        <f>IF(GL_Paste!$B5636="","",IFERROR(INDEX(DeptName,MATCH($C5639,DeptTag,0)),"UNALLOCATED"))</f>
        <v/>
      </c>
      <c r="E5639">
        <f>IF(GL_Paste!$B5636="","",IFERROR(INDEX(AcctCat,MATCH(GL_Paste!$B5636&amp;"",AcctCode,0)),"UNKNOWN"))</f>
        <v/>
      </c>
      <c r="F5639">
        <f>IF(GL_Paste!$B5636="","",IFERROR(INDEX(AcctSub,MATCH(GL_Paste!$B5636&amp;"",AcctCode,0)),"UNKNOWN"))</f>
        <v/>
      </c>
    </row>
    <row r="5640">
      <c r="A5640" s="40">
        <f>IF(GL_Paste!$B5637="","",N(GL_Paste!$H5637)-N(GL_Paste!$G5637))</f>
        <v/>
      </c>
      <c r="B5640" s="43">
        <f>IF(GL_Paste!$B5637="","",DATE(YEAR(GL_Paste!$E5637),MONTH(GL_Paste!$E5637),1))</f>
        <v/>
      </c>
      <c r="C5640">
        <f>IF(GL_Paste!$B5637="","",IF(TRIM(GL_Paste!$M5637)&lt;&gt;"",TRIM(GL_Paste!$M5637),IFERROR(MID(GL_Paste!$I5637,FIND("[",GL_Paste!$I5637)+1,FIND("]",GL_Paste!$I5637)-FIND("[",GL_Paste!$I5637)-1),"")))</f>
        <v/>
      </c>
      <c r="D5640">
        <f>IF(GL_Paste!$B5637="","",IFERROR(INDEX(DeptName,MATCH($C5640,DeptTag,0)),"UNALLOCATED"))</f>
        <v/>
      </c>
      <c r="E5640">
        <f>IF(GL_Paste!$B5637="","",IFERROR(INDEX(AcctCat,MATCH(GL_Paste!$B5637&amp;"",AcctCode,0)),"UNKNOWN"))</f>
        <v/>
      </c>
      <c r="F5640">
        <f>IF(GL_Paste!$B5637="","",IFERROR(INDEX(AcctSub,MATCH(GL_Paste!$B5637&amp;"",AcctCode,0)),"UNKNOWN"))</f>
        <v/>
      </c>
    </row>
    <row r="5641">
      <c r="A5641" s="40">
        <f>IF(GL_Paste!$B5638="","",N(GL_Paste!$H5638)-N(GL_Paste!$G5638))</f>
        <v/>
      </c>
      <c r="B5641" s="43">
        <f>IF(GL_Paste!$B5638="","",DATE(YEAR(GL_Paste!$E5638),MONTH(GL_Paste!$E5638),1))</f>
        <v/>
      </c>
      <c r="C5641">
        <f>IF(GL_Paste!$B5638="","",IF(TRIM(GL_Paste!$M5638)&lt;&gt;"",TRIM(GL_Paste!$M5638),IFERROR(MID(GL_Paste!$I5638,FIND("[",GL_Paste!$I5638)+1,FIND("]",GL_Paste!$I5638)-FIND("[",GL_Paste!$I5638)-1),"")))</f>
        <v/>
      </c>
      <c r="D5641">
        <f>IF(GL_Paste!$B5638="","",IFERROR(INDEX(DeptName,MATCH($C5641,DeptTag,0)),"UNALLOCATED"))</f>
        <v/>
      </c>
      <c r="E5641">
        <f>IF(GL_Paste!$B5638="","",IFERROR(INDEX(AcctCat,MATCH(GL_Paste!$B5638&amp;"",AcctCode,0)),"UNKNOWN"))</f>
        <v/>
      </c>
      <c r="F5641">
        <f>IF(GL_Paste!$B5638="","",IFERROR(INDEX(AcctSub,MATCH(GL_Paste!$B5638&amp;"",AcctCode,0)),"UNKNOWN"))</f>
        <v/>
      </c>
    </row>
    <row r="5642">
      <c r="A5642" s="40">
        <f>IF(GL_Paste!$B5639="","",N(GL_Paste!$H5639)-N(GL_Paste!$G5639))</f>
        <v/>
      </c>
      <c r="B5642" s="43">
        <f>IF(GL_Paste!$B5639="","",DATE(YEAR(GL_Paste!$E5639),MONTH(GL_Paste!$E5639),1))</f>
        <v/>
      </c>
      <c r="C5642">
        <f>IF(GL_Paste!$B5639="","",IF(TRIM(GL_Paste!$M5639)&lt;&gt;"",TRIM(GL_Paste!$M5639),IFERROR(MID(GL_Paste!$I5639,FIND("[",GL_Paste!$I5639)+1,FIND("]",GL_Paste!$I5639)-FIND("[",GL_Paste!$I5639)-1),"")))</f>
        <v/>
      </c>
      <c r="D5642">
        <f>IF(GL_Paste!$B5639="","",IFERROR(INDEX(DeptName,MATCH($C5642,DeptTag,0)),"UNALLOCATED"))</f>
        <v/>
      </c>
      <c r="E5642">
        <f>IF(GL_Paste!$B5639="","",IFERROR(INDEX(AcctCat,MATCH(GL_Paste!$B5639&amp;"",AcctCode,0)),"UNKNOWN"))</f>
        <v/>
      </c>
      <c r="F5642">
        <f>IF(GL_Paste!$B5639="","",IFERROR(INDEX(AcctSub,MATCH(GL_Paste!$B5639&amp;"",AcctCode,0)),"UNKNOWN"))</f>
        <v/>
      </c>
    </row>
    <row r="5643">
      <c r="A5643" s="40">
        <f>IF(GL_Paste!$B5640="","",N(GL_Paste!$H5640)-N(GL_Paste!$G5640))</f>
        <v/>
      </c>
      <c r="B5643" s="43">
        <f>IF(GL_Paste!$B5640="","",DATE(YEAR(GL_Paste!$E5640),MONTH(GL_Paste!$E5640),1))</f>
        <v/>
      </c>
      <c r="C5643">
        <f>IF(GL_Paste!$B5640="","",IF(TRIM(GL_Paste!$M5640)&lt;&gt;"",TRIM(GL_Paste!$M5640),IFERROR(MID(GL_Paste!$I5640,FIND("[",GL_Paste!$I5640)+1,FIND("]",GL_Paste!$I5640)-FIND("[",GL_Paste!$I5640)-1),"")))</f>
        <v/>
      </c>
      <c r="D5643">
        <f>IF(GL_Paste!$B5640="","",IFERROR(INDEX(DeptName,MATCH($C5643,DeptTag,0)),"UNALLOCATED"))</f>
        <v/>
      </c>
      <c r="E5643">
        <f>IF(GL_Paste!$B5640="","",IFERROR(INDEX(AcctCat,MATCH(GL_Paste!$B5640&amp;"",AcctCode,0)),"UNKNOWN"))</f>
        <v/>
      </c>
      <c r="F5643">
        <f>IF(GL_Paste!$B5640="","",IFERROR(INDEX(AcctSub,MATCH(GL_Paste!$B5640&amp;"",AcctCode,0)),"UNKNOWN"))</f>
        <v/>
      </c>
    </row>
    <row r="5644">
      <c r="A5644" s="40">
        <f>IF(GL_Paste!$B5641="","",N(GL_Paste!$H5641)-N(GL_Paste!$G5641))</f>
        <v/>
      </c>
      <c r="B5644" s="43">
        <f>IF(GL_Paste!$B5641="","",DATE(YEAR(GL_Paste!$E5641),MONTH(GL_Paste!$E5641),1))</f>
        <v/>
      </c>
      <c r="C5644">
        <f>IF(GL_Paste!$B5641="","",IF(TRIM(GL_Paste!$M5641)&lt;&gt;"",TRIM(GL_Paste!$M5641),IFERROR(MID(GL_Paste!$I5641,FIND("[",GL_Paste!$I5641)+1,FIND("]",GL_Paste!$I5641)-FIND("[",GL_Paste!$I5641)-1),"")))</f>
        <v/>
      </c>
      <c r="D5644">
        <f>IF(GL_Paste!$B5641="","",IFERROR(INDEX(DeptName,MATCH($C5644,DeptTag,0)),"UNALLOCATED"))</f>
        <v/>
      </c>
      <c r="E5644">
        <f>IF(GL_Paste!$B5641="","",IFERROR(INDEX(AcctCat,MATCH(GL_Paste!$B5641&amp;"",AcctCode,0)),"UNKNOWN"))</f>
        <v/>
      </c>
      <c r="F5644">
        <f>IF(GL_Paste!$B5641="","",IFERROR(INDEX(AcctSub,MATCH(GL_Paste!$B5641&amp;"",AcctCode,0)),"UNKNOWN"))</f>
        <v/>
      </c>
    </row>
    <row r="5645">
      <c r="A5645" s="40">
        <f>IF(GL_Paste!$B5642="","",N(GL_Paste!$H5642)-N(GL_Paste!$G5642))</f>
        <v/>
      </c>
      <c r="B5645" s="43">
        <f>IF(GL_Paste!$B5642="","",DATE(YEAR(GL_Paste!$E5642),MONTH(GL_Paste!$E5642),1))</f>
        <v/>
      </c>
      <c r="C5645">
        <f>IF(GL_Paste!$B5642="","",IF(TRIM(GL_Paste!$M5642)&lt;&gt;"",TRIM(GL_Paste!$M5642),IFERROR(MID(GL_Paste!$I5642,FIND("[",GL_Paste!$I5642)+1,FIND("]",GL_Paste!$I5642)-FIND("[",GL_Paste!$I5642)-1),"")))</f>
        <v/>
      </c>
      <c r="D5645">
        <f>IF(GL_Paste!$B5642="","",IFERROR(INDEX(DeptName,MATCH($C5645,DeptTag,0)),"UNALLOCATED"))</f>
        <v/>
      </c>
      <c r="E5645">
        <f>IF(GL_Paste!$B5642="","",IFERROR(INDEX(AcctCat,MATCH(GL_Paste!$B5642&amp;"",AcctCode,0)),"UNKNOWN"))</f>
        <v/>
      </c>
      <c r="F5645">
        <f>IF(GL_Paste!$B5642="","",IFERROR(INDEX(AcctSub,MATCH(GL_Paste!$B5642&amp;"",AcctCode,0)),"UNKNOWN"))</f>
        <v/>
      </c>
    </row>
    <row r="5646">
      <c r="A5646" s="40">
        <f>IF(GL_Paste!$B5643="","",N(GL_Paste!$H5643)-N(GL_Paste!$G5643))</f>
        <v/>
      </c>
      <c r="B5646" s="43">
        <f>IF(GL_Paste!$B5643="","",DATE(YEAR(GL_Paste!$E5643),MONTH(GL_Paste!$E5643),1))</f>
        <v/>
      </c>
      <c r="C5646">
        <f>IF(GL_Paste!$B5643="","",IF(TRIM(GL_Paste!$M5643)&lt;&gt;"",TRIM(GL_Paste!$M5643),IFERROR(MID(GL_Paste!$I5643,FIND("[",GL_Paste!$I5643)+1,FIND("]",GL_Paste!$I5643)-FIND("[",GL_Paste!$I5643)-1),"")))</f>
        <v/>
      </c>
      <c r="D5646">
        <f>IF(GL_Paste!$B5643="","",IFERROR(INDEX(DeptName,MATCH($C5646,DeptTag,0)),"UNALLOCATED"))</f>
        <v/>
      </c>
      <c r="E5646">
        <f>IF(GL_Paste!$B5643="","",IFERROR(INDEX(AcctCat,MATCH(GL_Paste!$B5643&amp;"",AcctCode,0)),"UNKNOWN"))</f>
        <v/>
      </c>
      <c r="F5646">
        <f>IF(GL_Paste!$B5643="","",IFERROR(INDEX(AcctSub,MATCH(GL_Paste!$B5643&amp;"",AcctCode,0)),"UNKNOWN"))</f>
        <v/>
      </c>
    </row>
    <row r="5647">
      <c r="A5647" s="40">
        <f>IF(GL_Paste!$B5644="","",N(GL_Paste!$H5644)-N(GL_Paste!$G5644))</f>
        <v/>
      </c>
      <c r="B5647" s="43">
        <f>IF(GL_Paste!$B5644="","",DATE(YEAR(GL_Paste!$E5644),MONTH(GL_Paste!$E5644),1))</f>
        <v/>
      </c>
      <c r="C5647">
        <f>IF(GL_Paste!$B5644="","",IF(TRIM(GL_Paste!$M5644)&lt;&gt;"",TRIM(GL_Paste!$M5644),IFERROR(MID(GL_Paste!$I5644,FIND("[",GL_Paste!$I5644)+1,FIND("]",GL_Paste!$I5644)-FIND("[",GL_Paste!$I5644)-1),"")))</f>
        <v/>
      </c>
      <c r="D5647">
        <f>IF(GL_Paste!$B5644="","",IFERROR(INDEX(DeptName,MATCH($C5647,DeptTag,0)),"UNALLOCATED"))</f>
        <v/>
      </c>
      <c r="E5647">
        <f>IF(GL_Paste!$B5644="","",IFERROR(INDEX(AcctCat,MATCH(GL_Paste!$B5644&amp;"",AcctCode,0)),"UNKNOWN"))</f>
        <v/>
      </c>
      <c r="F5647">
        <f>IF(GL_Paste!$B5644="","",IFERROR(INDEX(AcctSub,MATCH(GL_Paste!$B5644&amp;"",AcctCode,0)),"UNKNOWN"))</f>
        <v/>
      </c>
    </row>
    <row r="5648">
      <c r="A5648" s="40">
        <f>IF(GL_Paste!$B5645="","",N(GL_Paste!$H5645)-N(GL_Paste!$G5645))</f>
        <v/>
      </c>
      <c r="B5648" s="43">
        <f>IF(GL_Paste!$B5645="","",DATE(YEAR(GL_Paste!$E5645),MONTH(GL_Paste!$E5645),1))</f>
        <v/>
      </c>
      <c r="C5648">
        <f>IF(GL_Paste!$B5645="","",IF(TRIM(GL_Paste!$M5645)&lt;&gt;"",TRIM(GL_Paste!$M5645),IFERROR(MID(GL_Paste!$I5645,FIND("[",GL_Paste!$I5645)+1,FIND("]",GL_Paste!$I5645)-FIND("[",GL_Paste!$I5645)-1),"")))</f>
        <v/>
      </c>
      <c r="D5648">
        <f>IF(GL_Paste!$B5645="","",IFERROR(INDEX(DeptName,MATCH($C5648,DeptTag,0)),"UNALLOCATED"))</f>
        <v/>
      </c>
      <c r="E5648">
        <f>IF(GL_Paste!$B5645="","",IFERROR(INDEX(AcctCat,MATCH(GL_Paste!$B5645&amp;"",AcctCode,0)),"UNKNOWN"))</f>
        <v/>
      </c>
      <c r="F5648">
        <f>IF(GL_Paste!$B5645="","",IFERROR(INDEX(AcctSub,MATCH(GL_Paste!$B5645&amp;"",AcctCode,0)),"UNKNOWN"))</f>
        <v/>
      </c>
    </row>
    <row r="5649">
      <c r="A5649" s="40">
        <f>IF(GL_Paste!$B5646="","",N(GL_Paste!$H5646)-N(GL_Paste!$G5646))</f>
        <v/>
      </c>
      <c r="B5649" s="43">
        <f>IF(GL_Paste!$B5646="","",DATE(YEAR(GL_Paste!$E5646),MONTH(GL_Paste!$E5646),1))</f>
        <v/>
      </c>
      <c r="C5649">
        <f>IF(GL_Paste!$B5646="","",IF(TRIM(GL_Paste!$M5646)&lt;&gt;"",TRIM(GL_Paste!$M5646),IFERROR(MID(GL_Paste!$I5646,FIND("[",GL_Paste!$I5646)+1,FIND("]",GL_Paste!$I5646)-FIND("[",GL_Paste!$I5646)-1),"")))</f>
        <v/>
      </c>
      <c r="D5649">
        <f>IF(GL_Paste!$B5646="","",IFERROR(INDEX(DeptName,MATCH($C5649,DeptTag,0)),"UNALLOCATED"))</f>
        <v/>
      </c>
      <c r="E5649">
        <f>IF(GL_Paste!$B5646="","",IFERROR(INDEX(AcctCat,MATCH(GL_Paste!$B5646&amp;"",AcctCode,0)),"UNKNOWN"))</f>
        <v/>
      </c>
      <c r="F5649">
        <f>IF(GL_Paste!$B5646="","",IFERROR(INDEX(AcctSub,MATCH(GL_Paste!$B5646&amp;"",AcctCode,0)),"UNKNOWN"))</f>
        <v/>
      </c>
    </row>
    <row r="5650">
      <c r="A5650" s="40">
        <f>IF(GL_Paste!$B5647="","",N(GL_Paste!$H5647)-N(GL_Paste!$G5647))</f>
        <v/>
      </c>
      <c r="B5650" s="43">
        <f>IF(GL_Paste!$B5647="","",DATE(YEAR(GL_Paste!$E5647),MONTH(GL_Paste!$E5647),1))</f>
        <v/>
      </c>
      <c r="C5650">
        <f>IF(GL_Paste!$B5647="","",IF(TRIM(GL_Paste!$M5647)&lt;&gt;"",TRIM(GL_Paste!$M5647),IFERROR(MID(GL_Paste!$I5647,FIND("[",GL_Paste!$I5647)+1,FIND("]",GL_Paste!$I5647)-FIND("[",GL_Paste!$I5647)-1),"")))</f>
        <v/>
      </c>
      <c r="D5650">
        <f>IF(GL_Paste!$B5647="","",IFERROR(INDEX(DeptName,MATCH($C5650,DeptTag,0)),"UNALLOCATED"))</f>
        <v/>
      </c>
      <c r="E5650">
        <f>IF(GL_Paste!$B5647="","",IFERROR(INDEX(AcctCat,MATCH(GL_Paste!$B5647&amp;"",AcctCode,0)),"UNKNOWN"))</f>
        <v/>
      </c>
      <c r="F5650">
        <f>IF(GL_Paste!$B5647="","",IFERROR(INDEX(AcctSub,MATCH(GL_Paste!$B5647&amp;"",AcctCode,0)),"UNKNOWN"))</f>
        <v/>
      </c>
    </row>
    <row r="5651">
      <c r="A5651" s="40">
        <f>IF(GL_Paste!$B5648="","",N(GL_Paste!$H5648)-N(GL_Paste!$G5648))</f>
        <v/>
      </c>
      <c r="B5651" s="43">
        <f>IF(GL_Paste!$B5648="","",DATE(YEAR(GL_Paste!$E5648),MONTH(GL_Paste!$E5648),1))</f>
        <v/>
      </c>
      <c r="C5651">
        <f>IF(GL_Paste!$B5648="","",IF(TRIM(GL_Paste!$M5648)&lt;&gt;"",TRIM(GL_Paste!$M5648),IFERROR(MID(GL_Paste!$I5648,FIND("[",GL_Paste!$I5648)+1,FIND("]",GL_Paste!$I5648)-FIND("[",GL_Paste!$I5648)-1),"")))</f>
        <v/>
      </c>
      <c r="D5651">
        <f>IF(GL_Paste!$B5648="","",IFERROR(INDEX(DeptName,MATCH($C5651,DeptTag,0)),"UNALLOCATED"))</f>
        <v/>
      </c>
      <c r="E5651">
        <f>IF(GL_Paste!$B5648="","",IFERROR(INDEX(AcctCat,MATCH(GL_Paste!$B5648&amp;"",AcctCode,0)),"UNKNOWN"))</f>
        <v/>
      </c>
      <c r="F5651">
        <f>IF(GL_Paste!$B5648="","",IFERROR(INDEX(AcctSub,MATCH(GL_Paste!$B5648&amp;"",AcctCode,0)),"UNKNOWN"))</f>
        <v/>
      </c>
    </row>
    <row r="5652">
      <c r="A5652" s="40">
        <f>IF(GL_Paste!$B5649="","",N(GL_Paste!$H5649)-N(GL_Paste!$G5649))</f>
        <v/>
      </c>
      <c r="B5652" s="43">
        <f>IF(GL_Paste!$B5649="","",DATE(YEAR(GL_Paste!$E5649),MONTH(GL_Paste!$E5649),1))</f>
        <v/>
      </c>
      <c r="C5652">
        <f>IF(GL_Paste!$B5649="","",IF(TRIM(GL_Paste!$M5649)&lt;&gt;"",TRIM(GL_Paste!$M5649),IFERROR(MID(GL_Paste!$I5649,FIND("[",GL_Paste!$I5649)+1,FIND("]",GL_Paste!$I5649)-FIND("[",GL_Paste!$I5649)-1),"")))</f>
        <v/>
      </c>
      <c r="D5652">
        <f>IF(GL_Paste!$B5649="","",IFERROR(INDEX(DeptName,MATCH($C5652,DeptTag,0)),"UNALLOCATED"))</f>
        <v/>
      </c>
      <c r="E5652">
        <f>IF(GL_Paste!$B5649="","",IFERROR(INDEX(AcctCat,MATCH(GL_Paste!$B5649&amp;"",AcctCode,0)),"UNKNOWN"))</f>
        <v/>
      </c>
      <c r="F5652">
        <f>IF(GL_Paste!$B5649="","",IFERROR(INDEX(AcctSub,MATCH(GL_Paste!$B5649&amp;"",AcctCode,0)),"UNKNOWN"))</f>
        <v/>
      </c>
    </row>
    <row r="5653">
      <c r="A5653" s="40">
        <f>IF(GL_Paste!$B5650="","",N(GL_Paste!$H5650)-N(GL_Paste!$G5650))</f>
        <v/>
      </c>
      <c r="B5653" s="43">
        <f>IF(GL_Paste!$B5650="","",DATE(YEAR(GL_Paste!$E5650),MONTH(GL_Paste!$E5650),1))</f>
        <v/>
      </c>
      <c r="C5653">
        <f>IF(GL_Paste!$B5650="","",IF(TRIM(GL_Paste!$M5650)&lt;&gt;"",TRIM(GL_Paste!$M5650),IFERROR(MID(GL_Paste!$I5650,FIND("[",GL_Paste!$I5650)+1,FIND("]",GL_Paste!$I5650)-FIND("[",GL_Paste!$I5650)-1),"")))</f>
        <v/>
      </c>
      <c r="D5653">
        <f>IF(GL_Paste!$B5650="","",IFERROR(INDEX(DeptName,MATCH($C5653,DeptTag,0)),"UNALLOCATED"))</f>
        <v/>
      </c>
      <c r="E5653">
        <f>IF(GL_Paste!$B5650="","",IFERROR(INDEX(AcctCat,MATCH(GL_Paste!$B5650&amp;"",AcctCode,0)),"UNKNOWN"))</f>
        <v/>
      </c>
      <c r="F5653">
        <f>IF(GL_Paste!$B5650="","",IFERROR(INDEX(AcctSub,MATCH(GL_Paste!$B5650&amp;"",AcctCode,0)),"UNKNOWN"))</f>
        <v/>
      </c>
    </row>
    <row r="5654">
      <c r="A5654" s="40">
        <f>IF(GL_Paste!$B5651="","",N(GL_Paste!$H5651)-N(GL_Paste!$G5651))</f>
        <v/>
      </c>
      <c r="B5654" s="43">
        <f>IF(GL_Paste!$B5651="","",DATE(YEAR(GL_Paste!$E5651),MONTH(GL_Paste!$E5651),1))</f>
        <v/>
      </c>
      <c r="C5654">
        <f>IF(GL_Paste!$B5651="","",IF(TRIM(GL_Paste!$M5651)&lt;&gt;"",TRIM(GL_Paste!$M5651),IFERROR(MID(GL_Paste!$I5651,FIND("[",GL_Paste!$I5651)+1,FIND("]",GL_Paste!$I5651)-FIND("[",GL_Paste!$I5651)-1),"")))</f>
        <v/>
      </c>
      <c r="D5654">
        <f>IF(GL_Paste!$B5651="","",IFERROR(INDEX(DeptName,MATCH($C5654,DeptTag,0)),"UNALLOCATED"))</f>
        <v/>
      </c>
      <c r="E5654">
        <f>IF(GL_Paste!$B5651="","",IFERROR(INDEX(AcctCat,MATCH(GL_Paste!$B5651&amp;"",AcctCode,0)),"UNKNOWN"))</f>
        <v/>
      </c>
      <c r="F5654">
        <f>IF(GL_Paste!$B5651="","",IFERROR(INDEX(AcctSub,MATCH(GL_Paste!$B5651&amp;"",AcctCode,0)),"UNKNOWN"))</f>
        <v/>
      </c>
    </row>
    <row r="5655">
      <c r="A5655" s="40">
        <f>IF(GL_Paste!$B5652="","",N(GL_Paste!$H5652)-N(GL_Paste!$G5652))</f>
        <v/>
      </c>
      <c r="B5655" s="43">
        <f>IF(GL_Paste!$B5652="","",DATE(YEAR(GL_Paste!$E5652),MONTH(GL_Paste!$E5652),1))</f>
        <v/>
      </c>
      <c r="C5655">
        <f>IF(GL_Paste!$B5652="","",IF(TRIM(GL_Paste!$M5652)&lt;&gt;"",TRIM(GL_Paste!$M5652),IFERROR(MID(GL_Paste!$I5652,FIND("[",GL_Paste!$I5652)+1,FIND("]",GL_Paste!$I5652)-FIND("[",GL_Paste!$I5652)-1),"")))</f>
        <v/>
      </c>
      <c r="D5655">
        <f>IF(GL_Paste!$B5652="","",IFERROR(INDEX(DeptName,MATCH($C5655,DeptTag,0)),"UNALLOCATED"))</f>
        <v/>
      </c>
      <c r="E5655">
        <f>IF(GL_Paste!$B5652="","",IFERROR(INDEX(AcctCat,MATCH(GL_Paste!$B5652&amp;"",AcctCode,0)),"UNKNOWN"))</f>
        <v/>
      </c>
      <c r="F5655">
        <f>IF(GL_Paste!$B5652="","",IFERROR(INDEX(AcctSub,MATCH(GL_Paste!$B5652&amp;"",AcctCode,0)),"UNKNOWN"))</f>
        <v/>
      </c>
    </row>
    <row r="5656">
      <c r="A5656" s="40">
        <f>IF(GL_Paste!$B5653="","",N(GL_Paste!$H5653)-N(GL_Paste!$G5653))</f>
        <v/>
      </c>
      <c r="B5656" s="43">
        <f>IF(GL_Paste!$B5653="","",DATE(YEAR(GL_Paste!$E5653),MONTH(GL_Paste!$E5653),1))</f>
        <v/>
      </c>
      <c r="C5656">
        <f>IF(GL_Paste!$B5653="","",IF(TRIM(GL_Paste!$M5653)&lt;&gt;"",TRIM(GL_Paste!$M5653),IFERROR(MID(GL_Paste!$I5653,FIND("[",GL_Paste!$I5653)+1,FIND("]",GL_Paste!$I5653)-FIND("[",GL_Paste!$I5653)-1),"")))</f>
        <v/>
      </c>
      <c r="D5656">
        <f>IF(GL_Paste!$B5653="","",IFERROR(INDEX(DeptName,MATCH($C5656,DeptTag,0)),"UNALLOCATED"))</f>
        <v/>
      </c>
      <c r="E5656">
        <f>IF(GL_Paste!$B5653="","",IFERROR(INDEX(AcctCat,MATCH(GL_Paste!$B5653&amp;"",AcctCode,0)),"UNKNOWN"))</f>
        <v/>
      </c>
      <c r="F5656">
        <f>IF(GL_Paste!$B5653="","",IFERROR(INDEX(AcctSub,MATCH(GL_Paste!$B5653&amp;"",AcctCode,0)),"UNKNOWN"))</f>
        <v/>
      </c>
    </row>
    <row r="5657">
      <c r="A5657" s="40">
        <f>IF(GL_Paste!$B5654="","",N(GL_Paste!$H5654)-N(GL_Paste!$G5654))</f>
        <v/>
      </c>
      <c r="B5657" s="43">
        <f>IF(GL_Paste!$B5654="","",DATE(YEAR(GL_Paste!$E5654),MONTH(GL_Paste!$E5654),1))</f>
        <v/>
      </c>
      <c r="C5657">
        <f>IF(GL_Paste!$B5654="","",IF(TRIM(GL_Paste!$M5654)&lt;&gt;"",TRIM(GL_Paste!$M5654),IFERROR(MID(GL_Paste!$I5654,FIND("[",GL_Paste!$I5654)+1,FIND("]",GL_Paste!$I5654)-FIND("[",GL_Paste!$I5654)-1),"")))</f>
        <v/>
      </c>
      <c r="D5657">
        <f>IF(GL_Paste!$B5654="","",IFERROR(INDEX(DeptName,MATCH($C5657,DeptTag,0)),"UNALLOCATED"))</f>
        <v/>
      </c>
      <c r="E5657">
        <f>IF(GL_Paste!$B5654="","",IFERROR(INDEX(AcctCat,MATCH(GL_Paste!$B5654&amp;"",AcctCode,0)),"UNKNOWN"))</f>
        <v/>
      </c>
      <c r="F5657">
        <f>IF(GL_Paste!$B5654="","",IFERROR(INDEX(AcctSub,MATCH(GL_Paste!$B5654&amp;"",AcctCode,0)),"UNKNOWN"))</f>
        <v/>
      </c>
    </row>
    <row r="5658">
      <c r="A5658" s="40">
        <f>IF(GL_Paste!$B5655="","",N(GL_Paste!$H5655)-N(GL_Paste!$G5655))</f>
        <v/>
      </c>
      <c r="B5658" s="43">
        <f>IF(GL_Paste!$B5655="","",DATE(YEAR(GL_Paste!$E5655),MONTH(GL_Paste!$E5655),1))</f>
        <v/>
      </c>
      <c r="C5658">
        <f>IF(GL_Paste!$B5655="","",IF(TRIM(GL_Paste!$M5655)&lt;&gt;"",TRIM(GL_Paste!$M5655),IFERROR(MID(GL_Paste!$I5655,FIND("[",GL_Paste!$I5655)+1,FIND("]",GL_Paste!$I5655)-FIND("[",GL_Paste!$I5655)-1),"")))</f>
        <v/>
      </c>
      <c r="D5658">
        <f>IF(GL_Paste!$B5655="","",IFERROR(INDEX(DeptName,MATCH($C5658,DeptTag,0)),"UNALLOCATED"))</f>
        <v/>
      </c>
      <c r="E5658">
        <f>IF(GL_Paste!$B5655="","",IFERROR(INDEX(AcctCat,MATCH(GL_Paste!$B5655&amp;"",AcctCode,0)),"UNKNOWN"))</f>
        <v/>
      </c>
      <c r="F5658">
        <f>IF(GL_Paste!$B5655="","",IFERROR(INDEX(AcctSub,MATCH(GL_Paste!$B5655&amp;"",AcctCode,0)),"UNKNOWN"))</f>
        <v/>
      </c>
    </row>
    <row r="5659">
      <c r="A5659" s="40">
        <f>IF(GL_Paste!$B5656="","",N(GL_Paste!$H5656)-N(GL_Paste!$G5656))</f>
        <v/>
      </c>
      <c r="B5659" s="43">
        <f>IF(GL_Paste!$B5656="","",DATE(YEAR(GL_Paste!$E5656),MONTH(GL_Paste!$E5656),1))</f>
        <v/>
      </c>
      <c r="C5659">
        <f>IF(GL_Paste!$B5656="","",IF(TRIM(GL_Paste!$M5656)&lt;&gt;"",TRIM(GL_Paste!$M5656),IFERROR(MID(GL_Paste!$I5656,FIND("[",GL_Paste!$I5656)+1,FIND("]",GL_Paste!$I5656)-FIND("[",GL_Paste!$I5656)-1),"")))</f>
        <v/>
      </c>
      <c r="D5659">
        <f>IF(GL_Paste!$B5656="","",IFERROR(INDEX(DeptName,MATCH($C5659,DeptTag,0)),"UNALLOCATED"))</f>
        <v/>
      </c>
      <c r="E5659">
        <f>IF(GL_Paste!$B5656="","",IFERROR(INDEX(AcctCat,MATCH(GL_Paste!$B5656&amp;"",AcctCode,0)),"UNKNOWN"))</f>
        <v/>
      </c>
      <c r="F5659">
        <f>IF(GL_Paste!$B5656="","",IFERROR(INDEX(AcctSub,MATCH(GL_Paste!$B5656&amp;"",AcctCode,0)),"UNKNOWN"))</f>
        <v/>
      </c>
    </row>
    <row r="5660">
      <c r="A5660" s="40">
        <f>IF(GL_Paste!$B5657="","",N(GL_Paste!$H5657)-N(GL_Paste!$G5657))</f>
        <v/>
      </c>
      <c r="B5660" s="43">
        <f>IF(GL_Paste!$B5657="","",DATE(YEAR(GL_Paste!$E5657),MONTH(GL_Paste!$E5657),1))</f>
        <v/>
      </c>
      <c r="C5660">
        <f>IF(GL_Paste!$B5657="","",IF(TRIM(GL_Paste!$M5657)&lt;&gt;"",TRIM(GL_Paste!$M5657),IFERROR(MID(GL_Paste!$I5657,FIND("[",GL_Paste!$I5657)+1,FIND("]",GL_Paste!$I5657)-FIND("[",GL_Paste!$I5657)-1),"")))</f>
        <v/>
      </c>
      <c r="D5660">
        <f>IF(GL_Paste!$B5657="","",IFERROR(INDEX(DeptName,MATCH($C5660,DeptTag,0)),"UNALLOCATED"))</f>
        <v/>
      </c>
      <c r="E5660">
        <f>IF(GL_Paste!$B5657="","",IFERROR(INDEX(AcctCat,MATCH(GL_Paste!$B5657&amp;"",AcctCode,0)),"UNKNOWN"))</f>
        <v/>
      </c>
      <c r="F5660">
        <f>IF(GL_Paste!$B5657="","",IFERROR(INDEX(AcctSub,MATCH(GL_Paste!$B5657&amp;"",AcctCode,0)),"UNKNOWN"))</f>
        <v/>
      </c>
    </row>
    <row r="5661">
      <c r="A5661" s="40">
        <f>IF(GL_Paste!$B5658="","",N(GL_Paste!$H5658)-N(GL_Paste!$G5658))</f>
        <v/>
      </c>
      <c r="B5661" s="43">
        <f>IF(GL_Paste!$B5658="","",DATE(YEAR(GL_Paste!$E5658),MONTH(GL_Paste!$E5658),1))</f>
        <v/>
      </c>
      <c r="C5661">
        <f>IF(GL_Paste!$B5658="","",IF(TRIM(GL_Paste!$M5658)&lt;&gt;"",TRIM(GL_Paste!$M5658),IFERROR(MID(GL_Paste!$I5658,FIND("[",GL_Paste!$I5658)+1,FIND("]",GL_Paste!$I5658)-FIND("[",GL_Paste!$I5658)-1),"")))</f>
        <v/>
      </c>
      <c r="D5661">
        <f>IF(GL_Paste!$B5658="","",IFERROR(INDEX(DeptName,MATCH($C5661,DeptTag,0)),"UNALLOCATED"))</f>
        <v/>
      </c>
      <c r="E5661">
        <f>IF(GL_Paste!$B5658="","",IFERROR(INDEX(AcctCat,MATCH(GL_Paste!$B5658&amp;"",AcctCode,0)),"UNKNOWN"))</f>
        <v/>
      </c>
      <c r="F5661">
        <f>IF(GL_Paste!$B5658="","",IFERROR(INDEX(AcctSub,MATCH(GL_Paste!$B5658&amp;"",AcctCode,0)),"UNKNOWN"))</f>
        <v/>
      </c>
    </row>
    <row r="5662">
      <c r="A5662" s="40">
        <f>IF(GL_Paste!$B5659="","",N(GL_Paste!$H5659)-N(GL_Paste!$G5659))</f>
        <v/>
      </c>
      <c r="B5662" s="43">
        <f>IF(GL_Paste!$B5659="","",DATE(YEAR(GL_Paste!$E5659),MONTH(GL_Paste!$E5659),1))</f>
        <v/>
      </c>
      <c r="C5662">
        <f>IF(GL_Paste!$B5659="","",IF(TRIM(GL_Paste!$M5659)&lt;&gt;"",TRIM(GL_Paste!$M5659),IFERROR(MID(GL_Paste!$I5659,FIND("[",GL_Paste!$I5659)+1,FIND("]",GL_Paste!$I5659)-FIND("[",GL_Paste!$I5659)-1),"")))</f>
        <v/>
      </c>
      <c r="D5662">
        <f>IF(GL_Paste!$B5659="","",IFERROR(INDEX(DeptName,MATCH($C5662,DeptTag,0)),"UNALLOCATED"))</f>
        <v/>
      </c>
      <c r="E5662">
        <f>IF(GL_Paste!$B5659="","",IFERROR(INDEX(AcctCat,MATCH(GL_Paste!$B5659&amp;"",AcctCode,0)),"UNKNOWN"))</f>
        <v/>
      </c>
      <c r="F5662">
        <f>IF(GL_Paste!$B5659="","",IFERROR(INDEX(AcctSub,MATCH(GL_Paste!$B5659&amp;"",AcctCode,0)),"UNKNOWN"))</f>
        <v/>
      </c>
    </row>
    <row r="5663">
      <c r="A5663" s="40">
        <f>IF(GL_Paste!$B5660="","",N(GL_Paste!$H5660)-N(GL_Paste!$G5660))</f>
        <v/>
      </c>
      <c r="B5663" s="43">
        <f>IF(GL_Paste!$B5660="","",DATE(YEAR(GL_Paste!$E5660),MONTH(GL_Paste!$E5660),1))</f>
        <v/>
      </c>
      <c r="C5663">
        <f>IF(GL_Paste!$B5660="","",IF(TRIM(GL_Paste!$M5660)&lt;&gt;"",TRIM(GL_Paste!$M5660),IFERROR(MID(GL_Paste!$I5660,FIND("[",GL_Paste!$I5660)+1,FIND("]",GL_Paste!$I5660)-FIND("[",GL_Paste!$I5660)-1),"")))</f>
        <v/>
      </c>
      <c r="D5663">
        <f>IF(GL_Paste!$B5660="","",IFERROR(INDEX(DeptName,MATCH($C5663,DeptTag,0)),"UNALLOCATED"))</f>
        <v/>
      </c>
      <c r="E5663">
        <f>IF(GL_Paste!$B5660="","",IFERROR(INDEX(AcctCat,MATCH(GL_Paste!$B5660&amp;"",AcctCode,0)),"UNKNOWN"))</f>
        <v/>
      </c>
      <c r="F5663">
        <f>IF(GL_Paste!$B5660="","",IFERROR(INDEX(AcctSub,MATCH(GL_Paste!$B5660&amp;"",AcctCode,0)),"UNKNOWN"))</f>
        <v/>
      </c>
    </row>
    <row r="5664">
      <c r="A5664" s="40">
        <f>IF(GL_Paste!$B5661="","",N(GL_Paste!$H5661)-N(GL_Paste!$G5661))</f>
        <v/>
      </c>
      <c r="B5664" s="43">
        <f>IF(GL_Paste!$B5661="","",DATE(YEAR(GL_Paste!$E5661),MONTH(GL_Paste!$E5661),1))</f>
        <v/>
      </c>
      <c r="C5664">
        <f>IF(GL_Paste!$B5661="","",IF(TRIM(GL_Paste!$M5661)&lt;&gt;"",TRIM(GL_Paste!$M5661),IFERROR(MID(GL_Paste!$I5661,FIND("[",GL_Paste!$I5661)+1,FIND("]",GL_Paste!$I5661)-FIND("[",GL_Paste!$I5661)-1),"")))</f>
        <v/>
      </c>
      <c r="D5664">
        <f>IF(GL_Paste!$B5661="","",IFERROR(INDEX(DeptName,MATCH($C5664,DeptTag,0)),"UNALLOCATED"))</f>
        <v/>
      </c>
      <c r="E5664">
        <f>IF(GL_Paste!$B5661="","",IFERROR(INDEX(AcctCat,MATCH(GL_Paste!$B5661&amp;"",AcctCode,0)),"UNKNOWN"))</f>
        <v/>
      </c>
      <c r="F5664">
        <f>IF(GL_Paste!$B5661="","",IFERROR(INDEX(AcctSub,MATCH(GL_Paste!$B5661&amp;"",AcctCode,0)),"UNKNOWN"))</f>
        <v/>
      </c>
    </row>
    <row r="5665">
      <c r="A5665" s="40">
        <f>IF(GL_Paste!$B5662="","",N(GL_Paste!$H5662)-N(GL_Paste!$G5662))</f>
        <v/>
      </c>
      <c r="B5665" s="43">
        <f>IF(GL_Paste!$B5662="","",DATE(YEAR(GL_Paste!$E5662),MONTH(GL_Paste!$E5662),1))</f>
        <v/>
      </c>
      <c r="C5665">
        <f>IF(GL_Paste!$B5662="","",IF(TRIM(GL_Paste!$M5662)&lt;&gt;"",TRIM(GL_Paste!$M5662),IFERROR(MID(GL_Paste!$I5662,FIND("[",GL_Paste!$I5662)+1,FIND("]",GL_Paste!$I5662)-FIND("[",GL_Paste!$I5662)-1),"")))</f>
        <v/>
      </c>
      <c r="D5665">
        <f>IF(GL_Paste!$B5662="","",IFERROR(INDEX(DeptName,MATCH($C5665,DeptTag,0)),"UNALLOCATED"))</f>
        <v/>
      </c>
      <c r="E5665">
        <f>IF(GL_Paste!$B5662="","",IFERROR(INDEX(AcctCat,MATCH(GL_Paste!$B5662&amp;"",AcctCode,0)),"UNKNOWN"))</f>
        <v/>
      </c>
      <c r="F5665">
        <f>IF(GL_Paste!$B5662="","",IFERROR(INDEX(AcctSub,MATCH(GL_Paste!$B5662&amp;"",AcctCode,0)),"UNKNOWN"))</f>
        <v/>
      </c>
    </row>
    <row r="5666">
      <c r="A5666" s="40">
        <f>IF(GL_Paste!$B5663="","",N(GL_Paste!$H5663)-N(GL_Paste!$G5663))</f>
        <v/>
      </c>
      <c r="B5666" s="43">
        <f>IF(GL_Paste!$B5663="","",DATE(YEAR(GL_Paste!$E5663),MONTH(GL_Paste!$E5663),1))</f>
        <v/>
      </c>
      <c r="C5666">
        <f>IF(GL_Paste!$B5663="","",IF(TRIM(GL_Paste!$M5663)&lt;&gt;"",TRIM(GL_Paste!$M5663),IFERROR(MID(GL_Paste!$I5663,FIND("[",GL_Paste!$I5663)+1,FIND("]",GL_Paste!$I5663)-FIND("[",GL_Paste!$I5663)-1),"")))</f>
        <v/>
      </c>
      <c r="D5666">
        <f>IF(GL_Paste!$B5663="","",IFERROR(INDEX(DeptName,MATCH($C5666,DeptTag,0)),"UNALLOCATED"))</f>
        <v/>
      </c>
      <c r="E5666">
        <f>IF(GL_Paste!$B5663="","",IFERROR(INDEX(AcctCat,MATCH(GL_Paste!$B5663&amp;"",AcctCode,0)),"UNKNOWN"))</f>
        <v/>
      </c>
      <c r="F5666">
        <f>IF(GL_Paste!$B5663="","",IFERROR(INDEX(AcctSub,MATCH(GL_Paste!$B5663&amp;"",AcctCode,0)),"UNKNOWN"))</f>
        <v/>
      </c>
    </row>
    <row r="5667">
      <c r="A5667" s="40">
        <f>IF(GL_Paste!$B5664="","",N(GL_Paste!$H5664)-N(GL_Paste!$G5664))</f>
        <v/>
      </c>
      <c r="B5667" s="43">
        <f>IF(GL_Paste!$B5664="","",DATE(YEAR(GL_Paste!$E5664),MONTH(GL_Paste!$E5664),1))</f>
        <v/>
      </c>
      <c r="C5667">
        <f>IF(GL_Paste!$B5664="","",IF(TRIM(GL_Paste!$M5664)&lt;&gt;"",TRIM(GL_Paste!$M5664),IFERROR(MID(GL_Paste!$I5664,FIND("[",GL_Paste!$I5664)+1,FIND("]",GL_Paste!$I5664)-FIND("[",GL_Paste!$I5664)-1),"")))</f>
        <v/>
      </c>
      <c r="D5667">
        <f>IF(GL_Paste!$B5664="","",IFERROR(INDEX(DeptName,MATCH($C5667,DeptTag,0)),"UNALLOCATED"))</f>
        <v/>
      </c>
      <c r="E5667">
        <f>IF(GL_Paste!$B5664="","",IFERROR(INDEX(AcctCat,MATCH(GL_Paste!$B5664&amp;"",AcctCode,0)),"UNKNOWN"))</f>
        <v/>
      </c>
      <c r="F5667">
        <f>IF(GL_Paste!$B5664="","",IFERROR(INDEX(AcctSub,MATCH(GL_Paste!$B5664&amp;"",AcctCode,0)),"UNKNOWN"))</f>
        <v/>
      </c>
    </row>
    <row r="5668">
      <c r="A5668" s="40">
        <f>IF(GL_Paste!$B5665="","",N(GL_Paste!$H5665)-N(GL_Paste!$G5665))</f>
        <v/>
      </c>
      <c r="B5668" s="43">
        <f>IF(GL_Paste!$B5665="","",DATE(YEAR(GL_Paste!$E5665),MONTH(GL_Paste!$E5665),1))</f>
        <v/>
      </c>
      <c r="C5668">
        <f>IF(GL_Paste!$B5665="","",IF(TRIM(GL_Paste!$M5665)&lt;&gt;"",TRIM(GL_Paste!$M5665),IFERROR(MID(GL_Paste!$I5665,FIND("[",GL_Paste!$I5665)+1,FIND("]",GL_Paste!$I5665)-FIND("[",GL_Paste!$I5665)-1),"")))</f>
        <v/>
      </c>
      <c r="D5668">
        <f>IF(GL_Paste!$B5665="","",IFERROR(INDEX(DeptName,MATCH($C5668,DeptTag,0)),"UNALLOCATED"))</f>
        <v/>
      </c>
      <c r="E5668">
        <f>IF(GL_Paste!$B5665="","",IFERROR(INDEX(AcctCat,MATCH(GL_Paste!$B5665&amp;"",AcctCode,0)),"UNKNOWN"))</f>
        <v/>
      </c>
      <c r="F5668">
        <f>IF(GL_Paste!$B5665="","",IFERROR(INDEX(AcctSub,MATCH(GL_Paste!$B5665&amp;"",AcctCode,0)),"UNKNOWN"))</f>
        <v/>
      </c>
    </row>
    <row r="5669">
      <c r="A5669" s="40">
        <f>IF(GL_Paste!$B5666="","",N(GL_Paste!$H5666)-N(GL_Paste!$G5666))</f>
        <v/>
      </c>
      <c r="B5669" s="43">
        <f>IF(GL_Paste!$B5666="","",DATE(YEAR(GL_Paste!$E5666),MONTH(GL_Paste!$E5666),1))</f>
        <v/>
      </c>
      <c r="C5669">
        <f>IF(GL_Paste!$B5666="","",IF(TRIM(GL_Paste!$M5666)&lt;&gt;"",TRIM(GL_Paste!$M5666),IFERROR(MID(GL_Paste!$I5666,FIND("[",GL_Paste!$I5666)+1,FIND("]",GL_Paste!$I5666)-FIND("[",GL_Paste!$I5666)-1),"")))</f>
        <v/>
      </c>
      <c r="D5669">
        <f>IF(GL_Paste!$B5666="","",IFERROR(INDEX(DeptName,MATCH($C5669,DeptTag,0)),"UNALLOCATED"))</f>
        <v/>
      </c>
      <c r="E5669">
        <f>IF(GL_Paste!$B5666="","",IFERROR(INDEX(AcctCat,MATCH(GL_Paste!$B5666&amp;"",AcctCode,0)),"UNKNOWN"))</f>
        <v/>
      </c>
      <c r="F5669">
        <f>IF(GL_Paste!$B5666="","",IFERROR(INDEX(AcctSub,MATCH(GL_Paste!$B5666&amp;"",AcctCode,0)),"UNKNOWN"))</f>
        <v/>
      </c>
    </row>
    <row r="5670">
      <c r="A5670" s="40">
        <f>IF(GL_Paste!$B5667="","",N(GL_Paste!$H5667)-N(GL_Paste!$G5667))</f>
        <v/>
      </c>
      <c r="B5670" s="43">
        <f>IF(GL_Paste!$B5667="","",DATE(YEAR(GL_Paste!$E5667),MONTH(GL_Paste!$E5667),1))</f>
        <v/>
      </c>
      <c r="C5670">
        <f>IF(GL_Paste!$B5667="","",IF(TRIM(GL_Paste!$M5667)&lt;&gt;"",TRIM(GL_Paste!$M5667),IFERROR(MID(GL_Paste!$I5667,FIND("[",GL_Paste!$I5667)+1,FIND("]",GL_Paste!$I5667)-FIND("[",GL_Paste!$I5667)-1),"")))</f>
        <v/>
      </c>
      <c r="D5670">
        <f>IF(GL_Paste!$B5667="","",IFERROR(INDEX(DeptName,MATCH($C5670,DeptTag,0)),"UNALLOCATED"))</f>
        <v/>
      </c>
      <c r="E5670">
        <f>IF(GL_Paste!$B5667="","",IFERROR(INDEX(AcctCat,MATCH(GL_Paste!$B5667&amp;"",AcctCode,0)),"UNKNOWN"))</f>
        <v/>
      </c>
      <c r="F5670">
        <f>IF(GL_Paste!$B5667="","",IFERROR(INDEX(AcctSub,MATCH(GL_Paste!$B5667&amp;"",AcctCode,0)),"UNKNOWN"))</f>
        <v/>
      </c>
    </row>
    <row r="5671">
      <c r="A5671" s="40">
        <f>IF(GL_Paste!$B5668="","",N(GL_Paste!$H5668)-N(GL_Paste!$G5668))</f>
        <v/>
      </c>
      <c r="B5671" s="43">
        <f>IF(GL_Paste!$B5668="","",DATE(YEAR(GL_Paste!$E5668),MONTH(GL_Paste!$E5668),1))</f>
        <v/>
      </c>
      <c r="C5671">
        <f>IF(GL_Paste!$B5668="","",IF(TRIM(GL_Paste!$M5668)&lt;&gt;"",TRIM(GL_Paste!$M5668),IFERROR(MID(GL_Paste!$I5668,FIND("[",GL_Paste!$I5668)+1,FIND("]",GL_Paste!$I5668)-FIND("[",GL_Paste!$I5668)-1),"")))</f>
        <v/>
      </c>
      <c r="D5671">
        <f>IF(GL_Paste!$B5668="","",IFERROR(INDEX(DeptName,MATCH($C5671,DeptTag,0)),"UNALLOCATED"))</f>
        <v/>
      </c>
      <c r="E5671">
        <f>IF(GL_Paste!$B5668="","",IFERROR(INDEX(AcctCat,MATCH(GL_Paste!$B5668&amp;"",AcctCode,0)),"UNKNOWN"))</f>
        <v/>
      </c>
      <c r="F5671">
        <f>IF(GL_Paste!$B5668="","",IFERROR(INDEX(AcctSub,MATCH(GL_Paste!$B5668&amp;"",AcctCode,0)),"UNKNOWN"))</f>
        <v/>
      </c>
    </row>
    <row r="5672">
      <c r="A5672" s="40">
        <f>IF(GL_Paste!$B5669="","",N(GL_Paste!$H5669)-N(GL_Paste!$G5669))</f>
        <v/>
      </c>
      <c r="B5672" s="43">
        <f>IF(GL_Paste!$B5669="","",DATE(YEAR(GL_Paste!$E5669),MONTH(GL_Paste!$E5669),1))</f>
        <v/>
      </c>
      <c r="C5672">
        <f>IF(GL_Paste!$B5669="","",IF(TRIM(GL_Paste!$M5669)&lt;&gt;"",TRIM(GL_Paste!$M5669),IFERROR(MID(GL_Paste!$I5669,FIND("[",GL_Paste!$I5669)+1,FIND("]",GL_Paste!$I5669)-FIND("[",GL_Paste!$I5669)-1),"")))</f>
        <v/>
      </c>
      <c r="D5672">
        <f>IF(GL_Paste!$B5669="","",IFERROR(INDEX(DeptName,MATCH($C5672,DeptTag,0)),"UNALLOCATED"))</f>
        <v/>
      </c>
      <c r="E5672">
        <f>IF(GL_Paste!$B5669="","",IFERROR(INDEX(AcctCat,MATCH(GL_Paste!$B5669&amp;"",AcctCode,0)),"UNKNOWN"))</f>
        <v/>
      </c>
      <c r="F5672">
        <f>IF(GL_Paste!$B5669="","",IFERROR(INDEX(AcctSub,MATCH(GL_Paste!$B5669&amp;"",AcctCode,0)),"UNKNOWN"))</f>
        <v/>
      </c>
    </row>
    <row r="5673">
      <c r="A5673" s="40">
        <f>IF(GL_Paste!$B5670="","",N(GL_Paste!$H5670)-N(GL_Paste!$G5670))</f>
        <v/>
      </c>
      <c r="B5673" s="43">
        <f>IF(GL_Paste!$B5670="","",DATE(YEAR(GL_Paste!$E5670),MONTH(GL_Paste!$E5670),1))</f>
        <v/>
      </c>
      <c r="C5673">
        <f>IF(GL_Paste!$B5670="","",IF(TRIM(GL_Paste!$M5670)&lt;&gt;"",TRIM(GL_Paste!$M5670),IFERROR(MID(GL_Paste!$I5670,FIND("[",GL_Paste!$I5670)+1,FIND("]",GL_Paste!$I5670)-FIND("[",GL_Paste!$I5670)-1),"")))</f>
        <v/>
      </c>
      <c r="D5673">
        <f>IF(GL_Paste!$B5670="","",IFERROR(INDEX(DeptName,MATCH($C5673,DeptTag,0)),"UNALLOCATED"))</f>
        <v/>
      </c>
      <c r="E5673">
        <f>IF(GL_Paste!$B5670="","",IFERROR(INDEX(AcctCat,MATCH(GL_Paste!$B5670&amp;"",AcctCode,0)),"UNKNOWN"))</f>
        <v/>
      </c>
      <c r="F5673">
        <f>IF(GL_Paste!$B5670="","",IFERROR(INDEX(AcctSub,MATCH(GL_Paste!$B5670&amp;"",AcctCode,0)),"UNKNOWN"))</f>
        <v/>
      </c>
    </row>
    <row r="5674">
      <c r="A5674" s="40">
        <f>IF(GL_Paste!$B5671="","",N(GL_Paste!$H5671)-N(GL_Paste!$G5671))</f>
        <v/>
      </c>
      <c r="B5674" s="43">
        <f>IF(GL_Paste!$B5671="","",DATE(YEAR(GL_Paste!$E5671),MONTH(GL_Paste!$E5671),1))</f>
        <v/>
      </c>
      <c r="C5674">
        <f>IF(GL_Paste!$B5671="","",IF(TRIM(GL_Paste!$M5671)&lt;&gt;"",TRIM(GL_Paste!$M5671),IFERROR(MID(GL_Paste!$I5671,FIND("[",GL_Paste!$I5671)+1,FIND("]",GL_Paste!$I5671)-FIND("[",GL_Paste!$I5671)-1),"")))</f>
        <v/>
      </c>
      <c r="D5674">
        <f>IF(GL_Paste!$B5671="","",IFERROR(INDEX(DeptName,MATCH($C5674,DeptTag,0)),"UNALLOCATED"))</f>
        <v/>
      </c>
      <c r="E5674">
        <f>IF(GL_Paste!$B5671="","",IFERROR(INDEX(AcctCat,MATCH(GL_Paste!$B5671&amp;"",AcctCode,0)),"UNKNOWN"))</f>
        <v/>
      </c>
      <c r="F5674">
        <f>IF(GL_Paste!$B5671="","",IFERROR(INDEX(AcctSub,MATCH(GL_Paste!$B5671&amp;"",AcctCode,0)),"UNKNOWN"))</f>
        <v/>
      </c>
    </row>
    <row r="5675">
      <c r="A5675" s="40">
        <f>IF(GL_Paste!$B5672="","",N(GL_Paste!$H5672)-N(GL_Paste!$G5672))</f>
        <v/>
      </c>
      <c r="B5675" s="43">
        <f>IF(GL_Paste!$B5672="","",DATE(YEAR(GL_Paste!$E5672),MONTH(GL_Paste!$E5672),1))</f>
        <v/>
      </c>
      <c r="C5675">
        <f>IF(GL_Paste!$B5672="","",IF(TRIM(GL_Paste!$M5672)&lt;&gt;"",TRIM(GL_Paste!$M5672),IFERROR(MID(GL_Paste!$I5672,FIND("[",GL_Paste!$I5672)+1,FIND("]",GL_Paste!$I5672)-FIND("[",GL_Paste!$I5672)-1),"")))</f>
        <v/>
      </c>
      <c r="D5675">
        <f>IF(GL_Paste!$B5672="","",IFERROR(INDEX(DeptName,MATCH($C5675,DeptTag,0)),"UNALLOCATED"))</f>
        <v/>
      </c>
      <c r="E5675">
        <f>IF(GL_Paste!$B5672="","",IFERROR(INDEX(AcctCat,MATCH(GL_Paste!$B5672&amp;"",AcctCode,0)),"UNKNOWN"))</f>
        <v/>
      </c>
      <c r="F5675">
        <f>IF(GL_Paste!$B5672="","",IFERROR(INDEX(AcctSub,MATCH(GL_Paste!$B5672&amp;"",AcctCode,0)),"UNKNOWN"))</f>
        <v/>
      </c>
    </row>
    <row r="5676">
      <c r="A5676" s="40">
        <f>IF(GL_Paste!$B5673="","",N(GL_Paste!$H5673)-N(GL_Paste!$G5673))</f>
        <v/>
      </c>
      <c r="B5676" s="43">
        <f>IF(GL_Paste!$B5673="","",DATE(YEAR(GL_Paste!$E5673),MONTH(GL_Paste!$E5673),1))</f>
        <v/>
      </c>
      <c r="C5676">
        <f>IF(GL_Paste!$B5673="","",IF(TRIM(GL_Paste!$M5673)&lt;&gt;"",TRIM(GL_Paste!$M5673),IFERROR(MID(GL_Paste!$I5673,FIND("[",GL_Paste!$I5673)+1,FIND("]",GL_Paste!$I5673)-FIND("[",GL_Paste!$I5673)-1),"")))</f>
        <v/>
      </c>
      <c r="D5676">
        <f>IF(GL_Paste!$B5673="","",IFERROR(INDEX(DeptName,MATCH($C5676,DeptTag,0)),"UNALLOCATED"))</f>
        <v/>
      </c>
      <c r="E5676">
        <f>IF(GL_Paste!$B5673="","",IFERROR(INDEX(AcctCat,MATCH(GL_Paste!$B5673&amp;"",AcctCode,0)),"UNKNOWN"))</f>
        <v/>
      </c>
      <c r="F5676">
        <f>IF(GL_Paste!$B5673="","",IFERROR(INDEX(AcctSub,MATCH(GL_Paste!$B5673&amp;"",AcctCode,0)),"UNKNOWN"))</f>
        <v/>
      </c>
    </row>
    <row r="5677">
      <c r="A5677" s="40">
        <f>IF(GL_Paste!$B5674="","",N(GL_Paste!$H5674)-N(GL_Paste!$G5674))</f>
        <v/>
      </c>
      <c r="B5677" s="43">
        <f>IF(GL_Paste!$B5674="","",DATE(YEAR(GL_Paste!$E5674),MONTH(GL_Paste!$E5674),1))</f>
        <v/>
      </c>
      <c r="C5677">
        <f>IF(GL_Paste!$B5674="","",IF(TRIM(GL_Paste!$M5674)&lt;&gt;"",TRIM(GL_Paste!$M5674),IFERROR(MID(GL_Paste!$I5674,FIND("[",GL_Paste!$I5674)+1,FIND("]",GL_Paste!$I5674)-FIND("[",GL_Paste!$I5674)-1),"")))</f>
        <v/>
      </c>
      <c r="D5677">
        <f>IF(GL_Paste!$B5674="","",IFERROR(INDEX(DeptName,MATCH($C5677,DeptTag,0)),"UNALLOCATED"))</f>
        <v/>
      </c>
      <c r="E5677">
        <f>IF(GL_Paste!$B5674="","",IFERROR(INDEX(AcctCat,MATCH(GL_Paste!$B5674&amp;"",AcctCode,0)),"UNKNOWN"))</f>
        <v/>
      </c>
      <c r="F5677">
        <f>IF(GL_Paste!$B5674="","",IFERROR(INDEX(AcctSub,MATCH(GL_Paste!$B5674&amp;"",AcctCode,0)),"UNKNOWN"))</f>
        <v/>
      </c>
    </row>
    <row r="5678">
      <c r="A5678" s="40">
        <f>IF(GL_Paste!$B5675="","",N(GL_Paste!$H5675)-N(GL_Paste!$G5675))</f>
        <v/>
      </c>
      <c r="B5678" s="43">
        <f>IF(GL_Paste!$B5675="","",DATE(YEAR(GL_Paste!$E5675),MONTH(GL_Paste!$E5675),1))</f>
        <v/>
      </c>
      <c r="C5678">
        <f>IF(GL_Paste!$B5675="","",IF(TRIM(GL_Paste!$M5675)&lt;&gt;"",TRIM(GL_Paste!$M5675),IFERROR(MID(GL_Paste!$I5675,FIND("[",GL_Paste!$I5675)+1,FIND("]",GL_Paste!$I5675)-FIND("[",GL_Paste!$I5675)-1),"")))</f>
        <v/>
      </c>
      <c r="D5678">
        <f>IF(GL_Paste!$B5675="","",IFERROR(INDEX(DeptName,MATCH($C5678,DeptTag,0)),"UNALLOCATED"))</f>
        <v/>
      </c>
      <c r="E5678">
        <f>IF(GL_Paste!$B5675="","",IFERROR(INDEX(AcctCat,MATCH(GL_Paste!$B5675&amp;"",AcctCode,0)),"UNKNOWN"))</f>
        <v/>
      </c>
      <c r="F5678">
        <f>IF(GL_Paste!$B5675="","",IFERROR(INDEX(AcctSub,MATCH(GL_Paste!$B5675&amp;"",AcctCode,0)),"UNKNOWN"))</f>
        <v/>
      </c>
    </row>
    <row r="5679">
      <c r="A5679" s="40">
        <f>IF(GL_Paste!$B5676="","",N(GL_Paste!$H5676)-N(GL_Paste!$G5676))</f>
        <v/>
      </c>
      <c r="B5679" s="43">
        <f>IF(GL_Paste!$B5676="","",DATE(YEAR(GL_Paste!$E5676),MONTH(GL_Paste!$E5676),1))</f>
        <v/>
      </c>
      <c r="C5679">
        <f>IF(GL_Paste!$B5676="","",IF(TRIM(GL_Paste!$M5676)&lt;&gt;"",TRIM(GL_Paste!$M5676),IFERROR(MID(GL_Paste!$I5676,FIND("[",GL_Paste!$I5676)+1,FIND("]",GL_Paste!$I5676)-FIND("[",GL_Paste!$I5676)-1),"")))</f>
        <v/>
      </c>
      <c r="D5679">
        <f>IF(GL_Paste!$B5676="","",IFERROR(INDEX(DeptName,MATCH($C5679,DeptTag,0)),"UNALLOCATED"))</f>
        <v/>
      </c>
      <c r="E5679">
        <f>IF(GL_Paste!$B5676="","",IFERROR(INDEX(AcctCat,MATCH(GL_Paste!$B5676&amp;"",AcctCode,0)),"UNKNOWN"))</f>
        <v/>
      </c>
      <c r="F5679">
        <f>IF(GL_Paste!$B5676="","",IFERROR(INDEX(AcctSub,MATCH(GL_Paste!$B5676&amp;"",AcctCode,0)),"UNKNOWN"))</f>
        <v/>
      </c>
    </row>
    <row r="5680">
      <c r="A5680" s="40">
        <f>IF(GL_Paste!$B5677="","",N(GL_Paste!$H5677)-N(GL_Paste!$G5677))</f>
        <v/>
      </c>
      <c r="B5680" s="43">
        <f>IF(GL_Paste!$B5677="","",DATE(YEAR(GL_Paste!$E5677),MONTH(GL_Paste!$E5677),1))</f>
        <v/>
      </c>
      <c r="C5680">
        <f>IF(GL_Paste!$B5677="","",IF(TRIM(GL_Paste!$M5677)&lt;&gt;"",TRIM(GL_Paste!$M5677),IFERROR(MID(GL_Paste!$I5677,FIND("[",GL_Paste!$I5677)+1,FIND("]",GL_Paste!$I5677)-FIND("[",GL_Paste!$I5677)-1),"")))</f>
        <v/>
      </c>
      <c r="D5680">
        <f>IF(GL_Paste!$B5677="","",IFERROR(INDEX(DeptName,MATCH($C5680,DeptTag,0)),"UNALLOCATED"))</f>
        <v/>
      </c>
      <c r="E5680">
        <f>IF(GL_Paste!$B5677="","",IFERROR(INDEX(AcctCat,MATCH(GL_Paste!$B5677&amp;"",AcctCode,0)),"UNKNOWN"))</f>
        <v/>
      </c>
      <c r="F5680">
        <f>IF(GL_Paste!$B5677="","",IFERROR(INDEX(AcctSub,MATCH(GL_Paste!$B5677&amp;"",AcctCode,0)),"UNKNOWN"))</f>
        <v/>
      </c>
    </row>
    <row r="5681">
      <c r="A5681" s="40">
        <f>IF(GL_Paste!$B5678="","",N(GL_Paste!$H5678)-N(GL_Paste!$G5678))</f>
        <v/>
      </c>
      <c r="B5681" s="43">
        <f>IF(GL_Paste!$B5678="","",DATE(YEAR(GL_Paste!$E5678),MONTH(GL_Paste!$E5678),1))</f>
        <v/>
      </c>
      <c r="C5681">
        <f>IF(GL_Paste!$B5678="","",IF(TRIM(GL_Paste!$M5678)&lt;&gt;"",TRIM(GL_Paste!$M5678),IFERROR(MID(GL_Paste!$I5678,FIND("[",GL_Paste!$I5678)+1,FIND("]",GL_Paste!$I5678)-FIND("[",GL_Paste!$I5678)-1),"")))</f>
        <v/>
      </c>
      <c r="D5681">
        <f>IF(GL_Paste!$B5678="","",IFERROR(INDEX(DeptName,MATCH($C5681,DeptTag,0)),"UNALLOCATED"))</f>
        <v/>
      </c>
      <c r="E5681">
        <f>IF(GL_Paste!$B5678="","",IFERROR(INDEX(AcctCat,MATCH(GL_Paste!$B5678&amp;"",AcctCode,0)),"UNKNOWN"))</f>
        <v/>
      </c>
      <c r="F5681">
        <f>IF(GL_Paste!$B5678="","",IFERROR(INDEX(AcctSub,MATCH(GL_Paste!$B5678&amp;"",AcctCode,0)),"UNKNOWN"))</f>
        <v/>
      </c>
    </row>
    <row r="5682">
      <c r="A5682" s="40">
        <f>IF(GL_Paste!$B5679="","",N(GL_Paste!$H5679)-N(GL_Paste!$G5679))</f>
        <v/>
      </c>
      <c r="B5682" s="43">
        <f>IF(GL_Paste!$B5679="","",DATE(YEAR(GL_Paste!$E5679),MONTH(GL_Paste!$E5679),1))</f>
        <v/>
      </c>
      <c r="C5682">
        <f>IF(GL_Paste!$B5679="","",IF(TRIM(GL_Paste!$M5679)&lt;&gt;"",TRIM(GL_Paste!$M5679),IFERROR(MID(GL_Paste!$I5679,FIND("[",GL_Paste!$I5679)+1,FIND("]",GL_Paste!$I5679)-FIND("[",GL_Paste!$I5679)-1),"")))</f>
        <v/>
      </c>
      <c r="D5682">
        <f>IF(GL_Paste!$B5679="","",IFERROR(INDEX(DeptName,MATCH($C5682,DeptTag,0)),"UNALLOCATED"))</f>
        <v/>
      </c>
      <c r="E5682">
        <f>IF(GL_Paste!$B5679="","",IFERROR(INDEX(AcctCat,MATCH(GL_Paste!$B5679&amp;"",AcctCode,0)),"UNKNOWN"))</f>
        <v/>
      </c>
      <c r="F5682">
        <f>IF(GL_Paste!$B5679="","",IFERROR(INDEX(AcctSub,MATCH(GL_Paste!$B5679&amp;"",AcctCode,0)),"UNKNOWN"))</f>
        <v/>
      </c>
    </row>
    <row r="5683">
      <c r="A5683" s="40">
        <f>IF(GL_Paste!$B5680="","",N(GL_Paste!$H5680)-N(GL_Paste!$G5680))</f>
        <v/>
      </c>
      <c r="B5683" s="43">
        <f>IF(GL_Paste!$B5680="","",DATE(YEAR(GL_Paste!$E5680),MONTH(GL_Paste!$E5680),1))</f>
        <v/>
      </c>
      <c r="C5683">
        <f>IF(GL_Paste!$B5680="","",IF(TRIM(GL_Paste!$M5680)&lt;&gt;"",TRIM(GL_Paste!$M5680),IFERROR(MID(GL_Paste!$I5680,FIND("[",GL_Paste!$I5680)+1,FIND("]",GL_Paste!$I5680)-FIND("[",GL_Paste!$I5680)-1),"")))</f>
        <v/>
      </c>
      <c r="D5683">
        <f>IF(GL_Paste!$B5680="","",IFERROR(INDEX(DeptName,MATCH($C5683,DeptTag,0)),"UNALLOCATED"))</f>
        <v/>
      </c>
      <c r="E5683">
        <f>IF(GL_Paste!$B5680="","",IFERROR(INDEX(AcctCat,MATCH(GL_Paste!$B5680&amp;"",AcctCode,0)),"UNKNOWN"))</f>
        <v/>
      </c>
      <c r="F5683">
        <f>IF(GL_Paste!$B5680="","",IFERROR(INDEX(AcctSub,MATCH(GL_Paste!$B5680&amp;"",AcctCode,0)),"UNKNOWN"))</f>
        <v/>
      </c>
    </row>
    <row r="5684">
      <c r="A5684" s="40">
        <f>IF(GL_Paste!$B5681="","",N(GL_Paste!$H5681)-N(GL_Paste!$G5681))</f>
        <v/>
      </c>
      <c r="B5684" s="43">
        <f>IF(GL_Paste!$B5681="","",DATE(YEAR(GL_Paste!$E5681),MONTH(GL_Paste!$E5681),1))</f>
        <v/>
      </c>
      <c r="C5684">
        <f>IF(GL_Paste!$B5681="","",IF(TRIM(GL_Paste!$M5681)&lt;&gt;"",TRIM(GL_Paste!$M5681),IFERROR(MID(GL_Paste!$I5681,FIND("[",GL_Paste!$I5681)+1,FIND("]",GL_Paste!$I5681)-FIND("[",GL_Paste!$I5681)-1),"")))</f>
        <v/>
      </c>
      <c r="D5684">
        <f>IF(GL_Paste!$B5681="","",IFERROR(INDEX(DeptName,MATCH($C5684,DeptTag,0)),"UNALLOCATED"))</f>
        <v/>
      </c>
      <c r="E5684">
        <f>IF(GL_Paste!$B5681="","",IFERROR(INDEX(AcctCat,MATCH(GL_Paste!$B5681&amp;"",AcctCode,0)),"UNKNOWN"))</f>
        <v/>
      </c>
      <c r="F5684">
        <f>IF(GL_Paste!$B5681="","",IFERROR(INDEX(AcctSub,MATCH(GL_Paste!$B5681&amp;"",AcctCode,0)),"UNKNOWN"))</f>
        <v/>
      </c>
    </row>
    <row r="5685">
      <c r="A5685" s="40">
        <f>IF(GL_Paste!$B5682="","",N(GL_Paste!$H5682)-N(GL_Paste!$G5682))</f>
        <v/>
      </c>
      <c r="B5685" s="43">
        <f>IF(GL_Paste!$B5682="","",DATE(YEAR(GL_Paste!$E5682),MONTH(GL_Paste!$E5682),1))</f>
        <v/>
      </c>
      <c r="C5685">
        <f>IF(GL_Paste!$B5682="","",IF(TRIM(GL_Paste!$M5682)&lt;&gt;"",TRIM(GL_Paste!$M5682),IFERROR(MID(GL_Paste!$I5682,FIND("[",GL_Paste!$I5682)+1,FIND("]",GL_Paste!$I5682)-FIND("[",GL_Paste!$I5682)-1),"")))</f>
        <v/>
      </c>
      <c r="D5685">
        <f>IF(GL_Paste!$B5682="","",IFERROR(INDEX(DeptName,MATCH($C5685,DeptTag,0)),"UNALLOCATED"))</f>
        <v/>
      </c>
      <c r="E5685">
        <f>IF(GL_Paste!$B5682="","",IFERROR(INDEX(AcctCat,MATCH(GL_Paste!$B5682&amp;"",AcctCode,0)),"UNKNOWN"))</f>
        <v/>
      </c>
      <c r="F5685">
        <f>IF(GL_Paste!$B5682="","",IFERROR(INDEX(AcctSub,MATCH(GL_Paste!$B5682&amp;"",AcctCode,0)),"UNKNOWN"))</f>
        <v/>
      </c>
    </row>
    <row r="5686">
      <c r="A5686" s="40">
        <f>IF(GL_Paste!$B5683="","",N(GL_Paste!$H5683)-N(GL_Paste!$G5683))</f>
        <v/>
      </c>
      <c r="B5686" s="43">
        <f>IF(GL_Paste!$B5683="","",DATE(YEAR(GL_Paste!$E5683),MONTH(GL_Paste!$E5683),1))</f>
        <v/>
      </c>
      <c r="C5686">
        <f>IF(GL_Paste!$B5683="","",IF(TRIM(GL_Paste!$M5683)&lt;&gt;"",TRIM(GL_Paste!$M5683),IFERROR(MID(GL_Paste!$I5683,FIND("[",GL_Paste!$I5683)+1,FIND("]",GL_Paste!$I5683)-FIND("[",GL_Paste!$I5683)-1),"")))</f>
        <v/>
      </c>
      <c r="D5686">
        <f>IF(GL_Paste!$B5683="","",IFERROR(INDEX(DeptName,MATCH($C5686,DeptTag,0)),"UNALLOCATED"))</f>
        <v/>
      </c>
      <c r="E5686">
        <f>IF(GL_Paste!$B5683="","",IFERROR(INDEX(AcctCat,MATCH(GL_Paste!$B5683&amp;"",AcctCode,0)),"UNKNOWN"))</f>
        <v/>
      </c>
      <c r="F5686">
        <f>IF(GL_Paste!$B5683="","",IFERROR(INDEX(AcctSub,MATCH(GL_Paste!$B5683&amp;"",AcctCode,0)),"UNKNOWN"))</f>
        <v/>
      </c>
    </row>
    <row r="5687">
      <c r="A5687" s="40">
        <f>IF(GL_Paste!$B5684="","",N(GL_Paste!$H5684)-N(GL_Paste!$G5684))</f>
        <v/>
      </c>
      <c r="B5687" s="43">
        <f>IF(GL_Paste!$B5684="","",DATE(YEAR(GL_Paste!$E5684),MONTH(GL_Paste!$E5684),1))</f>
        <v/>
      </c>
      <c r="C5687">
        <f>IF(GL_Paste!$B5684="","",IF(TRIM(GL_Paste!$M5684)&lt;&gt;"",TRIM(GL_Paste!$M5684),IFERROR(MID(GL_Paste!$I5684,FIND("[",GL_Paste!$I5684)+1,FIND("]",GL_Paste!$I5684)-FIND("[",GL_Paste!$I5684)-1),"")))</f>
        <v/>
      </c>
      <c r="D5687">
        <f>IF(GL_Paste!$B5684="","",IFERROR(INDEX(DeptName,MATCH($C5687,DeptTag,0)),"UNALLOCATED"))</f>
        <v/>
      </c>
      <c r="E5687">
        <f>IF(GL_Paste!$B5684="","",IFERROR(INDEX(AcctCat,MATCH(GL_Paste!$B5684&amp;"",AcctCode,0)),"UNKNOWN"))</f>
        <v/>
      </c>
      <c r="F5687">
        <f>IF(GL_Paste!$B5684="","",IFERROR(INDEX(AcctSub,MATCH(GL_Paste!$B5684&amp;"",AcctCode,0)),"UNKNOWN"))</f>
        <v/>
      </c>
    </row>
    <row r="5688">
      <c r="A5688" s="40">
        <f>IF(GL_Paste!$B5685="","",N(GL_Paste!$H5685)-N(GL_Paste!$G5685))</f>
        <v/>
      </c>
      <c r="B5688" s="43">
        <f>IF(GL_Paste!$B5685="","",DATE(YEAR(GL_Paste!$E5685),MONTH(GL_Paste!$E5685),1))</f>
        <v/>
      </c>
      <c r="C5688">
        <f>IF(GL_Paste!$B5685="","",IF(TRIM(GL_Paste!$M5685)&lt;&gt;"",TRIM(GL_Paste!$M5685),IFERROR(MID(GL_Paste!$I5685,FIND("[",GL_Paste!$I5685)+1,FIND("]",GL_Paste!$I5685)-FIND("[",GL_Paste!$I5685)-1),"")))</f>
        <v/>
      </c>
      <c r="D5688">
        <f>IF(GL_Paste!$B5685="","",IFERROR(INDEX(DeptName,MATCH($C5688,DeptTag,0)),"UNALLOCATED"))</f>
        <v/>
      </c>
      <c r="E5688">
        <f>IF(GL_Paste!$B5685="","",IFERROR(INDEX(AcctCat,MATCH(GL_Paste!$B5685&amp;"",AcctCode,0)),"UNKNOWN"))</f>
        <v/>
      </c>
      <c r="F5688">
        <f>IF(GL_Paste!$B5685="","",IFERROR(INDEX(AcctSub,MATCH(GL_Paste!$B5685&amp;"",AcctCode,0)),"UNKNOWN"))</f>
        <v/>
      </c>
    </row>
    <row r="5689">
      <c r="A5689" s="40">
        <f>IF(GL_Paste!$B5686="","",N(GL_Paste!$H5686)-N(GL_Paste!$G5686))</f>
        <v/>
      </c>
      <c r="B5689" s="43">
        <f>IF(GL_Paste!$B5686="","",DATE(YEAR(GL_Paste!$E5686),MONTH(GL_Paste!$E5686),1))</f>
        <v/>
      </c>
      <c r="C5689">
        <f>IF(GL_Paste!$B5686="","",IF(TRIM(GL_Paste!$M5686)&lt;&gt;"",TRIM(GL_Paste!$M5686),IFERROR(MID(GL_Paste!$I5686,FIND("[",GL_Paste!$I5686)+1,FIND("]",GL_Paste!$I5686)-FIND("[",GL_Paste!$I5686)-1),"")))</f>
        <v/>
      </c>
      <c r="D5689">
        <f>IF(GL_Paste!$B5686="","",IFERROR(INDEX(DeptName,MATCH($C5689,DeptTag,0)),"UNALLOCATED"))</f>
        <v/>
      </c>
      <c r="E5689">
        <f>IF(GL_Paste!$B5686="","",IFERROR(INDEX(AcctCat,MATCH(GL_Paste!$B5686&amp;"",AcctCode,0)),"UNKNOWN"))</f>
        <v/>
      </c>
      <c r="F5689">
        <f>IF(GL_Paste!$B5686="","",IFERROR(INDEX(AcctSub,MATCH(GL_Paste!$B5686&amp;"",AcctCode,0)),"UNKNOWN"))</f>
        <v/>
      </c>
    </row>
    <row r="5690">
      <c r="A5690" s="40">
        <f>IF(GL_Paste!$B5687="","",N(GL_Paste!$H5687)-N(GL_Paste!$G5687))</f>
        <v/>
      </c>
      <c r="B5690" s="43">
        <f>IF(GL_Paste!$B5687="","",DATE(YEAR(GL_Paste!$E5687),MONTH(GL_Paste!$E5687),1))</f>
        <v/>
      </c>
      <c r="C5690">
        <f>IF(GL_Paste!$B5687="","",IF(TRIM(GL_Paste!$M5687)&lt;&gt;"",TRIM(GL_Paste!$M5687),IFERROR(MID(GL_Paste!$I5687,FIND("[",GL_Paste!$I5687)+1,FIND("]",GL_Paste!$I5687)-FIND("[",GL_Paste!$I5687)-1),"")))</f>
        <v/>
      </c>
      <c r="D5690">
        <f>IF(GL_Paste!$B5687="","",IFERROR(INDEX(DeptName,MATCH($C5690,DeptTag,0)),"UNALLOCATED"))</f>
        <v/>
      </c>
      <c r="E5690">
        <f>IF(GL_Paste!$B5687="","",IFERROR(INDEX(AcctCat,MATCH(GL_Paste!$B5687&amp;"",AcctCode,0)),"UNKNOWN"))</f>
        <v/>
      </c>
      <c r="F5690">
        <f>IF(GL_Paste!$B5687="","",IFERROR(INDEX(AcctSub,MATCH(GL_Paste!$B5687&amp;"",AcctCode,0)),"UNKNOWN"))</f>
        <v/>
      </c>
    </row>
    <row r="5691">
      <c r="A5691" s="40">
        <f>IF(GL_Paste!$B5688="","",N(GL_Paste!$H5688)-N(GL_Paste!$G5688))</f>
        <v/>
      </c>
      <c r="B5691" s="43">
        <f>IF(GL_Paste!$B5688="","",DATE(YEAR(GL_Paste!$E5688),MONTH(GL_Paste!$E5688),1))</f>
        <v/>
      </c>
      <c r="C5691">
        <f>IF(GL_Paste!$B5688="","",IF(TRIM(GL_Paste!$M5688)&lt;&gt;"",TRIM(GL_Paste!$M5688),IFERROR(MID(GL_Paste!$I5688,FIND("[",GL_Paste!$I5688)+1,FIND("]",GL_Paste!$I5688)-FIND("[",GL_Paste!$I5688)-1),"")))</f>
        <v/>
      </c>
      <c r="D5691">
        <f>IF(GL_Paste!$B5688="","",IFERROR(INDEX(DeptName,MATCH($C5691,DeptTag,0)),"UNALLOCATED"))</f>
        <v/>
      </c>
      <c r="E5691">
        <f>IF(GL_Paste!$B5688="","",IFERROR(INDEX(AcctCat,MATCH(GL_Paste!$B5688&amp;"",AcctCode,0)),"UNKNOWN"))</f>
        <v/>
      </c>
      <c r="F5691">
        <f>IF(GL_Paste!$B5688="","",IFERROR(INDEX(AcctSub,MATCH(GL_Paste!$B5688&amp;"",AcctCode,0)),"UNKNOWN"))</f>
        <v/>
      </c>
    </row>
    <row r="5692">
      <c r="A5692" s="40">
        <f>IF(GL_Paste!$B5689="","",N(GL_Paste!$H5689)-N(GL_Paste!$G5689))</f>
        <v/>
      </c>
      <c r="B5692" s="43">
        <f>IF(GL_Paste!$B5689="","",DATE(YEAR(GL_Paste!$E5689),MONTH(GL_Paste!$E5689),1))</f>
        <v/>
      </c>
      <c r="C5692">
        <f>IF(GL_Paste!$B5689="","",IF(TRIM(GL_Paste!$M5689)&lt;&gt;"",TRIM(GL_Paste!$M5689),IFERROR(MID(GL_Paste!$I5689,FIND("[",GL_Paste!$I5689)+1,FIND("]",GL_Paste!$I5689)-FIND("[",GL_Paste!$I5689)-1),"")))</f>
        <v/>
      </c>
      <c r="D5692">
        <f>IF(GL_Paste!$B5689="","",IFERROR(INDEX(DeptName,MATCH($C5692,DeptTag,0)),"UNALLOCATED"))</f>
        <v/>
      </c>
      <c r="E5692">
        <f>IF(GL_Paste!$B5689="","",IFERROR(INDEX(AcctCat,MATCH(GL_Paste!$B5689&amp;"",AcctCode,0)),"UNKNOWN"))</f>
        <v/>
      </c>
      <c r="F5692">
        <f>IF(GL_Paste!$B5689="","",IFERROR(INDEX(AcctSub,MATCH(GL_Paste!$B5689&amp;"",AcctCode,0)),"UNKNOWN"))</f>
        <v/>
      </c>
    </row>
    <row r="5693">
      <c r="A5693" s="40">
        <f>IF(GL_Paste!$B5690="","",N(GL_Paste!$H5690)-N(GL_Paste!$G5690))</f>
        <v/>
      </c>
      <c r="B5693" s="43">
        <f>IF(GL_Paste!$B5690="","",DATE(YEAR(GL_Paste!$E5690),MONTH(GL_Paste!$E5690),1))</f>
        <v/>
      </c>
      <c r="C5693">
        <f>IF(GL_Paste!$B5690="","",IF(TRIM(GL_Paste!$M5690)&lt;&gt;"",TRIM(GL_Paste!$M5690),IFERROR(MID(GL_Paste!$I5690,FIND("[",GL_Paste!$I5690)+1,FIND("]",GL_Paste!$I5690)-FIND("[",GL_Paste!$I5690)-1),"")))</f>
        <v/>
      </c>
      <c r="D5693">
        <f>IF(GL_Paste!$B5690="","",IFERROR(INDEX(DeptName,MATCH($C5693,DeptTag,0)),"UNALLOCATED"))</f>
        <v/>
      </c>
      <c r="E5693">
        <f>IF(GL_Paste!$B5690="","",IFERROR(INDEX(AcctCat,MATCH(GL_Paste!$B5690&amp;"",AcctCode,0)),"UNKNOWN"))</f>
        <v/>
      </c>
      <c r="F5693">
        <f>IF(GL_Paste!$B5690="","",IFERROR(INDEX(AcctSub,MATCH(GL_Paste!$B5690&amp;"",AcctCode,0)),"UNKNOWN"))</f>
        <v/>
      </c>
    </row>
    <row r="5694">
      <c r="A5694" s="40">
        <f>IF(GL_Paste!$B5691="","",N(GL_Paste!$H5691)-N(GL_Paste!$G5691))</f>
        <v/>
      </c>
      <c r="B5694" s="43">
        <f>IF(GL_Paste!$B5691="","",DATE(YEAR(GL_Paste!$E5691),MONTH(GL_Paste!$E5691),1))</f>
        <v/>
      </c>
      <c r="C5694">
        <f>IF(GL_Paste!$B5691="","",IF(TRIM(GL_Paste!$M5691)&lt;&gt;"",TRIM(GL_Paste!$M5691),IFERROR(MID(GL_Paste!$I5691,FIND("[",GL_Paste!$I5691)+1,FIND("]",GL_Paste!$I5691)-FIND("[",GL_Paste!$I5691)-1),"")))</f>
        <v/>
      </c>
      <c r="D5694">
        <f>IF(GL_Paste!$B5691="","",IFERROR(INDEX(DeptName,MATCH($C5694,DeptTag,0)),"UNALLOCATED"))</f>
        <v/>
      </c>
      <c r="E5694">
        <f>IF(GL_Paste!$B5691="","",IFERROR(INDEX(AcctCat,MATCH(GL_Paste!$B5691&amp;"",AcctCode,0)),"UNKNOWN"))</f>
        <v/>
      </c>
      <c r="F5694">
        <f>IF(GL_Paste!$B5691="","",IFERROR(INDEX(AcctSub,MATCH(GL_Paste!$B5691&amp;"",AcctCode,0)),"UNKNOWN"))</f>
        <v/>
      </c>
    </row>
    <row r="5695">
      <c r="A5695" s="40">
        <f>IF(GL_Paste!$B5692="","",N(GL_Paste!$H5692)-N(GL_Paste!$G5692))</f>
        <v/>
      </c>
      <c r="B5695" s="43">
        <f>IF(GL_Paste!$B5692="","",DATE(YEAR(GL_Paste!$E5692),MONTH(GL_Paste!$E5692),1))</f>
        <v/>
      </c>
      <c r="C5695">
        <f>IF(GL_Paste!$B5692="","",IF(TRIM(GL_Paste!$M5692)&lt;&gt;"",TRIM(GL_Paste!$M5692),IFERROR(MID(GL_Paste!$I5692,FIND("[",GL_Paste!$I5692)+1,FIND("]",GL_Paste!$I5692)-FIND("[",GL_Paste!$I5692)-1),"")))</f>
        <v/>
      </c>
      <c r="D5695">
        <f>IF(GL_Paste!$B5692="","",IFERROR(INDEX(DeptName,MATCH($C5695,DeptTag,0)),"UNALLOCATED"))</f>
        <v/>
      </c>
      <c r="E5695">
        <f>IF(GL_Paste!$B5692="","",IFERROR(INDEX(AcctCat,MATCH(GL_Paste!$B5692&amp;"",AcctCode,0)),"UNKNOWN"))</f>
        <v/>
      </c>
      <c r="F5695">
        <f>IF(GL_Paste!$B5692="","",IFERROR(INDEX(AcctSub,MATCH(GL_Paste!$B5692&amp;"",AcctCode,0)),"UNKNOWN"))</f>
        <v/>
      </c>
    </row>
    <row r="5696">
      <c r="A5696" s="40">
        <f>IF(GL_Paste!$B5693="","",N(GL_Paste!$H5693)-N(GL_Paste!$G5693))</f>
        <v/>
      </c>
      <c r="B5696" s="43">
        <f>IF(GL_Paste!$B5693="","",DATE(YEAR(GL_Paste!$E5693),MONTH(GL_Paste!$E5693),1))</f>
        <v/>
      </c>
      <c r="C5696">
        <f>IF(GL_Paste!$B5693="","",IF(TRIM(GL_Paste!$M5693)&lt;&gt;"",TRIM(GL_Paste!$M5693),IFERROR(MID(GL_Paste!$I5693,FIND("[",GL_Paste!$I5693)+1,FIND("]",GL_Paste!$I5693)-FIND("[",GL_Paste!$I5693)-1),"")))</f>
        <v/>
      </c>
      <c r="D5696">
        <f>IF(GL_Paste!$B5693="","",IFERROR(INDEX(DeptName,MATCH($C5696,DeptTag,0)),"UNALLOCATED"))</f>
        <v/>
      </c>
      <c r="E5696">
        <f>IF(GL_Paste!$B5693="","",IFERROR(INDEX(AcctCat,MATCH(GL_Paste!$B5693&amp;"",AcctCode,0)),"UNKNOWN"))</f>
        <v/>
      </c>
      <c r="F5696">
        <f>IF(GL_Paste!$B5693="","",IFERROR(INDEX(AcctSub,MATCH(GL_Paste!$B5693&amp;"",AcctCode,0)),"UNKNOWN"))</f>
        <v/>
      </c>
    </row>
    <row r="5697">
      <c r="A5697" s="40">
        <f>IF(GL_Paste!$B5694="","",N(GL_Paste!$H5694)-N(GL_Paste!$G5694))</f>
        <v/>
      </c>
      <c r="B5697" s="43">
        <f>IF(GL_Paste!$B5694="","",DATE(YEAR(GL_Paste!$E5694),MONTH(GL_Paste!$E5694),1))</f>
        <v/>
      </c>
      <c r="C5697">
        <f>IF(GL_Paste!$B5694="","",IF(TRIM(GL_Paste!$M5694)&lt;&gt;"",TRIM(GL_Paste!$M5694),IFERROR(MID(GL_Paste!$I5694,FIND("[",GL_Paste!$I5694)+1,FIND("]",GL_Paste!$I5694)-FIND("[",GL_Paste!$I5694)-1),"")))</f>
        <v/>
      </c>
      <c r="D5697">
        <f>IF(GL_Paste!$B5694="","",IFERROR(INDEX(DeptName,MATCH($C5697,DeptTag,0)),"UNALLOCATED"))</f>
        <v/>
      </c>
      <c r="E5697">
        <f>IF(GL_Paste!$B5694="","",IFERROR(INDEX(AcctCat,MATCH(GL_Paste!$B5694&amp;"",AcctCode,0)),"UNKNOWN"))</f>
        <v/>
      </c>
      <c r="F5697">
        <f>IF(GL_Paste!$B5694="","",IFERROR(INDEX(AcctSub,MATCH(GL_Paste!$B5694&amp;"",AcctCode,0)),"UNKNOWN"))</f>
        <v/>
      </c>
    </row>
    <row r="5698">
      <c r="A5698" s="40">
        <f>IF(GL_Paste!$B5695="","",N(GL_Paste!$H5695)-N(GL_Paste!$G5695))</f>
        <v/>
      </c>
      <c r="B5698" s="43">
        <f>IF(GL_Paste!$B5695="","",DATE(YEAR(GL_Paste!$E5695),MONTH(GL_Paste!$E5695),1))</f>
        <v/>
      </c>
      <c r="C5698">
        <f>IF(GL_Paste!$B5695="","",IF(TRIM(GL_Paste!$M5695)&lt;&gt;"",TRIM(GL_Paste!$M5695),IFERROR(MID(GL_Paste!$I5695,FIND("[",GL_Paste!$I5695)+1,FIND("]",GL_Paste!$I5695)-FIND("[",GL_Paste!$I5695)-1),"")))</f>
        <v/>
      </c>
      <c r="D5698">
        <f>IF(GL_Paste!$B5695="","",IFERROR(INDEX(DeptName,MATCH($C5698,DeptTag,0)),"UNALLOCATED"))</f>
        <v/>
      </c>
      <c r="E5698">
        <f>IF(GL_Paste!$B5695="","",IFERROR(INDEX(AcctCat,MATCH(GL_Paste!$B5695&amp;"",AcctCode,0)),"UNKNOWN"))</f>
        <v/>
      </c>
      <c r="F5698">
        <f>IF(GL_Paste!$B5695="","",IFERROR(INDEX(AcctSub,MATCH(GL_Paste!$B5695&amp;"",AcctCode,0)),"UNKNOWN"))</f>
        <v/>
      </c>
    </row>
    <row r="5699">
      <c r="A5699" s="40">
        <f>IF(GL_Paste!$B5696="","",N(GL_Paste!$H5696)-N(GL_Paste!$G5696))</f>
        <v/>
      </c>
      <c r="B5699" s="43">
        <f>IF(GL_Paste!$B5696="","",DATE(YEAR(GL_Paste!$E5696),MONTH(GL_Paste!$E5696),1))</f>
        <v/>
      </c>
      <c r="C5699">
        <f>IF(GL_Paste!$B5696="","",IF(TRIM(GL_Paste!$M5696)&lt;&gt;"",TRIM(GL_Paste!$M5696),IFERROR(MID(GL_Paste!$I5696,FIND("[",GL_Paste!$I5696)+1,FIND("]",GL_Paste!$I5696)-FIND("[",GL_Paste!$I5696)-1),"")))</f>
        <v/>
      </c>
      <c r="D5699">
        <f>IF(GL_Paste!$B5696="","",IFERROR(INDEX(DeptName,MATCH($C5699,DeptTag,0)),"UNALLOCATED"))</f>
        <v/>
      </c>
      <c r="E5699">
        <f>IF(GL_Paste!$B5696="","",IFERROR(INDEX(AcctCat,MATCH(GL_Paste!$B5696&amp;"",AcctCode,0)),"UNKNOWN"))</f>
        <v/>
      </c>
      <c r="F5699">
        <f>IF(GL_Paste!$B5696="","",IFERROR(INDEX(AcctSub,MATCH(GL_Paste!$B5696&amp;"",AcctCode,0)),"UNKNOWN"))</f>
        <v/>
      </c>
    </row>
    <row r="5700">
      <c r="A5700" s="40">
        <f>IF(GL_Paste!$B5697="","",N(GL_Paste!$H5697)-N(GL_Paste!$G5697))</f>
        <v/>
      </c>
      <c r="B5700" s="43">
        <f>IF(GL_Paste!$B5697="","",DATE(YEAR(GL_Paste!$E5697),MONTH(GL_Paste!$E5697),1))</f>
        <v/>
      </c>
      <c r="C5700">
        <f>IF(GL_Paste!$B5697="","",IF(TRIM(GL_Paste!$M5697)&lt;&gt;"",TRIM(GL_Paste!$M5697),IFERROR(MID(GL_Paste!$I5697,FIND("[",GL_Paste!$I5697)+1,FIND("]",GL_Paste!$I5697)-FIND("[",GL_Paste!$I5697)-1),"")))</f>
        <v/>
      </c>
      <c r="D5700">
        <f>IF(GL_Paste!$B5697="","",IFERROR(INDEX(DeptName,MATCH($C5700,DeptTag,0)),"UNALLOCATED"))</f>
        <v/>
      </c>
      <c r="E5700">
        <f>IF(GL_Paste!$B5697="","",IFERROR(INDEX(AcctCat,MATCH(GL_Paste!$B5697&amp;"",AcctCode,0)),"UNKNOWN"))</f>
        <v/>
      </c>
      <c r="F5700">
        <f>IF(GL_Paste!$B5697="","",IFERROR(INDEX(AcctSub,MATCH(GL_Paste!$B5697&amp;"",AcctCode,0)),"UNKNOWN"))</f>
        <v/>
      </c>
    </row>
    <row r="5701">
      <c r="A5701" s="40">
        <f>IF(GL_Paste!$B5698="","",N(GL_Paste!$H5698)-N(GL_Paste!$G5698))</f>
        <v/>
      </c>
      <c r="B5701" s="43">
        <f>IF(GL_Paste!$B5698="","",DATE(YEAR(GL_Paste!$E5698),MONTH(GL_Paste!$E5698),1))</f>
        <v/>
      </c>
      <c r="C5701">
        <f>IF(GL_Paste!$B5698="","",IF(TRIM(GL_Paste!$M5698)&lt;&gt;"",TRIM(GL_Paste!$M5698),IFERROR(MID(GL_Paste!$I5698,FIND("[",GL_Paste!$I5698)+1,FIND("]",GL_Paste!$I5698)-FIND("[",GL_Paste!$I5698)-1),"")))</f>
        <v/>
      </c>
      <c r="D5701">
        <f>IF(GL_Paste!$B5698="","",IFERROR(INDEX(DeptName,MATCH($C5701,DeptTag,0)),"UNALLOCATED"))</f>
        <v/>
      </c>
      <c r="E5701">
        <f>IF(GL_Paste!$B5698="","",IFERROR(INDEX(AcctCat,MATCH(GL_Paste!$B5698&amp;"",AcctCode,0)),"UNKNOWN"))</f>
        <v/>
      </c>
      <c r="F5701">
        <f>IF(GL_Paste!$B5698="","",IFERROR(INDEX(AcctSub,MATCH(GL_Paste!$B5698&amp;"",AcctCode,0)),"UNKNOWN"))</f>
        <v/>
      </c>
    </row>
    <row r="5702">
      <c r="A5702" s="40">
        <f>IF(GL_Paste!$B5699="","",N(GL_Paste!$H5699)-N(GL_Paste!$G5699))</f>
        <v/>
      </c>
      <c r="B5702" s="43">
        <f>IF(GL_Paste!$B5699="","",DATE(YEAR(GL_Paste!$E5699),MONTH(GL_Paste!$E5699),1))</f>
        <v/>
      </c>
      <c r="C5702">
        <f>IF(GL_Paste!$B5699="","",IF(TRIM(GL_Paste!$M5699)&lt;&gt;"",TRIM(GL_Paste!$M5699),IFERROR(MID(GL_Paste!$I5699,FIND("[",GL_Paste!$I5699)+1,FIND("]",GL_Paste!$I5699)-FIND("[",GL_Paste!$I5699)-1),"")))</f>
        <v/>
      </c>
      <c r="D5702">
        <f>IF(GL_Paste!$B5699="","",IFERROR(INDEX(DeptName,MATCH($C5702,DeptTag,0)),"UNALLOCATED"))</f>
        <v/>
      </c>
      <c r="E5702">
        <f>IF(GL_Paste!$B5699="","",IFERROR(INDEX(AcctCat,MATCH(GL_Paste!$B5699&amp;"",AcctCode,0)),"UNKNOWN"))</f>
        <v/>
      </c>
      <c r="F5702">
        <f>IF(GL_Paste!$B5699="","",IFERROR(INDEX(AcctSub,MATCH(GL_Paste!$B5699&amp;"",AcctCode,0)),"UNKNOWN"))</f>
        <v/>
      </c>
    </row>
    <row r="5703">
      <c r="A5703" s="40">
        <f>IF(GL_Paste!$B5700="","",N(GL_Paste!$H5700)-N(GL_Paste!$G5700))</f>
        <v/>
      </c>
      <c r="B5703" s="43">
        <f>IF(GL_Paste!$B5700="","",DATE(YEAR(GL_Paste!$E5700),MONTH(GL_Paste!$E5700),1))</f>
        <v/>
      </c>
      <c r="C5703">
        <f>IF(GL_Paste!$B5700="","",IF(TRIM(GL_Paste!$M5700)&lt;&gt;"",TRIM(GL_Paste!$M5700),IFERROR(MID(GL_Paste!$I5700,FIND("[",GL_Paste!$I5700)+1,FIND("]",GL_Paste!$I5700)-FIND("[",GL_Paste!$I5700)-1),"")))</f>
        <v/>
      </c>
      <c r="D5703">
        <f>IF(GL_Paste!$B5700="","",IFERROR(INDEX(DeptName,MATCH($C5703,DeptTag,0)),"UNALLOCATED"))</f>
        <v/>
      </c>
      <c r="E5703">
        <f>IF(GL_Paste!$B5700="","",IFERROR(INDEX(AcctCat,MATCH(GL_Paste!$B5700&amp;"",AcctCode,0)),"UNKNOWN"))</f>
        <v/>
      </c>
      <c r="F5703">
        <f>IF(GL_Paste!$B5700="","",IFERROR(INDEX(AcctSub,MATCH(GL_Paste!$B5700&amp;"",AcctCode,0)),"UNKNOWN"))</f>
        <v/>
      </c>
    </row>
    <row r="5704">
      <c r="A5704" s="40">
        <f>IF(GL_Paste!$B5701="","",N(GL_Paste!$H5701)-N(GL_Paste!$G5701))</f>
        <v/>
      </c>
      <c r="B5704" s="43">
        <f>IF(GL_Paste!$B5701="","",DATE(YEAR(GL_Paste!$E5701),MONTH(GL_Paste!$E5701),1))</f>
        <v/>
      </c>
      <c r="C5704">
        <f>IF(GL_Paste!$B5701="","",IF(TRIM(GL_Paste!$M5701)&lt;&gt;"",TRIM(GL_Paste!$M5701),IFERROR(MID(GL_Paste!$I5701,FIND("[",GL_Paste!$I5701)+1,FIND("]",GL_Paste!$I5701)-FIND("[",GL_Paste!$I5701)-1),"")))</f>
        <v/>
      </c>
      <c r="D5704">
        <f>IF(GL_Paste!$B5701="","",IFERROR(INDEX(DeptName,MATCH($C5704,DeptTag,0)),"UNALLOCATED"))</f>
        <v/>
      </c>
      <c r="E5704">
        <f>IF(GL_Paste!$B5701="","",IFERROR(INDEX(AcctCat,MATCH(GL_Paste!$B5701&amp;"",AcctCode,0)),"UNKNOWN"))</f>
        <v/>
      </c>
      <c r="F5704">
        <f>IF(GL_Paste!$B5701="","",IFERROR(INDEX(AcctSub,MATCH(GL_Paste!$B5701&amp;"",AcctCode,0)),"UNKNOWN"))</f>
        <v/>
      </c>
    </row>
    <row r="5705">
      <c r="A5705" s="40">
        <f>IF(GL_Paste!$B5702="","",N(GL_Paste!$H5702)-N(GL_Paste!$G5702))</f>
        <v/>
      </c>
      <c r="B5705" s="43">
        <f>IF(GL_Paste!$B5702="","",DATE(YEAR(GL_Paste!$E5702),MONTH(GL_Paste!$E5702),1))</f>
        <v/>
      </c>
      <c r="C5705">
        <f>IF(GL_Paste!$B5702="","",IF(TRIM(GL_Paste!$M5702)&lt;&gt;"",TRIM(GL_Paste!$M5702),IFERROR(MID(GL_Paste!$I5702,FIND("[",GL_Paste!$I5702)+1,FIND("]",GL_Paste!$I5702)-FIND("[",GL_Paste!$I5702)-1),"")))</f>
        <v/>
      </c>
      <c r="D5705">
        <f>IF(GL_Paste!$B5702="","",IFERROR(INDEX(DeptName,MATCH($C5705,DeptTag,0)),"UNALLOCATED"))</f>
        <v/>
      </c>
      <c r="E5705">
        <f>IF(GL_Paste!$B5702="","",IFERROR(INDEX(AcctCat,MATCH(GL_Paste!$B5702&amp;"",AcctCode,0)),"UNKNOWN"))</f>
        <v/>
      </c>
      <c r="F5705">
        <f>IF(GL_Paste!$B5702="","",IFERROR(INDEX(AcctSub,MATCH(GL_Paste!$B5702&amp;"",AcctCode,0)),"UNKNOWN"))</f>
        <v/>
      </c>
    </row>
    <row r="5706">
      <c r="A5706" s="40">
        <f>IF(GL_Paste!$B5703="","",N(GL_Paste!$H5703)-N(GL_Paste!$G5703))</f>
        <v/>
      </c>
      <c r="B5706" s="43">
        <f>IF(GL_Paste!$B5703="","",DATE(YEAR(GL_Paste!$E5703),MONTH(GL_Paste!$E5703),1))</f>
        <v/>
      </c>
      <c r="C5706">
        <f>IF(GL_Paste!$B5703="","",IF(TRIM(GL_Paste!$M5703)&lt;&gt;"",TRIM(GL_Paste!$M5703),IFERROR(MID(GL_Paste!$I5703,FIND("[",GL_Paste!$I5703)+1,FIND("]",GL_Paste!$I5703)-FIND("[",GL_Paste!$I5703)-1),"")))</f>
        <v/>
      </c>
      <c r="D5706">
        <f>IF(GL_Paste!$B5703="","",IFERROR(INDEX(DeptName,MATCH($C5706,DeptTag,0)),"UNALLOCATED"))</f>
        <v/>
      </c>
      <c r="E5706">
        <f>IF(GL_Paste!$B5703="","",IFERROR(INDEX(AcctCat,MATCH(GL_Paste!$B5703&amp;"",AcctCode,0)),"UNKNOWN"))</f>
        <v/>
      </c>
      <c r="F5706">
        <f>IF(GL_Paste!$B5703="","",IFERROR(INDEX(AcctSub,MATCH(GL_Paste!$B5703&amp;"",AcctCode,0)),"UNKNOWN"))</f>
        <v/>
      </c>
    </row>
    <row r="5707">
      <c r="A5707" s="40">
        <f>IF(GL_Paste!$B5704="","",N(GL_Paste!$H5704)-N(GL_Paste!$G5704))</f>
        <v/>
      </c>
      <c r="B5707" s="43">
        <f>IF(GL_Paste!$B5704="","",DATE(YEAR(GL_Paste!$E5704),MONTH(GL_Paste!$E5704),1))</f>
        <v/>
      </c>
      <c r="C5707">
        <f>IF(GL_Paste!$B5704="","",IF(TRIM(GL_Paste!$M5704)&lt;&gt;"",TRIM(GL_Paste!$M5704),IFERROR(MID(GL_Paste!$I5704,FIND("[",GL_Paste!$I5704)+1,FIND("]",GL_Paste!$I5704)-FIND("[",GL_Paste!$I5704)-1),"")))</f>
        <v/>
      </c>
      <c r="D5707">
        <f>IF(GL_Paste!$B5704="","",IFERROR(INDEX(DeptName,MATCH($C5707,DeptTag,0)),"UNALLOCATED"))</f>
        <v/>
      </c>
      <c r="E5707">
        <f>IF(GL_Paste!$B5704="","",IFERROR(INDEX(AcctCat,MATCH(GL_Paste!$B5704&amp;"",AcctCode,0)),"UNKNOWN"))</f>
        <v/>
      </c>
      <c r="F5707">
        <f>IF(GL_Paste!$B5704="","",IFERROR(INDEX(AcctSub,MATCH(GL_Paste!$B5704&amp;"",AcctCode,0)),"UNKNOWN"))</f>
        <v/>
      </c>
    </row>
    <row r="5708">
      <c r="A5708" s="40">
        <f>IF(GL_Paste!$B5705="","",N(GL_Paste!$H5705)-N(GL_Paste!$G5705))</f>
        <v/>
      </c>
      <c r="B5708" s="43">
        <f>IF(GL_Paste!$B5705="","",DATE(YEAR(GL_Paste!$E5705),MONTH(GL_Paste!$E5705),1))</f>
        <v/>
      </c>
      <c r="C5708">
        <f>IF(GL_Paste!$B5705="","",IF(TRIM(GL_Paste!$M5705)&lt;&gt;"",TRIM(GL_Paste!$M5705),IFERROR(MID(GL_Paste!$I5705,FIND("[",GL_Paste!$I5705)+1,FIND("]",GL_Paste!$I5705)-FIND("[",GL_Paste!$I5705)-1),"")))</f>
        <v/>
      </c>
      <c r="D5708">
        <f>IF(GL_Paste!$B5705="","",IFERROR(INDEX(DeptName,MATCH($C5708,DeptTag,0)),"UNALLOCATED"))</f>
        <v/>
      </c>
      <c r="E5708">
        <f>IF(GL_Paste!$B5705="","",IFERROR(INDEX(AcctCat,MATCH(GL_Paste!$B5705&amp;"",AcctCode,0)),"UNKNOWN"))</f>
        <v/>
      </c>
      <c r="F5708">
        <f>IF(GL_Paste!$B5705="","",IFERROR(INDEX(AcctSub,MATCH(GL_Paste!$B5705&amp;"",AcctCode,0)),"UNKNOWN"))</f>
        <v/>
      </c>
    </row>
    <row r="5709">
      <c r="A5709" s="40">
        <f>IF(GL_Paste!$B5706="","",N(GL_Paste!$H5706)-N(GL_Paste!$G5706))</f>
        <v/>
      </c>
      <c r="B5709" s="43">
        <f>IF(GL_Paste!$B5706="","",DATE(YEAR(GL_Paste!$E5706),MONTH(GL_Paste!$E5706),1))</f>
        <v/>
      </c>
      <c r="C5709">
        <f>IF(GL_Paste!$B5706="","",IF(TRIM(GL_Paste!$M5706)&lt;&gt;"",TRIM(GL_Paste!$M5706),IFERROR(MID(GL_Paste!$I5706,FIND("[",GL_Paste!$I5706)+1,FIND("]",GL_Paste!$I5706)-FIND("[",GL_Paste!$I5706)-1),"")))</f>
        <v/>
      </c>
      <c r="D5709">
        <f>IF(GL_Paste!$B5706="","",IFERROR(INDEX(DeptName,MATCH($C5709,DeptTag,0)),"UNALLOCATED"))</f>
        <v/>
      </c>
      <c r="E5709">
        <f>IF(GL_Paste!$B5706="","",IFERROR(INDEX(AcctCat,MATCH(GL_Paste!$B5706&amp;"",AcctCode,0)),"UNKNOWN"))</f>
        <v/>
      </c>
      <c r="F5709">
        <f>IF(GL_Paste!$B5706="","",IFERROR(INDEX(AcctSub,MATCH(GL_Paste!$B5706&amp;"",AcctCode,0)),"UNKNOWN"))</f>
        <v/>
      </c>
    </row>
    <row r="5710">
      <c r="A5710" s="40">
        <f>IF(GL_Paste!$B5707="","",N(GL_Paste!$H5707)-N(GL_Paste!$G5707))</f>
        <v/>
      </c>
      <c r="B5710" s="43">
        <f>IF(GL_Paste!$B5707="","",DATE(YEAR(GL_Paste!$E5707),MONTH(GL_Paste!$E5707),1))</f>
        <v/>
      </c>
      <c r="C5710">
        <f>IF(GL_Paste!$B5707="","",IF(TRIM(GL_Paste!$M5707)&lt;&gt;"",TRIM(GL_Paste!$M5707),IFERROR(MID(GL_Paste!$I5707,FIND("[",GL_Paste!$I5707)+1,FIND("]",GL_Paste!$I5707)-FIND("[",GL_Paste!$I5707)-1),"")))</f>
        <v/>
      </c>
      <c r="D5710">
        <f>IF(GL_Paste!$B5707="","",IFERROR(INDEX(DeptName,MATCH($C5710,DeptTag,0)),"UNALLOCATED"))</f>
        <v/>
      </c>
      <c r="E5710">
        <f>IF(GL_Paste!$B5707="","",IFERROR(INDEX(AcctCat,MATCH(GL_Paste!$B5707&amp;"",AcctCode,0)),"UNKNOWN"))</f>
        <v/>
      </c>
      <c r="F5710">
        <f>IF(GL_Paste!$B5707="","",IFERROR(INDEX(AcctSub,MATCH(GL_Paste!$B5707&amp;"",AcctCode,0)),"UNKNOWN"))</f>
        <v/>
      </c>
    </row>
    <row r="5711">
      <c r="A5711" s="40">
        <f>IF(GL_Paste!$B5708="","",N(GL_Paste!$H5708)-N(GL_Paste!$G5708))</f>
        <v/>
      </c>
      <c r="B5711" s="43">
        <f>IF(GL_Paste!$B5708="","",DATE(YEAR(GL_Paste!$E5708),MONTH(GL_Paste!$E5708),1))</f>
        <v/>
      </c>
      <c r="C5711">
        <f>IF(GL_Paste!$B5708="","",IF(TRIM(GL_Paste!$M5708)&lt;&gt;"",TRIM(GL_Paste!$M5708),IFERROR(MID(GL_Paste!$I5708,FIND("[",GL_Paste!$I5708)+1,FIND("]",GL_Paste!$I5708)-FIND("[",GL_Paste!$I5708)-1),"")))</f>
        <v/>
      </c>
      <c r="D5711">
        <f>IF(GL_Paste!$B5708="","",IFERROR(INDEX(DeptName,MATCH($C5711,DeptTag,0)),"UNALLOCATED"))</f>
        <v/>
      </c>
      <c r="E5711">
        <f>IF(GL_Paste!$B5708="","",IFERROR(INDEX(AcctCat,MATCH(GL_Paste!$B5708&amp;"",AcctCode,0)),"UNKNOWN"))</f>
        <v/>
      </c>
      <c r="F5711">
        <f>IF(GL_Paste!$B5708="","",IFERROR(INDEX(AcctSub,MATCH(GL_Paste!$B5708&amp;"",AcctCode,0)),"UNKNOWN"))</f>
        <v/>
      </c>
    </row>
    <row r="5712">
      <c r="A5712" s="40">
        <f>IF(GL_Paste!$B5709="","",N(GL_Paste!$H5709)-N(GL_Paste!$G5709))</f>
        <v/>
      </c>
      <c r="B5712" s="43">
        <f>IF(GL_Paste!$B5709="","",DATE(YEAR(GL_Paste!$E5709),MONTH(GL_Paste!$E5709),1))</f>
        <v/>
      </c>
      <c r="C5712">
        <f>IF(GL_Paste!$B5709="","",IF(TRIM(GL_Paste!$M5709)&lt;&gt;"",TRIM(GL_Paste!$M5709),IFERROR(MID(GL_Paste!$I5709,FIND("[",GL_Paste!$I5709)+1,FIND("]",GL_Paste!$I5709)-FIND("[",GL_Paste!$I5709)-1),"")))</f>
        <v/>
      </c>
      <c r="D5712">
        <f>IF(GL_Paste!$B5709="","",IFERROR(INDEX(DeptName,MATCH($C5712,DeptTag,0)),"UNALLOCATED"))</f>
        <v/>
      </c>
      <c r="E5712">
        <f>IF(GL_Paste!$B5709="","",IFERROR(INDEX(AcctCat,MATCH(GL_Paste!$B5709&amp;"",AcctCode,0)),"UNKNOWN"))</f>
        <v/>
      </c>
      <c r="F5712">
        <f>IF(GL_Paste!$B5709="","",IFERROR(INDEX(AcctSub,MATCH(GL_Paste!$B5709&amp;"",AcctCode,0)),"UNKNOWN"))</f>
        <v/>
      </c>
    </row>
    <row r="5713">
      <c r="A5713" s="40">
        <f>IF(GL_Paste!$B5710="","",N(GL_Paste!$H5710)-N(GL_Paste!$G5710))</f>
        <v/>
      </c>
      <c r="B5713" s="43">
        <f>IF(GL_Paste!$B5710="","",DATE(YEAR(GL_Paste!$E5710),MONTH(GL_Paste!$E5710),1))</f>
        <v/>
      </c>
      <c r="C5713">
        <f>IF(GL_Paste!$B5710="","",IF(TRIM(GL_Paste!$M5710)&lt;&gt;"",TRIM(GL_Paste!$M5710),IFERROR(MID(GL_Paste!$I5710,FIND("[",GL_Paste!$I5710)+1,FIND("]",GL_Paste!$I5710)-FIND("[",GL_Paste!$I5710)-1),"")))</f>
        <v/>
      </c>
      <c r="D5713">
        <f>IF(GL_Paste!$B5710="","",IFERROR(INDEX(DeptName,MATCH($C5713,DeptTag,0)),"UNALLOCATED"))</f>
        <v/>
      </c>
      <c r="E5713">
        <f>IF(GL_Paste!$B5710="","",IFERROR(INDEX(AcctCat,MATCH(GL_Paste!$B5710&amp;"",AcctCode,0)),"UNKNOWN"))</f>
        <v/>
      </c>
      <c r="F5713">
        <f>IF(GL_Paste!$B5710="","",IFERROR(INDEX(AcctSub,MATCH(GL_Paste!$B5710&amp;"",AcctCode,0)),"UNKNOWN"))</f>
        <v/>
      </c>
    </row>
    <row r="5714">
      <c r="A5714" s="40">
        <f>IF(GL_Paste!$B5711="","",N(GL_Paste!$H5711)-N(GL_Paste!$G5711))</f>
        <v/>
      </c>
      <c r="B5714" s="43">
        <f>IF(GL_Paste!$B5711="","",DATE(YEAR(GL_Paste!$E5711),MONTH(GL_Paste!$E5711),1))</f>
        <v/>
      </c>
      <c r="C5714">
        <f>IF(GL_Paste!$B5711="","",IF(TRIM(GL_Paste!$M5711)&lt;&gt;"",TRIM(GL_Paste!$M5711),IFERROR(MID(GL_Paste!$I5711,FIND("[",GL_Paste!$I5711)+1,FIND("]",GL_Paste!$I5711)-FIND("[",GL_Paste!$I5711)-1),"")))</f>
        <v/>
      </c>
      <c r="D5714">
        <f>IF(GL_Paste!$B5711="","",IFERROR(INDEX(DeptName,MATCH($C5714,DeptTag,0)),"UNALLOCATED"))</f>
        <v/>
      </c>
      <c r="E5714">
        <f>IF(GL_Paste!$B5711="","",IFERROR(INDEX(AcctCat,MATCH(GL_Paste!$B5711&amp;"",AcctCode,0)),"UNKNOWN"))</f>
        <v/>
      </c>
      <c r="F5714">
        <f>IF(GL_Paste!$B5711="","",IFERROR(INDEX(AcctSub,MATCH(GL_Paste!$B5711&amp;"",AcctCode,0)),"UNKNOWN"))</f>
        <v/>
      </c>
    </row>
    <row r="5715">
      <c r="A5715" s="40">
        <f>IF(GL_Paste!$B5712="","",N(GL_Paste!$H5712)-N(GL_Paste!$G5712))</f>
        <v/>
      </c>
      <c r="B5715" s="43">
        <f>IF(GL_Paste!$B5712="","",DATE(YEAR(GL_Paste!$E5712),MONTH(GL_Paste!$E5712),1))</f>
        <v/>
      </c>
      <c r="C5715">
        <f>IF(GL_Paste!$B5712="","",IF(TRIM(GL_Paste!$M5712)&lt;&gt;"",TRIM(GL_Paste!$M5712),IFERROR(MID(GL_Paste!$I5712,FIND("[",GL_Paste!$I5712)+1,FIND("]",GL_Paste!$I5712)-FIND("[",GL_Paste!$I5712)-1),"")))</f>
        <v/>
      </c>
      <c r="D5715">
        <f>IF(GL_Paste!$B5712="","",IFERROR(INDEX(DeptName,MATCH($C5715,DeptTag,0)),"UNALLOCATED"))</f>
        <v/>
      </c>
      <c r="E5715">
        <f>IF(GL_Paste!$B5712="","",IFERROR(INDEX(AcctCat,MATCH(GL_Paste!$B5712&amp;"",AcctCode,0)),"UNKNOWN"))</f>
        <v/>
      </c>
      <c r="F5715">
        <f>IF(GL_Paste!$B5712="","",IFERROR(INDEX(AcctSub,MATCH(GL_Paste!$B5712&amp;"",AcctCode,0)),"UNKNOWN"))</f>
        <v/>
      </c>
    </row>
    <row r="5716">
      <c r="A5716" s="40">
        <f>IF(GL_Paste!$B5713="","",N(GL_Paste!$H5713)-N(GL_Paste!$G5713))</f>
        <v/>
      </c>
      <c r="B5716" s="43">
        <f>IF(GL_Paste!$B5713="","",DATE(YEAR(GL_Paste!$E5713),MONTH(GL_Paste!$E5713),1))</f>
        <v/>
      </c>
      <c r="C5716">
        <f>IF(GL_Paste!$B5713="","",IF(TRIM(GL_Paste!$M5713)&lt;&gt;"",TRIM(GL_Paste!$M5713),IFERROR(MID(GL_Paste!$I5713,FIND("[",GL_Paste!$I5713)+1,FIND("]",GL_Paste!$I5713)-FIND("[",GL_Paste!$I5713)-1),"")))</f>
        <v/>
      </c>
      <c r="D5716">
        <f>IF(GL_Paste!$B5713="","",IFERROR(INDEX(DeptName,MATCH($C5716,DeptTag,0)),"UNALLOCATED"))</f>
        <v/>
      </c>
      <c r="E5716">
        <f>IF(GL_Paste!$B5713="","",IFERROR(INDEX(AcctCat,MATCH(GL_Paste!$B5713&amp;"",AcctCode,0)),"UNKNOWN"))</f>
        <v/>
      </c>
      <c r="F5716">
        <f>IF(GL_Paste!$B5713="","",IFERROR(INDEX(AcctSub,MATCH(GL_Paste!$B5713&amp;"",AcctCode,0)),"UNKNOWN"))</f>
        <v/>
      </c>
    </row>
    <row r="5717">
      <c r="A5717" s="40">
        <f>IF(GL_Paste!$B5714="","",N(GL_Paste!$H5714)-N(GL_Paste!$G5714))</f>
        <v/>
      </c>
      <c r="B5717" s="43">
        <f>IF(GL_Paste!$B5714="","",DATE(YEAR(GL_Paste!$E5714),MONTH(GL_Paste!$E5714),1))</f>
        <v/>
      </c>
      <c r="C5717">
        <f>IF(GL_Paste!$B5714="","",IF(TRIM(GL_Paste!$M5714)&lt;&gt;"",TRIM(GL_Paste!$M5714),IFERROR(MID(GL_Paste!$I5714,FIND("[",GL_Paste!$I5714)+1,FIND("]",GL_Paste!$I5714)-FIND("[",GL_Paste!$I5714)-1),"")))</f>
        <v/>
      </c>
      <c r="D5717">
        <f>IF(GL_Paste!$B5714="","",IFERROR(INDEX(DeptName,MATCH($C5717,DeptTag,0)),"UNALLOCATED"))</f>
        <v/>
      </c>
      <c r="E5717">
        <f>IF(GL_Paste!$B5714="","",IFERROR(INDEX(AcctCat,MATCH(GL_Paste!$B5714&amp;"",AcctCode,0)),"UNKNOWN"))</f>
        <v/>
      </c>
      <c r="F5717">
        <f>IF(GL_Paste!$B5714="","",IFERROR(INDEX(AcctSub,MATCH(GL_Paste!$B5714&amp;"",AcctCode,0)),"UNKNOWN"))</f>
        <v/>
      </c>
    </row>
    <row r="5718">
      <c r="A5718" s="40">
        <f>IF(GL_Paste!$B5715="","",N(GL_Paste!$H5715)-N(GL_Paste!$G5715))</f>
        <v/>
      </c>
      <c r="B5718" s="43">
        <f>IF(GL_Paste!$B5715="","",DATE(YEAR(GL_Paste!$E5715),MONTH(GL_Paste!$E5715),1))</f>
        <v/>
      </c>
      <c r="C5718">
        <f>IF(GL_Paste!$B5715="","",IF(TRIM(GL_Paste!$M5715)&lt;&gt;"",TRIM(GL_Paste!$M5715),IFERROR(MID(GL_Paste!$I5715,FIND("[",GL_Paste!$I5715)+1,FIND("]",GL_Paste!$I5715)-FIND("[",GL_Paste!$I5715)-1),"")))</f>
        <v/>
      </c>
      <c r="D5718">
        <f>IF(GL_Paste!$B5715="","",IFERROR(INDEX(DeptName,MATCH($C5718,DeptTag,0)),"UNALLOCATED"))</f>
        <v/>
      </c>
      <c r="E5718">
        <f>IF(GL_Paste!$B5715="","",IFERROR(INDEX(AcctCat,MATCH(GL_Paste!$B5715&amp;"",AcctCode,0)),"UNKNOWN"))</f>
        <v/>
      </c>
      <c r="F5718">
        <f>IF(GL_Paste!$B5715="","",IFERROR(INDEX(AcctSub,MATCH(GL_Paste!$B5715&amp;"",AcctCode,0)),"UNKNOWN"))</f>
        <v/>
      </c>
    </row>
    <row r="5719">
      <c r="A5719" s="40">
        <f>IF(GL_Paste!$B5716="","",N(GL_Paste!$H5716)-N(GL_Paste!$G5716))</f>
        <v/>
      </c>
      <c r="B5719" s="43">
        <f>IF(GL_Paste!$B5716="","",DATE(YEAR(GL_Paste!$E5716),MONTH(GL_Paste!$E5716),1))</f>
        <v/>
      </c>
      <c r="C5719">
        <f>IF(GL_Paste!$B5716="","",IF(TRIM(GL_Paste!$M5716)&lt;&gt;"",TRIM(GL_Paste!$M5716),IFERROR(MID(GL_Paste!$I5716,FIND("[",GL_Paste!$I5716)+1,FIND("]",GL_Paste!$I5716)-FIND("[",GL_Paste!$I5716)-1),"")))</f>
        <v/>
      </c>
      <c r="D5719">
        <f>IF(GL_Paste!$B5716="","",IFERROR(INDEX(DeptName,MATCH($C5719,DeptTag,0)),"UNALLOCATED"))</f>
        <v/>
      </c>
      <c r="E5719">
        <f>IF(GL_Paste!$B5716="","",IFERROR(INDEX(AcctCat,MATCH(GL_Paste!$B5716&amp;"",AcctCode,0)),"UNKNOWN"))</f>
        <v/>
      </c>
      <c r="F5719">
        <f>IF(GL_Paste!$B5716="","",IFERROR(INDEX(AcctSub,MATCH(GL_Paste!$B5716&amp;"",AcctCode,0)),"UNKNOWN"))</f>
        <v/>
      </c>
    </row>
    <row r="5720">
      <c r="A5720" s="40">
        <f>IF(GL_Paste!$B5717="","",N(GL_Paste!$H5717)-N(GL_Paste!$G5717))</f>
        <v/>
      </c>
      <c r="B5720" s="43">
        <f>IF(GL_Paste!$B5717="","",DATE(YEAR(GL_Paste!$E5717),MONTH(GL_Paste!$E5717),1))</f>
        <v/>
      </c>
      <c r="C5720">
        <f>IF(GL_Paste!$B5717="","",IF(TRIM(GL_Paste!$M5717)&lt;&gt;"",TRIM(GL_Paste!$M5717),IFERROR(MID(GL_Paste!$I5717,FIND("[",GL_Paste!$I5717)+1,FIND("]",GL_Paste!$I5717)-FIND("[",GL_Paste!$I5717)-1),"")))</f>
        <v/>
      </c>
      <c r="D5720">
        <f>IF(GL_Paste!$B5717="","",IFERROR(INDEX(DeptName,MATCH($C5720,DeptTag,0)),"UNALLOCATED"))</f>
        <v/>
      </c>
      <c r="E5720">
        <f>IF(GL_Paste!$B5717="","",IFERROR(INDEX(AcctCat,MATCH(GL_Paste!$B5717&amp;"",AcctCode,0)),"UNKNOWN"))</f>
        <v/>
      </c>
      <c r="F5720">
        <f>IF(GL_Paste!$B5717="","",IFERROR(INDEX(AcctSub,MATCH(GL_Paste!$B5717&amp;"",AcctCode,0)),"UNKNOWN"))</f>
        <v/>
      </c>
    </row>
    <row r="5721">
      <c r="A5721" s="40">
        <f>IF(GL_Paste!$B5718="","",N(GL_Paste!$H5718)-N(GL_Paste!$G5718))</f>
        <v/>
      </c>
      <c r="B5721" s="43">
        <f>IF(GL_Paste!$B5718="","",DATE(YEAR(GL_Paste!$E5718),MONTH(GL_Paste!$E5718),1))</f>
        <v/>
      </c>
      <c r="C5721">
        <f>IF(GL_Paste!$B5718="","",IF(TRIM(GL_Paste!$M5718)&lt;&gt;"",TRIM(GL_Paste!$M5718),IFERROR(MID(GL_Paste!$I5718,FIND("[",GL_Paste!$I5718)+1,FIND("]",GL_Paste!$I5718)-FIND("[",GL_Paste!$I5718)-1),"")))</f>
        <v/>
      </c>
      <c r="D5721">
        <f>IF(GL_Paste!$B5718="","",IFERROR(INDEX(DeptName,MATCH($C5721,DeptTag,0)),"UNALLOCATED"))</f>
        <v/>
      </c>
      <c r="E5721">
        <f>IF(GL_Paste!$B5718="","",IFERROR(INDEX(AcctCat,MATCH(GL_Paste!$B5718&amp;"",AcctCode,0)),"UNKNOWN"))</f>
        <v/>
      </c>
      <c r="F5721">
        <f>IF(GL_Paste!$B5718="","",IFERROR(INDEX(AcctSub,MATCH(GL_Paste!$B5718&amp;"",AcctCode,0)),"UNKNOWN"))</f>
        <v/>
      </c>
    </row>
    <row r="5722">
      <c r="A5722" s="40">
        <f>IF(GL_Paste!$B5719="","",N(GL_Paste!$H5719)-N(GL_Paste!$G5719))</f>
        <v/>
      </c>
      <c r="B5722" s="43">
        <f>IF(GL_Paste!$B5719="","",DATE(YEAR(GL_Paste!$E5719),MONTH(GL_Paste!$E5719),1))</f>
        <v/>
      </c>
      <c r="C5722">
        <f>IF(GL_Paste!$B5719="","",IF(TRIM(GL_Paste!$M5719)&lt;&gt;"",TRIM(GL_Paste!$M5719),IFERROR(MID(GL_Paste!$I5719,FIND("[",GL_Paste!$I5719)+1,FIND("]",GL_Paste!$I5719)-FIND("[",GL_Paste!$I5719)-1),"")))</f>
        <v/>
      </c>
      <c r="D5722">
        <f>IF(GL_Paste!$B5719="","",IFERROR(INDEX(DeptName,MATCH($C5722,DeptTag,0)),"UNALLOCATED"))</f>
        <v/>
      </c>
      <c r="E5722">
        <f>IF(GL_Paste!$B5719="","",IFERROR(INDEX(AcctCat,MATCH(GL_Paste!$B5719&amp;"",AcctCode,0)),"UNKNOWN"))</f>
        <v/>
      </c>
      <c r="F5722">
        <f>IF(GL_Paste!$B5719="","",IFERROR(INDEX(AcctSub,MATCH(GL_Paste!$B5719&amp;"",AcctCode,0)),"UNKNOWN"))</f>
        <v/>
      </c>
    </row>
    <row r="5723">
      <c r="A5723" s="40">
        <f>IF(GL_Paste!$B5720="","",N(GL_Paste!$H5720)-N(GL_Paste!$G5720))</f>
        <v/>
      </c>
      <c r="B5723" s="43">
        <f>IF(GL_Paste!$B5720="","",DATE(YEAR(GL_Paste!$E5720),MONTH(GL_Paste!$E5720),1))</f>
        <v/>
      </c>
      <c r="C5723">
        <f>IF(GL_Paste!$B5720="","",IF(TRIM(GL_Paste!$M5720)&lt;&gt;"",TRIM(GL_Paste!$M5720),IFERROR(MID(GL_Paste!$I5720,FIND("[",GL_Paste!$I5720)+1,FIND("]",GL_Paste!$I5720)-FIND("[",GL_Paste!$I5720)-1),"")))</f>
        <v/>
      </c>
      <c r="D5723">
        <f>IF(GL_Paste!$B5720="","",IFERROR(INDEX(DeptName,MATCH($C5723,DeptTag,0)),"UNALLOCATED"))</f>
        <v/>
      </c>
      <c r="E5723">
        <f>IF(GL_Paste!$B5720="","",IFERROR(INDEX(AcctCat,MATCH(GL_Paste!$B5720&amp;"",AcctCode,0)),"UNKNOWN"))</f>
        <v/>
      </c>
      <c r="F5723">
        <f>IF(GL_Paste!$B5720="","",IFERROR(INDEX(AcctSub,MATCH(GL_Paste!$B5720&amp;"",AcctCode,0)),"UNKNOWN"))</f>
        <v/>
      </c>
    </row>
    <row r="5724">
      <c r="A5724" s="40">
        <f>IF(GL_Paste!$B5721="","",N(GL_Paste!$H5721)-N(GL_Paste!$G5721))</f>
        <v/>
      </c>
      <c r="B5724" s="43">
        <f>IF(GL_Paste!$B5721="","",DATE(YEAR(GL_Paste!$E5721),MONTH(GL_Paste!$E5721),1))</f>
        <v/>
      </c>
      <c r="C5724">
        <f>IF(GL_Paste!$B5721="","",IF(TRIM(GL_Paste!$M5721)&lt;&gt;"",TRIM(GL_Paste!$M5721),IFERROR(MID(GL_Paste!$I5721,FIND("[",GL_Paste!$I5721)+1,FIND("]",GL_Paste!$I5721)-FIND("[",GL_Paste!$I5721)-1),"")))</f>
        <v/>
      </c>
      <c r="D5724">
        <f>IF(GL_Paste!$B5721="","",IFERROR(INDEX(DeptName,MATCH($C5724,DeptTag,0)),"UNALLOCATED"))</f>
        <v/>
      </c>
      <c r="E5724">
        <f>IF(GL_Paste!$B5721="","",IFERROR(INDEX(AcctCat,MATCH(GL_Paste!$B5721&amp;"",AcctCode,0)),"UNKNOWN"))</f>
        <v/>
      </c>
      <c r="F5724">
        <f>IF(GL_Paste!$B5721="","",IFERROR(INDEX(AcctSub,MATCH(GL_Paste!$B5721&amp;"",AcctCode,0)),"UNKNOWN"))</f>
        <v/>
      </c>
    </row>
    <row r="5725">
      <c r="A5725" s="40">
        <f>IF(GL_Paste!$B5722="","",N(GL_Paste!$H5722)-N(GL_Paste!$G5722))</f>
        <v/>
      </c>
      <c r="B5725" s="43">
        <f>IF(GL_Paste!$B5722="","",DATE(YEAR(GL_Paste!$E5722),MONTH(GL_Paste!$E5722),1))</f>
        <v/>
      </c>
      <c r="C5725">
        <f>IF(GL_Paste!$B5722="","",IF(TRIM(GL_Paste!$M5722)&lt;&gt;"",TRIM(GL_Paste!$M5722),IFERROR(MID(GL_Paste!$I5722,FIND("[",GL_Paste!$I5722)+1,FIND("]",GL_Paste!$I5722)-FIND("[",GL_Paste!$I5722)-1),"")))</f>
        <v/>
      </c>
      <c r="D5725">
        <f>IF(GL_Paste!$B5722="","",IFERROR(INDEX(DeptName,MATCH($C5725,DeptTag,0)),"UNALLOCATED"))</f>
        <v/>
      </c>
      <c r="E5725">
        <f>IF(GL_Paste!$B5722="","",IFERROR(INDEX(AcctCat,MATCH(GL_Paste!$B5722&amp;"",AcctCode,0)),"UNKNOWN"))</f>
        <v/>
      </c>
      <c r="F5725">
        <f>IF(GL_Paste!$B5722="","",IFERROR(INDEX(AcctSub,MATCH(GL_Paste!$B5722&amp;"",AcctCode,0)),"UNKNOWN"))</f>
        <v/>
      </c>
    </row>
    <row r="5726">
      <c r="A5726" s="40">
        <f>IF(GL_Paste!$B5723="","",N(GL_Paste!$H5723)-N(GL_Paste!$G5723))</f>
        <v/>
      </c>
      <c r="B5726" s="43">
        <f>IF(GL_Paste!$B5723="","",DATE(YEAR(GL_Paste!$E5723),MONTH(GL_Paste!$E5723),1))</f>
        <v/>
      </c>
      <c r="C5726">
        <f>IF(GL_Paste!$B5723="","",IF(TRIM(GL_Paste!$M5723)&lt;&gt;"",TRIM(GL_Paste!$M5723),IFERROR(MID(GL_Paste!$I5723,FIND("[",GL_Paste!$I5723)+1,FIND("]",GL_Paste!$I5723)-FIND("[",GL_Paste!$I5723)-1),"")))</f>
        <v/>
      </c>
      <c r="D5726">
        <f>IF(GL_Paste!$B5723="","",IFERROR(INDEX(DeptName,MATCH($C5726,DeptTag,0)),"UNALLOCATED"))</f>
        <v/>
      </c>
      <c r="E5726">
        <f>IF(GL_Paste!$B5723="","",IFERROR(INDEX(AcctCat,MATCH(GL_Paste!$B5723&amp;"",AcctCode,0)),"UNKNOWN"))</f>
        <v/>
      </c>
      <c r="F5726">
        <f>IF(GL_Paste!$B5723="","",IFERROR(INDEX(AcctSub,MATCH(GL_Paste!$B5723&amp;"",AcctCode,0)),"UNKNOWN"))</f>
        <v/>
      </c>
    </row>
    <row r="5727">
      <c r="A5727" s="40">
        <f>IF(GL_Paste!$B5724="","",N(GL_Paste!$H5724)-N(GL_Paste!$G5724))</f>
        <v/>
      </c>
      <c r="B5727" s="43">
        <f>IF(GL_Paste!$B5724="","",DATE(YEAR(GL_Paste!$E5724),MONTH(GL_Paste!$E5724),1))</f>
        <v/>
      </c>
      <c r="C5727">
        <f>IF(GL_Paste!$B5724="","",IF(TRIM(GL_Paste!$M5724)&lt;&gt;"",TRIM(GL_Paste!$M5724),IFERROR(MID(GL_Paste!$I5724,FIND("[",GL_Paste!$I5724)+1,FIND("]",GL_Paste!$I5724)-FIND("[",GL_Paste!$I5724)-1),"")))</f>
        <v/>
      </c>
      <c r="D5727">
        <f>IF(GL_Paste!$B5724="","",IFERROR(INDEX(DeptName,MATCH($C5727,DeptTag,0)),"UNALLOCATED"))</f>
        <v/>
      </c>
      <c r="E5727">
        <f>IF(GL_Paste!$B5724="","",IFERROR(INDEX(AcctCat,MATCH(GL_Paste!$B5724&amp;"",AcctCode,0)),"UNKNOWN"))</f>
        <v/>
      </c>
      <c r="F5727">
        <f>IF(GL_Paste!$B5724="","",IFERROR(INDEX(AcctSub,MATCH(GL_Paste!$B5724&amp;"",AcctCode,0)),"UNKNOWN"))</f>
        <v/>
      </c>
    </row>
    <row r="5728">
      <c r="A5728" s="40">
        <f>IF(GL_Paste!$B5725="","",N(GL_Paste!$H5725)-N(GL_Paste!$G5725))</f>
        <v/>
      </c>
      <c r="B5728" s="43">
        <f>IF(GL_Paste!$B5725="","",DATE(YEAR(GL_Paste!$E5725),MONTH(GL_Paste!$E5725),1))</f>
        <v/>
      </c>
      <c r="C5728">
        <f>IF(GL_Paste!$B5725="","",IF(TRIM(GL_Paste!$M5725)&lt;&gt;"",TRIM(GL_Paste!$M5725),IFERROR(MID(GL_Paste!$I5725,FIND("[",GL_Paste!$I5725)+1,FIND("]",GL_Paste!$I5725)-FIND("[",GL_Paste!$I5725)-1),"")))</f>
        <v/>
      </c>
      <c r="D5728">
        <f>IF(GL_Paste!$B5725="","",IFERROR(INDEX(DeptName,MATCH($C5728,DeptTag,0)),"UNALLOCATED"))</f>
        <v/>
      </c>
      <c r="E5728">
        <f>IF(GL_Paste!$B5725="","",IFERROR(INDEX(AcctCat,MATCH(GL_Paste!$B5725&amp;"",AcctCode,0)),"UNKNOWN"))</f>
        <v/>
      </c>
      <c r="F5728">
        <f>IF(GL_Paste!$B5725="","",IFERROR(INDEX(AcctSub,MATCH(GL_Paste!$B5725&amp;"",AcctCode,0)),"UNKNOWN"))</f>
        <v/>
      </c>
    </row>
    <row r="5729">
      <c r="A5729" s="40">
        <f>IF(GL_Paste!$B5726="","",N(GL_Paste!$H5726)-N(GL_Paste!$G5726))</f>
        <v/>
      </c>
      <c r="B5729" s="43">
        <f>IF(GL_Paste!$B5726="","",DATE(YEAR(GL_Paste!$E5726),MONTH(GL_Paste!$E5726),1))</f>
        <v/>
      </c>
      <c r="C5729">
        <f>IF(GL_Paste!$B5726="","",IF(TRIM(GL_Paste!$M5726)&lt;&gt;"",TRIM(GL_Paste!$M5726),IFERROR(MID(GL_Paste!$I5726,FIND("[",GL_Paste!$I5726)+1,FIND("]",GL_Paste!$I5726)-FIND("[",GL_Paste!$I5726)-1),"")))</f>
        <v/>
      </c>
      <c r="D5729">
        <f>IF(GL_Paste!$B5726="","",IFERROR(INDEX(DeptName,MATCH($C5729,DeptTag,0)),"UNALLOCATED"))</f>
        <v/>
      </c>
      <c r="E5729">
        <f>IF(GL_Paste!$B5726="","",IFERROR(INDEX(AcctCat,MATCH(GL_Paste!$B5726&amp;"",AcctCode,0)),"UNKNOWN"))</f>
        <v/>
      </c>
      <c r="F5729">
        <f>IF(GL_Paste!$B5726="","",IFERROR(INDEX(AcctSub,MATCH(GL_Paste!$B5726&amp;"",AcctCode,0)),"UNKNOWN"))</f>
        <v/>
      </c>
    </row>
    <row r="5730">
      <c r="A5730" s="40">
        <f>IF(GL_Paste!$B5727="","",N(GL_Paste!$H5727)-N(GL_Paste!$G5727))</f>
        <v/>
      </c>
      <c r="B5730" s="43">
        <f>IF(GL_Paste!$B5727="","",DATE(YEAR(GL_Paste!$E5727),MONTH(GL_Paste!$E5727),1))</f>
        <v/>
      </c>
      <c r="C5730">
        <f>IF(GL_Paste!$B5727="","",IF(TRIM(GL_Paste!$M5727)&lt;&gt;"",TRIM(GL_Paste!$M5727),IFERROR(MID(GL_Paste!$I5727,FIND("[",GL_Paste!$I5727)+1,FIND("]",GL_Paste!$I5727)-FIND("[",GL_Paste!$I5727)-1),"")))</f>
        <v/>
      </c>
      <c r="D5730">
        <f>IF(GL_Paste!$B5727="","",IFERROR(INDEX(DeptName,MATCH($C5730,DeptTag,0)),"UNALLOCATED"))</f>
        <v/>
      </c>
      <c r="E5730">
        <f>IF(GL_Paste!$B5727="","",IFERROR(INDEX(AcctCat,MATCH(GL_Paste!$B5727&amp;"",AcctCode,0)),"UNKNOWN"))</f>
        <v/>
      </c>
      <c r="F5730">
        <f>IF(GL_Paste!$B5727="","",IFERROR(INDEX(AcctSub,MATCH(GL_Paste!$B5727&amp;"",AcctCode,0)),"UNKNOWN"))</f>
        <v/>
      </c>
    </row>
    <row r="5731">
      <c r="A5731" s="40">
        <f>IF(GL_Paste!$B5728="","",N(GL_Paste!$H5728)-N(GL_Paste!$G5728))</f>
        <v/>
      </c>
      <c r="B5731" s="43">
        <f>IF(GL_Paste!$B5728="","",DATE(YEAR(GL_Paste!$E5728),MONTH(GL_Paste!$E5728),1))</f>
        <v/>
      </c>
      <c r="C5731">
        <f>IF(GL_Paste!$B5728="","",IF(TRIM(GL_Paste!$M5728)&lt;&gt;"",TRIM(GL_Paste!$M5728),IFERROR(MID(GL_Paste!$I5728,FIND("[",GL_Paste!$I5728)+1,FIND("]",GL_Paste!$I5728)-FIND("[",GL_Paste!$I5728)-1),"")))</f>
        <v/>
      </c>
      <c r="D5731">
        <f>IF(GL_Paste!$B5728="","",IFERROR(INDEX(DeptName,MATCH($C5731,DeptTag,0)),"UNALLOCATED"))</f>
        <v/>
      </c>
      <c r="E5731">
        <f>IF(GL_Paste!$B5728="","",IFERROR(INDEX(AcctCat,MATCH(GL_Paste!$B5728&amp;"",AcctCode,0)),"UNKNOWN"))</f>
        <v/>
      </c>
      <c r="F5731">
        <f>IF(GL_Paste!$B5728="","",IFERROR(INDEX(AcctSub,MATCH(GL_Paste!$B5728&amp;"",AcctCode,0)),"UNKNOWN"))</f>
        <v/>
      </c>
    </row>
    <row r="5732">
      <c r="A5732" s="40">
        <f>IF(GL_Paste!$B5729="","",N(GL_Paste!$H5729)-N(GL_Paste!$G5729))</f>
        <v/>
      </c>
      <c r="B5732" s="43">
        <f>IF(GL_Paste!$B5729="","",DATE(YEAR(GL_Paste!$E5729),MONTH(GL_Paste!$E5729),1))</f>
        <v/>
      </c>
      <c r="C5732">
        <f>IF(GL_Paste!$B5729="","",IF(TRIM(GL_Paste!$M5729)&lt;&gt;"",TRIM(GL_Paste!$M5729),IFERROR(MID(GL_Paste!$I5729,FIND("[",GL_Paste!$I5729)+1,FIND("]",GL_Paste!$I5729)-FIND("[",GL_Paste!$I5729)-1),"")))</f>
        <v/>
      </c>
      <c r="D5732">
        <f>IF(GL_Paste!$B5729="","",IFERROR(INDEX(DeptName,MATCH($C5732,DeptTag,0)),"UNALLOCATED"))</f>
        <v/>
      </c>
      <c r="E5732">
        <f>IF(GL_Paste!$B5729="","",IFERROR(INDEX(AcctCat,MATCH(GL_Paste!$B5729&amp;"",AcctCode,0)),"UNKNOWN"))</f>
        <v/>
      </c>
      <c r="F5732">
        <f>IF(GL_Paste!$B5729="","",IFERROR(INDEX(AcctSub,MATCH(GL_Paste!$B5729&amp;"",AcctCode,0)),"UNKNOWN"))</f>
        <v/>
      </c>
    </row>
    <row r="5733">
      <c r="A5733" s="40">
        <f>IF(GL_Paste!$B5730="","",N(GL_Paste!$H5730)-N(GL_Paste!$G5730))</f>
        <v/>
      </c>
      <c r="B5733" s="43">
        <f>IF(GL_Paste!$B5730="","",DATE(YEAR(GL_Paste!$E5730),MONTH(GL_Paste!$E5730),1))</f>
        <v/>
      </c>
      <c r="C5733">
        <f>IF(GL_Paste!$B5730="","",IF(TRIM(GL_Paste!$M5730)&lt;&gt;"",TRIM(GL_Paste!$M5730),IFERROR(MID(GL_Paste!$I5730,FIND("[",GL_Paste!$I5730)+1,FIND("]",GL_Paste!$I5730)-FIND("[",GL_Paste!$I5730)-1),"")))</f>
        <v/>
      </c>
      <c r="D5733">
        <f>IF(GL_Paste!$B5730="","",IFERROR(INDEX(DeptName,MATCH($C5733,DeptTag,0)),"UNALLOCATED"))</f>
        <v/>
      </c>
      <c r="E5733">
        <f>IF(GL_Paste!$B5730="","",IFERROR(INDEX(AcctCat,MATCH(GL_Paste!$B5730&amp;"",AcctCode,0)),"UNKNOWN"))</f>
        <v/>
      </c>
      <c r="F5733">
        <f>IF(GL_Paste!$B5730="","",IFERROR(INDEX(AcctSub,MATCH(GL_Paste!$B5730&amp;"",AcctCode,0)),"UNKNOWN"))</f>
        <v/>
      </c>
    </row>
    <row r="5734">
      <c r="A5734" s="40">
        <f>IF(GL_Paste!$B5731="","",N(GL_Paste!$H5731)-N(GL_Paste!$G5731))</f>
        <v/>
      </c>
      <c r="B5734" s="43">
        <f>IF(GL_Paste!$B5731="","",DATE(YEAR(GL_Paste!$E5731),MONTH(GL_Paste!$E5731),1))</f>
        <v/>
      </c>
      <c r="C5734">
        <f>IF(GL_Paste!$B5731="","",IF(TRIM(GL_Paste!$M5731)&lt;&gt;"",TRIM(GL_Paste!$M5731),IFERROR(MID(GL_Paste!$I5731,FIND("[",GL_Paste!$I5731)+1,FIND("]",GL_Paste!$I5731)-FIND("[",GL_Paste!$I5731)-1),"")))</f>
        <v/>
      </c>
      <c r="D5734">
        <f>IF(GL_Paste!$B5731="","",IFERROR(INDEX(DeptName,MATCH($C5734,DeptTag,0)),"UNALLOCATED"))</f>
        <v/>
      </c>
      <c r="E5734">
        <f>IF(GL_Paste!$B5731="","",IFERROR(INDEX(AcctCat,MATCH(GL_Paste!$B5731&amp;"",AcctCode,0)),"UNKNOWN"))</f>
        <v/>
      </c>
      <c r="F5734">
        <f>IF(GL_Paste!$B5731="","",IFERROR(INDEX(AcctSub,MATCH(GL_Paste!$B5731&amp;"",AcctCode,0)),"UNKNOWN"))</f>
        <v/>
      </c>
    </row>
    <row r="5735">
      <c r="A5735" s="40">
        <f>IF(GL_Paste!$B5732="","",N(GL_Paste!$H5732)-N(GL_Paste!$G5732))</f>
        <v/>
      </c>
      <c r="B5735" s="43">
        <f>IF(GL_Paste!$B5732="","",DATE(YEAR(GL_Paste!$E5732),MONTH(GL_Paste!$E5732),1))</f>
        <v/>
      </c>
      <c r="C5735">
        <f>IF(GL_Paste!$B5732="","",IF(TRIM(GL_Paste!$M5732)&lt;&gt;"",TRIM(GL_Paste!$M5732),IFERROR(MID(GL_Paste!$I5732,FIND("[",GL_Paste!$I5732)+1,FIND("]",GL_Paste!$I5732)-FIND("[",GL_Paste!$I5732)-1),"")))</f>
        <v/>
      </c>
      <c r="D5735">
        <f>IF(GL_Paste!$B5732="","",IFERROR(INDEX(DeptName,MATCH($C5735,DeptTag,0)),"UNALLOCATED"))</f>
        <v/>
      </c>
      <c r="E5735">
        <f>IF(GL_Paste!$B5732="","",IFERROR(INDEX(AcctCat,MATCH(GL_Paste!$B5732&amp;"",AcctCode,0)),"UNKNOWN"))</f>
        <v/>
      </c>
      <c r="F5735">
        <f>IF(GL_Paste!$B5732="","",IFERROR(INDEX(AcctSub,MATCH(GL_Paste!$B5732&amp;"",AcctCode,0)),"UNKNOWN"))</f>
        <v/>
      </c>
    </row>
    <row r="5736">
      <c r="A5736" s="40">
        <f>IF(GL_Paste!$B5733="","",N(GL_Paste!$H5733)-N(GL_Paste!$G5733))</f>
        <v/>
      </c>
      <c r="B5736" s="43">
        <f>IF(GL_Paste!$B5733="","",DATE(YEAR(GL_Paste!$E5733),MONTH(GL_Paste!$E5733),1))</f>
        <v/>
      </c>
      <c r="C5736">
        <f>IF(GL_Paste!$B5733="","",IF(TRIM(GL_Paste!$M5733)&lt;&gt;"",TRIM(GL_Paste!$M5733),IFERROR(MID(GL_Paste!$I5733,FIND("[",GL_Paste!$I5733)+1,FIND("]",GL_Paste!$I5733)-FIND("[",GL_Paste!$I5733)-1),"")))</f>
        <v/>
      </c>
      <c r="D5736">
        <f>IF(GL_Paste!$B5733="","",IFERROR(INDEX(DeptName,MATCH($C5736,DeptTag,0)),"UNALLOCATED"))</f>
        <v/>
      </c>
      <c r="E5736">
        <f>IF(GL_Paste!$B5733="","",IFERROR(INDEX(AcctCat,MATCH(GL_Paste!$B5733&amp;"",AcctCode,0)),"UNKNOWN"))</f>
        <v/>
      </c>
      <c r="F5736">
        <f>IF(GL_Paste!$B5733="","",IFERROR(INDEX(AcctSub,MATCH(GL_Paste!$B5733&amp;"",AcctCode,0)),"UNKNOWN"))</f>
        <v/>
      </c>
    </row>
    <row r="5737">
      <c r="A5737" s="40">
        <f>IF(GL_Paste!$B5734="","",N(GL_Paste!$H5734)-N(GL_Paste!$G5734))</f>
        <v/>
      </c>
      <c r="B5737" s="43">
        <f>IF(GL_Paste!$B5734="","",DATE(YEAR(GL_Paste!$E5734),MONTH(GL_Paste!$E5734),1))</f>
        <v/>
      </c>
      <c r="C5737">
        <f>IF(GL_Paste!$B5734="","",IF(TRIM(GL_Paste!$M5734)&lt;&gt;"",TRIM(GL_Paste!$M5734),IFERROR(MID(GL_Paste!$I5734,FIND("[",GL_Paste!$I5734)+1,FIND("]",GL_Paste!$I5734)-FIND("[",GL_Paste!$I5734)-1),"")))</f>
        <v/>
      </c>
      <c r="D5737">
        <f>IF(GL_Paste!$B5734="","",IFERROR(INDEX(DeptName,MATCH($C5737,DeptTag,0)),"UNALLOCATED"))</f>
        <v/>
      </c>
      <c r="E5737">
        <f>IF(GL_Paste!$B5734="","",IFERROR(INDEX(AcctCat,MATCH(GL_Paste!$B5734&amp;"",AcctCode,0)),"UNKNOWN"))</f>
        <v/>
      </c>
      <c r="F5737">
        <f>IF(GL_Paste!$B5734="","",IFERROR(INDEX(AcctSub,MATCH(GL_Paste!$B5734&amp;"",AcctCode,0)),"UNKNOWN"))</f>
        <v/>
      </c>
    </row>
    <row r="5738">
      <c r="A5738" s="40">
        <f>IF(GL_Paste!$B5735="","",N(GL_Paste!$H5735)-N(GL_Paste!$G5735))</f>
        <v/>
      </c>
      <c r="B5738" s="43">
        <f>IF(GL_Paste!$B5735="","",DATE(YEAR(GL_Paste!$E5735),MONTH(GL_Paste!$E5735),1))</f>
        <v/>
      </c>
      <c r="C5738">
        <f>IF(GL_Paste!$B5735="","",IF(TRIM(GL_Paste!$M5735)&lt;&gt;"",TRIM(GL_Paste!$M5735),IFERROR(MID(GL_Paste!$I5735,FIND("[",GL_Paste!$I5735)+1,FIND("]",GL_Paste!$I5735)-FIND("[",GL_Paste!$I5735)-1),"")))</f>
        <v/>
      </c>
      <c r="D5738">
        <f>IF(GL_Paste!$B5735="","",IFERROR(INDEX(DeptName,MATCH($C5738,DeptTag,0)),"UNALLOCATED"))</f>
        <v/>
      </c>
      <c r="E5738">
        <f>IF(GL_Paste!$B5735="","",IFERROR(INDEX(AcctCat,MATCH(GL_Paste!$B5735&amp;"",AcctCode,0)),"UNKNOWN"))</f>
        <v/>
      </c>
      <c r="F5738">
        <f>IF(GL_Paste!$B5735="","",IFERROR(INDEX(AcctSub,MATCH(GL_Paste!$B5735&amp;"",AcctCode,0)),"UNKNOWN"))</f>
        <v/>
      </c>
    </row>
    <row r="5739">
      <c r="A5739" s="40">
        <f>IF(GL_Paste!$B5736="","",N(GL_Paste!$H5736)-N(GL_Paste!$G5736))</f>
        <v/>
      </c>
      <c r="B5739" s="43">
        <f>IF(GL_Paste!$B5736="","",DATE(YEAR(GL_Paste!$E5736),MONTH(GL_Paste!$E5736),1))</f>
        <v/>
      </c>
      <c r="C5739">
        <f>IF(GL_Paste!$B5736="","",IF(TRIM(GL_Paste!$M5736)&lt;&gt;"",TRIM(GL_Paste!$M5736),IFERROR(MID(GL_Paste!$I5736,FIND("[",GL_Paste!$I5736)+1,FIND("]",GL_Paste!$I5736)-FIND("[",GL_Paste!$I5736)-1),"")))</f>
        <v/>
      </c>
      <c r="D5739">
        <f>IF(GL_Paste!$B5736="","",IFERROR(INDEX(DeptName,MATCH($C5739,DeptTag,0)),"UNALLOCATED"))</f>
        <v/>
      </c>
      <c r="E5739">
        <f>IF(GL_Paste!$B5736="","",IFERROR(INDEX(AcctCat,MATCH(GL_Paste!$B5736&amp;"",AcctCode,0)),"UNKNOWN"))</f>
        <v/>
      </c>
      <c r="F5739">
        <f>IF(GL_Paste!$B5736="","",IFERROR(INDEX(AcctSub,MATCH(GL_Paste!$B5736&amp;"",AcctCode,0)),"UNKNOWN"))</f>
        <v/>
      </c>
    </row>
    <row r="5740">
      <c r="A5740" s="40">
        <f>IF(GL_Paste!$B5737="","",N(GL_Paste!$H5737)-N(GL_Paste!$G5737))</f>
        <v/>
      </c>
      <c r="B5740" s="43">
        <f>IF(GL_Paste!$B5737="","",DATE(YEAR(GL_Paste!$E5737),MONTH(GL_Paste!$E5737),1))</f>
        <v/>
      </c>
      <c r="C5740">
        <f>IF(GL_Paste!$B5737="","",IF(TRIM(GL_Paste!$M5737)&lt;&gt;"",TRIM(GL_Paste!$M5737),IFERROR(MID(GL_Paste!$I5737,FIND("[",GL_Paste!$I5737)+1,FIND("]",GL_Paste!$I5737)-FIND("[",GL_Paste!$I5737)-1),"")))</f>
        <v/>
      </c>
      <c r="D5740">
        <f>IF(GL_Paste!$B5737="","",IFERROR(INDEX(DeptName,MATCH($C5740,DeptTag,0)),"UNALLOCATED"))</f>
        <v/>
      </c>
      <c r="E5740">
        <f>IF(GL_Paste!$B5737="","",IFERROR(INDEX(AcctCat,MATCH(GL_Paste!$B5737&amp;"",AcctCode,0)),"UNKNOWN"))</f>
        <v/>
      </c>
      <c r="F5740">
        <f>IF(GL_Paste!$B5737="","",IFERROR(INDEX(AcctSub,MATCH(GL_Paste!$B5737&amp;"",AcctCode,0)),"UNKNOWN"))</f>
        <v/>
      </c>
    </row>
    <row r="5741">
      <c r="A5741" s="40">
        <f>IF(GL_Paste!$B5738="","",N(GL_Paste!$H5738)-N(GL_Paste!$G5738))</f>
        <v/>
      </c>
      <c r="B5741" s="43">
        <f>IF(GL_Paste!$B5738="","",DATE(YEAR(GL_Paste!$E5738),MONTH(GL_Paste!$E5738),1))</f>
        <v/>
      </c>
      <c r="C5741">
        <f>IF(GL_Paste!$B5738="","",IF(TRIM(GL_Paste!$M5738)&lt;&gt;"",TRIM(GL_Paste!$M5738),IFERROR(MID(GL_Paste!$I5738,FIND("[",GL_Paste!$I5738)+1,FIND("]",GL_Paste!$I5738)-FIND("[",GL_Paste!$I5738)-1),"")))</f>
        <v/>
      </c>
      <c r="D5741">
        <f>IF(GL_Paste!$B5738="","",IFERROR(INDEX(DeptName,MATCH($C5741,DeptTag,0)),"UNALLOCATED"))</f>
        <v/>
      </c>
      <c r="E5741">
        <f>IF(GL_Paste!$B5738="","",IFERROR(INDEX(AcctCat,MATCH(GL_Paste!$B5738&amp;"",AcctCode,0)),"UNKNOWN"))</f>
        <v/>
      </c>
      <c r="F5741">
        <f>IF(GL_Paste!$B5738="","",IFERROR(INDEX(AcctSub,MATCH(GL_Paste!$B5738&amp;"",AcctCode,0)),"UNKNOWN"))</f>
        <v/>
      </c>
    </row>
    <row r="5742">
      <c r="A5742" s="40">
        <f>IF(GL_Paste!$B5739="","",N(GL_Paste!$H5739)-N(GL_Paste!$G5739))</f>
        <v/>
      </c>
      <c r="B5742" s="43">
        <f>IF(GL_Paste!$B5739="","",DATE(YEAR(GL_Paste!$E5739),MONTH(GL_Paste!$E5739),1))</f>
        <v/>
      </c>
      <c r="C5742">
        <f>IF(GL_Paste!$B5739="","",IF(TRIM(GL_Paste!$M5739)&lt;&gt;"",TRIM(GL_Paste!$M5739),IFERROR(MID(GL_Paste!$I5739,FIND("[",GL_Paste!$I5739)+1,FIND("]",GL_Paste!$I5739)-FIND("[",GL_Paste!$I5739)-1),"")))</f>
        <v/>
      </c>
      <c r="D5742">
        <f>IF(GL_Paste!$B5739="","",IFERROR(INDEX(DeptName,MATCH($C5742,DeptTag,0)),"UNALLOCATED"))</f>
        <v/>
      </c>
      <c r="E5742">
        <f>IF(GL_Paste!$B5739="","",IFERROR(INDEX(AcctCat,MATCH(GL_Paste!$B5739&amp;"",AcctCode,0)),"UNKNOWN"))</f>
        <v/>
      </c>
      <c r="F5742">
        <f>IF(GL_Paste!$B5739="","",IFERROR(INDEX(AcctSub,MATCH(GL_Paste!$B5739&amp;"",AcctCode,0)),"UNKNOWN"))</f>
        <v/>
      </c>
    </row>
    <row r="5743">
      <c r="A5743" s="40">
        <f>IF(GL_Paste!$B5740="","",N(GL_Paste!$H5740)-N(GL_Paste!$G5740))</f>
        <v/>
      </c>
      <c r="B5743" s="43">
        <f>IF(GL_Paste!$B5740="","",DATE(YEAR(GL_Paste!$E5740),MONTH(GL_Paste!$E5740),1))</f>
        <v/>
      </c>
      <c r="C5743">
        <f>IF(GL_Paste!$B5740="","",IF(TRIM(GL_Paste!$M5740)&lt;&gt;"",TRIM(GL_Paste!$M5740),IFERROR(MID(GL_Paste!$I5740,FIND("[",GL_Paste!$I5740)+1,FIND("]",GL_Paste!$I5740)-FIND("[",GL_Paste!$I5740)-1),"")))</f>
        <v/>
      </c>
      <c r="D5743">
        <f>IF(GL_Paste!$B5740="","",IFERROR(INDEX(DeptName,MATCH($C5743,DeptTag,0)),"UNALLOCATED"))</f>
        <v/>
      </c>
      <c r="E5743">
        <f>IF(GL_Paste!$B5740="","",IFERROR(INDEX(AcctCat,MATCH(GL_Paste!$B5740&amp;"",AcctCode,0)),"UNKNOWN"))</f>
        <v/>
      </c>
      <c r="F5743">
        <f>IF(GL_Paste!$B5740="","",IFERROR(INDEX(AcctSub,MATCH(GL_Paste!$B5740&amp;"",AcctCode,0)),"UNKNOWN"))</f>
        <v/>
      </c>
    </row>
    <row r="5744">
      <c r="A5744" s="40">
        <f>IF(GL_Paste!$B5741="","",N(GL_Paste!$H5741)-N(GL_Paste!$G5741))</f>
        <v/>
      </c>
      <c r="B5744" s="43">
        <f>IF(GL_Paste!$B5741="","",DATE(YEAR(GL_Paste!$E5741),MONTH(GL_Paste!$E5741),1))</f>
        <v/>
      </c>
      <c r="C5744">
        <f>IF(GL_Paste!$B5741="","",IF(TRIM(GL_Paste!$M5741)&lt;&gt;"",TRIM(GL_Paste!$M5741),IFERROR(MID(GL_Paste!$I5741,FIND("[",GL_Paste!$I5741)+1,FIND("]",GL_Paste!$I5741)-FIND("[",GL_Paste!$I5741)-1),"")))</f>
        <v/>
      </c>
      <c r="D5744">
        <f>IF(GL_Paste!$B5741="","",IFERROR(INDEX(DeptName,MATCH($C5744,DeptTag,0)),"UNALLOCATED"))</f>
        <v/>
      </c>
      <c r="E5744">
        <f>IF(GL_Paste!$B5741="","",IFERROR(INDEX(AcctCat,MATCH(GL_Paste!$B5741&amp;"",AcctCode,0)),"UNKNOWN"))</f>
        <v/>
      </c>
      <c r="F5744">
        <f>IF(GL_Paste!$B5741="","",IFERROR(INDEX(AcctSub,MATCH(GL_Paste!$B5741&amp;"",AcctCode,0)),"UNKNOWN"))</f>
        <v/>
      </c>
    </row>
    <row r="5745">
      <c r="A5745" s="40">
        <f>IF(GL_Paste!$B5742="","",N(GL_Paste!$H5742)-N(GL_Paste!$G5742))</f>
        <v/>
      </c>
      <c r="B5745" s="43">
        <f>IF(GL_Paste!$B5742="","",DATE(YEAR(GL_Paste!$E5742),MONTH(GL_Paste!$E5742),1))</f>
        <v/>
      </c>
      <c r="C5745">
        <f>IF(GL_Paste!$B5742="","",IF(TRIM(GL_Paste!$M5742)&lt;&gt;"",TRIM(GL_Paste!$M5742),IFERROR(MID(GL_Paste!$I5742,FIND("[",GL_Paste!$I5742)+1,FIND("]",GL_Paste!$I5742)-FIND("[",GL_Paste!$I5742)-1),"")))</f>
        <v/>
      </c>
      <c r="D5745">
        <f>IF(GL_Paste!$B5742="","",IFERROR(INDEX(DeptName,MATCH($C5745,DeptTag,0)),"UNALLOCATED"))</f>
        <v/>
      </c>
      <c r="E5745">
        <f>IF(GL_Paste!$B5742="","",IFERROR(INDEX(AcctCat,MATCH(GL_Paste!$B5742&amp;"",AcctCode,0)),"UNKNOWN"))</f>
        <v/>
      </c>
      <c r="F5745">
        <f>IF(GL_Paste!$B5742="","",IFERROR(INDEX(AcctSub,MATCH(GL_Paste!$B5742&amp;"",AcctCode,0)),"UNKNOWN"))</f>
        <v/>
      </c>
    </row>
    <row r="5746">
      <c r="A5746" s="40">
        <f>IF(GL_Paste!$B5743="","",N(GL_Paste!$H5743)-N(GL_Paste!$G5743))</f>
        <v/>
      </c>
      <c r="B5746" s="43">
        <f>IF(GL_Paste!$B5743="","",DATE(YEAR(GL_Paste!$E5743),MONTH(GL_Paste!$E5743),1))</f>
        <v/>
      </c>
      <c r="C5746">
        <f>IF(GL_Paste!$B5743="","",IF(TRIM(GL_Paste!$M5743)&lt;&gt;"",TRIM(GL_Paste!$M5743),IFERROR(MID(GL_Paste!$I5743,FIND("[",GL_Paste!$I5743)+1,FIND("]",GL_Paste!$I5743)-FIND("[",GL_Paste!$I5743)-1),"")))</f>
        <v/>
      </c>
      <c r="D5746">
        <f>IF(GL_Paste!$B5743="","",IFERROR(INDEX(DeptName,MATCH($C5746,DeptTag,0)),"UNALLOCATED"))</f>
        <v/>
      </c>
      <c r="E5746">
        <f>IF(GL_Paste!$B5743="","",IFERROR(INDEX(AcctCat,MATCH(GL_Paste!$B5743&amp;"",AcctCode,0)),"UNKNOWN"))</f>
        <v/>
      </c>
      <c r="F5746">
        <f>IF(GL_Paste!$B5743="","",IFERROR(INDEX(AcctSub,MATCH(GL_Paste!$B5743&amp;"",AcctCode,0)),"UNKNOWN"))</f>
        <v/>
      </c>
    </row>
    <row r="5747">
      <c r="A5747" s="40">
        <f>IF(GL_Paste!$B5744="","",N(GL_Paste!$H5744)-N(GL_Paste!$G5744))</f>
        <v/>
      </c>
      <c r="B5747" s="43">
        <f>IF(GL_Paste!$B5744="","",DATE(YEAR(GL_Paste!$E5744),MONTH(GL_Paste!$E5744),1))</f>
        <v/>
      </c>
      <c r="C5747">
        <f>IF(GL_Paste!$B5744="","",IF(TRIM(GL_Paste!$M5744)&lt;&gt;"",TRIM(GL_Paste!$M5744),IFERROR(MID(GL_Paste!$I5744,FIND("[",GL_Paste!$I5744)+1,FIND("]",GL_Paste!$I5744)-FIND("[",GL_Paste!$I5744)-1),"")))</f>
        <v/>
      </c>
      <c r="D5747">
        <f>IF(GL_Paste!$B5744="","",IFERROR(INDEX(DeptName,MATCH($C5747,DeptTag,0)),"UNALLOCATED"))</f>
        <v/>
      </c>
      <c r="E5747">
        <f>IF(GL_Paste!$B5744="","",IFERROR(INDEX(AcctCat,MATCH(GL_Paste!$B5744&amp;"",AcctCode,0)),"UNKNOWN"))</f>
        <v/>
      </c>
      <c r="F5747">
        <f>IF(GL_Paste!$B5744="","",IFERROR(INDEX(AcctSub,MATCH(GL_Paste!$B5744&amp;"",AcctCode,0)),"UNKNOWN"))</f>
        <v/>
      </c>
    </row>
    <row r="5748">
      <c r="A5748" s="40">
        <f>IF(GL_Paste!$B5745="","",N(GL_Paste!$H5745)-N(GL_Paste!$G5745))</f>
        <v/>
      </c>
      <c r="B5748" s="43">
        <f>IF(GL_Paste!$B5745="","",DATE(YEAR(GL_Paste!$E5745),MONTH(GL_Paste!$E5745),1))</f>
        <v/>
      </c>
      <c r="C5748">
        <f>IF(GL_Paste!$B5745="","",IF(TRIM(GL_Paste!$M5745)&lt;&gt;"",TRIM(GL_Paste!$M5745),IFERROR(MID(GL_Paste!$I5745,FIND("[",GL_Paste!$I5745)+1,FIND("]",GL_Paste!$I5745)-FIND("[",GL_Paste!$I5745)-1),"")))</f>
        <v/>
      </c>
      <c r="D5748">
        <f>IF(GL_Paste!$B5745="","",IFERROR(INDEX(DeptName,MATCH($C5748,DeptTag,0)),"UNALLOCATED"))</f>
        <v/>
      </c>
      <c r="E5748">
        <f>IF(GL_Paste!$B5745="","",IFERROR(INDEX(AcctCat,MATCH(GL_Paste!$B5745&amp;"",AcctCode,0)),"UNKNOWN"))</f>
        <v/>
      </c>
      <c r="F5748">
        <f>IF(GL_Paste!$B5745="","",IFERROR(INDEX(AcctSub,MATCH(GL_Paste!$B5745&amp;"",AcctCode,0)),"UNKNOWN"))</f>
        <v/>
      </c>
    </row>
    <row r="5749">
      <c r="A5749" s="40">
        <f>IF(GL_Paste!$B5746="","",N(GL_Paste!$H5746)-N(GL_Paste!$G5746))</f>
        <v/>
      </c>
      <c r="B5749" s="43">
        <f>IF(GL_Paste!$B5746="","",DATE(YEAR(GL_Paste!$E5746),MONTH(GL_Paste!$E5746),1))</f>
        <v/>
      </c>
      <c r="C5749">
        <f>IF(GL_Paste!$B5746="","",IF(TRIM(GL_Paste!$M5746)&lt;&gt;"",TRIM(GL_Paste!$M5746),IFERROR(MID(GL_Paste!$I5746,FIND("[",GL_Paste!$I5746)+1,FIND("]",GL_Paste!$I5746)-FIND("[",GL_Paste!$I5746)-1),"")))</f>
        <v/>
      </c>
      <c r="D5749">
        <f>IF(GL_Paste!$B5746="","",IFERROR(INDEX(DeptName,MATCH($C5749,DeptTag,0)),"UNALLOCATED"))</f>
        <v/>
      </c>
      <c r="E5749">
        <f>IF(GL_Paste!$B5746="","",IFERROR(INDEX(AcctCat,MATCH(GL_Paste!$B5746&amp;"",AcctCode,0)),"UNKNOWN"))</f>
        <v/>
      </c>
      <c r="F5749">
        <f>IF(GL_Paste!$B5746="","",IFERROR(INDEX(AcctSub,MATCH(GL_Paste!$B5746&amp;"",AcctCode,0)),"UNKNOWN"))</f>
        <v/>
      </c>
    </row>
    <row r="5750">
      <c r="A5750" s="40">
        <f>IF(GL_Paste!$B5747="","",N(GL_Paste!$H5747)-N(GL_Paste!$G5747))</f>
        <v/>
      </c>
      <c r="B5750" s="43">
        <f>IF(GL_Paste!$B5747="","",DATE(YEAR(GL_Paste!$E5747),MONTH(GL_Paste!$E5747),1))</f>
        <v/>
      </c>
      <c r="C5750">
        <f>IF(GL_Paste!$B5747="","",IF(TRIM(GL_Paste!$M5747)&lt;&gt;"",TRIM(GL_Paste!$M5747),IFERROR(MID(GL_Paste!$I5747,FIND("[",GL_Paste!$I5747)+1,FIND("]",GL_Paste!$I5747)-FIND("[",GL_Paste!$I5747)-1),"")))</f>
        <v/>
      </c>
      <c r="D5750">
        <f>IF(GL_Paste!$B5747="","",IFERROR(INDEX(DeptName,MATCH($C5750,DeptTag,0)),"UNALLOCATED"))</f>
        <v/>
      </c>
      <c r="E5750">
        <f>IF(GL_Paste!$B5747="","",IFERROR(INDEX(AcctCat,MATCH(GL_Paste!$B5747&amp;"",AcctCode,0)),"UNKNOWN"))</f>
        <v/>
      </c>
      <c r="F5750">
        <f>IF(GL_Paste!$B5747="","",IFERROR(INDEX(AcctSub,MATCH(GL_Paste!$B5747&amp;"",AcctCode,0)),"UNKNOWN"))</f>
        <v/>
      </c>
    </row>
    <row r="5751">
      <c r="A5751" s="40">
        <f>IF(GL_Paste!$B5748="","",N(GL_Paste!$H5748)-N(GL_Paste!$G5748))</f>
        <v/>
      </c>
      <c r="B5751" s="43">
        <f>IF(GL_Paste!$B5748="","",DATE(YEAR(GL_Paste!$E5748),MONTH(GL_Paste!$E5748),1))</f>
        <v/>
      </c>
      <c r="C5751">
        <f>IF(GL_Paste!$B5748="","",IF(TRIM(GL_Paste!$M5748)&lt;&gt;"",TRIM(GL_Paste!$M5748),IFERROR(MID(GL_Paste!$I5748,FIND("[",GL_Paste!$I5748)+1,FIND("]",GL_Paste!$I5748)-FIND("[",GL_Paste!$I5748)-1),"")))</f>
        <v/>
      </c>
      <c r="D5751">
        <f>IF(GL_Paste!$B5748="","",IFERROR(INDEX(DeptName,MATCH($C5751,DeptTag,0)),"UNALLOCATED"))</f>
        <v/>
      </c>
      <c r="E5751">
        <f>IF(GL_Paste!$B5748="","",IFERROR(INDEX(AcctCat,MATCH(GL_Paste!$B5748&amp;"",AcctCode,0)),"UNKNOWN"))</f>
        <v/>
      </c>
      <c r="F5751">
        <f>IF(GL_Paste!$B5748="","",IFERROR(INDEX(AcctSub,MATCH(GL_Paste!$B5748&amp;"",AcctCode,0)),"UNKNOWN"))</f>
        <v/>
      </c>
    </row>
    <row r="5752">
      <c r="A5752" s="40">
        <f>IF(GL_Paste!$B5749="","",N(GL_Paste!$H5749)-N(GL_Paste!$G5749))</f>
        <v/>
      </c>
      <c r="B5752" s="43">
        <f>IF(GL_Paste!$B5749="","",DATE(YEAR(GL_Paste!$E5749),MONTH(GL_Paste!$E5749),1))</f>
        <v/>
      </c>
      <c r="C5752">
        <f>IF(GL_Paste!$B5749="","",IF(TRIM(GL_Paste!$M5749)&lt;&gt;"",TRIM(GL_Paste!$M5749),IFERROR(MID(GL_Paste!$I5749,FIND("[",GL_Paste!$I5749)+1,FIND("]",GL_Paste!$I5749)-FIND("[",GL_Paste!$I5749)-1),"")))</f>
        <v/>
      </c>
      <c r="D5752">
        <f>IF(GL_Paste!$B5749="","",IFERROR(INDEX(DeptName,MATCH($C5752,DeptTag,0)),"UNALLOCATED"))</f>
        <v/>
      </c>
      <c r="E5752">
        <f>IF(GL_Paste!$B5749="","",IFERROR(INDEX(AcctCat,MATCH(GL_Paste!$B5749&amp;"",AcctCode,0)),"UNKNOWN"))</f>
        <v/>
      </c>
      <c r="F5752">
        <f>IF(GL_Paste!$B5749="","",IFERROR(INDEX(AcctSub,MATCH(GL_Paste!$B5749&amp;"",AcctCode,0)),"UNKNOWN"))</f>
        <v/>
      </c>
    </row>
    <row r="5753">
      <c r="A5753" s="40">
        <f>IF(GL_Paste!$B5750="","",N(GL_Paste!$H5750)-N(GL_Paste!$G5750))</f>
        <v/>
      </c>
      <c r="B5753" s="43">
        <f>IF(GL_Paste!$B5750="","",DATE(YEAR(GL_Paste!$E5750),MONTH(GL_Paste!$E5750),1))</f>
        <v/>
      </c>
      <c r="C5753">
        <f>IF(GL_Paste!$B5750="","",IF(TRIM(GL_Paste!$M5750)&lt;&gt;"",TRIM(GL_Paste!$M5750),IFERROR(MID(GL_Paste!$I5750,FIND("[",GL_Paste!$I5750)+1,FIND("]",GL_Paste!$I5750)-FIND("[",GL_Paste!$I5750)-1),"")))</f>
        <v/>
      </c>
      <c r="D5753">
        <f>IF(GL_Paste!$B5750="","",IFERROR(INDEX(DeptName,MATCH($C5753,DeptTag,0)),"UNALLOCATED"))</f>
        <v/>
      </c>
      <c r="E5753">
        <f>IF(GL_Paste!$B5750="","",IFERROR(INDEX(AcctCat,MATCH(GL_Paste!$B5750&amp;"",AcctCode,0)),"UNKNOWN"))</f>
        <v/>
      </c>
      <c r="F5753">
        <f>IF(GL_Paste!$B5750="","",IFERROR(INDEX(AcctSub,MATCH(GL_Paste!$B5750&amp;"",AcctCode,0)),"UNKNOWN"))</f>
        <v/>
      </c>
    </row>
    <row r="5754">
      <c r="A5754" s="40">
        <f>IF(GL_Paste!$B5751="","",N(GL_Paste!$H5751)-N(GL_Paste!$G5751))</f>
        <v/>
      </c>
      <c r="B5754" s="43">
        <f>IF(GL_Paste!$B5751="","",DATE(YEAR(GL_Paste!$E5751),MONTH(GL_Paste!$E5751),1))</f>
        <v/>
      </c>
      <c r="C5754">
        <f>IF(GL_Paste!$B5751="","",IF(TRIM(GL_Paste!$M5751)&lt;&gt;"",TRIM(GL_Paste!$M5751),IFERROR(MID(GL_Paste!$I5751,FIND("[",GL_Paste!$I5751)+1,FIND("]",GL_Paste!$I5751)-FIND("[",GL_Paste!$I5751)-1),"")))</f>
        <v/>
      </c>
      <c r="D5754">
        <f>IF(GL_Paste!$B5751="","",IFERROR(INDEX(DeptName,MATCH($C5754,DeptTag,0)),"UNALLOCATED"))</f>
        <v/>
      </c>
      <c r="E5754">
        <f>IF(GL_Paste!$B5751="","",IFERROR(INDEX(AcctCat,MATCH(GL_Paste!$B5751&amp;"",AcctCode,0)),"UNKNOWN"))</f>
        <v/>
      </c>
      <c r="F5754">
        <f>IF(GL_Paste!$B5751="","",IFERROR(INDEX(AcctSub,MATCH(GL_Paste!$B5751&amp;"",AcctCode,0)),"UNKNOWN"))</f>
        <v/>
      </c>
    </row>
    <row r="5755">
      <c r="A5755" s="40">
        <f>IF(GL_Paste!$B5752="","",N(GL_Paste!$H5752)-N(GL_Paste!$G5752))</f>
        <v/>
      </c>
      <c r="B5755" s="43">
        <f>IF(GL_Paste!$B5752="","",DATE(YEAR(GL_Paste!$E5752),MONTH(GL_Paste!$E5752),1))</f>
        <v/>
      </c>
      <c r="C5755">
        <f>IF(GL_Paste!$B5752="","",IF(TRIM(GL_Paste!$M5752)&lt;&gt;"",TRIM(GL_Paste!$M5752),IFERROR(MID(GL_Paste!$I5752,FIND("[",GL_Paste!$I5752)+1,FIND("]",GL_Paste!$I5752)-FIND("[",GL_Paste!$I5752)-1),"")))</f>
        <v/>
      </c>
      <c r="D5755">
        <f>IF(GL_Paste!$B5752="","",IFERROR(INDEX(DeptName,MATCH($C5755,DeptTag,0)),"UNALLOCATED"))</f>
        <v/>
      </c>
      <c r="E5755">
        <f>IF(GL_Paste!$B5752="","",IFERROR(INDEX(AcctCat,MATCH(GL_Paste!$B5752&amp;"",AcctCode,0)),"UNKNOWN"))</f>
        <v/>
      </c>
      <c r="F5755">
        <f>IF(GL_Paste!$B5752="","",IFERROR(INDEX(AcctSub,MATCH(GL_Paste!$B5752&amp;"",AcctCode,0)),"UNKNOWN"))</f>
        <v/>
      </c>
    </row>
    <row r="5756">
      <c r="A5756" s="40">
        <f>IF(GL_Paste!$B5753="","",N(GL_Paste!$H5753)-N(GL_Paste!$G5753))</f>
        <v/>
      </c>
      <c r="B5756" s="43">
        <f>IF(GL_Paste!$B5753="","",DATE(YEAR(GL_Paste!$E5753),MONTH(GL_Paste!$E5753),1))</f>
        <v/>
      </c>
      <c r="C5756">
        <f>IF(GL_Paste!$B5753="","",IF(TRIM(GL_Paste!$M5753)&lt;&gt;"",TRIM(GL_Paste!$M5753),IFERROR(MID(GL_Paste!$I5753,FIND("[",GL_Paste!$I5753)+1,FIND("]",GL_Paste!$I5753)-FIND("[",GL_Paste!$I5753)-1),"")))</f>
        <v/>
      </c>
      <c r="D5756">
        <f>IF(GL_Paste!$B5753="","",IFERROR(INDEX(DeptName,MATCH($C5756,DeptTag,0)),"UNALLOCATED"))</f>
        <v/>
      </c>
      <c r="E5756">
        <f>IF(GL_Paste!$B5753="","",IFERROR(INDEX(AcctCat,MATCH(GL_Paste!$B5753&amp;"",AcctCode,0)),"UNKNOWN"))</f>
        <v/>
      </c>
      <c r="F5756">
        <f>IF(GL_Paste!$B5753="","",IFERROR(INDEX(AcctSub,MATCH(GL_Paste!$B5753&amp;"",AcctCode,0)),"UNKNOWN"))</f>
        <v/>
      </c>
    </row>
    <row r="5757">
      <c r="A5757" s="40">
        <f>IF(GL_Paste!$B5754="","",N(GL_Paste!$H5754)-N(GL_Paste!$G5754))</f>
        <v/>
      </c>
      <c r="B5757" s="43">
        <f>IF(GL_Paste!$B5754="","",DATE(YEAR(GL_Paste!$E5754),MONTH(GL_Paste!$E5754),1))</f>
        <v/>
      </c>
      <c r="C5757">
        <f>IF(GL_Paste!$B5754="","",IF(TRIM(GL_Paste!$M5754)&lt;&gt;"",TRIM(GL_Paste!$M5754),IFERROR(MID(GL_Paste!$I5754,FIND("[",GL_Paste!$I5754)+1,FIND("]",GL_Paste!$I5754)-FIND("[",GL_Paste!$I5754)-1),"")))</f>
        <v/>
      </c>
      <c r="D5757">
        <f>IF(GL_Paste!$B5754="","",IFERROR(INDEX(DeptName,MATCH($C5757,DeptTag,0)),"UNALLOCATED"))</f>
        <v/>
      </c>
      <c r="E5757">
        <f>IF(GL_Paste!$B5754="","",IFERROR(INDEX(AcctCat,MATCH(GL_Paste!$B5754&amp;"",AcctCode,0)),"UNKNOWN"))</f>
        <v/>
      </c>
      <c r="F5757">
        <f>IF(GL_Paste!$B5754="","",IFERROR(INDEX(AcctSub,MATCH(GL_Paste!$B5754&amp;"",AcctCode,0)),"UNKNOWN"))</f>
        <v/>
      </c>
    </row>
    <row r="5758">
      <c r="A5758" s="40">
        <f>IF(GL_Paste!$B5755="","",N(GL_Paste!$H5755)-N(GL_Paste!$G5755))</f>
        <v/>
      </c>
      <c r="B5758" s="43">
        <f>IF(GL_Paste!$B5755="","",DATE(YEAR(GL_Paste!$E5755),MONTH(GL_Paste!$E5755),1))</f>
        <v/>
      </c>
      <c r="C5758">
        <f>IF(GL_Paste!$B5755="","",IF(TRIM(GL_Paste!$M5755)&lt;&gt;"",TRIM(GL_Paste!$M5755),IFERROR(MID(GL_Paste!$I5755,FIND("[",GL_Paste!$I5755)+1,FIND("]",GL_Paste!$I5755)-FIND("[",GL_Paste!$I5755)-1),"")))</f>
        <v/>
      </c>
      <c r="D5758">
        <f>IF(GL_Paste!$B5755="","",IFERROR(INDEX(DeptName,MATCH($C5758,DeptTag,0)),"UNALLOCATED"))</f>
        <v/>
      </c>
      <c r="E5758">
        <f>IF(GL_Paste!$B5755="","",IFERROR(INDEX(AcctCat,MATCH(GL_Paste!$B5755&amp;"",AcctCode,0)),"UNKNOWN"))</f>
        <v/>
      </c>
      <c r="F5758">
        <f>IF(GL_Paste!$B5755="","",IFERROR(INDEX(AcctSub,MATCH(GL_Paste!$B5755&amp;"",AcctCode,0)),"UNKNOWN"))</f>
        <v/>
      </c>
    </row>
    <row r="5759">
      <c r="A5759" s="40">
        <f>IF(GL_Paste!$B5756="","",N(GL_Paste!$H5756)-N(GL_Paste!$G5756))</f>
        <v/>
      </c>
      <c r="B5759" s="43">
        <f>IF(GL_Paste!$B5756="","",DATE(YEAR(GL_Paste!$E5756),MONTH(GL_Paste!$E5756),1))</f>
        <v/>
      </c>
      <c r="C5759">
        <f>IF(GL_Paste!$B5756="","",IF(TRIM(GL_Paste!$M5756)&lt;&gt;"",TRIM(GL_Paste!$M5756),IFERROR(MID(GL_Paste!$I5756,FIND("[",GL_Paste!$I5756)+1,FIND("]",GL_Paste!$I5756)-FIND("[",GL_Paste!$I5756)-1),"")))</f>
        <v/>
      </c>
      <c r="D5759">
        <f>IF(GL_Paste!$B5756="","",IFERROR(INDEX(DeptName,MATCH($C5759,DeptTag,0)),"UNALLOCATED"))</f>
        <v/>
      </c>
      <c r="E5759">
        <f>IF(GL_Paste!$B5756="","",IFERROR(INDEX(AcctCat,MATCH(GL_Paste!$B5756&amp;"",AcctCode,0)),"UNKNOWN"))</f>
        <v/>
      </c>
      <c r="F5759">
        <f>IF(GL_Paste!$B5756="","",IFERROR(INDEX(AcctSub,MATCH(GL_Paste!$B5756&amp;"",AcctCode,0)),"UNKNOWN"))</f>
        <v/>
      </c>
    </row>
    <row r="5760">
      <c r="A5760" s="40">
        <f>IF(GL_Paste!$B5757="","",N(GL_Paste!$H5757)-N(GL_Paste!$G5757))</f>
        <v/>
      </c>
      <c r="B5760" s="43">
        <f>IF(GL_Paste!$B5757="","",DATE(YEAR(GL_Paste!$E5757),MONTH(GL_Paste!$E5757),1))</f>
        <v/>
      </c>
      <c r="C5760">
        <f>IF(GL_Paste!$B5757="","",IF(TRIM(GL_Paste!$M5757)&lt;&gt;"",TRIM(GL_Paste!$M5757),IFERROR(MID(GL_Paste!$I5757,FIND("[",GL_Paste!$I5757)+1,FIND("]",GL_Paste!$I5757)-FIND("[",GL_Paste!$I5757)-1),"")))</f>
        <v/>
      </c>
      <c r="D5760">
        <f>IF(GL_Paste!$B5757="","",IFERROR(INDEX(DeptName,MATCH($C5760,DeptTag,0)),"UNALLOCATED"))</f>
        <v/>
      </c>
      <c r="E5760">
        <f>IF(GL_Paste!$B5757="","",IFERROR(INDEX(AcctCat,MATCH(GL_Paste!$B5757&amp;"",AcctCode,0)),"UNKNOWN"))</f>
        <v/>
      </c>
      <c r="F5760">
        <f>IF(GL_Paste!$B5757="","",IFERROR(INDEX(AcctSub,MATCH(GL_Paste!$B5757&amp;"",AcctCode,0)),"UNKNOWN"))</f>
        <v/>
      </c>
    </row>
    <row r="5761">
      <c r="A5761" s="40">
        <f>IF(GL_Paste!$B5758="","",N(GL_Paste!$H5758)-N(GL_Paste!$G5758))</f>
        <v/>
      </c>
      <c r="B5761" s="43">
        <f>IF(GL_Paste!$B5758="","",DATE(YEAR(GL_Paste!$E5758),MONTH(GL_Paste!$E5758),1))</f>
        <v/>
      </c>
      <c r="C5761">
        <f>IF(GL_Paste!$B5758="","",IF(TRIM(GL_Paste!$M5758)&lt;&gt;"",TRIM(GL_Paste!$M5758),IFERROR(MID(GL_Paste!$I5758,FIND("[",GL_Paste!$I5758)+1,FIND("]",GL_Paste!$I5758)-FIND("[",GL_Paste!$I5758)-1),"")))</f>
        <v/>
      </c>
      <c r="D5761">
        <f>IF(GL_Paste!$B5758="","",IFERROR(INDEX(DeptName,MATCH($C5761,DeptTag,0)),"UNALLOCATED"))</f>
        <v/>
      </c>
      <c r="E5761">
        <f>IF(GL_Paste!$B5758="","",IFERROR(INDEX(AcctCat,MATCH(GL_Paste!$B5758&amp;"",AcctCode,0)),"UNKNOWN"))</f>
        <v/>
      </c>
      <c r="F5761">
        <f>IF(GL_Paste!$B5758="","",IFERROR(INDEX(AcctSub,MATCH(GL_Paste!$B5758&amp;"",AcctCode,0)),"UNKNOWN"))</f>
        <v/>
      </c>
    </row>
    <row r="5762">
      <c r="A5762" s="40">
        <f>IF(GL_Paste!$B5759="","",N(GL_Paste!$H5759)-N(GL_Paste!$G5759))</f>
        <v/>
      </c>
      <c r="B5762" s="43">
        <f>IF(GL_Paste!$B5759="","",DATE(YEAR(GL_Paste!$E5759),MONTH(GL_Paste!$E5759),1))</f>
        <v/>
      </c>
      <c r="C5762">
        <f>IF(GL_Paste!$B5759="","",IF(TRIM(GL_Paste!$M5759)&lt;&gt;"",TRIM(GL_Paste!$M5759),IFERROR(MID(GL_Paste!$I5759,FIND("[",GL_Paste!$I5759)+1,FIND("]",GL_Paste!$I5759)-FIND("[",GL_Paste!$I5759)-1),"")))</f>
        <v/>
      </c>
      <c r="D5762">
        <f>IF(GL_Paste!$B5759="","",IFERROR(INDEX(DeptName,MATCH($C5762,DeptTag,0)),"UNALLOCATED"))</f>
        <v/>
      </c>
      <c r="E5762">
        <f>IF(GL_Paste!$B5759="","",IFERROR(INDEX(AcctCat,MATCH(GL_Paste!$B5759&amp;"",AcctCode,0)),"UNKNOWN"))</f>
        <v/>
      </c>
      <c r="F5762">
        <f>IF(GL_Paste!$B5759="","",IFERROR(INDEX(AcctSub,MATCH(GL_Paste!$B5759&amp;"",AcctCode,0)),"UNKNOWN"))</f>
        <v/>
      </c>
    </row>
    <row r="5763">
      <c r="A5763" s="40">
        <f>IF(GL_Paste!$B5760="","",N(GL_Paste!$H5760)-N(GL_Paste!$G5760))</f>
        <v/>
      </c>
      <c r="B5763" s="43">
        <f>IF(GL_Paste!$B5760="","",DATE(YEAR(GL_Paste!$E5760),MONTH(GL_Paste!$E5760),1))</f>
        <v/>
      </c>
      <c r="C5763">
        <f>IF(GL_Paste!$B5760="","",IF(TRIM(GL_Paste!$M5760)&lt;&gt;"",TRIM(GL_Paste!$M5760),IFERROR(MID(GL_Paste!$I5760,FIND("[",GL_Paste!$I5760)+1,FIND("]",GL_Paste!$I5760)-FIND("[",GL_Paste!$I5760)-1),"")))</f>
        <v/>
      </c>
      <c r="D5763">
        <f>IF(GL_Paste!$B5760="","",IFERROR(INDEX(DeptName,MATCH($C5763,DeptTag,0)),"UNALLOCATED"))</f>
        <v/>
      </c>
      <c r="E5763">
        <f>IF(GL_Paste!$B5760="","",IFERROR(INDEX(AcctCat,MATCH(GL_Paste!$B5760&amp;"",AcctCode,0)),"UNKNOWN"))</f>
        <v/>
      </c>
      <c r="F5763">
        <f>IF(GL_Paste!$B5760="","",IFERROR(INDEX(AcctSub,MATCH(GL_Paste!$B5760&amp;"",AcctCode,0)),"UNKNOWN"))</f>
        <v/>
      </c>
    </row>
    <row r="5764">
      <c r="A5764" s="40">
        <f>IF(GL_Paste!$B5761="","",N(GL_Paste!$H5761)-N(GL_Paste!$G5761))</f>
        <v/>
      </c>
      <c r="B5764" s="43">
        <f>IF(GL_Paste!$B5761="","",DATE(YEAR(GL_Paste!$E5761),MONTH(GL_Paste!$E5761),1))</f>
        <v/>
      </c>
      <c r="C5764">
        <f>IF(GL_Paste!$B5761="","",IF(TRIM(GL_Paste!$M5761)&lt;&gt;"",TRIM(GL_Paste!$M5761),IFERROR(MID(GL_Paste!$I5761,FIND("[",GL_Paste!$I5761)+1,FIND("]",GL_Paste!$I5761)-FIND("[",GL_Paste!$I5761)-1),"")))</f>
        <v/>
      </c>
      <c r="D5764">
        <f>IF(GL_Paste!$B5761="","",IFERROR(INDEX(DeptName,MATCH($C5764,DeptTag,0)),"UNALLOCATED"))</f>
        <v/>
      </c>
      <c r="E5764">
        <f>IF(GL_Paste!$B5761="","",IFERROR(INDEX(AcctCat,MATCH(GL_Paste!$B5761&amp;"",AcctCode,0)),"UNKNOWN"))</f>
        <v/>
      </c>
      <c r="F5764">
        <f>IF(GL_Paste!$B5761="","",IFERROR(INDEX(AcctSub,MATCH(GL_Paste!$B5761&amp;"",AcctCode,0)),"UNKNOWN"))</f>
        <v/>
      </c>
    </row>
    <row r="5765">
      <c r="A5765" s="40">
        <f>IF(GL_Paste!$B5762="","",N(GL_Paste!$H5762)-N(GL_Paste!$G5762))</f>
        <v/>
      </c>
      <c r="B5765" s="43">
        <f>IF(GL_Paste!$B5762="","",DATE(YEAR(GL_Paste!$E5762),MONTH(GL_Paste!$E5762),1))</f>
        <v/>
      </c>
      <c r="C5765">
        <f>IF(GL_Paste!$B5762="","",IF(TRIM(GL_Paste!$M5762)&lt;&gt;"",TRIM(GL_Paste!$M5762),IFERROR(MID(GL_Paste!$I5762,FIND("[",GL_Paste!$I5762)+1,FIND("]",GL_Paste!$I5762)-FIND("[",GL_Paste!$I5762)-1),"")))</f>
        <v/>
      </c>
      <c r="D5765">
        <f>IF(GL_Paste!$B5762="","",IFERROR(INDEX(DeptName,MATCH($C5765,DeptTag,0)),"UNALLOCATED"))</f>
        <v/>
      </c>
      <c r="E5765">
        <f>IF(GL_Paste!$B5762="","",IFERROR(INDEX(AcctCat,MATCH(GL_Paste!$B5762&amp;"",AcctCode,0)),"UNKNOWN"))</f>
        <v/>
      </c>
      <c r="F5765">
        <f>IF(GL_Paste!$B5762="","",IFERROR(INDEX(AcctSub,MATCH(GL_Paste!$B5762&amp;"",AcctCode,0)),"UNKNOWN"))</f>
        <v/>
      </c>
    </row>
    <row r="5766">
      <c r="A5766" s="40">
        <f>IF(GL_Paste!$B5763="","",N(GL_Paste!$H5763)-N(GL_Paste!$G5763))</f>
        <v/>
      </c>
      <c r="B5766" s="43">
        <f>IF(GL_Paste!$B5763="","",DATE(YEAR(GL_Paste!$E5763),MONTH(GL_Paste!$E5763),1))</f>
        <v/>
      </c>
      <c r="C5766">
        <f>IF(GL_Paste!$B5763="","",IF(TRIM(GL_Paste!$M5763)&lt;&gt;"",TRIM(GL_Paste!$M5763),IFERROR(MID(GL_Paste!$I5763,FIND("[",GL_Paste!$I5763)+1,FIND("]",GL_Paste!$I5763)-FIND("[",GL_Paste!$I5763)-1),"")))</f>
        <v/>
      </c>
      <c r="D5766">
        <f>IF(GL_Paste!$B5763="","",IFERROR(INDEX(DeptName,MATCH($C5766,DeptTag,0)),"UNALLOCATED"))</f>
        <v/>
      </c>
      <c r="E5766">
        <f>IF(GL_Paste!$B5763="","",IFERROR(INDEX(AcctCat,MATCH(GL_Paste!$B5763&amp;"",AcctCode,0)),"UNKNOWN"))</f>
        <v/>
      </c>
      <c r="F5766">
        <f>IF(GL_Paste!$B5763="","",IFERROR(INDEX(AcctSub,MATCH(GL_Paste!$B5763&amp;"",AcctCode,0)),"UNKNOWN"))</f>
        <v/>
      </c>
    </row>
    <row r="5767">
      <c r="A5767" s="40">
        <f>IF(GL_Paste!$B5764="","",N(GL_Paste!$H5764)-N(GL_Paste!$G5764))</f>
        <v/>
      </c>
      <c r="B5767" s="43">
        <f>IF(GL_Paste!$B5764="","",DATE(YEAR(GL_Paste!$E5764),MONTH(GL_Paste!$E5764),1))</f>
        <v/>
      </c>
      <c r="C5767">
        <f>IF(GL_Paste!$B5764="","",IF(TRIM(GL_Paste!$M5764)&lt;&gt;"",TRIM(GL_Paste!$M5764),IFERROR(MID(GL_Paste!$I5764,FIND("[",GL_Paste!$I5764)+1,FIND("]",GL_Paste!$I5764)-FIND("[",GL_Paste!$I5764)-1),"")))</f>
        <v/>
      </c>
      <c r="D5767">
        <f>IF(GL_Paste!$B5764="","",IFERROR(INDEX(DeptName,MATCH($C5767,DeptTag,0)),"UNALLOCATED"))</f>
        <v/>
      </c>
      <c r="E5767">
        <f>IF(GL_Paste!$B5764="","",IFERROR(INDEX(AcctCat,MATCH(GL_Paste!$B5764&amp;"",AcctCode,0)),"UNKNOWN"))</f>
        <v/>
      </c>
      <c r="F5767">
        <f>IF(GL_Paste!$B5764="","",IFERROR(INDEX(AcctSub,MATCH(GL_Paste!$B5764&amp;"",AcctCode,0)),"UNKNOWN"))</f>
        <v/>
      </c>
    </row>
    <row r="5768">
      <c r="A5768" s="40">
        <f>IF(GL_Paste!$B5765="","",N(GL_Paste!$H5765)-N(GL_Paste!$G5765))</f>
        <v/>
      </c>
      <c r="B5768" s="43">
        <f>IF(GL_Paste!$B5765="","",DATE(YEAR(GL_Paste!$E5765),MONTH(GL_Paste!$E5765),1))</f>
        <v/>
      </c>
      <c r="C5768">
        <f>IF(GL_Paste!$B5765="","",IF(TRIM(GL_Paste!$M5765)&lt;&gt;"",TRIM(GL_Paste!$M5765),IFERROR(MID(GL_Paste!$I5765,FIND("[",GL_Paste!$I5765)+1,FIND("]",GL_Paste!$I5765)-FIND("[",GL_Paste!$I5765)-1),"")))</f>
        <v/>
      </c>
      <c r="D5768">
        <f>IF(GL_Paste!$B5765="","",IFERROR(INDEX(DeptName,MATCH($C5768,DeptTag,0)),"UNALLOCATED"))</f>
        <v/>
      </c>
      <c r="E5768">
        <f>IF(GL_Paste!$B5765="","",IFERROR(INDEX(AcctCat,MATCH(GL_Paste!$B5765&amp;"",AcctCode,0)),"UNKNOWN"))</f>
        <v/>
      </c>
      <c r="F5768">
        <f>IF(GL_Paste!$B5765="","",IFERROR(INDEX(AcctSub,MATCH(GL_Paste!$B5765&amp;"",AcctCode,0)),"UNKNOWN"))</f>
        <v/>
      </c>
    </row>
    <row r="5769">
      <c r="A5769" s="40">
        <f>IF(GL_Paste!$B5766="","",N(GL_Paste!$H5766)-N(GL_Paste!$G5766))</f>
        <v/>
      </c>
      <c r="B5769" s="43">
        <f>IF(GL_Paste!$B5766="","",DATE(YEAR(GL_Paste!$E5766),MONTH(GL_Paste!$E5766),1))</f>
        <v/>
      </c>
      <c r="C5769">
        <f>IF(GL_Paste!$B5766="","",IF(TRIM(GL_Paste!$M5766)&lt;&gt;"",TRIM(GL_Paste!$M5766),IFERROR(MID(GL_Paste!$I5766,FIND("[",GL_Paste!$I5766)+1,FIND("]",GL_Paste!$I5766)-FIND("[",GL_Paste!$I5766)-1),"")))</f>
        <v/>
      </c>
      <c r="D5769">
        <f>IF(GL_Paste!$B5766="","",IFERROR(INDEX(DeptName,MATCH($C5769,DeptTag,0)),"UNALLOCATED"))</f>
        <v/>
      </c>
      <c r="E5769">
        <f>IF(GL_Paste!$B5766="","",IFERROR(INDEX(AcctCat,MATCH(GL_Paste!$B5766&amp;"",AcctCode,0)),"UNKNOWN"))</f>
        <v/>
      </c>
      <c r="F5769">
        <f>IF(GL_Paste!$B5766="","",IFERROR(INDEX(AcctSub,MATCH(GL_Paste!$B5766&amp;"",AcctCode,0)),"UNKNOWN"))</f>
        <v/>
      </c>
    </row>
    <row r="5770">
      <c r="A5770" s="40">
        <f>IF(GL_Paste!$B5767="","",N(GL_Paste!$H5767)-N(GL_Paste!$G5767))</f>
        <v/>
      </c>
      <c r="B5770" s="43">
        <f>IF(GL_Paste!$B5767="","",DATE(YEAR(GL_Paste!$E5767),MONTH(GL_Paste!$E5767),1))</f>
        <v/>
      </c>
      <c r="C5770">
        <f>IF(GL_Paste!$B5767="","",IF(TRIM(GL_Paste!$M5767)&lt;&gt;"",TRIM(GL_Paste!$M5767),IFERROR(MID(GL_Paste!$I5767,FIND("[",GL_Paste!$I5767)+1,FIND("]",GL_Paste!$I5767)-FIND("[",GL_Paste!$I5767)-1),"")))</f>
        <v/>
      </c>
      <c r="D5770">
        <f>IF(GL_Paste!$B5767="","",IFERROR(INDEX(DeptName,MATCH($C5770,DeptTag,0)),"UNALLOCATED"))</f>
        <v/>
      </c>
      <c r="E5770">
        <f>IF(GL_Paste!$B5767="","",IFERROR(INDEX(AcctCat,MATCH(GL_Paste!$B5767&amp;"",AcctCode,0)),"UNKNOWN"))</f>
        <v/>
      </c>
      <c r="F5770">
        <f>IF(GL_Paste!$B5767="","",IFERROR(INDEX(AcctSub,MATCH(GL_Paste!$B5767&amp;"",AcctCode,0)),"UNKNOWN"))</f>
        <v/>
      </c>
    </row>
    <row r="5771">
      <c r="A5771" s="40">
        <f>IF(GL_Paste!$B5768="","",N(GL_Paste!$H5768)-N(GL_Paste!$G5768))</f>
        <v/>
      </c>
      <c r="B5771" s="43">
        <f>IF(GL_Paste!$B5768="","",DATE(YEAR(GL_Paste!$E5768),MONTH(GL_Paste!$E5768),1))</f>
        <v/>
      </c>
      <c r="C5771">
        <f>IF(GL_Paste!$B5768="","",IF(TRIM(GL_Paste!$M5768)&lt;&gt;"",TRIM(GL_Paste!$M5768),IFERROR(MID(GL_Paste!$I5768,FIND("[",GL_Paste!$I5768)+1,FIND("]",GL_Paste!$I5768)-FIND("[",GL_Paste!$I5768)-1),"")))</f>
        <v/>
      </c>
      <c r="D5771">
        <f>IF(GL_Paste!$B5768="","",IFERROR(INDEX(DeptName,MATCH($C5771,DeptTag,0)),"UNALLOCATED"))</f>
        <v/>
      </c>
      <c r="E5771">
        <f>IF(GL_Paste!$B5768="","",IFERROR(INDEX(AcctCat,MATCH(GL_Paste!$B5768&amp;"",AcctCode,0)),"UNKNOWN"))</f>
        <v/>
      </c>
      <c r="F5771">
        <f>IF(GL_Paste!$B5768="","",IFERROR(INDEX(AcctSub,MATCH(GL_Paste!$B5768&amp;"",AcctCode,0)),"UNKNOWN"))</f>
        <v/>
      </c>
    </row>
    <row r="5772">
      <c r="A5772" s="40">
        <f>IF(GL_Paste!$B5769="","",N(GL_Paste!$H5769)-N(GL_Paste!$G5769))</f>
        <v/>
      </c>
      <c r="B5772" s="43">
        <f>IF(GL_Paste!$B5769="","",DATE(YEAR(GL_Paste!$E5769),MONTH(GL_Paste!$E5769),1))</f>
        <v/>
      </c>
      <c r="C5772">
        <f>IF(GL_Paste!$B5769="","",IF(TRIM(GL_Paste!$M5769)&lt;&gt;"",TRIM(GL_Paste!$M5769),IFERROR(MID(GL_Paste!$I5769,FIND("[",GL_Paste!$I5769)+1,FIND("]",GL_Paste!$I5769)-FIND("[",GL_Paste!$I5769)-1),"")))</f>
        <v/>
      </c>
      <c r="D5772">
        <f>IF(GL_Paste!$B5769="","",IFERROR(INDEX(DeptName,MATCH($C5772,DeptTag,0)),"UNALLOCATED"))</f>
        <v/>
      </c>
      <c r="E5772">
        <f>IF(GL_Paste!$B5769="","",IFERROR(INDEX(AcctCat,MATCH(GL_Paste!$B5769&amp;"",AcctCode,0)),"UNKNOWN"))</f>
        <v/>
      </c>
      <c r="F5772">
        <f>IF(GL_Paste!$B5769="","",IFERROR(INDEX(AcctSub,MATCH(GL_Paste!$B5769&amp;"",AcctCode,0)),"UNKNOWN"))</f>
        <v/>
      </c>
    </row>
    <row r="5773">
      <c r="A5773" s="40">
        <f>IF(GL_Paste!$B5770="","",N(GL_Paste!$H5770)-N(GL_Paste!$G5770))</f>
        <v/>
      </c>
      <c r="B5773" s="43">
        <f>IF(GL_Paste!$B5770="","",DATE(YEAR(GL_Paste!$E5770),MONTH(GL_Paste!$E5770),1))</f>
        <v/>
      </c>
      <c r="C5773">
        <f>IF(GL_Paste!$B5770="","",IF(TRIM(GL_Paste!$M5770)&lt;&gt;"",TRIM(GL_Paste!$M5770),IFERROR(MID(GL_Paste!$I5770,FIND("[",GL_Paste!$I5770)+1,FIND("]",GL_Paste!$I5770)-FIND("[",GL_Paste!$I5770)-1),"")))</f>
        <v/>
      </c>
      <c r="D5773">
        <f>IF(GL_Paste!$B5770="","",IFERROR(INDEX(DeptName,MATCH($C5773,DeptTag,0)),"UNALLOCATED"))</f>
        <v/>
      </c>
      <c r="E5773">
        <f>IF(GL_Paste!$B5770="","",IFERROR(INDEX(AcctCat,MATCH(GL_Paste!$B5770&amp;"",AcctCode,0)),"UNKNOWN"))</f>
        <v/>
      </c>
      <c r="F5773">
        <f>IF(GL_Paste!$B5770="","",IFERROR(INDEX(AcctSub,MATCH(GL_Paste!$B5770&amp;"",AcctCode,0)),"UNKNOWN"))</f>
        <v/>
      </c>
    </row>
    <row r="5774">
      <c r="A5774" s="40">
        <f>IF(GL_Paste!$B5771="","",N(GL_Paste!$H5771)-N(GL_Paste!$G5771))</f>
        <v/>
      </c>
      <c r="B5774" s="43">
        <f>IF(GL_Paste!$B5771="","",DATE(YEAR(GL_Paste!$E5771),MONTH(GL_Paste!$E5771),1))</f>
        <v/>
      </c>
      <c r="C5774">
        <f>IF(GL_Paste!$B5771="","",IF(TRIM(GL_Paste!$M5771)&lt;&gt;"",TRIM(GL_Paste!$M5771),IFERROR(MID(GL_Paste!$I5771,FIND("[",GL_Paste!$I5771)+1,FIND("]",GL_Paste!$I5771)-FIND("[",GL_Paste!$I5771)-1),"")))</f>
        <v/>
      </c>
      <c r="D5774">
        <f>IF(GL_Paste!$B5771="","",IFERROR(INDEX(DeptName,MATCH($C5774,DeptTag,0)),"UNALLOCATED"))</f>
        <v/>
      </c>
      <c r="E5774">
        <f>IF(GL_Paste!$B5771="","",IFERROR(INDEX(AcctCat,MATCH(GL_Paste!$B5771&amp;"",AcctCode,0)),"UNKNOWN"))</f>
        <v/>
      </c>
      <c r="F5774">
        <f>IF(GL_Paste!$B5771="","",IFERROR(INDEX(AcctSub,MATCH(GL_Paste!$B5771&amp;"",AcctCode,0)),"UNKNOWN"))</f>
        <v/>
      </c>
    </row>
    <row r="5775">
      <c r="A5775" s="40">
        <f>IF(GL_Paste!$B5772="","",N(GL_Paste!$H5772)-N(GL_Paste!$G5772))</f>
        <v/>
      </c>
      <c r="B5775" s="43">
        <f>IF(GL_Paste!$B5772="","",DATE(YEAR(GL_Paste!$E5772),MONTH(GL_Paste!$E5772),1))</f>
        <v/>
      </c>
      <c r="C5775">
        <f>IF(GL_Paste!$B5772="","",IF(TRIM(GL_Paste!$M5772)&lt;&gt;"",TRIM(GL_Paste!$M5772),IFERROR(MID(GL_Paste!$I5772,FIND("[",GL_Paste!$I5772)+1,FIND("]",GL_Paste!$I5772)-FIND("[",GL_Paste!$I5772)-1),"")))</f>
        <v/>
      </c>
      <c r="D5775">
        <f>IF(GL_Paste!$B5772="","",IFERROR(INDEX(DeptName,MATCH($C5775,DeptTag,0)),"UNALLOCATED"))</f>
        <v/>
      </c>
      <c r="E5775">
        <f>IF(GL_Paste!$B5772="","",IFERROR(INDEX(AcctCat,MATCH(GL_Paste!$B5772&amp;"",AcctCode,0)),"UNKNOWN"))</f>
        <v/>
      </c>
      <c r="F5775">
        <f>IF(GL_Paste!$B5772="","",IFERROR(INDEX(AcctSub,MATCH(GL_Paste!$B5772&amp;"",AcctCode,0)),"UNKNOWN"))</f>
        <v/>
      </c>
    </row>
    <row r="5776">
      <c r="A5776" s="40">
        <f>IF(GL_Paste!$B5773="","",N(GL_Paste!$H5773)-N(GL_Paste!$G5773))</f>
        <v/>
      </c>
      <c r="B5776" s="43">
        <f>IF(GL_Paste!$B5773="","",DATE(YEAR(GL_Paste!$E5773),MONTH(GL_Paste!$E5773),1))</f>
        <v/>
      </c>
      <c r="C5776">
        <f>IF(GL_Paste!$B5773="","",IF(TRIM(GL_Paste!$M5773)&lt;&gt;"",TRIM(GL_Paste!$M5773),IFERROR(MID(GL_Paste!$I5773,FIND("[",GL_Paste!$I5773)+1,FIND("]",GL_Paste!$I5773)-FIND("[",GL_Paste!$I5773)-1),"")))</f>
        <v/>
      </c>
      <c r="D5776">
        <f>IF(GL_Paste!$B5773="","",IFERROR(INDEX(DeptName,MATCH($C5776,DeptTag,0)),"UNALLOCATED"))</f>
        <v/>
      </c>
      <c r="E5776">
        <f>IF(GL_Paste!$B5773="","",IFERROR(INDEX(AcctCat,MATCH(GL_Paste!$B5773&amp;"",AcctCode,0)),"UNKNOWN"))</f>
        <v/>
      </c>
      <c r="F5776">
        <f>IF(GL_Paste!$B5773="","",IFERROR(INDEX(AcctSub,MATCH(GL_Paste!$B5773&amp;"",AcctCode,0)),"UNKNOWN"))</f>
        <v/>
      </c>
    </row>
    <row r="5777">
      <c r="A5777" s="40">
        <f>IF(GL_Paste!$B5774="","",N(GL_Paste!$H5774)-N(GL_Paste!$G5774))</f>
        <v/>
      </c>
      <c r="B5777" s="43">
        <f>IF(GL_Paste!$B5774="","",DATE(YEAR(GL_Paste!$E5774),MONTH(GL_Paste!$E5774),1))</f>
        <v/>
      </c>
      <c r="C5777">
        <f>IF(GL_Paste!$B5774="","",IF(TRIM(GL_Paste!$M5774)&lt;&gt;"",TRIM(GL_Paste!$M5774),IFERROR(MID(GL_Paste!$I5774,FIND("[",GL_Paste!$I5774)+1,FIND("]",GL_Paste!$I5774)-FIND("[",GL_Paste!$I5774)-1),"")))</f>
        <v/>
      </c>
      <c r="D5777">
        <f>IF(GL_Paste!$B5774="","",IFERROR(INDEX(DeptName,MATCH($C5777,DeptTag,0)),"UNALLOCATED"))</f>
        <v/>
      </c>
      <c r="E5777">
        <f>IF(GL_Paste!$B5774="","",IFERROR(INDEX(AcctCat,MATCH(GL_Paste!$B5774&amp;"",AcctCode,0)),"UNKNOWN"))</f>
        <v/>
      </c>
      <c r="F5777">
        <f>IF(GL_Paste!$B5774="","",IFERROR(INDEX(AcctSub,MATCH(GL_Paste!$B5774&amp;"",AcctCode,0)),"UNKNOWN"))</f>
        <v/>
      </c>
    </row>
    <row r="5778">
      <c r="A5778" s="40">
        <f>IF(GL_Paste!$B5775="","",N(GL_Paste!$H5775)-N(GL_Paste!$G5775))</f>
        <v/>
      </c>
      <c r="B5778" s="43">
        <f>IF(GL_Paste!$B5775="","",DATE(YEAR(GL_Paste!$E5775),MONTH(GL_Paste!$E5775),1))</f>
        <v/>
      </c>
      <c r="C5778">
        <f>IF(GL_Paste!$B5775="","",IF(TRIM(GL_Paste!$M5775)&lt;&gt;"",TRIM(GL_Paste!$M5775),IFERROR(MID(GL_Paste!$I5775,FIND("[",GL_Paste!$I5775)+1,FIND("]",GL_Paste!$I5775)-FIND("[",GL_Paste!$I5775)-1),"")))</f>
        <v/>
      </c>
      <c r="D5778">
        <f>IF(GL_Paste!$B5775="","",IFERROR(INDEX(DeptName,MATCH($C5778,DeptTag,0)),"UNALLOCATED"))</f>
        <v/>
      </c>
      <c r="E5778">
        <f>IF(GL_Paste!$B5775="","",IFERROR(INDEX(AcctCat,MATCH(GL_Paste!$B5775&amp;"",AcctCode,0)),"UNKNOWN"))</f>
        <v/>
      </c>
      <c r="F5778">
        <f>IF(GL_Paste!$B5775="","",IFERROR(INDEX(AcctSub,MATCH(GL_Paste!$B5775&amp;"",AcctCode,0)),"UNKNOWN"))</f>
        <v/>
      </c>
    </row>
    <row r="5779">
      <c r="A5779" s="40">
        <f>IF(GL_Paste!$B5776="","",N(GL_Paste!$H5776)-N(GL_Paste!$G5776))</f>
        <v/>
      </c>
      <c r="B5779" s="43">
        <f>IF(GL_Paste!$B5776="","",DATE(YEAR(GL_Paste!$E5776),MONTH(GL_Paste!$E5776),1))</f>
        <v/>
      </c>
      <c r="C5779">
        <f>IF(GL_Paste!$B5776="","",IF(TRIM(GL_Paste!$M5776)&lt;&gt;"",TRIM(GL_Paste!$M5776),IFERROR(MID(GL_Paste!$I5776,FIND("[",GL_Paste!$I5776)+1,FIND("]",GL_Paste!$I5776)-FIND("[",GL_Paste!$I5776)-1),"")))</f>
        <v/>
      </c>
      <c r="D5779">
        <f>IF(GL_Paste!$B5776="","",IFERROR(INDEX(DeptName,MATCH($C5779,DeptTag,0)),"UNALLOCATED"))</f>
        <v/>
      </c>
      <c r="E5779">
        <f>IF(GL_Paste!$B5776="","",IFERROR(INDEX(AcctCat,MATCH(GL_Paste!$B5776&amp;"",AcctCode,0)),"UNKNOWN"))</f>
        <v/>
      </c>
      <c r="F5779">
        <f>IF(GL_Paste!$B5776="","",IFERROR(INDEX(AcctSub,MATCH(GL_Paste!$B5776&amp;"",AcctCode,0)),"UNKNOWN"))</f>
        <v/>
      </c>
    </row>
    <row r="5780">
      <c r="A5780" s="40">
        <f>IF(GL_Paste!$B5777="","",N(GL_Paste!$H5777)-N(GL_Paste!$G5777))</f>
        <v/>
      </c>
      <c r="B5780" s="43">
        <f>IF(GL_Paste!$B5777="","",DATE(YEAR(GL_Paste!$E5777),MONTH(GL_Paste!$E5777),1))</f>
        <v/>
      </c>
      <c r="C5780">
        <f>IF(GL_Paste!$B5777="","",IF(TRIM(GL_Paste!$M5777)&lt;&gt;"",TRIM(GL_Paste!$M5777),IFERROR(MID(GL_Paste!$I5777,FIND("[",GL_Paste!$I5777)+1,FIND("]",GL_Paste!$I5777)-FIND("[",GL_Paste!$I5777)-1),"")))</f>
        <v/>
      </c>
      <c r="D5780">
        <f>IF(GL_Paste!$B5777="","",IFERROR(INDEX(DeptName,MATCH($C5780,DeptTag,0)),"UNALLOCATED"))</f>
        <v/>
      </c>
      <c r="E5780">
        <f>IF(GL_Paste!$B5777="","",IFERROR(INDEX(AcctCat,MATCH(GL_Paste!$B5777&amp;"",AcctCode,0)),"UNKNOWN"))</f>
        <v/>
      </c>
      <c r="F5780">
        <f>IF(GL_Paste!$B5777="","",IFERROR(INDEX(AcctSub,MATCH(GL_Paste!$B5777&amp;"",AcctCode,0)),"UNKNOWN"))</f>
        <v/>
      </c>
    </row>
    <row r="5781">
      <c r="A5781" s="40">
        <f>IF(GL_Paste!$B5778="","",N(GL_Paste!$H5778)-N(GL_Paste!$G5778))</f>
        <v/>
      </c>
      <c r="B5781" s="43">
        <f>IF(GL_Paste!$B5778="","",DATE(YEAR(GL_Paste!$E5778),MONTH(GL_Paste!$E5778),1))</f>
        <v/>
      </c>
      <c r="C5781">
        <f>IF(GL_Paste!$B5778="","",IF(TRIM(GL_Paste!$M5778)&lt;&gt;"",TRIM(GL_Paste!$M5778),IFERROR(MID(GL_Paste!$I5778,FIND("[",GL_Paste!$I5778)+1,FIND("]",GL_Paste!$I5778)-FIND("[",GL_Paste!$I5778)-1),"")))</f>
        <v/>
      </c>
      <c r="D5781">
        <f>IF(GL_Paste!$B5778="","",IFERROR(INDEX(DeptName,MATCH($C5781,DeptTag,0)),"UNALLOCATED"))</f>
        <v/>
      </c>
      <c r="E5781">
        <f>IF(GL_Paste!$B5778="","",IFERROR(INDEX(AcctCat,MATCH(GL_Paste!$B5778&amp;"",AcctCode,0)),"UNKNOWN"))</f>
        <v/>
      </c>
      <c r="F5781">
        <f>IF(GL_Paste!$B5778="","",IFERROR(INDEX(AcctSub,MATCH(GL_Paste!$B5778&amp;"",AcctCode,0)),"UNKNOWN"))</f>
        <v/>
      </c>
    </row>
    <row r="5782">
      <c r="A5782" s="40">
        <f>IF(GL_Paste!$B5779="","",N(GL_Paste!$H5779)-N(GL_Paste!$G5779))</f>
        <v/>
      </c>
      <c r="B5782" s="43">
        <f>IF(GL_Paste!$B5779="","",DATE(YEAR(GL_Paste!$E5779),MONTH(GL_Paste!$E5779),1))</f>
        <v/>
      </c>
      <c r="C5782">
        <f>IF(GL_Paste!$B5779="","",IF(TRIM(GL_Paste!$M5779)&lt;&gt;"",TRIM(GL_Paste!$M5779),IFERROR(MID(GL_Paste!$I5779,FIND("[",GL_Paste!$I5779)+1,FIND("]",GL_Paste!$I5779)-FIND("[",GL_Paste!$I5779)-1),"")))</f>
        <v/>
      </c>
      <c r="D5782">
        <f>IF(GL_Paste!$B5779="","",IFERROR(INDEX(DeptName,MATCH($C5782,DeptTag,0)),"UNALLOCATED"))</f>
        <v/>
      </c>
      <c r="E5782">
        <f>IF(GL_Paste!$B5779="","",IFERROR(INDEX(AcctCat,MATCH(GL_Paste!$B5779&amp;"",AcctCode,0)),"UNKNOWN"))</f>
        <v/>
      </c>
      <c r="F5782">
        <f>IF(GL_Paste!$B5779="","",IFERROR(INDEX(AcctSub,MATCH(GL_Paste!$B5779&amp;"",AcctCode,0)),"UNKNOWN"))</f>
        <v/>
      </c>
    </row>
    <row r="5783">
      <c r="A5783" s="40">
        <f>IF(GL_Paste!$B5780="","",N(GL_Paste!$H5780)-N(GL_Paste!$G5780))</f>
        <v/>
      </c>
      <c r="B5783" s="43">
        <f>IF(GL_Paste!$B5780="","",DATE(YEAR(GL_Paste!$E5780),MONTH(GL_Paste!$E5780),1))</f>
        <v/>
      </c>
      <c r="C5783">
        <f>IF(GL_Paste!$B5780="","",IF(TRIM(GL_Paste!$M5780)&lt;&gt;"",TRIM(GL_Paste!$M5780),IFERROR(MID(GL_Paste!$I5780,FIND("[",GL_Paste!$I5780)+1,FIND("]",GL_Paste!$I5780)-FIND("[",GL_Paste!$I5780)-1),"")))</f>
        <v/>
      </c>
      <c r="D5783">
        <f>IF(GL_Paste!$B5780="","",IFERROR(INDEX(DeptName,MATCH($C5783,DeptTag,0)),"UNALLOCATED"))</f>
        <v/>
      </c>
      <c r="E5783">
        <f>IF(GL_Paste!$B5780="","",IFERROR(INDEX(AcctCat,MATCH(GL_Paste!$B5780&amp;"",AcctCode,0)),"UNKNOWN"))</f>
        <v/>
      </c>
      <c r="F5783">
        <f>IF(GL_Paste!$B5780="","",IFERROR(INDEX(AcctSub,MATCH(GL_Paste!$B5780&amp;"",AcctCode,0)),"UNKNOWN"))</f>
        <v/>
      </c>
    </row>
    <row r="5784">
      <c r="A5784" s="40">
        <f>IF(GL_Paste!$B5781="","",N(GL_Paste!$H5781)-N(GL_Paste!$G5781))</f>
        <v/>
      </c>
      <c r="B5784" s="43">
        <f>IF(GL_Paste!$B5781="","",DATE(YEAR(GL_Paste!$E5781),MONTH(GL_Paste!$E5781),1))</f>
        <v/>
      </c>
      <c r="C5784">
        <f>IF(GL_Paste!$B5781="","",IF(TRIM(GL_Paste!$M5781)&lt;&gt;"",TRIM(GL_Paste!$M5781),IFERROR(MID(GL_Paste!$I5781,FIND("[",GL_Paste!$I5781)+1,FIND("]",GL_Paste!$I5781)-FIND("[",GL_Paste!$I5781)-1),"")))</f>
        <v/>
      </c>
      <c r="D5784">
        <f>IF(GL_Paste!$B5781="","",IFERROR(INDEX(DeptName,MATCH($C5784,DeptTag,0)),"UNALLOCATED"))</f>
        <v/>
      </c>
      <c r="E5784">
        <f>IF(GL_Paste!$B5781="","",IFERROR(INDEX(AcctCat,MATCH(GL_Paste!$B5781&amp;"",AcctCode,0)),"UNKNOWN"))</f>
        <v/>
      </c>
      <c r="F5784">
        <f>IF(GL_Paste!$B5781="","",IFERROR(INDEX(AcctSub,MATCH(GL_Paste!$B5781&amp;"",AcctCode,0)),"UNKNOWN"))</f>
        <v/>
      </c>
    </row>
    <row r="5785">
      <c r="A5785" s="40">
        <f>IF(GL_Paste!$B5782="","",N(GL_Paste!$H5782)-N(GL_Paste!$G5782))</f>
        <v/>
      </c>
      <c r="B5785" s="43">
        <f>IF(GL_Paste!$B5782="","",DATE(YEAR(GL_Paste!$E5782),MONTH(GL_Paste!$E5782),1))</f>
        <v/>
      </c>
      <c r="C5785">
        <f>IF(GL_Paste!$B5782="","",IF(TRIM(GL_Paste!$M5782)&lt;&gt;"",TRIM(GL_Paste!$M5782),IFERROR(MID(GL_Paste!$I5782,FIND("[",GL_Paste!$I5782)+1,FIND("]",GL_Paste!$I5782)-FIND("[",GL_Paste!$I5782)-1),"")))</f>
        <v/>
      </c>
      <c r="D5785">
        <f>IF(GL_Paste!$B5782="","",IFERROR(INDEX(DeptName,MATCH($C5785,DeptTag,0)),"UNALLOCATED"))</f>
        <v/>
      </c>
      <c r="E5785">
        <f>IF(GL_Paste!$B5782="","",IFERROR(INDEX(AcctCat,MATCH(GL_Paste!$B5782&amp;"",AcctCode,0)),"UNKNOWN"))</f>
        <v/>
      </c>
      <c r="F5785">
        <f>IF(GL_Paste!$B5782="","",IFERROR(INDEX(AcctSub,MATCH(GL_Paste!$B5782&amp;"",AcctCode,0)),"UNKNOWN"))</f>
        <v/>
      </c>
    </row>
    <row r="5786">
      <c r="A5786" s="40">
        <f>IF(GL_Paste!$B5783="","",N(GL_Paste!$H5783)-N(GL_Paste!$G5783))</f>
        <v/>
      </c>
      <c r="B5786" s="43">
        <f>IF(GL_Paste!$B5783="","",DATE(YEAR(GL_Paste!$E5783),MONTH(GL_Paste!$E5783),1))</f>
        <v/>
      </c>
      <c r="C5786">
        <f>IF(GL_Paste!$B5783="","",IF(TRIM(GL_Paste!$M5783)&lt;&gt;"",TRIM(GL_Paste!$M5783),IFERROR(MID(GL_Paste!$I5783,FIND("[",GL_Paste!$I5783)+1,FIND("]",GL_Paste!$I5783)-FIND("[",GL_Paste!$I5783)-1),"")))</f>
        <v/>
      </c>
      <c r="D5786">
        <f>IF(GL_Paste!$B5783="","",IFERROR(INDEX(DeptName,MATCH($C5786,DeptTag,0)),"UNALLOCATED"))</f>
        <v/>
      </c>
      <c r="E5786">
        <f>IF(GL_Paste!$B5783="","",IFERROR(INDEX(AcctCat,MATCH(GL_Paste!$B5783&amp;"",AcctCode,0)),"UNKNOWN"))</f>
        <v/>
      </c>
      <c r="F5786">
        <f>IF(GL_Paste!$B5783="","",IFERROR(INDEX(AcctSub,MATCH(GL_Paste!$B5783&amp;"",AcctCode,0)),"UNKNOWN"))</f>
        <v/>
      </c>
    </row>
    <row r="5787">
      <c r="A5787" s="40">
        <f>IF(GL_Paste!$B5784="","",N(GL_Paste!$H5784)-N(GL_Paste!$G5784))</f>
        <v/>
      </c>
      <c r="B5787" s="43">
        <f>IF(GL_Paste!$B5784="","",DATE(YEAR(GL_Paste!$E5784),MONTH(GL_Paste!$E5784),1))</f>
        <v/>
      </c>
      <c r="C5787">
        <f>IF(GL_Paste!$B5784="","",IF(TRIM(GL_Paste!$M5784)&lt;&gt;"",TRIM(GL_Paste!$M5784),IFERROR(MID(GL_Paste!$I5784,FIND("[",GL_Paste!$I5784)+1,FIND("]",GL_Paste!$I5784)-FIND("[",GL_Paste!$I5784)-1),"")))</f>
        <v/>
      </c>
      <c r="D5787">
        <f>IF(GL_Paste!$B5784="","",IFERROR(INDEX(DeptName,MATCH($C5787,DeptTag,0)),"UNALLOCATED"))</f>
        <v/>
      </c>
      <c r="E5787">
        <f>IF(GL_Paste!$B5784="","",IFERROR(INDEX(AcctCat,MATCH(GL_Paste!$B5784&amp;"",AcctCode,0)),"UNKNOWN"))</f>
        <v/>
      </c>
      <c r="F5787">
        <f>IF(GL_Paste!$B5784="","",IFERROR(INDEX(AcctSub,MATCH(GL_Paste!$B5784&amp;"",AcctCode,0)),"UNKNOWN"))</f>
        <v/>
      </c>
    </row>
    <row r="5788">
      <c r="A5788" s="40">
        <f>IF(GL_Paste!$B5785="","",N(GL_Paste!$H5785)-N(GL_Paste!$G5785))</f>
        <v/>
      </c>
      <c r="B5788" s="43">
        <f>IF(GL_Paste!$B5785="","",DATE(YEAR(GL_Paste!$E5785),MONTH(GL_Paste!$E5785),1))</f>
        <v/>
      </c>
      <c r="C5788">
        <f>IF(GL_Paste!$B5785="","",IF(TRIM(GL_Paste!$M5785)&lt;&gt;"",TRIM(GL_Paste!$M5785),IFERROR(MID(GL_Paste!$I5785,FIND("[",GL_Paste!$I5785)+1,FIND("]",GL_Paste!$I5785)-FIND("[",GL_Paste!$I5785)-1),"")))</f>
        <v/>
      </c>
      <c r="D5788">
        <f>IF(GL_Paste!$B5785="","",IFERROR(INDEX(DeptName,MATCH($C5788,DeptTag,0)),"UNALLOCATED"))</f>
        <v/>
      </c>
      <c r="E5788">
        <f>IF(GL_Paste!$B5785="","",IFERROR(INDEX(AcctCat,MATCH(GL_Paste!$B5785&amp;"",AcctCode,0)),"UNKNOWN"))</f>
        <v/>
      </c>
      <c r="F5788">
        <f>IF(GL_Paste!$B5785="","",IFERROR(INDEX(AcctSub,MATCH(GL_Paste!$B5785&amp;"",AcctCode,0)),"UNKNOWN"))</f>
        <v/>
      </c>
    </row>
    <row r="5789">
      <c r="A5789" s="40">
        <f>IF(GL_Paste!$B5786="","",N(GL_Paste!$H5786)-N(GL_Paste!$G5786))</f>
        <v/>
      </c>
      <c r="B5789" s="43">
        <f>IF(GL_Paste!$B5786="","",DATE(YEAR(GL_Paste!$E5786),MONTH(GL_Paste!$E5786),1))</f>
        <v/>
      </c>
      <c r="C5789">
        <f>IF(GL_Paste!$B5786="","",IF(TRIM(GL_Paste!$M5786)&lt;&gt;"",TRIM(GL_Paste!$M5786),IFERROR(MID(GL_Paste!$I5786,FIND("[",GL_Paste!$I5786)+1,FIND("]",GL_Paste!$I5786)-FIND("[",GL_Paste!$I5786)-1),"")))</f>
        <v/>
      </c>
      <c r="D5789">
        <f>IF(GL_Paste!$B5786="","",IFERROR(INDEX(DeptName,MATCH($C5789,DeptTag,0)),"UNALLOCATED"))</f>
        <v/>
      </c>
      <c r="E5789">
        <f>IF(GL_Paste!$B5786="","",IFERROR(INDEX(AcctCat,MATCH(GL_Paste!$B5786&amp;"",AcctCode,0)),"UNKNOWN"))</f>
        <v/>
      </c>
      <c r="F5789">
        <f>IF(GL_Paste!$B5786="","",IFERROR(INDEX(AcctSub,MATCH(GL_Paste!$B5786&amp;"",AcctCode,0)),"UNKNOWN"))</f>
        <v/>
      </c>
    </row>
    <row r="5790">
      <c r="A5790" s="40">
        <f>IF(GL_Paste!$B5787="","",N(GL_Paste!$H5787)-N(GL_Paste!$G5787))</f>
        <v/>
      </c>
      <c r="B5790" s="43">
        <f>IF(GL_Paste!$B5787="","",DATE(YEAR(GL_Paste!$E5787),MONTH(GL_Paste!$E5787),1))</f>
        <v/>
      </c>
      <c r="C5790">
        <f>IF(GL_Paste!$B5787="","",IF(TRIM(GL_Paste!$M5787)&lt;&gt;"",TRIM(GL_Paste!$M5787),IFERROR(MID(GL_Paste!$I5787,FIND("[",GL_Paste!$I5787)+1,FIND("]",GL_Paste!$I5787)-FIND("[",GL_Paste!$I5787)-1),"")))</f>
        <v/>
      </c>
      <c r="D5790">
        <f>IF(GL_Paste!$B5787="","",IFERROR(INDEX(DeptName,MATCH($C5790,DeptTag,0)),"UNALLOCATED"))</f>
        <v/>
      </c>
      <c r="E5790">
        <f>IF(GL_Paste!$B5787="","",IFERROR(INDEX(AcctCat,MATCH(GL_Paste!$B5787&amp;"",AcctCode,0)),"UNKNOWN"))</f>
        <v/>
      </c>
      <c r="F5790">
        <f>IF(GL_Paste!$B5787="","",IFERROR(INDEX(AcctSub,MATCH(GL_Paste!$B5787&amp;"",AcctCode,0)),"UNKNOWN"))</f>
        <v/>
      </c>
    </row>
    <row r="5791">
      <c r="A5791" s="40">
        <f>IF(GL_Paste!$B5788="","",N(GL_Paste!$H5788)-N(GL_Paste!$G5788))</f>
        <v/>
      </c>
      <c r="B5791" s="43">
        <f>IF(GL_Paste!$B5788="","",DATE(YEAR(GL_Paste!$E5788),MONTH(GL_Paste!$E5788),1))</f>
        <v/>
      </c>
      <c r="C5791">
        <f>IF(GL_Paste!$B5788="","",IF(TRIM(GL_Paste!$M5788)&lt;&gt;"",TRIM(GL_Paste!$M5788),IFERROR(MID(GL_Paste!$I5788,FIND("[",GL_Paste!$I5788)+1,FIND("]",GL_Paste!$I5788)-FIND("[",GL_Paste!$I5788)-1),"")))</f>
        <v/>
      </c>
      <c r="D5791">
        <f>IF(GL_Paste!$B5788="","",IFERROR(INDEX(DeptName,MATCH($C5791,DeptTag,0)),"UNALLOCATED"))</f>
        <v/>
      </c>
      <c r="E5791">
        <f>IF(GL_Paste!$B5788="","",IFERROR(INDEX(AcctCat,MATCH(GL_Paste!$B5788&amp;"",AcctCode,0)),"UNKNOWN"))</f>
        <v/>
      </c>
      <c r="F5791">
        <f>IF(GL_Paste!$B5788="","",IFERROR(INDEX(AcctSub,MATCH(GL_Paste!$B5788&amp;"",AcctCode,0)),"UNKNOWN"))</f>
        <v/>
      </c>
    </row>
    <row r="5792">
      <c r="A5792" s="40">
        <f>IF(GL_Paste!$B5789="","",N(GL_Paste!$H5789)-N(GL_Paste!$G5789))</f>
        <v/>
      </c>
      <c r="B5792" s="43">
        <f>IF(GL_Paste!$B5789="","",DATE(YEAR(GL_Paste!$E5789),MONTH(GL_Paste!$E5789),1))</f>
        <v/>
      </c>
      <c r="C5792">
        <f>IF(GL_Paste!$B5789="","",IF(TRIM(GL_Paste!$M5789)&lt;&gt;"",TRIM(GL_Paste!$M5789),IFERROR(MID(GL_Paste!$I5789,FIND("[",GL_Paste!$I5789)+1,FIND("]",GL_Paste!$I5789)-FIND("[",GL_Paste!$I5789)-1),"")))</f>
        <v/>
      </c>
      <c r="D5792">
        <f>IF(GL_Paste!$B5789="","",IFERROR(INDEX(DeptName,MATCH($C5792,DeptTag,0)),"UNALLOCATED"))</f>
        <v/>
      </c>
      <c r="E5792">
        <f>IF(GL_Paste!$B5789="","",IFERROR(INDEX(AcctCat,MATCH(GL_Paste!$B5789&amp;"",AcctCode,0)),"UNKNOWN"))</f>
        <v/>
      </c>
      <c r="F5792">
        <f>IF(GL_Paste!$B5789="","",IFERROR(INDEX(AcctSub,MATCH(GL_Paste!$B5789&amp;"",AcctCode,0)),"UNKNOWN"))</f>
        <v/>
      </c>
    </row>
    <row r="5793">
      <c r="A5793" s="40">
        <f>IF(GL_Paste!$B5790="","",N(GL_Paste!$H5790)-N(GL_Paste!$G5790))</f>
        <v/>
      </c>
      <c r="B5793" s="43">
        <f>IF(GL_Paste!$B5790="","",DATE(YEAR(GL_Paste!$E5790),MONTH(GL_Paste!$E5790),1))</f>
        <v/>
      </c>
      <c r="C5793">
        <f>IF(GL_Paste!$B5790="","",IF(TRIM(GL_Paste!$M5790)&lt;&gt;"",TRIM(GL_Paste!$M5790),IFERROR(MID(GL_Paste!$I5790,FIND("[",GL_Paste!$I5790)+1,FIND("]",GL_Paste!$I5790)-FIND("[",GL_Paste!$I5790)-1),"")))</f>
        <v/>
      </c>
      <c r="D5793">
        <f>IF(GL_Paste!$B5790="","",IFERROR(INDEX(DeptName,MATCH($C5793,DeptTag,0)),"UNALLOCATED"))</f>
        <v/>
      </c>
      <c r="E5793">
        <f>IF(GL_Paste!$B5790="","",IFERROR(INDEX(AcctCat,MATCH(GL_Paste!$B5790&amp;"",AcctCode,0)),"UNKNOWN"))</f>
        <v/>
      </c>
      <c r="F5793">
        <f>IF(GL_Paste!$B5790="","",IFERROR(INDEX(AcctSub,MATCH(GL_Paste!$B5790&amp;"",AcctCode,0)),"UNKNOWN"))</f>
        <v/>
      </c>
    </row>
    <row r="5794">
      <c r="A5794" s="40">
        <f>IF(GL_Paste!$B5791="","",N(GL_Paste!$H5791)-N(GL_Paste!$G5791))</f>
        <v/>
      </c>
      <c r="B5794" s="43">
        <f>IF(GL_Paste!$B5791="","",DATE(YEAR(GL_Paste!$E5791),MONTH(GL_Paste!$E5791),1))</f>
        <v/>
      </c>
      <c r="C5794">
        <f>IF(GL_Paste!$B5791="","",IF(TRIM(GL_Paste!$M5791)&lt;&gt;"",TRIM(GL_Paste!$M5791),IFERROR(MID(GL_Paste!$I5791,FIND("[",GL_Paste!$I5791)+1,FIND("]",GL_Paste!$I5791)-FIND("[",GL_Paste!$I5791)-1),"")))</f>
        <v/>
      </c>
      <c r="D5794">
        <f>IF(GL_Paste!$B5791="","",IFERROR(INDEX(DeptName,MATCH($C5794,DeptTag,0)),"UNALLOCATED"))</f>
        <v/>
      </c>
      <c r="E5794">
        <f>IF(GL_Paste!$B5791="","",IFERROR(INDEX(AcctCat,MATCH(GL_Paste!$B5791&amp;"",AcctCode,0)),"UNKNOWN"))</f>
        <v/>
      </c>
      <c r="F5794">
        <f>IF(GL_Paste!$B5791="","",IFERROR(INDEX(AcctSub,MATCH(GL_Paste!$B5791&amp;"",AcctCode,0)),"UNKNOWN"))</f>
        <v/>
      </c>
    </row>
    <row r="5795">
      <c r="A5795" s="40">
        <f>IF(GL_Paste!$B5792="","",N(GL_Paste!$H5792)-N(GL_Paste!$G5792))</f>
        <v/>
      </c>
      <c r="B5795" s="43">
        <f>IF(GL_Paste!$B5792="","",DATE(YEAR(GL_Paste!$E5792),MONTH(GL_Paste!$E5792),1))</f>
        <v/>
      </c>
      <c r="C5795">
        <f>IF(GL_Paste!$B5792="","",IF(TRIM(GL_Paste!$M5792)&lt;&gt;"",TRIM(GL_Paste!$M5792),IFERROR(MID(GL_Paste!$I5792,FIND("[",GL_Paste!$I5792)+1,FIND("]",GL_Paste!$I5792)-FIND("[",GL_Paste!$I5792)-1),"")))</f>
        <v/>
      </c>
      <c r="D5795">
        <f>IF(GL_Paste!$B5792="","",IFERROR(INDEX(DeptName,MATCH($C5795,DeptTag,0)),"UNALLOCATED"))</f>
        <v/>
      </c>
      <c r="E5795">
        <f>IF(GL_Paste!$B5792="","",IFERROR(INDEX(AcctCat,MATCH(GL_Paste!$B5792&amp;"",AcctCode,0)),"UNKNOWN"))</f>
        <v/>
      </c>
      <c r="F5795">
        <f>IF(GL_Paste!$B5792="","",IFERROR(INDEX(AcctSub,MATCH(GL_Paste!$B5792&amp;"",AcctCode,0)),"UNKNOWN"))</f>
        <v/>
      </c>
    </row>
    <row r="5796">
      <c r="A5796" s="40">
        <f>IF(GL_Paste!$B5793="","",N(GL_Paste!$H5793)-N(GL_Paste!$G5793))</f>
        <v/>
      </c>
      <c r="B5796" s="43">
        <f>IF(GL_Paste!$B5793="","",DATE(YEAR(GL_Paste!$E5793),MONTH(GL_Paste!$E5793),1))</f>
        <v/>
      </c>
      <c r="C5796">
        <f>IF(GL_Paste!$B5793="","",IF(TRIM(GL_Paste!$M5793)&lt;&gt;"",TRIM(GL_Paste!$M5793),IFERROR(MID(GL_Paste!$I5793,FIND("[",GL_Paste!$I5793)+1,FIND("]",GL_Paste!$I5793)-FIND("[",GL_Paste!$I5793)-1),"")))</f>
        <v/>
      </c>
      <c r="D5796">
        <f>IF(GL_Paste!$B5793="","",IFERROR(INDEX(DeptName,MATCH($C5796,DeptTag,0)),"UNALLOCATED"))</f>
        <v/>
      </c>
      <c r="E5796">
        <f>IF(GL_Paste!$B5793="","",IFERROR(INDEX(AcctCat,MATCH(GL_Paste!$B5793&amp;"",AcctCode,0)),"UNKNOWN"))</f>
        <v/>
      </c>
      <c r="F5796">
        <f>IF(GL_Paste!$B5793="","",IFERROR(INDEX(AcctSub,MATCH(GL_Paste!$B5793&amp;"",AcctCode,0)),"UNKNOWN"))</f>
        <v/>
      </c>
    </row>
    <row r="5797">
      <c r="A5797" s="40">
        <f>IF(GL_Paste!$B5794="","",N(GL_Paste!$H5794)-N(GL_Paste!$G5794))</f>
        <v/>
      </c>
      <c r="B5797" s="43">
        <f>IF(GL_Paste!$B5794="","",DATE(YEAR(GL_Paste!$E5794),MONTH(GL_Paste!$E5794),1))</f>
        <v/>
      </c>
      <c r="C5797">
        <f>IF(GL_Paste!$B5794="","",IF(TRIM(GL_Paste!$M5794)&lt;&gt;"",TRIM(GL_Paste!$M5794),IFERROR(MID(GL_Paste!$I5794,FIND("[",GL_Paste!$I5794)+1,FIND("]",GL_Paste!$I5794)-FIND("[",GL_Paste!$I5794)-1),"")))</f>
        <v/>
      </c>
      <c r="D5797">
        <f>IF(GL_Paste!$B5794="","",IFERROR(INDEX(DeptName,MATCH($C5797,DeptTag,0)),"UNALLOCATED"))</f>
        <v/>
      </c>
      <c r="E5797">
        <f>IF(GL_Paste!$B5794="","",IFERROR(INDEX(AcctCat,MATCH(GL_Paste!$B5794&amp;"",AcctCode,0)),"UNKNOWN"))</f>
        <v/>
      </c>
      <c r="F5797">
        <f>IF(GL_Paste!$B5794="","",IFERROR(INDEX(AcctSub,MATCH(GL_Paste!$B5794&amp;"",AcctCode,0)),"UNKNOWN"))</f>
        <v/>
      </c>
    </row>
    <row r="5798">
      <c r="A5798" s="40">
        <f>IF(GL_Paste!$B5795="","",N(GL_Paste!$H5795)-N(GL_Paste!$G5795))</f>
        <v/>
      </c>
      <c r="B5798" s="43">
        <f>IF(GL_Paste!$B5795="","",DATE(YEAR(GL_Paste!$E5795),MONTH(GL_Paste!$E5795),1))</f>
        <v/>
      </c>
      <c r="C5798">
        <f>IF(GL_Paste!$B5795="","",IF(TRIM(GL_Paste!$M5795)&lt;&gt;"",TRIM(GL_Paste!$M5795),IFERROR(MID(GL_Paste!$I5795,FIND("[",GL_Paste!$I5795)+1,FIND("]",GL_Paste!$I5795)-FIND("[",GL_Paste!$I5795)-1),"")))</f>
        <v/>
      </c>
      <c r="D5798">
        <f>IF(GL_Paste!$B5795="","",IFERROR(INDEX(DeptName,MATCH($C5798,DeptTag,0)),"UNALLOCATED"))</f>
        <v/>
      </c>
      <c r="E5798">
        <f>IF(GL_Paste!$B5795="","",IFERROR(INDEX(AcctCat,MATCH(GL_Paste!$B5795&amp;"",AcctCode,0)),"UNKNOWN"))</f>
        <v/>
      </c>
      <c r="F5798">
        <f>IF(GL_Paste!$B5795="","",IFERROR(INDEX(AcctSub,MATCH(GL_Paste!$B5795&amp;"",AcctCode,0)),"UNKNOWN"))</f>
        <v/>
      </c>
    </row>
    <row r="5799">
      <c r="A5799" s="40">
        <f>IF(GL_Paste!$B5796="","",N(GL_Paste!$H5796)-N(GL_Paste!$G5796))</f>
        <v/>
      </c>
      <c r="B5799" s="43">
        <f>IF(GL_Paste!$B5796="","",DATE(YEAR(GL_Paste!$E5796),MONTH(GL_Paste!$E5796),1))</f>
        <v/>
      </c>
      <c r="C5799">
        <f>IF(GL_Paste!$B5796="","",IF(TRIM(GL_Paste!$M5796)&lt;&gt;"",TRIM(GL_Paste!$M5796),IFERROR(MID(GL_Paste!$I5796,FIND("[",GL_Paste!$I5796)+1,FIND("]",GL_Paste!$I5796)-FIND("[",GL_Paste!$I5796)-1),"")))</f>
        <v/>
      </c>
      <c r="D5799">
        <f>IF(GL_Paste!$B5796="","",IFERROR(INDEX(DeptName,MATCH($C5799,DeptTag,0)),"UNALLOCATED"))</f>
        <v/>
      </c>
      <c r="E5799">
        <f>IF(GL_Paste!$B5796="","",IFERROR(INDEX(AcctCat,MATCH(GL_Paste!$B5796&amp;"",AcctCode,0)),"UNKNOWN"))</f>
        <v/>
      </c>
      <c r="F5799">
        <f>IF(GL_Paste!$B5796="","",IFERROR(INDEX(AcctSub,MATCH(GL_Paste!$B5796&amp;"",AcctCode,0)),"UNKNOWN"))</f>
        <v/>
      </c>
    </row>
    <row r="5800">
      <c r="A5800" s="40">
        <f>IF(GL_Paste!$B5797="","",N(GL_Paste!$H5797)-N(GL_Paste!$G5797))</f>
        <v/>
      </c>
      <c r="B5800" s="43">
        <f>IF(GL_Paste!$B5797="","",DATE(YEAR(GL_Paste!$E5797),MONTH(GL_Paste!$E5797),1))</f>
        <v/>
      </c>
      <c r="C5800">
        <f>IF(GL_Paste!$B5797="","",IF(TRIM(GL_Paste!$M5797)&lt;&gt;"",TRIM(GL_Paste!$M5797),IFERROR(MID(GL_Paste!$I5797,FIND("[",GL_Paste!$I5797)+1,FIND("]",GL_Paste!$I5797)-FIND("[",GL_Paste!$I5797)-1),"")))</f>
        <v/>
      </c>
      <c r="D5800">
        <f>IF(GL_Paste!$B5797="","",IFERROR(INDEX(DeptName,MATCH($C5800,DeptTag,0)),"UNALLOCATED"))</f>
        <v/>
      </c>
      <c r="E5800">
        <f>IF(GL_Paste!$B5797="","",IFERROR(INDEX(AcctCat,MATCH(GL_Paste!$B5797&amp;"",AcctCode,0)),"UNKNOWN"))</f>
        <v/>
      </c>
      <c r="F5800">
        <f>IF(GL_Paste!$B5797="","",IFERROR(INDEX(AcctSub,MATCH(GL_Paste!$B5797&amp;"",AcctCode,0)),"UNKNOWN"))</f>
        <v/>
      </c>
    </row>
    <row r="5801">
      <c r="A5801" s="40">
        <f>IF(GL_Paste!$B5798="","",N(GL_Paste!$H5798)-N(GL_Paste!$G5798))</f>
        <v/>
      </c>
      <c r="B5801" s="43">
        <f>IF(GL_Paste!$B5798="","",DATE(YEAR(GL_Paste!$E5798),MONTH(GL_Paste!$E5798),1))</f>
        <v/>
      </c>
      <c r="C5801">
        <f>IF(GL_Paste!$B5798="","",IF(TRIM(GL_Paste!$M5798)&lt;&gt;"",TRIM(GL_Paste!$M5798),IFERROR(MID(GL_Paste!$I5798,FIND("[",GL_Paste!$I5798)+1,FIND("]",GL_Paste!$I5798)-FIND("[",GL_Paste!$I5798)-1),"")))</f>
        <v/>
      </c>
      <c r="D5801">
        <f>IF(GL_Paste!$B5798="","",IFERROR(INDEX(DeptName,MATCH($C5801,DeptTag,0)),"UNALLOCATED"))</f>
        <v/>
      </c>
      <c r="E5801">
        <f>IF(GL_Paste!$B5798="","",IFERROR(INDEX(AcctCat,MATCH(GL_Paste!$B5798&amp;"",AcctCode,0)),"UNKNOWN"))</f>
        <v/>
      </c>
      <c r="F5801">
        <f>IF(GL_Paste!$B5798="","",IFERROR(INDEX(AcctSub,MATCH(GL_Paste!$B5798&amp;"",AcctCode,0)),"UNKNOWN"))</f>
        <v/>
      </c>
    </row>
    <row r="5802">
      <c r="A5802" s="40">
        <f>IF(GL_Paste!$B5799="","",N(GL_Paste!$H5799)-N(GL_Paste!$G5799))</f>
        <v/>
      </c>
      <c r="B5802" s="43">
        <f>IF(GL_Paste!$B5799="","",DATE(YEAR(GL_Paste!$E5799),MONTH(GL_Paste!$E5799),1))</f>
        <v/>
      </c>
      <c r="C5802">
        <f>IF(GL_Paste!$B5799="","",IF(TRIM(GL_Paste!$M5799)&lt;&gt;"",TRIM(GL_Paste!$M5799),IFERROR(MID(GL_Paste!$I5799,FIND("[",GL_Paste!$I5799)+1,FIND("]",GL_Paste!$I5799)-FIND("[",GL_Paste!$I5799)-1),"")))</f>
        <v/>
      </c>
      <c r="D5802">
        <f>IF(GL_Paste!$B5799="","",IFERROR(INDEX(DeptName,MATCH($C5802,DeptTag,0)),"UNALLOCATED"))</f>
        <v/>
      </c>
      <c r="E5802">
        <f>IF(GL_Paste!$B5799="","",IFERROR(INDEX(AcctCat,MATCH(GL_Paste!$B5799&amp;"",AcctCode,0)),"UNKNOWN"))</f>
        <v/>
      </c>
      <c r="F5802">
        <f>IF(GL_Paste!$B5799="","",IFERROR(INDEX(AcctSub,MATCH(GL_Paste!$B5799&amp;"",AcctCode,0)),"UNKNOWN"))</f>
        <v/>
      </c>
    </row>
    <row r="5803">
      <c r="A5803" s="40">
        <f>IF(GL_Paste!$B5800="","",N(GL_Paste!$H5800)-N(GL_Paste!$G5800))</f>
        <v/>
      </c>
      <c r="B5803" s="43">
        <f>IF(GL_Paste!$B5800="","",DATE(YEAR(GL_Paste!$E5800),MONTH(GL_Paste!$E5800),1))</f>
        <v/>
      </c>
      <c r="C5803">
        <f>IF(GL_Paste!$B5800="","",IF(TRIM(GL_Paste!$M5800)&lt;&gt;"",TRIM(GL_Paste!$M5800),IFERROR(MID(GL_Paste!$I5800,FIND("[",GL_Paste!$I5800)+1,FIND("]",GL_Paste!$I5800)-FIND("[",GL_Paste!$I5800)-1),"")))</f>
        <v/>
      </c>
      <c r="D5803">
        <f>IF(GL_Paste!$B5800="","",IFERROR(INDEX(DeptName,MATCH($C5803,DeptTag,0)),"UNALLOCATED"))</f>
        <v/>
      </c>
      <c r="E5803">
        <f>IF(GL_Paste!$B5800="","",IFERROR(INDEX(AcctCat,MATCH(GL_Paste!$B5800&amp;"",AcctCode,0)),"UNKNOWN"))</f>
        <v/>
      </c>
      <c r="F5803">
        <f>IF(GL_Paste!$B5800="","",IFERROR(INDEX(AcctSub,MATCH(GL_Paste!$B5800&amp;"",AcctCode,0)),"UNKNOWN"))</f>
        <v/>
      </c>
    </row>
    <row r="5804">
      <c r="A5804" s="40">
        <f>IF(GL_Paste!$B5801="","",N(GL_Paste!$H5801)-N(GL_Paste!$G5801))</f>
        <v/>
      </c>
      <c r="B5804" s="43">
        <f>IF(GL_Paste!$B5801="","",DATE(YEAR(GL_Paste!$E5801),MONTH(GL_Paste!$E5801),1))</f>
        <v/>
      </c>
      <c r="C5804">
        <f>IF(GL_Paste!$B5801="","",IF(TRIM(GL_Paste!$M5801)&lt;&gt;"",TRIM(GL_Paste!$M5801),IFERROR(MID(GL_Paste!$I5801,FIND("[",GL_Paste!$I5801)+1,FIND("]",GL_Paste!$I5801)-FIND("[",GL_Paste!$I5801)-1),"")))</f>
        <v/>
      </c>
      <c r="D5804">
        <f>IF(GL_Paste!$B5801="","",IFERROR(INDEX(DeptName,MATCH($C5804,DeptTag,0)),"UNALLOCATED"))</f>
        <v/>
      </c>
      <c r="E5804">
        <f>IF(GL_Paste!$B5801="","",IFERROR(INDEX(AcctCat,MATCH(GL_Paste!$B5801&amp;"",AcctCode,0)),"UNKNOWN"))</f>
        <v/>
      </c>
      <c r="F5804">
        <f>IF(GL_Paste!$B5801="","",IFERROR(INDEX(AcctSub,MATCH(GL_Paste!$B5801&amp;"",AcctCode,0)),"UNKNOWN"))</f>
        <v/>
      </c>
    </row>
    <row r="5805">
      <c r="A5805" s="40">
        <f>IF(GL_Paste!$B5802="","",N(GL_Paste!$H5802)-N(GL_Paste!$G5802))</f>
        <v/>
      </c>
      <c r="B5805" s="43">
        <f>IF(GL_Paste!$B5802="","",DATE(YEAR(GL_Paste!$E5802),MONTH(GL_Paste!$E5802),1))</f>
        <v/>
      </c>
      <c r="C5805">
        <f>IF(GL_Paste!$B5802="","",IF(TRIM(GL_Paste!$M5802)&lt;&gt;"",TRIM(GL_Paste!$M5802),IFERROR(MID(GL_Paste!$I5802,FIND("[",GL_Paste!$I5802)+1,FIND("]",GL_Paste!$I5802)-FIND("[",GL_Paste!$I5802)-1),"")))</f>
        <v/>
      </c>
      <c r="D5805">
        <f>IF(GL_Paste!$B5802="","",IFERROR(INDEX(DeptName,MATCH($C5805,DeptTag,0)),"UNALLOCATED"))</f>
        <v/>
      </c>
      <c r="E5805">
        <f>IF(GL_Paste!$B5802="","",IFERROR(INDEX(AcctCat,MATCH(GL_Paste!$B5802&amp;"",AcctCode,0)),"UNKNOWN"))</f>
        <v/>
      </c>
      <c r="F5805">
        <f>IF(GL_Paste!$B5802="","",IFERROR(INDEX(AcctSub,MATCH(GL_Paste!$B5802&amp;"",AcctCode,0)),"UNKNOWN"))</f>
        <v/>
      </c>
    </row>
    <row r="5806">
      <c r="A5806" s="40">
        <f>IF(GL_Paste!$B5803="","",N(GL_Paste!$H5803)-N(GL_Paste!$G5803))</f>
        <v/>
      </c>
      <c r="B5806" s="43">
        <f>IF(GL_Paste!$B5803="","",DATE(YEAR(GL_Paste!$E5803),MONTH(GL_Paste!$E5803),1))</f>
        <v/>
      </c>
      <c r="C5806">
        <f>IF(GL_Paste!$B5803="","",IF(TRIM(GL_Paste!$M5803)&lt;&gt;"",TRIM(GL_Paste!$M5803),IFERROR(MID(GL_Paste!$I5803,FIND("[",GL_Paste!$I5803)+1,FIND("]",GL_Paste!$I5803)-FIND("[",GL_Paste!$I5803)-1),"")))</f>
        <v/>
      </c>
      <c r="D5806">
        <f>IF(GL_Paste!$B5803="","",IFERROR(INDEX(DeptName,MATCH($C5806,DeptTag,0)),"UNALLOCATED"))</f>
        <v/>
      </c>
      <c r="E5806">
        <f>IF(GL_Paste!$B5803="","",IFERROR(INDEX(AcctCat,MATCH(GL_Paste!$B5803&amp;"",AcctCode,0)),"UNKNOWN"))</f>
        <v/>
      </c>
      <c r="F5806">
        <f>IF(GL_Paste!$B5803="","",IFERROR(INDEX(AcctSub,MATCH(GL_Paste!$B5803&amp;"",AcctCode,0)),"UNKNOWN"))</f>
        <v/>
      </c>
    </row>
    <row r="5807">
      <c r="A5807" s="40">
        <f>IF(GL_Paste!$B5804="","",N(GL_Paste!$H5804)-N(GL_Paste!$G5804))</f>
        <v/>
      </c>
      <c r="B5807" s="43">
        <f>IF(GL_Paste!$B5804="","",DATE(YEAR(GL_Paste!$E5804),MONTH(GL_Paste!$E5804),1))</f>
        <v/>
      </c>
      <c r="C5807">
        <f>IF(GL_Paste!$B5804="","",IF(TRIM(GL_Paste!$M5804)&lt;&gt;"",TRIM(GL_Paste!$M5804),IFERROR(MID(GL_Paste!$I5804,FIND("[",GL_Paste!$I5804)+1,FIND("]",GL_Paste!$I5804)-FIND("[",GL_Paste!$I5804)-1),"")))</f>
        <v/>
      </c>
      <c r="D5807">
        <f>IF(GL_Paste!$B5804="","",IFERROR(INDEX(DeptName,MATCH($C5807,DeptTag,0)),"UNALLOCATED"))</f>
        <v/>
      </c>
      <c r="E5807">
        <f>IF(GL_Paste!$B5804="","",IFERROR(INDEX(AcctCat,MATCH(GL_Paste!$B5804&amp;"",AcctCode,0)),"UNKNOWN"))</f>
        <v/>
      </c>
      <c r="F5807">
        <f>IF(GL_Paste!$B5804="","",IFERROR(INDEX(AcctSub,MATCH(GL_Paste!$B5804&amp;"",AcctCode,0)),"UNKNOWN"))</f>
        <v/>
      </c>
    </row>
    <row r="5808">
      <c r="A5808" s="40">
        <f>IF(GL_Paste!$B5805="","",N(GL_Paste!$H5805)-N(GL_Paste!$G5805))</f>
        <v/>
      </c>
      <c r="B5808" s="43">
        <f>IF(GL_Paste!$B5805="","",DATE(YEAR(GL_Paste!$E5805),MONTH(GL_Paste!$E5805),1))</f>
        <v/>
      </c>
      <c r="C5808">
        <f>IF(GL_Paste!$B5805="","",IF(TRIM(GL_Paste!$M5805)&lt;&gt;"",TRIM(GL_Paste!$M5805),IFERROR(MID(GL_Paste!$I5805,FIND("[",GL_Paste!$I5805)+1,FIND("]",GL_Paste!$I5805)-FIND("[",GL_Paste!$I5805)-1),"")))</f>
        <v/>
      </c>
      <c r="D5808">
        <f>IF(GL_Paste!$B5805="","",IFERROR(INDEX(DeptName,MATCH($C5808,DeptTag,0)),"UNALLOCATED"))</f>
        <v/>
      </c>
      <c r="E5808">
        <f>IF(GL_Paste!$B5805="","",IFERROR(INDEX(AcctCat,MATCH(GL_Paste!$B5805&amp;"",AcctCode,0)),"UNKNOWN"))</f>
        <v/>
      </c>
      <c r="F5808">
        <f>IF(GL_Paste!$B5805="","",IFERROR(INDEX(AcctSub,MATCH(GL_Paste!$B5805&amp;"",AcctCode,0)),"UNKNOWN"))</f>
        <v/>
      </c>
    </row>
    <row r="5809">
      <c r="A5809" s="40">
        <f>IF(GL_Paste!$B5806="","",N(GL_Paste!$H5806)-N(GL_Paste!$G5806))</f>
        <v/>
      </c>
      <c r="B5809" s="43">
        <f>IF(GL_Paste!$B5806="","",DATE(YEAR(GL_Paste!$E5806),MONTH(GL_Paste!$E5806),1))</f>
        <v/>
      </c>
      <c r="C5809">
        <f>IF(GL_Paste!$B5806="","",IF(TRIM(GL_Paste!$M5806)&lt;&gt;"",TRIM(GL_Paste!$M5806),IFERROR(MID(GL_Paste!$I5806,FIND("[",GL_Paste!$I5806)+1,FIND("]",GL_Paste!$I5806)-FIND("[",GL_Paste!$I5806)-1),"")))</f>
        <v/>
      </c>
      <c r="D5809">
        <f>IF(GL_Paste!$B5806="","",IFERROR(INDEX(DeptName,MATCH($C5809,DeptTag,0)),"UNALLOCATED"))</f>
        <v/>
      </c>
      <c r="E5809">
        <f>IF(GL_Paste!$B5806="","",IFERROR(INDEX(AcctCat,MATCH(GL_Paste!$B5806&amp;"",AcctCode,0)),"UNKNOWN"))</f>
        <v/>
      </c>
      <c r="F5809">
        <f>IF(GL_Paste!$B5806="","",IFERROR(INDEX(AcctSub,MATCH(GL_Paste!$B5806&amp;"",AcctCode,0)),"UNKNOWN"))</f>
        <v/>
      </c>
    </row>
    <row r="5810">
      <c r="A5810" s="40">
        <f>IF(GL_Paste!$B5807="","",N(GL_Paste!$H5807)-N(GL_Paste!$G5807))</f>
        <v/>
      </c>
      <c r="B5810" s="43">
        <f>IF(GL_Paste!$B5807="","",DATE(YEAR(GL_Paste!$E5807),MONTH(GL_Paste!$E5807),1))</f>
        <v/>
      </c>
      <c r="C5810">
        <f>IF(GL_Paste!$B5807="","",IF(TRIM(GL_Paste!$M5807)&lt;&gt;"",TRIM(GL_Paste!$M5807),IFERROR(MID(GL_Paste!$I5807,FIND("[",GL_Paste!$I5807)+1,FIND("]",GL_Paste!$I5807)-FIND("[",GL_Paste!$I5807)-1),"")))</f>
        <v/>
      </c>
      <c r="D5810">
        <f>IF(GL_Paste!$B5807="","",IFERROR(INDEX(DeptName,MATCH($C5810,DeptTag,0)),"UNALLOCATED"))</f>
        <v/>
      </c>
      <c r="E5810">
        <f>IF(GL_Paste!$B5807="","",IFERROR(INDEX(AcctCat,MATCH(GL_Paste!$B5807&amp;"",AcctCode,0)),"UNKNOWN"))</f>
        <v/>
      </c>
      <c r="F5810">
        <f>IF(GL_Paste!$B5807="","",IFERROR(INDEX(AcctSub,MATCH(GL_Paste!$B5807&amp;"",AcctCode,0)),"UNKNOWN"))</f>
        <v/>
      </c>
    </row>
    <row r="5811">
      <c r="A5811" s="40">
        <f>IF(GL_Paste!$B5808="","",N(GL_Paste!$H5808)-N(GL_Paste!$G5808))</f>
        <v/>
      </c>
      <c r="B5811" s="43">
        <f>IF(GL_Paste!$B5808="","",DATE(YEAR(GL_Paste!$E5808),MONTH(GL_Paste!$E5808),1))</f>
        <v/>
      </c>
      <c r="C5811">
        <f>IF(GL_Paste!$B5808="","",IF(TRIM(GL_Paste!$M5808)&lt;&gt;"",TRIM(GL_Paste!$M5808),IFERROR(MID(GL_Paste!$I5808,FIND("[",GL_Paste!$I5808)+1,FIND("]",GL_Paste!$I5808)-FIND("[",GL_Paste!$I5808)-1),"")))</f>
        <v/>
      </c>
      <c r="D5811">
        <f>IF(GL_Paste!$B5808="","",IFERROR(INDEX(DeptName,MATCH($C5811,DeptTag,0)),"UNALLOCATED"))</f>
        <v/>
      </c>
      <c r="E5811">
        <f>IF(GL_Paste!$B5808="","",IFERROR(INDEX(AcctCat,MATCH(GL_Paste!$B5808&amp;"",AcctCode,0)),"UNKNOWN"))</f>
        <v/>
      </c>
      <c r="F5811">
        <f>IF(GL_Paste!$B5808="","",IFERROR(INDEX(AcctSub,MATCH(GL_Paste!$B5808&amp;"",AcctCode,0)),"UNKNOWN"))</f>
        <v/>
      </c>
    </row>
    <row r="5812">
      <c r="A5812" s="40">
        <f>IF(GL_Paste!$B5809="","",N(GL_Paste!$H5809)-N(GL_Paste!$G5809))</f>
        <v/>
      </c>
      <c r="B5812" s="43">
        <f>IF(GL_Paste!$B5809="","",DATE(YEAR(GL_Paste!$E5809),MONTH(GL_Paste!$E5809),1))</f>
        <v/>
      </c>
      <c r="C5812">
        <f>IF(GL_Paste!$B5809="","",IF(TRIM(GL_Paste!$M5809)&lt;&gt;"",TRIM(GL_Paste!$M5809),IFERROR(MID(GL_Paste!$I5809,FIND("[",GL_Paste!$I5809)+1,FIND("]",GL_Paste!$I5809)-FIND("[",GL_Paste!$I5809)-1),"")))</f>
        <v/>
      </c>
      <c r="D5812">
        <f>IF(GL_Paste!$B5809="","",IFERROR(INDEX(DeptName,MATCH($C5812,DeptTag,0)),"UNALLOCATED"))</f>
        <v/>
      </c>
      <c r="E5812">
        <f>IF(GL_Paste!$B5809="","",IFERROR(INDEX(AcctCat,MATCH(GL_Paste!$B5809&amp;"",AcctCode,0)),"UNKNOWN"))</f>
        <v/>
      </c>
      <c r="F5812">
        <f>IF(GL_Paste!$B5809="","",IFERROR(INDEX(AcctSub,MATCH(GL_Paste!$B5809&amp;"",AcctCode,0)),"UNKNOWN"))</f>
        <v/>
      </c>
    </row>
    <row r="5813">
      <c r="A5813" s="40">
        <f>IF(GL_Paste!$B5810="","",N(GL_Paste!$H5810)-N(GL_Paste!$G5810))</f>
        <v/>
      </c>
      <c r="B5813" s="43">
        <f>IF(GL_Paste!$B5810="","",DATE(YEAR(GL_Paste!$E5810),MONTH(GL_Paste!$E5810),1))</f>
        <v/>
      </c>
      <c r="C5813">
        <f>IF(GL_Paste!$B5810="","",IF(TRIM(GL_Paste!$M5810)&lt;&gt;"",TRIM(GL_Paste!$M5810),IFERROR(MID(GL_Paste!$I5810,FIND("[",GL_Paste!$I5810)+1,FIND("]",GL_Paste!$I5810)-FIND("[",GL_Paste!$I5810)-1),"")))</f>
        <v/>
      </c>
      <c r="D5813">
        <f>IF(GL_Paste!$B5810="","",IFERROR(INDEX(DeptName,MATCH($C5813,DeptTag,0)),"UNALLOCATED"))</f>
        <v/>
      </c>
      <c r="E5813">
        <f>IF(GL_Paste!$B5810="","",IFERROR(INDEX(AcctCat,MATCH(GL_Paste!$B5810&amp;"",AcctCode,0)),"UNKNOWN"))</f>
        <v/>
      </c>
      <c r="F5813">
        <f>IF(GL_Paste!$B5810="","",IFERROR(INDEX(AcctSub,MATCH(GL_Paste!$B5810&amp;"",AcctCode,0)),"UNKNOWN"))</f>
        <v/>
      </c>
    </row>
    <row r="5814">
      <c r="A5814" s="40">
        <f>IF(GL_Paste!$B5811="","",N(GL_Paste!$H5811)-N(GL_Paste!$G5811))</f>
        <v/>
      </c>
      <c r="B5814" s="43">
        <f>IF(GL_Paste!$B5811="","",DATE(YEAR(GL_Paste!$E5811),MONTH(GL_Paste!$E5811),1))</f>
        <v/>
      </c>
      <c r="C5814">
        <f>IF(GL_Paste!$B5811="","",IF(TRIM(GL_Paste!$M5811)&lt;&gt;"",TRIM(GL_Paste!$M5811),IFERROR(MID(GL_Paste!$I5811,FIND("[",GL_Paste!$I5811)+1,FIND("]",GL_Paste!$I5811)-FIND("[",GL_Paste!$I5811)-1),"")))</f>
        <v/>
      </c>
      <c r="D5814">
        <f>IF(GL_Paste!$B5811="","",IFERROR(INDEX(DeptName,MATCH($C5814,DeptTag,0)),"UNALLOCATED"))</f>
        <v/>
      </c>
      <c r="E5814">
        <f>IF(GL_Paste!$B5811="","",IFERROR(INDEX(AcctCat,MATCH(GL_Paste!$B5811&amp;"",AcctCode,0)),"UNKNOWN"))</f>
        <v/>
      </c>
      <c r="F5814">
        <f>IF(GL_Paste!$B5811="","",IFERROR(INDEX(AcctSub,MATCH(GL_Paste!$B5811&amp;"",AcctCode,0)),"UNKNOWN"))</f>
        <v/>
      </c>
    </row>
    <row r="5815">
      <c r="A5815" s="40">
        <f>IF(GL_Paste!$B5812="","",N(GL_Paste!$H5812)-N(GL_Paste!$G5812))</f>
        <v/>
      </c>
      <c r="B5815" s="43">
        <f>IF(GL_Paste!$B5812="","",DATE(YEAR(GL_Paste!$E5812),MONTH(GL_Paste!$E5812),1))</f>
        <v/>
      </c>
      <c r="C5815">
        <f>IF(GL_Paste!$B5812="","",IF(TRIM(GL_Paste!$M5812)&lt;&gt;"",TRIM(GL_Paste!$M5812),IFERROR(MID(GL_Paste!$I5812,FIND("[",GL_Paste!$I5812)+1,FIND("]",GL_Paste!$I5812)-FIND("[",GL_Paste!$I5812)-1),"")))</f>
        <v/>
      </c>
      <c r="D5815">
        <f>IF(GL_Paste!$B5812="","",IFERROR(INDEX(DeptName,MATCH($C5815,DeptTag,0)),"UNALLOCATED"))</f>
        <v/>
      </c>
      <c r="E5815">
        <f>IF(GL_Paste!$B5812="","",IFERROR(INDEX(AcctCat,MATCH(GL_Paste!$B5812&amp;"",AcctCode,0)),"UNKNOWN"))</f>
        <v/>
      </c>
      <c r="F5815">
        <f>IF(GL_Paste!$B5812="","",IFERROR(INDEX(AcctSub,MATCH(GL_Paste!$B5812&amp;"",AcctCode,0)),"UNKNOWN"))</f>
        <v/>
      </c>
    </row>
    <row r="5816">
      <c r="A5816" s="40">
        <f>IF(GL_Paste!$B5813="","",N(GL_Paste!$H5813)-N(GL_Paste!$G5813))</f>
        <v/>
      </c>
      <c r="B5816" s="43">
        <f>IF(GL_Paste!$B5813="","",DATE(YEAR(GL_Paste!$E5813),MONTH(GL_Paste!$E5813),1))</f>
        <v/>
      </c>
      <c r="C5816">
        <f>IF(GL_Paste!$B5813="","",IF(TRIM(GL_Paste!$M5813)&lt;&gt;"",TRIM(GL_Paste!$M5813),IFERROR(MID(GL_Paste!$I5813,FIND("[",GL_Paste!$I5813)+1,FIND("]",GL_Paste!$I5813)-FIND("[",GL_Paste!$I5813)-1),"")))</f>
        <v/>
      </c>
      <c r="D5816">
        <f>IF(GL_Paste!$B5813="","",IFERROR(INDEX(DeptName,MATCH($C5816,DeptTag,0)),"UNALLOCATED"))</f>
        <v/>
      </c>
      <c r="E5816">
        <f>IF(GL_Paste!$B5813="","",IFERROR(INDEX(AcctCat,MATCH(GL_Paste!$B5813&amp;"",AcctCode,0)),"UNKNOWN"))</f>
        <v/>
      </c>
      <c r="F5816">
        <f>IF(GL_Paste!$B5813="","",IFERROR(INDEX(AcctSub,MATCH(GL_Paste!$B5813&amp;"",AcctCode,0)),"UNKNOWN"))</f>
        <v/>
      </c>
    </row>
    <row r="5817">
      <c r="A5817" s="40">
        <f>IF(GL_Paste!$B5814="","",N(GL_Paste!$H5814)-N(GL_Paste!$G5814))</f>
        <v/>
      </c>
      <c r="B5817" s="43">
        <f>IF(GL_Paste!$B5814="","",DATE(YEAR(GL_Paste!$E5814),MONTH(GL_Paste!$E5814),1))</f>
        <v/>
      </c>
      <c r="C5817">
        <f>IF(GL_Paste!$B5814="","",IF(TRIM(GL_Paste!$M5814)&lt;&gt;"",TRIM(GL_Paste!$M5814),IFERROR(MID(GL_Paste!$I5814,FIND("[",GL_Paste!$I5814)+1,FIND("]",GL_Paste!$I5814)-FIND("[",GL_Paste!$I5814)-1),"")))</f>
        <v/>
      </c>
      <c r="D5817">
        <f>IF(GL_Paste!$B5814="","",IFERROR(INDEX(DeptName,MATCH($C5817,DeptTag,0)),"UNALLOCATED"))</f>
        <v/>
      </c>
      <c r="E5817">
        <f>IF(GL_Paste!$B5814="","",IFERROR(INDEX(AcctCat,MATCH(GL_Paste!$B5814&amp;"",AcctCode,0)),"UNKNOWN"))</f>
        <v/>
      </c>
      <c r="F5817">
        <f>IF(GL_Paste!$B5814="","",IFERROR(INDEX(AcctSub,MATCH(GL_Paste!$B5814&amp;"",AcctCode,0)),"UNKNOWN"))</f>
        <v/>
      </c>
    </row>
    <row r="5818">
      <c r="A5818" s="40">
        <f>IF(GL_Paste!$B5815="","",N(GL_Paste!$H5815)-N(GL_Paste!$G5815))</f>
        <v/>
      </c>
      <c r="B5818" s="43">
        <f>IF(GL_Paste!$B5815="","",DATE(YEAR(GL_Paste!$E5815),MONTH(GL_Paste!$E5815),1))</f>
        <v/>
      </c>
      <c r="C5818">
        <f>IF(GL_Paste!$B5815="","",IF(TRIM(GL_Paste!$M5815)&lt;&gt;"",TRIM(GL_Paste!$M5815),IFERROR(MID(GL_Paste!$I5815,FIND("[",GL_Paste!$I5815)+1,FIND("]",GL_Paste!$I5815)-FIND("[",GL_Paste!$I5815)-1),"")))</f>
        <v/>
      </c>
      <c r="D5818">
        <f>IF(GL_Paste!$B5815="","",IFERROR(INDEX(DeptName,MATCH($C5818,DeptTag,0)),"UNALLOCATED"))</f>
        <v/>
      </c>
      <c r="E5818">
        <f>IF(GL_Paste!$B5815="","",IFERROR(INDEX(AcctCat,MATCH(GL_Paste!$B5815&amp;"",AcctCode,0)),"UNKNOWN"))</f>
        <v/>
      </c>
      <c r="F5818">
        <f>IF(GL_Paste!$B5815="","",IFERROR(INDEX(AcctSub,MATCH(GL_Paste!$B5815&amp;"",AcctCode,0)),"UNKNOWN"))</f>
        <v/>
      </c>
    </row>
    <row r="5819">
      <c r="A5819" s="40">
        <f>IF(GL_Paste!$B5816="","",N(GL_Paste!$H5816)-N(GL_Paste!$G5816))</f>
        <v/>
      </c>
      <c r="B5819" s="43">
        <f>IF(GL_Paste!$B5816="","",DATE(YEAR(GL_Paste!$E5816),MONTH(GL_Paste!$E5816),1))</f>
        <v/>
      </c>
      <c r="C5819">
        <f>IF(GL_Paste!$B5816="","",IF(TRIM(GL_Paste!$M5816)&lt;&gt;"",TRIM(GL_Paste!$M5816),IFERROR(MID(GL_Paste!$I5816,FIND("[",GL_Paste!$I5816)+1,FIND("]",GL_Paste!$I5816)-FIND("[",GL_Paste!$I5816)-1),"")))</f>
        <v/>
      </c>
      <c r="D5819">
        <f>IF(GL_Paste!$B5816="","",IFERROR(INDEX(DeptName,MATCH($C5819,DeptTag,0)),"UNALLOCATED"))</f>
        <v/>
      </c>
      <c r="E5819">
        <f>IF(GL_Paste!$B5816="","",IFERROR(INDEX(AcctCat,MATCH(GL_Paste!$B5816&amp;"",AcctCode,0)),"UNKNOWN"))</f>
        <v/>
      </c>
      <c r="F5819">
        <f>IF(GL_Paste!$B5816="","",IFERROR(INDEX(AcctSub,MATCH(GL_Paste!$B5816&amp;"",AcctCode,0)),"UNKNOWN"))</f>
        <v/>
      </c>
    </row>
    <row r="5820">
      <c r="A5820" s="40">
        <f>IF(GL_Paste!$B5817="","",N(GL_Paste!$H5817)-N(GL_Paste!$G5817))</f>
        <v/>
      </c>
      <c r="B5820" s="43">
        <f>IF(GL_Paste!$B5817="","",DATE(YEAR(GL_Paste!$E5817),MONTH(GL_Paste!$E5817),1))</f>
        <v/>
      </c>
      <c r="C5820">
        <f>IF(GL_Paste!$B5817="","",IF(TRIM(GL_Paste!$M5817)&lt;&gt;"",TRIM(GL_Paste!$M5817),IFERROR(MID(GL_Paste!$I5817,FIND("[",GL_Paste!$I5817)+1,FIND("]",GL_Paste!$I5817)-FIND("[",GL_Paste!$I5817)-1),"")))</f>
        <v/>
      </c>
      <c r="D5820">
        <f>IF(GL_Paste!$B5817="","",IFERROR(INDEX(DeptName,MATCH($C5820,DeptTag,0)),"UNALLOCATED"))</f>
        <v/>
      </c>
      <c r="E5820">
        <f>IF(GL_Paste!$B5817="","",IFERROR(INDEX(AcctCat,MATCH(GL_Paste!$B5817&amp;"",AcctCode,0)),"UNKNOWN"))</f>
        <v/>
      </c>
      <c r="F5820">
        <f>IF(GL_Paste!$B5817="","",IFERROR(INDEX(AcctSub,MATCH(GL_Paste!$B5817&amp;"",AcctCode,0)),"UNKNOWN"))</f>
        <v/>
      </c>
    </row>
    <row r="5821">
      <c r="A5821" s="40">
        <f>IF(GL_Paste!$B5818="","",N(GL_Paste!$H5818)-N(GL_Paste!$G5818))</f>
        <v/>
      </c>
      <c r="B5821" s="43">
        <f>IF(GL_Paste!$B5818="","",DATE(YEAR(GL_Paste!$E5818),MONTH(GL_Paste!$E5818),1))</f>
        <v/>
      </c>
      <c r="C5821">
        <f>IF(GL_Paste!$B5818="","",IF(TRIM(GL_Paste!$M5818)&lt;&gt;"",TRIM(GL_Paste!$M5818),IFERROR(MID(GL_Paste!$I5818,FIND("[",GL_Paste!$I5818)+1,FIND("]",GL_Paste!$I5818)-FIND("[",GL_Paste!$I5818)-1),"")))</f>
        <v/>
      </c>
      <c r="D5821">
        <f>IF(GL_Paste!$B5818="","",IFERROR(INDEX(DeptName,MATCH($C5821,DeptTag,0)),"UNALLOCATED"))</f>
        <v/>
      </c>
      <c r="E5821">
        <f>IF(GL_Paste!$B5818="","",IFERROR(INDEX(AcctCat,MATCH(GL_Paste!$B5818&amp;"",AcctCode,0)),"UNKNOWN"))</f>
        <v/>
      </c>
      <c r="F5821">
        <f>IF(GL_Paste!$B5818="","",IFERROR(INDEX(AcctSub,MATCH(GL_Paste!$B5818&amp;"",AcctCode,0)),"UNKNOWN"))</f>
        <v/>
      </c>
    </row>
    <row r="5822">
      <c r="A5822" s="40">
        <f>IF(GL_Paste!$B5819="","",N(GL_Paste!$H5819)-N(GL_Paste!$G5819))</f>
        <v/>
      </c>
      <c r="B5822" s="43">
        <f>IF(GL_Paste!$B5819="","",DATE(YEAR(GL_Paste!$E5819),MONTH(GL_Paste!$E5819),1))</f>
        <v/>
      </c>
      <c r="C5822">
        <f>IF(GL_Paste!$B5819="","",IF(TRIM(GL_Paste!$M5819)&lt;&gt;"",TRIM(GL_Paste!$M5819),IFERROR(MID(GL_Paste!$I5819,FIND("[",GL_Paste!$I5819)+1,FIND("]",GL_Paste!$I5819)-FIND("[",GL_Paste!$I5819)-1),"")))</f>
        <v/>
      </c>
      <c r="D5822">
        <f>IF(GL_Paste!$B5819="","",IFERROR(INDEX(DeptName,MATCH($C5822,DeptTag,0)),"UNALLOCATED"))</f>
        <v/>
      </c>
      <c r="E5822">
        <f>IF(GL_Paste!$B5819="","",IFERROR(INDEX(AcctCat,MATCH(GL_Paste!$B5819&amp;"",AcctCode,0)),"UNKNOWN"))</f>
        <v/>
      </c>
      <c r="F5822">
        <f>IF(GL_Paste!$B5819="","",IFERROR(INDEX(AcctSub,MATCH(GL_Paste!$B5819&amp;"",AcctCode,0)),"UNKNOWN"))</f>
        <v/>
      </c>
    </row>
    <row r="5823">
      <c r="A5823" s="40">
        <f>IF(GL_Paste!$B5820="","",N(GL_Paste!$H5820)-N(GL_Paste!$G5820))</f>
        <v/>
      </c>
      <c r="B5823" s="43">
        <f>IF(GL_Paste!$B5820="","",DATE(YEAR(GL_Paste!$E5820),MONTH(GL_Paste!$E5820),1))</f>
        <v/>
      </c>
      <c r="C5823">
        <f>IF(GL_Paste!$B5820="","",IF(TRIM(GL_Paste!$M5820)&lt;&gt;"",TRIM(GL_Paste!$M5820),IFERROR(MID(GL_Paste!$I5820,FIND("[",GL_Paste!$I5820)+1,FIND("]",GL_Paste!$I5820)-FIND("[",GL_Paste!$I5820)-1),"")))</f>
        <v/>
      </c>
      <c r="D5823">
        <f>IF(GL_Paste!$B5820="","",IFERROR(INDEX(DeptName,MATCH($C5823,DeptTag,0)),"UNALLOCATED"))</f>
        <v/>
      </c>
      <c r="E5823">
        <f>IF(GL_Paste!$B5820="","",IFERROR(INDEX(AcctCat,MATCH(GL_Paste!$B5820&amp;"",AcctCode,0)),"UNKNOWN"))</f>
        <v/>
      </c>
      <c r="F5823">
        <f>IF(GL_Paste!$B5820="","",IFERROR(INDEX(AcctSub,MATCH(GL_Paste!$B5820&amp;"",AcctCode,0)),"UNKNOWN"))</f>
        <v/>
      </c>
    </row>
    <row r="5824">
      <c r="A5824" s="40">
        <f>IF(GL_Paste!$B5821="","",N(GL_Paste!$H5821)-N(GL_Paste!$G5821))</f>
        <v/>
      </c>
      <c r="B5824" s="43">
        <f>IF(GL_Paste!$B5821="","",DATE(YEAR(GL_Paste!$E5821),MONTH(GL_Paste!$E5821),1))</f>
        <v/>
      </c>
      <c r="C5824">
        <f>IF(GL_Paste!$B5821="","",IF(TRIM(GL_Paste!$M5821)&lt;&gt;"",TRIM(GL_Paste!$M5821),IFERROR(MID(GL_Paste!$I5821,FIND("[",GL_Paste!$I5821)+1,FIND("]",GL_Paste!$I5821)-FIND("[",GL_Paste!$I5821)-1),"")))</f>
        <v/>
      </c>
      <c r="D5824">
        <f>IF(GL_Paste!$B5821="","",IFERROR(INDEX(DeptName,MATCH($C5824,DeptTag,0)),"UNALLOCATED"))</f>
        <v/>
      </c>
      <c r="E5824">
        <f>IF(GL_Paste!$B5821="","",IFERROR(INDEX(AcctCat,MATCH(GL_Paste!$B5821&amp;"",AcctCode,0)),"UNKNOWN"))</f>
        <v/>
      </c>
      <c r="F5824">
        <f>IF(GL_Paste!$B5821="","",IFERROR(INDEX(AcctSub,MATCH(GL_Paste!$B5821&amp;"",AcctCode,0)),"UNKNOWN"))</f>
        <v/>
      </c>
    </row>
    <row r="5825">
      <c r="A5825" s="40">
        <f>IF(GL_Paste!$B5822="","",N(GL_Paste!$H5822)-N(GL_Paste!$G5822))</f>
        <v/>
      </c>
      <c r="B5825" s="43">
        <f>IF(GL_Paste!$B5822="","",DATE(YEAR(GL_Paste!$E5822),MONTH(GL_Paste!$E5822),1))</f>
        <v/>
      </c>
      <c r="C5825">
        <f>IF(GL_Paste!$B5822="","",IF(TRIM(GL_Paste!$M5822)&lt;&gt;"",TRIM(GL_Paste!$M5822),IFERROR(MID(GL_Paste!$I5822,FIND("[",GL_Paste!$I5822)+1,FIND("]",GL_Paste!$I5822)-FIND("[",GL_Paste!$I5822)-1),"")))</f>
        <v/>
      </c>
      <c r="D5825">
        <f>IF(GL_Paste!$B5822="","",IFERROR(INDEX(DeptName,MATCH($C5825,DeptTag,0)),"UNALLOCATED"))</f>
        <v/>
      </c>
      <c r="E5825">
        <f>IF(GL_Paste!$B5822="","",IFERROR(INDEX(AcctCat,MATCH(GL_Paste!$B5822&amp;"",AcctCode,0)),"UNKNOWN"))</f>
        <v/>
      </c>
      <c r="F5825">
        <f>IF(GL_Paste!$B5822="","",IFERROR(INDEX(AcctSub,MATCH(GL_Paste!$B5822&amp;"",AcctCode,0)),"UNKNOWN"))</f>
        <v/>
      </c>
    </row>
    <row r="5826">
      <c r="A5826" s="40">
        <f>IF(GL_Paste!$B5823="","",N(GL_Paste!$H5823)-N(GL_Paste!$G5823))</f>
        <v/>
      </c>
      <c r="B5826" s="43">
        <f>IF(GL_Paste!$B5823="","",DATE(YEAR(GL_Paste!$E5823),MONTH(GL_Paste!$E5823),1))</f>
        <v/>
      </c>
      <c r="C5826">
        <f>IF(GL_Paste!$B5823="","",IF(TRIM(GL_Paste!$M5823)&lt;&gt;"",TRIM(GL_Paste!$M5823),IFERROR(MID(GL_Paste!$I5823,FIND("[",GL_Paste!$I5823)+1,FIND("]",GL_Paste!$I5823)-FIND("[",GL_Paste!$I5823)-1),"")))</f>
        <v/>
      </c>
      <c r="D5826">
        <f>IF(GL_Paste!$B5823="","",IFERROR(INDEX(DeptName,MATCH($C5826,DeptTag,0)),"UNALLOCATED"))</f>
        <v/>
      </c>
      <c r="E5826">
        <f>IF(GL_Paste!$B5823="","",IFERROR(INDEX(AcctCat,MATCH(GL_Paste!$B5823&amp;"",AcctCode,0)),"UNKNOWN"))</f>
        <v/>
      </c>
      <c r="F5826">
        <f>IF(GL_Paste!$B5823="","",IFERROR(INDEX(AcctSub,MATCH(GL_Paste!$B5823&amp;"",AcctCode,0)),"UNKNOWN"))</f>
        <v/>
      </c>
    </row>
    <row r="5827">
      <c r="A5827" s="40">
        <f>IF(GL_Paste!$B5824="","",N(GL_Paste!$H5824)-N(GL_Paste!$G5824))</f>
        <v/>
      </c>
      <c r="B5827" s="43">
        <f>IF(GL_Paste!$B5824="","",DATE(YEAR(GL_Paste!$E5824),MONTH(GL_Paste!$E5824),1))</f>
        <v/>
      </c>
      <c r="C5827">
        <f>IF(GL_Paste!$B5824="","",IF(TRIM(GL_Paste!$M5824)&lt;&gt;"",TRIM(GL_Paste!$M5824),IFERROR(MID(GL_Paste!$I5824,FIND("[",GL_Paste!$I5824)+1,FIND("]",GL_Paste!$I5824)-FIND("[",GL_Paste!$I5824)-1),"")))</f>
        <v/>
      </c>
      <c r="D5827">
        <f>IF(GL_Paste!$B5824="","",IFERROR(INDEX(DeptName,MATCH($C5827,DeptTag,0)),"UNALLOCATED"))</f>
        <v/>
      </c>
      <c r="E5827">
        <f>IF(GL_Paste!$B5824="","",IFERROR(INDEX(AcctCat,MATCH(GL_Paste!$B5824&amp;"",AcctCode,0)),"UNKNOWN"))</f>
        <v/>
      </c>
      <c r="F5827">
        <f>IF(GL_Paste!$B5824="","",IFERROR(INDEX(AcctSub,MATCH(GL_Paste!$B5824&amp;"",AcctCode,0)),"UNKNOWN"))</f>
        <v/>
      </c>
    </row>
    <row r="5828">
      <c r="A5828" s="40">
        <f>IF(GL_Paste!$B5825="","",N(GL_Paste!$H5825)-N(GL_Paste!$G5825))</f>
        <v/>
      </c>
      <c r="B5828" s="43">
        <f>IF(GL_Paste!$B5825="","",DATE(YEAR(GL_Paste!$E5825),MONTH(GL_Paste!$E5825),1))</f>
        <v/>
      </c>
      <c r="C5828">
        <f>IF(GL_Paste!$B5825="","",IF(TRIM(GL_Paste!$M5825)&lt;&gt;"",TRIM(GL_Paste!$M5825),IFERROR(MID(GL_Paste!$I5825,FIND("[",GL_Paste!$I5825)+1,FIND("]",GL_Paste!$I5825)-FIND("[",GL_Paste!$I5825)-1),"")))</f>
        <v/>
      </c>
      <c r="D5828">
        <f>IF(GL_Paste!$B5825="","",IFERROR(INDEX(DeptName,MATCH($C5828,DeptTag,0)),"UNALLOCATED"))</f>
        <v/>
      </c>
      <c r="E5828">
        <f>IF(GL_Paste!$B5825="","",IFERROR(INDEX(AcctCat,MATCH(GL_Paste!$B5825&amp;"",AcctCode,0)),"UNKNOWN"))</f>
        <v/>
      </c>
      <c r="F5828">
        <f>IF(GL_Paste!$B5825="","",IFERROR(INDEX(AcctSub,MATCH(GL_Paste!$B5825&amp;"",AcctCode,0)),"UNKNOWN"))</f>
        <v/>
      </c>
    </row>
    <row r="5829">
      <c r="A5829" s="40">
        <f>IF(GL_Paste!$B5826="","",N(GL_Paste!$H5826)-N(GL_Paste!$G5826))</f>
        <v/>
      </c>
      <c r="B5829" s="43">
        <f>IF(GL_Paste!$B5826="","",DATE(YEAR(GL_Paste!$E5826),MONTH(GL_Paste!$E5826),1))</f>
        <v/>
      </c>
      <c r="C5829">
        <f>IF(GL_Paste!$B5826="","",IF(TRIM(GL_Paste!$M5826)&lt;&gt;"",TRIM(GL_Paste!$M5826),IFERROR(MID(GL_Paste!$I5826,FIND("[",GL_Paste!$I5826)+1,FIND("]",GL_Paste!$I5826)-FIND("[",GL_Paste!$I5826)-1),"")))</f>
        <v/>
      </c>
      <c r="D5829">
        <f>IF(GL_Paste!$B5826="","",IFERROR(INDEX(DeptName,MATCH($C5829,DeptTag,0)),"UNALLOCATED"))</f>
        <v/>
      </c>
      <c r="E5829">
        <f>IF(GL_Paste!$B5826="","",IFERROR(INDEX(AcctCat,MATCH(GL_Paste!$B5826&amp;"",AcctCode,0)),"UNKNOWN"))</f>
        <v/>
      </c>
      <c r="F5829">
        <f>IF(GL_Paste!$B5826="","",IFERROR(INDEX(AcctSub,MATCH(GL_Paste!$B5826&amp;"",AcctCode,0)),"UNKNOWN"))</f>
        <v/>
      </c>
    </row>
    <row r="5830">
      <c r="A5830" s="40">
        <f>IF(GL_Paste!$B5827="","",N(GL_Paste!$H5827)-N(GL_Paste!$G5827))</f>
        <v/>
      </c>
      <c r="B5830" s="43">
        <f>IF(GL_Paste!$B5827="","",DATE(YEAR(GL_Paste!$E5827),MONTH(GL_Paste!$E5827),1))</f>
        <v/>
      </c>
      <c r="C5830">
        <f>IF(GL_Paste!$B5827="","",IF(TRIM(GL_Paste!$M5827)&lt;&gt;"",TRIM(GL_Paste!$M5827),IFERROR(MID(GL_Paste!$I5827,FIND("[",GL_Paste!$I5827)+1,FIND("]",GL_Paste!$I5827)-FIND("[",GL_Paste!$I5827)-1),"")))</f>
        <v/>
      </c>
      <c r="D5830">
        <f>IF(GL_Paste!$B5827="","",IFERROR(INDEX(DeptName,MATCH($C5830,DeptTag,0)),"UNALLOCATED"))</f>
        <v/>
      </c>
      <c r="E5830">
        <f>IF(GL_Paste!$B5827="","",IFERROR(INDEX(AcctCat,MATCH(GL_Paste!$B5827&amp;"",AcctCode,0)),"UNKNOWN"))</f>
        <v/>
      </c>
      <c r="F5830">
        <f>IF(GL_Paste!$B5827="","",IFERROR(INDEX(AcctSub,MATCH(GL_Paste!$B5827&amp;"",AcctCode,0)),"UNKNOWN"))</f>
        <v/>
      </c>
    </row>
    <row r="5831">
      <c r="A5831" s="40">
        <f>IF(GL_Paste!$B5828="","",N(GL_Paste!$H5828)-N(GL_Paste!$G5828))</f>
        <v/>
      </c>
      <c r="B5831" s="43">
        <f>IF(GL_Paste!$B5828="","",DATE(YEAR(GL_Paste!$E5828),MONTH(GL_Paste!$E5828),1))</f>
        <v/>
      </c>
      <c r="C5831">
        <f>IF(GL_Paste!$B5828="","",IF(TRIM(GL_Paste!$M5828)&lt;&gt;"",TRIM(GL_Paste!$M5828),IFERROR(MID(GL_Paste!$I5828,FIND("[",GL_Paste!$I5828)+1,FIND("]",GL_Paste!$I5828)-FIND("[",GL_Paste!$I5828)-1),"")))</f>
        <v/>
      </c>
      <c r="D5831">
        <f>IF(GL_Paste!$B5828="","",IFERROR(INDEX(DeptName,MATCH($C5831,DeptTag,0)),"UNALLOCATED"))</f>
        <v/>
      </c>
      <c r="E5831">
        <f>IF(GL_Paste!$B5828="","",IFERROR(INDEX(AcctCat,MATCH(GL_Paste!$B5828&amp;"",AcctCode,0)),"UNKNOWN"))</f>
        <v/>
      </c>
      <c r="F5831">
        <f>IF(GL_Paste!$B5828="","",IFERROR(INDEX(AcctSub,MATCH(GL_Paste!$B5828&amp;"",AcctCode,0)),"UNKNOWN"))</f>
        <v/>
      </c>
    </row>
    <row r="5832">
      <c r="A5832" s="40">
        <f>IF(GL_Paste!$B5829="","",N(GL_Paste!$H5829)-N(GL_Paste!$G5829))</f>
        <v/>
      </c>
      <c r="B5832" s="43">
        <f>IF(GL_Paste!$B5829="","",DATE(YEAR(GL_Paste!$E5829),MONTH(GL_Paste!$E5829),1))</f>
        <v/>
      </c>
      <c r="C5832">
        <f>IF(GL_Paste!$B5829="","",IF(TRIM(GL_Paste!$M5829)&lt;&gt;"",TRIM(GL_Paste!$M5829),IFERROR(MID(GL_Paste!$I5829,FIND("[",GL_Paste!$I5829)+1,FIND("]",GL_Paste!$I5829)-FIND("[",GL_Paste!$I5829)-1),"")))</f>
        <v/>
      </c>
      <c r="D5832">
        <f>IF(GL_Paste!$B5829="","",IFERROR(INDEX(DeptName,MATCH($C5832,DeptTag,0)),"UNALLOCATED"))</f>
        <v/>
      </c>
      <c r="E5832">
        <f>IF(GL_Paste!$B5829="","",IFERROR(INDEX(AcctCat,MATCH(GL_Paste!$B5829&amp;"",AcctCode,0)),"UNKNOWN"))</f>
        <v/>
      </c>
      <c r="F5832">
        <f>IF(GL_Paste!$B5829="","",IFERROR(INDEX(AcctSub,MATCH(GL_Paste!$B5829&amp;"",AcctCode,0)),"UNKNOWN"))</f>
        <v/>
      </c>
    </row>
    <row r="5833">
      <c r="A5833" s="40">
        <f>IF(GL_Paste!$B5830="","",N(GL_Paste!$H5830)-N(GL_Paste!$G5830))</f>
        <v/>
      </c>
      <c r="B5833" s="43">
        <f>IF(GL_Paste!$B5830="","",DATE(YEAR(GL_Paste!$E5830),MONTH(GL_Paste!$E5830),1))</f>
        <v/>
      </c>
      <c r="C5833">
        <f>IF(GL_Paste!$B5830="","",IF(TRIM(GL_Paste!$M5830)&lt;&gt;"",TRIM(GL_Paste!$M5830),IFERROR(MID(GL_Paste!$I5830,FIND("[",GL_Paste!$I5830)+1,FIND("]",GL_Paste!$I5830)-FIND("[",GL_Paste!$I5830)-1),"")))</f>
        <v/>
      </c>
      <c r="D5833">
        <f>IF(GL_Paste!$B5830="","",IFERROR(INDEX(DeptName,MATCH($C5833,DeptTag,0)),"UNALLOCATED"))</f>
        <v/>
      </c>
      <c r="E5833">
        <f>IF(GL_Paste!$B5830="","",IFERROR(INDEX(AcctCat,MATCH(GL_Paste!$B5830&amp;"",AcctCode,0)),"UNKNOWN"))</f>
        <v/>
      </c>
      <c r="F5833">
        <f>IF(GL_Paste!$B5830="","",IFERROR(INDEX(AcctSub,MATCH(GL_Paste!$B5830&amp;"",AcctCode,0)),"UNKNOWN"))</f>
        <v/>
      </c>
    </row>
    <row r="5834">
      <c r="A5834" s="40">
        <f>IF(GL_Paste!$B5831="","",N(GL_Paste!$H5831)-N(GL_Paste!$G5831))</f>
        <v/>
      </c>
      <c r="B5834" s="43">
        <f>IF(GL_Paste!$B5831="","",DATE(YEAR(GL_Paste!$E5831),MONTH(GL_Paste!$E5831),1))</f>
        <v/>
      </c>
      <c r="C5834">
        <f>IF(GL_Paste!$B5831="","",IF(TRIM(GL_Paste!$M5831)&lt;&gt;"",TRIM(GL_Paste!$M5831),IFERROR(MID(GL_Paste!$I5831,FIND("[",GL_Paste!$I5831)+1,FIND("]",GL_Paste!$I5831)-FIND("[",GL_Paste!$I5831)-1),"")))</f>
        <v/>
      </c>
      <c r="D5834">
        <f>IF(GL_Paste!$B5831="","",IFERROR(INDEX(DeptName,MATCH($C5834,DeptTag,0)),"UNALLOCATED"))</f>
        <v/>
      </c>
      <c r="E5834">
        <f>IF(GL_Paste!$B5831="","",IFERROR(INDEX(AcctCat,MATCH(GL_Paste!$B5831&amp;"",AcctCode,0)),"UNKNOWN"))</f>
        <v/>
      </c>
      <c r="F5834">
        <f>IF(GL_Paste!$B5831="","",IFERROR(INDEX(AcctSub,MATCH(GL_Paste!$B5831&amp;"",AcctCode,0)),"UNKNOWN"))</f>
        <v/>
      </c>
    </row>
    <row r="5835">
      <c r="A5835" s="40">
        <f>IF(GL_Paste!$B5832="","",N(GL_Paste!$H5832)-N(GL_Paste!$G5832))</f>
        <v/>
      </c>
      <c r="B5835" s="43">
        <f>IF(GL_Paste!$B5832="","",DATE(YEAR(GL_Paste!$E5832),MONTH(GL_Paste!$E5832),1))</f>
        <v/>
      </c>
      <c r="C5835">
        <f>IF(GL_Paste!$B5832="","",IF(TRIM(GL_Paste!$M5832)&lt;&gt;"",TRIM(GL_Paste!$M5832),IFERROR(MID(GL_Paste!$I5832,FIND("[",GL_Paste!$I5832)+1,FIND("]",GL_Paste!$I5832)-FIND("[",GL_Paste!$I5832)-1),"")))</f>
        <v/>
      </c>
      <c r="D5835">
        <f>IF(GL_Paste!$B5832="","",IFERROR(INDEX(DeptName,MATCH($C5835,DeptTag,0)),"UNALLOCATED"))</f>
        <v/>
      </c>
      <c r="E5835">
        <f>IF(GL_Paste!$B5832="","",IFERROR(INDEX(AcctCat,MATCH(GL_Paste!$B5832&amp;"",AcctCode,0)),"UNKNOWN"))</f>
        <v/>
      </c>
      <c r="F5835">
        <f>IF(GL_Paste!$B5832="","",IFERROR(INDEX(AcctSub,MATCH(GL_Paste!$B5832&amp;"",AcctCode,0)),"UNKNOWN"))</f>
        <v/>
      </c>
    </row>
    <row r="5836">
      <c r="A5836" s="40">
        <f>IF(GL_Paste!$B5833="","",N(GL_Paste!$H5833)-N(GL_Paste!$G5833))</f>
        <v/>
      </c>
      <c r="B5836" s="43">
        <f>IF(GL_Paste!$B5833="","",DATE(YEAR(GL_Paste!$E5833),MONTH(GL_Paste!$E5833),1))</f>
        <v/>
      </c>
      <c r="C5836">
        <f>IF(GL_Paste!$B5833="","",IF(TRIM(GL_Paste!$M5833)&lt;&gt;"",TRIM(GL_Paste!$M5833),IFERROR(MID(GL_Paste!$I5833,FIND("[",GL_Paste!$I5833)+1,FIND("]",GL_Paste!$I5833)-FIND("[",GL_Paste!$I5833)-1),"")))</f>
        <v/>
      </c>
      <c r="D5836">
        <f>IF(GL_Paste!$B5833="","",IFERROR(INDEX(DeptName,MATCH($C5836,DeptTag,0)),"UNALLOCATED"))</f>
        <v/>
      </c>
      <c r="E5836">
        <f>IF(GL_Paste!$B5833="","",IFERROR(INDEX(AcctCat,MATCH(GL_Paste!$B5833&amp;"",AcctCode,0)),"UNKNOWN"))</f>
        <v/>
      </c>
      <c r="F5836">
        <f>IF(GL_Paste!$B5833="","",IFERROR(INDEX(AcctSub,MATCH(GL_Paste!$B5833&amp;"",AcctCode,0)),"UNKNOWN"))</f>
        <v/>
      </c>
    </row>
    <row r="5837">
      <c r="A5837" s="40">
        <f>IF(GL_Paste!$B5834="","",N(GL_Paste!$H5834)-N(GL_Paste!$G5834))</f>
        <v/>
      </c>
      <c r="B5837" s="43">
        <f>IF(GL_Paste!$B5834="","",DATE(YEAR(GL_Paste!$E5834),MONTH(GL_Paste!$E5834),1))</f>
        <v/>
      </c>
      <c r="C5837">
        <f>IF(GL_Paste!$B5834="","",IF(TRIM(GL_Paste!$M5834)&lt;&gt;"",TRIM(GL_Paste!$M5834),IFERROR(MID(GL_Paste!$I5834,FIND("[",GL_Paste!$I5834)+1,FIND("]",GL_Paste!$I5834)-FIND("[",GL_Paste!$I5834)-1),"")))</f>
        <v/>
      </c>
      <c r="D5837">
        <f>IF(GL_Paste!$B5834="","",IFERROR(INDEX(DeptName,MATCH($C5837,DeptTag,0)),"UNALLOCATED"))</f>
        <v/>
      </c>
      <c r="E5837">
        <f>IF(GL_Paste!$B5834="","",IFERROR(INDEX(AcctCat,MATCH(GL_Paste!$B5834&amp;"",AcctCode,0)),"UNKNOWN"))</f>
        <v/>
      </c>
      <c r="F5837">
        <f>IF(GL_Paste!$B5834="","",IFERROR(INDEX(AcctSub,MATCH(GL_Paste!$B5834&amp;"",AcctCode,0)),"UNKNOWN"))</f>
        <v/>
      </c>
    </row>
    <row r="5838">
      <c r="A5838" s="40">
        <f>IF(GL_Paste!$B5835="","",N(GL_Paste!$H5835)-N(GL_Paste!$G5835))</f>
        <v/>
      </c>
      <c r="B5838" s="43">
        <f>IF(GL_Paste!$B5835="","",DATE(YEAR(GL_Paste!$E5835),MONTH(GL_Paste!$E5835),1))</f>
        <v/>
      </c>
      <c r="C5838">
        <f>IF(GL_Paste!$B5835="","",IF(TRIM(GL_Paste!$M5835)&lt;&gt;"",TRIM(GL_Paste!$M5835),IFERROR(MID(GL_Paste!$I5835,FIND("[",GL_Paste!$I5835)+1,FIND("]",GL_Paste!$I5835)-FIND("[",GL_Paste!$I5835)-1),"")))</f>
        <v/>
      </c>
      <c r="D5838">
        <f>IF(GL_Paste!$B5835="","",IFERROR(INDEX(DeptName,MATCH($C5838,DeptTag,0)),"UNALLOCATED"))</f>
        <v/>
      </c>
      <c r="E5838">
        <f>IF(GL_Paste!$B5835="","",IFERROR(INDEX(AcctCat,MATCH(GL_Paste!$B5835&amp;"",AcctCode,0)),"UNKNOWN"))</f>
        <v/>
      </c>
      <c r="F5838">
        <f>IF(GL_Paste!$B5835="","",IFERROR(INDEX(AcctSub,MATCH(GL_Paste!$B5835&amp;"",AcctCode,0)),"UNKNOWN"))</f>
        <v/>
      </c>
    </row>
    <row r="5839">
      <c r="A5839" s="40">
        <f>IF(GL_Paste!$B5836="","",N(GL_Paste!$H5836)-N(GL_Paste!$G5836))</f>
        <v/>
      </c>
      <c r="B5839" s="43">
        <f>IF(GL_Paste!$B5836="","",DATE(YEAR(GL_Paste!$E5836),MONTH(GL_Paste!$E5836),1))</f>
        <v/>
      </c>
      <c r="C5839">
        <f>IF(GL_Paste!$B5836="","",IF(TRIM(GL_Paste!$M5836)&lt;&gt;"",TRIM(GL_Paste!$M5836),IFERROR(MID(GL_Paste!$I5836,FIND("[",GL_Paste!$I5836)+1,FIND("]",GL_Paste!$I5836)-FIND("[",GL_Paste!$I5836)-1),"")))</f>
        <v/>
      </c>
      <c r="D5839">
        <f>IF(GL_Paste!$B5836="","",IFERROR(INDEX(DeptName,MATCH($C5839,DeptTag,0)),"UNALLOCATED"))</f>
        <v/>
      </c>
      <c r="E5839">
        <f>IF(GL_Paste!$B5836="","",IFERROR(INDEX(AcctCat,MATCH(GL_Paste!$B5836&amp;"",AcctCode,0)),"UNKNOWN"))</f>
        <v/>
      </c>
      <c r="F5839">
        <f>IF(GL_Paste!$B5836="","",IFERROR(INDEX(AcctSub,MATCH(GL_Paste!$B5836&amp;"",AcctCode,0)),"UNKNOWN"))</f>
        <v/>
      </c>
    </row>
    <row r="5840">
      <c r="A5840" s="40">
        <f>IF(GL_Paste!$B5837="","",N(GL_Paste!$H5837)-N(GL_Paste!$G5837))</f>
        <v/>
      </c>
      <c r="B5840" s="43">
        <f>IF(GL_Paste!$B5837="","",DATE(YEAR(GL_Paste!$E5837),MONTH(GL_Paste!$E5837),1))</f>
        <v/>
      </c>
      <c r="C5840">
        <f>IF(GL_Paste!$B5837="","",IF(TRIM(GL_Paste!$M5837)&lt;&gt;"",TRIM(GL_Paste!$M5837),IFERROR(MID(GL_Paste!$I5837,FIND("[",GL_Paste!$I5837)+1,FIND("]",GL_Paste!$I5837)-FIND("[",GL_Paste!$I5837)-1),"")))</f>
        <v/>
      </c>
      <c r="D5840">
        <f>IF(GL_Paste!$B5837="","",IFERROR(INDEX(DeptName,MATCH($C5840,DeptTag,0)),"UNALLOCATED"))</f>
        <v/>
      </c>
      <c r="E5840">
        <f>IF(GL_Paste!$B5837="","",IFERROR(INDEX(AcctCat,MATCH(GL_Paste!$B5837&amp;"",AcctCode,0)),"UNKNOWN"))</f>
        <v/>
      </c>
      <c r="F5840">
        <f>IF(GL_Paste!$B5837="","",IFERROR(INDEX(AcctSub,MATCH(GL_Paste!$B5837&amp;"",AcctCode,0)),"UNKNOWN"))</f>
        <v/>
      </c>
    </row>
    <row r="5841">
      <c r="A5841" s="40">
        <f>IF(GL_Paste!$B5838="","",N(GL_Paste!$H5838)-N(GL_Paste!$G5838))</f>
        <v/>
      </c>
      <c r="B5841" s="43">
        <f>IF(GL_Paste!$B5838="","",DATE(YEAR(GL_Paste!$E5838),MONTH(GL_Paste!$E5838),1))</f>
        <v/>
      </c>
      <c r="C5841">
        <f>IF(GL_Paste!$B5838="","",IF(TRIM(GL_Paste!$M5838)&lt;&gt;"",TRIM(GL_Paste!$M5838),IFERROR(MID(GL_Paste!$I5838,FIND("[",GL_Paste!$I5838)+1,FIND("]",GL_Paste!$I5838)-FIND("[",GL_Paste!$I5838)-1),"")))</f>
        <v/>
      </c>
      <c r="D5841">
        <f>IF(GL_Paste!$B5838="","",IFERROR(INDEX(DeptName,MATCH($C5841,DeptTag,0)),"UNALLOCATED"))</f>
        <v/>
      </c>
      <c r="E5841">
        <f>IF(GL_Paste!$B5838="","",IFERROR(INDEX(AcctCat,MATCH(GL_Paste!$B5838&amp;"",AcctCode,0)),"UNKNOWN"))</f>
        <v/>
      </c>
      <c r="F5841">
        <f>IF(GL_Paste!$B5838="","",IFERROR(INDEX(AcctSub,MATCH(GL_Paste!$B5838&amp;"",AcctCode,0)),"UNKNOWN"))</f>
        <v/>
      </c>
    </row>
    <row r="5842">
      <c r="A5842" s="40">
        <f>IF(GL_Paste!$B5839="","",N(GL_Paste!$H5839)-N(GL_Paste!$G5839))</f>
        <v/>
      </c>
      <c r="B5842" s="43">
        <f>IF(GL_Paste!$B5839="","",DATE(YEAR(GL_Paste!$E5839),MONTH(GL_Paste!$E5839),1))</f>
        <v/>
      </c>
      <c r="C5842">
        <f>IF(GL_Paste!$B5839="","",IF(TRIM(GL_Paste!$M5839)&lt;&gt;"",TRIM(GL_Paste!$M5839),IFERROR(MID(GL_Paste!$I5839,FIND("[",GL_Paste!$I5839)+1,FIND("]",GL_Paste!$I5839)-FIND("[",GL_Paste!$I5839)-1),"")))</f>
        <v/>
      </c>
      <c r="D5842">
        <f>IF(GL_Paste!$B5839="","",IFERROR(INDEX(DeptName,MATCH($C5842,DeptTag,0)),"UNALLOCATED"))</f>
        <v/>
      </c>
      <c r="E5842">
        <f>IF(GL_Paste!$B5839="","",IFERROR(INDEX(AcctCat,MATCH(GL_Paste!$B5839&amp;"",AcctCode,0)),"UNKNOWN"))</f>
        <v/>
      </c>
      <c r="F5842">
        <f>IF(GL_Paste!$B5839="","",IFERROR(INDEX(AcctSub,MATCH(GL_Paste!$B5839&amp;"",AcctCode,0)),"UNKNOWN"))</f>
        <v/>
      </c>
    </row>
    <row r="5843">
      <c r="A5843" s="40">
        <f>IF(GL_Paste!$B5840="","",N(GL_Paste!$H5840)-N(GL_Paste!$G5840))</f>
        <v/>
      </c>
      <c r="B5843" s="43">
        <f>IF(GL_Paste!$B5840="","",DATE(YEAR(GL_Paste!$E5840),MONTH(GL_Paste!$E5840),1))</f>
        <v/>
      </c>
      <c r="C5843">
        <f>IF(GL_Paste!$B5840="","",IF(TRIM(GL_Paste!$M5840)&lt;&gt;"",TRIM(GL_Paste!$M5840),IFERROR(MID(GL_Paste!$I5840,FIND("[",GL_Paste!$I5840)+1,FIND("]",GL_Paste!$I5840)-FIND("[",GL_Paste!$I5840)-1),"")))</f>
        <v/>
      </c>
      <c r="D5843">
        <f>IF(GL_Paste!$B5840="","",IFERROR(INDEX(DeptName,MATCH($C5843,DeptTag,0)),"UNALLOCATED"))</f>
        <v/>
      </c>
      <c r="E5843">
        <f>IF(GL_Paste!$B5840="","",IFERROR(INDEX(AcctCat,MATCH(GL_Paste!$B5840&amp;"",AcctCode,0)),"UNKNOWN"))</f>
        <v/>
      </c>
      <c r="F5843">
        <f>IF(GL_Paste!$B5840="","",IFERROR(INDEX(AcctSub,MATCH(GL_Paste!$B5840&amp;"",AcctCode,0)),"UNKNOWN"))</f>
        <v/>
      </c>
    </row>
    <row r="5844">
      <c r="A5844" s="40">
        <f>IF(GL_Paste!$B5841="","",N(GL_Paste!$H5841)-N(GL_Paste!$G5841))</f>
        <v/>
      </c>
      <c r="B5844" s="43">
        <f>IF(GL_Paste!$B5841="","",DATE(YEAR(GL_Paste!$E5841),MONTH(GL_Paste!$E5841),1))</f>
        <v/>
      </c>
      <c r="C5844">
        <f>IF(GL_Paste!$B5841="","",IF(TRIM(GL_Paste!$M5841)&lt;&gt;"",TRIM(GL_Paste!$M5841),IFERROR(MID(GL_Paste!$I5841,FIND("[",GL_Paste!$I5841)+1,FIND("]",GL_Paste!$I5841)-FIND("[",GL_Paste!$I5841)-1),"")))</f>
        <v/>
      </c>
      <c r="D5844">
        <f>IF(GL_Paste!$B5841="","",IFERROR(INDEX(DeptName,MATCH($C5844,DeptTag,0)),"UNALLOCATED"))</f>
        <v/>
      </c>
      <c r="E5844">
        <f>IF(GL_Paste!$B5841="","",IFERROR(INDEX(AcctCat,MATCH(GL_Paste!$B5841&amp;"",AcctCode,0)),"UNKNOWN"))</f>
        <v/>
      </c>
      <c r="F5844">
        <f>IF(GL_Paste!$B5841="","",IFERROR(INDEX(AcctSub,MATCH(GL_Paste!$B5841&amp;"",AcctCode,0)),"UNKNOWN"))</f>
        <v/>
      </c>
    </row>
    <row r="5845">
      <c r="A5845" s="40">
        <f>IF(GL_Paste!$B5842="","",N(GL_Paste!$H5842)-N(GL_Paste!$G5842))</f>
        <v/>
      </c>
      <c r="B5845" s="43">
        <f>IF(GL_Paste!$B5842="","",DATE(YEAR(GL_Paste!$E5842),MONTH(GL_Paste!$E5842),1))</f>
        <v/>
      </c>
      <c r="C5845">
        <f>IF(GL_Paste!$B5842="","",IF(TRIM(GL_Paste!$M5842)&lt;&gt;"",TRIM(GL_Paste!$M5842),IFERROR(MID(GL_Paste!$I5842,FIND("[",GL_Paste!$I5842)+1,FIND("]",GL_Paste!$I5842)-FIND("[",GL_Paste!$I5842)-1),"")))</f>
        <v/>
      </c>
      <c r="D5845">
        <f>IF(GL_Paste!$B5842="","",IFERROR(INDEX(DeptName,MATCH($C5845,DeptTag,0)),"UNALLOCATED"))</f>
        <v/>
      </c>
      <c r="E5845">
        <f>IF(GL_Paste!$B5842="","",IFERROR(INDEX(AcctCat,MATCH(GL_Paste!$B5842&amp;"",AcctCode,0)),"UNKNOWN"))</f>
        <v/>
      </c>
      <c r="F5845">
        <f>IF(GL_Paste!$B5842="","",IFERROR(INDEX(AcctSub,MATCH(GL_Paste!$B5842&amp;"",AcctCode,0)),"UNKNOWN"))</f>
        <v/>
      </c>
    </row>
    <row r="5846">
      <c r="A5846" s="40">
        <f>IF(GL_Paste!$B5843="","",N(GL_Paste!$H5843)-N(GL_Paste!$G5843))</f>
        <v/>
      </c>
      <c r="B5846" s="43">
        <f>IF(GL_Paste!$B5843="","",DATE(YEAR(GL_Paste!$E5843),MONTH(GL_Paste!$E5843),1))</f>
        <v/>
      </c>
      <c r="C5846">
        <f>IF(GL_Paste!$B5843="","",IF(TRIM(GL_Paste!$M5843)&lt;&gt;"",TRIM(GL_Paste!$M5843),IFERROR(MID(GL_Paste!$I5843,FIND("[",GL_Paste!$I5843)+1,FIND("]",GL_Paste!$I5843)-FIND("[",GL_Paste!$I5843)-1),"")))</f>
        <v/>
      </c>
      <c r="D5846">
        <f>IF(GL_Paste!$B5843="","",IFERROR(INDEX(DeptName,MATCH($C5846,DeptTag,0)),"UNALLOCATED"))</f>
        <v/>
      </c>
      <c r="E5846">
        <f>IF(GL_Paste!$B5843="","",IFERROR(INDEX(AcctCat,MATCH(GL_Paste!$B5843&amp;"",AcctCode,0)),"UNKNOWN"))</f>
        <v/>
      </c>
      <c r="F5846">
        <f>IF(GL_Paste!$B5843="","",IFERROR(INDEX(AcctSub,MATCH(GL_Paste!$B5843&amp;"",AcctCode,0)),"UNKNOWN"))</f>
        <v/>
      </c>
    </row>
    <row r="5847">
      <c r="A5847" s="40">
        <f>IF(GL_Paste!$B5844="","",N(GL_Paste!$H5844)-N(GL_Paste!$G5844))</f>
        <v/>
      </c>
      <c r="B5847" s="43">
        <f>IF(GL_Paste!$B5844="","",DATE(YEAR(GL_Paste!$E5844),MONTH(GL_Paste!$E5844),1))</f>
        <v/>
      </c>
      <c r="C5847">
        <f>IF(GL_Paste!$B5844="","",IF(TRIM(GL_Paste!$M5844)&lt;&gt;"",TRIM(GL_Paste!$M5844),IFERROR(MID(GL_Paste!$I5844,FIND("[",GL_Paste!$I5844)+1,FIND("]",GL_Paste!$I5844)-FIND("[",GL_Paste!$I5844)-1),"")))</f>
        <v/>
      </c>
      <c r="D5847">
        <f>IF(GL_Paste!$B5844="","",IFERROR(INDEX(DeptName,MATCH($C5847,DeptTag,0)),"UNALLOCATED"))</f>
        <v/>
      </c>
      <c r="E5847">
        <f>IF(GL_Paste!$B5844="","",IFERROR(INDEX(AcctCat,MATCH(GL_Paste!$B5844&amp;"",AcctCode,0)),"UNKNOWN"))</f>
        <v/>
      </c>
      <c r="F5847">
        <f>IF(GL_Paste!$B5844="","",IFERROR(INDEX(AcctSub,MATCH(GL_Paste!$B5844&amp;"",AcctCode,0)),"UNKNOWN"))</f>
        <v/>
      </c>
    </row>
    <row r="5848">
      <c r="A5848" s="40">
        <f>IF(GL_Paste!$B5845="","",N(GL_Paste!$H5845)-N(GL_Paste!$G5845))</f>
        <v/>
      </c>
      <c r="B5848" s="43">
        <f>IF(GL_Paste!$B5845="","",DATE(YEAR(GL_Paste!$E5845),MONTH(GL_Paste!$E5845),1))</f>
        <v/>
      </c>
      <c r="C5848">
        <f>IF(GL_Paste!$B5845="","",IF(TRIM(GL_Paste!$M5845)&lt;&gt;"",TRIM(GL_Paste!$M5845),IFERROR(MID(GL_Paste!$I5845,FIND("[",GL_Paste!$I5845)+1,FIND("]",GL_Paste!$I5845)-FIND("[",GL_Paste!$I5845)-1),"")))</f>
        <v/>
      </c>
      <c r="D5848">
        <f>IF(GL_Paste!$B5845="","",IFERROR(INDEX(DeptName,MATCH($C5848,DeptTag,0)),"UNALLOCATED"))</f>
        <v/>
      </c>
      <c r="E5848">
        <f>IF(GL_Paste!$B5845="","",IFERROR(INDEX(AcctCat,MATCH(GL_Paste!$B5845&amp;"",AcctCode,0)),"UNKNOWN"))</f>
        <v/>
      </c>
      <c r="F5848">
        <f>IF(GL_Paste!$B5845="","",IFERROR(INDEX(AcctSub,MATCH(GL_Paste!$B5845&amp;"",AcctCode,0)),"UNKNOWN"))</f>
        <v/>
      </c>
    </row>
    <row r="5849">
      <c r="A5849" s="40">
        <f>IF(GL_Paste!$B5846="","",N(GL_Paste!$H5846)-N(GL_Paste!$G5846))</f>
        <v/>
      </c>
      <c r="B5849" s="43">
        <f>IF(GL_Paste!$B5846="","",DATE(YEAR(GL_Paste!$E5846),MONTH(GL_Paste!$E5846),1))</f>
        <v/>
      </c>
      <c r="C5849">
        <f>IF(GL_Paste!$B5846="","",IF(TRIM(GL_Paste!$M5846)&lt;&gt;"",TRIM(GL_Paste!$M5846),IFERROR(MID(GL_Paste!$I5846,FIND("[",GL_Paste!$I5846)+1,FIND("]",GL_Paste!$I5846)-FIND("[",GL_Paste!$I5846)-1),"")))</f>
        <v/>
      </c>
      <c r="D5849">
        <f>IF(GL_Paste!$B5846="","",IFERROR(INDEX(DeptName,MATCH($C5849,DeptTag,0)),"UNALLOCATED"))</f>
        <v/>
      </c>
      <c r="E5849">
        <f>IF(GL_Paste!$B5846="","",IFERROR(INDEX(AcctCat,MATCH(GL_Paste!$B5846&amp;"",AcctCode,0)),"UNKNOWN"))</f>
        <v/>
      </c>
      <c r="F5849">
        <f>IF(GL_Paste!$B5846="","",IFERROR(INDEX(AcctSub,MATCH(GL_Paste!$B5846&amp;"",AcctCode,0)),"UNKNOWN"))</f>
        <v/>
      </c>
    </row>
    <row r="5850">
      <c r="A5850" s="40">
        <f>IF(GL_Paste!$B5847="","",N(GL_Paste!$H5847)-N(GL_Paste!$G5847))</f>
        <v/>
      </c>
      <c r="B5850" s="43">
        <f>IF(GL_Paste!$B5847="","",DATE(YEAR(GL_Paste!$E5847),MONTH(GL_Paste!$E5847),1))</f>
        <v/>
      </c>
      <c r="C5850">
        <f>IF(GL_Paste!$B5847="","",IF(TRIM(GL_Paste!$M5847)&lt;&gt;"",TRIM(GL_Paste!$M5847),IFERROR(MID(GL_Paste!$I5847,FIND("[",GL_Paste!$I5847)+1,FIND("]",GL_Paste!$I5847)-FIND("[",GL_Paste!$I5847)-1),"")))</f>
        <v/>
      </c>
      <c r="D5850">
        <f>IF(GL_Paste!$B5847="","",IFERROR(INDEX(DeptName,MATCH($C5850,DeptTag,0)),"UNALLOCATED"))</f>
        <v/>
      </c>
      <c r="E5850">
        <f>IF(GL_Paste!$B5847="","",IFERROR(INDEX(AcctCat,MATCH(GL_Paste!$B5847&amp;"",AcctCode,0)),"UNKNOWN"))</f>
        <v/>
      </c>
      <c r="F5850">
        <f>IF(GL_Paste!$B5847="","",IFERROR(INDEX(AcctSub,MATCH(GL_Paste!$B5847&amp;"",AcctCode,0)),"UNKNOWN"))</f>
        <v/>
      </c>
    </row>
    <row r="5851">
      <c r="A5851" s="40">
        <f>IF(GL_Paste!$B5848="","",N(GL_Paste!$H5848)-N(GL_Paste!$G5848))</f>
        <v/>
      </c>
      <c r="B5851" s="43">
        <f>IF(GL_Paste!$B5848="","",DATE(YEAR(GL_Paste!$E5848),MONTH(GL_Paste!$E5848),1))</f>
        <v/>
      </c>
      <c r="C5851">
        <f>IF(GL_Paste!$B5848="","",IF(TRIM(GL_Paste!$M5848)&lt;&gt;"",TRIM(GL_Paste!$M5848),IFERROR(MID(GL_Paste!$I5848,FIND("[",GL_Paste!$I5848)+1,FIND("]",GL_Paste!$I5848)-FIND("[",GL_Paste!$I5848)-1),"")))</f>
        <v/>
      </c>
      <c r="D5851">
        <f>IF(GL_Paste!$B5848="","",IFERROR(INDEX(DeptName,MATCH($C5851,DeptTag,0)),"UNALLOCATED"))</f>
        <v/>
      </c>
      <c r="E5851">
        <f>IF(GL_Paste!$B5848="","",IFERROR(INDEX(AcctCat,MATCH(GL_Paste!$B5848&amp;"",AcctCode,0)),"UNKNOWN"))</f>
        <v/>
      </c>
      <c r="F5851">
        <f>IF(GL_Paste!$B5848="","",IFERROR(INDEX(AcctSub,MATCH(GL_Paste!$B5848&amp;"",AcctCode,0)),"UNKNOWN"))</f>
        <v/>
      </c>
    </row>
    <row r="5852">
      <c r="A5852" s="40">
        <f>IF(GL_Paste!$B5849="","",N(GL_Paste!$H5849)-N(GL_Paste!$G5849))</f>
        <v/>
      </c>
      <c r="B5852" s="43">
        <f>IF(GL_Paste!$B5849="","",DATE(YEAR(GL_Paste!$E5849),MONTH(GL_Paste!$E5849),1))</f>
        <v/>
      </c>
      <c r="C5852">
        <f>IF(GL_Paste!$B5849="","",IF(TRIM(GL_Paste!$M5849)&lt;&gt;"",TRIM(GL_Paste!$M5849),IFERROR(MID(GL_Paste!$I5849,FIND("[",GL_Paste!$I5849)+1,FIND("]",GL_Paste!$I5849)-FIND("[",GL_Paste!$I5849)-1),"")))</f>
        <v/>
      </c>
      <c r="D5852">
        <f>IF(GL_Paste!$B5849="","",IFERROR(INDEX(DeptName,MATCH($C5852,DeptTag,0)),"UNALLOCATED"))</f>
        <v/>
      </c>
      <c r="E5852">
        <f>IF(GL_Paste!$B5849="","",IFERROR(INDEX(AcctCat,MATCH(GL_Paste!$B5849&amp;"",AcctCode,0)),"UNKNOWN"))</f>
        <v/>
      </c>
      <c r="F5852">
        <f>IF(GL_Paste!$B5849="","",IFERROR(INDEX(AcctSub,MATCH(GL_Paste!$B5849&amp;"",AcctCode,0)),"UNKNOWN"))</f>
        <v/>
      </c>
    </row>
    <row r="5853">
      <c r="A5853" s="40">
        <f>IF(GL_Paste!$B5850="","",N(GL_Paste!$H5850)-N(GL_Paste!$G5850))</f>
        <v/>
      </c>
      <c r="B5853" s="43">
        <f>IF(GL_Paste!$B5850="","",DATE(YEAR(GL_Paste!$E5850),MONTH(GL_Paste!$E5850),1))</f>
        <v/>
      </c>
      <c r="C5853">
        <f>IF(GL_Paste!$B5850="","",IF(TRIM(GL_Paste!$M5850)&lt;&gt;"",TRIM(GL_Paste!$M5850),IFERROR(MID(GL_Paste!$I5850,FIND("[",GL_Paste!$I5850)+1,FIND("]",GL_Paste!$I5850)-FIND("[",GL_Paste!$I5850)-1),"")))</f>
        <v/>
      </c>
      <c r="D5853">
        <f>IF(GL_Paste!$B5850="","",IFERROR(INDEX(DeptName,MATCH($C5853,DeptTag,0)),"UNALLOCATED"))</f>
        <v/>
      </c>
      <c r="E5853">
        <f>IF(GL_Paste!$B5850="","",IFERROR(INDEX(AcctCat,MATCH(GL_Paste!$B5850&amp;"",AcctCode,0)),"UNKNOWN"))</f>
        <v/>
      </c>
      <c r="F5853">
        <f>IF(GL_Paste!$B5850="","",IFERROR(INDEX(AcctSub,MATCH(GL_Paste!$B5850&amp;"",AcctCode,0)),"UNKNOWN"))</f>
        <v/>
      </c>
    </row>
    <row r="5854">
      <c r="A5854" s="40">
        <f>IF(GL_Paste!$B5851="","",N(GL_Paste!$H5851)-N(GL_Paste!$G5851))</f>
        <v/>
      </c>
      <c r="B5854" s="43">
        <f>IF(GL_Paste!$B5851="","",DATE(YEAR(GL_Paste!$E5851),MONTH(GL_Paste!$E5851),1))</f>
        <v/>
      </c>
      <c r="C5854">
        <f>IF(GL_Paste!$B5851="","",IF(TRIM(GL_Paste!$M5851)&lt;&gt;"",TRIM(GL_Paste!$M5851),IFERROR(MID(GL_Paste!$I5851,FIND("[",GL_Paste!$I5851)+1,FIND("]",GL_Paste!$I5851)-FIND("[",GL_Paste!$I5851)-1),"")))</f>
        <v/>
      </c>
      <c r="D5854">
        <f>IF(GL_Paste!$B5851="","",IFERROR(INDEX(DeptName,MATCH($C5854,DeptTag,0)),"UNALLOCATED"))</f>
        <v/>
      </c>
      <c r="E5854">
        <f>IF(GL_Paste!$B5851="","",IFERROR(INDEX(AcctCat,MATCH(GL_Paste!$B5851&amp;"",AcctCode,0)),"UNKNOWN"))</f>
        <v/>
      </c>
      <c r="F5854">
        <f>IF(GL_Paste!$B5851="","",IFERROR(INDEX(AcctSub,MATCH(GL_Paste!$B5851&amp;"",AcctCode,0)),"UNKNOWN"))</f>
        <v/>
      </c>
    </row>
    <row r="5855">
      <c r="A5855" s="40">
        <f>IF(GL_Paste!$B5852="","",N(GL_Paste!$H5852)-N(GL_Paste!$G5852))</f>
        <v/>
      </c>
      <c r="B5855" s="43">
        <f>IF(GL_Paste!$B5852="","",DATE(YEAR(GL_Paste!$E5852),MONTH(GL_Paste!$E5852),1))</f>
        <v/>
      </c>
      <c r="C5855">
        <f>IF(GL_Paste!$B5852="","",IF(TRIM(GL_Paste!$M5852)&lt;&gt;"",TRIM(GL_Paste!$M5852),IFERROR(MID(GL_Paste!$I5852,FIND("[",GL_Paste!$I5852)+1,FIND("]",GL_Paste!$I5852)-FIND("[",GL_Paste!$I5852)-1),"")))</f>
        <v/>
      </c>
      <c r="D5855">
        <f>IF(GL_Paste!$B5852="","",IFERROR(INDEX(DeptName,MATCH($C5855,DeptTag,0)),"UNALLOCATED"))</f>
        <v/>
      </c>
      <c r="E5855">
        <f>IF(GL_Paste!$B5852="","",IFERROR(INDEX(AcctCat,MATCH(GL_Paste!$B5852&amp;"",AcctCode,0)),"UNKNOWN"))</f>
        <v/>
      </c>
      <c r="F5855">
        <f>IF(GL_Paste!$B5852="","",IFERROR(INDEX(AcctSub,MATCH(GL_Paste!$B5852&amp;"",AcctCode,0)),"UNKNOWN"))</f>
        <v/>
      </c>
    </row>
    <row r="5856">
      <c r="A5856" s="40">
        <f>IF(GL_Paste!$B5853="","",N(GL_Paste!$H5853)-N(GL_Paste!$G5853))</f>
        <v/>
      </c>
      <c r="B5856" s="43">
        <f>IF(GL_Paste!$B5853="","",DATE(YEAR(GL_Paste!$E5853),MONTH(GL_Paste!$E5853),1))</f>
        <v/>
      </c>
      <c r="C5856">
        <f>IF(GL_Paste!$B5853="","",IF(TRIM(GL_Paste!$M5853)&lt;&gt;"",TRIM(GL_Paste!$M5853),IFERROR(MID(GL_Paste!$I5853,FIND("[",GL_Paste!$I5853)+1,FIND("]",GL_Paste!$I5853)-FIND("[",GL_Paste!$I5853)-1),"")))</f>
        <v/>
      </c>
      <c r="D5856">
        <f>IF(GL_Paste!$B5853="","",IFERROR(INDEX(DeptName,MATCH($C5856,DeptTag,0)),"UNALLOCATED"))</f>
        <v/>
      </c>
      <c r="E5856">
        <f>IF(GL_Paste!$B5853="","",IFERROR(INDEX(AcctCat,MATCH(GL_Paste!$B5853&amp;"",AcctCode,0)),"UNKNOWN"))</f>
        <v/>
      </c>
      <c r="F5856">
        <f>IF(GL_Paste!$B5853="","",IFERROR(INDEX(AcctSub,MATCH(GL_Paste!$B5853&amp;"",AcctCode,0)),"UNKNOWN"))</f>
        <v/>
      </c>
    </row>
    <row r="5857">
      <c r="A5857" s="40">
        <f>IF(GL_Paste!$B5854="","",N(GL_Paste!$H5854)-N(GL_Paste!$G5854))</f>
        <v/>
      </c>
      <c r="B5857" s="43">
        <f>IF(GL_Paste!$B5854="","",DATE(YEAR(GL_Paste!$E5854),MONTH(GL_Paste!$E5854),1))</f>
        <v/>
      </c>
      <c r="C5857">
        <f>IF(GL_Paste!$B5854="","",IF(TRIM(GL_Paste!$M5854)&lt;&gt;"",TRIM(GL_Paste!$M5854),IFERROR(MID(GL_Paste!$I5854,FIND("[",GL_Paste!$I5854)+1,FIND("]",GL_Paste!$I5854)-FIND("[",GL_Paste!$I5854)-1),"")))</f>
        <v/>
      </c>
      <c r="D5857">
        <f>IF(GL_Paste!$B5854="","",IFERROR(INDEX(DeptName,MATCH($C5857,DeptTag,0)),"UNALLOCATED"))</f>
        <v/>
      </c>
      <c r="E5857">
        <f>IF(GL_Paste!$B5854="","",IFERROR(INDEX(AcctCat,MATCH(GL_Paste!$B5854&amp;"",AcctCode,0)),"UNKNOWN"))</f>
        <v/>
      </c>
      <c r="F5857">
        <f>IF(GL_Paste!$B5854="","",IFERROR(INDEX(AcctSub,MATCH(GL_Paste!$B5854&amp;"",AcctCode,0)),"UNKNOWN"))</f>
        <v/>
      </c>
    </row>
    <row r="5858">
      <c r="A5858" s="40">
        <f>IF(GL_Paste!$B5855="","",N(GL_Paste!$H5855)-N(GL_Paste!$G5855))</f>
        <v/>
      </c>
      <c r="B5858" s="43">
        <f>IF(GL_Paste!$B5855="","",DATE(YEAR(GL_Paste!$E5855),MONTH(GL_Paste!$E5855),1))</f>
        <v/>
      </c>
      <c r="C5858">
        <f>IF(GL_Paste!$B5855="","",IF(TRIM(GL_Paste!$M5855)&lt;&gt;"",TRIM(GL_Paste!$M5855),IFERROR(MID(GL_Paste!$I5855,FIND("[",GL_Paste!$I5855)+1,FIND("]",GL_Paste!$I5855)-FIND("[",GL_Paste!$I5855)-1),"")))</f>
        <v/>
      </c>
      <c r="D5858">
        <f>IF(GL_Paste!$B5855="","",IFERROR(INDEX(DeptName,MATCH($C5858,DeptTag,0)),"UNALLOCATED"))</f>
        <v/>
      </c>
      <c r="E5858">
        <f>IF(GL_Paste!$B5855="","",IFERROR(INDEX(AcctCat,MATCH(GL_Paste!$B5855&amp;"",AcctCode,0)),"UNKNOWN"))</f>
        <v/>
      </c>
      <c r="F5858">
        <f>IF(GL_Paste!$B5855="","",IFERROR(INDEX(AcctSub,MATCH(GL_Paste!$B5855&amp;"",AcctCode,0)),"UNKNOWN"))</f>
        <v/>
      </c>
    </row>
    <row r="5859">
      <c r="A5859" s="40">
        <f>IF(GL_Paste!$B5856="","",N(GL_Paste!$H5856)-N(GL_Paste!$G5856))</f>
        <v/>
      </c>
      <c r="B5859" s="43">
        <f>IF(GL_Paste!$B5856="","",DATE(YEAR(GL_Paste!$E5856),MONTH(GL_Paste!$E5856),1))</f>
        <v/>
      </c>
      <c r="C5859">
        <f>IF(GL_Paste!$B5856="","",IF(TRIM(GL_Paste!$M5856)&lt;&gt;"",TRIM(GL_Paste!$M5856),IFERROR(MID(GL_Paste!$I5856,FIND("[",GL_Paste!$I5856)+1,FIND("]",GL_Paste!$I5856)-FIND("[",GL_Paste!$I5856)-1),"")))</f>
        <v/>
      </c>
      <c r="D5859">
        <f>IF(GL_Paste!$B5856="","",IFERROR(INDEX(DeptName,MATCH($C5859,DeptTag,0)),"UNALLOCATED"))</f>
        <v/>
      </c>
      <c r="E5859">
        <f>IF(GL_Paste!$B5856="","",IFERROR(INDEX(AcctCat,MATCH(GL_Paste!$B5856&amp;"",AcctCode,0)),"UNKNOWN"))</f>
        <v/>
      </c>
      <c r="F5859">
        <f>IF(GL_Paste!$B5856="","",IFERROR(INDEX(AcctSub,MATCH(GL_Paste!$B5856&amp;"",AcctCode,0)),"UNKNOWN"))</f>
        <v/>
      </c>
    </row>
    <row r="5860">
      <c r="A5860" s="40">
        <f>IF(GL_Paste!$B5857="","",N(GL_Paste!$H5857)-N(GL_Paste!$G5857))</f>
        <v/>
      </c>
      <c r="B5860" s="43">
        <f>IF(GL_Paste!$B5857="","",DATE(YEAR(GL_Paste!$E5857),MONTH(GL_Paste!$E5857),1))</f>
        <v/>
      </c>
      <c r="C5860">
        <f>IF(GL_Paste!$B5857="","",IF(TRIM(GL_Paste!$M5857)&lt;&gt;"",TRIM(GL_Paste!$M5857),IFERROR(MID(GL_Paste!$I5857,FIND("[",GL_Paste!$I5857)+1,FIND("]",GL_Paste!$I5857)-FIND("[",GL_Paste!$I5857)-1),"")))</f>
        <v/>
      </c>
      <c r="D5860">
        <f>IF(GL_Paste!$B5857="","",IFERROR(INDEX(DeptName,MATCH($C5860,DeptTag,0)),"UNALLOCATED"))</f>
        <v/>
      </c>
      <c r="E5860">
        <f>IF(GL_Paste!$B5857="","",IFERROR(INDEX(AcctCat,MATCH(GL_Paste!$B5857&amp;"",AcctCode,0)),"UNKNOWN"))</f>
        <v/>
      </c>
      <c r="F5860">
        <f>IF(GL_Paste!$B5857="","",IFERROR(INDEX(AcctSub,MATCH(GL_Paste!$B5857&amp;"",AcctCode,0)),"UNKNOWN"))</f>
        <v/>
      </c>
    </row>
    <row r="5861">
      <c r="A5861" s="40">
        <f>IF(GL_Paste!$B5858="","",N(GL_Paste!$H5858)-N(GL_Paste!$G5858))</f>
        <v/>
      </c>
      <c r="B5861" s="43">
        <f>IF(GL_Paste!$B5858="","",DATE(YEAR(GL_Paste!$E5858),MONTH(GL_Paste!$E5858),1))</f>
        <v/>
      </c>
      <c r="C5861">
        <f>IF(GL_Paste!$B5858="","",IF(TRIM(GL_Paste!$M5858)&lt;&gt;"",TRIM(GL_Paste!$M5858),IFERROR(MID(GL_Paste!$I5858,FIND("[",GL_Paste!$I5858)+1,FIND("]",GL_Paste!$I5858)-FIND("[",GL_Paste!$I5858)-1),"")))</f>
        <v/>
      </c>
      <c r="D5861">
        <f>IF(GL_Paste!$B5858="","",IFERROR(INDEX(DeptName,MATCH($C5861,DeptTag,0)),"UNALLOCATED"))</f>
        <v/>
      </c>
      <c r="E5861">
        <f>IF(GL_Paste!$B5858="","",IFERROR(INDEX(AcctCat,MATCH(GL_Paste!$B5858&amp;"",AcctCode,0)),"UNKNOWN"))</f>
        <v/>
      </c>
      <c r="F5861">
        <f>IF(GL_Paste!$B5858="","",IFERROR(INDEX(AcctSub,MATCH(GL_Paste!$B5858&amp;"",AcctCode,0)),"UNKNOWN"))</f>
        <v/>
      </c>
    </row>
    <row r="5862">
      <c r="A5862" s="40">
        <f>IF(GL_Paste!$B5859="","",N(GL_Paste!$H5859)-N(GL_Paste!$G5859))</f>
        <v/>
      </c>
      <c r="B5862" s="43">
        <f>IF(GL_Paste!$B5859="","",DATE(YEAR(GL_Paste!$E5859),MONTH(GL_Paste!$E5859),1))</f>
        <v/>
      </c>
      <c r="C5862">
        <f>IF(GL_Paste!$B5859="","",IF(TRIM(GL_Paste!$M5859)&lt;&gt;"",TRIM(GL_Paste!$M5859),IFERROR(MID(GL_Paste!$I5859,FIND("[",GL_Paste!$I5859)+1,FIND("]",GL_Paste!$I5859)-FIND("[",GL_Paste!$I5859)-1),"")))</f>
        <v/>
      </c>
      <c r="D5862">
        <f>IF(GL_Paste!$B5859="","",IFERROR(INDEX(DeptName,MATCH($C5862,DeptTag,0)),"UNALLOCATED"))</f>
        <v/>
      </c>
      <c r="E5862">
        <f>IF(GL_Paste!$B5859="","",IFERROR(INDEX(AcctCat,MATCH(GL_Paste!$B5859&amp;"",AcctCode,0)),"UNKNOWN"))</f>
        <v/>
      </c>
      <c r="F5862">
        <f>IF(GL_Paste!$B5859="","",IFERROR(INDEX(AcctSub,MATCH(GL_Paste!$B5859&amp;"",AcctCode,0)),"UNKNOWN"))</f>
        <v/>
      </c>
    </row>
    <row r="5863">
      <c r="A5863" s="40">
        <f>IF(GL_Paste!$B5860="","",N(GL_Paste!$H5860)-N(GL_Paste!$G5860))</f>
        <v/>
      </c>
      <c r="B5863" s="43">
        <f>IF(GL_Paste!$B5860="","",DATE(YEAR(GL_Paste!$E5860),MONTH(GL_Paste!$E5860),1))</f>
        <v/>
      </c>
      <c r="C5863">
        <f>IF(GL_Paste!$B5860="","",IF(TRIM(GL_Paste!$M5860)&lt;&gt;"",TRIM(GL_Paste!$M5860),IFERROR(MID(GL_Paste!$I5860,FIND("[",GL_Paste!$I5860)+1,FIND("]",GL_Paste!$I5860)-FIND("[",GL_Paste!$I5860)-1),"")))</f>
        <v/>
      </c>
      <c r="D5863">
        <f>IF(GL_Paste!$B5860="","",IFERROR(INDEX(DeptName,MATCH($C5863,DeptTag,0)),"UNALLOCATED"))</f>
        <v/>
      </c>
      <c r="E5863">
        <f>IF(GL_Paste!$B5860="","",IFERROR(INDEX(AcctCat,MATCH(GL_Paste!$B5860&amp;"",AcctCode,0)),"UNKNOWN"))</f>
        <v/>
      </c>
      <c r="F5863">
        <f>IF(GL_Paste!$B5860="","",IFERROR(INDEX(AcctSub,MATCH(GL_Paste!$B5860&amp;"",AcctCode,0)),"UNKNOWN"))</f>
        <v/>
      </c>
    </row>
    <row r="5864">
      <c r="A5864" s="40">
        <f>IF(GL_Paste!$B5861="","",N(GL_Paste!$H5861)-N(GL_Paste!$G5861))</f>
        <v/>
      </c>
      <c r="B5864" s="43">
        <f>IF(GL_Paste!$B5861="","",DATE(YEAR(GL_Paste!$E5861),MONTH(GL_Paste!$E5861),1))</f>
        <v/>
      </c>
      <c r="C5864">
        <f>IF(GL_Paste!$B5861="","",IF(TRIM(GL_Paste!$M5861)&lt;&gt;"",TRIM(GL_Paste!$M5861),IFERROR(MID(GL_Paste!$I5861,FIND("[",GL_Paste!$I5861)+1,FIND("]",GL_Paste!$I5861)-FIND("[",GL_Paste!$I5861)-1),"")))</f>
        <v/>
      </c>
      <c r="D5864">
        <f>IF(GL_Paste!$B5861="","",IFERROR(INDEX(DeptName,MATCH($C5864,DeptTag,0)),"UNALLOCATED"))</f>
        <v/>
      </c>
      <c r="E5864">
        <f>IF(GL_Paste!$B5861="","",IFERROR(INDEX(AcctCat,MATCH(GL_Paste!$B5861&amp;"",AcctCode,0)),"UNKNOWN"))</f>
        <v/>
      </c>
      <c r="F5864">
        <f>IF(GL_Paste!$B5861="","",IFERROR(INDEX(AcctSub,MATCH(GL_Paste!$B5861&amp;"",AcctCode,0)),"UNKNOWN"))</f>
        <v/>
      </c>
    </row>
    <row r="5865">
      <c r="A5865" s="40">
        <f>IF(GL_Paste!$B5862="","",N(GL_Paste!$H5862)-N(GL_Paste!$G5862))</f>
        <v/>
      </c>
      <c r="B5865" s="43">
        <f>IF(GL_Paste!$B5862="","",DATE(YEAR(GL_Paste!$E5862),MONTH(GL_Paste!$E5862),1))</f>
        <v/>
      </c>
      <c r="C5865">
        <f>IF(GL_Paste!$B5862="","",IF(TRIM(GL_Paste!$M5862)&lt;&gt;"",TRIM(GL_Paste!$M5862),IFERROR(MID(GL_Paste!$I5862,FIND("[",GL_Paste!$I5862)+1,FIND("]",GL_Paste!$I5862)-FIND("[",GL_Paste!$I5862)-1),"")))</f>
        <v/>
      </c>
      <c r="D5865">
        <f>IF(GL_Paste!$B5862="","",IFERROR(INDEX(DeptName,MATCH($C5865,DeptTag,0)),"UNALLOCATED"))</f>
        <v/>
      </c>
      <c r="E5865">
        <f>IF(GL_Paste!$B5862="","",IFERROR(INDEX(AcctCat,MATCH(GL_Paste!$B5862&amp;"",AcctCode,0)),"UNKNOWN"))</f>
        <v/>
      </c>
      <c r="F5865">
        <f>IF(GL_Paste!$B5862="","",IFERROR(INDEX(AcctSub,MATCH(GL_Paste!$B5862&amp;"",AcctCode,0)),"UNKNOWN"))</f>
        <v/>
      </c>
    </row>
    <row r="5866">
      <c r="A5866" s="40">
        <f>IF(GL_Paste!$B5863="","",N(GL_Paste!$H5863)-N(GL_Paste!$G5863))</f>
        <v/>
      </c>
      <c r="B5866" s="43">
        <f>IF(GL_Paste!$B5863="","",DATE(YEAR(GL_Paste!$E5863),MONTH(GL_Paste!$E5863),1))</f>
        <v/>
      </c>
      <c r="C5866">
        <f>IF(GL_Paste!$B5863="","",IF(TRIM(GL_Paste!$M5863)&lt;&gt;"",TRIM(GL_Paste!$M5863),IFERROR(MID(GL_Paste!$I5863,FIND("[",GL_Paste!$I5863)+1,FIND("]",GL_Paste!$I5863)-FIND("[",GL_Paste!$I5863)-1),"")))</f>
        <v/>
      </c>
      <c r="D5866">
        <f>IF(GL_Paste!$B5863="","",IFERROR(INDEX(DeptName,MATCH($C5866,DeptTag,0)),"UNALLOCATED"))</f>
        <v/>
      </c>
      <c r="E5866">
        <f>IF(GL_Paste!$B5863="","",IFERROR(INDEX(AcctCat,MATCH(GL_Paste!$B5863&amp;"",AcctCode,0)),"UNKNOWN"))</f>
        <v/>
      </c>
      <c r="F5866">
        <f>IF(GL_Paste!$B5863="","",IFERROR(INDEX(AcctSub,MATCH(GL_Paste!$B5863&amp;"",AcctCode,0)),"UNKNOWN"))</f>
        <v/>
      </c>
    </row>
    <row r="5867">
      <c r="A5867" s="40">
        <f>IF(GL_Paste!$B5864="","",N(GL_Paste!$H5864)-N(GL_Paste!$G5864))</f>
        <v/>
      </c>
      <c r="B5867" s="43">
        <f>IF(GL_Paste!$B5864="","",DATE(YEAR(GL_Paste!$E5864),MONTH(GL_Paste!$E5864),1))</f>
        <v/>
      </c>
      <c r="C5867">
        <f>IF(GL_Paste!$B5864="","",IF(TRIM(GL_Paste!$M5864)&lt;&gt;"",TRIM(GL_Paste!$M5864),IFERROR(MID(GL_Paste!$I5864,FIND("[",GL_Paste!$I5864)+1,FIND("]",GL_Paste!$I5864)-FIND("[",GL_Paste!$I5864)-1),"")))</f>
        <v/>
      </c>
      <c r="D5867">
        <f>IF(GL_Paste!$B5864="","",IFERROR(INDEX(DeptName,MATCH($C5867,DeptTag,0)),"UNALLOCATED"))</f>
        <v/>
      </c>
      <c r="E5867">
        <f>IF(GL_Paste!$B5864="","",IFERROR(INDEX(AcctCat,MATCH(GL_Paste!$B5864&amp;"",AcctCode,0)),"UNKNOWN"))</f>
        <v/>
      </c>
      <c r="F5867">
        <f>IF(GL_Paste!$B5864="","",IFERROR(INDEX(AcctSub,MATCH(GL_Paste!$B5864&amp;"",AcctCode,0)),"UNKNOWN"))</f>
        <v/>
      </c>
    </row>
    <row r="5868">
      <c r="A5868" s="40">
        <f>IF(GL_Paste!$B5865="","",N(GL_Paste!$H5865)-N(GL_Paste!$G5865))</f>
        <v/>
      </c>
      <c r="B5868" s="43">
        <f>IF(GL_Paste!$B5865="","",DATE(YEAR(GL_Paste!$E5865),MONTH(GL_Paste!$E5865),1))</f>
        <v/>
      </c>
      <c r="C5868">
        <f>IF(GL_Paste!$B5865="","",IF(TRIM(GL_Paste!$M5865)&lt;&gt;"",TRIM(GL_Paste!$M5865),IFERROR(MID(GL_Paste!$I5865,FIND("[",GL_Paste!$I5865)+1,FIND("]",GL_Paste!$I5865)-FIND("[",GL_Paste!$I5865)-1),"")))</f>
        <v/>
      </c>
      <c r="D5868">
        <f>IF(GL_Paste!$B5865="","",IFERROR(INDEX(DeptName,MATCH($C5868,DeptTag,0)),"UNALLOCATED"))</f>
        <v/>
      </c>
      <c r="E5868">
        <f>IF(GL_Paste!$B5865="","",IFERROR(INDEX(AcctCat,MATCH(GL_Paste!$B5865&amp;"",AcctCode,0)),"UNKNOWN"))</f>
        <v/>
      </c>
      <c r="F5868">
        <f>IF(GL_Paste!$B5865="","",IFERROR(INDEX(AcctSub,MATCH(GL_Paste!$B5865&amp;"",AcctCode,0)),"UNKNOWN"))</f>
        <v/>
      </c>
    </row>
    <row r="5869">
      <c r="A5869" s="40">
        <f>IF(GL_Paste!$B5866="","",N(GL_Paste!$H5866)-N(GL_Paste!$G5866))</f>
        <v/>
      </c>
      <c r="B5869" s="43">
        <f>IF(GL_Paste!$B5866="","",DATE(YEAR(GL_Paste!$E5866),MONTH(GL_Paste!$E5866),1))</f>
        <v/>
      </c>
      <c r="C5869">
        <f>IF(GL_Paste!$B5866="","",IF(TRIM(GL_Paste!$M5866)&lt;&gt;"",TRIM(GL_Paste!$M5866),IFERROR(MID(GL_Paste!$I5866,FIND("[",GL_Paste!$I5866)+1,FIND("]",GL_Paste!$I5866)-FIND("[",GL_Paste!$I5866)-1),"")))</f>
        <v/>
      </c>
      <c r="D5869">
        <f>IF(GL_Paste!$B5866="","",IFERROR(INDEX(DeptName,MATCH($C5869,DeptTag,0)),"UNALLOCATED"))</f>
        <v/>
      </c>
      <c r="E5869">
        <f>IF(GL_Paste!$B5866="","",IFERROR(INDEX(AcctCat,MATCH(GL_Paste!$B5866&amp;"",AcctCode,0)),"UNKNOWN"))</f>
        <v/>
      </c>
      <c r="F5869">
        <f>IF(GL_Paste!$B5866="","",IFERROR(INDEX(AcctSub,MATCH(GL_Paste!$B5866&amp;"",AcctCode,0)),"UNKNOWN"))</f>
        <v/>
      </c>
    </row>
    <row r="5870">
      <c r="A5870" s="40">
        <f>IF(GL_Paste!$B5867="","",N(GL_Paste!$H5867)-N(GL_Paste!$G5867))</f>
        <v/>
      </c>
      <c r="B5870" s="43">
        <f>IF(GL_Paste!$B5867="","",DATE(YEAR(GL_Paste!$E5867),MONTH(GL_Paste!$E5867),1))</f>
        <v/>
      </c>
      <c r="C5870">
        <f>IF(GL_Paste!$B5867="","",IF(TRIM(GL_Paste!$M5867)&lt;&gt;"",TRIM(GL_Paste!$M5867),IFERROR(MID(GL_Paste!$I5867,FIND("[",GL_Paste!$I5867)+1,FIND("]",GL_Paste!$I5867)-FIND("[",GL_Paste!$I5867)-1),"")))</f>
        <v/>
      </c>
      <c r="D5870">
        <f>IF(GL_Paste!$B5867="","",IFERROR(INDEX(DeptName,MATCH($C5870,DeptTag,0)),"UNALLOCATED"))</f>
        <v/>
      </c>
      <c r="E5870">
        <f>IF(GL_Paste!$B5867="","",IFERROR(INDEX(AcctCat,MATCH(GL_Paste!$B5867&amp;"",AcctCode,0)),"UNKNOWN"))</f>
        <v/>
      </c>
      <c r="F5870">
        <f>IF(GL_Paste!$B5867="","",IFERROR(INDEX(AcctSub,MATCH(GL_Paste!$B5867&amp;"",AcctCode,0)),"UNKNOWN"))</f>
        <v/>
      </c>
    </row>
    <row r="5871">
      <c r="A5871" s="40">
        <f>IF(GL_Paste!$B5868="","",N(GL_Paste!$H5868)-N(GL_Paste!$G5868))</f>
        <v/>
      </c>
      <c r="B5871" s="43">
        <f>IF(GL_Paste!$B5868="","",DATE(YEAR(GL_Paste!$E5868),MONTH(GL_Paste!$E5868),1))</f>
        <v/>
      </c>
      <c r="C5871">
        <f>IF(GL_Paste!$B5868="","",IF(TRIM(GL_Paste!$M5868)&lt;&gt;"",TRIM(GL_Paste!$M5868),IFERROR(MID(GL_Paste!$I5868,FIND("[",GL_Paste!$I5868)+1,FIND("]",GL_Paste!$I5868)-FIND("[",GL_Paste!$I5868)-1),"")))</f>
        <v/>
      </c>
      <c r="D5871">
        <f>IF(GL_Paste!$B5868="","",IFERROR(INDEX(DeptName,MATCH($C5871,DeptTag,0)),"UNALLOCATED"))</f>
        <v/>
      </c>
      <c r="E5871">
        <f>IF(GL_Paste!$B5868="","",IFERROR(INDEX(AcctCat,MATCH(GL_Paste!$B5868&amp;"",AcctCode,0)),"UNKNOWN"))</f>
        <v/>
      </c>
      <c r="F5871">
        <f>IF(GL_Paste!$B5868="","",IFERROR(INDEX(AcctSub,MATCH(GL_Paste!$B5868&amp;"",AcctCode,0)),"UNKNOWN"))</f>
        <v/>
      </c>
    </row>
    <row r="5872">
      <c r="A5872" s="40">
        <f>IF(GL_Paste!$B5869="","",N(GL_Paste!$H5869)-N(GL_Paste!$G5869))</f>
        <v/>
      </c>
      <c r="B5872" s="43">
        <f>IF(GL_Paste!$B5869="","",DATE(YEAR(GL_Paste!$E5869),MONTH(GL_Paste!$E5869),1))</f>
        <v/>
      </c>
      <c r="C5872">
        <f>IF(GL_Paste!$B5869="","",IF(TRIM(GL_Paste!$M5869)&lt;&gt;"",TRIM(GL_Paste!$M5869),IFERROR(MID(GL_Paste!$I5869,FIND("[",GL_Paste!$I5869)+1,FIND("]",GL_Paste!$I5869)-FIND("[",GL_Paste!$I5869)-1),"")))</f>
        <v/>
      </c>
      <c r="D5872">
        <f>IF(GL_Paste!$B5869="","",IFERROR(INDEX(DeptName,MATCH($C5872,DeptTag,0)),"UNALLOCATED"))</f>
        <v/>
      </c>
      <c r="E5872">
        <f>IF(GL_Paste!$B5869="","",IFERROR(INDEX(AcctCat,MATCH(GL_Paste!$B5869&amp;"",AcctCode,0)),"UNKNOWN"))</f>
        <v/>
      </c>
      <c r="F5872">
        <f>IF(GL_Paste!$B5869="","",IFERROR(INDEX(AcctSub,MATCH(GL_Paste!$B5869&amp;"",AcctCode,0)),"UNKNOWN"))</f>
        <v/>
      </c>
    </row>
    <row r="5873">
      <c r="A5873" s="40">
        <f>IF(GL_Paste!$B5870="","",N(GL_Paste!$H5870)-N(GL_Paste!$G5870))</f>
        <v/>
      </c>
      <c r="B5873" s="43">
        <f>IF(GL_Paste!$B5870="","",DATE(YEAR(GL_Paste!$E5870),MONTH(GL_Paste!$E5870),1))</f>
        <v/>
      </c>
      <c r="C5873">
        <f>IF(GL_Paste!$B5870="","",IF(TRIM(GL_Paste!$M5870)&lt;&gt;"",TRIM(GL_Paste!$M5870),IFERROR(MID(GL_Paste!$I5870,FIND("[",GL_Paste!$I5870)+1,FIND("]",GL_Paste!$I5870)-FIND("[",GL_Paste!$I5870)-1),"")))</f>
        <v/>
      </c>
      <c r="D5873">
        <f>IF(GL_Paste!$B5870="","",IFERROR(INDEX(DeptName,MATCH($C5873,DeptTag,0)),"UNALLOCATED"))</f>
        <v/>
      </c>
      <c r="E5873">
        <f>IF(GL_Paste!$B5870="","",IFERROR(INDEX(AcctCat,MATCH(GL_Paste!$B5870&amp;"",AcctCode,0)),"UNKNOWN"))</f>
        <v/>
      </c>
      <c r="F5873">
        <f>IF(GL_Paste!$B5870="","",IFERROR(INDEX(AcctSub,MATCH(GL_Paste!$B5870&amp;"",AcctCode,0)),"UNKNOWN"))</f>
        <v/>
      </c>
    </row>
    <row r="5874">
      <c r="A5874" s="40">
        <f>IF(GL_Paste!$B5871="","",N(GL_Paste!$H5871)-N(GL_Paste!$G5871))</f>
        <v/>
      </c>
      <c r="B5874" s="43">
        <f>IF(GL_Paste!$B5871="","",DATE(YEAR(GL_Paste!$E5871),MONTH(GL_Paste!$E5871),1))</f>
        <v/>
      </c>
      <c r="C5874">
        <f>IF(GL_Paste!$B5871="","",IF(TRIM(GL_Paste!$M5871)&lt;&gt;"",TRIM(GL_Paste!$M5871),IFERROR(MID(GL_Paste!$I5871,FIND("[",GL_Paste!$I5871)+1,FIND("]",GL_Paste!$I5871)-FIND("[",GL_Paste!$I5871)-1),"")))</f>
        <v/>
      </c>
      <c r="D5874">
        <f>IF(GL_Paste!$B5871="","",IFERROR(INDEX(DeptName,MATCH($C5874,DeptTag,0)),"UNALLOCATED"))</f>
        <v/>
      </c>
      <c r="E5874">
        <f>IF(GL_Paste!$B5871="","",IFERROR(INDEX(AcctCat,MATCH(GL_Paste!$B5871&amp;"",AcctCode,0)),"UNKNOWN"))</f>
        <v/>
      </c>
      <c r="F5874">
        <f>IF(GL_Paste!$B5871="","",IFERROR(INDEX(AcctSub,MATCH(GL_Paste!$B5871&amp;"",AcctCode,0)),"UNKNOWN"))</f>
        <v/>
      </c>
    </row>
    <row r="5875">
      <c r="A5875" s="40">
        <f>IF(GL_Paste!$B5872="","",N(GL_Paste!$H5872)-N(GL_Paste!$G5872))</f>
        <v/>
      </c>
      <c r="B5875" s="43">
        <f>IF(GL_Paste!$B5872="","",DATE(YEAR(GL_Paste!$E5872),MONTH(GL_Paste!$E5872),1))</f>
        <v/>
      </c>
      <c r="C5875">
        <f>IF(GL_Paste!$B5872="","",IF(TRIM(GL_Paste!$M5872)&lt;&gt;"",TRIM(GL_Paste!$M5872),IFERROR(MID(GL_Paste!$I5872,FIND("[",GL_Paste!$I5872)+1,FIND("]",GL_Paste!$I5872)-FIND("[",GL_Paste!$I5872)-1),"")))</f>
        <v/>
      </c>
      <c r="D5875">
        <f>IF(GL_Paste!$B5872="","",IFERROR(INDEX(DeptName,MATCH($C5875,DeptTag,0)),"UNALLOCATED"))</f>
        <v/>
      </c>
      <c r="E5875">
        <f>IF(GL_Paste!$B5872="","",IFERROR(INDEX(AcctCat,MATCH(GL_Paste!$B5872&amp;"",AcctCode,0)),"UNKNOWN"))</f>
        <v/>
      </c>
      <c r="F5875">
        <f>IF(GL_Paste!$B5872="","",IFERROR(INDEX(AcctSub,MATCH(GL_Paste!$B5872&amp;"",AcctCode,0)),"UNKNOWN"))</f>
        <v/>
      </c>
    </row>
    <row r="5876">
      <c r="A5876" s="40">
        <f>IF(GL_Paste!$B5873="","",N(GL_Paste!$H5873)-N(GL_Paste!$G5873))</f>
        <v/>
      </c>
      <c r="B5876" s="43">
        <f>IF(GL_Paste!$B5873="","",DATE(YEAR(GL_Paste!$E5873),MONTH(GL_Paste!$E5873),1))</f>
        <v/>
      </c>
      <c r="C5876">
        <f>IF(GL_Paste!$B5873="","",IF(TRIM(GL_Paste!$M5873)&lt;&gt;"",TRIM(GL_Paste!$M5873),IFERROR(MID(GL_Paste!$I5873,FIND("[",GL_Paste!$I5873)+1,FIND("]",GL_Paste!$I5873)-FIND("[",GL_Paste!$I5873)-1),"")))</f>
        <v/>
      </c>
      <c r="D5876">
        <f>IF(GL_Paste!$B5873="","",IFERROR(INDEX(DeptName,MATCH($C5876,DeptTag,0)),"UNALLOCATED"))</f>
        <v/>
      </c>
      <c r="E5876">
        <f>IF(GL_Paste!$B5873="","",IFERROR(INDEX(AcctCat,MATCH(GL_Paste!$B5873&amp;"",AcctCode,0)),"UNKNOWN"))</f>
        <v/>
      </c>
      <c r="F5876">
        <f>IF(GL_Paste!$B5873="","",IFERROR(INDEX(AcctSub,MATCH(GL_Paste!$B5873&amp;"",AcctCode,0)),"UNKNOWN"))</f>
        <v/>
      </c>
    </row>
    <row r="5877">
      <c r="A5877" s="40">
        <f>IF(GL_Paste!$B5874="","",N(GL_Paste!$H5874)-N(GL_Paste!$G5874))</f>
        <v/>
      </c>
      <c r="B5877" s="43">
        <f>IF(GL_Paste!$B5874="","",DATE(YEAR(GL_Paste!$E5874),MONTH(GL_Paste!$E5874),1))</f>
        <v/>
      </c>
      <c r="C5877">
        <f>IF(GL_Paste!$B5874="","",IF(TRIM(GL_Paste!$M5874)&lt;&gt;"",TRIM(GL_Paste!$M5874),IFERROR(MID(GL_Paste!$I5874,FIND("[",GL_Paste!$I5874)+1,FIND("]",GL_Paste!$I5874)-FIND("[",GL_Paste!$I5874)-1),"")))</f>
        <v/>
      </c>
      <c r="D5877">
        <f>IF(GL_Paste!$B5874="","",IFERROR(INDEX(DeptName,MATCH($C5877,DeptTag,0)),"UNALLOCATED"))</f>
        <v/>
      </c>
      <c r="E5877">
        <f>IF(GL_Paste!$B5874="","",IFERROR(INDEX(AcctCat,MATCH(GL_Paste!$B5874&amp;"",AcctCode,0)),"UNKNOWN"))</f>
        <v/>
      </c>
      <c r="F5877">
        <f>IF(GL_Paste!$B5874="","",IFERROR(INDEX(AcctSub,MATCH(GL_Paste!$B5874&amp;"",AcctCode,0)),"UNKNOWN"))</f>
        <v/>
      </c>
    </row>
    <row r="5878">
      <c r="A5878" s="40">
        <f>IF(GL_Paste!$B5875="","",N(GL_Paste!$H5875)-N(GL_Paste!$G5875))</f>
        <v/>
      </c>
      <c r="B5878" s="43">
        <f>IF(GL_Paste!$B5875="","",DATE(YEAR(GL_Paste!$E5875),MONTH(GL_Paste!$E5875),1))</f>
        <v/>
      </c>
      <c r="C5878">
        <f>IF(GL_Paste!$B5875="","",IF(TRIM(GL_Paste!$M5875)&lt;&gt;"",TRIM(GL_Paste!$M5875),IFERROR(MID(GL_Paste!$I5875,FIND("[",GL_Paste!$I5875)+1,FIND("]",GL_Paste!$I5875)-FIND("[",GL_Paste!$I5875)-1),"")))</f>
        <v/>
      </c>
      <c r="D5878">
        <f>IF(GL_Paste!$B5875="","",IFERROR(INDEX(DeptName,MATCH($C5878,DeptTag,0)),"UNALLOCATED"))</f>
        <v/>
      </c>
      <c r="E5878">
        <f>IF(GL_Paste!$B5875="","",IFERROR(INDEX(AcctCat,MATCH(GL_Paste!$B5875&amp;"",AcctCode,0)),"UNKNOWN"))</f>
        <v/>
      </c>
      <c r="F5878">
        <f>IF(GL_Paste!$B5875="","",IFERROR(INDEX(AcctSub,MATCH(GL_Paste!$B5875&amp;"",AcctCode,0)),"UNKNOWN"))</f>
        <v/>
      </c>
    </row>
    <row r="5879">
      <c r="A5879" s="40">
        <f>IF(GL_Paste!$B5876="","",N(GL_Paste!$H5876)-N(GL_Paste!$G5876))</f>
        <v/>
      </c>
      <c r="B5879" s="43">
        <f>IF(GL_Paste!$B5876="","",DATE(YEAR(GL_Paste!$E5876),MONTH(GL_Paste!$E5876),1))</f>
        <v/>
      </c>
      <c r="C5879">
        <f>IF(GL_Paste!$B5876="","",IF(TRIM(GL_Paste!$M5876)&lt;&gt;"",TRIM(GL_Paste!$M5876),IFERROR(MID(GL_Paste!$I5876,FIND("[",GL_Paste!$I5876)+1,FIND("]",GL_Paste!$I5876)-FIND("[",GL_Paste!$I5876)-1),"")))</f>
        <v/>
      </c>
      <c r="D5879">
        <f>IF(GL_Paste!$B5876="","",IFERROR(INDEX(DeptName,MATCH($C5879,DeptTag,0)),"UNALLOCATED"))</f>
        <v/>
      </c>
      <c r="E5879">
        <f>IF(GL_Paste!$B5876="","",IFERROR(INDEX(AcctCat,MATCH(GL_Paste!$B5876&amp;"",AcctCode,0)),"UNKNOWN"))</f>
        <v/>
      </c>
      <c r="F5879">
        <f>IF(GL_Paste!$B5876="","",IFERROR(INDEX(AcctSub,MATCH(GL_Paste!$B5876&amp;"",AcctCode,0)),"UNKNOWN"))</f>
        <v/>
      </c>
    </row>
    <row r="5880">
      <c r="A5880" s="40">
        <f>IF(GL_Paste!$B5877="","",N(GL_Paste!$H5877)-N(GL_Paste!$G5877))</f>
        <v/>
      </c>
      <c r="B5880" s="43">
        <f>IF(GL_Paste!$B5877="","",DATE(YEAR(GL_Paste!$E5877),MONTH(GL_Paste!$E5877),1))</f>
        <v/>
      </c>
      <c r="C5880">
        <f>IF(GL_Paste!$B5877="","",IF(TRIM(GL_Paste!$M5877)&lt;&gt;"",TRIM(GL_Paste!$M5877),IFERROR(MID(GL_Paste!$I5877,FIND("[",GL_Paste!$I5877)+1,FIND("]",GL_Paste!$I5877)-FIND("[",GL_Paste!$I5877)-1),"")))</f>
        <v/>
      </c>
      <c r="D5880">
        <f>IF(GL_Paste!$B5877="","",IFERROR(INDEX(DeptName,MATCH($C5880,DeptTag,0)),"UNALLOCATED"))</f>
        <v/>
      </c>
      <c r="E5880">
        <f>IF(GL_Paste!$B5877="","",IFERROR(INDEX(AcctCat,MATCH(GL_Paste!$B5877&amp;"",AcctCode,0)),"UNKNOWN"))</f>
        <v/>
      </c>
      <c r="F5880">
        <f>IF(GL_Paste!$B5877="","",IFERROR(INDEX(AcctSub,MATCH(GL_Paste!$B5877&amp;"",AcctCode,0)),"UNKNOWN"))</f>
        <v/>
      </c>
    </row>
    <row r="5881">
      <c r="A5881" s="40">
        <f>IF(GL_Paste!$B5878="","",N(GL_Paste!$H5878)-N(GL_Paste!$G5878))</f>
        <v/>
      </c>
      <c r="B5881" s="43">
        <f>IF(GL_Paste!$B5878="","",DATE(YEAR(GL_Paste!$E5878),MONTH(GL_Paste!$E5878),1))</f>
        <v/>
      </c>
      <c r="C5881">
        <f>IF(GL_Paste!$B5878="","",IF(TRIM(GL_Paste!$M5878)&lt;&gt;"",TRIM(GL_Paste!$M5878),IFERROR(MID(GL_Paste!$I5878,FIND("[",GL_Paste!$I5878)+1,FIND("]",GL_Paste!$I5878)-FIND("[",GL_Paste!$I5878)-1),"")))</f>
        <v/>
      </c>
      <c r="D5881">
        <f>IF(GL_Paste!$B5878="","",IFERROR(INDEX(DeptName,MATCH($C5881,DeptTag,0)),"UNALLOCATED"))</f>
        <v/>
      </c>
      <c r="E5881">
        <f>IF(GL_Paste!$B5878="","",IFERROR(INDEX(AcctCat,MATCH(GL_Paste!$B5878&amp;"",AcctCode,0)),"UNKNOWN"))</f>
        <v/>
      </c>
      <c r="F5881">
        <f>IF(GL_Paste!$B5878="","",IFERROR(INDEX(AcctSub,MATCH(GL_Paste!$B5878&amp;"",AcctCode,0)),"UNKNOWN"))</f>
        <v/>
      </c>
    </row>
    <row r="5882">
      <c r="A5882" s="40">
        <f>IF(GL_Paste!$B5879="","",N(GL_Paste!$H5879)-N(GL_Paste!$G5879))</f>
        <v/>
      </c>
      <c r="B5882" s="43">
        <f>IF(GL_Paste!$B5879="","",DATE(YEAR(GL_Paste!$E5879),MONTH(GL_Paste!$E5879),1))</f>
        <v/>
      </c>
      <c r="C5882">
        <f>IF(GL_Paste!$B5879="","",IF(TRIM(GL_Paste!$M5879)&lt;&gt;"",TRIM(GL_Paste!$M5879),IFERROR(MID(GL_Paste!$I5879,FIND("[",GL_Paste!$I5879)+1,FIND("]",GL_Paste!$I5879)-FIND("[",GL_Paste!$I5879)-1),"")))</f>
        <v/>
      </c>
      <c r="D5882">
        <f>IF(GL_Paste!$B5879="","",IFERROR(INDEX(DeptName,MATCH($C5882,DeptTag,0)),"UNALLOCATED"))</f>
        <v/>
      </c>
      <c r="E5882">
        <f>IF(GL_Paste!$B5879="","",IFERROR(INDEX(AcctCat,MATCH(GL_Paste!$B5879&amp;"",AcctCode,0)),"UNKNOWN"))</f>
        <v/>
      </c>
      <c r="F5882">
        <f>IF(GL_Paste!$B5879="","",IFERROR(INDEX(AcctSub,MATCH(GL_Paste!$B5879&amp;"",AcctCode,0)),"UNKNOWN"))</f>
        <v/>
      </c>
    </row>
    <row r="5883">
      <c r="A5883" s="40">
        <f>IF(GL_Paste!$B5880="","",N(GL_Paste!$H5880)-N(GL_Paste!$G5880))</f>
        <v/>
      </c>
      <c r="B5883" s="43">
        <f>IF(GL_Paste!$B5880="","",DATE(YEAR(GL_Paste!$E5880),MONTH(GL_Paste!$E5880),1))</f>
        <v/>
      </c>
      <c r="C5883">
        <f>IF(GL_Paste!$B5880="","",IF(TRIM(GL_Paste!$M5880)&lt;&gt;"",TRIM(GL_Paste!$M5880),IFERROR(MID(GL_Paste!$I5880,FIND("[",GL_Paste!$I5880)+1,FIND("]",GL_Paste!$I5880)-FIND("[",GL_Paste!$I5880)-1),"")))</f>
        <v/>
      </c>
      <c r="D5883">
        <f>IF(GL_Paste!$B5880="","",IFERROR(INDEX(DeptName,MATCH($C5883,DeptTag,0)),"UNALLOCATED"))</f>
        <v/>
      </c>
      <c r="E5883">
        <f>IF(GL_Paste!$B5880="","",IFERROR(INDEX(AcctCat,MATCH(GL_Paste!$B5880&amp;"",AcctCode,0)),"UNKNOWN"))</f>
        <v/>
      </c>
      <c r="F5883">
        <f>IF(GL_Paste!$B5880="","",IFERROR(INDEX(AcctSub,MATCH(GL_Paste!$B5880&amp;"",AcctCode,0)),"UNKNOWN"))</f>
        <v/>
      </c>
    </row>
    <row r="5884">
      <c r="A5884" s="40">
        <f>IF(GL_Paste!$B5881="","",N(GL_Paste!$H5881)-N(GL_Paste!$G5881))</f>
        <v/>
      </c>
      <c r="B5884" s="43">
        <f>IF(GL_Paste!$B5881="","",DATE(YEAR(GL_Paste!$E5881),MONTH(GL_Paste!$E5881),1))</f>
        <v/>
      </c>
      <c r="C5884">
        <f>IF(GL_Paste!$B5881="","",IF(TRIM(GL_Paste!$M5881)&lt;&gt;"",TRIM(GL_Paste!$M5881),IFERROR(MID(GL_Paste!$I5881,FIND("[",GL_Paste!$I5881)+1,FIND("]",GL_Paste!$I5881)-FIND("[",GL_Paste!$I5881)-1),"")))</f>
        <v/>
      </c>
      <c r="D5884">
        <f>IF(GL_Paste!$B5881="","",IFERROR(INDEX(DeptName,MATCH($C5884,DeptTag,0)),"UNALLOCATED"))</f>
        <v/>
      </c>
      <c r="E5884">
        <f>IF(GL_Paste!$B5881="","",IFERROR(INDEX(AcctCat,MATCH(GL_Paste!$B5881&amp;"",AcctCode,0)),"UNKNOWN"))</f>
        <v/>
      </c>
      <c r="F5884">
        <f>IF(GL_Paste!$B5881="","",IFERROR(INDEX(AcctSub,MATCH(GL_Paste!$B5881&amp;"",AcctCode,0)),"UNKNOWN"))</f>
        <v/>
      </c>
    </row>
    <row r="5885">
      <c r="A5885" s="40">
        <f>IF(GL_Paste!$B5882="","",N(GL_Paste!$H5882)-N(GL_Paste!$G5882))</f>
        <v/>
      </c>
      <c r="B5885" s="43">
        <f>IF(GL_Paste!$B5882="","",DATE(YEAR(GL_Paste!$E5882),MONTH(GL_Paste!$E5882),1))</f>
        <v/>
      </c>
      <c r="C5885">
        <f>IF(GL_Paste!$B5882="","",IF(TRIM(GL_Paste!$M5882)&lt;&gt;"",TRIM(GL_Paste!$M5882),IFERROR(MID(GL_Paste!$I5882,FIND("[",GL_Paste!$I5882)+1,FIND("]",GL_Paste!$I5882)-FIND("[",GL_Paste!$I5882)-1),"")))</f>
        <v/>
      </c>
      <c r="D5885">
        <f>IF(GL_Paste!$B5882="","",IFERROR(INDEX(DeptName,MATCH($C5885,DeptTag,0)),"UNALLOCATED"))</f>
        <v/>
      </c>
      <c r="E5885">
        <f>IF(GL_Paste!$B5882="","",IFERROR(INDEX(AcctCat,MATCH(GL_Paste!$B5882&amp;"",AcctCode,0)),"UNKNOWN"))</f>
        <v/>
      </c>
      <c r="F5885">
        <f>IF(GL_Paste!$B5882="","",IFERROR(INDEX(AcctSub,MATCH(GL_Paste!$B5882&amp;"",AcctCode,0)),"UNKNOWN"))</f>
        <v/>
      </c>
    </row>
    <row r="5886">
      <c r="A5886" s="40">
        <f>IF(GL_Paste!$B5883="","",N(GL_Paste!$H5883)-N(GL_Paste!$G5883))</f>
        <v/>
      </c>
      <c r="B5886" s="43">
        <f>IF(GL_Paste!$B5883="","",DATE(YEAR(GL_Paste!$E5883),MONTH(GL_Paste!$E5883),1))</f>
        <v/>
      </c>
      <c r="C5886">
        <f>IF(GL_Paste!$B5883="","",IF(TRIM(GL_Paste!$M5883)&lt;&gt;"",TRIM(GL_Paste!$M5883),IFERROR(MID(GL_Paste!$I5883,FIND("[",GL_Paste!$I5883)+1,FIND("]",GL_Paste!$I5883)-FIND("[",GL_Paste!$I5883)-1),"")))</f>
        <v/>
      </c>
      <c r="D5886">
        <f>IF(GL_Paste!$B5883="","",IFERROR(INDEX(DeptName,MATCH($C5886,DeptTag,0)),"UNALLOCATED"))</f>
        <v/>
      </c>
      <c r="E5886">
        <f>IF(GL_Paste!$B5883="","",IFERROR(INDEX(AcctCat,MATCH(GL_Paste!$B5883&amp;"",AcctCode,0)),"UNKNOWN"))</f>
        <v/>
      </c>
      <c r="F5886">
        <f>IF(GL_Paste!$B5883="","",IFERROR(INDEX(AcctSub,MATCH(GL_Paste!$B5883&amp;"",AcctCode,0)),"UNKNOWN"))</f>
        <v/>
      </c>
    </row>
    <row r="5887">
      <c r="A5887" s="40">
        <f>IF(GL_Paste!$B5884="","",N(GL_Paste!$H5884)-N(GL_Paste!$G5884))</f>
        <v/>
      </c>
      <c r="B5887" s="43">
        <f>IF(GL_Paste!$B5884="","",DATE(YEAR(GL_Paste!$E5884),MONTH(GL_Paste!$E5884),1))</f>
        <v/>
      </c>
      <c r="C5887">
        <f>IF(GL_Paste!$B5884="","",IF(TRIM(GL_Paste!$M5884)&lt;&gt;"",TRIM(GL_Paste!$M5884),IFERROR(MID(GL_Paste!$I5884,FIND("[",GL_Paste!$I5884)+1,FIND("]",GL_Paste!$I5884)-FIND("[",GL_Paste!$I5884)-1),"")))</f>
        <v/>
      </c>
      <c r="D5887">
        <f>IF(GL_Paste!$B5884="","",IFERROR(INDEX(DeptName,MATCH($C5887,DeptTag,0)),"UNALLOCATED"))</f>
        <v/>
      </c>
      <c r="E5887">
        <f>IF(GL_Paste!$B5884="","",IFERROR(INDEX(AcctCat,MATCH(GL_Paste!$B5884&amp;"",AcctCode,0)),"UNKNOWN"))</f>
        <v/>
      </c>
      <c r="F5887">
        <f>IF(GL_Paste!$B5884="","",IFERROR(INDEX(AcctSub,MATCH(GL_Paste!$B5884&amp;"",AcctCode,0)),"UNKNOWN"))</f>
        <v/>
      </c>
    </row>
    <row r="5888">
      <c r="A5888" s="40">
        <f>IF(GL_Paste!$B5885="","",N(GL_Paste!$H5885)-N(GL_Paste!$G5885))</f>
        <v/>
      </c>
      <c r="B5888" s="43">
        <f>IF(GL_Paste!$B5885="","",DATE(YEAR(GL_Paste!$E5885),MONTH(GL_Paste!$E5885),1))</f>
        <v/>
      </c>
      <c r="C5888">
        <f>IF(GL_Paste!$B5885="","",IF(TRIM(GL_Paste!$M5885)&lt;&gt;"",TRIM(GL_Paste!$M5885),IFERROR(MID(GL_Paste!$I5885,FIND("[",GL_Paste!$I5885)+1,FIND("]",GL_Paste!$I5885)-FIND("[",GL_Paste!$I5885)-1),"")))</f>
        <v/>
      </c>
      <c r="D5888">
        <f>IF(GL_Paste!$B5885="","",IFERROR(INDEX(DeptName,MATCH($C5888,DeptTag,0)),"UNALLOCATED"))</f>
        <v/>
      </c>
      <c r="E5888">
        <f>IF(GL_Paste!$B5885="","",IFERROR(INDEX(AcctCat,MATCH(GL_Paste!$B5885&amp;"",AcctCode,0)),"UNKNOWN"))</f>
        <v/>
      </c>
      <c r="F5888">
        <f>IF(GL_Paste!$B5885="","",IFERROR(INDEX(AcctSub,MATCH(GL_Paste!$B5885&amp;"",AcctCode,0)),"UNKNOWN"))</f>
        <v/>
      </c>
    </row>
    <row r="5889">
      <c r="A5889" s="40">
        <f>IF(GL_Paste!$B5886="","",N(GL_Paste!$H5886)-N(GL_Paste!$G5886))</f>
        <v/>
      </c>
      <c r="B5889" s="43">
        <f>IF(GL_Paste!$B5886="","",DATE(YEAR(GL_Paste!$E5886),MONTH(GL_Paste!$E5886),1))</f>
        <v/>
      </c>
      <c r="C5889">
        <f>IF(GL_Paste!$B5886="","",IF(TRIM(GL_Paste!$M5886)&lt;&gt;"",TRIM(GL_Paste!$M5886),IFERROR(MID(GL_Paste!$I5886,FIND("[",GL_Paste!$I5886)+1,FIND("]",GL_Paste!$I5886)-FIND("[",GL_Paste!$I5886)-1),"")))</f>
        <v/>
      </c>
      <c r="D5889">
        <f>IF(GL_Paste!$B5886="","",IFERROR(INDEX(DeptName,MATCH($C5889,DeptTag,0)),"UNALLOCATED"))</f>
        <v/>
      </c>
      <c r="E5889">
        <f>IF(GL_Paste!$B5886="","",IFERROR(INDEX(AcctCat,MATCH(GL_Paste!$B5886&amp;"",AcctCode,0)),"UNKNOWN"))</f>
        <v/>
      </c>
      <c r="F5889">
        <f>IF(GL_Paste!$B5886="","",IFERROR(INDEX(AcctSub,MATCH(GL_Paste!$B5886&amp;"",AcctCode,0)),"UNKNOWN"))</f>
        <v/>
      </c>
    </row>
    <row r="5890">
      <c r="A5890" s="40">
        <f>IF(GL_Paste!$B5887="","",N(GL_Paste!$H5887)-N(GL_Paste!$G5887))</f>
        <v/>
      </c>
      <c r="B5890" s="43">
        <f>IF(GL_Paste!$B5887="","",DATE(YEAR(GL_Paste!$E5887),MONTH(GL_Paste!$E5887),1))</f>
        <v/>
      </c>
      <c r="C5890">
        <f>IF(GL_Paste!$B5887="","",IF(TRIM(GL_Paste!$M5887)&lt;&gt;"",TRIM(GL_Paste!$M5887),IFERROR(MID(GL_Paste!$I5887,FIND("[",GL_Paste!$I5887)+1,FIND("]",GL_Paste!$I5887)-FIND("[",GL_Paste!$I5887)-1),"")))</f>
        <v/>
      </c>
      <c r="D5890">
        <f>IF(GL_Paste!$B5887="","",IFERROR(INDEX(DeptName,MATCH($C5890,DeptTag,0)),"UNALLOCATED"))</f>
        <v/>
      </c>
      <c r="E5890">
        <f>IF(GL_Paste!$B5887="","",IFERROR(INDEX(AcctCat,MATCH(GL_Paste!$B5887&amp;"",AcctCode,0)),"UNKNOWN"))</f>
        <v/>
      </c>
      <c r="F5890">
        <f>IF(GL_Paste!$B5887="","",IFERROR(INDEX(AcctSub,MATCH(GL_Paste!$B5887&amp;"",AcctCode,0)),"UNKNOWN"))</f>
        <v/>
      </c>
    </row>
    <row r="5891">
      <c r="A5891" s="40">
        <f>IF(GL_Paste!$B5888="","",N(GL_Paste!$H5888)-N(GL_Paste!$G5888))</f>
        <v/>
      </c>
      <c r="B5891" s="43">
        <f>IF(GL_Paste!$B5888="","",DATE(YEAR(GL_Paste!$E5888),MONTH(GL_Paste!$E5888),1))</f>
        <v/>
      </c>
      <c r="C5891">
        <f>IF(GL_Paste!$B5888="","",IF(TRIM(GL_Paste!$M5888)&lt;&gt;"",TRIM(GL_Paste!$M5888),IFERROR(MID(GL_Paste!$I5888,FIND("[",GL_Paste!$I5888)+1,FIND("]",GL_Paste!$I5888)-FIND("[",GL_Paste!$I5888)-1),"")))</f>
        <v/>
      </c>
      <c r="D5891">
        <f>IF(GL_Paste!$B5888="","",IFERROR(INDEX(DeptName,MATCH($C5891,DeptTag,0)),"UNALLOCATED"))</f>
        <v/>
      </c>
      <c r="E5891">
        <f>IF(GL_Paste!$B5888="","",IFERROR(INDEX(AcctCat,MATCH(GL_Paste!$B5888&amp;"",AcctCode,0)),"UNKNOWN"))</f>
        <v/>
      </c>
      <c r="F5891">
        <f>IF(GL_Paste!$B5888="","",IFERROR(INDEX(AcctSub,MATCH(GL_Paste!$B5888&amp;"",AcctCode,0)),"UNKNOWN"))</f>
        <v/>
      </c>
    </row>
    <row r="5892">
      <c r="A5892" s="40">
        <f>IF(GL_Paste!$B5889="","",N(GL_Paste!$H5889)-N(GL_Paste!$G5889))</f>
        <v/>
      </c>
      <c r="B5892" s="43">
        <f>IF(GL_Paste!$B5889="","",DATE(YEAR(GL_Paste!$E5889),MONTH(GL_Paste!$E5889),1))</f>
        <v/>
      </c>
      <c r="C5892">
        <f>IF(GL_Paste!$B5889="","",IF(TRIM(GL_Paste!$M5889)&lt;&gt;"",TRIM(GL_Paste!$M5889),IFERROR(MID(GL_Paste!$I5889,FIND("[",GL_Paste!$I5889)+1,FIND("]",GL_Paste!$I5889)-FIND("[",GL_Paste!$I5889)-1),"")))</f>
        <v/>
      </c>
      <c r="D5892">
        <f>IF(GL_Paste!$B5889="","",IFERROR(INDEX(DeptName,MATCH($C5892,DeptTag,0)),"UNALLOCATED"))</f>
        <v/>
      </c>
      <c r="E5892">
        <f>IF(GL_Paste!$B5889="","",IFERROR(INDEX(AcctCat,MATCH(GL_Paste!$B5889&amp;"",AcctCode,0)),"UNKNOWN"))</f>
        <v/>
      </c>
      <c r="F5892">
        <f>IF(GL_Paste!$B5889="","",IFERROR(INDEX(AcctSub,MATCH(GL_Paste!$B5889&amp;"",AcctCode,0)),"UNKNOWN"))</f>
        <v/>
      </c>
    </row>
    <row r="5893">
      <c r="A5893" s="40">
        <f>IF(GL_Paste!$B5890="","",N(GL_Paste!$H5890)-N(GL_Paste!$G5890))</f>
        <v/>
      </c>
      <c r="B5893" s="43">
        <f>IF(GL_Paste!$B5890="","",DATE(YEAR(GL_Paste!$E5890),MONTH(GL_Paste!$E5890),1))</f>
        <v/>
      </c>
      <c r="C5893">
        <f>IF(GL_Paste!$B5890="","",IF(TRIM(GL_Paste!$M5890)&lt;&gt;"",TRIM(GL_Paste!$M5890),IFERROR(MID(GL_Paste!$I5890,FIND("[",GL_Paste!$I5890)+1,FIND("]",GL_Paste!$I5890)-FIND("[",GL_Paste!$I5890)-1),"")))</f>
        <v/>
      </c>
      <c r="D5893">
        <f>IF(GL_Paste!$B5890="","",IFERROR(INDEX(DeptName,MATCH($C5893,DeptTag,0)),"UNALLOCATED"))</f>
        <v/>
      </c>
      <c r="E5893">
        <f>IF(GL_Paste!$B5890="","",IFERROR(INDEX(AcctCat,MATCH(GL_Paste!$B5890&amp;"",AcctCode,0)),"UNKNOWN"))</f>
        <v/>
      </c>
      <c r="F5893">
        <f>IF(GL_Paste!$B5890="","",IFERROR(INDEX(AcctSub,MATCH(GL_Paste!$B5890&amp;"",AcctCode,0)),"UNKNOWN"))</f>
        <v/>
      </c>
    </row>
    <row r="5894">
      <c r="A5894" s="40">
        <f>IF(GL_Paste!$B5891="","",N(GL_Paste!$H5891)-N(GL_Paste!$G5891))</f>
        <v/>
      </c>
      <c r="B5894" s="43">
        <f>IF(GL_Paste!$B5891="","",DATE(YEAR(GL_Paste!$E5891),MONTH(GL_Paste!$E5891),1))</f>
        <v/>
      </c>
      <c r="C5894">
        <f>IF(GL_Paste!$B5891="","",IF(TRIM(GL_Paste!$M5891)&lt;&gt;"",TRIM(GL_Paste!$M5891),IFERROR(MID(GL_Paste!$I5891,FIND("[",GL_Paste!$I5891)+1,FIND("]",GL_Paste!$I5891)-FIND("[",GL_Paste!$I5891)-1),"")))</f>
        <v/>
      </c>
      <c r="D5894">
        <f>IF(GL_Paste!$B5891="","",IFERROR(INDEX(DeptName,MATCH($C5894,DeptTag,0)),"UNALLOCATED"))</f>
        <v/>
      </c>
      <c r="E5894">
        <f>IF(GL_Paste!$B5891="","",IFERROR(INDEX(AcctCat,MATCH(GL_Paste!$B5891&amp;"",AcctCode,0)),"UNKNOWN"))</f>
        <v/>
      </c>
      <c r="F5894">
        <f>IF(GL_Paste!$B5891="","",IFERROR(INDEX(AcctSub,MATCH(GL_Paste!$B5891&amp;"",AcctCode,0)),"UNKNOWN"))</f>
        <v/>
      </c>
    </row>
    <row r="5895">
      <c r="A5895" s="40">
        <f>IF(GL_Paste!$B5892="","",N(GL_Paste!$H5892)-N(GL_Paste!$G5892))</f>
        <v/>
      </c>
      <c r="B5895" s="43">
        <f>IF(GL_Paste!$B5892="","",DATE(YEAR(GL_Paste!$E5892),MONTH(GL_Paste!$E5892),1))</f>
        <v/>
      </c>
      <c r="C5895">
        <f>IF(GL_Paste!$B5892="","",IF(TRIM(GL_Paste!$M5892)&lt;&gt;"",TRIM(GL_Paste!$M5892),IFERROR(MID(GL_Paste!$I5892,FIND("[",GL_Paste!$I5892)+1,FIND("]",GL_Paste!$I5892)-FIND("[",GL_Paste!$I5892)-1),"")))</f>
        <v/>
      </c>
      <c r="D5895">
        <f>IF(GL_Paste!$B5892="","",IFERROR(INDEX(DeptName,MATCH($C5895,DeptTag,0)),"UNALLOCATED"))</f>
        <v/>
      </c>
      <c r="E5895">
        <f>IF(GL_Paste!$B5892="","",IFERROR(INDEX(AcctCat,MATCH(GL_Paste!$B5892&amp;"",AcctCode,0)),"UNKNOWN"))</f>
        <v/>
      </c>
      <c r="F5895">
        <f>IF(GL_Paste!$B5892="","",IFERROR(INDEX(AcctSub,MATCH(GL_Paste!$B5892&amp;"",AcctCode,0)),"UNKNOWN"))</f>
        <v/>
      </c>
    </row>
    <row r="5896">
      <c r="A5896" s="40">
        <f>IF(GL_Paste!$B5893="","",N(GL_Paste!$H5893)-N(GL_Paste!$G5893))</f>
        <v/>
      </c>
      <c r="B5896" s="43">
        <f>IF(GL_Paste!$B5893="","",DATE(YEAR(GL_Paste!$E5893),MONTH(GL_Paste!$E5893),1))</f>
        <v/>
      </c>
      <c r="C5896">
        <f>IF(GL_Paste!$B5893="","",IF(TRIM(GL_Paste!$M5893)&lt;&gt;"",TRIM(GL_Paste!$M5893),IFERROR(MID(GL_Paste!$I5893,FIND("[",GL_Paste!$I5893)+1,FIND("]",GL_Paste!$I5893)-FIND("[",GL_Paste!$I5893)-1),"")))</f>
        <v/>
      </c>
      <c r="D5896">
        <f>IF(GL_Paste!$B5893="","",IFERROR(INDEX(DeptName,MATCH($C5896,DeptTag,0)),"UNALLOCATED"))</f>
        <v/>
      </c>
      <c r="E5896">
        <f>IF(GL_Paste!$B5893="","",IFERROR(INDEX(AcctCat,MATCH(GL_Paste!$B5893&amp;"",AcctCode,0)),"UNKNOWN"))</f>
        <v/>
      </c>
      <c r="F5896">
        <f>IF(GL_Paste!$B5893="","",IFERROR(INDEX(AcctSub,MATCH(GL_Paste!$B5893&amp;"",AcctCode,0)),"UNKNOWN"))</f>
        <v/>
      </c>
    </row>
    <row r="5897">
      <c r="A5897" s="40">
        <f>IF(GL_Paste!$B5894="","",N(GL_Paste!$H5894)-N(GL_Paste!$G5894))</f>
        <v/>
      </c>
      <c r="B5897" s="43">
        <f>IF(GL_Paste!$B5894="","",DATE(YEAR(GL_Paste!$E5894),MONTH(GL_Paste!$E5894),1))</f>
        <v/>
      </c>
      <c r="C5897">
        <f>IF(GL_Paste!$B5894="","",IF(TRIM(GL_Paste!$M5894)&lt;&gt;"",TRIM(GL_Paste!$M5894),IFERROR(MID(GL_Paste!$I5894,FIND("[",GL_Paste!$I5894)+1,FIND("]",GL_Paste!$I5894)-FIND("[",GL_Paste!$I5894)-1),"")))</f>
        <v/>
      </c>
      <c r="D5897">
        <f>IF(GL_Paste!$B5894="","",IFERROR(INDEX(DeptName,MATCH($C5897,DeptTag,0)),"UNALLOCATED"))</f>
        <v/>
      </c>
      <c r="E5897">
        <f>IF(GL_Paste!$B5894="","",IFERROR(INDEX(AcctCat,MATCH(GL_Paste!$B5894&amp;"",AcctCode,0)),"UNKNOWN"))</f>
        <v/>
      </c>
      <c r="F5897">
        <f>IF(GL_Paste!$B5894="","",IFERROR(INDEX(AcctSub,MATCH(GL_Paste!$B5894&amp;"",AcctCode,0)),"UNKNOWN"))</f>
        <v/>
      </c>
    </row>
    <row r="5898">
      <c r="A5898" s="40">
        <f>IF(GL_Paste!$B5895="","",N(GL_Paste!$H5895)-N(GL_Paste!$G5895))</f>
        <v/>
      </c>
      <c r="B5898" s="43">
        <f>IF(GL_Paste!$B5895="","",DATE(YEAR(GL_Paste!$E5895),MONTH(GL_Paste!$E5895),1))</f>
        <v/>
      </c>
      <c r="C5898">
        <f>IF(GL_Paste!$B5895="","",IF(TRIM(GL_Paste!$M5895)&lt;&gt;"",TRIM(GL_Paste!$M5895),IFERROR(MID(GL_Paste!$I5895,FIND("[",GL_Paste!$I5895)+1,FIND("]",GL_Paste!$I5895)-FIND("[",GL_Paste!$I5895)-1),"")))</f>
        <v/>
      </c>
      <c r="D5898">
        <f>IF(GL_Paste!$B5895="","",IFERROR(INDEX(DeptName,MATCH($C5898,DeptTag,0)),"UNALLOCATED"))</f>
        <v/>
      </c>
      <c r="E5898">
        <f>IF(GL_Paste!$B5895="","",IFERROR(INDEX(AcctCat,MATCH(GL_Paste!$B5895&amp;"",AcctCode,0)),"UNKNOWN"))</f>
        <v/>
      </c>
      <c r="F5898">
        <f>IF(GL_Paste!$B5895="","",IFERROR(INDEX(AcctSub,MATCH(GL_Paste!$B5895&amp;"",AcctCode,0)),"UNKNOWN"))</f>
        <v/>
      </c>
    </row>
    <row r="5899">
      <c r="A5899" s="40">
        <f>IF(GL_Paste!$B5896="","",N(GL_Paste!$H5896)-N(GL_Paste!$G5896))</f>
        <v/>
      </c>
      <c r="B5899" s="43">
        <f>IF(GL_Paste!$B5896="","",DATE(YEAR(GL_Paste!$E5896),MONTH(GL_Paste!$E5896),1))</f>
        <v/>
      </c>
      <c r="C5899">
        <f>IF(GL_Paste!$B5896="","",IF(TRIM(GL_Paste!$M5896)&lt;&gt;"",TRIM(GL_Paste!$M5896),IFERROR(MID(GL_Paste!$I5896,FIND("[",GL_Paste!$I5896)+1,FIND("]",GL_Paste!$I5896)-FIND("[",GL_Paste!$I5896)-1),"")))</f>
        <v/>
      </c>
      <c r="D5899">
        <f>IF(GL_Paste!$B5896="","",IFERROR(INDEX(DeptName,MATCH($C5899,DeptTag,0)),"UNALLOCATED"))</f>
        <v/>
      </c>
      <c r="E5899">
        <f>IF(GL_Paste!$B5896="","",IFERROR(INDEX(AcctCat,MATCH(GL_Paste!$B5896&amp;"",AcctCode,0)),"UNKNOWN"))</f>
        <v/>
      </c>
      <c r="F5899">
        <f>IF(GL_Paste!$B5896="","",IFERROR(INDEX(AcctSub,MATCH(GL_Paste!$B5896&amp;"",AcctCode,0)),"UNKNOWN"))</f>
        <v/>
      </c>
    </row>
    <row r="5900">
      <c r="A5900" s="40">
        <f>IF(GL_Paste!$B5897="","",N(GL_Paste!$H5897)-N(GL_Paste!$G5897))</f>
        <v/>
      </c>
      <c r="B5900" s="43">
        <f>IF(GL_Paste!$B5897="","",DATE(YEAR(GL_Paste!$E5897),MONTH(GL_Paste!$E5897),1))</f>
        <v/>
      </c>
      <c r="C5900">
        <f>IF(GL_Paste!$B5897="","",IF(TRIM(GL_Paste!$M5897)&lt;&gt;"",TRIM(GL_Paste!$M5897),IFERROR(MID(GL_Paste!$I5897,FIND("[",GL_Paste!$I5897)+1,FIND("]",GL_Paste!$I5897)-FIND("[",GL_Paste!$I5897)-1),"")))</f>
        <v/>
      </c>
      <c r="D5900">
        <f>IF(GL_Paste!$B5897="","",IFERROR(INDEX(DeptName,MATCH($C5900,DeptTag,0)),"UNALLOCATED"))</f>
        <v/>
      </c>
      <c r="E5900">
        <f>IF(GL_Paste!$B5897="","",IFERROR(INDEX(AcctCat,MATCH(GL_Paste!$B5897&amp;"",AcctCode,0)),"UNKNOWN"))</f>
        <v/>
      </c>
      <c r="F5900">
        <f>IF(GL_Paste!$B5897="","",IFERROR(INDEX(AcctSub,MATCH(GL_Paste!$B5897&amp;"",AcctCode,0)),"UNKNOWN"))</f>
        <v/>
      </c>
    </row>
    <row r="5901">
      <c r="A5901" s="40">
        <f>IF(GL_Paste!$B5898="","",N(GL_Paste!$H5898)-N(GL_Paste!$G5898))</f>
        <v/>
      </c>
      <c r="B5901" s="43">
        <f>IF(GL_Paste!$B5898="","",DATE(YEAR(GL_Paste!$E5898),MONTH(GL_Paste!$E5898),1))</f>
        <v/>
      </c>
      <c r="C5901">
        <f>IF(GL_Paste!$B5898="","",IF(TRIM(GL_Paste!$M5898)&lt;&gt;"",TRIM(GL_Paste!$M5898),IFERROR(MID(GL_Paste!$I5898,FIND("[",GL_Paste!$I5898)+1,FIND("]",GL_Paste!$I5898)-FIND("[",GL_Paste!$I5898)-1),"")))</f>
        <v/>
      </c>
      <c r="D5901">
        <f>IF(GL_Paste!$B5898="","",IFERROR(INDEX(DeptName,MATCH($C5901,DeptTag,0)),"UNALLOCATED"))</f>
        <v/>
      </c>
      <c r="E5901">
        <f>IF(GL_Paste!$B5898="","",IFERROR(INDEX(AcctCat,MATCH(GL_Paste!$B5898&amp;"",AcctCode,0)),"UNKNOWN"))</f>
        <v/>
      </c>
      <c r="F5901">
        <f>IF(GL_Paste!$B5898="","",IFERROR(INDEX(AcctSub,MATCH(GL_Paste!$B5898&amp;"",AcctCode,0)),"UNKNOWN"))</f>
        <v/>
      </c>
    </row>
    <row r="5902">
      <c r="A5902" s="40">
        <f>IF(GL_Paste!$B5899="","",N(GL_Paste!$H5899)-N(GL_Paste!$G5899))</f>
        <v/>
      </c>
      <c r="B5902" s="43">
        <f>IF(GL_Paste!$B5899="","",DATE(YEAR(GL_Paste!$E5899),MONTH(GL_Paste!$E5899),1))</f>
        <v/>
      </c>
      <c r="C5902">
        <f>IF(GL_Paste!$B5899="","",IF(TRIM(GL_Paste!$M5899)&lt;&gt;"",TRIM(GL_Paste!$M5899),IFERROR(MID(GL_Paste!$I5899,FIND("[",GL_Paste!$I5899)+1,FIND("]",GL_Paste!$I5899)-FIND("[",GL_Paste!$I5899)-1),"")))</f>
        <v/>
      </c>
      <c r="D5902">
        <f>IF(GL_Paste!$B5899="","",IFERROR(INDEX(DeptName,MATCH($C5902,DeptTag,0)),"UNALLOCATED"))</f>
        <v/>
      </c>
      <c r="E5902">
        <f>IF(GL_Paste!$B5899="","",IFERROR(INDEX(AcctCat,MATCH(GL_Paste!$B5899&amp;"",AcctCode,0)),"UNKNOWN"))</f>
        <v/>
      </c>
      <c r="F5902">
        <f>IF(GL_Paste!$B5899="","",IFERROR(INDEX(AcctSub,MATCH(GL_Paste!$B5899&amp;"",AcctCode,0)),"UNKNOWN"))</f>
        <v/>
      </c>
    </row>
    <row r="5903">
      <c r="A5903" s="40">
        <f>IF(GL_Paste!$B5900="","",N(GL_Paste!$H5900)-N(GL_Paste!$G5900))</f>
        <v/>
      </c>
      <c r="B5903" s="43">
        <f>IF(GL_Paste!$B5900="","",DATE(YEAR(GL_Paste!$E5900),MONTH(GL_Paste!$E5900),1))</f>
        <v/>
      </c>
      <c r="C5903">
        <f>IF(GL_Paste!$B5900="","",IF(TRIM(GL_Paste!$M5900)&lt;&gt;"",TRIM(GL_Paste!$M5900),IFERROR(MID(GL_Paste!$I5900,FIND("[",GL_Paste!$I5900)+1,FIND("]",GL_Paste!$I5900)-FIND("[",GL_Paste!$I5900)-1),"")))</f>
        <v/>
      </c>
      <c r="D5903">
        <f>IF(GL_Paste!$B5900="","",IFERROR(INDEX(DeptName,MATCH($C5903,DeptTag,0)),"UNALLOCATED"))</f>
        <v/>
      </c>
      <c r="E5903">
        <f>IF(GL_Paste!$B5900="","",IFERROR(INDEX(AcctCat,MATCH(GL_Paste!$B5900&amp;"",AcctCode,0)),"UNKNOWN"))</f>
        <v/>
      </c>
      <c r="F5903">
        <f>IF(GL_Paste!$B5900="","",IFERROR(INDEX(AcctSub,MATCH(GL_Paste!$B5900&amp;"",AcctCode,0)),"UNKNOWN"))</f>
        <v/>
      </c>
    </row>
    <row r="5904">
      <c r="A5904" s="40">
        <f>IF(GL_Paste!$B5901="","",N(GL_Paste!$H5901)-N(GL_Paste!$G5901))</f>
        <v/>
      </c>
      <c r="B5904" s="43">
        <f>IF(GL_Paste!$B5901="","",DATE(YEAR(GL_Paste!$E5901),MONTH(GL_Paste!$E5901),1))</f>
        <v/>
      </c>
      <c r="C5904">
        <f>IF(GL_Paste!$B5901="","",IF(TRIM(GL_Paste!$M5901)&lt;&gt;"",TRIM(GL_Paste!$M5901),IFERROR(MID(GL_Paste!$I5901,FIND("[",GL_Paste!$I5901)+1,FIND("]",GL_Paste!$I5901)-FIND("[",GL_Paste!$I5901)-1),"")))</f>
        <v/>
      </c>
      <c r="D5904">
        <f>IF(GL_Paste!$B5901="","",IFERROR(INDEX(DeptName,MATCH($C5904,DeptTag,0)),"UNALLOCATED"))</f>
        <v/>
      </c>
      <c r="E5904">
        <f>IF(GL_Paste!$B5901="","",IFERROR(INDEX(AcctCat,MATCH(GL_Paste!$B5901&amp;"",AcctCode,0)),"UNKNOWN"))</f>
        <v/>
      </c>
      <c r="F5904">
        <f>IF(GL_Paste!$B5901="","",IFERROR(INDEX(AcctSub,MATCH(GL_Paste!$B5901&amp;"",AcctCode,0)),"UNKNOWN"))</f>
        <v/>
      </c>
    </row>
    <row r="5905">
      <c r="A5905" s="40">
        <f>IF(GL_Paste!$B5902="","",N(GL_Paste!$H5902)-N(GL_Paste!$G5902))</f>
        <v/>
      </c>
      <c r="B5905" s="43">
        <f>IF(GL_Paste!$B5902="","",DATE(YEAR(GL_Paste!$E5902),MONTH(GL_Paste!$E5902),1))</f>
        <v/>
      </c>
      <c r="C5905">
        <f>IF(GL_Paste!$B5902="","",IF(TRIM(GL_Paste!$M5902)&lt;&gt;"",TRIM(GL_Paste!$M5902),IFERROR(MID(GL_Paste!$I5902,FIND("[",GL_Paste!$I5902)+1,FIND("]",GL_Paste!$I5902)-FIND("[",GL_Paste!$I5902)-1),"")))</f>
        <v/>
      </c>
      <c r="D5905">
        <f>IF(GL_Paste!$B5902="","",IFERROR(INDEX(DeptName,MATCH($C5905,DeptTag,0)),"UNALLOCATED"))</f>
        <v/>
      </c>
      <c r="E5905">
        <f>IF(GL_Paste!$B5902="","",IFERROR(INDEX(AcctCat,MATCH(GL_Paste!$B5902&amp;"",AcctCode,0)),"UNKNOWN"))</f>
        <v/>
      </c>
      <c r="F5905">
        <f>IF(GL_Paste!$B5902="","",IFERROR(INDEX(AcctSub,MATCH(GL_Paste!$B5902&amp;"",AcctCode,0)),"UNKNOWN"))</f>
        <v/>
      </c>
    </row>
    <row r="5906">
      <c r="A5906" s="40">
        <f>IF(GL_Paste!$B5903="","",N(GL_Paste!$H5903)-N(GL_Paste!$G5903))</f>
        <v/>
      </c>
      <c r="B5906" s="43">
        <f>IF(GL_Paste!$B5903="","",DATE(YEAR(GL_Paste!$E5903),MONTH(GL_Paste!$E5903),1))</f>
        <v/>
      </c>
      <c r="C5906">
        <f>IF(GL_Paste!$B5903="","",IF(TRIM(GL_Paste!$M5903)&lt;&gt;"",TRIM(GL_Paste!$M5903),IFERROR(MID(GL_Paste!$I5903,FIND("[",GL_Paste!$I5903)+1,FIND("]",GL_Paste!$I5903)-FIND("[",GL_Paste!$I5903)-1),"")))</f>
        <v/>
      </c>
      <c r="D5906">
        <f>IF(GL_Paste!$B5903="","",IFERROR(INDEX(DeptName,MATCH($C5906,DeptTag,0)),"UNALLOCATED"))</f>
        <v/>
      </c>
      <c r="E5906">
        <f>IF(GL_Paste!$B5903="","",IFERROR(INDEX(AcctCat,MATCH(GL_Paste!$B5903&amp;"",AcctCode,0)),"UNKNOWN"))</f>
        <v/>
      </c>
      <c r="F5906">
        <f>IF(GL_Paste!$B5903="","",IFERROR(INDEX(AcctSub,MATCH(GL_Paste!$B5903&amp;"",AcctCode,0)),"UNKNOWN"))</f>
        <v/>
      </c>
    </row>
    <row r="5907">
      <c r="A5907" s="40">
        <f>IF(GL_Paste!$B5904="","",N(GL_Paste!$H5904)-N(GL_Paste!$G5904))</f>
        <v/>
      </c>
      <c r="B5907" s="43">
        <f>IF(GL_Paste!$B5904="","",DATE(YEAR(GL_Paste!$E5904),MONTH(GL_Paste!$E5904),1))</f>
        <v/>
      </c>
      <c r="C5907">
        <f>IF(GL_Paste!$B5904="","",IF(TRIM(GL_Paste!$M5904)&lt;&gt;"",TRIM(GL_Paste!$M5904),IFERROR(MID(GL_Paste!$I5904,FIND("[",GL_Paste!$I5904)+1,FIND("]",GL_Paste!$I5904)-FIND("[",GL_Paste!$I5904)-1),"")))</f>
        <v/>
      </c>
      <c r="D5907">
        <f>IF(GL_Paste!$B5904="","",IFERROR(INDEX(DeptName,MATCH($C5907,DeptTag,0)),"UNALLOCATED"))</f>
        <v/>
      </c>
      <c r="E5907">
        <f>IF(GL_Paste!$B5904="","",IFERROR(INDEX(AcctCat,MATCH(GL_Paste!$B5904&amp;"",AcctCode,0)),"UNKNOWN"))</f>
        <v/>
      </c>
      <c r="F5907">
        <f>IF(GL_Paste!$B5904="","",IFERROR(INDEX(AcctSub,MATCH(GL_Paste!$B5904&amp;"",AcctCode,0)),"UNKNOWN"))</f>
        <v/>
      </c>
    </row>
    <row r="5908">
      <c r="A5908" s="40">
        <f>IF(GL_Paste!$B5905="","",N(GL_Paste!$H5905)-N(GL_Paste!$G5905))</f>
        <v/>
      </c>
      <c r="B5908" s="43">
        <f>IF(GL_Paste!$B5905="","",DATE(YEAR(GL_Paste!$E5905),MONTH(GL_Paste!$E5905),1))</f>
        <v/>
      </c>
      <c r="C5908">
        <f>IF(GL_Paste!$B5905="","",IF(TRIM(GL_Paste!$M5905)&lt;&gt;"",TRIM(GL_Paste!$M5905),IFERROR(MID(GL_Paste!$I5905,FIND("[",GL_Paste!$I5905)+1,FIND("]",GL_Paste!$I5905)-FIND("[",GL_Paste!$I5905)-1),"")))</f>
        <v/>
      </c>
      <c r="D5908">
        <f>IF(GL_Paste!$B5905="","",IFERROR(INDEX(DeptName,MATCH($C5908,DeptTag,0)),"UNALLOCATED"))</f>
        <v/>
      </c>
      <c r="E5908">
        <f>IF(GL_Paste!$B5905="","",IFERROR(INDEX(AcctCat,MATCH(GL_Paste!$B5905&amp;"",AcctCode,0)),"UNKNOWN"))</f>
        <v/>
      </c>
      <c r="F5908">
        <f>IF(GL_Paste!$B5905="","",IFERROR(INDEX(AcctSub,MATCH(GL_Paste!$B5905&amp;"",AcctCode,0)),"UNKNOWN"))</f>
        <v/>
      </c>
    </row>
    <row r="5909">
      <c r="A5909" s="40">
        <f>IF(GL_Paste!$B5906="","",N(GL_Paste!$H5906)-N(GL_Paste!$G5906))</f>
        <v/>
      </c>
      <c r="B5909" s="43">
        <f>IF(GL_Paste!$B5906="","",DATE(YEAR(GL_Paste!$E5906),MONTH(GL_Paste!$E5906),1))</f>
        <v/>
      </c>
      <c r="C5909">
        <f>IF(GL_Paste!$B5906="","",IF(TRIM(GL_Paste!$M5906)&lt;&gt;"",TRIM(GL_Paste!$M5906),IFERROR(MID(GL_Paste!$I5906,FIND("[",GL_Paste!$I5906)+1,FIND("]",GL_Paste!$I5906)-FIND("[",GL_Paste!$I5906)-1),"")))</f>
        <v/>
      </c>
      <c r="D5909">
        <f>IF(GL_Paste!$B5906="","",IFERROR(INDEX(DeptName,MATCH($C5909,DeptTag,0)),"UNALLOCATED"))</f>
        <v/>
      </c>
      <c r="E5909">
        <f>IF(GL_Paste!$B5906="","",IFERROR(INDEX(AcctCat,MATCH(GL_Paste!$B5906&amp;"",AcctCode,0)),"UNKNOWN"))</f>
        <v/>
      </c>
      <c r="F5909">
        <f>IF(GL_Paste!$B5906="","",IFERROR(INDEX(AcctSub,MATCH(GL_Paste!$B5906&amp;"",AcctCode,0)),"UNKNOWN"))</f>
        <v/>
      </c>
    </row>
    <row r="5910">
      <c r="A5910" s="40">
        <f>IF(GL_Paste!$B5907="","",N(GL_Paste!$H5907)-N(GL_Paste!$G5907))</f>
        <v/>
      </c>
      <c r="B5910" s="43">
        <f>IF(GL_Paste!$B5907="","",DATE(YEAR(GL_Paste!$E5907),MONTH(GL_Paste!$E5907),1))</f>
        <v/>
      </c>
      <c r="C5910">
        <f>IF(GL_Paste!$B5907="","",IF(TRIM(GL_Paste!$M5907)&lt;&gt;"",TRIM(GL_Paste!$M5907),IFERROR(MID(GL_Paste!$I5907,FIND("[",GL_Paste!$I5907)+1,FIND("]",GL_Paste!$I5907)-FIND("[",GL_Paste!$I5907)-1),"")))</f>
        <v/>
      </c>
      <c r="D5910">
        <f>IF(GL_Paste!$B5907="","",IFERROR(INDEX(DeptName,MATCH($C5910,DeptTag,0)),"UNALLOCATED"))</f>
        <v/>
      </c>
      <c r="E5910">
        <f>IF(GL_Paste!$B5907="","",IFERROR(INDEX(AcctCat,MATCH(GL_Paste!$B5907&amp;"",AcctCode,0)),"UNKNOWN"))</f>
        <v/>
      </c>
      <c r="F5910">
        <f>IF(GL_Paste!$B5907="","",IFERROR(INDEX(AcctSub,MATCH(GL_Paste!$B5907&amp;"",AcctCode,0)),"UNKNOWN"))</f>
        <v/>
      </c>
    </row>
    <row r="5911">
      <c r="A5911" s="40">
        <f>IF(GL_Paste!$B5908="","",N(GL_Paste!$H5908)-N(GL_Paste!$G5908))</f>
        <v/>
      </c>
      <c r="B5911" s="43">
        <f>IF(GL_Paste!$B5908="","",DATE(YEAR(GL_Paste!$E5908),MONTH(GL_Paste!$E5908),1))</f>
        <v/>
      </c>
      <c r="C5911">
        <f>IF(GL_Paste!$B5908="","",IF(TRIM(GL_Paste!$M5908)&lt;&gt;"",TRIM(GL_Paste!$M5908),IFERROR(MID(GL_Paste!$I5908,FIND("[",GL_Paste!$I5908)+1,FIND("]",GL_Paste!$I5908)-FIND("[",GL_Paste!$I5908)-1),"")))</f>
        <v/>
      </c>
      <c r="D5911">
        <f>IF(GL_Paste!$B5908="","",IFERROR(INDEX(DeptName,MATCH($C5911,DeptTag,0)),"UNALLOCATED"))</f>
        <v/>
      </c>
      <c r="E5911">
        <f>IF(GL_Paste!$B5908="","",IFERROR(INDEX(AcctCat,MATCH(GL_Paste!$B5908&amp;"",AcctCode,0)),"UNKNOWN"))</f>
        <v/>
      </c>
      <c r="F5911">
        <f>IF(GL_Paste!$B5908="","",IFERROR(INDEX(AcctSub,MATCH(GL_Paste!$B5908&amp;"",AcctCode,0)),"UNKNOWN"))</f>
        <v/>
      </c>
    </row>
    <row r="5912">
      <c r="A5912" s="40">
        <f>IF(GL_Paste!$B5909="","",N(GL_Paste!$H5909)-N(GL_Paste!$G5909))</f>
        <v/>
      </c>
      <c r="B5912" s="43">
        <f>IF(GL_Paste!$B5909="","",DATE(YEAR(GL_Paste!$E5909),MONTH(GL_Paste!$E5909),1))</f>
        <v/>
      </c>
      <c r="C5912">
        <f>IF(GL_Paste!$B5909="","",IF(TRIM(GL_Paste!$M5909)&lt;&gt;"",TRIM(GL_Paste!$M5909),IFERROR(MID(GL_Paste!$I5909,FIND("[",GL_Paste!$I5909)+1,FIND("]",GL_Paste!$I5909)-FIND("[",GL_Paste!$I5909)-1),"")))</f>
        <v/>
      </c>
      <c r="D5912">
        <f>IF(GL_Paste!$B5909="","",IFERROR(INDEX(DeptName,MATCH($C5912,DeptTag,0)),"UNALLOCATED"))</f>
        <v/>
      </c>
      <c r="E5912">
        <f>IF(GL_Paste!$B5909="","",IFERROR(INDEX(AcctCat,MATCH(GL_Paste!$B5909&amp;"",AcctCode,0)),"UNKNOWN"))</f>
        <v/>
      </c>
      <c r="F5912">
        <f>IF(GL_Paste!$B5909="","",IFERROR(INDEX(AcctSub,MATCH(GL_Paste!$B5909&amp;"",AcctCode,0)),"UNKNOWN"))</f>
        <v/>
      </c>
    </row>
    <row r="5913">
      <c r="A5913" s="40">
        <f>IF(GL_Paste!$B5910="","",N(GL_Paste!$H5910)-N(GL_Paste!$G5910))</f>
        <v/>
      </c>
      <c r="B5913" s="43">
        <f>IF(GL_Paste!$B5910="","",DATE(YEAR(GL_Paste!$E5910),MONTH(GL_Paste!$E5910),1))</f>
        <v/>
      </c>
      <c r="C5913">
        <f>IF(GL_Paste!$B5910="","",IF(TRIM(GL_Paste!$M5910)&lt;&gt;"",TRIM(GL_Paste!$M5910),IFERROR(MID(GL_Paste!$I5910,FIND("[",GL_Paste!$I5910)+1,FIND("]",GL_Paste!$I5910)-FIND("[",GL_Paste!$I5910)-1),"")))</f>
        <v/>
      </c>
      <c r="D5913">
        <f>IF(GL_Paste!$B5910="","",IFERROR(INDEX(DeptName,MATCH($C5913,DeptTag,0)),"UNALLOCATED"))</f>
        <v/>
      </c>
      <c r="E5913">
        <f>IF(GL_Paste!$B5910="","",IFERROR(INDEX(AcctCat,MATCH(GL_Paste!$B5910&amp;"",AcctCode,0)),"UNKNOWN"))</f>
        <v/>
      </c>
      <c r="F5913">
        <f>IF(GL_Paste!$B5910="","",IFERROR(INDEX(AcctSub,MATCH(GL_Paste!$B5910&amp;"",AcctCode,0)),"UNKNOWN"))</f>
        <v/>
      </c>
    </row>
    <row r="5914">
      <c r="A5914" s="40">
        <f>IF(GL_Paste!$B5911="","",N(GL_Paste!$H5911)-N(GL_Paste!$G5911))</f>
        <v/>
      </c>
      <c r="B5914" s="43">
        <f>IF(GL_Paste!$B5911="","",DATE(YEAR(GL_Paste!$E5911),MONTH(GL_Paste!$E5911),1))</f>
        <v/>
      </c>
      <c r="C5914">
        <f>IF(GL_Paste!$B5911="","",IF(TRIM(GL_Paste!$M5911)&lt;&gt;"",TRIM(GL_Paste!$M5911),IFERROR(MID(GL_Paste!$I5911,FIND("[",GL_Paste!$I5911)+1,FIND("]",GL_Paste!$I5911)-FIND("[",GL_Paste!$I5911)-1),"")))</f>
        <v/>
      </c>
      <c r="D5914">
        <f>IF(GL_Paste!$B5911="","",IFERROR(INDEX(DeptName,MATCH($C5914,DeptTag,0)),"UNALLOCATED"))</f>
        <v/>
      </c>
      <c r="E5914">
        <f>IF(GL_Paste!$B5911="","",IFERROR(INDEX(AcctCat,MATCH(GL_Paste!$B5911&amp;"",AcctCode,0)),"UNKNOWN"))</f>
        <v/>
      </c>
      <c r="F5914">
        <f>IF(GL_Paste!$B5911="","",IFERROR(INDEX(AcctSub,MATCH(GL_Paste!$B5911&amp;"",AcctCode,0)),"UNKNOWN"))</f>
        <v/>
      </c>
    </row>
    <row r="5915">
      <c r="A5915" s="40">
        <f>IF(GL_Paste!$B5912="","",N(GL_Paste!$H5912)-N(GL_Paste!$G5912))</f>
        <v/>
      </c>
      <c r="B5915" s="43">
        <f>IF(GL_Paste!$B5912="","",DATE(YEAR(GL_Paste!$E5912),MONTH(GL_Paste!$E5912),1))</f>
        <v/>
      </c>
      <c r="C5915">
        <f>IF(GL_Paste!$B5912="","",IF(TRIM(GL_Paste!$M5912)&lt;&gt;"",TRIM(GL_Paste!$M5912),IFERROR(MID(GL_Paste!$I5912,FIND("[",GL_Paste!$I5912)+1,FIND("]",GL_Paste!$I5912)-FIND("[",GL_Paste!$I5912)-1),"")))</f>
        <v/>
      </c>
      <c r="D5915">
        <f>IF(GL_Paste!$B5912="","",IFERROR(INDEX(DeptName,MATCH($C5915,DeptTag,0)),"UNALLOCATED"))</f>
        <v/>
      </c>
      <c r="E5915">
        <f>IF(GL_Paste!$B5912="","",IFERROR(INDEX(AcctCat,MATCH(GL_Paste!$B5912&amp;"",AcctCode,0)),"UNKNOWN"))</f>
        <v/>
      </c>
      <c r="F5915">
        <f>IF(GL_Paste!$B5912="","",IFERROR(INDEX(AcctSub,MATCH(GL_Paste!$B5912&amp;"",AcctCode,0)),"UNKNOWN"))</f>
        <v/>
      </c>
    </row>
    <row r="5916">
      <c r="A5916" s="40">
        <f>IF(GL_Paste!$B5913="","",N(GL_Paste!$H5913)-N(GL_Paste!$G5913))</f>
        <v/>
      </c>
      <c r="B5916" s="43">
        <f>IF(GL_Paste!$B5913="","",DATE(YEAR(GL_Paste!$E5913),MONTH(GL_Paste!$E5913),1))</f>
        <v/>
      </c>
      <c r="C5916">
        <f>IF(GL_Paste!$B5913="","",IF(TRIM(GL_Paste!$M5913)&lt;&gt;"",TRIM(GL_Paste!$M5913),IFERROR(MID(GL_Paste!$I5913,FIND("[",GL_Paste!$I5913)+1,FIND("]",GL_Paste!$I5913)-FIND("[",GL_Paste!$I5913)-1),"")))</f>
        <v/>
      </c>
      <c r="D5916">
        <f>IF(GL_Paste!$B5913="","",IFERROR(INDEX(DeptName,MATCH($C5916,DeptTag,0)),"UNALLOCATED"))</f>
        <v/>
      </c>
      <c r="E5916">
        <f>IF(GL_Paste!$B5913="","",IFERROR(INDEX(AcctCat,MATCH(GL_Paste!$B5913&amp;"",AcctCode,0)),"UNKNOWN"))</f>
        <v/>
      </c>
      <c r="F5916">
        <f>IF(GL_Paste!$B5913="","",IFERROR(INDEX(AcctSub,MATCH(GL_Paste!$B5913&amp;"",AcctCode,0)),"UNKNOWN"))</f>
        <v/>
      </c>
    </row>
    <row r="5917">
      <c r="A5917" s="40">
        <f>IF(GL_Paste!$B5914="","",N(GL_Paste!$H5914)-N(GL_Paste!$G5914))</f>
        <v/>
      </c>
      <c r="B5917" s="43">
        <f>IF(GL_Paste!$B5914="","",DATE(YEAR(GL_Paste!$E5914),MONTH(GL_Paste!$E5914),1))</f>
        <v/>
      </c>
      <c r="C5917">
        <f>IF(GL_Paste!$B5914="","",IF(TRIM(GL_Paste!$M5914)&lt;&gt;"",TRIM(GL_Paste!$M5914),IFERROR(MID(GL_Paste!$I5914,FIND("[",GL_Paste!$I5914)+1,FIND("]",GL_Paste!$I5914)-FIND("[",GL_Paste!$I5914)-1),"")))</f>
        <v/>
      </c>
      <c r="D5917">
        <f>IF(GL_Paste!$B5914="","",IFERROR(INDEX(DeptName,MATCH($C5917,DeptTag,0)),"UNALLOCATED"))</f>
        <v/>
      </c>
      <c r="E5917">
        <f>IF(GL_Paste!$B5914="","",IFERROR(INDEX(AcctCat,MATCH(GL_Paste!$B5914&amp;"",AcctCode,0)),"UNKNOWN"))</f>
        <v/>
      </c>
      <c r="F5917">
        <f>IF(GL_Paste!$B5914="","",IFERROR(INDEX(AcctSub,MATCH(GL_Paste!$B5914&amp;"",AcctCode,0)),"UNKNOWN"))</f>
        <v/>
      </c>
    </row>
    <row r="5918">
      <c r="A5918" s="40">
        <f>IF(GL_Paste!$B5915="","",N(GL_Paste!$H5915)-N(GL_Paste!$G5915))</f>
        <v/>
      </c>
      <c r="B5918" s="43">
        <f>IF(GL_Paste!$B5915="","",DATE(YEAR(GL_Paste!$E5915),MONTH(GL_Paste!$E5915),1))</f>
        <v/>
      </c>
      <c r="C5918">
        <f>IF(GL_Paste!$B5915="","",IF(TRIM(GL_Paste!$M5915)&lt;&gt;"",TRIM(GL_Paste!$M5915),IFERROR(MID(GL_Paste!$I5915,FIND("[",GL_Paste!$I5915)+1,FIND("]",GL_Paste!$I5915)-FIND("[",GL_Paste!$I5915)-1),"")))</f>
        <v/>
      </c>
      <c r="D5918">
        <f>IF(GL_Paste!$B5915="","",IFERROR(INDEX(DeptName,MATCH($C5918,DeptTag,0)),"UNALLOCATED"))</f>
        <v/>
      </c>
      <c r="E5918">
        <f>IF(GL_Paste!$B5915="","",IFERROR(INDEX(AcctCat,MATCH(GL_Paste!$B5915&amp;"",AcctCode,0)),"UNKNOWN"))</f>
        <v/>
      </c>
      <c r="F5918">
        <f>IF(GL_Paste!$B5915="","",IFERROR(INDEX(AcctSub,MATCH(GL_Paste!$B5915&amp;"",AcctCode,0)),"UNKNOWN"))</f>
        <v/>
      </c>
    </row>
    <row r="5919">
      <c r="A5919" s="40">
        <f>IF(GL_Paste!$B5916="","",N(GL_Paste!$H5916)-N(GL_Paste!$G5916))</f>
        <v/>
      </c>
      <c r="B5919" s="43">
        <f>IF(GL_Paste!$B5916="","",DATE(YEAR(GL_Paste!$E5916),MONTH(GL_Paste!$E5916),1))</f>
        <v/>
      </c>
      <c r="C5919">
        <f>IF(GL_Paste!$B5916="","",IF(TRIM(GL_Paste!$M5916)&lt;&gt;"",TRIM(GL_Paste!$M5916),IFERROR(MID(GL_Paste!$I5916,FIND("[",GL_Paste!$I5916)+1,FIND("]",GL_Paste!$I5916)-FIND("[",GL_Paste!$I5916)-1),"")))</f>
        <v/>
      </c>
      <c r="D5919">
        <f>IF(GL_Paste!$B5916="","",IFERROR(INDEX(DeptName,MATCH($C5919,DeptTag,0)),"UNALLOCATED"))</f>
        <v/>
      </c>
      <c r="E5919">
        <f>IF(GL_Paste!$B5916="","",IFERROR(INDEX(AcctCat,MATCH(GL_Paste!$B5916&amp;"",AcctCode,0)),"UNKNOWN"))</f>
        <v/>
      </c>
      <c r="F5919">
        <f>IF(GL_Paste!$B5916="","",IFERROR(INDEX(AcctSub,MATCH(GL_Paste!$B5916&amp;"",AcctCode,0)),"UNKNOWN"))</f>
        <v/>
      </c>
    </row>
    <row r="5920">
      <c r="A5920" s="40">
        <f>IF(GL_Paste!$B5917="","",N(GL_Paste!$H5917)-N(GL_Paste!$G5917))</f>
        <v/>
      </c>
      <c r="B5920" s="43">
        <f>IF(GL_Paste!$B5917="","",DATE(YEAR(GL_Paste!$E5917),MONTH(GL_Paste!$E5917),1))</f>
        <v/>
      </c>
      <c r="C5920">
        <f>IF(GL_Paste!$B5917="","",IF(TRIM(GL_Paste!$M5917)&lt;&gt;"",TRIM(GL_Paste!$M5917),IFERROR(MID(GL_Paste!$I5917,FIND("[",GL_Paste!$I5917)+1,FIND("]",GL_Paste!$I5917)-FIND("[",GL_Paste!$I5917)-1),"")))</f>
        <v/>
      </c>
      <c r="D5920">
        <f>IF(GL_Paste!$B5917="","",IFERROR(INDEX(DeptName,MATCH($C5920,DeptTag,0)),"UNALLOCATED"))</f>
        <v/>
      </c>
      <c r="E5920">
        <f>IF(GL_Paste!$B5917="","",IFERROR(INDEX(AcctCat,MATCH(GL_Paste!$B5917&amp;"",AcctCode,0)),"UNKNOWN"))</f>
        <v/>
      </c>
      <c r="F5920">
        <f>IF(GL_Paste!$B5917="","",IFERROR(INDEX(AcctSub,MATCH(GL_Paste!$B5917&amp;"",AcctCode,0)),"UNKNOWN"))</f>
        <v/>
      </c>
    </row>
    <row r="5921">
      <c r="A5921" s="40">
        <f>IF(GL_Paste!$B5918="","",N(GL_Paste!$H5918)-N(GL_Paste!$G5918))</f>
        <v/>
      </c>
      <c r="B5921" s="43">
        <f>IF(GL_Paste!$B5918="","",DATE(YEAR(GL_Paste!$E5918),MONTH(GL_Paste!$E5918),1))</f>
        <v/>
      </c>
      <c r="C5921">
        <f>IF(GL_Paste!$B5918="","",IF(TRIM(GL_Paste!$M5918)&lt;&gt;"",TRIM(GL_Paste!$M5918),IFERROR(MID(GL_Paste!$I5918,FIND("[",GL_Paste!$I5918)+1,FIND("]",GL_Paste!$I5918)-FIND("[",GL_Paste!$I5918)-1),"")))</f>
        <v/>
      </c>
      <c r="D5921">
        <f>IF(GL_Paste!$B5918="","",IFERROR(INDEX(DeptName,MATCH($C5921,DeptTag,0)),"UNALLOCATED"))</f>
        <v/>
      </c>
      <c r="E5921">
        <f>IF(GL_Paste!$B5918="","",IFERROR(INDEX(AcctCat,MATCH(GL_Paste!$B5918&amp;"",AcctCode,0)),"UNKNOWN"))</f>
        <v/>
      </c>
      <c r="F5921">
        <f>IF(GL_Paste!$B5918="","",IFERROR(INDEX(AcctSub,MATCH(GL_Paste!$B5918&amp;"",AcctCode,0)),"UNKNOWN"))</f>
        <v/>
      </c>
    </row>
    <row r="5922">
      <c r="A5922" s="40">
        <f>IF(GL_Paste!$B5919="","",N(GL_Paste!$H5919)-N(GL_Paste!$G5919))</f>
        <v/>
      </c>
      <c r="B5922" s="43">
        <f>IF(GL_Paste!$B5919="","",DATE(YEAR(GL_Paste!$E5919),MONTH(GL_Paste!$E5919),1))</f>
        <v/>
      </c>
      <c r="C5922">
        <f>IF(GL_Paste!$B5919="","",IF(TRIM(GL_Paste!$M5919)&lt;&gt;"",TRIM(GL_Paste!$M5919),IFERROR(MID(GL_Paste!$I5919,FIND("[",GL_Paste!$I5919)+1,FIND("]",GL_Paste!$I5919)-FIND("[",GL_Paste!$I5919)-1),"")))</f>
        <v/>
      </c>
      <c r="D5922">
        <f>IF(GL_Paste!$B5919="","",IFERROR(INDEX(DeptName,MATCH($C5922,DeptTag,0)),"UNALLOCATED"))</f>
        <v/>
      </c>
      <c r="E5922">
        <f>IF(GL_Paste!$B5919="","",IFERROR(INDEX(AcctCat,MATCH(GL_Paste!$B5919&amp;"",AcctCode,0)),"UNKNOWN"))</f>
        <v/>
      </c>
      <c r="F5922">
        <f>IF(GL_Paste!$B5919="","",IFERROR(INDEX(AcctSub,MATCH(GL_Paste!$B5919&amp;"",AcctCode,0)),"UNKNOWN"))</f>
        <v/>
      </c>
    </row>
    <row r="5923">
      <c r="A5923" s="40">
        <f>IF(GL_Paste!$B5920="","",N(GL_Paste!$H5920)-N(GL_Paste!$G5920))</f>
        <v/>
      </c>
      <c r="B5923" s="43">
        <f>IF(GL_Paste!$B5920="","",DATE(YEAR(GL_Paste!$E5920),MONTH(GL_Paste!$E5920),1))</f>
        <v/>
      </c>
      <c r="C5923">
        <f>IF(GL_Paste!$B5920="","",IF(TRIM(GL_Paste!$M5920)&lt;&gt;"",TRIM(GL_Paste!$M5920),IFERROR(MID(GL_Paste!$I5920,FIND("[",GL_Paste!$I5920)+1,FIND("]",GL_Paste!$I5920)-FIND("[",GL_Paste!$I5920)-1),"")))</f>
        <v/>
      </c>
      <c r="D5923">
        <f>IF(GL_Paste!$B5920="","",IFERROR(INDEX(DeptName,MATCH($C5923,DeptTag,0)),"UNALLOCATED"))</f>
        <v/>
      </c>
      <c r="E5923">
        <f>IF(GL_Paste!$B5920="","",IFERROR(INDEX(AcctCat,MATCH(GL_Paste!$B5920&amp;"",AcctCode,0)),"UNKNOWN"))</f>
        <v/>
      </c>
      <c r="F5923">
        <f>IF(GL_Paste!$B5920="","",IFERROR(INDEX(AcctSub,MATCH(GL_Paste!$B5920&amp;"",AcctCode,0)),"UNKNOWN"))</f>
        <v/>
      </c>
    </row>
    <row r="5924">
      <c r="A5924" s="40">
        <f>IF(GL_Paste!$B5921="","",N(GL_Paste!$H5921)-N(GL_Paste!$G5921))</f>
        <v/>
      </c>
      <c r="B5924" s="43">
        <f>IF(GL_Paste!$B5921="","",DATE(YEAR(GL_Paste!$E5921),MONTH(GL_Paste!$E5921),1))</f>
        <v/>
      </c>
      <c r="C5924">
        <f>IF(GL_Paste!$B5921="","",IF(TRIM(GL_Paste!$M5921)&lt;&gt;"",TRIM(GL_Paste!$M5921),IFERROR(MID(GL_Paste!$I5921,FIND("[",GL_Paste!$I5921)+1,FIND("]",GL_Paste!$I5921)-FIND("[",GL_Paste!$I5921)-1),"")))</f>
        <v/>
      </c>
      <c r="D5924">
        <f>IF(GL_Paste!$B5921="","",IFERROR(INDEX(DeptName,MATCH($C5924,DeptTag,0)),"UNALLOCATED"))</f>
        <v/>
      </c>
      <c r="E5924">
        <f>IF(GL_Paste!$B5921="","",IFERROR(INDEX(AcctCat,MATCH(GL_Paste!$B5921&amp;"",AcctCode,0)),"UNKNOWN"))</f>
        <v/>
      </c>
      <c r="F5924">
        <f>IF(GL_Paste!$B5921="","",IFERROR(INDEX(AcctSub,MATCH(GL_Paste!$B5921&amp;"",AcctCode,0)),"UNKNOWN"))</f>
        <v/>
      </c>
    </row>
    <row r="5925">
      <c r="A5925" s="40">
        <f>IF(GL_Paste!$B5922="","",N(GL_Paste!$H5922)-N(GL_Paste!$G5922))</f>
        <v/>
      </c>
      <c r="B5925" s="43">
        <f>IF(GL_Paste!$B5922="","",DATE(YEAR(GL_Paste!$E5922),MONTH(GL_Paste!$E5922),1))</f>
        <v/>
      </c>
      <c r="C5925">
        <f>IF(GL_Paste!$B5922="","",IF(TRIM(GL_Paste!$M5922)&lt;&gt;"",TRIM(GL_Paste!$M5922),IFERROR(MID(GL_Paste!$I5922,FIND("[",GL_Paste!$I5922)+1,FIND("]",GL_Paste!$I5922)-FIND("[",GL_Paste!$I5922)-1),"")))</f>
        <v/>
      </c>
      <c r="D5925">
        <f>IF(GL_Paste!$B5922="","",IFERROR(INDEX(DeptName,MATCH($C5925,DeptTag,0)),"UNALLOCATED"))</f>
        <v/>
      </c>
      <c r="E5925">
        <f>IF(GL_Paste!$B5922="","",IFERROR(INDEX(AcctCat,MATCH(GL_Paste!$B5922&amp;"",AcctCode,0)),"UNKNOWN"))</f>
        <v/>
      </c>
      <c r="F5925">
        <f>IF(GL_Paste!$B5922="","",IFERROR(INDEX(AcctSub,MATCH(GL_Paste!$B5922&amp;"",AcctCode,0)),"UNKNOWN"))</f>
        <v/>
      </c>
    </row>
    <row r="5926">
      <c r="A5926" s="40">
        <f>IF(GL_Paste!$B5923="","",N(GL_Paste!$H5923)-N(GL_Paste!$G5923))</f>
        <v/>
      </c>
      <c r="B5926" s="43">
        <f>IF(GL_Paste!$B5923="","",DATE(YEAR(GL_Paste!$E5923),MONTH(GL_Paste!$E5923),1))</f>
        <v/>
      </c>
      <c r="C5926">
        <f>IF(GL_Paste!$B5923="","",IF(TRIM(GL_Paste!$M5923)&lt;&gt;"",TRIM(GL_Paste!$M5923),IFERROR(MID(GL_Paste!$I5923,FIND("[",GL_Paste!$I5923)+1,FIND("]",GL_Paste!$I5923)-FIND("[",GL_Paste!$I5923)-1),"")))</f>
        <v/>
      </c>
      <c r="D5926">
        <f>IF(GL_Paste!$B5923="","",IFERROR(INDEX(DeptName,MATCH($C5926,DeptTag,0)),"UNALLOCATED"))</f>
        <v/>
      </c>
      <c r="E5926">
        <f>IF(GL_Paste!$B5923="","",IFERROR(INDEX(AcctCat,MATCH(GL_Paste!$B5923&amp;"",AcctCode,0)),"UNKNOWN"))</f>
        <v/>
      </c>
      <c r="F5926">
        <f>IF(GL_Paste!$B5923="","",IFERROR(INDEX(AcctSub,MATCH(GL_Paste!$B5923&amp;"",AcctCode,0)),"UNKNOWN"))</f>
        <v/>
      </c>
    </row>
    <row r="5927">
      <c r="A5927" s="40">
        <f>IF(GL_Paste!$B5924="","",N(GL_Paste!$H5924)-N(GL_Paste!$G5924))</f>
        <v/>
      </c>
      <c r="B5927" s="43">
        <f>IF(GL_Paste!$B5924="","",DATE(YEAR(GL_Paste!$E5924),MONTH(GL_Paste!$E5924),1))</f>
        <v/>
      </c>
      <c r="C5927">
        <f>IF(GL_Paste!$B5924="","",IF(TRIM(GL_Paste!$M5924)&lt;&gt;"",TRIM(GL_Paste!$M5924),IFERROR(MID(GL_Paste!$I5924,FIND("[",GL_Paste!$I5924)+1,FIND("]",GL_Paste!$I5924)-FIND("[",GL_Paste!$I5924)-1),"")))</f>
        <v/>
      </c>
      <c r="D5927">
        <f>IF(GL_Paste!$B5924="","",IFERROR(INDEX(DeptName,MATCH($C5927,DeptTag,0)),"UNALLOCATED"))</f>
        <v/>
      </c>
      <c r="E5927">
        <f>IF(GL_Paste!$B5924="","",IFERROR(INDEX(AcctCat,MATCH(GL_Paste!$B5924&amp;"",AcctCode,0)),"UNKNOWN"))</f>
        <v/>
      </c>
      <c r="F5927">
        <f>IF(GL_Paste!$B5924="","",IFERROR(INDEX(AcctSub,MATCH(GL_Paste!$B5924&amp;"",AcctCode,0)),"UNKNOWN"))</f>
        <v/>
      </c>
    </row>
    <row r="5928">
      <c r="A5928" s="40">
        <f>IF(GL_Paste!$B5925="","",N(GL_Paste!$H5925)-N(GL_Paste!$G5925))</f>
        <v/>
      </c>
      <c r="B5928" s="43">
        <f>IF(GL_Paste!$B5925="","",DATE(YEAR(GL_Paste!$E5925),MONTH(GL_Paste!$E5925),1))</f>
        <v/>
      </c>
      <c r="C5928">
        <f>IF(GL_Paste!$B5925="","",IF(TRIM(GL_Paste!$M5925)&lt;&gt;"",TRIM(GL_Paste!$M5925),IFERROR(MID(GL_Paste!$I5925,FIND("[",GL_Paste!$I5925)+1,FIND("]",GL_Paste!$I5925)-FIND("[",GL_Paste!$I5925)-1),"")))</f>
        <v/>
      </c>
      <c r="D5928">
        <f>IF(GL_Paste!$B5925="","",IFERROR(INDEX(DeptName,MATCH($C5928,DeptTag,0)),"UNALLOCATED"))</f>
        <v/>
      </c>
      <c r="E5928">
        <f>IF(GL_Paste!$B5925="","",IFERROR(INDEX(AcctCat,MATCH(GL_Paste!$B5925&amp;"",AcctCode,0)),"UNKNOWN"))</f>
        <v/>
      </c>
      <c r="F5928">
        <f>IF(GL_Paste!$B5925="","",IFERROR(INDEX(AcctSub,MATCH(GL_Paste!$B5925&amp;"",AcctCode,0)),"UNKNOWN"))</f>
        <v/>
      </c>
    </row>
    <row r="5929">
      <c r="A5929" s="40">
        <f>IF(GL_Paste!$B5926="","",N(GL_Paste!$H5926)-N(GL_Paste!$G5926))</f>
        <v/>
      </c>
      <c r="B5929" s="43">
        <f>IF(GL_Paste!$B5926="","",DATE(YEAR(GL_Paste!$E5926),MONTH(GL_Paste!$E5926),1))</f>
        <v/>
      </c>
      <c r="C5929">
        <f>IF(GL_Paste!$B5926="","",IF(TRIM(GL_Paste!$M5926)&lt;&gt;"",TRIM(GL_Paste!$M5926),IFERROR(MID(GL_Paste!$I5926,FIND("[",GL_Paste!$I5926)+1,FIND("]",GL_Paste!$I5926)-FIND("[",GL_Paste!$I5926)-1),"")))</f>
        <v/>
      </c>
      <c r="D5929">
        <f>IF(GL_Paste!$B5926="","",IFERROR(INDEX(DeptName,MATCH($C5929,DeptTag,0)),"UNALLOCATED"))</f>
        <v/>
      </c>
      <c r="E5929">
        <f>IF(GL_Paste!$B5926="","",IFERROR(INDEX(AcctCat,MATCH(GL_Paste!$B5926&amp;"",AcctCode,0)),"UNKNOWN"))</f>
        <v/>
      </c>
      <c r="F5929">
        <f>IF(GL_Paste!$B5926="","",IFERROR(INDEX(AcctSub,MATCH(GL_Paste!$B5926&amp;"",AcctCode,0)),"UNKNOWN"))</f>
        <v/>
      </c>
    </row>
    <row r="5930">
      <c r="A5930" s="40">
        <f>IF(GL_Paste!$B5927="","",N(GL_Paste!$H5927)-N(GL_Paste!$G5927))</f>
        <v/>
      </c>
      <c r="B5930" s="43">
        <f>IF(GL_Paste!$B5927="","",DATE(YEAR(GL_Paste!$E5927),MONTH(GL_Paste!$E5927),1))</f>
        <v/>
      </c>
      <c r="C5930">
        <f>IF(GL_Paste!$B5927="","",IF(TRIM(GL_Paste!$M5927)&lt;&gt;"",TRIM(GL_Paste!$M5927),IFERROR(MID(GL_Paste!$I5927,FIND("[",GL_Paste!$I5927)+1,FIND("]",GL_Paste!$I5927)-FIND("[",GL_Paste!$I5927)-1),"")))</f>
        <v/>
      </c>
      <c r="D5930">
        <f>IF(GL_Paste!$B5927="","",IFERROR(INDEX(DeptName,MATCH($C5930,DeptTag,0)),"UNALLOCATED"))</f>
        <v/>
      </c>
      <c r="E5930">
        <f>IF(GL_Paste!$B5927="","",IFERROR(INDEX(AcctCat,MATCH(GL_Paste!$B5927&amp;"",AcctCode,0)),"UNKNOWN"))</f>
        <v/>
      </c>
      <c r="F5930">
        <f>IF(GL_Paste!$B5927="","",IFERROR(INDEX(AcctSub,MATCH(GL_Paste!$B5927&amp;"",AcctCode,0)),"UNKNOWN"))</f>
        <v/>
      </c>
    </row>
    <row r="5931">
      <c r="A5931" s="40">
        <f>IF(GL_Paste!$B5928="","",N(GL_Paste!$H5928)-N(GL_Paste!$G5928))</f>
        <v/>
      </c>
      <c r="B5931" s="43">
        <f>IF(GL_Paste!$B5928="","",DATE(YEAR(GL_Paste!$E5928),MONTH(GL_Paste!$E5928),1))</f>
        <v/>
      </c>
      <c r="C5931">
        <f>IF(GL_Paste!$B5928="","",IF(TRIM(GL_Paste!$M5928)&lt;&gt;"",TRIM(GL_Paste!$M5928),IFERROR(MID(GL_Paste!$I5928,FIND("[",GL_Paste!$I5928)+1,FIND("]",GL_Paste!$I5928)-FIND("[",GL_Paste!$I5928)-1),"")))</f>
        <v/>
      </c>
      <c r="D5931">
        <f>IF(GL_Paste!$B5928="","",IFERROR(INDEX(DeptName,MATCH($C5931,DeptTag,0)),"UNALLOCATED"))</f>
        <v/>
      </c>
      <c r="E5931">
        <f>IF(GL_Paste!$B5928="","",IFERROR(INDEX(AcctCat,MATCH(GL_Paste!$B5928&amp;"",AcctCode,0)),"UNKNOWN"))</f>
        <v/>
      </c>
      <c r="F5931">
        <f>IF(GL_Paste!$B5928="","",IFERROR(INDEX(AcctSub,MATCH(GL_Paste!$B5928&amp;"",AcctCode,0)),"UNKNOWN"))</f>
        <v/>
      </c>
    </row>
    <row r="5932">
      <c r="A5932" s="40">
        <f>IF(GL_Paste!$B5929="","",N(GL_Paste!$H5929)-N(GL_Paste!$G5929))</f>
        <v/>
      </c>
      <c r="B5932" s="43">
        <f>IF(GL_Paste!$B5929="","",DATE(YEAR(GL_Paste!$E5929),MONTH(GL_Paste!$E5929),1))</f>
        <v/>
      </c>
      <c r="C5932">
        <f>IF(GL_Paste!$B5929="","",IF(TRIM(GL_Paste!$M5929)&lt;&gt;"",TRIM(GL_Paste!$M5929),IFERROR(MID(GL_Paste!$I5929,FIND("[",GL_Paste!$I5929)+1,FIND("]",GL_Paste!$I5929)-FIND("[",GL_Paste!$I5929)-1),"")))</f>
        <v/>
      </c>
      <c r="D5932">
        <f>IF(GL_Paste!$B5929="","",IFERROR(INDEX(DeptName,MATCH($C5932,DeptTag,0)),"UNALLOCATED"))</f>
        <v/>
      </c>
      <c r="E5932">
        <f>IF(GL_Paste!$B5929="","",IFERROR(INDEX(AcctCat,MATCH(GL_Paste!$B5929&amp;"",AcctCode,0)),"UNKNOWN"))</f>
        <v/>
      </c>
      <c r="F5932">
        <f>IF(GL_Paste!$B5929="","",IFERROR(INDEX(AcctSub,MATCH(GL_Paste!$B5929&amp;"",AcctCode,0)),"UNKNOWN"))</f>
        <v/>
      </c>
    </row>
    <row r="5933">
      <c r="A5933" s="40">
        <f>IF(GL_Paste!$B5930="","",N(GL_Paste!$H5930)-N(GL_Paste!$G5930))</f>
        <v/>
      </c>
      <c r="B5933" s="43">
        <f>IF(GL_Paste!$B5930="","",DATE(YEAR(GL_Paste!$E5930),MONTH(GL_Paste!$E5930),1))</f>
        <v/>
      </c>
      <c r="C5933">
        <f>IF(GL_Paste!$B5930="","",IF(TRIM(GL_Paste!$M5930)&lt;&gt;"",TRIM(GL_Paste!$M5930),IFERROR(MID(GL_Paste!$I5930,FIND("[",GL_Paste!$I5930)+1,FIND("]",GL_Paste!$I5930)-FIND("[",GL_Paste!$I5930)-1),"")))</f>
        <v/>
      </c>
      <c r="D5933">
        <f>IF(GL_Paste!$B5930="","",IFERROR(INDEX(DeptName,MATCH($C5933,DeptTag,0)),"UNALLOCATED"))</f>
        <v/>
      </c>
      <c r="E5933">
        <f>IF(GL_Paste!$B5930="","",IFERROR(INDEX(AcctCat,MATCH(GL_Paste!$B5930&amp;"",AcctCode,0)),"UNKNOWN"))</f>
        <v/>
      </c>
      <c r="F5933">
        <f>IF(GL_Paste!$B5930="","",IFERROR(INDEX(AcctSub,MATCH(GL_Paste!$B5930&amp;"",AcctCode,0)),"UNKNOWN"))</f>
        <v/>
      </c>
    </row>
    <row r="5934">
      <c r="A5934" s="40">
        <f>IF(GL_Paste!$B5931="","",N(GL_Paste!$H5931)-N(GL_Paste!$G5931))</f>
        <v/>
      </c>
      <c r="B5934" s="43">
        <f>IF(GL_Paste!$B5931="","",DATE(YEAR(GL_Paste!$E5931),MONTH(GL_Paste!$E5931),1))</f>
        <v/>
      </c>
      <c r="C5934">
        <f>IF(GL_Paste!$B5931="","",IF(TRIM(GL_Paste!$M5931)&lt;&gt;"",TRIM(GL_Paste!$M5931),IFERROR(MID(GL_Paste!$I5931,FIND("[",GL_Paste!$I5931)+1,FIND("]",GL_Paste!$I5931)-FIND("[",GL_Paste!$I5931)-1),"")))</f>
        <v/>
      </c>
      <c r="D5934">
        <f>IF(GL_Paste!$B5931="","",IFERROR(INDEX(DeptName,MATCH($C5934,DeptTag,0)),"UNALLOCATED"))</f>
        <v/>
      </c>
      <c r="E5934">
        <f>IF(GL_Paste!$B5931="","",IFERROR(INDEX(AcctCat,MATCH(GL_Paste!$B5931&amp;"",AcctCode,0)),"UNKNOWN"))</f>
        <v/>
      </c>
      <c r="F5934">
        <f>IF(GL_Paste!$B5931="","",IFERROR(INDEX(AcctSub,MATCH(GL_Paste!$B5931&amp;"",AcctCode,0)),"UNKNOWN"))</f>
        <v/>
      </c>
    </row>
    <row r="5935">
      <c r="A5935" s="40">
        <f>IF(GL_Paste!$B5932="","",N(GL_Paste!$H5932)-N(GL_Paste!$G5932))</f>
        <v/>
      </c>
      <c r="B5935" s="43">
        <f>IF(GL_Paste!$B5932="","",DATE(YEAR(GL_Paste!$E5932),MONTH(GL_Paste!$E5932),1))</f>
        <v/>
      </c>
      <c r="C5935">
        <f>IF(GL_Paste!$B5932="","",IF(TRIM(GL_Paste!$M5932)&lt;&gt;"",TRIM(GL_Paste!$M5932),IFERROR(MID(GL_Paste!$I5932,FIND("[",GL_Paste!$I5932)+1,FIND("]",GL_Paste!$I5932)-FIND("[",GL_Paste!$I5932)-1),"")))</f>
        <v/>
      </c>
      <c r="D5935">
        <f>IF(GL_Paste!$B5932="","",IFERROR(INDEX(DeptName,MATCH($C5935,DeptTag,0)),"UNALLOCATED"))</f>
        <v/>
      </c>
      <c r="E5935">
        <f>IF(GL_Paste!$B5932="","",IFERROR(INDEX(AcctCat,MATCH(GL_Paste!$B5932&amp;"",AcctCode,0)),"UNKNOWN"))</f>
        <v/>
      </c>
      <c r="F5935">
        <f>IF(GL_Paste!$B5932="","",IFERROR(INDEX(AcctSub,MATCH(GL_Paste!$B5932&amp;"",AcctCode,0)),"UNKNOWN"))</f>
        <v/>
      </c>
    </row>
    <row r="5936">
      <c r="A5936" s="40">
        <f>IF(GL_Paste!$B5933="","",N(GL_Paste!$H5933)-N(GL_Paste!$G5933))</f>
        <v/>
      </c>
      <c r="B5936" s="43">
        <f>IF(GL_Paste!$B5933="","",DATE(YEAR(GL_Paste!$E5933),MONTH(GL_Paste!$E5933),1))</f>
        <v/>
      </c>
      <c r="C5936">
        <f>IF(GL_Paste!$B5933="","",IF(TRIM(GL_Paste!$M5933)&lt;&gt;"",TRIM(GL_Paste!$M5933),IFERROR(MID(GL_Paste!$I5933,FIND("[",GL_Paste!$I5933)+1,FIND("]",GL_Paste!$I5933)-FIND("[",GL_Paste!$I5933)-1),"")))</f>
        <v/>
      </c>
      <c r="D5936">
        <f>IF(GL_Paste!$B5933="","",IFERROR(INDEX(DeptName,MATCH($C5936,DeptTag,0)),"UNALLOCATED"))</f>
        <v/>
      </c>
      <c r="E5936">
        <f>IF(GL_Paste!$B5933="","",IFERROR(INDEX(AcctCat,MATCH(GL_Paste!$B5933&amp;"",AcctCode,0)),"UNKNOWN"))</f>
        <v/>
      </c>
      <c r="F5936">
        <f>IF(GL_Paste!$B5933="","",IFERROR(INDEX(AcctSub,MATCH(GL_Paste!$B5933&amp;"",AcctCode,0)),"UNKNOWN"))</f>
        <v/>
      </c>
    </row>
    <row r="5937">
      <c r="A5937" s="40">
        <f>IF(GL_Paste!$B5934="","",N(GL_Paste!$H5934)-N(GL_Paste!$G5934))</f>
        <v/>
      </c>
      <c r="B5937" s="43">
        <f>IF(GL_Paste!$B5934="","",DATE(YEAR(GL_Paste!$E5934),MONTH(GL_Paste!$E5934),1))</f>
        <v/>
      </c>
      <c r="C5937">
        <f>IF(GL_Paste!$B5934="","",IF(TRIM(GL_Paste!$M5934)&lt;&gt;"",TRIM(GL_Paste!$M5934),IFERROR(MID(GL_Paste!$I5934,FIND("[",GL_Paste!$I5934)+1,FIND("]",GL_Paste!$I5934)-FIND("[",GL_Paste!$I5934)-1),"")))</f>
        <v/>
      </c>
      <c r="D5937">
        <f>IF(GL_Paste!$B5934="","",IFERROR(INDEX(DeptName,MATCH($C5937,DeptTag,0)),"UNALLOCATED"))</f>
        <v/>
      </c>
      <c r="E5937">
        <f>IF(GL_Paste!$B5934="","",IFERROR(INDEX(AcctCat,MATCH(GL_Paste!$B5934&amp;"",AcctCode,0)),"UNKNOWN"))</f>
        <v/>
      </c>
      <c r="F5937">
        <f>IF(GL_Paste!$B5934="","",IFERROR(INDEX(AcctSub,MATCH(GL_Paste!$B5934&amp;"",AcctCode,0)),"UNKNOWN"))</f>
        <v/>
      </c>
    </row>
    <row r="5938">
      <c r="A5938" s="40">
        <f>IF(GL_Paste!$B5935="","",N(GL_Paste!$H5935)-N(GL_Paste!$G5935))</f>
        <v/>
      </c>
      <c r="B5938" s="43">
        <f>IF(GL_Paste!$B5935="","",DATE(YEAR(GL_Paste!$E5935),MONTH(GL_Paste!$E5935),1))</f>
        <v/>
      </c>
      <c r="C5938">
        <f>IF(GL_Paste!$B5935="","",IF(TRIM(GL_Paste!$M5935)&lt;&gt;"",TRIM(GL_Paste!$M5935),IFERROR(MID(GL_Paste!$I5935,FIND("[",GL_Paste!$I5935)+1,FIND("]",GL_Paste!$I5935)-FIND("[",GL_Paste!$I5935)-1),"")))</f>
        <v/>
      </c>
      <c r="D5938">
        <f>IF(GL_Paste!$B5935="","",IFERROR(INDEX(DeptName,MATCH($C5938,DeptTag,0)),"UNALLOCATED"))</f>
        <v/>
      </c>
      <c r="E5938">
        <f>IF(GL_Paste!$B5935="","",IFERROR(INDEX(AcctCat,MATCH(GL_Paste!$B5935&amp;"",AcctCode,0)),"UNKNOWN"))</f>
        <v/>
      </c>
      <c r="F5938">
        <f>IF(GL_Paste!$B5935="","",IFERROR(INDEX(AcctSub,MATCH(GL_Paste!$B5935&amp;"",AcctCode,0)),"UNKNOWN"))</f>
        <v/>
      </c>
    </row>
    <row r="5939">
      <c r="A5939" s="40">
        <f>IF(GL_Paste!$B5936="","",N(GL_Paste!$H5936)-N(GL_Paste!$G5936))</f>
        <v/>
      </c>
      <c r="B5939" s="43">
        <f>IF(GL_Paste!$B5936="","",DATE(YEAR(GL_Paste!$E5936),MONTH(GL_Paste!$E5936),1))</f>
        <v/>
      </c>
      <c r="C5939">
        <f>IF(GL_Paste!$B5936="","",IF(TRIM(GL_Paste!$M5936)&lt;&gt;"",TRIM(GL_Paste!$M5936),IFERROR(MID(GL_Paste!$I5936,FIND("[",GL_Paste!$I5936)+1,FIND("]",GL_Paste!$I5936)-FIND("[",GL_Paste!$I5936)-1),"")))</f>
        <v/>
      </c>
      <c r="D5939">
        <f>IF(GL_Paste!$B5936="","",IFERROR(INDEX(DeptName,MATCH($C5939,DeptTag,0)),"UNALLOCATED"))</f>
        <v/>
      </c>
      <c r="E5939">
        <f>IF(GL_Paste!$B5936="","",IFERROR(INDEX(AcctCat,MATCH(GL_Paste!$B5936&amp;"",AcctCode,0)),"UNKNOWN"))</f>
        <v/>
      </c>
      <c r="F5939">
        <f>IF(GL_Paste!$B5936="","",IFERROR(INDEX(AcctSub,MATCH(GL_Paste!$B5936&amp;"",AcctCode,0)),"UNKNOWN"))</f>
        <v/>
      </c>
    </row>
    <row r="5940">
      <c r="A5940" s="40">
        <f>IF(GL_Paste!$B5937="","",N(GL_Paste!$H5937)-N(GL_Paste!$G5937))</f>
        <v/>
      </c>
      <c r="B5940" s="43">
        <f>IF(GL_Paste!$B5937="","",DATE(YEAR(GL_Paste!$E5937),MONTH(GL_Paste!$E5937),1))</f>
        <v/>
      </c>
      <c r="C5940">
        <f>IF(GL_Paste!$B5937="","",IF(TRIM(GL_Paste!$M5937)&lt;&gt;"",TRIM(GL_Paste!$M5937),IFERROR(MID(GL_Paste!$I5937,FIND("[",GL_Paste!$I5937)+1,FIND("]",GL_Paste!$I5937)-FIND("[",GL_Paste!$I5937)-1),"")))</f>
        <v/>
      </c>
      <c r="D5940">
        <f>IF(GL_Paste!$B5937="","",IFERROR(INDEX(DeptName,MATCH($C5940,DeptTag,0)),"UNALLOCATED"))</f>
        <v/>
      </c>
      <c r="E5940">
        <f>IF(GL_Paste!$B5937="","",IFERROR(INDEX(AcctCat,MATCH(GL_Paste!$B5937&amp;"",AcctCode,0)),"UNKNOWN"))</f>
        <v/>
      </c>
      <c r="F5940">
        <f>IF(GL_Paste!$B5937="","",IFERROR(INDEX(AcctSub,MATCH(GL_Paste!$B5937&amp;"",AcctCode,0)),"UNKNOWN"))</f>
        <v/>
      </c>
    </row>
    <row r="5941">
      <c r="A5941" s="40">
        <f>IF(GL_Paste!$B5938="","",N(GL_Paste!$H5938)-N(GL_Paste!$G5938))</f>
        <v/>
      </c>
      <c r="B5941" s="43">
        <f>IF(GL_Paste!$B5938="","",DATE(YEAR(GL_Paste!$E5938),MONTH(GL_Paste!$E5938),1))</f>
        <v/>
      </c>
      <c r="C5941">
        <f>IF(GL_Paste!$B5938="","",IF(TRIM(GL_Paste!$M5938)&lt;&gt;"",TRIM(GL_Paste!$M5938),IFERROR(MID(GL_Paste!$I5938,FIND("[",GL_Paste!$I5938)+1,FIND("]",GL_Paste!$I5938)-FIND("[",GL_Paste!$I5938)-1),"")))</f>
        <v/>
      </c>
      <c r="D5941">
        <f>IF(GL_Paste!$B5938="","",IFERROR(INDEX(DeptName,MATCH($C5941,DeptTag,0)),"UNALLOCATED"))</f>
        <v/>
      </c>
      <c r="E5941">
        <f>IF(GL_Paste!$B5938="","",IFERROR(INDEX(AcctCat,MATCH(GL_Paste!$B5938&amp;"",AcctCode,0)),"UNKNOWN"))</f>
        <v/>
      </c>
      <c r="F5941">
        <f>IF(GL_Paste!$B5938="","",IFERROR(INDEX(AcctSub,MATCH(GL_Paste!$B5938&amp;"",AcctCode,0)),"UNKNOWN"))</f>
        <v/>
      </c>
    </row>
    <row r="5942">
      <c r="A5942" s="40">
        <f>IF(GL_Paste!$B5939="","",N(GL_Paste!$H5939)-N(GL_Paste!$G5939))</f>
        <v/>
      </c>
      <c r="B5942" s="43">
        <f>IF(GL_Paste!$B5939="","",DATE(YEAR(GL_Paste!$E5939),MONTH(GL_Paste!$E5939),1))</f>
        <v/>
      </c>
      <c r="C5942">
        <f>IF(GL_Paste!$B5939="","",IF(TRIM(GL_Paste!$M5939)&lt;&gt;"",TRIM(GL_Paste!$M5939),IFERROR(MID(GL_Paste!$I5939,FIND("[",GL_Paste!$I5939)+1,FIND("]",GL_Paste!$I5939)-FIND("[",GL_Paste!$I5939)-1),"")))</f>
        <v/>
      </c>
      <c r="D5942">
        <f>IF(GL_Paste!$B5939="","",IFERROR(INDEX(DeptName,MATCH($C5942,DeptTag,0)),"UNALLOCATED"))</f>
        <v/>
      </c>
      <c r="E5942">
        <f>IF(GL_Paste!$B5939="","",IFERROR(INDEX(AcctCat,MATCH(GL_Paste!$B5939&amp;"",AcctCode,0)),"UNKNOWN"))</f>
        <v/>
      </c>
      <c r="F5942">
        <f>IF(GL_Paste!$B5939="","",IFERROR(INDEX(AcctSub,MATCH(GL_Paste!$B5939&amp;"",AcctCode,0)),"UNKNOWN"))</f>
        <v/>
      </c>
    </row>
    <row r="5943">
      <c r="A5943" s="40">
        <f>IF(GL_Paste!$B5940="","",N(GL_Paste!$H5940)-N(GL_Paste!$G5940))</f>
        <v/>
      </c>
      <c r="B5943" s="43">
        <f>IF(GL_Paste!$B5940="","",DATE(YEAR(GL_Paste!$E5940),MONTH(GL_Paste!$E5940),1))</f>
        <v/>
      </c>
      <c r="C5943">
        <f>IF(GL_Paste!$B5940="","",IF(TRIM(GL_Paste!$M5940)&lt;&gt;"",TRIM(GL_Paste!$M5940),IFERROR(MID(GL_Paste!$I5940,FIND("[",GL_Paste!$I5940)+1,FIND("]",GL_Paste!$I5940)-FIND("[",GL_Paste!$I5940)-1),"")))</f>
        <v/>
      </c>
      <c r="D5943">
        <f>IF(GL_Paste!$B5940="","",IFERROR(INDEX(DeptName,MATCH($C5943,DeptTag,0)),"UNALLOCATED"))</f>
        <v/>
      </c>
      <c r="E5943">
        <f>IF(GL_Paste!$B5940="","",IFERROR(INDEX(AcctCat,MATCH(GL_Paste!$B5940&amp;"",AcctCode,0)),"UNKNOWN"))</f>
        <v/>
      </c>
      <c r="F5943">
        <f>IF(GL_Paste!$B5940="","",IFERROR(INDEX(AcctSub,MATCH(GL_Paste!$B5940&amp;"",AcctCode,0)),"UNKNOWN"))</f>
        <v/>
      </c>
    </row>
    <row r="5944">
      <c r="A5944" s="40">
        <f>IF(GL_Paste!$B5941="","",N(GL_Paste!$H5941)-N(GL_Paste!$G5941))</f>
        <v/>
      </c>
      <c r="B5944" s="43">
        <f>IF(GL_Paste!$B5941="","",DATE(YEAR(GL_Paste!$E5941),MONTH(GL_Paste!$E5941),1))</f>
        <v/>
      </c>
      <c r="C5944">
        <f>IF(GL_Paste!$B5941="","",IF(TRIM(GL_Paste!$M5941)&lt;&gt;"",TRIM(GL_Paste!$M5941),IFERROR(MID(GL_Paste!$I5941,FIND("[",GL_Paste!$I5941)+1,FIND("]",GL_Paste!$I5941)-FIND("[",GL_Paste!$I5941)-1),"")))</f>
        <v/>
      </c>
      <c r="D5944">
        <f>IF(GL_Paste!$B5941="","",IFERROR(INDEX(DeptName,MATCH($C5944,DeptTag,0)),"UNALLOCATED"))</f>
        <v/>
      </c>
      <c r="E5944">
        <f>IF(GL_Paste!$B5941="","",IFERROR(INDEX(AcctCat,MATCH(GL_Paste!$B5941&amp;"",AcctCode,0)),"UNKNOWN"))</f>
        <v/>
      </c>
      <c r="F5944">
        <f>IF(GL_Paste!$B5941="","",IFERROR(INDEX(AcctSub,MATCH(GL_Paste!$B5941&amp;"",AcctCode,0)),"UNKNOWN"))</f>
        <v/>
      </c>
    </row>
    <row r="5945">
      <c r="A5945" s="40">
        <f>IF(GL_Paste!$B5942="","",N(GL_Paste!$H5942)-N(GL_Paste!$G5942))</f>
        <v/>
      </c>
      <c r="B5945" s="43">
        <f>IF(GL_Paste!$B5942="","",DATE(YEAR(GL_Paste!$E5942),MONTH(GL_Paste!$E5942),1))</f>
        <v/>
      </c>
      <c r="C5945">
        <f>IF(GL_Paste!$B5942="","",IF(TRIM(GL_Paste!$M5942)&lt;&gt;"",TRIM(GL_Paste!$M5942),IFERROR(MID(GL_Paste!$I5942,FIND("[",GL_Paste!$I5942)+1,FIND("]",GL_Paste!$I5942)-FIND("[",GL_Paste!$I5942)-1),"")))</f>
        <v/>
      </c>
      <c r="D5945">
        <f>IF(GL_Paste!$B5942="","",IFERROR(INDEX(DeptName,MATCH($C5945,DeptTag,0)),"UNALLOCATED"))</f>
        <v/>
      </c>
      <c r="E5945">
        <f>IF(GL_Paste!$B5942="","",IFERROR(INDEX(AcctCat,MATCH(GL_Paste!$B5942&amp;"",AcctCode,0)),"UNKNOWN"))</f>
        <v/>
      </c>
      <c r="F5945">
        <f>IF(GL_Paste!$B5942="","",IFERROR(INDEX(AcctSub,MATCH(GL_Paste!$B5942&amp;"",AcctCode,0)),"UNKNOWN"))</f>
        <v/>
      </c>
    </row>
    <row r="5946">
      <c r="A5946" s="40">
        <f>IF(GL_Paste!$B5943="","",N(GL_Paste!$H5943)-N(GL_Paste!$G5943))</f>
        <v/>
      </c>
      <c r="B5946" s="43">
        <f>IF(GL_Paste!$B5943="","",DATE(YEAR(GL_Paste!$E5943),MONTH(GL_Paste!$E5943),1))</f>
        <v/>
      </c>
      <c r="C5946">
        <f>IF(GL_Paste!$B5943="","",IF(TRIM(GL_Paste!$M5943)&lt;&gt;"",TRIM(GL_Paste!$M5943),IFERROR(MID(GL_Paste!$I5943,FIND("[",GL_Paste!$I5943)+1,FIND("]",GL_Paste!$I5943)-FIND("[",GL_Paste!$I5943)-1),"")))</f>
        <v/>
      </c>
      <c r="D5946">
        <f>IF(GL_Paste!$B5943="","",IFERROR(INDEX(DeptName,MATCH($C5946,DeptTag,0)),"UNALLOCATED"))</f>
        <v/>
      </c>
      <c r="E5946">
        <f>IF(GL_Paste!$B5943="","",IFERROR(INDEX(AcctCat,MATCH(GL_Paste!$B5943&amp;"",AcctCode,0)),"UNKNOWN"))</f>
        <v/>
      </c>
      <c r="F5946">
        <f>IF(GL_Paste!$B5943="","",IFERROR(INDEX(AcctSub,MATCH(GL_Paste!$B5943&amp;"",AcctCode,0)),"UNKNOWN"))</f>
        <v/>
      </c>
    </row>
    <row r="5947">
      <c r="A5947" s="40">
        <f>IF(GL_Paste!$B5944="","",N(GL_Paste!$H5944)-N(GL_Paste!$G5944))</f>
        <v/>
      </c>
      <c r="B5947" s="43">
        <f>IF(GL_Paste!$B5944="","",DATE(YEAR(GL_Paste!$E5944),MONTH(GL_Paste!$E5944),1))</f>
        <v/>
      </c>
      <c r="C5947">
        <f>IF(GL_Paste!$B5944="","",IF(TRIM(GL_Paste!$M5944)&lt;&gt;"",TRIM(GL_Paste!$M5944),IFERROR(MID(GL_Paste!$I5944,FIND("[",GL_Paste!$I5944)+1,FIND("]",GL_Paste!$I5944)-FIND("[",GL_Paste!$I5944)-1),"")))</f>
        <v/>
      </c>
      <c r="D5947">
        <f>IF(GL_Paste!$B5944="","",IFERROR(INDEX(DeptName,MATCH($C5947,DeptTag,0)),"UNALLOCATED"))</f>
        <v/>
      </c>
      <c r="E5947">
        <f>IF(GL_Paste!$B5944="","",IFERROR(INDEX(AcctCat,MATCH(GL_Paste!$B5944&amp;"",AcctCode,0)),"UNKNOWN"))</f>
        <v/>
      </c>
      <c r="F5947">
        <f>IF(GL_Paste!$B5944="","",IFERROR(INDEX(AcctSub,MATCH(GL_Paste!$B5944&amp;"",AcctCode,0)),"UNKNOWN"))</f>
        <v/>
      </c>
    </row>
    <row r="5948">
      <c r="A5948" s="40">
        <f>IF(GL_Paste!$B5945="","",N(GL_Paste!$H5945)-N(GL_Paste!$G5945))</f>
        <v/>
      </c>
      <c r="B5948" s="43">
        <f>IF(GL_Paste!$B5945="","",DATE(YEAR(GL_Paste!$E5945),MONTH(GL_Paste!$E5945),1))</f>
        <v/>
      </c>
      <c r="C5948">
        <f>IF(GL_Paste!$B5945="","",IF(TRIM(GL_Paste!$M5945)&lt;&gt;"",TRIM(GL_Paste!$M5945),IFERROR(MID(GL_Paste!$I5945,FIND("[",GL_Paste!$I5945)+1,FIND("]",GL_Paste!$I5945)-FIND("[",GL_Paste!$I5945)-1),"")))</f>
        <v/>
      </c>
      <c r="D5948">
        <f>IF(GL_Paste!$B5945="","",IFERROR(INDEX(DeptName,MATCH($C5948,DeptTag,0)),"UNALLOCATED"))</f>
        <v/>
      </c>
      <c r="E5948">
        <f>IF(GL_Paste!$B5945="","",IFERROR(INDEX(AcctCat,MATCH(GL_Paste!$B5945&amp;"",AcctCode,0)),"UNKNOWN"))</f>
        <v/>
      </c>
      <c r="F5948">
        <f>IF(GL_Paste!$B5945="","",IFERROR(INDEX(AcctSub,MATCH(GL_Paste!$B5945&amp;"",AcctCode,0)),"UNKNOWN"))</f>
        <v/>
      </c>
    </row>
    <row r="5949">
      <c r="A5949" s="40">
        <f>IF(GL_Paste!$B5946="","",N(GL_Paste!$H5946)-N(GL_Paste!$G5946))</f>
        <v/>
      </c>
      <c r="B5949" s="43">
        <f>IF(GL_Paste!$B5946="","",DATE(YEAR(GL_Paste!$E5946),MONTH(GL_Paste!$E5946),1))</f>
        <v/>
      </c>
      <c r="C5949">
        <f>IF(GL_Paste!$B5946="","",IF(TRIM(GL_Paste!$M5946)&lt;&gt;"",TRIM(GL_Paste!$M5946),IFERROR(MID(GL_Paste!$I5946,FIND("[",GL_Paste!$I5946)+1,FIND("]",GL_Paste!$I5946)-FIND("[",GL_Paste!$I5946)-1),"")))</f>
        <v/>
      </c>
      <c r="D5949">
        <f>IF(GL_Paste!$B5946="","",IFERROR(INDEX(DeptName,MATCH($C5949,DeptTag,0)),"UNALLOCATED"))</f>
        <v/>
      </c>
      <c r="E5949">
        <f>IF(GL_Paste!$B5946="","",IFERROR(INDEX(AcctCat,MATCH(GL_Paste!$B5946&amp;"",AcctCode,0)),"UNKNOWN"))</f>
        <v/>
      </c>
      <c r="F5949">
        <f>IF(GL_Paste!$B5946="","",IFERROR(INDEX(AcctSub,MATCH(GL_Paste!$B5946&amp;"",AcctCode,0)),"UNKNOWN"))</f>
        <v/>
      </c>
    </row>
    <row r="5950">
      <c r="A5950" s="40">
        <f>IF(GL_Paste!$B5947="","",N(GL_Paste!$H5947)-N(GL_Paste!$G5947))</f>
        <v/>
      </c>
      <c r="B5950" s="43">
        <f>IF(GL_Paste!$B5947="","",DATE(YEAR(GL_Paste!$E5947),MONTH(GL_Paste!$E5947),1))</f>
        <v/>
      </c>
      <c r="C5950">
        <f>IF(GL_Paste!$B5947="","",IF(TRIM(GL_Paste!$M5947)&lt;&gt;"",TRIM(GL_Paste!$M5947),IFERROR(MID(GL_Paste!$I5947,FIND("[",GL_Paste!$I5947)+1,FIND("]",GL_Paste!$I5947)-FIND("[",GL_Paste!$I5947)-1),"")))</f>
        <v/>
      </c>
      <c r="D5950">
        <f>IF(GL_Paste!$B5947="","",IFERROR(INDEX(DeptName,MATCH($C5950,DeptTag,0)),"UNALLOCATED"))</f>
        <v/>
      </c>
      <c r="E5950">
        <f>IF(GL_Paste!$B5947="","",IFERROR(INDEX(AcctCat,MATCH(GL_Paste!$B5947&amp;"",AcctCode,0)),"UNKNOWN"))</f>
        <v/>
      </c>
      <c r="F5950">
        <f>IF(GL_Paste!$B5947="","",IFERROR(INDEX(AcctSub,MATCH(GL_Paste!$B5947&amp;"",AcctCode,0)),"UNKNOWN"))</f>
        <v/>
      </c>
    </row>
    <row r="5951">
      <c r="A5951" s="40">
        <f>IF(GL_Paste!$B5948="","",N(GL_Paste!$H5948)-N(GL_Paste!$G5948))</f>
        <v/>
      </c>
      <c r="B5951" s="43">
        <f>IF(GL_Paste!$B5948="","",DATE(YEAR(GL_Paste!$E5948),MONTH(GL_Paste!$E5948),1))</f>
        <v/>
      </c>
      <c r="C5951">
        <f>IF(GL_Paste!$B5948="","",IF(TRIM(GL_Paste!$M5948)&lt;&gt;"",TRIM(GL_Paste!$M5948),IFERROR(MID(GL_Paste!$I5948,FIND("[",GL_Paste!$I5948)+1,FIND("]",GL_Paste!$I5948)-FIND("[",GL_Paste!$I5948)-1),"")))</f>
        <v/>
      </c>
      <c r="D5951">
        <f>IF(GL_Paste!$B5948="","",IFERROR(INDEX(DeptName,MATCH($C5951,DeptTag,0)),"UNALLOCATED"))</f>
        <v/>
      </c>
      <c r="E5951">
        <f>IF(GL_Paste!$B5948="","",IFERROR(INDEX(AcctCat,MATCH(GL_Paste!$B5948&amp;"",AcctCode,0)),"UNKNOWN"))</f>
        <v/>
      </c>
      <c r="F5951">
        <f>IF(GL_Paste!$B5948="","",IFERROR(INDEX(AcctSub,MATCH(GL_Paste!$B5948&amp;"",AcctCode,0)),"UNKNOWN"))</f>
        <v/>
      </c>
    </row>
    <row r="5952">
      <c r="A5952" s="40">
        <f>IF(GL_Paste!$B5949="","",N(GL_Paste!$H5949)-N(GL_Paste!$G5949))</f>
        <v/>
      </c>
      <c r="B5952" s="43">
        <f>IF(GL_Paste!$B5949="","",DATE(YEAR(GL_Paste!$E5949),MONTH(GL_Paste!$E5949),1))</f>
        <v/>
      </c>
      <c r="C5952">
        <f>IF(GL_Paste!$B5949="","",IF(TRIM(GL_Paste!$M5949)&lt;&gt;"",TRIM(GL_Paste!$M5949),IFERROR(MID(GL_Paste!$I5949,FIND("[",GL_Paste!$I5949)+1,FIND("]",GL_Paste!$I5949)-FIND("[",GL_Paste!$I5949)-1),"")))</f>
        <v/>
      </c>
      <c r="D5952">
        <f>IF(GL_Paste!$B5949="","",IFERROR(INDEX(DeptName,MATCH($C5952,DeptTag,0)),"UNALLOCATED"))</f>
        <v/>
      </c>
      <c r="E5952">
        <f>IF(GL_Paste!$B5949="","",IFERROR(INDEX(AcctCat,MATCH(GL_Paste!$B5949&amp;"",AcctCode,0)),"UNKNOWN"))</f>
        <v/>
      </c>
      <c r="F5952">
        <f>IF(GL_Paste!$B5949="","",IFERROR(INDEX(AcctSub,MATCH(GL_Paste!$B5949&amp;"",AcctCode,0)),"UNKNOWN"))</f>
        <v/>
      </c>
    </row>
    <row r="5953">
      <c r="A5953" s="40">
        <f>IF(GL_Paste!$B5950="","",N(GL_Paste!$H5950)-N(GL_Paste!$G5950))</f>
        <v/>
      </c>
      <c r="B5953" s="43">
        <f>IF(GL_Paste!$B5950="","",DATE(YEAR(GL_Paste!$E5950),MONTH(GL_Paste!$E5950),1))</f>
        <v/>
      </c>
      <c r="C5953">
        <f>IF(GL_Paste!$B5950="","",IF(TRIM(GL_Paste!$M5950)&lt;&gt;"",TRIM(GL_Paste!$M5950),IFERROR(MID(GL_Paste!$I5950,FIND("[",GL_Paste!$I5950)+1,FIND("]",GL_Paste!$I5950)-FIND("[",GL_Paste!$I5950)-1),"")))</f>
        <v/>
      </c>
      <c r="D5953">
        <f>IF(GL_Paste!$B5950="","",IFERROR(INDEX(DeptName,MATCH($C5953,DeptTag,0)),"UNALLOCATED"))</f>
        <v/>
      </c>
      <c r="E5953">
        <f>IF(GL_Paste!$B5950="","",IFERROR(INDEX(AcctCat,MATCH(GL_Paste!$B5950&amp;"",AcctCode,0)),"UNKNOWN"))</f>
        <v/>
      </c>
      <c r="F5953">
        <f>IF(GL_Paste!$B5950="","",IFERROR(INDEX(AcctSub,MATCH(GL_Paste!$B5950&amp;"",AcctCode,0)),"UNKNOWN"))</f>
        <v/>
      </c>
    </row>
    <row r="5954">
      <c r="A5954" s="40">
        <f>IF(GL_Paste!$B5951="","",N(GL_Paste!$H5951)-N(GL_Paste!$G5951))</f>
        <v/>
      </c>
      <c r="B5954" s="43">
        <f>IF(GL_Paste!$B5951="","",DATE(YEAR(GL_Paste!$E5951),MONTH(GL_Paste!$E5951),1))</f>
        <v/>
      </c>
      <c r="C5954">
        <f>IF(GL_Paste!$B5951="","",IF(TRIM(GL_Paste!$M5951)&lt;&gt;"",TRIM(GL_Paste!$M5951),IFERROR(MID(GL_Paste!$I5951,FIND("[",GL_Paste!$I5951)+1,FIND("]",GL_Paste!$I5951)-FIND("[",GL_Paste!$I5951)-1),"")))</f>
        <v/>
      </c>
      <c r="D5954">
        <f>IF(GL_Paste!$B5951="","",IFERROR(INDEX(DeptName,MATCH($C5954,DeptTag,0)),"UNALLOCATED"))</f>
        <v/>
      </c>
      <c r="E5954">
        <f>IF(GL_Paste!$B5951="","",IFERROR(INDEX(AcctCat,MATCH(GL_Paste!$B5951&amp;"",AcctCode,0)),"UNKNOWN"))</f>
        <v/>
      </c>
      <c r="F5954">
        <f>IF(GL_Paste!$B5951="","",IFERROR(INDEX(AcctSub,MATCH(GL_Paste!$B5951&amp;"",AcctCode,0)),"UNKNOWN"))</f>
        <v/>
      </c>
    </row>
    <row r="5955">
      <c r="A5955" s="40">
        <f>IF(GL_Paste!$B5952="","",N(GL_Paste!$H5952)-N(GL_Paste!$G5952))</f>
        <v/>
      </c>
      <c r="B5955" s="43">
        <f>IF(GL_Paste!$B5952="","",DATE(YEAR(GL_Paste!$E5952),MONTH(GL_Paste!$E5952),1))</f>
        <v/>
      </c>
      <c r="C5955">
        <f>IF(GL_Paste!$B5952="","",IF(TRIM(GL_Paste!$M5952)&lt;&gt;"",TRIM(GL_Paste!$M5952),IFERROR(MID(GL_Paste!$I5952,FIND("[",GL_Paste!$I5952)+1,FIND("]",GL_Paste!$I5952)-FIND("[",GL_Paste!$I5952)-1),"")))</f>
        <v/>
      </c>
      <c r="D5955">
        <f>IF(GL_Paste!$B5952="","",IFERROR(INDEX(DeptName,MATCH($C5955,DeptTag,0)),"UNALLOCATED"))</f>
        <v/>
      </c>
      <c r="E5955">
        <f>IF(GL_Paste!$B5952="","",IFERROR(INDEX(AcctCat,MATCH(GL_Paste!$B5952&amp;"",AcctCode,0)),"UNKNOWN"))</f>
        <v/>
      </c>
      <c r="F5955">
        <f>IF(GL_Paste!$B5952="","",IFERROR(INDEX(AcctSub,MATCH(GL_Paste!$B5952&amp;"",AcctCode,0)),"UNKNOWN"))</f>
        <v/>
      </c>
    </row>
    <row r="5956">
      <c r="A5956" s="40">
        <f>IF(GL_Paste!$B5953="","",N(GL_Paste!$H5953)-N(GL_Paste!$G5953))</f>
        <v/>
      </c>
      <c r="B5956" s="43">
        <f>IF(GL_Paste!$B5953="","",DATE(YEAR(GL_Paste!$E5953),MONTH(GL_Paste!$E5953),1))</f>
        <v/>
      </c>
      <c r="C5956">
        <f>IF(GL_Paste!$B5953="","",IF(TRIM(GL_Paste!$M5953)&lt;&gt;"",TRIM(GL_Paste!$M5953),IFERROR(MID(GL_Paste!$I5953,FIND("[",GL_Paste!$I5953)+1,FIND("]",GL_Paste!$I5953)-FIND("[",GL_Paste!$I5953)-1),"")))</f>
        <v/>
      </c>
      <c r="D5956">
        <f>IF(GL_Paste!$B5953="","",IFERROR(INDEX(DeptName,MATCH($C5956,DeptTag,0)),"UNALLOCATED"))</f>
        <v/>
      </c>
      <c r="E5956">
        <f>IF(GL_Paste!$B5953="","",IFERROR(INDEX(AcctCat,MATCH(GL_Paste!$B5953&amp;"",AcctCode,0)),"UNKNOWN"))</f>
        <v/>
      </c>
      <c r="F5956">
        <f>IF(GL_Paste!$B5953="","",IFERROR(INDEX(AcctSub,MATCH(GL_Paste!$B5953&amp;"",AcctCode,0)),"UNKNOWN"))</f>
        <v/>
      </c>
    </row>
    <row r="5957">
      <c r="A5957" s="40">
        <f>IF(GL_Paste!$B5954="","",N(GL_Paste!$H5954)-N(GL_Paste!$G5954))</f>
        <v/>
      </c>
      <c r="B5957" s="43">
        <f>IF(GL_Paste!$B5954="","",DATE(YEAR(GL_Paste!$E5954),MONTH(GL_Paste!$E5954),1))</f>
        <v/>
      </c>
      <c r="C5957">
        <f>IF(GL_Paste!$B5954="","",IF(TRIM(GL_Paste!$M5954)&lt;&gt;"",TRIM(GL_Paste!$M5954),IFERROR(MID(GL_Paste!$I5954,FIND("[",GL_Paste!$I5954)+1,FIND("]",GL_Paste!$I5954)-FIND("[",GL_Paste!$I5954)-1),"")))</f>
        <v/>
      </c>
      <c r="D5957">
        <f>IF(GL_Paste!$B5954="","",IFERROR(INDEX(DeptName,MATCH($C5957,DeptTag,0)),"UNALLOCATED"))</f>
        <v/>
      </c>
      <c r="E5957">
        <f>IF(GL_Paste!$B5954="","",IFERROR(INDEX(AcctCat,MATCH(GL_Paste!$B5954&amp;"",AcctCode,0)),"UNKNOWN"))</f>
        <v/>
      </c>
      <c r="F5957">
        <f>IF(GL_Paste!$B5954="","",IFERROR(INDEX(AcctSub,MATCH(GL_Paste!$B5954&amp;"",AcctCode,0)),"UNKNOWN"))</f>
        <v/>
      </c>
    </row>
    <row r="5958">
      <c r="A5958" s="40">
        <f>IF(GL_Paste!$B5955="","",N(GL_Paste!$H5955)-N(GL_Paste!$G5955))</f>
        <v/>
      </c>
      <c r="B5958" s="43">
        <f>IF(GL_Paste!$B5955="","",DATE(YEAR(GL_Paste!$E5955),MONTH(GL_Paste!$E5955),1))</f>
        <v/>
      </c>
      <c r="C5958">
        <f>IF(GL_Paste!$B5955="","",IF(TRIM(GL_Paste!$M5955)&lt;&gt;"",TRIM(GL_Paste!$M5955),IFERROR(MID(GL_Paste!$I5955,FIND("[",GL_Paste!$I5955)+1,FIND("]",GL_Paste!$I5955)-FIND("[",GL_Paste!$I5955)-1),"")))</f>
        <v/>
      </c>
      <c r="D5958">
        <f>IF(GL_Paste!$B5955="","",IFERROR(INDEX(DeptName,MATCH($C5958,DeptTag,0)),"UNALLOCATED"))</f>
        <v/>
      </c>
      <c r="E5958">
        <f>IF(GL_Paste!$B5955="","",IFERROR(INDEX(AcctCat,MATCH(GL_Paste!$B5955&amp;"",AcctCode,0)),"UNKNOWN"))</f>
        <v/>
      </c>
      <c r="F5958">
        <f>IF(GL_Paste!$B5955="","",IFERROR(INDEX(AcctSub,MATCH(GL_Paste!$B5955&amp;"",AcctCode,0)),"UNKNOWN"))</f>
        <v/>
      </c>
    </row>
    <row r="5959">
      <c r="A5959" s="40">
        <f>IF(GL_Paste!$B5956="","",N(GL_Paste!$H5956)-N(GL_Paste!$G5956))</f>
        <v/>
      </c>
      <c r="B5959" s="43">
        <f>IF(GL_Paste!$B5956="","",DATE(YEAR(GL_Paste!$E5956),MONTH(GL_Paste!$E5956),1))</f>
        <v/>
      </c>
      <c r="C5959">
        <f>IF(GL_Paste!$B5956="","",IF(TRIM(GL_Paste!$M5956)&lt;&gt;"",TRIM(GL_Paste!$M5956),IFERROR(MID(GL_Paste!$I5956,FIND("[",GL_Paste!$I5956)+1,FIND("]",GL_Paste!$I5956)-FIND("[",GL_Paste!$I5956)-1),"")))</f>
        <v/>
      </c>
      <c r="D5959">
        <f>IF(GL_Paste!$B5956="","",IFERROR(INDEX(DeptName,MATCH($C5959,DeptTag,0)),"UNALLOCATED"))</f>
        <v/>
      </c>
      <c r="E5959">
        <f>IF(GL_Paste!$B5956="","",IFERROR(INDEX(AcctCat,MATCH(GL_Paste!$B5956&amp;"",AcctCode,0)),"UNKNOWN"))</f>
        <v/>
      </c>
      <c r="F5959">
        <f>IF(GL_Paste!$B5956="","",IFERROR(INDEX(AcctSub,MATCH(GL_Paste!$B5956&amp;"",AcctCode,0)),"UNKNOWN"))</f>
        <v/>
      </c>
    </row>
    <row r="5960">
      <c r="A5960" s="40">
        <f>IF(GL_Paste!$B5957="","",N(GL_Paste!$H5957)-N(GL_Paste!$G5957))</f>
        <v/>
      </c>
      <c r="B5960" s="43">
        <f>IF(GL_Paste!$B5957="","",DATE(YEAR(GL_Paste!$E5957),MONTH(GL_Paste!$E5957),1))</f>
        <v/>
      </c>
      <c r="C5960">
        <f>IF(GL_Paste!$B5957="","",IF(TRIM(GL_Paste!$M5957)&lt;&gt;"",TRIM(GL_Paste!$M5957),IFERROR(MID(GL_Paste!$I5957,FIND("[",GL_Paste!$I5957)+1,FIND("]",GL_Paste!$I5957)-FIND("[",GL_Paste!$I5957)-1),"")))</f>
        <v/>
      </c>
      <c r="D5960">
        <f>IF(GL_Paste!$B5957="","",IFERROR(INDEX(DeptName,MATCH($C5960,DeptTag,0)),"UNALLOCATED"))</f>
        <v/>
      </c>
      <c r="E5960">
        <f>IF(GL_Paste!$B5957="","",IFERROR(INDEX(AcctCat,MATCH(GL_Paste!$B5957&amp;"",AcctCode,0)),"UNKNOWN"))</f>
        <v/>
      </c>
      <c r="F5960">
        <f>IF(GL_Paste!$B5957="","",IFERROR(INDEX(AcctSub,MATCH(GL_Paste!$B5957&amp;"",AcctCode,0)),"UNKNOWN"))</f>
        <v/>
      </c>
    </row>
    <row r="5961">
      <c r="A5961" s="40">
        <f>IF(GL_Paste!$B5958="","",N(GL_Paste!$H5958)-N(GL_Paste!$G5958))</f>
        <v/>
      </c>
      <c r="B5961" s="43">
        <f>IF(GL_Paste!$B5958="","",DATE(YEAR(GL_Paste!$E5958),MONTH(GL_Paste!$E5958),1))</f>
        <v/>
      </c>
      <c r="C5961">
        <f>IF(GL_Paste!$B5958="","",IF(TRIM(GL_Paste!$M5958)&lt;&gt;"",TRIM(GL_Paste!$M5958),IFERROR(MID(GL_Paste!$I5958,FIND("[",GL_Paste!$I5958)+1,FIND("]",GL_Paste!$I5958)-FIND("[",GL_Paste!$I5958)-1),"")))</f>
        <v/>
      </c>
      <c r="D5961">
        <f>IF(GL_Paste!$B5958="","",IFERROR(INDEX(DeptName,MATCH($C5961,DeptTag,0)),"UNALLOCATED"))</f>
        <v/>
      </c>
      <c r="E5961">
        <f>IF(GL_Paste!$B5958="","",IFERROR(INDEX(AcctCat,MATCH(GL_Paste!$B5958&amp;"",AcctCode,0)),"UNKNOWN"))</f>
        <v/>
      </c>
      <c r="F5961">
        <f>IF(GL_Paste!$B5958="","",IFERROR(INDEX(AcctSub,MATCH(GL_Paste!$B5958&amp;"",AcctCode,0)),"UNKNOWN"))</f>
        <v/>
      </c>
    </row>
    <row r="5962">
      <c r="A5962" s="40">
        <f>IF(GL_Paste!$B5959="","",N(GL_Paste!$H5959)-N(GL_Paste!$G5959))</f>
        <v/>
      </c>
      <c r="B5962" s="43">
        <f>IF(GL_Paste!$B5959="","",DATE(YEAR(GL_Paste!$E5959),MONTH(GL_Paste!$E5959),1))</f>
        <v/>
      </c>
      <c r="C5962">
        <f>IF(GL_Paste!$B5959="","",IF(TRIM(GL_Paste!$M5959)&lt;&gt;"",TRIM(GL_Paste!$M5959),IFERROR(MID(GL_Paste!$I5959,FIND("[",GL_Paste!$I5959)+1,FIND("]",GL_Paste!$I5959)-FIND("[",GL_Paste!$I5959)-1),"")))</f>
        <v/>
      </c>
      <c r="D5962">
        <f>IF(GL_Paste!$B5959="","",IFERROR(INDEX(DeptName,MATCH($C5962,DeptTag,0)),"UNALLOCATED"))</f>
        <v/>
      </c>
      <c r="E5962">
        <f>IF(GL_Paste!$B5959="","",IFERROR(INDEX(AcctCat,MATCH(GL_Paste!$B5959&amp;"",AcctCode,0)),"UNKNOWN"))</f>
        <v/>
      </c>
      <c r="F5962">
        <f>IF(GL_Paste!$B5959="","",IFERROR(INDEX(AcctSub,MATCH(GL_Paste!$B5959&amp;"",AcctCode,0)),"UNKNOWN"))</f>
        <v/>
      </c>
    </row>
    <row r="5963">
      <c r="A5963" s="40">
        <f>IF(GL_Paste!$B5960="","",N(GL_Paste!$H5960)-N(GL_Paste!$G5960))</f>
        <v/>
      </c>
      <c r="B5963" s="43">
        <f>IF(GL_Paste!$B5960="","",DATE(YEAR(GL_Paste!$E5960),MONTH(GL_Paste!$E5960),1))</f>
        <v/>
      </c>
      <c r="C5963">
        <f>IF(GL_Paste!$B5960="","",IF(TRIM(GL_Paste!$M5960)&lt;&gt;"",TRIM(GL_Paste!$M5960),IFERROR(MID(GL_Paste!$I5960,FIND("[",GL_Paste!$I5960)+1,FIND("]",GL_Paste!$I5960)-FIND("[",GL_Paste!$I5960)-1),"")))</f>
        <v/>
      </c>
      <c r="D5963">
        <f>IF(GL_Paste!$B5960="","",IFERROR(INDEX(DeptName,MATCH($C5963,DeptTag,0)),"UNALLOCATED"))</f>
        <v/>
      </c>
      <c r="E5963">
        <f>IF(GL_Paste!$B5960="","",IFERROR(INDEX(AcctCat,MATCH(GL_Paste!$B5960&amp;"",AcctCode,0)),"UNKNOWN"))</f>
        <v/>
      </c>
      <c r="F5963">
        <f>IF(GL_Paste!$B5960="","",IFERROR(INDEX(AcctSub,MATCH(GL_Paste!$B5960&amp;"",AcctCode,0)),"UNKNOWN"))</f>
        <v/>
      </c>
    </row>
    <row r="5964">
      <c r="A5964" s="40">
        <f>IF(GL_Paste!$B5961="","",N(GL_Paste!$H5961)-N(GL_Paste!$G5961))</f>
        <v/>
      </c>
      <c r="B5964" s="43">
        <f>IF(GL_Paste!$B5961="","",DATE(YEAR(GL_Paste!$E5961),MONTH(GL_Paste!$E5961),1))</f>
        <v/>
      </c>
      <c r="C5964">
        <f>IF(GL_Paste!$B5961="","",IF(TRIM(GL_Paste!$M5961)&lt;&gt;"",TRIM(GL_Paste!$M5961),IFERROR(MID(GL_Paste!$I5961,FIND("[",GL_Paste!$I5961)+1,FIND("]",GL_Paste!$I5961)-FIND("[",GL_Paste!$I5961)-1),"")))</f>
        <v/>
      </c>
      <c r="D5964">
        <f>IF(GL_Paste!$B5961="","",IFERROR(INDEX(DeptName,MATCH($C5964,DeptTag,0)),"UNALLOCATED"))</f>
        <v/>
      </c>
      <c r="E5964">
        <f>IF(GL_Paste!$B5961="","",IFERROR(INDEX(AcctCat,MATCH(GL_Paste!$B5961&amp;"",AcctCode,0)),"UNKNOWN"))</f>
        <v/>
      </c>
      <c r="F5964">
        <f>IF(GL_Paste!$B5961="","",IFERROR(INDEX(AcctSub,MATCH(GL_Paste!$B5961&amp;"",AcctCode,0)),"UNKNOWN"))</f>
        <v/>
      </c>
    </row>
    <row r="5965">
      <c r="A5965" s="40">
        <f>IF(GL_Paste!$B5962="","",N(GL_Paste!$H5962)-N(GL_Paste!$G5962))</f>
        <v/>
      </c>
      <c r="B5965" s="43">
        <f>IF(GL_Paste!$B5962="","",DATE(YEAR(GL_Paste!$E5962),MONTH(GL_Paste!$E5962),1))</f>
        <v/>
      </c>
      <c r="C5965">
        <f>IF(GL_Paste!$B5962="","",IF(TRIM(GL_Paste!$M5962)&lt;&gt;"",TRIM(GL_Paste!$M5962),IFERROR(MID(GL_Paste!$I5962,FIND("[",GL_Paste!$I5962)+1,FIND("]",GL_Paste!$I5962)-FIND("[",GL_Paste!$I5962)-1),"")))</f>
        <v/>
      </c>
      <c r="D5965">
        <f>IF(GL_Paste!$B5962="","",IFERROR(INDEX(DeptName,MATCH($C5965,DeptTag,0)),"UNALLOCATED"))</f>
        <v/>
      </c>
      <c r="E5965">
        <f>IF(GL_Paste!$B5962="","",IFERROR(INDEX(AcctCat,MATCH(GL_Paste!$B5962&amp;"",AcctCode,0)),"UNKNOWN"))</f>
        <v/>
      </c>
      <c r="F5965">
        <f>IF(GL_Paste!$B5962="","",IFERROR(INDEX(AcctSub,MATCH(GL_Paste!$B5962&amp;"",AcctCode,0)),"UNKNOWN"))</f>
        <v/>
      </c>
    </row>
    <row r="5966">
      <c r="A5966" s="40">
        <f>IF(GL_Paste!$B5963="","",N(GL_Paste!$H5963)-N(GL_Paste!$G5963))</f>
        <v/>
      </c>
      <c r="B5966" s="43">
        <f>IF(GL_Paste!$B5963="","",DATE(YEAR(GL_Paste!$E5963),MONTH(GL_Paste!$E5963),1))</f>
        <v/>
      </c>
      <c r="C5966">
        <f>IF(GL_Paste!$B5963="","",IF(TRIM(GL_Paste!$M5963)&lt;&gt;"",TRIM(GL_Paste!$M5963),IFERROR(MID(GL_Paste!$I5963,FIND("[",GL_Paste!$I5963)+1,FIND("]",GL_Paste!$I5963)-FIND("[",GL_Paste!$I5963)-1),"")))</f>
        <v/>
      </c>
      <c r="D5966">
        <f>IF(GL_Paste!$B5963="","",IFERROR(INDEX(DeptName,MATCH($C5966,DeptTag,0)),"UNALLOCATED"))</f>
        <v/>
      </c>
      <c r="E5966">
        <f>IF(GL_Paste!$B5963="","",IFERROR(INDEX(AcctCat,MATCH(GL_Paste!$B5963&amp;"",AcctCode,0)),"UNKNOWN"))</f>
        <v/>
      </c>
      <c r="F5966">
        <f>IF(GL_Paste!$B5963="","",IFERROR(INDEX(AcctSub,MATCH(GL_Paste!$B5963&amp;"",AcctCode,0)),"UNKNOWN"))</f>
        <v/>
      </c>
    </row>
    <row r="5967">
      <c r="A5967" s="40">
        <f>IF(GL_Paste!$B5964="","",N(GL_Paste!$H5964)-N(GL_Paste!$G5964))</f>
        <v/>
      </c>
      <c r="B5967" s="43">
        <f>IF(GL_Paste!$B5964="","",DATE(YEAR(GL_Paste!$E5964),MONTH(GL_Paste!$E5964),1))</f>
        <v/>
      </c>
      <c r="C5967">
        <f>IF(GL_Paste!$B5964="","",IF(TRIM(GL_Paste!$M5964)&lt;&gt;"",TRIM(GL_Paste!$M5964),IFERROR(MID(GL_Paste!$I5964,FIND("[",GL_Paste!$I5964)+1,FIND("]",GL_Paste!$I5964)-FIND("[",GL_Paste!$I5964)-1),"")))</f>
        <v/>
      </c>
      <c r="D5967">
        <f>IF(GL_Paste!$B5964="","",IFERROR(INDEX(DeptName,MATCH($C5967,DeptTag,0)),"UNALLOCATED"))</f>
        <v/>
      </c>
      <c r="E5967">
        <f>IF(GL_Paste!$B5964="","",IFERROR(INDEX(AcctCat,MATCH(GL_Paste!$B5964&amp;"",AcctCode,0)),"UNKNOWN"))</f>
        <v/>
      </c>
      <c r="F5967">
        <f>IF(GL_Paste!$B5964="","",IFERROR(INDEX(AcctSub,MATCH(GL_Paste!$B5964&amp;"",AcctCode,0)),"UNKNOWN"))</f>
        <v/>
      </c>
    </row>
    <row r="5968">
      <c r="A5968" s="40">
        <f>IF(GL_Paste!$B5965="","",N(GL_Paste!$H5965)-N(GL_Paste!$G5965))</f>
        <v/>
      </c>
      <c r="B5968" s="43">
        <f>IF(GL_Paste!$B5965="","",DATE(YEAR(GL_Paste!$E5965),MONTH(GL_Paste!$E5965),1))</f>
        <v/>
      </c>
      <c r="C5968">
        <f>IF(GL_Paste!$B5965="","",IF(TRIM(GL_Paste!$M5965)&lt;&gt;"",TRIM(GL_Paste!$M5965),IFERROR(MID(GL_Paste!$I5965,FIND("[",GL_Paste!$I5965)+1,FIND("]",GL_Paste!$I5965)-FIND("[",GL_Paste!$I5965)-1),"")))</f>
        <v/>
      </c>
      <c r="D5968">
        <f>IF(GL_Paste!$B5965="","",IFERROR(INDEX(DeptName,MATCH($C5968,DeptTag,0)),"UNALLOCATED"))</f>
        <v/>
      </c>
      <c r="E5968">
        <f>IF(GL_Paste!$B5965="","",IFERROR(INDEX(AcctCat,MATCH(GL_Paste!$B5965&amp;"",AcctCode,0)),"UNKNOWN"))</f>
        <v/>
      </c>
      <c r="F5968">
        <f>IF(GL_Paste!$B5965="","",IFERROR(INDEX(AcctSub,MATCH(GL_Paste!$B5965&amp;"",AcctCode,0)),"UNKNOWN"))</f>
        <v/>
      </c>
    </row>
    <row r="5969">
      <c r="A5969" s="40">
        <f>IF(GL_Paste!$B5966="","",N(GL_Paste!$H5966)-N(GL_Paste!$G5966))</f>
        <v/>
      </c>
      <c r="B5969" s="43">
        <f>IF(GL_Paste!$B5966="","",DATE(YEAR(GL_Paste!$E5966),MONTH(GL_Paste!$E5966),1))</f>
        <v/>
      </c>
      <c r="C5969">
        <f>IF(GL_Paste!$B5966="","",IF(TRIM(GL_Paste!$M5966)&lt;&gt;"",TRIM(GL_Paste!$M5966),IFERROR(MID(GL_Paste!$I5966,FIND("[",GL_Paste!$I5966)+1,FIND("]",GL_Paste!$I5966)-FIND("[",GL_Paste!$I5966)-1),"")))</f>
        <v/>
      </c>
      <c r="D5969">
        <f>IF(GL_Paste!$B5966="","",IFERROR(INDEX(DeptName,MATCH($C5969,DeptTag,0)),"UNALLOCATED"))</f>
        <v/>
      </c>
      <c r="E5969">
        <f>IF(GL_Paste!$B5966="","",IFERROR(INDEX(AcctCat,MATCH(GL_Paste!$B5966&amp;"",AcctCode,0)),"UNKNOWN"))</f>
        <v/>
      </c>
      <c r="F5969">
        <f>IF(GL_Paste!$B5966="","",IFERROR(INDEX(AcctSub,MATCH(GL_Paste!$B5966&amp;"",AcctCode,0)),"UNKNOWN"))</f>
        <v/>
      </c>
    </row>
    <row r="5970">
      <c r="A5970" s="40">
        <f>IF(GL_Paste!$B5967="","",N(GL_Paste!$H5967)-N(GL_Paste!$G5967))</f>
        <v/>
      </c>
      <c r="B5970" s="43">
        <f>IF(GL_Paste!$B5967="","",DATE(YEAR(GL_Paste!$E5967),MONTH(GL_Paste!$E5967),1))</f>
        <v/>
      </c>
      <c r="C5970">
        <f>IF(GL_Paste!$B5967="","",IF(TRIM(GL_Paste!$M5967)&lt;&gt;"",TRIM(GL_Paste!$M5967),IFERROR(MID(GL_Paste!$I5967,FIND("[",GL_Paste!$I5967)+1,FIND("]",GL_Paste!$I5967)-FIND("[",GL_Paste!$I5967)-1),"")))</f>
        <v/>
      </c>
      <c r="D5970">
        <f>IF(GL_Paste!$B5967="","",IFERROR(INDEX(DeptName,MATCH($C5970,DeptTag,0)),"UNALLOCATED"))</f>
        <v/>
      </c>
      <c r="E5970">
        <f>IF(GL_Paste!$B5967="","",IFERROR(INDEX(AcctCat,MATCH(GL_Paste!$B5967&amp;"",AcctCode,0)),"UNKNOWN"))</f>
        <v/>
      </c>
      <c r="F5970">
        <f>IF(GL_Paste!$B5967="","",IFERROR(INDEX(AcctSub,MATCH(GL_Paste!$B5967&amp;"",AcctCode,0)),"UNKNOWN"))</f>
        <v/>
      </c>
    </row>
    <row r="5971">
      <c r="A5971" s="40">
        <f>IF(GL_Paste!$B5968="","",N(GL_Paste!$H5968)-N(GL_Paste!$G5968))</f>
        <v/>
      </c>
      <c r="B5971" s="43">
        <f>IF(GL_Paste!$B5968="","",DATE(YEAR(GL_Paste!$E5968),MONTH(GL_Paste!$E5968),1))</f>
        <v/>
      </c>
      <c r="C5971">
        <f>IF(GL_Paste!$B5968="","",IF(TRIM(GL_Paste!$M5968)&lt;&gt;"",TRIM(GL_Paste!$M5968),IFERROR(MID(GL_Paste!$I5968,FIND("[",GL_Paste!$I5968)+1,FIND("]",GL_Paste!$I5968)-FIND("[",GL_Paste!$I5968)-1),"")))</f>
        <v/>
      </c>
      <c r="D5971">
        <f>IF(GL_Paste!$B5968="","",IFERROR(INDEX(DeptName,MATCH($C5971,DeptTag,0)),"UNALLOCATED"))</f>
        <v/>
      </c>
      <c r="E5971">
        <f>IF(GL_Paste!$B5968="","",IFERROR(INDEX(AcctCat,MATCH(GL_Paste!$B5968&amp;"",AcctCode,0)),"UNKNOWN"))</f>
        <v/>
      </c>
      <c r="F5971">
        <f>IF(GL_Paste!$B5968="","",IFERROR(INDEX(AcctSub,MATCH(GL_Paste!$B5968&amp;"",AcctCode,0)),"UNKNOWN"))</f>
        <v/>
      </c>
    </row>
    <row r="5972">
      <c r="A5972" s="40">
        <f>IF(GL_Paste!$B5969="","",N(GL_Paste!$H5969)-N(GL_Paste!$G5969))</f>
        <v/>
      </c>
      <c r="B5972" s="43">
        <f>IF(GL_Paste!$B5969="","",DATE(YEAR(GL_Paste!$E5969),MONTH(GL_Paste!$E5969),1))</f>
        <v/>
      </c>
      <c r="C5972">
        <f>IF(GL_Paste!$B5969="","",IF(TRIM(GL_Paste!$M5969)&lt;&gt;"",TRIM(GL_Paste!$M5969),IFERROR(MID(GL_Paste!$I5969,FIND("[",GL_Paste!$I5969)+1,FIND("]",GL_Paste!$I5969)-FIND("[",GL_Paste!$I5969)-1),"")))</f>
        <v/>
      </c>
      <c r="D5972">
        <f>IF(GL_Paste!$B5969="","",IFERROR(INDEX(DeptName,MATCH($C5972,DeptTag,0)),"UNALLOCATED"))</f>
        <v/>
      </c>
      <c r="E5972">
        <f>IF(GL_Paste!$B5969="","",IFERROR(INDEX(AcctCat,MATCH(GL_Paste!$B5969&amp;"",AcctCode,0)),"UNKNOWN"))</f>
        <v/>
      </c>
      <c r="F5972">
        <f>IF(GL_Paste!$B5969="","",IFERROR(INDEX(AcctSub,MATCH(GL_Paste!$B5969&amp;"",AcctCode,0)),"UNKNOWN"))</f>
        <v/>
      </c>
    </row>
    <row r="5973">
      <c r="A5973" s="40">
        <f>IF(GL_Paste!$B5970="","",N(GL_Paste!$H5970)-N(GL_Paste!$G5970))</f>
        <v/>
      </c>
      <c r="B5973" s="43">
        <f>IF(GL_Paste!$B5970="","",DATE(YEAR(GL_Paste!$E5970),MONTH(GL_Paste!$E5970),1))</f>
        <v/>
      </c>
      <c r="C5973">
        <f>IF(GL_Paste!$B5970="","",IF(TRIM(GL_Paste!$M5970)&lt;&gt;"",TRIM(GL_Paste!$M5970),IFERROR(MID(GL_Paste!$I5970,FIND("[",GL_Paste!$I5970)+1,FIND("]",GL_Paste!$I5970)-FIND("[",GL_Paste!$I5970)-1),"")))</f>
        <v/>
      </c>
      <c r="D5973">
        <f>IF(GL_Paste!$B5970="","",IFERROR(INDEX(DeptName,MATCH($C5973,DeptTag,0)),"UNALLOCATED"))</f>
        <v/>
      </c>
      <c r="E5973">
        <f>IF(GL_Paste!$B5970="","",IFERROR(INDEX(AcctCat,MATCH(GL_Paste!$B5970&amp;"",AcctCode,0)),"UNKNOWN"))</f>
        <v/>
      </c>
      <c r="F5973">
        <f>IF(GL_Paste!$B5970="","",IFERROR(INDEX(AcctSub,MATCH(GL_Paste!$B5970&amp;"",AcctCode,0)),"UNKNOWN"))</f>
        <v/>
      </c>
    </row>
    <row r="5974">
      <c r="A5974" s="40">
        <f>IF(GL_Paste!$B5971="","",N(GL_Paste!$H5971)-N(GL_Paste!$G5971))</f>
        <v/>
      </c>
      <c r="B5974" s="43">
        <f>IF(GL_Paste!$B5971="","",DATE(YEAR(GL_Paste!$E5971),MONTH(GL_Paste!$E5971),1))</f>
        <v/>
      </c>
      <c r="C5974">
        <f>IF(GL_Paste!$B5971="","",IF(TRIM(GL_Paste!$M5971)&lt;&gt;"",TRIM(GL_Paste!$M5971),IFERROR(MID(GL_Paste!$I5971,FIND("[",GL_Paste!$I5971)+1,FIND("]",GL_Paste!$I5971)-FIND("[",GL_Paste!$I5971)-1),"")))</f>
        <v/>
      </c>
      <c r="D5974">
        <f>IF(GL_Paste!$B5971="","",IFERROR(INDEX(DeptName,MATCH($C5974,DeptTag,0)),"UNALLOCATED"))</f>
        <v/>
      </c>
      <c r="E5974">
        <f>IF(GL_Paste!$B5971="","",IFERROR(INDEX(AcctCat,MATCH(GL_Paste!$B5971&amp;"",AcctCode,0)),"UNKNOWN"))</f>
        <v/>
      </c>
      <c r="F5974">
        <f>IF(GL_Paste!$B5971="","",IFERROR(INDEX(AcctSub,MATCH(GL_Paste!$B5971&amp;"",AcctCode,0)),"UNKNOWN"))</f>
        <v/>
      </c>
    </row>
    <row r="5975">
      <c r="A5975" s="40">
        <f>IF(GL_Paste!$B5972="","",N(GL_Paste!$H5972)-N(GL_Paste!$G5972))</f>
        <v/>
      </c>
      <c r="B5975" s="43">
        <f>IF(GL_Paste!$B5972="","",DATE(YEAR(GL_Paste!$E5972),MONTH(GL_Paste!$E5972),1))</f>
        <v/>
      </c>
      <c r="C5975">
        <f>IF(GL_Paste!$B5972="","",IF(TRIM(GL_Paste!$M5972)&lt;&gt;"",TRIM(GL_Paste!$M5972),IFERROR(MID(GL_Paste!$I5972,FIND("[",GL_Paste!$I5972)+1,FIND("]",GL_Paste!$I5972)-FIND("[",GL_Paste!$I5972)-1),"")))</f>
        <v/>
      </c>
      <c r="D5975">
        <f>IF(GL_Paste!$B5972="","",IFERROR(INDEX(DeptName,MATCH($C5975,DeptTag,0)),"UNALLOCATED"))</f>
        <v/>
      </c>
      <c r="E5975">
        <f>IF(GL_Paste!$B5972="","",IFERROR(INDEX(AcctCat,MATCH(GL_Paste!$B5972&amp;"",AcctCode,0)),"UNKNOWN"))</f>
        <v/>
      </c>
      <c r="F5975">
        <f>IF(GL_Paste!$B5972="","",IFERROR(INDEX(AcctSub,MATCH(GL_Paste!$B5972&amp;"",AcctCode,0)),"UNKNOWN"))</f>
        <v/>
      </c>
    </row>
    <row r="5976">
      <c r="A5976" s="40">
        <f>IF(GL_Paste!$B5973="","",N(GL_Paste!$H5973)-N(GL_Paste!$G5973))</f>
        <v/>
      </c>
      <c r="B5976" s="43">
        <f>IF(GL_Paste!$B5973="","",DATE(YEAR(GL_Paste!$E5973),MONTH(GL_Paste!$E5973),1))</f>
        <v/>
      </c>
      <c r="C5976">
        <f>IF(GL_Paste!$B5973="","",IF(TRIM(GL_Paste!$M5973)&lt;&gt;"",TRIM(GL_Paste!$M5973),IFERROR(MID(GL_Paste!$I5973,FIND("[",GL_Paste!$I5973)+1,FIND("]",GL_Paste!$I5973)-FIND("[",GL_Paste!$I5973)-1),"")))</f>
        <v/>
      </c>
      <c r="D5976">
        <f>IF(GL_Paste!$B5973="","",IFERROR(INDEX(DeptName,MATCH($C5976,DeptTag,0)),"UNALLOCATED"))</f>
        <v/>
      </c>
      <c r="E5976">
        <f>IF(GL_Paste!$B5973="","",IFERROR(INDEX(AcctCat,MATCH(GL_Paste!$B5973&amp;"",AcctCode,0)),"UNKNOWN"))</f>
        <v/>
      </c>
      <c r="F5976">
        <f>IF(GL_Paste!$B5973="","",IFERROR(INDEX(AcctSub,MATCH(GL_Paste!$B5973&amp;"",AcctCode,0)),"UNKNOWN"))</f>
        <v/>
      </c>
    </row>
    <row r="5977">
      <c r="A5977" s="40">
        <f>IF(GL_Paste!$B5974="","",N(GL_Paste!$H5974)-N(GL_Paste!$G5974))</f>
        <v/>
      </c>
      <c r="B5977" s="43">
        <f>IF(GL_Paste!$B5974="","",DATE(YEAR(GL_Paste!$E5974),MONTH(GL_Paste!$E5974),1))</f>
        <v/>
      </c>
      <c r="C5977">
        <f>IF(GL_Paste!$B5974="","",IF(TRIM(GL_Paste!$M5974)&lt;&gt;"",TRIM(GL_Paste!$M5974),IFERROR(MID(GL_Paste!$I5974,FIND("[",GL_Paste!$I5974)+1,FIND("]",GL_Paste!$I5974)-FIND("[",GL_Paste!$I5974)-1),"")))</f>
        <v/>
      </c>
      <c r="D5977">
        <f>IF(GL_Paste!$B5974="","",IFERROR(INDEX(DeptName,MATCH($C5977,DeptTag,0)),"UNALLOCATED"))</f>
        <v/>
      </c>
      <c r="E5977">
        <f>IF(GL_Paste!$B5974="","",IFERROR(INDEX(AcctCat,MATCH(GL_Paste!$B5974&amp;"",AcctCode,0)),"UNKNOWN"))</f>
        <v/>
      </c>
      <c r="F5977">
        <f>IF(GL_Paste!$B5974="","",IFERROR(INDEX(AcctSub,MATCH(GL_Paste!$B5974&amp;"",AcctCode,0)),"UNKNOWN"))</f>
        <v/>
      </c>
    </row>
    <row r="5978">
      <c r="A5978" s="40">
        <f>IF(GL_Paste!$B5975="","",N(GL_Paste!$H5975)-N(GL_Paste!$G5975))</f>
        <v/>
      </c>
      <c r="B5978" s="43">
        <f>IF(GL_Paste!$B5975="","",DATE(YEAR(GL_Paste!$E5975),MONTH(GL_Paste!$E5975),1))</f>
        <v/>
      </c>
      <c r="C5978">
        <f>IF(GL_Paste!$B5975="","",IF(TRIM(GL_Paste!$M5975)&lt;&gt;"",TRIM(GL_Paste!$M5975),IFERROR(MID(GL_Paste!$I5975,FIND("[",GL_Paste!$I5975)+1,FIND("]",GL_Paste!$I5975)-FIND("[",GL_Paste!$I5975)-1),"")))</f>
        <v/>
      </c>
      <c r="D5978">
        <f>IF(GL_Paste!$B5975="","",IFERROR(INDEX(DeptName,MATCH($C5978,DeptTag,0)),"UNALLOCATED"))</f>
        <v/>
      </c>
      <c r="E5978">
        <f>IF(GL_Paste!$B5975="","",IFERROR(INDEX(AcctCat,MATCH(GL_Paste!$B5975&amp;"",AcctCode,0)),"UNKNOWN"))</f>
        <v/>
      </c>
      <c r="F5978">
        <f>IF(GL_Paste!$B5975="","",IFERROR(INDEX(AcctSub,MATCH(GL_Paste!$B5975&amp;"",AcctCode,0)),"UNKNOWN"))</f>
        <v/>
      </c>
    </row>
    <row r="5979">
      <c r="A5979" s="40">
        <f>IF(GL_Paste!$B5976="","",N(GL_Paste!$H5976)-N(GL_Paste!$G5976))</f>
        <v/>
      </c>
      <c r="B5979" s="43">
        <f>IF(GL_Paste!$B5976="","",DATE(YEAR(GL_Paste!$E5976),MONTH(GL_Paste!$E5976),1))</f>
        <v/>
      </c>
      <c r="C5979">
        <f>IF(GL_Paste!$B5976="","",IF(TRIM(GL_Paste!$M5976)&lt;&gt;"",TRIM(GL_Paste!$M5976),IFERROR(MID(GL_Paste!$I5976,FIND("[",GL_Paste!$I5976)+1,FIND("]",GL_Paste!$I5976)-FIND("[",GL_Paste!$I5976)-1),"")))</f>
        <v/>
      </c>
      <c r="D5979">
        <f>IF(GL_Paste!$B5976="","",IFERROR(INDEX(DeptName,MATCH($C5979,DeptTag,0)),"UNALLOCATED"))</f>
        <v/>
      </c>
      <c r="E5979">
        <f>IF(GL_Paste!$B5976="","",IFERROR(INDEX(AcctCat,MATCH(GL_Paste!$B5976&amp;"",AcctCode,0)),"UNKNOWN"))</f>
        <v/>
      </c>
      <c r="F5979">
        <f>IF(GL_Paste!$B5976="","",IFERROR(INDEX(AcctSub,MATCH(GL_Paste!$B5976&amp;"",AcctCode,0)),"UNKNOWN"))</f>
        <v/>
      </c>
    </row>
    <row r="5980">
      <c r="A5980" s="40">
        <f>IF(GL_Paste!$B5977="","",N(GL_Paste!$H5977)-N(GL_Paste!$G5977))</f>
        <v/>
      </c>
      <c r="B5980" s="43">
        <f>IF(GL_Paste!$B5977="","",DATE(YEAR(GL_Paste!$E5977),MONTH(GL_Paste!$E5977),1))</f>
        <v/>
      </c>
      <c r="C5980">
        <f>IF(GL_Paste!$B5977="","",IF(TRIM(GL_Paste!$M5977)&lt;&gt;"",TRIM(GL_Paste!$M5977),IFERROR(MID(GL_Paste!$I5977,FIND("[",GL_Paste!$I5977)+1,FIND("]",GL_Paste!$I5977)-FIND("[",GL_Paste!$I5977)-1),"")))</f>
        <v/>
      </c>
      <c r="D5980">
        <f>IF(GL_Paste!$B5977="","",IFERROR(INDEX(DeptName,MATCH($C5980,DeptTag,0)),"UNALLOCATED"))</f>
        <v/>
      </c>
      <c r="E5980">
        <f>IF(GL_Paste!$B5977="","",IFERROR(INDEX(AcctCat,MATCH(GL_Paste!$B5977&amp;"",AcctCode,0)),"UNKNOWN"))</f>
        <v/>
      </c>
      <c r="F5980">
        <f>IF(GL_Paste!$B5977="","",IFERROR(INDEX(AcctSub,MATCH(GL_Paste!$B5977&amp;"",AcctCode,0)),"UNKNOWN"))</f>
        <v/>
      </c>
    </row>
    <row r="5981">
      <c r="A5981" s="40">
        <f>IF(GL_Paste!$B5978="","",N(GL_Paste!$H5978)-N(GL_Paste!$G5978))</f>
        <v/>
      </c>
      <c r="B5981" s="43">
        <f>IF(GL_Paste!$B5978="","",DATE(YEAR(GL_Paste!$E5978),MONTH(GL_Paste!$E5978),1))</f>
        <v/>
      </c>
      <c r="C5981">
        <f>IF(GL_Paste!$B5978="","",IF(TRIM(GL_Paste!$M5978)&lt;&gt;"",TRIM(GL_Paste!$M5978),IFERROR(MID(GL_Paste!$I5978,FIND("[",GL_Paste!$I5978)+1,FIND("]",GL_Paste!$I5978)-FIND("[",GL_Paste!$I5978)-1),"")))</f>
        <v/>
      </c>
      <c r="D5981">
        <f>IF(GL_Paste!$B5978="","",IFERROR(INDEX(DeptName,MATCH($C5981,DeptTag,0)),"UNALLOCATED"))</f>
        <v/>
      </c>
      <c r="E5981">
        <f>IF(GL_Paste!$B5978="","",IFERROR(INDEX(AcctCat,MATCH(GL_Paste!$B5978&amp;"",AcctCode,0)),"UNKNOWN"))</f>
        <v/>
      </c>
      <c r="F5981">
        <f>IF(GL_Paste!$B5978="","",IFERROR(INDEX(AcctSub,MATCH(GL_Paste!$B5978&amp;"",AcctCode,0)),"UNKNOWN"))</f>
        <v/>
      </c>
    </row>
    <row r="5982">
      <c r="A5982" s="40">
        <f>IF(GL_Paste!$B5979="","",N(GL_Paste!$H5979)-N(GL_Paste!$G5979))</f>
        <v/>
      </c>
      <c r="B5982" s="43">
        <f>IF(GL_Paste!$B5979="","",DATE(YEAR(GL_Paste!$E5979),MONTH(GL_Paste!$E5979),1))</f>
        <v/>
      </c>
      <c r="C5982">
        <f>IF(GL_Paste!$B5979="","",IF(TRIM(GL_Paste!$M5979)&lt;&gt;"",TRIM(GL_Paste!$M5979),IFERROR(MID(GL_Paste!$I5979,FIND("[",GL_Paste!$I5979)+1,FIND("]",GL_Paste!$I5979)-FIND("[",GL_Paste!$I5979)-1),"")))</f>
        <v/>
      </c>
      <c r="D5982">
        <f>IF(GL_Paste!$B5979="","",IFERROR(INDEX(DeptName,MATCH($C5982,DeptTag,0)),"UNALLOCATED"))</f>
        <v/>
      </c>
      <c r="E5982">
        <f>IF(GL_Paste!$B5979="","",IFERROR(INDEX(AcctCat,MATCH(GL_Paste!$B5979&amp;"",AcctCode,0)),"UNKNOWN"))</f>
        <v/>
      </c>
      <c r="F5982">
        <f>IF(GL_Paste!$B5979="","",IFERROR(INDEX(AcctSub,MATCH(GL_Paste!$B5979&amp;"",AcctCode,0)),"UNKNOWN"))</f>
        <v/>
      </c>
    </row>
    <row r="5983">
      <c r="A5983" s="40">
        <f>IF(GL_Paste!$B5980="","",N(GL_Paste!$H5980)-N(GL_Paste!$G5980))</f>
        <v/>
      </c>
      <c r="B5983" s="43">
        <f>IF(GL_Paste!$B5980="","",DATE(YEAR(GL_Paste!$E5980),MONTH(GL_Paste!$E5980),1))</f>
        <v/>
      </c>
      <c r="C5983">
        <f>IF(GL_Paste!$B5980="","",IF(TRIM(GL_Paste!$M5980)&lt;&gt;"",TRIM(GL_Paste!$M5980),IFERROR(MID(GL_Paste!$I5980,FIND("[",GL_Paste!$I5980)+1,FIND("]",GL_Paste!$I5980)-FIND("[",GL_Paste!$I5980)-1),"")))</f>
        <v/>
      </c>
      <c r="D5983">
        <f>IF(GL_Paste!$B5980="","",IFERROR(INDEX(DeptName,MATCH($C5983,DeptTag,0)),"UNALLOCATED"))</f>
        <v/>
      </c>
      <c r="E5983">
        <f>IF(GL_Paste!$B5980="","",IFERROR(INDEX(AcctCat,MATCH(GL_Paste!$B5980&amp;"",AcctCode,0)),"UNKNOWN"))</f>
        <v/>
      </c>
      <c r="F5983">
        <f>IF(GL_Paste!$B5980="","",IFERROR(INDEX(AcctSub,MATCH(GL_Paste!$B5980&amp;"",AcctCode,0)),"UNKNOWN"))</f>
        <v/>
      </c>
    </row>
    <row r="5984">
      <c r="A5984" s="40">
        <f>IF(GL_Paste!$B5981="","",N(GL_Paste!$H5981)-N(GL_Paste!$G5981))</f>
        <v/>
      </c>
      <c r="B5984" s="43">
        <f>IF(GL_Paste!$B5981="","",DATE(YEAR(GL_Paste!$E5981),MONTH(GL_Paste!$E5981),1))</f>
        <v/>
      </c>
      <c r="C5984">
        <f>IF(GL_Paste!$B5981="","",IF(TRIM(GL_Paste!$M5981)&lt;&gt;"",TRIM(GL_Paste!$M5981),IFERROR(MID(GL_Paste!$I5981,FIND("[",GL_Paste!$I5981)+1,FIND("]",GL_Paste!$I5981)-FIND("[",GL_Paste!$I5981)-1),"")))</f>
        <v/>
      </c>
      <c r="D5984">
        <f>IF(GL_Paste!$B5981="","",IFERROR(INDEX(DeptName,MATCH($C5984,DeptTag,0)),"UNALLOCATED"))</f>
        <v/>
      </c>
      <c r="E5984">
        <f>IF(GL_Paste!$B5981="","",IFERROR(INDEX(AcctCat,MATCH(GL_Paste!$B5981&amp;"",AcctCode,0)),"UNKNOWN"))</f>
        <v/>
      </c>
      <c r="F5984">
        <f>IF(GL_Paste!$B5981="","",IFERROR(INDEX(AcctSub,MATCH(GL_Paste!$B5981&amp;"",AcctCode,0)),"UNKNOWN"))</f>
        <v/>
      </c>
    </row>
    <row r="5985">
      <c r="A5985" s="40">
        <f>IF(GL_Paste!$B5982="","",N(GL_Paste!$H5982)-N(GL_Paste!$G5982))</f>
        <v/>
      </c>
      <c r="B5985" s="43">
        <f>IF(GL_Paste!$B5982="","",DATE(YEAR(GL_Paste!$E5982),MONTH(GL_Paste!$E5982),1))</f>
        <v/>
      </c>
      <c r="C5985">
        <f>IF(GL_Paste!$B5982="","",IF(TRIM(GL_Paste!$M5982)&lt;&gt;"",TRIM(GL_Paste!$M5982),IFERROR(MID(GL_Paste!$I5982,FIND("[",GL_Paste!$I5982)+1,FIND("]",GL_Paste!$I5982)-FIND("[",GL_Paste!$I5982)-1),"")))</f>
        <v/>
      </c>
      <c r="D5985">
        <f>IF(GL_Paste!$B5982="","",IFERROR(INDEX(DeptName,MATCH($C5985,DeptTag,0)),"UNALLOCATED"))</f>
        <v/>
      </c>
      <c r="E5985">
        <f>IF(GL_Paste!$B5982="","",IFERROR(INDEX(AcctCat,MATCH(GL_Paste!$B5982&amp;"",AcctCode,0)),"UNKNOWN"))</f>
        <v/>
      </c>
      <c r="F5985">
        <f>IF(GL_Paste!$B5982="","",IFERROR(INDEX(AcctSub,MATCH(GL_Paste!$B5982&amp;"",AcctCode,0)),"UNKNOWN"))</f>
        <v/>
      </c>
    </row>
    <row r="5986">
      <c r="A5986" s="40">
        <f>IF(GL_Paste!$B5983="","",N(GL_Paste!$H5983)-N(GL_Paste!$G5983))</f>
        <v/>
      </c>
      <c r="B5986" s="43">
        <f>IF(GL_Paste!$B5983="","",DATE(YEAR(GL_Paste!$E5983),MONTH(GL_Paste!$E5983),1))</f>
        <v/>
      </c>
      <c r="C5986">
        <f>IF(GL_Paste!$B5983="","",IF(TRIM(GL_Paste!$M5983)&lt;&gt;"",TRIM(GL_Paste!$M5983),IFERROR(MID(GL_Paste!$I5983,FIND("[",GL_Paste!$I5983)+1,FIND("]",GL_Paste!$I5983)-FIND("[",GL_Paste!$I5983)-1),"")))</f>
        <v/>
      </c>
      <c r="D5986">
        <f>IF(GL_Paste!$B5983="","",IFERROR(INDEX(DeptName,MATCH($C5986,DeptTag,0)),"UNALLOCATED"))</f>
        <v/>
      </c>
      <c r="E5986">
        <f>IF(GL_Paste!$B5983="","",IFERROR(INDEX(AcctCat,MATCH(GL_Paste!$B5983&amp;"",AcctCode,0)),"UNKNOWN"))</f>
        <v/>
      </c>
      <c r="F5986">
        <f>IF(GL_Paste!$B5983="","",IFERROR(INDEX(AcctSub,MATCH(GL_Paste!$B5983&amp;"",AcctCode,0)),"UNKNOWN"))</f>
        <v/>
      </c>
    </row>
    <row r="5987">
      <c r="A5987" s="40">
        <f>IF(GL_Paste!$B5984="","",N(GL_Paste!$H5984)-N(GL_Paste!$G5984))</f>
        <v/>
      </c>
      <c r="B5987" s="43">
        <f>IF(GL_Paste!$B5984="","",DATE(YEAR(GL_Paste!$E5984),MONTH(GL_Paste!$E5984),1))</f>
        <v/>
      </c>
      <c r="C5987">
        <f>IF(GL_Paste!$B5984="","",IF(TRIM(GL_Paste!$M5984)&lt;&gt;"",TRIM(GL_Paste!$M5984),IFERROR(MID(GL_Paste!$I5984,FIND("[",GL_Paste!$I5984)+1,FIND("]",GL_Paste!$I5984)-FIND("[",GL_Paste!$I5984)-1),"")))</f>
        <v/>
      </c>
      <c r="D5987">
        <f>IF(GL_Paste!$B5984="","",IFERROR(INDEX(DeptName,MATCH($C5987,DeptTag,0)),"UNALLOCATED"))</f>
        <v/>
      </c>
      <c r="E5987">
        <f>IF(GL_Paste!$B5984="","",IFERROR(INDEX(AcctCat,MATCH(GL_Paste!$B5984&amp;"",AcctCode,0)),"UNKNOWN"))</f>
        <v/>
      </c>
      <c r="F5987">
        <f>IF(GL_Paste!$B5984="","",IFERROR(INDEX(AcctSub,MATCH(GL_Paste!$B5984&amp;"",AcctCode,0)),"UNKNOWN"))</f>
        <v/>
      </c>
    </row>
    <row r="5988">
      <c r="A5988" s="40">
        <f>IF(GL_Paste!$B5985="","",N(GL_Paste!$H5985)-N(GL_Paste!$G5985))</f>
        <v/>
      </c>
      <c r="B5988" s="43">
        <f>IF(GL_Paste!$B5985="","",DATE(YEAR(GL_Paste!$E5985),MONTH(GL_Paste!$E5985),1))</f>
        <v/>
      </c>
      <c r="C5988">
        <f>IF(GL_Paste!$B5985="","",IF(TRIM(GL_Paste!$M5985)&lt;&gt;"",TRIM(GL_Paste!$M5985),IFERROR(MID(GL_Paste!$I5985,FIND("[",GL_Paste!$I5985)+1,FIND("]",GL_Paste!$I5985)-FIND("[",GL_Paste!$I5985)-1),"")))</f>
        <v/>
      </c>
      <c r="D5988">
        <f>IF(GL_Paste!$B5985="","",IFERROR(INDEX(DeptName,MATCH($C5988,DeptTag,0)),"UNALLOCATED"))</f>
        <v/>
      </c>
      <c r="E5988">
        <f>IF(GL_Paste!$B5985="","",IFERROR(INDEX(AcctCat,MATCH(GL_Paste!$B5985&amp;"",AcctCode,0)),"UNKNOWN"))</f>
        <v/>
      </c>
      <c r="F5988">
        <f>IF(GL_Paste!$B5985="","",IFERROR(INDEX(AcctSub,MATCH(GL_Paste!$B5985&amp;"",AcctCode,0)),"UNKNOWN"))</f>
        <v/>
      </c>
    </row>
    <row r="5989">
      <c r="A5989" s="40">
        <f>IF(GL_Paste!$B5986="","",N(GL_Paste!$H5986)-N(GL_Paste!$G5986))</f>
        <v/>
      </c>
      <c r="B5989" s="43">
        <f>IF(GL_Paste!$B5986="","",DATE(YEAR(GL_Paste!$E5986),MONTH(GL_Paste!$E5986),1))</f>
        <v/>
      </c>
      <c r="C5989">
        <f>IF(GL_Paste!$B5986="","",IF(TRIM(GL_Paste!$M5986)&lt;&gt;"",TRIM(GL_Paste!$M5986),IFERROR(MID(GL_Paste!$I5986,FIND("[",GL_Paste!$I5986)+1,FIND("]",GL_Paste!$I5986)-FIND("[",GL_Paste!$I5986)-1),"")))</f>
        <v/>
      </c>
      <c r="D5989">
        <f>IF(GL_Paste!$B5986="","",IFERROR(INDEX(DeptName,MATCH($C5989,DeptTag,0)),"UNALLOCATED"))</f>
        <v/>
      </c>
      <c r="E5989">
        <f>IF(GL_Paste!$B5986="","",IFERROR(INDEX(AcctCat,MATCH(GL_Paste!$B5986&amp;"",AcctCode,0)),"UNKNOWN"))</f>
        <v/>
      </c>
      <c r="F5989">
        <f>IF(GL_Paste!$B5986="","",IFERROR(INDEX(AcctSub,MATCH(GL_Paste!$B5986&amp;"",AcctCode,0)),"UNKNOWN"))</f>
        <v/>
      </c>
    </row>
    <row r="5990">
      <c r="A5990" s="40">
        <f>IF(GL_Paste!$B5987="","",N(GL_Paste!$H5987)-N(GL_Paste!$G5987))</f>
        <v/>
      </c>
      <c r="B5990" s="43">
        <f>IF(GL_Paste!$B5987="","",DATE(YEAR(GL_Paste!$E5987),MONTH(GL_Paste!$E5987),1))</f>
        <v/>
      </c>
      <c r="C5990">
        <f>IF(GL_Paste!$B5987="","",IF(TRIM(GL_Paste!$M5987)&lt;&gt;"",TRIM(GL_Paste!$M5987),IFERROR(MID(GL_Paste!$I5987,FIND("[",GL_Paste!$I5987)+1,FIND("]",GL_Paste!$I5987)-FIND("[",GL_Paste!$I5987)-1),"")))</f>
        <v/>
      </c>
      <c r="D5990">
        <f>IF(GL_Paste!$B5987="","",IFERROR(INDEX(DeptName,MATCH($C5990,DeptTag,0)),"UNALLOCATED"))</f>
        <v/>
      </c>
      <c r="E5990">
        <f>IF(GL_Paste!$B5987="","",IFERROR(INDEX(AcctCat,MATCH(GL_Paste!$B5987&amp;"",AcctCode,0)),"UNKNOWN"))</f>
        <v/>
      </c>
      <c r="F5990">
        <f>IF(GL_Paste!$B5987="","",IFERROR(INDEX(AcctSub,MATCH(GL_Paste!$B5987&amp;"",AcctCode,0)),"UNKNOWN"))</f>
        <v/>
      </c>
    </row>
    <row r="5991">
      <c r="A5991" s="40">
        <f>IF(GL_Paste!$B5988="","",N(GL_Paste!$H5988)-N(GL_Paste!$G5988))</f>
        <v/>
      </c>
      <c r="B5991" s="43">
        <f>IF(GL_Paste!$B5988="","",DATE(YEAR(GL_Paste!$E5988),MONTH(GL_Paste!$E5988),1))</f>
        <v/>
      </c>
      <c r="C5991">
        <f>IF(GL_Paste!$B5988="","",IF(TRIM(GL_Paste!$M5988)&lt;&gt;"",TRIM(GL_Paste!$M5988),IFERROR(MID(GL_Paste!$I5988,FIND("[",GL_Paste!$I5988)+1,FIND("]",GL_Paste!$I5988)-FIND("[",GL_Paste!$I5988)-1),"")))</f>
        <v/>
      </c>
      <c r="D5991">
        <f>IF(GL_Paste!$B5988="","",IFERROR(INDEX(DeptName,MATCH($C5991,DeptTag,0)),"UNALLOCATED"))</f>
        <v/>
      </c>
      <c r="E5991">
        <f>IF(GL_Paste!$B5988="","",IFERROR(INDEX(AcctCat,MATCH(GL_Paste!$B5988&amp;"",AcctCode,0)),"UNKNOWN"))</f>
        <v/>
      </c>
      <c r="F5991">
        <f>IF(GL_Paste!$B5988="","",IFERROR(INDEX(AcctSub,MATCH(GL_Paste!$B5988&amp;"",AcctCode,0)),"UNKNOWN"))</f>
        <v/>
      </c>
    </row>
    <row r="5992">
      <c r="A5992" s="40">
        <f>IF(GL_Paste!$B5989="","",N(GL_Paste!$H5989)-N(GL_Paste!$G5989))</f>
        <v/>
      </c>
      <c r="B5992" s="43">
        <f>IF(GL_Paste!$B5989="","",DATE(YEAR(GL_Paste!$E5989),MONTH(GL_Paste!$E5989),1))</f>
        <v/>
      </c>
      <c r="C5992">
        <f>IF(GL_Paste!$B5989="","",IF(TRIM(GL_Paste!$M5989)&lt;&gt;"",TRIM(GL_Paste!$M5989),IFERROR(MID(GL_Paste!$I5989,FIND("[",GL_Paste!$I5989)+1,FIND("]",GL_Paste!$I5989)-FIND("[",GL_Paste!$I5989)-1),"")))</f>
        <v/>
      </c>
      <c r="D5992">
        <f>IF(GL_Paste!$B5989="","",IFERROR(INDEX(DeptName,MATCH($C5992,DeptTag,0)),"UNALLOCATED"))</f>
        <v/>
      </c>
      <c r="E5992">
        <f>IF(GL_Paste!$B5989="","",IFERROR(INDEX(AcctCat,MATCH(GL_Paste!$B5989&amp;"",AcctCode,0)),"UNKNOWN"))</f>
        <v/>
      </c>
      <c r="F5992">
        <f>IF(GL_Paste!$B5989="","",IFERROR(INDEX(AcctSub,MATCH(GL_Paste!$B5989&amp;"",AcctCode,0)),"UNKNOWN"))</f>
        <v/>
      </c>
    </row>
    <row r="5993">
      <c r="A5993" s="40">
        <f>IF(GL_Paste!$B5990="","",N(GL_Paste!$H5990)-N(GL_Paste!$G5990))</f>
        <v/>
      </c>
      <c r="B5993" s="43">
        <f>IF(GL_Paste!$B5990="","",DATE(YEAR(GL_Paste!$E5990),MONTH(GL_Paste!$E5990),1))</f>
        <v/>
      </c>
      <c r="C5993">
        <f>IF(GL_Paste!$B5990="","",IF(TRIM(GL_Paste!$M5990)&lt;&gt;"",TRIM(GL_Paste!$M5990),IFERROR(MID(GL_Paste!$I5990,FIND("[",GL_Paste!$I5990)+1,FIND("]",GL_Paste!$I5990)-FIND("[",GL_Paste!$I5990)-1),"")))</f>
        <v/>
      </c>
      <c r="D5993">
        <f>IF(GL_Paste!$B5990="","",IFERROR(INDEX(DeptName,MATCH($C5993,DeptTag,0)),"UNALLOCATED"))</f>
        <v/>
      </c>
      <c r="E5993">
        <f>IF(GL_Paste!$B5990="","",IFERROR(INDEX(AcctCat,MATCH(GL_Paste!$B5990&amp;"",AcctCode,0)),"UNKNOWN"))</f>
        <v/>
      </c>
      <c r="F5993">
        <f>IF(GL_Paste!$B5990="","",IFERROR(INDEX(AcctSub,MATCH(GL_Paste!$B5990&amp;"",AcctCode,0)),"UNKNOWN"))</f>
        <v/>
      </c>
    </row>
    <row r="5994">
      <c r="A5994" s="40">
        <f>IF(GL_Paste!$B5991="","",N(GL_Paste!$H5991)-N(GL_Paste!$G5991))</f>
        <v/>
      </c>
      <c r="B5994" s="43">
        <f>IF(GL_Paste!$B5991="","",DATE(YEAR(GL_Paste!$E5991),MONTH(GL_Paste!$E5991),1))</f>
        <v/>
      </c>
      <c r="C5994">
        <f>IF(GL_Paste!$B5991="","",IF(TRIM(GL_Paste!$M5991)&lt;&gt;"",TRIM(GL_Paste!$M5991),IFERROR(MID(GL_Paste!$I5991,FIND("[",GL_Paste!$I5991)+1,FIND("]",GL_Paste!$I5991)-FIND("[",GL_Paste!$I5991)-1),"")))</f>
        <v/>
      </c>
      <c r="D5994">
        <f>IF(GL_Paste!$B5991="","",IFERROR(INDEX(DeptName,MATCH($C5994,DeptTag,0)),"UNALLOCATED"))</f>
        <v/>
      </c>
      <c r="E5994">
        <f>IF(GL_Paste!$B5991="","",IFERROR(INDEX(AcctCat,MATCH(GL_Paste!$B5991&amp;"",AcctCode,0)),"UNKNOWN"))</f>
        <v/>
      </c>
      <c r="F5994">
        <f>IF(GL_Paste!$B5991="","",IFERROR(INDEX(AcctSub,MATCH(GL_Paste!$B5991&amp;"",AcctCode,0)),"UNKNOWN"))</f>
        <v/>
      </c>
    </row>
    <row r="5995">
      <c r="A5995" s="40">
        <f>IF(GL_Paste!$B5992="","",N(GL_Paste!$H5992)-N(GL_Paste!$G5992))</f>
        <v/>
      </c>
      <c r="B5995" s="43">
        <f>IF(GL_Paste!$B5992="","",DATE(YEAR(GL_Paste!$E5992),MONTH(GL_Paste!$E5992),1))</f>
        <v/>
      </c>
      <c r="C5995">
        <f>IF(GL_Paste!$B5992="","",IF(TRIM(GL_Paste!$M5992)&lt;&gt;"",TRIM(GL_Paste!$M5992),IFERROR(MID(GL_Paste!$I5992,FIND("[",GL_Paste!$I5992)+1,FIND("]",GL_Paste!$I5992)-FIND("[",GL_Paste!$I5992)-1),"")))</f>
        <v/>
      </c>
      <c r="D5995">
        <f>IF(GL_Paste!$B5992="","",IFERROR(INDEX(DeptName,MATCH($C5995,DeptTag,0)),"UNALLOCATED"))</f>
        <v/>
      </c>
      <c r="E5995">
        <f>IF(GL_Paste!$B5992="","",IFERROR(INDEX(AcctCat,MATCH(GL_Paste!$B5992&amp;"",AcctCode,0)),"UNKNOWN"))</f>
        <v/>
      </c>
      <c r="F5995">
        <f>IF(GL_Paste!$B5992="","",IFERROR(INDEX(AcctSub,MATCH(GL_Paste!$B5992&amp;"",AcctCode,0)),"UNKNOWN"))</f>
        <v/>
      </c>
    </row>
    <row r="5996">
      <c r="A5996" s="40">
        <f>IF(GL_Paste!$B5993="","",N(GL_Paste!$H5993)-N(GL_Paste!$G5993))</f>
        <v/>
      </c>
      <c r="B5996" s="43">
        <f>IF(GL_Paste!$B5993="","",DATE(YEAR(GL_Paste!$E5993),MONTH(GL_Paste!$E5993),1))</f>
        <v/>
      </c>
      <c r="C5996">
        <f>IF(GL_Paste!$B5993="","",IF(TRIM(GL_Paste!$M5993)&lt;&gt;"",TRIM(GL_Paste!$M5993),IFERROR(MID(GL_Paste!$I5993,FIND("[",GL_Paste!$I5993)+1,FIND("]",GL_Paste!$I5993)-FIND("[",GL_Paste!$I5993)-1),"")))</f>
        <v/>
      </c>
      <c r="D5996">
        <f>IF(GL_Paste!$B5993="","",IFERROR(INDEX(DeptName,MATCH($C5996,DeptTag,0)),"UNALLOCATED"))</f>
        <v/>
      </c>
      <c r="E5996">
        <f>IF(GL_Paste!$B5993="","",IFERROR(INDEX(AcctCat,MATCH(GL_Paste!$B5993&amp;"",AcctCode,0)),"UNKNOWN"))</f>
        <v/>
      </c>
      <c r="F5996">
        <f>IF(GL_Paste!$B5993="","",IFERROR(INDEX(AcctSub,MATCH(GL_Paste!$B5993&amp;"",AcctCode,0)),"UNKNOWN"))</f>
        <v/>
      </c>
    </row>
    <row r="5997">
      <c r="A5997" s="40">
        <f>IF(GL_Paste!$B5994="","",N(GL_Paste!$H5994)-N(GL_Paste!$G5994))</f>
        <v/>
      </c>
      <c r="B5997" s="43">
        <f>IF(GL_Paste!$B5994="","",DATE(YEAR(GL_Paste!$E5994),MONTH(GL_Paste!$E5994),1))</f>
        <v/>
      </c>
      <c r="C5997">
        <f>IF(GL_Paste!$B5994="","",IF(TRIM(GL_Paste!$M5994)&lt;&gt;"",TRIM(GL_Paste!$M5994),IFERROR(MID(GL_Paste!$I5994,FIND("[",GL_Paste!$I5994)+1,FIND("]",GL_Paste!$I5994)-FIND("[",GL_Paste!$I5994)-1),"")))</f>
        <v/>
      </c>
      <c r="D5997">
        <f>IF(GL_Paste!$B5994="","",IFERROR(INDEX(DeptName,MATCH($C5997,DeptTag,0)),"UNALLOCATED"))</f>
        <v/>
      </c>
      <c r="E5997">
        <f>IF(GL_Paste!$B5994="","",IFERROR(INDEX(AcctCat,MATCH(GL_Paste!$B5994&amp;"",AcctCode,0)),"UNKNOWN"))</f>
        <v/>
      </c>
      <c r="F5997">
        <f>IF(GL_Paste!$B5994="","",IFERROR(INDEX(AcctSub,MATCH(GL_Paste!$B5994&amp;"",AcctCode,0)),"UNKNOWN"))</f>
        <v/>
      </c>
    </row>
    <row r="5998">
      <c r="A5998" s="40">
        <f>IF(GL_Paste!$B5995="","",N(GL_Paste!$H5995)-N(GL_Paste!$G5995))</f>
        <v/>
      </c>
      <c r="B5998" s="43">
        <f>IF(GL_Paste!$B5995="","",DATE(YEAR(GL_Paste!$E5995),MONTH(GL_Paste!$E5995),1))</f>
        <v/>
      </c>
      <c r="C5998">
        <f>IF(GL_Paste!$B5995="","",IF(TRIM(GL_Paste!$M5995)&lt;&gt;"",TRIM(GL_Paste!$M5995),IFERROR(MID(GL_Paste!$I5995,FIND("[",GL_Paste!$I5995)+1,FIND("]",GL_Paste!$I5995)-FIND("[",GL_Paste!$I5995)-1),"")))</f>
        <v/>
      </c>
      <c r="D5998">
        <f>IF(GL_Paste!$B5995="","",IFERROR(INDEX(DeptName,MATCH($C5998,DeptTag,0)),"UNALLOCATED"))</f>
        <v/>
      </c>
      <c r="E5998">
        <f>IF(GL_Paste!$B5995="","",IFERROR(INDEX(AcctCat,MATCH(GL_Paste!$B5995&amp;"",AcctCode,0)),"UNKNOWN"))</f>
        <v/>
      </c>
      <c r="F5998">
        <f>IF(GL_Paste!$B5995="","",IFERROR(INDEX(AcctSub,MATCH(GL_Paste!$B5995&amp;"",AcctCode,0)),"UNKNOWN"))</f>
        <v/>
      </c>
    </row>
    <row r="5999">
      <c r="A5999" s="40">
        <f>IF(GL_Paste!$B5996="","",N(GL_Paste!$H5996)-N(GL_Paste!$G5996))</f>
        <v/>
      </c>
      <c r="B5999" s="43">
        <f>IF(GL_Paste!$B5996="","",DATE(YEAR(GL_Paste!$E5996),MONTH(GL_Paste!$E5996),1))</f>
        <v/>
      </c>
      <c r="C5999">
        <f>IF(GL_Paste!$B5996="","",IF(TRIM(GL_Paste!$M5996)&lt;&gt;"",TRIM(GL_Paste!$M5996),IFERROR(MID(GL_Paste!$I5996,FIND("[",GL_Paste!$I5996)+1,FIND("]",GL_Paste!$I5996)-FIND("[",GL_Paste!$I5996)-1),"")))</f>
        <v/>
      </c>
      <c r="D5999">
        <f>IF(GL_Paste!$B5996="","",IFERROR(INDEX(DeptName,MATCH($C5999,DeptTag,0)),"UNALLOCATED"))</f>
        <v/>
      </c>
      <c r="E5999">
        <f>IF(GL_Paste!$B5996="","",IFERROR(INDEX(AcctCat,MATCH(GL_Paste!$B5996&amp;"",AcctCode,0)),"UNKNOWN"))</f>
        <v/>
      </c>
      <c r="F5999">
        <f>IF(GL_Paste!$B5996="","",IFERROR(INDEX(AcctSub,MATCH(GL_Paste!$B5996&amp;"",AcctCode,0)),"UNKNOWN"))</f>
        <v/>
      </c>
    </row>
    <row r="6000">
      <c r="A6000" s="40">
        <f>IF(GL_Paste!$B5997="","",N(GL_Paste!$H5997)-N(GL_Paste!$G5997))</f>
        <v/>
      </c>
      <c r="B6000" s="43">
        <f>IF(GL_Paste!$B5997="","",DATE(YEAR(GL_Paste!$E5997),MONTH(GL_Paste!$E5997),1))</f>
        <v/>
      </c>
      <c r="C6000">
        <f>IF(GL_Paste!$B5997="","",IF(TRIM(GL_Paste!$M5997)&lt;&gt;"",TRIM(GL_Paste!$M5997),IFERROR(MID(GL_Paste!$I5997,FIND("[",GL_Paste!$I5997)+1,FIND("]",GL_Paste!$I5997)-FIND("[",GL_Paste!$I5997)-1),"")))</f>
        <v/>
      </c>
      <c r="D6000">
        <f>IF(GL_Paste!$B5997="","",IFERROR(INDEX(DeptName,MATCH($C6000,DeptTag,0)),"UNALLOCATED"))</f>
        <v/>
      </c>
      <c r="E6000">
        <f>IF(GL_Paste!$B5997="","",IFERROR(INDEX(AcctCat,MATCH(GL_Paste!$B5997&amp;"",AcctCode,0)),"UNKNOWN"))</f>
        <v/>
      </c>
      <c r="F6000">
        <f>IF(GL_Paste!$B5997="","",IFERROR(INDEX(AcctSub,MATCH(GL_Paste!$B5997&amp;"",AcctCode,0)),"UNKNOWN"))</f>
        <v/>
      </c>
    </row>
    <row r="6001">
      <c r="A6001" s="40">
        <f>IF(GL_Paste!$B5998="","",N(GL_Paste!$H5998)-N(GL_Paste!$G5998))</f>
        <v/>
      </c>
      <c r="B6001" s="43">
        <f>IF(GL_Paste!$B5998="","",DATE(YEAR(GL_Paste!$E5998),MONTH(GL_Paste!$E5998),1))</f>
        <v/>
      </c>
      <c r="C6001">
        <f>IF(GL_Paste!$B5998="","",IF(TRIM(GL_Paste!$M5998)&lt;&gt;"",TRIM(GL_Paste!$M5998),IFERROR(MID(GL_Paste!$I5998,FIND("[",GL_Paste!$I5998)+1,FIND("]",GL_Paste!$I5998)-FIND("[",GL_Paste!$I5998)-1),"")))</f>
        <v/>
      </c>
      <c r="D6001">
        <f>IF(GL_Paste!$B5998="","",IFERROR(INDEX(DeptName,MATCH($C6001,DeptTag,0)),"UNALLOCATED"))</f>
        <v/>
      </c>
      <c r="E6001">
        <f>IF(GL_Paste!$B5998="","",IFERROR(INDEX(AcctCat,MATCH(GL_Paste!$B5998&amp;"",AcctCode,0)),"UNKNOWN"))</f>
        <v/>
      </c>
      <c r="F6001">
        <f>IF(GL_Paste!$B5998="","",IFERROR(INDEX(AcctSub,MATCH(GL_Paste!$B5998&amp;"",AcctCode,0)),"UNKNOWN"))</f>
        <v/>
      </c>
    </row>
    <row r="6002">
      <c r="A6002" s="40">
        <f>IF(GL_Paste!$B5999="","",N(GL_Paste!$H5999)-N(GL_Paste!$G5999))</f>
        <v/>
      </c>
      <c r="B6002" s="43">
        <f>IF(GL_Paste!$B5999="","",DATE(YEAR(GL_Paste!$E5999),MONTH(GL_Paste!$E5999),1))</f>
        <v/>
      </c>
      <c r="C6002">
        <f>IF(GL_Paste!$B5999="","",IF(TRIM(GL_Paste!$M5999)&lt;&gt;"",TRIM(GL_Paste!$M5999),IFERROR(MID(GL_Paste!$I5999,FIND("[",GL_Paste!$I5999)+1,FIND("]",GL_Paste!$I5999)-FIND("[",GL_Paste!$I5999)-1),"")))</f>
        <v/>
      </c>
      <c r="D6002">
        <f>IF(GL_Paste!$B5999="","",IFERROR(INDEX(DeptName,MATCH($C6002,DeptTag,0)),"UNALLOCATED"))</f>
        <v/>
      </c>
      <c r="E6002">
        <f>IF(GL_Paste!$B5999="","",IFERROR(INDEX(AcctCat,MATCH(GL_Paste!$B5999&amp;"",AcctCode,0)),"UNKNOWN"))</f>
        <v/>
      </c>
      <c r="F6002">
        <f>IF(GL_Paste!$B5999="","",IFERROR(INDEX(AcctSub,MATCH(GL_Paste!$B5999&amp;"",AcctCode,0)),"UNKNOWN"))</f>
        <v/>
      </c>
    </row>
    <row r="6003">
      <c r="A6003" s="40">
        <f>IF(GL_Paste!$B6000="","",N(GL_Paste!$H6000)-N(GL_Paste!$G6000))</f>
        <v/>
      </c>
      <c r="B6003" s="43">
        <f>IF(GL_Paste!$B6000="","",DATE(YEAR(GL_Paste!$E6000),MONTH(GL_Paste!$E6000),1))</f>
        <v/>
      </c>
      <c r="C6003">
        <f>IF(GL_Paste!$B6000="","",IF(TRIM(GL_Paste!$M6000)&lt;&gt;"",TRIM(GL_Paste!$M6000),IFERROR(MID(GL_Paste!$I6000,FIND("[",GL_Paste!$I6000)+1,FIND("]",GL_Paste!$I6000)-FIND("[",GL_Paste!$I6000)-1),"")))</f>
        <v/>
      </c>
      <c r="D6003">
        <f>IF(GL_Paste!$B6000="","",IFERROR(INDEX(DeptName,MATCH($C6003,DeptTag,0)),"UNALLOCATED"))</f>
        <v/>
      </c>
      <c r="E6003">
        <f>IF(GL_Paste!$B6000="","",IFERROR(INDEX(AcctCat,MATCH(GL_Paste!$B6000&amp;"",AcctCode,0)),"UNKNOWN"))</f>
        <v/>
      </c>
      <c r="F6003">
        <f>IF(GL_Paste!$B6000="","",IFERROR(INDEX(AcctSub,MATCH(GL_Paste!$B6000&amp;"",AcctCode,0)),"UNKNOWN"))</f>
        <v/>
      </c>
    </row>
    <row r="6004">
      <c r="A6004" s="40">
        <f>IF(GL_Paste!$B6001="","",N(GL_Paste!$H6001)-N(GL_Paste!$G6001))</f>
        <v/>
      </c>
      <c r="B6004" s="43">
        <f>IF(GL_Paste!$B6001="","",DATE(YEAR(GL_Paste!$E6001),MONTH(GL_Paste!$E6001),1))</f>
        <v/>
      </c>
      <c r="C6004">
        <f>IF(GL_Paste!$B6001="","",IF(TRIM(GL_Paste!$M6001)&lt;&gt;"",TRIM(GL_Paste!$M6001),IFERROR(MID(GL_Paste!$I6001,FIND("[",GL_Paste!$I6001)+1,FIND("]",GL_Paste!$I6001)-FIND("[",GL_Paste!$I6001)-1),"")))</f>
        <v/>
      </c>
      <c r="D6004">
        <f>IF(GL_Paste!$B6001="","",IFERROR(INDEX(DeptName,MATCH($C6004,DeptTag,0)),"UNALLOCATED"))</f>
        <v/>
      </c>
      <c r="E6004">
        <f>IF(GL_Paste!$B6001="","",IFERROR(INDEX(AcctCat,MATCH(GL_Paste!$B6001&amp;"",AcctCode,0)),"UNKNOWN"))</f>
        <v/>
      </c>
      <c r="F6004">
        <f>IF(GL_Paste!$B6001="","",IFERROR(INDEX(AcctSub,MATCH(GL_Paste!$B6001&amp;"",AcctCode,0)),"UNKNOWN"))</f>
        <v/>
      </c>
    </row>
    <row r="6005">
      <c r="A6005" s="40">
        <f>IF(GL_Paste!$B6002="","",N(GL_Paste!$H6002)-N(GL_Paste!$G6002))</f>
        <v/>
      </c>
      <c r="B6005" s="43">
        <f>IF(GL_Paste!$B6002="","",DATE(YEAR(GL_Paste!$E6002),MONTH(GL_Paste!$E6002),1))</f>
        <v/>
      </c>
      <c r="C6005">
        <f>IF(GL_Paste!$B6002="","",IF(TRIM(GL_Paste!$M6002)&lt;&gt;"",TRIM(GL_Paste!$M6002),IFERROR(MID(GL_Paste!$I6002,FIND("[",GL_Paste!$I6002)+1,FIND("]",GL_Paste!$I6002)-FIND("[",GL_Paste!$I6002)-1),"")))</f>
        <v/>
      </c>
      <c r="D6005">
        <f>IF(GL_Paste!$B6002="","",IFERROR(INDEX(DeptName,MATCH($C6005,DeptTag,0)),"UNALLOCATED"))</f>
        <v/>
      </c>
      <c r="E6005">
        <f>IF(GL_Paste!$B6002="","",IFERROR(INDEX(AcctCat,MATCH(GL_Paste!$B6002&amp;"",AcctCode,0)),"UNKNOWN"))</f>
        <v/>
      </c>
      <c r="F6005">
        <f>IF(GL_Paste!$B6002="","",IFERROR(INDEX(AcctSub,MATCH(GL_Paste!$B6002&amp;"",AcctCode,0)),"UNKNOWN"))</f>
        <v/>
      </c>
    </row>
    <row r="6006">
      <c r="A6006" s="40">
        <f>IF(GL_Paste!$B6003="","",N(GL_Paste!$H6003)-N(GL_Paste!$G6003))</f>
        <v/>
      </c>
      <c r="B6006" s="43">
        <f>IF(GL_Paste!$B6003="","",DATE(YEAR(GL_Paste!$E6003),MONTH(GL_Paste!$E6003),1))</f>
        <v/>
      </c>
      <c r="C6006">
        <f>IF(GL_Paste!$B6003="","",IF(TRIM(GL_Paste!$M6003)&lt;&gt;"",TRIM(GL_Paste!$M6003),IFERROR(MID(GL_Paste!$I6003,FIND("[",GL_Paste!$I6003)+1,FIND("]",GL_Paste!$I6003)-FIND("[",GL_Paste!$I6003)-1),"")))</f>
        <v/>
      </c>
      <c r="D6006">
        <f>IF(GL_Paste!$B6003="","",IFERROR(INDEX(DeptName,MATCH($C6006,DeptTag,0)),"UNALLOCATED"))</f>
        <v/>
      </c>
      <c r="E6006">
        <f>IF(GL_Paste!$B6003="","",IFERROR(INDEX(AcctCat,MATCH(GL_Paste!$B6003&amp;"",AcctCode,0)),"UNKNOWN"))</f>
        <v/>
      </c>
      <c r="F6006">
        <f>IF(GL_Paste!$B6003="","",IFERROR(INDEX(AcctSub,MATCH(GL_Paste!$B6003&amp;"",AcctCode,0)),"UNKNOWN"))</f>
        <v/>
      </c>
    </row>
    <row r="6007">
      <c r="A6007" s="40">
        <f>IF(GL_Paste!$B6004="","",N(GL_Paste!$H6004)-N(GL_Paste!$G6004))</f>
        <v/>
      </c>
      <c r="B6007" s="43">
        <f>IF(GL_Paste!$B6004="","",DATE(YEAR(GL_Paste!$E6004),MONTH(GL_Paste!$E6004),1))</f>
        <v/>
      </c>
      <c r="C6007">
        <f>IF(GL_Paste!$B6004="","",IF(TRIM(GL_Paste!$M6004)&lt;&gt;"",TRIM(GL_Paste!$M6004),IFERROR(MID(GL_Paste!$I6004,FIND("[",GL_Paste!$I6004)+1,FIND("]",GL_Paste!$I6004)-FIND("[",GL_Paste!$I6004)-1),"")))</f>
        <v/>
      </c>
      <c r="D6007">
        <f>IF(GL_Paste!$B6004="","",IFERROR(INDEX(DeptName,MATCH($C6007,DeptTag,0)),"UNALLOCATED"))</f>
        <v/>
      </c>
      <c r="E6007">
        <f>IF(GL_Paste!$B6004="","",IFERROR(INDEX(AcctCat,MATCH(GL_Paste!$B6004&amp;"",AcctCode,0)),"UNKNOWN"))</f>
        <v/>
      </c>
      <c r="F6007">
        <f>IF(GL_Paste!$B6004="","",IFERROR(INDEX(AcctSub,MATCH(GL_Paste!$B6004&amp;"",AcctCode,0)),"UNKNOWN"))</f>
        <v/>
      </c>
    </row>
    <row r="6008">
      <c r="A6008" s="40">
        <f>IF(GL_Paste!$B6005="","",N(GL_Paste!$H6005)-N(GL_Paste!$G6005))</f>
        <v/>
      </c>
      <c r="B6008" s="43">
        <f>IF(GL_Paste!$B6005="","",DATE(YEAR(GL_Paste!$E6005),MONTH(GL_Paste!$E6005),1))</f>
        <v/>
      </c>
      <c r="C6008">
        <f>IF(GL_Paste!$B6005="","",IF(TRIM(GL_Paste!$M6005)&lt;&gt;"",TRIM(GL_Paste!$M6005),IFERROR(MID(GL_Paste!$I6005,FIND("[",GL_Paste!$I6005)+1,FIND("]",GL_Paste!$I6005)-FIND("[",GL_Paste!$I6005)-1),"")))</f>
        <v/>
      </c>
      <c r="D6008">
        <f>IF(GL_Paste!$B6005="","",IFERROR(INDEX(DeptName,MATCH($C6008,DeptTag,0)),"UNALLOCATED"))</f>
        <v/>
      </c>
      <c r="E6008">
        <f>IF(GL_Paste!$B6005="","",IFERROR(INDEX(AcctCat,MATCH(GL_Paste!$B6005&amp;"",AcctCode,0)),"UNKNOWN"))</f>
        <v/>
      </c>
      <c r="F6008">
        <f>IF(GL_Paste!$B6005="","",IFERROR(INDEX(AcctSub,MATCH(GL_Paste!$B6005&amp;"",AcctCode,0)),"UNKNOWN"))</f>
        <v/>
      </c>
    </row>
    <row r="6009">
      <c r="A6009" s="40">
        <f>IF(GL_Paste!$B6006="","",N(GL_Paste!$H6006)-N(GL_Paste!$G6006))</f>
        <v/>
      </c>
      <c r="B6009" s="43">
        <f>IF(GL_Paste!$B6006="","",DATE(YEAR(GL_Paste!$E6006),MONTH(GL_Paste!$E6006),1))</f>
        <v/>
      </c>
      <c r="C6009">
        <f>IF(GL_Paste!$B6006="","",IF(TRIM(GL_Paste!$M6006)&lt;&gt;"",TRIM(GL_Paste!$M6006),IFERROR(MID(GL_Paste!$I6006,FIND("[",GL_Paste!$I6006)+1,FIND("]",GL_Paste!$I6006)-FIND("[",GL_Paste!$I6006)-1),"")))</f>
        <v/>
      </c>
      <c r="D6009">
        <f>IF(GL_Paste!$B6006="","",IFERROR(INDEX(DeptName,MATCH($C6009,DeptTag,0)),"UNALLOCATED"))</f>
        <v/>
      </c>
      <c r="E6009">
        <f>IF(GL_Paste!$B6006="","",IFERROR(INDEX(AcctCat,MATCH(GL_Paste!$B6006&amp;"",AcctCode,0)),"UNKNOWN"))</f>
        <v/>
      </c>
      <c r="F6009">
        <f>IF(GL_Paste!$B6006="","",IFERROR(INDEX(AcctSub,MATCH(GL_Paste!$B6006&amp;"",AcctCode,0)),"UNKNOWN"))</f>
        <v/>
      </c>
    </row>
    <row r="6010">
      <c r="A6010" s="40">
        <f>IF(GL_Paste!$B6007="","",N(GL_Paste!$H6007)-N(GL_Paste!$G6007))</f>
        <v/>
      </c>
      <c r="B6010" s="43">
        <f>IF(GL_Paste!$B6007="","",DATE(YEAR(GL_Paste!$E6007),MONTH(GL_Paste!$E6007),1))</f>
        <v/>
      </c>
      <c r="C6010">
        <f>IF(GL_Paste!$B6007="","",IF(TRIM(GL_Paste!$M6007)&lt;&gt;"",TRIM(GL_Paste!$M6007),IFERROR(MID(GL_Paste!$I6007,FIND("[",GL_Paste!$I6007)+1,FIND("]",GL_Paste!$I6007)-FIND("[",GL_Paste!$I6007)-1),"")))</f>
        <v/>
      </c>
      <c r="D6010">
        <f>IF(GL_Paste!$B6007="","",IFERROR(INDEX(DeptName,MATCH($C6010,DeptTag,0)),"UNALLOCATED"))</f>
        <v/>
      </c>
      <c r="E6010">
        <f>IF(GL_Paste!$B6007="","",IFERROR(INDEX(AcctCat,MATCH(GL_Paste!$B6007&amp;"",AcctCode,0)),"UNKNOWN"))</f>
        <v/>
      </c>
      <c r="F6010">
        <f>IF(GL_Paste!$B6007="","",IFERROR(INDEX(AcctSub,MATCH(GL_Paste!$B6007&amp;"",AcctCode,0)),"UNKNOWN"))</f>
        <v/>
      </c>
    </row>
    <row r="6011">
      <c r="A6011" s="40">
        <f>IF(GL_Paste!$B6008="","",N(GL_Paste!$H6008)-N(GL_Paste!$G6008))</f>
        <v/>
      </c>
      <c r="B6011" s="43">
        <f>IF(GL_Paste!$B6008="","",DATE(YEAR(GL_Paste!$E6008),MONTH(GL_Paste!$E6008),1))</f>
        <v/>
      </c>
      <c r="C6011">
        <f>IF(GL_Paste!$B6008="","",IF(TRIM(GL_Paste!$M6008)&lt;&gt;"",TRIM(GL_Paste!$M6008),IFERROR(MID(GL_Paste!$I6008,FIND("[",GL_Paste!$I6008)+1,FIND("]",GL_Paste!$I6008)-FIND("[",GL_Paste!$I6008)-1),"")))</f>
        <v/>
      </c>
      <c r="D6011">
        <f>IF(GL_Paste!$B6008="","",IFERROR(INDEX(DeptName,MATCH($C6011,DeptTag,0)),"UNALLOCATED"))</f>
        <v/>
      </c>
      <c r="E6011">
        <f>IF(GL_Paste!$B6008="","",IFERROR(INDEX(AcctCat,MATCH(GL_Paste!$B6008&amp;"",AcctCode,0)),"UNKNOWN"))</f>
        <v/>
      </c>
      <c r="F6011">
        <f>IF(GL_Paste!$B6008="","",IFERROR(INDEX(AcctSub,MATCH(GL_Paste!$B6008&amp;"",AcctCode,0)),"UNKNOWN"))</f>
        <v/>
      </c>
    </row>
    <row r="6012">
      <c r="A6012" s="40">
        <f>IF(GL_Paste!$B6009="","",N(GL_Paste!$H6009)-N(GL_Paste!$G6009))</f>
        <v/>
      </c>
      <c r="B6012" s="43">
        <f>IF(GL_Paste!$B6009="","",DATE(YEAR(GL_Paste!$E6009),MONTH(GL_Paste!$E6009),1))</f>
        <v/>
      </c>
      <c r="C6012">
        <f>IF(GL_Paste!$B6009="","",IF(TRIM(GL_Paste!$M6009)&lt;&gt;"",TRIM(GL_Paste!$M6009),IFERROR(MID(GL_Paste!$I6009,FIND("[",GL_Paste!$I6009)+1,FIND("]",GL_Paste!$I6009)-FIND("[",GL_Paste!$I6009)-1),"")))</f>
        <v/>
      </c>
      <c r="D6012">
        <f>IF(GL_Paste!$B6009="","",IFERROR(INDEX(DeptName,MATCH($C6012,DeptTag,0)),"UNALLOCATED"))</f>
        <v/>
      </c>
      <c r="E6012">
        <f>IF(GL_Paste!$B6009="","",IFERROR(INDEX(AcctCat,MATCH(GL_Paste!$B6009&amp;"",AcctCode,0)),"UNKNOWN"))</f>
        <v/>
      </c>
      <c r="F6012">
        <f>IF(GL_Paste!$B6009="","",IFERROR(INDEX(AcctSub,MATCH(GL_Paste!$B6009&amp;"",AcctCode,0)),"UNKNOWN"))</f>
        <v/>
      </c>
    </row>
    <row r="6013">
      <c r="A6013" s="40">
        <f>IF(GL_Paste!$B6010="","",N(GL_Paste!$H6010)-N(GL_Paste!$G6010))</f>
        <v/>
      </c>
      <c r="B6013" s="43">
        <f>IF(GL_Paste!$B6010="","",DATE(YEAR(GL_Paste!$E6010),MONTH(GL_Paste!$E6010),1))</f>
        <v/>
      </c>
      <c r="C6013">
        <f>IF(GL_Paste!$B6010="","",IF(TRIM(GL_Paste!$M6010)&lt;&gt;"",TRIM(GL_Paste!$M6010),IFERROR(MID(GL_Paste!$I6010,FIND("[",GL_Paste!$I6010)+1,FIND("]",GL_Paste!$I6010)-FIND("[",GL_Paste!$I6010)-1),"")))</f>
        <v/>
      </c>
      <c r="D6013">
        <f>IF(GL_Paste!$B6010="","",IFERROR(INDEX(DeptName,MATCH($C6013,DeptTag,0)),"UNALLOCATED"))</f>
        <v/>
      </c>
      <c r="E6013">
        <f>IF(GL_Paste!$B6010="","",IFERROR(INDEX(AcctCat,MATCH(GL_Paste!$B6010&amp;"",AcctCode,0)),"UNKNOWN"))</f>
        <v/>
      </c>
      <c r="F6013">
        <f>IF(GL_Paste!$B6010="","",IFERROR(INDEX(AcctSub,MATCH(GL_Paste!$B6010&amp;"",AcctCode,0)),"UNKNOWN"))</f>
        <v/>
      </c>
    </row>
    <row r="6014">
      <c r="A6014" s="40">
        <f>IF(GL_Paste!$B6011="","",N(GL_Paste!$H6011)-N(GL_Paste!$G6011))</f>
        <v/>
      </c>
      <c r="B6014" s="43">
        <f>IF(GL_Paste!$B6011="","",DATE(YEAR(GL_Paste!$E6011),MONTH(GL_Paste!$E6011),1))</f>
        <v/>
      </c>
      <c r="C6014">
        <f>IF(GL_Paste!$B6011="","",IF(TRIM(GL_Paste!$M6011)&lt;&gt;"",TRIM(GL_Paste!$M6011),IFERROR(MID(GL_Paste!$I6011,FIND("[",GL_Paste!$I6011)+1,FIND("]",GL_Paste!$I6011)-FIND("[",GL_Paste!$I6011)-1),"")))</f>
        <v/>
      </c>
      <c r="D6014">
        <f>IF(GL_Paste!$B6011="","",IFERROR(INDEX(DeptName,MATCH($C6014,DeptTag,0)),"UNALLOCATED"))</f>
        <v/>
      </c>
      <c r="E6014">
        <f>IF(GL_Paste!$B6011="","",IFERROR(INDEX(AcctCat,MATCH(GL_Paste!$B6011&amp;"",AcctCode,0)),"UNKNOWN"))</f>
        <v/>
      </c>
      <c r="F6014">
        <f>IF(GL_Paste!$B6011="","",IFERROR(INDEX(AcctSub,MATCH(GL_Paste!$B6011&amp;"",AcctCode,0)),"UNKNOWN"))</f>
        <v/>
      </c>
    </row>
    <row r="6015">
      <c r="A6015" s="40">
        <f>IF(GL_Paste!$B6012="","",N(GL_Paste!$H6012)-N(GL_Paste!$G6012))</f>
        <v/>
      </c>
      <c r="B6015" s="43">
        <f>IF(GL_Paste!$B6012="","",DATE(YEAR(GL_Paste!$E6012),MONTH(GL_Paste!$E6012),1))</f>
        <v/>
      </c>
      <c r="C6015">
        <f>IF(GL_Paste!$B6012="","",IF(TRIM(GL_Paste!$M6012)&lt;&gt;"",TRIM(GL_Paste!$M6012),IFERROR(MID(GL_Paste!$I6012,FIND("[",GL_Paste!$I6012)+1,FIND("]",GL_Paste!$I6012)-FIND("[",GL_Paste!$I6012)-1),"")))</f>
        <v/>
      </c>
      <c r="D6015">
        <f>IF(GL_Paste!$B6012="","",IFERROR(INDEX(DeptName,MATCH($C6015,DeptTag,0)),"UNALLOCATED"))</f>
        <v/>
      </c>
      <c r="E6015">
        <f>IF(GL_Paste!$B6012="","",IFERROR(INDEX(AcctCat,MATCH(GL_Paste!$B6012&amp;"",AcctCode,0)),"UNKNOWN"))</f>
        <v/>
      </c>
      <c r="F6015">
        <f>IF(GL_Paste!$B6012="","",IFERROR(INDEX(AcctSub,MATCH(GL_Paste!$B6012&amp;"",AcctCode,0)),"UNKNOWN"))</f>
        <v/>
      </c>
    </row>
    <row r="6016">
      <c r="A6016" s="40">
        <f>IF(GL_Paste!$B6013="","",N(GL_Paste!$H6013)-N(GL_Paste!$G6013))</f>
        <v/>
      </c>
      <c r="B6016" s="43">
        <f>IF(GL_Paste!$B6013="","",DATE(YEAR(GL_Paste!$E6013),MONTH(GL_Paste!$E6013),1))</f>
        <v/>
      </c>
      <c r="C6016">
        <f>IF(GL_Paste!$B6013="","",IF(TRIM(GL_Paste!$M6013)&lt;&gt;"",TRIM(GL_Paste!$M6013),IFERROR(MID(GL_Paste!$I6013,FIND("[",GL_Paste!$I6013)+1,FIND("]",GL_Paste!$I6013)-FIND("[",GL_Paste!$I6013)-1),"")))</f>
        <v/>
      </c>
      <c r="D6016">
        <f>IF(GL_Paste!$B6013="","",IFERROR(INDEX(DeptName,MATCH($C6016,DeptTag,0)),"UNALLOCATED"))</f>
        <v/>
      </c>
      <c r="E6016">
        <f>IF(GL_Paste!$B6013="","",IFERROR(INDEX(AcctCat,MATCH(GL_Paste!$B6013&amp;"",AcctCode,0)),"UNKNOWN"))</f>
        <v/>
      </c>
      <c r="F6016">
        <f>IF(GL_Paste!$B6013="","",IFERROR(INDEX(AcctSub,MATCH(GL_Paste!$B6013&amp;"",AcctCode,0)),"UNKNOWN"))</f>
        <v/>
      </c>
    </row>
    <row r="6017">
      <c r="A6017" s="40">
        <f>IF(GL_Paste!$B6014="","",N(GL_Paste!$H6014)-N(GL_Paste!$G6014))</f>
        <v/>
      </c>
      <c r="B6017" s="43">
        <f>IF(GL_Paste!$B6014="","",DATE(YEAR(GL_Paste!$E6014),MONTH(GL_Paste!$E6014),1))</f>
        <v/>
      </c>
      <c r="C6017">
        <f>IF(GL_Paste!$B6014="","",IF(TRIM(GL_Paste!$M6014)&lt;&gt;"",TRIM(GL_Paste!$M6014),IFERROR(MID(GL_Paste!$I6014,FIND("[",GL_Paste!$I6014)+1,FIND("]",GL_Paste!$I6014)-FIND("[",GL_Paste!$I6014)-1),"")))</f>
        <v/>
      </c>
      <c r="D6017">
        <f>IF(GL_Paste!$B6014="","",IFERROR(INDEX(DeptName,MATCH($C6017,DeptTag,0)),"UNALLOCATED"))</f>
        <v/>
      </c>
      <c r="E6017">
        <f>IF(GL_Paste!$B6014="","",IFERROR(INDEX(AcctCat,MATCH(GL_Paste!$B6014&amp;"",AcctCode,0)),"UNKNOWN"))</f>
        <v/>
      </c>
      <c r="F6017">
        <f>IF(GL_Paste!$B6014="","",IFERROR(INDEX(AcctSub,MATCH(GL_Paste!$B6014&amp;"",AcctCode,0)),"UNKNOWN"))</f>
        <v/>
      </c>
    </row>
    <row r="6018">
      <c r="A6018" s="40">
        <f>IF(GL_Paste!$B6015="","",N(GL_Paste!$H6015)-N(GL_Paste!$G6015))</f>
        <v/>
      </c>
      <c r="B6018" s="43">
        <f>IF(GL_Paste!$B6015="","",DATE(YEAR(GL_Paste!$E6015),MONTH(GL_Paste!$E6015),1))</f>
        <v/>
      </c>
      <c r="C6018">
        <f>IF(GL_Paste!$B6015="","",IF(TRIM(GL_Paste!$M6015)&lt;&gt;"",TRIM(GL_Paste!$M6015),IFERROR(MID(GL_Paste!$I6015,FIND("[",GL_Paste!$I6015)+1,FIND("]",GL_Paste!$I6015)-FIND("[",GL_Paste!$I6015)-1),"")))</f>
        <v/>
      </c>
      <c r="D6018">
        <f>IF(GL_Paste!$B6015="","",IFERROR(INDEX(DeptName,MATCH($C6018,DeptTag,0)),"UNALLOCATED"))</f>
        <v/>
      </c>
      <c r="E6018">
        <f>IF(GL_Paste!$B6015="","",IFERROR(INDEX(AcctCat,MATCH(GL_Paste!$B6015&amp;"",AcctCode,0)),"UNKNOWN"))</f>
        <v/>
      </c>
      <c r="F6018">
        <f>IF(GL_Paste!$B6015="","",IFERROR(INDEX(AcctSub,MATCH(GL_Paste!$B6015&amp;"",AcctCode,0)),"UNKNOWN"))</f>
        <v/>
      </c>
    </row>
    <row r="6019">
      <c r="A6019" s="40">
        <f>IF(GL_Paste!$B6016="","",N(GL_Paste!$H6016)-N(GL_Paste!$G6016))</f>
        <v/>
      </c>
      <c r="B6019" s="43">
        <f>IF(GL_Paste!$B6016="","",DATE(YEAR(GL_Paste!$E6016),MONTH(GL_Paste!$E6016),1))</f>
        <v/>
      </c>
      <c r="C6019">
        <f>IF(GL_Paste!$B6016="","",IF(TRIM(GL_Paste!$M6016)&lt;&gt;"",TRIM(GL_Paste!$M6016),IFERROR(MID(GL_Paste!$I6016,FIND("[",GL_Paste!$I6016)+1,FIND("]",GL_Paste!$I6016)-FIND("[",GL_Paste!$I6016)-1),"")))</f>
        <v/>
      </c>
      <c r="D6019">
        <f>IF(GL_Paste!$B6016="","",IFERROR(INDEX(DeptName,MATCH($C6019,DeptTag,0)),"UNALLOCATED"))</f>
        <v/>
      </c>
      <c r="E6019">
        <f>IF(GL_Paste!$B6016="","",IFERROR(INDEX(AcctCat,MATCH(GL_Paste!$B6016&amp;"",AcctCode,0)),"UNKNOWN"))</f>
        <v/>
      </c>
      <c r="F6019">
        <f>IF(GL_Paste!$B6016="","",IFERROR(INDEX(AcctSub,MATCH(GL_Paste!$B6016&amp;"",AcctCode,0)),"UNKNOWN"))</f>
        <v/>
      </c>
    </row>
    <row r="6020">
      <c r="A6020" s="40">
        <f>IF(GL_Paste!$B6017="","",N(GL_Paste!$H6017)-N(GL_Paste!$G6017))</f>
        <v/>
      </c>
      <c r="B6020" s="43">
        <f>IF(GL_Paste!$B6017="","",DATE(YEAR(GL_Paste!$E6017),MONTH(GL_Paste!$E6017),1))</f>
        <v/>
      </c>
      <c r="C6020">
        <f>IF(GL_Paste!$B6017="","",IF(TRIM(GL_Paste!$M6017)&lt;&gt;"",TRIM(GL_Paste!$M6017),IFERROR(MID(GL_Paste!$I6017,FIND("[",GL_Paste!$I6017)+1,FIND("]",GL_Paste!$I6017)-FIND("[",GL_Paste!$I6017)-1),"")))</f>
        <v/>
      </c>
      <c r="D6020">
        <f>IF(GL_Paste!$B6017="","",IFERROR(INDEX(DeptName,MATCH($C6020,DeptTag,0)),"UNALLOCATED"))</f>
        <v/>
      </c>
      <c r="E6020">
        <f>IF(GL_Paste!$B6017="","",IFERROR(INDEX(AcctCat,MATCH(GL_Paste!$B6017&amp;"",AcctCode,0)),"UNKNOWN"))</f>
        <v/>
      </c>
      <c r="F6020">
        <f>IF(GL_Paste!$B6017="","",IFERROR(INDEX(AcctSub,MATCH(GL_Paste!$B6017&amp;"",AcctCode,0)),"UNKNOWN"))</f>
        <v/>
      </c>
    </row>
    <row r="6021">
      <c r="A6021" s="40">
        <f>IF(GL_Paste!$B6018="","",N(GL_Paste!$H6018)-N(GL_Paste!$G6018))</f>
        <v/>
      </c>
      <c r="B6021" s="43">
        <f>IF(GL_Paste!$B6018="","",DATE(YEAR(GL_Paste!$E6018),MONTH(GL_Paste!$E6018),1))</f>
        <v/>
      </c>
      <c r="C6021">
        <f>IF(GL_Paste!$B6018="","",IF(TRIM(GL_Paste!$M6018)&lt;&gt;"",TRIM(GL_Paste!$M6018),IFERROR(MID(GL_Paste!$I6018,FIND("[",GL_Paste!$I6018)+1,FIND("]",GL_Paste!$I6018)-FIND("[",GL_Paste!$I6018)-1),"")))</f>
        <v/>
      </c>
      <c r="D6021">
        <f>IF(GL_Paste!$B6018="","",IFERROR(INDEX(DeptName,MATCH($C6021,DeptTag,0)),"UNALLOCATED"))</f>
        <v/>
      </c>
      <c r="E6021">
        <f>IF(GL_Paste!$B6018="","",IFERROR(INDEX(AcctCat,MATCH(GL_Paste!$B6018&amp;"",AcctCode,0)),"UNKNOWN"))</f>
        <v/>
      </c>
      <c r="F6021">
        <f>IF(GL_Paste!$B6018="","",IFERROR(INDEX(AcctSub,MATCH(GL_Paste!$B6018&amp;"",AcctCode,0)),"UNKNOWN"))</f>
        <v/>
      </c>
    </row>
    <row r="6022">
      <c r="A6022" s="40">
        <f>IF(GL_Paste!$B6019="","",N(GL_Paste!$H6019)-N(GL_Paste!$G6019))</f>
        <v/>
      </c>
      <c r="B6022" s="43">
        <f>IF(GL_Paste!$B6019="","",DATE(YEAR(GL_Paste!$E6019),MONTH(GL_Paste!$E6019),1))</f>
        <v/>
      </c>
      <c r="C6022">
        <f>IF(GL_Paste!$B6019="","",IF(TRIM(GL_Paste!$M6019)&lt;&gt;"",TRIM(GL_Paste!$M6019),IFERROR(MID(GL_Paste!$I6019,FIND("[",GL_Paste!$I6019)+1,FIND("]",GL_Paste!$I6019)-FIND("[",GL_Paste!$I6019)-1),"")))</f>
        <v/>
      </c>
      <c r="D6022">
        <f>IF(GL_Paste!$B6019="","",IFERROR(INDEX(DeptName,MATCH($C6022,DeptTag,0)),"UNALLOCATED"))</f>
        <v/>
      </c>
      <c r="E6022">
        <f>IF(GL_Paste!$B6019="","",IFERROR(INDEX(AcctCat,MATCH(GL_Paste!$B6019&amp;"",AcctCode,0)),"UNKNOWN"))</f>
        <v/>
      </c>
      <c r="F6022">
        <f>IF(GL_Paste!$B6019="","",IFERROR(INDEX(AcctSub,MATCH(GL_Paste!$B6019&amp;"",AcctCode,0)),"UNKNOWN"))</f>
        <v/>
      </c>
    </row>
    <row r="6023">
      <c r="A6023" s="40">
        <f>IF(GL_Paste!$B6020="","",N(GL_Paste!$H6020)-N(GL_Paste!$G6020))</f>
        <v/>
      </c>
      <c r="B6023" s="43">
        <f>IF(GL_Paste!$B6020="","",DATE(YEAR(GL_Paste!$E6020),MONTH(GL_Paste!$E6020),1))</f>
        <v/>
      </c>
      <c r="C6023">
        <f>IF(GL_Paste!$B6020="","",IF(TRIM(GL_Paste!$M6020)&lt;&gt;"",TRIM(GL_Paste!$M6020),IFERROR(MID(GL_Paste!$I6020,FIND("[",GL_Paste!$I6020)+1,FIND("]",GL_Paste!$I6020)-FIND("[",GL_Paste!$I6020)-1),"")))</f>
        <v/>
      </c>
      <c r="D6023">
        <f>IF(GL_Paste!$B6020="","",IFERROR(INDEX(DeptName,MATCH($C6023,DeptTag,0)),"UNALLOCATED"))</f>
        <v/>
      </c>
      <c r="E6023">
        <f>IF(GL_Paste!$B6020="","",IFERROR(INDEX(AcctCat,MATCH(GL_Paste!$B6020&amp;"",AcctCode,0)),"UNKNOWN"))</f>
        <v/>
      </c>
      <c r="F6023">
        <f>IF(GL_Paste!$B6020="","",IFERROR(INDEX(AcctSub,MATCH(GL_Paste!$B6020&amp;"",AcctCode,0)),"UNKNOWN"))</f>
        <v/>
      </c>
    </row>
    <row r="6024">
      <c r="A6024" s="40">
        <f>IF(GL_Paste!$B6021="","",N(GL_Paste!$H6021)-N(GL_Paste!$G6021))</f>
        <v/>
      </c>
      <c r="B6024" s="43">
        <f>IF(GL_Paste!$B6021="","",DATE(YEAR(GL_Paste!$E6021),MONTH(GL_Paste!$E6021),1))</f>
        <v/>
      </c>
      <c r="C6024">
        <f>IF(GL_Paste!$B6021="","",IF(TRIM(GL_Paste!$M6021)&lt;&gt;"",TRIM(GL_Paste!$M6021),IFERROR(MID(GL_Paste!$I6021,FIND("[",GL_Paste!$I6021)+1,FIND("]",GL_Paste!$I6021)-FIND("[",GL_Paste!$I6021)-1),"")))</f>
        <v/>
      </c>
      <c r="D6024">
        <f>IF(GL_Paste!$B6021="","",IFERROR(INDEX(DeptName,MATCH($C6024,DeptTag,0)),"UNALLOCATED"))</f>
        <v/>
      </c>
      <c r="E6024">
        <f>IF(GL_Paste!$B6021="","",IFERROR(INDEX(AcctCat,MATCH(GL_Paste!$B6021&amp;"",AcctCode,0)),"UNKNOWN"))</f>
        <v/>
      </c>
      <c r="F6024">
        <f>IF(GL_Paste!$B6021="","",IFERROR(INDEX(AcctSub,MATCH(GL_Paste!$B6021&amp;"",AcctCode,0)),"UNKNOWN"))</f>
        <v/>
      </c>
    </row>
    <row r="6025">
      <c r="A6025" s="40">
        <f>IF(GL_Paste!$B6022="","",N(GL_Paste!$H6022)-N(GL_Paste!$G6022))</f>
        <v/>
      </c>
      <c r="B6025" s="43">
        <f>IF(GL_Paste!$B6022="","",DATE(YEAR(GL_Paste!$E6022),MONTH(GL_Paste!$E6022),1))</f>
        <v/>
      </c>
      <c r="C6025">
        <f>IF(GL_Paste!$B6022="","",IF(TRIM(GL_Paste!$M6022)&lt;&gt;"",TRIM(GL_Paste!$M6022),IFERROR(MID(GL_Paste!$I6022,FIND("[",GL_Paste!$I6022)+1,FIND("]",GL_Paste!$I6022)-FIND("[",GL_Paste!$I6022)-1),"")))</f>
        <v/>
      </c>
      <c r="D6025">
        <f>IF(GL_Paste!$B6022="","",IFERROR(INDEX(DeptName,MATCH($C6025,DeptTag,0)),"UNALLOCATED"))</f>
        <v/>
      </c>
      <c r="E6025">
        <f>IF(GL_Paste!$B6022="","",IFERROR(INDEX(AcctCat,MATCH(GL_Paste!$B6022&amp;"",AcctCode,0)),"UNKNOWN"))</f>
        <v/>
      </c>
      <c r="F6025">
        <f>IF(GL_Paste!$B6022="","",IFERROR(INDEX(AcctSub,MATCH(GL_Paste!$B6022&amp;"",AcctCode,0)),"UNKNOWN"))</f>
        <v/>
      </c>
    </row>
    <row r="6026">
      <c r="A6026" s="40">
        <f>IF(GL_Paste!$B6023="","",N(GL_Paste!$H6023)-N(GL_Paste!$G6023))</f>
        <v/>
      </c>
      <c r="B6026" s="43">
        <f>IF(GL_Paste!$B6023="","",DATE(YEAR(GL_Paste!$E6023),MONTH(GL_Paste!$E6023),1))</f>
        <v/>
      </c>
      <c r="C6026">
        <f>IF(GL_Paste!$B6023="","",IF(TRIM(GL_Paste!$M6023)&lt;&gt;"",TRIM(GL_Paste!$M6023),IFERROR(MID(GL_Paste!$I6023,FIND("[",GL_Paste!$I6023)+1,FIND("]",GL_Paste!$I6023)-FIND("[",GL_Paste!$I6023)-1),"")))</f>
        <v/>
      </c>
      <c r="D6026">
        <f>IF(GL_Paste!$B6023="","",IFERROR(INDEX(DeptName,MATCH($C6026,DeptTag,0)),"UNALLOCATED"))</f>
        <v/>
      </c>
      <c r="E6026">
        <f>IF(GL_Paste!$B6023="","",IFERROR(INDEX(AcctCat,MATCH(GL_Paste!$B6023&amp;"",AcctCode,0)),"UNKNOWN"))</f>
        <v/>
      </c>
      <c r="F6026">
        <f>IF(GL_Paste!$B6023="","",IFERROR(INDEX(AcctSub,MATCH(GL_Paste!$B6023&amp;"",AcctCode,0)),"UNKNOWN"))</f>
        <v/>
      </c>
    </row>
    <row r="6027">
      <c r="A6027" s="40">
        <f>IF(GL_Paste!$B6024="","",N(GL_Paste!$H6024)-N(GL_Paste!$G6024))</f>
        <v/>
      </c>
      <c r="B6027" s="43">
        <f>IF(GL_Paste!$B6024="","",DATE(YEAR(GL_Paste!$E6024),MONTH(GL_Paste!$E6024),1))</f>
        <v/>
      </c>
      <c r="C6027">
        <f>IF(GL_Paste!$B6024="","",IF(TRIM(GL_Paste!$M6024)&lt;&gt;"",TRIM(GL_Paste!$M6024),IFERROR(MID(GL_Paste!$I6024,FIND("[",GL_Paste!$I6024)+1,FIND("]",GL_Paste!$I6024)-FIND("[",GL_Paste!$I6024)-1),"")))</f>
        <v/>
      </c>
      <c r="D6027">
        <f>IF(GL_Paste!$B6024="","",IFERROR(INDEX(DeptName,MATCH($C6027,DeptTag,0)),"UNALLOCATED"))</f>
        <v/>
      </c>
      <c r="E6027">
        <f>IF(GL_Paste!$B6024="","",IFERROR(INDEX(AcctCat,MATCH(GL_Paste!$B6024&amp;"",AcctCode,0)),"UNKNOWN"))</f>
        <v/>
      </c>
      <c r="F6027">
        <f>IF(GL_Paste!$B6024="","",IFERROR(INDEX(AcctSub,MATCH(GL_Paste!$B6024&amp;"",AcctCode,0)),"UNKNOWN"))</f>
        <v/>
      </c>
    </row>
    <row r="6028">
      <c r="A6028" s="40">
        <f>IF(GL_Paste!$B6025="","",N(GL_Paste!$H6025)-N(GL_Paste!$G6025))</f>
        <v/>
      </c>
      <c r="B6028" s="43">
        <f>IF(GL_Paste!$B6025="","",DATE(YEAR(GL_Paste!$E6025),MONTH(GL_Paste!$E6025),1))</f>
        <v/>
      </c>
      <c r="C6028">
        <f>IF(GL_Paste!$B6025="","",IF(TRIM(GL_Paste!$M6025)&lt;&gt;"",TRIM(GL_Paste!$M6025),IFERROR(MID(GL_Paste!$I6025,FIND("[",GL_Paste!$I6025)+1,FIND("]",GL_Paste!$I6025)-FIND("[",GL_Paste!$I6025)-1),"")))</f>
        <v/>
      </c>
      <c r="D6028">
        <f>IF(GL_Paste!$B6025="","",IFERROR(INDEX(DeptName,MATCH($C6028,DeptTag,0)),"UNALLOCATED"))</f>
        <v/>
      </c>
      <c r="E6028">
        <f>IF(GL_Paste!$B6025="","",IFERROR(INDEX(AcctCat,MATCH(GL_Paste!$B6025&amp;"",AcctCode,0)),"UNKNOWN"))</f>
        <v/>
      </c>
      <c r="F6028">
        <f>IF(GL_Paste!$B6025="","",IFERROR(INDEX(AcctSub,MATCH(GL_Paste!$B6025&amp;"",AcctCode,0)),"UNKNOWN"))</f>
        <v/>
      </c>
    </row>
    <row r="6029">
      <c r="A6029" s="40">
        <f>IF(GL_Paste!$B6026="","",N(GL_Paste!$H6026)-N(GL_Paste!$G6026))</f>
        <v/>
      </c>
      <c r="B6029" s="43">
        <f>IF(GL_Paste!$B6026="","",DATE(YEAR(GL_Paste!$E6026),MONTH(GL_Paste!$E6026),1))</f>
        <v/>
      </c>
      <c r="C6029">
        <f>IF(GL_Paste!$B6026="","",IF(TRIM(GL_Paste!$M6026)&lt;&gt;"",TRIM(GL_Paste!$M6026),IFERROR(MID(GL_Paste!$I6026,FIND("[",GL_Paste!$I6026)+1,FIND("]",GL_Paste!$I6026)-FIND("[",GL_Paste!$I6026)-1),"")))</f>
        <v/>
      </c>
      <c r="D6029">
        <f>IF(GL_Paste!$B6026="","",IFERROR(INDEX(DeptName,MATCH($C6029,DeptTag,0)),"UNALLOCATED"))</f>
        <v/>
      </c>
      <c r="E6029">
        <f>IF(GL_Paste!$B6026="","",IFERROR(INDEX(AcctCat,MATCH(GL_Paste!$B6026&amp;"",AcctCode,0)),"UNKNOWN"))</f>
        <v/>
      </c>
      <c r="F6029">
        <f>IF(GL_Paste!$B6026="","",IFERROR(INDEX(AcctSub,MATCH(GL_Paste!$B6026&amp;"",AcctCode,0)),"UNKNOWN"))</f>
        <v/>
      </c>
    </row>
    <row r="6030">
      <c r="A6030" s="40">
        <f>IF(GL_Paste!$B6027="","",N(GL_Paste!$H6027)-N(GL_Paste!$G6027))</f>
        <v/>
      </c>
      <c r="B6030" s="43">
        <f>IF(GL_Paste!$B6027="","",DATE(YEAR(GL_Paste!$E6027),MONTH(GL_Paste!$E6027),1))</f>
        <v/>
      </c>
      <c r="C6030">
        <f>IF(GL_Paste!$B6027="","",IF(TRIM(GL_Paste!$M6027)&lt;&gt;"",TRIM(GL_Paste!$M6027),IFERROR(MID(GL_Paste!$I6027,FIND("[",GL_Paste!$I6027)+1,FIND("]",GL_Paste!$I6027)-FIND("[",GL_Paste!$I6027)-1),"")))</f>
        <v/>
      </c>
      <c r="D6030">
        <f>IF(GL_Paste!$B6027="","",IFERROR(INDEX(DeptName,MATCH($C6030,DeptTag,0)),"UNALLOCATED"))</f>
        <v/>
      </c>
      <c r="E6030">
        <f>IF(GL_Paste!$B6027="","",IFERROR(INDEX(AcctCat,MATCH(GL_Paste!$B6027&amp;"",AcctCode,0)),"UNKNOWN"))</f>
        <v/>
      </c>
      <c r="F6030">
        <f>IF(GL_Paste!$B6027="","",IFERROR(INDEX(AcctSub,MATCH(GL_Paste!$B6027&amp;"",AcctCode,0)),"UNKNOWN"))</f>
        <v/>
      </c>
    </row>
    <row r="6031">
      <c r="A6031" s="40">
        <f>IF(GL_Paste!$B6028="","",N(GL_Paste!$H6028)-N(GL_Paste!$G6028))</f>
        <v/>
      </c>
      <c r="B6031" s="43">
        <f>IF(GL_Paste!$B6028="","",DATE(YEAR(GL_Paste!$E6028),MONTH(GL_Paste!$E6028),1))</f>
        <v/>
      </c>
      <c r="C6031">
        <f>IF(GL_Paste!$B6028="","",IF(TRIM(GL_Paste!$M6028)&lt;&gt;"",TRIM(GL_Paste!$M6028),IFERROR(MID(GL_Paste!$I6028,FIND("[",GL_Paste!$I6028)+1,FIND("]",GL_Paste!$I6028)-FIND("[",GL_Paste!$I6028)-1),"")))</f>
        <v/>
      </c>
      <c r="D6031">
        <f>IF(GL_Paste!$B6028="","",IFERROR(INDEX(DeptName,MATCH($C6031,DeptTag,0)),"UNALLOCATED"))</f>
        <v/>
      </c>
      <c r="E6031">
        <f>IF(GL_Paste!$B6028="","",IFERROR(INDEX(AcctCat,MATCH(GL_Paste!$B6028&amp;"",AcctCode,0)),"UNKNOWN"))</f>
        <v/>
      </c>
      <c r="F6031">
        <f>IF(GL_Paste!$B6028="","",IFERROR(INDEX(AcctSub,MATCH(GL_Paste!$B6028&amp;"",AcctCode,0)),"UNKNOWN"))</f>
        <v/>
      </c>
    </row>
    <row r="6032">
      <c r="A6032" s="40">
        <f>IF(GL_Paste!$B6029="","",N(GL_Paste!$H6029)-N(GL_Paste!$G6029))</f>
        <v/>
      </c>
      <c r="B6032" s="43">
        <f>IF(GL_Paste!$B6029="","",DATE(YEAR(GL_Paste!$E6029),MONTH(GL_Paste!$E6029),1))</f>
        <v/>
      </c>
      <c r="C6032">
        <f>IF(GL_Paste!$B6029="","",IF(TRIM(GL_Paste!$M6029)&lt;&gt;"",TRIM(GL_Paste!$M6029),IFERROR(MID(GL_Paste!$I6029,FIND("[",GL_Paste!$I6029)+1,FIND("]",GL_Paste!$I6029)-FIND("[",GL_Paste!$I6029)-1),"")))</f>
        <v/>
      </c>
      <c r="D6032">
        <f>IF(GL_Paste!$B6029="","",IFERROR(INDEX(DeptName,MATCH($C6032,DeptTag,0)),"UNALLOCATED"))</f>
        <v/>
      </c>
      <c r="E6032">
        <f>IF(GL_Paste!$B6029="","",IFERROR(INDEX(AcctCat,MATCH(GL_Paste!$B6029&amp;"",AcctCode,0)),"UNKNOWN"))</f>
        <v/>
      </c>
      <c r="F6032">
        <f>IF(GL_Paste!$B6029="","",IFERROR(INDEX(AcctSub,MATCH(GL_Paste!$B6029&amp;"",AcctCode,0)),"UNKNOWN"))</f>
        <v/>
      </c>
    </row>
    <row r="6033">
      <c r="A6033" s="40">
        <f>IF(GL_Paste!$B6030="","",N(GL_Paste!$H6030)-N(GL_Paste!$G6030))</f>
        <v/>
      </c>
      <c r="B6033" s="43">
        <f>IF(GL_Paste!$B6030="","",DATE(YEAR(GL_Paste!$E6030),MONTH(GL_Paste!$E6030),1))</f>
        <v/>
      </c>
      <c r="C6033">
        <f>IF(GL_Paste!$B6030="","",IF(TRIM(GL_Paste!$M6030)&lt;&gt;"",TRIM(GL_Paste!$M6030),IFERROR(MID(GL_Paste!$I6030,FIND("[",GL_Paste!$I6030)+1,FIND("]",GL_Paste!$I6030)-FIND("[",GL_Paste!$I6030)-1),"")))</f>
        <v/>
      </c>
      <c r="D6033">
        <f>IF(GL_Paste!$B6030="","",IFERROR(INDEX(DeptName,MATCH($C6033,DeptTag,0)),"UNALLOCATED"))</f>
        <v/>
      </c>
      <c r="E6033">
        <f>IF(GL_Paste!$B6030="","",IFERROR(INDEX(AcctCat,MATCH(GL_Paste!$B6030&amp;"",AcctCode,0)),"UNKNOWN"))</f>
        <v/>
      </c>
      <c r="F6033">
        <f>IF(GL_Paste!$B6030="","",IFERROR(INDEX(AcctSub,MATCH(GL_Paste!$B6030&amp;"",AcctCode,0)),"UNKNOWN"))</f>
        <v/>
      </c>
    </row>
    <row r="6034">
      <c r="A6034" s="40">
        <f>IF(GL_Paste!$B6031="","",N(GL_Paste!$H6031)-N(GL_Paste!$G6031))</f>
        <v/>
      </c>
      <c r="B6034" s="43">
        <f>IF(GL_Paste!$B6031="","",DATE(YEAR(GL_Paste!$E6031),MONTH(GL_Paste!$E6031),1))</f>
        <v/>
      </c>
      <c r="C6034">
        <f>IF(GL_Paste!$B6031="","",IF(TRIM(GL_Paste!$M6031)&lt;&gt;"",TRIM(GL_Paste!$M6031),IFERROR(MID(GL_Paste!$I6031,FIND("[",GL_Paste!$I6031)+1,FIND("]",GL_Paste!$I6031)-FIND("[",GL_Paste!$I6031)-1),"")))</f>
        <v/>
      </c>
      <c r="D6034">
        <f>IF(GL_Paste!$B6031="","",IFERROR(INDEX(DeptName,MATCH($C6034,DeptTag,0)),"UNALLOCATED"))</f>
        <v/>
      </c>
      <c r="E6034">
        <f>IF(GL_Paste!$B6031="","",IFERROR(INDEX(AcctCat,MATCH(GL_Paste!$B6031&amp;"",AcctCode,0)),"UNKNOWN"))</f>
        <v/>
      </c>
      <c r="F6034">
        <f>IF(GL_Paste!$B6031="","",IFERROR(INDEX(AcctSub,MATCH(GL_Paste!$B6031&amp;"",AcctCode,0)),"UNKNOWN"))</f>
        <v/>
      </c>
    </row>
    <row r="6035">
      <c r="A6035" s="40">
        <f>IF(GL_Paste!$B6032="","",N(GL_Paste!$H6032)-N(GL_Paste!$G6032))</f>
        <v/>
      </c>
      <c r="B6035" s="43">
        <f>IF(GL_Paste!$B6032="","",DATE(YEAR(GL_Paste!$E6032),MONTH(GL_Paste!$E6032),1))</f>
        <v/>
      </c>
      <c r="C6035">
        <f>IF(GL_Paste!$B6032="","",IF(TRIM(GL_Paste!$M6032)&lt;&gt;"",TRIM(GL_Paste!$M6032),IFERROR(MID(GL_Paste!$I6032,FIND("[",GL_Paste!$I6032)+1,FIND("]",GL_Paste!$I6032)-FIND("[",GL_Paste!$I6032)-1),"")))</f>
        <v/>
      </c>
      <c r="D6035">
        <f>IF(GL_Paste!$B6032="","",IFERROR(INDEX(DeptName,MATCH($C6035,DeptTag,0)),"UNALLOCATED"))</f>
        <v/>
      </c>
      <c r="E6035">
        <f>IF(GL_Paste!$B6032="","",IFERROR(INDEX(AcctCat,MATCH(GL_Paste!$B6032&amp;"",AcctCode,0)),"UNKNOWN"))</f>
        <v/>
      </c>
      <c r="F6035">
        <f>IF(GL_Paste!$B6032="","",IFERROR(INDEX(AcctSub,MATCH(GL_Paste!$B6032&amp;"",AcctCode,0)),"UNKNOWN"))</f>
        <v/>
      </c>
    </row>
    <row r="6036">
      <c r="A6036" s="40">
        <f>IF(GL_Paste!$B6033="","",N(GL_Paste!$H6033)-N(GL_Paste!$G6033))</f>
        <v/>
      </c>
      <c r="B6036" s="43">
        <f>IF(GL_Paste!$B6033="","",DATE(YEAR(GL_Paste!$E6033),MONTH(GL_Paste!$E6033),1))</f>
        <v/>
      </c>
      <c r="C6036">
        <f>IF(GL_Paste!$B6033="","",IF(TRIM(GL_Paste!$M6033)&lt;&gt;"",TRIM(GL_Paste!$M6033),IFERROR(MID(GL_Paste!$I6033,FIND("[",GL_Paste!$I6033)+1,FIND("]",GL_Paste!$I6033)-FIND("[",GL_Paste!$I6033)-1),"")))</f>
        <v/>
      </c>
      <c r="D6036">
        <f>IF(GL_Paste!$B6033="","",IFERROR(INDEX(DeptName,MATCH($C6036,DeptTag,0)),"UNALLOCATED"))</f>
        <v/>
      </c>
      <c r="E6036">
        <f>IF(GL_Paste!$B6033="","",IFERROR(INDEX(AcctCat,MATCH(GL_Paste!$B6033&amp;"",AcctCode,0)),"UNKNOWN"))</f>
        <v/>
      </c>
      <c r="F6036">
        <f>IF(GL_Paste!$B6033="","",IFERROR(INDEX(AcctSub,MATCH(GL_Paste!$B6033&amp;"",AcctCode,0)),"UNKNOWN"))</f>
        <v/>
      </c>
    </row>
    <row r="6037">
      <c r="A6037" s="40">
        <f>IF(GL_Paste!$B6034="","",N(GL_Paste!$H6034)-N(GL_Paste!$G6034))</f>
        <v/>
      </c>
      <c r="B6037" s="43">
        <f>IF(GL_Paste!$B6034="","",DATE(YEAR(GL_Paste!$E6034),MONTH(GL_Paste!$E6034),1))</f>
        <v/>
      </c>
      <c r="C6037">
        <f>IF(GL_Paste!$B6034="","",IF(TRIM(GL_Paste!$M6034)&lt;&gt;"",TRIM(GL_Paste!$M6034),IFERROR(MID(GL_Paste!$I6034,FIND("[",GL_Paste!$I6034)+1,FIND("]",GL_Paste!$I6034)-FIND("[",GL_Paste!$I6034)-1),"")))</f>
        <v/>
      </c>
      <c r="D6037">
        <f>IF(GL_Paste!$B6034="","",IFERROR(INDEX(DeptName,MATCH($C6037,DeptTag,0)),"UNALLOCATED"))</f>
        <v/>
      </c>
      <c r="E6037">
        <f>IF(GL_Paste!$B6034="","",IFERROR(INDEX(AcctCat,MATCH(GL_Paste!$B6034&amp;"",AcctCode,0)),"UNKNOWN"))</f>
        <v/>
      </c>
      <c r="F6037">
        <f>IF(GL_Paste!$B6034="","",IFERROR(INDEX(AcctSub,MATCH(GL_Paste!$B6034&amp;"",AcctCode,0)),"UNKNOWN"))</f>
        <v/>
      </c>
    </row>
    <row r="6038">
      <c r="A6038" s="40">
        <f>IF(GL_Paste!$B6035="","",N(GL_Paste!$H6035)-N(GL_Paste!$G6035))</f>
        <v/>
      </c>
      <c r="B6038" s="43">
        <f>IF(GL_Paste!$B6035="","",DATE(YEAR(GL_Paste!$E6035),MONTH(GL_Paste!$E6035),1))</f>
        <v/>
      </c>
      <c r="C6038">
        <f>IF(GL_Paste!$B6035="","",IF(TRIM(GL_Paste!$M6035)&lt;&gt;"",TRIM(GL_Paste!$M6035),IFERROR(MID(GL_Paste!$I6035,FIND("[",GL_Paste!$I6035)+1,FIND("]",GL_Paste!$I6035)-FIND("[",GL_Paste!$I6035)-1),"")))</f>
        <v/>
      </c>
      <c r="D6038">
        <f>IF(GL_Paste!$B6035="","",IFERROR(INDEX(DeptName,MATCH($C6038,DeptTag,0)),"UNALLOCATED"))</f>
        <v/>
      </c>
      <c r="E6038">
        <f>IF(GL_Paste!$B6035="","",IFERROR(INDEX(AcctCat,MATCH(GL_Paste!$B6035&amp;"",AcctCode,0)),"UNKNOWN"))</f>
        <v/>
      </c>
      <c r="F6038">
        <f>IF(GL_Paste!$B6035="","",IFERROR(INDEX(AcctSub,MATCH(GL_Paste!$B6035&amp;"",AcctCode,0)),"UNKNOWN"))</f>
        <v/>
      </c>
    </row>
    <row r="6039">
      <c r="A6039" s="40">
        <f>IF(GL_Paste!$B6036="","",N(GL_Paste!$H6036)-N(GL_Paste!$G6036))</f>
        <v/>
      </c>
      <c r="B6039" s="43">
        <f>IF(GL_Paste!$B6036="","",DATE(YEAR(GL_Paste!$E6036),MONTH(GL_Paste!$E6036),1))</f>
        <v/>
      </c>
      <c r="C6039">
        <f>IF(GL_Paste!$B6036="","",IF(TRIM(GL_Paste!$M6036)&lt;&gt;"",TRIM(GL_Paste!$M6036),IFERROR(MID(GL_Paste!$I6036,FIND("[",GL_Paste!$I6036)+1,FIND("]",GL_Paste!$I6036)-FIND("[",GL_Paste!$I6036)-1),"")))</f>
        <v/>
      </c>
      <c r="D6039">
        <f>IF(GL_Paste!$B6036="","",IFERROR(INDEX(DeptName,MATCH($C6039,DeptTag,0)),"UNALLOCATED"))</f>
        <v/>
      </c>
      <c r="E6039">
        <f>IF(GL_Paste!$B6036="","",IFERROR(INDEX(AcctCat,MATCH(GL_Paste!$B6036&amp;"",AcctCode,0)),"UNKNOWN"))</f>
        <v/>
      </c>
      <c r="F6039">
        <f>IF(GL_Paste!$B6036="","",IFERROR(INDEX(AcctSub,MATCH(GL_Paste!$B6036&amp;"",AcctCode,0)),"UNKNOWN"))</f>
        <v/>
      </c>
    </row>
    <row r="6040">
      <c r="A6040" s="40">
        <f>IF(GL_Paste!$B6037="","",N(GL_Paste!$H6037)-N(GL_Paste!$G6037))</f>
        <v/>
      </c>
      <c r="B6040" s="43">
        <f>IF(GL_Paste!$B6037="","",DATE(YEAR(GL_Paste!$E6037),MONTH(GL_Paste!$E6037),1))</f>
        <v/>
      </c>
      <c r="C6040">
        <f>IF(GL_Paste!$B6037="","",IF(TRIM(GL_Paste!$M6037)&lt;&gt;"",TRIM(GL_Paste!$M6037),IFERROR(MID(GL_Paste!$I6037,FIND("[",GL_Paste!$I6037)+1,FIND("]",GL_Paste!$I6037)-FIND("[",GL_Paste!$I6037)-1),"")))</f>
        <v/>
      </c>
      <c r="D6040">
        <f>IF(GL_Paste!$B6037="","",IFERROR(INDEX(DeptName,MATCH($C6040,DeptTag,0)),"UNALLOCATED"))</f>
        <v/>
      </c>
      <c r="E6040">
        <f>IF(GL_Paste!$B6037="","",IFERROR(INDEX(AcctCat,MATCH(GL_Paste!$B6037&amp;"",AcctCode,0)),"UNKNOWN"))</f>
        <v/>
      </c>
      <c r="F6040">
        <f>IF(GL_Paste!$B6037="","",IFERROR(INDEX(AcctSub,MATCH(GL_Paste!$B6037&amp;"",AcctCode,0)),"UNKNOWN"))</f>
        <v/>
      </c>
    </row>
    <row r="6041">
      <c r="A6041" s="40">
        <f>IF(GL_Paste!$B6038="","",N(GL_Paste!$H6038)-N(GL_Paste!$G6038))</f>
        <v/>
      </c>
      <c r="B6041" s="43">
        <f>IF(GL_Paste!$B6038="","",DATE(YEAR(GL_Paste!$E6038),MONTH(GL_Paste!$E6038),1))</f>
        <v/>
      </c>
      <c r="C6041">
        <f>IF(GL_Paste!$B6038="","",IF(TRIM(GL_Paste!$M6038)&lt;&gt;"",TRIM(GL_Paste!$M6038),IFERROR(MID(GL_Paste!$I6038,FIND("[",GL_Paste!$I6038)+1,FIND("]",GL_Paste!$I6038)-FIND("[",GL_Paste!$I6038)-1),"")))</f>
        <v/>
      </c>
      <c r="D6041">
        <f>IF(GL_Paste!$B6038="","",IFERROR(INDEX(DeptName,MATCH($C6041,DeptTag,0)),"UNALLOCATED"))</f>
        <v/>
      </c>
      <c r="E6041">
        <f>IF(GL_Paste!$B6038="","",IFERROR(INDEX(AcctCat,MATCH(GL_Paste!$B6038&amp;"",AcctCode,0)),"UNKNOWN"))</f>
        <v/>
      </c>
      <c r="F6041">
        <f>IF(GL_Paste!$B6038="","",IFERROR(INDEX(AcctSub,MATCH(GL_Paste!$B6038&amp;"",AcctCode,0)),"UNKNOWN"))</f>
        <v/>
      </c>
    </row>
    <row r="6042">
      <c r="A6042" s="40">
        <f>IF(GL_Paste!$B6039="","",N(GL_Paste!$H6039)-N(GL_Paste!$G6039))</f>
        <v/>
      </c>
      <c r="B6042" s="43">
        <f>IF(GL_Paste!$B6039="","",DATE(YEAR(GL_Paste!$E6039),MONTH(GL_Paste!$E6039),1))</f>
        <v/>
      </c>
      <c r="C6042">
        <f>IF(GL_Paste!$B6039="","",IF(TRIM(GL_Paste!$M6039)&lt;&gt;"",TRIM(GL_Paste!$M6039),IFERROR(MID(GL_Paste!$I6039,FIND("[",GL_Paste!$I6039)+1,FIND("]",GL_Paste!$I6039)-FIND("[",GL_Paste!$I6039)-1),"")))</f>
        <v/>
      </c>
      <c r="D6042">
        <f>IF(GL_Paste!$B6039="","",IFERROR(INDEX(DeptName,MATCH($C6042,DeptTag,0)),"UNALLOCATED"))</f>
        <v/>
      </c>
      <c r="E6042">
        <f>IF(GL_Paste!$B6039="","",IFERROR(INDEX(AcctCat,MATCH(GL_Paste!$B6039&amp;"",AcctCode,0)),"UNKNOWN"))</f>
        <v/>
      </c>
      <c r="F6042">
        <f>IF(GL_Paste!$B6039="","",IFERROR(INDEX(AcctSub,MATCH(GL_Paste!$B6039&amp;"",AcctCode,0)),"UNKNOWN"))</f>
        <v/>
      </c>
    </row>
    <row r="6043">
      <c r="A6043" s="40">
        <f>IF(GL_Paste!$B6040="","",N(GL_Paste!$H6040)-N(GL_Paste!$G6040))</f>
        <v/>
      </c>
      <c r="B6043" s="43">
        <f>IF(GL_Paste!$B6040="","",DATE(YEAR(GL_Paste!$E6040),MONTH(GL_Paste!$E6040),1))</f>
        <v/>
      </c>
      <c r="C6043">
        <f>IF(GL_Paste!$B6040="","",IF(TRIM(GL_Paste!$M6040)&lt;&gt;"",TRIM(GL_Paste!$M6040),IFERROR(MID(GL_Paste!$I6040,FIND("[",GL_Paste!$I6040)+1,FIND("]",GL_Paste!$I6040)-FIND("[",GL_Paste!$I6040)-1),"")))</f>
        <v/>
      </c>
      <c r="D6043">
        <f>IF(GL_Paste!$B6040="","",IFERROR(INDEX(DeptName,MATCH($C6043,DeptTag,0)),"UNALLOCATED"))</f>
        <v/>
      </c>
      <c r="E6043">
        <f>IF(GL_Paste!$B6040="","",IFERROR(INDEX(AcctCat,MATCH(GL_Paste!$B6040&amp;"",AcctCode,0)),"UNKNOWN"))</f>
        <v/>
      </c>
      <c r="F6043">
        <f>IF(GL_Paste!$B6040="","",IFERROR(INDEX(AcctSub,MATCH(GL_Paste!$B6040&amp;"",AcctCode,0)),"UNKNOWN"))</f>
        <v/>
      </c>
    </row>
    <row r="6044">
      <c r="A6044" s="40">
        <f>IF(GL_Paste!$B6041="","",N(GL_Paste!$H6041)-N(GL_Paste!$G6041))</f>
        <v/>
      </c>
      <c r="B6044" s="43">
        <f>IF(GL_Paste!$B6041="","",DATE(YEAR(GL_Paste!$E6041),MONTH(GL_Paste!$E6041),1))</f>
        <v/>
      </c>
      <c r="C6044">
        <f>IF(GL_Paste!$B6041="","",IF(TRIM(GL_Paste!$M6041)&lt;&gt;"",TRIM(GL_Paste!$M6041),IFERROR(MID(GL_Paste!$I6041,FIND("[",GL_Paste!$I6041)+1,FIND("]",GL_Paste!$I6041)-FIND("[",GL_Paste!$I6041)-1),"")))</f>
        <v/>
      </c>
      <c r="D6044">
        <f>IF(GL_Paste!$B6041="","",IFERROR(INDEX(DeptName,MATCH($C6044,DeptTag,0)),"UNALLOCATED"))</f>
        <v/>
      </c>
      <c r="E6044">
        <f>IF(GL_Paste!$B6041="","",IFERROR(INDEX(AcctCat,MATCH(GL_Paste!$B6041&amp;"",AcctCode,0)),"UNKNOWN"))</f>
        <v/>
      </c>
      <c r="F6044">
        <f>IF(GL_Paste!$B6041="","",IFERROR(INDEX(AcctSub,MATCH(GL_Paste!$B6041&amp;"",AcctCode,0)),"UNKNOWN"))</f>
        <v/>
      </c>
    </row>
    <row r="6045">
      <c r="A6045" s="40">
        <f>IF(GL_Paste!$B6042="","",N(GL_Paste!$H6042)-N(GL_Paste!$G6042))</f>
        <v/>
      </c>
      <c r="B6045" s="43">
        <f>IF(GL_Paste!$B6042="","",DATE(YEAR(GL_Paste!$E6042),MONTH(GL_Paste!$E6042),1))</f>
        <v/>
      </c>
      <c r="C6045">
        <f>IF(GL_Paste!$B6042="","",IF(TRIM(GL_Paste!$M6042)&lt;&gt;"",TRIM(GL_Paste!$M6042),IFERROR(MID(GL_Paste!$I6042,FIND("[",GL_Paste!$I6042)+1,FIND("]",GL_Paste!$I6042)-FIND("[",GL_Paste!$I6042)-1),"")))</f>
        <v/>
      </c>
      <c r="D6045">
        <f>IF(GL_Paste!$B6042="","",IFERROR(INDEX(DeptName,MATCH($C6045,DeptTag,0)),"UNALLOCATED"))</f>
        <v/>
      </c>
      <c r="E6045">
        <f>IF(GL_Paste!$B6042="","",IFERROR(INDEX(AcctCat,MATCH(GL_Paste!$B6042&amp;"",AcctCode,0)),"UNKNOWN"))</f>
        <v/>
      </c>
      <c r="F6045">
        <f>IF(GL_Paste!$B6042="","",IFERROR(INDEX(AcctSub,MATCH(GL_Paste!$B6042&amp;"",AcctCode,0)),"UNKNOWN"))</f>
        <v/>
      </c>
    </row>
    <row r="6046">
      <c r="A6046" s="40">
        <f>IF(GL_Paste!$B6043="","",N(GL_Paste!$H6043)-N(GL_Paste!$G6043))</f>
        <v/>
      </c>
      <c r="B6046" s="43">
        <f>IF(GL_Paste!$B6043="","",DATE(YEAR(GL_Paste!$E6043),MONTH(GL_Paste!$E6043),1))</f>
        <v/>
      </c>
      <c r="C6046">
        <f>IF(GL_Paste!$B6043="","",IF(TRIM(GL_Paste!$M6043)&lt;&gt;"",TRIM(GL_Paste!$M6043),IFERROR(MID(GL_Paste!$I6043,FIND("[",GL_Paste!$I6043)+1,FIND("]",GL_Paste!$I6043)-FIND("[",GL_Paste!$I6043)-1),"")))</f>
        <v/>
      </c>
      <c r="D6046">
        <f>IF(GL_Paste!$B6043="","",IFERROR(INDEX(DeptName,MATCH($C6046,DeptTag,0)),"UNALLOCATED"))</f>
        <v/>
      </c>
      <c r="E6046">
        <f>IF(GL_Paste!$B6043="","",IFERROR(INDEX(AcctCat,MATCH(GL_Paste!$B6043&amp;"",AcctCode,0)),"UNKNOWN"))</f>
        <v/>
      </c>
      <c r="F6046">
        <f>IF(GL_Paste!$B6043="","",IFERROR(INDEX(AcctSub,MATCH(GL_Paste!$B6043&amp;"",AcctCode,0)),"UNKNOWN"))</f>
        <v/>
      </c>
    </row>
    <row r="6047">
      <c r="A6047" s="40">
        <f>IF(GL_Paste!$B6044="","",N(GL_Paste!$H6044)-N(GL_Paste!$G6044))</f>
        <v/>
      </c>
      <c r="B6047" s="43">
        <f>IF(GL_Paste!$B6044="","",DATE(YEAR(GL_Paste!$E6044),MONTH(GL_Paste!$E6044),1))</f>
        <v/>
      </c>
      <c r="C6047">
        <f>IF(GL_Paste!$B6044="","",IF(TRIM(GL_Paste!$M6044)&lt;&gt;"",TRIM(GL_Paste!$M6044),IFERROR(MID(GL_Paste!$I6044,FIND("[",GL_Paste!$I6044)+1,FIND("]",GL_Paste!$I6044)-FIND("[",GL_Paste!$I6044)-1),"")))</f>
        <v/>
      </c>
      <c r="D6047">
        <f>IF(GL_Paste!$B6044="","",IFERROR(INDEX(DeptName,MATCH($C6047,DeptTag,0)),"UNALLOCATED"))</f>
        <v/>
      </c>
      <c r="E6047">
        <f>IF(GL_Paste!$B6044="","",IFERROR(INDEX(AcctCat,MATCH(GL_Paste!$B6044&amp;"",AcctCode,0)),"UNKNOWN"))</f>
        <v/>
      </c>
      <c r="F6047">
        <f>IF(GL_Paste!$B6044="","",IFERROR(INDEX(AcctSub,MATCH(GL_Paste!$B6044&amp;"",AcctCode,0)),"UNKNOWN"))</f>
        <v/>
      </c>
    </row>
    <row r="6048">
      <c r="A6048" s="40">
        <f>IF(GL_Paste!$B6045="","",N(GL_Paste!$H6045)-N(GL_Paste!$G6045))</f>
        <v/>
      </c>
      <c r="B6048" s="43">
        <f>IF(GL_Paste!$B6045="","",DATE(YEAR(GL_Paste!$E6045),MONTH(GL_Paste!$E6045),1))</f>
        <v/>
      </c>
      <c r="C6048">
        <f>IF(GL_Paste!$B6045="","",IF(TRIM(GL_Paste!$M6045)&lt;&gt;"",TRIM(GL_Paste!$M6045),IFERROR(MID(GL_Paste!$I6045,FIND("[",GL_Paste!$I6045)+1,FIND("]",GL_Paste!$I6045)-FIND("[",GL_Paste!$I6045)-1),"")))</f>
        <v/>
      </c>
      <c r="D6048">
        <f>IF(GL_Paste!$B6045="","",IFERROR(INDEX(DeptName,MATCH($C6048,DeptTag,0)),"UNALLOCATED"))</f>
        <v/>
      </c>
      <c r="E6048">
        <f>IF(GL_Paste!$B6045="","",IFERROR(INDEX(AcctCat,MATCH(GL_Paste!$B6045&amp;"",AcctCode,0)),"UNKNOWN"))</f>
        <v/>
      </c>
      <c r="F6048">
        <f>IF(GL_Paste!$B6045="","",IFERROR(INDEX(AcctSub,MATCH(GL_Paste!$B6045&amp;"",AcctCode,0)),"UNKNOWN"))</f>
        <v/>
      </c>
    </row>
    <row r="6049">
      <c r="A6049" s="40">
        <f>IF(GL_Paste!$B6046="","",N(GL_Paste!$H6046)-N(GL_Paste!$G6046))</f>
        <v/>
      </c>
      <c r="B6049" s="43">
        <f>IF(GL_Paste!$B6046="","",DATE(YEAR(GL_Paste!$E6046),MONTH(GL_Paste!$E6046),1))</f>
        <v/>
      </c>
      <c r="C6049">
        <f>IF(GL_Paste!$B6046="","",IF(TRIM(GL_Paste!$M6046)&lt;&gt;"",TRIM(GL_Paste!$M6046),IFERROR(MID(GL_Paste!$I6046,FIND("[",GL_Paste!$I6046)+1,FIND("]",GL_Paste!$I6046)-FIND("[",GL_Paste!$I6046)-1),"")))</f>
        <v/>
      </c>
      <c r="D6049">
        <f>IF(GL_Paste!$B6046="","",IFERROR(INDEX(DeptName,MATCH($C6049,DeptTag,0)),"UNALLOCATED"))</f>
        <v/>
      </c>
      <c r="E6049">
        <f>IF(GL_Paste!$B6046="","",IFERROR(INDEX(AcctCat,MATCH(GL_Paste!$B6046&amp;"",AcctCode,0)),"UNKNOWN"))</f>
        <v/>
      </c>
      <c r="F6049">
        <f>IF(GL_Paste!$B6046="","",IFERROR(INDEX(AcctSub,MATCH(GL_Paste!$B6046&amp;"",AcctCode,0)),"UNKNOWN"))</f>
        <v/>
      </c>
    </row>
    <row r="6050">
      <c r="A6050" s="40">
        <f>IF(GL_Paste!$B6047="","",N(GL_Paste!$H6047)-N(GL_Paste!$G6047))</f>
        <v/>
      </c>
      <c r="B6050" s="43">
        <f>IF(GL_Paste!$B6047="","",DATE(YEAR(GL_Paste!$E6047),MONTH(GL_Paste!$E6047),1))</f>
        <v/>
      </c>
      <c r="C6050">
        <f>IF(GL_Paste!$B6047="","",IF(TRIM(GL_Paste!$M6047)&lt;&gt;"",TRIM(GL_Paste!$M6047),IFERROR(MID(GL_Paste!$I6047,FIND("[",GL_Paste!$I6047)+1,FIND("]",GL_Paste!$I6047)-FIND("[",GL_Paste!$I6047)-1),"")))</f>
        <v/>
      </c>
      <c r="D6050">
        <f>IF(GL_Paste!$B6047="","",IFERROR(INDEX(DeptName,MATCH($C6050,DeptTag,0)),"UNALLOCATED"))</f>
        <v/>
      </c>
      <c r="E6050">
        <f>IF(GL_Paste!$B6047="","",IFERROR(INDEX(AcctCat,MATCH(GL_Paste!$B6047&amp;"",AcctCode,0)),"UNKNOWN"))</f>
        <v/>
      </c>
      <c r="F6050">
        <f>IF(GL_Paste!$B6047="","",IFERROR(INDEX(AcctSub,MATCH(GL_Paste!$B6047&amp;"",AcctCode,0)),"UNKNOWN"))</f>
        <v/>
      </c>
    </row>
    <row r="6051">
      <c r="A6051" s="40">
        <f>IF(GL_Paste!$B6048="","",N(GL_Paste!$H6048)-N(GL_Paste!$G6048))</f>
        <v/>
      </c>
      <c r="B6051" s="43">
        <f>IF(GL_Paste!$B6048="","",DATE(YEAR(GL_Paste!$E6048),MONTH(GL_Paste!$E6048),1))</f>
        <v/>
      </c>
      <c r="C6051">
        <f>IF(GL_Paste!$B6048="","",IF(TRIM(GL_Paste!$M6048)&lt;&gt;"",TRIM(GL_Paste!$M6048),IFERROR(MID(GL_Paste!$I6048,FIND("[",GL_Paste!$I6048)+1,FIND("]",GL_Paste!$I6048)-FIND("[",GL_Paste!$I6048)-1),"")))</f>
        <v/>
      </c>
      <c r="D6051">
        <f>IF(GL_Paste!$B6048="","",IFERROR(INDEX(DeptName,MATCH($C6051,DeptTag,0)),"UNALLOCATED"))</f>
        <v/>
      </c>
      <c r="E6051">
        <f>IF(GL_Paste!$B6048="","",IFERROR(INDEX(AcctCat,MATCH(GL_Paste!$B6048&amp;"",AcctCode,0)),"UNKNOWN"))</f>
        <v/>
      </c>
      <c r="F6051">
        <f>IF(GL_Paste!$B6048="","",IFERROR(INDEX(AcctSub,MATCH(GL_Paste!$B6048&amp;"",AcctCode,0)),"UNKNOWN"))</f>
        <v/>
      </c>
    </row>
    <row r="6052">
      <c r="A6052" s="40">
        <f>IF(GL_Paste!$B6049="","",N(GL_Paste!$H6049)-N(GL_Paste!$G6049))</f>
        <v/>
      </c>
      <c r="B6052" s="43">
        <f>IF(GL_Paste!$B6049="","",DATE(YEAR(GL_Paste!$E6049),MONTH(GL_Paste!$E6049),1))</f>
        <v/>
      </c>
      <c r="C6052">
        <f>IF(GL_Paste!$B6049="","",IF(TRIM(GL_Paste!$M6049)&lt;&gt;"",TRIM(GL_Paste!$M6049),IFERROR(MID(GL_Paste!$I6049,FIND("[",GL_Paste!$I6049)+1,FIND("]",GL_Paste!$I6049)-FIND("[",GL_Paste!$I6049)-1),"")))</f>
        <v/>
      </c>
      <c r="D6052">
        <f>IF(GL_Paste!$B6049="","",IFERROR(INDEX(DeptName,MATCH($C6052,DeptTag,0)),"UNALLOCATED"))</f>
        <v/>
      </c>
      <c r="E6052">
        <f>IF(GL_Paste!$B6049="","",IFERROR(INDEX(AcctCat,MATCH(GL_Paste!$B6049&amp;"",AcctCode,0)),"UNKNOWN"))</f>
        <v/>
      </c>
      <c r="F6052">
        <f>IF(GL_Paste!$B6049="","",IFERROR(INDEX(AcctSub,MATCH(GL_Paste!$B6049&amp;"",AcctCode,0)),"UNKNOWN"))</f>
        <v/>
      </c>
    </row>
    <row r="6053">
      <c r="A6053" s="40">
        <f>IF(GL_Paste!$B6050="","",N(GL_Paste!$H6050)-N(GL_Paste!$G6050))</f>
        <v/>
      </c>
      <c r="B6053" s="43">
        <f>IF(GL_Paste!$B6050="","",DATE(YEAR(GL_Paste!$E6050),MONTH(GL_Paste!$E6050),1))</f>
        <v/>
      </c>
      <c r="C6053">
        <f>IF(GL_Paste!$B6050="","",IF(TRIM(GL_Paste!$M6050)&lt;&gt;"",TRIM(GL_Paste!$M6050),IFERROR(MID(GL_Paste!$I6050,FIND("[",GL_Paste!$I6050)+1,FIND("]",GL_Paste!$I6050)-FIND("[",GL_Paste!$I6050)-1),"")))</f>
        <v/>
      </c>
      <c r="D6053">
        <f>IF(GL_Paste!$B6050="","",IFERROR(INDEX(DeptName,MATCH($C6053,DeptTag,0)),"UNALLOCATED"))</f>
        <v/>
      </c>
      <c r="E6053">
        <f>IF(GL_Paste!$B6050="","",IFERROR(INDEX(AcctCat,MATCH(GL_Paste!$B6050&amp;"",AcctCode,0)),"UNKNOWN"))</f>
        <v/>
      </c>
      <c r="F6053">
        <f>IF(GL_Paste!$B6050="","",IFERROR(INDEX(AcctSub,MATCH(GL_Paste!$B6050&amp;"",AcctCode,0)),"UNKNOWN"))</f>
        <v/>
      </c>
    </row>
    <row r="6054">
      <c r="A6054" s="40">
        <f>IF(GL_Paste!$B6051="","",N(GL_Paste!$H6051)-N(GL_Paste!$G6051))</f>
        <v/>
      </c>
      <c r="B6054" s="43">
        <f>IF(GL_Paste!$B6051="","",DATE(YEAR(GL_Paste!$E6051),MONTH(GL_Paste!$E6051),1))</f>
        <v/>
      </c>
      <c r="C6054">
        <f>IF(GL_Paste!$B6051="","",IF(TRIM(GL_Paste!$M6051)&lt;&gt;"",TRIM(GL_Paste!$M6051),IFERROR(MID(GL_Paste!$I6051,FIND("[",GL_Paste!$I6051)+1,FIND("]",GL_Paste!$I6051)-FIND("[",GL_Paste!$I6051)-1),"")))</f>
        <v/>
      </c>
      <c r="D6054">
        <f>IF(GL_Paste!$B6051="","",IFERROR(INDEX(DeptName,MATCH($C6054,DeptTag,0)),"UNALLOCATED"))</f>
        <v/>
      </c>
      <c r="E6054">
        <f>IF(GL_Paste!$B6051="","",IFERROR(INDEX(AcctCat,MATCH(GL_Paste!$B6051&amp;"",AcctCode,0)),"UNKNOWN"))</f>
        <v/>
      </c>
      <c r="F6054">
        <f>IF(GL_Paste!$B6051="","",IFERROR(INDEX(AcctSub,MATCH(GL_Paste!$B6051&amp;"",AcctCode,0)),"UNKNOWN"))</f>
        <v/>
      </c>
    </row>
    <row r="6055">
      <c r="A6055" s="40">
        <f>IF(GL_Paste!$B6052="","",N(GL_Paste!$H6052)-N(GL_Paste!$G6052))</f>
        <v/>
      </c>
      <c r="B6055" s="43">
        <f>IF(GL_Paste!$B6052="","",DATE(YEAR(GL_Paste!$E6052),MONTH(GL_Paste!$E6052),1))</f>
        <v/>
      </c>
      <c r="C6055">
        <f>IF(GL_Paste!$B6052="","",IF(TRIM(GL_Paste!$M6052)&lt;&gt;"",TRIM(GL_Paste!$M6052),IFERROR(MID(GL_Paste!$I6052,FIND("[",GL_Paste!$I6052)+1,FIND("]",GL_Paste!$I6052)-FIND("[",GL_Paste!$I6052)-1),"")))</f>
        <v/>
      </c>
      <c r="D6055">
        <f>IF(GL_Paste!$B6052="","",IFERROR(INDEX(DeptName,MATCH($C6055,DeptTag,0)),"UNALLOCATED"))</f>
        <v/>
      </c>
      <c r="E6055">
        <f>IF(GL_Paste!$B6052="","",IFERROR(INDEX(AcctCat,MATCH(GL_Paste!$B6052&amp;"",AcctCode,0)),"UNKNOWN"))</f>
        <v/>
      </c>
      <c r="F6055">
        <f>IF(GL_Paste!$B6052="","",IFERROR(INDEX(AcctSub,MATCH(GL_Paste!$B6052&amp;"",AcctCode,0)),"UNKNOWN"))</f>
        <v/>
      </c>
    </row>
    <row r="6056">
      <c r="A6056" s="40">
        <f>IF(GL_Paste!$B6053="","",N(GL_Paste!$H6053)-N(GL_Paste!$G6053))</f>
        <v/>
      </c>
      <c r="B6056" s="43">
        <f>IF(GL_Paste!$B6053="","",DATE(YEAR(GL_Paste!$E6053),MONTH(GL_Paste!$E6053),1))</f>
        <v/>
      </c>
      <c r="C6056">
        <f>IF(GL_Paste!$B6053="","",IF(TRIM(GL_Paste!$M6053)&lt;&gt;"",TRIM(GL_Paste!$M6053),IFERROR(MID(GL_Paste!$I6053,FIND("[",GL_Paste!$I6053)+1,FIND("]",GL_Paste!$I6053)-FIND("[",GL_Paste!$I6053)-1),"")))</f>
        <v/>
      </c>
      <c r="D6056">
        <f>IF(GL_Paste!$B6053="","",IFERROR(INDEX(DeptName,MATCH($C6056,DeptTag,0)),"UNALLOCATED"))</f>
        <v/>
      </c>
      <c r="E6056">
        <f>IF(GL_Paste!$B6053="","",IFERROR(INDEX(AcctCat,MATCH(GL_Paste!$B6053&amp;"",AcctCode,0)),"UNKNOWN"))</f>
        <v/>
      </c>
      <c r="F6056">
        <f>IF(GL_Paste!$B6053="","",IFERROR(INDEX(AcctSub,MATCH(GL_Paste!$B6053&amp;"",AcctCode,0)),"UNKNOWN"))</f>
        <v/>
      </c>
    </row>
    <row r="6057">
      <c r="A6057" s="40">
        <f>IF(GL_Paste!$B6054="","",N(GL_Paste!$H6054)-N(GL_Paste!$G6054))</f>
        <v/>
      </c>
      <c r="B6057" s="43">
        <f>IF(GL_Paste!$B6054="","",DATE(YEAR(GL_Paste!$E6054),MONTH(GL_Paste!$E6054),1))</f>
        <v/>
      </c>
      <c r="C6057">
        <f>IF(GL_Paste!$B6054="","",IF(TRIM(GL_Paste!$M6054)&lt;&gt;"",TRIM(GL_Paste!$M6054),IFERROR(MID(GL_Paste!$I6054,FIND("[",GL_Paste!$I6054)+1,FIND("]",GL_Paste!$I6054)-FIND("[",GL_Paste!$I6054)-1),"")))</f>
        <v/>
      </c>
      <c r="D6057">
        <f>IF(GL_Paste!$B6054="","",IFERROR(INDEX(DeptName,MATCH($C6057,DeptTag,0)),"UNALLOCATED"))</f>
        <v/>
      </c>
      <c r="E6057">
        <f>IF(GL_Paste!$B6054="","",IFERROR(INDEX(AcctCat,MATCH(GL_Paste!$B6054&amp;"",AcctCode,0)),"UNKNOWN"))</f>
        <v/>
      </c>
      <c r="F6057">
        <f>IF(GL_Paste!$B6054="","",IFERROR(INDEX(AcctSub,MATCH(GL_Paste!$B6054&amp;"",AcctCode,0)),"UNKNOWN"))</f>
        <v/>
      </c>
    </row>
    <row r="6058">
      <c r="A6058" s="40">
        <f>IF(GL_Paste!$B6055="","",N(GL_Paste!$H6055)-N(GL_Paste!$G6055))</f>
        <v/>
      </c>
      <c r="B6058" s="43">
        <f>IF(GL_Paste!$B6055="","",DATE(YEAR(GL_Paste!$E6055),MONTH(GL_Paste!$E6055),1))</f>
        <v/>
      </c>
      <c r="C6058">
        <f>IF(GL_Paste!$B6055="","",IF(TRIM(GL_Paste!$M6055)&lt;&gt;"",TRIM(GL_Paste!$M6055),IFERROR(MID(GL_Paste!$I6055,FIND("[",GL_Paste!$I6055)+1,FIND("]",GL_Paste!$I6055)-FIND("[",GL_Paste!$I6055)-1),"")))</f>
        <v/>
      </c>
      <c r="D6058">
        <f>IF(GL_Paste!$B6055="","",IFERROR(INDEX(DeptName,MATCH($C6058,DeptTag,0)),"UNALLOCATED"))</f>
        <v/>
      </c>
      <c r="E6058">
        <f>IF(GL_Paste!$B6055="","",IFERROR(INDEX(AcctCat,MATCH(GL_Paste!$B6055&amp;"",AcctCode,0)),"UNKNOWN"))</f>
        <v/>
      </c>
      <c r="F6058">
        <f>IF(GL_Paste!$B6055="","",IFERROR(INDEX(AcctSub,MATCH(GL_Paste!$B6055&amp;"",AcctCode,0)),"UNKNOWN"))</f>
        <v/>
      </c>
    </row>
    <row r="6059">
      <c r="A6059" s="40">
        <f>IF(GL_Paste!$B6056="","",N(GL_Paste!$H6056)-N(GL_Paste!$G6056))</f>
        <v/>
      </c>
      <c r="B6059" s="43">
        <f>IF(GL_Paste!$B6056="","",DATE(YEAR(GL_Paste!$E6056),MONTH(GL_Paste!$E6056),1))</f>
        <v/>
      </c>
      <c r="C6059">
        <f>IF(GL_Paste!$B6056="","",IF(TRIM(GL_Paste!$M6056)&lt;&gt;"",TRIM(GL_Paste!$M6056),IFERROR(MID(GL_Paste!$I6056,FIND("[",GL_Paste!$I6056)+1,FIND("]",GL_Paste!$I6056)-FIND("[",GL_Paste!$I6056)-1),"")))</f>
        <v/>
      </c>
      <c r="D6059">
        <f>IF(GL_Paste!$B6056="","",IFERROR(INDEX(DeptName,MATCH($C6059,DeptTag,0)),"UNALLOCATED"))</f>
        <v/>
      </c>
      <c r="E6059">
        <f>IF(GL_Paste!$B6056="","",IFERROR(INDEX(AcctCat,MATCH(GL_Paste!$B6056&amp;"",AcctCode,0)),"UNKNOWN"))</f>
        <v/>
      </c>
      <c r="F6059">
        <f>IF(GL_Paste!$B6056="","",IFERROR(INDEX(AcctSub,MATCH(GL_Paste!$B6056&amp;"",AcctCode,0)),"UNKNOWN"))</f>
        <v/>
      </c>
    </row>
    <row r="6060">
      <c r="A6060" s="40">
        <f>IF(GL_Paste!$B6057="","",N(GL_Paste!$H6057)-N(GL_Paste!$G6057))</f>
        <v/>
      </c>
      <c r="B6060" s="43">
        <f>IF(GL_Paste!$B6057="","",DATE(YEAR(GL_Paste!$E6057),MONTH(GL_Paste!$E6057),1))</f>
        <v/>
      </c>
      <c r="C6060">
        <f>IF(GL_Paste!$B6057="","",IF(TRIM(GL_Paste!$M6057)&lt;&gt;"",TRIM(GL_Paste!$M6057),IFERROR(MID(GL_Paste!$I6057,FIND("[",GL_Paste!$I6057)+1,FIND("]",GL_Paste!$I6057)-FIND("[",GL_Paste!$I6057)-1),"")))</f>
        <v/>
      </c>
      <c r="D6060">
        <f>IF(GL_Paste!$B6057="","",IFERROR(INDEX(DeptName,MATCH($C6060,DeptTag,0)),"UNALLOCATED"))</f>
        <v/>
      </c>
      <c r="E6060">
        <f>IF(GL_Paste!$B6057="","",IFERROR(INDEX(AcctCat,MATCH(GL_Paste!$B6057&amp;"",AcctCode,0)),"UNKNOWN"))</f>
        <v/>
      </c>
      <c r="F6060">
        <f>IF(GL_Paste!$B6057="","",IFERROR(INDEX(AcctSub,MATCH(GL_Paste!$B6057&amp;"",AcctCode,0)),"UNKNOWN"))</f>
        <v/>
      </c>
    </row>
    <row r="6061">
      <c r="A6061" s="40">
        <f>IF(GL_Paste!$B6058="","",N(GL_Paste!$H6058)-N(GL_Paste!$G6058))</f>
        <v/>
      </c>
      <c r="B6061" s="43">
        <f>IF(GL_Paste!$B6058="","",DATE(YEAR(GL_Paste!$E6058),MONTH(GL_Paste!$E6058),1))</f>
        <v/>
      </c>
      <c r="C6061">
        <f>IF(GL_Paste!$B6058="","",IF(TRIM(GL_Paste!$M6058)&lt;&gt;"",TRIM(GL_Paste!$M6058),IFERROR(MID(GL_Paste!$I6058,FIND("[",GL_Paste!$I6058)+1,FIND("]",GL_Paste!$I6058)-FIND("[",GL_Paste!$I6058)-1),"")))</f>
        <v/>
      </c>
      <c r="D6061">
        <f>IF(GL_Paste!$B6058="","",IFERROR(INDEX(DeptName,MATCH($C6061,DeptTag,0)),"UNALLOCATED"))</f>
        <v/>
      </c>
      <c r="E6061">
        <f>IF(GL_Paste!$B6058="","",IFERROR(INDEX(AcctCat,MATCH(GL_Paste!$B6058&amp;"",AcctCode,0)),"UNKNOWN"))</f>
        <v/>
      </c>
      <c r="F6061">
        <f>IF(GL_Paste!$B6058="","",IFERROR(INDEX(AcctSub,MATCH(GL_Paste!$B6058&amp;"",AcctCode,0)),"UNKNOWN"))</f>
        <v/>
      </c>
    </row>
    <row r="6062">
      <c r="A6062" s="40">
        <f>IF(GL_Paste!$B6059="","",N(GL_Paste!$H6059)-N(GL_Paste!$G6059))</f>
        <v/>
      </c>
      <c r="B6062" s="43">
        <f>IF(GL_Paste!$B6059="","",DATE(YEAR(GL_Paste!$E6059),MONTH(GL_Paste!$E6059),1))</f>
        <v/>
      </c>
      <c r="C6062">
        <f>IF(GL_Paste!$B6059="","",IF(TRIM(GL_Paste!$M6059)&lt;&gt;"",TRIM(GL_Paste!$M6059),IFERROR(MID(GL_Paste!$I6059,FIND("[",GL_Paste!$I6059)+1,FIND("]",GL_Paste!$I6059)-FIND("[",GL_Paste!$I6059)-1),"")))</f>
        <v/>
      </c>
      <c r="D6062">
        <f>IF(GL_Paste!$B6059="","",IFERROR(INDEX(DeptName,MATCH($C6062,DeptTag,0)),"UNALLOCATED"))</f>
        <v/>
      </c>
      <c r="E6062">
        <f>IF(GL_Paste!$B6059="","",IFERROR(INDEX(AcctCat,MATCH(GL_Paste!$B6059&amp;"",AcctCode,0)),"UNKNOWN"))</f>
        <v/>
      </c>
      <c r="F6062">
        <f>IF(GL_Paste!$B6059="","",IFERROR(INDEX(AcctSub,MATCH(GL_Paste!$B6059&amp;"",AcctCode,0)),"UNKNOWN"))</f>
        <v/>
      </c>
    </row>
    <row r="6063">
      <c r="A6063" s="40">
        <f>IF(GL_Paste!$B6060="","",N(GL_Paste!$H6060)-N(GL_Paste!$G6060))</f>
        <v/>
      </c>
      <c r="B6063" s="43">
        <f>IF(GL_Paste!$B6060="","",DATE(YEAR(GL_Paste!$E6060),MONTH(GL_Paste!$E6060),1))</f>
        <v/>
      </c>
      <c r="C6063">
        <f>IF(GL_Paste!$B6060="","",IF(TRIM(GL_Paste!$M6060)&lt;&gt;"",TRIM(GL_Paste!$M6060),IFERROR(MID(GL_Paste!$I6060,FIND("[",GL_Paste!$I6060)+1,FIND("]",GL_Paste!$I6060)-FIND("[",GL_Paste!$I6060)-1),"")))</f>
        <v/>
      </c>
      <c r="D6063">
        <f>IF(GL_Paste!$B6060="","",IFERROR(INDEX(DeptName,MATCH($C6063,DeptTag,0)),"UNALLOCATED"))</f>
        <v/>
      </c>
      <c r="E6063">
        <f>IF(GL_Paste!$B6060="","",IFERROR(INDEX(AcctCat,MATCH(GL_Paste!$B6060&amp;"",AcctCode,0)),"UNKNOWN"))</f>
        <v/>
      </c>
      <c r="F6063">
        <f>IF(GL_Paste!$B6060="","",IFERROR(INDEX(AcctSub,MATCH(GL_Paste!$B6060&amp;"",AcctCode,0)),"UNKNOWN"))</f>
        <v/>
      </c>
    </row>
    <row r="6064">
      <c r="A6064" s="40">
        <f>IF(GL_Paste!$B6061="","",N(GL_Paste!$H6061)-N(GL_Paste!$G6061))</f>
        <v/>
      </c>
      <c r="B6064" s="43">
        <f>IF(GL_Paste!$B6061="","",DATE(YEAR(GL_Paste!$E6061),MONTH(GL_Paste!$E6061),1))</f>
        <v/>
      </c>
      <c r="C6064">
        <f>IF(GL_Paste!$B6061="","",IF(TRIM(GL_Paste!$M6061)&lt;&gt;"",TRIM(GL_Paste!$M6061),IFERROR(MID(GL_Paste!$I6061,FIND("[",GL_Paste!$I6061)+1,FIND("]",GL_Paste!$I6061)-FIND("[",GL_Paste!$I6061)-1),"")))</f>
        <v/>
      </c>
      <c r="D6064">
        <f>IF(GL_Paste!$B6061="","",IFERROR(INDEX(DeptName,MATCH($C6064,DeptTag,0)),"UNALLOCATED"))</f>
        <v/>
      </c>
      <c r="E6064">
        <f>IF(GL_Paste!$B6061="","",IFERROR(INDEX(AcctCat,MATCH(GL_Paste!$B6061&amp;"",AcctCode,0)),"UNKNOWN"))</f>
        <v/>
      </c>
      <c r="F6064">
        <f>IF(GL_Paste!$B6061="","",IFERROR(INDEX(AcctSub,MATCH(GL_Paste!$B6061&amp;"",AcctCode,0)),"UNKNOWN"))</f>
        <v/>
      </c>
    </row>
    <row r="6065">
      <c r="A6065" s="40">
        <f>IF(GL_Paste!$B6062="","",N(GL_Paste!$H6062)-N(GL_Paste!$G6062))</f>
        <v/>
      </c>
      <c r="B6065" s="43">
        <f>IF(GL_Paste!$B6062="","",DATE(YEAR(GL_Paste!$E6062),MONTH(GL_Paste!$E6062),1))</f>
        <v/>
      </c>
      <c r="C6065">
        <f>IF(GL_Paste!$B6062="","",IF(TRIM(GL_Paste!$M6062)&lt;&gt;"",TRIM(GL_Paste!$M6062),IFERROR(MID(GL_Paste!$I6062,FIND("[",GL_Paste!$I6062)+1,FIND("]",GL_Paste!$I6062)-FIND("[",GL_Paste!$I6062)-1),"")))</f>
        <v/>
      </c>
      <c r="D6065">
        <f>IF(GL_Paste!$B6062="","",IFERROR(INDEX(DeptName,MATCH($C6065,DeptTag,0)),"UNALLOCATED"))</f>
        <v/>
      </c>
      <c r="E6065">
        <f>IF(GL_Paste!$B6062="","",IFERROR(INDEX(AcctCat,MATCH(GL_Paste!$B6062&amp;"",AcctCode,0)),"UNKNOWN"))</f>
        <v/>
      </c>
      <c r="F6065">
        <f>IF(GL_Paste!$B6062="","",IFERROR(INDEX(AcctSub,MATCH(GL_Paste!$B6062&amp;"",AcctCode,0)),"UNKNOWN"))</f>
        <v/>
      </c>
    </row>
    <row r="6066">
      <c r="A6066" s="40">
        <f>IF(GL_Paste!$B6063="","",N(GL_Paste!$H6063)-N(GL_Paste!$G6063))</f>
        <v/>
      </c>
      <c r="B6066" s="43">
        <f>IF(GL_Paste!$B6063="","",DATE(YEAR(GL_Paste!$E6063),MONTH(GL_Paste!$E6063),1))</f>
        <v/>
      </c>
      <c r="C6066">
        <f>IF(GL_Paste!$B6063="","",IF(TRIM(GL_Paste!$M6063)&lt;&gt;"",TRIM(GL_Paste!$M6063),IFERROR(MID(GL_Paste!$I6063,FIND("[",GL_Paste!$I6063)+1,FIND("]",GL_Paste!$I6063)-FIND("[",GL_Paste!$I6063)-1),"")))</f>
        <v/>
      </c>
      <c r="D6066">
        <f>IF(GL_Paste!$B6063="","",IFERROR(INDEX(DeptName,MATCH($C6066,DeptTag,0)),"UNALLOCATED"))</f>
        <v/>
      </c>
      <c r="E6066">
        <f>IF(GL_Paste!$B6063="","",IFERROR(INDEX(AcctCat,MATCH(GL_Paste!$B6063&amp;"",AcctCode,0)),"UNKNOWN"))</f>
        <v/>
      </c>
      <c r="F6066">
        <f>IF(GL_Paste!$B6063="","",IFERROR(INDEX(AcctSub,MATCH(GL_Paste!$B6063&amp;"",AcctCode,0)),"UNKNOWN"))</f>
        <v/>
      </c>
    </row>
    <row r="6067">
      <c r="A6067" s="40">
        <f>IF(GL_Paste!$B6064="","",N(GL_Paste!$H6064)-N(GL_Paste!$G6064))</f>
        <v/>
      </c>
      <c r="B6067" s="43">
        <f>IF(GL_Paste!$B6064="","",DATE(YEAR(GL_Paste!$E6064),MONTH(GL_Paste!$E6064),1))</f>
        <v/>
      </c>
      <c r="C6067">
        <f>IF(GL_Paste!$B6064="","",IF(TRIM(GL_Paste!$M6064)&lt;&gt;"",TRIM(GL_Paste!$M6064),IFERROR(MID(GL_Paste!$I6064,FIND("[",GL_Paste!$I6064)+1,FIND("]",GL_Paste!$I6064)-FIND("[",GL_Paste!$I6064)-1),"")))</f>
        <v/>
      </c>
      <c r="D6067">
        <f>IF(GL_Paste!$B6064="","",IFERROR(INDEX(DeptName,MATCH($C6067,DeptTag,0)),"UNALLOCATED"))</f>
        <v/>
      </c>
      <c r="E6067">
        <f>IF(GL_Paste!$B6064="","",IFERROR(INDEX(AcctCat,MATCH(GL_Paste!$B6064&amp;"",AcctCode,0)),"UNKNOWN"))</f>
        <v/>
      </c>
      <c r="F6067">
        <f>IF(GL_Paste!$B6064="","",IFERROR(INDEX(AcctSub,MATCH(GL_Paste!$B6064&amp;"",AcctCode,0)),"UNKNOWN"))</f>
        <v/>
      </c>
    </row>
    <row r="6068">
      <c r="A6068" s="40">
        <f>IF(GL_Paste!$B6065="","",N(GL_Paste!$H6065)-N(GL_Paste!$G6065))</f>
        <v/>
      </c>
      <c r="B6068" s="43">
        <f>IF(GL_Paste!$B6065="","",DATE(YEAR(GL_Paste!$E6065),MONTH(GL_Paste!$E6065),1))</f>
        <v/>
      </c>
      <c r="C6068">
        <f>IF(GL_Paste!$B6065="","",IF(TRIM(GL_Paste!$M6065)&lt;&gt;"",TRIM(GL_Paste!$M6065),IFERROR(MID(GL_Paste!$I6065,FIND("[",GL_Paste!$I6065)+1,FIND("]",GL_Paste!$I6065)-FIND("[",GL_Paste!$I6065)-1),"")))</f>
        <v/>
      </c>
      <c r="D6068">
        <f>IF(GL_Paste!$B6065="","",IFERROR(INDEX(DeptName,MATCH($C6068,DeptTag,0)),"UNALLOCATED"))</f>
        <v/>
      </c>
      <c r="E6068">
        <f>IF(GL_Paste!$B6065="","",IFERROR(INDEX(AcctCat,MATCH(GL_Paste!$B6065&amp;"",AcctCode,0)),"UNKNOWN"))</f>
        <v/>
      </c>
      <c r="F6068">
        <f>IF(GL_Paste!$B6065="","",IFERROR(INDEX(AcctSub,MATCH(GL_Paste!$B6065&amp;"",AcctCode,0)),"UNKNOWN"))</f>
        <v/>
      </c>
    </row>
    <row r="6069">
      <c r="A6069" s="40">
        <f>IF(GL_Paste!$B6066="","",N(GL_Paste!$H6066)-N(GL_Paste!$G6066))</f>
        <v/>
      </c>
      <c r="B6069" s="43">
        <f>IF(GL_Paste!$B6066="","",DATE(YEAR(GL_Paste!$E6066),MONTH(GL_Paste!$E6066),1))</f>
        <v/>
      </c>
      <c r="C6069">
        <f>IF(GL_Paste!$B6066="","",IF(TRIM(GL_Paste!$M6066)&lt;&gt;"",TRIM(GL_Paste!$M6066),IFERROR(MID(GL_Paste!$I6066,FIND("[",GL_Paste!$I6066)+1,FIND("]",GL_Paste!$I6066)-FIND("[",GL_Paste!$I6066)-1),"")))</f>
        <v/>
      </c>
      <c r="D6069">
        <f>IF(GL_Paste!$B6066="","",IFERROR(INDEX(DeptName,MATCH($C6069,DeptTag,0)),"UNALLOCATED"))</f>
        <v/>
      </c>
      <c r="E6069">
        <f>IF(GL_Paste!$B6066="","",IFERROR(INDEX(AcctCat,MATCH(GL_Paste!$B6066&amp;"",AcctCode,0)),"UNKNOWN"))</f>
        <v/>
      </c>
      <c r="F6069">
        <f>IF(GL_Paste!$B6066="","",IFERROR(INDEX(AcctSub,MATCH(GL_Paste!$B6066&amp;"",AcctCode,0)),"UNKNOWN"))</f>
        <v/>
      </c>
    </row>
    <row r="6070">
      <c r="A6070" s="40">
        <f>IF(GL_Paste!$B6067="","",N(GL_Paste!$H6067)-N(GL_Paste!$G6067))</f>
        <v/>
      </c>
      <c r="B6070" s="43">
        <f>IF(GL_Paste!$B6067="","",DATE(YEAR(GL_Paste!$E6067),MONTH(GL_Paste!$E6067),1))</f>
        <v/>
      </c>
      <c r="C6070">
        <f>IF(GL_Paste!$B6067="","",IF(TRIM(GL_Paste!$M6067)&lt;&gt;"",TRIM(GL_Paste!$M6067),IFERROR(MID(GL_Paste!$I6067,FIND("[",GL_Paste!$I6067)+1,FIND("]",GL_Paste!$I6067)-FIND("[",GL_Paste!$I6067)-1),"")))</f>
        <v/>
      </c>
      <c r="D6070">
        <f>IF(GL_Paste!$B6067="","",IFERROR(INDEX(DeptName,MATCH($C6070,DeptTag,0)),"UNALLOCATED"))</f>
        <v/>
      </c>
      <c r="E6070">
        <f>IF(GL_Paste!$B6067="","",IFERROR(INDEX(AcctCat,MATCH(GL_Paste!$B6067&amp;"",AcctCode,0)),"UNKNOWN"))</f>
        <v/>
      </c>
      <c r="F6070">
        <f>IF(GL_Paste!$B6067="","",IFERROR(INDEX(AcctSub,MATCH(GL_Paste!$B6067&amp;"",AcctCode,0)),"UNKNOWN"))</f>
        <v/>
      </c>
    </row>
    <row r="6071">
      <c r="A6071" s="40">
        <f>IF(GL_Paste!$B6068="","",N(GL_Paste!$H6068)-N(GL_Paste!$G6068))</f>
        <v/>
      </c>
      <c r="B6071" s="43">
        <f>IF(GL_Paste!$B6068="","",DATE(YEAR(GL_Paste!$E6068),MONTH(GL_Paste!$E6068),1))</f>
        <v/>
      </c>
      <c r="C6071">
        <f>IF(GL_Paste!$B6068="","",IF(TRIM(GL_Paste!$M6068)&lt;&gt;"",TRIM(GL_Paste!$M6068),IFERROR(MID(GL_Paste!$I6068,FIND("[",GL_Paste!$I6068)+1,FIND("]",GL_Paste!$I6068)-FIND("[",GL_Paste!$I6068)-1),"")))</f>
        <v/>
      </c>
      <c r="D6071">
        <f>IF(GL_Paste!$B6068="","",IFERROR(INDEX(DeptName,MATCH($C6071,DeptTag,0)),"UNALLOCATED"))</f>
        <v/>
      </c>
      <c r="E6071">
        <f>IF(GL_Paste!$B6068="","",IFERROR(INDEX(AcctCat,MATCH(GL_Paste!$B6068&amp;"",AcctCode,0)),"UNKNOWN"))</f>
        <v/>
      </c>
      <c r="F6071">
        <f>IF(GL_Paste!$B6068="","",IFERROR(INDEX(AcctSub,MATCH(GL_Paste!$B6068&amp;"",AcctCode,0)),"UNKNOWN"))</f>
        <v/>
      </c>
    </row>
    <row r="6072">
      <c r="A6072" s="40">
        <f>IF(GL_Paste!$B6069="","",N(GL_Paste!$H6069)-N(GL_Paste!$G6069))</f>
        <v/>
      </c>
      <c r="B6072" s="43">
        <f>IF(GL_Paste!$B6069="","",DATE(YEAR(GL_Paste!$E6069),MONTH(GL_Paste!$E6069),1))</f>
        <v/>
      </c>
      <c r="C6072">
        <f>IF(GL_Paste!$B6069="","",IF(TRIM(GL_Paste!$M6069)&lt;&gt;"",TRIM(GL_Paste!$M6069),IFERROR(MID(GL_Paste!$I6069,FIND("[",GL_Paste!$I6069)+1,FIND("]",GL_Paste!$I6069)-FIND("[",GL_Paste!$I6069)-1),"")))</f>
        <v/>
      </c>
      <c r="D6072">
        <f>IF(GL_Paste!$B6069="","",IFERROR(INDEX(DeptName,MATCH($C6072,DeptTag,0)),"UNALLOCATED"))</f>
        <v/>
      </c>
      <c r="E6072">
        <f>IF(GL_Paste!$B6069="","",IFERROR(INDEX(AcctCat,MATCH(GL_Paste!$B6069&amp;"",AcctCode,0)),"UNKNOWN"))</f>
        <v/>
      </c>
      <c r="F6072">
        <f>IF(GL_Paste!$B6069="","",IFERROR(INDEX(AcctSub,MATCH(GL_Paste!$B6069&amp;"",AcctCode,0)),"UNKNOWN"))</f>
        <v/>
      </c>
    </row>
    <row r="6073">
      <c r="A6073" s="40">
        <f>IF(GL_Paste!$B6070="","",N(GL_Paste!$H6070)-N(GL_Paste!$G6070))</f>
        <v/>
      </c>
      <c r="B6073" s="43">
        <f>IF(GL_Paste!$B6070="","",DATE(YEAR(GL_Paste!$E6070),MONTH(GL_Paste!$E6070),1))</f>
        <v/>
      </c>
      <c r="C6073">
        <f>IF(GL_Paste!$B6070="","",IF(TRIM(GL_Paste!$M6070)&lt;&gt;"",TRIM(GL_Paste!$M6070),IFERROR(MID(GL_Paste!$I6070,FIND("[",GL_Paste!$I6070)+1,FIND("]",GL_Paste!$I6070)-FIND("[",GL_Paste!$I6070)-1),"")))</f>
        <v/>
      </c>
      <c r="D6073">
        <f>IF(GL_Paste!$B6070="","",IFERROR(INDEX(DeptName,MATCH($C6073,DeptTag,0)),"UNALLOCATED"))</f>
        <v/>
      </c>
      <c r="E6073">
        <f>IF(GL_Paste!$B6070="","",IFERROR(INDEX(AcctCat,MATCH(GL_Paste!$B6070&amp;"",AcctCode,0)),"UNKNOWN"))</f>
        <v/>
      </c>
      <c r="F6073">
        <f>IF(GL_Paste!$B6070="","",IFERROR(INDEX(AcctSub,MATCH(GL_Paste!$B6070&amp;"",AcctCode,0)),"UNKNOWN"))</f>
        <v/>
      </c>
    </row>
    <row r="6074">
      <c r="A6074" s="40">
        <f>IF(GL_Paste!$B6071="","",N(GL_Paste!$H6071)-N(GL_Paste!$G6071))</f>
        <v/>
      </c>
      <c r="B6074" s="43">
        <f>IF(GL_Paste!$B6071="","",DATE(YEAR(GL_Paste!$E6071),MONTH(GL_Paste!$E6071),1))</f>
        <v/>
      </c>
      <c r="C6074">
        <f>IF(GL_Paste!$B6071="","",IF(TRIM(GL_Paste!$M6071)&lt;&gt;"",TRIM(GL_Paste!$M6071),IFERROR(MID(GL_Paste!$I6071,FIND("[",GL_Paste!$I6071)+1,FIND("]",GL_Paste!$I6071)-FIND("[",GL_Paste!$I6071)-1),"")))</f>
        <v/>
      </c>
      <c r="D6074">
        <f>IF(GL_Paste!$B6071="","",IFERROR(INDEX(DeptName,MATCH($C6074,DeptTag,0)),"UNALLOCATED"))</f>
        <v/>
      </c>
      <c r="E6074">
        <f>IF(GL_Paste!$B6071="","",IFERROR(INDEX(AcctCat,MATCH(GL_Paste!$B6071&amp;"",AcctCode,0)),"UNKNOWN"))</f>
        <v/>
      </c>
      <c r="F6074">
        <f>IF(GL_Paste!$B6071="","",IFERROR(INDEX(AcctSub,MATCH(GL_Paste!$B6071&amp;"",AcctCode,0)),"UNKNOWN"))</f>
        <v/>
      </c>
    </row>
    <row r="6075">
      <c r="A6075" s="40">
        <f>IF(GL_Paste!$B6072="","",N(GL_Paste!$H6072)-N(GL_Paste!$G6072))</f>
        <v/>
      </c>
      <c r="B6075" s="43">
        <f>IF(GL_Paste!$B6072="","",DATE(YEAR(GL_Paste!$E6072),MONTH(GL_Paste!$E6072),1))</f>
        <v/>
      </c>
      <c r="C6075">
        <f>IF(GL_Paste!$B6072="","",IF(TRIM(GL_Paste!$M6072)&lt;&gt;"",TRIM(GL_Paste!$M6072),IFERROR(MID(GL_Paste!$I6072,FIND("[",GL_Paste!$I6072)+1,FIND("]",GL_Paste!$I6072)-FIND("[",GL_Paste!$I6072)-1),"")))</f>
        <v/>
      </c>
      <c r="D6075">
        <f>IF(GL_Paste!$B6072="","",IFERROR(INDEX(DeptName,MATCH($C6075,DeptTag,0)),"UNALLOCATED"))</f>
        <v/>
      </c>
      <c r="E6075">
        <f>IF(GL_Paste!$B6072="","",IFERROR(INDEX(AcctCat,MATCH(GL_Paste!$B6072&amp;"",AcctCode,0)),"UNKNOWN"))</f>
        <v/>
      </c>
      <c r="F6075">
        <f>IF(GL_Paste!$B6072="","",IFERROR(INDEX(AcctSub,MATCH(GL_Paste!$B6072&amp;"",AcctCode,0)),"UNKNOWN"))</f>
        <v/>
      </c>
    </row>
    <row r="6076">
      <c r="A6076" s="40">
        <f>IF(GL_Paste!$B6073="","",N(GL_Paste!$H6073)-N(GL_Paste!$G6073))</f>
        <v/>
      </c>
      <c r="B6076" s="43">
        <f>IF(GL_Paste!$B6073="","",DATE(YEAR(GL_Paste!$E6073),MONTH(GL_Paste!$E6073),1))</f>
        <v/>
      </c>
      <c r="C6076">
        <f>IF(GL_Paste!$B6073="","",IF(TRIM(GL_Paste!$M6073)&lt;&gt;"",TRIM(GL_Paste!$M6073),IFERROR(MID(GL_Paste!$I6073,FIND("[",GL_Paste!$I6073)+1,FIND("]",GL_Paste!$I6073)-FIND("[",GL_Paste!$I6073)-1),"")))</f>
        <v/>
      </c>
      <c r="D6076">
        <f>IF(GL_Paste!$B6073="","",IFERROR(INDEX(DeptName,MATCH($C6076,DeptTag,0)),"UNALLOCATED"))</f>
        <v/>
      </c>
      <c r="E6076">
        <f>IF(GL_Paste!$B6073="","",IFERROR(INDEX(AcctCat,MATCH(GL_Paste!$B6073&amp;"",AcctCode,0)),"UNKNOWN"))</f>
        <v/>
      </c>
      <c r="F6076">
        <f>IF(GL_Paste!$B6073="","",IFERROR(INDEX(AcctSub,MATCH(GL_Paste!$B6073&amp;"",AcctCode,0)),"UNKNOWN"))</f>
        <v/>
      </c>
    </row>
    <row r="6077">
      <c r="A6077" s="40">
        <f>IF(GL_Paste!$B6074="","",N(GL_Paste!$H6074)-N(GL_Paste!$G6074))</f>
        <v/>
      </c>
      <c r="B6077" s="43">
        <f>IF(GL_Paste!$B6074="","",DATE(YEAR(GL_Paste!$E6074),MONTH(GL_Paste!$E6074),1))</f>
        <v/>
      </c>
      <c r="C6077">
        <f>IF(GL_Paste!$B6074="","",IF(TRIM(GL_Paste!$M6074)&lt;&gt;"",TRIM(GL_Paste!$M6074),IFERROR(MID(GL_Paste!$I6074,FIND("[",GL_Paste!$I6074)+1,FIND("]",GL_Paste!$I6074)-FIND("[",GL_Paste!$I6074)-1),"")))</f>
        <v/>
      </c>
      <c r="D6077">
        <f>IF(GL_Paste!$B6074="","",IFERROR(INDEX(DeptName,MATCH($C6077,DeptTag,0)),"UNALLOCATED"))</f>
        <v/>
      </c>
      <c r="E6077">
        <f>IF(GL_Paste!$B6074="","",IFERROR(INDEX(AcctCat,MATCH(GL_Paste!$B6074&amp;"",AcctCode,0)),"UNKNOWN"))</f>
        <v/>
      </c>
      <c r="F6077">
        <f>IF(GL_Paste!$B6074="","",IFERROR(INDEX(AcctSub,MATCH(GL_Paste!$B6074&amp;"",AcctCode,0)),"UNKNOWN"))</f>
        <v/>
      </c>
    </row>
    <row r="6078">
      <c r="A6078" s="40">
        <f>IF(GL_Paste!$B6075="","",N(GL_Paste!$H6075)-N(GL_Paste!$G6075))</f>
        <v/>
      </c>
      <c r="B6078" s="43">
        <f>IF(GL_Paste!$B6075="","",DATE(YEAR(GL_Paste!$E6075),MONTH(GL_Paste!$E6075),1))</f>
        <v/>
      </c>
      <c r="C6078">
        <f>IF(GL_Paste!$B6075="","",IF(TRIM(GL_Paste!$M6075)&lt;&gt;"",TRIM(GL_Paste!$M6075),IFERROR(MID(GL_Paste!$I6075,FIND("[",GL_Paste!$I6075)+1,FIND("]",GL_Paste!$I6075)-FIND("[",GL_Paste!$I6075)-1),"")))</f>
        <v/>
      </c>
      <c r="D6078">
        <f>IF(GL_Paste!$B6075="","",IFERROR(INDEX(DeptName,MATCH($C6078,DeptTag,0)),"UNALLOCATED"))</f>
        <v/>
      </c>
      <c r="E6078">
        <f>IF(GL_Paste!$B6075="","",IFERROR(INDEX(AcctCat,MATCH(GL_Paste!$B6075&amp;"",AcctCode,0)),"UNKNOWN"))</f>
        <v/>
      </c>
      <c r="F6078">
        <f>IF(GL_Paste!$B6075="","",IFERROR(INDEX(AcctSub,MATCH(GL_Paste!$B6075&amp;"",AcctCode,0)),"UNKNOWN"))</f>
        <v/>
      </c>
    </row>
    <row r="6079">
      <c r="A6079" s="40">
        <f>IF(GL_Paste!$B6076="","",N(GL_Paste!$H6076)-N(GL_Paste!$G6076))</f>
        <v/>
      </c>
      <c r="B6079" s="43">
        <f>IF(GL_Paste!$B6076="","",DATE(YEAR(GL_Paste!$E6076),MONTH(GL_Paste!$E6076),1))</f>
        <v/>
      </c>
      <c r="C6079">
        <f>IF(GL_Paste!$B6076="","",IF(TRIM(GL_Paste!$M6076)&lt;&gt;"",TRIM(GL_Paste!$M6076),IFERROR(MID(GL_Paste!$I6076,FIND("[",GL_Paste!$I6076)+1,FIND("]",GL_Paste!$I6076)-FIND("[",GL_Paste!$I6076)-1),"")))</f>
        <v/>
      </c>
      <c r="D6079">
        <f>IF(GL_Paste!$B6076="","",IFERROR(INDEX(DeptName,MATCH($C6079,DeptTag,0)),"UNALLOCATED"))</f>
        <v/>
      </c>
      <c r="E6079">
        <f>IF(GL_Paste!$B6076="","",IFERROR(INDEX(AcctCat,MATCH(GL_Paste!$B6076&amp;"",AcctCode,0)),"UNKNOWN"))</f>
        <v/>
      </c>
      <c r="F6079">
        <f>IF(GL_Paste!$B6076="","",IFERROR(INDEX(AcctSub,MATCH(GL_Paste!$B6076&amp;"",AcctCode,0)),"UNKNOWN"))</f>
        <v/>
      </c>
    </row>
    <row r="6080">
      <c r="A6080" s="40">
        <f>IF(GL_Paste!$B6077="","",N(GL_Paste!$H6077)-N(GL_Paste!$G6077))</f>
        <v/>
      </c>
      <c r="B6080" s="43">
        <f>IF(GL_Paste!$B6077="","",DATE(YEAR(GL_Paste!$E6077),MONTH(GL_Paste!$E6077),1))</f>
        <v/>
      </c>
      <c r="C6080">
        <f>IF(GL_Paste!$B6077="","",IF(TRIM(GL_Paste!$M6077)&lt;&gt;"",TRIM(GL_Paste!$M6077),IFERROR(MID(GL_Paste!$I6077,FIND("[",GL_Paste!$I6077)+1,FIND("]",GL_Paste!$I6077)-FIND("[",GL_Paste!$I6077)-1),"")))</f>
        <v/>
      </c>
      <c r="D6080">
        <f>IF(GL_Paste!$B6077="","",IFERROR(INDEX(DeptName,MATCH($C6080,DeptTag,0)),"UNALLOCATED"))</f>
        <v/>
      </c>
      <c r="E6080">
        <f>IF(GL_Paste!$B6077="","",IFERROR(INDEX(AcctCat,MATCH(GL_Paste!$B6077&amp;"",AcctCode,0)),"UNKNOWN"))</f>
        <v/>
      </c>
      <c r="F6080">
        <f>IF(GL_Paste!$B6077="","",IFERROR(INDEX(AcctSub,MATCH(GL_Paste!$B6077&amp;"",AcctCode,0)),"UNKNOWN"))</f>
        <v/>
      </c>
    </row>
    <row r="6081">
      <c r="A6081" s="40">
        <f>IF(GL_Paste!$B6078="","",N(GL_Paste!$H6078)-N(GL_Paste!$G6078))</f>
        <v/>
      </c>
      <c r="B6081" s="43">
        <f>IF(GL_Paste!$B6078="","",DATE(YEAR(GL_Paste!$E6078),MONTH(GL_Paste!$E6078),1))</f>
        <v/>
      </c>
      <c r="C6081">
        <f>IF(GL_Paste!$B6078="","",IF(TRIM(GL_Paste!$M6078)&lt;&gt;"",TRIM(GL_Paste!$M6078),IFERROR(MID(GL_Paste!$I6078,FIND("[",GL_Paste!$I6078)+1,FIND("]",GL_Paste!$I6078)-FIND("[",GL_Paste!$I6078)-1),"")))</f>
        <v/>
      </c>
      <c r="D6081">
        <f>IF(GL_Paste!$B6078="","",IFERROR(INDEX(DeptName,MATCH($C6081,DeptTag,0)),"UNALLOCATED"))</f>
        <v/>
      </c>
      <c r="E6081">
        <f>IF(GL_Paste!$B6078="","",IFERROR(INDEX(AcctCat,MATCH(GL_Paste!$B6078&amp;"",AcctCode,0)),"UNKNOWN"))</f>
        <v/>
      </c>
      <c r="F6081">
        <f>IF(GL_Paste!$B6078="","",IFERROR(INDEX(AcctSub,MATCH(GL_Paste!$B6078&amp;"",AcctCode,0)),"UNKNOWN"))</f>
        <v/>
      </c>
    </row>
    <row r="6082">
      <c r="A6082" s="40">
        <f>IF(GL_Paste!$B6079="","",N(GL_Paste!$H6079)-N(GL_Paste!$G6079))</f>
        <v/>
      </c>
      <c r="B6082" s="43">
        <f>IF(GL_Paste!$B6079="","",DATE(YEAR(GL_Paste!$E6079),MONTH(GL_Paste!$E6079),1))</f>
        <v/>
      </c>
      <c r="C6082">
        <f>IF(GL_Paste!$B6079="","",IF(TRIM(GL_Paste!$M6079)&lt;&gt;"",TRIM(GL_Paste!$M6079),IFERROR(MID(GL_Paste!$I6079,FIND("[",GL_Paste!$I6079)+1,FIND("]",GL_Paste!$I6079)-FIND("[",GL_Paste!$I6079)-1),"")))</f>
        <v/>
      </c>
      <c r="D6082">
        <f>IF(GL_Paste!$B6079="","",IFERROR(INDEX(DeptName,MATCH($C6082,DeptTag,0)),"UNALLOCATED"))</f>
        <v/>
      </c>
      <c r="E6082">
        <f>IF(GL_Paste!$B6079="","",IFERROR(INDEX(AcctCat,MATCH(GL_Paste!$B6079&amp;"",AcctCode,0)),"UNKNOWN"))</f>
        <v/>
      </c>
      <c r="F6082">
        <f>IF(GL_Paste!$B6079="","",IFERROR(INDEX(AcctSub,MATCH(GL_Paste!$B6079&amp;"",AcctCode,0)),"UNKNOWN"))</f>
        <v/>
      </c>
    </row>
    <row r="6083">
      <c r="A6083" s="40">
        <f>IF(GL_Paste!$B6080="","",N(GL_Paste!$H6080)-N(GL_Paste!$G6080))</f>
        <v/>
      </c>
      <c r="B6083" s="43">
        <f>IF(GL_Paste!$B6080="","",DATE(YEAR(GL_Paste!$E6080),MONTH(GL_Paste!$E6080),1))</f>
        <v/>
      </c>
      <c r="C6083">
        <f>IF(GL_Paste!$B6080="","",IF(TRIM(GL_Paste!$M6080)&lt;&gt;"",TRIM(GL_Paste!$M6080),IFERROR(MID(GL_Paste!$I6080,FIND("[",GL_Paste!$I6080)+1,FIND("]",GL_Paste!$I6080)-FIND("[",GL_Paste!$I6080)-1),"")))</f>
        <v/>
      </c>
      <c r="D6083">
        <f>IF(GL_Paste!$B6080="","",IFERROR(INDEX(DeptName,MATCH($C6083,DeptTag,0)),"UNALLOCATED"))</f>
        <v/>
      </c>
      <c r="E6083">
        <f>IF(GL_Paste!$B6080="","",IFERROR(INDEX(AcctCat,MATCH(GL_Paste!$B6080&amp;"",AcctCode,0)),"UNKNOWN"))</f>
        <v/>
      </c>
      <c r="F6083">
        <f>IF(GL_Paste!$B6080="","",IFERROR(INDEX(AcctSub,MATCH(GL_Paste!$B6080&amp;"",AcctCode,0)),"UNKNOWN"))</f>
        <v/>
      </c>
    </row>
    <row r="6084">
      <c r="A6084" s="40">
        <f>IF(GL_Paste!$B6081="","",N(GL_Paste!$H6081)-N(GL_Paste!$G6081))</f>
        <v/>
      </c>
      <c r="B6084" s="43">
        <f>IF(GL_Paste!$B6081="","",DATE(YEAR(GL_Paste!$E6081),MONTH(GL_Paste!$E6081),1))</f>
        <v/>
      </c>
      <c r="C6084">
        <f>IF(GL_Paste!$B6081="","",IF(TRIM(GL_Paste!$M6081)&lt;&gt;"",TRIM(GL_Paste!$M6081),IFERROR(MID(GL_Paste!$I6081,FIND("[",GL_Paste!$I6081)+1,FIND("]",GL_Paste!$I6081)-FIND("[",GL_Paste!$I6081)-1),"")))</f>
        <v/>
      </c>
      <c r="D6084">
        <f>IF(GL_Paste!$B6081="","",IFERROR(INDEX(DeptName,MATCH($C6084,DeptTag,0)),"UNALLOCATED"))</f>
        <v/>
      </c>
      <c r="E6084">
        <f>IF(GL_Paste!$B6081="","",IFERROR(INDEX(AcctCat,MATCH(GL_Paste!$B6081&amp;"",AcctCode,0)),"UNKNOWN"))</f>
        <v/>
      </c>
      <c r="F6084">
        <f>IF(GL_Paste!$B6081="","",IFERROR(INDEX(AcctSub,MATCH(GL_Paste!$B6081&amp;"",AcctCode,0)),"UNKNOWN"))</f>
        <v/>
      </c>
    </row>
    <row r="6085">
      <c r="A6085" s="40">
        <f>IF(GL_Paste!$B6082="","",N(GL_Paste!$H6082)-N(GL_Paste!$G6082))</f>
        <v/>
      </c>
      <c r="B6085" s="43">
        <f>IF(GL_Paste!$B6082="","",DATE(YEAR(GL_Paste!$E6082),MONTH(GL_Paste!$E6082),1))</f>
        <v/>
      </c>
      <c r="C6085">
        <f>IF(GL_Paste!$B6082="","",IF(TRIM(GL_Paste!$M6082)&lt;&gt;"",TRIM(GL_Paste!$M6082),IFERROR(MID(GL_Paste!$I6082,FIND("[",GL_Paste!$I6082)+1,FIND("]",GL_Paste!$I6082)-FIND("[",GL_Paste!$I6082)-1),"")))</f>
        <v/>
      </c>
      <c r="D6085">
        <f>IF(GL_Paste!$B6082="","",IFERROR(INDEX(DeptName,MATCH($C6085,DeptTag,0)),"UNALLOCATED"))</f>
        <v/>
      </c>
      <c r="E6085">
        <f>IF(GL_Paste!$B6082="","",IFERROR(INDEX(AcctCat,MATCH(GL_Paste!$B6082&amp;"",AcctCode,0)),"UNKNOWN"))</f>
        <v/>
      </c>
      <c r="F6085">
        <f>IF(GL_Paste!$B6082="","",IFERROR(INDEX(AcctSub,MATCH(GL_Paste!$B6082&amp;"",AcctCode,0)),"UNKNOWN"))</f>
        <v/>
      </c>
    </row>
    <row r="6086">
      <c r="A6086" s="40">
        <f>IF(GL_Paste!$B6083="","",N(GL_Paste!$H6083)-N(GL_Paste!$G6083))</f>
        <v/>
      </c>
      <c r="B6086" s="43">
        <f>IF(GL_Paste!$B6083="","",DATE(YEAR(GL_Paste!$E6083),MONTH(GL_Paste!$E6083),1))</f>
        <v/>
      </c>
      <c r="C6086">
        <f>IF(GL_Paste!$B6083="","",IF(TRIM(GL_Paste!$M6083)&lt;&gt;"",TRIM(GL_Paste!$M6083),IFERROR(MID(GL_Paste!$I6083,FIND("[",GL_Paste!$I6083)+1,FIND("]",GL_Paste!$I6083)-FIND("[",GL_Paste!$I6083)-1),"")))</f>
        <v/>
      </c>
      <c r="D6086">
        <f>IF(GL_Paste!$B6083="","",IFERROR(INDEX(DeptName,MATCH($C6086,DeptTag,0)),"UNALLOCATED"))</f>
        <v/>
      </c>
      <c r="E6086">
        <f>IF(GL_Paste!$B6083="","",IFERROR(INDEX(AcctCat,MATCH(GL_Paste!$B6083&amp;"",AcctCode,0)),"UNKNOWN"))</f>
        <v/>
      </c>
      <c r="F6086">
        <f>IF(GL_Paste!$B6083="","",IFERROR(INDEX(AcctSub,MATCH(GL_Paste!$B6083&amp;"",AcctCode,0)),"UNKNOWN"))</f>
        <v/>
      </c>
    </row>
    <row r="6087">
      <c r="A6087" s="40">
        <f>IF(GL_Paste!$B6084="","",N(GL_Paste!$H6084)-N(GL_Paste!$G6084))</f>
        <v/>
      </c>
      <c r="B6087" s="43">
        <f>IF(GL_Paste!$B6084="","",DATE(YEAR(GL_Paste!$E6084),MONTH(GL_Paste!$E6084),1))</f>
        <v/>
      </c>
      <c r="C6087">
        <f>IF(GL_Paste!$B6084="","",IF(TRIM(GL_Paste!$M6084)&lt;&gt;"",TRIM(GL_Paste!$M6084),IFERROR(MID(GL_Paste!$I6084,FIND("[",GL_Paste!$I6084)+1,FIND("]",GL_Paste!$I6084)-FIND("[",GL_Paste!$I6084)-1),"")))</f>
        <v/>
      </c>
      <c r="D6087">
        <f>IF(GL_Paste!$B6084="","",IFERROR(INDEX(DeptName,MATCH($C6087,DeptTag,0)),"UNALLOCATED"))</f>
        <v/>
      </c>
      <c r="E6087">
        <f>IF(GL_Paste!$B6084="","",IFERROR(INDEX(AcctCat,MATCH(GL_Paste!$B6084&amp;"",AcctCode,0)),"UNKNOWN"))</f>
        <v/>
      </c>
      <c r="F6087">
        <f>IF(GL_Paste!$B6084="","",IFERROR(INDEX(AcctSub,MATCH(GL_Paste!$B6084&amp;"",AcctCode,0)),"UNKNOWN"))</f>
        <v/>
      </c>
    </row>
    <row r="6088">
      <c r="A6088" s="40">
        <f>IF(GL_Paste!$B6085="","",N(GL_Paste!$H6085)-N(GL_Paste!$G6085))</f>
        <v/>
      </c>
      <c r="B6088" s="43">
        <f>IF(GL_Paste!$B6085="","",DATE(YEAR(GL_Paste!$E6085),MONTH(GL_Paste!$E6085),1))</f>
        <v/>
      </c>
      <c r="C6088">
        <f>IF(GL_Paste!$B6085="","",IF(TRIM(GL_Paste!$M6085)&lt;&gt;"",TRIM(GL_Paste!$M6085),IFERROR(MID(GL_Paste!$I6085,FIND("[",GL_Paste!$I6085)+1,FIND("]",GL_Paste!$I6085)-FIND("[",GL_Paste!$I6085)-1),"")))</f>
        <v/>
      </c>
      <c r="D6088">
        <f>IF(GL_Paste!$B6085="","",IFERROR(INDEX(DeptName,MATCH($C6088,DeptTag,0)),"UNALLOCATED"))</f>
        <v/>
      </c>
      <c r="E6088">
        <f>IF(GL_Paste!$B6085="","",IFERROR(INDEX(AcctCat,MATCH(GL_Paste!$B6085&amp;"",AcctCode,0)),"UNKNOWN"))</f>
        <v/>
      </c>
      <c r="F6088">
        <f>IF(GL_Paste!$B6085="","",IFERROR(INDEX(AcctSub,MATCH(GL_Paste!$B6085&amp;"",AcctCode,0)),"UNKNOWN"))</f>
        <v/>
      </c>
    </row>
    <row r="6089">
      <c r="A6089" s="40">
        <f>IF(GL_Paste!$B6086="","",N(GL_Paste!$H6086)-N(GL_Paste!$G6086))</f>
        <v/>
      </c>
      <c r="B6089" s="43">
        <f>IF(GL_Paste!$B6086="","",DATE(YEAR(GL_Paste!$E6086),MONTH(GL_Paste!$E6086),1))</f>
        <v/>
      </c>
      <c r="C6089">
        <f>IF(GL_Paste!$B6086="","",IF(TRIM(GL_Paste!$M6086)&lt;&gt;"",TRIM(GL_Paste!$M6086),IFERROR(MID(GL_Paste!$I6086,FIND("[",GL_Paste!$I6086)+1,FIND("]",GL_Paste!$I6086)-FIND("[",GL_Paste!$I6086)-1),"")))</f>
        <v/>
      </c>
      <c r="D6089">
        <f>IF(GL_Paste!$B6086="","",IFERROR(INDEX(DeptName,MATCH($C6089,DeptTag,0)),"UNALLOCATED"))</f>
        <v/>
      </c>
      <c r="E6089">
        <f>IF(GL_Paste!$B6086="","",IFERROR(INDEX(AcctCat,MATCH(GL_Paste!$B6086&amp;"",AcctCode,0)),"UNKNOWN"))</f>
        <v/>
      </c>
      <c r="F6089">
        <f>IF(GL_Paste!$B6086="","",IFERROR(INDEX(AcctSub,MATCH(GL_Paste!$B6086&amp;"",AcctCode,0)),"UNKNOWN"))</f>
        <v/>
      </c>
    </row>
    <row r="6090">
      <c r="A6090" s="40">
        <f>IF(GL_Paste!$B6087="","",N(GL_Paste!$H6087)-N(GL_Paste!$G6087))</f>
        <v/>
      </c>
      <c r="B6090" s="43">
        <f>IF(GL_Paste!$B6087="","",DATE(YEAR(GL_Paste!$E6087),MONTH(GL_Paste!$E6087),1))</f>
        <v/>
      </c>
      <c r="C6090">
        <f>IF(GL_Paste!$B6087="","",IF(TRIM(GL_Paste!$M6087)&lt;&gt;"",TRIM(GL_Paste!$M6087),IFERROR(MID(GL_Paste!$I6087,FIND("[",GL_Paste!$I6087)+1,FIND("]",GL_Paste!$I6087)-FIND("[",GL_Paste!$I6087)-1),"")))</f>
        <v/>
      </c>
      <c r="D6090">
        <f>IF(GL_Paste!$B6087="","",IFERROR(INDEX(DeptName,MATCH($C6090,DeptTag,0)),"UNALLOCATED"))</f>
        <v/>
      </c>
      <c r="E6090">
        <f>IF(GL_Paste!$B6087="","",IFERROR(INDEX(AcctCat,MATCH(GL_Paste!$B6087&amp;"",AcctCode,0)),"UNKNOWN"))</f>
        <v/>
      </c>
      <c r="F6090">
        <f>IF(GL_Paste!$B6087="","",IFERROR(INDEX(AcctSub,MATCH(GL_Paste!$B6087&amp;"",AcctCode,0)),"UNKNOWN"))</f>
        <v/>
      </c>
    </row>
    <row r="6091">
      <c r="A6091" s="40">
        <f>IF(GL_Paste!$B6088="","",N(GL_Paste!$H6088)-N(GL_Paste!$G6088))</f>
        <v/>
      </c>
      <c r="B6091" s="43">
        <f>IF(GL_Paste!$B6088="","",DATE(YEAR(GL_Paste!$E6088),MONTH(GL_Paste!$E6088),1))</f>
        <v/>
      </c>
      <c r="C6091">
        <f>IF(GL_Paste!$B6088="","",IF(TRIM(GL_Paste!$M6088)&lt;&gt;"",TRIM(GL_Paste!$M6088),IFERROR(MID(GL_Paste!$I6088,FIND("[",GL_Paste!$I6088)+1,FIND("]",GL_Paste!$I6088)-FIND("[",GL_Paste!$I6088)-1),"")))</f>
        <v/>
      </c>
      <c r="D6091">
        <f>IF(GL_Paste!$B6088="","",IFERROR(INDEX(DeptName,MATCH($C6091,DeptTag,0)),"UNALLOCATED"))</f>
        <v/>
      </c>
      <c r="E6091">
        <f>IF(GL_Paste!$B6088="","",IFERROR(INDEX(AcctCat,MATCH(GL_Paste!$B6088&amp;"",AcctCode,0)),"UNKNOWN"))</f>
        <v/>
      </c>
      <c r="F6091">
        <f>IF(GL_Paste!$B6088="","",IFERROR(INDEX(AcctSub,MATCH(GL_Paste!$B6088&amp;"",AcctCode,0)),"UNKNOWN"))</f>
        <v/>
      </c>
    </row>
    <row r="6092">
      <c r="A6092" s="40">
        <f>IF(GL_Paste!$B6089="","",N(GL_Paste!$H6089)-N(GL_Paste!$G6089))</f>
        <v/>
      </c>
      <c r="B6092" s="43">
        <f>IF(GL_Paste!$B6089="","",DATE(YEAR(GL_Paste!$E6089),MONTH(GL_Paste!$E6089),1))</f>
        <v/>
      </c>
      <c r="C6092">
        <f>IF(GL_Paste!$B6089="","",IF(TRIM(GL_Paste!$M6089)&lt;&gt;"",TRIM(GL_Paste!$M6089),IFERROR(MID(GL_Paste!$I6089,FIND("[",GL_Paste!$I6089)+1,FIND("]",GL_Paste!$I6089)-FIND("[",GL_Paste!$I6089)-1),"")))</f>
        <v/>
      </c>
      <c r="D6092">
        <f>IF(GL_Paste!$B6089="","",IFERROR(INDEX(DeptName,MATCH($C6092,DeptTag,0)),"UNALLOCATED"))</f>
        <v/>
      </c>
      <c r="E6092">
        <f>IF(GL_Paste!$B6089="","",IFERROR(INDEX(AcctCat,MATCH(GL_Paste!$B6089&amp;"",AcctCode,0)),"UNKNOWN"))</f>
        <v/>
      </c>
      <c r="F6092">
        <f>IF(GL_Paste!$B6089="","",IFERROR(INDEX(AcctSub,MATCH(GL_Paste!$B6089&amp;"",AcctCode,0)),"UNKNOWN"))</f>
        <v/>
      </c>
    </row>
    <row r="6093">
      <c r="A6093" s="40">
        <f>IF(GL_Paste!$B6090="","",N(GL_Paste!$H6090)-N(GL_Paste!$G6090))</f>
        <v/>
      </c>
      <c r="B6093" s="43">
        <f>IF(GL_Paste!$B6090="","",DATE(YEAR(GL_Paste!$E6090),MONTH(GL_Paste!$E6090),1))</f>
        <v/>
      </c>
      <c r="C6093">
        <f>IF(GL_Paste!$B6090="","",IF(TRIM(GL_Paste!$M6090)&lt;&gt;"",TRIM(GL_Paste!$M6090),IFERROR(MID(GL_Paste!$I6090,FIND("[",GL_Paste!$I6090)+1,FIND("]",GL_Paste!$I6090)-FIND("[",GL_Paste!$I6090)-1),"")))</f>
        <v/>
      </c>
      <c r="D6093">
        <f>IF(GL_Paste!$B6090="","",IFERROR(INDEX(DeptName,MATCH($C6093,DeptTag,0)),"UNALLOCATED"))</f>
        <v/>
      </c>
      <c r="E6093">
        <f>IF(GL_Paste!$B6090="","",IFERROR(INDEX(AcctCat,MATCH(GL_Paste!$B6090&amp;"",AcctCode,0)),"UNKNOWN"))</f>
        <v/>
      </c>
      <c r="F6093">
        <f>IF(GL_Paste!$B6090="","",IFERROR(INDEX(AcctSub,MATCH(GL_Paste!$B6090&amp;"",AcctCode,0)),"UNKNOWN"))</f>
        <v/>
      </c>
    </row>
    <row r="6094">
      <c r="A6094" s="40">
        <f>IF(GL_Paste!$B6091="","",N(GL_Paste!$H6091)-N(GL_Paste!$G6091))</f>
        <v/>
      </c>
      <c r="B6094" s="43">
        <f>IF(GL_Paste!$B6091="","",DATE(YEAR(GL_Paste!$E6091),MONTH(GL_Paste!$E6091),1))</f>
        <v/>
      </c>
      <c r="C6094">
        <f>IF(GL_Paste!$B6091="","",IF(TRIM(GL_Paste!$M6091)&lt;&gt;"",TRIM(GL_Paste!$M6091),IFERROR(MID(GL_Paste!$I6091,FIND("[",GL_Paste!$I6091)+1,FIND("]",GL_Paste!$I6091)-FIND("[",GL_Paste!$I6091)-1),"")))</f>
        <v/>
      </c>
      <c r="D6094">
        <f>IF(GL_Paste!$B6091="","",IFERROR(INDEX(DeptName,MATCH($C6094,DeptTag,0)),"UNALLOCATED"))</f>
        <v/>
      </c>
      <c r="E6094">
        <f>IF(GL_Paste!$B6091="","",IFERROR(INDEX(AcctCat,MATCH(GL_Paste!$B6091&amp;"",AcctCode,0)),"UNKNOWN"))</f>
        <v/>
      </c>
      <c r="F6094">
        <f>IF(GL_Paste!$B6091="","",IFERROR(INDEX(AcctSub,MATCH(GL_Paste!$B6091&amp;"",AcctCode,0)),"UNKNOWN"))</f>
        <v/>
      </c>
    </row>
    <row r="6095">
      <c r="A6095" s="40">
        <f>IF(GL_Paste!$B6092="","",N(GL_Paste!$H6092)-N(GL_Paste!$G6092))</f>
        <v/>
      </c>
      <c r="B6095" s="43">
        <f>IF(GL_Paste!$B6092="","",DATE(YEAR(GL_Paste!$E6092),MONTH(GL_Paste!$E6092),1))</f>
        <v/>
      </c>
      <c r="C6095">
        <f>IF(GL_Paste!$B6092="","",IF(TRIM(GL_Paste!$M6092)&lt;&gt;"",TRIM(GL_Paste!$M6092),IFERROR(MID(GL_Paste!$I6092,FIND("[",GL_Paste!$I6092)+1,FIND("]",GL_Paste!$I6092)-FIND("[",GL_Paste!$I6092)-1),"")))</f>
        <v/>
      </c>
      <c r="D6095">
        <f>IF(GL_Paste!$B6092="","",IFERROR(INDEX(DeptName,MATCH($C6095,DeptTag,0)),"UNALLOCATED"))</f>
        <v/>
      </c>
      <c r="E6095">
        <f>IF(GL_Paste!$B6092="","",IFERROR(INDEX(AcctCat,MATCH(GL_Paste!$B6092&amp;"",AcctCode,0)),"UNKNOWN"))</f>
        <v/>
      </c>
      <c r="F6095">
        <f>IF(GL_Paste!$B6092="","",IFERROR(INDEX(AcctSub,MATCH(GL_Paste!$B6092&amp;"",AcctCode,0)),"UNKNOWN"))</f>
        <v/>
      </c>
    </row>
    <row r="6096">
      <c r="A6096" s="40">
        <f>IF(GL_Paste!$B6093="","",N(GL_Paste!$H6093)-N(GL_Paste!$G6093))</f>
        <v/>
      </c>
      <c r="B6096" s="43">
        <f>IF(GL_Paste!$B6093="","",DATE(YEAR(GL_Paste!$E6093),MONTH(GL_Paste!$E6093),1))</f>
        <v/>
      </c>
      <c r="C6096">
        <f>IF(GL_Paste!$B6093="","",IF(TRIM(GL_Paste!$M6093)&lt;&gt;"",TRIM(GL_Paste!$M6093),IFERROR(MID(GL_Paste!$I6093,FIND("[",GL_Paste!$I6093)+1,FIND("]",GL_Paste!$I6093)-FIND("[",GL_Paste!$I6093)-1),"")))</f>
        <v/>
      </c>
      <c r="D6096">
        <f>IF(GL_Paste!$B6093="","",IFERROR(INDEX(DeptName,MATCH($C6096,DeptTag,0)),"UNALLOCATED"))</f>
        <v/>
      </c>
      <c r="E6096">
        <f>IF(GL_Paste!$B6093="","",IFERROR(INDEX(AcctCat,MATCH(GL_Paste!$B6093&amp;"",AcctCode,0)),"UNKNOWN"))</f>
        <v/>
      </c>
      <c r="F6096">
        <f>IF(GL_Paste!$B6093="","",IFERROR(INDEX(AcctSub,MATCH(GL_Paste!$B6093&amp;"",AcctCode,0)),"UNKNOWN"))</f>
        <v/>
      </c>
    </row>
    <row r="6097">
      <c r="A6097" s="40">
        <f>IF(GL_Paste!$B6094="","",N(GL_Paste!$H6094)-N(GL_Paste!$G6094))</f>
        <v/>
      </c>
      <c r="B6097" s="43">
        <f>IF(GL_Paste!$B6094="","",DATE(YEAR(GL_Paste!$E6094),MONTH(GL_Paste!$E6094),1))</f>
        <v/>
      </c>
      <c r="C6097">
        <f>IF(GL_Paste!$B6094="","",IF(TRIM(GL_Paste!$M6094)&lt;&gt;"",TRIM(GL_Paste!$M6094),IFERROR(MID(GL_Paste!$I6094,FIND("[",GL_Paste!$I6094)+1,FIND("]",GL_Paste!$I6094)-FIND("[",GL_Paste!$I6094)-1),"")))</f>
        <v/>
      </c>
      <c r="D6097">
        <f>IF(GL_Paste!$B6094="","",IFERROR(INDEX(DeptName,MATCH($C6097,DeptTag,0)),"UNALLOCATED"))</f>
        <v/>
      </c>
      <c r="E6097">
        <f>IF(GL_Paste!$B6094="","",IFERROR(INDEX(AcctCat,MATCH(GL_Paste!$B6094&amp;"",AcctCode,0)),"UNKNOWN"))</f>
        <v/>
      </c>
      <c r="F6097">
        <f>IF(GL_Paste!$B6094="","",IFERROR(INDEX(AcctSub,MATCH(GL_Paste!$B6094&amp;"",AcctCode,0)),"UNKNOWN"))</f>
        <v/>
      </c>
    </row>
    <row r="6098">
      <c r="A6098" s="40">
        <f>IF(GL_Paste!$B6095="","",N(GL_Paste!$H6095)-N(GL_Paste!$G6095))</f>
        <v/>
      </c>
      <c r="B6098" s="43">
        <f>IF(GL_Paste!$B6095="","",DATE(YEAR(GL_Paste!$E6095),MONTH(GL_Paste!$E6095),1))</f>
        <v/>
      </c>
      <c r="C6098">
        <f>IF(GL_Paste!$B6095="","",IF(TRIM(GL_Paste!$M6095)&lt;&gt;"",TRIM(GL_Paste!$M6095),IFERROR(MID(GL_Paste!$I6095,FIND("[",GL_Paste!$I6095)+1,FIND("]",GL_Paste!$I6095)-FIND("[",GL_Paste!$I6095)-1),"")))</f>
        <v/>
      </c>
      <c r="D6098">
        <f>IF(GL_Paste!$B6095="","",IFERROR(INDEX(DeptName,MATCH($C6098,DeptTag,0)),"UNALLOCATED"))</f>
        <v/>
      </c>
      <c r="E6098">
        <f>IF(GL_Paste!$B6095="","",IFERROR(INDEX(AcctCat,MATCH(GL_Paste!$B6095&amp;"",AcctCode,0)),"UNKNOWN"))</f>
        <v/>
      </c>
      <c r="F6098">
        <f>IF(GL_Paste!$B6095="","",IFERROR(INDEX(AcctSub,MATCH(GL_Paste!$B6095&amp;"",AcctCode,0)),"UNKNOWN"))</f>
        <v/>
      </c>
    </row>
    <row r="6099">
      <c r="A6099" s="40">
        <f>IF(GL_Paste!$B6096="","",N(GL_Paste!$H6096)-N(GL_Paste!$G6096))</f>
        <v/>
      </c>
      <c r="B6099" s="43">
        <f>IF(GL_Paste!$B6096="","",DATE(YEAR(GL_Paste!$E6096),MONTH(GL_Paste!$E6096),1))</f>
        <v/>
      </c>
      <c r="C6099">
        <f>IF(GL_Paste!$B6096="","",IF(TRIM(GL_Paste!$M6096)&lt;&gt;"",TRIM(GL_Paste!$M6096),IFERROR(MID(GL_Paste!$I6096,FIND("[",GL_Paste!$I6096)+1,FIND("]",GL_Paste!$I6096)-FIND("[",GL_Paste!$I6096)-1),"")))</f>
        <v/>
      </c>
      <c r="D6099">
        <f>IF(GL_Paste!$B6096="","",IFERROR(INDEX(DeptName,MATCH($C6099,DeptTag,0)),"UNALLOCATED"))</f>
        <v/>
      </c>
      <c r="E6099">
        <f>IF(GL_Paste!$B6096="","",IFERROR(INDEX(AcctCat,MATCH(GL_Paste!$B6096&amp;"",AcctCode,0)),"UNKNOWN"))</f>
        <v/>
      </c>
      <c r="F6099">
        <f>IF(GL_Paste!$B6096="","",IFERROR(INDEX(AcctSub,MATCH(GL_Paste!$B6096&amp;"",AcctCode,0)),"UNKNOWN"))</f>
        <v/>
      </c>
    </row>
    <row r="6100">
      <c r="A6100" s="40">
        <f>IF(GL_Paste!$B6097="","",N(GL_Paste!$H6097)-N(GL_Paste!$G6097))</f>
        <v/>
      </c>
      <c r="B6100" s="43">
        <f>IF(GL_Paste!$B6097="","",DATE(YEAR(GL_Paste!$E6097),MONTH(GL_Paste!$E6097),1))</f>
        <v/>
      </c>
      <c r="C6100">
        <f>IF(GL_Paste!$B6097="","",IF(TRIM(GL_Paste!$M6097)&lt;&gt;"",TRIM(GL_Paste!$M6097),IFERROR(MID(GL_Paste!$I6097,FIND("[",GL_Paste!$I6097)+1,FIND("]",GL_Paste!$I6097)-FIND("[",GL_Paste!$I6097)-1),"")))</f>
        <v/>
      </c>
      <c r="D6100">
        <f>IF(GL_Paste!$B6097="","",IFERROR(INDEX(DeptName,MATCH($C6100,DeptTag,0)),"UNALLOCATED"))</f>
        <v/>
      </c>
      <c r="E6100">
        <f>IF(GL_Paste!$B6097="","",IFERROR(INDEX(AcctCat,MATCH(GL_Paste!$B6097&amp;"",AcctCode,0)),"UNKNOWN"))</f>
        <v/>
      </c>
      <c r="F6100">
        <f>IF(GL_Paste!$B6097="","",IFERROR(INDEX(AcctSub,MATCH(GL_Paste!$B6097&amp;"",AcctCode,0)),"UNKNOWN"))</f>
        <v/>
      </c>
    </row>
    <row r="6101">
      <c r="A6101" s="40">
        <f>IF(GL_Paste!$B6098="","",N(GL_Paste!$H6098)-N(GL_Paste!$G6098))</f>
        <v/>
      </c>
      <c r="B6101" s="43">
        <f>IF(GL_Paste!$B6098="","",DATE(YEAR(GL_Paste!$E6098),MONTH(GL_Paste!$E6098),1))</f>
        <v/>
      </c>
      <c r="C6101">
        <f>IF(GL_Paste!$B6098="","",IF(TRIM(GL_Paste!$M6098)&lt;&gt;"",TRIM(GL_Paste!$M6098),IFERROR(MID(GL_Paste!$I6098,FIND("[",GL_Paste!$I6098)+1,FIND("]",GL_Paste!$I6098)-FIND("[",GL_Paste!$I6098)-1),"")))</f>
        <v/>
      </c>
      <c r="D6101">
        <f>IF(GL_Paste!$B6098="","",IFERROR(INDEX(DeptName,MATCH($C6101,DeptTag,0)),"UNALLOCATED"))</f>
        <v/>
      </c>
      <c r="E6101">
        <f>IF(GL_Paste!$B6098="","",IFERROR(INDEX(AcctCat,MATCH(GL_Paste!$B6098&amp;"",AcctCode,0)),"UNKNOWN"))</f>
        <v/>
      </c>
      <c r="F6101">
        <f>IF(GL_Paste!$B6098="","",IFERROR(INDEX(AcctSub,MATCH(GL_Paste!$B6098&amp;"",AcctCode,0)),"UNKNOWN"))</f>
        <v/>
      </c>
    </row>
    <row r="6102">
      <c r="A6102" s="40">
        <f>IF(GL_Paste!$B6099="","",N(GL_Paste!$H6099)-N(GL_Paste!$G6099))</f>
        <v/>
      </c>
      <c r="B6102" s="43">
        <f>IF(GL_Paste!$B6099="","",DATE(YEAR(GL_Paste!$E6099),MONTH(GL_Paste!$E6099),1))</f>
        <v/>
      </c>
      <c r="C6102">
        <f>IF(GL_Paste!$B6099="","",IF(TRIM(GL_Paste!$M6099)&lt;&gt;"",TRIM(GL_Paste!$M6099),IFERROR(MID(GL_Paste!$I6099,FIND("[",GL_Paste!$I6099)+1,FIND("]",GL_Paste!$I6099)-FIND("[",GL_Paste!$I6099)-1),"")))</f>
        <v/>
      </c>
      <c r="D6102">
        <f>IF(GL_Paste!$B6099="","",IFERROR(INDEX(DeptName,MATCH($C6102,DeptTag,0)),"UNALLOCATED"))</f>
        <v/>
      </c>
      <c r="E6102">
        <f>IF(GL_Paste!$B6099="","",IFERROR(INDEX(AcctCat,MATCH(GL_Paste!$B6099&amp;"",AcctCode,0)),"UNKNOWN"))</f>
        <v/>
      </c>
      <c r="F6102">
        <f>IF(GL_Paste!$B6099="","",IFERROR(INDEX(AcctSub,MATCH(GL_Paste!$B6099&amp;"",AcctCode,0)),"UNKNOWN"))</f>
        <v/>
      </c>
    </row>
    <row r="6103">
      <c r="A6103" s="40">
        <f>IF(GL_Paste!$B6100="","",N(GL_Paste!$H6100)-N(GL_Paste!$G6100))</f>
        <v/>
      </c>
      <c r="B6103" s="43">
        <f>IF(GL_Paste!$B6100="","",DATE(YEAR(GL_Paste!$E6100),MONTH(GL_Paste!$E6100),1))</f>
        <v/>
      </c>
      <c r="C6103">
        <f>IF(GL_Paste!$B6100="","",IF(TRIM(GL_Paste!$M6100)&lt;&gt;"",TRIM(GL_Paste!$M6100),IFERROR(MID(GL_Paste!$I6100,FIND("[",GL_Paste!$I6100)+1,FIND("]",GL_Paste!$I6100)-FIND("[",GL_Paste!$I6100)-1),"")))</f>
        <v/>
      </c>
      <c r="D6103">
        <f>IF(GL_Paste!$B6100="","",IFERROR(INDEX(DeptName,MATCH($C6103,DeptTag,0)),"UNALLOCATED"))</f>
        <v/>
      </c>
      <c r="E6103">
        <f>IF(GL_Paste!$B6100="","",IFERROR(INDEX(AcctCat,MATCH(GL_Paste!$B6100&amp;"",AcctCode,0)),"UNKNOWN"))</f>
        <v/>
      </c>
      <c r="F6103">
        <f>IF(GL_Paste!$B6100="","",IFERROR(INDEX(AcctSub,MATCH(GL_Paste!$B6100&amp;"",AcctCode,0)),"UNKNOWN"))</f>
        <v/>
      </c>
    </row>
    <row r="6104">
      <c r="A6104" s="40">
        <f>IF(GL_Paste!$B6101="","",N(GL_Paste!$H6101)-N(GL_Paste!$G6101))</f>
        <v/>
      </c>
      <c r="B6104" s="43">
        <f>IF(GL_Paste!$B6101="","",DATE(YEAR(GL_Paste!$E6101),MONTH(GL_Paste!$E6101),1))</f>
        <v/>
      </c>
      <c r="C6104">
        <f>IF(GL_Paste!$B6101="","",IF(TRIM(GL_Paste!$M6101)&lt;&gt;"",TRIM(GL_Paste!$M6101),IFERROR(MID(GL_Paste!$I6101,FIND("[",GL_Paste!$I6101)+1,FIND("]",GL_Paste!$I6101)-FIND("[",GL_Paste!$I6101)-1),"")))</f>
        <v/>
      </c>
      <c r="D6104">
        <f>IF(GL_Paste!$B6101="","",IFERROR(INDEX(DeptName,MATCH($C6104,DeptTag,0)),"UNALLOCATED"))</f>
        <v/>
      </c>
      <c r="E6104">
        <f>IF(GL_Paste!$B6101="","",IFERROR(INDEX(AcctCat,MATCH(GL_Paste!$B6101&amp;"",AcctCode,0)),"UNKNOWN"))</f>
        <v/>
      </c>
      <c r="F6104">
        <f>IF(GL_Paste!$B6101="","",IFERROR(INDEX(AcctSub,MATCH(GL_Paste!$B6101&amp;"",AcctCode,0)),"UNKNOWN"))</f>
        <v/>
      </c>
    </row>
    <row r="6105">
      <c r="A6105" s="40">
        <f>IF(GL_Paste!$B6102="","",N(GL_Paste!$H6102)-N(GL_Paste!$G6102))</f>
        <v/>
      </c>
      <c r="B6105" s="43">
        <f>IF(GL_Paste!$B6102="","",DATE(YEAR(GL_Paste!$E6102),MONTH(GL_Paste!$E6102),1))</f>
        <v/>
      </c>
      <c r="C6105">
        <f>IF(GL_Paste!$B6102="","",IF(TRIM(GL_Paste!$M6102)&lt;&gt;"",TRIM(GL_Paste!$M6102),IFERROR(MID(GL_Paste!$I6102,FIND("[",GL_Paste!$I6102)+1,FIND("]",GL_Paste!$I6102)-FIND("[",GL_Paste!$I6102)-1),"")))</f>
        <v/>
      </c>
      <c r="D6105">
        <f>IF(GL_Paste!$B6102="","",IFERROR(INDEX(DeptName,MATCH($C6105,DeptTag,0)),"UNALLOCATED"))</f>
        <v/>
      </c>
      <c r="E6105">
        <f>IF(GL_Paste!$B6102="","",IFERROR(INDEX(AcctCat,MATCH(GL_Paste!$B6102&amp;"",AcctCode,0)),"UNKNOWN"))</f>
        <v/>
      </c>
      <c r="F6105">
        <f>IF(GL_Paste!$B6102="","",IFERROR(INDEX(AcctSub,MATCH(GL_Paste!$B6102&amp;"",AcctCode,0)),"UNKNOWN"))</f>
        <v/>
      </c>
    </row>
    <row r="6106">
      <c r="A6106" s="40">
        <f>IF(GL_Paste!$B6103="","",N(GL_Paste!$H6103)-N(GL_Paste!$G6103))</f>
        <v/>
      </c>
      <c r="B6106" s="43">
        <f>IF(GL_Paste!$B6103="","",DATE(YEAR(GL_Paste!$E6103),MONTH(GL_Paste!$E6103),1))</f>
        <v/>
      </c>
      <c r="C6106">
        <f>IF(GL_Paste!$B6103="","",IF(TRIM(GL_Paste!$M6103)&lt;&gt;"",TRIM(GL_Paste!$M6103),IFERROR(MID(GL_Paste!$I6103,FIND("[",GL_Paste!$I6103)+1,FIND("]",GL_Paste!$I6103)-FIND("[",GL_Paste!$I6103)-1),"")))</f>
        <v/>
      </c>
      <c r="D6106">
        <f>IF(GL_Paste!$B6103="","",IFERROR(INDEX(DeptName,MATCH($C6106,DeptTag,0)),"UNALLOCATED"))</f>
        <v/>
      </c>
      <c r="E6106">
        <f>IF(GL_Paste!$B6103="","",IFERROR(INDEX(AcctCat,MATCH(GL_Paste!$B6103&amp;"",AcctCode,0)),"UNKNOWN"))</f>
        <v/>
      </c>
      <c r="F6106">
        <f>IF(GL_Paste!$B6103="","",IFERROR(INDEX(AcctSub,MATCH(GL_Paste!$B6103&amp;"",AcctCode,0)),"UNKNOWN"))</f>
        <v/>
      </c>
    </row>
    <row r="6107">
      <c r="A6107" s="40">
        <f>IF(GL_Paste!$B6104="","",N(GL_Paste!$H6104)-N(GL_Paste!$G6104))</f>
        <v/>
      </c>
      <c r="B6107" s="43">
        <f>IF(GL_Paste!$B6104="","",DATE(YEAR(GL_Paste!$E6104),MONTH(GL_Paste!$E6104),1))</f>
        <v/>
      </c>
      <c r="C6107">
        <f>IF(GL_Paste!$B6104="","",IF(TRIM(GL_Paste!$M6104)&lt;&gt;"",TRIM(GL_Paste!$M6104),IFERROR(MID(GL_Paste!$I6104,FIND("[",GL_Paste!$I6104)+1,FIND("]",GL_Paste!$I6104)-FIND("[",GL_Paste!$I6104)-1),"")))</f>
        <v/>
      </c>
      <c r="D6107">
        <f>IF(GL_Paste!$B6104="","",IFERROR(INDEX(DeptName,MATCH($C6107,DeptTag,0)),"UNALLOCATED"))</f>
        <v/>
      </c>
      <c r="E6107">
        <f>IF(GL_Paste!$B6104="","",IFERROR(INDEX(AcctCat,MATCH(GL_Paste!$B6104&amp;"",AcctCode,0)),"UNKNOWN"))</f>
        <v/>
      </c>
      <c r="F6107">
        <f>IF(GL_Paste!$B6104="","",IFERROR(INDEX(AcctSub,MATCH(GL_Paste!$B6104&amp;"",AcctCode,0)),"UNKNOWN"))</f>
        <v/>
      </c>
    </row>
    <row r="6108">
      <c r="A6108" s="40">
        <f>IF(GL_Paste!$B6105="","",N(GL_Paste!$H6105)-N(GL_Paste!$G6105))</f>
        <v/>
      </c>
      <c r="B6108" s="43">
        <f>IF(GL_Paste!$B6105="","",DATE(YEAR(GL_Paste!$E6105),MONTH(GL_Paste!$E6105),1))</f>
        <v/>
      </c>
      <c r="C6108">
        <f>IF(GL_Paste!$B6105="","",IF(TRIM(GL_Paste!$M6105)&lt;&gt;"",TRIM(GL_Paste!$M6105),IFERROR(MID(GL_Paste!$I6105,FIND("[",GL_Paste!$I6105)+1,FIND("]",GL_Paste!$I6105)-FIND("[",GL_Paste!$I6105)-1),"")))</f>
        <v/>
      </c>
      <c r="D6108">
        <f>IF(GL_Paste!$B6105="","",IFERROR(INDEX(DeptName,MATCH($C6108,DeptTag,0)),"UNALLOCATED"))</f>
        <v/>
      </c>
      <c r="E6108">
        <f>IF(GL_Paste!$B6105="","",IFERROR(INDEX(AcctCat,MATCH(GL_Paste!$B6105&amp;"",AcctCode,0)),"UNKNOWN"))</f>
        <v/>
      </c>
      <c r="F6108">
        <f>IF(GL_Paste!$B6105="","",IFERROR(INDEX(AcctSub,MATCH(GL_Paste!$B6105&amp;"",AcctCode,0)),"UNKNOWN"))</f>
        <v/>
      </c>
    </row>
    <row r="6109">
      <c r="A6109" s="40">
        <f>IF(GL_Paste!$B6106="","",N(GL_Paste!$H6106)-N(GL_Paste!$G6106))</f>
        <v/>
      </c>
      <c r="B6109" s="43">
        <f>IF(GL_Paste!$B6106="","",DATE(YEAR(GL_Paste!$E6106),MONTH(GL_Paste!$E6106),1))</f>
        <v/>
      </c>
      <c r="C6109">
        <f>IF(GL_Paste!$B6106="","",IF(TRIM(GL_Paste!$M6106)&lt;&gt;"",TRIM(GL_Paste!$M6106),IFERROR(MID(GL_Paste!$I6106,FIND("[",GL_Paste!$I6106)+1,FIND("]",GL_Paste!$I6106)-FIND("[",GL_Paste!$I6106)-1),"")))</f>
        <v/>
      </c>
      <c r="D6109">
        <f>IF(GL_Paste!$B6106="","",IFERROR(INDEX(DeptName,MATCH($C6109,DeptTag,0)),"UNALLOCATED"))</f>
        <v/>
      </c>
      <c r="E6109">
        <f>IF(GL_Paste!$B6106="","",IFERROR(INDEX(AcctCat,MATCH(GL_Paste!$B6106&amp;"",AcctCode,0)),"UNKNOWN"))</f>
        <v/>
      </c>
      <c r="F6109">
        <f>IF(GL_Paste!$B6106="","",IFERROR(INDEX(AcctSub,MATCH(GL_Paste!$B6106&amp;"",AcctCode,0)),"UNKNOWN"))</f>
        <v/>
      </c>
    </row>
    <row r="6110">
      <c r="A6110" s="40">
        <f>IF(GL_Paste!$B6107="","",N(GL_Paste!$H6107)-N(GL_Paste!$G6107))</f>
        <v/>
      </c>
      <c r="B6110" s="43">
        <f>IF(GL_Paste!$B6107="","",DATE(YEAR(GL_Paste!$E6107),MONTH(GL_Paste!$E6107),1))</f>
        <v/>
      </c>
      <c r="C6110">
        <f>IF(GL_Paste!$B6107="","",IF(TRIM(GL_Paste!$M6107)&lt;&gt;"",TRIM(GL_Paste!$M6107),IFERROR(MID(GL_Paste!$I6107,FIND("[",GL_Paste!$I6107)+1,FIND("]",GL_Paste!$I6107)-FIND("[",GL_Paste!$I6107)-1),"")))</f>
        <v/>
      </c>
      <c r="D6110">
        <f>IF(GL_Paste!$B6107="","",IFERROR(INDEX(DeptName,MATCH($C6110,DeptTag,0)),"UNALLOCATED"))</f>
        <v/>
      </c>
      <c r="E6110">
        <f>IF(GL_Paste!$B6107="","",IFERROR(INDEX(AcctCat,MATCH(GL_Paste!$B6107&amp;"",AcctCode,0)),"UNKNOWN"))</f>
        <v/>
      </c>
      <c r="F6110">
        <f>IF(GL_Paste!$B6107="","",IFERROR(INDEX(AcctSub,MATCH(GL_Paste!$B6107&amp;"",AcctCode,0)),"UNKNOWN"))</f>
        <v/>
      </c>
    </row>
    <row r="6111">
      <c r="A6111" s="40">
        <f>IF(GL_Paste!$B6108="","",N(GL_Paste!$H6108)-N(GL_Paste!$G6108))</f>
        <v/>
      </c>
      <c r="B6111" s="43">
        <f>IF(GL_Paste!$B6108="","",DATE(YEAR(GL_Paste!$E6108),MONTH(GL_Paste!$E6108),1))</f>
        <v/>
      </c>
      <c r="C6111">
        <f>IF(GL_Paste!$B6108="","",IF(TRIM(GL_Paste!$M6108)&lt;&gt;"",TRIM(GL_Paste!$M6108),IFERROR(MID(GL_Paste!$I6108,FIND("[",GL_Paste!$I6108)+1,FIND("]",GL_Paste!$I6108)-FIND("[",GL_Paste!$I6108)-1),"")))</f>
        <v/>
      </c>
      <c r="D6111">
        <f>IF(GL_Paste!$B6108="","",IFERROR(INDEX(DeptName,MATCH($C6111,DeptTag,0)),"UNALLOCATED"))</f>
        <v/>
      </c>
      <c r="E6111">
        <f>IF(GL_Paste!$B6108="","",IFERROR(INDEX(AcctCat,MATCH(GL_Paste!$B6108&amp;"",AcctCode,0)),"UNKNOWN"))</f>
        <v/>
      </c>
      <c r="F6111">
        <f>IF(GL_Paste!$B6108="","",IFERROR(INDEX(AcctSub,MATCH(GL_Paste!$B6108&amp;"",AcctCode,0)),"UNKNOWN"))</f>
        <v/>
      </c>
    </row>
    <row r="6112">
      <c r="A6112" s="40">
        <f>IF(GL_Paste!$B6109="","",N(GL_Paste!$H6109)-N(GL_Paste!$G6109))</f>
        <v/>
      </c>
      <c r="B6112" s="43">
        <f>IF(GL_Paste!$B6109="","",DATE(YEAR(GL_Paste!$E6109),MONTH(GL_Paste!$E6109),1))</f>
        <v/>
      </c>
      <c r="C6112">
        <f>IF(GL_Paste!$B6109="","",IF(TRIM(GL_Paste!$M6109)&lt;&gt;"",TRIM(GL_Paste!$M6109),IFERROR(MID(GL_Paste!$I6109,FIND("[",GL_Paste!$I6109)+1,FIND("]",GL_Paste!$I6109)-FIND("[",GL_Paste!$I6109)-1),"")))</f>
        <v/>
      </c>
      <c r="D6112">
        <f>IF(GL_Paste!$B6109="","",IFERROR(INDEX(DeptName,MATCH($C6112,DeptTag,0)),"UNALLOCATED"))</f>
        <v/>
      </c>
      <c r="E6112">
        <f>IF(GL_Paste!$B6109="","",IFERROR(INDEX(AcctCat,MATCH(GL_Paste!$B6109&amp;"",AcctCode,0)),"UNKNOWN"))</f>
        <v/>
      </c>
      <c r="F6112">
        <f>IF(GL_Paste!$B6109="","",IFERROR(INDEX(AcctSub,MATCH(GL_Paste!$B6109&amp;"",AcctCode,0)),"UNKNOWN"))</f>
        <v/>
      </c>
    </row>
    <row r="6113">
      <c r="A6113" s="40">
        <f>IF(GL_Paste!$B6110="","",N(GL_Paste!$H6110)-N(GL_Paste!$G6110))</f>
        <v/>
      </c>
      <c r="B6113" s="43">
        <f>IF(GL_Paste!$B6110="","",DATE(YEAR(GL_Paste!$E6110),MONTH(GL_Paste!$E6110),1))</f>
        <v/>
      </c>
      <c r="C6113">
        <f>IF(GL_Paste!$B6110="","",IF(TRIM(GL_Paste!$M6110)&lt;&gt;"",TRIM(GL_Paste!$M6110),IFERROR(MID(GL_Paste!$I6110,FIND("[",GL_Paste!$I6110)+1,FIND("]",GL_Paste!$I6110)-FIND("[",GL_Paste!$I6110)-1),"")))</f>
        <v/>
      </c>
      <c r="D6113">
        <f>IF(GL_Paste!$B6110="","",IFERROR(INDEX(DeptName,MATCH($C6113,DeptTag,0)),"UNALLOCATED"))</f>
        <v/>
      </c>
      <c r="E6113">
        <f>IF(GL_Paste!$B6110="","",IFERROR(INDEX(AcctCat,MATCH(GL_Paste!$B6110&amp;"",AcctCode,0)),"UNKNOWN"))</f>
        <v/>
      </c>
      <c r="F6113">
        <f>IF(GL_Paste!$B6110="","",IFERROR(INDEX(AcctSub,MATCH(GL_Paste!$B6110&amp;"",AcctCode,0)),"UNKNOWN"))</f>
        <v/>
      </c>
    </row>
    <row r="6114">
      <c r="A6114" s="40">
        <f>IF(GL_Paste!$B6111="","",N(GL_Paste!$H6111)-N(GL_Paste!$G6111))</f>
        <v/>
      </c>
      <c r="B6114" s="43">
        <f>IF(GL_Paste!$B6111="","",DATE(YEAR(GL_Paste!$E6111),MONTH(GL_Paste!$E6111),1))</f>
        <v/>
      </c>
      <c r="C6114">
        <f>IF(GL_Paste!$B6111="","",IF(TRIM(GL_Paste!$M6111)&lt;&gt;"",TRIM(GL_Paste!$M6111),IFERROR(MID(GL_Paste!$I6111,FIND("[",GL_Paste!$I6111)+1,FIND("]",GL_Paste!$I6111)-FIND("[",GL_Paste!$I6111)-1),"")))</f>
        <v/>
      </c>
      <c r="D6114">
        <f>IF(GL_Paste!$B6111="","",IFERROR(INDEX(DeptName,MATCH($C6114,DeptTag,0)),"UNALLOCATED"))</f>
        <v/>
      </c>
      <c r="E6114">
        <f>IF(GL_Paste!$B6111="","",IFERROR(INDEX(AcctCat,MATCH(GL_Paste!$B6111&amp;"",AcctCode,0)),"UNKNOWN"))</f>
        <v/>
      </c>
      <c r="F6114">
        <f>IF(GL_Paste!$B6111="","",IFERROR(INDEX(AcctSub,MATCH(GL_Paste!$B6111&amp;"",AcctCode,0)),"UNKNOWN"))</f>
        <v/>
      </c>
    </row>
    <row r="6115">
      <c r="A6115" s="40">
        <f>IF(GL_Paste!$B6112="","",N(GL_Paste!$H6112)-N(GL_Paste!$G6112))</f>
        <v/>
      </c>
      <c r="B6115" s="43">
        <f>IF(GL_Paste!$B6112="","",DATE(YEAR(GL_Paste!$E6112),MONTH(GL_Paste!$E6112),1))</f>
        <v/>
      </c>
      <c r="C6115">
        <f>IF(GL_Paste!$B6112="","",IF(TRIM(GL_Paste!$M6112)&lt;&gt;"",TRIM(GL_Paste!$M6112),IFERROR(MID(GL_Paste!$I6112,FIND("[",GL_Paste!$I6112)+1,FIND("]",GL_Paste!$I6112)-FIND("[",GL_Paste!$I6112)-1),"")))</f>
        <v/>
      </c>
      <c r="D6115">
        <f>IF(GL_Paste!$B6112="","",IFERROR(INDEX(DeptName,MATCH($C6115,DeptTag,0)),"UNALLOCATED"))</f>
        <v/>
      </c>
      <c r="E6115">
        <f>IF(GL_Paste!$B6112="","",IFERROR(INDEX(AcctCat,MATCH(GL_Paste!$B6112&amp;"",AcctCode,0)),"UNKNOWN"))</f>
        <v/>
      </c>
      <c r="F6115">
        <f>IF(GL_Paste!$B6112="","",IFERROR(INDEX(AcctSub,MATCH(GL_Paste!$B6112&amp;"",AcctCode,0)),"UNKNOWN"))</f>
        <v/>
      </c>
    </row>
    <row r="6116">
      <c r="A6116" s="40">
        <f>IF(GL_Paste!$B6113="","",N(GL_Paste!$H6113)-N(GL_Paste!$G6113))</f>
        <v/>
      </c>
      <c r="B6116" s="43">
        <f>IF(GL_Paste!$B6113="","",DATE(YEAR(GL_Paste!$E6113),MONTH(GL_Paste!$E6113),1))</f>
        <v/>
      </c>
      <c r="C6116">
        <f>IF(GL_Paste!$B6113="","",IF(TRIM(GL_Paste!$M6113)&lt;&gt;"",TRIM(GL_Paste!$M6113),IFERROR(MID(GL_Paste!$I6113,FIND("[",GL_Paste!$I6113)+1,FIND("]",GL_Paste!$I6113)-FIND("[",GL_Paste!$I6113)-1),"")))</f>
        <v/>
      </c>
      <c r="D6116">
        <f>IF(GL_Paste!$B6113="","",IFERROR(INDEX(DeptName,MATCH($C6116,DeptTag,0)),"UNALLOCATED"))</f>
        <v/>
      </c>
      <c r="E6116">
        <f>IF(GL_Paste!$B6113="","",IFERROR(INDEX(AcctCat,MATCH(GL_Paste!$B6113&amp;"",AcctCode,0)),"UNKNOWN"))</f>
        <v/>
      </c>
      <c r="F6116">
        <f>IF(GL_Paste!$B6113="","",IFERROR(INDEX(AcctSub,MATCH(GL_Paste!$B6113&amp;"",AcctCode,0)),"UNKNOWN"))</f>
        <v/>
      </c>
    </row>
    <row r="6117">
      <c r="A6117" s="40">
        <f>IF(GL_Paste!$B6114="","",N(GL_Paste!$H6114)-N(GL_Paste!$G6114))</f>
        <v/>
      </c>
      <c r="B6117" s="43">
        <f>IF(GL_Paste!$B6114="","",DATE(YEAR(GL_Paste!$E6114),MONTH(GL_Paste!$E6114),1))</f>
        <v/>
      </c>
      <c r="C6117">
        <f>IF(GL_Paste!$B6114="","",IF(TRIM(GL_Paste!$M6114)&lt;&gt;"",TRIM(GL_Paste!$M6114),IFERROR(MID(GL_Paste!$I6114,FIND("[",GL_Paste!$I6114)+1,FIND("]",GL_Paste!$I6114)-FIND("[",GL_Paste!$I6114)-1),"")))</f>
        <v/>
      </c>
      <c r="D6117">
        <f>IF(GL_Paste!$B6114="","",IFERROR(INDEX(DeptName,MATCH($C6117,DeptTag,0)),"UNALLOCATED"))</f>
        <v/>
      </c>
      <c r="E6117">
        <f>IF(GL_Paste!$B6114="","",IFERROR(INDEX(AcctCat,MATCH(GL_Paste!$B6114&amp;"",AcctCode,0)),"UNKNOWN"))</f>
        <v/>
      </c>
      <c r="F6117">
        <f>IF(GL_Paste!$B6114="","",IFERROR(INDEX(AcctSub,MATCH(GL_Paste!$B6114&amp;"",AcctCode,0)),"UNKNOWN"))</f>
        <v/>
      </c>
    </row>
    <row r="6118">
      <c r="A6118" s="40">
        <f>IF(GL_Paste!$B6115="","",N(GL_Paste!$H6115)-N(GL_Paste!$G6115))</f>
        <v/>
      </c>
      <c r="B6118" s="43">
        <f>IF(GL_Paste!$B6115="","",DATE(YEAR(GL_Paste!$E6115),MONTH(GL_Paste!$E6115),1))</f>
        <v/>
      </c>
      <c r="C6118">
        <f>IF(GL_Paste!$B6115="","",IF(TRIM(GL_Paste!$M6115)&lt;&gt;"",TRIM(GL_Paste!$M6115),IFERROR(MID(GL_Paste!$I6115,FIND("[",GL_Paste!$I6115)+1,FIND("]",GL_Paste!$I6115)-FIND("[",GL_Paste!$I6115)-1),"")))</f>
        <v/>
      </c>
      <c r="D6118">
        <f>IF(GL_Paste!$B6115="","",IFERROR(INDEX(DeptName,MATCH($C6118,DeptTag,0)),"UNALLOCATED"))</f>
        <v/>
      </c>
      <c r="E6118">
        <f>IF(GL_Paste!$B6115="","",IFERROR(INDEX(AcctCat,MATCH(GL_Paste!$B6115&amp;"",AcctCode,0)),"UNKNOWN"))</f>
        <v/>
      </c>
      <c r="F6118">
        <f>IF(GL_Paste!$B6115="","",IFERROR(INDEX(AcctSub,MATCH(GL_Paste!$B6115&amp;"",AcctCode,0)),"UNKNOWN"))</f>
        <v/>
      </c>
    </row>
    <row r="6119">
      <c r="A6119" s="40">
        <f>IF(GL_Paste!$B6116="","",N(GL_Paste!$H6116)-N(GL_Paste!$G6116))</f>
        <v/>
      </c>
      <c r="B6119" s="43">
        <f>IF(GL_Paste!$B6116="","",DATE(YEAR(GL_Paste!$E6116),MONTH(GL_Paste!$E6116),1))</f>
        <v/>
      </c>
      <c r="C6119">
        <f>IF(GL_Paste!$B6116="","",IF(TRIM(GL_Paste!$M6116)&lt;&gt;"",TRIM(GL_Paste!$M6116),IFERROR(MID(GL_Paste!$I6116,FIND("[",GL_Paste!$I6116)+1,FIND("]",GL_Paste!$I6116)-FIND("[",GL_Paste!$I6116)-1),"")))</f>
        <v/>
      </c>
      <c r="D6119">
        <f>IF(GL_Paste!$B6116="","",IFERROR(INDEX(DeptName,MATCH($C6119,DeptTag,0)),"UNALLOCATED"))</f>
        <v/>
      </c>
      <c r="E6119">
        <f>IF(GL_Paste!$B6116="","",IFERROR(INDEX(AcctCat,MATCH(GL_Paste!$B6116&amp;"",AcctCode,0)),"UNKNOWN"))</f>
        <v/>
      </c>
      <c r="F6119">
        <f>IF(GL_Paste!$B6116="","",IFERROR(INDEX(AcctSub,MATCH(GL_Paste!$B6116&amp;"",AcctCode,0)),"UNKNOWN"))</f>
        <v/>
      </c>
    </row>
    <row r="6120">
      <c r="A6120" s="40">
        <f>IF(GL_Paste!$B6117="","",N(GL_Paste!$H6117)-N(GL_Paste!$G6117))</f>
        <v/>
      </c>
      <c r="B6120" s="43">
        <f>IF(GL_Paste!$B6117="","",DATE(YEAR(GL_Paste!$E6117),MONTH(GL_Paste!$E6117),1))</f>
        <v/>
      </c>
      <c r="C6120">
        <f>IF(GL_Paste!$B6117="","",IF(TRIM(GL_Paste!$M6117)&lt;&gt;"",TRIM(GL_Paste!$M6117),IFERROR(MID(GL_Paste!$I6117,FIND("[",GL_Paste!$I6117)+1,FIND("]",GL_Paste!$I6117)-FIND("[",GL_Paste!$I6117)-1),"")))</f>
        <v/>
      </c>
      <c r="D6120">
        <f>IF(GL_Paste!$B6117="","",IFERROR(INDEX(DeptName,MATCH($C6120,DeptTag,0)),"UNALLOCATED"))</f>
        <v/>
      </c>
      <c r="E6120">
        <f>IF(GL_Paste!$B6117="","",IFERROR(INDEX(AcctCat,MATCH(GL_Paste!$B6117&amp;"",AcctCode,0)),"UNKNOWN"))</f>
        <v/>
      </c>
      <c r="F6120">
        <f>IF(GL_Paste!$B6117="","",IFERROR(INDEX(AcctSub,MATCH(GL_Paste!$B6117&amp;"",AcctCode,0)),"UNKNOWN"))</f>
        <v/>
      </c>
    </row>
    <row r="6121">
      <c r="A6121" s="40">
        <f>IF(GL_Paste!$B6118="","",N(GL_Paste!$H6118)-N(GL_Paste!$G6118))</f>
        <v/>
      </c>
      <c r="B6121" s="43">
        <f>IF(GL_Paste!$B6118="","",DATE(YEAR(GL_Paste!$E6118),MONTH(GL_Paste!$E6118),1))</f>
        <v/>
      </c>
      <c r="C6121">
        <f>IF(GL_Paste!$B6118="","",IF(TRIM(GL_Paste!$M6118)&lt;&gt;"",TRIM(GL_Paste!$M6118),IFERROR(MID(GL_Paste!$I6118,FIND("[",GL_Paste!$I6118)+1,FIND("]",GL_Paste!$I6118)-FIND("[",GL_Paste!$I6118)-1),"")))</f>
        <v/>
      </c>
      <c r="D6121">
        <f>IF(GL_Paste!$B6118="","",IFERROR(INDEX(DeptName,MATCH($C6121,DeptTag,0)),"UNALLOCATED"))</f>
        <v/>
      </c>
      <c r="E6121">
        <f>IF(GL_Paste!$B6118="","",IFERROR(INDEX(AcctCat,MATCH(GL_Paste!$B6118&amp;"",AcctCode,0)),"UNKNOWN"))</f>
        <v/>
      </c>
      <c r="F6121">
        <f>IF(GL_Paste!$B6118="","",IFERROR(INDEX(AcctSub,MATCH(GL_Paste!$B6118&amp;"",AcctCode,0)),"UNKNOWN"))</f>
        <v/>
      </c>
    </row>
    <row r="6122">
      <c r="A6122" s="40">
        <f>IF(GL_Paste!$B6119="","",N(GL_Paste!$H6119)-N(GL_Paste!$G6119))</f>
        <v/>
      </c>
      <c r="B6122" s="43">
        <f>IF(GL_Paste!$B6119="","",DATE(YEAR(GL_Paste!$E6119),MONTH(GL_Paste!$E6119),1))</f>
        <v/>
      </c>
      <c r="C6122">
        <f>IF(GL_Paste!$B6119="","",IF(TRIM(GL_Paste!$M6119)&lt;&gt;"",TRIM(GL_Paste!$M6119),IFERROR(MID(GL_Paste!$I6119,FIND("[",GL_Paste!$I6119)+1,FIND("]",GL_Paste!$I6119)-FIND("[",GL_Paste!$I6119)-1),"")))</f>
        <v/>
      </c>
      <c r="D6122">
        <f>IF(GL_Paste!$B6119="","",IFERROR(INDEX(DeptName,MATCH($C6122,DeptTag,0)),"UNALLOCATED"))</f>
        <v/>
      </c>
      <c r="E6122">
        <f>IF(GL_Paste!$B6119="","",IFERROR(INDEX(AcctCat,MATCH(GL_Paste!$B6119&amp;"",AcctCode,0)),"UNKNOWN"))</f>
        <v/>
      </c>
      <c r="F6122">
        <f>IF(GL_Paste!$B6119="","",IFERROR(INDEX(AcctSub,MATCH(GL_Paste!$B6119&amp;"",AcctCode,0)),"UNKNOWN"))</f>
        <v/>
      </c>
    </row>
    <row r="6123">
      <c r="A6123" s="40">
        <f>IF(GL_Paste!$B6120="","",N(GL_Paste!$H6120)-N(GL_Paste!$G6120))</f>
        <v/>
      </c>
      <c r="B6123" s="43">
        <f>IF(GL_Paste!$B6120="","",DATE(YEAR(GL_Paste!$E6120),MONTH(GL_Paste!$E6120),1))</f>
        <v/>
      </c>
      <c r="C6123">
        <f>IF(GL_Paste!$B6120="","",IF(TRIM(GL_Paste!$M6120)&lt;&gt;"",TRIM(GL_Paste!$M6120),IFERROR(MID(GL_Paste!$I6120,FIND("[",GL_Paste!$I6120)+1,FIND("]",GL_Paste!$I6120)-FIND("[",GL_Paste!$I6120)-1),"")))</f>
        <v/>
      </c>
      <c r="D6123">
        <f>IF(GL_Paste!$B6120="","",IFERROR(INDEX(DeptName,MATCH($C6123,DeptTag,0)),"UNALLOCATED"))</f>
        <v/>
      </c>
      <c r="E6123">
        <f>IF(GL_Paste!$B6120="","",IFERROR(INDEX(AcctCat,MATCH(GL_Paste!$B6120&amp;"",AcctCode,0)),"UNKNOWN"))</f>
        <v/>
      </c>
      <c r="F6123">
        <f>IF(GL_Paste!$B6120="","",IFERROR(INDEX(AcctSub,MATCH(GL_Paste!$B6120&amp;"",AcctCode,0)),"UNKNOWN"))</f>
        <v/>
      </c>
    </row>
    <row r="6124">
      <c r="A6124" s="40">
        <f>IF(GL_Paste!$B6121="","",N(GL_Paste!$H6121)-N(GL_Paste!$G6121))</f>
        <v/>
      </c>
      <c r="B6124" s="43">
        <f>IF(GL_Paste!$B6121="","",DATE(YEAR(GL_Paste!$E6121),MONTH(GL_Paste!$E6121),1))</f>
        <v/>
      </c>
      <c r="C6124">
        <f>IF(GL_Paste!$B6121="","",IF(TRIM(GL_Paste!$M6121)&lt;&gt;"",TRIM(GL_Paste!$M6121),IFERROR(MID(GL_Paste!$I6121,FIND("[",GL_Paste!$I6121)+1,FIND("]",GL_Paste!$I6121)-FIND("[",GL_Paste!$I6121)-1),"")))</f>
        <v/>
      </c>
      <c r="D6124">
        <f>IF(GL_Paste!$B6121="","",IFERROR(INDEX(DeptName,MATCH($C6124,DeptTag,0)),"UNALLOCATED"))</f>
        <v/>
      </c>
      <c r="E6124">
        <f>IF(GL_Paste!$B6121="","",IFERROR(INDEX(AcctCat,MATCH(GL_Paste!$B6121&amp;"",AcctCode,0)),"UNKNOWN"))</f>
        <v/>
      </c>
      <c r="F6124">
        <f>IF(GL_Paste!$B6121="","",IFERROR(INDEX(AcctSub,MATCH(GL_Paste!$B6121&amp;"",AcctCode,0)),"UNKNOWN"))</f>
        <v/>
      </c>
    </row>
    <row r="6125">
      <c r="A6125" s="40">
        <f>IF(GL_Paste!$B6122="","",N(GL_Paste!$H6122)-N(GL_Paste!$G6122))</f>
        <v/>
      </c>
      <c r="B6125" s="43">
        <f>IF(GL_Paste!$B6122="","",DATE(YEAR(GL_Paste!$E6122),MONTH(GL_Paste!$E6122),1))</f>
        <v/>
      </c>
      <c r="C6125">
        <f>IF(GL_Paste!$B6122="","",IF(TRIM(GL_Paste!$M6122)&lt;&gt;"",TRIM(GL_Paste!$M6122),IFERROR(MID(GL_Paste!$I6122,FIND("[",GL_Paste!$I6122)+1,FIND("]",GL_Paste!$I6122)-FIND("[",GL_Paste!$I6122)-1),"")))</f>
        <v/>
      </c>
      <c r="D6125">
        <f>IF(GL_Paste!$B6122="","",IFERROR(INDEX(DeptName,MATCH($C6125,DeptTag,0)),"UNALLOCATED"))</f>
        <v/>
      </c>
      <c r="E6125">
        <f>IF(GL_Paste!$B6122="","",IFERROR(INDEX(AcctCat,MATCH(GL_Paste!$B6122&amp;"",AcctCode,0)),"UNKNOWN"))</f>
        <v/>
      </c>
      <c r="F6125">
        <f>IF(GL_Paste!$B6122="","",IFERROR(INDEX(AcctSub,MATCH(GL_Paste!$B6122&amp;"",AcctCode,0)),"UNKNOWN"))</f>
        <v/>
      </c>
    </row>
    <row r="6126">
      <c r="A6126" s="40">
        <f>IF(GL_Paste!$B6123="","",N(GL_Paste!$H6123)-N(GL_Paste!$G6123))</f>
        <v/>
      </c>
      <c r="B6126" s="43">
        <f>IF(GL_Paste!$B6123="","",DATE(YEAR(GL_Paste!$E6123),MONTH(GL_Paste!$E6123),1))</f>
        <v/>
      </c>
      <c r="C6126">
        <f>IF(GL_Paste!$B6123="","",IF(TRIM(GL_Paste!$M6123)&lt;&gt;"",TRIM(GL_Paste!$M6123),IFERROR(MID(GL_Paste!$I6123,FIND("[",GL_Paste!$I6123)+1,FIND("]",GL_Paste!$I6123)-FIND("[",GL_Paste!$I6123)-1),"")))</f>
        <v/>
      </c>
      <c r="D6126">
        <f>IF(GL_Paste!$B6123="","",IFERROR(INDEX(DeptName,MATCH($C6126,DeptTag,0)),"UNALLOCATED"))</f>
        <v/>
      </c>
      <c r="E6126">
        <f>IF(GL_Paste!$B6123="","",IFERROR(INDEX(AcctCat,MATCH(GL_Paste!$B6123&amp;"",AcctCode,0)),"UNKNOWN"))</f>
        <v/>
      </c>
      <c r="F6126">
        <f>IF(GL_Paste!$B6123="","",IFERROR(INDEX(AcctSub,MATCH(GL_Paste!$B6123&amp;"",AcctCode,0)),"UNKNOWN"))</f>
        <v/>
      </c>
    </row>
    <row r="6127">
      <c r="A6127" s="40">
        <f>IF(GL_Paste!$B6124="","",N(GL_Paste!$H6124)-N(GL_Paste!$G6124))</f>
        <v/>
      </c>
      <c r="B6127" s="43">
        <f>IF(GL_Paste!$B6124="","",DATE(YEAR(GL_Paste!$E6124),MONTH(GL_Paste!$E6124),1))</f>
        <v/>
      </c>
      <c r="C6127">
        <f>IF(GL_Paste!$B6124="","",IF(TRIM(GL_Paste!$M6124)&lt;&gt;"",TRIM(GL_Paste!$M6124),IFERROR(MID(GL_Paste!$I6124,FIND("[",GL_Paste!$I6124)+1,FIND("]",GL_Paste!$I6124)-FIND("[",GL_Paste!$I6124)-1),"")))</f>
        <v/>
      </c>
      <c r="D6127">
        <f>IF(GL_Paste!$B6124="","",IFERROR(INDEX(DeptName,MATCH($C6127,DeptTag,0)),"UNALLOCATED"))</f>
        <v/>
      </c>
      <c r="E6127">
        <f>IF(GL_Paste!$B6124="","",IFERROR(INDEX(AcctCat,MATCH(GL_Paste!$B6124&amp;"",AcctCode,0)),"UNKNOWN"))</f>
        <v/>
      </c>
      <c r="F6127">
        <f>IF(GL_Paste!$B6124="","",IFERROR(INDEX(AcctSub,MATCH(GL_Paste!$B6124&amp;"",AcctCode,0)),"UNKNOWN"))</f>
        <v/>
      </c>
    </row>
    <row r="6128">
      <c r="A6128" s="40">
        <f>IF(GL_Paste!$B6125="","",N(GL_Paste!$H6125)-N(GL_Paste!$G6125))</f>
        <v/>
      </c>
      <c r="B6128" s="43">
        <f>IF(GL_Paste!$B6125="","",DATE(YEAR(GL_Paste!$E6125),MONTH(GL_Paste!$E6125),1))</f>
        <v/>
      </c>
      <c r="C6128">
        <f>IF(GL_Paste!$B6125="","",IF(TRIM(GL_Paste!$M6125)&lt;&gt;"",TRIM(GL_Paste!$M6125),IFERROR(MID(GL_Paste!$I6125,FIND("[",GL_Paste!$I6125)+1,FIND("]",GL_Paste!$I6125)-FIND("[",GL_Paste!$I6125)-1),"")))</f>
        <v/>
      </c>
      <c r="D6128">
        <f>IF(GL_Paste!$B6125="","",IFERROR(INDEX(DeptName,MATCH($C6128,DeptTag,0)),"UNALLOCATED"))</f>
        <v/>
      </c>
      <c r="E6128">
        <f>IF(GL_Paste!$B6125="","",IFERROR(INDEX(AcctCat,MATCH(GL_Paste!$B6125&amp;"",AcctCode,0)),"UNKNOWN"))</f>
        <v/>
      </c>
      <c r="F6128">
        <f>IF(GL_Paste!$B6125="","",IFERROR(INDEX(AcctSub,MATCH(GL_Paste!$B6125&amp;"",AcctCode,0)),"UNKNOWN"))</f>
        <v/>
      </c>
    </row>
    <row r="6129">
      <c r="A6129" s="40">
        <f>IF(GL_Paste!$B6126="","",N(GL_Paste!$H6126)-N(GL_Paste!$G6126))</f>
        <v/>
      </c>
      <c r="B6129" s="43">
        <f>IF(GL_Paste!$B6126="","",DATE(YEAR(GL_Paste!$E6126),MONTH(GL_Paste!$E6126),1))</f>
        <v/>
      </c>
      <c r="C6129">
        <f>IF(GL_Paste!$B6126="","",IF(TRIM(GL_Paste!$M6126)&lt;&gt;"",TRIM(GL_Paste!$M6126),IFERROR(MID(GL_Paste!$I6126,FIND("[",GL_Paste!$I6126)+1,FIND("]",GL_Paste!$I6126)-FIND("[",GL_Paste!$I6126)-1),"")))</f>
        <v/>
      </c>
      <c r="D6129">
        <f>IF(GL_Paste!$B6126="","",IFERROR(INDEX(DeptName,MATCH($C6129,DeptTag,0)),"UNALLOCATED"))</f>
        <v/>
      </c>
      <c r="E6129">
        <f>IF(GL_Paste!$B6126="","",IFERROR(INDEX(AcctCat,MATCH(GL_Paste!$B6126&amp;"",AcctCode,0)),"UNKNOWN"))</f>
        <v/>
      </c>
      <c r="F6129">
        <f>IF(GL_Paste!$B6126="","",IFERROR(INDEX(AcctSub,MATCH(GL_Paste!$B6126&amp;"",AcctCode,0)),"UNKNOWN"))</f>
        <v/>
      </c>
    </row>
    <row r="6130">
      <c r="A6130" s="40">
        <f>IF(GL_Paste!$B6127="","",N(GL_Paste!$H6127)-N(GL_Paste!$G6127))</f>
        <v/>
      </c>
      <c r="B6130" s="43">
        <f>IF(GL_Paste!$B6127="","",DATE(YEAR(GL_Paste!$E6127),MONTH(GL_Paste!$E6127),1))</f>
        <v/>
      </c>
      <c r="C6130">
        <f>IF(GL_Paste!$B6127="","",IF(TRIM(GL_Paste!$M6127)&lt;&gt;"",TRIM(GL_Paste!$M6127),IFERROR(MID(GL_Paste!$I6127,FIND("[",GL_Paste!$I6127)+1,FIND("]",GL_Paste!$I6127)-FIND("[",GL_Paste!$I6127)-1),"")))</f>
        <v/>
      </c>
      <c r="D6130">
        <f>IF(GL_Paste!$B6127="","",IFERROR(INDEX(DeptName,MATCH($C6130,DeptTag,0)),"UNALLOCATED"))</f>
        <v/>
      </c>
      <c r="E6130">
        <f>IF(GL_Paste!$B6127="","",IFERROR(INDEX(AcctCat,MATCH(GL_Paste!$B6127&amp;"",AcctCode,0)),"UNKNOWN"))</f>
        <v/>
      </c>
      <c r="F6130">
        <f>IF(GL_Paste!$B6127="","",IFERROR(INDEX(AcctSub,MATCH(GL_Paste!$B6127&amp;"",AcctCode,0)),"UNKNOWN"))</f>
        <v/>
      </c>
    </row>
    <row r="6131">
      <c r="A6131" s="40">
        <f>IF(GL_Paste!$B6128="","",N(GL_Paste!$H6128)-N(GL_Paste!$G6128))</f>
        <v/>
      </c>
      <c r="B6131" s="43">
        <f>IF(GL_Paste!$B6128="","",DATE(YEAR(GL_Paste!$E6128),MONTH(GL_Paste!$E6128),1))</f>
        <v/>
      </c>
      <c r="C6131">
        <f>IF(GL_Paste!$B6128="","",IF(TRIM(GL_Paste!$M6128)&lt;&gt;"",TRIM(GL_Paste!$M6128),IFERROR(MID(GL_Paste!$I6128,FIND("[",GL_Paste!$I6128)+1,FIND("]",GL_Paste!$I6128)-FIND("[",GL_Paste!$I6128)-1),"")))</f>
        <v/>
      </c>
      <c r="D6131">
        <f>IF(GL_Paste!$B6128="","",IFERROR(INDEX(DeptName,MATCH($C6131,DeptTag,0)),"UNALLOCATED"))</f>
        <v/>
      </c>
      <c r="E6131">
        <f>IF(GL_Paste!$B6128="","",IFERROR(INDEX(AcctCat,MATCH(GL_Paste!$B6128&amp;"",AcctCode,0)),"UNKNOWN"))</f>
        <v/>
      </c>
      <c r="F6131">
        <f>IF(GL_Paste!$B6128="","",IFERROR(INDEX(AcctSub,MATCH(GL_Paste!$B6128&amp;"",AcctCode,0)),"UNKNOWN"))</f>
        <v/>
      </c>
    </row>
    <row r="6132">
      <c r="A6132" s="40">
        <f>IF(GL_Paste!$B6129="","",N(GL_Paste!$H6129)-N(GL_Paste!$G6129))</f>
        <v/>
      </c>
      <c r="B6132" s="43">
        <f>IF(GL_Paste!$B6129="","",DATE(YEAR(GL_Paste!$E6129),MONTH(GL_Paste!$E6129),1))</f>
        <v/>
      </c>
      <c r="C6132">
        <f>IF(GL_Paste!$B6129="","",IF(TRIM(GL_Paste!$M6129)&lt;&gt;"",TRIM(GL_Paste!$M6129),IFERROR(MID(GL_Paste!$I6129,FIND("[",GL_Paste!$I6129)+1,FIND("]",GL_Paste!$I6129)-FIND("[",GL_Paste!$I6129)-1),"")))</f>
        <v/>
      </c>
      <c r="D6132">
        <f>IF(GL_Paste!$B6129="","",IFERROR(INDEX(DeptName,MATCH($C6132,DeptTag,0)),"UNALLOCATED"))</f>
        <v/>
      </c>
      <c r="E6132">
        <f>IF(GL_Paste!$B6129="","",IFERROR(INDEX(AcctCat,MATCH(GL_Paste!$B6129&amp;"",AcctCode,0)),"UNKNOWN"))</f>
        <v/>
      </c>
      <c r="F6132">
        <f>IF(GL_Paste!$B6129="","",IFERROR(INDEX(AcctSub,MATCH(GL_Paste!$B6129&amp;"",AcctCode,0)),"UNKNOWN"))</f>
        <v/>
      </c>
    </row>
    <row r="6133">
      <c r="A6133" s="40">
        <f>IF(GL_Paste!$B6130="","",N(GL_Paste!$H6130)-N(GL_Paste!$G6130))</f>
        <v/>
      </c>
      <c r="B6133" s="43">
        <f>IF(GL_Paste!$B6130="","",DATE(YEAR(GL_Paste!$E6130),MONTH(GL_Paste!$E6130),1))</f>
        <v/>
      </c>
      <c r="C6133">
        <f>IF(GL_Paste!$B6130="","",IF(TRIM(GL_Paste!$M6130)&lt;&gt;"",TRIM(GL_Paste!$M6130),IFERROR(MID(GL_Paste!$I6130,FIND("[",GL_Paste!$I6130)+1,FIND("]",GL_Paste!$I6130)-FIND("[",GL_Paste!$I6130)-1),"")))</f>
        <v/>
      </c>
      <c r="D6133">
        <f>IF(GL_Paste!$B6130="","",IFERROR(INDEX(DeptName,MATCH($C6133,DeptTag,0)),"UNALLOCATED"))</f>
        <v/>
      </c>
      <c r="E6133">
        <f>IF(GL_Paste!$B6130="","",IFERROR(INDEX(AcctCat,MATCH(GL_Paste!$B6130&amp;"",AcctCode,0)),"UNKNOWN"))</f>
        <v/>
      </c>
      <c r="F6133">
        <f>IF(GL_Paste!$B6130="","",IFERROR(INDEX(AcctSub,MATCH(GL_Paste!$B6130&amp;"",AcctCode,0)),"UNKNOWN"))</f>
        <v/>
      </c>
    </row>
    <row r="6134">
      <c r="A6134" s="40">
        <f>IF(GL_Paste!$B6131="","",N(GL_Paste!$H6131)-N(GL_Paste!$G6131))</f>
        <v/>
      </c>
      <c r="B6134" s="43">
        <f>IF(GL_Paste!$B6131="","",DATE(YEAR(GL_Paste!$E6131),MONTH(GL_Paste!$E6131),1))</f>
        <v/>
      </c>
      <c r="C6134">
        <f>IF(GL_Paste!$B6131="","",IF(TRIM(GL_Paste!$M6131)&lt;&gt;"",TRIM(GL_Paste!$M6131),IFERROR(MID(GL_Paste!$I6131,FIND("[",GL_Paste!$I6131)+1,FIND("]",GL_Paste!$I6131)-FIND("[",GL_Paste!$I6131)-1),"")))</f>
        <v/>
      </c>
      <c r="D6134">
        <f>IF(GL_Paste!$B6131="","",IFERROR(INDEX(DeptName,MATCH($C6134,DeptTag,0)),"UNALLOCATED"))</f>
        <v/>
      </c>
      <c r="E6134">
        <f>IF(GL_Paste!$B6131="","",IFERROR(INDEX(AcctCat,MATCH(GL_Paste!$B6131&amp;"",AcctCode,0)),"UNKNOWN"))</f>
        <v/>
      </c>
      <c r="F6134">
        <f>IF(GL_Paste!$B6131="","",IFERROR(INDEX(AcctSub,MATCH(GL_Paste!$B6131&amp;"",AcctCode,0)),"UNKNOWN"))</f>
        <v/>
      </c>
    </row>
    <row r="6135">
      <c r="A6135" s="40">
        <f>IF(GL_Paste!$B6132="","",N(GL_Paste!$H6132)-N(GL_Paste!$G6132))</f>
        <v/>
      </c>
      <c r="B6135" s="43">
        <f>IF(GL_Paste!$B6132="","",DATE(YEAR(GL_Paste!$E6132),MONTH(GL_Paste!$E6132),1))</f>
        <v/>
      </c>
      <c r="C6135">
        <f>IF(GL_Paste!$B6132="","",IF(TRIM(GL_Paste!$M6132)&lt;&gt;"",TRIM(GL_Paste!$M6132),IFERROR(MID(GL_Paste!$I6132,FIND("[",GL_Paste!$I6132)+1,FIND("]",GL_Paste!$I6132)-FIND("[",GL_Paste!$I6132)-1),"")))</f>
        <v/>
      </c>
      <c r="D6135">
        <f>IF(GL_Paste!$B6132="","",IFERROR(INDEX(DeptName,MATCH($C6135,DeptTag,0)),"UNALLOCATED"))</f>
        <v/>
      </c>
      <c r="E6135">
        <f>IF(GL_Paste!$B6132="","",IFERROR(INDEX(AcctCat,MATCH(GL_Paste!$B6132&amp;"",AcctCode,0)),"UNKNOWN"))</f>
        <v/>
      </c>
      <c r="F6135">
        <f>IF(GL_Paste!$B6132="","",IFERROR(INDEX(AcctSub,MATCH(GL_Paste!$B6132&amp;"",AcctCode,0)),"UNKNOWN"))</f>
        <v/>
      </c>
    </row>
    <row r="6136">
      <c r="A6136" s="40">
        <f>IF(GL_Paste!$B6133="","",N(GL_Paste!$H6133)-N(GL_Paste!$G6133))</f>
        <v/>
      </c>
      <c r="B6136" s="43">
        <f>IF(GL_Paste!$B6133="","",DATE(YEAR(GL_Paste!$E6133),MONTH(GL_Paste!$E6133),1))</f>
        <v/>
      </c>
      <c r="C6136">
        <f>IF(GL_Paste!$B6133="","",IF(TRIM(GL_Paste!$M6133)&lt;&gt;"",TRIM(GL_Paste!$M6133),IFERROR(MID(GL_Paste!$I6133,FIND("[",GL_Paste!$I6133)+1,FIND("]",GL_Paste!$I6133)-FIND("[",GL_Paste!$I6133)-1),"")))</f>
        <v/>
      </c>
      <c r="D6136">
        <f>IF(GL_Paste!$B6133="","",IFERROR(INDEX(DeptName,MATCH($C6136,DeptTag,0)),"UNALLOCATED"))</f>
        <v/>
      </c>
      <c r="E6136">
        <f>IF(GL_Paste!$B6133="","",IFERROR(INDEX(AcctCat,MATCH(GL_Paste!$B6133&amp;"",AcctCode,0)),"UNKNOWN"))</f>
        <v/>
      </c>
      <c r="F6136">
        <f>IF(GL_Paste!$B6133="","",IFERROR(INDEX(AcctSub,MATCH(GL_Paste!$B6133&amp;"",AcctCode,0)),"UNKNOWN"))</f>
        <v/>
      </c>
    </row>
    <row r="6137">
      <c r="A6137" s="40">
        <f>IF(GL_Paste!$B6134="","",N(GL_Paste!$H6134)-N(GL_Paste!$G6134))</f>
        <v/>
      </c>
      <c r="B6137" s="43">
        <f>IF(GL_Paste!$B6134="","",DATE(YEAR(GL_Paste!$E6134),MONTH(GL_Paste!$E6134),1))</f>
        <v/>
      </c>
      <c r="C6137">
        <f>IF(GL_Paste!$B6134="","",IF(TRIM(GL_Paste!$M6134)&lt;&gt;"",TRIM(GL_Paste!$M6134),IFERROR(MID(GL_Paste!$I6134,FIND("[",GL_Paste!$I6134)+1,FIND("]",GL_Paste!$I6134)-FIND("[",GL_Paste!$I6134)-1),"")))</f>
        <v/>
      </c>
      <c r="D6137">
        <f>IF(GL_Paste!$B6134="","",IFERROR(INDEX(DeptName,MATCH($C6137,DeptTag,0)),"UNALLOCATED"))</f>
        <v/>
      </c>
      <c r="E6137">
        <f>IF(GL_Paste!$B6134="","",IFERROR(INDEX(AcctCat,MATCH(GL_Paste!$B6134&amp;"",AcctCode,0)),"UNKNOWN"))</f>
        <v/>
      </c>
      <c r="F6137">
        <f>IF(GL_Paste!$B6134="","",IFERROR(INDEX(AcctSub,MATCH(GL_Paste!$B6134&amp;"",AcctCode,0)),"UNKNOWN"))</f>
        <v/>
      </c>
    </row>
    <row r="6138">
      <c r="A6138" s="40">
        <f>IF(GL_Paste!$B6135="","",N(GL_Paste!$H6135)-N(GL_Paste!$G6135))</f>
        <v/>
      </c>
      <c r="B6138" s="43">
        <f>IF(GL_Paste!$B6135="","",DATE(YEAR(GL_Paste!$E6135),MONTH(GL_Paste!$E6135),1))</f>
        <v/>
      </c>
      <c r="C6138">
        <f>IF(GL_Paste!$B6135="","",IF(TRIM(GL_Paste!$M6135)&lt;&gt;"",TRIM(GL_Paste!$M6135),IFERROR(MID(GL_Paste!$I6135,FIND("[",GL_Paste!$I6135)+1,FIND("]",GL_Paste!$I6135)-FIND("[",GL_Paste!$I6135)-1),"")))</f>
        <v/>
      </c>
      <c r="D6138">
        <f>IF(GL_Paste!$B6135="","",IFERROR(INDEX(DeptName,MATCH($C6138,DeptTag,0)),"UNALLOCATED"))</f>
        <v/>
      </c>
      <c r="E6138">
        <f>IF(GL_Paste!$B6135="","",IFERROR(INDEX(AcctCat,MATCH(GL_Paste!$B6135&amp;"",AcctCode,0)),"UNKNOWN"))</f>
        <v/>
      </c>
      <c r="F6138">
        <f>IF(GL_Paste!$B6135="","",IFERROR(INDEX(AcctSub,MATCH(GL_Paste!$B6135&amp;"",AcctCode,0)),"UNKNOWN"))</f>
        <v/>
      </c>
    </row>
    <row r="6139">
      <c r="A6139" s="40">
        <f>IF(GL_Paste!$B6136="","",N(GL_Paste!$H6136)-N(GL_Paste!$G6136))</f>
        <v/>
      </c>
      <c r="B6139" s="43">
        <f>IF(GL_Paste!$B6136="","",DATE(YEAR(GL_Paste!$E6136),MONTH(GL_Paste!$E6136),1))</f>
        <v/>
      </c>
      <c r="C6139">
        <f>IF(GL_Paste!$B6136="","",IF(TRIM(GL_Paste!$M6136)&lt;&gt;"",TRIM(GL_Paste!$M6136),IFERROR(MID(GL_Paste!$I6136,FIND("[",GL_Paste!$I6136)+1,FIND("]",GL_Paste!$I6136)-FIND("[",GL_Paste!$I6136)-1),"")))</f>
        <v/>
      </c>
      <c r="D6139">
        <f>IF(GL_Paste!$B6136="","",IFERROR(INDEX(DeptName,MATCH($C6139,DeptTag,0)),"UNALLOCATED"))</f>
        <v/>
      </c>
      <c r="E6139">
        <f>IF(GL_Paste!$B6136="","",IFERROR(INDEX(AcctCat,MATCH(GL_Paste!$B6136&amp;"",AcctCode,0)),"UNKNOWN"))</f>
        <v/>
      </c>
      <c r="F6139">
        <f>IF(GL_Paste!$B6136="","",IFERROR(INDEX(AcctSub,MATCH(GL_Paste!$B6136&amp;"",AcctCode,0)),"UNKNOWN"))</f>
        <v/>
      </c>
    </row>
    <row r="6140">
      <c r="A6140" s="40">
        <f>IF(GL_Paste!$B6137="","",N(GL_Paste!$H6137)-N(GL_Paste!$G6137))</f>
        <v/>
      </c>
      <c r="B6140" s="43">
        <f>IF(GL_Paste!$B6137="","",DATE(YEAR(GL_Paste!$E6137),MONTH(GL_Paste!$E6137),1))</f>
        <v/>
      </c>
      <c r="C6140">
        <f>IF(GL_Paste!$B6137="","",IF(TRIM(GL_Paste!$M6137)&lt;&gt;"",TRIM(GL_Paste!$M6137),IFERROR(MID(GL_Paste!$I6137,FIND("[",GL_Paste!$I6137)+1,FIND("]",GL_Paste!$I6137)-FIND("[",GL_Paste!$I6137)-1),"")))</f>
        <v/>
      </c>
      <c r="D6140">
        <f>IF(GL_Paste!$B6137="","",IFERROR(INDEX(DeptName,MATCH($C6140,DeptTag,0)),"UNALLOCATED"))</f>
        <v/>
      </c>
      <c r="E6140">
        <f>IF(GL_Paste!$B6137="","",IFERROR(INDEX(AcctCat,MATCH(GL_Paste!$B6137&amp;"",AcctCode,0)),"UNKNOWN"))</f>
        <v/>
      </c>
      <c r="F6140">
        <f>IF(GL_Paste!$B6137="","",IFERROR(INDEX(AcctSub,MATCH(GL_Paste!$B6137&amp;"",AcctCode,0)),"UNKNOWN"))</f>
        <v/>
      </c>
    </row>
    <row r="6141">
      <c r="A6141" s="40">
        <f>IF(GL_Paste!$B6138="","",N(GL_Paste!$H6138)-N(GL_Paste!$G6138))</f>
        <v/>
      </c>
      <c r="B6141" s="43">
        <f>IF(GL_Paste!$B6138="","",DATE(YEAR(GL_Paste!$E6138),MONTH(GL_Paste!$E6138),1))</f>
        <v/>
      </c>
      <c r="C6141">
        <f>IF(GL_Paste!$B6138="","",IF(TRIM(GL_Paste!$M6138)&lt;&gt;"",TRIM(GL_Paste!$M6138),IFERROR(MID(GL_Paste!$I6138,FIND("[",GL_Paste!$I6138)+1,FIND("]",GL_Paste!$I6138)-FIND("[",GL_Paste!$I6138)-1),"")))</f>
        <v/>
      </c>
      <c r="D6141">
        <f>IF(GL_Paste!$B6138="","",IFERROR(INDEX(DeptName,MATCH($C6141,DeptTag,0)),"UNALLOCATED"))</f>
        <v/>
      </c>
      <c r="E6141">
        <f>IF(GL_Paste!$B6138="","",IFERROR(INDEX(AcctCat,MATCH(GL_Paste!$B6138&amp;"",AcctCode,0)),"UNKNOWN"))</f>
        <v/>
      </c>
      <c r="F6141">
        <f>IF(GL_Paste!$B6138="","",IFERROR(INDEX(AcctSub,MATCH(GL_Paste!$B6138&amp;"",AcctCode,0)),"UNKNOWN"))</f>
        <v/>
      </c>
    </row>
    <row r="6142">
      <c r="A6142" s="40">
        <f>IF(GL_Paste!$B6139="","",N(GL_Paste!$H6139)-N(GL_Paste!$G6139))</f>
        <v/>
      </c>
      <c r="B6142" s="43">
        <f>IF(GL_Paste!$B6139="","",DATE(YEAR(GL_Paste!$E6139),MONTH(GL_Paste!$E6139),1))</f>
        <v/>
      </c>
      <c r="C6142">
        <f>IF(GL_Paste!$B6139="","",IF(TRIM(GL_Paste!$M6139)&lt;&gt;"",TRIM(GL_Paste!$M6139),IFERROR(MID(GL_Paste!$I6139,FIND("[",GL_Paste!$I6139)+1,FIND("]",GL_Paste!$I6139)-FIND("[",GL_Paste!$I6139)-1),"")))</f>
        <v/>
      </c>
      <c r="D6142">
        <f>IF(GL_Paste!$B6139="","",IFERROR(INDEX(DeptName,MATCH($C6142,DeptTag,0)),"UNALLOCATED"))</f>
        <v/>
      </c>
      <c r="E6142">
        <f>IF(GL_Paste!$B6139="","",IFERROR(INDEX(AcctCat,MATCH(GL_Paste!$B6139&amp;"",AcctCode,0)),"UNKNOWN"))</f>
        <v/>
      </c>
      <c r="F6142">
        <f>IF(GL_Paste!$B6139="","",IFERROR(INDEX(AcctSub,MATCH(GL_Paste!$B6139&amp;"",AcctCode,0)),"UNKNOWN"))</f>
        <v/>
      </c>
    </row>
    <row r="6143">
      <c r="A6143" s="40">
        <f>IF(GL_Paste!$B6140="","",N(GL_Paste!$H6140)-N(GL_Paste!$G6140))</f>
        <v/>
      </c>
      <c r="B6143" s="43">
        <f>IF(GL_Paste!$B6140="","",DATE(YEAR(GL_Paste!$E6140),MONTH(GL_Paste!$E6140),1))</f>
        <v/>
      </c>
      <c r="C6143">
        <f>IF(GL_Paste!$B6140="","",IF(TRIM(GL_Paste!$M6140)&lt;&gt;"",TRIM(GL_Paste!$M6140),IFERROR(MID(GL_Paste!$I6140,FIND("[",GL_Paste!$I6140)+1,FIND("]",GL_Paste!$I6140)-FIND("[",GL_Paste!$I6140)-1),"")))</f>
        <v/>
      </c>
      <c r="D6143">
        <f>IF(GL_Paste!$B6140="","",IFERROR(INDEX(DeptName,MATCH($C6143,DeptTag,0)),"UNALLOCATED"))</f>
        <v/>
      </c>
      <c r="E6143">
        <f>IF(GL_Paste!$B6140="","",IFERROR(INDEX(AcctCat,MATCH(GL_Paste!$B6140&amp;"",AcctCode,0)),"UNKNOWN"))</f>
        <v/>
      </c>
      <c r="F6143">
        <f>IF(GL_Paste!$B6140="","",IFERROR(INDEX(AcctSub,MATCH(GL_Paste!$B6140&amp;"",AcctCode,0)),"UNKNOWN"))</f>
        <v/>
      </c>
    </row>
    <row r="6144">
      <c r="A6144" s="40">
        <f>IF(GL_Paste!$B6141="","",N(GL_Paste!$H6141)-N(GL_Paste!$G6141))</f>
        <v/>
      </c>
      <c r="B6144" s="43">
        <f>IF(GL_Paste!$B6141="","",DATE(YEAR(GL_Paste!$E6141),MONTH(GL_Paste!$E6141),1))</f>
        <v/>
      </c>
      <c r="C6144">
        <f>IF(GL_Paste!$B6141="","",IF(TRIM(GL_Paste!$M6141)&lt;&gt;"",TRIM(GL_Paste!$M6141),IFERROR(MID(GL_Paste!$I6141,FIND("[",GL_Paste!$I6141)+1,FIND("]",GL_Paste!$I6141)-FIND("[",GL_Paste!$I6141)-1),"")))</f>
        <v/>
      </c>
      <c r="D6144">
        <f>IF(GL_Paste!$B6141="","",IFERROR(INDEX(DeptName,MATCH($C6144,DeptTag,0)),"UNALLOCATED"))</f>
        <v/>
      </c>
      <c r="E6144">
        <f>IF(GL_Paste!$B6141="","",IFERROR(INDEX(AcctCat,MATCH(GL_Paste!$B6141&amp;"",AcctCode,0)),"UNKNOWN"))</f>
        <v/>
      </c>
      <c r="F6144">
        <f>IF(GL_Paste!$B6141="","",IFERROR(INDEX(AcctSub,MATCH(GL_Paste!$B6141&amp;"",AcctCode,0)),"UNKNOWN"))</f>
        <v/>
      </c>
    </row>
    <row r="6145">
      <c r="A6145" s="40">
        <f>IF(GL_Paste!$B6142="","",N(GL_Paste!$H6142)-N(GL_Paste!$G6142))</f>
        <v/>
      </c>
      <c r="B6145" s="43">
        <f>IF(GL_Paste!$B6142="","",DATE(YEAR(GL_Paste!$E6142),MONTH(GL_Paste!$E6142),1))</f>
        <v/>
      </c>
      <c r="C6145">
        <f>IF(GL_Paste!$B6142="","",IF(TRIM(GL_Paste!$M6142)&lt;&gt;"",TRIM(GL_Paste!$M6142),IFERROR(MID(GL_Paste!$I6142,FIND("[",GL_Paste!$I6142)+1,FIND("]",GL_Paste!$I6142)-FIND("[",GL_Paste!$I6142)-1),"")))</f>
        <v/>
      </c>
      <c r="D6145">
        <f>IF(GL_Paste!$B6142="","",IFERROR(INDEX(DeptName,MATCH($C6145,DeptTag,0)),"UNALLOCATED"))</f>
        <v/>
      </c>
      <c r="E6145">
        <f>IF(GL_Paste!$B6142="","",IFERROR(INDEX(AcctCat,MATCH(GL_Paste!$B6142&amp;"",AcctCode,0)),"UNKNOWN"))</f>
        <v/>
      </c>
      <c r="F6145">
        <f>IF(GL_Paste!$B6142="","",IFERROR(INDEX(AcctSub,MATCH(GL_Paste!$B6142&amp;"",AcctCode,0)),"UNKNOWN"))</f>
        <v/>
      </c>
    </row>
    <row r="6146">
      <c r="A6146" s="40">
        <f>IF(GL_Paste!$B6143="","",N(GL_Paste!$H6143)-N(GL_Paste!$G6143))</f>
        <v/>
      </c>
      <c r="B6146" s="43">
        <f>IF(GL_Paste!$B6143="","",DATE(YEAR(GL_Paste!$E6143),MONTH(GL_Paste!$E6143),1))</f>
        <v/>
      </c>
      <c r="C6146">
        <f>IF(GL_Paste!$B6143="","",IF(TRIM(GL_Paste!$M6143)&lt;&gt;"",TRIM(GL_Paste!$M6143),IFERROR(MID(GL_Paste!$I6143,FIND("[",GL_Paste!$I6143)+1,FIND("]",GL_Paste!$I6143)-FIND("[",GL_Paste!$I6143)-1),"")))</f>
        <v/>
      </c>
      <c r="D6146">
        <f>IF(GL_Paste!$B6143="","",IFERROR(INDEX(DeptName,MATCH($C6146,DeptTag,0)),"UNALLOCATED"))</f>
        <v/>
      </c>
      <c r="E6146">
        <f>IF(GL_Paste!$B6143="","",IFERROR(INDEX(AcctCat,MATCH(GL_Paste!$B6143&amp;"",AcctCode,0)),"UNKNOWN"))</f>
        <v/>
      </c>
      <c r="F6146">
        <f>IF(GL_Paste!$B6143="","",IFERROR(INDEX(AcctSub,MATCH(GL_Paste!$B6143&amp;"",AcctCode,0)),"UNKNOWN"))</f>
        <v/>
      </c>
    </row>
    <row r="6147">
      <c r="A6147" s="40">
        <f>IF(GL_Paste!$B6144="","",N(GL_Paste!$H6144)-N(GL_Paste!$G6144))</f>
        <v/>
      </c>
      <c r="B6147" s="43">
        <f>IF(GL_Paste!$B6144="","",DATE(YEAR(GL_Paste!$E6144),MONTH(GL_Paste!$E6144),1))</f>
        <v/>
      </c>
      <c r="C6147">
        <f>IF(GL_Paste!$B6144="","",IF(TRIM(GL_Paste!$M6144)&lt;&gt;"",TRIM(GL_Paste!$M6144),IFERROR(MID(GL_Paste!$I6144,FIND("[",GL_Paste!$I6144)+1,FIND("]",GL_Paste!$I6144)-FIND("[",GL_Paste!$I6144)-1),"")))</f>
        <v/>
      </c>
      <c r="D6147">
        <f>IF(GL_Paste!$B6144="","",IFERROR(INDEX(DeptName,MATCH($C6147,DeptTag,0)),"UNALLOCATED"))</f>
        <v/>
      </c>
      <c r="E6147">
        <f>IF(GL_Paste!$B6144="","",IFERROR(INDEX(AcctCat,MATCH(GL_Paste!$B6144&amp;"",AcctCode,0)),"UNKNOWN"))</f>
        <v/>
      </c>
      <c r="F6147">
        <f>IF(GL_Paste!$B6144="","",IFERROR(INDEX(AcctSub,MATCH(GL_Paste!$B6144&amp;"",AcctCode,0)),"UNKNOWN"))</f>
        <v/>
      </c>
    </row>
    <row r="6148">
      <c r="A6148" s="40">
        <f>IF(GL_Paste!$B6145="","",N(GL_Paste!$H6145)-N(GL_Paste!$G6145))</f>
        <v/>
      </c>
      <c r="B6148" s="43">
        <f>IF(GL_Paste!$B6145="","",DATE(YEAR(GL_Paste!$E6145),MONTH(GL_Paste!$E6145),1))</f>
        <v/>
      </c>
      <c r="C6148">
        <f>IF(GL_Paste!$B6145="","",IF(TRIM(GL_Paste!$M6145)&lt;&gt;"",TRIM(GL_Paste!$M6145),IFERROR(MID(GL_Paste!$I6145,FIND("[",GL_Paste!$I6145)+1,FIND("]",GL_Paste!$I6145)-FIND("[",GL_Paste!$I6145)-1),"")))</f>
        <v/>
      </c>
      <c r="D6148">
        <f>IF(GL_Paste!$B6145="","",IFERROR(INDEX(DeptName,MATCH($C6148,DeptTag,0)),"UNALLOCATED"))</f>
        <v/>
      </c>
      <c r="E6148">
        <f>IF(GL_Paste!$B6145="","",IFERROR(INDEX(AcctCat,MATCH(GL_Paste!$B6145&amp;"",AcctCode,0)),"UNKNOWN"))</f>
        <v/>
      </c>
      <c r="F6148">
        <f>IF(GL_Paste!$B6145="","",IFERROR(INDEX(AcctSub,MATCH(GL_Paste!$B6145&amp;"",AcctCode,0)),"UNKNOWN"))</f>
        <v/>
      </c>
    </row>
    <row r="6149">
      <c r="A6149" s="40">
        <f>IF(GL_Paste!$B6146="","",N(GL_Paste!$H6146)-N(GL_Paste!$G6146))</f>
        <v/>
      </c>
      <c r="B6149" s="43">
        <f>IF(GL_Paste!$B6146="","",DATE(YEAR(GL_Paste!$E6146),MONTH(GL_Paste!$E6146),1))</f>
        <v/>
      </c>
      <c r="C6149">
        <f>IF(GL_Paste!$B6146="","",IF(TRIM(GL_Paste!$M6146)&lt;&gt;"",TRIM(GL_Paste!$M6146),IFERROR(MID(GL_Paste!$I6146,FIND("[",GL_Paste!$I6146)+1,FIND("]",GL_Paste!$I6146)-FIND("[",GL_Paste!$I6146)-1),"")))</f>
        <v/>
      </c>
      <c r="D6149">
        <f>IF(GL_Paste!$B6146="","",IFERROR(INDEX(DeptName,MATCH($C6149,DeptTag,0)),"UNALLOCATED"))</f>
        <v/>
      </c>
      <c r="E6149">
        <f>IF(GL_Paste!$B6146="","",IFERROR(INDEX(AcctCat,MATCH(GL_Paste!$B6146&amp;"",AcctCode,0)),"UNKNOWN"))</f>
        <v/>
      </c>
      <c r="F6149">
        <f>IF(GL_Paste!$B6146="","",IFERROR(INDEX(AcctSub,MATCH(GL_Paste!$B6146&amp;"",AcctCode,0)),"UNKNOWN"))</f>
        <v/>
      </c>
    </row>
    <row r="6150">
      <c r="A6150" s="40">
        <f>IF(GL_Paste!$B6147="","",N(GL_Paste!$H6147)-N(GL_Paste!$G6147))</f>
        <v/>
      </c>
      <c r="B6150" s="43">
        <f>IF(GL_Paste!$B6147="","",DATE(YEAR(GL_Paste!$E6147),MONTH(GL_Paste!$E6147),1))</f>
        <v/>
      </c>
      <c r="C6150">
        <f>IF(GL_Paste!$B6147="","",IF(TRIM(GL_Paste!$M6147)&lt;&gt;"",TRIM(GL_Paste!$M6147),IFERROR(MID(GL_Paste!$I6147,FIND("[",GL_Paste!$I6147)+1,FIND("]",GL_Paste!$I6147)-FIND("[",GL_Paste!$I6147)-1),"")))</f>
        <v/>
      </c>
      <c r="D6150">
        <f>IF(GL_Paste!$B6147="","",IFERROR(INDEX(DeptName,MATCH($C6150,DeptTag,0)),"UNALLOCATED"))</f>
        <v/>
      </c>
      <c r="E6150">
        <f>IF(GL_Paste!$B6147="","",IFERROR(INDEX(AcctCat,MATCH(GL_Paste!$B6147&amp;"",AcctCode,0)),"UNKNOWN"))</f>
        <v/>
      </c>
      <c r="F6150">
        <f>IF(GL_Paste!$B6147="","",IFERROR(INDEX(AcctSub,MATCH(GL_Paste!$B6147&amp;"",AcctCode,0)),"UNKNOWN"))</f>
        <v/>
      </c>
    </row>
    <row r="6151">
      <c r="A6151" s="40">
        <f>IF(GL_Paste!$B6148="","",N(GL_Paste!$H6148)-N(GL_Paste!$G6148))</f>
        <v/>
      </c>
      <c r="B6151" s="43">
        <f>IF(GL_Paste!$B6148="","",DATE(YEAR(GL_Paste!$E6148),MONTH(GL_Paste!$E6148),1))</f>
        <v/>
      </c>
      <c r="C6151">
        <f>IF(GL_Paste!$B6148="","",IF(TRIM(GL_Paste!$M6148)&lt;&gt;"",TRIM(GL_Paste!$M6148),IFERROR(MID(GL_Paste!$I6148,FIND("[",GL_Paste!$I6148)+1,FIND("]",GL_Paste!$I6148)-FIND("[",GL_Paste!$I6148)-1),"")))</f>
        <v/>
      </c>
      <c r="D6151">
        <f>IF(GL_Paste!$B6148="","",IFERROR(INDEX(DeptName,MATCH($C6151,DeptTag,0)),"UNALLOCATED"))</f>
        <v/>
      </c>
      <c r="E6151">
        <f>IF(GL_Paste!$B6148="","",IFERROR(INDEX(AcctCat,MATCH(GL_Paste!$B6148&amp;"",AcctCode,0)),"UNKNOWN"))</f>
        <v/>
      </c>
      <c r="F6151">
        <f>IF(GL_Paste!$B6148="","",IFERROR(INDEX(AcctSub,MATCH(GL_Paste!$B6148&amp;"",AcctCode,0)),"UNKNOWN"))</f>
        <v/>
      </c>
    </row>
    <row r="6152">
      <c r="A6152" s="40">
        <f>IF(GL_Paste!$B6149="","",N(GL_Paste!$H6149)-N(GL_Paste!$G6149))</f>
        <v/>
      </c>
      <c r="B6152" s="43">
        <f>IF(GL_Paste!$B6149="","",DATE(YEAR(GL_Paste!$E6149),MONTH(GL_Paste!$E6149),1))</f>
        <v/>
      </c>
      <c r="C6152">
        <f>IF(GL_Paste!$B6149="","",IF(TRIM(GL_Paste!$M6149)&lt;&gt;"",TRIM(GL_Paste!$M6149),IFERROR(MID(GL_Paste!$I6149,FIND("[",GL_Paste!$I6149)+1,FIND("]",GL_Paste!$I6149)-FIND("[",GL_Paste!$I6149)-1),"")))</f>
        <v/>
      </c>
      <c r="D6152">
        <f>IF(GL_Paste!$B6149="","",IFERROR(INDEX(DeptName,MATCH($C6152,DeptTag,0)),"UNALLOCATED"))</f>
        <v/>
      </c>
      <c r="E6152">
        <f>IF(GL_Paste!$B6149="","",IFERROR(INDEX(AcctCat,MATCH(GL_Paste!$B6149&amp;"",AcctCode,0)),"UNKNOWN"))</f>
        <v/>
      </c>
      <c r="F6152">
        <f>IF(GL_Paste!$B6149="","",IFERROR(INDEX(AcctSub,MATCH(GL_Paste!$B6149&amp;"",AcctCode,0)),"UNKNOWN"))</f>
        <v/>
      </c>
    </row>
    <row r="6153">
      <c r="A6153" s="40">
        <f>IF(GL_Paste!$B6150="","",N(GL_Paste!$H6150)-N(GL_Paste!$G6150))</f>
        <v/>
      </c>
      <c r="B6153" s="43">
        <f>IF(GL_Paste!$B6150="","",DATE(YEAR(GL_Paste!$E6150),MONTH(GL_Paste!$E6150),1))</f>
        <v/>
      </c>
      <c r="C6153">
        <f>IF(GL_Paste!$B6150="","",IF(TRIM(GL_Paste!$M6150)&lt;&gt;"",TRIM(GL_Paste!$M6150),IFERROR(MID(GL_Paste!$I6150,FIND("[",GL_Paste!$I6150)+1,FIND("]",GL_Paste!$I6150)-FIND("[",GL_Paste!$I6150)-1),"")))</f>
        <v/>
      </c>
      <c r="D6153">
        <f>IF(GL_Paste!$B6150="","",IFERROR(INDEX(DeptName,MATCH($C6153,DeptTag,0)),"UNALLOCATED"))</f>
        <v/>
      </c>
      <c r="E6153">
        <f>IF(GL_Paste!$B6150="","",IFERROR(INDEX(AcctCat,MATCH(GL_Paste!$B6150&amp;"",AcctCode,0)),"UNKNOWN"))</f>
        <v/>
      </c>
      <c r="F6153">
        <f>IF(GL_Paste!$B6150="","",IFERROR(INDEX(AcctSub,MATCH(GL_Paste!$B6150&amp;"",AcctCode,0)),"UNKNOWN"))</f>
        <v/>
      </c>
    </row>
    <row r="6154">
      <c r="A6154" s="40">
        <f>IF(GL_Paste!$B6151="","",N(GL_Paste!$H6151)-N(GL_Paste!$G6151))</f>
        <v/>
      </c>
      <c r="B6154" s="43">
        <f>IF(GL_Paste!$B6151="","",DATE(YEAR(GL_Paste!$E6151),MONTH(GL_Paste!$E6151),1))</f>
        <v/>
      </c>
      <c r="C6154">
        <f>IF(GL_Paste!$B6151="","",IF(TRIM(GL_Paste!$M6151)&lt;&gt;"",TRIM(GL_Paste!$M6151),IFERROR(MID(GL_Paste!$I6151,FIND("[",GL_Paste!$I6151)+1,FIND("]",GL_Paste!$I6151)-FIND("[",GL_Paste!$I6151)-1),"")))</f>
        <v/>
      </c>
      <c r="D6154">
        <f>IF(GL_Paste!$B6151="","",IFERROR(INDEX(DeptName,MATCH($C6154,DeptTag,0)),"UNALLOCATED"))</f>
        <v/>
      </c>
      <c r="E6154">
        <f>IF(GL_Paste!$B6151="","",IFERROR(INDEX(AcctCat,MATCH(GL_Paste!$B6151&amp;"",AcctCode,0)),"UNKNOWN"))</f>
        <v/>
      </c>
      <c r="F6154">
        <f>IF(GL_Paste!$B6151="","",IFERROR(INDEX(AcctSub,MATCH(GL_Paste!$B6151&amp;"",AcctCode,0)),"UNKNOWN"))</f>
        <v/>
      </c>
    </row>
    <row r="6155">
      <c r="A6155" s="40">
        <f>IF(GL_Paste!$B6152="","",N(GL_Paste!$H6152)-N(GL_Paste!$G6152))</f>
        <v/>
      </c>
      <c r="B6155" s="43">
        <f>IF(GL_Paste!$B6152="","",DATE(YEAR(GL_Paste!$E6152),MONTH(GL_Paste!$E6152),1))</f>
        <v/>
      </c>
      <c r="C6155">
        <f>IF(GL_Paste!$B6152="","",IF(TRIM(GL_Paste!$M6152)&lt;&gt;"",TRIM(GL_Paste!$M6152),IFERROR(MID(GL_Paste!$I6152,FIND("[",GL_Paste!$I6152)+1,FIND("]",GL_Paste!$I6152)-FIND("[",GL_Paste!$I6152)-1),"")))</f>
        <v/>
      </c>
      <c r="D6155">
        <f>IF(GL_Paste!$B6152="","",IFERROR(INDEX(DeptName,MATCH($C6155,DeptTag,0)),"UNALLOCATED"))</f>
        <v/>
      </c>
      <c r="E6155">
        <f>IF(GL_Paste!$B6152="","",IFERROR(INDEX(AcctCat,MATCH(GL_Paste!$B6152&amp;"",AcctCode,0)),"UNKNOWN"))</f>
        <v/>
      </c>
      <c r="F6155">
        <f>IF(GL_Paste!$B6152="","",IFERROR(INDEX(AcctSub,MATCH(GL_Paste!$B6152&amp;"",AcctCode,0)),"UNKNOWN"))</f>
        <v/>
      </c>
    </row>
    <row r="6156">
      <c r="A6156" s="40">
        <f>IF(GL_Paste!$B6153="","",N(GL_Paste!$H6153)-N(GL_Paste!$G6153))</f>
        <v/>
      </c>
      <c r="B6156" s="43">
        <f>IF(GL_Paste!$B6153="","",DATE(YEAR(GL_Paste!$E6153),MONTH(GL_Paste!$E6153),1))</f>
        <v/>
      </c>
      <c r="C6156">
        <f>IF(GL_Paste!$B6153="","",IF(TRIM(GL_Paste!$M6153)&lt;&gt;"",TRIM(GL_Paste!$M6153),IFERROR(MID(GL_Paste!$I6153,FIND("[",GL_Paste!$I6153)+1,FIND("]",GL_Paste!$I6153)-FIND("[",GL_Paste!$I6153)-1),"")))</f>
        <v/>
      </c>
      <c r="D6156">
        <f>IF(GL_Paste!$B6153="","",IFERROR(INDEX(DeptName,MATCH($C6156,DeptTag,0)),"UNALLOCATED"))</f>
        <v/>
      </c>
      <c r="E6156">
        <f>IF(GL_Paste!$B6153="","",IFERROR(INDEX(AcctCat,MATCH(GL_Paste!$B6153&amp;"",AcctCode,0)),"UNKNOWN"))</f>
        <v/>
      </c>
      <c r="F6156">
        <f>IF(GL_Paste!$B6153="","",IFERROR(INDEX(AcctSub,MATCH(GL_Paste!$B6153&amp;"",AcctCode,0)),"UNKNOWN"))</f>
        <v/>
      </c>
    </row>
    <row r="6157">
      <c r="A6157" s="40">
        <f>IF(GL_Paste!$B6154="","",N(GL_Paste!$H6154)-N(GL_Paste!$G6154))</f>
        <v/>
      </c>
      <c r="B6157" s="43">
        <f>IF(GL_Paste!$B6154="","",DATE(YEAR(GL_Paste!$E6154),MONTH(GL_Paste!$E6154),1))</f>
        <v/>
      </c>
      <c r="C6157">
        <f>IF(GL_Paste!$B6154="","",IF(TRIM(GL_Paste!$M6154)&lt;&gt;"",TRIM(GL_Paste!$M6154),IFERROR(MID(GL_Paste!$I6154,FIND("[",GL_Paste!$I6154)+1,FIND("]",GL_Paste!$I6154)-FIND("[",GL_Paste!$I6154)-1),"")))</f>
        <v/>
      </c>
      <c r="D6157">
        <f>IF(GL_Paste!$B6154="","",IFERROR(INDEX(DeptName,MATCH($C6157,DeptTag,0)),"UNALLOCATED"))</f>
        <v/>
      </c>
      <c r="E6157">
        <f>IF(GL_Paste!$B6154="","",IFERROR(INDEX(AcctCat,MATCH(GL_Paste!$B6154&amp;"",AcctCode,0)),"UNKNOWN"))</f>
        <v/>
      </c>
      <c r="F6157">
        <f>IF(GL_Paste!$B6154="","",IFERROR(INDEX(AcctSub,MATCH(GL_Paste!$B6154&amp;"",AcctCode,0)),"UNKNOWN"))</f>
        <v/>
      </c>
    </row>
    <row r="6158">
      <c r="A6158" s="40">
        <f>IF(GL_Paste!$B6155="","",N(GL_Paste!$H6155)-N(GL_Paste!$G6155))</f>
        <v/>
      </c>
      <c r="B6158" s="43">
        <f>IF(GL_Paste!$B6155="","",DATE(YEAR(GL_Paste!$E6155),MONTH(GL_Paste!$E6155),1))</f>
        <v/>
      </c>
      <c r="C6158">
        <f>IF(GL_Paste!$B6155="","",IF(TRIM(GL_Paste!$M6155)&lt;&gt;"",TRIM(GL_Paste!$M6155),IFERROR(MID(GL_Paste!$I6155,FIND("[",GL_Paste!$I6155)+1,FIND("]",GL_Paste!$I6155)-FIND("[",GL_Paste!$I6155)-1),"")))</f>
        <v/>
      </c>
      <c r="D6158">
        <f>IF(GL_Paste!$B6155="","",IFERROR(INDEX(DeptName,MATCH($C6158,DeptTag,0)),"UNALLOCATED"))</f>
        <v/>
      </c>
      <c r="E6158">
        <f>IF(GL_Paste!$B6155="","",IFERROR(INDEX(AcctCat,MATCH(GL_Paste!$B6155&amp;"",AcctCode,0)),"UNKNOWN"))</f>
        <v/>
      </c>
      <c r="F6158">
        <f>IF(GL_Paste!$B6155="","",IFERROR(INDEX(AcctSub,MATCH(GL_Paste!$B6155&amp;"",AcctCode,0)),"UNKNOWN"))</f>
        <v/>
      </c>
    </row>
    <row r="6159">
      <c r="A6159" s="40">
        <f>IF(GL_Paste!$B6156="","",N(GL_Paste!$H6156)-N(GL_Paste!$G6156))</f>
        <v/>
      </c>
      <c r="B6159" s="43">
        <f>IF(GL_Paste!$B6156="","",DATE(YEAR(GL_Paste!$E6156),MONTH(GL_Paste!$E6156),1))</f>
        <v/>
      </c>
      <c r="C6159">
        <f>IF(GL_Paste!$B6156="","",IF(TRIM(GL_Paste!$M6156)&lt;&gt;"",TRIM(GL_Paste!$M6156),IFERROR(MID(GL_Paste!$I6156,FIND("[",GL_Paste!$I6156)+1,FIND("]",GL_Paste!$I6156)-FIND("[",GL_Paste!$I6156)-1),"")))</f>
        <v/>
      </c>
      <c r="D6159">
        <f>IF(GL_Paste!$B6156="","",IFERROR(INDEX(DeptName,MATCH($C6159,DeptTag,0)),"UNALLOCATED"))</f>
        <v/>
      </c>
      <c r="E6159">
        <f>IF(GL_Paste!$B6156="","",IFERROR(INDEX(AcctCat,MATCH(GL_Paste!$B6156&amp;"",AcctCode,0)),"UNKNOWN"))</f>
        <v/>
      </c>
      <c r="F6159">
        <f>IF(GL_Paste!$B6156="","",IFERROR(INDEX(AcctSub,MATCH(GL_Paste!$B6156&amp;"",AcctCode,0)),"UNKNOWN"))</f>
        <v/>
      </c>
    </row>
    <row r="6160">
      <c r="A6160" s="40">
        <f>IF(GL_Paste!$B6157="","",N(GL_Paste!$H6157)-N(GL_Paste!$G6157))</f>
        <v/>
      </c>
      <c r="B6160" s="43">
        <f>IF(GL_Paste!$B6157="","",DATE(YEAR(GL_Paste!$E6157),MONTH(GL_Paste!$E6157),1))</f>
        <v/>
      </c>
      <c r="C6160">
        <f>IF(GL_Paste!$B6157="","",IF(TRIM(GL_Paste!$M6157)&lt;&gt;"",TRIM(GL_Paste!$M6157),IFERROR(MID(GL_Paste!$I6157,FIND("[",GL_Paste!$I6157)+1,FIND("]",GL_Paste!$I6157)-FIND("[",GL_Paste!$I6157)-1),"")))</f>
        <v/>
      </c>
      <c r="D6160">
        <f>IF(GL_Paste!$B6157="","",IFERROR(INDEX(DeptName,MATCH($C6160,DeptTag,0)),"UNALLOCATED"))</f>
        <v/>
      </c>
      <c r="E6160">
        <f>IF(GL_Paste!$B6157="","",IFERROR(INDEX(AcctCat,MATCH(GL_Paste!$B6157&amp;"",AcctCode,0)),"UNKNOWN"))</f>
        <v/>
      </c>
      <c r="F6160">
        <f>IF(GL_Paste!$B6157="","",IFERROR(INDEX(AcctSub,MATCH(GL_Paste!$B6157&amp;"",AcctCode,0)),"UNKNOWN"))</f>
        <v/>
      </c>
    </row>
    <row r="6161">
      <c r="A6161" s="40">
        <f>IF(GL_Paste!$B6158="","",N(GL_Paste!$H6158)-N(GL_Paste!$G6158))</f>
        <v/>
      </c>
      <c r="B6161" s="43">
        <f>IF(GL_Paste!$B6158="","",DATE(YEAR(GL_Paste!$E6158),MONTH(GL_Paste!$E6158),1))</f>
        <v/>
      </c>
      <c r="C6161">
        <f>IF(GL_Paste!$B6158="","",IF(TRIM(GL_Paste!$M6158)&lt;&gt;"",TRIM(GL_Paste!$M6158),IFERROR(MID(GL_Paste!$I6158,FIND("[",GL_Paste!$I6158)+1,FIND("]",GL_Paste!$I6158)-FIND("[",GL_Paste!$I6158)-1),"")))</f>
        <v/>
      </c>
      <c r="D6161">
        <f>IF(GL_Paste!$B6158="","",IFERROR(INDEX(DeptName,MATCH($C6161,DeptTag,0)),"UNALLOCATED"))</f>
        <v/>
      </c>
      <c r="E6161">
        <f>IF(GL_Paste!$B6158="","",IFERROR(INDEX(AcctCat,MATCH(GL_Paste!$B6158&amp;"",AcctCode,0)),"UNKNOWN"))</f>
        <v/>
      </c>
      <c r="F6161">
        <f>IF(GL_Paste!$B6158="","",IFERROR(INDEX(AcctSub,MATCH(GL_Paste!$B6158&amp;"",AcctCode,0)),"UNKNOWN"))</f>
        <v/>
      </c>
    </row>
    <row r="6162">
      <c r="A6162" s="40">
        <f>IF(GL_Paste!$B6159="","",N(GL_Paste!$H6159)-N(GL_Paste!$G6159))</f>
        <v/>
      </c>
      <c r="B6162" s="43">
        <f>IF(GL_Paste!$B6159="","",DATE(YEAR(GL_Paste!$E6159),MONTH(GL_Paste!$E6159),1))</f>
        <v/>
      </c>
      <c r="C6162">
        <f>IF(GL_Paste!$B6159="","",IF(TRIM(GL_Paste!$M6159)&lt;&gt;"",TRIM(GL_Paste!$M6159),IFERROR(MID(GL_Paste!$I6159,FIND("[",GL_Paste!$I6159)+1,FIND("]",GL_Paste!$I6159)-FIND("[",GL_Paste!$I6159)-1),"")))</f>
        <v/>
      </c>
      <c r="D6162">
        <f>IF(GL_Paste!$B6159="","",IFERROR(INDEX(DeptName,MATCH($C6162,DeptTag,0)),"UNALLOCATED"))</f>
        <v/>
      </c>
      <c r="E6162">
        <f>IF(GL_Paste!$B6159="","",IFERROR(INDEX(AcctCat,MATCH(GL_Paste!$B6159&amp;"",AcctCode,0)),"UNKNOWN"))</f>
        <v/>
      </c>
      <c r="F6162">
        <f>IF(GL_Paste!$B6159="","",IFERROR(INDEX(AcctSub,MATCH(GL_Paste!$B6159&amp;"",AcctCode,0)),"UNKNOWN"))</f>
        <v/>
      </c>
    </row>
    <row r="6163">
      <c r="A6163" s="40">
        <f>IF(GL_Paste!$B6160="","",N(GL_Paste!$H6160)-N(GL_Paste!$G6160))</f>
        <v/>
      </c>
      <c r="B6163" s="43">
        <f>IF(GL_Paste!$B6160="","",DATE(YEAR(GL_Paste!$E6160),MONTH(GL_Paste!$E6160),1))</f>
        <v/>
      </c>
      <c r="C6163">
        <f>IF(GL_Paste!$B6160="","",IF(TRIM(GL_Paste!$M6160)&lt;&gt;"",TRIM(GL_Paste!$M6160),IFERROR(MID(GL_Paste!$I6160,FIND("[",GL_Paste!$I6160)+1,FIND("]",GL_Paste!$I6160)-FIND("[",GL_Paste!$I6160)-1),"")))</f>
        <v/>
      </c>
      <c r="D6163">
        <f>IF(GL_Paste!$B6160="","",IFERROR(INDEX(DeptName,MATCH($C6163,DeptTag,0)),"UNALLOCATED"))</f>
        <v/>
      </c>
      <c r="E6163">
        <f>IF(GL_Paste!$B6160="","",IFERROR(INDEX(AcctCat,MATCH(GL_Paste!$B6160&amp;"",AcctCode,0)),"UNKNOWN"))</f>
        <v/>
      </c>
      <c r="F6163">
        <f>IF(GL_Paste!$B6160="","",IFERROR(INDEX(AcctSub,MATCH(GL_Paste!$B6160&amp;"",AcctCode,0)),"UNKNOWN"))</f>
        <v/>
      </c>
    </row>
    <row r="6164">
      <c r="A6164" s="40">
        <f>IF(GL_Paste!$B6161="","",N(GL_Paste!$H6161)-N(GL_Paste!$G6161))</f>
        <v/>
      </c>
      <c r="B6164" s="43">
        <f>IF(GL_Paste!$B6161="","",DATE(YEAR(GL_Paste!$E6161),MONTH(GL_Paste!$E6161),1))</f>
        <v/>
      </c>
      <c r="C6164">
        <f>IF(GL_Paste!$B6161="","",IF(TRIM(GL_Paste!$M6161)&lt;&gt;"",TRIM(GL_Paste!$M6161),IFERROR(MID(GL_Paste!$I6161,FIND("[",GL_Paste!$I6161)+1,FIND("]",GL_Paste!$I6161)-FIND("[",GL_Paste!$I6161)-1),"")))</f>
        <v/>
      </c>
      <c r="D6164">
        <f>IF(GL_Paste!$B6161="","",IFERROR(INDEX(DeptName,MATCH($C6164,DeptTag,0)),"UNALLOCATED"))</f>
        <v/>
      </c>
      <c r="E6164">
        <f>IF(GL_Paste!$B6161="","",IFERROR(INDEX(AcctCat,MATCH(GL_Paste!$B6161&amp;"",AcctCode,0)),"UNKNOWN"))</f>
        <v/>
      </c>
      <c r="F6164">
        <f>IF(GL_Paste!$B6161="","",IFERROR(INDEX(AcctSub,MATCH(GL_Paste!$B6161&amp;"",AcctCode,0)),"UNKNOWN"))</f>
        <v/>
      </c>
    </row>
    <row r="6165">
      <c r="A6165" s="40">
        <f>IF(GL_Paste!$B6162="","",N(GL_Paste!$H6162)-N(GL_Paste!$G6162))</f>
        <v/>
      </c>
      <c r="B6165" s="43">
        <f>IF(GL_Paste!$B6162="","",DATE(YEAR(GL_Paste!$E6162),MONTH(GL_Paste!$E6162),1))</f>
        <v/>
      </c>
      <c r="C6165">
        <f>IF(GL_Paste!$B6162="","",IF(TRIM(GL_Paste!$M6162)&lt;&gt;"",TRIM(GL_Paste!$M6162),IFERROR(MID(GL_Paste!$I6162,FIND("[",GL_Paste!$I6162)+1,FIND("]",GL_Paste!$I6162)-FIND("[",GL_Paste!$I6162)-1),"")))</f>
        <v/>
      </c>
      <c r="D6165">
        <f>IF(GL_Paste!$B6162="","",IFERROR(INDEX(DeptName,MATCH($C6165,DeptTag,0)),"UNALLOCATED"))</f>
        <v/>
      </c>
      <c r="E6165">
        <f>IF(GL_Paste!$B6162="","",IFERROR(INDEX(AcctCat,MATCH(GL_Paste!$B6162&amp;"",AcctCode,0)),"UNKNOWN"))</f>
        <v/>
      </c>
      <c r="F6165">
        <f>IF(GL_Paste!$B6162="","",IFERROR(INDEX(AcctSub,MATCH(GL_Paste!$B6162&amp;"",AcctCode,0)),"UNKNOWN"))</f>
        <v/>
      </c>
    </row>
    <row r="6166">
      <c r="A6166" s="40">
        <f>IF(GL_Paste!$B6163="","",N(GL_Paste!$H6163)-N(GL_Paste!$G6163))</f>
        <v/>
      </c>
      <c r="B6166" s="43">
        <f>IF(GL_Paste!$B6163="","",DATE(YEAR(GL_Paste!$E6163),MONTH(GL_Paste!$E6163),1))</f>
        <v/>
      </c>
      <c r="C6166">
        <f>IF(GL_Paste!$B6163="","",IF(TRIM(GL_Paste!$M6163)&lt;&gt;"",TRIM(GL_Paste!$M6163),IFERROR(MID(GL_Paste!$I6163,FIND("[",GL_Paste!$I6163)+1,FIND("]",GL_Paste!$I6163)-FIND("[",GL_Paste!$I6163)-1),"")))</f>
        <v/>
      </c>
      <c r="D6166">
        <f>IF(GL_Paste!$B6163="","",IFERROR(INDEX(DeptName,MATCH($C6166,DeptTag,0)),"UNALLOCATED"))</f>
        <v/>
      </c>
      <c r="E6166">
        <f>IF(GL_Paste!$B6163="","",IFERROR(INDEX(AcctCat,MATCH(GL_Paste!$B6163&amp;"",AcctCode,0)),"UNKNOWN"))</f>
        <v/>
      </c>
      <c r="F6166">
        <f>IF(GL_Paste!$B6163="","",IFERROR(INDEX(AcctSub,MATCH(GL_Paste!$B6163&amp;"",AcctCode,0)),"UNKNOWN"))</f>
        <v/>
      </c>
    </row>
    <row r="6167">
      <c r="A6167" s="40">
        <f>IF(GL_Paste!$B6164="","",N(GL_Paste!$H6164)-N(GL_Paste!$G6164))</f>
        <v/>
      </c>
      <c r="B6167" s="43">
        <f>IF(GL_Paste!$B6164="","",DATE(YEAR(GL_Paste!$E6164),MONTH(GL_Paste!$E6164),1))</f>
        <v/>
      </c>
      <c r="C6167">
        <f>IF(GL_Paste!$B6164="","",IF(TRIM(GL_Paste!$M6164)&lt;&gt;"",TRIM(GL_Paste!$M6164),IFERROR(MID(GL_Paste!$I6164,FIND("[",GL_Paste!$I6164)+1,FIND("]",GL_Paste!$I6164)-FIND("[",GL_Paste!$I6164)-1),"")))</f>
        <v/>
      </c>
      <c r="D6167">
        <f>IF(GL_Paste!$B6164="","",IFERROR(INDEX(DeptName,MATCH($C6167,DeptTag,0)),"UNALLOCATED"))</f>
        <v/>
      </c>
      <c r="E6167">
        <f>IF(GL_Paste!$B6164="","",IFERROR(INDEX(AcctCat,MATCH(GL_Paste!$B6164&amp;"",AcctCode,0)),"UNKNOWN"))</f>
        <v/>
      </c>
      <c r="F6167">
        <f>IF(GL_Paste!$B6164="","",IFERROR(INDEX(AcctSub,MATCH(GL_Paste!$B6164&amp;"",AcctCode,0)),"UNKNOWN"))</f>
        <v/>
      </c>
    </row>
    <row r="6168">
      <c r="A6168" s="40">
        <f>IF(GL_Paste!$B6165="","",N(GL_Paste!$H6165)-N(GL_Paste!$G6165))</f>
        <v/>
      </c>
      <c r="B6168" s="43">
        <f>IF(GL_Paste!$B6165="","",DATE(YEAR(GL_Paste!$E6165),MONTH(GL_Paste!$E6165),1))</f>
        <v/>
      </c>
      <c r="C6168">
        <f>IF(GL_Paste!$B6165="","",IF(TRIM(GL_Paste!$M6165)&lt;&gt;"",TRIM(GL_Paste!$M6165),IFERROR(MID(GL_Paste!$I6165,FIND("[",GL_Paste!$I6165)+1,FIND("]",GL_Paste!$I6165)-FIND("[",GL_Paste!$I6165)-1),"")))</f>
        <v/>
      </c>
      <c r="D6168">
        <f>IF(GL_Paste!$B6165="","",IFERROR(INDEX(DeptName,MATCH($C6168,DeptTag,0)),"UNALLOCATED"))</f>
        <v/>
      </c>
      <c r="E6168">
        <f>IF(GL_Paste!$B6165="","",IFERROR(INDEX(AcctCat,MATCH(GL_Paste!$B6165&amp;"",AcctCode,0)),"UNKNOWN"))</f>
        <v/>
      </c>
      <c r="F6168">
        <f>IF(GL_Paste!$B6165="","",IFERROR(INDEX(AcctSub,MATCH(GL_Paste!$B6165&amp;"",AcctCode,0)),"UNKNOWN"))</f>
        <v/>
      </c>
    </row>
    <row r="6169">
      <c r="A6169" s="40">
        <f>IF(GL_Paste!$B6166="","",N(GL_Paste!$H6166)-N(GL_Paste!$G6166))</f>
        <v/>
      </c>
      <c r="B6169" s="43">
        <f>IF(GL_Paste!$B6166="","",DATE(YEAR(GL_Paste!$E6166),MONTH(GL_Paste!$E6166),1))</f>
        <v/>
      </c>
      <c r="C6169">
        <f>IF(GL_Paste!$B6166="","",IF(TRIM(GL_Paste!$M6166)&lt;&gt;"",TRIM(GL_Paste!$M6166),IFERROR(MID(GL_Paste!$I6166,FIND("[",GL_Paste!$I6166)+1,FIND("]",GL_Paste!$I6166)-FIND("[",GL_Paste!$I6166)-1),"")))</f>
        <v/>
      </c>
      <c r="D6169">
        <f>IF(GL_Paste!$B6166="","",IFERROR(INDEX(DeptName,MATCH($C6169,DeptTag,0)),"UNALLOCATED"))</f>
        <v/>
      </c>
      <c r="E6169">
        <f>IF(GL_Paste!$B6166="","",IFERROR(INDEX(AcctCat,MATCH(GL_Paste!$B6166&amp;"",AcctCode,0)),"UNKNOWN"))</f>
        <v/>
      </c>
      <c r="F6169">
        <f>IF(GL_Paste!$B6166="","",IFERROR(INDEX(AcctSub,MATCH(GL_Paste!$B6166&amp;"",AcctCode,0)),"UNKNOWN"))</f>
        <v/>
      </c>
    </row>
    <row r="6170">
      <c r="A6170" s="40">
        <f>IF(GL_Paste!$B6167="","",N(GL_Paste!$H6167)-N(GL_Paste!$G6167))</f>
        <v/>
      </c>
      <c r="B6170" s="43">
        <f>IF(GL_Paste!$B6167="","",DATE(YEAR(GL_Paste!$E6167),MONTH(GL_Paste!$E6167),1))</f>
        <v/>
      </c>
      <c r="C6170">
        <f>IF(GL_Paste!$B6167="","",IF(TRIM(GL_Paste!$M6167)&lt;&gt;"",TRIM(GL_Paste!$M6167),IFERROR(MID(GL_Paste!$I6167,FIND("[",GL_Paste!$I6167)+1,FIND("]",GL_Paste!$I6167)-FIND("[",GL_Paste!$I6167)-1),"")))</f>
        <v/>
      </c>
      <c r="D6170">
        <f>IF(GL_Paste!$B6167="","",IFERROR(INDEX(DeptName,MATCH($C6170,DeptTag,0)),"UNALLOCATED"))</f>
        <v/>
      </c>
      <c r="E6170">
        <f>IF(GL_Paste!$B6167="","",IFERROR(INDEX(AcctCat,MATCH(GL_Paste!$B6167&amp;"",AcctCode,0)),"UNKNOWN"))</f>
        <v/>
      </c>
      <c r="F6170">
        <f>IF(GL_Paste!$B6167="","",IFERROR(INDEX(AcctSub,MATCH(GL_Paste!$B6167&amp;"",AcctCode,0)),"UNKNOWN"))</f>
        <v/>
      </c>
    </row>
    <row r="6171">
      <c r="A6171" s="40">
        <f>IF(GL_Paste!$B6168="","",N(GL_Paste!$H6168)-N(GL_Paste!$G6168))</f>
        <v/>
      </c>
      <c r="B6171" s="43">
        <f>IF(GL_Paste!$B6168="","",DATE(YEAR(GL_Paste!$E6168),MONTH(GL_Paste!$E6168),1))</f>
        <v/>
      </c>
      <c r="C6171">
        <f>IF(GL_Paste!$B6168="","",IF(TRIM(GL_Paste!$M6168)&lt;&gt;"",TRIM(GL_Paste!$M6168),IFERROR(MID(GL_Paste!$I6168,FIND("[",GL_Paste!$I6168)+1,FIND("]",GL_Paste!$I6168)-FIND("[",GL_Paste!$I6168)-1),"")))</f>
        <v/>
      </c>
      <c r="D6171">
        <f>IF(GL_Paste!$B6168="","",IFERROR(INDEX(DeptName,MATCH($C6171,DeptTag,0)),"UNALLOCATED"))</f>
        <v/>
      </c>
      <c r="E6171">
        <f>IF(GL_Paste!$B6168="","",IFERROR(INDEX(AcctCat,MATCH(GL_Paste!$B6168&amp;"",AcctCode,0)),"UNKNOWN"))</f>
        <v/>
      </c>
      <c r="F6171">
        <f>IF(GL_Paste!$B6168="","",IFERROR(INDEX(AcctSub,MATCH(GL_Paste!$B6168&amp;"",AcctCode,0)),"UNKNOWN"))</f>
        <v/>
      </c>
    </row>
    <row r="6172">
      <c r="A6172" s="40">
        <f>IF(GL_Paste!$B6169="","",N(GL_Paste!$H6169)-N(GL_Paste!$G6169))</f>
        <v/>
      </c>
      <c r="B6172" s="43">
        <f>IF(GL_Paste!$B6169="","",DATE(YEAR(GL_Paste!$E6169),MONTH(GL_Paste!$E6169),1))</f>
        <v/>
      </c>
      <c r="C6172">
        <f>IF(GL_Paste!$B6169="","",IF(TRIM(GL_Paste!$M6169)&lt;&gt;"",TRIM(GL_Paste!$M6169),IFERROR(MID(GL_Paste!$I6169,FIND("[",GL_Paste!$I6169)+1,FIND("]",GL_Paste!$I6169)-FIND("[",GL_Paste!$I6169)-1),"")))</f>
        <v/>
      </c>
      <c r="D6172">
        <f>IF(GL_Paste!$B6169="","",IFERROR(INDEX(DeptName,MATCH($C6172,DeptTag,0)),"UNALLOCATED"))</f>
        <v/>
      </c>
      <c r="E6172">
        <f>IF(GL_Paste!$B6169="","",IFERROR(INDEX(AcctCat,MATCH(GL_Paste!$B6169&amp;"",AcctCode,0)),"UNKNOWN"))</f>
        <v/>
      </c>
      <c r="F6172">
        <f>IF(GL_Paste!$B6169="","",IFERROR(INDEX(AcctSub,MATCH(GL_Paste!$B6169&amp;"",AcctCode,0)),"UNKNOWN"))</f>
        <v/>
      </c>
    </row>
    <row r="6173">
      <c r="A6173" s="40">
        <f>IF(GL_Paste!$B6170="","",N(GL_Paste!$H6170)-N(GL_Paste!$G6170))</f>
        <v/>
      </c>
      <c r="B6173" s="43">
        <f>IF(GL_Paste!$B6170="","",DATE(YEAR(GL_Paste!$E6170),MONTH(GL_Paste!$E6170),1))</f>
        <v/>
      </c>
      <c r="C6173">
        <f>IF(GL_Paste!$B6170="","",IF(TRIM(GL_Paste!$M6170)&lt;&gt;"",TRIM(GL_Paste!$M6170),IFERROR(MID(GL_Paste!$I6170,FIND("[",GL_Paste!$I6170)+1,FIND("]",GL_Paste!$I6170)-FIND("[",GL_Paste!$I6170)-1),"")))</f>
        <v/>
      </c>
      <c r="D6173">
        <f>IF(GL_Paste!$B6170="","",IFERROR(INDEX(DeptName,MATCH($C6173,DeptTag,0)),"UNALLOCATED"))</f>
        <v/>
      </c>
      <c r="E6173">
        <f>IF(GL_Paste!$B6170="","",IFERROR(INDEX(AcctCat,MATCH(GL_Paste!$B6170&amp;"",AcctCode,0)),"UNKNOWN"))</f>
        <v/>
      </c>
      <c r="F6173">
        <f>IF(GL_Paste!$B6170="","",IFERROR(INDEX(AcctSub,MATCH(GL_Paste!$B6170&amp;"",AcctCode,0)),"UNKNOWN"))</f>
        <v/>
      </c>
    </row>
    <row r="6174">
      <c r="A6174" s="40">
        <f>IF(GL_Paste!$B6171="","",N(GL_Paste!$H6171)-N(GL_Paste!$G6171))</f>
        <v/>
      </c>
      <c r="B6174" s="43">
        <f>IF(GL_Paste!$B6171="","",DATE(YEAR(GL_Paste!$E6171),MONTH(GL_Paste!$E6171),1))</f>
        <v/>
      </c>
      <c r="C6174">
        <f>IF(GL_Paste!$B6171="","",IF(TRIM(GL_Paste!$M6171)&lt;&gt;"",TRIM(GL_Paste!$M6171),IFERROR(MID(GL_Paste!$I6171,FIND("[",GL_Paste!$I6171)+1,FIND("]",GL_Paste!$I6171)-FIND("[",GL_Paste!$I6171)-1),"")))</f>
        <v/>
      </c>
      <c r="D6174">
        <f>IF(GL_Paste!$B6171="","",IFERROR(INDEX(DeptName,MATCH($C6174,DeptTag,0)),"UNALLOCATED"))</f>
        <v/>
      </c>
      <c r="E6174">
        <f>IF(GL_Paste!$B6171="","",IFERROR(INDEX(AcctCat,MATCH(GL_Paste!$B6171&amp;"",AcctCode,0)),"UNKNOWN"))</f>
        <v/>
      </c>
      <c r="F6174">
        <f>IF(GL_Paste!$B6171="","",IFERROR(INDEX(AcctSub,MATCH(GL_Paste!$B6171&amp;"",AcctCode,0)),"UNKNOWN"))</f>
        <v/>
      </c>
    </row>
    <row r="6175">
      <c r="A6175" s="40">
        <f>IF(GL_Paste!$B6172="","",N(GL_Paste!$H6172)-N(GL_Paste!$G6172))</f>
        <v/>
      </c>
      <c r="B6175" s="43">
        <f>IF(GL_Paste!$B6172="","",DATE(YEAR(GL_Paste!$E6172),MONTH(GL_Paste!$E6172),1))</f>
        <v/>
      </c>
      <c r="C6175">
        <f>IF(GL_Paste!$B6172="","",IF(TRIM(GL_Paste!$M6172)&lt;&gt;"",TRIM(GL_Paste!$M6172),IFERROR(MID(GL_Paste!$I6172,FIND("[",GL_Paste!$I6172)+1,FIND("]",GL_Paste!$I6172)-FIND("[",GL_Paste!$I6172)-1),"")))</f>
        <v/>
      </c>
      <c r="D6175">
        <f>IF(GL_Paste!$B6172="","",IFERROR(INDEX(DeptName,MATCH($C6175,DeptTag,0)),"UNALLOCATED"))</f>
        <v/>
      </c>
      <c r="E6175">
        <f>IF(GL_Paste!$B6172="","",IFERROR(INDEX(AcctCat,MATCH(GL_Paste!$B6172&amp;"",AcctCode,0)),"UNKNOWN"))</f>
        <v/>
      </c>
      <c r="F6175">
        <f>IF(GL_Paste!$B6172="","",IFERROR(INDEX(AcctSub,MATCH(GL_Paste!$B6172&amp;"",AcctCode,0)),"UNKNOWN"))</f>
        <v/>
      </c>
    </row>
    <row r="6176">
      <c r="A6176" s="40">
        <f>IF(GL_Paste!$B6173="","",N(GL_Paste!$H6173)-N(GL_Paste!$G6173))</f>
        <v/>
      </c>
      <c r="B6176" s="43">
        <f>IF(GL_Paste!$B6173="","",DATE(YEAR(GL_Paste!$E6173),MONTH(GL_Paste!$E6173),1))</f>
        <v/>
      </c>
      <c r="C6176">
        <f>IF(GL_Paste!$B6173="","",IF(TRIM(GL_Paste!$M6173)&lt;&gt;"",TRIM(GL_Paste!$M6173),IFERROR(MID(GL_Paste!$I6173,FIND("[",GL_Paste!$I6173)+1,FIND("]",GL_Paste!$I6173)-FIND("[",GL_Paste!$I6173)-1),"")))</f>
        <v/>
      </c>
      <c r="D6176">
        <f>IF(GL_Paste!$B6173="","",IFERROR(INDEX(DeptName,MATCH($C6176,DeptTag,0)),"UNALLOCATED"))</f>
        <v/>
      </c>
      <c r="E6176">
        <f>IF(GL_Paste!$B6173="","",IFERROR(INDEX(AcctCat,MATCH(GL_Paste!$B6173&amp;"",AcctCode,0)),"UNKNOWN"))</f>
        <v/>
      </c>
      <c r="F6176">
        <f>IF(GL_Paste!$B6173="","",IFERROR(INDEX(AcctSub,MATCH(GL_Paste!$B6173&amp;"",AcctCode,0)),"UNKNOWN"))</f>
        <v/>
      </c>
    </row>
    <row r="6177">
      <c r="A6177" s="40">
        <f>IF(GL_Paste!$B6174="","",N(GL_Paste!$H6174)-N(GL_Paste!$G6174))</f>
        <v/>
      </c>
      <c r="B6177" s="43">
        <f>IF(GL_Paste!$B6174="","",DATE(YEAR(GL_Paste!$E6174),MONTH(GL_Paste!$E6174),1))</f>
        <v/>
      </c>
      <c r="C6177">
        <f>IF(GL_Paste!$B6174="","",IF(TRIM(GL_Paste!$M6174)&lt;&gt;"",TRIM(GL_Paste!$M6174),IFERROR(MID(GL_Paste!$I6174,FIND("[",GL_Paste!$I6174)+1,FIND("]",GL_Paste!$I6174)-FIND("[",GL_Paste!$I6174)-1),"")))</f>
        <v/>
      </c>
      <c r="D6177">
        <f>IF(GL_Paste!$B6174="","",IFERROR(INDEX(DeptName,MATCH($C6177,DeptTag,0)),"UNALLOCATED"))</f>
        <v/>
      </c>
      <c r="E6177">
        <f>IF(GL_Paste!$B6174="","",IFERROR(INDEX(AcctCat,MATCH(GL_Paste!$B6174&amp;"",AcctCode,0)),"UNKNOWN"))</f>
        <v/>
      </c>
      <c r="F6177">
        <f>IF(GL_Paste!$B6174="","",IFERROR(INDEX(AcctSub,MATCH(GL_Paste!$B6174&amp;"",AcctCode,0)),"UNKNOWN"))</f>
        <v/>
      </c>
    </row>
    <row r="6178">
      <c r="A6178" s="40">
        <f>IF(GL_Paste!$B6175="","",N(GL_Paste!$H6175)-N(GL_Paste!$G6175))</f>
        <v/>
      </c>
      <c r="B6178" s="43">
        <f>IF(GL_Paste!$B6175="","",DATE(YEAR(GL_Paste!$E6175),MONTH(GL_Paste!$E6175),1))</f>
        <v/>
      </c>
      <c r="C6178">
        <f>IF(GL_Paste!$B6175="","",IF(TRIM(GL_Paste!$M6175)&lt;&gt;"",TRIM(GL_Paste!$M6175),IFERROR(MID(GL_Paste!$I6175,FIND("[",GL_Paste!$I6175)+1,FIND("]",GL_Paste!$I6175)-FIND("[",GL_Paste!$I6175)-1),"")))</f>
        <v/>
      </c>
      <c r="D6178">
        <f>IF(GL_Paste!$B6175="","",IFERROR(INDEX(DeptName,MATCH($C6178,DeptTag,0)),"UNALLOCATED"))</f>
        <v/>
      </c>
      <c r="E6178">
        <f>IF(GL_Paste!$B6175="","",IFERROR(INDEX(AcctCat,MATCH(GL_Paste!$B6175&amp;"",AcctCode,0)),"UNKNOWN"))</f>
        <v/>
      </c>
      <c r="F6178">
        <f>IF(GL_Paste!$B6175="","",IFERROR(INDEX(AcctSub,MATCH(GL_Paste!$B6175&amp;"",AcctCode,0)),"UNKNOWN"))</f>
        <v/>
      </c>
    </row>
    <row r="6179">
      <c r="A6179" s="40">
        <f>IF(GL_Paste!$B6176="","",N(GL_Paste!$H6176)-N(GL_Paste!$G6176))</f>
        <v/>
      </c>
      <c r="B6179" s="43">
        <f>IF(GL_Paste!$B6176="","",DATE(YEAR(GL_Paste!$E6176),MONTH(GL_Paste!$E6176),1))</f>
        <v/>
      </c>
      <c r="C6179">
        <f>IF(GL_Paste!$B6176="","",IF(TRIM(GL_Paste!$M6176)&lt;&gt;"",TRIM(GL_Paste!$M6176),IFERROR(MID(GL_Paste!$I6176,FIND("[",GL_Paste!$I6176)+1,FIND("]",GL_Paste!$I6176)-FIND("[",GL_Paste!$I6176)-1),"")))</f>
        <v/>
      </c>
      <c r="D6179">
        <f>IF(GL_Paste!$B6176="","",IFERROR(INDEX(DeptName,MATCH($C6179,DeptTag,0)),"UNALLOCATED"))</f>
        <v/>
      </c>
      <c r="E6179">
        <f>IF(GL_Paste!$B6176="","",IFERROR(INDEX(AcctCat,MATCH(GL_Paste!$B6176&amp;"",AcctCode,0)),"UNKNOWN"))</f>
        <v/>
      </c>
      <c r="F6179">
        <f>IF(GL_Paste!$B6176="","",IFERROR(INDEX(AcctSub,MATCH(GL_Paste!$B6176&amp;"",AcctCode,0)),"UNKNOWN"))</f>
        <v/>
      </c>
    </row>
    <row r="6180">
      <c r="A6180" s="40">
        <f>IF(GL_Paste!$B6177="","",N(GL_Paste!$H6177)-N(GL_Paste!$G6177))</f>
        <v/>
      </c>
      <c r="B6180" s="43">
        <f>IF(GL_Paste!$B6177="","",DATE(YEAR(GL_Paste!$E6177),MONTH(GL_Paste!$E6177),1))</f>
        <v/>
      </c>
      <c r="C6180">
        <f>IF(GL_Paste!$B6177="","",IF(TRIM(GL_Paste!$M6177)&lt;&gt;"",TRIM(GL_Paste!$M6177),IFERROR(MID(GL_Paste!$I6177,FIND("[",GL_Paste!$I6177)+1,FIND("]",GL_Paste!$I6177)-FIND("[",GL_Paste!$I6177)-1),"")))</f>
        <v/>
      </c>
      <c r="D6180">
        <f>IF(GL_Paste!$B6177="","",IFERROR(INDEX(DeptName,MATCH($C6180,DeptTag,0)),"UNALLOCATED"))</f>
        <v/>
      </c>
      <c r="E6180">
        <f>IF(GL_Paste!$B6177="","",IFERROR(INDEX(AcctCat,MATCH(GL_Paste!$B6177&amp;"",AcctCode,0)),"UNKNOWN"))</f>
        <v/>
      </c>
      <c r="F6180">
        <f>IF(GL_Paste!$B6177="","",IFERROR(INDEX(AcctSub,MATCH(GL_Paste!$B6177&amp;"",AcctCode,0)),"UNKNOWN"))</f>
        <v/>
      </c>
    </row>
    <row r="6181">
      <c r="A6181" s="40">
        <f>IF(GL_Paste!$B6178="","",N(GL_Paste!$H6178)-N(GL_Paste!$G6178))</f>
        <v/>
      </c>
      <c r="B6181" s="43">
        <f>IF(GL_Paste!$B6178="","",DATE(YEAR(GL_Paste!$E6178),MONTH(GL_Paste!$E6178),1))</f>
        <v/>
      </c>
      <c r="C6181">
        <f>IF(GL_Paste!$B6178="","",IF(TRIM(GL_Paste!$M6178)&lt;&gt;"",TRIM(GL_Paste!$M6178),IFERROR(MID(GL_Paste!$I6178,FIND("[",GL_Paste!$I6178)+1,FIND("]",GL_Paste!$I6178)-FIND("[",GL_Paste!$I6178)-1),"")))</f>
        <v/>
      </c>
      <c r="D6181">
        <f>IF(GL_Paste!$B6178="","",IFERROR(INDEX(DeptName,MATCH($C6181,DeptTag,0)),"UNALLOCATED"))</f>
        <v/>
      </c>
      <c r="E6181">
        <f>IF(GL_Paste!$B6178="","",IFERROR(INDEX(AcctCat,MATCH(GL_Paste!$B6178&amp;"",AcctCode,0)),"UNKNOWN"))</f>
        <v/>
      </c>
      <c r="F6181">
        <f>IF(GL_Paste!$B6178="","",IFERROR(INDEX(AcctSub,MATCH(GL_Paste!$B6178&amp;"",AcctCode,0)),"UNKNOWN"))</f>
        <v/>
      </c>
    </row>
    <row r="6182">
      <c r="A6182" s="40">
        <f>IF(GL_Paste!$B6179="","",N(GL_Paste!$H6179)-N(GL_Paste!$G6179))</f>
        <v/>
      </c>
      <c r="B6182" s="43">
        <f>IF(GL_Paste!$B6179="","",DATE(YEAR(GL_Paste!$E6179),MONTH(GL_Paste!$E6179),1))</f>
        <v/>
      </c>
      <c r="C6182">
        <f>IF(GL_Paste!$B6179="","",IF(TRIM(GL_Paste!$M6179)&lt;&gt;"",TRIM(GL_Paste!$M6179),IFERROR(MID(GL_Paste!$I6179,FIND("[",GL_Paste!$I6179)+1,FIND("]",GL_Paste!$I6179)-FIND("[",GL_Paste!$I6179)-1),"")))</f>
        <v/>
      </c>
      <c r="D6182">
        <f>IF(GL_Paste!$B6179="","",IFERROR(INDEX(DeptName,MATCH($C6182,DeptTag,0)),"UNALLOCATED"))</f>
        <v/>
      </c>
      <c r="E6182">
        <f>IF(GL_Paste!$B6179="","",IFERROR(INDEX(AcctCat,MATCH(GL_Paste!$B6179&amp;"",AcctCode,0)),"UNKNOWN"))</f>
        <v/>
      </c>
      <c r="F6182">
        <f>IF(GL_Paste!$B6179="","",IFERROR(INDEX(AcctSub,MATCH(GL_Paste!$B6179&amp;"",AcctCode,0)),"UNKNOWN"))</f>
        <v/>
      </c>
    </row>
    <row r="6183">
      <c r="A6183" s="40">
        <f>IF(GL_Paste!$B6180="","",N(GL_Paste!$H6180)-N(GL_Paste!$G6180))</f>
        <v/>
      </c>
      <c r="B6183" s="43">
        <f>IF(GL_Paste!$B6180="","",DATE(YEAR(GL_Paste!$E6180),MONTH(GL_Paste!$E6180),1))</f>
        <v/>
      </c>
      <c r="C6183">
        <f>IF(GL_Paste!$B6180="","",IF(TRIM(GL_Paste!$M6180)&lt;&gt;"",TRIM(GL_Paste!$M6180),IFERROR(MID(GL_Paste!$I6180,FIND("[",GL_Paste!$I6180)+1,FIND("]",GL_Paste!$I6180)-FIND("[",GL_Paste!$I6180)-1),"")))</f>
        <v/>
      </c>
      <c r="D6183">
        <f>IF(GL_Paste!$B6180="","",IFERROR(INDEX(DeptName,MATCH($C6183,DeptTag,0)),"UNALLOCATED"))</f>
        <v/>
      </c>
      <c r="E6183">
        <f>IF(GL_Paste!$B6180="","",IFERROR(INDEX(AcctCat,MATCH(GL_Paste!$B6180&amp;"",AcctCode,0)),"UNKNOWN"))</f>
        <v/>
      </c>
      <c r="F6183">
        <f>IF(GL_Paste!$B6180="","",IFERROR(INDEX(AcctSub,MATCH(GL_Paste!$B6180&amp;"",AcctCode,0)),"UNKNOWN"))</f>
        <v/>
      </c>
    </row>
    <row r="6184">
      <c r="A6184" s="40">
        <f>IF(GL_Paste!$B6181="","",N(GL_Paste!$H6181)-N(GL_Paste!$G6181))</f>
        <v/>
      </c>
      <c r="B6184" s="43">
        <f>IF(GL_Paste!$B6181="","",DATE(YEAR(GL_Paste!$E6181),MONTH(GL_Paste!$E6181),1))</f>
        <v/>
      </c>
      <c r="C6184">
        <f>IF(GL_Paste!$B6181="","",IF(TRIM(GL_Paste!$M6181)&lt;&gt;"",TRIM(GL_Paste!$M6181),IFERROR(MID(GL_Paste!$I6181,FIND("[",GL_Paste!$I6181)+1,FIND("]",GL_Paste!$I6181)-FIND("[",GL_Paste!$I6181)-1),"")))</f>
        <v/>
      </c>
      <c r="D6184">
        <f>IF(GL_Paste!$B6181="","",IFERROR(INDEX(DeptName,MATCH($C6184,DeptTag,0)),"UNALLOCATED"))</f>
        <v/>
      </c>
      <c r="E6184">
        <f>IF(GL_Paste!$B6181="","",IFERROR(INDEX(AcctCat,MATCH(GL_Paste!$B6181&amp;"",AcctCode,0)),"UNKNOWN"))</f>
        <v/>
      </c>
      <c r="F6184">
        <f>IF(GL_Paste!$B6181="","",IFERROR(INDEX(AcctSub,MATCH(GL_Paste!$B6181&amp;"",AcctCode,0)),"UNKNOWN"))</f>
        <v/>
      </c>
    </row>
    <row r="6185">
      <c r="A6185" s="40">
        <f>IF(GL_Paste!$B6182="","",N(GL_Paste!$H6182)-N(GL_Paste!$G6182))</f>
        <v/>
      </c>
      <c r="B6185" s="43">
        <f>IF(GL_Paste!$B6182="","",DATE(YEAR(GL_Paste!$E6182),MONTH(GL_Paste!$E6182),1))</f>
        <v/>
      </c>
      <c r="C6185">
        <f>IF(GL_Paste!$B6182="","",IF(TRIM(GL_Paste!$M6182)&lt;&gt;"",TRIM(GL_Paste!$M6182),IFERROR(MID(GL_Paste!$I6182,FIND("[",GL_Paste!$I6182)+1,FIND("]",GL_Paste!$I6182)-FIND("[",GL_Paste!$I6182)-1),"")))</f>
        <v/>
      </c>
      <c r="D6185">
        <f>IF(GL_Paste!$B6182="","",IFERROR(INDEX(DeptName,MATCH($C6185,DeptTag,0)),"UNALLOCATED"))</f>
        <v/>
      </c>
      <c r="E6185">
        <f>IF(GL_Paste!$B6182="","",IFERROR(INDEX(AcctCat,MATCH(GL_Paste!$B6182&amp;"",AcctCode,0)),"UNKNOWN"))</f>
        <v/>
      </c>
      <c r="F6185">
        <f>IF(GL_Paste!$B6182="","",IFERROR(INDEX(AcctSub,MATCH(GL_Paste!$B6182&amp;"",AcctCode,0)),"UNKNOWN"))</f>
        <v/>
      </c>
    </row>
    <row r="6186">
      <c r="A6186" s="40">
        <f>IF(GL_Paste!$B6183="","",N(GL_Paste!$H6183)-N(GL_Paste!$G6183))</f>
        <v/>
      </c>
      <c r="B6186" s="43">
        <f>IF(GL_Paste!$B6183="","",DATE(YEAR(GL_Paste!$E6183),MONTH(GL_Paste!$E6183),1))</f>
        <v/>
      </c>
      <c r="C6186">
        <f>IF(GL_Paste!$B6183="","",IF(TRIM(GL_Paste!$M6183)&lt;&gt;"",TRIM(GL_Paste!$M6183),IFERROR(MID(GL_Paste!$I6183,FIND("[",GL_Paste!$I6183)+1,FIND("]",GL_Paste!$I6183)-FIND("[",GL_Paste!$I6183)-1),"")))</f>
        <v/>
      </c>
      <c r="D6186">
        <f>IF(GL_Paste!$B6183="","",IFERROR(INDEX(DeptName,MATCH($C6186,DeptTag,0)),"UNALLOCATED"))</f>
        <v/>
      </c>
      <c r="E6186">
        <f>IF(GL_Paste!$B6183="","",IFERROR(INDEX(AcctCat,MATCH(GL_Paste!$B6183&amp;"",AcctCode,0)),"UNKNOWN"))</f>
        <v/>
      </c>
      <c r="F6186">
        <f>IF(GL_Paste!$B6183="","",IFERROR(INDEX(AcctSub,MATCH(GL_Paste!$B6183&amp;"",AcctCode,0)),"UNKNOWN"))</f>
        <v/>
      </c>
    </row>
    <row r="6187">
      <c r="A6187" s="40">
        <f>IF(GL_Paste!$B6184="","",N(GL_Paste!$H6184)-N(GL_Paste!$G6184))</f>
        <v/>
      </c>
      <c r="B6187" s="43">
        <f>IF(GL_Paste!$B6184="","",DATE(YEAR(GL_Paste!$E6184),MONTH(GL_Paste!$E6184),1))</f>
        <v/>
      </c>
      <c r="C6187">
        <f>IF(GL_Paste!$B6184="","",IF(TRIM(GL_Paste!$M6184)&lt;&gt;"",TRIM(GL_Paste!$M6184),IFERROR(MID(GL_Paste!$I6184,FIND("[",GL_Paste!$I6184)+1,FIND("]",GL_Paste!$I6184)-FIND("[",GL_Paste!$I6184)-1),"")))</f>
        <v/>
      </c>
      <c r="D6187">
        <f>IF(GL_Paste!$B6184="","",IFERROR(INDEX(DeptName,MATCH($C6187,DeptTag,0)),"UNALLOCATED"))</f>
        <v/>
      </c>
      <c r="E6187">
        <f>IF(GL_Paste!$B6184="","",IFERROR(INDEX(AcctCat,MATCH(GL_Paste!$B6184&amp;"",AcctCode,0)),"UNKNOWN"))</f>
        <v/>
      </c>
      <c r="F6187">
        <f>IF(GL_Paste!$B6184="","",IFERROR(INDEX(AcctSub,MATCH(GL_Paste!$B6184&amp;"",AcctCode,0)),"UNKNOWN"))</f>
        <v/>
      </c>
    </row>
    <row r="6188">
      <c r="A6188" s="40">
        <f>IF(GL_Paste!$B6185="","",N(GL_Paste!$H6185)-N(GL_Paste!$G6185))</f>
        <v/>
      </c>
      <c r="B6188" s="43">
        <f>IF(GL_Paste!$B6185="","",DATE(YEAR(GL_Paste!$E6185),MONTH(GL_Paste!$E6185),1))</f>
        <v/>
      </c>
      <c r="C6188">
        <f>IF(GL_Paste!$B6185="","",IF(TRIM(GL_Paste!$M6185)&lt;&gt;"",TRIM(GL_Paste!$M6185),IFERROR(MID(GL_Paste!$I6185,FIND("[",GL_Paste!$I6185)+1,FIND("]",GL_Paste!$I6185)-FIND("[",GL_Paste!$I6185)-1),"")))</f>
        <v/>
      </c>
      <c r="D6188">
        <f>IF(GL_Paste!$B6185="","",IFERROR(INDEX(DeptName,MATCH($C6188,DeptTag,0)),"UNALLOCATED"))</f>
        <v/>
      </c>
      <c r="E6188">
        <f>IF(GL_Paste!$B6185="","",IFERROR(INDEX(AcctCat,MATCH(GL_Paste!$B6185&amp;"",AcctCode,0)),"UNKNOWN"))</f>
        <v/>
      </c>
      <c r="F6188">
        <f>IF(GL_Paste!$B6185="","",IFERROR(INDEX(AcctSub,MATCH(GL_Paste!$B6185&amp;"",AcctCode,0)),"UNKNOWN"))</f>
        <v/>
      </c>
    </row>
    <row r="6189">
      <c r="A6189" s="40">
        <f>IF(GL_Paste!$B6186="","",N(GL_Paste!$H6186)-N(GL_Paste!$G6186))</f>
        <v/>
      </c>
      <c r="B6189" s="43">
        <f>IF(GL_Paste!$B6186="","",DATE(YEAR(GL_Paste!$E6186),MONTH(GL_Paste!$E6186),1))</f>
        <v/>
      </c>
      <c r="C6189">
        <f>IF(GL_Paste!$B6186="","",IF(TRIM(GL_Paste!$M6186)&lt;&gt;"",TRIM(GL_Paste!$M6186),IFERROR(MID(GL_Paste!$I6186,FIND("[",GL_Paste!$I6186)+1,FIND("]",GL_Paste!$I6186)-FIND("[",GL_Paste!$I6186)-1),"")))</f>
        <v/>
      </c>
      <c r="D6189">
        <f>IF(GL_Paste!$B6186="","",IFERROR(INDEX(DeptName,MATCH($C6189,DeptTag,0)),"UNALLOCATED"))</f>
        <v/>
      </c>
      <c r="E6189">
        <f>IF(GL_Paste!$B6186="","",IFERROR(INDEX(AcctCat,MATCH(GL_Paste!$B6186&amp;"",AcctCode,0)),"UNKNOWN"))</f>
        <v/>
      </c>
      <c r="F6189">
        <f>IF(GL_Paste!$B6186="","",IFERROR(INDEX(AcctSub,MATCH(GL_Paste!$B6186&amp;"",AcctCode,0)),"UNKNOWN"))</f>
        <v/>
      </c>
    </row>
    <row r="6190">
      <c r="A6190" s="40">
        <f>IF(GL_Paste!$B6187="","",N(GL_Paste!$H6187)-N(GL_Paste!$G6187))</f>
        <v/>
      </c>
      <c r="B6190" s="43">
        <f>IF(GL_Paste!$B6187="","",DATE(YEAR(GL_Paste!$E6187),MONTH(GL_Paste!$E6187),1))</f>
        <v/>
      </c>
      <c r="C6190">
        <f>IF(GL_Paste!$B6187="","",IF(TRIM(GL_Paste!$M6187)&lt;&gt;"",TRIM(GL_Paste!$M6187),IFERROR(MID(GL_Paste!$I6187,FIND("[",GL_Paste!$I6187)+1,FIND("]",GL_Paste!$I6187)-FIND("[",GL_Paste!$I6187)-1),"")))</f>
        <v/>
      </c>
      <c r="D6190">
        <f>IF(GL_Paste!$B6187="","",IFERROR(INDEX(DeptName,MATCH($C6190,DeptTag,0)),"UNALLOCATED"))</f>
        <v/>
      </c>
      <c r="E6190">
        <f>IF(GL_Paste!$B6187="","",IFERROR(INDEX(AcctCat,MATCH(GL_Paste!$B6187&amp;"",AcctCode,0)),"UNKNOWN"))</f>
        <v/>
      </c>
      <c r="F6190">
        <f>IF(GL_Paste!$B6187="","",IFERROR(INDEX(AcctSub,MATCH(GL_Paste!$B6187&amp;"",AcctCode,0)),"UNKNOWN"))</f>
        <v/>
      </c>
    </row>
    <row r="6191">
      <c r="A6191" s="40">
        <f>IF(GL_Paste!$B6188="","",N(GL_Paste!$H6188)-N(GL_Paste!$G6188))</f>
        <v/>
      </c>
      <c r="B6191" s="43">
        <f>IF(GL_Paste!$B6188="","",DATE(YEAR(GL_Paste!$E6188),MONTH(GL_Paste!$E6188),1))</f>
        <v/>
      </c>
      <c r="C6191">
        <f>IF(GL_Paste!$B6188="","",IF(TRIM(GL_Paste!$M6188)&lt;&gt;"",TRIM(GL_Paste!$M6188),IFERROR(MID(GL_Paste!$I6188,FIND("[",GL_Paste!$I6188)+1,FIND("]",GL_Paste!$I6188)-FIND("[",GL_Paste!$I6188)-1),"")))</f>
        <v/>
      </c>
      <c r="D6191">
        <f>IF(GL_Paste!$B6188="","",IFERROR(INDEX(DeptName,MATCH($C6191,DeptTag,0)),"UNALLOCATED"))</f>
        <v/>
      </c>
      <c r="E6191">
        <f>IF(GL_Paste!$B6188="","",IFERROR(INDEX(AcctCat,MATCH(GL_Paste!$B6188&amp;"",AcctCode,0)),"UNKNOWN"))</f>
        <v/>
      </c>
      <c r="F6191">
        <f>IF(GL_Paste!$B6188="","",IFERROR(INDEX(AcctSub,MATCH(GL_Paste!$B6188&amp;"",AcctCode,0)),"UNKNOWN"))</f>
        <v/>
      </c>
    </row>
    <row r="6192">
      <c r="A6192" s="40">
        <f>IF(GL_Paste!$B6189="","",N(GL_Paste!$H6189)-N(GL_Paste!$G6189))</f>
        <v/>
      </c>
      <c r="B6192" s="43">
        <f>IF(GL_Paste!$B6189="","",DATE(YEAR(GL_Paste!$E6189),MONTH(GL_Paste!$E6189),1))</f>
        <v/>
      </c>
      <c r="C6192">
        <f>IF(GL_Paste!$B6189="","",IF(TRIM(GL_Paste!$M6189)&lt;&gt;"",TRIM(GL_Paste!$M6189),IFERROR(MID(GL_Paste!$I6189,FIND("[",GL_Paste!$I6189)+1,FIND("]",GL_Paste!$I6189)-FIND("[",GL_Paste!$I6189)-1),"")))</f>
        <v/>
      </c>
      <c r="D6192">
        <f>IF(GL_Paste!$B6189="","",IFERROR(INDEX(DeptName,MATCH($C6192,DeptTag,0)),"UNALLOCATED"))</f>
        <v/>
      </c>
      <c r="E6192">
        <f>IF(GL_Paste!$B6189="","",IFERROR(INDEX(AcctCat,MATCH(GL_Paste!$B6189&amp;"",AcctCode,0)),"UNKNOWN"))</f>
        <v/>
      </c>
      <c r="F6192">
        <f>IF(GL_Paste!$B6189="","",IFERROR(INDEX(AcctSub,MATCH(GL_Paste!$B6189&amp;"",AcctCode,0)),"UNKNOWN"))</f>
        <v/>
      </c>
    </row>
    <row r="6193">
      <c r="A6193" s="40">
        <f>IF(GL_Paste!$B6190="","",N(GL_Paste!$H6190)-N(GL_Paste!$G6190))</f>
        <v/>
      </c>
      <c r="B6193" s="43">
        <f>IF(GL_Paste!$B6190="","",DATE(YEAR(GL_Paste!$E6190),MONTH(GL_Paste!$E6190),1))</f>
        <v/>
      </c>
      <c r="C6193">
        <f>IF(GL_Paste!$B6190="","",IF(TRIM(GL_Paste!$M6190)&lt;&gt;"",TRIM(GL_Paste!$M6190),IFERROR(MID(GL_Paste!$I6190,FIND("[",GL_Paste!$I6190)+1,FIND("]",GL_Paste!$I6190)-FIND("[",GL_Paste!$I6190)-1),"")))</f>
        <v/>
      </c>
      <c r="D6193">
        <f>IF(GL_Paste!$B6190="","",IFERROR(INDEX(DeptName,MATCH($C6193,DeptTag,0)),"UNALLOCATED"))</f>
        <v/>
      </c>
      <c r="E6193">
        <f>IF(GL_Paste!$B6190="","",IFERROR(INDEX(AcctCat,MATCH(GL_Paste!$B6190&amp;"",AcctCode,0)),"UNKNOWN"))</f>
        <v/>
      </c>
      <c r="F6193">
        <f>IF(GL_Paste!$B6190="","",IFERROR(INDEX(AcctSub,MATCH(GL_Paste!$B6190&amp;"",AcctCode,0)),"UNKNOWN"))</f>
        <v/>
      </c>
    </row>
    <row r="6194">
      <c r="A6194" s="40">
        <f>IF(GL_Paste!$B6191="","",N(GL_Paste!$H6191)-N(GL_Paste!$G6191))</f>
        <v/>
      </c>
      <c r="B6194" s="43">
        <f>IF(GL_Paste!$B6191="","",DATE(YEAR(GL_Paste!$E6191),MONTH(GL_Paste!$E6191),1))</f>
        <v/>
      </c>
      <c r="C6194">
        <f>IF(GL_Paste!$B6191="","",IF(TRIM(GL_Paste!$M6191)&lt;&gt;"",TRIM(GL_Paste!$M6191),IFERROR(MID(GL_Paste!$I6191,FIND("[",GL_Paste!$I6191)+1,FIND("]",GL_Paste!$I6191)-FIND("[",GL_Paste!$I6191)-1),"")))</f>
        <v/>
      </c>
      <c r="D6194">
        <f>IF(GL_Paste!$B6191="","",IFERROR(INDEX(DeptName,MATCH($C6194,DeptTag,0)),"UNALLOCATED"))</f>
        <v/>
      </c>
      <c r="E6194">
        <f>IF(GL_Paste!$B6191="","",IFERROR(INDEX(AcctCat,MATCH(GL_Paste!$B6191&amp;"",AcctCode,0)),"UNKNOWN"))</f>
        <v/>
      </c>
      <c r="F6194">
        <f>IF(GL_Paste!$B6191="","",IFERROR(INDEX(AcctSub,MATCH(GL_Paste!$B6191&amp;"",AcctCode,0)),"UNKNOWN"))</f>
        <v/>
      </c>
    </row>
    <row r="6195">
      <c r="A6195" s="40">
        <f>IF(GL_Paste!$B6192="","",N(GL_Paste!$H6192)-N(GL_Paste!$G6192))</f>
        <v/>
      </c>
      <c r="B6195" s="43">
        <f>IF(GL_Paste!$B6192="","",DATE(YEAR(GL_Paste!$E6192),MONTH(GL_Paste!$E6192),1))</f>
        <v/>
      </c>
      <c r="C6195">
        <f>IF(GL_Paste!$B6192="","",IF(TRIM(GL_Paste!$M6192)&lt;&gt;"",TRIM(GL_Paste!$M6192),IFERROR(MID(GL_Paste!$I6192,FIND("[",GL_Paste!$I6192)+1,FIND("]",GL_Paste!$I6192)-FIND("[",GL_Paste!$I6192)-1),"")))</f>
        <v/>
      </c>
      <c r="D6195">
        <f>IF(GL_Paste!$B6192="","",IFERROR(INDEX(DeptName,MATCH($C6195,DeptTag,0)),"UNALLOCATED"))</f>
        <v/>
      </c>
      <c r="E6195">
        <f>IF(GL_Paste!$B6192="","",IFERROR(INDEX(AcctCat,MATCH(GL_Paste!$B6192&amp;"",AcctCode,0)),"UNKNOWN"))</f>
        <v/>
      </c>
      <c r="F6195">
        <f>IF(GL_Paste!$B6192="","",IFERROR(INDEX(AcctSub,MATCH(GL_Paste!$B6192&amp;"",AcctCode,0)),"UNKNOWN"))</f>
        <v/>
      </c>
    </row>
    <row r="6196">
      <c r="A6196" s="40">
        <f>IF(GL_Paste!$B6193="","",N(GL_Paste!$H6193)-N(GL_Paste!$G6193))</f>
        <v/>
      </c>
      <c r="B6196" s="43">
        <f>IF(GL_Paste!$B6193="","",DATE(YEAR(GL_Paste!$E6193),MONTH(GL_Paste!$E6193),1))</f>
        <v/>
      </c>
      <c r="C6196">
        <f>IF(GL_Paste!$B6193="","",IF(TRIM(GL_Paste!$M6193)&lt;&gt;"",TRIM(GL_Paste!$M6193),IFERROR(MID(GL_Paste!$I6193,FIND("[",GL_Paste!$I6193)+1,FIND("]",GL_Paste!$I6193)-FIND("[",GL_Paste!$I6193)-1),"")))</f>
        <v/>
      </c>
      <c r="D6196">
        <f>IF(GL_Paste!$B6193="","",IFERROR(INDEX(DeptName,MATCH($C6196,DeptTag,0)),"UNALLOCATED"))</f>
        <v/>
      </c>
      <c r="E6196">
        <f>IF(GL_Paste!$B6193="","",IFERROR(INDEX(AcctCat,MATCH(GL_Paste!$B6193&amp;"",AcctCode,0)),"UNKNOWN"))</f>
        <v/>
      </c>
      <c r="F6196">
        <f>IF(GL_Paste!$B6193="","",IFERROR(INDEX(AcctSub,MATCH(GL_Paste!$B6193&amp;"",AcctCode,0)),"UNKNOWN"))</f>
        <v/>
      </c>
    </row>
    <row r="6197">
      <c r="A6197" s="40">
        <f>IF(GL_Paste!$B6194="","",N(GL_Paste!$H6194)-N(GL_Paste!$G6194))</f>
        <v/>
      </c>
      <c r="B6197" s="43">
        <f>IF(GL_Paste!$B6194="","",DATE(YEAR(GL_Paste!$E6194),MONTH(GL_Paste!$E6194),1))</f>
        <v/>
      </c>
      <c r="C6197">
        <f>IF(GL_Paste!$B6194="","",IF(TRIM(GL_Paste!$M6194)&lt;&gt;"",TRIM(GL_Paste!$M6194),IFERROR(MID(GL_Paste!$I6194,FIND("[",GL_Paste!$I6194)+1,FIND("]",GL_Paste!$I6194)-FIND("[",GL_Paste!$I6194)-1),"")))</f>
        <v/>
      </c>
      <c r="D6197">
        <f>IF(GL_Paste!$B6194="","",IFERROR(INDEX(DeptName,MATCH($C6197,DeptTag,0)),"UNALLOCATED"))</f>
        <v/>
      </c>
      <c r="E6197">
        <f>IF(GL_Paste!$B6194="","",IFERROR(INDEX(AcctCat,MATCH(GL_Paste!$B6194&amp;"",AcctCode,0)),"UNKNOWN"))</f>
        <v/>
      </c>
      <c r="F6197">
        <f>IF(GL_Paste!$B6194="","",IFERROR(INDEX(AcctSub,MATCH(GL_Paste!$B6194&amp;"",AcctCode,0)),"UNKNOWN"))</f>
        <v/>
      </c>
    </row>
    <row r="6198">
      <c r="A6198" s="40">
        <f>IF(GL_Paste!$B6195="","",N(GL_Paste!$H6195)-N(GL_Paste!$G6195))</f>
        <v/>
      </c>
      <c r="B6198" s="43">
        <f>IF(GL_Paste!$B6195="","",DATE(YEAR(GL_Paste!$E6195),MONTH(GL_Paste!$E6195),1))</f>
        <v/>
      </c>
      <c r="C6198">
        <f>IF(GL_Paste!$B6195="","",IF(TRIM(GL_Paste!$M6195)&lt;&gt;"",TRIM(GL_Paste!$M6195),IFERROR(MID(GL_Paste!$I6195,FIND("[",GL_Paste!$I6195)+1,FIND("]",GL_Paste!$I6195)-FIND("[",GL_Paste!$I6195)-1),"")))</f>
        <v/>
      </c>
      <c r="D6198">
        <f>IF(GL_Paste!$B6195="","",IFERROR(INDEX(DeptName,MATCH($C6198,DeptTag,0)),"UNALLOCATED"))</f>
        <v/>
      </c>
      <c r="E6198">
        <f>IF(GL_Paste!$B6195="","",IFERROR(INDEX(AcctCat,MATCH(GL_Paste!$B6195&amp;"",AcctCode,0)),"UNKNOWN"))</f>
        <v/>
      </c>
      <c r="F6198">
        <f>IF(GL_Paste!$B6195="","",IFERROR(INDEX(AcctSub,MATCH(GL_Paste!$B6195&amp;"",AcctCode,0)),"UNKNOWN"))</f>
        <v/>
      </c>
    </row>
    <row r="6199">
      <c r="A6199" s="40">
        <f>IF(GL_Paste!$B6196="","",N(GL_Paste!$H6196)-N(GL_Paste!$G6196))</f>
        <v/>
      </c>
      <c r="B6199" s="43">
        <f>IF(GL_Paste!$B6196="","",DATE(YEAR(GL_Paste!$E6196),MONTH(GL_Paste!$E6196),1))</f>
        <v/>
      </c>
      <c r="C6199">
        <f>IF(GL_Paste!$B6196="","",IF(TRIM(GL_Paste!$M6196)&lt;&gt;"",TRIM(GL_Paste!$M6196),IFERROR(MID(GL_Paste!$I6196,FIND("[",GL_Paste!$I6196)+1,FIND("]",GL_Paste!$I6196)-FIND("[",GL_Paste!$I6196)-1),"")))</f>
        <v/>
      </c>
      <c r="D6199">
        <f>IF(GL_Paste!$B6196="","",IFERROR(INDEX(DeptName,MATCH($C6199,DeptTag,0)),"UNALLOCATED"))</f>
        <v/>
      </c>
      <c r="E6199">
        <f>IF(GL_Paste!$B6196="","",IFERROR(INDEX(AcctCat,MATCH(GL_Paste!$B6196&amp;"",AcctCode,0)),"UNKNOWN"))</f>
        <v/>
      </c>
      <c r="F6199">
        <f>IF(GL_Paste!$B6196="","",IFERROR(INDEX(AcctSub,MATCH(GL_Paste!$B6196&amp;"",AcctCode,0)),"UNKNOWN"))</f>
        <v/>
      </c>
    </row>
    <row r="6200">
      <c r="A6200" s="40">
        <f>IF(GL_Paste!$B6197="","",N(GL_Paste!$H6197)-N(GL_Paste!$G6197))</f>
        <v/>
      </c>
      <c r="B6200" s="43">
        <f>IF(GL_Paste!$B6197="","",DATE(YEAR(GL_Paste!$E6197),MONTH(GL_Paste!$E6197),1))</f>
        <v/>
      </c>
      <c r="C6200">
        <f>IF(GL_Paste!$B6197="","",IF(TRIM(GL_Paste!$M6197)&lt;&gt;"",TRIM(GL_Paste!$M6197),IFERROR(MID(GL_Paste!$I6197,FIND("[",GL_Paste!$I6197)+1,FIND("]",GL_Paste!$I6197)-FIND("[",GL_Paste!$I6197)-1),"")))</f>
        <v/>
      </c>
      <c r="D6200">
        <f>IF(GL_Paste!$B6197="","",IFERROR(INDEX(DeptName,MATCH($C6200,DeptTag,0)),"UNALLOCATED"))</f>
        <v/>
      </c>
      <c r="E6200">
        <f>IF(GL_Paste!$B6197="","",IFERROR(INDEX(AcctCat,MATCH(GL_Paste!$B6197&amp;"",AcctCode,0)),"UNKNOWN"))</f>
        <v/>
      </c>
      <c r="F6200">
        <f>IF(GL_Paste!$B6197="","",IFERROR(INDEX(AcctSub,MATCH(GL_Paste!$B6197&amp;"",AcctCode,0)),"UNKNOWN"))</f>
        <v/>
      </c>
    </row>
    <row r="6201">
      <c r="A6201" s="40">
        <f>IF(GL_Paste!$B6198="","",N(GL_Paste!$H6198)-N(GL_Paste!$G6198))</f>
        <v/>
      </c>
      <c r="B6201" s="43">
        <f>IF(GL_Paste!$B6198="","",DATE(YEAR(GL_Paste!$E6198),MONTH(GL_Paste!$E6198),1))</f>
        <v/>
      </c>
      <c r="C6201">
        <f>IF(GL_Paste!$B6198="","",IF(TRIM(GL_Paste!$M6198)&lt;&gt;"",TRIM(GL_Paste!$M6198),IFERROR(MID(GL_Paste!$I6198,FIND("[",GL_Paste!$I6198)+1,FIND("]",GL_Paste!$I6198)-FIND("[",GL_Paste!$I6198)-1),"")))</f>
        <v/>
      </c>
      <c r="D6201">
        <f>IF(GL_Paste!$B6198="","",IFERROR(INDEX(DeptName,MATCH($C6201,DeptTag,0)),"UNALLOCATED"))</f>
        <v/>
      </c>
      <c r="E6201">
        <f>IF(GL_Paste!$B6198="","",IFERROR(INDEX(AcctCat,MATCH(GL_Paste!$B6198&amp;"",AcctCode,0)),"UNKNOWN"))</f>
        <v/>
      </c>
      <c r="F6201">
        <f>IF(GL_Paste!$B6198="","",IFERROR(INDEX(AcctSub,MATCH(GL_Paste!$B6198&amp;"",AcctCode,0)),"UNKNOWN"))</f>
        <v/>
      </c>
    </row>
    <row r="6202">
      <c r="A6202" s="40">
        <f>IF(GL_Paste!$B6199="","",N(GL_Paste!$H6199)-N(GL_Paste!$G6199))</f>
        <v/>
      </c>
      <c r="B6202" s="43">
        <f>IF(GL_Paste!$B6199="","",DATE(YEAR(GL_Paste!$E6199),MONTH(GL_Paste!$E6199),1))</f>
        <v/>
      </c>
      <c r="C6202">
        <f>IF(GL_Paste!$B6199="","",IF(TRIM(GL_Paste!$M6199)&lt;&gt;"",TRIM(GL_Paste!$M6199),IFERROR(MID(GL_Paste!$I6199,FIND("[",GL_Paste!$I6199)+1,FIND("]",GL_Paste!$I6199)-FIND("[",GL_Paste!$I6199)-1),"")))</f>
        <v/>
      </c>
      <c r="D6202">
        <f>IF(GL_Paste!$B6199="","",IFERROR(INDEX(DeptName,MATCH($C6202,DeptTag,0)),"UNALLOCATED"))</f>
        <v/>
      </c>
      <c r="E6202">
        <f>IF(GL_Paste!$B6199="","",IFERROR(INDEX(AcctCat,MATCH(GL_Paste!$B6199&amp;"",AcctCode,0)),"UNKNOWN"))</f>
        <v/>
      </c>
      <c r="F6202">
        <f>IF(GL_Paste!$B6199="","",IFERROR(INDEX(AcctSub,MATCH(GL_Paste!$B6199&amp;"",AcctCode,0)),"UNKNOWN"))</f>
        <v/>
      </c>
    </row>
    <row r="6203">
      <c r="A6203" s="40">
        <f>IF(GL_Paste!$B6200="","",N(GL_Paste!$H6200)-N(GL_Paste!$G6200))</f>
        <v/>
      </c>
      <c r="B6203" s="43">
        <f>IF(GL_Paste!$B6200="","",DATE(YEAR(GL_Paste!$E6200),MONTH(GL_Paste!$E6200),1))</f>
        <v/>
      </c>
      <c r="C6203">
        <f>IF(GL_Paste!$B6200="","",IF(TRIM(GL_Paste!$M6200)&lt;&gt;"",TRIM(GL_Paste!$M6200),IFERROR(MID(GL_Paste!$I6200,FIND("[",GL_Paste!$I6200)+1,FIND("]",GL_Paste!$I6200)-FIND("[",GL_Paste!$I6200)-1),"")))</f>
        <v/>
      </c>
      <c r="D6203">
        <f>IF(GL_Paste!$B6200="","",IFERROR(INDEX(DeptName,MATCH($C6203,DeptTag,0)),"UNALLOCATED"))</f>
        <v/>
      </c>
      <c r="E6203">
        <f>IF(GL_Paste!$B6200="","",IFERROR(INDEX(AcctCat,MATCH(GL_Paste!$B6200&amp;"",AcctCode,0)),"UNKNOWN"))</f>
        <v/>
      </c>
      <c r="F6203">
        <f>IF(GL_Paste!$B6200="","",IFERROR(INDEX(AcctSub,MATCH(GL_Paste!$B6200&amp;"",AcctCode,0)),"UNKNOWN"))</f>
        <v/>
      </c>
    </row>
    <row r="6204">
      <c r="A6204" s="40">
        <f>IF(GL_Paste!$B6201="","",N(GL_Paste!$H6201)-N(GL_Paste!$G6201))</f>
        <v/>
      </c>
      <c r="B6204" s="43">
        <f>IF(GL_Paste!$B6201="","",DATE(YEAR(GL_Paste!$E6201),MONTH(GL_Paste!$E6201),1))</f>
        <v/>
      </c>
      <c r="C6204">
        <f>IF(GL_Paste!$B6201="","",IF(TRIM(GL_Paste!$M6201)&lt;&gt;"",TRIM(GL_Paste!$M6201),IFERROR(MID(GL_Paste!$I6201,FIND("[",GL_Paste!$I6201)+1,FIND("]",GL_Paste!$I6201)-FIND("[",GL_Paste!$I6201)-1),"")))</f>
        <v/>
      </c>
      <c r="D6204">
        <f>IF(GL_Paste!$B6201="","",IFERROR(INDEX(DeptName,MATCH($C6204,DeptTag,0)),"UNALLOCATED"))</f>
        <v/>
      </c>
      <c r="E6204">
        <f>IF(GL_Paste!$B6201="","",IFERROR(INDEX(AcctCat,MATCH(GL_Paste!$B6201&amp;"",AcctCode,0)),"UNKNOWN"))</f>
        <v/>
      </c>
      <c r="F6204">
        <f>IF(GL_Paste!$B6201="","",IFERROR(INDEX(AcctSub,MATCH(GL_Paste!$B6201&amp;"",AcctCode,0)),"UNKNOWN"))</f>
        <v/>
      </c>
    </row>
    <row r="6205">
      <c r="A6205" s="40">
        <f>IF(GL_Paste!$B6202="","",N(GL_Paste!$H6202)-N(GL_Paste!$G6202))</f>
        <v/>
      </c>
      <c r="B6205" s="43">
        <f>IF(GL_Paste!$B6202="","",DATE(YEAR(GL_Paste!$E6202),MONTH(GL_Paste!$E6202),1))</f>
        <v/>
      </c>
      <c r="C6205">
        <f>IF(GL_Paste!$B6202="","",IF(TRIM(GL_Paste!$M6202)&lt;&gt;"",TRIM(GL_Paste!$M6202),IFERROR(MID(GL_Paste!$I6202,FIND("[",GL_Paste!$I6202)+1,FIND("]",GL_Paste!$I6202)-FIND("[",GL_Paste!$I6202)-1),"")))</f>
        <v/>
      </c>
      <c r="D6205">
        <f>IF(GL_Paste!$B6202="","",IFERROR(INDEX(DeptName,MATCH($C6205,DeptTag,0)),"UNALLOCATED"))</f>
        <v/>
      </c>
      <c r="E6205">
        <f>IF(GL_Paste!$B6202="","",IFERROR(INDEX(AcctCat,MATCH(GL_Paste!$B6202&amp;"",AcctCode,0)),"UNKNOWN"))</f>
        <v/>
      </c>
      <c r="F6205">
        <f>IF(GL_Paste!$B6202="","",IFERROR(INDEX(AcctSub,MATCH(GL_Paste!$B6202&amp;"",AcctCode,0)),"UNKNOWN"))</f>
        <v/>
      </c>
    </row>
    <row r="6206">
      <c r="A6206" s="40">
        <f>IF(GL_Paste!$B6203="","",N(GL_Paste!$H6203)-N(GL_Paste!$G6203))</f>
        <v/>
      </c>
      <c r="B6206" s="43">
        <f>IF(GL_Paste!$B6203="","",DATE(YEAR(GL_Paste!$E6203),MONTH(GL_Paste!$E6203),1))</f>
        <v/>
      </c>
      <c r="C6206">
        <f>IF(GL_Paste!$B6203="","",IF(TRIM(GL_Paste!$M6203)&lt;&gt;"",TRIM(GL_Paste!$M6203),IFERROR(MID(GL_Paste!$I6203,FIND("[",GL_Paste!$I6203)+1,FIND("]",GL_Paste!$I6203)-FIND("[",GL_Paste!$I6203)-1),"")))</f>
        <v/>
      </c>
      <c r="D6206">
        <f>IF(GL_Paste!$B6203="","",IFERROR(INDEX(DeptName,MATCH($C6206,DeptTag,0)),"UNALLOCATED"))</f>
        <v/>
      </c>
      <c r="E6206">
        <f>IF(GL_Paste!$B6203="","",IFERROR(INDEX(AcctCat,MATCH(GL_Paste!$B6203&amp;"",AcctCode,0)),"UNKNOWN"))</f>
        <v/>
      </c>
      <c r="F6206">
        <f>IF(GL_Paste!$B6203="","",IFERROR(INDEX(AcctSub,MATCH(GL_Paste!$B6203&amp;"",AcctCode,0)),"UNKNOWN"))</f>
        <v/>
      </c>
    </row>
    <row r="6207">
      <c r="A6207" s="40">
        <f>IF(GL_Paste!$B6204="","",N(GL_Paste!$H6204)-N(GL_Paste!$G6204))</f>
        <v/>
      </c>
      <c r="B6207" s="43">
        <f>IF(GL_Paste!$B6204="","",DATE(YEAR(GL_Paste!$E6204),MONTH(GL_Paste!$E6204),1))</f>
        <v/>
      </c>
      <c r="C6207">
        <f>IF(GL_Paste!$B6204="","",IF(TRIM(GL_Paste!$M6204)&lt;&gt;"",TRIM(GL_Paste!$M6204),IFERROR(MID(GL_Paste!$I6204,FIND("[",GL_Paste!$I6204)+1,FIND("]",GL_Paste!$I6204)-FIND("[",GL_Paste!$I6204)-1),"")))</f>
        <v/>
      </c>
      <c r="D6207">
        <f>IF(GL_Paste!$B6204="","",IFERROR(INDEX(DeptName,MATCH($C6207,DeptTag,0)),"UNALLOCATED"))</f>
        <v/>
      </c>
      <c r="E6207">
        <f>IF(GL_Paste!$B6204="","",IFERROR(INDEX(AcctCat,MATCH(GL_Paste!$B6204&amp;"",AcctCode,0)),"UNKNOWN"))</f>
        <v/>
      </c>
      <c r="F6207">
        <f>IF(GL_Paste!$B6204="","",IFERROR(INDEX(AcctSub,MATCH(GL_Paste!$B6204&amp;"",AcctCode,0)),"UNKNOWN"))</f>
        <v/>
      </c>
    </row>
    <row r="6208">
      <c r="A6208" s="40">
        <f>IF(GL_Paste!$B6205="","",N(GL_Paste!$H6205)-N(GL_Paste!$G6205))</f>
        <v/>
      </c>
      <c r="B6208" s="43">
        <f>IF(GL_Paste!$B6205="","",DATE(YEAR(GL_Paste!$E6205),MONTH(GL_Paste!$E6205),1))</f>
        <v/>
      </c>
      <c r="C6208">
        <f>IF(GL_Paste!$B6205="","",IF(TRIM(GL_Paste!$M6205)&lt;&gt;"",TRIM(GL_Paste!$M6205),IFERROR(MID(GL_Paste!$I6205,FIND("[",GL_Paste!$I6205)+1,FIND("]",GL_Paste!$I6205)-FIND("[",GL_Paste!$I6205)-1),"")))</f>
        <v/>
      </c>
      <c r="D6208">
        <f>IF(GL_Paste!$B6205="","",IFERROR(INDEX(DeptName,MATCH($C6208,DeptTag,0)),"UNALLOCATED"))</f>
        <v/>
      </c>
      <c r="E6208">
        <f>IF(GL_Paste!$B6205="","",IFERROR(INDEX(AcctCat,MATCH(GL_Paste!$B6205&amp;"",AcctCode,0)),"UNKNOWN"))</f>
        <v/>
      </c>
      <c r="F6208">
        <f>IF(GL_Paste!$B6205="","",IFERROR(INDEX(AcctSub,MATCH(GL_Paste!$B6205&amp;"",AcctCode,0)),"UNKNOWN"))</f>
        <v/>
      </c>
    </row>
    <row r="6209">
      <c r="A6209" s="40">
        <f>IF(GL_Paste!$B6206="","",N(GL_Paste!$H6206)-N(GL_Paste!$G6206))</f>
        <v/>
      </c>
      <c r="B6209" s="43">
        <f>IF(GL_Paste!$B6206="","",DATE(YEAR(GL_Paste!$E6206),MONTH(GL_Paste!$E6206),1))</f>
        <v/>
      </c>
      <c r="C6209">
        <f>IF(GL_Paste!$B6206="","",IF(TRIM(GL_Paste!$M6206)&lt;&gt;"",TRIM(GL_Paste!$M6206),IFERROR(MID(GL_Paste!$I6206,FIND("[",GL_Paste!$I6206)+1,FIND("]",GL_Paste!$I6206)-FIND("[",GL_Paste!$I6206)-1),"")))</f>
        <v/>
      </c>
      <c r="D6209">
        <f>IF(GL_Paste!$B6206="","",IFERROR(INDEX(DeptName,MATCH($C6209,DeptTag,0)),"UNALLOCATED"))</f>
        <v/>
      </c>
      <c r="E6209">
        <f>IF(GL_Paste!$B6206="","",IFERROR(INDEX(AcctCat,MATCH(GL_Paste!$B6206&amp;"",AcctCode,0)),"UNKNOWN"))</f>
        <v/>
      </c>
      <c r="F6209">
        <f>IF(GL_Paste!$B6206="","",IFERROR(INDEX(AcctSub,MATCH(GL_Paste!$B6206&amp;"",AcctCode,0)),"UNKNOWN"))</f>
        <v/>
      </c>
    </row>
    <row r="6210">
      <c r="A6210" s="40">
        <f>IF(GL_Paste!$B6207="","",N(GL_Paste!$H6207)-N(GL_Paste!$G6207))</f>
        <v/>
      </c>
      <c r="B6210" s="43">
        <f>IF(GL_Paste!$B6207="","",DATE(YEAR(GL_Paste!$E6207),MONTH(GL_Paste!$E6207),1))</f>
        <v/>
      </c>
      <c r="C6210">
        <f>IF(GL_Paste!$B6207="","",IF(TRIM(GL_Paste!$M6207)&lt;&gt;"",TRIM(GL_Paste!$M6207),IFERROR(MID(GL_Paste!$I6207,FIND("[",GL_Paste!$I6207)+1,FIND("]",GL_Paste!$I6207)-FIND("[",GL_Paste!$I6207)-1),"")))</f>
        <v/>
      </c>
      <c r="D6210">
        <f>IF(GL_Paste!$B6207="","",IFERROR(INDEX(DeptName,MATCH($C6210,DeptTag,0)),"UNALLOCATED"))</f>
        <v/>
      </c>
      <c r="E6210">
        <f>IF(GL_Paste!$B6207="","",IFERROR(INDEX(AcctCat,MATCH(GL_Paste!$B6207&amp;"",AcctCode,0)),"UNKNOWN"))</f>
        <v/>
      </c>
      <c r="F6210">
        <f>IF(GL_Paste!$B6207="","",IFERROR(INDEX(AcctSub,MATCH(GL_Paste!$B6207&amp;"",AcctCode,0)),"UNKNOWN"))</f>
        <v/>
      </c>
    </row>
    <row r="6211">
      <c r="A6211" s="40">
        <f>IF(GL_Paste!$B6208="","",N(GL_Paste!$H6208)-N(GL_Paste!$G6208))</f>
        <v/>
      </c>
      <c r="B6211" s="43">
        <f>IF(GL_Paste!$B6208="","",DATE(YEAR(GL_Paste!$E6208),MONTH(GL_Paste!$E6208),1))</f>
        <v/>
      </c>
      <c r="C6211">
        <f>IF(GL_Paste!$B6208="","",IF(TRIM(GL_Paste!$M6208)&lt;&gt;"",TRIM(GL_Paste!$M6208),IFERROR(MID(GL_Paste!$I6208,FIND("[",GL_Paste!$I6208)+1,FIND("]",GL_Paste!$I6208)-FIND("[",GL_Paste!$I6208)-1),"")))</f>
        <v/>
      </c>
      <c r="D6211">
        <f>IF(GL_Paste!$B6208="","",IFERROR(INDEX(DeptName,MATCH($C6211,DeptTag,0)),"UNALLOCATED"))</f>
        <v/>
      </c>
      <c r="E6211">
        <f>IF(GL_Paste!$B6208="","",IFERROR(INDEX(AcctCat,MATCH(GL_Paste!$B6208&amp;"",AcctCode,0)),"UNKNOWN"))</f>
        <v/>
      </c>
      <c r="F6211">
        <f>IF(GL_Paste!$B6208="","",IFERROR(INDEX(AcctSub,MATCH(GL_Paste!$B6208&amp;"",AcctCode,0)),"UNKNOWN"))</f>
        <v/>
      </c>
    </row>
    <row r="6212">
      <c r="A6212" s="40">
        <f>IF(GL_Paste!$B6209="","",N(GL_Paste!$H6209)-N(GL_Paste!$G6209))</f>
        <v/>
      </c>
      <c r="B6212" s="43">
        <f>IF(GL_Paste!$B6209="","",DATE(YEAR(GL_Paste!$E6209),MONTH(GL_Paste!$E6209),1))</f>
        <v/>
      </c>
      <c r="C6212">
        <f>IF(GL_Paste!$B6209="","",IF(TRIM(GL_Paste!$M6209)&lt;&gt;"",TRIM(GL_Paste!$M6209),IFERROR(MID(GL_Paste!$I6209,FIND("[",GL_Paste!$I6209)+1,FIND("]",GL_Paste!$I6209)-FIND("[",GL_Paste!$I6209)-1),"")))</f>
        <v/>
      </c>
      <c r="D6212">
        <f>IF(GL_Paste!$B6209="","",IFERROR(INDEX(DeptName,MATCH($C6212,DeptTag,0)),"UNALLOCATED"))</f>
        <v/>
      </c>
      <c r="E6212">
        <f>IF(GL_Paste!$B6209="","",IFERROR(INDEX(AcctCat,MATCH(GL_Paste!$B6209&amp;"",AcctCode,0)),"UNKNOWN"))</f>
        <v/>
      </c>
      <c r="F6212">
        <f>IF(GL_Paste!$B6209="","",IFERROR(INDEX(AcctSub,MATCH(GL_Paste!$B6209&amp;"",AcctCode,0)),"UNKNOWN"))</f>
        <v/>
      </c>
    </row>
    <row r="6213">
      <c r="A6213" s="40">
        <f>IF(GL_Paste!$B6210="","",N(GL_Paste!$H6210)-N(GL_Paste!$G6210))</f>
        <v/>
      </c>
      <c r="B6213" s="43">
        <f>IF(GL_Paste!$B6210="","",DATE(YEAR(GL_Paste!$E6210),MONTH(GL_Paste!$E6210),1))</f>
        <v/>
      </c>
      <c r="C6213">
        <f>IF(GL_Paste!$B6210="","",IF(TRIM(GL_Paste!$M6210)&lt;&gt;"",TRIM(GL_Paste!$M6210),IFERROR(MID(GL_Paste!$I6210,FIND("[",GL_Paste!$I6210)+1,FIND("]",GL_Paste!$I6210)-FIND("[",GL_Paste!$I6210)-1),"")))</f>
        <v/>
      </c>
      <c r="D6213">
        <f>IF(GL_Paste!$B6210="","",IFERROR(INDEX(DeptName,MATCH($C6213,DeptTag,0)),"UNALLOCATED"))</f>
        <v/>
      </c>
      <c r="E6213">
        <f>IF(GL_Paste!$B6210="","",IFERROR(INDEX(AcctCat,MATCH(GL_Paste!$B6210&amp;"",AcctCode,0)),"UNKNOWN"))</f>
        <v/>
      </c>
      <c r="F6213">
        <f>IF(GL_Paste!$B6210="","",IFERROR(INDEX(AcctSub,MATCH(GL_Paste!$B6210&amp;"",AcctCode,0)),"UNKNOWN"))</f>
        <v/>
      </c>
    </row>
    <row r="6214">
      <c r="A6214" s="40">
        <f>IF(GL_Paste!$B6211="","",N(GL_Paste!$H6211)-N(GL_Paste!$G6211))</f>
        <v/>
      </c>
      <c r="B6214" s="43">
        <f>IF(GL_Paste!$B6211="","",DATE(YEAR(GL_Paste!$E6211),MONTH(GL_Paste!$E6211),1))</f>
        <v/>
      </c>
      <c r="C6214">
        <f>IF(GL_Paste!$B6211="","",IF(TRIM(GL_Paste!$M6211)&lt;&gt;"",TRIM(GL_Paste!$M6211),IFERROR(MID(GL_Paste!$I6211,FIND("[",GL_Paste!$I6211)+1,FIND("]",GL_Paste!$I6211)-FIND("[",GL_Paste!$I6211)-1),"")))</f>
        <v/>
      </c>
      <c r="D6214">
        <f>IF(GL_Paste!$B6211="","",IFERROR(INDEX(DeptName,MATCH($C6214,DeptTag,0)),"UNALLOCATED"))</f>
        <v/>
      </c>
      <c r="E6214">
        <f>IF(GL_Paste!$B6211="","",IFERROR(INDEX(AcctCat,MATCH(GL_Paste!$B6211&amp;"",AcctCode,0)),"UNKNOWN"))</f>
        <v/>
      </c>
      <c r="F6214">
        <f>IF(GL_Paste!$B6211="","",IFERROR(INDEX(AcctSub,MATCH(GL_Paste!$B6211&amp;"",AcctCode,0)),"UNKNOWN"))</f>
        <v/>
      </c>
    </row>
    <row r="6215">
      <c r="A6215" s="40">
        <f>IF(GL_Paste!$B6212="","",N(GL_Paste!$H6212)-N(GL_Paste!$G6212))</f>
        <v/>
      </c>
      <c r="B6215" s="43">
        <f>IF(GL_Paste!$B6212="","",DATE(YEAR(GL_Paste!$E6212),MONTH(GL_Paste!$E6212),1))</f>
        <v/>
      </c>
      <c r="C6215">
        <f>IF(GL_Paste!$B6212="","",IF(TRIM(GL_Paste!$M6212)&lt;&gt;"",TRIM(GL_Paste!$M6212),IFERROR(MID(GL_Paste!$I6212,FIND("[",GL_Paste!$I6212)+1,FIND("]",GL_Paste!$I6212)-FIND("[",GL_Paste!$I6212)-1),"")))</f>
        <v/>
      </c>
      <c r="D6215">
        <f>IF(GL_Paste!$B6212="","",IFERROR(INDEX(DeptName,MATCH($C6215,DeptTag,0)),"UNALLOCATED"))</f>
        <v/>
      </c>
      <c r="E6215">
        <f>IF(GL_Paste!$B6212="","",IFERROR(INDEX(AcctCat,MATCH(GL_Paste!$B6212&amp;"",AcctCode,0)),"UNKNOWN"))</f>
        <v/>
      </c>
      <c r="F6215">
        <f>IF(GL_Paste!$B6212="","",IFERROR(INDEX(AcctSub,MATCH(GL_Paste!$B6212&amp;"",AcctCode,0)),"UNKNOWN"))</f>
        <v/>
      </c>
    </row>
    <row r="6216">
      <c r="A6216" s="40">
        <f>IF(GL_Paste!$B6213="","",N(GL_Paste!$H6213)-N(GL_Paste!$G6213))</f>
        <v/>
      </c>
      <c r="B6216" s="43">
        <f>IF(GL_Paste!$B6213="","",DATE(YEAR(GL_Paste!$E6213),MONTH(GL_Paste!$E6213),1))</f>
        <v/>
      </c>
      <c r="C6216">
        <f>IF(GL_Paste!$B6213="","",IF(TRIM(GL_Paste!$M6213)&lt;&gt;"",TRIM(GL_Paste!$M6213),IFERROR(MID(GL_Paste!$I6213,FIND("[",GL_Paste!$I6213)+1,FIND("]",GL_Paste!$I6213)-FIND("[",GL_Paste!$I6213)-1),"")))</f>
        <v/>
      </c>
      <c r="D6216">
        <f>IF(GL_Paste!$B6213="","",IFERROR(INDEX(DeptName,MATCH($C6216,DeptTag,0)),"UNALLOCATED"))</f>
        <v/>
      </c>
      <c r="E6216">
        <f>IF(GL_Paste!$B6213="","",IFERROR(INDEX(AcctCat,MATCH(GL_Paste!$B6213&amp;"",AcctCode,0)),"UNKNOWN"))</f>
        <v/>
      </c>
      <c r="F6216">
        <f>IF(GL_Paste!$B6213="","",IFERROR(INDEX(AcctSub,MATCH(GL_Paste!$B6213&amp;"",AcctCode,0)),"UNKNOWN"))</f>
        <v/>
      </c>
    </row>
    <row r="6217">
      <c r="A6217" s="40">
        <f>IF(GL_Paste!$B6214="","",N(GL_Paste!$H6214)-N(GL_Paste!$G6214))</f>
        <v/>
      </c>
      <c r="B6217" s="43">
        <f>IF(GL_Paste!$B6214="","",DATE(YEAR(GL_Paste!$E6214),MONTH(GL_Paste!$E6214),1))</f>
        <v/>
      </c>
      <c r="C6217">
        <f>IF(GL_Paste!$B6214="","",IF(TRIM(GL_Paste!$M6214)&lt;&gt;"",TRIM(GL_Paste!$M6214),IFERROR(MID(GL_Paste!$I6214,FIND("[",GL_Paste!$I6214)+1,FIND("]",GL_Paste!$I6214)-FIND("[",GL_Paste!$I6214)-1),"")))</f>
        <v/>
      </c>
      <c r="D6217">
        <f>IF(GL_Paste!$B6214="","",IFERROR(INDEX(DeptName,MATCH($C6217,DeptTag,0)),"UNALLOCATED"))</f>
        <v/>
      </c>
      <c r="E6217">
        <f>IF(GL_Paste!$B6214="","",IFERROR(INDEX(AcctCat,MATCH(GL_Paste!$B6214&amp;"",AcctCode,0)),"UNKNOWN"))</f>
        <v/>
      </c>
      <c r="F6217">
        <f>IF(GL_Paste!$B6214="","",IFERROR(INDEX(AcctSub,MATCH(GL_Paste!$B6214&amp;"",AcctCode,0)),"UNKNOWN"))</f>
        <v/>
      </c>
    </row>
    <row r="6218">
      <c r="A6218" s="40">
        <f>IF(GL_Paste!$B6215="","",N(GL_Paste!$H6215)-N(GL_Paste!$G6215))</f>
        <v/>
      </c>
      <c r="B6218" s="43">
        <f>IF(GL_Paste!$B6215="","",DATE(YEAR(GL_Paste!$E6215),MONTH(GL_Paste!$E6215),1))</f>
        <v/>
      </c>
      <c r="C6218">
        <f>IF(GL_Paste!$B6215="","",IF(TRIM(GL_Paste!$M6215)&lt;&gt;"",TRIM(GL_Paste!$M6215),IFERROR(MID(GL_Paste!$I6215,FIND("[",GL_Paste!$I6215)+1,FIND("]",GL_Paste!$I6215)-FIND("[",GL_Paste!$I6215)-1),"")))</f>
        <v/>
      </c>
      <c r="D6218">
        <f>IF(GL_Paste!$B6215="","",IFERROR(INDEX(DeptName,MATCH($C6218,DeptTag,0)),"UNALLOCATED"))</f>
        <v/>
      </c>
      <c r="E6218">
        <f>IF(GL_Paste!$B6215="","",IFERROR(INDEX(AcctCat,MATCH(GL_Paste!$B6215&amp;"",AcctCode,0)),"UNKNOWN"))</f>
        <v/>
      </c>
      <c r="F6218">
        <f>IF(GL_Paste!$B6215="","",IFERROR(INDEX(AcctSub,MATCH(GL_Paste!$B6215&amp;"",AcctCode,0)),"UNKNOWN"))</f>
        <v/>
      </c>
    </row>
    <row r="6219">
      <c r="A6219" s="40">
        <f>IF(GL_Paste!$B6216="","",N(GL_Paste!$H6216)-N(GL_Paste!$G6216))</f>
        <v/>
      </c>
      <c r="B6219" s="43">
        <f>IF(GL_Paste!$B6216="","",DATE(YEAR(GL_Paste!$E6216),MONTH(GL_Paste!$E6216),1))</f>
        <v/>
      </c>
      <c r="C6219">
        <f>IF(GL_Paste!$B6216="","",IF(TRIM(GL_Paste!$M6216)&lt;&gt;"",TRIM(GL_Paste!$M6216),IFERROR(MID(GL_Paste!$I6216,FIND("[",GL_Paste!$I6216)+1,FIND("]",GL_Paste!$I6216)-FIND("[",GL_Paste!$I6216)-1),"")))</f>
        <v/>
      </c>
      <c r="D6219">
        <f>IF(GL_Paste!$B6216="","",IFERROR(INDEX(DeptName,MATCH($C6219,DeptTag,0)),"UNALLOCATED"))</f>
        <v/>
      </c>
      <c r="E6219">
        <f>IF(GL_Paste!$B6216="","",IFERROR(INDEX(AcctCat,MATCH(GL_Paste!$B6216&amp;"",AcctCode,0)),"UNKNOWN"))</f>
        <v/>
      </c>
      <c r="F6219">
        <f>IF(GL_Paste!$B6216="","",IFERROR(INDEX(AcctSub,MATCH(GL_Paste!$B6216&amp;"",AcctCode,0)),"UNKNOWN"))</f>
        <v/>
      </c>
    </row>
    <row r="6220">
      <c r="A6220" s="40">
        <f>IF(GL_Paste!$B6217="","",N(GL_Paste!$H6217)-N(GL_Paste!$G6217))</f>
        <v/>
      </c>
      <c r="B6220" s="43">
        <f>IF(GL_Paste!$B6217="","",DATE(YEAR(GL_Paste!$E6217),MONTH(GL_Paste!$E6217),1))</f>
        <v/>
      </c>
      <c r="C6220">
        <f>IF(GL_Paste!$B6217="","",IF(TRIM(GL_Paste!$M6217)&lt;&gt;"",TRIM(GL_Paste!$M6217),IFERROR(MID(GL_Paste!$I6217,FIND("[",GL_Paste!$I6217)+1,FIND("]",GL_Paste!$I6217)-FIND("[",GL_Paste!$I6217)-1),"")))</f>
        <v/>
      </c>
      <c r="D6220">
        <f>IF(GL_Paste!$B6217="","",IFERROR(INDEX(DeptName,MATCH($C6220,DeptTag,0)),"UNALLOCATED"))</f>
        <v/>
      </c>
      <c r="E6220">
        <f>IF(GL_Paste!$B6217="","",IFERROR(INDEX(AcctCat,MATCH(GL_Paste!$B6217&amp;"",AcctCode,0)),"UNKNOWN"))</f>
        <v/>
      </c>
      <c r="F6220">
        <f>IF(GL_Paste!$B6217="","",IFERROR(INDEX(AcctSub,MATCH(GL_Paste!$B6217&amp;"",AcctCode,0)),"UNKNOWN"))</f>
        <v/>
      </c>
    </row>
    <row r="6221">
      <c r="A6221" s="40">
        <f>IF(GL_Paste!$B6218="","",N(GL_Paste!$H6218)-N(GL_Paste!$G6218))</f>
        <v/>
      </c>
      <c r="B6221" s="43">
        <f>IF(GL_Paste!$B6218="","",DATE(YEAR(GL_Paste!$E6218),MONTH(GL_Paste!$E6218),1))</f>
        <v/>
      </c>
      <c r="C6221">
        <f>IF(GL_Paste!$B6218="","",IF(TRIM(GL_Paste!$M6218)&lt;&gt;"",TRIM(GL_Paste!$M6218),IFERROR(MID(GL_Paste!$I6218,FIND("[",GL_Paste!$I6218)+1,FIND("]",GL_Paste!$I6218)-FIND("[",GL_Paste!$I6218)-1),"")))</f>
        <v/>
      </c>
      <c r="D6221">
        <f>IF(GL_Paste!$B6218="","",IFERROR(INDEX(DeptName,MATCH($C6221,DeptTag,0)),"UNALLOCATED"))</f>
        <v/>
      </c>
      <c r="E6221">
        <f>IF(GL_Paste!$B6218="","",IFERROR(INDEX(AcctCat,MATCH(GL_Paste!$B6218&amp;"",AcctCode,0)),"UNKNOWN"))</f>
        <v/>
      </c>
      <c r="F6221">
        <f>IF(GL_Paste!$B6218="","",IFERROR(INDEX(AcctSub,MATCH(GL_Paste!$B6218&amp;"",AcctCode,0)),"UNKNOWN"))</f>
        <v/>
      </c>
    </row>
    <row r="6222">
      <c r="A6222" s="40">
        <f>IF(GL_Paste!$B6219="","",N(GL_Paste!$H6219)-N(GL_Paste!$G6219))</f>
        <v/>
      </c>
      <c r="B6222" s="43">
        <f>IF(GL_Paste!$B6219="","",DATE(YEAR(GL_Paste!$E6219),MONTH(GL_Paste!$E6219),1))</f>
        <v/>
      </c>
      <c r="C6222">
        <f>IF(GL_Paste!$B6219="","",IF(TRIM(GL_Paste!$M6219)&lt;&gt;"",TRIM(GL_Paste!$M6219),IFERROR(MID(GL_Paste!$I6219,FIND("[",GL_Paste!$I6219)+1,FIND("]",GL_Paste!$I6219)-FIND("[",GL_Paste!$I6219)-1),"")))</f>
        <v/>
      </c>
      <c r="D6222">
        <f>IF(GL_Paste!$B6219="","",IFERROR(INDEX(DeptName,MATCH($C6222,DeptTag,0)),"UNALLOCATED"))</f>
        <v/>
      </c>
      <c r="E6222">
        <f>IF(GL_Paste!$B6219="","",IFERROR(INDEX(AcctCat,MATCH(GL_Paste!$B6219&amp;"",AcctCode,0)),"UNKNOWN"))</f>
        <v/>
      </c>
      <c r="F6222">
        <f>IF(GL_Paste!$B6219="","",IFERROR(INDEX(AcctSub,MATCH(GL_Paste!$B6219&amp;"",AcctCode,0)),"UNKNOWN"))</f>
        <v/>
      </c>
    </row>
    <row r="6223">
      <c r="A6223" s="40">
        <f>IF(GL_Paste!$B6220="","",N(GL_Paste!$H6220)-N(GL_Paste!$G6220))</f>
        <v/>
      </c>
      <c r="B6223" s="43">
        <f>IF(GL_Paste!$B6220="","",DATE(YEAR(GL_Paste!$E6220),MONTH(GL_Paste!$E6220),1))</f>
        <v/>
      </c>
      <c r="C6223">
        <f>IF(GL_Paste!$B6220="","",IF(TRIM(GL_Paste!$M6220)&lt;&gt;"",TRIM(GL_Paste!$M6220),IFERROR(MID(GL_Paste!$I6220,FIND("[",GL_Paste!$I6220)+1,FIND("]",GL_Paste!$I6220)-FIND("[",GL_Paste!$I6220)-1),"")))</f>
        <v/>
      </c>
      <c r="D6223">
        <f>IF(GL_Paste!$B6220="","",IFERROR(INDEX(DeptName,MATCH($C6223,DeptTag,0)),"UNALLOCATED"))</f>
        <v/>
      </c>
      <c r="E6223">
        <f>IF(GL_Paste!$B6220="","",IFERROR(INDEX(AcctCat,MATCH(GL_Paste!$B6220&amp;"",AcctCode,0)),"UNKNOWN"))</f>
        <v/>
      </c>
      <c r="F6223">
        <f>IF(GL_Paste!$B6220="","",IFERROR(INDEX(AcctSub,MATCH(GL_Paste!$B6220&amp;"",AcctCode,0)),"UNKNOWN"))</f>
        <v/>
      </c>
    </row>
    <row r="6224">
      <c r="A6224" s="40">
        <f>IF(GL_Paste!$B6221="","",N(GL_Paste!$H6221)-N(GL_Paste!$G6221))</f>
        <v/>
      </c>
      <c r="B6224" s="43">
        <f>IF(GL_Paste!$B6221="","",DATE(YEAR(GL_Paste!$E6221),MONTH(GL_Paste!$E6221),1))</f>
        <v/>
      </c>
      <c r="C6224">
        <f>IF(GL_Paste!$B6221="","",IF(TRIM(GL_Paste!$M6221)&lt;&gt;"",TRIM(GL_Paste!$M6221),IFERROR(MID(GL_Paste!$I6221,FIND("[",GL_Paste!$I6221)+1,FIND("]",GL_Paste!$I6221)-FIND("[",GL_Paste!$I6221)-1),"")))</f>
        <v/>
      </c>
      <c r="D6224">
        <f>IF(GL_Paste!$B6221="","",IFERROR(INDEX(DeptName,MATCH($C6224,DeptTag,0)),"UNALLOCATED"))</f>
        <v/>
      </c>
      <c r="E6224">
        <f>IF(GL_Paste!$B6221="","",IFERROR(INDEX(AcctCat,MATCH(GL_Paste!$B6221&amp;"",AcctCode,0)),"UNKNOWN"))</f>
        <v/>
      </c>
      <c r="F6224">
        <f>IF(GL_Paste!$B6221="","",IFERROR(INDEX(AcctSub,MATCH(GL_Paste!$B6221&amp;"",AcctCode,0)),"UNKNOWN"))</f>
        <v/>
      </c>
    </row>
    <row r="6225">
      <c r="A6225" s="40">
        <f>IF(GL_Paste!$B6222="","",N(GL_Paste!$H6222)-N(GL_Paste!$G6222))</f>
        <v/>
      </c>
      <c r="B6225" s="43">
        <f>IF(GL_Paste!$B6222="","",DATE(YEAR(GL_Paste!$E6222),MONTH(GL_Paste!$E6222),1))</f>
        <v/>
      </c>
      <c r="C6225">
        <f>IF(GL_Paste!$B6222="","",IF(TRIM(GL_Paste!$M6222)&lt;&gt;"",TRIM(GL_Paste!$M6222),IFERROR(MID(GL_Paste!$I6222,FIND("[",GL_Paste!$I6222)+1,FIND("]",GL_Paste!$I6222)-FIND("[",GL_Paste!$I6222)-1),"")))</f>
        <v/>
      </c>
      <c r="D6225">
        <f>IF(GL_Paste!$B6222="","",IFERROR(INDEX(DeptName,MATCH($C6225,DeptTag,0)),"UNALLOCATED"))</f>
        <v/>
      </c>
      <c r="E6225">
        <f>IF(GL_Paste!$B6222="","",IFERROR(INDEX(AcctCat,MATCH(GL_Paste!$B6222&amp;"",AcctCode,0)),"UNKNOWN"))</f>
        <v/>
      </c>
      <c r="F6225">
        <f>IF(GL_Paste!$B6222="","",IFERROR(INDEX(AcctSub,MATCH(GL_Paste!$B6222&amp;"",AcctCode,0)),"UNKNOWN"))</f>
        <v/>
      </c>
    </row>
    <row r="6226">
      <c r="A6226" s="40">
        <f>IF(GL_Paste!$B6223="","",N(GL_Paste!$H6223)-N(GL_Paste!$G6223))</f>
        <v/>
      </c>
      <c r="B6226" s="43">
        <f>IF(GL_Paste!$B6223="","",DATE(YEAR(GL_Paste!$E6223),MONTH(GL_Paste!$E6223),1))</f>
        <v/>
      </c>
      <c r="C6226">
        <f>IF(GL_Paste!$B6223="","",IF(TRIM(GL_Paste!$M6223)&lt;&gt;"",TRIM(GL_Paste!$M6223),IFERROR(MID(GL_Paste!$I6223,FIND("[",GL_Paste!$I6223)+1,FIND("]",GL_Paste!$I6223)-FIND("[",GL_Paste!$I6223)-1),"")))</f>
        <v/>
      </c>
      <c r="D6226">
        <f>IF(GL_Paste!$B6223="","",IFERROR(INDEX(DeptName,MATCH($C6226,DeptTag,0)),"UNALLOCATED"))</f>
        <v/>
      </c>
      <c r="E6226">
        <f>IF(GL_Paste!$B6223="","",IFERROR(INDEX(AcctCat,MATCH(GL_Paste!$B6223&amp;"",AcctCode,0)),"UNKNOWN"))</f>
        <v/>
      </c>
      <c r="F6226">
        <f>IF(GL_Paste!$B6223="","",IFERROR(INDEX(AcctSub,MATCH(GL_Paste!$B6223&amp;"",AcctCode,0)),"UNKNOWN"))</f>
        <v/>
      </c>
    </row>
    <row r="6227">
      <c r="A6227" s="40">
        <f>IF(GL_Paste!$B6224="","",N(GL_Paste!$H6224)-N(GL_Paste!$G6224))</f>
        <v/>
      </c>
      <c r="B6227" s="43">
        <f>IF(GL_Paste!$B6224="","",DATE(YEAR(GL_Paste!$E6224),MONTH(GL_Paste!$E6224),1))</f>
        <v/>
      </c>
      <c r="C6227">
        <f>IF(GL_Paste!$B6224="","",IF(TRIM(GL_Paste!$M6224)&lt;&gt;"",TRIM(GL_Paste!$M6224),IFERROR(MID(GL_Paste!$I6224,FIND("[",GL_Paste!$I6224)+1,FIND("]",GL_Paste!$I6224)-FIND("[",GL_Paste!$I6224)-1),"")))</f>
        <v/>
      </c>
      <c r="D6227">
        <f>IF(GL_Paste!$B6224="","",IFERROR(INDEX(DeptName,MATCH($C6227,DeptTag,0)),"UNALLOCATED"))</f>
        <v/>
      </c>
      <c r="E6227">
        <f>IF(GL_Paste!$B6224="","",IFERROR(INDEX(AcctCat,MATCH(GL_Paste!$B6224&amp;"",AcctCode,0)),"UNKNOWN"))</f>
        <v/>
      </c>
      <c r="F6227">
        <f>IF(GL_Paste!$B6224="","",IFERROR(INDEX(AcctSub,MATCH(GL_Paste!$B6224&amp;"",AcctCode,0)),"UNKNOWN"))</f>
        <v/>
      </c>
    </row>
    <row r="6228">
      <c r="A6228" s="40">
        <f>IF(GL_Paste!$B6225="","",N(GL_Paste!$H6225)-N(GL_Paste!$G6225))</f>
        <v/>
      </c>
      <c r="B6228" s="43">
        <f>IF(GL_Paste!$B6225="","",DATE(YEAR(GL_Paste!$E6225),MONTH(GL_Paste!$E6225),1))</f>
        <v/>
      </c>
      <c r="C6228">
        <f>IF(GL_Paste!$B6225="","",IF(TRIM(GL_Paste!$M6225)&lt;&gt;"",TRIM(GL_Paste!$M6225),IFERROR(MID(GL_Paste!$I6225,FIND("[",GL_Paste!$I6225)+1,FIND("]",GL_Paste!$I6225)-FIND("[",GL_Paste!$I6225)-1),"")))</f>
        <v/>
      </c>
      <c r="D6228">
        <f>IF(GL_Paste!$B6225="","",IFERROR(INDEX(DeptName,MATCH($C6228,DeptTag,0)),"UNALLOCATED"))</f>
        <v/>
      </c>
      <c r="E6228">
        <f>IF(GL_Paste!$B6225="","",IFERROR(INDEX(AcctCat,MATCH(GL_Paste!$B6225&amp;"",AcctCode,0)),"UNKNOWN"))</f>
        <v/>
      </c>
      <c r="F6228">
        <f>IF(GL_Paste!$B6225="","",IFERROR(INDEX(AcctSub,MATCH(GL_Paste!$B6225&amp;"",AcctCode,0)),"UNKNOWN"))</f>
        <v/>
      </c>
    </row>
    <row r="6229">
      <c r="A6229" s="40">
        <f>IF(GL_Paste!$B6226="","",N(GL_Paste!$H6226)-N(GL_Paste!$G6226))</f>
        <v/>
      </c>
      <c r="B6229" s="43">
        <f>IF(GL_Paste!$B6226="","",DATE(YEAR(GL_Paste!$E6226),MONTH(GL_Paste!$E6226),1))</f>
        <v/>
      </c>
      <c r="C6229">
        <f>IF(GL_Paste!$B6226="","",IF(TRIM(GL_Paste!$M6226)&lt;&gt;"",TRIM(GL_Paste!$M6226),IFERROR(MID(GL_Paste!$I6226,FIND("[",GL_Paste!$I6226)+1,FIND("]",GL_Paste!$I6226)-FIND("[",GL_Paste!$I6226)-1),"")))</f>
        <v/>
      </c>
      <c r="D6229">
        <f>IF(GL_Paste!$B6226="","",IFERROR(INDEX(DeptName,MATCH($C6229,DeptTag,0)),"UNALLOCATED"))</f>
        <v/>
      </c>
      <c r="E6229">
        <f>IF(GL_Paste!$B6226="","",IFERROR(INDEX(AcctCat,MATCH(GL_Paste!$B6226&amp;"",AcctCode,0)),"UNKNOWN"))</f>
        <v/>
      </c>
      <c r="F6229">
        <f>IF(GL_Paste!$B6226="","",IFERROR(INDEX(AcctSub,MATCH(GL_Paste!$B6226&amp;"",AcctCode,0)),"UNKNOWN"))</f>
        <v/>
      </c>
    </row>
    <row r="6230">
      <c r="A6230" s="40">
        <f>IF(GL_Paste!$B6227="","",N(GL_Paste!$H6227)-N(GL_Paste!$G6227))</f>
        <v/>
      </c>
      <c r="B6230" s="43">
        <f>IF(GL_Paste!$B6227="","",DATE(YEAR(GL_Paste!$E6227),MONTH(GL_Paste!$E6227),1))</f>
        <v/>
      </c>
      <c r="C6230">
        <f>IF(GL_Paste!$B6227="","",IF(TRIM(GL_Paste!$M6227)&lt;&gt;"",TRIM(GL_Paste!$M6227),IFERROR(MID(GL_Paste!$I6227,FIND("[",GL_Paste!$I6227)+1,FIND("]",GL_Paste!$I6227)-FIND("[",GL_Paste!$I6227)-1),"")))</f>
        <v/>
      </c>
      <c r="D6230">
        <f>IF(GL_Paste!$B6227="","",IFERROR(INDEX(DeptName,MATCH($C6230,DeptTag,0)),"UNALLOCATED"))</f>
        <v/>
      </c>
      <c r="E6230">
        <f>IF(GL_Paste!$B6227="","",IFERROR(INDEX(AcctCat,MATCH(GL_Paste!$B6227&amp;"",AcctCode,0)),"UNKNOWN"))</f>
        <v/>
      </c>
      <c r="F6230">
        <f>IF(GL_Paste!$B6227="","",IFERROR(INDEX(AcctSub,MATCH(GL_Paste!$B6227&amp;"",AcctCode,0)),"UNKNOWN"))</f>
        <v/>
      </c>
    </row>
    <row r="6231">
      <c r="A6231" s="40">
        <f>IF(GL_Paste!$B6228="","",N(GL_Paste!$H6228)-N(GL_Paste!$G6228))</f>
        <v/>
      </c>
      <c r="B6231" s="43">
        <f>IF(GL_Paste!$B6228="","",DATE(YEAR(GL_Paste!$E6228),MONTH(GL_Paste!$E6228),1))</f>
        <v/>
      </c>
      <c r="C6231">
        <f>IF(GL_Paste!$B6228="","",IF(TRIM(GL_Paste!$M6228)&lt;&gt;"",TRIM(GL_Paste!$M6228),IFERROR(MID(GL_Paste!$I6228,FIND("[",GL_Paste!$I6228)+1,FIND("]",GL_Paste!$I6228)-FIND("[",GL_Paste!$I6228)-1),"")))</f>
        <v/>
      </c>
      <c r="D6231">
        <f>IF(GL_Paste!$B6228="","",IFERROR(INDEX(DeptName,MATCH($C6231,DeptTag,0)),"UNALLOCATED"))</f>
        <v/>
      </c>
      <c r="E6231">
        <f>IF(GL_Paste!$B6228="","",IFERROR(INDEX(AcctCat,MATCH(GL_Paste!$B6228&amp;"",AcctCode,0)),"UNKNOWN"))</f>
        <v/>
      </c>
      <c r="F6231">
        <f>IF(GL_Paste!$B6228="","",IFERROR(INDEX(AcctSub,MATCH(GL_Paste!$B6228&amp;"",AcctCode,0)),"UNKNOWN"))</f>
        <v/>
      </c>
    </row>
    <row r="6232">
      <c r="A6232" s="40">
        <f>IF(GL_Paste!$B6229="","",N(GL_Paste!$H6229)-N(GL_Paste!$G6229))</f>
        <v/>
      </c>
      <c r="B6232" s="43">
        <f>IF(GL_Paste!$B6229="","",DATE(YEAR(GL_Paste!$E6229),MONTH(GL_Paste!$E6229),1))</f>
        <v/>
      </c>
      <c r="C6232">
        <f>IF(GL_Paste!$B6229="","",IF(TRIM(GL_Paste!$M6229)&lt;&gt;"",TRIM(GL_Paste!$M6229),IFERROR(MID(GL_Paste!$I6229,FIND("[",GL_Paste!$I6229)+1,FIND("]",GL_Paste!$I6229)-FIND("[",GL_Paste!$I6229)-1),"")))</f>
        <v/>
      </c>
      <c r="D6232">
        <f>IF(GL_Paste!$B6229="","",IFERROR(INDEX(DeptName,MATCH($C6232,DeptTag,0)),"UNALLOCATED"))</f>
        <v/>
      </c>
      <c r="E6232">
        <f>IF(GL_Paste!$B6229="","",IFERROR(INDEX(AcctCat,MATCH(GL_Paste!$B6229&amp;"",AcctCode,0)),"UNKNOWN"))</f>
        <v/>
      </c>
      <c r="F6232">
        <f>IF(GL_Paste!$B6229="","",IFERROR(INDEX(AcctSub,MATCH(GL_Paste!$B6229&amp;"",AcctCode,0)),"UNKNOWN"))</f>
        <v/>
      </c>
    </row>
    <row r="6233">
      <c r="A6233" s="40">
        <f>IF(GL_Paste!$B6230="","",N(GL_Paste!$H6230)-N(GL_Paste!$G6230))</f>
        <v/>
      </c>
      <c r="B6233" s="43">
        <f>IF(GL_Paste!$B6230="","",DATE(YEAR(GL_Paste!$E6230),MONTH(GL_Paste!$E6230),1))</f>
        <v/>
      </c>
      <c r="C6233">
        <f>IF(GL_Paste!$B6230="","",IF(TRIM(GL_Paste!$M6230)&lt;&gt;"",TRIM(GL_Paste!$M6230),IFERROR(MID(GL_Paste!$I6230,FIND("[",GL_Paste!$I6230)+1,FIND("]",GL_Paste!$I6230)-FIND("[",GL_Paste!$I6230)-1),"")))</f>
        <v/>
      </c>
      <c r="D6233">
        <f>IF(GL_Paste!$B6230="","",IFERROR(INDEX(DeptName,MATCH($C6233,DeptTag,0)),"UNALLOCATED"))</f>
        <v/>
      </c>
      <c r="E6233">
        <f>IF(GL_Paste!$B6230="","",IFERROR(INDEX(AcctCat,MATCH(GL_Paste!$B6230&amp;"",AcctCode,0)),"UNKNOWN"))</f>
        <v/>
      </c>
      <c r="F6233">
        <f>IF(GL_Paste!$B6230="","",IFERROR(INDEX(AcctSub,MATCH(GL_Paste!$B6230&amp;"",AcctCode,0)),"UNKNOWN"))</f>
        <v/>
      </c>
    </row>
    <row r="6234">
      <c r="A6234" s="40">
        <f>IF(GL_Paste!$B6231="","",N(GL_Paste!$H6231)-N(GL_Paste!$G6231))</f>
        <v/>
      </c>
      <c r="B6234" s="43">
        <f>IF(GL_Paste!$B6231="","",DATE(YEAR(GL_Paste!$E6231),MONTH(GL_Paste!$E6231),1))</f>
        <v/>
      </c>
      <c r="C6234">
        <f>IF(GL_Paste!$B6231="","",IF(TRIM(GL_Paste!$M6231)&lt;&gt;"",TRIM(GL_Paste!$M6231),IFERROR(MID(GL_Paste!$I6231,FIND("[",GL_Paste!$I6231)+1,FIND("]",GL_Paste!$I6231)-FIND("[",GL_Paste!$I6231)-1),"")))</f>
        <v/>
      </c>
      <c r="D6234">
        <f>IF(GL_Paste!$B6231="","",IFERROR(INDEX(DeptName,MATCH($C6234,DeptTag,0)),"UNALLOCATED"))</f>
        <v/>
      </c>
      <c r="E6234">
        <f>IF(GL_Paste!$B6231="","",IFERROR(INDEX(AcctCat,MATCH(GL_Paste!$B6231&amp;"",AcctCode,0)),"UNKNOWN"))</f>
        <v/>
      </c>
      <c r="F6234">
        <f>IF(GL_Paste!$B6231="","",IFERROR(INDEX(AcctSub,MATCH(GL_Paste!$B6231&amp;"",AcctCode,0)),"UNKNOWN"))</f>
        <v/>
      </c>
    </row>
    <row r="6235">
      <c r="A6235" s="40">
        <f>IF(GL_Paste!$B6232="","",N(GL_Paste!$H6232)-N(GL_Paste!$G6232))</f>
        <v/>
      </c>
      <c r="B6235" s="43">
        <f>IF(GL_Paste!$B6232="","",DATE(YEAR(GL_Paste!$E6232),MONTH(GL_Paste!$E6232),1))</f>
        <v/>
      </c>
      <c r="C6235">
        <f>IF(GL_Paste!$B6232="","",IF(TRIM(GL_Paste!$M6232)&lt;&gt;"",TRIM(GL_Paste!$M6232),IFERROR(MID(GL_Paste!$I6232,FIND("[",GL_Paste!$I6232)+1,FIND("]",GL_Paste!$I6232)-FIND("[",GL_Paste!$I6232)-1),"")))</f>
        <v/>
      </c>
      <c r="D6235">
        <f>IF(GL_Paste!$B6232="","",IFERROR(INDEX(DeptName,MATCH($C6235,DeptTag,0)),"UNALLOCATED"))</f>
        <v/>
      </c>
      <c r="E6235">
        <f>IF(GL_Paste!$B6232="","",IFERROR(INDEX(AcctCat,MATCH(GL_Paste!$B6232&amp;"",AcctCode,0)),"UNKNOWN"))</f>
        <v/>
      </c>
      <c r="F6235">
        <f>IF(GL_Paste!$B6232="","",IFERROR(INDEX(AcctSub,MATCH(GL_Paste!$B6232&amp;"",AcctCode,0)),"UNKNOWN"))</f>
        <v/>
      </c>
    </row>
    <row r="6236">
      <c r="A6236" s="40">
        <f>IF(GL_Paste!$B6233="","",N(GL_Paste!$H6233)-N(GL_Paste!$G6233))</f>
        <v/>
      </c>
      <c r="B6236" s="43">
        <f>IF(GL_Paste!$B6233="","",DATE(YEAR(GL_Paste!$E6233),MONTH(GL_Paste!$E6233),1))</f>
        <v/>
      </c>
      <c r="C6236">
        <f>IF(GL_Paste!$B6233="","",IF(TRIM(GL_Paste!$M6233)&lt;&gt;"",TRIM(GL_Paste!$M6233),IFERROR(MID(GL_Paste!$I6233,FIND("[",GL_Paste!$I6233)+1,FIND("]",GL_Paste!$I6233)-FIND("[",GL_Paste!$I6233)-1),"")))</f>
        <v/>
      </c>
      <c r="D6236">
        <f>IF(GL_Paste!$B6233="","",IFERROR(INDEX(DeptName,MATCH($C6236,DeptTag,0)),"UNALLOCATED"))</f>
        <v/>
      </c>
      <c r="E6236">
        <f>IF(GL_Paste!$B6233="","",IFERROR(INDEX(AcctCat,MATCH(GL_Paste!$B6233&amp;"",AcctCode,0)),"UNKNOWN"))</f>
        <v/>
      </c>
      <c r="F6236">
        <f>IF(GL_Paste!$B6233="","",IFERROR(INDEX(AcctSub,MATCH(GL_Paste!$B6233&amp;"",AcctCode,0)),"UNKNOWN"))</f>
        <v/>
      </c>
    </row>
    <row r="6237">
      <c r="A6237" s="40">
        <f>IF(GL_Paste!$B6234="","",N(GL_Paste!$H6234)-N(GL_Paste!$G6234))</f>
        <v/>
      </c>
      <c r="B6237" s="43">
        <f>IF(GL_Paste!$B6234="","",DATE(YEAR(GL_Paste!$E6234),MONTH(GL_Paste!$E6234),1))</f>
        <v/>
      </c>
      <c r="C6237">
        <f>IF(GL_Paste!$B6234="","",IF(TRIM(GL_Paste!$M6234)&lt;&gt;"",TRIM(GL_Paste!$M6234),IFERROR(MID(GL_Paste!$I6234,FIND("[",GL_Paste!$I6234)+1,FIND("]",GL_Paste!$I6234)-FIND("[",GL_Paste!$I6234)-1),"")))</f>
        <v/>
      </c>
      <c r="D6237">
        <f>IF(GL_Paste!$B6234="","",IFERROR(INDEX(DeptName,MATCH($C6237,DeptTag,0)),"UNALLOCATED"))</f>
        <v/>
      </c>
      <c r="E6237">
        <f>IF(GL_Paste!$B6234="","",IFERROR(INDEX(AcctCat,MATCH(GL_Paste!$B6234&amp;"",AcctCode,0)),"UNKNOWN"))</f>
        <v/>
      </c>
      <c r="F6237">
        <f>IF(GL_Paste!$B6234="","",IFERROR(INDEX(AcctSub,MATCH(GL_Paste!$B6234&amp;"",AcctCode,0)),"UNKNOWN"))</f>
        <v/>
      </c>
    </row>
    <row r="6238">
      <c r="A6238" s="40">
        <f>IF(GL_Paste!$B6235="","",N(GL_Paste!$H6235)-N(GL_Paste!$G6235))</f>
        <v/>
      </c>
      <c r="B6238" s="43">
        <f>IF(GL_Paste!$B6235="","",DATE(YEAR(GL_Paste!$E6235),MONTH(GL_Paste!$E6235),1))</f>
        <v/>
      </c>
      <c r="C6238">
        <f>IF(GL_Paste!$B6235="","",IF(TRIM(GL_Paste!$M6235)&lt;&gt;"",TRIM(GL_Paste!$M6235),IFERROR(MID(GL_Paste!$I6235,FIND("[",GL_Paste!$I6235)+1,FIND("]",GL_Paste!$I6235)-FIND("[",GL_Paste!$I6235)-1),"")))</f>
        <v/>
      </c>
      <c r="D6238">
        <f>IF(GL_Paste!$B6235="","",IFERROR(INDEX(DeptName,MATCH($C6238,DeptTag,0)),"UNALLOCATED"))</f>
        <v/>
      </c>
      <c r="E6238">
        <f>IF(GL_Paste!$B6235="","",IFERROR(INDEX(AcctCat,MATCH(GL_Paste!$B6235&amp;"",AcctCode,0)),"UNKNOWN"))</f>
        <v/>
      </c>
      <c r="F6238">
        <f>IF(GL_Paste!$B6235="","",IFERROR(INDEX(AcctSub,MATCH(GL_Paste!$B6235&amp;"",AcctCode,0)),"UNKNOWN"))</f>
        <v/>
      </c>
    </row>
    <row r="6239">
      <c r="A6239" s="40">
        <f>IF(GL_Paste!$B6236="","",N(GL_Paste!$H6236)-N(GL_Paste!$G6236))</f>
        <v/>
      </c>
      <c r="B6239" s="43">
        <f>IF(GL_Paste!$B6236="","",DATE(YEAR(GL_Paste!$E6236),MONTH(GL_Paste!$E6236),1))</f>
        <v/>
      </c>
      <c r="C6239">
        <f>IF(GL_Paste!$B6236="","",IF(TRIM(GL_Paste!$M6236)&lt;&gt;"",TRIM(GL_Paste!$M6236),IFERROR(MID(GL_Paste!$I6236,FIND("[",GL_Paste!$I6236)+1,FIND("]",GL_Paste!$I6236)-FIND("[",GL_Paste!$I6236)-1),"")))</f>
        <v/>
      </c>
      <c r="D6239">
        <f>IF(GL_Paste!$B6236="","",IFERROR(INDEX(DeptName,MATCH($C6239,DeptTag,0)),"UNALLOCATED"))</f>
        <v/>
      </c>
      <c r="E6239">
        <f>IF(GL_Paste!$B6236="","",IFERROR(INDEX(AcctCat,MATCH(GL_Paste!$B6236&amp;"",AcctCode,0)),"UNKNOWN"))</f>
        <v/>
      </c>
      <c r="F6239">
        <f>IF(GL_Paste!$B6236="","",IFERROR(INDEX(AcctSub,MATCH(GL_Paste!$B6236&amp;"",AcctCode,0)),"UNKNOWN"))</f>
        <v/>
      </c>
    </row>
    <row r="6240">
      <c r="A6240" s="40">
        <f>IF(GL_Paste!$B6237="","",N(GL_Paste!$H6237)-N(GL_Paste!$G6237))</f>
        <v/>
      </c>
      <c r="B6240" s="43">
        <f>IF(GL_Paste!$B6237="","",DATE(YEAR(GL_Paste!$E6237),MONTH(GL_Paste!$E6237),1))</f>
        <v/>
      </c>
      <c r="C6240">
        <f>IF(GL_Paste!$B6237="","",IF(TRIM(GL_Paste!$M6237)&lt;&gt;"",TRIM(GL_Paste!$M6237),IFERROR(MID(GL_Paste!$I6237,FIND("[",GL_Paste!$I6237)+1,FIND("]",GL_Paste!$I6237)-FIND("[",GL_Paste!$I6237)-1),"")))</f>
        <v/>
      </c>
      <c r="D6240">
        <f>IF(GL_Paste!$B6237="","",IFERROR(INDEX(DeptName,MATCH($C6240,DeptTag,0)),"UNALLOCATED"))</f>
        <v/>
      </c>
      <c r="E6240">
        <f>IF(GL_Paste!$B6237="","",IFERROR(INDEX(AcctCat,MATCH(GL_Paste!$B6237&amp;"",AcctCode,0)),"UNKNOWN"))</f>
        <v/>
      </c>
      <c r="F6240">
        <f>IF(GL_Paste!$B6237="","",IFERROR(INDEX(AcctSub,MATCH(GL_Paste!$B6237&amp;"",AcctCode,0)),"UNKNOWN"))</f>
        <v/>
      </c>
    </row>
    <row r="6241">
      <c r="A6241" s="40">
        <f>IF(GL_Paste!$B6238="","",N(GL_Paste!$H6238)-N(GL_Paste!$G6238))</f>
        <v/>
      </c>
      <c r="B6241" s="43">
        <f>IF(GL_Paste!$B6238="","",DATE(YEAR(GL_Paste!$E6238),MONTH(GL_Paste!$E6238),1))</f>
        <v/>
      </c>
      <c r="C6241">
        <f>IF(GL_Paste!$B6238="","",IF(TRIM(GL_Paste!$M6238)&lt;&gt;"",TRIM(GL_Paste!$M6238),IFERROR(MID(GL_Paste!$I6238,FIND("[",GL_Paste!$I6238)+1,FIND("]",GL_Paste!$I6238)-FIND("[",GL_Paste!$I6238)-1),"")))</f>
        <v/>
      </c>
      <c r="D6241">
        <f>IF(GL_Paste!$B6238="","",IFERROR(INDEX(DeptName,MATCH($C6241,DeptTag,0)),"UNALLOCATED"))</f>
        <v/>
      </c>
      <c r="E6241">
        <f>IF(GL_Paste!$B6238="","",IFERROR(INDEX(AcctCat,MATCH(GL_Paste!$B6238&amp;"",AcctCode,0)),"UNKNOWN"))</f>
        <v/>
      </c>
      <c r="F6241">
        <f>IF(GL_Paste!$B6238="","",IFERROR(INDEX(AcctSub,MATCH(GL_Paste!$B6238&amp;"",AcctCode,0)),"UNKNOWN"))</f>
        <v/>
      </c>
    </row>
    <row r="6242">
      <c r="A6242" s="40">
        <f>IF(GL_Paste!$B6239="","",N(GL_Paste!$H6239)-N(GL_Paste!$G6239))</f>
        <v/>
      </c>
      <c r="B6242" s="43">
        <f>IF(GL_Paste!$B6239="","",DATE(YEAR(GL_Paste!$E6239),MONTH(GL_Paste!$E6239),1))</f>
        <v/>
      </c>
      <c r="C6242">
        <f>IF(GL_Paste!$B6239="","",IF(TRIM(GL_Paste!$M6239)&lt;&gt;"",TRIM(GL_Paste!$M6239),IFERROR(MID(GL_Paste!$I6239,FIND("[",GL_Paste!$I6239)+1,FIND("]",GL_Paste!$I6239)-FIND("[",GL_Paste!$I6239)-1),"")))</f>
        <v/>
      </c>
      <c r="D6242">
        <f>IF(GL_Paste!$B6239="","",IFERROR(INDEX(DeptName,MATCH($C6242,DeptTag,0)),"UNALLOCATED"))</f>
        <v/>
      </c>
      <c r="E6242">
        <f>IF(GL_Paste!$B6239="","",IFERROR(INDEX(AcctCat,MATCH(GL_Paste!$B6239&amp;"",AcctCode,0)),"UNKNOWN"))</f>
        <v/>
      </c>
      <c r="F6242">
        <f>IF(GL_Paste!$B6239="","",IFERROR(INDEX(AcctSub,MATCH(GL_Paste!$B6239&amp;"",AcctCode,0)),"UNKNOWN"))</f>
        <v/>
      </c>
    </row>
    <row r="6243">
      <c r="A6243" s="40">
        <f>IF(GL_Paste!$B6240="","",N(GL_Paste!$H6240)-N(GL_Paste!$G6240))</f>
        <v/>
      </c>
      <c r="B6243" s="43">
        <f>IF(GL_Paste!$B6240="","",DATE(YEAR(GL_Paste!$E6240),MONTH(GL_Paste!$E6240),1))</f>
        <v/>
      </c>
      <c r="C6243">
        <f>IF(GL_Paste!$B6240="","",IF(TRIM(GL_Paste!$M6240)&lt;&gt;"",TRIM(GL_Paste!$M6240),IFERROR(MID(GL_Paste!$I6240,FIND("[",GL_Paste!$I6240)+1,FIND("]",GL_Paste!$I6240)-FIND("[",GL_Paste!$I6240)-1),"")))</f>
        <v/>
      </c>
      <c r="D6243">
        <f>IF(GL_Paste!$B6240="","",IFERROR(INDEX(DeptName,MATCH($C6243,DeptTag,0)),"UNALLOCATED"))</f>
        <v/>
      </c>
      <c r="E6243">
        <f>IF(GL_Paste!$B6240="","",IFERROR(INDEX(AcctCat,MATCH(GL_Paste!$B6240&amp;"",AcctCode,0)),"UNKNOWN"))</f>
        <v/>
      </c>
      <c r="F6243">
        <f>IF(GL_Paste!$B6240="","",IFERROR(INDEX(AcctSub,MATCH(GL_Paste!$B6240&amp;"",AcctCode,0)),"UNKNOWN"))</f>
        <v/>
      </c>
    </row>
    <row r="6244">
      <c r="A6244" s="40">
        <f>IF(GL_Paste!$B6241="","",N(GL_Paste!$H6241)-N(GL_Paste!$G6241))</f>
        <v/>
      </c>
      <c r="B6244" s="43">
        <f>IF(GL_Paste!$B6241="","",DATE(YEAR(GL_Paste!$E6241),MONTH(GL_Paste!$E6241),1))</f>
        <v/>
      </c>
      <c r="C6244">
        <f>IF(GL_Paste!$B6241="","",IF(TRIM(GL_Paste!$M6241)&lt;&gt;"",TRIM(GL_Paste!$M6241),IFERROR(MID(GL_Paste!$I6241,FIND("[",GL_Paste!$I6241)+1,FIND("]",GL_Paste!$I6241)-FIND("[",GL_Paste!$I6241)-1),"")))</f>
        <v/>
      </c>
      <c r="D6244">
        <f>IF(GL_Paste!$B6241="","",IFERROR(INDEX(DeptName,MATCH($C6244,DeptTag,0)),"UNALLOCATED"))</f>
        <v/>
      </c>
      <c r="E6244">
        <f>IF(GL_Paste!$B6241="","",IFERROR(INDEX(AcctCat,MATCH(GL_Paste!$B6241&amp;"",AcctCode,0)),"UNKNOWN"))</f>
        <v/>
      </c>
      <c r="F6244">
        <f>IF(GL_Paste!$B6241="","",IFERROR(INDEX(AcctSub,MATCH(GL_Paste!$B6241&amp;"",AcctCode,0)),"UNKNOWN"))</f>
        <v/>
      </c>
    </row>
    <row r="6245">
      <c r="A6245" s="40">
        <f>IF(GL_Paste!$B6242="","",N(GL_Paste!$H6242)-N(GL_Paste!$G6242))</f>
        <v/>
      </c>
      <c r="B6245" s="43">
        <f>IF(GL_Paste!$B6242="","",DATE(YEAR(GL_Paste!$E6242),MONTH(GL_Paste!$E6242),1))</f>
        <v/>
      </c>
      <c r="C6245">
        <f>IF(GL_Paste!$B6242="","",IF(TRIM(GL_Paste!$M6242)&lt;&gt;"",TRIM(GL_Paste!$M6242),IFERROR(MID(GL_Paste!$I6242,FIND("[",GL_Paste!$I6242)+1,FIND("]",GL_Paste!$I6242)-FIND("[",GL_Paste!$I6242)-1),"")))</f>
        <v/>
      </c>
      <c r="D6245">
        <f>IF(GL_Paste!$B6242="","",IFERROR(INDEX(DeptName,MATCH($C6245,DeptTag,0)),"UNALLOCATED"))</f>
        <v/>
      </c>
      <c r="E6245">
        <f>IF(GL_Paste!$B6242="","",IFERROR(INDEX(AcctCat,MATCH(GL_Paste!$B6242&amp;"",AcctCode,0)),"UNKNOWN"))</f>
        <v/>
      </c>
      <c r="F6245">
        <f>IF(GL_Paste!$B6242="","",IFERROR(INDEX(AcctSub,MATCH(GL_Paste!$B6242&amp;"",AcctCode,0)),"UNKNOWN"))</f>
        <v/>
      </c>
    </row>
    <row r="6246">
      <c r="A6246" s="40">
        <f>IF(GL_Paste!$B6243="","",N(GL_Paste!$H6243)-N(GL_Paste!$G6243))</f>
        <v/>
      </c>
      <c r="B6246" s="43">
        <f>IF(GL_Paste!$B6243="","",DATE(YEAR(GL_Paste!$E6243),MONTH(GL_Paste!$E6243),1))</f>
        <v/>
      </c>
      <c r="C6246">
        <f>IF(GL_Paste!$B6243="","",IF(TRIM(GL_Paste!$M6243)&lt;&gt;"",TRIM(GL_Paste!$M6243),IFERROR(MID(GL_Paste!$I6243,FIND("[",GL_Paste!$I6243)+1,FIND("]",GL_Paste!$I6243)-FIND("[",GL_Paste!$I6243)-1),"")))</f>
        <v/>
      </c>
      <c r="D6246">
        <f>IF(GL_Paste!$B6243="","",IFERROR(INDEX(DeptName,MATCH($C6246,DeptTag,0)),"UNALLOCATED"))</f>
        <v/>
      </c>
      <c r="E6246">
        <f>IF(GL_Paste!$B6243="","",IFERROR(INDEX(AcctCat,MATCH(GL_Paste!$B6243&amp;"",AcctCode,0)),"UNKNOWN"))</f>
        <v/>
      </c>
      <c r="F6246">
        <f>IF(GL_Paste!$B6243="","",IFERROR(INDEX(AcctSub,MATCH(GL_Paste!$B6243&amp;"",AcctCode,0)),"UNKNOWN"))</f>
        <v/>
      </c>
    </row>
    <row r="6247">
      <c r="A6247" s="40">
        <f>IF(GL_Paste!$B6244="","",N(GL_Paste!$H6244)-N(GL_Paste!$G6244))</f>
        <v/>
      </c>
      <c r="B6247" s="43">
        <f>IF(GL_Paste!$B6244="","",DATE(YEAR(GL_Paste!$E6244),MONTH(GL_Paste!$E6244),1))</f>
        <v/>
      </c>
      <c r="C6247">
        <f>IF(GL_Paste!$B6244="","",IF(TRIM(GL_Paste!$M6244)&lt;&gt;"",TRIM(GL_Paste!$M6244),IFERROR(MID(GL_Paste!$I6244,FIND("[",GL_Paste!$I6244)+1,FIND("]",GL_Paste!$I6244)-FIND("[",GL_Paste!$I6244)-1),"")))</f>
        <v/>
      </c>
      <c r="D6247">
        <f>IF(GL_Paste!$B6244="","",IFERROR(INDEX(DeptName,MATCH($C6247,DeptTag,0)),"UNALLOCATED"))</f>
        <v/>
      </c>
      <c r="E6247">
        <f>IF(GL_Paste!$B6244="","",IFERROR(INDEX(AcctCat,MATCH(GL_Paste!$B6244&amp;"",AcctCode,0)),"UNKNOWN"))</f>
        <v/>
      </c>
      <c r="F6247">
        <f>IF(GL_Paste!$B6244="","",IFERROR(INDEX(AcctSub,MATCH(GL_Paste!$B6244&amp;"",AcctCode,0)),"UNKNOWN"))</f>
        <v/>
      </c>
    </row>
    <row r="6248">
      <c r="A6248" s="40">
        <f>IF(GL_Paste!$B6245="","",N(GL_Paste!$H6245)-N(GL_Paste!$G6245))</f>
        <v/>
      </c>
      <c r="B6248" s="43">
        <f>IF(GL_Paste!$B6245="","",DATE(YEAR(GL_Paste!$E6245),MONTH(GL_Paste!$E6245),1))</f>
        <v/>
      </c>
      <c r="C6248">
        <f>IF(GL_Paste!$B6245="","",IF(TRIM(GL_Paste!$M6245)&lt;&gt;"",TRIM(GL_Paste!$M6245),IFERROR(MID(GL_Paste!$I6245,FIND("[",GL_Paste!$I6245)+1,FIND("]",GL_Paste!$I6245)-FIND("[",GL_Paste!$I6245)-1),"")))</f>
        <v/>
      </c>
      <c r="D6248">
        <f>IF(GL_Paste!$B6245="","",IFERROR(INDEX(DeptName,MATCH($C6248,DeptTag,0)),"UNALLOCATED"))</f>
        <v/>
      </c>
      <c r="E6248">
        <f>IF(GL_Paste!$B6245="","",IFERROR(INDEX(AcctCat,MATCH(GL_Paste!$B6245&amp;"",AcctCode,0)),"UNKNOWN"))</f>
        <v/>
      </c>
      <c r="F6248">
        <f>IF(GL_Paste!$B6245="","",IFERROR(INDEX(AcctSub,MATCH(GL_Paste!$B6245&amp;"",AcctCode,0)),"UNKNOWN"))</f>
        <v/>
      </c>
    </row>
    <row r="6249">
      <c r="A6249" s="40">
        <f>IF(GL_Paste!$B6246="","",N(GL_Paste!$H6246)-N(GL_Paste!$G6246))</f>
        <v/>
      </c>
      <c r="B6249" s="43">
        <f>IF(GL_Paste!$B6246="","",DATE(YEAR(GL_Paste!$E6246),MONTH(GL_Paste!$E6246),1))</f>
        <v/>
      </c>
      <c r="C6249">
        <f>IF(GL_Paste!$B6246="","",IF(TRIM(GL_Paste!$M6246)&lt;&gt;"",TRIM(GL_Paste!$M6246),IFERROR(MID(GL_Paste!$I6246,FIND("[",GL_Paste!$I6246)+1,FIND("]",GL_Paste!$I6246)-FIND("[",GL_Paste!$I6246)-1),"")))</f>
        <v/>
      </c>
      <c r="D6249">
        <f>IF(GL_Paste!$B6246="","",IFERROR(INDEX(DeptName,MATCH($C6249,DeptTag,0)),"UNALLOCATED"))</f>
        <v/>
      </c>
      <c r="E6249">
        <f>IF(GL_Paste!$B6246="","",IFERROR(INDEX(AcctCat,MATCH(GL_Paste!$B6246&amp;"",AcctCode,0)),"UNKNOWN"))</f>
        <v/>
      </c>
      <c r="F6249">
        <f>IF(GL_Paste!$B6246="","",IFERROR(INDEX(AcctSub,MATCH(GL_Paste!$B6246&amp;"",AcctCode,0)),"UNKNOWN"))</f>
        <v/>
      </c>
    </row>
    <row r="6250">
      <c r="A6250" s="40">
        <f>IF(GL_Paste!$B6247="","",N(GL_Paste!$H6247)-N(GL_Paste!$G6247))</f>
        <v/>
      </c>
      <c r="B6250" s="43">
        <f>IF(GL_Paste!$B6247="","",DATE(YEAR(GL_Paste!$E6247),MONTH(GL_Paste!$E6247),1))</f>
        <v/>
      </c>
      <c r="C6250">
        <f>IF(GL_Paste!$B6247="","",IF(TRIM(GL_Paste!$M6247)&lt;&gt;"",TRIM(GL_Paste!$M6247),IFERROR(MID(GL_Paste!$I6247,FIND("[",GL_Paste!$I6247)+1,FIND("]",GL_Paste!$I6247)-FIND("[",GL_Paste!$I6247)-1),"")))</f>
        <v/>
      </c>
      <c r="D6250">
        <f>IF(GL_Paste!$B6247="","",IFERROR(INDEX(DeptName,MATCH($C6250,DeptTag,0)),"UNALLOCATED"))</f>
        <v/>
      </c>
      <c r="E6250">
        <f>IF(GL_Paste!$B6247="","",IFERROR(INDEX(AcctCat,MATCH(GL_Paste!$B6247&amp;"",AcctCode,0)),"UNKNOWN"))</f>
        <v/>
      </c>
      <c r="F6250">
        <f>IF(GL_Paste!$B6247="","",IFERROR(INDEX(AcctSub,MATCH(GL_Paste!$B6247&amp;"",AcctCode,0)),"UNKNOWN"))</f>
        <v/>
      </c>
    </row>
    <row r="6251">
      <c r="A6251" s="40">
        <f>IF(GL_Paste!$B6248="","",N(GL_Paste!$H6248)-N(GL_Paste!$G6248))</f>
        <v/>
      </c>
      <c r="B6251" s="43">
        <f>IF(GL_Paste!$B6248="","",DATE(YEAR(GL_Paste!$E6248),MONTH(GL_Paste!$E6248),1))</f>
        <v/>
      </c>
      <c r="C6251">
        <f>IF(GL_Paste!$B6248="","",IF(TRIM(GL_Paste!$M6248)&lt;&gt;"",TRIM(GL_Paste!$M6248),IFERROR(MID(GL_Paste!$I6248,FIND("[",GL_Paste!$I6248)+1,FIND("]",GL_Paste!$I6248)-FIND("[",GL_Paste!$I6248)-1),"")))</f>
        <v/>
      </c>
      <c r="D6251">
        <f>IF(GL_Paste!$B6248="","",IFERROR(INDEX(DeptName,MATCH($C6251,DeptTag,0)),"UNALLOCATED"))</f>
        <v/>
      </c>
      <c r="E6251">
        <f>IF(GL_Paste!$B6248="","",IFERROR(INDEX(AcctCat,MATCH(GL_Paste!$B6248&amp;"",AcctCode,0)),"UNKNOWN"))</f>
        <v/>
      </c>
      <c r="F6251">
        <f>IF(GL_Paste!$B6248="","",IFERROR(INDEX(AcctSub,MATCH(GL_Paste!$B6248&amp;"",AcctCode,0)),"UNKNOWN"))</f>
        <v/>
      </c>
    </row>
    <row r="6252">
      <c r="A6252" s="40">
        <f>IF(GL_Paste!$B6249="","",N(GL_Paste!$H6249)-N(GL_Paste!$G6249))</f>
        <v/>
      </c>
      <c r="B6252" s="43">
        <f>IF(GL_Paste!$B6249="","",DATE(YEAR(GL_Paste!$E6249),MONTH(GL_Paste!$E6249),1))</f>
        <v/>
      </c>
      <c r="C6252">
        <f>IF(GL_Paste!$B6249="","",IF(TRIM(GL_Paste!$M6249)&lt;&gt;"",TRIM(GL_Paste!$M6249),IFERROR(MID(GL_Paste!$I6249,FIND("[",GL_Paste!$I6249)+1,FIND("]",GL_Paste!$I6249)-FIND("[",GL_Paste!$I6249)-1),"")))</f>
        <v/>
      </c>
      <c r="D6252">
        <f>IF(GL_Paste!$B6249="","",IFERROR(INDEX(DeptName,MATCH($C6252,DeptTag,0)),"UNALLOCATED"))</f>
        <v/>
      </c>
      <c r="E6252">
        <f>IF(GL_Paste!$B6249="","",IFERROR(INDEX(AcctCat,MATCH(GL_Paste!$B6249&amp;"",AcctCode,0)),"UNKNOWN"))</f>
        <v/>
      </c>
      <c r="F6252">
        <f>IF(GL_Paste!$B6249="","",IFERROR(INDEX(AcctSub,MATCH(GL_Paste!$B6249&amp;"",AcctCode,0)),"UNKNOWN"))</f>
        <v/>
      </c>
    </row>
    <row r="6253">
      <c r="A6253" s="40">
        <f>IF(GL_Paste!$B6250="","",N(GL_Paste!$H6250)-N(GL_Paste!$G6250))</f>
        <v/>
      </c>
      <c r="B6253" s="43">
        <f>IF(GL_Paste!$B6250="","",DATE(YEAR(GL_Paste!$E6250),MONTH(GL_Paste!$E6250),1))</f>
        <v/>
      </c>
      <c r="C6253">
        <f>IF(GL_Paste!$B6250="","",IF(TRIM(GL_Paste!$M6250)&lt;&gt;"",TRIM(GL_Paste!$M6250),IFERROR(MID(GL_Paste!$I6250,FIND("[",GL_Paste!$I6250)+1,FIND("]",GL_Paste!$I6250)-FIND("[",GL_Paste!$I6250)-1),"")))</f>
        <v/>
      </c>
      <c r="D6253">
        <f>IF(GL_Paste!$B6250="","",IFERROR(INDEX(DeptName,MATCH($C6253,DeptTag,0)),"UNALLOCATED"))</f>
        <v/>
      </c>
      <c r="E6253">
        <f>IF(GL_Paste!$B6250="","",IFERROR(INDEX(AcctCat,MATCH(GL_Paste!$B6250&amp;"",AcctCode,0)),"UNKNOWN"))</f>
        <v/>
      </c>
      <c r="F6253">
        <f>IF(GL_Paste!$B6250="","",IFERROR(INDEX(AcctSub,MATCH(GL_Paste!$B6250&amp;"",AcctCode,0)),"UNKNOWN"))</f>
        <v/>
      </c>
    </row>
    <row r="6254">
      <c r="A6254" s="40">
        <f>IF(GL_Paste!$B6251="","",N(GL_Paste!$H6251)-N(GL_Paste!$G6251))</f>
        <v/>
      </c>
      <c r="B6254" s="43">
        <f>IF(GL_Paste!$B6251="","",DATE(YEAR(GL_Paste!$E6251),MONTH(GL_Paste!$E6251),1))</f>
        <v/>
      </c>
      <c r="C6254">
        <f>IF(GL_Paste!$B6251="","",IF(TRIM(GL_Paste!$M6251)&lt;&gt;"",TRIM(GL_Paste!$M6251),IFERROR(MID(GL_Paste!$I6251,FIND("[",GL_Paste!$I6251)+1,FIND("]",GL_Paste!$I6251)-FIND("[",GL_Paste!$I6251)-1),"")))</f>
        <v/>
      </c>
      <c r="D6254">
        <f>IF(GL_Paste!$B6251="","",IFERROR(INDEX(DeptName,MATCH($C6254,DeptTag,0)),"UNALLOCATED"))</f>
        <v/>
      </c>
      <c r="E6254">
        <f>IF(GL_Paste!$B6251="","",IFERROR(INDEX(AcctCat,MATCH(GL_Paste!$B6251&amp;"",AcctCode,0)),"UNKNOWN"))</f>
        <v/>
      </c>
      <c r="F6254">
        <f>IF(GL_Paste!$B6251="","",IFERROR(INDEX(AcctSub,MATCH(GL_Paste!$B6251&amp;"",AcctCode,0)),"UNKNOWN"))</f>
        <v/>
      </c>
    </row>
    <row r="6255">
      <c r="A6255" s="40">
        <f>IF(GL_Paste!$B6252="","",N(GL_Paste!$H6252)-N(GL_Paste!$G6252))</f>
        <v/>
      </c>
      <c r="B6255" s="43">
        <f>IF(GL_Paste!$B6252="","",DATE(YEAR(GL_Paste!$E6252),MONTH(GL_Paste!$E6252),1))</f>
        <v/>
      </c>
      <c r="C6255">
        <f>IF(GL_Paste!$B6252="","",IF(TRIM(GL_Paste!$M6252)&lt;&gt;"",TRIM(GL_Paste!$M6252),IFERROR(MID(GL_Paste!$I6252,FIND("[",GL_Paste!$I6252)+1,FIND("]",GL_Paste!$I6252)-FIND("[",GL_Paste!$I6252)-1),"")))</f>
        <v/>
      </c>
      <c r="D6255">
        <f>IF(GL_Paste!$B6252="","",IFERROR(INDEX(DeptName,MATCH($C6255,DeptTag,0)),"UNALLOCATED"))</f>
        <v/>
      </c>
      <c r="E6255">
        <f>IF(GL_Paste!$B6252="","",IFERROR(INDEX(AcctCat,MATCH(GL_Paste!$B6252&amp;"",AcctCode,0)),"UNKNOWN"))</f>
        <v/>
      </c>
      <c r="F6255">
        <f>IF(GL_Paste!$B6252="","",IFERROR(INDEX(AcctSub,MATCH(GL_Paste!$B6252&amp;"",AcctCode,0)),"UNKNOWN"))</f>
        <v/>
      </c>
    </row>
    <row r="6256">
      <c r="A6256" s="40">
        <f>IF(GL_Paste!$B6253="","",N(GL_Paste!$H6253)-N(GL_Paste!$G6253))</f>
        <v/>
      </c>
      <c r="B6256" s="43">
        <f>IF(GL_Paste!$B6253="","",DATE(YEAR(GL_Paste!$E6253),MONTH(GL_Paste!$E6253),1))</f>
        <v/>
      </c>
      <c r="C6256">
        <f>IF(GL_Paste!$B6253="","",IF(TRIM(GL_Paste!$M6253)&lt;&gt;"",TRIM(GL_Paste!$M6253),IFERROR(MID(GL_Paste!$I6253,FIND("[",GL_Paste!$I6253)+1,FIND("]",GL_Paste!$I6253)-FIND("[",GL_Paste!$I6253)-1),"")))</f>
        <v/>
      </c>
      <c r="D6256">
        <f>IF(GL_Paste!$B6253="","",IFERROR(INDEX(DeptName,MATCH($C6256,DeptTag,0)),"UNALLOCATED"))</f>
        <v/>
      </c>
      <c r="E6256">
        <f>IF(GL_Paste!$B6253="","",IFERROR(INDEX(AcctCat,MATCH(GL_Paste!$B6253&amp;"",AcctCode,0)),"UNKNOWN"))</f>
        <v/>
      </c>
      <c r="F6256">
        <f>IF(GL_Paste!$B6253="","",IFERROR(INDEX(AcctSub,MATCH(GL_Paste!$B6253&amp;"",AcctCode,0)),"UNKNOWN"))</f>
        <v/>
      </c>
    </row>
    <row r="6257">
      <c r="A6257" s="40">
        <f>IF(GL_Paste!$B6254="","",N(GL_Paste!$H6254)-N(GL_Paste!$G6254))</f>
        <v/>
      </c>
      <c r="B6257" s="43">
        <f>IF(GL_Paste!$B6254="","",DATE(YEAR(GL_Paste!$E6254),MONTH(GL_Paste!$E6254),1))</f>
        <v/>
      </c>
      <c r="C6257">
        <f>IF(GL_Paste!$B6254="","",IF(TRIM(GL_Paste!$M6254)&lt;&gt;"",TRIM(GL_Paste!$M6254),IFERROR(MID(GL_Paste!$I6254,FIND("[",GL_Paste!$I6254)+1,FIND("]",GL_Paste!$I6254)-FIND("[",GL_Paste!$I6254)-1),"")))</f>
        <v/>
      </c>
      <c r="D6257">
        <f>IF(GL_Paste!$B6254="","",IFERROR(INDEX(DeptName,MATCH($C6257,DeptTag,0)),"UNALLOCATED"))</f>
        <v/>
      </c>
      <c r="E6257">
        <f>IF(GL_Paste!$B6254="","",IFERROR(INDEX(AcctCat,MATCH(GL_Paste!$B6254&amp;"",AcctCode,0)),"UNKNOWN"))</f>
        <v/>
      </c>
      <c r="F6257">
        <f>IF(GL_Paste!$B6254="","",IFERROR(INDEX(AcctSub,MATCH(GL_Paste!$B6254&amp;"",AcctCode,0)),"UNKNOWN"))</f>
        <v/>
      </c>
    </row>
    <row r="6258">
      <c r="A6258" s="40">
        <f>IF(GL_Paste!$B6255="","",N(GL_Paste!$H6255)-N(GL_Paste!$G6255))</f>
        <v/>
      </c>
      <c r="B6258" s="43">
        <f>IF(GL_Paste!$B6255="","",DATE(YEAR(GL_Paste!$E6255),MONTH(GL_Paste!$E6255),1))</f>
        <v/>
      </c>
      <c r="C6258">
        <f>IF(GL_Paste!$B6255="","",IF(TRIM(GL_Paste!$M6255)&lt;&gt;"",TRIM(GL_Paste!$M6255),IFERROR(MID(GL_Paste!$I6255,FIND("[",GL_Paste!$I6255)+1,FIND("]",GL_Paste!$I6255)-FIND("[",GL_Paste!$I6255)-1),"")))</f>
        <v/>
      </c>
      <c r="D6258">
        <f>IF(GL_Paste!$B6255="","",IFERROR(INDEX(DeptName,MATCH($C6258,DeptTag,0)),"UNALLOCATED"))</f>
        <v/>
      </c>
      <c r="E6258">
        <f>IF(GL_Paste!$B6255="","",IFERROR(INDEX(AcctCat,MATCH(GL_Paste!$B6255&amp;"",AcctCode,0)),"UNKNOWN"))</f>
        <v/>
      </c>
      <c r="F6258">
        <f>IF(GL_Paste!$B6255="","",IFERROR(INDEX(AcctSub,MATCH(GL_Paste!$B6255&amp;"",AcctCode,0)),"UNKNOWN"))</f>
        <v/>
      </c>
    </row>
    <row r="6259">
      <c r="A6259" s="40">
        <f>IF(GL_Paste!$B6256="","",N(GL_Paste!$H6256)-N(GL_Paste!$G6256))</f>
        <v/>
      </c>
      <c r="B6259" s="43">
        <f>IF(GL_Paste!$B6256="","",DATE(YEAR(GL_Paste!$E6256),MONTH(GL_Paste!$E6256),1))</f>
        <v/>
      </c>
      <c r="C6259">
        <f>IF(GL_Paste!$B6256="","",IF(TRIM(GL_Paste!$M6256)&lt;&gt;"",TRIM(GL_Paste!$M6256),IFERROR(MID(GL_Paste!$I6256,FIND("[",GL_Paste!$I6256)+1,FIND("]",GL_Paste!$I6256)-FIND("[",GL_Paste!$I6256)-1),"")))</f>
        <v/>
      </c>
      <c r="D6259">
        <f>IF(GL_Paste!$B6256="","",IFERROR(INDEX(DeptName,MATCH($C6259,DeptTag,0)),"UNALLOCATED"))</f>
        <v/>
      </c>
      <c r="E6259">
        <f>IF(GL_Paste!$B6256="","",IFERROR(INDEX(AcctCat,MATCH(GL_Paste!$B6256&amp;"",AcctCode,0)),"UNKNOWN"))</f>
        <v/>
      </c>
      <c r="F6259">
        <f>IF(GL_Paste!$B6256="","",IFERROR(INDEX(AcctSub,MATCH(GL_Paste!$B6256&amp;"",AcctCode,0)),"UNKNOWN"))</f>
        <v/>
      </c>
    </row>
    <row r="6260">
      <c r="A6260" s="40">
        <f>IF(GL_Paste!$B6257="","",N(GL_Paste!$H6257)-N(GL_Paste!$G6257))</f>
        <v/>
      </c>
      <c r="B6260" s="43">
        <f>IF(GL_Paste!$B6257="","",DATE(YEAR(GL_Paste!$E6257),MONTH(GL_Paste!$E6257),1))</f>
        <v/>
      </c>
      <c r="C6260">
        <f>IF(GL_Paste!$B6257="","",IF(TRIM(GL_Paste!$M6257)&lt;&gt;"",TRIM(GL_Paste!$M6257),IFERROR(MID(GL_Paste!$I6257,FIND("[",GL_Paste!$I6257)+1,FIND("]",GL_Paste!$I6257)-FIND("[",GL_Paste!$I6257)-1),"")))</f>
        <v/>
      </c>
      <c r="D6260">
        <f>IF(GL_Paste!$B6257="","",IFERROR(INDEX(DeptName,MATCH($C6260,DeptTag,0)),"UNALLOCATED"))</f>
        <v/>
      </c>
      <c r="E6260">
        <f>IF(GL_Paste!$B6257="","",IFERROR(INDEX(AcctCat,MATCH(GL_Paste!$B6257&amp;"",AcctCode,0)),"UNKNOWN"))</f>
        <v/>
      </c>
      <c r="F6260">
        <f>IF(GL_Paste!$B6257="","",IFERROR(INDEX(AcctSub,MATCH(GL_Paste!$B6257&amp;"",AcctCode,0)),"UNKNOWN"))</f>
        <v/>
      </c>
    </row>
    <row r="6261">
      <c r="A6261" s="40">
        <f>IF(GL_Paste!$B6258="","",N(GL_Paste!$H6258)-N(GL_Paste!$G6258))</f>
        <v/>
      </c>
      <c r="B6261" s="43">
        <f>IF(GL_Paste!$B6258="","",DATE(YEAR(GL_Paste!$E6258),MONTH(GL_Paste!$E6258),1))</f>
        <v/>
      </c>
      <c r="C6261">
        <f>IF(GL_Paste!$B6258="","",IF(TRIM(GL_Paste!$M6258)&lt;&gt;"",TRIM(GL_Paste!$M6258),IFERROR(MID(GL_Paste!$I6258,FIND("[",GL_Paste!$I6258)+1,FIND("]",GL_Paste!$I6258)-FIND("[",GL_Paste!$I6258)-1),"")))</f>
        <v/>
      </c>
      <c r="D6261">
        <f>IF(GL_Paste!$B6258="","",IFERROR(INDEX(DeptName,MATCH($C6261,DeptTag,0)),"UNALLOCATED"))</f>
        <v/>
      </c>
      <c r="E6261">
        <f>IF(GL_Paste!$B6258="","",IFERROR(INDEX(AcctCat,MATCH(GL_Paste!$B6258&amp;"",AcctCode,0)),"UNKNOWN"))</f>
        <v/>
      </c>
      <c r="F6261">
        <f>IF(GL_Paste!$B6258="","",IFERROR(INDEX(AcctSub,MATCH(GL_Paste!$B6258&amp;"",AcctCode,0)),"UNKNOWN"))</f>
        <v/>
      </c>
    </row>
    <row r="6262">
      <c r="A6262" s="40">
        <f>IF(GL_Paste!$B6259="","",N(GL_Paste!$H6259)-N(GL_Paste!$G6259))</f>
        <v/>
      </c>
      <c r="B6262" s="43">
        <f>IF(GL_Paste!$B6259="","",DATE(YEAR(GL_Paste!$E6259),MONTH(GL_Paste!$E6259),1))</f>
        <v/>
      </c>
      <c r="C6262">
        <f>IF(GL_Paste!$B6259="","",IF(TRIM(GL_Paste!$M6259)&lt;&gt;"",TRIM(GL_Paste!$M6259),IFERROR(MID(GL_Paste!$I6259,FIND("[",GL_Paste!$I6259)+1,FIND("]",GL_Paste!$I6259)-FIND("[",GL_Paste!$I6259)-1),"")))</f>
        <v/>
      </c>
      <c r="D6262">
        <f>IF(GL_Paste!$B6259="","",IFERROR(INDEX(DeptName,MATCH($C6262,DeptTag,0)),"UNALLOCATED"))</f>
        <v/>
      </c>
      <c r="E6262">
        <f>IF(GL_Paste!$B6259="","",IFERROR(INDEX(AcctCat,MATCH(GL_Paste!$B6259&amp;"",AcctCode,0)),"UNKNOWN"))</f>
        <v/>
      </c>
      <c r="F6262">
        <f>IF(GL_Paste!$B6259="","",IFERROR(INDEX(AcctSub,MATCH(GL_Paste!$B6259&amp;"",AcctCode,0)),"UNKNOWN"))</f>
        <v/>
      </c>
    </row>
    <row r="6263">
      <c r="A6263" s="40">
        <f>IF(GL_Paste!$B6260="","",N(GL_Paste!$H6260)-N(GL_Paste!$G6260))</f>
        <v/>
      </c>
      <c r="B6263" s="43">
        <f>IF(GL_Paste!$B6260="","",DATE(YEAR(GL_Paste!$E6260),MONTH(GL_Paste!$E6260),1))</f>
        <v/>
      </c>
      <c r="C6263">
        <f>IF(GL_Paste!$B6260="","",IF(TRIM(GL_Paste!$M6260)&lt;&gt;"",TRIM(GL_Paste!$M6260),IFERROR(MID(GL_Paste!$I6260,FIND("[",GL_Paste!$I6260)+1,FIND("]",GL_Paste!$I6260)-FIND("[",GL_Paste!$I6260)-1),"")))</f>
        <v/>
      </c>
      <c r="D6263">
        <f>IF(GL_Paste!$B6260="","",IFERROR(INDEX(DeptName,MATCH($C6263,DeptTag,0)),"UNALLOCATED"))</f>
        <v/>
      </c>
      <c r="E6263">
        <f>IF(GL_Paste!$B6260="","",IFERROR(INDEX(AcctCat,MATCH(GL_Paste!$B6260&amp;"",AcctCode,0)),"UNKNOWN"))</f>
        <v/>
      </c>
      <c r="F6263">
        <f>IF(GL_Paste!$B6260="","",IFERROR(INDEX(AcctSub,MATCH(GL_Paste!$B6260&amp;"",AcctCode,0)),"UNKNOWN"))</f>
        <v/>
      </c>
    </row>
    <row r="6264">
      <c r="A6264" s="40">
        <f>IF(GL_Paste!$B6261="","",N(GL_Paste!$H6261)-N(GL_Paste!$G6261))</f>
        <v/>
      </c>
      <c r="B6264" s="43">
        <f>IF(GL_Paste!$B6261="","",DATE(YEAR(GL_Paste!$E6261),MONTH(GL_Paste!$E6261),1))</f>
        <v/>
      </c>
      <c r="C6264">
        <f>IF(GL_Paste!$B6261="","",IF(TRIM(GL_Paste!$M6261)&lt;&gt;"",TRIM(GL_Paste!$M6261),IFERROR(MID(GL_Paste!$I6261,FIND("[",GL_Paste!$I6261)+1,FIND("]",GL_Paste!$I6261)-FIND("[",GL_Paste!$I6261)-1),"")))</f>
        <v/>
      </c>
      <c r="D6264">
        <f>IF(GL_Paste!$B6261="","",IFERROR(INDEX(DeptName,MATCH($C6264,DeptTag,0)),"UNALLOCATED"))</f>
        <v/>
      </c>
      <c r="E6264">
        <f>IF(GL_Paste!$B6261="","",IFERROR(INDEX(AcctCat,MATCH(GL_Paste!$B6261&amp;"",AcctCode,0)),"UNKNOWN"))</f>
        <v/>
      </c>
      <c r="F6264">
        <f>IF(GL_Paste!$B6261="","",IFERROR(INDEX(AcctSub,MATCH(GL_Paste!$B6261&amp;"",AcctCode,0)),"UNKNOWN"))</f>
        <v/>
      </c>
    </row>
    <row r="6265">
      <c r="A6265" s="40">
        <f>IF(GL_Paste!$B6262="","",N(GL_Paste!$H6262)-N(GL_Paste!$G6262))</f>
        <v/>
      </c>
      <c r="B6265" s="43">
        <f>IF(GL_Paste!$B6262="","",DATE(YEAR(GL_Paste!$E6262),MONTH(GL_Paste!$E6262),1))</f>
        <v/>
      </c>
      <c r="C6265">
        <f>IF(GL_Paste!$B6262="","",IF(TRIM(GL_Paste!$M6262)&lt;&gt;"",TRIM(GL_Paste!$M6262),IFERROR(MID(GL_Paste!$I6262,FIND("[",GL_Paste!$I6262)+1,FIND("]",GL_Paste!$I6262)-FIND("[",GL_Paste!$I6262)-1),"")))</f>
        <v/>
      </c>
      <c r="D6265">
        <f>IF(GL_Paste!$B6262="","",IFERROR(INDEX(DeptName,MATCH($C6265,DeptTag,0)),"UNALLOCATED"))</f>
        <v/>
      </c>
      <c r="E6265">
        <f>IF(GL_Paste!$B6262="","",IFERROR(INDEX(AcctCat,MATCH(GL_Paste!$B6262&amp;"",AcctCode,0)),"UNKNOWN"))</f>
        <v/>
      </c>
      <c r="F6265">
        <f>IF(GL_Paste!$B6262="","",IFERROR(INDEX(AcctSub,MATCH(GL_Paste!$B6262&amp;"",AcctCode,0)),"UNKNOWN"))</f>
        <v/>
      </c>
    </row>
    <row r="6266">
      <c r="A6266" s="40">
        <f>IF(GL_Paste!$B6263="","",N(GL_Paste!$H6263)-N(GL_Paste!$G6263))</f>
        <v/>
      </c>
      <c r="B6266" s="43">
        <f>IF(GL_Paste!$B6263="","",DATE(YEAR(GL_Paste!$E6263),MONTH(GL_Paste!$E6263),1))</f>
        <v/>
      </c>
      <c r="C6266">
        <f>IF(GL_Paste!$B6263="","",IF(TRIM(GL_Paste!$M6263)&lt;&gt;"",TRIM(GL_Paste!$M6263),IFERROR(MID(GL_Paste!$I6263,FIND("[",GL_Paste!$I6263)+1,FIND("]",GL_Paste!$I6263)-FIND("[",GL_Paste!$I6263)-1),"")))</f>
        <v/>
      </c>
      <c r="D6266">
        <f>IF(GL_Paste!$B6263="","",IFERROR(INDEX(DeptName,MATCH($C6266,DeptTag,0)),"UNALLOCATED"))</f>
        <v/>
      </c>
      <c r="E6266">
        <f>IF(GL_Paste!$B6263="","",IFERROR(INDEX(AcctCat,MATCH(GL_Paste!$B6263&amp;"",AcctCode,0)),"UNKNOWN"))</f>
        <v/>
      </c>
      <c r="F6266">
        <f>IF(GL_Paste!$B6263="","",IFERROR(INDEX(AcctSub,MATCH(GL_Paste!$B6263&amp;"",AcctCode,0)),"UNKNOWN"))</f>
        <v/>
      </c>
    </row>
    <row r="6267">
      <c r="A6267" s="40">
        <f>IF(GL_Paste!$B6264="","",N(GL_Paste!$H6264)-N(GL_Paste!$G6264))</f>
        <v/>
      </c>
      <c r="B6267" s="43">
        <f>IF(GL_Paste!$B6264="","",DATE(YEAR(GL_Paste!$E6264),MONTH(GL_Paste!$E6264),1))</f>
        <v/>
      </c>
      <c r="C6267">
        <f>IF(GL_Paste!$B6264="","",IF(TRIM(GL_Paste!$M6264)&lt;&gt;"",TRIM(GL_Paste!$M6264),IFERROR(MID(GL_Paste!$I6264,FIND("[",GL_Paste!$I6264)+1,FIND("]",GL_Paste!$I6264)-FIND("[",GL_Paste!$I6264)-1),"")))</f>
        <v/>
      </c>
      <c r="D6267">
        <f>IF(GL_Paste!$B6264="","",IFERROR(INDEX(DeptName,MATCH($C6267,DeptTag,0)),"UNALLOCATED"))</f>
        <v/>
      </c>
      <c r="E6267">
        <f>IF(GL_Paste!$B6264="","",IFERROR(INDEX(AcctCat,MATCH(GL_Paste!$B6264&amp;"",AcctCode,0)),"UNKNOWN"))</f>
        <v/>
      </c>
      <c r="F6267">
        <f>IF(GL_Paste!$B6264="","",IFERROR(INDEX(AcctSub,MATCH(GL_Paste!$B6264&amp;"",AcctCode,0)),"UNKNOWN"))</f>
        <v/>
      </c>
    </row>
    <row r="6268">
      <c r="A6268" s="40">
        <f>IF(GL_Paste!$B6265="","",N(GL_Paste!$H6265)-N(GL_Paste!$G6265))</f>
        <v/>
      </c>
      <c r="B6268" s="43">
        <f>IF(GL_Paste!$B6265="","",DATE(YEAR(GL_Paste!$E6265),MONTH(GL_Paste!$E6265),1))</f>
        <v/>
      </c>
      <c r="C6268">
        <f>IF(GL_Paste!$B6265="","",IF(TRIM(GL_Paste!$M6265)&lt;&gt;"",TRIM(GL_Paste!$M6265),IFERROR(MID(GL_Paste!$I6265,FIND("[",GL_Paste!$I6265)+1,FIND("]",GL_Paste!$I6265)-FIND("[",GL_Paste!$I6265)-1),"")))</f>
        <v/>
      </c>
      <c r="D6268">
        <f>IF(GL_Paste!$B6265="","",IFERROR(INDEX(DeptName,MATCH($C6268,DeptTag,0)),"UNALLOCATED"))</f>
        <v/>
      </c>
      <c r="E6268">
        <f>IF(GL_Paste!$B6265="","",IFERROR(INDEX(AcctCat,MATCH(GL_Paste!$B6265&amp;"",AcctCode,0)),"UNKNOWN"))</f>
        <v/>
      </c>
      <c r="F6268">
        <f>IF(GL_Paste!$B6265="","",IFERROR(INDEX(AcctSub,MATCH(GL_Paste!$B6265&amp;"",AcctCode,0)),"UNKNOWN"))</f>
        <v/>
      </c>
    </row>
    <row r="6269">
      <c r="A6269" s="40">
        <f>IF(GL_Paste!$B6266="","",N(GL_Paste!$H6266)-N(GL_Paste!$G6266))</f>
        <v/>
      </c>
      <c r="B6269" s="43">
        <f>IF(GL_Paste!$B6266="","",DATE(YEAR(GL_Paste!$E6266),MONTH(GL_Paste!$E6266),1))</f>
        <v/>
      </c>
      <c r="C6269">
        <f>IF(GL_Paste!$B6266="","",IF(TRIM(GL_Paste!$M6266)&lt;&gt;"",TRIM(GL_Paste!$M6266),IFERROR(MID(GL_Paste!$I6266,FIND("[",GL_Paste!$I6266)+1,FIND("]",GL_Paste!$I6266)-FIND("[",GL_Paste!$I6266)-1),"")))</f>
        <v/>
      </c>
      <c r="D6269">
        <f>IF(GL_Paste!$B6266="","",IFERROR(INDEX(DeptName,MATCH($C6269,DeptTag,0)),"UNALLOCATED"))</f>
        <v/>
      </c>
      <c r="E6269">
        <f>IF(GL_Paste!$B6266="","",IFERROR(INDEX(AcctCat,MATCH(GL_Paste!$B6266&amp;"",AcctCode,0)),"UNKNOWN"))</f>
        <v/>
      </c>
      <c r="F6269">
        <f>IF(GL_Paste!$B6266="","",IFERROR(INDEX(AcctSub,MATCH(GL_Paste!$B6266&amp;"",AcctCode,0)),"UNKNOWN"))</f>
        <v/>
      </c>
    </row>
    <row r="6270">
      <c r="A6270" s="40">
        <f>IF(GL_Paste!$B6267="","",N(GL_Paste!$H6267)-N(GL_Paste!$G6267))</f>
        <v/>
      </c>
      <c r="B6270" s="43">
        <f>IF(GL_Paste!$B6267="","",DATE(YEAR(GL_Paste!$E6267),MONTH(GL_Paste!$E6267),1))</f>
        <v/>
      </c>
      <c r="C6270">
        <f>IF(GL_Paste!$B6267="","",IF(TRIM(GL_Paste!$M6267)&lt;&gt;"",TRIM(GL_Paste!$M6267),IFERROR(MID(GL_Paste!$I6267,FIND("[",GL_Paste!$I6267)+1,FIND("]",GL_Paste!$I6267)-FIND("[",GL_Paste!$I6267)-1),"")))</f>
        <v/>
      </c>
      <c r="D6270">
        <f>IF(GL_Paste!$B6267="","",IFERROR(INDEX(DeptName,MATCH($C6270,DeptTag,0)),"UNALLOCATED"))</f>
        <v/>
      </c>
      <c r="E6270">
        <f>IF(GL_Paste!$B6267="","",IFERROR(INDEX(AcctCat,MATCH(GL_Paste!$B6267&amp;"",AcctCode,0)),"UNKNOWN"))</f>
        <v/>
      </c>
      <c r="F6270">
        <f>IF(GL_Paste!$B6267="","",IFERROR(INDEX(AcctSub,MATCH(GL_Paste!$B6267&amp;"",AcctCode,0)),"UNKNOWN"))</f>
        <v/>
      </c>
    </row>
    <row r="6271">
      <c r="A6271" s="40">
        <f>IF(GL_Paste!$B6268="","",N(GL_Paste!$H6268)-N(GL_Paste!$G6268))</f>
        <v/>
      </c>
      <c r="B6271" s="43">
        <f>IF(GL_Paste!$B6268="","",DATE(YEAR(GL_Paste!$E6268),MONTH(GL_Paste!$E6268),1))</f>
        <v/>
      </c>
      <c r="C6271">
        <f>IF(GL_Paste!$B6268="","",IF(TRIM(GL_Paste!$M6268)&lt;&gt;"",TRIM(GL_Paste!$M6268),IFERROR(MID(GL_Paste!$I6268,FIND("[",GL_Paste!$I6268)+1,FIND("]",GL_Paste!$I6268)-FIND("[",GL_Paste!$I6268)-1),"")))</f>
        <v/>
      </c>
      <c r="D6271">
        <f>IF(GL_Paste!$B6268="","",IFERROR(INDEX(DeptName,MATCH($C6271,DeptTag,0)),"UNALLOCATED"))</f>
        <v/>
      </c>
      <c r="E6271">
        <f>IF(GL_Paste!$B6268="","",IFERROR(INDEX(AcctCat,MATCH(GL_Paste!$B6268&amp;"",AcctCode,0)),"UNKNOWN"))</f>
        <v/>
      </c>
      <c r="F6271">
        <f>IF(GL_Paste!$B6268="","",IFERROR(INDEX(AcctSub,MATCH(GL_Paste!$B6268&amp;"",AcctCode,0)),"UNKNOWN"))</f>
        <v/>
      </c>
    </row>
    <row r="6272">
      <c r="A6272" s="40">
        <f>IF(GL_Paste!$B6269="","",N(GL_Paste!$H6269)-N(GL_Paste!$G6269))</f>
        <v/>
      </c>
      <c r="B6272" s="43">
        <f>IF(GL_Paste!$B6269="","",DATE(YEAR(GL_Paste!$E6269),MONTH(GL_Paste!$E6269),1))</f>
        <v/>
      </c>
      <c r="C6272">
        <f>IF(GL_Paste!$B6269="","",IF(TRIM(GL_Paste!$M6269)&lt;&gt;"",TRIM(GL_Paste!$M6269),IFERROR(MID(GL_Paste!$I6269,FIND("[",GL_Paste!$I6269)+1,FIND("]",GL_Paste!$I6269)-FIND("[",GL_Paste!$I6269)-1),"")))</f>
        <v/>
      </c>
      <c r="D6272">
        <f>IF(GL_Paste!$B6269="","",IFERROR(INDEX(DeptName,MATCH($C6272,DeptTag,0)),"UNALLOCATED"))</f>
        <v/>
      </c>
      <c r="E6272">
        <f>IF(GL_Paste!$B6269="","",IFERROR(INDEX(AcctCat,MATCH(GL_Paste!$B6269&amp;"",AcctCode,0)),"UNKNOWN"))</f>
        <v/>
      </c>
      <c r="F6272">
        <f>IF(GL_Paste!$B6269="","",IFERROR(INDEX(AcctSub,MATCH(GL_Paste!$B6269&amp;"",AcctCode,0)),"UNKNOWN"))</f>
        <v/>
      </c>
    </row>
    <row r="6273">
      <c r="A6273" s="40">
        <f>IF(GL_Paste!$B6270="","",N(GL_Paste!$H6270)-N(GL_Paste!$G6270))</f>
        <v/>
      </c>
      <c r="B6273" s="43">
        <f>IF(GL_Paste!$B6270="","",DATE(YEAR(GL_Paste!$E6270),MONTH(GL_Paste!$E6270),1))</f>
        <v/>
      </c>
      <c r="C6273">
        <f>IF(GL_Paste!$B6270="","",IF(TRIM(GL_Paste!$M6270)&lt;&gt;"",TRIM(GL_Paste!$M6270),IFERROR(MID(GL_Paste!$I6270,FIND("[",GL_Paste!$I6270)+1,FIND("]",GL_Paste!$I6270)-FIND("[",GL_Paste!$I6270)-1),"")))</f>
        <v/>
      </c>
      <c r="D6273">
        <f>IF(GL_Paste!$B6270="","",IFERROR(INDEX(DeptName,MATCH($C6273,DeptTag,0)),"UNALLOCATED"))</f>
        <v/>
      </c>
      <c r="E6273">
        <f>IF(GL_Paste!$B6270="","",IFERROR(INDEX(AcctCat,MATCH(GL_Paste!$B6270&amp;"",AcctCode,0)),"UNKNOWN"))</f>
        <v/>
      </c>
      <c r="F6273">
        <f>IF(GL_Paste!$B6270="","",IFERROR(INDEX(AcctSub,MATCH(GL_Paste!$B6270&amp;"",AcctCode,0)),"UNKNOWN"))</f>
        <v/>
      </c>
    </row>
    <row r="6274">
      <c r="A6274" s="40">
        <f>IF(GL_Paste!$B6271="","",N(GL_Paste!$H6271)-N(GL_Paste!$G6271))</f>
        <v/>
      </c>
      <c r="B6274" s="43">
        <f>IF(GL_Paste!$B6271="","",DATE(YEAR(GL_Paste!$E6271),MONTH(GL_Paste!$E6271),1))</f>
        <v/>
      </c>
      <c r="C6274">
        <f>IF(GL_Paste!$B6271="","",IF(TRIM(GL_Paste!$M6271)&lt;&gt;"",TRIM(GL_Paste!$M6271),IFERROR(MID(GL_Paste!$I6271,FIND("[",GL_Paste!$I6271)+1,FIND("]",GL_Paste!$I6271)-FIND("[",GL_Paste!$I6271)-1),"")))</f>
        <v/>
      </c>
      <c r="D6274">
        <f>IF(GL_Paste!$B6271="","",IFERROR(INDEX(DeptName,MATCH($C6274,DeptTag,0)),"UNALLOCATED"))</f>
        <v/>
      </c>
      <c r="E6274">
        <f>IF(GL_Paste!$B6271="","",IFERROR(INDEX(AcctCat,MATCH(GL_Paste!$B6271&amp;"",AcctCode,0)),"UNKNOWN"))</f>
        <v/>
      </c>
      <c r="F6274">
        <f>IF(GL_Paste!$B6271="","",IFERROR(INDEX(AcctSub,MATCH(GL_Paste!$B6271&amp;"",AcctCode,0)),"UNKNOWN"))</f>
        <v/>
      </c>
    </row>
    <row r="6275">
      <c r="A6275" s="40">
        <f>IF(GL_Paste!$B6272="","",N(GL_Paste!$H6272)-N(GL_Paste!$G6272))</f>
        <v/>
      </c>
      <c r="B6275" s="43">
        <f>IF(GL_Paste!$B6272="","",DATE(YEAR(GL_Paste!$E6272),MONTH(GL_Paste!$E6272),1))</f>
        <v/>
      </c>
      <c r="C6275">
        <f>IF(GL_Paste!$B6272="","",IF(TRIM(GL_Paste!$M6272)&lt;&gt;"",TRIM(GL_Paste!$M6272),IFERROR(MID(GL_Paste!$I6272,FIND("[",GL_Paste!$I6272)+1,FIND("]",GL_Paste!$I6272)-FIND("[",GL_Paste!$I6272)-1),"")))</f>
        <v/>
      </c>
      <c r="D6275">
        <f>IF(GL_Paste!$B6272="","",IFERROR(INDEX(DeptName,MATCH($C6275,DeptTag,0)),"UNALLOCATED"))</f>
        <v/>
      </c>
      <c r="E6275">
        <f>IF(GL_Paste!$B6272="","",IFERROR(INDEX(AcctCat,MATCH(GL_Paste!$B6272&amp;"",AcctCode,0)),"UNKNOWN"))</f>
        <v/>
      </c>
      <c r="F6275">
        <f>IF(GL_Paste!$B6272="","",IFERROR(INDEX(AcctSub,MATCH(GL_Paste!$B6272&amp;"",AcctCode,0)),"UNKNOWN"))</f>
        <v/>
      </c>
    </row>
    <row r="6276">
      <c r="A6276" s="40">
        <f>IF(GL_Paste!$B6273="","",N(GL_Paste!$H6273)-N(GL_Paste!$G6273))</f>
        <v/>
      </c>
      <c r="B6276" s="43">
        <f>IF(GL_Paste!$B6273="","",DATE(YEAR(GL_Paste!$E6273),MONTH(GL_Paste!$E6273),1))</f>
        <v/>
      </c>
      <c r="C6276">
        <f>IF(GL_Paste!$B6273="","",IF(TRIM(GL_Paste!$M6273)&lt;&gt;"",TRIM(GL_Paste!$M6273),IFERROR(MID(GL_Paste!$I6273,FIND("[",GL_Paste!$I6273)+1,FIND("]",GL_Paste!$I6273)-FIND("[",GL_Paste!$I6273)-1),"")))</f>
        <v/>
      </c>
      <c r="D6276">
        <f>IF(GL_Paste!$B6273="","",IFERROR(INDEX(DeptName,MATCH($C6276,DeptTag,0)),"UNALLOCATED"))</f>
        <v/>
      </c>
      <c r="E6276">
        <f>IF(GL_Paste!$B6273="","",IFERROR(INDEX(AcctCat,MATCH(GL_Paste!$B6273&amp;"",AcctCode,0)),"UNKNOWN"))</f>
        <v/>
      </c>
      <c r="F6276">
        <f>IF(GL_Paste!$B6273="","",IFERROR(INDEX(AcctSub,MATCH(GL_Paste!$B6273&amp;"",AcctCode,0)),"UNKNOWN"))</f>
        <v/>
      </c>
    </row>
    <row r="6277">
      <c r="A6277" s="40">
        <f>IF(GL_Paste!$B6274="","",N(GL_Paste!$H6274)-N(GL_Paste!$G6274))</f>
        <v/>
      </c>
      <c r="B6277" s="43">
        <f>IF(GL_Paste!$B6274="","",DATE(YEAR(GL_Paste!$E6274),MONTH(GL_Paste!$E6274),1))</f>
        <v/>
      </c>
      <c r="C6277">
        <f>IF(GL_Paste!$B6274="","",IF(TRIM(GL_Paste!$M6274)&lt;&gt;"",TRIM(GL_Paste!$M6274),IFERROR(MID(GL_Paste!$I6274,FIND("[",GL_Paste!$I6274)+1,FIND("]",GL_Paste!$I6274)-FIND("[",GL_Paste!$I6274)-1),"")))</f>
        <v/>
      </c>
      <c r="D6277">
        <f>IF(GL_Paste!$B6274="","",IFERROR(INDEX(DeptName,MATCH($C6277,DeptTag,0)),"UNALLOCATED"))</f>
        <v/>
      </c>
      <c r="E6277">
        <f>IF(GL_Paste!$B6274="","",IFERROR(INDEX(AcctCat,MATCH(GL_Paste!$B6274&amp;"",AcctCode,0)),"UNKNOWN"))</f>
        <v/>
      </c>
      <c r="F6277">
        <f>IF(GL_Paste!$B6274="","",IFERROR(INDEX(AcctSub,MATCH(GL_Paste!$B6274&amp;"",AcctCode,0)),"UNKNOWN"))</f>
        <v/>
      </c>
    </row>
    <row r="6278">
      <c r="A6278" s="40">
        <f>IF(GL_Paste!$B6275="","",N(GL_Paste!$H6275)-N(GL_Paste!$G6275))</f>
        <v/>
      </c>
      <c r="B6278" s="43">
        <f>IF(GL_Paste!$B6275="","",DATE(YEAR(GL_Paste!$E6275),MONTH(GL_Paste!$E6275),1))</f>
        <v/>
      </c>
      <c r="C6278">
        <f>IF(GL_Paste!$B6275="","",IF(TRIM(GL_Paste!$M6275)&lt;&gt;"",TRIM(GL_Paste!$M6275),IFERROR(MID(GL_Paste!$I6275,FIND("[",GL_Paste!$I6275)+1,FIND("]",GL_Paste!$I6275)-FIND("[",GL_Paste!$I6275)-1),"")))</f>
        <v/>
      </c>
      <c r="D6278">
        <f>IF(GL_Paste!$B6275="","",IFERROR(INDEX(DeptName,MATCH($C6278,DeptTag,0)),"UNALLOCATED"))</f>
        <v/>
      </c>
      <c r="E6278">
        <f>IF(GL_Paste!$B6275="","",IFERROR(INDEX(AcctCat,MATCH(GL_Paste!$B6275&amp;"",AcctCode,0)),"UNKNOWN"))</f>
        <v/>
      </c>
      <c r="F6278">
        <f>IF(GL_Paste!$B6275="","",IFERROR(INDEX(AcctSub,MATCH(GL_Paste!$B6275&amp;"",AcctCode,0)),"UNKNOWN"))</f>
        <v/>
      </c>
    </row>
    <row r="6279">
      <c r="A6279" s="40">
        <f>IF(GL_Paste!$B6276="","",N(GL_Paste!$H6276)-N(GL_Paste!$G6276))</f>
        <v/>
      </c>
      <c r="B6279" s="43">
        <f>IF(GL_Paste!$B6276="","",DATE(YEAR(GL_Paste!$E6276),MONTH(GL_Paste!$E6276),1))</f>
        <v/>
      </c>
      <c r="C6279">
        <f>IF(GL_Paste!$B6276="","",IF(TRIM(GL_Paste!$M6276)&lt;&gt;"",TRIM(GL_Paste!$M6276),IFERROR(MID(GL_Paste!$I6276,FIND("[",GL_Paste!$I6276)+1,FIND("]",GL_Paste!$I6276)-FIND("[",GL_Paste!$I6276)-1),"")))</f>
        <v/>
      </c>
      <c r="D6279">
        <f>IF(GL_Paste!$B6276="","",IFERROR(INDEX(DeptName,MATCH($C6279,DeptTag,0)),"UNALLOCATED"))</f>
        <v/>
      </c>
      <c r="E6279">
        <f>IF(GL_Paste!$B6276="","",IFERROR(INDEX(AcctCat,MATCH(GL_Paste!$B6276&amp;"",AcctCode,0)),"UNKNOWN"))</f>
        <v/>
      </c>
      <c r="F6279">
        <f>IF(GL_Paste!$B6276="","",IFERROR(INDEX(AcctSub,MATCH(GL_Paste!$B6276&amp;"",AcctCode,0)),"UNKNOWN"))</f>
        <v/>
      </c>
    </row>
    <row r="6280">
      <c r="A6280" s="40">
        <f>IF(GL_Paste!$B6277="","",N(GL_Paste!$H6277)-N(GL_Paste!$G6277))</f>
        <v/>
      </c>
      <c r="B6280" s="43">
        <f>IF(GL_Paste!$B6277="","",DATE(YEAR(GL_Paste!$E6277),MONTH(GL_Paste!$E6277),1))</f>
        <v/>
      </c>
      <c r="C6280">
        <f>IF(GL_Paste!$B6277="","",IF(TRIM(GL_Paste!$M6277)&lt;&gt;"",TRIM(GL_Paste!$M6277),IFERROR(MID(GL_Paste!$I6277,FIND("[",GL_Paste!$I6277)+1,FIND("]",GL_Paste!$I6277)-FIND("[",GL_Paste!$I6277)-1),"")))</f>
        <v/>
      </c>
      <c r="D6280">
        <f>IF(GL_Paste!$B6277="","",IFERROR(INDEX(DeptName,MATCH($C6280,DeptTag,0)),"UNALLOCATED"))</f>
        <v/>
      </c>
      <c r="E6280">
        <f>IF(GL_Paste!$B6277="","",IFERROR(INDEX(AcctCat,MATCH(GL_Paste!$B6277&amp;"",AcctCode,0)),"UNKNOWN"))</f>
        <v/>
      </c>
      <c r="F6280">
        <f>IF(GL_Paste!$B6277="","",IFERROR(INDEX(AcctSub,MATCH(GL_Paste!$B6277&amp;"",AcctCode,0)),"UNKNOWN"))</f>
        <v/>
      </c>
    </row>
    <row r="6281">
      <c r="A6281" s="40">
        <f>IF(GL_Paste!$B6278="","",N(GL_Paste!$H6278)-N(GL_Paste!$G6278))</f>
        <v/>
      </c>
      <c r="B6281" s="43">
        <f>IF(GL_Paste!$B6278="","",DATE(YEAR(GL_Paste!$E6278),MONTH(GL_Paste!$E6278),1))</f>
        <v/>
      </c>
      <c r="C6281">
        <f>IF(GL_Paste!$B6278="","",IF(TRIM(GL_Paste!$M6278)&lt;&gt;"",TRIM(GL_Paste!$M6278),IFERROR(MID(GL_Paste!$I6278,FIND("[",GL_Paste!$I6278)+1,FIND("]",GL_Paste!$I6278)-FIND("[",GL_Paste!$I6278)-1),"")))</f>
        <v/>
      </c>
      <c r="D6281">
        <f>IF(GL_Paste!$B6278="","",IFERROR(INDEX(DeptName,MATCH($C6281,DeptTag,0)),"UNALLOCATED"))</f>
        <v/>
      </c>
      <c r="E6281">
        <f>IF(GL_Paste!$B6278="","",IFERROR(INDEX(AcctCat,MATCH(GL_Paste!$B6278&amp;"",AcctCode,0)),"UNKNOWN"))</f>
        <v/>
      </c>
      <c r="F6281">
        <f>IF(GL_Paste!$B6278="","",IFERROR(INDEX(AcctSub,MATCH(GL_Paste!$B6278&amp;"",AcctCode,0)),"UNKNOWN"))</f>
        <v/>
      </c>
    </row>
    <row r="6282">
      <c r="A6282" s="40">
        <f>IF(GL_Paste!$B6279="","",N(GL_Paste!$H6279)-N(GL_Paste!$G6279))</f>
        <v/>
      </c>
      <c r="B6282" s="43">
        <f>IF(GL_Paste!$B6279="","",DATE(YEAR(GL_Paste!$E6279),MONTH(GL_Paste!$E6279),1))</f>
        <v/>
      </c>
      <c r="C6282">
        <f>IF(GL_Paste!$B6279="","",IF(TRIM(GL_Paste!$M6279)&lt;&gt;"",TRIM(GL_Paste!$M6279),IFERROR(MID(GL_Paste!$I6279,FIND("[",GL_Paste!$I6279)+1,FIND("]",GL_Paste!$I6279)-FIND("[",GL_Paste!$I6279)-1),"")))</f>
        <v/>
      </c>
      <c r="D6282">
        <f>IF(GL_Paste!$B6279="","",IFERROR(INDEX(DeptName,MATCH($C6282,DeptTag,0)),"UNALLOCATED"))</f>
        <v/>
      </c>
      <c r="E6282">
        <f>IF(GL_Paste!$B6279="","",IFERROR(INDEX(AcctCat,MATCH(GL_Paste!$B6279&amp;"",AcctCode,0)),"UNKNOWN"))</f>
        <v/>
      </c>
      <c r="F6282">
        <f>IF(GL_Paste!$B6279="","",IFERROR(INDEX(AcctSub,MATCH(GL_Paste!$B6279&amp;"",AcctCode,0)),"UNKNOWN"))</f>
        <v/>
      </c>
    </row>
    <row r="6283">
      <c r="A6283" s="40">
        <f>IF(GL_Paste!$B6280="","",N(GL_Paste!$H6280)-N(GL_Paste!$G6280))</f>
        <v/>
      </c>
      <c r="B6283" s="43">
        <f>IF(GL_Paste!$B6280="","",DATE(YEAR(GL_Paste!$E6280),MONTH(GL_Paste!$E6280),1))</f>
        <v/>
      </c>
      <c r="C6283">
        <f>IF(GL_Paste!$B6280="","",IF(TRIM(GL_Paste!$M6280)&lt;&gt;"",TRIM(GL_Paste!$M6280),IFERROR(MID(GL_Paste!$I6280,FIND("[",GL_Paste!$I6280)+1,FIND("]",GL_Paste!$I6280)-FIND("[",GL_Paste!$I6280)-1),"")))</f>
        <v/>
      </c>
      <c r="D6283">
        <f>IF(GL_Paste!$B6280="","",IFERROR(INDEX(DeptName,MATCH($C6283,DeptTag,0)),"UNALLOCATED"))</f>
        <v/>
      </c>
      <c r="E6283">
        <f>IF(GL_Paste!$B6280="","",IFERROR(INDEX(AcctCat,MATCH(GL_Paste!$B6280&amp;"",AcctCode,0)),"UNKNOWN"))</f>
        <v/>
      </c>
      <c r="F6283">
        <f>IF(GL_Paste!$B6280="","",IFERROR(INDEX(AcctSub,MATCH(GL_Paste!$B6280&amp;"",AcctCode,0)),"UNKNOWN"))</f>
        <v/>
      </c>
    </row>
    <row r="6284">
      <c r="A6284" s="40">
        <f>IF(GL_Paste!$B6281="","",N(GL_Paste!$H6281)-N(GL_Paste!$G6281))</f>
        <v/>
      </c>
      <c r="B6284" s="43">
        <f>IF(GL_Paste!$B6281="","",DATE(YEAR(GL_Paste!$E6281),MONTH(GL_Paste!$E6281),1))</f>
        <v/>
      </c>
      <c r="C6284">
        <f>IF(GL_Paste!$B6281="","",IF(TRIM(GL_Paste!$M6281)&lt;&gt;"",TRIM(GL_Paste!$M6281),IFERROR(MID(GL_Paste!$I6281,FIND("[",GL_Paste!$I6281)+1,FIND("]",GL_Paste!$I6281)-FIND("[",GL_Paste!$I6281)-1),"")))</f>
        <v/>
      </c>
      <c r="D6284">
        <f>IF(GL_Paste!$B6281="","",IFERROR(INDEX(DeptName,MATCH($C6284,DeptTag,0)),"UNALLOCATED"))</f>
        <v/>
      </c>
      <c r="E6284">
        <f>IF(GL_Paste!$B6281="","",IFERROR(INDEX(AcctCat,MATCH(GL_Paste!$B6281&amp;"",AcctCode,0)),"UNKNOWN"))</f>
        <v/>
      </c>
      <c r="F6284">
        <f>IF(GL_Paste!$B6281="","",IFERROR(INDEX(AcctSub,MATCH(GL_Paste!$B6281&amp;"",AcctCode,0)),"UNKNOWN"))</f>
        <v/>
      </c>
    </row>
    <row r="6285">
      <c r="A6285" s="40">
        <f>IF(GL_Paste!$B6282="","",N(GL_Paste!$H6282)-N(GL_Paste!$G6282))</f>
        <v/>
      </c>
      <c r="B6285" s="43">
        <f>IF(GL_Paste!$B6282="","",DATE(YEAR(GL_Paste!$E6282),MONTH(GL_Paste!$E6282),1))</f>
        <v/>
      </c>
      <c r="C6285">
        <f>IF(GL_Paste!$B6282="","",IF(TRIM(GL_Paste!$M6282)&lt;&gt;"",TRIM(GL_Paste!$M6282),IFERROR(MID(GL_Paste!$I6282,FIND("[",GL_Paste!$I6282)+1,FIND("]",GL_Paste!$I6282)-FIND("[",GL_Paste!$I6282)-1),"")))</f>
        <v/>
      </c>
      <c r="D6285">
        <f>IF(GL_Paste!$B6282="","",IFERROR(INDEX(DeptName,MATCH($C6285,DeptTag,0)),"UNALLOCATED"))</f>
        <v/>
      </c>
      <c r="E6285">
        <f>IF(GL_Paste!$B6282="","",IFERROR(INDEX(AcctCat,MATCH(GL_Paste!$B6282&amp;"",AcctCode,0)),"UNKNOWN"))</f>
        <v/>
      </c>
      <c r="F6285">
        <f>IF(GL_Paste!$B6282="","",IFERROR(INDEX(AcctSub,MATCH(GL_Paste!$B6282&amp;"",AcctCode,0)),"UNKNOWN"))</f>
        <v/>
      </c>
    </row>
    <row r="6286">
      <c r="A6286" s="40">
        <f>IF(GL_Paste!$B6283="","",N(GL_Paste!$H6283)-N(GL_Paste!$G6283))</f>
        <v/>
      </c>
      <c r="B6286" s="43">
        <f>IF(GL_Paste!$B6283="","",DATE(YEAR(GL_Paste!$E6283),MONTH(GL_Paste!$E6283),1))</f>
        <v/>
      </c>
      <c r="C6286">
        <f>IF(GL_Paste!$B6283="","",IF(TRIM(GL_Paste!$M6283)&lt;&gt;"",TRIM(GL_Paste!$M6283),IFERROR(MID(GL_Paste!$I6283,FIND("[",GL_Paste!$I6283)+1,FIND("]",GL_Paste!$I6283)-FIND("[",GL_Paste!$I6283)-1),"")))</f>
        <v/>
      </c>
      <c r="D6286">
        <f>IF(GL_Paste!$B6283="","",IFERROR(INDEX(DeptName,MATCH($C6286,DeptTag,0)),"UNALLOCATED"))</f>
        <v/>
      </c>
      <c r="E6286">
        <f>IF(GL_Paste!$B6283="","",IFERROR(INDEX(AcctCat,MATCH(GL_Paste!$B6283&amp;"",AcctCode,0)),"UNKNOWN"))</f>
        <v/>
      </c>
      <c r="F6286">
        <f>IF(GL_Paste!$B6283="","",IFERROR(INDEX(AcctSub,MATCH(GL_Paste!$B6283&amp;"",AcctCode,0)),"UNKNOWN"))</f>
        <v/>
      </c>
    </row>
    <row r="6287">
      <c r="A6287" s="40">
        <f>IF(GL_Paste!$B6284="","",N(GL_Paste!$H6284)-N(GL_Paste!$G6284))</f>
        <v/>
      </c>
      <c r="B6287" s="43">
        <f>IF(GL_Paste!$B6284="","",DATE(YEAR(GL_Paste!$E6284),MONTH(GL_Paste!$E6284),1))</f>
        <v/>
      </c>
      <c r="C6287">
        <f>IF(GL_Paste!$B6284="","",IF(TRIM(GL_Paste!$M6284)&lt;&gt;"",TRIM(GL_Paste!$M6284),IFERROR(MID(GL_Paste!$I6284,FIND("[",GL_Paste!$I6284)+1,FIND("]",GL_Paste!$I6284)-FIND("[",GL_Paste!$I6284)-1),"")))</f>
        <v/>
      </c>
      <c r="D6287">
        <f>IF(GL_Paste!$B6284="","",IFERROR(INDEX(DeptName,MATCH($C6287,DeptTag,0)),"UNALLOCATED"))</f>
        <v/>
      </c>
      <c r="E6287">
        <f>IF(GL_Paste!$B6284="","",IFERROR(INDEX(AcctCat,MATCH(GL_Paste!$B6284&amp;"",AcctCode,0)),"UNKNOWN"))</f>
        <v/>
      </c>
      <c r="F6287">
        <f>IF(GL_Paste!$B6284="","",IFERROR(INDEX(AcctSub,MATCH(GL_Paste!$B6284&amp;"",AcctCode,0)),"UNKNOWN"))</f>
        <v/>
      </c>
    </row>
    <row r="6288">
      <c r="A6288" s="40">
        <f>IF(GL_Paste!$B6285="","",N(GL_Paste!$H6285)-N(GL_Paste!$G6285))</f>
        <v/>
      </c>
      <c r="B6288" s="43">
        <f>IF(GL_Paste!$B6285="","",DATE(YEAR(GL_Paste!$E6285),MONTH(GL_Paste!$E6285),1))</f>
        <v/>
      </c>
      <c r="C6288">
        <f>IF(GL_Paste!$B6285="","",IF(TRIM(GL_Paste!$M6285)&lt;&gt;"",TRIM(GL_Paste!$M6285),IFERROR(MID(GL_Paste!$I6285,FIND("[",GL_Paste!$I6285)+1,FIND("]",GL_Paste!$I6285)-FIND("[",GL_Paste!$I6285)-1),"")))</f>
        <v/>
      </c>
      <c r="D6288">
        <f>IF(GL_Paste!$B6285="","",IFERROR(INDEX(DeptName,MATCH($C6288,DeptTag,0)),"UNALLOCATED"))</f>
        <v/>
      </c>
      <c r="E6288">
        <f>IF(GL_Paste!$B6285="","",IFERROR(INDEX(AcctCat,MATCH(GL_Paste!$B6285&amp;"",AcctCode,0)),"UNKNOWN"))</f>
        <v/>
      </c>
      <c r="F6288">
        <f>IF(GL_Paste!$B6285="","",IFERROR(INDEX(AcctSub,MATCH(GL_Paste!$B6285&amp;"",AcctCode,0)),"UNKNOWN"))</f>
        <v/>
      </c>
    </row>
    <row r="6289">
      <c r="A6289" s="40">
        <f>IF(GL_Paste!$B6286="","",N(GL_Paste!$H6286)-N(GL_Paste!$G6286))</f>
        <v/>
      </c>
      <c r="B6289" s="43">
        <f>IF(GL_Paste!$B6286="","",DATE(YEAR(GL_Paste!$E6286),MONTH(GL_Paste!$E6286),1))</f>
        <v/>
      </c>
      <c r="C6289">
        <f>IF(GL_Paste!$B6286="","",IF(TRIM(GL_Paste!$M6286)&lt;&gt;"",TRIM(GL_Paste!$M6286),IFERROR(MID(GL_Paste!$I6286,FIND("[",GL_Paste!$I6286)+1,FIND("]",GL_Paste!$I6286)-FIND("[",GL_Paste!$I6286)-1),"")))</f>
        <v/>
      </c>
      <c r="D6289">
        <f>IF(GL_Paste!$B6286="","",IFERROR(INDEX(DeptName,MATCH($C6289,DeptTag,0)),"UNALLOCATED"))</f>
        <v/>
      </c>
      <c r="E6289">
        <f>IF(GL_Paste!$B6286="","",IFERROR(INDEX(AcctCat,MATCH(GL_Paste!$B6286&amp;"",AcctCode,0)),"UNKNOWN"))</f>
        <v/>
      </c>
      <c r="F6289">
        <f>IF(GL_Paste!$B6286="","",IFERROR(INDEX(AcctSub,MATCH(GL_Paste!$B6286&amp;"",AcctCode,0)),"UNKNOWN"))</f>
        <v/>
      </c>
    </row>
    <row r="6290">
      <c r="A6290" s="40">
        <f>IF(GL_Paste!$B6287="","",N(GL_Paste!$H6287)-N(GL_Paste!$G6287))</f>
        <v/>
      </c>
      <c r="B6290" s="43">
        <f>IF(GL_Paste!$B6287="","",DATE(YEAR(GL_Paste!$E6287),MONTH(GL_Paste!$E6287),1))</f>
        <v/>
      </c>
      <c r="C6290">
        <f>IF(GL_Paste!$B6287="","",IF(TRIM(GL_Paste!$M6287)&lt;&gt;"",TRIM(GL_Paste!$M6287),IFERROR(MID(GL_Paste!$I6287,FIND("[",GL_Paste!$I6287)+1,FIND("]",GL_Paste!$I6287)-FIND("[",GL_Paste!$I6287)-1),"")))</f>
        <v/>
      </c>
      <c r="D6290">
        <f>IF(GL_Paste!$B6287="","",IFERROR(INDEX(DeptName,MATCH($C6290,DeptTag,0)),"UNALLOCATED"))</f>
        <v/>
      </c>
      <c r="E6290">
        <f>IF(GL_Paste!$B6287="","",IFERROR(INDEX(AcctCat,MATCH(GL_Paste!$B6287&amp;"",AcctCode,0)),"UNKNOWN"))</f>
        <v/>
      </c>
      <c r="F6290">
        <f>IF(GL_Paste!$B6287="","",IFERROR(INDEX(AcctSub,MATCH(GL_Paste!$B6287&amp;"",AcctCode,0)),"UNKNOWN"))</f>
        <v/>
      </c>
    </row>
    <row r="6291">
      <c r="A6291" s="40">
        <f>IF(GL_Paste!$B6288="","",N(GL_Paste!$H6288)-N(GL_Paste!$G6288))</f>
        <v/>
      </c>
      <c r="B6291" s="43">
        <f>IF(GL_Paste!$B6288="","",DATE(YEAR(GL_Paste!$E6288),MONTH(GL_Paste!$E6288),1))</f>
        <v/>
      </c>
      <c r="C6291">
        <f>IF(GL_Paste!$B6288="","",IF(TRIM(GL_Paste!$M6288)&lt;&gt;"",TRIM(GL_Paste!$M6288),IFERROR(MID(GL_Paste!$I6288,FIND("[",GL_Paste!$I6288)+1,FIND("]",GL_Paste!$I6288)-FIND("[",GL_Paste!$I6288)-1),"")))</f>
        <v/>
      </c>
      <c r="D6291">
        <f>IF(GL_Paste!$B6288="","",IFERROR(INDEX(DeptName,MATCH($C6291,DeptTag,0)),"UNALLOCATED"))</f>
        <v/>
      </c>
      <c r="E6291">
        <f>IF(GL_Paste!$B6288="","",IFERROR(INDEX(AcctCat,MATCH(GL_Paste!$B6288&amp;"",AcctCode,0)),"UNKNOWN"))</f>
        <v/>
      </c>
      <c r="F6291">
        <f>IF(GL_Paste!$B6288="","",IFERROR(INDEX(AcctSub,MATCH(GL_Paste!$B6288&amp;"",AcctCode,0)),"UNKNOWN"))</f>
        <v/>
      </c>
    </row>
    <row r="6292">
      <c r="A6292" s="40">
        <f>IF(GL_Paste!$B6289="","",N(GL_Paste!$H6289)-N(GL_Paste!$G6289))</f>
        <v/>
      </c>
      <c r="B6292" s="43">
        <f>IF(GL_Paste!$B6289="","",DATE(YEAR(GL_Paste!$E6289),MONTH(GL_Paste!$E6289),1))</f>
        <v/>
      </c>
      <c r="C6292">
        <f>IF(GL_Paste!$B6289="","",IF(TRIM(GL_Paste!$M6289)&lt;&gt;"",TRIM(GL_Paste!$M6289),IFERROR(MID(GL_Paste!$I6289,FIND("[",GL_Paste!$I6289)+1,FIND("]",GL_Paste!$I6289)-FIND("[",GL_Paste!$I6289)-1),"")))</f>
        <v/>
      </c>
      <c r="D6292">
        <f>IF(GL_Paste!$B6289="","",IFERROR(INDEX(DeptName,MATCH($C6292,DeptTag,0)),"UNALLOCATED"))</f>
        <v/>
      </c>
      <c r="E6292">
        <f>IF(GL_Paste!$B6289="","",IFERROR(INDEX(AcctCat,MATCH(GL_Paste!$B6289&amp;"",AcctCode,0)),"UNKNOWN"))</f>
        <v/>
      </c>
      <c r="F6292">
        <f>IF(GL_Paste!$B6289="","",IFERROR(INDEX(AcctSub,MATCH(GL_Paste!$B6289&amp;"",AcctCode,0)),"UNKNOWN"))</f>
        <v/>
      </c>
    </row>
    <row r="6293">
      <c r="A6293" s="40">
        <f>IF(GL_Paste!$B6290="","",N(GL_Paste!$H6290)-N(GL_Paste!$G6290))</f>
        <v/>
      </c>
      <c r="B6293" s="43">
        <f>IF(GL_Paste!$B6290="","",DATE(YEAR(GL_Paste!$E6290),MONTH(GL_Paste!$E6290),1))</f>
        <v/>
      </c>
      <c r="C6293">
        <f>IF(GL_Paste!$B6290="","",IF(TRIM(GL_Paste!$M6290)&lt;&gt;"",TRIM(GL_Paste!$M6290),IFERROR(MID(GL_Paste!$I6290,FIND("[",GL_Paste!$I6290)+1,FIND("]",GL_Paste!$I6290)-FIND("[",GL_Paste!$I6290)-1),"")))</f>
        <v/>
      </c>
      <c r="D6293">
        <f>IF(GL_Paste!$B6290="","",IFERROR(INDEX(DeptName,MATCH($C6293,DeptTag,0)),"UNALLOCATED"))</f>
        <v/>
      </c>
      <c r="E6293">
        <f>IF(GL_Paste!$B6290="","",IFERROR(INDEX(AcctCat,MATCH(GL_Paste!$B6290&amp;"",AcctCode,0)),"UNKNOWN"))</f>
        <v/>
      </c>
      <c r="F6293">
        <f>IF(GL_Paste!$B6290="","",IFERROR(INDEX(AcctSub,MATCH(GL_Paste!$B6290&amp;"",AcctCode,0)),"UNKNOWN"))</f>
        <v/>
      </c>
    </row>
    <row r="6294">
      <c r="A6294" s="40">
        <f>IF(GL_Paste!$B6291="","",N(GL_Paste!$H6291)-N(GL_Paste!$G6291))</f>
        <v/>
      </c>
      <c r="B6294" s="43">
        <f>IF(GL_Paste!$B6291="","",DATE(YEAR(GL_Paste!$E6291),MONTH(GL_Paste!$E6291),1))</f>
        <v/>
      </c>
      <c r="C6294">
        <f>IF(GL_Paste!$B6291="","",IF(TRIM(GL_Paste!$M6291)&lt;&gt;"",TRIM(GL_Paste!$M6291),IFERROR(MID(GL_Paste!$I6291,FIND("[",GL_Paste!$I6291)+1,FIND("]",GL_Paste!$I6291)-FIND("[",GL_Paste!$I6291)-1),"")))</f>
        <v/>
      </c>
      <c r="D6294">
        <f>IF(GL_Paste!$B6291="","",IFERROR(INDEX(DeptName,MATCH($C6294,DeptTag,0)),"UNALLOCATED"))</f>
        <v/>
      </c>
      <c r="E6294">
        <f>IF(GL_Paste!$B6291="","",IFERROR(INDEX(AcctCat,MATCH(GL_Paste!$B6291&amp;"",AcctCode,0)),"UNKNOWN"))</f>
        <v/>
      </c>
      <c r="F6294">
        <f>IF(GL_Paste!$B6291="","",IFERROR(INDEX(AcctSub,MATCH(GL_Paste!$B6291&amp;"",AcctCode,0)),"UNKNOWN"))</f>
        <v/>
      </c>
    </row>
    <row r="6295">
      <c r="A6295" s="40">
        <f>IF(GL_Paste!$B6292="","",N(GL_Paste!$H6292)-N(GL_Paste!$G6292))</f>
        <v/>
      </c>
      <c r="B6295" s="43">
        <f>IF(GL_Paste!$B6292="","",DATE(YEAR(GL_Paste!$E6292),MONTH(GL_Paste!$E6292),1))</f>
        <v/>
      </c>
      <c r="C6295">
        <f>IF(GL_Paste!$B6292="","",IF(TRIM(GL_Paste!$M6292)&lt;&gt;"",TRIM(GL_Paste!$M6292),IFERROR(MID(GL_Paste!$I6292,FIND("[",GL_Paste!$I6292)+1,FIND("]",GL_Paste!$I6292)-FIND("[",GL_Paste!$I6292)-1),"")))</f>
        <v/>
      </c>
      <c r="D6295">
        <f>IF(GL_Paste!$B6292="","",IFERROR(INDEX(DeptName,MATCH($C6295,DeptTag,0)),"UNALLOCATED"))</f>
        <v/>
      </c>
      <c r="E6295">
        <f>IF(GL_Paste!$B6292="","",IFERROR(INDEX(AcctCat,MATCH(GL_Paste!$B6292&amp;"",AcctCode,0)),"UNKNOWN"))</f>
        <v/>
      </c>
      <c r="F6295">
        <f>IF(GL_Paste!$B6292="","",IFERROR(INDEX(AcctSub,MATCH(GL_Paste!$B6292&amp;"",AcctCode,0)),"UNKNOWN"))</f>
        <v/>
      </c>
    </row>
    <row r="6296">
      <c r="A6296" s="40">
        <f>IF(GL_Paste!$B6293="","",N(GL_Paste!$H6293)-N(GL_Paste!$G6293))</f>
        <v/>
      </c>
      <c r="B6296" s="43">
        <f>IF(GL_Paste!$B6293="","",DATE(YEAR(GL_Paste!$E6293),MONTH(GL_Paste!$E6293),1))</f>
        <v/>
      </c>
      <c r="C6296">
        <f>IF(GL_Paste!$B6293="","",IF(TRIM(GL_Paste!$M6293)&lt;&gt;"",TRIM(GL_Paste!$M6293),IFERROR(MID(GL_Paste!$I6293,FIND("[",GL_Paste!$I6293)+1,FIND("]",GL_Paste!$I6293)-FIND("[",GL_Paste!$I6293)-1),"")))</f>
        <v/>
      </c>
      <c r="D6296">
        <f>IF(GL_Paste!$B6293="","",IFERROR(INDEX(DeptName,MATCH($C6296,DeptTag,0)),"UNALLOCATED"))</f>
        <v/>
      </c>
      <c r="E6296">
        <f>IF(GL_Paste!$B6293="","",IFERROR(INDEX(AcctCat,MATCH(GL_Paste!$B6293&amp;"",AcctCode,0)),"UNKNOWN"))</f>
        <v/>
      </c>
      <c r="F6296">
        <f>IF(GL_Paste!$B6293="","",IFERROR(INDEX(AcctSub,MATCH(GL_Paste!$B6293&amp;"",AcctCode,0)),"UNKNOWN"))</f>
        <v/>
      </c>
    </row>
    <row r="6297">
      <c r="A6297" s="40">
        <f>IF(GL_Paste!$B6294="","",N(GL_Paste!$H6294)-N(GL_Paste!$G6294))</f>
        <v/>
      </c>
      <c r="B6297" s="43">
        <f>IF(GL_Paste!$B6294="","",DATE(YEAR(GL_Paste!$E6294),MONTH(GL_Paste!$E6294),1))</f>
        <v/>
      </c>
      <c r="C6297">
        <f>IF(GL_Paste!$B6294="","",IF(TRIM(GL_Paste!$M6294)&lt;&gt;"",TRIM(GL_Paste!$M6294),IFERROR(MID(GL_Paste!$I6294,FIND("[",GL_Paste!$I6294)+1,FIND("]",GL_Paste!$I6294)-FIND("[",GL_Paste!$I6294)-1),"")))</f>
        <v/>
      </c>
      <c r="D6297">
        <f>IF(GL_Paste!$B6294="","",IFERROR(INDEX(DeptName,MATCH($C6297,DeptTag,0)),"UNALLOCATED"))</f>
        <v/>
      </c>
      <c r="E6297">
        <f>IF(GL_Paste!$B6294="","",IFERROR(INDEX(AcctCat,MATCH(GL_Paste!$B6294&amp;"",AcctCode,0)),"UNKNOWN"))</f>
        <v/>
      </c>
      <c r="F6297">
        <f>IF(GL_Paste!$B6294="","",IFERROR(INDEX(AcctSub,MATCH(GL_Paste!$B6294&amp;"",AcctCode,0)),"UNKNOWN"))</f>
        <v/>
      </c>
    </row>
    <row r="6298">
      <c r="A6298" s="40">
        <f>IF(GL_Paste!$B6295="","",N(GL_Paste!$H6295)-N(GL_Paste!$G6295))</f>
        <v/>
      </c>
      <c r="B6298" s="43">
        <f>IF(GL_Paste!$B6295="","",DATE(YEAR(GL_Paste!$E6295),MONTH(GL_Paste!$E6295),1))</f>
        <v/>
      </c>
      <c r="C6298">
        <f>IF(GL_Paste!$B6295="","",IF(TRIM(GL_Paste!$M6295)&lt;&gt;"",TRIM(GL_Paste!$M6295),IFERROR(MID(GL_Paste!$I6295,FIND("[",GL_Paste!$I6295)+1,FIND("]",GL_Paste!$I6295)-FIND("[",GL_Paste!$I6295)-1),"")))</f>
        <v/>
      </c>
      <c r="D6298">
        <f>IF(GL_Paste!$B6295="","",IFERROR(INDEX(DeptName,MATCH($C6298,DeptTag,0)),"UNALLOCATED"))</f>
        <v/>
      </c>
      <c r="E6298">
        <f>IF(GL_Paste!$B6295="","",IFERROR(INDEX(AcctCat,MATCH(GL_Paste!$B6295&amp;"",AcctCode,0)),"UNKNOWN"))</f>
        <v/>
      </c>
      <c r="F6298">
        <f>IF(GL_Paste!$B6295="","",IFERROR(INDEX(AcctSub,MATCH(GL_Paste!$B6295&amp;"",AcctCode,0)),"UNKNOWN"))</f>
        <v/>
      </c>
    </row>
    <row r="6299">
      <c r="A6299" s="40">
        <f>IF(GL_Paste!$B6296="","",N(GL_Paste!$H6296)-N(GL_Paste!$G6296))</f>
        <v/>
      </c>
      <c r="B6299" s="43">
        <f>IF(GL_Paste!$B6296="","",DATE(YEAR(GL_Paste!$E6296),MONTH(GL_Paste!$E6296),1))</f>
        <v/>
      </c>
      <c r="C6299">
        <f>IF(GL_Paste!$B6296="","",IF(TRIM(GL_Paste!$M6296)&lt;&gt;"",TRIM(GL_Paste!$M6296),IFERROR(MID(GL_Paste!$I6296,FIND("[",GL_Paste!$I6296)+1,FIND("]",GL_Paste!$I6296)-FIND("[",GL_Paste!$I6296)-1),"")))</f>
        <v/>
      </c>
      <c r="D6299">
        <f>IF(GL_Paste!$B6296="","",IFERROR(INDEX(DeptName,MATCH($C6299,DeptTag,0)),"UNALLOCATED"))</f>
        <v/>
      </c>
      <c r="E6299">
        <f>IF(GL_Paste!$B6296="","",IFERROR(INDEX(AcctCat,MATCH(GL_Paste!$B6296&amp;"",AcctCode,0)),"UNKNOWN"))</f>
        <v/>
      </c>
      <c r="F6299">
        <f>IF(GL_Paste!$B6296="","",IFERROR(INDEX(AcctSub,MATCH(GL_Paste!$B6296&amp;"",AcctCode,0)),"UNKNOWN"))</f>
        <v/>
      </c>
    </row>
    <row r="6300">
      <c r="A6300" s="40">
        <f>IF(GL_Paste!$B6297="","",N(GL_Paste!$H6297)-N(GL_Paste!$G6297))</f>
        <v/>
      </c>
      <c r="B6300" s="43">
        <f>IF(GL_Paste!$B6297="","",DATE(YEAR(GL_Paste!$E6297),MONTH(GL_Paste!$E6297),1))</f>
        <v/>
      </c>
      <c r="C6300">
        <f>IF(GL_Paste!$B6297="","",IF(TRIM(GL_Paste!$M6297)&lt;&gt;"",TRIM(GL_Paste!$M6297),IFERROR(MID(GL_Paste!$I6297,FIND("[",GL_Paste!$I6297)+1,FIND("]",GL_Paste!$I6297)-FIND("[",GL_Paste!$I6297)-1),"")))</f>
        <v/>
      </c>
      <c r="D6300">
        <f>IF(GL_Paste!$B6297="","",IFERROR(INDEX(DeptName,MATCH($C6300,DeptTag,0)),"UNALLOCATED"))</f>
        <v/>
      </c>
      <c r="E6300">
        <f>IF(GL_Paste!$B6297="","",IFERROR(INDEX(AcctCat,MATCH(GL_Paste!$B6297&amp;"",AcctCode,0)),"UNKNOWN"))</f>
        <v/>
      </c>
      <c r="F6300">
        <f>IF(GL_Paste!$B6297="","",IFERROR(INDEX(AcctSub,MATCH(GL_Paste!$B6297&amp;"",AcctCode,0)),"UNKNOWN"))</f>
        <v/>
      </c>
    </row>
    <row r="6301">
      <c r="A6301" s="40">
        <f>IF(GL_Paste!$B6298="","",N(GL_Paste!$H6298)-N(GL_Paste!$G6298))</f>
        <v/>
      </c>
      <c r="B6301" s="43">
        <f>IF(GL_Paste!$B6298="","",DATE(YEAR(GL_Paste!$E6298),MONTH(GL_Paste!$E6298),1))</f>
        <v/>
      </c>
      <c r="C6301">
        <f>IF(GL_Paste!$B6298="","",IF(TRIM(GL_Paste!$M6298)&lt;&gt;"",TRIM(GL_Paste!$M6298),IFERROR(MID(GL_Paste!$I6298,FIND("[",GL_Paste!$I6298)+1,FIND("]",GL_Paste!$I6298)-FIND("[",GL_Paste!$I6298)-1),"")))</f>
        <v/>
      </c>
      <c r="D6301">
        <f>IF(GL_Paste!$B6298="","",IFERROR(INDEX(DeptName,MATCH($C6301,DeptTag,0)),"UNALLOCATED"))</f>
        <v/>
      </c>
      <c r="E6301">
        <f>IF(GL_Paste!$B6298="","",IFERROR(INDEX(AcctCat,MATCH(GL_Paste!$B6298&amp;"",AcctCode,0)),"UNKNOWN"))</f>
        <v/>
      </c>
      <c r="F6301">
        <f>IF(GL_Paste!$B6298="","",IFERROR(INDEX(AcctSub,MATCH(GL_Paste!$B6298&amp;"",AcctCode,0)),"UNKNOWN"))</f>
        <v/>
      </c>
    </row>
    <row r="6302">
      <c r="A6302" s="40">
        <f>IF(GL_Paste!$B6299="","",N(GL_Paste!$H6299)-N(GL_Paste!$G6299))</f>
        <v/>
      </c>
      <c r="B6302" s="43">
        <f>IF(GL_Paste!$B6299="","",DATE(YEAR(GL_Paste!$E6299),MONTH(GL_Paste!$E6299),1))</f>
        <v/>
      </c>
      <c r="C6302">
        <f>IF(GL_Paste!$B6299="","",IF(TRIM(GL_Paste!$M6299)&lt;&gt;"",TRIM(GL_Paste!$M6299),IFERROR(MID(GL_Paste!$I6299,FIND("[",GL_Paste!$I6299)+1,FIND("]",GL_Paste!$I6299)-FIND("[",GL_Paste!$I6299)-1),"")))</f>
        <v/>
      </c>
      <c r="D6302">
        <f>IF(GL_Paste!$B6299="","",IFERROR(INDEX(DeptName,MATCH($C6302,DeptTag,0)),"UNALLOCATED"))</f>
        <v/>
      </c>
      <c r="E6302">
        <f>IF(GL_Paste!$B6299="","",IFERROR(INDEX(AcctCat,MATCH(GL_Paste!$B6299&amp;"",AcctCode,0)),"UNKNOWN"))</f>
        <v/>
      </c>
      <c r="F6302">
        <f>IF(GL_Paste!$B6299="","",IFERROR(INDEX(AcctSub,MATCH(GL_Paste!$B6299&amp;"",AcctCode,0)),"UNKNOWN"))</f>
        <v/>
      </c>
    </row>
    <row r="6303">
      <c r="A6303" s="40">
        <f>IF(GL_Paste!$B6300="","",N(GL_Paste!$H6300)-N(GL_Paste!$G6300))</f>
        <v/>
      </c>
      <c r="B6303" s="43">
        <f>IF(GL_Paste!$B6300="","",DATE(YEAR(GL_Paste!$E6300),MONTH(GL_Paste!$E6300),1))</f>
        <v/>
      </c>
      <c r="C6303">
        <f>IF(GL_Paste!$B6300="","",IF(TRIM(GL_Paste!$M6300)&lt;&gt;"",TRIM(GL_Paste!$M6300),IFERROR(MID(GL_Paste!$I6300,FIND("[",GL_Paste!$I6300)+1,FIND("]",GL_Paste!$I6300)-FIND("[",GL_Paste!$I6300)-1),"")))</f>
        <v/>
      </c>
      <c r="D6303">
        <f>IF(GL_Paste!$B6300="","",IFERROR(INDEX(DeptName,MATCH($C6303,DeptTag,0)),"UNALLOCATED"))</f>
        <v/>
      </c>
      <c r="E6303">
        <f>IF(GL_Paste!$B6300="","",IFERROR(INDEX(AcctCat,MATCH(GL_Paste!$B6300&amp;"",AcctCode,0)),"UNKNOWN"))</f>
        <v/>
      </c>
      <c r="F6303">
        <f>IF(GL_Paste!$B6300="","",IFERROR(INDEX(AcctSub,MATCH(GL_Paste!$B6300&amp;"",AcctCode,0)),"UNKNOWN"))</f>
        <v/>
      </c>
    </row>
    <row r="6304">
      <c r="A6304" s="40">
        <f>IF(GL_Paste!$B6301="","",N(GL_Paste!$H6301)-N(GL_Paste!$G6301))</f>
        <v/>
      </c>
      <c r="B6304" s="43">
        <f>IF(GL_Paste!$B6301="","",DATE(YEAR(GL_Paste!$E6301),MONTH(GL_Paste!$E6301),1))</f>
        <v/>
      </c>
      <c r="C6304">
        <f>IF(GL_Paste!$B6301="","",IF(TRIM(GL_Paste!$M6301)&lt;&gt;"",TRIM(GL_Paste!$M6301),IFERROR(MID(GL_Paste!$I6301,FIND("[",GL_Paste!$I6301)+1,FIND("]",GL_Paste!$I6301)-FIND("[",GL_Paste!$I6301)-1),"")))</f>
        <v/>
      </c>
      <c r="D6304">
        <f>IF(GL_Paste!$B6301="","",IFERROR(INDEX(DeptName,MATCH($C6304,DeptTag,0)),"UNALLOCATED"))</f>
        <v/>
      </c>
      <c r="E6304">
        <f>IF(GL_Paste!$B6301="","",IFERROR(INDEX(AcctCat,MATCH(GL_Paste!$B6301&amp;"",AcctCode,0)),"UNKNOWN"))</f>
        <v/>
      </c>
      <c r="F6304">
        <f>IF(GL_Paste!$B6301="","",IFERROR(INDEX(AcctSub,MATCH(GL_Paste!$B6301&amp;"",AcctCode,0)),"UNKNOWN"))</f>
        <v/>
      </c>
    </row>
    <row r="6305">
      <c r="A6305" s="40">
        <f>IF(GL_Paste!$B6302="","",N(GL_Paste!$H6302)-N(GL_Paste!$G6302))</f>
        <v/>
      </c>
      <c r="B6305" s="43">
        <f>IF(GL_Paste!$B6302="","",DATE(YEAR(GL_Paste!$E6302),MONTH(GL_Paste!$E6302),1))</f>
        <v/>
      </c>
      <c r="C6305">
        <f>IF(GL_Paste!$B6302="","",IF(TRIM(GL_Paste!$M6302)&lt;&gt;"",TRIM(GL_Paste!$M6302),IFERROR(MID(GL_Paste!$I6302,FIND("[",GL_Paste!$I6302)+1,FIND("]",GL_Paste!$I6302)-FIND("[",GL_Paste!$I6302)-1),"")))</f>
        <v/>
      </c>
      <c r="D6305">
        <f>IF(GL_Paste!$B6302="","",IFERROR(INDEX(DeptName,MATCH($C6305,DeptTag,0)),"UNALLOCATED"))</f>
        <v/>
      </c>
      <c r="E6305">
        <f>IF(GL_Paste!$B6302="","",IFERROR(INDEX(AcctCat,MATCH(GL_Paste!$B6302&amp;"",AcctCode,0)),"UNKNOWN"))</f>
        <v/>
      </c>
      <c r="F6305">
        <f>IF(GL_Paste!$B6302="","",IFERROR(INDEX(AcctSub,MATCH(GL_Paste!$B6302&amp;"",AcctCode,0)),"UNKNOWN"))</f>
        <v/>
      </c>
    </row>
    <row r="6306">
      <c r="A6306" s="40">
        <f>IF(GL_Paste!$B6303="","",N(GL_Paste!$H6303)-N(GL_Paste!$G6303))</f>
        <v/>
      </c>
      <c r="B6306" s="43">
        <f>IF(GL_Paste!$B6303="","",DATE(YEAR(GL_Paste!$E6303),MONTH(GL_Paste!$E6303),1))</f>
        <v/>
      </c>
      <c r="C6306">
        <f>IF(GL_Paste!$B6303="","",IF(TRIM(GL_Paste!$M6303)&lt;&gt;"",TRIM(GL_Paste!$M6303),IFERROR(MID(GL_Paste!$I6303,FIND("[",GL_Paste!$I6303)+1,FIND("]",GL_Paste!$I6303)-FIND("[",GL_Paste!$I6303)-1),"")))</f>
        <v/>
      </c>
      <c r="D6306">
        <f>IF(GL_Paste!$B6303="","",IFERROR(INDEX(DeptName,MATCH($C6306,DeptTag,0)),"UNALLOCATED"))</f>
        <v/>
      </c>
      <c r="E6306">
        <f>IF(GL_Paste!$B6303="","",IFERROR(INDEX(AcctCat,MATCH(GL_Paste!$B6303&amp;"",AcctCode,0)),"UNKNOWN"))</f>
        <v/>
      </c>
      <c r="F6306">
        <f>IF(GL_Paste!$B6303="","",IFERROR(INDEX(AcctSub,MATCH(GL_Paste!$B6303&amp;"",AcctCode,0)),"UNKNOWN"))</f>
        <v/>
      </c>
    </row>
    <row r="6307">
      <c r="A6307" s="40">
        <f>IF(GL_Paste!$B6304="","",N(GL_Paste!$H6304)-N(GL_Paste!$G6304))</f>
        <v/>
      </c>
      <c r="B6307" s="43">
        <f>IF(GL_Paste!$B6304="","",DATE(YEAR(GL_Paste!$E6304),MONTH(GL_Paste!$E6304),1))</f>
        <v/>
      </c>
      <c r="C6307">
        <f>IF(GL_Paste!$B6304="","",IF(TRIM(GL_Paste!$M6304)&lt;&gt;"",TRIM(GL_Paste!$M6304),IFERROR(MID(GL_Paste!$I6304,FIND("[",GL_Paste!$I6304)+1,FIND("]",GL_Paste!$I6304)-FIND("[",GL_Paste!$I6304)-1),"")))</f>
        <v/>
      </c>
      <c r="D6307">
        <f>IF(GL_Paste!$B6304="","",IFERROR(INDEX(DeptName,MATCH($C6307,DeptTag,0)),"UNALLOCATED"))</f>
        <v/>
      </c>
      <c r="E6307">
        <f>IF(GL_Paste!$B6304="","",IFERROR(INDEX(AcctCat,MATCH(GL_Paste!$B6304&amp;"",AcctCode,0)),"UNKNOWN"))</f>
        <v/>
      </c>
      <c r="F6307">
        <f>IF(GL_Paste!$B6304="","",IFERROR(INDEX(AcctSub,MATCH(GL_Paste!$B6304&amp;"",AcctCode,0)),"UNKNOWN"))</f>
        <v/>
      </c>
    </row>
    <row r="6308">
      <c r="A6308" s="40">
        <f>IF(GL_Paste!$B6305="","",N(GL_Paste!$H6305)-N(GL_Paste!$G6305))</f>
        <v/>
      </c>
      <c r="B6308" s="43">
        <f>IF(GL_Paste!$B6305="","",DATE(YEAR(GL_Paste!$E6305),MONTH(GL_Paste!$E6305),1))</f>
        <v/>
      </c>
      <c r="C6308">
        <f>IF(GL_Paste!$B6305="","",IF(TRIM(GL_Paste!$M6305)&lt;&gt;"",TRIM(GL_Paste!$M6305),IFERROR(MID(GL_Paste!$I6305,FIND("[",GL_Paste!$I6305)+1,FIND("]",GL_Paste!$I6305)-FIND("[",GL_Paste!$I6305)-1),"")))</f>
        <v/>
      </c>
      <c r="D6308">
        <f>IF(GL_Paste!$B6305="","",IFERROR(INDEX(DeptName,MATCH($C6308,DeptTag,0)),"UNALLOCATED"))</f>
        <v/>
      </c>
      <c r="E6308">
        <f>IF(GL_Paste!$B6305="","",IFERROR(INDEX(AcctCat,MATCH(GL_Paste!$B6305&amp;"",AcctCode,0)),"UNKNOWN"))</f>
        <v/>
      </c>
      <c r="F6308">
        <f>IF(GL_Paste!$B6305="","",IFERROR(INDEX(AcctSub,MATCH(GL_Paste!$B6305&amp;"",AcctCode,0)),"UNKNOWN"))</f>
        <v/>
      </c>
    </row>
    <row r="6309">
      <c r="A6309" s="40">
        <f>IF(GL_Paste!$B6306="","",N(GL_Paste!$H6306)-N(GL_Paste!$G6306))</f>
        <v/>
      </c>
      <c r="B6309" s="43">
        <f>IF(GL_Paste!$B6306="","",DATE(YEAR(GL_Paste!$E6306),MONTH(GL_Paste!$E6306),1))</f>
        <v/>
      </c>
      <c r="C6309">
        <f>IF(GL_Paste!$B6306="","",IF(TRIM(GL_Paste!$M6306)&lt;&gt;"",TRIM(GL_Paste!$M6306),IFERROR(MID(GL_Paste!$I6306,FIND("[",GL_Paste!$I6306)+1,FIND("]",GL_Paste!$I6306)-FIND("[",GL_Paste!$I6306)-1),"")))</f>
        <v/>
      </c>
      <c r="D6309">
        <f>IF(GL_Paste!$B6306="","",IFERROR(INDEX(DeptName,MATCH($C6309,DeptTag,0)),"UNALLOCATED"))</f>
        <v/>
      </c>
      <c r="E6309">
        <f>IF(GL_Paste!$B6306="","",IFERROR(INDEX(AcctCat,MATCH(GL_Paste!$B6306&amp;"",AcctCode,0)),"UNKNOWN"))</f>
        <v/>
      </c>
      <c r="F6309">
        <f>IF(GL_Paste!$B6306="","",IFERROR(INDEX(AcctSub,MATCH(GL_Paste!$B6306&amp;"",AcctCode,0)),"UNKNOWN"))</f>
        <v/>
      </c>
    </row>
    <row r="6310">
      <c r="A6310" s="40">
        <f>IF(GL_Paste!$B6307="","",N(GL_Paste!$H6307)-N(GL_Paste!$G6307))</f>
        <v/>
      </c>
      <c r="B6310" s="43">
        <f>IF(GL_Paste!$B6307="","",DATE(YEAR(GL_Paste!$E6307),MONTH(GL_Paste!$E6307),1))</f>
        <v/>
      </c>
      <c r="C6310">
        <f>IF(GL_Paste!$B6307="","",IF(TRIM(GL_Paste!$M6307)&lt;&gt;"",TRIM(GL_Paste!$M6307),IFERROR(MID(GL_Paste!$I6307,FIND("[",GL_Paste!$I6307)+1,FIND("]",GL_Paste!$I6307)-FIND("[",GL_Paste!$I6307)-1),"")))</f>
        <v/>
      </c>
      <c r="D6310">
        <f>IF(GL_Paste!$B6307="","",IFERROR(INDEX(DeptName,MATCH($C6310,DeptTag,0)),"UNALLOCATED"))</f>
        <v/>
      </c>
      <c r="E6310">
        <f>IF(GL_Paste!$B6307="","",IFERROR(INDEX(AcctCat,MATCH(GL_Paste!$B6307&amp;"",AcctCode,0)),"UNKNOWN"))</f>
        <v/>
      </c>
      <c r="F6310">
        <f>IF(GL_Paste!$B6307="","",IFERROR(INDEX(AcctSub,MATCH(GL_Paste!$B6307&amp;"",AcctCode,0)),"UNKNOWN"))</f>
        <v/>
      </c>
    </row>
    <row r="6311">
      <c r="A6311" s="40">
        <f>IF(GL_Paste!$B6308="","",N(GL_Paste!$H6308)-N(GL_Paste!$G6308))</f>
        <v/>
      </c>
      <c r="B6311" s="43">
        <f>IF(GL_Paste!$B6308="","",DATE(YEAR(GL_Paste!$E6308),MONTH(GL_Paste!$E6308),1))</f>
        <v/>
      </c>
      <c r="C6311">
        <f>IF(GL_Paste!$B6308="","",IF(TRIM(GL_Paste!$M6308)&lt;&gt;"",TRIM(GL_Paste!$M6308),IFERROR(MID(GL_Paste!$I6308,FIND("[",GL_Paste!$I6308)+1,FIND("]",GL_Paste!$I6308)-FIND("[",GL_Paste!$I6308)-1),"")))</f>
        <v/>
      </c>
      <c r="D6311">
        <f>IF(GL_Paste!$B6308="","",IFERROR(INDEX(DeptName,MATCH($C6311,DeptTag,0)),"UNALLOCATED"))</f>
        <v/>
      </c>
      <c r="E6311">
        <f>IF(GL_Paste!$B6308="","",IFERROR(INDEX(AcctCat,MATCH(GL_Paste!$B6308&amp;"",AcctCode,0)),"UNKNOWN"))</f>
        <v/>
      </c>
      <c r="F6311">
        <f>IF(GL_Paste!$B6308="","",IFERROR(INDEX(AcctSub,MATCH(GL_Paste!$B6308&amp;"",AcctCode,0)),"UNKNOWN"))</f>
        <v/>
      </c>
    </row>
    <row r="6312">
      <c r="A6312" s="40">
        <f>IF(GL_Paste!$B6309="","",N(GL_Paste!$H6309)-N(GL_Paste!$G6309))</f>
        <v/>
      </c>
      <c r="B6312" s="43">
        <f>IF(GL_Paste!$B6309="","",DATE(YEAR(GL_Paste!$E6309),MONTH(GL_Paste!$E6309),1))</f>
        <v/>
      </c>
      <c r="C6312">
        <f>IF(GL_Paste!$B6309="","",IF(TRIM(GL_Paste!$M6309)&lt;&gt;"",TRIM(GL_Paste!$M6309),IFERROR(MID(GL_Paste!$I6309,FIND("[",GL_Paste!$I6309)+1,FIND("]",GL_Paste!$I6309)-FIND("[",GL_Paste!$I6309)-1),"")))</f>
        <v/>
      </c>
      <c r="D6312">
        <f>IF(GL_Paste!$B6309="","",IFERROR(INDEX(DeptName,MATCH($C6312,DeptTag,0)),"UNALLOCATED"))</f>
        <v/>
      </c>
      <c r="E6312">
        <f>IF(GL_Paste!$B6309="","",IFERROR(INDEX(AcctCat,MATCH(GL_Paste!$B6309&amp;"",AcctCode,0)),"UNKNOWN"))</f>
        <v/>
      </c>
      <c r="F6312">
        <f>IF(GL_Paste!$B6309="","",IFERROR(INDEX(AcctSub,MATCH(GL_Paste!$B6309&amp;"",AcctCode,0)),"UNKNOWN"))</f>
        <v/>
      </c>
    </row>
    <row r="6313">
      <c r="A6313" s="40">
        <f>IF(GL_Paste!$B6310="","",N(GL_Paste!$H6310)-N(GL_Paste!$G6310))</f>
        <v/>
      </c>
      <c r="B6313" s="43">
        <f>IF(GL_Paste!$B6310="","",DATE(YEAR(GL_Paste!$E6310),MONTH(GL_Paste!$E6310),1))</f>
        <v/>
      </c>
      <c r="C6313">
        <f>IF(GL_Paste!$B6310="","",IF(TRIM(GL_Paste!$M6310)&lt;&gt;"",TRIM(GL_Paste!$M6310),IFERROR(MID(GL_Paste!$I6310,FIND("[",GL_Paste!$I6310)+1,FIND("]",GL_Paste!$I6310)-FIND("[",GL_Paste!$I6310)-1),"")))</f>
        <v/>
      </c>
      <c r="D6313">
        <f>IF(GL_Paste!$B6310="","",IFERROR(INDEX(DeptName,MATCH($C6313,DeptTag,0)),"UNALLOCATED"))</f>
        <v/>
      </c>
      <c r="E6313">
        <f>IF(GL_Paste!$B6310="","",IFERROR(INDEX(AcctCat,MATCH(GL_Paste!$B6310&amp;"",AcctCode,0)),"UNKNOWN"))</f>
        <v/>
      </c>
      <c r="F6313">
        <f>IF(GL_Paste!$B6310="","",IFERROR(INDEX(AcctSub,MATCH(GL_Paste!$B6310&amp;"",AcctCode,0)),"UNKNOWN"))</f>
        <v/>
      </c>
    </row>
    <row r="6314">
      <c r="A6314" s="40">
        <f>IF(GL_Paste!$B6311="","",N(GL_Paste!$H6311)-N(GL_Paste!$G6311))</f>
        <v/>
      </c>
      <c r="B6314" s="43">
        <f>IF(GL_Paste!$B6311="","",DATE(YEAR(GL_Paste!$E6311),MONTH(GL_Paste!$E6311),1))</f>
        <v/>
      </c>
      <c r="C6314">
        <f>IF(GL_Paste!$B6311="","",IF(TRIM(GL_Paste!$M6311)&lt;&gt;"",TRIM(GL_Paste!$M6311),IFERROR(MID(GL_Paste!$I6311,FIND("[",GL_Paste!$I6311)+1,FIND("]",GL_Paste!$I6311)-FIND("[",GL_Paste!$I6311)-1),"")))</f>
        <v/>
      </c>
      <c r="D6314">
        <f>IF(GL_Paste!$B6311="","",IFERROR(INDEX(DeptName,MATCH($C6314,DeptTag,0)),"UNALLOCATED"))</f>
        <v/>
      </c>
      <c r="E6314">
        <f>IF(GL_Paste!$B6311="","",IFERROR(INDEX(AcctCat,MATCH(GL_Paste!$B6311&amp;"",AcctCode,0)),"UNKNOWN"))</f>
        <v/>
      </c>
      <c r="F6314">
        <f>IF(GL_Paste!$B6311="","",IFERROR(INDEX(AcctSub,MATCH(GL_Paste!$B6311&amp;"",AcctCode,0)),"UNKNOWN"))</f>
        <v/>
      </c>
    </row>
    <row r="6315">
      <c r="A6315" s="40">
        <f>IF(GL_Paste!$B6312="","",N(GL_Paste!$H6312)-N(GL_Paste!$G6312))</f>
        <v/>
      </c>
      <c r="B6315" s="43">
        <f>IF(GL_Paste!$B6312="","",DATE(YEAR(GL_Paste!$E6312),MONTH(GL_Paste!$E6312),1))</f>
        <v/>
      </c>
      <c r="C6315">
        <f>IF(GL_Paste!$B6312="","",IF(TRIM(GL_Paste!$M6312)&lt;&gt;"",TRIM(GL_Paste!$M6312),IFERROR(MID(GL_Paste!$I6312,FIND("[",GL_Paste!$I6312)+1,FIND("]",GL_Paste!$I6312)-FIND("[",GL_Paste!$I6312)-1),"")))</f>
        <v/>
      </c>
      <c r="D6315">
        <f>IF(GL_Paste!$B6312="","",IFERROR(INDEX(DeptName,MATCH($C6315,DeptTag,0)),"UNALLOCATED"))</f>
        <v/>
      </c>
      <c r="E6315">
        <f>IF(GL_Paste!$B6312="","",IFERROR(INDEX(AcctCat,MATCH(GL_Paste!$B6312&amp;"",AcctCode,0)),"UNKNOWN"))</f>
        <v/>
      </c>
      <c r="F6315">
        <f>IF(GL_Paste!$B6312="","",IFERROR(INDEX(AcctSub,MATCH(GL_Paste!$B6312&amp;"",AcctCode,0)),"UNKNOWN"))</f>
        <v/>
      </c>
    </row>
    <row r="6316">
      <c r="A6316" s="40">
        <f>IF(GL_Paste!$B6313="","",N(GL_Paste!$H6313)-N(GL_Paste!$G6313))</f>
        <v/>
      </c>
      <c r="B6316" s="43">
        <f>IF(GL_Paste!$B6313="","",DATE(YEAR(GL_Paste!$E6313),MONTH(GL_Paste!$E6313),1))</f>
        <v/>
      </c>
      <c r="C6316">
        <f>IF(GL_Paste!$B6313="","",IF(TRIM(GL_Paste!$M6313)&lt;&gt;"",TRIM(GL_Paste!$M6313),IFERROR(MID(GL_Paste!$I6313,FIND("[",GL_Paste!$I6313)+1,FIND("]",GL_Paste!$I6313)-FIND("[",GL_Paste!$I6313)-1),"")))</f>
        <v/>
      </c>
      <c r="D6316">
        <f>IF(GL_Paste!$B6313="","",IFERROR(INDEX(DeptName,MATCH($C6316,DeptTag,0)),"UNALLOCATED"))</f>
        <v/>
      </c>
      <c r="E6316">
        <f>IF(GL_Paste!$B6313="","",IFERROR(INDEX(AcctCat,MATCH(GL_Paste!$B6313&amp;"",AcctCode,0)),"UNKNOWN"))</f>
        <v/>
      </c>
      <c r="F6316">
        <f>IF(GL_Paste!$B6313="","",IFERROR(INDEX(AcctSub,MATCH(GL_Paste!$B6313&amp;"",AcctCode,0)),"UNKNOWN"))</f>
        <v/>
      </c>
    </row>
    <row r="6317">
      <c r="A6317" s="40">
        <f>IF(GL_Paste!$B6314="","",N(GL_Paste!$H6314)-N(GL_Paste!$G6314))</f>
        <v/>
      </c>
      <c r="B6317" s="43">
        <f>IF(GL_Paste!$B6314="","",DATE(YEAR(GL_Paste!$E6314),MONTH(GL_Paste!$E6314),1))</f>
        <v/>
      </c>
      <c r="C6317">
        <f>IF(GL_Paste!$B6314="","",IF(TRIM(GL_Paste!$M6314)&lt;&gt;"",TRIM(GL_Paste!$M6314),IFERROR(MID(GL_Paste!$I6314,FIND("[",GL_Paste!$I6314)+1,FIND("]",GL_Paste!$I6314)-FIND("[",GL_Paste!$I6314)-1),"")))</f>
        <v/>
      </c>
      <c r="D6317">
        <f>IF(GL_Paste!$B6314="","",IFERROR(INDEX(DeptName,MATCH($C6317,DeptTag,0)),"UNALLOCATED"))</f>
        <v/>
      </c>
      <c r="E6317">
        <f>IF(GL_Paste!$B6314="","",IFERROR(INDEX(AcctCat,MATCH(GL_Paste!$B6314&amp;"",AcctCode,0)),"UNKNOWN"))</f>
        <v/>
      </c>
      <c r="F6317">
        <f>IF(GL_Paste!$B6314="","",IFERROR(INDEX(AcctSub,MATCH(GL_Paste!$B6314&amp;"",AcctCode,0)),"UNKNOWN"))</f>
        <v/>
      </c>
    </row>
    <row r="6318">
      <c r="A6318" s="40">
        <f>IF(GL_Paste!$B6315="","",N(GL_Paste!$H6315)-N(GL_Paste!$G6315))</f>
        <v/>
      </c>
      <c r="B6318" s="43">
        <f>IF(GL_Paste!$B6315="","",DATE(YEAR(GL_Paste!$E6315),MONTH(GL_Paste!$E6315),1))</f>
        <v/>
      </c>
      <c r="C6318">
        <f>IF(GL_Paste!$B6315="","",IF(TRIM(GL_Paste!$M6315)&lt;&gt;"",TRIM(GL_Paste!$M6315),IFERROR(MID(GL_Paste!$I6315,FIND("[",GL_Paste!$I6315)+1,FIND("]",GL_Paste!$I6315)-FIND("[",GL_Paste!$I6315)-1),"")))</f>
        <v/>
      </c>
      <c r="D6318">
        <f>IF(GL_Paste!$B6315="","",IFERROR(INDEX(DeptName,MATCH($C6318,DeptTag,0)),"UNALLOCATED"))</f>
        <v/>
      </c>
      <c r="E6318">
        <f>IF(GL_Paste!$B6315="","",IFERROR(INDEX(AcctCat,MATCH(GL_Paste!$B6315&amp;"",AcctCode,0)),"UNKNOWN"))</f>
        <v/>
      </c>
      <c r="F6318">
        <f>IF(GL_Paste!$B6315="","",IFERROR(INDEX(AcctSub,MATCH(GL_Paste!$B6315&amp;"",AcctCode,0)),"UNKNOWN"))</f>
        <v/>
      </c>
    </row>
    <row r="6319">
      <c r="A6319" s="40">
        <f>IF(GL_Paste!$B6316="","",N(GL_Paste!$H6316)-N(GL_Paste!$G6316))</f>
        <v/>
      </c>
      <c r="B6319" s="43">
        <f>IF(GL_Paste!$B6316="","",DATE(YEAR(GL_Paste!$E6316),MONTH(GL_Paste!$E6316),1))</f>
        <v/>
      </c>
      <c r="C6319">
        <f>IF(GL_Paste!$B6316="","",IF(TRIM(GL_Paste!$M6316)&lt;&gt;"",TRIM(GL_Paste!$M6316),IFERROR(MID(GL_Paste!$I6316,FIND("[",GL_Paste!$I6316)+1,FIND("]",GL_Paste!$I6316)-FIND("[",GL_Paste!$I6316)-1),"")))</f>
        <v/>
      </c>
      <c r="D6319">
        <f>IF(GL_Paste!$B6316="","",IFERROR(INDEX(DeptName,MATCH($C6319,DeptTag,0)),"UNALLOCATED"))</f>
        <v/>
      </c>
      <c r="E6319">
        <f>IF(GL_Paste!$B6316="","",IFERROR(INDEX(AcctCat,MATCH(GL_Paste!$B6316&amp;"",AcctCode,0)),"UNKNOWN"))</f>
        <v/>
      </c>
      <c r="F6319">
        <f>IF(GL_Paste!$B6316="","",IFERROR(INDEX(AcctSub,MATCH(GL_Paste!$B6316&amp;"",AcctCode,0)),"UNKNOWN"))</f>
        <v/>
      </c>
    </row>
    <row r="6320">
      <c r="A6320" s="40">
        <f>IF(GL_Paste!$B6317="","",N(GL_Paste!$H6317)-N(GL_Paste!$G6317))</f>
        <v/>
      </c>
      <c r="B6320" s="43">
        <f>IF(GL_Paste!$B6317="","",DATE(YEAR(GL_Paste!$E6317),MONTH(GL_Paste!$E6317),1))</f>
        <v/>
      </c>
      <c r="C6320">
        <f>IF(GL_Paste!$B6317="","",IF(TRIM(GL_Paste!$M6317)&lt;&gt;"",TRIM(GL_Paste!$M6317),IFERROR(MID(GL_Paste!$I6317,FIND("[",GL_Paste!$I6317)+1,FIND("]",GL_Paste!$I6317)-FIND("[",GL_Paste!$I6317)-1),"")))</f>
        <v/>
      </c>
      <c r="D6320">
        <f>IF(GL_Paste!$B6317="","",IFERROR(INDEX(DeptName,MATCH($C6320,DeptTag,0)),"UNALLOCATED"))</f>
        <v/>
      </c>
      <c r="E6320">
        <f>IF(GL_Paste!$B6317="","",IFERROR(INDEX(AcctCat,MATCH(GL_Paste!$B6317&amp;"",AcctCode,0)),"UNKNOWN"))</f>
        <v/>
      </c>
      <c r="F6320">
        <f>IF(GL_Paste!$B6317="","",IFERROR(INDEX(AcctSub,MATCH(GL_Paste!$B6317&amp;"",AcctCode,0)),"UNKNOWN"))</f>
        <v/>
      </c>
    </row>
    <row r="6321">
      <c r="A6321" s="40">
        <f>IF(GL_Paste!$B6318="","",N(GL_Paste!$H6318)-N(GL_Paste!$G6318))</f>
        <v/>
      </c>
      <c r="B6321" s="43">
        <f>IF(GL_Paste!$B6318="","",DATE(YEAR(GL_Paste!$E6318),MONTH(GL_Paste!$E6318),1))</f>
        <v/>
      </c>
      <c r="C6321">
        <f>IF(GL_Paste!$B6318="","",IF(TRIM(GL_Paste!$M6318)&lt;&gt;"",TRIM(GL_Paste!$M6318),IFERROR(MID(GL_Paste!$I6318,FIND("[",GL_Paste!$I6318)+1,FIND("]",GL_Paste!$I6318)-FIND("[",GL_Paste!$I6318)-1),"")))</f>
        <v/>
      </c>
      <c r="D6321">
        <f>IF(GL_Paste!$B6318="","",IFERROR(INDEX(DeptName,MATCH($C6321,DeptTag,0)),"UNALLOCATED"))</f>
        <v/>
      </c>
      <c r="E6321">
        <f>IF(GL_Paste!$B6318="","",IFERROR(INDEX(AcctCat,MATCH(GL_Paste!$B6318&amp;"",AcctCode,0)),"UNKNOWN"))</f>
        <v/>
      </c>
      <c r="F6321">
        <f>IF(GL_Paste!$B6318="","",IFERROR(INDEX(AcctSub,MATCH(GL_Paste!$B6318&amp;"",AcctCode,0)),"UNKNOWN"))</f>
        <v/>
      </c>
    </row>
    <row r="6322">
      <c r="A6322" s="40">
        <f>IF(GL_Paste!$B6319="","",N(GL_Paste!$H6319)-N(GL_Paste!$G6319))</f>
        <v/>
      </c>
      <c r="B6322" s="43">
        <f>IF(GL_Paste!$B6319="","",DATE(YEAR(GL_Paste!$E6319),MONTH(GL_Paste!$E6319),1))</f>
        <v/>
      </c>
      <c r="C6322">
        <f>IF(GL_Paste!$B6319="","",IF(TRIM(GL_Paste!$M6319)&lt;&gt;"",TRIM(GL_Paste!$M6319),IFERROR(MID(GL_Paste!$I6319,FIND("[",GL_Paste!$I6319)+1,FIND("]",GL_Paste!$I6319)-FIND("[",GL_Paste!$I6319)-1),"")))</f>
        <v/>
      </c>
      <c r="D6322">
        <f>IF(GL_Paste!$B6319="","",IFERROR(INDEX(DeptName,MATCH($C6322,DeptTag,0)),"UNALLOCATED"))</f>
        <v/>
      </c>
      <c r="E6322">
        <f>IF(GL_Paste!$B6319="","",IFERROR(INDEX(AcctCat,MATCH(GL_Paste!$B6319&amp;"",AcctCode,0)),"UNKNOWN"))</f>
        <v/>
      </c>
      <c r="F6322">
        <f>IF(GL_Paste!$B6319="","",IFERROR(INDEX(AcctSub,MATCH(GL_Paste!$B6319&amp;"",AcctCode,0)),"UNKNOWN"))</f>
        <v/>
      </c>
    </row>
    <row r="6323">
      <c r="A6323" s="40">
        <f>IF(GL_Paste!$B6320="","",N(GL_Paste!$H6320)-N(GL_Paste!$G6320))</f>
        <v/>
      </c>
      <c r="B6323" s="43">
        <f>IF(GL_Paste!$B6320="","",DATE(YEAR(GL_Paste!$E6320),MONTH(GL_Paste!$E6320),1))</f>
        <v/>
      </c>
      <c r="C6323">
        <f>IF(GL_Paste!$B6320="","",IF(TRIM(GL_Paste!$M6320)&lt;&gt;"",TRIM(GL_Paste!$M6320),IFERROR(MID(GL_Paste!$I6320,FIND("[",GL_Paste!$I6320)+1,FIND("]",GL_Paste!$I6320)-FIND("[",GL_Paste!$I6320)-1),"")))</f>
        <v/>
      </c>
      <c r="D6323">
        <f>IF(GL_Paste!$B6320="","",IFERROR(INDEX(DeptName,MATCH($C6323,DeptTag,0)),"UNALLOCATED"))</f>
        <v/>
      </c>
      <c r="E6323">
        <f>IF(GL_Paste!$B6320="","",IFERROR(INDEX(AcctCat,MATCH(GL_Paste!$B6320&amp;"",AcctCode,0)),"UNKNOWN"))</f>
        <v/>
      </c>
      <c r="F6323">
        <f>IF(GL_Paste!$B6320="","",IFERROR(INDEX(AcctSub,MATCH(GL_Paste!$B6320&amp;"",AcctCode,0)),"UNKNOWN"))</f>
        <v/>
      </c>
    </row>
    <row r="6324">
      <c r="A6324" s="40">
        <f>IF(GL_Paste!$B6321="","",N(GL_Paste!$H6321)-N(GL_Paste!$G6321))</f>
        <v/>
      </c>
      <c r="B6324" s="43">
        <f>IF(GL_Paste!$B6321="","",DATE(YEAR(GL_Paste!$E6321),MONTH(GL_Paste!$E6321),1))</f>
        <v/>
      </c>
      <c r="C6324">
        <f>IF(GL_Paste!$B6321="","",IF(TRIM(GL_Paste!$M6321)&lt;&gt;"",TRIM(GL_Paste!$M6321),IFERROR(MID(GL_Paste!$I6321,FIND("[",GL_Paste!$I6321)+1,FIND("]",GL_Paste!$I6321)-FIND("[",GL_Paste!$I6321)-1),"")))</f>
        <v/>
      </c>
      <c r="D6324">
        <f>IF(GL_Paste!$B6321="","",IFERROR(INDEX(DeptName,MATCH($C6324,DeptTag,0)),"UNALLOCATED"))</f>
        <v/>
      </c>
      <c r="E6324">
        <f>IF(GL_Paste!$B6321="","",IFERROR(INDEX(AcctCat,MATCH(GL_Paste!$B6321&amp;"",AcctCode,0)),"UNKNOWN"))</f>
        <v/>
      </c>
      <c r="F6324">
        <f>IF(GL_Paste!$B6321="","",IFERROR(INDEX(AcctSub,MATCH(GL_Paste!$B6321&amp;"",AcctCode,0)),"UNKNOWN"))</f>
        <v/>
      </c>
    </row>
    <row r="6325">
      <c r="A6325" s="40">
        <f>IF(GL_Paste!$B6322="","",N(GL_Paste!$H6322)-N(GL_Paste!$G6322))</f>
        <v/>
      </c>
      <c r="B6325" s="43">
        <f>IF(GL_Paste!$B6322="","",DATE(YEAR(GL_Paste!$E6322),MONTH(GL_Paste!$E6322),1))</f>
        <v/>
      </c>
      <c r="C6325">
        <f>IF(GL_Paste!$B6322="","",IF(TRIM(GL_Paste!$M6322)&lt;&gt;"",TRIM(GL_Paste!$M6322),IFERROR(MID(GL_Paste!$I6322,FIND("[",GL_Paste!$I6322)+1,FIND("]",GL_Paste!$I6322)-FIND("[",GL_Paste!$I6322)-1),"")))</f>
        <v/>
      </c>
      <c r="D6325">
        <f>IF(GL_Paste!$B6322="","",IFERROR(INDEX(DeptName,MATCH($C6325,DeptTag,0)),"UNALLOCATED"))</f>
        <v/>
      </c>
      <c r="E6325">
        <f>IF(GL_Paste!$B6322="","",IFERROR(INDEX(AcctCat,MATCH(GL_Paste!$B6322&amp;"",AcctCode,0)),"UNKNOWN"))</f>
        <v/>
      </c>
      <c r="F6325">
        <f>IF(GL_Paste!$B6322="","",IFERROR(INDEX(AcctSub,MATCH(GL_Paste!$B6322&amp;"",AcctCode,0)),"UNKNOWN"))</f>
        <v/>
      </c>
    </row>
    <row r="6326">
      <c r="A6326" s="40">
        <f>IF(GL_Paste!$B6323="","",N(GL_Paste!$H6323)-N(GL_Paste!$G6323))</f>
        <v/>
      </c>
      <c r="B6326" s="43">
        <f>IF(GL_Paste!$B6323="","",DATE(YEAR(GL_Paste!$E6323),MONTH(GL_Paste!$E6323),1))</f>
        <v/>
      </c>
      <c r="C6326">
        <f>IF(GL_Paste!$B6323="","",IF(TRIM(GL_Paste!$M6323)&lt;&gt;"",TRIM(GL_Paste!$M6323),IFERROR(MID(GL_Paste!$I6323,FIND("[",GL_Paste!$I6323)+1,FIND("]",GL_Paste!$I6323)-FIND("[",GL_Paste!$I6323)-1),"")))</f>
        <v/>
      </c>
      <c r="D6326">
        <f>IF(GL_Paste!$B6323="","",IFERROR(INDEX(DeptName,MATCH($C6326,DeptTag,0)),"UNALLOCATED"))</f>
        <v/>
      </c>
      <c r="E6326">
        <f>IF(GL_Paste!$B6323="","",IFERROR(INDEX(AcctCat,MATCH(GL_Paste!$B6323&amp;"",AcctCode,0)),"UNKNOWN"))</f>
        <v/>
      </c>
      <c r="F6326">
        <f>IF(GL_Paste!$B6323="","",IFERROR(INDEX(AcctSub,MATCH(GL_Paste!$B6323&amp;"",AcctCode,0)),"UNKNOWN"))</f>
        <v/>
      </c>
    </row>
    <row r="6327">
      <c r="A6327" s="40">
        <f>IF(GL_Paste!$B6324="","",N(GL_Paste!$H6324)-N(GL_Paste!$G6324))</f>
        <v/>
      </c>
      <c r="B6327" s="43">
        <f>IF(GL_Paste!$B6324="","",DATE(YEAR(GL_Paste!$E6324),MONTH(GL_Paste!$E6324),1))</f>
        <v/>
      </c>
      <c r="C6327">
        <f>IF(GL_Paste!$B6324="","",IF(TRIM(GL_Paste!$M6324)&lt;&gt;"",TRIM(GL_Paste!$M6324),IFERROR(MID(GL_Paste!$I6324,FIND("[",GL_Paste!$I6324)+1,FIND("]",GL_Paste!$I6324)-FIND("[",GL_Paste!$I6324)-1),"")))</f>
        <v/>
      </c>
      <c r="D6327">
        <f>IF(GL_Paste!$B6324="","",IFERROR(INDEX(DeptName,MATCH($C6327,DeptTag,0)),"UNALLOCATED"))</f>
        <v/>
      </c>
      <c r="E6327">
        <f>IF(GL_Paste!$B6324="","",IFERROR(INDEX(AcctCat,MATCH(GL_Paste!$B6324&amp;"",AcctCode,0)),"UNKNOWN"))</f>
        <v/>
      </c>
      <c r="F6327">
        <f>IF(GL_Paste!$B6324="","",IFERROR(INDEX(AcctSub,MATCH(GL_Paste!$B6324&amp;"",AcctCode,0)),"UNKNOWN"))</f>
        <v/>
      </c>
    </row>
    <row r="6328">
      <c r="A6328" s="40">
        <f>IF(GL_Paste!$B6325="","",N(GL_Paste!$H6325)-N(GL_Paste!$G6325))</f>
        <v/>
      </c>
      <c r="B6328" s="43">
        <f>IF(GL_Paste!$B6325="","",DATE(YEAR(GL_Paste!$E6325),MONTH(GL_Paste!$E6325),1))</f>
        <v/>
      </c>
      <c r="C6328">
        <f>IF(GL_Paste!$B6325="","",IF(TRIM(GL_Paste!$M6325)&lt;&gt;"",TRIM(GL_Paste!$M6325),IFERROR(MID(GL_Paste!$I6325,FIND("[",GL_Paste!$I6325)+1,FIND("]",GL_Paste!$I6325)-FIND("[",GL_Paste!$I6325)-1),"")))</f>
        <v/>
      </c>
      <c r="D6328">
        <f>IF(GL_Paste!$B6325="","",IFERROR(INDEX(DeptName,MATCH($C6328,DeptTag,0)),"UNALLOCATED"))</f>
        <v/>
      </c>
      <c r="E6328">
        <f>IF(GL_Paste!$B6325="","",IFERROR(INDEX(AcctCat,MATCH(GL_Paste!$B6325&amp;"",AcctCode,0)),"UNKNOWN"))</f>
        <v/>
      </c>
      <c r="F6328">
        <f>IF(GL_Paste!$B6325="","",IFERROR(INDEX(AcctSub,MATCH(GL_Paste!$B6325&amp;"",AcctCode,0)),"UNKNOWN"))</f>
        <v/>
      </c>
    </row>
    <row r="6329">
      <c r="A6329" s="40">
        <f>IF(GL_Paste!$B6326="","",N(GL_Paste!$H6326)-N(GL_Paste!$G6326))</f>
        <v/>
      </c>
      <c r="B6329" s="43">
        <f>IF(GL_Paste!$B6326="","",DATE(YEAR(GL_Paste!$E6326),MONTH(GL_Paste!$E6326),1))</f>
        <v/>
      </c>
      <c r="C6329">
        <f>IF(GL_Paste!$B6326="","",IF(TRIM(GL_Paste!$M6326)&lt;&gt;"",TRIM(GL_Paste!$M6326),IFERROR(MID(GL_Paste!$I6326,FIND("[",GL_Paste!$I6326)+1,FIND("]",GL_Paste!$I6326)-FIND("[",GL_Paste!$I6326)-1),"")))</f>
        <v/>
      </c>
      <c r="D6329">
        <f>IF(GL_Paste!$B6326="","",IFERROR(INDEX(DeptName,MATCH($C6329,DeptTag,0)),"UNALLOCATED"))</f>
        <v/>
      </c>
      <c r="E6329">
        <f>IF(GL_Paste!$B6326="","",IFERROR(INDEX(AcctCat,MATCH(GL_Paste!$B6326&amp;"",AcctCode,0)),"UNKNOWN"))</f>
        <v/>
      </c>
      <c r="F6329">
        <f>IF(GL_Paste!$B6326="","",IFERROR(INDEX(AcctSub,MATCH(GL_Paste!$B6326&amp;"",AcctCode,0)),"UNKNOWN"))</f>
        <v/>
      </c>
    </row>
    <row r="6330">
      <c r="A6330" s="40">
        <f>IF(GL_Paste!$B6327="","",N(GL_Paste!$H6327)-N(GL_Paste!$G6327))</f>
        <v/>
      </c>
      <c r="B6330" s="43">
        <f>IF(GL_Paste!$B6327="","",DATE(YEAR(GL_Paste!$E6327),MONTH(GL_Paste!$E6327),1))</f>
        <v/>
      </c>
      <c r="C6330">
        <f>IF(GL_Paste!$B6327="","",IF(TRIM(GL_Paste!$M6327)&lt;&gt;"",TRIM(GL_Paste!$M6327),IFERROR(MID(GL_Paste!$I6327,FIND("[",GL_Paste!$I6327)+1,FIND("]",GL_Paste!$I6327)-FIND("[",GL_Paste!$I6327)-1),"")))</f>
        <v/>
      </c>
      <c r="D6330">
        <f>IF(GL_Paste!$B6327="","",IFERROR(INDEX(DeptName,MATCH($C6330,DeptTag,0)),"UNALLOCATED"))</f>
        <v/>
      </c>
      <c r="E6330">
        <f>IF(GL_Paste!$B6327="","",IFERROR(INDEX(AcctCat,MATCH(GL_Paste!$B6327&amp;"",AcctCode,0)),"UNKNOWN"))</f>
        <v/>
      </c>
      <c r="F6330">
        <f>IF(GL_Paste!$B6327="","",IFERROR(INDEX(AcctSub,MATCH(GL_Paste!$B6327&amp;"",AcctCode,0)),"UNKNOWN"))</f>
        <v/>
      </c>
    </row>
    <row r="6331">
      <c r="A6331" s="40">
        <f>IF(GL_Paste!$B6328="","",N(GL_Paste!$H6328)-N(GL_Paste!$G6328))</f>
        <v/>
      </c>
      <c r="B6331" s="43">
        <f>IF(GL_Paste!$B6328="","",DATE(YEAR(GL_Paste!$E6328),MONTH(GL_Paste!$E6328),1))</f>
        <v/>
      </c>
      <c r="C6331">
        <f>IF(GL_Paste!$B6328="","",IF(TRIM(GL_Paste!$M6328)&lt;&gt;"",TRIM(GL_Paste!$M6328),IFERROR(MID(GL_Paste!$I6328,FIND("[",GL_Paste!$I6328)+1,FIND("]",GL_Paste!$I6328)-FIND("[",GL_Paste!$I6328)-1),"")))</f>
        <v/>
      </c>
      <c r="D6331">
        <f>IF(GL_Paste!$B6328="","",IFERROR(INDEX(DeptName,MATCH($C6331,DeptTag,0)),"UNALLOCATED"))</f>
        <v/>
      </c>
      <c r="E6331">
        <f>IF(GL_Paste!$B6328="","",IFERROR(INDEX(AcctCat,MATCH(GL_Paste!$B6328&amp;"",AcctCode,0)),"UNKNOWN"))</f>
        <v/>
      </c>
      <c r="F6331">
        <f>IF(GL_Paste!$B6328="","",IFERROR(INDEX(AcctSub,MATCH(GL_Paste!$B6328&amp;"",AcctCode,0)),"UNKNOWN"))</f>
        <v/>
      </c>
    </row>
    <row r="6332">
      <c r="A6332" s="40">
        <f>IF(GL_Paste!$B6329="","",N(GL_Paste!$H6329)-N(GL_Paste!$G6329))</f>
        <v/>
      </c>
      <c r="B6332" s="43">
        <f>IF(GL_Paste!$B6329="","",DATE(YEAR(GL_Paste!$E6329),MONTH(GL_Paste!$E6329),1))</f>
        <v/>
      </c>
      <c r="C6332">
        <f>IF(GL_Paste!$B6329="","",IF(TRIM(GL_Paste!$M6329)&lt;&gt;"",TRIM(GL_Paste!$M6329),IFERROR(MID(GL_Paste!$I6329,FIND("[",GL_Paste!$I6329)+1,FIND("]",GL_Paste!$I6329)-FIND("[",GL_Paste!$I6329)-1),"")))</f>
        <v/>
      </c>
      <c r="D6332">
        <f>IF(GL_Paste!$B6329="","",IFERROR(INDEX(DeptName,MATCH($C6332,DeptTag,0)),"UNALLOCATED"))</f>
        <v/>
      </c>
      <c r="E6332">
        <f>IF(GL_Paste!$B6329="","",IFERROR(INDEX(AcctCat,MATCH(GL_Paste!$B6329&amp;"",AcctCode,0)),"UNKNOWN"))</f>
        <v/>
      </c>
      <c r="F6332">
        <f>IF(GL_Paste!$B6329="","",IFERROR(INDEX(AcctSub,MATCH(GL_Paste!$B6329&amp;"",AcctCode,0)),"UNKNOWN"))</f>
        <v/>
      </c>
    </row>
    <row r="6333">
      <c r="A6333" s="40">
        <f>IF(GL_Paste!$B6330="","",N(GL_Paste!$H6330)-N(GL_Paste!$G6330))</f>
        <v/>
      </c>
      <c r="B6333" s="43">
        <f>IF(GL_Paste!$B6330="","",DATE(YEAR(GL_Paste!$E6330),MONTH(GL_Paste!$E6330),1))</f>
        <v/>
      </c>
      <c r="C6333">
        <f>IF(GL_Paste!$B6330="","",IF(TRIM(GL_Paste!$M6330)&lt;&gt;"",TRIM(GL_Paste!$M6330),IFERROR(MID(GL_Paste!$I6330,FIND("[",GL_Paste!$I6330)+1,FIND("]",GL_Paste!$I6330)-FIND("[",GL_Paste!$I6330)-1),"")))</f>
        <v/>
      </c>
      <c r="D6333">
        <f>IF(GL_Paste!$B6330="","",IFERROR(INDEX(DeptName,MATCH($C6333,DeptTag,0)),"UNALLOCATED"))</f>
        <v/>
      </c>
      <c r="E6333">
        <f>IF(GL_Paste!$B6330="","",IFERROR(INDEX(AcctCat,MATCH(GL_Paste!$B6330&amp;"",AcctCode,0)),"UNKNOWN"))</f>
        <v/>
      </c>
      <c r="F6333">
        <f>IF(GL_Paste!$B6330="","",IFERROR(INDEX(AcctSub,MATCH(GL_Paste!$B6330&amp;"",AcctCode,0)),"UNKNOWN"))</f>
        <v/>
      </c>
    </row>
    <row r="6334">
      <c r="A6334" s="40">
        <f>IF(GL_Paste!$B6331="","",N(GL_Paste!$H6331)-N(GL_Paste!$G6331))</f>
        <v/>
      </c>
      <c r="B6334" s="43">
        <f>IF(GL_Paste!$B6331="","",DATE(YEAR(GL_Paste!$E6331),MONTH(GL_Paste!$E6331),1))</f>
        <v/>
      </c>
      <c r="C6334">
        <f>IF(GL_Paste!$B6331="","",IF(TRIM(GL_Paste!$M6331)&lt;&gt;"",TRIM(GL_Paste!$M6331),IFERROR(MID(GL_Paste!$I6331,FIND("[",GL_Paste!$I6331)+1,FIND("]",GL_Paste!$I6331)-FIND("[",GL_Paste!$I6331)-1),"")))</f>
        <v/>
      </c>
      <c r="D6334">
        <f>IF(GL_Paste!$B6331="","",IFERROR(INDEX(DeptName,MATCH($C6334,DeptTag,0)),"UNALLOCATED"))</f>
        <v/>
      </c>
      <c r="E6334">
        <f>IF(GL_Paste!$B6331="","",IFERROR(INDEX(AcctCat,MATCH(GL_Paste!$B6331&amp;"",AcctCode,0)),"UNKNOWN"))</f>
        <v/>
      </c>
      <c r="F6334">
        <f>IF(GL_Paste!$B6331="","",IFERROR(INDEX(AcctSub,MATCH(GL_Paste!$B6331&amp;"",AcctCode,0)),"UNKNOWN"))</f>
        <v/>
      </c>
    </row>
    <row r="6335">
      <c r="A6335" s="40">
        <f>IF(GL_Paste!$B6332="","",N(GL_Paste!$H6332)-N(GL_Paste!$G6332))</f>
        <v/>
      </c>
      <c r="B6335" s="43">
        <f>IF(GL_Paste!$B6332="","",DATE(YEAR(GL_Paste!$E6332),MONTH(GL_Paste!$E6332),1))</f>
        <v/>
      </c>
      <c r="C6335">
        <f>IF(GL_Paste!$B6332="","",IF(TRIM(GL_Paste!$M6332)&lt;&gt;"",TRIM(GL_Paste!$M6332),IFERROR(MID(GL_Paste!$I6332,FIND("[",GL_Paste!$I6332)+1,FIND("]",GL_Paste!$I6332)-FIND("[",GL_Paste!$I6332)-1),"")))</f>
        <v/>
      </c>
      <c r="D6335">
        <f>IF(GL_Paste!$B6332="","",IFERROR(INDEX(DeptName,MATCH($C6335,DeptTag,0)),"UNALLOCATED"))</f>
        <v/>
      </c>
      <c r="E6335">
        <f>IF(GL_Paste!$B6332="","",IFERROR(INDEX(AcctCat,MATCH(GL_Paste!$B6332&amp;"",AcctCode,0)),"UNKNOWN"))</f>
        <v/>
      </c>
      <c r="F6335">
        <f>IF(GL_Paste!$B6332="","",IFERROR(INDEX(AcctSub,MATCH(GL_Paste!$B6332&amp;"",AcctCode,0)),"UNKNOWN"))</f>
        <v/>
      </c>
    </row>
    <row r="6336">
      <c r="A6336" s="40">
        <f>IF(GL_Paste!$B6333="","",N(GL_Paste!$H6333)-N(GL_Paste!$G6333))</f>
        <v/>
      </c>
      <c r="B6336" s="43">
        <f>IF(GL_Paste!$B6333="","",DATE(YEAR(GL_Paste!$E6333),MONTH(GL_Paste!$E6333),1))</f>
        <v/>
      </c>
      <c r="C6336">
        <f>IF(GL_Paste!$B6333="","",IF(TRIM(GL_Paste!$M6333)&lt;&gt;"",TRIM(GL_Paste!$M6333),IFERROR(MID(GL_Paste!$I6333,FIND("[",GL_Paste!$I6333)+1,FIND("]",GL_Paste!$I6333)-FIND("[",GL_Paste!$I6333)-1),"")))</f>
        <v/>
      </c>
      <c r="D6336">
        <f>IF(GL_Paste!$B6333="","",IFERROR(INDEX(DeptName,MATCH($C6336,DeptTag,0)),"UNALLOCATED"))</f>
        <v/>
      </c>
      <c r="E6336">
        <f>IF(GL_Paste!$B6333="","",IFERROR(INDEX(AcctCat,MATCH(GL_Paste!$B6333&amp;"",AcctCode,0)),"UNKNOWN"))</f>
        <v/>
      </c>
      <c r="F6336">
        <f>IF(GL_Paste!$B6333="","",IFERROR(INDEX(AcctSub,MATCH(GL_Paste!$B6333&amp;"",AcctCode,0)),"UNKNOWN"))</f>
        <v/>
      </c>
    </row>
    <row r="6337">
      <c r="A6337" s="40">
        <f>IF(GL_Paste!$B6334="","",N(GL_Paste!$H6334)-N(GL_Paste!$G6334))</f>
        <v/>
      </c>
      <c r="B6337" s="43">
        <f>IF(GL_Paste!$B6334="","",DATE(YEAR(GL_Paste!$E6334),MONTH(GL_Paste!$E6334),1))</f>
        <v/>
      </c>
      <c r="C6337">
        <f>IF(GL_Paste!$B6334="","",IF(TRIM(GL_Paste!$M6334)&lt;&gt;"",TRIM(GL_Paste!$M6334),IFERROR(MID(GL_Paste!$I6334,FIND("[",GL_Paste!$I6334)+1,FIND("]",GL_Paste!$I6334)-FIND("[",GL_Paste!$I6334)-1),"")))</f>
        <v/>
      </c>
      <c r="D6337">
        <f>IF(GL_Paste!$B6334="","",IFERROR(INDEX(DeptName,MATCH($C6337,DeptTag,0)),"UNALLOCATED"))</f>
        <v/>
      </c>
      <c r="E6337">
        <f>IF(GL_Paste!$B6334="","",IFERROR(INDEX(AcctCat,MATCH(GL_Paste!$B6334&amp;"",AcctCode,0)),"UNKNOWN"))</f>
        <v/>
      </c>
      <c r="F6337">
        <f>IF(GL_Paste!$B6334="","",IFERROR(INDEX(AcctSub,MATCH(GL_Paste!$B6334&amp;"",AcctCode,0)),"UNKNOWN"))</f>
        <v/>
      </c>
    </row>
    <row r="6338">
      <c r="A6338" s="40">
        <f>IF(GL_Paste!$B6335="","",N(GL_Paste!$H6335)-N(GL_Paste!$G6335))</f>
        <v/>
      </c>
      <c r="B6338" s="43">
        <f>IF(GL_Paste!$B6335="","",DATE(YEAR(GL_Paste!$E6335),MONTH(GL_Paste!$E6335),1))</f>
        <v/>
      </c>
      <c r="C6338">
        <f>IF(GL_Paste!$B6335="","",IF(TRIM(GL_Paste!$M6335)&lt;&gt;"",TRIM(GL_Paste!$M6335),IFERROR(MID(GL_Paste!$I6335,FIND("[",GL_Paste!$I6335)+1,FIND("]",GL_Paste!$I6335)-FIND("[",GL_Paste!$I6335)-1),"")))</f>
        <v/>
      </c>
      <c r="D6338">
        <f>IF(GL_Paste!$B6335="","",IFERROR(INDEX(DeptName,MATCH($C6338,DeptTag,0)),"UNALLOCATED"))</f>
        <v/>
      </c>
      <c r="E6338">
        <f>IF(GL_Paste!$B6335="","",IFERROR(INDEX(AcctCat,MATCH(GL_Paste!$B6335&amp;"",AcctCode,0)),"UNKNOWN"))</f>
        <v/>
      </c>
      <c r="F6338">
        <f>IF(GL_Paste!$B6335="","",IFERROR(INDEX(AcctSub,MATCH(GL_Paste!$B6335&amp;"",AcctCode,0)),"UNKNOWN"))</f>
        <v/>
      </c>
    </row>
    <row r="6339">
      <c r="A6339" s="40">
        <f>IF(GL_Paste!$B6336="","",N(GL_Paste!$H6336)-N(GL_Paste!$G6336))</f>
        <v/>
      </c>
      <c r="B6339" s="43">
        <f>IF(GL_Paste!$B6336="","",DATE(YEAR(GL_Paste!$E6336),MONTH(GL_Paste!$E6336),1))</f>
        <v/>
      </c>
      <c r="C6339">
        <f>IF(GL_Paste!$B6336="","",IF(TRIM(GL_Paste!$M6336)&lt;&gt;"",TRIM(GL_Paste!$M6336),IFERROR(MID(GL_Paste!$I6336,FIND("[",GL_Paste!$I6336)+1,FIND("]",GL_Paste!$I6336)-FIND("[",GL_Paste!$I6336)-1),"")))</f>
        <v/>
      </c>
      <c r="D6339">
        <f>IF(GL_Paste!$B6336="","",IFERROR(INDEX(DeptName,MATCH($C6339,DeptTag,0)),"UNALLOCATED"))</f>
        <v/>
      </c>
      <c r="E6339">
        <f>IF(GL_Paste!$B6336="","",IFERROR(INDEX(AcctCat,MATCH(GL_Paste!$B6336&amp;"",AcctCode,0)),"UNKNOWN"))</f>
        <v/>
      </c>
      <c r="F6339">
        <f>IF(GL_Paste!$B6336="","",IFERROR(INDEX(AcctSub,MATCH(GL_Paste!$B6336&amp;"",AcctCode,0)),"UNKNOWN"))</f>
        <v/>
      </c>
    </row>
    <row r="6340">
      <c r="A6340" s="40">
        <f>IF(GL_Paste!$B6337="","",N(GL_Paste!$H6337)-N(GL_Paste!$G6337))</f>
        <v/>
      </c>
      <c r="B6340" s="43">
        <f>IF(GL_Paste!$B6337="","",DATE(YEAR(GL_Paste!$E6337),MONTH(GL_Paste!$E6337),1))</f>
        <v/>
      </c>
      <c r="C6340">
        <f>IF(GL_Paste!$B6337="","",IF(TRIM(GL_Paste!$M6337)&lt;&gt;"",TRIM(GL_Paste!$M6337),IFERROR(MID(GL_Paste!$I6337,FIND("[",GL_Paste!$I6337)+1,FIND("]",GL_Paste!$I6337)-FIND("[",GL_Paste!$I6337)-1),"")))</f>
        <v/>
      </c>
      <c r="D6340">
        <f>IF(GL_Paste!$B6337="","",IFERROR(INDEX(DeptName,MATCH($C6340,DeptTag,0)),"UNALLOCATED"))</f>
        <v/>
      </c>
      <c r="E6340">
        <f>IF(GL_Paste!$B6337="","",IFERROR(INDEX(AcctCat,MATCH(GL_Paste!$B6337&amp;"",AcctCode,0)),"UNKNOWN"))</f>
        <v/>
      </c>
      <c r="F6340">
        <f>IF(GL_Paste!$B6337="","",IFERROR(INDEX(AcctSub,MATCH(GL_Paste!$B6337&amp;"",AcctCode,0)),"UNKNOWN"))</f>
        <v/>
      </c>
    </row>
    <row r="6341">
      <c r="A6341" s="40">
        <f>IF(GL_Paste!$B6338="","",N(GL_Paste!$H6338)-N(GL_Paste!$G6338))</f>
        <v/>
      </c>
      <c r="B6341" s="43">
        <f>IF(GL_Paste!$B6338="","",DATE(YEAR(GL_Paste!$E6338),MONTH(GL_Paste!$E6338),1))</f>
        <v/>
      </c>
      <c r="C6341">
        <f>IF(GL_Paste!$B6338="","",IF(TRIM(GL_Paste!$M6338)&lt;&gt;"",TRIM(GL_Paste!$M6338),IFERROR(MID(GL_Paste!$I6338,FIND("[",GL_Paste!$I6338)+1,FIND("]",GL_Paste!$I6338)-FIND("[",GL_Paste!$I6338)-1),"")))</f>
        <v/>
      </c>
      <c r="D6341">
        <f>IF(GL_Paste!$B6338="","",IFERROR(INDEX(DeptName,MATCH($C6341,DeptTag,0)),"UNALLOCATED"))</f>
        <v/>
      </c>
      <c r="E6341">
        <f>IF(GL_Paste!$B6338="","",IFERROR(INDEX(AcctCat,MATCH(GL_Paste!$B6338&amp;"",AcctCode,0)),"UNKNOWN"))</f>
        <v/>
      </c>
      <c r="F6341">
        <f>IF(GL_Paste!$B6338="","",IFERROR(INDEX(AcctSub,MATCH(GL_Paste!$B6338&amp;"",AcctCode,0)),"UNKNOWN"))</f>
        <v/>
      </c>
    </row>
    <row r="6342">
      <c r="A6342" s="40">
        <f>IF(GL_Paste!$B6339="","",N(GL_Paste!$H6339)-N(GL_Paste!$G6339))</f>
        <v/>
      </c>
      <c r="B6342" s="43">
        <f>IF(GL_Paste!$B6339="","",DATE(YEAR(GL_Paste!$E6339),MONTH(GL_Paste!$E6339),1))</f>
        <v/>
      </c>
      <c r="C6342">
        <f>IF(GL_Paste!$B6339="","",IF(TRIM(GL_Paste!$M6339)&lt;&gt;"",TRIM(GL_Paste!$M6339),IFERROR(MID(GL_Paste!$I6339,FIND("[",GL_Paste!$I6339)+1,FIND("]",GL_Paste!$I6339)-FIND("[",GL_Paste!$I6339)-1),"")))</f>
        <v/>
      </c>
      <c r="D6342">
        <f>IF(GL_Paste!$B6339="","",IFERROR(INDEX(DeptName,MATCH($C6342,DeptTag,0)),"UNALLOCATED"))</f>
        <v/>
      </c>
      <c r="E6342">
        <f>IF(GL_Paste!$B6339="","",IFERROR(INDEX(AcctCat,MATCH(GL_Paste!$B6339&amp;"",AcctCode,0)),"UNKNOWN"))</f>
        <v/>
      </c>
      <c r="F6342">
        <f>IF(GL_Paste!$B6339="","",IFERROR(INDEX(AcctSub,MATCH(GL_Paste!$B6339&amp;"",AcctCode,0)),"UNKNOWN"))</f>
        <v/>
      </c>
    </row>
    <row r="6343">
      <c r="A6343" s="40">
        <f>IF(GL_Paste!$B6340="","",N(GL_Paste!$H6340)-N(GL_Paste!$G6340))</f>
        <v/>
      </c>
      <c r="B6343" s="43">
        <f>IF(GL_Paste!$B6340="","",DATE(YEAR(GL_Paste!$E6340),MONTH(GL_Paste!$E6340),1))</f>
        <v/>
      </c>
      <c r="C6343">
        <f>IF(GL_Paste!$B6340="","",IF(TRIM(GL_Paste!$M6340)&lt;&gt;"",TRIM(GL_Paste!$M6340),IFERROR(MID(GL_Paste!$I6340,FIND("[",GL_Paste!$I6340)+1,FIND("]",GL_Paste!$I6340)-FIND("[",GL_Paste!$I6340)-1),"")))</f>
        <v/>
      </c>
      <c r="D6343">
        <f>IF(GL_Paste!$B6340="","",IFERROR(INDEX(DeptName,MATCH($C6343,DeptTag,0)),"UNALLOCATED"))</f>
        <v/>
      </c>
      <c r="E6343">
        <f>IF(GL_Paste!$B6340="","",IFERROR(INDEX(AcctCat,MATCH(GL_Paste!$B6340&amp;"",AcctCode,0)),"UNKNOWN"))</f>
        <v/>
      </c>
      <c r="F6343">
        <f>IF(GL_Paste!$B6340="","",IFERROR(INDEX(AcctSub,MATCH(GL_Paste!$B6340&amp;"",AcctCode,0)),"UNKNOWN"))</f>
        <v/>
      </c>
    </row>
    <row r="6344">
      <c r="A6344" s="40">
        <f>IF(GL_Paste!$B6341="","",N(GL_Paste!$H6341)-N(GL_Paste!$G6341))</f>
        <v/>
      </c>
      <c r="B6344" s="43">
        <f>IF(GL_Paste!$B6341="","",DATE(YEAR(GL_Paste!$E6341),MONTH(GL_Paste!$E6341),1))</f>
        <v/>
      </c>
      <c r="C6344">
        <f>IF(GL_Paste!$B6341="","",IF(TRIM(GL_Paste!$M6341)&lt;&gt;"",TRIM(GL_Paste!$M6341),IFERROR(MID(GL_Paste!$I6341,FIND("[",GL_Paste!$I6341)+1,FIND("]",GL_Paste!$I6341)-FIND("[",GL_Paste!$I6341)-1),"")))</f>
        <v/>
      </c>
      <c r="D6344">
        <f>IF(GL_Paste!$B6341="","",IFERROR(INDEX(DeptName,MATCH($C6344,DeptTag,0)),"UNALLOCATED"))</f>
        <v/>
      </c>
      <c r="E6344">
        <f>IF(GL_Paste!$B6341="","",IFERROR(INDEX(AcctCat,MATCH(GL_Paste!$B6341&amp;"",AcctCode,0)),"UNKNOWN"))</f>
        <v/>
      </c>
      <c r="F6344">
        <f>IF(GL_Paste!$B6341="","",IFERROR(INDEX(AcctSub,MATCH(GL_Paste!$B6341&amp;"",AcctCode,0)),"UNKNOWN"))</f>
        <v/>
      </c>
    </row>
    <row r="6345">
      <c r="A6345" s="40">
        <f>IF(GL_Paste!$B6342="","",N(GL_Paste!$H6342)-N(GL_Paste!$G6342))</f>
        <v/>
      </c>
      <c r="B6345" s="43">
        <f>IF(GL_Paste!$B6342="","",DATE(YEAR(GL_Paste!$E6342),MONTH(GL_Paste!$E6342),1))</f>
        <v/>
      </c>
      <c r="C6345">
        <f>IF(GL_Paste!$B6342="","",IF(TRIM(GL_Paste!$M6342)&lt;&gt;"",TRIM(GL_Paste!$M6342),IFERROR(MID(GL_Paste!$I6342,FIND("[",GL_Paste!$I6342)+1,FIND("]",GL_Paste!$I6342)-FIND("[",GL_Paste!$I6342)-1),"")))</f>
        <v/>
      </c>
      <c r="D6345">
        <f>IF(GL_Paste!$B6342="","",IFERROR(INDEX(DeptName,MATCH($C6345,DeptTag,0)),"UNALLOCATED"))</f>
        <v/>
      </c>
      <c r="E6345">
        <f>IF(GL_Paste!$B6342="","",IFERROR(INDEX(AcctCat,MATCH(GL_Paste!$B6342&amp;"",AcctCode,0)),"UNKNOWN"))</f>
        <v/>
      </c>
      <c r="F6345">
        <f>IF(GL_Paste!$B6342="","",IFERROR(INDEX(AcctSub,MATCH(GL_Paste!$B6342&amp;"",AcctCode,0)),"UNKNOWN"))</f>
        <v/>
      </c>
    </row>
    <row r="6346">
      <c r="A6346" s="40">
        <f>IF(GL_Paste!$B6343="","",N(GL_Paste!$H6343)-N(GL_Paste!$G6343))</f>
        <v/>
      </c>
      <c r="B6346" s="43">
        <f>IF(GL_Paste!$B6343="","",DATE(YEAR(GL_Paste!$E6343),MONTH(GL_Paste!$E6343),1))</f>
        <v/>
      </c>
      <c r="C6346">
        <f>IF(GL_Paste!$B6343="","",IF(TRIM(GL_Paste!$M6343)&lt;&gt;"",TRIM(GL_Paste!$M6343),IFERROR(MID(GL_Paste!$I6343,FIND("[",GL_Paste!$I6343)+1,FIND("]",GL_Paste!$I6343)-FIND("[",GL_Paste!$I6343)-1),"")))</f>
        <v/>
      </c>
      <c r="D6346">
        <f>IF(GL_Paste!$B6343="","",IFERROR(INDEX(DeptName,MATCH($C6346,DeptTag,0)),"UNALLOCATED"))</f>
        <v/>
      </c>
      <c r="E6346">
        <f>IF(GL_Paste!$B6343="","",IFERROR(INDEX(AcctCat,MATCH(GL_Paste!$B6343&amp;"",AcctCode,0)),"UNKNOWN"))</f>
        <v/>
      </c>
      <c r="F6346">
        <f>IF(GL_Paste!$B6343="","",IFERROR(INDEX(AcctSub,MATCH(GL_Paste!$B6343&amp;"",AcctCode,0)),"UNKNOWN"))</f>
        <v/>
      </c>
    </row>
    <row r="6347">
      <c r="A6347" s="40">
        <f>IF(GL_Paste!$B6344="","",N(GL_Paste!$H6344)-N(GL_Paste!$G6344))</f>
        <v/>
      </c>
      <c r="B6347" s="43">
        <f>IF(GL_Paste!$B6344="","",DATE(YEAR(GL_Paste!$E6344),MONTH(GL_Paste!$E6344),1))</f>
        <v/>
      </c>
      <c r="C6347">
        <f>IF(GL_Paste!$B6344="","",IF(TRIM(GL_Paste!$M6344)&lt;&gt;"",TRIM(GL_Paste!$M6344),IFERROR(MID(GL_Paste!$I6344,FIND("[",GL_Paste!$I6344)+1,FIND("]",GL_Paste!$I6344)-FIND("[",GL_Paste!$I6344)-1),"")))</f>
        <v/>
      </c>
      <c r="D6347">
        <f>IF(GL_Paste!$B6344="","",IFERROR(INDEX(DeptName,MATCH($C6347,DeptTag,0)),"UNALLOCATED"))</f>
        <v/>
      </c>
      <c r="E6347">
        <f>IF(GL_Paste!$B6344="","",IFERROR(INDEX(AcctCat,MATCH(GL_Paste!$B6344&amp;"",AcctCode,0)),"UNKNOWN"))</f>
        <v/>
      </c>
      <c r="F6347">
        <f>IF(GL_Paste!$B6344="","",IFERROR(INDEX(AcctSub,MATCH(GL_Paste!$B6344&amp;"",AcctCode,0)),"UNKNOWN"))</f>
        <v/>
      </c>
    </row>
    <row r="6348">
      <c r="A6348" s="40">
        <f>IF(GL_Paste!$B6345="","",N(GL_Paste!$H6345)-N(GL_Paste!$G6345))</f>
        <v/>
      </c>
      <c r="B6348" s="43">
        <f>IF(GL_Paste!$B6345="","",DATE(YEAR(GL_Paste!$E6345),MONTH(GL_Paste!$E6345),1))</f>
        <v/>
      </c>
      <c r="C6348">
        <f>IF(GL_Paste!$B6345="","",IF(TRIM(GL_Paste!$M6345)&lt;&gt;"",TRIM(GL_Paste!$M6345),IFERROR(MID(GL_Paste!$I6345,FIND("[",GL_Paste!$I6345)+1,FIND("]",GL_Paste!$I6345)-FIND("[",GL_Paste!$I6345)-1),"")))</f>
        <v/>
      </c>
      <c r="D6348">
        <f>IF(GL_Paste!$B6345="","",IFERROR(INDEX(DeptName,MATCH($C6348,DeptTag,0)),"UNALLOCATED"))</f>
        <v/>
      </c>
      <c r="E6348">
        <f>IF(GL_Paste!$B6345="","",IFERROR(INDEX(AcctCat,MATCH(GL_Paste!$B6345&amp;"",AcctCode,0)),"UNKNOWN"))</f>
        <v/>
      </c>
      <c r="F6348">
        <f>IF(GL_Paste!$B6345="","",IFERROR(INDEX(AcctSub,MATCH(GL_Paste!$B6345&amp;"",AcctCode,0)),"UNKNOWN"))</f>
        <v/>
      </c>
    </row>
    <row r="6349">
      <c r="A6349" s="40">
        <f>IF(GL_Paste!$B6346="","",N(GL_Paste!$H6346)-N(GL_Paste!$G6346))</f>
        <v/>
      </c>
      <c r="B6349" s="43">
        <f>IF(GL_Paste!$B6346="","",DATE(YEAR(GL_Paste!$E6346),MONTH(GL_Paste!$E6346),1))</f>
        <v/>
      </c>
      <c r="C6349">
        <f>IF(GL_Paste!$B6346="","",IF(TRIM(GL_Paste!$M6346)&lt;&gt;"",TRIM(GL_Paste!$M6346),IFERROR(MID(GL_Paste!$I6346,FIND("[",GL_Paste!$I6346)+1,FIND("]",GL_Paste!$I6346)-FIND("[",GL_Paste!$I6346)-1),"")))</f>
        <v/>
      </c>
      <c r="D6349">
        <f>IF(GL_Paste!$B6346="","",IFERROR(INDEX(DeptName,MATCH($C6349,DeptTag,0)),"UNALLOCATED"))</f>
        <v/>
      </c>
      <c r="E6349">
        <f>IF(GL_Paste!$B6346="","",IFERROR(INDEX(AcctCat,MATCH(GL_Paste!$B6346&amp;"",AcctCode,0)),"UNKNOWN"))</f>
        <v/>
      </c>
      <c r="F6349">
        <f>IF(GL_Paste!$B6346="","",IFERROR(INDEX(AcctSub,MATCH(GL_Paste!$B6346&amp;"",AcctCode,0)),"UNKNOWN"))</f>
        <v/>
      </c>
    </row>
    <row r="6350">
      <c r="A6350" s="40">
        <f>IF(GL_Paste!$B6347="","",N(GL_Paste!$H6347)-N(GL_Paste!$G6347))</f>
        <v/>
      </c>
      <c r="B6350" s="43">
        <f>IF(GL_Paste!$B6347="","",DATE(YEAR(GL_Paste!$E6347),MONTH(GL_Paste!$E6347),1))</f>
        <v/>
      </c>
      <c r="C6350">
        <f>IF(GL_Paste!$B6347="","",IF(TRIM(GL_Paste!$M6347)&lt;&gt;"",TRIM(GL_Paste!$M6347),IFERROR(MID(GL_Paste!$I6347,FIND("[",GL_Paste!$I6347)+1,FIND("]",GL_Paste!$I6347)-FIND("[",GL_Paste!$I6347)-1),"")))</f>
        <v/>
      </c>
      <c r="D6350">
        <f>IF(GL_Paste!$B6347="","",IFERROR(INDEX(DeptName,MATCH($C6350,DeptTag,0)),"UNALLOCATED"))</f>
        <v/>
      </c>
      <c r="E6350">
        <f>IF(GL_Paste!$B6347="","",IFERROR(INDEX(AcctCat,MATCH(GL_Paste!$B6347&amp;"",AcctCode,0)),"UNKNOWN"))</f>
        <v/>
      </c>
      <c r="F6350">
        <f>IF(GL_Paste!$B6347="","",IFERROR(INDEX(AcctSub,MATCH(GL_Paste!$B6347&amp;"",AcctCode,0)),"UNKNOWN"))</f>
        <v/>
      </c>
    </row>
    <row r="6351">
      <c r="A6351" s="40">
        <f>IF(GL_Paste!$B6348="","",N(GL_Paste!$H6348)-N(GL_Paste!$G6348))</f>
        <v/>
      </c>
      <c r="B6351" s="43">
        <f>IF(GL_Paste!$B6348="","",DATE(YEAR(GL_Paste!$E6348),MONTH(GL_Paste!$E6348),1))</f>
        <v/>
      </c>
      <c r="C6351">
        <f>IF(GL_Paste!$B6348="","",IF(TRIM(GL_Paste!$M6348)&lt;&gt;"",TRIM(GL_Paste!$M6348),IFERROR(MID(GL_Paste!$I6348,FIND("[",GL_Paste!$I6348)+1,FIND("]",GL_Paste!$I6348)-FIND("[",GL_Paste!$I6348)-1),"")))</f>
        <v/>
      </c>
      <c r="D6351">
        <f>IF(GL_Paste!$B6348="","",IFERROR(INDEX(DeptName,MATCH($C6351,DeptTag,0)),"UNALLOCATED"))</f>
        <v/>
      </c>
      <c r="E6351">
        <f>IF(GL_Paste!$B6348="","",IFERROR(INDEX(AcctCat,MATCH(GL_Paste!$B6348&amp;"",AcctCode,0)),"UNKNOWN"))</f>
        <v/>
      </c>
      <c r="F6351">
        <f>IF(GL_Paste!$B6348="","",IFERROR(INDEX(AcctSub,MATCH(GL_Paste!$B6348&amp;"",AcctCode,0)),"UNKNOWN"))</f>
        <v/>
      </c>
    </row>
    <row r="6352">
      <c r="A6352" s="40">
        <f>IF(GL_Paste!$B6349="","",N(GL_Paste!$H6349)-N(GL_Paste!$G6349))</f>
        <v/>
      </c>
      <c r="B6352" s="43">
        <f>IF(GL_Paste!$B6349="","",DATE(YEAR(GL_Paste!$E6349),MONTH(GL_Paste!$E6349),1))</f>
        <v/>
      </c>
      <c r="C6352">
        <f>IF(GL_Paste!$B6349="","",IF(TRIM(GL_Paste!$M6349)&lt;&gt;"",TRIM(GL_Paste!$M6349),IFERROR(MID(GL_Paste!$I6349,FIND("[",GL_Paste!$I6349)+1,FIND("]",GL_Paste!$I6349)-FIND("[",GL_Paste!$I6349)-1),"")))</f>
        <v/>
      </c>
      <c r="D6352">
        <f>IF(GL_Paste!$B6349="","",IFERROR(INDEX(DeptName,MATCH($C6352,DeptTag,0)),"UNALLOCATED"))</f>
        <v/>
      </c>
      <c r="E6352">
        <f>IF(GL_Paste!$B6349="","",IFERROR(INDEX(AcctCat,MATCH(GL_Paste!$B6349&amp;"",AcctCode,0)),"UNKNOWN"))</f>
        <v/>
      </c>
      <c r="F6352">
        <f>IF(GL_Paste!$B6349="","",IFERROR(INDEX(AcctSub,MATCH(GL_Paste!$B6349&amp;"",AcctCode,0)),"UNKNOWN"))</f>
        <v/>
      </c>
    </row>
    <row r="6353">
      <c r="A6353" s="40">
        <f>IF(GL_Paste!$B6350="","",N(GL_Paste!$H6350)-N(GL_Paste!$G6350))</f>
        <v/>
      </c>
      <c r="B6353" s="43">
        <f>IF(GL_Paste!$B6350="","",DATE(YEAR(GL_Paste!$E6350),MONTH(GL_Paste!$E6350),1))</f>
        <v/>
      </c>
      <c r="C6353">
        <f>IF(GL_Paste!$B6350="","",IF(TRIM(GL_Paste!$M6350)&lt;&gt;"",TRIM(GL_Paste!$M6350),IFERROR(MID(GL_Paste!$I6350,FIND("[",GL_Paste!$I6350)+1,FIND("]",GL_Paste!$I6350)-FIND("[",GL_Paste!$I6350)-1),"")))</f>
        <v/>
      </c>
      <c r="D6353">
        <f>IF(GL_Paste!$B6350="","",IFERROR(INDEX(DeptName,MATCH($C6353,DeptTag,0)),"UNALLOCATED"))</f>
        <v/>
      </c>
      <c r="E6353">
        <f>IF(GL_Paste!$B6350="","",IFERROR(INDEX(AcctCat,MATCH(GL_Paste!$B6350&amp;"",AcctCode,0)),"UNKNOWN"))</f>
        <v/>
      </c>
      <c r="F6353">
        <f>IF(GL_Paste!$B6350="","",IFERROR(INDEX(AcctSub,MATCH(GL_Paste!$B6350&amp;"",AcctCode,0)),"UNKNOWN"))</f>
        <v/>
      </c>
    </row>
    <row r="6354">
      <c r="A6354" s="40">
        <f>IF(GL_Paste!$B6351="","",N(GL_Paste!$H6351)-N(GL_Paste!$G6351))</f>
        <v/>
      </c>
      <c r="B6354" s="43">
        <f>IF(GL_Paste!$B6351="","",DATE(YEAR(GL_Paste!$E6351),MONTH(GL_Paste!$E6351),1))</f>
        <v/>
      </c>
      <c r="C6354">
        <f>IF(GL_Paste!$B6351="","",IF(TRIM(GL_Paste!$M6351)&lt;&gt;"",TRIM(GL_Paste!$M6351),IFERROR(MID(GL_Paste!$I6351,FIND("[",GL_Paste!$I6351)+1,FIND("]",GL_Paste!$I6351)-FIND("[",GL_Paste!$I6351)-1),"")))</f>
        <v/>
      </c>
      <c r="D6354">
        <f>IF(GL_Paste!$B6351="","",IFERROR(INDEX(DeptName,MATCH($C6354,DeptTag,0)),"UNALLOCATED"))</f>
        <v/>
      </c>
      <c r="E6354">
        <f>IF(GL_Paste!$B6351="","",IFERROR(INDEX(AcctCat,MATCH(GL_Paste!$B6351&amp;"",AcctCode,0)),"UNKNOWN"))</f>
        <v/>
      </c>
      <c r="F6354">
        <f>IF(GL_Paste!$B6351="","",IFERROR(INDEX(AcctSub,MATCH(GL_Paste!$B6351&amp;"",AcctCode,0)),"UNKNOWN"))</f>
        <v/>
      </c>
    </row>
    <row r="6355">
      <c r="A6355" s="40">
        <f>IF(GL_Paste!$B6352="","",N(GL_Paste!$H6352)-N(GL_Paste!$G6352))</f>
        <v/>
      </c>
      <c r="B6355" s="43">
        <f>IF(GL_Paste!$B6352="","",DATE(YEAR(GL_Paste!$E6352),MONTH(GL_Paste!$E6352),1))</f>
        <v/>
      </c>
      <c r="C6355">
        <f>IF(GL_Paste!$B6352="","",IF(TRIM(GL_Paste!$M6352)&lt;&gt;"",TRIM(GL_Paste!$M6352),IFERROR(MID(GL_Paste!$I6352,FIND("[",GL_Paste!$I6352)+1,FIND("]",GL_Paste!$I6352)-FIND("[",GL_Paste!$I6352)-1),"")))</f>
        <v/>
      </c>
      <c r="D6355">
        <f>IF(GL_Paste!$B6352="","",IFERROR(INDEX(DeptName,MATCH($C6355,DeptTag,0)),"UNALLOCATED"))</f>
        <v/>
      </c>
      <c r="E6355">
        <f>IF(GL_Paste!$B6352="","",IFERROR(INDEX(AcctCat,MATCH(GL_Paste!$B6352&amp;"",AcctCode,0)),"UNKNOWN"))</f>
        <v/>
      </c>
      <c r="F6355">
        <f>IF(GL_Paste!$B6352="","",IFERROR(INDEX(AcctSub,MATCH(GL_Paste!$B6352&amp;"",AcctCode,0)),"UNKNOWN"))</f>
        <v/>
      </c>
    </row>
    <row r="6356">
      <c r="A6356" s="40">
        <f>IF(GL_Paste!$B6353="","",N(GL_Paste!$H6353)-N(GL_Paste!$G6353))</f>
        <v/>
      </c>
      <c r="B6356" s="43">
        <f>IF(GL_Paste!$B6353="","",DATE(YEAR(GL_Paste!$E6353),MONTH(GL_Paste!$E6353),1))</f>
        <v/>
      </c>
      <c r="C6356">
        <f>IF(GL_Paste!$B6353="","",IF(TRIM(GL_Paste!$M6353)&lt;&gt;"",TRIM(GL_Paste!$M6353),IFERROR(MID(GL_Paste!$I6353,FIND("[",GL_Paste!$I6353)+1,FIND("]",GL_Paste!$I6353)-FIND("[",GL_Paste!$I6353)-1),"")))</f>
        <v/>
      </c>
      <c r="D6356">
        <f>IF(GL_Paste!$B6353="","",IFERROR(INDEX(DeptName,MATCH($C6356,DeptTag,0)),"UNALLOCATED"))</f>
        <v/>
      </c>
      <c r="E6356">
        <f>IF(GL_Paste!$B6353="","",IFERROR(INDEX(AcctCat,MATCH(GL_Paste!$B6353&amp;"",AcctCode,0)),"UNKNOWN"))</f>
        <v/>
      </c>
      <c r="F6356">
        <f>IF(GL_Paste!$B6353="","",IFERROR(INDEX(AcctSub,MATCH(GL_Paste!$B6353&amp;"",AcctCode,0)),"UNKNOWN"))</f>
        <v/>
      </c>
    </row>
    <row r="6357">
      <c r="A6357" s="40">
        <f>IF(GL_Paste!$B6354="","",N(GL_Paste!$H6354)-N(GL_Paste!$G6354))</f>
        <v/>
      </c>
      <c r="B6357" s="43">
        <f>IF(GL_Paste!$B6354="","",DATE(YEAR(GL_Paste!$E6354),MONTH(GL_Paste!$E6354),1))</f>
        <v/>
      </c>
      <c r="C6357">
        <f>IF(GL_Paste!$B6354="","",IF(TRIM(GL_Paste!$M6354)&lt;&gt;"",TRIM(GL_Paste!$M6354),IFERROR(MID(GL_Paste!$I6354,FIND("[",GL_Paste!$I6354)+1,FIND("]",GL_Paste!$I6354)-FIND("[",GL_Paste!$I6354)-1),"")))</f>
        <v/>
      </c>
      <c r="D6357">
        <f>IF(GL_Paste!$B6354="","",IFERROR(INDEX(DeptName,MATCH($C6357,DeptTag,0)),"UNALLOCATED"))</f>
        <v/>
      </c>
      <c r="E6357">
        <f>IF(GL_Paste!$B6354="","",IFERROR(INDEX(AcctCat,MATCH(GL_Paste!$B6354&amp;"",AcctCode,0)),"UNKNOWN"))</f>
        <v/>
      </c>
      <c r="F6357">
        <f>IF(GL_Paste!$B6354="","",IFERROR(INDEX(AcctSub,MATCH(GL_Paste!$B6354&amp;"",AcctCode,0)),"UNKNOWN"))</f>
        <v/>
      </c>
    </row>
    <row r="6358">
      <c r="A6358" s="40">
        <f>IF(GL_Paste!$B6355="","",N(GL_Paste!$H6355)-N(GL_Paste!$G6355))</f>
        <v/>
      </c>
      <c r="B6358" s="43">
        <f>IF(GL_Paste!$B6355="","",DATE(YEAR(GL_Paste!$E6355),MONTH(GL_Paste!$E6355),1))</f>
        <v/>
      </c>
      <c r="C6358">
        <f>IF(GL_Paste!$B6355="","",IF(TRIM(GL_Paste!$M6355)&lt;&gt;"",TRIM(GL_Paste!$M6355),IFERROR(MID(GL_Paste!$I6355,FIND("[",GL_Paste!$I6355)+1,FIND("]",GL_Paste!$I6355)-FIND("[",GL_Paste!$I6355)-1),"")))</f>
        <v/>
      </c>
      <c r="D6358">
        <f>IF(GL_Paste!$B6355="","",IFERROR(INDEX(DeptName,MATCH($C6358,DeptTag,0)),"UNALLOCATED"))</f>
        <v/>
      </c>
      <c r="E6358">
        <f>IF(GL_Paste!$B6355="","",IFERROR(INDEX(AcctCat,MATCH(GL_Paste!$B6355&amp;"",AcctCode,0)),"UNKNOWN"))</f>
        <v/>
      </c>
      <c r="F6358">
        <f>IF(GL_Paste!$B6355="","",IFERROR(INDEX(AcctSub,MATCH(GL_Paste!$B6355&amp;"",AcctCode,0)),"UNKNOWN"))</f>
        <v/>
      </c>
    </row>
    <row r="6359">
      <c r="A6359" s="40">
        <f>IF(GL_Paste!$B6356="","",N(GL_Paste!$H6356)-N(GL_Paste!$G6356))</f>
        <v/>
      </c>
      <c r="B6359" s="43">
        <f>IF(GL_Paste!$B6356="","",DATE(YEAR(GL_Paste!$E6356),MONTH(GL_Paste!$E6356),1))</f>
        <v/>
      </c>
      <c r="C6359">
        <f>IF(GL_Paste!$B6356="","",IF(TRIM(GL_Paste!$M6356)&lt;&gt;"",TRIM(GL_Paste!$M6356),IFERROR(MID(GL_Paste!$I6356,FIND("[",GL_Paste!$I6356)+1,FIND("]",GL_Paste!$I6356)-FIND("[",GL_Paste!$I6356)-1),"")))</f>
        <v/>
      </c>
      <c r="D6359">
        <f>IF(GL_Paste!$B6356="","",IFERROR(INDEX(DeptName,MATCH($C6359,DeptTag,0)),"UNALLOCATED"))</f>
        <v/>
      </c>
      <c r="E6359">
        <f>IF(GL_Paste!$B6356="","",IFERROR(INDEX(AcctCat,MATCH(GL_Paste!$B6356&amp;"",AcctCode,0)),"UNKNOWN"))</f>
        <v/>
      </c>
      <c r="F6359">
        <f>IF(GL_Paste!$B6356="","",IFERROR(INDEX(AcctSub,MATCH(GL_Paste!$B6356&amp;"",AcctCode,0)),"UNKNOWN"))</f>
        <v/>
      </c>
    </row>
    <row r="6360">
      <c r="A6360" s="40">
        <f>IF(GL_Paste!$B6357="","",N(GL_Paste!$H6357)-N(GL_Paste!$G6357))</f>
        <v/>
      </c>
      <c r="B6360" s="43">
        <f>IF(GL_Paste!$B6357="","",DATE(YEAR(GL_Paste!$E6357),MONTH(GL_Paste!$E6357),1))</f>
        <v/>
      </c>
      <c r="C6360">
        <f>IF(GL_Paste!$B6357="","",IF(TRIM(GL_Paste!$M6357)&lt;&gt;"",TRIM(GL_Paste!$M6357),IFERROR(MID(GL_Paste!$I6357,FIND("[",GL_Paste!$I6357)+1,FIND("]",GL_Paste!$I6357)-FIND("[",GL_Paste!$I6357)-1),"")))</f>
        <v/>
      </c>
      <c r="D6360">
        <f>IF(GL_Paste!$B6357="","",IFERROR(INDEX(DeptName,MATCH($C6360,DeptTag,0)),"UNALLOCATED"))</f>
        <v/>
      </c>
      <c r="E6360">
        <f>IF(GL_Paste!$B6357="","",IFERROR(INDEX(AcctCat,MATCH(GL_Paste!$B6357&amp;"",AcctCode,0)),"UNKNOWN"))</f>
        <v/>
      </c>
      <c r="F6360">
        <f>IF(GL_Paste!$B6357="","",IFERROR(INDEX(AcctSub,MATCH(GL_Paste!$B6357&amp;"",AcctCode,0)),"UNKNOWN"))</f>
        <v/>
      </c>
    </row>
    <row r="6361">
      <c r="A6361" s="40">
        <f>IF(GL_Paste!$B6358="","",N(GL_Paste!$H6358)-N(GL_Paste!$G6358))</f>
        <v/>
      </c>
      <c r="B6361" s="43">
        <f>IF(GL_Paste!$B6358="","",DATE(YEAR(GL_Paste!$E6358),MONTH(GL_Paste!$E6358),1))</f>
        <v/>
      </c>
      <c r="C6361">
        <f>IF(GL_Paste!$B6358="","",IF(TRIM(GL_Paste!$M6358)&lt;&gt;"",TRIM(GL_Paste!$M6358),IFERROR(MID(GL_Paste!$I6358,FIND("[",GL_Paste!$I6358)+1,FIND("]",GL_Paste!$I6358)-FIND("[",GL_Paste!$I6358)-1),"")))</f>
        <v/>
      </c>
      <c r="D6361">
        <f>IF(GL_Paste!$B6358="","",IFERROR(INDEX(DeptName,MATCH($C6361,DeptTag,0)),"UNALLOCATED"))</f>
        <v/>
      </c>
      <c r="E6361">
        <f>IF(GL_Paste!$B6358="","",IFERROR(INDEX(AcctCat,MATCH(GL_Paste!$B6358&amp;"",AcctCode,0)),"UNKNOWN"))</f>
        <v/>
      </c>
      <c r="F6361">
        <f>IF(GL_Paste!$B6358="","",IFERROR(INDEX(AcctSub,MATCH(GL_Paste!$B6358&amp;"",AcctCode,0)),"UNKNOWN"))</f>
        <v/>
      </c>
    </row>
    <row r="6362">
      <c r="A6362" s="40">
        <f>IF(GL_Paste!$B6359="","",N(GL_Paste!$H6359)-N(GL_Paste!$G6359))</f>
        <v/>
      </c>
      <c r="B6362" s="43">
        <f>IF(GL_Paste!$B6359="","",DATE(YEAR(GL_Paste!$E6359),MONTH(GL_Paste!$E6359),1))</f>
        <v/>
      </c>
      <c r="C6362">
        <f>IF(GL_Paste!$B6359="","",IF(TRIM(GL_Paste!$M6359)&lt;&gt;"",TRIM(GL_Paste!$M6359),IFERROR(MID(GL_Paste!$I6359,FIND("[",GL_Paste!$I6359)+1,FIND("]",GL_Paste!$I6359)-FIND("[",GL_Paste!$I6359)-1),"")))</f>
        <v/>
      </c>
      <c r="D6362">
        <f>IF(GL_Paste!$B6359="","",IFERROR(INDEX(DeptName,MATCH($C6362,DeptTag,0)),"UNALLOCATED"))</f>
        <v/>
      </c>
      <c r="E6362">
        <f>IF(GL_Paste!$B6359="","",IFERROR(INDEX(AcctCat,MATCH(GL_Paste!$B6359&amp;"",AcctCode,0)),"UNKNOWN"))</f>
        <v/>
      </c>
      <c r="F6362">
        <f>IF(GL_Paste!$B6359="","",IFERROR(INDEX(AcctSub,MATCH(GL_Paste!$B6359&amp;"",AcctCode,0)),"UNKNOWN"))</f>
        <v/>
      </c>
    </row>
    <row r="6363">
      <c r="A6363" s="40">
        <f>IF(GL_Paste!$B6360="","",N(GL_Paste!$H6360)-N(GL_Paste!$G6360))</f>
        <v/>
      </c>
      <c r="B6363" s="43">
        <f>IF(GL_Paste!$B6360="","",DATE(YEAR(GL_Paste!$E6360),MONTH(GL_Paste!$E6360),1))</f>
        <v/>
      </c>
      <c r="C6363">
        <f>IF(GL_Paste!$B6360="","",IF(TRIM(GL_Paste!$M6360)&lt;&gt;"",TRIM(GL_Paste!$M6360),IFERROR(MID(GL_Paste!$I6360,FIND("[",GL_Paste!$I6360)+1,FIND("]",GL_Paste!$I6360)-FIND("[",GL_Paste!$I6360)-1),"")))</f>
        <v/>
      </c>
      <c r="D6363">
        <f>IF(GL_Paste!$B6360="","",IFERROR(INDEX(DeptName,MATCH($C6363,DeptTag,0)),"UNALLOCATED"))</f>
        <v/>
      </c>
      <c r="E6363">
        <f>IF(GL_Paste!$B6360="","",IFERROR(INDEX(AcctCat,MATCH(GL_Paste!$B6360&amp;"",AcctCode,0)),"UNKNOWN"))</f>
        <v/>
      </c>
      <c r="F6363">
        <f>IF(GL_Paste!$B6360="","",IFERROR(INDEX(AcctSub,MATCH(GL_Paste!$B6360&amp;"",AcctCode,0)),"UNKNOWN"))</f>
        <v/>
      </c>
    </row>
    <row r="6364">
      <c r="A6364" s="40">
        <f>IF(GL_Paste!$B6361="","",N(GL_Paste!$H6361)-N(GL_Paste!$G6361))</f>
        <v/>
      </c>
      <c r="B6364" s="43">
        <f>IF(GL_Paste!$B6361="","",DATE(YEAR(GL_Paste!$E6361),MONTH(GL_Paste!$E6361),1))</f>
        <v/>
      </c>
      <c r="C6364">
        <f>IF(GL_Paste!$B6361="","",IF(TRIM(GL_Paste!$M6361)&lt;&gt;"",TRIM(GL_Paste!$M6361),IFERROR(MID(GL_Paste!$I6361,FIND("[",GL_Paste!$I6361)+1,FIND("]",GL_Paste!$I6361)-FIND("[",GL_Paste!$I6361)-1),"")))</f>
        <v/>
      </c>
      <c r="D6364">
        <f>IF(GL_Paste!$B6361="","",IFERROR(INDEX(DeptName,MATCH($C6364,DeptTag,0)),"UNALLOCATED"))</f>
        <v/>
      </c>
      <c r="E6364">
        <f>IF(GL_Paste!$B6361="","",IFERROR(INDEX(AcctCat,MATCH(GL_Paste!$B6361&amp;"",AcctCode,0)),"UNKNOWN"))</f>
        <v/>
      </c>
      <c r="F6364">
        <f>IF(GL_Paste!$B6361="","",IFERROR(INDEX(AcctSub,MATCH(GL_Paste!$B6361&amp;"",AcctCode,0)),"UNKNOWN"))</f>
        <v/>
      </c>
    </row>
    <row r="6365">
      <c r="A6365" s="40">
        <f>IF(GL_Paste!$B6362="","",N(GL_Paste!$H6362)-N(GL_Paste!$G6362))</f>
        <v/>
      </c>
      <c r="B6365" s="43">
        <f>IF(GL_Paste!$B6362="","",DATE(YEAR(GL_Paste!$E6362),MONTH(GL_Paste!$E6362),1))</f>
        <v/>
      </c>
      <c r="C6365">
        <f>IF(GL_Paste!$B6362="","",IF(TRIM(GL_Paste!$M6362)&lt;&gt;"",TRIM(GL_Paste!$M6362),IFERROR(MID(GL_Paste!$I6362,FIND("[",GL_Paste!$I6362)+1,FIND("]",GL_Paste!$I6362)-FIND("[",GL_Paste!$I6362)-1),"")))</f>
        <v/>
      </c>
      <c r="D6365">
        <f>IF(GL_Paste!$B6362="","",IFERROR(INDEX(DeptName,MATCH($C6365,DeptTag,0)),"UNALLOCATED"))</f>
        <v/>
      </c>
      <c r="E6365">
        <f>IF(GL_Paste!$B6362="","",IFERROR(INDEX(AcctCat,MATCH(GL_Paste!$B6362&amp;"",AcctCode,0)),"UNKNOWN"))</f>
        <v/>
      </c>
      <c r="F6365">
        <f>IF(GL_Paste!$B6362="","",IFERROR(INDEX(AcctSub,MATCH(GL_Paste!$B6362&amp;"",AcctCode,0)),"UNKNOWN"))</f>
        <v/>
      </c>
    </row>
    <row r="6366">
      <c r="A6366" s="40">
        <f>IF(GL_Paste!$B6363="","",N(GL_Paste!$H6363)-N(GL_Paste!$G6363))</f>
        <v/>
      </c>
      <c r="B6366" s="43">
        <f>IF(GL_Paste!$B6363="","",DATE(YEAR(GL_Paste!$E6363),MONTH(GL_Paste!$E6363),1))</f>
        <v/>
      </c>
      <c r="C6366">
        <f>IF(GL_Paste!$B6363="","",IF(TRIM(GL_Paste!$M6363)&lt;&gt;"",TRIM(GL_Paste!$M6363),IFERROR(MID(GL_Paste!$I6363,FIND("[",GL_Paste!$I6363)+1,FIND("]",GL_Paste!$I6363)-FIND("[",GL_Paste!$I6363)-1),"")))</f>
        <v/>
      </c>
      <c r="D6366">
        <f>IF(GL_Paste!$B6363="","",IFERROR(INDEX(DeptName,MATCH($C6366,DeptTag,0)),"UNALLOCATED"))</f>
        <v/>
      </c>
      <c r="E6366">
        <f>IF(GL_Paste!$B6363="","",IFERROR(INDEX(AcctCat,MATCH(GL_Paste!$B6363&amp;"",AcctCode,0)),"UNKNOWN"))</f>
        <v/>
      </c>
      <c r="F6366">
        <f>IF(GL_Paste!$B6363="","",IFERROR(INDEX(AcctSub,MATCH(GL_Paste!$B6363&amp;"",AcctCode,0)),"UNKNOWN"))</f>
        <v/>
      </c>
    </row>
    <row r="6367">
      <c r="A6367" s="40">
        <f>IF(GL_Paste!$B6364="","",N(GL_Paste!$H6364)-N(GL_Paste!$G6364))</f>
        <v/>
      </c>
      <c r="B6367" s="43">
        <f>IF(GL_Paste!$B6364="","",DATE(YEAR(GL_Paste!$E6364),MONTH(GL_Paste!$E6364),1))</f>
        <v/>
      </c>
      <c r="C6367">
        <f>IF(GL_Paste!$B6364="","",IF(TRIM(GL_Paste!$M6364)&lt;&gt;"",TRIM(GL_Paste!$M6364),IFERROR(MID(GL_Paste!$I6364,FIND("[",GL_Paste!$I6364)+1,FIND("]",GL_Paste!$I6364)-FIND("[",GL_Paste!$I6364)-1),"")))</f>
        <v/>
      </c>
      <c r="D6367">
        <f>IF(GL_Paste!$B6364="","",IFERROR(INDEX(DeptName,MATCH($C6367,DeptTag,0)),"UNALLOCATED"))</f>
        <v/>
      </c>
      <c r="E6367">
        <f>IF(GL_Paste!$B6364="","",IFERROR(INDEX(AcctCat,MATCH(GL_Paste!$B6364&amp;"",AcctCode,0)),"UNKNOWN"))</f>
        <v/>
      </c>
      <c r="F6367">
        <f>IF(GL_Paste!$B6364="","",IFERROR(INDEX(AcctSub,MATCH(GL_Paste!$B6364&amp;"",AcctCode,0)),"UNKNOWN"))</f>
        <v/>
      </c>
    </row>
    <row r="6368">
      <c r="A6368" s="40">
        <f>IF(GL_Paste!$B6365="","",N(GL_Paste!$H6365)-N(GL_Paste!$G6365))</f>
        <v/>
      </c>
      <c r="B6368" s="43">
        <f>IF(GL_Paste!$B6365="","",DATE(YEAR(GL_Paste!$E6365),MONTH(GL_Paste!$E6365),1))</f>
        <v/>
      </c>
      <c r="C6368">
        <f>IF(GL_Paste!$B6365="","",IF(TRIM(GL_Paste!$M6365)&lt;&gt;"",TRIM(GL_Paste!$M6365),IFERROR(MID(GL_Paste!$I6365,FIND("[",GL_Paste!$I6365)+1,FIND("]",GL_Paste!$I6365)-FIND("[",GL_Paste!$I6365)-1),"")))</f>
        <v/>
      </c>
      <c r="D6368">
        <f>IF(GL_Paste!$B6365="","",IFERROR(INDEX(DeptName,MATCH($C6368,DeptTag,0)),"UNALLOCATED"))</f>
        <v/>
      </c>
      <c r="E6368">
        <f>IF(GL_Paste!$B6365="","",IFERROR(INDEX(AcctCat,MATCH(GL_Paste!$B6365&amp;"",AcctCode,0)),"UNKNOWN"))</f>
        <v/>
      </c>
      <c r="F6368">
        <f>IF(GL_Paste!$B6365="","",IFERROR(INDEX(AcctSub,MATCH(GL_Paste!$B6365&amp;"",AcctCode,0)),"UNKNOWN"))</f>
        <v/>
      </c>
    </row>
    <row r="6369">
      <c r="A6369" s="40">
        <f>IF(GL_Paste!$B6366="","",N(GL_Paste!$H6366)-N(GL_Paste!$G6366))</f>
        <v/>
      </c>
      <c r="B6369" s="43">
        <f>IF(GL_Paste!$B6366="","",DATE(YEAR(GL_Paste!$E6366),MONTH(GL_Paste!$E6366),1))</f>
        <v/>
      </c>
      <c r="C6369">
        <f>IF(GL_Paste!$B6366="","",IF(TRIM(GL_Paste!$M6366)&lt;&gt;"",TRIM(GL_Paste!$M6366),IFERROR(MID(GL_Paste!$I6366,FIND("[",GL_Paste!$I6366)+1,FIND("]",GL_Paste!$I6366)-FIND("[",GL_Paste!$I6366)-1),"")))</f>
        <v/>
      </c>
      <c r="D6369">
        <f>IF(GL_Paste!$B6366="","",IFERROR(INDEX(DeptName,MATCH($C6369,DeptTag,0)),"UNALLOCATED"))</f>
        <v/>
      </c>
      <c r="E6369">
        <f>IF(GL_Paste!$B6366="","",IFERROR(INDEX(AcctCat,MATCH(GL_Paste!$B6366&amp;"",AcctCode,0)),"UNKNOWN"))</f>
        <v/>
      </c>
      <c r="F6369">
        <f>IF(GL_Paste!$B6366="","",IFERROR(INDEX(AcctSub,MATCH(GL_Paste!$B6366&amp;"",AcctCode,0)),"UNKNOWN"))</f>
        <v/>
      </c>
    </row>
    <row r="6370">
      <c r="A6370" s="40">
        <f>IF(GL_Paste!$B6367="","",N(GL_Paste!$H6367)-N(GL_Paste!$G6367))</f>
        <v/>
      </c>
      <c r="B6370" s="43">
        <f>IF(GL_Paste!$B6367="","",DATE(YEAR(GL_Paste!$E6367),MONTH(GL_Paste!$E6367),1))</f>
        <v/>
      </c>
      <c r="C6370">
        <f>IF(GL_Paste!$B6367="","",IF(TRIM(GL_Paste!$M6367)&lt;&gt;"",TRIM(GL_Paste!$M6367),IFERROR(MID(GL_Paste!$I6367,FIND("[",GL_Paste!$I6367)+1,FIND("]",GL_Paste!$I6367)-FIND("[",GL_Paste!$I6367)-1),"")))</f>
        <v/>
      </c>
      <c r="D6370">
        <f>IF(GL_Paste!$B6367="","",IFERROR(INDEX(DeptName,MATCH($C6370,DeptTag,0)),"UNALLOCATED"))</f>
        <v/>
      </c>
      <c r="E6370">
        <f>IF(GL_Paste!$B6367="","",IFERROR(INDEX(AcctCat,MATCH(GL_Paste!$B6367&amp;"",AcctCode,0)),"UNKNOWN"))</f>
        <v/>
      </c>
      <c r="F6370">
        <f>IF(GL_Paste!$B6367="","",IFERROR(INDEX(AcctSub,MATCH(GL_Paste!$B6367&amp;"",AcctCode,0)),"UNKNOWN"))</f>
        <v/>
      </c>
    </row>
    <row r="6371">
      <c r="A6371" s="40">
        <f>IF(GL_Paste!$B6368="","",N(GL_Paste!$H6368)-N(GL_Paste!$G6368))</f>
        <v/>
      </c>
      <c r="B6371" s="43">
        <f>IF(GL_Paste!$B6368="","",DATE(YEAR(GL_Paste!$E6368),MONTH(GL_Paste!$E6368),1))</f>
        <v/>
      </c>
      <c r="C6371">
        <f>IF(GL_Paste!$B6368="","",IF(TRIM(GL_Paste!$M6368)&lt;&gt;"",TRIM(GL_Paste!$M6368),IFERROR(MID(GL_Paste!$I6368,FIND("[",GL_Paste!$I6368)+1,FIND("]",GL_Paste!$I6368)-FIND("[",GL_Paste!$I6368)-1),"")))</f>
        <v/>
      </c>
      <c r="D6371">
        <f>IF(GL_Paste!$B6368="","",IFERROR(INDEX(DeptName,MATCH($C6371,DeptTag,0)),"UNALLOCATED"))</f>
        <v/>
      </c>
      <c r="E6371">
        <f>IF(GL_Paste!$B6368="","",IFERROR(INDEX(AcctCat,MATCH(GL_Paste!$B6368&amp;"",AcctCode,0)),"UNKNOWN"))</f>
        <v/>
      </c>
      <c r="F6371">
        <f>IF(GL_Paste!$B6368="","",IFERROR(INDEX(AcctSub,MATCH(GL_Paste!$B6368&amp;"",AcctCode,0)),"UNKNOWN"))</f>
        <v/>
      </c>
    </row>
    <row r="6372">
      <c r="A6372" s="40">
        <f>IF(GL_Paste!$B6369="","",N(GL_Paste!$H6369)-N(GL_Paste!$G6369))</f>
        <v/>
      </c>
      <c r="B6372" s="43">
        <f>IF(GL_Paste!$B6369="","",DATE(YEAR(GL_Paste!$E6369),MONTH(GL_Paste!$E6369),1))</f>
        <v/>
      </c>
      <c r="C6372">
        <f>IF(GL_Paste!$B6369="","",IF(TRIM(GL_Paste!$M6369)&lt;&gt;"",TRIM(GL_Paste!$M6369),IFERROR(MID(GL_Paste!$I6369,FIND("[",GL_Paste!$I6369)+1,FIND("]",GL_Paste!$I6369)-FIND("[",GL_Paste!$I6369)-1),"")))</f>
        <v/>
      </c>
      <c r="D6372">
        <f>IF(GL_Paste!$B6369="","",IFERROR(INDEX(DeptName,MATCH($C6372,DeptTag,0)),"UNALLOCATED"))</f>
        <v/>
      </c>
      <c r="E6372">
        <f>IF(GL_Paste!$B6369="","",IFERROR(INDEX(AcctCat,MATCH(GL_Paste!$B6369&amp;"",AcctCode,0)),"UNKNOWN"))</f>
        <v/>
      </c>
      <c r="F6372">
        <f>IF(GL_Paste!$B6369="","",IFERROR(INDEX(AcctSub,MATCH(GL_Paste!$B6369&amp;"",AcctCode,0)),"UNKNOWN"))</f>
        <v/>
      </c>
    </row>
    <row r="6373">
      <c r="A6373" s="40">
        <f>IF(GL_Paste!$B6370="","",N(GL_Paste!$H6370)-N(GL_Paste!$G6370))</f>
        <v/>
      </c>
      <c r="B6373" s="43">
        <f>IF(GL_Paste!$B6370="","",DATE(YEAR(GL_Paste!$E6370),MONTH(GL_Paste!$E6370),1))</f>
        <v/>
      </c>
      <c r="C6373">
        <f>IF(GL_Paste!$B6370="","",IF(TRIM(GL_Paste!$M6370)&lt;&gt;"",TRIM(GL_Paste!$M6370),IFERROR(MID(GL_Paste!$I6370,FIND("[",GL_Paste!$I6370)+1,FIND("]",GL_Paste!$I6370)-FIND("[",GL_Paste!$I6370)-1),"")))</f>
        <v/>
      </c>
      <c r="D6373">
        <f>IF(GL_Paste!$B6370="","",IFERROR(INDEX(DeptName,MATCH($C6373,DeptTag,0)),"UNALLOCATED"))</f>
        <v/>
      </c>
      <c r="E6373">
        <f>IF(GL_Paste!$B6370="","",IFERROR(INDEX(AcctCat,MATCH(GL_Paste!$B6370&amp;"",AcctCode,0)),"UNKNOWN"))</f>
        <v/>
      </c>
      <c r="F6373">
        <f>IF(GL_Paste!$B6370="","",IFERROR(INDEX(AcctSub,MATCH(GL_Paste!$B6370&amp;"",AcctCode,0)),"UNKNOWN"))</f>
        <v/>
      </c>
    </row>
    <row r="6374">
      <c r="A6374" s="40">
        <f>IF(GL_Paste!$B6371="","",N(GL_Paste!$H6371)-N(GL_Paste!$G6371))</f>
        <v/>
      </c>
      <c r="B6374" s="43">
        <f>IF(GL_Paste!$B6371="","",DATE(YEAR(GL_Paste!$E6371),MONTH(GL_Paste!$E6371),1))</f>
        <v/>
      </c>
      <c r="C6374">
        <f>IF(GL_Paste!$B6371="","",IF(TRIM(GL_Paste!$M6371)&lt;&gt;"",TRIM(GL_Paste!$M6371),IFERROR(MID(GL_Paste!$I6371,FIND("[",GL_Paste!$I6371)+1,FIND("]",GL_Paste!$I6371)-FIND("[",GL_Paste!$I6371)-1),"")))</f>
        <v/>
      </c>
      <c r="D6374">
        <f>IF(GL_Paste!$B6371="","",IFERROR(INDEX(DeptName,MATCH($C6374,DeptTag,0)),"UNALLOCATED"))</f>
        <v/>
      </c>
      <c r="E6374">
        <f>IF(GL_Paste!$B6371="","",IFERROR(INDEX(AcctCat,MATCH(GL_Paste!$B6371&amp;"",AcctCode,0)),"UNKNOWN"))</f>
        <v/>
      </c>
      <c r="F6374">
        <f>IF(GL_Paste!$B6371="","",IFERROR(INDEX(AcctSub,MATCH(GL_Paste!$B6371&amp;"",AcctCode,0)),"UNKNOWN"))</f>
        <v/>
      </c>
    </row>
    <row r="6375">
      <c r="A6375" s="40">
        <f>IF(GL_Paste!$B6372="","",N(GL_Paste!$H6372)-N(GL_Paste!$G6372))</f>
        <v/>
      </c>
      <c r="B6375" s="43">
        <f>IF(GL_Paste!$B6372="","",DATE(YEAR(GL_Paste!$E6372),MONTH(GL_Paste!$E6372),1))</f>
        <v/>
      </c>
      <c r="C6375">
        <f>IF(GL_Paste!$B6372="","",IF(TRIM(GL_Paste!$M6372)&lt;&gt;"",TRIM(GL_Paste!$M6372),IFERROR(MID(GL_Paste!$I6372,FIND("[",GL_Paste!$I6372)+1,FIND("]",GL_Paste!$I6372)-FIND("[",GL_Paste!$I6372)-1),"")))</f>
        <v/>
      </c>
      <c r="D6375">
        <f>IF(GL_Paste!$B6372="","",IFERROR(INDEX(DeptName,MATCH($C6375,DeptTag,0)),"UNALLOCATED"))</f>
        <v/>
      </c>
      <c r="E6375">
        <f>IF(GL_Paste!$B6372="","",IFERROR(INDEX(AcctCat,MATCH(GL_Paste!$B6372&amp;"",AcctCode,0)),"UNKNOWN"))</f>
        <v/>
      </c>
      <c r="F6375">
        <f>IF(GL_Paste!$B6372="","",IFERROR(INDEX(AcctSub,MATCH(GL_Paste!$B6372&amp;"",AcctCode,0)),"UNKNOWN"))</f>
        <v/>
      </c>
    </row>
    <row r="6376">
      <c r="A6376" s="40">
        <f>IF(GL_Paste!$B6373="","",N(GL_Paste!$H6373)-N(GL_Paste!$G6373))</f>
        <v/>
      </c>
      <c r="B6376" s="43">
        <f>IF(GL_Paste!$B6373="","",DATE(YEAR(GL_Paste!$E6373),MONTH(GL_Paste!$E6373),1))</f>
        <v/>
      </c>
      <c r="C6376">
        <f>IF(GL_Paste!$B6373="","",IF(TRIM(GL_Paste!$M6373)&lt;&gt;"",TRIM(GL_Paste!$M6373),IFERROR(MID(GL_Paste!$I6373,FIND("[",GL_Paste!$I6373)+1,FIND("]",GL_Paste!$I6373)-FIND("[",GL_Paste!$I6373)-1),"")))</f>
        <v/>
      </c>
      <c r="D6376">
        <f>IF(GL_Paste!$B6373="","",IFERROR(INDEX(DeptName,MATCH($C6376,DeptTag,0)),"UNALLOCATED"))</f>
        <v/>
      </c>
      <c r="E6376">
        <f>IF(GL_Paste!$B6373="","",IFERROR(INDEX(AcctCat,MATCH(GL_Paste!$B6373&amp;"",AcctCode,0)),"UNKNOWN"))</f>
        <v/>
      </c>
      <c r="F6376">
        <f>IF(GL_Paste!$B6373="","",IFERROR(INDEX(AcctSub,MATCH(GL_Paste!$B6373&amp;"",AcctCode,0)),"UNKNOWN"))</f>
        <v/>
      </c>
    </row>
    <row r="6377">
      <c r="A6377" s="40">
        <f>IF(GL_Paste!$B6374="","",N(GL_Paste!$H6374)-N(GL_Paste!$G6374))</f>
        <v/>
      </c>
      <c r="B6377" s="43">
        <f>IF(GL_Paste!$B6374="","",DATE(YEAR(GL_Paste!$E6374),MONTH(GL_Paste!$E6374),1))</f>
        <v/>
      </c>
      <c r="C6377">
        <f>IF(GL_Paste!$B6374="","",IF(TRIM(GL_Paste!$M6374)&lt;&gt;"",TRIM(GL_Paste!$M6374),IFERROR(MID(GL_Paste!$I6374,FIND("[",GL_Paste!$I6374)+1,FIND("]",GL_Paste!$I6374)-FIND("[",GL_Paste!$I6374)-1),"")))</f>
        <v/>
      </c>
      <c r="D6377">
        <f>IF(GL_Paste!$B6374="","",IFERROR(INDEX(DeptName,MATCH($C6377,DeptTag,0)),"UNALLOCATED"))</f>
        <v/>
      </c>
      <c r="E6377">
        <f>IF(GL_Paste!$B6374="","",IFERROR(INDEX(AcctCat,MATCH(GL_Paste!$B6374&amp;"",AcctCode,0)),"UNKNOWN"))</f>
        <v/>
      </c>
      <c r="F6377">
        <f>IF(GL_Paste!$B6374="","",IFERROR(INDEX(AcctSub,MATCH(GL_Paste!$B6374&amp;"",AcctCode,0)),"UNKNOWN"))</f>
        <v/>
      </c>
    </row>
    <row r="6378">
      <c r="A6378" s="40">
        <f>IF(GL_Paste!$B6375="","",N(GL_Paste!$H6375)-N(GL_Paste!$G6375))</f>
        <v/>
      </c>
      <c r="B6378" s="43">
        <f>IF(GL_Paste!$B6375="","",DATE(YEAR(GL_Paste!$E6375),MONTH(GL_Paste!$E6375),1))</f>
        <v/>
      </c>
      <c r="C6378">
        <f>IF(GL_Paste!$B6375="","",IF(TRIM(GL_Paste!$M6375)&lt;&gt;"",TRIM(GL_Paste!$M6375),IFERROR(MID(GL_Paste!$I6375,FIND("[",GL_Paste!$I6375)+1,FIND("]",GL_Paste!$I6375)-FIND("[",GL_Paste!$I6375)-1),"")))</f>
        <v/>
      </c>
      <c r="D6378">
        <f>IF(GL_Paste!$B6375="","",IFERROR(INDEX(DeptName,MATCH($C6378,DeptTag,0)),"UNALLOCATED"))</f>
        <v/>
      </c>
      <c r="E6378">
        <f>IF(GL_Paste!$B6375="","",IFERROR(INDEX(AcctCat,MATCH(GL_Paste!$B6375&amp;"",AcctCode,0)),"UNKNOWN"))</f>
        <v/>
      </c>
      <c r="F6378">
        <f>IF(GL_Paste!$B6375="","",IFERROR(INDEX(AcctSub,MATCH(GL_Paste!$B6375&amp;"",AcctCode,0)),"UNKNOWN"))</f>
        <v/>
      </c>
    </row>
    <row r="6379">
      <c r="A6379" s="40">
        <f>IF(GL_Paste!$B6376="","",N(GL_Paste!$H6376)-N(GL_Paste!$G6376))</f>
        <v/>
      </c>
      <c r="B6379" s="43">
        <f>IF(GL_Paste!$B6376="","",DATE(YEAR(GL_Paste!$E6376),MONTH(GL_Paste!$E6376),1))</f>
        <v/>
      </c>
      <c r="C6379">
        <f>IF(GL_Paste!$B6376="","",IF(TRIM(GL_Paste!$M6376)&lt;&gt;"",TRIM(GL_Paste!$M6376),IFERROR(MID(GL_Paste!$I6376,FIND("[",GL_Paste!$I6376)+1,FIND("]",GL_Paste!$I6376)-FIND("[",GL_Paste!$I6376)-1),"")))</f>
        <v/>
      </c>
      <c r="D6379">
        <f>IF(GL_Paste!$B6376="","",IFERROR(INDEX(DeptName,MATCH($C6379,DeptTag,0)),"UNALLOCATED"))</f>
        <v/>
      </c>
      <c r="E6379">
        <f>IF(GL_Paste!$B6376="","",IFERROR(INDEX(AcctCat,MATCH(GL_Paste!$B6376&amp;"",AcctCode,0)),"UNKNOWN"))</f>
        <v/>
      </c>
      <c r="F6379">
        <f>IF(GL_Paste!$B6376="","",IFERROR(INDEX(AcctSub,MATCH(GL_Paste!$B6376&amp;"",AcctCode,0)),"UNKNOWN"))</f>
        <v/>
      </c>
    </row>
    <row r="6380">
      <c r="A6380" s="40">
        <f>IF(GL_Paste!$B6377="","",N(GL_Paste!$H6377)-N(GL_Paste!$G6377))</f>
        <v/>
      </c>
      <c r="B6380" s="43">
        <f>IF(GL_Paste!$B6377="","",DATE(YEAR(GL_Paste!$E6377),MONTH(GL_Paste!$E6377),1))</f>
        <v/>
      </c>
      <c r="C6380">
        <f>IF(GL_Paste!$B6377="","",IF(TRIM(GL_Paste!$M6377)&lt;&gt;"",TRIM(GL_Paste!$M6377),IFERROR(MID(GL_Paste!$I6377,FIND("[",GL_Paste!$I6377)+1,FIND("]",GL_Paste!$I6377)-FIND("[",GL_Paste!$I6377)-1),"")))</f>
        <v/>
      </c>
      <c r="D6380">
        <f>IF(GL_Paste!$B6377="","",IFERROR(INDEX(DeptName,MATCH($C6380,DeptTag,0)),"UNALLOCATED"))</f>
        <v/>
      </c>
      <c r="E6380">
        <f>IF(GL_Paste!$B6377="","",IFERROR(INDEX(AcctCat,MATCH(GL_Paste!$B6377&amp;"",AcctCode,0)),"UNKNOWN"))</f>
        <v/>
      </c>
      <c r="F6380">
        <f>IF(GL_Paste!$B6377="","",IFERROR(INDEX(AcctSub,MATCH(GL_Paste!$B6377&amp;"",AcctCode,0)),"UNKNOWN"))</f>
        <v/>
      </c>
    </row>
    <row r="6381">
      <c r="A6381" s="40">
        <f>IF(GL_Paste!$B6378="","",N(GL_Paste!$H6378)-N(GL_Paste!$G6378))</f>
        <v/>
      </c>
      <c r="B6381" s="43">
        <f>IF(GL_Paste!$B6378="","",DATE(YEAR(GL_Paste!$E6378),MONTH(GL_Paste!$E6378),1))</f>
        <v/>
      </c>
      <c r="C6381">
        <f>IF(GL_Paste!$B6378="","",IF(TRIM(GL_Paste!$M6378)&lt;&gt;"",TRIM(GL_Paste!$M6378),IFERROR(MID(GL_Paste!$I6378,FIND("[",GL_Paste!$I6378)+1,FIND("]",GL_Paste!$I6378)-FIND("[",GL_Paste!$I6378)-1),"")))</f>
        <v/>
      </c>
      <c r="D6381">
        <f>IF(GL_Paste!$B6378="","",IFERROR(INDEX(DeptName,MATCH($C6381,DeptTag,0)),"UNALLOCATED"))</f>
        <v/>
      </c>
      <c r="E6381">
        <f>IF(GL_Paste!$B6378="","",IFERROR(INDEX(AcctCat,MATCH(GL_Paste!$B6378&amp;"",AcctCode,0)),"UNKNOWN"))</f>
        <v/>
      </c>
      <c r="F6381">
        <f>IF(GL_Paste!$B6378="","",IFERROR(INDEX(AcctSub,MATCH(GL_Paste!$B6378&amp;"",AcctCode,0)),"UNKNOWN"))</f>
        <v/>
      </c>
    </row>
    <row r="6382">
      <c r="A6382" s="40">
        <f>IF(GL_Paste!$B6379="","",N(GL_Paste!$H6379)-N(GL_Paste!$G6379))</f>
        <v/>
      </c>
      <c r="B6382" s="43">
        <f>IF(GL_Paste!$B6379="","",DATE(YEAR(GL_Paste!$E6379),MONTH(GL_Paste!$E6379),1))</f>
        <v/>
      </c>
      <c r="C6382">
        <f>IF(GL_Paste!$B6379="","",IF(TRIM(GL_Paste!$M6379)&lt;&gt;"",TRIM(GL_Paste!$M6379),IFERROR(MID(GL_Paste!$I6379,FIND("[",GL_Paste!$I6379)+1,FIND("]",GL_Paste!$I6379)-FIND("[",GL_Paste!$I6379)-1),"")))</f>
        <v/>
      </c>
      <c r="D6382">
        <f>IF(GL_Paste!$B6379="","",IFERROR(INDEX(DeptName,MATCH($C6382,DeptTag,0)),"UNALLOCATED"))</f>
        <v/>
      </c>
      <c r="E6382">
        <f>IF(GL_Paste!$B6379="","",IFERROR(INDEX(AcctCat,MATCH(GL_Paste!$B6379&amp;"",AcctCode,0)),"UNKNOWN"))</f>
        <v/>
      </c>
      <c r="F6382">
        <f>IF(GL_Paste!$B6379="","",IFERROR(INDEX(AcctSub,MATCH(GL_Paste!$B6379&amp;"",AcctCode,0)),"UNKNOWN"))</f>
        <v/>
      </c>
    </row>
    <row r="6383">
      <c r="A6383" s="40">
        <f>IF(GL_Paste!$B6380="","",N(GL_Paste!$H6380)-N(GL_Paste!$G6380))</f>
        <v/>
      </c>
      <c r="B6383" s="43">
        <f>IF(GL_Paste!$B6380="","",DATE(YEAR(GL_Paste!$E6380),MONTH(GL_Paste!$E6380),1))</f>
        <v/>
      </c>
      <c r="C6383">
        <f>IF(GL_Paste!$B6380="","",IF(TRIM(GL_Paste!$M6380)&lt;&gt;"",TRIM(GL_Paste!$M6380),IFERROR(MID(GL_Paste!$I6380,FIND("[",GL_Paste!$I6380)+1,FIND("]",GL_Paste!$I6380)-FIND("[",GL_Paste!$I6380)-1),"")))</f>
        <v/>
      </c>
      <c r="D6383">
        <f>IF(GL_Paste!$B6380="","",IFERROR(INDEX(DeptName,MATCH($C6383,DeptTag,0)),"UNALLOCATED"))</f>
        <v/>
      </c>
      <c r="E6383">
        <f>IF(GL_Paste!$B6380="","",IFERROR(INDEX(AcctCat,MATCH(GL_Paste!$B6380&amp;"",AcctCode,0)),"UNKNOWN"))</f>
        <v/>
      </c>
      <c r="F6383">
        <f>IF(GL_Paste!$B6380="","",IFERROR(INDEX(AcctSub,MATCH(GL_Paste!$B6380&amp;"",AcctCode,0)),"UNKNOWN"))</f>
        <v/>
      </c>
    </row>
    <row r="6384">
      <c r="A6384" s="40">
        <f>IF(GL_Paste!$B6381="","",N(GL_Paste!$H6381)-N(GL_Paste!$G6381))</f>
        <v/>
      </c>
      <c r="B6384" s="43">
        <f>IF(GL_Paste!$B6381="","",DATE(YEAR(GL_Paste!$E6381),MONTH(GL_Paste!$E6381),1))</f>
        <v/>
      </c>
      <c r="C6384">
        <f>IF(GL_Paste!$B6381="","",IF(TRIM(GL_Paste!$M6381)&lt;&gt;"",TRIM(GL_Paste!$M6381),IFERROR(MID(GL_Paste!$I6381,FIND("[",GL_Paste!$I6381)+1,FIND("]",GL_Paste!$I6381)-FIND("[",GL_Paste!$I6381)-1),"")))</f>
        <v/>
      </c>
      <c r="D6384">
        <f>IF(GL_Paste!$B6381="","",IFERROR(INDEX(DeptName,MATCH($C6384,DeptTag,0)),"UNALLOCATED"))</f>
        <v/>
      </c>
      <c r="E6384">
        <f>IF(GL_Paste!$B6381="","",IFERROR(INDEX(AcctCat,MATCH(GL_Paste!$B6381&amp;"",AcctCode,0)),"UNKNOWN"))</f>
        <v/>
      </c>
      <c r="F6384">
        <f>IF(GL_Paste!$B6381="","",IFERROR(INDEX(AcctSub,MATCH(GL_Paste!$B6381&amp;"",AcctCode,0)),"UNKNOWN"))</f>
        <v/>
      </c>
    </row>
    <row r="6385">
      <c r="A6385" s="40">
        <f>IF(GL_Paste!$B6382="","",N(GL_Paste!$H6382)-N(GL_Paste!$G6382))</f>
        <v/>
      </c>
      <c r="B6385" s="43">
        <f>IF(GL_Paste!$B6382="","",DATE(YEAR(GL_Paste!$E6382),MONTH(GL_Paste!$E6382),1))</f>
        <v/>
      </c>
      <c r="C6385">
        <f>IF(GL_Paste!$B6382="","",IF(TRIM(GL_Paste!$M6382)&lt;&gt;"",TRIM(GL_Paste!$M6382),IFERROR(MID(GL_Paste!$I6382,FIND("[",GL_Paste!$I6382)+1,FIND("]",GL_Paste!$I6382)-FIND("[",GL_Paste!$I6382)-1),"")))</f>
        <v/>
      </c>
      <c r="D6385">
        <f>IF(GL_Paste!$B6382="","",IFERROR(INDEX(DeptName,MATCH($C6385,DeptTag,0)),"UNALLOCATED"))</f>
        <v/>
      </c>
      <c r="E6385">
        <f>IF(GL_Paste!$B6382="","",IFERROR(INDEX(AcctCat,MATCH(GL_Paste!$B6382&amp;"",AcctCode,0)),"UNKNOWN"))</f>
        <v/>
      </c>
      <c r="F6385">
        <f>IF(GL_Paste!$B6382="","",IFERROR(INDEX(AcctSub,MATCH(GL_Paste!$B6382&amp;"",AcctCode,0)),"UNKNOWN"))</f>
        <v/>
      </c>
    </row>
    <row r="6386">
      <c r="A6386" s="40">
        <f>IF(GL_Paste!$B6383="","",N(GL_Paste!$H6383)-N(GL_Paste!$G6383))</f>
        <v/>
      </c>
      <c r="B6386" s="43">
        <f>IF(GL_Paste!$B6383="","",DATE(YEAR(GL_Paste!$E6383),MONTH(GL_Paste!$E6383),1))</f>
        <v/>
      </c>
      <c r="C6386">
        <f>IF(GL_Paste!$B6383="","",IF(TRIM(GL_Paste!$M6383)&lt;&gt;"",TRIM(GL_Paste!$M6383),IFERROR(MID(GL_Paste!$I6383,FIND("[",GL_Paste!$I6383)+1,FIND("]",GL_Paste!$I6383)-FIND("[",GL_Paste!$I6383)-1),"")))</f>
        <v/>
      </c>
      <c r="D6386">
        <f>IF(GL_Paste!$B6383="","",IFERROR(INDEX(DeptName,MATCH($C6386,DeptTag,0)),"UNALLOCATED"))</f>
        <v/>
      </c>
      <c r="E6386">
        <f>IF(GL_Paste!$B6383="","",IFERROR(INDEX(AcctCat,MATCH(GL_Paste!$B6383&amp;"",AcctCode,0)),"UNKNOWN"))</f>
        <v/>
      </c>
      <c r="F6386">
        <f>IF(GL_Paste!$B6383="","",IFERROR(INDEX(AcctSub,MATCH(GL_Paste!$B6383&amp;"",AcctCode,0)),"UNKNOWN"))</f>
        <v/>
      </c>
    </row>
    <row r="6387">
      <c r="A6387" s="40">
        <f>IF(GL_Paste!$B6384="","",N(GL_Paste!$H6384)-N(GL_Paste!$G6384))</f>
        <v/>
      </c>
      <c r="B6387" s="43">
        <f>IF(GL_Paste!$B6384="","",DATE(YEAR(GL_Paste!$E6384),MONTH(GL_Paste!$E6384),1))</f>
        <v/>
      </c>
      <c r="C6387">
        <f>IF(GL_Paste!$B6384="","",IF(TRIM(GL_Paste!$M6384)&lt;&gt;"",TRIM(GL_Paste!$M6384),IFERROR(MID(GL_Paste!$I6384,FIND("[",GL_Paste!$I6384)+1,FIND("]",GL_Paste!$I6384)-FIND("[",GL_Paste!$I6384)-1),"")))</f>
        <v/>
      </c>
      <c r="D6387">
        <f>IF(GL_Paste!$B6384="","",IFERROR(INDEX(DeptName,MATCH($C6387,DeptTag,0)),"UNALLOCATED"))</f>
        <v/>
      </c>
      <c r="E6387">
        <f>IF(GL_Paste!$B6384="","",IFERROR(INDEX(AcctCat,MATCH(GL_Paste!$B6384&amp;"",AcctCode,0)),"UNKNOWN"))</f>
        <v/>
      </c>
      <c r="F6387">
        <f>IF(GL_Paste!$B6384="","",IFERROR(INDEX(AcctSub,MATCH(GL_Paste!$B6384&amp;"",AcctCode,0)),"UNKNOWN"))</f>
        <v/>
      </c>
    </row>
    <row r="6388">
      <c r="A6388" s="40">
        <f>IF(GL_Paste!$B6385="","",N(GL_Paste!$H6385)-N(GL_Paste!$G6385))</f>
        <v/>
      </c>
      <c r="B6388" s="43">
        <f>IF(GL_Paste!$B6385="","",DATE(YEAR(GL_Paste!$E6385),MONTH(GL_Paste!$E6385),1))</f>
        <v/>
      </c>
      <c r="C6388">
        <f>IF(GL_Paste!$B6385="","",IF(TRIM(GL_Paste!$M6385)&lt;&gt;"",TRIM(GL_Paste!$M6385),IFERROR(MID(GL_Paste!$I6385,FIND("[",GL_Paste!$I6385)+1,FIND("]",GL_Paste!$I6385)-FIND("[",GL_Paste!$I6385)-1),"")))</f>
        <v/>
      </c>
      <c r="D6388">
        <f>IF(GL_Paste!$B6385="","",IFERROR(INDEX(DeptName,MATCH($C6388,DeptTag,0)),"UNALLOCATED"))</f>
        <v/>
      </c>
      <c r="E6388">
        <f>IF(GL_Paste!$B6385="","",IFERROR(INDEX(AcctCat,MATCH(GL_Paste!$B6385&amp;"",AcctCode,0)),"UNKNOWN"))</f>
        <v/>
      </c>
      <c r="F6388">
        <f>IF(GL_Paste!$B6385="","",IFERROR(INDEX(AcctSub,MATCH(GL_Paste!$B6385&amp;"",AcctCode,0)),"UNKNOWN"))</f>
        <v/>
      </c>
    </row>
    <row r="6389">
      <c r="A6389" s="40">
        <f>IF(GL_Paste!$B6386="","",N(GL_Paste!$H6386)-N(GL_Paste!$G6386))</f>
        <v/>
      </c>
      <c r="B6389" s="43">
        <f>IF(GL_Paste!$B6386="","",DATE(YEAR(GL_Paste!$E6386),MONTH(GL_Paste!$E6386),1))</f>
        <v/>
      </c>
      <c r="C6389">
        <f>IF(GL_Paste!$B6386="","",IF(TRIM(GL_Paste!$M6386)&lt;&gt;"",TRIM(GL_Paste!$M6386),IFERROR(MID(GL_Paste!$I6386,FIND("[",GL_Paste!$I6386)+1,FIND("]",GL_Paste!$I6386)-FIND("[",GL_Paste!$I6386)-1),"")))</f>
        <v/>
      </c>
      <c r="D6389">
        <f>IF(GL_Paste!$B6386="","",IFERROR(INDEX(DeptName,MATCH($C6389,DeptTag,0)),"UNALLOCATED"))</f>
        <v/>
      </c>
      <c r="E6389">
        <f>IF(GL_Paste!$B6386="","",IFERROR(INDEX(AcctCat,MATCH(GL_Paste!$B6386&amp;"",AcctCode,0)),"UNKNOWN"))</f>
        <v/>
      </c>
      <c r="F6389">
        <f>IF(GL_Paste!$B6386="","",IFERROR(INDEX(AcctSub,MATCH(GL_Paste!$B6386&amp;"",AcctCode,0)),"UNKNOWN"))</f>
        <v/>
      </c>
    </row>
    <row r="6390">
      <c r="A6390" s="40">
        <f>IF(GL_Paste!$B6387="","",N(GL_Paste!$H6387)-N(GL_Paste!$G6387))</f>
        <v/>
      </c>
      <c r="B6390" s="43">
        <f>IF(GL_Paste!$B6387="","",DATE(YEAR(GL_Paste!$E6387),MONTH(GL_Paste!$E6387),1))</f>
        <v/>
      </c>
      <c r="C6390">
        <f>IF(GL_Paste!$B6387="","",IF(TRIM(GL_Paste!$M6387)&lt;&gt;"",TRIM(GL_Paste!$M6387),IFERROR(MID(GL_Paste!$I6387,FIND("[",GL_Paste!$I6387)+1,FIND("]",GL_Paste!$I6387)-FIND("[",GL_Paste!$I6387)-1),"")))</f>
        <v/>
      </c>
      <c r="D6390">
        <f>IF(GL_Paste!$B6387="","",IFERROR(INDEX(DeptName,MATCH($C6390,DeptTag,0)),"UNALLOCATED"))</f>
        <v/>
      </c>
      <c r="E6390">
        <f>IF(GL_Paste!$B6387="","",IFERROR(INDEX(AcctCat,MATCH(GL_Paste!$B6387&amp;"",AcctCode,0)),"UNKNOWN"))</f>
        <v/>
      </c>
      <c r="F6390">
        <f>IF(GL_Paste!$B6387="","",IFERROR(INDEX(AcctSub,MATCH(GL_Paste!$B6387&amp;"",AcctCode,0)),"UNKNOWN"))</f>
        <v/>
      </c>
    </row>
    <row r="6391">
      <c r="A6391" s="40">
        <f>IF(GL_Paste!$B6388="","",N(GL_Paste!$H6388)-N(GL_Paste!$G6388))</f>
        <v/>
      </c>
      <c r="B6391" s="43">
        <f>IF(GL_Paste!$B6388="","",DATE(YEAR(GL_Paste!$E6388),MONTH(GL_Paste!$E6388),1))</f>
        <v/>
      </c>
      <c r="C6391">
        <f>IF(GL_Paste!$B6388="","",IF(TRIM(GL_Paste!$M6388)&lt;&gt;"",TRIM(GL_Paste!$M6388),IFERROR(MID(GL_Paste!$I6388,FIND("[",GL_Paste!$I6388)+1,FIND("]",GL_Paste!$I6388)-FIND("[",GL_Paste!$I6388)-1),"")))</f>
        <v/>
      </c>
      <c r="D6391">
        <f>IF(GL_Paste!$B6388="","",IFERROR(INDEX(DeptName,MATCH($C6391,DeptTag,0)),"UNALLOCATED"))</f>
        <v/>
      </c>
      <c r="E6391">
        <f>IF(GL_Paste!$B6388="","",IFERROR(INDEX(AcctCat,MATCH(GL_Paste!$B6388&amp;"",AcctCode,0)),"UNKNOWN"))</f>
        <v/>
      </c>
      <c r="F6391">
        <f>IF(GL_Paste!$B6388="","",IFERROR(INDEX(AcctSub,MATCH(GL_Paste!$B6388&amp;"",AcctCode,0)),"UNKNOWN"))</f>
        <v/>
      </c>
    </row>
    <row r="6392">
      <c r="A6392" s="40">
        <f>IF(GL_Paste!$B6389="","",N(GL_Paste!$H6389)-N(GL_Paste!$G6389))</f>
        <v/>
      </c>
      <c r="B6392" s="43">
        <f>IF(GL_Paste!$B6389="","",DATE(YEAR(GL_Paste!$E6389),MONTH(GL_Paste!$E6389),1))</f>
        <v/>
      </c>
      <c r="C6392">
        <f>IF(GL_Paste!$B6389="","",IF(TRIM(GL_Paste!$M6389)&lt;&gt;"",TRIM(GL_Paste!$M6389),IFERROR(MID(GL_Paste!$I6389,FIND("[",GL_Paste!$I6389)+1,FIND("]",GL_Paste!$I6389)-FIND("[",GL_Paste!$I6389)-1),"")))</f>
        <v/>
      </c>
      <c r="D6392">
        <f>IF(GL_Paste!$B6389="","",IFERROR(INDEX(DeptName,MATCH($C6392,DeptTag,0)),"UNALLOCATED"))</f>
        <v/>
      </c>
      <c r="E6392">
        <f>IF(GL_Paste!$B6389="","",IFERROR(INDEX(AcctCat,MATCH(GL_Paste!$B6389&amp;"",AcctCode,0)),"UNKNOWN"))</f>
        <v/>
      </c>
      <c r="F6392">
        <f>IF(GL_Paste!$B6389="","",IFERROR(INDEX(AcctSub,MATCH(GL_Paste!$B6389&amp;"",AcctCode,0)),"UNKNOWN"))</f>
        <v/>
      </c>
    </row>
    <row r="6393">
      <c r="A6393" s="40">
        <f>IF(GL_Paste!$B6390="","",N(GL_Paste!$H6390)-N(GL_Paste!$G6390))</f>
        <v/>
      </c>
      <c r="B6393" s="43">
        <f>IF(GL_Paste!$B6390="","",DATE(YEAR(GL_Paste!$E6390),MONTH(GL_Paste!$E6390),1))</f>
        <v/>
      </c>
      <c r="C6393">
        <f>IF(GL_Paste!$B6390="","",IF(TRIM(GL_Paste!$M6390)&lt;&gt;"",TRIM(GL_Paste!$M6390),IFERROR(MID(GL_Paste!$I6390,FIND("[",GL_Paste!$I6390)+1,FIND("]",GL_Paste!$I6390)-FIND("[",GL_Paste!$I6390)-1),"")))</f>
        <v/>
      </c>
      <c r="D6393">
        <f>IF(GL_Paste!$B6390="","",IFERROR(INDEX(DeptName,MATCH($C6393,DeptTag,0)),"UNALLOCATED"))</f>
        <v/>
      </c>
      <c r="E6393">
        <f>IF(GL_Paste!$B6390="","",IFERROR(INDEX(AcctCat,MATCH(GL_Paste!$B6390&amp;"",AcctCode,0)),"UNKNOWN"))</f>
        <v/>
      </c>
      <c r="F6393">
        <f>IF(GL_Paste!$B6390="","",IFERROR(INDEX(AcctSub,MATCH(GL_Paste!$B6390&amp;"",AcctCode,0)),"UNKNOWN"))</f>
        <v/>
      </c>
    </row>
    <row r="6394">
      <c r="A6394" s="40">
        <f>IF(GL_Paste!$B6391="","",N(GL_Paste!$H6391)-N(GL_Paste!$G6391))</f>
        <v/>
      </c>
      <c r="B6394" s="43">
        <f>IF(GL_Paste!$B6391="","",DATE(YEAR(GL_Paste!$E6391),MONTH(GL_Paste!$E6391),1))</f>
        <v/>
      </c>
      <c r="C6394">
        <f>IF(GL_Paste!$B6391="","",IF(TRIM(GL_Paste!$M6391)&lt;&gt;"",TRIM(GL_Paste!$M6391),IFERROR(MID(GL_Paste!$I6391,FIND("[",GL_Paste!$I6391)+1,FIND("]",GL_Paste!$I6391)-FIND("[",GL_Paste!$I6391)-1),"")))</f>
        <v/>
      </c>
      <c r="D6394">
        <f>IF(GL_Paste!$B6391="","",IFERROR(INDEX(DeptName,MATCH($C6394,DeptTag,0)),"UNALLOCATED"))</f>
        <v/>
      </c>
      <c r="E6394">
        <f>IF(GL_Paste!$B6391="","",IFERROR(INDEX(AcctCat,MATCH(GL_Paste!$B6391&amp;"",AcctCode,0)),"UNKNOWN"))</f>
        <v/>
      </c>
      <c r="F6394">
        <f>IF(GL_Paste!$B6391="","",IFERROR(INDEX(AcctSub,MATCH(GL_Paste!$B6391&amp;"",AcctCode,0)),"UNKNOWN"))</f>
        <v/>
      </c>
    </row>
    <row r="6395">
      <c r="A6395" s="40">
        <f>IF(GL_Paste!$B6392="","",N(GL_Paste!$H6392)-N(GL_Paste!$G6392))</f>
        <v/>
      </c>
      <c r="B6395" s="43">
        <f>IF(GL_Paste!$B6392="","",DATE(YEAR(GL_Paste!$E6392),MONTH(GL_Paste!$E6392),1))</f>
        <v/>
      </c>
      <c r="C6395">
        <f>IF(GL_Paste!$B6392="","",IF(TRIM(GL_Paste!$M6392)&lt;&gt;"",TRIM(GL_Paste!$M6392),IFERROR(MID(GL_Paste!$I6392,FIND("[",GL_Paste!$I6392)+1,FIND("]",GL_Paste!$I6392)-FIND("[",GL_Paste!$I6392)-1),"")))</f>
        <v/>
      </c>
      <c r="D6395">
        <f>IF(GL_Paste!$B6392="","",IFERROR(INDEX(DeptName,MATCH($C6395,DeptTag,0)),"UNALLOCATED"))</f>
        <v/>
      </c>
      <c r="E6395">
        <f>IF(GL_Paste!$B6392="","",IFERROR(INDEX(AcctCat,MATCH(GL_Paste!$B6392&amp;"",AcctCode,0)),"UNKNOWN"))</f>
        <v/>
      </c>
      <c r="F6395">
        <f>IF(GL_Paste!$B6392="","",IFERROR(INDEX(AcctSub,MATCH(GL_Paste!$B6392&amp;"",AcctCode,0)),"UNKNOWN"))</f>
        <v/>
      </c>
    </row>
    <row r="6396">
      <c r="A6396" s="40">
        <f>IF(GL_Paste!$B6393="","",N(GL_Paste!$H6393)-N(GL_Paste!$G6393))</f>
        <v/>
      </c>
      <c r="B6396" s="43">
        <f>IF(GL_Paste!$B6393="","",DATE(YEAR(GL_Paste!$E6393),MONTH(GL_Paste!$E6393),1))</f>
        <v/>
      </c>
      <c r="C6396">
        <f>IF(GL_Paste!$B6393="","",IF(TRIM(GL_Paste!$M6393)&lt;&gt;"",TRIM(GL_Paste!$M6393),IFERROR(MID(GL_Paste!$I6393,FIND("[",GL_Paste!$I6393)+1,FIND("]",GL_Paste!$I6393)-FIND("[",GL_Paste!$I6393)-1),"")))</f>
        <v/>
      </c>
      <c r="D6396">
        <f>IF(GL_Paste!$B6393="","",IFERROR(INDEX(DeptName,MATCH($C6396,DeptTag,0)),"UNALLOCATED"))</f>
        <v/>
      </c>
      <c r="E6396">
        <f>IF(GL_Paste!$B6393="","",IFERROR(INDEX(AcctCat,MATCH(GL_Paste!$B6393&amp;"",AcctCode,0)),"UNKNOWN"))</f>
        <v/>
      </c>
      <c r="F6396">
        <f>IF(GL_Paste!$B6393="","",IFERROR(INDEX(AcctSub,MATCH(GL_Paste!$B6393&amp;"",AcctCode,0)),"UNKNOWN"))</f>
        <v/>
      </c>
    </row>
    <row r="6397">
      <c r="A6397" s="40">
        <f>IF(GL_Paste!$B6394="","",N(GL_Paste!$H6394)-N(GL_Paste!$G6394))</f>
        <v/>
      </c>
      <c r="B6397" s="43">
        <f>IF(GL_Paste!$B6394="","",DATE(YEAR(GL_Paste!$E6394),MONTH(GL_Paste!$E6394),1))</f>
        <v/>
      </c>
      <c r="C6397">
        <f>IF(GL_Paste!$B6394="","",IF(TRIM(GL_Paste!$M6394)&lt;&gt;"",TRIM(GL_Paste!$M6394),IFERROR(MID(GL_Paste!$I6394,FIND("[",GL_Paste!$I6394)+1,FIND("]",GL_Paste!$I6394)-FIND("[",GL_Paste!$I6394)-1),"")))</f>
        <v/>
      </c>
      <c r="D6397">
        <f>IF(GL_Paste!$B6394="","",IFERROR(INDEX(DeptName,MATCH($C6397,DeptTag,0)),"UNALLOCATED"))</f>
        <v/>
      </c>
      <c r="E6397">
        <f>IF(GL_Paste!$B6394="","",IFERROR(INDEX(AcctCat,MATCH(GL_Paste!$B6394&amp;"",AcctCode,0)),"UNKNOWN"))</f>
        <v/>
      </c>
      <c r="F6397">
        <f>IF(GL_Paste!$B6394="","",IFERROR(INDEX(AcctSub,MATCH(GL_Paste!$B6394&amp;"",AcctCode,0)),"UNKNOWN"))</f>
        <v/>
      </c>
    </row>
    <row r="6398">
      <c r="A6398" s="40">
        <f>IF(GL_Paste!$B6395="","",N(GL_Paste!$H6395)-N(GL_Paste!$G6395))</f>
        <v/>
      </c>
      <c r="B6398" s="43">
        <f>IF(GL_Paste!$B6395="","",DATE(YEAR(GL_Paste!$E6395),MONTH(GL_Paste!$E6395),1))</f>
        <v/>
      </c>
      <c r="C6398">
        <f>IF(GL_Paste!$B6395="","",IF(TRIM(GL_Paste!$M6395)&lt;&gt;"",TRIM(GL_Paste!$M6395),IFERROR(MID(GL_Paste!$I6395,FIND("[",GL_Paste!$I6395)+1,FIND("]",GL_Paste!$I6395)-FIND("[",GL_Paste!$I6395)-1),"")))</f>
        <v/>
      </c>
      <c r="D6398">
        <f>IF(GL_Paste!$B6395="","",IFERROR(INDEX(DeptName,MATCH($C6398,DeptTag,0)),"UNALLOCATED"))</f>
        <v/>
      </c>
      <c r="E6398">
        <f>IF(GL_Paste!$B6395="","",IFERROR(INDEX(AcctCat,MATCH(GL_Paste!$B6395&amp;"",AcctCode,0)),"UNKNOWN"))</f>
        <v/>
      </c>
      <c r="F6398">
        <f>IF(GL_Paste!$B6395="","",IFERROR(INDEX(AcctSub,MATCH(GL_Paste!$B6395&amp;"",AcctCode,0)),"UNKNOWN"))</f>
        <v/>
      </c>
    </row>
    <row r="6399">
      <c r="A6399" s="40">
        <f>IF(GL_Paste!$B6396="","",N(GL_Paste!$H6396)-N(GL_Paste!$G6396))</f>
        <v/>
      </c>
      <c r="B6399" s="43">
        <f>IF(GL_Paste!$B6396="","",DATE(YEAR(GL_Paste!$E6396),MONTH(GL_Paste!$E6396),1))</f>
        <v/>
      </c>
      <c r="C6399">
        <f>IF(GL_Paste!$B6396="","",IF(TRIM(GL_Paste!$M6396)&lt;&gt;"",TRIM(GL_Paste!$M6396),IFERROR(MID(GL_Paste!$I6396,FIND("[",GL_Paste!$I6396)+1,FIND("]",GL_Paste!$I6396)-FIND("[",GL_Paste!$I6396)-1),"")))</f>
        <v/>
      </c>
      <c r="D6399">
        <f>IF(GL_Paste!$B6396="","",IFERROR(INDEX(DeptName,MATCH($C6399,DeptTag,0)),"UNALLOCATED"))</f>
        <v/>
      </c>
      <c r="E6399">
        <f>IF(GL_Paste!$B6396="","",IFERROR(INDEX(AcctCat,MATCH(GL_Paste!$B6396&amp;"",AcctCode,0)),"UNKNOWN"))</f>
        <v/>
      </c>
      <c r="F6399">
        <f>IF(GL_Paste!$B6396="","",IFERROR(INDEX(AcctSub,MATCH(GL_Paste!$B6396&amp;"",AcctCode,0)),"UNKNOWN"))</f>
        <v/>
      </c>
    </row>
    <row r="6400">
      <c r="A6400" s="40">
        <f>IF(GL_Paste!$B6397="","",N(GL_Paste!$H6397)-N(GL_Paste!$G6397))</f>
        <v/>
      </c>
      <c r="B6400" s="43">
        <f>IF(GL_Paste!$B6397="","",DATE(YEAR(GL_Paste!$E6397),MONTH(GL_Paste!$E6397),1))</f>
        <v/>
      </c>
      <c r="C6400">
        <f>IF(GL_Paste!$B6397="","",IF(TRIM(GL_Paste!$M6397)&lt;&gt;"",TRIM(GL_Paste!$M6397),IFERROR(MID(GL_Paste!$I6397,FIND("[",GL_Paste!$I6397)+1,FIND("]",GL_Paste!$I6397)-FIND("[",GL_Paste!$I6397)-1),"")))</f>
        <v/>
      </c>
      <c r="D6400">
        <f>IF(GL_Paste!$B6397="","",IFERROR(INDEX(DeptName,MATCH($C6400,DeptTag,0)),"UNALLOCATED"))</f>
        <v/>
      </c>
      <c r="E6400">
        <f>IF(GL_Paste!$B6397="","",IFERROR(INDEX(AcctCat,MATCH(GL_Paste!$B6397&amp;"",AcctCode,0)),"UNKNOWN"))</f>
        <v/>
      </c>
      <c r="F6400">
        <f>IF(GL_Paste!$B6397="","",IFERROR(INDEX(AcctSub,MATCH(GL_Paste!$B6397&amp;"",AcctCode,0)),"UNKNOWN"))</f>
        <v/>
      </c>
    </row>
    <row r="6401">
      <c r="A6401" s="40">
        <f>IF(GL_Paste!$B6398="","",N(GL_Paste!$H6398)-N(GL_Paste!$G6398))</f>
        <v/>
      </c>
      <c r="B6401" s="43">
        <f>IF(GL_Paste!$B6398="","",DATE(YEAR(GL_Paste!$E6398),MONTH(GL_Paste!$E6398),1))</f>
        <v/>
      </c>
      <c r="C6401">
        <f>IF(GL_Paste!$B6398="","",IF(TRIM(GL_Paste!$M6398)&lt;&gt;"",TRIM(GL_Paste!$M6398),IFERROR(MID(GL_Paste!$I6398,FIND("[",GL_Paste!$I6398)+1,FIND("]",GL_Paste!$I6398)-FIND("[",GL_Paste!$I6398)-1),"")))</f>
        <v/>
      </c>
      <c r="D6401">
        <f>IF(GL_Paste!$B6398="","",IFERROR(INDEX(DeptName,MATCH($C6401,DeptTag,0)),"UNALLOCATED"))</f>
        <v/>
      </c>
      <c r="E6401">
        <f>IF(GL_Paste!$B6398="","",IFERROR(INDEX(AcctCat,MATCH(GL_Paste!$B6398&amp;"",AcctCode,0)),"UNKNOWN"))</f>
        <v/>
      </c>
      <c r="F6401">
        <f>IF(GL_Paste!$B6398="","",IFERROR(INDEX(AcctSub,MATCH(GL_Paste!$B6398&amp;"",AcctCode,0)),"UNKNOWN"))</f>
        <v/>
      </c>
    </row>
    <row r="6402">
      <c r="A6402" s="40">
        <f>IF(GL_Paste!$B6399="","",N(GL_Paste!$H6399)-N(GL_Paste!$G6399))</f>
        <v/>
      </c>
      <c r="B6402" s="43">
        <f>IF(GL_Paste!$B6399="","",DATE(YEAR(GL_Paste!$E6399),MONTH(GL_Paste!$E6399),1))</f>
        <v/>
      </c>
      <c r="C6402">
        <f>IF(GL_Paste!$B6399="","",IF(TRIM(GL_Paste!$M6399)&lt;&gt;"",TRIM(GL_Paste!$M6399),IFERROR(MID(GL_Paste!$I6399,FIND("[",GL_Paste!$I6399)+1,FIND("]",GL_Paste!$I6399)-FIND("[",GL_Paste!$I6399)-1),"")))</f>
        <v/>
      </c>
      <c r="D6402">
        <f>IF(GL_Paste!$B6399="","",IFERROR(INDEX(DeptName,MATCH($C6402,DeptTag,0)),"UNALLOCATED"))</f>
        <v/>
      </c>
      <c r="E6402">
        <f>IF(GL_Paste!$B6399="","",IFERROR(INDEX(AcctCat,MATCH(GL_Paste!$B6399&amp;"",AcctCode,0)),"UNKNOWN"))</f>
        <v/>
      </c>
      <c r="F6402">
        <f>IF(GL_Paste!$B6399="","",IFERROR(INDEX(AcctSub,MATCH(GL_Paste!$B6399&amp;"",AcctCode,0)),"UNKNOWN"))</f>
        <v/>
      </c>
    </row>
    <row r="6403">
      <c r="A6403" s="40">
        <f>IF(GL_Paste!$B6400="","",N(GL_Paste!$H6400)-N(GL_Paste!$G6400))</f>
        <v/>
      </c>
      <c r="B6403" s="43">
        <f>IF(GL_Paste!$B6400="","",DATE(YEAR(GL_Paste!$E6400),MONTH(GL_Paste!$E6400),1))</f>
        <v/>
      </c>
      <c r="C6403">
        <f>IF(GL_Paste!$B6400="","",IF(TRIM(GL_Paste!$M6400)&lt;&gt;"",TRIM(GL_Paste!$M6400),IFERROR(MID(GL_Paste!$I6400,FIND("[",GL_Paste!$I6400)+1,FIND("]",GL_Paste!$I6400)-FIND("[",GL_Paste!$I6400)-1),"")))</f>
        <v/>
      </c>
      <c r="D6403">
        <f>IF(GL_Paste!$B6400="","",IFERROR(INDEX(DeptName,MATCH($C6403,DeptTag,0)),"UNALLOCATED"))</f>
        <v/>
      </c>
      <c r="E6403">
        <f>IF(GL_Paste!$B6400="","",IFERROR(INDEX(AcctCat,MATCH(GL_Paste!$B6400&amp;"",AcctCode,0)),"UNKNOWN"))</f>
        <v/>
      </c>
      <c r="F6403">
        <f>IF(GL_Paste!$B6400="","",IFERROR(INDEX(AcctSub,MATCH(GL_Paste!$B6400&amp;"",AcctCode,0)),"UNKNOWN"))</f>
        <v/>
      </c>
    </row>
    <row r="6404">
      <c r="A6404" s="40">
        <f>IF(GL_Paste!$B6401="","",N(GL_Paste!$H6401)-N(GL_Paste!$G6401))</f>
        <v/>
      </c>
      <c r="B6404" s="43">
        <f>IF(GL_Paste!$B6401="","",DATE(YEAR(GL_Paste!$E6401),MONTH(GL_Paste!$E6401),1))</f>
        <v/>
      </c>
      <c r="C6404">
        <f>IF(GL_Paste!$B6401="","",IF(TRIM(GL_Paste!$M6401)&lt;&gt;"",TRIM(GL_Paste!$M6401),IFERROR(MID(GL_Paste!$I6401,FIND("[",GL_Paste!$I6401)+1,FIND("]",GL_Paste!$I6401)-FIND("[",GL_Paste!$I6401)-1),"")))</f>
        <v/>
      </c>
      <c r="D6404">
        <f>IF(GL_Paste!$B6401="","",IFERROR(INDEX(DeptName,MATCH($C6404,DeptTag,0)),"UNALLOCATED"))</f>
        <v/>
      </c>
      <c r="E6404">
        <f>IF(GL_Paste!$B6401="","",IFERROR(INDEX(AcctCat,MATCH(GL_Paste!$B6401&amp;"",AcctCode,0)),"UNKNOWN"))</f>
        <v/>
      </c>
      <c r="F6404">
        <f>IF(GL_Paste!$B6401="","",IFERROR(INDEX(AcctSub,MATCH(GL_Paste!$B6401&amp;"",AcctCode,0)),"UNKNOWN"))</f>
        <v/>
      </c>
    </row>
    <row r="6405">
      <c r="A6405" s="40">
        <f>IF(GL_Paste!$B6402="","",N(GL_Paste!$H6402)-N(GL_Paste!$G6402))</f>
        <v/>
      </c>
      <c r="B6405" s="43">
        <f>IF(GL_Paste!$B6402="","",DATE(YEAR(GL_Paste!$E6402),MONTH(GL_Paste!$E6402),1))</f>
        <v/>
      </c>
      <c r="C6405">
        <f>IF(GL_Paste!$B6402="","",IF(TRIM(GL_Paste!$M6402)&lt;&gt;"",TRIM(GL_Paste!$M6402),IFERROR(MID(GL_Paste!$I6402,FIND("[",GL_Paste!$I6402)+1,FIND("]",GL_Paste!$I6402)-FIND("[",GL_Paste!$I6402)-1),"")))</f>
        <v/>
      </c>
      <c r="D6405">
        <f>IF(GL_Paste!$B6402="","",IFERROR(INDEX(DeptName,MATCH($C6405,DeptTag,0)),"UNALLOCATED"))</f>
        <v/>
      </c>
      <c r="E6405">
        <f>IF(GL_Paste!$B6402="","",IFERROR(INDEX(AcctCat,MATCH(GL_Paste!$B6402&amp;"",AcctCode,0)),"UNKNOWN"))</f>
        <v/>
      </c>
      <c r="F6405">
        <f>IF(GL_Paste!$B6402="","",IFERROR(INDEX(AcctSub,MATCH(GL_Paste!$B6402&amp;"",AcctCode,0)),"UNKNOWN"))</f>
        <v/>
      </c>
    </row>
    <row r="6406">
      <c r="A6406" s="40">
        <f>IF(GL_Paste!$B6403="","",N(GL_Paste!$H6403)-N(GL_Paste!$G6403))</f>
        <v/>
      </c>
      <c r="B6406" s="43">
        <f>IF(GL_Paste!$B6403="","",DATE(YEAR(GL_Paste!$E6403),MONTH(GL_Paste!$E6403),1))</f>
        <v/>
      </c>
      <c r="C6406">
        <f>IF(GL_Paste!$B6403="","",IF(TRIM(GL_Paste!$M6403)&lt;&gt;"",TRIM(GL_Paste!$M6403),IFERROR(MID(GL_Paste!$I6403,FIND("[",GL_Paste!$I6403)+1,FIND("]",GL_Paste!$I6403)-FIND("[",GL_Paste!$I6403)-1),"")))</f>
        <v/>
      </c>
      <c r="D6406">
        <f>IF(GL_Paste!$B6403="","",IFERROR(INDEX(DeptName,MATCH($C6406,DeptTag,0)),"UNALLOCATED"))</f>
        <v/>
      </c>
      <c r="E6406">
        <f>IF(GL_Paste!$B6403="","",IFERROR(INDEX(AcctCat,MATCH(GL_Paste!$B6403&amp;"",AcctCode,0)),"UNKNOWN"))</f>
        <v/>
      </c>
      <c r="F6406">
        <f>IF(GL_Paste!$B6403="","",IFERROR(INDEX(AcctSub,MATCH(GL_Paste!$B6403&amp;"",AcctCode,0)),"UNKNOWN"))</f>
        <v/>
      </c>
    </row>
    <row r="6407">
      <c r="A6407" s="40">
        <f>IF(GL_Paste!$B6404="","",N(GL_Paste!$H6404)-N(GL_Paste!$G6404))</f>
        <v/>
      </c>
      <c r="B6407" s="43">
        <f>IF(GL_Paste!$B6404="","",DATE(YEAR(GL_Paste!$E6404),MONTH(GL_Paste!$E6404),1))</f>
        <v/>
      </c>
      <c r="C6407">
        <f>IF(GL_Paste!$B6404="","",IF(TRIM(GL_Paste!$M6404)&lt;&gt;"",TRIM(GL_Paste!$M6404),IFERROR(MID(GL_Paste!$I6404,FIND("[",GL_Paste!$I6404)+1,FIND("]",GL_Paste!$I6404)-FIND("[",GL_Paste!$I6404)-1),"")))</f>
        <v/>
      </c>
      <c r="D6407">
        <f>IF(GL_Paste!$B6404="","",IFERROR(INDEX(DeptName,MATCH($C6407,DeptTag,0)),"UNALLOCATED"))</f>
        <v/>
      </c>
      <c r="E6407">
        <f>IF(GL_Paste!$B6404="","",IFERROR(INDEX(AcctCat,MATCH(GL_Paste!$B6404&amp;"",AcctCode,0)),"UNKNOWN"))</f>
        <v/>
      </c>
      <c r="F6407">
        <f>IF(GL_Paste!$B6404="","",IFERROR(INDEX(AcctSub,MATCH(GL_Paste!$B6404&amp;"",AcctCode,0)),"UNKNOWN"))</f>
        <v/>
      </c>
    </row>
    <row r="6408">
      <c r="A6408" s="40">
        <f>IF(GL_Paste!$B6405="","",N(GL_Paste!$H6405)-N(GL_Paste!$G6405))</f>
        <v/>
      </c>
      <c r="B6408" s="43">
        <f>IF(GL_Paste!$B6405="","",DATE(YEAR(GL_Paste!$E6405),MONTH(GL_Paste!$E6405),1))</f>
        <v/>
      </c>
      <c r="C6408">
        <f>IF(GL_Paste!$B6405="","",IF(TRIM(GL_Paste!$M6405)&lt;&gt;"",TRIM(GL_Paste!$M6405),IFERROR(MID(GL_Paste!$I6405,FIND("[",GL_Paste!$I6405)+1,FIND("]",GL_Paste!$I6405)-FIND("[",GL_Paste!$I6405)-1),"")))</f>
        <v/>
      </c>
      <c r="D6408">
        <f>IF(GL_Paste!$B6405="","",IFERROR(INDEX(DeptName,MATCH($C6408,DeptTag,0)),"UNALLOCATED"))</f>
        <v/>
      </c>
      <c r="E6408">
        <f>IF(GL_Paste!$B6405="","",IFERROR(INDEX(AcctCat,MATCH(GL_Paste!$B6405&amp;"",AcctCode,0)),"UNKNOWN"))</f>
        <v/>
      </c>
      <c r="F6408">
        <f>IF(GL_Paste!$B6405="","",IFERROR(INDEX(AcctSub,MATCH(GL_Paste!$B6405&amp;"",AcctCode,0)),"UNKNOWN"))</f>
        <v/>
      </c>
    </row>
    <row r="6409">
      <c r="A6409" s="40">
        <f>IF(GL_Paste!$B6406="","",N(GL_Paste!$H6406)-N(GL_Paste!$G6406))</f>
        <v/>
      </c>
      <c r="B6409" s="43">
        <f>IF(GL_Paste!$B6406="","",DATE(YEAR(GL_Paste!$E6406),MONTH(GL_Paste!$E6406),1))</f>
        <v/>
      </c>
      <c r="C6409">
        <f>IF(GL_Paste!$B6406="","",IF(TRIM(GL_Paste!$M6406)&lt;&gt;"",TRIM(GL_Paste!$M6406),IFERROR(MID(GL_Paste!$I6406,FIND("[",GL_Paste!$I6406)+1,FIND("]",GL_Paste!$I6406)-FIND("[",GL_Paste!$I6406)-1),"")))</f>
        <v/>
      </c>
      <c r="D6409">
        <f>IF(GL_Paste!$B6406="","",IFERROR(INDEX(DeptName,MATCH($C6409,DeptTag,0)),"UNALLOCATED"))</f>
        <v/>
      </c>
      <c r="E6409">
        <f>IF(GL_Paste!$B6406="","",IFERROR(INDEX(AcctCat,MATCH(GL_Paste!$B6406&amp;"",AcctCode,0)),"UNKNOWN"))</f>
        <v/>
      </c>
      <c r="F6409">
        <f>IF(GL_Paste!$B6406="","",IFERROR(INDEX(AcctSub,MATCH(GL_Paste!$B6406&amp;"",AcctCode,0)),"UNKNOWN"))</f>
        <v/>
      </c>
    </row>
    <row r="6410">
      <c r="A6410" s="40">
        <f>IF(GL_Paste!$B6407="","",N(GL_Paste!$H6407)-N(GL_Paste!$G6407))</f>
        <v/>
      </c>
      <c r="B6410" s="43">
        <f>IF(GL_Paste!$B6407="","",DATE(YEAR(GL_Paste!$E6407),MONTH(GL_Paste!$E6407),1))</f>
        <v/>
      </c>
      <c r="C6410">
        <f>IF(GL_Paste!$B6407="","",IF(TRIM(GL_Paste!$M6407)&lt;&gt;"",TRIM(GL_Paste!$M6407),IFERROR(MID(GL_Paste!$I6407,FIND("[",GL_Paste!$I6407)+1,FIND("]",GL_Paste!$I6407)-FIND("[",GL_Paste!$I6407)-1),"")))</f>
        <v/>
      </c>
      <c r="D6410">
        <f>IF(GL_Paste!$B6407="","",IFERROR(INDEX(DeptName,MATCH($C6410,DeptTag,0)),"UNALLOCATED"))</f>
        <v/>
      </c>
      <c r="E6410">
        <f>IF(GL_Paste!$B6407="","",IFERROR(INDEX(AcctCat,MATCH(GL_Paste!$B6407&amp;"",AcctCode,0)),"UNKNOWN"))</f>
        <v/>
      </c>
      <c r="F6410">
        <f>IF(GL_Paste!$B6407="","",IFERROR(INDEX(AcctSub,MATCH(GL_Paste!$B6407&amp;"",AcctCode,0)),"UNKNOWN"))</f>
        <v/>
      </c>
    </row>
    <row r="6411">
      <c r="A6411" s="40">
        <f>IF(GL_Paste!$B6408="","",N(GL_Paste!$H6408)-N(GL_Paste!$G6408))</f>
        <v/>
      </c>
      <c r="B6411" s="43">
        <f>IF(GL_Paste!$B6408="","",DATE(YEAR(GL_Paste!$E6408),MONTH(GL_Paste!$E6408),1))</f>
        <v/>
      </c>
      <c r="C6411">
        <f>IF(GL_Paste!$B6408="","",IF(TRIM(GL_Paste!$M6408)&lt;&gt;"",TRIM(GL_Paste!$M6408),IFERROR(MID(GL_Paste!$I6408,FIND("[",GL_Paste!$I6408)+1,FIND("]",GL_Paste!$I6408)-FIND("[",GL_Paste!$I6408)-1),"")))</f>
        <v/>
      </c>
      <c r="D6411">
        <f>IF(GL_Paste!$B6408="","",IFERROR(INDEX(DeptName,MATCH($C6411,DeptTag,0)),"UNALLOCATED"))</f>
        <v/>
      </c>
      <c r="E6411">
        <f>IF(GL_Paste!$B6408="","",IFERROR(INDEX(AcctCat,MATCH(GL_Paste!$B6408&amp;"",AcctCode,0)),"UNKNOWN"))</f>
        <v/>
      </c>
      <c r="F6411">
        <f>IF(GL_Paste!$B6408="","",IFERROR(INDEX(AcctSub,MATCH(GL_Paste!$B6408&amp;"",AcctCode,0)),"UNKNOWN"))</f>
        <v/>
      </c>
    </row>
    <row r="6412">
      <c r="A6412" s="40">
        <f>IF(GL_Paste!$B6409="","",N(GL_Paste!$H6409)-N(GL_Paste!$G6409))</f>
        <v/>
      </c>
      <c r="B6412" s="43">
        <f>IF(GL_Paste!$B6409="","",DATE(YEAR(GL_Paste!$E6409),MONTH(GL_Paste!$E6409),1))</f>
        <v/>
      </c>
      <c r="C6412">
        <f>IF(GL_Paste!$B6409="","",IF(TRIM(GL_Paste!$M6409)&lt;&gt;"",TRIM(GL_Paste!$M6409),IFERROR(MID(GL_Paste!$I6409,FIND("[",GL_Paste!$I6409)+1,FIND("]",GL_Paste!$I6409)-FIND("[",GL_Paste!$I6409)-1),"")))</f>
        <v/>
      </c>
      <c r="D6412">
        <f>IF(GL_Paste!$B6409="","",IFERROR(INDEX(DeptName,MATCH($C6412,DeptTag,0)),"UNALLOCATED"))</f>
        <v/>
      </c>
      <c r="E6412">
        <f>IF(GL_Paste!$B6409="","",IFERROR(INDEX(AcctCat,MATCH(GL_Paste!$B6409&amp;"",AcctCode,0)),"UNKNOWN"))</f>
        <v/>
      </c>
      <c r="F6412">
        <f>IF(GL_Paste!$B6409="","",IFERROR(INDEX(AcctSub,MATCH(GL_Paste!$B6409&amp;"",AcctCode,0)),"UNKNOWN"))</f>
        <v/>
      </c>
    </row>
    <row r="6413">
      <c r="A6413" s="40">
        <f>IF(GL_Paste!$B6410="","",N(GL_Paste!$H6410)-N(GL_Paste!$G6410))</f>
        <v/>
      </c>
      <c r="B6413" s="43">
        <f>IF(GL_Paste!$B6410="","",DATE(YEAR(GL_Paste!$E6410),MONTH(GL_Paste!$E6410),1))</f>
        <v/>
      </c>
      <c r="C6413">
        <f>IF(GL_Paste!$B6410="","",IF(TRIM(GL_Paste!$M6410)&lt;&gt;"",TRIM(GL_Paste!$M6410),IFERROR(MID(GL_Paste!$I6410,FIND("[",GL_Paste!$I6410)+1,FIND("]",GL_Paste!$I6410)-FIND("[",GL_Paste!$I6410)-1),"")))</f>
        <v/>
      </c>
      <c r="D6413">
        <f>IF(GL_Paste!$B6410="","",IFERROR(INDEX(DeptName,MATCH($C6413,DeptTag,0)),"UNALLOCATED"))</f>
        <v/>
      </c>
      <c r="E6413">
        <f>IF(GL_Paste!$B6410="","",IFERROR(INDEX(AcctCat,MATCH(GL_Paste!$B6410&amp;"",AcctCode,0)),"UNKNOWN"))</f>
        <v/>
      </c>
      <c r="F6413">
        <f>IF(GL_Paste!$B6410="","",IFERROR(INDEX(AcctSub,MATCH(GL_Paste!$B6410&amp;"",AcctCode,0)),"UNKNOWN"))</f>
        <v/>
      </c>
    </row>
    <row r="6414">
      <c r="A6414" s="40">
        <f>IF(GL_Paste!$B6411="","",N(GL_Paste!$H6411)-N(GL_Paste!$G6411))</f>
        <v/>
      </c>
      <c r="B6414" s="43">
        <f>IF(GL_Paste!$B6411="","",DATE(YEAR(GL_Paste!$E6411),MONTH(GL_Paste!$E6411),1))</f>
        <v/>
      </c>
      <c r="C6414">
        <f>IF(GL_Paste!$B6411="","",IF(TRIM(GL_Paste!$M6411)&lt;&gt;"",TRIM(GL_Paste!$M6411),IFERROR(MID(GL_Paste!$I6411,FIND("[",GL_Paste!$I6411)+1,FIND("]",GL_Paste!$I6411)-FIND("[",GL_Paste!$I6411)-1),"")))</f>
        <v/>
      </c>
      <c r="D6414">
        <f>IF(GL_Paste!$B6411="","",IFERROR(INDEX(DeptName,MATCH($C6414,DeptTag,0)),"UNALLOCATED"))</f>
        <v/>
      </c>
      <c r="E6414">
        <f>IF(GL_Paste!$B6411="","",IFERROR(INDEX(AcctCat,MATCH(GL_Paste!$B6411&amp;"",AcctCode,0)),"UNKNOWN"))</f>
        <v/>
      </c>
      <c r="F6414">
        <f>IF(GL_Paste!$B6411="","",IFERROR(INDEX(AcctSub,MATCH(GL_Paste!$B6411&amp;"",AcctCode,0)),"UNKNOWN"))</f>
        <v/>
      </c>
    </row>
    <row r="6415">
      <c r="A6415" s="40">
        <f>IF(GL_Paste!$B6412="","",N(GL_Paste!$H6412)-N(GL_Paste!$G6412))</f>
        <v/>
      </c>
      <c r="B6415" s="43">
        <f>IF(GL_Paste!$B6412="","",DATE(YEAR(GL_Paste!$E6412),MONTH(GL_Paste!$E6412),1))</f>
        <v/>
      </c>
      <c r="C6415">
        <f>IF(GL_Paste!$B6412="","",IF(TRIM(GL_Paste!$M6412)&lt;&gt;"",TRIM(GL_Paste!$M6412),IFERROR(MID(GL_Paste!$I6412,FIND("[",GL_Paste!$I6412)+1,FIND("]",GL_Paste!$I6412)-FIND("[",GL_Paste!$I6412)-1),"")))</f>
        <v/>
      </c>
      <c r="D6415">
        <f>IF(GL_Paste!$B6412="","",IFERROR(INDEX(DeptName,MATCH($C6415,DeptTag,0)),"UNALLOCATED"))</f>
        <v/>
      </c>
      <c r="E6415">
        <f>IF(GL_Paste!$B6412="","",IFERROR(INDEX(AcctCat,MATCH(GL_Paste!$B6412&amp;"",AcctCode,0)),"UNKNOWN"))</f>
        <v/>
      </c>
      <c r="F6415">
        <f>IF(GL_Paste!$B6412="","",IFERROR(INDEX(AcctSub,MATCH(GL_Paste!$B6412&amp;"",AcctCode,0)),"UNKNOWN"))</f>
        <v/>
      </c>
    </row>
    <row r="6416">
      <c r="A6416" s="40">
        <f>IF(GL_Paste!$B6413="","",N(GL_Paste!$H6413)-N(GL_Paste!$G6413))</f>
        <v/>
      </c>
      <c r="B6416" s="43">
        <f>IF(GL_Paste!$B6413="","",DATE(YEAR(GL_Paste!$E6413),MONTH(GL_Paste!$E6413),1))</f>
        <v/>
      </c>
      <c r="C6416">
        <f>IF(GL_Paste!$B6413="","",IF(TRIM(GL_Paste!$M6413)&lt;&gt;"",TRIM(GL_Paste!$M6413),IFERROR(MID(GL_Paste!$I6413,FIND("[",GL_Paste!$I6413)+1,FIND("]",GL_Paste!$I6413)-FIND("[",GL_Paste!$I6413)-1),"")))</f>
        <v/>
      </c>
      <c r="D6416">
        <f>IF(GL_Paste!$B6413="","",IFERROR(INDEX(DeptName,MATCH($C6416,DeptTag,0)),"UNALLOCATED"))</f>
        <v/>
      </c>
      <c r="E6416">
        <f>IF(GL_Paste!$B6413="","",IFERROR(INDEX(AcctCat,MATCH(GL_Paste!$B6413&amp;"",AcctCode,0)),"UNKNOWN"))</f>
        <v/>
      </c>
      <c r="F6416">
        <f>IF(GL_Paste!$B6413="","",IFERROR(INDEX(AcctSub,MATCH(GL_Paste!$B6413&amp;"",AcctCode,0)),"UNKNOWN"))</f>
        <v/>
      </c>
    </row>
    <row r="6417">
      <c r="A6417" s="40">
        <f>IF(GL_Paste!$B6414="","",N(GL_Paste!$H6414)-N(GL_Paste!$G6414))</f>
        <v/>
      </c>
      <c r="B6417" s="43">
        <f>IF(GL_Paste!$B6414="","",DATE(YEAR(GL_Paste!$E6414),MONTH(GL_Paste!$E6414),1))</f>
        <v/>
      </c>
      <c r="C6417">
        <f>IF(GL_Paste!$B6414="","",IF(TRIM(GL_Paste!$M6414)&lt;&gt;"",TRIM(GL_Paste!$M6414),IFERROR(MID(GL_Paste!$I6414,FIND("[",GL_Paste!$I6414)+1,FIND("]",GL_Paste!$I6414)-FIND("[",GL_Paste!$I6414)-1),"")))</f>
        <v/>
      </c>
      <c r="D6417">
        <f>IF(GL_Paste!$B6414="","",IFERROR(INDEX(DeptName,MATCH($C6417,DeptTag,0)),"UNALLOCATED"))</f>
        <v/>
      </c>
      <c r="E6417">
        <f>IF(GL_Paste!$B6414="","",IFERROR(INDEX(AcctCat,MATCH(GL_Paste!$B6414&amp;"",AcctCode,0)),"UNKNOWN"))</f>
        <v/>
      </c>
      <c r="F6417">
        <f>IF(GL_Paste!$B6414="","",IFERROR(INDEX(AcctSub,MATCH(GL_Paste!$B6414&amp;"",AcctCode,0)),"UNKNOWN"))</f>
        <v/>
      </c>
    </row>
    <row r="6418">
      <c r="A6418" s="40">
        <f>IF(GL_Paste!$B6415="","",N(GL_Paste!$H6415)-N(GL_Paste!$G6415))</f>
        <v/>
      </c>
      <c r="B6418" s="43">
        <f>IF(GL_Paste!$B6415="","",DATE(YEAR(GL_Paste!$E6415),MONTH(GL_Paste!$E6415),1))</f>
        <v/>
      </c>
      <c r="C6418">
        <f>IF(GL_Paste!$B6415="","",IF(TRIM(GL_Paste!$M6415)&lt;&gt;"",TRIM(GL_Paste!$M6415),IFERROR(MID(GL_Paste!$I6415,FIND("[",GL_Paste!$I6415)+1,FIND("]",GL_Paste!$I6415)-FIND("[",GL_Paste!$I6415)-1),"")))</f>
        <v/>
      </c>
      <c r="D6418">
        <f>IF(GL_Paste!$B6415="","",IFERROR(INDEX(DeptName,MATCH($C6418,DeptTag,0)),"UNALLOCATED"))</f>
        <v/>
      </c>
      <c r="E6418">
        <f>IF(GL_Paste!$B6415="","",IFERROR(INDEX(AcctCat,MATCH(GL_Paste!$B6415&amp;"",AcctCode,0)),"UNKNOWN"))</f>
        <v/>
      </c>
      <c r="F6418">
        <f>IF(GL_Paste!$B6415="","",IFERROR(INDEX(AcctSub,MATCH(GL_Paste!$B6415&amp;"",AcctCode,0)),"UNKNOWN"))</f>
        <v/>
      </c>
    </row>
    <row r="6419">
      <c r="A6419" s="40">
        <f>IF(GL_Paste!$B6416="","",N(GL_Paste!$H6416)-N(GL_Paste!$G6416))</f>
        <v/>
      </c>
      <c r="B6419" s="43">
        <f>IF(GL_Paste!$B6416="","",DATE(YEAR(GL_Paste!$E6416),MONTH(GL_Paste!$E6416),1))</f>
        <v/>
      </c>
      <c r="C6419">
        <f>IF(GL_Paste!$B6416="","",IF(TRIM(GL_Paste!$M6416)&lt;&gt;"",TRIM(GL_Paste!$M6416),IFERROR(MID(GL_Paste!$I6416,FIND("[",GL_Paste!$I6416)+1,FIND("]",GL_Paste!$I6416)-FIND("[",GL_Paste!$I6416)-1),"")))</f>
        <v/>
      </c>
      <c r="D6419">
        <f>IF(GL_Paste!$B6416="","",IFERROR(INDEX(DeptName,MATCH($C6419,DeptTag,0)),"UNALLOCATED"))</f>
        <v/>
      </c>
      <c r="E6419">
        <f>IF(GL_Paste!$B6416="","",IFERROR(INDEX(AcctCat,MATCH(GL_Paste!$B6416&amp;"",AcctCode,0)),"UNKNOWN"))</f>
        <v/>
      </c>
      <c r="F6419">
        <f>IF(GL_Paste!$B6416="","",IFERROR(INDEX(AcctSub,MATCH(GL_Paste!$B6416&amp;"",AcctCode,0)),"UNKNOWN"))</f>
        <v/>
      </c>
    </row>
    <row r="6420">
      <c r="A6420" s="40">
        <f>IF(GL_Paste!$B6417="","",N(GL_Paste!$H6417)-N(GL_Paste!$G6417))</f>
        <v/>
      </c>
      <c r="B6420" s="43">
        <f>IF(GL_Paste!$B6417="","",DATE(YEAR(GL_Paste!$E6417),MONTH(GL_Paste!$E6417),1))</f>
        <v/>
      </c>
      <c r="C6420">
        <f>IF(GL_Paste!$B6417="","",IF(TRIM(GL_Paste!$M6417)&lt;&gt;"",TRIM(GL_Paste!$M6417),IFERROR(MID(GL_Paste!$I6417,FIND("[",GL_Paste!$I6417)+1,FIND("]",GL_Paste!$I6417)-FIND("[",GL_Paste!$I6417)-1),"")))</f>
        <v/>
      </c>
      <c r="D6420">
        <f>IF(GL_Paste!$B6417="","",IFERROR(INDEX(DeptName,MATCH($C6420,DeptTag,0)),"UNALLOCATED"))</f>
        <v/>
      </c>
      <c r="E6420">
        <f>IF(GL_Paste!$B6417="","",IFERROR(INDEX(AcctCat,MATCH(GL_Paste!$B6417&amp;"",AcctCode,0)),"UNKNOWN"))</f>
        <v/>
      </c>
      <c r="F6420">
        <f>IF(GL_Paste!$B6417="","",IFERROR(INDEX(AcctSub,MATCH(GL_Paste!$B6417&amp;"",AcctCode,0)),"UNKNOWN"))</f>
        <v/>
      </c>
    </row>
    <row r="6421">
      <c r="A6421" s="40">
        <f>IF(GL_Paste!$B6418="","",N(GL_Paste!$H6418)-N(GL_Paste!$G6418))</f>
        <v/>
      </c>
      <c r="B6421" s="43">
        <f>IF(GL_Paste!$B6418="","",DATE(YEAR(GL_Paste!$E6418),MONTH(GL_Paste!$E6418),1))</f>
        <v/>
      </c>
      <c r="C6421">
        <f>IF(GL_Paste!$B6418="","",IF(TRIM(GL_Paste!$M6418)&lt;&gt;"",TRIM(GL_Paste!$M6418),IFERROR(MID(GL_Paste!$I6418,FIND("[",GL_Paste!$I6418)+1,FIND("]",GL_Paste!$I6418)-FIND("[",GL_Paste!$I6418)-1),"")))</f>
        <v/>
      </c>
      <c r="D6421">
        <f>IF(GL_Paste!$B6418="","",IFERROR(INDEX(DeptName,MATCH($C6421,DeptTag,0)),"UNALLOCATED"))</f>
        <v/>
      </c>
      <c r="E6421">
        <f>IF(GL_Paste!$B6418="","",IFERROR(INDEX(AcctCat,MATCH(GL_Paste!$B6418&amp;"",AcctCode,0)),"UNKNOWN"))</f>
        <v/>
      </c>
      <c r="F6421">
        <f>IF(GL_Paste!$B6418="","",IFERROR(INDEX(AcctSub,MATCH(GL_Paste!$B6418&amp;"",AcctCode,0)),"UNKNOWN"))</f>
        <v/>
      </c>
    </row>
    <row r="6422">
      <c r="A6422" s="40">
        <f>IF(GL_Paste!$B6419="","",N(GL_Paste!$H6419)-N(GL_Paste!$G6419))</f>
        <v/>
      </c>
      <c r="B6422" s="43">
        <f>IF(GL_Paste!$B6419="","",DATE(YEAR(GL_Paste!$E6419),MONTH(GL_Paste!$E6419),1))</f>
        <v/>
      </c>
      <c r="C6422">
        <f>IF(GL_Paste!$B6419="","",IF(TRIM(GL_Paste!$M6419)&lt;&gt;"",TRIM(GL_Paste!$M6419),IFERROR(MID(GL_Paste!$I6419,FIND("[",GL_Paste!$I6419)+1,FIND("]",GL_Paste!$I6419)-FIND("[",GL_Paste!$I6419)-1),"")))</f>
        <v/>
      </c>
      <c r="D6422">
        <f>IF(GL_Paste!$B6419="","",IFERROR(INDEX(DeptName,MATCH($C6422,DeptTag,0)),"UNALLOCATED"))</f>
        <v/>
      </c>
      <c r="E6422">
        <f>IF(GL_Paste!$B6419="","",IFERROR(INDEX(AcctCat,MATCH(GL_Paste!$B6419&amp;"",AcctCode,0)),"UNKNOWN"))</f>
        <v/>
      </c>
      <c r="F6422">
        <f>IF(GL_Paste!$B6419="","",IFERROR(INDEX(AcctSub,MATCH(GL_Paste!$B6419&amp;"",AcctCode,0)),"UNKNOWN"))</f>
        <v/>
      </c>
    </row>
    <row r="6423">
      <c r="A6423" s="40">
        <f>IF(GL_Paste!$B6420="","",N(GL_Paste!$H6420)-N(GL_Paste!$G6420))</f>
        <v/>
      </c>
      <c r="B6423" s="43">
        <f>IF(GL_Paste!$B6420="","",DATE(YEAR(GL_Paste!$E6420),MONTH(GL_Paste!$E6420),1))</f>
        <v/>
      </c>
      <c r="C6423">
        <f>IF(GL_Paste!$B6420="","",IF(TRIM(GL_Paste!$M6420)&lt;&gt;"",TRIM(GL_Paste!$M6420),IFERROR(MID(GL_Paste!$I6420,FIND("[",GL_Paste!$I6420)+1,FIND("]",GL_Paste!$I6420)-FIND("[",GL_Paste!$I6420)-1),"")))</f>
        <v/>
      </c>
      <c r="D6423">
        <f>IF(GL_Paste!$B6420="","",IFERROR(INDEX(DeptName,MATCH($C6423,DeptTag,0)),"UNALLOCATED"))</f>
        <v/>
      </c>
      <c r="E6423">
        <f>IF(GL_Paste!$B6420="","",IFERROR(INDEX(AcctCat,MATCH(GL_Paste!$B6420&amp;"",AcctCode,0)),"UNKNOWN"))</f>
        <v/>
      </c>
      <c r="F6423">
        <f>IF(GL_Paste!$B6420="","",IFERROR(INDEX(AcctSub,MATCH(GL_Paste!$B6420&amp;"",AcctCode,0)),"UNKNOWN"))</f>
        <v/>
      </c>
    </row>
    <row r="6424">
      <c r="A6424" s="40">
        <f>IF(GL_Paste!$B6421="","",N(GL_Paste!$H6421)-N(GL_Paste!$G6421))</f>
        <v/>
      </c>
      <c r="B6424" s="43">
        <f>IF(GL_Paste!$B6421="","",DATE(YEAR(GL_Paste!$E6421),MONTH(GL_Paste!$E6421),1))</f>
        <v/>
      </c>
      <c r="C6424">
        <f>IF(GL_Paste!$B6421="","",IF(TRIM(GL_Paste!$M6421)&lt;&gt;"",TRIM(GL_Paste!$M6421),IFERROR(MID(GL_Paste!$I6421,FIND("[",GL_Paste!$I6421)+1,FIND("]",GL_Paste!$I6421)-FIND("[",GL_Paste!$I6421)-1),"")))</f>
        <v/>
      </c>
      <c r="D6424">
        <f>IF(GL_Paste!$B6421="","",IFERROR(INDEX(DeptName,MATCH($C6424,DeptTag,0)),"UNALLOCATED"))</f>
        <v/>
      </c>
      <c r="E6424">
        <f>IF(GL_Paste!$B6421="","",IFERROR(INDEX(AcctCat,MATCH(GL_Paste!$B6421&amp;"",AcctCode,0)),"UNKNOWN"))</f>
        <v/>
      </c>
      <c r="F6424">
        <f>IF(GL_Paste!$B6421="","",IFERROR(INDEX(AcctSub,MATCH(GL_Paste!$B6421&amp;"",AcctCode,0)),"UNKNOWN"))</f>
        <v/>
      </c>
    </row>
    <row r="6425">
      <c r="A6425" s="40">
        <f>IF(GL_Paste!$B6422="","",N(GL_Paste!$H6422)-N(GL_Paste!$G6422))</f>
        <v/>
      </c>
      <c r="B6425" s="43">
        <f>IF(GL_Paste!$B6422="","",DATE(YEAR(GL_Paste!$E6422),MONTH(GL_Paste!$E6422),1))</f>
        <v/>
      </c>
      <c r="C6425">
        <f>IF(GL_Paste!$B6422="","",IF(TRIM(GL_Paste!$M6422)&lt;&gt;"",TRIM(GL_Paste!$M6422),IFERROR(MID(GL_Paste!$I6422,FIND("[",GL_Paste!$I6422)+1,FIND("]",GL_Paste!$I6422)-FIND("[",GL_Paste!$I6422)-1),"")))</f>
        <v/>
      </c>
      <c r="D6425">
        <f>IF(GL_Paste!$B6422="","",IFERROR(INDEX(DeptName,MATCH($C6425,DeptTag,0)),"UNALLOCATED"))</f>
        <v/>
      </c>
      <c r="E6425">
        <f>IF(GL_Paste!$B6422="","",IFERROR(INDEX(AcctCat,MATCH(GL_Paste!$B6422&amp;"",AcctCode,0)),"UNKNOWN"))</f>
        <v/>
      </c>
      <c r="F6425">
        <f>IF(GL_Paste!$B6422="","",IFERROR(INDEX(AcctSub,MATCH(GL_Paste!$B6422&amp;"",AcctCode,0)),"UNKNOWN"))</f>
        <v/>
      </c>
    </row>
    <row r="6426">
      <c r="A6426" s="40">
        <f>IF(GL_Paste!$B6423="","",N(GL_Paste!$H6423)-N(GL_Paste!$G6423))</f>
        <v/>
      </c>
      <c r="B6426" s="43">
        <f>IF(GL_Paste!$B6423="","",DATE(YEAR(GL_Paste!$E6423),MONTH(GL_Paste!$E6423),1))</f>
        <v/>
      </c>
      <c r="C6426">
        <f>IF(GL_Paste!$B6423="","",IF(TRIM(GL_Paste!$M6423)&lt;&gt;"",TRIM(GL_Paste!$M6423),IFERROR(MID(GL_Paste!$I6423,FIND("[",GL_Paste!$I6423)+1,FIND("]",GL_Paste!$I6423)-FIND("[",GL_Paste!$I6423)-1),"")))</f>
        <v/>
      </c>
      <c r="D6426">
        <f>IF(GL_Paste!$B6423="","",IFERROR(INDEX(DeptName,MATCH($C6426,DeptTag,0)),"UNALLOCATED"))</f>
        <v/>
      </c>
      <c r="E6426">
        <f>IF(GL_Paste!$B6423="","",IFERROR(INDEX(AcctCat,MATCH(GL_Paste!$B6423&amp;"",AcctCode,0)),"UNKNOWN"))</f>
        <v/>
      </c>
      <c r="F6426">
        <f>IF(GL_Paste!$B6423="","",IFERROR(INDEX(AcctSub,MATCH(GL_Paste!$B6423&amp;"",AcctCode,0)),"UNKNOWN"))</f>
        <v/>
      </c>
    </row>
    <row r="6427">
      <c r="A6427" s="40">
        <f>IF(GL_Paste!$B6424="","",N(GL_Paste!$H6424)-N(GL_Paste!$G6424))</f>
        <v/>
      </c>
      <c r="B6427" s="43">
        <f>IF(GL_Paste!$B6424="","",DATE(YEAR(GL_Paste!$E6424),MONTH(GL_Paste!$E6424),1))</f>
        <v/>
      </c>
      <c r="C6427">
        <f>IF(GL_Paste!$B6424="","",IF(TRIM(GL_Paste!$M6424)&lt;&gt;"",TRIM(GL_Paste!$M6424),IFERROR(MID(GL_Paste!$I6424,FIND("[",GL_Paste!$I6424)+1,FIND("]",GL_Paste!$I6424)-FIND("[",GL_Paste!$I6424)-1),"")))</f>
        <v/>
      </c>
      <c r="D6427">
        <f>IF(GL_Paste!$B6424="","",IFERROR(INDEX(DeptName,MATCH($C6427,DeptTag,0)),"UNALLOCATED"))</f>
        <v/>
      </c>
      <c r="E6427">
        <f>IF(GL_Paste!$B6424="","",IFERROR(INDEX(AcctCat,MATCH(GL_Paste!$B6424&amp;"",AcctCode,0)),"UNKNOWN"))</f>
        <v/>
      </c>
      <c r="F6427">
        <f>IF(GL_Paste!$B6424="","",IFERROR(INDEX(AcctSub,MATCH(GL_Paste!$B6424&amp;"",AcctCode,0)),"UNKNOWN"))</f>
        <v/>
      </c>
    </row>
    <row r="6428">
      <c r="A6428" s="40">
        <f>IF(GL_Paste!$B6425="","",N(GL_Paste!$H6425)-N(GL_Paste!$G6425))</f>
        <v/>
      </c>
      <c r="B6428" s="43">
        <f>IF(GL_Paste!$B6425="","",DATE(YEAR(GL_Paste!$E6425),MONTH(GL_Paste!$E6425),1))</f>
        <v/>
      </c>
      <c r="C6428">
        <f>IF(GL_Paste!$B6425="","",IF(TRIM(GL_Paste!$M6425)&lt;&gt;"",TRIM(GL_Paste!$M6425),IFERROR(MID(GL_Paste!$I6425,FIND("[",GL_Paste!$I6425)+1,FIND("]",GL_Paste!$I6425)-FIND("[",GL_Paste!$I6425)-1),"")))</f>
        <v/>
      </c>
      <c r="D6428">
        <f>IF(GL_Paste!$B6425="","",IFERROR(INDEX(DeptName,MATCH($C6428,DeptTag,0)),"UNALLOCATED"))</f>
        <v/>
      </c>
      <c r="E6428">
        <f>IF(GL_Paste!$B6425="","",IFERROR(INDEX(AcctCat,MATCH(GL_Paste!$B6425&amp;"",AcctCode,0)),"UNKNOWN"))</f>
        <v/>
      </c>
      <c r="F6428">
        <f>IF(GL_Paste!$B6425="","",IFERROR(INDEX(AcctSub,MATCH(GL_Paste!$B6425&amp;"",AcctCode,0)),"UNKNOWN"))</f>
        <v/>
      </c>
    </row>
    <row r="6429">
      <c r="A6429" s="40">
        <f>IF(GL_Paste!$B6426="","",N(GL_Paste!$H6426)-N(GL_Paste!$G6426))</f>
        <v/>
      </c>
      <c r="B6429" s="43">
        <f>IF(GL_Paste!$B6426="","",DATE(YEAR(GL_Paste!$E6426),MONTH(GL_Paste!$E6426),1))</f>
        <v/>
      </c>
      <c r="C6429">
        <f>IF(GL_Paste!$B6426="","",IF(TRIM(GL_Paste!$M6426)&lt;&gt;"",TRIM(GL_Paste!$M6426),IFERROR(MID(GL_Paste!$I6426,FIND("[",GL_Paste!$I6426)+1,FIND("]",GL_Paste!$I6426)-FIND("[",GL_Paste!$I6426)-1),"")))</f>
        <v/>
      </c>
      <c r="D6429">
        <f>IF(GL_Paste!$B6426="","",IFERROR(INDEX(DeptName,MATCH($C6429,DeptTag,0)),"UNALLOCATED"))</f>
        <v/>
      </c>
      <c r="E6429">
        <f>IF(GL_Paste!$B6426="","",IFERROR(INDEX(AcctCat,MATCH(GL_Paste!$B6426&amp;"",AcctCode,0)),"UNKNOWN"))</f>
        <v/>
      </c>
      <c r="F6429">
        <f>IF(GL_Paste!$B6426="","",IFERROR(INDEX(AcctSub,MATCH(GL_Paste!$B6426&amp;"",AcctCode,0)),"UNKNOWN"))</f>
        <v/>
      </c>
    </row>
    <row r="6430">
      <c r="A6430" s="40">
        <f>IF(GL_Paste!$B6427="","",N(GL_Paste!$H6427)-N(GL_Paste!$G6427))</f>
        <v/>
      </c>
      <c r="B6430" s="43">
        <f>IF(GL_Paste!$B6427="","",DATE(YEAR(GL_Paste!$E6427),MONTH(GL_Paste!$E6427),1))</f>
        <v/>
      </c>
      <c r="C6430">
        <f>IF(GL_Paste!$B6427="","",IF(TRIM(GL_Paste!$M6427)&lt;&gt;"",TRIM(GL_Paste!$M6427),IFERROR(MID(GL_Paste!$I6427,FIND("[",GL_Paste!$I6427)+1,FIND("]",GL_Paste!$I6427)-FIND("[",GL_Paste!$I6427)-1),"")))</f>
        <v/>
      </c>
      <c r="D6430">
        <f>IF(GL_Paste!$B6427="","",IFERROR(INDEX(DeptName,MATCH($C6430,DeptTag,0)),"UNALLOCATED"))</f>
        <v/>
      </c>
      <c r="E6430">
        <f>IF(GL_Paste!$B6427="","",IFERROR(INDEX(AcctCat,MATCH(GL_Paste!$B6427&amp;"",AcctCode,0)),"UNKNOWN"))</f>
        <v/>
      </c>
      <c r="F6430">
        <f>IF(GL_Paste!$B6427="","",IFERROR(INDEX(AcctSub,MATCH(GL_Paste!$B6427&amp;"",AcctCode,0)),"UNKNOWN"))</f>
        <v/>
      </c>
    </row>
    <row r="6431">
      <c r="A6431" s="40">
        <f>IF(GL_Paste!$B6428="","",N(GL_Paste!$H6428)-N(GL_Paste!$G6428))</f>
        <v/>
      </c>
      <c r="B6431" s="43">
        <f>IF(GL_Paste!$B6428="","",DATE(YEAR(GL_Paste!$E6428),MONTH(GL_Paste!$E6428),1))</f>
        <v/>
      </c>
      <c r="C6431">
        <f>IF(GL_Paste!$B6428="","",IF(TRIM(GL_Paste!$M6428)&lt;&gt;"",TRIM(GL_Paste!$M6428),IFERROR(MID(GL_Paste!$I6428,FIND("[",GL_Paste!$I6428)+1,FIND("]",GL_Paste!$I6428)-FIND("[",GL_Paste!$I6428)-1),"")))</f>
        <v/>
      </c>
      <c r="D6431">
        <f>IF(GL_Paste!$B6428="","",IFERROR(INDEX(DeptName,MATCH($C6431,DeptTag,0)),"UNALLOCATED"))</f>
        <v/>
      </c>
      <c r="E6431">
        <f>IF(GL_Paste!$B6428="","",IFERROR(INDEX(AcctCat,MATCH(GL_Paste!$B6428&amp;"",AcctCode,0)),"UNKNOWN"))</f>
        <v/>
      </c>
      <c r="F6431">
        <f>IF(GL_Paste!$B6428="","",IFERROR(INDEX(AcctSub,MATCH(GL_Paste!$B6428&amp;"",AcctCode,0)),"UNKNOWN"))</f>
        <v/>
      </c>
    </row>
    <row r="6432">
      <c r="A6432" s="40">
        <f>IF(GL_Paste!$B6429="","",N(GL_Paste!$H6429)-N(GL_Paste!$G6429))</f>
        <v/>
      </c>
      <c r="B6432" s="43">
        <f>IF(GL_Paste!$B6429="","",DATE(YEAR(GL_Paste!$E6429),MONTH(GL_Paste!$E6429),1))</f>
        <v/>
      </c>
      <c r="C6432">
        <f>IF(GL_Paste!$B6429="","",IF(TRIM(GL_Paste!$M6429)&lt;&gt;"",TRIM(GL_Paste!$M6429),IFERROR(MID(GL_Paste!$I6429,FIND("[",GL_Paste!$I6429)+1,FIND("]",GL_Paste!$I6429)-FIND("[",GL_Paste!$I6429)-1),"")))</f>
        <v/>
      </c>
      <c r="D6432">
        <f>IF(GL_Paste!$B6429="","",IFERROR(INDEX(DeptName,MATCH($C6432,DeptTag,0)),"UNALLOCATED"))</f>
        <v/>
      </c>
      <c r="E6432">
        <f>IF(GL_Paste!$B6429="","",IFERROR(INDEX(AcctCat,MATCH(GL_Paste!$B6429&amp;"",AcctCode,0)),"UNKNOWN"))</f>
        <v/>
      </c>
      <c r="F6432">
        <f>IF(GL_Paste!$B6429="","",IFERROR(INDEX(AcctSub,MATCH(GL_Paste!$B6429&amp;"",AcctCode,0)),"UNKNOWN"))</f>
        <v/>
      </c>
    </row>
    <row r="6433">
      <c r="A6433" s="40">
        <f>IF(GL_Paste!$B6430="","",N(GL_Paste!$H6430)-N(GL_Paste!$G6430))</f>
        <v/>
      </c>
      <c r="B6433" s="43">
        <f>IF(GL_Paste!$B6430="","",DATE(YEAR(GL_Paste!$E6430),MONTH(GL_Paste!$E6430),1))</f>
        <v/>
      </c>
      <c r="C6433">
        <f>IF(GL_Paste!$B6430="","",IF(TRIM(GL_Paste!$M6430)&lt;&gt;"",TRIM(GL_Paste!$M6430),IFERROR(MID(GL_Paste!$I6430,FIND("[",GL_Paste!$I6430)+1,FIND("]",GL_Paste!$I6430)-FIND("[",GL_Paste!$I6430)-1),"")))</f>
        <v/>
      </c>
      <c r="D6433">
        <f>IF(GL_Paste!$B6430="","",IFERROR(INDEX(DeptName,MATCH($C6433,DeptTag,0)),"UNALLOCATED"))</f>
        <v/>
      </c>
      <c r="E6433">
        <f>IF(GL_Paste!$B6430="","",IFERROR(INDEX(AcctCat,MATCH(GL_Paste!$B6430&amp;"",AcctCode,0)),"UNKNOWN"))</f>
        <v/>
      </c>
      <c r="F6433">
        <f>IF(GL_Paste!$B6430="","",IFERROR(INDEX(AcctSub,MATCH(GL_Paste!$B6430&amp;"",AcctCode,0)),"UNKNOWN"))</f>
        <v/>
      </c>
    </row>
    <row r="6434">
      <c r="A6434" s="40">
        <f>IF(GL_Paste!$B6431="","",N(GL_Paste!$H6431)-N(GL_Paste!$G6431))</f>
        <v/>
      </c>
      <c r="B6434" s="43">
        <f>IF(GL_Paste!$B6431="","",DATE(YEAR(GL_Paste!$E6431),MONTH(GL_Paste!$E6431),1))</f>
        <v/>
      </c>
      <c r="C6434">
        <f>IF(GL_Paste!$B6431="","",IF(TRIM(GL_Paste!$M6431)&lt;&gt;"",TRIM(GL_Paste!$M6431),IFERROR(MID(GL_Paste!$I6431,FIND("[",GL_Paste!$I6431)+1,FIND("]",GL_Paste!$I6431)-FIND("[",GL_Paste!$I6431)-1),"")))</f>
        <v/>
      </c>
      <c r="D6434">
        <f>IF(GL_Paste!$B6431="","",IFERROR(INDEX(DeptName,MATCH($C6434,DeptTag,0)),"UNALLOCATED"))</f>
        <v/>
      </c>
      <c r="E6434">
        <f>IF(GL_Paste!$B6431="","",IFERROR(INDEX(AcctCat,MATCH(GL_Paste!$B6431&amp;"",AcctCode,0)),"UNKNOWN"))</f>
        <v/>
      </c>
      <c r="F6434">
        <f>IF(GL_Paste!$B6431="","",IFERROR(INDEX(AcctSub,MATCH(GL_Paste!$B6431&amp;"",AcctCode,0)),"UNKNOWN"))</f>
        <v/>
      </c>
    </row>
    <row r="6435">
      <c r="A6435" s="40">
        <f>IF(GL_Paste!$B6432="","",N(GL_Paste!$H6432)-N(GL_Paste!$G6432))</f>
        <v/>
      </c>
      <c r="B6435" s="43">
        <f>IF(GL_Paste!$B6432="","",DATE(YEAR(GL_Paste!$E6432),MONTH(GL_Paste!$E6432),1))</f>
        <v/>
      </c>
      <c r="C6435">
        <f>IF(GL_Paste!$B6432="","",IF(TRIM(GL_Paste!$M6432)&lt;&gt;"",TRIM(GL_Paste!$M6432),IFERROR(MID(GL_Paste!$I6432,FIND("[",GL_Paste!$I6432)+1,FIND("]",GL_Paste!$I6432)-FIND("[",GL_Paste!$I6432)-1),"")))</f>
        <v/>
      </c>
      <c r="D6435">
        <f>IF(GL_Paste!$B6432="","",IFERROR(INDEX(DeptName,MATCH($C6435,DeptTag,0)),"UNALLOCATED"))</f>
        <v/>
      </c>
      <c r="E6435">
        <f>IF(GL_Paste!$B6432="","",IFERROR(INDEX(AcctCat,MATCH(GL_Paste!$B6432&amp;"",AcctCode,0)),"UNKNOWN"))</f>
        <v/>
      </c>
      <c r="F6435">
        <f>IF(GL_Paste!$B6432="","",IFERROR(INDEX(AcctSub,MATCH(GL_Paste!$B6432&amp;"",AcctCode,0)),"UNKNOWN"))</f>
        <v/>
      </c>
    </row>
    <row r="6436">
      <c r="A6436" s="40">
        <f>IF(GL_Paste!$B6433="","",N(GL_Paste!$H6433)-N(GL_Paste!$G6433))</f>
        <v/>
      </c>
      <c r="B6436" s="43">
        <f>IF(GL_Paste!$B6433="","",DATE(YEAR(GL_Paste!$E6433),MONTH(GL_Paste!$E6433),1))</f>
        <v/>
      </c>
      <c r="C6436">
        <f>IF(GL_Paste!$B6433="","",IF(TRIM(GL_Paste!$M6433)&lt;&gt;"",TRIM(GL_Paste!$M6433),IFERROR(MID(GL_Paste!$I6433,FIND("[",GL_Paste!$I6433)+1,FIND("]",GL_Paste!$I6433)-FIND("[",GL_Paste!$I6433)-1),"")))</f>
        <v/>
      </c>
      <c r="D6436">
        <f>IF(GL_Paste!$B6433="","",IFERROR(INDEX(DeptName,MATCH($C6436,DeptTag,0)),"UNALLOCATED"))</f>
        <v/>
      </c>
      <c r="E6436">
        <f>IF(GL_Paste!$B6433="","",IFERROR(INDEX(AcctCat,MATCH(GL_Paste!$B6433&amp;"",AcctCode,0)),"UNKNOWN"))</f>
        <v/>
      </c>
      <c r="F6436">
        <f>IF(GL_Paste!$B6433="","",IFERROR(INDEX(AcctSub,MATCH(GL_Paste!$B6433&amp;"",AcctCode,0)),"UNKNOWN"))</f>
        <v/>
      </c>
    </row>
    <row r="6437">
      <c r="A6437" s="40">
        <f>IF(GL_Paste!$B6434="","",N(GL_Paste!$H6434)-N(GL_Paste!$G6434))</f>
        <v/>
      </c>
      <c r="B6437" s="43">
        <f>IF(GL_Paste!$B6434="","",DATE(YEAR(GL_Paste!$E6434),MONTH(GL_Paste!$E6434),1))</f>
        <v/>
      </c>
      <c r="C6437">
        <f>IF(GL_Paste!$B6434="","",IF(TRIM(GL_Paste!$M6434)&lt;&gt;"",TRIM(GL_Paste!$M6434),IFERROR(MID(GL_Paste!$I6434,FIND("[",GL_Paste!$I6434)+1,FIND("]",GL_Paste!$I6434)-FIND("[",GL_Paste!$I6434)-1),"")))</f>
        <v/>
      </c>
      <c r="D6437">
        <f>IF(GL_Paste!$B6434="","",IFERROR(INDEX(DeptName,MATCH($C6437,DeptTag,0)),"UNALLOCATED"))</f>
        <v/>
      </c>
      <c r="E6437">
        <f>IF(GL_Paste!$B6434="","",IFERROR(INDEX(AcctCat,MATCH(GL_Paste!$B6434&amp;"",AcctCode,0)),"UNKNOWN"))</f>
        <v/>
      </c>
      <c r="F6437">
        <f>IF(GL_Paste!$B6434="","",IFERROR(INDEX(AcctSub,MATCH(GL_Paste!$B6434&amp;"",AcctCode,0)),"UNKNOWN"))</f>
        <v/>
      </c>
    </row>
    <row r="6438">
      <c r="A6438" s="40">
        <f>IF(GL_Paste!$B6435="","",N(GL_Paste!$H6435)-N(GL_Paste!$G6435))</f>
        <v/>
      </c>
      <c r="B6438" s="43">
        <f>IF(GL_Paste!$B6435="","",DATE(YEAR(GL_Paste!$E6435),MONTH(GL_Paste!$E6435),1))</f>
        <v/>
      </c>
      <c r="C6438">
        <f>IF(GL_Paste!$B6435="","",IF(TRIM(GL_Paste!$M6435)&lt;&gt;"",TRIM(GL_Paste!$M6435),IFERROR(MID(GL_Paste!$I6435,FIND("[",GL_Paste!$I6435)+1,FIND("]",GL_Paste!$I6435)-FIND("[",GL_Paste!$I6435)-1),"")))</f>
        <v/>
      </c>
      <c r="D6438">
        <f>IF(GL_Paste!$B6435="","",IFERROR(INDEX(DeptName,MATCH($C6438,DeptTag,0)),"UNALLOCATED"))</f>
        <v/>
      </c>
      <c r="E6438">
        <f>IF(GL_Paste!$B6435="","",IFERROR(INDEX(AcctCat,MATCH(GL_Paste!$B6435&amp;"",AcctCode,0)),"UNKNOWN"))</f>
        <v/>
      </c>
      <c r="F6438">
        <f>IF(GL_Paste!$B6435="","",IFERROR(INDEX(AcctSub,MATCH(GL_Paste!$B6435&amp;"",AcctCode,0)),"UNKNOWN"))</f>
        <v/>
      </c>
    </row>
    <row r="6439">
      <c r="A6439" s="40">
        <f>IF(GL_Paste!$B6436="","",N(GL_Paste!$H6436)-N(GL_Paste!$G6436))</f>
        <v/>
      </c>
      <c r="B6439" s="43">
        <f>IF(GL_Paste!$B6436="","",DATE(YEAR(GL_Paste!$E6436),MONTH(GL_Paste!$E6436),1))</f>
        <v/>
      </c>
      <c r="C6439">
        <f>IF(GL_Paste!$B6436="","",IF(TRIM(GL_Paste!$M6436)&lt;&gt;"",TRIM(GL_Paste!$M6436),IFERROR(MID(GL_Paste!$I6436,FIND("[",GL_Paste!$I6436)+1,FIND("]",GL_Paste!$I6436)-FIND("[",GL_Paste!$I6436)-1),"")))</f>
        <v/>
      </c>
      <c r="D6439">
        <f>IF(GL_Paste!$B6436="","",IFERROR(INDEX(DeptName,MATCH($C6439,DeptTag,0)),"UNALLOCATED"))</f>
        <v/>
      </c>
      <c r="E6439">
        <f>IF(GL_Paste!$B6436="","",IFERROR(INDEX(AcctCat,MATCH(GL_Paste!$B6436&amp;"",AcctCode,0)),"UNKNOWN"))</f>
        <v/>
      </c>
      <c r="F6439">
        <f>IF(GL_Paste!$B6436="","",IFERROR(INDEX(AcctSub,MATCH(GL_Paste!$B6436&amp;"",AcctCode,0)),"UNKNOWN"))</f>
        <v/>
      </c>
    </row>
    <row r="6440">
      <c r="A6440" s="40">
        <f>IF(GL_Paste!$B6437="","",N(GL_Paste!$H6437)-N(GL_Paste!$G6437))</f>
        <v/>
      </c>
      <c r="B6440" s="43">
        <f>IF(GL_Paste!$B6437="","",DATE(YEAR(GL_Paste!$E6437),MONTH(GL_Paste!$E6437),1))</f>
        <v/>
      </c>
      <c r="C6440">
        <f>IF(GL_Paste!$B6437="","",IF(TRIM(GL_Paste!$M6437)&lt;&gt;"",TRIM(GL_Paste!$M6437),IFERROR(MID(GL_Paste!$I6437,FIND("[",GL_Paste!$I6437)+1,FIND("]",GL_Paste!$I6437)-FIND("[",GL_Paste!$I6437)-1),"")))</f>
        <v/>
      </c>
      <c r="D6440">
        <f>IF(GL_Paste!$B6437="","",IFERROR(INDEX(DeptName,MATCH($C6440,DeptTag,0)),"UNALLOCATED"))</f>
        <v/>
      </c>
      <c r="E6440">
        <f>IF(GL_Paste!$B6437="","",IFERROR(INDEX(AcctCat,MATCH(GL_Paste!$B6437&amp;"",AcctCode,0)),"UNKNOWN"))</f>
        <v/>
      </c>
      <c r="F6440">
        <f>IF(GL_Paste!$B6437="","",IFERROR(INDEX(AcctSub,MATCH(GL_Paste!$B6437&amp;"",AcctCode,0)),"UNKNOWN"))</f>
        <v/>
      </c>
    </row>
    <row r="6441">
      <c r="A6441" s="40">
        <f>IF(GL_Paste!$B6438="","",N(GL_Paste!$H6438)-N(GL_Paste!$G6438))</f>
        <v/>
      </c>
      <c r="B6441" s="43">
        <f>IF(GL_Paste!$B6438="","",DATE(YEAR(GL_Paste!$E6438),MONTH(GL_Paste!$E6438),1))</f>
        <v/>
      </c>
      <c r="C6441">
        <f>IF(GL_Paste!$B6438="","",IF(TRIM(GL_Paste!$M6438)&lt;&gt;"",TRIM(GL_Paste!$M6438),IFERROR(MID(GL_Paste!$I6438,FIND("[",GL_Paste!$I6438)+1,FIND("]",GL_Paste!$I6438)-FIND("[",GL_Paste!$I6438)-1),"")))</f>
        <v/>
      </c>
      <c r="D6441">
        <f>IF(GL_Paste!$B6438="","",IFERROR(INDEX(DeptName,MATCH($C6441,DeptTag,0)),"UNALLOCATED"))</f>
        <v/>
      </c>
      <c r="E6441">
        <f>IF(GL_Paste!$B6438="","",IFERROR(INDEX(AcctCat,MATCH(GL_Paste!$B6438&amp;"",AcctCode,0)),"UNKNOWN"))</f>
        <v/>
      </c>
      <c r="F6441">
        <f>IF(GL_Paste!$B6438="","",IFERROR(INDEX(AcctSub,MATCH(GL_Paste!$B6438&amp;"",AcctCode,0)),"UNKNOWN"))</f>
        <v/>
      </c>
    </row>
    <row r="6442">
      <c r="A6442" s="40">
        <f>IF(GL_Paste!$B6439="","",N(GL_Paste!$H6439)-N(GL_Paste!$G6439))</f>
        <v/>
      </c>
      <c r="B6442" s="43">
        <f>IF(GL_Paste!$B6439="","",DATE(YEAR(GL_Paste!$E6439),MONTH(GL_Paste!$E6439),1))</f>
        <v/>
      </c>
      <c r="C6442">
        <f>IF(GL_Paste!$B6439="","",IF(TRIM(GL_Paste!$M6439)&lt;&gt;"",TRIM(GL_Paste!$M6439),IFERROR(MID(GL_Paste!$I6439,FIND("[",GL_Paste!$I6439)+1,FIND("]",GL_Paste!$I6439)-FIND("[",GL_Paste!$I6439)-1),"")))</f>
        <v/>
      </c>
      <c r="D6442">
        <f>IF(GL_Paste!$B6439="","",IFERROR(INDEX(DeptName,MATCH($C6442,DeptTag,0)),"UNALLOCATED"))</f>
        <v/>
      </c>
      <c r="E6442">
        <f>IF(GL_Paste!$B6439="","",IFERROR(INDEX(AcctCat,MATCH(GL_Paste!$B6439&amp;"",AcctCode,0)),"UNKNOWN"))</f>
        <v/>
      </c>
      <c r="F6442">
        <f>IF(GL_Paste!$B6439="","",IFERROR(INDEX(AcctSub,MATCH(GL_Paste!$B6439&amp;"",AcctCode,0)),"UNKNOWN"))</f>
        <v/>
      </c>
    </row>
    <row r="6443">
      <c r="A6443" s="40">
        <f>IF(GL_Paste!$B6440="","",N(GL_Paste!$H6440)-N(GL_Paste!$G6440))</f>
        <v/>
      </c>
      <c r="B6443" s="43">
        <f>IF(GL_Paste!$B6440="","",DATE(YEAR(GL_Paste!$E6440),MONTH(GL_Paste!$E6440),1))</f>
        <v/>
      </c>
      <c r="C6443">
        <f>IF(GL_Paste!$B6440="","",IF(TRIM(GL_Paste!$M6440)&lt;&gt;"",TRIM(GL_Paste!$M6440),IFERROR(MID(GL_Paste!$I6440,FIND("[",GL_Paste!$I6440)+1,FIND("]",GL_Paste!$I6440)-FIND("[",GL_Paste!$I6440)-1),"")))</f>
        <v/>
      </c>
      <c r="D6443">
        <f>IF(GL_Paste!$B6440="","",IFERROR(INDEX(DeptName,MATCH($C6443,DeptTag,0)),"UNALLOCATED"))</f>
        <v/>
      </c>
      <c r="E6443">
        <f>IF(GL_Paste!$B6440="","",IFERROR(INDEX(AcctCat,MATCH(GL_Paste!$B6440&amp;"",AcctCode,0)),"UNKNOWN"))</f>
        <v/>
      </c>
      <c r="F6443">
        <f>IF(GL_Paste!$B6440="","",IFERROR(INDEX(AcctSub,MATCH(GL_Paste!$B6440&amp;"",AcctCode,0)),"UNKNOWN"))</f>
        <v/>
      </c>
    </row>
    <row r="6444">
      <c r="A6444" s="40">
        <f>IF(GL_Paste!$B6441="","",N(GL_Paste!$H6441)-N(GL_Paste!$G6441))</f>
        <v/>
      </c>
      <c r="B6444" s="43">
        <f>IF(GL_Paste!$B6441="","",DATE(YEAR(GL_Paste!$E6441),MONTH(GL_Paste!$E6441),1))</f>
        <v/>
      </c>
      <c r="C6444">
        <f>IF(GL_Paste!$B6441="","",IF(TRIM(GL_Paste!$M6441)&lt;&gt;"",TRIM(GL_Paste!$M6441),IFERROR(MID(GL_Paste!$I6441,FIND("[",GL_Paste!$I6441)+1,FIND("]",GL_Paste!$I6441)-FIND("[",GL_Paste!$I6441)-1),"")))</f>
        <v/>
      </c>
      <c r="D6444">
        <f>IF(GL_Paste!$B6441="","",IFERROR(INDEX(DeptName,MATCH($C6444,DeptTag,0)),"UNALLOCATED"))</f>
        <v/>
      </c>
      <c r="E6444">
        <f>IF(GL_Paste!$B6441="","",IFERROR(INDEX(AcctCat,MATCH(GL_Paste!$B6441&amp;"",AcctCode,0)),"UNKNOWN"))</f>
        <v/>
      </c>
      <c r="F6444">
        <f>IF(GL_Paste!$B6441="","",IFERROR(INDEX(AcctSub,MATCH(GL_Paste!$B6441&amp;"",AcctCode,0)),"UNKNOWN"))</f>
        <v/>
      </c>
    </row>
    <row r="6445">
      <c r="A6445" s="40">
        <f>IF(GL_Paste!$B6442="","",N(GL_Paste!$H6442)-N(GL_Paste!$G6442))</f>
        <v/>
      </c>
      <c r="B6445" s="43">
        <f>IF(GL_Paste!$B6442="","",DATE(YEAR(GL_Paste!$E6442),MONTH(GL_Paste!$E6442),1))</f>
        <v/>
      </c>
      <c r="C6445">
        <f>IF(GL_Paste!$B6442="","",IF(TRIM(GL_Paste!$M6442)&lt;&gt;"",TRIM(GL_Paste!$M6442),IFERROR(MID(GL_Paste!$I6442,FIND("[",GL_Paste!$I6442)+1,FIND("]",GL_Paste!$I6442)-FIND("[",GL_Paste!$I6442)-1),"")))</f>
        <v/>
      </c>
      <c r="D6445">
        <f>IF(GL_Paste!$B6442="","",IFERROR(INDEX(DeptName,MATCH($C6445,DeptTag,0)),"UNALLOCATED"))</f>
        <v/>
      </c>
      <c r="E6445">
        <f>IF(GL_Paste!$B6442="","",IFERROR(INDEX(AcctCat,MATCH(GL_Paste!$B6442&amp;"",AcctCode,0)),"UNKNOWN"))</f>
        <v/>
      </c>
      <c r="F6445">
        <f>IF(GL_Paste!$B6442="","",IFERROR(INDEX(AcctSub,MATCH(GL_Paste!$B6442&amp;"",AcctCode,0)),"UNKNOWN"))</f>
        <v/>
      </c>
    </row>
    <row r="6446">
      <c r="A6446" s="40">
        <f>IF(GL_Paste!$B6443="","",N(GL_Paste!$H6443)-N(GL_Paste!$G6443))</f>
        <v/>
      </c>
      <c r="B6446" s="43">
        <f>IF(GL_Paste!$B6443="","",DATE(YEAR(GL_Paste!$E6443),MONTH(GL_Paste!$E6443),1))</f>
        <v/>
      </c>
      <c r="C6446">
        <f>IF(GL_Paste!$B6443="","",IF(TRIM(GL_Paste!$M6443)&lt;&gt;"",TRIM(GL_Paste!$M6443),IFERROR(MID(GL_Paste!$I6443,FIND("[",GL_Paste!$I6443)+1,FIND("]",GL_Paste!$I6443)-FIND("[",GL_Paste!$I6443)-1),"")))</f>
        <v/>
      </c>
      <c r="D6446">
        <f>IF(GL_Paste!$B6443="","",IFERROR(INDEX(DeptName,MATCH($C6446,DeptTag,0)),"UNALLOCATED"))</f>
        <v/>
      </c>
      <c r="E6446">
        <f>IF(GL_Paste!$B6443="","",IFERROR(INDEX(AcctCat,MATCH(GL_Paste!$B6443&amp;"",AcctCode,0)),"UNKNOWN"))</f>
        <v/>
      </c>
      <c r="F6446">
        <f>IF(GL_Paste!$B6443="","",IFERROR(INDEX(AcctSub,MATCH(GL_Paste!$B6443&amp;"",AcctCode,0)),"UNKNOWN"))</f>
        <v/>
      </c>
    </row>
    <row r="6447">
      <c r="A6447" s="40">
        <f>IF(GL_Paste!$B6444="","",N(GL_Paste!$H6444)-N(GL_Paste!$G6444))</f>
        <v/>
      </c>
      <c r="B6447" s="43">
        <f>IF(GL_Paste!$B6444="","",DATE(YEAR(GL_Paste!$E6444),MONTH(GL_Paste!$E6444),1))</f>
        <v/>
      </c>
      <c r="C6447">
        <f>IF(GL_Paste!$B6444="","",IF(TRIM(GL_Paste!$M6444)&lt;&gt;"",TRIM(GL_Paste!$M6444),IFERROR(MID(GL_Paste!$I6444,FIND("[",GL_Paste!$I6444)+1,FIND("]",GL_Paste!$I6444)-FIND("[",GL_Paste!$I6444)-1),"")))</f>
        <v/>
      </c>
      <c r="D6447">
        <f>IF(GL_Paste!$B6444="","",IFERROR(INDEX(DeptName,MATCH($C6447,DeptTag,0)),"UNALLOCATED"))</f>
        <v/>
      </c>
      <c r="E6447">
        <f>IF(GL_Paste!$B6444="","",IFERROR(INDEX(AcctCat,MATCH(GL_Paste!$B6444&amp;"",AcctCode,0)),"UNKNOWN"))</f>
        <v/>
      </c>
      <c r="F6447">
        <f>IF(GL_Paste!$B6444="","",IFERROR(INDEX(AcctSub,MATCH(GL_Paste!$B6444&amp;"",AcctCode,0)),"UNKNOWN"))</f>
        <v/>
      </c>
    </row>
    <row r="6448">
      <c r="A6448" s="40">
        <f>IF(GL_Paste!$B6445="","",N(GL_Paste!$H6445)-N(GL_Paste!$G6445))</f>
        <v/>
      </c>
      <c r="B6448" s="43">
        <f>IF(GL_Paste!$B6445="","",DATE(YEAR(GL_Paste!$E6445),MONTH(GL_Paste!$E6445),1))</f>
        <v/>
      </c>
      <c r="C6448">
        <f>IF(GL_Paste!$B6445="","",IF(TRIM(GL_Paste!$M6445)&lt;&gt;"",TRIM(GL_Paste!$M6445),IFERROR(MID(GL_Paste!$I6445,FIND("[",GL_Paste!$I6445)+1,FIND("]",GL_Paste!$I6445)-FIND("[",GL_Paste!$I6445)-1),"")))</f>
        <v/>
      </c>
      <c r="D6448">
        <f>IF(GL_Paste!$B6445="","",IFERROR(INDEX(DeptName,MATCH($C6448,DeptTag,0)),"UNALLOCATED"))</f>
        <v/>
      </c>
      <c r="E6448">
        <f>IF(GL_Paste!$B6445="","",IFERROR(INDEX(AcctCat,MATCH(GL_Paste!$B6445&amp;"",AcctCode,0)),"UNKNOWN"))</f>
        <v/>
      </c>
      <c r="F6448">
        <f>IF(GL_Paste!$B6445="","",IFERROR(INDEX(AcctSub,MATCH(GL_Paste!$B6445&amp;"",AcctCode,0)),"UNKNOWN"))</f>
        <v/>
      </c>
    </row>
    <row r="6449">
      <c r="A6449" s="40">
        <f>IF(GL_Paste!$B6446="","",N(GL_Paste!$H6446)-N(GL_Paste!$G6446))</f>
        <v/>
      </c>
      <c r="B6449" s="43">
        <f>IF(GL_Paste!$B6446="","",DATE(YEAR(GL_Paste!$E6446),MONTH(GL_Paste!$E6446),1))</f>
        <v/>
      </c>
      <c r="C6449">
        <f>IF(GL_Paste!$B6446="","",IF(TRIM(GL_Paste!$M6446)&lt;&gt;"",TRIM(GL_Paste!$M6446),IFERROR(MID(GL_Paste!$I6446,FIND("[",GL_Paste!$I6446)+1,FIND("]",GL_Paste!$I6446)-FIND("[",GL_Paste!$I6446)-1),"")))</f>
        <v/>
      </c>
      <c r="D6449">
        <f>IF(GL_Paste!$B6446="","",IFERROR(INDEX(DeptName,MATCH($C6449,DeptTag,0)),"UNALLOCATED"))</f>
        <v/>
      </c>
      <c r="E6449">
        <f>IF(GL_Paste!$B6446="","",IFERROR(INDEX(AcctCat,MATCH(GL_Paste!$B6446&amp;"",AcctCode,0)),"UNKNOWN"))</f>
        <v/>
      </c>
      <c r="F6449">
        <f>IF(GL_Paste!$B6446="","",IFERROR(INDEX(AcctSub,MATCH(GL_Paste!$B6446&amp;"",AcctCode,0)),"UNKNOWN"))</f>
        <v/>
      </c>
    </row>
    <row r="6450">
      <c r="A6450" s="40">
        <f>IF(GL_Paste!$B6447="","",N(GL_Paste!$H6447)-N(GL_Paste!$G6447))</f>
        <v/>
      </c>
      <c r="B6450" s="43">
        <f>IF(GL_Paste!$B6447="","",DATE(YEAR(GL_Paste!$E6447),MONTH(GL_Paste!$E6447),1))</f>
        <v/>
      </c>
      <c r="C6450">
        <f>IF(GL_Paste!$B6447="","",IF(TRIM(GL_Paste!$M6447)&lt;&gt;"",TRIM(GL_Paste!$M6447),IFERROR(MID(GL_Paste!$I6447,FIND("[",GL_Paste!$I6447)+1,FIND("]",GL_Paste!$I6447)-FIND("[",GL_Paste!$I6447)-1),"")))</f>
        <v/>
      </c>
      <c r="D6450">
        <f>IF(GL_Paste!$B6447="","",IFERROR(INDEX(DeptName,MATCH($C6450,DeptTag,0)),"UNALLOCATED"))</f>
        <v/>
      </c>
      <c r="E6450">
        <f>IF(GL_Paste!$B6447="","",IFERROR(INDEX(AcctCat,MATCH(GL_Paste!$B6447&amp;"",AcctCode,0)),"UNKNOWN"))</f>
        <v/>
      </c>
      <c r="F6450">
        <f>IF(GL_Paste!$B6447="","",IFERROR(INDEX(AcctSub,MATCH(GL_Paste!$B6447&amp;"",AcctCode,0)),"UNKNOWN"))</f>
        <v/>
      </c>
    </row>
    <row r="6451">
      <c r="A6451" s="40">
        <f>IF(GL_Paste!$B6448="","",N(GL_Paste!$H6448)-N(GL_Paste!$G6448))</f>
        <v/>
      </c>
      <c r="B6451" s="43">
        <f>IF(GL_Paste!$B6448="","",DATE(YEAR(GL_Paste!$E6448),MONTH(GL_Paste!$E6448),1))</f>
        <v/>
      </c>
      <c r="C6451">
        <f>IF(GL_Paste!$B6448="","",IF(TRIM(GL_Paste!$M6448)&lt;&gt;"",TRIM(GL_Paste!$M6448),IFERROR(MID(GL_Paste!$I6448,FIND("[",GL_Paste!$I6448)+1,FIND("]",GL_Paste!$I6448)-FIND("[",GL_Paste!$I6448)-1),"")))</f>
        <v/>
      </c>
      <c r="D6451">
        <f>IF(GL_Paste!$B6448="","",IFERROR(INDEX(DeptName,MATCH($C6451,DeptTag,0)),"UNALLOCATED"))</f>
        <v/>
      </c>
      <c r="E6451">
        <f>IF(GL_Paste!$B6448="","",IFERROR(INDEX(AcctCat,MATCH(GL_Paste!$B6448&amp;"",AcctCode,0)),"UNKNOWN"))</f>
        <v/>
      </c>
      <c r="F6451">
        <f>IF(GL_Paste!$B6448="","",IFERROR(INDEX(AcctSub,MATCH(GL_Paste!$B6448&amp;"",AcctCode,0)),"UNKNOWN"))</f>
        <v/>
      </c>
    </row>
    <row r="6452">
      <c r="A6452" s="40">
        <f>IF(GL_Paste!$B6449="","",N(GL_Paste!$H6449)-N(GL_Paste!$G6449))</f>
        <v/>
      </c>
      <c r="B6452" s="43">
        <f>IF(GL_Paste!$B6449="","",DATE(YEAR(GL_Paste!$E6449),MONTH(GL_Paste!$E6449),1))</f>
        <v/>
      </c>
      <c r="C6452">
        <f>IF(GL_Paste!$B6449="","",IF(TRIM(GL_Paste!$M6449)&lt;&gt;"",TRIM(GL_Paste!$M6449),IFERROR(MID(GL_Paste!$I6449,FIND("[",GL_Paste!$I6449)+1,FIND("]",GL_Paste!$I6449)-FIND("[",GL_Paste!$I6449)-1),"")))</f>
        <v/>
      </c>
      <c r="D6452">
        <f>IF(GL_Paste!$B6449="","",IFERROR(INDEX(DeptName,MATCH($C6452,DeptTag,0)),"UNALLOCATED"))</f>
        <v/>
      </c>
      <c r="E6452">
        <f>IF(GL_Paste!$B6449="","",IFERROR(INDEX(AcctCat,MATCH(GL_Paste!$B6449&amp;"",AcctCode,0)),"UNKNOWN"))</f>
        <v/>
      </c>
      <c r="F6452">
        <f>IF(GL_Paste!$B6449="","",IFERROR(INDEX(AcctSub,MATCH(GL_Paste!$B6449&amp;"",AcctCode,0)),"UNKNOWN"))</f>
        <v/>
      </c>
    </row>
    <row r="6453">
      <c r="A6453" s="40">
        <f>IF(GL_Paste!$B6450="","",N(GL_Paste!$H6450)-N(GL_Paste!$G6450))</f>
        <v/>
      </c>
      <c r="B6453" s="43">
        <f>IF(GL_Paste!$B6450="","",DATE(YEAR(GL_Paste!$E6450),MONTH(GL_Paste!$E6450),1))</f>
        <v/>
      </c>
      <c r="C6453">
        <f>IF(GL_Paste!$B6450="","",IF(TRIM(GL_Paste!$M6450)&lt;&gt;"",TRIM(GL_Paste!$M6450),IFERROR(MID(GL_Paste!$I6450,FIND("[",GL_Paste!$I6450)+1,FIND("]",GL_Paste!$I6450)-FIND("[",GL_Paste!$I6450)-1),"")))</f>
        <v/>
      </c>
      <c r="D6453">
        <f>IF(GL_Paste!$B6450="","",IFERROR(INDEX(DeptName,MATCH($C6453,DeptTag,0)),"UNALLOCATED"))</f>
        <v/>
      </c>
      <c r="E6453">
        <f>IF(GL_Paste!$B6450="","",IFERROR(INDEX(AcctCat,MATCH(GL_Paste!$B6450&amp;"",AcctCode,0)),"UNKNOWN"))</f>
        <v/>
      </c>
      <c r="F6453">
        <f>IF(GL_Paste!$B6450="","",IFERROR(INDEX(AcctSub,MATCH(GL_Paste!$B6450&amp;"",AcctCode,0)),"UNKNOWN"))</f>
        <v/>
      </c>
    </row>
    <row r="6454">
      <c r="A6454" s="40">
        <f>IF(GL_Paste!$B6451="","",N(GL_Paste!$H6451)-N(GL_Paste!$G6451))</f>
        <v/>
      </c>
      <c r="B6454" s="43">
        <f>IF(GL_Paste!$B6451="","",DATE(YEAR(GL_Paste!$E6451),MONTH(GL_Paste!$E6451),1))</f>
        <v/>
      </c>
      <c r="C6454">
        <f>IF(GL_Paste!$B6451="","",IF(TRIM(GL_Paste!$M6451)&lt;&gt;"",TRIM(GL_Paste!$M6451),IFERROR(MID(GL_Paste!$I6451,FIND("[",GL_Paste!$I6451)+1,FIND("]",GL_Paste!$I6451)-FIND("[",GL_Paste!$I6451)-1),"")))</f>
        <v/>
      </c>
      <c r="D6454">
        <f>IF(GL_Paste!$B6451="","",IFERROR(INDEX(DeptName,MATCH($C6454,DeptTag,0)),"UNALLOCATED"))</f>
        <v/>
      </c>
      <c r="E6454">
        <f>IF(GL_Paste!$B6451="","",IFERROR(INDEX(AcctCat,MATCH(GL_Paste!$B6451&amp;"",AcctCode,0)),"UNKNOWN"))</f>
        <v/>
      </c>
      <c r="F6454">
        <f>IF(GL_Paste!$B6451="","",IFERROR(INDEX(AcctSub,MATCH(GL_Paste!$B6451&amp;"",AcctCode,0)),"UNKNOWN"))</f>
        <v/>
      </c>
    </row>
    <row r="6455">
      <c r="A6455" s="40">
        <f>IF(GL_Paste!$B6452="","",N(GL_Paste!$H6452)-N(GL_Paste!$G6452))</f>
        <v/>
      </c>
      <c r="B6455" s="43">
        <f>IF(GL_Paste!$B6452="","",DATE(YEAR(GL_Paste!$E6452),MONTH(GL_Paste!$E6452),1))</f>
        <v/>
      </c>
      <c r="C6455">
        <f>IF(GL_Paste!$B6452="","",IF(TRIM(GL_Paste!$M6452)&lt;&gt;"",TRIM(GL_Paste!$M6452),IFERROR(MID(GL_Paste!$I6452,FIND("[",GL_Paste!$I6452)+1,FIND("]",GL_Paste!$I6452)-FIND("[",GL_Paste!$I6452)-1),"")))</f>
        <v/>
      </c>
      <c r="D6455">
        <f>IF(GL_Paste!$B6452="","",IFERROR(INDEX(DeptName,MATCH($C6455,DeptTag,0)),"UNALLOCATED"))</f>
        <v/>
      </c>
      <c r="E6455">
        <f>IF(GL_Paste!$B6452="","",IFERROR(INDEX(AcctCat,MATCH(GL_Paste!$B6452&amp;"",AcctCode,0)),"UNKNOWN"))</f>
        <v/>
      </c>
      <c r="F6455">
        <f>IF(GL_Paste!$B6452="","",IFERROR(INDEX(AcctSub,MATCH(GL_Paste!$B6452&amp;"",AcctCode,0)),"UNKNOWN"))</f>
        <v/>
      </c>
    </row>
    <row r="6456">
      <c r="A6456" s="40">
        <f>IF(GL_Paste!$B6453="","",N(GL_Paste!$H6453)-N(GL_Paste!$G6453))</f>
        <v/>
      </c>
      <c r="B6456" s="43">
        <f>IF(GL_Paste!$B6453="","",DATE(YEAR(GL_Paste!$E6453),MONTH(GL_Paste!$E6453),1))</f>
        <v/>
      </c>
      <c r="C6456">
        <f>IF(GL_Paste!$B6453="","",IF(TRIM(GL_Paste!$M6453)&lt;&gt;"",TRIM(GL_Paste!$M6453),IFERROR(MID(GL_Paste!$I6453,FIND("[",GL_Paste!$I6453)+1,FIND("]",GL_Paste!$I6453)-FIND("[",GL_Paste!$I6453)-1),"")))</f>
        <v/>
      </c>
      <c r="D6456">
        <f>IF(GL_Paste!$B6453="","",IFERROR(INDEX(DeptName,MATCH($C6456,DeptTag,0)),"UNALLOCATED"))</f>
        <v/>
      </c>
      <c r="E6456">
        <f>IF(GL_Paste!$B6453="","",IFERROR(INDEX(AcctCat,MATCH(GL_Paste!$B6453&amp;"",AcctCode,0)),"UNKNOWN"))</f>
        <v/>
      </c>
      <c r="F6456">
        <f>IF(GL_Paste!$B6453="","",IFERROR(INDEX(AcctSub,MATCH(GL_Paste!$B6453&amp;"",AcctCode,0)),"UNKNOWN"))</f>
        <v/>
      </c>
    </row>
    <row r="6457">
      <c r="A6457" s="40">
        <f>IF(GL_Paste!$B6454="","",N(GL_Paste!$H6454)-N(GL_Paste!$G6454))</f>
        <v/>
      </c>
      <c r="B6457" s="43">
        <f>IF(GL_Paste!$B6454="","",DATE(YEAR(GL_Paste!$E6454),MONTH(GL_Paste!$E6454),1))</f>
        <v/>
      </c>
      <c r="C6457">
        <f>IF(GL_Paste!$B6454="","",IF(TRIM(GL_Paste!$M6454)&lt;&gt;"",TRIM(GL_Paste!$M6454),IFERROR(MID(GL_Paste!$I6454,FIND("[",GL_Paste!$I6454)+1,FIND("]",GL_Paste!$I6454)-FIND("[",GL_Paste!$I6454)-1),"")))</f>
        <v/>
      </c>
      <c r="D6457">
        <f>IF(GL_Paste!$B6454="","",IFERROR(INDEX(DeptName,MATCH($C6457,DeptTag,0)),"UNALLOCATED"))</f>
        <v/>
      </c>
      <c r="E6457">
        <f>IF(GL_Paste!$B6454="","",IFERROR(INDEX(AcctCat,MATCH(GL_Paste!$B6454&amp;"",AcctCode,0)),"UNKNOWN"))</f>
        <v/>
      </c>
      <c r="F6457">
        <f>IF(GL_Paste!$B6454="","",IFERROR(INDEX(AcctSub,MATCH(GL_Paste!$B6454&amp;"",AcctCode,0)),"UNKNOWN"))</f>
        <v/>
      </c>
    </row>
    <row r="6458">
      <c r="A6458" s="40">
        <f>IF(GL_Paste!$B6455="","",N(GL_Paste!$H6455)-N(GL_Paste!$G6455))</f>
        <v/>
      </c>
      <c r="B6458" s="43">
        <f>IF(GL_Paste!$B6455="","",DATE(YEAR(GL_Paste!$E6455),MONTH(GL_Paste!$E6455),1))</f>
        <v/>
      </c>
      <c r="C6458">
        <f>IF(GL_Paste!$B6455="","",IF(TRIM(GL_Paste!$M6455)&lt;&gt;"",TRIM(GL_Paste!$M6455),IFERROR(MID(GL_Paste!$I6455,FIND("[",GL_Paste!$I6455)+1,FIND("]",GL_Paste!$I6455)-FIND("[",GL_Paste!$I6455)-1),"")))</f>
        <v/>
      </c>
      <c r="D6458">
        <f>IF(GL_Paste!$B6455="","",IFERROR(INDEX(DeptName,MATCH($C6458,DeptTag,0)),"UNALLOCATED"))</f>
        <v/>
      </c>
      <c r="E6458">
        <f>IF(GL_Paste!$B6455="","",IFERROR(INDEX(AcctCat,MATCH(GL_Paste!$B6455&amp;"",AcctCode,0)),"UNKNOWN"))</f>
        <v/>
      </c>
      <c r="F6458">
        <f>IF(GL_Paste!$B6455="","",IFERROR(INDEX(AcctSub,MATCH(GL_Paste!$B6455&amp;"",AcctCode,0)),"UNKNOWN"))</f>
        <v/>
      </c>
    </row>
    <row r="6459">
      <c r="A6459" s="40">
        <f>IF(GL_Paste!$B6456="","",N(GL_Paste!$H6456)-N(GL_Paste!$G6456))</f>
        <v/>
      </c>
      <c r="B6459" s="43">
        <f>IF(GL_Paste!$B6456="","",DATE(YEAR(GL_Paste!$E6456),MONTH(GL_Paste!$E6456),1))</f>
        <v/>
      </c>
      <c r="C6459">
        <f>IF(GL_Paste!$B6456="","",IF(TRIM(GL_Paste!$M6456)&lt;&gt;"",TRIM(GL_Paste!$M6456),IFERROR(MID(GL_Paste!$I6456,FIND("[",GL_Paste!$I6456)+1,FIND("]",GL_Paste!$I6456)-FIND("[",GL_Paste!$I6456)-1),"")))</f>
        <v/>
      </c>
      <c r="D6459">
        <f>IF(GL_Paste!$B6456="","",IFERROR(INDEX(DeptName,MATCH($C6459,DeptTag,0)),"UNALLOCATED"))</f>
        <v/>
      </c>
      <c r="E6459">
        <f>IF(GL_Paste!$B6456="","",IFERROR(INDEX(AcctCat,MATCH(GL_Paste!$B6456&amp;"",AcctCode,0)),"UNKNOWN"))</f>
        <v/>
      </c>
      <c r="F6459">
        <f>IF(GL_Paste!$B6456="","",IFERROR(INDEX(AcctSub,MATCH(GL_Paste!$B6456&amp;"",AcctCode,0)),"UNKNOWN"))</f>
        <v/>
      </c>
    </row>
    <row r="6460">
      <c r="A6460" s="40">
        <f>IF(GL_Paste!$B6457="","",N(GL_Paste!$H6457)-N(GL_Paste!$G6457))</f>
        <v/>
      </c>
      <c r="B6460" s="43">
        <f>IF(GL_Paste!$B6457="","",DATE(YEAR(GL_Paste!$E6457),MONTH(GL_Paste!$E6457),1))</f>
        <v/>
      </c>
      <c r="C6460">
        <f>IF(GL_Paste!$B6457="","",IF(TRIM(GL_Paste!$M6457)&lt;&gt;"",TRIM(GL_Paste!$M6457),IFERROR(MID(GL_Paste!$I6457,FIND("[",GL_Paste!$I6457)+1,FIND("]",GL_Paste!$I6457)-FIND("[",GL_Paste!$I6457)-1),"")))</f>
        <v/>
      </c>
      <c r="D6460">
        <f>IF(GL_Paste!$B6457="","",IFERROR(INDEX(DeptName,MATCH($C6460,DeptTag,0)),"UNALLOCATED"))</f>
        <v/>
      </c>
      <c r="E6460">
        <f>IF(GL_Paste!$B6457="","",IFERROR(INDEX(AcctCat,MATCH(GL_Paste!$B6457&amp;"",AcctCode,0)),"UNKNOWN"))</f>
        <v/>
      </c>
      <c r="F6460">
        <f>IF(GL_Paste!$B6457="","",IFERROR(INDEX(AcctSub,MATCH(GL_Paste!$B6457&amp;"",AcctCode,0)),"UNKNOWN"))</f>
        <v/>
      </c>
    </row>
    <row r="6461">
      <c r="A6461" s="40">
        <f>IF(GL_Paste!$B6458="","",N(GL_Paste!$H6458)-N(GL_Paste!$G6458))</f>
        <v/>
      </c>
      <c r="B6461" s="43">
        <f>IF(GL_Paste!$B6458="","",DATE(YEAR(GL_Paste!$E6458),MONTH(GL_Paste!$E6458),1))</f>
        <v/>
      </c>
      <c r="C6461">
        <f>IF(GL_Paste!$B6458="","",IF(TRIM(GL_Paste!$M6458)&lt;&gt;"",TRIM(GL_Paste!$M6458),IFERROR(MID(GL_Paste!$I6458,FIND("[",GL_Paste!$I6458)+1,FIND("]",GL_Paste!$I6458)-FIND("[",GL_Paste!$I6458)-1),"")))</f>
        <v/>
      </c>
      <c r="D6461">
        <f>IF(GL_Paste!$B6458="","",IFERROR(INDEX(DeptName,MATCH($C6461,DeptTag,0)),"UNALLOCATED"))</f>
        <v/>
      </c>
      <c r="E6461">
        <f>IF(GL_Paste!$B6458="","",IFERROR(INDEX(AcctCat,MATCH(GL_Paste!$B6458&amp;"",AcctCode,0)),"UNKNOWN"))</f>
        <v/>
      </c>
      <c r="F6461">
        <f>IF(GL_Paste!$B6458="","",IFERROR(INDEX(AcctSub,MATCH(GL_Paste!$B6458&amp;"",AcctCode,0)),"UNKNOWN"))</f>
        <v/>
      </c>
    </row>
    <row r="6462">
      <c r="A6462" s="40">
        <f>IF(GL_Paste!$B6459="","",N(GL_Paste!$H6459)-N(GL_Paste!$G6459))</f>
        <v/>
      </c>
      <c r="B6462" s="43">
        <f>IF(GL_Paste!$B6459="","",DATE(YEAR(GL_Paste!$E6459),MONTH(GL_Paste!$E6459),1))</f>
        <v/>
      </c>
      <c r="C6462">
        <f>IF(GL_Paste!$B6459="","",IF(TRIM(GL_Paste!$M6459)&lt;&gt;"",TRIM(GL_Paste!$M6459),IFERROR(MID(GL_Paste!$I6459,FIND("[",GL_Paste!$I6459)+1,FIND("]",GL_Paste!$I6459)-FIND("[",GL_Paste!$I6459)-1),"")))</f>
        <v/>
      </c>
      <c r="D6462">
        <f>IF(GL_Paste!$B6459="","",IFERROR(INDEX(DeptName,MATCH($C6462,DeptTag,0)),"UNALLOCATED"))</f>
        <v/>
      </c>
      <c r="E6462">
        <f>IF(GL_Paste!$B6459="","",IFERROR(INDEX(AcctCat,MATCH(GL_Paste!$B6459&amp;"",AcctCode,0)),"UNKNOWN"))</f>
        <v/>
      </c>
      <c r="F6462">
        <f>IF(GL_Paste!$B6459="","",IFERROR(INDEX(AcctSub,MATCH(GL_Paste!$B6459&amp;"",AcctCode,0)),"UNKNOWN"))</f>
        <v/>
      </c>
    </row>
    <row r="6463">
      <c r="A6463" s="40">
        <f>IF(GL_Paste!$B6460="","",N(GL_Paste!$H6460)-N(GL_Paste!$G6460))</f>
        <v/>
      </c>
      <c r="B6463" s="43">
        <f>IF(GL_Paste!$B6460="","",DATE(YEAR(GL_Paste!$E6460),MONTH(GL_Paste!$E6460),1))</f>
        <v/>
      </c>
      <c r="C6463">
        <f>IF(GL_Paste!$B6460="","",IF(TRIM(GL_Paste!$M6460)&lt;&gt;"",TRIM(GL_Paste!$M6460),IFERROR(MID(GL_Paste!$I6460,FIND("[",GL_Paste!$I6460)+1,FIND("]",GL_Paste!$I6460)-FIND("[",GL_Paste!$I6460)-1),"")))</f>
        <v/>
      </c>
      <c r="D6463">
        <f>IF(GL_Paste!$B6460="","",IFERROR(INDEX(DeptName,MATCH($C6463,DeptTag,0)),"UNALLOCATED"))</f>
        <v/>
      </c>
      <c r="E6463">
        <f>IF(GL_Paste!$B6460="","",IFERROR(INDEX(AcctCat,MATCH(GL_Paste!$B6460&amp;"",AcctCode,0)),"UNKNOWN"))</f>
        <v/>
      </c>
      <c r="F6463">
        <f>IF(GL_Paste!$B6460="","",IFERROR(INDEX(AcctSub,MATCH(GL_Paste!$B6460&amp;"",AcctCode,0)),"UNKNOWN"))</f>
        <v/>
      </c>
    </row>
    <row r="6464">
      <c r="A6464" s="40">
        <f>IF(GL_Paste!$B6461="","",N(GL_Paste!$H6461)-N(GL_Paste!$G6461))</f>
        <v/>
      </c>
      <c r="B6464" s="43">
        <f>IF(GL_Paste!$B6461="","",DATE(YEAR(GL_Paste!$E6461),MONTH(GL_Paste!$E6461),1))</f>
        <v/>
      </c>
      <c r="C6464">
        <f>IF(GL_Paste!$B6461="","",IF(TRIM(GL_Paste!$M6461)&lt;&gt;"",TRIM(GL_Paste!$M6461),IFERROR(MID(GL_Paste!$I6461,FIND("[",GL_Paste!$I6461)+1,FIND("]",GL_Paste!$I6461)-FIND("[",GL_Paste!$I6461)-1),"")))</f>
        <v/>
      </c>
      <c r="D6464">
        <f>IF(GL_Paste!$B6461="","",IFERROR(INDEX(DeptName,MATCH($C6464,DeptTag,0)),"UNALLOCATED"))</f>
        <v/>
      </c>
      <c r="E6464">
        <f>IF(GL_Paste!$B6461="","",IFERROR(INDEX(AcctCat,MATCH(GL_Paste!$B6461&amp;"",AcctCode,0)),"UNKNOWN"))</f>
        <v/>
      </c>
      <c r="F6464">
        <f>IF(GL_Paste!$B6461="","",IFERROR(INDEX(AcctSub,MATCH(GL_Paste!$B6461&amp;"",AcctCode,0)),"UNKNOWN"))</f>
        <v/>
      </c>
    </row>
    <row r="6465">
      <c r="A6465" s="40">
        <f>IF(GL_Paste!$B6462="","",N(GL_Paste!$H6462)-N(GL_Paste!$G6462))</f>
        <v/>
      </c>
      <c r="B6465" s="43">
        <f>IF(GL_Paste!$B6462="","",DATE(YEAR(GL_Paste!$E6462),MONTH(GL_Paste!$E6462),1))</f>
        <v/>
      </c>
      <c r="C6465">
        <f>IF(GL_Paste!$B6462="","",IF(TRIM(GL_Paste!$M6462)&lt;&gt;"",TRIM(GL_Paste!$M6462),IFERROR(MID(GL_Paste!$I6462,FIND("[",GL_Paste!$I6462)+1,FIND("]",GL_Paste!$I6462)-FIND("[",GL_Paste!$I6462)-1),"")))</f>
        <v/>
      </c>
      <c r="D6465">
        <f>IF(GL_Paste!$B6462="","",IFERROR(INDEX(DeptName,MATCH($C6465,DeptTag,0)),"UNALLOCATED"))</f>
        <v/>
      </c>
      <c r="E6465">
        <f>IF(GL_Paste!$B6462="","",IFERROR(INDEX(AcctCat,MATCH(GL_Paste!$B6462&amp;"",AcctCode,0)),"UNKNOWN"))</f>
        <v/>
      </c>
      <c r="F6465">
        <f>IF(GL_Paste!$B6462="","",IFERROR(INDEX(AcctSub,MATCH(GL_Paste!$B6462&amp;"",AcctCode,0)),"UNKNOWN"))</f>
        <v/>
      </c>
    </row>
    <row r="6466">
      <c r="A6466" s="40">
        <f>IF(GL_Paste!$B6463="","",N(GL_Paste!$H6463)-N(GL_Paste!$G6463))</f>
        <v/>
      </c>
      <c r="B6466" s="43">
        <f>IF(GL_Paste!$B6463="","",DATE(YEAR(GL_Paste!$E6463),MONTH(GL_Paste!$E6463),1))</f>
        <v/>
      </c>
      <c r="C6466">
        <f>IF(GL_Paste!$B6463="","",IF(TRIM(GL_Paste!$M6463)&lt;&gt;"",TRIM(GL_Paste!$M6463),IFERROR(MID(GL_Paste!$I6463,FIND("[",GL_Paste!$I6463)+1,FIND("]",GL_Paste!$I6463)-FIND("[",GL_Paste!$I6463)-1),"")))</f>
        <v/>
      </c>
      <c r="D6466">
        <f>IF(GL_Paste!$B6463="","",IFERROR(INDEX(DeptName,MATCH($C6466,DeptTag,0)),"UNALLOCATED"))</f>
        <v/>
      </c>
      <c r="E6466">
        <f>IF(GL_Paste!$B6463="","",IFERROR(INDEX(AcctCat,MATCH(GL_Paste!$B6463&amp;"",AcctCode,0)),"UNKNOWN"))</f>
        <v/>
      </c>
      <c r="F6466">
        <f>IF(GL_Paste!$B6463="","",IFERROR(INDEX(AcctSub,MATCH(GL_Paste!$B6463&amp;"",AcctCode,0)),"UNKNOWN"))</f>
        <v/>
      </c>
    </row>
    <row r="6467">
      <c r="A6467" s="40">
        <f>IF(GL_Paste!$B6464="","",N(GL_Paste!$H6464)-N(GL_Paste!$G6464))</f>
        <v/>
      </c>
      <c r="B6467" s="43">
        <f>IF(GL_Paste!$B6464="","",DATE(YEAR(GL_Paste!$E6464),MONTH(GL_Paste!$E6464),1))</f>
        <v/>
      </c>
      <c r="C6467">
        <f>IF(GL_Paste!$B6464="","",IF(TRIM(GL_Paste!$M6464)&lt;&gt;"",TRIM(GL_Paste!$M6464),IFERROR(MID(GL_Paste!$I6464,FIND("[",GL_Paste!$I6464)+1,FIND("]",GL_Paste!$I6464)-FIND("[",GL_Paste!$I6464)-1),"")))</f>
        <v/>
      </c>
      <c r="D6467">
        <f>IF(GL_Paste!$B6464="","",IFERROR(INDEX(DeptName,MATCH($C6467,DeptTag,0)),"UNALLOCATED"))</f>
        <v/>
      </c>
      <c r="E6467">
        <f>IF(GL_Paste!$B6464="","",IFERROR(INDEX(AcctCat,MATCH(GL_Paste!$B6464&amp;"",AcctCode,0)),"UNKNOWN"))</f>
        <v/>
      </c>
      <c r="F6467">
        <f>IF(GL_Paste!$B6464="","",IFERROR(INDEX(AcctSub,MATCH(GL_Paste!$B6464&amp;"",AcctCode,0)),"UNKNOWN"))</f>
        <v/>
      </c>
    </row>
    <row r="6468">
      <c r="A6468" s="40">
        <f>IF(GL_Paste!$B6465="","",N(GL_Paste!$H6465)-N(GL_Paste!$G6465))</f>
        <v/>
      </c>
      <c r="B6468" s="43">
        <f>IF(GL_Paste!$B6465="","",DATE(YEAR(GL_Paste!$E6465),MONTH(GL_Paste!$E6465),1))</f>
        <v/>
      </c>
      <c r="C6468">
        <f>IF(GL_Paste!$B6465="","",IF(TRIM(GL_Paste!$M6465)&lt;&gt;"",TRIM(GL_Paste!$M6465),IFERROR(MID(GL_Paste!$I6465,FIND("[",GL_Paste!$I6465)+1,FIND("]",GL_Paste!$I6465)-FIND("[",GL_Paste!$I6465)-1),"")))</f>
        <v/>
      </c>
      <c r="D6468">
        <f>IF(GL_Paste!$B6465="","",IFERROR(INDEX(DeptName,MATCH($C6468,DeptTag,0)),"UNALLOCATED"))</f>
        <v/>
      </c>
      <c r="E6468">
        <f>IF(GL_Paste!$B6465="","",IFERROR(INDEX(AcctCat,MATCH(GL_Paste!$B6465&amp;"",AcctCode,0)),"UNKNOWN"))</f>
        <v/>
      </c>
      <c r="F6468">
        <f>IF(GL_Paste!$B6465="","",IFERROR(INDEX(AcctSub,MATCH(GL_Paste!$B6465&amp;"",AcctCode,0)),"UNKNOWN"))</f>
        <v/>
      </c>
    </row>
    <row r="6469">
      <c r="A6469" s="40">
        <f>IF(GL_Paste!$B6466="","",N(GL_Paste!$H6466)-N(GL_Paste!$G6466))</f>
        <v/>
      </c>
      <c r="B6469" s="43">
        <f>IF(GL_Paste!$B6466="","",DATE(YEAR(GL_Paste!$E6466),MONTH(GL_Paste!$E6466),1))</f>
        <v/>
      </c>
      <c r="C6469">
        <f>IF(GL_Paste!$B6466="","",IF(TRIM(GL_Paste!$M6466)&lt;&gt;"",TRIM(GL_Paste!$M6466),IFERROR(MID(GL_Paste!$I6466,FIND("[",GL_Paste!$I6466)+1,FIND("]",GL_Paste!$I6466)-FIND("[",GL_Paste!$I6466)-1),"")))</f>
        <v/>
      </c>
      <c r="D6469">
        <f>IF(GL_Paste!$B6466="","",IFERROR(INDEX(DeptName,MATCH($C6469,DeptTag,0)),"UNALLOCATED"))</f>
        <v/>
      </c>
      <c r="E6469">
        <f>IF(GL_Paste!$B6466="","",IFERROR(INDEX(AcctCat,MATCH(GL_Paste!$B6466&amp;"",AcctCode,0)),"UNKNOWN"))</f>
        <v/>
      </c>
      <c r="F6469">
        <f>IF(GL_Paste!$B6466="","",IFERROR(INDEX(AcctSub,MATCH(GL_Paste!$B6466&amp;"",AcctCode,0)),"UNKNOWN"))</f>
        <v/>
      </c>
    </row>
    <row r="6470">
      <c r="A6470" s="40">
        <f>IF(GL_Paste!$B6467="","",N(GL_Paste!$H6467)-N(GL_Paste!$G6467))</f>
        <v/>
      </c>
      <c r="B6470" s="43">
        <f>IF(GL_Paste!$B6467="","",DATE(YEAR(GL_Paste!$E6467),MONTH(GL_Paste!$E6467),1))</f>
        <v/>
      </c>
      <c r="C6470">
        <f>IF(GL_Paste!$B6467="","",IF(TRIM(GL_Paste!$M6467)&lt;&gt;"",TRIM(GL_Paste!$M6467),IFERROR(MID(GL_Paste!$I6467,FIND("[",GL_Paste!$I6467)+1,FIND("]",GL_Paste!$I6467)-FIND("[",GL_Paste!$I6467)-1),"")))</f>
        <v/>
      </c>
      <c r="D6470">
        <f>IF(GL_Paste!$B6467="","",IFERROR(INDEX(DeptName,MATCH($C6470,DeptTag,0)),"UNALLOCATED"))</f>
        <v/>
      </c>
      <c r="E6470">
        <f>IF(GL_Paste!$B6467="","",IFERROR(INDEX(AcctCat,MATCH(GL_Paste!$B6467&amp;"",AcctCode,0)),"UNKNOWN"))</f>
        <v/>
      </c>
      <c r="F6470">
        <f>IF(GL_Paste!$B6467="","",IFERROR(INDEX(AcctSub,MATCH(GL_Paste!$B6467&amp;"",AcctCode,0)),"UNKNOWN"))</f>
        <v/>
      </c>
    </row>
    <row r="6471">
      <c r="A6471" s="40">
        <f>IF(GL_Paste!$B6468="","",N(GL_Paste!$H6468)-N(GL_Paste!$G6468))</f>
        <v/>
      </c>
      <c r="B6471" s="43">
        <f>IF(GL_Paste!$B6468="","",DATE(YEAR(GL_Paste!$E6468),MONTH(GL_Paste!$E6468),1))</f>
        <v/>
      </c>
      <c r="C6471">
        <f>IF(GL_Paste!$B6468="","",IF(TRIM(GL_Paste!$M6468)&lt;&gt;"",TRIM(GL_Paste!$M6468),IFERROR(MID(GL_Paste!$I6468,FIND("[",GL_Paste!$I6468)+1,FIND("]",GL_Paste!$I6468)-FIND("[",GL_Paste!$I6468)-1),"")))</f>
        <v/>
      </c>
      <c r="D6471">
        <f>IF(GL_Paste!$B6468="","",IFERROR(INDEX(DeptName,MATCH($C6471,DeptTag,0)),"UNALLOCATED"))</f>
        <v/>
      </c>
      <c r="E6471">
        <f>IF(GL_Paste!$B6468="","",IFERROR(INDEX(AcctCat,MATCH(GL_Paste!$B6468&amp;"",AcctCode,0)),"UNKNOWN"))</f>
        <v/>
      </c>
      <c r="F6471">
        <f>IF(GL_Paste!$B6468="","",IFERROR(INDEX(AcctSub,MATCH(GL_Paste!$B6468&amp;"",AcctCode,0)),"UNKNOWN"))</f>
        <v/>
      </c>
    </row>
    <row r="6472">
      <c r="A6472" s="40">
        <f>IF(GL_Paste!$B6469="","",N(GL_Paste!$H6469)-N(GL_Paste!$G6469))</f>
        <v/>
      </c>
      <c r="B6472" s="43">
        <f>IF(GL_Paste!$B6469="","",DATE(YEAR(GL_Paste!$E6469),MONTH(GL_Paste!$E6469),1))</f>
        <v/>
      </c>
      <c r="C6472">
        <f>IF(GL_Paste!$B6469="","",IF(TRIM(GL_Paste!$M6469)&lt;&gt;"",TRIM(GL_Paste!$M6469),IFERROR(MID(GL_Paste!$I6469,FIND("[",GL_Paste!$I6469)+1,FIND("]",GL_Paste!$I6469)-FIND("[",GL_Paste!$I6469)-1),"")))</f>
        <v/>
      </c>
      <c r="D6472">
        <f>IF(GL_Paste!$B6469="","",IFERROR(INDEX(DeptName,MATCH($C6472,DeptTag,0)),"UNALLOCATED"))</f>
        <v/>
      </c>
      <c r="E6472">
        <f>IF(GL_Paste!$B6469="","",IFERROR(INDEX(AcctCat,MATCH(GL_Paste!$B6469&amp;"",AcctCode,0)),"UNKNOWN"))</f>
        <v/>
      </c>
      <c r="F6472">
        <f>IF(GL_Paste!$B6469="","",IFERROR(INDEX(AcctSub,MATCH(GL_Paste!$B6469&amp;"",AcctCode,0)),"UNKNOWN"))</f>
        <v/>
      </c>
    </row>
    <row r="6473">
      <c r="A6473" s="40">
        <f>IF(GL_Paste!$B6470="","",N(GL_Paste!$H6470)-N(GL_Paste!$G6470))</f>
        <v/>
      </c>
      <c r="B6473" s="43">
        <f>IF(GL_Paste!$B6470="","",DATE(YEAR(GL_Paste!$E6470),MONTH(GL_Paste!$E6470),1))</f>
        <v/>
      </c>
      <c r="C6473">
        <f>IF(GL_Paste!$B6470="","",IF(TRIM(GL_Paste!$M6470)&lt;&gt;"",TRIM(GL_Paste!$M6470),IFERROR(MID(GL_Paste!$I6470,FIND("[",GL_Paste!$I6470)+1,FIND("]",GL_Paste!$I6470)-FIND("[",GL_Paste!$I6470)-1),"")))</f>
        <v/>
      </c>
      <c r="D6473">
        <f>IF(GL_Paste!$B6470="","",IFERROR(INDEX(DeptName,MATCH($C6473,DeptTag,0)),"UNALLOCATED"))</f>
        <v/>
      </c>
      <c r="E6473">
        <f>IF(GL_Paste!$B6470="","",IFERROR(INDEX(AcctCat,MATCH(GL_Paste!$B6470&amp;"",AcctCode,0)),"UNKNOWN"))</f>
        <v/>
      </c>
      <c r="F6473">
        <f>IF(GL_Paste!$B6470="","",IFERROR(INDEX(AcctSub,MATCH(GL_Paste!$B6470&amp;"",AcctCode,0)),"UNKNOWN"))</f>
        <v/>
      </c>
    </row>
    <row r="6474">
      <c r="A6474" s="40">
        <f>IF(GL_Paste!$B6471="","",N(GL_Paste!$H6471)-N(GL_Paste!$G6471))</f>
        <v/>
      </c>
      <c r="B6474" s="43">
        <f>IF(GL_Paste!$B6471="","",DATE(YEAR(GL_Paste!$E6471),MONTH(GL_Paste!$E6471),1))</f>
        <v/>
      </c>
      <c r="C6474">
        <f>IF(GL_Paste!$B6471="","",IF(TRIM(GL_Paste!$M6471)&lt;&gt;"",TRIM(GL_Paste!$M6471),IFERROR(MID(GL_Paste!$I6471,FIND("[",GL_Paste!$I6471)+1,FIND("]",GL_Paste!$I6471)-FIND("[",GL_Paste!$I6471)-1),"")))</f>
        <v/>
      </c>
      <c r="D6474">
        <f>IF(GL_Paste!$B6471="","",IFERROR(INDEX(DeptName,MATCH($C6474,DeptTag,0)),"UNALLOCATED"))</f>
        <v/>
      </c>
      <c r="E6474">
        <f>IF(GL_Paste!$B6471="","",IFERROR(INDEX(AcctCat,MATCH(GL_Paste!$B6471&amp;"",AcctCode,0)),"UNKNOWN"))</f>
        <v/>
      </c>
      <c r="F6474">
        <f>IF(GL_Paste!$B6471="","",IFERROR(INDEX(AcctSub,MATCH(GL_Paste!$B6471&amp;"",AcctCode,0)),"UNKNOWN"))</f>
        <v/>
      </c>
    </row>
    <row r="6475">
      <c r="A6475" s="40">
        <f>IF(GL_Paste!$B6472="","",N(GL_Paste!$H6472)-N(GL_Paste!$G6472))</f>
        <v/>
      </c>
      <c r="B6475" s="43">
        <f>IF(GL_Paste!$B6472="","",DATE(YEAR(GL_Paste!$E6472),MONTH(GL_Paste!$E6472),1))</f>
        <v/>
      </c>
      <c r="C6475">
        <f>IF(GL_Paste!$B6472="","",IF(TRIM(GL_Paste!$M6472)&lt;&gt;"",TRIM(GL_Paste!$M6472),IFERROR(MID(GL_Paste!$I6472,FIND("[",GL_Paste!$I6472)+1,FIND("]",GL_Paste!$I6472)-FIND("[",GL_Paste!$I6472)-1),"")))</f>
        <v/>
      </c>
      <c r="D6475">
        <f>IF(GL_Paste!$B6472="","",IFERROR(INDEX(DeptName,MATCH($C6475,DeptTag,0)),"UNALLOCATED"))</f>
        <v/>
      </c>
      <c r="E6475">
        <f>IF(GL_Paste!$B6472="","",IFERROR(INDEX(AcctCat,MATCH(GL_Paste!$B6472&amp;"",AcctCode,0)),"UNKNOWN"))</f>
        <v/>
      </c>
      <c r="F6475">
        <f>IF(GL_Paste!$B6472="","",IFERROR(INDEX(AcctSub,MATCH(GL_Paste!$B6472&amp;"",AcctCode,0)),"UNKNOWN"))</f>
        <v/>
      </c>
    </row>
    <row r="6476">
      <c r="A6476" s="40">
        <f>IF(GL_Paste!$B6473="","",N(GL_Paste!$H6473)-N(GL_Paste!$G6473))</f>
        <v/>
      </c>
      <c r="B6476" s="43">
        <f>IF(GL_Paste!$B6473="","",DATE(YEAR(GL_Paste!$E6473),MONTH(GL_Paste!$E6473),1))</f>
        <v/>
      </c>
      <c r="C6476">
        <f>IF(GL_Paste!$B6473="","",IF(TRIM(GL_Paste!$M6473)&lt;&gt;"",TRIM(GL_Paste!$M6473),IFERROR(MID(GL_Paste!$I6473,FIND("[",GL_Paste!$I6473)+1,FIND("]",GL_Paste!$I6473)-FIND("[",GL_Paste!$I6473)-1),"")))</f>
        <v/>
      </c>
      <c r="D6476">
        <f>IF(GL_Paste!$B6473="","",IFERROR(INDEX(DeptName,MATCH($C6476,DeptTag,0)),"UNALLOCATED"))</f>
        <v/>
      </c>
      <c r="E6476">
        <f>IF(GL_Paste!$B6473="","",IFERROR(INDEX(AcctCat,MATCH(GL_Paste!$B6473&amp;"",AcctCode,0)),"UNKNOWN"))</f>
        <v/>
      </c>
      <c r="F6476">
        <f>IF(GL_Paste!$B6473="","",IFERROR(INDEX(AcctSub,MATCH(GL_Paste!$B6473&amp;"",AcctCode,0)),"UNKNOWN"))</f>
        <v/>
      </c>
    </row>
    <row r="6477">
      <c r="A6477" s="40">
        <f>IF(GL_Paste!$B6474="","",N(GL_Paste!$H6474)-N(GL_Paste!$G6474))</f>
        <v/>
      </c>
      <c r="B6477" s="43">
        <f>IF(GL_Paste!$B6474="","",DATE(YEAR(GL_Paste!$E6474),MONTH(GL_Paste!$E6474),1))</f>
        <v/>
      </c>
      <c r="C6477">
        <f>IF(GL_Paste!$B6474="","",IF(TRIM(GL_Paste!$M6474)&lt;&gt;"",TRIM(GL_Paste!$M6474),IFERROR(MID(GL_Paste!$I6474,FIND("[",GL_Paste!$I6474)+1,FIND("]",GL_Paste!$I6474)-FIND("[",GL_Paste!$I6474)-1),"")))</f>
        <v/>
      </c>
      <c r="D6477">
        <f>IF(GL_Paste!$B6474="","",IFERROR(INDEX(DeptName,MATCH($C6477,DeptTag,0)),"UNALLOCATED"))</f>
        <v/>
      </c>
      <c r="E6477">
        <f>IF(GL_Paste!$B6474="","",IFERROR(INDEX(AcctCat,MATCH(GL_Paste!$B6474&amp;"",AcctCode,0)),"UNKNOWN"))</f>
        <v/>
      </c>
      <c r="F6477">
        <f>IF(GL_Paste!$B6474="","",IFERROR(INDEX(AcctSub,MATCH(GL_Paste!$B6474&amp;"",AcctCode,0)),"UNKNOWN"))</f>
        <v/>
      </c>
    </row>
    <row r="6478">
      <c r="A6478" s="40">
        <f>IF(GL_Paste!$B6475="","",N(GL_Paste!$H6475)-N(GL_Paste!$G6475))</f>
        <v/>
      </c>
      <c r="B6478" s="43">
        <f>IF(GL_Paste!$B6475="","",DATE(YEAR(GL_Paste!$E6475),MONTH(GL_Paste!$E6475),1))</f>
        <v/>
      </c>
      <c r="C6478">
        <f>IF(GL_Paste!$B6475="","",IF(TRIM(GL_Paste!$M6475)&lt;&gt;"",TRIM(GL_Paste!$M6475),IFERROR(MID(GL_Paste!$I6475,FIND("[",GL_Paste!$I6475)+1,FIND("]",GL_Paste!$I6475)-FIND("[",GL_Paste!$I6475)-1),"")))</f>
        <v/>
      </c>
      <c r="D6478">
        <f>IF(GL_Paste!$B6475="","",IFERROR(INDEX(DeptName,MATCH($C6478,DeptTag,0)),"UNALLOCATED"))</f>
        <v/>
      </c>
      <c r="E6478">
        <f>IF(GL_Paste!$B6475="","",IFERROR(INDEX(AcctCat,MATCH(GL_Paste!$B6475&amp;"",AcctCode,0)),"UNKNOWN"))</f>
        <v/>
      </c>
      <c r="F6478">
        <f>IF(GL_Paste!$B6475="","",IFERROR(INDEX(AcctSub,MATCH(GL_Paste!$B6475&amp;"",AcctCode,0)),"UNKNOWN"))</f>
        <v/>
      </c>
    </row>
    <row r="6479">
      <c r="A6479" s="40">
        <f>IF(GL_Paste!$B6476="","",N(GL_Paste!$H6476)-N(GL_Paste!$G6476))</f>
        <v/>
      </c>
      <c r="B6479" s="43">
        <f>IF(GL_Paste!$B6476="","",DATE(YEAR(GL_Paste!$E6476),MONTH(GL_Paste!$E6476),1))</f>
        <v/>
      </c>
      <c r="C6479">
        <f>IF(GL_Paste!$B6476="","",IF(TRIM(GL_Paste!$M6476)&lt;&gt;"",TRIM(GL_Paste!$M6476),IFERROR(MID(GL_Paste!$I6476,FIND("[",GL_Paste!$I6476)+1,FIND("]",GL_Paste!$I6476)-FIND("[",GL_Paste!$I6476)-1),"")))</f>
        <v/>
      </c>
      <c r="D6479">
        <f>IF(GL_Paste!$B6476="","",IFERROR(INDEX(DeptName,MATCH($C6479,DeptTag,0)),"UNALLOCATED"))</f>
        <v/>
      </c>
      <c r="E6479">
        <f>IF(GL_Paste!$B6476="","",IFERROR(INDEX(AcctCat,MATCH(GL_Paste!$B6476&amp;"",AcctCode,0)),"UNKNOWN"))</f>
        <v/>
      </c>
      <c r="F6479">
        <f>IF(GL_Paste!$B6476="","",IFERROR(INDEX(AcctSub,MATCH(GL_Paste!$B6476&amp;"",AcctCode,0)),"UNKNOWN"))</f>
        <v/>
      </c>
    </row>
    <row r="6480">
      <c r="A6480" s="40">
        <f>IF(GL_Paste!$B6477="","",N(GL_Paste!$H6477)-N(GL_Paste!$G6477))</f>
        <v/>
      </c>
      <c r="B6480" s="43">
        <f>IF(GL_Paste!$B6477="","",DATE(YEAR(GL_Paste!$E6477),MONTH(GL_Paste!$E6477),1))</f>
        <v/>
      </c>
      <c r="C6480">
        <f>IF(GL_Paste!$B6477="","",IF(TRIM(GL_Paste!$M6477)&lt;&gt;"",TRIM(GL_Paste!$M6477),IFERROR(MID(GL_Paste!$I6477,FIND("[",GL_Paste!$I6477)+1,FIND("]",GL_Paste!$I6477)-FIND("[",GL_Paste!$I6477)-1),"")))</f>
        <v/>
      </c>
      <c r="D6480">
        <f>IF(GL_Paste!$B6477="","",IFERROR(INDEX(DeptName,MATCH($C6480,DeptTag,0)),"UNALLOCATED"))</f>
        <v/>
      </c>
      <c r="E6480">
        <f>IF(GL_Paste!$B6477="","",IFERROR(INDEX(AcctCat,MATCH(GL_Paste!$B6477&amp;"",AcctCode,0)),"UNKNOWN"))</f>
        <v/>
      </c>
      <c r="F6480">
        <f>IF(GL_Paste!$B6477="","",IFERROR(INDEX(AcctSub,MATCH(GL_Paste!$B6477&amp;"",AcctCode,0)),"UNKNOWN"))</f>
        <v/>
      </c>
    </row>
    <row r="6481">
      <c r="A6481" s="40">
        <f>IF(GL_Paste!$B6478="","",N(GL_Paste!$H6478)-N(GL_Paste!$G6478))</f>
        <v/>
      </c>
      <c r="B6481" s="43">
        <f>IF(GL_Paste!$B6478="","",DATE(YEAR(GL_Paste!$E6478),MONTH(GL_Paste!$E6478),1))</f>
        <v/>
      </c>
      <c r="C6481">
        <f>IF(GL_Paste!$B6478="","",IF(TRIM(GL_Paste!$M6478)&lt;&gt;"",TRIM(GL_Paste!$M6478),IFERROR(MID(GL_Paste!$I6478,FIND("[",GL_Paste!$I6478)+1,FIND("]",GL_Paste!$I6478)-FIND("[",GL_Paste!$I6478)-1),"")))</f>
        <v/>
      </c>
      <c r="D6481">
        <f>IF(GL_Paste!$B6478="","",IFERROR(INDEX(DeptName,MATCH($C6481,DeptTag,0)),"UNALLOCATED"))</f>
        <v/>
      </c>
      <c r="E6481">
        <f>IF(GL_Paste!$B6478="","",IFERROR(INDEX(AcctCat,MATCH(GL_Paste!$B6478&amp;"",AcctCode,0)),"UNKNOWN"))</f>
        <v/>
      </c>
      <c r="F6481">
        <f>IF(GL_Paste!$B6478="","",IFERROR(INDEX(AcctSub,MATCH(GL_Paste!$B6478&amp;"",AcctCode,0)),"UNKNOWN"))</f>
        <v/>
      </c>
    </row>
    <row r="6482">
      <c r="A6482" s="40">
        <f>IF(GL_Paste!$B6479="","",N(GL_Paste!$H6479)-N(GL_Paste!$G6479))</f>
        <v/>
      </c>
      <c r="B6482" s="43">
        <f>IF(GL_Paste!$B6479="","",DATE(YEAR(GL_Paste!$E6479),MONTH(GL_Paste!$E6479),1))</f>
        <v/>
      </c>
      <c r="C6482">
        <f>IF(GL_Paste!$B6479="","",IF(TRIM(GL_Paste!$M6479)&lt;&gt;"",TRIM(GL_Paste!$M6479),IFERROR(MID(GL_Paste!$I6479,FIND("[",GL_Paste!$I6479)+1,FIND("]",GL_Paste!$I6479)-FIND("[",GL_Paste!$I6479)-1),"")))</f>
        <v/>
      </c>
      <c r="D6482">
        <f>IF(GL_Paste!$B6479="","",IFERROR(INDEX(DeptName,MATCH($C6482,DeptTag,0)),"UNALLOCATED"))</f>
        <v/>
      </c>
      <c r="E6482">
        <f>IF(GL_Paste!$B6479="","",IFERROR(INDEX(AcctCat,MATCH(GL_Paste!$B6479&amp;"",AcctCode,0)),"UNKNOWN"))</f>
        <v/>
      </c>
      <c r="F6482">
        <f>IF(GL_Paste!$B6479="","",IFERROR(INDEX(AcctSub,MATCH(GL_Paste!$B6479&amp;"",AcctCode,0)),"UNKNOWN"))</f>
        <v/>
      </c>
    </row>
    <row r="6483">
      <c r="A6483" s="40">
        <f>IF(GL_Paste!$B6480="","",N(GL_Paste!$H6480)-N(GL_Paste!$G6480))</f>
        <v/>
      </c>
      <c r="B6483" s="43">
        <f>IF(GL_Paste!$B6480="","",DATE(YEAR(GL_Paste!$E6480),MONTH(GL_Paste!$E6480),1))</f>
        <v/>
      </c>
      <c r="C6483">
        <f>IF(GL_Paste!$B6480="","",IF(TRIM(GL_Paste!$M6480)&lt;&gt;"",TRIM(GL_Paste!$M6480),IFERROR(MID(GL_Paste!$I6480,FIND("[",GL_Paste!$I6480)+1,FIND("]",GL_Paste!$I6480)-FIND("[",GL_Paste!$I6480)-1),"")))</f>
        <v/>
      </c>
      <c r="D6483">
        <f>IF(GL_Paste!$B6480="","",IFERROR(INDEX(DeptName,MATCH($C6483,DeptTag,0)),"UNALLOCATED"))</f>
        <v/>
      </c>
      <c r="E6483">
        <f>IF(GL_Paste!$B6480="","",IFERROR(INDEX(AcctCat,MATCH(GL_Paste!$B6480&amp;"",AcctCode,0)),"UNKNOWN"))</f>
        <v/>
      </c>
      <c r="F6483">
        <f>IF(GL_Paste!$B6480="","",IFERROR(INDEX(AcctSub,MATCH(GL_Paste!$B6480&amp;"",AcctCode,0)),"UNKNOWN"))</f>
        <v/>
      </c>
    </row>
    <row r="6484">
      <c r="A6484" s="40">
        <f>IF(GL_Paste!$B6481="","",N(GL_Paste!$H6481)-N(GL_Paste!$G6481))</f>
        <v/>
      </c>
      <c r="B6484" s="43">
        <f>IF(GL_Paste!$B6481="","",DATE(YEAR(GL_Paste!$E6481),MONTH(GL_Paste!$E6481),1))</f>
        <v/>
      </c>
      <c r="C6484">
        <f>IF(GL_Paste!$B6481="","",IF(TRIM(GL_Paste!$M6481)&lt;&gt;"",TRIM(GL_Paste!$M6481),IFERROR(MID(GL_Paste!$I6481,FIND("[",GL_Paste!$I6481)+1,FIND("]",GL_Paste!$I6481)-FIND("[",GL_Paste!$I6481)-1),"")))</f>
        <v/>
      </c>
      <c r="D6484">
        <f>IF(GL_Paste!$B6481="","",IFERROR(INDEX(DeptName,MATCH($C6484,DeptTag,0)),"UNALLOCATED"))</f>
        <v/>
      </c>
      <c r="E6484">
        <f>IF(GL_Paste!$B6481="","",IFERROR(INDEX(AcctCat,MATCH(GL_Paste!$B6481&amp;"",AcctCode,0)),"UNKNOWN"))</f>
        <v/>
      </c>
      <c r="F6484">
        <f>IF(GL_Paste!$B6481="","",IFERROR(INDEX(AcctSub,MATCH(GL_Paste!$B6481&amp;"",AcctCode,0)),"UNKNOWN"))</f>
        <v/>
      </c>
    </row>
    <row r="6485">
      <c r="A6485" s="40">
        <f>IF(GL_Paste!$B6482="","",N(GL_Paste!$H6482)-N(GL_Paste!$G6482))</f>
        <v/>
      </c>
      <c r="B6485" s="43">
        <f>IF(GL_Paste!$B6482="","",DATE(YEAR(GL_Paste!$E6482),MONTH(GL_Paste!$E6482),1))</f>
        <v/>
      </c>
      <c r="C6485">
        <f>IF(GL_Paste!$B6482="","",IF(TRIM(GL_Paste!$M6482)&lt;&gt;"",TRIM(GL_Paste!$M6482),IFERROR(MID(GL_Paste!$I6482,FIND("[",GL_Paste!$I6482)+1,FIND("]",GL_Paste!$I6482)-FIND("[",GL_Paste!$I6482)-1),"")))</f>
        <v/>
      </c>
      <c r="D6485">
        <f>IF(GL_Paste!$B6482="","",IFERROR(INDEX(DeptName,MATCH($C6485,DeptTag,0)),"UNALLOCATED"))</f>
        <v/>
      </c>
      <c r="E6485">
        <f>IF(GL_Paste!$B6482="","",IFERROR(INDEX(AcctCat,MATCH(GL_Paste!$B6482&amp;"",AcctCode,0)),"UNKNOWN"))</f>
        <v/>
      </c>
      <c r="F6485">
        <f>IF(GL_Paste!$B6482="","",IFERROR(INDEX(AcctSub,MATCH(GL_Paste!$B6482&amp;"",AcctCode,0)),"UNKNOWN"))</f>
        <v/>
      </c>
    </row>
    <row r="6486">
      <c r="A6486" s="40">
        <f>IF(GL_Paste!$B6483="","",N(GL_Paste!$H6483)-N(GL_Paste!$G6483))</f>
        <v/>
      </c>
      <c r="B6486" s="43">
        <f>IF(GL_Paste!$B6483="","",DATE(YEAR(GL_Paste!$E6483),MONTH(GL_Paste!$E6483),1))</f>
        <v/>
      </c>
      <c r="C6486">
        <f>IF(GL_Paste!$B6483="","",IF(TRIM(GL_Paste!$M6483)&lt;&gt;"",TRIM(GL_Paste!$M6483),IFERROR(MID(GL_Paste!$I6483,FIND("[",GL_Paste!$I6483)+1,FIND("]",GL_Paste!$I6483)-FIND("[",GL_Paste!$I6483)-1),"")))</f>
        <v/>
      </c>
      <c r="D6486">
        <f>IF(GL_Paste!$B6483="","",IFERROR(INDEX(DeptName,MATCH($C6486,DeptTag,0)),"UNALLOCATED"))</f>
        <v/>
      </c>
      <c r="E6486">
        <f>IF(GL_Paste!$B6483="","",IFERROR(INDEX(AcctCat,MATCH(GL_Paste!$B6483&amp;"",AcctCode,0)),"UNKNOWN"))</f>
        <v/>
      </c>
      <c r="F6486">
        <f>IF(GL_Paste!$B6483="","",IFERROR(INDEX(AcctSub,MATCH(GL_Paste!$B6483&amp;"",AcctCode,0)),"UNKNOWN"))</f>
        <v/>
      </c>
    </row>
    <row r="6487">
      <c r="A6487" s="40">
        <f>IF(GL_Paste!$B6484="","",N(GL_Paste!$H6484)-N(GL_Paste!$G6484))</f>
        <v/>
      </c>
      <c r="B6487" s="43">
        <f>IF(GL_Paste!$B6484="","",DATE(YEAR(GL_Paste!$E6484),MONTH(GL_Paste!$E6484),1))</f>
        <v/>
      </c>
      <c r="C6487">
        <f>IF(GL_Paste!$B6484="","",IF(TRIM(GL_Paste!$M6484)&lt;&gt;"",TRIM(GL_Paste!$M6484),IFERROR(MID(GL_Paste!$I6484,FIND("[",GL_Paste!$I6484)+1,FIND("]",GL_Paste!$I6484)-FIND("[",GL_Paste!$I6484)-1),"")))</f>
        <v/>
      </c>
      <c r="D6487">
        <f>IF(GL_Paste!$B6484="","",IFERROR(INDEX(DeptName,MATCH($C6487,DeptTag,0)),"UNALLOCATED"))</f>
        <v/>
      </c>
      <c r="E6487">
        <f>IF(GL_Paste!$B6484="","",IFERROR(INDEX(AcctCat,MATCH(GL_Paste!$B6484&amp;"",AcctCode,0)),"UNKNOWN"))</f>
        <v/>
      </c>
      <c r="F6487">
        <f>IF(GL_Paste!$B6484="","",IFERROR(INDEX(AcctSub,MATCH(GL_Paste!$B6484&amp;"",AcctCode,0)),"UNKNOWN"))</f>
        <v/>
      </c>
    </row>
    <row r="6488">
      <c r="A6488" s="40">
        <f>IF(GL_Paste!$B6485="","",N(GL_Paste!$H6485)-N(GL_Paste!$G6485))</f>
        <v/>
      </c>
      <c r="B6488" s="43">
        <f>IF(GL_Paste!$B6485="","",DATE(YEAR(GL_Paste!$E6485),MONTH(GL_Paste!$E6485),1))</f>
        <v/>
      </c>
      <c r="C6488">
        <f>IF(GL_Paste!$B6485="","",IF(TRIM(GL_Paste!$M6485)&lt;&gt;"",TRIM(GL_Paste!$M6485),IFERROR(MID(GL_Paste!$I6485,FIND("[",GL_Paste!$I6485)+1,FIND("]",GL_Paste!$I6485)-FIND("[",GL_Paste!$I6485)-1),"")))</f>
        <v/>
      </c>
      <c r="D6488">
        <f>IF(GL_Paste!$B6485="","",IFERROR(INDEX(DeptName,MATCH($C6488,DeptTag,0)),"UNALLOCATED"))</f>
        <v/>
      </c>
      <c r="E6488">
        <f>IF(GL_Paste!$B6485="","",IFERROR(INDEX(AcctCat,MATCH(GL_Paste!$B6485&amp;"",AcctCode,0)),"UNKNOWN"))</f>
        <v/>
      </c>
      <c r="F6488">
        <f>IF(GL_Paste!$B6485="","",IFERROR(INDEX(AcctSub,MATCH(GL_Paste!$B6485&amp;"",AcctCode,0)),"UNKNOWN"))</f>
        <v/>
      </c>
    </row>
    <row r="6489">
      <c r="A6489" s="40">
        <f>IF(GL_Paste!$B6486="","",N(GL_Paste!$H6486)-N(GL_Paste!$G6486))</f>
        <v/>
      </c>
      <c r="B6489" s="43">
        <f>IF(GL_Paste!$B6486="","",DATE(YEAR(GL_Paste!$E6486),MONTH(GL_Paste!$E6486),1))</f>
        <v/>
      </c>
      <c r="C6489">
        <f>IF(GL_Paste!$B6486="","",IF(TRIM(GL_Paste!$M6486)&lt;&gt;"",TRIM(GL_Paste!$M6486),IFERROR(MID(GL_Paste!$I6486,FIND("[",GL_Paste!$I6486)+1,FIND("]",GL_Paste!$I6486)-FIND("[",GL_Paste!$I6486)-1),"")))</f>
        <v/>
      </c>
      <c r="D6489">
        <f>IF(GL_Paste!$B6486="","",IFERROR(INDEX(DeptName,MATCH($C6489,DeptTag,0)),"UNALLOCATED"))</f>
        <v/>
      </c>
      <c r="E6489">
        <f>IF(GL_Paste!$B6486="","",IFERROR(INDEX(AcctCat,MATCH(GL_Paste!$B6486&amp;"",AcctCode,0)),"UNKNOWN"))</f>
        <v/>
      </c>
      <c r="F6489">
        <f>IF(GL_Paste!$B6486="","",IFERROR(INDEX(AcctSub,MATCH(GL_Paste!$B6486&amp;"",AcctCode,0)),"UNKNOWN"))</f>
        <v/>
      </c>
    </row>
    <row r="6490">
      <c r="A6490" s="40">
        <f>IF(GL_Paste!$B6487="","",N(GL_Paste!$H6487)-N(GL_Paste!$G6487))</f>
        <v/>
      </c>
      <c r="B6490" s="43">
        <f>IF(GL_Paste!$B6487="","",DATE(YEAR(GL_Paste!$E6487),MONTH(GL_Paste!$E6487),1))</f>
        <v/>
      </c>
      <c r="C6490">
        <f>IF(GL_Paste!$B6487="","",IF(TRIM(GL_Paste!$M6487)&lt;&gt;"",TRIM(GL_Paste!$M6487),IFERROR(MID(GL_Paste!$I6487,FIND("[",GL_Paste!$I6487)+1,FIND("]",GL_Paste!$I6487)-FIND("[",GL_Paste!$I6487)-1),"")))</f>
        <v/>
      </c>
      <c r="D6490">
        <f>IF(GL_Paste!$B6487="","",IFERROR(INDEX(DeptName,MATCH($C6490,DeptTag,0)),"UNALLOCATED"))</f>
        <v/>
      </c>
      <c r="E6490">
        <f>IF(GL_Paste!$B6487="","",IFERROR(INDEX(AcctCat,MATCH(GL_Paste!$B6487&amp;"",AcctCode,0)),"UNKNOWN"))</f>
        <v/>
      </c>
      <c r="F6490">
        <f>IF(GL_Paste!$B6487="","",IFERROR(INDEX(AcctSub,MATCH(GL_Paste!$B6487&amp;"",AcctCode,0)),"UNKNOWN"))</f>
        <v/>
      </c>
    </row>
    <row r="6491">
      <c r="A6491" s="40">
        <f>IF(GL_Paste!$B6488="","",N(GL_Paste!$H6488)-N(GL_Paste!$G6488))</f>
        <v/>
      </c>
      <c r="B6491" s="43">
        <f>IF(GL_Paste!$B6488="","",DATE(YEAR(GL_Paste!$E6488),MONTH(GL_Paste!$E6488),1))</f>
        <v/>
      </c>
      <c r="C6491">
        <f>IF(GL_Paste!$B6488="","",IF(TRIM(GL_Paste!$M6488)&lt;&gt;"",TRIM(GL_Paste!$M6488),IFERROR(MID(GL_Paste!$I6488,FIND("[",GL_Paste!$I6488)+1,FIND("]",GL_Paste!$I6488)-FIND("[",GL_Paste!$I6488)-1),"")))</f>
        <v/>
      </c>
      <c r="D6491">
        <f>IF(GL_Paste!$B6488="","",IFERROR(INDEX(DeptName,MATCH($C6491,DeptTag,0)),"UNALLOCATED"))</f>
        <v/>
      </c>
      <c r="E6491">
        <f>IF(GL_Paste!$B6488="","",IFERROR(INDEX(AcctCat,MATCH(GL_Paste!$B6488&amp;"",AcctCode,0)),"UNKNOWN"))</f>
        <v/>
      </c>
      <c r="F6491">
        <f>IF(GL_Paste!$B6488="","",IFERROR(INDEX(AcctSub,MATCH(GL_Paste!$B6488&amp;"",AcctCode,0)),"UNKNOWN"))</f>
        <v/>
      </c>
    </row>
    <row r="6492">
      <c r="A6492" s="40">
        <f>IF(GL_Paste!$B6489="","",N(GL_Paste!$H6489)-N(GL_Paste!$G6489))</f>
        <v/>
      </c>
      <c r="B6492" s="43">
        <f>IF(GL_Paste!$B6489="","",DATE(YEAR(GL_Paste!$E6489),MONTH(GL_Paste!$E6489),1))</f>
        <v/>
      </c>
      <c r="C6492">
        <f>IF(GL_Paste!$B6489="","",IF(TRIM(GL_Paste!$M6489)&lt;&gt;"",TRIM(GL_Paste!$M6489),IFERROR(MID(GL_Paste!$I6489,FIND("[",GL_Paste!$I6489)+1,FIND("]",GL_Paste!$I6489)-FIND("[",GL_Paste!$I6489)-1),"")))</f>
        <v/>
      </c>
      <c r="D6492">
        <f>IF(GL_Paste!$B6489="","",IFERROR(INDEX(DeptName,MATCH($C6492,DeptTag,0)),"UNALLOCATED"))</f>
        <v/>
      </c>
      <c r="E6492">
        <f>IF(GL_Paste!$B6489="","",IFERROR(INDEX(AcctCat,MATCH(GL_Paste!$B6489&amp;"",AcctCode,0)),"UNKNOWN"))</f>
        <v/>
      </c>
      <c r="F6492">
        <f>IF(GL_Paste!$B6489="","",IFERROR(INDEX(AcctSub,MATCH(GL_Paste!$B6489&amp;"",AcctCode,0)),"UNKNOWN"))</f>
        <v/>
      </c>
    </row>
    <row r="6493">
      <c r="A6493" s="40">
        <f>IF(GL_Paste!$B6490="","",N(GL_Paste!$H6490)-N(GL_Paste!$G6490))</f>
        <v/>
      </c>
      <c r="B6493" s="43">
        <f>IF(GL_Paste!$B6490="","",DATE(YEAR(GL_Paste!$E6490),MONTH(GL_Paste!$E6490),1))</f>
        <v/>
      </c>
      <c r="C6493">
        <f>IF(GL_Paste!$B6490="","",IF(TRIM(GL_Paste!$M6490)&lt;&gt;"",TRIM(GL_Paste!$M6490),IFERROR(MID(GL_Paste!$I6490,FIND("[",GL_Paste!$I6490)+1,FIND("]",GL_Paste!$I6490)-FIND("[",GL_Paste!$I6490)-1),"")))</f>
        <v/>
      </c>
      <c r="D6493">
        <f>IF(GL_Paste!$B6490="","",IFERROR(INDEX(DeptName,MATCH($C6493,DeptTag,0)),"UNALLOCATED"))</f>
        <v/>
      </c>
      <c r="E6493">
        <f>IF(GL_Paste!$B6490="","",IFERROR(INDEX(AcctCat,MATCH(GL_Paste!$B6490&amp;"",AcctCode,0)),"UNKNOWN"))</f>
        <v/>
      </c>
      <c r="F6493">
        <f>IF(GL_Paste!$B6490="","",IFERROR(INDEX(AcctSub,MATCH(GL_Paste!$B6490&amp;"",AcctCode,0)),"UNKNOWN"))</f>
        <v/>
      </c>
    </row>
    <row r="6494">
      <c r="A6494" s="40">
        <f>IF(GL_Paste!$B6491="","",N(GL_Paste!$H6491)-N(GL_Paste!$G6491))</f>
        <v/>
      </c>
      <c r="B6494" s="43">
        <f>IF(GL_Paste!$B6491="","",DATE(YEAR(GL_Paste!$E6491),MONTH(GL_Paste!$E6491),1))</f>
        <v/>
      </c>
      <c r="C6494">
        <f>IF(GL_Paste!$B6491="","",IF(TRIM(GL_Paste!$M6491)&lt;&gt;"",TRIM(GL_Paste!$M6491),IFERROR(MID(GL_Paste!$I6491,FIND("[",GL_Paste!$I6491)+1,FIND("]",GL_Paste!$I6491)-FIND("[",GL_Paste!$I6491)-1),"")))</f>
        <v/>
      </c>
      <c r="D6494">
        <f>IF(GL_Paste!$B6491="","",IFERROR(INDEX(DeptName,MATCH($C6494,DeptTag,0)),"UNALLOCATED"))</f>
        <v/>
      </c>
      <c r="E6494">
        <f>IF(GL_Paste!$B6491="","",IFERROR(INDEX(AcctCat,MATCH(GL_Paste!$B6491&amp;"",AcctCode,0)),"UNKNOWN"))</f>
        <v/>
      </c>
      <c r="F6494">
        <f>IF(GL_Paste!$B6491="","",IFERROR(INDEX(AcctSub,MATCH(GL_Paste!$B6491&amp;"",AcctCode,0)),"UNKNOWN"))</f>
        <v/>
      </c>
    </row>
    <row r="6495">
      <c r="A6495" s="40">
        <f>IF(GL_Paste!$B6492="","",N(GL_Paste!$H6492)-N(GL_Paste!$G6492))</f>
        <v/>
      </c>
      <c r="B6495" s="43">
        <f>IF(GL_Paste!$B6492="","",DATE(YEAR(GL_Paste!$E6492),MONTH(GL_Paste!$E6492),1))</f>
        <v/>
      </c>
      <c r="C6495">
        <f>IF(GL_Paste!$B6492="","",IF(TRIM(GL_Paste!$M6492)&lt;&gt;"",TRIM(GL_Paste!$M6492),IFERROR(MID(GL_Paste!$I6492,FIND("[",GL_Paste!$I6492)+1,FIND("]",GL_Paste!$I6492)-FIND("[",GL_Paste!$I6492)-1),"")))</f>
        <v/>
      </c>
      <c r="D6495">
        <f>IF(GL_Paste!$B6492="","",IFERROR(INDEX(DeptName,MATCH($C6495,DeptTag,0)),"UNALLOCATED"))</f>
        <v/>
      </c>
      <c r="E6495">
        <f>IF(GL_Paste!$B6492="","",IFERROR(INDEX(AcctCat,MATCH(GL_Paste!$B6492&amp;"",AcctCode,0)),"UNKNOWN"))</f>
        <v/>
      </c>
      <c r="F6495">
        <f>IF(GL_Paste!$B6492="","",IFERROR(INDEX(AcctSub,MATCH(GL_Paste!$B6492&amp;"",AcctCode,0)),"UNKNOWN"))</f>
        <v/>
      </c>
    </row>
    <row r="6496">
      <c r="A6496" s="40">
        <f>IF(GL_Paste!$B6493="","",N(GL_Paste!$H6493)-N(GL_Paste!$G6493))</f>
        <v/>
      </c>
      <c r="B6496" s="43">
        <f>IF(GL_Paste!$B6493="","",DATE(YEAR(GL_Paste!$E6493),MONTH(GL_Paste!$E6493),1))</f>
        <v/>
      </c>
      <c r="C6496">
        <f>IF(GL_Paste!$B6493="","",IF(TRIM(GL_Paste!$M6493)&lt;&gt;"",TRIM(GL_Paste!$M6493),IFERROR(MID(GL_Paste!$I6493,FIND("[",GL_Paste!$I6493)+1,FIND("]",GL_Paste!$I6493)-FIND("[",GL_Paste!$I6493)-1),"")))</f>
        <v/>
      </c>
      <c r="D6496">
        <f>IF(GL_Paste!$B6493="","",IFERROR(INDEX(DeptName,MATCH($C6496,DeptTag,0)),"UNALLOCATED"))</f>
        <v/>
      </c>
      <c r="E6496">
        <f>IF(GL_Paste!$B6493="","",IFERROR(INDEX(AcctCat,MATCH(GL_Paste!$B6493&amp;"",AcctCode,0)),"UNKNOWN"))</f>
        <v/>
      </c>
      <c r="F6496">
        <f>IF(GL_Paste!$B6493="","",IFERROR(INDEX(AcctSub,MATCH(GL_Paste!$B6493&amp;"",AcctCode,0)),"UNKNOWN"))</f>
        <v/>
      </c>
    </row>
    <row r="6497">
      <c r="A6497" s="40">
        <f>IF(GL_Paste!$B6494="","",N(GL_Paste!$H6494)-N(GL_Paste!$G6494))</f>
        <v/>
      </c>
      <c r="B6497" s="43">
        <f>IF(GL_Paste!$B6494="","",DATE(YEAR(GL_Paste!$E6494),MONTH(GL_Paste!$E6494),1))</f>
        <v/>
      </c>
      <c r="C6497">
        <f>IF(GL_Paste!$B6494="","",IF(TRIM(GL_Paste!$M6494)&lt;&gt;"",TRIM(GL_Paste!$M6494),IFERROR(MID(GL_Paste!$I6494,FIND("[",GL_Paste!$I6494)+1,FIND("]",GL_Paste!$I6494)-FIND("[",GL_Paste!$I6494)-1),"")))</f>
        <v/>
      </c>
      <c r="D6497">
        <f>IF(GL_Paste!$B6494="","",IFERROR(INDEX(DeptName,MATCH($C6497,DeptTag,0)),"UNALLOCATED"))</f>
        <v/>
      </c>
      <c r="E6497">
        <f>IF(GL_Paste!$B6494="","",IFERROR(INDEX(AcctCat,MATCH(GL_Paste!$B6494&amp;"",AcctCode,0)),"UNKNOWN"))</f>
        <v/>
      </c>
      <c r="F6497">
        <f>IF(GL_Paste!$B6494="","",IFERROR(INDEX(AcctSub,MATCH(GL_Paste!$B6494&amp;"",AcctCode,0)),"UNKNOWN"))</f>
        <v/>
      </c>
    </row>
    <row r="6498">
      <c r="A6498" s="40">
        <f>IF(GL_Paste!$B6495="","",N(GL_Paste!$H6495)-N(GL_Paste!$G6495))</f>
        <v/>
      </c>
      <c r="B6498" s="43">
        <f>IF(GL_Paste!$B6495="","",DATE(YEAR(GL_Paste!$E6495),MONTH(GL_Paste!$E6495),1))</f>
        <v/>
      </c>
      <c r="C6498">
        <f>IF(GL_Paste!$B6495="","",IF(TRIM(GL_Paste!$M6495)&lt;&gt;"",TRIM(GL_Paste!$M6495),IFERROR(MID(GL_Paste!$I6495,FIND("[",GL_Paste!$I6495)+1,FIND("]",GL_Paste!$I6495)-FIND("[",GL_Paste!$I6495)-1),"")))</f>
        <v/>
      </c>
      <c r="D6498">
        <f>IF(GL_Paste!$B6495="","",IFERROR(INDEX(DeptName,MATCH($C6498,DeptTag,0)),"UNALLOCATED"))</f>
        <v/>
      </c>
      <c r="E6498">
        <f>IF(GL_Paste!$B6495="","",IFERROR(INDEX(AcctCat,MATCH(GL_Paste!$B6495&amp;"",AcctCode,0)),"UNKNOWN"))</f>
        <v/>
      </c>
      <c r="F6498">
        <f>IF(GL_Paste!$B6495="","",IFERROR(INDEX(AcctSub,MATCH(GL_Paste!$B6495&amp;"",AcctCode,0)),"UNKNOWN"))</f>
        <v/>
      </c>
    </row>
    <row r="6499">
      <c r="A6499" s="40">
        <f>IF(GL_Paste!$B6496="","",N(GL_Paste!$H6496)-N(GL_Paste!$G6496))</f>
        <v/>
      </c>
      <c r="B6499" s="43">
        <f>IF(GL_Paste!$B6496="","",DATE(YEAR(GL_Paste!$E6496),MONTH(GL_Paste!$E6496),1))</f>
        <v/>
      </c>
      <c r="C6499">
        <f>IF(GL_Paste!$B6496="","",IF(TRIM(GL_Paste!$M6496)&lt;&gt;"",TRIM(GL_Paste!$M6496),IFERROR(MID(GL_Paste!$I6496,FIND("[",GL_Paste!$I6496)+1,FIND("]",GL_Paste!$I6496)-FIND("[",GL_Paste!$I6496)-1),"")))</f>
        <v/>
      </c>
      <c r="D6499">
        <f>IF(GL_Paste!$B6496="","",IFERROR(INDEX(DeptName,MATCH($C6499,DeptTag,0)),"UNALLOCATED"))</f>
        <v/>
      </c>
      <c r="E6499">
        <f>IF(GL_Paste!$B6496="","",IFERROR(INDEX(AcctCat,MATCH(GL_Paste!$B6496&amp;"",AcctCode,0)),"UNKNOWN"))</f>
        <v/>
      </c>
      <c r="F6499">
        <f>IF(GL_Paste!$B6496="","",IFERROR(INDEX(AcctSub,MATCH(GL_Paste!$B6496&amp;"",AcctCode,0)),"UNKNOWN"))</f>
        <v/>
      </c>
    </row>
    <row r="6500">
      <c r="A6500" s="40">
        <f>IF(GL_Paste!$B6497="","",N(GL_Paste!$H6497)-N(GL_Paste!$G6497))</f>
        <v/>
      </c>
      <c r="B6500" s="43">
        <f>IF(GL_Paste!$B6497="","",DATE(YEAR(GL_Paste!$E6497),MONTH(GL_Paste!$E6497),1))</f>
        <v/>
      </c>
      <c r="C6500">
        <f>IF(GL_Paste!$B6497="","",IF(TRIM(GL_Paste!$M6497)&lt;&gt;"",TRIM(GL_Paste!$M6497),IFERROR(MID(GL_Paste!$I6497,FIND("[",GL_Paste!$I6497)+1,FIND("]",GL_Paste!$I6497)-FIND("[",GL_Paste!$I6497)-1),"")))</f>
        <v/>
      </c>
      <c r="D6500">
        <f>IF(GL_Paste!$B6497="","",IFERROR(INDEX(DeptName,MATCH($C6500,DeptTag,0)),"UNALLOCATED"))</f>
        <v/>
      </c>
      <c r="E6500">
        <f>IF(GL_Paste!$B6497="","",IFERROR(INDEX(AcctCat,MATCH(GL_Paste!$B6497&amp;"",AcctCode,0)),"UNKNOWN"))</f>
        <v/>
      </c>
      <c r="F6500">
        <f>IF(GL_Paste!$B6497="","",IFERROR(INDEX(AcctSub,MATCH(GL_Paste!$B6497&amp;"",AcctCode,0)),"UNKNOWN"))</f>
        <v/>
      </c>
    </row>
    <row r="6501">
      <c r="A6501" s="40">
        <f>IF(GL_Paste!$B6498="","",N(GL_Paste!$H6498)-N(GL_Paste!$G6498))</f>
        <v/>
      </c>
      <c r="B6501" s="43">
        <f>IF(GL_Paste!$B6498="","",DATE(YEAR(GL_Paste!$E6498),MONTH(GL_Paste!$E6498),1))</f>
        <v/>
      </c>
      <c r="C6501">
        <f>IF(GL_Paste!$B6498="","",IF(TRIM(GL_Paste!$M6498)&lt;&gt;"",TRIM(GL_Paste!$M6498),IFERROR(MID(GL_Paste!$I6498,FIND("[",GL_Paste!$I6498)+1,FIND("]",GL_Paste!$I6498)-FIND("[",GL_Paste!$I6498)-1),"")))</f>
        <v/>
      </c>
      <c r="D6501">
        <f>IF(GL_Paste!$B6498="","",IFERROR(INDEX(DeptName,MATCH($C6501,DeptTag,0)),"UNALLOCATED"))</f>
        <v/>
      </c>
      <c r="E6501">
        <f>IF(GL_Paste!$B6498="","",IFERROR(INDEX(AcctCat,MATCH(GL_Paste!$B6498&amp;"",AcctCode,0)),"UNKNOWN"))</f>
        <v/>
      </c>
      <c r="F6501">
        <f>IF(GL_Paste!$B6498="","",IFERROR(INDEX(AcctSub,MATCH(GL_Paste!$B6498&amp;"",AcctCode,0)),"UNKNOWN"))</f>
        <v/>
      </c>
    </row>
    <row r="6502">
      <c r="A6502" s="40">
        <f>IF(GL_Paste!$B6499="","",N(GL_Paste!$H6499)-N(GL_Paste!$G6499))</f>
        <v/>
      </c>
      <c r="B6502" s="43">
        <f>IF(GL_Paste!$B6499="","",DATE(YEAR(GL_Paste!$E6499),MONTH(GL_Paste!$E6499),1))</f>
        <v/>
      </c>
      <c r="C6502">
        <f>IF(GL_Paste!$B6499="","",IF(TRIM(GL_Paste!$M6499)&lt;&gt;"",TRIM(GL_Paste!$M6499),IFERROR(MID(GL_Paste!$I6499,FIND("[",GL_Paste!$I6499)+1,FIND("]",GL_Paste!$I6499)-FIND("[",GL_Paste!$I6499)-1),"")))</f>
        <v/>
      </c>
      <c r="D6502">
        <f>IF(GL_Paste!$B6499="","",IFERROR(INDEX(DeptName,MATCH($C6502,DeptTag,0)),"UNALLOCATED"))</f>
        <v/>
      </c>
      <c r="E6502">
        <f>IF(GL_Paste!$B6499="","",IFERROR(INDEX(AcctCat,MATCH(GL_Paste!$B6499&amp;"",AcctCode,0)),"UNKNOWN"))</f>
        <v/>
      </c>
      <c r="F6502">
        <f>IF(GL_Paste!$B6499="","",IFERROR(INDEX(AcctSub,MATCH(GL_Paste!$B6499&amp;"",AcctCode,0)),"UNKNOWN"))</f>
        <v/>
      </c>
    </row>
    <row r="6503">
      <c r="A6503" s="40">
        <f>IF(GL_Paste!$B6500="","",N(GL_Paste!$H6500)-N(GL_Paste!$G6500))</f>
        <v/>
      </c>
      <c r="B6503" s="43">
        <f>IF(GL_Paste!$B6500="","",DATE(YEAR(GL_Paste!$E6500),MONTH(GL_Paste!$E6500),1))</f>
        <v/>
      </c>
      <c r="C6503">
        <f>IF(GL_Paste!$B6500="","",IF(TRIM(GL_Paste!$M6500)&lt;&gt;"",TRIM(GL_Paste!$M6500),IFERROR(MID(GL_Paste!$I6500,FIND("[",GL_Paste!$I6500)+1,FIND("]",GL_Paste!$I6500)-FIND("[",GL_Paste!$I6500)-1),"")))</f>
        <v/>
      </c>
      <c r="D6503">
        <f>IF(GL_Paste!$B6500="","",IFERROR(INDEX(DeptName,MATCH($C6503,DeptTag,0)),"UNALLOCATED"))</f>
        <v/>
      </c>
      <c r="E6503">
        <f>IF(GL_Paste!$B6500="","",IFERROR(INDEX(AcctCat,MATCH(GL_Paste!$B6500&amp;"",AcctCode,0)),"UNKNOWN"))</f>
        <v/>
      </c>
      <c r="F6503">
        <f>IF(GL_Paste!$B6500="","",IFERROR(INDEX(AcctSub,MATCH(GL_Paste!$B6500&amp;"",AcctCode,0)),"UNKNOWN"))</f>
        <v/>
      </c>
    </row>
    <row r="6504">
      <c r="A6504" s="40">
        <f>IF(GL_Paste!$B6501="","",N(GL_Paste!$H6501)-N(GL_Paste!$G6501))</f>
        <v/>
      </c>
      <c r="B6504" s="43">
        <f>IF(GL_Paste!$B6501="","",DATE(YEAR(GL_Paste!$E6501),MONTH(GL_Paste!$E6501),1))</f>
        <v/>
      </c>
      <c r="C6504">
        <f>IF(GL_Paste!$B6501="","",IF(TRIM(GL_Paste!$M6501)&lt;&gt;"",TRIM(GL_Paste!$M6501),IFERROR(MID(GL_Paste!$I6501,FIND("[",GL_Paste!$I6501)+1,FIND("]",GL_Paste!$I6501)-FIND("[",GL_Paste!$I6501)-1),"")))</f>
        <v/>
      </c>
      <c r="D6504">
        <f>IF(GL_Paste!$B6501="","",IFERROR(INDEX(DeptName,MATCH($C6504,DeptTag,0)),"UNALLOCATED"))</f>
        <v/>
      </c>
      <c r="E6504">
        <f>IF(GL_Paste!$B6501="","",IFERROR(INDEX(AcctCat,MATCH(GL_Paste!$B6501&amp;"",AcctCode,0)),"UNKNOWN"))</f>
        <v/>
      </c>
      <c r="F6504">
        <f>IF(GL_Paste!$B6501="","",IFERROR(INDEX(AcctSub,MATCH(GL_Paste!$B6501&amp;"",AcctCode,0)),"UNKNOWN"))</f>
        <v/>
      </c>
    </row>
    <row r="6505">
      <c r="A6505" s="40">
        <f>IF(GL_Paste!$B6502="","",N(GL_Paste!$H6502)-N(GL_Paste!$G6502))</f>
        <v/>
      </c>
      <c r="B6505" s="43">
        <f>IF(GL_Paste!$B6502="","",DATE(YEAR(GL_Paste!$E6502),MONTH(GL_Paste!$E6502),1))</f>
        <v/>
      </c>
      <c r="C6505">
        <f>IF(GL_Paste!$B6502="","",IF(TRIM(GL_Paste!$M6502)&lt;&gt;"",TRIM(GL_Paste!$M6502),IFERROR(MID(GL_Paste!$I6502,FIND("[",GL_Paste!$I6502)+1,FIND("]",GL_Paste!$I6502)-FIND("[",GL_Paste!$I6502)-1),"")))</f>
        <v/>
      </c>
      <c r="D6505">
        <f>IF(GL_Paste!$B6502="","",IFERROR(INDEX(DeptName,MATCH($C6505,DeptTag,0)),"UNALLOCATED"))</f>
        <v/>
      </c>
      <c r="E6505">
        <f>IF(GL_Paste!$B6502="","",IFERROR(INDEX(AcctCat,MATCH(GL_Paste!$B6502&amp;"",AcctCode,0)),"UNKNOWN"))</f>
        <v/>
      </c>
      <c r="F6505">
        <f>IF(GL_Paste!$B6502="","",IFERROR(INDEX(AcctSub,MATCH(GL_Paste!$B6502&amp;"",AcctCode,0)),"UNKNOWN"))</f>
        <v/>
      </c>
    </row>
    <row r="6506">
      <c r="A6506" s="40">
        <f>IF(GL_Paste!$B6503="","",N(GL_Paste!$H6503)-N(GL_Paste!$G6503))</f>
        <v/>
      </c>
      <c r="B6506" s="43">
        <f>IF(GL_Paste!$B6503="","",DATE(YEAR(GL_Paste!$E6503),MONTH(GL_Paste!$E6503),1))</f>
        <v/>
      </c>
      <c r="C6506">
        <f>IF(GL_Paste!$B6503="","",IF(TRIM(GL_Paste!$M6503)&lt;&gt;"",TRIM(GL_Paste!$M6503),IFERROR(MID(GL_Paste!$I6503,FIND("[",GL_Paste!$I6503)+1,FIND("]",GL_Paste!$I6503)-FIND("[",GL_Paste!$I6503)-1),"")))</f>
        <v/>
      </c>
      <c r="D6506">
        <f>IF(GL_Paste!$B6503="","",IFERROR(INDEX(DeptName,MATCH($C6506,DeptTag,0)),"UNALLOCATED"))</f>
        <v/>
      </c>
      <c r="E6506">
        <f>IF(GL_Paste!$B6503="","",IFERROR(INDEX(AcctCat,MATCH(GL_Paste!$B6503&amp;"",AcctCode,0)),"UNKNOWN"))</f>
        <v/>
      </c>
      <c r="F6506">
        <f>IF(GL_Paste!$B6503="","",IFERROR(INDEX(AcctSub,MATCH(GL_Paste!$B6503&amp;"",AcctCode,0)),"UNKNOWN"))</f>
        <v/>
      </c>
    </row>
    <row r="6507">
      <c r="A6507" s="40">
        <f>IF(GL_Paste!$B6504="","",N(GL_Paste!$H6504)-N(GL_Paste!$G6504))</f>
        <v/>
      </c>
      <c r="B6507" s="43">
        <f>IF(GL_Paste!$B6504="","",DATE(YEAR(GL_Paste!$E6504),MONTH(GL_Paste!$E6504),1))</f>
        <v/>
      </c>
      <c r="C6507">
        <f>IF(GL_Paste!$B6504="","",IF(TRIM(GL_Paste!$M6504)&lt;&gt;"",TRIM(GL_Paste!$M6504),IFERROR(MID(GL_Paste!$I6504,FIND("[",GL_Paste!$I6504)+1,FIND("]",GL_Paste!$I6504)-FIND("[",GL_Paste!$I6504)-1),"")))</f>
        <v/>
      </c>
      <c r="D6507">
        <f>IF(GL_Paste!$B6504="","",IFERROR(INDEX(DeptName,MATCH($C6507,DeptTag,0)),"UNALLOCATED"))</f>
        <v/>
      </c>
      <c r="E6507">
        <f>IF(GL_Paste!$B6504="","",IFERROR(INDEX(AcctCat,MATCH(GL_Paste!$B6504&amp;"",AcctCode,0)),"UNKNOWN"))</f>
        <v/>
      </c>
      <c r="F6507">
        <f>IF(GL_Paste!$B6504="","",IFERROR(INDEX(AcctSub,MATCH(GL_Paste!$B6504&amp;"",AcctCode,0)),"UNKNOWN"))</f>
        <v/>
      </c>
    </row>
    <row r="6508">
      <c r="A6508" s="40">
        <f>IF(GL_Paste!$B6505="","",N(GL_Paste!$H6505)-N(GL_Paste!$G6505))</f>
        <v/>
      </c>
      <c r="B6508" s="43">
        <f>IF(GL_Paste!$B6505="","",DATE(YEAR(GL_Paste!$E6505),MONTH(GL_Paste!$E6505),1))</f>
        <v/>
      </c>
      <c r="C6508">
        <f>IF(GL_Paste!$B6505="","",IF(TRIM(GL_Paste!$M6505)&lt;&gt;"",TRIM(GL_Paste!$M6505),IFERROR(MID(GL_Paste!$I6505,FIND("[",GL_Paste!$I6505)+1,FIND("]",GL_Paste!$I6505)-FIND("[",GL_Paste!$I6505)-1),"")))</f>
        <v/>
      </c>
      <c r="D6508">
        <f>IF(GL_Paste!$B6505="","",IFERROR(INDEX(DeptName,MATCH($C6508,DeptTag,0)),"UNALLOCATED"))</f>
        <v/>
      </c>
      <c r="E6508">
        <f>IF(GL_Paste!$B6505="","",IFERROR(INDEX(AcctCat,MATCH(GL_Paste!$B6505&amp;"",AcctCode,0)),"UNKNOWN"))</f>
        <v/>
      </c>
      <c r="F6508">
        <f>IF(GL_Paste!$B6505="","",IFERROR(INDEX(AcctSub,MATCH(GL_Paste!$B6505&amp;"",AcctCode,0)),"UNKNOWN"))</f>
        <v/>
      </c>
    </row>
    <row r="6509">
      <c r="A6509" s="40">
        <f>IF(GL_Paste!$B6506="","",N(GL_Paste!$H6506)-N(GL_Paste!$G6506))</f>
        <v/>
      </c>
      <c r="B6509" s="43">
        <f>IF(GL_Paste!$B6506="","",DATE(YEAR(GL_Paste!$E6506),MONTH(GL_Paste!$E6506),1))</f>
        <v/>
      </c>
      <c r="C6509">
        <f>IF(GL_Paste!$B6506="","",IF(TRIM(GL_Paste!$M6506)&lt;&gt;"",TRIM(GL_Paste!$M6506),IFERROR(MID(GL_Paste!$I6506,FIND("[",GL_Paste!$I6506)+1,FIND("]",GL_Paste!$I6506)-FIND("[",GL_Paste!$I6506)-1),"")))</f>
        <v/>
      </c>
      <c r="D6509">
        <f>IF(GL_Paste!$B6506="","",IFERROR(INDEX(DeptName,MATCH($C6509,DeptTag,0)),"UNALLOCATED"))</f>
        <v/>
      </c>
      <c r="E6509">
        <f>IF(GL_Paste!$B6506="","",IFERROR(INDEX(AcctCat,MATCH(GL_Paste!$B6506&amp;"",AcctCode,0)),"UNKNOWN"))</f>
        <v/>
      </c>
      <c r="F6509">
        <f>IF(GL_Paste!$B6506="","",IFERROR(INDEX(AcctSub,MATCH(GL_Paste!$B6506&amp;"",AcctCode,0)),"UNKNOWN"))</f>
        <v/>
      </c>
    </row>
    <row r="6510">
      <c r="A6510" s="40">
        <f>IF(GL_Paste!$B6507="","",N(GL_Paste!$H6507)-N(GL_Paste!$G6507))</f>
        <v/>
      </c>
      <c r="B6510" s="43">
        <f>IF(GL_Paste!$B6507="","",DATE(YEAR(GL_Paste!$E6507),MONTH(GL_Paste!$E6507),1))</f>
        <v/>
      </c>
      <c r="C6510">
        <f>IF(GL_Paste!$B6507="","",IF(TRIM(GL_Paste!$M6507)&lt;&gt;"",TRIM(GL_Paste!$M6507),IFERROR(MID(GL_Paste!$I6507,FIND("[",GL_Paste!$I6507)+1,FIND("]",GL_Paste!$I6507)-FIND("[",GL_Paste!$I6507)-1),"")))</f>
        <v/>
      </c>
      <c r="D6510">
        <f>IF(GL_Paste!$B6507="","",IFERROR(INDEX(DeptName,MATCH($C6510,DeptTag,0)),"UNALLOCATED"))</f>
        <v/>
      </c>
      <c r="E6510">
        <f>IF(GL_Paste!$B6507="","",IFERROR(INDEX(AcctCat,MATCH(GL_Paste!$B6507&amp;"",AcctCode,0)),"UNKNOWN"))</f>
        <v/>
      </c>
      <c r="F6510">
        <f>IF(GL_Paste!$B6507="","",IFERROR(INDEX(AcctSub,MATCH(GL_Paste!$B6507&amp;"",AcctCode,0)),"UNKNOWN"))</f>
        <v/>
      </c>
    </row>
    <row r="6511">
      <c r="A6511" s="40">
        <f>IF(GL_Paste!$B6508="","",N(GL_Paste!$H6508)-N(GL_Paste!$G6508))</f>
        <v/>
      </c>
      <c r="B6511" s="43">
        <f>IF(GL_Paste!$B6508="","",DATE(YEAR(GL_Paste!$E6508),MONTH(GL_Paste!$E6508),1))</f>
        <v/>
      </c>
      <c r="C6511">
        <f>IF(GL_Paste!$B6508="","",IF(TRIM(GL_Paste!$M6508)&lt;&gt;"",TRIM(GL_Paste!$M6508),IFERROR(MID(GL_Paste!$I6508,FIND("[",GL_Paste!$I6508)+1,FIND("]",GL_Paste!$I6508)-FIND("[",GL_Paste!$I6508)-1),"")))</f>
        <v/>
      </c>
      <c r="D6511">
        <f>IF(GL_Paste!$B6508="","",IFERROR(INDEX(DeptName,MATCH($C6511,DeptTag,0)),"UNALLOCATED"))</f>
        <v/>
      </c>
      <c r="E6511">
        <f>IF(GL_Paste!$B6508="","",IFERROR(INDEX(AcctCat,MATCH(GL_Paste!$B6508&amp;"",AcctCode,0)),"UNKNOWN"))</f>
        <v/>
      </c>
      <c r="F6511">
        <f>IF(GL_Paste!$B6508="","",IFERROR(INDEX(AcctSub,MATCH(GL_Paste!$B6508&amp;"",AcctCode,0)),"UNKNOWN"))</f>
        <v/>
      </c>
    </row>
    <row r="6512">
      <c r="A6512" s="40">
        <f>IF(GL_Paste!$B6509="","",N(GL_Paste!$H6509)-N(GL_Paste!$G6509))</f>
        <v/>
      </c>
      <c r="B6512" s="43">
        <f>IF(GL_Paste!$B6509="","",DATE(YEAR(GL_Paste!$E6509),MONTH(GL_Paste!$E6509),1))</f>
        <v/>
      </c>
      <c r="C6512">
        <f>IF(GL_Paste!$B6509="","",IF(TRIM(GL_Paste!$M6509)&lt;&gt;"",TRIM(GL_Paste!$M6509),IFERROR(MID(GL_Paste!$I6509,FIND("[",GL_Paste!$I6509)+1,FIND("]",GL_Paste!$I6509)-FIND("[",GL_Paste!$I6509)-1),"")))</f>
        <v/>
      </c>
      <c r="D6512">
        <f>IF(GL_Paste!$B6509="","",IFERROR(INDEX(DeptName,MATCH($C6512,DeptTag,0)),"UNALLOCATED"))</f>
        <v/>
      </c>
      <c r="E6512">
        <f>IF(GL_Paste!$B6509="","",IFERROR(INDEX(AcctCat,MATCH(GL_Paste!$B6509&amp;"",AcctCode,0)),"UNKNOWN"))</f>
        <v/>
      </c>
      <c r="F6512">
        <f>IF(GL_Paste!$B6509="","",IFERROR(INDEX(AcctSub,MATCH(GL_Paste!$B6509&amp;"",AcctCode,0)),"UNKNOWN"))</f>
        <v/>
      </c>
    </row>
    <row r="6513">
      <c r="A6513" s="40">
        <f>IF(GL_Paste!$B6510="","",N(GL_Paste!$H6510)-N(GL_Paste!$G6510))</f>
        <v/>
      </c>
      <c r="B6513" s="43">
        <f>IF(GL_Paste!$B6510="","",DATE(YEAR(GL_Paste!$E6510),MONTH(GL_Paste!$E6510),1))</f>
        <v/>
      </c>
      <c r="C6513">
        <f>IF(GL_Paste!$B6510="","",IF(TRIM(GL_Paste!$M6510)&lt;&gt;"",TRIM(GL_Paste!$M6510),IFERROR(MID(GL_Paste!$I6510,FIND("[",GL_Paste!$I6510)+1,FIND("]",GL_Paste!$I6510)-FIND("[",GL_Paste!$I6510)-1),"")))</f>
        <v/>
      </c>
      <c r="D6513">
        <f>IF(GL_Paste!$B6510="","",IFERROR(INDEX(DeptName,MATCH($C6513,DeptTag,0)),"UNALLOCATED"))</f>
        <v/>
      </c>
      <c r="E6513">
        <f>IF(GL_Paste!$B6510="","",IFERROR(INDEX(AcctCat,MATCH(GL_Paste!$B6510&amp;"",AcctCode,0)),"UNKNOWN"))</f>
        <v/>
      </c>
      <c r="F6513">
        <f>IF(GL_Paste!$B6510="","",IFERROR(INDEX(AcctSub,MATCH(GL_Paste!$B6510&amp;"",AcctCode,0)),"UNKNOWN"))</f>
        <v/>
      </c>
    </row>
    <row r="6514">
      <c r="A6514" s="40">
        <f>IF(GL_Paste!$B6511="","",N(GL_Paste!$H6511)-N(GL_Paste!$G6511))</f>
        <v/>
      </c>
      <c r="B6514" s="43">
        <f>IF(GL_Paste!$B6511="","",DATE(YEAR(GL_Paste!$E6511),MONTH(GL_Paste!$E6511),1))</f>
        <v/>
      </c>
      <c r="C6514">
        <f>IF(GL_Paste!$B6511="","",IF(TRIM(GL_Paste!$M6511)&lt;&gt;"",TRIM(GL_Paste!$M6511),IFERROR(MID(GL_Paste!$I6511,FIND("[",GL_Paste!$I6511)+1,FIND("]",GL_Paste!$I6511)-FIND("[",GL_Paste!$I6511)-1),"")))</f>
        <v/>
      </c>
      <c r="D6514">
        <f>IF(GL_Paste!$B6511="","",IFERROR(INDEX(DeptName,MATCH($C6514,DeptTag,0)),"UNALLOCATED"))</f>
        <v/>
      </c>
      <c r="E6514">
        <f>IF(GL_Paste!$B6511="","",IFERROR(INDEX(AcctCat,MATCH(GL_Paste!$B6511&amp;"",AcctCode,0)),"UNKNOWN"))</f>
        <v/>
      </c>
      <c r="F6514">
        <f>IF(GL_Paste!$B6511="","",IFERROR(INDEX(AcctSub,MATCH(GL_Paste!$B6511&amp;"",AcctCode,0)),"UNKNOWN"))</f>
        <v/>
      </c>
    </row>
    <row r="6515">
      <c r="A6515" s="40">
        <f>IF(GL_Paste!$B6512="","",N(GL_Paste!$H6512)-N(GL_Paste!$G6512))</f>
        <v/>
      </c>
      <c r="B6515" s="43">
        <f>IF(GL_Paste!$B6512="","",DATE(YEAR(GL_Paste!$E6512),MONTH(GL_Paste!$E6512),1))</f>
        <v/>
      </c>
      <c r="C6515">
        <f>IF(GL_Paste!$B6512="","",IF(TRIM(GL_Paste!$M6512)&lt;&gt;"",TRIM(GL_Paste!$M6512),IFERROR(MID(GL_Paste!$I6512,FIND("[",GL_Paste!$I6512)+1,FIND("]",GL_Paste!$I6512)-FIND("[",GL_Paste!$I6512)-1),"")))</f>
        <v/>
      </c>
      <c r="D6515">
        <f>IF(GL_Paste!$B6512="","",IFERROR(INDEX(DeptName,MATCH($C6515,DeptTag,0)),"UNALLOCATED"))</f>
        <v/>
      </c>
      <c r="E6515">
        <f>IF(GL_Paste!$B6512="","",IFERROR(INDEX(AcctCat,MATCH(GL_Paste!$B6512&amp;"",AcctCode,0)),"UNKNOWN"))</f>
        <v/>
      </c>
      <c r="F6515">
        <f>IF(GL_Paste!$B6512="","",IFERROR(INDEX(AcctSub,MATCH(GL_Paste!$B6512&amp;"",AcctCode,0)),"UNKNOWN"))</f>
        <v/>
      </c>
    </row>
    <row r="6516">
      <c r="A6516" s="40">
        <f>IF(GL_Paste!$B6513="","",N(GL_Paste!$H6513)-N(GL_Paste!$G6513))</f>
        <v/>
      </c>
      <c r="B6516" s="43">
        <f>IF(GL_Paste!$B6513="","",DATE(YEAR(GL_Paste!$E6513),MONTH(GL_Paste!$E6513),1))</f>
        <v/>
      </c>
      <c r="C6516">
        <f>IF(GL_Paste!$B6513="","",IF(TRIM(GL_Paste!$M6513)&lt;&gt;"",TRIM(GL_Paste!$M6513),IFERROR(MID(GL_Paste!$I6513,FIND("[",GL_Paste!$I6513)+1,FIND("]",GL_Paste!$I6513)-FIND("[",GL_Paste!$I6513)-1),"")))</f>
        <v/>
      </c>
      <c r="D6516">
        <f>IF(GL_Paste!$B6513="","",IFERROR(INDEX(DeptName,MATCH($C6516,DeptTag,0)),"UNALLOCATED"))</f>
        <v/>
      </c>
      <c r="E6516">
        <f>IF(GL_Paste!$B6513="","",IFERROR(INDEX(AcctCat,MATCH(GL_Paste!$B6513&amp;"",AcctCode,0)),"UNKNOWN"))</f>
        <v/>
      </c>
      <c r="F6516">
        <f>IF(GL_Paste!$B6513="","",IFERROR(INDEX(AcctSub,MATCH(GL_Paste!$B6513&amp;"",AcctCode,0)),"UNKNOWN"))</f>
        <v/>
      </c>
    </row>
    <row r="6517">
      <c r="A6517" s="40">
        <f>IF(GL_Paste!$B6514="","",N(GL_Paste!$H6514)-N(GL_Paste!$G6514))</f>
        <v/>
      </c>
      <c r="B6517" s="43">
        <f>IF(GL_Paste!$B6514="","",DATE(YEAR(GL_Paste!$E6514),MONTH(GL_Paste!$E6514),1))</f>
        <v/>
      </c>
      <c r="C6517">
        <f>IF(GL_Paste!$B6514="","",IF(TRIM(GL_Paste!$M6514)&lt;&gt;"",TRIM(GL_Paste!$M6514),IFERROR(MID(GL_Paste!$I6514,FIND("[",GL_Paste!$I6514)+1,FIND("]",GL_Paste!$I6514)-FIND("[",GL_Paste!$I6514)-1),"")))</f>
        <v/>
      </c>
      <c r="D6517">
        <f>IF(GL_Paste!$B6514="","",IFERROR(INDEX(DeptName,MATCH($C6517,DeptTag,0)),"UNALLOCATED"))</f>
        <v/>
      </c>
      <c r="E6517">
        <f>IF(GL_Paste!$B6514="","",IFERROR(INDEX(AcctCat,MATCH(GL_Paste!$B6514&amp;"",AcctCode,0)),"UNKNOWN"))</f>
        <v/>
      </c>
      <c r="F6517">
        <f>IF(GL_Paste!$B6514="","",IFERROR(INDEX(AcctSub,MATCH(GL_Paste!$B6514&amp;"",AcctCode,0)),"UNKNOWN"))</f>
        <v/>
      </c>
    </row>
    <row r="6518">
      <c r="A6518" s="40">
        <f>IF(GL_Paste!$B6515="","",N(GL_Paste!$H6515)-N(GL_Paste!$G6515))</f>
        <v/>
      </c>
      <c r="B6518" s="43">
        <f>IF(GL_Paste!$B6515="","",DATE(YEAR(GL_Paste!$E6515),MONTH(GL_Paste!$E6515),1))</f>
        <v/>
      </c>
      <c r="C6518">
        <f>IF(GL_Paste!$B6515="","",IF(TRIM(GL_Paste!$M6515)&lt;&gt;"",TRIM(GL_Paste!$M6515),IFERROR(MID(GL_Paste!$I6515,FIND("[",GL_Paste!$I6515)+1,FIND("]",GL_Paste!$I6515)-FIND("[",GL_Paste!$I6515)-1),"")))</f>
        <v/>
      </c>
      <c r="D6518">
        <f>IF(GL_Paste!$B6515="","",IFERROR(INDEX(DeptName,MATCH($C6518,DeptTag,0)),"UNALLOCATED"))</f>
        <v/>
      </c>
      <c r="E6518">
        <f>IF(GL_Paste!$B6515="","",IFERROR(INDEX(AcctCat,MATCH(GL_Paste!$B6515&amp;"",AcctCode,0)),"UNKNOWN"))</f>
        <v/>
      </c>
      <c r="F6518">
        <f>IF(GL_Paste!$B6515="","",IFERROR(INDEX(AcctSub,MATCH(GL_Paste!$B6515&amp;"",AcctCode,0)),"UNKNOWN"))</f>
        <v/>
      </c>
    </row>
    <row r="6519">
      <c r="A6519" s="40">
        <f>IF(GL_Paste!$B6516="","",N(GL_Paste!$H6516)-N(GL_Paste!$G6516))</f>
        <v/>
      </c>
      <c r="B6519" s="43">
        <f>IF(GL_Paste!$B6516="","",DATE(YEAR(GL_Paste!$E6516),MONTH(GL_Paste!$E6516),1))</f>
        <v/>
      </c>
      <c r="C6519">
        <f>IF(GL_Paste!$B6516="","",IF(TRIM(GL_Paste!$M6516)&lt;&gt;"",TRIM(GL_Paste!$M6516),IFERROR(MID(GL_Paste!$I6516,FIND("[",GL_Paste!$I6516)+1,FIND("]",GL_Paste!$I6516)-FIND("[",GL_Paste!$I6516)-1),"")))</f>
        <v/>
      </c>
      <c r="D6519">
        <f>IF(GL_Paste!$B6516="","",IFERROR(INDEX(DeptName,MATCH($C6519,DeptTag,0)),"UNALLOCATED"))</f>
        <v/>
      </c>
      <c r="E6519">
        <f>IF(GL_Paste!$B6516="","",IFERROR(INDEX(AcctCat,MATCH(GL_Paste!$B6516&amp;"",AcctCode,0)),"UNKNOWN"))</f>
        <v/>
      </c>
      <c r="F6519">
        <f>IF(GL_Paste!$B6516="","",IFERROR(INDEX(AcctSub,MATCH(GL_Paste!$B6516&amp;"",AcctCode,0)),"UNKNOWN"))</f>
        <v/>
      </c>
    </row>
    <row r="6520">
      <c r="A6520" s="40">
        <f>IF(GL_Paste!$B6517="","",N(GL_Paste!$H6517)-N(GL_Paste!$G6517))</f>
        <v/>
      </c>
      <c r="B6520" s="43">
        <f>IF(GL_Paste!$B6517="","",DATE(YEAR(GL_Paste!$E6517),MONTH(GL_Paste!$E6517),1))</f>
        <v/>
      </c>
      <c r="C6520">
        <f>IF(GL_Paste!$B6517="","",IF(TRIM(GL_Paste!$M6517)&lt;&gt;"",TRIM(GL_Paste!$M6517),IFERROR(MID(GL_Paste!$I6517,FIND("[",GL_Paste!$I6517)+1,FIND("]",GL_Paste!$I6517)-FIND("[",GL_Paste!$I6517)-1),"")))</f>
        <v/>
      </c>
      <c r="D6520">
        <f>IF(GL_Paste!$B6517="","",IFERROR(INDEX(DeptName,MATCH($C6520,DeptTag,0)),"UNALLOCATED"))</f>
        <v/>
      </c>
      <c r="E6520">
        <f>IF(GL_Paste!$B6517="","",IFERROR(INDEX(AcctCat,MATCH(GL_Paste!$B6517&amp;"",AcctCode,0)),"UNKNOWN"))</f>
        <v/>
      </c>
      <c r="F6520">
        <f>IF(GL_Paste!$B6517="","",IFERROR(INDEX(AcctSub,MATCH(GL_Paste!$B6517&amp;"",AcctCode,0)),"UNKNOWN"))</f>
        <v/>
      </c>
    </row>
    <row r="6521">
      <c r="A6521" s="40">
        <f>IF(GL_Paste!$B6518="","",N(GL_Paste!$H6518)-N(GL_Paste!$G6518))</f>
        <v/>
      </c>
      <c r="B6521" s="43">
        <f>IF(GL_Paste!$B6518="","",DATE(YEAR(GL_Paste!$E6518),MONTH(GL_Paste!$E6518),1))</f>
        <v/>
      </c>
      <c r="C6521">
        <f>IF(GL_Paste!$B6518="","",IF(TRIM(GL_Paste!$M6518)&lt;&gt;"",TRIM(GL_Paste!$M6518),IFERROR(MID(GL_Paste!$I6518,FIND("[",GL_Paste!$I6518)+1,FIND("]",GL_Paste!$I6518)-FIND("[",GL_Paste!$I6518)-1),"")))</f>
        <v/>
      </c>
      <c r="D6521">
        <f>IF(GL_Paste!$B6518="","",IFERROR(INDEX(DeptName,MATCH($C6521,DeptTag,0)),"UNALLOCATED"))</f>
        <v/>
      </c>
      <c r="E6521">
        <f>IF(GL_Paste!$B6518="","",IFERROR(INDEX(AcctCat,MATCH(GL_Paste!$B6518&amp;"",AcctCode,0)),"UNKNOWN"))</f>
        <v/>
      </c>
      <c r="F6521">
        <f>IF(GL_Paste!$B6518="","",IFERROR(INDEX(AcctSub,MATCH(GL_Paste!$B6518&amp;"",AcctCode,0)),"UNKNOWN"))</f>
        <v/>
      </c>
    </row>
    <row r="6522">
      <c r="A6522" s="40">
        <f>IF(GL_Paste!$B6519="","",N(GL_Paste!$H6519)-N(GL_Paste!$G6519))</f>
        <v/>
      </c>
      <c r="B6522" s="43">
        <f>IF(GL_Paste!$B6519="","",DATE(YEAR(GL_Paste!$E6519),MONTH(GL_Paste!$E6519),1))</f>
        <v/>
      </c>
      <c r="C6522">
        <f>IF(GL_Paste!$B6519="","",IF(TRIM(GL_Paste!$M6519)&lt;&gt;"",TRIM(GL_Paste!$M6519),IFERROR(MID(GL_Paste!$I6519,FIND("[",GL_Paste!$I6519)+1,FIND("]",GL_Paste!$I6519)-FIND("[",GL_Paste!$I6519)-1),"")))</f>
        <v/>
      </c>
      <c r="D6522">
        <f>IF(GL_Paste!$B6519="","",IFERROR(INDEX(DeptName,MATCH($C6522,DeptTag,0)),"UNALLOCATED"))</f>
        <v/>
      </c>
      <c r="E6522">
        <f>IF(GL_Paste!$B6519="","",IFERROR(INDEX(AcctCat,MATCH(GL_Paste!$B6519&amp;"",AcctCode,0)),"UNKNOWN"))</f>
        <v/>
      </c>
      <c r="F6522">
        <f>IF(GL_Paste!$B6519="","",IFERROR(INDEX(AcctSub,MATCH(GL_Paste!$B6519&amp;"",AcctCode,0)),"UNKNOWN"))</f>
        <v/>
      </c>
    </row>
    <row r="6523">
      <c r="A6523" s="40">
        <f>IF(GL_Paste!$B6520="","",N(GL_Paste!$H6520)-N(GL_Paste!$G6520))</f>
        <v/>
      </c>
      <c r="B6523" s="43">
        <f>IF(GL_Paste!$B6520="","",DATE(YEAR(GL_Paste!$E6520),MONTH(GL_Paste!$E6520),1))</f>
        <v/>
      </c>
      <c r="C6523">
        <f>IF(GL_Paste!$B6520="","",IF(TRIM(GL_Paste!$M6520)&lt;&gt;"",TRIM(GL_Paste!$M6520),IFERROR(MID(GL_Paste!$I6520,FIND("[",GL_Paste!$I6520)+1,FIND("]",GL_Paste!$I6520)-FIND("[",GL_Paste!$I6520)-1),"")))</f>
        <v/>
      </c>
      <c r="D6523">
        <f>IF(GL_Paste!$B6520="","",IFERROR(INDEX(DeptName,MATCH($C6523,DeptTag,0)),"UNALLOCATED"))</f>
        <v/>
      </c>
      <c r="E6523">
        <f>IF(GL_Paste!$B6520="","",IFERROR(INDEX(AcctCat,MATCH(GL_Paste!$B6520&amp;"",AcctCode,0)),"UNKNOWN"))</f>
        <v/>
      </c>
      <c r="F6523">
        <f>IF(GL_Paste!$B6520="","",IFERROR(INDEX(AcctSub,MATCH(GL_Paste!$B6520&amp;"",AcctCode,0)),"UNKNOWN"))</f>
        <v/>
      </c>
    </row>
    <row r="6524">
      <c r="A6524" s="40">
        <f>IF(GL_Paste!$B6521="","",N(GL_Paste!$H6521)-N(GL_Paste!$G6521))</f>
        <v/>
      </c>
      <c r="B6524" s="43">
        <f>IF(GL_Paste!$B6521="","",DATE(YEAR(GL_Paste!$E6521),MONTH(GL_Paste!$E6521),1))</f>
        <v/>
      </c>
      <c r="C6524">
        <f>IF(GL_Paste!$B6521="","",IF(TRIM(GL_Paste!$M6521)&lt;&gt;"",TRIM(GL_Paste!$M6521),IFERROR(MID(GL_Paste!$I6521,FIND("[",GL_Paste!$I6521)+1,FIND("]",GL_Paste!$I6521)-FIND("[",GL_Paste!$I6521)-1),"")))</f>
        <v/>
      </c>
      <c r="D6524">
        <f>IF(GL_Paste!$B6521="","",IFERROR(INDEX(DeptName,MATCH($C6524,DeptTag,0)),"UNALLOCATED"))</f>
        <v/>
      </c>
      <c r="E6524">
        <f>IF(GL_Paste!$B6521="","",IFERROR(INDEX(AcctCat,MATCH(GL_Paste!$B6521&amp;"",AcctCode,0)),"UNKNOWN"))</f>
        <v/>
      </c>
      <c r="F6524">
        <f>IF(GL_Paste!$B6521="","",IFERROR(INDEX(AcctSub,MATCH(GL_Paste!$B6521&amp;"",AcctCode,0)),"UNKNOWN"))</f>
        <v/>
      </c>
    </row>
    <row r="6525">
      <c r="A6525" s="40">
        <f>IF(GL_Paste!$B6522="","",N(GL_Paste!$H6522)-N(GL_Paste!$G6522))</f>
        <v/>
      </c>
      <c r="B6525" s="43">
        <f>IF(GL_Paste!$B6522="","",DATE(YEAR(GL_Paste!$E6522),MONTH(GL_Paste!$E6522),1))</f>
        <v/>
      </c>
      <c r="C6525">
        <f>IF(GL_Paste!$B6522="","",IF(TRIM(GL_Paste!$M6522)&lt;&gt;"",TRIM(GL_Paste!$M6522),IFERROR(MID(GL_Paste!$I6522,FIND("[",GL_Paste!$I6522)+1,FIND("]",GL_Paste!$I6522)-FIND("[",GL_Paste!$I6522)-1),"")))</f>
        <v/>
      </c>
      <c r="D6525">
        <f>IF(GL_Paste!$B6522="","",IFERROR(INDEX(DeptName,MATCH($C6525,DeptTag,0)),"UNALLOCATED"))</f>
        <v/>
      </c>
      <c r="E6525">
        <f>IF(GL_Paste!$B6522="","",IFERROR(INDEX(AcctCat,MATCH(GL_Paste!$B6522&amp;"",AcctCode,0)),"UNKNOWN"))</f>
        <v/>
      </c>
      <c r="F6525">
        <f>IF(GL_Paste!$B6522="","",IFERROR(INDEX(AcctSub,MATCH(GL_Paste!$B6522&amp;"",AcctCode,0)),"UNKNOWN"))</f>
        <v/>
      </c>
    </row>
    <row r="6526">
      <c r="A6526" s="40">
        <f>IF(GL_Paste!$B6523="","",N(GL_Paste!$H6523)-N(GL_Paste!$G6523))</f>
        <v/>
      </c>
      <c r="B6526" s="43">
        <f>IF(GL_Paste!$B6523="","",DATE(YEAR(GL_Paste!$E6523),MONTH(GL_Paste!$E6523),1))</f>
        <v/>
      </c>
      <c r="C6526">
        <f>IF(GL_Paste!$B6523="","",IF(TRIM(GL_Paste!$M6523)&lt;&gt;"",TRIM(GL_Paste!$M6523),IFERROR(MID(GL_Paste!$I6523,FIND("[",GL_Paste!$I6523)+1,FIND("]",GL_Paste!$I6523)-FIND("[",GL_Paste!$I6523)-1),"")))</f>
        <v/>
      </c>
      <c r="D6526">
        <f>IF(GL_Paste!$B6523="","",IFERROR(INDEX(DeptName,MATCH($C6526,DeptTag,0)),"UNALLOCATED"))</f>
        <v/>
      </c>
      <c r="E6526">
        <f>IF(GL_Paste!$B6523="","",IFERROR(INDEX(AcctCat,MATCH(GL_Paste!$B6523&amp;"",AcctCode,0)),"UNKNOWN"))</f>
        <v/>
      </c>
      <c r="F6526">
        <f>IF(GL_Paste!$B6523="","",IFERROR(INDEX(AcctSub,MATCH(GL_Paste!$B6523&amp;"",AcctCode,0)),"UNKNOWN"))</f>
        <v/>
      </c>
    </row>
    <row r="6527">
      <c r="A6527" s="40">
        <f>IF(GL_Paste!$B6524="","",N(GL_Paste!$H6524)-N(GL_Paste!$G6524))</f>
        <v/>
      </c>
      <c r="B6527" s="43">
        <f>IF(GL_Paste!$B6524="","",DATE(YEAR(GL_Paste!$E6524),MONTH(GL_Paste!$E6524),1))</f>
        <v/>
      </c>
      <c r="C6527">
        <f>IF(GL_Paste!$B6524="","",IF(TRIM(GL_Paste!$M6524)&lt;&gt;"",TRIM(GL_Paste!$M6524),IFERROR(MID(GL_Paste!$I6524,FIND("[",GL_Paste!$I6524)+1,FIND("]",GL_Paste!$I6524)-FIND("[",GL_Paste!$I6524)-1),"")))</f>
        <v/>
      </c>
      <c r="D6527">
        <f>IF(GL_Paste!$B6524="","",IFERROR(INDEX(DeptName,MATCH($C6527,DeptTag,0)),"UNALLOCATED"))</f>
        <v/>
      </c>
      <c r="E6527">
        <f>IF(GL_Paste!$B6524="","",IFERROR(INDEX(AcctCat,MATCH(GL_Paste!$B6524&amp;"",AcctCode,0)),"UNKNOWN"))</f>
        <v/>
      </c>
      <c r="F6527">
        <f>IF(GL_Paste!$B6524="","",IFERROR(INDEX(AcctSub,MATCH(GL_Paste!$B6524&amp;"",AcctCode,0)),"UNKNOWN"))</f>
        <v/>
      </c>
    </row>
    <row r="6528">
      <c r="A6528" s="40">
        <f>IF(GL_Paste!$B6525="","",N(GL_Paste!$H6525)-N(GL_Paste!$G6525))</f>
        <v/>
      </c>
      <c r="B6528" s="43">
        <f>IF(GL_Paste!$B6525="","",DATE(YEAR(GL_Paste!$E6525),MONTH(GL_Paste!$E6525),1))</f>
        <v/>
      </c>
      <c r="C6528">
        <f>IF(GL_Paste!$B6525="","",IF(TRIM(GL_Paste!$M6525)&lt;&gt;"",TRIM(GL_Paste!$M6525),IFERROR(MID(GL_Paste!$I6525,FIND("[",GL_Paste!$I6525)+1,FIND("]",GL_Paste!$I6525)-FIND("[",GL_Paste!$I6525)-1),"")))</f>
        <v/>
      </c>
      <c r="D6528">
        <f>IF(GL_Paste!$B6525="","",IFERROR(INDEX(DeptName,MATCH($C6528,DeptTag,0)),"UNALLOCATED"))</f>
        <v/>
      </c>
      <c r="E6528">
        <f>IF(GL_Paste!$B6525="","",IFERROR(INDEX(AcctCat,MATCH(GL_Paste!$B6525&amp;"",AcctCode,0)),"UNKNOWN"))</f>
        <v/>
      </c>
      <c r="F6528">
        <f>IF(GL_Paste!$B6525="","",IFERROR(INDEX(AcctSub,MATCH(GL_Paste!$B6525&amp;"",AcctCode,0)),"UNKNOWN"))</f>
        <v/>
      </c>
    </row>
    <row r="6529">
      <c r="A6529" s="40">
        <f>IF(GL_Paste!$B6526="","",N(GL_Paste!$H6526)-N(GL_Paste!$G6526))</f>
        <v/>
      </c>
      <c r="B6529" s="43">
        <f>IF(GL_Paste!$B6526="","",DATE(YEAR(GL_Paste!$E6526),MONTH(GL_Paste!$E6526),1))</f>
        <v/>
      </c>
      <c r="C6529">
        <f>IF(GL_Paste!$B6526="","",IF(TRIM(GL_Paste!$M6526)&lt;&gt;"",TRIM(GL_Paste!$M6526),IFERROR(MID(GL_Paste!$I6526,FIND("[",GL_Paste!$I6526)+1,FIND("]",GL_Paste!$I6526)-FIND("[",GL_Paste!$I6526)-1),"")))</f>
        <v/>
      </c>
      <c r="D6529">
        <f>IF(GL_Paste!$B6526="","",IFERROR(INDEX(DeptName,MATCH($C6529,DeptTag,0)),"UNALLOCATED"))</f>
        <v/>
      </c>
      <c r="E6529">
        <f>IF(GL_Paste!$B6526="","",IFERROR(INDEX(AcctCat,MATCH(GL_Paste!$B6526&amp;"",AcctCode,0)),"UNKNOWN"))</f>
        <v/>
      </c>
      <c r="F6529">
        <f>IF(GL_Paste!$B6526="","",IFERROR(INDEX(AcctSub,MATCH(GL_Paste!$B6526&amp;"",AcctCode,0)),"UNKNOWN"))</f>
        <v/>
      </c>
    </row>
    <row r="6530">
      <c r="A6530" s="40">
        <f>IF(GL_Paste!$B6527="","",N(GL_Paste!$H6527)-N(GL_Paste!$G6527))</f>
        <v/>
      </c>
      <c r="B6530" s="43">
        <f>IF(GL_Paste!$B6527="","",DATE(YEAR(GL_Paste!$E6527),MONTH(GL_Paste!$E6527),1))</f>
        <v/>
      </c>
      <c r="C6530">
        <f>IF(GL_Paste!$B6527="","",IF(TRIM(GL_Paste!$M6527)&lt;&gt;"",TRIM(GL_Paste!$M6527),IFERROR(MID(GL_Paste!$I6527,FIND("[",GL_Paste!$I6527)+1,FIND("]",GL_Paste!$I6527)-FIND("[",GL_Paste!$I6527)-1),"")))</f>
        <v/>
      </c>
      <c r="D6530">
        <f>IF(GL_Paste!$B6527="","",IFERROR(INDEX(DeptName,MATCH($C6530,DeptTag,0)),"UNALLOCATED"))</f>
        <v/>
      </c>
      <c r="E6530">
        <f>IF(GL_Paste!$B6527="","",IFERROR(INDEX(AcctCat,MATCH(GL_Paste!$B6527&amp;"",AcctCode,0)),"UNKNOWN"))</f>
        <v/>
      </c>
      <c r="F6530">
        <f>IF(GL_Paste!$B6527="","",IFERROR(INDEX(AcctSub,MATCH(GL_Paste!$B6527&amp;"",AcctCode,0)),"UNKNOWN"))</f>
        <v/>
      </c>
    </row>
    <row r="6531">
      <c r="A6531" s="40">
        <f>IF(GL_Paste!$B6528="","",N(GL_Paste!$H6528)-N(GL_Paste!$G6528))</f>
        <v/>
      </c>
      <c r="B6531" s="43">
        <f>IF(GL_Paste!$B6528="","",DATE(YEAR(GL_Paste!$E6528),MONTH(GL_Paste!$E6528),1))</f>
        <v/>
      </c>
      <c r="C6531">
        <f>IF(GL_Paste!$B6528="","",IF(TRIM(GL_Paste!$M6528)&lt;&gt;"",TRIM(GL_Paste!$M6528),IFERROR(MID(GL_Paste!$I6528,FIND("[",GL_Paste!$I6528)+1,FIND("]",GL_Paste!$I6528)-FIND("[",GL_Paste!$I6528)-1),"")))</f>
        <v/>
      </c>
      <c r="D6531">
        <f>IF(GL_Paste!$B6528="","",IFERROR(INDEX(DeptName,MATCH($C6531,DeptTag,0)),"UNALLOCATED"))</f>
        <v/>
      </c>
      <c r="E6531">
        <f>IF(GL_Paste!$B6528="","",IFERROR(INDEX(AcctCat,MATCH(GL_Paste!$B6528&amp;"",AcctCode,0)),"UNKNOWN"))</f>
        <v/>
      </c>
      <c r="F6531">
        <f>IF(GL_Paste!$B6528="","",IFERROR(INDEX(AcctSub,MATCH(GL_Paste!$B6528&amp;"",AcctCode,0)),"UNKNOWN"))</f>
        <v/>
      </c>
    </row>
    <row r="6532">
      <c r="A6532" s="40">
        <f>IF(GL_Paste!$B6529="","",N(GL_Paste!$H6529)-N(GL_Paste!$G6529))</f>
        <v/>
      </c>
      <c r="B6532" s="43">
        <f>IF(GL_Paste!$B6529="","",DATE(YEAR(GL_Paste!$E6529),MONTH(GL_Paste!$E6529),1))</f>
        <v/>
      </c>
      <c r="C6532">
        <f>IF(GL_Paste!$B6529="","",IF(TRIM(GL_Paste!$M6529)&lt;&gt;"",TRIM(GL_Paste!$M6529),IFERROR(MID(GL_Paste!$I6529,FIND("[",GL_Paste!$I6529)+1,FIND("]",GL_Paste!$I6529)-FIND("[",GL_Paste!$I6529)-1),"")))</f>
        <v/>
      </c>
      <c r="D6532">
        <f>IF(GL_Paste!$B6529="","",IFERROR(INDEX(DeptName,MATCH($C6532,DeptTag,0)),"UNALLOCATED"))</f>
        <v/>
      </c>
      <c r="E6532">
        <f>IF(GL_Paste!$B6529="","",IFERROR(INDEX(AcctCat,MATCH(GL_Paste!$B6529&amp;"",AcctCode,0)),"UNKNOWN"))</f>
        <v/>
      </c>
      <c r="F6532">
        <f>IF(GL_Paste!$B6529="","",IFERROR(INDEX(AcctSub,MATCH(GL_Paste!$B6529&amp;"",AcctCode,0)),"UNKNOWN"))</f>
        <v/>
      </c>
    </row>
    <row r="6533">
      <c r="A6533" s="40">
        <f>IF(GL_Paste!$B6530="","",N(GL_Paste!$H6530)-N(GL_Paste!$G6530))</f>
        <v/>
      </c>
      <c r="B6533" s="43">
        <f>IF(GL_Paste!$B6530="","",DATE(YEAR(GL_Paste!$E6530),MONTH(GL_Paste!$E6530),1))</f>
        <v/>
      </c>
      <c r="C6533">
        <f>IF(GL_Paste!$B6530="","",IF(TRIM(GL_Paste!$M6530)&lt;&gt;"",TRIM(GL_Paste!$M6530),IFERROR(MID(GL_Paste!$I6530,FIND("[",GL_Paste!$I6530)+1,FIND("]",GL_Paste!$I6530)-FIND("[",GL_Paste!$I6530)-1),"")))</f>
        <v/>
      </c>
      <c r="D6533">
        <f>IF(GL_Paste!$B6530="","",IFERROR(INDEX(DeptName,MATCH($C6533,DeptTag,0)),"UNALLOCATED"))</f>
        <v/>
      </c>
      <c r="E6533">
        <f>IF(GL_Paste!$B6530="","",IFERROR(INDEX(AcctCat,MATCH(GL_Paste!$B6530&amp;"",AcctCode,0)),"UNKNOWN"))</f>
        <v/>
      </c>
      <c r="F6533">
        <f>IF(GL_Paste!$B6530="","",IFERROR(INDEX(AcctSub,MATCH(GL_Paste!$B6530&amp;"",AcctCode,0)),"UNKNOWN"))</f>
        <v/>
      </c>
    </row>
    <row r="6534">
      <c r="A6534" s="40">
        <f>IF(GL_Paste!$B6531="","",N(GL_Paste!$H6531)-N(GL_Paste!$G6531))</f>
        <v/>
      </c>
      <c r="B6534" s="43">
        <f>IF(GL_Paste!$B6531="","",DATE(YEAR(GL_Paste!$E6531),MONTH(GL_Paste!$E6531),1))</f>
        <v/>
      </c>
      <c r="C6534">
        <f>IF(GL_Paste!$B6531="","",IF(TRIM(GL_Paste!$M6531)&lt;&gt;"",TRIM(GL_Paste!$M6531),IFERROR(MID(GL_Paste!$I6531,FIND("[",GL_Paste!$I6531)+1,FIND("]",GL_Paste!$I6531)-FIND("[",GL_Paste!$I6531)-1),"")))</f>
        <v/>
      </c>
      <c r="D6534">
        <f>IF(GL_Paste!$B6531="","",IFERROR(INDEX(DeptName,MATCH($C6534,DeptTag,0)),"UNALLOCATED"))</f>
        <v/>
      </c>
      <c r="E6534">
        <f>IF(GL_Paste!$B6531="","",IFERROR(INDEX(AcctCat,MATCH(GL_Paste!$B6531&amp;"",AcctCode,0)),"UNKNOWN"))</f>
        <v/>
      </c>
      <c r="F6534">
        <f>IF(GL_Paste!$B6531="","",IFERROR(INDEX(AcctSub,MATCH(GL_Paste!$B6531&amp;"",AcctCode,0)),"UNKNOWN"))</f>
        <v/>
      </c>
    </row>
    <row r="6535">
      <c r="A6535" s="40">
        <f>IF(GL_Paste!$B6532="","",N(GL_Paste!$H6532)-N(GL_Paste!$G6532))</f>
        <v/>
      </c>
      <c r="B6535" s="43">
        <f>IF(GL_Paste!$B6532="","",DATE(YEAR(GL_Paste!$E6532),MONTH(GL_Paste!$E6532),1))</f>
        <v/>
      </c>
      <c r="C6535">
        <f>IF(GL_Paste!$B6532="","",IF(TRIM(GL_Paste!$M6532)&lt;&gt;"",TRIM(GL_Paste!$M6532),IFERROR(MID(GL_Paste!$I6532,FIND("[",GL_Paste!$I6532)+1,FIND("]",GL_Paste!$I6532)-FIND("[",GL_Paste!$I6532)-1),"")))</f>
        <v/>
      </c>
      <c r="D6535">
        <f>IF(GL_Paste!$B6532="","",IFERROR(INDEX(DeptName,MATCH($C6535,DeptTag,0)),"UNALLOCATED"))</f>
        <v/>
      </c>
      <c r="E6535">
        <f>IF(GL_Paste!$B6532="","",IFERROR(INDEX(AcctCat,MATCH(GL_Paste!$B6532&amp;"",AcctCode,0)),"UNKNOWN"))</f>
        <v/>
      </c>
      <c r="F6535">
        <f>IF(GL_Paste!$B6532="","",IFERROR(INDEX(AcctSub,MATCH(GL_Paste!$B6532&amp;"",AcctCode,0)),"UNKNOWN"))</f>
        <v/>
      </c>
    </row>
    <row r="6536">
      <c r="A6536" s="40">
        <f>IF(GL_Paste!$B6533="","",N(GL_Paste!$H6533)-N(GL_Paste!$G6533))</f>
        <v/>
      </c>
      <c r="B6536" s="43">
        <f>IF(GL_Paste!$B6533="","",DATE(YEAR(GL_Paste!$E6533),MONTH(GL_Paste!$E6533),1))</f>
        <v/>
      </c>
      <c r="C6536">
        <f>IF(GL_Paste!$B6533="","",IF(TRIM(GL_Paste!$M6533)&lt;&gt;"",TRIM(GL_Paste!$M6533),IFERROR(MID(GL_Paste!$I6533,FIND("[",GL_Paste!$I6533)+1,FIND("]",GL_Paste!$I6533)-FIND("[",GL_Paste!$I6533)-1),"")))</f>
        <v/>
      </c>
      <c r="D6536">
        <f>IF(GL_Paste!$B6533="","",IFERROR(INDEX(DeptName,MATCH($C6536,DeptTag,0)),"UNALLOCATED"))</f>
        <v/>
      </c>
      <c r="E6536">
        <f>IF(GL_Paste!$B6533="","",IFERROR(INDEX(AcctCat,MATCH(GL_Paste!$B6533&amp;"",AcctCode,0)),"UNKNOWN"))</f>
        <v/>
      </c>
      <c r="F6536">
        <f>IF(GL_Paste!$B6533="","",IFERROR(INDEX(AcctSub,MATCH(GL_Paste!$B6533&amp;"",AcctCode,0)),"UNKNOWN"))</f>
        <v/>
      </c>
    </row>
    <row r="6537">
      <c r="A6537" s="40">
        <f>IF(GL_Paste!$B6534="","",N(GL_Paste!$H6534)-N(GL_Paste!$G6534))</f>
        <v/>
      </c>
      <c r="B6537" s="43">
        <f>IF(GL_Paste!$B6534="","",DATE(YEAR(GL_Paste!$E6534),MONTH(GL_Paste!$E6534),1))</f>
        <v/>
      </c>
      <c r="C6537">
        <f>IF(GL_Paste!$B6534="","",IF(TRIM(GL_Paste!$M6534)&lt;&gt;"",TRIM(GL_Paste!$M6534),IFERROR(MID(GL_Paste!$I6534,FIND("[",GL_Paste!$I6534)+1,FIND("]",GL_Paste!$I6534)-FIND("[",GL_Paste!$I6534)-1),"")))</f>
        <v/>
      </c>
      <c r="D6537">
        <f>IF(GL_Paste!$B6534="","",IFERROR(INDEX(DeptName,MATCH($C6537,DeptTag,0)),"UNALLOCATED"))</f>
        <v/>
      </c>
      <c r="E6537">
        <f>IF(GL_Paste!$B6534="","",IFERROR(INDEX(AcctCat,MATCH(GL_Paste!$B6534&amp;"",AcctCode,0)),"UNKNOWN"))</f>
        <v/>
      </c>
      <c r="F6537">
        <f>IF(GL_Paste!$B6534="","",IFERROR(INDEX(AcctSub,MATCH(GL_Paste!$B6534&amp;"",AcctCode,0)),"UNKNOWN"))</f>
        <v/>
      </c>
    </row>
    <row r="6538">
      <c r="A6538" s="40">
        <f>IF(GL_Paste!$B6535="","",N(GL_Paste!$H6535)-N(GL_Paste!$G6535))</f>
        <v/>
      </c>
      <c r="B6538" s="43">
        <f>IF(GL_Paste!$B6535="","",DATE(YEAR(GL_Paste!$E6535),MONTH(GL_Paste!$E6535),1))</f>
        <v/>
      </c>
      <c r="C6538">
        <f>IF(GL_Paste!$B6535="","",IF(TRIM(GL_Paste!$M6535)&lt;&gt;"",TRIM(GL_Paste!$M6535),IFERROR(MID(GL_Paste!$I6535,FIND("[",GL_Paste!$I6535)+1,FIND("]",GL_Paste!$I6535)-FIND("[",GL_Paste!$I6535)-1),"")))</f>
        <v/>
      </c>
      <c r="D6538">
        <f>IF(GL_Paste!$B6535="","",IFERROR(INDEX(DeptName,MATCH($C6538,DeptTag,0)),"UNALLOCATED"))</f>
        <v/>
      </c>
      <c r="E6538">
        <f>IF(GL_Paste!$B6535="","",IFERROR(INDEX(AcctCat,MATCH(GL_Paste!$B6535&amp;"",AcctCode,0)),"UNKNOWN"))</f>
        <v/>
      </c>
      <c r="F6538">
        <f>IF(GL_Paste!$B6535="","",IFERROR(INDEX(AcctSub,MATCH(GL_Paste!$B6535&amp;"",AcctCode,0)),"UNKNOWN"))</f>
        <v/>
      </c>
    </row>
    <row r="6539">
      <c r="A6539" s="40">
        <f>IF(GL_Paste!$B6536="","",N(GL_Paste!$H6536)-N(GL_Paste!$G6536))</f>
        <v/>
      </c>
      <c r="B6539" s="43">
        <f>IF(GL_Paste!$B6536="","",DATE(YEAR(GL_Paste!$E6536),MONTH(GL_Paste!$E6536),1))</f>
        <v/>
      </c>
      <c r="C6539">
        <f>IF(GL_Paste!$B6536="","",IF(TRIM(GL_Paste!$M6536)&lt;&gt;"",TRIM(GL_Paste!$M6536),IFERROR(MID(GL_Paste!$I6536,FIND("[",GL_Paste!$I6536)+1,FIND("]",GL_Paste!$I6536)-FIND("[",GL_Paste!$I6536)-1),"")))</f>
        <v/>
      </c>
      <c r="D6539">
        <f>IF(GL_Paste!$B6536="","",IFERROR(INDEX(DeptName,MATCH($C6539,DeptTag,0)),"UNALLOCATED"))</f>
        <v/>
      </c>
      <c r="E6539">
        <f>IF(GL_Paste!$B6536="","",IFERROR(INDEX(AcctCat,MATCH(GL_Paste!$B6536&amp;"",AcctCode,0)),"UNKNOWN"))</f>
        <v/>
      </c>
      <c r="F6539">
        <f>IF(GL_Paste!$B6536="","",IFERROR(INDEX(AcctSub,MATCH(GL_Paste!$B6536&amp;"",AcctCode,0)),"UNKNOWN"))</f>
        <v/>
      </c>
    </row>
    <row r="6540">
      <c r="A6540" s="40">
        <f>IF(GL_Paste!$B6537="","",N(GL_Paste!$H6537)-N(GL_Paste!$G6537))</f>
        <v/>
      </c>
      <c r="B6540" s="43">
        <f>IF(GL_Paste!$B6537="","",DATE(YEAR(GL_Paste!$E6537),MONTH(GL_Paste!$E6537),1))</f>
        <v/>
      </c>
      <c r="C6540">
        <f>IF(GL_Paste!$B6537="","",IF(TRIM(GL_Paste!$M6537)&lt;&gt;"",TRIM(GL_Paste!$M6537),IFERROR(MID(GL_Paste!$I6537,FIND("[",GL_Paste!$I6537)+1,FIND("]",GL_Paste!$I6537)-FIND("[",GL_Paste!$I6537)-1),"")))</f>
        <v/>
      </c>
      <c r="D6540">
        <f>IF(GL_Paste!$B6537="","",IFERROR(INDEX(DeptName,MATCH($C6540,DeptTag,0)),"UNALLOCATED"))</f>
        <v/>
      </c>
      <c r="E6540">
        <f>IF(GL_Paste!$B6537="","",IFERROR(INDEX(AcctCat,MATCH(GL_Paste!$B6537&amp;"",AcctCode,0)),"UNKNOWN"))</f>
        <v/>
      </c>
      <c r="F6540">
        <f>IF(GL_Paste!$B6537="","",IFERROR(INDEX(AcctSub,MATCH(GL_Paste!$B6537&amp;"",AcctCode,0)),"UNKNOWN"))</f>
        <v/>
      </c>
    </row>
    <row r="6541">
      <c r="A6541" s="40">
        <f>IF(GL_Paste!$B6538="","",N(GL_Paste!$H6538)-N(GL_Paste!$G6538))</f>
        <v/>
      </c>
      <c r="B6541" s="43">
        <f>IF(GL_Paste!$B6538="","",DATE(YEAR(GL_Paste!$E6538),MONTH(GL_Paste!$E6538),1))</f>
        <v/>
      </c>
      <c r="C6541">
        <f>IF(GL_Paste!$B6538="","",IF(TRIM(GL_Paste!$M6538)&lt;&gt;"",TRIM(GL_Paste!$M6538),IFERROR(MID(GL_Paste!$I6538,FIND("[",GL_Paste!$I6538)+1,FIND("]",GL_Paste!$I6538)-FIND("[",GL_Paste!$I6538)-1),"")))</f>
        <v/>
      </c>
      <c r="D6541">
        <f>IF(GL_Paste!$B6538="","",IFERROR(INDEX(DeptName,MATCH($C6541,DeptTag,0)),"UNALLOCATED"))</f>
        <v/>
      </c>
      <c r="E6541">
        <f>IF(GL_Paste!$B6538="","",IFERROR(INDEX(AcctCat,MATCH(GL_Paste!$B6538&amp;"",AcctCode,0)),"UNKNOWN"))</f>
        <v/>
      </c>
      <c r="F6541">
        <f>IF(GL_Paste!$B6538="","",IFERROR(INDEX(AcctSub,MATCH(GL_Paste!$B6538&amp;"",AcctCode,0)),"UNKNOWN"))</f>
        <v/>
      </c>
    </row>
    <row r="6542">
      <c r="A6542" s="40">
        <f>IF(GL_Paste!$B6539="","",N(GL_Paste!$H6539)-N(GL_Paste!$G6539))</f>
        <v/>
      </c>
      <c r="B6542" s="43">
        <f>IF(GL_Paste!$B6539="","",DATE(YEAR(GL_Paste!$E6539),MONTH(GL_Paste!$E6539),1))</f>
        <v/>
      </c>
      <c r="C6542">
        <f>IF(GL_Paste!$B6539="","",IF(TRIM(GL_Paste!$M6539)&lt;&gt;"",TRIM(GL_Paste!$M6539),IFERROR(MID(GL_Paste!$I6539,FIND("[",GL_Paste!$I6539)+1,FIND("]",GL_Paste!$I6539)-FIND("[",GL_Paste!$I6539)-1),"")))</f>
        <v/>
      </c>
      <c r="D6542">
        <f>IF(GL_Paste!$B6539="","",IFERROR(INDEX(DeptName,MATCH($C6542,DeptTag,0)),"UNALLOCATED"))</f>
        <v/>
      </c>
      <c r="E6542">
        <f>IF(GL_Paste!$B6539="","",IFERROR(INDEX(AcctCat,MATCH(GL_Paste!$B6539&amp;"",AcctCode,0)),"UNKNOWN"))</f>
        <v/>
      </c>
      <c r="F6542">
        <f>IF(GL_Paste!$B6539="","",IFERROR(INDEX(AcctSub,MATCH(GL_Paste!$B6539&amp;"",AcctCode,0)),"UNKNOWN"))</f>
        <v/>
      </c>
    </row>
    <row r="6543">
      <c r="A6543" s="40">
        <f>IF(GL_Paste!$B6540="","",N(GL_Paste!$H6540)-N(GL_Paste!$G6540))</f>
        <v/>
      </c>
      <c r="B6543" s="43">
        <f>IF(GL_Paste!$B6540="","",DATE(YEAR(GL_Paste!$E6540),MONTH(GL_Paste!$E6540),1))</f>
        <v/>
      </c>
      <c r="C6543">
        <f>IF(GL_Paste!$B6540="","",IF(TRIM(GL_Paste!$M6540)&lt;&gt;"",TRIM(GL_Paste!$M6540),IFERROR(MID(GL_Paste!$I6540,FIND("[",GL_Paste!$I6540)+1,FIND("]",GL_Paste!$I6540)-FIND("[",GL_Paste!$I6540)-1),"")))</f>
        <v/>
      </c>
      <c r="D6543">
        <f>IF(GL_Paste!$B6540="","",IFERROR(INDEX(DeptName,MATCH($C6543,DeptTag,0)),"UNALLOCATED"))</f>
        <v/>
      </c>
      <c r="E6543">
        <f>IF(GL_Paste!$B6540="","",IFERROR(INDEX(AcctCat,MATCH(GL_Paste!$B6540&amp;"",AcctCode,0)),"UNKNOWN"))</f>
        <v/>
      </c>
      <c r="F6543">
        <f>IF(GL_Paste!$B6540="","",IFERROR(INDEX(AcctSub,MATCH(GL_Paste!$B6540&amp;"",AcctCode,0)),"UNKNOWN"))</f>
        <v/>
      </c>
    </row>
    <row r="6544">
      <c r="A6544" s="40">
        <f>IF(GL_Paste!$B6541="","",N(GL_Paste!$H6541)-N(GL_Paste!$G6541))</f>
        <v/>
      </c>
      <c r="B6544" s="43">
        <f>IF(GL_Paste!$B6541="","",DATE(YEAR(GL_Paste!$E6541),MONTH(GL_Paste!$E6541),1))</f>
        <v/>
      </c>
      <c r="C6544">
        <f>IF(GL_Paste!$B6541="","",IF(TRIM(GL_Paste!$M6541)&lt;&gt;"",TRIM(GL_Paste!$M6541),IFERROR(MID(GL_Paste!$I6541,FIND("[",GL_Paste!$I6541)+1,FIND("]",GL_Paste!$I6541)-FIND("[",GL_Paste!$I6541)-1),"")))</f>
        <v/>
      </c>
      <c r="D6544">
        <f>IF(GL_Paste!$B6541="","",IFERROR(INDEX(DeptName,MATCH($C6544,DeptTag,0)),"UNALLOCATED"))</f>
        <v/>
      </c>
      <c r="E6544">
        <f>IF(GL_Paste!$B6541="","",IFERROR(INDEX(AcctCat,MATCH(GL_Paste!$B6541&amp;"",AcctCode,0)),"UNKNOWN"))</f>
        <v/>
      </c>
      <c r="F6544">
        <f>IF(GL_Paste!$B6541="","",IFERROR(INDEX(AcctSub,MATCH(GL_Paste!$B6541&amp;"",AcctCode,0)),"UNKNOWN"))</f>
        <v/>
      </c>
    </row>
    <row r="6545">
      <c r="A6545" s="40">
        <f>IF(GL_Paste!$B6542="","",N(GL_Paste!$H6542)-N(GL_Paste!$G6542))</f>
        <v/>
      </c>
      <c r="B6545" s="43">
        <f>IF(GL_Paste!$B6542="","",DATE(YEAR(GL_Paste!$E6542),MONTH(GL_Paste!$E6542),1))</f>
        <v/>
      </c>
      <c r="C6545">
        <f>IF(GL_Paste!$B6542="","",IF(TRIM(GL_Paste!$M6542)&lt;&gt;"",TRIM(GL_Paste!$M6542),IFERROR(MID(GL_Paste!$I6542,FIND("[",GL_Paste!$I6542)+1,FIND("]",GL_Paste!$I6542)-FIND("[",GL_Paste!$I6542)-1),"")))</f>
        <v/>
      </c>
      <c r="D6545">
        <f>IF(GL_Paste!$B6542="","",IFERROR(INDEX(DeptName,MATCH($C6545,DeptTag,0)),"UNALLOCATED"))</f>
        <v/>
      </c>
      <c r="E6545">
        <f>IF(GL_Paste!$B6542="","",IFERROR(INDEX(AcctCat,MATCH(GL_Paste!$B6542&amp;"",AcctCode,0)),"UNKNOWN"))</f>
        <v/>
      </c>
      <c r="F6545">
        <f>IF(GL_Paste!$B6542="","",IFERROR(INDEX(AcctSub,MATCH(GL_Paste!$B6542&amp;"",AcctCode,0)),"UNKNOWN"))</f>
        <v/>
      </c>
    </row>
    <row r="6546">
      <c r="A6546" s="40">
        <f>IF(GL_Paste!$B6543="","",N(GL_Paste!$H6543)-N(GL_Paste!$G6543))</f>
        <v/>
      </c>
      <c r="B6546" s="43">
        <f>IF(GL_Paste!$B6543="","",DATE(YEAR(GL_Paste!$E6543),MONTH(GL_Paste!$E6543),1))</f>
        <v/>
      </c>
      <c r="C6546">
        <f>IF(GL_Paste!$B6543="","",IF(TRIM(GL_Paste!$M6543)&lt;&gt;"",TRIM(GL_Paste!$M6543),IFERROR(MID(GL_Paste!$I6543,FIND("[",GL_Paste!$I6543)+1,FIND("]",GL_Paste!$I6543)-FIND("[",GL_Paste!$I6543)-1),"")))</f>
        <v/>
      </c>
      <c r="D6546">
        <f>IF(GL_Paste!$B6543="","",IFERROR(INDEX(DeptName,MATCH($C6546,DeptTag,0)),"UNALLOCATED"))</f>
        <v/>
      </c>
      <c r="E6546">
        <f>IF(GL_Paste!$B6543="","",IFERROR(INDEX(AcctCat,MATCH(GL_Paste!$B6543&amp;"",AcctCode,0)),"UNKNOWN"))</f>
        <v/>
      </c>
      <c r="F6546">
        <f>IF(GL_Paste!$B6543="","",IFERROR(INDEX(AcctSub,MATCH(GL_Paste!$B6543&amp;"",AcctCode,0)),"UNKNOWN"))</f>
        <v/>
      </c>
    </row>
    <row r="6547">
      <c r="A6547" s="40">
        <f>IF(GL_Paste!$B6544="","",N(GL_Paste!$H6544)-N(GL_Paste!$G6544))</f>
        <v/>
      </c>
      <c r="B6547" s="43">
        <f>IF(GL_Paste!$B6544="","",DATE(YEAR(GL_Paste!$E6544),MONTH(GL_Paste!$E6544),1))</f>
        <v/>
      </c>
      <c r="C6547">
        <f>IF(GL_Paste!$B6544="","",IF(TRIM(GL_Paste!$M6544)&lt;&gt;"",TRIM(GL_Paste!$M6544),IFERROR(MID(GL_Paste!$I6544,FIND("[",GL_Paste!$I6544)+1,FIND("]",GL_Paste!$I6544)-FIND("[",GL_Paste!$I6544)-1),"")))</f>
        <v/>
      </c>
      <c r="D6547">
        <f>IF(GL_Paste!$B6544="","",IFERROR(INDEX(DeptName,MATCH($C6547,DeptTag,0)),"UNALLOCATED"))</f>
        <v/>
      </c>
      <c r="E6547">
        <f>IF(GL_Paste!$B6544="","",IFERROR(INDEX(AcctCat,MATCH(GL_Paste!$B6544&amp;"",AcctCode,0)),"UNKNOWN"))</f>
        <v/>
      </c>
      <c r="F6547">
        <f>IF(GL_Paste!$B6544="","",IFERROR(INDEX(AcctSub,MATCH(GL_Paste!$B6544&amp;"",AcctCode,0)),"UNKNOWN"))</f>
        <v/>
      </c>
    </row>
    <row r="6548">
      <c r="A6548" s="40">
        <f>IF(GL_Paste!$B6545="","",N(GL_Paste!$H6545)-N(GL_Paste!$G6545))</f>
        <v/>
      </c>
      <c r="B6548" s="43">
        <f>IF(GL_Paste!$B6545="","",DATE(YEAR(GL_Paste!$E6545),MONTH(GL_Paste!$E6545),1))</f>
        <v/>
      </c>
      <c r="C6548">
        <f>IF(GL_Paste!$B6545="","",IF(TRIM(GL_Paste!$M6545)&lt;&gt;"",TRIM(GL_Paste!$M6545),IFERROR(MID(GL_Paste!$I6545,FIND("[",GL_Paste!$I6545)+1,FIND("]",GL_Paste!$I6545)-FIND("[",GL_Paste!$I6545)-1),"")))</f>
        <v/>
      </c>
      <c r="D6548">
        <f>IF(GL_Paste!$B6545="","",IFERROR(INDEX(DeptName,MATCH($C6548,DeptTag,0)),"UNALLOCATED"))</f>
        <v/>
      </c>
      <c r="E6548">
        <f>IF(GL_Paste!$B6545="","",IFERROR(INDEX(AcctCat,MATCH(GL_Paste!$B6545&amp;"",AcctCode,0)),"UNKNOWN"))</f>
        <v/>
      </c>
      <c r="F6548">
        <f>IF(GL_Paste!$B6545="","",IFERROR(INDEX(AcctSub,MATCH(GL_Paste!$B6545&amp;"",AcctCode,0)),"UNKNOWN"))</f>
        <v/>
      </c>
    </row>
    <row r="6549">
      <c r="A6549" s="40">
        <f>IF(GL_Paste!$B6546="","",N(GL_Paste!$H6546)-N(GL_Paste!$G6546))</f>
        <v/>
      </c>
      <c r="B6549" s="43">
        <f>IF(GL_Paste!$B6546="","",DATE(YEAR(GL_Paste!$E6546),MONTH(GL_Paste!$E6546),1))</f>
        <v/>
      </c>
      <c r="C6549">
        <f>IF(GL_Paste!$B6546="","",IF(TRIM(GL_Paste!$M6546)&lt;&gt;"",TRIM(GL_Paste!$M6546),IFERROR(MID(GL_Paste!$I6546,FIND("[",GL_Paste!$I6546)+1,FIND("]",GL_Paste!$I6546)-FIND("[",GL_Paste!$I6546)-1),"")))</f>
        <v/>
      </c>
      <c r="D6549">
        <f>IF(GL_Paste!$B6546="","",IFERROR(INDEX(DeptName,MATCH($C6549,DeptTag,0)),"UNALLOCATED"))</f>
        <v/>
      </c>
      <c r="E6549">
        <f>IF(GL_Paste!$B6546="","",IFERROR(INDEX(AcctCat,MATCH(GL_Paste!$B6546&amp;"",AcctCode,0)),"UNKNOWN"))</f>
        <v/>
      </c>
      <c r="F6549">
        <f>IF(GL_Paste!$B6546="","",IFERROR(INDEX(AcctSub,MATCH(GL_Paste!$B6546&amp;"",AcctCode,0)),"UNKNOWN"))</f>
        <v/>
      </c>
    </row>
    <row r="6550">
      <c r="A6550" s="40">
        <f>IF(GL_Paste!$B6547="","",N(GL_Paste!$H6547)-N(GL_Paste!$G6547))</f>
        <v/>
      </c>
      <c r="B6550" s="43">
        <f>IF(GL_Paste!$B6547="","",DATE(YEAR(GL_Paste!$E6547),MONTH(GL_Paste!$E6547),1))</f>
        <v/>
      </c>
      <c r="C6550">
        <f>IF(GL_Paste!$B6547="","",IF(TRIM(GL_Paste!$M6547)&lt;&gt;"",TRIM(GL_Paste!$M6547),IFERROR(MID(GL_Paste!$I6547,FIND("[",GL_Paste!$I6547)+1,FIND("]",GL_Paste!$I6547)-FIND("[",GL_Paste!$I6547)-1),"")))</f>
        <v/>
      </c>
      <c r="D6550">
        <f>IF(GL_Paste!$B6547="","",IFERROR(INDEX(DeptName,MATCH($C6550,DeptTag,0)),"UNALLOCATED"))</f>
        <v/>
      </c>
      <c r="E6550">
        <f>IF(GL_Paste!$B6547="","",IFERROR(INDEX(AcctCat,MATCH(GL_Paste!$B6547&amp;"",AcctCode,0)),"UNKNOWN"))</f>
        <v/>
      </c>
      <c r="F6550">
        <f>IF(GL_Paste!$B6547="","",IFERROR(INDEX(AcctSub,MATCH(GL_Paste!$B6547&amp;"",AcctCode,0)),"UNKNOWN"))</f>
        <v/>
      </c>
    </row>
    <row r="6551">
      <c r="A6551" s="40">
        <f>IF(GL_Paste!$B6548="","",N(GL_Paste!$H6548)-N(GL_Paste!$G6548))</f>
        <v/>
      </c>
      <c r="B6551" s="43">
        <f>IF(GL_Paste!$B6548="","",DATE(YEAR(GL_Paste!$E6548),MONTH(GL_Paste!$E6548),1))</f>
        <v/>
      </c>
      <c r="C6551">
        <f>IF(GL_Paste!$B6548="","",IF(TRIM(GL_Paste!$M6548)&lt;&gt;"",TRIM(GL_Paste!$M6548),IFERROR(MID(GL_Paste!$I6548,FIND("[",GL_Paste!$I6548)+1,FIND("]",GL_Paste!$I6548)-FIND("[",GL_Paste!$I6548)-1),"")))</f>
        <v/>
      </c>
      <c r="D6551">
        <f>IF(GL_Paste!$B6548="","",IFERROR(INDEX(DeptName,MATCH($C6551,DeptTag,0)),"UNALLOCATED"))</f>
        <v/>
      </c>
      <c r="E6551">
        <f>IF(GL_Paste!$B6548="","",IFERROR(INDEX(AcctCat,MATCH(GL_Paste!$B6548&amp;"",AcctCode,0)),"UNKNOWN"))</f>
        <v/>
      </c>
      <c r="F6551">
        <f>IF(GL_Paste!$B6548="","",IFERROR(INDEX(AcctSub,MATCH(GL_Paste!$B6548&amp;"",AcctCode,0)),"UNKNOWN"))</f>
        <v/>
      </c>
    </row>
    <row r="6552">
      <c r="A6552" s="40">
        <f>IF(GL_Paste!$B6549="","",N(GL_Paste!$H6549)-N(GL_Paste!$G6549))</f>
        <v/>
      </c>
      <c r="B6552" s="43">
        <f>IF(GL_Paste!$B6549="","",DATE(YEAR(GL_Paste!$E6549),MONTH(GL_Paste!$E6549),1))</f>
        <v/>
      </c>
      <c r="C6552">
        <f>IF(GL_Paste!$B6549="","",IF(TRIM(GL_Paste!$M6549)&lt;&gt;"",TRIM(GL_Paste!$M6549),IFERROR(MID(GL_Paste!$I6549,FIND("[",GL_Paste!$I6549)+1,FIND("]",GL_Paste!$I6549)-FIND("[",GL_Paste!$I6549)-1),"")))</f>
        <v/>
      </c>
      <c r="D6552">
        <f>IF(GL_Paste!$B6549="","",IFERROR(INDEX(DeptName,MATCH($C6552,DeptTag,0)),"UNALLOCATED"))</f>
        <v/>
      </c>
      <c r="E6552">
        <f>IF(GL_Paste!$B6549="","",IFERROR(INDEX(AcctCat,MATCH(GL_Paste!$B6549&amp;"",AcctCode,0)),"UNKNOWN"))</f>
        <v/>
      </c>
      <c r="F6552">
        <f>IF(GL_Paste!$B6549="","",IFERROR(INDEX(AcctSub,MATCH(GL_Paste!$B6549&amp;"",AcctCode,0)),"UNKNOWN"))</f>
        <v/>
      </c>
    </row>
    <row r="6553">
      <c r="A6553" s="40">
        <f>IF(GL_Paste!$B6550="","",N(GL_Paste!$H6550)-N(GL_Paste!$G6550))</f>
        <v/>
      </c>
      <c r="B6553" s="43">
        <f>IF(GL_Paste!$B6550="","",DATE(YEAR(GL_Paste!$E6550),MONTH(GL_Paste!$E6550),1))</f>
        <v/>
      </c>
      <c r="C6553">
        <f>IF(GL_Paste!$B6550="","",IF(TRIM(GL_Paste!$M6550)&lt;&gt;"",TRIM(GL_Paste!$M6550),IFERROR(MID(GL_Paste!$I6550,FIND("[",GL_Paste!$I6550)+1,FIND("]",GL_Paste!$I6550)-FIND("[",GL_Paste!$I6550)-1),"")))</f>
        <v/>
      </c>
      <c r="D6553">
        <f>IF(GL_Paste!$B6550="","",IFERROR(INDEX(DeptName,MATCH($C6553,DeptTag,0)),"UNALLOCATED"))</f>
        <v/>
      </c>
      <c r="E6553">
        <f>IF(GL_Paste!$B6550="","",IFERROR(INDEX(AcctCat,MATCH(GL_Paste!$B6550&amp;"",AcctCode,0)),"UNKNOWN"))</f>
        <v/>
      </c>
      <c r="F6553">
        <f>IF(GL_Paste!$B6550="","",IFERROR(INDEX(AcctSub,MATCH(GL_Paste!$B6550&amp;"",AcctCode,0)),"UNKNOWN"))</f>
        <v/>
      </c>
    </row>
    <row r="6554">
      <c r="A6554" s="40">
        <f>IF(GL_Paste!$B6551="","",N(GL_Paste!$H6551)-N(GL_Paste!$G6551))</f>
        <v/>
      </c>
      <c r="B6554" s="43">
        <f>IF(GL_Paste!$B6551="","",DATE(YEAR(GL_Paste!$E6551),MONTH(GL_Paste!$E6551),1))</f>
        <v/>
      </c>
      <c r="C6554">
        <f>IF(GL_Paste!$B6551="","",IF(TRIM(GL_Paste!$M6551)&lt;&gt;"",TRIM(GL_Paste!$M6551),IFERROR(MID(GL_Paste!$I6551,FIND("[",GL_Paste!$I6551)+1,FIND("]",GL_Paste!$I6551)-FIND("[",GL_Paste!$I6551)-1),"")))</f>
        <v/>
      </c>
      <c r="D6554">
        <f>IF(GL_Paste!$B6551="","",IFERROR(INDEX(DeptName,MATCH($C6554,DeptTag,0)),"UNALLOCATED"))</f>
        <v/>
      </c>
      <c r="E6554">
        <f>IF(GL_Paste!$B6551="","",IFERROR(INDEX(AcctCat,MATCH(GL_Paste!$B6551&amp;"",AcctCode,0)),"UNKNOWN"))</f>
        <v/>
      </c>
      <c r="F6554">
        <f>IF(GL_Paste!$B6551="","",IFERROR(INDEX(AcctSub,MATCH(GL_Paste!$B6551&amp;"",AcctCode,0)),"UNKNOWN"))</f>
        <v/>
      </c>
    </row>
    <row r="6555">
      <c r="A6555" s="40">
        <f>IF(GL_Paste!$B6552="","",N(GL_Paste!$H6552)-N(GL_Paste!$G6552))</f>
        <v/>
      </c>
      <c r="B6555" s="43">
        <f>IF(GL_Paste!$B6552="","",DATE(YEAR(GL_Paste!$E6552),MONTH(GL_Paste!$E6552),1))</f>
        <v/>
      </c>
      <c r="C6555">
        <f>IF(GL_Paste!$B6552="","",IF(TRIM(GL_Paste!$M6552)&lt;&gt;"",TRIM(GL_Paste!$M6552),IFERROR(MID(GL_Paste!$I6552,FIND("[",GL_Paste!$I6552)+1,FIND("]",GL_Paste!$I6552)-FIND("[",GL_Paste!$I6552)-1),"")))</f>
        <v/>
      </c>
      <c r="D6555">
        <f>IF(GL_Paste!$B6552="","",IFERROR(INDEX(DeptName,MATCH($C6555,DeptTag,0)),"UNALLOCATED"))</f>
        <v/>
      </c>
      <c r="E6555">
        <f>IF(GL_Paste!$B6552="","",IFERROR(INDEX(AcctCat,MATCH(GL_Paste!$B6552&amp;"",AcctCode,0)),"UNKNOWN"))</f>
        <v/>
      </c>
      <c r="F6555">
        <f>IF(GL_Paste!$B6552="","",IFERROR(INDEX(AcctSub,MATCH(GL_Paste!$B6552&amp;"",AcctCode,0)),"UNKNOWN"))</f>
        <v/>
      </c>
    </row>
    <row r="6556">
      <c r="A6556" s="40">
        <f>IF(GL_Paste!$B6553="","",N(GL_Paste!$H6553)-N(GL_Paste!$G6553))</f>
        <v/>
      </c>
      <c r="B6556" s="43">
        <f>IF(GL_Paste!$B6553="","",DATE(YEAR(GL_Paste!$E6553),MONTH(GL_Paste!$E6553),1))</f>
        <v/>
      </c>
      <c r="C6556">
        <f>IF(GL_Paste!$B6553="","",IF(TRIM(GL_Paste!$M6553)&lt;&gt;"",TRIM(GL_Paste!$M6553),IFERROR(MID(GL_Paste!$I6553,FIND("[",GL_Paste!$I6553)+1,FIND("]",GL_Paste!$I6553)-FIND("[",GL_Paste!$I6553)-1),"")))</f>
        <v/>
      </c>
      <c r="D6556">
        <f>IF(GL_Paste!$B6553="","",IFERROR(INDEX(DeptName,MATCH($C6556,DeptTag,0)),"UNALLOCATED"))</f>
        <v/>
      </c>
      <c r="E6556">
        <f>IF(GL_Paste!$B6553="","",IFERROR(INDEX(AcctCat,MATCH(GL_Paste!$B6553&amp;"",AcctCode,0)),"UNKNOWN"))</f>
        <v/>
      </c>
      <c r="F6556">
        <f>IF(GL_Paste!$B6553="","",IFERROR(INDEX(AcctSub,MATCH(GL_Paste!$B6553&amp;"",AcctCode,0)),"UNKNOWN"))</f>
        <v/>
      </c>
    </row>
    <row r="6557">
      <c r="A6557" s="40">
        <f>IF(GL_Paste!$B6554="","",N(GL_Paste!$H6554)-N(GL_Paste!$G6554))</f>
        <v/>
      </c>
      <c r="B6557" s="43">
        <f>IF(GL_Paste!$B6554="","",DATE(YEAR(GL_Paste!$E6554),MONTH(GL_Paste!$E6554),1))</f>
        <v/>
      </c>
      <c r="C6557">
        <f>IF(GL_Paste!$B6554="","",IF(TRIM(GL_Paste!$M6554)&lt;&gt;"",TRIM(GL_Paste!$M6554),IFERROR(MID(GL_Paste!$I6554,FIND("[",GL_Paste!$I6554)+1,FIND("]",GL_Paste!$I6554)-FIND("[",GL_Paste!$I6554)-1),"")))</f>
        <v/>
      </c>
      <c r="D6557">
        <f>IF(GL_Paste!$B6554="","",IFERROR(INDEX(DeptName,MATCH($C6557,DeptTag,0)),"UNALLOCATED"))</f>
        <v/>
      </c>
      <c r="E6557">
        <f>IF(GL_Paste!$B6554="","",IFERROR(INDEX(AcctCat,MATCH(GL_Paste!$B6554&amp;"",AcctCode,0)),"UNKNOWN"))</f>
        <v/>
      </c>
      <c r="F6557">
        <f>IF(GL_Paste!$B6554="","",IFERROR(INDEX(AcctSub,MATCH(GL_Paste!$B6554&amp;"",AcctCode,0)),"UNKNOWN"))</f>
        <v/>
      </c>
    </row>
    <row r="6558">
      <c r="A6558" s="40">
        <f>IF(GL_Paste!$B6555="","",N(GL_Paste!$H6555)-N(GL_Paste!$G6555))</f>
        <v/>
      </c>
      <c r="B6558" s="43">
        <f>IF(GL_Paste!$B6555="","",DATE(YEAR(GL_Paste!$E6555),MONTH(GL_Paste!$E6555),1))</f>
        <v/>
      </c>
      <c r="C6558">
        <f>IF(GL_Paste!$B6555="","",IF(TRIM(GL_Paste!$M6555)&lt;&gt;"",TRIM(GL_Paste!$M6555),IFERROR(MID(GL_Paste!$I6555,FIND("[",GL_Paste!$I6555)+1,FIND("]",GL_Paste!$I6555)-FIND("[",GL_Paste!$I6555)-1),"")))</f>
        <v/>
      </c>
      <c r="D6558">
        <f>IF(GL_Paste!$B6555="","",IFERROR(INDEX(DeptName,MATCH($C6558,DeptTag,0)),"UNALLOCATED"))</f>
        <v/>
      </c>
      <c r="E6558">
        <f>IF(GL_Paste!$B6555="","",IFERROR(INDEX(AcctCat,MATCH(GL_Paste!$B6555&amp;"",AcctCode,0)),"UNKNOWN"))</f>
        <v/>
      </c>
      <c r="F6558">
        <f>IF(GL_Paste!$B6555="","",IFERROR(INDEX(AcctSub,MATCH(GL_Paste!$B6555&amp;"",AcctCode,0)),"UNKNOWN"))</f>
        <v/>
      </c>
    </row>
    <row r="6559">
      <c r="A6559" s="40">
        <f>IF(GL_Paste!$B6556="","",N(GL_Paste!$H6556)-N(GL_Paste!$G6556))</f>
        <v/>
      </c>
      <c r="B6559" s="43">
        <f>IF(GL_Paste!$B6556="","",DATE(YEAR(GL_Paste!$E6556),MONTH(GL_Paste!$E6556),1))</f>
        <v/>
      </c>
      <c r="C6559">
        <f>IF(GL_Paste!$B6556="","",IF(TRIM(GL_Paste!$M6556)&lt;&gt;"",TRIM(GL_Paste!$M6556),IFERROR(MID(GL_Paste!$I6556,FIND("[",GL_Paste!$I6556)+1,FIND("]",GL_Paste!$I6556)-FIND("[",GL_Paste!$I6556)-1),"")))</f>
        <v/>
      </c>
      <c r="D6559">
        <f>IF(GL_Paste!$B6556="","",IFERROR(INDEX(DeptName,MATCH($C6559,DeptTag,0)),"UNALLOCATED"))</f>
        <v/>
      </c>
      <c r="E6559">
        <f>IF(GL_Paste!$B6556="","",IFERROR(INDEX(AcctCat,MATCH(GL_Paste!$B6556&amp;"",AcctCode,0)),"UNKNOWN"))</f>
        <v/>
      </c>
      <c r="F6559">
        <f>IF(GL_Paste!$B6556="","",IFERROR(INDEX(AcctSub,MATCH(GL_Paste!$B6556&amp;"",AcctCode,0)),"UNKNOWN"))</f>
        <v/>
      </c>
    </row>
    <row r="6560">
      <c r="A6560" s="40">
        <f>IF(GL_Paste!$B6557="","",N(GL_Paste!$H6557)-N(GL_Paste!$G6557))</f>
        <v/>
      </c>
      <c r="B6560" s="43">
        <f>IF(GL_Paste!$B6557="","",DATE(YEAR(GL_Paste!$E6557),MONTH(GL_Paste!$E6557),1))</f>
        <v/>
      </c>
      <c r="C6560">
        <f>IF(GL_Paste!$B6557="","",IF(TRIM(GL_Paste!$M6557)&lt;&gt;"",TRIM(GL_Paste!$M6557),IFERROR(MID(GL_Paste!$I6557,FIND("[",GL_Paste!$I6557)+1,FIND("]",GL_Paste!$I6557)-FIND("[",GL_Paste!$I6557)-1),"")))</f>
        <v/>
      </c>
      <c r="D6560">
        <f>IF(GL_Paste!$B6557="","",IFERROR(INDEX(DeptName,MATCH($C6560,DeptTag,0)),"UNALLOCATED"))</f>
        <v/>
      </c>
      <c r="E6560">
        <f>IF(GL_Paste!$B6557="","",IFERROR(INDEX(AcctCat,MATCH(GL_Paste!$B6557&amp;"",AcctCode,0)),"UNKNOWN"))</f>
        <v/>
      </c>
      <c r="F6560">
        <f>IF(GL_Paste!$B6557="","",IFERROR(INDEX(AcctSub,MATCH(GL_Paste!$B6557&amp;"",AcctCode,0)),"UNKNOWN"))</f>
        <v/>
      </c>
    </row>
    <row r="6561">
      <c r="A6561" s="40">
        <f>IF(GL_Paste!$B6558="","",N(GL_Paste!$H6558)-N(GL_Paste!$G6558))</f>
        <v/>
      </c>
      <c r="B6561" s="43">
        <f>IF(GL_Paste!$B6558="","",DATE(YEAR(GL_Paste!$E6558),MONTH(GL_Paste!$E6558),1))</f>
        <v/>
      </c>
      <c r="C6561">
        <f>IF(GL_Paste!$B6558="","",IF(TRIM(GL_Paste!$M6558)&lt;&gt;"",TRIM(GL_Paste!$M6558),IFERROR(MID(GL_Paste!$I6558,FIND("[",GL_Paste!$I6558)+1,FIND("]",GL_Paste!$I6558)-FIND("[",GL_Paste!$I6558)-1),"")))</f>
        <v/>
      </c>
      <c r="D6561">
        <f>IF(GL_Paste!$B6558="","",IFERROR(INDEX(DeptName,MATCH($C6561,DeptTag,0)),"UNALLOCATED"))</f>
        <v/>
      </c>
      <c r="E6561">
        <f>IF(GL_Paste!$B6558="","",IFERROR(INDEX(AcctCat,MATCH(GL_Paste!$B6558&amp;"",AcctCode,0)),"UNKNOWN"))</f>
        <v/>
      </c>
      <c r="F6561">
        <f>IF(GL_Paste!$B6558="","",IFERROR(INDEX(AcctSub,MATCH(GL_Paste!$B6558&amp;"",AcctCode,0)),"UNKNOWN"))</f>
        <v/>
      </c>
    </row>
    <row r="6562">
      <c r="A6562" s="40">
        <f>IF(GL_Paste!$B6559="","",N(GL_Paste!$H6559)-N(GL_Paste!$G6559))</f>
        <v/>
      </c>
      <c r="B6562" s="43">
        <f>IF(GL_Paste!$B6559="","",DATE(YEAR(GL_Paste!$E6559),MONTH(GL_Paste!$E6559),1))</f>
        <v/>
      </c>
      <c r="C6562">
        <f>IF(GL_Paste!$B6559="","",IF(TRIM(GL_Paste!$M6559)&lt;&gt;"",TRIM(GL_Paste!$M6559),IFERROR(MID(GL_Paste!$I6559,FIND("[",GL_Paste!$I6559)+1,FIND("]",GL_Paste!$I6559)-FIND("[",GL_Paste!$I6559)-1),"")))</f>
        <v/>
      </c>
      <c r="D6562">
        <f>IF(GL_Paste!$B6559="","",IFERROR(INDEX(DeptName,MATCH($C6562,DeptTag,0)),"UNALLOCATED"))</f>
        <v/>
      </c>
      <c r="E6562">
        <f>IF(GL_Paste!$B6559="","",IFERROR(INDEX(AcctCat,MATCH(GL_Paste!$B6559&amp;"",AcctCode,0)),"UNKNOWN"))</f>
        <v/>
      </c>
      <c r="F6562">
        <f>IF(GL_Paste!$B6559="","",IFERROR(INDEX(AcctSub,MATCH(GL_Paste!$B6559&amp;"",AcctCode,0)),"UNKNOWN"))</f>
        <v/>
      </c>
    </row>
    <row r="6563">
      <c r="A6563" s="40">
        <f>IF(GL_Paste!$B6560="","",N(GL_Paste!$H6560)-N(GL_Paste!$G6560))</f>
        <v/>
      </c>
      <c r="B6563" s="43">
        <f>IF(GL_Paste!$B6560="","",DATE(YEAR(GL_Paste!$E6560),MONTH(GL_Paste!$E6560),1))</f>
        <v/>
      </c>
      <c r="C6563">
        <f>IF(GL_Paste!$B6560="","",IF(TRIM(GL_Paste!$M6560)&lt;&gt;"",TRIM(GL_Paste!$M6560),IFERROR(MID(GL_Paste!$I6560,FIND("[",GL_Paste!$I6560)+1,FIND("]",GL_Paste!$I6560)-FIND("[",GL_Paste!$I6560)-1),"")))</f>
        <v/>
      </c>
      <c r="D6563">
        <f>IF(GL_Paste!$B6560="","",IFERROR(INDEX(DeptName,MATCH($C6563,DeptTag,0)),"UNALLOCATED"))</f>
        <v/>
      </c>
      <c r="E6563">
        <f>IF(GL_Paste!$B6560="","",IFERROR(INDEX(AcctCat,MATCH(GL_Paste!$B6560&amp;"",AcctCode,0)),"UNKNOWN"))</f>
        <v/>
      </c>
      <c r="F6563">
        <f>IF(GL_Paste!$B6560="","",IFERROR(INDEX(AcctSub,MATCH(GL_Paste!$B6560&amp;"",AcctCode,0)),"UNKNOWN"))</f>
        <v/>
      </c>
    </row>
    <row r="6564">
      <c r="A6564" s="40">
        <f>IF(GL_Paste!$B6561="","",N(GL_Paste!$H6561)-N(GL_Paste!$G6561))</f>
        <v/>
      </c>
      <c r="B6564" s="43">
        <f>IF(GL_Paste!$B6561="","",DATE(YEAR(GL_Paste!$E6561),MONTH(GL_Paste!$E6561),1))</f>
        <v/>
      </c>
      <c r="C6564">
        <f>IF(GL_Paste!$B6561="","",IF(TRIM(GL_Paste!$M6561)&lt;&gt;"",TRIM(GL_Paste!$M6561),IFERROR(MID(GL_Paste!$I6561,FIND("[",GL_Paste!$I6561)+1,FIND("]",GL_Paste!$I6561)-FIND("[",GL_Paste!$I6561)-1),"")))</f>
        <v/>
      </c>
      <c r="D6564">
        <f>IF(GL_Paste!$B6561="","",IFERROR(INDEX(DeptName,MATCH($C6564,DeptTag,0)),"UNALLOCATED"))</f>
        <v/>
      </c>
      <c r="E6564">
        <f>IF(GL_Paste!$B6561="","",IFERROR(INDEX(AcctCat,MATCH(GL_Paste!$B6561&amp;"",AcctCode,0)),"UNKNOWN"))</f>
        <v/>
      </c>
      <c r="F6564">
        <f>IF(GL_Paste!$B6561="","",IFERROR(INDEX(AcctSub,MATCH(GL_Paste!$B6561&amp;"",AcctCode,0)),"UNKNOWN"))</f>
        <v/>
      </c>
    </row>
    <row r="6565">
      <c r="A6565" s="40">
        <f>IF(GL_Paste!$B6562="","",N(GL_Paste!$H6562)-N(GL_Paste!$G6562))</f>
        <v/>
      </c>
      <c r="B6565" s="43">
        <f>IF(GL_Paste!$B6562="","",DATE(YEAR(GL_Paste!$E6562),MONTH(GL_Paste!$E6562),1))</f>
        <v/>
      </c>
      <c r="C6565">
        <f>IF(GL_Paste!$B6562="","",IF(TRIM(GL_Paste!$M6562)&lt;&gt;"",TRIM(GL_Paste!$M6562),IFERROR(MID(GL_Paste!$I6562,FIND("[",GL_Paste!$I6562)+1,FIND("]",GL_Paste!$I6562)-FIND("[",GL_Paste!$I6562)-1),"")))</f>
        <v/>
      </c>
      <c r="D6565">
        <f>IF(GL_Paste!$B6562="","",IFERROR(INDEX(DeptName,MATCH($C6565,DeptTag,0)),"UNALLOCATED"))</f>
        <v/>
      </c>
      <c r="E6565">
        <f>IF(GL_Paste!$B6562="","",IFERROR(INDEX(AcctCat,MATCH(GL_Paste!$B6562&amp;"",AcctCode,0)),"UNKNOWN"))</f>
        <v/>
      </c>
      <c r="F6565">
        <f>IF(GL_Paste!$B6562="","",IFERROR(INDEX(AcctSub,MATCH(GL_Paste!$B6562&amp;"",AcctCode,0)),"UNKNOWN"))</f>
        <v/>
      </c>
    </row>
    <row r="6566">
      <c r="A6566" s="40">
        <f>IF(GL_Paste!$B6563="","",N(GL_Paste!$H6563)-N(GL_Paste!$G6563))</f>
        <v/>
      </c>
      <c r="B6566" s="43">
        <f>IF(GL_Paste!$B6563="","",DATE(YEAR(GL_Paste!$E6563),MONTH(GL_Paste!$E6563),1))</f>
        <v/>
      </c>
      <c r="C6566">
        <f>IF(GL_Paste!$B6563="","",IF(TRIM(GL_Paste!$M6563)&lt;&gt;"",TRIM(GL_Paste!$M6563),IFERROR(MID(GL_Paste!$I6563,FIND("[",GL_Paste!$I6563)+1,FIND("]",GL_Paste!$I6563)-FIND("[",GL_Paste!$I6563)-1),"")))</f>
        <v/>
      </c>
      <c r="D6566">
        <f>IF(GL_Paste!$B6563="","",IFERROR(INDEX(DeptName,MATCH($C6566,DeptTag,0)),"UNALLOCATED"))</f>
        <v/>
      </c>
      <c r="E6566">
        <f>IF(GL_Paste!$B6563="","",IFERROR(INDEX(AcctCat,MATCH(GL_Paste!$B6563&amp;"",AcctCode,0)),"UNKNOWN"))</f>
        <v/>
      </c>
      <c r="F6566">
        <f>IF(GL_Paste!$B6563="","",IFERROR(INDEX(AcctSub,MATCH(GL_Paste!$B6563&amp;"",AcctCode,0)),"UNKNOWN"))</f>
        <v/>
      </c>
    </row>
    <row r="6567">
      <c r="A6567" s="40">
        <f>IF(GL_Paste!$B6564="","",N(GL_Paste!$H6564)-N(GL_Paste!$G6564))</f>
        <v/>
      </c>
      <c r="B6567" s="43">
        <f>IF(GL_Paste!$B6564="","",DATE(YEAR(GL_Paste!$E6564),MONTH(GL_Paste!$E6564),1))</f>
        <v/>
      </c>
      <c r="C6567">
        <f>IF(GL_Paste!$B6564="","",IF(TRIM(GL_Paste!$M6564)&lt;&gt;"",TRIM(GL_Paste!$M6564),IFERROR(MID(GL_Paste!$I6564,FIND("[",GL_Paste!$I6564)+1,FIND("]",GL_Paste!$I6564)-FIND("[",GL_Paste!$I6564)-1),"")))</f>
        <v/>
      </c>
      <c r="D6567">
        <f>IF(GL_Paste!$B6564="","",IFERROR(INDEX(DeptName,MATCH($C6567,DeptTag,0)),"UNALLOCATED"))</f>
        <v/>
      </c>
      <c r="E6567">
        <f>IF(GL_Paste!$B6564="","",IFERROR(INDEX(AcctCat,MATCH(GL_Paste!$B6564&amp;"",AcctCode,0)),"UNKNOWN"))</f>
        <v/>
      </c>
      <c r="F6567">
        <f>IF(GL_Paste!$B6564="","",IFERROR(INDEX(AcctSub,MATCH(GL_Paste!$B6564&amp;"",AcctCode,0)),"UNKNOWN"))</f>
        <v/>
      </c>
    </row>
    <row r="6568">
      <c r="A6568" s="40">
        <f>IF(GL_Paste!$B6565="","",N(GL_Paste!$H6565)-N(GL_Paste!$G6565))</f>
        <v/>
      </c>
      <c r="B6568" s="43">
        <f>IF(GL_Paste!$B6565="","",DATE(YEAR(GL_Paste!$E6565),MONTH(GL_Paste!$E6565),1))</f>
        <v/>
      </c>
      <c r="C6568">
        <f>IF(GL_Paste!$B6565="","",IF(TRIM(GL_Paste!$M6565)&lt;&gt;"",TRIM(GL_Paste!$M6565),IFERROR(MID(GL_Paste!$I6565,FIND("[",GL_Paste!$I6565)+1,FIND("]",GL_Paste!$I6565)-FIND("[",GL_Paste!$I6565)-1),"")))</f>
        <v/>
      </c>
      <c r="D6568">
        <f>IF(GL_Paste!$B6565="","",IFERROR(INDEX(DeptName,MATCH($C6568,DeptTag,0)),"UNALLOCATED"))</f>
        <v/>
      </c>
      <c r="E6568">
        <f>IF(GL_Paste!$B6565="","",IFERROR(INDEX(AcctCat,MATCH(GL_Paste!$B6565&amp;"",AcctCode,0)),"UNKNOWN"))</f>
        <v/>
      </c>
      <c r="F6568">
        <f>IF(GL_Paste!$B6565="","",IFERROR(INDEX(AcctSub,MATCH(GL_Paste!$B6565&amp;"",AcctCode,0)),"UNKNOWN"))</f>
        <v/>
      </c>
    </row>
    <row r="6569">
      <c r="A6569" s="40">
        <f>IF(GL_Paste!$B6566="","",N(GL_Paste!$H6566)-N(GL_Paste!$G6566))</f>
        <v/>
      </c>
      <c r="B6569" s="43">
        <f>IF(GL_Paste!$B6566="","",DATE(YEAR(GL_Paste!$E6566),MONTH(GL_Paste!$E6566),1))</f>
        <v/>
      </c>
      <c r="C6569">
        <f>IF(GL_Paste!$B6566="","",IF(TRIM(GL_Paste!$M6566)&lt;&gt;"",TRIM(GL_Paste!$M6566),IFERROR(MID(GL_Paste!$I6566,FIND("[",GL_Paste!$I6566)+1,FIND("]",GL_Paste!$I6566)-FIND("[",GL_Paste!$I6566)-1),"")))</f>
        <v/>
      </c>
      <c r="D6569">
        <f>IF(GL_Paste!$B6566="","",IFERROR(INDEX(DeptName,MATCH($C6569,DeptTag,0)),"UNALLOCATED"))</f>
        <v/>
      </c>
      <c r="E6569">
        <f>IF(GL_Paste!$B6566="","",IFERROR(INDEX(AcctCat,MATCH(GL_Paste!$B6566&amp;"",AcctCode,0)),"UNKNOWN"))</f>
        <v/>
      </c>
      <c r="F6569">
        <f>IF(GL_Paste!$B6566="","",IFERROR(INDEX(AcctSub,MATCH(GL_Paste!$B6566&amp;"",AcctCode,0)),"UNKNOWN"))</f>
        <v/>
      </c>
    </row>
    <row r="6570">
      <c r="A6570" s="40">
        <f>IF(GL_Paste!$B6567="","",N(GL_Paste!$H6567)-N(GL_Paste!$G6567))</f>
        <v/>
      </c>
      <c r="B6570" s="43">
        <f>IF(GL_Paste!$B6567="","",DATE(YEAR(GL_Paste!$E6567),MONTH(GL_Paste!$E6567),1))</f>
        <v/>
      </c>
      <c r="C6570">
        <f>IF(GL_Paste!$B6567="","",IF(TRIM(GL_Paste!$M6567)&lt;&gt;"",TRIM(GL_Paste!$M6567),IFERROR(MID(GL_Paste!$I6567,FIND("[",GL_Paste!$I6567)+1,FIND("]",GL_Paste!$I6567)-FIND("[",GL_Paste!$I6567)-1),"")))</f>
        <v/>
      </c>
      <c r="D6570">
        <f>IF(GL_Paste!$B6567="","",IFERROR(INDEX(DeptName,MATCH($C6570,DeptTag,0)),"UNALLOCATED"))</f>
        <v/>
      </c>
      <c r="E6570">
        <f>IF(GL_Paste!$B6567="","",IFERROR(INDEX(AcctCat,MATCH(GL_Paste!$B6567&amp;"",AcctCode,0)),"UNKNOWN"))</f>
        <v/>
      </c>
      <c r="F6570">
        <f>IF(GL_Paste!$B6567="","",IFERROR(INDEX(AcctSub,MATCH(GL_Paste!$B6567&amp;"",AcctCode,0)),"UNKNOWN"))</f>
        <v/>
      </c>
    </row>
    <row r="6571">
      <c r="A6571" s="40">
        <f>IF(GL_Paste!$B6568="","",N(GL_Paste!$H6568)-N(GL_Paste!$G6568))</f>
        <v/>
      </c>
      <c r="B6571" s="43">
        <f>IF(GL_Paste!$B6568="","",DATE(YEAR(GL_Paste!$E6568),MONTH(GL_Paste!$E6568),1))</f>
        <v/>
      </c>
      <c r="C6571">
        <f>IF(GL_Paste!$B6568="","",IF(TRIM(GL_Paste!$M6568)&lt;&gt;"",TRIM(GL_Paste!$M6568),IFERROR(MID(GL_Paste!$I6568,FIND("[",GL_Paste!$I6568)+1,FIND("]",GL_Paste!$I6568)-FIND("[",GL_Paste!$I6568)-1),"")))</f>
        <v/>
      </c>
      <c r="D6571">
        <f>IF(GL_Paste!$B6568="","",IFERROR(INDEX(DeptName,MATCH($C6571,DeptTag,0)),"UNALLOCATED"))</f>
        <v/>
      </c>
      <c r="E6571">
        <f>IF(GL_Paste!$B6568="","",IFERROR(INDEX(AcctCat,MATCH(GL_Paste!$B6568&amp;"",AcctCode,0)),"UNKNOWN"))</f>
        <v/>
      </c>
      <c r="F6571">
        <f>IF(GL_Paste!$B6568="","",IFERROR(INDEX(AcctSub,MATCH(GL_Paste!$B6568&amp;"",AcctCode,0)),"UNKNOWN"))</f>
        <v/>
      </c>
    </row>
    <row r="6572">
      <c r="A6572" s="40">
        <f>IF(GL_Paste!$B6569="","",N(GL_Paste!$H6569)-N(GL_Paste!$G6569))</f>
        <v/>
      </c>
      <c r="B6572" s="43">
        <f>IF(GL_Paste!$B6569="","",DATE(YEAR(GL_Paste!$E6569),MONTH(GL_Paste!$E6569),1))</f>
        <v/>
      </c>
      <c r="C6572">
        <f>IF(GL_Paste!$B6569="","",IF(TRIM(GL_Paste!$M6569)&lt;&gt;"",TRIM(GL_Paste!$M6569),IFERROR(MID(GL_Paste!$I6569,FIND("[",GL_Paste!$I6569)+1,FIND("]",GL_Paste!$I6569)-FIND("[",GL_Paste!$I6569)-1),"")))</f>
        <v/>
      </c>
      <c r="D6572">
        <f>IF(GL_Paste!$B6569="","",IFERROR(INDEX(DeptName,MATCH($C6572,DeptTag,0)),"UNALLOCATED"))</f>
        <v/>
      </c>
      <c r="E6572">
        <f>IF(GL_Paste!$B6569="","",IFERROR(INDEX(AcctCat,MATCH(GL_Paste!$B6569&amp;"",AcctCode,0)),"UNKNOWN"))</f>
        <v/>
      </c>
      <c r="F6572">
        <f>IF(GL_Paste!$B6569="","",IFERROR(INDEX(AcctSub,MATCH(GL_Paste!$B6569&amp;"",AcctCode,0)),"UNKNOWN"))</f>
        <v/>
      </c>
    </row>
    <row r="6573">
      <c r="A6573" s="40">
        <f>IF(GL_Paste!$B6570="","",N(GL_Paste!$H6570)-N(GL_Paste!$G6570))</f>
        <v/>
      </c>
      <c r="B6573" s="43">
        <f>IF(GL_Paste!$B6570="","",DATE(YEAR(GL_Paste!$E6570),MONTH(GL_Paste!$E6570),1))</f>
        <v/>
      </c>
      <c r="C6573">
        <f>IF(GL_Paste!$B6570="","",IF(TRIM(GL_Paste!$M6570)&lt;&gt;"",TRIM(GL_Paste!$M6570),IFERROR(MID(GL_Paste!$I6570,FIND("[",GL_Paste!$I6570)+1,FIND("]",GL_Paste!$I6570)-FIND("[",GL_Paste!$I6570)-1),"")))</f>
        <v/>
      </c>
      <c r="D6573">
        <f>IF(GL_Paste!$B6570="","",IFERROR(INDEX(DeptName,MATCH($C6573,DeptTag,0)),"UNALLOCATED"))</f>
        <v/>
      </c>
      <c r="E6573">
        <f>IF(GL_Paste!$B6570="","",IFERROR(INDEX(AcctCat,MATCH(GL_Paste!$B6570&amp;"",AcctCode,0)),"UNKNOWN"))</f>
        <v/>
      </c>
      <c r="F6573">
        <f>IF(GL_Paste!$B6570="","",IFERROR(INDEX(AcctSub,MATCH(GL_Paste!$B6570&amp;"",AcctCode,0)),"UNKNOWN"))</f>
        <v/>
      </c>
    </row>
    <row r="6574">
      <c r="A6574" s="40">
        <f>IF(GL_Paste!$B6571="","",N(GL_Paste!$H6571)-N(GL_Paste!$G6571))</f>
        <v/>
      </c>
      <c r="B6574" s="43">
        <f>IF(GL_Paste!$B6571="","",DATE(YEAR(GL_Paste!$E6571),MONTH(GL_Paste!$E6571),1))</f>
        <v/>
      </c>
      <c r="C6574">
        <f>IF(GL_Paste!$B6571="","",IF(TRIM(GL_Paste!$M6571)&lt;&gt;"",TRIM(GL_Paste!$M6571),IFERROR(MID(GL_Paste!$I6571,FIND("[",GL_Paste!$I6571)+1,FIND("]",GL_Paste!$I6571)-FIND("[",GL_Paste!$I6571)-1),"")))</f>
        <v/>
      </c>
      <c r="D6574">
        <f>IF(GL_Paste!$B6571="","",IFERROR(INDEX(DeptName,MATCH($C6574,DeptTag,0)),"UNALLOCATED"))</f>
        <v/>
      </c>
      <c r="E6574">
        <f>IF(GL_Paste!$B6571="","",IFERROR(INDEX(AcctCat,MATCH(GL_Paste!$B6571&amp;"",AcctCode,0)),"UNKNOWN"))</f>
        <v/>
      </c>
      <c r="F6574">
        <f>IF(GL_Paste!$B6571="","",IFERROR(INDEX(AcctSub,MATCH(GL_Paste!$B6571&amp;"",AcctCode,0)),"UNKNOWN"))</f>
        <v/>
      </c>
    </row>
    <row r="6575">
      <c r="A6575" s="40">
        <f>IF(GL_Paste!$B6572="","",N(GL_Paste!$H6572)-N(GL_Paste!$G6572))</f>
        <v/>
      </c>
      <c r="B6575" s="43">
        <f>IF(GL_Paste!$B6572="","",DATE(YEAR(GL_Paste!$E6572),MONTH(GL_Paste!$E6572),1))</f>
        <v/>
      </c>
      <c r="C6575">
        <f>IF(GL_Paste!$B6572="","",IF(TRIM(GL_Paste!$M6572)&lt;&gt;"",TRIM(GL_Paste!$M6572),IFERROR(MID(GL_Paste!$I6572,FIND("[",GL_Paste!$I6572)+1,FIND("]",GL_Paste!$I6572)-FIND("[",GL_Paste!$I6572)-1),"")))</f>
        <v/>
      </c>
      <c r="D6575">
        <f>IF(GL_Paste!$B6572="","",IFERROR(INDEX(DeptName,MATCH($C6575,DeptTag,0)),"UNALLOCATED"))</f>
        <v/>
      </c>
      <c r="E6575">
        <f>IF(GL_Paste!$B6572="","",IFERROR(INDEX(AcctCat,MATCH(GL_Paste!$B6572&amp;"",AcctCode,0)),"UNKNOWN"))</f>
        <v/>
      </c>
      <c r="F6575">
        <f>IF(GL_Paste!$B6572="","",IFERROR(INDEX(AcctSub,MATCH(GL_Paste!$B6572&amp;"",AcctCode,0)),"UNKNOWN"))</f>
        <v/>
      </c>
    </row>
    <row r="6576">
      <c r="A6576" s="40">
        <f>IF(GL_Paste!$B6573="","",N(GL_Paste!$H6573)-N(GL_Paste!$G6573))</f>
        <v/>
      </c>
      <c r="B6576" s="43">
        <f>IF(GL_Paste!$B6573="","",DATE(YEAR(GL_Paste!$E6573),MONTH(GL_Paste!$E6573),1))</f>
        <v/>
      </c>
      <c r="C6576">
        <f>IF(GL_Paste!$B6573="","",IF(TRIM(GL_Paste!$M6573)&lt;&gt;"",TRIM(GL_Paste!$M6573),IFERROR(MID(GL_Paste!$I6573,FIND("[",GL_Paste!$I6573)+1,FIND("]",GL_Paste!$I6573)-FIND("[",GL_Paste!$I6573)-1),"")))</f>
        <v/>
      </c>
      <c r="D6576">
        <f>IF(GL_Paste!$B6573="","",IFERROR(INDEX(DeptName,MATCH($C6576,DeptTag,0)),"UNALLOCATED"))</f>
        <v/>
      </c>
      <c r="E6576">
        <f>IF(GL_Paste!$B6573="","",IFERROR(INDEX(AcctCat,MATCH(GL_Paste!$B6573&amp;"",AcctCode,0)),"UNKNOWN"))</f>
        <v/>
      </c>
      <c r="F6576">
        <f>IF(GL_Paste!$B6573="","",IFERROR(INDEX(AcctSub,MATCH(GL_Paste!$B6573&amp;"",AcctCode,0)),"UNKNOWN"))</f>
        <v/>
      </c>
    </row>
    <row r="6577">
      <c r="A6577" s="40">
        <f>IF(GL_Paste!$B6574="","",N(GL_Paste!$H6574)-N(GL_Paste!$G6574))</f>
        <v/>
      </c>
      <c r="B6577" s="43">
        <f>IF(GL_Paste!$B6574="","",DATE(YEAR(GL_Paste!$E6574),MONTH(GL_Paste!$E6574),1))</f>
        <v/>
      </c>
      <c r="C6577">
        <f>IF(GL_Paste!$B6574="","",IF(TRIM(GL_Paste!$M6574)&lt;&gt;"",TRIM(GL_Paste!$M6574),IFERROR(MID(GL_Paste!$I6574,FIND("[",GL_Paste!$I6574)+1,FIND("]",GL_Paste!$I6574)-FIND("[",GL_Paste!$I6574)-1),"")))</f>
        <v/>
      </c>
      <c r="D6577">
        <f>IF(GL_Paste!$B6574="","",IFERROR(INDEX(DeptName,MATCH($C6577,DeptTag,0)),"UNALLOCATED"))</f>
        <v/>
      </c>
      <c r="E6577">
        <f>IF(GL_Paste!$B6574="","",IFERROR(INDEX(AcctCat,MATCH(GL_Paste!$B6574&amp;"",AcctCode,0)),"UNKNOWN"))</f>
        <v/>
      </c>
      <c r="F6577">
        <f>IF(GL_Paste!$B6574="","",IFERROR(INDEX(AcctSub,MATCH(GL_Paste!$B6574&amp;"",AcctCode,0)),"UNKNOWN"))</f>
        <v/>
      </c>
    </row>
    <row r="6578">
      <c r="A6578" s="40">
        <f>IF(GL_Paste!$B6575="","",N(GL_Paste!$H6575)-N(GL_Paste!$G6575))</f>
        <v/>
      </c>
      <c r="B6578" s="43">
        <f>IF(GL_Paste!$B6575="","",DATE(YEAR(GL_Paste!$E6575),MONTH(GL_Paste!$E6575),1))</f>
        <v/>
      </c>
      <c r="C6578">
        <f>IF(GL_Paste!$B6575="","",IF(TRIM(GL_Paste!$M6575)&lt;&gt;"",TRIM(GL_Paste!$M6575),IFERROR(MID(GL_Paste!$I6575,FIND("[",GL_Paste!$I6575)+1,FIND("]",GL_Paste!$I6575)-FIND("[",GL_Paste!$I6575)-1),"")))</f>
        <v/>
      </c>
      <c r="D6578">
        <f>IF(GL_Paste!$B6575="","",IFERROR(INDEX(DeptName,MATCH($C6578,DeptTag,0)),"UNALLOCATED"))</f>
        <v/>
      </c>
      <c r="E6578">
        <f>IF(GL_Paste!$B6575="","",IFERROR(INDEX(AcctCat,MATCH(GL_Paste!$B6575&amp;"",AcctCode,0)),"UNKNOWN"))</f>
        <v/>
      </c>
      <c r="F6578">
        <f>IF(GL_Paste!$B6575="","",IFERROR(INDEX(AcctSub,MATCH(GL_Paste!$B6575&amp;"",AcctCode,0)),"UNKNOWN"))</f>
        <v/>
      </c>
    </row>
    <row r="6579">
      <c r="A6579" s="40">
        <f>IF(GL_Paste!$B6576="","",N(GL_Paste!$H6576)-N(GL_Paste!$G6576))</f>
        <v/>
      </c>
      <c r="B6579" s="43">
        <f>IF(GL_Paste!$B6576="","",DATE(YEAR(GL_Paste!$E6576),MONTH(GL_Paste!$E6576),1))</f>
        <v/>
      </c>
      <c r="C6579">
        <f>IF(GL_Paste!$B6576="","",IF(TRIM(GL_Paste!$M6576)&lt;&gt;"",TRIM(GL_Paste!$M6576),IFERROR(MID(GL_Paste!$I6576,FIND("[",GL_Paste!$I6576)+1,FIND("]",GL_Paste!$I6576)-FIND("[",GL_Paste!$I6576)-1),"")))</f>
        <v/>
      </c>
      <c r="D6579">
        <f>IF(GL_Paste!$B6576="","",IFERROR(INDEX(DeptName,MATCH($C6579,DeptTag,0)),"UNALLOCATED"))</f>
        <v/>
      </c>
      <c r="E6579">
        <f>IF(GL_Paste!$B6576="","",IFERROR(INDEX(AcctCat,MATCH(GL_Paste!$B6576&amp;"",AcctCode,0)),"UNKNOWN"))</f>
        <v/>
      </c>
      <c r="F6579">
        <f>IF(GL_Paste!$B6576="","",IFERROR(INDEX(AcctSub,MATCH(GL_Paste!$B6576&amp;"",AcctCode,0)),"UNKNOWN"))</f>
        <v/>
      </c>
    </row>
    <row r="6580">
      <c r="A6580" s="40">
        <f>IF(GL_Paste!$B6577="","",N(GL_Paste!$H6577)-N(GL_Paste!$G6577))</f>
        <v/>
      </c>
      <c r="B6580" s="43">
        <f>IF(GL_Paste!$B6577="","",DATE(YEAR(GL_Paste!$E6577),MONTH(GL_Paste!$E6577),1))</f>
        <v/>
      </c>
      <c r="C6580">
        <f>IF(GL_Paste!$B6577="","",IF(TRIM(GL_Paste!$M6577)&lt;&gt;"",TRIM(GL_Paste!$M6577),IFERROR(MID(GL_Paste!$I6577,FIND("[",GL_Paste!$I6577)+1,FIND("]",GL_Paste!$I6577)-FIND("[",GL_Paste!$I6577)-1),"")))</f>
        <v/>
      </c>
      <c r="D6580">
        <f>IF(GL_Paste!$B6577="","",IFERROR(INDEX(DeptName,MATCH($C6580,DeptTag,0)),"UNALLOCATED"))</f>
        <v/>
      </c>
      <c r="E6580">
        <f>IF(GL_Paste!$B6577="","",IFERROR(INDEX(AcctCat,MATCH(GL_Paste!$B6577&amp;"",AcctCode,0)),"UNKNOWN"))</f>
        <v/>
      </c>
      <c r="F6580">
        <f>IF(GL_Paste!$B6577="","",IFERROR(INDEX(AcctSub,MATCH(GL_Paste!$B6577&amp;"",AcctCode,0)),"UNKNOWN"))</f>
        <v/>
      </c>
    </row>
    <row r="6581">
      <c r="A6581" s="40">
        <f>IF(GL_Paste!$B6578="","",N(GL_Paste!$H6578)-N(GL_Paste!$G6578))</f>
        <v/>
      </c>
      <c r="B6581" s="43">
        <f>IF(GL_Paste!$B6578="","",DATE(YEAR(GL_Paste!$E6578),MONTH(GL_Paste!$E6578),1))</f>
        <v/>
      </c>
      <c r="C6581">
        <f>IF(GL_Paste!$B6578="","",IF(TRIM(GL_Paste!$M6578)&lt;&gt;"",TRIM(GL_Paste!$M6578),IFERROR(MID(GL_Paste!$I6578,FIND("[",GL_Paste!$I6578)+1,FIND("]",GL_Paste!$I6578)-FIND("[",GL_Paste!$I6578)-1),"")))</f>
        <v/>
      </c>
      <c r="D6581">
        <f>IF(GL_Paste!$B6578="","",IFERROR(INDEX(DeptName,MATCH($C6581,DeptTag,0)),"UNALLOCATED"))</f>
        <v/>
      </c>
      <c r="E6581">
        <f>IF(GL_Paste!$B6578="","",IFERROR(INDEX(AcctCat,MATCH(GL_Paste!$B6578&amp;"",AcctCode,0)),"UNKNOWN"))</f>
        <v/>
      </c>
      <c r="F6581">
        <f>IF(GL_Paste!$B6578="","",IFERROR(INDEX(AcctSub,MATCH(GL_Paste!$B6578&amp;"",AcctCode,0)),"UNKNOWN"))</f>
        <v/>
      </c>
    </row>
    <row r="6582">
      <c r="A6582" s="40">
        <f>IF(GL_Paste!$B6579="","",N(GL_Paste!$H6579)-N(GL_Paste!$G6579))</f>
        <v/>
      </c>
      <c r="B6582" s="43">
        <f>IF(GL_Paste!$B6579="","",DATE(YEAR(GL_Paste!$E6579),MONTH(GL_Paste!$E6579),1))</f>
        <v/>
      </c>
      <c r="C6582">
        <f>IF(GL_Paste!$B6579="","",IF(TRIM(GL_Paste!$M6579)&lt;&gt;"",TRIM(GL_Paste!$M6579),IFERROR(MID(GL_Paste!$I6579,FIND("[",GL_Paste!$I6579)+1,FIND("]",GL_Paste!$I6579)-FIND("[",GL_Paste!$I6579)-1),"")))</f>
        <v/>
      </c>
      <c r="D6582">
        <f>IF(GL_Paste!$B6579="","",IFERROR(INDEX(DeptName,MATCH($C6582,DeptTag,0)),"UNALLOCATED"))</f>
        <v/>
      </c>
      <c r="E6582">
        <f>IF(GL_Paste!$B6579="","",IFERROR(INDEX(AcctCat,MATCH(GL_Paste!$B6579&amp;"",AcctCode,0)),"UNKNOWN"))</f>
        <v/>
      </c>
      <c r="F6582">
        <f>IF(GL_Paste!$B6579="","",IFERROR(INDEX(AcctSub,MATCH(GL_Paste!$B6579&amp;"",AcctCode,0)),"UNKNOWN"))</f>
        <v/>
      </c>
    </row>
    <row r="6583">
      <c r="A6583" s="40">
        <f>IF(GL_Paste!$B6580="","",N(GL_Paste!$H6580)-N(GL_Paste!$G6580))</f>
        <v/>
      </c>
      <c r="B6583" s="43">
        <f>IF(GL_Paste!$B6580="","",DATE(YEAR(GL_Paste!$E6580),MONTH(GL_Paste!$E6580),1))</f>
        <v/>
      </c>
      <c r="C6583">
        <f>IF(GL_Paste!$B6580="","",IF(TRIM(GL_Paste!$M6580)&lt;&gt;"",TRIM(GL_Paste!$M6580),IFERROR(MID(GL_Paste!$I6580,FIND("[",GL_Paste!$I6580)+1,FIND("]",GL_Paste!$I6580)-FIND("[",GL_Paste!$I6580)-1),"")))</f>
        <v/>
      </c>
      <c r="D6583">
        <f>IF(GL_Paste!$B6580="","",IFERROR(INDEX(DeptName,MATCH($C6583,DeptTag,0)),"UNALLOCATED"))</f>
        <v/>
      </c>
      <c r="E6583">
        <f>IF(GL_Paste!$B6580="","",IFERROR(INDEX(AcctCat,MATCH(GL_Paste!$B6580&amp;"",AcctCode,0)),"UNKNOWN"))</f>
        <v/>
      </c>
      <c r="F6583">
        <f>IF(GL_Paste!$B6580="","",IFERROR(INDEX(AcctSub,MATCH(GL_Paste!$B6580&amp;"",AcctCode,0)),"UNKNOWN"))</f>
        <v/>
      </c>
    </row>
    <row r="6584">
      <c r="A6584" s="40">
        <f>IF(GL_Paste!$B6581="","",N(GL_Paste!$H6581)-N(GL_Paste!$G6581))</f>
        <v/>
      </c>
      <c r="B6584" s="43">
        <f>IF(GL_Paste!$B6581="","",DATE(YEAR(GL_Paste!$E6581),MONTH(GL_Paste!$E6581),1))</f>
        <v/>
      </c>
      <c r="C6584">
        <f>IF(GL_Paste!$B6581="","",IF(TRIM(GL_Paste!$M6581)&lt;&gt;"",TRIM(GL_Paste!$M6581),IFERROR(MID(GL_Paste!$I6581,FIND("[",GL_Paste!$I6581)+1,FIND("]",GL_Paste!$I6581)-FIND("[",GL_Paste!$I6581)-1),"")))</f>
        <v/>
      </c>
      <c r="D6584">
        <f>IF(GL_Paste!$B6581="","",IFERROR(INDEX(DeptName,MATCH($C6584,DeptTag,0)),"UNALLOCATED"))</f>
        <v/>
      </c>
      <c r="E6584">
        <f>IF(GL_Paste!$B6581="","",IFERROR(INDEX(AcctCat,MATCH(GL_Paste!$B6581&amp;"",AcctCode,0)),"UNKNOWN"))</f>
        <v/>
      </c>
      <c r="F6584">
        <f>IF(GL_Paste!$B6581="","",IFERROR(INDEX(AcctSub,MATCH(GL_Paste!$B6581&amp;"",AcctCode,0)),"UNKNOWN"))</f>
        <v/>
      </c>
    </row>
    <row r="6585">
      <c r="A6585" s="40">
        <f>IF(GL_Paste!$B6582="","",N(GL_Paste!$H6582)-N(GL_Paste!$G6582))</f>
        <v/>
      </c>
      <c r="B6585" s="43">
        <f>IF(GL_Paste!$B6582="","",DATE(YEAR(GL_Paste!$E6582),MONTH(GL_Paste!$E6582),1))</f>
        <v/>
      </c>
      <c r="C6585">
        <f>IF(GL_Paste!$B6582="","",IF(TRIM(GL_Paste!$M6582)&lt;&gt;"",TRIM(GL_Paste!$M6582),IFERROR(MID(GL_Paste!$I6582,FIND("[",GL_Paste!$I6582)+1,FIND("]",GL_Paste!$I6582)-FIND("[",GL_Paste!$I6582)-1),"")))</f>
        <v/>
      </c>
      <c r="D6585">
        <f>IF(GL_Paste!$B6582="","",IFERROR(INDEX(DeptName,MATCH($C6585,DeptTag,0)),"UNALLOCATED"))</f>
        <v/>
      </c>
      <c r="E6585">
        <f>IF(GL_Paste!$B6582="","",IFERROR(INDEX(AcctCat,MATCH(GL_Paste!$B6582&amp;"",AcctCode,0)),"UNKNOWN"))</f>
        <v/>
      </c>
      <c r="F6585">
        <f>IF(GL_Paste!$B6582="","",IFERROR(INDEX(AcctSub,MATCH(GL_Paste!$B6582&amp;"",AcctCode,0)),"UNKNOWN"))</f>
        <v/>
      </c>
    </row>
    <row r="6586">
      <c r="A6586" s="40">
        <f>IF(GL_Paste!$B6583="","",N(GL_Paste!$H6583)-N(GL_Paste!$G6583))</f>
        <v/>
      </c>
      <c r="B6586" s="43">
        <f>IF(GL_Paste!$B6583="","",DATE(YEAR(GL_Paste!$E6583),MONTH(GL_Paste!$E6583),1))</f>
        <v/>
      </c>
      <c r="C6586">
        <f>IF(GL_Paste!$B6583="","",IF(TRIM(GL_Paste!$M6583)&lt;&gt;"",TRIM(GL_Paste!$M6583),IFERROR(MID(GL_Paste!$I6583,FIND("[",GL_Paste!$I6583)+1,FIND("]",GL_Paste!$I6583)-FIND("[",GL_Paste!$I6583)-1),"")))</f>
        <v/>
      </c>
      <c r="D6586">
        <f>IF(GL_Paste!$B6583="","",IFERROR(INDEX(DeptName,MATCH($C6586,DeptTag,0)),"UNALLOCATED"))</f>
        <v/>
      </c>
      <c r="E6586">
        <f>IF(GL_Paste!$B6583="","",IFERROR(INDEX(AcctCat,MATCH(GL_Paste!$B6583&amp;"",AcctCode,0)),"UNKNOWN"))</f>
        <v/>
      </c>
      <c r="F6586">
        <f>IF(GL_Paste!$B6583="","",IFERROR(INDEX(AcctSub,MATCH(GL_Paste!$B6583&amp;"",AcctCode,0)),"UNKNOWN"))</f>
        <v/>
      </c>
    </row>
    <row r="6587">
      <c r="A6587" s="40">
        <f>IF(GL_Paste!$B6584="","",N(GL_Paste!$H6584)-N(GL_Paste!$G6584))</f>
        <v/>
      </c>
      <c r="B6587" s="43">
        <f>IF(GL_Paste!$B6584="","",DATE(YEAR(GL_Paste!$E6584),MONTH(GL_Paste!$E6584),1))</f>
        <v/>
      </c>
      <c r="C6587">
        <f>IF(GL_Paste!$B6584="","",IF(TRIM(GL_Paste!$M6584)&lt;&gt;"",TRIM(GL_Paste!$M6584),IFERROR(MID(GL_Paste!$I6584,FIND("[",GL_Paste!$I6584)+1,FIND("]",GL_Paste!$I6584)-FIND("[",GL_Paste!$I6584)-1),"")))</f>
        <v/>
      </c>
      <c r="D6587">
        <f>IF(GL_Paste!$B6584="","",IFERROR(INDEX(DeptName,MATCH($C6587,DeptTag,0)),"UNALLOCATED"))</f>
        <v/>
      </c>
      <c r="E6587">
        <f>IF(GL_Paste!$B6584="","",IFERROR(INDEX(AcctCat,MATCH(GL_Paste!$B6584&amp;"",AcctCode,0)),"UNKNOWN"))</f>
        <v/>
      </c>
      <c r="F6587">
        <f>IF(GL_Paste!$B6584="","",IFERROR(INDEX(AcctSub,MATCH(GL_Paste!$B6584&amp;"",AcctCode,0)),"UNKNOWN"))</f>
        <v/>
      </c>
    </row>
    <row r="6588">
      <c r="A6588" s="40">
        <f>IF(GL_Paste!$B6585="","",N(GL_Paste!$H6585)-N(GL_Paste!$G6585))</f>
        <v/>
      </c>
      <c r="B6588" s="43">
        <f>IF(GL_Paste!$B6585="","",DATE(YEAR(GL_Paste!$E6585),MONTH(GL_Paste!$E6585),1))</f>
        <v/>
      </c>
      <c r="C6588">
        <f>IF(GL_Paste!$B6585="","",IF(TRIM(GL_Paste!$M6585)&lt;&gt;"",TRIM(GL_Paste!$M6585),IFERROR(MID(GL_Paste!$I6585,FIND("[",GL_Paste!$I6585)+1,FIND("]",GL_Paste!$I6585)-FIND("[",GL_Paste!$I6585)-1),"")))</f>
        <v/>
      </c>
      <c r="D6588">
        <f>IF(GL_Paste!$B6585="","",IFERROR(INDEX(DeptName,MATCH($C6588,DeptTag,0)),"UNALLOCATED"))</f>
        <v/>
      </c>
      <c r="E6588">
        <f>IF(GL_Paste!$B6585="","",IFERROR(INDEX(AcctCat,MATCH(GL_Paste!$B6585&amp;"",AcctCode,0)),"UNKNOWN"))</f>
        <v/>
      </c>
      <c r="F6588">
        <f>IF(GL_Paste!$B6585="","",IFERROR(INDEX(AcctSub,MATCH(GL_Paste!$B6585&amp;"",AcctCode,0)),"UNKNOWN"))</f>
        <v/>
      </c>
    </row>
    <row r="6589">
      <c r="A6589" s="40">
        <f>IF(GL_Paste!$B6586="","",N(GL_Paste!$H6586)-N(GL_Paste!$G6586))</f>
        <v/>
      </c>
      <c r="B6589" s="43">
        <f>IF(GL_Paste!$B6586="","",DATE(YEAR(GL_Paste!$E6586),MONTH(GL_Paste!$E6586),1))</f>
        <v/>
      </c>
      <c r="C6589">
        <f>IF(GL_Paste!$B6586="","",IF(TRIM(GL_Paste!$M6586)&lt;&gt;"",TRIM(GL_Paste!$M6586),IFERROR(MID(GL_Paste!$I6586,FIND("[",GL_Paste!$I6586)+1,FIND("]",GL_Paste!$I6586)-FIND("[",GL_Paste!$I6586)-1),"")))</f>
        <v/>
      </c>
      <c r="D6589">
        <f>IF(GL_Paste!$B6586="","",IFERROR(INDEX(DeptName,MATCH($C6589,DeptTag,0)),"UNALLOCATED"))</f>
        <v/>
      </c>
      <c r="E6589">
        <f>IF(GL_Paste!$B6586="","",IFERROR(INDEX(AcctCat,MATCH(GL_Paste!$B6586&amp;"",AcctCode,0)),"UNKNOWN"))</f>
        <v/>
      </c>
      <c r="F6589">
        <f>IF(GL_Paste!$B6586="","",IFERROR(INDEX(AcctSub,MATCH(GL_Paste!$B6586&amp;"",AcctCode,0)),"UNKNOWN"))</f>
        <v/>
      </c>
    </row>
    <row r="6590">
      <c r="A6590" s="40">
        <f>IF(GL_Paste!$B6587="","",N(GL_Paste!$H6587)-N(GL_Paste!$G6587))</f>
        <v/>
      </c>
      <c r="B6590" s="43">
        <f>IF(GL_Paste!$B6587="","",DATE(YEAR(GL_Paste!$E6587),MONTH(GL_Paste!$E6587),1))</f>
        <v/>
      </c>
      <c r="C6590">
        <f>IF(GL_Paste!$B6587="","",IF(TRIM(GL_Paste!$M6587)&lt;&gt;"",TRIM(GL_Paste!$M6587),IFERROR(MID(GL_Paste!$I6587,FIND("[",GL_Paste!$I6587)+1,FIND("]",GL_Paste!$I6587)-FIND("[",GL_Paste!$I6587)-1),"")))</f>
        <v/>
      </c>
      <c r="D6590">
        <f>IF(GL_Paste!$B6587="","",IFERROR(INDEX(DeptName,MATCH($C6590,DeptTag,0)),"UNALLOCATED"))</f>
        <v/>
      </c>
      <c r="E6590">
        <f>IF(GL_Paste!$B6587="","",IFERROR(INDEX(AcctCat,MATCH(GL_Paste!$B6587&amp;"",AcctCode,0)),"UNKNOWN"))</f>
        <v/>
      </c>
      <c r="F6590">
        <f>IF(GL_Paste!$B6587="","",IFERROR(INDEX(AcctSub,MATCH(GL_Paste!$B6587&amp;"",AcctCode,0)),"UNKNOWN"))</f>
        <v/>
      </c>
    </row>
    <row r="6591">
      <c r="A6591" s="40">
        <f>IF(GL_Paste!$B6588="","",N(GL_Paste!$H6588)-N(GL_Paste!$G6588))</f>
        <v/>
      </c>
      <c r="B6591" s="43">
        <f>IF(GL_Paste!$B6588="","",DATE(YEAR(GL_Paste!$E6588),MONTH(GL_Paste!$E6588),1))</f>
        <v/>
      </c>
      <c r="C6591">
        <f>IF(GL_Paste!$B6588="","",IF(TRIM(GL_Paste!$M6588)&lt;&gt;"",TRIM(GL_Paste!$M6588),IFERROR(MID(GL_Paste!$I6588,FIND("[",GL_Paste!$I6588)+1,FIND("]",GL_Paste!$I6588)-FIND("[",GL_Paste!$I6588)-1),"")))</f>
        <v/>
      </c>
      <c r="D6591">
        <f>IF(GL_Paste!$B6588="","",IFERROR(INDEX(DeptName,MATCH($C6591,DeptTag,0)),"UNALLOCATED"))</f>
        <v/>
      </c>
      <c r="E6591">
        <f>IF(GL_Paste!$B6588="","",IFERROR(INDEX(AcctCat,MATCH(GL_Paste!$B6588&amp;"",AcctCode,0)),"UNKNOWN"))</f>
        <v/>
      </c>
      <c r="F6591">
        <f>IF(GL_Paste!$B6588="","",IFERROR(INDEX(AcctSub,MATCH(GL_Paste!$B6588&amp;"",AcctCode,0)),"UNKNOWN"))</f>
        <v/>
      </c>
    </row>
    <row r="6592">
      <c r="A6592" s="40">
        <f>IF(GL_Paste!$B6589="","",N(GL_Paste!$H6589)-N(GL_Paste!$G6589))</f>
        <v/>
      </c>
      <c r="B6592" s="43">
        <f>IF(GL_Paste!$B6589="","",DATE(YEAR(GL_Paste!$E6589),MONTH(GL_Paste!$E6589),1))</f>
        <v/>
      </c>
      <c r="C6592">
        <f>IF(GL_Paste!$B6589="","",IF(TRIM(GL_Paste!$M6589)&lt;&gt;"",TRIM(GL_Paste!$M6589),IFERROR(MID(GL_Paste!$I6589,FIND("[",GL_Paste!$I6589)+1,FIND("]",GL_Paste!$I6589)-FIND("[",GL_Paste!$I6589)-1),"")))</f>
        <v/>
      </c>
      <c r="D6592">
        <f>IF(GL_Paste!$B6589="","",IFERROR(INDEX(DeptName,MATCH($C6592,DeptTag,0)),"UNALLOCATED"))</f>
        <v/>
      </c>
      <c r="E6592">
        <f>IF(GL_Paste!$B6589="","",IFERROR(INDEX(AcctCat,MATCH(GL_Paste!$B6589&amp;"",AcctCode,0)),"UNKNOWN"))</f>
        <v/>
      </c>
      <c r="F6592">
        <f>IF(GL_Paste!$B6589="","",IFERROR(INDEX(AcctSub,MATCH(GL_Paste!$B6589&amp;"",AcctCode,0)),"UNKNOWN"))</f>
        <v/>
      </c>
    </row>
    <row r="6593">
      <c r="A6593" s="40">
        <f>IF(GL_Paste!$B6590="","",N(GL_Paste!$H6590)-N(GL_Paste!$G6590))</f>
        <v/>
      </c>
      <c r="B6593" s="43">
        <f>IF(GL_Paste!$B6590="","",DATE(YEAR(GL_Paste!$E6590),MONTH(GL_Paste!$E6590),1))</f>
        <v/>
      </c>
      <c r="C6593">
        <f>IF(GL_Paste!$B6590="","",IF(TRIM(GL_Paste!$M6590)&lt;&gt;"",TRIM(GL_Paste!$M6590),IFERROR(MID(GL_Paste!$I6590,FIND("[",GL_Paste!$I6590)+1,FIND("]",GL_Paste!$I6590)-FIND("[",GL_Paste!$I6590)-1),"")))</f>
        <v/>
      </c>
      <c r="D6593">
        <f>IF(GL_Paste!$B6590="","",IFERROR(INDEX(DeptName,MATCH($C6593,DeptTag,0)),"UNALLOCATED"))</f>
        <v/>
      </c>
      <c r="E6593">
        <f>IF(GL_Paste!$B6590="","",IFERROR(INDEX(AcctCat,MATCH(GL_Paste!$B6590&amp;"",AcctCode,0)),"UNKNOWN"))</f>
        <v/>
      </c>
      <c r="F6593">
        <f>IF(GL_Paste!$B6590="","",IFERROR(INDEX(AcctSub,MATCH(GL_Paste!$B6590&amp;"",AcctCode,0)),"UNKNOWN"))</f>
        <v/>
      </c>
    </row>
    <row r="6594">
      <c r="A6594" s="40">
        <f>IF(GL_Paste!$B6591="","",N(GL_Paste!$H6591)-N(GL_Paste!$G6591))</f>
        <v/>
      </c>
      <c r="B6594" s="43">
        <f>IF(GL_Paste!$B6591="","",DATE(YEAR(GL_Paste!$E6591),MONTH(GL_Paste!$E6591),1))</f>
        <v/>
      </c>
      <c r="C6594">
        <f>IF(GL_Paste!$B6591="","",IF(TRIM(GL_Paste!$M6591)&lt;&gt;"",TRIM(GL_Paste!$M6591),IFERROR(MID(GL_Paste!$I6591,FIND("[",GL_Paste!$I6591)+1,FIND("]",GL_Paste!$I6591)-FIND("[",GL_Paste!$I6591)-1),"")))</f>
        <v/>
      </c>
      <c r="D6594">
        <f>IF(GL_Paste!$B6591="","",IFERROR(INDEX(DeptName,MATCH($C6594,DeptTag,0)),"UNALLOCATED"))</f>
        <v/>
      </c>
      <c r="E6594">
        <f>IF(GL_Paste!$B6591="","",IFERROR(INDEX(AcctCat,MATCH(GL_Paste!$B6591&amp;"",AcctCode,0)),"UNKNOWN"))</f>
        <v/>
      </c>
      <c r="F6594">
        <f>IF(GL_Paste!$B6591="","",IFERROR(INDEX(AcctSub,MATCH(GL_Paste!$B6591&amp;"",AcctCode,0)),"UNKNOWN"))</f>
        <v/>
      </c>
    </row>
    <row r="6595">
      <c r="A6595" s="40">
        <f>IF(GL_Paste!$B6592="","",N(GL_Paste!$H6592)-N(GL_Paste!$G6592))</f>
        <v/>
      </c>
      <c r="B6595" s="43">
        <f>IF(GL_Paste!$B6592="","",DATE(YEAR(GL_Paste!$E6592),MONTH(GL_Paste!$E6592),1))</f>
        <v/>
      </c>
      <c r="C6595">
        <f>IF(GL_Paste!$B6592="","",IF(TRIM(GL_Paste!$M6592)&lt;&gt;"",TRIM(GL_Paste!$M6592),IFERROR(MID(GL_Paste!$I6592,FIND("[",GL_Paste!$I6592)+1,FIND("]",GL_Paste!$I6592)-FIND("[",GL_Paste!$I6592)-1),"")))</f>
        <v/>
      </c>
      <c r="D6595">
        <f>IF(GL_Paste!$B6592="","",IFERROR(INDEX(DeptName,MATCH($C6595,DeptTag,0)),"UNALLOCATED"))</f>
        <v/>
      </c>
      <c r="E6595">
        <f>IF(GL_Paste!$B6592="","",IFERROR(INDEX(AcctCat,MATCH(GL_Paste!$B6592&amp;"",AcctCode,0)),"UNKNOWN"))</f>
        <v/>
      </c>
      <c r="F6595">
        <f>IF(GL_Paste!$B6592="","",IFERROR(INDEX(AcctSub,MATCH(GL_Paste!$B6592&amp;"",AcctCode,0)),"UNKNOWN"))</f>
        <v/>
      </c>
    </row>
    <row r="6596">
      <c r="A6596" s="40">
        <f>IF(GL_Paste!$B6593="","",N(GL_Paste!$H6593)-N(GL_Paste!$G6593))</f>
        <v/>
      </c>
      <c r="B6596" s="43">
        <f>IF(GL_Paste!$B6593="","",DATE(YEAR(GL_Paste!$E6593),MONTH(GL_Paste!$E6593),1))</f>
        <v/>
      </c>
      <c r="C6596">
        <f>IF(GL_Paste!$B6593="","",IF(TRIM(GL_Paste!$M6593)&lt;&gt;"",TRIM(GL_Paste!$M6593),IFERROR(MID(GL_Paste!$I6593,FIND("[",GL_Paste!$I6593)+1,FIND("]",GL_Paste!$I6593)-FIND("[",GL_Paste!$I6593)-1),"")))</f>
        <v/>
      </c>
      <c r="D6596">
        <f>IF(GL_Paste!$B6593="","",IFERROR(INDEX(DeptName,MATCH($C6596,DeptTag,0)),"UNALLOCATED"))</f>
        <v/>
      </c>
      <c r="E6596">
        <f>IF(GL_Paste!$B6593="","",IFERROR(INDEX(AcctCat,MATCH(GL_Paste!$B6593&amp;"",AcctCode,0)),"UNKNOWN"))</f>
        <v/>
      </c>
      <c r="F6596">
        <f>IF(GL_Paste!$B6593="","",IFERROR(INDEX(AcctSub,MATCH(GL_Paste!$B6593&amp;"",AcctCode,0)),"UNKNOWN"))</f>
        <v/>
      </c>
    </row>
    <row r="6597">
      <c r="A6597" s="40">
        <f>IF(GL_Paste!$B6594="","",N(GL_Paste!$H6594)-N(GL_Paste!$G6594))</f>
        <v/>
      </c>
      <c r="B6597" s="43">
        <f>IF(GL_Paste!$B6594="","",DATE(YEAR(GL_Paste!$E6594),MONTH(GL_Paste!$E6594),1))</f>
        <v/>
      </c>
      <c r="C6597">
        <f>IF(GL_Paste!$B6594="","",IF(TRIM(GL_Paste!$M6594)&lt;&gt;"",TRIM(GL_Paste!$M6594),IFERROR(MID(GL_Paste!$I6594,FIND("[",GL_Paste!$I6594)+1,FIND("]",GL_Paste!$I6594)-FIND("[",GL_Paste!$I6594)-1),"")))</f>
        <v/>
      </c>
      <c r="D6597">
        <f>IF(GL_Paste!$B6594="","",IFERROR(INDEX(DeptName,MATCH($C6597,DeptTag,0)),"UNALLOCATED"))</f>
        <v/>
      </c>
      <c r="E6597">
        <f>IF(GL_Paste!$B6594="","",IFERROR(INDEX(AcctCat,MATCH(GL_Paste!$B6594&amp;"",AcctCode,0)),"UNKNOWN"))</f>
        <v/>
      </c>
      <c r="F6597">
        <f>IF(GL_Paste!$B6594="","",IFERROR(INDEX(AcctSub,MATCH(GL_Paste!$B6594&amp;"",AcctCode,0)),"UNKNOWN"))</f>
        <v/>
      </c>
    </row>
    <row r="6598">
      <c r="A6598" s="40">
        <f>IF(GL_Paste!$B6595="","",N(GL_Paste!$H6595)-N(GL_Paste!$G6595))</f>
        <v/>
      </c>
      <c r="B6598" s="43">
        <f>IF(GL_Paste!$B6595="","",DATE(YEAR(GL_Paste!$E6595),MONTH(GL_Paste!$E6595),1))</f>
        <v/>
      </c>
      <c r="C6598">
        <f>IF(GL_Paste!$B6595="","",IF(TRIM(GL_Paste!$M6595)&lt;&gt;"",TRIM(GL_Paste!$M6595),IFERROR(MID(GL_Paste!$I6595,FIND("[",GL_Paste!$I6595)+1,FIND("]",GL_Paste!$I6595)-FIND("[",GL_Paste!$I6595)-1),"")))</f>
        <v/>
      </c>
      <c r="D6598">
        <f>IF(GL_Paste!$B6595="","",IFERROR(INDEX(DeptName,MATCH($C6598,DeptTag,0)),"UNALLOCATED"))</f>
        <v/>
      </c>
      <c r="E6598">
        <f>IF(GL_Paste!$B6595="","",IFERROR(INDEX(AcctCat,MATCH(GL_Paste!$B6595&amp;"",AcctCode,0)),"UNKNOWN"))</f>
        <v/>
      </c>
      <c r="F6598">
        <f>IF(GL_Paste!$B6595="","",IFERROR(INDEX(AcctSub,MATCH(GL_Paste!$B6595&amp;"",AcctCode,0)),"UNKNOWN"))</f>
        <v/>
      </c>
    </row>
    <row r="6599">
      <c r="A6599" s="40">
        <f>IF(GL_Paste!$B6596="","",N(GL_Paste!$H6596)-N(GL_Paste!$G6596))</f>
        <v/>
      </c>
      <c r="B6599" s="43">
        <f>IF(GL_Paste!$B6596="","",DATE(YEAR(GL_Paste!$E6596),MONTH(GL_Paste!$E6596),1))</f>
        <v/>
      </c>
      <c r="C6599">
        <f>IF(GL_Paste!$B6596="","",IF(TRIM(GL_Paste!$M6596)&lt;&gt;"",TRIM(GL_Paste!$M6596),IFERROR(MID(GL_Paste!$I6596,FIND("[",GL_Paste!$I6596)+1,FIND("]",GL_Paste!$I6596)-FIND("[",GL_Paste!$I6596)-1),"")))</f>
        <v/>
      </c>
      <c r="D6599">
        <f>IF(GL_Paste!$B6596="","",IFERROR(INDEX(DeptName,MATCH($C6599,DeptTag,0)),"UNALLOCATED"))</f>
        <v/>
      </c>
      <c r="E6599">
        <f>IF(GL_Paste!$B6596="","",IFERROR(INDEX(AcctCat,MATCH(GL_Paste!$B6596&amp;"",AcctCode,0)),"UNKNOWN"))</f>
        <v/>
      </c>
      <c r="F6599">
        <f>IF(GL_Paste!$B6596="","",IFERROR(INDEX(AcctSub,MATCH(GL_Paste!$B6596&amp;"",AcctCode,0)),"UNKNOWN"))</f>
        <v/>
      </c>
    </row>
    <row r="6600">
      <c r="A6600" s="40">
        <f>IF(GL_Paste!$B6597="","",N(GL_Paste!$H6597)-N(GL_Paste!$G6597))</f>
        <v/>
      </c>
      <c r="B6600" s="43">
        <f>IF(GL_Paste!$B6597="","",DATE(YEAR(GL_Paste!$E6597),MONTH(GL_Paste!$E6597),1))</f>
        <v/>
      </c>
      <c r="C6600">
        <f>IF(GL_Paste!$B6597="","",IF(TRIM(GL_Paste!$M6597)&lt;&gt;"",TRIM(GL_Paste!$M6597),IFERROR(MID(GL_Paste!$I6597,FIND("[",GL_Paste!$I6597)+1,FIND("]",GL_Paste!$I6597)-FIND("[",GL_Paste!$I6597)-1),"")))</f>
        <v/>
      </c>
      <c r="D6600">
        <f>IF(GL_Paste!$B6597="","",IFERROR(INDEX(DeptName,MATCH($C6600,DeptTag,0)),"UNALLOCATED"))</f>
        <v/>
      </c>
      <c r="E6600">
        <f>IF(GL_Paste!$B6597="","",IFERROR(INDEX(AcctCat,MATCH(GL_Paste!$B6597&amp;"",AcctCode,0)),"UNKNOWN"))</f>
        <v/>
      </c>
      <c r="F6600">
        <f>IF(GL_Paste!$B6597="","",IFERROR(INDEX(AcctSub,MATCH(GL_Paste!$B6597&amp;"",AcctCode,0)),"UNKNOWN"))</f>
        <v/>
      </c>
    </row>
    <row r="6601">
      <c r="A6601" s="40">
        <f>IF(GL_Paste!$B6598="","",N(GL_Paste!$H6598)-N(GL_Paste!$G6598))</f>
        <v/>
      </c>
      <c r="B6601" s="43">
        <f>IF(GL_Paste!$B6598="","",DATE(YEAR(GL_Paste!$E6598),MONTH(GL_Paste!$E6598),1))</f>
        <v/>
      </c>
      <c r="C6601">
        <f>IF(GL_Paste!$B6598="","",IF(TRIM(GL_Paste!$M6598)&lt;&gt;"",TRIM(GL_Paste!$M6598),IFERROR(MID(GL_Paste!$I6598,FIND("[",GL_Paste!$I6598)+1,FIND("]",GL_Paste!$I6598)-FIND("[",GL_Paste!$I6598)-1),"")))</f>
        <v/>
      </c>
      <c r="D6601">
        <f>IF(GL_Paste!$B6598="","",IFERROR(INDEX(DeptName,MATCH($C6601,DeptTag,0)),"UNALLOCATED"))</f>
        <v/>
      </c>
      <c r="E6601">
        <f>IF(GL_Paste!$B6598="","",IFERROR(INDEX(AcctCat,MATCH(GL_Paste!$B6598&amp;"",AcctCode,0)),"UNKNOWN"))</f>
        <v/>
      </c>
      <c r="F6601">
        <f>IF(GL_Paste!$B6598="","",IFERROR(INDEX(AcctSub,MATCH(GL_Paste!$B6598&amp;"",AcctCode,0)),"UNKNOWN"))</f>
        <v/>
      </c>
    </row>
    <row r="6602">
      <c r="A6602" s="40">
        <f>IF(GL_Paste!$B6599="","",N(GL_Paste!$H6599)-N(GL_Paste!$G6599))</f>
        <v/>
      </c>
      <c r="B6602" s="43">
        <f>IF(GL_Paste!$B6599="","",DATE(YEAR(GL_Paste!$E6599),MONTH(GL_Paste!$E6599),1))</f>
        <v/>
      </c>
      <c r="C6602">
        <f>IF(GL_Paste!$B6599="","",IF(TRIM(GL_Paste!$M6599)&lt;&gt;"",TRIM(GL_Paste!$M6599),IFERROR(MID(GL_Paste!$I6599,FIND("[",GL_Paste!$I6599)+1,FIND("]",GL_Paste!$I6599)-FIND("[",GL_Paste!$I6599)-1),"")))</f>
        <v/>
      </c>
      <c r="D6602">
        <f>IF(GL_Paste!$B6599="","",IFERROR(INDEX(DeptName,MATCH($C6602,DeptTag,0)),"UNALLOCATED"))</f>
        <v/>
      </c>
      <c r="E6602">
        <f>IF(GL_Paste!$B6599="","",IFERROR(INDEX(AcctCat,MATCH(GL_Paste!$B6599&amp;"",AcctCode,0)),"UNKNOWN"))</f>
        <v/>
      </c>
      <c r="F6602">
        <f>IF(GL_Paste!$B6599="","",IFERROR(INDEX(AcctSub,MATCH(GL_Paste!$B6599&amp;"",AcctCode,0)),"UNKNOWN"))</f>
        <v/>
      </c>
    </row>
    <row r="6603">
      <c r="A6603" s="40">
        <f>IF(GL_Paste!$B6600="","",N(GL_Paste!$H6600)-N(GL_Paste!$G6600))</f>
        <v/>
      </c>
      <c r="B6603" s="43">
        <f>IF(GL_Paste!$B6600="","",DATE(YEAR(GL_Paste!$E6600),MONTH(GL_Paste!$E6600),1))</f>
        <v/>
      </c>
      <c r="C6603">
        <f>IF(GL_Paste!$B6600="","",IF(TRIM(GL_Paste!$M6600)&lt;&gt;"",TRIM(GL_Paste!$M6600),IFERROR(MID(GL_Paste!$I6600,FIND("[",GL_Paste!$I6600)+1,FIND("]",GL_Paste!$I6600)-FIND("[",GL_Paste!$I6600)-1),"")))</f>
        <v/>
      </c>
      <c r="D6603">
        <f>IF(GL_Paste!$B6600="","",IFERROR(INDEX(DeptName,MATCH($C6603,DeptTag,0)),"UNALLOCATED"))</f>
        <v/>
      </c>
      <c r="E6603">
        <f>IF(GL_Paste!$B6600="","",IFERROR(INDEX(AcctCat,MATCH(GL_Paste!$B6600&amp;"",AcctCode,0)),"UNKNOWN"))</f>
        <v/>
      </c>
      <c r="F6603">
        <f>IF(GL_Paste!$B6600="","",IFERROR(INDEX(AcctSub,MATCH(GL_Paste!$B6600&amp;"",AcctCode,0)),"UNKNOWN"))</f>
        <v/>
      </c>
    </row>
    <row r="6604">
      <c r="A6604" s="40">
        <f>IF(GL_Paste!$B6601="","",N(GL_Paste!$H6601)-N(GL_Paste!$G6601))</f>
        <v/>
      </c>
      <c r="B6604" s="43">
        <f>IF(GL_Paste!$B6601="","",DATE(YEAR(GL_Paste!$E6601),MONTH(GL_Paste!$E6601),1))</f>
        <v/>
      </c>
      <c r="C6604">
        <f>IF(GL_Paste!$B6601="","",IF(TRIM(GL_Paste!$M6601)&lt;&gt;"",TRIM(GL_Paste!$M6601),IFERROR(MID(GL_Paste!$I6601,FIND("[",GL_Paste!$I6601)+1,FIND("]",GL_Paste!$I6601)-FIND("[",GL_Paste!$I6601)-1),"")))</f>
        <v/>
      </c>
      <c r="D6604">
        <f>IF(GL_Paste!$B6601="","",IFERROR(INDEX(DeptName,MATCH($C6604,DeptTag,0)),"UNALLOCATED"))</f>
        <v/>
      </c>
      <c r="E6604">
        <f>IF(GL_Paste!$B6601="","",IFERROR(INDEX(AcctCat,MATCH(GL_Paste!$B6601&amp;"",AcctCode,0)),"UNKNOWN"))</f>
        <v/>
      </c>
      <c r="F6604">
        <f>IF(GL_Paste!$B6601="","",IFERROR(INDEX(AcctSub,MATCH(GL_Paste!$B6601&amp;"",AcctCode,0)),"UNKNOWN"))</f>
        <v/>
      </c>
    </row>
    <row r="6605">
      <c r="A6605" s="40">
        <f>IF(GL_Paste!$B6602="","",N(GL_Paste!$H6602)-N(GL_Paste!$G6602))</f>
        <v/>
      </c>
      <c r="B6605" s="43">
        <f>IF(GL_Paste!$B6602="","",DATE(YEAR(GL_Paste!$E6602),MONTH(GL_Paste!$E6602),1))</f>
        <v/>
      </c>
      <c r="C6605">
        <f>IF(GL_Paste!$B6602="","",IF(TRIM(GL_Paste!$M6602)&lt;&gt;"",TRIM(GL_Paste!$M6602),IFERROR(MID(GL_Paste!$I6602,FIND("[",GL_Paste!$I6602)+1,FIND("]",GL_Paste!$I6602)-FIND("[",GL_Paste!$I6602)-1),"")))</f>
        <v/>
      </c>
      <c r="D6605">
        <f>IF(GL_Paste!$B6602="","",IFERROR(INDEX(DeptName,MATCH($C6605,DeptTag,0)),"UNALLOCATED"))</f>
        <v/>
      </c>
      <c r="E6605">
        <f>IF(GL_Paste!$B6602="","",IFERROR(INDEX(AcctCat,MATCH(GL_Paste!$B6602&amp;"",AcctCode,0)),"UNKNOWN"))</f>
        <v/>
      </c>
      <c r="F6605">
        <f>IF(GL_Paste!$B6602="","",IFERROR(INDEX(AcctSub,MATCH(GL_Paste!$B6602&amp;"",AcctCode,0)),"UNKNOWN"))</f>
        <v/>
      </c>
    </row>
    <row r="6606">
      <c r="A6606" s="40">
        <f>IF(GL_Paste!$B6603="","",N(GL_Paste!$H6603)-N(GL_Paste!$G6603))</f>
        <v/>
      </c>
      <c r="B6606" s="43">
        <f>IF(GL_Paste!$B6603="","",DATE(YEAR(GL_Paste!$E6603),MONTH(GL_Paste!$E6603),1))</f>
        <v/>
      </c>
      <c r="C6606">
        <f>IF(GL_Paste!$B6603="","",IF(TRIM(GL_Paste!$M6603)&lt;&gt;"",TRIM(GL_Paste!$M6603),IFERROR(MID(GL_Paste!$I6603,FIND("[",GL_Paste!$I6603)+1,FIND("]",GL_Paste!$I6603)-FIND("[",GL_Paste!$I6603)-1),"")))</f>
        <v/>
      </c>
      <c r="D6606">
        <f>IF(GL_Paste!$B6603="","",IFERROR(INDEX(DeptName,MATCH($C6606,DeptTag,0)),"UNALLOCATED"))</f>
        <v/>
      </c>
      <c r="E6606">
        <f>IF(GL_Paste!$B6603="","",IFERROR(INDEX(AcctCat,MATCH(GL_Paste!$B6603&amp;"",AcctCode,0)),"UNKNOWN"))</f>
        <v/>
      </c>
      <c r="F6606">
        <f>IF(GL_Paste!$B6603="","",IFERROR(INDEX(AcctSub,MATCH(GL_Paste!$B6603&amp;"",AcctCode,0)),"UNKNOWN"))</f>
        <v/>
      </c>
    </row>
    <row r="6607">
      <c r="A6607" s="40">
        <f>IF(GL_Paste!$B6604="","",N(GL_Paste!$H6604)-N(GL_Paste!$G6604))</f>
        <v/>
      </c>
      <c r="B6607" s="43">
        <f>IF(GL_Paste!$B6604="","",DATE(YEAR(GL_Paste!$E6604),MONTH(GL_Paste!$E6604),1))</f>
        <v/>
      </c>
      <c r="C6607">
        <f>IF(GL_Paste!$B6604="","",IF(TRIM(GL_Paste!$M6604)&lt;&gt;"",TRIM(GL_Paste!$M6604),IFERROR(MID(GL_Paste!$I6604,FIND("[",GL_Paste!$I6604)+1,FIND("]",GL_Paste!$I6604)-FIND("[",GL_Paste!$I6604)-1),"")))</f>
        <v/>
      </c>
      <c r="D6607">
        <f>IF(GL_Paste!$B6604="","",IFERROR(INDEX(DeptName,MATCH($C6607,DeptTag,0)),"UNALLOCATED"))</f>
        <v/>
      </c>
      <c r="E6607">
        <f>IF(GL_Paste!$B6604="","",IFERROR(INDEX(AcctCat,MATCH(GL_Paste!$B6604&amp;"",AcctCode,0)),"UNKNOWN"))</f>
        <v/>
      </c>
      <c r="F6607">
        <f>IF(GL_Paste!$B6604="","",IFERROR(INDEX(AcctSub,MATCH(GL_Paste!$B6604&amp;"",AcctCode,0)),"UNKNOWN"))</f>
        <v/>
      </c>
    </row>
    <row r="6608">
      <c r="A6608" s="40">
        <f>IF(GL_Paste!$B6605="","",N(GL_Paste!$H6605)-N(GL_Paste!$G6605))</f>
        <v/>
      </c>
      <c r="B6608" s="43">
        <f>IF(GL_Paste!$B6605="","",DATE(YEAR(GL_Paste!$E6605),MONTH(GL_Paste!$E6605),1))</f>
        <v/>
      </c>
      <c r="C6608">
        <f>IF(GL_Paste!$B6605="","",IF(TRIM(GL_Paste!$M6605)&lt;&gt;"",TRIM(GL_Paste!$M6605),IFERROR(MID(GL_Paste!$I6605,FIND("[",GL_Paste!$I6605)+1,FIND("]",GL_Paste!$I6605)-FIND("[",GL_Paste!$I6605)-1),"")))</f>
        <v/>
      </c>
      <c r="D6608">
        <f>IF(GL_Paste!$B6605="","",IFERROR(INDEX(DeptName,MATCH($C6608,DeptTag,0)),"UNALLOCATED"))</f>
        <v/>
      </c>
      <c r="E6608">
        <f>IF(GL_Paste!$B6605="","",IFERROR(INDEX(AcctCat,MATCH(GL_Paste!$B6605&amp;"",AcctCode,0)),"UNKNOWN"))</f>
        <v/>
      </c>
      <c r="F6608">
        <f>IF(GL_Paste!$B6605="","",IFERROR(INDEX(AcctSub,MATCH(GL_Paste!$B6605&amp;"",AcctCode,0)),"UNKNOWN"))</f>
        <v/>
      </c>
    </row>
    <row r="6609">
      <c r="A6609" s="40">
        <f>IF(GL_Paste!$B6606="","",N(GL_Paste!$H6606)-N(GL_Paste!$G6606))</f>
        <v/>
      </c>
      <c r="B6609" s="43">
        <f>IF(GL_Paste!$B6606="","",DATE(YEAR(GL_Paste!$E6606),MONTH(GL_Paste!$E6606),1))</f>
        <v/>
      </c>
      <c r="C6609">
        <f>IF(GL_Paste!$B6606="","",IF(TRIM(GL_Paste!$M6606)&lt;&gt;"",TRIM(GL_Paste!$M6606),IFERROR(MID(GL_Paste!$I6606,FIND("[",GL_Paste!$I6606)+1,FIND("]",GL_Paste!$I6606)-FIND("[",GL_Paste!$I6606)-1),"")))</f>
        <v/>
      </c>
      <c r="D6609">
        <f>IF(GL_Paste!$B6606="","",IFERROR(INDEX(DeptName,MATCH($C6609,DeptTag,0)),"UNALLOCATED"))</f>
        <v/>
      </c>
      <c r="E6609">
        <f>IF(GL_Paste!$B6606="","",IFERROR(INDEX(AcctCat,MATCH(GL_Paste!$B6606&amp;"",AcctCode,0)),"UNKNOWN"))</f>
        <v/>
      </c>
      <c r="F6609">
        <f>IF(GL_Paste!$B6606="","",IFERROR(INDEX(AcctSub,MATCH(GL_Paste!$B6606&amp;"",AcctCode,0)),"UNKNOWN"))</f>
        <v/>
      </c>
    </row>
    <row r="6610">
      <c r="A6610" s="40">
        <f>IF(GL_Paste!$B6607="","",N(GL_Paste!$H6607)-N(GL_Paste!$G6607))</f>
        <v/>
      </c>
      <c r="B6610" s="43">
        <f>IF(GL_Paste!$B6607="","",DATE(YEAR(GL_Paste!$E6607),MONTH(GL_Paste!$E6607),1))</f>
        <v/>
      </c>
      <c r="C6610">
        <f>IF(GL_Paste!$B6607="","",IF(TRIM(GL_Paste!$M6607)&lt;&gt;"",TRIM(GL_Paste!$M6607),IFERROR(MID(GL_Paste!$I6607,FIND("[",GL_Paste!$I6607)+1,FIND("]",GL_Paste!$I6607)-FIND("[",GL_Paste!$I6607)-1),"")))</f>
        <v/>
      </c>
      <c r="D6610">
        <f>IF(GL_Paste!$B6607="","",IFERROR(INDEX(DeptName,MATCH($C6610,DeptTag,0)),"UNALLOCATED"))</f>
        <v/>
      </c>
      <c r="E6610">
        <f>IF(GL_Paste!$B6607="","",IFERROR(INDEX(AcctCat,MATCH(GL_Paste!$B6607&amp;"",AcctCode,0)),"UNKNOWN"))</f>
        <v/>
      </c>
      <c r="F6610">
        <f>IF(GL_Paste!$B6607="","",IFERROR(INDEX(AcctSub,MATCH(GL_Paste!$B6607&amp;"",AcctCode,0)),"UNKNOWN"))</f>
        <v/>
      </c>
    </row>
    <row r="6611">
      <c r="A6611" s="40">
        <f>IF(GL_Paste!$B6608="","",N(GL_Paste!$H6608)-N(GL_Paste!$G6608))</f>
        <v/>
      </c>
      <c r="B6611" s="43">
        <f>IF(GL_Paste!$B6608="","",DATE(YEAR(GL_Paste!$E6608),MONTH(GL_Paste!$E6608),1))</f>
        <v/>
      </c>
      <c r="C6611">
        <f>IF(GL_Paste!$B6608="","",IF(TRIM(GL_Paste!$M6608)&lt;&gt;"",TRIM(GL_Paste!$M6608),IFERROR(MID(GL_Paste!$I6608,FIND("[",GL_Paste!$I6608)+1,FIND("]",GL_Paste!$I6608)-FIND("[",GL_Paste!$I6608)-1),"")))</f>
        <v/>
      </c>
      <c r="D6611">
        <f>IF(GL_Paste!$B6608="","",IFERROR(INDEX(DeptName,MATCH($C6611,DeptTag,0)),"UNALLOCATED"))</f>
        <v/>
      </c>
      <c r="E6611">
        <f>IF(GL_Paste!$B6608="","",IFERROR(INDEX(AcctCat,MATCH(GL_Paste!$B6608&amp;"",AcctCode,0)),"UNKNOWN"))</f>
        <v/>
      </c>
      <c r="F6611">
        <f>IF(GL_Paste!$B6608="","",IFERROR(INDEX(AcctSub,MATCH(GL_Paste!$B6608&amp;"",AcctCode,0)),"UNKNOWN"))</f>
        <v/>
      </c>
    </row>
    <row r="6612">
      <c r="A6612" s="40">
        <f>IF(GL_Paste!$B6609="","",N(GL_Paste!$H6609)-N(GL_Paste!$G6609))</f>
        <v/>
      </c>
      <c r="B6612" s="43">
        <f>IF(GL_Paste!$B6609="","",DATE(YEAR(GL_Paste!$E6609),MONTH(GL_Paste!$E6609),1))</f>
        <v/>
      </c>
      <c r="C6612">
        <f>IF(GL_Paste!$B6609="","",IF(TRIM(GL_Paste!$M6609)&lt;&gt;"",TRIM(GL_Paste!$M6609),IFERROR(MID(GL_Paste!$I6609,FIND("[",GL_Paste!$I6609)+1,FIND("]",GL_Paste!$I6609)-FIND("[",GL_Paste!$I6609)-1),"")))</f>
        <v/>
      </c>
      <c r="D6612">
        <f>IF(GL_Paste!$B6609="","",IFERROR(INDEX(DeptName,MATCH($C6612,DeptTag,0)),"UNALLOCATED"))</f>
        <v/>
      </c>
      <c r="E6612">
        <f>IF(GL_Paste!$B6609="","",IFERROR(INDEX(AcctCat,MATCH(GL_Paste!$B6609&amp;"",AcctCode,0)),"UNKNOWN"))</f>
        <v/>
      </c>
      <c r="F6612">
        <f>IF(GL_Paste!$B6609="","",IFERROR(INDEX(AcctSub,MATCH(GL_Paste!$B6609&amp;"",AcctCode,0)),"UNKNOWN"))</f>
        <v/>
      </c>
    </row>
    <row r="6613">
      <c r="A6613" s="40">
        <f>IF(GL_Paste!$B6610="","",N(GL_Paste!$H6610)-N(GL_Paste!$G6610))</f>
        <v/>
      </c>
      <c r="B6613" s="43">
        <f>IF(GL_Paste!$B6610="","",DATE(YEAR(GL_Paste!$E6610),MONTH(GL_Paste!$E6610),1))</f>
        <v/>
      </c>
      <c r="C6613">
        <f>IF(GL_Paste!$B6610="","",IF(TRIM(GL_Paste!$M6610)&lt;&gt;"",TRIM(GL_Paste!$M6610),IFERROR(MID(GL_Paste!$I6610,FIND("[",GL_Paste!$I6610)+1,FIND("]",GL_Paste!$I6610)-FIND("[",GL_Paste!$I6610)-1),"")))</f>
        <v/>
      </c>
      <c r="D6613">
        <f>IF(GL_Paste!$B6610="","",IFERROR(INDEX(DeptName,MATCH($C6613,DeptTag,0)),"UNALLOCATED"))</f>
        <v/>
      </c>
      <c r="E6613">
        <f>IF(GL_Paste!$B6610="","",IFERROR(INDEX(AcctCat,MATCH(GL_Paste!$B6610&amp;"",AcctCode,0)),"UNKNOWN"))</f>
        <v/>
      </c>
      <c r="F6613">
        <f>IF(GL_Paste!$B6610="","",IFERROR(INDEX(AcctSub,MATCH(GL_Paste!$B6610&amp;"",AcctCode,0)),"UNKNOWN"))</f>
        <v/>
      </c>
    </row>
    <row r="6614">
      <c r="A6614" s="40">
        <f>IF(GL_Paste!$B6611="","",N(GL_Paste!$H6611)-N(GL_Paste!$G6611))</f>
        <v/>
      </c>
      <c r="B6614" s="43">
        <f>IF(GL_Paste!$B6611="","",DATE(YEAR(GL_Paste!$E6611),MONTH(GL_Paste!$E6611),1))</f>
        <v/>
      </c>
      <c r="C6614">
        <f>IF(GL_Paste!$B6611="","",IF(TRIM(GL_Paste!$M6611)&lt;&gt;"",TRIM(GL_Paste!$M6611),IFERROR(MID(GL_Paste!$I6611,FIND("[",GL_Paste!$I6611)+1,FIND("]",GL_Paste!$I6611)-FIND("[",GL_Paste!$I6611)-1),"")))</f>
        <v/>
      </c>
      <c r="D6614">
        <f>IF(GL_Paste!$B6611="","",IFERROR(INDEX(DeptName,MATCH($C6614,DeptTag,0)),"UNALLOCATED"))</f>
        <v/>
      </c>
      <c r="E6614">
        <f>IF(GL_Paste!$B6611="","",IFERROR(INDEX(AcctCat,MATCH(GL_Paste!$B6611&amp;"",AcctCode,0)),"UNKNOWN"))</f>
        <v/>
      </c>
      <c r="F6614">
        <f>IF(GL_Paste!$B6611="","",IFERROR(INDEX(AcctSub,MATCH(GL_Paste!$B6611&amp;"",AcctCode,0)),"UNKNOWN"))</f>
        <v/>
      </c>
    </row>
    <row r="6615">
      <c r="A6615" s="40">
        <f>IF(GL_Paste!$B6612="","",N(GL_Paste!$H6612)-N(GL_Paste!$G6612))</f>
        <v/>
      </c>
      <c r="B6615" s="43">
        <f>IF(GL_Paste!$B6612="","",DATE(YEAR(GL_Paste!$E6612),MONTH(GL_Paste!$E6612),1))</f>
        <v/>
      </c>
      <c r="C6615">
        <f>IF(GL_Paste!$B6612="","",IF(TRIM(GL_Paste!$M6612)&lt;&gt;"",TRIM(GL_Paste!$M6612),IFERROR(MID(GL_Paste!$I6612,FIND("[",GL_Paste!$I6612)+1,FIND("]",GL_Paste!$I6612)-FIND("[",GL_Paste!$I6612)-1),"")))</f>
        <v/>
      </c>
      <c r="D6615">
        <f>IF(GL_Paste!$B6612="","",IFERROR(INDEX(DeptName,MATCH($C6615,DeptTag,0)),"UNALLOCATED"))</f>
        <v/>
      </c>
      <c r="E6615">
        <f>IF(GL_Paste!$B6612="","",IFERROR(INDEX(AcctCat,MATCH(GL_Paste!$B6612&amp;"",AcctCode,0)),"UNKNOWN"))</f>
        <v/>
      </c>
      <c r="F6615">
        <f>IF(GL_Paste!$B6612="","",IFERROR(INDEX(AcctSub,MATCH(GL_Paste!$B6612&amp;"",AcctCode,0)),"UNKNOWN"))</f>
        <v/>
      </c>
    </row>
    <row r="6616">
      <c r="A6616" s="40">
        <f>IF(GL_Paste!$B6613="","",N(GL_Paste!$H6613)-N(GL_Paste!$G6613))</f>
        <v/>
      </c>
      <c r="B6616" s="43">
        <f>IF(GL_Paste!$B6613="","",DATE(YEAR(GL_Paste!$E6613),MONTH(GL_Paste!$E6613),1))</f>
        <v/>
      </c>
      <c r="C6616">
        <f>IF(GL_Paste!$B6613="","",IF(TRIM(GL_Paste!$M6613)&lt;&gt;"",TRIM(GL_Paste!$M6613),IFERROR(MID(GL_Paste!$I6613,FIND("[",GL_Paste!$I6613)+1,FIND("]",GL_Paste!$I6613)-FIND("[",GL_Paste!$I6613)-1),"")))</f>
        <v/>
      </c>
      <c r="D6616">
        <f>IF(GL_Paste!$B6613="","",IFERROR(INDEX(DeptName,MATCH($C6616,DeptTag,0)),"UNALLOCATED"))</f>
        <v/>
      </c>
      <c r="E6616">
        <f>IF(GL_Paste!$B6613="","",IFERROR(INDEX(AcctCat,MATCH(GL_Paste!$B6613&amp;"",AcctCode,0)),"UNKNOWN"))</f>
        <v/>
      </c>
      <c r="F6616">
        <f>IF(GL_Paste!$B6613="","",IFERROR(INDEX(AcctSub,MATCH(GL_Paste!$B6613&amp;"",AcctCode,0)),"UNKNOWN"))</f>
        <v/>
      </c>
    </row>
    <row r="6617">
      <c r="A6617" s="40">
        <f>IF(GL_Paste!$B6614="","",N(GL_Paste!$H6614)-N(GL_Paste!$G6614))</f>
        <v/>
      </c>
      <c r="B6617" s="43">
        <f>IF(GL_Paste!$B6614="","",DATE(YEAR(GL_Paste!$E6614),MONTH(GL_Paste!$E6614),1))</f>
        <v/>
      </c>
      <c r="C6617">
        <f>IF(GL_Paste!$B6614="","",IF(TRIM(GL_Paste!$M6614)&lt;&gt;"",TRIM(GL_Paste!$M6614),IFERROR(MID(GL_Paste!$I6614,FIND("[",GL_Paste!$I6614)+1,FIND("]",GL_Paste!$I6614)-FIND("[",GL_Paste!$I6614)-1),"")))</f>
        <v/>
      </c>
      <c r="D6617">
        <f>IF(GL_Paste!$B6614="","",IFERROR(INDEX(DeptName,MATCH($C6617,DeptTag,0)),"UNALLOCATED"))</f>
        <v/>
      </c>
      <c r="E6617">
        <f>IF(GL_Paste!$B6614="","",IFERROR(INDEX(AcctCat,MATCH(GL_Paste!$B6614&amp;"",AcctCode,0)),"UNKNOWN"))</f>
        <v/>
      </c>
      <c r="F6617">
        <f>IF(GL_Paste!$B6614="","",IFERROR(INDEX(AcctSub,MATCH(GL_Paste!$B6614&amp;"",AcctCode,0)),"UNKNOWN"))</f>
        <v/>
      </c>
    </row>
    <row r="6618">
      <c r="A6618" s="40">
        <f>IF(GL_Paste!$B6615="","",N(GL_Paste!$H6615)-N(GL_Paste!$G6615))</f>
        <v/>
      </c>
      <c r="B6618" s="43">
        <f>IF(GL_Paste!$B6615="","",DATE(YEAR(GL_Paste!$E6615),MONTH(GL_Paste!$E6615),1))</f>
        <v/>
      </c>
      <c r="C6618">
        <f>IF(GL_Paste!$B6615="","",IF(TRIM(GL_Paste!$M6615)&lt;&gt;"",TRIM(GL_Paste!$M6615),IFERROR(MID(GL_Paste!$I6615,FIND("[",GL_Paste!$I6615)+1,FIND("]",GL_Paste!$I6615)-FIND("[",GL_Paste!$I6615)-1),"")))</f>
        <v/>
      </c>
      <c r="D6618">
        <f>IF(GL_Paste!$B6615="","",IFERROR(INDEX(DeptName,MATCH($C6618,DeptTag,0)),"UNALLOCATED"))</f>
        <v/>
      </c>
      <c r="E6618">
        <f>IF(GL_Paste!$B6615="","",IFERROR(INDEX(AcctCat,MATCH(GL_Paste!$B6615&amp;"",AcctCode,0)),"UNKNOWN"))</f>
        <v/>
      </c>
      <c r="F6618">
        <f>IF(GL_Paste!$B6615="","",IFERROR(INDEX(AcctSub,MATCH(GL_Paste!$B6615&amp;"",AcctCode,0)),"UNKNOWN"))</f>
        <v/>
      </c>
    </row>
    <row r="6619">
      <c r="A6619" s="40">
        <f>IF(GL_Paste!$B6616="","",N(GL_Paste!$H6616)-N(GL_Paste!$G6616))</f>
        <v/>
      </c>
      <c r="B6619" s="43">
        <f>IF(GL_Paste!$B6616="","",DATE(YEAR(GL_Paste!$E6616),MONTH(GL_Paste!$E6616),1))</f>
        <v/>
      </c>
      <c r="C6619">
        <f>IF(GL_Paste!$B6616="","",IF(TRIM(GL_Paste!$M6616)&lt;&gt;"",TRIM(GL_Paste!$M6616),IFERROR(MID(GL_Paste!$I6616,FIND("[",GL_Paste!$I6616)+1,FIND("]",GL_Paste!$I6616)-FIND("[",GL_Paste!$I6616)-1),"")))</f>
        <v/>
      </c>
      <c r="D6619">
        <f>IF(GL_Paste!$B6616="","",IFERROR(INDEX(DeptName,MATCH($C6619,DeptTag,0)),"UNALLOCATED"))</f>
        <v/>
      </c>
      <c r="E6619">
        <f>IF(GL_Paste!$B6616="","",IFERROR(INDEX(AcctCat,MATCH(GL_Paste!$B6616&amp;"",AcctCode,0)),"UNKNOWN"))</f>
        <v/>
      </c>
      <c r="F6619">
        <f>IF(GL_Paste!$B6616="","",IFERROR(INDEX(AcctSub,MATCH(GL_Paste!$B6616&amp;"",AcctCode,0)),"UNKNOWN"))</f>
        <v/>
      </c>
    </row>
    <row r="6620">
      <c r="A6620" s="40">
        <f>IF(GL_Paste!$B6617="","",N(GL_Paste!$H6617)-N(GL_Paste!$G6617))</f>
        <v/>
      </c>
      <c r="B6620" s="43">
        <f>IF(GL_Paste!$B6617="","",DATE(YEAR(GL_Paste!$E6617),MONTH(GL_Paste!$E6617),1))</f>
        <v/>
      </c>
      <c r="C6620">
        <f>IF(GL_Paste!$B6617="","",IF(TRIM(GL_Paste!$M6617)&lt;&gt;"",TRIM(GL_Paste!$M6617),IFERROR(MID(GL_Paste!$I6617,FIND("[",GL_Paste!$I6617)+1,FIND("]",GL_Paste!$I6617)-FIND("[",GL_Paste!$I6617)-1),"")))</f>
        <v/>
      </c>
      <c r="D6620">
        <f>IF(GL_Paste!$B6617="","",IFERROR(INDEX(DeptName,MATCH($C6620,DeptTag,0)),"UNALLOCATED"))</f>
        <v/>
      </c>
      <c r="E6620">
        <f>IF(GL_Paste!$B6617="","",IFERROR(INDEX(AcctCat,MATCH(GL_Paste!$B6617&amp;"",AcctCode,0)),"UNKNOWN"))</f>
        <v/>
      </c>
      <c r="F6620">
        <f>IF(GL_Paste!$B6617="","",IFERROR(INDEX(AcctSub,MATCH(GL_Paste!$B6617&amp;"",AcctCode,0)),"UNKNOWN"))</f>
        <v/>
      </c>
    </row>
    <row r="6621">
      <c r="A6621" s="40">
        <f>IF(GL_Paste!$B6618="","",N(GL_Paste!$H6618)-N(GL_Paste!$G6618))</f>
        <v/>
      </c>
      <c r="B6621" s="43">
        <f>IF(GL_Paste!$B6618="","",DATE(YEAR(GL_Paste!$E6618),MONTH(GL_Paste!$E6618),1))</f>
        <v/>
      </c>
      <c r="C6621">
        <f>IF(GL_Paste!$B6618="","",IF(TRIM(GL_Paste!$M6618)&lt;&gt;"",TRIM(GL_Paste!$M6618),IFERROR(MID(GL_Paste!$I6618,FIND("[",GL_Paste!$I6618)+1,FIND("]",GL_Paste!$I6618)-FIND("[",GL_Paste!$I6618)-1),"")))</f>
        <v/>
      </c>
      <c r="D6621">
        <f>IF(GL_Paste!$B6618="","",IFERROR(INDEX(DeptName,MATCH($C6621,DeptTag,0)),"UNALLOCATED"))</f>
        <v/>
      </c>
      <c r="E6621">
        <f>IF(GL_Paste!$B6618="","",IFERROR(INDEX(AcctCat,MATCH(GL_Paste!$B6618&amp;"",AcctCode,0)),"UNKNOWN"))</f>
        <v/>
      </c>
      <c r="F6621">
        <f>IF(GL_Paste!$B6618="","",IFERROR(INDEX(AcctSub,MATCH(GL_Paste!$B6618&amp;"",AcctCode,0)),"UNKNOWN"))</f>
        <v/>
      </c>
    </row>
    <row r="6622">
      <c r="A6622" s="40">
        <f>IF(GL_Paste!$B6619="","",N(GL_Paste!$H6619)-N(GL_Paste!$G6619))</f>
        <v/>
      </c>
      <c r="B6622" s="43">
        <f>IF(GL_Paste!$B6619="","",DATE(YEAR(GL_Paste!$E6619),MONTH(GL_Paste!$E6619),1))</f>
        <v/>
      </c>
      <c r="C6622">
        <f>IF(GL_Paste!$B6619="","",IF(TRIM(GL_Paste!$M6619)&lt;&gt;"",TRIM(GL_Paste!$M6619),IFERROR(MID(GL_Paste!$I6619,FIND("[",GL_Paste!$I6619)+1,FIND("]",GL_Paste!$I6619)-FIND("[",GL_Paste!$I6619)-1),"")))</f>
        <v/>
      </c>
      <c r="D6622">
        <f>IF(GL_Paste!$B6619="","",IFERROR(INDEX(DeptName,MATCH($C6622,DeptTag,0)),"UNALLOCATED"))</f>
        <v/>
      </c>
      <c r="E6622">
        <f>IF(GL_Paste!$B6619="","",IFERROR(INDEX(AcctCat,MATCH(GL_Paste!$B6619&amp;"",AcctCode,0)),"UNKNOWN"))</f>
        <v/>
      </c>
      <c r="F6622">
        <f>IF(GL_Paste!$B6619="","",IFERROR(INDEX(AcctSub,MATCH(GL_Paste!$B6619&amp;"",AcctCode,0)),"UNKNOWN"))</f>
        <v/>
      </c>
    </row>
    <row r="6623">
      <c r="A6623" s="40">
        <f>IF(GL_Paste!$B6620="","",N(GL_Paste!$H6620)-N(GL_Paste!$G6620))</f>
        <v/>
      </c>
      <c r="B6623" s="43">
        <f>IF(GL_Paste!$B6620="","",DATE(YEAR(GL_Paste!$E6620),MONTH(GL_Paste!$E6620),1))</f>
        <v/>
      </c>
      <c r="C6623">
        <f>IF(GL_Paste!$B6620="","",IF(TRIM(GL_Paste!$M6620)&lt;&gt;"",TRIM(GL_Paste!$M6620),IFERROR(MID(GL_Paste!$I6620,FIND("[",GL_Paste!$I6620)+1,FIND("]",GL_Paste!$I6620)-FIND("[",GL_Paste!$I6620)-1),"")))</f>
        <v/>
      </c>
      <c r="D6623">
        <f>IF(GL_Paste!$B6620="","",IFERROR(INDEX(DeptName,MATCH($C6623,DeptTag,0)),"UNALLOCATED"))</f>
        <v/>
      </c>
      <c r="E6623">
        <f>IF(GL_Paste!$B6620="","",IFERROR(INDEX(AcctCat,MATCH(GL_Paste!$B6620&amp;"",AcctCode,0)),"UNKNOWN"))</f>
        <v/>
      </c>
      <c r="F6623">
        <f>IF(GL_Paste!$B6620="","",IFERROR(INDEX(AcctSub,MATCH(GL_Paste!$B6620&amp;"",AcctCode,0)),"UNKNOWN"))</f>
        <v/>
      </c>
    </row>
    <row r="6624">
      <c r="A6624" s="40">
        <f>IF(GL_Paste!$B6621="","",N(GL_Paste!$H6621)-N(GL_Paste!$G6621))</f>
        <v/>
      </c>
      <c r="B6624" s="43">
        <f>IF(GL_Paste!$B6621="","",DATE(YEAR(GL_Paste!$E6621),MONTH(GL_Paste!$E6621),1))</f>
        <v/>
      </c>
      <c r="C6624">
        <f>IF(GL_Paste!$B6621="","",IF(TRIM(GL_Paste!$M6621)&lt;&gt;"",TRIM(GL_Paste!$M6621),IFERROR(MID(GL_Paste!$I6621,FIND("[",GL_Paste!$I6621)+1,FIND("]",GL_Paste!$I6621)-FIND("[",GL_Paste!$I6621)-1),"")))</f>
        <v/>
      </c>
      <c r="D6624">
        <f>IF(GL_Paste!$B6621="","",IFERROR(INDEX(DeptName,MATCH($C6624,DeptTag,0)),"UNALLOCATED"))</f>
        <v/>
      </c>
      <c r="E6624">
        <f>IF(GL_Paste!$B6621="","",IFERROR(INDEX(AcctCat,MATCH(GL_Paste!$B6621&amp;"",AcctCode,0)),"UNKNOWN"))</f>
        <v/>
      </c>
      <c r="F6624">
        <f>IF(GL_Paste!$B6621="","",IFERROR(INDEX(AcctSub,MATCH(GL_Paste!$B6621&amp;"",AcctCode,0)),"UNKNOWN"))</f>
        <v/>
      </c>
    </row>
    <row r="6625">
      <c r="A6625" s="40">
        <f>IF(GL_Paste!$B6622="","",N(GL_Paste!$H6622)-N(GL_Paste!$G6622))</f>
        <v/>
      </c>
      <c r="B6625" s="43">
        <f>IF(GL_Paste!$B6622="","",DATE(YEAR(GL_Paste!$E6622),MONTH(GL_Paste!$E6622),1))</f>
        <v/>
      </c>
      <c r="C6625">
        <f>IF(GL_Paste!$B6622="","",IF(TRIM(GL_Paste!$M6622)&lt;&gt;"",TRIM(GL_Paste!$M6622),IFERROR(MID(GL_Paste!$I6622,FIND("[",GL_Paste!$I6622)+1,FIND("]",GL_Paste!$I6622)-FIND("[",GL_Paste!$I6622)-1),"")))</f>
        <v/>
      </c>
      <c r="D6625">
        <f>IF(GL_Paste!$B6622="","",IFERROR(INDEX(DeptName,MATCH($C6625,DeptTag,0)),"UNALLOCATED"))</f>
        <v/>
      </c>
      <c r="E6625">
        <f>IF(GL_Paste!$B6622="","",IFERROR(INDEX(AcctCat,MATCH(GL_Paste!$B6622&amp;"",AcctCode,0)),"UNKNOWN"))</f>
        <v/>
      </c>
      <c r="F6625">
        <f>IF(GL_Paste!$B6622="","",IFERROR(INDEX(AcctSub,MATCH(GL_Paste!$B6622&amp;"",AcctCode,0)),"UNKNOWN"))</f>
        <v/>
      </c>
    </row>
    <row r="6626">
      <c r="A6626" s="40">
        <f>IF(GL_Paste!$B6623="","",N(GL_Paste!$H6623)-N(GL_Paste!$G6623))</f>
        <v/>
      </c>
      <c r="B6626" s="43">
        <f>IF(GL_Paste!$B6623="","",DATE(YEAR(GL_Paste!$E6623),MONTH(GL_Paste!$E6623),1))</f>
        <v/>
      </c>
      <c r="C6626">
        <f>IF(GL_Paste!$B6623="","",IF(TRIM(GL_Paste!$M6623)&lt;&gt;"",TRIM(GL_Paste!$M6623),IFERROR(MID(GL_Paste!$I6623,FIND("[",GL_Paste!$I6623)+1,FIND("]",GL_Paste!$I6623)-FIND("[",GL_Paste!$I6623)-1),"")))</f>
        <v/>
      </c>
      <c r="D6626">
        <f>IF(GL_Paste!$B6623="","",IFERROR(INDEX(DeptName,MATCH($C6626,DeptTag,0)),"UNALLOCATED"))</f>
        <v/>
      </c>
      <c r="E6626">
        <f>IF(GL_Paste!$B6623="","",IFERROR(INDEX(AcctCat,MATCH(GL_Paste!$B6623&amp;"",AcctCode,0)),"UNKNOWN"))</f>
        <v/>
      </c>
      <c r="F6626">
        <f>IF(GL_Paste!$B6623="","",IFERROR(INDEX(AcctSub,MATCH(GL_Paste!$B6623&amp;"",AcctCode,0)),"UNKNOWN"))</f>
        <v/>
      </c>
    </row>
    <row r="6627">
      <c r="A6627" s="40">
        <f>IF(GL_Paste!$B6624="","",N(GL_Paste!$H6624)-N(GL_Paste!$G6624))</f>
        <v/>
      </c>
      <c r="B6627" s="43">
        <f>IF(GL_Paste!$B6624="","",DATE(YEAR(GL_Paste!$E6624),MONTH(GL_Paste!$E6624),1))</f>
        <v/>
      </c>
      <c r="C6627">
        <f>IF(GL_Paste!$B6624="","",IF(TRIM(GL_Paste!$M6624)&lt;&gt;"",TRIM(GL_Paste!$M6624),IFERROR(MID(GL_Paste!$I6624,FIND("[",GL_Paste!$I6624)+1,FIND("]",GL_Paste!$I6624)-FIND("[",GL_Paste!$I6624)-1),"")))</f>
        <v/>
      </c>
      <c r="D6627">
        <f>IF(GL_Paste!$B6624="","",IFERROR(INDEX(DeptName,MATCH($C6627,DeptTag,0)),"UNALLOCATED"))</f>
        <v/>
      </c>
      <c r="E6627">
        <f>IF(GL_Paste!$B6624="","",IFERROR(INDEX(AcctCat,MATCH(GL_Paste!$B6624&amp;"",AcctCode,0)),"UNKNOWN"))</f>
        <v/>
      </c>
      <c r="F6627">
        <f>IF(GL_Paste!$B6624="","",IFERROR(INDEX(AcctSub,MATCH(GL_Paste!$B6624&amp;"",AcctCode,0)),"UNKNOWN"))</f>
        <v/>
      </c>
    </row>
    <row r="6628">
      <c r="A6628" s="40">
        <f>IF(GL_Paste!$B6625="","",N(GL_Paste!$H6625)-N(GL_Paste!$G6625))</f>
        <v/>
      </c>
      <c r="B6628" s="43">
        <f>IF(GL_Paste!$B6625="","",DATE(YEAR(GL_Paste!$E6625),MONTH(GL_Paste!$E6625),1))</f>
        <v/>
      </c>
      <c r="C6628">
        <f>IF(GL_Paste!$B6625="","",IF(TRIM(GL_Paste!$M6625)&lt;&gt;"",TRIM(GL_Paste!$M6625),IFERROR(MID(GL_Paste!$I6625,FIND("[",GL_Paste!$I6625)+1,FIND("]",GL_Paste!$I6625)-FIND("[",GL_Paste!$I6625)-1),"")))</f>
        <v/>
      </c>
      <c r="D6628">
        <f>IF(GL_Paste!$B6625="","",IFERROR(INDEX(DeptName,MATCH($C6628,DeptTag,0)),"UNALLOCATED"))</f>
        <v/>
      </c>
      <c r="E6628">
        <f>IF(GL_Paste!$B6625="","",IFERROR(INDEX(AcctCat,MATCH(GL_Paste!$B6625&amp;"",AcctCode,0)),"UNKNOWN"))</f>
        <v/>
      </c>
      <c r="F6628">
        <f>IF(GL_Paste!$B6625="","",IFERROR(INDEX(AcctSub,MATCH(GL_Paste!$B6625&amp;"",AcctCode,0)),"UNKNOWN"))</f>
        <v/>
      </c>
    </row>
    <row r="6629">
      <c r="A6629" s="40">
        <f>IF(GL_Paste!$B6626="","",N(GL_Paste!$H6626)-N(GL_Paste!$G6626))</f>
        <v/>
      </c>
      <c r="B6629" s="43">
        <f>IF(GL_Paste!$B6626="","",DATE(YEAR(GL_Paste!$E6626),MONTH(GL_Paste!$E6626),1))</f>
        <v/>
      </c>
      <c r="C6629">
        <f>IF(GL_Paste!$B6626="","",IF(TRIM(GL_Paste!$M6626)&lt;&gt;"",TRIM(GL_Paste!$M6626),IFERROR(MID(GL_Paste!$I6626,FIND("[",GL_Paste!$I6626)+1,FIND("]",GL_Paste!$I6626)-FIND("[",GL_Paste!$I6626)-1),"")))</f>
        <v/>
      </c>
      <c r="D6629">
        <f>IF(GL_Paste!$B6626="","",IFERROR(INDEX(DeptName,MATCH($C6629,DeptTag,0)),"UNALLOCATED"))</f>
        <v/>
      </c>
      <c r="E6629">
        <f>IF(GL_Paste!$B6626="","",IFERROR(INDEX(AcctCat,MATCH(GL_Paste!$B6626&amp;"",AcctCode,0)),"UNKNOWN"))</f>
        <v/>
      </c>
      <c r="F6629">
        <f>IF(GL_Paste!$B6626="","",IFERROR(INDEX(AcctSub,MATCH(GL_Paste!$B6626&amp;"",AcctCode,0)),"UNKNOWN"))</f>
        <v/>
      </c>
    </row>
    <row r="6630">
      <c r="A6630" s="40">
        <f>IF(GL_Paste!$B6627="","",N(GL_Paste!$H6627)-N(GL_Paste!$G6627))</f>
        <v/>
      </c>
      <c r="B6630" s="43">
        <f>IF(GL_Paste!$B6627="","",DATE(YEAR(GL_Paste!$E6627),MONTH(GL_Paste!$E6627),1))</f>
        <v/>
      </c>
      <c r="C6630">
        <f>IF(GL_Paste!$B6627="","",IF(TRIM(GL_Paste!$M6627)&lt;&gt;"",TRIM(GL_Paste!$M6627),IFERROR(MID(GL_Paste!$I6627,FIND("[",GL_Paste!$I6627)+1,FIND("]",GL_Paste!$I6627)-FIND("[",GL_Paste!$I6627)-1),"")))</f>
        <v/>
      </c>
      <c r="D6630">
        <f>IF(GL_Paste!$B6627="","",IFERROR(INDEX(DeptName,MATCH($C6630,DeptTag,0)),"UNALLOCATED"))</f>
        <v/>
      </c>
      <c r="E6630">
        <f>IF(GL_Paste!$B6627="","",IFERROR(INDEX(AcctCat,MATCH(GL_Paste!$B6627&amp;"",AcctCode,0)),"UNKNOWN"))</f>
        <v/>
      </c>
      <c r="F6630">
        <f>IF(GL_Paste!$B6627="","",IFERROR(INDEX(AcctSub,MATCH(GL_Paste!$B6627&amp;"",AcctCode,0)),"UNKNOWN"))</f>
        <v/>
      </c>
    </row>
    <row r="6631">
      <c r="A6631" s="40">
        <f>IF(GL_Paste!$B6628="","",N(GL_Paste!$H6628)-N(GL_Paste!$G6628))</f>
        <v/>
      </c>
      <c r="B6631" s="43">
        <f>IF(GL_Paste!$B6628="","",DATE(YEAR(GL_Paste!$E6628),MONTH(GL_Paste!$E6628),1))</f>
        <v/>
      </c>
      <c r="C6631">
        <f>IF(GL_Paste!$B6628="","",IF(TRIM(GL_Paste!$M6628)&lt;&gt;"",TRIM(GL_Paste!$M6628),IFERROR(MID(GL_Paste!$I6628,FIND("[",GL_Paste!$I6628)+1,FIND("]",GL_Paste!$I6628)-FIND("[",GL_Paste!$I6628)-1),"")))</f>
        <v/>
      </c>
      <c r="D6631">
        <f>IF(GL_Paste!$B6628="","",IFERROR(INDEX(DeptName,MATCH($C6631,DeptTag,0)),"UNALLOCATED"))</f>
        <v/>
      </c>
      <c r="E6631">
        <f>IF(GL_Paste!$B6628="","",IFERROR(INDEX(AcctCat,MATCH(GL_Paste!$B6628&amp;"",AcctCode,0)),"UNKNOWN"))</f>
        <v/>
      </c>
      <c r="F6631">
        <f>IF(GL_Paste!$B6628="","",IFERROR(INDEX(AcctSub,MATCH(GL_Paste!$B6628&amp;"",AcctCode,0)),"UNKNOWN"))</f>
        <v/>
      </c>
    </row>
    <row r="6632">
      <c r="A6632" s="40">
        <f>IF(GL_Paste!$B6629="","",N(GL_Paste!$H6629)-N(GL_Paste!$G6629))</f>
        <v/>
      </c>
      <c r="B6632" s="43">
        <f>IF(GL_Paste!$B6629="","",DATE(YEAR(GL_Paste!$E6629),MONTH(GL_Paste!$E6629),1))</f>
        <v/>
      </c>
      <c r="C6632">
        <f>IF(GL_Paste!$B6629="","",IF(TRIM(GL_Paste!$M6629)&lt;&gt;"",TRIM(GL_Paste!$M6629),IFERROR(MID(GL_Paste!$I6629,FIND("[",GL_Paste!$I6629)+1,FIND("]",GL_Paste!$I6629)-FIND("[",GL_Paste!$I6629)-1),"")))</f>
        <v/>
      </c>
      <c r="D6632">
        <f>IF(GL_Paste!$B6629="","",IFERROR(INDEX(DeptName,MATCH($C6632,DeptTag,0)),"UNALLOCATED"))</f>
        <v/>
      </c>
      <c r="E6632">
        <f>IF(GL_Paste!$B6629="","",IFERROR(INDEX(AcctCat,MATCH(GL_Paste!$B6629&amp;"",AcctCode,0)),"UNKNOWN"))</f>
        <v/>
      </c>
      <c r="F6632">
        <f>IF(GL_Paste!$B6629="","",IFERROR(INDEX(AcctSub,MATCH(GL_Paste!$B6629&amp;"",AcctCode,0)),"UNKNOWN"))</f>
        <v/>
      </c>
    </row>
    <row r="6633">
      <c r="A6633" s="40">
        <f>IF(GL_Paste!$B6630="","",N(GL_Paste!$H6630)-N(GL_Paste!$G6630))</f>
        <v/>
      </c>
      <c r="B6633" s="43">
        <f>IF(GL_Paste!$B6630="","",DATE(YEAR(GL_Paste!$E6630),MONTH(GL_Paste!$E6630),1))</f>
        <v/>
      </c>
      <c r="C6633">
        <f>IF(GL_Paste!$B6630="","",IF(TRIM(GL_Paste!$M6630)&lt;&gt;"",TRIM(GL_Paste!$M6630),IFERROR(MID(GL_Paste!$I6630,FIND("[",GL_Paste!$I6630)+1,FIND("]",GL_Paste!$I6630)-FIND("[",GL_Paste!$I6630)-1),"")))</f>
        <v/>
      </c>
      <c r="D6633">
        <f>IF(GL_Paste!$B6630="","",IFERROR(INDEX(DeptName,MATCH($C6633,DeptTag,0)),"UNALLOCATED"))</f>
        <v/>
      </c>
      <c r="E6633">
        <f>IF(GL_Paste!$B6630="","",IFERROR(INDEX(AcctCat,MATCH(GL_Paste!$B6630&amp;"",AcctCode,0)),"UNKNOWN"))</f>
        <v/>
      </c>
      <c r="F6633">
        <f>IF(GL_Paste!$B6630="","",IFERROR(INDEX(AcctSub,MATCH(GL_Paste!$B6630&amp;"",AcctCode,0)),"UNKNOWN"))</f>
        <v/>
      </c>
    </row>
    <row r="6634">
      <c r="A6634" s="40">
        <f>IF(GL_Paste!$B6631="","",N(GL_Paste!$H6631)-N(GL_Paste!$G6631))</f>
        <v/>
      </c>
      <c r="B6634" s="43">
        <f>IF(GL_Paste!$B6631="","",DATE(YEAR(GL_Paste!$E6631),MONTH(GL_Paste!$E6631),1))</f>
        <v/>
      </c>
      <c r="C6634">
        <f>IF(GL_Paste!$B6631="","",IF(TRIM(GL_Paste!$M6631)&lt;&gt;"",TRIM(GL_Paste!$M6631),IFERROR(MID(GL_Paste!$I6631,FIND("[",GL_Paste!$I6631)+1,FIND("]",GL_Paste!$I6631)-FIND("[",GL_Paste!$I6631)-1),"")))</f>
        <v/>
      </c>
      <c r="D6634">
        <f>IF(GL_Paste!$B6631="","",IFERROR(INDEX(DeptName,MATCH($C6634,DeptTag,0)),"UNALLOCATED"))</f>
        <v/>
      </c>
      <c r="E6634">
        <f>IF(GL_Paste!$B6631="","",IFERROR(INDEX(AcctCat,MATCH(GL_Paste!$B6631&amp;"",AcctCode,0)),"UNKNOWN"))</f>
        <v/>
      </c>
      <c r="F6634">
        <f>IF(GL_Paste!$B6631="","",IFERROR(INDEX(AcctSub,MATCH(GL_Paste!$B6631&amp;"",AcctCode,0)),"UNKNOWN"))</f>
        <v/>
      </c>
    </row>
    <row r="6635">
      <c r="A6635" s="40">
        <f>IF(GL_Paste!$B6632="","",N(GL_Paste!$H6632)-N(GL_Paste!$G6632))</f>
        <v/>
      </c>
      <c r="B6635" s="43">
        <f>IF(GL_Paste!$B6632="","",DATE(YEAR(GL_Paste!$E6632),MONTH(GL_Paste!$E6632),1))</f>
        <v/>
      </c>
      <c r="C6635">
        <f>IF(GL_Paste!$B6632="","",IF(TRIM(GL_Paste!$M6632)&lt;&gt;"",TRIM(GL_Paste!$M6632),IFERROR(MID(GL_Paste!$I6632,FIND("[",GL_Paste!$I6632)+1,FIND("]",GL_Paste!$I6632)-FIND("[",GL_Paste!$I6632)-1),"")))</f>
        <v/>
      </c>
      <c r="D6635">
        <f>IF(GL_Paste!$B6632="","",IFERROR(INDEX(DeptName,MATCH($C6635,DeptTag,0)),"UNALLOCATED"))</f>
        <v/>
      </c>
      <c r="E6635">
        <f>IF(GL_Paste!$B6632="","",IFERROR(INDEX(AcctCat,MATCH(GL_Paste!$B6632&amp;"",AcctCode,0)),"UNKNOWN"))</f>
        <v/>
      </c>
      <c r="F6635">
        <f>IF(GL_Paste!$B6632="","",IFERROR(INDEX(AcctSub,MATCH(GL_Paste!$B6632&amp;"",AcctCode,0)),"UNKNOWN"))</f>
        <v/>
      </c>
    </row>
    <row r="6636">
      <c r="A6636" s="40">
        <f>IF(GL_Paste!$B6633="","",N(GL_Paste!$H6633)-N(GL_Paste!$G6633))</f>
        <v/>
      </c>
      <c r="B6636" s="43">
        <f>IF(GL_Paste!$B6633="","",DATE(YEAR(GL_Paste!$E6633),MONTH(GL_Paste!$E6633),1))</f>
        <v/>
      </c>
      <c r="C6636">
        <f>IF(GL_Paste!$B6633="","",IF(TRIM(GL_Paste!$M6633)&lt;&gt;"",TRIM(GL_Paste!$M6633),IFERROR(MID(GL_Paste!$I6633,FIND("[",GL_Paste!$I6633)+1,FIND("]",GL_Paste!$I6633)-FIND("[",GL_Paste!$I6633)-1),"")))</f>
        <v/>
      </c>
      <c r="D6636">
        <f>IF(GL_Paste!$B6633="","",IFERROR(INDEX(DeptName,MATCH($C6636,DeptTag,0)),"UNALLOCATED"))</f>
        <v/>
      </c>
      <c r="E6636">
        <f>IF(GL_Paste!$B6633="","",IFERROR(INDEX(AcctCat,MATCH(GL_Paste!$B6633&amp;"",AcctCode,0)),"UNKNOWN"))</f>
        <v/>
      </c>
      <c r="F6636">
        <f>IF(GL_Paste!$B6633="","",IFERROR(INDEX(AcctSub,MATCH(GL_Paste!$B6633&amp;"",AcctCode,0)),"UNKNOWN"))</f>
        <v/>
      </c>
    </row>
    <row r="6637">
      <c r="A6637" s="40">
        <f>IF(GL_Paste!$B6634="","",N(GL_Paste!$H6634)-N(GL_Paste!$G6634))</f>
        <v/>
      </c>
      <c r="B6637" s="43">
        <f>IF(GL_Paste!$B6634="","",DATE(YEAR(GL_Paste!$E6634),MONTH(GL_Paste!$E6634),1))</f>
        <v/>
      </c>
      <c r="C6637">
        <f>IF(GL_Paste!$B6634="","",IF(TRIM(GL_Paste!$M6634)&lt;&gt;"",TRIM(GL_Paste!$M6634),IFERROR(MID(GL_Paste!$I6634,FIND("[",GL_Paste!$I6634)+1,FIND("]",GL_Paste!$I6634)-FIND("[",GL_Paste!$I6634)-1),"")))</f>
        <v/>
      </c>
      <c r="D6637">
        <f>IF(GL_Paste!$B6634="","",IFERROR(INDEX(DeptName,MATCH($C6637,DeptTag,0)),"UNALLOCATED"))</f>
        <v/>
      </c>
      <c r="E6637">
        <f>IF(GL_Paste!$B6634="","",IFERROR(INDEX(AcctCat,MATCH(GL_Paste!$B6634&amp;"",AcctCode,0)),"UNKNOWN"))</f>
        <v/>
      </c>
      <c r="F6637">
        <f>IF(GL_Paste!$B6634="","",IFERROR(INDEX(AcctSub,MATCH(GL_Paste!$B6634&amp;"",AcctCode,0)),"UNKNOWN"))</f>
        <v/>
      </c>
    </row>
    <row r="6638">
      <c r="A6638" s="40">
        <f>IF(GL_Paste!$B6635="","",N(GL_Paste!$H6635)-N(GL_Paste!$G6635))</f>
        <v/>
      </c>
      <c r="B6638" s="43">
        <f>IF(GL_Paste!$B6635="","",DATE(YEAR(GL_Paste!$E6635),MONTH(GL_Paste!$E6635),1))</f>
        <v/>
      </c>
      <c r="C6638">
        <f>IF(GL_Paste!$B6635="","",IF(TRIM(GL_Paste!$M6635)&lt;&gt;"",TRIM(GL_Paste!$M6635),IFERROR(MID(GL_Paste!$I6635,FIND("[",GL_Paste!$I6635)+1,FIND("]",GL_Paste!$I6635)-FIND("[",GL_Paste!$I6635)-1),"")))</f>
        <v/>
      </c>
      <c r="D6638">
        <f>IF(GL_Paste!$B6635="","",IFERROR(INDEX(DeptName,MATCH($C6638,DeptTag,0)),"UNALLOCATED"))</f>
        <v/>
      </c>
      <c r="E6638">
        <f>IF(GL_Paste!$B6635="","",IFERROR(INDEX(AcctCat,MATCH(GL_Paste!$B6635&amp;"",AcctCode,0)),"UNKNOWN"))</f>
        <v/>
      </c>
      <c r="F6638">
        <f>IF(GL_Paste!$B6635="","",IFERROR(INDEX(AcctSub,MATCH(GL_Paste!$B6635&amp;"",AcctCode,0)),"UNKNOWN"))</f>
        <v/>
      </c>
    </row>
    <row r="6639">
      <c r="A6639" s="40">
        <f>IF(GL_Paste!$B6636="","",N(GL_Paste!$H6636)-N(GL_Paste!$G6636))</f>
        <v/>
      </c>
      <c r="B6639" s="43">
        <f>IF(GL_Paste!$B6636="","",DATE(YEAR(GL_Paste!$E6636),MONTH(GL_Paste!$E6636),1))</f>
        <v/>
      </c>
      <c r="C6639">
        <f>IF(GL_Paste!$B6636="","",IF(TRIM(GL_Paste!$M6636)&lt;&gt;"",TRIM(GL_Paste!$M6636),IFERROR(MID(GL_Paste!$I6636,FIND("[",GL_Paste!$I6636)+1,FIND("]",GL_Paste!$I6636)-FIND("[",GL_Paste!$I6636)-1),"")))</f>
        <v/>
      </c>
      <c r="D6639">
        <f>IF(GL_Paste!$B6636="","",IFERROR(INDEX(DeptName,MATCH($C6639,DeptTag,0)),"UNALLOCATED"))</f>
        <v/>
      </c>
      <c r="E6639">
        <f>IF(GL_Paste!$B6636="","",IFERROR(INDEX(AcctCat,MATCH(GL_Paste!$B6636&amp;"",AcctCode,0)),"UNKNOWN"))</f>
        <v/>
      </c>
      <c r="F6639">
        <f>IF(GL_Paste!$B6636="","",IFERROR(INDEX(AcctSub,MATCH(GL_Paste!$B6636&amp;"",AcctCode,0)),"UNKNOWN"))</f>
        <v/>
      </c>
    </row>
    <row r="6640">
      <c r="A6640" s="40">
        <f>IF(GL_Paste!$B6637="","",N(GL_Paste!$H6637)-N(GL_Paste!$G6637))</f>
        <v/>
      </c>
      <c r="B6640" s="43">
        <f>IF(GL_Paste!$B6637="","",DATE(YEAR(GL_Paste!$E6637),MONTH(GL_Paste!$E6637),1))</f>
        <v/>
      </c>
      <c r="C6640">
        <f>IF(GL_Paste!$B6637="","",IF(TRIM(GL_Paste!$M6637)&lt;&gt;"",TRIM(GL_Paste!$M6637),IFERROR(MID(GL_Paste!$I6637,FIND("[",GL_Paste!$I6637)+1,FIND("]",GL_Paste!$I6637)-FIND("[",GL_Paste!$I6637)-1),"")))</f>
        <v/>
      </c>
      <c r="D6640">
        <f>IF(GL_Paste!$B6637="","",IFERROR(INDEX(DeptName,MATCH($C6640,DeptTag,0)),"UNALLOCATED"))</f>
        <v/>
      </c>
      <c r="E6640">
        <f>IF(GL_Paste!$B6637="","",IFERROR(INDEX(AcctCat,MATCH(GL_Paste!$B6637&amp;"",AcctCode,0)),"UNKNOWN"))</f>
        <v/>
      </c>
      <c r="F6640">
        <f>IF(GL_Paste!$B6637="","",IFERROR(INDEX(AcctSub,MATCH(GL_Paste!$B6637&amp;"",AcctCode,0)),"UNKNOWN"))</f>
        <v/>
      </c>
    </row>
    <row r="6641">
      <c r="A6641" s="40">
        <f>IF(GL_Paste!$B6638="","",N(GL_Paste!$H6638)-N(GL_Paste!$G6638))</f>
        <v/>
      </c>
      <c r="B6641" s="43">
        <f>IF(GL_Paste!$B6638="","",DATE(YEAR(GL_Paste!$E6638),MONTH(GL_Paste!$E6638),1))</f>
        <v/>
      </c>
      <c r="C6641">
        <f>IF(GL_Paste!$B6638="","",IF(TRIM(GL_Paste!$M6638)&lt;&gt;"",TRIM(GL_Paste!$M6638),IFERROR(MID(GL_Paste!$I6638,FIND("[",GL_Paste!$I6638)+1,FIND("]",GL_Paste!$I6638)-FIND("[",GL_Paste!$I6638)-1),"")))</f>
        <v/>
      </c>
      <c r="D6641">
        <f>IF(GL_Paste!$B6638="","",IFERROR(INDEX(DeptName,MATCH($C6641,DeptTag,0)),"UNALLOCATED"))</f>
        <v/>
      </c>
      <c r="E6641">
        <f>IF(GL_Paste!$B6638="","",IFERROR(INDEX(AcctCat,MATCH(GL_Paste!$B6638&amp;"",AcctCode,0)),"UNKNOWN"))</f>
        <v/>
      </c>
      <c r="F6641">
        <f>IF(GL_Paste!$B6638="","",IFERROR(INDEX(AcctSub,MATCH(GL_Paste!$B6638&amp;"",AcctCode,0)),"UNKNOWN"))</f>
        <v/>
      </c>
    </row>
    <row r="6642">
      <c r="A6642" s="40">
        <f>IF(GL_Paste!$B6639="","",N(GL_Paste!$H6639)-N(GL_Paste!$G6639))</f>
        <v/>
      </c>
      <c r="B6642" s="43">
        <f>IF(GL_Paste!$B6639="","",DATE(YEAR(GL_Paste!$E6639),MONTH(GL_Paste!$E6639),1))</f>
        <v/>
      </c>
      <c r="C6642">
        <f>IF(GL_Paste!$B6639="","",IF(TRIM(GL_Paste!$M6639)&lt;&gt;"",TRIM(GL_Paste!$M6639),IFERROR(MID(GL_Paste!$I6639,FIND("[",GL_Paste!$I6639)+1,FIND("]",GL_Paste!$I6639)-FIND("[",GL_Paste!$I6639)-1),"")))</f>
        <v/>
      </c>
      <c r="D6642">
        <f>IF(GL_Paste!$B6639="","",IFERROR(INDEX(DeptName,MATCH($C6642,DeptTag,0)),"UNALLOCATED"))</f>
        <v/>
      </c>
      <c r="E6642">
        <f>IF(GL_Paste!$B6639="","",IFERROR(INDEX(AcctCat,MATCH(GL_Paste!$B6639&amp;"",AcctCode,0)),"UNKNOWN"))</f>
        <v/>
      </c>
      <c r="F6642">
        <f>IF(GL_Paste!$B6639="","",IFERROR(INDEX(AcctSub,MATCH(GL_Paste!$B6639&amp;"",AcctCode,0)),"UNKNOWN"))</f>
        <v/>
      </c>
    </row>
    <row r="6643">
      <c r="A6643" s="40">
        <f>IF(GL_Paste!$B6640="","",N(GL_Paste!$H6640)-N(GL_Paste!$G6640))</f>
        <v/>
      </c>
      <c r="B6643" s="43">
        <f>IF(GL_Paste!$B6640="","",DATE(YEAR(GL_Paste!$E6640),MONTH(GL_Paste!$E6640),1))</f>
        <v/>
      </c>
      <c r="C6643">
        <f>IF(GL_Paste!$B6640="","",IF(TRIM(GL_Paste!$M6640)&lt;&gt;"",TRIM(GL_Paste!$M6640),IFERROR(MID(GL_Paste!$I6640,FIND("[",GL_Paste!$I6640)+1,FIND("]",GL_Paste!$I6640)-FIND("[",GL_Paste!$I6640)-1),"")))</f>
        <v/>
      </c>
      <c r="D6643">
        <f>IF(GL_Paste!$B6640="","",IFERROR(INDEX(DeptName,MATCH($C6643,DeptTag,0)),"UNALLOCATED"))</f>
        <v/>
      </c>
      <c r="E6643">
        <f>IF(GL_Paste!$B6640="","",IFERROR(INDEX(AcctCat,MATCH(GL_Paste!$B6640&amp;"",AcctCode,0)),"UNKNOWN"))</f>
        <v/>
      </c>
      <c r="F6643">
        <f>IF(GL_Paste!$B6640="","",IFERROR(INDEX(AcctSub,MATCH(GL_Paste!$B6640&amp;"",AcctCode,0)),"UNKNOWN"))</f>
        <v/>
      </c>
    </row>
    <row r="6644">
      <c r="A6644" s="40">
        <f>IF(GL_Paste!$B6641="","",N(GL_Paste!$H6641)-N(GL_Paste!$G6641))</f>
        <v/>
      </c>
      <c r="B6644" s="43">
        <f>IF(GL_Paste!$B6641="","",DATE(YEAR(GL_Paste!$E6641),MONTH(GL_Paste!$E6641),1))</f>
        <v/>
      </c>
      <c r="C6644">
        <f>IF(GL_Paste!$B6641="","",IF(TRIM(GL_Paste!$M6641)&lt;&gt;"",TRIM(GL_Paste!$M6641),IFERROR(MID(GL_Paste!$I6641,FIND("[",GL_Paste!$I6641)+1,FIND("]",GL_Paste!$I6641)-FIND("[",GL_Paste!$I6641)-1),"")))</f>
        <v/>
      </c>
      <c r="D6644">
        <f>IF(GL_Paste!$B6641="","",IFERROR(INDEX(DeptName,MATCH($C6644,DeptTag,0)),"UNALLOCATED"))</f>
        <v/>
      </c>
      <c r="E6644">
        <f>IF(GL_Paste!$B6641="","",IFERROR(INDEX(AcctCat,MATCH(GL_Paste!$B6641&amp;"",AcctCode,0)),"UNKNOWN"))</f>
        <v/>
      </c>
      <c r="F6644">
        <f>IF(GL_Paste!$B6641="","",IFERROR(INDEX(AcctSub,MATCH(GL_Paste!$B6641&amp;"",AcctCode,0)),"UNKNOWN"))</f>
        <v/>
      </c>
    </row>
    <row r="6645">
      <c r="A6645" s="40">
        <f>IF(GL_Paste!$B6642="","",N(GL_Paste!$H6642)-N(GL_Paste!$G6642))</f>
        <v/>
      </c>
      <c r="B6645" s="43">
        <f>IF(GL_Paste!$B6642="","",DATE(YEAR(GL_Paste!$E6642),MONTH(GL_Paste!$E6642),1))</f>
        <v/>
      </c>
      <c r="C6645">
        <f>IF(GL_Paste!$B6642="","",IF(TRIM(GL_Paste!$M6642)&lt;&gt;"",TRIM(GL_Paste!$M6642),IFERROR(MID(GL_Paste!$I6642,FIND("[",GL_Paste!$I6642)+1,FIND("]",GL_Paste!$I6642)-FIND("[",GL_Paste!$I6642)-1),"")))</f>
        <v/>
      </c>
      <c r="D6645">
        <f>IF(GL_Paste!$B6642="","",IFERROR(INDEX(DeptName,MATCH($C6645,DeptTag,0)),"UNALLOCATED"))</f>
        <v/>
      </c>
      <c r="E6645">
        <f>IF(GL_Paste!$B6642="","",IFERROR(INDEX(AcctCat,MATCH(GL_Paste!$B6642&amp;"",AcctCode,0)),"UNKNOWN"))</f>
        <v/>
      </c>
      <c r="F6645">
        <f>IF(GL_Paste!$B6642="","",IFERROR(INDEX(AcctSub,MATCH(GL_Paste!$B6642&amp;"",AcctCode,0)),"UNKNOWN"))</f>
        <v/>
      </c>
    </row>
    <row r="6646">
      <c r="A6646" s="40">
        <f>IF(GL_Paste!$B6643="","",N(GL_Paste!$H6643)-N(GL_Paste!$G6643))</f>
        <v/>
      </c>
      <c r="B6646" s="43">
        <f>IF(GL_Paste!$B6643="","",DATE(YEAR(GL_Paste!$E6643),MONTH(GL_Paste!$E6643),1))</f>
        <v/>
      </c>
      <c r="C6646">
        <f>IF(GL_Paste!$B6643="","",IF(TRIM(GL_Paste!$M6643)&lt;&gt;"",TRIM(GL_Paste!$M6643),IFERROR(MID(GL_Paste!$I6643,FIND("[",GL_Paste!$I6643)+1,FIND("]",GL_Paste!$I6643)-FIND("[",GL_Paste!$I6643)-1),"")))</f>
        <v/>
      </c>
      <c r="D6646">
        <f>IF(GL_Paste!$B6643="","",IFERROR(INDEX(DeptName,MATCH($C6646,DeptTag,0)),"UNALLOCATED"))</f>
        <v/>
      </c>
      <c r="E6646">
        <f>IF(GL_Paste!$B6643="","",IFERROR(INDEX(AcctCat,MATCH(GL_Paste!$B6643&amp;"",AcctCode,0)),"UNKNOWN"))</f>
        <v/>
      </c>
      <c r="F6646">
        <f>IF(GL_Paste!$B6643="","",IFERROR(INDEX(AcctSub,MATCH(GL_Paste!$B6643&amp;"",AcctCode,0)),"UNKNOWN"))</f>
        <v/>
      </c>
    </row>
    <row r="6647">
      <c r="A6647" s="40">
        <f>IF(GL_Paste!$B6644="","",N(GL_Paste!$H6644)-N(GL_Paste!$G6644))</f>
        <v/>
      </c>
      <c r="B6647" s="43">
        <f>IF(GL_Paste!$B6644="","",DATE(YEAR(GL_Paste!$E6644),MONTH(GL_Paste!$E6644),1))</f>
        <v/>
      </c>
      <c r="C6647">
        <f>IF(GL_Paste!$B6644="","",IF(TRIM(GL_Paste!$M6644)&lt;&gt;"",TRIM(GL_Paste!$M6644),IFERROR(MID(GL_Paste!$I6644,FIND("[",GL_Paste!$I6644)+1,FIND("]",GL_Paste!$I6644)-FIND("[",GL_Paste!$I6644)-1),"")))</f>
        <v/>
      </c>
      <c r="D6647">
        <f>IF(GL_Paste!$B6644="","",IFERROR(INDEX(DeptName,MATCH($C6647,DeptTag,0)),"UNALLOCATED"))</f>
        <v/>
      </c>
      <c r="E6647">
        <f>IF(GL_Paste!$B6644="","",IFERROR(INDEX(AcctCat,MATCH(GL_Paste!$B6644&amp;"",AcctCode,0)),"UNKNOWN"))</f>
        <v/>
      </c>
      <c r="F6647">
        <f>IF(GL_Paste!$B6644="","",IFERROR(INDEX(AcctSub,MATCH(GL_Paste!$B6644&amp;"",AcctCode,0)),"UNKNOWN"))</f>
        <v/>
      </c>
    </row>
    <row r="6648">
      <c r="A6648" s="40">
        <f>IF(GL_Paste!$B6645="","",N(GL_Paste!$H6645)-N(GL_Paste!$G6645))</f>
        <v/>
      </c>
      <c r="B6648" s="43">
        <f>IF(GL_Paste!$B6645="","",DATE(YEAR(GL_Paste!$E6645),MONTH(GL_Paste!$E6645),1))</f>
        <v/>
      </c>
      <c r="C6648">
        <f>IF(GL_Paste!$B6645="","",IF(TRIM(GL_Paste!$M6645)&lt;&gt;"",TRIM(GL_Paste!$M6645),IFERROR(MID(GL_Paste!$I6645,FIND("[",GL_Paste!$I6645)+1,FIND("]",GL_Paste!$I6645)-FIND("[",GL_Paste!$I6645)-1),"")))</f>
        <v/>
      </c>
      <c r="D6648">
        <f>IF(GL_Paste!$B6645="","",IFERROR(INDEX(DeptName,MATCH($C6648,DeptTag,0)),"UNALLOCATED"))</f>
        <v/>
      </c>
      <c r="E6648">
        <f>IF(GL_Paste!$B6645="","",IFERROR(INDEX(AcctCat,MATCH(GL_Paste!$B6645&amp;"",AcctCode,0)),"UNKNOWN"))</f>
        <v/>
      </c>
      <c r="F6648">
        <f>IF(GL_Paste!$B6645="","",IFERROR(INDEX(AcctSub,MATCH(GL_Paste!$B6645&amp;"",AcctCode,0)),"UNKNOWN"))</f>
        <v/>
      </c>
    </row>
    <row r="6649">
      <c r="A6649" s="40">
        <f>IF(GL_Paste!$B6646="","",N(GL_Paste!$H6646)-N(GL_Paste!$G6646))</f>
        <v/>
      </c>
      <c r="B6649" s="43">
        <f>IF(GL_Paste!$B6646="","",DATE(YEAR(GL_Paste!$E6646),MONTH(GL_Paste!$E6646),1))</f>
        <v/>
      </c>
      <c r="C6649">
        <f>IF(GL_Paste!$B6646="","",IF(TRIM(GL_Paste!$M6646)&lt;&gt;"",TRIM(GL_Paste!$M6646),IFERROR(MID(GL_Paste!$I6646,FIND("[",GL_Paste!$I6646)+1,FIND("]",GL_Paste!$I6646)-FIND("[",GL_Paste!$I6646)-1),"")))</f>
        <v/>
      </c>
      <c r="D6649">
        <f>IF(GL_Paste!$B6646="","",IFERROR(INDEX(DeptName,MATCH($C6649,DeptTag,0)),"UNALLOCATED"))</f>
        <v/>
      </c>
      <c r="E6649">
        <f>IF(GL_Paste!$B6646="","",IFERROR(INDEX(AcctCat,MATCH(GL_Paste!$B6646&amp;"",AcctCode,0)),"UNKNOWN"))</f>
        <v/>
      </c>
      <c r="F6649">
        <f>IF(GL_Paste!$B6646="","",IFERROR(INDEX(AcctSub,MATCH(GL_Paste!$B6646&amp;"",AcctCode,0)),"UNKNOWN"))</f>
        <v/>
      </c>
    </row>
    <row r="6650">
      <c r="A6650" s="40">
        <f>IF(GL_Paste!$B6647="","",N(GL_Paste!$H6647)-N(GL_Paste!$G6647))</f>
        <v/>
      </c>
      <c r="B6650" s="43">
        <f>IF(GL_Paste!$B6647="","",DATE(YEAR(GL_Paste!$E6647),MONTH(GL_Paste!$E6647),1))</f>
        <v/>
      </c>
      <c r="C6650">
        <f>IF(GL_Paste!$B6647="","",IF(TRIM(GL_Paste!$M6647)&lt;&gt;"",TRIM(GL_Paste!$M6647),IFERROR(MID(GL_Paste!$I6647,FIND("[",GL_Paste!$I6647)+1,FIND("]",GL_Paste!$I6647)-FIND("[",GL_Paste!$I6647)-1),"")))</f>
        <v/>
      </c>
      <c r="D6650">
        <f>IF(GL_Paste!$B6647="","",IFERROR(INDEX(DeptName,MATCH($C6650,DeptTag,0)),"UNALLOCATED"))</f>
        <v/>
      </c>
      <c r="E6650">
        <f>IF(GL_Paste!$B6647="","",IFERROR(INDEX(AcctCat,MATCH(GL_Paste!$B6647&amp;"",AcctCode,0)),"UNKNOWN"))</f>
        <v/>
      </c>
      <c r="F6650">
        <f>IF(GL_Paste!$B6647="","",IFERROR(INDEX(AcctSub,MATCH(GL_Paste!$B6647&amp;"",AcctCode,0)),"UNKNOWN"))</f>
        <v/>
      </c>
    </row>
    <row r="6651">
      <c r="A6651" s="40">
        <f>IF(GL_Paste!$B6648="","",N(GL_Paste!$H6648)-N(GL_Paste!$G6648))</f>
        <v/>
      </c>
      <c r="B6651" s="43">
        <f>IF(GL_Paste!$B6648="","",DATE(YEAR(GL_Paste!$E6648),MONTH(GL_Paste!$E6648),1))</f>
        <v/>
      </c>
      <c r="C6651">
        <f>IF(GL_Paste!$B6648="","",IF(TRIM(GL_Paste!$M6648)&lt;&gt;"",TRIM(GL_Paste!$M6648),IFERROR(MID(GL_Paste!$I6648,FIND("[",GL_Paste!$I6648)+1,FIND("]",GL_Paste!$I6648)-FIND("[",GL_Paste!$I6648)-1),"")))</f>
        <v/>
      </c>
      <c r="D6651">
        <f>IF(GL_Paste!$B6648="","",IFERROR(INDEX(DeptName,MATCH($C6651,DeptTag,0)),"UNALLOCATED"))</f>
        <v/>
      </c>
      <c r="E6651">
        <f>IF(GL_Paste!$B6648="","",IFERROR(INDEX(AcctCat,MATCH(GL_Paste!$B6648&amp;"",AcctCode,0)),"UNKNOWN"))</f>
        <v/>
      </c>
      <c r="F6651">
        <f>IF(GL_Paste!$B6648="","",IFERROR(INDEX(AcctSub,MATCH(GL_Paste!$B6648&amp;"",AcctCode,0)),"UNKNOWN"))</f>
        <v/>
      </c>
    </row>
    <row r="6652">
      <c r="A6652" s="40">
        <f>IF(GL_Paste!$B6649="","",N(GL_Paste!$H6649)-N(GL_Paste!$G6649))</f>
        <v/>
      </c>
      <c r="B6652" s="43">
        <f>IF(GL_Paste!$B6649="","",DATE(YEAR(GL_Paste!$E6649),MONTH(GL_Paste!$E6649),1))</f>
        <v/>
      </c>
      <c r="C6652">
        <f>IF(GL_Paste!$B6649="","",IF(TRIM(GL_Paste!$M6649)&lt;&gt;"",TRIM(GL_Paste!$M6649),IFERROR(MID(GL_Paste!$I6649,FIND("[",GL_Paste!$I6649)+1,FIND("]",GL_Paste!$I6649)-FIND("[",GL_Paste!$I6649)-1),"")))</f>
        <v/>
      </c>
      <c r="D6652">
        <f>IF(GL_Paste!$B6649="","",IFERROR(INDEX(DeptName,MATCH($C6652,DeptTag,0)),"UNALLOCATED"))</f>
        <v/>
      </c>
      <c r="E6652">
        <f>IF(GL_Paste!$B6649="","",IFERROR(INDEX(AcctCat,MATCH(GL_Paste!$B6649&amp;"",AcctCode,0)),"UNKNOWN"))</f>
        <v/>
      </c>
      <c r="F6652">
        <f>IF(GL_Paste!$B6649="","",IFERROR(INDEX(AcctSub,MATCH(GL_Paste!$B6649&amp;"",AcctCode,0)),"UNKNOWN"))</f>
        <v/>
      </c>
    </row>
    <row r="6653">
      <c r="A6653" s="40">
        <f>IF(GL_Paste!$B6650="","",N(GL_Paste!$H6650)-N(GL_Paste!$G6650))</f>
        <v/>
      </c>
      <c r="B6653" s="43">
        <f>IF(GL_Paste!$B6650="","",DATE(YEAR(GL_Paste!$E6650),MONTH(GL_Paste!$E6650),1))</f>
        <v/>
      </c>
      <c r="C6653">
        <f>IF(GL_Paste!$B6650="","",IF(TRIM(GL_Paste!$M6650)&lt;&gt;"",TRIM(GL_Paste!$M6650),IFERROR(MID(GL_Paste!$I6650,FIND("[",GL_Paste!$I6650)+1,FIND("]",GL_Paste!$I6650)-FIND("[",GL_Paste!$I6650)-1),"")))</f>
        <v/>
      </c>
      <c r="D6653">
        <f>IF(GL_Paste!$B6650="","",IFERROR(INDEX(DeptName,MATCH($C6653,DeptTag,0)),"UNALLOCATED"))</f>
        <v/>
      </c>
      <c r="E6653">
        <f>IF(GL_Paste!$B6650="","",IFERROR(INDEX(AcctCat,MATCH(GL_Paste!$B6650&amp;"",AcctCode,0)),"UNKNOWN"))</f>
        <v/>
      </c>
      <c r="F6653">
        <f>IF(GL_Paste!$B6650="","",IFERROR(INDEX(AcctSub,MATCH(GL_Paste!$B6650&amp;"",AcctCode,0)),"UNKNOWN"))</f>
        <v/>
      </c>
    </row>
    <row r="6654">
      <c r="A6654" s="40">
        <f>IF(GL_Paste!$B6651="","",N(GL_Paste!$H6651)-N(GL_Paste!$G6651))</f>
        <v/>
      </c>
      <c r="B6654" s="43">
        <f>IF(GL_Paste!$B6651="","",DATE(YEAR(GL_Paste!$E6651),MONTH(GL_Paste!$E6651),1))</f>
        <v/>
      </c>
      <c r="C6654">
        <f>IF(GL_Paste!$B6651="","",IF(TRIM(GL_Paste!$M6651)&lt;&gt;"",TRIM(GL_Paste!$M6651),IFERROR(MID(GL_Paste!$I6651,FIND("[",GL_Paste!$I6651)+1,FIND("]",GL_Paste!$I6651)-FIND("[",GL_Paste!$I6651)-1),"")))</f>
        <v/>
      </c>
      <c r="D6654">
        <f>IF(GL_Paste!$B6651="","",IFERROR(INDEX(DeptName,MATCH($C6654,DeptTag,0)),"UNALLOCATED"))</f>
        <v/>
      </c>
      <c r="E6654">
        <f>IF(GL_Paste!$B6651="","",IFERROR(INDEX(AcctCat,MATCH(GL_Paste!$B6651&amp;"",AcctCode,0)),"UNKNOWN"))</f>
        <v/>
      </c>
      <c r="F6654">
        <f>IF(GL_Paste!$B6651="","",IFERROR(INDEX(AcctSub,MATCH(GL_Paste!$B6651&amp;"",AcctCode,0)),"UNKNOWN"))</f>
        <v/>
      </c>
    </row>
    <row r="6655">
      <c r="A6655" s="40">
        <f>IF(GL_Paste!$B6652="","",N(GL_Paste!$H6652)-N(GL_Paste!$G6652))</f>
        <v/>
      </c>
      <c r="B6655" s="43">
        <f>IF(GL_Paste!$B6652="","",DATE(YEAR(GL_Paste!$E6652),MONTH(GL_Paste!$E6652),1))</f>
        <v/>
      </c>
      <c r="C6655">
        <f>IF(GL_Paste!$B6652="","",IF(TRIM(GL_Paste!$M6652)&lt;&gt;"",TRIM(GL_Paste!$M6652),IFERROR(MID(GL_Paste!$I6652,FIND("[",GL_Paste!$I6652)+1,FIND("]",GL_Paste!$I6652)-FIND("[",GL_Paste!$I6652)-1),"")))</f>
        <v/>
      </c>
      <c r="D6655">
        <f>IF(GL_Paste!$B6652="","",IFERROR(INDEX(DeptName,MATCH($C6655,DeptTag,0)),"UNALLOCATED"))</f>
        <v/>
      </c>
      <c r="E6655">
        <f>IF(GL_Paste!$B6652="","",IFERROR(INDEX(AcctCat,MATCH(GL_Paste!$B6652&amp;"",AcctCode,0)),"UNKNOWN"))</f>
        <v/>
      </c>
      <c r="F6655">
        <f>IF(GL_Paste!$B6652="","",IFERROR(INDEX(AcctSub,MATCH(GL_Paste!$B6652&amp;"",AcctCode,0)),"UNKNOWN"))</f>
        <v/>
      </c>
    </row>
    <row r="6656">
      <c r="A6656" s="40">
        <f>IF(GL_Paste!$B6653="","",N(GL_Paste!$H6653)-N(GL_Paste!$G6653))</f>
        <v/>
      </c>
      <c r="B6656" s="43">
        <f>IF(GL_Paste!$B6653="","",DATE(YEAR(GL_Paste!$E6653),MONTH(GL_Paste!$E6653),1))</f>
        <v/>
      </c>
      <c r="C6656">
        <f>IF(GL_Paste!$B6653="","",IF(TRIM(GL_Paste!$M6653)&lt;&gt;"",TRIM(GL_Paste!$M6653),IFERROR(MID(GL_Paste!$I6653,FIND("[",GL_Paste!$I6653)+1,FIND("]",GL_Paste!$I6653)-FIND("[",GL_Paste!$I6653)-1),"")))</f>
        <v/>
      </c>
      <c r="D6656">
        <f>IF(GL_Paste!$B6653="","",IFERROR(INDEX(DeptName,MATCH($C6656,DeptTag,0)),"UNALLOCATED"))</f>
        <v/>
      </c>
      <c r="E6656">
        <f>IF(GL_Paste!$B6653="","",IFERROR(INDEX(AcctCat,MATCH(GL_Paste!$B6653&amp;"",AcctCode,0)),"UNKNOWN"))</f>
        <v/>
      </c>
      <c r="F6656">
        <f>IF(GL_Paste!$B6653="","",IFERROR(INDEX(AcctSub,MATCH(GL_Paste!$B6653&amp;"",AcctCode,0)),"UNKNOWN"))</f>
        <v/>
      </c>
    </row>
    <row r="6657">
      <c r="A6657" s="40">
        <f>IF(GL_Paste!$B6654="","",N(GL_Paste!$H6654)-N(GL_Paste!$G6654))</f>
        <v/>
      </c>
      <c r="B6657" s="43">
        <f>IF(GL_Paste!$B6654="","",DATE(YEAR(GL_Paste!$E6654),MONTH(GL_Paste!$E6654),1))</f>
        <v/>
      </c>
      <c r="C6657">
        <f>IF(GL_Paste!$B6654="","",IF(TRIM(GL_Paste!$M6654)&lt;&gt;"",TRIM(GL_Paste!$M6654),IFERROR(MID(GL_Paste!$I6654,FIND("[",GL_Paste!$I6654)+1,FIND("]",GL_Paste!$I6654)-FIND("[",GL_Paste!$I6654)-1),"")))</f>
        <v/>
      </c>
      <c r="D6657">
        <f>IF(GL_Paste!$B6654="","",IFERROR(INDEX(DeptName,MATCH($C6657,DeptTag,0)),"UNALLOCATED"))</f>
        <v/>
      </c>
      <c r="E6657">
        <f>IF(GL_Paste!$B6654="","",IFERROR(INDEX(AcctCat,MATCH(GL_Paste!$B6654&amp;"",AcctCode,0)),"UNKNOWN"))</f>
        <v/>
      </c>
      <c r="F6657">
        <f>IF(GL_Paste!$B6654="","",IFERROR(INDEX(AcctSub,MATCH(GL_Paste!$B6654&amp;"",AcctCode,0)),"UNKNOWN"))</f>
        <v/>
      </c>
    </row>
    <row r="6658">
      <c r="A6658" s="40">
        <f>IF(GL_Paste!$B6655="","",N(GL_Paste!$H6655)-N(GL_Paste!$G6655))</f>
        <v/>
      </c>
      <c r="B6658" s="43">
        <f>IF(GL_Paste!$B6655="","",DATE(YEAR(GL_Paste!$E6655),MONTH(GL_Paste!$E6655),1))</f>
        <v/>
      </c>
      <c r="C6658">
        <f>IF(GL_Paste!$B6655="","",IF(TRIM(GL_Paste!$M6655)&lt;&gt;"",TRIM(GL_Paste!$M6655),IFERROR(MID(GL_Paste!$I6655,FIND("[",GL_Paste!$I6655)+1,FIND("]",GL_Paste!$I6655)-FIND("[",GL_Paste!$I6655)-1),"")))</f>
        <v/>
      </c>
      <c r="D6658">
        <f>IF(GL_Paste!$B6655="","",IFERROR(INDEX(DeptName,MATCH($C6658,DeptTag,0)),"UNALLOCATED"))</f>
        <v/>
      </c>
      <c r="E6658">
        <f>IF(GL_Paste!$B6655="","",IFERROR(INDEX(AcctCat,MATCH(GL_Paste!$B6655&amp;"",AcctCode,0)),"UNKNOWN"))</f>
        <v/>
      </c>
      <c r="F6658">
        <f>IF(GL_Paste!$B6655="","",IFERROR(INDEX(AcctSub,MATCH(GL_Paste!$B6655&amp;"",AcctCode,0)),"UNKNOWN"))</f>
        <v/>
      </c>
    </row>
    <row r="6659">
      <c r="A6659" s="40">
        <f>IF(GL_Paste!$B6656="","",N(GL_Paste!$H6656)-N(GL_Paste!$G6656))</f>
        <v/>
      </c>
      <c r="B6659" s="43">
        <f>IF(GL_Paste!$B6656="","",DATE(YEAR(GL_Paste!$E6656),MONTH(GL_Paste!$E6656),1))</f>
        <v/>
      </c>
      <c r="C6659">
        <f>IF(GL_Paste!$B6656="","",IF(TRIM(GL_Paste!$M6656)&lt;&gt;"",TRIM(GL_Paste!$M6656),IFERROR(MID(GL_Paste!$I6656,FIND("[",GL_Paste!$I6656)+1,FIND("]",GL_Paste!$I6656)-FIND("[",GL_Paste!$I6656)-1),"")))</f>
        <v/>
      </c>
      <c r="D6659">
        <f>IF(GL_Paste!$B6656="","",IFERROR(INDEX(DeptName,MATCH($C6659,DeptTag,0)),"UNALLOCATED"))</f>
        <v/>
      </c>
      <c r="E6659">
        <f>IF(GL_Paste!$B6656="","",IFERROR(INDEX(AcctCat,MATCH(GL_Paste!$B6656&amp;"",AcctCode,0)),"UNKNOWN"))</f>
        <v/>
      </c>
      <c r="F6659">
        <f>IF(GL_Paste!$B6656="","",IFERROR(INDEX(AcctSub,MATCH(GL_Paste!$B6656&amp;"",AcctCode,0)),"UNKNOWN"))</f>
        <v/>
      </c>
    </row>
    <row r="6660">
      <c r="A6660" s="40">
        <f>IF(GL_Paste!$B6657="","",N(GL_Paste!$H6657)-N(GL_Paste!$G6657))</f>
        <v/>
      </c>
      <c r="B6660" s="43">
        <f>IF(GL_Paste!$B6657="","",DATE(YEAR(GL_Paste!$E6657),MONTH(GL_Paste!$E6657),1))</f>
        <v/>
      </c>
      <c r="C6660">
        <f>IF(GL_Paste!$B6657="","",IF(TRIM(GL_Paste!$M6657)&lt;&gt;"",TRIM(GL_Paste!$M6657),IFERROR(MID(GL_Paste!$I6657,FIND("[",GL_Paste!$I6657)+1,FIND("]",GL_Paste!$I6657)-FIND("[",GL_Paste!$I6657)-1),"")))</f>
        <v/>
      </c>
      <c r="D6660">
        <f>IF(GL_Paste!$B6657="","",IFERROR(INDEX(DeptName,MATCH($C6660,DeptTag,0)),"UNALLOCATED"))</f>
        <v/>
      </c>
      <c r="E6660">
        <f>IF(GL_Paste!$B6657="","",IFERROR(INDEX(AcctCat,MATCH(GL_Paste!$B6657&amp;"",AcctCode,0)),"UNKNOWN"))</f>
        <v/>
      </c>
      <c r="F6660">
        <f>IF(GL_Paste!$B6657="","",IFERROR(INDEX(AcctSub,MATCH(GL_Paste!$B6657&amp;"",AcctCode,0)),"UNKNOWN"))</f>
        <v/>
      </c>
    </row>
    <row r="6661">
      <c r="A6661" s="40">
        <f>IF(GL_Paste!$B6658="","",N(GL_Paste!$H6658)-N(GL_Paste!$G6658))</f>
        <v/>
      </c>
      <c r="B6661" s="43">
        <f>IF(GL_Paste!$B6658="","",DATE(YEAR(GL_Paste!$E6658),MONTH(GL_Paste!$E6658),1))</f>
        <v/>
      </c>
      <c r="C6661">
        <f>IF(GL_Paste!$B6658="","",IF(TRIM(GL_Paste!$M6658)&lt;&gt;"",TRIM(GL_Paste!$M6658),IFERROR(MID(GL_Paste!$I6658,FIND("[",GL_Paste!$I6658)+1,FIND("]",GL_Paste!$I6658)-FIND("[",GL_Paste!$I6658)-1),"")))</f>
        <v/>
      </c>
      <c r="D6661">
        <f>IF(GL_Paste!$B6658="","",IFERROR(INDEX(DeptName,MATCH($C6661,DeptTag,0)),"UNALLOCATED"))</f>
        <v/>
      </c>
      <c r="E6661">
        <f>IF(GL_Paste!$B6658="","",IFERROR(INDEX(AcctCat,MATCH(GL_Paste!$B6658&amp;"",AcctCode,0)),"UNKNOWN"))</f>
        <v/>
      </c>
      <c r="F6661">
        <f>IF(GL_Paste!$B6658="","",IFERROR(INDEX(AcctSub,MATCH(GL_Paste!$B6658&amp;"",AcctCode,0)),"UNKNOWN"))</f>
        <v/>
      </c>
    </row>
    <row r="6662">
      <c r="A6662" s="40">
        <f>IF(GL_Paste!$B6659="","",N(GL_Paste!$H6659)-N(GL_Paste!$G6659))</f>
        <v/>
      </c>
      <c r="B6662" s="43">
        <f>IF(GL_Paste!$B6659="","",DATE(YEAR(GL_Paste!$E6659),MONTH(GL_Paste!$E6659),1))</f>
        <v/>
      </c>
      <c r="C6662">
        <f>IF(GL_Paste!$B6659="","",IF(TRIM(GL_Paste!$M6659)&lt;&gt;"",TRIM(GL_Paste!$M6659),IFERROR(MID(GL_Paste!$I6659,FIND("[",GL_Paste!$I6659)+1,FIND("]",GL_Paste!$I6659)-FIND("[",GL_Paste!$I6659)-1),"")))</f>
        <v/>
      </c>
      <c r="D6662">
        <f>IF(GL_Paste!$B6659="","",IFERROR(INDEX(DeptName,MATCH($C6662,DeptTag,0)),"UNALLOCATED"))</f>
        <v/>
      </c>
      <c r="E6662">
        <f>IF(GL_Paste!$B6659="","",IFERROR(INDEX(AcctCat,MATCH(GL_Paste!$B6659&amp;"",AcctCode,0)),"UNKNOWN"))</f>
        <v/>
      </c>
      <c r="F6662">
        <f>IF(GL_Paste!$B6659="","",IFERROR(INDEX(AcctSub,MATCH(GL_Paste!$B6659&amp;"",AcctCode,0)),"UNKNOWN"))</f>
        <v/>
      </c>
    </row>
    <row r="6663">
      <c r="A6663" s="40">
        <f>IF(GL_Paste!$B6660="","",N(GL_Paste!$H6660)-N(GL_Paste!$G6660))</f>
        <v/>
      </c>
      <c r="B6663" s="43">
        <f>IF(GL_Paste!$B6660="","",DATE(YEAR(GL_Paste!$E6660),MONTH(GL_Paste!$E6660),1))</f>
        <v/>
      </c>
      <c r="C6663">
        <f>IF(GL_Paste!$B6660="","",IF(TRIM(GL_Paste!$M6660)&lt;&gt;"",TRIM(GL_Paste!$M6660),IFERROR(MID(GL_Paste!$I6660,FIND("[",GL_Paste!$I6660)+1,FIND("]",GL_Paste!$I6660)-FIND("[",GL_Paste!$I6660)-1),"")))</f>
        <v/>
      </c>
      <c r="D6663">
        <f>IF(GL_Paste!$B6660="","",IFERROR(INDEX(DeptName,MATCH($C6663,DeptTag,0)),"UNALLOCATED"))</f>
        <v/>
      </c>
      <c r="E6663">
        <f>IF(GL_Paste!$B6660="","",IFERROR(INDEX(AcctCat,MATCH(GL_Paste!$B6660&amp;"",AcctCode,0)),"UNKNOWN"))</f>
        <v/>
      </c>
      <c r="F6663">
        <f>IF(GL_Paste!$B6660="","",IFERROR(INDEX(AcctSub,MATCH(GL_Paste!$B6660&amp;"",AcctCode,0)),"UNKNOWN"))</f>
        <v/>
      </c>
    </row>
    <row r="6664">
      <c r="A6664" s="40">
        <f>IF(GL_Paste!$B6661="","",N(GL_Paste!$H6661)-N(GL_Paste!$G6661))</f>
        <v/>
      </c>
      <c r="B6664" s="43">
        <f>IF(GL_Paste!$B6661="","",DATE(YEAR(GL_Paste!$E6661),MONTH(GL_Paste!$E6661),1))</f>
        <v/>
      </c>
      <c r="C6664">
        <f>IF(GL_Paste!$B6661="","",IF(TRIM(GL_Paste!$M6661)&lt;&gt;"",TRIM(GL_Paste!$M6661),IFERROR(MID(GL_Paste!$I6661,FIND("[",GL_Paste!$I6661)+1,FIND("]",GL_Paste!$I6661)-FIND("[",GL_Paste!$I6661)-1),"")))</f>
        <v/>
      </c>
      <c r="D6664">
        <f>IF(GL_Paste!$B6661="","",IFERROR(INDEX(DeptName,MATCH($C6664,DeptTag,0)),"UNALLOCATED"))</f>
        <v/>
      </c>
      <c r="E6664">
        <f>IF(GL_Paste!$B6661="","",IFERROR(INDEX(AcctCat,MATCH(GL_Paste!$B6661&amp;"",AcctCode,0)),"UNKNOWN"))</f>
        <v/>
      </c>
      <c r="F6664">
        <f>IF(GL_Paste!$B6661="","",IFERROR(INDEX(AcctSub,MATCH(GL_Paste!$B6661&amp;"",AcctCode,0)),"UNKNOWN"))</f>
        <v/>
      </c>
    </row>
    <row r="6665">
      <c r="A6665" s="40">
        <f>IF(GL_Paste!$B6662="","",N(GL_Paste!$H6662)-N(GL_Paste!$G6662))</f>
        <v/>
      </c>
      <c r="B6665" s="43">
        <f>IF(GL_Paste!$B6662="","",DATE(YEAR(GL_Paste!$E6662),MONTH(GL_Paste!$E6662),1))</f>
        <v/>
      </c>
      <c r="C6665">
        <f>IF(GL_Paste!$B6662="","",IF(TRIM(GL_Paste!$M6662)&lt;&gt;"",TRIM(GL_Paste!$M6662),IFERROR(MID(GL_Paste!$I6662,FIND("[",GL_Paste!$I6662)+1,FIND("]",GL_Paste!$I6662)-FIND("[",GL_Paste!$I6662)-1),"")))</f>
        <v/>
      </c>
      <c r="D6665">
        <f>IF(GL_Paste!$B6662="","",IFERROR(INDEX(DeptName,MATCH($C6665,DeptTag,0)),"UNALLOCATED"))</f>
        <v/>
      </c>
      <c r="E6665">
        <f>IF(GL_Paste!$B6662="","",IFERROR(INDEX(AcctCat,MATCH(GL_Paste!$B6662&amp;"",AcctCode,0)),"UNKNOWN"))</f>
        <v/>
      </c>
      <c r="F6665">
        <f>IF(GL_Paste!$B6662="","",IFERROR(INDEX(AcctSub,MATCH(GL_Paste!$B6662&amp;"",AcctCode,0)),"UNKNOWN"))</f>
        <v/>
      </c>
    </row>
    <row r="6666">
      <c r="A6666" s="40">
        <f>IF(GL_Paste!$B6663="","",N(GL_Paste!$H6663)-N(GL_Paste!$G6663))</f>
        <v/>
      </c>
      <c r="B6666" s="43">
        <f>IF(GL_Paste!$B6663="","",DATE(YEAR(GL_Paste!$E6663),MONTH(GL_Paste!$E6663),1))</f>
        <v/>
      </c>
      <c r="C6666">
        <f>IF(GL_Paste!$B6663="","",IF(TRIM(GL_Paste!$M6663)&lt;&gt;"",TRIM(GL_Paste!$M6663),IFERROR(MID(GL_Paste!$I6663,FIND("[",GL_Paste!$I6663)+1,FIND("]",GL_Paste!$I6663)-FIND("[",GL_Paste!$I6663)-1),"")))</f>
        <v/>
      </c>
      <c r="D6666">
        <f>IF(GL_Paste!$B6663="","",IFERROR(INDEX(DeptName,MATCH($C6666,DeptTag,0)),"UNALLOCATED"))</f>
        <v/>
      </c>
      <c r="E6666">
        <f>IF(GL_Paste!$B6663="","",IFERROR(INDEX(AcctCat,MATCH(GL_Paste!$B6663&amp;"",AcctCode,0)),"UNKNOWN"))</f>
        <v/>
      </c>
      <c r="F6666">
        <f>IF(GL_Paste!$B6663="","",IFERROR(INDEX(AcctSub,MATCH(GL_Paste!$B6663&amp;"",AcctCode,0)),"UNKNOWN"))</f>
        <v/>
      </c>
    </row>
    <row r="6667">
      <c r="A6667" s="40">
        <f>IF(GL_Paste!$B6664="","",N(GL_Paste!$H6664)-N(GL_Paste!$G6664))</f>
        <v/>
      </c>
      <c r="B6667" s="43">
        <f>IF(GL_Paste!$B6664="","",DATE(YEAR(GL_Paste!$E6664),MONTH(GL_Paste!$E6664),1))</f>
        <v/>
      </c>
      <c r="C6667">
        <f>IF(GL_Paste!$B6664="","",IF(TRIM(GL_Paste!$M6664)&lt;&gt;"",TRIM(GL_Paste!$M6664),IFERROR(MID(GL_Paste!$I6664,FIND("[",GL_Paste!$I6664)+1,FIND("]",GL_Paste!$I6664)-FIND("[",GL_Paste!$I6664)-1),"")))</f>
        <v/>
      </c>
      <c r="D6667">
        <f>IF(GL_Paste!$B6664="","",IFERROR(INDEX(DeptName,MATCH($C6667,DeptTag,0)),"UNALLOCATED"))</f>
        <v/>
      </c>
      <c r="E6667">
        <f>IF(GL_Paste!$B6664="","",IFERROR(INDEX(AcctCat,MATCH(GL_Paste!$B6664&amp;"",AcctCode,0)),"UNKNOWN"))</f>
        <v/>
      </c>
      <c r="F6667">
        <f>IF(GL_Paste!$B6664="","",IFERROR(INDEX(AcctSub,MATCH(GL_Paste!$B6664&amp;"",AcctCode,0)),"UNKNOWN"))</f>
        <v/>
      </c>
    </row>
    <row r="6668">
      <c r="A6668" s="40">
        <f>IF(GL_Paste!$B6665="","",N(GL_Paste!$H6665)-N(GL_Paste!$G6665))</f>
        <v/>
      </c>
      <c r="B6668" s="43">
        <f>IF(GL_Paste!$B6665="","",DATE(YEAR(GL_Paste!$E6665),MONTH(GL_Paste!$E6665),1))</f>
        <v/>
      </c>
      <c r="C6668">
        <f>IF(GL_Paste!$B6665="","",IF(TRIM(GL_Paste!$M6665)&lt;&gt;"",TRIM(GL_Paste!$M6665),IFERROR(MID(GL_Paste!$I6665,FIND("[",GL_Paste!$I6665)+1,FIND("]",GL_Paste!$I6665)-FIND("[",GL_Paste!$I6665)-1),"")))</f>
        <v/>
      </c>
      <c r="D6668">
        <f>IF(GL_Paste!$B6665="","",IFERROR(INDEX(DeptName,MATCH($C6668,DeptTag,0)),"UNALLOCATED"))</f>
        <v/>
      </c>
      <c r="E6668">
        <f>IF(GL_Paste!$B6665="","",IFERROR(INDEX(AcctCat,MATCH(GL_Paste!$B6665&amp;"",AcctCode,0)),"UNKNOWN"))</f>
        <v/>
      </c>
      <c r="F6668">
        <f>IF(GL_Paste!$B6665="","",IFERROR(INDEX(AcctSub,MATCH(GL_Paste!$B6665&amp;"",AcctCode,0)),"UNKNOWN"))</f>
        <v/>
      </c>
    </row>
    <row r="6669">
      <c r="A6669" s="40">
        <f>IF(GL_Paste!$B6666="","",N(GL_Paste!$H6666)-N(GL_Paste!$G6666))</f>
        <v/>
      </c>
      <c r="B6669" s="43">
        <f>IF(GL_Paste!$B6666="","",DATE(YEAR(GL_Paste!$E6666),MONTH(GL_Paste!$E6666),1))</f>
        <v/>
      </c>
      <c r="C6669">
        <f>IF(GL_Paste!$B6666="","",IF(TRIM(GL_Paste!$M6666)&lt;&gt;"",TRIM(GL_Paste!$M6666),IFERROR(MID(GL_Paste!$I6666,FIND("[",GL_Paste!$I6666)+1,FIND("]",GL_Paste!$I6666)-FIND("[",GL_Paste!$I6666)-1),"")))</f>
        <v/>
      </c>
      <c r="D6669">
        <f>IF(GL_Paste!$B6666="","",IFERROR(INDEX(DeptName,MATCH($C6669,DeptTag,0)),"UNALLOCATED"))</f>
        <v/>
      </c>
      <c r="E6669">
        <f>IF(GL_Paste!$B6666="","",IFERROR(INDEX(AcctCat,MATCH(GL_Paste!$B6666&amp;"",AcctCode,0)),"UNKNOWN"))</f>
        <v/>
      </c>
      <c r="F6669">
        <f>IF(GL_Paste!$B6666="","",IFERROR(INDEX(AcctSub,MATCH(GL_Paste!$B6666&amp;"",AcctCode,0)),"UNKNOWN"))</f>
        <v/>
      </c>
    </row>
    <row r="6670">
      <c r="A6670" s="40">
        <f>IF(GL_Paste!$B6667="","",N(GL_Paste!$H6667)-N(GL_Paste!$G6667))</f>
        <v/>
      </c>
      <c r="B6670" s="43">
        <f>IF(GL_Paste!$B6667="","",DATE(YEAR(GL_Paste!$E6667),MONTH(GL_Paste!$E6667),1))</f>
        <v/>
      </c>
      <c r="C6670">
        <f>IF(GL_Paste!$B6667="","",IF(TRIM(GL_Paste!$M6667)&lt;&gt;"",TRIM(GL_Paste!$M6667),IFERROR(MID(GL_Paste!$I6667,FIND("[",GL_Paste!$I6667)+1,FIND("]",GL_Paste!$I6667)-FIND("[",GL_Paste!$I6667)-1),"")))</f>
        <v/>
      </c>
      <c r="D6670">
        <f>IF(GL_Paste!$B6667="","",IFERROR(INDEX(DeptName,MATCH($C6670,DeptTag,0)),"UNALLOCATED"))</f>
        <v/>
      </c>
      <c r="E6670">
        <f>IF(GL_Paste!$B6667="","",IFERROR(INDEX(AcctCat,MATCH(GL_Paste!$B6667&amp;"",AcctCode,0)),"UNKNOWN"))</f>
        <v/>
      </c>
      <c r="F6670">
        <f>IF(GL_Paste!$B6667="","",IFERROR(INDEX(AcctSub,MATCH(GL_Paste!$B6667&amp;"",AcctCode,0)),"UNKNOWN"))</f>
        <v/>
      </c>
    </row>
    <row r="6671">
      <c r="A6671" s="40">
        <f>IF(GL_Paste!$B6668="","",N(GL_Paste!$H6668)-N(GL_Paste!$G6668))</f>
        <v/>
      </c>
      <c r="B6671" s="43">
        <f>IF(GL_Paste!$B6668="","",DATE(YEAR(GL_Paste!$E6668),MONTH(GL_Paste!$E6668),1))</f>
        <v/>
      </c>
      <c r="C6671">
        <f>IF(GL_Paste!$B6668="","",IF(TRIM(GL_Paste!$M6668)&lt;&gt;"",TRIM(GL_Paste!$M6668),IFERROR(MID(GL_Paste!$I6668,FIND("[",GL_Paste!$I6668)+1,FIND("]",GL_Paste!$I6668)-FIND("[",GL_Paste!$I6668)-1),"")))</f>
        <v/>
      </c>
      <c r="D6671">
        <f>IF(GL_Paste!$B6668="","",IFERROR(INDEX(DeptName,MATCH($C6671,DeptTag,0)),"UNALLOCATED"))</f>
        <v/>
      </c>
      <c r="E6671">
        <f>IF(GL_Paste!$B6668="","",IFERROR(INDEX(AcctCat,MATCH(GL_Paste!$B6668&amp;"",AcctCode,0)),"UNKNOWN"))</f>
        <v/>
      </c>
      <c r="F6671">
        <f>IF(GL_Paste!$B6668="","",IFERROR(INDEX(AcctSub,MATCH(GL_Paste!$B6668&amp;"",AcctCode,0)),"UNKNOWN"))</f>
        <v/>
      </c>
    </row>
    <row r="6672">
      <c r="A6672" s="40">
        <f>IF(GL_Paste!$B6669="","",N(GL_Paste!$H6669)-N(GL_Paste!$G6669))</f>
        <v/>
      </c>
      <c r="B6672" s="43">
        <f>IF(GL_Paste!$B6669="","",DATE(YEAR(GL_Paste!$E6669),MONTH(GL_Paste!$E6669),1))</f>
        <v/>
      </c>
      <c r="C6672">
        <f>IF(GL_Paste!$B6669="","",IF(TRIM(GL_Paste!$M6669)&lt;&gt;"",TRIM(GL_Paste!$M6669),IFERROR(MID(GL_Paste!$I6669,FIND("[",GL_Paste!$I6669)+1,FIND("]",GL_Paste!$I6669)-FIND("[",GL_Paste!$I6669)-1),"")))</f>
        <v/>
      </c>
      <c r="D6672">
        <f>IF(GL_Paste!$B6669="","",IFERROR(INDEX(DeptName,MATCH($C6672,DeptTag,0)),"UNALLOCATED"))</f>
        <v/>
      </c>
      <c r="E6672">
        <f>IF(GL_Paste!$B6669="","",IFERROR(INDEX(AcctCat,MATCH(GL_Paste!$B6669&amp;"",AcctCode,0)),"UNKNOWN"))</f>
        <v/>
      </c>
      <c r="F6672">
        <f>IF(GL_Paste!$B6669="","",IFERROR(INDEX(AcctSub,MATCH(GL_Paste!$B6669&amp;"",AcctCode,0)),"UNKNOWN"))</f>
        <v/>
      </c>
    </row>
    <row r="6673">
      <c r="A6673" s="40">
        <f>IF(GL_Paste!$B6670="","",N(GL_Paste!$H6670)-N(GL_Paste!$G6670))</f>
        <v/>
      </c>
      <c r="B6673" s="43">
        <f>IF(GL_Paste!$B6670="","",DATE(YEAR(GL_Paste!$E6670),MONTH(GL_Paste!$E6670),1))</f>
        <v/>
      </c>
      <c r="C6673">
        <f>IF(GL_Paste!$B6670="","",IF(TRIM(GL_Paste!$M6670)&lt;&gt;"",TRIM(GL_Paste!$M6670),IFERROR(MID(GL_Paste!$I6670,FIND("[",GL_Paste!$I6670)+1,FIND("]",GL_Paste!$I6670)-FIND("[",GL_Paste!$I6670)-1),"")))</f>
        <v/>
      </c>
      <c r="D6673">
        <f>IF(GL_Paste!$B6670="","",IFERROR(INDEX(DeptName,MATCH($C6673,DeptTag,0)),"UNALLOCATED"))</f>
        <v/>
      </c>
      <c r="E6673">
        <f>IF(GL_Paste!$B6670="","",IFERROR(INDEX(AcctCat,MATCH(GL_Paste!$B6670&amp;"",AcctCode,0)),"UNKNOWN"))</f>
        <v/>
      </c>
      <c r="F6673">
        <f>IF(GL_Paste!$B6670="","",IFERROR(INDEX(AcctSub,MATCH(GL_Paste!$B6670&amp;"",AcctCode,0)),"UNKNOWN"))</f>
        <v/>
      </c>
    </row>
    <row r="6674">
      <c r="A6674" s="40">
        <f>IF(GL_Paste!$B6671="","",N(GL_Paste!$H6671)-N(GL_Paste!$G6671))</f>
        <v/>
      </c>
      <c r="B6674" s="43">
        <f>IF(GL_Paste!$B6671="","",DATE(YEAR(GL_Paste!$E6671),MONTH(GL_Paste!$E6671),1))</f>
        <v/>
      </c>
      <c r="C6674">
        <f>IF(GL_Paste!$B6671="","",IF(TRIM(GL_Paste!$M6671)&lt;&gt;"",TRIM(GL_Paste!$M6671),IFERROR(MID(GL_Paste!$I6671,FIND("[",GL_Paste!$I6671)+1,FIND("]",GL_Paste!$I6671)-FIND("[",GL_Paste!$I6671)-1),"")))</f>
        <v/>
      </c>
      <c r="D6674">
        <f>IF(GL_Paste!$B6671="","",IFERROR(INDEX(DeptName,MATCH($C6674,DeptTag,0)),"UNALLOCATED"))</f>
        <v/>
      </c>
      <c r="E6674">
        <f>IF(GL_Paste!$B6671="","",IFERROR(INDEX(AcctCat,MATCH(GL_Paste!$B6671&amp;"",AcctCode,0)),"UNKNOWN"))</f>
        <v/>
      </c>
      <c r="F6674">
        <f>IF(GL_Paste!$B6671="","",IFERROR(INDEX(AcctSub,MATCH(GL_Paste!$B6671&amp;"",AcctCode,0)),"UNKNOWN"))</f>
        <v/>
      </c>
    </row>
    <row r="6675">
      <c r="A6675" s="40">
        <f>IF(GL_Paste!$B6672="","",N(GL_Paste!$H6672)-N(GL_Paste!$G6672))</f>
        <v/>
      </c>
      <c r="B6675" s="43">
        <f>IF(GL_Paste!$B6672="","",DATE(YEAR(GL_Paste!$E6672),MONTH(GL_Paste!$E6672),1))</f>
        <v/>
      </c>
      <c r="C6675">
        <f>IF(GL_Paste!$B6672="","",IF(TRIM(GL_Paste!$M6672)&lt;&gt;"",TRIM(GL_Paste!$M6672),IFERROR(MID(GL_Paste!$I6672,FIND("[",GL_Paste!$I6672)+1,FIND("]",GL_Paste!$I6672)-FIND("[",GL_Paste!$I6672)-1),"")))</f>
        <v/>
      </c>
      <c r="D6675">
        <f>IF(GL_Paste!$B6672="","",IFERROR(INDEX(DeptName,MATCH($C6675,DeptTag,0)),"UNALLOCATED"))</f>
        <v/>
      </c>
      <c r="E6675">
        <f>IF(GL_Paste!$B6672="","",IFERROR(INDEX(AcctCat,MATCH(GL_Paste!$B6672&amp;"",AcctCode,0)),"UNKNOWN"))</f>
        <v/>
      </c>
      <c r="F6675">
        <f>IF(GL_Paste!$B6672="","",IFERROR(INDEX(AcctSub,MATCH(GL_Paste!$B6672&amp;"",AcctCode,0)),"UNKNOWN"))</f>
        <v/>
      </c>
    </row>
    <row r="6676">
      <c r="A6676" s="40">
        <f>IF(GL_Paste!$B6673="","",N(GL_Paste!$H6673)-N(GL_Paste!$G6673))</f>
        <v/>
      </c>
      <c r="B6676" s="43">
        <f>IF(GL_Paste!$B6673="","",DATE(YEAR(GL_Paste!$E6673),MONTH(GL_Paste!$E6673),1))</f>
        <v/>
      </c>
      <c r="C6676">
        <f>IF(GL_Paste!$B6673="","",IF(TRIM(GL_Paste!$M6673)&lt;&gt;"",TRIM(GL_Paste!$M6673),IFERROR(MID(GL_Paste!$I6673,FIND("[",GL_Paste!$I6673)+1,FIND("]",GL_Paste!$I6673)-FIND("[",GL_Paste!$I6673)-1),"")))</f>
        <v/>
      </c>
      <c r="D6676">
        <f>IF(GL_Paste!$B6673="","",IFERROR(INDEX(DeptName,MATCH($C6676,DeptTag,0)),"UNALLOCATED"))</f>
        <v/>
      </c>
      <c r="E6676">
        <f>IF(GL_Paste!$B6673="","",IFERROR(INDEX(AcctCat,MATCH(GL_Paste!$B6673&amp;"",AcctCode,0)),"UNKNOWN"))</f>
        <v/>
      </c>
      <c r="F6676">
        <f>IF(GL_Paste!$B6673="","",IFERROR(INDEX(AcctSub,MATCH(GL_Paste!$B6673&amp;"",AcctCode,0)),"UNKNOWN"))</f>
        <v/>
      </c>
    </row>
    <row r="6677">
      <c r="A6677" s="40">
        <f>IF(GL_Paste!$B6674="","",N(GL_Paste!$H6674)-N(GL_Paste!$G6674))</f>
        <v/>
      </c>
      <c r="B6677" s="43">
        <f>IF(GL_Paste!$B6674="","",DATE(YEAR(GL_Paste!$E6674),MONTH(GL_Paste!$E6674),1))</f>
        <v/>
      </c>
      <c r="C6677">
        <f>IF(GL_Paste!$B6674="","",IF(TRIM(GL_Paste!$M6674)&lt;&gt;"",TRIM(GL_Paste!$M6674),IFERROR(MID(GL_Paste!$I6674,FIND("[",GL_Paste!$I6674)+1,FIND("]",GL_Paste!$I6674)-FIND("[",GL_Paste!$I6674)-1),"")))</f>
        <v/>
      </c>
      <c r="D6677">
        <f>IF(GL_Paste!$B6674="","",IFERROR(INDEX(DeptName,MATCH($C6677,DeptTag,0)),"UNALLOCATED"))</f>
        <v/>
      </c>
      <c r="E6677">
        <f>IF(GL_Paste!$B6674="","",IFERROR(INDEX(AcctCat,MATCH(GL_Paste!$B6674&amp;"",AcctCode,0)),"UNKNOWN"))</f>
        <v/>
      </c>
      <c r="F6677">
        <f>IF(GL_Paste!$B6674="","",IFERROR(INDEX(AcctSub,MATCH(GL_Paste!$B6674&amp;"",AcctCode,0)),"UNKNOWN"))</f>
        <v/>
      </c>
    </row>
    <row r="6678">
      <c r="A6678" s="40">
        <f>IF(GL_Paste!$B6675="","",N(GL_Paste!$H6675)-N(GL_Paste!$G6675))</f>
        <v/>
      </c>
      <c r="B6678" s="43">
        <f>IF(GL_Paste!$B6675="","",DATE(YEAR(GL_Paste!$E6675),MONTH(GL_Paste!$E6675),1))</f>
        <v/>
      </c>
      <c r="C6678">
        <f>IF(GL_Paste!$B6675="","",IF(TRIM(GL_Paste!$M6675)&lt;&gt;"",TRIM(GL_Paste!$M6675),IFERROR(MID(GL_Paste!$I6675,FIND("[",GL_Paste!$I6675)+1,FIND("]",GL_Paste!$I6675)-FIND("[",GL_Paste!$I6675)-1),"")))</f>
        <v/>
      </c>
      <c r="D6678">
        <f>IF(GL_Paste!$B6675="","",IFERROR(INDEX(DeptName,MATCH($C6678,DeptTag,0)),"UNALLOCATED"))</f>
        <v/>
      </c>
      <c r="E6678">
        <f>IF(GL_Paste!$B6675="","",IFERROR(INDEX(AcctCat,MATCH(GL_Paste!$B6675&amp;"",AcctCode,0)),"UNKNOWN"))</f>
        <v/>
      </c>
      <c r="F6678">
        <f>IF(GL_Paste!$B6675="","",IFERROR(INDEX(AcctSub,MATCH(GL_Paste!$B6675&amp;"",AcctCode,0)),"UNKNOWN"))</f>
        <v/>
      </c>
    </row>
    <row r="6679">
      <c r="A6679" s="40">
        <f>IF(GL_Paste!$B6676="","",N(GL_Paste!$H6676)-N(GL_Paste!$G6676))</f>
        <v/>
      </c>
      <c r="B6679" s="43">
        <f>IF(GL_Paste!$B6676="","",DATE(YEAR(GL_Paste!$E6676),MONTH(GL_Paste!$E6676),1))</f>
        <v/>
      </c>
      <c r="C6679">
        <f>IF(GL_Paste!$B6676="","",IF(TRIM(GL_Paste!$M6676)&lt;&gt;"",TRIM(GL_Paste!$M6676),IFERROR(MID(GL_Paste!$I6676,FIND("[",GL_Paste!$I6676)+1,FIND("]",GL_Paste!$I6676)-FIND("[",GL_Paste!$I6676)-1),"")))</f>
        <v/>
      </c>
      <c r="D6679">
        <f>IF(GL_Paste!$B6676="","",IFERROR(INDEX(DeptName,MATCH($C6679,DeptTag,0)),"UNALLOCATED"))</f>
        <v/>
      </c>
      <c r="E6679">
        <f>IF(GL_Paste!$B6676="","",IFERROR(INDEX(AcctCat,MATCH(GL_Paste!$B6676&amp;"",AcctCode,0)),"UNKNOWN"))</f>
        <v/>
      </c>
      <c r="F6679">
        <f>IF(GL_Paste!$B6676="","",IFERROR(INDEX(AcctSub,MATCH(GL_Paste!$B6676&amp;"",AcctCode,0)),"UNKNOWN"))</f>
        <v/>
      </c>
    </row>
    <row r="6680">
      <c r="A6680" s="40">
        <f>IF(GL_Paste!$B6677="","",N(GL_Paste!$H6677)-N(GL_Paste!$G6677))</f>
        <v/>
      </c>
      <c r="B6680" s="43">
        <f>IF(GL_Paste!$B6677="","",DATE(YEAR(GL_Paste!$E6677),MONTH(GL_Paste!$E6677),1))</f>
        <v/>
      </c>
      <c r="C6680">
        <f>IF(GL_Paste!$B6677="","",IF(TRIM(GL_Paste!$M6677)&lt;&gt;"",TRIM(GL_Paste!$M6677),IFERROR(MID(GL_Paste!$I6677,FIND("[",GL_Paste!$I6677)+1,FIND("]",GL_Paste!$I6677)-FIND("[",GL_Paste!$I6677)-1),"")))</f>
        <v/>
      </c>
      <c r="D6680">
        <f>IF(GL_Paste!$B6677="","",IFERROR(INDEX(DeptName,MATCH($C6680,DeptTag,0)),"UNALLOCATED"))</f>
        <v/>
      </c>
      <c r="E6680">
        <f>IF(GL_Paste!$B6677="","",IFERROR(INDEX(AcctCat,MATCH(GL_Paste!$B6677&amp;"",AcctCode,0)),"UNKNOWN"))</f>
        <v/>
      </c>
      <c r="F6680">
        <f>IF(GL_Paste!$B6677="","",IFERROR(INDEX(AcctSub,MATCH(GL_Paste!$B6677&amp;"",AcctCode,0)),"UNKNOWN"))</f>
        <v/>
      </c>
    </row>
    <row r="6681">
      <c r="A6681" s="40">
        <f>IF(GL_Paste!$B6678="","",N(GL_Paste!$H6678)-N(GL_Paste!$G6678))</f>
        <v/>
      </c>
      <c r="B6681" s="43">
        <f>IF(GL_Paste!$B6678="","",DATE(YEAR(GL_Paste!$E6678),MONTH(GL_Paste!$E6678),1))</f>
        <v/>
      </c>
      <c r="C6681">
        <f>IF(GL_Paste!$B6678="","",IF(TRIM(GL_Paste!$M6678)&lt;&gt;"",TRIM(GL_Paste!$M6678),IFERROR(MID(GL_Paste!$I6678,FIND("[",GL_Paste!$I6678)+1,FIND("]",GL_Paste!$I6678)-FIND("[",GL_Paste!$I6678)-1),"")))</f>
        <v/>
      </c>
      <c r="D6681">
        <f>IF(GL_Paste!$B6678="","",IFERROR(INDEX(DeptName,MATCH($C6681,DeptTag,0)),"UNALLOCATED"))</f>
        <v/>
      </c>
      <c r="E6681">
        <f>IF(GL_Paste!$B6678="","",IFERROR(INDEX(AcctCat,MATCH(GL_Paste!$B6678&amp;"",AcctCode,0)),"UNKNOWN"))</f>
        <v/>
      </c>
      <c r="F6681">
        <f>IF(GL_Paste!$B6678="","",IFERROR(INDEX(AcctSub,MATCH(GL_Paste!$B6678&amp;"",AcctCode,0)),"UNKNOWN"))</f>
        <v/>
      </c>
    </row>
    <row r="6682">
      <c r="A6682" s="40">
        <f>IF(GL_Paste!$B6679="","",N(GL_Paste!$H6679)-N(GL_Paste!$G6679))</f>
        <v/>
      </c>
      <c r="B6682" s="43">
        <f>IF(GL_Paste!$B6679="","",DATE(YEAR(GL_Paste!$E6679),MONTH(GL_Paste!$E6679),1))</f>
        <v/>
      </c>
      <c r="C6682">
        <f>IF(GL_Paste!$B6679="","",IF(TRIM(GL_Paste!$M6679)&lt;&gt;"",TRIM(GL_Paste!$M6679),IFERROR(MID(GL_Paste!$I6679,FIND("[",GL_Paste!$I6679)+1,FIND("]",GL_Paste!$I6679)-FIND("[",GL_Paste!$I6679)-1),"")))</f>
        <v/>
      </c>
      <c r="D6682">
        <f>IF(GL_Paste!$B6679="","",IFERROR(INDEX(DeptName,MATCH($C6682,DeptTag,0)),"UNALLOCATED"))</f>
        <v/>
      </c>
      <c r="E6682">
        <f>IF(GL_Paste!$B6679="","",IFERROR(INDEX(AcctCat,MATCH(GL_Paste!$B6679&amp;"",AcctCode,0)),"UNKNOWN"))</f>
        <v/>
      </c>
      <c r="F6682">
        <f>IF(GL_Paste!$B6679="","",IFERROR(INDEX(AcctSub,MATCH(GL_Paste!$B6679&amp;"",AcctCode,0)),"UNKNOWN"))</f>
        <v/>
      </c>
    </row>
    <row r="6683">
      <c r="A6683" s="40">
        <f>IF(GL_Paste!$B6680="","",N(GL_Paste!$H6680)-N(GL_Paste!$G6680))</f>
        <v/>
      </c>
      <c r="B6683" s="43">
        <f>IF(GL_Paste!$B6680="","",DATE(YEAR(GL_Paste!$E6680),MONTH(GL_Paste!$E6680),1))</f>
        <v/>
      </c>
      <c r="C6683">
        <f>IF(GL_Paste!$B6680="","",IF(TRIM(GL_Paste!$M6680)&lt;&gt;"",TRIM(GL_Paste!$M6680),IFERROR(MID(GL_Paste!$I6680,FIND("[",GL_Paste!$I6680)+1,FIND("]",GL_Paste!$I6680)-FIND("[",GL_Paste!$I6680)-1),"")))</f>
        <v/>
      </c>
      <c r="D6683">
        <f>IF(GL_Paste!$B6680="","",IFERROR(INDEX(DeptName,MATCH($C6683,DeptTag,0)),"UNALLOCATED"))</f>
        <v/>
      </c>
      <c r="E6683">
        <f>IF(GL_Paste!$B6680="","",IFERROR(INDEX(AcctCat,MATCH(GL_Paste!$B6680&amp;"",AcctCode,0)),"UNKNOWN"))</f>
        <v/>
      </c>
      <c r="F6683">
        <f>IF(GL_Paste!$B6680="","",IFERROR(INDEX(AcctSub,MATCH(GL_Paste!$B6680&amp;"",AcctCode,0)),"UNKNOWN"))</f>
        <v/>
      </c>
    </row>
    <row r="6684">
      <c r="A6684" s="40">
        <f>IF(GL_Paste!$B6681="","",N(GL_Paste!$H6681)-N(GL_Paste!$G6681))</f>
        <v/>
      </c>
      <c r="B6684" s="43">
        <f>IF(GL_Paste!$B6681="","",DATE(YEAR(GL_Paste!$E6681),MONTH(GL_Paste!$E6681),1))</f>
        <v/>
      </c>
      <c r="C6684">
        <f>IF(GL_Paste!$B6681="","",IF(TRIM(GL_Paste!$M6681)&lt;&gt;"",TRIM(GL_Paste!$M6681),IFERROR(MID(GL_Paste!$I6681,FIND("[",GL_Paste!$I6681)+1,FIND("]",GL_Paste!$I6681)-FIND("[",GL_Paste!$I6681)-1),"")))</f>
        <v/>
      </c>
      <c r="D6684">
        <f>IF(GL_Paste!$B6681="","",IFERROR(INDEX(DeptName,MATCH($C6684,DeptTag,0)),"UNALLOCATED"))</f>
        <v/>
      </c>
      <c r="E6684">
        <f>IF(GL_Paste!$B6681="","",IFERROR(INDEX(AcctCat,MATCH(GL_Paste!$B6681&amp;"",AcctCode,0)),"UNKNOWN"))</f>
        <v/>
      </c>
      <c r="F6684">
        <f>IF(GL_Paste!$B6681="","",IFERROR(INDEX(AcctSub,MATCH(GL_Paste!$B6681&amp;"",AcctCode,0)),"UNKNOWN"))</f>
        <v/>
      </c>
    </row>
    <row r="6685">
      <c r="A6685" s="40">
        <f>IF(GL_Paste!$B6682="","",N(GL_Paste!$H6682)-N(GL_Paste!$G6682))</f>
        <v/>
      </c>
      <c r="B6685" s="43">
        <f>IF(GL_Paste!$B6682="","",DATE(YEAR(GL_Paste!$E6682),MONTH(GL_Paste!$E6682),1))</f>
        <v/>
      </c>
      <c r="C6685">
        <f>IF(GL_Paste!$B6682="","",IF(TRIM(GL_Paste!$M6682)&lt;&gt;"",TRIM(GL_Paste!$M6682),IFERROR(MID(GL_Paste!$I6682,FIND("[",GL_Paste!$I6682)+1,FIND("]",GL_Paste!$I6682)-FIND("[",GL_Paste!$I6682)-1),"")))</f>
        <v/>
      </c>
      <c r="D6685">
        <f>IF(GL_Paste!$B6682="","",IFERROR(INDEX(DeptName,MATCH($C6685,DeptTag,0)),"UNALLOCATED"))</f>
        <v/>
      </c>
      <c r="E6685">
        <f>IF(GL_Paste!$B6682="","",IFERROR(INDEX(AcctCat,MATCH(GL_Paste!$B6682&amp;"",AcctCode,0)),"UNKNOWN"))</f>
        <v/>
      </c>
      <c r="F6685">
        <f>IF(GL_Paste!$B6682="","",IFERROR(INDEX(AcctSub,MATCH(GL_Paste!$B6682&amp;"",AcctCode,0)),"UNKNOWN"))</f>
        <v/>
      </c>
    </row>
    <row r="6686">
      <c r="A6686" s="40">
        <f>IF(GL_Paste!$B6683="","",N(GL_Paste!$H6683)-N(GL_Paste!$G6683))</f>
        <v/>
      </c>
      <c r="B6686" s="43">
        <f>IF(GL_Paste!$B6683="","",DATE(YEAR(GL_Paste!$E6683),MONTH(GL_Paste!$E6683),1))</f>
        <v/>
      </c>
      <c r="C6686">
        <f>IF(GL_Paste!$B6683="","",IF(TRIM(GL_Paste!$M6683)&lt;&gt;"",TRIM(GL_Paste!$M6683),IFERROR(MID(GL_Paste!$I6683,FIND("[",GL_Paste!$I6683)+1,FIND("]",GL_Paste!$I6683)-FIND("[",GL_Paste!$I6683)-1),"")))</f>
        <v/>
      </c>
      <c r="D6686">
        <f>IF(GL_Paste!$B6683="","",IFERROR(INDEX(DeptName,MATCH($C6686,DeptTag,0)),"UNALLOCATED"))</f>
        <v/>
      </c>
      <c r="E6686">
        <f>IF(GL_Paste!$B6683="","",IFERROR(INDEX(AcctCat,MATCH(GL_Paste!$B6683&amp;"",AcctCode,0)),"UNKNOWN"))</f>
        <v/>
      </c>
      <c r="F6686">
        <f>IF(GL_Paste!$B6683="","",IFERROR(INDEX(AcctSub,MATCH(GL_Paste!$B6683&amp;"",AcctCode,0)),"UNKNOWN"))</f>
        <v/>
      </c>
    </row>
    <row r="6687">
      <c r="A6687" s="40">
        <f>IF(GL_Paste!$B6684="","",N(GL_Paste!$H6684)-N(GL_Paste!$G6684))</f>
        <v/>
      </c>
      <c r="B6687" s="43">
        <f>IF(GL_Paste!$B6684="","",DATE(YEAR(GL_Paste!$E6684),MONTH(GL_Paste!$E6684),1))</f>
        <v/>
      </c>
      <c r="C6687">
        <f>IF(GL_Paste!$B6684="","",IF(TRIM(GL_Paste!$M6684)&lt;&gt;"",TRIM(GL_Paste!$M6684),IFERROR(MID(GL_Paste!$I6684,FIND("[",GL_Paste!$I6684)+1,FIND("]",GL_Paste!$I6684)-FIND("[",GL_Paste!$I6684)-1),"")))</f>
        <v/>
      </c>
      <c r="D6687">
        <f>IF(GL_Paste!$B6684="","",IFERROR(INDEX(DeptName,MATCH($C6687,DeptTag,0)),"UNALLOCATED"))</f>
        <v/>
      </c>
      <c r="E6687">
        <f>IF(GL_Paste!$B6684="","",IFERROR(INDEX(AcctCat,MATCH(GL_Paste!$B6684&amp;"",AcctCode,0)),"UNKNOWN"))</f>
        <v/>
      </c>
      <c r="F6687">
        <f>IF(GL_Paste!$B6684="","",IFERROR(INDEX(AcctSub,MATCH(GL_Paste!$B6684&amp;"",AcctCode,0)),"UNKNOWN"))</f>
        <v/>
      </c>
    </row>
    <row r="6688">
      <c r="A6688" s="40">
        <f>IF(GL_Paste!$B6685="","",N(GL_Paste!$H6685)-N(GL_Paste!$G6685))</f>
        <v/>
      </c>
      <c r="B6688" s="43">
        <f>IF(GL_Paste!$B6685="","",DATE(YEAR(GL_Paste!$E6685),MONTH(GL_Paste!$E6685),1))</f>
        <v/>
      </c>
      <c r="C6688">
        <f>IF(GL_Paste!$B6685="","",IF(TRIM(GL_Paste!$M6685)&lt;&gt;"",TRIM(GL_Paste!$M6685),IFERROR(MID(GL_Paste!$I6685,FIND("[",GL_Paste!$I6685)+1,FIND("]",GL_Paste!$I6685)-FIND("[",GL_Paste!$I6685)-1),"")))</f>
        <v/>
      </c>
      <c r="D6688">
        <f>IF(GL_Paste!$B6685="","",IFERROR(INDEX(DeptName,MATCH($C6688,DeptTag,0)),"UNALLOCATED"))</f>
        <v/>
      </c>
      <c r="E6688">
        <f>IF(GL_Paste!$B6685="","",IFERROR(INDEX(AcctCat,MATCH(GL_Paste!$B6685&amp;"",AcctCode,0)),"UNKNOWN"))</f>
        <v/>
      </c>
      <c r="F6688">
        <f>IF(GL_Paste!$B6685="","",IFERROR(INDEX(AcctSub,MATCH(GL_Paste!$B6685&amp;"",AcctCode,0)),"UNKNOWN"))</f>
        <v/>
      </c>
    </row>
    <row r="6689">
      <c r="A6689" s="40">
        <f>IF(GL_Paste!$B6686="","",N(GL_Paste!$H6686)-N(GL_Paste!$G6686))</f>
        <v/>
      </c>
      <c r="B6689" s="43">
        <f>IF(GL_Paste!$B6686="","",DATE(YEAR(GL_Paste!$E6686),MONTH(GL_Paste!$E6686),1))</f>
        <v/>
      </c>
      <c r="C6689">
        <f>IF(GL_Paste!$B6686="","",IF(TRIM(GL_Paste!$M6686)&lt;&gt;"",TRIM(GL_Paste!$M6686),IFERROR(MID(GL_Paste!$I6686,FIND("[",GL_Paste!$I6686)+1,FIND("]",GL_Paste!$I6686)-FIND("[",GL_Paste!$I6686)-1),"")))</f>
        <v/>
      </c>
      <c r="D6689">
        <f>IF(GL_Paste!$B6686="","",IFERROR(INDEX(DeptName,MATCH($C6689,DeptTag,0)),"UNALLOCATED"))</f>
        <v/>
      </c>
      <c r="E6689">
        <f>IF(GL_Paste!$B6686="","",IFERROR(INDEX(AcctCat,MATCH(GL_Paste!$B6686&amp;"",AcctCode,0)),"UNKNOWN"))</f>
        <v/>
      </c>
      <c r="F6689">
        <f>IF(GL_Paste!$B6686="","",IFERROR(INDEX(AcctSub,MATCH(GL_Paste!$B6686&amp;"",AcctCode,0)),"UNKNOWN"))</f>
        <v/>
      </c>
    </row>
    <row r="6690">
      <c r="A6690" s="40">
        <f>IF(GL_Paste!$B6687="","",N(GL_Paste!$H6687)-N(GL_Paste!$G6687))</f>
        <v/>
      </c>
      <c r="B6690" s="43">
        <f>IF(GL_Paste!$B6687="","",DATE(YEAR(GL_Paste!$E6687),MONTH(GL_Paste!$E6687),1))</f>
        <v/>
      </c>
      <c r="C6690">
        <f>IF(GL_Paste!$B6687="","",IF(TRIM(GL_Paste!$M6687)&lt;&gt;"",TRIM(GL_Paste!$M6687),IFERROR(MID(GL_Paste!$I6687,FIND("[",GL_Paste!$I6687)+1,FIND("]",GL_Paste!$I6687)-FIND("[",GL_Paste!$I6687)-1),"")))</f>
        <v/>
      </c>
      <c r="D6690">
        <f>IF(GL_Paste!$B6687="","",IFERROR(INDEX(DeptName,MATCH($C6690,DeptTag,0)),"UNALLOCATED"))</f>
        <v/>
      </c>
      <c r="E6690">
        <f>IF(GL_Paste!$B6687="","",IFERROR(INDEX(AcctCat,MATCH(GL_Paste!$B6687&amp;"",AcctCode,0)),"UNKNOWN"))</f>
        <v/>
      </c>
      <c r="F6690">
        <f>IF(GL_Paste!$B6687="","",IFERROR(INDEX(AcctSub,MATCH(GL_Paste!$B6687&amp;"",AcctCode,0)),"UNKNOWN"))</f>
        <v/>
      </c>
    </row>
    <row r="6691">
      <c r="A6691" s="40">
        <f>IF(GL_Paste!$B6688="","",N(GL_Paste!$H6688)-N(GL_Paste!$G6688))</f>
        <v/>
      </c>
      <c r="B6691" s="43">
        <f>IF(GL_Paste!$B6688="","",DATE(YEAR(GL_Paste!$E6688),MONTH(GL_Paste!$E6688),1))</f>
        <v/>
      </c>
      <c r="C6691">
        <f>IF(GL_Paste!$B6688="","",IF(TRIM(GL_Paste!$M6688)&lt;&gt;"",TRIM(GL_Paste!$M6688),IFERROR(MID(GL_Paste!$I6688,FIND("[",GL_Paste!$I6688)+1,FIND("]",GL_Paste!$I6688)-FIND("[",GL_Paste!$I6688)-1),"")))</f>
        <v/>
      </c>
      <c r="D6691">
        <f>IF(GL_Paste!$B6688="","",IFERROR(INDEX(DeptName,MATCH($C6691,DeptTag,0)),"UNALLOCATED"))</f>
        <v/>
      </c>
      <c r="E6691">
        <f>IF(GL_Paste!$B6688="","",IFERROR(INDEX(AcctCat,MATCH(GL_Paste!$B6688&amp;"",AcctCode,0)),"UNKNOWN"))</f>
        <v/>
      </c>
      <c r="F6691">
        <f>IF(GL_Paste!$B6688="","",IFERROR(INDEX(AcctSub,MATCH(GL_Paste!$B6688&amp;"",AcctCode,0)),"UNKNOWN"))</f>
        <v/>
      </c>
    </row>
    <row r="6692">
      <c r="A6692" s="40">
        <f>IF(GL_Paste!$B6689="","",N(GL_Paste!$H6689)-N(GL_Paste!$G6689))</f>
        <v/>
      </c>
      <c r="B6692" s="43">
        <f>IF(GL_Paste!$B6689="","",DATE(YEAR(GL_Paste!$E6689),MONTH(GL_Paste!$E6689),1))</f>
        <v/>
      </c>
      <c r="C6692">
        <f>IF(GL_Paste!$B6689="","",IF(TRIM(GL_Paste!$M6689)&lt;&gt;"",TRIM(GL_Paste!$M6689),IFERROR(MID(GL_Paste!$I6689,FIND("[",GL_Paste!$I6689)+1,FIND("]",GL_Paste!$I6689)-FIND("[",GL_Paste!$I6689)-1),"")))</f>
        <v/>
      </c>
      <c r="D6692">
        <f>IF(GL_Paste!$B6689="","",IFERROR(INDEX(DeptName,MATCH($C6692,DeptTag,0)),"UNALLOCATED"))</f>
        <v/>
      </c>
      <c r="E6692">
        <f>IF(GL_Paste!$B6689="","",IFERROR(INDEX(AcctCat,MATCH(GL_Paste!$B6689&amp;"",AcctCode,0)),"UNKNOWN"))</f>
        <v/>
      </c>
      <c r="F6692">
        <f>IF(GL_Paste!$B6689="","",IFERROR(INDEX(AcctSub,MATCH(GL_Paste!$B6689&amp;"",AcctCode,0)),"UNKNOWN"))</f>
        <v/>
      </c>
    </row>
    <row r="6693">
      <c r="A6693" s="40">
        <f>IF(GL_Paste!$B6690="","",N(GL_Paste!$H6690)-N(GL_Paste!$G6690))</f>
        <v/>
      </c>
      <c r="B6693" s="43">
        <f>IF(GL_Paste!$B6690="","",DATE(YEAR(GL_Paste!$E6690),MONTH(GL_Paste!$E6690),1))</f>
        <v/>
      </c>
      <c r="C6693">
        <f>IF(GL_Paste!$B6690="","",IF(TRIM(GL_Paste!$M6690)&lt;&gt;"",TRIM(GL_Paste!$M6690),IFERROR(MID(GL_Paste!$I6690,FIND("[",GL_Paste!$I6690)+1,FIND("]",GL_Paste!$I6690)-FIND("[",GL_Paste!$I6690)-1),"")))</f>
        <v/>
      </c>
      <c r="D6693">
        <f>IF(GL_Paste!$B6690="","",IFERROR(INDEX(DeptName,MATCH($C6693,DeptTag,0)),"UNALLOCATED"))</f>
        <v/>
      </c>
      <c r="E6693">
        <f>IF(GL_Paste!$B6690="","",IFERROR(INDEX(AcctCat,MATCH(GL_Paste!$B6690&amp;"",AcctCode,0)),"UNKNOWN"))</f>
        <v/>
      </c>
      <c r="F6693">
        <f>IF(GL_Paste!$B6690="","",IFERROR(INDEX(AcctSub,MATCH(GL_Paste!$B6690&amp;"",AcctCode,0)),"UNKNOWN"))</f>
        <v/>
      </c>
    </row>
    <row r="6694">
      <c r="A6694" s="40">
        <f>IF(GL_Paste!$B6691="","",N(GL_Paste!$H6691)-N(GL_Paste!$G6691))</f>
        <v/>
      </c>
      <c r="B6694" s="43">
        <f>IF(GL_Paste!$B6691="","",DATE(YEAR(GL_Paste!$E6691),MONTH(GL_Paste!$E6691),1))</f>
        <v/>
      </c>
      <c r="C6694">
        <f>IF(GL_Paste!$B6691="","",IF(TRIM(GL_Paste!$M6691)&lt;&gt;"",TRIM(GL_Paste!$M6691),IFERROR(MID(GL_Paste!$I6691,FIND("[",GL_Paste!$I6691)+1,FIND("]",GL_Paste!$I6691)-FIND("[",GL_Paste!$I6691)-1),"")))</f>
        <v/>
      </c>
      <c r="D6694">
        <f>IF(GL_Paste!$B6691="","",IFERROR(INDEX(DeptName,MATCH($C6694,DeptTag,0)),"UNALLOCATED"))</f>
        <v/>
      </c>
      <c r="E6694">
        <f>IF(GL_Paste!$B6691="","",IFERROR(INDEX(AcctCat,MATCH(GL_Paste!$B6691&amp;"",AcctCode,0)),"UNKNOWN"))</f>
        <v/>
      </c>
      <c r="F6694">
        <f>IF(GL_Paste!$B6691="","",IFERROR(INDEX(AcctSub,MATCH(GL_Paste!$B6691&amp;"",AcctCode,0)),"UNKNOWN"))</f>
        <v/>
      </c>
    </row>
    <row r="6695">
      <c r="A6695" s="40">
        <f>IF(GL_Paste!$B6692="","",N(GL_Paste!$H6692)-N(GL_Paste!$G6692))</f>
        <v/>
      </c>
      <c r="B6695" s="43">
        <f>IF(GL_Paste!$B6692="","",DATE(YEAR(GL_Paste!$E6692),MONTH(GL_Paste!$E6692),1))</f>
        <v/>
      </c>
      <c r="C6695">
        <f>IF(GL_Paste!$B6692="","",IF(TRIM(GL_Paste!$M6692)&lt;&gt;"",TRIM(GL_Paste!$M6692),IFERROR(MID(GL_Paste!$I6692,FIND("[",GL_Paste!$I6692)+1,FIND("]",GL_Paste!$I6692)-FIND("[",GL_Paste!$I6692)-1),"")))</f>
        <v/>
      </c>
      <c r="D6695">
        <f>IF(GL_Paste!$B6692="","",IFERROR(INDEX(DeptName,MATCH($C6695,DeptTag,0)),"UNALLOCATED"))</f>
        <v/>
      </c>
      <c r="E6695">
        <f>IF(GL_Paste!$B6692="","",IFERROR(INDEX(AcctCat,MATCH(GL_Paste!$B6692&amp;"",AcctCode,0)),"UNKNOWN"))</f>
        <v/>
      </c>
      <c r="F6695">
        <f>IF(GL_Paste!$B6692="","",IFERROR(INDEX(AcctSub,MATCH(GL_Paste!$B6692&amp;"",AcctCode,0)),"UNKNOWN"))</f>
        <v/>
      </c>
    </row>
    <row r="6696">
      <c r="A6696" s="40">
        <f>IF(GL_Paste!$B6693="","",N(GL_Paste!$H6693)-N(GL_Paste!$G6693))</f>
        <v/>
      </c>
      <c r="B6696" s="43">
        <f>IF(GL_Paste!$B6693="","",DATE(YEAR(GL_Paste!$E6693),MONTH(GL_Paste!$E6693),1))</f>
        <v/>
      </c>
      <c r="C6696">
        <f>IF(GL_Paste!$B6693="","",IF(TRIM(GL_Paste!$M6693)&lt;&gt;"",TRIM(GL_Paste!$M6693),IFERROR(MID(GL_Paste!$I6693,FIND("[",GL_Paste!$I6693)+1,FIND("]",GL_Paste!$I6693)-FIND("[",GL_Paste!$I6693)-1),"")))</f>
        <v/>
      </c>
      <c r="D6696">
        <f>IF(GL_Paste!$B6693="","",IFERROR(INDEX(DeptName,MATCH($C6696,DeptTag,0)),"UNALLOCATED"))</f>
        <v/>
      </c>
      <c r="E6696">
        <f>IF(GL_Paste!$B6693="","",IFERROR(INDEX(AcctCat,MATCH(GL_Paste!$B6693&amp;"",AcctCode,0)),"UNKNOWN"))</f>
        <v/>
      </c>
      <c r="F6696">
        <f>IF(GL_Paste!$B6693="","",IFERROR(INDEX(AcctSub,MATCH(GL_Paste!$B6693&amp;"",AcctCode,0)),"UNKNOWN"))</f>
        <v/>
      </c>
    </row>
    <row r="6697">
      <c r="A6697" s="40">
        <f>IF(GL_Paste!$B6694="","",N(GL_Paste!$H6694)-N(GL_Paste!$G6694))</f>
        <v/>
      </c>
      <c r="B6697" s="43">
        <f>IF(GL_Paste!$B6694="","",DATE(YEAR(GL_Paste!$E6694),MONTH(GL_Paste!$E6694),1))</f>
        <v/>
      </c>
      <c r="C6697">
        <f>IF(GL_Paste!$B6694="","",IF(TRIM(GL_Paste!$M6694)&lt;&gt;"",TRIM(GL_Paste!$M6694),IFERROR(MID(GL_Paste!$I6694,FIND("[",GL_Paste!$I6694)+1,FIND("]",GL_Paste!$I6694)-FIND("[",GL_Paste!$I6694)-1),"")))</f>
        <v/>
      </c>
      <c r="D6697">
        <f>IF(GL_Paste!$B6694="","",IFERROR(INDEX(DeptName,MATCH($C6697,DeptTag,0)),"UNALLOCATED"))</f>
        <v/>
      </c>
      <c r="E6697">
        <f>IF(GL_Paste!$B6694="","",IFERROR(INDEX(AcctCat,MATCH(GL_Paste!$B6694&amp;"",AcctCode,0)),"UNKNOWN"))</f>
        <v/>
      </c>
      <c r="F6697">
        <f>IF(GL_Paste!$B6694="","",IFERROR(INDEX(AcctSub,MATCH(GL_Paste!$B6694&amp;"",AcctCode,0)),"UNKNOWN"))</f>
        <v/>
      </c>
    </row>
    <row r="6698">
      <c r="A6698" s="40">
        <f>IF(GL_Paste!$B6695="","",N(GL_Paste!$H6695)-N(GL_Paste!$G6695))</f>
        <v/>
      </c>
      <c r="B6698" s="43">
        <f>IF(GL_Paste!$B6695="","",DATE(YEAR(GL_Paste!$E6695),MONTH(GL_Paste!$E6695),1))</f>
        <v/>
      </c>
      <c r="C6698">
        <f>IF(GL_Paste!$B6695="","",IF(TRIM(GL_Paste!$M6695)&lt;&gt;"",TRIM(GL_Paste!$M6695),IFERROR(MID(GL_Paste!$I6695,FIND("[",GL_Paste!$I6695)+1,FIND("]",GL_Paste!$I6695)-FIND("[",GL_Paste!$I6695)-1),"")))</f>
        <v/>
      </c>
      <c r="D6698">
        <f>IF(GL_Paste!$B6695="","",IFERROR(INDEX(DeptName,MATCH($C6698,DeptTag,0)),"UNALLOCATED"))</f>
        <v/>
      </c>
      <c r="E6698">
        <f>IF(GL_Paste!$B6695="","",IFERROR(INDEX(AcctCat,MATCH(GL_Paste!$B6695&amp;"",AcctCode,0)),"UNKNOWN"))</f>
        <v/>
      </c>
      <c r="F6698">
        <f>IF(GL_Paste!$B6695="","",IFERROR(INDEX(AcctSub,MATCH(GL_Paste!$B6695&amp;"",AcctCode,0)),"UNKNOWN"))</f>
        <v/>
      </c>
    </row>
    <row r="6699">
      <c r="A6699" s="40">
        <f>IF(GL_Paste!$B6696="","",N(GL_Paste!$H6696)-N(GL_Paste!$G6696))</f>
        <v/>
      </c>
      <c r="B6699" s="43">
        <f>IF(GL_Paste!$B6696="","",DATE(YEAR(GL_Paste!$E6696),MONTH(GL_Paste!$E6696),1))</f>
        <v/>
      </c>
      <c r="C6699">
        <f>IF(GL_Paste!$B6696="","",IF(TRIM(GL_Paste!$M6696)&lt;&gt;"",TRIM(GL_Paste!$M6696),IFERROR(MID(GL_Paste!$I6696,FIND("[",GL_Paste!$I6696)+1,FIND("]",GL_Paste!$I6696)-FIND("[",GL_Paste!$I6696)-1),"")))</f>
        <v/>
      </c>
      <c r="D6699">
        <f>IF(GL_Paste!$B6696="","",IFERROR(INDEX(DeptName,MATCH($C6699,DeptTag,0)),"UNALLOCATED"))</f>
        <v/>
      </c>
      <c r="E6699">
        <f>IF(GL_Paste!$B6696="","",IFERROR(INDEX(AcctCat,MATCH(GL_Paste!$B6696&amp;"",AcctCode,0)),"UNKNOWN"))</f>
        <v/>
      </c>
      <c r="F6699">
        <f>IF(GL_Paste!$B6696="","",IFERROR(INDEX(AcctSub,MATCH(GL_Paste!$B6696&amp;"",AcctCode,0)),"UNKNOWN"))</f>
        <v/>
      </c>
    </row>
    <row r="6700">
      <c r="A6700" s="40">
        <f>IF(GL_Paste!$B6697="","",N(GL_Paste!$H6697)-N(GL_Paste!$G6697))</f>
        <v/>
      </c>
      <c r="B6700" s="43">
        <f>IF(GL_Paste!$B6697="","",DATE(YEAR(GL_Paste!$E6697),MONTH(GL_Paste!$E6697),1))</f>
        <v/>
      </c>
      <c r="C6700">
        <f>IF(GL_Paste!$B6697="","",IF(TRIM(GL_Paste!$M6697)&lt;&gt;"",TRIM(GL_Paste!$M6697),IFERROR(MID(GL_Paste!$I6697,FIND("[",GL_Paste!$I6697)+1,FIND("]",GL_Paste!$I6697)-FIND("[",GL_Paste!$I6697)-1),"")))</f>
        <v/>
      </c>
      <c r="D6700">
        <f>IF(GL_Paste!$B6697="","",IFERROR(INDEX(DeptName,MATCH($C6700,DeptTag,0)),"UNALLOCATED"))</f>
        <v/>
      </c>
      <c r="E6700">
        <f>IF(GL_Paste!$B6697="","",IFERROR(INDEX(AcctCat,MATCH(GL_Paste!$B6697&amp;"",AcctCode,0)),"UNKNOWN"))</f>
        <v/>
      </c>
      <c r="F6700">
        <f>IF(GL_Paste!$B6697="","",IFERROR(INDEX(AcctSub,MATCH(GL_Paste!$B6697&amp;"",AcctCode,0)),"UNKNOWN"))</f>
        <v/>
      </c>
    </row>
    <row r="6701">
      <c r="A6701" s="40">
        <f>IF(GL_Paste!$B6698="","",N(GL_Paste!$H6698)-N(GL_Paste!$G6698))</f>
        <v/>
      </c>
      <c r="B6701" s="43">
        <f>IF(GL_Paste!$B6698="","",DATE(YEAR(GL_Paste!$E6698),MONTH(GL_Paste!$E6698),1))</f>
        <v/>
      </c>
      <c r="C6701">
        <f>IF(GL_Paste!$B6698="","",IF(TRIM(GL_Paste!$M6698)&lt;&gt;"",TRIM(GL_Paste!$M6698),IFERROR(MID(GL_Paste!$I6698,FIND("[",GL_Paste!$I6698)+1,FIND("]",GL_Paste!$I6698)-FIND("[",GL_Paste!$I6698)-1),"")))</f>
        <v/>
      </c>
      <c r="D6701">
        <f>IF(GL_Paste!$B6698="","",IFERROR(INDEX(DeptName,MATCH($C6701,DeptTag,0)),"UNALLOCATED"))</f>
        <v/>
      </c>
      <c r="E6701">
        <f>IF(GL_Paste!$B6698="","",IFERROR(INDEX(AcctCat,MATCH(GL_Paste!$B6698&amp;"",AcctCode,0)),"UNKNOWN"))</f>
        <v/>
      </c>
      <c r="F6701">
        <f>IF(GL_Paste!$B6698="","",IFERROR(INDEX(AcctSub,MATCH(GL_Paste!$B6698&amp;"",AcctCode,0)),"UNKNOWN"))</f>
        <v/>
      </c>
    </row>
    <row r="6702">
      <c r="A6702" s="40">
        <f>IF(GL_Paste!$B6699="","",N(GL_Paste!$H6699)-N(GL_Paste!$G6699))</f>
        <v/>
      </c>
      <c r="B6702" s="43">
        <f>IF(GL_Paste!$B6699="","",DATE(YEAR(GL_Paste!$E6699),MONTH(GL_Paste!$E6699),1))</f>
        <v/>
      </c>
      <c r="C6702">
        <f>IF(GL_Paste!$B6699="","",IF(TRIM(GL_Paste!$M6699)&lt;&gt;"",TRIM(GL_Paste!$M6699),IFERROR(MID(GL_Paste!$I6699,FIND("[",GL_Paste!$I6699)+1,FIND("]",GL_Paste!$I6699)-FIND("[",GL_Paste!$I6699)-1),"")))</f>
        <v/>
      </c>
      <c r="D6702">
        <f>IF(GL_Paste!$B6699="","",IFERROR(INDEX(DeptName,MATCH($C6702,DeptTag,0)),"UNALLOCATED"))</f>
        <v/>
      </c>
      <c r="E6702">
        <f>IF(GL_Paste!$B6699="","",IFERROR(INDEX(AcctCat,MATCH(GL_Paste!$B6699&amp;"",AcctCode,0)),"UNKNOWN"))</f>
        <v/>
      </c>
      <c r="F6702">
        <f>IF(GL_Paste!$B6699="","",IFERROR(INDEX(AcctSub,MATCH(GL_Paste!$B6699&amp;"",AcctCode,0)),"UNKNOWN"))</f>
        <v/>
      </c>
    </row>
    <row r="6703">
      <c r="A6703" s="40">
        <f>IF(GL_Paste!$B6700="","",N(GL_Paste!$H6700)-N(GL_Paste!$G6700))</f>
        <v/>
      </c>
      <c r="B6703" s="43">
        <f>IF(GL_Paste!$B6700="","",DATE(YEAR(GL_Paste!$E6700),MONTH(GL_Paste!$E6700),1))</f>
        <v/>
      </c>
      <c r="C6703">
        <f>IF(GL_Paste!$B6700="","",IF(TRIM(GL_Paste!$M6700)&lt;&gt;"",TRIM(GL_Paste!$M6700),IFERROR(MID(GL_Paste!$I6700,FIND("[",GL_Paste!$I6700)+1,FIND("]",GL_Paste!$I6700)-FIND("[",GL_Paste!$I6700)-1),"")))</f>
        <v/>
      </c>
      <c r="D6703">
        <f>IF(GL_Paste!$B6700="","",IFERROR(INDEX(DeptName,MATCH($C6703,DeptTag,0)),"UNALLOCATED"))</f>
        <v/>
      </c>
      <c r="E6703">
        <f>IF(GL_Paste!$B6700="","",IFERROR(INDEX(AcctCat,MATCH(GL_Paste!$B6700&amp;"",AcctCode,0)),"UNKNOWN"))</f>
        <v/>
      </c>
      <c r="F6703">
        <f>IF(GL_Paste!$B6700="","",IFERROR(INDEX(AcctSub,MATCH(GL_Paste!$B6700&amp;"",AcctCode,0)),"UNKNOWN"))</f>
        <v/>
      </c>
    </row>
    <row r="6704">
      <c r="A6704" s="40">
        <f>IF(GL_Paste!$B6701="","",N(GL_Paste!$H6701)-N(GL_Paste!$G6701))</f>
        <v/>
      </c>
      <c r="B6704" s="43">
        <f>IF(GL_Paste!$B6701="","",DATE(YEAR(GL_Paste!$E6701),MONTH(GL_Paste!$E6701),1))</f>
        <v/>
      </c>
      <c r="C6704">
        <f>IF(GL_Paste!$B6701="","",IF(TRIM(GL_Paste!$M6701)&lt;&gt;"",TRIM(GL_Paste!$M6701),IFERROR(MID(GL_Paste!$I6701,FIND("[",GL_Paste!$I6701)+1,FIND("]",GL_Paste!$I6701)-FIND("[",GL_Paste!$I6701)-1),"")))</f>
        <v/>
      </c>
      <c r="D6704">
        <f>IF(GL_Paste!$B6701="","",IFERROR(INDEX(DeptName,MATCH($C6704,DeptTag,0)),"UNALLOCATED"))</f>
        <v/>
      </c>
      <c r="E6704">
        <f>IF(GL_Paste!$B6701="","",IFERROR(INDEX(AcctCat,MATCH(GL_Paste!$B6701&amp;"",AcctCode,0)),"UNKNOWN"))</f>
        <v/>
      </c>
      <c r="F6704">
        <f>IF(GL_Paste!$B6701="","",IFERROR(INDEX(AcctSub,MATCH(GL_Paste!$B6701&amp;"",AcctCode,0)),"UNKNOWN"))</f>
        <v/>
      </c>
    </row>
    <row r="6705">
      <c r="A6705" s="40">
        <f>IF(GL_Paste!$B6702="","",N(GL_Paste!$H6702)-N(GL_Paste!$G6702))</f>
        <v/>
      </c>
      <c r="B6705" s="43">
        <f>IF(GL_Paste!$B6702="","",DATE(YEAR(GL_Paste!$E6702),MONTH(GL_Paste!$E6702),1))</f>
        <v/>
      </c>
      <c r="C6705">
        <f>IF(GL_Paste!$B6702="","",IF(TRIM(GL_Paste!$M6702)&lt;&gt;"",TRIM(GL_Paste!$M6702),IFERROR(MID(GL_Paste!$I6702,FIND("[",GL_Paste!$I6702)+1,FIND("]",GL_Paste!$I6702)-FIND("[",GL_Paste!$I6702)-1),"")))</f>
        <v/>
      </c>
      <c r="D6705">
        <f>IF(GL_Paste!$B6702="","",IFERROR(INDEX(DeptName,MATCH($C6705,DeptTag,0)),"UNALLOCATED"))</f>
        <v/>
      </c>
      <c r="E6705">
        <f>IF(GL_Paste!$B6702="","",IFERROR(INDEX(AcctCat,MATCH(GL_Paste!$B6702&amp;"",AcctCode,0)),"UNKNOWN"))</f>
        <v/>
      </c>
      <c r="F6705">
        <f>IF(GL_Paste!$B6702="","",IFERROR(INDEX(AcctSub,MATCH(GL_Paste!$B6702&amp;"",AcctCode,0)),"UNKNOWN"))</f>
        <v/>
      </c>
    </row>
    <row r="6706">
      <c r="A6706" s="40">
        <f>IF(GL_Paste!$B6703="","",N(GL_Paste!$H6703)-N(GL_Paste!$G6703))</f>
        <v/>
      </c>
      <c r="B6706" s="43">
        <f>IF(GL_Paste!$B6703="","",DATE(YEAR(GL_Paste!$E6703),MONTH(GL_Paste!$E6703),1))</f>
        <v/>
      </c>
      <c r="C6706">
        <f>IF(GL_Paste!$B6703="","",IF(TRIM(GL_Paste!$M6703)&lt;&gt;"",TRIM(GL_Paste!$M6703),IFERROR(MID(GL_Paste!$I6703,FIND("[",GL_Paste!$I6703)+1,FIND("]",GL_Paste!$I6703)-FIND("[",GL_Paste!$I6703)-1),"")))</f>
        <v/>
      </c>
      <c r="D6706">
        <f>IF(GL_Paste!$B6703="","",IFERROR(INDEX(DeptName,MATCH($C6706,DeptTag,0)),"UNALLOCATED"))</f>
        <v/>
      </c>
      <c r="E6706">
        <f>IF(GL_Paste!$B6703="","",IFERROR(INDEX(AcctCat,MATCH(GL_Paste!$B6703&amp;"",AcctCode,0)),"UNKNOWN"))</f>
        <v/>
      </c>
      <c r="F6706">
        <f>IF(GL_Paste!$B6703="","",IFERROR(INDEX(AcctSub,MATCH(GL_Paste!$B6703&amp;"",AcctCode,0)),"UNKNOWN"))</f>
        <v/>
      </c>
    </row>
    <row r="6707">
      <c r="A6707" s="40">
        <f>IF(GL_Paste!$B6704="","",N(GL_Paste!$H6704)-N(GL_Paste!$G6704))</f>
        <v/>
      </c>
      <c r="B6707" s="43">
        <f>IF(GL_Paste!$B6704="","",DATE(YEAR(GL_Paste!$E6704),MONTH(GL_Paste!$E6704),1))</f>
        <v/>
      </c>
      <c r="C6707">
        <f>IF(GL_Paste!$B6704="","",IF(TRIM(GL_Paste!$M6704)&lt;&gt;"",TRIM(GL_Paste!$M6704),IFERROR(MID(GL_Paste!$I6704,FIND("[",GL_Paste!$I6704)+1,FIND("]",GL_Paste!$I6704)-FIND("[",GL_Paste!$I6704)-1),"")))</f>
        <v/>
      </c>
      <c r="D6707">
        <f>IF(GL_Paste!$B6704="","",IFERROR(INDEX(DeptName,MATCH($C6707,DeptTag,0)),"UNALLOCATED"))</f>
        <v/>
      </c>
      <c r="E6707">
        <f>IF(GL_Paste!$B6704="","",IFERROR(INDEX(AcctCat,MATCH(GL_Paste!$B6704&amp;"",AcctCode,0)),"UNKNOWN"))</f>
        <v/>
      </c>
      <c r="F6707">
        <f>IF(GL_Paste!$B6704="","",IFERROR(INDEX(AcctSub,MATCH(GL_Paste!$B6704&amp;"",AcctCode,0)),"UNKNOWN"))</f>
        <v/>
      </c>
    </row>
    <row r="6708">
      <c r="A6708" s="40">
        <f>IF(GL_Paste!$B6705="","",N(GL_Paste!$H6705)-N(GL_Paste!$G6705))</f>
        <v/>
      </c>
      <c r="B6708" s="43">
        <f>IF(GL_Paste!$B6705="","",DATE(YEAR(GL_Paste!$E6705),MONTH(GL_Paste!$E6705),1))</f>
        <v/>
      </c>
      <c r="C6708">
        <f>IF(GL_Paste!$B6705="","",IF(TRIM(GL_Paste!$M6705)&lt;&gt;"",TRIM(GL_Paste!$M6705),IFERROR(MID(GL_Paste!$I6705,FIND("[",GL_Paste!$I6705)+1,FIND("]",GL_Paste!$I6705)-FIND("[",GL_Paste!$I6705)-1),"")))</f>
        <v/>
      </c>
      <c r="D6708">
        <f>IF(GL_Paste!$B6705="","",IFERROR(INDEX(DeptName,MATCH($C6708,DeptTag,0)),"UNALLOCATED"))</f>
        <v/>
      </c>
      <c r="E6708">
        <f>IF(GL_Paste!$B6705="","",IFERROR(INDEX(AcctCat,MATCH(GL_Paste!$B6705&amp;"",AcctCode,0)),"UNKNOWN"))</f>
        <v/>
      </c>
      <c r="F6708">
        <f>IF(GL_Paste!$B6705="","",IFERROR(INDEX(AcctSub,MATCH(GL_Paste!$B6705&amp;"",AcctCode,0)),"UNKNOWN"))</f>
        <v/>
      </c>
    </row>
    <row r="6709">
      <c r="A6709" s="40">
        <f>IF(GL_Paste!$B6706="","",N(GL_Paste!$H6706)-N(GL_Paste!$G6706))</f>
        <v/>
      </c>
      <c r="B6709" s="43">
        <f>IF(GL_Paste!$B6706="","",DATE(YEAR(GL_Paste!$E6706),MONTH(GL_Paste!$E6706),1))</f>
        <v/>
      </c>
      <c r="C6709">
        <f>IF(GL_Paste!$B6706="","",IF(TRIM(GL_Paste!$M6706)&lt;&gt;"",TRIM(GL_Paste!$M6706),IFERROR(MID(GL_Paste!$I6706,FIND("[",GL_Paste!$I6706)+1,FIND("]",GL_Paste!$I6706)-FIND("[",GL_Paste!$I6706)-1),"")))</f>
        <v/>
      </c>
      <c r="D6709">
        <f>IF(GL_Paste!$B6706="","",IFERROR(INDEX(DeptName,MATCH($C6709,DeptTag,0)),"UNALLOCATED"))</f>
        <v/>
      </c>
      <c r="E6709">
        <f>IF(GL_Paste!$B6706="","",IFERROR(INDEX(AcctCat,MATCH(GL_Paste!$B6706&amp;"",AcctCode,0)),"UNKNOWN"))</f>
        <v/>
      </c>
      <c r="F6709">
        <f>IF(GL_Paste!$B6706="","",IFERROR(INDEX(AcctSub,MATCH(GL_Paste!$B6706&amp;"",AcctCode,0)),"UNKNOWN"))</f>
        <v/>
      </c>
    </row>
    <row r="6710">
      <c r="A6710" s="40">
        <f>IF(GL_Paste!$B6707="","",N(GL_Paste!$H6707)-N(GL_Paste!$G6707))</f>
        <v/>
      </c>
      <c r="B6710" s="43">
        <f>IF(GL_Paste!$B6707="","",DATE(YEAR(GL_Paste!$E6707),MONTH(GL_Paste!$E6707),1))</f>
        <v/>
      </c>
      <c r="C6710">
        <f>IF(GL_Paste!$B6707="","",IF(TRIM(GL_Paste!$M6707)&lt;&gt;"",TRIM(GL_Paste!$M6707),IFERROR(MID(GL_Paste!$I6707,FIND("[",GL_Paste!$I6707)+1,FIND("]",GL_Paste!$I6707)-FIND("[",GL_Paste!$I6707)-1),"")))</f>
        <v/>
      </c>
      <c r="D6710">
        <f>IF(GL_Paste!$B6707="","",IFERROR(INDEX(DeptName,MATCH($C6710,DeptTag,0)),"UNALLOCATED"))</f>
        <v/>
      </c>
      <c r="E6710">
        <f>IF(GL_Paste!$B6707="","",IFERROR(INDEX(AcctCat,MATCH(GL_Paste!$B6707&amp;"",AcctCode,0)),"UNKNOWN"))</f>
        <v/>
      </c>
      <c r="F6710">
        <f>IF(GL_Paste!$B6707="","",IFERROR(INDEX(AcctSub,MATCH(GL_Paste!$B6707&amp;"",AcctCode,0)),"UNKNOWN"))</f>
        <v/>
      </c>
    </row>
    <row r="6711">
      <c r="A6711" s="40">
        <f>IF(GL_Paste!$B6708="","",N(GL_Paste!$H6708)-N(GL_Paste!$G6708))</f>
        <v/>
      </c>
      <c r="B6711" s="43">
        <f>IF(GL_Paste!$B6708="","",DATE(YEAR(GL_Paste!$E6708),MONTH(GL_Paste!$E6708),1))</f>
        <v/>
      </c>
      <c r="C6711">
        <f>IF(GL_Paste!$B6708="","",IF(TRIM(GL_Paste!$M6708)&lt;&gt;"",TRIM(GL_Paste!$M6708),IFERROR(MID(GL_Paste!$I6708,FIND("[",GL_Paste!$I6708)+1,FIND("]",GL_Paste!$I6708)-FIND("[",GL_Paste!$I6708)-1),"")))</f>
        <v/>
      </c>
      <c r="D6711">
        <f>IF(GL_Paste!$B6708="","",IFERROR(INDEX(DeptName,MATCH($C6711,DeptTag,0)),"UNALLOCATED"))</f>
        <v/>
      </c>
      <c r="E6711">
        <f>IF(GL_Paste!$B6708="","",IFERROR(INDEX(AcctCat,MATCH(GL_Paste!$B6708&amp;"",AcctCode,0)),"UNKNOWN"))</f>
        <v/>
      </c>
      <c r="F6711">
        <f>IF(GL_Paste!$B6708="","",IFERROR(INDEX(AcctSub,MATCH(GL_Paste!$B6708&amp;"",AcctCode,0)),"UNKNOWN"))</f>
        <v/>
      </c>
    </row>
    <row r="6712">
      <c r="A6712" s="40">
        <f>IF(GL_Paste!$B6709="","",N(GL_Paste!$H6709)-N(GL_Paste!$G6709))</f>
        <v/>
      </c>
      <c r="B6712" s="43">
        <f>IF(GL_Paste!$B6709="","",DATE(YEAR(GL_Paste!$E6709),MONTH(GL_Paste!$E6709),1))</f>
        <v/>
      </c>
      <c r="C6712">
        <f>IF(GL_Paste!$B6709="","",IF(TRIM(GL_Paste!$M6709)&lt;&gt;"",TRIM(GL_Paste!$M6709),IFERROR(MID(GL_Paste!$I6709,FIND("[",GL_Paste!$I6709)+1,FIND("]",GL_Paste!$I6709)-FIND("[",GL_Paste!$I6709)-1),"")))</f>
        <v/>
      </c>
      <c r="D6712">
        <f>IF(GL_Paste!$B6709="","",IFERROR(INDEX(DeptName,MATCH($C6712,DeptTag,0)),"UNALLOCATED"))</f>
        <v/>
      </c>
      <c r="E6712">
        <f>IF(GL_Paste!$B6709="","",IFERROR(INDEX(AcctCat,MATCH(GL_Paste!$B6709&amp;"",AcctCode,0)),"UNKNOWN"))</f>
        <v/>
      </c>
      <c r="F6712">
        <f>IF(GL_Paste!$B6709="","",IFERROR(INDEX(AcctSub,MATCH(GL_Paste!$B6709&amp;"",AcctCode,0)),"UNKNOWN"))</f>
        <v/>
      </c>
    </row>
    <row r="6713">
      <c r="A6713" s="40">
        <f>IF(GL_Paste!$B6710="","",N(GL_Paste!$H6710)-N(GL_Paste!$G6710))</f>
        <v/>
      </c>
      <c r="B6713" s="43">
        <f>IF(GL_Paste!$B6710="","",DATE(YEAR(GL_Paste!$E6710),MONTH(GL_Paste!$E6710),1))</f>
        <v/>
      </c>
      <c r="C6713">
        <f>IF(GL_Paste!$B6710="","",IF(TRIM(GL_Paste!$M6710)&lt;&gt;"",TRIM(GL_Paste!$M6710),IFERROR(MID(GL_Paste!$I6710,FIND("[",GL_Paste!$I6710)+1,FIND("]",GL_Paste!$I6710)-FIND("[",GL_Paste!$I6710)-1),"")))</f>
        <v/>
      </c>
      <c r="D6713">
        <f>IF(GL_Paste!$B6710="","",IFERROR(INDEX(DeptName,MATCH($C6713,DeptTag,0)),"UNALLOCATED"))</f>
        <v/>
      </c>
      <c r="E6713">
        <f>IF(GL_Paste!$B6710="","",IFERROR(INDEX(AcctCat,MATCH(GL_Paste!$B6710&amp;"",AcctCode,0)),"UNKNOWN"))</f>
        <v/>
      </c>
      <c r="F6713">
        <f>IF(GL_Paste!$B6710="","",IFERROR(INDEX(AcctSub,MATCH(GL_Paste!$B6710&amp;"",AcctCode,0)),"UNKNOWN"))</f>
        <v/>
      </c>
    </row>
    <row r="6714">
      <c r="A6714" s="40">
        <f>IF(GL_Paste!$B6711="","",N(GL_Paste!$H6711)-N(GL_Paste!$G6711))</f>
        <v/>
      </c>
      <c r="B6714" s="43">
        <f>IF(GL_Paste!$B6711="","",DATE(YEAR(GL_Paste!$E6711),MONTH(GL_Paste!$E6711),1))</f>
        <v/>
      </c>
      <c r="C6714">
        <f>IF(GL_Paste!$B6711="","",IF(TRIM(GL_Paste!$M6711)&lt;&gt;"",TRIM(GL_Paste!$M6711),IFERROR(MID(GL_Paste!$I6711,FIND("[",GL_Paste!$I6711)+1,FIND("]",GL_Paste!$I6711)-FIND("[",GL_Paste!$I6711)-1),"")))</f>
        <v/>
      </c>
      <c r="D6714">
        <f>IF(GL_Paste!$B6711="","",IFERROR(INDEX(DeptName,MATCH($C6714,DeptTag,0)),"UNALLOCATED"))</f>
        <v/>
      </c>
      <c r="E6714">
        <f>IF(GL_Paste!$B6711="","",IFERROR(INDEX(AcctCat,MATCH(GL_Paste!$B6711&amp;"",AcctCode,0)),"UNKNOWN"))</f>
        <v/>
      </c>
      <c r="F6714">
        <f>IF(GL_Paste!$B6711="","",IFERROR(INDEX(AcctSub,MATCH(GL_Paste!$B6711&amp;"",AcctCode,0)),"UNKNOWN"))</f>
        <v/>
      </c>
    </row>
    <row r="6715">
      <c r="A6715" s="40">
        <f>IF(GL_Paste!$B6712="","",N(GL_Paste!$H6712)-N(GL_Paste!$G6712))</f>
        <v/>
      </c>
      <c r="B6715" s="43">
        <f>IF(GL_Paste!$B6712="","",DATE(YEAR(GL_Paste!$E6712),MONTH(GL_Paste!$E6712),1))</f>
        <v/>
      </c>
      <c r="C6715">
        <f>IF(GL_Paste!$B6712="","",IF(TRIM(GL_Paste!$M6712)&lt;&gt;"",TRIM(GL_Paste!$M6712),IFERROR(MID(GL_Paste!$I6712,FIND("[",GL_Paste!$I6712)+1,FIND("]",GL_Paste!$I6712)-FIND("[",GL_Paste!$I6712)-1),"")))</f>
        <v/>
      </c>
      <c r="D6715">
        <f>IF(GL_Paste!$B6712="","",IFERROR(INDEX(DeptName,MATCH($C6715,DeptTag,0)),"UNALLOCATED"))</f>
        <v/>
      </c>
      <c r="E6715">
        <f>IF(GL_Paste!$B6712="","",IFERROR(INDEX(AcctCat,MATCH(GL_Paste!$B6712&amp;"",AcctCode,0)),"UNKNOWN"))</f>
        <v/>
      </c>
      <c r="F6715">
        <f>IF(GL_Paste!$B6712="","",IFERROR(INDEX(AcctSub,MATCH(GL_Paste!$B6712&amp;"",AcctCode,0)),"UNKNOWN"))</f>
        <v/>
      </c>
    </row>
    <row r="6716">
      <c r="A6716" s="40">
        <f>IF(GL_Paste!$B6713="","",N(GL_Paste!$H6713)-N(GL_Paste!$G6713))</f>
        <v/>
      </c>
      <c r="B6716" s="43">
        <f>IF(GL_Paste!$B6713="","",DATE(YEAR(GL_Paste!$E6713),MONTH(GL_Paste!$E6713),1))</f>
        <v/>
      </c>
      <c r="C6716">
        <f>IF(GL_Paste!$B6713="","",IF(TRIM(GL_Paste!$M6713)&lt;&gt;"",TRIM(GL_Paste!$M6713),IFERROR(MID(GL_Paste!$I6713,FIND("[",GL_Paste!$I6713)+1,FIND("]",GL_Paste!$I6713)-FIND("[",GL_Paste!$I6713)-1),"")))</f>
        <v/>
      </c>
      <c r="D6716">
        <f>IF(GL_Paste!$B6713="","",IFERROR(INDEX(DeptName,MATCH($C6716,DeptTag,0)),"UNALLOCATED"))</f>
        <v/>
      </c>
      <c r="E6716">
        <f>IF(GL_Paste!$B6713="","",IFERROR(INDEX(AcctCat,MATCH(GL_Paste!$B6713&amp;"",AcctCode,0)),"UNKNOWN"))</f>
        <v/>
      </c>
      <c r="F6716">
        <f>IF(GL_Paste!$B6713="","",IFERROR(INDEX(AcctSub,MATCH(GL_Paste!$B6713&amp;"",AcctCode,0)),"UNKNOWN"))</f>
        <v/>
      </c>
    </row>
    <row r="6717">
      <c r="A6717" s="40">
        <f>IF(GL_Paste!$B6714="","",N(GL_Paste!$H6714)-N(GL_Paste!$G6714))</f>
        <v/>
      </c>
      <c r="B6717" s="43">
        <f>IF(GL_Paste!$B6714="","",DATE(YEAR(GL_Paste!$E6714),MONTH(GL_Paste!$E6714),1))</f>
        <v/>
      </c>
      <c r="C6717">
        <f>IF(GL_Paste!$B6714="","",IF(TRIM(GL_Paste!$M6714)&lt;&gt;"",TRIM(GL_Paste!$M6714),IFERROR(MID(GL_Paste!$I6714,FIND("[",GL_Paste!$I6714)+1,FIND("]",GL_Paste!$I6714)-FIND("[",GL_Paste!$I6714)-1),"")))</f>
        <v/>
      </c>
      <c r="D6717">
        <f>IF(GL_Paste!$B6714="","",IFERROR(INDEX(DeptName,MATCH($C6717,DeptTag,0)),"UNALLOCATED"))</f>
        <v/>
      </c>
      <c r="E6717">
        <f>IF(GL_Paste!$B6714="","",IFERROR(INDEX(AcctCat,MATCH(GL_Paste!$B6714&amp;"",AcctCode,0)),"UNKNOWN"))</f>
        <v/>
      </c>
      <c r="F6717">
        <f>IF(GL_Paste!$B6714="","",IFERROR(INDEX(AcctSub,MATCH(GL_Paste!$B6714&amp;"",AcctCode,0)),"UNKNOWN"))</f>
        <v/>
      </c>
    </row>
    <row r="6718">
      <c r="A6718" s="40">
        <f>IF(GL_Paste!$B6715="","",N(GL_Paste!$H6715)-N(GL_Paste!$G6715))</f>
        <v/>
      </c>
      <c r="B6718" s="43">
        <f>IF(GL_Paste!$B6715="","",DATE(YEAR(GL_Paste!$E6715),MONTH(GL_Paste!$E6715),1))</f>
        <v/>
      </c>
      <c r="C6718">
        <f>IF(GL_Paste!$B6715="","",IF(TRIM(GL_Paste!$M6715)&lt;&gt;"",TRIM(GL_Paste!$M6715),IFERROR(MID(GL_Paste!$I6715,FIND("[",GL_Paste!$I6715)+1,FIND("]",GL_Paste!$I6715)-FIND("[",GL_Paste!$I6715)-1),"")))</f>
        <v/>
      </c>
      <c r="D6718">
        <f>IF(GL_Paste!$B6715="","",IFERROR(INDEX(DeptName,MATCH($C6718,DeptTag,0)),"UNALLOCATED"))</f>
        <v/>
      </c>
      <c r="E6718">
        <f>IF(GL_Paste!$B6715="","",IFERROR(INDEX(AcctCat,MATCH(GL_Paste!$B6715&amp;"",AcctCode,0)),"UNKNOWN"))</f>
        <v/>
      </c>
      <c r="F6718">
        <f>IF(GL_Paste!$B6715="","",IFERROR(INDEX(AcctSub,MATCH(GL_Paste!$B6715&amp;"",AcctCode,0)),"UNKNOWN"))</f>
        <v/>
      </c>
    </row>
    <row r="6719">
      <c r="A6719" s="40">
        <f>IF(GL_Paste!$B6716="","",N(GL_Paste!$H6716)-N(GL_Paste!$G6716))</f>
        <v/>
      </c>
      <c r="B6719" s="43">
        <f>IF(GL_Paste!$B6716="","",DATE(YEAR(GL_Paste!$E6716),MONTH(GL_Paste!$E6716),1))</f>
        <v/>
      </c>
      <c r="C6719">
        <f>IF(GL_Paste!$B6716="","",IF(TRIM(GL_Paste!$M6716)&lt;&gt;"",TRIM(GL_Paste!$M6716),IFERROR(MID(GL_Paste!$I6716,FIND("[",GL_Paste!$I6716)+1,FIND("]",GL_Paste!$I6716)-FIND("[",GL_Paste!$I6716)-1),"")))</f>
        <v/>
      </c>
      <c r="D6719">
        <f>IF(GL_Paste!$B6716="","",IFERROR(INDEX(DeptName,MATCH($C6719,DeptTag,0)),"UNALLOCATED"))</f>
        <v/>
      </c>
      <c r="E6719">
        <f>IF(GL_Paste!$B6716="","",IFERROR(INDEX(AcctCat,MATCH(GL_Paste!$B6716&amp;"",AcctCode,0)),"UNKNOWN"))</f>
        <v/>
      </c>
      <c r="F6719">
        <f>IF(GL_Paste!$B6716="","",IFERROR(INDEX(AcctSub,MATCH(GL_Paste!$B6716&amp;"",AcctCode,0)),"UNKNOWN"))</f>
        <v/>
      </c>
    </row>
    <row r="6720">
      <c r="A6720" s="40">
        <f>IF(GL_Paste!$B6717="","",N(GL_Paste!$H6717)-N(GL_Paste!$G6717))</f>
        <v/>
      </c>
      <c r="B6720" s="43">
        <f>IF(GL_Paste!$B6717="","",DATE(YEAR(GL_Paste!$E6717),MONTH(GL_Paste!$E6717),1))</f>
        <v/>
      </c>
      <c r="C6720">
        <f>IF(GL_Paste!$B6717="","",IF(TRIM(GL_Paste!$M6717)&lt;&gt;"",TRIM(GL_Paste!$M6717),IFERROR(MID(GL_Paste!$I6717,FIND("[",GL_Paste!$I6717)+1,FIND("]",GL_Paste!$I6717)-FIND("[",GL_Paste!$I6717)-1),"")))</f>
        <v/>
      </c>
      <c r="D6720">
        <f>IF(GL_Paste!$B6717="","",IFERROR(INDEX(DeptName,MATCH($C6720,DeptTag,0)),"UNALLOCATED"))</f>
        <v/>
      </c>
      <c r="E6720">
        <f>IF(GL_Paste!$B6717="","",IFERROR(INDEX(AcctCat,MATCH(GL_Paste!$B6717&amp;"",AcctCode,0)),"UNKNOWN"))</f>
        <v/>
      </c>
      <c r="F6720">
        <f>IF(GL_Paste!$B6717="","",IFERROR(INDEX(AcctSub,MATCH(GL_Paste!$B6717&amp;"",AcctCode,0)),"UNKNOWN"))</f>
        <v/>
      </c>
    </row>
    <row r="6721">
      <c r="A6721" s="40">
        <f>IF(GL_Paste!$B6718="","",N(GL_Paste!$H6718)-N(GL_Paste!$G6718))</f>
        <v/>
      </c>
      <c r="B6721" s="43">
        <f>IF(GL_Paste!$B6718="","",DATE(YEAR(GL_Paste!$E6718),MONTH(GL_Paste!$E6718),1))</f>
        <v/>
      </c>
      <c r="C6721">
        <f>IF(GL_Paste!$B6718="","",IF(TRIM(GL_Paste!$M6718)&lt;&gt;"",TRIM(GL_Paste!$M6718),IFERROR(MID(GL_Paste!$I6718,FIND("[",GL_Paste!$I6718)+1,FIND("]",GL_Paste!$I6718)-FIND("[",GL_Paste!$I6718)-1),"")))</f>
        <v/>
      </c>
      <c r="D6721">
        <f>IF(GL_Paste!$B6718="","",IFERROR(INDEX(DeptName,MATCH($C6721,DeptTag,0)),"UNALLOCATED"))</f>
        <v/>
      </c>
      <c r="E6721">
        <f>IF(GL_Paste!$B6718="","",IFERROR(INDEX(AcctCat,MATCH(GL_Paste!$B6718&amp;"",AcctCode,0)),"UNKNOWN"))</f>
        <v/>
      </c>
      <c r="F6721">
        <f>IF(GL_Paste!$B6718="","",IFERROR(INDEX(AcctSub,MATCH(GL_Paste!$B6718&amp;"",AcctCode,0)),"UNKNOWN"))</f>
        <v/>
      </c>
    </row>
    <row r="6722">
      <c r="A6722" s="40">
        <f>IF(GL_Paste!$B6719="","",N(GL_Paste!$H6719)-N(GL_Paste!$G6719))</f>
        <v/>
      </c>
      <c r="B6722" s="43">
        <f>IF(GL_Paste!$B6719="","",DATE(YEAR(GL_Paste!$E6719),MONTH(GL_Paste!$E6719),1))</f>
        <v/>
      </c>
      <c r="C6722">
        <f>IF(GL_Paste!$B6719="","",IF(TRIM(GL_Paste!$M6719)&lt;&gt;"",TRIM(GL_Paste!$M6719),IFERROR(MID(GL_Paste!$I6719,FIND("[",GL_Paste!$I6719)+1,FIND("]",GL_Paste!$I6719)-FIND("[",GL_Paste!$I6719)-1),"")))</f>
        <v/>
      </c>
      <c r="D6722">
        <f>IF(GL_Paste!$B6719="","",IFERROR(INDEX(DeptName,MATCH($C6722,DeptTag,0)),"UNALLOCATED"))</f>
        <v/>
      </c>
      <c r="E6722">
        <f>IF(GL_Paste!$B6719="","",IFERROR(INDEX(AcctCat,MATCH(GL_Paste!$B6719&amp;"",AcctCode,0)),"UNKNOWN"))</f>
        <v/>
      </c>
      <c r="F6722">
        <f>IF(GL_Paste!$B6719="","",IFERROR(INDEX(AcctSub,MATCH(GL_Paste!$B6719&amp;"",AcctCode,0)),"UNKNOWN"))</f>
        <v/>
      </c>
    </row>
    <row r="6723">
      <c r="A6723" s="40">
        <f>IF(GL_Paste!$B6720="","",N(GL_Paste!$H6720)-N(GL_Paste!$G6720))</f>
        <v/>
      </c>
      <c r="B6723" s="43">
        <f>IF(GL_Paste!$B6720="","",DATE(YEAR(GL_Paste!$E6720),MONTH(GL_Paste!$E6720),1))</f>
        <v/>
      </c>
      <c r="C6723">
        <f>IF(GL_Paste!$B6720="","",IF(TRIM(GL_Paste!$M6720)&lt;&gt;"",TRIM(GL_Paste!$M6720),IFERROR(MID(GL_Paste!$I6720,FIND("[",GL_Paste!$I6720)+1,FIND("]",GL_Paste!$I6720)-FIND("[",GL_Paste!$I6720)-1),"")))</f>
        <v/>
      </c>
      <c r="D6723">
        <f>IF(GL_Paste!$B6720="","",IFERROR(INDEX(DeptName,MATCH($C6723,DeptTag,0)),"UNALLOCATED"))</f>
        <v/>
      </c>
      <c r="E6723">
        <f>IF(GL_Paste!$B6720="","",IFERROR(INDEX(AcctCat,MATCH(GL_Paste!$B6720&amp;"",AcctCode,0)),"UNKNOWN"))</f>
        <v/>
      </c>
      <c r="F6723">
        <f>IF(GL_Paste!$B6720="","",IFERROR(INDEX(AcctSub,MATCH(GL_Paste!$B6720&amp;"",AcctCode,0)),"UNKNOWN"))</f>
        <v/>
      </c>
    </row>
    <row r="6724">
      <c r="A6724" s="40">
        <f>IF(GL_Paste!$B6721="","",N(GL_Paste!$H6721)-N(GL_Paste!$G6721))</f>
        <v/>
      </c>
      <c r="B6724" s="43">
        <f>IF(GL_Paste!$B6721="","",DATE(YEAR(GL_Paste!$E6721),MONTH(GL_Paste!$E6721),1))</f>
        <v/>
      </c>
      <c r="C6724">
        <f>IF(GL_Paste!$B6721="","",IF(TRIM(GL_Paste!$M6721)&lt;&gt;"",TRIM(GL_Paste!$M6721),IFERROR(MID(GL_Paste!$I6721,FIND("[",GL_Paste!$I6721)+1,FIND("]",GL_Paste!$I6721)-FIND("[",GL_Paste!$I6721)-1),"")))</f>
        <v/>
      </c>
      <c r="D6724">
        <f>IF(GL_Paste!$B6721="","",IFERROR(INDEX(DeptName,MATCH($C6724,DeptTag,0)),"UNALLOCATED"))</f>
        <v/>
      </c>
      <c r="E6724">
        <f>IF(GL_Paste!$B6721="","",IFERROR(INDEX(AcctCat,MATCH(GL_Paste!$B6721&amp;"",AcctCode,0)),"UNKNOWN"))</f>
        <v/>
      </c>
      <c r="F6724">
        <f>IF(GL_Paste!$B6721="","",IFERROR(INDEX(AcctSub,MATCH(GL_Paste!$B6721&amp;"",AcctCode,0)),"UNKNOWN"))</f>
        <v/>
      </c>
    </row>
    <row r="6725">
      <c r="A6725" s="40">
        <f>IF(GL_Paste!$B6722="","",N(GL_Paste!$H6722)-N(GL_Paste!$G6722))</f>
        <v/>
      </c>
      <c r="B6725" s="43">
        <f>IF(GL_Paste!$B6722="","",DATE(YEAR(GL_Paste!$E6722),MONTH(GL_Paste!$E6722),1))</f>
        <v/>
      </c>
      <c r="C6725">
        <f>IF(GL_Paste!$B6722="","",IF(TRIM(GL_Paste!$M6722)&lt;&gt;"",TRIM(GL_Paste!$M6722),IFERROR(MID(GL_Paste!$I6722,FIND("[",GL_Paste!$I6722)+1,FIND("]",GL_Paste!$I6722)-FIND("[",GL_Paste!$I6722)-1),"")))</f>
        <v/>
      </c>
      <c r="D6725">
        <f>IF(GL_Paste!$B6722="","",IFERROR(INDEX(DeptName,MATCH($C6725,DeptTag,0)),"UNALLOCATED"))</f>
        <v/>
      </c>
      <c r="E6725">
        <f>IF(GL_Paste!$B6722="","",IFERROR(INDEX(AcctCat,MATCH(GL_Paste!$B6722&amp;"",AcctCode,0)),"UNKNOWN"))</f>
        <v/>
      </c>
      <c r="F6725">
        <f>IF(GL_Paste!$B6722="","",IFERROR(INDEX(AcctSub,MATCH(GL_Paste!$B6722&amp;"",AcctCode,0)),"UNKNOWN"))</f>
        <v/>
      </c>
    </row>
    <row r="6726">
      <c r="A6726" s="40">
        <f>IF(GL_Paste!$B6723="","",N(GL_Paste!$H6723)-N(GL_Paste!$G6723))</f>
        <v/>
      </c>
      <c r="B6726" s="43">
        <f>IF(GL_Paste!$B6723="","",DATE(YEAR(GL_Paste!$E6723),MONTH(GL_Paste!$E6723),1))</f>
        <v/>
      </c>
      <c r="C6726">
        <f>IF(GL_Paste!$B6723="","",IF(TRIM(GL_Paste!$M6723)&lt;&gt;"",TRIM(GL_Paste!$M6723),IFERROR(MID(GL_Paste!$I6723,FIND("[",GL_Paste!$I6723)+1,FIND("]",GL_Paste!$I6723)-FIND("[",GL_Paste!$I6723)-1),"")))</f>
        <v/>
      </c>
      <c r="D6726">
        <f>IF(GL_Paste!$B6723="","",IFERROR(INDEX(DeptName,MATCH($C6726,DeptTag,0)),"UNALLOCATED"))</f>
        <v/>
      </c>
      <c r="E6726">
        <f>IF(GL_Paste!$B6723="","",IFERROR(INDEX(AcctCat,MATCH(GL_Paste!$B6723&amp;"",AcctCode,0)),"UNKNOWN"))</f>
        <v/>
      </c>
      <c r="F6726">
        <f>IF(GL_Paste!$B6723="","",IFERROR(INDEX(AcctSub,MATCH(GL_Paste!$B6723&amp;"",AcctCode,0)),"UNKNOWN"))</f>
        <v/>
      </c>
    </row>
    <row r="6727">
      <c r="A6727" s="40">
        <f>IF(GL_Paste!$B6724="","",N(GL_Paste!$H6724)-N(GL_Paste!$G6724))</f>
        <v/>
      </c>
      <c r="B6727" s="43">
        <f>IF(GL_Paste!$B6724="","",DATE(YEAR(GL_Paste!$E6724),MONTH(GL_Paste!$E6724),1))</f>
        <v/>
      </c>
      <c r="C6727">
        <f>IF(GL_Paste!$B6724="","",IF(TRIM(GL_Paste!$M6724)&lt;&gt;"",TRIM(GL_Paste!$M6724),IFERROR(MID(GL_Paste!$I6724,FIND("[",GL_Paste!$I6724)+1,FIND("]",GL_Paste!$I6724)-FIND("[",GL_Paste!$I6724)-1),"")))</f>
        <v/>
      </c>
      <c r="D6727">
        <f>IF(GL_Paste!$B6724="","",IFERROR(INDEX(DeptName,MATCH($C6727,DeptTag,0)),"UNALLOCATED"))</f>
        <v/>
      </c>
      <c r="E6727">
        <f>IF(GL_Paste!$B6724="","",IFERROR(INDEX(AcctCat,MATCH(GL_Paste!$B6724&amp;"",AcctCode,0)),"UNKNOWN"))</f>
        <v/>
      </c>
      <c r="F6727">
        <f>IF(GL_Paste!$B6724="","",IFERROR(INDEX(AcctSub,MATCH(GL_Paste!$B6724&amp;"",AcctCode,0)),"UNKNOWN"))</f>
        <v/>
      </c>
    </row>
    <row r="6728">
      <c r="A6728" s="40">
        <f>IF(GL_Paste!$B6725="","",N(GL_Paste!$H6725)-N(GL_Paste!$G6725))</f>
        <v/>
      </c>
      <c r="B6728" s="43">
        <f>IF(GL_Paste!$B6725="","",DATE(YEAR(GL_Paste!$E6725),MONTH(GL_Paste!$E6725),1))</f>
        <v/>
      </c>
      <c r="C6728">
        <f>IF(GL_Paste!$B6725="","",IF(TRIM(GL_Paste!$M6725)&lt;&gt;"",TRIM(GL_Paste!$M6725),IFERROR(MID(GL_Paste!$I6725,FIND("[",GL_Paste!$I6725)+1,FIND("]",GL_Paste!$I6725)-FIND("[",GL_Paste!$I6725)-1),"")))</f>
        <v/>
      </c>
      <c r="D6728">
        <f>IF(GL_Paste!$B6725="","",IFERROR(INDEX(DeptName,MATCH($C6728,DeptTag,0)),"UNALLOCATED"))</f>
        <v/>
      </c>
      <c r="E6728">
        <f>IF(GL_Paste!$B6725="","",IFERROR(INDEX(AcctCat,MATCH(GL_Paste!$B6725&amp;"",AcctCode,0)),"UNKNOWN"))</f>
        <v/>
      </c>
      <c r="F6728">
        <f>IF(GL_Paste!$B6725="","",IFERROR(INDEX(AcctSub,MATCH(GL_Paste!$B6725&amp;"",AcctCode,0)),"UNKNOWN"))</f>
        <v/>
      </c>
    </row>
    <row r="6729">
      <c r="A6729" s="40">
        <f>IF(GL_Paste!$B6726="","",N(GL_Paste!$H6726)-N(GL_Paste!$G6726))</f>
        <v/>
      </c>
      <c r="B6729" s="43">
        <f>IF(GL_Paste!$B6726="","",DATE(YEAR(GL_Paste!$E6726),MONTH(GL_Paste!$E6726),1))</f>
        <v/>
      </c>
      <c r="C6729">
        <f>IF(GL_Paste!$B6726="","",IF(TRIM(GL_Paste!$M6726)&lt;&gt;"",TRIM(GL_Paste!$M6726),IFERROR(MID(GL_Paste!$I6726,FIND("[",GL_Paste!$I6726)+1,FIND("]",GL_Paste!$I6726)-FIND("[",GL_Paste!$I6726)-1),"")))</f>
        <v/>
      </c>
      <c r="D6729">
        <f>IF(GL_Paste!$B6726="","",IFERROR(INDEX(DeptName,MATCH($C6729,DeptTag,0)),"UNALLOCATED"))</f>
        <v/>
      </c>
      <c r="E6729">
        <f>IF(GL_Paste!$B6726="","",IFERROR(INDEX(AcctCat,MATCH(GL_Paste!$B6726&amp;"",AcctCode,0)),"UNKNOWN"))</f>
        <v/>
      </c>
      <c r="F6729">
        <f>IF(GL_Paste!$B6726="","",IFERROR(INDEX(AcctSub,MATCH(GL_Paste!$B6726&amp;"",AcctCode,0)),"UNKNOWN"))</f>
        <v/>
      </c>
    </row>
    <row r="6730">
      <c r="A6730" s="40">
        <f>IF(GL_Paste!$B6727="","",N(GL_Paste!$H6727)-N(GL_Paste!$G6727))</f>
        <v/>
      </c>
      <c r="B6730" s="43">
        <f>IF(GL_Paste!$B6727="","",DATE(YEAR(GL_Paste!$E6727),MONTH(GL_Paste!$E6727),1))</f>
        <v/>
      </c>
      <c r="C6730">
        <f>IF(GL_Paste!$B6727="","",IF(TRIM(GL_Paste!$M6727)&lt;&gt;"",TRIM(GL_Paste!$M6727),IFERROR(MID(GL_Paste!$I6727,FIND("[",GL_Paste!$I6727)+1,FIND("]",GL_Paste!$I6727)-FIND("[",GL_Paste!$I6727)-1),"")))</f>
        <v/>
      </c>
      <c r="D6730">
        <f>IF(GL_Paste!$B6727="","",IFERROR(INDEX(DeptName,MATCH($C6730,DeptTag,0)),"UNALLOCATED"))</f>
        <v/>
      </c>
      <c r="E6730">
        <f>IF(GL_Paste!$B6727="","",IFERROR(INDEX(AcctCat,MATCH(GL_Paste!$B6727&amp;"",AcctCode,0)),"UNKNOWN"))</f>
        <v/>
      </c>
      <c r="F6730">
        <f>IF(GL_Paste!$B6727="","",IFERROR(INDEX(AcctSub,MATCH(GL_Paste!$B6727&amp;"",AcctCode,0)),"UNKNOWN"))</f>
        <v/>
      </c>
    </row>
    <row r="6731">
      <c r="A6731" s="40">
        <f>IF(GL_Paste!$B6728="","",N(GL_Paste!$H6728)-N(GL_Paste!$G6728))</f>
        <v/>
      </c>
      <c r="B6731" s="43">
        <f>IF(GL_Paste!$B6728="","",DATE(YEAR(GL_Paste!$E6728),MONTH(GL_Paste!$E6728),1))</f>
        <v/>
      </c>
      <c r="C6731">
        <f>IF(GL_Paste!$B6728="","",IF(TRIM(GL_Paste!$M6728)&lt;&gt;"",TRIM(GL_Paste!$M6728),IFERROR(MID(GL_Paste!$I6728,FIND("[",GL_Paste!$I6728)+1,FIND("]",GL_Paste!$I6728)-FIND("[",GL_Paste!$I6728)-1),"")))</f>
        <v/>
      </c>
      <c r="D6731">
        <f>IF(GL_Paste!$B6728="","",IFERROR(INDEX(DeptName,MATCH($C6731,DeptTag,0)),"UNALLOCATED"))</f>
        <v/>
      </c>
      <c r="E6731">
        <f>IF(GL_Paste!$B6728="","",IFERROR(INDEX(AcctCat,MATCH(GL_Paste!$B6728&amp;"",AcctCode,0)),"UNKNOWN"))</f>
        <v/>
      </c>
      <c r="F6731">
        <f>IF(GL_Paste!$B6728="","",IFERROR(INDEX(AcctSub,MATCH(GL_Paste!$B6728&amp;"",AcctCode,0)),"UNKNOWN"))</f>
        <v/>
      </c>
    </row>
    <row r="6732">
      <c r="A6732" s="40">
        <f>IF(GL_Paste!$B6729="","",N(GL_Paste!$H6729)-N(GL_Paste!$G6729))</f>
        <v/>
      </c>
      <c r="B6732" s="43">
        <f>IF(GL_Paste!$B6729="","",DATE(YEAR(GL_Paste!$E6729),MONTH(GL_Paste!$E6729),1))</f>
        <v/>
      </c>
      <c r="C6732">
        <f>IF(GL_Paste!$B6729="","",IF(TRIM(GL_Paste!$M6729)&lt;&gt;"",TRIM(GL_Paste!$M6729),IFERROR(MID(GL_Paste!$I6729,FIND("[",GL_Paste!$I6729)+1,FIND("]",GL_Paste!$I6729)-FIND("[",GL_Paste!$I6729)-1),"")))</f>
        <v/>
      </c>
      <c r="D6732">
        <f>IF(GL_Paste!$B6729="","",IFERROR(INDEX(DeptName,MATCH($C6732,DeptTag,0)),"UNALLOCATED"))</f>
        <v/>
      </c>
      <c r="E6732">
        <f>IF(GL_Paste!$B6729="","",IFERROR(INDEX(AcctCat,MATCH(GL_Paste!$B6729&amp;"",AcctCode,0)),"UNKNOWN"))</f>
        <v/>
      </c>
      <c r="F6732">
        <f>IF(GL_Paste!$B6729="","",IFERROR(INDEX(AcctSub,MATCH(GL_Paste!$B6729&amp;"",AcctCode,0)),"UNKNOWN"))</f>
        <v/>
      </c>
    </row>
    <row r="6733">
      <c r="A6733" s="40">
        <f>IF(GL_Paste!$B6730="","",N(GL_Paste!$H6730)-N(GL_Paste!$G6730))</f>
        <v/>
      </c>
      <c r="B6733" s="43">
        <f>IF(GL_Paste!$B6730="","",DATE(YEAR(GL_Paste!$E6730),MONTH(GL_Paste!$E6730),1))</f>
        <v/>
      </c>
      <c r="C6733">
        <f>IF(GL_Paste!$B6730="","",IF(TRIM(GL_Paste!$M6730)&lt;&gt;"",TRIM(GL_Paste!$M6730),IFERROR(MID(GL_Paste!$I6730,FIND("[",GL_Paste!$I6730)+1,FIND("]",GL_Paste!$I6730)-FIND("[",GL_Paste!$I6730)-1),"")))</f>
        <v/>
      </c>
      <c r="D6733">
        <f>IF(GL_Paste!$B6730="","",IFERROR(INDEX(DeptName,MATCH($C6733,DeptTag,0)),"UNALLOCATED"))</f>
        <v/>
      </c>
      <c r="E6733">
        <f>IF(GL_Paste!$B6730="","",IFERROR(INDEX(AcctCat,MATCH(GL_Paste!$B6730&amp;"",AcctCode,0)),"UNKNOWN"))</f>
        <v/>
      </c>
      <c r="F6733">
        <f>IF(GL_Paste!$B6730="","",IFERROR(INDEX(AcctSub,MATCH(GL_Paste!$B6730&amp;"",AcctCode,0)),"UNKNOWN"))</f>
        <v/>
      </c>
    </row>
    <row r="6734">
      <c r="A6734" s="40">
        <f>IF(GL_Paste!$B6731="","",N(GL_Paste!$H6731)-N(GL_Paste!$G6731))</f>
        <v/>
      </c>
      <c r="B6734" s="43">
        <f>IF(GL_Paste!$B6731="","",DATE(YEAR(GL_Paste!$E6731),MONTH(GL_Paste!$E6731),1))</f>
        <v/>
      </c>
      <c r="C6734">
        <f>IF(GL_Paste!$B6731="","",IF(TRIM(GL_Paste!$M6731)&lt;&gt;"",TRIM(GL_Paste!$M6731),IFERROR(MID(GL_Paste!$I6731,FIND("[",GL_Paste!$I6731)+1,FIND("]",GL_Paste!$I6731)-FIND("[",GL_Paste!$I6731)-1),"")))</f>
        <v/>
      </c>
      <c r="D6734">
        <f>IF(GL_Paste!$B6731="","",IFERROR(INDEX(DeptName,MATCH($C6734,DeptTag,0)),"UNALLOCATED"))</f>
        <v/>
      </c>
      <c r="E6734">
        <f>IF(GL_Paste!$B6731="","",IFERROR(INDEX(AcctCat,MATCH(GL_Paste!$B6731&amp;"",AcctCode,0)),"UNKNOWN"))</f>
        <v/>
      </c>
      <c r="F6734">
        <f>IF(GL_Paste!$B6731="","",IFERROR(INDEX(AcctSub,MATCH(GL_Paste!$B6731&amp;"",AcctCode,0)),"UNKNOWN"))</f>
        <v/>
      </c>
    </row>
    <row r="6735">
      <c r="A6735" s="40">
        <f>IF(GL_Paste!$B6732="","",N(GL_Paste!$H6732)-N(GL_Paste!$G6732))</f>
        <v/>
      </c>
      <c r="B6735" s="43">
        <f>IF(GL_Paste!$B6732="","",DATE(YEAR(GL_Paste!$E6732),MONTH(GL_Paste!$E6732),1))</f>
        <v/>
      </c>
      <c r="C6735">
        <f>IF(GL_Paste!$B6732="","",IF(TRIM(GL_Paste!$M6732)&lt;&gt;"",TRIM(GL_Paste!$M6732),IFERROR(MID(GL_Paste!$I6732,FIND("[",GL_Paste!$I6732)+1,FIND("]",GL_Paste!$I6732)-FIND("[",GL_Paste!$I6732)-1),"")))</f>
        <v/>
      </c>
      <c r="D6735">
        <f>IF(GL_Paste!$B6732="","",IFERROR(INDEX(DeptName,MATCH($C6735,DeptTag,0)),"UNALLOCATED"))</f>
        <v/>
      </c>
      <c r="E6735">
        <f>IF(GL_Paste!$B6732="","",IFERROR(INDEX(AcctCat,MATCH(GL_Paste!$B6732&amp;"",AcctCode,0)),"UNKNOWN"))</f>
        <v/>
      </c>
      <c r="F6735">
        <f>IF(GL_Paste!$B6732="","",IFERROR(INDEX(AcctSub,MATCH(GL_Paste!$B6732&amp;"",AcctCode,0)),"UNKNOWN"))</f>
        <v/>
      </c>
    </row>
    <row r="6736">
      <c r="A6736" s="40">
        <f>IF(GL_Paste!$B6733="","",N(GL_Paste!$H6733)-N(GL_Paste!$G6733))</f>
        <v/>
      </c>
      <c r="B6736" s="43">
        <f>IF(GL_Paste!$B6733="","",DATE(YEAR(GL_Paste!$E6733),MONTH(GL_Paste!$E6733),1))</f>
        <v/>
      </c>
      <c r="C6736">
        <f>IF(GL_Paste!$B6733="","",IF(TRIM(GL_Paste!$M6733)&lt;&gt;"",TRIM(GL_Paste!$M6733),IFERROR(MID(GL_Paste!$I6733,FIND("[",GL_Paste!$I6733)+1,FIND("]",GL_Paste!$I6733)-FIND("[",GL_Paste!$I6733)-1),"")))</f>
        <v/>
      </c>
      <c r="D6736">
        <f>IF(GL_Paste!$B6733="","",IFERROR(INDEX(DeptName,MATCH($C6736,DeptTag,0)),"UNALLOCATED"))</f>
        <v/>
      </c>
      <c r="E6736">
        <f>IF(GL_Paste!$B6733="","",IFERROR(INDEX(AcctCat,MATCH(GL_Paste!$B6733&amp;"",AcctCode,0)),"UNKNOWN"))</f>
        <v/>
      </c>
      <c r="F6736">
        <f>IF(GL_Paste!$B6733="","",IFERROR(INDEX(AcctSub,MATCH(GL_Paste!$B6733&amp;"",AcctCode,0)),"UNKNOWN"))</f>
        <v/>
      </c>
    </row>
    <row r="6737">
      <c r="A6737" s="40">
        <f>IF(GL_Paste!$B6734="","",N(GL_Paste!$H6734)-N(GL_Paste!$G6734))</f>
        <v/>
      </c>
      <c r="B6737" s="43">
        <f>IF(GL_Paste!$B6734="","",DATE(YEAR(GL_Paste!$E6734),MONTH(GL_Paste!$E6734),1))</f>
        <v/>
      </c>
      <c r="C6737">
        <f>IF(GL_Paste!$B6734="","",IF(TRIM(GL_Paste!$M6734)&lt;&gt;"",TRIM(GL_Paste!$M6734),IFERROR(MID(GL_Paste!$I6734,FIND("[",GL_Paste!$I6734)+1,FIND("]",GL_Paste!$I6734)-FIND("[",GL_Paste!$I6734)-1),"")))</f>
        <v/>
      </c>
      <c r="D6737">
        <f>IF(GL_Paste!$B6734="","",IFERROR(INDEX(DeptName,MATCH($C6737,DeptTag,0)),"UNALLOCATED"))</f>
        <v/>
      </c>
      <c r="E6737">
        <f>IF(GL_Paste!$B6734="","",IFERROR(INDEX(AcctCat,MATCH(GL_Paste!$B6734&amp;"",AcctCode,0)),"UNKNOWN"))</f>
        <v/>
      </c>
      <c r="F6737">
        <f>IF(GL_Paste!$B6734="","",IFERROR(INDEX(AcctSub,MATCH(GL_Paste!$B6734&amp;"",AcctCode,0)),"UNKNOWN"))</f>
        <v/>
      </c>
    </row>
    <row r="6738">
      <c r="A6738" s="40">
        <f>IF(GL_Paste!$B6735="","",N(GL_Paste!$H6735)-N(GL_Paste!$G6735))</f>
        <v/>
      </c>
      <c r="B6738" s="43">
        <f>IF(GL_Paste!$B6735="","",DATE(YEAR(GL_Paste!$E6735),MONTH(GL_Paste!$E6735),1))</f>
        <v/>
      </c>
      <c r="C6738">
        <f>IF(GL_Paste!$B6735="","",IF(TRIM(GL_Paste!$M6735)&lt;&gt;"",TRIM(GL_Paste!$M6735),IFERROR(MID(GL_Paste!$I6735,FIND("[",GL_Paste!$I6735)+1,FIND("]",GL_Paste!$I6735)-FIND("[",GL_Paste!$I6735)-1),"")))</f>
        <v/>
      </c>
      <c r="D6738">
        <f>IF(GL_Paste!$B6735="","",IFERROR(INDEX(DeptName,MATCH($C6738,DeptTag,0)),"UNALLOCATED"))</f>
        <v/>
      </c>
      <c r="E6738">
        <f>IF(GL_Paste!$B6735="","",IFERROR(INDEX(AcctCat,MATCH(GL_Paste!$B6735&amp;"",AcctCode,0)),"UNKNOWN"))</f>
        <v/>
      </c>
      <c r="F6738">
        <f>IF(GL_Paste!$B6735="","",IFERROR(INDEX(AcctSub,MATCH(GL_Paste!$B6735&amp;"",AcctCode,0)),"UNKNOWN"))</f>
        <v/>
      </c>
    </row>
    <row r="6739">
      <c r="A6739" s="40">
        <f>IF(GL_Paste!$B6736="","",N(GL_Paste!$H6736)-N(GL_Paste!$G6736))</f>
        <v/>
      </c>
      <c r="B6739" s="43">
        <f>IF(GL_Paste!$B6736="","",DATE(YEAR(GL_Paste!$E6736),MONTH(GL_Paste!$E6736),1))</f>
        <v/>
      </c>
      <c r="C6739">
        <f>IF(GL_Paste!$B6736="","",IF(TRIM(GL_Paste!$M6736)&lt;&gt;"",TRIM(GL_Paste!$M6736),IFERROR(MID(GL_Paste!$I6736,FIND("[",GL_Paste!$I6736)+1,FIND("]",GL_Paste!$I6736)-FIND("[",GL_Paste!$I6736)-1),"")))</f>
        <v/>
      </c>
      <c r="D6739">
        <f>IF(GL_Paste!$B6736="","",IFERROR(INDEX(DeptName,MATCH($C6739,DeptTag,0)),"UNALLOCATED"))</f>
        <v/>
      </c>
      <c r="E6739">
        <f>IF(GL_Paste!$B6736="","",IFERROR(INDEX(AcctCat,MATCH(GL_Paste!$B6736&amp;"",AcctCode,0)),"UNKNOWN"))</f>
        <v/>
      </c>
      <c r="F6739">
        <f>IF(GL_Paste!$B6736="","",IFERROR(INDEX(AcctSub,MATCH(GL_Paste!$B6736&amp;"",AcctCode,0)),"UNKNOWN"))</f>
        <v/>
      </c>
    </row>
    <row r="6740">
      <c r="A6740" s="40">
        <f>IF(GL_Paste!$B6737="","",N(GL_Paste!$H6737)-N(GL_Paste!$G6737))</f>
        <v/>
      </c>
      <c r="B6740" s="43">
        <f>IF(GL_Paste!$B6737="","",DATE(YEAR(GL_Paste!$E6737),MONTH(GL_Paste!$E6737),1))</f>
        <v/>
      </c>
      <c r="C6740">
        <f>IF(GL_Paste!$B6737="","",IF(TRIM(GL_Paste!$M6737)&lt;&gt;"",TRIM(GL_Paste!$M6737),IFERROR(MID(GL_Paste!$I6737,FIND("[",GL_Paste!$I6737)+1,FIND("]",GL_Paste!$I6737)-FIND("[",GL_Paste!$I6737)-1),"")))</f>
        <v/>
      </c>
      <c r="D6740">
        <f>IF(GL_Paste!$B6737="","",IFERROR(INDEX(DeptName,MATCH($C6740,DeptTag,0)),"UNALLOCATED"))</f>
        <v/>
      </c>
      <c r="E6740">
        <f>IF(GL_Paste!$B6737="","",IFERROR(INDEX(AcctCat,MATCH(GL_Paste!$B6737&amp;"",AcctCode,0)),"UNKNOWN"))</f>
        <v/>
      </c>
      <c r="F6740">
        <f>IF(GL_Paste!$B6737="","",IFERROR(INDEX(AcctSub,MATCH(GL_Paste!$B6737&amp;"",AcctCode,0)),"UNKNOWN"))</f>
        <v/>
      </c>
    </row>
    <row r="6741">
      <c r="A6741" s="40">
        <f>IF(GL_Paste!$B6738="","",N(GL_Paste!$H6738)-N(GL_Paste!$G6738))</f>
        <v/>
      </c>
      <c r="B6741" s="43">
        <f>IF(GL_Paste!$B6738="","",DATE(YEAR(GL_Paste!$E6738),MONTH(GL_Paste!$E6738),1))</f>
        <v/>
      </c>
      <c r="C6741">
        <f>IF(GL_Paste!$B6738="","",IF(TRIM(GL_Paste!$M6738)&lt;&gt;"",TRIM(GL_Paste!$M6738),IFERROR(MID(GL_Paste!$I6738,FIND("[",GL_Paste!$I6738)+1,FIND("]",GL_Paste!$I6738)-FIND("[",GL_Paste!$I6738)-1),"")))</f>
        <v/>
      </c>
      <c r="D6741">
        <f>IF(GL_Paste!$B6738="","",IFERROR(INDEX(DeptName,MATCH($C6741,DeptTag,0)),"UNALLOCATED"))</f>
        <v/>
      </c>
      <c r="E6741">
        <f>IF(GL_Paste!$B6738="","",IFERROR(INDEX(AcctCat,MATCH(GL_Paste!$B6738&amp;"",AcctCode,0)),"UNKNOWN"))</f>
        <v/>
      </c>
      <c r="F6741">
        <f>IF(GL_Paste!$B6738="","",IFERROR(INDEX(AcctSub,MATCH(GL_Paste!$B6738&amp;"",AcctCode,0)),"UNKNOWN"))</f>
        <v/>
      </c>
    </row>
    <row r="6742">
      <c r="A6742" s="40">
        <f>IF(GL_Paste!$B6739="","",N(GL_Paste!$H6739)-N(GL_Paste!$G6739))</f>
        <v/>
      </c>
      <c r="B6742" s="43">
        <f>IF(GL_Paste!$B6739="","",DATE(YEAR(GL_Paste!$E6739),MONTH(GL_Paste!$E6739),1))</f>
        <v/>
      </c>
      <c r="C6742">
        <f>IF(GL_Paste!$B6739="","",IF(TRIM(GL_Paste!$M6739)&lt;&gt;"",TRIM(GL_Paste!$M6739),IFERROR(MID(GL_Paste!$I6739,FIND("[",GL_Paste!$I6739)+1,FIND("]",GL_Paste!$I6739)-FIND("[",GL_Paste!$I6739)-1),"")))</f>
        <v/>
      </c>
      <c r="D6742">
        <f>IF(GL_Paste!$B6739="","",IFERROR(INDEX(DeptName,MATCH($C6742,DeptTag,0)),"UNALLOCATED"))</f>
        <v/>
      </c>
      <c r="E6742">
        <f>IF(GL_Paste!$B6739="","",IFERROR(INDEX(AcctCat,MATCH(GL_Paste!$B6739&amp;"",AcctCode,0)),"UNKNOWN"))</f>
        <v/>
      </c>
      <c r="F6742">
        <f>IF(GL_Paste!$B6739="","",IFERROR(INDEX(AcctSub,MATCH(GL_Paste!$B6739&amp;"",AcctCode,0)),"UNKNOWN"))</f>
        <v/>
      </c>
    </row>
    <row r="6743">
      <c r="A6743" s="40">
        <f>IF(GL_Paste!$B6740="","",N(GL_Paste!$H6740)-N(GL_Paste!$G6740))</f>
        <v/>
      </c>
      <c r="B6743" s="43">
        <f>IF(GL_Paste!$B6740="","",DATE(YEAR(GL_Paste!$E6740),MONTH(GL_Paste!$E6740),1))</f>
        <v/>
      </c>
      <c r="C6743">
        <f>IF(GL_Paste!$B6740="","",IF(TRIM(GL_Paste!$M6740)&lt;&gt;"",TRIM(GL_Paste!$M6740),IFERROR(MID(GL_Paste!$I6740,FIND("[",GL_Paste!$I6740)+1,FIND("]",GL_Paste!$I6740)-FIND("[",GL_Paste!$I6740)-1),"")))</f>
        <v/>
      </c>
      <c r="D6743">
        <f>IF(GL_Paste!$B6740="","",IFERROR(INDEX(DeptName,MATCH($C6743,DeptTag,0)),"UNALLOCATED"))</f>
        <v/>
      </c>
      <c r="E6743">
        <f>IF(GL_Paste!$B6740="","",IFERROR(INDEX(AcctCat,MATCH(GL_Paste!$B6740&amp;"",AcctCode,0)),"UNKNOWN"))</f>
        <v/>
      </c>
      <c r="F6743">
        <f>IF(GL_Paste!$B6740="","",IFERROR(INDEX(AcctSub,MATCH(GL_Paste!$B6740&amp;"",AcctCode,0)),"UNKNOWN"))</f>
        <v/>
      </c>
    </row>
    <row r="6744">
      <c r="A6744" s="40">
        <f>IF(GL_Paste!$B6741="","",N(GL_Paste!$H6741)-N(GL_Paste!$G6741))</f>
        <v/>
      </c>
      <c r="B6744" s="43">
        <f>IF(GL_Paste!$B6741="","",DATE(YEAR(GL_Paste!$E6741),MONTH(GL_Paste!$E6741),1))</f>
        <v/>
      </c>
      <c r="C6744">
        <f>IF(GL_Paste!$B6741="","",IF(TRIM(GL_Paste!$M6741)&lt;&gt;"",TRIM(GL_Paste!$M6741),IFERROR(MID(GL_Paste!$I6741,FIND("[",GL_Paste!$I6741)+1,FIND("]",GL_Paste!$I6741)-FIND("[",GL_Paste!$I6741)-1),"")))</f>
        <v/>
      </c>
      <c r="D6744">
        <f>IF(GL_Paste!$B6741="","",IFERROR(INDEX(DeptName,MATCH($C6744,DeptTag,0)),"UNALLOCATED"))</f>
        <v/>
      </c>
      <c r="E6744">
        <f>IF(GL_Paste!$B6741="","",IFERROR(INDEX(AcctCat,MATCH(GL_Paste!$B6741&amp;"",AcctCode,0)),"UNKNOWN"))</f>
        <v/>
      </c>
      <c r="F6744">
        <f>IF(GL_Paste!$B6741="","",IFERROR(INDEX(AcctSub,MATCH(GL_Paste!$B6741&amp;"",AcctCode,0)),"UNKNOWN"))</f>
        <v/>
      </c>
    </row>
    <row r="6745">
      <c r="A6745" s="40">
        <f>IF(GL_Paste!$B6742="","",N(GL_Paste!$H6742)-N(GL_Paste!$G6742))</f>
        <v/>
      </c>
      <c r="B6745" s="43">
        <f>IF(GL_Paste!$B6742="","",DATE(YEAR(GL_Paste!$E6742),MONTH(GL_Paste!$E6742),1))</f>
        <v/>
      </c>
      <c r="C6745">
        <f>IF(GL_Paste!$B6742="","",IF(TRIM(GL_Paste!$M6742)&lt;&gt;"",TRIM(GL_Paste!$M6742),IFERROR(MID(GL_Paste!$I6742,FIND("[",GL_Paste!$I6742)+1,FIND("]",GL_Paste!$I6742)-FIND("[",GL_Paste!$I6742)-1),"")))</f>
        <v/>
      </c>
      <c r="D6745">
        <f>IF(GL_Paste!$B6742="","",IFERROR(INDEX(DeptName,MATCH($C6745,DeptTag,0)),"UNALLOCATED"))</f>
        <v/>
      </c>
      <c r="E6745">
        <f>IF(GL_Paste!$B6742="","",IFERROR(INDEX(AcctCat,MATCH(GL_Paste!$B6742&amp;"",AcctCode,0)),"UNKNOWN"))</f>
        <v/>
      </c>
      <c r="F6745">
        <f>IF(GL_Paste!$B6742="","",IFERROR(INDEX(AcctSub,MATCH(GL_Paste!$B6742&amp;"",AcctCode,0)),"UNKNOWN"))</f>
        <v/>
      </c>
    </row>
    <row r="6746">
      <c r="A6746" s="40">
        <f>IF(GL_Paste!$B6743="","",N(GL_Paste!$H6743)-N(GL_Paste!$G6743))</f>
        <v/>
      </c>
      <c r="B6746" s="43">
        <f>IF(GL_Paste!$B6743="","",DATE(YEAR(GL_Paste!$E6743),MONTH(GL_Paste!$E6743),1))</f>
        <v/>
      </c>
      <c r="C6746">
        <f>IF(GL_Paste!$B6743="","",IF(TRIM(GL_Paste!$M6743)&lt;&gt;"",TRIM(GL_Paste!$M6743),IFERROR(MID(GL_Paste!$I6743,FIND("[",GL_Paste!$I6743)+1,FIND("]",GL_Paste!$I6743)-FIND("[",GL_Paste!$I6743)-1),"")))</f>
        <v/>
      </c>
      <c r="D6746">
        <f>IF(GL_Paste!$B6743="","",IFERROR(INDEX(DeptName,MATCH($C6746,DeptTag,0)),"UNALLOCATED"))</f>
        <v/>
      </c>
      <c r="E6746">
        <f>IF(GL_Paste!$B6743="","",IFERROR(INDEX(AcctCat,MATCH(GL_Paste!$B6743&amp;"",AcctCode,0)),"UNKNOWN"))</f>
        <v/>
      </c>
      <c r="F6746">
        <f>IF(GL_Paste!$B6743="","",IFERROR(INDEX(AcctSub,MATCH(GL_Paste!$B6743&amp;"",AcctCode,0)),"UNKNOWN"))</f>
        <v/>
      </c>
    </row>
    <row r="6747">
      <c r="A6747" s="40">
        <f>IF(GL_Paste!$B6744="","",N(GL_Paste!$H6744)-N(GL_Paste!$G6744))</f>
        <v/>
      </c>
      <c r="B6747" s="43">
        <f>IF(GL_Paste!$B6744="","",DATE(YEAR(GL_Paste!$E6744),MONTH(GL_Paste!$E6744),1))</f>
        <v/>
      </c>
      <c r="C6747">
        <f>IF(GL_Paste!$B6744="","",IF(TRIM(GL_Paste!$M6744)&lt;&gt;"",TRIM(GL_Paste!$M6744),IFERROR(MID(GL_Paste!$I6744,FIND("[",GL_Paste!$I6744)+1,FIND("]",GL_Paste!$I6744)-FIND("[",GL_Paste!$I6744)-1),"")))</f>
        <v/>
      </c>
      <c r="D6747">
        <f>IF(GL_Paste!$B6744="","",IFERROR(INDEX(DeptName,MATCH($C6747,DeptTag,0)),"UNALLOCATED"))</f>
        <v/>
      </c>
      <c r="E6747">
        <f>IF(GL_Paste!$B6744="","",IFERROR(INDEX(AcctCat,MATCH(GL_Paste!$B6744&amp;"",AcctCode,0)),"UNKNOWN"))</f>
        <v/>
      </c>
      <c r="F6747">
        <f>IF(GL_Paste!$B6744="","",IFERROR(INDEX(AcctSub,MATCH(GL_Paste!$B6744&amp;"",AcctCode,0)),"UNKNOWN"))</f>
        <v/>
      </c>
    </row>
    <row r="6748">
      <c r="A6748" s="40">
        <f>IF(GL_Paste!$B6745="","",N(GL_Paste!$H6745)-N(GL_Paste!$G6745))</f>
        <v/>
      </c>
      <c r="B6748" s="43">
        <f>IF(GL_Paste!$B6745="","",DATE(YEAR(GL_Paste!$E6745),MONTH(GL_Paste!$E6745),1))</f>
        <v/>
      </c>
      <c r="C6748">
        <f>IF(GL_Paste!$B6745="","",IF(TRIM(GL_Paste!$M6745)&lt;&gt;"",TRIM(GL_Paste!$M6745),IFERROR(MID(GL_Paste!$I6745,FIND("[",GL_Paste!$I6745)+1,FIND("]",GL_Paste!$I6745)-FIND("[",GL_Paste!$I6745)-1),"")))</f>
        <v/>
      </c>
      <c r="D6748">
        <f>IF(GL_Paste!$B6745="","",IFERROR(INDEX(DeptName,MATCH($C6748,DeptTag,0)),"UNALLOCATED"))</f>
        <v/>
      </c>
      <c r="E6748">
        <f>IF(GL_Paste!$B6745="","",IFERROR(INDEX(AcctCat,MATCH(GL_Paste!$B6745&amp;"",AcctCode,0)),"UNKNOWN"))</f>
        <v/>
      </c>
      <c r="F6748">
        <f>IF(GL_Paste!$B6745="","",IFERROR(INDEX(AcctSub,MATCH(GL_Paste!$B6745&amp;"",AcctCode,0)),"UNKNOWN"))</f>
        <v/>
      </c>
    </row>
    <row r="6749">
      <c r="A6749" s="40">
        <f>IF(GL_Paste!$B6746="","",N(GL_Paste!$H6746)-N(GL_Paste!$G6746))</f>
        <v/>
      </c>
      <c r="B6749" s="43">
        <f>IF(GL_Paste!$B6746="","",DATE(YEAR(GL_Paste!$E6746),MONTH(GL_Paste!$E6746),1))</f>
        <v/>
      </c>
      <c r="C6749">
        <f>IF(GL_Paste!$B6746="","",IF(TRIM(GL_Paste!$M6746)&lt;&gt;"",TRIM(GL_Paste!$M6746),IFERROR(MID(GL_Paste!$I6746,FIND("[",GL_Paste!$I6746)+1,FIND("]",GL_Paste!$I6746)-FIND("[",GL_Paste!$I6746)-1),"")))</f>
        <v/>
      </c>
      <c r="D6749">
        <f>IF(GL_Paste!$B6746="","",IFERROR(INDEX(DeptName,MATCH($C6749,DeptTag,0)),"UNALLOCATED"))</f>
        <v/>
      </c>
      <c r="E6749">
        <f>IF(GL_Paste!$B6746="","",IFERROR(INDEX(AcctCat,MATCH(GL_Paste!$B6746&amp;"",AcctCode,0)),"UNKNOWN"))</f>
        <v/>
      </c>
      <c r="F6749">
        <f>IF(GL_Paste!$B6746="","",IFERROR(INDEX(AcctSub,MATCH(GL_Paste!$B6746&amp;"",AcctCode,0)),"UNKNOWN"))</f>
        <v/>
      </c>
    </row>
    <row r="6750">
      <c r="A6750" s="40">
        <f>IF(GL_Paste!$B6747="","",N(GL_Paste!$H6747)-N(GL_Paste!$G6747))</f>
        <v/>
      </c>
      <c r="B6750" s="43">
        <f>IF(GL_Paste!$B6747="","",DATE(YEAR(GL_Paste!$E6747),MONTH(GL_Paste!$E6747),1))</f>
        <v/>
      </c>
      <c r="C6750">
        <f>IF(GL_Paste!$B6747="","",IF(TRIM(GL_Paste!$M6747)&lt;&gt;"",TRIM(GL_Paste!$M6747),IFERROR(MID(GL_Paste!$I6747,FIND("[",GL_Paste!$I6747)+1,FIND("]",GL_Paste!$I6747)-FIND("[",GL_Paste!$I6747)-1),"")))</f>
        <v/>
      </c>
      <c r="D6750">
        <f>IF(GL_Paste!$B6747="","",IFERROR(INDEX(DeptName,MATCH($C6750,DeptTag,0)),"UNALLOCATED"))</f>
        <v/>
      </c>
      <c r="E6750">
        <f>IF(GL_Paste!$B6747="","",IFERROR(INDEX(AcctCat,MATCH(GL_Paste!$B6747&amp;"",AcctCode,0)),"UNKNOWN"))</f>
        <v/>
      </c>
      <c r="F6750">
        <f>IF(GL_Paste!$B6747="","",IFERROR(INDEX(AcctSub,MATCH(GL_Paste!$B6747&amp;"",AcctCode,0)),"UNKNOWN"))</f>
        <v/>
      </c>
    </row>
    <row r="6751">
      <c r="A6751" s="40">
        <f>IF(GL_Paste!$B6748="","",N(GL_Paste!$H6748)-N(GL_Paste!$G6748))</f>
        <v/>
      </c>
      <c r="B6751" s="43">
        <f>IF(GL_Paste!$B6748="","",DATE(YEAR(GL_Paste!$E6748),MONTH(GL_Paste!$E6748),1))</f>
        <v/>
      </c>
      <c r="C6751">
        <f>IF(GL_Paste!$B6748="","",IF(TRIM(GL_Paste!$M6748)&lt;&gt;"",TRIM(GL_Paste!$M6748),IFERROR(MID(GL_Paste!$I6748,FIND("[",GL_Paste!$I6748)+1,FIND("]",GL_Paste!$I6748)-FIND("[",GL_Paste!$I6748)-1),"")))</f>
        <v/>
      </c>
      <c r="D6751">
        <f>IF(GL_Paste!$B6748="","",IFERROR(INDEX(DeptName,MATCH($C6751,DeptTag,0)),"UNALLOCATED"))</f>
        <v/>
      </c>
      <c r="E6751">
        <f>IF(GL_Paste!$B6748="","",IFERROR(INDEX(AcctCat,MATCH(GL_Paste!$B6748&amp;"",AcctCode,0)),"UNKNOWN"))</f>
        <v/>
      </c>
      <c r="F6751">
        <f>IF(GL_Paste!$B6748="","",IFERROR(INDEX(AcctSub,MATCH(GL_Paste!$B6748&amp;"",AcctCode,0)),"UNKNOWN"))</f>
        <v/>
      </c>
    </row>
    <row r="6752">
      <c r="A6752" s="40">
        <f>IF(GL_Paste!$B6749="","",N(GL_Paste!$H6749)-N(GL_Paste!$G6749))</f>
        <v/>
      </c>
      <c r="B6752" s="43">
        <f>IF(GL_Paste!$B6749="","",DATE(YEAR(GL_Paste!$E6749),MONTH(GL_Paste!$E6749),1))</f>
        <v/>
      </c>
      <c r="C6752">
        <f>IF(GL_Paste!$B6749="","",IF(TRIM(GL_Paste!$M6749)&lt;&gt;"",TRIM(GL_Paste!$M6749),IFERROR(MID(GL_Paste!$I6749,FIND("[",GL_Paste!$I6749)+1,FIND("]",GL_Paste!$I6749)-FIND("[",GL_Paste!$I6749)-1),"")))</f>
        <v/>
      </c>
      <c r="D6752">
        <f>IF(GL_Paste!$B6749="","",IFERROR(INDEX(DeptName,MATCH($C6752,DeptTag,0)),"UNALLOCATED"))</f>
        <v/>
      </c>
      <c r="E6752">
        <f>IF(GL_Paste!$B6749="","",IFERROR(INDEX(AcctCat,MATCH(GL_Paste!$B6749&amp;"",AcctCode,0)),"UNKNOWN"))</f>
        <v/>
      </c>
      <c r="F6752">
        <f>IF(GL_Paste!$B6749="","",IFERROR(INDEX(AcctSub,MATCH(GL_Paste!$B6749&amp;"",AcctCode,0)),"UNKNOWN"))</f>
        <v/>
      </c>
    </row>
    <row r="6753">
      <c r="A6753" s="40">
        <f>IF(GL_Paste!$B6750="","",N(GL_Paste!$H6750)-N(GL_Paste!$G6750))</f>
        <v/>
      </c>
      <c r="B6753" s="43">
        <f>IF(GL_Paste!$B6750="","",DATE(YEAR(GL_Paste!$E6750),MONTH(GL_Paste!$E6750),1))</f>
        <v/>
      </c>
      <c r="C6753">
        <f>IF(GL_Paste!$B6750="","",IF(TRIM(GL_Paste!$M6750)&lt;&gt;"",TRIM(GL_Paste!$M6750),IFERROR(MID(GL_Paste!$I6750,FIND("[",GL_Paste!$I6750)+1,FIND("]",GL_Paste!$I6750)-FIND("[",GL_Paste!$I6750)-1),"")))</f>
        <v/>
      </c>
      <c r="D6753">
        <f>IF(GL_Paste!$B6750="","",IFERROR(INDEX(DeptName,MATCH($C6753,DeptTag,0)),"UNALLOCATED"))</f>
        <v/>
      </c>
      <c r="E6753">
        <f>IF(GL_Paste!$B6750="","",IFERROR(INDEX(AcctCat,MATCH(GL_Paste!$B6750&amp;"",AcctCode,0)),"UNKNOWN"))</f>
        <v/>
      </c>
      <c r="F6753">
        <f>IF(GL_Paste!$B6750="","",IFERROR(INDEX(AcctSub,MATCH(GL_Paste!$B6750&amp;"",AcctCode,0)),"UNKNOWN"))</f>
        <v/>
      </c>
    </row>
    <row r="6754">
      <c r="A6754" s="40">
        <f>IF(GL_Paste!$B6751="","",N(GL_Paste!$H6751)-N(GL_Paste!$G6751))</f>
        <v/>
      </c>
      <c r="B6754" s="43">
        <f>IF(GL_Paste!$B6751="","",DATE(YEAR(GL_Paste!$E6751),MONTH(GL_Paste!$E6751),1))</f>
        <v/>
      </c>
      <c r="C6754">
        <f>IF(GL_Paste!$B6751="","",IF(TRIM(GL_Paste!$M6751)&lt;&gt;"",TRIM(GL_Paste!$M6751),IFERROR(MID(GL_Paste!$I6751,FIND("[",GL_Paste!$I6751)+1,FIND("]",GL_Paste!$I6751)-FIND("[",GL_Paste!$I6751)-1),"")))</f>
        <v/>
      </c>
      <c r="D6754">
        <f>IF(GL_Paste!$B6751="","",IFERROR(INDEX(DeptName,MATCH($C6754,DeptTag,0)),"UNALLOCATED"))</f>
        <v/>
      </c>
      <c r="E6754">
        <f>IF(GL_Paste!$B6751="","",IFERROR(INDEX(AcctCat,MATCH(GL_Paste!$B6751&amp;"",AcctCode,0)),"UNKNOWN"))</f>
        <v/>
      </c>
      <c r="F6754">
        <f>IF(GL_Paste!$B6751="","",IFERROR(INDEX(AcctSub,MATCH(GL_Paste!$B6751&amp;"",AcctCode,0)),"UNKNOWN"))</f>
        <v/>
      </c>
    </row>
    <row r="6755">
      <c r="A6755" s="40">
        <f>IF(GL_Paste!$B6752="","",N(GL_Paste!$H6752)-N(GL_Paste!$G6752))</f>
        <v/>
      </c>
      <c r="B6755" s="43">
        <f>IF(GL_Paste!$B6752="","",DATE(YEAR(GL_Paste!$E6752),MONTH(GL_Paste!$E6752),1))</f>
        <v/>
      </c>
      <c r="C6755">
        <f>IF(GL_Paste!$B6752="","",IF(TRIM(GL_Paste!$M6752)&lt;&gt;"",TRIM(GL_Paste!$M6752),IFERROR(MID(GL_Paste!$I6752,FIND("[",GL_Paste!$I6752)+1,FIND("]",GL_Paste!$I6752)-FIND("[",GL_Paste!$I6752)-1),"")))</f>
        <v/>
      </c>
      <c r="D6755">
        <f>IF(GL_Paste!$B6752="","",IFERROR(INDEX(DeptName,MATCH($C6755,DeptTag,0)),"UNALLOCATED"))</f>
        <v/>
      </c>
      <c r="E6755">
        <f>IF(GL_Paste!$B6752="","",IFERROR(INDEX(AcctCat,MATCH(GL_Paste!$B6752&amp;"",AcctCode,0)),"UNKNOWN"))</f>
        <v/>
      </c>
      <c r="F6755">
        <f>IF(GL_Paste!$B6752="","",IFERROR(INDEX(AcctSub,MATCH(GL_Paste!$B6752&amp;"",AcctCode,0)),"UNKNOWN"))</f>
        <v/>
      </c>
    </row>
    <row r="6756">
      <c r="A6756" s="40">
        <f>IF(GL_Paste!$B6753="","",N(GL_Paste!$H6753)-N(GL_Paste!$G6753))</f>
        <v/>
      </c>
      <c r="B6756" s="43">
        <f>IF(GL_Paste!$B6753="","",DATE(YEAR(GL_Paste!$E6753),MONTH(GL_Paste!$E6753),1))</f>
        <v/>
      </c>
      <c r="C6756">
        <f>IF(GL_Paste!$B6753="","",IF(TRIM(GL_Paste!$M6753)&lt;&gt;"",TRIM(GL_Paste!$M6753),IFERROR(MID(GL_Paste!$I6753,FIND("[",GL_Paste!$I6753)+1,FIND("]",GL_Paste!$I6753)-FIND("[",GL_Paste!$I6753)-1),"")))</f>
        <v/>
      </c>
      <c r="D6756">
        <f>IF(GL_Paste!$B6753="","",IFERROR(INDEX(DeptName,MATCH($C6756,DeptTag,0)),"UNALLOCATED"))</f>
        <v/>
      </c>
      <c r="E6756">
        <f>IF(GL_Paste!$B6753="","",IFERROR(INDEX(AcctCat,MATCH(GL_Paste!$B6753&amp;"",AcctCode,0)),"UNKNOWN"))</f>
        <v/>
      </c>
      <c r="F6756">
        <f>IF(GL_Paste!$B6753="","",IFERROR(INDEX(AcctSub,MATCH(GL_Paste!$B6753&amp;"",AcctCode,0)),"UNKNOWN"))</f>
        <v/>
      </c>
    </row>
    <row r="6757">
      <c r="A6757" s="40">
        <f>IF(GL_Paste!$B6754="","",N(GL_Paste!$H6754)-N(GL_Paste!$G6754))</f>
        <v/>
      </c>
      <c r="B6757" s="43">
        <f>IF(GL_Paste!$B6754="","",DATE(YEAR(GL_Paste!$E6754),MONTH(GL_Paste!$E6754),1))</f>
        <v/>
      </c>
      <c r="C6757">
        <f>IF(GL_Paste!$B6754="","",IF(TRIM(GL_Paste!$M6754)&lt;&gt;"",TRIM(GL_Paste!$M6754),IFERROR(MID(GL_Paste!$I6754,FIND("[",GL_Paste!$I6754)+1,FIND("]",GL_Paste!$I6754)-FIND("[",GL_Paste!$I6754)-1),"")))</f>
        <v/>
      </c>
      <c r="D6757">
        <f>IF(GL_Paste!$B6754="","",IFERROR(INDEX(DeptName,MATCH($C6757,DeptTag,0)),"UNALLOCATED"))</f>
        <v/>
      </c>
      <c r="E6757">
        <f>IF(GL_Paste!$B6754="","",IFERROR(INDEX(AcctCat,MATCH(GL_Paste!$B6754&amp;"",AcctCode,0)),"UNKNOWN"))</f>
        <v/>
      </c>
      <c r="F6757">
        <f>IF(GL_Paste!$B6754="","",IFERROR(INDEX(AcctSub,MATCH(GL_Paste!$B6754&amp;"",AcctCode,0)),"UNKNOWN"))</f>
        <v/>
      </c>
    </row>
    <row r="6758">
      <c r="A6758" s="40">
        <f>IF(GL_Paste!$B6755="","",N(GL_Paste!$H6755)-N(GL_Paste!$G6755))</f>
        <v/>
      </c>
      <c r="B6758" s="43">
        <f>IF(GL_Paste!$B6755="","",DATE(YEAR(GL_Paste!$E6755),MONTH(GL_Paste!$E6755),1))</f>
        <v/>
      </c>
      <c r="C6758">
        <f>IF(GL_Paste!$B6755="","",IF(TRIM(GL_Paste!$M6755)&lt;&gt;"",TRIM(GL_Paste!$M6755),IFERROR(MID(GL_Paste!$I6755,FIND("[",GL_Paste!$I6755)+1,FIND("]",GL_Paste!$I6755)-FIND("[",GL_Paste!$I6755)-1),"")))</f>
        <v/>
      </c>
      <c r="D6758">
        <f>IF(GL_Paste!$B6755="","",IFERROR(INDEX(DeptName,MATCH($C6758,DeptTag,0)),"UNALLOCATED"))</f>
        <v/>
      </c>
      <c r="E6758">
        <f>IF(GL_Paste!$B6755="","",IFERROR(INDEX(AcctCat,MATCH(GL_Paste!$B6755&amp;"",AcctCode,0)),"UNKNOWN"))</f>
        <v/>
      </c>
      <c r="F6758">
        <f>IF(GL_Paste!$B6755="","",IFERROR(INDEX(AcctSub,MATCH(GL_Paste!$B6755&amp;"",AcctCode,0)),"UNKNOWN"))</f>
        <v/>
      </c>
    </row>
    <row r="6759">
      <c r="A6759" s="40">
        <f>IF(GL_Paste!$B6756="","",N(GL_Paste!$H6756)-N(GL_Paste!$G6756))</f>
        <v/>
      </c>
      <c r="B6759" s="43">
        <f>IF(GL_Paste!$B6756="","",DATE(YEAR(GL_Paste!$E6756),MONTH(GL_Paste!$E6756),1))</f>
        <v/>
      </c>
      <c r="C6759">
        <f>IF(GL_Paste!$B6756="","",IF(TRIM(GL_Paste!$M6756)&lt;&gt;"",TRIM(GL_Paste!$M6756),IFERROR(MID(GL_Paste!$I6756,FIND("[",GL_Paste!$I6756)+1,FIND("]",GL_Paste!$I6756)-FIND("[",GL_Paste!$I6756)-1),"")))</f>
        <v/>
      </c>
      <c r="D6759">
        <f>IF(GL_Paste!$B6756="","",IFERROR(INDEX(DeptName,MATCH($C6759,DeptTag,0)),"UNALLOCATED"))</f>
        <v/>
      </c>
      <c r="E6759">
        <f>IF(GL_Paste!$B6756="","",IFERROR(INDEX(AcctCat,MATCH(GL_Paste!$B6756&amp;"",AcctCode,0)),"UNKNOWN"))</f>
        <v/>
      </c>
      <c r="F6759">
        <f>IF(GL_Paste!$B6756="","",IFERROR(INDEX(AcctSub,MATCH(GL_Paste!$B6756&amp;"",AcctCode,0)),"UNKNOWN"))</f>
        <v/>
      </c>
    </row>
    <row r="6760">
      <c r="A6760" s="40">
        <f>IF(GL_Paste!$B6757="","",N(GL_Paste!$H6757)-N(GL_Paste!$G6757))</f>
        <v/>
      </c>
      <c r="B6760" s="43">
        <f>IF(GL_Paste!$B6757="","",DATE(YEAR(GL_Paste!$E6757),MONTH(GL_Paste!$E6757),1))</f>
        <v/>
      </c>
      <c r="C6760">
        <f>IF(GL_Paste!$B6757="","",IF(TRIM(GL_Paste!$M6757)&lt;&gt;"",TRIM(GL_Paste!$M6757),IFERROR(MID(GL_Paste!$I6757,FIND("[",GL_Paste!$I6757)+1,FIND("]",GL_Paste!$I6757)-FIND("[",GL_Paste!$I6757)-1),"")))</f>
        <v/>
      </c>
      <c r="D6760">
        <f>IF(GL_Paste!$B6757="","",IFERROR(INDEX(DeptName,MATCH($C6760,DeptTag,0)),"UNALLOCATED"))</f>
        <v/>
      </c>
      <c r="E6760">
        <f>IF(GL_Paste!$B6757="","",IFERROR(INDEX(AcctCat,MATCH(GL_Paste!$B6757&amp;"",AcctCode,0)),"UNKNOWN"))</f>
        <v/>
      </c>
      <c r="F6760">
        <f>IF(GL_Paste!$B6757="","",IFERROR(INDEX(AcctSub,MATCH(GL_Paste!$B6757&amp;"",AcctCode,0)),"UNKNOWN"))</f>
        <v/>
      </c>
    </row>
    <row r="6761">
      <c r="A6761" s="40">
        <f>IF(GL_Paste!$B6758="","",N(GL_Paste!$H6758)-N(GL_Paste!$G6758))</f>
        <v/>
      </c>
      <c r="B6761" s="43">
        <f>IF(GL_Paste!$B6758="","",DATE(YEAR(GL_Paste!$E6758),MONTH(GL_Paste!$E6758),1))</f>
        <v/>
      </c>
      <c r="C6761">
        <f>IF(GL_Paste!$B6758="","",IF(TRIM(GL_Paste!$M6758)&lt;&gt;"",TRIM(GL_Paste!$M6758),IFERROR(MID(GL_Paste!$I6758,FIND("[",GL_Paste!$I6758)+1,FIND("]",GL_Paste!$I6758)-FIND("[",GL_Paste!$I6758)-1),"")))</f>
        <v/>
      </c>
      <c r="D6761">
        <f>IF(GL_Paste!$B6758="","",IFERROR(INDEX(DeptName,MATCH($C6761,DeptTag,0)),"UNALLOCATED"))</f>
        <v/>
      </c>
      <c r="E6761">
        <f>IF(GL_Paste!$B6758="","",IFERROR(INDEX(AcctCat,MATCH(GL_Paste!$B6758&amp;"",AcctCode,0)),"UNKNOWN"))</f>
        <v/>
      </c>
      <c r="F6761">
        <f>IF(GL_Paste!$B6758="","",IFERROR(INDEX(AcctSub,MATCH(GL_Paste!$B6758&amp;"",AcctCode,0)),"UNKNOWN"))</f>
        <v/>
      </c>
    </row>
    <row r="6762">
      <c r="A6762" s="40">
        <f>IF(GL_Paste!$B6759="","",N(GL_Paste!$H6759)-N(GL_Paste!$G6759))</f>
        <v/>
      </c>
      <c r="B6762" s="43">
        <f>IF(GL_Paste!$B6759="","",DATE(YEAR(GL_Paste!$E6759),MONTH(GL_Paste!$E6759),1))</f>
        <v/>
      </c>
      <c r="C6762">
        <f>IF(GL_Paste!$B6759="","",IF(TRIM(GL_Paste!$M6759)&lt;&gt;"",TRIM(GL_Paste!$M6759),IFERROR(MID(GL_Paste!$I6759,FIND("[",GL_Paste!$I6759)+1,FIND("]",GL_Paste!$I6759)-FIND("[",GL_Paste!$I6759)-1),"")))</f>
        <v/>
      </c>
      <c r="D6762">
        <f>IF(GL_Paste!$B6759="","",IFERROR(INDEX(DeptName,MATCH($C6762,DeptTag,0)),"UNALLOCATED"))</f>
        <v/>
      </c>
      <c r="E6762">
        <f>IF(GL_Paste!$B6759="","",IFERROR(INDEX(AcctCat,MATCH(GL_Paste!$B6759&amp;"",AcctCode,0)),"UNKNOWN"))</f>
        <v/>
      </c>
      <c r="F6762">
        <f>IF(GL_Paste!$B6759="","",IFERROR(INDEX(AcctSub,MATCH(GL_Paste!$B6759&amp;"",AcctCode,0)),"UNKNOWN"))</f>
        <v/>
      </c>
    </row>
    <row r="6763">
      <c r="A6763" s="40">
        <f>IF(GL_Paste!$B6760="","",N(GL_Paste!$H6760)-N(GL_Paste!$G6760))</f>
        <v/>
      </c>
      <c r="B6763" s="43">
        <f>IF(GL_Paste!$B6760="","",DATE(YEAR(GL_Paste!$E6760),MONTH(GL_Paste!$E6760),1))</f>
        <v/>
      </c>
      <c r="C6763">
        <f>IF(GL_Paste!$B6760="","",IF(TRIM(GL_Paste!$M6760)&lt;&gt;"",TRIM(GL_Paste!$M6760),IFERROR(MID(GL_Paste!$I6760,FIND("[",GL_Paste!$I6760)+1,FIND("]",GL_Paste!$I6760)-FIND("[",GL_Paste!$I6760)-1),"")))</f>
        <v/>
      </c>
      <c r="D6763">
        <f>IF(GL_Paste!$B6760="","",IFERROR(INDEX(DeptName,MATCH($C6763,DeptTag,0)),"UNALLOCATED"))</f>
        <v/>
      </c>
      <c r="E6763">
        <f>IF(GL_Paste!$B6760="","",IFERROR(INDEX(AcctCat,MATCH(GL_Paste!$B6760&amp;"",AcctCode,0)),"UNKNOWN"))</f>
        <v/>
      </c>
      <c r="F6763">
        <f>IF(GL_Paste!$B6760="","",IFERROR(INDEX(AcctSub,MATCH(GL_Paste!$B6760&amp;"",AcctCode,0)),"UNKNOWN"))</f>
        <v/>
      </c>
    </row>
    <row r="6764">
      <c r="A6764" s="40">
        <f>IF(GL_Paste!$B6761="","",N(GL_Paste!$H6761)-N(GL_Paste!$G6761))</f>
        <v/>
      </c>
      <c r="B6764" s="43">
        <f>IF(GL_Paste!$B6761="","",DATE(YEAR(GL_Paste!$E6761),MONTH(GL_Paste!$E6761),1))</f>
        <v/>
      </c>
      <c r="C6764">
        <f>IF(GL_Paste!$B6761="","",IF(TRIM(GL_Paste!$M6761)&lt;&gt;"",TRIM(GL_Paste!$M6761),IFERROR(MID(GL_Paste!$I6761,FIND("[",GL_Paste!$I6761)+1,FIND("]",GL_Paste!$I6761)-FIND("[",GL_Paste!$I6761)-1),"")))</f>
        <v/>
      </c>
      <c r="D6764">
        <f>IF(GL_Paste!$B6761="","",IFERROR(INDEX(DeptName,MATCH($C6764,DeptTag,0)),"UNALLOCATED"))</f>
        <v/>
      </c>
      <c r="E6764">
        <f>IF(GL_Paste!$B6761="","",IFERROR(INDEX(AcctCat,MATCH(GL_Paste!$B6761&amp;"",AcctCode,0)),"UNKNOWN"))</f>
        <v/>
      </c>
      <c r="F6764">
        <f>IF(GL_Paste!$B6761="","",IFERROR(INDEX(AcctSub,MATCH(GL_Paste!$B6761&amp;"",AcctCode,0)),"UNKNOWN"))</f>
        <v/>
      </c>
    </row>
    <row r="6765">
      <c r="A6765" s="40">
        <f>IF(GL_Paste!$B6762="","",N(GL_Paste!$H6762)-N(GL_Paste!$G6762))</f>
        <v/>
      </c>
      <c r="B6765" s="43">
        <f>IF(GL_Paste!$B6762="","",DATE(YEAR(GL_Paste!$E6762),MONTH(GL_Paste!$E6762),1))</f>
        <v/>
      </c>
      <c r="C6765">
        <f>IF(GL_Paste!$B6762="","",IF(TRIM(GL_Paste!$M6762)&lt;&gt;"",TRIM(GL_Paste!$M6762),IFERROR(MID(GL_Paste!$I6762,FIND("[",GL_Paste!$I6762)+1,FIND("]",GL_Paste!$I6762)-FIND("[",GL_Paste!$I6762)-1),"")))</f>
        <v/>
      </c>
      <c r="D6765">
        <f>IF(GL_Paste!$B6762="","",IFERROR(INDEX(DeptName,MATCH($C6765,DeptTag,0)),"UNALLOCATED"))</f>
        <v/>
      </c>
      <c r="E6765">
        <f>IF(GL_Paste!$B6762="","",IFERROR(INDEX(AcctCat,MATCH(GL_Paste!$B6762&amp;"",AcctCode,0)),"UNKNOWN"))</f>
        <v/>
      </c>
      <c r="F6765">
        <f>IF(GL_Paste!$B6762="","",IFERROR(INDEX(AcctSub,MATCH(GL_Paste!$B6762&amp;"",AcctCode,0)),"UNKNOWN"))</f>
        <v/>
      </c>
    </row>
    <row r="6766">
      <c r="A6766" s="40">
        <f>IF(GL_Paste!$B6763="","",N(GL_Paste!$H6763)-N(GL_Paste!$G6763))</f>
        <v/>
      </c>
      <c r="B6766" s="43">
        <f>IF(GL_Paste!$B6763="","",DATE(YEAR(GL_Paste!$E6763),MONTH(GL_Paste!$E6763),1))</f>
        <v/>
      </c>
      <c r="C6766">
        <f>IF(GL_Paste!$B6763="","",IF(TRIM(GL_Paste!$M6763)&lt;&gt;"",TRIM(GL_Paste!$M6763),IFERROR(MID(GL_Paste!$I6763,FIND("[",GL_Paste!$I6763)+1,FIND("]",GL_Paste!$I6763)-FIND("[",GL_Paste!$I6763)-1),"")))</f>
        <v/>
      </c>
      <c r="D6766">
        <f>IF(GL_Paste!$B6763="","",IFERROR(INDEX(DeptName,MATCH($C6766,DeptTag,0)),"UNALLOCATED"))</f>
        <v/>
      </c>
      <c r="E6766">
        <f>IF(GL_Paste!$B6763="","",IFERROR(INDEX(AcctCat,MATCH(GL_Paste!$B6763&amp;"",AcctCode,0)),"UNKNOWN"))</f>
        <v/>
      </c>
      <c r="F6766">
        <f>IF(GL_Paste!$B6763="","",IFERROR(INDEX(AcctSub,MATCH(GL_Paste!$B6763&amp;"",AcctCode,0)),"UNKNOWN"))</f>
        <v/>
      </c>
    </row>
    <row r="6767">
      <c r="A6767" s="40">
        <f>IF(GL_Paste!$B6764="","",N(GL_Paste!$H6764)-N(GL_Paste!$G6764))</f>
        <v/>
      </c>
      <c r="B6767" s="43">
        <f>IF(GL_Paste!$B6764="","",DATE(YEAR(GL_Paste!$E6764),MONTH(GL_Paste!$E6764),1))</f>
        <v/>
      </c>
      <c r="C6767">
        <f>IF(GL_Paste!$B6764="","",IF(TRIM(GL_Paste!$M6764)&lt;&gt;"",TRIM(GL_Paste!$M6764),IFERROR(MID(GL_Paste!$I6764,FIND("[",GL_Paste!$I6764)+1,FIND("]",GL_Paste!$I6764)-FIND("[",GL_Paste!$I6764)-1),"")))</f>
        <v/>
      </c>
      <c r="D6767">
        <f>IF(GL_Paste!$B6764="","",IFERROR(INDEX(DeptName,MATCH($C6767,DeptTag,0)),"UNALLOCATED"))</f>
        <v/>
      </c>
      <c r="E6767">
        <f>IF(GL_Paste!$B6764="","",IFERROR(INDEX(AcctCat,MATCH(GL_Paste!$B6764&amp;"",AcctCode,0)),"UNKNOWN"))</f>
        <v/>
      </c>
      <c r="F6767">
        <f>IF(GL_Paste!$B6764="","",IFERROR(INDEX(AcctSub,MATCH(GL_Paste!$B6764&amp;"",AcctCode,0)),"UNKNOWN"))</f>
        <v/>
      </c>
    </row>
    <row r="6768">
      <c r="A6768" s="40">
        <f>IF(GL_Paste!$B6765="","",N(GL_Paste!$H6765)-N(GL_Paste!$G6765))</f>
        <v/>
      </c>
      <c r="B6768" s="43">
        <f>IF(GL_Paste!$B6765="","",DATE(YEAR(GL_Paste!$E6765),MONTH(GL_Paste!$E6765),1))</f>
        <v/>
      </c>
      <c r="C6768">
        <f>IF(GL_Paste!$B6765="","",IF(TRIM(GL_Paste!$M6765)&lt;&gt;"",TRIM(GL_Paste!$M6765),IFERROR(MID(GL_Paste!$I6765,FIND("[",GL_Paste!$I6765)+1,FIND("]",GL_Paste!$I6765)-FIND("[",GL_Paste!$I6765)-1),"")))</f>
        <v/>
      </c>
      <c r="D6768">
        <f>IF(GL_Paste!$B6765="","",IFERROR(INDEX(DeptName,MATCH($C6768,DeptTag,0)),"UNALLOCATED"))</f>
        <v/>
      </c>
      <c r="E6768">
        <f>IF(GL_Paste!$B6765="","",IFERROR(INDEX(AcctCat,MATCH(GL_Paste!$B6765&amp;"",AcctCode,0)),"UNKNOWN"))</f>
        <v/>
      </c>
      <c r="F6768">
        <f>IF(GL_Paste!$B6765="","",IFERROR(INDEX(AcctSub,MATCH(GL_Paste!$B6765&amp;"",AcctCode,0)),"UNKNOWN"))</f>
        <v/>
      </c>
    </row>
    <row r="6769">
      <c r="A6769" s="40">
        <f>IF(GL_Paste!$B6766="","",N(GL_Paste!$H6766)-N(GL_Paste!$G6766))</f>
        <v/>
      </c>
      <c r="B6769" s="43">
        <f>IF(GL_Paste!$B6766="","",DATE(YEAR(GL_Paste!$E6766),MONTH(GL_Paste!$E6766),1))</f>
        <v/>
      </c>
      <c r="C6769">
        <f>IF(GL_Paste!$B6766="","",IF(TRIM(GL_Paste!$M6766)&lt;&gt;"",TRIM(GL_Paste!$M6766),IFERROR(MID(GL_Paste!$I6766,FIND("[",GL_Paste!$I6766)+1,FIND("]",GL_Paste!$I6766)-FIND("[",GL_Paste!$I6766)-1),"")))</f>
        <v/>
      </c>
      <c r="D6769">
        <f>IF(GL_Paste!$B6766="","",IFERROR(INDEX(DeptName,MATCH($C6769,DeptTag,0)),"UNALLOCATED"))</f>
        <v/>
      </c>
      <c r="E6769">
        <f>IF(GL_Paste!$B6766="","",IFERROR(INDEX(AcctCat,MATCH(GL_Paste!$B6766&amp;"",AcctCode,0)),"UNKNOWN"))</f>
        <v/>
      </c>
      <c r="F6769">
        <f>IF(GL_Paste!$B6766="","",IFERROR(INDEX(AcctSub,MATCH(GL_Paste!$B6766&amp;"",AcctCode,0)),"UNKNOWN"))</f>
        <v/>
      </c>
    </row>
    <row r="6770">
      <c r="A6770" s="40">
        <f>IF(GL_Paste!$B6767="","",N(GL_Paste!$H6767)-N(GL_Paste!$G6767))</f>
        <v/>
      </c>
      <c r="B6770" s="43">
        <f>IF(GL_Paste!$B6767="","",DATE(YEAR(GL_Paste!$E6767),MONTH(GL_Paste!$E6767),1))</f>
        <v/>
      </c>
      <c r="C6770">
        <f>IF(GL_Paste!$B6767="","",IF(TRIM(GL_Paste!$M6767)&lt;&gt;"",TRIM(GL_Paste!$M6767),IFERROR(MID(GL_Paste!$I6767,FIND("[",GL_Paste!$I6767)+1,FIND("]",GL_Paste!$I6767)-FIND("[",GL_Paste!$I6767)-1),"")))</f>
        <v/>
      </c>
      <c r="D6770">
        <f>IF(GL_Paste!$B6767="","",IFERROR(INDEX(DeptName,MATCH($C6770,DeptTag,0)),"UNALLOCATED"))</f>
        <v/>
      </c>
      <c r="E6770">
        <f>IF(GL_Paste!$B6767="","",IFERROR(INDEX(AcctCat,MATCH(GL_Paste!$B6767&amp;"",AcctCode,0)),"UNKNOWN"))</f>
        <v/>
      </c>
      <c r="F6770">
        <f>IF(GL_Paste!$B6767="","",IFERROR(INDEX(AcctSub,MATCH(GL_Paste!$B6767&amp;"",AcctCode,0)),"UNKNOWN"))</f>
        <v/>
      </c>
    </row>
    <row r="6771">
      <c r="A6771" s="40">
        <f>IF(GL_Paste!$B6768="","",N(GL_Paste!$H6768)-N(GL_Paste!$G6768))</f>
        <v/>
      </c>
      <c r="B6771" s="43">
        <f>IF(GL_Paste!$B6768="","",DATE(YEAR(GL_Paste!$E6768),MONTH(GL_Paste!$E6768),1))</f>
        <v/>
      </c>
      <c r="C6771">
        <f>IF(GL_Paste!$B6768="","",IF(TRIM(GL_Paste!$M6768)&lt;&gt;"",TRIM(GL_Paste!$M6768),IFERROR(MID(GL_Paste!$I6768,FIND("[",GL_Paste!$I6768)+1,FIND("]",GL_Paste!$I6768)-FIND("[",GL_Paste!$I6768)-1),"")))</f>
        <v/>
      </c>
      <c r="D6771">
        <f>IF(GL_Paste!$B6768="","",IFERROR(INDEX(DeptName,MATCH($C6771,DeptTag,0)),"UNALLOCATED"))</f>
        <v/>
      </c>
      <c r="E6771">
        <f>IF(GL_Paste!$B6768="","",IFERROR(INDEX(AcctCat,MATCH(GL_Paste!$B6768&amp;"",AcctCode,0)),"UNKNOWN"))</f>
        <v/>
      </c>
      <c r="F6771">
        <f>IF(GL_Paste!$B6768="","",IFERROR(INDEX(AcctSub,MATCH(GL_Paste!$B6768&amp;"",AcctCode,0)),"UNKNOWN"))</f>
        <v/>
      </c>
    </row>
    <row r="6772">
      <c r="A6772" s="40">
        <f>IF(GL_Paste!$B6769="","",N(GL_Paste!$H6769)-N(GL_Paste!$G6769))</f>
        <v/>
      </c>
      <c r="B6772" s="43">
        <f>IF(GL_Paste!$B6769="","",DATE(YEAR(GL_Paste!$E6769),MONTH(GL_Paste!$E6769),1))</f>
        <v/>
      </c>
      <c r="C6772">
        <f>IF(GL_Paste!$B6769="","",IF(TRIM(GL_Paste!$M6769)&lt;&gt;"",TRIM(GL_Paste!$M6769),IFERROR(MID(GL_Paste!$I6769,FIND("[",GL_Paste!$I6769)+1,FIND("]",GL_Paste!$I6769)-FIND("[",GL_Paste!$I6769)-1),"")))</f>
        <v/>
      </c>
      <c r="D6772">
        <f>IF(GL_Paste!$B6769="","",IFERROR(INDEX(DeptName,MATCH($C6772,DeptTag,0)),"UNALLOCATED"))</f>
        <v/>
      </c>
      <c r="E6772">
        <f>IF(GL_Paste!$B6769="","",IFERROR(INDEX(AcctCat,MATCH(GL_Paste!$B6769&amp;"",AcctCode,0)),"UNKNOWN"))</f>
        <v/>
      </c>
      <c r="F6772">
        <f>IF(GL_Paste!$B6769="","",IFERROR(INDEX(AcctSub,MATCH(GL_Paste!$B6769&amp;"",AcctCode,0)),"UNKNOWN"))</f>
        <v/>
      </c>
    </row>
    <row r="6773">
      <c r="A6773" s="40">
        <f>IF(GL_Paste!$B6770="","",N(GL_Paste!$H6770)-N(GL_Paste!$G6770))</f>
        <v/>
      </c>
      <c r="B6773" s="43">
        <f>IF(GL_Paste!$B6770="","",DATE(YEAR(GL_Paste!$E6770),MONTH(GL_Paste!$E6770),1))</f>
        <v/>
      </c>
      <c r="C6773">
        <f>IF(GL_Paste!$B6770="","",IF(TRIM(GL_Paste!$M6770)&lt;&gt;"",TRIM(GL_Paste!$M6770),IFERROR(MID(GL_Paste!$I6770,FIND("[",GL_Paste!$I6770)+1,FIND("]",GL_Paste!$I6770)-FIND("[",GL_Paste!$I6770)-1),"")))</f>
        <v/>
      </c>
      <c r="D6773">
        <f>IF(GL_Paste!$B6770="","",IFERROR(INDEX(DeptName,MATCH($C6773,DeptTag,0)),"UNALLOCATED"))</f>
        <v/>
      </c>
      <c r="E6773">
        <f>IF(GL_Paste!$B6770="","",IFERROR(INDEX(AcctCat,MATCH(GL_Paste!$B6770&amp;"",AcctCode,0)),"UNKNOWN"))</f>
        <v/>
      </c>
      <c r="F6773">
        <f>IF(GL_Paste!$B6770="","",IFERROR(INDEX(AcctSub,MATCH(GL_Paste!$B6770&amp;"",AcctCode,0)),"UNKNOWN"))</f>
        <v/>
      </c>
    </row>
    <row r="6774">
      <c r="A6774" s="40">
        <f>IF(GL_Paste!$B6771="","",N(GL_Paste!$H6771)-N(GL_Paste!$G6771))</f>
        <v/>
      </c>
      <c r="B6774" s="43">
        <f>IF(GL_Paste!$B6771="","",DATE(YEAR(GL_Paste!$E6771),MONTH(GL_Paste!$E6771),1))</f>
        <v/>
      </c>
      <c r="C6774">
        <f>IF(GL_Paste!$B6771="","",IF(TRIM(GL_Paste!$M6771)&lt;&gt;"",TRIM(GL_Paste!$M6771),IFERROR(MID(GL_Paste!$I6771,FIND("[",GL_Paste!$I6771)+1,FIND("]",GL_Paste!$I6771)-FIND("[",GL_Paste!$I6771)-1),"")))</f>
        <v/>
      </c>
      <c r="D6774">
        <f>IF(GL_Paste!$B6771="","",IFERROR(INDEX(DeptName,MATCH($C6774,DeptTag,0)),"UNALLOCATED"))</f>
        <v/>
      </c>
      <c r="E6774">
        <f>IF(GL_Paste!$B6771="","",IFERROR(INDEX(AcctCat,MATCH(GL_Paste!$B6771&amp;"",AcctCode,0)),"UNKNOWN"))</f>
        <v/>
      </c>
      <c r="F6774">
        <f>IF(GL_Paste!$B6771="","",IFERROR(INDEX(AcctSub,MATCH(GL_Paste!$B6771&amp;"",AcctCode,0)),"UNKNOWN"))</f>
        <v/>
      </c>
    </row>
    <row r="6775">
      <c r="A6775" s="40">
        <f>IF(GL_Paste!$B6772="","",N(GL_Paste!$H6772)-N(GL_Paste!$G6772))</f>
        <v/>
      </c>
      <c r="B6775" s="43">
        <f>IF(GL_Paste!$B6772="","",DATE(YEAR(GL_Paste!$E6772),MONTH(GL_Paste!$E6772),1))</f>
        <v/>
      </c>
      <c r="C6775">
        <f>IF(GL_Paste!$B6772="","",IF(TRIM(GL_Paste!$M6772)&lt;&gt;"",TRIM(GL_Paste!$M6772),IFERROR(MID(GL_Paste!$I6772,FIND("[",GL_Paste!$I6772)+1,FIND("]",GL_Paste!$I6772)-FIND("[",GL_Paste!$I6772)-1),"")))</f>
        <v/>
      </c>
      <c r="D6775">
        <f>IF(GL_Paste!$B6772="","",IFERROR(INDEX(DeptName,MATCH($C6775,DeptTag,0)),"UNALLOCATED"))</f>
        <v/>
      </c>
      <c r="E6775">
        <f>IF(GL_Paste!$B6772="","",IFERROR(INDEX(AcctCat,MATCH(GL_Paste!$B6772&amp;"",AcctCode,0)),"UNKNOWN"))</f>
        <v/>
      </c>
      <c r="F6775">
        <f>IF(GL_Paste!$B6772="","",IFERROR(INDEX(AcctSub,MATCH(GL_Paste!$B6772&amp;"",AcctCode,0)),"UNKNOWN"))</f>
        <v/>
      </c>
    </row>
    <row r="6776">
      <c r="A6776" s="40">
        <f>IF(GL_Paste!$B6773="","",N(GL_Paste!$H6773)-N(GL_Paste!$G6773))</f>
        <v/>
      </c>
      <c r="B6776" s="43">
        <f>IF(GL_Paste!$B6773="","",DATE(YEAR(GL_Paste!$E6773),MONTH(GL_Paste!$E6773),1))</f>
        <v/>
      </c>
      <c r="C6776">
        <f>IF(GL_Paste!$B6773="","",IF(TRIM(GL_Paste!$M6773)&lt;&gt;"",TRIM(GL_Paste!$M6773),IFERROR(MID(GL_Paste!$I6773,FIND("[",GL_Paste!$I6773)+1,FIND("]",GL_Paste!$I6773)-FIND("[",GL_Paste!$I6773)-1),"")))</f>
        <v/>
      </c>
      <c r="D6776">
        <f>IF(GL_Paste!$B6773="","",IFERROR(INDEX(DeptName,MATCH($C6776,DeptTag,0)),"UNALLOCATED"))</f>
        <v/>
      </c>
      <c r="E6776">
        <f>IF(GL_Paste!$B6773="","",IFERROR(INDEX(AcctCat,MATCH(GL_Paste!$B6773&amp;"",AcctCode,0)),"UNKNOWN"))</f>
        <v/>
      </c>
      <c r="F6776">
        <f>IF(GL_Paste!$B6773="","",IFERROR(INDEX(AcctSub,MATCH(GL_Paste!$B6773&amp;"",AcctCode,0)),"UNKNOWN"))</f>
        <v/>
      </c>
    </row>
    <row r="6777">
      <c r="A6777" s="40">
        <f>IF(GL_Paste!$B6774="","",N(GL_Paste!$H6774)-N(GL_Paste!$G6774))</f>
        <v/>
      </c>
      <c r="B6777" s="43">
        <f>IF(GL_Paste!$B6774="","",DATE(YEAR(GL_Paste!$E6774),MONTH(GL_Paste!$E6774),1))</f>
        <v/>
      </c>
      <c r="C6777">
        <f>IF(GL_Paste!$B6774="","",IF(TRIM(GL_Paste!$M6774)&lt;&gt;"",TRIM(GL_Paste!$M6774),IFERROR(MID(GL_Paste!$I6774,FIND("[",GL_Paste!$I6774)+1,FIND("]",GL_Paste!$I6774)-FIND("[",GL_Paste!$I6774)-1),"")))</f>
        <v/>
      </c>
      <c r="D6777">
        <f>IF(GL_Paste!$B6774="","",IFERROR(INDEX(DeptName,MATCH($C6777,DeptTag,0)),"UNALLOCATED"))</f>
        <v/>
      </c>
      <c r="E6777">
        <f>IF(GL_Paste!$B6774="","",IFERROR(INDEX(AcctCat,MATCH(GL_Paste!$B6774&amp;"",AcctCode,0)),"UNKNOWN"))</f>
        <v/>
      </c>
      <c r="F6777">
        <f>IF(GL_Paste!$B6774="","",IFERROR(INDEX(AcctSub,MATCH(GL_Paste!$B6774&amp;"",AcctCode,0)),"UNKNOWN"))</f>
        <v/>
      </c>
    </row>
    <row r="6778">
      <c r="A6778" s="40">
        <f>IF(GL_Paste!$B6775="","",N(GL_Paste!$H6775)-N(GL_Paste!$G6775))</f>
        <v/>
      </c>
      <c r="B6778" s="43">
        <f>IF(GL_Paste!$B6775="","",DATE(YEAR(GL_Paste!$E6775),MONTH(GL_Paste!$E6775),1))</f>
        <v/>
      </c>
      <c r="C6778">
        <f>IF(GL_Paste!$B6775="","",IF(TRIM(GL_Paste!$M6775)&lt;&gt;"",TRIM(GL_Paste!$M6775),IFERROR(MID(GL_Paste!$I6775,FIND("[",GL_Paste!$I6775)+1,FIND("]",GL_Paste!$I6775)-FIND("[",GL_Paste!$I6775)-1),"")))</f>
        <v/>
      </c>
      <c r="D6778">
        <f>IF(GL_Paste!$B6775="","",IFERROR(INDEX(DeptName,MATCH($C6778,DeptTag,0)),"UNALLOCATED"))</f>
        <v/>
      </c>
      <c r="E6778">
        <f>IF(GL_Paste!$B6775="","",IFERROR(INDEX(AcctCat,MATCH(GL_Paste!$B6775&amp;"",AcctCode,0)),"UNKNOWN"))</f>
        <v/>
      </c>
      <c r="F6778">
        <f>IF(GL_Paste!$B6775="","",IFERROR(INDEX(AcctSub,MATCH(GL_Paste!$B6775&amp;"",AcctCode,0)),"UNKNOWN"))</f>
        <v/>
      </c>
    </row>
    <row r="6779">
      <c r="A6779" s="40">
        <f>IF(GL_Paste!$B6776="","",N(GL_Paste!$H6776)-N(GL_Paste!$G6776))</f>
        <v/>
      </c>
      <c r="B6779" s="43">
        <f>IF(GL_Paste!$B6776="","",DATE(YEAR(GL_Paste!$E6776),MONTH(GL_Paste!$E6776),1))</f>
        <v/>
      </c>
      <c r="C6779">
        <f>IF(GL_Paste!$B6776="","",IF(TRIM(GL_Paste!$M6776)&lt;&gt;"",TRIM(GL_Paste!$M6776),IFERROR(MID(GL_Paste!$I6776,FIND("[",GL_Paste!$I6776)+1,FIND("]",GL_Paste!$I6776)-FIND("[",GL_Paste!$I6776)-1),"")))</f>
        <v/>
      </c>
      <c r="D6779">
        <f>IF(GL_Paste!$B6776="","",IFERROR(INDEX(DeptName,MATCH($C6779,DeptTag,0)),"UNALLOCATED"))</f>
        <v/>
      </c>
      <c r="E6779">
        <f>IF(GL_Paste!$B6776="","",IFERROR(INDEX(AcctCat,MATCH(GL_Paste!$B6776&amp;"",AcctCode,0)),"UNKNOWN"))</f>
        <v/>
      </c>
      <c r="F6779">
        <f>IF(GL_Paste!$B6776="","",IFERROR(INDEX(AcctSub,MATCH(GL_Paste!$B6776&amp;"",AcctCode,0)),"UNKNOWN"))</f>
        <v/>
      </c>
    </row>
    <row r="6780">
      <c r="A6780" s="40">
        <f>IF(GL_Paste!$B6777="","",N(GL_Paste!$H6777)-N(GL_Paste!$G6777))</f>
        <v/>
      </c>
      <c r="B6780" s="43">
        <f>IF(GL_Paste!$B6777="","",DATE(YEAR(GL_Paste!$E6777),MONTH(GL_Paste!$E6777),1))</f>
        <v/>
      </c>
      <c r="C6780">
        <f>IF(GL_Paste!$B6777="","",IF(TRIM(GL_Paste!$M6777)&lt;&gt;"",TRIM(GL_Paste!$M6777),IFERROR(MID(GL_Paste!$I6777,FIND("[",GL_Paste!$I6777)+1,FIND("]",GL_Paste!$I6777)-FIND("[",GL_Paste!$I6777)-1),"")))</f>
        <v/>
      </c>
      <c r="D6780">
        <f>IF(GL_Paste!$B6777="","",IFERROR(INDEX(DeptName,MATCH($C6780,DeptTag,0)),"UNALLOCATED"))</f>
        <v/>
      </c>
      <c r="E6780">
        <f>IF(GL_Paste!$B6777="","",IFERROR(INDEX(AcctCat,MATCH(GL_Paste!$B6777&amp;"",AcctCode,0)),"UNKNOWN"))</f>
        <v/>
      </c>
      <c r="F6780">
        <f>IF(GL_Paste!$B6777="","",IFERROR(INDEX(AcctSub,MATCH(GL_Paste!$B6777&amp;"",AcctCode,0)),"UNKNOWN"))</f>
        <v/>
      </c>
    </row>
    <row r="6781">
      <c r="A6781" s="40">
        <f>IF(GL_Paste!$B6778="","",N(GL_Paste!$H6778)-N(GL_Paste!$G6778))</f>
        <v/>
      </c>
      <c r="B6781" s="43">
        <f>IF(GL_Paste!$B6778="","",DATE(YEAR(GL_Paste!$E6778),MONTH(GL_Paste!$E6778),1))</f>
        <v/>
      </c>
      <c r="C6781">
        <f>IF(GL_Paste!$B6778="","",IF(TRIM(GL_Paste!$M6778)&lt;&gt;"",TRIM(GL_Paste!$M6778),IFERROR(MID(GL_Paste!$I6778,FIND("[",GL_Paste!$I6778)+1,FIND("]",GL_Paste!$I6778)-FIND("[",GL_Paste!$I6778)-1),"")))</f>
        <v/>
      </c>
      <c r="D6781">
        <f>IF(GL_Paste!$B6778="","",IFERROR(INDEX(DeptName,MATCH($C6781,DeptTag,0)),"UNALLOCATED"))</f>
        <v/>
      </c>
      <c r="E6781">
        <f>IF(GL_Paste!$B6778="","",IFERROR(INDEX(AcctCat,MATCH(GL_Paste!$B6778&amp;"",AcctCode,0)),"UNKNOWN"))</f>
        <v/>
      </c>
      <c r="F6781">
        <f>IF(GL_Paste!$B6778="","",IFERROR(INDEX(AcctSub,MATCH(GL_Paste!$B6778&amp;"",AcctCode,0)),"UNKNOWN"))</f>
        <v/>
      </c>
    </row>
    <row r="6782">
      <c r="A6782" s="40">
        <f>IF(GL_Paste!$B6779="","",N(GL_Paste!$H6779)-N(GL_Paste!$G6779))</f>
        <v/>
      </c>
      <c r="B6782" s="43">
        <f>IF(GL_Paste!$B6779="","",DATE(YEAR(GL_Paste!$E6779),MONTH(GL_Paste!$E6779),1))</f>
        <v/>
      </c>
      <c r="C6782">
        <f>IF(GL_Paste!$B6779="","",IF(TRIM(GL_Paste!$M6779)&lt;&gt;"",TRIM(GL_Paste!$M6779),IFERROR(MID(GL_Paste!$I6779,FIND("[",GL_Paste!$I6779)+1,FIND("]",GL_Paste!$I6779)-FIND("[",GL_Paste!$I6779)-1),"")))</f>
        <v/>
      </c>
      <c r="D6782">
        <f>IF(GL_Paste!$B6779="","",IFERROR(INDEX(DeptName,MATCH($C6782,DeptTag,0)),"UNALLOCATED"))</f>
        <v/>
      </c>
      <c r="E6782">
        <f>IF(GL_Paste!$B6779="","",IFERROR(INDEX(AcctCat,MATCH(GL_Paste!$B6779&amp;"",AcctCode,0)),"UNKNOWN"))</f>
        <v/>
      </c>
      <c r="F6782">
        <f>IF(GL_Paste!$B6779="","",IFERROR(INDEX(AcctSub,MATCH(GL_Paste!$B6779&amp;"",AcctCode,0)),"UNKNOWN"))</f>
        <v/>
      </c>
    </row>
    <row r="6783">
      <c r="A6783" s="40">
        <f>IF(GL_Paste!$B6780="","",N(GL_Paste!$H6780)-N(GL_Paste!$G6780))</f>
        <v/>
      </c>
      <c r="B6783" s="43">
        <f>IF(GL_Paste!$B6780="","",DATE(YEAR(GL_Paste!$E6780),MONTH(GL_Paste!$E6780),1))</f>
        <v/>
      </c>
      <c r="C6783">
        <f>IF(GL_Paste!$B6780="","",IF(TRIM(GL_Paste!$M6780)&lt;&gt;"",TRIM(GL_Paste!$M6780),IFERROR(MID(GL_Paste!$I6780,FIND("[",GL_Paste!$I6780)+1,FIND("]",GL_Paste!$I6780)-FIND("[",GL_Paste!$I6780)-1),"")))</f>
        <v/>
      </c>
      <c r="D6783">
        <f>IF(GL_Paste!$B6780="","",IFERROR(INDEX(DeptName,MATCH($C6783,DeptTag,0)),"UNALLOCATED"))</f>
        <v/>
      </c>
      <c r="E6783">
        <f>IF(GL_Paste!$B6780="","",IFERROR(INDEX(AcctCat,MATCH(GL_Paste!$B6780&amp;"",AcctCode,0)),"UNKNOWN"))</f>
        <v/>
      </c>
      <c r="F6783">
        <f>IF(GL_Paste!$B6780="","",IFERROR(INDEX(AcctSub,MATCH(GL_Paste!$B6780&amp;"",AcctCode,0)),"UNKNOWN"))</f>
        <v/>
      </c>
    </row>
    <row r="6784">
      <c r="A6784" s="40">
        <f>IF(GL_Paste!$B6781="","",N(GL_Paste!$H6781)-N(GL_Paste!$G6781))</f>
        <v/>
      </c>
      <c r="B6784" s="43">
        <f>IF(GL_Paste!$B6781="","",DATE(YEAR(GL_Paste!$E6781),MONTH(GL_Paste!$E6781),1))</f>
        <v/>
      </c>
      <c r="C6784">
        <f>IF(GL_Paste!$B6781="","",IF(TRIM(GL_Paste!$M6781)&lt;&gt;"",TRIM(GL_Paste!$M6781),IFERROR(MID(GL_Paste!$I6781,FIND("[",GL_Paste!$I6781)+1,FIND("]",GL_Paste!$I6781)-FIND("[",GL_Paste!$I6781)-1),"")))</f>
        <v/>
      </c>
      <c r="D6784">
        <f>IF(GL_Paste!$B6781="","",IFERROR(INDEX(DeptName,MATCH($C6784,DeptTag,0)),"UNALLOCATED"))</f>
        <v/>
      </c>
      <c r="E6784">
        <f>IF(GL_Paste!$B6781="","",IFERROR(INDEX(AcctCat,MATCH(GL_Paste!$B6781&amp;"",AcctCode,0)),"UNKNOWN"))</f>
        <v/>
      </c>
      <c r="F6784">
        <f>IF(GL_Paste!$B6781="","",IFERROR(INDEX(AcctSub,MATCH(GL_Paste!$B6781&amp;"",AcctCode,0)),"UNKNOWN"))</f>
        <v/>
      </c>
    </row>
    <row r="6785">
      <c r="A6785" s="40">
        <f>IF(GL_Paste!$B6782="","",N(GL_Paste!$H6782)-N(GL_Paste!$G6782))</f>
        <v/>
      </c>
      <c r="B6785" s="43">
        <f>IF(GL_Paste!$B6782="","",DATE(YEAR(GL_Paste!$E6782),MONTH(GL_Paste!$E6782),1))</f>
        <v/>
      </c>
      <c r="C6785">
        <f>IF(GL_Paste!$B6782="","",IF(TRIM(GL_Paste!$M6782)&lt;&gt;"",TRIM(GL_Paste!$M6782),IFERROR(MID(GL_Paste!$I6782,FIND("[",GL_Paste!$I6782)+1,FIND("]",GL_Paste!$I6782)-FIND("[",GL_Paste!$I6782)-1),"")))</f>
        <v/>
      </c>
      <c r="D6785">
        <f>IF(GL_Paste!$B6782="","",IFERROR(INDEX(DeptName,MATCH($C6785,DeptTag,0)),"UNALLOCATED"))</f>
        <v/>
      </c>
      <c r="E6785">
        <f>IF(GL_Paste!$B6782="","",IFERROR(INDEX(AcctCat,MATCH(GL_Paste!$B6782&amp;"",AcctCode,0)),"UNKNOWN"))</f>
        <v/>
      </c>
      <c r="F6785">
        <f>IF(GL_Paste!$B6782="","",IFERROR(INDEX(AcctSub,MATCH(GL_Paste!$B6782&amp;"",AcctCode,0)),"UNKNOWN"))</f>
        <v/>
      </c>
    </row>
    <row r="6786">
      <c r="A6786" s="40">
        <f>IF(GL_Paste!$B6783="","",N(GL_Paste!$H6783)-N(GL_Paste!$G6783))</f>
        <v/>
      </c>
      <c r="B6786" s="43">
        <f>IF(GL_Paste!$B6783="","",DATE(YEAR(GL_Paste!$E6783),MONTH(GL_Paste!$E6783),1))</f>
        <v/>
      </c>
      <c r="C6786">
        <f>IF(GL_Paste!$B6783="","",IF(TRIM(GL_Paste!$M6783)&lt;&gt;"",TRIM(GL_Paste!$M6783),IFERROR(MID(GL_Paste!$I6783,FIND("[",GL_Paste!$I6783)+1,FIND("]",GL_Paste!$I6783)-FIND("[",GL_Paste!$I6783)-1),"")))</f>
        <v/>
      </c>
      <c r="D6786">
        <f>IF(GL_Paste!$B6783="","",IFERROR(INDEX(DeptName,MATCH($C6786,DeptTag,0)),"UNALLOCATED"))</f>
        <v/>
      </c>
      <c r="E6786">
        <f>IF(GL_Paste!$B6783="","",IFERROR(INDEX(AcctCat,MATCH(GL_Paste!$B6783&amp;"",AcctCode,0)),"UNKNOWN"))</f>
        <v/>
      </c>
      <c r="F6786">
        <f>IF(GL_Paste!$B6783="","",IFERROR(INDEX(AcctSub,MATCH(GL_Paste!$B6783&amp;"",AcctCode,0)),"UNKNOWN"))</f>
        <v/>
      </c>
    </row>
    <row r="6787">
      <c r="A6787" s="40">
        <f>IF(GL_Paste!$B6784="","",N(GL_Paste!$H6784)-N(GL_Paste!$G6784))</f>
        <v/>
      </c>
      <c r="B6787" s="43">
        <f>IF(GL_Paste!$B6784="","",DATE(YEAR(GL_Paste!$E6784),MONTH(GL_Paste!$E6784),1))</f>
        <v/>
      </c>
      <c r="C6787">
        <f>IF(GL_Paste!$B6784="","",IF(TRIM(GL_Paste!$M6784)&lt;&gt;"",TRIM(GL_Paste!$M6784),IFERROR(MID(GL_Paste!$I6784,FIND("[",GL_Paste!$I6784)+1,FIND("]",GL_Paste!$I6784)-FIND("[",GL_Paste!$I6784)-1),"")))</f>
        <v/>
      </c>
      <c r="D6787">
        <f>IF(GL_Paste!$B6784="","",IFERROR(INDEX(DeptName,MATCH($C6787,DeptTag,0)),"UNALLOCATED"))</f>
        <v/>
      </c>
      <c r="E6787">
        <f>IF(GL_Paste!$B6784="","",IFERROR(INDEX(AcctCat,MATCH(GL_Paste!$B6784&amp;"",AcctCode,0)),"UNKNOWN"))</f>
        <v/>
      </c>
      <c r="F6787">
        <f>IF(GL_Paste!$B6784="","",IFERROR(INDEX(AcctSub,MATCH(GL_Paste!$B6784&amp;"",AcctCode,0)),"UNKNOWN"))</f>
        <v/>
      </c>
    </row>
    <row r="6788">
      <c r="A6788" s="40">
        <f>IF(GL_Paste!$B6785="","",N(GL_Paste!$H6785)-N(GL_Paste!$G6785))</f>
        <v/>
      </c>
      <c r="B6788" s="43">
        <f>IF(GL_Paste!$B6785="","",DATE(YEAR(GL_Paste!$E6785),MONTH(GL_Paste!$E6785),1))</f>
        <v/>
      </c>
      <c r="C6788">
        <f>IF(GL_Paste!$B6785="","",IF(TRIM(GL_Paste!$M6785)&lt;&gt;"",TRIM(GL_Paste!$M6785),IFERROR(MID(GL_Paste!$I6785,FIND("[",GL_Paste!$I6785)+1,FIND("]",GL_Paste!$I6785)-FIND("[",GL_Paste!$I6785)-1),"")))</f>
        <v/>
      </c>
      <c r="D6788">
        <f>IF(GL_Paste!$B6785="","",IFERROR(INDEX(DeptName,MATCH($C6788,DeptTag,0)),"UNALLOCATED"))</f>
        <v/>
      </c>
      <c r="E6788">
        <f>IF(GL_Paste!$B6785="","",IFERROR(INDEX(AcctCat,MATCH(GL_Paste!$B6785&amp;"",AcctCode,0)),"UNKNOWN"))</f>
        <v/>
      </c>
      <c r="F6788">
        <f>IF(GL_Paste!$B6785="","",IFERROR(INDEX(AcctSub,MATCH(GL_Paste!$B6785&amp;"",AcctCode,0)),"UNKNOWN"))</f>
        <v/>
      </c>
    </row>
    <row r="6789">
      <c r="A6789" s="40">
        <f>IF(GL_Paste!$B6786="","",N(GL_Paste!$H6786)-N(GL_Paste!$G6786))</f>
        <v/>
      </c>
      <c r="B6789" s="43">
        <f>IF(GL_Paste!$B6786="","",DATE(YEAR(GL_Paste!$E6786),MONTH(GL_Paste!$E6786),1))</f>
        <v/>
      </c>
      <c r="C6789">
        <f>IF(GL_Paste!$B6786="","",IF(TRIM(GL_Paste!$M6786)&lt;&gt;"",TRIM(GL_Paste!$M6786),IFERROR(MID(GL_Paste!$I6786,FIND("[",GL_Paste!$I6786)+1,FIND("]",GL_Paste!$I6786)-FIND("[",GL_Paste!$I6786)-1),"")))</f>
        <v/>
      </c>
      <c r="D6789">
        <f>IF(GL_Paste!$B6786="","",IFERROR(INDEX(DeptName,MATCH($C6789,DeptTag,0)),"UNALLOCATED"))</f>
        <v/>
      </c>
      <c r="E6789">
        <f>IF(GL_Paste!$B6786="","",IFERROR(INDEX(AcctCat,MATCH(GL_Paste!$B6786&amp;"",AcctCode,0)),"UNKNOWN"))</f>
        <v/>
      </c>
      <c r="F6789">
        <f>IF(GL_Paste!$B6786="","",IFERROR(INDEX(AcctSub,MATCH(GL_Paste!$B6786&amp;"",AcctCode,0)),"UNKNOWN"))</f>
        <v/>
      </c>
    </row>
    <row r="6790">
      <c r="A6790" s="40">
        <f>IF(GL_Paste!$B6787="","",N(GL_Paste!$H6787)-N(GL_Paste!$G6787))</f>
        <v/>
      </c>
      <c r="B6790" s="43">
        <f>IF(GL_Paste!$B6787="","",DATE(YEAR(GL_Paste!$E6787),MONTH(GL_Paste!$E6787),1))</f>
        <v/>
      </c>
      <c r="C6790">
        <f>IF(GL_Paste!$B6787="","",IF(TRIM(GL_Paste!$M6787)&lt;&gt;"",TRIM(GL_Paste!$M6787),IFERROR(MID(GL_Paste!$I6787,FIND("[",GL_Paste!$I6787)+1,FIND("]",GL_Paste!$I6787)-FIND("[",GL_Paste!$I6787)-1),"")))</f>
        <v/>
      </c>
      <c r="D6790">
        <f>IF(GL_Paste!$B6787="","",IFERROR(INDEX(DeptName,MATCH($C6790,DeptTag,0)),"UNALLOCATED"))</f>
        <v/>
      </c>
      <c r="E6790">
        <f>IF(GL_Paste!$B6787="","",IFERROR(INDEX(AcctCat,MATCH(GL_Paste!$B6787&amp;"",AcctCode,0)),"UNKNOWN"))</f>
        <v/>
      </c>
      <c r="F6790">
        <f>IF(GL_Paste!$B6787="","",IFERROR(INDEX(AcctSub,MATCH(GL_Paste!$B6787&amp;"",AcctCode,0)),"UNKNOWN"))</f>
        <v/>
      </c>
    </row>
    <row r="6791">
      <c r="A6791" s="40">
        <f>IF(GL_Paste!$B6788="","",N(GL_Paste!$H6788)-N(GL_Paste!$G6788))</f>
        <v/>
      </c>
      <c r="B6791" s="43">
        <f>IF(GL_Paste!$B6788="","",DATE(YEAR(GL_Paste!$E6788),MONTH(GL_Paste!$E6788),1))</f>
        <v/>
      </c>
      <c r="C6791">
        <f>IF(GL_Paste!$B6788="","",IF(TRIM(GL_Paste!$M6788)&lt;&gt;"",TRIM(GL_Paste!$M6788),IFERROR(MID(GL_Paste!$I6788,FIND("[",GL_Paste!$I6788)+1,FIND("]",GL_Paste!$I6788)-FIND("[",GL_Paste!$I6788)-1),"")))</f>
        <v/>
      </c>
      <c r="D6791">
        <f>IF(GL_Paste!$B6788="","",IFERROR(INDEX(DeptName,MATCH($C6791,DeptTag,0)),"UNALLOCATED"))</f>
        <v/>
      </c>
      <c r="E6791">
        <f>IF(GL_Paste!$B6788="","",IFERROR(INDEX(AcctCat,MATCH(GL_Paste!$B6788&amp;"",AcctCode,0)),"UNKNOWN"))</f>
        <v/>
      </c>
      <c r="F6791">
        <f>IF(GL_Paste!$B6788="","",IFERROR(INDEX(AcctSub,MATCH(GL_Paste!$B6788&amp;"",AcctCode,0)),"UNKNOWN"))</f>
        <v/>
      </c>
    </row>
    <row r="6792">
      <c r="A6792" s="40">
        <f>IF(GL_Paste!$B6789="","",N(GL_Paste!$H6789)-N(GL_Paste!$G6789))</f>
        <v/>
      </c>
      <c r="B6792" s="43">
        <f>IF(GL_Paste!$B6789="","",DATE(YEAR(GL_Paste!$E6789),MONTH(GL_Paste!$E6789),1))</f>
        <v/>
      </c>
      <c r="C6792">
        <f>IF(GL_Paste!$B6789="","",IF(TRIM(GL_Paste!$M6789)&lt;&gt;"",TRIM(GL_Paste!$M6789),IFERROR(MID(GL_Paste!$I6789,FIND("[",GL_Paste!$I6789)+1,FIND("]",GL_Paste!$I6789)-FIND("[",GL_Paste!$I6789)-1),"")))</f>
        <v/>
      </c>
      <c r="D6792">
        <f>IF(GL_Paste!$B6789="","",IFERROR(INDEX(DeptName,MATCH($C6792,DeptTag,0)),"UNALLOCATED"))</f>
        <v/>
      </c>
      <c r="E6792">
        <f>IF(GL_Paste!$B6789="","",IFERROR(INDEX(AcctCat,MATCH(GL_Paste!$B6789&amp;"",AcctCode,0)),"UNKNOWN"))</f>
        <v/>
      </c>
      <c r="F6792">
        <f>IF(GL_Paste!$B6789="","",IFERROR(INDEX(AcctSub,MATCH(GL_Paste!$B6789&amp;"",AcctCode,0)),"UNKNOWN"))</f>
        <v/>
      </c>
    </row>
    <row r="6793">
      <c r="A6793" s="40">
        <f>IF(GL_Paste!$B6790="","",N(GL_Paste!$H6790)-N(GL_Paste!$G6790))</f>
        <v/>
      </c>
      <c r="B6793" s="43">
        <f>IF(GL_Paste!$B6790="","",DATE(YEAR(GL_Paste!$E6790),MONTH(GL_Paste!$E6790),1))</f>
        <v/>
      </c>
      <c r="C6793">
        <f>IF(GL_Paste!$B6790="","",IF(TRIM(GL_Paste!$M6790)&lt;&gt;"",TRIM(GL_Paste!$M6790),IFERROR(MID(GL_Paste!$I6790,FIND("[",GL_Paste!$I6790)+1,FIND("]",GL_Paste!$I6790)-FIND("[",GL_Paste!$I6790)-1),"")))</f>
        <v/>
      </c>
      <c r="D6793">
        <f>IF(GL_Paste!$B6790="","",IFERROR(INDEX(DeptName,MATCH($C6793,DeptTag,0)),"UNALLOCATED"))</f>
        <v/>
      </c>
      <c r="E6793">
        <f>IF(GL_Paste!$B6790="","",IFERROR(INDEX(AcctCat,MATCH(GL_Paste!$B6790&amp;"",AcctCode,0)),"UNKNOWN"))</f>
        <v/>
      </c>
      <c r="F6793">
        <f>IF(GL_Paste!$B6790="","",IFERROR(INDEX(AcctSub,MATCH(GL_Paste!$B6790&amp;"",AcctCode,0)),"UNKNOWN"))</f>
        <v/>
      </c>
    </row>
    <row r="6794">
      <c r="A6794" s="40">
        <f>IF(GL_Paste!$B6791="","",N(GL_Paste!$H6791)-N(GL_Paste!$G6791))</f>
        <v/>
      </c>
      <c r="B6794" s="43">
        <f>IF(GL_Paste!$B6791="","",DATE(YEAR(GL_Paste!$E6791),MONTH(GL_Paste!$E6791),1))</f>
        <v/>
      </c>
      <c r="C6794">
        <f>IF(GL_Paste!$B6791="","",IF(TRIM(GL_Paste!$M6791)&lt;&gt;"",TRIM(GL_Paste!$M6791),IFERROR(MID(GL_Paste!$I6791,FIND("[",GL_Paste!$I6791)+1,FIND("]",GL_Paste!$I6791)-FIND("[",GL_Paste!$I6791)-1),"")))</f>
        <v/>
      </c>
      <c r="D6794">
        <f>IF(GL_Paste!$B6791="","",IFERROR(INDEX(DeptName,MATCH($C6794,DeptTag,0)),"UNALLOCATED"))</f>
        <v/>
      </c>
      <c r="E6794">
        <f>IF(GL_Paste!$B6791="","",IFERROR(INDEX(AcctCat,MATCH(GL_Paste!$B6791&amp;"",AcctCode,0)),"UNKNOWN"))</f>
        <v/>
      </c>
      <c r="F6794">
        <f>IF(GL_Paste!$B6791="","",IFERROR(INDEX(AcctSub,MATCH(GL_Paste!$B6791&amp;"",AcctCode,0)),"UNKNOWN"))</f>
        <v/>
      </c>
    </row>
    <row r="6795">
      <c r="A6795" s="40">
        <f>IF(GL_Paste!$B6792="","",N(GL_Paste!$H6792)-N(GL_Paste!$G6792))</f>
        <v/>
      </c>
      <c r="B6795" s="43">
        <f>IF(GL_Paste!$B6792="","",DATE(YEAR(GL_Paste!$E6792),MONTH(GL_Paste!$E6792),1))</f>
        <v/>
      </c>
      <c r="C6795">
        <f>IF(GL_Paste!$B6792="","",IF(TRIM(GL_Paste!$M6792)&lt;&gt;"",TRIM(GL_Paste!$M6792),IFERROR(MID(GL_Paste!$I6792,FIND("[",GL_Paste!$I6792)+1,FIND("]",GL_Paste!$I6792)-FIND("[",GL_Paste!$I6792)-1),"")))</f>
        <v/>
      </c>
      <c r="D6795">
        <f>IF(GL_Paste!$B6792="","",IFERROR(INDEX(DeptName,MATCH($C6795,DeptTag,0)),"UNALLOCATED"))</f>
        <v/>
      </c>
      <c r="E6795">
        <f>IF(GL_Paste!$B6792="","",IFERROR(INDEX(AcctCat,MATCH(GL_Paste!$B6792&amp;"",AcctCode,0)),"UNKNOWN"))</f>
        <v/>
      </c>
      <c r="F6795">
        <f>IF(GL_Paste!$B6792="","",IFERROR(INDEX(AcctSub,MATCH(GL_Paste!$B6792&amp;"",AcctCode,0)),"UNKNOWN"))</f>
        <v/>
      </c>
    </row>
    <row r="6796">
      <c r="A6796" s="40">
        <f>IF(GL_Paste!$B6793="","",N(GL_Paste!$H6793)-N(GL_Paste!$G6793))</f>
        <v/>
      </c>
      <c r="B6796" s="43">
        <f>IF(GL_Paste!$B6793="","",DATE(YEAR(GL_Paste!$E6793),MONTH(GL_Paste!$E6793),1))</f>
        <v/>
      </c>
      <c r="C6796">
        <f>IF(GL_Paste!$B6793="","",IF(TRIM(GL_Paste!$M6793)&lt;&gt;"",TRIM(GL_Paste!$M6793),IFERROR(MID(GL_Paste!$I6793,FIND("[",GL_Paste!$I6793)+1,FIND("]",GL_Paste!$I6793)-FIND("[",GL_Paste!$I6793)-1),"")))</f>
        <v/>
      </c>
      <c r="D6796">
        <f>IF(GL_Paste!$B6793="","",IFERROR(INDEX(DeptName,MATCH($C6796,DeptTag,0)),"UNALLOCATED"))</f>
        <v/>
      </c>
      <c r="E6796">
        <f>IF(GL_Paste!$B6793="","",IFERROR(INDEX(AcctCat,MATCH(GL_Paste!$B6793&amp;"",AcctCode,0)),"UNKNOWN"))</f>
        <v/>
      </c>
      <c r="F6796">
        <f>IF(GL_Paste!$B6793="","",IFERROR(INDEX(AcctSub,MATCH(GL_Paste!$B6793&amp;"",AcctCode,0)),"UNKNOWN"))</f>
        <v/>
      </c>
    </row>
    <row r="6797">
      <c r="A6797" s="40">
        <f>IF(GL_Paste!$B6794="","",N(GL_Paste!$H6794)-N(GL_Paste!$G6794))</f>
        <v/>
      </c>
      <c r="B6797" s="43">
        <f>IF(GL_Paste!$B6794="","",DATE(YEAR(GL_Paste!$E6794),MONTH(GL_Paste!$E6794),1))</f>
        <v/>
      </c>
      <c r="C6797">
        <f>IF(GL_Paste!$B6794="","",IF(TRIM(GL_Paste!$M6794)&lt;&gt;"",TRIM(GL_Paste!$M6794),IFERROR(MID(GL_Paste!$I6794,FIND("[",GL_Paste!$I6794)+1,FIND("]",GL_Paste!$I6794)-FIND("[",GL_Paste!$I6794)-1),"")))</f>
        <v/>
      </c>
      <c r="D6797">
        <f>IF(GL_Paste!$B6794="","",IFERROR(INDEX(DeptName,MATCH($C6797,DeptTag,0)),"UNALLOCATED"))</f>
        <v/>
      </c>
      <c r="E6797">
        <f>IF(GL_Paste!$B6794="","",IFERROR(INDEX(AcctCat,MATCH(GL_Paste!$B6794&amp;"",AcctCode,0)),"UNKNOWN"))</f>
        <v/>
      </c>
      <c r="F6797">
        <f>IF(GL_Paste!$B6794="","",IFERROR(INDEX(AcctSub,MATCH(GL_Paste!$B6794&amp;"",AcctCode,0)),"UNKNOWN"))</f>
        <v/>
      </c>
    </row>
    <row r="6798">
      <c r="A6798" s="40">
        <f>IF(GL_Paste!$B6795="","",N(GL_Paste!$H6795)-N(GL_Paste!$G6795))</f>
        <v/>
      </c>
      <c r="B6798" s="43">
        <f>IF(GL_Paste!$B6795="","",DATE(YEAR(GL_Paste!$E6795),MONTH(GL_Paste!$E6795),1))</f>
        <v/>
      </c>
      <c r="C6798">
        <f>IF(GL_Paste!$B6795="","",IF(TRIM(GL_Paste!$M6795)&lt;&gt;"",TRIM(GL_Paste!$M6795),IFERROR(MID(GL_Paste!$I6795,FIND("[",GL_Paste!$I6795)+1,FIND("]",GL_Paste!$I6795)-FIND("[",GL_Paste!$I6795)-1),"")))</f>
        <v/>
      </c>
      <c r="D6798">
        <f>IF(GL_Paste!$B6795="","",IFERROR(INDEX(DeptName,MATCH($C6798,DeptTag,0)),"UNALLOCATED"))</f>
        <v/>
      </c>
      <c r="E6798">
        <f>IF(GL_Paste!$B6795="","",IFERROR(INDEX(AcctCat,MATCH(GL_Paste!$B6795&amp;"",AcctCode,0)),"UNKNOWN"))</f>
        <v/>
      </c>
      <c r="F6798">
        <f>IF(GL_Paste!$B6795="","",IFERROR(INDEX(AcctSub,MATCH(GL_Paste!$B6795&amp;"",AcctCode,0)),"UNKNOWN"))</f>
        <v/>
      </c>
    </row>
    <row r="6799">
      <c r="A6799" s="40">
        <f>IF(GL_Paste!$B6796="","",N(GL_Paste!$H6796)-N(GL_Paste!$G6796))</f>
        <v/>
      </c>
      <c r="B6799" s="43">
        <f>IF(GL_Paste!$B6796="","",DATE(YEAR(GL_Paste!$E6796),MONTH(GL_Paste!$E6796),1))</f>
        <v/>
      </c>
      <c r="C6799">
        <f>IF(GL_Paste!$B6796="","",IF(TRIM(GL_Paste!$M6796)&lt;&gt;"",TRIM(GL_Paste!$M6796),IFERROR(MID(GL_Paste!$I6796,FIND("[",GL_Paste!$I6796)+1,FIND("]",GL_Paste!$I6796)-FIND("[",GL_Paste!$I6796)-1),"")))</f>
        <v/>
      </c>
      <c r="D6799">
        <f>IF(GL_Paste!$B6796="","",IFERROR(INDEX(DeptName,MATCH($C6799,DeptTag,0)),"UNALLOCATED"))</f>
        <v/>
      </c>
      <c r="E6799">
        <f>IF(GL_Paste!$B6796="","",IFERROR(INDEX(AcctCat,MATCH(GL_Paste!$B6796&amp;"",AcctCode,0)),"UNKNOWN"))</f>
        <v/>
      </c>
      <c r="F6799">
        <f>IF(GL_Paste!$B6796="","",IFERROR(INDEX(AcctSub,MATCH(GL_Paste!$B6796&amp;"",AcctCode,0)),"UNKNOWN"))</f>
        <v/>
      </c>
    </row>
    <row r="6800">
      <c r="A6800" s="40">
        <f>IF(GL_Paste!$B6797="","",N(GL_Paste!$H6797)-N(GL_Paste!$G6797))</f>
        <v/>
      </c>
      <c r="B6800" s="43">
        <f>IF(GL_Paste!$B6797="","",DATE(YEAR(GL_Paste!$E6797),MONTH(GL_Paste!$E6797),1))</f>
        <v/>
      </c>
      <c r="C6800">
        <f>IF(GL_Paste!$B6797="","",IF(TRIM(GL_Paste!$M6797)&lt;&gt;"",TRIM(GL_Paste!$M6797),IFERROR(MID(GL_Paste!$I6797,FIND("[",GL_Paste!$I6797)+1,FIND("]",GL_Paste!$I6797)-FIND("[",GL_Paste!$I6797)-1),"")))</f>
        <v/>
      </c>
      <c r="D6800">
        <f>IF(GL_Paste!$B6797="","",IFERROR(INDEX(DeptName,MATCH($C6800,DeptTag,0)),"UNALLOCATED"))</f>
        <v/>
      </c>
      <c r="E6800">
        <f>IF(GL_Paste!$B6797="","",IFERROR(INDEX(AcctCat,MATCH(GL_Paste!$B6797&amp;"",AcctCode,0)),"UNKNOWN"))</f>
        <v/>
      </c>
      <c r="F6800">
        <f>IF(GL_Paste!$B6797="","",IFERROR(INDEX(AcctSub,MATCH(GL_Paste!$B6797&amp;"",AcctCode,0)),"UNKNOWN"))</f>
        <v/>
      </c>
    </row>
    <row r="6801">
      <c r="A6801" s="40">
        <f>IF(GL_Paste!$B6798="","",N(GL_Paste!$H6798)-N(GL_Paste!$G6798))</f>
        <v/>
      </c>
      <c r="B6801" s="43">
        <f>IF(GL_Paste!$B6798="","",DATE(YEAR(GL_Paste!$E6798),MONTH(GL_Paste!$E6798),1))</f>
        <v/>
      </c>
      <c r="C6801">
        <f>IF(GL_Paste!$B6798="","",IF(TRIM(GL_Paste!$M6798)&lt;&gt;"",TRIM(GL_Paste!$M6798),IFERROR(MID(GL_Paste!$I6798,FIND("[",GL_Paste!$I6798)+1,FIND("]",GL_Paste!$I6798)-FIND("[",GL_Paste!$I6798)-1),"")))</f>
        <v/>
      </c>
      <c r="D6801">
        <f>IF(GL_Paste!$B6798="","",IFERROR(INDEX(DeptName,MATCH($C6801,DeptTag,0)),"UNALLOCATED"))</f>
        <v/>
      </c>
      <c r="E6801">
        <f>IF(GL_Paste!$B6798="","",IFERROR(INDEX(AcctCat,MATCH(GL_Paste!$B6798&amp;"",AcctCode,0)),"UNKNOWN"))</f>
        <v/>
      </c>
      <c r="F6801">
        <f>IF(GL_Paste!$B6798="","",IFERROR(INDEX(AcctSub,MATCH(GL_Paste!$B6798&amp;"",AcctCode,0)),"UNKNOWN"))</f>
        <v/>
      </c>
    </row>
    <row r="6802">
      <c r="A6802" s="40">
        <f>IF(GL_Paste!$B6799="","",N(GL_Paste!$H6799)-N(GL_Paste!$G6799))</f>
        <v/>
      </c>
      <c r="B6802" s="43">
        <f>IF(GL_Paste!$B6799="","",DATE(YEAR(GL_Paste!$E6799),MONTH(GL_Paste!$E6799),1))</f>
        <v/>
      </c>
      <c r="C6802">
        <f>IF(GL_Paste!$B6799="","",IF(TRIM(GL_Paste!$M6799)&lt;&gt;"",TRIM(GL_Paste!$M6799),IFERROR(MID(GL_Paste!$I6799,FIND("[",GL_Paste!$I6799)+1,FIND("]",GL_Paste!$I6799)-FIND("[",GL_Paste!$I6799)-1),"")))</f>
        <v/>
      </c>
      <c r="D6802">
        <f>IF(GL_Paste!$B6799="","",IFERROR(INDEX(DeptName,MATCH($C6802,DeptTag,0)),"UNALLOCATED"))</f>
        <v/>
      </c>
      <c r="E6802">
        <f>IF(GL_Paste!$B6799="","",IFERROR(INDEX(AcctCat,MATCH(GL_Paste!$B6799&amp;"",AcctCode,0)),"UNKNOWN"))</f>
        <v/>
      </c>
      <c r="F6802">
        <f>IF(GL_Paste!$B6799="","",IFERROR(INDEX(AcctSub,MATCH(GL_Paste!$B6799&amp;"",AcctCode,0)),"UNKNOWN"))</f>
        <v/>
      </c>
    </row>
    <row r="6803">
      <c r="A6803" s="40">
        <f>IF(GL_Paste!$B6800="","",N(GL_Paste!$H6800)-N(GL_Paste!$G6800))</f>
        <v/>
      </c>
      <c r="B6803" s="43">
        <f>IF(GL_Paste!$B6800="","",DATE(YEAR(GL_Paste!$E6800),MONTH(GL_Paste!$E6800),1))</f>
        <v/>
      </c>
      <c r="C6803">
        <f>IF(GL_Paste!$B6800="","",IF(TRIM(GL_Paste!$M6800)&lt;&gt;"",TRIM(GL_Paste!$M6800),IFERROR(MID(GL_Paste!$I6800,FIND("[",GL_Paste!$I6800)+1,FIND("]",GL_Paste!$I6800)-FIND("[",GL_Paste!$I6800)-1),"")))</f>
        <v/>
      </c>
      <c r="D6803">
        <f>IF(GL_Paste!$B6800="","",IFERROR(INDEX(DeptName,MATCH($C6803,DeptTag,0)),"UNALLOCATED"))</f>
        <v/>
      </c>
      <c r="E6803">
        <f>IF(GL_Paste!$B6800="","",IFERROR(INDEX(AcctCat,MATCH(GL_Paste!$B6800&amp;"",AcctCode,0)),"UNKNOWN"))</f>
        <v/>
      </c>
      <c r="F6803">
        <f>IF(GL_Paste!$B6800="","",IFERROR(INDEX(AcctSub,MATCH(GL_Paste!$B6800&amp;"",AcctCode,0)),"UNKNOWN"))</f>
        <v/>
      </c>
    </row>
    <row r="6804">
      <c r="A6804" s="40">
        <f>IF(GL_Paste!$B6801="","",N(GL_Paste!$H6801)-N(GL_Paste!$G6801))</f>
        <v/>
      </c>
      <c r="B6804" s="43">
        <f>IF(GL_Paste!$B6801="","",DATE(YEAR(GL_Paste!$E6801),MONTH(GL_Paste!$E6801),1))</f>
        <v/>
      </c>
      <c r="C6804">
        <f>IF(GL_Paste!$B6801="","",IF(TRIM(GL_Paste!$M6801)&lt;&gt;"",TRIM(GL_Paste!$M6801),IFERROR(MID(GL_Paste!$I6801,FIND("[",GL_Paste!$I6801)+1,FIND("]",GL_Paste!$I6801)-FIND("[",GL_Paste!$I6801)-1),"")))</f>
        <v/>
      </c>
      <c r="D6804">
        <f>IF(GL_Paste!$B6801="","",IFERROR(INDEX(DeptName,MATCH($C6804,DeptTag,0)),"UNALLOCATED"))</f>
        <v/>
      </c>
      <c r="E6804">
        <f>IF(GL_Paste!$B6801="","",IFERROR(INDEX(AcctCat,MATCH(GL_Paste!$B6801&amp;"",AcctCode,0)),"UNKNOWN"))</f>
        <v/>
      </c>
      <c r="F6804">
        <f>IF(GL_Paste!$B6801="","",IFERROR(INDEX(AcctSub,MATCH(GL_Paste!$B6801&amp;"",AcctCode,0)),"UNKNOWN"))</f>
        <v/>
      </c>
    </row>
    <row r="6805">
      <c r="A6805" s="40">
        <f>IF(GL_Paste!$B6802="","",N(GL_Paste!$H6802)-N(GL_Paste!$G6802))</f>
        <v/>
      </c>
      <c r="B6805" s="43">
        <f>IF(GL_Paste!$B6802="","",DATE(YEAR(GL_Paste!$E6802),MONTH(GL_Paste!$E6802),1))</f>
        <v/>
      </c>
      <c r="C6805">
        <f>IF(GL_Paste!$B6802="","",IF(TRIM(GL_Paste!$M6802)&lt;&gt;"",TRIM(GL_Paste!$M6802),IFERROR(MID(GL_Paste!$I6802,FIND("[",GL_Paste!$I6802)+1,FIND("]",GL_Paste!$I6802)-FIND("[",GL_Paste!$I6802)-1),"")))</f>
        <v/>
      </c>
      <c r="D6805">
        <f>IF(GL_Paste!$B6802="","",IFERROR(INDEX(DeptName,MATCH($C6805,DeptTag,0)),"UNALLOCATED"))</f>
        <v/>
      </c>
      <c r="E6805">
        <f>IF(GL_Paste!$B6802="","",IFERROR(INDEX(AcctCat,MATCH(GL_Paste!$B6802&amp;"",AcctCode,0)),"UNKNOWN"))</f>
        <v/>
      </c>
      <c r="F6805">
        <f>IF(GL_Paste!$B6802="","",IFERROR(INDEX(AcctSub,MATCH(GL_Paste!$B6802&amp;"",AcctCode,0)),"UNKNOWN"))</f>
        <v/>
      </c>
    </row>
    <row r="6806">
      <c r="A6806" s="40">
        <f>IF(GL_Paste!$B6803="","",N(GL_Paste!$H6803)-N(GL_Paste!$G6803))</f>
        <v/>
      </c>
      <c r="B6806" s="43">
        <f>IF(GL_Paste!$B6803="","",DATE(YEAR(GL_Paste!$E6803),MONTH(GL_Paste!$E6803),1))</f>
        <v/>
      </c>
      <c r="C6806">
        <f>IF(GL_Paste!$B6803="","",IF(TRIM(GL_Paste!$M6803)&lt;&gt;"",TRIM(GL_Paste!$M6803),IFERROR(MID(GL_Paste!$I6803,FIND("[",GL_Paste!$I6803)+1,FIND("]",GL_Paste!$I6803)-FIND("[",GL_Paste!$I6803)-1),"")))</f>
        <v/>
      </c>
      <c r="D6806">
        <f>IF(GL_Paste!$B6803="","",IFERROR(INDEX(DeptName,MATCH($C6806,DeptTag,0)),"UNALLOCATED"))</f>
        <v/>
      </c>
      <c r="E6806">
        <f>IF(GL_Paste!$B6803="","",IFERROR(INDEX(AcctCat,MATCH(GL_Paste!$B6803&amp;"",AcctCode,0)),"UNKNOWN"))</f>
        <v/>
      </c>
      <c r="F6806">
        <f>IF(GL_Paste!$B6803="","",IFERROR(INDEX(AcctSub,MATCH(GL_Paste!$B6803&amp;"",AcctCode,0)),"UNKNOWN"))</f>
        <v/>
      </c>
    </row>
    <row r="6807">
      <c r="A6807" s="40">
        <f>IF(GL_Paste!$B6804="","",N(GL_Paste!$H6804)-N(GL_Paste!$G6804))</f>
        <v/>
      </c>
      <c r="B6807" s="43">
        <f>IF(GL_Paste!$B6804="","",DATE(YEAR(GL_Paste!$E6804),MONTH(GL_Paste!$E6804),1))</f>
        <v/>
      </c>
      <c r="C6807">
        <f>IF(GL_Paste!$B6804="","",IF(TRIM(GL_Paste!$M6804)&lt;&gt;"",TRIM(GL_Paste!$M6804),IFERROR(MID(GL_Paste!$I6804,FIND("[",GL_Paste!$I6804)+1,FIND("]",GL_Paste!$I6804)-FIND("[",GL_Paste!$I6804)-1),"")))</f>
        <v/>
      </c>
      <c r="D6807">
        <f>IF(GL_Paste!$B6804="","",IFERROR(INDEX(DeptName,MATCH($C6807,DeptTag,0)),"UNALLOCATED"))</f>
        <v/>
      </c>
      <c r="E6807">
        <f>IF(GL_Paste!$B6804="","",IFERROR(INDEX(AcctCat,MATCH(GL_Paste!$B6804&amp;"",AcctCode,0)),"UNKNOWN"))</f>
        <v/>
      </c>
      <c r="F6807">
        <f>IF(GL_Paste!$B6804="","",IFERROR(INDEX(AcctSub,MATCH(GL_Paste!$B6804&amp;"",AcctCode,0)),"UNKNOWN"))</f>
        <v/>
      </c>
    </row>
    <row r="6808">
      <c r="A6808" s="40">
        <f>IF(GL_Paste!$B6805="","",N(GL_Paste!$H6805)-N(GL_Paste!$G6805))</f>
        <v/>
      </c>
      <c r="B6808" s="43">
        <f>IF(GL_Paste!$B6805="","",DATE(YEAR(GL_Paste!$E6805),MONTH(GL_Paste!$E6805),1))</f>
        <v/>
      </c>
      <c r="C6808">
        <f>IF(GL_Paste!$B6805="","",IF(TRIM(GL_Paste!$M6805)&lt;&gt;"",TRIM(GL_Paste!$M6805),IFERROR(MID(GL_Paste!$I6805,FIND("[",GL_Paste!$I6805)+1,FIND("]",GL_Paste!$I6805)-FIND("[",GL_Paste!$I6805)-1),"")))</f>
        <v/>
      </c>
      <c r="D6808">
        <f>IF(GL_Paste!$B6805="","",IFERROR(INDEX(DeptName,MATCH($C6808,DeptTag,0)),"UNALLOCATED"))</f>
        <v/>
      </c>
      <c r="E6808">
        <f>IF(GL_Paste!$B6805="","",IFERROR(INDEX(AcctCat,MATCH(GL_Paste!$B6805&amp;"",AcctCode,0)),"UNKNOWN"))</f>
        <v/>
      </c>
      <c r="F6808">
        <f>IF(GL_Paste!$B6805="","",IFERROR(INDEX(AcctSub,MATCH(GL_Paste!$B6805&amp;"",AcctCode,0)),"UNKNOWN"))</f>
        <v/>
      </c>
    </row>
    <row r="6809">
      <c r="A6809" s="40">
        <f>IF(GL_Paste!$B6806="","",N(GL_Paste!$H6806)-N(GL_Paste!$G6806))</f>
        <v/>
      </c>
      <c r="B6809" s="43">
        <f>IF(GL_Paste!$B6806="","",DATE(YEAR(GL_Paste!$E6806),MONTH(GL_Paste!$E6806),1))</f>
        <v/>
      </c>
      <c r="C6809">
        <f>IF(GL_Paste!$B6806="","",IF(TRIM(GL_Paste!$M6806)&lt;&gt;"",TRIM(GL_Paste!$M6806),IFERROR(MID(GL_Paste!$I6806,FIND("[",GL_Paste!$I6806)+1,FIND("]",GL_Paste!$I6806)-FIND("[",GL_Paste!$I6806)-1),"")))</f>
        <v/>
      </c>
      <c r="D6809">
        <f>IF(GL_Paste!$B6806="","",IFERROR(INDEX(DeptName,MATCH($C6809,DeptTag,0)),"UNALLOCATED"))</f>
        <v/>
      </c>
      <c r="E6809">
        <f>IF(GL_Paste!$B6806="","",IFERROR(INDEX(AcctCat,MATCH(GL_Paste!$B6806&amp;"",AcctCode,0)),"UNKNOWN"))</f>
        <v/>
      </c>
      <c r="F6809">
        <f>IF(GL_Paste!$B6806="","",IFERROR(INDEX(AcctSub,MATCH(GL_Paste!$B6806&amp;"",AcctCode,0)),"UNKNOWN"))</f>
        <v/>
      </c>
    </row>
    <row r="6810">
      <c r="A6810" s="40">
        <f>IF(GL_Paste!$B6807="","",N(GL_Paste!$H6807)-N(GL_Paste!$G6807))</f>
        <v/>
      </c>
      <c r="B6810" s="43">
        <f>IF(GL_Paste!$B6807="","",DATE(YEAR(GL_Paste!$E6807),MONTH(GL_Paste!$E6807),1))</f>
        <v/>
      </c>
      <c r="C6810">
        <f>IF(GL_Paste!$B6807="","",IF(TRIM(GL_Paste!$M6807)&lt;&gt;"",TRIM(GL_Paste!$M6807),IFERROR(MID(GL_Paste!$I6807,FIND("[",GL_Paste!$I6807)+1,FIND("]",GL_Paste!$I6807)-FIND("[",GL_Paste!$I6807)-1),"")))</f>
        <v/>
      </c>
      <c r="D6810">
        <f>IF(GL_Paste!$B6807="","",IFERROR(INDEX(DeptName,MATCH($C6810,DeptTag,0)),"UNALLOCATED"))</f>
        <v/>
      </c>
      <c r="E6810">
        <f>IF(GL_Paste!$B6807="","",IFERROR(INDEX(AcctCat,MATCH(GL_Paste!$B6807&amp;"",AcctCode,0)),"UNKNOWN"))</f>
        <v/>
      </c>
      <c r="F6810">
        <f>IF(GL_Paste!$B6807="","",IFERROR(INDEX(AcctSub,MATCH(GL_Paste!$B6807&amp;"",AcctCode,0)),"UNKNOWN"))</f>
        <v/>
      </c>
    </row>
    <row r="6811">
      <c r="A6811" s="40">
        <f>IF(GL_Paste!$B6808="","",N(GL_Paste!$H6808)-N(GL_Paste!$G6808))</f>
        <v/>
      </c>
      <c r="B6811" s="43">
        <f>IF(GL_Paste!$B6808="","",DATE(YEAR(GL_Paste!$E6808),MONTH(GL_Paste!$E6808),1))</f>
        <v/>
      </c>
      <c r="C6811">
        <f>IF(GL_Paste!$B6808="","",IF(TRIM(GL_Paste!$M6808)&lt;&gt;"",TRIM(GL_Paste!$M6808),IFERROR(MID(GL_Paste!$I6808,FIND("[",GL_Paste!$I6808)+1,FIND("]",GL_Paste!$I6808)-FIND("[",GL_Paste!$I6808)-1),"")))</f>
        <v/>
      </c>
      <c r="D6811">
        <f>IF(GL_Paste!$B6808="","",IFERROR(INDEX(DeptName,MATCH($C6811,DeptTag,0)),"UNALLOCATED"))</f>
        <v/>
      </c>
      <c r="E6811">
        <f>IF(GL_Paste!$B6808="","",IFERROR(INDEX(AcctCat,MATCH(GL_Paste!$B6808&amp;"",AcctCode,0)),"UNKNOWN"))</f>
        <v/>
      </c>
      <c r="F6811">
        <f>IF(GL_Paste!$B6808="","",IFERROR(INDEX(AcctSub,MATCH(GL_Paste!$B6808&amp;"",AcctCode,0)),"UNKNOWN"))</f>
        <v/>
      </c>
    </row>
    <row r="6812">
      <c r="A6812" s="40">
        <f>IF(GL_Paste!$B6809="","",N(GL_Paste!$H6809)-N(GL_Paste!$G6809))</f>
        <v/>
      </c>
      <c r="B6812" s="43">
        <f>IF(GL_Paste!$B6809="","",DATE(YEAR(GL_Paste!$E6809),MONTH(GL_Paste!$E6809),1))</f>
        <v/>
      </c>
      <c r="C6812">
        <f>IF(GL_Paste!$B6809="","",IF(TRIM(GL_Paste!$M6809)&lt;&gt;"",TRIM(GL_Paste!$M6809),IFERROR(MID(GL_Paste!$I6809,FIND("[",GL_Paste!$I6809)+1,FIND("]",GL_Paste!$I6809)-FIND("[",GL_Paste!$I6809)-1),"")))</f>
        <v/>
      </c>
      <c r="D6812">
        <f>IF(GL_Paste!$B6809="","",IFERROR(INDEX(DeptName,MATCH($C6812,DeptTag,0)),"UNALLOCATED"))</f>
        <v/>
      </c>
      <c r="E6812">
        <f>IF(GL_Paste!$B6809="","",IFERROR(INDEX(AcctCat,MATCH(GL_Paste!$B6809&amp;"",AcctCode,0)),"UNKNOWN"))</f>
        <v/>
      </c>
      <c r="F6812">
        <f>IF(GL_Paste!$B6809="","",IFERROR(INDEX(AcctSub,MATCH(GL_Paste!$B6809&amp;"",AcctCode,0)),"UNKNOWN"))</f>
        <v/>
      </c>
    </row>
    <row r="6813">
      <c r="A6813" s="40">
        <f>IF(GL_Paste!$B6810="","",N(GL_Paste!$H6810)-N(GL_Paste!$G6810))</f>
        <v/>
      </c>
      <c r="B6813" s="43">
        <f>IF(GL_Paste!$B6810="","",DATE(YEAR(GL_Paste!$E6810),MONTH(GL_Paste!$E6810),1))</f>
        <v/>
      </c>
      <c r="C6813">
        <f>IF(GL_Paste!$B6810="","",IF(TRIM(GL_Paste!$M6810)&lt;&gt;"",TRIM(GL_Paste!$M6810),IFERROR(MID(GL_Paste!$I6810,FIND("[",GL_Paste!$I6810)+1,FIND("]",GL_Paste!$I6810)-FIND("[",GL_Paste!$I6810)-1),"")))</f>
        <v/>
      </c>
      <c r="D6813">
        <f>IF(GL_Paste!$B6810="","",IFERROR(INDEX(DeptName,MATCH($C6813,DeptTag,0)),"UNALLOCATED"))</f>
        <v/>
      </c>
      <c r="E6813">
        <f>IF(GL_Paste!$B6810="","",IFERROR(INDEX(AcctCat,MATCH(GL_Paste!$B6810&amp;"",AcctCode,0)),"UNKNOWN"))</f>
        <v/>
      </c>
      <c r="F6813">
        <f>IF(GL_Paste!$B6810="","",IFERROR(INDEX(AcctSub,MATCH(GL_Paste!$B6810&amp;"",AcctCode,0)),"UNKNOWN"))</f>
        <v/>
      </c>
    </row>
    <row r="6814">
      <c r="A6814" s="40">
        <f>IF(GL_Paste!$B6811="","",N(GL_Paste!$H6811)-N(GL_Paste!$G6811))</f>
        <v/>
      </c>
      <c r="B6814" s="43">
        <f>IF(GL_Paste!$B6811="","",DATE(YEAR(GL_Paste!$E6811),MONTH(GL_Paste!$E6811),1))</f>
        <v/>
      </c>
      <c r="C6814">
        <f>IF(GL_Paste!$B6811="","",IF(TRIM(GL_Paste!$M6811)&lt;&gt;"",TRIM(GL_Paste!$M6811),IFERROR(MID(GL_Paste!$I6811,FIND("[",GL_Paste!$I6811)+1,FIND("]",GL_Paste!$I6811)-FIND("[",GL_Paste!$I6811)-1),"")))</f>
        <v/>
      </c>
      <c r="D6814">
        <f>IF(GL_Paste!$B6811="","",IFERROR(INDEX(DeptName,MATCH($C6814,DeptTag,0)),"UNALLOCATED"))</f>
        <v/>
      </c>
      <c r="E6814">
        <f>IF(GL_Paste!$B6811="","",IFERROR(INDEX(AcctCat,MATCH(GL_Paste!$B6811&amp;"",AcctCode,0)),"UNKNOWN"))</f>
        <v/>
      </c>
      <c r="F6814">
        <f>IF(GL_Paste!$B6811="","",IFERROR(INDEX(AcctSub,MATCH(GL_Paste!$B6811&amp;"",AcctCode,0)),"UNKNOWN"))</f>
        <v/>
      </c>
    </row>
    <row r="6815">
      <c r="A6815" s="40">
        <f>IF(GL_Paste!$B6812="","",N(GL_Paste!$H6812)-N(GL_Paste!$G6812))</f>
        <v/>
      </c>
      <c r="B6815" s="43">
        <f>IF(GL_Paste!$B6812="","",DATE(YEAR(GL_Paste!$E6812),MONTH(GL_Paste!$E6812),1))</f>
        <v/>
      </c>
      <c r="C6815">
        <f>IF(GL_Paste!$B6812="","",IF(TRIM(GL_Paste!$M6812)&lt;&gt;"",TRIM(GL_Paste!$M6812),IFERROR(MID(GL_Paste!$I6812,FIND("[",GL_Paste!$I6812)+1,FIND("]",GL_Paste!$I6812)-FIND("[",GL_Paste!$I6812)-1),"")))</f>
        <v/>
      </c>
      <c r="D6815">
        <f>IF(GL_Paste!$B6812="","",IFERROR(INDEX(DeptName,MATCH($C6815,DeptTag,0)),"UNALLOCATED"))</f>
        <v/>
      </c>
      <c r="E6815">
        <f>IF(GL_Paste!$B6812="","",IFERROR(INDEX(AcctCat,MATCH(GL_Paste!$B6812&amp;"",AcctCode,0)),"UNKNOWN"))</f>
        <v/>
      </c>
      <c r="F6815">
        <f>IF(GL_Paste!$B6812="","",IFERROR(INDEX(AcctSub,MATCH(GL_Paste!$B6812&amp;"",AcctCode,0)),"UNKNOWN"))</f>
        <v/>
      </c>
    </row>
    <row r="6816">
      <c r="A6816" s="40">
        <f>IF(GL_Paste!$B6813="","",N(GL_Paste!$H6813)-N(GL_Paste!$G6813))</f>
        <v/>
      </c>
      <c r="B6816" s="43">
        <f>IF(GL_Paste!$B6813="","",DATE(YEAR(GL_Paste!$E6813),MONTH(GL_Paste!$E6813),1))</f>
        <v/>
      </c>
      <c r="C6816">
        <f>IF(GL_Paste!$B6813="","",IF(TRIM(GL_Paste!$M6813)&lt;&gt;"",TRIM(GL_Paste!$M6813),IFERROR(MID(GL_Paste!$I6813,FIND("[",GL_Paste!$I6813)+1,FIND("]",GL_Paste!$I6813)-FIND("[",GL_Paste!$I6813)-1),"")))</f>
        <v/>
      </c>
      <c r="D6816">
        <f>IF(GL_Paste!$B6813="","",IFERROR(INDEX(DeptName,MATCH($C6816,DeptTag,0)),"UNALLOCATED"))</f>
        <v/>
      </c>
      <c r="E6816">
        <f>IF(GL_Paste!$B6813="","",IFERROR(INDEX(AcctCat,MATCH(GL_Paste!$B6813&amp;"",AcctCode,0)),"UNKNOWN"))</f>
        <v/>
      </c>
      <c r="F6816">
        <f>IF(GL_Paste!$B6813="","",IFERROR(INDEX(AcctSub,MATCH(GL_Paste!$B6813&amp;"",AcctCode,0)),"UNKNOWN"))</f>
        <v/>
      </c>
    </row>
    <row r="6817">
      <c r="A6817" s="40">
        <f>IF(GL_Paste!$B6814="","",N(GL_Paste!$H6814)-N(GL_Paste!$G6814))</f>
        <v/>
      </c>
      <c r="B6817" s="43">
        <f>IF(GL_Paste!$B6814="","",DATE(YEAR(GL_Paste!$E6814),MONTH(GL_Paste!$E6814),1))</f>
        <v/>
      </c>
      <c r="C6817">
        <f>IF(GL_Paste!$B6814="","",IF(TRIM(GL_Paste!$M6814)&lt;&gt;"",TRIM(GL_Paste!$M6814),IFERROR(MID(GL_Paste!$I6814,FIND("[",GL_Paste!$I6814)+1,FIND("]",GL_Paste!$I6814)-FIND("[",GL_Paste!$I6814)-1),"")))</f>
        <v/>
      </c>
      <c r="D6817">
        <f>IF(GL_Paste!$B6814="","",IFERROR(INDEX(DeptName,MATCH($C6817,DeptTag,0)),"UNALLOCATED"))</f>
        <v/>
      </c>
      <c r="E6817">
        <f>IF(GL_Paste!$B6814="","",IFERROR(INDEX(AcctCat,MATCH(GL_Paste!$B6814&amp;"",AcctCode,0)),"UNKNOWN"))</f>
        <v/>
      </c>
      <c r="F6817">
        <f>IF(GL_Paste!$B6814="","",IFERROR(INDEX(AcctSub,MATCH(GL_Paste!$B6814&amp;"",AcctCode,0)),"UNKNOWN"))</f>
        <v/>
      </c>
    </row>
    <row r="6818">
      <c r="A6818" s="40">
        <f>IF(GL_Paste!$B6815="","",N(GL_Paste!$H6815)-N(GL_Paste!$G6815))</f>
        <v/>
      </c>
      <c r="B6818" s="43">
        <f>IF(GL_Paste!$B6815="","",DATE(YEAR(GL_Paste!$E6815),MONTH(GL_Paste!$E6815),1))</f>
        <v/>
      </c>
      <c r="C6818">
        <f>IF(GL_Paste!$B6815="","",IF(TRIM(GL_Paste!$M6815)&lt;&gt;"",TRIM(GL_Paste!$M6815),IFERROR(MID(GL_Paste!$I6815,FIND("[",GL_Paste!$I6815)+1,FIND("]",GL_Paste!$I6815)-FIND("[",GL_Paste!$I6815)-1),"")))</f>
        <v/>
      </c>
      <c r="D6818">
        <f>IF(GL_Paste!$B6815="","",IFERROR(INDEX(DeptName,MATCH($C6818,DeptTag,0)),"UNALLOCATED"))</f>
        <v/>
      </c>
      <c r="E6818">
        <f>IF(GL_Paste!$B6815="","",IFERROR(INDEX(AcctCat,MATCH(GL_Paste!$B6815&amp;"",AcctCode,0)),"UNKNOWN"))</f>
        <v/>
      </c>
      <c r="F6818">
        <f>IF(GL_Paste!$B6815="","",IFERROR(INDEX(AcctSub,MATCH(GL_Paste!$B6815&amp;"",AcctCode,0)),"UNKNOWN"))</f>
        <v/>
      </c>
    </row>
    <row r="6819">
      <c r="A6819" s="40">
        <f>IF(GL_Paste!$B6816="","",N(GL_Paste!$H6816)-N(GL_Paste!$G6816))</f>
        <v/>
      </c>
      <c r="B6819" s="43">
        <f>IF(GL_Paste!$B6816="","",DATE(YEAR(GL_Paste!$E6816),MONTH(GL_Paste!$E6816),1))</f>
        <v/>
      </c>
      <c r="C6819">
        <f>IF(GL_Paste!$B6816="","",IF(TRIM(GL_Paste!$M6816)&lt;&gt;"",TRIM(GL_Paste!$M6816),IFERROR(MID(GL_Paste!$I6816,FIND("[",GL_Paste!$I6816)+1,FIND("]",GL_Paste!$I6816)-FIND("[",GL_Paste!$I6816)-1),"")))</f>
        <v/>
      </c>
      <c r="D6819">
        <f>IF(GL_Paste!$B6816="","",IFERROR(INDEX(DeptName,MATCH($C6819,DeptTag,0)),"UNALLOCATED"))</f>
        <v/>
      </c>
      <c r="E6819">
        <f>IF(GL_Paste!$B6816="","",IFERROR(INDEX(AcctCat,MATCH(GL_Paste!$B6816&amp;"",AcctCode,0)),"UNKNOWN"))</f>
        <v/>
      </c>
      <c r="F6819">
        <f>IF(GL_Paste!$B6816="","",IFERROR(INDEX(AcctSub,MATCH(GL_Paste!$B6816&amp;"",AcctCode,0)),"UNKNOWN"))</f>
        <v/>
      </c>
    </row>
    <row r="6820">
      <c r="A6820" s="40">
        <f>IF(GL_Paste!$B6817="","",N(GL_Paste!$H6817)-N(GL_Paste!$G6817))</f>
        <v/>
      </c>
      <c r="B6820" s="43">
        <f>IF(GL_Paste!$B6817="","",DATE(YEAR(GL_Paste!$E6817),MONTH(GL_Paste!$E6817),1))</f>
        <v/>
      </c>
      <c r="C6820">
        <f>IF(GL_Paste!$B6817="","",IF(TRIM(GL_Paste!$M6817)&lt;&gt;"",TRIM(GL_Paste!$M6817),IFERROR(MID(GL_Paste!$I6817,FIND("[",GL_Paste!$I6817)+1,FIND("]",GL_Paste!$I6817)-FIND("[",GL_Paste!$I6817)-1),"")))</f>
        <v/>
      </c>
      <c r="D6820">
        <f>IF(GL_Paste!$B6817="","",IFERROR(INDEX(DeptName,MATCH($C6820,DeptTag,0)),"UNALLOCATED"))</f>
        <v/>
      </c>
      <c r="E6820">
        <f>IF(GL_Paste!$B6817="","",IFERROR(INDEX(AcctCat,MATCH(GL_Paste!$B6817&amp;"",AcctCode,0)),"UNKNOWN"))</f>
        <v/>
      </c>
      <c r="F6820">
        <f>IF(GL_Paste!$B6817="","",IFERROR(INDEX(AcctSub,MATCH(GL_Paste!$B6817&amp;"",AcctCode,0)),"UNKNOWN"))</f>
        <v/>
      </c>
    </row>
    <row r="6821">
      <c r="A6821" s="40">
        <f>IF(GL_Paste!$B6818="","",N(GL_Paste!$H6818)-N(GL_Paste!$G6818))</f>
        <v/>
      </c>
      <c r="B6821" s="43">
        <f>IF(GL_Paste!$B6818="","",DATE(YEAR(GL_Paste!$E6818),MONTH(GL_Paste!$E6818),1))</f>
        <v/>
      </c>
      <c r="C6821">
        <f>IF(GL_Paste!$B6818="","",IF(TRIM(GL_Paste!$M6818)&lt;&gt;"",TRIM(GL_Paste!$M6818),IFERROR(MID(GL_Paste!$I6818,FIND("[",GL_Paste!$I6818)+1,FIND("]",GL_Paste!$I6818)-FIND("[",GL_Paste!$I6818)-1),"")))</f>
        <v/>
      </c>
      <c r="D6821">
        <f>IF(GL_Paste!$B6818="","",IFERROR(INDEX(DeptName,MATCH($C6821,DeptTag,0)),"UNALLOCATED"))</f>
        <v/>
      </c>
      <c r="E6821">
        <f>IF(GL_Paste!$B6818="","",IFERROR(INDEX(AcctCat,MATCH(GL_Paste!$B6818&amp;"",AcctCode,0)),"UNKNOWN"))</f>
        <v/>
      </c>
      <c r="F6821">
        <f>IF(GL_Paste!$B6818="","",IFERROR(INDEX(AcctSub,MATCH(GL_Paste!$B6818&amp;"",AcctCode,0)),"UNKNOWN"))</f>
        <v/>
      </c>
    </row>
    <row r="6822">
      <c r="A6822" s="40">
        <f>IF(GL_Paste!$B6819="","",N(GL_Paste!$H6819)-N(GL_Paste!$G6819))</f>
        <v/>
      </c>
      <c r="B6822" s="43">
        <f>IF(GL_Paste!$B6819="","",DATE(YEAR(GL_Paste!$E6819),MONTH(GL_Paste!$E6819),1))</f>
        <v/>
      </c>
      <c r="C6822">
        <f>IF(GL_Paste!$B6819="","",IF(TRIM(GL_Paste!$M6819)&lt;&gt;"",TRIM(GL_Paste!$M6819),IFERROR(MID(GL_Paste!$I6819,FIND("[",GL_Paste!$I6819)+1,FIND("]",GL_Paste!$I6819)-FIND("[",GL_Paste!$I6819)-1),"")))</f>
        <v/>
      </c>
      <c r="D6822">
        <f>IF(GL_Paste!$B6819="","",IFERROR(INDEX(DeptName,MATCH($C6822,DeptTag,0)),"UNALLOCATED"))</f>
        <v/>
      </c>
      <c r="E6822">
        <f>IF(GL_Paste!$B6819="","",IFERROR(INDEX(AcctCat,MATCH(GL_Paste!$B6819&amp;"",AcctCode,0)),"UNKNOWN"))</f>
        <v/>
      </c>
      <c r="F6822">
        <f>IF(GL_Paste!$B6819="","",IFERROR(INDEX(AcctSub,MATCH(GL_Paste!$B6819&amp;"",AcctCode,0)),"UNKNOWN"))</f>
        <v/>
      </c>
    </row>
    <row r="6823">
      <c r="A6823" s="40">
        <f>IF(GL_Paste!$B6820="","",N(GL_Paste!$H6820)-N(GL_Paste!$G6820))</f>
        <v/>
      </c>
      <c r="B6823" s="43">
        <f>IF(GL_Paste!$B6820="","",DATE(YEAR(GL_Paste!$E6820),MONTH(GL_Paste!$E6820),1))</f>
        <v/>
      </c>
      <c r="C6823">
        <f>IF(GL_Paste!$B6820="","",IF(TRIM(GL_Paste!$M6820)&lt;&gt;"",TRIM(GL_Paste!$M6820),IFERROR(MID(GL_Paste!$I6820,FIND("[",GL_Paste!$I6820)+1,FIND("]",GL_Paste!$I6820)-FIND("[",GL_Paste!$I6820)-1),"")))</f>
        <v/>
      </c>
      <c r="D6823">
        <f>IF(GL_Paste!$B6820="","",IFERROR(INDEX(DeptName,MATCH($C6823,DeptTag,0)),"UNALLOCATED"))</f>
        <v/>
      </c>
      <c r="E6823">
        <f>IF(GL_Paste!$B6820="","",IFERROR(INDEX(AcctCat,MATCH(GL_Paste!$B6820&amp;"",AcctCode,0)),"UNKNOWN"))</f>
        <v/>
      </c>
      <c r="F6823">
        <f>IF(GL_Paste!$B6820="","",IFERROR(INDEX(AcctSub,MATCH(GL_Paste!$B6820&amp;"",AcctCode,0)),"UNKNOWN"))</f>
        <v/>
      </c>
    </row>
    <row r="6824">
      <c r="A6824" s="40">
        <f>IF(GL_Paste!$B6821="","",N(GL_Paste!$H6821)-N(GL_Paste!$G6821))</f>
        <v/>
      </c>
      <c r="B6824" s="43">
        <f>IF(GL_Paste!$B6821="","",DATE(YEAR(GL_Paste!$E6821),MONTH(GL_Paste!$E6821),1))</f>
        <v/>
      </c>
      <c r="C6824">
        <f>IF(GL_Paste!$B6821="","",IF(TRIM(GL_Paste!$M6821)&lt;&gt;"",TRIM(GL_Paste!$M6821),IFERROR(MID(GL_Paste!$I6821,FIND("[",GL_Paste!$I6821)+1,FIND("]",GL_Paste!$I6821)-FIND("[",GL_Paste!$I6821)-1),"")))</f>
        <v/>
      </c>
      <c r="D6824">
        <f>IF(GL_Paste!$B6821="","",IFERROR(INDEX(DeptName,MATCH($C6824,DeptTag,0)),"UNALLOCATED"))</f>
        <v/>
      </c>
      <c r="E6824">
        <f>IF(GL_Paste!$B6821="","",IFERROR(INDEX(AcctCat,MATCH(GL_Paste!$B6821&amp;"",AcctCode,0)),"UNKNOWN"))</f>
        <v/>
      </c>
      <c r="F6824">
        <f>IF(GL_Paste!$B6821="","",IFERROR(INDEX(AcctSub,MATCH(GL_Paste!$B6821&amp;"",AcctCode,0)),"UNKNOWN"))</f>
        <v/>
      </c>
    </row>
    <row r="6825">
      <c r="A6825" s="40">
        <f>IF(GL_Paste!$B6822="","",N(GL_Paste!$H6822)-N(GL_Paste!$G6822))</f>
        <v/>
      </c>
      <c r="B6825" s="43">
        <f>IF(GL_Paste!$B6822="","",DATE(YEAR(GL_Paste!$E6822),MONTH(GL_Paste!$E6822),1))</f>
        <v/>
      </c>
      <c r="C6825">
        <f>IF(GL_Paste!$B6822="","",IF(TRIM(GL_Paste!$M6822)&lt;&gt;"",TRIM(GL_Paste!$M6822),IFERROR(MID(GL_Paste!$I6822,FIND("[",GL_Paste!$I6822)+1,FIND("]",GL_Paste!$I6822)-FIND("[",GL_Paste!$I6822)-1),"")))</f>
        <v/>
      </c>
      <c r="D6825">
        <f>IF(GL_Paste!$B6822="","",IFERROR(INDEX(DeptName,MATCH($C6825,DeptTag,0)),"UNALLOCATED"))</f>
        <v/>
      </c>
      <c r="E6825">
        <f>IF(GL_Paste!$B6822="","",IFERROR(INDEX(AcctCat,MATCH(GL_Paste!$B6822&amp;"",AcctCode,0)),"UNKNOWN"))</f>
        <v/>
      </c>
      <c r="F6825">
        <f>IF(GL_Paste!$B6822="","",IFERROR(INDEX(AcctSub,MATCH(GL_Paste!$B6822&amp;"",AcctCode,0)),"UNKNOWN"))</f>
        <v/>
      </c>
    </row>
    <row r="6826">
      <c r="A6826" s="40">
        <f>IF(GL_Paste!$B6823="","",N(GL_Paste!$H6823)-N(GL_Paste!$G6823))</f>
        <v/>
      </c>
      <c r="B6826" s="43">
        <f>IF(GL_Paste!$B6823="","",DATE(YEAR(GL_Paste!$E6823),MONTH(GL_Paste!$E6823),1))</f>
        <v/>
      </c>
      <c r="C6826">
        <f>IF(GL_Paste!$B6823="","",IF(TRIM(GL_Paste!$M6823)&lt;&gt;"",TRIM(GL_Paste!$M6823),IFERROR(MID(GL_Paste!$I6823,FIND("[",GL_Paste!$I6823)+1,FIND("]",GL_Paste!$I6823)-FIND("[",GL_Paste!$I6823)-1),"")))</f>
        <v/>
      </c>
      <c r="D6826">
        <f>IF(GL_Paste!$B6823="","",IFERROR(INDEX(DeptName,MATCH($C6826,DeptTag,0)),"UNALLOCATED"))</f>
        <v/>
      </c>
      <c r="E6826">
        <f>IF(GL_Paste!$B6823="","",IFERROR(INDEX(AcctCat,MATCH(GL_Paste!$B6823&amp;"",AcctCode,0)),"UNKNOWN"))</f>
        <v/>
      </c>
      <c r="F6826">
        <f>IF(GL_Paste!$B6823="","",IFERROR(INDEX(AcctSub,MATCH(GL_Paste!$B6823&amp;"",AcctCode,0)),"UNKNOWN"))</f>
        <v/>
      </c>
    </row>
    <row r="6827">
      <c r="A6827" s="40">
        <f>IF(GL_Paste!$B6824="","",N(GL_Paste!$H6824)-N(GL_Paste!$G6824))</f>
        <v/>
      </c>
      <c r="B6827" s="43">
        <f>IF(GL_Paste!$B6824="","",DATE(YEAR(GL_Paste!$E6824),MONTH(GL_Paste!$E6824),1))</f>
        <v/>
      </c>
      <c r="C6827">
        <f>IF(GL_Paste!$B6824="","",IF(TRIM(GL_Paste!$M6824)&lt;&gt;"",TRIM(GL_Paste!$M6824),IFERROR(MID(GL_Paste!$I6824,FIND("[",GL_Paste!$I6824)+1,FIND("]",GL_Paste!$I6824)-FIND("[",GL_Paste!$I6824)-1),"")))</f>
        <v/>
      </c>
      <c r="D6827">
        <f>IF(GL_Paste!$B6824="","",IFERROR(INDEX(DeptName,MATCH($C6827,DeptTag,0)),"UNALLOCATED"))</f>
        <v/>
      </c>
      <c r="E6827">
        <f>IF(GL_Paste!$B6824="","",IFERROR(INDEX(AcctCat,MATCH(GL_Paste!$B6824&amp;"",AcctCode,0)),"UNKNOWN"))</f>
        <v/>
      </c>
      <c r="F6827">
        <f>IF(GL_Paste!$B6824="","",IFERROR(INDEX(AcctSub,MATCH(GL_Paste!$B6824&amp;"",AcctCode,0)),"UNKNOWN"))</f>
        <v/>
      </c>
    </row>
    <row r="6828">
      <c r="A6828" s="40">
        <f>IF(GL_Paste!$B6825="","",N(GL_Paste!$H6825)-N(GL_Paste!$G6825))</f>
        <v/>
      </c>
      <c r="B6828" s="43">
        <f>IF(GL_Paste!$B6825="","",DATE(YEAR(GL_Paste!$E6825),MONTH(GL_Paste!$E6825),1))</f>
        <v/>
      </c>
      <c r="C6828">
        <f>IF(GL_Paste!$B6825="","",IF(TRIM(GL_Paste!$M6825)&lt;&gt;"",TRIM(GL_Paste!$M6825),IFERROR(MID(GL_Paste!$I6825,FIND("[",GL_Paste!$I6825)+1,FIND("]",GL_Paste!$I6825)-FIND("[",GL_Paste!$I6825)-1),"")))</f>
        <v/>
      </c>
      <c r="D6828">
        <f>IF(GL_Paste!$B6825="","",IFERROR(INDEX(DeptName,MATCH($C6828,DeptTag,0)),"UNALLOCATED"))</f>
        <v/>
      </c>
      <c r="E6828">
        <f>IF(GL_Paste!$B6825="","",IFERROR(INDEX(AcctCat,MATCH(GL_Paste!$B6825&amp;"",AcctCode,0)),"UNKNOWN"))</f>
        <v/>
      </c>
      <c r="F6828">
        <f>IF(GL_Paste!$B6825="","",IFERROR(INDEX(AcctSub,MATCH(GL_Paste!$B6825&amp;"",AcctCode,0)),"UNKNOWN"))</f>
        <v/>
      </c>
    </row>
    <row r="6829">
      <c r="A6829" s="40">
        <f>IF(GL_Paste!$B6826="","",N(GL_Paste!$H6826)-N(GL_Paste!$G6826))</f>
        <v/>
      </c>
      <c r="B6829" s="43">
        <f>IF(GL_Paste!$B6826="","",DATE(YEAR(GL_Paste!$E6826),MONTH(GL_Paste!$E6826),1))</f>
        <v/>
      </c>
      <c r="C6829">
        <f>IF(GL_Paste!$B6826="","",IF(TRIM(GL_Paste!$M6826)&lt;&gt;"",TRIM(GL_Paste!$M6826),IFERROR(MID(GL_Paste!$I6826,FIND("[",GL_Paste!$I6826)+1,FIND("]",GL_Paste!$I6826)-FIND("[",GL_Paste!$I6826)-1),"")))</f>
        <v/>
      </c>
      <c r="D6829">
        <f>IF(GL_Paste!$B6826="","",IFERROR(INDEX(DeptName,MATCH($C6829,DeptTag,0)),"UNALLOCATED"))</f>
        <v/>
      </c>
      <c r="E6829">
        <f>IF(GL_Paste!$B6826="","",IFERROR(INDEX(AcctCat,MATCH(GL_Paste!$B6826&amp;"",AcctCode,0)),"UNKNOWN"))</f>
        <v/>
      </c>
      <c r="F6829">
        <f>IF(GL_Paste!$B6826="","",IFERROR(INDEX(AcctSub,MATCH(GL_Paste!$B6826&amp;"",AcctCode,0)),"UNKNOWN"))</f>
        <v/>
      </c>
    </row>
    <row r="6830">
      <c r="A6830" s="40">
        <f>IF(GL_Paste!$B6827="","",N(GL_Paste!$H6827)-N(GL_Paste!$G6827))</f>
        <v/>
      </c>
      <c r="B6830" s="43">
        <f>IF(GL_Paste!$B6827="","",DATE(YEAR(GL_Paste!$E6827),MONTH(GL_Paste!$E6827),1))</f>
        <v/>
      </c>
      <c r="C6830">
        <f>IF(GL_Paste!$B6827="","",IF(TRIM(GL_Paste!$M6827)&lt;&gt;"",TRIM(GL_Paste!$M6827),IFERROR(MID(GL_Paste!$I6827,FIND("[",GL_Paste!$I6827)+1,FIND("]",GL_Paste!$I6827)-FIND("[",GL_Paste!$I6827)-1),"")))</f>
        <v/>
      </c>
      <c r="D6830">
        <f>IF(GL_Paste!$B6827="","",IFERROR(INDEX(DeptName,MATCH($C6830,DeptTag,0)),"UNALLOCATED"))</f>
        <v/>
      </c>
      <c r="E6830">
        <f>IF(GL_Paste!$B6827="","",IFERROR(INDEX(AcctCat,MATCH(GL_Paste!$B6827&amp;"",AcctCode,0)),"UNKNOWN"))</f>
        <v/>
      </c>
      <c r="F6830">
        <f>IF(GL_Paste!$B6827="","",IFERROR(INDEX(AcctSub,MATCH(GL_Paste!$B6827&amp;"",AcctCode,0)),"UNKNOWN"))</f>
        <v/>
      </c>
    </row>
    <row r="6831">
      <c r="A6831" s="40">
        <f>IF(GL_Paste!$B6828="","",N(GL_Paste!$H6828)-N(GL_Paste!$G6828))</f>
        <v/>
      </c>
      <c r="B6831" s="43">
        <f>IF(GL_Paste!$B6828="","",DATE(YEAR(GL_Paste!$E6828),MONTH(GL_Paste!$E6828),1))</f>
        <v/>
      </c>
      <c r="C6831">
        <f>IF(GL_Paste!$B6828="","",IF(TRIM(GL_Paste!$M6828)&lt;&gt;"",TRIM(GL_Paste!$M6828),IFERROR(MID(GL_Paste!$I6828,FIND("[",GL_Paste!$I6828)+1,FIND("]",GL_Paste!$I6828)-FIND("[",GL_Paste!$I6828)-1),"")))</f>
        <v/>
      </c>
      <c r="D6831">
        <f>IF(GL_Paste!$B6828="","",IFERROR(INDEX(DeptName,MATCH($C6831,DeptTag,0)),"UNALLOCATED"))</f>
        <v/>
      </c>
      <c r="E6831">
        <f>IF(GL_Paste!$B6828="","",IFERROR(INDEX(AcctCat,MATCH(GL_Paste!$B6828&amp;"",AcctCode,0)),"UNKNOWN"))</f>
        <v/>
      </c>
      <c r="F6831">
        <f>IF(GL_Paste!$B6828="","",IFERROR(INDEX(AcctSub,MATCH(GL_Paste!$B6828&amp;"",AcctCode,0)),"UNKNOWN"))</f>
        <v/>
      </c>
    </row>
    <row r="6832">
      <c r="A6832" s="40">
        <f>IF(GL_Paste!$B6829="","",N(GL_Paste!$H6829)-N(GL_Paste!$G6829))</f>
        <v/>
      </c>
      <c r="B6832" s="43">
        <f>IF(GL_Paste!$B6829="","",DATE(YEAR(GL_Paste!$E6829),MONTH(GL_Paste!$E6829),1))</f>
        <v/>
      </c>
      <c r="C6832">
        <f>IF(GL_Paste!$B6829="","",IF(TRIM(GL_Paste!$M6829)&lt;&gt;"",TRIM(GL_Paste!$M6829),IFERROR(MID(GL_Paste!$I6829,FIND("[",GL_Paste!$I6829)+1,FIND("]",GL_Paste!$I6829)-FIND("[",GL_Paste!$I6829)-1),"")))</f>
        <v/>
      </c>
      <c r="D6832">
        <f>IF(GL_Paste!$B6829="","",IFERROR(INDEX(DeptName,MATCH($C6832,DeptTag,0)),"UNALLOCATED"))</f>
        <v/>
      </c>
      <c r="E6832">
        <f>IF(GL_Paste!$B6829="","",IFERROR(INDEX(AcctCat,MATCH(GL_Paste!$B6829&amp;"",AcctCode,0)),"UNKNOWN"))</f>
        <v/>
      </c>
      <c r="F6832">
        <f>IF(GL_Paste!$B6829="","",IFERROR(INDEX(AcctSub,MATCH(GL_Paste!$B6829&amp;"",AcctCode,0)),"UNKNOWN"))</f>
        <v/>
      </c>
    </row>
    <row r="6833">
      <c r="A6833" s="40">
        <f>IF(GL_Paste!$B6830="","",N(GL_Paste!$H6830)-N(GL_Paste!$G6830))</f>
        <v/>
      </c>
      <c r="B6833" s="43">
        <f>IF(GL_Paste!$B6830="","",DATE(YEAR(GL_Paste!$E6830),MONTH(GL_Paste!$E6830),1))</f>
        <v/>
      </c>
      <c r="C6833">
        <f>IF(GL_Paste!$B6830="","",IF(TRIM(GL_Paste!$M6830)&lt;&gt;"",TRIM(GL_Paste!$M6830),IFERROR(MID(GL_Paste!$I6830,FIND("[",GL_Paste!$I6830)+1,FIND("]",GL_Paste!$I6830)-FIND("[",GL_Paste!$I6830)-1),"")))</f>
        <v/>
      </c>
      <c r="D6833">
        <f>IF(GL_Paste!$B6830="","",IFERROR(INDEX(DeptName,MATCH($C6833,DeptTag,0)),"UNALLOCATED"))</f>
        <v/>
      </c>
      <c r="E6833">
        <f>IF(GL_Paste!$B6830="","",IFERROR(INDEX(AcctCat,MATCH(GL_Paste!$B6830&amp;"",AcctCode,0)),"UNKNOWN"))</f>
        <v/>
      </c>
      <c r="F6833">
        <f>IF(GL_Paste!$B6830="","",IFERROR(INDEX(AcctSub,MATCH(GL_Paste!$B6830&amp;"",AcctCode,0)),"UNKNOWN"))</f>
        <v/>
      </c>
    </row>
    <row r="6834">
      <c r="A6834" s="40">
        <f>IF(GL_Paste!$B6831="","",N(GL_Paste!$H6831)-N(GL_Paste!$G6831))</f>
        <v/>
      </c>
      <c r="B6834" s="43">
        <f>IF(GL_Paste!$B6831="","",DATE(YEAR(GL_Paste!$E6831),MONTH(GL_Paste!$E6831),1))</f>
        <v/>
      </c>
      <c r="C6834">
        <f>IF(GL_Paste!$B6831="","",IF(TRIM(GL_Paste!$M6831)&lt;&gt;"",TRIM(GL_Paste!$M6831),IFERROR(MID(GL_Paste!$I6831,FIND("[",GL_Paste!$I6831)+1,FIND("]",GL_Paste!$I6831)-FIND("[",GL_Paste!$I6831)-1),"")))</f>
        <v/>
      </c>
      <c r="D6834">
        <f>IF(GL_Paste!$B6831="","",IFERROR(INDEX(DeptName,MATCH($C6834,DeptTag,0)),"UNALLOCATED"))</f>
        <v/>
      </c>
      <c r="E6834">
        <f>IF(GL_Paste!$B6831="","",IFERROR(INDEX(AcctCat,MATCH(GL_Paste!$B6831&amp;"",AcctCode,0)),"UNKNOWN"))</f>
        <v/>
      </c>
      <c r="F6834">
        <f>IF(GL_Paste!$B6831="","",IFERROR(INDEX(AcctSub,MATCH(GL_Paste!$B6831&amp;"",AcctCode,0)),"UNKNOWN"))</f>
        <v/>
      </c>
    </row>
    <row r="6835">
      <c r="A6835" s="40">
        <f>IF(GL_Paste!$B6832="","",N(GL_Paste!$H6832)-N(GL_Paste!$G6832))</f>
        <v/>
      </c>
      <c r="B6835" s="43">
        <f>IF(GL_Paste!$B6832="","",DATE(YEAR(GL_Paste!$E6832),MONTH(GL_Paste!$E6832),1))</f>
        <v/>
      </c>
      <c r="C6835">
        <f>IF(GL_Paste!$B6832="","",IF(TRIM(GL_Paste!$M6832)&lt;&gt;"",TRIM(GL_Paste!$M6832),IFERROR(MID(GL_Paste!$I6832,FIND("[",GL_Paste!$I6832)+1,FIND("]",GL_Paste!$I6832)-FIND("[",GL_Paste!$I6832)-1),"")))</f>
        <v/>
      </c>
      <c r="D6835">
        <f>IF(GL_Paste!$B6832="","",IFERROR(INDEX(DeptName,MATCH($C6835,DeptTag,0)),"UNALLOCATED"))</f>
        <v/>
      </c>
      <c r="E6835">
        <f>IF(GL_Paste!$B6832="","",IFERROR(INDEX(AcctCat,MATCH(GL_Paste!$B6832&amp;"",AcctCode,0)),"UNKNOWN"))</f>
        <v/>
      </c>
      <c r="F6835">
        <f>IF(GL_Paste!$B6832="","",IFERROR(INDEX(AcctSub,MATCH(GL_Paste!$B6832&amp;"",AcctCode,0)),"UNKNOWN"))</f>
        <v/>
      </c>
    </row>
    <row r="6836">
      <c r="A6836" s="40">
        <f>IF(GL_Paste!$B6833="","",N(GL_Paste!$H6833)-N(GL_Paste!$G6833))</f>
        <v/>
      </c>
      <c r="B6836" s="43">
        <f>IF(GL_Paste!$B6833="","",DATE(YEAR(GL_Paste!$E6833),MONTH(GL_Paste!$E6833),1))</f>
        <v/>
      </c>
      <c r="C6836">
        <f>IF(GL_Paste!$B6833="","",IF(TRIM(GL_Paste!$M6833)&lt;&gt;"",TRIM(GL_Paste!$M6833),IFERROR(MID(GL_Paste!$I6833,FIND("[",GL_Paste!$I6833)+1,FIND("]",GL_Paste!$I6833)-FIND("[",GL_Paste!$I6833)-1),"")))</f>
        <v/>
      </c>
      <c r="D6836">
        <f>IF(GL_Paste!$B6833="","",IFERROR(INDEX(DeptName,MATCH($C6836,DeptTag,0)),"UNALLOCATED"))</f>
        <v/>
      </c>
      <c r="E6836">
        <f>IF(GL_Paste!$B6833="","",IFERROR(INDEX(AcctCat,MATCH(GL_Paste!$B6833&amp;"",AcctCode,0)),"UNKNOWN"))</f>
        <v/>
      </c>
      <c r="F6836">
        <f>IF(GL_Paste!$B6833="","",IFERROR(INDEX(AcctSub,MATCH(GL_Paste!$B6833&amp;"",AcctCode,0)),"UNKNOWN"))</f>
        <v/>
      </c>
    </row>
    <row r="6837">
      <c r="A6837" s="40">
        <f>IF(GL_Paste!$B6834="","",N(GL_Paste!$H6834)-N(GL_Paste!$G6834))</f>
        <v/>
      </c>
      <c r="B6837" s="43">
        <f>IF(GL_Paste!$B6834="","",DATE(YEAR(GL_Paste!$E6834),MONTH(GL_Paste!$E6834),1))</f>
        <v/>
      </c>
      <c r="C6837">
        <f>IF(GL_Paste!$B6834="","",IF(TRIM(GL_Paste!$M6834)&lt;&gt;"",TRIM(GL_Paste!$M6834),IFERROR(MID(GL_Paste!$I6834,FIND("[",GL_Paste!$I6834)+1,FIND("]",GL_Paste!$I6834)-FIND("[",GL_Paste!$I6834)-1),"")))</f>
        <v/>
      </c>
      <c r="D6837">
        <f>IF(GL_Paste!$B6834="","",IFERROR(INDEX(DeptName,MATCH($C6837,DeptTag,0)),"UNALLOCATED"))</f>
        <v/>
      </c>
      <c r="E6837">
        <f>IF(GL_Paste!$B6834="","",IFERROR(INDEX(AcctCat,MATCH(GL_Paste!$B6834&amp;"",AcctCode,0)),"UNKNOWN"))</f>
        <v/>
      </c>
      <c r="F6837">
        <f>IF(GL_Paste!$B6834="","",IFERROR(INDEX(AcctSub,MATCH(GL_Paste!$B6834&amp;"",AcctCode,0)),"UNKNOWN"))</f>
        <v/>
      </c>
    </row>
    <row r="6838">
      <c r="A6838" s="40">
        <f>IF(GL_Paste!$B6835="","",N(GL_Paste!$H6835)-N(GL_Paste!$G6835))</f>
        <v/>
      </c>
      <c r="B6838" s="43">
        <f>IF(GL_Paste!$B6835="","",DATE(YEAR(GL_Paste!$E6835),MONTH(GL_Paste!$E6835),1))</f>
        <v/>
      </c>
      <c r="C6838">
        <f>IF(GL_Paste!$B6835="","",IF(TRIM(GL_Paste!$M6835)&lt;&gt;"",TRIM(GL_Paste!$M6835),IFERROR(MID(GL_Paste!$I6835,FIND("[",GL_Paste!$I6835)+1,FIND("]",GL_Paste!$I6835)-FIND("[",GL_Paste!$I6835)-1),"")))</f>
        <v/>
      </c>
      <c r="D6838">
        <f>IF(GL_Paste!$B6835="","",IFERROR(INDEX(DeptName,MATCH($C6838,DeptTag,0)),"UNALLOCATED"))</f>
        <v/>
      </c>
      <c r="E6838">
        <f>IF(GL_Paste!$B6835="","",IFERROR(INDEX(AcctCat,MATCH(GL_Paste!$B6835&amp;"",AcctCode,0)),"UNKNOWN"))</f>
        <v/>
      </c>
      <c r="F6838">
        <f>IF(GL_Paste!$B6835="","",IFERROR(INDEX(AcctSub,MATCH(GL_Paste!$B6835&amp;"",AcctCode,0)),"UNKNOWN"))</f>
        <v/>
      </c>
    </row>
    <row r="6839">
      <c r="A6839" s="40">
        <f>IF(GL_Paste!$B6836="","",N(GL_Paste!$H6836)-N(GL_Paste!$G6836))</f>
        <v/>
      </c>
      <c r="B6839" s="43">
        <f>IF(GL_Paste!$B6836="","",DATE(YEAR(GL_Paste!$E6836),MONTH(GL_Paste!$E6836),1))</f>
        <v/>
      </c>
      <c r="C6839">
        <f>IF(GL_Paste!$B6836="","",IF(TRIM(GL_Paste!$M6836)&lt;&gt;"",TRIM(GL_Paste!$M6836),IFERROR(MID(GL_Paste!$I6836,FIND("[",GL_Paste!$I6836)+1,FIND("]",GL_Paste!$I6836)-FIND("[",GL_Paste!$I6836)-1),"")))</f>
        <v/>
      </c>
      <c r="D6839">
        <f>IF(GL_Paste!$B6836="","",IFERROR(INDEX(DeptName,MATCH($C6839,DeptTag,0)),"UNALLOCATED"))</f>
        <v/>
      </c>
      <c r="E6839">
        <f>IF(GL_Paste!$B6836="","",IFERROR(INDEX(AcctCat,MATCH(GL_Paste!$B6836&amp;"",AcctCode,0)),"UNKNOWN"))</f>
        <v/>
      </c>
      <c r="F6839">
        <f>IF(GL_Paste!$B6836="","",IFERROR(INDEX(AcctSub,MATCH(GL_Paste!$B6836&amp;"",AcctCode,0)),"UNKNOWN"))</f>
        <v/>
      </c>
    </row>
    <row r="6840">
      <c r="A6840" s="40">
        <f>IF(GL_Paste!$B6837="","",N(GL_Paste!$H6837)-N(GL_Paste!$G6837))</f>
        <v/>
      </c>
      <c r="B6840" s="43">
        <f>IF(GL_Paste!$B6837="","",DATE(YEAR(GL_Paste!$E6837),MONTH(GL_Paste!$E6837),1))</f>
        <v/>
      </c>
      <c r="C6840">
        <f>IF(GL_Paste!$B6837="","",IF(TRIM(GL_Paste!$M6837)&lt;&gt;"",TRIM(GL_Paste!$M6837),IFERROR(MID(GL_Paste!$I6837,FIND("[",GL_Paste!$I6837)+1,FIND("]",GL_Paste!$I6837)-FIND("[",GL_Paste!$I6837)-1),"")))</f>
        <v/>
      </c>
      <c r="D6840">
        <f>IF(GL_Paste!$B6837="","",IFERROR(INDEX(DeptName,MATCH($C6840,DeptTag,0)),"UNALLOCATED"))</f>
        <v/>
      </c>
      <c r="E6840">
        <f>IF(GL_Paste!$B6837="","",IFERROR(INDEX(AcctCat,MATCH(GL_Paste!$B6837&amp;"",AcctCode,0)),"UNKNOWN"))</f>
        <v/>
      </c>
      <c r="F6840">
        <f>IF(GL_Paste!$B6837="","",IFERROR(INDEX(AcctSub,MATCH(GL_Paste!$B6837&amp;"",AcctCode,0)),"UNKNOWN"))</f>
        <v/>
      </c>
    </row>
    <row r="6841">
      <c r="A6841" s="40">
        <f>IF(GL_Paste!$B6838="","",N(GL_Paste!$H6838)-N(GL_Paste!$G6838))</f>
        <v/>
      </c>
      <c r="B6841" s="43">
        <f>IF(GL_Paste!$B6838="","",DATE(YEAR(GL_Paste!$E6838),MONTH(GL_Paste!$E6838),1))</f>
        <v/>
      </c>
      <c r="C6841">
        <f>IF(GL_Paste!$B6838="","",IF(TRIM(GL_Paste!$M6838)&lt;&gt;"",TRIM(GL_Paste!$M6838),IFERROR(MID(GL_Paste!$I6838,FIND("[",GL_Paste!$I6838)+1,FIND("]",GL_Paste!$I6838)-FIND("[",GL_Paste!$I6838)-1),"")))</f>
        <v/>
      </c>
      <c r="D6841">
        <f>IF(GL_Paste!$B6838="","",IFERROR(INDEX(DeptName,MATCH($C6841,DeptTag,0)),"UNALLOCATED"))</f>
        <v/>
      </c>
      <c r="E6841">
        <f>IF(GL_Paste!$B6838="","",IFERROR(INDEX(AcctCat,MATCH(GL_Paste!$B6838&amp;"",AcctCode,0)),"UNKNOWN"))</f>
        <v/>
      </c>
      <c r="F6841">
        <f>IF(GL_Paste!$B6838="","",IFERROR(INDEX(AcctSub,MATCH(GL_Paste!$B6838&amp;"",AcctCode,0)),"UNKNOWN"))</f>
        <v/>
      </c>
    </row>
    <row r="6842">
      <c r="A6842" s="40">
        <f>IF(GL_Paste!$B6839="","",N(GL_Paste!$H6839)-N(GL_Paste!$G6839))</f>
        <v/>
      </c>
      <c r="B6842" s="43">
        <f>IF(GL_Paste!$B6839="","",DATE(YEAR(GL_Paste!$E6839),MONTH(GL_Paste!$E6839),1))</f>
        <v/>
      </c>
      <c r="C6842">
        <f>IF(GL_Paste!$B6839="","",IF(TRIM(GL_Paste!$M6839)&lt;&gt;"",TRIM(GL_Paste!$M6839),IFERROR(MID(GL_Paste!$I6839,FIND("[",GL_Paste!$I6839)+1,FIND("]",GL_Paste!$I6839)-FIND("[",GL_Paste!$I6839)-1),"")))</f>
        <v/>
      </c>
      <c r="D6842">
        <f>IF(GL_Paste!$B6839="","",IFERROR(INDEX(DeptName,MATCH($C6842,DeptTag,0)),"UNALLOCATED"))</f>
        <v/>
      </c>
      <c r="E6842">
        <f>IF(GL_Paste!$B6839="","",IFERROR(INDEX(AcctCat,MATCH(GL_Paste!$B6839&amp;"",AcctCode,0)),"UNKNOWN"))</f>
        <v/>
      </c>
      <c r="F6842">
        <f>IF(GL_Paste!$B6839="","",IFERROR(INDEX(AcctSub,MATCH(GL_Paste!$B6839&amp;"",AcctCode,0)),"UNKNOWN"))</f>
        <v/>
      </c>
    </row>
    <row r="6843">
      <c r="A6843" s="40">
        <f>IF(GL_Paste!$B6840="","",N(GL_Paste!$H6840)-N(GL_Paste!$G6840))</f>
        <v/>
      </c>
      <c r="B6843" s="43">
        <f>IF(GL_Paste!$B6840="","",DATE(YEAR(GL_Paste!$E6840),MONTH(GL_Paste!$E6840),1))</f>
        <v/>
      </c>
      <c r="C6843">
        <f>IF(GL_Paste!$B6840="","",IF(TRIM(GL_Paste!$M6840)&lt;&gt;"",TRIM(GL_Paste!$M6840),IFERROR(MID(GL_Paste!$I6840,FIND("[",GL_Paste!$I6840)+1,FIND("]",GL_Paste!$I6840)-FIND("[",GL_Paste!$I6840)-1),"")))</f>
        <v/>
      </c>
      <c r="D6843">
        <f>IF(GL_Paste!$B6840="","",IFERROR(INDEX(DeptName,MATCH($C6843,DeptTag,0)),"UNALLOCATED"))</f>
        <v/>
      </c>
      <c r="E6843">
        <f>IF(GL_Paste!$B6840="","",IFERROR(INDEX(AcctCat,MATCH(GL_Paste!$B6840&amp;"",AcctCode,0)),"UNKNOWN"))</f>
        <v/>
      </c>
      <c r="F6843">
        <f>IF(GL_Paste!$B6840="","",IFERROR(INDEX(AcctSub,MATCH(GL_Paste!$B6840&amp;"",AcctCode,0)),"UNKNOWN"))</f>
        <v/>
      </c>
    </row>
    <row r="6844">
      <c r="A6844" s="40">
        <f>IF(GL_Paste!$B6841="","",N(GL_Paste!$H6841)-N(GL_Paste!$G6841))</f>
        <v/>
      </c>
      <c r="B6844" s="43">
        <f>IF(GL_Paste!$B6841="","",DATE(YEAR(GL_Paste!$E6841),MONTH(GL_Paste!$E6841),1))</f>
        <v/>
      </c>
      <c r="C6844">
        <f>IF(GL_Paste!$B6841="","",IF(TRIM(GL_Paste!$M6841)&lt;&gt;"",TRIM(GL_Paste!$M6841),IFERROR(MID(GL_Paste!$I6841,FIND("[",GL_Paste!$I6841)+1,FIND("]",GL_Paste!$I6841)-FIND("[",GL_Paste!$I6841)-1),"")))</f>
        <v/>
      </c>
      <c r="D6844">
        <f>IF(GL_Paste!$B6841="","",IFERROR(INDEX(DeptName,MATCH($C6844,DeptTag,0)),"UNALLOCATED"))</f>
        <v/>
      </c>
      <c r="E6844">
        <f>IF(GL_Paste!$B6841="","",IFERROR(INDEX(AcctCat,MATCH(GL_Paste!$B6841&amp;"",AcctCode,0)),"UNKNOWN"))</f>
        <v/>
      </c>
      <c r="F6844">
        <f>IF(GL_Paste!$B6841="","",IFERROR(INDEX(AcctSub,MATCH(GL_Paste!$B6841&amp;"",AcctCode,0)),"UNKNOWN"))</f>
        <v/>
      </c>
    </row>
    <row r="6845">
      <c r="A6845" s="40">
        <f>IF(GL_Paste!$B6842="","",N(GL_Paste!$H6842)-N(GL_Paste!$G6842))</f>
        <v/>
      </c>
      <c r="B6845" s="43">
        <f>IF(GL_Paste!$B6842="","",DATE(YEAR(GL_Paste!$E6842),MONTH(GL_Paste!$E6842),1))</f>
        <v/>
      </c>
      <c r="C6845">
        <f>IF(GL_Paste!$B6842="","",IF(TRIM(GL_Paste!$M6842)&lt;&gt;"",TRIM(GL_Paste!$M6842),IFERROR(MID(GL_Paste!$I6842,FIND("[",GL_Paste!$I6842)+1,FIND("]",GL_Paste!$I6842)-FIND("[",GL_Paste!$I6842)-1),"")))</f>
        <v/>
      </c>
      <c r="D6845">
        <f>IF(GL_Paste!$B6842="","",IFERROR(INDEX(DeptName,MATCH($C6845,DeptTag,0)),"UNALLOCATED"))</f>
        <v/>
      </c>
      <c r="E6845">
        <f>IF(GL_Paste!$B6842="","",IFERROR(INDEX(AcctCat,MATCH(GL_Paste!$B6842&amp;"",AcctCode,0)),"UNKNOWN"))</f>
        <v/>
      </c>
      <c r="F6845">
        <f>IF(GL_Paste!$B6842="","",IFERROR(INDEX(AcctSub,MATCH(GL_Paste!$B6842&amp;"",AcctCode,0)),"UNKNOWN"))</f>
        <v/>
      </c>
    </row>
    <row r="6846">
      <c r="A6846" s="40">
        <f>IF(GL_Paste!$B6843="","",N(GL_Paste!$H6843)-N(GL_Paste!$G6843))</f>
        <v/>
      </c>
      <c r="B6846" s="43">
        <f>IF(GL_Paste!$B6843="","",DATE(YEAR(GL_Paste!$E6843),MONTH(GL_Paste!$E6843),1))</f>
        <v/>
      </c>
      <c r="C6846">
        <f>IF(GL_Paste!$B6843="","",IF(TRIM(GL_Paste!$M6843)&lt;&gt;"",TRIM(GL_Paste!$M6843),IFERROR(MID(GL_Paste!$I6843,FIND("[",GL_Paste!$I6843)+1,FIND("]",GL_Paste!$I6843)-FIND("[",GL_Paste!$I6843)-1),"")))</f>
        <v/>
      </c>
      <c r="D6846">
        <f>IF(GL_Paste!$B6843="","",IFERROR(INDEX(DeptName,MATCH($C6846,DeptTag,0)),"UNALLOCATED"))</f>
        <v/>
      </c>
      <c r="E6846">
        <f>IF(GL_Paste!$B6843="","",IFERROR(INDEX(AcctCat,MATCH(GL_Paste!$B6843&amp;"",AcctCode,0)),"UNKNOWN"))</f>
        <v/>
      </c>
      <c r="F6846">
        <f>IF(GL_Paste!$B6843="","",IFERROR(INDEX(AcctSub,MATCH(GL_Paste!$B6843&amp;"",AcctCode,0)),"UNKNOWN"))</f>
        <v/>
      </c>
    </row>
    <row r="6847">
      <c r="A6847" s="40">
        <f>IF(GL_Paste!$B6844="","",N(GL_Paste!$H6844)-N(GL_Paste!$G6844))</f>
        <v/>
      </c>
      <c r="B6847" s="43">
        <f>IF(GL_Paste!$B6844="","",DATE(YEAR(GL_Paste!$E6844),MONTH(GL_Paste!$E6844),1))</f>
        <v/>
      </c>
      <c r="C6847">
        <f>IF(GL_Paste!$B6844="","",IF(TRIM(GL_Paste!$M6844)&lt;&gt;"",TRIM(GL_Paste!$M6844),IFERROR(MID(GL_Paste!$I6844,FIND("[",GL_Paste!$I6844)+1,FIND("]",GL_Paste!$I6844)-FIND("[",GL_Paste!$I6844)-1),"")))</f>
        <v/>
      </c>
      <c r="D6847">
        <f>IF(GL_Paste!$B6844="","",IFERROR(INDEX(DeptName,MATCH($C6847,DeptTag,0)),"UNALLOCATED"))</f>
        <v/>
      </c>
      <c r="E6847">
        <f>IF(GL_Paste!$B6844="","",IFERROR(INDEX(AcctCat,MATCH(GL_Paste!$B6844&amp;"",AcctCode,0)),"UNKNOWN"))</f>
        <v/>
      </c>
      <c r="F6847">
        <f>IF(GL_Paste!$B6844="","",IFERROR(INDEX(AcctSub,MATCH(GL_Paste!$B6844&amp;"",AcctCode,0)),"UNKNOWN"))</f>
        <v/>
      </c>
    </row>
    <row r="6848">
      <c r="A6848" s="40">
        <f>IF(GL_Paste!$B6845="","",N(GL_Paste!$H6845)-N(GL_Paste!$G6845))</f>
        <v/>
      </c>
      <c r="B6848" s="43">
        <f>IF(GL_Paste!$B6845="","",DATE(YEAR(GL_Paste!$E6845),MONTH(GL_Paste!$E6845),1))</f>
        <v/>
      </c>
      <c r="C6848">
        <f>IF(GL_Paste!$B6845="","",IF(TRIM(GL_Paste!$M6845)&lt;&gt;"",TRIM(GL_Paste!$M6845),IFERROR(MID(GL_Paste!$I6845,FIND("[",GL_Paste!$I6845)+1,FIND("]",GL_Paste!$I6845)-FIND("[",GL_Paste!$I6845)-1),"")))</f>
        <v/>
      </c>
      <c r="D6848">
        <f>IF(GL_Paste!$B6845="","",IFERROR(INDEX(DeptName,MATCH($C6848,DeptTag,0)),"UNALLOCATED"))</f>
        <v/>
      </c>
      <c r="E6848">
        <f>IF(GL_Paste!$B6845="","",IFERROR(INDEX(AcctCat,MATCH(GL_Paste!$B6845&amp;"",AcctCode,0)),"UNKNOWN"))</f>
        <v/>
      </c>
      <c r="F6848">
        <f>IF(GL_Paste!$B6845="","",IFERROR(INDEX(AcctSub,MATCH(GL_Paste!$B6845&amp;"",AcctCode,0)),"UNKNOWN"))</f>
        <v/>
      </c>
    </row>
    <row r="6849">
      <c r="A6849" s="40">
        <f>IF(GL_Paste!$B6846="","",N(GL_Paste!$H6846)-N(GL_Paste!$G6846))</f>
        <v/>
      </c>
      <c r="B6849" s="43">
        <f>IF(GL_Paste!$B6846="","",DATE(YEAR(GL_Paste!$E6846),MONTH(GL_Paste!$E6846),1))</f>
        <v/>
      </c>
      <c r="C6849">
        <f>IF(GL_Paste!$B6846="","",IF(TRIM(GL_Paste!$M6846)&lt;&gt;"",TRIM(GL_Paste!$M6846),IFERROR(MID(GL_Paste!$I6846,FIND("[",GL_Paste!$I6846)+1,FIND("]",GL_Paste!$I6846)-FIND("[",GL_Paste!$I6846)-1),"")))</f>
        <v/>
      </c>
      <c r="D6849">
        <f>IF(GL_Paste!$B6846="","",IFERROR(INDEX(DeptName,MATCH($C6849,DeptTag,0)),"UNALLOCATED"))</f>
        <v/>
      </c>
      <c r="E6849">
        <f>IF(GL_Paste!$B6846="","",IFERROR(INDEX(AcctCat,MATCH(GL_Paste!$B6846&amp;"",AcctCode,0)),"UNKNOWN"))</f>
        <v/>
      </c>
      <c r="F6849">
        <f>IF(GL_Paste!$B6846="","",IFERROR(INDEX(AcctSub,MATCH(GL_Paste!$B6846&amp;"",AcctCode,0)),"UNKNOWN"))</f>
        <v/>
      </c>
    </row>
    <row r="6850">
      <c r="A6850" s="40">
        <f>IF(GL_Paste!$B6847="","",N(GL_Paste!$H6847)-N(GL_Paste!$G6847))</f>
        <v/>
      </c>
      <c r="B6850" s="43">
        <f>IF(GL_Paste!$B6847="","",DATE(YEAR(GL_Paste!$E6847),MONTH(GL_Paste!$E6847),1))</f>
        <v/>
      </c>
      <c r="C6850">
        <f>IF(GL_Paste!$B6847="","",IF(TRIM(GL_Paste!$M6847)&lt;&gt;"",TRIM(GL_Paste!$M6847),IFERROR(MID(GL_Paste!$I6847,FIND("[",GL_Paste!$I6847)+1,FIND("]",GL_Paste!$I6847)-FIND("[",GL_Paste!$I6847)-1),"")))</f>
        <v/>
      </c>
      <c r="D6850">
        <f>IF(GL_Paste!$B6847="","",IFERROR(INDEX(DeptName,MATCH($C6850,DeptTag,0)),"UNALLOCATED"))</f>
        <v/>
      </c>
      <c r="E6850">
        <f>IF(GL_Paste!$B6847="","",IFERROR(INDEX(AcctCat,MATCH(GL_Paste!$B6847&amp;"",AcctCode,0)),"UNKNOWN"))</f>
        <v/>
      </c>
      <c r="F6850">
        <f>IF(GL_Paste!$B6847="","",IFERROR(INDEX(AcctSub,MATCH(GL_Paste!$B6847&amp;"",AcctCode,0)),"UNKNOWN"))</f>
        <v/>
      </c>
    </row>
    <row r="6851">
      <c r="A6851" s="40">
        <f>IF(GL_Paste!$B6848="","",N(GL_Paste!$H6848)-N(GL_Paste!$G6848))</f>
        <v/>
      </c>
      <c r="B6851" s="43">
        <f>IF(GL_Paste!$B6848="","",DATE(YEAR(GL_Paste!$E6848),MONTH(GL_Paste!$E6848),1))</f>
        <v/>
      </c>
      <c r="C6851">
        <f>IF(GL_Paste!$B6848="","",IF(TRIM(GL_Paste!$M6848)&lt;&gt;"",TRIM(GL_Paste!$M6848),IFERROR(MID(GL_Paste!$I6848,FIND("[",GL_Paste!$I6848)+1,FIND("]",GL_Paste!$I6848)-FIND("[",GL_Paste!$I6848)-1),"")))</f>
        <v/>
      </c>
      <c r="D6851">
        <f>IF(GL_Paste!$B6848="","",IFERROR(INDEX(DeptName,MATCH($C6851,DeptTag,0)),"UNALLOCATED"))</f>
        <v/>
      </c>
      <c r="E6851">
        <f>IF(GL_Paste!$B6848="","",IFERROR(INDEX(AcctCat,MATCH(GL_Paste!$B6848&amp;"",AcctCode,0)),"UNKNOWN"))</f>
        <v/>
      </c>
      <c r="F6851">
        <f>IF(GL_Paste!$B6848="","",IFERROR(INDEX(AcctSub,MATCH(GL_Paste!$B6848&amp;"",AcctCode,0)),"UNKNOWN"))</f>
        <v/>
      </c>
    </row>
    <row r="6852">
      <c r="A6852" s="40">
        <f>IF(GL_Paste!$B6849="","",N(GL_Paste!$H6849)-N(GL_Paste!$G6849))</f>
        <v/>
      </c>
      <c r="B6852" s="43">
        <f>IF(GL_Paste!$B6849="","",DATE(YEAR(GL_Paste!$E6849),MONTH(GL_Paste!$E6849),1))</f>
        <v/>
      </c>
      <c r="C6852">
        <f>IF(GL_Paste!$B6849="","",IF(TRIM(GL_Paste!$M6849)&lt;&gt;"",TRIM(GL_Paste!$M6849),IFERROR(MID(GL_Paste!$I6849,FIND("[",GL_Paste!$I6849)+1,FIND("]",GL_Paste!$I6849)-FIND("[",GL_Paste!$I6849)-1),"")))</f>
        <v/>
      </c>
      <c r="D6852">
        <f>IF(GL_Paste!$B6849="","",IFERROR(INDEX(DeptName,MATCH($C6852,DeptTag,0)),"UNALLOCATED"))</f>
        <v/>
      </c>
      <c r="E6852">
        <f>IF(GL_Paste!$B6849="","",IFERROR(INDEX(AcctCat,MATCH(GL_Paste!$B6849&amp;"",AcctCode,0)),"UNKNOWN"))</f>
        <v/>
      </c>
      <c r="F6852">
        <f>IF(GL_Paste!$B6849="","",IFERROR(INDEX(AcctSub,MATCH(GL_Paste!$B6849&amp;"",AcctCode,0)),"UNKNOWN"))</f>
        <v/>
      </c>
    </row>
    <row r="6853">
      <c r="A6853" s="40">
        <f>IF(GL_Paste!$B6850="","",N(GL_Paste!$H6850)-N(GL_Paste!$G6850))</f>
        <v/>
      </c>
      <c r="B6853" s="43">
        <f>IF(GL_Paste!$B6850="","",DATE(YEAR(GL_Paste!$E6850),MONTH(GL_Paste!$E6850),1))</f>
        <v/>
      </c>
      <c r="C6853">
        <f>IF(GL_Paste!$B6850="","",IF(TRIM(GL_Paste!$M6850)&lt;&gt;"",TRIM(GL_Paste!$M6850),IFERROR(MID(GL_Paste!$I6850,FIND("[",GL_Paste!$I6850)+1,FIND("]",GL_Paste!$I6850)-FIND("[",GL_Paste!$I6850)-1),"")))</f>
        <v/>
      </c>
      <c r="D6853">
        <f>IF(GL_Paste!$B6850="","",IFERROR(INDEX(DeptName,MATCH($C6853,DeptTag,0)),"UNALLOCATED"))</f>
        <v/>
      </c>
      <c r="E6853">
        <f>IF(GL_Paste!$B6850="","",IFERROR(INDEX(AcctCat,MATCH(GL_Paste!$B6850&amp;"",AcctCode,0)),"UNKNOWN"))</f>
        <v/>
      </c>
      <c r="F6853">
        <f>IF(GL_Paste!$B6850="","",IFERROR(INDEX(AcctSub,MATCH(GL_Paste!$B6850&amp;"",AcctCode,0)),"UNKNOWN"))</f>
        <v/>
      </c>
    </row>
    <row r="6854">
      <c r="A6854" s="40">
        <f>IF(GL_Paste!$B6851="","",N(GL_Paste!$H6851)-N(GL_Paste!$G6851))</f>
        <v/>
      </c>
      <c r="B6854" s="43">
        <f>IF(GL_Paste!$B6851="","",DATE(YEAR(GL_Paste!$E6851),MONTH(GL_Paste!$E6851),1))</f>
        <v/>
      </c>
      <c r="C6854">
        <f>IF(GL_Paste!$B6851="","",IF(TRIM(GL_Paste!$M6851)&lt;&gt;"",TRIM(GL_Paste!$M6851),IFERROR(MID(GL_Paste!$I6851,FIND("[",GL_Paste!$I6851)+1,FIND("]",GL_Paste!$I6851)-FIND("[",GL_Paste!$I6851)-1),"")))</f>
        <v/>
      </c>
      <c r="D6854">
        <f>IF(GL_Paste!$B6851="","",IFERROR(INDEX(DeptName,MATCH($C6854,DeptTag,0)),"UNALLOCATED"))</f>
        <v/>
      </c>
      <c r="E6854">
        <f>IF(GL_Paste!$B6851="","",IFERROR(INDEX(AcctCat,MATCH(GL_Paste!$B6851&amp;"",AcctCode,0)),"UNKNOWN"))</f>
        <v/>
      </c>
      <c r="F6854">
        <f>IF(GL_Paste!$B6851="","",IFERROR(INDEX(AcctSub,MATCH(GL_Paste!$B6851&amp;"",AcctCode,0)),"UNKNOWN"))</f>
        <v/>
      </c>
    </row>
    <row r="6855">
      <c r="A6855" s="40">
        <f>IF(GL_Paste!$B6852="","",N(GL_Paste!$H6852)-N(GL_Paste!$G6852))</f>
        <v/>
      </c>
      <c r="B6855" s="43">
        <f>IF(GL_Paste!$B6852="","",DATE(YEAR(GL_Paste!$E6852),MONTH(GL_Paste!$E6852),1))</f>
        <v/>
      </c>
      <c r="C6855">
        <f>IF(GL_Paste!$B6852="","",IF(TRIM(GL_Paste!$M6852)&lt;&gt;"",TRIM(GL_Paste!$M6852),IFERROR(MID(GL_Paste!$I6852,FIND("[",GL_Paste!$I6852)+1,FIND("]",GL_Paste!$I6852)-FIND("[",GL_Paste!$I6852)-1),"")))</f>
        <v/>
      </c>
      <c r="D6855">
        <f>IF(GL_Paste!$B6852="","",IFERROR(INDEX(DeptName,MATCH($C6855,DeptTag,0)),"UNALLOCATED"))</f>
        <v/>
      </c>
      <c r="E6855">
        <f>IF(GL_Paste!$B6852="","",IFERROR(INDEX(AcctCat,MATCH(GL_Paste!$B6852&amp;"",AcctCode,0)),"UNKNOWN"))</f>
        <v/>
      </c>
      <c r="F6855">
        <f>IF(GL_Paste!$B6852="","",IFERROR(INDEX(AcctSub,MATCH(GL_Paste!$B6852&amp;"",AcctCode,0)),"UNKNOWN"))</f>
        <v/>
      </c>
    </row>
    <row r="6856">
      <c r="A6856" s="40">
        <f>IF(GL_Paste!$B6853="","",N(GL_Paste!$H6853)-N(GL_Paste!$G6853))</f>
        <v/>
      </c>
      <c r="B6856" s="43">
        <f>IF(GL_Paste!$B6853="","",DATE(YEAR(GL_Paste!$E6853),MONTH(GL_Paste!$E6853),1))</f>
        <v/>
      </c>
      <c r="C6856">
        <f>IF(GL_Paste!$B6853="","",IF(TRIM(GL_Paste!$M6853)&lt;&gt;"",TRIM(GL_Paste!$M6853),IFERROR(MID(GL_Paste!$I6853,FIND("[",GL_Paste!$I6853)+1,FIND("]",GL_Paste!$I6853)-FIND("[",GL_Paste!$I6853)-1),"")))</f>
        <v/>
      </c>
      <c r="D6856">
        <f>IF(GL_Paste!$B6853="","",IFERROR(INDEX(DeptName,MATCH($C6856,DeptTag,0)),"UNALLOCATED"))</f>
        <v/>
      </c>
      <c r="E6856">
        <f>IF(GL_Paste!$B6853="","",IFERROR(INDEX(AcctCat,MATCH(GL_Paste!$B6853&amp;"",AcctCode,0)),"UNKNOWN"))</f>
        <v/>
      </c>
      <c r="F6856">
        <f>IF(GL_Paste!$B6853="","",IFERROR(INDEX(AcctSub,MATCH(GL_Paste!$B6853&amp;"",AcctCode,0)),"UNKNOWN"))</f>
        <v/>
      </c>
    </row>
    <row r="6857">
      <c r="A6857" s="40">
        <f>IF(GL_Paste!$B6854="","",N(GL_Paste!$H6854)-N(GL_Paste!$G6854))</f>
        <v/>
      </c>
      <c r="B6857" s="43">
        <f>IF(GL_Paste!$B6854="","",DATE(YEAR(GL_Paste!$E6854),MONTH(GL_Paste!$E6854),1))</f>
        <v/>
      </c>
      <c r="C6857">
        <f>IF(GL_Paste!$B6854="","",IF(TRIM(GL_Paste!$M6854)&lt;&gt;"",TRIM(GL_Paste!$M6854),IFERROR(MID(GL_Paste!$I6854,FIND("[",GL_Paste!$I6854)+1,FIND("]",GL_Paste!$I6854)-FIND("[",GL_Paste!$I6854)-1),"")))</f>
        <v/>
      </c>
      <c r="D6857">
        <f>IF(GL_Paste!$B6854="","",IFERROR(INDEX(DeptName,MATCH($C6857,DeptTag,0)),"UNALLOCATED"))</f>
        <v/>
      </c>
      <c r="E6857">
        <f>IF(GL_Paste!$B6854="","",IFERROR(INDEX(AcctCat,MATCH(GL_Paste!$B6854&amp;"",AcctCode,0)),"UNKNOWN"))</f>
        <v/>
      </c>
      <c r="F6857">
        <f>IF(GL_Paste!$B6854="","",IFERROR(INDEX(AcctSub,MATCH(GL_Paste!$B6854&amp;"",AcctCode,0)),"UNKNOWN"))</f>
        <v/>
      </c>
    </row>
    <row r="6858">
      <c r="A6858" s="40">
        <f>IF(GL_Paste!$B6855="","",N(GL_Paste!$H6855)-N(GL_Paste!$G6855))</f>
        <v/>
      </c>
      <c r="B6858" s="43">
        <f>IF(GL_Paste!$B6855="","",DATE(YEAR(GL_Paste!$E6855),MONTH(GL_Paste!$E6855),1))</f>
        <v/>
      </c>
      <c r="C6858">
        <f>IF(GL_Paste!$B6855="","",IF(TRIM(GL_Paste!$M6855)&lt;&gt;"",TRIM(GL_Paste!$M6855),IFERROR(MID(GL_Paste!$I6855,FIND("[",GL_Paste!$I6855)+1,FIND("]",GL_Paste!$I6855)-FIND("[",GL_Paste!$I6855)-1),"")))</f>
        <v/>
      </c>
      <c r="D6858">
        <f>IF(GL_Paste!$B6855="","",IFERROR(INDEX(DeptName,MATCH($C6858,DeptTag,0)),"UNALLOCATED"))</f>
        <v/>
      </c>
      <c r="E6858">
        <f>IF(GL_Paste!$B6855="","",IFERROR(INDEX(AcctCat,MATCH(GL_Paste!$B6855&amp;"",AcctCode,0)),"UNKNOWN"))</f>
        <v/>
      </c>
      <c r="F6858">
        <f>IF(GL_Paste!$B6855="","",IFERROR(INDEX(AcctSub,MATCH(GL_Paste!$B6855&amp;"",AcctCode,0)),"UNKNOWN"))</f>
        <v/>
      </c>
    </row>
    <row r="6859">
      <c r="A6859" s="40">
        <f>IF(GL_Paste!$B6856="","",N(GL_Paste!$H6856)-N(GL_Paste!$G6856))</f>
        <v/>
      </c>
      <c r="B6859" s="43">
        <f>IF(GL_Paste!$B6856="","",DATE(YEAR(GL_Paste!$E6856),MONTH(GL_Paste!$E6856),1))</f>
        <v/>
      </c>
      <c r="C6859">
        <f>IF(GL_Paste!$B6856="","",IF(TRIM(GL_Paste!$M6856)&lt;&gt;"",TRIM(GL_Paste!$M6856),IFERROR(MID(GL_Paste!$I6856,FIND("[",GL_Paste!$I6856)+1,FIND("]",GL_Paste!$I6856)-FIND("[",GL_Paste!$I6856)-1),"")))</f>
        <v/>
      </c>
      <c r="D6859">
        <f>IF(GL_Paste!$B6856="","",IFERROR(INDEX(DeptName,MATCH($C6859,DeptTag,0)),"UNALLOCATED"))</f>
        <v/>
      </c>
      <c r="E6859">
        <f>IF(GL_Paste!$B6856="","",IFERROR(INDEX(AcctCat,MATCH(GL_Paste!$B6856&amp;"",AcctCode,0)),"UNKNOWN"))</f>
        <v/>
      </c>
      <c r="F6859">
        <f>IF(GL_Paste!$B6856="","",IFERROR(INDEX(AcctSub,MATCH(GL_Paste!$B6856&amp;"",AcctCode,0)),"UNKNOWN"))</f>
        <v/>
      </c>
    </row>
    <row r="6860">
      <c r="A6860" s="40">
        <f>IF(GL_Paste!$B6857="","",N(GL_Paste!$H6857)-N(GL_Paste!$G6857))</f>
        <v/>
      </c>
      <c r="B6860" s="43">
        <f>IF(GL_Paste!$B6857="","",DATE(YEAR(GL_Paste!$E6857),MONTH(GL_Paste!$E6857),1))</f>
        <v/>
      </c>
      <c r="C6860">
        <f>IF(GL_Paste!$B6857="","",IF(TRIM(GL_Paste!$M6857)&lt;&gt;"",TRIM(GL_Paste!$M6857),IFERROR(MID(GL_Paste!$I6857,FIND("[",GL_Paste!$I6857)+1,FIND("]",GL_Paste!$I6857)-FIND("[",GL_Paste!$I6857)-1),"")))</f>
        <v/>
      </c>
      <c r="D6860">
        <f>IF(GL_Paste!$B6857="","",IFERROR(INDEX(DeptName,MATCH($C6860,DeptTag,0)),"UNALLOCATED"))</f>
        <v/>
      </c>
      <c r="E6860">
        <f>IF(GL_Paste!$B6857="","",IFERROR(INDEX(AcctCat,MATCH(GL_Paste!$B6857&amp;"",AcctCode,0)),"UNKNOWN"))</f>
        <v/>
      </c>
      <c r="F6860">
        <f>IF(GL_Paste!$B6857="","",IFERROR(INDEX(AcctSub,MATCH(GL_Paste!$B6857&amp;"",AcctCode,0)),"UNKNOWN"))</f>
        <v/>
      </c>
    </row>
    <row r="6861">
      <c r="A6861" s="40">
        <f>IF(GL_Paste!$B6858="","",N(GL_Paste!$H6858)-N(GL_Paste!$G6858))</f>
        <v/>
      </c>
      <c r="B6861" s="43">
        <f>IF(GL_Paste!$B6858="","",DATE(YEAR(GL_Paste!$E6858),MONTH(GL_Paste!$E6858),1))</f>
        <v/>
      </c>
      <c r="C6861">
        <f>IF(GL_Paste!$B6858="","",IF(TRIM(GL_Paste!$M6858)&lt;&gt;"",TRIM(GL_Paste!$M6858),IFERROR(MID(GL_Paste!$I6858,FIND("[",GL_Paste!$I6858)+1,FIND("]",GL_Paste!$I6858)-FIND("[",GL_Paste!$I6858)-1),"")))</f>
        <v/>
      </c>
      <c r="D6861">
        <f>IF(GL_Paste!$B6858="","",IFERROR(INDEX(DeptName,MATCH($C6861,DeptTag,0)),"UNALLOCATED"))</f>
        <v/>
      </c>
      <c r="E6861">
        <f>IF(GL_Paste!$B6858="","",IFERROR(INDEX(AcctCat,MATCH(GL_Paste!$B6858&amp;"",AcctCode,0)),"UNKNOWN"))</f>
        <v/>
      </c>
      <c r="F6861">
        <f>IF(GL_Paste!$B6858="","",IFERROR(INDEX(AcctSub,MATCH(GL_Paste!$B6858&amp;"",AcctCode,0)),"UNKNOWN"))</f>
        <v/>
      </c>
    </row>
    <row r="6862">
      <c r="A6862" s="40">
        <f>IF(GL_Paste!$B6859="","",N(GL_Paste!$H6859)-N(GL_Paste!$G6859))</f>
        <v/>
      </c>
      <c r="B6862" s="43">
        <f>IF(GL_Paste!$B6859="","",DATE(YEAR(GL_Paste!$E6859),MONTH(GL_Paste!$E6859),1))</f>
        <v/>
      </c>
      <c r="C6862">
        <f>IF(GL_Paste!$B6859="","",IF(TRIM(GL_Paste!$M6859)&lt;&gt;"",TRIM(GL_Paste!$M6859),IFERROR(MID(GL_Paste!$I6859,FIND("[",GL_Paste!$I6859)+1,FIND("]",GL_Paste!$I6859)-FIND("[",GL_Paste!$I6859)-1),"")))</f>
        <v/>
      </c>
      <c r="D6862">
        <f>IF(GL_Paste!$B6859="","",IFERROR(INDEX(DeptName,MATCH($C6862,DeptTag,0)),"UNALLOCATED"))</f>
        <v/>
      </c>
      <c r="E6862">
        <f>IF(GL_Paste!$B6859="","",IFERROR(INDEX(AcctCat,MATCH(GL_Paste!$B6859&amp;"",AcctCode,0)),"UNKNOWN"))</f>
        <v/>
      </c>
      <c r="F6862">
        <f>IF(GL_Paste!$B6859="","",IFERROR(INDEX(AcctSub,MATCH(GL_Paste!$B6859&amp;"",AcctCode,0)),"UNKNOWN"))</f>
        <v/>
      </c>
    </row>
    <row r="6863">
      <c r="A6863" s="40">
        <f>IF(GL_Paste!$B6860="","",N(GL_Paste!$H6860)-N(GL_Paste!$G6860))</f>
        <v/>
      </c>
      <c r="B6863" s="43">
        <f>IF(GL_Paste!$B6860="","",DATE(YEAR(GL_Paste!$E6860),MONTH(GL_Paste!$E6860),1))</f>
        <v/>
      </c>
      <c r="C6863">
        <f>IF(GL_Paste!$B6860="","",IF(TRIM(GL_Paste!$M6860)&lt;&gt;"",TRIM(GL_Paste!$M6860),IFERROR(MID(GL_Paste!$I6860,FIND("[",GL_Paste!$I6860)+1,FIND("]",GL_Paste!$I6860)-FIND("[",GL_Paste!$I6860)-1),"")))</f>
        <v/>
      </c>
      <c r="D6863">
        <f>IF(GL_Paste!$B6860="","",IFERROR(INDEX(DeptName,MATCH($C6863,DeptTag,0)),"UNALLOCATED"))</f>
        <v/>
      </c>
      <c r="E6863">
        <f>IF(GL_Paste!$B6860="","",IFERROR(INDEX(AcctCat,MATCH(GL_Paste!$B6860&amp;"",AcctCode,0)),"UNKNOWN"))</f>
        <v/>
      </c>
      <c r="F6863">
        <f>IF(GL_Paste!$B6860="","",IFERROR(INDEX(AcctSub,MATCH(GL_Paste!$B6860&amp;"",AcctCode,0)),"UNKNOWN"))</f>
        <v/>
      </c>
    </row>
    <row r="6864">
      <c r="A6864" s="40">
        <f>IF(GL_Paste!$B6861="","",N(GL_Paste!$H6861)-N(GL_Paste!$G6861))</f>
        <v/>
      </c>
      <c r="B6864" s="43">
        <f>IF(GL_Paste!$B6861="","",DATE(YEAR(GL_Paste!$E6861),MONTH(GL_Paste!$E6861),1))</f>
        <v/>
      </c>
      <c r="C6864">
        <f>IF(GL_Paste!$B6861="","",IF(TRIM(GL_Paste!$M6861)&lt;&gt;"",TRIM(GL_Paste!$M6861),IFERROR(MID(GL_Paste!$I6861,FIND("[",GL_Paste!$I6861)+1,FIND("]",GL_Paste!$I6861)-FIND("[",GL_Paste!$I6861)-1),"")))</f>
        <v/>
      </c>
      <c r="D6864">
        <f>IF(GL_Paste!$B6861="","",IFERROR(INDEX(DeptName,MATCH($C6864,DeptTag,0)),"UNALLOCATED"))</f>
        <v/>
      </c>
      <c r="E6864">
        <f>IF(GL_Paste!$B6861="","",IFERROR(INDEX(AcctCat,MATCH(GL_Paste!$B6861&amp;"",AcctCode,0)),"UNKNOWN"))</f>
        <v/>
      </c>
      <c r="F6864">
        <f>IF(GL_Paste!$B6861="","",IFERROR(INDEX(AcctSub,MATCH(GL_Paste!$B6861&amp;"",AcctCode,0)),"UNKNOWN"))</f>
        <v/>
      </c>
    </row>
    <row r="6865">
      <c r="A6865" s="40">
        <f>IF(GL_Paste!$B6862="","",N(GL_Paste!$H6862)-N(GL_Paste!$G6862))</f>
        <v/>
      </c>
      <c r="B6865" s="43">
        <f>IF(GL_Paste!$B6862="","",DATE(YEAR(GL_Paste!$E6862),MONTH(GL_Paste!$E6862),1))</f>
        <v/>
      </c>
      <c r="C6865">
        <f>IF(GL_Paste!$B6862="","",IF(TRIM(GL_Paste!$M6862)&lt;&gt;"",TRIM(GL_Paste!$M6862),IFERROR(MID(GL_Paste!$I6862,FIND("[",GL_Paste!$I6862)+1,FIND("]",GL_Paste!$I6862)-FIND("[",GL_Paste!$I6862)-1),"")))</f>
        <v/>
      </c>
      <c r="D6865">
        <f>IF(GL_Paste!$B6862="","",IFERROR(INDEX(DeptName,MATCH($C6865,DeptTag,0)),"UNALLOCATED"))</f>
        <v/>
      </c>
      <c r="E6865">
        <f>IF(GL_Paste!$B6862="","",IFERROR(INDEX(AcctCat,MATCH(GL_Paste!$B6862&amp;"",AcctCode,0)),"UNKNOWN"))</f>
        <v/>
      </c>
      <c r="F6865">
        <f>IF(GL_Paste!$B6862="","",IFERROR(INDEX(AcctSub,MATCH(GL_Paste!$B6862&amp;"",AcctCode,0)),"UNKNOWN"))</f>
        <v/>
      </c>
    </row>
    <row r="6866">
      <c r="A6866" s="40">
        <f>IF(GL_Paste!$B6863="","",N(GL_Paste!$H6863)-N(GL_Paste!$G6863))</f>
        <v/>
      </c>
      <c r="B6866" s="43">
        <f>IF(GL_Paste!$B6863="","",DATE(YEAR(GL_Paste!$E6863),MONTH(GL_Paste!$E6863),1))</f>
        <v/>
      </c>
      <c r="C6866">
        <f>IF(GL_Paste!$B6863="","",IF(TRIM(GL_Paste!$M6863)&lt;&gt;"",TRIM(GL_Paste!$M6863),IFERROR(MID(GL_Paste!$I6863,FIND("[",GL_Paste!$I6863)+1,FIND("]",GL_Paste!$I6863)-FIND("[",GL_Paste!$I6863)-1),"")))</f>
        <v/>
      </c>
      <c r="D6866">
        <f>IF(GL_Paste!$B6863="","",IFERROR(INDEX(DeptName,MATCH($C6866,DeptTag,0)),"UNALLOCATED"))</f>
        <v/>
      </c>
      <c r="E6866">
        <f>IF(GL_Paste!$B6863="","",IFERROR(INDEX(AcctCat,MATCH(GL_Paste!$B6863&amp;"",AcctCode,0)),"UNKNOWN"))</f>
        <v/>
      </c>
      <c r="F6866">
        <f>IF(GL_Paste!$B6863="","",IFERROR(INDEX(AcctSub,MATCH(GL_Paste!$B6863&amp;"",AcctCode,0)),"UNKNOWN"))</f>
        <v/>
      </c>
    </row>
    <row r="6867">
      <c r="A6867" s="40">
        <f>IF(GL_Paste!$B6864="","",N(GL_Paste!$H6864)-N(GL_Paste!$G6864))</f>
        <v/>
      </c>
      <c r="B6867" s="43">
        <f>IF(GL_Paste!$B6864="","",DATE(YEAR(GL_Paste!$E6864),MONTH(GL_Paste!$E6864),1))</f>
        <v/>
      </c>
      <c r="C6867">
        <f>IF(GL_Paste!$B6864="","",IF(TRIM(GL_Paste!$M6864)&lt;&gt;"",TRIM(GL_Paste!$M6864),IFERROR(MID(GL_Paste!$I6864,FIND("[",GL_Paste!$I6864)+1,FIND("]",GL_Paste!$I6864)-FIND("[",GL_Paste!$I6864)-1),"")))</f>
        <v/>
      </c>
      <c r="D6867">
        <f>IF(GL_Paste!$B6864="","",IFERROR(INDEX(DeptName,MATCH($C6867,DeptTag,0)),"UNALLOCATED"))</f>
        <v/>
      </c>
      <c r="E6867">
        <f>IF(GL_Paste!$B6864="","",IFERROR(INDEX(AcctCat,MATCH(GL_Paste!$B6864&amp;"",AcctCode,0)),"UNKNOWN"))</f>
        <v/>
      </c>
      <c r="F6867">
        <f>IF(GL_Paste!$B6864="","",IFERROR(INDEX(AcctSub,MATCH(GL_Paste!$B6864&amp;"",AcctCode,0)),"UNKNOWN"))</f>
        <v/>
      </c>
    </row>
    <row r="6868">
      <c r="A6868" s="40">
        <f>IF(GL_Paste!$B6865="","",N(GL_Paste!$H6865)-N(GL_Paste!$G6865))</f>
        <v/>
      </c>
      <c r="B6868" s="43">
        <f>IF(GL_Paste!$B6865="","",DATE(YEAR(GL_Paste!$E6865),MONTH(GL_Paste!$E6865),1))</f>
        <v/>
      </c>
      <c r="C6868">
        <f>IF(GL_Paste!$B6865="","",IF(TRIM(GL_Paste!$M6865)&lt;&gt;"",TRIM(GL_Paste!$M6865),IFERROR(MID(GL_Paste!$I6865,FIND("[",GL_Paste!$I6865)+1,FIND("]",GL_Paste!$I6865)-FIND("[",GL_Paste!$I6865)-1),"")))</f>
        <v/>
      </c>
      <c r="D6868">
        <f>IF(GL_Paste!$B6865="","",IFERROR(INDEX(DeptName,MATCH($C6868,DeptTag,0)),"UNALLOCATED"))</f>
        <v/>
      </c>
      <c r="E6868">
        <f>IF(GL_Paste!$B6865="","",IFERROR(INDEX(AcctCat,MATCH(GL_Paste!$B6865&amp;"",AcctCode,0)),"UNKNOWN"))</f>
        <v/>
      </c>
      <c r="F6868">
        <f>IF(GL_Paste!$B6865="","",IFERROR(INDEX(AcctSub,MATCH(GL_Paste!$B6865&amp;"",AcctCode,0)),"UNKNOWN"))</f>
        <v/>
      </c>
    </row>
    <row r="6869">
      <c r="A6869" s="40">
        <f>IF(GL_Paste!$B6866="","",N(GL_Paste!$H6866)-N(GL_Paste!$G6866))</f>
        <v/>
      </c>
      <c r="B6869" s="43">
        <f>IF(GL_Paste!$B6866="","",DATE(YEAR(GL_Paste!$E6866),MONTH(GL_Paste!$E6866),1))</f>
        <v/>
      </c>
      <c r="C6869">
        <f>IF(GL_Paste!$B6866="","",IF(TRIM(GL_Paste!$M6866)&lt;&gt;"",TRIM(GL_Paste!$M6866),IFERROR(MID(GL_Paste!$I6866,FIND("[",GL_Paste!$I6866)+1,FIND("]",GL_Paste!$I6866)-FIND("[",GL_Paste!$I6866)-1),"")))</f>
        <v/>
      </c>
      <c r="D6869">
        <f>IF(GL_Paste!$B6866="","",IFERROR(INDEX(DeptName,MATCH($C6869,DeptTag,0)),"UNALLOCATED"))</f>
        <v/>
      </c>
      <c r="E6869">
        <f>IF(GL_Paste!$B6866="","",IFERROR(INDEX(AcctCat,MATCH(GL_Paste!$B6866&amp;"",AcctCode,0)),"UNKNOWN"))</f>
        <v/>
      </c>
      <c r="F6869">
        <f>IF(GL_Paste!$B6866="","",IFERROR(INDEX(AcctSub,MATCH(GL_Paste!$B6866&amp;"",AcctCode,0)),"UNKNOWN"))</f>
        <v/>
      </c>
    </row>
    <row r="6870">
      <c r="A6870" s="40">
        <f>IF(GL_Paste!$B6867="","",N(GL_Paste!$H6867)-N(GL_Paste!$G6867))</f>
        <v/>
      </c>
      <c r="B6870" s="43">
        <f>IF(GL_Paste!$B6867="","",DATE(YEAR(GL_Paste!$E6867),MONTH(GL_Paste!$E6867),1))</f>
        <v/>
      </c>
      <c r="C6870">
        <f>IF(GL_Paste!$B6867="","",IF(TRIM(GL_Paste!$M6867)&lt;&gt;"",TRIM(GL_Paste!$M6867),IFERROR(MID(GL_Paste!$I6867,FIND("[",GL_Paste!$I6867)+1,FIND("]",GL_Paste!$I6867)-FIND("[",GL_Paste!$I6867)-1),"")))</f>
        <v/>
      </c>
      <c r="D6870">
        <f>IF(GL_Paste!$B6867="","",IFERROR(INDEX(DeptName,MATCH($C6870,DeptTag,0)),"UNALLOCATED"))</f>
        <v/>
      </c>
      <c r="E6870">
        <f>IF(GL_Paste!$B6867="","",IFERROR(INDEX(AcctCat,MATCH(GL_Paste!$B6867&amp;"",AcctCode,0)),"UNKNOWN"))</f>
        <v/>
      </c>
      <c r="F6870">
        <f>IF(GL_Paste!$B6867="","",IFERROR(INDEX(AcctSub,MATCH(GL_Paste!$B6867&amp;"",AcctCode,0)),"UNKNOWN"))</f>
        <v/>
      </c>
    </row>
    <row r="6871">
      <c r="A6871" s="40">
        <f>IF(GL_Paste!$B6868="","",N(GL_Paste!$H6868)-N(GL_Paste!$G6868))</f>
        <v/>
      </c>
      <c r="B6871" s="43">
        <f>IF(GL_Paste!$B6868="","",DATE(YEAR(GL_Paste!$E6868),MONTH(GL_Paste!$E6868),1))</f>
        <v/>
      </c>
      <c r="C6871">
        <f>IF(GL_Paste!$B6868="","",IF(TRIM(GL_Paste!$M6868)&lt;&gt;"",TRIM(GL_Paste!$M6868),IFERROR(MID(GL_Paste!$I6868,FIND("[",GL_Paste!$I6868)+1,FIND("]",GL_Paste!$I6868)-FIND("[",GL_Paste!$I6868)-1),"")))</f>
        <v/>
      </c>
      <c r="D6871">
        <f>IF(GL_Paste!$B6868="","",IFERROR(INDEX(DeptName,MATCH($C6871,DeptTag,0)),"UNALLOCATED"))</f>
        <v/>
      </c>
      <c r="E6871">
        <f>IF(GL_Paste!$B6868="","",IFERROR(INDEX(AcctCat,MATCH(GL_Paste!$B6868&amp;"",AcctCode,0)),"UNKNOWN"))</f>
        <v/>
      </c>
      <c r="F6871">
        <f>IF(GL_Paste!$B6868="","",IFERROR(INDEX(AcctSub,MATCH(GL_Paste!$B6868&amp;"",AcctCode,0)),"UNKNOWN"))</f>
        <v/>
      </c>
    </row>
    <row r="6872">
      <c r="A6872" s="40">
        <f>IF(GL_Paste!$B6869="","",N(GL_Paste!$H6869)-N(GL_Paste!$G6869))</f>
        <v/>
      </c>
      <c r="B6872" s="43">
        <f>IF(GL_Paste!$B6869="","",DATE(YEAR(GL_Paste!$E6869),MONTH(GL_Paste!$E6869),1))</f>
        <v/>
      </c>
      <c r="C6872">
        <f>IF(GL_Paste!$B6869="","",IF(TRIM(GL_Paste!$M6869)&lt;&gt;"",TRIM(GL_Paste!$M6869),IFERROR(MID(GL_Paste!$I6869,FIND("[",GL_Paste!$I6869)+1,FIND("]",GL_Paste!$I6869)-FIND("[",GL_Paste!$I6869)-1),"")))</f>
        <v/>
      </c>
      <c r="D6872">
        <f>IF(GL_Paste!$B6869="","",IFERROR(INDEX(DeptName,MATCH($C6872,DeptTag,0)),"UNALLOCATED"))</f>
        <v/>
      </c>
      <c r="E6872">
        <f>IF(GL_Paste!$B6869="","",IFERROR(INDEX(AcctCat,MATCH(GL_Paste!$B6869&amp;"",AcctCode,0)),"UNKNOWN"))</f>
        <v/>
      </c>
      <c r="F6872">
        <f>IF(GL_Paste!$B6869="","",IFERROR(INDEX(AcctSub,MATCH(GL_Paste!$B6869&amp;"",AcctCode,0)),"UNKNOWN"))</f>
        <v/>
      </c>
    </row>
    <row r="6873">
      <c r="A6873" s="40">
        <f>IF(GL_Paste!$B6870="","",N(GL_Paste!$H6870)-N(GL_Paste!$G6870))</f>
        <v/>
      </c>
      <c r="B6873" s="43">
        <f>IF(GL_Paste!$B6870="","",DATE(YEAR(GL_Paste!$E6870),MONTH(GL_Paste!$E6870),1))</f>
        <v/>
      </c>
      <c r="C6873">
        <f>IF(GL_Paste!$B6870="","",IF(TRIM(GL_Paste!$M6870)&lt;&gt;"",TRIM(GL_Paste!$M6870),IFERROR(MID(GL_Paste!$I6870,FIND("[",GL_Paste!$I6870)+1,FIND("]",GL_Paste!$I6870)-FIND("[",GL_Paste!$I6870)-1),"")))</f>
        <v/>
      </c>
      <c r="D6873">
        <f>IF(GL_Paste!$B6870="","",IFERROR(INDEX(DeptName,MATCH($C6873,DeptTag,0)),"UNALLOCATED"))</f>
        <v/>
      </c>
      <c r="E6873">
        <f>IF(GL_Paste!$B6870="","",IFERROR(INDEX(AcctCat,MATCH(GL_Paste!$B6870&amp;"",AcctCode,0)),"UNKNOWN"))</f>
        <v/>
      </c>
      <c r="F6873">
        <f>IF(GL_Paste!$B6870="","",IFERROR(INDEX(AcctSub,MATCH(GL_Paste!$B6870&amp;"",AcctCode,0)),"UNKNOWN"))</f>
        <v/>
      </c>
    </row>
    <row r="6874">
      <c r="A6874" s="40">
        <f>IF(GL_Paste!$B6871="","",N(GL_Paste!$H6871)-N(GL_Paste!$G6871))</f>
        <v/>
      </c>
      <c r="B6874" s="43">
        <f>IF(GL_Paste!$B6871="","",DATE(YEAR(GL_Paste!$E6871),MONTH(GL_Paste!$E6871),1))</f>
        <v/>
      </c>
      <c r="C6874">
        <f>IF(GL_Paste!$B6871="","",IF(TRIM(GL_Paste!$M6871)&lt;&gt;"",TRIM(GL_Paste!$M6871),IFERROR(MID(GL_Paste!$I6871,FIND("[",GL_Paste!$I6871)+1,FIND("]",GL_Paste!$I6871)-FIND("[",GL_Paste!$I6871)-1),"")))</f>
        <v/>
      </c>
      <c r="D6874">
        <f>IF(GL_Paste!$B6871="","",IFERROR(INDEX(DeptName,MATCH($C6874,DeptTag,0)),"UNALLOCATED"))</f>
        <v/>
      </c>
      <c r="E6874">
        <f>IF(GL_Paste!$B6871="","",IFERROR(INDEX(AcctCat,MATCH(GL_Paste!$B6871&amp;"",AcctCode,0)),"UNKNOWN"))</f>
        <v/>
      </c>
      <c r="F6874">
        <f>IF(GL_Paste!$B6871="","",IFERROR(INDEX(AcctSub,MATCH(GL_Paste!$B6871&amp;"",AcctCode,0)),"UNKNOWN"))</f>
        <v/>
      </c>
    </row>
    <row r="6875">
      <c r="A6875" s="40">
        <f>IF(GL_Paste!$B6872="","",N(GL_Paste!$H6872)-N(GL_Paste!$G6872))</f>
        <v/>
      </c>
      <c r="B6875" s="43">
        <f>IF(GL_Paste!$B6872="","",DATE(YEAR(GL_Paste!$E6872),MONTH(GL_Paste!$E6872),1))</f>
        <v/>
      </c>
      <c r="C6875">
        <f>IF(GL_Paste!$B6872="","",IF(TRIM(GL_Paste!$M6872)&lt;&gt;"",TRIM(GL_Paste!$M6872),IFERROR(MID(GL_Paste!$I6872,FIND("[",GL_Paste!$I6872)+1,FIND("]",GL_Paste!$I6872)-FIND("[",GL_Paste!$I6872)-1),"")))</f>
        <v/>
      </c>
      <c r="D6875">
        <f>IF(GL_Paste!$B6872="","",IFERROR(INDEX(DeptName,MATCH($C6875,DeptTag,0)),"UNALLOCATED"))</f>
        <v/>
      </c>
      <c r="E6875">
        <f>IF(GL_Paste!$B6872="","",IFERROR(INDEX(AcctCat,MATCH(GL_Paste!$B6872&amp;"",AcctCode,0)),"UNKNOWN"))</f>
        <v/>
      </c>
      <c r="F6875">
        <f>IF(GL_Paste!$B6872="","",IFERROR(INDEX(AcctSub,MATCH(GL_Paste!$B6872&amp;"",AcctCode,0)),"UNKNOWN"))</f>
        <v/>
      </c>
    </row>
    <row r="6876">
      <c r="A6876" s="40">
        <f>IF(GL_Paste!$B6873="","",N(GL_Paste!$H6873)-N(GL_Paste!$G6873))</f>
        <v/>
      </c>
      <c r="B6876" s="43">
        <f>IF(GL_Paste!$B6873="","",DATE(YEAR(GL_Paste!$E6873),MONTH(GL_Paste!$E6873),1))</f>
        <v/>
      </c>
      <c r="C6876">
        <f>IF(GL_Paste!$B6873="","",IF(TRIM(GL_Paste!$M6873)&lt;&gt;"",TRIM(GL_Paste!$M6873),IFERROR(MID(GL_Paste!$I6873,FIND("[",GL_Paste!$I6873)+1,FIND("]",GL_Paste!$I6873)-FIND("[",GL_Paste!$I6873)-1),"")))</f>
        <v/>
      </c>
      <c r="D6876">
        <f>IF(GL_Paste!$B6873="","",IFERROR(INDEX(DeptName,MATCH($C6876,DeptTag,0)),"UNALLOCATED"))</f>
        <v/>
      </c>
      <c r="E6876">
        <f>IF(GL_Paste!$B6873="","",IFERROR(INDEX(AcctCat,MATCH(GL_Paste!$B6873&amp;"",AcctCode,0)),"UNKNOWN"))</f>
        <v/>
      </c>
      <c r="F6876">
        <f>IF(GL_Paste!$B6873="","",IFERROR(INDEX(AcctSub,MATCH(GL_Paste!$B6873&amp;"",AcctCode,0)),"UNKNOWN"))</f>
        <v/>
      </c>
    </row>
    <row r="6877">
      <c r="A6877" s="40">
        <f>IF(GL_Paste!$B6874="","",N(GL_Paste!$H6874)-N(GL_Paste!$G6874))</f>
        <v/>
      </c>
      <c r="B6877" s="43">
        <f>IF(GL_Paste!$B6874="","",DATE(YEAR(GL_Paste!$E6874),MONTH(GL_Paste!$E6874),1))</f>
        <v/>
      </c>
      <c r="C6877">
        <f>IF(GL_Paste!$B6874="","",IF(TRIM(GL_Paste!$M6874)&lt;&gt;"",TRIM(GL_Paste!$M6874),IFERROR(MID(GL_Paste!$I6874,FIND("[",GL_Paste!$I6874)+1,FIND("]",GL_Paste!$I6874)-FIND("[",GL_Paste!$I6874)-1),"")))</f>
        <v/>
      </c>
      <c r="D6877">
        <f>IF(GL_Paste!$B6874="","",IFERROR(INDEX(DeptName,MATCH($C6877,DeptTag,0)),"UNALLOCATED"))</f>
        <v/>
      </c>
      <c r="E6877">
        <f>IF(GL_Paste!$B6874="","",IFERROR(INDEX(AcctCat,MATCH(GL_Paste!$B6874&amp;"",AcctCode,0)),"UNKNOWN"))</f>
        <v/>
      </c>
      <c r="F6877">
        <f>IF(GL_Paste!$B6874="","",IFERROR(INDEX(AcctSub,MATCH(GL_Paste!$B6874&amp;"",AcctCode,0)),"UNKNOWN"))</f>
        <v/>
      </c>
    </row>
    <row r="6878">
      <c r="A6878" s="40">
        <f>IF(GL_Paste!$B6875="","",N(GL_Paste!$H6875)-N(GL_Paste!$G6875))</f>
        <v/>
      </c>
      <c r="B6878" s="43">
        <f>IF(GL_Paste!$B6875="","",DATE(YEAR(GL_Paste!$E6875),MONTH(GL_Paste!$E6875),1))</f>
        <v/>
      </c>
      <c r="C6878">
        <f>IF(GL_Paste!$B6875="","",IF(TRIM(GL_Paste!$M6875)&lt;&gt;"",TRIM(GL_Paste!$M6875),IFERROR(MID(GL_Paste!$I6875,FIND("[",GL_Paste!$I6875)+1,FIND("]",GL_Paste!$I6875)-FIND("[",GL_Paste!$I6875)-1),"")))</f>
        <v/>
      </c>
      <c r="D6878">
        <f>IF(GL_Paste!$B6875="","",IFERROR(INDEX(DeptName,MATCH($C6878,DeptTag,0)),"UNALLOCATED"))</f>
        <v/>
      </c>
      <c r="E6878">
        <f>IF(GL_Paste!$B6875="","",IFERROR(INDEX(AcctCat,MATCH(GL_Paste!$B6875&amp;"",AcctCode,0)),"UNKNOWN"))</f>
        <v/>
      </c>
      <c r="F6878">
        <f>IF(GL_Paste!$B6875="","",IFERROR(INDEX(AcctSub,MATCH(GL_Paste!$B6875&amp;"",AcctCode,0)),"UNKNOWN"))</f>
        <v/>
      </c>
    </row>
    <row r="6879">
      <c r="A6879" s="40">
        <f>IF(GL_Paste!$B6876="","",N(GL_Paste!$H6876)-N(GL_Paste!$G6876))</f>
        <v/>
      </c>
      <c r="B6879" s="43">
        <f>IF(GL_Paste!$B6876="","",DATE(YEAR(GL_Paste!$E6876),MONTH(GL_Paste!$E6876),1))</f>
        <v/>
      </c>
      <c r="C6879">
        <f>IF(GL_Paste!$B6876="","",IF(TRIM(GL_Paste!$M6876)&lt;&gt;"",TRIM(GL_Paste!$M6876),IFERROR(MID(GL_Paste!$I6876,FIND("[",GL_Paste!$I6876)+1,FIND("]",GL_Paste!$I6876)-FIND("[",GL_Paste!$I6876)-1),"")))</f>
        <v/>
      </c>
      <c r="D6879">
        <f>IF(GL_Paste!$B6876="","",IFERROR(INDEX(DeptName,MATCH($C6879,DeptTag,0)),"UNALLOCATED"))</f>
        <v/>
      </c>
      <c r="E6879">
        <f>IF(GL_Paste!$B6876="","",IFERROR(INDEX(AcctCat,MATCH(GL_Paste!$B6876&amp;"",AcctCode,0)),"UNKNOWN"))</f>
        <v/>
      </c>
      <c r="F6879">
        <f>IF(GL_Paste!$B6876="","",IFERROR(INDEX(AcctSub,MATCH(GL_Paste!$B6876&amp;"",AcctCode,0)),"UNKNOWN"))</f>
        <v/>
      </c>
    </row>
    <row r="6880">
      <c r="A6880" s="40">
        <f>IF(GL_Paste!$B6877="","",N(GL_Paste!$H6877)-N(GL_Paste!$G6877))</f>
        <v/>
      </c>
      <c r="B6880" s="43">
        <f>IF(GL_Paste!$B6877="","",DATE(YEAR(GL_Paste!$E6877),MONTH(GL_Paste!$E6877),1))</f>
        <v/>
      </c>
      <c r="C6880">
        <f>IF(GL_Paste!$B6877="","",IF(TRIM(GL_Paste!$M6877)&lt;&gt;"",TRIM(GL_Paste!$M6877),IFERROR(MID(GL_Paste!$I6877,FIND("[",GL_Paste!$I6877)+1,FIND("]",GL_Paste!$I6877)-FIND("[",GL_Paste!$I6877)-1),"")))</f>
        <v/>
      </c>
      <c r="D6880">
        <f>IF(GL_Paste!$B6877="","",IFERROR(INDEX(DeptName,MATCH($C6880,DeptTag,0)),"UNALLOCATED"))</f>
        <v/>
      </c>
      <c r="E6880">
        <f>IF(GL_Paste!$B6877="","",IFERROR(INDEX(AcctCat,MATCH(GL_Paste!$B6877&amp;"",AcctCode,0)),"UNKNOWN"))</f>
        <v/>
      </c>
      <c r="F6880">
        <f>IF(GL_Paste!$B6877="","",IFERROR(INDEX(AcctSub,MATCH(GL_Paste!$B6877&amp;"",AcctCode,0)),"UNKNOWN"))</f>
        <v/>
      </c>
    </row>
    <row r="6881">
      <c r="A6881" s="40">
        <f>IF(GL_Paste!$B6878="","",N(GL_Paste!$H6878)-N(GL_Paste!$G6878))</f>
        <v/>
      </c>
      <c r="B6881" s="43">
        <f>IF(GL_Paste!$B6878="","",DATE(YEAR(GL_Paste!$E6878),MONTH(GL_Paste!$E6878),1))</f>
        <v/>
      </c>
      <c r="C6881">
        <f>IF(GL_Paste!$B6878="","",IF(TRIM(GL_Paste!$M6878)&lt;&gt;"",TRIM(GL_Paste!$M6878),IFERROR(MID(GL_Paste!$I6878,FIND("[",GL_Paste!$I6878)+1,FIND("]",GL_Paste!$I6878)-FIND("[",GL_Paste!$I6878)-1),"")))</f>
        <v/>
      </c>
      <c r="D6881">
        <f>IF(GL_Paste!$B6878="","",IFERROR(INDEX(DeptName,MATCH($C6881,DeptTag,0)),"UNALLOCATED"))</f>
        <v/>
      </c>
      <c r="E6881">
        <f>IF(GL_Paste!$B6878="","",IFERROR(INDEX(AcctCat,MATCH(GL_Paste!$B6878&amp;"",AcctCode,0)),"UNKNOWN"))</f>
        <v/>
      </c>
      <c r="F6881">
        <f>IF(GL_Paste!$B6878="","",IFERROR(INDEX(AcctSub,MATCH(GL_Paste!$B6878&amp;"",AcctCode,0)),"UNKNOWN"))</f>
        <v/>
      </c>
    </row>
    <row r="6882">
      <c r="A6882" s="40">
        <f>IF(GL_Paste!$B6879="","",N(GL_Paste!$H6879)-N(GL_Paste!$G6879))</f>
        <v/>
      </c>
      <c r="B6882" s="43">
        <f>IF(GL_Paste!$B6879="","",DATE(YEAR(GL_Paste!$E6879),MONTH(GL_Paste!$E6879),1))</f>
        <v/>
      </c>
      <c r="C6882">
        <f>IF(GL_Paste!$B6879="","",IF(TRIM(GL_Paste!$M6879)&lt;&gt;"",TRIM(GL_Paste!$M6879),IFERROR(MID(GL_Paste!$I6879,FIND("[",GL_Paste!$I6879)+1,FIND("]",GL_Paste!$I6879)-FIND("[",GL_Paste!$I6879)-1),"")))</f>
        <v/>
      </c>
      <c r="D6882">
        <f>IF(GL_Paste!$B6879="","",IFERROR(INDEX(DeptName,MATCH($C6882,DeptTag,0)),"UNALLOCATED"))</f>
        <v/>
      </c>
      <c r="E6882">
        <f>IF(GL_Paste!$B6879="","",IFERROR(INDEX(AcctCat,MATCH(GL_Paste!$B6879&amp;"",AcctCode,0)),"UNKNOWN"))</f>
        <v/>
      </c>
      <c r="F6882">
        <f>IF(GL_Paste!$B6879="","",IFERROR(INDEX(AcctSub,MATCH(GL_Paste!$B6879&amp;"",AcctCode,0)),"UNKNOWN"))</f>
        <v/>
      </c>
    </row>
    <row r="6883">
      <c r="A6883" s="40">
        <f>IF(GL_Paste!$B6880="","",N(GL_Paste!$H6880)-N(GL_Paste!$G6880))</f>
        <v/>
      </c>
      <c r="B6883" s="43">
        <f>IF(GL_Paste!$B6880="","",DATE(YEAR(GL_Paste!$E6880),MONTH(GL_Paste!$E6880),1))</f>
        <v/>
      </c>
      <c r="C6883">
        <f>IF(GL_Paste!$B6880="","",IF(TRIM(GL_Paste!$M6880)&lt;&gt;"",TRIM(GL_Paste!$M6880),IFERROR(MID(GL_Paste!$I6880,FIND("[",GL_Paste!$I6880)+1,FIND("]",GL_Paste!$I6880)-FIND("[",GL_Paste!$I6880)-1),"")))</f>
        <v/>
      </c>
      <c r="D6883">
        <f>IF(GL_Paste!$B6880="","",IFERROR(INDEX(DeptName,MATCH($C6883,DeptTag,0)),"UNALLOCATED"))</f>
        <v/>
      </c>
      <c r="E6883">
        <f>IF(GL_Paste!$B6880="","",IFERROR(INDEX(AcctCat,MATCH(GL_Paste!$B6880&amp;"",AcctCode,0)),"UNKNOWN"))</f>
        <v/>
      </c>
      <c r="F6883">
        <f>IF(GL_Paste!$B6880="","",IFERROR(INDEX(AcctSub,MATCH(GL_Paste!$B6880&amp;"",AcctCode,0)),"UNKNOWN"))</f>
        <v/>
      </c>
    </row>
    <row r="6884">
      <c r="A6884" s="40">
        <f>IF(GL_Paste!$B6881="","",N(GL_Paste!$H6881)-N(GL_Paste!$G6881))</f>
        <v/>
      </c>
      <c r="B6884" s="43">
        <f>IF(GL_Paste!$B6881="","",DATE(YEAR(GL_Paste!$E6881),MONTH(GL_Paste!$E6881),1))</f>
        <v/>
      </c>
      <c r="C6884">
        <f>IF(GL_Paste!$B6881="","",IF(TRIM(GL_Paste!$M6881)&lt;&gt;"",TRIM(GL_Paste!$M6881),IFERROR(MID(GL_Paste!$I6881,FIND("[",GL_Paste!$I6881)+1,FIND("]",GL_Paste!$I6881)-FIND("[",GL_Paste!$I6881)-1),"")))</f>
        <v/>
      </c>
      <c r="D6884">
        <f>IF(GL_Paste!$B6881="","",IFERROR(INDEX(DeptName,MATCH($C6884,DeptTag,0)),"UNALLOCATED"))</f>
        <v/>
      </c>
      <c r="E6884">
        <f>IF(GL_Paste!$B6881="","",IFERROR(INDEX(AcctCat,MATCH(GL_Paste!$B6881&amp;"",AcctCode,0)),"UNKNOWN"))</f>
        <v/>
      </c>
      <c r="F6884">
        <f>IF(GL_Paste!$B6881="","",IFERROR(INDEX(AcctSub,MATCH(GL_Paste!$B6881&amp;"",AcctCode,0)),"UNKNOWN"))</f>
        <v/>
      </c>
    </row>
    <row r="6885">
      <c r="A6885" s="40">
        <f>IF(GL_Paste!$B6882="","",N(GL_Paste!$H6882)-N(GL_Paste!$G6882))</f>
        <v/>
      </c>
      <c r="B6885" s="43">
        <f>IF(GL_Paste!$B6882="","",DATE(YEAR(GL_Paste!$E6882),MONTH(GL_Paste!$E6882),1))</f>
        <v/>
      </c>
      <c r="C6885">
        <f>IF(GL_Paste!$B6882="","",IF(TRIM(GL_Paste!$M6882)&lt;&gt;"",TRIM(GL_Paste!$M6882),IFERROR(MID(GL_Paste!$I6882,FIND("[",GL_Paste!$I6882)+1,FIND("]",GL_Paste!$I6882)-FIND("[",GL_Paste!$I6882)-1),"")))</f>
        <v/>
      </c>
      <c r="D6885">
        <f>IF(GL_Paste!$B6882="","",IFERROR(INDEX(DeptName,MATCH($C6885,DeptTag,0)),"UNALLOCATED"))</f>
        <v/>
      </c>
      <c r="E6885">
        <f>IF(GL_Paste!$B6882="","",IFERROR(INDEX(AcctCat,MATCH(GL_Paste!$B6882&amp;"",AcctCode,0)),"UNKNOWN"))</f>
        <v/>
      </c>
      <c r="F6885">
        <f>IF(GL_Paste!$B6882="","",IFERROR(INDEX(AcctSub,MATCH(GL_Paste!$B6882&amp;"",AcctCode,0)),"UNKNOWN"))</f>
        <v/>
      </c>
    </row>
    <row r="6886">
      <c r="A6886" s="40">
        <f>IF(GL_Paste!$B6883="","",N(GL_Paste!$H6883)-N(GL_Paste!$G6883))</f>
        <v/>
      </c>
      <c r="B6886" s="43">
        <f>IF(GL_Paste!$B6883="","",DATE(YEAR(GL_Paste!$E6883),MONTH(GL_Paste!$E6883),1))</f>
        <v/>
      </c>
      <c r="C6886">
        <f>IF(GL_Paste!$B6883="","",IF(TRIM(GL_Paste!$M6883)&lt;&gt;"",TRIM(GL_Paste!$M6883),IFERROR(MID(GL_Paste!$I6883,FIND("[",GL_Paste!$I6883)+1,FIND("]",GL_Paste!$I6883)-FIND("[",GL_Paste!$I6883)-1),"")))</f>
        <v/>
      </c>
      <c r="D6886">
        <f>IF(GL_Paste!$B6883="","",IFERROR(INDEX(DeptName,MATCH($C6886,DeptTag,0)),"UNALLOCATED"))</f>
        <v/>
      </c>
      <c r="E6886">
        <f>IF(GL_Paste!$B6883="","",IFERROR(INDEX(AcctCat,MATCH(GL_Paste!$B6883&amp;"",AcctCode,0)),"UNKNOWN"))</f>
        <v/>
      </c>
      <c r="F6886">
        <f>IF(GL_Paste!$B6883="","",IFERROR(INDEX(AcctSub,MATCH(GL_Paste!$B6883&amp;"",AcctCode,0)),"UNKNOWN"))</f>
        <v/>
      </c>
    </row>
    <row r="6887">
      <c r="A6887" s="40">
        <f>IF(GL_Paste!$B6884="","",N(GL_Paste!$H6884)-N(GL_Paste!$G6884))</f>
        <v/>
      </c>
      <c r="B6887" s="43">
        <f>IF(GL_Paste!$B6884="","",DATE(YEAR(GL_Paste!$E6884),MONTH(GL_Paste!$E6884),1))</f>
        <v/>
      </c>
      <c r="C6887">
        <f>IF(GL_Paste!$B6884="","",IF(TRIM(GL_Paste!$M6884)&lt;&gt;"",TRIM(GL_Paste!$M6884),IFERROR(MID(GL_Paste!$I6884,FIND("[",GL_Paste!$I6884)+1,FIND("]",GL_Paste!$I6884)-FIND("[",GL_Paste!$I6884)-1),"")))</f>
        <v/>
      </c>
      <c r="D6887">
        <f>IF(GL_Paste!$B6884="","",IFERROR(INDEX(DeptName,MATCH($C6887,DeptTag,0)),"UNALLOCATED"))</f>
        <v/>
      </c>
      <c r="E6887">
        <f>IF(GL_Paste!$B6884="","",IFERROR(INDEX(AcctCat,MATCH(GL_Paste!$B6884&amp;"",AcctCode,0)),"UNKNOWN"))</f>
        <v/>
      </c>
      <c r="F6887">
        <f>IF(GL_Paste!$B6884="","",IFERROR(INDEX(AcctSub,MATCH(GL_Paste!$B6884&amp;"",AcctCode,0)),"UNKNOWN"))</f>
        <v/>
      </c>
    </row>
    <row r="6888">
      <c r="A6888" s="40">
        <f>IF(GL_Paste!$B6885="","",N(GL_Paste!$H6885)-N(GL_Paste!$G6885))</f>
        <v/>
      </c>
      <c r="B6888" s="43">
        <f>IF(GL_Paste!$B6885="","",DATE(YEAR(GL_Paste!$E6885),MONTH(GL_Paste!$E6885),1))</f>
        <v/>
      </c>
      <c r="C6888">
        <f>IF(GL_Paste!$B6885="","",IF(TRIM(GL_Paste!$M6885)&lt;&gt;"",TRIM(GL_Paste!$M6885),IFERROR(MID(GL_Paste!$I6885,FIND("[",GL_Paste!$I6885)+1,FIND("]",GL_Paste!$I6885)-FIND("[",GL_Paste!$I6885)-1),"")))</f>
        <v/>
      </c>
      <c r="D6888">
        <f>IF(GL_Paste!$B6885="","",IFERROR(INDEX(DeptName,MATCH($C6888,DeptTag,0)),"UNALLOCATED"))</f>
        <v/>
      </c>
      <c r="E6888">
        <f>IF(GL_Paste!$B6885="","",IFERROR(INDEX(AcctCat,MATCH(GL_Paste!$B6885&amp;"",AcctCode,0)),"UNKNOWN"))</f>
        <v/>
      </c>
      <c r="F6888">
        <f>IF(GL_Paste!$B6885="","",IFERROR(INDEX(AcctSub,MATCH(GL_Paste!$B6885&amp;"",AcctCode,0)),"UNKNOWN"))</f>
        <v/>
      </c>
    </row>
    <row r="6889">
      <c r="A6889" s="40">
        <f>IF(GL_Paste!$B6886="","",N(GL_Paste!$H6886)-N(GL_Paste!$G6886))</f>
        <v/>
      </c>
      <c r="B6889" s="43">
        <f>IF(GL_Paste!$B6886="","",DATE(YEAR(GL_Paste!$E6886),MONTH(GL_Paste!$E6886),1))</f>
        <v/>
      </c>
      <c r="C6889">
        <f>IF(GL_Paste!$B6886="","",IF(TRIM(GL_Paste!$M6886)&lt;&gt;"",TRIM(GL_Paste!$M6886),IFERROR(MID(GL_Paste!$I6886,FIND("[",GL_Paste!$I6886)+1,FIND("]",GL_Paste!$I6886)-FIND("[",GL_Paste!$I6886)-1),"")))</f>
        <v/>
      </c>
      <c r="D6889">
        <f>IF(GL_Paste!$B6886="","",IFERROR(INDEX(DeptName,MATCH($C6889,DeptTag,0)),"UNALLOCATED"))</f>
        <v/>
      </c>
      <c r="E6889">
        <f>IF(GL_Paste!$B6886="","",IFERROR(INDEX(AcctCat,MATCH(GL_Paste!$B6886&amp;"",AcctCode,0)),"UNKNOWN"))</f>
        <v/>
      </c>
      <c r="F6889">
        <f>IF(GL_Paste!$B6886="","",IFERROR(INDEX(AcctSub,MATCH(GL_Paste!$B6886&amp;"",AcctCode,0)),"UNKNOWN"))</f>
        <v/>
      </c>
    </row>
    <row r="6890">
      <c r="A6890" s="40">
        <f>IF(GL_Paste!$B6887="","",N(GL_Paste!$H6887)-N(GL_Paste!$G6887))</f>
        <v/>
      </c>
      <c r="B6890" s="43">
        <f>IF(GL_Paste!$B6887="","",DATE(YEAR(GL_Paste!$E6887),MONTH(GL_Paste!$E6887),1))</f>
        <v/>
      </c>
      <c r="C6890">
        <f>IF(GL_Paste!$B6887="","",IF(TRIM(GL_Paste!$M6887)&lt;&gt;"",TRIM(GL_Paste!$M6887),IFERROR(MID(GL_Paste!$I6887,FIND("[",GL_Paste!$I6887)+1,FIND("]",GL_Paste!$I6887)-FIND("[",GL_Paste!$I6887)-1),"")))</f>
        <v/>
      </c>
      <c r="D6890">
        <f>IF(GL_Paste!$B6887="","",IFERROR(INDEX(DeptName,MATCH($C6890,DeptTag,0)),"UNALLOCATED"))</f>
        <v/>
      </c>
      <c r="E6890">
        <f>IF(GL_Paste!$B6887="","",IFERROR(INDEX(AcctCat,MATCH(GL_Paste!$B6887&amp;"",AcctCode,0)),"UNKNOWN"))</f>
        <v/>
      </c>
      <c r="F6890">
        <f>IF(GL_Paste!$B6887="","",IFERROR(INDEX(AcctSub,MATCH(GL_Paste!$B6887&amp;"",AcctCode,0)),"UNKNOWN"))</f>
        <v/>
      </c>
    </row>
    <row r="6891">
      <c r="A6891" s="40">
        <f>IF(GL_Paste!$B6888="","",N(GL_Paste!$H6888)-N(GL_Paste!$G6888))</f>
        <v/>
      </c>
      <c r="B6891" s="43">
        <f>IF(GL_Paste!$B6888="","",DATE(YEAR(GL_Paste!$E6888),MONTH(GL_Paste!$E6888),1))</f>
        <v/>
      </c>
      <c r="C6891">
        <f>IF(GL_Paste!$B6888="","",IF(TRIM(GL_Paste!$M6888)&lt;&gt;"",TRIM(GL_Paste!$M6888),IFERROR(MID(GL_Paste!$I6888,FIND("[",GL_Paste!$I6888)+1,FIND("]",GL_Paste!$I6888)-FIND("[",GL_Paste!$I6888)-1),"")))</f>
        <v/>
      </c>
      <c r="D6891">
        <f>IF(GL_Paste!$B6888="","",IFERROR(INDEX(DeptName,MATCH($C6891,DeptTag,0)),"UNALLOCATED"))</f>
        <v/>
      </c>
      <c r="E6891">
        <f>IF(GL_Paste!$B6888="","",IFERROR(INDEX(AcctCat,MATCH(GL_Paste!$B6888&amp;"",AcctCode,0)),"UNKNOWN"))</f>
        <v/>
      </c>
      <c r="F6891">
        <f>IF(GL_Paste!$B6888="","",IFERROR(INDEX(AcctSub,MATCH(GL_Paste!$B6888&amp;"",AcctCode,0)),"UNKNOWN"))</f>
        <v/>
      </c>
    </row>
    <row r="6892">
      <c r="A6892" s="40">
        <f>IF(GL_Paste!$B6889="","",N(GL_Paste!$H6889)-N(GL_Paste!$G6889))</f>
        <v/>
      </c>
      <c r="B6892" s="43">
        <f>IF(GL_Paste!$B6889="","",DATE(YEAR(GL_Paste!$E6889),MONTH(GL_Paste!$E6889),1))</f>
        <v/>
      </c>
      <c r="C6892">
        <f>IF(GL_Paste!$B6889="","",IF(TRIM(GL_Paste!$M6889)&lt;&gt;"",TRIM(GL_Paste!$M6889),IFERROR(MID(GL_Paste!$I6889,FIND("[",GL_Paste!$I6889)+1,FIND("]",GL_Paste!$I6889)-FIND("[",GL_Paste!$I6889)-1),"")))</f>
        <v/>
      </c>
      <c r="D6892">
        <f>IF(GL_Paste!$B6889="","",IFERROR(INDEX(DeptName,MATCH($C6892,DeptTag,0)),"UNALLOCATED"))</f>
        <v/>
      </c>
      <c r="E6892">
        <f>IF(GL_Paste!$B6889="","",IFERROR(INDEX(AcctCat,MATCH(GL_Paste!$B6889&amp;"",AcctCode,0)),"UNKNOWN"))</f>
        <v/>
      </c>
      <c r="F6892">
        <f>IF(GL_Paste!$B6889="","",IFERROR(INDEX(AcctSub,MATCH(GL_Paste!$B6889&amp;"",AcctCode,0)),"UNKNOWN"))</f>
        <v/>
      </c>
    </row>
    <row r="6893">
      <c r="A6893" s="40">
        <f>IF(GL_Paste!$B6890="","",N(GL_Paste!$H6890)-N(GL_Paste!$G6890))</f>
        <v/>
      </c>
      <c r="B6893" s="43">
        <f>IF(GL_Paste!$B6890="","",DATE(YEAR(GL_Paste!$E6890),MONTH(GL_Paste!$E6890),1))</f>
        <v/>
      </c>
      <c r="C6893">
        <f>IF(GL_Paste!$B6890="","",IF(TRIM(GL_Paste!$M6890)&lt;&gt;"",TRIM(GL_Paste!$M6890),IFERROR(MID(GL_Paste!$I6890,FIND("[",GL_Paste!$I6890)+1,FIND("]",GL_Paste!$I6890)-FIND("[",GL_Paste!$I6890)-1),"")))</f>
        <v/>
      </c>
      <c r="D6893">
        <f>IF(GL_Paste!$B6890="","",IFERROR(INDEX(DeptName,MATCH($C6893,DeptTag,0)),"UNALLOCATED"))</f>
        <v/>
      </c>
      <c r="E6893">
        <f>IF(GL_Paste!$B6890="","",IFERROR(INDEX(AcctCat,MATCH(GL_Paste!$B6890&amp;"",AcctCode,0)),"UNKNOWN"))</f>
        <v/>
      </c>
      <c r="F6893">
        <f>IF(GL_Paste!$B6890="","",IFERROR(INDEX(AcctSub,MATCH(GL_Paste!$B6890&amp;"",AcctCode,0)),"UNKNOWN"))</f>
        <v/>
      </c>
    </row>
    <row r="6894">
      <c r="A6894" s="40">
        <f>IF(GL_Paste!$B6891="","",N(GL_Paste!$H6891)-N(GL_Paste!$G6891))</f>
        <v/>
      </c>
      <c r="B6894" s="43">
        <f>IF(GL_Paste!$B6891="","",DATE(YEAR(GL_Paste!$E6891),MONTH(GL_Paste!$E6891),1))</f>
        <v/>
      </c>
      <c r="C6894">
        <f>IF(GL_Paste!$B6891="","",IF(TRIM(GL_Paste!$M6891)&lt;&gt;"",TRIM(GL_Paste!$M6891),IFERROR(MID(GL_Paste!$I6891,FIND("[",GL_Paste!$I6891)+1,FIND("]",GL_Paste!$I6891)-FIND("[",GL_Paste!$I6891)-1),"")))</f>
        <v/>
      </c>
      <c r="D6894">
        <f>IF(GL_Paste!$B6891="","",IFERROR(INDEX(DeptName,MATCH($C6894,DeptTag,0)),"UNALLOCATED"))</f>
        <v/>
      </c>
      <c r="E6894">
        <f>IF(GL_Paste!$B6891="","",IFERROR(INDEX(AcctCat,MATCH(GL_Paste!$B6891&amp;"",AcctCode,0)),"UNKNOWN"))</f>
        <v/>
      </c>
      <c r="F6894">
        <f>IF(GL_Paste!$B6891="","",IFERROR(INDEX(AcctSub,MATCH(GL_Paste!$B6891&amp;"",AcctCode,0)),"UNKNOWN"))</f>
        <v/>
      </c>
    </row>
    <row r="6895">
      <c r="A6895" s="40">
        <f>IF(GL_Paste!$B6892="","",N(GL_Paste!$H6892)-N(GL_Paste!$G6892))</f>
        <v/>
      </c>
      <c r="B6895" s="43">
        <f>IF(GL_Paste!$B6892="","",DATE(YEAR(GL_Paste!$E6892),MONTH(GL_Paste!$E6892),1))</f>
        <v/>
      </c>
      <c r="C6895">
        <f>IF(GL_Paste!$B6892="","",IF(TRIM(GL_Paste!$M6892)&lt;&gt;"",TRIM(GL_Paste!$M6892),IFERROR(MID(GL_Paste!$I6892,FIND("[",GL_Paste!$I6892)+1,FIND("]",GL_Paste!$I6892)-FIND("[",GL_Paste!$I6892)-1),"")))</f>
        <v/>
      </c>
      <c r="D6895">
        <f>IF(GL_Paste!$B6892="","",IFERROR(INDEX(DeptName,MATCH($C6895,DeptTag,0)),"UNALLOCATED"))</f>
        <v/>
      </c>
      <c r="E6895">
        <f>IF(GL_Paste!$B6892="","",IFERROR(INDEX(AcctCat,MATCH(GL_Paste!$B6892&amp;"",AcctCode,0)),"UNKNOWN"))</f>
        <v/>
      </c>
      <c r="F6895">
        <f>IF(GL_Paste!$B6892="","",IFERROR(INDEX(AcctSub,MATCH(GL_Paste!$B6892&amp;"",AcctCode,0)),"UNKNOWN"))</f>
        <v/>
      </c>
    </row>
    <row r="6896">
      <c r="A6896" s="40">
        <f>IF(GL_Paste!$B6893="","",N(GL_Paste!$H6893)-N(GL_Paste!$G6893))</f>
        <v/>
      </c>
      <c r="B6896" s="43">
        <f>IF(GL_Paste!$B6893="","",DATE(YEAR(GL_Paste!$E6893),MONTH(GL_Paste!$E6893),1))</f>
        <v/>
      </c>
      <c r="C6896">
        <f>IF(GL_Paste!$B6893="","",IF(TRIM(GL_Paste!$M6893)&lt;&gt;"",TRIM(GL_Paste!$M6893),IFERROR(MID(GL_Paste!$I6893,FIND("[",GL_Paste!$I6893)+1,FIND("]",GL_Paste!$I6893)-FIND("[",GL_Paste!$I6893)-1),"")))</f>
        <v/>
      </c>
      <c r="D6896">
        <f>IF(GL_Paste!$B6893="","",IFERROR(INDEX(DeptName,MATCH($C6896,DeptTag,0)),"UNALLOCATED"))</f>
        <v/>
      </c>
      <c r="E6896">
        <f>IF(GL_Paste!$B6893="","",IFERROR(INDEX(AcctCat,MATCH(GL_Paste!$B6893&amp;"",AcctCode,0)),"UNKNOWN"))</f>
        <v/>
      </c>
      <c r="F6896">
        <f>IF(GL_Paste!$B6893="","",IFERROR(INDEX(AcctSub,MATCH(GL_Paste!$B6893&amp;"",AcctCode,0)),"UNKNOWN"))</f>
        <v/>
      </c>
    </row>
    <row r="6897">
      <c r="A6897" s="40">
        <f>IF(GL_Paste!$B6894="","",N(GL_Paste!$H6894)-N(GL_Paste!$G6894))</f>
        <v/>
      </c>
      <c r="B6897" s="43">
        <f>IF(GL_Paste!$B6894="","",DATE(YEAR(GL_Paste!$E6894),MONTH(GL_Paste!$E6894),1))</f>
        <v/>
      </c>
      <c r="C6897">
        <f>IF(GL_Paste!$B6894="","",IF(TRIM(GL_Paste!$M6894)&lt;&gt;"",TRIM(GL_Paste!$M6894),IFERROR(MID(GL_Paste!$I6894,FIND("[",GL_Paste!$I6894)+1,FIND("]",GL_Paste!$I6894)-FIND("[",GL_Paste!$I6894)-1),"")))</f>
        <v/>
      </c>
      <c r="D6897">
        <f>IF(GL_Paste!$B6894="","",IFERROR(INDEX(DeptName,MATCH($C6897,DeptTag,0)),"UNALLOCATED"))</f>
        <v/>
      </c>
      <c r="E6897">
        <f>IF(GL_Paste!$B6894="","",IFERROR(INDEX(AcctCat,MATCH(GL_Paste!$B6894&amp;"",AcctCode,0)),"UNKNOWN"))</f>
        <v/>
      </c>
      <c r="F6897">
        <f>IF(GL_Paste!$B6894="","",IFERROR(INDEX(AcctSub,MATCH(GL_Paste!$B6894&amp;"",AcctCode,0)),"UNKNOWN"))</f>
        <v/>
      </c>
    </row>
    <row r="6898">
      <c r="A6898" s="40">
        <f>IF(GL_Paste!$B6895="","",N(GL_Paste!$H6895)-N(GL_Paste!$G6895))</f>
        <v/>
      </c>
      <c r="B6898" s="43">
        <f>IF(GL_Paste!$B6895="","",DATE(YEAR(GL_Paste!$E6895),MONTH(GL_Paste!$E6895),1))</f>
        <v/>
      </c>
      <c r="C6898">
        <f>IF(GL_Paste!$B6895="","",IF(TRIM(GL_Paste!$M6895)&lt;&gt;"",TRIM(GL_Paste!$M6895),IFERROR(MID(GL_Paste!$I6895,FIND("[",GL_Paste!$I6895)+1,FIND("]",GL_Paste!$I6895)-FIND("[",GL_Paste!$I6895)-1),"")))</f>
        <v/>
      </c>
      <c r="D6898">
        <f>IF(GL_Paste!$B6895="","",IFERROR(INDEX(DeptName,MATCH($C6898,DeptTag,0)),"UNALLOCATED"))</f>
        <v/>
      </c>
      <c r="E6898">
        <f>IF(GL_Paste!$B6895="","",IFERROR(INDEX(AcctCat,MATCH(GL_Paste!$B6895&amp;"",AcctCode,0)),"UNKNOWN"))</f>
        <v/>
      </c>
      <c r="F6898">
        <f>IF(GL_Paste!$B6895="","",IFERROR(INDEX(AcctSub,MATCH(GL_Paste!$B6895&amp;"",AcctCode,0)),"UNKNOWN"))</f>
        <v/>
      </c>
    </row>
    <row r="6899">
      <c r="A6899" s="40">
        <f>IF(GL_Paste!$B6896="","",N(GL_Paste!$H6896)-N(GL_Paste!$G6896))</f>
        <v/>
      </c>
      <c r="B6899" s="43">
        <f>IF(GL_Paste!$B6896="","",DATE(YEAR(GL_Paste!$E6896),MONTH(GL_Paste!$E6896),1))</f>
        <v/>
      </c>
      <c r="C6899">
        <f>IF(GL_Paste!$B6896="","",IF(TRIM(GL_Paste!$M6896)&lt;&gt;"",TRIM(GL_Paste!$M6896),IFERROR(MID(GL_Paste!$I6896,FIND("[",GL_Paste!$I6896)+1,FIND("]",GL_Paste!$I6896)-FIND("[",GL_Paste!$I6896)-1),"")))</f>
        <v/>
      </c>
      <c r="D6899">
        <f>IF(GL_Paste!$B6896="","",IFERROR(INDEX(DeptName,MATCH($C6899,DeptTag,0)),"UNALLOCATED"))</f>
        <v/>
      </c>
      <c r="E6899">
        <f>IF(GL_Paste!$B6896="","",IFERROR(INDEX(AcctCat,MATCH(GL_Paste!$B6896&amp;"",AcctCode,0)),"UNKNOWN"))</f>
        <v/>
      </c>
      <c r="F6899">
        <f>IF(GL_Paste!$B6896="","",IFERROR(INDEX(AcctSub,MATCH(GL_Paste!$B6896&amp;"",AcctCode,0)),"UNKNOWN"))</f>
        <v/>
      </c>
    </row>
    <row r="6900">
      <c r="A6900" s="40">
        <f>IF(GL_Paste!$B6897="","",N(GL_Paste!$H6897)-N(GL_Paste!$G6897))</f>
        <v/>
      </c>
      <c r="B6900" s="43">
        <f>IF(GL_Paste!$B6897="","",DATE(YEAR(GL_Paste!$E6897),MONTH(GL_Paste!$E6897),1))</f>
        <v/>
      </c>
      <c r="C6900">
        <f>IF(GL_Paste!$B6897="","",IF(TRIM(GL_Paste!$M6897)&lt;&gt;"",TRIM(GL_Paste!$M6897),IFERROR(MID(GL_Paste!$I6897,FIND("[",GL_Paste!$I6897)+1,FIND("]",GL_Paste!$I6897)-FIND("[",GL_Paste!$I6897)-1),"")))</f>
        <v/>
      </c>
      <c r="D6900">
        <f>IF(GL_Paste!$B6897="","",IFERROR(INDEX(DeptName,MATCH($C6900,DeptTag,0)),"UNALLOCATED"))</f>
        <v/>
      </c>
      <c r="E6900">
        <f>IF(GL_Paste!$B6897="","",IFERROR(INDEX(AcctCat,MATCH(GL_Paste!$B6897&amp;"",AcctCode,0)),"UNKNOWN"))</f>
        <v/>
      </c>
      <c r="F6900">
        <f>IF(GL_Paste!$B6897="","",IFERROR(INDEX(AcctSub,MATCH(GL_Paste!$B6897&amp;"",AcctCode,0)),"UNKNOWN"))</f>
        <v/>
      </c>
    </row>
    <row r="6901">
      <c r="A6901" s="40">
        <f>IF(GL_Paste!$B6898="","",N(GL_Paste!$H6898)-N(GL_Paste!$G6898))</f>
        <v/>
      </c>
      <c r="B6901" s="43">
        <f>IF(GL_Paste!$B6898="","",DATE(YEAR(GL_Paste!$E6898),MONTH(GL_Paste!$E6898),1))</f>
        <v/>
      </c>
      <c r="C6901">
        <f>IF(GL_Paste!$B6898="","",IF(TRIM(GL_Paste!$M6898)&lt;&gt;"",TRIM(GL_Paste!$M6898),IFERROR(MID(GL_Paste!$I6898,FIND("[",GL_Paste!$I6898)+1,FIND("]",GL_Paste!$I6898)-FIND("[",GL_Paste!$I6898)-1),"")))</f>
        <v/>
      </c>
      <c r="D6901">
        <f>IF(GL_Paste!$B6898="","",IFERROR(INDEX(DeptName,MATCH($C6901,DeptTag,0)),"UNALLOCATED"))</f>
        <v/>
      </c>
      <c r="E6901">
        <f>IF(GL_Paste!$B6898="","",IFERROR(INDEX(AcctCat,MATCH(GL_Paste!$B6898&amp;"",AcctCode,0)),"UNKNOWN"))</f>
        <v/>
      </c>
      <c r="F6901">
        <f>IF(GL_Paste!$B6898="","",IFERROR(INDEX(AcctSub,MATCH(GL_Paste!$B6898&amp;"",AcctCode,0)),"UNKNOWN"))</f>
        <v/>
      </c>
    </row>
    <row r="6902">
      <c r="A6902" s="40">
        <f>IF(GL_Paste!$B6899="","",N(GL_Paste!$H6899)-N(GL_Paste!$G6899))</f>
        <v/>
      </c>
      <c r="B6902" s="43">
        <f>IF(GL_Paste!$B6899="","",DATE(YEAR(GL_Paste!$E6899),MONTH(GL_Paste!$E6899),1))</f>
        <v/>
      </c>
      <c r="C6902">
        <f>IF(GL_Paste!$B6899="","",IF(TRIM(GL_Paste!$M6899)&lt;&gt;"",TRIM(GL_Paste!$M6899),IFERROR(MID(GL_Paste!$I6899,FIND("[",GL_Paste!$I6899)+1,FIND("]",GL_Paste!$I6899)-FIND("[",GL_Paste!$I6899)-1),"")))</f>
        <v/>
      </c>
      <c r="D6902">
        <f>IF(GL_Paste!$B6899="","",IFERROR(INDEX(DeptName,MATCH($C6902,DeptTag,0)),"UNALLOCATED"))</f>
        <v/>
      </c>
      <c r="E6902">
        <f>IF(GL_Paste!$B6899="","",IFERROR(INDEX(AcctCat,MATCH(GL_Paste!$B6899&amp;"",AcctCode,0)),"UNKNOWN"))</f>
        <v/>
      </c>
      <c r="F6902">
        <f>IF(GL_Paste!$B6899="","",IFERROR(INDEX(AcctSub,MATCH(GL_Paste!$B6899&amp;"",AcctCode,0)),"UNKNOWN"))</f>
        <v/>
      </c>
    </row>
    <row r="6903">
      <c r="A6903" s="40">
        <f>IF(GL_Paste!$B6900="","",N(GL_Paste!$H6900)-N(GL_Paste!$G6900))</f>
        <v/>
      </c>
      <c r="B6903" s="43">
        <f>IF(GL_Paste!$B6900="","",DATE(YEAR(GL_Paste!$E6900),MONTH(GL_Paste!$E6900),1))</f>
        <v/>
      </c>
      <c r="C6903">
        <f>IF(GL_Paste!$B6900="","",IF(TRIM(GL_Paste!$M6900)&lt;&gt;"",TRIM(GL_Paste!$M6900),IFERROR(MID(GL_Paste!$I6900,FIND("[",GL_Paste!$I6900)+1,FIND("]",GL_Paste!$I6900)-FIND("[",GL_Paste!$I6900)-1),"")))</f>
        <v/>
      </c>
      <c r="D6903">
        <f>IF(GL_Paste!$B6900="","",IFERROR(INDEX(DeptName,MATCH($C6903,DeptTag,0)),"UNALLOCATED"))</f>
        <v/>
      </c>
      <c r="E6903">
        <f>IF(GL_Paste!$B6900="","",IFERROR(INDEX(AcctCat,MATCH(GL_Paste!$B6900&amp;"",AcctCode,0)),"UNKNOWN"))</f>
        <v/>
      </c>
      <c r="F6903">
        <f>IF(GL_Paste!$B6900="","",IFERROR(INDEX(AcctSub,MATCH(GL_Paste!$B6900&amp;"",AcctCode,0)),"UNKNOWN"))</f>
        <v/>
      </c>
    </row>
    <row r="6904">
      <c r="A6904" s="40">
        <f>IF(GL_Paste!$B6901="","",N(GL_Paste!$H6901)-N(GL_Paste!$G6901))</f>
        <v/>
      </c>
      <c r="B6904" s="43">
        <f>IF(GL_Paste!$B6901="","",DATE(YEAR(GL_Paste!$E6901),MONTH(GL_Paste!$E6901),1))</f>
        <v/>
      </c>
      <c r="C6904">
        <f>IF(GL_Paste!$B6901="","",IF(TRIM(GL_Paste!$M6901)&lt;&gt;"",TRIM(GL_Paste!$M6901),IFERROR(MID(GL_Paste!$I6901,FIND("[",GL_Paste!$I6901)+1,FIND("]",GL_Paste!$I6901)-FIND("[",GL_Paste!$I6901)-1),"")))</f>
        <v/>
      </c>
      <c r="D6904">
        <f>IF(GL_Paste!$B6901="","",IFERROR(INDEX(DeptName,MATCH($C6904,DeptTag,0)),"UNALLOCATED"))</f>
        <v/>
      </c>
      <c r="E6904">
        <f>IF(GL_Paste!$B6901="","",IFERROR(INDEX(AcctCat,MATCH(GL_Paste!$B6901&amp;"",AcctCode,0)),"UNKNOWN"))</f>
        <v/>
      </c>
      <c r="F6904">
        <f>IF(GL_Paste!$B6901="","",IFERROR(INDEX(AcctSub,MATCH(GL_Paste!$B6901&amp;"",AcctCode,0)),"UNKNOWN"))</f>
        <v/>
      </c>
    </row>
    <row r="6905">
      <c r="A6905" s="40">
        <f>IF(GL_Paste!$B6902="","",N(GL_Paste!$H6902)-N(GL_Paste!$G6902))</f>
        <v/>
      </c>
      <c r="B6905" s="43">
        <f>IF(GL_Paste!$B6902="","",DATE(YEAR(GL_Paste!$E6902),MONTH(GL_Paste!$E6902),1))</f>
        <v/>
      </c>
      <c r="C6905">
        <f>IF(GL_Paste!$B6902="","",IF(TRIM(GL_Paste!$M6902)&lt;&gt;"",TRIM(GL_Paste!$M6902),IFERROR(MID(GL_Paste!$I6902,FIND("[",GL_Paste!$I6902)+1,FIND("]",GL_Paste!$I6902)-FIND("[",GL_Paste!$I6902)-1),"")))</f>
        <v/>
      </c>
      <c r="D6905">
        <f>IF(GL_Paste!$B6902="","",IFERROR(INDEX(DeptName,MATCH($C6905,DeptTag,0)),"UNALLOCATED"))</f>
        <v/>
      </c>
      <c r="E6905">
        <f>IF(GL_Paste!$B6902="","",IFERROR(INDEX(AcctCat,MATCH(GL_Paste!$B6902&amp;"",AcctCode,0)),"UNKNOWN"))</f>
        <v/>
      </c>
      <c r="F6905">
        <f>IF(GL_Paste!$B6902="","",IFERROR(INDEX(AcctSub,MATCH(GL_Paste!$B6902&amp;"",AcctCode,0)),"UNKNOWN"))</f>
        <v/>
      </c>
    </row>
    <row r="6906">
      <c r="A6906" s="40">
        <f>IF(GL_Paste!$B6903="","",N(GL_Paste!$H6903)-N(GL_Paste!$G6903))</f>
        <v/>
      </c>
      <c r="B6906" s="43">
        <f>IF(GL_Paste!$B6903="","",DATE(YEAR(GL_Paste!$E6903),MONTH(GL_Paste!$E6903),1))</f>
        <v/>
      </c>
      <c r="C6906">
        <f>IF(GL_Paste!$B6903="","",IF(TRIM(GL_Paste!$M6903)&lt;&gt;"",TRIM(GL_Paste!$M6903),IFERROR(MID(GL_Paste!$I6903,FIND("[",GL_Paste!$I6903)+1,FIND("]",GL_Paste!$I6903)-FIND("[",GL_Paste!$I6903)-1),"")))</f>
        <v/>
      </c>
      <c r="D6906">
        <f>IF(GL_Paste!$B6903="","",IFERROR(INDEX(DeptName,MATCH($C6906,DeptTag,0)),"UNALLOCATED"))</f>
        <v/>
      </c>
      <c r="E6906">
        <f>IF(GL_Paste!$B6903="","",IFERROR(INDEX(AcctCat,MATCH(GL_Paste!$B6903&amp;"",AcctCode,0)),"UNKNOWN"))</f>
        <v/>
      </c>
      <c r="F6906">
        <f>IF(GL_Paste!$B6903="","",IFERROR(INDEX(AcctSub,MATCH(GL_Paste!$B6903&amp;"",AcctCode,0)),"UNKNOWN"))</f>
        <v/>
      </c>
    </row>
    <row r="6907">
      <c r="A6907" s="40">
        <f>IF(GL_Paste!$B6904="","",N(GL_Paste!$H6904)-N(GL_Paste!$G6904))</f>
        <v/>
      </c>
      <c r="B6907" s="43">
        <f>IF(GL_Paste!$B6904="","",DATE(YEAR(GL_Paste!$E6904),MONTH(GL_Paste!$E6904),1))</f>
        <v/>
      </c>
      <c r="C6907">
        <f>IF(GL_Paste!$B6904="","",IF(TRIM(GL_Paste!$M6904)&lt;&gt;"",TRIM(GL_Paste!$M6904),IFERROR(MID(GL_Paste!$I6904,FIND("[",GL_Paste!$I6904)+1,FIND("]",GL_Paste!$I6904)-FIND("[",GL_Paste!$I6904)-1),"")))</f>
        <v/>
      </c>
      <c r="D6907">
        <f>IF(GL_Paste!$B6904="","",IFERROR(INDEX(DeptName,MATCH($C6907,DeptTag,0)),"UNALLOCATED"))</f>
        <v/>
      </c>
      <c r="E6907">
        <f>IF(GL_Paste!$B6904="","",IFERROR(INDEX(AcctCat,MATCH(GL_Paste!$B6904&amp;"",AcctCode,0)),"UNKNOWN"))</f>
        <v/>
      </c>
      <c r="F6907">
        <f>IF(GL_Paste!$B6904="","",IFERROR(INDEX(AcctSub,MATCH(GL_Paste!$B6904&amp;"",AcctCode,0)),"UNKNOWN"))</f>
        <v/>
      </c>
    </row>
    <row r="6908">
      <c r="A6908" s="40">
        <f>IF(GL_Paste!$B6905="","",N(GL_Paste!$H6905)-N(GL_Paste!$G6905))</f>
        <v/>
      </c>
      <c r="B6908" s="43">
        <f>IF(GL_Paste!$B6905="","",DATE(YEAR(GL_Paste!$E6905),MONTH(GL_Paste!$E6905),1))</f>
        <v/>
      </c>
      <c r="C6908">
        <f>IF(GL_Paste!$B6905="","",IF(TRIM(GL_Paste!$M6905)&lt;&gt;"",TRIM(GL_Paste!$M6905),IFERROR(MID(GL_Paste!$I6905,FIND("[",GL_Paste!$I6905)+1,FIND("]",GL_Paste!$I6905)-FIND("[",GL_Paste!$I6905)-1),"")))</f>
        <v/>
      </c>
      <c r="D6908">
        <f>IF(GL_Paste!$B6905="","",IFERROR(INDEX(DeptName,MATCH($C6908,DeptTag,0)),"UNALLOCATED"))</f>
        <v/>
      </c>
      <c r="E6908">
        <f>IF(GL_Paste!$B6905="","",IFERROR(INDEX(AcctCat,MATCH(GL_Paste!$B6905&amp;"",AcctCode,0)),"UNKNOWN"))</f>
        <v/>
      </c>
      <c r="F6908">
        <f>IF(GL_Paste!$B6905="","",IFERROR(INDEX(AcctSub,MATCH(GL_Paste!$B6905&amp;"",AcctCode,0)),"UNKNOWN"))</f>
        <v/>
      </c>
    </row>
    <row r="6909">
      <c r="A6909" s="40">
        <f>IF(GL_Paste!$B6906="","",N(GL_Paste!$H6906)-N(GL_Paste!$G6906))</f>
        <v/>
      </c>
      <c r="B6909" s="43">
        <f>IF(GL_Paste!$B6906="","",DATE(YEAR(GL_Paste!$E6906),MONTH(GL_Paste!$E6906),1))</f>
        <v/>
      </c>
      <c r="C6909">
        <f>IF(GL_Paste!$B6906="","",IF(TRIM(GL_Paste!$M6906)&lt;&gt;"",TRIM(GL_Paste!$M6906),IFERROR(MID(GL_Paste!$I6906,FIND("[",GL_Paste!$I6906)+1,FIND("]",GL_Paste!$I6906)-FIND("[",GL_Paste!$I6906)-1),"")))</f>
        <v/>
      </c>
      <c r="D6909">
        <f>IF(GL_Paste!$B6906="","",IFERROR(INDEX(DeptName,MATCH($C6909,DeptTag,0)),"UNALLOCATED"))</f>
        <v/>
      </c>
      <c r="E6909">
        <f>IF(GL_Paste!$B6906="","",IFERROR(INDEX(AcctCat,MATCH(GL_Paste!$B6906&amp;"",AcctCode,0)),"UNKNOWN"))</f>
        <v/>
      </c>
      <c r="F6909">
        <f>IF(GL_Paste!$B6906="","",IFERROR(INDEX(AcctSub,MATCH(GL_Paste!$B6906&amp;"",AcctCode,0)),"UNKNOWN"))</f>
        <v/>
      </c>
    </row>
    <row r="6910">
      <c r="A6910" s="40">
        <f>IF(GL_Paste!$B6907="","",N(GL_Paste!$H6907)-N(GL_Paste!$G6907))</f>
        <v/>
      </c>
      <c r="B6910" s="43">
        <f>IF(GL_Paste!$B6907="","",DATE(YEAR(GL_Paste!$E6907),MONTH(GL_Paste!$E6907),1))</f>
        <v/>
      </c>
      <c r="C6910">
        <f>IF(GL_Paste!$B6907="","",IF(TRIM(GL_Paste!$M6907)&lt;&gt;"",TRIM(GL_Paste!$M6907),IFERROR(MID(GL_Paste!$I6907,FIND("[",GL_Paste!$I6907)+1,FIND("]",GL_Paste!$I6907)-FIND("[",GL_Paste!$I6907)-1),"")))</f>
        <v/>
      </c>
      <c r="D6910">
        <f>IF(GL_Paste!$B6907="","",IFERROR(INDEX(DeptName,MATCH($C6910,DeptTag,0)),"UNALLOCATED"))</f>
        <v/>
      </c>
      <c r="E6910">
        <f>IF(GL_Paste!$B6907="","",IFERROR(INDEX(AcctCat,MATCH(GL_Paste!$B6907&amp;"",AcctCode,0)),"UNKNOWN"))</f>
        <v/>
      </c>
      <c r="F6910">
        <f>IF(GL_Paste!$B6907="","",IFERROR(INDEX(AcctSub,MATCH(GL_Paste!$B6907&amp;"",AcctCode,0)),"UNKNOWN"))</f>
        <v/>
      </c>
    </row>
    <row r="6911">
      <c r="A6911" s="40">
        <f>IF(GL_Paste!$B6908="","",N(GL_Paste!$H6908)-N(GL_Paste!$G6908))</f>
        <v/>
      </c>
      <c r="B6911" s="43">
        <f>IF(GL_Paste!$B6908="","",DATE(YEAR(GL_Paste!$E6908),MONTH(GL_Paste!$E6908),1))</f>
        <v/>
      </c>
      <c r="C6911">
        <f>IF(GL_Paste!$B6908="","",IF(TRIM(GL_Paste!$M6908)&lt;&gt;"",TRIM(GL_Paste!$M6908),IFERROR(MID(GL_Paste!$I6908,FIND("[",GL_Paste!$I6908)+1,FIND("]",GL_Paste!$I6908)-FIND("[",GL_Paste!$I6908)-1),"")))</f>
        <v/>
      </c>
      <c r="D6911">
        <f>IF(GL_Paste!$B6908="","",IFERROR(INDEX(DeptName,MATCH($C6911,DeptTag,0)),"UNALLOCATED"))</f>
        <v/>
      </c>
      <c r="E6911">
        <f>IF(GL_Paste!$B6908="","",IFERROR(INDEX(AcctCat,MATCH(GL_Paste!$B6908&amp;"",AcctCode,0)),"UNKNOWN"))</f>
        <v/>
      </c>
      <c r="F6911">
        <f>IF(GL_Paste!$B6908="","",IFERROR(INDEX(AcctSub,MATCH(GL_Paste!$B6908&amp;"",AcctCode,0)),"UNKNOWN"))</f>
        <v/>
      </c>
    </row>
    <row r="6912">
      <c r="A6912" s="40">
        <f>IF(GL_Paste!$B6909="","",N(GL_Paste!$H6909)-N(GL_Paste!$G6909))</f>
        <v/>
      </c>
      <c r="B6912" s="43">
        <f>IF(GL_Paste!$B6909="","",DATE(YEAR(GL_Paste!$E6909),MONTH(GL_Paste!$E6909),1))</f>
        <v/>
      </c>
      <c r="C6912">
        <f>IF(GL_Paste!$B6909="","",IF(TRIM(GL_Paste!$M6909)&lt;&gt;"",TRIM(GL_Paste!$M6909),IFERROR(MID(GL_Paste!$I6909,FIND("[",GL_Paste!$I6909)+1,FIND("]",GL_Paste!$I6909)-FIND("[",GL_Paste!$I6909)-1),"")))</f>
        <v/>
      </c>
      <c r="D6912">
        <f>IF(GL_Paste!$B6909="","",IFERROR(INDEX(DeptName,MATCH($C6912,DeptTag,0)),"UNALLOCATED"))</f>
        <v/>
      </c>
      <c r="E6912">
        <f>IF(GL_Paste!$B6909="","",IFERROR(INDEX(AcctCat,MATCH(GL_Paste!$B6909&amp;"",AcctCode,0)),"UNKNOWN"))</f>
        <v/>
      </c>
      <c r="F6912">
        <f>IF(GL_Paste!$B6909="","",IFERROR(INDEX(AcctSub,MATCH(GL_Paste!$B6909&amp;"",AcctCode,0)),"UNKNOWN"))</f>
        <v/>
      </c>
    </row>
    <row r="6913">
      <c r="A6913" s="40">
        <f>IF(GL_Paste!$B6910="","",N(GL_Paste!$H6910)-N(GL_Paste!$G6910))</f>
        <v/>
      </c>
      <c r="B6913" s="43">
        <f>IF(GL_Paste!$B6910="","",DATE(YEAR(GL_Paste!$E6910),MONTH(GL_Paste!$E6910),1))</f>
        <v/>
      </c>
      <c r="C6913">
        <f>IF(GL_Paste!$B6910="","",IF(TRIM(GL_Paste!$M6910)&lt;&gt;"",TRIM(GL_Paste!$M6910),IFERROR(MID(GL_Paste!$I6910,FIND("[",GL_Paste!$I6910)+1,FIND("]",GL_Paste!$I6910)-FIND("[",GL_Paste!$I6910)-1),"")))</f>
        <v/>
      </c>
      <c r="D6913">
        <f>IF(GL_Paste!$B6910="","",IFERROR(INDEX(DeptName,MATCH($C6913,DeptTag,0)),"UNALLOCATED"))</f>
        <v/>
      </c>
      <c r="E6913">
        <f>IF(GL_Paste!$B6910="","",IFERROR(INDEX(AcctCat,MATCH(GL_Paste!$B6910&amp;"",AcctCode,0)),"UNKNOWN"))</f>
        <v/>
      </c>
      <c r="F6913">
        <f>IF(GL_Paste!$B6910="","",IFERROR(INDEX(AcctSub,MATCH(GL_Paste!$B6910&amp;"",AcctCode,0)),"UNKNOWN"))</f>
        <v/>
      </c>
    </row>
    <row r="6914">
      <c r="A6914" s="40">
        <f>IF(GL_Paste!$B6911="","",N(GL_Paste!$H6911)-N(GL_Paste!$G6911))</f>
        <v/>
      </c>
      <c r="B6914" s="43">
        <f>IF(GL_Paste!$B6911="","",DATE(YEAR(GL_Paste!$E6911),MONTH(GL_Paste!$E6911),1))</f>
        <v/>
      </c>
      <c r="C6914">
        <f>IF(GL_Paste!$B6911="","",IF(TRIM(GL_Paste!$M6911)&lt;&gt;"",TRIM(GL_Paste!$M6911),IFERROR(MID(GL_Paste!$I6911,FIND("[",GL_Paste!$I6911)+1,FIND("]",GL_Paste!$I6911)-FIND("[",GL_Paste!$I6911)-1),"")))</f>
        <v/>
      </c>
      <c r="D6914">
        <f>IF(GL_Paste!$B6911="","",IFERROR(INDEX(DeptName,MATCH($C6914,DeptTag,0)),"UNALLOCATED"))</f>
        <v/>
      </c>
      <c r="E6914">
        <f>IF(GL_Paste!$B6911="","",IFERROR(INDEX(AcctCat,MATCH(GL_Paste!$B6911&amp;"",AcctCode,0)),"UNKNOWN"))</f>
        <v/>
      </c>
      <c r="F6914">
        <f>IF(GL_Paste!$B6911="","",IFERROR(INDEX(AcctSub,MATCH(GL_Paste!$B6911&amp;"",AcctCode,0)),"UNKNOWN"))</f>
        <v/>
      </c>
    </row>
    <row r="6915">
      <c r="A6915" s="40">
        <f>IF(GL_Paste!$B6912="","",N(GL_Paste!$H6912)-N(GL_Paste!$G6912))</f>
        <v/>
      </c>
      <c r="B6915" s="43">
        <f>IF(GL_Paste!$B6912="","",DATE(YEAR(GL_Paste!$E6912),MONTH(GL_Paste!$E6912),1))</f>
        <v/>
      </c>
      <c r="C6915">
        <f>IF(GL_Paste!$B6912="","",IF(TRIM(GL_Paste!$M6912)&lt;&gt;"",TRIM(GL_Paste!$M6912),IFERROR(MID(GL_Paste!$I6912,FIND("[",GL_Paste!$I6912)+1,FIND("]",GL_Paste!$I6912)-FIND("[",GL_Paste!$I6912)-1),"")))</f>
        <v/>
      </c>
      <c r="D6915">
        <f>IF(GL_Paste!$B6912="","",IFERROR(INDEX(DeptName,MATCH($C6915,DeptTag,0)),"UNALLOCATED"))</f>
        <v/>
      </c>
      <c r="E6915">
        <f>IF(GL_Paste!$B6912="","",IFERROR(INDEX(AcctCat,MATCH(GL_Paste!$B6912&amp;"",AcctCode,0)),"UNKNOWN"))</f>
        <v/>
      </c>
      <c r="F6915">
        <f>IF(GL_Paste!$B6912="","",IFERROR(INDEX(AcctSub,MATCH(GL_Paste!$B6912&amp;"",AcctCode,0)),"UNKNOWN"))</f>
        <v/>
      </c>
    </row>
    <row r="6916">
      <c r="A6916" s="40">
        <f>IF(GL_Paste!$B6913="","",N(GL_Paste!$H6913)-N(GL_Paste!$G6913))</f>
        <v/>
      </c>
      <c r="B6916" s="43">
        <f>IF(GL_Paste!$B6913="","",DATE(YEAR(GL_Paste!$E6913),MONTH(GL_Paste!$E6913),1))</f>
        <v/>
      </c>
      <c r="C6916">
        <f>IF(GL_Paste!$B6913="","",IF(TRIM(GL_Paste!$M6913)&lt;&gt;"",TRIM(GL_Paste!$M6913),IFERROR(MID(GL_Paste!$I6913,FIND("[",GL_Paste!$I6913)+1,FIND("]",GL_Paste!$I6913)-FIND("[",GL_Paste!$I6913)-1),"")))</f>
        <v/>
      </c>
      <c r="D6916">
        <f>IF(GL_Paste!$B6913="","",IFERROR(INDEX(DeptName,MATCH($C6916,DeptTag,0)),"UNALLOCATED"))</f>
        <v/>
      </c>
      <c r="E6916">
        <f>IF(GL_Paste!$B6913="","",IFERROR(INDEX(AcctCat,MATCH(GL_Paste!$B6913&amp;"",AcctCode,0)),"UNKNOWN"))</f>
        <v/>
      </c>
      <c r="F6916">
        <f>IF(GL_Paste!$B6913="","",IFERROR(INDEX(AcctSub,MATCH(GL_Paste!$B6913&amp;"",AcctCode,0)),"UNKNOWN"))</f>
        <v/>
      </c>
    </row>
    <row r="6917">
      <c r="A6917" s="40">
        <f>IF(GL_Paste!$B6914="","",N(GL_Paste!$H6914)-N(GL_Paste!$G6914))</f>
        <v/>
      </c>
      <c r="B6917" s="43">
        <f>IF(GL_Paste!$B6914="","",DATE(YEAR(GL_Paste!$E6914),MONTH(GL_Paste!$E6914),1))</f>
        <v/>
      </c>
      <c r="C6917">
        <f>IF(GL_Paste!$B6914="","",IF(TRIM(GL_Paste!$M6914)&lt;&gt;"",TRIM(GL_Paste!$M6914),IFERROR(MID(GL_Paste!$I6914,FIND("[",GL_Paste!$I6914)+1,FIND("]",GL_Paste!$I6914)-FIND("[",GL_Paste!$I6914)-1),"")))</f>
        <v/>
      </c>
      <c r="D6917">
        <f>IF(GL_Paste!$B6914="","",IFERROR(INDEX(DeptName,MATCH($C6917,DeptTag,0)),"UNALLOCATED"))</f>
        <v/>
      </c>
      <c r="E6917">
        <f>IF(GL_Paste!$B6914="","",IFERROR(INDEX(AcctCat,MATCH(GL_Paste!$B6914&amp;"",AcctCode,0)),"UNKNOWN"))</f>
        <v/>
      </c>
      <c r="F6917">
        <f>IF(GL_Paste!$B6914="","",IFERROR(INDEX(AcctSub,MATCH(GL_Paste!$B6914&amp;"",AcctCode,0)),"UNKNOWN"))</f>
        <v/>
      </c>
    </row>
    <row r="6918">
      <c r="A6918" s="40">
        <f>IF(GL_Paste!$B6915="","",N(GL_Paste!$H6915)-N(GL_Paste!$G6915))</f>
        <v/>
      </c>
      <c r="B6918" s="43">
        <f>IF(GL_Paste!$B6915="","",DATE(YEAR(GL_Paste!$E6915),MONTH(GL_Paste!$E6915),1))</f>
        <v/>
      </c>
      <c r="C6918">
        <f>IF(GL_Paste!$B6915="","",IF(TRIM(GL_Paste!$M6915)&lt;&gt;"",TRIM(GL_Paste!$M6915),IFERROR(MID(GL_Paste!$I6915,FIND("[",GL_Paste!$I6915)+1,FIND("]",GL_Paste!$I6915)-FIND("[",GL_Paste!$I6915)-1),"")))</f>
        <v/>
      </c>
      <c r="D6918">
        <f>IF(GL_Paste!$B6915="","",IFERROR(INDEX(DeptName,MATCH($C6918,DeptTag,0)),"UNALLOCATED"))</f>
        <v/>
      </c>
      <c r="E6918">
        <f>IF(GL_Paste!$B6915="","",IFERROR(INDEX(AcctCat,MATCH(GL_Paste!$B6915&amp;"",AcctCode,0)),"UNKNOWN"))</f>
        <v/>
      </c>
      <c r="F6918">
        <f>IF(GL_Paste!$B6915="","",IFERROR(INDEX(AcctSub,MATCH(GL_Paste!$B6915&amp;"",AcctCode,0)),"UNKNOWN"))</f>
        <v/>
      </c>
    </row>
    <row r="6919">
      <c r="A6919" s="40">
        <f>IF(GL_Paste!$B6916="","",N(GL_Paste!$H6916)-N(GL_Paste!$G6916))</f>
        <v/>
      </c>
      <c r="B6919" s="43">
        <f>IF(GL_Paste!$B6916="","",DATE(YEAR(GL_Paste!$E6916),MONTH(GL_Paste!$E6916),1))</f>
        <v/>
      </c>
      <c r="C6919">
        <f>IF(GL_Paste!$B6916="","",IF(TRIM(GL_Paste!$M6916)&lt;&gt;"",TRIM(GL_Paste!$M6916),IFERROR(MID(GL_Paste!$I6916,FIND("[",GL_Paste!$I6916)+1,FIND("]",GL_Paste!$I6916)-FIND("[",GL_Paste!$I6916)-1),"")))</f>
        <v/>
      </c>
      <c r="D6919">
        <f>IF(GL_Paste!$B6916="","",IFERROR(INDEX(DeptName,MATCH($C6919,DeptTag,0)),"UNALLOCATED"))</f>
        <v/>
      </c>
      <c r="E6919">
        <f>IF(GL_Paste!$B6916="","",IFERROR(INDEX(AcctCat,MATCH(GL_Paste!$B6916&amp;"",AcctCode,0)),"UNKNOWN"))</f>
        <v/>
      </c>
      <c r="F6919">
        <f>IF(GL_Paste!$B6916="","",IFERROR(INDEX(AcctSub,MATCH(GL_Paste!$B6916&amp;"",AcctCode,0)),"UNKNOWN"))</f>
        <v/>
      </c>
    </row>
    <row r="6920">
      <c r="A6920" s="40">
        <f>IF(GL_Paste!$B6917="","",N(GL_Paste!$H6917)-N(GL_Paste!$G6917))</f>
        <v/>
      </c>
      <c r="B6920" s="43">
        <f>IF(GL_Paste!$B6917="","",DATE(YEAR(GL_Paste!$E6917),MONTH(GL_Paste!$E6917),1))</f>
        <v/>
      </c>
      <c r="C6920">
        <f>IF(GL_Paste!$B6917="","",IF(TRIM(GL_Paste!$M6917)&lt;&gt;"",TRIM(GL_Paste!$M6917),IFERROR(MID(GL_Paste!$I6917,FIND("[",GL_Paste!$I6917)+1,FIND("]",GL_Paste!$I6917)-FIND("[",GL_Paste!$I6917)-1),"")))</f>
        <v/>
      </c>
      <c r="D6920">
        <f>IF(GL_Paste!$B6917="","",IFERROR(INDEX(DeptName,MATCH($C6920,DeptTag,0)),"UNALLOCATED"))</f>
        <v/>
      </c>
      <c r="E6920">
        <f>IF(GL_Paste!$B6917="","",IFERROR(INDEX(AcctCat,MATCH(GL_Paste!$B6917&amp;"",AcctCode,0)),"UNKNOWN"))</f>
        <v/>
      </c>
      <c r="F6920">
        <f>IF(GL_Paste!$B6917="","",IFERROR(INDEX(AcctSub,MATCH(GL_Paste!$B6917&amp;"",AcctCode,0)),"UNKNOWN"))</f>
        <v/>
      </c>
    </row>
    <row r="6921">
      <c r="A6921" s="40">
        <f>IF(GL_Paste!$B6918="","",N(GL_Paste!$H6918)-N(GL_Paste!$G6918))</f>
        <v/>
      </c>
      <c r="B6921" s="43">
        <f>IF(GL_Paste!$B6918="","",DATE(YEAR(GL_Paste!$E6918),MONTH(GL_Paste!$E6918),1))</f>
        <v/>
      </c>
      <c r="C6921">
        <f>IF(GL_Paste!$B6918="","",IF(TRIM(GL_Paste!$M6918)&lt;&gt;"",TRIM(GL_Paste!$M6918),IFERROR(MID(GL_Paste!$I6918,FIND("[",GL_Paste!$I6918)+1,FIND("]",GL_Paste!$I6918)-FIND("[",GL_Paste!$I6918)-1),"")))</f>
        <v/>
      </c>
      <c r="D6921">
        <f>IF(GL_Paste!$B6918="","",IFERROR(INDEX(DeptName,MATCH($C6921,DeptTag,0)),"UNALLOCATED"))</f>
        <v/>
      </c>
      <c r="E6921">
        <f>IF(GL_Paste!$B6918="","",IFERROR(INDEX(AcctCat,MATCH(GL_Paste!$B6918&amp;"",AcctCode,0)),"UNKNOWN"))</f>
        <v/>
      </c>
      <c r="F6921">
        <f>IF(GL_Paste!$B6918="","",IFERROR(INDEX(AcctSub,MATCH(GL_Paste!$B6918&amp;"",AcctCode,0)),"UNKNOWN"))</f>
        <v/>
      </c>
    </row>
    <row r="6922">
      <c r="A6922" s="40">
        <f>IF(GL_Paste!$B6919="","",N(GL_Paste!$H6919)-N(GL_Paste!$G6919))</f>
        <v/>
      </c>
      <c r="B6922" s="43">
        <f>IF(GL_Paste!$B6919="","",DATE(YEAR(GL_Paste!$E6919),MONTH(GL_Paste!$E6919),1))</f>
        <v/>
      </c>
      <c r="C6922">
        <f>IF(GL_Paste!$B6919="","",IF(TRIM(GL_Paste!$M6919)&lt;&gt;"",TRIM(GL_Paste!$M6919),IFERROR(MID(GL_Paste!$I6919,FIND("[",GL_Paste!$I6919)+1,FIND("]",GL_Paste!$I6919)-FIND("[",GL_Paste!$I6919)-1),"")))</f>
        <v/>
      </c>
      <c r="D6922">
        <f>IF(GL_Paste!$B6919="","",IFERROR(INDEX(DeptName,MATCH($C6922,DeptTag,0)),"UNALLOCATED"))</f>
        <v/>
      </c>
      <c r="E6922">
        <f>IF(GL_Paste!$B6919="","",IFERROR(INDEX(AcctCat,MATCH(GL_Paste!$B6919&amp;"",AcctCode,0)),"UNKNOWN"))</f>
        <v/>
      </c>
      <c r="F6922">
        <f>IF(GL_Paste!$B6919="","",IFERROR(INDEX(AcctSub,MATCH(GL_Paste!$B6919&amp;"",AcctCode,0)),"UNKNOWN"))</f>
        <v/>
      </c>
    </row>
    <row r="6923">
      <c r="A6923" s="40">
        <f>IF(GL_Paste!$B6920="","",N(GL_Paste!$H6920)-N(GL_Paste!$G6920))</f>
        <v/>
      </c>
      <c r="B6923" s="43">
        <f>IF(GL_Paste!$B6920="","",DATE(YEAR(GL_Paste!$E6920),MONTH(GL_Paste!$E6920),1))</f>
        <v/>
      </c>
      <c r="C6923">
        <f>IF(GL_Paste!$B6920="","",IF(TRIM(GL_Paste!$M6920)&lt;&gt;"",TRIM(GL_Paste!$M6920),IFERROR(MID(GL_Paste!$I6920,FIND("[",GL_Paste!$I6920)+1,FIND("]",GL_Paste!$I6920)-FIND("[",GL_Paste!$I6920)-1),"")))</f>
        <v/>
      </c>
      <c r="D6923">
        <f>IF(GL_Paste!$B6920="","",IFERROR(INDEX(DeptName,MATCH($C6923,DeptTag,0)),"UNALLOCATED"))</f>
        <v/>
      </c>
      <c r="E6923">
        <f>IF(GL_Paste!$B6920="","",IFERROR(INDEX(AcctCat,MATCH(GL_Paste!$B6920&amp;"",AcctCode,0)),"UNKNOWN"))</f>
        <v/>
      </c>
      <c r="F6923">
        <f>IF(GL_Paste!$B6920="","",IFERROR(INDEX(AcctSub,MATCH(GL_Paste!$B6920&amp;"",AcctCode,0)),"UNKNOWN"))</f>
        <v/>
      </c>
    </row>
    <row r="6924">
      <c r="A6924" s="40">
        <f>IF(GL_Paste!$B6921="","",N(GL_Paste!$H6921)-N(GL_Paste!$G6921))</f>
        <v/>
      </c>
      <c r="B6924" s="43">
        <f>IF(GL_Paste!$B6921="","",DATE(YEAR(GL_Paste!$E6921),MONTH(GL_Paste!$E6921),1))</f>
        <v/>
      </c>
      <c r="C6924">
        <f>IF(GL_Paste!$B6921="","",IF(TRIM(GL_Paste!$M6921)&lt;&gt;"",TRIM(GL_Paste!$M6921),IFERROR(MID(GL_Paste!$I6921,FIND("[",GL_Paste!$I6921)+1,FIND("]",GL_Paste!$I6921)-FIND("[",GL_Paste!$I6921)-1),"")))</f>
        <v/>
      </c>
      <c r="D6924">
        <f>IF(GL_Paste!$B6921="","",IFERROR(INDEX(DeptName,MATCH($C6924,DeptTag,0)),"UNALLOCATED"))</f>
        <v/>
      </c>
      <c r="E6924">
        <f>IF(GL_Paste!$B6921="","",IFERROR(INDEX(AcctCat,MATCH(GL_Paste!$B6921&amp;"",AcctCode,0)),"UNKNOWN"))</f>
        <v/>
      </c>
      <c r="F6924">
        <f>IF(GL_Paste!$B6921="","",IFERROR(INDEX(AcctSub,MATCH(GL_Paste!$B6921&amp;"",AcctCode,0)),"UNKNOWN"))</f>
        <v/>
      </c>
    </row>
    <row r="6925">
      <c r="A6925" s="40">
        <f>IF(GL_Paste!$B6922="","",N(GL_Paste!$H6922)-N(GL_Paste!$G6922))</f>
        <v/>
      </c>
      <c r="B6925" s="43">
        <f>IF(GL_Paste!$B6922="","",DATE(YEAR(GL_Paste!$E6922),MONTH(GL_Paste!$E6922),1))</f>
        <v/>
      </c>
      <c r="C6925">
        <f>IF(GL_Paste!$B6922="","",IF(TRIM(GL_Paste!$M6922)&lt;&gt;"",TRIM(GL_Paste!$M6922),IFERROR(MID(GL_Paste!$I6922,FIND("[",GL_Paste!$I6922)+1,FIND("]",GL_Paste!$I6922)-FIND("[",GL_Paste!$I6922)-1),"")))</f>
        <v/>
      </c>
      <c r="D6925">
        <f>IF(GL_Paste!$B6922="","",IFERROR(INDEX(DeptName,MATCH($C6925,DeptTag,0)),"UNALLOCATED"))</f>
        <v/>
      </c>
      <c r="E6925">
        <f>IF(GL_Paste!$B6922="","",IFERROR(INDEX(AcctCat,MATCH(GL_Paste!$B6922&amp;"",AcctCode,0)),"UNKNOWN"))</f>
        <v/>
      </c>
      <c r="F6925">
        <f>IF(GL_Paste!$B6922="","",IFERROR(INDEX(AcctSub,MATCH(GL_Paste!$B6922&amp;"",AcctCode,0)),"UNKNOWN"))</f>
        <v/>
      </c>
    </row>
    <row r="6926">
      <c r="A6926" s="40">
        <f>IF(GL_Paste!$B6923="","",N(GL_Paste!$H6923)-N(GL_Paste!$G6923))</f>
        <v/>
      </c>
      <c r="B6926" s="43">
        <f>IF(GL_Paste!$B6923="","",DATE(YEAR(GL_Paste!$E6923),MONTH(GL_Paste!$E6923),1))</f>
        <v/>
      </c>
      <c r="C6926">
        <f>IF(GL_Paste!$B6923="","",IF(TRIM(GL_Paste!$M6923)&lt;&gt;"",TRIM(GL_Paste!$M6923),IFERROR(MID(GL_Paste!$I6923,FIND("[",GL_Paste!$I6923)+1,FIND("]",GL_Paste!$I6923)-FIND("[",GL_Paste!$I6923)-1),"")))</f>
        <v/>
      </c>
      <c r="D6926">
        <f>IF(GL_Paste!$B6923="","",IFERROR(INDEX(DeptName,MATCH($C6926,DeptTag,0)),"UNALLOCATED"))</f>
        <v/>
      </c>
      <c r="E6926">
        <f>IF(GL_Paste!$B6923="","",IFERROR(INDEX(AcctCat,MATCH(GL_Paste!$B6923&amp;"",AcctCode,0)),"UNKNOWN"))</f>
        <v/>
      </c>
      <c r="F6926">
        <f>IF(GL_Paste!$B6923="","",IFERROR(INDEX(AcctSub,MATCH(GL_Paste!$B6923&amp;"",AcctCode,0)),"UNKNOWN"))</f>
        <v/>
      </c>
    </row>
    <row r="6927">
      <c r="A6927" s="40">
        <f>IF(GL_Paste!$B6924="","",N(GL_Paste!$H6924)-N(GL_Paste!$G6924))</f>
        <v/>
      </c>
      <c r="B6927" s="43">
        <f>IF(GL_Paste!$B6924="","",DATE(YEAR(GL_Paste!$E6924),MONTH(GL_Paste!$E6924),1))</f>
        <v/>
      </c>
      <c r="C6927">
        <f>IF(GL_Paste!$B6924="","",IF(TRIM(GL_Paste!$M6924)&lt;&gt;"",TRIM(GL_Paste!$M6924),IFERROR(MID(GL_Paste!$I6924,FIND("[",GL_Paste!$I6924)+1,FIND("]",GL_Paste!$I6924)-FIND("[",GL_Paste!$I6924)-1),"")))</f>
        <v/>
      </c>
      <c r="D6927">
        <f>IF(GL_Paste!$B6924="","",IFERROR(INDEX(DeptName,MATCH($C6927,DeptTag,0)),"UNALLOCATED"))</f>
        <v/>
      </c>
      <c r="E6927">
        <f>IF(GL_Paste!$B6924="","",IFERROR(INDEX(AcctCat,MATCH(GL_Paste!$B6924&amp;"",AcctCode,0)),"UNKNOWN"))</f>
        <v/>
      </c>
      <c r="F6927">
        <f>IF(GL_Paste!$B6924="","",IFERROR(INDEX(AcctSub,MATCH(GL_Paste!$B6924&amp;"",AcctCode,0)),"UNKNOWN"))</f>
        <v/>
      </c>
    </row>
    <row r="6928">
      <c r="A6928" s="40">
        <f>IF(GL_Paste!$B6925="","",N(GL_Paste!$H6925)-N(GL_Paste!$G6925))</f>
        <v/>
      </c>
      <c r="B6928" s="43">
        <f>IF(GL_Paste!$B6925="","",DATE(YEAR(GL_Paste!$E6925),MONTH(GL_Paste!$E6925),1))</f>
        <v/>
      </c>
      <c r="C6928">
        <f>IF(GL_Paste!$B6925="","",IF(TRIM(GL_Paste!$M6925)&lt;&gt;"",TRIM(GL_Paste!$M6925),IFERROR(MID(GL_Paste!$I6925,FIND("[",GL_Paste!$I6925)+1,FIND("]",GL_Paste!$I6925)-FIND("[",GL_Paste!$I6925)-1),"")))</f>
        <v/>
      </c>
      <c r="D6928">
        <f>IF(GL_Paste!$B6925="","",IFERROR(INDEX(DeptName,MATCH($C6928,DeptTag,0)),"UNALLOCATED"))</f>
        <v/>
      </c>
      <c r="E6928">
        <f>IF(GL_Paste!$B6925="","",IFERROR(INDEX(AcctCat,MATCH(GL_Paste!$B6925&amp;"",AcctCode,0)),"UNKNOWN"))</f>
        <v/>
      </c>
      <c r="F6928">
        <f>IF(GL_Paste!$B6925="","",IFERROR(INDEX(AcctSub,MATCH(GL_Paste!$B6925&amp;"",AcctCode,0)),"UNKNOWN"))</f>
        <v/>
      </c>
    </row>
    <row r="6929">
      <c r="A6929" s="40">
        <f>IF(GL_Paste!$B6926="","",N(GL_Paste!$H6926)-N(GL_Paste!$G6926))</f>
        <v/>
      </c>
      <c r="B6929" s="43">
        <f>IF(GL_Paste!$B6926="","",DATE(YEAR(GL_Paste!$E6926),MONTH(GL_Paste!$E6926),1))</f>
        <v/>
      </c>
      <c r="C6929">
        <f>IF(GL_Paste!$B6926="","",IF(TRIM(GL_Paste!$M6926)&lt;&gt;"",TRIM(GL_Paste!$M6926),IFERROR(MID(GL_Paste!$I6926,FIND("[",GL_Paste!$I6926)+1,FIND("]",GL_Paste!$I6926)-FIND("[",GL_Paste!$I6926)-1),"")))</f>
        <v/>
      </c>
      <c r="D6929">
        <f>IF(GL_Paste!$B6926="","",IFERROR(INDEX(DeptName,MATCH($C6929,DeptTag,0)),"UNALLOCATED"))</f>
        <v/>
      </c>
      <c r="E6929">
        <f>IF(GL_Paste!$B6926="","",IFERROR(INDEX(AcctCat,MATCH(GL_Paste!$B6926&amp;"",AcctCode,0)),"UNKNOWN"))</f>
        <v/>
      </c>
      <c r="F6929">
        <f>IF(GL_Paste!$B6926="","",IFERROR(INDEX(AcctSub,MATCH(GL_Paste!$B6926&amp;"",AcctCode,0)),"UNKNOWN"))</f>
        <v/>
      </c>
    </row>
    <row r="6930">
      <c r="A6930" s="40">
        <f>IF(GL_Paste!$B6927="","",N(GL_Paste!$H6927)-N(GL_Paste!$G6927))</f>
        <v/>
      </c>
      <c r="B6930" s="43">
        <f>IF(GL_Paste!$B6927="","",DATE(YEAR(GL_Paste!$E6927),MONTH(GL_Paste!$E6927),1))</f>
        <v/>
      </c>
      <c r="C6930">
        <f>IF(GL_Paste!$B6927="","",IF(TRIM(GL_Paste!$M6927)&lt;&gt;"",TRIM(GL_Paste!$M6927),IFERROR(MID(GL_Paste!$I6927,FIND("[",GL_Paste!$I6927)+1,FIND("]",GL_Paste!$I6927)-FIND("[",GL_Paste!$I6927)-1),"")))</f>
        <v/>
      </c>
      <c r="D6930">
        <f>IF(GL_Paste!$B6927="","",IFERROR(INDEX(DeptName,MATCH($C6930,DeptTag,0)),"UNALLOCATED"))</f>
        <v/>
      </c>
      <c r="E6930">
        <f>IF(GL_Paste!$B6927="","",IFERROR(INDEX(AcctCat,MATCH(GL_Paste!$B6927&amp;"",AcctCode,0)),"UNKNOWN"))</f>
        <v/>
      </c>
      <c r="F6930">
        <f>IF(GL_Paste!$B6927="","",IFERROR(INDEX(AcctSub,MATCH(GL_Paste!$B6927&amp;"",AcctCode,0)),"UNKNOWN"))</f>
        <v/>
      </c>
    </row>
    <row r="6931">
      <c r="A6931" s="40">
        <f>IF(GL_Paste!$B6928="","",N(GL_Paste!$H6928)-N(GL_Paste!$G6928))</f>
        <v/>
      </c>
      <c r="B6931" s="43">
        <f>IF(GL_Paste!$B6928="","",DATE(YEAR(GL_Paste!$E6928),MONTH(GL_Paste!$E6928),1))</f>
        <v/>
      </c>
      <c r="C6931">
        <f>IF(GL_Paste!$B6928="","",IF(TRIM(GL_Paste!$M6928)&lt;&gt;"",TRIM(GL_Paste!$M6928),IFERROR(MID(GL_Paste!$I6928,FIND("[",GL_Paste!$I6928)+1,FIND("]",GL_Paste!$I6928)-FIND("[",GL_Paste!$I6928)-1),"")))</f>
        <v/>
      </c>
      <c r="D6931">
        <f>IF(GL_Paste!$B6928="","",IFERROR(INDEX(DeptName,MATCH($C6931,DeptTag,0)),"UNALLOCATED"))</f>
        <v/>
      </c>
      <c r="E6931">
        <f>IF(GL_Paste!$B6928="","",IFERROR(INDEX(AcctCat,MATCH(GL_Paste!$B6928&amp;"",AcctCode,0)),"UNKNOWN"))</f>
        <v/>
      </c>
      <c r="F6931">
        <f>IF(GL_Paste!$B6928="","",IFERROR(INDEX(AcctSub,MATCH(GL_Paste!$B6928&amp;"",AcctCode,0)),"UNKNOWN"))</f>
        <v/>
      </c>
    </row>
    <row r="6932">
      <c r="A6932" s="40">
        <f>IF(GL_Paste!$B6929="","",N(GL_Paste!$H6929)-N(GL_Paste!$G6929))</f>
        <v/>
      </c>
      <c r="B6932" s="43">
        <f>IF(GL_Paste!$B6929="","",DATE(YEAR(GL_Paste!$E6929),MONTH(GL_Paste!$E6929),1))</f>
        <v/>
      </c>
      <c r="C6932">
        <f>IF(GL_Paste!$B6929="","",IF(TRIM(GL_Paste!$M6929)&lt;&gt;"",TRIM(GL_Paste!$M6929),IFERROR(MID(GL_Paste!$I6929,FIND("[",GL_Paste!$I6929)+1,FIND("]",GL_Paste!$I6929)-FIND("[",GL_Paste!$I6929)-1),"")))</f>
        <v/>
      </c>
      <c r="D6932">
        <f>IF(GL_Paste!$B6929="","",IFERROR(INDEX(DeptName,MATCH($C6932,DeptTag,0)),"UNALLOCATED"))</f>
        <v/>
      </c>
      <c r="E6932">
        <f>IF(GL_Paste!$B6929="","",IFERROR(INDEX(AcctCat,MATCH(GL_Paste!$B6929&amp;"",AcctCode,0)),"UNKNOWN"))</f>
        <v/>
      </c>
      <c r="F6932">
        <f>IF(GL_Paste!$B6929="","",IFERROR(INDEX(AcctSub,MATCH(GL_Paste!$B6929&amp;"",AcctCode,0)),"UNKNOWN"))</f>
        <v/>
      </c>
    </row>
    <row r="6933">
      <c r="A6933" s="40">
        <f>IF(GL_Paste!$B6930="","",N(GL_Paste!$H6930)-N(GL_Paste!$G6930))</f>
        <v/>
      </c>
      <c r="B6933" s="43">
        <f>IF(GL_Paste!$B6930="","",DATE(YEAR(GL_Paste!$E6930),MONTH(GL_Paste!$E6930),1))</f>
        <v/>
      </c>
      <c r="C6933">
        <f>IF(GL_Paste!$B6930="","",IF(TRIM(GL_Paste!$M6930)&lt;&gt;"",TRIM(GL_Paste!$M6930),IFERROR(MID(GL_Paste!$I6930,FIND("[",GL_Paste!$I6930)+1,FIND("]",GL_Paste!$I6930)-FIND("[",GL_Paste!$I6930)-1),"")))</f>
        <v/>
      </c>
      <c r="D6933">
        <f>IF(GL_Paste!$B6930="","",IFERROR(INDEX(DeptName,MATCH($C6933,DeptTag,0)),"UNALLOCATED"))</f>
        <v/>
      </c>
      <c r="E6933">
        <f>IF(GL_Paste!$B6930="","",IFERROR(INDEX(AcctCat,MATCH(GL_Paste!$B6930&amp;"",AcctCode,0)),"UNKNOWN"))</f>
        <v/>
      </c>
      <c r="F6933">
        <f>IF(GL_Paste!$B6930="","",IFERROR(INDEX(AcctSub,MATCH(GL_Paste!$B6930&amp;"",AcctCode,0)),"UNKNOWN"))</f>
        <v/>
      </c>
    </row>
    <row r="6934">
      <c r="A6934" s="40">
        <f>IF(GL_Paste!$B6931="","",N(GL_Paste!$H6931)-N(GL_Paste!$G6931))</f>
        <v/>
      </c>
      <c r="B6934" s="43">
        <f>IF(GL_Paste!$B6931="","",DATE(YEAR(GL_Paste!$E6931),MONTH(GL_Paste!$E6931),1))</f>
        <v/>
      </c>
      <c r="C6934">
        <f>IF(GL_Paste!$B6931="","",IF(TRIM(GL_Paste!$M6931)&lt;&gt;"",TRIM(GL_Paste!$M6931),IFERROR(MID(GL_Paste!$I6931,FIND("[",GL_Paste!$I6931)+1,FIND("]",GL_Paste!$I6931)-FIND("[",GL_Paste!$I6931)-1),"")))</f>
        <v/>
      </c>
      <c r="D6934">
        <f>IF(GL_Paste!$B6931="","",IFERROR(INDEX(DeptName,MATCH($C6934,DeptTag,0)),"UNALLOCATED"))</f>
        <v/>
      </c>
      <c r="E6934">
        <f>IF(GL_Paste!$B6931="","",IFERROR(INDEX(AcctCat,MATCH(GL_Paste!$B6931&amp;"",AcctCode,0)),"UNKNOWN"))</f>
        <v/>
      </c>
      <c r="F6934">
        <f>IF(GL_Paste!$B6931="","",IFERROR(INDEX(AcctSub,MATCH(GL_Paste!$B6931&amp;"",AcctCode,0)),"UNKNOWN"))</f>
        <v/>
      </c>
    </row>
    <row r="6935">
      <c r="A6935" s="40">
        <f>IF(GL_Paste!$B6932="","",N(GL_Paste!$H6932)-N(GL_Paste!$G6932))</f>
        <v/>
      </c>
      <c r="B6935" s="43">
        <f>IF(GL_Paste!$B6932="","",DATE(YEAR(GL_Paste!$E6932),MONTH(GL_Paste!$E6932),1))</f>
        <v/>
      </c>
      <c r="C6935">
        <f>IF(GL_Paste!$B6932="","",IF(TRIM(GL_Paste!$M6932)&lt;&gt;"",TRIM(GL_Paste!$M6932),IFERROR(MID(GL_Paste!$I6932,FIND("[",GL_Paste!$I6932)+1,FIND("]",GL_Paste!$I6932)-FIND("[",GL_Paste!$I6932)-1),"")))</f>
        <v/>
      </c>
      <c r="D6935">
        <f>IF(GL_Paste!$B6932="","",IFERROR(INDEX(DeptName,MATCH($C6935,DeptTag,0)),"UNALLOCATED"))</f>
        <v/>
      </c>
      <c r="E6935">
        <f>IF(GL_Paste!$B6932="","",IFERROR(INDEX(AcctCat,MATCH(GL_Paste!$B6932&amp;"",AcctCode,0)),"UNKNOWN"))</f>
        <v/>
      </c>
      <c r="F6935">
        <f>IF(GL_Paste!$B6932="","",IFERROR(INDEX(AcctSub,MATCH(GL_Paste!$B6932&amp;"",AcctCode,0)),"UNKNOWN"))</f>
        <v/>
      </c>
    </row>
    <row r="6936">
      <c r="A6936" s="40">
        <f>IF(GL_Paste!$B6933="","",N(GL_Paste!$H6933)-N(GL_Paste!$G6933))</f>
        <v/>
      </c>
      <c r="B6936" s="43">
        <f>IF(GL_Paste!$B6933="","",DATE(YEAR(GL_Paste!$E6933),MONTH(GL_Paste!$E6933),1))</f>
        <v/>
      </c>
      <c r="C6936">
        <f>IF(GL_Paste!$B6933="","",IF(TRIM(GL_Paste!$M6933)&lt;&gt;"",TRIM(GL_Paste!$M6933),IFERROR(MID(GL_Paste!$I6933,FIND("[",GL_Paste!$I6933)+1,FIND("]",GL_Paste!$I6933)-FIND("[",GL_Paste!$I6933)-1),"")))</f>
        <v/>
      </c>
      <c r="D6936">
        <f>IF(GL_Paste!$B6933="","",IFERROR(INDEX(DeptName,MATCH($C6936,DeptTag,0)),"UNALLOCATED"))</f>
        <v/>
      </c>
      <c r="E6936">
        <f>IF(GL_Paste!$B6933="","",IFERROR(INDEX(AcctCat,MATCH(GL_Paste!$B6933&amp;"",AcctCode,0)),"UNKNOWN"))</f>
        <v/>
      </c>
      <c r="F6936">
        <f>IF(GL_Paste!$B6933="","",IFERROR(INDEX(AcctSub,MATCH(GL_Paste!$B6933&amp;"",AcctCode,0)),"UNKNOWN"))</f>
        <v/>
      </c>
    </row>
    <row r="6937">
      <c r="A6937" s="40">
        <f>IF(GL_Paste!$B6934="","",N(GL_Paste!$H6934)-N(GL_Paste!$G6934))</f>
        <v/>
      </c>
      <c r="B6937" s="43">
        <f>IF(GL_Paste!$B6934="","",DATE(YEAR(GL_Paste!$E6934),MONTH(GL_Paste!$E6934),1))</f>
        <v/>
      </c>
      <c r="C6937">
        <f>IF(GL_Paste!$B6934="","",IF(TRIM(GL_Paste!$M6934)&lt;&gt;"",TRIM(GL_Paste!$M6934),IFERROR(MID(GL_Paste!$I6934,FIND("[",GL_Paste!$I6934)+1,FIND("]",GL_Paste!$I6934)-FIND("[",GL_Paste!$I6934)-1),"")))</f>
        <v/>
      </c>
      <c r="D6937">
        <f>IF(GL_Paste!$B6934="","",IFERROR(INDEX(DeptName,MATCH($C6937,DeptTag,0)),"UNALLOCATED"))</f>
        <v/>
      </c>
      <c r="E6937">
        <f>IF(GL_Paste!$B6934="","",IFERROR(INDEX(AcctCat,MATCH(GL_Paste!$B6934&amp;"",AcctCode,0)),"UNKNOWN"))</f>
        <v/>
      </c>
      <c r="F6937">
        <f>IF(GL_Paste!$B6934="","",IFERROR(INDEX(AcctSub,MATCH(GL_Paste!$B6934&amp;"",AcctCode,0)),"UNKNOWN"))</f>
        <v/>
      </c>
    </row>
    <row r="6938">
      <c r="A6938" s="40">
        <f>IF(GL_Paste!$B6935="","",N(GL_Paste!$H6935)-N(GL_Paste!$G6935))</f>
        <v/>
      </c>
      <c r="B6938" s="43">
        <f>IF(GL_Paste!$B6935="","",DATE(YEAR(GL_Paste!$E6935),MONTH(GL_Paste!$E6935),1))</f>
        <v/>
      </c>
      <c r="C6938">
        <f>IF(GL_Paste!$B6935="","",IF(TRIM(GL_Paste!$M6935)&lt;&gt;"",TRIM(GL_Paste!$M6935),IFERROR(MID(GL_Paste!$I6935,FIND("[",GL_Paste!$I6935)+1,FIND("]",GL_Paste!$I6935)-FIND("[",GL_Paste!$I6935)-1),"")))</f>
        <v/>
      </c>
      <c r="D6938">
        <f>IF(GL_Paste!$B6935="","",IFERROR(INDEX(DeptName,MATCH($C6938,DeptTag,0)),"UNALLOCATED"))</f>
        <v/>
      </c>
      <c r="E6938">
        <f>IF(GL_Paste!$B6935="","",IFERROR(INDEX(AcctCat,MATCH(GL_Paste!$B6935&amp;"",AcctCode,0)),"UNKNOWN"))</f>
        <v/>
      </c>
      <c r="F6938">
        <f>IF(GL_Paste!$B6935="","",IFERROR(INDEX(AcctSub,MATCH(GL_Paste!$B6935&amp;"",AcctCode,0)),"UNKNOWN"))</f>
        <v/>
      </c>
    </row>
    <row r="6939">
      <c r="A6939" s="40">
        <f>IF(GL_Paste!$B6936="","",N(GL_Paste!$H6936)-N(GL_Paste!$G6936))</f>
        <v/>
      </c>
      <c r="B6939" s="43">
        <f>IF(GL_Paste!$B6936="","",DATE(YEAR(GL_Paste!$E6936),MONTH(GL_Paste!$E6936),1))</f>
        <v/>
      </c>
      <c r="C6939">
        <f>IF(GL_Paste!$B6936="","",IF(TRIM(GL_Paste!$M6936)&lt;&gt;"",TRIM(GL_Paste!$M6936),IFERROR(MID(GL_Paste!$I6936,FIND("[",GL_Paste!$I6936)+1,FIND("]",GL_Paste!$I6936)-FIND("[",GL_Paste!$I6936)-1),"")))</f>
        <v/>
      </c>
      <c r="D6939">
        <f>IF(GL_Paste!$B6936="","",IFERROR(INDEX(DeptName,MATCH($C6939,DeptTag,0)),"UNALLOCATED"))</f>
        <v/>
      </c>
      <c r="E6939">
        <f>IF(GL_Paste!$B6936="","",IFERROR(INDEX(AcctCat,MATCH(GL_Paste!$B6936&amp;"",AcctCode,0)),"UNKNOWN"))</f>
        <v/>
      </c>
      <c r="F6939">
        <f>IF(GL_Paste!$B6936="","",IFERROR(INDEX(AcctSub,MATCH(GL_Paste!$B6936&amp;"",AcctCode,0)),"UNKNOWN"))</f>
        <v/>
      </c>
    </row>
    <row r="6940">
      <c r="A6940" s="40">
        <f>IF(GL_Paste!$B6937="","",N(GL_Paste!$H6937)-N(GL_Paste!$G6937))</f>
        <v/>
      </c>
      <c r="B6940" s="43">
        <f>IF(GL_Paste!$B6937="","",DATE(YEAR(GL_Paste!$E6937),MONTH(GL_Paste!$E6937),1))</f>
        <v/>
      </c>
      <c r="C6940">
        <f>IF(GL_Paste!$B6937="","",IF(TRIM(GL_Paste!$M6937)&lt;&gt;"",TRIM(GL_Paste!$M6937),IFERROR(MID(GL_Paste!$I6937,FIND("[",GL_Paste!$I6937)+1,FIND("]",GL_Paste!$I6937)-FIND("[",GL_Paste!$I6937)-1),"")))</f>
        <v/>
      </c>
      <c r="D6940">
        <f>IF(GL_Paste!$B6937="","",IFERROR(INDEX(DeptName,MATCH($C6940,DeptTag,0)),"UNALLOCATED"))</f>
        <v/>
      </c>
      <c r="E6940">
        <f>IF(GL_Paste!$B6937="","",IFERROR(INDEX(AcctCat,MATCH(GL_Paste!$B6937&amp;"",AcctCode,0)),"UNKNOWN"))</f>
        <v/>
      </c>
      <c r="F6940">
        <f>IF(GL_Paste!$B6937="","",IFERROR(INDEX(AcctSub,MATCH(GL_Paste!$B6937&amp;"",AcctCode,0)),"UNKNOWN"))</f>
        <v/>
      </c>
    </row>
    <row r="6941">
      <c r="A6941" s="40">
        <f>IF(GL_Paste!$B6938="","",N(GL_Paste!$H6938)-N(GL_Paste!$G6938))</f>
        <v/>
      </c>
      <c r="B6941" s="43">
        <f>IF(GL_Paste!$B6938="","",DATE(YEAR(GL_Paste!$E6938),MONTH(GL_Paste!$E6938),1))</f>
        <v/>
      </c>
      <c r="C6941">
        <f>IF(GL_Paste!$B6938="","",IF(TRIM(GL_Paste!$M6938)&lt;&gt;"",TRIM(GL_Paste!$M6938),IFERROR(MID(GL_Paste!$I6938,FIND("[",GL_Paste!$I6938)+1,FIND("]",GL_Paste!$I6938)-FIND("[",GL_Paste!$I6938)-1),"")))</f>
        <v/>
      </c>
      <c r="D6941">
        <f>IF(GL_Paste!$B6938="","",IFERROR(INDEX(DeptName,MATCH($C6941,DeptTag,0)),"UNALLOCATED"))</f>
        <v/>
      </c>
      <c r="E6941">
        <f>IF(GL_Paste!$B6938="","",IFERROR(INDEX(AcctCat,MATCH(GL_Paste!$B6938&amp;"",AcctCode,0)),"UNKNOWN"))</f>
        <v/>
      </c>
      <c r="F6941">
        <f>IF(GL_Paste!$B6938="","",IFERROR(INDEX(AcctSub,MATCH(GL_Paste!$B6938&amp;"",AcctCode,0)),"UNKNOWN"))</f>
        <v/>
      </c>
    </row>
    <row r="6942">
      <c r="A6942" s="40">
        <f>IF(GL_Paste!$B6939="","",N(GL_Paste!$H6939)-N(GL_Paste!$G6939))</f>
        <v/>
      </c>
      <c r="B6942" s="43">
        <f>IF(GL_Paste!$B6939="","",DATE(YEAR(GL_Paste!$E6939),MONTH(GL_Paste!$E6939),1))</f>
        <v/>
      </c>
      <c r="C6942">
        <f>IF(GL_Paste!$B6939="","",IF(TRIM(GL_Paste!$M6939)&lt;&gt;"",TRIM(GL_Paste!$M6939),IFERROR(MID(GL_Paste!$I6939,FIND("[",GL_Paste!$I6939)+1,FIND("]",GL_Paste!$I6939)-FIND("[",GL_Paste!$I6939)-1),"")))</f>
        <v/>
      </c>
      <c r="D6942">
        <f>IF(GL_Paste!$B6939="","",IFERROR(INDEX(DeptName,MATCH($C6942,DeptTag,0)),"UNALLOCATED"))</f>
        <v/>
      </c>
      <c r="E6942">
        <f>IF(GL_Paste!$B6939="","",IFERROR(INDEX(AcctCat,MATCH(GL_Paste!$B6939&amp;"",AcctCode,0)),"UNKNOWN"))</f>
        <v/>
      </c>
      <c r="F6942">
        <f>IF(GL_Paste!$B6939="","",IFERROR(INDEX(AcctSub,MATCH(GL_Paste!$B6939&amp;"",AcctCode,0)),"UNKNOWN"))</f>
        <v/>
      </c>
    </row>
    <row r="6943">
      <c r="A6943" s="40">
        <f>IF(GL_Paste!$B6940="","",N(GL_Paste!$H6940)-N(GL_Paste!$G6940))</f>
        <v/>
      </c>
      <c r="B6943" s="43">
        <f>IF(GL_Paste!$B6940="","",DATE(YEAR(GL_Paste!$E6940),MONTH(GL_Paste!$E6940),1))</f>
        <v/>
      </c>
      <c r="C6943">
        <f>IF(GL_Paste!$B6940="","",IF(TRIM(GL_Paste!$M6940)&lt;&gt;"",TRIM(GL_Paste!$M6940),IFERROR(MID(GL_Paste!$I6940,FIND("[",GL_Paste!$I6940)+1,FIND("]",GL_Paste!$I6940)-FIND("[",GL_Paste!$I6940)-1),"")))</f>
        <v/>
      </c>
      <c r="D6943">
        <f>IF(GL_Paste!$B6940="","",IFERROR(INDEX(DeptName,MATCH($C6943,DeptTag,0)),"UNALLOCATED"))</f>
        <v/>
      </c>
      <c r="E6943">
        <f>IF(GL_Paste!$B6940="","",IFERROR(INDEX(AcctCat,MATCH(GL_Paste!$B6940&amp;"",AcctCode,0)),"UNKNOWN"))</f>
        <v/>
      </c>
      <c r="F6943">
        <f>IF(GL_Paste!$B6940="","",IFERROR(INDEX(AcctSub,MATCH(GL_Paste!$B6940&amp;"",AcctCode,0)),"UNKNOWN"))</f>
        <v/>
      </c>
    </row>
    <row r="6944">
      <c r="A6944" s="40">
        <f>IF(GL_Paste!$B6941="","",N(GL_Paste!$H6941)-N(GL_Paste!$G6941))</f>
        <v/>
      </c>
      <c r="B6944" s="43">
        <f>IF(GL_Paste!$B6941="","",DATE(YEAR(GL_Paste!$E6941),MONTH(GL_Paste!$E6941),1))</f>
        <v/>
      </c>
      <c r="C6944">
        <f>IF(GL_Paste!$B6941="","",IF(TRIM(GL_Paste!$M6941)&lt;&gt;"",TRIM(GL_Paste!$M6941),IFERROR(MID(GL_Paste!$I6941,FIND("[",GL_Paste!$I6941)+1,FIND("]",GL_Paste!$I6941)-FIND("[",GL_Paste!$I6941)-1),"")))</f>
        <v/>
      </c>
      <c r="D6944">
        <f>IF(GL_Paste!$B6941="","",IFERROR(INDEX(DeptName,MATCH($C6944,DeptTag,0)),"UNALLOCATED"))</f>
        <v/>
      </c>
      <c r="E6944">
        <f>IF(GL_Paste!$B6941="","",IFERROR(INDEX(AcctCat,MATCH(GL_Paste!$B6941&amp;"",AcctCode,0)),"UNKNOWN"))</f>
        <v/>
      </c>
      <c r="F6944">
        <f>IF(GL_Paste!$B6941="","",IFERROR(INDEX(AcctSub,MATCH(GL_Paste!$B6941&amp;"",AcctCode,0)),"UNKNOWN"))</f>
        <v/>
      </c>
    </row>
    <row r="6945">
      <c r="A6945" s="40">
        <f>IF(GL_Paste!$B6942="","",N(GL_Paste!$H6942)-N(GL_Paste!$G6942))</f>
        <v/>
      </c>
      <c r="B6945" s="43">
        <f>IF(GL_Paste!$B6942="","",DATE(YEAR(GL_Paste!$E6942),MONTH(GL_Paste!$E6942),1))</f>
        <v/>
      </c>
      <c r="C6945">
        <f>IF(GL_Paste!$B6942="","",IF(TRIM(GL_Paste!$M6942)&lt;&gt;"",TRIM(GL_Paste!$M6942),IFERROR(MID(GL_Paste!$I6942,FIND("[",GL_Paste!$I6942)+1,FIND("]",GL_Paste!$I6942)-FIND("[",GL_Paste!$I6942)-1),"")))</f>
        <v/>
      </c>
      <c r="D6945">
        <f>IF(GL_Paste!$B6942="","",IFERROR(INDEX(DeptName,MATCH($C6945,DeptTag,0)),"UNALLOCATED"))</f>
        <v/>
      </c>
      <c r="E6945">
        <f>IF(GL_Paste!$B6942="","",IFERROR(INDEX(AcctCat,MATCH(GL_Paste!$B6942&amp;"",AcctCode,0)),"UNKNOWN"))</f>
        <v/>
      </c>
      <c r="F6945">
        <f>IF(GL_Paste!$B6942="","",IFERROR(INDEX(AcctSub,MATCH(GL_Paste!$B6942&amp;"",AcctCode,0)),"UNKNOWN"))</f>
        <v/>
      </c>
    </row>
    <row r="6946">
      <c r="A6946" s="40">
        <f>IF(GL_Paste!$B6943="","",N(GL_Paste!$H6943)-N(GL_Paste!$G6943))</f>
        <v/>
      </c>
      <c r="B6946" s="43">
        <f>IF(GL_Paste!$B6943="","",DATE(YEAR(GL_Paste!$E6943),MONTH(GL_Paste!$E6943),1))</f>
        <v/>
      </c>
      <c r="C6946">
        <f>IF(GL_Paste!$B6943="","",IF(TRIM(GL_Paste!$M6943)&lt;&gt;"",TRIM(GL_Paste!$M6943),IFERROR(MID(GL_Paste!$I6943,FIND("[",GL_Paste!$I6943)+1,FIND("]",GL_Paste!$I6943)-FIND("[",GL_Paste!$I6943)-1),"")))</f>
        <v/>
      </c>
      <c r="D6946">
        <f>IF(GL_Paste!$B6943="","",IFERROR(INDEX(DeptName,MATCH($C6946,DeptTag,0)),"UNALLOCATED"))</f>
        <v/>
      </c>
      <c r="E6946">
        <f>IF(GL_Paste!$B6943="","",IFERROR(INDEX(AcctCat,MATCH(GL_Paste!$B6943&amp;"",AcctCode,0)),"UNKNOWN"))</f>
        <v/>
      </c>
      <c r="F6946">
        <f>IF(GL_Paste!$B6943="","",IFERROR(INDEX(AcctSub,MATCH(GL_Paste!$B6943&amp;"",AcctCode,0)),"UNKNOWN"))</f>
        <v/>
      </c>
    </row>
    <row r="6947">
      <c r="A6947" s="40">
        <f>IF(GL_Paste!$B6944="","",N(GL_Paste!$H6944)-N(GL_Paste!$G6944))</f>
        <v/>
      </c>
      <c r="B6947" s="43">
        <f>IF(GL_Paste!$B6944="","",DATE(YEAR(GL_Paste!$E6944),MONTH(GL_Paste!$E6944),1))</f>
        <v/>
      </c>
      <c r="C6947">
        <f>IF(GL_Paste!$B6944="","",IF(TRIM(GL_Paste!$M6944)&lt;&gt;"",TRIM(GL_Paste!$M6944),IFERROR(MID(GL_Paste!$I6944,FIND("[",GL_Paste!$I6944)+1,FIND("]",GL_Paste!$I6944)-FIND("[",GL_Paste!$I6944)-1),"")))</f>
        <v/>
      </c>
      <c r="D6947">
        <f>IF(GL_Paste!$B6944="","",IFERROR(INDEX(DeptName,MATCH($C6947,DeptTag,0)),"UNALLOCATED"))</f>
        <v/>
      </c>
      <c r="E6947">
        <f>IF(GL_Paste!$B6944="","",IFERROR(INDEX(AcctCat,MATCH(GL_Paste!$B6944&amp;"",AcctCode,0)),"UNKNOWN"))</f>
        <v/>
      </c>
      <c r="F6947">
        <f>IF(GL_Paste!$B6944="","",IFERROR(INDEX(AcctSub,MATCH(GL_Paste!$B6944&amp;"",AcctCode,0)),"UNKNOWN"))</f>
        <v/>
      </c>
    </row>
    <row r="6948">
      <c r="A6948" s="40">
        <f>IF(GL_Paste!$B6945="","",N(GL_Paste!$H6945)-N(GL_Paste!$G6945))</f>
        <v/>
      </c>
      <c r="B6948" s="43">
        <f>IF(GL_Paste!$B6945="","",DATE(YEAR(GL_Paste!$E6945),MONTH(GL_Paste!$E6945),1))</f>
        <v/>
      </c>
      <c r="C6948">
        <f>IF(GL_Paste!$B6945="","",IF(TRIM(GL_Paste!$M6945)&lt;&gt;"",TRIM(GL_Paste!$M6945),IFERROR(MID(GL_Paste!$I6945,FIND("[",GL_Paste!$I6945)+1,FIND("]",GL_Paste!$I6945)-FIND("[",GL_Paste!$I6945)-1),"")))</f>
        <v/>
      </c>
      <c r="D6948">
        <f>IF(GL_Paste!$B6945="","",IFERROR(INDEX(DeptName,MATCH($C6948,DeptTag,0)),"UNALLOCATED"))</f>
        <v/>
      </c>
      <c r="E6948">
        <f>IF(GL_Paste!$B6945="","",IFERROR(INDEX(AcctCat,MATCH(GL_Paste!$B6945&amp;"",AcctCode,0)),"UNKNOWN"))</f>
        <v/>
      </c>
      <c r="F6948">
        <f>IF(GL_Paste!$B6945="","",IFERROR(INDEX(AcctSub,MATCH(GL_Paste!$B6945&amp;"",AcctCode,0)),"UNKNOWN"))</f>
        <v/>
      </c>
    </row>
    <row r="6949">
      <c r="A6949" s="40">
        <f>IF(GL_Paste!$B6946="","",N(GL_Paste!$H6946)-N(GL_Paste!$G6946))</f>
        <v/>
      </c>
      <c r="B6949" s="43">
        <f>IF(GL_Paste!$B6946="","",DATE(YEAR(GL_Paste!$E6946),MONTH(GL_Paste!$E6946),1))</f>
        <v/>
      </c>
      <c r="C6949">
        <f>IF(GL_Paste!$B6946="","",IF(TRIM(GL_Paste!$M6946)&lt;&gt;"",TRIM(GL_Paste!$M6946),IFERROR(MID(GL_Paste!$I6946,FIND("[",GL_Paste!$I6946)+1,FIND("]",GL_Paste!$I6946)-FIND("[",GL_Paste!$I6946)-1),"")))</f>
        <v/>
      </c>
      <c r="D6949">
        <f>IF(GL_Paste!$B6946="","",IFERROR(INDEX(DeptName,MATCH($C6949,DeptTag,0)),"UNALLOCATED"))</f>
        <v/>
      </c>
      <c r="E6949">
        <f>IF(GL_Paste!$B6946="","",IFERROR(INDEX(AcctCat,MATCH(GL_Paste!$B6946&amp;"",AcctCode,0)),"UNKNOWN"))</f>
        <v/>
      </c>
      <c r="F6949">
        <f>IF(GL_Paste!$B6946="","",IFERROR(INDEX(AcctSub,MATCH(GL_Paste!$B6946&amp;"",AcctCode,0)),"UNKNOWN"))</f>
        <v/>
      </c>
    </row>
    <row r="6950">
      <c r="A6950" s="40">
        <f>IF(GL_Paste!$B6947="","",N(GL_Paste!$H6947)-N(GL_Paste!$G6947))</f>
        <v/>
      </c>
      <c r="B6950" s="43">
        <f>IF(GL_Paste!$B6947="","",DATE(YEAR(GL_Paste!$E6947),MONTH(GL_Paste!$E6947),1))</f>
        <v/>
      </c>
      <c r="C6950">
        <f>IF(GL_Paste!$B6947="","",IF(TRIM(GL_Paste!$M6947)&lt;&gt;"",TRIM(GL_Paste!$M6947),IFERROR(MID(GL_Paste!$I6947,FIND("[",GL_Paste!$I6947)+1,FIND("]",GL_Paste!$I6947)-FIND("[",GL_Paste!$I6947)-1),"")))</f>
        <v/>
      </c>
      <c r="D6950">
        <f>IF(GL_Paste!$B6947="","",IFERROR(INDEX(DeptName,MATCH($C6950,DeptTag,0)),"UNALLOCATED"))</f>
        <v/>
      </c>
      <c r="E6950">
        <f>IF(GL_Paste!$B6947="","",IFERROR(INDEX(AcctCat,MATCH(GL_Paste!$B6947&amp;"",AcctCode,0)),"UNKNOWN"))</f>
        <v/>
      </c>
      <c r="F6950">
        <f>IF(GL_Paste!$B6947="","",IFERROR(INDEX(AcctSub,MATCH(GL_Paste!$B6947&amp;"",AcctCode,0)),"UNKNOWN"))</f>
        <v/>
      </c>
    </row>
    <row r="6951">
      <c r="A6951" s="40">
        <f>IF(GL_Paste!$B6948="","",N(GL_Paste!$H6948)-N(GL_Paste!$G6948))</f>
        <v/>
      </c>
      <c r="B6951" s="43">
        <f>IF(GL_Paste!$B6948="","",DATE(YEAR(GL_Paste!$E6948),MONTH(GL_Paste!$E6948),1))</f>
        <v/>
      </c>
      <c r="C6951">
        <f>IF(GL_Paste!$B6948="","",IF(TRIM(GL_Paste!$M6948)&lt;&gt;"",TRIM(GL_Paste!$M6948),IFERROR(MID(GL_Paste!$I6948,FIND("[",GL_Paste!$I6948)+1,FIND("]",GL_Paste!$I6948)-FIND("[",GL_Paste!$I6948)-1),"")))</f>
        <v/>
      </c>
      <c r="D6951">
        <f>IF(GL_Paste!$B6948="","",IFERROR(INDEX(DeptName,MATCH($C6951,DeptTag,0)),"UNALLOCATED"))</f>
        <v/>
      </c>
      <c r="E6951">
        <f>IF(GL_Paste!$B6948="","",IFERROR(INDEX(AcctCat,MATCH(GL_Paste!$B6948&amp;"",AcctCode,0)),"UNKNOWN"))</f>
        <v/>
      </c>
      <c r="F6951">
        <f>IF(GL_Paste!$B6948="","",IFERROR(INDEX(AcctSub,MATCH(GL_Paste!$B6948&amp;"",AcctCode,0)),"UNKNOWN"))</f>
        <v/>
      </c>
    </row>
    <row r="6952">
      <c r="A6952" s="40">
        <f>IF(GL_Paste!$B6949="","",N(GL_Paste!$H6949)-N(GL_Paste!$G6949))</f>
        <v/>
      </c>
      <c r="B6952" s="43">
        <f>IF(GL_Paste!$B6949="","",DATE(YEAR(GL_Paste!$E6949),MONTH(GL_Paste!$E6949),1))</f>
        <v/>
      </c>
      <c r="C6952">
        <f>IF(GL_Paste!$B6949="","",IF(TRIM(GL_Paste!$M6949)&lt;&gt;"",TRIM(GL_Paste!$M6949),IFERROR(MID(GL_Paste!$I6949,FIND("[",GL_Paste!$I6949)+1,FIND("]",GL_Paste!$I6949)-FIND("[",GL_Paste!$I6949)-1),"")))</f>
        <v/>
      </c>
      <c r="D6952">
        <f>IF(GL_Paste!$B6949="","",IFERROR(INDEX(DeptName,MATCH($C6952,DeptTag,0)),"UNALLOCATED"))</f>
        <v/>
      </c>
      <c r="E6952">
        <f>IF(GL_Paste!$B6949="","",IFERROR(INDEX(AcctCat,MATCH(GL_Paste!$B6949&amp;"",AcctCode,0)),"UNKNOWN"))</f>
        <v/>
      </c>
      <c r="F6952">
        <f>IF(GL_Paste!$B6949="","",IFERROR(INDEX(AcctSub,MATCH(GL_Paste!$B6949&amp;"",AcctCode,0)),"UNKNOWN"))</f>
        <v/>
      </c>
    </row>
    <row r="6953">
      <c r="A6953" s="40">
        <f>IF(GL_Paste!$B6950="","",N(GL_Paste!$H6950)-N(GL_Paste!$G6950))</f>
        <v/>
      </c>
      <c r="B6953" s="43">
        <f>IF(GL_Paste!$B6950="","",DATE(YEAR(GL_Paste!$E6950),MONTH(GL_Paste!$E6950),1))</f>
        <v/>
      </c>
      <c r="C6953">
        <f>IF(GL_Paste!$B6950="","",IF(TRIM(GL_Paste!$M6950)&lt;&gt;"",TRIM(GL_Paste!$M6950),IFERROR(MID(GL_Paste!$I6950,FIND("[",GL_Paste!$I6950)+1,FIND("]",GL_Paste!$I6950)-FIND("[",GL_Paste!$I6950)-1),"")))</f>
        <v/>
      </c>
      <c r="D6953">
        <f>IF(GL_Paste!$B6950="","",IFERROR(INDEX(DeptName,MATCH($C6953,DeptTag,0)),"UNALLOCATED"))</f>
        <v/>
      </c>
      <c r="E6953">
        <f>IF(GL_Paste!$B6950="","",IFERROR(INDEX(AcctCat,MATCH(GL_Paste!$B6950&amp;"",AcctCode,0)),"UNKNOWN"))</f>
        <v/>
      </c>
      <c r="F6953">
        <f>IF(GL_Paste!$B6950="","",IFERROR(INDEX(AcctSub,MATCH(GL_Paste!$B6950&amp;"",AcctCode,0)),"UNKNOWN"))</f>
        <v/>
      </c>
    </row>
    <row r="6954">
      <c r="A6954" s="40">
        <f>IF(GL_Paste!$B6951="","",N(GL_Paste!$H6951)-N(GL_Paste!$G6951))</f>
        <v/>
      </c>
      <c r="B6954" s="43">
        <f>IF(GL_Paste!$B6951="","",DATE(YEAR(GL_Paste!$E6951),MONTH(GL_Paste!$E6951),1))</f>
        <v/>
      </c>
      <c r="C6954">
        <f>IF(GL_Paste!$B6951="","",IF(TRIM(GL_Paste!$M6951)&lt;&gt;"",TRIM(GL_Paste!$M6951),IFERROR(MID(GL_Paste!$I6951,FIND("[",GL_Paste!$I6951)+1,FIND("]",GL_Paste!$I6951)-FIND("[",GL_Paste!$I6951)-1),"")))</f>
        <v/>
      </c>
      <c r="D6954">
        <f>IF(GL_Paste!$B6951="","",IFERROR(INDEX(DeptName,MATCH($C6954,DeptTag,0)),"UNALLOCATED"))</f>
        <v/>
      </c>
      <c r="E6954">
        <f>IF(GL_Paste!$B6951="","",IFERROR(INDEX(AcctCat,MATCH(GL_Paste!$B6951&amp;"",AcctCode,0)),"UNKNOWN"))</f>
        <v/>
      </c>
      <c r="F6954">
        <f>IF(GL_Paste!$B6951="","",IFERROR(INDEX(AcctSub,MATCH(GL_Paste!$B6951&amp;"",AcctCode,0)),"UNKNOWN"))</f>
        <v/>
      </c>
    </row>
    <row r="6955">
      <c r="A6955" s="40">
        <f>IF(GL_Paste!$B6952="","",N(GL_Paste!$H6952)-N(GL_Paste!$G6952))</f>
        <v/>
      </c>
      <c r="B6955" s="43">
        <f>IF(GL_Paste!$B6952="","",DATE(YEAR(GL_Paste!$E6952),MONTH(GL_Paste!$E6952),1))</f>
        <v/>
      </c>
      <c r="C6955">
        <f>IF(GL_Paste!$B6952="","",IF(TRIM(GL_Paste!$M6952)&lt;&gt;"",TRIM(GL_Paste!$M6952),IFERROR(MID(GL_Paste!$I6952,FIND("[",GL_Paste!$I6952)+1,FIND("]",GL_Paste!$I6952)-FIND("[",GL_Paste!$I6952)-1),"")))</f>
        <v/>
      </c>
      <c r="D6955">
        <f>IF(GL_Paste!$B6952="","",IFERROR(INDEX(DeptName,MATCH($C6955,DeptTag,0)),"UNALLOCATED"))</f>
        <v/>
      </c>
      <c r="E6955">
        <f>IF(GL_Paste!$B6952="","",IFERROR(INDEX(AcctCat,MATCH(GL_Paste!$B6952&amp;"",AcctCode,0)),"UNKNOWN"))</f>
        <v/>
      </c>
      <c r="F6955">
        <f>IF(GL_Paste!$B6952="","",IFERROR(INDEX(AcctSub,MATCH(GL_Paste!$B6952&amp;"",AcctCode,0)),"UNKNOWN"))</f>
        <v/>
      </c>
    </row>
    <row r="6956">
      <c r="A6956" s="40">
        <f>IF(GL_Paste!$B6953="","",N(GL_Paste!$H6953)-N(GL_Paste!$G6953))</f>
        <v/>
      </c>
      <c r="B6956" s="43">
        <f>IF(GL_Paste!$B6953="","",DATE(YEAR(GL_Paste!$E6953),MONTH(GL_Paste!$E6953),1))</f>
        <v/>
      </c>
      <c r="C6956">
        <f>IF(GL_Paste!$B6953="","",IF(TRIM(GL_Paste!$M6953)&lt;&gt;"",TRIM(GL_Paste!$M6953),IFERROR(MID(GL_Paste!$I6953,FIND("[",GL_Paste!$I6953)+1,FIND("]",GL_Paste!$I6953)-FIND("[",GL_Paste!$I6953)-1),"")))</f>
        <v/>
      </c>
      <c r="D6956">
        <f>IF(GL_Paste!$B6953="","",IFERROR(INDEX(DeptName,MATCH($C6956,DeptTag,0)),"UNALLOCATED"))</f>
        <v/>
      </c>
      <c r="E6956">
        <f>IF(GL_Paste!$B6953="","",IFERROR(INDEX(AcctCat,MATCH(GL_Paste!$B6953&amp;"",AcctCode,0)),"UNKNOWN"))</f>
        <v/>
      </c>
      <c r="F6956">
        <f>IF(GL_Paste!$B6953="","",IFERROR(INDEX(AcctSub,MATCH(GL_Paste!$B6953&amp;"",AcctCode,0)),"UNKNOWN"))</f>
        <v/>
      </c>
    </row>
    <row r="6957">
      <c r="A6957" s="40">
        <f>IF(GL_Paste!$B6954="","",N(GL_Paste!$H6954)-N(GL_Paste!$G6954))</f>
        <v/>
      </c>
      <c r="B6957" s="43">
        <f>IF(GL_Paste!$B6954="","",DATE(YEAR(GL_Paste!$E6954),MONTH(GL_Paste!$E6954),1))</f>
        <v/>
      </c>
      <c r="C6957">
        <f>IF(GL_Paste!$B6954="","",IF(TRIM(GL_Paste!$M6954)&lt;&gt;"",TRIM(GL_Paste!$M6954),IFERROR(MID(GL_Paste!$I6954,FIND("[",GL_Paste!$I6954)+1,FIND("]",GL_Paste!$I6954)-FIND("[",GL_Paste!$I6954)-1),"")))</f>
        <v/>
      </c>
      <c r="D6957">
        <f>IF(GL_Paste!$B6954="","",IFERROR(INDEX(DeptName,MATCH($C6957,DeptTag,0)),"UNALLOCATED"))</f>
        <v/>
      </c>
      <c r="E6957">
        <f>IF(GL_Paste!$B6954="","",IFERROR(INDEX(AcctCat,MATCH(GL_Paste!$B6954&amp;"",AcctCode,0)),"UNKNOWN"))</f>
        <v/>
      </c>
      <c r="F6957">
        <f>IF(GL_Paste!$B6954="","",IFERROR(INDEX(AcctSub,MATCH(GL_Paste!$B6954&amp;"",AcctCode,0)),"UNKNOWN"))</f>
        <v/>
      </c>
    </row>
    <row r="6958">
      <c r="A6958" s="40">
        <f>IF(GL_Paste!$B6955="","",N(GL_Paste!$H6955)-N(GL_Paste!$G6955))</f>
        <v/>
      </c>
      <c r="B6958" s="43">
        <f>IF(GL_Paste!$B6955="","",DATE(YEAR(GL_Paste!$E6955),MONTH(GL_Paste!$E6955),1))</f>
        <v/>
      </c>
      <c r="C6958">
        <f>IF(GL_Paste!$B6955="","",IF(TRIM(GL_Paste!$M6955)&lt;&gt;"",TRIM(GL_Paste!$M6955),IFERROR(MID(GL_Paste!$I6955,FIND("[",GL_Paste!$I6955)+1,FIND("]",GL_Paste!$I6955)-FIND("[",GL_Paste!$I6955)-1),"")))</f>
        <v/>
      </c>
      <c r="D6958">
        <f>IF(GL_Paste!$B6955="","",IFERROR(INDEX(DeptName,MATCH($C6958,DeptTag,0)),"UNALLOCATED"))</f>
        <v/>
      </c>
      <c r="E6958">
        <f>IF(GL_Paste!$B6955="","",IFERROR(INDEX(AcctCat,MATCH(GL_Paste!$B6955&amp;"",AcctCode,0)),"UNKNOWN"))</f>
        <v/>
      </c>
      <c r="F6958">
        <f>IF(GL_Paste!$B6955="","",IFERROR(INDEX(AcctSub,MATCH(GL_Paste!$B6955&amp;"",AcctCode,0)),"UNKNOWN"))</f>
        <v/>
      </c>
    </row>
    <row r="6959">
      <c r="A6959" s="40">
        <f>IF(GL_Paste!$B6956="","",N(GL_Paste!$H6956)-N(GL_Paste!$G6956))</f>
        <v/>
      </c>
      <c r="B6959" s="43">
        <f>IF(GL_Paste!$B6956="","",DATE(YEAR(GL_Paste!$E6956),MONTH(GL_Paste!$E6956),1))</f>
        <v/>
      </c>
      <c r="C6959">
        <f>IF(GL_Paste!$B6956="","",IF(TRIM(GL_Paste!$M6956)&lt;&gt;"",TRIM(GL_Paste!$M6956),IFERROR(MID(GL_Paste!$I6956,FIND("[",GL_Paste!$I6956)+1,FIND("]",GL_Paste!$I6956)-FIND("[",GL_Paste!$I6956)-1),"")))</f>
        <v/>
      </c>
      <c r="D6959">
        <f>IF(GL_Paste!$B6956="","",IFERROR(INDEX(DeptName,MATCH($C6959,DeptTag,0)),"UNALLOCATED"))</f>
        <v/>
      </c>
      <c r="E6959">
        <f>IF(GL_Paste!$B6956="","",IFERROR(INDEX(AcctCat,MATCH(GL_Paste!$B6956&amp;"",AcctCode,0)),"UNKNOWN"))</f>
        <v/>
      </c>
      <c r="F6959">
        <f>IF(GL_Paste!$B6956="","",IFERROR(INDEX(AcctSub,MATCH(GL_Paste!$B6956&amp;"",AcctCode,0)),"UNKNOWN"))</f>
        <v/>
      </c>
    </row>
    <row r="6960">
      <c r="A6960" s="40">
        <f>IF(GL_Paste!$B6957="","",N(GL_Paste!$H6957)-N(GL_Paste!$G6957))</f>
        <v/>
      </c>
      <c r="B6960" s="43">
        <f>IF(GL_Paste!$B6957="","",DATE(YEAR(GL_Paste!$E6957),MONTH(GL_Paste!$E6957),1))</f>
        <v/>
      </c>
      <c r="C6960">
        <f>IF(GL_Paste!$B6957="","",IF(TRIM(GL_Paste!$M6957)&lt;&gt;"",TRIM(GL_Paste!$M6957),IFERROR(MID(GL_Paste!$I6957,FIND("[",GL_Paste!$I6957)+1,FIND("]",GL_Paste!$I6957)-FIND("[",GL_Paste!$I6957)-1),"")))</f>
        <v/>
      </c>
      <c r="D6960">
        <f>IF(GL_Paste!$B6957="","",IFERROR(INDEX(DeptName,MATCH($C6960,DeptTag,0)),"UNALLOCATED"))</f>
        <v/>
      </c>
      <c r="E6960">
        <f>IF(GL_Paste!$B6957="","",IFERROR(INDEX(AcctCat,MATCH(GL_Paste!$B6957&amp;"",AcctCode,0)),"UNKNOWN"))</f>
        <v/>
      </c>
      <c r="F6960">
        <f>IF(GL_Paste!$B6957="","",IFERROR(INDEX(AcctSub,MATCH(GL_Paste!$B6957&amp;"",AcctCode,0)),"UNKNOWN"))</f>
        <v/>
      </c>
    </row>
    <row r="6961">
      <c r="A6961" s="40">
        <f>IF(GL_Paste!$B6958="","",N(GL_Paste!$H6958)-N(GL_Paste!$G6958))</f>
        <v/>
      </c>
      <c r="B6961" s="43">
        <f>IF(GL_Paste!$B6958="","",DATE(YEAR(GL_Paste!$E6958),MONTH(GL_Paste!$E6958),1))</f>
        <v/>
      </c>
      <c r="C6961">
        <f>IF(GL_Paste!$B6958="","",IF(TRIM(GL_Paste!$M6958)&lt;&gt;"",TRIM(GL_Paste!$M6958),IFERROR(MID(GL_Paste!$I6958,FIND("[",GL_Paste!$I6958)+1,FIND("]",GL_Paste!$I6958)-FIND("[",GL_Paste!$I6958)-1),"")))</f>
        <v/>
      </c>
      <c r="D6961">
        <f>IF(GL_Paste!$B6958="","",IFERROR(INDEX(DeptName,MATCH($C6961,DeptTag,0)),"UNALLOCATED"))</f>
        <v/>
      </c>
      <c r="E6961">
        <f>IF(GL_Paste!$B6958="","",IFERROR(INDEX(AcctCat,MATCH(GL_Paste!$B6958&amp;"",AcctCode,0)),"UNKNOWN"))</f>
        <v/>
      </c>
      <c r="F6961">
        <f>IF(GL_Paste!$B6958="","",IFERROR(INDEX(AcctSub,MATCH(GL_Paste!$B6958&amp;"",AcctCode,0)),"UNKNOWN"))</f>
        <v/>
      </c>
    </row>
    <row r="6962">
      <c r="A6962" s="40">
        <f>IF(GL_Paste!$B6959="","",N(GL_Paste!$H6959)-N(GL_Paste!$G6959))</f>
        <v/>
      </c>
      <c r="B6962" s="43">
        <f>IF(GL_Paste!$B6959="","",DATE(YEAR(GL_Paste!$E6959),MONTH(GL_Paste!$E6959),1))</f>
        <v/>
      </c>
      <c r="C6962">
        <f>IF(GL_Paste!$B6959="","",IF(TRIM(GL_Paste!$M6959)&lt;&gt;"",TRIM(GL_Paste!$M6959),IFERROR(MID(GL_Paste!$I6959,FIND("[",GL_Paste!$I6959)+1,FIND("]",GL_Paste!$I6959)-FIND("[",GL_Paste!$I6959)-1),"")))</f>
        <v/>
      </c>
      <c r="D6962">
        <f>IF(GL_Paste!$B6959="","",IFERROR(INDEX(DeptName,MATCH($C6962,DeptTag,0)),"UNALLOCATED"))</f>
        <v/>
      </c>
      <c r="E6962">
        <f>IF(GL_Paste!$B6959="","",IFERROR(INDEX(AcctCat,MATCH(GL_Paste!$B6959&amp;"",AcctCode,0)),"UNKNOWN"))</f>
        <v/>
      </c>
      <c r="F6962">
        <f>IF(GL_Paste!$B6959="","",IFERROR(INDEX(AcctSub,MATCH(GL_Paste!$B6959&amp;"",AcctCode,0)),"UNKNOWN"))</f>
        <v/>
      </c>
    </row>
    <row r="6963">
      <c r="A6963" s="40">
        <f>IF(GL_Paste!$B6960="","",N(GL_Paste!$H6960)-N(GL_Paste!$G6960))</f>
        <v/>
      </c>
      <c r="B6963" s="43">
        <f>IF(GL_Paste!$B6960="","",DATE(YEAR(GL_Paste!$E6960),MONTH(GL_Paste!$E6960),1))</f>
        <v/>
      </c>
      <c r="C6963">
        <f>IF(GL_Paste!$B6960="","",IF(TRIM(GL_Paste!$M6960)&lt;&gt;"",TRIM(GL_Paste!$M6960),IFERROR(MID(GL_Paste!$I6960,FIND("[",GL_Paste!$I6960)+1,FIND("]",GL_Paste!$I6960)-FIND("[",GL_Paste!$I6960)-1),"")))</f>
        <v/>
      </c>
      <c r="D6963">
        <f>IF(GL_Paste!$B6960="","",IFERROR(INDEX(DeptName,MATCH($C6963,DeptTag,0)),"UNALLOCATED"))</f>
        <v/>
      </c>
      <c r="E6963">
        <f>IF(GL_Paste!$B6960="","",IFERROR(INDEX(AcctCat,MATCH(GL_Paste!$B6960&amp;"",AcctCode,0)),"UNKNOWN"))</f>
        <v/>
      </c>
      <c r="F6963">
        <f>IF(GL_Paste!$B6960="","",IFERROR(INDEX(AcctSub,MATCH(GL_Paste!$B6960&amp;"",AcctCode,0)),"UNKNOWN"))</f>
        <v/>
      </c>
    </row>
    <row r="6964">
      <c r="A6964" s="40">
        <f>IF(GL_Paste!$B6961="","",N(GL_Paste!$H6961)-N(GL_Paste!$G6961))</f>
        <v/>
      </c>
      <c r="B6964" s="43">
        <f>IF(GL_Paste!$B6961="","",DATE(YEAR(GL_Paste!$E6961),MONTH(GL_Paste!$E6961),1))</f>
        <v/>
      </c>
      <c r="C6964">
        <f>IF(GL_Paste!$B6961="","",IF(TRIM(GL_Paste!$M6961)&lt;&gt;"",TRIM(GL_Paste!$M6961),IFERROR(MID(GL_Paste!$I6961,FIND("[",GL_Paste!$I6961)+1,FIND("]",GL_Paste!$I6961)-FIND("[",GL_Paste!$I6961)-1),"")))</f>
        <v/>
      </c>
      <c r="D6964">
        <f>IF(GL_Paste!$B6961="","",IFERROR(INDEX(DeptName,MATCH($C6964,DeptTag,0)),"UNALLOCATED"))</f>
        <v/>
      </c>
      <c r="E6964">
        <f>IF(GL_Paste!$B6961="","",IFERROR(INDEX(AcctCat,MATCH(GL_Paste!$B6961&amp;"",AcctCode,0)),"UNKNOWN"))</f>
        <v/>
      </c>
      <c r="F6964">
        <f>IF(GL_Paste!$B6961="","",IFERROR(INDEX(AcctSub,MATCH(GL_Paste!$B6961&amp;"",AcctCode,0)),"UNKNOWN"))</f>
        <v/>
      </c>
    </row>
    <row r="6965">
      <c r="A6965" s="40">
        <f>IF(GL_Paste!$B6962="","",N(GL_Paste!$H6962)-N(GL_Paste!$G6962))</f>
        <v/>
      </c>
      <c r="B6965" s="43">
        <f>IF(GL_Paste!$B6962="","",DATE(YEAR(GL_Paste!$E6962),MONTH(GL_Paste!$E6962),1))</f>
        <v/>
      </c>
      <c r="C6965">
        <f>IF(GL_Paste!$B6962="","",IF(TRIM(GL_Paste!$M6962)&lt;&gt;"",TRIM(GL_Paste!$M6962),IFERROR(MID(GL_Paste!$I6962,FIND("[",GL_Paste!$I6962)+1,FIND("]",GL_Paste!$I6962)-FIND("[",GL_Paste!$I6962)-1),"")))</f>
        <v/>
      </c>
      <c r="D6965">
        <f>IF(GL_Paste!$B6962="","",IFERROR(INDEX(DeptName,MATCH($C6965,DeptTag,0)),"UNALLOCATED"))</f>
        <v/>
      </c>
      <c r="E6965">
        <f>IF(GL_Paste!$B6962="","",IFERROR(INDEX(AcctCat,MATCH(GL_Paste!$B6962&amp;"",AcctCode,0)),"UNKNOWN"))</f>
        <v/>
      </c>
      <c r="F6965">
        <f>IF(GL_Paste!$B6962="","",IFERROR(INDEX(AcctSub,MATCH(GL_Paste!$B6962&amp;"",AcctCode,0)),"UNKNOWN"))</f>
        <v/>
      </c>
    </row>
    <row r="6966">
      <c r="A6966" s="40">
        <f>IF(GL_Paste!$B6963="","",N(GL_Paste!$H6963)-N(GL_Paste!$G6963))</f>
        <v/>
      </c>
      <c r="B6966" s="43">
        <f>IF(GL_Paste!$B6963="","",DATE(YEAR(GL_Paste!$E6963),MONTH(GL_Paste!$E6963),1))</f>
        <v/>
      </c>
      <c r="C6966">
        <f>IF(GL_Paste!$B6963="","",IF(TRIM(GL_Paste!$M6963)&lt;&gt;"",TRIM(GL_Paste!$M6963),IFERROR(MID(GL_Paste!$I6963,FIND("[",GL_Paste!$I6963)+1,FIND("]",GL_Paste!$I6963)-FIND("[",GL_Paste!$I6963)-1),"")))</f>
        <v/>
      </c>
      <c r="D6966">
        <f>IF(GL_Paste!$B6963="","",IFERROR(INDEX(DeptName,MATCH($C6966,DeptTag,0)),"UNALLOCATED"))</f>
        <v/>
      </c>
      <c r="E6966">
        <f>IF(GL_Paste!$B6963="","",IFERROR(INDEX(AcctCat,MATCH(GL_Paste!$B6963&amp;"",AcctCode,0)),"UNKNOWN"))</f>
        <v/>
      </c>
      <c r="F6966">
        <f>IF(GL_Paste!$B6963="","",IFERROR(INDEX(AcctSub,MATCH(GL_Paste!$B6963&amp;"",AcctCode,0)),"UNKNOWN"))</f>
        <v/>
      </c>
    </row>
    <row r="6967">
      <c r="A6967" s="40">
        <f>IF(GL_Paste!$B6964="","",N(GL_Paste!$H6964)-N(GL_Paste!$G6964))</f>
        <v/>
      </c>
      <c r="B6967" s="43">
        <f>IF(GL_Paste!$B6964="","",DATE(YEAR(GL_Paste!$E6964),MONTH(GL_Paste!$E6964),1))</f>
        <v/>
      </c>
      <c r="C6967">
        <f>IF(GL_Paste!$B6964="","",IF(TRIM(GL_Paste!$M6964)&lt;&gt;"",TRIM(GL_Paste!$M6964),IFERROR(MID(GL_Paste!$I6964,FIND("[",GL_Paste!$I6964)+1,FIND("]",GL_Paste!$I6964)-FIND("[",GL_Paste!$I6964)-1),"")))</f>
        <v/>
      </c>
      <c r="D6967">
        <f>IF(GL_Paste!$B6964="","",IFERROR(INDEX(DeptName,MATCH($C6967,DeptTag,0)),"UNALLOCATED"))</f>
        <v/>
      </c>
      <c r="E6967">
        <f>IF(GL_Paste!$B6964="","",IFERROR(INDEX(AcctCat,MATCH(GL_Paste!$B6964&amp;"",AcctCode,0)),"UNKNOWN"))</f>
        <v/>
      </c>
      <c r="F6967">
        <f>IF(GL_Paste!$B6964="","",IFERROR(INDEX(AcctSub,MATCH(GL_Paste!$B6964&amp;"",AcctCode,0)),"UNKNOWN"))</f>
        <v/>
      </c>
    </row>
    <row r="6968">
      <c r="A6968" s="40">
        <f>IF(GL_Paste!$B6965="","",N(GL_Paste!$H6965)-N(GL_Paste!$G6965))</f>
        <v/>
      </c>
      <c r="B6968" s="43">
        <f>IF(GL_Paste!$B6965="","",DATE(YEAR(GL_Paste!$E6965),MONTH(GL_Paste!$E6965),1))</f>
        <v/>
      </c>
      <c r="C6968">
        <f>IF(GL_Paste!$B6965="","",IF(TRIM(GL_Paste!$M6965)&lt;&gt;"",TRIM(GL_Paste!$M6965),IFERROR(MID(GL_Paste!$I6965,FIND("[",GL_Paste!$I6965)+1,FIND("]",GL_Paste!$I6965)-FIND("[",GL_Paste!$I6965)-1),"")))</f>
        <v/>
      </c>
      <c r="D6968">
        <f>IF(GL_Paste!$B6965="","",IFERROR(INDEX(DeptName,MATCH($C6968,DeptTag,0)),"UNALLOCATED"))</f>
        <v/>
      </c>
      <c r="E6968">
        <f>IF(GL_Paste!$B6965="","",IFERROR(INDEX(AcctCat,MATCH(GL_Paste!$B6965&amp;"",AcctCode,0)),"UNKNOWN"))</f>
        <v/>
      </c>
      <c r="F6968">
        <f>IF(GL_Paste!$B6965="","",IFERROR(INDEX(AcctSub,MATCH(GL_Paste!$B6965&amp;"",AcctCode,0)),"UNKNOWN"))</f>
        <v/>
      </c>
    </row>
    <row r="6969">
      <c r="A6969" s="40">
        <f>IF(GL_Paste!$B6966="","",N(GL_Paste!$H6966)-N(GL_Paste!$G6966))</f>
        <v/>
      </c>
      <c r="B6969" s="43">
        <f>IF(GL_Paste!$B6966="","",DATE(YEAR(GL_Paste!$E6966),MONTH(GL_Paste!$E6966),1))</f>
        <v/>
      </c>
      <c r="C6969">
        <f>IF(GL_Paste!$B6966="","",IF(TRIM(GL_Paste!$M6966)&lt;&gt;"",TRIM(GL_Paste!$M6966),IFERROR(MID(GL_Paste!$I6966,FIND("[",GL_Paste!$I6966)+1,FIND("]",GL_Paste!$I6966)-FIND("[",GL_Paste!$I6966)-1),"")))</f>
        <v/>
      </c>
      <c r="D6969">
        <f>IF(GL_Paste!$B6966="","",IFERROR(INDEX(DeptName,MATCH($C6969,DeptTag,0)),"UNALLOCATED"))</f>
        <v/>
      </c>
      <c r="E6969">
        <f>IF(GL_Paste!$B6966="","",IFERROR(INDEX(AcctCat,MATCH(GL_Paste!$B6966&amp;"",AcctCode,0)),"UNKNOWN"))</f>
        <v/>
      </c>
      <c r="F6969">
        <f>IF(GL_Paste!$B6966="","",IFERROR(INDEX(AcctSub,MATCH(GL_Paste!$B6966&amp;"",AcctCode,0)),"UNKNOWN"))</f>
        <v/>
      </c>
    </row>
    <row r="6970">
      <c r="A6970" s="40">
        <f>IF(GL_Paste!$B6967="","",N(GL_Paste!$H6967)-N(GL_Paste!$G6967))</f>
        <v/>
      </c>
      <c r="B6970" s="43">
        <f>IF(GL_Paste!$B6967="","",DATE(YEAR(GL_Paste!$E6967),MONTH(GL_Paste!$E6967),1))</f>
        <v/>
      </c>
      <c r="C6970">
        <f>IF(GL_Paste!$B6967="","",IF(TRIM(GL_Paste!$M6967)&lt;&gt;"",TRIM(GL_Paste!$M6967),IFERROR(MID(GL_Paste!$I6967,FIND("[",GL_Paste!$I6967)+1,FIND("]",GL_Paste!$I6967)-FIND("[",GL_Paste!$I6967)-1),"")))</f>
        <v/>
      </c>
      <c r="D6970">
        <f>IF(GL_Paste!$B6967="","",IFERROR(INDEX(DeptName,MATCH($C6970,DeptTag,0)),"UNALLOCATED"))</f>
        <v/>
      </c>
      <c r="E6970">
        <f>IF(GL_Paste!$B6967="","",IFERROR(INDEX(AcctCat,MATCH(GL_Paste!$B6967&amp;"",AcctCode,0)),"UNKNOWN"))</f>
        <v/>
      </c>
      <c r="F6970">
        <f>IF(GL_Paste!$B6967="","",IFERROR(INDEX(AcctSub,MATCH(GL_Paste!$B6967&amp;"",AcctCode,0)),"UNKNOWN"))</f>
        <v/>
      </c>
    </row>
    <row r="6971">
      <c r="A6971" s="40">
        <f>IF(GL_Paste!$B6968="","",N(GL_Paste!$H6968)-N(GL_Paste!$G6968))</f>
        <v/>
      </c>
      <c r="B6971" s="43">
        <f>IF(GL_Paste!$B6968="","",DATE(YEAR(GL_Paste!$E6968),MONTH(GL_Paste!$E6968),1))</f>
        <v/>
      </c>
      <c r="C6971">
        <f>IF(GL_Paste!$B6968="","",IF(TRIM(GL_Paste!$M6968)&lt;&gt;"",TRIM(GL_Paste!$M6968),IFERROR(MID(GL_Paste!$I6968,FIND("[",GL_Paste!$I6968)+1,FIND("]",GL_Paste!$I6968)-FIND("[",GL_Paste!$I6968)-1),"")))</f>
        <v/>
      </c>
      <c r="D6971">
        <f>IF(GL_Paste!$B6968="","",IFERROR(INDEX(DeptName,MATCH($C6971,DeptTag,0)),"UNALLOCATED"))</f>
        <v/>
      </c>
      <c r="E6971">
        <f>IF(GL_Paste!$B6968="","",IFERROR(INDEX(AcctCat,MATCH(GL_Paste!$B6968&amp;"",AcctCode,0)),"UNKNOWN"))</f>
        <v/>
      </c>
      <c r="F6971">
        <f>IF(GL_Paste!$B6968="","",IFERROR(INDEX(AcctSub,MATCH(GL_Paste!$B6968&amp;"",AcctCode,0)),"UNKNOWN"))</f>
        <v/>
      </c>
    </row>
    <row r="6972">
      <c r="A6972" s="40">
        <f>IF(GL_Paste!$B6969="","",N(GL_Paste!$H6969)-N(GL_Paste!$G6969))</f>
        <v/>
      </c>
      <c r="B6972" s="43">
        <f>IF(GL_Paste!$B6969="","",DATE(YEAR(GL_Paste!$E6969),MONTH(GL_Paste!$E6969),1))</f>
        <v/>
      </c>
      <c r="C6972">
        <f>IF(GL_Paste!$B6969="","",IF(TRIM(GL_Paste!$M6969)&lt;&gt;"",TRIM(GL_Paste!$M6969),IFERROR(MID(GL_Paste!$I6969,FIND("[",GL_Paste!$I6969)+1,FIND("]",GL_Paste!$I6969)-FIND("[",GL_Paste!$I6969)-1),"")))</f>
        <v/>
      </c>
      <c r="D6972">
        <f>IF(GL_Paste!$B6969="","",IFERROR(INDEX(DeptName,MATCH($C6972,DeptTag,0)),"UNALLOCATED"))</f>
        <v/>
      </c>
      <c r="E6972">
        <f>IF(GL_Paste!$B6969="","",IFERROR(INDEX(AcctCat,MATCH(GL_Paste!$B6969&amp;"",AcctCode,0)),"UNKNOWN"))</f>
        <v/>
      </c>
      <c r="F6972">
        <f>IF(GL_Paste!$B6969="","",IFERROR(INDEX(AcctSub,MATCH(GL_Paste!$B6969&amp;"",AcctCode,0)),"UNKNOWN"))</f>
        <v/>
      </c>
    </row>
    <row r="6973">
      <c r="A6973" s="40">
        <f>IF(GL_Paste!$B6970="","",N(GL_Paste!$H6970)-N(GL_Paste!$G6970))</f>
        <v/>
      </c>
      <c r="B6973" s="43">
        <f>IF(GL_Paste!$B6970="","",DATE(YEAR(GL_Paste!$E6970),MONTH(GL_Paste!$E6970),1))</f>
        <v/>
      </c>
      <c r="C6973">
        <f>IF(GL_Paste!$B6970="","",IF(TRIM(GL_Paste!$M6970)&lt;&gt;"",TRIM(GL_Paste!$M6970),IFERROR(MID(GL_Paste!$I6970,FIND("[",GL_Paste!$I6970)+1,FIND("]",GL_Paste!$I6970)-FIND("[",GL_Paste!$I6970)-1),"")))</f>
        <v/>
      </c>
      <c r="D6973">
        <f>IF(GL_Paste!$B6970="","",IFERROR(INDEX(DeptName,MATCH($C6973,DeptTag,0)),"UNALLOCATED"))</f>
        <v/>
      </c>
      <c r="E6973">
        <f>IF(GL_Paste!$B6970="","",IFERROR(INDEX(AcctCat,MATCH(GL_Paste!$B6970&amp;"",AcctCode,0)),"UNKNOWN"))</f>
        <v/>
      </c>
      <c r="F6973">
        <f>IF(GL_Paste!$B6970="","",IFERROR(INDEX(AcctSub,MATCH(GL_Paste!$B6970&amp;"",AcctCode,0)),"UNKNOWN"))</f>
        <v/>
      </c>
    </row>
    <row r="6974">
      <c r="A6974" s="40">
        <f>IF(GL_Paste!$B6971="","",N(GL_Paste!$H6971)-N(GL_Paste!$G6971))</f>
        <v/>
      </c>
      <c r="B6974" s="43">
        <f>IF(GL_Paste!$B6971="","",DATE(YEAR(GL_Paste!$E6971),MONTH(GL_Paste!$E6971),1))</f>
        <v/>
      </c>
      <c r="C6974">
        <f>IF(GL_Paste!$B6971="","",IF(TRIM(GL_Paste!$M6971)&lt;&gt;"",TRIM(GL_Paste!$M6971),IFERROR(MID(GL_Paste!$I6971,FIND("[",GL_Paste!$I6971)+1,FIND("]",GL_Paste!$I6971)-FIND("[",GL_Paste!$I6971)-1),"")))</f>
        <v/>
      </c>
      <c r="D6974">
        <f>IF(GL_Paste!$B6971="","",IFERROR(INDEX(DeptName,MATCH($C6974,DeptTag,0)),"UNALLOCATED"))</f>
        <v/>
      </c>
      <c r="E6974">
        <f>IF(GL_Paste!$B6971="","",IFERROR(INDEX(AcctCat,MATCH(GL_Paste!$B6971&amp;"",AcctCode,0)),"UNKNOWN"))</f>
        <v/>
      </c>
      <c r="F6974">
        <f>IF(GL_Paste!$B6971="","",IFERROR(INDEX(AcctSub,MATCH(GL_Paste!$B6971&amp;"",AcctCode,0)),"UNKNOWN"))</f>
        <v/>
      </c>
    </row>
    <row r="6975">
      <c r="A6975" s="40">
        <f>IF(GL_Paste!$B6972="","",N(GL_Paste!$H6972)-N(GL_Paste!$G6972))</f>
        <v/>
      </c>
      <c r="B6975" s="43">
        <f>IF(GL_Paste!$B6972="","",DATE(YEAR(GL_Paste!$E6972),MONTH(GL_Paste!$E6972),1))</f>
        <v/>
      </c>
      <c r="C6975">
        <f>IF(GL_Paste!$B6972="","",IF(TRIM(GL_Paste!$M6972)&lt;&gt;"",TRIM(GL_Paste!$M6972),IFERROR(MID(GL_Paste!$I6972,FIND("[",GL_Paste!$I6972)+1,FIND("]",GL_Paste!$I6972)-FIND("[",GL_Paste!$I6972)-1),"")))</f>
        <v/>
      </c>
      <c r="D6975">
        <f>IF(GL_Paste!$B6972="","",IFERROR(INDEX(DeptName,MATCH($C6975,DeptTag,0)),"UNALLOCATED"))</f>
        <v/>
      </c>
      <c r="E6975">
        <f>IF(GL_Paste!$B6972="","",IFERROR(INDEX(AcctCat,MATCH(GL_Paste!$B6972&amp;"",AcctCode,0)),"UNKNOWN"))</f>
        <v/>
      </c>
      <c r="F6975">
        <f>IF(GL_Paste!$B6972="","",IFERROR(INDEX(AcctSub,MATCH(GL_Paste!$B6972&amp;"",AcctCode,0)),"UNKNOWN"))</f>
        <v/>
      </c>
    </row>
    <row r="6976">
      <c r="A6976" s="40">
        <f>IF(GL_Paste!$B6973="","",N(GL_Paste!$H6973)-N(GL_Paste!$G6973))</f>
        <v/>
      </c>
      <c r="B6976" s="43">
        <f>IF(GL_Paste!$B6973="","",DATE(YEAR(GL_Paste!$E6973),MONTH(GL_Paste!$E6973),1))</f>
        <v/>
      </c>
      <c r="C6976">
        <f>IF(GL_Paste!$B6973="","",IF(TRIM(GL_Paste!$M6973)&lt;&gt;"",TRIM(GL_Paste!$M6973),IFERROR(MID(GL_Paste!$I6973,FIND("[",GL_Paste!$I6973)+1,FIND("]",GL_Paste!$I6973)-FIND("[",GL_Paste!$I6973)-1),"")))</f>
        <v/>
      </c>
      <c r="D6976">
        <f>IF(GL_Paste!$B6973="","",IFERROR(INDEX(DeptName,MATCH($C6976,DeptTag,0)),"UNALLOCATED"))</f>
        <v/>
      </c>
      <c r="E6976">
        <f>IF(GL_Paste!$B6973="","",IFERROR(INDEX(AcctCat,MATCH(GL_Paste!$B6973&amp;"",AcctCode,0)),"UNKNOWN"))</f>
        <v/>
      </c>
      <c r="F6976">
        <f>IF(GL_Paste!$B6973="","",IFERROR(INDEX(AcctSub,MATCH(GL_Paste!$B6973&amp;"",AcctCode,0)),"UNKNOWN"))</f>
        <v/>
      </c>
    </row>
    <row r="6977">
      <c r="A6977" s="40">
        <f>IF(GL_Paste!$B6974="","",N(GL_Paste!$H6974)-N(GL_Paste!$G6974))</f>
        <v/>
      </c>
      <c r="B6977" s="43">
        <f>IF(GL_Paste!$B6974="","",DATE(YEAR(GL_Paste!$E6974),MONTH(GL_Paste!$E6974),1))</f>
        <v/>
      </c>
      <c r="C6977">
        <f>IF(GL_Paste!$B6974="","",IF(TRIM(GL_Paste!$M6974)&lt;&gt;"",TRIM(GL_Paste!$M6974),IFERROR(MID(GL_Paste!$I6974,FIND("[",GL_Paste!$I6974)+1,FIND("]",GL_Paste!$I6974)-FIND("[",GL_Paste!$I6974)-1),"")))</f>
        <v/>
      </c>
      <c r="D6977">
        <f>IF(GL_Paste!$B6974="","",IFERROR(INDEX(DeptName,MATCH($C6977,DeptTag,0)),"UNALLOCATED"))</f>
        <v/>
      </c>
      <c r="E6977">
        <f>IF(GL_Paste!$B6974="","",IFERROR(INDEX(AcctCat,MATCH(GL_Paste!$B6974&amp;"",AcctCode,0)),"UNKNOWN"))</f>
        <v/>
      </c>
      <c r="F6977">
        <f>IF(GL_Paste!$B6974="","",IFERROR(INDEX(AcctSub,MATCH(GL_Paste!$B6974&amp;"",AcctCode,0)),"UNKNOWN"))</f>
        <v/>
      </c>
    </row>
    <row r="6978">
      <c r="A6978" s="40">
        <f>IF(GL_Paste!$B6975="","",N(GL_Paste!$H6975)-N(GL_Paste!$G6975))</f>
        <v/>
      </c>
      <c r="B6978" s="43">
        <f>IF(GL_Paste!$B6975="","",DATE(YEAR(GL_Paste!$E6975),MONTH(GL_Paste!$E6975),1))</f>
        <v/>
      </c>
      <c r="C6978">
        <f>IF(GL_Paste!$B6975="","",IF(TRIM(GL_Paste!$M6975)&lt;&gt;"",TRIM(GL_Paste!$M6975),IFERROR(MID(GL_Paste!$I6975,FIND("[",GL_Paste!$I6975)+1,FIND("]",GL_Paste!$I6975)-FIND("[",GL_Paste!$I6975)-1),"")))</f>
        <v/>
      </c>
      <c r="D6978">
        <f>IF(GL_Paste!$B6975="","",IFERROR(INDEX(DeptName,MATCH($C6978,DeptTag,0)),"UNALLOCATED"))</f>
        <v/>
      </c>
      <c r="E6978">
        <f>IF(GL_Paste!$B6975="","",IFERROR(INDEX(AcctCat,MATCH(GL_Paste!$B6975&amp;"",AcctCode,0)),"UNKNOWN"))</f>
        <v/>
      </c>
      <c r="F6978">
        <f>IF(GL_Paste!$B6975="","",IFERROR(INDEX(AcctSub,MATCH(GL_Paste!$B6975&amp;"",AcctCode,0)),"UNKNOWN"))</f>
        <v/>
      </c>
    </row>
    <row r="6979">
      <c r="A6979" s="40">
        <f>IF(GL_Paste!$B6976="","",N(GL_Paste!$H6976)-N(GL_Paste!$G6976))</f>
        <v/>
      </c>
      <c r="B6979" s="43">
        <f>IF(GL_Paste!$B6976="","",DATE(YEAR(GL_Paste!$E6976),MONTH(GL_Paste!$E6976),1))</f>
        <v/>
      </c>
      <c r="C6979">
        <f>IF(GL_Paste!$B6976="","",IF(TRIM(GL_Paste!$M6976)&lt;&gt;"",TRIM(GL_Paste!$M6976),IFERROR(MID(GL_Paste!$I6976,FIND("[",GL_Paste!$I6976)+1,FIND("]",GL_Paste!$I6976)-FIND("[",GL_Paste!$I6976)-1),"")))</f>
        <v/>
      </c>
      <c r="D6979">
        <f>IF(GL_Paste!$B6976="","",IFERROR(INDEX(DeptName,MATCH($C6979,DeptTag,0)),"UNALLOCATED"))</f>
        <v/>
      </c>
      <c r="E6979">
        <f>IF(GL_Paste!$B6976="","",IFERROR(INDEX(AcctCat,MATCH(GL_Paste!$B6976&amp;"",AcctCode,0)),"UNKNOWN"))</f>
        <v/>
      </c>
      <c r="F6979">
        <f>IF(GL_Paste!$B6976="","",IFERROR(INDEX(AcctSub,MATCH(GL_Paste!$B6976&amp;"",AcctCode,0)),"UNKNOWN"))</f>
        <v/>
      </c>
    </row>
    <row r="6980">
      <c r="A6980" s="40">
        <f>IF(GL_Paste!$B6977="","",N(GL_Paste!$H6977)-N(GL_Paste!$G6977))</f>
        <v/>
      </c>
      <c r="B6980" s="43">
        <f>IF(GL_Paste!$B6977="","",DATE(YEAR(GL_Paste!$E6977),MONTH(GL_Paste!$E6977),1))</f>
        <v/>
      </c>
      <c r="C6980">
        <f>IF(GL_Paste!$B6977="","",IF(TRIM(GL_Paste!$M6977)&lt;&gt;"",TRIM(GL_Paste!$M6977),IFERROR(MID(GL_Paste!$I6977,FIND("[",GL_Paste!$I6977)+1,FIND("]",GL_Paste!$I6977)-FIND("[",GL_Paste!$I6977)-1),"")))</f>
        <v/>
      </c>
      <c r="D6980">
        <f>IF(GL_Paste!$B6977="","",IFERROR(INDEX(DeptName,MATCH($C6980,DeptTag,0)),"UNALLOCATED"))</f>
        <v/>
      </c>
      <c r="E6980">
        <f>IF(GL_Paste!$B6977="","",IFERROR(INDEX(AcctCat,MATCH(GL_Paste!$B6977&amp;"",AcctCode,0)),"UNKNOWN"))</f>
        <v/>
      </c>
      <c r="F6980">
        <f>IF(GL_Paste!$B6977="","",IFERROR(INDEX(AcctSub,MATCH(GL_Paste!$B6977&amp;"",AcctCode,0)),"UNKNOWN"))</f>
        <v/>
      </c>
    </row>
    <row r="6981">
      <c r="A6981" s="40">
        <f>IF(GL_Paste!$B6978="","",N(GL_Paste!$H6978)-N(GL_Paste!$G6978))</f>
        <v/>
      </c>
      <c r="B6981" s="43">
        <f>IF(GL_Paste!$B6978="","",DATE(YEAR(GL_Paste!$E6978),MONTH(GL_Paste!$E6978),1))</f>
        <v/>
      </c>
      <c r="C6981">
        <f>IF(GL_Paste!$B6978="","",IF(TRIM(GL_Paste!$M6978)&lt;&gt;"",TRIM(GL_Paste!$M6978),IFERROR(MID(GL_Paste!$I6978,FIND("[",GL_Paste!$I6978)+1,FIND("]",GL_Paste!$I6978)-FIND("[",GL_Paste!$I6978)-1),"")))</f>
        <v/>
      </c>
      <c r="D6981">
        <f>IF(GL_Paste!$B6978="","",IFERROR(INDEX(DeptName,MATCH($C6981,DeptTag,0)),"UNALLOCATED"))</f>
        <v/>
      </c>
      <c r="E6981">
        <f>IF(GL_Paste!$B6978="","",IFERROR(INDEX(AcctCat,MATCH(GL_Paste!$B6978&amp;"",AcctCode,0)),"UNKNOWN"))</f>
        <v/>
      </c>
      <c r="F6981">
        <f>IF(GL_Paste!$B6978="","",IFERROR(INDEX(AcctSub,MATCH(GL_Paste!$B6978&amp;"",AcctCode,0)),"UNKNOWN"))</f>
        <v/>
      </c>
    </row>
    <row r="6982">
      <c r="A6982" s="40">
        <f>IF(GL_Paste!$B6979="","",N(GL_Paste!$H6979)-N(GL_Paste!$G6979))</f>
        <v/>
      </c>
      <c r="B6982" s="43">
        <f>IF(GL_Paste!$B6979="","",DATE(YEAR(GL_Paste!$E6979),MONTH(GL_Paste!$E6979),1))</f>
        <v/>
      </c>
      <c r="C6982">
        <f>IF(GL_Paste!$B6979="","",IF(TRIM(GL_Paste!$M6979)&lt;&gt;"",TRIM(GL_Paste!$M6979),IFERROR(MID(GL_Paste!$I6979,FIND("[",GL_Paste!$I6979)+1,FIND("]",GL_Paste!$I6979)-FIND("[",GL_Paste!$I6979)-1),"")))</f>
        <v/>
      </c>
      <c r="D6982">
        <f>IF(GL_Paste!$B6979="","",IFERROR(INDEX(DeptName,MATCH($C6982,DeptTag,0)),"UNALLOCATED"))</f>
        <v/>
      </c>
      <c r="E6982">
        <f>IF(GL_Paste!$B6979="","",IFERROR(INDEX(AcctCat,MATCH(GL_Paste!$B6979&amp;"",AcctCode,0)),"UNKNOWN"))</f>
        <v/>
      </c>
      <c r="F6982">
        <f>IF(GL_Paste!$B6979="","",IFERROR(INDEX(AcctSub,MATCH(GL_Paste!$B6979&amp;"",AcctCode,0)),"UNKNOWN"))</f>
        <v/>
      </c>
    </row>
    <row r="6983">
      <c r="A6983" s="40">
        <f>IF(GL_Paste!$B6980="","",N(GL_Paste!$H6980)-N(GL_Paste!$G6980))</f>
        <v/>
      </c>
      <c r="B6983" s="43">
        <f>IF(GL_Paste!$B6980="","",DATE(YEAR(GL_Paste!$E6980),MONTH(GL_Paste!$E6980),1))</f>
        <v/>
      </c>
      <c r="C6983">
        <f>IF(GL_Paste!$B6980="","",IF(TRIM(GL_Paste!$M6980)&lt;&gt;"",TRIM(GL_Paste!$M6980),IFERROR(MID(GL_Paste!$I6980,FIND("[",GL_Paste!$I6980)+1,FIND("]",GL_Paste!$I6980)-FIND("[",GL_Paste!$I6980)-1),"")))</f>
        <v/>
      </c>
      <c r="D6983">
        <f>IF(GL_Paste!$B6980="","",IFERROR(INDEX(DeptName,MATCH($C6983,DeptTag,0)),"UNALLOCATED"))</f>
        <v/>
      </c>
      <c r="E6983">
        <f>IF(GL_Paste!$B6980="","",IFERROR(INDEX(AcctCat,MATCH(GL_Paste!$B6980&amp;"",AcctCode,0)),"UNKNOWN"))</f>
        <v/>
      </c>
      <c r="F6983">
        <f>IF(GL_Paste!$B6980="","",IFERROR(INDEX(AcctSub,MATCH(GL_Paste!$B6980&amp;"",AcctCode,0)),"UNKNOWN"))</f>
        <v/>
      </c>
    </row>
    <row r="6984">
      <c r="A6984" s="40">
        <f>IF(GL_Paste!$B6981="","",N(GL_Paste!$H6981)-N(GL_Paste!$G6981))</f>
        <v/>
      </c>
      <c r="B6984" s="43">
        <f>IF(GL_Paste!$B6981="","",DATE(YEAR(GL_Paste!$E6981),MONTH(GL_Paste!$E6981),1))</f>
        <v/>
      </c>
      <c r="C6984">
        <f>IF(GL_Paste!$B6981="","",IF(TRIM(GL_Paste!$M6981)&lt;&gt;"",TRIM(GL_Paste!$M6981),IFERROR(MID(GL_Paste!$I6981,FIND("[",GL_Paste!$I6981)+1,FIND("]",GL_Paste!$I6981)-FIND("[",GL_Paste!$I6981)-1),"")))</f>
        <v/>
      </c>
      <c r="D6984">
        <f>IF(GL_Paste!$B6981="","",IFERROR(INDEX(DeptName,MATCH($C6984,DeptTag,0)),"UNALLOCATED"))</f>
        <v/>
      </c>
      <c r="E6984">
        <f>IF(GL_Paste!$B6981="","",IFERROR(INDEX(AcctCat,MATCH(GL_Paste!$B6981&amp;"",AcctCode,0)),"UNKNOWN"))</f>
        <v/>
      </c>
      <c r="F6984">
        <f>IF(GL_Paste!$B6981="","",IFERROR(INDEX(AcctSub,MATCH(GL_Paste!$B6981&amp;"",AcctCode,0)),"UNKNOWN"))</f>
        <v/>
      </c>
    </row>
    <row r="6985">
      <c r="A6985" s="40">
        <f>IF(GL_Paste!$B6982="","",N(GL_Paste!$H6982)-N(GL_Paste!$G6982))</f>
        <v/>
      </c>
      <c r="B6985" s="43">
        <f>IF(GL_Paste!$B6982="","",DATE(YEAR(GL_Paste!$E6982),MONTH(GL_Paste!$E6982),1))</f>
        <v/>
      </c>
      <c r="C6985">
        <f>IF(GL_Paste!$B6982="","",IF(TRIM(GL_Paste!$M6982)&lt;&gt;"",TRIM(GL_Paste!$M6982),IFERROR(MID(GL_Paste!$I6982,FIND("[",GL_Paste!$I6982)+1,FIND("]",GL_Paste!$I6982)-FIND("[",GL_Paste!$I6982)-1),"")))</f>
        <v/>
      </c>
      <c r="D6985">
        <f>IF(GL_Paste!$B6982="","",IFERROR(INDEX(DeptName,MATCH($C6985,DeptTag,0)),"UNALLOCATED"))</f>
        <v/>
      </c>
      <c r="E6985">
        <f>IF(GL_Paste!$B6982="","",IFERROR(INDEX(AcctCat,MATCH(GL_Paste!$B6982&amp;"",AcctCode,0)),"UNKNOWN"))</f>
        <v/>
      </c>
      <c r="F6985">
        <f>IF(GL_Paste!$B6982="","",IFERROR(INDEX(AcctSub,MATCH(GL_Paste!$B6982&amp;"",AcctCode,0)),"UNKNOWN"))</f>
        <v/>
      </c>
    </row>
    <row r="6986">
      <c r="A6986" s="40">
        <f>IF(GL_Paste!$B6983="","",N(GL_Paste!$H6983)-N(GL_Paste!$G6983))</f>
        <v/>
      </c>
      <c r="B6986" s="43">
        <f>IF(GL_Paste!$B6983="","",DATE(YEAR(GL_Paste!$E6983),MONTH(GL_Paste!$E6983),1))</f>
        <v/>
      </c>
      <c r="C6986">
        <f>IF(GL_Paste!$B6983="","",IF(TRIM(GL_Paste!$M6983)&lt;&gt;"",TRIM(GL_Paste!$M6983),IFERROR(MID(GL_Paste!$I6983,FIND("[",GL_Paste!$I6983)+1,FIND("]",GL_Paste!$I6983)-FIND("[",GL_Paste!$I6983)-1),"")))</f>
        <v/>
      </c>
      <c r="D6986">
        <f>IF(GL_Paste!$B6983="","",IFERROR(INDEX(DeptName,MATCH($C6986,DeptTag,0)),"UNALLOCATED"))</f>
        <v/>
      </c>
      <c r="E6986">
        <f>IF(GL_Paste!$B6983="","",IFERROR(INDEX(AcctCat,MATCH(GL_Paste!$B6983&amp;"",AcctCode,0)),"UNKNOWN"))</f>
        <v/>
      </c>
      <c r="F6986">
        <f>IF(GL_Paste!$B6983="","",IFERROR(INDEX(AcctSub,MATCH(GL_Paste!$B6983&amp;"",AcctCode,0)),"UNKNOWN"))</f>
        <v/>
      </c>
    </row>
    <row r="6987">
      <c r="A6987" s="40">
        <f>IF(GL_Paste!$B6984="","",N(GL_Paste!$H6984)-N(GL_Paste!$G6984))</f>
        <v/>
      </c>
      <c r="B6987" s="43">
        <f>IF(GL_Paste!$B6984="","",DATE(YEAR(GL_Paste!$E6984),MONTH(GL_Paste!$E6984),1))</f>
        <v/>
      </c>
      <c r="C6987">
        <f>IF(GL_Paste!$B6984="","",IF(TRIM(GL_Paste!$M6984)&lt;&gt;"",TRIM(GL_Paste!$M6984),IFERROR(MID(GL_Paste!$I6984,FIND("[",GL_Paste!$I6984)+1,FIND("]",GL_Paste!$I6984)-FIND("[",GL_Paste!$I6984)-1),"")))</f>
        <v/>
      </c>
      <c r="D6987">
        <f>IF(GL_Paste!$B6984="","",IFERROR(INDEX(DeptName,MATCH($C6987,DeptTag,0)),"UNALLOCATED"))</f>
        <v/>
      </c>
      <c r="E6987">
        <f>IF(GL_Paste!$B6984="","",IFERROR(INDEX(AcctCat,MATCH(GL_Paste!$B6984&amp;"",AcctCode,0)),"UNKNOWN"))</f>
        <v/>
      </c>
      <c r="F6987">
        <f>IF(GL_Paste!$B6984="","",IFERROR(INDEX(AcctSub,MATCH(GL_Paste!$B6984&amp;"",AcctCode,0)),"UNKNOWN"))</f>
        <v/>
      </c>
    </row>
    <row r="6988">
      <c r="A6988" s="40">
        <f>IF(GL_Paste!$B6985="","",N(GL_Paste!$H6985)-N(GL_Paste!$G6985))</f>
        <v/>
      </c>
      <c r="B6988" s="43">
        <f>IF(GL_Paste!$B6985="","",DATE(YEAR(GL_Paste!$E6985),MONTH(GL_Paste!$E6985),1))</f>
        <v/>
      </c>
      <c r="C6988">
        <f>IF(GL_Paste!$B6985="","",IF(TRIM(GL_Paste!$M6985)&lt;&gt;"",TRIM(GL_Paste!$M6985),IFERROR(MID(GL_Paste!$I6985,FIND("[",GL_Paste!$I6985)+1,FIND("]",GL_Paste!$I6985)-FIND("[",GL_Paste!$I6985)-1),"")))</f>
        <v/>
      </c>
      <c r="D6988">
        <f>IF(GL_Paste!$B6985="","",IFERROR(INDEX(DeptName,MATCH($C6988,DeptTag,0)),"UNALLOCATED"))</f>
        <v/>
      </c>
      <c r="E6988">
        <f>IF(GL_Paste!$B6985="","",IFERROR(INDEX(AcctCat,MATCH(GL_Paste!$B6985&amp;"",AcctCode,0)),"UNKNOWN"))</f>
        <v/>
      </c>
      <c r="F6988">
        <f>IF(GL_Paste!$B6985="","",IFERROR(INDEX(AcctSub,MATCH(GL_Paste!$B6985&amp;"",AcctCode,0)),"UNKNOWN"))</f>
        <v/>
      </c>
    </row>
    <row r="6989">
      <c r="A6989" s="40">
        <f>IF(GL_Paste!$B6986="","",N(GL_Paste!$H6986)-N(GL_Paste!$G6986))</f>
        <v/>
      </c>
      <c r="B6989" s="43">
        <f>IF(GL_Paste!$B6986="","",DATE(YEAR(GL_Paste!$E6986),MONTH(GL_Paste!$E6986),1))</f>
        <v/>
      </c>
      <c r="C6989">
        <f>IF(GL_Paste!$B6986="","",IF(TRIM(GL_Paste!$M6986)&lt;&gt;"",TRIM(GL_Paste!$M6986),IFERROR(MID(GL_Paste!$I6986,FIND("[",GL_Paste!$I6986)+1,FIND("]",GL_Paste!$I6986)-FIND("[",GL_Paste!$I6986)-1),"")))</f>
        <v/>
      </c>
      <c r="D6989">
        <f>IF(GL_Paste!$B6986="","",IFERROR(INDEX(DeptName,MATCH($C6989,DeptTag,0)),"UNALLOCATED"))</f>
        <v/>
      </c>
      <c r="E6989">
        <f>IF(GL_Paste!$B6986="","",IFERROR(INDEX(AcctCat,MATCH(GL_Paste!$B6986&amp;"",AcctCode,0)),"UNKNOWN"))</f>
        <v/>
      </c>
      <c r="F6989">
        <f>IF(GL_Paste!$B6986="","",IFERROR(INDEX(AcctSub,MATCH(GL_Paste!$B6986&amp;"",AcctCode,0)),"UNKNOWN"))</f>
        <v/>
      </c>
    </row>
    <row r="6990">
      <c r="A6990" s="40">
        <f>IF(GL_Paste!$B6987="","",N(GL_Paste!$H6987)-N(GL_Paste!$G6987))</f>
        <v/>
      </c>
      <c r="B6990" s="43">
        <f>IF(GL_Paste!$B6987="","",DATE(YEAR(GL_Paste!$E6987),MONTH(GL_Paste!$E6987),1))</f>
        <v/>
      </c>
      <c r="C6990">
        <f>IF(GL_Paste!$B6987="","",IF(TRIM(GL_Paste!$M6987)&lt;&gt;"",TRIM(GL_Paste!$M6987),IFERROR(MID(GL_Paste!$I6987,FIND("[",GL_Paste!$I6987)+1,FIND("]",GL_Paste!$I6987)-FIND("[",GL_Paste!$I6987)-1),"")))</f>
        <v/>
      </c>
      <c r="D6990">
        <f>IF(GL_Paste!$B6987="","",IFERROR(INDEX(DeptName,MATCH($C6990,DeptTag,0)),"UNALLOCATED"))</f>
        <v/>
      </c>
      <c r="E6990">
        <f>IF(GL_Paste!$B6987="","",IFERROR(INDEX(AcctCat,MATCH(GL_Paste!$B6987&amp;"",AcctCode,0)),"UNKNOWN"))</f>
        <v/>
      </c>
      <c r="F6990">
        <f>IF(GL_Paste!$B6987="","",IFERROR(INDEX(AcctSub,MATCH(GL_Paste!$B6987&amp;"",AcctCode,0)),"UNKNOWN"))</f>
        <v/>
      </c>
    </row>
    <row r="6991">
      <c r="A6991" s="40">
        <f>IF(GL_Paste!$B6988="","",N(GL_Paste!$H6988)-N(GL_Paste!$G6988))</f>
        <v/>
      </c>
      <c r="B6991" s="43">
        <f>IF(GL_Paste!$B6988="","",DATE(YEAR(GL_Paste!$E6988),MONTH(GL_Paste!$E6988),1))</f>
        <v/>
      </c>
      <c r="C6991">
        <f>IF(GL_Paste!$B6988="","",IF(TRIM(GL_Paste!$M6988)&lt;&gt;"",TRIM(GL_Paste!$M6988),IFERROR(MID(GL_Paste!$I6988,FIND("[",GL_Paste!$I6988)+1,FIND("]",GL_Paste!$I6988)-FIND("[",GL_Paste!$I6988)-1),"")))</f>
        <v/>
      </c>
      <c r="D6991">
        <f>IF(GL_Paste!$B6988="","",IFERROR(INDEX(DeptName,MATCH($C6991,DeptTag,0)),"UNALLOCATED"))</f>
        <v/>
      </c>
      <c r="E6991">
        <f>IF(GL_Paste!$B6988="","",IFERROR(INDEX(AcctCat,MATCH(GL_Paste!$B6988&amp;"",AcctCode,0)),"UNKNOWN"))</f>
        <v/>
      </c>
      <c r="F6991">
        <f>IF(GL_Paste!$B6988="","",IFERROR(INDEX(AcctSub,MATCH(GL_Paste!$B6988&amp;"",AcctCode,0)),"UNKNOWN"))</f>
        <v/>
      </c>
    </row>
    <row r="6992">
      <c r="A6992" s="40">
        <f>IF(GL_Paste!$B6989="","",N(GL_Paste!$H6989)-N(GL_Paste!$G6989))</f>
        <v/>
      </c>
      <c r="B6992" s="43">
        <f>IF(GL_Paste!$B6989="","",DATE(YEAR(GL_Paste!$E6989),MONTH(GL_Paste!$E6989),1))</f>
        <v/>
      </c>
      <c r="C6992">
        <f>IF(GL_Paste!$B6989="","",IF(TRIM(GL_Paste!$M6989)&lt;&gt;"",TRIM(GL_Paste!$M6989),IFERROR(MID(GL_Paste!$I6989,FIND("[",GL_Paste!$I6989)+1,FIND("]",GL_Paste!$I6989)-FIND("[",GL_Paste!$I6989)-1),"")))</f>
        <v/>
      </c>
      <c r="D6992">
        <f>IF(GL_Paste!$B6989="","",IFERROR(INDEX(DeptName,MATCH($C6992,DeptTag,0)),"UNALLOCATED"))</f>
        <v/>
      </c>
      <c r="E6992">
        <f>IF(GL_Paste!$B6989="","",IFERROR(INDEX(AcctCat,MATCH(GL_Paste!$B6989&amp;"",AcctCode,0)),"UNKNOWN"))</f>
        <v/>
      </c>
      <c r="F6992">
        <f>IF(GL_Paste!$B6989="","",IFERROR(INDEX(AcctSub,MATCH(GL_Paste!$B6989&amp;"",AcctCode,0)),"UNKNOWN"))</f>
        <v/>
      </c>
    </row>
    <row r="6993">
      <c r="A6993" s="40">
        <f>IF(GL_Paste!$B6990="","",N(GL_Paste!$H6990)-N(GL_Paste!$G6990))</f>
        <v/>
      </c>
      <c r="B6993" s="43">
        <f>IF(GL_Paste!$B6990="","",DATE(YEAR(GL_Paste!$E6990),MONTH(GL_Paste!$E6990),1))</f>
        <v/>
      </c>
      <c r="C6993">
        <f>IF(GL_Paste!$B6990="","",IF(TRIM(GL_Paste!$M6990)&lt;&gt;"",TRIM(GL_Paste!$M6990),IFERROR(MID(GL_Paste!$I6990,FIND("[",GL_Paste!$I6990)+1,FIND("]",GL_Paste!$I6990)-FIND("[",GL_Paste!$I6990)-1),"")))</f>
        <v/>
      </c>
      <c r="D6993">
        <f>IF(GL_Paste!$B6990="","",IFERROR(INDEX(DeptName,MATCH($C6993,DeptTag,0)),"UNALLOCATED"))</f>
        <v/>
      </c>
      <c r="E6993">
        <f>IF(GL_Paste!$B6990="","",IFERROR(INDEX(AcctCat,MATCH(GL_Paste!$B6990&amp;"",AcctCode,0)),"UNKNOWN"))</f>
        <v/>
      </c>
      <c r="F6993">
        <f>IF(GL_Paste!$B6990="","",IFERROR(INDEX(AcctSub,MATCH(GL_Paste!$B6990&amp;"",AcctCode,0)),"UNKNOWN"))</f>
        <v/>
      </c>
    </row>
    <row r="6994">
      <c r="A6994" s="40">
        <f>IF(GL_Paste!$B6991="","",N(GL_Paste!$H6991)-N(GL_Paste!$G6991))</f>
        <v/>
      </c>
      <c r="B6994" s="43">
        <f>IF(GL_Paste!$B6991="","",DATE(YEAR(GL_Paste!$E6991),MONTH(GL_Paste!$E6991),1))</f>
        <v/>
      </c>
      <c r="C6994">
        <f>IF(GL_Paste!$B6991="","",IF(TRIM(GL_Paste!$M6991)&lt;&gt;"",TRIM(GL_Paste!$M6991),IFERROR(MID(GL_Paste!$I6991,FIND("[",GL_Paste!$I6991)+1,FIND("]",GL_Paste!$I6991)-FIND("[",GL_Paste!$I6991)-1),"")))</f>
        <v/>
      </c>
      <c r="D6994">
        <f>IF(GL_Paste!$B6991="","",IFERROR(INDEX(DeptName,MATCH($C6994,DeptTag,0)),"UNALLOCATED"))</f>
        <v/>
      </c>
      <c r="E6994">
        <f>IF(GL_Paste!$B6991="","",IFERROR(INDEX(AcctCat,MATCH(GL_Paste!$B6991&amp;"",AcctCode,0)),"UNKNOWN"))</f>
        <v/>
      </c>
      <c r="F6994">
        <f>IF(GL_Paste!$B6991="","",IFERROR(INDEX(AcctSub,MATCH(GL_Paste!$B6991&amp;"",AcctCode,0)),"UNKNOWN"))</f>
        <v/>
      </c>
    </row>
    <row r="6995">
      <c r="A6995" s="40">
        <f>IF(GL_Paste!$B6992="","",N(GL_Paste!$H6992)-N(GL_Paste!$G6992))</f>
        <v/>
      </c>
      <c r="B6995" s="43">
        <f>IF(GL_Paste!$B6992="","",DATE(YEAR(GL_Paste!$E6992),MONTH(GL_Paste!$E6992),1))</f>
        <v/>
      </c>
      <c r="C6995">
        <f>IF(GL_Paste!$B6992="","",IF(TRIM(GL_Paste!$M6992)&lt;&gt;"",TRIM(GL_Paste!$M6992),IFERROR(MID(GL_Paste!$I6992,FIND("[",GL_Paste!$I6992)+1,FIND("]",GL_Paste!$I6992)-FIND("[",GL_Paste!$I6992)-1),"")))</f>
        <v/>
      </c>
      <c r="D6995">
        <f>IF(GL_Paste!$B6992="","",IFERROR(INDEX(DeptName,MATCH($C6995,DeptTag,0)),"UNALLOCATED"))</f>
        <v/>
      </c>
      <c r="E6995">
        <f>IF(GL_Paste!$B6992="","",IFERROR(INDEX(AcctCat,MATCH(GL_Paste!$B6992&amp;"",AcctCode,0)),"UNKNOWN"))</f>
        <v/>
      </c>
      <c r="F6995">
        <f>IF(GL_Paste!$B6992="","",IFERROR(INDEX(AcctSub,MATCH(GL_Paste!$B6992&amp;"",AcctCode,0)),"UNKNOWN"))</f>
        <v/>
      </c>
    </row>
    <row r="6996">
      <c r="A6996" s="40">
        <f>IF(GL_Paste!$B6993="","",N(GL_Paste!$H6993)-N(GL_Paste!$G6993))</f>
        <v/>
      </c>
      <c r="B6996" s="43">
        <f>IF(GL_Paste!$B6993="","",DATE(YEAR(GL_Paste!$E6993),MONTH(GL_Paste!$E6993),1))</f>
        <v/>
      </c>
      <c r="C6996">
        <f>IF(GL_Paste!$B6993="","",IF(TRIM(GL_Paste!$M6993)&lt;&gt;"",TRIM(GL_Paste!$M6993),IFERROR(MID(GL_Paste!$I6993,FIND("[",GL_Paste!$I6993)+1,FIND("]",GL_Paste!$I6993)-FIND("[",GL_Paste!$I6993)-1),"")))</f>
        <v/>
      </c>
      <c r="D6996">
        <f>IF(GL_Paste!$B6993="","",IFERROR(INDEX(DeptName,MATCH($C6996,DeptTag,0)),"UNALLOCATED"))</f>
        <v/>
      </c>
      <c r="E6996">
        <f>IF(GL_Paste!$B6993="","",IFERROR(INDEX(AcctCat,MATCH(GL_Paste!$B6993&amp;"",AcctCode,0)),"UNKNOWN"))</f>
        <v/>
      </c>
      <c r="F6996">
        <f>IF(GL_Paste!$B6993="","",IFERROR(INDEX(AcctSub,MATCH(GL_Paste!$B6993&amp;"",AcctCode,0)),"UNKNOWN"))</f>
        <v/>
      </c>
    </row>
    <row r="6997">
      <c r="A6997" s="40">
        <f>IF(GL_Paste!$B6994="","",N(GL_Paste!$H6994)-N(GL_Paste!$G6994))</f>
        <v/>
      </c>
      <c r="B6997" s="43">
        <f>IF(GL_Paste!$B6994="","",DATE(YEAR(GL_Paste!$E6994),MONTH(GL_Paste!$E6994),1))</f>
        <v/>
      </c>
      <c r="C6997">
        <f>IF(GL_Paste!$B6994="","",IF(TRIM(GL_Paste!$M6994)&lt;&gt;"",TRIM(GL_Paste!$M6994),IFERROR(MID(GL_Paste!$I6994,FIND("[",GL_Paste!$I6994)+1,FIND("]",GL_Paste!$I6994)-FIND("[",GL_Paste!$I6994)-1),"")))</f>
        <v/>
      </c>
      <c r="D6997">
        <f>IF(GL_Paste!$B6994="","",IFERROR(INDEX(DeptName,MATCH($C6997,DeptTag,0)),"UNALLOCATED"))</f>
        <v/>
      </c>
      <c r="E6997">
        <f>IF(GL_Paste!$B6994="","",IFERROR(INDEX(AcctCat,MATCH(GL_Paste!$B6994&amp;"",AcctCode,0)),"UNKNOWN"))</f>
        <v/>
      </c>
      <c r="F6997">
        <f>IF(GL_Paste!$B6994="","",IFERROR(INDEX(AcctSub,MATCH(GL_Paste!$B6994&amp;"",AcctCode,0)),"UNKNOWN"))</f>
        <v/>
      </c>
    </row>
    <row r="6998">
      <c r="A6998" s="40">
        <f>IF(GL_Paste!$B6995="","",N(GL_Paste!$H6995)-N(GL_Paste!$G6995))</f>
        <v/>
      </c>
      <c r="B6998" s="43">
        <f>IF(GL_Paste!$B6995="","",DATE(YEAR(GL_Paste!$E6995),MONTH(GL_Paste!$E6995),1))</f>
        <v/>
      </c>
      <c r="C6998">
        <f>IF(GL_Paste!$B6995="","",IF(TRIM(GL_Paste!$M6995)&lt;&gt;"",TRIM(GL_Paste!$M6995),IFERROR(MID(GL_Paste!$I6995,FIND("[",GL_Paste!$I6995)+1,FIND("]",GL_Paste!$I6995)-FIND("[",GL_Paste!$I6995)-1),"")))</f>
        <v/>
      </c>
      <c r="D6998">
        <f>IF(GL_Paste!$B6995="","",IFERROR(INDEX(DeptName,MATCH($C6998,DeptTag,0)),"UNALLOCATED"))</f>
        <v/>
      </c>
      <c r="E6998">
        <f>IF(GL_Paste!$B6995="","",IFERROR(INDEX(AcctCat,MATCH(GL_Paste!$B6995&amp;"",AcctCode,0)),"UNKNOWN"))</f>
        <v/>
      </c>
      <c r="F6998">
        <f>IF(GL_Paste!$B6995="","",IFERROR(INDEX(AcctSub,MATCH(GL_Paste!$B6995&amp;"",AcctCode,0)),"UNKNOWN"))</f>
        <v/>
      </c>
    </row>
    <row r="6999">
      <c r="A6999" s="40">
        <f>IF(GL_Paste!$B6996="","",N(GL_Paste!$H6996)-N(GL_Paste!$G6996))</f>
        <v/>
      </c>
      <c r="B6999" s="43">
        <f>IF(GL_Paste!$B6996="","",DATE(YEAR(GL_Paste!$E6996),MONTH(GL_Paste!$E6996),1))</f>
        <v/>
      </c>
      <c r="C6999">
        <f>IF(GL_Paste!$B6996="","",IF(TRIM(GL_Paste!$M6996)&lt;&gt;"",TRIM(GL_Paste!$M6996),IFERROR(MID(GL_Paste!$I6996,FIND("[",GL_Paste!$I6996)+1,FIND("]",GL_Paste!$I6996)-FIND("[",GL_Paste!$I6996)-1),"")))</f>
        <v/>
      </c>
      <c r="D6999">
        <f>IF(GL_Paste!$B6996="","",IFERROR(INDEX(DeptName,MATCH($C6999,DeptTag,0)),"UNALLOCATED"))</f>
        <v/>
      </c>
      <c r="E6999">
        <f>IF(GL_Paste!$B6996="","",IFERROR(INDEX(AcctCat,MATCH(GL_Paste!$B6996&amp;"",AcctCode,0)),"UNKNOWN"))</f>
        <v/>
      </c>
      <c r="F6999">
        <f>IF(GL_Paste!$B6996="","",IFERROR(INDEX(AcctSub,MATCH(GL_Paste!$B6996&amp;"",AcctCode,0)),"UNKNOWN"))</f>
        <v/>
      </c>
    </row>
    <row r="7000">
      <c r="A7000" s="40">
        <f>IF(GL_Paste!$B6997="","",N(GL_Paste!$H6997)-N(GL_Paste!$G6997))</f>
        <v/>
      </c>
      <c r="B7000" s="43">
        <f>IF(GL_Paste!$B6997="","",DATE(YEAR(GL_Paste!$E6997),MONTH(GL_Paste!$E6997),1))</f>
        <v/>
      </c>
      <c r="C7000">
        <f>IF(GL_Paste!$B6997="","",IF(TRIM(GL_Paste!$M6997)&lt;&gt;"",TRIM(GL_Paste!$M6997),IFERROR(MID(GL_Paste!$I6997,FIND("[",GL_Paste!$I6997)+1,FIND("]",GL_Paste!$I6997)-FIND("[",GL_Paste!$I6997)-1),"")))</f>
        <v/>
      </c>
      <c r="D7000">
        <f>IF(GL_Paste!$B6997="","",IFERROR(INDEX(DeptName,MATCH($C7000,DeptTag,0)),"UNALLOCATED"))</f>
        <v/>
      </c>
      <c r="E7000">
        <f>IF(GL_Paste!$B6997="","",IFERROR(INDEX(AcctCat,MATCH(GL_Paste!$B6997&amp;"",AcctCode,0)),"UNKNOWN"))</f>
        <v/>
      </c>
      <c r="F7000">
        <f>IF(GL_Paste!$B6997="","",IFERROR(INDEX(AcctSub,MATCH(GL_Paste!$B6997&amp;"",AcctCode,0)),"UNKNOWN"))</f>
        <v/>
      </c>
    </row>
    <row r="7001">
      <c r="A7001" s="40">
        <f>IF(GL_Paste!$B6998="","",N(GL_Paste!$H6998)-N(GL_Paste!$G6998))</f>
        <v/>
      </c>
      <c r="B7001" s="43">
        <f>IF(GL_Paste!$B6998="","",DATE(YEAR(GL_Paste!$E6998),MONTH(GL_Paste!$E6998),1))</f>
        <v/>
      </c>
      <c r="C7001">
        <f>IF(GL_Paste!$B6998="","",IF(TRIM(GL_Paste!$M6998)&lt;&gt;"",TRIM(GL_Paste!$M6998),IFERROR(MID(GL_Paste!$I6998,FIND("[",GL_Paste!$I6998)+1,FIND("]",GL_Paste!$I6998)-FIND("[",GL_Paste!$I6998)-1),"")))</f>
        <v/>
      </c>
      <c r="D7001">
        <f>IF(GL_Paste!$B6998="","",IFERROR(INDEX(DeptName,MATCH($C7001,DeptTag,0)),"UNALLOCATED"))</f>
        <v/>
      </c>
      <c r="E7001">
        <f>IF(GL_Paste!$B6998="","",IFERROR(INDEX(AcctCat,MATCH(GL_Paste!$B6998&amp;"",AcctCode,0)),"UNKNOWN"))</f>
        <v/>
      </c>
      <c r="F7001">
        <f>IF(GL_Paste!$B6998="","",IFERROR(INDEX(AcctSub,MATCH(GL_Paste!$B6998&amp;"",AcctCode,0)),"UNKNOWN"))</f>
        <v/>
      </c>
    </row>
    <row r="7002">
      <c r="A7002" s="40">
        <f>IF(GL_Paste!$B6999="","",N(GL_Paste!$H6999)-N(GL_Paste!$G6999))</f>
        <v/>
      </c>
      <c r="B7002" s="43">
        <f>IF(GL_Paste!$B6999="","",DATE(YEAR(GL_Paste!$E6999),MONTH(GL_Paste!$E6999),1))</f>
        <v/>
      </c>
      <c r="C7002">
        <f>IF(GL_Paste!$B6999="","",IF(TRIM(GL_Paste!$M6999)&lt;&gt;"",TRIM(GL_Paste!$M6999),IFERROR(MID(GL_Paste!$I6999,FIND("[",GL_Paste!$I6999)+1,FIND("]",GL_Paste!$I6999)-FIND("[",GL_Paste!$I6999)-1),"")))</f>
        <v/>
      </c>
      <c r="D7002">
        <f>IF(GL_Paste!$B6999="","",IFERROR(INDEX(DeptName,MATCH($C7002,DeptTag,0)),"UNALLOCATED"))</f>
        <v/>
      </c>
      <c r="E7002">
        <f>IF(GL_Paste!$B6999="","",IFERROR(INDEX(AcctCat,MATCH(GL_Paste!$B6999&amp;"",AcctCode,0)),"UNKNOWN"))</f>
        <v/>
      </c>
      <c r="F7002">
        <f>IF(GL_Paste!$B6999="","",IFERROR(INDEX(AcctSub,MATCH(GL_Paste!$B6999&amp;"",AcctCode,0)),"UNKNOWN"))</f>
        <v/>
      </c>
    </row>
    <row r="7003">
      <c r="A7003" s="40">
        <f>IF(GL_Paste!$B7000="","",N(GL_Paste!$H7000)-N(GL_Paste!$G7000))</f>
        <v/>
      </c>
      <c r="B7003" s="43">
        <f>IF(GL_Paste!$B7000="","",DATE(YEAR(GL_Paste!$E7000),MONTH(GL_Paste!$E7000),1))</f>
        <v/>
      </c>
      <c r="C7003">
        <f>IF(GL_Paste!$B7000="","",IF(TRIM(GL_Paste!$M7000)&lt;&gt;"",TRIM(GL_Paste!$M7000),IFERROR(MID(GL_Paste!$I7000,FIND("[",GL_Paste!$I7000)+1,FIND("]",GL_Paste!$I7000)-FIND("[",GL_Paste!$I7000)-1),"")))</f>
        <v/>
      </c>
      <c r="D7003">
        <f>IF(GL_Paste!$B7000="","",IFERROR(INDEX(DeptName,MATCH($C7003,DeptTag,0)),"UNALLOCATED"))</f>
        <v/>
      </c>
      <c r="E7003">
        <f>IF(GL_Paste!$B7000="","",IFERROR(INDEX(AcctCat,MATCH(GL_Paste!$B7000&amp;"",AcctCode,0)),"UNKNOWN"))</f>
        <v/>
      </c>
      <c r="F7003">
        <f>IF(GL_Paste!$B7000="","",IFERROR(INDEX(AcctSub,MATCH(GL_Paste!$B7000&amp;"",AcctCode,0)),"UNKNOWN"))</f>
        <v/>
      </c>
    </row>
    <row r="7004">
      <c r="A7004" s="40">
        <f>IF(GL_Paste!$B7001="","",N(GL_Paste!$H7001)-N(GL_Paste!$G7001))</f>
        <v/>
      </c>
      <c r="B7004" s="43">
        <f>IF(GL_Paste!$B7001="","",DATE(YEAR(GL_Paste!$E7001),MONTH(GL_Paste!$E7001),1))</f>
        <v/>
      </c>
      <c r="C7004">
        <f>IF(GL_Paste!$B7001="","",IF(TRIM(GL_Paste!$M7001)&lt;&gt;"",TRIM(GL_Paste!$M7001),IFERROR(MID(GL_Paste!$I7001,FIND("[",GL_Paste!$I7001)+1,FIND("]",GL_Paste!$I7001)-FIND("[",GL_Paste!$I7001)-1),"")))</f>
        <v/>
      </c>
      <c r="D7004">
        <f>IF(GL_Paste!$B7001="","",IFERROR(INDEX(DeptName,MATCH($C7004,DeptTag,0)),"UNALLOCATED"))</f>
        <v/>
      </c>
      <c r="E7004">
        <f>IF(GL_Paste!$B7001="","",IFERROR(INDEX(AcctCat,MATCH(GL_Paste!$B7001&amp;"",AcctCode,0)),"UNKNOWN"))</f>
        <v/>
      </c>
      <c r="F7004">
        <f>IF(GL_Paste!$B7001="","",IFERROR(INDEX(AcctSub,MATCH(GL_Paste!$B7001&amp;"",AcctCode,0)),"UNKNOWN"))</f>
        <v/>
      </c>
    </row>
    <row r="7005">
      <c r="A7005" s="40">
        <f>IF(GL_Paste!$B7002="","",N(GL_Paste!$H7002)-N(GL_Paste!$G7002))</f>
        <v/>
      </c>
      <c r="B7005" s="43">
        <f>IF(GL_Paste!$B7002="","",DATE(YEAR(GL_Paste!$E7002),MONTH(GL_Paste!$E7002),1))</f>
        <v/>
      </c>
      <c r="C7005">
        <f>IF(GL_Paste!$B7002="","",IF(TRIM(GL_Paste!$M7002)&lt;&gt;"",TRIM(GL_Paste!$M7002),IFERROR(MID(GL_Paste!$I7002,FIND("[",GL_Paste!$I7002)+1,FIND("]",GL_Paste!$I7002)-FIND("[",GL_Paste!$I7002)-1),"")))</f>
        <v/>
      </c>
      <c r="D7005">
        <f>IF(GL_Paste!$B7002="","",IFERROR(INDEX(DeptName,MATCH($C7005,DeptTag,0)),"UNALLOCATED"))</f>
        <v/>
      </c>
      <c r="E7005">
        <f>IF(GL_Paste!$B7002="","",IFERROR(INDEX(AcctCat,MATCH(GL_Paste!$B7002&amp;"",AcctCode,0)),"UNKNOWN"))</f>
        <v/>
      </c>
      <c r="F7005">
        <f>IF(GL_Paste!$B7002="","",IFERROR(INDEX(AcctSub,MATCH(GL_Paste!$B7002&amp;"",AcctCode,0)),"UNKNOWN"))</f>
        <v/>
      </c>
    </row>
    <row r="7006">
      <c r="A7006" s="40">
        <f>IF(GL_Paste!$B7003="","",N(GL_Paste!$H7003)-N(GL_Paste!$G7003))</f>
        <v/>
      </c>
      <c r="B7006" s="43">
        <f>IF(GL_Paste!$B7003="","",DATE(YEAR(GL_Paste!$E7003),MONTH(GL_Paste!$E7003),1))</f>
        <v/>
      </c>
      <c r="C7006">
        <f>IF(GL_Paste!$B7003="","",IF(TRIM(GL_Paste!$M7003)&lt;&gt;"",TRIM(GL_Paste!$M7003),IFERROR(MID(GL_Paste!$I7003,FIND("[",GL_Paste!$I7003)+1,FIND("]",GL_Paste!$I7003)-FIND("[",GL_Paste!$I7003)-1),"")))</f>
        <v/>
      </c>
      <c r="D7006">
        <f>IF(GL_Paste!$B7003="","",IFERROR(INDEX(DeptName,MATCH($C7006,DeptTag,0)),"UNALLOCATED"))</f>
        <v/>
      </c>
      <c r="E7006">
        <f>IF(GL_Paste!$B7003="","",IFERROR(INDEX(AcctCat,MATCH(GL_Paste!$B7003&amp;"",AcctCode,0)),"UNKNOWN"))</f>
        <v/>
      </c>
      <c r="F7006">
        <f>IF(GL_Paste!$B7003="","",IFERROR(INDEX(AcctSub,MATCH(GL_Paste!$B7003&amp;"",AcctCode,0)),"UNKNOWN"))</f>
        <v/>
      </c>
    </row>
    <row r="7007">
      <c r="A7007" s="40">
        <f>IF(GL_Paste!$B7004="","",N(GL_Paste!$H7004)-N(GL_Paste!$G7004))</f>
        <v/>
      </c>
      <c r="B7007" s="43">
        <f>IF(GL_Paste!$B7004="","",DATE(YEAR(GL_Paste!$E7004),MONTH(GL_Paste!$E7004),1))</f>
        <v/>
      </c>
      <c r="C7007">
        <f>IF(GL_Paste!$B7004="","",IF(TRIM(GL_Paste!$M7004)&lt;&gt;"",TRIM(GL_Paste!$M7004),IFERROR(MID(GL_Paste!$I7004,FIND("[",GL_Paste!$I7004)+1,FIND("]",GL_Paste!$I7004)-FIND("[",GL_Paste!$I7004)-1),"")))</f>
        <v/>
      </c>
      <c r="D7007">
        <f>IF(GL_Paste!$B7004="","",IFERROR(INDEX(DeptName,MATCH($C7007,DeptTag,0)),"UNALLOCATED"))</f>
        <v/>
      </c>
      <c r="E7007">
        <f>IF(GL_Paste!$B7004="","",IFERROR(INDEX(AcctCat,MATCH(GL_Paste!$B7004&amp;"",AcctCode,0)),"UNKNOWN"))</f>
        <v/>
      </c>
      <c r="F7007">
        <f>IF(GL_Paste!$B7004="","",IFERROR(INDEX(AcctSub,MATCH(GL_Paste!$B7004&amp;"",AcctCode,0)),"UNKNOWN"))</f>
        <v/>
      </c>
    </row>
    <row r="7008">
      <c r="A7008" s="40">
        <f>IF(GL_Paste!$B7005="","",N(GL_Paste!$H7005)-N(GL_Paste!$G7005))</f>
        <v/>
      </c>
      <c r="B7008" s="43">
        <f>IF(GL_Paste!$B7005="","",DATE(YEAR(GL_Paste!$E7005),MONTH(GL_Paste!$E7005),1))</f>
        <v/>
      </c>
      <c r="C7008">
        <f>IF(GL_Paste!$B7005="","",IF(TRIM(GL_Paste!$M7005)&lt;&gt;"",TRIM(GL_Paste!$M7005),IFERROR(MID(GL_Paste!$I7005,FIND("[",GL_Paste!$I7005)+1,FIND("]",GL_Paste!$I7005)-FIND("[",GL_Paste!$I7005)-1),"")))</f>
        <v/>
      </c>
      <c r="D7008">
        <f>IF(GL_Paste!$B7005="","",IFERROR(INDEX(DeptName,MATCH($C7008,DeptTag,0)),"UNALLOCATED"))</f>
        <v/>
      </c>
      <c r="E7008">
        <f>IF(GL_Paste!$B7005="","",IFERROR(INDEX(AcctCat,MATCH(GL_Paste!$B7005&amp;"",AcctCode,0)),"UNKNOWN"))</f>
        <v/>
      </c>
      <c r="F7008">
        <f>IF(GL_Paste!$B7005="","",IFERROR(INDEX(AcctSub,MATCH(GL_Paste!$B7005&amp;"",AcctCode,0)),"UNKNOWN"))</f>
        <v/>
      </c>
    </row>
    <row r="7009">
      <c r="A7009" s="40">
        <f>IF(GL_Paste!$B7006="","",N(GL_Paste!$H7006)-N(GL_Paste!$G7006))</f>
        <v/>
      </c>
      <c r="B7009" s="43">
        <f>IF(GL_Paste!$B7006="","",DATE(YEAR(GL_Paste!$E7006),MONTH(GL_Paste!$E7006),1))</f>
        <v/>
      </c>
      <c r="C7009">
        <f>IF(GL_Paste!$B7006="","",IF(TRIM(GL_Paste!$M7006)&lt;&gt;"",TRIM(GL_Paste!$M7006),IFERROR(MID(GL_Paste!$I7006,FIND("[",GL_Paste!$I7006)+1,FIND("]",GL_Paste!$I7006)-FIND("[",GL_Paste!$I7006)-1),"")))</f>
        <v/>
      </c>
      <c r="D7009">
        <f>IF(GL_Paste!$B7006="","",IFERROR(INDEX(DeptName,MATCH($C7009,DeptTag,0)),"UNALLOCATED"))</f>
        <v/>
      </c>
      <c r="E7009">
        <f>IF(GL_Paste!$B7006="","",IFERROR(INDEX(AcctCat,MATCH(GL_Paste!$B7006&amp;"",AcctCode,0)),"UNKNOWN"))</f>
        <v/>
      </c>
      <c r="F7009">
        <f>IF(GL_Paste!$B7006="","",IFERROR(INDEX(AcctSub,MATCH(GL_Paste!$B7006&amp;"",AcctCode,0)),"UNKNOWN"))</f>
        <v/>
      </c>
    </row>
    <row r="7010">
      <c r="A7010" s="40">
        <f>IF(GL_Paste!$B7007="","",N(GL_Paste!$H7007)-N(GL_Paste!$G7007))</f>
        <v/>
      </c>
      <c r="B7010" s="43">
        <f>IF(GL_Paste!$B7007="","",DATE(YEAR(GL_Paste!$E7007),MONTH(GL_Paste!$E7007),1))</f>
        <v/>
      </c>
      <c r="C7010">
        <f>IF(GL_Paste!$B7007="","",IF(TRIM(GL_Paste!$M7007)&lt;&gt;"",TRIM(GL_Paste!$M7007),IFERROR(MID(GL_Paste!$I7007,FIND("[",GL_Paste!$I7007)+1,FIND("]",GL_Paste!$I7007)-FIND("[",GL_Paste!$I7007)-1),"")))</f>
        <v/>
      </c>
      <c r="D7010">
        <f>IF(GL_Paste!$B7007="","",IFERROR(INDEX(DeptName,MATCH($C7010,DeptTag,0)),"UNALLOCATED"))</f>
        <v/>
      </c>
      <c r="E7010">
        <f>IF(GL_Paste!$B7007="","",IFERROR(INDEX(AcctCat,MATCH(GL_Paste!$B7007&amp;"",AcctCode,0)),"UNKNOWN"))</f>
        <v/>
      </c>
      <c r="F7010">
        <f>IF(GL_Paste!$B7007="","",IFERROR(INDEX(AcctSub,MATCH(GL_Paste!$B7007&amp;"",AcctCode,0)),"UNKNOWN"))</f>
        <v/>
      </c>
    </row>
    <row r="7011">
      <c r="A7011" s="40">
        <f>IF(GL_Paste!$B7008="","",N(GL_Paste!$H7008)-N(GL_Paste!$G7008))</f>
        <v/>
      </c>
      <c r="B7011" s="43">
        <f>IF(GL_Paste!$B7008="","",DATE(YEAR(GL_Paste!$E7008),MONTH(GL_Paste!$E7008),1))</f>
        <v/>
      </c>
      <c r="C7011">
        <f>IF(GL_Paste!$B7008="","",IF(TRIM(GL_Paste!$M7008)&lt;&gt;"",TRIM(GL_Paste!$M7008),IFERROR(MID(GL_Paste!$I7008,FIND("[",GL_Paste!$I7008)+1,FIND("]",GL_Paste!$I7008)-FIND("[",GL_Paste!$I7008)-1),"")))</f>
        <v/>
      </c>
      <c r="D7011">
        <f>IF(GL_Paste!$B7008="","",IFERROR(INDEX(DeptName,MATCH($C7011,DeptTag,0)),"UNALLOCATED"))</f>
        <v/>
      </c>
      <c r="E7011">
        <f>IF(GL_Paste!$B7008="","",IFERROR(INDEX(AcctCat,MATCH(GL_Paste!$B7008&amp;"",AcctCode,0)),"UNKNOWN"))</f>
        <v/>
      </c>
      <c r="F7011">
        <f>IF(GL_Paste!$B7008="","",IFERROR(INDEX(AcctSub,MATCH(GL_Paste!$B7008&amp;"",AcctCode,0)),"UNKNOWN"))</f>
        <v/>
      </c>
    </row>
    <row r="7012">
      <c r="A7012" s="40">
        <f>IF(GL_Paste!$B7009="","",N(GL_Paste!$H7009)-N(GL_Paste!$G7009))</f>
        <v/>
      </c>
      <c r="B7012" s="43">
        <f>IF(GL_Paste!$B7009="","",DATE(YEAR(GL_Paste!$E7009),MONTH(GL_Paste!$E7009),1))</f>
        <v/>
      </c>
      <c r="C7012">
        <f>IF(GL_Paste!$B7009="","",IF(TRIM(GL_Paste!$M7009)&lt;&gt;"",TRIM(GL_Paste!$M7009),IFERROR(MID(GL_Paste!$I7009,FIND("[",GL_Paste!$I7009)+1,FIND("]",GL_Paste!$I7009)-FIND("[",GL_Paste!$I7009)-1),"")))</f>
        <v/>
      </c>
      <c r="D7012">
        <f>IF(GL_Paste!$B7009="","",IFERROR(INDEX(DeptName,MATCH($C7012,DeptTag,0)),"UNALLOCATED"))</f>
        <v/>
      </c>
      <c r="E7012">
        <f>IF(GL_Paste!$B7009="","",IFERROR(INDEX(AcctCat,MATCH(GL_Paste!$B7009&amp;"",AcctCode,0)),"UNKNOWN"))</f>
        <v/>
      </c>
      <c r="F7012">
        <f>IF(GL_Paste!$B7009="","",IFERROR(INDEX(AcctSub,MATCH(GL_Paste!$B7009&amp;"",AcctCode,0)),"UNKNOWN"))</f>
        <v/>
      </c>
    </row>
    <row r="7013">
      <c r="A7013" s="40">
        <f>IF(GL_Paste!$B7010="","",N(GL_Paste!$H7010)-N(GL_Paste!$G7010))</f>
        <v/>
      </c>
      <c r="B7013" s="43">
        <f>IF(GL_Paste!$B7010="","",DATE(YEAR(GL_Paste!$E7010),MONTH(GL_Paste!$E7010),1))</f>
        <v/>
      </c>
      <c r="C7013">
        <f>IF(GL_Paste!$B7010="","",IF(TRIM(GL_Paste!$M7010)&lt;&gt;"",TRIM(GL_Paste!$M7010),IFERROR(MID(GL_Paste!$I7010,FIND("[",GL_Paste!$I7010)+1,FIND("]",GL_Paste!$I7010)-FIND("[",GL_Paste!$I7010)-1),"")))</f>
        <v/>
      </c>
      <c r="D7013">
        <f>IF(GL_Paste!$B7010="","",IFERROR(INDEX(DeptName,MATCH($C7013,DeptTag,0)),"UNALLOCATED"))</f>
        <v/>
      </c>
      <c r="E7013">
        <f>IF(GL_Paste!$B7010="","",IFERROR(INDEX(AcctCat,MATCH(GL_Paste!$B7010&amp;"",AcctCode,0)),"UNKNOWN"))</f>
        <v/>
      </c>
      <c r="F7013">
        <f>IF(GL_Paste!$B7010="","",IFERROR(INDEX(AcctSub,MATCH(GL_Paste!$B7010&amp;"",AcctCode,0)),"UNKNOWN"))</f>
        <v/>
      </c>
    </row>
    <row r="7014">
      <c r="A7014" s="40">
        <f>IF(GL_Paste!$B7011="","",N(GL_Paste!$H7011)-N(GL_Paste!$G7011))</f>
        <v/>
      </c>
      <c r="B7014" s="43">
        <f>IF(GL_Paste!$B7011="","",DATE(YEAR(GL_Paste!$E7011),MONTH(GL_Paste!$E7011),1))</f>
        <v/>
      </c>
      <c r="C7014">
        <f>IF(GL_Paste!$B7011="","",IF(TRIM(GL_Paste!$M7011)&lt;&gt;"",TRIM(GL_Paste!$M7011),IFERROR(MID(GL_Paste!$I7011,FIND("[",GL_Paste!$I7011)+1,FIND("]",GL_Paste!$I7011)-FIND("[",GL_Paste!$I7011)-1),"")))</f>
        <v/>
      </c>
      <c r="D7014">
        <f>IF(GL_Paste!$B7011="","",IFERROR(INDEX(DeptName,MATCH($C7014,DeptTag,0)),"UNALLOCATED"))</f>
        <v/>
      </c>
      <c r="E7014">
        <f>IF(GL_Paste!$B7011="","",IFERROR(INDEX(AcctCat,MATCH(GL_Paste!$B7011&amp;"",AcctCode,0)),"UNKNOWN"))</f>
        <v/>
      </c>
      <c r="F7014">
        <f>IF(GL_Paste!$B7011="","",IFERROR(INDEX(AcctSub,MATCH(GL_Paste!$B7011&amp;"",AcctCode,0)),"UNKNOWN"))</f>
        <v/>
      </c>
    </row>
    <row r="7015">
      <c r="A7015" s="40">
        <f>IF(GL_Paste!$B7012="","",N(GL_Paste!$H7012)-N(GL_Paste!$G7012))</f>
        <v/>
      </c>
      <c r="B7015" s="43">
        <f>IF(GL_Paste!$B7012="","",DATE(YEAR(GL_Paste!$E7012),MONTH(GL_Paste!$E7012),1))</f>
        <v/>
      </c>
      <c r="C7015">
        <f>IF(GL_Paste!$B7012="","",IF(TRIM(GL_Paste!$M7012)&lt;&gt;"",TRIM(GL_Paste!$M7012),IFERROR(MID(GL_Paste!$I7012,FIND("[",GL_Paste!$I7012)+1,FIND("]",GL_Paste!$I7012)-FIND("[",GL_Paste!$I7012)-1),"")))</f>
        <v/>
      </c>
      <c r="D7015">
        <f>IF(GL_Paste!$B7012="","",IFERROR(INDEX(DeptName,MATCH($C7015,DeptTag,0)),"UNALLOCATED"))</f>
        <v/>
      </c>
      <c r="E7015">
        <f>IF(GL_Paste!$B7012="","",IFERROR(INDEX(AcctCat,MATCH(GL_Paste!$B7012&amp;"",AcctCode,0)),"UNKNOWN"))</f>
        <v/>
      </c>
      <c r="F7015">
        <f>IF(GL_Paste!$B7012="","",IFERROR(INDEX(AcctSub,MATCH(GL_Paste!$B7012&amp;"",AcctCode,0)),"UNKNOWN"))</f>
        <v/>
      </c>
    </row>
    <row r="7016">
      <c r="A7016" s="40">
        <f>IF(GL_Paste!$B7013="","",N(GL_Paste!$H7013)-N(GL_Paste!$G7013))</f>
        <v/>
      </c>
      <c r="B7016" s="43">
        <f>IF(GL_Paste!$B7013="","",DATE(YEAR(GL_Paste!$E7013),MONTH(GL_Paste!$E7013),1))</f>
        <v/>
      </c>
      <c r="C7016">
        <f>IF(GL_Paste!$B7013="","",IF(TRIM(GL_Paste!$M7013)&lt;&gt;"",TRIM(GL_Paste!$M7013),IFERROR(MID(GL_Paste!$I7013,FIND("[",GL_Paste!$I7013)+1,FIND("]",GL_Paste!$I7013)-FIND("[",GL_Paste!$I7013)-1),"")))</f>
        <v/>
      </c>
      <c r="D7016">
        <f>IF(GL_Paste!$B7013="","",IFERROR(INDEX(DeptName,MATCH($C7016,DeptTag,0)),"UNALLOCATED"))</f>
        <v/>
      </c>
      <c r="E7016">
        <f>IF(GL_Paste!$B7013="","",IFERROR(INDEX(AcctCat,MATCH(GL_Paste!$B7013&amp;"",AcctCode,0)),"UNKNOWN"))</f>
        <v/>
      </c>
      <c r="F7016">
        <f>IF(GL_Paste!$B7013="","",IFERROR(INDEX(AcctSub,MATCH(GL_Paste!$B7013&amp;"",AcctCode,0)),"UNKNOWN"))</f>
        <v/>
      </c>
    </row>
    <row r="7017">
      <c r="A7017" s="40">
        <f>IF(GL_Paste!$B7014="","",N(GL_Paste!$H7014)-N(GL_Paste!$G7014))</f>
        <v/>
      </c>
      <c r="B7017" s="43">
        <f>IF(GL_Paste!$B7014="","",DATE(YEAR(GL_Paste!$E7014),MONTH(GL_Paste!$E7014),1))</f>
        <v/>
      </c>
      <c r="C7017">
        <f>IF(GL_Paste!$B7014="","",IF(TRIM(GL_Paste!$M7014)&lt;&gt;"",TRIM(GL_Paste!$M7014),IFERROR(MID(GL_Paste!$I7014,FIND("[",GL_Paste!$I7014)+1,FIND("]",GL_Paste!$I7014)-FIND("[",GL_Paste!$I7014)-1),"")))</f>
        <v/>
      </c>
      <c r="D7017">
        <f>IF(GL_Paste!$B7014="","",IFERROR(INDEX(DeptName,MATCH($C7017,DeptTag,0)),"UNALLOCATED"))</f>
        <v/>
      </c>
      <c r="E7017">
        <f>IF(GL_Paste!$B7014="","",IFERROR(INDEX(AcctCat,MATCH(GL_Paste!$B7014&amp;"",AcctCode,0)),"UNKNOWN"))</f>
        <v/>
      </c>
      <c r="F7017">
        <f>IF(GL_Paste!$B7014="","",IFERROR(INDEX(AcctSub,MATCH(GL_Paste!$B7014&amp;"",AcctCode,0)),"UNKNOWN"))</f>
        <v/>
      </c>
    </row>
    <row r="7018">
      <c r="A7018" s="40">
        <f>IF(GL_Paste!$B7015="","",N(GL_Paste!$H7015)-N(GL_Paste!$G7015))</f>
        <v/>
      </c>
      <c r="B7018" s="43">
        <f>IF(GL_Paste!$B7015="","",DATE(YEAR(GL_Paste!$E7015),MONTH(GL_Paste!$E7015),1))</f>
        <v/>
      </c>
      <c r="C7018">
        <f>IF(GL_Paste!$B7015="","",IF(TRIM(GL_Paste!$M7015)&lt;&gt;"",TRIM(GL_Paste!$M7015),IFERROR(MID(GL_Paste!$I7015,FIND("[",GL_Paste!$I7015)+1,FIND("]",GL_Paste!$I7015)-FIND("[",GL_Paste!$I7015)-1),"")))</f>
        <v/>
      </c>
      <c r="D7018">
        <f>IF(GL_Paste!$B7015="","",IFERROR(INDEX(DeptName,MATCH($C7018,DeptTag,0)),"UNALLOCATED"))</f>
        <v/>
      </c>
      <c r="E7018">
        <f>IF(GL_Paste!$B7015="","",IFERROR(INDEX(AcctCat,MATCH(GL_Paste!$B7015&amp;"",AcctCode,0)),"UNKNOWN"))</f>
        <v/>
      </c>
      <c r="F7018">
        <f>IF(GL_Paste!$B7015="","",IFERROR(INDEX(AcctSub,MATCH(GL_Paste!$B7015&amp;"",AcctCode,0)),"UNKNOWN"))</f>
        <v/>
      </c>
    </row>
    <row r="7019">
      <c r="A7019" s="40">
        <f>IF(GL_Paste!$B7016="","",N(GL_Paste!$H7016)-N(GL_Paste!$G7016))</f>
        <v/>
      </c>
      <c r="B7019" s="43">
        <f>IF(GL_Paste!$B7016="","",DATE(YEAR(GL_Paste!$E7016),MONTH(GL_Paste!$E7016),1))</f>
        <v/>
      </c>
      <c r="C7019">
        <f>IF(GL_Paste!$B7016="","",IF(TRIM(GL_Paste!$M7016)&lt;&gt;"",TRIM(GL_Paste!$M7016),IFERROR(MID(GL_Paste!$I7016,FIND("[",GL_Paste!$I7016)+1,FIND("]",GL_Paste!$I7016)-FIND("[",GL_Paste!$I7016)-1),"")))</f>
        <v/>
      </c>
      <c r="D7019">
        <f>IF(GL_Paste!$B7016="","",IFERROR(INDEX(DeptName,MATCH($C7019,DeptTag,0)),"UNALLOCATED"))</f>
        <v/>
      </c>
      <c r="E7019">
        <f>IF(GL_Paste!$B7016="","",IFERROR(INDEX(AcctCat,MATCH(GL_Paste!$B7016&amp;"",AcctCode,0)),"UNKNOWN"))</f>
        <v/>
      </c>
      <c r="F7019">
        <f>IF(GL_Paste!$B7016="","",IFERROR(INDEX(AcctSub,MATCH(GL_Paste!$B7016&amp;"",AcctCode,0)),"UNKNOWN"))</f>
        <v/>
      </c>
    </row>
    <row r="7020">
      <c r="A7020" s="40">
        <f>IF(GL_Paste!$B7017="","",N(GL_Paste!$H7017)-N(GL_Paste!$G7017))</f>
        <v/>
      </c>
      <c r="B7020" s="43">
        <f>IF(GL_Paste!$B7017="","",DATE(YEAR(GL_Paste!$E7017),MONTH(GL_Paste!$E7017),1))</f>
        <v/>
      </c>
      <c r="C7020">
        <f>IF(GL_Paste!$B7017="","",IF(TRIM(GL_Paste!$M7017)&lt;&gt;"",TRIM(GL_Paste!$M7017),IFERROR(MID(GL_Paste!$I7017,FIND("[",GL_Paste!$I7017)+1,FIND("]",GL_Paste!$I7017)-FIND("[",GL_Paste!$I7017)-1),"")))</f>
        <v/>
      </c>
      <c r="D7020">
        <f>IF(GL_Paste!$B7017="","",IFERROR(INDEX(DeptName,MATCH($C7020,DeptTag,0)),"UNALLOCATED"))</f>
        <v/>
      </c>
      <c r="E7020">
        <f>IF(GL_Paste!$B7017="","",IFERROR(INDEX(AcctCat,MATCH(GL_Paste!$B7017&amp;"",AcctCode,0)),"UNKNOWN"))</f>
        <v/>
      </c>
      <c r="F7020">
        <f>IF(GL_Paste!$B7017="","",IFERROR(INDEX(AcctSub,MATCH(GL_Paste!$B7017&amp;"",AcctCode,0)),"UNKNOWN"))</f>
        <v/>
      </c>
    </row>
    <row r="7021">
      <c r="A7021" s="40">
        <f>IF(GL_Paste!$B7018="","",N(GL_Paste!$H7018)-N(GL_Paste!$G7018))</f>
        <v/>
      </c>
      <c r="B7021" s="43">
        <f>IF(GL_Paste!$B7018="","",DATE(YEAR(GL_Paste!$E7018),MONTH(GL_Paste!$E7018),1))</f>
        <v/>
      </c>
      <c r="C7021">
        <f>IF(GL_Paste!$B7018="","",IF(TRIM(GL_Paste!$M7018)&lt;&gt;"",TRIM(GL_Paste!$M7018),IFERROR(MID(GL_Paste!$I7018,FIND("[",GL_Paste!$I7018)+1,FIND("]",GL_Paste!$I7018)-FIND("[",GL_Paste!$I7018)-1),"")))</f>
        <v/>
      </c>
      <c r="D7021">
        <f>IF(GL_Paste!$B7018="","",IFERROR(INDEX(DeptName,MATCH($C7021,DeptTag,0)),"UNALLOCATED"))</f>
        <v/>
      </c>
      <c r="E7021">
        <f>IF(GL_Paste!$B7018="","",IFERROR(INDEX(AcctCat,MATCH(GL_Paste!$B7018&amp;"",AcctCode,0)),"UNKNOWN"))</f>
        <v/>
      </c>
      <c r="F7021">
        <f>IF(GL_Paste!$B7018="","",IFERROR(INDEX(AcctSub,MATCH(GL_Paste!$B7018&amp;"",AcctCode,0)),"UNKNOWN"))</f>
        <v/>
      </c>
    </row>
    <row r="7022">
      <c r="A7022" s="40">
        <f>IF(GL_Paste!$B7019="","",N(GL_Paste!$H7019)-N(GL_Paste!$G7019))</f>
        <v/>
      </c>
      <c r="B7022" s="43">
        <f>IF(GL_Paste!$B7019="","",DATE(YEAR(GL_Paste!$E7019),MONTH(GL_Paste!$E7019),1))</f>
        <v/>
      </c>
      <c r="C7022">
        <f>IF(GL_Paste!$B7019="","",IF(TRIM(GL_Paste!$M7019)&lt;&gt;"",TRIM(GL_Paste!$M7019),IFERROR(MID(GL_Paste!$I7019,FIND("[",GL_Paste!$I7019)+1,FIND("]",GL_Paste!$I7019)-FIND("[",GL_Paste!$I7019)-1),"")))</f>
        <v/>
      </c>
      <c r="D7022">
        <f>IF(GL_Paste!$B7019="","",IFERROR(INDEX(DeptName,MATCH($C7022,DeptTag,0)),"UNALLOCATED"))</f>
        <v/>
      </c>
      <c r="E7022">
        <f>IF(GL_Paste!$B7019="","",IFERROR(INDEX(AcctCat,MATCH(GL_Paste!$B7019&amp;"",AcctCode,0)),"UNKNOWN"))</f>
        <v/>
      </c>
      <c r="F7022">
        <f>IF(GL_Paste!$B7019="","",IFERROR(INDEX(AcctSub,MATCH(GL_Paste!$B7019&amp;"",AcctCode,0)),"UNKNOWN"))</f>
        <v/>
      </c>
    </row>
    <row r="7023">
      <c r="A7023" s="40">
        <f>IF(GL_Paste!$B7020="","",N(GL_Paste!$H7020)-N(GL_Paste!$G7020))</f>
        <v/>
      </c>
      <c r="B7023" s="43">
        <f>IF(GL_Paste!$B7020="","",DATE(YEAR(GL_Paste!$E7020),MONTH(GL_Paste!$E7020),1))</f>
        <v/>
      </c>
      <c r="C7023">
        <f>IF(GL_Paste!$B7020="","",IF(TRIM(GL_Paste!$M7020)&lt;&gt;"",TRIM(GL_Paste!$M7020),IFERROR(MID(GL_Paste!$I7020,FIND("[",GL_Paste!$I7020)+1,FIND("]",GL_Paste!$I7020)-FIND("[",GL_Paste!$I7020)-1),"")))</f>
        <v/>
      </c>
      <c r="D7023">
        <f>IF(GL_Paste!$B7020="","",IFERROR(INDEX(DeptName,MATCH($C7023,DeptTag,0)),"UNALLOCATED"))</f>
        <v/>
      </c>
      <c r="E7023">
        <f>IF(GL_Paste!$B7020="","",IFERROR(INDEX(AcctCat,MATCH(GL_Paste!$B7020&amp;"",AcctCode,0)),"UNKNOWN"))</f>
        <v/>
      </c>
      <c r="F7023">
        <f>IF(GL_Paste!$B7020="","",IFERROR(INDEX(AcctSub,MATCH(GL_Paste!$B7020&amp;"",AcctCode,0)),"UNKNOWN"))</f>
        <v/>
      </c>
    </row>
    <row r="7024">
      <c r="A7024" s="40">
        <f>IF(GL_Paste!$B7021="","",N(GL_Paste!$H7021)-N(GL_Paste!$G7021))</f>
        <v/>
      </c>
      <c r="B7024" s="43">
        <f>IF(GL_Paste!$B7021="","",DATE(YEAR(GL_Paste!$E7021),MONTH(GL_Paste!$E7021),1))</f>
        <v/>
      </c>
      <c r="C7024">
        <f>IF(GL_Paste!$B7021="","",IF(TRIM(GL_Paste!$M7021)&lt;&gt;"",TRIM(GL_Paste!$M7021),IFERROR(MID(GL_Paste!$I7021,FIND("[",GL_Paste!$I7021)+1,FIND("]",GL_Paste!$I7021)-FIND("[",GL_Paste!$I7021)-1),"")))</f>
        <v/>
      </c>
      <c r="D7024">
        <f>IF(GL_Paste!$B7021="","",IFERROR(INDEX(DeptName,MATCH($C7024,DeptTag,0)),"UNALLOCATED"))</f>
        <v/>
      </c>
      <c r="E7024">
        <f>IF(GL_Paste!$B7021="","",IFERROR(INDEX(AcctCat,MATCH(GL_Paste!$B7021&amp;"",AcctCode,0)),"UNKNOWN"))</f>
        <v/>
      </c>
      <c r="F7024">
        <f>IF(GL_Paste!$B7021="","",IFERROR(INDEX(AcctSub,MATCH(GL_Paste!$B7021&amp;"",AcctCode,0)),"UNKNOWN"))</f>
        <v/>
      </c>
    </row>
    <row r="7025">
      <c r="A7025" s="40">
        <f>IF(GL_Paste!$B7022="","",N(GL_Paste!$H7022)-N(GL_Paste!$G7022))</f>
        <v/>
      </c>
      <c r="B7025" s="43">
        <f>IF(GL_Paste!$B7022="","",DATE(YEAR(GL_Paste!$E7022),MONTH(GL_Paste!$E7022),1))</f>
        <v/>
      </c>
      <c r="C7025">
        <f>IF(GL_Paste!$B7022="","",IF(TRIM(GL_Paste!$M7022)&lt;&gt;"",TRIM(GL_Paste!$M7022),IFERROR(MID(GL_Paste!$I7022,FIND("[",GL_Paste!$I7022)+1,FIND("]",GL_Paste!$I7022)-FIND("[",GL_Paste!$I7022)-1),"")))</f>
        <v/>
      </c>
      <c r="D7025">
        <f>IF(GL_Paste!$B7022="","",IFERROR(INDEX(DeptName,MATCH($C7025,DeptTag,0)),"UNALLOCATED"))</f>
        <v/>
      </c>
      <c r="E7025">
        <f>IF(GL_Paste!$B7022="","",IFERROR(INDEX(AcctCat,MATCH(GL_Paste!$B7022&amp;"",AcctCode,0)),"UNKNOWN"))</f>
        <v/>
      </c>
      <c r="F7025">
        <f>IF(GL_Paste!$B7022="","",IFERROR(INDEX(AcctSub,MATCH(GL_Paste!$B7022&amp;"",AcctCode,0)),"UNKNOWN"))</f>
        <v/>
      </c>
    </row>
    <row r="7026">
      <c r="A7026" s="40">
        <f>IF(GL_Paste!$B7023="","",N(GL_Paste!$H7023)-N(GL_Paste!$G7023))</f>
        <v/>
      </c>
      <c r="B7026" s="43">
        <f>IF(GL_Paste!$B7023="","",DATE(YEAR(GL_Paste!$E7023),MONTH(GL_Paste!$E7023),1))</f>
        <v/>
      </c>
      <c r="C7026">
        <f>IF(GL_Paste!$B7023="","",IF(TRIM(GL_Paste!$M7023)&lt;&gt;"",TRIM(GL_Paste!$M7023),IFERROR(MID(GL_Paste!$I7023,FIND("[",GL_Paste!$I7023)+1,FIND("]",GL_Paste!$I7023)-FIND("[",GL_Paste!$I7023)-1),"")))</f>
        <v/>
      </c>
      <c r="D7026">
        <f>IF(GL_Paste!$B7023="","",IFERROR(INDEX(DeptName,MATCH($C7026,DeptTag,0)),"UNALLOCATED"))</f>
        <v/>
      </c>
      <c r="E7026">
        <f>IF(GL_Paste!$B7023="","",IFERROR(INDEX(AcctCat,MATCH(GL_Paste!$B7023&amp;"",AcctCode,0)),"UNKNOWN"))</f>
        <v/>
      </c>
      <c r="F7026">
        <f>IF(GL_Paste!$B7023="","",IFERROR(INDEX(AcctSub,MATCH(GL_Paste!$B7023&amp;"",AcctCode,0)),"UNKNOWN"))</f>
        <v/>
      </c>
    </row>
    <row r="7027">
      <c r="A7027" s="40">
        <f>IF(GL_Paste!$B7024="","",N(GL_Paste!$H7024)-N(GL_Paste!$G7024))</f>
        <v/>
      </c>
      <c r="B7027" s="43">
        <f>IF(GL_Paste!$B7024="","",DATE(YEAR(GL_Paste!$E7024),MONTH(GL_Paste!$E7024),1))</f>
        <v/>
      </c>
      <c r="C7027">
        <f>IF(GL_Paste!$B7024="","",IF(TRIM(GL_Paste!$M7024)&lt;&gt;"",TRIM(GL_Paste!$M7024),IFERROR(MID(GL_Paste!$I7024,FIND("[",GL_Paste!$I7024)+1,FIND("]",GL_Paste!$I7024)-FIND("[",GL_Paste!$I7024)-1),"")))</f>
        <v/>
      </c>
      <c r="D7027">
        <f>IF(GL_Paste!$B7024="","",IFERROR(INDEX(DeptName,MATCH($C7027,DeptTag,0)),"UNALLOCATED"))</f>
        <v/>
      </c>
      <c r="E7027">
        <f>IF(GL_Paste!$B7024="","",IFERROR(INDEX(AcctCat,MATCH(GL_Paste!$B7024&amp;"",AcctCode,0)),"UNKNOWN"))</f>
        <v/>
      </c>
      <c r="F7027">
        <f>IF(GL_Paste!$B7024="","",IFERROR(INDEX(AcctSub,MATCH(GL_Paste!$B7024&amp;"",AcctCode,0)),"UNKNOWN"))</f>
        <v/>
      </c>
    </row>
    <row r="7028">
      <c r="A7028" s="40">
        <f>IF(GL_Paste!$B7025="","",N(GL_Paste!$H7025)-N(GL_Paste!$G7025))</f>
        <v/>
      </c>
      <c r="B7028" s="43">
        <f>IF(GL_Paste!$B7025="","",DATE(YEAR(GL_Paste!$E7025),MONTH(GL_Paste!$E7025),1))</f>
        <v/>
      </c>
      <c r="C7028">
        <f>IF(GL_Paste!$B7025="","",IF(TRIM(GL_Paste!$M7025)&lt;&gt;"",TRIM(GL_Paste!$M7025),IFERROR(MID(GL_Paste!$I7025,FIND("[",GL_Paste!$I7025)+1,FIND("]",GL_Paste!$I7025)-FIND("[",GL_Paste!$I7025)-1),"")))</f>
        <v/>
      </c>
      <c r="D7028">
        <f>IF(GL_Paste!$B7025="","",IFERROR(INDEX(DeptName,MATCH($C7028,DeptTag,0)),"UNALLOCATED"))</f>
        <v/>
      </c>
      <c r="E7028">
        <f>IF(GL_Paste!$B7025="","",IFERROR(INDEX(AcctCat,MATCH(GL_Paste!$B7025&amp;"",AcctCode,0)),"UNKNOWN"))</f>
        <v/>
      </c>
      <c r="F7028">
        <f>IF(GL_Paste!$B7025="","",IFERROR(INDEX(AcctSub,MATCH(GL_Paste!$B7025&amp;"",AcctCode,0)),"UNKNOWN"))</f>
        <v/>
      </c>
    </row>
    <row r="7029">
      <c r="A7029" s="40">
        <f>IF(GL_Paste!$B7026="","",N(GL_Paste!$H7026)-N(GL_Paste!$G7026))</f>
        <v/>
      </c>
      <c r="B7029" s="43">
        <f>IF(GL_Paste!$B7026="","",DATE(YEAR(GL_Paste!$E7026),MONTH(GL_Paste!$E7026),1))</f>
        <v/>
      </c>
      <c r="C7029">
        <f>IF(GL_Paste!$B7026="","",IF(TRIM(GL_Paste!$M7026)&lt;&gt;"",TRIM(GL_Paste!$M7026),IFERROR(MID(GL_Paste!$I7026,FIND("[",GL_Paste!$I7026)+1,FIND("]",GL_Paste!$I7026)-FIND("[",GL_Paste!$I7026)-1),"")))</f>
        <v/>
      </c>
      <c r="D7029">
        <f>IF(GL_Paste!$B7026="","",IFERROR(INDEX(DeptName,MATCH($C7029,DeptTag,0)),"UNALLOCATED"))</f>
        <v/>
      </c>
      <c r="E7029">
        <f>IF(GL_Paste!$B7026="","",IFERROR(INDEX(AcctCat,MATCH(GL_Paste!$B7026&amp;"",AcctCode,0)),"UNKNOWN"))</f>
        <v/>
      </c>
      <c r="F7029">
        <f>IF(GL_Paste!$B7026="","",IFERROR(INDEX(AcctSub,MATCH(GL_Paste!$B7026&amp;"",AcctCode,0)),"UNKNOWN"))</f>
        <v/>
      </c>
    </row>
    <row r="7030">
      <c r="A7030" s="40">
        <f>IF(GL_Paste!$B7027="","",N(GL_Paste!$H7027)-N(GL_Paste!$G7027))</f>
        <v/>
      </c>
      <c r="B7030" s="43">
        <f>IF(GL_Paste!$B7027="","",DATE(YEAR(GL_Paste!$E7027),MONTH(GL_Paste!$E7027),1))</f>
        <v/>
      </c>
      <c r="C7030">
        <f>IF(GL_Paste!$B7027="","",IF(TRIM(GL_Paste!$M7027)&lt;&gt;"",TRIM(GL_Paste!$M7027),IFERROR(MID(GL_Paste!$I7027,FIND("[",GL_Paste!$I7027)+1,FIND("]",GL_Paste!$I7027)-FIND("[",GL_Paste!$I7027)-1),"")))</f>
        <v/>
      </c>
      <c r="D7030">
        <f>IF(GL_Paste!$B7027="","",IFERROR(INDEX(DeptName,MATCH($C7030,DeptTag,0)),"UNALLOCATED"))</f>
        <v/>
      </c>
      <c r="E7030">
        <f>IF(GL_Paste!$B7027="","",IFERROR(INDEX(AcctCat,MATCH(GL_Paste!$B7027&amp;"",AcctCode,0)),"UNKNOWN"))</f>
        <v/>
      </c>
      <c r="F7030">
        <f>IF(GL_Paste!$B7027="","",IFERROR(INDEX(AcctSub,MATCH(GL_Paste!$B7027&amp;"",AcctCode,0)),"UNKNOWN"))</f>
        <v/>
      </c>
    </row>
    <row r="7031">
      <c r="A7031" s="40">
        <f>IF(GL_Paste!$B7028="","",N(GL_Paste!$H7028)-N(GL_Paste!$G7028))</f>
        <v/>
      </c>
      <c r="B7031" s="43">
        <f>IF(GL_Paste!$B7028="","",DATE(YEAR(GL_Paste!$E7028),MONTH(GL_Paste!$E7028),1))</f>
        <v/>
      </c>
      <c r="C7031">
        <f>IF(GL_Paste!$B7028="","",IF(TRIM(GL_Paste!$M7028)&lt;&gt;"",TRIM(GL_Paste!$M7028),IFERROR(MID(GL_Paste!$I7028,FIND("[",GL_Paste!$I7028)+1,FIND("]",GL_Paste!$I7028)-FIND("[",GL_Paste!$I7028)-1),"")))</f>
        <v/>
      </c>
      <c r="D7031">
        <f>IF(GL_Paste!$B7028="","",IFERROR(INDEX(DeptName,MATCH($C7031,DeptTag,0)),"UNALLOCATED"))</f>
        <v/>
      </c>
      <c r="E7031">
        <f>IF(GL_Paste!$B7028="","",IFERROR(INDEX(AcctCat,MATCH(GL_Paste!$B7028&amp;"",AcctCode,0)),"UNKNOWN"))</f>
        <v/>
      </c>
      <c r="F7031">
        <f>IF(GL_Paste!$B7028="","",IFERROR(INDEX(AcctSub,MATCH(GL_Paste!$B7028&amp;"",AcctCode,0)),"UNKNOWN"))</f>
        <v/>
      </c>
    </row>
    <row r="7032">
      <c r="A7032" s="40">
        <f>IF(GL_Paste!$B7029="","",N(GL_Paste!$H7029)-N(GL_Paste!$G7029))</f>
        <v/>
      </c>
      <c r="B7032" s="43">
        <f>IF(GL_Paste!$B7029="","",DATE(YEAR(GL_Paste!$E7029),MONTH(GL_Paste!$E7029),1))</f>
        <v/>
      </c>
      <c r="C7032">
        <f>IF(GL_Paste!$B7029="","",IF(TRIM(GL_Paste!$M7029)&lt;&gt;"",TRIM(GL_Paste!$M7029),IFERROR(MID(GL_Paste!$I7029,FIND("[",GL_Paste!$I7029)+1,FIND("]",GL_Paste!$I7029)-FIND("[",GL_Paste!$I7029)-1),"")))</f>
        <v/>
      </c>
      <c r="D7032">
        <f>IF(GL_Paste!$B7029="","",IFERROR(INDEX(DeptName,MATCH($C7032,DeptTag,0)),"UNALLOCATED"))</f>
        <v/>
      </c>
      <c r="E7032">
        <f>IF(GL_Paste!$B7029="","",IFERROR(INDEX(AcctCat,MATCH(GL_Paste!$B7029&amp;"",AcctCode,0)),"UNKNOWN"))</f>
        <v/>
      </c>
      <c r="F7032">
        <f>IF(GL_Paste!$B7029="","",IFERROR(INDEX(AcctSub,MATCH(GL_Paste!$B7029&amp;"",AcctCode,0)),"UNKNOWN"))</f>
        <v/>
      </c>
    </row>
    <row r="7033">
      <c r="A7033" s="40">
        <f>IF(GL_Paste!$B7030="","",N(GL_Paste!$H7030)-N(GL_Paste!$G7030))</f>
        <v/>
      </c>
      <c r="B7033" s="43">
        <f>IF(GL_Paste!$B7030="","",DATE(YEAR(GL_Paste!$E7030),MONTH(GL_Paste!$E7030),1))</f>
        <v/>
      </c>
      <c r="C7033">
        <f>IF(GL_Paste!$B7030="","",IF(TRIM(GL_Paste!$M7030)&lt;&gt;"",TRIM(GL_Paste!$M7030),IFERROR(MID(GL_Paste!$I7030,FIND("[",GL_Paste!$I7030)+1,FIND("]",GL_Paste!$I7030)-FIND("[",GL_Paste!$I7030)-1),"")))</f>
        <v/>
      </c>
      <c r="D7033">
        <f>IF(GL_Paste!$B7030="","",IFERROR(INDEX(DeptName,MATCH($C7033,DeptTag,0)),"UNALLOCATED"))</f>
        <v/>
      </c>
      <c r="E7033">
        <f>IF(GL_Paste!$B7030="","",IFERROR(INDEX(AcctCat,MATCH(GL_Paste!$B7030&amp;"",AcctCode,0)),"UNKNOWN"))</f>
        <v/>
      </c>
      <c r="F7033">
        <f>IF(GL_Paste!$B7030="","",IFERROR(INDEX(AcctSub,MATCH(GL_Paste!$B7030&amp;"",AcctCode,0)),"UNKNOWN"))</f>
        <v/>
      </c>
    </row>
    <row r="7034">
      <c r="A7034" s="40">
        <f>IF(GL_Paste!$B7031="","",N(GL_Paste!$H7031)-N(GL_Paste!$G7031))</f>
        <v/>
      </c>
      <c r="B7034" s="43">
        <f>IF(GL_Paste!$B7031="","",DATE(YEAR(GL_Paste!$E7031),MONTH(GL_Paste!$E7031),1))</f>
        <v/>
      </c>
      <c r="C7034">
        <f>IF(GL_Paste!$B7031="","",IF(TRIM(GL_Paste!$M7031)&lt;&gt;"",TRIM(GL_Paste!$M7031),IFERROR(MID(GL_Paste!$I7031,FIND("[",GL_Paste!$I7031)+1,FIND("]",GL_Paste!$I7031)-FIND("[",GL_Paste!$I7031)-1),"")))</f>
        <v/>
      </c>
      <c r="D7034">
        <f>IF(GL_Paste!$B7031="","",IFERROR(INDEX(DeptName,MATCH($C7034,DeptTag,0)),"UNALLOCATED"))</f>
        <v/>
      </c>
      <c r="E7034">
        <f>IF(GL_Paste!$B7031="","",IFERROR(INDEX(AcctCat,MATCH(GL_Paste!$B7031&amp;"",AcctCode,0)),"UNKNOWN"))</f>
        <v/>
      </c>
      <c r="F7034">
        <f>IF(GL_Paste!$B7031="","",IFERROR(INDEX(AcctSub,MATCH(GL_Paste!$B7031&amp;"",AcctCode,0)),"UNKNOWN"))</f>
        <v/>
      </c>
    </row>
    <row r="7035">
      <c r="A7035" s="40">
        <f>IF(GL_Paste!$B7032="","",N(GL_Paste!$H7032)-N(GL_Paste!$G7032))</f>
        <v/>
      </c>
      <c r="B7035" s="43">
        <f>IF(GL_Paste!$B7032="","",DATE(YEAR(GL_Paste!$E7032),MONTH(GL_Paste!$E7032),1))</f>
        <v/>
      </c>
      <c r="C7035">
        <f>IF(GL_Paste!$B7032="","",IF(TRIM(GL_Paste!$M7032)&lt;&gt;"",TRIM(GL_Paste!$M7032),IFERROR(MID(GL_Paste!$I7032,FIND("[",GL_Paste!$I7032)+1,FIND("]",GL_Paste!$I7032)-FIND("[",GL_Paste!$I7032)-1),"")))</f>
        <v/>
      </c>
      <c r="D7035">
        <f>IF(GL_Paste!$B7032="","",IFERROR(INDEX(DeptName,MATCH($C7035,DeptTag,0)),"UNALLOCATED"))</f>
        <v/>
      </c>
      <c r="E7035">
        <f>IF(GL_Paste!$B7032="","",IFERROR(INDEX(AcctCat,MATCH(GL_Paste!$B7032&amp;"",AcctCode,0)),"UNKNOWN"))</f>
        <v/>
      </c>
      <c r="F7035">
        <f>IF(GL_Paste!$B7032="","",IFERROR(INDEX(AcctSub,MATCH(GL_Paste!$B7032&amp;"",AcctCode,0)),"UNKNOWN"))</f>
        <v/>
      </c>
    </row>
    <row r="7036">
      <c r="A7036" s="40">
        <f>IF(GL_Paste!$B7033="","",N(GL_Paste!$H7033)-N(GL_Paste!$G7033))</f>
        <v/>
      </c>
      <c r="B7036" s="43">
        <f>IF(GL_Paste!$B7033="","",DATE(YEAR(GL_Paste!$E7033),MONTH(GL_Paste!$E7033),1))</f>
        <v/>
      </c>
      <c r="C7036">
        <f>IF(GL_Paste!$B7033="","",IF(TRIM(GL_Paste!$M7033)&lt;&gt;"",TRIM(GL_Paste!$M7033),IFERROR(MID(GL_Paste!$I7033,FIND("[",GL_Paste!$I7033)+1,FIND("]",GL_Paste!$I7033)-FIND("[",GL_Paste!$I7033)-1),"")))</f>
        <v/>
      </c>
      <c r="D7036">
        <f>IF(GL_Paste!$B7033="","",IFERROR(INDEX(DeptName,MATCH($C7036,DeptTag,0)),"UNALLOCATED"))</f>
        <v/>
      </c>
      <c r="E7036">
        <f>IF(GL_Paste!$B7033="","",IFERROR(INDEX(AcctCat,MATCH(GL_Paste!$B7033&amp;"",AcctCode,0)),"UNKNOWN"))</f>
        <v/>
      </c>
      <c r="F7036">
        <f>IF(GL_Paste!$B7033="","",IFERROR(INDEX(AcctSub,MATCH(GL_Paste!$B7033&amp;"",AcctCode,0)),"UNKNOWN"))</f>
        <v/>
      </c>
    </row>
    <row r="7037">
      <c r="A7037" s="40">
        <f>IF(GL_Paste!$B7034="","",N(GL_Paste!$H7034)-N(GL_Paste!$G7034))</f>
        <v/>
      </c>
      <c r="B7037" s="43">
        <f>IF(GL_Paste!$B7034="","",DATE(YEAR(GL_Paste!$E7034),MONTH(GL_Paste!$E7034),1))</f>
        <v/>
      </c>
      <c r="C7037">
        <f>IF(GL_Paste!$B7034="","",IF(TRIM(GL_Paste!$M7034)&lt;&gt;"",TRIM(GL_Paste!$M7034),IFERROR(MID(GL_Paste!$I7034,FIND("[",GL_Paste!$I7034)+1,FIND("]",GL_Paste!$I7034)-FIND("[",GL_Paste!$I7034)-1),"")))</f>
        <v/>
      </c>
      <c r="D7037">
        <f>IF(GL_Paste!$B7034="","",IFERROR(INDEX(DeptName,MATCH($C7037,DeptTag,0)),"UNALLOCATED"))</f>
        <v/>
      </c>
      <c r="E7037">
        <f>IF(GL_Paste!$B7034="","",IFERROR(INDEX(AcctCat,MATCH(GL_Paste!$B7034&amp;"",AcctCode,0)),"UNKNOWN"))</f>
        <v/>
      </c>
      <c r="F7037">
        <f>IF(GL_Paste!$B7034="","",IFERROR(INDEX(AcctSub,MATCH(GL_Paste!$B7034&amp;"",AcctCode,0)),"UNKNOWN"))</f>
        <v/>
      </c>
    </row>
    <row r="7038">
      <c r="A7038" s="40">
        <f>IF(GL_Paste!$B7035="","",N(GL_Paste!$H7035)-N(GL_Paste!$G7035))</f>
        <v/>
      </c>
      <c r="B7038" s="43">
        <f>IF(GL_Paste!$B7035="","",DATE(YEAR(GL_Paste!$E7035),MONTH(GL_Paste!$E7035),1))</f>
        <v/>
      </c>
      <c r="C7038">
        <f>IF(GL_Paste!$B7035="","",IF(TRIM(GL_Paste!$M7035)&lt;&gt;"",TRIM(GL_Paste!$M7035),IFERROR(MID(GL_Paste!$I7035,FIND("[",GL_Paste!$I7035)+1,FIND("]",GL_Paste!$I7035)-FIND("[",GL_Paste!$I7035)-1),"")))</f>
        <v/>
      </c>
      <c r="D7038">
        <f>IF(GL_Paste!$B7035="","",IFERROR(INDEX(DeptName,MATCH($C7038,DeptTag,0)),"UNALLOCATED"))</f>
        <v/>
      </c>
      <c r="E7038">
        <f>IF(GL_Paste!$B7035="","",IFERROR(INDEX(AcctCat,MATCH(GL_Paste!$B7035&amp;"",AcctCode,0)),"UNKNOWN"))</f>
        <v/>
      </c>
      <c r="F7038">
        <f>IF(GL_Paste!$B7035="","",IFERROR(INDEX(AcctSub,MATCH(GL_Paste!$B7035&amp;"",AcctCode,0)),"UNKNOWN"))</f>
        <v/>
      </c>
    </row>
    <row r="7039">
      <c r="A7039" s="40">
        <f>IF(GL_Paste!$B7036="","",N(GL_Paste!$H7036)-N(GL_Paste!$G7036))</f>
        <v/>
      </c>
      <c r="B7039" s="43">
        <f>IF(GL_Paste!$B7036="","",DATE(YEAR(GL_Paste!$E7036),MONTH(GL_Paste!$E7036),1))</f>
        <v/>
      </c>
      <c r="C7039">
        <f>IF(GL_Paste!$B7036="","",IF(TRIM(GL_Paste!$M7036)&lt;&gt;"",TRIM(GL_Paste!$M7036),IFERROR(MID(GL_Paste!$I7036,FIND("[",GL_Paste!$I7036)+1,FIND("]",GL_Paste!$I7036)-FIND("[",GL_Paste!$I7036)-1),"")))</f>
        <v/>
      </c>
      <c r="D7039">
        <f>IF(GL_Paste!$B7036="","",IFERROR(INDEX(DeptName,MATCH($C7039,DeptTag,0)),"UNALLOCATED"))</f>
        <v/>
      </c>
      <c r="E7039">
        <f>IF(GL_Paste!$B7036="","",IFERROR(INDEX(AcctCat,MATCH(GL_Paste!$B7036&amp;"",AcctCode,0)),"UNKNOWN"))</f>
        <v/>
      </c>
      <c r="F7039">
        <f>IF(GL_Paste!$B7036="","",IFERROR(INDEX(AcctSub,MATCH(GL_Paste!$B7036&amp;"",AcctCode,0)),"UNKNOWN"))</f>
        <v/>
      </c>
    </row>
    <row r="7040">
      <c r="A7040" s="40">
        <f>IF(GL_Paste!$B7037="","",N(GL_Paste!$H7037)-N(GL_Paste!$G7037))</f>
        <v/>
      </c>
      <c r="B7040" s="43">
        <f>IF(GL_Paste!$B7037="","",DATE(YEAR(GL_Paste!$E7037),MONTH(GL_Paste!$E7037),1))</f>
        <v/>
      </c>
      <c r="C7040">
        <f>IF(GL_Paste!$B7037="","",IF(TRIM(GL_Paste!$M7037)&lt;&gt;"",TRIM(GL_Paste!$M7037),IFERROR(MID(GL_Paste!$I7037,FIND("[",GL_Paste!$I7037)+1,FIND("]",GL_Paste!$I7037)-FIND("[",GL_Paste!$I7037)-1),"")))</f>
        <v/>
      </c>
      <c r="D7040">
        <f>IF(GL_Paste!$B7037="","",IFERROR(INDEX(DeptName,MATCH($C7040,DeptTag,0)),"UNALLOCATED"))</f>
        <v/>
      </c>
      <c r="E7040">
        <f>IF(GL_Paste!$B7037="","",IFERROR(INDEX(AcctCat,MATCH(GL_Paste!$B7037&amp;"",AcctCode,0)),"UNKNOWN"))</f>
        <v/>
      </c>
      <c r="F7040">
        <f>IF(GL_Paste!$B7037="","",IFERROR(INDEX(AcctSub,MATCH(GL_Paste!$B7037&amp;"",AcctCode,0)),"UNKNOWN"))</f>
        <v/>
      </c>
    </row>
    <row r="7041">
      <c r="A7041" s="40">
        <f>IF(GL_Paste!$B7038="","",N(GL_Paste!$H7038)-N(GL_Paste!$G7038))</f>
        <v/>
      </c>
      <c r="B7041" s="43">
        <f>IF(GL_Paste!$B7038="","",DATE(YEAR(GL_Paste!$E7038),MONTH(GL_Paste!$E7038),1))</f>
        <v/>
      </c>
      <c r="C7041">
        <f>IF(GL_Paste!$B7038="","",IF(TRIM(GL_Paste!$M7038)&lt;&gt;"",TRIM(GL_Paste!$M7038),IFERROR(MID(GL_Paste!$I7038,FIND("[",GL_Paste!$I7038)+1,FIND("]",GL_Paste!$I7038)-FIND("[",GL_Paste!$I7038)-1),"")))</f>
        <v/>
      </c>
      <c r="D7041">
        <f>IF(GL_Paste!$B7038="","",IFERROR(INDEX(DeptName,MATCH($C7041,DeptTag,0)),"UNALLOCATED"))</f>
        <v/>
      </c>
      <c r="E7041">
        <f>IF(GL_Paste!$B7038="","",IFERROR(INDEX(AcctCat,MATCH(GL_Paste!$B7038&amp;"",AcctCode,0)),"UNKNOWN"))</f>
        <v/>
      </c>
      <c r="F7041">
        <f>IF(GL_Paste!$B7038="","",IFERROR(INDEX(AcctSub,MATCH(GL_Paste!$B7038&amp;"",AcctCode,0)),"UNKNOWN"))</f>
        <v/>
      </c>
    </row>
    <row r="7042">
      <c r="A7042" s="40">
        <f>IF(GL_Paste!$B7039="","",N(GL_Paste!$H7039)-N(GL_Paste!$G7039))</f>
        <v/>
      </c>
      <c r="B7042" s="43">
        <f>IF(GL_Paste!$B7039="","",DATE(YEAR(GL_Paste!$E7039),MONTH(GL_Paste!$E7039),1))</f>
        <v/>
      </c>
      <c r="C7042">
        <f>IF(GL_Paste!$B7039="","",IF(TRIM(GL_Paste!$M7039)&lt;&gt;"",TRIM(GL_Paste!$M7039),IFERROR(MID(GL_Paste!$I7039,FIND("[",GL_Paste!$I7039)+1,FIND("]",GL_Paste!$I7039)-FIND("[",GL_Paste!$I7039)-1),"")))</f>
        <v/>
      </c>
      <c r="D7042">
        <f>IF(GL_Paste!$B7039="","",IFERROR(INDEX(DeptName,MATCH($C7042,DeptTag,0)),"UNALLOCATED"))</f>
        <v/>
      </c>
      <c r="E7042">
        <f>IF(GL_Paste!$B7039="","",IFERROR(INDEX(AcctCat,MATCH(GL_Paste!$B7039&amp;"",AcctCode,0)),"UNKNOWN"))</f>
        <v/>
      </c>
      <c r="F7042">
        <f>IF(GL_Paste!$B7039="","",IFERROR(INDEX(AcctSub,MATCH(GL_Paste!$B7039&amp;"",AcctCode,0)),"UNKNOWN"))</f>
        <v/>
      </c>
    </row>
    <row r="7043">
      <c r="A7043" s="40">
        <f>IF(GL_Paste!$B7040="","",N(GL_Paste!$H7040)-N(GL_Paste!$G7040))</f>
        <v/>
      </c>
      <c r="B7043" s="43">
        <f>IF(GL_Paste!$B7040="","",DATE(YEAR(GL_Paste!$E7040),MONTH(GL_Paste!$E7040),1))</f>
        <v/>
      </c>
      <c r="C7043">
        <f>IF(GL_Paste!$B7040="","",IF(TRIM(GL_Paste!$M7040)&lt;&gt;"",TRIM(GL_Paste!$M7040),IFERROR(MID(GL_Paste!$I7040,FIND("[",GL_Paste!$I7040)+1,FIND("]",GL_Paste!$I7040)-FIND("[",GL_Paste!$I7040)-1),"")))</f>
        <v/>
      </c>
      <c r="D7043">
        <f>IF(GL_Paste!$B7040="","",IFERROR(INDEX(DeptName,MATCH($C7043,DeptTag,0)),"UNALLOCATED"))</f>
        <v/>
      </c>
      <c r="E7043">
        <f>IF(GL_Paste!$B7040="","",IFERROR(INDEX(AcctCat,MATCH(GL_Paste!$B7040&amp;"",AcctCode,0)),"UNKNOWN"))</f>
        <v/>
      </c>
      <c r="F7043">
        <f>IF(GL_Paste!$B7040="","",IFERROR(INDEX(AcctSub,MATCH(GL_Paste!$B7040&amp;"",AcctCode,0)),"UNKNOWN"))</f>
        <v/>
      </c>
    </row>
    <row r="7044">
      <c r="A7044" s="40">
        <f>IF(GL_Paste!$B7041="","",N(GL_Paste!$H7041)-N(GL_Paste!$G7041))</f>
        <v/>
      </c>
      <c r="B7044" s="43">
        <f>IF(GL_Paste!$B7041="","",DATE(YEAR(GL_Paste!$E7041),MONTH(GL_Paste!$E7041),1))</f>
        <v/>
      </c>
      <c r="C7044">
        <f>IF(GL_Paste!$B7041="","",IF(TRIM(GL_Paste!$M7041)&lt;&gt;"",TRIM(GL_Paste!$M7041),IFERROR(MID(GL_Paste!$I7041,FIND("[",GL_Paste!$I7041)+1,FIND("]",GL_Paste!$I7041)-FIND("[",GL_Paste!$I7041)-1),"")))</f>
        <v/>
      </c>
      <c r="D7044">
        <f>IF(GL_Paste!$B7041="","",IFERROR(INDEX(DeptName,MATCH($C7044,DeptTag,0)),"UNALLOCATED"))</f>
        <v/>
      </c>
      <c r="E7044">
        <f>IF(GL_Paste!$B7041="","",IFERROR(INDEX(AcctCat,MATCH(GL_Paste!$B7041&amp;"",AcctCode,0)),"UNKNOWN"))</f>
        <v/>
      </c>
      <c r="F7044">
        <f>IF(GL_Paste!$B7041="","",IFERROR(INDEX(AcctSub,MATCH(GL_Paste!$B7041&amp;"",AcctCode,0)),"UNKNOWN"))</f>
        <v/>
      </c>
    </row>
    <row r="7045">
      <c r="A7045" s="40">
        <f>IF(GL_Paste!$B7042="","",N(GL_Paste!$H7042)-N(GL_Paste!$G7042))</f>
        <v/>
      </c>
      <c r="B7045" s="43">
        <f>IF(GL_Paste!$B7042="","",DATE(YEAR(GL_Paste!$E7042),MONTH(GL_Paste!$E7042),1))</f>
        <v/>
      </c>
      <c r="C7045">
        <f>IF(GL_Paste!$B7042="","",IF(TRIM(GL_Paste!$M7042)&lt;&gt;"",TRIM(GL_Paste!$M7042),IFERROR(MID(GL_Paste!$I7042,FIND("[",GL_Paste!$I7042)+1,FIND("]",GL_Paste!$I7042)-FIND("[",GL_Paste!$I7042)-1),"")))</f>
        <v/>
      </c>
      <c r="D7045">
        <f>IF(GL_Paste!$B7042="","",IFERROR(INDEX(DeptName,MATCH($C7045,DeptTag,0)),"UNALLOCATED"))</f>
        <v/>
      </c>
      <c r="E7045">
        <f>IF(GL_Paste!$B7042="","",IFERROR(INDEX(AcctCat,MATCH(GL_Paste!$B7042&amp;"",AcctCode,0)),"UNKNOWN"))</f>
        <v/>
      </c>
      <c r="F7045">
        <f>IF(GL_Paste!$B7042="","",IFERROR(INDEX(AcctSub,MATCH(GL_Paste!$B7042&amp;"",AcctCode,0)),"UNKNOWN"))</f>
        <v/>
      </c>
    </row>
    <row r="7046">
      <c r="A7046" s="40">
        <f>IF(GL_Paste!$B7043="","",N(GL_Paste!$H7043)-N(GL_Paste!$G7043))</f>
        <v/>
      </c>
      <c r="B7046" s="43">
        <f>IF(GL_Paste!$B7043="","",DATE(YEAR(GL_Paste!$E7043),MONTH(GL_Paste!$E7043),1))</f>
        <v/>
      </c>
      <c r="C7046">
        <f>IF(GL_Paste!$B7043="","",IF(TRIM(GL_Paste!$M7043)&lt;&gt;"",TRIM(GL_Paste!$M7043),IFERROR(MID(GL_Paste!$I7043,FIND("[",GL_Paste!$I7043)+1,FIND("]",GL_Paste!$I7043)-FIND("[",GL_Paste!$I7043)-1),"")))</f>
        <v/>
      </c>
      <c r="D7046">
        <f>IF(GL_Paste!$B7043="","",IFERROR(INDEX(DeptName,MATCH($C7046,DeptTag,0)),"UNALLOCATED"))</f>
        <v/>
      </c>
      <c r="E7046">
        <f>IF(GL_Paste!$B7043="","",IFERROR(INDEX(AcctCat,MATCH(GL_Paste!$B7043&amp;"",AcctCode,0)),"UNKNOWN"))</f>
        <v/>
      </c>
      <c r="F7046">
        <f>IF(GL_Paste!$B7043="","",IFERROR(INDEX(AcctSub,MATCH(GL_Paste!$B7043&amp;"",AcctCode,0)),"UNKNOWN"))</f>
        <v/>
      </c>
    </row>
    <row r="7047">
      <c r="A7047" s="40">
        <f>IF(GL_Paste!$B7044="","",N(GL_Paste!$H7044)-N(GL_Paste!$G7044))</f>
        <v/>
      </c>
      <c r="B7047" s="43">
        <f>IF(GL_Paste!$B7044="","",DATE(YEAR(GL_Paste!$E7044),MONTH(GL_Paste!$E7044),1))</f>
        <v/>
      </c>
      <c r="C7047">
        <f>IF(GL_Paste!$B7044="","",IF(TRIM(GL_Paste!$M7044)&lt;&gt;"",TRIM(GL_Paste!$M7044),IFERROR(MID(GL_Paste!$I7044,FIND("[",GL_Paste!$I7044)+1,FIND("]",GL_Paste!$I7044)-FIND("[",GL_Paste!$I7044)-1),"")))</f>
        <v/>
      </c>
      <c r="D7047">
        <f>IF(GL_Paste!$B7044="","",IFERROR(INDEX(DeptName,MATCH($C7047,DeptTag,0)),"UNALLOCATED"))</f>
        <v/>
      </c>
      <c r="E7047">
        <f>IF(GL_Paste!$B7044="","",IFERROR(INDEX(AcctCat,MATCH(GL_Paste!$B7044&amp;"",AcctCode,0)),"UNKNOWN"))</f>
        <v/>
      </c>
      <c r="F7047">
        <f>IF(GL_Paste!$B7044="","",IFERROR(INDEX(AcctSub,MATCH(GL_Paste!$B7044&amp;"",AcctCode,0)),"UNKNOWN"))</f>
        <v/>
      </c>
    </row>
    <row r="7048">
      <c r="A7048" s="40">
        <f>IF(GL_Paste!$B7045="","",N(GL_Paste!$H7045)-N(GL_Paste!$G7045))</f>
        <v/>
      </c>
      <c r="B7048" s="43">
        <f>IF(GL_Paste!$B7045="","",DATE(YEAR(GL_Paste!$E7045),MONTH(GL_Paste!$E7045),1))</f>
        <v/>
      </c>
      <c r="C7048">
        <f>IF(GL_Paste!$B7045="","",IF(TRIM(GL_Paste!$M7045)&lt;&gt;"",TRIM(GL_Paste!$M7045),IFERROR(MID(GL_Paste!$I7045,FIND("[",GL_Paste!$I7045)+1,FIND("]",GL_Paste!$I7045)-FIND("[",GL_Paste!$I7045)-1),"")))</f>
        <v/>
      </c>
      <c r="D7048">
        <f>IF(GL_Paste!$B7045="","",IFERROR(INDEX(DeptName,MATCH($C7048,DeptTag,0)),"UNALLOCATED"))</f>
        <v/>
      </c>
      <c r="E7048">
        <f>IF(GL_Paste!$B7045="","",IFERROR(INDEX(AcctCat,MATCH(GL_Paste!$B7045&amp;"",AcctCode,0)),"UNKNOWN"))</f>
        <v/>
      </c>
      <c r="F7048">
        <f>IF(GL_Paste!$B7045="","",IFERROR(INDEX(AcctSub,MATCH(GL_Paste!$B7045&amp;"",AcctCode,0)),"UNKNOWN"))</f>
        <v/>
      </c>
    </row>
    <row r="7049">
      <c r="A7049" s="40">
        <f>IF(GL_Paste!$B7046="","",N(GL_Paste!$H7046)-N(GL_Paste!$G7046))</f>
        <v/>
      </c>
      <c r="B7049" s="43">
        <f>IF(GL_Paste!$B7046="","",DATE(YEAR(GL_Paste!$E7046),MONTH(GL_Paste!$E7046),1))</f>
        <v/>
      </c>
      <c r="C7049">
        <f>IF(GL_Paste!$B7046="","",IF(TRIM(GL_Paste!$M7046)&lt;&gt;"",TRIM(GL_Paste!$M7046),IFERROR(MID(GL_Paste!$I7046,FIND("[",GL_Paste!$I7046)+1,FIND("]",GL_Paste!$I7046)-FIND("[",GL_Paste!$I7046)-1),"")))</f>
        <v/>
      </c>
      <c r="D7049">
        <f>IF(GL_Paste!$B7046="","",IFERROR(INDEX(DeptName,MATCH($C7049,DeptTag,0)),"UNALLOCATED"))</f>
        <v/>
      </c>
      <c r="E7049">
        <f>IF(GL_Paste!$B7046="","",IFERROR(INDEX(AcctCat,MATCH(GL_Paste!$B7046&amp;"",AcctCode,0)),"UNKNOWN"))</f>
        <v/>
      </c>
      <c r="F7049">
        <f>IF(GL_Paste!$B7046="","",IFERROR(INDEX(AcctSub,MATCH(GL_Paste!$B7046&amp;"",AcctCode,0)),"UNKNOWN"))</f>
        <v/>
      </c>
    </row>
    <row r="7050">
      <c r="A7050" s="40">
        <f>IF(GL_Paste!$B7047="","",N(GL_Paste!$H7047)-N(GL_Paste!$G7047))</f>
        <v/>
      </c>
      <c r="B7050" s="43">
        <f>IF(GL_Paste!$B7047="","",DATE(YEAR(GL_Paste!$E7047),MONTH(GL_Paste!$E7047),1))</f>
        <v/>
      </c>
      <c r="C7050">
        <f>IF(GL_Paste!$B7047="","",IF(TRIM(GL_Paste!$M7047)&lt;&gt;"",TRIM(GL_Paste!$M7047),IFERROR(MID(GL_Paste!$I7047,FIND("[",GL_Paste!$I7047)+1,FIND("]",GL_Paste!$I7047)-FIND("[",GL_Paste!$I7047)-1),"")))</f>
        <v/>
      </c>
      <c r="D7050">
        <f>IF(GL_Paste!$B7047="","",IFERROR(INDEX(DeptName,MATCH($C7050,DeptTag,0)),"UNALLOCATED"))</f>
        <v/>
      </c>
      <c r="E7050">
        <f>IF(GL_Paste!$B7047="","",IFERROR(INDEX(AcctCat,MATCH(GL_Paste!$B7047&amp;"",AcctCode,0)),"UNKNOWN"))</f>
        <v/>
      </c>
      <c r="F7050">
        <f>IF(GL_Paste!$B7047="","",IFERROR(INDEX(AcctSub,MATCH(GL_Paste!$B7047&amp;"",AcctCode,0)),"UNKNOWN"))</f>
        <v/>
      </c>
    </row>
    <row r="7051">
      <c r="A7051" s="40">
        <f>IF(GL_Paste!$B7048="","",N(GL_Paste!$H7048)-N(GL_Paste!$G7048))</f>
        <v/>
      </c>
      <c r="B7051" s="43">
        <f>IF(GL_Paste!$B7048="","",DATE(YEAR(GL_Paste!$E7048),MONTH(GL_Paste!$E7048),1))</f>
        <v/>
      </c>
      <c r="C7051">
        <f>IF(GL_Paste!$B7048="","",IF(TRIM(GL_Paste!$M7048)&lt;&gt;"",TRIM(GL_Paste!$M7048),IFERROR(MID(GL_Paste!$I7048,FIND("[",GL_Paste!$I7048)+1,FIND("]",GL_Paste!$I7048)-FIND("[",GL_Paste!$I7048)-1),"")))</f>
        <v/>
      </c>
      <c r="D7051">
        <f>IF(GL_Paste!$B7048="","",IFERROR(INDEX(DeptName,MATCH($C7051,DeptTag,0)),"UNALLOCATED"))</f>
        <v/>
      </c>
      <c r="E7051">
        <f>IF(GL_Paste!$B7048="","",IFERROR(INDEX(AcctCat,MATCH(GL_Paste!$B7048&amp;"",AcctCode,0)),"UNKNOWN"))</f>
        <v/>
      </c>
      <c r="F7051">
        <f>IF(GL_Paste!$B7048="","",IFERROR(INDEX(AcctSub,MATCH(GL_Paste!$B7048&amp;"",AcctCode,0)),"UNKNOWN"))</f>
        <v/>
      </c>
    </row>
    <row r="7052">
      <c r="A7052" s="40">
        <f>IF(GL_Paste!$B7049="","",N(GL_Paste!$H7049)-N(GL_Paste!$G7049))</f>
        <v/>
      </c>
      <c r="B7052" s="43">
        <f>IF(GL_Paste!$B7049="","",DATE(YEAR(GL_Paste!$E7049),MONTH(GL_Paste!$E7049),1))</f>
        <v/>
      </c>
      <c r="C7052">
        <f>IF(GL_Paste!$B7049="","",IF(TRIM(GL_Paste!$M7049)&lt;&gt;"",TRIM(GL_Paste!$M7049),IFERROR(MID(GL_Paste!$I7049,FIND("[",GL_Paste!$I7049)+1,FIND("]",GL_Paste!$I7049)-FIND("[",GL_Paste!$I7049)-1),"")))</f>
        <v/>
      </c>
      <c r="D7052">
        <f>IF(GL_Paste!$B7049="","",IFERROR(INDEX(DeptName,MATCH($C7052,DeptTag,0)),"UNALLOCATED"))</f>
        <v/>
      </c>
      <c r="E7052">
        <f>IF(GL_Paste!$B7049="","",IFERROR(INDEX(AcctCat,MATCH(GL_Paste!$B7049&amp;"",AcctCode,0)),"UNKNOWN"))</f>
        <v/>
      </c>
      <c r="F7052">
        <f>IF(GL_Paste!$B7049="","",IFERROR(INDEX(AcctSub,MATCH(GL_Paste!$B7049&amp;"",AcctCode,0)),"UNKNOWN"))</f>
        <v/>
      </c>
    </row>
    <row r="7053">
      <c r="A7053" s="40">
        <f>IF(GL_Paste!$B7050="","",N(GL_Paste!$H7050)-N(GL_Paste!$G7050))</f>
        <v/>
      </c>
      <c r="B7053" s="43">
        <f>IF(GL_Paste!$B7050="","",DATE(YEAR(GL_Paste!$E7050),MONTH(GL_Paste!$E7050),1))</f>
        <v/>
      </c>
      <c r="C7053">
        <f>IF(GL_Paste!$B7050="","",IF(TRIM(GL_Paste!$M7050)&lt;&gt;"",TRIM(GL_Paste!$M7050),IFERROR(MID(GL_Paste!$I7050,FIND("[",GL_Paste!$I7050)+1,FIND("]",GL_Paste!$I7050)-FIND("[",GL_Paste!$I7050)-1),"")))</f>
        <v/>
      </c>
      <c r="D7053">
        <f>IF(GL_Paste!$B7050="","",IFERROR(INDEX(DeptName,MATCH($C7053,DeptTag,0)),"UNALLOCATED"))</f>
        <v/>
      </c>
      <c r="E7053">
        <f>IF(GL_Paste!$B7050="","",IFERROR(INDEX(AcctCat,MATCH(GL_Paste!$B7050&amp;"",AcctCode,0)),"UNKNOWN"))</f>
        <v/>
      </c>
      <c r="F7053">
        <f>IF(GL_Paste!$B7050="","",IFERROR(INDEX(AcctSub,MATCH(GL_Paste!$B7050&amp;"",AcctCode,0)),"UNKNOWN"))</f>
        <v/>
      </c>
    </row>
    <row r="7054">
      <c r="A7054" s="40">
        <f>IF(GL_Paste!$B7051="","",N(GL_Paste!$H7051)-N(GL_Paste!$G7051))</f>
        <v/>
      </c>
      <c r="B7054" s="43">
        <f>IF(GL_Paste!$B7051="","",DATE(YEAR(GL_Paste!$E7051),MONTH(GL_Paste!$E7051),1))</f>
        <v/>
      </c>
      <c r="C7054">
        <f>IF(GL_Paste!$B7051="","",IF(TRIM(GL_Paste!$M7051)&lt;&gt;"",TRIM(GL_Paste!$M7051),IFERROR(MID(GL_Paste!$I7051,FIND("[",GL_Paste!$I7051)+1,FIND("]",GL_Paste!$I7051)-FIND("[",GL_Paste!$I7051)-1),"")))</f>
        <v/>
      </c>
      <c r="D7054">
        <f>IF(GL_Paste!$B7051="","",IFERROR(INDEX(DeptName,MATCH($C7054,DeptTag,0)),"UNALLOCATED"))</f>
        <v/>
      </c>
      <c r="E7054">
        <f>IF(GL_Paste!$B7051="","",IFERROR(INDEX(AcctCat,MATCH(GL_Paste!$B7051&amp;"",AcctCode,0)),"UNKNOWN"))</f>
        <v/>
      </c>
      <c r="F7054">
        <f>IF(GL_Paste!$B7051="","",IFERROR(INDEX(AcctSub,MATCH(GL_Paste!$B7051&amp;"",AcctCode,0)),"UNKNOWN"))</f>
        <v/>
      </c>
    </row>
    <row r="7055">
      <c r="A7055" s="40">
        <f>IF(GL_Paste!$B7052="","",N(GL_Paste!$H7052)-N(GL_Paste!$G7052))</f>
        <v/>
      </c>
      <c r="B7055" s="43">
        <f>IF(GL_Paste!$B7052="","",DATE(YEAR(GL_Paste!$E7052),MONTH(GL_Paste!$E7052),1))</f>
        <v/>
      </c>
      <c r="C7055">
        <f>IF(GL_Paste!$B7052="","",IF(TRIM(GL_Paste!$M7052)&lt;&gt;"",TRIM(GL_Paste!$M7052),IFERROR(MID(GL_Paste!$I7052,FIND("[",GL_Paste!$I7052)+1,FIND("]",GL_Paste!$I7052)-FIND("[",GL_Paste!$I7052)-1),"")))</f>
        <v/>
      </c>
      <c r="D7055">
        <f>IF(GL_Paste!$B7052="","",IFERROR(INDEX(DeptName,MATCH($C7055,DeptTag,0)),"UNALLOCATED"))</f>
        <v/>
      </c>
      <c r="E7055">
        <f>IF(GL_Paste!$B7052="","",IFERROR(INDEX(AcctCat,MATCH(GL_Paste!$B7052&amp;"",AcctCode,0)),"UNKNOWN"))</f>
        <v/>
      </c>
      <c r="F7055">
        <f>IF(GL_Paste!$B7052="","",IFERROR(INDEX(AcctSub,MATCH(GL_Paste!$B7052&amp;"",AcctCode,0)),"UNKNOWN"))</f>
        <v/>
      </c>
    </row>
    <row r="7056">
      <c r="A7056" s="40">
        <f>IF(GL_Paste!$B7053="","",N(GL_Paste!$H7053)-N(GL_Paste!$G7053))</f>
        <v/>
      </c>
      <c r="B7056" s="43">
        <f>IF(GL_Paste!$B7053="","",DATE(YEAR(GL_Paste!$E7053),MONTH(GL_Paste!$E7053),1))</f>
        <v/>
      </c>
      <c r="C7056">
        <f>IF(GL_Paste!$B7053="","",IF(TRIM(GL_Paste!$M7053)&lt;&gt;"",TRIM(GL_Paste!$M7053),IFERROR(MID(GL_Paste!$I7053,FIND("[",GL_Paste!$I7053)+1,FIND("]",GL_Paste!$I7053)-FIND("[",GL_Paste!$I7053)-1),"")))</f>
        <v/>
      </c>
      <c r="D7056">
        <f>IF(GL_Paste!$B7053="","",IFERROR(INDEX(DeptName,MATCH($C7056,DeptTag,0)),"UNALLOCATED"))</f>
        <v/>
      </c>
      <c r="E7056">
        <f>IF(GL_Paste!$B7053="","",IFERROR(INDEX(AcctCat,MATCH(GL_Paste!$B7053&amp;"",AcctCode,0)),"UNKNOWN"))</f>
        <v/>
      </c>
      <c r="F7056">
        <f>IF(GL_Paste!$B7053="","",IFERROR(INDEX(AcctSub,MATCH(GL_Paste!$B7053&amp;"",AcctCode,0)),"UNKNOWN"))</f>
        <v/>
      </c>
    </row>
    <row r="7057">
      <c r="A7057" s="40">
        <f>IF(GL_Paste!$B7054="","",N(GL_Paste!$H7054)-N(GL_Paste!$G7054))</f>
        <v/>
      </c>
      <c r="B7057" s="43">
        <f>IF(GL_Paste!$B7054="","",DATE(YEAR(GL_Paste!$E7054),MONTH(GL_Paste!$E7054),1))</f>
        <v/>
      </c>
      <c r="C7057">
        <f>IF(GL_Paste!$B7054="","",IF(TRIM(GL_Paste!$M7054)&lt;&gt;"",TRIM(GL_Paste!$M7054),IFERROR(MID(GL_Paste!$I7054,FIND("[",GL_Paste!$I7054)+1,FIND("]",GL_Paste!$I7054)-FIND("[",GL_Paste!$I7054)-1),"")))</f>
        <v/>
      </c>
      <c r="D7057">
        <f>IF(GL_Paste!$B7054="","",IFERROR(INDEX(DeptName,MATCH($C7057,DeptTag,0)),"UNALLOCATED"))</f>
        <v/>
      </c>
      <c r="E7057">
        <f>IF(GL_Paste!$B7054="","",IFERROR(INDEX(AcctCat,MATCH(GL_Paste!$B7054&amp;"",AcctCode,0)),"UNKNOWN"))</f>
        <v/>
      </c>
      <c r="F7057">
        <f>IF(GL_Paste!$B7054="","",IFERROR(INDEX(AcctSub,MATCH(GL_Paste!$B7054&amp;"",AcctCode,0)),"UNKNOWN"))</f>
        <v/>
      </c>
    </row>
    <row r="7058">
      <c r="A7058" s="40">
        <f>IF(GL_Paste!$B7055="","",N(GL_Paste!$H7055)-N(GL_Paste!$G7055))</f>
        <v/>
      </c>
      <c r="B7058" s="43">
        <f>IF(GL_Paste!$B7055="","",DATE(YEAR(GL_Paste!$E7055),MONTH(GL_Paste!$E7055),1))</f>
        <v/>
      </c>
      <c r="C7058">
        <f>IF(GL_Paste!$B7055="","",IF(TRIM(GL_Paste!$M7055)&lt;&gt;"",TRIM(GL_Paste!$M7055),IFERROR(MID(GL_Paste!$I7055,FIND("[",GL_Paste!$I7055)+1,FIND("]",GL_Paste!$I7055)-FIND("[",GL_Paste!$I7055)-1),"")))</f>
        <v/>
      </c>
      <c r="D7058">
        <f>IF(GL_Paste!$B7055="","",IFERROR(INDEX(DeptName,MATCH($C7058,DeptTag,0)),"UNALLOCATED"))</f>
        <v/>
      </c>
      <c r="E7058">
        <f>IF(GL_Paste!$B7055="","",IFERROR(INDEX(AcctCat,MATCH(GL_Paste!$B7055&amp;"",AcctCode,0)),"UNKNOWN"))</f>
        <v/>
      </c>
      <c r="F7058">
        <f>IF(GL_Paste!$B7055="","",IFERROR(INDEX(AcctSub,MATCH(GL_Paste!$B7055&amp;"",AcctCode,0)),"UNKNOWN"))</f>
        <v/>
      </c>
    </row>
    <row r="7059">
      <c r="A7059" s="40">
        <f>IF(GL_Paste!$B7056="","",N(GL_Paste!$H7056)-N(GL_Paste!$G7056))</f>
        <v/>
      </c>
      <c r="B7059" s="43">
        <f>IF(GL_Paste!$B7056="","",DATE(YEAR(GL_Paste!$E7056),MONTH(GL_Paste!$E7056),1))</f>
        <v/>
      </c>
      <c r="C7059">
        <f>IF(GL_Paste!$B7056="","",IF(TRIM(GL_Paste!$M7056)&lt;&gt;"",TRIM(GL_Paste!$M7056),IFERROR(MID(GL_Paste!$I7056,FIND("[",GL_Paste!$I7056)+1,FIND("]",GL_Paste!$I7056)-FIND("[",GL_Paste!$I7056)-1),"")))</f>
        <v/>
      </c>
      <c r="D7059">
        <f>IF(GL_Paste!$B7056="","",IFERROR(INDEX(DeptName,MATCH($C7059,DeptTag,0)),"UNALLOCATED"))</f>
        <v/>
      </c>
      <c r="E7059">
        <f>IF(GL_Paste!$B7056="","",IFERROR(INDEX(AcctCat,MATCH(GL_Paste!$B7056&amp;"",AcctCode,0)),"UNKNOWN"))</f>
        <v/>
      </c>
      <c r="F7059">
        <f>IF(GL_Paste!$B7056="","",IFERROR(INDEX(AcctSub,MATCH(GL_Paste!$B7056&amp;"",AcctCode,0)),"UNKNOWN"))</f>
        <v/>
      </c>
    </row>
    <row r="7060">
      <c r="A7060" s="40">
        <f>IF(GL_Paste!$B7057="","",N(GL_Paste!$H7057)-N(GL_Paste!$G7057))</f>
        <v/>
      </c>
      <c r="B7060" s="43">
        <f>IF(GL_Paste!$B7057="","",DATE(YEAR(GL_Paste!$E7057),MONTH(GL_Paste!$E7057),1))</f>
        <v/>
      </c>
      <c r="C7060">
        <f>IF(GL_Paste!$B7057="","",IF(TRIM(GL_Paste!$M7057)&lt;&gt;"",TRIM(GL_Paste!$M7057),IFERROR(MID(GL_Paste!$I7057,FIND("[",GL_Paste!$I7057)+1,FIND("]",GL_Paste!$I7057)-FIND("[",GL_Paste!$I7057)-1),"")))</f>
        <v/>
      </c>
      <c r="D7060">
        <f>IF(GL_Paste!$B7057="","",IFERROR(INDEX(DeptName,MATCH($C7060,DeptTag,0)),"UNALLOCATED"))</f>
        <v/>
      </c>
      <c r="E7060">
        <f>IF(GL_Paste!$B7057="","",IFERROR(INDEX(AcctCat,MATCH(GL_Paste!$B7057&amp;"",AcctCode,0)),"UNKNOWN"))</f>
        <v/>
      </c>
      <c r="F7060">
        <f>IF(GL_Paste!$B7057="","",IFERROR(INDEX(AcctSub,MATCH(GL_Paste!$B7057&amp;"",AcctCode,0)),"UNKNOWN"))</f>
        <v/>
      </c>
    </row>
    <row r="7061">
      <c r="A7061" s="40">
        <f>IF(GL_Paste!$B7058="","",N(GL_Paste!$H7058)-N(GL_Paste!$G7058))</f>
        <v/>
      </c>
      <c r="B7061" s="43">
        <f>IF(GL_Paste!$B7058="","",DATE(YEAR(GL_Paste!$E7058),MONTH(GL_Paste!$E7058),1))</f>
        <v/>
      </c>
      <c r="C7061">
        <f>IF(GL_Paste!$B7058="","",IF(TRIM(GL_Paste!$M7058)&lt;&gt;"",TRIM(GL_Paste!$M7058),IFERROR(MID(GL_Paste!$I7058,FIND("[",GL_Paste!$I7058)+1,FIND("]",GL_Paste!$I7058)-FIND("[",GL_Paste!$I7058)-1),"")))</f>
        <v/>
      </c>
      <c r="D7061">
        <f>IF(GL_Paste!$B7058="","",IFERROR(INDEX(DeptName,MATCH($C7061,DeptTag,0)),"UNALLOCATED"))</f>
        <v/>
      </c>
      <c r="E7061">
        <f>IF(GL_Paste!$B7058="","",IFERROR(INDEX(AcctCat,MATCH(GL_Paste!$B7058&amp;"",AcctCode,0)),"UNKNOWN"))</f>
        <v/>
      </c>
      <c r="F7061">
        <f>IF(GL_Paste!$B7058="","",IFERROR(INDEX(AcctSub,MATCH(GL_Paste!$B7058&amp;"",AcctCode,0)),"UNKNOWN"))</f>
        <v/>
      </c>
    </row>
    <row r="7062">
      <c r="A7062" s="40">
        <f>IF(GL_Paste!$B7059="","",N(GL_Paste!$H7059)-N(GL_Paste!$G7059))</f>
        <v/>
      </c>
      <c r="B7062" s="43">
        <f>IF(GL_Paste!$B7059="","",DATE(YEAR(GL_Paste!$E7059),MONTH(GL_Paste!$E7059),1))</f>
        <v/>
      </c>
      <c r="C7062">
        <f>IF(GL_Paste!$B7059="","",IF(TRIM(GL_Paste!$M7059)&lt;&gt;"",TRIM(GL_Paste!$M7059),IFERROR(MID(GL_Paste!$I7059,FIND("[",GL_Paste!$I7059)+1,FIND("]",GL_Paste!$I7059)-FIND("[",GL_Paste!$I7059)-1),"")))</f>
        <v/>
      </c>
      <c r="D7062">
        <f>IF(GL_Paste!$B7059="","",IFERROR(INDEX(DeptName,MATCH($C7062,DeptTag,0)),"UNALLOCATED"))</f>
        <v/>
      </c>
      <c r="E7062">
        <f>IF(GL_Paste!$B7059="","",IFERROR(INDEX(AcctCat,MATCH(GL_Paste!$B7059&amp;"",AcctCode,0)),"UNKNOWN"))</f>
        <v/>
      </c>
      <c r="F7062">
        <f>IF(GL_Paste!$B7059="","",IFERROR(INDEX(AcctSub,MATCH(GL_Paste!$B7059&amp;"",AcctCode,0)),"UNKNOWN"))</f>
        <v/>
      </c>
    </row>
    <row r="7063">
      <c r="A7063" s="40">
        <f>IF(GL_Paste!$B7060="","",N(GL_Paste!$H7060)-N(GL_Paste!$G7060))</f>
        <v/>
      </c>
      <c r="B7063" s="43">
        <f>IF(GL_Paste!$B7060="","",DATE(YEAR(GL_Paste!$E7060),MONTH(GL_Paste!$E7060),1))</f>
        <v/>
      </c>
      <c r="C7063">
        <f>IF(GL_Paste!$B7060="","",IF(TRIM(GL_Paste!$M7060)&lt;&gt;"",TRIM(GL_Paste!$M7060),IFERROR(MID(GL_Paste!$I7060,FIND("[",GL_Paste!$I7060)+1,FIND("]",GL_Paste!$I7060)-FIND("[",GL_Paste!$I7060)-1),"")))</f>
        <v/>
      </c>
      <c r="D7063">
        <f>IF(GL_Paste!$B7060="","",IFERROR(INDEX(DeptName,MATCH($C7063,DeptTag,0)),"UNALLOCATED"))</f>
        <v/>
      </c>
      <c r="E7063">
        <f>IF(GL_Paste!$B7060="","",IFERROR(INDEX(AcctCat,MATCH(GL_Paste!$B7060&amp;"",AcctCode,0)),"UNKNOWN"))</f>
        <v/>
      </c>
      <c r="F7063">
        <f>IF(GL_Paste!$B7060="","",IFERROR(INDEX(AcctSub,MATCH(GL_Paste!$B7060&amp;"",AcctCode,0)),"UNKNOWN"))</f>
        <v/>
      </c>
    </row>
    <row r="7064">
      <c r="A7064" s="40">
        <f>IF(GL_Paste!$B7061="","",N(GL_Paste!$H7061)-N(GL_Paste!$G7061))</f>
        <v/>
      </c>
      <c r="B7064" s="43">
        <f>IF(GL_Paste!$B7061="","",DATE(YEAR(GL_Paste!$E7061),MONTH(GL_Paste!$E7061),1))</f>
        <v/>
      </c>
      <c r="C7064">
        <f>IF(GL_Paste!$B7061="","",IF(TRIM(GL_Paste!$M7061)&lt;&gt;"",TRIM(GL_Paste!$M7061),IFERROR(MID(GL_Paste!$I7061,FIND("[",GL_Paste!$I7061)+1,FIND("]",GL_Paste!$I7061)-FIND("[",GL_Paste!$I7061)-1),"")))</f>
        <v/>
      </c>
      <c r="D7064">
        <f>IF(GL_Paste!$B7061="","",IFERROR(INDEX(DeptName,MATCH($C7064,DeptTag,0)),"UNALLOCATED"))</f>
        <v/>
      </c>
      <c r="E7064">
        <f>IF(GL_Paste!$B7061="","",IFERROR(INDEX(AcctCat,MATCH(GL_Paste!$B7061&amp;"",AcctCode,0)),"UNKNOWN"))</f>
        <v/>
      </c>
      <c r="F7064">
        <f>IF(GL_Paste!$B7061="","",IFERROR(INDEX(AcctSub,MATCH(GL_Paste!$B7061&amp;"",AcctCode,0)),"UNKNOWN"))</f>
        <v/>
      </c>
    </row>
    <row r="7065">
      <c r="A7065" s="40">
        <f>IF(GL_Paste!$B7062="","",N(GL_Paste!$H7062)-N(GL_Paste!$G7062))</f>
        <v/>
      </c>
      <c r="B7065" s="43">
        <f>IF(GL_Paste!$B7062="","",DATE(YEAR(GL_Paste!$E7062),MONTH(GL_Paste!$E7062),1))</f>
        <v/>
      </c>
      <c r="C7065">
        <f>IF(GL_Paste!$B7062="","",IF(TRIM(GL_Paste!$M7062)&lt;&gt;"",TRIM(GL_Paste!$M7062),IFERROR(MID(GL_Paste!$I7062,FIND("[",GL_Paste!$I7062)+1,FIND("]",GL_Paste!$I7062)-FIND("[",GL_Paste!$I7062)-1),"")))</f>
        <v/>
      </c>
      <c r="D7065">
        <f>IF(GL_Paste!$B7062="","",IFERROR(INDEX(DeptName,MATCH($C7065,DeptTag,0)),"UNALLOCATED"))</f>
        <v/>
      </c>
      <c r="E7065">
        <f>IF(GL_Paste!$B7062="","",IFERROR(INDEX(AcctCat,MATCH(GL_Paste!$B7062&amp;"",AcctCode,0)),"UNKNOWN"))</f>
        <v/>
      </c>
      <c r="F7065">
        <f>IF(GL_Paste!$B7062="","",IFERROR(INDEX(AcctSub,MATCH(GL_Paste!$B7062&amp;"",AcctCode,0)),"UNKNOWN"))</f>
        <v/>
      </c>
    </row>
    <row r="7066">
      <c r="A7066" s="40">
        <f>IF(GL_Paste!$B7063="","",N(GL_Paste!$H7063)-N(GL_Paste!$G7063))</f>
        <v/>
      </c>
      <c r="B7066" s="43">
        <f>IF(GL_Paste!$B7063="","",DATE(YEAR(GL_Paste!$E7063),MONTH(GL_Paste!$E7063),1))</f>
        <v/>
      </c>
      <c r="C7066">
        <f>IF(GL_Paste!$B7063="","",IF(TRIM(GL_Paste!$M7063)&lt;&gt;"",TRIM(GL_Paste!$M7063),IFERROR(MID(GL_Paste!$I7063,FIND("[",GL_Paste!$I7063)+1,FIND("]",GL_Paste!$I7063)-FIND("[",GL_Paste!$I7063)-1),"")))</f>
        <v/>
      </c>
      <c r="D7066">
        <f>IF(GL_Paste!$B7063="","",IFERROR(INDEX(DeptName,MATCH($C7066,DeptTag,0)),"UNALLOCATED"))</f>
        <v/>
      </c>
      <c r="E7066">
        <f>IF(GL_Paste!$B7063="","",IFERROR(INDEX(AcctCat,MATCH(GL_Paste!$B7063&amp;"",AcctCode,0)),"UNKNOWN"))</f>
        <v/>
      </c>
      <c r="F7066">
        <f>IF(GL_Paste!$B7063="","",IFERROR(INDEX(AcctSub,MATCH(GL_Paste!$B7063&amp;"",AcctCode,0)),"UNKNOWN"))</f>
        <v/>
      </c>
    </row>
    <row r="7067">
      <c r="A7067" s="40">
        <f>IF(GL_Paste!$B7064="","",N(GL_Paste!$H7064)-N(GL_Paste!$G7064))</f>
        <v/>
      </c>
      <c r="B7067" s="43">
        <f>IF(GL_Paste!$B7064="","",DATE(YEAR(GL_Paste!$E7064),MONTH(GL_Paste!$E7064),1))</f>
        <v/>
      </c>
      <c r="C7067">
        <f>IF(GL_Paste!$B7064="","",IF(TRIM(GL_Paste!$M7064)&lt;&gt;"",TRIM(GL_Paste!$M7064),IFERROR(MID(GL_Paste!$I7064,FIND("[",GL_Paste!$I7064)+1,FIND("]",GL_Paste!$I7064)-FIND("[",GL_Paste!$I7064)-1),"")))</f>
        <v/>
      </c>
      <c r="D7067">
        <f>IF(GL_Paste!$B7064="","",IFERROR(INDEX(DeptName,MATCH($C7067,DeptTag,0)),"UNALLOCATED"))</f>
        <v/>
      </c>
      <c r="E7067">
        <f>IF(GL_Paste!$B7064="","",IFERROR(INDEX(AcctCat,MATCH(GL_Paste!$B7064&amp;"",AcctCode,0)),"UNKNOWN"))</f>
        <v/>
      </c>
      <c r="F7067">
        <f>IF(GL_Paste!$B7064="","",IFERROR(INDEX(AcctSub,MATCH(GL_Paste!$B7064&amp;"",AcctCode,0)),"UNKNOWN"))</f>
        <v/>
      </c>
    </row>
    <row r="7068">
      <c r="A7068" s="40">
        <f>IF(GL_Paste!$B7065="","",N(GL_Paste!$H7065)-N(GL_Paste!$G7065))</f>
        <v/>
      </c>
      <c r="B7068" s="43">
        <f>IF(GL_Paste!$B7065="","",DATE(YEAR(GL_Paste!$E7065),MONTH(GL_Paste!$E7065),1))</f>
        <v/>
      </c>
      <c r="C7068">
        <f>IF(GL_Paste!$B7065="","",IF(TRIM(GL_Paste!$M7065)&lt;&gt;"",TRIM(GL_Paste!$M7065),IFERROR(MID(GL_Paste!$I7065,FIND("[",GL_Paste!$I7065)+1,FIND("]",GL_Paste!$I7065)-FIND("[",GL_Paste!$I7065)-1),"")))</f>
        <v/>
      </c>
      <c r="D7068">
        <f>IF(GL_Paste!$B7065="","",IFERROR(INDEX(DeptName,MATCH($C7068,DeptTag,0)),"UNALLOCATED"))</f>
        <v/>
      </c>
      <c r="E7068">
        <f>IF(GL_Paste!$B7065="","",IFERROR(INDEX(AcctCat,MATCH(GL_Paste!$B7065&amp;"",AcctCode,0)),"UNKNOWN"))</f>
        <v/>
      </c>
      <c r="F7068">
        <f>IF(GL_Paste!$B7065="","",IFERROR(INDEX(AcctSub,MATCH(GL_Paste!$B7065&amp;"",AcctCode,0)),"UNKNOWN"))</f>
        <v/>
      </c>
    </row>
    <row r="7069">
      <c r="A7069" s="40">
        <f>IF(GL_Paste!$B7066="","",N(GL_Paste!$H7066)-N(GL_Paste!$G7066))</f>
        <v/>
      </c>
      <c r="B7069" s="43">
        <f>IF(GL_Paste!$B7066="","",DATE(YEAR(GL_Paste!$E7066),MONTH(GL_Paste!$E7066),1))</f>
        <v/>
      </c>
      <c r="C7069">
        <f>IF(GL_Paste!$B7066="","",IF(TRIM(GL_Paste!$M7066)&lt;&gt;"",TRIM(GL_Paste!$M7066),IFERROR(MID(GL_Paste!$I7066,FIND("[",GL_Paste!$I7066)+1,FIND("]",GL_Paste!$I7066)-FIND("[",GL_Paste!$I7066)-1),"")))</f>
        <v/>
      </c>
      <c r="D7069">
        <f>IF(GL_Paste!$B7066="","",IFERROR(INDEX(DeptName,MATCH($C7069,DeptTag,0)),"UNALLOCATED"))</f>
        <v/>
      </c>
      <c r="E7069">
        <f>IF(GL_Paste!$B7066="","",IFERROR(INDEX(AcctCat,MATCH(GL_Paste!$B7066&amp;"",AcctCode,0)),"UNKNOWN"))</f>
        <v/>
      </c>
      <c r="F7069">
        <f>IF(GL_Paste!$B7066="","",IFERROR(INDEX(AcctSub,MATCH(GL_Paste!$B7066&amp;"",AcctCode,0)),"UNKNOWN"))</f>
        <v/>
      </c>
    </row>
    <row r="7070">
      <c r="A7070" s="40">
        <f>IF(GL_Paste!$B7067="","",N(GL_Paste!$H7067)-N(GL_Paste!$G7067))</f>
        <v/>
      </c>
      <c r="B7070" s="43">
        <f>IF(GL_Paste!$B7067="","",DATE(YEAR(GL_Paste!$E7067),MONTH(GL_Paste!$E7067),1))</f>
        <v/>
      </c>
      <c r="C7070">
        <f>IF(GL_Paste!$B7067="","",IF(TRIM(GL_Paste!$M7067)&lt;&gt;"",TRIM(GL_Paste!$M7067),IFERROR(MID(GL_Paste!$I7067,FIND("[",GL_Paste!$I7067)+1,FIND("]",GL_Paste!$I7067)-FIND("[",GL_Paste!$I7067)-1),"")))</f>
        <v/>
      </c>
      <c r="D7070">
        <f>IF(GL_Paste!$B7067="","",IFERROR(INDEX(DeptName,MATCH($C7070,DeptTag,0)),"UNALLOCATED"))</f>
        <v/>
      </c>
      <c r="E7070">
        <f>IF(GL_Paste!$B7067="","",IFERROR(INDEX(AcctCat,MATCH(GL_Paste!$B7067&amp;"",AcctCode,0)),"UNKNOWN"))</f>
        <v/>
      </c>
      <c r="F7070">
        <f>IF(GL_Paste!$B7067="","",IFERROR(INDEX(AcctSub,MATCH(GL_Paste!$B7067&amp;"",AcctCode,0)),"UNKNOWN"))</f>
        <v/>
      </c>
    </row>
    <row r="7071">
      <c r="A7071" s="40">
        <f>IF(GL_Paste!$B7068="","",N(GL_Paste!$H7068)-N(GL_Paste!$G7068))</f>
        <v/>
      </c>
      <c r="B7071" s="43">
        <f>IF(GL_Paste!$B7068="","",DATE(YEAR(GL_Paste!$E7068),MONTH(GL_Paste!$E7068),1))</f>
        <v/>
      </c>
      <c r="C7071">
        <f>IF(GL_Paste!$B7068="","",IF(TRIM(GL_Paste!$M7068)&lt;&gt;"",TRIM(GL_Paste!$M7068),IFERROR(MID(GL_Paste!$I7068,FIND("[",GL_Paste!$I7068)+1,FIND("]",GL_Paste!$I7068)-FIND("[",GL_Paste!$I7068)-1),"")))</f>
        <v/>
      </c>
      <c r="D7071">
        <f>IF(GL_Paste!$B7068="","",IFERROR(INDEX(DeptName,MATCH($C7071,DeptTag,0)),"UNALLOCATED"))</f>
        <v/>
      </c>
      <c r="E7071">
        <f>IF(GL_Paste!$B7068="","",IFERROR(INDEX(AcctCat,MATCH(GL_Paste!$B7068&amp;"",AcctCode,0)),"UNKNOWN"))</f>
        <v/>
      </c>
      <c r="F7071">
        <f>IF(GL_Paste!$B7068="","",IFERROR(INDEX(AcctSub,MATCH(GL_Paste!$B7068&amp;"",AcctCode,0)),"UNKNOWN"))</f>
        <v/>
      </c>
    </row>
    <row r="7072">
      <c r="A7072" s="40">
        <f>IF(GL_Paste!$B7069="","",N(GL_Paste!$H7069)-N(GL_Paste!$G7069))</f>
        <v/>
      </c>
      <c r="B7072" s="43">
        <f>IF(GL_Paste!$B7069="","",DATE(YEAR(GL_Paste!$E7069),MONTH(GL_Paste!$E7069),1))</f>
        <v/>
      </c>
      <c r="C7072">
        <f>IF(GL_Paste!$B7069="","",IF(TRIM(GL_Paste!$M7069)&lt;&gt;"",TRIM(GL_Paste!$M7069),IFERROR(MID(GL_Paste!$I7069,FIND("[",GL_Paste!$I7069)+1,FIND("]",GL_Paste!$I7069)-FIND("[",GL_Paste!$I7069)-1),"")))</f>
        <v/>
      </c>
      <c r="D7072">
        <f>IF(GL_Paste!$B7069="","",IFERROR(INDEX(DeptName,MATCH($C7072,DeptTag,0)),"UNALLOCATED"))</f>
        <v/>
      </c>
      <c r="E7072">
        <f>IF(GL_Paste!$B7069="","",IFERROR(INDEX(AcctCat,MATCH(GL_Paste!$B7069&amp;"",AcctCode,0)),"UNKNOWN"))</f>
        <v/>
      </c>
      <c r="F7072">
        <f>IF(GL_Paste!$B7069="","",IFERROR(INDEX(AcctSub,MATCH(GL_Paste!$B7069&amp;"",AcctCode,0)),"UNKNOWN"))</f>
        <v/>
      </c>
    </row>
    <row r="7073">
      <c r="A7073" s="40">
        <f>IF(GL_Paste!$B7070="","",N(GL_Paste!$H7070)-N(GL_Paste!$G7070))</f>
        <v/>
      </c>
      <c r="B7073" s="43">
        <f>IF(GL_Paste!$B7070="","",DATE(YEAR(GL_Paste!$E7070),MONTH(GL_Paste!$E7070),1))</f>
        <v/>
      </c>
      <c r="C7073">
        <f>IF(GL_Paste!$B7070="","",IF(TRIM(GL_Paste!$M7070)&lt;&gt;"",TRIM(GL_Paste!$M7070),IFERROR(MID(GL_Paste!$I7070,FIND("[",GL_Paste!$I7070)+1,FIND("]",GL_Paste!$I7070)-FIND("[",GL_Paste!$I7070)-1),"")))</f>
        <v/>
      </c>
      <c r="D7073">
        <f>IF(GL_Paste!$B7070="","",IFERROR(INDEX(DeptName,MATCH($C7073,DeptTag,0)),"UNALLOCATED"))</f>
        <v/>
      </c>
      <c r="E7073">
        <f>IF(GL_Paste!$B7070="","",IFERROR(INDEX(AcctCat,MATCH(GL_Paste!$B7070&amp;"",AcctCode,0)),"UNKNOWN"))</f>
        <v/>
      </c>
      <c r="F7073">
        <f>IF(GL_Paste!$B7070="","",IFERROR(INDEX(AcctSub,MATCH(GL_Paste!$B7070&amp;"",AcctCode,0)),"UNKNOWN"))</f>
        <v/>
      </c>
    </row>
    <row r="7074">
      <c r="A7074" s="40">
        <f>IF(GL_Paste!$B7071="","",N(GL_Paste!$H7071)-N(GL_Paste!$G7071))</f>
        <v/>
      </c>
      <c r="B7074" s="43">
        <f>IF(GL_Paste!$B7071="","",DATE(YEAR(GL_Paste!$E7071),MONTH(GL_Paste!$E7071),1))</f>
        <v/>
      </c>
      <c r="C7074">
        <f>IF(GL_Paste!$B7071="","",IF(TRIM(GL_Paste!$M7071)&lt;&gt;"",TRIM(GL_Paste!$M7071),IFERROR(MID(GL_Paste!$I7071,FIND("[",GL_Paste!$I7071)+1,FIND("]",GL_Paste!$I7071)-FIND("[",GL_Paste!$I7071)-1),"")))</f>
        <v/>
      </c>
      <c r="D7074">
        <f>IF(GL_Paste!$B7071="","",IFERROR(INDEX(DeptName,MATCH($C7074,DeptTag,0)),"UNALLOCATED"))</f>
        <v/>
      </c>
      <c r="E7074">
        <f>IF(GL_Paste!$B7071="","",IFERROR(INDEX(AcctCat,MATCH(GL_Paste!$B7071&amp;"",AcctCode,0)),"UNKNOWN"))</f>
        <v/>
      </c>
      <c r="F7074">
        <f>IF(GL_Paste!$B7071="","",IFERROR(INDEX(AcctSub,MATCH(GL_Paste!$B7071&amp;"",AcctCode,0)),"UNKNOWN"))</f>
        <v/>
      </c>
    </row>
    <row r="7075">
      <c r="A7075" s="40">
        <f>IF(GL_Paste!$B7072="","",N(GL_Paste!$H7072)-N(GL_Paste!$G7072))</f>
        <v/>
      </c>
      <c r="B7075" s="43">
        <f>IF(GL_Paste!$B7072="","",DATE(YEAR(GL_Paste!$E7072),MONTH(GL_Paste!$E7072),1))</f>
        <v/>
      </c>
      <c r="C7075">
        <f>IF(GL_Paste!$B7072="","",IF(TRIM(GL_Paste!$M7072)&lt;&gt;"",TRIM(GL_Paste!$M7072),IFERROR(MID(GL_Paste!$I7072,FIND("[",GL_Paste!$I7072)+1,FIND("]",GL_Paste!$I7072)-FIND("[",GL_Paste!$I7072)-1),"")))</f>
        <v/>
      </c>
      <c r="D7075">
        <f>IF(GL_Paste!$B7072="","",IFERROR(INDEX(DeptName,MATCH($C7075,DeptTag,0)),"UNALLOCATED"))</f>
        <v/>
      </c>
      <c r="E7075">
        <f>IF(GL_Paste!$B7072="","",IFERROR(INDEX(AcctCat,MATCH(GL_Paste!$B7072&amp;"",AcctCode,0)),"UNKNOWN"))</f>
        <v/>
      </c>
      <c r="F7075">
        <f>IF(GL_Paste!$B7072="","",IFERROR(INDEX(AcctSub,MATCH(GL_Paste!$B7072&amp;"",AcctCode,0)),"UNKNOWN"))</f>
        <v/>
      </c>
    </row>
    <row r="7076">
      <c r="A7076" s="40">
        <f>IF(GL_Paste!$B7073="","",N(GL_Paste!$H7073)-N(GL_Paste!$G7073))</f>
        <v/>
      </c>
      <c r="B7076" s="43">
        <f>IF(GL_Paste!$B7073="","",DATE(YEAR(GL_Paste!$E7073),MONTH(GL_Paste!$E7073),1))</f>
        <v/>
      </c>
      <c r="C7076">
        <f>IF(GL_Paste!$B7073="","",IF(TRIM(GL_Paste!$M7073)&lt;&gt;"",TRIM(GL_Paste!$M7073),IFERROR(MID(GL_Paste!$I7073,FIND("[",GL_Paste!$I7073)+1,FIND("]",GL_Paste!$I7073)-FIND("[",GL_Paste!$I7073)-1),"")))</f>
        <v/>
      </c>
      <c r="D7076">
        <f>IF(GL_Paste!$B7073="","",IFERROR(INDEX(DeptName,MATCH($C7076,DeptTag,0)),"UNALLOCATED"))</f>
        <v/>
      </c>
      <c r="E7076">
        <f>IF(GL_Paste!$B7073="","",IFERROR(INDEX(AcctCat,MATCH(GL_Paste!$B7073&amp;"",AcctCode,0)),"UNKNOWN"))</f>
        <v/>
      </c>
      <c r="F7076">
        <f>IF(GL_Paste!$B7073="","",IFERROR(INDEX(AcctSub,MATCH(GL_Paste!$B7073&amp;"",AcctCode,0)),"UNKNOWN"))</f>
        <v/>
      </c>
    </row>
    <row r="7077">
      <c r="A7077" s="40">
        <f>IF(GL_Paste!$B7074="","",N(GL_Paste!$H7074)-N(GL_Paste!$G7074))</f>
        <v/>
      </c>
      <c r="B7077" s="43">
        <f>IF(GL_Paste!$B7074="","",DATE(YEAR(GL_Paste!$E7074),MONTH(GL_Paste!$E7074),1))</f>
        <v/>
      </c>
      <c r="C7077">
        <f>IF(GL_Paste!$B7074="","",IF(TRIM(GL_Paste!$M7074)&lt;&gt;"",TRIM(GL_Paste!$M7074),IFERROR(MID(GL_Paste!$I7074,FIND("[",GL_Paste!$I7074)+1,FIND("]",GL_Paste!$I7074)-FIND("[",GL_Paste!$I7074)-1),"")))</f>
        <v/>
      </c>
      <c r="D7077">
        <f>IF(GL_Paste!$B7074="","",IFERROR(INDEX(DeptName,MATCH($C7077,DeptTag,0)),"UNALLOCATED"))</f>
        <v/>
      </c>
      <c r="E7077">
        <f>IF(GL_Paste!$B7074="","",IFERROR(INDEX(AcctCat,MATCH(GL_Paste!$B7074&amp;"",AcctCode,0)),"UNKNOWN"))</f>
        <v/>
      </c>
      <c r="F7077">
        <f>IF(GL_Paste!$B7074="","",IFERROR(INDEX(AcctSub,MATCH(GL_Paste!$B7074&amp;"",AcctCode,0)),"UNKNOWN"))</f>
        <v/>
      </c>
    </row>
    <row r="7078">
      <c r="A7078" s="40">
        <f>IF(GL_Paste!$B7075="","",N(GL_Paste!$H7075)-N(GL_Paste!$G7075))</f>
        <v/>
      </c>
      <c r="B7078" s="43">
        <f>IF(GL_Paste!$B7075="","",DATE(YEAR(GL_Paste!$E7075),MONTH(GL_Paste!$E7075),1))</f>
        <v/>
      </c>
      <c r="C7078">
        <f>IF(GL_Paste!$B7075="","",IF(TRIM(GL_Paste!$M7075)&lt;&gt;"",TRIM(GL_Paste!$M7075),IFERROR(MID(GL_Paste!$I7075,FIND("[",GL_Paste!$I7075)+1,FIND("]",GL_Paste!$I7075)-FIND("[",GL_Paste!$I7075)-1),"")))</f>
        <v/>
      </c>
      <c r="D7078">
        <f>IF(GL_Paste!$B7075="","",IFERROR(INDEX(DeptName,MATCH($C7078,DeptTag,0)),"UNALLOCATED"))</f>
        <v/>
      </c>
      <c r="E7078">
        <f>IF(GL_Paste!$B7075="","",IFERROR(INDEX(AcctCat,MATCH(GL_Paste!$B7075&amp;"",AcctCode,0)),"UNKNOWN"))</f>
        <v/>
      </c>
      <c r="F7078">
        <f>IF(GL_Paste!$B7075="","",IFERROR(INDEX(AcctSub,MATCH(GL_Paste!$B7075&amp;"",AcctCode,0)),"UNKNOWN"))</f>
        <v/>
      </c>
    </row>
    <row r="7079">
      <c r="A7079" s="40">
        <f>IF(GL_Paste!$B7076="","",N(GL_Paste!$H7076)-N(GL_Paste!$G7076))</f>
        <v/>
      </c>
      <c r="B7079" s="43">
        <f>IF(GL_Paste!$B7076="","",DATE(YEAR(GL_Paste!$E7076),MONTH(GL_Paste!$E7076),1))</f>
        <v/>
      </c>
      <c r="C7079">
        <f>IF(GL_Paste!$B7076="","",IF(TRIM(GL_Paste!$M7076)&lt;&gt;"",TRIM(GL_Paste!$M7076),IFERROR(MID(GL_Paste!$I7076,FIND("[",GL_Paste!$I7076)+1,FIND("]",GL_Paste!$I7076)-FIND("[",GL_Paste!$I7076)-1),"")))</f>
        <v/>
      </c>
      <c r="D7079">
        <f>IF(GL_Paste!$B7076="","",IFERROR(INDEX(DeptName,MATCH($C7079,DeptTag,0)),"UNALLOCATED"))</f>
        <v/>
      </c>
      <c r="E7079">
        <f>IF(GL_Paste!$B7076="","",IFERROR(INDEX(AcctCat,MATCH(GL_Paste!$B7076&amp;"",AcctCode,0)),"UNKNOWN"))</f>
        <v/>
      </c>
      <c r="F7079">
        <f>IF(GL_Paste!$B7076="","",IFERROR(INDEX(AcctSub,MATCH(GL_Paste!$B7076&amp;"",AcctCode,0)),"UNKNOWN"))</f>
        <v/>
      </c>
    </row>
    <row r="7080">
      <c r="A7080" s="40">
        <f>IF(GL_Paste!$B7077="","",N(GL_Paste!$H7077)-N(GL_Paste!$G7077))</f>
        <v/>
      </c>
      <c r="B7080" s="43">
        <f>IF(GL_Paste!$B7077="","",DATE(YEAR(GL_Paste!$E7077),MONTH(GL_Paste!$E7077),1))</f>
        <v/>
      </c>
      <c r="C7080">
        <f>IF(GL_Paste!$B7077="","",IF(TRIM(GL_Paste!$M7077)&lt;&gt;"",TRIM(GL_Paste!$M7077),IFERROR(MID(GL_Paste!$I7077,FIND("[",GL_Paste!$I7077)+1,FIND("]",GL_Paste!$I7077)-FIND("[",GL_Paste!$I7077)-1),"")))</f>
        <v/>
      </c>
      <c r="D7080">
        <f>IF(GL_Paste!$B7077="","",IFERROR(INDEX(DeptName,MATCH($C7080,DeptTag,0)),"UNALLOCATED"))</f>
        <v/>
      </c>
      <c r="E7080">
        <f>IF(GL_Paste!$B7077="","",IFERROR(INDEX(AcctCat,MATCH(GL_Paste!$B7077&amp;"",AcctCode,0)),"UNKNOWN"))</f>
        <v/>
      </c>
      <c r="F7080">
        <f>IF(GL_Paste!$B7077="","",IFERROR(INDEX(AcctSub,MATCH(GL_Paste!$B7077&amp;"",AcctCode,0)),"UNKNOWN"))</f>
        <v/>
      </c>
    </row>
    <row r="7081">
      <c r="A7081" s="40">
        <f>IF(GL_Paste!$B7078="","",N(GL_Paste!$H7078)-N(GL_Paste!$G7078))</f>
        <v/>
      </c>
      <c r="B7081" s="43">
        <f>IF(GL_Paste!$B7078="","",DATE(YEAR(GL_Paste!$E7078),MONTH(GL_Paste!$E7078),1))</f>
        <v/>
      </c>
      <c r="C7081">
        <f>IF(GL_Paste!$B7078="","",IF(TRIM(GL_Paste!$M7078)&lt;&gt;"",TRIM(GL_Paste!$M7078),IFERROR(MID(GL_Paste!$I7078,FIND("[",GL_Paste!$I7078)+1,FIND("]",GL_Paste!$I7078)-FIND("[",GL_Paste!$I7078)-1),"")))</f>
        <v/>
      </c>
      <c r="D7081">
        <f>IF(GL_Paste!$B7078="","",IFERROR(INDEX(DeptName,MATCH($C7081,DeptTag,0)),"UNALLOCATED"))</f>
        <v/>
      </c>
      <c r="E7081">
        <f>IF(GL_Paste!$B7078="","",IFERROR(INDEX(AcctCat,MATCH(GL_Paste!$B7078&amp;"",AcctCode,0)),"UNKNOWN"))</f>
        <v/>
      </c>
      <c r="F7081">
        <f>IF(GL_Paste!$B7078="","",IFERROR(INDEX(AcctSub,MATCH(GL_Paste!$B7078&amp;"",AcctCode,0)),"UNKNOWN"))</f>
        <v/>
      </c>
    </row>
    <row r="7082">
      <c r="A7082" s="40">
        <f>IF(GL_Paste!$B7079="","",N(GL_Paste!$H7079)-N(GL_Paste!$G7079))</f>
        <v/>
      </c>
      <c r="B7082" s="43">
        <f>IF(GL_Paste!$B7079="","",DATE(YEAR(GL_Paste!$E7079),MONTH(GL_Paste!$E7079),1))</f>
        <v/>
      </c>
      <c r="C7082">
        <f>IF(GL_Paste!$B7079="","",IF(TRIM(GL_Paste!$M7079)&lt;&gt;"",TRIM(GL_Paste!$M7079),IFERROR(MID(GL_Paste!$I7079,FIND("[",GL_Paste!$I7079)+1,FIND("]",GL_Paste!$I7079)-FIND("[",GL_Paste!$I7079)-1),"")))</f>
        <v/>
      </c>
      <c r="D7082">
        <f>IF(GL_Paste!$B7079="","",IFERROR(INDEX(DeptName,MATCH($C7082,DeptTag,0)),"UNALLOCATED"))</f>
        <v/>
      </c>
      <c r="E7082">
        <f>IF(GL_Paste!$B7079="","",IFERROR(INDEX(AcctCat,MATCH(GL_Paste!$B7079&amp;"",AcctCode,0)),"UNKNOWN"))</f>
        <v/>
      </c>
      <c r="F7082">
        <f>IF(GL_Paste!$B7079="","",IFERROR(INDEX(AcctSub,MATCH(GL_Paste!$B7079&amp;"",AcctCode,0)),"UNKNOWN"))</f>
        <v/>
      </c>
    </row>
    <row r="7083">
      <c r="A7083" s="40">
        <f>IF(GL_Paste!$B7080="","",N(GL_Paste!$H7080)-N(GL_Paste!$G7080))</f>
        <v/>
      </c>
      <c r="B7083" s="43">
        <f>IF(GL_Paste!$B7080="","",DATE(YEAR(GL_Paste!$E7080),MONTH(GL_Paste!$E7080),1))</f>
        <v/>
      </c>
      <c r="C7083">
        <f>IF(GL_Paste!$B7080="","",IF(TRIM(GL_Paste!$M7080)&lt;&gt;"",TRIM(GL_Paste!$M7080),IFERROR(MID(GL_Paste!$I7080,FIND("[",GL_Paste!$I7080)+1,FIND("]",GL_Paste!$I7080)-FIND("[",GL_Paste!$I7080)-1),"")))</f>
        <v/>
      </c>
      <c r="D7083">
        <f>IF(GL_Paste!$B7080="","",IFERROR(INDEX(DeptName,MATCH($C7083,DeptTag,0)),"UNALLOCATED"))</f>
        <v/>
      </c>
      <c r="E7083">
        <f>IF(GL_Paste!$B7080="","",IFERROR(INDEX(AcctCat,MATCH(GL_Paste!$B7080&amp;"",AcctCode,0)),"UNKNOWN"))</f>
        <v/>
      </c>
      <c r="F7083">
        <f>IF(GL_Paste!$B7080="","",IFERROR(INDEX(AcctSub,MATCH(GL_Paste!$B7080&amp;"",AcctCode,0)),"UNKNOWN"))</f>
        <v/>
      </c>
    </row>
    <row r="7084">
      <c r="A7084" s="40">
        <f>IF(GL_Paste!$B7081="","",N(GL_Paste!$H7081)-N(GL_Paste!$G7081))</f>
        <v/>
      </c>
      <c r="B7084" s="43">
        <f>IF(GL_Paste!$B7081="","",DATE(YEAR(GL_Paste!$E7081),MONTH(GL_Paste!$E7081),1))</f>
        <v/>
      </c>
      <c r="C7084">
        <f>IF(GL_Paste!$B7081="","",IF(TRIM(GL_Paste!$M7081)&lt;&gt;"",TRIM(GL_Paste!$M7081),IFERROR(MID(GL_Paste!$I7081,FIND("[",GL_Paste!$I7081)+1,FIND("]",GL_Paste!$I7081)-FIND("[",GL_Paste!$I7081)-1),"")))</f>
        <v/>
      </c>
      <c r="D7084">
        <f>IF(GL_Paste!$B7081="","",IFERROR(INDEX(DeptName,MATCH($C7084,DeptTag,0)),"UNALLOCATED"))</f>
        <v/>
      </c>
      <c r="E7084">
        <f>IF(GL_Paste!$B7081="","",IFERROR(INDEX(AcctCat,MATCH(GL_Paste!$B7081&amp;"",AcctCode,0)),"UNKNOWN"))</f>
        <v/>
      </c>
      <c r="F7084">
        <f>IF(GL_Paste!$B7081="","",IFERROR(INDEX(AcctSub,MATCH(GL_Paste!$B7081&amp;"",AcctCode,0)),"UNKNOWN"))</f>
        <v/>
      </c>
    </row>
    <row r="7085">
      <c r="A7085" s="40">
        <f>IF(GL_Paste!$B7082="","",N(GL_Paste!$H7082)-N(GL_Paste!$G7082))</f>
        <v/>
      </c>
      <c r="B7085" s="43">
        <f>IF(GL_Paste!$B7082="","",DATE(YEAR(GL_Paste!$E7082),MONTH(GL_Paste!$E7082),1))</f>
        <v/>
      </c>
      <c r="C7085">
        <f>IF(GL_Paste!$B7082="","",IF(TRIM(GL_Paste!$M7082)&lt;&gt;"",TRIM(GL_Paste!$M7082),IFERROR(MID(GL_Paste!$I7082,FIND("[",GL_Paste!$I7082)+1,FIND("]",GL_Paste!$I7082)-FIND("[",GL_Paste!$I7082)-1),"")))</f>
        <v/>
      </c>
      <c r="D7085">
        <f>IF(GL_Paste!$B7082="","",IFERROR(INDEX(DeptName,MATCH($C7085,DeptTag,0)),"UNALLOCATED"))</f>
        <v/>
      </c>
      <c r="E7085">
        <f>IF(GL_Paste!$B7082="","",IFERROR(INDEX(AcctCat,MATCH(GL_Paste!$B7082&amp;"",AcctCode,0)),"UNKNOWN"))</f>
        <v/>
      </c>
      <c r="F7085">
        <f>IF(GL_Paste!$B7082="","",IFERROR(INDEX(AcctSub,MATCH(GL_Paste!$B7082&amp;"",AcctCode,0)),"UNKNOWN"))</f>
        <v/>
      </c>
    </row>
    <row r="7086">
      <c r="A7086" s="40">
        <f>IF(GL_Paste!$B7083="","",N(GL_Paste!$H7083)-N(GL_Paste!$G7083))</f>
        <v/>
      </c>
      <c r="B7086" s="43">
        <f>IF(GL_Paste!$B7083="","",DATE(YEAR(GL_Paste!$E7083),MONTH(GL_Paste!$E7083),1))</f>
        <v/>
      </c>
      <c r="C7086">
        <f>IF(GL_Paste!$B7083="","",IF(TRIM(GL_Paste!$M7083)&lt;&gt;"",TRIM(GL_Paste!$M7083),IFERROR(MID(GL_Paste!$I7083,FIND("[",GL_Paste!$I7083)+1,FIND("]",GL_Paste!$I7083)-FIND("[",GL_Paste!$I7083)-1),"")))</f>
        <v/>
      </c>
      <c r="D7086">
        <f>IF(GL_Paste!$B7083="","",IFERROR(INDEX(DeptName,MATCH($C7086,DeptTag,0)),"UNALLOCATED"))</f>
        <v/>
      </c>
      <c r="E7086">
        <f>IF(GL_Paste!$B7083="","",IFERROR(INDEX(AcctCat,MATCH(GL_Paste!$B7083&amp;"",AcctCode,0)),"UNKNOWN"))</f>
        <v/>
      </c>
      <c r="F7086">
        <f>IF(GL_Paste!$B7083="","",IFERROR(INDEX(AcctSub,MATCH(GL_Paste!$B7083&amp;"",AcctCode,0)),"UNKNOWN"))</f>
        <v/>
      </c>
    </row>
    <row r="7087">
      <c r="A7087" s="40">
        <f>IF(GL_Paste!$B7084="","",N(GL_Paste!$H7084)-N(GL_Paste!$G7084))</f>
        <v/>
      </c>
      <c r="B7087" s="43">
        <f>IF(GL_Paste!$B7084="","",DATE(YEAR(GL_Paste!$E7084),MONTH(GL_Paste!$E7084),1))</f>
        <v/>
      </c>
      <c r="C7087">
        <f>IF(GL_Paste!$B7084="","",IF(TRIM(GL_Paste!$M7084)&lt;&gt;"",TRIM(GL_Paste!$M7084),IFERROR(MID(GL_Paste!$I7084,FIND("[",GL_Paste!$I7084)+1,FIND("]",GL_Paste!$I7084)-FIND("[",GL_Paste!$I7084)-1),"")))</f>
        <v/>
      </c>
      <c r="D7087">
        <f>IF(GL_Paste!$B7084="","",IFERROR(INDEX(DeptName,MATCH($C7087,DeptTag,0)),"UNALLOCATED"))</f>
        <v/>
      </c>
      <c r="E7087">
        <f>IF(GL_Paste!$B7084="","",IFERROR(INDEX(AcctCat,MATCH(GL_Paste!$B7084&amp;"",AcctCode,0)),"UNKNOWN"))</f>
        <v/>
      </c>
      <c r="F7087">
        <f>IF(GL_Paste!$B7084="","",IFERROR(INDEX(AcctSub,MATCH(GL_Paste!$B7084&amp;"",AcctCode,0)),"UNKNOWN"))</f>
        <v/>
      </c>
    </row>
    <row r="7088">
      <c r="A7088" s="40">
        <f>IF(GL_Paste!$B7085="","",N(GL_Paste!$H7085)-N(GL_Paste!$G7085))</f>
        <v/>
      </c>
      <c r="B7088" s="43">
        <f>IF(GL_Paste!$B7085="","",DATE(YEAR(GL_Paste!$E7085),MONTH(GL_Paste!$E7085),1))</f>
        <v/>
      </c>
      <c r="C7088">
        <f>IF(GL_Paste!$B7085="","",IF(TRIM(GL_Paste!$M7085)&lt;&gt;"",TRIM(GL_Paste!$M7085),IFERROR(MID(GL_Paste!$I7085,FIND("[",GL_Paste!$I7085)+1,FIND("]",GL_Paste!$I7085)-FIND("[",GL_Paste!$I7085)-1),"")))</f>
        <v/>
      </c>
      <c r="D7088">
        <f>IF(GL_Paste!$B7085="","",IFERROR(INDEX(DeptName,MATCH($C7088,DeptTag,0)),"UNALLOCATED"))</f>
        <v/>
      </c>
      <c r="E7088">
        <f>IF(GL_Paste!$B7085="","",IFERROR(INDEX(AcctCat,MATCH(GL_Paste!$B7085&amp;"",AcctCode,0)),"UNKNOWN"))</f>
        <v/>
      </c>
      <c r="F7088">
        <f>IF(GL_Paste!$B7085="","",IFERROR(INDEX(AcctSub,MATCH(GL_Paste!$B7085&amp;"",AcctCode,0)),"UNKNOWN"))</f>
        <v/>
      </c>
    </row>
    <row r="7089">
      <c r="A7089" s="40">
        <f>IF(GL_Paste!$B7086="","",N(GL_Paste!$H7086)-N(GL_Paste!$G7086))</f>
        <v/>
      </c>
      <c r="B7089" s="43">
        <f>IF(GL_Paste!$B7086="","",DATE(YEAR(GL_Paste!$E7086),MONTH(GL_Paste!$E7086),1))</f>
        <v/>
      </c>
      <c r="C7089">
        <f>IF(GL_Paste!$B7086="","",IF(TRIM(GL_Paste!$M7086)&lt;&gt;"",TRIM(GL_Paste!$M7086),IFERROR(MID(GL_Paste!$I7086,FIND("[",GL_Paste!$I7086)+1,FIND("]",GL_Paste!$I7086)-FIND("[",GL_Paste!$I7086)-1),"")))</f>
        <v/>
      </c>
      <c r="D7089">
        <f>IF(GL_Paste!$B7086="","",IFERROR(INDEX(DeptName,MATCH($C7089,DeptTag,0)),"UNALLOCATED"))</f>
        <v/>
      </c>
      <c r="E7089">
        <f>IF(GL_Paste!$B7086="","",IFERROR(INDEX(AcctCat,MATCH(GL_Paste!$B7086&amp;"",AcctCode,0)),"UNKNOWN"))</f>
        <v/>
      </c>
      <c r="F7089">
        <f>IF(GL_Paste!$B7086="","",IFERROR(INDEX(AcctSub,MATCH(GL_Paste!$B7086&amp;"",AcctCode,0)),"UNKNOWN"))</f>
        <v/>
      </c>
    </row>
    <row r="7090">
      <c r="A7090" s="40">
        <f>IF(GL_Paste!$B7087="","",N(GL_Paste!$H7087)-N(GL_Paste!$G7087))</f>
        <v/>
      </c>
      <c r="B7090" s="43">
        <f>IF(GL_Paste!$B7087="","",DATE(YEAR(GL_Paste!$E7087),MONTH(GL_Paste!$E7087),1))</f>
        <v/>
      </c>
      <c r="C7090">
        <f>IF(GL_Paste!$B7087="","",IF(TRIM(GL_Paste!$M7087)&lt;&gt;"",TRIM(GL_Paste!$M7087),IFERROR(MID(GL_Paste!$I7087,FIND("[",GL_Paste!$I7087)+1,FIND("]",GL_Paste!$I7087)-FIND("[",GL_Paste!$I7087)-1),"")))</f>
        <v/>
      </c>
      <c r="D7090">
        <f>IF(GL_Paste!$B7087="","",IFERROR(INDEX(DeptName,MATCH($C7090,DeptTag,0)),"UNALLOCATED"))</f>
        <v/>
      </c>
      <c r="E7090">
        <f>IF(GL_Paste!$B7087="","",IFERROR(INDEX(AcctCat,MATCH(GL_Paste!$B7087&amp;"",AcctCode,0)),"UNKNOWN"))</f>
        <v/>
      </c>
      <c r="F7090">
        <f>IF(GL_Paste!$B7087="","",IFERROR(INDEX(AcctSub,MATCH(GL_Paste!$B7087&amp;"",AcctCode,0)),"UNKNOWN"))</f>
        <v/>
      </c>
    </row>
    <row r="7091">
      <c r="A7091" s="40">
        <f>IF(GL_Paste!$B7088="","",N(GL_Paste!$H7088)-N(GL_Paste!$G7088))</f>
        <v/>
      </c>
      <c r="B7091" s="43">
        <f>IF(GL_Paste!$B7088="","",DATE(YEAR(GL_Paste!$E7088),MONTH(GL_Paste!$E7088),1))</f>
        <v/>
      </c>
      <c r="C7091">
        <f>IF(GL_Paste!$B7088="","",IF(TRIM(GL_Paste!$M7088)&lt;&gt;"",TRIM(GL_Paste!$M7088),IFERROR(MID(GL_Paste!$I7088,FIND("[",GL_Paste!$I7088)+1,FIND("]",GL_Paste!$I7088)-FIND("[",GL_Paste!$I7088)-1),"")))</f>
        <v/>
      </c>
      <c r="D7091">
        <f>IF(GL_Paste!$B7088="","",IFERROR(INDEX(DeptName,MATCH($C7091,DeptTag,0)),"UNALLOCATED"))</f>
        <v/>
      </c>
      <c r="E7091">
        <f>IF(GL_Paste!$B7088="","",IFERROR(INDEX(AcctCat,MATCH(GL_Paste!$B7088&amp;"",AcctCode,0)),"UNKNOWN"))</f>
        <v/>
      </c>
      <c r="F7091">
        <f>IF(GL_Paste!$B7088="","",IFERROR(INDEX(AcctSub,MATCH(GL_Paste!$B7088&amp;"",AcctCode,0)),"UNKNOWN"))</f>
        <v/>
      </c>
    </row>
    <row r="7092">
      <c r="A7092" s="40">
        <f>IF(GL_Paste!$B7089="","",N(GL_Paste!$H7089)-N(GL_Paste!$G7089))</f>
        <v/>
      </c>
      <c r="B7092" s="43">
        <f>IF(GL_Paste!$B7089="","",DATE(YEAR(GL_Paste!$E7089),MONTH(GL_Paste!$E7089),1))</f>
        <v/>
      </c>
      <c r="C7092">
        <f>IF(GL_Paste!$B7089="","",IF(TRIM(GL_Paste!$M7089)&lt;&gt;"",TRIM(GL_Paste!$M7089),IFERROR(MID(GL_Paste!$I7089,FIND("[",GL_Paste!$I7089)+1,FIND("]",GL_Paste!$I7089)-FIND("[",GL_Paste!$I7089)-1),"")))</f>
        <v/>
      </c>
      <c r="D7092">
        <f>IF(GL_Paste!$B7089="","",IFERROR(INDEX(DeptName,MATCH($C7092,DeptTag,0)),"UNALLOCATED"))</f>
        <v/>
      </c>
      <c r="E7092">
        <f>IF(GL_Paste!$B7089="","",IFERROR(INDEX(AcctCat,MATCH(GL_Paste!$B7089&amp;"",AcctCode,0)),"UNKNOWN"))</f>
        <v/>
      </c>
      <c r="F7092">
        <f>IF(GL_Paste!$B7089="","",IFERROR(INDEX(AcctSub,MATCH(GL_Paste!$B7089&amp;"",AcctCode,0)),"UNKNOWN"))</f>
        <v/>
      </c>
    </row>
    <row r="7093">
      <c r="A7093" s="40">
        <f>IF(GL_Paste!$B7090="","",N(GL_Paste!$H7090)-N(GL_Paste!$G7090))</f>
        <v/>
      </c>
      <c r="B7093" s="43">
        <f>IF(GL_Paste!$B7090="","",DATE(YEAR(GL_Paste!$E7090),MONTH(GL_Paste!$E7090),1))</f>
        <v/>
      </c>
      <c r="C7093">
        <f>IF(GL_Paste!$B7090="","",IF(TRIM(GL_Paste!$M7090)&lt;&gt;"",TRIM(GL_Paste!$M7090),IFERROR(MID(GL_Paste!$I7090,FIND("[",GL_Paste!$I7090)+1,FIND("]",GL_Paste!$I7090)-FIND("[",GL_Paste!$I7090)-1),"")))</f>
        <v/>
      </c>
      <c r="D7093">
        <f>IF(GL_Paste!$B7090="","",IFERROR(INDEX(DeptName,MATCH($C7093,DeptTag,0)),"UNALLOCATED"))</f>
        <v/>
      </c>
      <c r="E7093">
        <f>IF(GL_Paste!$B7090="","",IFERROR(INDEX(AcctCat,MATCH(GL_Paste!$B7090&amp;"",AcctCode,0)),"UNKNOWN"))</f>
        <v/>
      </c>
      <c r="F7093">
        <f>IF(GL_Paste!$B7090="","",IFERROR(INDEX(AcctSub,MATCH(GL_Paste!$B7090&amp;"",AcctCode,0)),"UNKNOWN"))</f>
        <v/>
      </c>
    </row>
    <row r="7094">
      <c r="A7094" s="40">
        <f>IF(GL_Paste!$B7091="","",N(GL_Paste!$H7091)-N(GL_Paste!$G7091))</f>
        <v/>
      </c>
      <c r="B7094" s="43">
        <f>IF(GL_Paste!$B7091="","",DATE(YEAR(GL_Paste!$E7091),MONTH(GL_Paste!$E7091),1))</f>
        <v/>
      </c>
      <c r="C7094">
        <f>IF(GL_Paste!$B7091="","",IF(TRIM(GL_Paste!$M7091)&lt;&gt;"",TRIM(GL_Paste!$M7091),IFERROR(MID(GL_Paste!$I7091,FIND("[",GL_Paste!$I7091)+1,FIND("]",GL_Paste!$I7091)-FIND("[",GL_Paste!$I7091)-1),"")))</f>
        <v/>
      </c>
      <c r="D7094">
        <f>IF(GL_Paste!$B7091="","",IFERROR(INDEX(DeptName,MATCH($C7094,DeptTag,0)),"UNALLOCATED"))</f>
        <v/>
      </c>
      <c r="E7094">
        <f>IF(GL_Paste!$B7091="","",IFERROR(INDEX(AcctCat,MATCH(GL_Paste!$B7091&amp;"",AcctCode,0)),"UNKNOWN"))</f>
        <v/>
      </c>
      <c r="F7094">
        <f>IF(GL_Paste!$B7091="","",IFERROR(INDEX(AcctSub,MATCH(GL_Paste!$B7091&amp;"",AcctCode,0)),"UNKNOWN"))</f>
        <v/>
      </c>
    </row>
    <row r="7095">
      <c r="A7095" s="40">
        <f>IF(GL_Paste!$B7092="","",N(GL_Paste!$H7092)-N(GL_Paste!$G7092))</f>
        <v/>
      </c>
      <c r="B7095" s="43">
        <f>IF(GL_Paste!$B7092="","",DATE(YEAR(GL_Paste!$E7092),MONTH(GL_Paste!$E7092),1))</f>
        <v/>
      </c>
      <c r="C7095">
        <f>IF(GL_Paste!$B7092="","",IF(TRIM(GL_Paste!$M7092)&lt;&gt;"",TRIM(GL_Paste!$M7092),IFERROR(MID(GL_Paste!$I7092,FIND("[",GL_Paste!$I7092)+1,FIND("]",GL_Paste!$I7092)-FIND("[",GL_Paste!$I7092)-1),"")))</f>
        <v/>
      </c>
      <c r="D7095">
        <f>IF(GL_Paste!$B7092="","",IFERROR(INDEX(DeptName,MATCH($C7095,DeptTag,0)),"UNALLOCATED"))</f>
        <v/>
      </c>
      <c r="E7095">
        <f>IF(GL_Paste!$B7092="","",IFERROR(INDEX(AcctCat,MATCH(GL_Paste!$B7092&amp;"",AcctCode,0)),"UNKNOWN"))</f>
        <v/>
      </c>
      <c r="F7095">
        <f>IF(GL_Paste!$B7092="","",IFERROR(INDEX(AcctSub,MATCH(GL_Paste!$B7092&amp;"",AcctCode,0)),"UNKNOWN"))</f>
        <v/>
      </c>
    </row>
    <row r="7096">
      <c r="A7096" s="40">
        <f>IF(GL_Paste!$B7093="","",N(GL_Paste!$H7093)-N(GL_Paste!$G7093))</f>
        <v/>
      </c>
      <c r="B7096" s="43">
        <f>IF(GL_Paste!$B7093="","",DATE(YEAR(GL_Paste!$E7093),MONTH(GL_Paste!$E7093),1))</f>
        <v/>
      </c>
      <c r="C7096">
        <f>IF(GL_Paste!$B7093="","",IF(TRIM(GL_Paste!$M7093)&lt;&gt;"",TRIM(GL_Paste!$M7093),IFERROR(MID(GL_Paste!$I7093,FIND("[",GL_Paste!$I7093)+1,FIND("]",GL_Paste!$I7093)-FIND("[",GL_Paste!$I7093)-1),"")))</f>
        <v/>
      </c>
      <c r="D7096">
        <f>IF(GL_Paste!$B7093="","",IFERROR(INDEX(DeptName,MATCH($C7096,DeptTag,0)),"UNALLOCATED"))</f>
        <v/>
      </c>
      <c r="E7096">
        <f>IF(GL_Paste!$B7093="","",IFERROR(INDEX(AcctCat,MATCH(GL_Paste!$B7093&amp;"",AcctCode,0)),"UNKNOWN"))</f>
        <v/>
      </c>
      <c r="F7096">
        <f>IF(GL_Paste!$B7093="","",IFERROR(INDEX(AcctSub,MATCH(GL_Paste!$B7093&amp;"",AcctCode,0)),"UNKNOWN"))</f>
        <v/>
      </c>
    </row>
    <row r="7097">
      <c r="A7097" s="40">
        <f>IF(GL_Paste!$B7094="","",N(GL_Paste!$H7094)-N(GL_Paste!$G7094))</f>
        <v/>
      </c>
      <c r="B7097" s="43">
        <f>IF(GL_Paste!$B7094="","",DATE(YEAR(GL_Paste!$E7094),MONTH(GL_Paste!$E7094),1))</f>
        <v/>
      </c>
      <c r="C7097">
        <f>IF(GL_Paste!$B7094="","",IF(TRIM(GL_Paste!$M7094)&lt;&gt;"",TRIM(GL_Paste!$M7094),IFERROR(MID(GL_Paste!$I7094,FIND("[",GL_Paste!$I7094)+1,FIND("]",GL_Paste!$I7094)-FIND("[",GL_Paste!$I7094)-1),"")))</f>
        <v/>
      </c>
      <c r="D7097">
        <f>IF(GL_Paste!$B7094="","",IFERROR(INDEX(DeptName,MATCH($C7097,DeptTag,0)),"UNALLOCATED"))</f>
        <v/>
      </c>
      <c r="E7097">
        <f>IF(GL_Paste!$B7094="","",IFERROR(INDEX(AcctCat,MATCH(GL_Paste!$B7094&amp;"",AcctCode,0)),"UNKNOWN"))</f>
        <v/>
      </c>
      <c r="F7097">
        <f>IF(GL_Paste!$B7094="","",IFERROR(INDEX(AcctSub,MATCH(GL_Paste!$B7094&amp;"",AcctCode,0)),"UNKNOWN"))</f>
        <v/>
      </c>
    </row>
    <row r="7098">
      <c r="A7098" s="40">
        <f>IF(GL_Paste!$B7095="","",N(GL_Paste!$H7095)-N(GL_Paste!$G7095))</f>
        <v/>
      </c>
      <c r="B7098" s="43">
        <f>IF(GL_Paste!$B7095="","",DATE(YEAR(GL_Paste!$E7095),MONTH(GL_Paste!$E7095),1))</f>
        <v/>
      </c>
      <c r="C7098">
        <f>IF(GL_Paste!$B7095="","",IF(TRIM(GL_Paste!$M7095)&lt;&gt;"",TRIM(GL_Paste!$M7095),IFERROR(MID(GL_Paste!$I7095,FIND("[",GL_Paste!$I7095)+1,FIND("]",GL_Paste!$I7095)-FIND("[",GL_Paste!$I7095)-1),"")))</f>
        <v/>
      </c>
      <c r="D7098">
        <f>IF(GL_Paste!$B7095="","",IFERROR(INDEX(DeptName,MATCH($C7098,DeptTag,0)),"UNALLOCATED"))</f>
        <v/>
      </c>
      <c r="E7098">
        <f>IF(GL_Paste!$B7095="","",IFERROR(INDEX(AcctCat,MATCH(GL_Paste!$B7095&amp;"",AcctCode,0)),"UNKNOWN"))</f>
        <v/>
      </c>
      <c r="F7098">
        <f>IF(GL_Paste!$B7095="","",IFERROR(INDEX(AcctSub,MATCH(GL_Paste!$B7095&amp;"",AcctCode,0)),"UNKNOWN"))</f>
        <v/>
      </c>
    </row>
    <row r="7099">
      <c r="A7099" s="40">
        <f>IF(GL_Paste!$B7096="","",N(GL_Paste!$H7096)-N(GL_Paste!$G7096))</f>
        <v/>
      </c>
      <c r="B7099" s="43">
        <f>IF(GL_Paste!$B7096="","",DATE(YEAR(GL_Paste!$E7096),MONTH(GL_Paste!$E7096),1))</f>
        <v/>
      </c>
      <c r="C7099">
        <f>IF(GL_Paste!$B7096="","",IF(TRIM(GL_Paste!$M7096)&lt;&gt;"",TRIM(GL_Paste!$M7096),IFERROR(MID(GL_Paste!$I7096,FIND("[",GL_Paste!$I7096)+1,FIND("]",GL_Paste!$I7096)-FIND("[",GL_Paste!$I7096)-1),"")))</f>
        <v/>
      </c>
      <c r="D7099">
        <f>IF(GL_Paste!$B7096="","",IFERROR(INDEX(DeptName,MATCH($C7099,DeptTag,0)),"UNALLOCATED"))</f>
        <v/>
      </c>
      <c r="E7099">
        <f>IF(GL_Paste!$B7096="","",IFERROR(INDEX(AcctCat,MATCH(GL_Paste!$B7096&amp;"",AcctCode,0)),"UNKNOWN"))</f>
        <v/>
      </c>
      <c r="F7099">
        <f>IF(GL_Paste!$B7096="","",IFERROR(INDEX(AcctSub,MATCH(GL_Paste!$B7096&amp;"",AcctCode,0)),"UNKNOWN"))</f>
        <v/>
      </c>
    </row>
    <row r="7100">
      <c r="A7100" s="40">
        <f>IF(GL_Paste!$B7097="","",N(GL_Paste!$H7097)-N(GL_Paste!$G7097))</f>
        <v/>
      </c>
      <c r="B7100" s="43">
        <f>IF(GL_Paste!$B7097="","",DATE(YEAR(GL_Paste!$E7097),MONTH(GL_Paste!$E7097),1))</f>
        <v/>
      </c>
      <c r="C7100">
        <f>IF(GL_Paste!$B7097="","",IF(TRIM(GL_Paste!$M7097)&lt;&gt;"",TRIM(GL_Paste!$M7097),IFERROR(MID(GL_Paste!$I7097,FIND("[",GL_Paste!$I7097)+1,FIND("]",GL_Paste!$I7097)-FIND("[",GL_Paste!$I7097)-1),"")))</f>
        <v/>
      </c>
      <c r="D7100">
        <f>IF(GL_Paste!$B7097="","",IFERROR(INDEX(DeptName,MATCH($C7100,DeptTag,0)),"UNALLOCATED"))</f>
        <v/>
      </c>
      <c r="E7100">
        <f>IF(GL_Paste!$B7097="","",IFERROR(INDEX(AcctCat,MATCH(GL_Paste!$B7097&amp;"",AcctCode,0)),"UNKNOWN"))</f>
        <v/>
      </c>
      <c r="F7100">
        <f>IF(GL_Paste!$B7097="","",IFERROR(INDEX(AcctSub,MATCH(GL_Paste!$B7097&amp;"",AcctCode,0)),"UNKNOWN"))</f>
        <v/>
      </c>
    </row>
    <row r="7101">
      <c r="A7101" s="40">
        <f>IF(GL_Paste!$B7098="","",N(GL_Paste!$H7098)-N(GL_Paste!$G7098))</f>
        <v/>
      </c>
      <c r="B7101" s="43">
        <f>IF(GL_Paste!$B7098="","",DATE(YEAR(GL_Paste!$E7098),MONTH(GL_Paste!$E7098),1))</f>
        <v/>
      </c>
      <c r="C7101">
        <f>IF(GL_Paste!$B7098="","",IF(TRIM(GL_Paste!$M7098)&lt;&gt;"",TRIM(GL_Paste!$M7098),IFERROR(MID(GL_Paste!$I7098,FIND("[",GL_Paste!$I7098)+1,FIND("]",GL_Paste!$I7098)-FIND("[",GL_Paste!$I7098)-1),"")))</f>
        <v/>
      </c>
      <c r="D7101">
        <f>IF(GL_Paste!$B7098="","",IFERROR(INDEX(DeptName,MATCH($C7101,DeptTag,0)),"UNALLOCATED"))</f>
        <v/>
      </c>
      <c r="E7101">
        <f>IF(GL_Paste!$B7098="","",IFERROR(INDEX(AcctCat,MATCH(GL_Paste!$B7098&amp;"",AcctCode,0)),"UNKNOWN"))</f>
        <v/>
      </c>
      <c r="F7101">
        <f>IF(GL_Paste!$B7098="","",IFERROR(INDEX(AcctSub,MATCH(GL_Paste!$B7098&amp;"",AcctCode,0)),"UNKNOWN"))</f>
        <v/>
      </c>
    </row>
    <row r="7102">
      <c r="A7102" s="40">
        <f>IF(GL_Paste!$B7099="","",N(GL_Paste!$H7099)-N(GL_Paste!$G7099))</f>
        <v/>
      </c>
      <c r="B7102" s="43">
        <f>IF(GL_Paste!$B7099="","",DATE(YEAR(GL_Paste!$E7099),MONTH(GL_Paste!$E7099),1))</f>
        <v/>
      </c>
      <c r="C7102">
        <f>IF(GL_Paste!$B7099="","",IF(TRIM(GL_Paste!$M7099)&lt;&gt;"",TRIM(GL_Paste!$M7099),IFERROR(MID(GL_Paste!$I7099,FIND("[",GL_Paste!$I7099)+1,FIND("]",GL_Paste!$I7099)-FIND("[",GL_Paste!$I7099)-1),"")))</f>
        <v/>
      </c>
      <c r="D7102">
        <f>IF(GL_Paste!$B7099="","",IFERROR(INDEX(DeptName,MATCH($C7102,DeptTag,0)),"UNALLOCATED"))</f>
        <v/>
      </c>
      <c r="E7102">
        <f>IF(GL_Paste!$B7099="","",IFERROR(INDEX(AcctCat,MATCH(GL_Paste!$B7099&amp;"",AcctCode,0)),"UNKNOWN"))</f>
        <v/>
      </c>
      <c r="F7102">
        <f>IF(GL_Paste!$B7099="","",IFERROR(INDEX(AcctSub,MATCH(GL_Paste!$B7099&amp;"",AcctCode,0)),"UNKNOWN"))</f>
        <v/>
      </c>
    </row>
    <row r="7103">
      <c r="A7103" s="40">
        <f>IF(GL_Paste!$B7100="","",N(GL_Paste!$H7100)-N(GL_Paste!$G7100))</f>
        <v/>
      </c>
      <c r="B7103" s="43">
        <f>IF(GL_Paste!$B7100="","",DATE(YEAR(GL_Paste!$E7100),MONTH(GL_Paste!$E7100),1))</f>
        <v/>
      </c>
      <c r="C7103">
        <f>IF(GL_Paste!$B7100="","",IF(TRIM(GL_Paste!$M7100)&lt;&gt;"",TRIM(GL_Paste!$M7100),IFERROR(MID(GL_Paste!$I7100,FIND("[",GL_Paste!$I7100)+1,FIND("]",GL_Paste!$I7100)-FIND("[",GL_Paste!$I7100)-1),"")))</f>
        <v/>
      </c>
      <c r="D7103">
        <f>IF(GL_Paste!$B7100="","",IFERROR(INDEX(DeptName,MATCH($C7103,DeptTag,0)),"UNALLOCATED"))</f>
        <v/>
      </c>
      <c r="E7103">
        <f>IF(GL_Paste!$B7100="","",IFERROR(INDEX(AcctCat,MATCH(GL_Paste!$B7100&amp;"",AcctCode,0)),"UNKNOWN"))</f>
        <v/>
      </c>
      <c r="F7103">
        <f>IF(GL_Paste!$B7100="","",IFERROR(INDEX(AcctSub,MATCH(GL_Paste!$B7100&amp;"",AcctCode,0)),"UNKNOWN"))</f>
        <v/>
      </c>
    </row>
    <row r="7104">
      <c r="A7104" s="40">
        <f>IF(GL_Paste!$B7101="","",N(GL_Paste!$H7101)-N(GL_Paste!$G7101))</f>
        <v/>
      </c>
      <c r="B7104" s="43">
        <f>IF(GL_Paste!$B7101="","",DATE(YEAR(GL_Paste!$E7101),MONTH(GL_Paste!$E7101),1))</f>
        <v/>
      </c>
      <c r="C7104">
        <f>IF(GL_Paste!$B7101="","",IF(TRIM(GL_Paste!$M7101)&lt;&gt;"",TRIM(GL_Paste!$M7101),IFERROR(MID(GL_Paste!$I7101,FIND("[",GL_Paste!$I7101)+1,FIND("]",GL_Paste!$I7101)-FIND("[",GL_Paste!$I7101)-1),"")))</f>
        <v/>
      </c>
      <c r="D7104">
        <f>IF(GL_Paste!$B7101="","",IFERROR(INDEX(DeptName,MATCH($C7104,DeptTag,0)),"UNALLOCATED"))</f>
        <v/>
      </c>
      <c r="E7104">
        <f>IF(GL_Paste!$B7101="","",IFERROR(INDEX(AcctCat,MATCH(GL_Paste!$B7101&amp;"",AcctCode,0)),"UNKNOWN"))</f>
        <v/>
      </c>
      <c r="F7104">
        <f>IF(GL_Paste!$B7101="","",IFERROR(INDEX(AcctSub,MATCH(GL_Paste!$B7101&amp;"",AcctCode,0)),"UNKNOWN"))</f>
        <v/>
      </c>
    </row>
    <row r="7105">
      <c r="A7105" s="40">
        <f>IF(GL_Paste!$B7102="","",N(GL_Paste!$H7102)-N(GL_Paste!$G7102))</f>
        <v/>
      </c>
      <c r="B7105" s="43">
        <f>IF(GL_Paste!$B7102="","",DATE(YEAR(GL_Paste!$E7102),MONTH(GL_Paste!$E7102),1))</f>
        <v/>
      </c>
      <c r="C7105">
        <f>IF(GL_Paste!$B7102="","",IF(TRIM(GL_Paste!$M7102)&lt;&gt;"",TRIM(GL_Paste!$M7102),IFERROR(MID(GL_Paste!$I7102,FIND("[",GL_Paste!$I7102)+1,FIND("]",GL_Paste!$I7102)-FIND("[",GL_Paste!$I7102)-1),"")))</f>
        <v/>
      </c>
      <c r="D7105">
        <f>IF(GL_Paste!$B7102="","",IFERROR(INDEX(DeptName,MATCH($C7105,DeptTag,0)),"UNALLOCATED"))</f>
        <v/>
      </c>
      <c r="E7105">
        <f>IF(GL_Paste!$B7102="","",IFERROR(INDEX(AcctCat,MATCH(GL_Paste!$B7102&amp;"",AcctCode,0)),"UNKNOWN"))</f>
        <v/>
      </c>
      <c r="F7105">
        <f>IF(GL_Paste!$B7102="","",IFERROR(INDEX(AcctSub,MATCH(GL_Paste!$B7102&amp;"",AcctCode,0)),"UNKNOWN"))</f>
        <v/>
      </c>
    </row>
    <row r="7106">
      <c r="A7106" s="40">
        <f>IF(GL_Paste!$B7103="","",N(GL_Paste!$H7103)-N(GL_Paste!$G7103))</f>
        <v/>
      </c>
      <c r="B7106" s="43">
        <f>IF(GL_Paste!$B7103="","",DATE(YEAR(GL_Paste!$E7103),MONTH(GL_Paste!$E7103),1))</f>
        <v/>
      </c>
      <c r="C7106">
        <f>IF(GL_Paste!$B7103="","",IF(TRIM(GL_Paste!$M7103)&lt;&gt;"",TRIM(GL_Paste!$M7103),IFERROR(MID(GL_Paste!$I7103,FIND("[",GL_Paste!$I7103)+1,FIND("]",GL_Paste!$I7103)-FIND("[",GL_Paste!$I7103)-1),"")))</f>
        <v/>
      </c>
      <c r="D7106">
        <f>IF(GL_Paste!$B7103="","",IFERROR(INDEX(DeptName,MATCH($C7106,DeptTag,0)),"UNALLOCATED"))</f>
        <v/>
      </c>
      <c r="E7106">
        <f>IF(GL_Paste!$B7103="","",IFERROR(INDEX(AcctCat,MATCH(GL_Paste!$B7103&amp;"",AcctCode,0)),"UNKNOWN"))</f>
        <v/>
      </c>
      <c r="F7106">
        <f>IF(GL_Paste!$B7103="","",IFERROR(INDEX(AcctSub,MATCH(GL_Paste!$B7103&amp;"",AcctCode,0)),"UNKNOWN"))</f>
        <v/>
      </c>
    </row>
    <row r="7107">
      <c r="A7107" s="40">
        <f>IF(GL_Paste!$B7104="","",N(GL_Paste!$H7104)-N(GL_Paste!$G7104))</f>
        <v/>
      </c>
      <c r="B7107" s="43">
        <f>IF(GL_Paste!$B7104="","",DATE(YEAR(GL_Paste!$E7104),MONTH(GL_Paste!$E7104),1))</f>
        <v/>
      </c>
      <c r="C7107">
        <f>IF(GL_Paste!$B7104="","",IF(TRIM(GL_Paste!$M7104)&lt;&gt;"",TRIM(GL_Paste!$M7104),IFERROR(MID(GL_Paste!$I7104,FIND("[",GL_Paste!$I7104)+1,FIND("]",GL_Paste!$I7104)-FIND("[",GL_Paste!$I7104)-1),"")))</f>
        <v/>
      </c>
      <c r="D7107">
        <f>IF(GL_Paste!$B7104="","",IFERROR(INDEX(DeptName,MATCH($C7107,DeptTag,0)),"UNALLOCATED"))</f>
        <v/>
      </c>
      <c r="E7107">
        <f>IF(GL_Paste!$B7104="","",IFERROR(INDEX(AcctCat,MATCH(GL_Paste!$B7104&amp;"",AcctCode,0)),"UNKNOWN"))</f>
        <v/>
      </c>
      <c r="F7107">
        <f>IF(GL_Paste!$B7104="","",IFERROR(INDEX(AcctSub,MATCH(GL_Paste!$B7104&amp;"",AcctCode,0)),"UNKNOWN"))</f>
        <v/>
      </c>
    </row>
    <row r="7108">
      <c r="A7108" s="40">
        <f>IF(GL_Paste!$B7105="","",N(GL_Paste!$H7105)-N(GL_Paste!$G7105))</f>
        <v/>
      </c>
      <c r="B7108" s="43">
        <f>IF(GL_Paste!$B7105="","",DATE(YEAR(GL_Paste!$E7105),MONTH(GL_Paste!$E7105),1))</f>
        <v/>
      </c>
      <c r="C7108">
        <f>IF(GL_Paste!$B7105="","",IF(TRIM(GL_Paste!$M7105)&lt;&gt;"",TRIM(GL_Paste!$M7105),IFERROR(MID(GL_Paste!$I7105,FIND("[",GL_Paste!$I7105)+1,FIND("]",GL_Paste!$I7105)-FIND("[",GL_Paste!$I7105)-1),"")))</f>
        <v/>
      </c>
      <c r="D7108">
        <f>IF(GL_Paste!$B7105="","",IFERROR(INDEX(DeptName,MATCH($C7108,DeptTag,0)),"UNALLOCATED"))</f>
        <v/>
      </c>
      <c r="E7108">
        <f>IF(GL_Paste!$B7105="","",IFERROR(INDEX(AcctCat,MATCH(GL_Paste!$B7105&amp;"",AcctCode,0)),"UNKNOWN"))</f>
        <v/>
      </c>
      <c r="F7108">
        <f>IF(GL_Paste!$B7105="","",IFERROR(INDEX(AcctSub,MATCH(GL_Paste!$B7105&amp;"",AcctCode,0)),"UNKNOWN"))</f>
        <v/>
      </c>
    </row>
    <row r="7109">
      <c r="A7109" s="40">
        <f>IF(GL_Paste!$B7106="","",N(GL_Paste!$H7106)-N(GL_Paste!$G7106))</f>
        <v/>
      </c>
      <c r="B7109" s="43">
        <f>IF(GL_Paste!$B7106="","",DATE(YEAR(GL_Paste!$E7106),MONTH(GL_Paste!$E7106),1))</f>
        <v/>
      </c>
      <c r="C7109">
        <f>IF(GL_Paste!$B7106="","",IF(TRIM(GL_Paste!$M7106)&lt;&gt;"",TRIM(GL_Paste!$M7106),IFERROR(MID(GL_Paste!$I7106,FIND("[",GL_Paste!$I7106)+1,FIND("]",GL_Paste!$I7106)-FIND("[",GL_Paste!$I7106)-1),"")))</f>
        <v/>
      </c>
      <c r="D7109">
        <f>IF(GL_Paste!$B7106="","",IFERROR(INDEX(DeptName,MATCH($C7109,DeptTag,0)),"UNALLOCATED"))</f>
        <v/>
      </c>
      <c r="E7109">
        <f>IF(GL_Paste!$B7106="","",IFERROR(INDEX(AcctCat,MATCH(GL_Paste!$B7106&amp;"",AcctCode,0)),"UNKNOWN"))</f>
        <v/>
      </c>
      <c r="F7109">
        <f>IF(GL_Paste!$B7106="","",IFERROR(INDEX(AcctSub,MATCH(GL_Paste!$B7106&amp;"",AcctCode,0)),"UNKNOWN"))</f>
        <v/>
      </c>
    </row>
    <row r="7110">
      <c r="A7110" s="40">
        <f>IF(GL_Paste!$B7107="","",N(GL_Paste!$H7107)-N(GL_Paste!$G7107))</f>
        <v/>
      </c>
      <c r="B7110" s="43">
        <f>IF(GL_Paste!$B7107="","",DATE(YEAR(GL_Paste!$E7107),MONTH(GL_Paste!$E7107),1))</f>
        <v/>
      </c>
      <c r="C7110">
        <f>IF(GL_Paste!$B7107="","",IF(TRIM(GL_Paste!$M7107)&lt;&gt;"",TRIM(GL_Paste!$M7107),IFERROR(MID(GL_Paste!$I7107,FIND("[",GL_Paste!$I7107)+1,FIND("]",GL_Paste!$I7107)-FIND("[",GL_Paste!$I7107)-1),"")))</f>
        <v/>
      </c>
      <c r="D7110">
        <f>IF(GL_Paste!$B7107="","",IFERROR(INDEX(DeptName,MATCH($C7110,DeptTag,0)),"UNALLOCATED"))</f>
        <v/>
      </c>
      <c r="E7110">
        <f>IF(GL_Paste!$B7107="","",IFERROR(INDEX(AcctCat,MATCH(GL_Paste!$B7107&amp;"",AcctCode,0)),"UNKNOWN"))</f>
        <v/>
      </c>
      <c r="F7110">
        <f>IF(GL_Paste!$B7107="","",IFERROR(INDEX(AcctSub,MATCH(GL_Paste!$B7107&amp;"",AcctCode,0)),"UNKNOWN"))</f>
        <v/>
      </c>
    </row>
    <row r="7111">
      <c r="A7111" s="40">
        <f>IF(GL_Paste!$B7108="","",N(GL_Paste!$H7108)-N(GL_Paste!$G7108))</f>
        <v/>
      </c>
      <c r="B7111" s="43">
        <f>IF(GL_Paste!$B7108="","",DATE(YEAR(GL_Paste!$E7108),MONTH(GL_Paste!$E7108),1))</f>
        <v/>
      </c>
      <c r="C7111">
        <f>IF(GL_Paste!$B7108="","",IF(TRIM(GL_Paste!$M7108)&lt;&gt;"",TRIM(GL_Paste!$M7108),IFERROR(MID(GL_Paste!$I7108,FIND("[",GL_Paste!$I7108)+1,FIND("]",GL_Paste!$I7108)-FIND("[",GL_Paste!$I7108)-1),"")))</f>
        <v/>
      </c>
      <c r="D7111">
        <f>IF(GL_Paste!$B7108="","",IFERROR(INDEX(DeptName,MATCH($C7111,DeptTag,0)),"UNALLOCATED"))</f>
        <v/>
      </c>
      <c r="E7111">
        <f>IF(GL_Paste!$B7108="","",IFERROR(INDEX(AcctCat,MATCH(GL_Paste!$B7108&amp;"",AcctCode,0)),"UNKNOWN"))</f>
        <v/>
      </c>
      <c r="F7111">
        <f>IF(GL_Paste!$B7108="","",IFERROR(INDEX(AcctSub,MATCH(GL_Paste!$B7108&amp;"",AcctCode,0)),"UNKNOWN"))</f>
        <v/>
      </c>
    </row>
    <row r="7112">
      <c r="A7112" s="40">
        <f>IF(GL_Paste!$B7109="","",N(GL_Paste!$H7109)-N(GL_Paste!$G7109))</f>
        <v/>
      </c>
      <c r="B7112" s="43">
        <f>IF(GL_Paste!$B7109="","",DATE(YEAR(GL_Paste!$E7109),MONTH(GL_Paste!$E7109),1))</f>
        <v/>
      </c>
      <c r="C7112">
        <f>IF(GL_Paste!$B7109="","",IF(TRIM(GL_Paste!$M7109)&lt;&gt;"",TRIM(GL_Paste!$M7109),IFERROR(MID(GL_Paste!$I7109,FIND("[",GL_Paste!$I7109)+1,FIND("]",GL_Paste!$I7109)-FIND("[",GL_Paste!$I7109)-1),"")))</f>
        <v/>
      </c>
      <c r="D7112">
        <f>IF(GL_Paste!$B7109="","",IFERROR(INDEX(DeptName,MATCH($C7112,DeptTag,0)),"UNALLOCATED"))</f>
        <v/>
      </c>
      <c r="E7112">
        <f>IF(GL_Paste!$B7109="","",IFERROR(INDEX(AcctCat,MATCH(GL_Paste!$B7109&amp;"",AcctCode,0)),"UNKNOWN"))</f>
        <v/>
      </c>
      <c r="F7112">
        <f>IF(GL_Paste!$B7109="","",IFERROR(INDEX(AcctSub,MATCH(GL_Paste!$B7109&amp;"",AcctCode,0)),"UNKNOWN"))</f>
        <v/>
      </c>
    </row>
    <row r="7113">
      <c r="A7113" s="40">
        <f>IF(GL_Paste!$B7110="","",N(GL_Paste!$H7110)-N(GL_Paste!$G7110))</f>
        <v/>
      </c>
      <c r="B7113" s="43">
        <f>IF(GL_Paste!$B7110="","",DATE(YEAR(GL_Paste!$E7110),MONTH(GL_Paste!$E7110),1))</f>
        <v/>
      </c>
      <c r="C7113">
        <f>IF(GL_Paste!$B7110="","",IF(TRIM(GL_Paste!$M7110)&lt;&gt;"",TRIM(GL_Paste!$M7110),IFERROR(MID(GL_Paste!$I7110,FIND("[",GL_Paste!$I7110)+1,FIND("]",GL_Paste!$I7110)-FIND("[",GL_Paste!$I7110)-1),"")))</f>
        <v/>
      </c>
      <c r="D7113">
        <f>IF(GL_Paste!$B7110="","",IFERROR(INDEX(DeptName,MATCH($C7113,DeptTag,0)),"UNALLOCATED"))</f>
        <v/>
      </c>
      <c r="E7113">
        <f>IF(GL_Paste!$B7110="","",IFERROR(INDEX(AcctCat,MATCH(GL_Paste!$B7110&amp;"",AcctCode,0)),"UNKNOWN"))</f>
        <v/>
      </c>
      <c r="F7113">
        <f>IF(GL_Paste!$B7110="","",IFERROR(INDEX(AcctSub,MATCH(GL_Paste!$B7110&amp;"",AcctCode,0)),"UNKNOWN"))</f>
        <v/>
      </c>
    </row>
    <row r="7114">
      <c r="A7114" s="40">
        <f>IF(GL_Paste!$B7111="","",N(GL_Paste!$H7111)-N(GL_Paste!$G7111))</f>
        <v/>
      </c>
      <c r="B7114" s="43">
        <f>IF(GL_Paste!$B7111="","",DATE(YEAR(GL_Paste!$E7111),MONTH(GL_Paste!$E7111),1))</f>
        <v/>
      </c>
      <c r="C7114">
        <f>IF(GL_Paste!$B7111="","",IF(TRIM(GL_Paste!$M7111)&lt;&gt;"",TRIM(GL_Paste!$M7111),IFERROR(MID(GL_Paste!$I7111,FIND("[",GL_Paste!$I7111)+1,FIND("]",GL_Paste!$I7111)-FIND("[",GL_Paste!$I7111)-1),"")))</f>
        <v/>
      </c>
      <c r="D7114">
        <f>IF(GL_Paste!$B7111="","",IFERROR(INDEX(DeptName,MATCH($C7114,DeptTag,0)),"UNALLOCATED"))</f>
        <v/>
      </c>
      <c r="E7114">
        <f>IF(GL_Paste!$B7111="","",IFERROR(INDEX(AcctCat,MATCH(GL_Paste!$B7111&amp;"",AcctCode,0)),"UNKNOWN"))</f>
        <v/>
      </c>
      <c r="F7114">
        <f>IF(GL_Paste!$B7111="","",IFERROR(INDEX(AcctSub,MATCH(GL_Paste!$B7111&amp;"",AcctCode,0)),"UNKNOWN"))</f>
        <v/>
      </c>
    </row>
    <row r="7115">
      <c r="A7115" s="40">
        <f>IF(GL_Paste!$B7112="","",N(GL_Paste!$H7112)-N(GL_Paste!$G7112))</f>
        <v/>
      </c>
      <c r="B7115" s="43">
        <f>IF(GL_Paste!$B7112="","",DATE(YEAR(GL_Paste!$E7112),MONTH(GL_Paste!$E7112),1))</f>
        <v/>
      </c>
      <c r="C7115">
        <f>IF(GL_Paste!$B7112="","",IF(TRIM(GL_Paste!$M7112)&lt;&gt;"",TRIM(GL_Paste!$M7112),IFERROR(MID(GL_Paste!$I7112,FIND("[",GL_Paste!$I7112)+1,FIND("]",GL_Paste!$I7112)-FIND("[",GL_Paste!$I7112)-1),"")))</f>
        <v/>
      </c>
      <c r="D7115">
        <f>IF(GL_Paste!$B7112="","",IFERROR(INDEX(DeptName,MATCH($C7115,DeptTag,0)),"UNALLOCATED"))</f>
        <v/>
      </c>
      <c r="E7115">
        <f>IF(GL_Paste!$B7112="","",IFERROR(INDEX(AcctCat,MATCH(GL_Paste!$B7112&amp;"",AcctCode,0)),"UNKNOWN"))</f>
        <v/>
      </c>
      <c r="F7115">
        <f>IF(GL_Paste!$B7112="","",IFERROR(INDEX(AcctSub,MATCH(GL_Paste!$B7112&amp;"",AcctCode,0)),"UNKNOWN"))</f>
        <v/>
      </c>
    </row>
    <row r="7116">
      <c r="A7116" s="40">
        <f>IF(GL_Paste!$B7113="","",N(GL_Paste!$H7113)-N(GL_Paste!$G7113))</f>
        <v/>
      </c>
      <c r="B7116" s="43">
        <f>IF(GL_Paste!$B7113="","",DATE(YEAR(GL_Paste!$E7113),MONTH(GL_Paste!$E7113),1))</f>
        <v/>
      </c>
      <c r="C7116">
        <f>IF(GL_Paste!$B7113="","",IF(TRIM(GL_Paste!$M7113)&lt;&gt;"",TRIM(GL_Paste!$M7113),IFERROR(MID(GL_Paste!$I7113,FIND("[",GL_Paste!$I7113)+1,FIND("]",GL_Paste!$I7113)-FIND("[",GL_Paste!$I7113)-1),"")))</f>
        <v/>
      </c>
      <c r="D7116">
        <f>IF(GL_Paste!$B7113="","",IFERROR(INDEX(DeptName,MATCH($C7116,DeptTag,0)),"UNALLOCATED"))</f>
        <v/>
      </c>
      <c r="E7116">
        <f>IF(GL_Paste!$B7113="","",IFERROR(INDEX(AcctCat,MATCH(GL_Paste!$B7113&amp;"",AcctCode,0)),"UNKNOWN"))</f>
        <v/>
      </c>
      <c r="F7116">
        <f>IF(GL_Paste!$B7113="","",IFERROR(INDEX(AcctSub,MATCH(GL_Paste!$B7113&amp;"",AcctCode,0)),"UNKNOWN"))</f>
        <v/>
      </c>
    </row>
    <row r="7117">
      <c r="A7117" s="40">
        <f>IF(GL_Paste!$B7114="","",N(GL_Paste!$H7114)-N(GL_Paste!$G7114))</f>
        <v/>
      </c>
      <c r="B7117" s="43">
        <f>IF(GL_Paste!$B7114="","",DATE(YEAR(GL_Paste!$E7114),MONTH(GL_Paste!$E7114),1))</f>
        <v/>
      </c>
      <c r="C7117">
        <f>IF(GL_Paste!$B7114="","",IF(TRIM(GL_Paste!$M7114)&lt;&gt;"",TRIM(GL_Paste!$M7114),IFERROR(MID(GL_Paste!$I7114,FIND("[",GL_Paste!$I7114)+1,FIND("]",GL_Paste!$I7114)-FIND("[",GL_Paste!$I7114)-1),"")))</f>
        <v/>
      </c>
      <c r="D7117">
        <f>IF(GL_Paste!$B7114="","",IFERROR(INDEX(DeptName,MATCH($C7117,DeptTag,0)),"UNALLOCATED"))</f>
        <v/>
      </c>
      <c r="E7117">
        <f>IF(GL_Paste!$B7114="","",IFERROR(INDEX(AcctCat,MATCH(GL_Paste!$B7114&amp;"",AcctCode,0)),"UNKNOWN"))</f>
        <v/>
      </c>
      <c r="F7117">
        <f>IF(GL_Paste!$B7114="","",IFERROR(INDEX(AcctSub,MATCH(GL_Paste!$B7114&amp;"",AcctCode,0)),"UNKNOWN"))</f>
        <v/>
      </c>
    </row>
    <row r="7118">
      <c r="A7118" s="40">
        <f>IF(GL_Paste!$B7115="","",N(GL_Paste!$H7115)-N(GL_Paste!$G7115))</f>
        <v/>
      </c>
      <c r="B7118" s="43">
        <f>IF(GL_Paste!$B7115="","",DATE(YEAR(GL_Paste!$E7115),MONTH(GL_Paste!$E7115),1))</f>
        <v/>
      </c>
      <c r="C7118">
        <f>IF(GL_Paste!$B7115="","",IF(TRIM(GL_Paste!$M7115)&lt;&gt;"",TRIM(GL_Paste!$M7115),IFERROR(MID(GL_Paste!$I7115,FIND("[",GL_Paste!$I7115)+1,FIND("]",GL_Paste!$I7115)-FIND("[",GL_Paste!$I7115)-1),"")))</f>
        <v/>
      </c>
      <c r="D7118">
        <f>IF(GL_Paste!$B7115="","",IFERROR(INDEX(DeptName,MATCH($C7118,DeptTag,0)),"UNALLOCATED"))</f>
        <v/>
      </c>
      <c r="E7118">
        <f>IF(GL_Paste!$B7115="","",IFERROR(INDEX(AcctCat,MATCH(GL_Paste!$B7115&amp;"",AcctCode,0)),"UNKNOWN"))</f>
        <v/>
      </c>
      <c r="F7118">
        <f>IF(GL_Paste!$B7115="","",IFERROR(INDEX(AcctSub,MATCH(GL_Paste!$B7115&amp;"",AcctCode,0)),"UNKNOWN"))</f>
        <v/>
      </c>
    </row>
    <row r="7119">
      <c r="A7119" s="40">
        <f>IF(GL_Paste!$B7116="","",N(GL_Paste!$H7116)-N(GL_Paste!$G7116))</f>
        <v/>
      </c>
      <c r="B7119" s="43">
        <f>IF(GL_Paste!$B7116="","",DATE(YEAR(GL_Paste!$E7116),MONTH(GL_Paste!$E7116),1))</f>
        <v/>
      </c>
      <c r="C7119">
        <f>IF(GL_Paste!$B7116="","",IF(TRIM(GL_Paste!$M7116)&lt;&gt;"",TRIM(GL_Paste!$M7116),IFERROR(MID(GL_Paste!$I7116,FIND("[",GL_Paste!$I7116)+1,FIND("]",GL_Paste!$I7116)-FIND("[",GL_Paste!$I7116)-1),"")))</f>
        <v/>
      </c>
      <c r="D7119">
        <f>IF(GL_Paste!$B7116="","",IFERROR(INDEX(DeptName,MATCH($C7119,DeptTag,0)),"UNALLOCATED"))</f>
        <v/>
      </c>
      <c r="E7119">
        <f>IF(GL_Paste!$B7116="","",IFERROR(INDEX(AcctCat,MATCH(GL_Paste!$B7116&amp;"",AcctCode,0)),"UNKNOWN"))</f>
        <v/>
      </c>
      <c r="F7119">
        <f>IF(GL_Paste!$B7116="","",IFERROR(INDEX(AcctSub,MATCH(GL_Paste!$B7116&amp;"",AcctCode,0)),"UNKNOWN"))</f>
        <v/>
      </c>
    </row>
    <row r="7120">
      <c r="A7120" s="40">
        <f>IF(GL_Paste!$B7117="","",N(GL_Paste!$H7117)-N(GL_Paste!$G7117))</f>
        <v/>
      </c>
      <c r="B7120" s="43">
        <f>IF(GL_Paste!$B7117="","",DATE(YEAR(GL_Paste!$E7117),MONTH(GL_Paste!$E7117),1))</f>
        <v/>
      </c>
      <c r="C7120">
        <f>IF(GL_Paste!$B7117="","",IF(TRIM(GL_Paste!$M7117)&lt;&gt;"",TRIM(GL_Paste!$M7117),IFERROR(MID(GL_Paste!$I7117,FIND("[",GL_Paste!$I7117)+1,FIND("]",GL_Paste!$I7117)-FIND("[",GL_Paste!$I7117)-1),"")))</f>
        <v/>
      </c>
      <c r="D7120">
        <f>IF(GL_Paste!$B7117="","",IFERROR(INDEX(DeptName,MATCH($C7120,DeptTag,0)),"UNALLOCATED"))</f>
        <v/>
      </c>
      <c r="E7120">
        <f>IF(GL_Paste!$B7117="","",IFERROR(INDEX(AcctCat,MATCH(GL_Paste!$B7117&amp;"",AcctCode,0)),"UNKNOWN"))</f>
        <v/>
      </c>
      <c r="F7120">
        <f>IF(GL_Paste!$B7117="","",IFERROR(INDEX(AcctSub,MATCH(GL_Paste!$B7117&amp;"",AcctCode,0)),"UNKNOWN"))</f>
        <v/>
      </c>
    </row>
    <row r="7121">
      <c r="A7121" s="40">
        <f>IF(GL_Paste!$B7118="","",N(GL_Paste!$H7118)-N(GL_Paste!$G7118))</f>
        <v/>
      </c>
      <c r="B7121" s="43">
        <f>IF(GL_Paste!$B7118="","",DATE(YEAR(GL_Paste!$E7118),MONTH(GL_Paste!$E7118),1))</f>
        <v/>
      </c>
      <c r="C7121">
        <f>IF(GL_Paste!$B7118="","",IF(TRIM(GL_Paste!$M7118)&lt;&gt;"",TRIM(GL_Paste!$M7118),IFERROR(MID(GL_Paste!$I7118,FIND("[",GL_Paste!$I7118)+1,FIND("]",GL_Paste!$I7118)-FIND("[",GL_Paste!$I7118)-1),"")))</f>
        <v/>
      </c>
      <c r="D7121">
        <f>IF(GL_Paste!$B7118="","",IFERROR(INDEX(DeptName,MATCH($C7121,DeptTag,0)),"UNALLOCATED"))</f>
        <v/>
      </c>
      <c r="E7121">
        <f>IF(GL_Paste!$B7118="","",IFERROR(INDEX(AcctCat,MATCH(GL_Paste!$B7118&amp;"",AcctCode,0)),"UNKNOWN"))</f>
        <v/>
      </c>
      <c r="F7121">
        <f>IF(GL_Paste!$B7118="","",IFERROR(INDEX(AcctSub,MATCH(GL_Paste!$B7118&amp;"",AcctCode,0)),"UNKNOWN"))</f>
        <v/>
      </c>
    </row>
    <row r="7122">
      <c r="A7122" s="40">
        <f>IF(GL_Paste!$B7119="","",N(GL_Paste!$H7119)-N(GL_Paste!$G7119))</f>
        <v/>
      </c>
      <c r="B7122" s="43">
        <f>IF(GL_Paste!$B7119="","",DATE(YEAR(GL_Paste!$E7119),MONTH(GL_Paste!$E7119),1))</f>
        <v/>
      </c>
      <c r="C7122">
        <f>IF(GL_Paste!$B7119="","",IF(TRIM(GL_Paste!$M7119)&lt;&gt;"",TRIM(GL_Paste!$M7119),IFERROR(MID(GL_Paste!$I7119,FIND("[",GL_Paste!$I7119)+1,FIND("]",GL_Paste!$I7119)-FIND("[",GL_Paste!$I7119)-1),"")))</f>
        <v/>
      </c>
      <c r="D7122">
        <f>IF(GL_Paste!$B7119="","",IFERROR(INDEX(DeptName,MATCH($C7122,DeptTag,0)),"UNALLOCATED"))</f>
        <v/>
      </c>
      <c r="E7122">
        <f>IF(GL_Paste!$B7119="","",IFERROR(INDEX(AcctCat,MATCH(GL_Paste!$B7119&amp;"",AcctCode,0)),"UNKNOWN"))</f>
        <v/>
      </c>
      <c r="F7122">
        <f>IF(GL_Paste!$B7119="","",IFERROR(INDEX(AcctSub,MATCH(GL_Paste!$B7119&amp;"",AcctCode,0)),"UNKNOWN"))</f>
        <v/>
      </c>
    </row>
    <row r="7123">
      <c r="A7123" s="40">
        <f>IF(GL_Paste!$B7120="","",N(GL_Paste!$H7120)-N(GL_Paste!$G7120))</f>
        <v/>
      </c>
      <c r="B7123" s="43">
        <f>IF(GL_Paste!$B7120="","",DATE(YEAR(GL_Paste!$E7120),MONTH(GL_Paste!$E7120),1))</f>
        <v/>
      </c>
      <c r="C7123">
        <f>IF(GL_Paste!$B7120="","",IF(TRIM(GL_Paste!$M7120)&lt;&gt;"",TRIM(GL_Paste!$M7120),IFERROR(MID(GL_Paste!$I7120,FIND("[",GL_Paste!$I7120)+1,FIND("]",GL_Paste!$I7120)-FIND("[",GL_Paste!$I7120)-1),"")))</f>
        <v/>
      </c>
      <c r="D7123">
        <f>IF(GL_Paste!$B7120="","",IFERROR(INDEX(DeptName,MATCH($C7123,DeptTag,0)),"UNALLOCATED"))</f>
        <v/>
      </c>
      <c r="E7123">
        <f>IF(GL_Paste!$B7120="","",IFERROR(INDEX(AcctCat,MATCH(GL_Paste!$B7120&amp;"",AcctCode,0)),"UNKNOWN"))</f>
        <v/>
      </c>
      <c r="F7123">
        <f>IF(GL_Paste!$B7120="","",IFERROR(INDEX(AcctSub,MATCH(GL_Paste!$B7120&amp;"",AcctCode,0)),"UNKNOWN"))</f>
        <v/>
      </c>
    </row>
    <row r="7124">
      <c r="A7124" s="40">
        <f>IF(GL_Paste!$B7121="","",N(GL_Paste!$H7121)-N(GL_Paste!$G7121))</f>
        <v/>
      </c>
      <c r="B7124" s="43">
        <f>IF(GL_Paste!$B7121="","",DATE(YEAR(GL_Paste!$E7121),MONTH(GL_Paste!$E7121),1))</f>
        <v/>
      </c>
      <c r="C7124">
        <f>IF(GL_Paste!$B7121="","",IF(TRIM(GL_Paste!$M7121)&lt;&gt;"",TRIM(GL_Paste!$M7121),IFERROR(MID(GL_Paste!$I7121,FIND("[",GL_Paste!$I7121)+1,FIND("]",GL_Paste!$I7121)-FIND("[",GL_Paste!$I7121)-1),"")))</f>
        <v/>
      </c>
      <c r="D7124">
        <f>IF(GL_Paste!$B7121="","",IFERROR(INDEX(DeptName,MATCH($C7124,DeptTag,0)),"UNALLOCATED"))</f>
        <v/>
      </c>
      <c r="E7124">
        <f>IF(GL_Paste!$B7121="","",IFERROR(INDEX(AcctCat,MATCH(GL_Paste!$B7121&amp;"",AcctCode,0)),"UNKNOWN"))</f>
        <v/>
      </c>
      <c r="F7124">
        <f>IF(GL_Paste!$B7121="","",IFERROR(INDEX(AcctSub,MATCH(GL_Paste!$B7121&amp;"",AcctCode,0)),"UNKNOWN"))</f>
        <v/>
      </c>
    </row>
    <row r="7125">
      <c r="A7125" s="40">
        <f>IF(GL_Paste!$B7122="","",N(GL_Paste!$H7122)-N(GL_Paste!$G7122))</f>
        <v/>
      </c>
      <c r="B7125" s="43">
        <f>IF(GL_Paste!$B7122="","",DATE(YEAR(GL_Paste!$E7122),MONTH(GL_Paste!$E7122),1))</f>
        <v/>
      </c>
      <c r="C7125">
        <f>IF(GL_Paste!$B7122="","",IF(TRIM(GL_Paste!$M7122)&lt;&gt;"",TRIM(GL_Paste!$M7122),IFERROR(MID(GL_Paste!$I7122,FIND("[",GL_Paste!$I7122)+1,FIND("]",GL_Paste!$I7122)-FIND("[",GL_Paste!$I7122)-1),"")))</f>
        <v/>
      </c>
      <c r="D7125">
        <f>IF(GL_Paste!$B7122="","",IFERROR(INDEX(DeptName,MATCH($C7125,DeptTag,0)),"UNALLOCATED"))</f>
        <v/>
      </c>
      <c r="E7125">
        <f>IF(GL_Paste!$B7122="","",IFERROR(INDEX(AcctCat,MATCH(GL_Paste!$B7122&amp;"",AcctCode,0)),"UNKNOWN"))</f>
        <v/>
      </c>
      <c r="F7125">
        <f>IF(GL_Paste!$B7122="","",IFERROR(INDEX(AcctSub,MATCH(GL_Paste!$B7122&amp;"",AcctCode,0)),"UNKNOWN"))</f>
        <v/>
      </c>
    </row>
    <row r="7126">
      <c r="A7126" s="40">
        <f>IF(GL_Paste!$B7123="","",N(GL_Paste!$H7123)-N(GL_Paste!$G7123))</f>
        <v/>
      </c>
      <c r="B7126" s="43">
        <f>IF(GL_Paste!$B7123="","",DATE(YEAR(GL_Paste!$E7123),MONTH(GL_Paste!$E7123),1))</f>
        <v/>
      </c>
      <c r="C7126">
        <f>IF(GL_Paste!$B7123="","",IF(TRIM(GL_Paste!$M7123)&lt;&gt;"",TRIM(GL_Paste!$M7123),IFERROR(MID(GL_Paste!$I7123,FIND("[",GL_Paste!$I7123)+1,FIND("]",GL_Paste!$I7123)-FIND("[",GL_Paste!$I7123)-1),"")))</f>
        <v/>
      </c>
      <c r="D7126">
        <f>IF(GL_Paste!$B7123="","",IFERROR(INDEX(DeptName,MATCH($C7126,DeptTag,0)),"UNALLOCATED"))</f>
        <v/>
      </c>
      <c r="E7126">
        <f>IF(GL_Paste!$B7123="","",IFERROR(INDEX(AcctCat,MATCH(GL_Paste!$B7123&amp;"",AcctCode,0)),"UNKNOWN"))</f>
        <v/>
      </c>
      <c r="F7126">
        <f>IF(GL_Paste!$B7123="","",IFERROR(INDEX(AcctSub,MATCH(GL_Paste!$B7123&amp;"",AcctCode,0)),"UNKNOWN"))</f>
        <v/>
      </c>
    </row>
    <row r="7127">
      <c r="A7127" s="40">
        <f>IF(GL_Paste!$B7124="","",N(GL_Paste!$H7124)-N(GL_Paste!$G7124))</f>
        <v/>
      </c>
      <c r="B7127" s="43">
        <f>IF(GL_Paste!$B7124="","",DATE(YEAR(GL_Paste!$E7124),MONTH(GL_Paste!$E7124),1))</f>
        <v/>
      </c>
      <c r="C7127">
        <f>IF(GL_Paste!$B7124="","",IF(TRIM(GL_Paste!$M7124)&lt;&gt;"",TRIM(GL_Paste!$M7124),IFERROR(MID(GL_Paste!$I7124,FIND("[",GL_Paste!$I7124)+1,FIND("]",GL_Paste!$I7124)-FIND("[",GL_Paste!$I7124)-1),"")))</f>
        <v/>
      </c>
      <c r="D7127">
        <f>IF(GL_Paste!$B7124="","",IFERROR(INDEX(DeptName,MATCH($C7127,DeptTag,0)),"UNALLOCATED"))</f>
        <v/>
      </c>
      <c r="E7127">
        <f>IF(GL_Paste!$B7124="","",IFERROR(INDEX(AcctCat,MATCH(GL_Paste!$B7124&amp;"",AcctCode,0)),"UNKNOWN"))</f>
        <v/>
      </c>
      <c r="F7127">
        <f>IF(GL_Paste!$B7124="","",IFERROR(INDEX(AcctSub,MATCH(GL_Paste!$B7124&amp;"",AcctCode,0)),"UNKNOWN"))</f>
        <v/>
      </c>
    </row>
    <row r="7128">
      <c r="A7128" s="40">
        <f>IF(GL_Paste!$B7125="","",N(GL_Paste!$H7125)-N(GL_Paste!$G7125))</f>
        <v/>
      </c>
      <c r="B7128" s="43">
        <f>IF(GL_Paste!$B7125="","",DATE(YEAR(GL_Paste!$E7125),MONTH(GL_Paste!$E7125),1))</f>
        <v/>
      </c>
      <c r="C7128">
        <f>IF(GL_Paste!$B7125="","",IF(TRIM(GL_Paste!$M7125)&lt;&gt;"",TRIM(GL_Paste!$M7125),IFERROR(MID(GL_Paste!$I7125,FIND("[",GL_Paste!$I7125)+1,FIND("]",GL_Paste!$I7125)-FIND("[",GL_Paste!$I7125)-1),"")))</f>
        <v/>
      </c>
      <c r="D7128">
        <f>IF(GL_Paste!$B7125="","",IFERROR(INDEX(DeptName,MATCH($C7128,DeptTag,0)),"UNALLOCATED"))</f>
        <v/>
      </c>
      <c r="E7128">
        <f>IF(GL_Paste!$B7125="","",IFERROR(INDEX(AcctCat,MATCH(GL_Paste!$B7125&amp;"",AcctCode,0)),"UNKNOWN"))</f>
        <v/>
      </c>
      <c r="F7128">
        <f>IF(GL_Paste!$B7125="","",IFERROR(INDEX(AcctSub,MATCH(GL_Paste!$B7125&amp;"",AcctCode,0)),"UNKNOWN"))</f>
        <v/>
      </c>
    </row>
    <row r="7129">
      <c r="A7129" s="40">
        <f>IF(GL_Paste!$B7126="","",N(GL_Paste!$H7126)-N(GL_Paste!$G7126))</f>
        <v/>
      </c>
      <c r="B7129" s="43">
        <f>IF(GL_Paste!$B7126="","",DATE(YEAR(GL_Paste!$E7126),MONTH(GL_Paste!$E7126),1))</f>
        <v/>
      </c>
      <c r="C7129">
        <f>IF(GL_Paste!$B7126="","",IF(TRIM(GL_Paste!$M7126)&lt;&gt;"",TRIM(GL_Paste!$M7126),IFERROR(MID(GL_Paste!$I7126,FIND("[",GL_Paste!$I7126)+1,FIND("]",GL_Paste!$I7126)-FIND("[",GL_Paste!$I7126)-1),"")))</f>
        <v/>
      </c>
      <c r="D7129">
        <f>IF(GL_Paste!$B7126="","",IFERROR(INDEX(DeptName,MATCH($C7129,DeptTag,0)),"UNALLOCATED"))</f>
        <v/>
      </c>
      <c r="E7129">
        <f>IF(GL_Paste!$B7126="","",IFERROR(INDEX(AcctCat,MATCH(GL_Paste!$B7126&amp;"",AcctCode,0)),"UNKNOWN"))</f>
        <v/>
      </c>
      <c r="F7129">
        <f>IF(GL_Paste!$B7126="","",IFERROR(INDEX(AcctSub,MATCH(GL_Paste!$B7126&amp;"",AcctCode,0)),"UNKNOWN"))</f>
        <v/>
      </c>
    </row>
    <row r="7130">
      <c r="A7130" s="40">
        <f>IF(GL_Paste!$B7127="","",N(GL_Paste!$H7127)-N(GL_Paste!$G7127))</f>
        <v/>
      </c>
      <c r="B7130" s="43">
        <f>IF(GL_Paste!$B7127="","",DATE(YEAR(GL_Paste!$E7127),MONTH(GL_Paste!$E7127),1))</f>
        <v/>
      </c>
      <c r="C7130">
        <f>IF(GL_Paste!$B7127="","",IF(TRIM(GL_Paste!$M7127)&lt;&gt;"",TRIM(GL_Paste!$M7127),IFERROR(MID(GL_Paste!$I7127,FIND("[",GL_Paste!$I7127)+1,FIND("]",GL_Paste!$I7127)-FIND("[",GL_Paste!$I7127)-1),"")))</f>
        <v/>
      </c>
      <c r="D7130">
        <f>IF(GL_Paste!$B7127="","",IFERROR(INDEX(DeptName,MATCH($C7130,DeptTag,0)),"UNALLOCATED"))</f>
        <v/>
      </c>
      <c r="E7130">
        <f>IF(GL_Paste!$B7127="","",IFERROR(INDEX(AcctCat,MATCH(GL_Paste!$B7127&amp;"",AcctCode,0)),"UNKNOWN"))</f>
        <v/>
      </c>
      <c r="F7130">
        <f>IF(GL_Paste!$B7127="","",IFERROR(INDEX(AcctSub,MATCH(GL_Paste!$B7127&amp;"",AcctCode,0)),"UNKNOWN"))</f>
        <v/>
      </c>
    </row>
    <row r="7131">
      <c r="A7131" s="40">
        <f>IF(GL_Paste!$B7128="","",N(GL_Paste!$H7128)-N(GL_Paste!$G7128))</f>
        <v/>
      </c>
      <c r="B7131" s="43">
        <f>IF(GL_Paste!$B7128="","",DATE(YEAR(GL_Paste!$E7128),MONTH(GL_Paste!$E7128),1))</f>
        <v/>
      </c>
      <c r="C7131">
        <f>IF(GL_Paste!$B7128="","",IF(TRIM(GL_Paste!$M7128)&lt;&gt;"",TRIM(GL_Paste!$M7128),IFERROR(MID(GL_Paste!$I7128,FIND("[",GL_Paste!$I7128)+1,FIND("]",GL_Paste!$I7128)-FIND("[",GL_Paste!$I7128)-1),"")))</f>
        <v/>
      </c>
      <c r="D7131">
        <f>IF(GL_Paste!$B7128="","",IFERROR(INDEX(DeptName,MATCH($C7131,DeptTag,0)),"UNALLOCATED"))</f>
        <v/>
      </c>
      <c r="E7131">
        <f>IF(GL_Paste!$B7128="","",IFERROR(INDEX(AcctCat,MATCH(GL_Paste!$B7128&amp;"",AcctCode,0)),"UNKNOWN"))</f>
        <v/>
      </c>
      <c r="F7131">
        <f>IF(GL_Paste!$B7128="","",IFERROR(INDEX(AcctSub,MATCH(GL_Paste!$B7128&amp;"",AcctCode,0)),"UNKNOWN"))</f>
        <v/>
      </c>
    </row>
    <row r="7132">
      <c r="A7132" s="40">
        <f>IF(GL_Paste!$B7129="","",N(GL_Paste!$H7129)-N(GL_Paste!$G7129))</f>
        <v/>
      </c>
      <c r="B7132" s="43">
        <f>IF(GL_Paste!$B7129="","",DATE(YEAR(GL_Paste!$E7129),MONTH(GL_Paste!$E7129),1))</f>
        <v/>
      </c>
      <c r="C7132">
        <f>IF(GL_Paste!$B7129="","",IF(TRIM(GL_Paste!$M7129)&lt;&gt;"",TRIM(GL_Paste!$M7129),IFERROR(MID(GL_Paste!$I7129,FIND("[",GL_Paste!$I7129)+1,FIND("]",GL_Paste!$I7129)-FIND("[",GL_Paste!$I7129)-1),"")))</f>
        <v/>
      </c>
      <c r="D7132">
        <f>IF(GL_Paste!$B7129="","",IFERROR(INDEX(DeptName,MATCH($C7132,DeptTag,0)),"UNALLOCATED"))</f>
        <v/>
      </c>
      <c r="E7132">
        <f>IF(GL_Paste!$B7129="","",IFERROR(INDEX(AcctCat,MATCH(GL_Paste!$B7129&amp;"",AcctCode,0)),"UNKNOWN"))</f>
        <v/>
      </c>
      <c r="F7132">
        <f>IF(GL_Paste!$B7129="","",IFERROR(INDEX(AcctSub,MATCH(GL_Paste!$B7129&amp;"",AcctCode,0)),"UNKNOWN"))</f>
        <v/>
      </c>
    </row>
    <row r="7133">
      <c r="A7133" s="40">
        <f>IF(GL_Paste!$B7130="","",N(GL_Paste!$H7130)-N(GL_Paste!$G7130))</f>
        <v/>
      </c>
      <c r="B7133" s="43">
        <f>IF(GL_Paste!$B7130="","",DATE(YEAR(GL_Paste!$E7130),MONTH(GL_Paste!$E7130),1))</f>
        <v/>
      </c>
      <c r="C7133">
        <f>IF(GL_Paste!$B7130="","",IF(TRIM(GL_Paste!$M7130)&lt;&gt;"",TRIM(GL_Paste!$M7130),IFERROR(MID(GL_Paste!$I7130,FIND("[",GL_Paste!$I7130)+1,FIND("]",GL_Paste!$I7130)-FIND("[",GL_Paste!$I7130)-1),"")))</f>
        <v/>
      </c>
      <c r="D7133">
        <f>IF(GL_Paste!$B7130="","",IFERROR(INDEX(DeptName,MATCH($C7133,DeptTag,0)),"UNALLOCATED"))</f>
        <v/>
      </c>
      <c r="E7133">
        <f>IF(GL_Paste!$B7130="","",IFERROR(INDEX(AcctCat,MATCH(GL_Paste!$B7130&amp;"",AcctCode,0)),"UNKNOWN"))</f>
        <v/>
      </c>
      <c r="F7133">
        <f>IF(GL_Paste!$B7130="","",IFERROR(INDEX(AcctSub,MATCH(GL_Paste!$B7130&amp;"",AcctCode,0)),"UNKNOWN"))</f>
        <v/>
      </c>
    </row>
    <row r="7134">
      <c r="A7134" s="40">
        <f>IF(GL_Paste!$B7131="","",N(GL_Paste!$H7131)-N(GL_Paste!$G7131))</f>
        <v/>
      </c>
      <c r="B7134" s="43">
        <f>IF(GL_Paste!$B7131="","",DATE(YEAR(GL_Paste!$E7131),MONTH(GL_Paste!$E7131),1))</f>
        <v/>
      </c>
      <c r="C7134">
        <f>IF(GL_Paste!$B7131="","",IF(TRIM(GL_Paste!$M7131)&lt;&gt;"",TRIM(GL_Paste!$M7131),IFERROR(MID(GL_Paste!$I7131,FIND("[",GL_Paste!$I7131)+1,FIND("]",GL_Paste!$I7131)-FIND("[",GL_Paste!$I7131)-1),"")))</f>
        <v/>
      </c>
      <c r="D7134">
        <f>IF(GL_Paste!$B7131="","",IFERROR(INDEX(DeptName,MATCH($C7134,DeptTag,0)),"UNALLOCATED"))</f>
        <v/>
      </c>
      <c r="E7134">
        <f>IF(GL_Paste!$B7131="","",IFERROR(INDEX(AcctCat,MATCH(GL_Paste!$B7131&amp;"",AcctCode,0)),"UNKNOWN"))</f>
        <v/>
      </c>
      <c r="F7134">
        <f>IF(GL_Paste!$B7131="","",IFERROR(INDEX(AcctSub,MATCH(GL_Paste!$B7131&amp;"",AcctCode,0)),"UNKNOWN"))</f>
        <v/>
      </c>
    </row>
    <row r="7135">
      <c r="A7135" s="40">
        <f>IF(GL_Paste!$B7132="","",N(GL_Paste!$H7132)-N(GL_Paste!$G7132))</f>
        <v/>
      </c>
      <c r="B7135" s="43">
        <f>IF(GL_Paste!$B7132="","",DATE(YEAR(GL_Paste!$E7132),MONTH(GL_Paste!$E7132),1))</f>
        <v/>
      </c>
      <c r="C7135">
        <f>IF(GL_Paste!$B7132="","",IF(TRIM(GL_Paste!$M7132)&lt;&gt;"",TRIM(GL_Paste!$M7132),IFERROR(MID(GL_Paste!$I7132,FIND("[",GL_Paste!$I7132)+1,FIND("]",GL_Paste!$I7132)-FIND("[",GL_Paste!$I7132)-1),"")))</f>
        <v/>
      </c>
      <c r="D7135">
        <f>IF(GL_Paste!$B7132="","",IFERROR(INDEX(DeptName,MATCH($C7135,DeptTag,0)),"UNALLOCATED"))</f>
        <v/>
      </c>
      <c r="E7135">
        <f>IF(GL_Paste!$B7132="","",IFERROR(INDEX(AcctCat,MATCH(GL_Paste!$B7132&amp;"",AcctCode,0)),"UNKNOWN"))</f>
        <v/>
      </c>
      <c r="F7135">
        <f>IF(GL_Paste!$B7132="","",IFERROR(INDEX(AcctSub,MATCH(GL_Paste!$B7132&amp;"",AcctCode,0)),"UNKNOWN"))</f>
        <v/>
      </c>
    </row>
    <row r="7136">
      <c r="A7136" s="40">
        <f>IF(GL_Paste!$B7133="","",N(GL_Paste!$H7133)-N(GL_Paste!$G7133))</f>
        <v/>
      </c>
      <c r="B7136" s="43">
        <f>IF(GL_Paste!$B7133="","",DATE(YEAR(GL_Paste!$E7133),MONTH(GL_Paste!$E7133),1))</f>
        <v/>
      </c>
      <c r="C7136">
        <f>IF(GL_Paste!$B7133="","",IF(TRIM(GL_Paste!$M7133)&lt;&gt;"",TRIM(GL_Paste!$M7133),IFERROR(MID(GL_Paste!$I7133,FIND("[",GL_Paste!$I7133)+1,FIND("]",GL_Paste!$I7133)-FIND("[",GL_Paste!$I7133)-1),"")))</f>
        <v/>
      </c>
      <c r="D7136">
        <f>IF(GL_Paste!$B7133="","",IFERROR(INDEX(DeptName,MATCH($C7136,DeptTag,0)),"UNALLOCATED"))</f>
        <v/>
      </c>
      <c r="E7136">
        <f>IF(GL_Paste!$B7133="","",IFERROR(INDEX(AcctCat,MATCH(GL_Paste!$B7133&amp;"",AcctCode,0)),"UNKNOWN"))</f>
        <v/>
      </c>
      <c r="F7136">
        <f>IF(GL_Paste!$B7133="","",IFERROR(INDEX(AcctSub,MATCH(GL_Paste!$B7133&amp;"",AcctCode,0)),"UNKNOWN"))</f>
        <v/>
      </c>
    </row>
    <row r="7137">
      <c r="A7137" s="40">
        <f>IF(GL_Paste!$B7134="","",N(GL_Paste!$H7134)-N(GL_Paste!$G7134))</f>
        <v/>
      </c>
      <c r="B7137" s="43">
        <f>IF(GL_Paste!$B7134="","",DATE(YEAR(GL_Paste!$E7134),MONTH(GL_Paste!$E7134),1))</f>
        <v/>
      </c>
      <c r="C7137">
        <f>IF(GL_Paste!$B7134="","",IF(TRIM(GL_Paste!$M7134)&lt;&gt;"",TRIM(GL_Paste!$M7134),IFERROR(MID(GL_Paste!$I7134,FIND("[",GL_Paste!$I7134)+1,FIND("]",GL_Paste!$I7134)-FIND("[",GL_Paste!$I7134)-1),"")))</f>
        <v/>
      </c>
      <c r="D7137">
        <f>IF(GL_Paste!$B7134="","",IFERROR(INDEX(DeptName,MATCH($C7137,DeptTag,0)),"UNALLOCATED"))</f>
        <v/>
      </c>
      <c r="E7137">
        <f>IF(GL_Paste!$B7134="","",IFERROR(INDEX(AcctCat,MATCH(GL_Paste!$B7134&amp;"",AcctCode,0)),"UNKNOWN"))</f>
        <v/>
      </c>
      <c r="F7137">
        <f>IF(GL_Paste!$B7134="","",IFERROR(INDEX(AcctSub,MATCH(GL_Paste!$B7134&amp;"",AcctCode,0)),"UNKNOWN"))</f>
        <v/>
      </c>
    </row>
    <row r="7138">
      <c r="A7138" s="40">
        <f>IF(GL_Paste!$B7135="","",N(GL_Paste!$H7135)-N(GL_Paste!$G7135))</f>
        <v/>
      </c>
      <c r="B7138" s="43">
        <f>IF(GL_Paste!$B7135="","",DATE(YEAR(GL_Paste!$E7135),MONTH(GL_Paste!$E7135),1))</f>
        <v/>
      </c>
      <c r="C7138">
        <f>IF(GL_Paste!$B7135="","",IF(TRIM(GL_Paste!$M7135)&lt;&gt;"",TRIM(GL_Paste!$M7135),IFERROR(MID(GL_Paste!$I7135,FIND("[",GL_Paste!$I7135)+1,FIND("]",GL_Paste!$I7135)-FIND("[",GL_Paste!$I7135)-1),"")))</f>
        <v/>
      </c>
      <c r="D7138">
        <f>IF(GL_Paste!$B7135="","",IFERROR(INDEX(DeptName,MATCH($C7138,DeptTag,0)),"UNALLOCATED"))</f>
        <v/>
      </c>
      <c r="E7138">
        <f>IF(GL_Paste!$B7135="","",IFERROR(INDEX(AcctCat,MATCH(GL_Paste!$B7135&amp;"",AcctCode,0)),"UNKNOWN"))</f>
        <v/>
      </c>
      <c r="F7138">
        <f>IF(GL_Paste!$B7135="","",IFERROR(INDEX(AcctSub,MATCH(GL_Paste!$B7135&amp;"",AcctCode,0)),"UNKNOWN"))</f>
        <v/>
      </c>
    </row>
    <row r="7139">
      <c r="A7139" s="40">
        <f>IF(GL_Paste!$B7136="","",N(GL_Paste!$H7136)-N(GL_Paste!$G7136))</f>
        <v/>
      </c>
      <c r="B7139" s="43">
        <f>IF(GL_Paste!$B7136="","",DATE(YEAR(GL_Paste!$E7136),MONTH(GL_Paste!$E7136),1))</f>
        <v/>
      </c>
      <c r="C7139">
        <f>IF(GL_Paste!$B7136="","",IF(TRIM(GL_Paste!$M7136)&lt;&gt;"",TRIM(GL_Paste!$M7136),IFERROR(MID(GL_Paste!$I7136,FIND("[",GL_Paste!$I7136)+1,FIND("]",GL_Paste!$I7136)-FIND("[",GL_Paste!$I7136)-1),"")))</f>
        <v/>
      </c>
      <c r="D7139">
        <f>IF(GL_Paste!$B7136="","",IFERROR(INDEX(DeptName,MATCH($C7139,DeptTag,0)),"UNALLOCATED"))</f>
        <v/>
      </c>
      <c r="E7139">
        <f>IF(GL_Paste!$B7136="","",IFERROR(INDEX(AcctCat,MATCH(GL_Paste!$B7136&amp;"",AcctCode,0)),"UNKNOWN"))</f>
        <v/>
      </c>
      <c r="F7139">
        <f>IF(GL_Paste!$B7136="","",IFERROR(INDEX(AcctSub,MATCH(GL_Paste!$B7136&amp;"",AcctCode,0)),"UNKNOWN"))</f>
        <v/>
      </c>
    </row>
    <row r="7140">
      <c r="A7140" s="40">
        <f>IF(GL_Paste!$B7137="","",N(GL_Paste!$H7137)-N(GL_Paste!$G7137))</f>
        <v/>
      </c>
      <c r="B7140" s="43">
        <f>IF(GL_Paste!$B7137="","",DATE(YEAR(GL_Paste!$E7137),MONTH(GL_Paste!$E7137),1))</f>
        <v/>
      </c>
      <c r="C7140">
        <f>IF(GL_Paste!$B7137="","",IF(TRIM(GL_Paste!$M7137)&lt;&gt;"",TRIM(GL_Paste!$M7137),IFERROR(MID(GL_Paste!$I7137,FIND("[",GL_Paste!$I7137)+1,FIND("]",GL_Paste!$I7137)-FIND("[",GL_Paste!$I7137)-1),"")))</f>
        <v/>
      </c>
      <c r="D7140">
        <f>IF(GL_Paste!$B7137="","",IFERROR(INDEX(DeptName,MATCH($C7140,DeptTag,0)),"UNALLOCATED"))</f>
        <v/>
      </c>
      <c r="E7140">
        <f>IF(GL_Paste!$B7137="","",IFERROR(INDEX(AcctCat,MATCH(GL_Paste!$B7137&amp;"",AcctCode,0)),"UNKNOWN"))</f>
        <v/>
      </c>
      <c r="F7140">
        <f>IF(GL_Paste!$B7137="","",IFERROR(INDEX(AcctSub,MATCH(GL_Paste!$B7137&amp;"",AcctCode,0)),"UNKNOWN"))</f>
        <v/>
      </c>
    </row>
    <row r="7141">
      <c r="A7141" s="40">
        <f>IF(GL_Paste!$B7138="","",N(GL_Paste!$H7138)-N(GL_Paste!$G7138))</f>
        <v/>
      </c>
      <c r="B7141" s="43">
        <f>IF(GL_Paste!$B7138="","",DATE(YEAR(GL_Paste!$E7138),MONTH(GL_Paste!$E7138),1))</f>
        <v/>
      </c>
      <c r="C7141">
        <f>IF(GL_Paste!$B7138="","",IF(TRIM(GL_Paste!$M7138)&lt;&gt;"",TRIM(GL_Paste!$M7138),IFERROR(MID(GL_Paste!$I7138,FIND("[",GL_Paste!$I7138)+1,FIND("]",GL_Paste!$I7138)-FIND("[",GL_Paste!$I7138)-1),"")))</f>
        <v/>
      </c>
      <c r="D7141">
        <f>IF(GL_Paste!$B7138="","",IFERROR(INDEX(DeptName,MATCH($C7141,DeptTag,0)),"UNALLOCATED"))</f>
        <v/>
      </c>
      <c r="E7141">
        <f>IF(GL_Paste!$B7138="","",IFERROR(INDEX(AcctCat,MATCH(GL_Paste!$B7138&amp;"",AcctCode,0)),"UNKNOWN"))</f>
        <v/>
      </c>
      <c r="F7141">
        <f>IF(GL_Paste!$B7138="","",IFERROR(INDEX(AcctSub,MATCH(GL_Paste!$B7138&amp;"",AcctCode,0)),"UNKNOWN"))</f>
        <v/>
      </c>
    </row>
    <row r="7142">
      <c r="A7142" s="40">
        <f>IF(GL_Paste!$B7139="","",N(GL_Paste!$H7139)-N(GL_Paste!$G7139))</f>
        <v/>
      </c>
      <c r="B7142" s="43">
        <f>IF(GL_Paste!$B7139="","",DATE(YEAR(GL_Paste!$E7139),MONTH(GL_Paste!$E7139),1))</f>
        <v/>
      </c>
      <c r="C7142">
        <f>IF(GL_Paste!$B7139="","",IF(TRIM(GL_Paste!$M7139)&lt;&gt;"",TRIM(GL_Paste!$M7139),IFERROR(MID(GL_Paste!$I7139,FIND("[",GL_Paste!$I7139)+1,FIND("]",GL_Paste!$I7139)-FIND("[",GL_Paste!$I7139)-1),"")))</f>
        <v/>
      </c>
      <c r="D7142">
        <f>IF(GL_Paste!$B7139="","",IFERROR(INDEX(DeptName,MATCH($C7142,DeptTag,0)),"UNALLOCATED"))</f>
        <v/>
      </c>
      <c r="E7142">
        <f>IF(GL_Paste!$B7139="","",IFERROR(INDEX(AcctCat,MATCH(GL_Paste!$B7139&amp;"",AcctCode,0)),"UNKNOWN"))</f>
        <v/>
      </c>
      <c r="F7142">
        <f>IF(GL_Paste!$B7139="","",IFERROR(INDEX(AcctSub,MATCH(GL_Paste!$B7139&amp;"",AcctCode,0)),"UNKNOWN"))</f>
        <v/>
      </c>
    </row>
    <row r="7143">
      <c r="A7143" s="40">
        <f>IF(GL_Paste!$B7140="","",N(GL_Paste!$H7140)-N(GL_Paste!$G7140))</f>
        <v/>
      </c>
      <c r="B7143" s="43">
        <f>IF(GL_Paste!$B7140="","",DATE(YEAR(GL_Paste!$E7140),MONTH(GL_Paste!$E7140),1))</f>
        <v/>
      </c>
      <c r="C7143">
        <f>IF(GL_Paste!$B7140="","",IF(TRIM(GL_Paste!$M7140)&lt;&gt;"",TRIM(GL_Paste!$M7140),IFERROR(MID(GL_Paste!$I7140,FIND("[",GL_Paste!$I7140)+1,FIND("]",GL_Paste!$I7140)-FIND("[",GL_Paste!$I7140)-1),"")))</f>
        <v/>
      </c>
      <c r="D7143">
        <f>IF(GL_Paste!$B7140="","",IFERROR(INDEX(DeptName,MATCH($C7143,DeptTag,0)),"UNALLOCATED"))</f>
        <v/>
      </c>
      <c r="E7143">
        <f>IF(GL_Paste!$B7140="","",IFERROR(INDEX(AcctCat,MATCH(GL_Paste!$B7140&amp;"",AcctCode,0)),"UNKNOWN"))</f>
        <v/>
      </c>
      <c r="F7143">
        <f>IF(GL_Paste!$B7140="","",IFERROR(INDEX(AcctSub,MATCH(GL_Paste!$B7140&amp;"",AcctCode,0)),"UNKNOWN"))</f>
        <v/>
      </c>
    </row>
    <row r="7144">
      <c r="A7144" s="40">
        <f>IF(GL_Paste!$B7141="","",N(GL_Paste!$H7141)-N(GL_Paste!$G7141))</f>
        <v/>
      </c>
      <c r="B7144" s="43">
        <f>IF(GL_Paste!$B7141="","",DATE(YEAR(GL_Paste!$E7141),MONTH(GL_Paste!$E7141),1))</f>
        <v/>
      </c>
      <c r="C7144">
        <f>IF(GL_Paste!$B7141="","",IF(TRIM(GL_Paste!$M7141)&lt;&gt;"",TRIM(GL_Paste!$M7141),IFERROR(MID(GL_Paste!$I7141,FIND("[",GL_Paste!$I7141)+1,FIND("]",GL_Paste!$I7141)-FIND("[",GL_Paste!$I7141)-1),"")))</f>
        <v/>
      </c>
      <c r="D7144">
        <f>IF(GL_Paste!$B7141="","",IFERROR(INDEX(DeptName,MATCH($C7144,DeptTag,0)),"UNALLOCATED"))</f>
        <v/>
      </c>
      <c r="E7144">
        <f>IF(GL_Paste!$B7141="","",IFERROR(INDEX(AcctCat,MATCH(GL_Paste!$B7141&amp;"",AcctCode,0)),"UNKNOWN"))</f>
        <v/>
      </c>
      <c r="F7144">
        <f>IF(GL_Paste!$B7141="","",IFERROR(INDEX(AcctSub,MATCH(GL_Paste!$B7141&amp;"",AcctCode,0)),"UNKNOWN"))</f>
        <v/>
      </c>
    </row>
    <row r="7145">
      <c r="A7145" s="40">
        <f>IF(GL_Paste!$B7142="","",N(GL_Paste!$H7142)-N(GL_Paste!$G7142))</f>
        <v/>
      </c>
      <c r="B7145" s="43">
        <f>IF(GL_Paste!$B7142="","",DATE(YEAR(GL_Paste!$E7142),MONTH(GL_Paste!$E7142),1))</f>
        <v/>
      </c>
      <c r="C7145">
        <f>IF(GL_Paste!$B7142="","",IF(TRIM(GL_Paste!$M7142)&lt;&gt;"",TRIM(GL_Paste!$M7142),IFERROR(MID(GL_Paste!$I7142,FIND("[",GL_Paste!$I7142)+1,FIND("]",GL_Paste!$I7142)-FIND("[",GL_Paste!$I7142)-1),"")))</f>
        <v/>
      </c>
      <c r="D7145">
        <f>IF(GL_Paste!$B7142="","",IFERROR(INDEX(DeptName,MATCH($C7145,DeptTag,0)),"UNALLOCATED"))</f>
        <v/>
      </c>
      <c r="E7145">
        <f>IF(GL_Paste!$B7142="","",IFERROR(INDEX(AcctCat,MATCH(GL_Paste!$B7142&amp;"",AcctCode,0)),"UNKNOWN"))</f>
        <v/>
      </c>
      <c r="F7145">
        <f>IF(GL_Paste!$B7142="","",IFERROR(INDEX(AcctSub,MATCH(GL_Paste!$B7142&amp;"",AcctCode,0)),"UNKNOWN"))</f>
        <v/>
      </c>
    </row>
    <row r="7146">
      <c r="A7146" s="40">
        <f>IF(GL_Paste!$B7143="","",N(GL_Paste!$H7143)-N(GL_Paste!$G7143))</f>
        <v/>
      </c>
      <c r="B7146" s="43">
        <f>IF(GL_Paste!$B7143="","",DATE(YEAR(GL_Paste!$E7143),MONTH(GL_Paste!$E7143),1))</f>
        <v/>
      </c>
      <c r="C7146">
        <f>IF(GL_Paste!$B7143="","",IF(TRIM(GL_Paste!$M7143)&lt;&gt;"",TRIM(GL_Paste!$M7143),IFERROR(MID(GL_Paste!$I7143,FIND("[",GL_Paste!$I7143)+1,FIND("]",GL_Paste!$I7143)-FIND("[",GL_Paste!$I7143)-1),"")))</f>
        <v/>
      </c>
      <c r="D7146">
        <f>IF(GL_Paste!$B7143="","",IFERROR(INDEX(DeptName,MATCH($C7146,DeptTag,0)),"UNALLOCATED"))</f>
        <v/>
      </c>
      <c r="E7146">
        <f>IF(GL_Paste!$B7143="","",IFERROR(INDEX(AcctCat,MATCH(GL_Paste!$B7143&amp;"",AcctCode,0)),"UNKNOWN"))</f>
        <v/>
      </c>
      <c r="F7146">
        <f>IF(GL_Paste!$B7143="","",IFERROR(INDEX(AcctSub,MATCH(GL_Paste!$B7143&amp;"",AcctCode,0)),"UNKNOWN"))</f>
        <v/>
      </c>
    </row>
    <row r="7147">
      <c r="A7147" s="40">
        <f>IF(GL_Paste!$B7144="","",N(GL_Paste!$H7144)-N(GL_Paste!$G7144))</f>
        <v/>
      </c>
      <c r="B7147" s="43">
        <f>IF(GL_Paste!$B7144="","",DATE(YEAR(GL_Paste!$E7144),MONTH(GL_Paste!$E7144),1))</f>
        <v/>
      </c>
      <c r="C7147">
        <f>IF(GL_Paste!$B7144="","",IF(TRIM(GL_Paste!$M7144)&lt;&gt;"",TRIM(GL_Paste!$M7144),IFERROR(MID(GL_Paste!$I7144,FIND("[",GL_Paste!$I7144)+1,FIND("]",GL_Paste!$I7144)-FIND("[",GL_Paste!$I7144)-1),"")))</f>
        <v/>
      </c>
      <c r="D7147">
        <f>IF(GL_Paste!$B7144="","",IFERROR(INDEX(DeptName,MATCH($C7147,DeptTag,0)),"UNALLOCATED"))</f>
        <v/>
      </c>
      <c r="E7147">
        <f>IF(GL_Paste!$B7144="","",IFERROR(INDEX(AcctCat,MATCH(GL_Paste!$B7144&amp;"",AcctCode,0)),"UNKNOWN"))</f>
        <v/>
      </c>
      <c r="F7147">
        <f>IF(GL_Paste!$B7144="","",IFERROR(INDEX(AcctSub,MATCH(GL_Paste!$B7144&amp;"",AcctCode,0)),"UNKNOWN"))</f>
        <v/>
      </c>
    </row>
    <row r="7148">
      <c r="A7148" s="40">
        <f>IF(GL_Paste!$B7145="","",N(GL_Paste!$H7145)-N(GL_Paste!$G7145))</f>
        <v/>
      </c>
      <c r="B7148" s="43">
        <f>IF(GL_Paste!$B7145="","",DATE(YEAR(GL_Paste!$E7145),MONTH(GL_Paste!$E7145),1))</f>
        <v/>
      </c>
      <c r="C7148">
        <f>IF(GL_Paste!$B7145="","",IF(TRIM(GL_Paste!$M7145)&lt;&gt;"",TRIM(GL_Paste!$M7145),IFERROR(MID(GL_Paste!$I7145,FIND("[",GL_Paste!$I7145)+1,FIND("]",GL_Paste!$I7145)-FIND("[",GL_Paste!$I7145)-1),"")))</f>
        <v/>
      </c>
      <c r="D7148">
        <f>IF(GL_Paste!$B7145="","",IFERROR(INDEX(DeptName,MATCH($C7148,DeptTag,0)),"UNALLOCATED"))</f>
        <v/>
      </c>
      <c r="E7148">
        <f>IF(GL_Paste!$B7145="","",IFERROR(INDEX(AcctCat,MATCH(GL_Paste!$B7145&amp;"",AcctCode,0)),"UNKNOWN"))</f>
        <v/>
      </c>
      <c r="F7148">
        <f>IF(GL_Paste!$B7145="","",IFERROR(INDEX(AcctSub,MATCH(GL_Paste!$B7145&amp;"",AcctCode,0)),"UNKNOWN"))</f>
        <v/>
      </c>
    </row>
    <row r="7149">
      <c r="A7149" s="40">
        <f>IF(GL_Paste!$B7146="","",N(GL_Paste!$H7146)-N(GL_Paste!$G7146))</f>
        <v/>
      </c>
      <c r="B7149" s="43">
        <f>IF(GL_Paste!$B7146="","",DATE(YEAR(GL_Paste!$E7146),MONTH(GL_Paste!$E7146),1))</f>
        <v/>
      </c>
      <c r="C7149">
        <f>IF(GL_Paste!$B7146="","",IF(TRIM(GL_Paste!$M7146)&lt;&gt;"",TRIM(GL_Paste!$M7146),IFERROR(MID(GL_Paste!$I7146,FIND("[",GL_Paste!$I7146)+1,FIND("]",GL_Paste!$I7146)-FIND("[",GL_Paste!$I7146)-1),"")))</f>
        <v/>
      </c>
      <c r="D7149">
        <f>IF(GL_Paste!$B7146="","",IFERROR(INDEX(DeptName,MATCH($C7149,DeptTag,0)),"UNALLOCATED"))</f>
        <v/>
      </c>
      <c r="E7149">
        <f>IF(GL_Paste!$B7146="","",IFERROR(INDEX(AcctCat,MATCH(GL_Paste!$B7146&amp;"",AcctCode,0)),"UNKNOWN"))</f>
        <v/>
      </c>
      <c r="F7149">
        <f>IF(GL_Paste!$B7146="","",IFERROR(INDEX(AcctSub,MATCH(GL_Paste!$B7146&amp;"",AcctCode,0)),"UNKNOWN"))</f>
        <v/>
      </c>
    </row>
    <row r="7150">
      <c r="A7150" s="40">
        <f>IF(GL_Paste!$B7147="","",N(GL_Paste!$H7147)-N(GL_Paste!$G7147))</f>
        <v/>
      </c>
      <c r="B7150" s="43">
        <f>IF(GL_Paste!$B7147="","",DATE(YEAR(GL_Paste!$E7147),MONTH(GL_Paste!$E7147),1))</f>
        <v/>
      </c>
      <c r="C7150">
        <f>IF(GL_Paste!$B7147="","",IF(TRIM(GL_Paste!$M7147)&lt;&gt;"",TRIM(GL_Paste!$M7147),IFERROR(MID(GL_Paste!$I7147,FIND("[",GL_Paste!$I7147)+1,FIND("]",GL_Paste!$I7147)-FIND("[",GL_Paste!$I7147)-1),"")))</f>
        <v/>
      </c>
      <c r="D7150">
        <f>IF(GL_Paste!$B7147="","",IFERROR(INDEX(DeptName,MATCH($C7150,DeptTag,0)),"UNALLOCATED"))</f>
        <v/>
      </c>
      <c r="E7150">
        <f>IF(GL_Paste!$B7147="","",IFERROR(INDEX(AcctCat,MATCH(GL_Paste!$B7147&amp;"",AcctCode,0)),"UNKNOWN"))</f>
        <v/>
      </c>
      <c r="F7150">
        <f>IF(GL_Paste!$B7147="","",IFERROR(INDEX(AcctSub,MATCH(GL_Paste!$B7147&amp;"",AcctCode,0)),"UNKNOWN"))</f>
        <v/>
      </c>
    </row>
    <row r="7151">
      <c r="A7151" s="40">
        <f>IF(GL_Paste!$B7148="","",N(GL_Paste!$H7148)-N(GL_Paste!$G7148))</f>
        <v/>
      </c>
      <c r="B7151" s="43">
        <f>IF(GL_Paste!$B7148="","",DATE(YEAR(GL_Paste!$E7148),MONTH(GL_Paste!$E7148),1))</f>
        <v/>
      </c>
      <c r="C7151">
        <f>IF(GL_Paste!$B7148="","",IF(TRIM(GL_Paste!$M7148)&lt;&gt;"",TRIM(GL_Paste!$M7148),IFERROR(MID(GL_Paste!$I7148,FIND("[",GL_Paste!$I7148)+1,FIND("]",GL_Paste!$I7148)-FIND("[",GL_Paste!$I7148)-1),"")))</f>
        <v/>
      </c>
      <c r="D7151">
        <f>IF(GL_Paste!$B7148="","",IFERROR(INDEX(DeptName,MATCH($C7151,DeptTag,0)),"UNALLOCATED"))</f>
        <v/>
      </c>
      <c r="E7151">
        <f>IF(GL_Paste!$B7148="","",IFERROR(INDEX(AcctCat,MATCH(GL_Paste!$B7148&amp;"",AcctCode,0)),"UNKNOWN"))</f>
        <v/>
      </c>
      <c r="F7151">
        <f>IF(GL_Paste!$B7148="","",IFERROR(INDEX(AcctSub,MATCH(GL_Paste!$B7148&amp;"",AcctCode,0)),"UNKNOWN"))</f>
        <v/>
      </c>
    </row>
    <row r="7152">
      <c r="A7152" s="40">
        <f>IF(GL_Paste!$B7149="","",N(GL_Paste!$H7149)-N(GL_Paste!$G7149))</f>
        <v/>
      </c>
      <c r="B7152" s="43">
        <f>IF(GL_Paste!$B7149="","",DATE(YEAR(GL_Paste!$E7149),MONTH(GL_Paste!$E7149),1))</f>
        <v/>
      </c>
      <c r="C7152">
        <f>IF(GL_Paste!$B7149="","",IF(TRIM(GL_Paste!$M7149)&lt;&gt;"",TRIM(GL_Paste!$M7149),IFERROR(MID(GL_Paste!$I7149,FIND("[",GL_Paste!$I7149)+1,FIND("]",GL_Paste!$I7149)-FIND("[",GL_Paste!$I7149)-1),"")))</f>
        <v/>
      </c>
      <c r="D7152">
        <f>IF(GL_Paste!$B7149="","",IFERROR(INDEX(DeptName,MATCH($C7152,DeptTag,0)),"UNALLOCATED"))</f>
        <v/>
      </c>
      <c r="E7152">
        <f>IF(GL_Paste!$B7149="","",IFERROR(INDEX(AcctCat,MATCH(GL_Paste!$B7149&amp;"",AcctCode,0)),"UNKNOWN"))</f>
        <v/>
      </c>
      <c r="F7152">
        <f>IF(GL_Paste!$B7149="","",IFERROR(INDEX(AcctSub,MATCH(GL_Paste!$B7149&amp;"",AcctCode,0)),"UNKNOWN"))</f>
        <v/>
      </c>
    </row>
    <row r="7153">
      <c r="A7153" s="40">
        <f>IF(GL_Paste!$B7150="","",N(GL_Paste!$H7150)-N(GL_Paste!$G7150))</f>
        <v/>
      </c>
      <c r="B7153" s="43">
        <f>IF(GL_Paste!$B7150="","",DATE(YEAR(GL_Paste!$E7150),MONTH(GL_Paste!$E7150),1))</f>
        <v/>
      </c>
      <c r="C7153">
        <f>IF(GL_Paste!$B7150="","",IF(TRIM(GL_Paste!$M7150)&lt;&gt;"",TRIM(GL_Paste!$M7150),IFERROR(MID(GL_Paste!$I7150,FIND("[",GL_Paste!$I7150)+1,FIND("]",GL_Paste!$I7150)-FIND("[",GL_Paste!$I7150)-1),"")))</f>
        <v/>
      </c>
      <c r="D7153">
        <f>IF(GL_Paste!$B7150="","",IFERROR(INDEX(DeptName,MATCH($C7153,DeptTag,0)),"UNALLOCATED"))</f>
        <v/>
      </c>
      <c r="E7153">
        <f>IF(GL_Paste!$B7150="","",IFERROR(INDEX(AcctCat,MATCH(GL_Paste!$B7150&amp;"",AcctCode,0)),"UNKNOWN"))</f>
        <v/>
      </c>
      <c r="F7153">
        <f>IF(GL_Paste!$B7150="","",IFERROR(INDEX(AcctSub,MATCH(GL_Paste!$B7150&amp;"",AcctCode,0)),"UNKNOWN"))</f>
        <v/>
      </c>
    </row>
    <row r="7154">
      <c r="A7154" s="40">
        <f>IF(GL_Paste!$B7151="","",N(GL_Paste!$H7151)-N(GL_Paste!$G7151))</f>
        <v/>
      </c>
      <c r="B7154" s="43">
        <f>IF(GL_Paste!$B7151="","",DATE(YEAR(GL_Paste!$E7151),MONTH(GL_Paste!$E7151),1))</f>
        <v/>
      </c>
      <c r="C7154">
        <f>IF(GL_Paste!$B7151="","",IF(TRIM(GL_Paste!$M7151)&lt;&gt;"",TRIM(GL_Paste!$M7151),IFERROR(MID(GL_Paste!$I7151,FIND("[",GL_Paste!$I7151)+1,FIND("]",GL_Paste!$I7151)-FIND("[",GL_Paste!$I7151)-1),"")))</f>
        <v/>
      </c>
      <c r="D7154">
        <f>IF(GL_Paste!$B7151="","",IFERROR(INDEX(DeptName,MATCH($C7154,DeptTag,0)),"UNALLOCATED"))</f>
        <v/>
      </c>
      <c r="E7154">
        <f>IF(GL_Paste!$B7151="","",IFERROR(INDEX(AcctCat,MATCH(GL_Paste!$B7151&amp;"",AcctCode,0)),"UNKNOWN"))</f>
        <v/>
      </c>
      <c r="F7154">
        <f>IF(GL_Paste!$B7151="","",IFERROR(INDEX(AcctSub,MATCH(GL_Paste!$B7151&amp;"",AcctCode,0)),"UNKNOWN"))</f>
        <v/>
      </c>
    </row>
    <row r="7155">
      <c r="A7155" s="40">
        <f>IF(GL_Paste!$B7152="","",N(GL_Paste!$H7152)-N(GL_Paste!$G7152))</f>
        <v/>
      </c>
      <c r="B7155" s="43">
        <f>IF(GL_Paste!$B7152="","",DATE(YEAR(GL_Paste!$E7152),MONTH(GL_Paste!$E7152),1))</f>
        <v/>
      </c>
      <c r="C7155">
        <f>IF(GL_Paste!$B7152="","",IF(TRIM(GL_Paste!$M7152)&lt;&gt;"",TRIM(GL_Paste!$M7152),IFERROR(MID(GL_Paste!$I7152,FIND("[",GL_Paste!$I7152)+1,FIND("]",GL_Paste!$I7152)-FIND("[",GL_Paste!$I7152)-1),"")))</f>
        <v/>
      </c>
      <c r="D7155">
        <f>IF(GL_Paste!$B7152="","",IFERROR(INDEX(DeptName,MATCH($C7155,DeptTag,0)),"UNALLOCATED"))</f>
        <v/>
      </c>
      <c r="E7155">
        <f>IF(GL_Paste!$B7152="","",IFERROR(INDEX(AcctCat,MATCH(GL_Paste!$B7152&amp;"",AcctCode,0)),"UNKNOWN"))</f>
        <v/>
      </c>
      <c r="F7155">
        <f>IF(GL_Paste!$B7152="","",IFERROR(INDEX(AcctSub,MATCH(GL_Paste!$B7152&amp;"",AcctCode,0)),"UNKNOWN"))</f>
        <v/>
      </c>
    </row>
    <row r="7156">
      <c r="A7156" s="40">
        <f>IF(GL_Paste!$B7153="","",N(GL_Paste!$H7153)-N(GL_Paste!$G7153))</f>
        <v/>
      </c>
      <c r="B7156" s="43">
        <f>IF(GL_Paste!$B7153="","",DATE(YEAR(GL_Paste!$E7153),MONTH(GL_Paste!$E7153),1))</f>
        <v/>
      </c>
      <c r="C7156">
        <f>IF(GL_Paste!$B7153="","",IF(TRIM(GL_Paste!$M7153)&lt;&gt;"",TRIM(GL_Paste!$M7153),IFERROR(MID(GL_Paste!$I7153,FIND("[",GL_Paste!$I7153)+1,FIND("]",GL_Paste!$I7153)-FIND("[",GL_Paste!$I7153)-1),"")))</f>
        <v/>
      </c>
      <c r="D7156">
        <f>IF(GL_Paste!$B7153="","",IFERROR(INDEX(DeptName,MATCH($C7156,DeptTag,0)),"UNALLOCATED"))</f>
        <v/>
      </c>
      <c r="E7156">
        <f>IF(GL_Paste!$B7153="","",IFERROR(INDEX(AcctCat,MATCH(GL_Paste!$B7153&amp;"",AcctCode,0)),"UNKNOWN"))</f>
        <v/>
      </c>
      <c r="F7156">
        <f>IF(GL_Paste!$B7153="","",IFERROR(INDEX(AcctSub,MATCH(GL_Paste!$B7153&amp;"",AcctCode,0)),"UNKNOWN"))</f>
        <v/>
      </c>
    </row>
    <row r="7157">
      <c r="A7157" s="40">
        <f>IF(GL_Paste!$B7154="","",N(GL_Paste!$H7154)-N(GL_Paste!$G7154))</f>
        <v/>
      </c>
      <c r="B7157" s="43">
        <f>IF(GL_Paste!$B7154="","",DATE(YEAR(GL_Paste!$E7154),MONTH(GL_Paste!$E7154),1))</f>
        <v/>
      </c>
      <c r="C7157">
        <f>IF(GL_Paste!$B7154="","",IF(TRIM(GL_Paste!$M7154)&lt;&gt;"",TRIM(GL_Paste!$M7154),IFERROR(MID(GL_Paste!$I7154,FIND("[",GL_Paste!$I7154)+1,FIND("]",GL_Paste!$I7154)-FIND("[",GL_Paste!$I7154)-1),"")))</f>
        <v/>
      </c>
      <c r="D7157">
        <f>IF(GL_Paste!$B7154="","",IFERROR(INDEX(DeptName,MATCH($C7157,DeptTag,0)),"UNALLOCATED"))</f>
        <v/>
      </c>
      <c r="E7157">
        <f>IF(GL_Paste!$B7154="","",IFERROR(INDEX(AcctCat,MATCH(GL_Paste!$B7154&amp;"",AcctCode,0)),"UNKNOWN"))</f>
        <v/>
      </c>
      <c r="F7157">
        <f>IF(GL_Paste!$B7154="","",IFERROR(INDEX(AcctSub,MATCH(GL_Paste!$B7154&amp;"",AcctCode,0)),"UNKNOWN"))</f>
        <v/>
      </c>
    </row>
    <row r="7158">
      <c r="A7158" s="40">
        <f>IF(GL_Paste!$B7155="","",N(GL_Paste!$H7155)-N(GL_Paste!$G7155))</f>
        <v/>
      </c>
      <c r="B7158" s="43">
        <f>IF(GL_Paste!$B7155="","",DATE(YEAR(GL_Paste!$E7155),MONTH(GL_Paste!$E7155),1))</f>
        <v/>
      </c>
      <c r="C7158">
        <f>IF(GL_Paste!$B7155="","",IF(TRIM(GL_Paste!$M7155)&lt;&gt;"",TRIM(GL_Paste!$M7155),IFERROR(MID(GL_Paste!$I7155,FIND("[",GL_Paste!$I7155)+1,FIND("]",GL_Paste!$I7155)-FIND("[",GL_Paste!$I7155)-1),"")))</f>
        <v/>
      </c>
      <c r="D7158">
        <f>IF(GL_Paste!$B7155="","",IFERROR(INDEX(DeptName,MATCH($C7158,DeptTag,0)),"UNALLOCATED"))</f>
        <v/>
      </c>
      <c r="E7158">
        <f>IF(GL_Paste!$B7155="","",IFERROR(INDEX(AcctCat,MATCH(GL_Paste!$B7155&amp;"",AcctCode,0)),"UNKNOWN"))</f>
        <v/>
      </c>
      <c r="F7158">
        <f>IF(GL_Paste!$B7155="","",IFERROR(INDEX(AcctSub,MATCH(GL_Paste!$B7155&amp;"",AcctCode,0)),"UNKNOWN"))</f>
        <v/>
      </c>
    </row>
    <row r="7159">
      <c r="A7159" s="40">
        <f>IF(GL_Paste!$B7156="","",N(GL_Paste!$H7156)-N(GL_Paste!$G7156))</f>
        <v/>
      </c>
      <c r="B7159" s="43">
        <f>IF(GL_Paste!$B7156="","",DATE(YEAR(GL_Paste!$E7156),MONTH(GL_Paste!$E7156),1))</f>
        <v/>
      </c>
      <c r="C7159">
        <f>IF(GL_Paste!$B7156="","",IF(TRIM(GL_Paste!$M7156)&lt;&gt;"",TRIM(GL_Paste!$M7156),IFERROR(MID(GL_Paste!$I7156,FIND("[",GL_Paste!$I7156)+1,FIND("]",GL_Paste!$I7156)-FIND("[",GL_Paste!$I7156)-1),"")))</f>
        <v/>
      </c>
      <c r="D7159">
        <f>IF(GL_Paste!$B7156="","",IFERROR(INDEX(DeptName,MATCH($C7159,DeptTag,0)),"UNALLOCATED"))</f>
        <v/>
      </c>
      <c r="E7159">
        <f>IF(GL_Paste!$B7156="","",IFERROR(INDEX(AcctCat,MATCH(GL_Paste!$B7156&amp;"",AcctCode,0)),"UNKNOWN"))</f>
        <v/>
      </c>
      <c r="F7159">
        <f>IF(GL_Paste!$B7156="","",IFERROR(INDEX(AcctSub,MATCH(GL_Paste!$B7156&amp;"",AcctCode,0)),"UNKNOWN"))</f>
        <v/>
      </c>
    </row>
    <row r="7160">
      <c r="A7160" s="40">
        <f>IF(GL_Paste!$B7157="","",N(GL_Paste!$H7157)-N(GL_Paste!$G7157))</f>
        <v/>
      </c>
      <c r="B7160" s="43">
        <f>IF(GL_Paste!$B7157="","",DATE(YEAR(GL_Paste!$E7157),MONTH(GL_Paste!$E7157),1))</f>
        <v/>
      </c>
      <c r="C7160">
        <f>IF(GL_Paste!$B7157="","",IF(TRIM(GL_Paste!$M7157)&lt;&gt;"",TRIM(GL_Paste!$M7157),IFERROR(MID(GL_Paste!$I7157,FIND("[",GL_Paste!$I7157)+1,FIND("]",GL_Paste!$I7157)-FIND("[",GL_Paste!$I7157)-1),"")))</f>
        <v/>
      </c>
      <c r="D7160">
        <f>IF(GL_Paste!$B7157="","",IFERROR(INDEX(DeptName,MATCH($C7160,DeptTag,0)),"UNALLOCATED"))</f>
        <v/>
      </c>
      <c r="E7160">
        <f>IF(GL_Paste!$B7157="","",IFERROR(INDEX(AcctCat,MATCH(GL_Paste!$B7157&amp;"",AcctCode,0)),"UNKNOWN"))</f>
        <v/>
      </c>
      <c r="F7160">
        <f>IF(GL_Paste!$B7157="","",IFERROR(INDEX(AcctSub,MATCH(GL_Paste!$B7157&amp;"",AcctCode,0)),"UNKNOWN"))</f>
        <v/>
      </c>
    </row>
    <row r="7161">
      <c r="A7161" s="40">
        <f>IF(GL_Paste!$B7158="","",N(GL_Paste!$H7158)-N(GL_Paste!$G7158))</f>
        <v/>
      </c>
      <c r="B7161" s="43">
        <f>IF(GL_Paste!$B7158="","",DATE(YEAR(GL_Paste!$E7158),MONTH(GL_Paste!$E7158),1))</f>
        <v/>
      </c>
      <c r="C7161">
        <f>IF(GL_Paste!$B7158="","",IF(TRIM(GL_Paste!$M7158)&lt;&gt;"",TRIM(GL_Paste!$M7158),IFERROR(MID(GL_Paste!$I7158,FIND("[",GL_Paste!$I7158)+1,FIND("]",GL_Paste!$I7158)-FIND("[",GL_Paste!$I7158)-1),"")))</f>
        <v/>
      </c>
      <c r="D7161">
        <f>IF(GL_Paste!$B7158="","",IFERROR(INDEX(DeptName,MATCH($C7161,DeptTag,0)),"UNALLOCATED"))</f>
        <v/>
      </c>
      <c r="E7161">
        <f>IF(GL_Paste!$B7158="","",IFERROR(INDEX(AcctCat,MATCH(GL_Paste!$B7158&amp;"",AcctCode,0)),"UNKNOWN"))</f>
        <v/>
      </c>
      <c r="F7161">
        <f>IF(GL_Paste!$B7158="","",IFERROR(INDEX(AcctSub,MATCH(GL_Paste!$B7158&amp;"",AcctCode,0)),"UNKNOWN"))</f>
        <v/>
      </c>
    </row>
    <row r="7162">
      <c r="A7162" s="40">
        <f>IF(GL_Paste!$B7159="","",N(GL_Paste!$H7159)-N(GL_Paste!$G7159))</f>
        <v/>
      </c>
      <c r="B7162" s="43">
        <f>IF(GL_Paste!$B7159="","",DATE(YEAR(GL_Paste!$E7159),MONTH(GL_Paste!$E7159),1))</f>
        <v/>
      </c>
      <c r="C7162">
        <f>IF(GL_Paste!$B7159="","",IF(TRIM(GL_Paste!$M7159)&lt;&gt;"",TRIM(GL_Paste!$M7159),IFERROR(MID(GL_Paste!$I7159,FIND("[",GL_Paste!$I7159)+1,FIND("]",GL_Paste!$I7159)-FIND("[",GL_Paste!$I7159)-1),"")))</f>
        <v/>
      </c>
      <c r="D7162">
        <f>IF(GL_Paste!$B7159="","",IFERROR(INDEX(DeptName,MATCH($C7162,DeptTag,0)),"UNALLOCATED"))</f>
        <v/>
      </c>
      <c r="E7162">
        <f>IF(GL_Paste!$B7159="","",IFERROR(INDEX(AcctCat,MATCH(GL_Paste!$B7159&amp;"",AcctCode,0)),"UNKNOWN"))</f>
        <v/>
      </c>
      <c r="F7162">
        <f>IF(GL_Paste!$B7159="","",IFERROR(INDEX(AcctSub,MATCH(GL_Paste!$B7159&amp;"",AcctCode,0)),"UNKNOWN"))</f>
        <v/>
      </c>
    </row>
    <row r="7163">
      <c r="A7163" s="40">
        <f>IF(GL_Paste!$B7160="","",N(GL_Paste!$H7160)-N(GL_Paste!$G7160))</f>
        <v/>
      </c>
      <c r="B7163" s="43">
        <f>IF(GL_Paste!$B7160="","",DATE(YEAR(GL_Paste!$E7160),MONTH(GL_Paste!$E7160),1))</f>
        <v/>
      </c>
      <c r="C7163">
        <f>IF(GL_Paste!$B7160="","",IF(TRIM(GL_Paste!$M7160)&lt;&gt;"",TRIM(GL_Paste!$M7160),IFERROR(MID(GL_Paste!$I7160,FIND("[",GL_Paste!$I7160)+1,FIND("]",GL_Paste!$I7160)-FIND("[",GL_Paste!$I7160)-1),"")))</f>
        <v/>
      </c>
      <c r="D7163">
        <f>IF(GL_Paste!$B7160="","",IFERROR(INDEX(DeptName,MATCH($C7163,DeptTag,0)),"UNALLOCATED"))</f>
        <v/>
      </c>
      <c r="E7163">
        <f>IF(GL_Paste!$B7160="","",IFERROR(INDEX(AcctCat,MATCH(GL_Paste!$B7160&amp;"",AcctCode,0)),"UNKNOWN"))</f>
        <v/>
      </c>
      <c r="F7163">
        <f>IF(GL_Paste!$B7160="","",IFERROR(INDEX(AcctSub,MATCH(GL_Paste!$B7160&amp;"",AcctCode,0)),"UNKNOWN"))</f>
        <v/>
      </c>
    </row>
    <row r="7164">
      <c r="A7164" s="40">
        <f>IF(GL_Paste!$B7161="","",N(GL_Paste!$H7161)-N(GL_Paste!$G7161))</f>
        <v/>
      </c>
      <c r="B7164" s="43">
        <f>IF(GL_Paste!$B7161="","",DATE(YEAR(GL_Paste!$E7161),MONTH(GL_Paste!$E7161),1))</f>
        <v/>
      </c>
      <c r="C7164">
        <f>IF(GL_Paste!$B7161="","",IF(TRIM(GL_Paste!$M7161)&lt;&gt;"",TRIM(GL_Paste!$M7161),IFERROR(MID(GL_Paste!$I7161,FIND("[",GL_Paste!$I7161)+1,FIND("]",GL_Paste!$I7161)-FIND("[",GL_Paste!$I7161)-1),"")))</f>
        <v/>
      </c>
      <c r="D7164">
        <f>IF(GL_Paste!$B7161="","",IFERROR(INDEX(DeptName,MATCH($C7164,DeptTag,0)),"UNALLOCATED"))</f>
        <v/>
      </c>
      <c r="E7164">
        <f>IF(GL_Paste!$B7161="","",IFERROR(INDEX(AcctCat,MATCH(GL_Paste!$B7161&amp;"",AcctCode,0)),"UNKNOWN"))</f>
        <v/>
      </c>
      <c r="F7164">
        <f>IF(GL_Paste!$B7161="","",IFERROR(INDEX(AcctSub,MATCH(GL_Paste!$B7161&amp;"",AcctCode,0)),"UNKNOWN"))</f>
        <v/>
      </c>
    </row>
    <row r="7165">
      <c r="A7165" s="40">
        <f>IF(GL_Paste!$B7162="","",N(GL_Paste!$H7162)-N(GL_Paste!$G7162))</f>
        <v/>
      </c>
      <c r="B7165" s="43">
        <f>IF(GL_Paste!$B7162="","",DATE(YEAR(GL_Paste!$E7162),MONTH(GL_Paste!$E7162),1))</f>
        <v/>
      </c>
      <c r="C7165">
        <f>IF(GL_Paste!$B7162="","",IF(TRIM(GL_Paste!$M7162)&lt;&gt;"",TRIM(GL_Paste!$M7162),IFERROR(MID(GL_Paste!$I7162,FIND("[",GL_Paste!$I7162)+1,FIND("]",GL_Paste!$I7162)-FIND("[",GL_Paste!$I7162)-1),"")))</f>
        <v/>
      </c>
      <c r="D7165">
        <f>IF(GL_Paste!$B7162="","",IFERROR(INDEX(DeptName,MATCH($C7165,DeptTag,0)),"UNALLOCATED"))</f>
        <v/>
      </c>
      <c r="E7165">
        <f>IF(GL_Paste!$B7162="","",IFERROR(INDEX(AcctCat,MATCH(GL_Paste!$B7162&amp;"",AcctCode,0)),"UNKNOWN"))</f>
        <v/>
      </c>
      <c r="F7165">
        <f>IF(GL_Paste!$B7162="","",IFERROR(INDEX(AcctSub,MATCH(GL_Paste!$B7162&amp;"",AcctCode,0)),"UNKNOWN"))</f>
        <v/>
      </c>
    </row>
    <row r="7166">
      <c r="A7166" s="40">
        <f>IF(GL_Paste!$B7163="","",N(GL_Paste!$H7163)-N(GL_Paste!$G7163))</f>
        <v/>
      </c>
      <c r="B7166" s="43">
        <f>IF(GL_Paste!$B7163="","",DATE(YEAR(GL_Paste!$E7163),MONTH(GL_Paste!$E7163),1))</f>
        <v/>
      </c>
      <c r="C7166">
        <f>IF(GL_Paste!$B7163="","",IF(TRIM(GL_Paste!$M7163)&lt;&gt;"",TRIM(GL_Paste!$M7163),IFERROR(MID(GL_Paste!$I7163,FIND("[",GL_Paste!$I7163)+1,FIND("]",GL_Paste!$I7163)-FIND("[",GL_Paste!$I7163)-1),"")))</f>
        <v/>
      </c>
      <c r="D7166">
        <f>IF(GL_Paste!$B7163="","",IFERROR(INDEX(DeptName,MATCH($C7166,DeptTag,0)),"UNALLOCATED"))</f>
        <v/>
      </c>
      <c r="E7166">
        <f>IF(GL_Paste!$B7163="","",IFERROR(INDEX(AcctCat,MATCH(GL_Paste!$B7163&amp;"",AcctCode,0)),"UNKNOWN"))</f>
        <v/>
      </c>
      <c r="F7166">
        <f>IF(GL_Paste!$B7163="","",IFERROR(INDEX(AcctSub,MATCH(GL_Paste!$B7163&amp;"",AcctCode,0)),"UNKNOWN"))</f>
        <v/>
      </c>
    </row>
    <row r="7167">
      <c r="A7167" s="40">
        <f>IF(GL_Paste!$B7164="","",N(GL_Paste!$H7164)-N(GL_Paste!$G7164))</f>
        <v/>
      </c>
      <c r="B7167" s="43">
        <f>IF(GL_Paste!$B7164="","",DATE(YEAR(GL_Paste!$E7164),MONTH(GL_Paste!$E7164),1))</f>
        <v/>
      </c>
      <c r="C7167">
        <f>IF(GL_Paste!$B7164="","",IF(TRIM(GL_Paste!$M7164)&lt;&gt;"",TRIM(GL_Paste!$M7164),IFERROR(MID(GL_Paste!$I7164,FIND("[",GL_Paste!$I7164)+1,FIND("]",GL_Paste!$I7164)-FIND("[",GL_Paste!$I7164)-1),"")))</f>
        <v/>
      </c>
      <c r="D7167">
        <f>IF(GL_Paste!$B7164="","",IFERROR(INDEX(DeptName,MATCH($C7167,DeptTag,0)),"UNALLOCATED"))</f>
        <v/>
      </c>
      <c r="E7167">
        <f>IF(GL_Paste!$B7164="","",IFERROR(INDEX(AcctCat,MATCH(GL_Paste!$B7164&amp;"",AcctCode,0)),"UNKNOWN"))</f>
        <v/>
      </c>
      <c r="F7167">
        <f>IF(GL_Paste!$B7164="","",IFERROR(INDEX(AcctSub,MATCH(GL_Paste!$B7164&amp;"",AcctCode,0)),"UNKNOWN"))</f>
        <v/>
      </c>
    </row>
    <row r="7168">
      <c r="A7168" s="40">
        <f>IF(GL_Paste!$B7165="","",N(GL_Paste!$H7165)-N(GL_Paste!$G7165))</f>
        <v/>
      </c>
      <c r="B7168" s="43">
        <f>IF(GL_Paste!$B7165="","",DATE(YEAR(GL_Paste!$E7165),MONTH(GL_Paste!$E7165),1))</f>
        <v/>
      </c>
      <c r="C7168">
        <f>IF(GL_Paste!$B7165="","",IF(TRIM(GL_Paste!$M7165)&lt;&gt;"",TRIM(GL_Paste!$M7165),IFERROR(MID(GL_Paste!$I7165,FIND("[",GL_Paste!$I7165)+1,FIND("]",GL_Paste!$I7165)-FIND("[",GL_Paste!$I7165)-1),"")))</f>
        <v/>
      </c>
      <c r="D7168">
        <f>IF(GL_Paste!$B7165="","",IFERROR(INDEX(DeptName,MATCH($C7168,DeptTag,0)),"UNALLOCATED"))</f>
        <v/>
      </c>
      <c r="E7168">
        <f>IF(GL_Paste!$B7165="","",IFERROR(INDEX(AcctCat,MATCH(GL_Paste!$B7165&amp;"",AcctCode,0)),"UNKNOWN"))</f>
        <v/>
      </c>
      <c r="F7168">
        <f>IF(GL_Paste!$B7165="","",IFERROR(INDEX(AcctSub,MATCH(GL_Paste!$B7165&amp;"",AcctCode,0)),"UNKNOWN"))</f>
        <v/>
      </c>
    </row>
    <row r="7169">
      <c r="A7169" s="40">
        <f>IF(GL_Paste!$B7166="","",N(GL_Paste!$H7166)-N(GL_Paste!$G7166))</f>
        <v/>
      </c>
      <c r="B7169" s="43">
        <f>IF(GL_Paste!$B7166="","",DATE(YEAR(GL_Paste!$E7166),MONTH(GL_Paste!$E7166),1))</f>
        <v/>
      </c>
      <c r="C7169">
        <f>IF(GL_Paste!$B7166="","",IF(TRIM(GL_Paste!$M7166)&lt;&gt;"",TRIM(GL_Paste!$M7166),IFERROR(MID(GL_Paste!$I7166,FIND("[",GL_Paste!$I7166)+1,FIND("]",GL_Paste!$I7166)-FIND("[",GL_Paste!$I7166)-1),"")))</f>
        <v/>
      </c>
      <c r="D7169">
        <f>IF(GL_Paste!$B7166="","",IFERROR(INDEX(DeptName,MATCH($C7169,DeptTag,0)),"UNALLOCATED"))</f>
        <v/>
      </c>
      <c r="E7169">
        <f>IF(GL_Paste!$B7166="","",IFERROR(INDEX(AcctCat,MATCH(GL_Paste!$B7166&amp;"",AcctCode,0)),"UNKNOWN"))</f>
        <v/>
      </c>
      <c r="F7169">
        <f>IF(GL_Paste!$B7166="","",IFERROR(INDEX(AcctSub,MATCH(GL_Paste!$B7166&amp;"",AcctCode,0)),"UNKNOWN"))</f>
        <v/>
      </c>
    </row>
    <row r="7170">
      <c r="A7170" s="40">
        <f>IF(GL_Paste!$B7167="","",N(GL_Paste!$H7167)-N(GL_Paste!$G7167))</f>
        <v/>
      </c>
      <c r="B7170" s="43">
        <f>IF(GL_Paste!$B7167="","",DATE(YEAR(GL_Paste!$E7167),MONTH(GL_Paste!$E7167),1))</f>
        <v/>
      </c>
      <c r="C7170">
        <f>IF(GL_Paste!$B7167="","",IF(TRIM(GL_Paste!$M7167)&lt;&gt;"",TRIM(GL_Paste!$M7167),IFERROR(MID(GL_Paste!$I7167,FIND("[",GL_Paste!$I7167)+1,FIND("]",GL_Paste!$I7167)-FIND("[",GL_Paste!$I7167)-1),"")))</f>
        <v/>
      </c>
      <c r="D7170">
        <f>IF(GL_Paste!$B7167="","",IFERROR(INDEX(DeptName,MATCH($C7170,DeptTag,0)),"UNALLOCATED"))</f>
        <v/>
      </c>
      <c r="E7170">
        <f>IF(GL_Paste!$B7167="","",IFERROR(INDEX(AcctCat,MATCH(GL_Paste!$B7167&amp;"",AcctCode,0)),"UNKNOWN"))</f>
        <v/>
      </c>
      <c r="F7170">
        <f>IF(GL_Paste!$B7167="","",IFERROR(INDEX(AcctSub,MATCH(GL_Paste!$B7167&amp;"",AcctCode,0)),"UNKNOWN"))</f>
        <v/>
      </c>
    </row>
    <row r="7171">
      <c r="A7171" s="40">
        <f>IF(GL_Paste!$B7168="","",N(GL_Paste!$H7168)-N(GL_Paste!$G7168))</f>
        <v/>
      </c>
      <c r="B7171" s="43">
        <f>IF(GL_Paste!$B7168="","",DATE(YEAR(GL_Paste!$E7168),MONTH(GL_Paste!$E7168),1))</f>
        <v/>
      </c>
      <c r="C7171">
        <f>IF(GL_Paste!$B7168="","",IF(TRIM(GL_Paste!$M7168)&lt;&gt;"",TRIM(GL_Paste!$M7168),IFERROR(MID(GL_Paste!$I7168,FIND("[",GL_Paste!$I7168)+1,FIND("]",GL_Paste!$I7168)-FIND("[",GL_Paste!$I7168)-1),"")))</f>
        <v/>
      </c>
      <c r="D7171">
        <f>IF(GL_Paste!$B7168="","",IFERROR(INDEX(DeptName,MATCH($C7171,DeptTag,0)),"UNALLOCATED"))</f>
        <v/>
      </c>
      <c r="E7171">
        <f>IF(GL_Paste!$B7168="","",IFERROR(INDEX(AcctCat,MATCH(GL_Paste!$B7168&amp;"",AcctCode,0)),"UNKNOWN"))</f>
        <v/>
      </c>
      <c r="F7171">
        <f>IF(GL_Paste!$B7168="","",IFERROR(INDEX(AcctSub,MATCH(GL_Paste!$B7168&amp;"",AcctCode,0)),"UNKNOWN"))</f>
        <v/>
      </c>
    </row>
    <row r="7172">
      <c r="A7172" s="40">
        <f>IF(GL_Paste!$B7169="","",N(GL_Paste!$H7169)-N(GL_Paste!$G7169))</f>
        <v/>
      </c>
      <c r="B7172" s="43">
        <f>IF(GL_Paste!$B7169="","",DATE(YEAR(GL_Paste!$E7169),MONTH(GL_Paste!$E7169),1))</f>
        <v/>
      </c>
      <c r="C7172">
        <f>IF(GL_Paste!$B7169="","",IF(TRIM(GL_Paste!$M7169)&lt;&gt;"",TRIM(GL_Paste!$M7169),IFERROR(MID(GL_Paste!$I7169,FIND("[",GL_Paste!$I7169)+1,FIND("]",GL_Paste!$I7169)-FIND("[",GL_Paste!$I7169)-1),"")))</f>
        <v/>
      </c>
      <c r="D7172">
        <f>IF(GL_Paste!$B7169="","",IFERROR(INDEX(DeptName,MATCH($C7172,DeptTag,0)),"UNALLOCATED"))</f>
        <v/>
      </c>
      <c r="E7172">
        <f>IF(GL_Paste!$B7169="","",IFERROR(INDEX(AcctCat,MATCH(GL_Paste!$B7169&amp;"",AcctCode,0)),"UNKNOWN"))</f>
        <v/>
      </c>
      <c r="F7172">
        <f>IF(GL_Paste!$B7169="","",IFERROR(INDEX(AcctSub,MATCH(GL_Paste!$B7169&amp;"",AcctCode,0)),"UNKNOWN"))</f>
        <v/>
      </c>
    </row>
    <row r="7173">
      <c r="A7173" s="40">
        <f>IF(GL_Paste!$B7170="","",N(GL_Paste!$H7170)-N(GL_Paste!$G7170))</f>
        <v/>
      </c>
      <c r="B7173" s="43">
        <f>IF(GL_Paste!$B7170="","",DATE(YEAR(GL_Paste!$E7170),MONTH(GL_Paste!$E7170),1))</f>
        <v/>
      </c>
      <c r="C7173">
        <f>IF(GL_Paste!$B7170="","",IF(TRIM(GL_Paste!$M7170)&lt;&gt;"",TRIM(GL_Paste!$M7170),IFERROR(MID(GL_Paste!$I7170,FIND("[",GL_Paste!$I7170)+1,FIND("]",GL_Paste!$I7170)-FIND("[",GL_Paste!$I7170)-1),"")))</f>
        <v/>
      </c>
      <c r="D7173">
        <f>IF(GL_Paste!$B7170="","",IFERROR(INDEX(DeptName,MATCH($C7173,DeptTag,0)),"UNALLOCATED"))</f>
        <v/>
      </c>
      <c r="E7173">
        <f>IF(GL_Paste!$B7170="","",IFERROR(INDEX(AcctCat,MATCH(GL_Paste!$B7170&amp;"",AcctCode,0)),"UNKNOWN"))</f>
        <v/>
      </c>
      <c r="F7173">
        <f>IF(GL_Paste!$B7170="","",IFERROR(INDEX(AcctSub,MATCH(GL_Paste!$B7170&amp;"",AcctCode,0)),"UNKNOWN"))</f>
        <v/>
      </c>
    </row>
    <row r="7174">
      <c r="A7174" s="40">
        <f>IF(GL_Paste!$B7171="","",N(GL_Paste!$H7171)-N(GL_Paste!$G7171))</f>
        <v/>
      </c>
      <c r="B7174" s="43">
        <f>IF(GL_Paste!$B7171="","",DATE(YEAR(GL_Paste!$E7171),MONTH(GL_Paste!$E7171),1))</f>
        <v/>
      </c>
      <c r="C7174">
        <f>IF(GL_Paste!$B7171="","",IF(TRIM(GL_Paste!$M7171)&lt;&gt;"",TRIM(GL_Paste!$M7171),IFERROR(MID(GL_Paste!$I7171,FIND("[",GL_Paste!$I7171)+1,FIND("]",GL_Paste!$I7171)-FIND("[",GL_Paste!$I7171)-1),"")))</f>
        <v/>
      </c>
      <c r="D7174">
        <f>IF(GL_Paste!$B7171="","",IFERROR(INDEX(DeptName,MATCH($C7174,DeptTag,0)),"UNALLOCATED"))</f>
        <v/>
      </c>
      <c r="E7174">
        <f>IF(GL_Paste!$B7171="","",IFERROR(INDEX(AcctCat,MATCH(GL_Paste!$B7171&amp;"",AcctCode,0)),"UNKNOWN"))</f>
        <v/>
      </c>
      <c r="F7174">
        <f>IF(GL_Paste!$B7171="","",IFERROR(INDEX(AcctSub,MATCH(GL_Paste!$B7171&amp;"",AcctCode,0)),"UNKNOWN"))</f>
        <v/>
      </c>
    </row>
    <row r="7175">
      <c r="A7175" s="40">
        <f>IF(GL_Paste!$B7172="","",N(GL_Paste!$H7172)-N(GL_Paste!$G7172))</f>
        <v/>
      </c>
      <c r="B7175" s="43">
        <f>IF(GL_Paste!$B7172="","",DATE(YEAR(GL_Paste!$E7172),MONTH(GL_Paste!$E7172),1))</f>
        <v/>
      </c>
      <c r="C7175">
        <f>IF(GL_Paste!$B7172="","",IF(TRIM(GL_Paste!$M7172)&lt;&gt;"",TRIM(GL_Paste!$M7172),IFERROR(MID(GL_Paste!$I7172,FIND("[",GL_Paste!$I7172)+1,FIND("]",GL_Paste!$I7172)-FIND("[",GL_Paste!$I7172)-1),"")))</f>
        <v/>
      </c>
      <c r="D7175">
        <f>IF(GL_Paste!$B7172="","",IFERROR(INDEX(DeptName,MATCH($C7175,DeptTag,0)),"UNALLOCATED"))</f>
        <v/>
      </c>
      <c r="E7175">
        <f>IF(GL_Paste!$B7172="","",IFERROR(INDEX(AcctCat,MATCH(GL_Paste!$B7172&amp;"",AcctCode,0)),"UNKNOWN"))</f>
        <v/>
      </c>
      <c r="F7175">
        <f>IF(GL_Paste!$B7172="","",IFERROR(INDEX(AcctSub,MATCH(GL_Paste!$B7172&amp;"",AcctCode,0)),"UNKNOWN"))</f>
        <v/>
      </c>
    </row>
    <row r="7176">
      <c r="A7176" s="40">
        <f>IF(GL_Paste!$B7173="","",N(GL_Paste!$H7173)-N(GL_Paste!$G7173))</f>
        <v/>
      </c>
      <c r="B7176" s="43">
        <f>IF(GL_Paste!$B7173="","",DATE(YEAR(GL_Paste!$E7173),MONTH(GL_Paste!$E7173),1))</f>
        <v/>
      </c>
      <c r="C7176">
        <f>IF(GL_Paste!$B7173="","",IF(TRIM(GL_Paste!$M7173)&lt;&gt;"",TRIM(GL_Paste!$M7173),IFERROR(MID(GL_Paste!$I7173,FIND("[",GL_Paste!$I7173)+1,FIND("]",GL_Paste!$I7173)-FIND("[",GL_Paste!$I7173)-1),"")))</f>
        <v/>
      </c>
      <c r="D7176">
        <f>IF(GL_Paste!$B7173="","",IFERROR(INDEX(DeptName,MATCH($C7176,DeptTag,0)),"UNALLOCATED"))</f>
        <v/>
      </c>
      <c r="E7176">
        <f>IF(GL_Paste!$B7173="","",IFERROR(INDEX(AcctCat,MATCH(GL_Paste!$B7173&amp;"",AcctCode,0)),"UNKNOWN"))</f>
        <v/>
      </c>
      <c r="F7176">
        <f>IF(GL_Paste!$B7173="","",IFERROR(INDEX(AcctSub,MATCH(GL_Paste!$B7173&amp;"",AcctCode,0)),"UNKNOWN"))</f>
        <v/>
      </c>
    </row>
    <row r="7177">
      <c r="A7177" s="40">
        <f>IF(GL_Paste!$B7174="","",N(GL_Paste!$H7174)-N(GL_Paste!$G7174))</f>
        <v/>
      </c>
      <c r="B7177" s="43">
        <f>IF(GL_Paste!$B7174="","",DATE(YEAR(GL_Paste!$E7174),MONTH(GL_Paste!$E7174),1))</f>
        <v/>
      </c>
      <c r="C7177">
        <f>IF(GL_Paste!$B7174="","",IF(TRIM(GL_Paste!$M7174)&lt;&gt;"",TRIM(GL_Paste!$M7174),IFERROR(MID(GL_Paste!$I7174,FIND("[",GL_Paste!$I7174)+1,FIND("]",GL_Paste!$I7174)-FIND("[",GL_Paste!$I7174)-1),"")))</f>
        <v/>
      </c>
      <c r="D7177">
        <f>IF(GL_Paste!$B7174="","",IFERROR(INDEX(DeptName,MATCH($C7177,DeptTag,0)),"UNALLOCATED"))</f>
        <v/>
      </c>
      <c r="E7177">
        <f>IF(GL_Paste!$B7174="","",IFERROR(INDEX(AcctCat,MATCH(GL_Paste!$B7174&amp;"",AcctCode,0)),"UNKNOWN"))</f>
        <v/>
      </c>
      <c r="F7177">
        <f>IF(GL_Paste!$B7174="","",IFERROR(INDEX(AcctSub,MATCH(GL_Paste!$B7174&amp;"",AcctCode,0)),"UNKNOWN"))</f>
        <v/>
      </c>
    </row>
    <row r="7178">
      <c r="A7178" s="40">
        <f>IF(GL_Paste!$B7175="","",N(GL_Paste!$H7175)-N(GL_Paste!$G7175))</f>
        <v/>
      </c>
      <c r="B7178" s="43">
        <f>IF(GL_Paste!$B7175="","",DATE(YEAR(GL_Paste!$E7175),MONTH(GL_Paste!$E7175),1))</f>
        <v/>
      </c>
      <c r="C7178">
        <f>IF(GL_Paste!$B7175="","",IF(TRIM(GL_Paste!$M7175)&lt;&gt;"",TRIM(GL_Paste!$M7175),IFERROR(MID(GL_Paste!$I7175,FIND("[",GL_Paste!$I7175)+1,FIND("]",GL_Paste!$I7175)-FIND("[",GL_Paste!$I7175)-1),"")))</f>
        <v/>
      </c>
      <c r="D7178">
        <f>IF(GL_Paste!$B7175="","",IFERROR(INDEX(DeptName,MATCH($C7178,DeptTag,0)),"UNALLOCATED"))</f>
        <v/>
      </c>
      <c r="E7178">
        <f>IF(GL_Paste!$B7175="","",IFERROR(INDEX(AcctCat,MATCH(GL_Paste!$B7175&amp;"",AcctCode,0)),"UNKNOWN"))</f>
        <v/>
      </c>
      <c r="F7178">
        <f>IF(GL_Paste!$B7175="","",IFERROR(INDEX(AcctSub,MATCH(GL_Paste!$B7175&amp;"",AcctCode,0)),"UNKNOWN"))</f>
        <v/>
      </c>
    </row>
    <row r="7179">
      <c r="A7179" s="40">
        <f>IF(GL_Paste!$B7176="","",N(GL_Paste!$H7176)-N(GL_Paste!$G7176))</f>
        <v/>
      </c>
      <c r="B7179" s="43">
        <f>IF(GL_Paste!$B7176="","",DATE(YEAR(GL_Paste!$E7176),MONTH(GL_Paste!$E7176),1))</f>
        <v/>
      </c>
      <c r="C7179">
        <f>IF(GL_Paste!$B7176="","",IF(TRIM(GL_Paste!$M7176)&lt;&gt;"",TRIM(GL_Paste!$M7176),IFERROR(MID(GL_Paste!$I7176,FIND("[",GL_Paste!$I7176)+1,FIND("]",GL_Paste!$I7176)-FIND("[",GL_Paste!$I7176)-1),"")))</f>
        <v/>
      </c>
      <c r="D7179">
        <f>IF(GL_Paste!$B7176="","",IFERROR(INDEX(DeptName,MATCH($C7179,DeptTag,0)),"UNALLOCATED"))</f>
        <v/>
      </c>
      <c r="E7179">
        <f>IF(GL_Paste!$B7176="","",IFERROR(INDEX(AcctCat,MATCH(GL_Paste!$B7176&amp;"",AcctCode,0)),"UNKNOWN"))</f>
        <v/>
      </c>
      <c r="F7179">
        <f>IF(GL_Paste!$B7176="","",IFERROR(INDEX(AcctSub,MATCH(GL_Paste!$B7176&amp;"",AcctCode,0)),"UNKNOWN"))</f>
        <v/>
      </c>
    </row>
    <row r="7180">
      <c r="A7180" s="40">
        <f>IF(GL_Paste!$B7177="","",N(GL_Paste!$H7177)-N(GL_Paste!$G7177))</f>
        <v/>
      </c>
      <c r="B7180" s="43">
        <f>IF(GL_Paste!$B7177="","",DATE(YEAR(GL_Paste!$E7177),MONTH(GL_Paste!$E7177),1))</f>
        <v/>
      </c>
      <c r="C7180">
        <f>IF(GL_Paste!$B7177="","",IF(TRIM(GL_Paste!$M7177)&lt;&gt;"",TRIM(GL_Paste!$M7177),IFERROR(MID(GL_Paste!$I7177,FIND("[",GL_Paste!$I7177)+1,FIND("]",GL_Paste!$I7177)-FIND("[",GL_Paste!$I7177)-1),"")))</f>
        <v/>
      </c>
      <c r="D7180">
        <f>IF(GL_Paste!$B7177="","",IFERROR(INDEX(DeptName,MATCH($C7180,DeptTag,0)),"UNALLOCATED"))</f>
        <v/>
      </c>
      <c r="E7180">
        <f>IF(GL_Paste!$B7177="","",IFERROR(INDEX(AcctCat,MATCH(GL_Paste!$B7177&amp;"",AcctCode,0)),"UNKNOWN"))</f>
        <v/>
      </c>
      <c r="F7180">
        <f>IF(GL_Paste!$B7177="","",IFERROR(INDEX(AcctSub,MATCH(GL_Paste!$B7177&amp;"",AcctCode,0)),"UNKNOWN"))</f>
        <v/>
      </c>
    </row>
    <row r="7181">
      <c r="A7181" s="40">
        <f>IF(GL_Paste!$B7178="","",N(GL_Paste!$H7178)-N(GL_Paste!$G7178))</f>
        <v/>
      </c>
      <c r="B7181" s="43">
        <f>IF(GL_Paste!$B7178="","",DATE(YEAR(GL_Paste!$E7178),MONTH(GL_Paste!$E7178),1))</f>
        <v/>
      </c>
      <c r="C7181">
        <f>IF(GL_Paste!$B7178="","",IF(TRIM(GL_Paste!$M7178)&lt;&gt;"",TRIM(GL_Paste!$M7178),IFERROR(MID(GL_Paste!$I7178,FIND("[",GL_Paste!$I7178)+1,FIND("]",GL_Paste!$I7178)-FIND("[",GL_Paste!$I7178)-1),"")))</f>
        <v/>
      </c>
      <c r="D7181">
        <f>IF(GL_Paste!$B7178="","",IFERROR(INDEX(DeptName,MATCH($C7181,DeptTag,0)),"UNALLOCATED"))</f>
        <v/>
      </c>
      <c r="E7181">
        <f>IF(GL_Paste!$B7178="","",IFERROR(INDEX(AcctCat,MATCH(GL_Paste!$B7178&amp;"",AcctCode,0)),"UNKNOWN"))</f>
        <v/>
      </c>
      <c r="F7181">
        <f>IF(GL_Paste!$B7178="","",IFERROR(INDEX(AcctSub,MATCH(GL_Paste!$B7178&amp;"",AcctCode,0)),"UNKNOWN"))</f>
        <v/>
      </c>
    </row>
    <row r="7182">
      <c r="A7182" s="40">
        <f>IF(GL_Paste!$B7179="","",N(GL_Paste!$H7179)-N(GL_Paste!$G7179))</f>
        <v/>
      </c>
      <c r="B7182" s="43">
        <f>IF(GL_Paste!$B7179="","",DATE(YEAR(GL_Paste!$E7179),MONTH(GL_Paste!$E7179),1))</f>
        <v/>
      </c>
      <c r="C7182">
        <f>IF(GL_Paste!$B7179="","",IF(TRIM(GL_Paste!$M7179)&lt;&gt;"",TRIM(GL_Paste!$M7179),IFERROR(MID(GL_Paste!$I7179,FIND("[",GL_Paste!$I7179)+1,FIND("]",GL_Paste!$I7179)-FIND("[",GL_Paste!$I7179)-1),"")))</f>
        <v/>
      </c>
      <c r="D7182">
        <f>IF(GL_Paste!$B7179="","",IFERROR(INDEX(DeptName,MATCH($C7182,DeptTag,0)),"UNALLOCATED"))</f>
        <v/>
      </c>
      <c r="E7182">
        <f>IF(GL_Paste!$B7179="","",IFERROR(INDEX(AcctCat,MATCH(GL_Paste!$B7179&amp;"",AcctCode,0)),"UNKNOWN"))</f>
        <v/>
      </c>
      <c r="F7182">
        <f>IF(GL_Paste!$B7179="","",IFERROR(INDEX(AcctSub,MATCH(GL_Paste!$B7179&amp;"",AcctCode,0)),"UNKNOWN"))</f>
        <v/>
      </c>
    </row>
    <row r="7183">
      <c r="A7183" s="40">
        <f>IF(GL_Paste!$B7180="","",N(GL_Paste!$H7180)-N(GL_Paste!$G7180))</f>
        <v/>
      </c>
      <c r="B7183" s="43">
        <f>IF(GL_Paste!$B7180="","",DATE(YEAR(GL_Paste!$E7180),MONTH(GL_Paste!$E7180),1))</f>
        <v/>
      </c>
      <c r="C7183">
        <f>IF(GL_Paste!$B7180="","",IF(TRIM(GL_Paste!$M7180)&lt;&gt;"",TRIM(GL_Paste!$M7180),IFERROR(MID(GL_Paste!$I7180,FIND("[",GL_Paste!$I7180)+1,FIND("]",GL_Paste!$I7180)-FIND("[",GL_Paste!$I7180)-1),"")))</f>
        <v/>
      </c>
      <c r="D7183">
        <f>IF(GL_Paste!$B7180="","",IFERROR(INDEX(DeptName,MATCH($C7183,DeptTag,0)),"UNALLOCATED"))</f>
        <v/>
      </c>
      <c r="E7183">
        <f>IF(GL_Paste!$B7180="","",IFERROR(INDEX(AcctCat,MATCH(GL_Paste!$B7180&amp;"",AcctCode,0)),"UNKNOWN"))</f>
        <v/>
      </c>
      <c r="F7183">
        <f>IF(GL_Paste!$B7180="","",IFERROR(INDEX(AcctSub,MATCH(GL_Paste!$B7180&amp;"",AcctCode,0)),"UNKNOWN"))</f>
        <v/>
      </c>
    </row>
    <row r="7184">
      <c r="A7184" s="40">
        <f>IF(GL_Paste!$B7181="","",N(GL_Paste!$H7181)-N(GL_Paste!$G7181))</f>
        <v/>
      </c>
      <c r="B7184" s="43">
        <f>IF(GL_Paste!$B7181="","",DATE(YEAR(GL_Paste!$E7181),MONTH(GL_Paste!$E7181),1))</f>
        <v/>
      </c>
      <c r="C7184">
        <f>IF(GL_Paste!$B7181="","",IF(TRIM(GL_Paste!$M7181)&lt;&gt;"",TRIM(GL_Paste!$M7181),IFERROR(MID(GL_Paste!$I7181,FIND("[",GL_Paste!$I7181)+1,FIND("]",GL_Paste!$I7181)-FIND("[",GL_Paste!$I7181)-1),"")))</f>
        <v/>
      </c>
      <c r="D7184">
        <f>IF(GL_Paste!$B7181="","",IFERROR(INDEX(DeptName,MATCH($C7184,DeptTag,0)),"UNALLOCATED"))</f>
        <v/>
      </c>
      <c r="E7184">
        <f>IF(GL_Paste!$B7181="","",IFERROR(INDEX(AcctCat,MATCH(GL_Paste!$B7181&amp;"",AcctCode,0)),"UNKNOWN"))</f>
        <v/>
      </c>
      <c r="F7184">
        <f>IF(GL_Paste!$B7181="","",IFERROR(INDEX(AcctSub,MATCH(GL_Paste!$B7181&amp;"",AcctCode,0)),"UNKNOWN"))</f>
        <v/>
      </c>
    </row>
    <row r="7185">
      <c r="A7185" s="40">
        <f>IF(GL_Paste!$B7182="","",N(GL_Paste!$H7182)-N(GL_Paste!$G7182))</f>
        <v/>
      </c>
      <c r="B7185" s="43">
        <f>IF(GL_Paste!$B7182="","",DATE(YEAR(GL_Paste!$E7182),MONTH(GL_Paste!$E7182),1))</f>
        <v/>
      </c>
      <c r="C7185">
        <f>IF(GL_Paste!$B7182="","",IF(TRIM(GL_Paste!$M7182)&lt;&gt;"",TRIM(GL_Paste!$M7182),IFERROR(MID(GL_Paste!$I7182,FIND("[",GL_Paste!$I7182)+1,FIND("]",GL_Paste!$I7182)-FIND("[",GL_Paste!$I7182)-1),"")))</f>
        <v/>
      </c>
      <c r="D7185">
        <f>IF(GL_Paste!$B7182="","",IFERROR(INDEX(DeptName,MATCH($C7185,DeptTag,0)),"UNALLOCATED"))</f>
        <v/>
      </c>
      <c r="E7185">
        <f>IF(GL_Paste!$B7182="","",IFERROR(INDEX(AcctCat,MATCH(GL_Paste!$B7182&amp;"",AcctCode,0)),"UNKNOWN"))</f>
        <v/>
      </c>
      <c r="F7185">
        <f>IF(GL_Paste!$B7182="","",IFERROR(INDEX(AcctSub,MATCH(GL_Paste!$B7182&amp;"",AcctCode,0)),"UNKNOWN"))</f>
        <v/>
      </c>
    </row>
    <row r="7186">
      <c r="A7186" s="40">
        <f>IF(GL_Paste!$B7183="","",N(GL_Paste!$H7183)-N(GL_Paste!$G7183))</f>
        <v/>
      </c>
      <c r="B7186" s="43">
        <f>IF(GL_Paste!$B7183="","",DATE(YEAR(GL_Paste!$E7183),MONTH(GL_Paste!$E7183),1))</f>
        <v/>
      </c>
      <c r="C7186">
        <f>IF(GL_Paste!$B7183="","",IF(TRIM(GL_Paste!$M7183)&lt;&gt;"",TRIM(GL_Paste!$M7183),IFERROR(MID(GL_Paste!$I7183,FIND("[",GL_Paste!$I7183)+1,FIND("]",GL_Paste!$I7183)-FIND("[",GL_Paste!$I7183)-1),"")))</f>
        <v/>
      </c>
      <c r="D7186">
        <f>IF(GL_Paste!$B7183="","",IFERROR(INDEX(DeptName,MATCH($C7186,DeptTag,0)),"UNALLOCATED"))</f>
        <v/>
      </c>
      <c r="E7186">
        <f>IF(GL_Paste!$B7183="","",IFERROR(INDEX(AcctCat,MATCH(GL_Paste!$B7183&amp;"",AcctCode,0)),"UNKNOWN"))</f>
        <v/>
      </c>
      <c r="F7186">
        <f>IF(GL_Paste!$B7183="","",IFERROR(INDEX(AcctSub,MATCH(GL_Paste!$B7183&amp;"",AcctCode,0)),"UNKNOWN"))</f>
        <v/>
      </c>
    </row>
    <row r="7187">
      <c r="A7187" s="40">
        <f>IF(GL_Paste!$B7184="","",N(GL_Paste!$H7184)-N(GL_Paste!$G7184))</f>
        <v/>
      </c>
      <c r="B7187" s="43">
        <f>IF(GL_Paste!$B7184="","",DATE(YEAR(GL_Paste!$E7184),MONTH(GL_Paste!$E7184),1))</f>
        <v/>
      </c>
      <c r="C7187">
        <f>IF(GL_Paste!$B7184="","",IF(TRIM(GL_Paste!$M7184)&lt;&gt;"",TRIM(GL_Paste!$M7184),IFERROR(MID(GL_Paste!$I7184,FIND("[",GL_Paste!$I7184)+1,FIND("]",GL_Paste!$I7184)-FIND("[",GL_Paste!$I7184)-1),"")))</f>
        <v/>
      </c>
      <c r="D7187">
        <f>IF(GL_Paste!$B7184="","",IFERROR(INDEX(DeptName,MATCH($C7187,DeptTag,0)),"UNALLOCATED"))</f>
        <v/>
      </c>
      <c r="E7187">
        <f>IF(GL_Paste!$B7184="","",IFERROR(INDEX(AcctCat,MATCH(GL_Paste!$B7184&amp;"",AcctCode,0)),"UNKNOWN"))</f>
        <v/>
      </c>
      <c r="F7187">
        <f>IF(GL_Paste!$B7184="","",IFERROR(INDEX(AcctSub,MATCH(GL_Paste!$B7184&amp;"",AcctCode,0)),"UNKNOWN"))</f>
        <v/>
      </c>
    </row>
    <row r="7188">
      <c r="A7188" s="40">
        <f>IF(GL_Paste!$B7185="","",N(GL_Paste!$H7185)-N(GL_Paste!$G7185))</f>
        <v/>
      </c>
      <c r="B7188" s="43">
        <f>IF(GL_Paste!$B7185="","",DATE(YEAR(GL_Paste!$E7185),MONTH(GL_Paste!$E7185),1))</f>
        <v/>
      </c>
      <c r="C7188">
        <f>IF(GL_Paste!$B7185="","",IF(TRIM(GL_Paste!$M7185)&lt;&gt;"",TRIM(GL_Paste!$M7185),IFERROR(MID(GL_Paste!$I7185,FIND("[",GL_Paste!$I7185)+1,FIND("]",GL_Paste!$I7185)-FIND("[",GL_Paste!$I7185)-1),"")))</f>
        <v/>
      </c>
      <c r="D7188">
        <f>IF(GL_Paste!$B7185="","",IFERROR(INDEX(DeptName,MATCH($C7188,DeptTag,0)),"UNALLOCATED"))</f>
        <v/>
      </c>
      <c r="E7188">
        <f>IF(GL_Paste!$B7185="","",IFERROR(INDEX(AcctCat,MATCH(GL_Paste!$B7185&amp;"",AcctCode,0)),"UNKNOWN"))</f>
        <v/>
      </c>
      <c r="F7188">
        <f>IF(GL_Paste!$B7185="","",IFERROR(INDEX(AcctSub,MATCH(GL_Paste!$B7185&amp;"",AcctCode,0)),"UNKNOWN"))</f>
        <v/>
      </c>
    </row>
    <row r="7189">
      <c r="A7189" s="40">
        <f>IF(GL_Paste!$B7186="","",N(GL_Paste!$H7186)-N(GL_Paste!$G7186))</f>
        <v/>
      </c>
      <c r="B7189" s="43">
        <f>IF(GL_Paste!$B7186="","",DATE(YEAR(GL_Paste!$E7186),MONTH(GL_Paste!$E7186),1))</f>
        <v/>
      </c>
      <c r="C7189">
        <f>IF(GL_Paste!$B7186="","",IF(TRIM(GL_Paste!$M7186)&lt;&gt;"",TRIM(GL_Paste!$M7186),IFERROR(MID(GL_Paste!$I7186,FIND("[",GL_Paste!$I7186)+1,FIND("]",GL_Paste!$I7186)-FIND("[",GL_Paste!$I7186)-1),"")))</f>
        <v/>
      </c>
      <c r="D7189">
        <f>IF(GL_Paste!$B7186="","",IFERROR(INDEX(DeptName,MATCH($C7189,DeptTag,0)),"UNALLOCATED"))</f>
        <v/>
      </c>
      <c r="E7189">
        <f>IF(GL_Paste!$B7186="","",IFERROR(INDEX(AcctCat,MATCH(GL_Paste!$B7186&amp;"",AcctCode,0)),"UNKNOWN"))</f>
        <v/>
      </c>
      <c r="F7189">
        <f>IF(GL_Paste!$B7186="","",IFERROR(INDEX(AcctSub,MATCH(GL_Paste!$B7186&amp;"",AcctCode,0)),"UNKNOWN"))</f>
        <v/>
      </c>
    </row>
    <row r="7190">
      <c r="A7190" s="40">
        <f>IF(GL_Paste!$B7187="","",N(GL_Paste!$H7187)-N(GL_Paste!$G7187))</f>
        <v/>
      </c>
      <c r="B7190" s="43">
        <f>IF(GL_Paste!$B7187="","",DATE(YEAR(GL_Paste!$E7187),MONTH(GL_Paste!$E7187),1))</f>
        <v/>
      </c>
      <c r="C7190">
        <f>IF(GL_Paste!$B7187="","",IF(TRIM(GL_Paste!$M7187)&lt;&gt;"",TRIM(GL_Paste!$M7187),IFERROR(MID(GL_Paste!$I7187,FIND("[",GL_Paste!$I7187)+1,FIND("]",GL_Paste!$I7187)-FIND("[",GL_Paste!$I7187)-1),"")))</f>
        <v/>
      </c>
      <c r="D7190">
        <f>IF(GL_Paste!$B7187="","",IFERROR(INDEX(DeptName,MATCH($C7190,DeptTag,0)),"UNALLOCATED"))</f>
        <v/>
      </c>
      <c r="E7190">
        <f>IF(GL_Paste!$B7187="","",IFERROR(INDEX(AcctCat,MATCH(GL_Paste!$B7187&amp;"",AcctCode,0)),"UNKNOWN"))</f>
        <v/>
      </c>
      <c r="F7190">
        <f>IF(GL_Paste!$B7187="","",IFERROR(INDEX(AcctSub,MATCH(GL_Paste!$B7187&amp;"",AcctCode,0)),"UNKNOWN"))</f>
        <v/>
      </c>
    </row>
    <row r="7191">
      <c r="A7191" s="40">
        <f>IF(GL_Paste!$B7188="","",N(GL_Paste!$H7188)-N(GL_Paste!$G7188))</f>
        <v/>
      </c>
      <c r="B7191" s="43">
        <f>IF(GL_Paste!$B7188="","",DATE(YEAR(GL_Paste!$E7188),MONTH(GL_Paste!$E7188),1))</f>
        <v/>
      </c>
      <c r="C7191">
        <f>IF(GL_Paste!$B7188="","",IF(TRIM(GL_Paste!$M7188)&lt;&gt;"",TRIM(GL_Paste!$M7188),IFERROR(MID(GL_Paste!$I7188,FIND("[",GL_Paste!$I7188)+1,FIND("]",GL_Paste!$I7188)-FIND("[",GL_Paste!$I7188)-1),"")))</f>
        <v/>
      </c>
      <c r="D7191">
        <f>IF(GL_Paste!$B7188="","",IFERROR(INDEX(DeptName,MATCH($C7191,DeptTag,0)),"UNALLOCATED"))</f>
        <v/>
      </c>
      <c r="E7191">
        <f>IF(GL_Paste!$B7188="","",IFERROR(INDEX(AcctCat,MATCH(GL_Paste!$B7188&amp;"",AcctCode,0)),"UNKNOWN"))</f>
        <v/>
      </c>
      <c r="F7191">
        <f>IF(GL_Paste!$B7188="","",IFERROR(INDEX(AcctSub,MATCH(GL_Paste!$B7188&amp;"",AcctCode,0)),"UNKNOWN"))</f>
        <v/>
      </c>
    </row>
    <row r="7192">
      <c r="A7192" s="40">
        <f>IF(GL_Paste!$B7189="","",N(GL_Paste!$H7189)-N(GL_Paste!$G7189))</f>
        <v/>
      </c>
      <c r="B7192" s="43">
        <f>IF(GL_Paste!$B7189="","",DATE(YEAR(GL_Paste!$E7189),MONTH(GL_Paste!$E7189),1))</f>
        <v/>
      </c>
      <c r="C7192">
        <f>IF(GL_Paste!$B7189="","",IF(TRIM(GL_Paste!$M7189)&lt;&gt;"",TRIM(GL_Paste!$M7189),IFERROR(MID(GL_Paste!$I7189,FIND("[",GL_Paste!$I7189)+1,FIND("]",GL_Paste!$I7189)-FIND("[",GL_Paste!$I7189)-1),"")))</f>
        <v/>
      </c>
      <c r="D7192">
        <f>IF(GL_Paste!$B7189="","",IFERROR(INDEX(DeptName,MATCH($C7192,DeptTag,0)),"UNALLOCATED"))</f>
        <v/>
      </c>
      <c r="E7192">
        <f>IF(GL_Paste!$B7189="","",IFERROR(INDEX(AcctCat,MATCH(GL_Paste!$B7189&amp;"",AcctCode,0)),"UNKNOWN"))</f>
        <v/>
      </c>
      <c r="F7192">
        <f>IF(GL_Paste!$B7189="","",IFERROR(INDEX(AcctSub,MATCH(GL_Paste!$B7189&amp;"",AcctCode,0)),"UNKNOWN"))</f>
        <v/>
      </c>
    </row>
    <row r="7193">
      <c r="A7193" s="40">
        <f>IF(GL_Paste!$B7190="","",N(GL_Paste!$H7190)-N(GL_Paste!$G7190))</f>
        <v/>
      </c>
      <c r="B7193" s="43">
        <f>IF(GL_Paste!$B7190="","",DATE(YEAR(GL_Paste!$E7190),MONTH(GL_Paste!$E7190),1))</f>
        <v/>
      </c>
      <c r="C7193">
        <f>IF(GL_Paste!$B7190="","",IF(TRIM(GL_Paste!$M7190)&lt;&gt;"",TRIM(GL_Paste!$M7190),IFERROR(MID(GL_Paste!$I7190,FIND("[",GL_Paste!$I7190)+1,FIND("]",GL_Paste!$I7190)-FIND("[",GL_Paste!$I7190)-1),"")))</f>
        <v/>
      </c>
      <c r="D7193">
        <f>IF(GL_Paste!$B7190="","",IFERROR(INDEX(DeptName,MATCH($C7193,DeptTag,0)),"UNALLOCATED"))</f>
        <v/>
      </c>
      <c r="E7193">
        <f>IF(GL_Paste!$B7190="","",IFERROR(INDEX(AcctCat,MATCH(GL_Paste!$B7190&amp;"",AcctCode,0)),"UNKNOWN"))</f>
        <v/>
      </c>
      <c r="F7193">
        <f>IF(GL_Paste!$B7190="","",IFERROR(INDEX(AcctSub,MATCH(GL_Paste!$B7190&amp;"",AcctCode,0)),"UNKNOWN"))</f>
        <v/>
      </c>
    </row>
    <row r="7194">
      <c r="A7194" s="40">
        <f>IF(GL_Paste!$B7191="","",N(GL_Paste!$H7191)-N(GL_Paste!$G7191))</f>
        <v/>
      </c>
      <c r="B7194" s="43">
        <f>IF(GL_Paste!$B7191="","",DATE(YEAR(GL_Paste!$E7191),MONTH(GL_Paste!$E7191),1))</f>
        <v/>
      </c>
      <c r="C7194">
        <f>IF(GL_Paste!$B7191="","",IF(TRIM(GL_Paste!$M7191)&lt;&gt;"",TRIM(GL_Paste!$M7191),IFERROR(MID(GL_Paste!$I7191,FIND("[",GL_Paste!$I7191)+1,FIND("]",GL_Paste!$I7191)-FIND("[",GL_Paste!$I7191)-1),"")))</f>
        <v/>
      </c>
      <c r="D7194">
        <f>IF(GL_Paste!$B7191="","",IFERROR(INDEX(DeptName,MATCH($C7194,DeptTag,0)),"UNALLOCATED"))</f>
        <v/>
      </c>
      <c r="E7194">
        <f>IF(GL_Paste!$B7191="","",IFERROR(INDEX(AcctCat,MATCH(GL_Paste!$B7191&amp;"",AcctCode,0)),"UNKNOWN"))</f>
        <v/>
      </c>
      <c r="F7194">
        <f>IF(GL_Paste!$B7191="","",IFERROR(INDEX(AcctSub,MATCH(GL_Paste!$B7191&amp;"",AcctCode,0)),"UNKNOWN"))</f>
        <v/>
      </c>
    </row>
    <row r="7195">
      <c r="A7195" s="40">
        <f>IF(GL_Paste!$B7192="","",N(GL_Paste!$H7192)-N(GL_Paste!$G7192))</f>
        <v/>
      </c>
      <c r="B7195" s="43">
        <f>IF(GL_Paste!$B7192="","",DATE(YEAR(GL_Paste!$E7192),MONTH(GL_Paste!$E7192),1))</f>
        <v/>
      </c>
      <c r="C7195">
        <f>IF(GL_Paste!$B7192="","",IF(TRIM(GL_Paste!$M7192)&lt;&gt;"",TRIM(GL_Paste!$M7192),IFERROR(MID(GL_Paste!$I7192,FIND("[",GL_Paste!$I7192)+1,FIND("]",GL_Paste!$I7192)-FIND("[",GL_Paste!$I7192)-1),"")))</f>
        <v/>
      </c>
      <c r="D7195">
        <f>IF(GL_Paste!$B7192="","",IFERROR(INDEX(DeptName,MATCH($C7195,DeptTag,0)),"UNALLOCATED"))</f>
        <v/>
      </c>
      <c r="E7195">
        <f>IF(GL_Paste!$B7192="","",IFERROR(INDEX(AcctCat,MATCH(GL_Paste!$B7192&amp;"",AcctCode,0)),"UNKNOWN"))</f>
        <v/>
      </c>
      <c r="F7195">
        <f>IF(GL_Paste!$B7192="","",IFERROR(INDEX(AcctSub,MATCH(GL_Paste!$B7192&amp;"",AcctCode,0)),"UNKNOWN"))</f>
        <v/>
      </c>
    </row>
    <row r="7196">
      <c r="A7196" s="40">
        <f>IF(GL_Paste!$B7193="","",N(GL_Paste!$H7193)-N(GL_Paste!$G7193))</f>
        <v/>
      </c>
      <c r="B7196" s="43">
        <f>IF(GL_Paste!$B7193="","",DATE(YEAR(GL_Paste!$E7193),MONTH(GL_Paste!$E7193),1))</f>
        <v/>
      </c>
      <c r="C7196">
        <f>IF(GL_Paste!$B7193="","",IF(TRIM(GL_Paste!$M7193)&lt;&gt;"",TRIM(GL_Paste!$M7193),IFERROR(MID(GL_Paste!$I7193,FIND("[",GL_Paste!$I7193)+1,FIND("]",GL_Paste!$I7193)-FIND("[",GL_Paste!$I7193)-1),"")))</f>
        <v/>
      </c>
      <c r="D7196">
        <f>IF(GL_Paste!$B7193="","",IFERROR(INDEX(DeptName,MATCH($C7196,DeptTag,0)),"UNALLOCATED"))</f>
        <v/>
      </c>
      <c r="E7196">
        <f>IF(GL_Paste!$B7193="","",IFERROR(INDEX(AcctCat,MATCH(GL_Paste!$B7193&amp;"",AcctCode,0)),"UNKNOWN"))</f>
        <v/>
      </c>
      <c r="F7196">
        <f>IF(GL_Paste!$B7193="","",IFERROR(INDEX(AcctSub,MATCH(GL_Paste!$B7193&amp;"",AcctCode,0)),"UNKNOWN"))</f>
        <v/>
      </c>
    </row>
    <row r="7197">
      <c r="A7197" s="40">
        <f>IF(GL_Paste!$B7194="","",N(GL_Paste!$H7194)-N(GL_Paste!$G7194))</f>
        <v/>
      </c>
      <c r="B7197" s="43">
        <f>IF(GL_Paste!$B7194="","",DATE(YEAR(GL_Paste!$E7194),MONTH(GL_Paste!$E7194),1))</f>
        <v/>
      </c>
      <c r="C7197">
        <f>IF(GL_Paste!$B7194="","",IF(TRIM(GL_Paste!$M7194)&lt;&gt;"",TRIM(GL_Paste!$M7194),IFERROR(MID(GL_Paste!$I7194,FIND("[",GL_Paste!$I7194)+1,FIND("]",GL_Paste!$I7194)-FIND("[",GL_Paste!$I7194)-1),"")))</f>
        <v/>
      </c>
      <c r="D7197">
        <f>IF(GL_Paste!$B7194="","",IFERROR(INDEX(DeptName,MATCH($C7197,DeptTag,0)),"UNALLOCATED"))</f>
        <v/>
      </c>
      <c r="E7197">
        <f>IF(GL_Paste!$B7194="","",IFERROR(INDEX(AcctCat,MATCH(GL_Paste!$B7194&amp;"",AcctCode,0)),"UNKNOWN"))</f>
        <v/>
      </c>
      <c r="F7197">
        <f>IF(GL_Paste!$B7194="","",IFERROR(INDEX(AcctSub,MATCH(GL_Paste!$B7194&amp;"",AcctCode,0)),"UNKNOWN"))</f>
        <v/>
      </c>
    </row>
    <row r="7198">
      <c r="A7198" s="40">
        <f>IF(GL_Paste!$B7195="","",N(GL_Paste!$H7195)-N(GL_Paste!$G7195))</f>
        <v/>
      </c>
      <c r="B7198" s="43">
        <f>IF(GL_Paste!$B7195="","",DATE(YEAR(GL_Paste!$E7195),MONTH(GL_Paste!$E7195),1))</f>
        <v/>
      </c>
      <c r="C7198">
        <f>IF(GL_Paste!$B7195="","",IF(TRIM(GL_Paste!$M7195)&lt;&gt;"",TRIM(GL_Paste!$M7195),IFERROR(MID(GL_Paste!$I7195,FIND("[",GL_Paste!$I7195)+1,FIND("]",GL_Paste!$I7195)-FIND("[",GL_Paste!$I7195)-1),"")))</f>
        <v/>
      </c>
      <c r="D7198">
        <f>IF(GL_Paste!$B7195="","",IFERROR(INDEX(DeptName,MATCH($C7198,DeptTag,0)),"UNALLOCATED"))</f>
        <v/>
      </c>
      <c r="E7198">
        <f>IF(GL_Paste!$B7195="","",IFERROR(INDEX(AcctCat,MATCH(GL_Paste!$B7195&amp;"",AcctCode,0)),"UNKNOWN"))</f>
        <v/>
      </c>
      <c r="F7198">
        <f>IF(GL_Paste!$B7195="","",IFERROR(INDEX(AcctSub,MATCH(GL_Paste!$B7195&amp;"",AcctCode,0)),"UNKNOWN"))</f>
        <v/>
      </c>
    </row>
    <row r="7199">
      <c r="A7199" s="40">
        <f>IF(GL_Paste!$B7196="","",N(GL_Paste!$H7196)-N(GL_Paste!$G7196))</f>
        <v/>
      </c>
      <c r="B7199" s="43">
        <f>IF(GL_Paste!$B7196="","",DATE(YEAR(GL_Paste!$E7196),MONTH(GL_Paste!$E7196),1))</f>
        <v/>
      </c>
      <c r="C7199">
        <f>IF(GL_Paste!$B7196="","",IF(TRIM(GL_Paste!$M7196)&lt;&gt;"",TRIM(GL_Paste!$M7196),IFERROR(MID(GL_Paste!$I7196,FIND("[",GL_Paste!$I7196)+1,FIND("]",GL_Paste!$I7196)-FIND("[",GL_Paste!$I7196)-1),"")))</f>
        <v/>
      </c>
      <c r="D7199">
        <f>IF(GL_Paste!$B7196="","",IFERROR(INDEX(DeptName,MATCH($C7199,DeptTag,0)),"UNALLOCATED"))</f>
        <v/>
      </c>
      <c r="E7199">
        <f>IF(GL_Paste!$B7196="","",IFERROR(INDEX(AcctCat,MATCH(GL_Paste!$B7196&amp;"",AcctCode,0)),"UNKNOWN"))</f>
        <v/>
      </c>
      <c r="F7199">
        <f>IF(GL_Paste!$B7196="","",IFERROR(INDEX(AcctSub,MATCH(GL_Paste!$B7196&amp;"",AcctCode,0)),"UNKNOWN"))</f>
        <v/>
      </c>
    </row>
    <row r="7200">
      <c r="A7200" s="40">
        <f>IF(GL_Paste!$B7197="","",N(GL_Paste!$H7197)-N(GL_Paste!$G7197))</f>
        <v/>
      </c>
      <c r="B7200" s="43">
        <f>IF(GL_Paste!$B7197="","",DATE(YEAR(GL_Paste!$E7197),MONTH(GL_Paste!$E7197),1))</f>
        <v/>
      </c>
      <c r="C7200">
        <f>IF(GL_Paste!$B7197="","",IF(TRIM(GL_Paste!$M7197)&lt;&gt;"",TRIM(GL_Paste!$M7197),IFERROR(MID(GL_Paste!$I7197,FIND("[",GL_Paste!$I7197)+1,FIND("]",GL_Paste!$I7197)-FIND("[",GL_Paste!$I7197)-1),"")))</f>
        <v/>
      </c>
      <c r="D7200">
        <f>IF(GL_Paste!$B7197="","",IFERROR(INDEX(DeptName,MATCH($C7200,DeptTag,0)),"UNALLOCATED"))</f>
        <v/>
      </c>
      <c r="E7200">
        <f>IF(GL_Paste!$B7197="","",IFERROR(INDEX(AcctCat,MATCH(GL_Paste!$B7197&amp;"",AcctCode,0)),"UNKNOWN"))</f>
        <v/>
      </c>
      <c r="F7200">
        <f>IF(GL_Paste!$B7197="","",IFERROR(INDEX(AcctSub,MATCH(GL_Paste!$B7197&amp;"",AcctCode,0)),"UNKNOWN"))</f>
        <v/>
      </c>
    </row>
    <row r="7201">
      <c r="A7201" s="40">
        <f>IF(GL_Paste!$B7198="","",N(GL_Paste!$H7198)-N(GL_Paste!$G7198))</f>
        <v/>
      </c>
      <c r="B7201" s="43">
        <f>IF(GL_Paste!$B7198="","",DATE(YEAR(GL_Paste!$E7198),MONTH(GL_Paste!$E7198),1))</f>
        <v/>
      </c>
      <c r="C7201">
        <f>IF(GL_Paste!$B7198="","",IF(TRIM(GL_Paste!$M7198)&lt;&gt;"",TRIM(GL_Paste!$M7198),IFERROR(MID(GL_Paste!$I7198,FIND("[",GL_Paste!$I7198)+1,FIND("]",GL_Paste!$I7198)-FIND("[",GL_Paste!$I7198)-1),"")))</f>
        <v/>
      </c>
      <c r="D7201">
        <f>IF(GL_Paste!$B7198="","",IFERROR(INDEX(DeptName,MATCH($C7201,DeptTag,0)),"UNALLOCATED"))</f>
        <v/>
      </c>
      <c r="E7201">
        <f>IF(GL_Paste!$B7198="","",IFERROR(INDEX(AcctCat,MATCH(GL_Paste!$B7198&amp;"",AcctCode,0)),"UNKNOWN"))</f>
        <v/>
      </c>
      <c r="F7201">
        <f>IF(GL_Paste!$B7198="","",IFERROR(INDEX(AcctSub,MATCH(GL_Paste!$B7198&amp;"",AcctCode,0)),"UNKNOWN"))</f>
        <v/>
      </c>
    </row>
    <row r="7202">
      <c r="A7202" s="40">
        <f>IF(GL_Paste!$B7199="","",N(GL_Paste!$H7199)-N(GL_Paste!$G7199))</f>
        <v/>
      </c>
      <c r="B7202" s="43">
        <f>IF(GL_Paste!$B7199="","",DATE(YEAR(GL_Paste!$E7199),MONTH(GL_Paste!$E7199),1))</f>
        <v/>
      </c>
      <c r="C7202">
        <f>IF(GL_Paste!$B7199="","",IF(TRIM(GL_Paste!$M7199)&lt;&gt;"",TRIM(GL_Paste!$M7199),IFERROR(MID(GL_Paste!$I7199,FIND("[",GL_Paste!$I7199)+1,FIND("]",GL_Paste!$I7199)-FIND("[",GL_Paste!$I7199)-1),"")))</f>
        <v/>
      </c>
      <c r="D7202">
        <f>IF(GL_Paste!$B7199="","",IFERROR(INDEX(DeptName,MATCH($C7202,DeptTag,0)),"UNALLOCATED"))</f>
        <v/>
      </c>
      <c r="E7202">
        <f>IF(GL_Paste!$B7199="","",IFERROR(INDEX(AcctCat,MATCH(GL_Paste!$B7199&amp;"",AcctCode,0)),"UNKNOWN"))</f>
        <v/>
      </c>
      <c r="F7202">
        <f>IF(GL_Paste!$B7199="","",IFERROR(INDEX(AcctSub,MATCH(GL_Paste!$B7199&amp;"",AcctCode,0)),"UNKNOWN"))</f>
        <v/>
      </c>
    </row>
    <row r="7203">
      <c r="A7203" s="40">
        <f>IF(GL_Paste!$B7200="","",N(GL_Paste!$H7200)-N(GL_Paste!$G7200))</f>
        <v/>
      </c>
      <c r="B7203" s="43">
        <f>IF(GL_Paste!$B7200="","",DATE(YEAR(GL_Paste!$E7200),MONTH(GL_Paste!$E7200),1))</f>
        <v/>
      </c>
      <c r="C7203">
        <f>IF(GL_Paste!$B7200="","",IF(TRIM(GL_Paste!$M7200)&lt;&gt;"",TRIM(GL_Paste!$M7200),IFERROR(MID(GL_Paste!$I7200,FIND("[",GL_Paste!$I7200)+1,FIND("]",GL_Paste!$I7200)-FIND("[",GL_Paste!$I7200)-1),"")))</f>
        <v/>
      </c>
      <c r="D7203">
        <f>IF(GL_Paste!$B7200="","",IFERROR(INDEX(DeptName,MATCH($C7203,DeptTag,0)),"UNALLOCATED"))</f>
        <v/>
      </c>
      <c r="E7203">
        <f>IF(GL_Paste!$B7200="","",IFERROR(INDEX(AcctCat,MATCH(GL_Paste!$B7200&amp;"",AcctCode,0)),"UNKNOWN"))</f>
        <v/>
      </c>
      <c r="F7203">
        <f>IF(GL_Paste!$B7200="","",IFERROR(INDEX(AcctSub,MATCH(GL_Paste!$B7200&amp;"",AcctCode,0)),"UNKNOWN"))</f>
        <v/>
      </c>
    </row>
    <row r="7204">
      <c r="A7204" s="40">
        <f>IF(GL_Paste!$B7201="","",N(GL_Paste!$H7201)-N(GL_Paste!$G7201))</f>
        <v/>
      </c>
      <c r="B7204" s="43">
        <f>IF(GL_Paste!$B7201="","",DATE(YEAR(GL_Paste!$E7201),MONTH(GL_Paste!$E7201),1))</f>
        <v/>
      </c>
      <c r="C7204">
        <f>IF(GL_Paste!$B7201="","",IF(TRIM(GL_Paste!$M7201)&lt;&gt;"",TRIM(GL_Paste!$M7201),IFERROR(MID(GL_Paste!$I7201,FIND("[",GL_Paste!$I7201)+1,FIND("]",GL_Paste!$I7201)-FIND("[",GL_Paste!$I7201)-1),"")))</f>
        <v/>
      </c>
      <c r="D7204">
        <f>IF(GL_Paste!$B7201="","",IFERROR(INDEX(DeptName,MATCH($C7204,DeptTag,0)),"UNALLOCATED"))</f>
        <v/>
      </c>
      <c r="E7204">
        <f>IF(GL_Paste!$B7201="","",IFERROR(INDEX(AcctCat,MATCH(GL_Paste!$B7201&amp;"",AcctCode,0)),"UNKNOWN"))</f>
        <v/>
      </c>
      <c r="F7204">
        <f>IF(GL_Paste!$B7201="","",IFERROR(INDEX(AcctSub,MATCH(GL_Paste!$B7201&amp;"",AcctCode,0)),"UNKNOWN"))</f>
        <v/>
      </c>
    </row>
    <row r="7205">
      <c r="A7205" s="40">
        <f>IF(GL_Paste!$B7202="","",N(GL_Paste!$H7202)-N(GL_Paste!$G7202))</f>
        <v/>
      </c>
      <c r="B7205" s="43">
        <f>IF(GL_Paste!$B7202="","",DATE(YEAR(GL_Paste!$E7202),MONTH(GL_Paste!$E7202),1))</f>
        <v/>
      </c>
      <c r="C7205">
        <f>IF(GL_Paste!$B7202="","",IF(TRIM(GL_Paste!$M7202)&lt;&gt;"",TRIM(GL_Paste!$M7202),IFERROR(MID(GL_Paste!$I7202,FIND("[",GL_Paste!$I7202)+1,FIND("]",GL_Paste!$I7202)-FIND("[",GL_Paste!$I7202)-1),"")))</f>
        <v/>
      </c>
      <c r="D7205">
        <f>IF(GL_Paste!$B7202="","",IFERROR(INDEX(DeptName,MATCH($C7205,DeptTag,0)),"UNALLOCATED"))</f>
        <v/>
      </c>
      <c r="E7205">
        <f>IF(GL_Paste!$B7202="","",IFERROR(INDEX(AcctCat,MATCH(GL_Paste!$B7202&amp;"",AcctCode,0)),"UNKNOWN"))</f>
        <v/>
      </c>
      <c r="F7205">
        <f>IF(GL_Paste!$B7202="","",IFERROR(INDEX(AcctSub,MATCH(GL_Paste!$B7202&amp;"",AcctCode,0)),"UNKNOWN"))</f>
        <v/>
      </c>
    </row>
    <row r="7206">
      <c r="A7206" s="40">
        <f>IF(GL_Paste!$B7203="","",N(GL_Paste!$H7203)-N(GL_Paste!$G7203))</f>
        <v/>
      </c>
      <c r="B7206" s="43">
        <f>IF(GL_Paste!$B7203="","",DATE(YEAR(GL_Paste!$E7203),MONTH(GL_Paste!$E7203),1))</f>
        <v/>
      </c>
      <c r="C7206">
        <f>IF(GL_Paste!$B7203="","",IF(TRIM(GL_Paste!$M7203)&lt;&gt;"",TRIM(GL_Paste!$M7203),IFERROR(MID(GL_Paste!$I7203,FIND("[",GL_Paste!$I7203)+1,FIND("]",GL_Paste!$I7203)-FIND("[",GL_Paste!$I7203)-1),"")))</f>
        <v/>
      </c>
      <c r="D7206">
        <f>IF(GL_Paste!$B7203="","",IFERROR(INDEX(DeptName,MATCH($C7206,DeptTag,0)),"UNALLOCATED"))</f>
        <v/>
      </c>
      <c r="E7206">
        <f>IF(GL_Paste!$B7203="","",IFERROR(INDEX(AcctCat,MATCH(GL_Paste!$B7203&amp;"",AcctCode,0)),"UNKNOWN"))</f>
        <v/>
      </c>
      <c r="F7206">
        <f>IF(GL_Paste!$B7203="","",IFERROR(INDEX(AcctSub,MATCH(GL_Paste!$B7203&amp;"",AcctCode,0)),"UNKNOWN"))</f>
        <v/>
      </c>
    </row>
    <row r="7207">
      <c r="A7207" s="40">
        <f>IF(GL_Paste!$B7204="","",N(GL_Paste!$H7204)-N(GL_Paste!$G7204))</f>
        <v/>
      </c>
      <c r="B7207" s="43">
        <f>IF(GL_Paste!$B7204="","",DATE(YEAR(GL_Paste!$E7204),MONTH(GL_Paste!$E7204),1))</f>
        <v/>
      </c>
      <c r="C7207">
        <f>IF(GL_Paste!$B7204="","",IF(TRIM(GL_Paste!$M7204)&lt;&gt;"",TRIM(GL_Paste!$M7204),IFERROR(MID(GL_Paste!$I7204,FIND("[",GL_Paste!$I7204)+1,FIND("]",GL_Paste!$I7204)-FIND("[",GL_Paste!$I7204)-1),"")))</f>
        <v/>
      </c>
      <c r="D7207">
        <f>IF(GL_Paste!$B7204="","",IFERROR(INDEX(DeptName,MATCH($C7207,DeptTag,0)),"UNALLOCATED"))</f>
        <v/>
      </c>
      <c r="E7207">
        <f>IF(GL_Paste!$B7204="","",IFERROR(INDEX(AcctCat,MATCH(GL_Paste!$B7204&amp;"",AcctCode,0)),"UNKNOWN"))</f>
        <v/>
      </c>
      <c r="F7207">
        <f>IF(GL_Paste!$B7204="","",IFERROR(INDEX(AcctSub,MATCH(GL_Paste!$B7204&amp;"",AcctCode,0)),"UNKNOWN"))</f>
        <v/>
      </c>
    </row>
    <row r="7208">
      <c r="A7208" s="40">
        <f>IF(GL_Paste!$B7205="","",N(GL_Paste!$H7205)-N(GL_Paste!$G7205))</f>
        <v/>
      </c>
      <c r="B7208" s="43">
        <f>IF(GL_Paste!$B7205="","",DATE(YEAR(GL_Paste!$E7205),MONTH(GL_Paste!$E7205),1))</f>
        <v/>
      </c>
      <c r="C7208">
        <f>IF(GL_Paste!$B7205="","",IF(TRIM(GL_Paste!$M7205)&lt;&gt;"",TRIM(GL_Paste!$M7205),IFERROR(MID(GL_Paste!$I7205,FIND("[",GL_Paste!$I7205)+1,FIND("]",GL_Paste!$I7205)-FIND("[",GL_Paste!$I7205)-1),"")))</f>
        <v/>
      </c>
      <c r="D7208">
        <f>IF(GL_Paste!$B7205="","",IFERROR(INDEX(DeptName,MATCH($C7208,DeptTag,0)),"UNALLOCATED"))</f>
        <v/>
      </c>
      <c r="E7208">
        <f>IF(GL_Paste!$B7205="","",IFERROR(INDEX(AcctCat,MATCH(GL_Paste!$B7205&amp;"",AcctCode,0)),"UNKNOWN"))</f>
        <v/>
      </c>
      <c r="F7208">
        <f>IF(GL_Paste!$B7205="","",IFERROR(INDEX(AcctSub,MATCH(GL_Paste!$B7205&amp;"",AcctCode,0)),"UNKNOWN"))</f>
        <v/>
      </c>
    </row>
    <row r="7209">
      <c r="A7209" s="40">
        <f>IF(GL_Paste!$B7206="","",N(GL_Paste!$H7206)-N(GL_Paste!$G7206))</f>
        <v/>
      </c>
      <c r="B7209" s="43">
        <f>IF(GL_Paste!$B7206="","",DATE(YEAR(GL_Paste!$E7206),MONTH(GL_Paste!$E7206),1))</f>
        <v/>
      </c>
      <c r="C7209">
        <f>IF(GL_Paste!$B7206="","",IF(TRIM(GL_Paste!$M7206)&lt;&gt;"",TRIM(GL_Paste!$M7206),IFERROR(MID(GL_Paste!$I7206,FIND("[",GL_Paste!$I7206)+1,FIND("]",GL_Paste!$I7206)-FIND("[",GL_Paste!$I7206)-1),"")))</f>
        <v/>
      </c>
      <c r="D7209">
        <f>IF(GL_Paste!$B7206="","",IFERROR(INDEX(DeptName,MATCH($C7209,DeptTag,0)),"UNALLOCATED"))</f>
        <v/>
      </c>
      <c r="E7209">
        <f>IF(GL_Paste!$B7206="","",IFERROR(INDEX(AcctCat,MATCH(GL_Paste!$B7206&amp;"",AcctCode,0)),"UNKNOWN"))</f>
        <v/>
      </c>
      <c r="F7209">
        <f>IF(GL_Paste!$B7206="","",IFERROR(INDEX(AcctSub,MATCH(GL_Paste!$B7206&amp;"",AcctCode,0)),"UNKNOWN"))</f>
        <v/>
      </c>
    </row>
    <row r="7210">
      <c r="A7210" s="40">
        <f>IF(GL_Paste!$B7207="","",N(GL_Paste!$H7207)-N(GL_Paste!$G7207))</f>
        <v/>
      </c>
      <c r="B7210" s="43">
        <f>IF(GL_Paste!$B7207="","",DATE(YEAR(GL_Paste!$E7207),MONTH(GL_Paste!$E7207),1))</f>
        <v/>
      </c>
      <c r="C7210">
        <f>IF(GL_Paste!$B7207="","",IF(TRIM(GL_Paste!$M7207)&lt;&gt;"",TRIM(GL_Paste!$M7207),IFERROR(MID(GL_Paste!$I7207,FIND("[",GL_Paste!$I7207)+1,FIND("]",GL_Paste!$I7207)-FIND("[",GL_Paste!$I7207)-1),"")))</f>
        <v/>
      </c>
      <c r="D7210">
        <f>IF(GL_Paste!$B7207="","",IFERROR(INDEX(DeptName,MATCH($C7210,DeptTag,0)),"UNALLOCATED"))</f>
        <v/>
      </c>
      <c r="E7210">
        <f>IF(GL_Paste!$B7207="","",IFERROR(INDEX(AcctCat,MATCH(GL_Paste!$B7207&amp;"",AcctCode,0)),"UNKNOWN"))</f>
        <v/>
      </c>
      <c r="F7210">
        <f>IF(GL_Paste!$B7207="","",IFERROR(INDEX(AcctSub,MATCH(GL_Paste!$B7207&amp;"",AcctCode,0)),"UNKNOWN"))</f>
        <v/>
      </c>
    </row>
    <row r="7211">
      <c r="A7211" s="40">
        <f>IF(GL_Paste!$B7208="","",N(GL_Paste!$H7208)-N(GL_Paste!$G7208))</f>
        <v/>
      </c>
      <c r="B7211" s="43">
        <f>IF(GL_Paste!$B7208="","",DATE(YEAR(GL_Paste!$E7208),MONTH(GL_Paste!$E7208),1))</f>
        <v/>
      </c>
      <c r="C7211">
        <f>IF(GL_Paste!$B7208="","",IF(TRIM(GL_Paste!$M7208)&lt;&gt;"",TRIM(GL_Paste!$M7208),IFERROR(MID(GL_Paste!$I7208,FIND("[",GL_Paste!$I7208)+1,FIND("]",GL_Paste!$I7208)-FIND("[",GL_Paste!$I7208)-1),"")))</f>
        <v/>
      </c>
      <c r="D7211">
        <f>IF(GL_Paste!$B7208="","",IFERROR(INDEX(DeptName,MATCH($C7211,DeptTag,0)),"UNALLOCATED"))</f>
        <v/>
      </c>
      <c r="E7211">
        <f>IF(GL_Paste!$B7208="","",IFERROR(INDEX(AcctCat,MATCH(GL_Paste!$B7208&amp;"",AcctCode,0)),"UNKNOWN"))</f>
        <v/>
      </c>
      <c r="F7211">
        <f>IF(GL_Paste!$B7208="","",IFERROR(INDEX(AcctSub,MATCH(GL_Paste!$B7208&amp;"",AcctCode,0)),"UNKNOWN"))</f>
        <v/>
      </c>
    </row>
    <row r="7212">
      <c r="A7212" s="40">
        <f>IF(GL_Paste!$B7209="","",N(GL_Paste!$H7209)-N(GL_Paste!$G7209))</f>
        <v/>
      </c>
      <c r="B7212" s="43">
        <f>IF(GL_Paste!$B7209="","",DATE(YEAR(GL_Paste!$E7209),MONTH(GL_Paste!$E7209),1))</f>
        <v/>
      </c>
      <c r="C7212">
        <f>IF(GL_Paste!$B7209="","",IF(TRIM(GL_Paste!$M7209)&lt;&gt;"",TRIM(GL_Paste!$M7209),IFERROR(MID(GL_Paste!$I7209,FIND("[",GL_Paste!$I7209)+1,FIND("]",GL_Paste!$I7209)-FIND("[",GL_Paste!$I7209)-1),"")))</f>
        <v/>
      </c>
      <c r="D7212">
        <f>IF(GL_Paste!$B7209="","",IFERROR(INDEX(DeptName,MATCH($C7212,DeptTag,0)),"UNALLOCATED"))</f>
        <v/>
      </c>
      <c r="E7212">
        <f>IF(GL_Paste!$B7209="","",IFERROR(INDEX(AcctCat,MATCH(GL_Paste!$B7209&amp;"",AcctCode,0)),"UNKNOWN"))</f>
        <v/>
      </c>
      <c r="F7212">
        <f>IF(GL_Paste!$B7209="","",IFERROR(INDEX(AcctSub,MATCH(GL_Paste!$B7209&amp;"",AcctCode,0)),"UNKNOWN"))</f>
        <v/>
      </c>
    </row>
    <row r="7213">
      <c r="A7213" s="40">
        <f>IF(GL_Paste!$B7210="","",N(GL_Paste!$H7210)-N(GL_Paste!$G7210))</f>
        <v/>
      </c>
      <c r="B7213" s="43">
        <f>IF(GL_Paste!$B7210="","",DATE(YEAR(GL_Paste!$E7210),MONTH(GL_Paste!$E7210),1))</f>
        <v/>
      </c>
      <c r="C7213">
        <f>IF(GL_Paste!$B7210="","",IF(TRIM(GL_Paste!$M7210)&lt;&gt;"",TRIM(GL_Paste!$M7210),IFERROR(MID(GL_Paste!$I7210,FIND("[",GL_Paste!$I7210)+1,FIND("]",GL_Paste!$I7210)-FIND("[",GL_Paste!$I7210)-1),"")))</f>
        <v/>
      </c>
      <c r="D7213">
        <f>IF(GL_Paste!$B7210="","",IFERROR(INDEX(DeptName,MATCH($C7213,DeptTag,0)),"UNALLOCATED"))</f>
        <v/>
      </c>
      <c r="E7213">
        <f>IF(GL_Paste!$B7210="","",IFERROR(INDEX(AcctCat,MATCH(GL_Paste!$B7210&amp;"",AcctCode,0)),"UNKNOWN"))</f>
        <v/>
      </c>
      <c r="F7213">
        <f>IF(GL_Paste!$B7210="","",IFERROR(INDEX(AcctSub,MATCH(GL_Paste!$B7210&amp;"",AcctCode,0)),"UNKNOWN"))</f>
        <v/>
      </c>
    </row>
    <row r="7214">
      <c r="A7214" s="40">
        <f>IF(GL_Paste!$B7211="","",N(GL_Paste!$H7211)-N(GL_Paste!$G7211))</f>
        <v/>
      </c>
      <c r="B7214" s="43">
        <f>IF(GL_Paste!$B7211="","",DATE(YEAR(GL_Paste!$E7211),MONTH(GL_Paste!$E7211),1))</f>
        <v/>
      </c>
      <c r="C7214">
        <f>IF(GL_Paste!$B7211="","",IF(TRIM(GL_Paste!$M7211)&lt;&gt;"",TRIM(GL_Paste!$M7211),IFERROR(MID(GL_Paste!$I7211,FIND("[",GL_Paste!$I7211)+1,FIND("]",GL_Paste!$I7211)-FIND("[",GL_Paste!$I7211)-1),"")))</f>
        <v/>
      </c>
      <c r="D7214">
        <f>IF(GL_Paste!$B7211="","",IFERROR(INDEX(DeptName,MATCH($C7214,DeptTag,0)),"UNALLOCATED"))</f>
        <v/>
      </c>
      <c r="E7214">
        <f>IF(GL_Paste!$B7211="","",IFERROR(INDEX(AcctCat,MATCH(GL_Paste!$B7211&amp;"",AcctCode,0)),"UNKNOWN"))</f>
        <v/>
      </c>
      <c r="F7214">
        <f>IF(GL_Paste!$B7211="","",IFERROR(INDEX(AcctSub,MATCH(GL_Paste!$B7211&amp;"",AcctCode,0)),"UNKNOWN"))</f>
        <v/>
      </c>
    </row>
    <row r="7215">
      <c r="A7215" s="40">
        <f>IF(GL_Paste!$B7212="","",N(GL_Paste!$H7212)-N(GL_Paste!$G7212))</f>
        <v/>
      </c>
      <c r="B7215" s="43">
        <f>IF(GL_Paste!$B7212="","",DATE(YEAR(GL_Paste!$E7212),MONTH(GL_Paste!$E7212),1))</f>
        <v/>
      </c>
      <c r="C7215">
        <f>IF(GL_Paste!$B7212="","",IF(TRIM(GL_Paste!$M7212)&lt;&gt;"",TRIM(GL_Paste!$M7212),IFERROR(MID(GL_Paste!$I7212,FIND("[",GL_Paste!$I7212)+1,FIND("]",GL_Paste!$I7212)-FIND("[",GL_Paste!$I7212)-1),"")))</f>
        <v/>
      </c>
      <c r="D7215">
        <f>IF(GL_Paste!$B7212="","",IFERROR(INDEX(DeptName,MATCH($C7215,DeptTag,0)),"UNALLOCATED"))</f>
        <v/>
      </c>
      <c r="E7215">
        <f>IF(GL_Paste!$B7212="","",IFERROR(INDEX(AcctCat,MATCH(GL_Paste!$B7212&amp;"",AcctCode,0)),"UNKNOWN"))</f>
        <v/>
      </c>
      <c r="F7215">
        <f>IF(GL_Paste!$B7212="","",IFERROR(INDEX(AcctSub,MATCH(GL_Paste!$B7212&amp;"",AcctCode,0)),"UNKNOWN"))</f>
        <v/>
      </c>
    </row>
    <row r="7216">
      <c r="A7216" s="40">
        <f>IF(GL_Paste!$B7213="","",N(GL_Paste!$H7213)-N(GL_Paste!$G7213))</f>
        <v/>
      </c>
      <c r="B7216" s="43">
        <f>IF(GL_Paste!$B7213="","",DATE(YEAR(GL_Paste!$E7213),MONTH(GL_Paste!$E7213),1))</f>
        <v/>
      </c>
      <c r="C7216">
        <f>IF(GL_Paste!$B7213="","",IF(TRIM(GL_Paste!$M7213)&lt;&gt;"",TRIM(GL_Paste!$M7213),IFERROR(MID(GL_Paste!$I7213,FIND("[",GL_Paste!$I7213)+1,FIND("]",GL_Paste!$I7213)-FIND("[",GL_Paste!$I7213)-1),"")))</f>
        <v/>
      </c>
      <c r="D7216">
        <f>IF(GL_Paste!$B7213="","",IFERROR(INDEX(DeptName,MATCH($C7216,DeptTag,0)),"UNALLOCATED"))</f>
        <v/>
      </c>
      <c r="E7216">
        <f>IF(GL_Paste!$B7213="","",IFERROR(INDEX(AcctCat,MATCH(GL_Paste!$B7213&amp;"",AcctCode,0)),"UNKNOWN"))</f>
        <v/>
      </c>
      <c r="F7216">
        <f>IF(GL_Paste!$B7213="","",IFERROR(INDEX(AcctSub,MATCH(GL_Paste!$B7213&amp;"",AcctCode,0)),"UNKNOWN"))</f>
        <v/>
      </c>
    </row>
    <row r="7217">
      <c r="A7217" s="40">
        <f>IF(GL_Paste!$B7214="","",N(GL_Paste!$H7214)-N(GL_Paste!$G7214))</f>
        <v/>
      </c>
      <c r="B7217" s="43">
        <f>IF(GL_Paste!$B7214="","",DATE(YEAR(GL_Paste!$E7214),MONTH(GL_Paste!$E7214),1))</f>
        <v/>
      </c>
      <c r="C7217">
        <f>IF(GL_Paste!$B7214="","",IF(TRIM(GL_Paste!$M7214)&lt;&gt;"",TRIM(GL_Paste!$M7214),IFERROR(MID(GL_Paste!$I7214,FIND("[",GL_Paste!$I7214)+1,FIND("]",GL_Paste!$I7214)-FIND("[",GL_Paste!$I7214)-1),"")))</f>
        <v/>
      </c>
      <c r="D7217">
        <f>IF(GL_Paste!$B7214="","",IFERROR(INDEX(DeptName,MATCH($C7217,DeptTag,0)),"UNALLOCATED"))</f>
        <v/>
      </c>
      <c r="E7217">
        <f>IF(GL_Paste!$B7214="","",IFERROR(INDEX(AcctCat,MATCH(GL_Paste!$B7214&amp;"",AcctCode,0)),"UNKNOWN"))</f>
        <v/>
      </c>
      <c r="F7217">
        <f>IF(GL_Paste!$B7214="","",IFERROR(INDEX(AcctSub,MATCH(GL_Paste!$B7214&amp;"",AcctCode,0)),"UNKNOWN"))</f>
        <v/>
      </c>
    </row>
    <row r="7218">
      <c r="A7218" s="40">
        <f>IF(GL_Paste!$B7215="","",N(GL_Paste!$H7215)-N(GL_Paste!$G7215))</f>
        <v/>
      </c>
      <c r="B7218" s="43">
        <f>IF(GL_Paste!$B7215="","",DATE(YEAR(GL_Paste!$E7215),MONTH(GL_Paste!$E7215),1))</f>
        <v/>
      </c>
      <c r="C7218">
        <f>IF(GL_Paste!$B7215="","",IF(TRIM(GL_Paste!$M7215)&lt;&gt;"",TRIM(GL_Paste!$M7215),IFERROR(MID(GL_Paste!$I7215,FIND("[",GL_Paste!$I7215)+1,FIND("]",GL_Paste!$I7215)-FIND("[",GL_Paste!$I7215)-1),"")))</f>
        <v/>
      </c>
      <c r="D7218">
        <f>IF(GL_Paste!$B7215="","",IFERROR(INDEX(DeptName,MATCH($C7218,DeptTag,0)),"UNALLOCATED"))</f>
        <v/>
      </c>
      <c r="E7218">
        <f>IF(GL_Paste!$B7215="","",IFERROR(INDEX(AcctCat,MATCH(GL_Paste!$B7215&amp;"",AcctCode,0)),"UNKNOWN"))</f>
        <v/>
      </c>
      <c r="F7218">
        <f>IF(GL_Paste!$B7215="","",IFERROR(INDEX(AcctSub,MATCH(GL_Paste!$B7215&amp;"",AcctCode,0)),"UNKNOWN"))</f>
        <v/>
      </c>
    </row>
    <row r="7219">
      <c r="A7219" s="40">
        <f>IF(GL_Paste!$B7216="","",N(GL_Paste!$H7216)-N(GL_Paste!$G7216))</f>
        <v/>
      </c>
      <c r="B7219" s="43">
        <f>IF(GL_Paste!$B7216="","",DATE(YEAR(GL_Paste!$E7216),MONTH(GL_Paste!$E7216),1))</f>
        <v/>
      </c>
      <c r="C7219">
        <f>IF(GL_Paste!$B7216="","",IF(TRIM(GL_Paste!$M7216)&lt;&gt;"",TRIM(GL_Paste!$M7216),IFERROR(MID(GL_Paste!$I7216,FIND("[",GL_Paste!$I7216)+1,FIND("]",GL_Paste!$I7216)-FIND("[",GL_Paste!$I7216)-1),"")))</f>
        <v/>
      </c>
      <c r="D7219">
        <f>IF(GL_Paste!$B7216="","",IFERROR(INDEX(DeptName,MATCH($C7219,DeptTag,0)),"UNALLOCATED"))</f>
        <v/>
      </c>
      <c r="E7219">
        <f>IF(GL_Paste!$B7216="","",IFERROR(INDEX(AcctCat,MATCH(GL_Paste!$B7216&amp;"",AcctCode,0)),"UNKNOWN"))</f>
        <v/>
      </c>
      <c r="F7219">
        <f>IF(GL_Paste!$B7216="","",IFERROR(INDEX(AcctSub,MATCH(GL_Paste!$B7216&amp;"",AcctCode,0)),"UNKNOWN"))</f>
        <v/>
      </c>
    </row>
    <row r="7220">
      <c r="A7220" s="40">
        <f>IF(GL_Paste!$B7217="","",N(GL_Paste!$H7217)-N(GL_Paste!$G7217))</f>
        <v/>
      </c>
      <c r="B7220" s="43">
        <f>IF(GL_Paste!$B7217="","",DATE(YEAR(GL_Paste!$E7217),MONTH(GL_Paste!$E7217),1))</f>
        <v/>
      </c>
      <c r="C7220">
        <f>IF(GL_Paste!$B7217="","",IF(TRIM(GL_Paste!$M7217)&lt;&gt;"",TRIM(GL_Paste!$M7217),IFERROR(MID(GL_Paste!$I7217,FIND("[",GL_Paste!$I7217)+1,FIND("]",GL_Paste!$I7217)-FIND("[",GL_Paste!$I7217)-1),"")))</f>
        <v/>
      </c>
      <c r="D7220">
        <f>IF(GL_Paste!$B7217="","",IFERROR(INDEX(DeptName,MATCH($C7220,DeptTag,0)),"UNALLOCATED"))</f>
        <v/>
      </c>
      <c r="E7220">
        <f>IF(GL_Paste!$B7217="","",IFERROR(INDEX(AcctCat,MATCH(GL_Paste!$B7217&amp;"",AcctCode,0)),"UNKNOWN"))</f>
        <v/>
      </c>
      <c r="F7220">
        <f>IF(GL_Paste!$B7217="","",IFERROR(INDEX(AcctSub,MATCH(GL_Paste!$B7217&amp;"",AcctCode,0)),"UNKNOWN"))</f>
        <v/>
      </c>
    </row>
    <row r="7221">
      <c r="A7221" s="40">
        <f>IF(GL_Paste!$B7218="","",N(GL_Paste!$H7218)-N(GL_Paste!$G7218))</f>
        <v/>
      </c>
      <c r="B7221" s="43">
        <f>IF(GL_Paste!$B7218="","",DATE(YEAR(GL_Paste!$E7218),MONTH(GL_Paste!$E7218),1))</f>
        <v/>
      </c>
      <c r="C7221">
        <f>IF(GL_Paste!$B7218="","",IF(TRIM(GL_Paste!$M7218)&lt;&gt;"",TRIM(GL_Paste!$M7218),IFERROR(MID(GL_Paste!$I7218,FIND("[",GL_Paste!$I7218)+1,FIND("]",GL_Paste!$I7218)-FIND("[",GL_Paste!$I7218)-1),"")))</f>
        <v/>
      </c>
      <c r="D7221">
        <f>IF(GL_Paste!$B7218="","",IFERROR(INDEX(DeptName,MATCH($C7221,DeptTag,0)),"UNALLOCATED"))</f>
        <v/>
      </c>
      <c r="E7221">
        <f>IF(GL_Paste!$B7218="","",IFERROR(INDEX(AcctCat,MATCH(GL_Paste!$B7218&amp;"",AcctCode,0)),"UNKNOWN"))</f>
        <v/>
      </c>
      <c r="F7221">
        <f>IF(GL_Paste!$B7218="","",IFERROR(INDEX(AcctSub,MATCH(GL_Paste!$B7218&amp;"",AcctCode,0)),"UNKNOWN"))</f>
        <v/>
      </c>
    </row>
    <row r="7222">
      <c r="A7222" s="40">
        <f>IF(GL_Paste!$B7219="","",N(GL_Paste!$H7219)-N(GL_Paste!$G7219))</f>
        <v/>
      </c>
      <c r="B7222" s="43">
        <f>IF(GL_Paste!$B7219="","",DATE(YEAR(GL_Paste!$E7219),MONTH(GL_Paste!$E7219),1))</f>
        <v/>
      </c>
      <c r="C7222">
        <f>IF(GL_Paste!$B7219="","",IF(TRIM(GL_Paste!$M7219)&lt;&gt;"",TRIM(GL_Paste!$M7219),IFERROR(MID(GL_Paste!$I7219,FIND("[",GL_Paste!$I7219)+1,FIND("]",GL_Paste!$I7219)-FIND("[",GL_Paste!$I7219)-1),"")))</f>
        <v/>
      </c>
      <c r="D7222">
        <f>IF(GL_Paste!$B7219="","",IFERROR(INDEX(DeptName,MATCH($C7222,DeptTag,0)),"UNALLOCATED"))</f>
        <v/>
      </c>
      <c r="E7222">
        <f>IF(GL_Paste!$B7219="","",IFERROR(INDEX(AcctCat,MATCH(GL_Paste!$B7219&amp;"",AcctCode,0)),"UNKNOWN"))</f>
        <v/>
      </c>
      <c r="F7222">
        <f>IF(GL_Paste!$B7219="","",IFERROR(INDEX(AcctSub,MATCH(GL_Paste!$B7219&amp;"",AcctCode,0)),"UNKNOWN"))</f>
        <v/>
      </c>
    </row>
    <row r="7223">
      <c r="A7223" s="40">
        <f>IF(GL_Paste!$B7220="","",N(GL_Paste!$H7220)-N(GL_Paste!$G7220))</f>
        <v/>
      </c>
      <c r="B7223" s="43">
        <f>IF(GL_Paste!$B7220="","",DATE(YEAR(GL_Paste!$E7220),MONTH(GL_Paste!$E7220),1))</f>
        <v/>
      </c>
      <c r="C7223">
        <f>IF(GL_Paste!$B7220="","",IF(TRIM(GL_Paste!$M7220)&lt;&gt;"",TRIM(GL_Paste!$M7220),IFERROR(MID(GL_Paste!$I7220,FIND("[",GL_Paste!$I7220)+1,FIND("]",GL_Paste!$I7220)-FIND("[",GL_Paste!$I7220)-1),"")))</f>
        <v/>
      </c>
      <c r="D7223">
        <f>IF(GL_Paste!$B7220="","",IFERROR(INDEX(DeptName,MATCH($C7223,DeptTag,0)),"UNALLOCATED"))</f>
        <v/>
      </c>
      <c r="E7223">
        <f>IF(GL_Paste!$B7220="","",IFERROR(INDEX(AcctCat,MATCH(GL_Paste!$B7220&amp;"",AcctCode,0)),"UNKNOWN"))</f>
        <v/>
      </c>
      <c r="F7223">
        <f>IF(GL_Paste!$B7220="","",IFERROR(INDEX(AcctSub,MATCH(GL_Paste!$B7220&amp;"",AcctCode,0)),"UNKNOWN"))</f>
        <v/>
      </c>
    </row>
    <row r="7224">
      <c r="A7224" s="40">
        <f>IF(GL_Paste!$B7221="","",N(GL_Paste!$H7221)-N(GL_Paste!$G7221))</f>
        <v/>
      </c>
      <c r="B7224" s="43">
        <f>IF(GL_Paste!$B7221="","",DATE(YEAR(GL_Paste!$E7221),MONTH(GL_Paste!$E7221),1))</f>
        <v/>
      </c>
      <c r="C7224">
        <f>IF(GL_Paste!$B7221="","",IF(TRIM(GL_Paste!$M7221)&lt;&gt;"",TRIM(GL_Paste!$M7221),IFERROR(MID(GL_Paste!$I7221,FIND("[",GL_Paste!$I7221)+1,FIND("]",GL_Paste!$I7221)-FIND("[",GL_Paste!$I7221)-1),"")))</f>
        <v/>
      </c>
      <c r="D7224">
        <f>IF(GL_Paste!$B7221="","",IFERROR(INDEX(DeptName,MATCH($C7224,DeptTag,0)),"UNALLOCATED"))</f>
        <v/>
      </c>
      <c r="E7224">
        <f>IF(GL_Paste!$B7221="","",IFERROR(INDEX(AcctCat,MATCH(GL_Paste!$B7221&amp;"",AcctCode,0)),"UNKNOWN"))</f>
        <v/>
      </c>
      <c r="F7224">
        <f>IF(GL_Paste!$B7221="","",IFERROR(INDEX(AcctSub,MATCH(GL_Paste!$B7221&amp;"",AcctCode,0)),"UNKNOWN"))</f>
        <v/>
      </c>
    </row>
    <row r="7225">
      <c r="A7225" s="40">
        <f>IF(GL_Paste!$B7222="","",N(GL_Paste!$H7222)-N(GL_Paste!$G7222))</f>
        <v/>
      </c>
      <c r="B7225" s="43">
        <f>IF(GL_Paste!$B7222="","",DATE(YEAR(GL_Paste!$E7222),MONTH(GL_Paste!$E7222),1))</f>
        <v/>
      </c>
      <c r="C7225">
        <f>IF(GL_Paste!$B7222="","",IF(TRIM(GL_Paste!$M7222)&lt;&gt;"",TRIM(GL_Paste!$M7222),IFERROR(MID(GL_Paste!$I7222,FIND("[",GL_Paste!$I7222)+1,FIND("]",GL_Paste!$I7222)-FIND("[",GL_Paste!$I7222)-1),"")))</f>
        <v/>
      </c>
      <c r="D7225">
        <f>IF(GL_Paste!$B7222="","",IFERROR(INDEX(DeptName,MATCH($C7225,DeptTag,0)),"UNALLOCATED"))</f>
        <v/>
      </c>
      <c r="E7225">
        <f>IF(GL_Paste!$B7222="","",IFERROR(INDEX(AcctCat,MATCH(GL_Paste!$B7222&amp;"",AcctCode,0)),"UNKNOWN"))</f>
        <v/>
      </c>
      <c r="F7225">
        <f>IF(GL_Paste!$B7222="","",IFERROR(INDEX(AcctSub,MATCH(GL_Paste!$B7222&amp;"",AcctCode,0)),"UNKNOWN"))</f>
        <v/>
      </c>
    </row>
    <row r="7226">
      <c r="A7226" s="40">
        <f>IF(GL_Paste!$B7223="","",N(GL_Paste!$H7223)-N(GL_Paste!$G7223))</f>
        <v/>
      </c>
      <c r="B7226" s="43">
        <f>IF(GL_Paste!$B7223="","",DATE(YEAR(GL_Paste!$E7223),MONTH(GL_Paste!$E7223),1))</f>
        <v/>
      </c>
      <c r="C7226">
        <f>IF(GL_Paste!$B7223="","",IF(TRIM(GL_Paste!$M7223)&lt;&gt;"",TRIM(GL_Paste!$M7223),IFERROR(MID(GL_Paste!$I7223,FIND("[",GL_Paste!$I7223)+1,FIND("]",GL_Paste!$I7223)-FIND("[",GL_Paste!$I7223)-1),"")))</f>
        <v/>
      </c>
      <c r="D7226">
        <f>IF(GL_Paste!$B7223="","",IFERROR(INDEX(DeptName,MATCH($C7226,DeptTag,0)),"UNALLOCATED"))</f>
        <v/>
      </c>
      <c r="E7226">
        <f>IF(GL_Paste!$B7223="","",IFERROR(INDEX(AcctCat,MATCH(GL_Paste!$B7223&amp;"",AcctCode,0)),"UNKNOWN"))</f>
        <v/>
      </c>
      <c r="F7226">
        <f>IF(GL_Paste!$B7223="","",IFERROR(INDEX(AcctSub,MATCH(GL_Paste!$B7223&amp;"",AcctCode,0)),"UNKNOWN"))</f>
        <v/>
      </c>
    </row>
    <row r="7227">
      <c r="A7227" s="40">
        <f>IF(GL_Paste!$B7224="","",N(GL_Paste!$H7224)-N(GL_Paste!$G7224))</f>
        <v/>
      </c>
      <c r="B7227" s="43">
        <f>IF(GL_Paste!$B7224="","",DATE(YEAR(GL_Paste!$E7224),MONTH(GL_Paste!$E7224),1))</f>
        <v/>
      </c>
      <c r="C7227">
        <f>IF(GL_Paste!$B7224="","",IF(TRIM(GL_Paste!$M7224)&lt;&gt;"",TRIM(GL_Paste!$M7224),IFERROR(MID(GL_Paste!$I7224,FIND("[",GL_Paste!$I7224)+1,FIND("]",GL_Paste!$I7224)-FIND("[",GL_Paste!$I7224)-1),"")))</f>
        <v/>
      </c>
      <c r="D7227">
        <f>IF(GL_Paste!$B7224="","",IFERROR(INDEX(DeptName,MATCH($C7227,DeptTag,0)),"UNALLOCATED"))</f>
        <v/>
      </c>
      <c r="E7227">
        <f>IF(GL_Paste!$B7224="","",IFERROR(INDEX(AcctCat,MATCH(GL_Paste!$B7224&amp;"",AcctCode,0)),"UNKNOWN"))</f>
        <v/>
      </c>
      <c r="F7227">
        <f>IF(GL_Paste!$B7224="","",IFERROR(INDEX(AcctSub,MATCH(GL_Paste!$B7224&amp;"",AcctCode,0)),"UNKNOWN"))</f>
        <v/>
      </c>
    </row>
    <row r="7228">
      <c r="A7228" s="40">
        <f>IF(GL_Paste!$B7225="","",N(GL_Paste!$H7225)-N(GL_Paste!$G7225))</f>
        <v/>
      </c>
      <c r="B7228" s="43">
        <f>IF(GL_Paste!$B7225="","",DATE(YEAR(GL_Paste!$E7225),MONTH(GL_Paste!$E7225),1))</f>
        <v/>
      </c>
      <c r="C7228">
        <f>IF(GL_Paste!$B7225="","",IF(TRIM(GL_Paste!$M7225)&lt;&gt;"",TRIM(GL_Paste!$M7225),IFERROR(MID(GL_Paste!$I7225,FIND("[",GL_Paste!$I7225)+1,FIND("]",GL_Paste!$I7225)-FIND("[",GL_Paste!$I7225)-1),"")))</f>
        <v/>
      </c>
      <c r="D7228">
        <f>IF(GL_Paste!$B7225="","",IFERROR(INDEX(DeptName,MATCH($C7228,DeptTag,0)),"UNALLOCATED"))</f>
        <v/>
      </c>
      <c r="E7228">
        <f>IF(GL_Paste!$B7225="","",IFERROR(INDEX(AcctCat,MATCH(GL_Paste!$B7225&amp;"",AcctCode,0)),"UNKNOWN"))</f>
        <v/>
      </c>
      <c r="F7228">
        <f>IF(GL_Paste!$B7225="","",IFERROR(INDEX(AcctSub,MATCH(GL_Paste!$B7225&amp;"",AcctCode,0)),"UNKNOWN"))</f>
        <v/>
      </c>
    </row>
    <row r="7229">
      <c r="A7229" s="40">
        <f>IF(GL_Paste!$B7226="","",N(GL_Paste!$H7226)-N(GL_Paste!$G7226))</f>
        <v/>
      </c>
      <c r="B7229" s="43">
        <f>IF(GL_Paste!$B7226="","",DATE(YEAR(GL_Paste!$E7226),MONTH(GL_Paste!$E7226),1))</f>
        <v/>
      </c>
      <c r="C7229">
        <f>IF(GL_Paste!$B7226="","",IF(TRIM(GL_Paste!$M7226)&lt;&gt;"",TRIM(GL_Paste!$M7226),IFERROR(MID(GL_Paste!$I7226,FIND("[",GL_Paste!$I7226)+1,FIND("]",GL_Paste!$I7226)-FIND("[",GL_Paste!$I7226)-1),"")))</f>
        <v/>
      </c>
      <c r="D7229">
        <f>IF(GL_Paste!$B7226="","",IFERROR(INDEX(DeptName,MATCH($C7229,DeptTag,0)),"UNALLOCATED"))</f>
        <v/>
      </c>
      <c r="E7229">
        <f>IF(GL_Paste!$B7226="","",IFERROR(INDEX(AcctCat,MATCH(GL_Paste!$B7226&amp;"",AcctCode,0)),"UNKNOWN"))</f>
        <v/>
      </c>
      <c r="F7229">
        <f>IF(GL_Paste!$B7226="","",IFERROR(INDEX(AcctSub,MATCH(GL_Paste!$B7226&amp;"",AcctCode,0)),"UNKNOWN"))</f>
        <v/>
      </c>
    </row>
    <row r="7230">
      <c r="A7230" s="40">
        <f>IF(GL_Paste!$B7227="","",N(GL_Paste!$H7227)-N(GL_Paste!$G7227))</f>
        <v/>
      </c>
      <c r="B7230" s="43">
        <f>IF(GL_Paste!$B7227="","",DATE(YEAR(GL_Paste!$E7227),MONTH(GL_Paste!$E7227),1))</f>
        <v/>
      </c>
      <c r="C7230">
        <f>IF(GL_Paste!$B7227="","",IF(TRIM(GL_Paste!$M7227)&lt;&gt;"",TRIM(GL_Paste!$M7227),IFERROR(MID(GL_Paste!$I7227,FIND("[",GL_Paste!$I7227)+1,FIND("]",GL_Paste!$I7227)-FIND("[",GL_Paste!$I7227)-1),"")))</f>
        <v/>
      </c>
      <c r="D7230">
        <f>IF(GL_Paste!$B7227="","",IFERROR(INDEX(DeptName,MATCH($C7230,DeptTag,0)),"UNALLOCATED"))</f>
        <v/>
      </c>
      <c r="E7230">
        <f>IF(GL_Paste!$B7227="","",IFERROR(INDEX(AcctCat,MATCH(GL_Paste!$B7227&amp;"",AcctCode,0)),"UNKNOWN"))</f>
        <v/>
      </c>
      <c r="F7230">
        <f>IF(GL_Paste!$B7227="","",IFERROR(INDEX(AcctSub,MATCH(GL_Paste!$B7227&amp;"",AcctCode,0)),"UNKNOWN"))</f>
        <v/>
      </c>
    </row>
    <row r="7231">
      <c r="A7231" s="40">
        <f>IF(GL_Paste!$B7228="","",N(GL_Paste!$H7228)-N(GL_Paste!$G7228))</f>
        <v/>
      </c>
      <c r="B7231" s="43">
        <f>IF(GL_Paste!$B7228="","",DATE(YEAR(GL_Paste!$E7228),MONTH(GL_Paste!$E7228),1))</f>
        <v/>
      </c>
      <c r="C7231">
        <f>IF(GL_Paste!$B7228="","",IF(TRIM(GL_Paste!$M7228)&lt;&gt;"",TRIM(GL_Paste!$M7228),IFERROR(MID(GL_Paste!$I7228,FIND("[",GL_Paste!$I7228)+1,FIND("]",GL_Paste!$I7228)-FIND("[",GL_Paste!$I7228)-1),"")))</f>
        <v/>
      </c>
      <c r="D7231">
        <f>IF(GL_Paste!$B7228="","",IFERROR(INDEX(DeptName,MATCH($C7231,DeptTag,0)),"UNALLOCATED"))</f>
        <v/>
      </c>
      <c r="E7231">
        <f>IF(GL_Paste!$B7228="","",IFERROR(INDEX(AcctCat,MATCH(GL_Paste!$B7228&amp;"",AcctCode,0)),"UNKNOWN"))</f>
        <v/>
      </c>
      <c r="F7231">
        <f>IF(GL_Paste!$B7228="","",IFERROR(INDEX(AcctSub,MATCH(GL_Paste!$B7228&amp;"",AcctCode,0)),"UNKNOWN"))</f>
        <v/>
      </c>
    </row>
    <row r="7232">
      <c r="A7232" s="40">
        <f>IF(GL_Paste!$B7229="","",N(GL_Paste!$H7229)-N(GL_Paste!$G7229))</f>
        <v/>
      </c>
      <c r="B7232" s="43">
        <f>IF(GL_Paste!$B7229="","",DATE(YEAR(GL_Paste!$E7229),MONTH(GL_Paste!$E7229),1))</f>
        <v/>
      </c>
      <c r="C7232">
        <f>IF(GL_Paste!$B7229="","",IF(TRIM(GL_Paste!$M7229)&lt;&gt;"",TRIM(GL_Paste!$M7229),IFERROR(MID(GL_Paste!$I7229,FIND("[",GL_Paste!$I7229)+1,FIND("]",GL_Paste!$I7229)-FIND("[",GL_Paste!$I7229)-1),"")))</f>
        <v/>
      </c>
      <c r="D7232">
        <f>IF(GL_Paste!$B7229="","",IFERROR(INDEX(DeptName,MATCH($C7232,DeptTag,0)),"UNALLOCATED"))</f>
        <v/>
      </c>
      <c r="E7232">
        <f>IF(GL_Paste!$B7229="","",IFERROR(INDEX(AcctCat,MATCH(GL_Paste!$B7229&amp;"",AcctCode,0)),"UNKNOWN"))</f>
        <v/>
      </c>
      <c r="F7232">
        <f>IF(GL_Paste!$B7229="","",IFERROR(INDEX(AcctSub,MATCH(GL_Paste!$B7229&amp;"",AcctCode,0)),"UNKNOWN"))</f>
        <v/>
      </c>
    </row>
    <row r="7233">
      <c r="A7233" s="40">
        <f>IF(GL_Paste!$B7230="","",N(GL_Paste!$H7230)-N(GL_Paste!$G7230))</f>
        <v/>
      </c>
      <c r="B7233" s="43">
        <f>IF(GL_Paste!$B7230="","",DATE(YEAR(GL_Paste!$E7230),MONTH(GL_Paste!$E7230),1))</f>
        <v/>
      </c>
      <c r="C7233">
        <f>IF(GL_Paste!$B7230="","",IF(TRIM(GL_Paste!$M7230)&lt;&gt;"",TRIM(GL_Paste!$M7230),IFERROR(MID(GL_Paste!$I7230,FIND("[",GL_Paste!$I7230)+1,FIND("]",GL_Paste!$I7230)-FIND("[",GL_Paste!$I7230)-1),"")))</f>
        <v/>
      </c>
      <c r="D7233">
        <f>IF(GL_Paste!$B7230="","",IFERROR(INDEX(DeptName,MATCH($C7233,DeptTag,0)),"UNALLOCATED"))</f>
        <v/>
      </c>
      <c r="E7233">
        <f>IF(GL_Paste!$B7230="","",IFERROR(INDEX(AcctCat,MATCH(GL_Paste!$B7230&amp;"",AcctCode,0)),"UNKNOWN"))</f>
        <v/>
      </c>
      <c r="F7233">
        <f>IF(GL_Paste!$B7230="","",IFERROR(INDEX(AcctSub,MATCH(GL_Paste!$B7230&amp;"",AcctCode,0)),"UNKNOWN"))</f>
        <v/>
      </c>
    </row>
    <row r="7234">
      <c r="A7234" s="40">
        <f>IF(GL_Paste!$B7231="","",N(GL_Paste!$H7231)-N(GL_Paste!$G7231))</f>
        <v/>
      </c>
      <c r="B7234" s="43">
        <f>IF(GL_Paste!$B7231="","",DATE(YEAR(GL_Paste!$E7231),MONTH(GL_Paste!$E7231),1))</f>
        <v/>
      </c>
      <c r="C7234">
        <f>IF(GL_Paste!$B7231="","",IF(TRIM(GL_Paste!$M7231)&lt;&gt;"",TRIM(GL_Paste!$M7231),IFERROR(MID(GL_Paste!$I7231,FIND("[",GL_Paste!$I7231)+1,FIND("]",GL_Paste!$I7231)-FIND("[",GL_Paste!$I7231)-1),"")))</f>
        <v/>
      </c>
      <c r="D7234">
        <f>IF(GL_Paste!$B7231="","",IFERROR(INDEX(DeptName,MATCH($C7234,DeptTag,0)),"UNALLOCATED"))</f>
        <v/>
      </c>
      <c r="E7234">
        <f>IF(GL_Paste!$B7231="","",IFERROR(INDEX(AcctCat,MATCH(GL_Paste!$B7231&amp;"",AcctCode,0)),"UNKNOWN"))</f>
        <v/>
      </c>
      <c r="F7234">
        <f>IF(GL_Paste!$B7231="","",IFERROR(INDEX(AcctSub,MATCH(GL_Paste!$B7231&amp;"",AcctCode,0)),"UNKNOWN"))</f>
        <v/>
      </c>
    </row>
    <row r="7235">
      <c r="A7235" s="40">
        <f>IF(GL_Paste!$B7232="","",N(GL_Paste!$H7232)-N(GL_Paste!$G7232))</f>
        <v/>
      </c>
      <c r="B7235" s="43">
        <f>IF(GL_Paste!$B7232="","",DATE(YEAR(GL_Paste!$E7232),MONTH(GL_Paste!$E7232),1))</f>
        <v/>
      </c>
      <c r="C7235">
        <f>IF(GL_Paste!$B7232="","",IF(TRIM(GL_Paste!$M7232)&lt;&gt;"",TRIM(GL_Paste!$M7232),IFERROR(MID(GL_Paste!$I7232,FIND("[",GL_Paste!$I7232)+1,FIND("]",GL_Paste!$I7232)-FIND("[",GL_Paste!$I7232)-1),"")))</f>
        <v/>
      </c>
      <c r="D7235">
        <f>IF(GL_Paste!$B7232="","",IFERROR(INDEX(DeptName,MATCH($C7235,DeptTag,0)),"UNALLOCATED"))</f>
        <v/>
      </c>
      <c r="E7235">
        <f>IF(GL_Paste!$B7232="","",IFERROR(INDEX(AcctCat,MATCH(GL_Paste!$B7232&amp;"",AcctCode,0)),"UNKNOWN"))</f>
        <v/>
      </c>
      <c r="F7235">
        <f>IF(GL_Paste!$B7232="","",IFERROR(INDEX(AcctSub,MATCH(GL_Paste!$B7232&amp;"",AcctCode,0)),"UNKNOWN"))</f>
        <v/>
      </c>
    </row>
    <row r="7236">
      <c r="A7236" s="40">
        <f>IF(GL_Paste!$B7233="","",N(GL_Paste!$H7233)-N(GL_Paste!$G7233))</f>
        <v/>
      </c>
      <c r="B7236" s="43">
        <f>IF(GL_Paste!$B7233="","",DATE(YEAR(GL_Paste!$E7233),MONTH(GL_Paste!$E7233),1))</f>
        <v/>
      </c>
      <c r="C7236">
        <f>IF(GL_Paste!$B7233="","",IF(TRIM(GL_Paste!$M7233)&lt;&gt;"",TRIM(GL_Paste!$M7233),IFERROR(MID(GL_Paste!$I7233,FIND("[",GL_Paste!$I7233)+1,FIND("]",GL_Paste!$I7233)-FIND("[",GL_Paste!$I7233)-1),"")))</f>
        <v/>
      </c>
      <c r="D7236">
        <f>IF(GL_Paste!$B7233="","",IFERROR(INDEX(DeptName,MATCH($C7236,DeptTag,0)),"UNALLOCATED"))</f>
        <v/>
      </c>
      <c r="E7236">
        <f>IF(GL_Paste!$B7233="","",IFERROR(INDEX(AcctCat,MATCH(GL_Paste!$B7233&amp;"",AcctCode,0)),"UNKNOWN"))</f>
        <v/>
      </c>
      <c r="F7236">
        <f>IF(GL_Paste!$B7233="","",IFERROR(INDEX(AcctSub,MATCH(GL_Paste!$B7233&amp;"",AcctCode,0)),"UNKNOWN"))</f>
        <v/>
      </c>
    </row>
    <row r="7237">
      <c r="A7237" s="40">
        <f>IF(GL_Paste!$B7234="","",N(GL_Paste!$H7234)-N(GL_Paste!$G7234))</f>
        <v/>
      </c>
      <c r="B7237" s="43">
        <f>IF(GL_Paste!$B7234="","",DATE(YEAR(GL_Paste!$E7234),MONTH(GL_Paste!$E7234),1))</f>
        <v/>
      </c>
      <c r="C7237">
        <f>IF(GL_Paste!$B7234="","",IF(TRIM(GL_Paste!$M7234)&lt;&gt;"",TRIM(GL_Paste!$M7234),IFERROR(MID(GL_Paste!$I7234,FIND("[",GL_Paste!$I7234)+1,FIND("]",GL_Paste!$I7234)-FIND("[",GL_Paste!$I7234)-1),"")))</f>
        <v/>
      </c>
      <c r="D7237">
        <f>IF(GL_Paste!$B7234="","",IFERROR(INDEX(DeptName,MATCH($C7237,DeptTag,0)),"UNALLOCATED"))</f>
        <v/>
      </c>
      <c r="E7237">
        <f>IF(GL_Paste!$B7234="","",IFERROR(INDEX(AcctCat,MATCH(GL_Paste!$B7234&amp;"",AcctCode,0)),"UNKNOWN"))</f>
        <v/>
      </c>
      <c r="F7237">
        <f>IF(GL_Paste!$B7234="","",IFERROR(INDEX(AcctSub,MATCH(GL_Paste!$B7234&amp;"",AcctCode,0)),"UNKNOWN"))</f>
        <v/>
      </c>
    </row>
    <row r="7238">
      <c r="A7238" s="40">
        <f>IF(GL_Paste!$B7235="","",N(GL_Paste!$H7235)-N(GL_Paste!$G7235))</f>
        <v/>
      </c>
      <c r="B7238" s="43">
        <f>IF(GL_Paste!$B7235="","",DATE(YEAR(GL_Paste!$E7235),MONTH(GL_Paste!$E7235),1))</f>
        <v/>
      </c>
      <c r="C7238">
        <f>IF(GL_Paste!$B7235="","",IF(TRIM(GL_Paste!$M7235)&lt;&gt;"",TRIM(GL_Paste!$M7235),IFERROR(MID(GL_Paste!$I7235,FIND("[",GL_Paste!$I7235)+1,FIND("]",GL_Paste!$I7235)-FIND("[",GL_Paste!$I7235)-1),"")))</f>
        <v/>
      </c>
      <c r="D7238">
        <f>IF(GL_Paste!$B7235="","",IFERROR(INDEX(DeptName,MATCH($C7238,DeptTag,0)),"UNALLOCATED"))</f>
        <v/>
      </c>
      <c r="E7238">
        <f>IF(GL_Paste!$B7235="","",IFERROR(INDEX(AcctCat,MATCH(GL_Paste!$B7235&amp;"",AcctCode,0)),"UNKNOWN"))</f>
        <v/>
      </c>
      <c r="F7238">
        <f>IF(GL_Paste!$B7235="","",IFERROR(INDEX(AcctSub,MATCH(GL_Paste!$B7235&amp;"",AcctCode,0)),"UNKNOWN"))</f>
        <v/>
      </c>
    </row>
    <row r="7239">
      <c r="A7239" s="40">
        <f>IF(GL_Paste!$B7236="","",N(GL_Paste!$H7236)-N(GL_Paste!$G7236))</f>
        <v/>
      </c>
      <c r="B7239" s="43">
        <f>IF(GL_Paste!$B7236="","",DATE(YEAR(GL_Paste!$E7236),MONTH(GL_Paste!$E7236),1))</f>
        <v/>
      </c>
      <c r="C7239">
        <f>IF(GL_Paste!$B7236="","",IF(TRIM(GL_Paste!$M7236)&lt;&gt;"",TRIM(GL_Paste!$M7236),IFERROR(MID(GL_Paste!$I7236,FIND("[",GL_Paste!$I7236)+1,FIND("]",GL_Paste!$I7236)-FIND("[",GL_Paste!$I7236)-1),"")))</f>
        <v/>
      </c>
      <c r="D7239">
        <f>IF(GL_Paste!$B7236="","",IFERROR(INDEX(DeptName,MATCH($C7239,DeptTag,0)),"UNALLOCATED"))</f>
        <v/>
      </c>
      <c r="E7239">
        <f>IF(GL_Paste!$B7236="","",IFERROR(INDEX(AcctCat,MATCH(GL_Paste!$B7236&amp;"",AcctCode,0)),"UNKNOWN"))</f>
        <v/>
      </c>
      <c r="F7239">
        <f>IF(GL_Paste!$B7236="","",IFERROR(INDEX(AcctSub,MATCH(GL_Paste!$B7236&amp;"",AcctCode,0)),"UNKNOWN"))</f>
        <v/>
      </c>
    </row>
    <row r="7240">
      <c r="A7240" s="40">
        <f>IF(GL_Paste!$B7237="","",N(GL_Paste!$H7237)-N(GL_Paste!$G7237))</f>
        <v/>
      </c>
      <c r="B7240" s="43">
        <f>IF(GL_Paste!$B7237="","",DATE(YEAR(GL_Paste!$E7237),MONTH(GL_Paste!$E7237),1))</f>
        <v/>
      </c>
      <c r="C7240">
        <f>IF(GL_Paste!$B7237="","",IF(TRIM(GL_Paste!$M7237)&lt;&gt;"",TRIM(GL_Paste!$M7237),IFERROR(MID(GL_Paste!$I7237,FIND("[",GL_Paste!$I7237)+1,FIND("]",GL_Paste!$I7237)-FIND("[",GL_Paste!$I7237)-1),"")))</f>
        <v/>
      </c>
      <c r="D7240">
        <f>IF(GL_Paste!$B7237="","",IFERROR(INDEX(DeptName,MATCH($C7240,DeptTag,0)),"UNALLOCATED"))</f>
        <v/>
      </c>
      <c r="E7240">
        <f>IF(GL_Paste!$B7237="","",IFERROR(INDEX(AcctCat,MATCH(GL_Paste!$B7237&amp;"",AcctCode,0)),"UNKNOWN"))</f>
        <v/>
      </c>
      <c r="F7240">
        <f>IF(GL_Paste!$B7237="","",IFERROR(INDEX(AcctSub,MATCH(GL_Paste!$B7237&amp;"",AcctCode,0)),"UNKNOWN"))</f>
        <v/>
      </c>
    </row>
    <row r="7241">
      <c r="A7241" s="40">
        <f>IF(GL_Paste!$B7238="","",N(GL_Paste!$H7238)-N(GL_Paste!$G7238))</f>
        <v/>
      </c>
      <c r="B7241" s="43">
        <f>IF(GL_Paste!$B7238="","",DATE(YEAR(GL_Paste!$E7238),MONTH(GL_Paste!$E7238),1))</f>
        <v/>
      </c>
      <c r="C7241">
        <f>IF(GL_Paste!$B7238="","",IF(TRIM(GL_Paste!$M7238)&lt;&gt;"",TRIM(GL_Paste!$M7238),IFERROR(MID(GL_Paste!$I7238,FIND("[",GL_Paste!$I7238)+1,FIND("]",GL_Paste!$I7238)-FIND("[",GL_Paste!$I7238)-1),"")))</f>
        <v/>
      </c>
      <c r="D7241">
        <f>IF(GL_Paste!$B7238="","",IFERROR(INDEX(DeptName,MATCH($C7241,DeptTag,0)),"UNALLOCATED"))</f>
        <v/>
      </c>
      <c r="E7241">
        <f>IF(GL_Paste!$B7238="","",IFERROR(INDEX(AcctCat,MATCH(GL_Paste!$B7238&amp;"",AcctCode,0)),"UNKNOWN"))</f>
        <v/>
      </c>
      <c r="F7241">
        <f>IF(GL_Paste!$B7238="","",IFERROR(INDEX(AcctSub,MATCH(GL_Paste!$B7238&amp;"",AcctCode,0)),"UNKNOWN"))</f>
        <v/>
      </c>
    </row>
    <row r="7242">
      <c r="A7242" s="40">
        <f>IF(GL_Paste!$B7239="","",N(GL_Paste!$H7239)-N(GL_Paste!$G7239))</f>
        <v/>
      </c>
      <c r="B7242" s="43">
        <f>IF(GL_Paste!$B7239="","",DATE(YEAR(GL_Paste!$E7239),MONTH(GL_Paste!$E7239),1))</f>
        <v/>
      </c>
      <c r="C7242">
        <f>IF(GL_Paste!$B7239="","",IF(TRIM(GL_Paste!$M7239)&lt;&gt;"",TRIM(GL_Paste!$M7239),IFERROR(MID(GL_Paste!$I7239,FIND("[",GL_Paste!$I7239)+1,FIND("]",GL_Paste!$I7239)-FIND("[",GL_Paste!$I7239)-1),"")))</f>
        <v/>
      </c>
      <c r="D7242">
        <f>IF(GL_Paste!$B7239="","",IFERROR(INDEX(DeptName,MATCH($C7242,DeptTag,0)),"UNALLOCATED"))</f>
        <v/>
      </c>
      <c r="E7242">
        <f>IF(GL_Paste!$B7239="","",IFERROR(INDEX(AcctCat,MATCH(GL_Paste!$B7239&amp;"",AcctCode,0)),"UNKNOWN"))</f>
        <v/>
      </c>
      <c r="F7242">
        <f>IF(GL_Paste!$B7239="","",IFERROR(INDEX(AcctSub,MATCH(GL_Paste!$B7239&amp;"",AcctCode,0)),"UNKNOWN"))</f>
        <v/>
      </c>
    </row>
    <row r="7243">
      <c r="A7243" s="40">
        <f>IF(GL_Paste!$B7240="","",N(GL_Paste!$H7240)-N(GL_Paste!$G7240))</f>
        <v/>
      </c>
      <c r="B7243" s="43">
        <f>IF(GL_Paste!$B7240="","",DATE(YEAR(GL_Paste!$E7240),MONTH(GL_Paste!$E7240),1))</f>
        <v/>
      </c>
      <c r="C7243">
        <f>IF(GL_Paste!$B7240="","",IF(TRIM(GL_Paste!$M7240)&lt;&gt;"",TRIM(GL_Paste!$M7240),IFERROR(MID(GL_Paste!$I7240,FIND("[",GL_Paste!$I7240)+1,FIND("]",GL_Paste!$I7240)-FIND("[",GL_Paste!$I7240)-1),"")))</f>
        <v/>
      </c>
      <c r="D7243">
        <f>IF(GL_Paste!$B7240="","",IFERROR(INDEX(DeptName,MATCH($C7243,DeptTag,0)),"UNALLOCATED"))</f>
        <v/>
      </c>
      <c r="E7243">
        <f>IF(GL_Paste!$B7240="","",IFERROR(INDEX(AcctCat,MATCH(GL_Paste!$B7240&amp;"",AcctCode,0)),"UNKNOWN"))</f>
        <v/>
      </c>
      <c r="F7243">
        <f>IF(GL_Paste!$B7240="","",IFERROR(INDEX(AcctSub,MATCH(GL_Paste!$B7240&amp;"",AcctCode,0)),"UNKNOWN"))</f>
        <v/>
      </c>
    </row>
    <row r="7244">
      <c r="A7244" s="40">
        <f>IF(GL_Paste!$B7241="","",N(GL_Paste!$H7241)-N(GL_Paste!$G7241))</f>
        <v/>
      </c>
      <c r="B7244" s="43">
        <f>IF(GL_Paste!$B7241="","",DATE(YEAR(GL_Paste!$E7241),MONTH(GL_Paste!$E7241),1))</f>
        <v/>
      </c>
      <c r="C7244">
        <f>IF(GL_Paste!$B7241="","",IF(TRIM(GL_Paste!$M7241)&lt;&gt;"",TRIM(GL_Paste!$M7241),IFERROR(MID(GL_Paste!$I7241,FIND("[",GL_Paste!$I7241)+1,FIND("]",GL_Paste!$I7241)-FIND("[",GL_Paste!$I7241)-1),"")))</f>
        <v/>
      </c>
      <c r="D7244">
        <f>IF(GL_Paste!$B7241="","",IFERROR(INDEX(DeptName,MATCH($C7244,DeptTag,0)),"UNALLOCATED"))</f>
        <v/>
      </c>
      <c r="E7244">
        <f>IF(GL_Paste!$B7241="","",IFERROR(INDEX(AcctCat,MATCH(GL_Paste!$B7241&amp;"",AcctCode,0)),"UNKNOWN"))</f>
        <v/>
      </c>
      <c r="F7244">
        <f>IF(GL_Paste!$B7241="","",IFERROR(INDEX(AcctSub,MATCH(GL_Paste!$B7241&amp;"",AcctCode,0)),"UNKNOWN"))</f>
        <v/>
      </c>
    </row>
    <row r="7245">
      <c r="A7245" s="40">
        <f>IF(GL_Paste!$B7242="","",N(GL_Paste!$H7242)-N(GL_Paste!$G7242))</f>
        <v/>
      </c>
      <c r="B7245" s="43">
        <f>IF(GL_Paste!$B7242="","",DATE(YEAR(GL_Paste!$E7242),MONTH(GL_Paste!$E7242),1))</f>
        <v/>
      </c>
      <c r="C7245">
        <f>IF(GL_Paste!$B7242="","",IF(TRIM(GL_Paste!$M7242)&lt;&gt;"",TRIM(GL_Paste!$M7242),IFERROR(MID(GL_Paste!$I7242,FIND("[",GL_Paste!$I7242)+1,FIND("]",GL_Paste!$I7242)-FIND("[",GL_Paste!$I7242)-1),"")))</f>
        <v/>
      </c>
      <c r="D7245">
        <f>IF(GL_Paste!$B7242="","",IFERROR(INDEX(DeptName,MATCH($C7245,DeptTag,0)),"UNALLOCATED"))</f>
        <v/>
      </c>
      <c r="E7245">
        <f>IF(GL_Paste!$B7242="","",IFERROR(INDEX(AcctCat,MATCH(GL_Paste!$B7242&amp;"",AcctCode,0)),"UNKNOWN"))</f>
        <v/>
      </c>
      <c r="F7245">
        <f>IF(GL_Paste!$B7242="","",IFERROR(INDEX(AcctSub,MATCH(GL_Paste!$B7242&amp;"",AcctCode,0)),"UNKNOWN"))</f>
        <v/>
      </c>
    </row>
    <row r="7246">
      <c r="A7246" s="40">
        <f>IF(GL_Paste!$B7243="","",N(GL_Paste!$H7243)-N(GL_Paste!$G7243))</f>
        <v/>
      </c>
      <c r="B7246" s="43">
        <f>IF(GL_Paste!$B7243="","",DATE(YEAR(GL_Paste!$E7243),MONTH(GL_Paste!$E7243),1))</f>
        <v/>
      </c>
      <c r="C7246">
        <f>IF(GL_Paste!$B7243="","",IF(TRIM(GL_Paste!$M7243)&lt;&gt;"",TRIM(GL_Paste!$M7243),IFERROR(MID(GL_Paste!$I7243,FIND("[",GL_Paste!$I7243)+1,FIND("]",GL_Paste!$I7243)-FIND("[",GL_Paste!$I7243)-1),"")))</f>
        <v/>
      </c>
      <c r="D7246">
        <f>IF(GL_Paste!$B7243="","",IFERROR(INDEX(DeptName,MATCH($C7246,DeptTag,0)),"UNALLOCATED"))</f>
        <v/>
      </c>
      <c r="E7246">
        <f>IF(GL_Paste!$B7243="","",IFERROR(INDEX(AcctCat,MATCH(GL_Paste!$B7243&amp;"",AcctCode,0)),"UNKNOWN"))</f>
        <v/>
      </c>
      <c r="F7246">
        <f>IF(GL_Paste!$B7243="","",IFERROR(INDEX(AcctSub,MATCH(GL_Paste!$B7243&amp;"",AcctCode,0)),"UNKNOWN"))</f>
        <v/>
      </c>
    </row>
    <row r="7247">
      <c r="A7247" s="40">
        <f>IF(GL_Paste!$B7244="","",N(GL_Paste!$H7244)-N(GL_Paste!$G7244))</f>
        <v/>
      </c>
      <c r="B7247" s="43">
        <f>IF(GL_Paste!$B7244="","",DATE(YEAR(GL_Paste!$E7244),MONTH(GL_Paste!$E7244),1))</f>
        <v/>
      </c>
      <c r="C7247">
        <f>IF(GL_Paste!$B7244="","",IF(TRIM(GL_Paste!$M7244)&lt;&gt;"",TRIM(GL_Paste!$M7244),IFERROR(MID(GL_Paste!$I7244,FIND("[",GL_Paste!$I7244)+1,FIND("]",GL_Paste!$I7244)-FIND("[",GL_Paste!$I7244)-1),"")))</f>
        <v/>
      </c>
      <c r="D7247">
        <f>IF(GL_Paste!$B7244="","",IFERROR(INDEX(DeptName,MATCH($C7247,DeptTag,0)),"UNALLOCATED"))</f>
        <v/>
      </c>
      <c r="E7247">
        <f>IF(GL_Paste!$B7244="","",IFERROR(INDEX(AcctCat,MATCH(GL_Paste!$B7244&amp;"",AcctCode,0)),"UNKNOWN"))</f>
        <v/>
      </c>
      <c r="F7247">
        <f>IF(GL_Paste!$B7244="","",IFERROR(INDEX(AcctSub,MATCH(GL_Paste!$B7244&amp;"",AcctCode,0)),"UNKNOWN"))</f>
        <v/>
      </c>
    </row>
    <row r="7248">
      <c r="A7248" s="40">
        <f>IF(GL_Paste!$B7245="","",N(GL_Paste!$H7245)-N(GL_Paste!$G7245))</f>
        <v/>
      </c>
      <c r="B7248" s="43">
        <f>IF(GL_Paste!$B7245="","",DATE(YEAR(GL_Paste!$E7245),MONTH(GL_Paste!$E7245),1))</f>
        <v/>
      </c>
      <c r="C7248">
        <f>IF(GL_Paste!$B7245="","",IF(TRIM(GL_Paste!$M7245)&lt;&gt;"",TRIM(GL_Paste!$M7245),IFERROR(MID(GL_Paste!$I7245,FIND("[",GL_Paste!$I7245)+1,FIND("]",GL_Paste!$I7245)-FIND("[",GL_Paste!$I7245)-1),"")))</f>
        <v/>
      </c>
      <c r="D7248">
        <f>IF(GL_Paste!$B7245="","",IFERROR(INDEX(DeptName,MATCH($C7248,DeptTag,0)),"UNALLOCATED"))</f>
        <v/>
      </c>
      <c r="E7248">
        <f>IF(GL_Paste!$B7245="","",IFERROR(INDEX(AcctCat,MATCH(GL_Paste!$B7245&amp;"",AcctCode,0)),"UNKNOWN"))</f>
        <v/>
      </c>
      <c r="F7248">
        <f>IF(GL_Paste!$B7245="","",IFERROR(INDEX(AcctSub,MATCH(GL_Paste!$B7245&amp;"",AcctCode,0)),"UNKNOWN"))</f>
        <v/>
      </c>
    </row>
    <row r="7249">
      <c r="A7249" s="40">
        <f>IF(GL_Paste!$B7246="","",N(GL_Paste!$H7246)-N(GL_Paste!$G7246))</f>
        <v/>
      </c>
      <c r="B7249" s="43">
        <f>IF(GL_Paste!$B7246="","",DATE(YEAR(GL_Paste!$E7246),MONTH(GL_Paste!$E7246),1))</f>
        <v/>
      </c>
      <c r="C7249">
        <f>IF(GL_Paste!$B7246="","",IF(TRIM(GL_Paste!$M7246)&lt;&gt;"",TRIM(GL_Paste!$M7246),IFERROR(MID(GL_Paste!$I7246,FIND("[",GL_Paste!$I7246)+1,FIND("]",GL_Paste!$I7246)-FIND("[",GL_Paste!$I7246)-1),"")))</f>
        <v/>
      </c>
      <c r="D7249">
        <f>IF(GL_Paste!$B7246="","",IFERROR(INDEX(DeptName,MATCH($C7249,DeptTag,0)),"UNALLOCATED"))</f>
        <v/>
      </c>
      <c r="E7249">
        <f>IF(GL_Paste!$B7246="","",IFERROR(INDEX(AcctCat,MATCH(GL_Paste!$B7246&amp;"",AcctCode,0)),"UNKNOWN"))</f>
        <v/>
      </c>
      <c r="F7249">
        <f>IF(GL_Paste!$B7246="","",IFERROR(INDEX(AcctSub,MATCH(GL_Paste!$B7246&amp;"",AcctCode,0)),"UNKNOWN"))</f>
        <v/>
      </c>
    </row>
    <row r="7250">
      <c r="A7250" s="40">
        <f>IF(GL_Paste!$B7247="","",N(GL_Paste!$H7247)-N(GL_Paste!$G7247))</f>
        <v/>
      </c>
      <c r="B7250" s="43">
        <f>IF(GL_Paste!$B7247="","",DATE(YEAR(GL_Paste!$E7247),MONTH(GL_Paste!$E7247),1))</f>
        <v/>
      </c>
      <c r="C7250">
        <f>IF(GL_Paste!$B7247="","",IF(TRIM(GL_Paste!$M7247)&lt;&gt;"",TRIM(GL_Paste!$M7247),IFERROR(MID(GL_Paste!$I7247,FIND("[",GL_Paste!$I7247)+1,FIND("]",GL_Paste!$I7247)-FIND("[",GL_Paste!$I7247)-1),"")))</f>
        <v/>
      </c>
      <c r="D7250">
        <f>IF(GL_Paste!$B7247="","",IFERROR(INDEX(DeptName,MATCH($C7250,DeptTag,0)),"UNALLOCATED"))</f>
        <v/>
      </c>
      <c r="E7250">
        <f>IF(GL_Paste!$B7247="","",IFERROR(INDEX(AcctCat,MATCH(GL_Paste!$B7247&amp;"",AcctCode,0)),"UNKNOWN"))</f>
        <v/>
      </c>
      <c r="F7250">
        <f>IF(GL_Paste!$B7247="","",IFERROR(INDEX(AcctSub,MATCH(GL_Paste!$B7247&amp;"",AcctCode,0)),"UNKNOWN"))</f>
        <v/>
      </c>
    </row>
    <row r="7251">
      <c r="A7251" s="40">
        <f>IF(GL_Paste!$B7248="","",N(GL_Paste!$H7248)-N(GL_Paste!$G7248))</f>
        <v/>
      </c>
      <c r="B7251" s="43">
        <f>IF(GL_Paste!$B7248="","",DATE(YEAR(GL_Paste!$E7248),MONTH(GL_Paste!$E7248),1))</f>
        <v/>
      </c>
      <c r="C7251">
        <f>IF(GL_Paste!$B7248="","",IF(TRIM(GL_Paste!$M7248)&lt;&gt;"",TRIM(GL_Paste!$M7248),IFERROR(MID(GL_Paste!$I7248,FIND("[",GL_Paste!$I7248)+1,FIND("]",GL_Paste!$I7248)-FIND("[",GL_Paste!$I7248)-1),"")))</f>
        <v/>
      </c>
      <c r="D7251">
        <f>IF(GL_Paste!$B7248="","",IFERROR(INDEX(DeptName,MATCH($C7251,DeptTag,0)),"UNALLOCATED"))</f>
        <v/>
      </c>
      <c r="E7251">
        <f>IF(GL_Paste!$B7248="","",IFERROR(INDEX(AcctCat,MATCH(GL_Paste!$B7248&amp;"",AcctCode,0)),"UNKNOWN"))</f>
        <v/>
      </c>
      <c r="F7251">
        <f>IF(GL_Paste!$B7248="","",IFERROR(INDEX(AcctSub,MATCH(GL_Paste!$B7248&amp;"",AcctCode,0)),"UNKNOWN"))</f>
        <v/>
      </c>
    </row>
    <row r="7252">
      <c r="A7252" s="40">
        <f>IF(GL_Paste!$B7249="","",N(GL_Paste!$H7249)-N(GL_Paste!$G7249))</f>
        <v/>
      </c>
      <c r="B7252" s="43">
        <f>IF(GL_Paste!$B7249="","",DATE(YEAR(GL_Paste!$E7249),MONTH(GL_Paste!$E7249),1))</f>
        <v/>
      </c>
      <c r="C7252">
        <f>IF(GL_Paste!$B7249="","",IF(TRIM(GL_Paste!$M7249)&lt;&gt;"",TRIM(GL_Paste!$M7249),IFERROR(MID(GL_Paste!$I7249,FIND("[",GL_Paste!$I7249)+1,FIND("]",GL_Paste!$I7249)-FIND("[",GL_Paste!$I7249)-1),"")))</f>
        <v/>
      </c>
      <c r="D7252">
        <f>IF(GL_Paste!$B7249="","",IFERROR(INDEX(DeptName,MATCH($C7252,DeptTag,0)),"UNALLOCATED"))</f>
        <v/>
      </c>
      <c r="E7252">
        <f>IF(GL_Paste!$B7249="","",IFERROR(INDEX(AcctCat,MATCH(GL_Paste!$B7249&amp;"",AcctCode,0)),"UNKNOWN"))</f>
        <v/>
      </c>
      <c r="F7252">
        <f>IF(GL_Paste!$B7249="","",IFERROR(INDEX(AcctSub,MATCH(GL_Paste!$B7249&amp;"",AcctCode,0)),"UNKNOWN"))</f>
        <v/>
      </c>
    </row>
    <row r="7253">
      <c r="A7253" s="40">
        <f>IF(GL_Paste!$B7250="","",N(GL_Paste!$H7250)-N(GL_Paste!$G7250))</f>
        <v/>
      </c>
      <c r="B7253" s="43">
        <f>IF(GL_Paste!$B7250="","",DATE(YEAR(GL_Paste!$E7250),MONTH(GL_Paste!$E7250),1))</f>
        <v/>
      </c>
      <c r="C7253">
        <f>IF(GL_Paste!$B7250="","",IF(TRIM(GL_Paste!$M7250)&lt;&gt;"",TRIM(GL_Paste!$M7250),IFERROR(MID(GL_Paste!$I7250,FIND("[",GL_Paste!$I7250)+1,FIND("]",GL_Paste!$I7250)-FIND("[",GL_Paste!$I7250)-1),"")))</f>
        <v/>
      </c>
      <c r="D7253">
        <f>IF(GL_Paste!$B7250="","",IFERROR(INDEX(DeptName,MATCH($C7253,DeptTag,0)),"UNALLOCATED"))</f>
        <v/>
      </c>
      <c r="E7253">
        <f>IF(GL_Paste!$B7250="","",IFERROR(INDEX(AcctCat,MATCH(GL_Paste!$B7250&amp;"",AcctCode,0)),"UNKNOWN"))</f>
        <v/>
      </c>
      <c r="F7253">
        <f>IF(GL_Paste!$B7250="","",IFERROR(INDEX(AcctSub,MATCH(GL_Paste!$B7250&amp;"",AcctCode,0)),"UNKNOWN"))</f>
        <v/>
      </c>
    </row>
    <row r="7254">
      <c r="A7254" s="40">
        <f>IF(GL_Paste!$B7251="","",N(GL_Paste!$H7251)-N(GL_Paste!$G7251))</f>
        <v/>
      </c>
      <c r="B7254" s="43">
        <f>IF(GL_Paste!$B7251="","",DATE(YEAR(GL_Paste!$E7251),MONTH(GL_Paste!$E7251),1))</f>
        <v/>
      </c>
      <c r="C7254">
        <f>IF(GL_Paste!$B7251="","",IF(TRIM(GL_Paste!$M7251)&lt;&gt;"",TRIM(GL_Paste!$M7251),IFERROR(MID(GL_Paste!$I7251,FIND("[",GL_Paste!$I7251)+1,FIND("]",GL_Paste!$I7251)-FIND("[",GL_Paste!$I7251)-1),"")))</f>
        <v/>
      </c>
      <c r="D7254">
        <f>IF(GL_Paste!$B7251="","",IFERROR(INDEX(DeptName,MATCH($C7254,DeptTag,0)),"UNALLOCATED"))</f>
        <v/>
      </c>
      <c r="E7254">
        <f>IF(GL_Paste!$B7251="","",IFERROR(INDEX(AcctCat,MATCH(GL_Paste!$B7251&amp;"",AcctCode,0)),"UNKNOWN"))</f>
        <v/>
      </c>
      <c r="F7254">
        <f>IF(GL_Paste!$B7251="","",IFERROR(INDEX(AcctSub,MATCH(GL_Paste!$B7251&amp;"",AcctCode,0)),"UNKNOWN"))</f>
        <v/>
      </c>
    </row>
    <row r="7255">
      <c r="A7255" s="40">
        <f>IF(GL_Paste!$B7252="","",N(GL_Paste!$H7252)-N(GL_Paste!$G7252))</f>
        <v/>
      </c>
      <c r="B7255" s="43">
        <f>IF(GL_Paste!$B7252="","",DATE(YEAR(GL_Paste!$E7252),MONTH(GL_Paste!$E7252),1))</f>
        <v/>
      </c>
      <c r="C7255">
        <f>IF(GL_Paste!$B7252="","",IF(TRIM(GL_Paste!$M7252)&lt;&gt;"",TRIM(GL_Paste!$M7252),IFERROR(MID(GL_Paste!$I7252,FIND("[",GL_Paste!$I7252)+1,FIND("]",GL_Paste!$I7252)-FIND("[",GL_Paste!$I7252)-1),"")))</f>
        <v/>
      </c>
      <c r="D7255">
        <f>IF(GL_Paste!$B7252="","",IFERROR(INDEX(DeptName,MATCH($C7255,DeptTag,0)),"UNALLOCATED"))</f>
        <v/>
      </c>
      <c r="E7255">
        <f>IF(GL_Paste!$B7252="","",IFERROR(INDEX(AcctCat,MATCH(GL_Paste!$B7252&amp;"",AcctCode,0)),"UNKNOWN"))</f>
        <v/>
      </c>
      <c r="F7255">
        <f>IF(GL_Paste!$B7252="","",IFERROR(INDEX(AcctSub,MATCH(GL_Paste!$B7252&amp;"",AcctCode,0)),"UNKNOWN"))</f>
        <v/>
      </c>
    </row>
    <row r="7256">
      <c r="A7256" s="40">
        <f>IF(GL_Paste!$B7253="","",N(GL_Paste!$H7253)-N(GL_Paste!$G7253))</f>
        <v/>
      </c>
      <c r="B7256" s="43">
        <f>IF(GL_Paste!$B7253="","",DATE(YEAR(GL_Paste!$E7253),MONTH(GL_Paste!$E7253),1))</f>
        <v/>
      </c>
      <c r="C7256">
        <f>IF(GL_Paste!$B7253="","",IF(TRIM(GL_Paste!$M7253)&lt;&gt;"",TRIM(GL_Paste!$M7253),IFERROR(MID(GL_Paste!$I7253,FIND("[",GL_Paste!$I7253)+1,FIND("]",GL_Paste!$I7253)-FIND("[",GL_Paste!$I7253)-1),"")))</f>
        <v/>
      </c>
      <c r="D7256">
        <f>IF(GL_Paste!$B7253="","",IFERROR(INDEX(DeptName,MATCH($C7256,DeptTag,0)),"UNALLOCATED"))</f>
        <v/>
      </c>
      <c r="E7256">
        <f>IF(GL_Paste!$B7253="","",IFERROR(INDEX(AcctCat,MATCH(GL_Paste!$B7253&amp;"",AcctCode,0)),"UNKNOWN"))</f>
        <v/>
      </c>
      <c r="F7256">
        <f>IF(GL_Paste!$B7253="","",IFERROR(INDEX(AcctSub,MATCH(GL_Paste!$B7253&amp;"",AcctCode,0)),"UNKNOWN"))</f>
        <v/>
      </c>
    </row>
    <row r="7257">
      <c r="A7257" s="40">
        <f>IF(GL_Paste!$B7254="","",N(GL_Paste!$H7254)-N(GL_Paste!$G7254))</f>
        <v/>
      </c>
      <c r="B7257" s="43">
        <f>IF(GL_Paste!$B7254="","",DATE(YEAR(GL_Paste!$E7254),MONTH(GL_Paste!$E7254),1))</f>
        <v/>
      </c>
      <c r="C7257">
        <f>IF(GL_Paste!$B7254="","",IF(TRIM(GL_Paste!$M7254)&lt;&gt;"",TRIM(GL_Paste!$M7254),IFERROR(MID(GL_Paste!$I7254,FIND("[",GL_Paste!$I7254)+1,FIND("]",GL_Paste!$I7254)-FIND("[",GL_Paste!$I7254)-1),"")))</f>
        <v/>
      </c>
      <c r="D7257">
        <f>IF(GL_Paste!$B7254="","",IFERROR(INDEX(DeptName,MATCH($C7257,DeptTag,0)),"UNALLOCATED"))</f>
        <v/>
      </c>
      <c r="E7257">
        <f>IF(GL_Paste!$B7254="","",IFERROR(INDEX(AcctCat,MATCH(GL_Paste!$B7254&amp;"",AcctCode,0)),"UNKNOWN"))</f>
        <v/>
      </c>
      <c r="F7257">
        <f>IF(GL_Paste!$B7254="","",IFERROR(INDEX(AcctSub,MATCH(GL_Paste!$B7254&amp;"",AcctCode,0)),"UNKNOWN"))</f>
        <v/>
      </c>
    </row>
    <row r="7258">
      <c r="A7258" s="40">
        <f>IF(GL_Paste!$B7255="","",N(GL_Paste!$H7255)-N(GL_Paste!$G7255))</f>
        <v/>
      </c>
      <c r="B7258" s="43">
        <f>IF(GL_Paste!$B7255="","",DATE(YEAR(GL_Paste!$E7255),MONTH(GL_Paste!$E7255),1))</f>
        <v/>
      </c>
      <c r="C7258">
        <f>IF(GL_Paste!$B7255="","",IF(TRIM(GL_Paste!$M7255)&lt;&gt;"",TRIM(GL_Paste!$M7255),IFERROR(MID(GL_Paste!$I7255,FIND("[",GL_Paste!$I7255)+1,FIND("]",GL_Paste!$I7255)-FIND("[",GL_Paste!$I7255)-1),"")))</f>
        <v/>
      </c>
      <c r="D7258">
        <f>IF(GL_Paste!$B7255="","",IFERROR(INDEX(DeptName,MATCH($C7258,DeptTag,0)),"UNALLOCATED"))</f>
        <v/>
      </c>
      <c r="E7258">
        <f>IF(GL_Paste!$B7255="","",IFERROR(INDEX(AcctCat,MATCH(GL_Paste!$B7255&amp;"",AcctCode,0)),"UNKNOWN"))</f>
        <v/>
      </c>
      <c r="F7258">
        <f>IF(GL_Paste!$B7255="","",IFERROR(INDEX(AcctSub,MATCH(GL_Paste!$B7255&amp;"",AcctCode,0)),"UNKNOWN"))</f>
        <v/>
      </c>
    </row>
    <row r="7259">
      <c r="A7259" s="40">
        <f>IF(GL_Paste!$B7256="","",N(GL_Paste!$H7256)-N(GL_Paste!$G7256))</f>
        <v/>
      </c>
      <c r="B7259" s="43">
        <f>IF(GL_Paste!$B7256="","",DATE(YEAR(GL_Paste!$E7256),MONTH(GL_Paste!$E7256),1))</f>
        <v/>
      </c>
      <c r="C7259">
        <f>IF(GL_Paste!$B7256="","",IF(TRIM(GL_Paste!$M7256)&lt;&gt;"",TRIM(GL_Paste!$M7256),IFERROR(MID(GL_Paste!$I7256,FIND("[",GL_Paste!$I7256)+1,FIND("]",GL_Paste!$I7256)-FIND("[",GL_Paste!$I7256)-1),"")))</f>
        <v/>
      </c>
      <c r="D7259">
        <f>IF(GL_Paste!$B7256="","",IFERROR(INDEX(DeptName,MATCH($C7259,DeptTag,0)),"UNALLOCATED"))</f>
        <v/>
      </c>
      <c r="E7259">
        <f>IF(GL_Paste!$B7256="","",IFERROR(INDEX(AcctCat,MATCH(GL_Paste!$B7256&amp;"",AcctCode,0)),"UNKNOWN"))</f>
        <v/>
      </c>
      <c r="F7259">
        <f>IF(GL_Paste!$B7256="","",IFERROR(INDEX(AcctSub,MATCH(GL_Paste!$B7256&amp;"",AcctCode,0)),"UNKNOWN"))</f>
        <v/>
      </c>
    </row>
    <row r="7260">
      <c r="A7260" s="40">
        <f>IF(GL_Paste!$B7257="","",N(GL_Paste!$H7257)-N(GL_Paste!$G7257))</f>
        <v/>
      </c>
      <c r="B7260" s="43">
        <f>IF(GL_Paste!$B7257="","",DATE(YEAR(GL_Paste!$E7257),MONTH(GL_Paste!$E7257),1))</f>
        <v/>
      </c>
      <c r="C7260">
        <f>IF(GL_Paste!$B7257="","",IF(TRIM(GL_Paste!$M7257)&lt;&gt;"",TRIM(GL_Paste!$M7257),IFERROR(MID(GL_Paste!$I7257,FIND("[",GL_Paste!$I7257)+1,FIND("]",GL_Paste!$I7257)-FIND("[",GL_Paste!$I7257)-1),"")))</f>
        <v/>
      </c>
      <c r="D7260">
        <f>IF(GL_Paste!$B7257="","",IFERROR(INDEX(DeptName,MATCH($C7260,DeptTag,0)),"UNALLOCATED"))</f>
        <v/>
      </c>
      <c r="E7260">
        <f>IF(GL_Paste!$B7257="","",IFERROR(INDEX(AcctCat,MATCH(GL_Paste!$B7257&amp;"",AcctCode,0)),"UNKNOWN"))</f>
        <v/>
      </c>
      <c r="F7260">
        <f>IF(GL_Paste!$B7257="","",IFERROR(INDEX(AcctSub,MATCH(GL_Paste!$B7257&amp;"",AcctCode,0)),"UNKNOWN"))</f>
        <v/>
      </c>
    </row>
    <row r="7261">
      <c r="A7261" s="40">
        <f>IF(GL_Paste!$B7258="","",N(GL_Paste!$H7258)-N(GL_Paste!$G7258))</f>
        <v/>
      </c>
      <c r="B7261" s="43">
        <f>IF(GL_Paste!$B7258="","",DATE(YEAR(GL_Paste!$E7258),MONTH(GL_Paste!$E7258),1))</f>
        <v/>
      </c>
      <c r="C7261">
        <f>IF(GL_Paste!$B7258="","",IF(TRIM(GL_Paste!$M7258)&lt;&gt;"",TRIM(GL_Paste!$M7258),IFERROR(MID(GL_Paste!$I7258,FIND("[",GL_Paste!$I7258)+1,FIND("]",GL_Paste!$I7258)-FIND("[",GL_Paste!$I7258)-1),"")))</f>
        <v/>
      </c>
      <c r="D7261">
        <f>IF(GL_Paste!$B7258="","",IFERROR(INDEX(DeptName,MATCH($C7261,DeptTag,0)),"UNALLOCATED"))</f>
        <v/>
      </c>
      <c r="E7261">
        <f>IF(GL_Paste!$B7258="","",IFERROR(INDEX(AcctCat,MATCH(GL_Paste!$B7258&amp;"",AcctCode,0)),"UNKNOWN"))</f>
        <v/>
      </c>
      <c r="F7261">
        <f>IF(GL_Paste!$B7258="","",IFERROR(INDEX(AcctSub,MATCH(GL_Paste!$B7258&amp;"",AcctCode,0)),"UNKNOWN"))</f>
        <v/>
      </c>
    </row>
    <row r="7262">
      <c r="A7262" s="40">
        <f>IF(GL_Paste!$B7259="","",N(GL_Paste!$H7259)-N(GL_Paste!$G7259))</f>
        <v/>
      </c>
      <c r="B7262" s="43">
        <f>IF(GL_Paste!$B7259="","",DATE(YEAR(GL_Paste!$E7259),MONTH(GL_Paste!$E7259),1))</f>
        <v/>
      </c>
      <c r="C7262">
        <f>IF(GL_Paste!$B7259="","",IF(TRIM(GL_Paste!$M7259)&lt;&gt;"",TRIM(GL_Paste!$M7259),IFERROR(MID(GL_Paste!$I7259,FIND("[",GL_Paste!$I7259)+1,FIND("]",GL_Paste!$I7259)-FIND("[",GL_Paste!$I7259)-1),"")))</f>
        <v/>
      </c>
      <c r="D7262">
        <f>IF(GL_Paste!$B7259="","",IFERROR(INDEX(DeptName,MATCH($C7262,DeptTag,0)),"UNALLOCATED"))</f>
        <v/>
      </c>
      <c r="E7262">
        <f>IF(GL_Paste!$B7259="","",IFERROR(INDEX(AcctCat,MATCH(GL_Paste!$B7259&amp;"",AcctCode,0)),"UNKNOWN"))</f>
        <v/>
      </c>
      <c r="F7262">
        <f>IF(GL_Paste!$B7259="","",IFERROR(INDEX(AcctSub,MATCH(GL_Paste!$B7259&amp;"",AcctCode,0)),"UNKNOWN"))</f>
        <v/>
      </c>
    </row>
    <row r="7263">
      <c r="A7263" s="40">
        <f>IF(GL_Paste!$B7260="","",N(GL_Paste!$H7260)-N(GL_Paste!$G7260))</f>
        <v/>
      </c>
      <c r="B7263" s="43">
        <f>IF(GL_Paste!$B7260="","",DATE(YEAR(GL_Paste!$E7260),MONTH(GL_Paste!$E7260),1))</f>
        <v/>
      </c>
      <c r="C7263">
        <f>IF(GL_Paste!$B7260="","",IF(TRIM(GL_Paste!$M7260)&lt;&gt;"",TRIM(GL_Paste!$M7260),IFERROR(MID(GL_Paste!$I7260,FIND("[",GL_Paste!$I7260)+1,FIND("]",GL_Paste!$I7260)-FIND("[",GL_Paste!$I7260)-1),"")))</f>
        <v/>
      </c>
      <c r="D7263">
        <f>IF(GL_Paste!$B7260="","",IFERROR(INDEX(DeptName,MATCH($C7263,DeptTag,0)),"UNALLOCATED"))</f>
        <v/>
      </c>
      <c r="E7263">
        <f>IF(GL_Paste!$B7260="","",IFERROR(INDEX(AcctCat,MATCH(GL_Paste!$B7260&amp;"",AcctCode,0)),"UNKNOWN"))</f>
        <v/>
      </c>
      <c r="F7263">
        <f>IF(GL_Paste!$B7260="","",IFERROR(INDEX(AcctSub,MATCH(GL_Paste!$B7260&amp;"",AcctCode,0)),"UNKNOWN"))</f>
        <v/>
      </c>
    </row>
    <row r="7264">
      <c r="A7264" s="40">
        <f>IF(GL_Paste!$B7261="","",N(GL_Paste!$H7261)-N(GL_Paste!$G7261))</f>
        <v/>
      </c>
      <c r="B7264" s="43">
        <f>IF(GL_Paste!$B7261="","",DATE(YEAR(GL_Paste!$E7261),MONTH(GL_Paste!$E7261),1))</f>
        <v/>
      </c>
      <c r="C7264">
        <f>IF(GL_Paste!$B7261="","",IF(TRIM(GL_Paste!$M7261)&lt;&gt;"",TRIM(GL_Paste!$M7261),IFERROR(MID(GL_Paste!$I7261,FIND("[",GL_Paste!$I7261)+1,FIND("]",GL_Paste!$I7261)-FIND("[",GL_Paste!$I7261)-1),"")))</f>
        <v/>
      </c>
      <c r="D7264">
        <f>IF(GL_Paste!$B7261="","",IFERROR(INDEX(DeptName,MATCH($C7264,DeptTag,0)),"UNALLOCATED"))</f>
        <v/>
      </c>
      <c r="E7264">
        <f>IF(GL_Paste!$B7261="","",IFERROR(INDEX(AcctCat,MATCH(GL_Paste!$B7261&amp;"",AcctCode,0)),"UNKNOWN"))</f>
        <v/>
      </c>
      <c r="F7264">
        <f>IF(GL_Paste!$B7261="","",IFERROR(INDEX(AcctSub,MATCH(GL_Paste!$B7261&amp;"",AcctCode,0)),"UNKNOWN"))</f>
        <v/>
      </c>
    </row>
    <row r="7265">
      <c r="A7265" s="40">
        <f>IF(GL_Paste!$B7262="","",N(GL_Paste!$H7262)-N(GL_Paste!$G7262))</f>
        <v/>
      </c>
      <c r="B7265" s="43">
        <f>IF(GL_Paste!$B7262="","",DATE(YEAR(GL_Paste!$E7262),MONTH(GL_Paste!$E7262),1))</f>
        <v/>
      </c>
      <c r="C7265">
        <f>IF(GL_Paste!$B7262="","",IF(TRIM(GL_Paste!$M7262)&lt;&gt;"",TRIM(GL_Paste!$M7262),IFERROR(MID(GL_Paste!$I7262,FIND("[",GL_Paste!$I7262)+1,FIND("]",GL_Paste!$I7262)-FIND("[",GL_Paste!$I7262)-1),"")))</f>
        <v/>
      </c>
      <c r="D7265">
        <f>IF(GL_Paste!$B7262="","",IFERROR(INDEX(DeptName,MATCH($C7265,DeptTag,0)),"UNALLOCATED"))</f>
        <v/>
      </c>
      <c r="E7265">
        <f>IF(GL_Paste!$B7262="","",IFERROR(INDEX(AcctCat,MATCH(GL_Paste!$B7262&amp;"",AcctCode,0)),"UNKNOWN"))</f>
        <v/>
      </c>
      <c r="F7265">
        <f>IF(GL_Paste!$B7262="","",IFERROR(INDEX(AcctSub,MATCH(GL_Paste!$B7262&amp;"",AcctCode,0)),"UNKNOWN"))</f>
        <v/>
      </c>
    </row>
    <row r="7266">
      <c r="A7266" s="40">
        <f>IF(GL_Paste!$B7263="","",N(GL_Paste!$H7263)-N(GL_Paste!$G7263))</f>
        <v/>
      </c>
      <c r="B7266" s="43">
        <f>IF(GL_Paste!$B7263="","",DATE(YEAR(GL_Paste!$E7263),MONTH(GL_Paste!$E7263),1))</f>
        <v/>
      </c>
      <c r="C7266">
        <f>IF(GL_Paste!$B7263="","",IF(TRIM(GL_Paste!$M7263)&lt;&gt;"",TRIM(GL_Paste!$M7263),IFERROR(MID(GL_Paste!$I7263,FIND("[",GL_Paste!$I7263)+1,FIND("]",GL_Paste!$I7263)-FIND("[",GL_Paste!$I7263)-1),"")))</f>
        <v/>
      </c>
      <c r="D7266">
        <f>IF(GL_Paste!$B7263="","",IFERROR(INDEX(DeptName,MATCH($C7266,DeptTag,0)),"UNALLOCATED"))</f>
        <v/>
      </c>
      <c r="E7266">
        <f>IF(GL_Paste!$B7263="","",IFERROR(INDEX(AcctCat,MATCH(GL_Paste!$B7263&amp;"",AcctCode,0)),"UNKNOWN"))</f>
        <v/>
      </c>
      <c r="F7266">
        <f>IF(GL_Paste!$B7263="","",IFERROR(INDEX(AcctSub,MATCH(GL_Paste!$B7263&amp;"",AcctCode,0)),"UNKNOWN"))</f>
        <v/>
      </c>
    </row>
    <row r="7267">
      <c r="A7267" s="40">
        <f>IF(GL_Paste!$B7264="","",N(GL_Paste!$H7264)-N(GL_Paste!$G7264))</f>
        <v/>
      </c>
      <c r="B7267" s="43">
        <f>IF(GL_Paste!$B7264="","",DATE(YEAR(GL_Paste!$E7264),MONTH(GL_Paste!$E7264),1))</f>
        <v/>
      </c>
      <c r="C7267">
        <f>IF(GL_Paste!$B7264="","",IF(TRIM(GL_Paste!$M7264)&lt;&gt;"",TRIM(GL_Paste!$M7264),IFERROR(MID(GL_Paste!$I7264,FIND("[",GL_Paste!$I7264)+1,FIND("]",GL_Paste!$I7264)-FIND("[",GL_Paste!$I7264)-1),"")))</f>
        <v/>
      </c>
      <c r="D7267">
        <f>IF(GL_Paste!$B7264="","",IFERROR(INDEX(DeptName,MATCH($C7267,DeptTag,0)),"UNALLOCATED"))</f>
        <v/>
      </c>
      <c r="E7267">
        <f>IF(GL_Paste!$B7264="","",IFERROR(INDEX(AcctCat,MATCH(GL_Paste!$B7264&amp;"",AcctCode,0)),"UNKNOWN"))</f>
        <v/>
      </c>
      <c r="F7267">
        <f>IF(GL_Paste!$B7264="","",IFERROR(INDEX(AcctSub,MATCH(GL_Paste!$B7264&amp;"",AcctCode,0)),"UNKNOWN"))</f>
        <v/>
      </c>
    </row>
    <row r="7268">
      <c r="A7268" s="40">
        <f>IF(GL_Paste!$B7265="","",N(GL_Paste!$H7265)-N(GL_Paste!$G7265))</f>
        <v/>
      </c>
      <c r="B7268" s="43">
        <f>IF(GL_Paste!$B7265="","",DATE(YEAR(GL_Paste!$E7265),MONTH(GL_Paste!$E7265),1))</f>
        <v/>
      </c>
      <c r="C7268">
        <f>IF(GL_Paste!$B7265="","",IF(TRIM(GL_Paste!$M7265)&lt;&gt;"",TRIM(GL_Paste!$M7265),IFERROR(MID(GL_Paste!$I7265,FIND("[",GL_Paste!$I7265)+1,FIND("]",GL_Paste!$I7265)-FIND("[",GL_Paste!$I7265)-1),"")))</f>
        <v/>
      </c>
      <c r="D7268">
        <f>IF(GL_Paste!$B7265="","",IFERROR(INDEX(DeptName,MATCH($C7268,DeptTag,0)),"UNALLOCATED"))</f>
        <v/>
      </c>
      <c r="E7268">
        <f>IF(GL_Paste!$B7265="","",IFERROR(INDEX(AcctCat,MATCH(GL_Paste!$B7265&amp;"",AcctCode,0)),"UNKNOWN"))</f>
        <v/>
      </c>
      <c r="F7268">
        <f>IF(GL_Paste!$B7265="","",IFERROR(INDEX(AcctSub,MATCH(GL_Paste!$B7265&amp;"",AcctCode,0)),"UNKNOWN"))</f>
        <v/>
      </c>
    </row>
    <row r="7269">
      <c r="A7269" s="40">
        <f>IF(GL_Paste!$B7266="","",N(GL_Paste!$H7266)-N(GL_Paste!$G7266))</f>
        <v/>
      </c>
      <c r="B7269" s="43">
        <f>IF(GL_Paste!$B7266="","",DATE(YEAR(GL_Paste!$E7266),MONTH(GL_Paste!$E7266),1))</f>
        <v/>
      </c>
      <c r="C7269">
        <f>IF(GL_Paste!$B7266="","",IF(TRIM(GL_Paste!$M7266)&lt;&gt;"",TRIM(GL_Paste!$M7266),IFERROR(MID(GL_Paste!$I7266,FIND("[",GL_Paste!$I7266)+1,FIND("]",GL_Paste!$I7266)-FIND("[",GL_Paste!$I7266)-1),"")))</f>
        <v/>
      </c>
      <c r="D7269">
        <f>IF(GL_Paste!$B7266="","",IFERROR(INDEX(DeptName,MATCH($C7269,DeptTag,0)),"UNALLOCATED"))</f>
        <v/>
      </c>
      <c r="E7269">
        <f>IF(GL_Paste!$B7266="","",IFERROR(INDEX(AcctCat,MATCH(GL_Paste!$B7266&amp;"",AcctCode,0)),"UNKNOWN"))</f>
        <v/>
      </c>
      <c r="F7269">
        <f>IF(GL_Paste!$B7266="","",IFERROR(INDEX(AcctSub,MATCH(GL_Paste!$B7266&amp;"",AcctCode,0)),"UNKNOWN"))</f>
        <v/>
      </c>
    </row>
    <row r="7270">
      <c r="A7270" s="40">
        <f>IF(GL_Paste!$B7267="","",N(GL_Paste!$H7267)-N(GL_Paste!$G7267))</f>
        <v/>
      </c>
      <c r="B7270" s="43">
        <f>IF(GL_Paste!$B7267="","",DATE(YEAR(GL_Paste!$E7267),MONTH(GL_Paste!$E7267),1))</f>
        <v/>
      </c>
      <c r="C7270">
        <f>IF(GL_Paste!$B7267="","",IF(TRIM(GL_Paste!$M7267)&lt;&gt;"",TRIM(GL_Paste!$M7267),IFERROR(MID(GL_Paste!$I7267,FIND("[",GL_Paste!$I7267)+1,FIND("]",GL_Paste!$I7267)-FIND("[",GL_Paste!$I7267)-1),"")))</f>
        <v/>
      </c>
      <c r="D7270">
        <f>IF(GL_Paste!$B7267="","",IFERROR(INDEX(DeptName,MATCH($C7270,DeptTag,0)),"UNALLOCATED"))</f>
        <v/>
      </c>
      <c r="E7270">
        <f>IF(GL_Paste!$B7267="","",IFERROR(INDEX(AcctCat,MATCH(GL_Paste!$B7267&amp;"",AcctCode,0)),"UNKNOWN"))</f>
        <v/>
      </c>
      <c r="F7270">
        <f>IF(GL_Paste!$B7267="","",IFERROR(INDEX(AcctSub,MATCH(GL_Paste!$B7267&amp;"",AcctCode,0)),"UNKNOWN"))</f>
        <v/>
      </c>
    </row>
    <row r="7271">
      <c r="A7271" s="40">
        <f>IF(GL_Paste!$B7268="","",N(GL_Paste!$H7268)-N(GL_Paste!$G7268))</f>
        <v/>
      </c>
      <c r="B7271" s="43">
        <f>IF(GL_Paste!$B7268="","",DATE(YEAR(GL_Paste!$E7268),MONTH(GL_Paste!$E7268),1))</f>
        <v/>
      </c>
      <c r="C7271">
        <f>IF(GL_Paste!$B7268="","",IF(TRIM(GL_Paste!$M7268)&lt;&gt;"",TRIM(GL_Paste!$M7268),IFERROR(MID(GL_Paste!$I7268,FIND("[",GL_Paste!$I7268)+1,FIND("]",GL_Paste!$I7268)-FIND("[",GL_Paste!$I7268)-1),"")))</f>
        <v/>
      </c>
      <c r="D7271">
        <f>IF(GL_Paste!$B7268="","",IFERROR(INDEX(DeptName,MATCH($C7271,DeptTag,0)),"UNALLOCATED"))</f>
        <v/>
      </c>
      <c r="E7271">
        <f>IF(GL_Paste!$B7268="","",IFERROR(INDEX(AcctCat,MATCH(GL_Paste!$B7268&amp;"",AcctCode,0)),"UNKNOWN"))</f>
        <v/>
      </c>
      <c r="F7271">
        <f>IF(GL_Paste!$B7268="","",IFERROR(INDEX(AcctSub,MATCH(GL_Paste!$B7268&amp;"",AcctCode,0)),"UNKNOWN"))</f>
        <v/>
      </c>
    </row>
    <row r="7272">
      <c r="A7272" s="40">
        <f>IF(GL_Paste!$B7269="","",N(GL_Paste!$H7269)-N(GL_Paste!$G7269))</f>
        <v/>
      </c>
      <c r="B7272" s="43">
        <f>IF(GL_Paste!$B7269="","",DATE(YEAR(GL_Paste!$E7269),MONTH(GL_Paste!$E7269),1))</f>
        <v/>
      </c>
      <c r="C7272">
        <f>IF(GL_Paste!$B7269="","",IF(TRIM(GL_Paste!$M7269)&lt;&gt;"",TRIM(GL_Paste!$M7269),IFERROR(MID(GL_Paste!$I7269,FIND("[",GL_Paste!$I7269)+1,FIND("]",GL_Paste!$I7269)-FIND("[",GL_Paste!$I7269)-1),"")))</f>
        <v/>
      </c>
      <c r="D7272">
        <f>IF(GL_Paste!$B7269="","",IFERROR(INDEX(DeptName,MATCH($C7272,DeptTag,0)),"UNALLOCATED"))</f>
        <v/>
      </c>
      <c r="E7272">
        <f>IF(GL_Paste!$B7269="","",IFERROR(INDEX(AcctCat,MATCH(GL_Paste!$B7269&amp;"",AcctCode,0)),"UNKNOWN"))</f>
        <v/>
      </c>
      <c r="F7272">
        <f>IF(GL_Paste!$B7269="","",IFERROR(INDEX(AcctSub,MATCH(GL_Paste!$B7269&amp;"",AcctCode,0)),"UNKNOWN"))</f>
        <v/>
      </c>
    </row>
    <row r="7273">
      <c r="A7273" s="40">
        <f>IF(GL_Paste!$B7270="","",N(GL_Paste!$H7270)-N(GL_Paste!$G7270))</f>
        <v/>
      </c>
      <c r="B7273" s="43">
        <f>IF(GL_Paste!$B7270="","",DATE(YEAR(GL_Paste!$E7270),MONTH(GL_Paste!$E7270),1))</f>
        <v/>
      </c>
      <c r="C7273">
        <f>IF(GL_Paste!$B7270="","",IF(TRIM(GL_Paste!$M7270)&lt;&gt;"",TRIM(GL_Paste!$M7270),IFERROR(MID(GL_Paste!$I7270,FIND("[",GL_Paste!$I7270)+1,FIND("]",GL_Paste!$I7270)-FIND("[",GL_Paste!$I7270)-1),"")))</f>
        <v/>
      </c>
      <c r="D7273">
        <f>IF(GL_Paste!$B7270="","",IFERROR(INDEX(DeptName,MATCH($C7273,DeptTag,0)),"UNALLOCATED"))</f>
        <v/>
      </c>
      <c r="E7273">
        <f>IF(GL_Paste!$B7270="","",IFERROR(INDEX(AcctCat,MATCH(GL_Paste!$B7270&amp;"",AcctCode,0)),"UNKNOWN"))</f>
        <v/>
      </c>
      <c r="F7273">
        <f>IF(GL_Paste!$B7270="","",IFERROR(INDEX(AcctSub,MATCH(GL_Paste!$B7270&amp;"",AcctCode,0)),"UNKNOWN"))</f>
        <v/>
      </c>
    </row>
    <row r="7274">
      <c r="A7274" s="40">
        <f>IF(GL_Paste!$B7271="","",N(GL_Paste!$H7271)-N(GL_Paste!$G7271))</f>
        <v/>
      </c>
      <c r="B7274" s="43">
        <f>IF(GL_Paste!$B7271="","",DATE(YEAR(GL_Paste!$E7271),MONTH(GL_Paste!$E7271),1))</f>
        <v/>
      </c>
      <c r="C7274">
        <f>IF(GL_Paste!$B7271="","",IF(TRIM(GL_Paste!$M7271)&lt;&gt;"",TRIM(GL_Paste!$M7271),IFERROR(MID(GL_Paste!$I7271,FIND("[",GL_Paste!$I7271)+1,FIND("]",GL_Paste!$I7271)-FIND("[",GL_Paste!$I7271)-1),"")))</f>
        <v/>
      </c>
      <c r="D7274">
        <f>IF(GL_Paste!$B7271="","",IFERROR(INDEX(DeptName,MATCH($C7274,DeptTag,0)),"UNALLOCATED"))</f>
        <v/>
      </c>
      <c r="E7274">
        <f>IF(GL_Paste!$B7271="","",IFERROR(INDEX(AcctCat,MATCH(GL_Paste!$B7271&amp;"",AcctCode,0)),"UNKNOWN"))</f>
        <v/>
      </c>
      <c r="F7274">
        <f>IF(GL_Paste!$B7271="","",IFERROR(INDEX(AcctSub,MATCH(GL_Paste!$B7271&amp;"",AcctCode,0)),"UNKNOWN"))</f>
        <v/>
      </c>
    </row>
    <row r="7275">
      <c r="A7275" s="40">
        <f>IF(GL_Paste!$B7272="","",N(GL_Paste!$H7272)-N(GL_Paste!$G7272))</f>
        <v/>
      </c>
      <c r="B7275" s="43">
        <f>IF(GL_Paste!$B7272="","",DATE(YEAR(GL_Paste!$E7272),MONTH(GL_Paste!$E7272),1))</f>
        <v/>
      </c>
      <c r="C7275">
        <f>IF(GL_Paste!$B7272="","",IF(TRIM(GL_Paste!$M7272)&lt;&gt;"",TRIM(GL_Paste!$M7272),IFERROR(MID(GL_Paste!$I7272,FIND("[",GL_Paste!$I7272)+1,FIND("]",GL_Paste!$I7272)-FIND("[",GL_Paste!$I7272)-1),"")))</f>
        <v/>
      </c>
      <c r="D7275">
        <f>IF(GL_Paste!$B7272="","",IFERROR(INDEX(DeptName,MATCH($C7275,DeptTag,0)),"UNALLOCATED"))</f>
        <v/>
      </c>
      <c r="E7275">
        <f>IF(GL_Paste!$B7272="","",IFERROR(INDEX(AcctCat,MATCH(GL_Paste!$B7272&amp;"",AcctCode,0)),"UNKNOWN"))</f>
        <v/>
      </c>
      <c r="F7275">
        <f>IF(GL_Paste!$B7272="","",IFERROR(INDEX(AcctSub,MATCH(GL_Paste!$B7272&amp;"",AcctCode,0)),"UNKNOWN"))</f>
        <v/>
      </c>
    </row>
    <row r="7276">
      <c r="A7276" s="40">
        <f>IF(GL_Paste!$B7273="","",N(GL_Paste!$H7273)-N(GL_Paste!$G7273))</f>
        <v/>
      </c>
      <c r="B7276" s="43">
        <f>IF(GL_Paste!$B7273="","",DATE(YEAR(GL_Paste!$E7273),MONTH(GL_Paste!$E7273),1))</f>
        <v/>
      </c>
      <c r="C7276">
        <f>IF(GL_Paste!$B7273="","",IF(TRIM(GL_Paste!$M7273)&lt;&gt;"",TRIM(GL_Paste!$M7273),IFERROR(MID(GL_Paste!$I7273,FIND("[",GL_Paste!$I7273)+1,FIND("]",GL_Paste!$I7273)-FIND("[",GL_Paste!$I7273)-1),"")))</f>
        <v/>
      </c>
      <c r="D7276">
        <f>IF(GL_Paste!$B7273="","",IFERROR(INDEX(DeptName,MATCH($C7276,DeptTag,0)),"UNALLOCATED"))</f>
        <v/>
      </c>
      <c r="E7276">
        <f>IF(GL_Paste!$B7273="","",IFERROR(INDEX(AcctCat,MATCH(GL_Paste!$B7273&amp;"",AcctCode,0)),"UNKNOWN"))</f>
        <v/>
      </c>
      <c r="F7276">
        <f>IF(GL_Paste!$B7273="","",IFERROR(INDEX(AcctSub,MATCH(GL_Paste!$B7273&amp;"",AcctCode,0)),"UNKNOWN"))</f>
        <v/>
      </c>
    </row>
    <row r="7277">
      <c r="A7277" s="40">
        <f>IF(GL_Paste!$B7274="","",N(GL_Paste!$H7274)-N(GL_Paste!$G7274))</f>
        <v/>
      </c>
      <c r="B7277" s="43">
        <f>IF(GL_Paste!$B7274="","",DATE(YEAR(GL_Paste!$E7274),MONTH(GL_Paste!$E7274),1))</f>
        <v/>
      </c>
      <c r="C7277">
        <f>IF(GL_Paste!$B7274="","",IF(TRIM(GL_Paste!$M7274)&lt;&gt;"",TRIM(GL_Paste!$M7274),IFERROR(MID(GL_Paste!$I7274,FIND("[",GL_Paste!$I7274)+1,FIND("]",GL_Paste!$I7274)-FIND("[",GL_Paste!$I7274)-1),"")))</f>
        <v/>
      </c>
      <c r="D7277">
        <f>IF(GL_Paste!$B7274="","",IFERROR(INDEX(DeptName,MATCH($C7277,DeptTag,0)),"UNALLOCATED"))</f>
        <v/>
      </c>
      <c r="E7277">
        <f>IF(GL_Paste!$B7274="","",IFERROR(INDEX(AcctCat,MATCH(GL_Paste!$B7274&amp;"",AcctCode,0)),"UNKNOWN"))</f>
        <v/>
      </c>
      <c r="F7277">
        <f>IF(GL_Paste!$B7274="","",IFERROR(INDEX(AcctSub,MATCH(GL_Paste!$B7274&amp;"",AcctCode,0)),"UNKNOWN"))</f>
        <v/>
      </c>
    </row>
    <row r="7278">
      <c r="A7278" s="40">
        <f>IF(GL_Paste!$B7275="","",N(GL_Paste!$H7275)-N(GL_Paste!$G7275))</f>
        <v/>
      </c>
      <c r="B7278" s="43">
        <f>IF(GL_Paste!$B7275="","",DATE(YEAR(GL_Paste!$E7275),MONTH(GL_Paste!$E7275),1))</f>
        <v/>
      </c>
      <c r="C7278">
        <f>IF(GL_Paste!$B7275="","",IF(TRIM(GL_Paste!$M7275)&lt;&gt;"",TRIM(GL_Paste!$M7275),IFERROR(MID(GL_Paste!$I7275,FIND("[",GL_Paste!$I7275)+1,FIND("]",GL_Paste!$I7275)-FIND("[",GL_Paste!$I7275)-1),"")))</f>
        <v/>
      </c>
      <c r="D7278">
        <f>IF(GL_Paste!$B7275="","",IFERROR(INDEX(DeptName,MATCH($C7278,DeptTag,0)),"UNALLOCATED"))</f>
        <v/>
      </c>
      <c r="E7278">
        <f>IF(GL_Paste!$B7275="","",IFERROR(INDEX(AcctCat,MATCH(GL_Paste!$B7275&amp;"",AcctCode,0)),"UNKNOWN"))</f>
        <v/>
      </c>
      <c r="F7278">
        <f>IF(GL_Paste!$B7275="","",IFERROR(INDEX(AcctSub,MATCH(GL_Paste!$B7275&amp;"",AcctCode,0)),"UNKNOWN"))</f>
        <v/>
      </c>
    </row>
    <row r="7279">
      <c r="A7279" s="40">
        <f>IF(GL_Paste!$B7276="","",N(GL_Paste!$H7276)-N(GL_Paste!$G7276))</f>
        <v/>
      </c>
      <c r="B7279" s="43">
        <f>IF(GL_Paste!$B7276="","",DATE(YEAR(GL_Paste!$E7276),MONTH(GL_Paste!$E7276),1))</f>
        <v/>
      </c>
      <c r="C7279">
        <f>IF(GL_Paste!$B7276="","",IF(TRIM(GL_Paste!$M7276)&lt;&gt;"",TRIM(GL_Paste!$M7276),IFERROR(MID(GL_Paste!$I7276,FIND("[",GL_Paste!$I7276)+1,FIND("]",GL_Paste!$I7276)-FIND("[",GL_Paste!$I7276)-1),"")))</f>
        <v/>
      </c>
      <c r="D7279">
        <f>IF(GL_Paste!$B7276="","",IFERROR(INDEX(DeptName,MATCH($C7279,DeptTag,0)),"UNALLOCATED"))</f>
        <v/>
      </c>
      <c r="E7279">
        <f>IF(GL_Paste!$B7276="","",IFERROR(INDEX(AcctCat,MATCH(GL_Paste!$B7276&amp;"",AcctCode,0)),"UNKNOWN"))</f>
        <v/>
      </c>
      <c r="F7279">
        <f>IF(GL_Paste!$B7276="","",IFERROR(INDEX(AcctSub,MATCH(GL_Paste!$B7276&amp;"",AcctCode,0)),"UNKNOWN"))</f>
        <v/>
      </c>
    </row>
    <row r="7280">
      <c r="A7280" s="40">
        <f>IF(GL_Paste!$B7277="","",N(GL_Paste!$H7277)-N(GL_Paste!$G7277))</f>
        <v/>
      </c>
      <c r="B7280" s="43">
        <f>IF(GL_Paste!$B7277="","",DATE(YEAR(GL_Paste!$E7277),MONTH(GL_Paste!$E7277),1))</f>
        <v/>
      </c>
      <c r="C7280">
        <f>IF(GL_Paste!$B7277="","",IF(TRIM(GL_Paste!$M7277)&lt;&gt;"",TRIM(GL_Paste!$M7277),IFERROR(MID(GL_Paste!$I7277,FIND("[",GL_Paste!$I7277)+1,FIND("]",GL_Paste!$I7277)-FIND("[",GL_Paste!$I7277)-1),"")))</f>
        <v/>
      </c>
      <c r="D7280">
        <f>IF(GL_Paste!$B7277="","",IFERROR(INDEX(DeptName,MATCH($C7280,DeptTag,0)),"UNALLOCATED"))</f>
        <v/>
      </c>
      <c r="E7280">
        <f>IF(GL_Paste!$B7277="","",IFERROR(INDEX(AcctCat,MATCH(GL_Paste!$B7277&amp;"",AcctCode,0)),"UNKNOWN"))</f>
        <v/>
      </c>
      <c r="F7280">
        <f>IF(GL_Paste!$B7277="","",IFERROR(INDEX(AcctSub,MATCH(GL_Paste!$B7277&amp;"",AcctCode,0)),"UNKNOWN"))</f>
        <v/>
      </c>
    </row>
    <row r="7281">
      <c r="A7281" s="40">
        <f>IF(GL_Paste!$B7278="","",N(GL_Paste!$H7278)-N(GL_Paste!$G7278))</f>
        <v/>
      </c>
      <c r="B7281" s="43">
        <f>IF(GL_Paste!$B7278="","",DATE(YEAR(GL_Paste!$E7278),MONTH(GL_Paste!$E7278),1))</f>
        <v/>
      </c>
      <c r="C7281">
        <f>IF(GL_Paste!$B7278="","",IF(TRIM(GL_Paste!$M7278)&lt;&gt;"",TRIM(GL_Paste!$M7278),IFERROR(MID(GL_Paste!$I7278,FIND("[",GL_Paste!$I7278)+1,FIND("]",GL_Paste!$I7278)-FIND("[",GL_Paste!$I7278)-1),"")))</f>
        <v/>
      </c>
      <c r="D7281">
        <f>IF(GL_Paste!$B7278="","",IFERROR(INDEX(DeptName,MATCH($C7281,DeptTag,0)),"UNALLOCATED"))</f>
        <v/>
      </c>
      <c r="E7281">
        <f>IF(GL_Paste!$B7278="","",IFERROR(INDEX(AcctCat,MATCH(GL_Paste!$B7278&amp;"",AcctCode,0)),"UNKNOWN"))</f>
        <v/>
      </c>
      <c r="F7281">
        <f>IF(GL_Paste!$B7278="","",IFERROR(INDEX(AcctSub,MATCH(GL_Paste!$B7278&amp;"",AcctCode,0)),"UNKNOWN"))</f>
        <v/>
      </c>
    </row>
    <row r="7282">
      <c r="A7282" s="40">
        <f>IF(GL_Paste!$B7279="","",N(GL_Paste!$H7279)-N(GL_Paste!$G7279))</f>
        <v/>
      </c>
      <c r="B7282" s="43">
        <f>IF(GL_Paste!$B7279="","",DATE(YEAR(GL_Paste!$E7279),MONTH(GL_Paste!$E7279),1))</f>
        <v/>
      </c>
      <c r="C7282">
        <f>IF(GL_Paste!$B7279="","",IF(TRIM(GL_Paste!$M7279)&lt;&gt;"",TRIM(GL_Paste!$M7279),IFERROR(MID(GL_Paste!$I7279,FIND("[",GL_Paste!$I7279)+1,FIND("]",GL_Paste!$I7279)-FIND("[",GL_Paste!$I7279)-1),"")))</f>
        <v/>
      </c>
      <c r="D7282">
        <f>IF(GL_Paste!$B7279="","",IFERROR(INDEX(DeptName,MATCH($C7282,DeptTag,0)),"UNALLOCATED"))</f>
        <v/>
      </c>
      <c r="E7282">
        <f>IF(GL_Paste!$B7279="","",IFERROR(INDEX(AcctCat,MATCH(GL_Paste!$B7279&amp;"",AcctCode,0)),"UNKNOWN"))</f>
        <v/>
      </c>
      <c r="F7282">
        <f>IF(GL_Paste!$B7279="","",IFERROR(INDEX(AcctSub,MATCH(GL_Paste!$B7279&amp;"",AcctCode,0)),"UNKNOWN"))</f>
        <v/>
      </c>
    </row>
    <row r="7283">
      <c r="A7283" s="40">
        <f>IF(GL_Paste!$B7280="","",N(GL_Paste!$H7280)-N(GL_Paste!$G7280))</f>
        <v/>
      </c>
      <c r="B7283" s="43">
        <f>IF(GL_Paste!$B7280="","",DATE(YEAR(GL_Paste!$E7280),MONTH(GL_Paste!$E7280),1))</f>
        <v/>
      </c>
      <c r="C7283">
        <f>IF(GL_Paste!$B7280="","",IF(TRIM(GL_Paste!$M7280)&lt;&gt;"",TRIM(GL_Paste!$M7280),IFERROR(MID(GL_Paste!$I7280,FIND("[",GL_Paste!$I7280)+1,FIND("]",GL_Paste!$I7280)-FIND("[",GL_Paste!$I7280)-1),"")))</f>
        <v/>
      </c>
      <c r="D7283">
        <f>IF(GL_Paste!$B7280="","",IFERROR(INDEX(DeptName,MATCH($C7283,DeptTag,0)),"UNALLOCATED"))</f>
        <v/>
      </c>
      <c r="E7283">
        <f>IF(GL_Paste!$B7280="","",IFERROR(INDEX(AcctCat,MATCH(GL_Paste!$B7280&amp;"",AcctCode,0)),"UNKNOWN"))</f>
        <v/>
      </c>
      <c r="F7283">
        <f>IF(GL_Paste!$B7280="","",IFERROR(INDEX(AcctSub,MATCH(GL_Paste!$B7280&amp;"",AcctCode,0)),"UNKNOWN"))</f>
        <v/>
      </c>
    </row>
    <row r="7284">
      <c r="A7284" s="40">
        <f>IF(GL_Paste!$B7281="","",N(GL_Paste!$H7281)-N(GL_Paste!$G7281))</f>
        <v/>
      </c>
      <c r="B7284" s="43">
        <f>IF(GL_Paste!$B7281="","",DATE(YEAR(GL_Paste!$E7281),MONTH(GL_Paste!$E7281),1))</f>
        <v/>
      </c>
      <c r="C7284">
        <f>IF(GL_Paste!$B7281="","",IF(TRIM(GL_Paste!$M7281)&lt;&gt;"",TRIM(GL_Paste!$M7281),IFERROR(MID(GL_Paste!$I7281,FIND("[",GL_Paste!$I7281)+1,FIND("]",GL_Paste!$I7281)-FIND("[",GL_Paste!$I7281)-1),"")))</f>
        <v/>
      </c>
      <c r="D7284">
        <f>IF(GL_Paste!$B7281="","",IFERROR(INDEX(DeptName,MATCH($C7284,DeptTag,0)),"UNALLOCATED"))</f>
        <v/>
      </c>
      <c r="E7284">
        <f>IF(GL_Paste!$B7281="","",IFERROR(INDEX(AcctCat,MATCH(GL_Paste!$B7281&amp;"",AcctCode,0)),"UNKNOWN"))</f>
        <v/>
      </c>
      <c r="F7284">
        <f>IF(GL_Paste!$B7281="","",IFERROR(INDEX(AcctSub,MATCH(GL_Paste!$B7281&amp;"",AcctCode,0)),"UNKNOWN"))</f>
        <v/>
      </c>
    </row>
    <row r="7285">
      <c r="A7285" s="40">
        <f>IF(GL_Paste!$B7282="","",N(GL_Paste!$H7282)-N(GL_Paste!$G7282))</f>
        <v/>
      </c>
      <c r="B7285" s="43">
        <f>IF(GL_Paste!$B7282="","",DATE(YEAR(GL_Paste!$E7282),MONTH(GL_Paste!$E7282),1))</f>
        <v/>
      </c>
      <c r="C7285">
        <f>IF(GL_Paste!$B7282="","",IF(TRIM(GL_Paste!$M7282)&lt;&gt;"",TRIM(GL_Paste!$M7282),IFERROR(MID(GL_Paste!$I7282,FIND("[",GL_Paste!$I7282)+1,FIND("]",GL_Paste!$I7282)-FIND("[",GL_Paste!$I7282)-1),"")))</f>
        <v/>
      </c>
      <c r="D7285">
        <f>IF(GL_Paste!$B7282="","",IFERROR(INDEX(DeptName,MATCH($C7285,DeptTag,0)),"UNALLOCATED"))</f>
        <v/>
      </c>
      <c r="E7285">
        <f>IF(GL_Paste!$B7282="","",IFERROR(INDEX(AcctCat,MATCH(GL_Paste!$B7282&amp;"",AcctCode,0)),"UNKNOWN"))</f>
        <v/>
      </c>
      <c r="F7285">
        <f>IF(GL_Paste!$B7282="","",IFERROR(INDEX(AcctSub,MATCH(GL_Paste!$B7282&amp;"",AcctCode,0)),"UNKNOWN"))</f>
        <v/>
      </c>
    </row>
    <row r="7286">
      <c r="A7286" s="40">
        <f>IF(GL_Paste!$B7283="","",N(GL_Paste!$H7283)-N(GL_Paste!$G7283))</f>
        <v/>
      </c>
      <c r="B7286" s="43">
        <f>IF(GL_Paste!$B7283="","",DATE(YEAR(GL_Paste!$E7283),MONTH(GL_Paste!$E7283),1))</f>
        <v/>
      </c>
      <c r="C7286">
        <f>IF(GL_Paste!$B7283="","",IF(TRIM(GL_Paste!$M7283)&lt;&gt;"",TRIM(GL_Paste!$M7283),IFERROR(MID(GL_Paste!$I7283,FIND("[",GL_Paste!$I7283)+1,FIND("]",GL_Paste!$I7283)-FIND("[",GL_Paste!$I7283)-1),"")))</f>
        <v/>
      </c>
      <c r="D7286">
        <f>IF(GL_Paste!$B7283="","",IFERROR(INDEX(DeptName,MATCH($C7286,DeptTag,0)),"UNALLOCATED"))</f>
        <v/>
      </c>
      <c r="E7286">
        <f>IF(GL_Paste!$B7283="","",IFERROR(INDEX(AcctCat,MATCH(GL_Paste!$B7283&amp;"",AcctCode,0)),"UNKNOWN"))</f>
        <v/>
      </c>
      <c r="F7286">
        <f>IF(GL_Paste!$B7283="","",IFERROR(INDEX(AcctSub,MATCH(GL_Paste!$B7283&amp;"",AcctCode,0)),"UNKNOWN"))</f>
        <v/>
      </c>
    </row>
    <row r="7287">
      <c r="A7287" s="40">
        <f>IF(GL_Paste!$B7284="","",N(GL_Paste!$H7284)-N(GL_Paste!$G7284))</f>
        <v/>
      </c>
      <c r="B7287" s="43">
        <f>IF(GL_Paste!$B7284="","",DATE(YEAR(GL_Paste!$E7284),MONTH(GL_Paste!$E7284),1))</f>
        <v/>
      </c>
      <c r="C7287">
        <f>IF(GL_Paste!$B7284="","",IF(TRIM(GL_Paste!$M7284)&lt;&gt;"",TRIM(GL_Paste!$M7284),IFERROR(MID(GL_Paste!$I7284,FIND("[",GL_Paste!$I7284)+1,FIND("]",GL_Paste!$I7284)-FIND("[",GL_Paste!$I7284)-1),"")))</f>
        <v/>
      </c>
      <c r="D7287">
        <f>IF(GL_Paste!$B7284="","",IFERROR(INDEX(DeptName,MATCH($C7287,DeptTag,0)),"UNALLOCATED"))</f>
        <v/>
      </c>
      <c r="E7287">
        <f>IF(GL_Paste!$B7284="","",IFERROR(INDEX(AcctCat,MATCH(GL_Paste!$B7284&amp;"",AcctCode,0)),"UNKNOWN"))</f>
        <v/>
      </c>
      <c r="F7287">
        <f>IF(GL_Paste!$B7284="","",IFERROR(INDEX(AcctSub,MATCH(GL_Paste!$B7284&amp;"",AcctCode,0)),"UNKNOWN"))</f>
        <v/>
      </c>
    </row>
    <row r="7288">
      <c r="A7288" s="40">
        <f>IF(GL_Paste!$B7285="","",N(GL_Paste!$H7285)-N(GL_Paste!$G7285))</f>
        <v/>
      </c>
      <c r="B7288" s="43">
        <f>IF(GL_Paste!$B7285="","",DATE(YEAR(GL_Paste!$E7285),MONTH(GL_Paste!$E7285),1))</f>
        <v/>
      </c>
      <c r="C7288">
        <f>IF(GL_Paste!$B7285="","",IF(TRIM(GL_Paste!$M7285)&lt;&gt;"",TRIM(GL_Paste!$M7285),IFERROR(MID(GL_Paste!$I7285,FIND("[",GL_Paste!$I7285)+1,FIND("]",GL_Paste!$I7285)-FIND("[",GL_Paste!$I7285)-1),"")))</f>
        <v/>
      </c>
      <c r="D7288">
        <f>IF(GL_Paste!$B7285="","",IFERROR(INDEX(DeptName,MATCH($C7288,DeptTag,0)),"UNALLOCATED"))</f>
        <v/>
      </c>
      <c r="E7288">
        <f>IF(GL_Paste!$B7285="","",IFERROR(INDEX(AcctCat,MATCH(GL_Paste!$B7285&amp;"",AcctCode,0)),"UNKNOWN"))</f>
        <v/>
      </c>
      <c r="F7288">
        <f>IF(GL_Paste!$B7285="","",IFERROR(INDEX(AcctSub,MATCH(GL_Paste!$B7285&amp;"",AcctCode,0)),"UNKNOWN"))</f>
        <v/>
      </c>
    </row>
    <row r="7289">
      <c r="A7289" s="40">
        <f>IF(GL_Paste!$B7286="","",N(GL_Paste!$H7286)-N(GL_Paste!$G7286))</f>
        <v/>
      </c>
      <c r="B7289" s="43">
        <f>IF(GL_Paste!$B7286="","",DATE(YEAR(GL_Paste!$E7286),MONTH(GL_Paste!$E7286),1))</f>
        <v/>
      </c>
      <c r="C7289">
        <f>IF(GL_Paste!$B7286="","",IF(TRIM(GL_Paste!$M7286)&lt;&gt;"",TRIM(GL_Paste!$M7286),IFERROR(MID(GL_Paste!$I7286,FIND("[",GL_Paste!$I7286)+1,FIND("]",GL_Paste!$I7286)-FIND("[",GL_Paste!$I7286)-1),"")))</f>
        <v/>
      </c>
      <c r="D7289">
        <f>IF(GL_Paste!$B7286="","",IFERROR(INDEX(DeptName,MATCH($C7289,DeptTag,0)),"UNALLOCATED"))</f>
        <v/>
      </c>
      <c r="E7289">
        <f>IF(GL_Paste!$B7286="","",IFERROR(INDEX(AcctCat,MATCH(GL_Paste!$B7286&amp;"",AcctCode,0)),"UNKNOWN"))</f>
        <v/>
      </c>
      <c r="F7289">
        <f>IF(GL_Paste!$B7286="","",IFERROR(INDEX(AcctSub,MATCH(GL_Paste!$B7286&amp;"",AcctCode,0)),"UNKNOWN"))</f>
        <v/>
      </c>
    </row>
    <row r="7290">
      <c r="A7290" s="40">
        <f>IF(GL_Paste!$B7287="","",N(GL_Paste!$H7287)-N(GL_Paste!$G7287))</f>
        <v/>
      </c>
      <c r="B7290" s="43">
        <f>IF(GL_Paste!$B7287="","",DATE(YEAR(GL_Paste!$E7287),MONTH(GL_Paste!$E7287),1))</f>
        <v/>
      </c>
      <c r="C7290">
        <f>IF(GL_Paste!$B7287="","",IF(TRIM(GL_Paste!$M7287)&lt;&gt;"",TRIM(GL_Paste!$M7287),IFERROR(MID(GL_Paste!$I7287,FIND("[",GL_Paste!$I7287)+1,FIND("]",GL_Paste!$I7287)-FIND("[",GL_Paste!$I7287)-1),"")))</f>
        <v/>
      </c>
      <c r="D7290">
        <f>IF(GL_Paste!$B7287="","",IFERROR(INDEX(DeptName,MATCH($C7290,DeptTag,0)),"UNALLOCATED"))</f>
        <v/>
      </c>
      <c r="E7290">
        <f>IF(GL_Paste!$B7287="","",IFERROR(INDEX(AcctCat,MATCH(GL_Paste!$B7287&amp;"",AcctCode,0)),"UNKNOWN"))</f>
        <v/>
      </c>
      <c r="F7290">
        <f>IF(GL_Paste!$B7287="","",IFERROR(INDEX(AcctSub,MATCH(GL_Paste!$B7287&amp;"",AcctCode,0)),"UNKNOWN"))</f>
        <v/>
      </c>
    </row>
    <row r="7291">
      <c r="A7291" s="40">
        <f>IF(GL_Paste!$B7288="","",N(GL_Paste!$H7288)-N(GL_Paste!$G7288))</f>
        <v/>
      </c>
      <c r="B7291" s="43">
        <f>IF(GL_Paste!$B7288="","",DATE(YEAR(GL_Paste!$E7288),MONTH(GL_Paste!$E7288),1))</f>
        <v/>
      </c>
      <c r="C7291">
        <f>IF(GL_Paste!$B7288="","",IF(TRIM(GL_Paste!$M7288)&lt;&gt;"",TRIM(GL_Paste!$M7288),IFERROR(MID(GL_Paste!$I7288,FIND("[",GL_Paste!$I7288)+1,FIND("]",GL_Paste!$I7288)-FIND("[",GL_Paste!$I7288)-1),"")))</f>
        <v/>
      </c>
      <c r="D7291">
        <f>IF(GL_Paste!$B7288="","",IFERROR(INDEX(DeptName,MATCH($C7291,DeptTag,0)),"UNALLOCATED"))</f>
        <v/>
      </c>
      <c r="E7291">
        <f>IF(GL_Paste!$B7288="","",IFERROR(INDEX(AcctCat,MATCH(GL_Paste!$B7288&amp;"",AcctCode,0)),"UNKNOWN"))</f>
        <v/>
      </c>
      <c r="F7291">
        <f>IF(GL_Paste!$B7288="","",IFERROR(INDEX(AcctSub,MATCH(GL_Paste!$B7288&amp;"",AcctCode,0)),"UNKNOWN"))</f>
        <v/>
      </c>
    </row>
    <row r="7292">
      <c r="A7292" s="40">
        <f>IF(GL_Paste!$B7289="","",N(GL_Paste!$H7289)-N(GL_Paste!$G7289))</f>
        <v/>
      </c>
      <c r="B7292" s="43">
        <f>IF(GL_Paste!$B7289="","",DATE(YEAR(GL_Paste!$E7289),MONTH(GL_Paste!$E7289),1))</f>
        <v/>
      </c>
      <c r="C7292">
        <f>IF(GL_Paste!$B7289="","",IF(TRIM(GL_Paste!$M7289)&lt;&gt;"",TRIM(GL_Paste!$M7289),IFERROR(MID(GL_Paste!$I7289,FIND("[",GL_Paste!$I7289)+1,FIND("]",GL_Paste!$I7289)-FIND("[",GL_Paste!$I7289)-1),"")))</f>
        <v/>
      </c>
      <c r="D7292">
        <f>IF(GL_Paste!$B7289="","",IFERROR(INDEX(DeptName,MATCH($C7292,DeptTag,0)),"UNALLOCATED"))</f>
        <v/>
      </c>
      <c r="E7292">
        <f>IF(GL_Paste!$B7289="","",IFERROR(INDEX(AcctCat,MATCH(GL_Paste!$B7289&amp;"",AcctCode,0)),"UNKNOWN"))</f>
        <v/>
      </c>
      <c r="F7292">
        <f>IF(GL_Paste!$B7289="","",IFERROR(INDEX(AcctSub,MATCH(GL_Paste!$B7289&amp;"",AcctCode,0)),"UNKNOWN"))</f>
        <v/>
      </c>
    </row>
    <row r="7293">
      <c r="A7293" s="40">
        <f>IF(GL_Paste!$B7290="","",N(GL_Paste!$H7290)-N(GL_Paste!$G7290))</f>
        <v/>
      </c>
      <c r="B7293" s="43">
        <f>IF(GL_Paste!$B7290="","",DATE(YEAR(GL_Paste!$E7290),MONTH(GL_Paste!$E7290),1))</f>
        <v/>
      </c>
      <c r="C7293">
        <f>IF(GL_Paste!$B7290="","",IF(TRIM(GL_Paste!$M7290)&lt;&gt;"",TRIM(GL_Paste!$M7290),IFERROR(MID(GL_Paste!$I7290,FIND("[",GL_Paste!$I7290)+1,FIND("]",GL_Paste!$I7290)-FIND("[",GL_Paste!$I7290)-1),"")))</f>
        <v/>
      </c>
      <c r="D7293">
        <f>IF(GL_Paste!$B7290="","",IFERROR(INDEX(DeptName,MATCH($C7293,DeptTag,0)),"UNALLOCATED"))</f>
        <v/>
      </c>
      <c r="E7293">
        <f>IF(GL_Paste!$B7290="","",IFERROR(INDEX(AcctCat,MATCH(GL_Paste!$B7290&amp;"",AcctCode,0)),"UNKNOWN"))</f>
        <v/>
      </c>
      <c r="F7293">
        <f>IF(GL_Paste!$B7290="","",IFERROR(INDEX(AcctSub,MATCH(GL_Paste!$B7290&amp;"",AcctCode,0)),"UNKNOWN"))</f>
        <v/>
      </c>
    </row>
    <row r="7294">
      <c r="A7294" s="40">
        <f>IF(GL_Paste!$B7291="","",N(GL_Paste!$H7291)-N(GL_Paste!$G7291))</f>
        <v/>
      </c>
      <c r="B7294" s="43">
        <f>IF(GL_Paste!$B7291="","",DATE(YEAR(GL_Paste!$E7291),MONTH(GL_Paste!$E7291),1))</f>
        <v/>
      </c>
      <c r="C7294">
        <f>IF(GL_Paste!$B7291="","",IF(TRIM(GL_Paste!$M7291)&lt;&gt;"",TRIM(GL_Paste!$M7291),IFERROR(MID(GL_Paste!$I7291,FIND("[",GL_Paste!$I7291)+1,FIND("]",GL_Paste!$I7291)-FIND("[",GL_Paste!$I7291)-1),"")))</f>
        <v/>
      </c>
      <c r="D7294">
        <f>IF(GL_Paste!$B7291="","",IFERROR(INDEX(DeptName,MATCH($C7294,DeptTag,0)),"UNALLOCATED"))</f>
        <v/>
      </c>
      <c r="E7294">
        <f>IF(GL_Paste!$B7291="","",IFERROR(INDEX(AcctCat,MATCH(GL_Paste!$B7291&amp;"",AcctCode,0)),"UNKNOWN"))</f>
        <v/>
      </c>
      <c r="F7294">
        <f>IF(GL_Paste!$B7291="","",IFERROR(INDEX(AcctSub,MATCH(GL_Paste!$B7291&amp;"",AcctCode,0)),"UNKNOWN"))</f>
        <v/>
      </c>
    </row>
    <row r="7295">
      <c r="A7295" s="40">
        <f>IF(GL_Paste!$B7292="","",N(GL_Paste!$H7292)-N(GL_Paste!$G7292))</f>
        <v/>
      </c>
      <c r="B7295" s="43">
        <f>IF(GL_Paste!$B7292="","",DATE(YEAR(GL_Paste!$E7292),MONTH(GL_Paste!$E7292),1))</f>
        <v/>
      </c>
      <c r="C7295">
        <f>IF(GL_Paste!$B7292="","",IF(TRIM(GL_Paste!$M7292)&lt;&gt;"",TRIM(GL_Paste!$M7292),IFERROR(MID(GL_Paste!$I7292,FIND("[",GL_Paste!$I7292)+1,FIND("]",GL_Paste!$I7292)-FIND("[",GL_Paste!$I7292)-1),"")))</f>
        <v/>
      </c>
      <c r="D7295">
        <f>IF(GL_Paste!$B7292="","",IFERROR(INDEX(DeptName,MATCH($C7295,DeptTag,0)),"UNALLOCATED"))</f>
        <v/>
      </c>
      <c r="E7295">
        <f>IF(GL_Paste!$B7292="","",IFERROR(INDEX(AcctCat,MATCH(GL_Paste!$B7292&amp;"",AcctCode,0)),"UNKNOWN"))</f>
        <v/>
      </c>
      <c r="F7295">
        <f>IF(GL_Paste!$B7292="","",IFERROR(INDEX(AcctSub,MATCH(GL_Paste!$B7292&amp;"",AcctCode,0)),"UNKNOWN"))</f>
        <v/>
      </c>
    </row>
    <row r="7296">
      <c r="A7296" s="40">
        <f>IF(GL_Paste!$B7293="","",N(GL_Paste!$H7293)-N(GL_Paste!$G7293))</f>
        <v/>
      </c>
      <c r="B7296" s="43">
        <f>IF(GL_Paste!$B7293="","",DATE(YEAR(GL_Paste!$E7293),MONTH(GL_Paste!$E7293),1))</f>
        <v/>
      </c>
      <c r="C7296">
        <f>IF(GL_Paste!$B7293="","",IF(TRIM(GL_Paste!$M7293)&lt;&gt;"",TRIM(GL_Paste!$M7293),IFERROR(MID(GL_Paste!$I7293,FIND("[",GL_Paste!$I7293)+1,FIND("]",GL_Paste!$I7293)-FIND("[",GL_Paste!$I7293)-1),"")))</f>
        <v/>
      </c>
      <c r="D7296">
        <f>IF(GL_Paste!$B7293="","",IFERROR(INDEX(DeptName,MATCH($C7296,DeptTag,0)),"UNALLOCATED"))</f>
        <v/>
      </c>
      <c r="E7296">
        <f>IF(GL_Paste!$B7293="","",IFERROR(INDEX(AcctCat,MATCH(GL_Paste!$B7293&amp;"",AcctCode,0)),"UNKNOWN"))</f>
        <v/>
      </c>
      <c r="F7296">
        <f>IF(GL_Paste!$B7293="","",IFERROR(INDEX(AcctSub,MATCH(GL_Paste!$B7293&amp;"",AcctCode,0)),"UNKNOWN"))</f>
        <v/>
      </c>
    </row>
    <row r="7297">
      <c r="A7297" s="40">
        <f>IF(GL_Paste!$B7294="","",N(GL_Paste!$H7294)-N(GL_Paste!$G7294))</f>
        <v/>
      </c>
      <c r="B7297" s="43">
        <f>IF(GL_Paste!$B7294="","",DATE(YEAR(GL_Paste!$E7294),MONTH(GL_Paste!$E7294),1))</f>
        <v/>
      </c>
      <c r="C7297">
        <f>IF(GL_Paste!$B7294="","",IF(TRIM(GL_Paste!$M7294)&lt;&gt;"",TRIM(GL_Paste!$M7294),IFERROR(MID(GL_Paste!$I7294,FIND("[",GL_Paste!$I7294)+1,FIND("]",GL_Paste!$I7294)-FIND("[",GL_Paste!$I7294)-1),"")))</f>
        <v/>
      </c>
      <c r="D7297">
        <f>IF(GL_Paste!$B7294="","",IFERROR(INDEX(DeptName,MATCH($C7297,DeptTag,0)),"UNALLOCATED"))</f>
        <v/>
      </c>
      <c r="E7297">
        <f>IF(GL_Paste!$B7294="","",IFERROR(INDEX(AcctCat,MATCH(GL_Paste!$B7294&amp;"",AcctCode,0)),"UNKNOWN"))</f>
        <v/>
      </c>
      <c r="F7297">
        <f>IF(GL_Paste!$B7294="","",IFERROR(INDEX(AcctSub,MATCH(GL_Paste!$B7294&amp;"",AcctCode,0)),"UNKNOWN"))</f>
        <v/>
      </c>
    </row>
    <row r="7298">
      <c r="A7298" s="40">
        <f>IF(GL_Paste!$B7295="","",N(GL_Paste!$H7295)-N(GL_Paste!$G7295))</f>
        <v/>
      </c>
      <c r="B7298" s="43">
        <f>IF(GL_Paste!$B7295="","",DATE(YEAR(GL_Paste!$E7295),MONTH(GL_Paste!$E7295),1))</f>
        <v/>
      </c>
      <c r="C7298">
        <f>IF(GL_Paste!$B7295="","",IF(TRIM(GL_Paste!$M7295)&lt;&gt;"",TRIM(GL_Paste!$M7295),IFERROR(MID(GL_Paste!$I7295,FIND("[",GL_Paste!$I7295)+1,FIND("]",GL_Paste!$I7295)-FIND("[",GL_Paste!$I7295)-1),"")))</f>
        <v/>
      </c>
      <c r="D7298">
        <f>IF(GL_Paste!$B7295="","",IFERROR(INDEX(DeptName,MATCH($C7298,DeptTag,0)),"UNALLOCATED"))</f>
        <v/>
      </c>
      <c r="E7298">
        <f>IF(GL_Paste!$B7295="","",IFERROR(INDEX(AcctCat,MATCH(GL_Paste!$B7295&amp;"",AcctCode,0)),"UNKNOWN"))</f>
        <v/>
      </c>
      <c r="F7298">
        <f>IF(GL_Paste!$B7295="","",IFERROR(INDEX(AcctSub,MATCH(GL_Paste!$B7295&amp;"",AcctCode,0)),"UNKNOWN"))</f>
        <v/>
      </c>
    </row>
    <row r="7299">
      <c r="A7299" s="40">
        <f>IF(GL_Paste!$B7296="","",N(GL_Paste!$H7296)-N(GL_Paste!$G7296))</f>
        <v/>
      </c>
      <c r="B7299" s="43">
        <f>IF(GL_Paste!$B7296="","",DATE(YEAR(GL_Paste!$E7296),MONTH(GL_Paste!$E7296),1))</f>
        <v/>
      </c>
      <c r="C7299">
        <f>IF(GL_Paste!$B7296="","",IF(TRIM(GL_Paste!$M7296)&lt;&gt;"",TRIM(GL_Paste!$M7296),IFERROR(MID(GL_Paste!$I7296,FIND("[",GL_Paste!$I7296)+1,FIND("]",GL_Paste!$I7296)-FIND("[",GL_Paste!$I7296)-1),"")))</f>
        <v/>
      </c>
      <c r="D7299">
        <f>IF(GL_Paste!$B7296="","",IFERROR(INDEX(DeptName,MATCH($C7299,DeptTag,0)),"UNALLOCATED"))</f>
        <v/>
      </c>
      <c r="E7299">
        <f>IF(GL_Paste!$B7296="","",IFERROR(INDEX(AcctCat,MATCH(GL_Paste!$B7296&amp;"",AcctCode,0)),"UNKNOWN"))</f>
        <v/>
      </c>
      <c r="F7299">
        <f>IF(GL_Paste!$B7296="","",IFERROR(INDEX(AcctSub,MATCH(GL_Paste!$B7296&amp;"",AcctCode,0)),"UNKNOWN"))</f>
        <v/>
      </c>
    </row>
    <row r="7300">
      <c r="A7300" s="40">
        <f>IF(GL_Paste!$B7297="","",N(GL_Paste!$H7297)-N(GL_Paste!$G7297))</f>
        <v/>
      </c>
      <c r="B7300" s="43">
        <f>IF(GL_Paste!$B7297="","",DATE(YEAR(GL_Paste!$E7297),MONTH(GL_Paste!$E7297),1))</f>
        <v/>
      </c>
      <c r="C7300">
        <f>IF(GL_Paste!$B7297="","",IF(TRIM(GL_Paste!$M7297)&lt;&gt;"",TRIM(GL_Paste!$M7297),IFERROR(MID(GL_Paste!$I7297,FIND("[",GL_Paste!$I7297)+1,FIND("]",GL_Paste!$I7297)-FIND("[",GL_Paste!$I7297)-1),"")))</f>
        <v/>
      </c>
      <c r="D7300">
        <f>IF(GL_Paste!$B7297="","",IFERROR(INDEX(DeptName,MATCH($C7300,DeptTag,0)),"UNALLOCATED"))</f>
        <v/>
      </c>
      <c r="E7300">
        <f>IF(GL_Paste!$B7297="","",IFERROR(INDEX(AcctCat,MATCH(GL_Paste!$B7297&amp;"",AcctCode,0)),"UNKNOWN"))</f>
        <v/>
      </c>
      <c r="F7300">
        <f>IF(GL_Paste!$B7297="","",IFERROR(INDEX(AcctSub,MATCH(GL_Paste!$B7297&amp;"",AcctCode,0)),"UNKNOWN"))</f>
        <v/>
      </c>
    </row>
    <row r="7301">
      <c r="A7301" s="40">
        <f>IF(GL_Paste!$B7298="","",N(GL_Paste!$H7298)-N(GL_Paste!$G7298))</f>
        <v/>
      </c>
      <c r="B7301" s="43">
        <f>IF(GL_Paste!$B7298="","",DATE(YEAR(GL_Paste!$E7298),MONTH(GL_Paste!$E7298),1))</f>
        <v/>
      </c>
      <c r="C7301">
        <f>IF(GL_Paste!$B7298="","",IF(TRIM(GL_Paste!$M7298)&lt;&gt;"",TRIM(GL_Paste!$M7298),IFERROR(MID(GL_Paste!$I7298,FIND("[",GL_Paste!$I7298)+1,FIND("]",GL_Paste!$I7298)-FIND("[",GL_Paste!$I7298)-1),"")))</f>
        <v/>
      </c>
      <c r="D7301">
        <f>IF(GL_Paste!$B7298="","",IFERROR(INDEX(DeptName,MATCH($C7301,DeptTag,0)),"UNALLOCATED"))</f>
        <v/>
      </c>
      <c r="E7301">
        <f>IF(GL_Paste!$B7298="","",IFERROR(INDEX(AcctCat,MATCH(GL_Paste!$B7298&amp;"",AcctCode,0)),"UNKNOWN"))</f>
        <v/>
      </c>
      <c r="F7301">
        <f>IF(GL_Paste!$B7298="","",IFERROR(INDEX(AcctSub,MATCH(GL_Paste!$B7298&amp;"",AcctCode,0)),"UNKNOWN"))</f>
        <v/>
      </c>
    </row>
    <row r="7302">
      <c r="A7302" s="40">
        <f>IF(GL_Paste!$B7299="","",N(GL_Paste!$H7299)-N(GL_Paste!$G7299))</f>
        <v/>
      </c>
      <c r="B7302" s="43">
        <f>IF(GL_Paste!$B7299="","",DATE(YEAR(GL_Paste!$E7299),MONTH(GL_Paste!$E7299),1))</f>
        <v/>
      </c>
      <c r="C7302">
        <f>IF(GL_Paste!$B7299="","",IF(TRIM(GL_Paste!$M7299)&lt;&gt;"",TRIM(GL_Paste!$M7299),IFERROR(MID(GL_Paste!$I7299,FIND("[",GL_Paste!$I7299)+1,FIND("]",GL_Paste!$I7299)-FIND("[",GL_Paste!$I7299)-1),"")))</f>
        <v/>
      </c>
      <c r="D7302">
        <f>IF(GL_Paste!$B7299="","",IFERROR(INDEX(DeptName,MATCH($C7302,DeptTag,0)),"UNALLOCATED"))</f>
        <v/>
      </c>
      <c r="E7302">
        <f>IF(GL_Paste!$B7299="","",IFERROR(INDEX(AcctCat,MATCH(GL_Paste!$B7299&amp;"",AcctCode,0)),"UNKNOWN"))</f>
        <v/>
      </c>
      <c r="F7302">
        <f>IF(GL_Paste!$B7299="","",IFERROR(INDEX(AcctSub,MATCH(GL_Paste!$B7299&amp;"",AcctCode,0)),"UNKNOWN"))</f>
        <v/>
      </c>
    </row>
    <row r="7303">
      <c r="A7303" s="40">
        <f>IF(GL_Paste!$B7300="","",N(GL_Paste!$H7300)-N(GL_Paste!$G7300))</f>
        <v/>
      </c>
      <c r="B7303" s="43">
        <f>IF(GL_Paste!$B7300="","",DATE(YEAR(GL_Paste!$E7300),MONTH(GL_Paste!$E7300),1))</f>
        <v/>
      </c>
      <c r="C7303">
        <f>IF(GL_Paste!$B7300="","",IF(TRIM(GL_Paste!$M7300)&lt;&gt;"",TRIM(GL_Paste!$M7300),IFERROR(MID(GL_Paste!$I7300,FIND("[",GL_Paste!$I7300)+1,FIND("]",GL_Paste!$I7300)-FIND("[",GL_Paste!$I7300)-1),"")))</f>
        <v/>
      </c>
      <c r="D7303">
        <f>IF(GL_Paste!$B7300="","",IFERROR(INDEX(DeptName,MATCH($C7303,DeptTag,0)),"UNALLOCATED"))</f>
        <v/>
      </c>
      <c r="E7303">
        <f>IF(GL_Paste!$B7300="","",IFERROR(INDEX(AcctCat,MATCH(GL_Paste!$B7300&amp;"",AcctCode,0)),"UNKNOWN"))</f>
        <v/>
      </c>
      <c r="F7303">
        <f>IF(GL_Paste!$B7300="","",IFERROR(INDEX(AcctSub,MATCH(GL_Paste!$B7300&amp;"",AcctCode,0)),"UNKNOWN"))</f>
        <v/>
      </c>
    </row>
    <row r="7304">
      <c r="A7304" s="40">
        <f>IF(GL_Paste!$B7301="","",N(GL_Paste!$H7301)-N(GL_Paste!$G7301))</f>
        <v/>
      </c>
      <c r="B7304" s="43">
        <f>IF(GL_Paste!$B7301="","",DATE(YEAR(GL_Paste!$E7301),MONTH(GL_Paste!$E7301),1))</f>
        <v/>
      </c>
      <c r="C7304">
        <f>IF(GL_Paste!$B7301="","",IF(TRIM(GL_Paste!$M7301)&lt;&gt;"",TRIM(GL_Paste!$M7301),IFERROR(MID(GL_Paste!$I7301,FIND("[",GL_Paste!$I7301)+1,FIND("]",GL_Paste!$I7301)-FIND("[",GL_Paste!$I7301)-1),"")))</f>
        <v/>
      </c>
      <c r="D7304">
        <f>IF(GL_Paste!$B7301="","",IFERROR(INDEX(DeptName,MATCH($C7304,DeptTag,0)),"UNALLOCATED"))</f>
        <v/>
      </c>
      <c r="E7304">
        <f>IF(GL_Paste!$B7301="","",IFERROR(INDEX(AcctCat,MATCH(GL_Paste!$B7301&amp;"",AcctCode,0)),"UNKNOWN"))</f>
        <v/>
      </c>
      <c r="F7304">
        <f>IF(GL_Paste!$B7301="","",IFERROR(INDEX(AcctSub,MATCH(GL_Paste!$B7301&amp;"",AcctCode,0)),"UNKNOWN"))</f>
        <v/>
      </c>
    </row>
    <row r="7305">
      <c r="A7305" s="40">
        <f>IF(GL_Paste!$B7302="","",N(GL_Paste!$H7302)-N(GL_Paste!$G7302))</f>
        <v/>
      </c>
      <c r="B7305" s="43">
        <f>IF(GL_Paste!$B7302="","",DATE(YEAR(GL_Paste!$E7302),MONTH(GL_Paste!$E7302),1))</f>
        <v/>
      </c>
      <c r="C7305">
        <f>IF(GL_Paste!$B7302="","",IF(TRIM(GL_Paste!$M7302)&lt;&gt;"",TRIM(GL_Paste!$M7302),IFERROR(MID(GL_Paste!$I7302,FIND("[",GL_Paste!$I7302)+1,FIND("]",GL_Paste!$I7302)-FIND("[",GL_Paste!$I7302)-1),"")))</f>
        <v/>
      </c>
      <c r="D7305">
        <f>IF(GL_Paste!$B7302="","",IFERROR(INDEX(DeptName,MATCH($C7305,DeptTag,0)),"UNALLOCATED"))</f>
        <v/>
      </c>
      <c r="E7305">
        <f>IF(GL_Paste!$B7302="","",IFERROR(INDEX(AcctCat,MATCH(GL_Paste!$B7302&amp;"",AcctCode,0)),"UNKNOWN"))</f>
        <v/>
      </c>
      <c r="F7305">
        <f>IF(GL_Paste!$B7302="","",IFERROR(INDEX(AcctSub,MATCH(GL_Paste!$B7302&amp;"",AcctCode,0)),"UNKNOWN"))</f>
        <v/>
      </c>
    </row>
    <row r="7306">
      <c r="A7306" s="40">
        <f>IF(GL_Paste!$B7303="","",N(GL_Paste!$H7303)-N(GL_Paste!$G7303))</f>
        <v/>
      </c>
      <c r="B7306" s="43">
        <f>IF(GL_Paste!$B7303="","",DATE(YEAR(GL_Paste!$E7303),MONTH(GL_Paste!$E7303),1))</f>
        <v/>
      </c>
      <c r="C7306">
        <f>IF(GL_Paste!$B7303="","",IF(TRIM(GL_Paste!$M7303)&lt;&gt;"",TRIM(GL_Paste!$M7303),IFERROR(MID(GL_Paste!$I7303,FIND("[",GL_Paste!$I7303)+1,FIND("]",GL_Paste!$I7303)-FIND("[",GL_Paste!$I7303)-1),"")))</f>
        <v/>
      </c>
      <c r="D7306">
        <f>IF(GL_Paste!$B7303="","",IFERROR(INDEX(DeptName,MATCH($C7306,DeptTag,0)),"UNALLOCATED"))</f>
        <v/>
      </c>
      <c r="E7306">
        <f>IF(GL_Paste!$B7303="","",IFERROR(INDEX(AcctCat,MATCH(GL_Paste!$B7303&amp;"",AcctCode,0)),"UNKNOWN"))</f>
        <v/>
      </c>
      <c r="F7306">
        <f>IF(GL_Paste!$B7303="","",IFERROR(INDEX(AcctSub,MATCH(GL_Paste!$B7303&amp;"",AcctCode,0)),"UNKNOWN"))</f>
        <v/>
      </c>
    </row>
    <row r="7307">
      <c r="A7307" s="40">
        <f>IF(GL_Paste!$B7304="","",N(GL_Paste!$H7304)-N(GL_Paste!$G7304))</f>
        <v/>
      </c>
      <c r="B7307" s="43">
        <f>IF(GL_Paste!$B7304="","",DATE(YEAR(GL_Paste!$E7304),MONTH(GL_Paste!$E7304),1))</f>
        <v/>
      </c>
      <c r="C7307">
        <f>IF(GL_Paste!$B7304="","",IF(TRIM(GL_Paste!$M7304)&lt;&gt;"",TRIM(GL_Paste!$M7304),IFERROR(MID(GL_Paste!$I7304,FIND("[",GL_Paste!$I7304)+1,FIND("]",GL_Paste!$I7304)-FIND("[",GL_Paste!$I7304)-1),"")))</f>
        <v/>
      </c>
      <c r="D7307">
        <f>IF(GL_Paste!$B7304="","",IFERROR(INDEX(DeptName,MATCH($C7307,DeptTag,0)),"UNALLOCATED"))</f>
        <v/>
      </c>
      <c r="E7307">
        <f>IF(GL_Paste!$B7304="","",IFERROR(INDEX(AcctCat,MATCH(GL_Paste!$B7304&amp;"",AcctCode,0)),"UNKNOWN"))</f>
        <v/>
      </c>
      <c r="F7307">
        <f>IF(GL_Paste!$B7304="","",IFERROR(INDEX(AcctSub,MATCH(GL_Paste!$B7304&amp;"",AcctCode,0)),"UNKNOWN"))</f>
        <v/>
      </c>
    </row>
    <row r="7308">
      <c r="A7308" s="40">
        <f>IF(GL_Paste!$B7305="","",N(GL_Paste!$H7305)-N(GL_Paste!$G7305))</f>
        <v/>
      </c>
      <c r="B7308" s="43">
        <f>IF(GL_Paste!$B7305="","",DATE(YEAR(GL_Paste!$E7305),MONTH(GL_Paste!$E7305),1))</f>
        <v/>
      </c>
      <c r="C7308">
        <f>IF(GL_Paste!$B7305="","",IF(TRIM(GL_Paste!$M7305)&lt;&gt;"",TRIM(GL_Paste!$M7305),IFERROR(MID(GL_Paste!$I7305,FIND("[",GL_Paste!$I7305)+1,FIND("]",GL_Paste!$I7305)-FIND("[",GL_Paste!$I7305)-1),"")))</f>
        <v/>
      </c>
      <c r="D7308">
        <f>IF(GL_Paste!$B7305="","",IFERROR(INDEX(DeptName,MATCH($C7308,DeptTag,0)),"UNALLOCATED"))</f>
        <v/>
      </c>
      <c r="E7308">
        <f>IF(GL_Paste!$B7305="","",IFERROR(INDEX(AcctCat,MATCH(GL_Paste!$B7305&amp;"",AcctCode,0)),"UNKNOWN"))</f>
        <v/>
      </c>
      <c r="F7308">
        <f>IF(GL_Paste!$B7305="","",IFERROR(INDEX(AcctSub,MATCH(GL_Paste!$B7305&amp;"",AcctCode,0)),"UNKNOWN"))</f>
        <v/>
      </c>
    </row>
    <row r="7309">
      <c r="A7309" s="40">
        <f>IF(GL_Paste!$B7306="","",N(GL_Paste!$H7306)-N(GL_Paste!$G7306))</f>
        <v/>
      </c>
      <c r="B7309" s="43">
        <f>IF(GL_Paste!$B7306="","",DATE(YEAR(GL_Paste!$E7306),MONTH(GL_Paste!$E7306),1))</f>
        <v/>
      </c>
      <c r="C7309">
        <f>IF(GL_Paste!$B7306="","",IF(TRIM(GL_Paste!$M7306)&lt;&gt;"",TRIM(GL_Paste!$M7306),IFERROR(MID(GL_Paste!$I7306,FIND("[",GL_Paste!$I7306)+1,FIND("]",GL_Paste!$I7306)-FIND("[",GL_Paste!$I7306)-1),"")))</f>
        <v/>
      </c>
      <c r="D7309">
        <f>IF(GL_Paste!$B7306="","",IFERROR(INDEX(DeptName,MATCH($C7309,DeptTag,0)),"UNALLOCATED"))</f>
        <v/>
      </c>
      <c r="E7309">
        <f>IF(GL_Paste!$B7306="","",IFERROR(INDEX(AcctCat,MATCH(GL_Paste!$B7306&amp;"",AcctCode,0)),"UNKNOWN"))</f>
        <v/>
      </c>
      <c r="F7309">
        <f>IF(GL_Paste!$B7306="","",IFERROR(INDEX(AcctSub,MATCH(GL_Paste!$B7306&amp;"",AcctCode,0)),"UNKNOWN"))</f>
        <v/>
      </c>
    </row>
    <row r="7310">
      <c r="A7310" s="40">
        <f>IF(GL_Paste!$B7307="","",N(GL_Paste!$H7307)-N(GL_Paste!$G7307))</f>
        <v/>
      </c>
      <c r="B7310" s="43">
        <f>IF(GL_Paste!$B7307="","",DATE(YEAR(GL_Paste!$E7307),MONTH(GL_Paste!$E7307),1))</f>
        <v/>
      </c>
      <c r="C7310">
        <f>IF(GL_Paste!$B7307="","",IF(TRIM(GL_Paste!$M7307)&lt;&gt;"",TRIM(GL_Paste!$M7307),IFERROR(MID(GL_Paste!$I7307,FIND("[",GL_Paste!$I7307)+1,FIND("]",GL_Paste!$I7307)-FIND("[",GL_Paste!$I7307)-1),"")))</f>
        <v/>
      </c>
      <c r="D7310">
        <f>IF(GL_Paste!$B7307="","",IFERROR(INDEX(DeptName,MATCH($C7310,DeptTag,0)),"UNALLOCATED"))</f>
        <v/>
      </c>
      <c r="E7310">
        <f>IF(GL_Paste!$B7307="","",IFERROR(INDEX(AcctCat,MATCH(GL_Paste!$B7307&amp;"",AcctCode,0)),"UNKNOWN"))</f>
        <v/>
      </c>
      <c r="F7310">
        <f>IF(GL_Paste!$B7307="","",IFERROR(INDEX(AcctSub,MATCH(GL_Paste!$B7307&amp;"",AcctCode,0)),"UNKNOWN"))</f>
        <v/>
      </c>
    </row>
    <row r="7311">
      <c r="A7311" s="40">
        <f>IF(GL_Paste!$B7308="","",N(GL_Paste!$H7308)-N(GL_Paste!$G7308))</f>
        <v/>
      </c>
      <c r="B7311" s="43">
        <f>IF(GL_Paste!$B7308="","",DATE(YEAR(GL_Paste!$E7308),MONTH(GL_Paste!$E7308),1))</f>
        <v/>
      </c>
      <c r="C7311">
        <f>IF(GL_Paste!$B7308="","",IF(TRIM(GL_Paste!$M7308)&lt;&gt;"",TRIM(GL_Paste!$M7308),IFERROR(MID(GL_Paste!$I7308,FIND("[",GL_Paste!$I7308)+1,FIND("]",GL_Paste!$I7308)-FIND("[",GL_Paste!$I7308)-1),"")))</f>
        <v/>
      </c>
      <c r="D7311">
        <f>IF(GL_Paste!$B7308="","",IFERROR(INDEX(DeptName,MATCH($C7311,DeptTag,0)),"UNALLOCATED"))</f>
        <v/>
      </c>
      <c r="E7311">
        <f>IF(GL_Paste!$B7308="","",IFERROR(INDEX(AcctCat,MATCH(GL_Paste!$B7308&amp;"",AcctCode,0)),"UNKNOWN"))</f>
        <v/>
      </c>
      <c r="F7311">
        <f>IF(GL_Paste!$B7308="","",IFERROR(INDEX(AcctSub,MATCH(GL_Paste!$B7308&amp;"",AcctCode,0)),"UNKNOWN"))</f>
        <v/>
      </c>
    </row>
    <row r="7312">
      <c r="A7312" s="40">
        <f>IF(GL_Paste!$B7309="","",N(GL_Paste!$H7309)-N(GL_Paste!$G7309))</f>
        <v/>
      </c>
      <c r="B7312" s="43">
        <f>IF(GL_Paste!$B7309="","",DATE(YEAR(GL_Paste!$E7309),MONTH(GL_Paste!$E7309),1))</f>
        <v/>
      </c>
      <c r="C7312">
        <f>IF(GL_Paste!$B7309="","",IF(TRIM(GL_Paste!$M7309)&lt;&gt;"",TRIM(GL_Paste!$M7309),IFERROR(MID(GL_Paste!$I7309,FIND("[",GL_Paste!$I7309)+1,FIND("]",GL_Paste!$I7309)-FIND("[",GL_Paste!$I7309)-1),"")))</f>
        <v/>
      </c>
      <c r="D7312">
        <f>IF(GL_Paste!$B7309="","",IFERROR(INDEX(DeptName,MATCH($C7312,DeptTag,0)),"UNALLOCATED"))</f>
        <v/>
      </c>
      <c r="E7312">
        <f>IF(GL_Paste!$B7309="","",IFERROR(INDEX(AcctCat,MATCH(GL_Paste!$B7309&amp;"",AcctCode,0)),"UNKNOWN"))</f>
        <v/>
      </c>
      <c r="F7312">
        <f>IF(GL_Paste!$B7309="","",IFERROR(INDEX(AcctSub,MATCH(GL_Paste!$B7309&amp;"",AcctCode,0)),"UNKNOWN"))</f>
        <v/>
      </c>
    </row>
    <row r="7313">
      <c r="A7313" s="40">
        <f>IF(GL_Paste!$B7310="","",N(GL_Paste!$H7310)-N(GL_Paste!$G7310))</f>
        <v/>
      </c>
      <c r="B7313" s="43">
        <f>IF(GL_Paste!$B7310="","",DATE(YEAR(GL_Paste!$E7310),MONTH(GL_Paste!$E7310),1))</f>
        <v/>
      </c>
      <c r="C7313">
        <f>IF(GL_Paste!$B7310="","",IF(TRIM(GL_Paste!$M7310)&lt;&gt;"",TRIM(GL_Paste!$M7310),IFERROR(MID(GL_Paste!$I7310,FIND("[",GL_Paste!$I7310)+1,FIND("]",GL_Paste!$I7310)-FIND("[",GL_Paste!$I7310)-1),"")))</f>
        <v/>
      </c>
      <c r="D7313">
        <f>IF(GL_Paste!$B7310="","",IFERROR(INDEX(DeptName,MATCH($C7313,DeptTag,0)),"UNALLOCATED"))</f>
        <v/>
      </c>
      <c r="E7313">
        <f>IF(GL_Paste!$B7310="","",IFERROR(INDEX(AcctCat,MATCH(GL_Paste!$B7310&amp;"",AcctCode,0)),"UNKNOWN"))</f>
        <v/>
      </c>
      <c r="F7313">
        <f>IF(GL_Paste!$B7310="","",IFERROR(INDEX(AcctSub,MATCH(GL_Paste!$B7310&amp;"",AcctCode,0)),"UNKNOWN"))</f>
        <v/>
      </c>
    </row>
    <row r="7314">
      <c r="A7314" s="40">
        <f>IF(GL_Paste!$B7311="","",N(GL_Paste!$H7311)-N(GL_Paste!$G7311))</f>
        <v/>
      </c>
      <c r="B7314" s="43">
        <f>IF(GL_Paste!$B7311="","",DATE(YEAR(GL_Paste!$E7311),MONTH(GL_Paste!$E7311),1))</f>
        <v/>
      </c>
      <c r="C7314">
        <f>IF(GL_Paste!$B7311="","",IF(TRIM(GL_Paste!$M7311)&lt;&gt;"",TRIM(GL_Paste!$M7311),IFERROR(MID(GL_Paste!$I7311,FIND("[",GL_Paste!$I7311)+1,FIND("]",GL_Paste!$I7311)-FIND("[",GL_Paste!$I7311)-1),"")))</f>
        <v/>
      </c>
      <c r="D7314">
        <f>IF(GL_Paste!$B7311="","",IFERROR(INDEX(DeptName,MATCH($C7314,DeptTag,0)),"UNALLOCATED"))</f>
        <v/>
      </c>
      <c r="E7314">
        <f>IF(GL_Paste!$B7311="","",IFERROR(INDEX(AcctCat,MATCH(GL_Paste!$B7311&amp;"",AcctCode,0)),"UNKNOWN"))</f>
        <v/>
      </c>
      <c r="F7314">
        <f>IF(GL_Paste!$B7311="","",IFERROR(INDEX(AcctSub,MATCH(GL_Paste!$B7311&amp;"",AcctCode,0)),"UNKNOWN"))</f>
        <v/>
      </c>
    </row>
    <row r="7315">
      <c r="A7315" s="40">
        <f>IF(GL_Paste!$B7312="","",N(GL_Paste!$H7312)-N(GL_Paste!$G7312))</f>
        <v/>
      </c>
      <c r="B7315" s="43">
        <f>IF(GL_Paste!$B7312="","",DATE(YEAR(GL_Paste!$E7312),MONTH(GL_Paste!$E7312),1))</f>
        <v/>
      </c>
      <c r="C7315">
        <f>IF(GL_Paste!$B7312="","",IF(TRIM(GL_Paste!$M7312)&lt;&gt;"",TRIM(GL_Paste!$M7312),IFERROR(MID(GL_Paste!$I7312,FIND("[",GL_Paste!$I7312)+1,FIND("]",GL_Paste!$I7312)-FIND("[",GL_Paste!$I7312)-1),"")))</f>
        <v/>
      </c>
      <c r="D7315">
        <f>IF(GL_Paste!$B7312="","",IFERROR(INDEX(DeptName,MATCH($C7315,DeptTag,0)),"UNALLOCATED"))</f>
        <v/>
      </c>
      <c r="E7315">
        <f>IF(GL_Paste!$B7312="","",IFERROR(INDEX(AcctCat,MATCH(GL_Paste!$B7312&amp;"",AcctCode,0)),"UNKNOWN"))</f>
        <v/>
      </c>
      <c r="F7315">
        <f>IF(GL_Paste!$B7312="","",IFERROR(INDEX(AcctSub,MATCH(GL_Paste!$B7312&amp;"",AcctCode,0)),"UNKNOWN"))</f>
        <v/>
      </c>
    </row>
    <row r="7316">
      <c r="A7316" s="40">
        <f>IF(GL_Paste!$B7313="","",N(GL_Paste!$H7313)-N(GL_Paste!$G7313))</f>
        <v/>
      </c>
      <c r="B7316" s="43">
        <f>IF(GL_Paste!$B7313="","",DATE(YEAR(GL_Paste!$E7313),MONTH(GL_Paste!$E7313),1))</f>
        <v/>
      </c>
      <c r="C7316">
        <f>IF(GL_Paste!$B7313="","",IF(TRIM(GL_Paste!$M7313)&lt;&gt;"",TRIM(GL_Paste!$M7313),IFERROR(MID(GL_Paste!$I7313,FIND("[",GL_Paste!$I7313)+1,FIND("]",GL_Paste!$I7313)-FIND("[",GL_Paste!$I7313)-1),"")))</f>
        <v/>
      </c>
      <c r="D7316">
        <f>IF(GL_Paste!$B7313="","",IFERROR(INDEX(DeptName,MATCH($C7316,DeptTag,0)),"UNALLOCATED"))</f>
        <v/>
      </c>
      <c r="E7316">
        <f>IF(GL_Paste!$B7313="","",IFERROR(INDEX(AcctCat,MATCH(GL_Paste!$B7313&amp;"",AcctCode,0)),"UNKNOWN"))</f>
        <v/>
      </c>
      <c r="F7316">
        <f>IF(GL_Paste!$B7313="","",IFERROR(INDEX(AcctSub,MATCH(GL_Paste!$B7313&amp;"",AcctCode,0)),"UNKNOWN"))</f>
        <v/>
      </c>
    </row>
    <row r="7317">
      <c r="A7317" s="40">
        <f>IF(GL_Paste!$B7314="","",N(GL_Paste!$H7314)-N(GL_Paste!$G7314))</f>
        <v/>
      </c>
      <c r="B7317" s="43">
        <f>IF(GL_Paste!$B7314="","",DATE(YEAR(GL_Paste!$E7314),MONTH(GL_Paste!$E7314),1))</f>
        <v/>
      </c>
      <c r="C7317">
        <f>IF(GL_Paste!$B7314="","",IF(TRIM(GL_Paste!$M7314)&lt;&gt;"",TRIM(GL_Paste!$M7314),IFERROR(MID(GL_Paste!$I7314,FIND("[",GL_Paste!$I7314)+1,FIND("]",GL_Paste!$I7314)-FIND("[",GL_Paste!$I7314)-1),"")))</f>
        <v/>
      </c>
      <c r="D7317">
        <f>IF(GL_Paste!$B7314="","",IFERROR(INDEX(DeptName,MATCH($C7317,DeptTag,0)),"UNALLOCATED"))</f>
        <v/>
      </c>
      <c r="E7317">
        <f>IF(GL_Paste!$B7314="","",IFERROR(INDEX(AcctCat,MATCH(GL_Paste!$B7314&amp;"",AcctCode,0)),"UNKNOWN"))</f>
        <v/>
      </c>
      <c r="F7317">
        <f>IF(GL_Paste!$B7314="","",IFERROR(INDEX(AcctSub,MATCH(GL_Paste!$B7314&amp;"",AcctCode,0)),"UNKNOWN"))</f>
        <v/>
      </c>
    </row>
    <row r="7318">
      <c r="A7318" s="40">
        <f>IF(GL_Paste!$B7315="","",N(GL_Paste!$H7315)-N(GL_Paste!$G7315))</f>
        <v/>
      </c>
      <c r="B7318" s="43">
        <f>IF(GL_Paste!$B7315="","",DATE(YEAR(GL_Paste!$E7315),MONTH(GL_Paste!$E7315),1))</f>
        <v/>
      </c>
      <c r="C7318">
        <f>IF(GL_Paste!$B7315="","",IF(TRIM(GL_Paste!$M7315)&lt;&gt;"",TRIM(GL_Paste!$M7315),IFERROR(MID(GL_Paste!$I7315,FIND("[",GL_Paste!$I7315)+1,FIND("]",GL_Paste!$I7315)-FIND("[",GL_Paste!$I7315)-1),"")))</f>
        <v/>
      </c>
      <c r="D7318">
        <f>IF(GL_Paste!$B7315="","",IFERROR(INDEX(DeptName,MATCH($C7318,DeptTag,0)),"UNALLOCATED"))</f>
        <v/>
      </c>
      <c r="E7318">
        <f>IF(GL_Paste!$B7315="","",IFERROR(INDEX(AcctCat,MATCH(GL_Paste!$B7315&amp;"",AcctCode,0)),"UNKNOWN"))</f>
        <v/>
      </c>
      <c r="F7318">
        <f>IF(GL_Paste!$B7315="","",IFERROR(INDEX(AcctSub,MATCH(GL_Paste!$B7315&amp;"",AcctCode,0)),"UNKNOWN"))</f>
        <v/>
      </c>
    </row>
    <row r="7319">
      <c r="A7319" s="40">
        <f>IF(GL_Paste!$B7316="","",N(GL_Paste!$H7316)-N(GL_Paste!$G7316))</f>
        <v/>
      </c>
      <c r="B7319" s="43">
        <f>IF(GL_Paste!$B7316="","",DATE(YEAR(GL_Paste!$E7316),MONTH(GL_Paste!$E7316),1))</f>
        <v/>
      </c>
      <c r="C7319">
        <f>IF(GL_Paste!$B7316="","",IF(TRIM(GL_Paste!$M7316)&lt;&gt;"",TRIM(GL_Paste!$M7316),IFERROR(MID(GL_Paste!$I7316,FIND("[",GL_Paste!$I7316)+1,FIND("]",GL_Paste!$I7316)-FIND("[",GL_Paste!$I7316)-1),"")))</f>
        <v/>
      </c>
      <c r="D7319">
        <f>IF(GL_Paste!$B7316="","",IFERROR(INDEX(DeptName,MATCH($C7319,DeptTag,0)),"UNALLOCATED"))</f>
        <v/>
      </c>
      <c r="E7319">
        <f>IF(GL_Paste!$B7316="","",IFERROR(INDEX(AcctCat,MATCH(GL_Paste!$B7316&amp;"",AcctCode,0)),"UNKNOWN"))</f>
        <v/>
      </c>
      <c r="F7319">
        <f>IF(GL_Paste!$B7316="","",IFERROR(INDEX(AcctSub,MATCH(GL_Paste!$B7316&amp;"",AcctCode,0)),"UNKNOWN"))</f>
        <v/>
      </c>
    </row>
    <row r="7320">
      <c r="A7320" s="40">
        <f>IF(GL_Paste!$B7317="","",N(GL_Paste!$H7317)-N(GL_Paste!$G7317))</f>
        <v/>
      </c>
      <c r="B7320" s="43">
        <f>IF(GL_Paste!$B7317="","",DATE(YEAR(GL_Paste!$E7317),MONTH(GL_Paste!$E7317),1))</f>
        <v/>
      </c>
      <c r="C7320">
        <f>IF(GL_Paste!$B7317="","",IF(TRIM(GL_Paste!$M7317)&lt;&gt;"",TRIM(GL_Paste!$M7317),IFERROR(MID(GL_Paste!$I7317,FIND("[",GL_Paste!$I7317)+1,FIND("]",GL_Paste!$I7317)-FIND("[",GL_Paste!$I7317)-1),"")))</f>
        <v/>
      </c>
      <c r="D7320">
        <f>IF(GL_Paste!$B7317="","",IFERROR(INDEX(DeptName,MATCH($C7320,DeptTag,0)),"UNALLOCATED"))</f>
        <v/>
      </c>
      <c r="E7320">
        <f>IF(GL_Paste!$B7317="","",IFERROR(INDEX(AcctCat,MATCH(GL_Paste!$B7317&amp;"",AcctCode,0)),"UNKNOWN"))</f>
        <v/>
      </c>
      <c r="F7320">
        <f>IF(GL_Paste!$B7317="","",IFERROR(INDEX(AcctSub,MATCH(GL_Paste!$B7317&amp;"",AcctCode,0)),"UNKNOWN"))</f>
        <v/>
      </c>
    </row>
    <row r="7321">
      <c r="A7321" s="40">
        <f>IF(GL_Paste!$B7318="","",N(GL_Paste!$H7318)-N(GL_Paste!$G7318))</f>
        <v/>
      </c>
      <c r="B7321" s="43">
        <f>IF(GL_Paste!$B7318="","",DATE(YEAR(GL_Paste!$E7318),MONTH(GL_Paste!$E7318),1))</f>
        <v/>
      </c>
      <c r="C7321">
        <f>IF(GL_Paste!$B7318="","",IF(TRIM(GL_Paste!$M7318)&lt;&gt;"",TRIM(GL_Paste!$M7318),IFERROR(MID(GL_Paste!$I7318,FIND("[",GL_Paste!$I7318)+1,FIND("]",GL_Paste!$I7318)-FIND("[",GL_Paste!$I7318)-1),"")))</f>
        <v/>
      </c>
      <c r="D7321">
        <f>IF(GL_Paste!$B7318="","",IFERROR(INDEX(DeptName,MATCH($C7321,DeptTag,0)),"UNALLOCATED"))</f>
        <v/>
      </c>
      <c r="E7321">
        <f>IF(GL_Paste!$B7318="","",IFERROR(INDEX(AcctCat,MATCH(GL_Paste!$B7318&amp;"",AcctCode,0)),"UNKNOWN"))</f>
        <v/>
      </c>
      <c r="F7321">
        <f>IF(GL_Paste!$B7318="","",IFERROR(INDEX(AcctSub,MATCH(GL_Paste!$B7318&amp;"",AcctCode,0)),"UNKNOWN"))</f>
        <v/>
      </c>
    </row>
    <row r="7322">
      <c r="A7322" s="40">
        <f>IF(GL_Paste!$B7319="","",N(GL_Paste!$H7319)-N(GL_Paste!$G7319))</f>
        <v/>
      </c>
      <c r="B7322" s="43">
        <f>IF(GL_Paste!$B7319="","",DATE(YEAR(GL_Paste!$E7319),MONTH(GL_Paste!$E7319),1))</f>
        <v/>
      </c>
      <c r="C7322">
        <f>IF(GL_Paste!$B7319="","",IF(TRIM(GL_Paste!$M7319)&lt;&gt;"",TRIM(GL_Paste!$M7319),IFERROR(MID(GL_Paste!$I7319,FIND("[",GL_Paste!$I7319)+1,FIND("]",GL_Paste!$I7319)-FIND("[",GL_Paste!$I7319)-1),"")))</f>
        <v/>
      </c>
      <c r="D7322">
        <f>IF(GL_Paste!$B7319="","",IFERROR(INDEX(DeptName,MATCH($C7322,DeptTag,0)),"UNALLOCATED"))</f>
        <v/>
      </c>
      <c r="E7322">
        <f>IF(GL_Paste!$B7319="","",IFERROR(INDEX(AcctCat,MATCH(GL_Paste!$B7319&amp;"",AcctCode,0)),"UNKNOWN"))</f>
        <v/>
      </c>
      <c r="F7322">
        <f>IF(GL_Paste!$B7319="","",IFERROR(INDEX(AcctSub,MATCH(GL_Paste!$B7319&amp;"",AcctCode,0)),"UNKNOWN"))</f>
        <v/>
      </c>
    </row>
    <row r="7323">
      <c r="A7323" s="40">
        <f>IF(GL_Paste!$B7320="","",N(GL_Paste!$H7320)-N(GL_Paste!$G7320))</f>
        <v/>
      </c>
      <c r="B7323" s="43">
        <f>IF(GL_Paste!$B7320="","",DATE(YEAR(GL_Paste!$E7320),MONTH(GL_Paste!$E7320),1))</f>
        <v/>
      </c>
      <c r="C7323">
        <f>IF(GL_Paste!$B7320="","",IF(TRIM(GL_Paste!$M7320)&lt;&gt;"",TRIM(GL_Paste!$M7320),IFERROR(MID(GL_Paste!$I7320,FIND("[",GL_Paste!$I7320)+1,FIND("]",GL_Paste!$I7320)-FIND("[",GL_Paste!$I7320)-1),"")))</f>
        <v/>
      </c>
      <c r="D7323">
        <f>IF(GL_Paste!$B7320="","",IFERROR(INDEX(DeptName,MATCH($C7323,DeptTag,0)),"UNALLOCATED"))</f>
        <v/>
      </c>
      <c r="E7323">
        <f>IF(GL_Paste!$B7320="","",IFERROR(INDEX(AcctCat,MATCH(GL_Paste!$B7320&amp;"",AcctCode,0)),"UNKNOWN"))</f>
        <v/>
      </c>
      <c r="F7323">
        <f>IF(GL_Paste!$B7320="","",IFERROR(INDEX(AcctSub,MATCH(GL_Paste!$B7320&amp;"",AcctCode,0)),"UNKNOWN"))</f>
        <v/>
      </c>
    </row>
    <row r="7324">
      <c r="A7324" s="40">
        <f>IF(GL_Paste!$B7321="","",N(GL_Paste!$H7321)-N(GL_Paste!$G7321))</f>
        <v/>
      </c>
      <c r="B7324" s="43">
        <f>IF(GL_Paste!$B7321="","",DATE(YEAR(GL_Paste!$E7321),MONTH(GL_Paste!$E7321),1))</f>
        <v/>
      </c>
      <c r="C7324">
        <f>IF(GL_Paste!$B7321="","",IF(TRIM(GL_Paste!$M7321)&lt;&gt;"",TRIM(GL_Paste!$M7321),IFERROR(MID(GL_Paste!$I7321,FIND("[",GL_Paste!$I7321)+1,FIND("]",GL_Paste!$I7321)-FIND("[",GL_Paste!$I7321)-1),"")))</f>
        <v/>
      </c>
      <c r="D7324">
        <f>IF(GL_Paste!$B7321="","",IFERROR(INDEX(DeptName,MATCH($C7324,DeptTag,0)),"UNALLOCATED"))</f>
        <v/>
      </c>
      <c r="E7324">
        <f>IF(GL_Paste!$B7321="","",IFERROR(INDEX(AcctCat,MATCH(GL_Paste!$B7321&amp;"",AcctCode,0)),"UNKNOWN"))</f>
        <v/>
      </c>
      <c r="F7324">
        <f>IF(GL_Paste!$B7321="","",IFERROR(INDEX(AcctSub,MATCH(GL_Paste!$B7321&amp;"",AcctCode,0)),"UNKNOWN"))</f>
        <v/>
      </c>
    </row>
    <row r="7325">
      <c r="A7325" s="40">
        <f>IF(GL_Paste!$B7322="","",N(GL_Paste!$H7322)-N(GL_Paste!$G7322))</f>
        <v/>
      </c>
      <c r="B7325" s="43">
        <f>IF(GL_Paste!$B7322="","",DATE(YEAR(GL_Paste!$E7322),MONTH(GL_Paste!$E7322),1))</f>
        <v/>
      </c>
      <c r="C7325">
        <f>IF(GL_Paste!$B7322="","",IF(TRIM(GL_Paste!$M7322)&lt;&gt;"",TRIM(GL_Paste!$M7322),IFERROR(MID(GL_Paste!$I7322,FIND("[",GL_Paste!$I7322)+1,FIND("]",GL_Paste!$I7322)-FIND("[",GL_Paste!$I7322)-1),"")))</f>
        <v/>
      </c>
      <c r="D7325">
        <f>IF(GL_Paste!$B7322="","",IFERROR(INDEX(DeptName,MATCH($C7325,DeptTag,0)),"UNALLOCATED"))</f>
        <v/>
      </c>
      <c r="E7325">
        <f>IF(GL_Paste!$B7322="","",IFERROR(INDEX(AcctCat,MATCH(GL_Paste!$B7322&amp;"",AcctCode,0)),"UNKNOWN"))</f>
        <v/>
      </c>
      <c r="F7325">
        <f>IF(GL_Paste!$B7322="","",IFERROR(INDEX(AcctSub,MATCH(GL_Paste!$B7322&amp;"",AcctCode,0)),"UNKNOWN"))</f>
        <v/>
      </c>
    </row>
    <row r="7326">
      <c r="A7326" s="40">
        <f>IF(GL_Paste!$B7323="","",N(GL_Paste!$H7323)-N(GL_Paste!$G7323))</f>
        <v/>
      </c>
      <c r="B7326" s="43">
        <f>IF(GL_Paste!$B7323="","",DATE(YEAR(GL_Paste!$E7323),MONTH(GL_Paste!$E7323),1))</f>
        <v/>
      </c>
      <c r="C7326">
        <f>IF(GL_Paste!$B7323="","",IF(TRIM(GL_Paste!$M7323)&lt;&gt;"",TRIM(GL_Paste!$M7323),IFERROR(MID(GL_Paste!$I7323,FIND("[",GL_Paste!$I7323)+1,FIND("]",GL_Paste!$I7323)-FIND("[",GL_Paste!$I7323)-1),"")))</f>
        <v/>
      </c>
      <c r="D7326">
        <f>IF(GL_Paste!$B7323="","",IFERROR(INDEX(DeptName,MATCH($C7326,DeptTag,0)),"UNALLOCATED"))</f>
        <v/>
      </c>
      <c r="E7326">
        <f>IF(GL_Paste!$B7323="","",IFERROR(INDEX(AcctCat,MATCH(GL_Paste!$B7323&amp;"",AcctCode,0)),"UNKNOWN"))</f>
        <v/>
      </c>
      <c r="F7326">
        <f>IF(GL_Paste!$B7323="","",IFERROR(INDEX(AcctSub,MATCH(GL_Paste!$B7323&amp;"",AcctCode,0)),"UNKNOWN"))</f>
        <v/>
      </c>
    </row>
    <row r="7327">
      <c r="A7327" s="40">
        <f>IF(GL_Paste!$B7324="","",N(GL_Paste!$H7324)-N(GL_Paste!$G7324))</f>
        <v/>
      </c>
      <c r="B7327" s="43">
        <f>IF(GL_Paste!$B7324="","",DATE(YEAR(GL_Paste!$E7324),MONTH(GL_Paste!$E7324),1))</f>
        <v/>
      </c>
      <c r="C7327">
        <f>IF(GL_Paste!$B7324="","",IF(TRIM(GL_Paste!$M7324)&lt;&gt;"",TRIM(GL_Paste!$M7324),IFERROR(MID(GL_Paste!$I7324,FIND("[",GL_Paste!$I7324)+1,FIND("]",GL_Paste!$I7324)-FIND("[",GL_Paste!$I7324)-1),"")))</f>
        <v/>
      </c>
      <c r="D7327">
        <f>IF(GL_Paste!$B7324="","",IFERROR(INDEX(DeptName,MATCH($C7327,DeptTag,0)),"UNALLOCATED"))</f>
        <v/>
      </c>
      <c r="E7327">
        <f>IF(GL_Paste!$B7324="","",IFERROR(INDEX(AcctCat,MATCH(GL_Paste!$B7324&amp;"",AcctCode,0)),"UNKNOWN"))</f>
        <v/>
      </c>
      <c r="F7327">
        <f>IF(GL_Paste!$B7324="","",IFERROR(INDEX(AcctSub,MATCH(GL_Paste!$B7324&amp;"",AcctCode,0)),"UNKNOWN"))</f>
        <v/>
      </c>
    </row>
    <row r="7328">
      <c r="A7328" s="40">
        <f>IF(GL_Paste!$B7325="","",N(GL_Paste!$H7325)-N(GL_Paste!$G7325))</f>
        <v/>
      </c>
      <c r="B7328" s="43">
        <f>IF(GL_Paste!$B7325="","",DATE(YEAR(GL_Paste!$E7325),MONTH(GL_Paste!$E7325),1))</f>
        <v/>
      </c>
      <c r="C7328">
        <f>IF(GL_Paste!$B7325="","",IF(TRIM(GL_Paste!$M7325)&lt;&gt;"",TRIM(GL_Paste!$M7325),IFERROR(MID(GL_Paste!$I7325,FIND("[",GL_Paste!$I7325)+1,FIND("]",GL_Paste!$I7325)-FIND("[",GL_Paste!$I7325)-1),"")))</f>
        <v/>
      </c>
      <c r="D7328">
        <f>IF(GL_Paste!$B7325="","",IFERROR(INDEX(DeptName,MATCH($C7328,DeptTag,0)),"UNALLOCATED"))</f>
        <v/>
      </c>
      <c r="E7328">
        <f>IF(GL_Paste!$B7325="","",IFERROR(INDEX(AcctCat,MATCH(GL_Paste!$B7325&amp;"",AcctCode,0)),"UNKNOWN"))</f>
        <v/>
      </c>
      <c r="F7328">
        <f>IF(GL_Paste!$B7325="","",IFERROR(INDEX(AcctSub,MATCH(GL_Paste!$B7325&amp;"",AcctCode,0)),"UNKNOWN"))</f>
        <v/>
      </c>
    </row>
    <row r="7329">
      <c r="A7329" s="40">
        <f>IF(GL_Paste!$B7326="","",N(GL_Paste!$H7326)-N(GL_Paste!$G7326))</f>
        <v/>
      </c>
      <c r="B7329" s="43">
        <f>IF(GL_Paste!$B7326="","",DATE(YEAR(GL_Paste!$E7326),MONTH(GL_Paste!$E7326),1))</f>
        <v/>
      </c>
      <c r="C7329">
        <f>IF(GL_Paste!$B7326="","",IF(TRIM(GL_Paste!$M7326)&lt;&gt;"",TRIM(GL_Paste!$M7326),IFERROR(MID(GL_Paste!$I7326,FIND("[",GL_Paste!$I7326)+1,FIND("]",GL_Paste!$I7326)-FIND("[",GL_Paste!$I7326)-1),"")))</f>
        <v/>
      </c>
      <c r="D7329">
        <f>IF(GL_Paste!$B7326="","",IFERROR(INDEX(DeptName,MATCH($C7329,DeptTag,0)),"UNALLOCATED"))</f>
        <v/>
      </c>
      <c r="E7329">
        <f>IF(GL_Paste!$B7326="","",IFERROR(INDEX(AcctCat,MATCH(GL_Paste!$B7326&amp;"",AcctCode,0)),"UNKNOWN"))</f>
        <v/>
      </c>
      <c r="F7329">
        <f>IF(GL_Paste!$B7326="","",IFERROR(INDEX(AcctSub,MATCH(GL_Paste!$B7326&amp;"",AcctCode,0)),"UNKNOWN"))</f>
        <v/>
      </c>
    </row>
    <row r="7330">
      <c r="A7330" s="40">
        <f>IF(GL_Paste!$B7327="","",N(GL_Paste!$H7327)-N(GL_Paste!$G7327))</f>
        <v/>
      </c>
      <c r="B7330" s="43">
        <f>IF(GL_Paste!$B7327="","",DATE(YEAR(GL_Paste!$E7327),MONTH(GL_Paste!$E7327),1))</f>
        <v/>
      </c>
      <c r="C7330">
        <f>IF(GL_Paste!$B7327="","",IF(TRIM(GL_Paste!$M7327)&lt;&gt;"",TRIM(GL_Paste!$M7327),IFERROR(MID(GL_Paste!$I7327,FIND("[",GL_Paste!$I7327)+1,FIND("]",GL_Paste!$I7327)-FIND("[",GL_Paste!$I7327)-1),"")))</f>
        <v/>
      </c>
      <c r="D7330">
        <f>IF(GL_Paste!$B7327="","",IFERROR(INDEX(DeptName,MATCH($C7330,DeptTag,0)),"UNALLOCATED"))</f>
        <v/>
      </c>
      <c r="E7330">
        <f>IF(GL_Paste!$B7327="","",IFERROR(INDEX(AcctCat,MATCH(GL_Paste!$B7327&amp;"",AcctCode,0)),"UNKNOWN"))</f>
        <v/>
      </c>
      <c r="F7330">
        <f>IF(GL_Paste!$B7327="","",IFERROR(INDEX(AcctSub,MATCH(GL_Paste!$B7327&amp;"",AcctCode,0)),"UNKNOWN"))</f>
        <v/>
      </c>
    </row>
    <row r="7331">
      <c r="A7331" s="40">
        <f>IF(GL_Paste!$B7328="","",N(GL_Paste!$H7328)-N(GL_Paste!$G7328))</f>
        <v/>
      </c>
      <c r="B7331" s="43">
        <f>IF(GL_Paste!$B7328="","",DATE(YEAR(GL_Paste!$E7328),MONTH(GL_Paste!$E7328),1))</f>
        <v/>
      </c>
      <c r="C7331">
        <f>IF(GL_Paste!$B7328="","",IF(TRIM(GL_Paste!$M7328)&lt;&gt;"",TRIM(GL_Paste!$M7328),IFERROR(MID(GL_Paste!$I7328,FIND("[",GL_Paste!$I7328)+1,FIND("]",GL_Paste!$I7328)-FIND("[",GL_Paste!$I7328)-1),"")))</f>
        <v/>
      </c>
      <c r="D7331">
        <f>IF(GL_Paste!$B7328="","",IFERROR(INDEX(DeptName,MATCH($C7331,DeptTag,0)),"UNALLOCATED"))</f>
        <v/>
      </c>
      <c r="E7331">
        <f>IF(GL_Paste!$B7328="","",IFERROR(INDEX(AcctCat,MATCH(GL_Paste!$B7328&amp;"",AcctCode,0)),"UNKNOWN"))</f>
        <v/>
      </c>
      <c r="F7331">
        <f>IF(GL_Paste!$B7328="","",IFERROR(INDEX(AcctSub,MATCH(GL_Paste!$B7328&amp;"",AcctCode,0)),"UNKNOWN"))</f>
        <v/>
      </c>
    </row>
    <row r="7332">
      <c r="A7332" s="40">
        <f>IF(GL_Paste!$B7329="","",N(GL_Paste!$H7329)-N(GL_Paste!$G7329))</f>
        <v/>
      </c>
      <c r="B7332" s="43">
        <f>IF(GL_Paste!$B7329="","",DATE(YEAR(GL_Paste!$E7329),MONTH(GL_Paste!$E7329),1))</f>
        <v/>
      </c>
      <c r="C7332">
        <f>IF(GL_Paste!$B7329="","",IF(TRIM(GL_Paste!$M7329)&lt;&gt;"",TRIM(GL_Paste!$M7329),IFERROR(MID(GL_Paste!$I7329,FIND("[",GL_Paste!$I7329)+1,FIND("]",GL_Paste!$I7329)-FIND("[",GL_Paste!$I7329)-1),"")))</f>
        <v/>
      </c>
      <c r="D7332">
        <f>IF(GL_Paste!$B7329="","",IFERROR(INDEX(DeptName,MATCH($C7332,DeptTag,0)),"UNALLOCATED"))</f>
        <v/>
      </c>
      <c r="E7332">
        <f>IF(GL_Paste!$B7329="","",IFERROR(INDEX(AcctCat,MATCH(GL_Paste!$B7329&amp;"",AcctCode,0)),"UNKNOWN"))</f>
        <v/>
      </c>
      <c r="F7332">
        <f>IF(GL_Paste!$B7329="","",IFERROR(INDEX(AcctSub,MATCH(GL_Paste!$B7329&amp;"",AcctCode,0)),"UNKNOWN"))</f>
        <v/>
      </c>
    </row>
    <row r="7333">
      <c r="A7333" s="40">
        <f>IF(GL_Paste!$B7330="","",N(GL_Paste!$H7330)-N(GL_Paste!$G7330))</f>
        <v/>
      </c>
      <c r="B7333" s="43">
        <f>IF(GL_Paste!$B7330="","",DATE(YEAR(GL_Paste!$E7330),MONTH(GL_Paste!$E7330),1))</f>
        <v/>
      </c>
      <c r="C7333">
        <f>IF(GL_Paste!$B7330="","",IF(TRIM(GL_Paste!$M7330)&lt;&gt;"",TRIM(GL_Paste!$M7330),IFERROR(MID(GL_Paste!$I7330,FIND("[",GL_Paste!$I7330)+1,FIND("]",GL_Paste!$I7330)-FIND("[",GL_Paste!$I7330)-1),"")))</f>
        <v/>
      </c>
      <c r="D7333">
        <f>IF(GL_Paste!$B7330="","",IFERROR(INDEX(DeptName,MATCH($C7333,DeptTag,0)),"UNALLOCATED"))</f>
        <v/>
      </c>
      <c r="E7333">
        <f>IF(GL_Paste!$B7330="","",IFERROR(INDEX(AcctCat,MATCH(GL_Paste!$B7330&amp;"",AcctCode,0)),"UNKNOWN"))</f>
        <v/>
      </c>
      <c r="F7333">
        <f>IF(GL_Paste!$B7330="","",IFERROR(INDEX(AcctSub,MATCH(GL_Paste!$B7330&amp;"",AcctCode,0)),"UNKNOWN"))</f>
        <v/>
      </c>
    </row>
    <row r="7334">
      <c r="A7334" s="40">
        <f>IF(GL_Paste!$B7331="","",N(GL_Paste!$H7331)-N(GL_Paste!$G7331))</f>
        <v/>
      </c>
      <c r="B7334" s="43">
        <f>IF(GL_Paste!$B7331="","",DATE(YEAR(GL_Paste!$E7331),MONTH(GL_Paste!$E7331),1))</f>
        <v/>
      </c>
      <c r="C7334">
        <f>IF(GL_Paste!$B7331="","",IF(TRIM(GL_Paste!$M7331)&lt;&gt;"",TRIM(GL_Paste!$M7331),IFERROR(MID(GL_Paste!$I7331,FIND("[",GL_Paste!$I7331)+1,FIND("]",GL_Paste!$I7331)-FIND("[",GL_Paste!$I7331)-1),"")))</f>
        <v/>
      </c>
      <c r="D7334">
        <f>IF(GL_Paste!$B7331="","",IFERROR(INDEX(DeptName,MATCH($C7334,DeptTag,0)),"UNALLOCATED"))</f>
        <v/>
      </c>
      <c r="E7334">
        <f>IF(GL_Paste!$B7331="","",IFERROR(INDEX(AcctCat,MATCH(GL_Paste!$B7331&amp;"",AcctCode,0)),"UNKNOWN"))</f>
        <v/>
      </c>
      <c r="F7334">
        <f>IF(GL_Paste!$B7331="","",IFERROR(INDEX(AcctSub,MATCH(GL_Paste!$B7331&amp;"",AcctCode,0)),"UNKNOWN"))</f>
        <v/>
      </c>
    </row>
    <row r="7335">
      <c r="A7335" s="40">
        <f>IF(GL_Paste!$B7332="","",N(GL_Paste!$H7332)-N(GL_Paste!$G7332))</f>
        <v/>
      </c>
      <c r="B7335" s="43">
        <f>IF(GL_Paste!$B7332="","",DATE(YEAR(GL_Paste!$E7332),MONTH(GL_Paste!$E7332),1))</f>
        <v/>
      </c>
      <c r="C7335">
        <f>IF(GL_Paste!$B7332="","",IF(TRIM(GL_Paste!$M7332)&lt;&gt;"",TRIM(GL_Paste!$M7332),IFERROR(MID(GL_Paste!$I7332,FIND("[",GL_Paste!$I7332)+1,FIND("]",GL_Paste!$I7332)-FIND("[",GL_Paste!$I7332)-1),"")))</f>
        <v/>
      </c>
      <c r="D7335">
        <f>IF(GL_Paste!$B7332="","",IFERROR(INDEX(DeptName,MATCH($C7335,DeptTag,0)),"UNALLOCATED"))</f>
        <v/>
      </c>
      <c r="E7335">
        <f>IF(GL_Paste!$B7332="","",IFERROR(INDEX(AcctCat,MATCH(GL_Paste!$B7332&amp;"",AcctCode,0)),"UNKNOWN"))</f>
        <v/>
      </c>
      <c r="F7335">
        <f>IF(GL_Paste!$B7332="","",IFERROR(INDEX(AcctSub,MATCH(GL_Paste!$B7332&amp;"",AcctCode,0)),"UNKNOWN"))</f>
        <v/>
      </c>
    </row>
    <row r="7336">
      <c r="A7336" s="40">
        <f>IF(GL_Paste!$B7333="","",N(GL_Paste!$H7333)-N(GL_Paste!$G7333))</f>
        <v/>
      </c>
      <c r="B7336" s="43">
        <f>IF(GL_Paste!$B7333="","",DATE(YEAR(GL_Paste!$E7333),MONTH(GL_Paste!$E7333),1))</f>
        <v/>
      </c>
      <c r="C7336">
        <f>IF(GL_Paste!$B7333="","",IF(TRIM(GL_Paste!$M7333)&lt;&gt;"",TRIM(GL_Paste!$M7333),IFERROR(MID(GL_Paste!$I7333,FIND("[",GL_Paste!$I7333)+1,FIND("]",GL_Paste!$I7333)-FIND("[",GL_Paste!$I7333)-1),"")))</f>
        <v/>
      </c>
      <c r="D7336">
        <f>IF(GL_Paste!$B7333="","",IFERROR(INDEX(DeptName,MATCH($C7336,DeptTag,0)),"UNALLOCATED"))</f>
        <v/>
      </c>
      <c r="E7336">
        <f>IF(GL_Paste!$B7333="","",IFERROR(INDEX(AcctCat,MATCH(GL_Paste!$B7333&amp;"",AcctCode,0)),"UNKNOWN"))</f>
        <v/>
      </c>
      <c r="F7336">
        <f>IF(GL_Paste!$B7333="","",IFERROR(INDEX(AcctSub,MATCH(GL_Paste!$B7333&amp;"",AcctCode,0)),"UNKNOWN"))</f>
        <v/>
      </c>
    </row>
    <row r="7337">
      <c r="A7337" s="40">
        <f>IF(GL_Paste!$B7334="","",N(GL_Paste!$H7334)-N(GL_Paste!$G7334))</f>
        <v/>
      </c>
      <c r="B7337" s="43">
        <f>IF(GL_Paste!$B7334="","",DATE(YEAR(GL_Paste!$E7334),MONTH(GL_Paste!$E7334),1))</f>
        <v/>
      </c>
      <c r="C7337">
        <f>IF(GL_Paste!$B7334="","",IF(TRIM(GL_Paste!$M7334)&lt;&gt;"",TRIM(GL_Paste!$M7334),IFERROR(MID(GL_Paste!$I7334,FIND("[",GL_Paste!$I7334)+1,FIND("]",GL_Paste!$I7334)-FIND("[",GL_Paste!$I7334)-1),"")))</f>
        <v/>
      </c>
      <c r="D7337">
        <f>IF(GL_Paste!$B7334="","",IFERROR(INDEX(DeptName,MATCH($C7337,DeptTag,0)),"UNALLOCATED"))</f>
        <v/>
      </c>
      <c r="E7337">
        <f>IF(GL_Paste!$B7334="","",IFERROR(INDEX(AcctCat,MATCH(GL_Paste!$B7334&amp;"",AcctCode,0)),"UNKNOWN"))</f>
        <v/>
      </c>
      <c r="F7337">
        <f>IF(GL_Paste!$B7334="","",IFERROR(INDEX(AcctSub,MATCH(GL_Paste!$B7334&amp;"",AcctCode,0)),"UNKNOWN"))</f>
        <v/>
      </c>
    </row>
    <row r="7338">
      <c r="A7338" s="40">
        <f>IF(GL_Paste!$B7335="","",N(GL_Paste!$H7335)-N(GL_Paste!$G7335))</f>
        <v/>
      </c>
      <c r="B7338" s="43">
        <f>IF(GL_Paste!$B7335="","",DATE(YEAR(GL_Paste!$E7335),MONTH(GL_Paste!$E7335),1))</f>
        <v/>
      </c>
      <c r="C7338">
        <f>IF(GL_Paste!$B7335="","",IF(TRIM(GL_Paste!$M7335)&lt;&gt;"",TRIM(GL_Paste!$M7335),IFERROR(MID(GL_Paste!$I7335,FIND("[",GL_Paste!$I7335)+1,FIND("]",GL_Paste!$I7335)-FIND("[",GL_Paste!$I7335)-1),"")))</f>
        <v/>
      </c>
      <c r="D7338">
        <f>IF(GL_Paste!$B7335="","",IFERROR(INDEX(DeptName,MATCH($C7338,DeptTag,0)),"UNALLOCATED"))</f>
        <v/>
      </c>
      <c r="E7338">
        <f>IF(GL_Paste!$B7335="","",IFERROR(INDEX(AcctCat,MATCH(GL_Paste!$B7335&amp;"",AcctCode,0)),"UNKNOWN"))</f>
        <v/>
      </c>
      <c r="F7338">
        <f>IF(GL_Paste!$B7335="","",IFERROR(INDEX(AcctSub,MATCH(GL_Paste!$B7335&amp;"",AcctCode,0)),"UNKNOWN"))</f>
        <v/>
      </c>
    </row>
    <row r="7339">
      <c r="A7339" s="40">
        <f>IF(GL_Paste!$B7336="","",N(GL_Paste!$H7336)-N(GL_Paste!$G7336))</f>
        <v/>
      </c>
      <c r="B7339" s="43">
        <f>IF(GL_Paste!$B7336="","",DATE(YEAR(GL_Paste!$E7336),MONTH(GL_Paste!$E7336),1))</f>
        <v/>
      </c>
      <c r="C7339">
        <f>IF(GL_Paste!$B7336="","",IF(TRIM(GL_Paste!$M7336)&lt;&gt;"",TRIM(GL_Paste!$M7336),IFERROR(MID(GL_Paste!$I7336,FIND("[",GL_Paste!$I7336)+1,FIND("]",GL_Paste!$I7336)-FIND("[",GL_Paste!$I7336)-1),"")))</f>
        <v/>
      </c>
      <c r="D7339">
        <f>IF(GL_Paste!$B7336="","",IFERROR(INDEX(DeptName,MATCH($C7339,DeptTag,0)),"UNALLOCATED"))</f>
        <v/>
      </c>
      <c r="E7339">
        <f>IF(GL_Paste!$B7336="","",IFERROR(INDEX(AcctCat,MATCH(GL_Paste!$B7336&amp;"",AcctCode,0)),"UNKNOWN"))</f>
        <v/>
      </c>
      <c r="F7339">
        <f>IF(GL_Paste!$B7336="","",IFERROR(INDEX(AcctSub,MATCH(GL_Paste!$B7336&amp;"",AcctCode,0)),"UNKNOWN"))</f>
        <v/>
      </c>
    </row>
    <row r="7340">
      <c r="A7340" s="40">
        <f>IF(GL_Paste!$B7337="","",N(GL_Paste!$H7337)-N(GL_Paste!$G7337))</f>
        <v/>
      </c>
      <c r="B7340" s="43">
        <f>IF(GL_Paste!$B7337="","",DATE(YEAR(GL_Paste!$E7337),MONTH(GL_Paste!$E7337),1))</f>
        <v/>
      </c>
      <c r="C7340">
        <f>IF(GL_Paste!$B7337="","",IF(TRIM(GL_Paste!$M7337)&lt;&gt;"",TRIM(GL_Paste!$M7337),IFERROR(MID(GL_Paste!$I7337,FIND("[",GL_Paste!$I7337)+1,FIND("]",GL_Paste!$I7337)-FIND("[",GL_Paste!$I7337)-1),"")))</f>
        <v/>
      </c>
      <c r="D7340">
        <f>IF(GL_Paste!$B7337="","",IFERROR(INDEX(DeptName,MATCH($C7340,DeptTag,0)),"UNALLOCATED"))</f>
        <v/>
      </c>
      <c r="E7340">
        <f>IF(GL_Paste!$B7337="","",IFERROR(INDEX(AcctCat,MATCH(GL_Paste!$B7337&amp;"",AcctCode,0)),"UNKNOWN"))</f>
        <v/>
      </c>
      <c r="F7340">
        <f>IF(GL_Paste!$B7337="","",IFERROR(INDEX(AcctSub,MATCH(GL_Paste!$B7337&amp;"",AcctCode,0)),"UNKNOWN"))</f>
        <v/>
      </c>
    </row>
    <row r="7341">
      <c r="A7341" s="40">
        <f>IF(GL_Paste!$B7338="","",N(GL_Paste!$H7338)-N(GL_Paste!$G7338))</f>
        <v/>
      </c>
      <c r="B7341" s="43">
        <f>IF(GL_Paste!$B7338="","",DATE(YEAR(GL_Paste!$E7338),MONTH(GL_Paste!$E7338),1))</f>
        <v/>
      </c>
      <c r="C7341">
        <f>IF(GL_Paste!$B7338="","",IF(TRIM(GL_Paste!$M7338)&lt;&gt;"",TRIM(GL_Paste!$M7338),IFERROR(MID(GL_Paste!$I7338,FIND("[",GL_Paste!$I7338)+1,FIND("]",GL_Paste!$I7338)-FIND("[",GL_Paste!$I7338)-1),"")))</f>
        <v/>
      </c>
      <c r="D7341">
        <f>IF(GL_Paste!$B7338="","",IFERROR(INDEX(DeptName,MATCH($C7341,DeptTag,0)),"UNALLOCATED"))</f>
        <v/>
      </c>
      <c r="E7341">
        <f>IF(GL_Paste!$B7338="","",IFERROR(INDEX(AcctCat,MATCH(GL_Paste!$B7338&amp;"",AcctCode,0)),"UNKNOWN"))</f>
        <v/>
      </c>
      <c r="F7341">
        <f>IF(GL_Paste!$B7338="","",IFERROR(INDEX(AcctSub,MATCH(GL_Paste!$B7338&amp;"",AcctCode,0)),"UNKNOWN"))</f>
        <v/>
      </c>
    </row>
    <row r="7342">
      <c r="A7342" s="40">
        <f>IF(GL_Paste!$B7339="","",N(GL_Paste!$H7339)-N(GL_Paste!$G7339))</f>
        <v/>
      </c>
      <c r="B7342" s="43">
        <f>IF(GL_Paste!$B7339="","",DATE(YEAR(GL_Paste!$E7339),MONTH(GL_Paste!$E7339),1))</f>
        <v/>
      </c>
      <c r="C7342">
        <f>IF(GL_Paste!$B7339="","",IF(TRIM(GL_Paste!$M7339)&lt;&gt;"",TRIM(GL_Paste!$M7339),IFERROR(MID(GL_Paste!$I7339,FIND("[",GL_Paste!$I7339)+1,FIND("]",GL_Paste!$I7339)-FIND("[",GL_Paste!$I7339)-1),"")))</f>
        <v/>
      </c>
      <c r="D7342">
        <f>IF(GL_Paste!$B7339="","",IFERROR(INDEX(DeptName,MATCH($C7342,DeptTag,0)),"UNALLOCATED"))</f>
        <v/>
      </c>
      <c r="E7342">
        <f>IF(GL_Paste!$B7339="","",IFERROR(INDEX(AcctCat,MATCH(GL_Paste!$B7339&amp;"",AcctCode,0)),"UNKNOWN"))</f>
        <v/>
      </c>
      <c r="F7342">
        <f>IF(GL_Paste!$B7339="","",IFERROR(INDEX(AcctSub,MATCH(GL_Paste!$B7339&amp;"",AcctCode,0)),"UNKNOWN"))</f>
        <v/>
      </c>
    </row>
    <row r="7343">
      <c r="A7343" s="40">
        <f>IF(GL_Paste!$B7340="","",N(GL_Paste!$H7340)-N(GL_Paste!$G7340))</f>
        <v/>
      </c>
      <c r="B7343" s="43">
        <f>IF(GL_Paste!$B7340="","",DATE(YEAR(GL_Paste!$E7340),MONTH(GL_Paste!$E7340),1))</f>
        <v/>
      </c>
      <c r="C7343">
        <f>IF(GL_Paste!$B7340="","",IF(TRIM(GL_Paste!$M7340)&lt;&gt;"",TRIM(GL_Paste!$M7340),IFERROR(MID(GL_Paste!$I7340,FIND("[",GL_Paste!$I7340)+1,FIND("]",GL_Paste!$I7340)-FIND("[",GL_Paste!$I7340)-1),"")))</f>
        <v/>
      </c>
      <c r="D7343">
        <f>IF(GL_Paste!$B7340="","",IFERROR(INDEX(DeptName,MATCH($C7343,DeptTag,0)),"UNALLOCATED"))</f>
        <v/>
      </c>
      <c r="E7343">
        <f>IF(GL_Paste!$B7340="","",IFERROR(INDEX(AcctCat,MATCH(GL_Paste!$B7340&amp;"",AcctCode,0)),"UNKNOWN"))</f>
        <v/>
      </c>
      <c r="F7343">
        <f>IF(GL_Paste!$B7340="","",IFERROR(INDEX(AcctSub,MATCH(GL_Paste!$B7340&amp;"",AcctCode,0)),"UNKNOWN"))</f>
        <v/>
      </c>
    </row>
    <row r="7344">
      <c r="A7344" s="40">
        <f>IF(GL_Paste!$B7341="","",N(GL_Paste!$H7341)-N(GL_Paste!$G7341))</f>
        <v/>
      </c>
      <c r="B7344" s="43">
        <f>IF(GL_Paste!$B7341="","",DATE(YEAR(GL_Paste!$E7341),MONTH(GL_Paste!$E7341),1))</f>
        <v/>
      </c>
      <c r="C7344">
        <f>IF(GL_Paste!$B7341="","",IF(TRIM(GL_Paste!$M7341)&lt;&gt;"",TRIM(GL_Paste!$M7341),IFERROR(MID(GL_Paste!$I7341,FIND("[",GL_Paste!$I7341)+1,FIND("]",GL_Paste!$I7341)-FIND("[",GL_Paste!$I7341)-1),"")))</f>
        <v/>
      </c>
      <c r="D7344">
        <f>IF(GL_Paste!$B7341="","",IFERROR(INDEX(DeptName,MATCH($C7344,DeptTag,0)),"UNALLOCATED"))</f>
        <v/>
      </c>
      <c r="E7344">
        <f>IF(GL_Paste!$B7341="","",IFERROR(INDEX(AcctCat,MATCH(GL_Paste!$B7341&amp;"",AcctCode,0)),"UNKNOWN"))</f>
        <v/>
      </c>
      <c r="F7344">
        <f>IF(GL_Paste!$B7341="","",IFERROR(INDEX(AcctSub,MATCH(GL_Paste!$B7341&amp;"",AcctCode,0)),"UNKNOWN"))</f>
        <v/>
      </c>
    </row>
    <row r="7345">
      <c r="A7345" s="40">
        <f>IF(GL_Paste!$B7342="","",N(GL_Paste!$H7342)-N(GL_Paste!$G7342))</f>
        <v/>
      </c>
      <c r="B7345" s="43">
        <f>IF(GL_Paste!$B7342="","",DATE(YEAR(GL_Paste!$E7342),MONTH(GL_Paste!$E7342),1))</f>
        <v/>
      </c>
      <c r="C7345">
        <f>IF(GL_Paste!$B7342="","",IF(TRIM(GL_Paste!$M7342)&lt;&gt;"",TRIM(GL_Paste!$M7342),IFERROR(MID(GL_Paste!$I7342,FIND("[",GL_Paste!$I7342)+1,FIND("]",GL_Paste!$I7342)-FIND("[",GL_Paste!$I7342)-1),"")))</f>
        <v/>
      </c>
      <c r="D7345">
        <f>IF(GL_Paste!$B7342="","",IFERROR(INDEX(DeptName,MATCH($C7345,DeptTag,0)),"UNALLOCATED"))</f>
        <v/>
      </c>
      <c r="E7345">
        <f>IF(GL_Paste!$B7342="","",IFERROR(INDEX(AcctCat,MATCH(GL_Paste!$B7342&amp;"",AcctCode,0)),"UNKNOWN"))</f>
        <v/>
      </c>
      <c r="F7345">
        <f>IF(GL_Paste!$B7342="","",IFERROR(INDEX(AcctSub,MATCH(GL_Paste!$B7342&amp;"",AcctCode,0)),"UNKNOWN"))</f>
        <v/>
      </c>
    </row>
    <row r="7346">
      <c r="A7346" s="40">
        <f>IF(GL_Paste!$B7343="","",N(GL_Paste!$H7343)-N(GL_Paste!$G7343))</f>
        <v/>
      </c>
      <c r="B7346" s="43">
        <f>IF(GL_Paste!$B7343="","",DATE(YEAR(GL_Paste!$E7343),MONTH(GL_Paste!$E7343),1))</f>
        <v/>
      </c>
      <c r="C7346">
        <f>IF(GL_Paste!$B7343="","",IF(TRIM(GL_Paste!$M7343)&lt;&gt;"",TRIM(GL_Paste!$M7343),IFERROR(MID(GL_Paste!$I7343,FIND("[",GL_Paste!$I7343)+1,FIND("]",GL_Paste!$I7343)-FIND("[",GL_Paste!$I7343)-1),"")))</f>
        <v/>
      </c>
      <c r="D7346">
        <f>IF(GL_Paste!$B7343="","",IFERROR(INDEX(DeptName,MATCH($C7346,DeptTag,0)),"UNALLOCATED"))</f>
        <v/>
      </c>
      <c r="E7346">
        <f>IF(GL_Paste!$B7343="","",IFERROR(INDEX(AcctCat,MATCH(GL_Paste!$B7343&amp;"",AcctCode,0)),"UNKNOWN"))</f>
        <v/>
      </c>
      <c r="F7346">
        <f>IF(GL_Paste!$B7343="","",IFERROR(INDEX(AcctSub,MATCH(GL_Paste!$B7343&amp;"",AcctCode,0)),"UNKNOWN"))</f>
        <v/>
      </c>
    </row>
    <row r="7347">
      <c r="A7347" s="40">
        <f>IF(GL_Paste!$B7344="","",N(GL_Paste!$H7344)-N(GL_Paste!$G7344))</f>
        <v/>
      </c>
      <c r="B7347" s="43">
        <f>IF(GL_Paste!$B7344="","",DATE(YEAR(GL_Paste!$E7344),MONTH(GL_Paste!$E7344),1))</f>
        <v/>
      </c>
      <c r="C7347">
        <f>IF(GL_Paste!$B7344="","",IF(TRIM(GL_Paste!$M7344)&lt;&gt;"",TRIM(GL_Paste!$M7344),IFERROR(MID(GL_Paste!$I7344,FIND("[",GL_Paste!$I7344)+1,FIND("]",GL_Paste!$I7344)-FIND("[",GL_Paste!$I7344)-1),"")))</f>
        <v/>
      </c>
      <c r="D7347">
        <f>IF(GL_Paste!$B7344="","",IFERROR(INDEX(DeptName,MATCH($C7347,DeptTag,0)),"UNALLOCATED"))</f>
        <v/>
      </c>
      <c r="E7347">
        <f>IF(GL_Paste!$B7344="","",IFERROR(INDEX(AcctCat,MATCH(GL_Paste!$B7344&amp;"",AcctCode,0)),"UNKNOWN"))</f>
        <v/>
      </c>
      <c r="F7347">
        <f>IF(GL_Paste!$B7344="","",IFERROR(INDEX(AcctSub,MATCH(GL_Paste!$B7344&amp;"",AcctCode,0)),"UNKNOWN"))</f>
        <v/>
      </c>
    </row>
    <row r="7348">
      <c r="A7348" s="40">
        <f>IF(GL_Paste!$B7345="","",N(GL_Paste!$H7345)-N(GL_Paste!$G7345))</f>
        <v/>
      </c>
      <c r="B7348" s="43">
        <f>IF(GL_Paste!$B7345="","",DATE(YEAR(GL_Paste!$E7345),MONTH(GL_Paste!$E7345),1))</f>
        <v/>
      </c>
      <c r="C7348">
        <f>IF(GL_Paste!$B7345="","",IF(TRIM(GL_Paste!$M7345)&lt;&gt;"",TRIM(GL_Paste!$M7345),IFERROR(MID(GL_Paste!$I7345,FIND("[",GL_Paste!$I7345)+1,FIND("]",GL_Paste!$I7345)-FIND("[",GL_Paste!$I7345)-1),"")))</f>
        <v/>
      </c>
      <c r="D7348">
        <f>IF(GL_Paste!$B7345="","",IFERROR(INDEX(DeptName,MATCH($C7348,DeptTag,0)),"UNALLOCATED"))</f>
        <v/>
      </c>
      <c r="E7348">
        <f>IF(GL_Paste!$B7345="","",IFERROR(INDEX(AcctCat,MATCH(GL_Paste!$B7345&amp;"",AcctCode,0)),"UNKNOWN"))</f>
        <v/>
      </c>
      <c r="F7348">
        <f>IF(GL_Paste!$B7345="","",IFERROR(INDEX(AcctSub,MATCH(GL_Paste!$B7345&amp;"",AcctCode,0)),"UNKNOWN"))</f>
        <v/>
      </c>
    </row>
    <row r="7349">
      <c r="A7349" s="40">
        <f>IF(GL_Paste!$B7346="","",N(GL_Paste!$H7346)-N(GL_Paste!$G7346))</f>
        <v/>
      </c>
      <c r="B7349" s="43">
        <f>IF(GL_Paste!$B7346="","",DATE(YEAR(GL_Paste!$E7346),MONTH(GL_Paste!$E7346),1))</f>
        <v/>
      </c>
      <c r="C7349">
        <f>IF(GL_Paste!$B7346="","",IF(TRIM(GL_Paste!$M7346)&lt;&gt;"",TRIM(GL_Paste!$M7346),IFERROR(MID(GL_Paste!$I7346,FIND("[",GL_Paste!$I7346)+1,FIND("]",GL_Paste!$I7346)-FIND("[",GL_Paste!$I7346)-1),"")))</f>
        <v/>
      </c>
      <c r="D7349">
        <f>IF(GL_Paste!$B7346="","",IFERROR(INDEX(DeptName,MATCH($C7349,DeptTag,0)),"UNALLOCATED"))</f>
        <v/>
      </c>
      <c r="E7349">
        <f>IF(GL_Paste!$B7346="","",IFERROR(INDEX(AcctCat,MATCH(GL_Paste!$B7346&amp;"",AcctCode,0)),"UNKNOWN"))</f>
        <v/>
      </c>
      <c r="F7349">
        <f>IF(GL_Paste!$B7346="","",IFERROR(INDEX(AcctSub,MATCH(GL_Paste!$B7346&amp;"",AcctCode,0)),"UNKNOWN"))</f>
        <v/>
      </c>
    </row>
    <row r="7350">
      <c r="A7350" s="40">
        <f>IF(GL_Paste!$B7347="","",N(GL_Paste!$H7347)-N(GL_Paste!$G7347))</f>
        <v/>
      </c>
      <c r="B7350" s="43">
        <f>IF(GL_Paste!$B7347="","",DATE(YEAR(GL_Paste!$E7347),MONTH(GL_Paste!$E7347),1))</f>
        <v/>
      </c>
      <c r="C7350">
        <f>IF(GL_Paste!$B7347="","",IF(TRIM(GL_Paste!$M7347)&lt;&gt;"",TRIM(GL_Paste!$M7347),IFERROR(MID(GL_Paste!$I7347,FIND("[",GL_Paste!$I7347)+1,FIND("]",GL_Paste!$I7347)-FIND("[",GL_Paste!$I7347)-1),"")))</f>
        <v/>
      </c>
      <c r="D7350">
        <f>IF(GL_Paste!$B7347="","",IFERROR(INDEX(DeptName,MATCH($C7350,DeptTag,0)),"UNALLOCATED"))</f>
        <v/>
      </c>
      <c r="E7350">
        <f>IF(GL_Paste!$B7347="","",IFERROR(INDEX(AcctCat,MATCH(GL_Paste!$B7347&amp;"",AcctCode,0)),"UNKNOWN"))</f>
        <v/>
      </c>
      <c r="F7350">
        <f>IF(GL_Paste!$B7347="","",IFERROR(INDEX(AcctSub,MATCH(GL_Paste!$B7347&amp;"",AcctCode,0)),"UNKNOWN"))</f>
        <v/>
      </c>
    </row>
    <row r="7351">
      <c r="A7351" s="40">
        <f>IF(GL_Paste!$B7348="","",N(GL_Paste!$H7348)-N(GL_Paste!$G7348))</f>
        <v/>
      </c>
      <c r="B7351" s="43">
        <f>IF(GL_Paste!$B7348="","",DATE(YEAR(GL_Paste!$E7348),MONTH(GL_Paste!$E7348),1))</f>
        <v/>
      </c>
      <c r="C7351">
        <f>IF(GL_Paste!$B7348="","",IF(TRIM(GL_Paste!$M7348)&lt;&gt;"",TRIM(GL_Paste!$M7348),IFERROR(MID(GL_Paste!$I7348,FIND("[",GL_Paste!$I7348)+1,FIND("]",GL_Paste!$I7348)-FIND("[",GL_Paste!$I7348)-1),"")))</f>
        <v/>
      </c>
      <c r="D7351">
        <f>IF(GL_Paste!$B7348="","",IFERROR(INDEX(DeptName,MATCH($C7351,DeptTag,0)),"UNALLOCATED"))</f>
        <v/>
      </c>
      <c r="E7351">
        <f>IF(GL_Paste!$B7348="","",IFERROR(INDEX(AcctCat,MATCH(GL_Paste!$B7348&amp;"",AcctCode,0)),"UNKNOWN"))</f>
        <v/>
      </c>
      <c r="F7351">
        <f>IF(GL_Paste!$B7348="","",IFERROR(INDEX(AcctSub,MATCH(GL_Paste!$B7348&amp;"",AcctCode,0)),"UNKNOWN"))</f>
        <v/>
      </c>
    </row>
    <row r="7352">
      <c r="A7352" s="40">
        <f>IF(GL_Paste!$B7349="","",N(GL_Paste!$H7349)-N(GL_Paste!$G7349))</f>
        <v/>
      </c>
      <c r="B7352" s="43">
        <f>IF(GL_Paste!$B7349="","",DATE(YEAR(GL_Paste!$E7349),MONTH(GL_Paste!$E7349),1))</f>
        <v/>
      </c>
      <c r="C7352">
        <f>IF(GL_Paste!$B7349="","",IF(TRIM(GL_Paste!$M7349)&lt;&gt;"",TRIM(GL_Paste!$M7349),IFERROR(MID(GL_Paste!$I7349,FIND("[",GL_Paste!$I7349)+1,FIND("]",GL_Paste!$I7349)-FIND("[",GL_Paste!$I7349)-1),"")))</f>
        <v/>
      </c>
      <c r="D7352">
        <f>IF(GL_Paste!$B7349="","",IFERROR(INDEX(DeptName,MATCH($C7352,DeptTag,0)),"UNALLOCATED"))</f>
        <v/>
      </c>
      <c r="E7352">
        <f>IF(GL_Paste!$B7349="","",IFERROR(INDEX(AcctCat,MATCH(GL_Paste!$B7349&amp;"",AcctCode,0)),"UNKNOWN"))</f>
        <v/>
      </c>
      <c r="F7352">
        <f>IF(GL_Paste!$B7349="","",IFERROR(INDEX(AcctSub,MATCH(GL_Paste!$B7349&amp;"",AcctCode,0)),"UNKNOWN"))</f>
        <v/>
      </c>
    </row>
    <row r="7353">
      <c r="A7353" s="40">
        <f>IF(GL_Paste!$B7350="","",N(GL_Paste!$H7350)-N(GL_Paste!$G7350))</f>
        <v/>
      </c>
      <c r="B7353" s="43">
        <f>IF(GL_Paste!$B7350="","",DATE(YEAR(GL_Paste!$E7350),MONTH(GL_Paste!$E7350),1))</f>
        <v/>
      </c>
      <c r="C7353">
        <f>IF(GL_Paste!$B7350="","",IF(TRIM(GL_Paste!$M7350)&lt;&gt;"",TRIM(GL_Paste!$M7350),IFERROR(MID(GL_Paste!$I7350,FIND("[",GL_Paste!$I7350)+1,FIND("]",GL_Paste!$I7350)-FIND("[",GL_Paste!$I7350)-1),"")))</f>
        <v/>
      </c>
      <c r="D7353">
        <f>IF(GL_Paste!$B7350="","",IFERROR(INDEX(DeptName,MATCH($C7353,DeptTag,0)),"UNALLOCATED"))</f>
        <v/>
      </c>
      <c r="E7353">
        <f>IF(GL_Paste!$B7350="","",IFERROR(INDEX(AcctCat,MATCH(GL_Paste!$B7350&amp;"",AcctCode,0)),"UNKNOWN"))</f>
        <v/>
      </c>
      <c r="F7353">
        <f>IF(GL_Paste!$B7350="","",IFERROR(INDEX(AcctSub,MATCH(GL_Paste!$B7350&amp;"",AcctCode,0)),"UNKNOWN"))</f>
        <v/>
      </c>
    </row>
    <row r="7354">
      <c r="A7354" s="40">
        <f>IF(GL_Paste!$B7351="","",N(GL_Paste!$H7351)-N(GL_Paste!$G7351))</f>
        <v/>
      </c>
      <c r="B7354" s="43">
        <f>IF(GL_Paste!$B7351="","",DATE(YEAR(GL_Paste!$E7351),MONTH(GL_Paste!$E7351),1))</f>
        <v/>
      </c>
      <c r="C7354">
        <f>IF(GL_Paste!$B7351="","",IF(TRIM(GL_Paste!$M7351)&lt;&gt;"",TRIM(GL_Paste!$M7351),IFERROR(MID(GL_Paste!$I7351,FIND("[",GL_Paste!$I7351)+1,FIND("]",GL_Paste!$I7351)-FIND("[",GL_Paste!$I7351)-1),"")))</f>
        <v/>
      </c>
      <c r="D7354">
        <f>IF(GL_Paste!$B7351="","",IFERROR(INDEX(DeptName,MATCH($C7354,DeptTag,0)),"UNALLOCATED"))</f>
        <v/>
      </c>
      <c r="E7354">
        <f>IF(GL_Paste!$B7351="","",IFERROR(INDEX(AcctCat,MATCH(GL_Paste!$B7351&amp;"",AcctCode,0)),"UNKNOWN"))</f>
        <v/>
      </c>
      <c r="F7354">
        <f>IF(GL_Paste!$B7351="","",IFERROR(INDEX(AcctSub,MATCH(GL_Paste!$B7351&amp;"",AcctCode,0)),"UNKNOWN"))</f>
        <v/>
      </c>
    </row>
    <row r="7355">
      <c r="A7355" s="40">
        <f>IF(GL_Paste!$B7352="","",N(GL_Paste!$H7352)-N(GL_Paste!$G7352))</f>
        <v/>
      </c>
      <c r="B7355" s="43">
        <f>IF(GL_Paste!$B7352="","",DATE(YEAR(GL_Paste!$E7352),MONTH(GL_Paste!$E7352),1))</f>
        <v/>
      </c>
      <c r="C7355">
        <f>IF(GL_Paste!$B7352="","",IF(TRIM(GL_Paste!$M7352)&lt;&gt;"",TRIM(GL_Paste!$M7352),IFERROR(MID(GL_Paste!$I7352,FIND("[",GL_Paste!$I7352)+1,FIND("]",GL_Paste!$I7352)-FIND("[",GL_Paste!$I7352)-1),"")))</f>
        <v/>
      </c>
      <c r="D7355">
        <f>IF(GL_Paste!$B7352="","",IFERROR(INDEX(DeptName,MATCH($C7355,DeptTag,0)),"UNALLOCATED"))</f>
        <v/>
      </c>
      <c r="E7355">
        <f>IF(GL_Paste!$B7352="","",IFERROR(INDEX(AcctCat,MATCH(GL_Paste!$B7352&amp;"",AcctCode,0)),"UNKNOWN"))</f>
        <v/>
      </c>
      <c r="F7355">
        <f>IF(GL_Paste!$B7352="","",IFERROR(INDEX(AcctSub,MATCH(GL_Paste!$B7352&amp;"",AcctCode,0)),"UNKNOWN"))</f>
        <v/>
      </c>
    </row>
    <row r="7356">
      <c r="A7356" s="40">
        <f>IF(GL_Paste!$B7353="","",N(GL_Paste!$H7353)-N(GL_Paste!$G7353))</f>
        <v/>
      </c>
      <c r="B7356" s="43">
        <f>IF(GL_Paste!$B7353="","",DATE(YEAR(GL_Paste!$E7353),MONTH(GL_Paste!$E7353),1))</f>
        <v/>
      </c>
      <c r="C7356">
        <f>IF(GL_Paste!$B7353="","",IF(TRIM(GL_Paste!$M7353)&lt;&gt;"",TRIM(GL_Paste!$M7353),IFERROR(MID(GL_Paste!$I7353,FIND("[",GL_Paste!$I7353)+1,FIND("]",GL_Paste!$I7353)-FIND("[",GL_Paste!$I7353)-1),"")))</f>
        <v/>
      </c>
      <c r="D7356">
        <f>IF(GL_Paste!$B7353="","",IFERROR(INDEX(DeptName,MATCH($C7356,DeptTag,0)),"UNALLOCATED"))</f>
        <v/>
      </c>
      <c r="E7356">
        <f>IF(GL_Paste!$B7353="","",IFERROR(INDEX(AcctCat,MATCH(GL_Paste!$B7353&amp;"",AcctCode,0)),"UNKNOWN"))</f>
        <v/>
      </c>
      <c r="F7356">
        <f>IF(GL_Paste!$B7353="","",IFERROR(INDEX(AcctSub,MATCH(GL_Paste!$B7353&amp;"",AcctCode,0)),"UNKNOWN"))</f>
        <v/>
      </c>
    </row>
    <row r="7357">
      <c r="A7357" s="40">
        <f>IF(GL_Paste!$B7354="","",N(GL_Paste!$H7354)-N(GL_Paste!$G7354))</f>
        <v/>
      </c>
      <c r="B7357" s="43">
        <f>IF(GL_Paste!$B7354="","",DATE(YEAR(GL_Paste!$E7354),MONTH(GL_Paste!$E7354),1))</f>
        <v/>
      </c>
      <c r="C7357">
        <f>IF(GL_Paste!$B7354="","",IF(TRIM(GL_Paste!$M7354)&lt;&gt;"",TRIM(GL_Paste!$M7354),IFERROR(MID(GL_Paste!$I7354,FIND("[",GL_Paste!$I7354)+1,FIND("]",GL_Paste!$I7354)-FIND("[",GL_Paste!$I7354)-1),"")))</f>
        <v/>
      </c>
      <c r="D7357">
        <f>IF(GL_Paste!$B7354="","",IFERROR(INDEX(DeptName,MATCH($C7357,DeptTag,0)),"UNALLOCATED"))</f>
        <v/>
      </c>
      <c r="E7357">
        <f>IF(GL_Paste!$B7354="","",IFERROR(INDEX(AcctCat,MATCH(GL_Paste!$B7354&amp;"",AcctCode,0)),"UNKNOWN"))</f>
        <v/>
      </c>
      <c r="F7357">
        <f>IF(GL_Paste!$B7354="","",IFERROR(INDEX(AcctSub,MATCH(GL_Paste!$B7354&amp;"",AcctCode,0)),"UNKNOWN"))</f>
        <v/>
      </c>
    </row>
    <row r="7358">
      <c r="A7358" s="40">
        <f>IF(GL_Paste!$B7355="","",N(GL_Paste!$H7355)-N(GL_Paste!$G7355))</f>
        <v/>
      </c>
      <c r="B7358" s="43">
        <f>IF(GL_Paste!$B7355="","",DATE(YEAR(GL_Paste!$E7355),MONTH(GL_Paste!$E7355),1))</f>
        <v/>
      </c>
      <c r="C7358">
        <f>IF(GL_Paste!$B7355="","",IF(TRIM(GL_Paste!$M7355)&lt;&gt;"",TRIM(GL_Paste!$M7355),IFERROR(MID(GL_Paste!$I7355,FIND("[",GL_Paste!$I7355)+1,FIND("]",GL_Paste!$I7355)-FIND("[",GL_Paste!$I7355)-1),"")))</f>
        <v/>
      </c>
      <c r="D7358">
        <f>IF(GL_Paste!$B7355="","",IFERROR(INDEX(DeptName,MATCH($C7358,DeptTag,0)),"UNALLOCATED"))</f>
        <v/>
      </c>
      <c r="E7358">
        <f>IF(GL_Paste!$B7355="","",IFERROR(INDEX(AcctCat,MATCH(GL_Paste!$B7355&amp;"",AcctCode,0)),"UNKNOWN"))</f>
        <v/>
      </c>
      <c r="F7358">
        <f>IF(GL_Paste!$B7355="","",IFERROR(INDEX(AcctSub,MATCH(GL_Paste!$B7355&amp;"",AcctCode,0)),"UNKNOWN"))</f>
        <v/>
      </c>
    </row>
    <row r="7359">
      <c r="A7359" s="40">
        <f>IF(GL_Paste!$B7356="","",N(GL_Paste!$H7356)-N(GL_Paste!$G7356))</f>
        <v/>
      </c>
      <c r="B7359" s="43">
        <f>IF(GL_Paste!$B7356="","",DATE(YEAR(GL_Paste!$E7356),MONTH(GL_Paste!$E7356),1))</f>
        <v/>
      </c>
      <c r="C7359">
        <f>IF(GL_Paste!$B7356="","",IF(TRIM(GL_Paste!$M7356)&lt;&gt;"",TRIM(GL_Paste!$M7356),IFERROR(MID(GL_Paste!$I7356,FIND("[",GL_Paste!$I7356)+1,FIND("]",GL_Paste!$I7356)-FIND("[",GL_Paste!$I7356)-1),"")))</f>
        <v/>
      </c>
      <c r="D7359">
        <f>IF(GL_Paste!$B7356="","",IFERROR(INDEX(DeptName,MATCH($C7359,DeptTag,0)),"UNALLOCATED"))</f>
        <v/>
      </c>
      <c r="E7359">
        <f>IF(GL_Paste!$B7356="","",IFERROR(INDEX(AcctCat,MATCH(GL_Paste!$B7356&amp;"",AcctCode,0)),"UNKNOWN"))</f>
        <v/>
      </c>
      <c r="F7359">
        <f>IF(GL_Paste!$B7356="","",IFERROR(INDEX(AcctSub,MATCH(GL_Paste!$B7356&amp;"",AcctCode,0)),"UNKNOWN"))</f>
        <v/>
      </c>
    </row>
    <row r="7360">
      <c r="A7360" s="40">
        <f>IF(GL_Paste!$B7357="","",N(GL_Paste!$H7357)-N(GL_Paste!$G7357))</f>
        <v/>
      </c>
      <c r="B7360" s="43">
        <f>IF(GL_Paste!$B7357="","",DATE(YEAR(GL_Paste!$E7357),MONTH(GL_Paste!$E7357),1))</f>
        <v/>
      </c>
      <c r="C7360">
        <f>IF(GL_Paste!$B7357="","",IF(TRIM(GL_Paste!$M7357)&lt;&gt;"",TRIM(GL_Paste!$M7357),IFERROR(MID(GL_Paste!$I7357,FIND("[",GL_Paste!$I7357)+1,FIND("]",GL_Paste!$I7357)-FIND("[",GL_Paste!$I7357)-1),"")))</f>
        <v/>
      </c>
      <c r="D7360">
        <f>IF(GL_Paste!$B7357="","",IFERROR(INDEX(DeptName,MATCH($C7360,DeptTag,0)),"UNALLOCATED"))</f>
        <v/>
      </c>
      <c r="E7360">
        <f>IF(GL_Paste!$B7357="","",IFERROR(INDEX(AcctCat,MATCH(GL_Paste!$B7357&amp;"",AcctCode,0)),"UNKNOWN"))</f>
        <v/>
      </c>
      <c r="F7360">
        <f>IF(GL_Paste!$B7357="","",IFERROR(INDEX(AcctSub,MATCH(GL_Paste!$B7357&amp;"",AcctCode,0)),"UNKNOWN"))</f>
        <v/>
      </c>
    </row>
    <row r="7361">
      <c r="A7361" s="40">
        <f>IF(GL_Paste!$B7358="","",N(GL_Paste!$H7358)-N(GL_Paste!$G7358))</f>
        <v/>
      </c>
      <c r="B7361" s="43">
        <f>IF(GL_Paste!$B7358="","",DATE(YEAR(GL_Paste!$E7358),MONTH(GL_Paste!$E7358),1))</f>
        <v/>
      </c>
      <c r="C7361">
        <f>IF(GL_Paste!$B7358="","",IF(TRIM(GL_Paste!$M7358)&lt;&gt;"",TRIM(GL_Paste!$M7358),IFERROR(MID(GL_Paste!$I7358,FIND("[",GL_Paste!$I7358)+1,FIND("]",GL_Paste!$I7358)-FIND("[",GL_Paste!$I7358)-1),"")))</f>
        <v/>
      </c>
      <c r="D7361">
        <f>IF(GL_Paste!$B7358="","",IFERROR(INDEX(DeptName,MATCH($C7361,DeptTag,0)),"UNALLOCATED"))</f>
        <v/>
      </c>
      <c r="E7361">
        <f>IF(GL_Paste!$B7358="","",IFERROR(INDEX(AcctCat,MATCH(GL_Paste!$B7358&amp;"",AcctCode,0)),"UNKNOWN"))</f>
        <v/>
      </c>
      <c r="F7361">
        <f>IF(GL_Paste!$B7358="","",IFERROR(INDEX(AcctSub,MATCH(GL_Paste!$B7358&amp;"",AcctCode,0)),"UNKNOWN"))</f>
        <v/>
      </c>
    </row>
    <row r="7362">
      <c r="A7362" s="40">
        <f>IF(GL_Paste!$B7359="","",N(GL_Paste!$H7359)-N(GL_Paste!$G7359))</f>
        <v/>
      </c>
      <c r="B7362" s="43">
        <f>IF(GL_Paste!$B7359="","",DATE(YEAR(GL_Paste!$E7359),MONTH(GL_Paste!$E7359),1))</f>
        <v/>
      </c>
      <c r="C7362">
        <f>IF(GL_Paste!$B7359="","",IF(TRIM(GL_Paste!$M7359)&lt;&gt;"",TRIM(GL_Paste!$M7359),IFERROR(MID(GL_Paste!$I7359,FIND("[",GL_Paste!$I7359)+1,FIND("]",GL_Paste!$I7359)-FIND("[",GL_Paste!$I7359)-1),"")))</f>
        <v/>
      </c>
      <c r="D7362">
        <f>IF(GL_Paste!$B7359="","",IFERROR(INDEX(DeptName,MATCH($C7362,DeptTag,0)),"UNALLOCATED"))</f>
        <v/>
      </c>
      <c r="E7362">
        <f>IF(GL_Paste!$B7359="","",IFERROR(INDEX(AcctCat,MATCH(GL_Paste!$B7359&amp;"",AcctCode,0)),"UNKNOWN"))</f>
        <v/>
      </c>
      <c r="F7362">
        <f>IF(GL_Paste!$B7359="","",IFERROR(INDEX(AcctSub,MATCH(GL_Paste!$B7359&amp;"",AcctCode,0)),"UNKNOWN"))</f>
        <v/>
      </c>
    </row>
    <row r="7363">
      <c r="A7363" s="40">
        <f>IF(GL_Paste!$B7360="","",N(GL_Paste!$H7360)-N(GL_Paste!$G7360))</f>
        <v/>
      </c>
      <c r="B7363" s="43">
        <f>IF(GL_Paste!$B7360="","",DATE(YEAR(GL_Paste!$E7360),MONTH(GL_Paste!$E7360),1))</f>
        <v/>
      </c>
      <c r="C7363">
        <f>IF(GL_Paste!$B7360="","",IF(TRIM(GL_Paste!$M7360)&lt;&gt;"",TRIM(GL_Paste!$M7360),IFERROR(MID(GL_Paste!$I7360,FIND("[",GL_Paste!$I7360)+1,FIND("]",GL_Paste!$I7360)-FIND("[",GL_Paste!$I7360)-1),"")))</f>
        <v/>
      </c>
      <c r="D7363">
        <f>IF(GL_Paste!$B7360="","",IFERROR(INDEX(DeptName,MATCH($C7363,DeptTag,0)),"UNALLOCATED"))</f>
        <v/>
      </c>
      <c r="E7363">
        <f>IF(GL_Paste!$B7360="","",IFERROR(INDEX(AcctCat,MATCH(GL_Paste!$B7360&amp;"",AcctCode,0)),"UNKNOWN"))</f>
        <v/>
      </c>
      <c r="F7363">
        <f>IF(GL_Paste!$B7360="","",IFERROR(INDEX(AcctSub,MATCH(GL_Paste!$B7360&amp;"",AcctCode,0)),"UNKNOWN"))</f>
        <v/>
      </c>
    </row>
    <row r="7364">
      <c r="A7364" s="40">
        <f>IF(GL_Paste!$B7361="","",N(GL_Paste!$H7361)-N(GL_Paste!$G7361))</f>
        <v/>
      </c>
      <c r="B7364" s="43">
        <f>IF(GL_Paste!$B7361="","",DATE(YEAR(GL_Paste!$E7361),MONTH(GL_Paste!$E7361),1))</f>
        <v/>
      </c>
      <c r="C7364">
        <f>IF(GL_Paste!$B7361="","",IF(TRIM(GL_Paste!$M7361)&lt;&gt;"",TRIM(GL_Paste!$M7361),IFERROR(MID(GL_Paste!$I7361,FIND("[",GL_Paste!$I7361)+1,FIND("]",GL_Paste!$I7361)-FIND("[",GL_Paste!$I7361)-1),"")))</f>
        <v/>
      </c>
      <c r="D7364">
        <f>IF(GL_Paste!$B7361="","",IFERROR(INDEX(DeptName,MATCH($C7364,DeptTag,0)),"UNALLOCATED"))</f>
        <v/>
      </c>
      <c r="E7364">
        <f>IF(GL_Paste!$B7361="","",IFERROR(INDEX(AcctCat,MATCH(GL_Paste!$B7361&amp;"",AcctCode,0)),"UNKNOWN"))</f>
        <v/>
      </c>
      <c r="F7364">
        <f>IF(GL_Paste!$B7361="","",IFERROR(INDEX(AcctSub,MATCH(GL_Paste!$B7361&amp;"",AcctCode,0)),"UNKNOWN"))</f>
        <v/>
      </c>
    </row>
    <row r="7365">
      <c r="A7365" s="40">
        <f>IF(GL_Paste!$B7362="","",N(GL_Paste!$H7362)-N(GL_Paste!$G7362))</f>
        <v/>
      </c>
      <c r="B7365" s="43">
        <f>IF(GL_Paste!$B7362="","",DATE(YEAR(GL_Paste!$E7362),MONTH(GL_Paste!$E7362),1))</f>
        <v/>
      </c>
      <c r="C7365">
        <f>IF(GL_Paste!$B7362="","",IF(TRIM(GL_Paste!$M7362)&lt;&gt;"",TRIM(GL_Paste!$M7362),IFERROR(MID(GL_Paste!$I7362,FIND("[",GL_Paste!$I7362)+1,FIND("]",GL_Paste!$I7362)-FIND("[",GL_Paste!$I7362)-1),"")))</f>
        <v/>
      </c>
      <c r="D7365">
        <f>IF(GL_Paste!$B7362="","",IFERROR(INDEX(DeptName,MATCH($C7365,DeptTag,0)),"UNALLOCATED"))</f>
        <v/>
      </c>
      <c r="E7365">
        <f>IF(GL_Paste!$B7362="","",IFERROR(INDEX(AcctCat,MATCH(GL_Paste!$B7362&amp;"",AcctCode,0)),"UNKNOWN"))</f>
        <v/>
      </c>
      <c r="F7365">
        <f>IF(GL_Paste!$B7362="","",IFERROR(INDEX(AcctSub,MATCH(GL_Paste!$B7362&amp;"",AcctCode,0)),"UNKNOWN"))</f>
        <v/>
      </c>
    </row>
    <row r="7366">
      <c r="A7366" s="40">
        <f>IF(GL_Paste!$B7363="","",N(GL_Paste!$H7363)-N(GL_Paste!$G7363))</f>
        <v/>
      </c>
      <c r="B7366" s="43">
        <f>IF(GL_Paste!$B7363="","",DATE(YEAR(GL_Paste!$E7363),MONTH(GL_Paste!$E7363),1))</f>
        <v/>
      </c>
      <c r="C7366">
        <f>IF(GL_Paste!$B7363="","",IF(TRIM(GL_Paste!$M7363)&lt;&gt;"",TRIM(GL_Paste!$M7363),IFERROR(MID(GL_Paste!$I7363,FIND("[",GL_Paste!$I7363)+1,FIND("]",GL_Paste!$I7363)-FIND("[",GL_Paste!$I7363)-1),"")))</f>
        <v/>
      </c>
      <c r="D7366">
        <f>IF(GL_Paste!$B7363="","",IFERROR(INDEX(DeptName,MATCH($C7366,DeptTag,0)),"UNALLOCATED"))</f>
        <v/>
      </c>
      <c r="E7366">
        <f>IF(GL_Paste!$B7363="","",IFERROR(INDEX(AcctCat,MATCH(GL_Paste!$B7363&amp;"",AcctCode,0)),"UNKNOWN"))</f>
        <v/>
      </c>
      <c r="F7366">
        <f>IF(GL_Paste!$B7363="","",IFERROR(INDEX(AcctSub,MATCH(GL_Paste!$B7363&amp;"",AcctCode,0)),"UNKNOWN"))</f>
        <v/>
      </c>
    </row>
    <row r="7367">
      <c r="A7367" s="40">
        <f>IF(GL_Paste!$B7364="","",N(GL_Paste!$H7364)-N(GL_Paste!$G7364))</f>
        <v/>
      </c>
      <c r="B7367" s="43">
        <f>IF(GL_Paste!$B7364="","",DATE(YEAR(GL_Paste!$E7364),MONTH(GL_Paste!$E7364),1))</f>
        <v/>
      </c>
      <c r="C7367">
        <f>IF(GL_Paste!$B7364="","",IF(TRIM(GL_Paste!$M7364)&lt;&gt;"",TRIM(GL_Paste!$M7364),IFERROR(MID(GL_Paste!$I7364,FIND("[",GL_Paste!$I7364)+1,FIND("]",GL_Paste!$I7364)-FIND("[",GL_Paste!$I7364)-1),"")))</f>
        <v/>
      </c>
      <c r="D7367">
        <f>IF(GL_Paste!$B7364="","",IFERROR(INDEX(DeptName,MATCH($C7367,DeptTag,0)),"UNALLOCATED"))</f>
        <v/>
      </c>
      <c r="E7367">
        <f>IF(GL_Paste!$B7364="","",IFERROR(INDEX(AcctCat,MATCH(GL_Paste!$B7364&amp;"",AcctCode,0)),"UNKNOWN"))</f>
        <v/>
      </c>
      <c r="F7367">
        <f>IF(GL_Paste!$B7364="","",IFERROR(INDEX(AcctSub,MATCH(GL_Paste!$B7364&amp;"",AcctCode,0)),"UNKNOWN"))</f>
        <v/>
      </c>
    </row>
    <row r="7368">
      <c r="A7368" s="40">
        <f>IF(GL_Paste!$B7365="","",N(GL_Paste!$H7365)-N(GL_Paste!$G7365))</f>
        <v/>
      </c>
      <c r="B7368" s="43">
        <f>IF(GL_Paste!$B7365="","",DATE(YEAR(GL_Paste!$E7365),MONTH(GL_Paste!$E7365),1))</f>
        <v/>
      </c>
      <c r="C7368">
        <f>IF(GL_Paste!$B7365="","",IF(TRIM(GL_Paste!$M7365)&lt;&gt;"",TRIM(GL_Paste!$M7365),IFERROR(MID(GL_Paste!$I7365,FIND("[",GL_Paste!$I7365)+1,FIND("]",GL_Paste!$I7365)-FIND("[",GL_Paste!$I7365)-1),"")))</f>
        <v/>
      </c>
      <c r="D7368">
        <f>IF(GL_Paste!$B7365="","",IFERROR(INDEX(DeptName,MATCH($C7368,DeptTag,0)),"UNALLOCATED"))</f>
        <v/>
      </c>
      <c r="E7368">
        <f>IF(GL_Paste!$B7365="","",IFERROR(INDEX(AcctCat,MATCH(GL_Paste!$B7365&amp;"",AcctCode,0)),"UNKNOWN"))</f>
        <v/>
      </c>
      <c r="F7368">
        <f>IF(GL_Paste!$B7365="","",IFERROR(INDEX(AcctSub,MATCH(GL_Paste!$B7365&amp;"",AcctCode,0)),"UNKNOWN"))</f>
        <v/>
      </c>
    </row>
    <row r="7369">
      <c r="A7369" s="40">
        <f>IF(GL_Paste!$B7366="","",N(GL_Paste!$H7366)-N(GL_Paste!$G7366))</f>
        <v/>
      </c>
      <c r="B7369" s="43">
        <f>IF(GL_Paste!$B7366="","",DATE(YEAR(GL_Paste!$E7366),MONTH(GL_Paste!$E7366),1))</f>
        <v/>
      </c>
      <c r="C7369">
        <f>IF(GL_Paste!$B7366="","",IF(TRIM(GL_Paste!$M7366)&lt;&gt;"",TRIM(GL_Paste!$M7366),IFERROR(MID(GL_Paste!$I7366,FIND("[",GL_Paste!$I7366)+1,FIND("]",GL_Paste!$I7366)-FIND("[",GL_Paste!$I7366)-1),"")))</f>
        <v/>
      </c>
      <c r="D7369">
        <f>IF(GL_Paste!$B7366="","",IFERROR(INDEX(DeptName,MATCH($C7369,DeptTag,0)),"UNALLOCATED"))</f>
        <v/>
      </c>
      <c r="E7369">
        <f>IF(GL_Paste!$B7366="","",IFERROR(INDEX(AcctCat,MATCH(GL_Paste!$B7366&amp;"",AcctCode,0)),"UNKNOWN"))</f>
        <v/>
      </c>
      <c r="F7369">
        <f>IF(GL_Paste!$B7366="","",IFERROR(INDEX(AcctSub,MATCH(GL_Paste!$B7366&amp;"",AcctCode,0)),"UNKNOWN"))</f>
        <v/>
      </c>
    </row>
    <row r="7370">
      <c r="A7370" s="40">
        <f>IF(GL_Paste!$B7367="","",N(GL_Paste!$H7367)-N(GL_Paste!$G7367))</f>
        <v/>
      </c>
      <c r="B7370" s="43">
        <f>IF(GL_Paste!$B7367="","",DATE(YEAR(GL_Paste!$E7367),MONTH(GL_Paste!$E7367),1))</f>
        <v/>
      </c>
      <c r="C7370">
        <f>IF(GL_Paste!$B7367="","",IF(TRIM(GL_Paste!$M7367)&lt;&gt;"",TRIM(GL_Paste!$M7367),IFERROR(MID(GL_Paste!$I7367,FIND("[",GL_Paste!$I7367)+1,FIND("]",GL_Paste!$I7367)-FIND("[",GL_Paste!$I7367)-1),"")))</f>
        <v/>
      </c>
      <c r="D7370">
        <f>IF(GL_Paste!$B7367="","",IFERROR(INDEX(DeptName,MATCH($C7370,DeptTag,0)),"UNALLOCATED"))</f>
        <v/>
      </c>
      <c r="E7370">
        <f>IF(GL_Paste!$B7367="","",IFERROR(INDEX(AcctCat,MATCH(GL_Paste!$B7367&amp;"",AcctCode,0)),"UNKNOWN"))</f>
        <v/>
      </c>
      <c r="F7370">
        <f>IF(GL_Paste!$B7367="","",IFERROR(INDEX(AcctSub,MATCH(GL_Paste!$B7367&amp;"",AcctCode,0)),"UNKNOWN"))</f>
        <v/>
      </c>
    </row>
    <row r="7371">
      <c r="A7371" s="40">
        <f>IF(GL_Paste!$B7368="","",N(GL_Paste!$H7368)-N(GL_Paste!$G7368))</f>
        <v/>
      </c>
      <c r="B7371" s="43">
        <f>IF(GL_Paste!$B7368="","",DATE(YEAR(GL_Paste!$E7368),MONTH(GL_Paste!$E7368),1))</f>
        <v/>
      </c>
      <c r="C7371">
        <f>IF(GL_Paste!$B7368="","",IF(TRIM(GL_Paste!$M7368)&lt;&gt;"",TRIM(GL_Paste!$M7368),IFERROR(MID(GL_Paste!$I7368,FIND("[",GL_Paste!$I7368)+1,FIND("]",GL_Paste!$I7368)-FIND("[",GL_Paste!$I7368)-1),"")))</f>
        <v/>
      </c>
      <c r="D7371">
        <f>IF(GL_Paste!$B7368="","",IFERROR(INDEX(DeptName,MATCH($C7371,DeptTag,0)),"UNALLOCATED"))</f>
        <v/>
      </c>
      <c r="E7371">
        <f>IF(GL_Paste!$B7368="","",IFERROR(INDEX(AcctCat,MATCH(GL_Paste!$B7368&amp;"",AcctCode,0)),"UNKNOWN"))</f>
        <v/>
      </c>
      <c r="F7371">
        <f>IF(GL_Paste!$B7368="","",IFERROR(INDEX(AcctSub,MATCH(GL_Paste!$B7368&amp;"",AcctCode,0)),"UNKNOWN"))</f>
        <v/>
      </c>
    </row>
    <row r="7372">
      <c r="A7372" s="40">
        <f>IF(GL_Paste!$B7369="","",N(GL_Paste!$H7369)-N(GL_Paste!$G7369))</f>
        <v/>
      </c>
      <c r="B7372" s="43">
        <f>IF(GL_Paste!$B7369="","",DATE(YEAR(GL_Paste!$E7369),MONTH(GL_Paste!$E7369),1))</f>
        <v/>
      </c>
      <c r="C7372">
        <f>IF(GL_Paste!$B7369="","",IF(TRIM(GL_Paste!$M7369)&lt;&gt;"",TRIM(GL_Paste!$M7369),IFERROR(MID(GL_Paste!$I7369,FIND("[",GL_Paste!$I7369)+1,FIND("]",GL_Paste!$I7369)-FIND("[",GL_Paste!$I7369)-1),"")))</f>
        <v/>
      </c>
      <c r="D7372">
        <f>IF(GL_Paste!$B7369="","",IFERROR(INDEX(DeptName,MATCH($C7372,DeptTag,0)),"UNALLOCATED"))</f>
        <v/>
      </c>
      <c r="E7372">
        <f>IF(GL_Paste!$B7369="","",IFERROR(INDEX(AcctCat,MATCH(GL_Paste!$B7369&amp;"",AcctCode,0)),"UNKNOWN"))</f>
        <v/>
      </c>
      <c r="F7372">
        <f>IF(GL_Paste!$B7369="","",IFERROR(INDEX(AcctSub,MATCH(GL_Paste!$B7369&amp;"",AcctCode,0)),"UNKNOWN"))</f>
        <v/>
      </c>
    </row>
    <row r="7373">
      <c r="A7373" s="40">
        <f>IF(GL_Paste!$B7370="","",N(GL_Paste!$H7370)-N(GL_Paste!$G7370))</f>
        <v/>
      </c>
      <c r="B7373" s="43">
        <f>IF(GL_Paste!$B7370="","",DATE(YEAR(GL_Paste!$E7370),MONTH(GL_Paste!$E7370),1))</f>
        <v/>
      </c>
      <c r="C7373">
        <f>IF(GL_Paste!$B7370="","",IF(TRIM(GL_Paste!$M7370)&lt;&gt;"",TRIM(GL_Paste!$M7370),IFERROR(MID(GL_Paste!$I7370,FIND("[",GL_Paste!$I7370)+1,FIND("]",GL_Paste!$I7370)-FIND("[",GL_Paste!$I7370)-1),"")))</f>
        <v/>
      </c>
      <c r="D7373">
        <f>IF(GL_Paste!$B7370="","",IFERROR(INDEX(DeptName,MATCH($C7373,DeptTag,0)),"UNALLOCATED"))</f>
        <v/>
      </c>
      <c r="E7373">
        <f>IF(GL_Paste!$B7370="","",IFERROR(INDEX(AcctCat,MATCH(GL_Paste!$B7370&amp;"",AcctCode,0)),"UNKNOWN"))</f>
        <v/>
      </c>
      <c r="F7373">
        <f>IF(GL_Paste!$B7370="","",IFERROR(INDEX(AcctSub,MATCH(GL_Paste!$B7370&amp;"",AcctCode,0)),"UNKNOWN"))</f>
        <v/>
      </c>
    </row>
    <row r="7374">
      <c r="A7374" s="40">
        <f>IF(GL_Paste!$B7371="","",N(GL_Paste!$H7371)-N(GL_Paste!$G7371))</f>
        <v/>
      </c>
      <c r="B7374" s="43">
        <f>IF(GL_Paste!$B7371="","",DATE(YEAR(GL_Paste!$E7371),MONTH(GL_Paste!$E7371),1))</f>
        <v/>
      </c>
      <c r="C7374">
        <f>IF(GL_Paste!$B7371="","",IF(TRIM(GL_Paste!$M7371)&lt;&gt;"",TRIM(GL_Paste!$M7371),IFERROR(MID(GL_Paste!$I7371,FIND("[",GL_Paste!$I7371)+1,FIND("]",GL_Paste!$I7371)-FIND("[",GL_Paste!$I7371)-1),"")))</f>
        <v/>
      </c>
      <c r="D7374">
        <f>IF(GL_Paste!$B7371="","",IFERROR(INDEX(DeptName,MATCH($C7374,DeptTag,0)),"UNALLOCATED"))</f>
        <v/>
      </c>
      <c r="E7374">
        <f>IF(GL_Paste!$B7371="","",IFERROR(INDEX(AcctCat,MATCH(GL_Paste!$B7371&amp;"",AcctCode,0)),"UNKNOWN"))</f>
        <v/>
      </c>
      <c r="F7374">
        <f>IF(GL_Paste!$B7371="","",IFERROR(INDEX(AcctSub,MATCH(GL_Paste!$B7371&amp;"",AcctCode,0)),"UNKNOWN"))</f>
        <v/>
      </c>
    </row>
    <row r="7375">
      <c r="A7375" s="40">
        <f>IF(GL_Paste!$B7372="","",N(GL_Paste!$H7372)-N(GL_Paste!$G7372))</f>
        <v/>
      </c>
      <c r="B7375" s="43">
        <f>IF(GL_Paste!$B7372="","",DATE(YEAR(GL_Paste!$E7372),MONTH(GL_Paste!$E7372),1))</f>
        <v/>
      </c>
      <c r="C7375">
        <f>IF(GL_Paste!$B7372="","",IF(TRIM(GL_Paste!$M7372)&lt;&gt;"",TRIM(GL_Paste!$M7372),IFERROR(MID(GL_Paste!$I7372,FIND("[",GL_Paste!$I7372)+1,FIND("]",GL_Paste!$I7372)-FIND("[",GL_Paste!$I7372)-1),"")))</f>
        <v/>
      </c>
      <c r="D7375">
        <f>IF(GL_Paste!$B7372="","",IFERROR(INDEX(DeptName,MATCH($C7375,DeptTag,0)),"UNALLOCATED"))</f>
        <v/>
      </c>
      <c r="E7375">
        <f>IF(GL_Paste!$B7372="","",IFERROR(INDEX(AcctCat,MATCH(GL_Paste!$B7372&amp;"",AcctCode,0)),"UNKNOWN"))</f>
        <v/>
      </c>
      <c r="F7375">
        <f>IF(GL_Paste!$B7372="","",IFERROR(INDEX(AcctSub,MATCH(GL_Paste!$B7372&amp;"",AcctCode,0)),"UNKNOWN"))</f>
        <v/>
      </c>
    </row>
    <row r="7376">
      <c r="A7376" s="40">
        <f>IF(GL_Paste!$B7373="","",N(GL_Paste!$H7373)-N(GL_Paste!$G7373))</f>
        <v/>
      </c>
      <c r="B7376" s="43">
        <f>IF(GL_Paste!$B7373="","",DATE(YEAR(GL_Paste!$E7373),MONTH(GL_Paste!$E7373),1))</f>
        <v/>
      </c>
      <c r="C7376">
        <f>IF(GL_Paste!$B7373="","",IF(TRIM(GL_Paste!$M7373)&lt;&gt;"",TRIM(GL_Paste!$M7373),IFERROR(MID(GL_Paste!$I7373,FIND("[",GL_Paste!$I7373)+1,FIND("]",GL_Paste!$I7373)-FIND("[",GL_Paste!$I7373)-1),"")))</f>
        <v/>
      </c>
      <c r="D7376">
        <f>IF(GL_Paste!$B7373="","",IFERROR(INDEX(DeptName,MATCH($C7376,DeptTag,0)),"UNALLOCATED"))</f>
        <v/>
      </c>
      <c r="E7376">
        <f>IF(GL_Paste!$B7373="","",IFERROR(INDEX(AcctCat,MATCH(GL_Paste!$B7373&amp;"",AcctCode,0)),"UNKNOWN"))</f>
        <v/>
      </c>
      <c r="F7376">
        <f>IF(GL_Paste!$B7373="","",IFERROR(INDEX(AcctSub,MATCH(GL_Paste!$B7373&amp;"",AcctCode,0)),"UNKNOWN"))</f>
        <v/>
      </c>
    </row>
    <row r="7377">
      <c r="A7377" s="40">
        <f>IF(GL_Paste!$B7374="","",N(GL_Paste!$H7374)-N(GL_Paste!$G7374))</f>
        <v/>
      </c>
      <c r="B7377" s="43">
        <f>IF(GL_Paste!$B7374="","",DATE(YEAR(GL_Paste!$E7374),MONTH(GL_Paste!$E7374),1))</f>
        <v/>
      </c>
      <c r="C7377">
        <f>IF(GL_Paste!$B7374="","",IF(TRIM(GL_Paste!$M7374)&lt;&gt;"",TRIM(GL_Paste!$M7374),IFERROR(MID(GL_Paste!$I7374,FIND("[",GL_Paste!$I7374)+1,FIND("]",GL_Paste!$I7374)-FIND("[",GL_Paste!$I7374)-1),"")))</f>
        <v/>
      </c>
      <c r="D7377">
        <f>IF(GL_Paste!$B7374="","",IFERROR(INDEX(DeptName,MATCH($C7377,DeptTag,0)),"UNALLOCATED"))</f>
        <v/>
      </c>
      <c r="E7377">
        <f>IF(GL_Paste!$B7374="","",IFERROR(INDEX(AcctCat,MATCH(GL_Paste!$B7374&amp;"",AcctCode,0)),"UNKNOWN"))</f>
        <v/>
      </c>
      <c r="F7377">
        <f>IF(GL_Paste!$B7374="","",IFERROR(INDEX(AcctSub,MATCH(GL_Paste!$B7374&amp;"",AcctCode,0)),"UNKNOWN"))</f>
        <v/>
      </c>
    </row>
    <row r="7378">
      <c r="A7378" s="40">
        <f>IF(GL_Paste!$B7375="","",N(GL_Paste!$H7375)-N(GL_Paste!$G7375))</f>
        <v/>
      </c>
      <c r="B7378" s="43">
        <f>IF(GL_Paste!$B7375="","",DATE(YEAR(GL_Paste!$E7375),MONTH(GL_Paste!$E7375),1))</f>
        <v/>
      </c>
      <c r="C7378">
        <f>IF(GL_Paste!$B7375="","",IF(TRIM(GL_Paste!$M7375)&lt;&gt;"",TRIM(GL_Paste!$M7375),IFERROR(MID(GL_Paste!$I7375,FIND("[",GL_Paste!$I7375)+1,FIND("]",GL_Paste!$I7375)-FIND("[",GL_Paste!$I7375)-1),"")))</f>
        <v/>
      </c>
      <c r="D7378">
        <f>IF(GL_Paste!$B7375="","",IFERROR(INDEX(DeptName,MATCH($C7378,DeptTag,0)),"UNALLOCATED"))</f>
        <v/>
      </c>
      <c r="E7378">
        <f>IF(GL_Paste!$B7375="","",IFERROR(INDEX(AcctCat,MATCH(GL_Paste!$B7375&amp;"",AcctCode,0)),"UNKNOWN"))</f>
        <v/>
      </c>
      <c r="F7378">
        <f>IF(GL_Paste!$B7375="","",IFERROR(INDEX(AcctSub,MATCH(GL_Paste!$B7375&amp;"",AcctCode,0)),"UNKNOWN"))</f>
        <v/>
      </c>
    </row>
    <row r="7379">
      <c r="A7379" s="40">
        <f>IF(GL_Paste!$B7376="","",N(GL_Paste!$H7376)-N(GL_Paste!$G7376))</f>
        <v/>
      </c>
      <c r="B7379" s="43">
        <f>IF(GL_Paste!$B7376="","",DATE(YEAR(GL_Paste!$E7376),MONTH(GL_Paste!$E7376),1))</f>
        <v/>
      </c>
      <c r="C7379">
        <f>IF(GL_Paste!$B7376="","",IF(TRIM(GL_Paste!$M7376)&lt;&gt;"",TRIM(GL_Paste!$M7376),IFERROR(MID(GL_Paste!$I7376,FIND("[",GL_Paste!$I7376)+1,FIND("]",GL_Paste!$I7376)-FIND("[",GL_Paste!$I7376)-1),"")))</f>
        <v/>
      </c>
      <c r="D7379">
        <f>IF(GL_Paste!$B7376="","",IFERROR(INDEX(DeptName,MATCH($C7379,DeptTag,0)),"UNALLOCATED"))</f>
        <v/>
      </c>
      <c r="E7379">
        <f>IF(GL_Paste!$B7376="","",IFERROR(INDEX(AcctCat,MATCH(GL_Paste!$B7376&amp;"",AcctCode,0)),"UNKNOWN"))</f>
        <v/>
      </c>
      <c r="F7379">
        <f>IF(GL_Paste!$B7376="","",IFERROR(INDEX(AcctSub,MATCH(GL_Paste!$B7376&amp;"",AcctCode,0)),"UNKNOWN"))</f>
        <v/>
      </c>
    </row>
    <row r="7380">
      <c r="A7380" s="40">
        <f>IF(GL_Paste!$B7377="","",N(GL_Paste!$H7377)-N(GL_Paste!$G7377))</f>
        <v/>
      </c>
      <c r="B7380" s="43">
        <f>IF(GL_Paste!$B7377="","",DATE(YEAR(GL_Paste!$E7377),MONTH(GL_Paste!$E7377),1))</f>
        <v/>
      </c>
      <c r="C7380">
        <f>IF(GL_Paste!$B7377="","",IF(TRIM(GL_Paste!$M7377)&lt;&gt;"",TRIM(GL_Paste!$M7377),IFERROR(MID(GL_Paste!$I7377,FIND("[",GL_Paste!$I7377)+1,FIND("]",GL_Paste!$I7377)-FIND("[",GL_Paste!$I7377)-1),"")))</f>
        <v/>
      </c>
      <c r="D7380">
        <f>IF(GL_Paste!$B7377="","",IFERROR(INDEX(DeptName,MATCH($C7380,DeptTag,0)),"UNALLOCATED"))</f>
        <v/>
      </c>
      <c r="E7380">
        <f>IF(GL_Paste!$B7377="","",IFERROR(INDEX(AcctCat,MATCH(GL_Paste!$B7377&amp;"",AcctCode,0)),"UNKNOWN"))</f>
        <v/>
      </c>
      <c r="F7380">
        <f>IF(GL_Paste!$B7377="","",IFERROR(INDEX(AcctSub,MATCH(GL_Paste!$B7377&amp;"",AcctCode,0)),"UNKNOWN"))</f>
        <v/>
      </c>
    </row>
    <row r="7381">
      <c r="A7381" s="40">
        <f>IF(GL_Paste!$B7378="","",N(GL_Paste!$H7378)-N(GL_Paste!$G7378))</f>
        <v/>
      </c>
      <c r="B7381" s="43">
        <f>IF(GL_Paste!$B7378="","",DATE(YEAR(GL_Paste!$E7378),MONTH(GL_Paste!$E7378),1))</f>
        <v/>
      </c>
      <c r="C7381">
        <f>IF(GL_Paste!$B7378="","",IF(TRIM(GL_Paste!$M7378)&lt;&gt;"",TRIM(GL_Paste!$M7378),IFERROR(MID(GL_Paste!$I7378,FIND("[",GL_Paste!$I7378)+1,FIND("]",GL_Paste!$I7378)-FIND("[",GL_Paste!$I7378)-1),"")))</f>
        <v/>
      </c>
      <c r="D7381">
        <f>IF(GL_Paste!$B7378="","",IFERROR(INDEX(DeptName,MATCH($C7381,DeptTag,0)),"UNALLOCATED"))</f>
        <v/>
      </c>
      <c r="E7381">
        <f>IF(GL_Paste!$B7378="","",IFERROR(INDEX(AcctCat,MATCH(GL_Paste!$B7378&amp;"",AcctCode,0)),"UNKNOWN"))</f>
        <v/>
      </c>
      <c r="F7381">
        <f>IF(GL_Paste!$B7378="","",IFERROR(INDEX(AcctSub,MATCH(GL_Paste!$B7378&amp;"",AcctCode,0)),"UNKNOWN"))</f>
        <v/>
      </c>
    </row>
    <row r="7382">
      <c r="A7382" s="40">
        <f>IF(GL_Paste!$B7379="","",N(GL_Paste!$H7379)-N(GL_Paste!$G7379))</f>
        <v/>
      </c>
      <c r="B7382" s="43">
        <f>IF(GL_Paste!$B7379="","",DATE(YEAR(GL_Paste!$E7379),MONTH(GL_Paste!$E7379),1))</f>
        <v/>
      </c>
      <c r="C7382">
        <f>IF(GL_Paste!$B7379="","",IF(TRIM(GL_Paste!$M7379)&lt;&gt;"",TRIM(GL_Paste!$M7379),IFERROR(MID(GL_Paste!$I7379,FIND("[",GL_Paste!$I7379)+1,FIND("]",GL_Paste!$I7379)-FIND("[",GL_Paste!$I7379)-1),"")))</f>
        <v/>
      </c>
      <c r="D7382">
        <f>IF(GL_Paste!$B7379="","",IFERROR(INDEX(DeptName,MATCH($C7382,DeptTag,0)),"UNALLOCATED"))</f>
        <v/>
      </c>
      <c r="E7382">
        <f>IF(GL_Paste!$B7379="","",IFERROR(INDEX(AcctCat,MATCH(GL_Paste!$B7379&amp;"",AcctCode,0)),"UNKNOWN"))</f>
        <v/>
      </c>
      <c r="F7382">
        <f>IF(GL_Paste!$B7379="","",IFERROR(INDEX(AcctSub,MATCH(GL_Paste!$B7379&amp;"",AcctCode,0)),"UNKNOWN"))</f>
        <v/>
      </c>
    </row>
    <row r="7383">
      <c r="A7383" s="40">
        <f>IF(GL_Paste!$B7380="","",N(GL_Paste!$H7380)-N(GL_Paste!$G7380))</f>
        <v/>
      </c>
      <c r="B7383" s="43">
        <f>IF(GL_Paste!$B7380="","",DATE(YEAR(GL_Paste!$E7380),MONTH(GL_Paste!$E7380),1))</f>
        <v/>
      </c>
      <c r="C7383">
        <f>IF(GL_Paste!$B7380="","",IF(TRIM(GL_Paste!$M7380)&lt;&gt;"",TRIM(GL_Paste!$M7380),IFERROR(MID(GL_Paste!$I7380,FIND("[",GL_Paste!$I7380)+1,FIND("]",GL_Paste!$I7380)-FIND("[",GL_Paste!$I7380)-1),"")))</f>
        <v/>
      </c>
      <c r="D7383">
        <f>IF(GL_Paste!$B7380="","",IFERROR(INDEX(DeptName,MATCH($C7383,DeptTag,0)),"UNALLOCATED"))</f>
        <v/>
      </c>
      <c r="E7383">
        <f>IF(GL_Paste!$B7380="","",IFERROR(INDEX(AcctCat,MATCH(GL_Paste!$B7380&amp;"",AcctCode,0)),"UNKNOWN"))</f>
        <v/>
      </c>
      <c r="F7383">
        <f>IF(GL_Paste!$B7380="","",IFERROR(INDEX(AcctSub,MATCH(GL_Paste!$B7380&amp;"",AcctCode,0)),"UNKNOWN"))</f>
        <v/>
      </c>
    </row>
    <row r="7384">
      <c r="A7384" s="40">
        <f>IF(GL_Paste!$B7381="","",N(GL_Paste!$H7381)-N(GL_Paste!$G7381))</f>
        <v/>
      </c>
      <c r="B7384" s="43">
        <f>IF(GL_Paste!$B7381="","",DATE(YEAR(GL_Paste!$E7381),MONTH(GL_Paste!$E7381),1))</f>
        <v/>
      </c>
      <c r="C7384">
        <f>IF(GL_Paste!$B7381="","",IF(TRIM(GL_Paste!$M7381)&lt;&gt;"",TRIM(GL_Paste!$M7381),IFERROR(MID(GL_Paste!$I7381,FIND("[",GL_Paste!$I7381)+1,FIND("]",GL_Paste!$I7381)-FIND("[",GL_Paste!$I7381)-1),"")))</f>
        <v/>
      </c>
      <c r="D7384">
        <f>IF(GL_Paste!$B7381="","",IFERROR(INDEX(DeptName,MATCH($C7384,DeptTag,0)),"UNALLOCATED"))</f>
        <v/>
      </c>
      <c r="E7384">
        <f>IF(GL_Paste!$B7381="","",IFERROR(INDEX(AcctCat,MATCH(GL_Paste!$B7381&amp;"",AcctCode,0)),"UNKNOWN"))</f>
        <v/>
      </c>
      <c r="F7384">
        <f>IF(GL_Paste!$B7381="","",IFERROR(INDEX(AcctSub,MATCH(GL_Paste!$B7381&amp;"",AcctCode,0)),"UNKNOWN"))</f>
        <v/>
      </c>
    </row>
    <row r="7385">
      <c r="A7385" s="40">
        <f>IF(GL_Paste!$B7382="","",N(GL_Paste!$H7382)-N(GL_Paste!$G7382))</f>
        <v/>
      </c>
      <c r="B7385" s="43">
        <f>IF(GL_Paste!$B7382="","",DATE(YEAR(GL_Paste!$E7382),MONTH(GL_Paste!$E7382),1))</f>
        <v/>
      </c>
      <c r="C7385">
        <f>IF(GL_Paste!$B7382="","",IF(TRIM(GL_Paste!$M7382)&lt;&gt;"",TRIM(GL_Paste!$M7382),IFERROR(MID(GL_Paste!$I7382,FIND("[",GL_Paste!$I7382)+1,FIND("]",GL_Paste!$I7382)-FIND("[",GL_Paste!$I7382)-1),"")))</f>
        <v/>
      </c>
      <c r="D7385">
        <f>IF(GL_Paste!$B7382="","",IFERROR(INDEX(DeptName,MATCH($C7385,DeptTag,0)),"UNALLOCATED"))</f>
        <v/>
      </c>
      <c r="E7385">
        <f>IF(GL_Paste!$B7382="","",IFERROR(INDEX(AcctCat,MATCH(GL_Paste!$B7382&amp;"",AcctCode,0)),"UNKNOWN"))</f>
        <v/>
      </c>
      <c r="F7385">
        <f>IF(GL_Paste!$B7382="","",IFERROR(INDEX(AcctSub,MATCH(GL_Paste!$B7382&amp;"",AcctCode,0)),"UNKNOWN"))</f>
        <v/>
      </c>
    </row>
    <row r="7386">
      <c r="A7386" s="40">
        <f>IF(GL_Paste!$B7383="","",N(GL_Paste!$H7383)-N(GL_Paste!$G7383))</f>
        <v/>
      </c>
      <c r="B7386" s="43">
        <f>IF(GL_Paste!$B7383="","",DATE(YEAR(GL_Paste!$E7383),MONTH(GL_Paste!$E7383),1))</f>
        <v/>
      </c>
      <c r="C7386">
        <f>IF(GL_Paste!$B7383="","",IF(TRIM(GL_Paste!$M7383)&lt;&gt;"",TRIM(GL_Paste!$M7383),IFERROR(MID(GL_Paste!$I7383,FIND("[",GL_Paste!$I7383)+1,FIND("]",GL_Paste!$I7383)-FIND("[",GL_Paste!$I7383)-1),"")))</f>
        <v/>
      </c>
      <c r="D7386">
        <f>IF(GL_Paste!$B7383="","",IFERROR(INDEX(DeptName,MATCH($C7386,DeptTag,0)),"UNALLOCATED"))</f>
        <v/>
      </c>
      <c r="E7386">
        <f>IF(GL_Paste!$B7383="","",IFERROR(INDEX(AcctCat,MATCH(GL_Paste!$B7383&amp;"",AcctCode,0)),"UNKNOWN"))</f>
        <v/>
      </c>
      <c r="F7386">
        <f>IF(GL_Paste!$B7383="","",IFERROR(INDEX(AcctSub,MATCH(GL_Paste!$B7383&amp;"",AcctCode,0)),"UNKNOWN"))</f>
        <v/>
      </c>
    </row>
    <row r="7387">
      <c r="A7387" s="40">
        <f>IF(GL_Paste!$B7384="","",N(GL_Paste!$H7384)-N(GL_Paste!$G7384))</f>
        <v/>
      </c>
      <c r="B7387" s="43">
        <f>IF(GL_Paste!$B7384="","",DATE(YEAR(GL_Paste!$E7384),MONTH(GL_Paste!$E7384),1))</f>
        <v/>
      </c>
      <c r="C7387">
        <f>IF(GL_Paste!$B7384="","",IF(TRIM(GL_Paste!$M7384)&lt;&gt;"",TRIM(GL_Paste!$M7384),IFERROR(MID(GL_Paste!$I7384,FIND("[",GL_Paste!$I7384)+1,FIND("]",GL_Paste!$I7384)-FIND("[",GL_Paste!$I7384)-1),"")))</f>
        <v/>
      </c>
      <c r="D7387">
        <f>IF(GL_Paste!$B7384="","",IFERROR(INDEX(DeptName,MATCH($C7387,DeptTag,0)),"UNALLOCATED"))</f>
        <v/>
      </c>
      <c r="E7387">
        <f>IF(GL_Paste!$B7384="","",IFERROR(INDEX(AcctCat,MATCH(GL_Paste!$B7384&amp;"",AcctCode,0)),"UNKNOWN"))</f>
        <v/>
      </c>
      <c r="F7387">
        <f>IF(GL_Paste!$B7384="","",IFERROR(INDEX(AcctSub,MATCH(GL_Paste!$B7384&amp;"",AcctCode,0)),"UNKNOWN"))</f>
        <v/>
      </c>
    </row>
    <row r="7388">
      <c r="A7388" s="40">
        <f>IF(GL_Paste!$B7385="","",N(GL_Paste!$H7385)-N(GL_Paste!$G7385))</f>
        <v/>
      </c>
      <c r="B7388" s="43">
        <f>IF(GL_Paste!$B7385="","",DATE(YEAR(GL_Paste!$E7385),MONTH(GL_Paste!$E7385),1))</f>
        <v/>
      </c>
      <c r="C7388">
        <f>IF(GL_Paste!$B7385="","",IF(TRIM(GL_Paste!$M7385)&lt;&gt;"",TRIM(GL_Paste!$M7385),IFERROR(MID(GL_Paste!$I7385,FIND("[",GL_Paste!$I7385)+1,FIND("]",GL_Paste!$I7385)-FIND("[",GL_Paste!$I7385)-1),"")))</f>
        <v/>
      </c>
      <c r="D7388">
        <f>IF(GL_Paste!$B7385="","",IFERROR(INDEX(DeptName,MATCH($C7388,DeptTag,0)),"UNALLOCATED"))</f>
        <v/>
      </c>
      <c r="E7388">
        <f>IF(GL_Paste!$B7385="","",IFERROR(INDEX(AcctCat,MATCH(GL_Paste!$B7385&amp;"",AcctCode,0)),"UNKNOWN"))</f>
        <v/>
      </c>
      <c r="F7388">
        <f>IF(GL_Paste!$B7385="","",IFERROR(INDEX(AcctSub,MATCH(GL_Paste!$B7385&amp;"",AcctCode,0)),"UNKNOWN"))</f>
        <v/>
      </c>
    </row>
    <row r="7389">
      <c r="A7389" s="40">
        <f>IF(GL_Paste!$B7386="","",N(GL_Paste!$H7386)-N(GL_Paste!$G7386))</f>
        <v/>
      </c>
      <c r="B7389" s="43">
        <f>IF(GL_Paste!$B7386="","",DATE(YEAR(GL_Paste!$E7386),MONTH(GL_Paste!$E7386),1))</f>
        <v/>
      </c>
      <c r="C7389">
        <f>IF(GL_Paste!$B7386="","",IF(TRIM(GL_Paste!$M7386)&lt;&gt;"",TRIM(GL_Paste!$M7386),IFERROR(MID(GL_Paste!$I7386,FIND("[",GL_Paste!$I7386)+1,FIND("]",GL_Paste!$I7386)-FIND("[",GL_Paste!$I7386)-1),"")))</f>
        <v/>
      </c>
      <c r="D7389">
        <f>IF(GL_Paste!$B7386="","",IFERROR(INDEX(DeptName,MATCH($C7389,DeptTag,0)),"UNALLOCATED"))</f>
        <v/>
      </c>
      <c r="E7389">
        <f>IF(GL_Paste!$B7386="","",IFERROR(INDEX(AcctCat,MATCH(GL_Paste!$B7386&amp;"",AcctCode,0)),"UNKNOWN"))</f>
        <v/>
      </c>
      <c r="F7389">
        <f>IF(GL_Paste!$B7386="","",IFERROR(INDEX(AcctSub,MATCH(GL_Paste!$B7386&amp;"",AcctCode,0)),"UNKNOWN"))</f>
        <v/>
      </c>
    </row>
    <row r="7390">
      <c r="A7390" s="40">
        <f>IF(GL_Paste!$B7387="","",N(GL_Paste!$H7387)-N(GL_Paste!$G7387))</f>
        <v/>
      </c>
      <c r="B7390" s="43">
        <f>IF(GL_Paste!$B7387="","",DATE(YEAR(GL_Paste!$E7387),MONTH(GL_Paste!$E7387),1))</f>
        <v/>
      </c>
      <c r="C7390">
        <f>IF(GL_Paste!$B7387="","",IF(TRIM(GL_Paste!$M7387)&lt;&gt;"",TRIM(GL_Paste!$M7387),IFERROR(MID(GL_Paste!$I7387,FIND("[",GL_Paste!$I7387)+1,FIND("]",GL_Paste!$I7387)-FIND("[",GL_Paste!$I7387)-1),"")))</f>
        <v/>
      </c>
      <c r="D7390">
        <f>IF(GL_Paste!$B7387="","",IFERROR(INDEX(DeptName,MATCH($C7390,DeptTag,0)),"UNALLOCATED"))</f>
        <v/>
      </c>
      <c r="E7390">
        <f>IF(GL_Paste!$B7387="","",IFERROR(INDEX(AcctCat,MATCH(GL_Paste!$B7387&amp;"",AcctCode,0)),"UNKNOWN"))</f>
        <v/>
      </c>
      <c r="F7390">
        <f>IF(GL_Paste!$B7387="","",IFERROR(INDEX(AcctSub,MATCH(GL_Paste!$B7387&amp;"",AcctCode,0)),"UNKNOWN"))</f>
        <v/>
      </c>
    </row>
    <row r="7391">
      <c r="A7391" s="40">
        <f>IF(GL_Paste!$B7388="","",N(GL_Paste!$H7388)-N(GL_Paste!$G7388))</f>
        <v/>
      </c>
      <c r="B7391" s="43">
        <f>IF(GL_Paste!$B7388="","",DATE(YEAR(GL_Paste!$E7388),MONTH(GL_Paste!$E7388),1))</f>
        <v/>
      </c>
      <c r="C7391">
        <f>IF(GL_Paste!$B7388="","",IF(TRIM(GL_Paste!$M7388)&lt;&gt;"",TRIM(GL_Paste!$M7388),IFERROR(MID(GL_Paste!$I7388,FIND("[",GL_Paste!$I7388)+1,FIND("]",GL_Paste!$I7388)-FIND("[",GL_Paste!$I7388)-1),"")))</f>
        <v/>
      </c>
      <c r="D7391">
        <f>IF(GL_Paste!$B7388="","",IFERROR(INDEX(DeptName,MATCH($C7391,DeptTag,0)),"UNALLOCATED"))</f>
        <v/>
      </c>
      <c r="E7391">
        <f>IF(GL_Paste!$B7388="","",IFERROR(INDEX(AcctCat,MATCH(GL_Paste!$B7388&amp;"",AcctCode,0)),"UNKNOWN"))</f>
        <v/>
      </c>
      <c r="F7391">
        <f>IF(GL_Paste!$B7388="","",IFERROR(INDEX(AcctSub,MATCH(GL_Paste!$B7388&amp;"",AcctCode,0)),"UNKNOWN"))</f>
        <v/>
      </c>
    </row>
    <row r="7392">
      <c r="A7392" s="40">
        <f>IF(GL_Paste!$B7389="","",N(GL_Paste!$H7389)-N(GL_Paste!$G7389))</f>
        <v/>
      </c>
      <c r="B7392" s="43">
        <f>IF(GL_Paste!$B7389="","",DATE(YEAR(GL_Paste!$E7389),MONTH(GL_Paste!$E7389),1))</f>
        <v/>
      </c>
      <c r="C7392">
        <f>IF(GL_Paste!$B7389="","",IF(TRIM(GL_Paste!$M7389)&lt;&gt;"",TRIM(GL_Paste!$M7389),IFERROR(MID(GL_Paste!$I7389,FIND("[",GL_Paste!$I7389)+1,FIND("]",GL_Paste!$I7389)-FIND("[",GL_Paste!$I7389)-1),"")))</f>
        <v/>
      </c>
      <c r="D7392">
        <f>IF(GL_Paste!$B7389="","",IFERROR(INDEX(DeptName,MATCH($C7392,DeptTag,0)),"UNALLOCATED"))</f>
        <v/>
      </c>
      <c r="E7392">
        <f>IF(GL_Paste!$B7389="","",IFERROR(INDEX(AcctCat,MATCH(GL_Paste!$B7389&amp;"",AcctCode,0)),"UNKNOWN"))</f>
        <v/>
      </c>
      <c r="F7392">
        <f>IF(GL_Paste!$B7389="","",IFERROR(INDEX(AcctSub,MATCH(GL_Paste!$B7389&amp;"",AcctCode,0)),"UNKNOWN"))</f>
        <v/>
      </c>
    </row>
    <row r="7393">
      <c r="A7393" s="40">
        <f>IF(GL_Paste!$B7390="","",N(GL_Paste!$H7390)-N(GL_Paste!$G7390))</f>
        <v/>
      </c>
      <c r="B7393" s="43">
        <f>IF(GL_Paste!$B7390="","",DATE(YEAR(GL_Paste!$E7390),MONTH(GL_Paste!$E7390),1))</f>
        <v/>
      </c>
      <c r="C7393">
        <f>IF(GL_Paste!$B7390="","",IF(TRIM(GL_Paste!$M7390)&lt;&gt;"",TRIM(GL_Paste!$M7390),IFERROR(MID(GL_Paste!$I7390,FIND("[",GL_Paste!$I7390)+1,FIND("]",GL_Paste!$I7390)-FIND("[",GL_Paste!$I7390)-1),"")))</f>
        <v/>
      </c>
      <c r="D7393">
        <f>IF(GL_Paste!$B7390="","",IFERROR(INDEX(DeptName,MATCH($C7393,DeptTag,0)),"UNALLOCATED"))</f>
        <v/>
      </c>
      <c r="E7393">
        <f>IF(GL_Paste!$B7390="","",IFERROR(INDEX(AcctCat,MATCH(GL_Paste!$B7390&amp;"",AcctCode,0)),"UNKNOWN"))</f>
        <v/>
      </c>
      <c r="F7393">
        <f>IF(GL_Paste!$B7390="","",IFERROR(INDEX(AcctSub,MATCH(GL_Paste!$B7390&amp;"",AcctCode,0)),"UNKNOWN"))</f>
        <v/>
      </c>
    </row>
    <row r="7394">
      <c r="A7394" s="40">
        <f>IF(GL_Paste!$B7391="","",N(GL_Paste!$H7391)-N(GL_Paste!$G7391))</f>
        <v/>
      </c>
      <c r="B7394" s="43">
        <f>IF(GL_Paste!$B7391="","",DATE(YEAR(GL_Paste!$E7391),MONTH(GL_Paste!$E7391),1))</f>
        <v/>
      </c>
      <c r="C7394">
        <f>IF(GL_Paste!$B7391="","",IF(TRIM(GL_Paste!$M7391)&lt;&gt;"",TRIM(GL_Paste!$M7391),IFERROR(MID(GL_Paste!$I7391,FIND("[",GL_Paste!$I7391)+1,FIND("]",GL_Paste!$I7391)-FIND("[",GL_Paste!$I7391)-1),"")))</f>
        <v/>
      </c>
      <c r="D7394">
        <f>IF(GL_Paste!$B7391="","",IFERROR(INDEX(DeptName,MATCH($C7394,DeptTag,0)),"UNALLOCATED"))</f>
        <v/>
      </c>
      <c r="E7394">
        <f>IF(GL_Paste!$B7391="","",IFERROR(INDEX(AcctCat,MATCH(GL_Paste!$B7391&amp;"",AcctCode,0)),"UNKNOWN"))</f>
        <v/>
      </c>
      <c r="F7394">
        <f>IF(GL_Paste!$B7391="","",IFERROR(INDEX(AcctSub,MATCH(GL_Paste!$B7391&amp;"",AcctCode,0)),"UNKNOWN"))</f>
        <v/>
      </c>
    </row>
    <row r="7395">
      <c r="A7395" s="40">
        <f>IF(GL_Paste!$B7392="","",N(GL_Paste!$H7392)-N(GL_Paste!$G7392))</f>
        <v/>
      </c>
      <c r="B7395" s="43">
        <f>IF(GL_Paste!$B7392="","",DATE(YEAR(GL_Paste!$E7392),MONTH(GL_Paste!$E7392),1))</f>
        <v/>
      </c>
      <c r="C7395">
        <f>IF(GL_Paste!$B7392="","",IF(TRIM(GL_Paste!$M7392)&lt;&gt;"",TRIM(GL_Paste!$M7392),IFERROR(MID(GL_Paste!$I7392,FIND("[",GL_Paste!$I7392)+1,FIND("]",GL_Paste!$I7392)-FIND("[",GL_Paste!$I7392)-1),"")))</f>
        <v/>
      </c>
      <c r="D7395">
        <f>IF(GL_Paste!$B7392="","",IFERROR(INDEX(DeptName,MATCH($C7395,DeptTag,0)),"UNALLOCATED"))</f>
        <v/>
      </c>
      <c r="E7395">
        <f>IF(GL_Paste!$B7392="","",IFERROR(INDEX(AcctCat,MATCH(GL_Paste!$B7392&amp;"",AcctCode,0)),"UNKNOWN"))</f>
        <v/>
      </c>
      <c r="F7395">
        <f>IF(GL_Paste!$B7392="","",IFERROR(INDEX(AcctSub,MATCH(GL_Paste!$B7392&amp;"",AcctCode,0)),"UNKNOWN"))</f>
        <v/>
      </c>
    </row>
    <row r="7396">
      <c r="A7396" s="40">
        <f>IF(GL_Paste!$B7393="","",N(GL_Paste!$H7393)-N(GL_Paste!$G7393))</f>
        <v/>
      </c>
      <c r="B7396" s="43">
        <f>IF(GL_Paste!$B7393="","",DATE(YEAR(GL_Paste!$E7393),MONTH(GL_Paste!$E7393),1))</f>
        <v/>
      </c>
      <c r="C7396">
        <f>IF(GL_Paste!$B7393="","",IF(TRIM(GL_Paste!$M7393)&lt;&gt;"",TRIM(GL_Paste!$M7393),IFERROR(MID(GL_Paste!$I7393,FIND("[",GL_Paste!$I7393)+1,FIND("]",GL_Paste!$I7393)-FIND("[",GL_Paste!$I7393)-1),"")))</f>
        <v/>
      </c>
      <c r="D7396">
        <f>IF(GL_Paste!$B7393="","",IFERROR(INDEX(DeptName,MATCH($C7396,DeptTag,0)),"UNALLOCATED"))</f>
        <v/>
      </c>
      <c r="E7396">
        <f>IF(GL_Paste!$B7393="","",IFERROR(INDEX(AcctCat,MATCH(GL_Paste!$B7393&amp;"",AcctCode,0)),"UNKNOWN"))</f>
        <v/>
      </c>
      <c r="F7396">
        <f>IF(GL_Paste!$B7393="","",IFERROR(INDEX(AcctSub,MATCH(GL_Paste!$B7393&amp;"",AcctCode,0)),"UNKNOWN"))</f>
        <v/>
      </c>
    </row>
    <row r="7397">
      <c r="A7397" s="40">
        <f>IF(GL_Paste!$B7394="","",N(GL_Paste!$H7394)-N(GL_Paste!$G7394))</f>
        <v/>
      </c>
      <c r="B7397" s="43">
        <f>IF(GL_Paste!$B7394="","",DATE(YEAR(GL_Paste!$E7394),MONTH(GL_Paste!$E7394),1))</f>
        <v/>
      </c>
      <c r="C7397">
        <f>IF(GL_Paste!$B7394="","",IF(TRIM(GL_Paste!$M7394)&lt;&gt;"",TRIM(GL_Paste!$M7394),IFERROR(MID(GL_Paste!$I7394,FIND("[",GL_Paste!$I7394)+1,FIND("]",GL_Paste!$I7394)-FIND("[",GL_Paste!$I7394)-1),"")))</f>
        <v/>
      </c>
      <c r="D7397">
        <f>IF(GL_Paste!$B7394="","",IFERROR(INDEX(DeptName,MATCH($C7397,DeptTag,0)),"UNALLOCATED"))</f>
        <v/>
      </c>
      <c r="E7397">
        <f>IF(GL_Paste!$B7394="","",IFERROR(INDEX(AcctCat,MATCH(GL_Paste!$B7394&amp;"",AcctCode,0)),"UNKNOWN"))</f>
        <v/>
      </c>
      <c r="F7397">
        <f>IF(GL_Paste!$B7394="","",IFERROR(INDEX(AcctSub,MATCH(GL_Paste!$B7394&amp;"",AcctCode,0)),"UNKNOWN"))</f>
        <v/>
      </c>
    </row>
    <row r="7398">
      <c r="A7398" s="40">
        <f>IF(GL_Paste!$B7395="","",N(GL_Paste!$H7395)-N(GL_Paste!$G7395))</f>
        <v/>
      </c>
      <c r="B7398" s="43">
        <f>IF(GL_Paste!$B7395="","",DATE(YEAR(GL_Paste!$E7395),MONTH(GL_Paste!$E7395),1))</f>
        <v/>
      </c>
      <c r="C7398">
        <f>IF(GL_Paste!$B7395="","",IF(TRIM(GL_Paste!$M7395)&lt;&gt;"",TRIM(GL_Paste!$M7395),IFERROR(MID(GL_Paste!$I7395,FIND("[",GL_Paste!$I7395)+1,FIND("]",GL_Paste!$I7395)-FIND("[",GL_Paste!$I7395)-1),"")))</f>
        <v/>
      </c>
      <c r="D7398">
        <f>IF(GL_Paste!$B7395="","",IFERROR(INDEX(DeptName,MATCH($C7398,DeptTag,0)),"UNALLOCATED"))</f>
        <v/>
      </c>
      <c r="E7398">
        <f>IF(GL_Paste!$B7395="","",IFERROR(INDEX(AcctCat,MATCH(GL_Paste!$B7395&amp;"",AcctCode,0)),"UNKNOWN"))</f>
        <v/>
      </c>
      <c r="F7398">
        <f>IF(GL_Paste!$B7395="","",IFERROR(INDEX(AcctSub,MATCH(GL_Paste!$B7395&amp;"",AcctCode,0)),"UNKNOWN"))</f>
        <v/>
      </c>
    </row>
    <row r="7399">
      <c r="A7399" s="40">
        <f>IF(GL_Paste!$B7396="","",N(GL_Paste!$H7396)-N(GL_Paste!$G7396))</f>
        <v/>
      </c>
      <c r="B7399" s="43">
        <f>IF(GL_Paste!$B7396="","",DATE(YEAR(GL_Paste!$E7396),MONTH(GL_Paste!$E7396),1))</f>
        <v/>
      </c>
      <c r="C7399">
        <f>IF(GL_Paste!$B7396="","",IF(TRIM(GL_Paste!$M7396)&lt;&gt;"",TRIM(GL_Paste!$M7396),IFERROR(MID(GL_Paste!$I7396,FIND("[",GL_Paste!$I7396)+1,FIND("]",GL_Paste!$I7396)-FIND("[",GL_Paste!$I7396)-1),"")))</f>
        <v/>
      </c>
      <c r="D7399">
        <f>IF(GL_Paste!$B7396="","",IFERROR(INDEX(DeptName,MATCH($C7399,DeptTag,0)),"UNALLOCATED"))</f>
        <v/>
      </c>
      <c r="E7399">
        <f>IF(GL_Paste!$B7396="","",IFERROR(INDEX(AcctCat,MATCH(GL_Paste!$B7396&amp;"",AcctCode,0)),"UNKNOWN"))</f>
        <v/>
      </c>
      <c r="F7399">
        <f>IF(GL_Paste!$B7396="","",IFERROR(INDEX(AcctSub,MATCH(GL_Paste!$B7396&amp;"",AcctCode,0)),"UNKNOWN"))</f>
        <v/>
      </c>
    </row>
    <row r="7400">
      <c r="A7400" s="40">
        <f>IF(GL_Paste!$B7397="","",N(GL_Paste!$H7397)-N(GL_Paste!$G7397))</f>
        <v/>
      </c>
      <c r="B7400" s="43">
        <f>IF(GL_Paste!$B7397="","",DATE(YEAR(GL_Paste!$E7397),MONTH(GL_Paste!$E7397),1))</f>
        <v/>
      </c>
      <c r="C7400">
        <f>IF(GL_Paste!$B7397="","",IF(TRIM(GL_Paste!$M7397)&lt;&gt;"",TRIM(GL_Paste!$M7397),IFERROR(MID(GL_Paste!$I7397,FIND("[",GL_Paste!$I7397)+1,FIND("]",GL_Paste!$I7397)-FIND("[",GL_Paste!$I7397)-1),"")))</f>
        <v/>
      </c>
      <c r="D7400">
        <f>IF(GL_Paste!$B7397="","",IFERROR(INDEX(DeptName,MATCH($C7400,DeptTag,0)),"UNALLOCATED"))</f>
        <v/>
      </c>
      <c r="E7400">
        <f>IF(GL_Paste!$B7397="","",IFERROR(INDEX(AcctCat,MATCH(GL_Paste!$B7397&amp;"",AcctCode,0)),"UNKNOWN"))</f>
        <v/>
      </c>
      <c r="F7400">
        <f>IF(GL_Paste!$B7397="","",IFERROR(INDEX(AcctSub,MATCH(GL_Paste!$B7397&amp;"",AcctCode,0)),"UNKNOWN"))</f>
        <v/>
      </c>
    </row>
    <row r="7401">
      <c r="A7401" s="40">
        <f>IF(GL_Paste!$B7398="","",N(GL_Paste!$H7398)-N(GL_Paste!$G7398))</f>
        <v/>
      </c>
      <c r="B7401" s="43">
        <f>IF(GL_Paste!$B7398="","",DATE(YEAR(GL_Paste!$E7398),MONTH(GL_Paste!$E7398),1))</f>
        <v/>
      </c>
      <c r="C7401">
        <f>IF(GL_Paste!$B7398="","",IF(TRIM(GL_Paste!$M7398)&lt;&gt;"",TRIM(GL_Paste!$M7398),IFERROR(MID(GL_Paste!$I7398,FIND("[",GL_Paste!$I7398)+1,FIND("]",GL_Paste!$I7398)-FIND("[",GL_Paste!$I7398)-1),"")))</f>
        <v/>
      </c>
      <c r="D7401">
        <f>IF(GL_Paste!$B7398="","",IFERROR(INDEX(DeptName,MATCH($C7401,DeptTag,0)),"UNALLOCATED"))</f>
        <v/>
      </c>
      <c r="E7401">
        <f>IF(GL_Paste!$B7398="","",IFERROR(INDEX(AcctCat,MATCH(GL_Paste!$B7398&amp;"",AcctCode,0)),"UNKNOWN"))</f>
        <v/>
      </c>
      <c r="F7401">
        <f>IF(GL_Paste!$B7398="","",IFERROR(INDEX(AcctSub,MATCH(GL_Paste!$B7398&amp;"",AcctCode,0)),"UNKNOWN"))</f>
        <v/>
      </c>
    </row>
    <row r="7402">
      <c r="A7402" s="40">
        <f>IF(GL_Paste!$B7399="","",N(GL_Paste!$H7399)-N(GL_Paste!$G7399))</f>
        <v/>
      </c>
      <c r="B7402" s="43">
        <f>IF(GL_Paste!$B7399="","",DATE(YEAR(GL_Paste!$E7399),MONTH(GL_Paste!$E7399),1))</f>
        <v/>
      </c>
      <c r="C7402">
        <f>IF(GL_Paste!$B7399="","",IF(TRIM(GL_Paste!$M7399)&lt;&gt;"",TRIM(GL_Paste!$M7399),IFERROR(MID(GL_Paste!$I7399,FIND("[",GL_Paste!$I7399)+1,FIND("]",GL_Paste!$I7399)-FIND("[",GL_Paste!$I7399)-1),"")))</f>
        <v/>
      </c>
      <c r="D7402">
        <f>IF(GL_Paste!$B7399="","",IFERROR(INDEX(DeptName,MATCH($C7402,DeptTag,0)),"UNALLOCATED"))</f>
        <v/>
      </c>
      <c r="E7402">
        <f>IF(GL_Paste!$B7399="","",IFERROR(INDEX(AcctCat,MATCH(GL_Paste!$B7399&amp;"",AcctCode,0)),"UNKNOWN"))</f>
        <v/>
      </c>
      <c r="F7402">
        <f>IF(GL_Paste!$B7399="","",IFERROR(INDEX(AcctSub,MATCH(GL_Paste!$B7399&amp;"",AcctCode,0)),"UNKNOWN"))</f>
        <v/>
      </c>
    </row>
    <row r="7403">
      <c r="A7403" s="40">
        <f>IF(GL_Paste!$B7400="","",N(GL_Paste!$H7400)-N(GL_Paste!$G7400))</f>
        <v/>
      </c>
      <c r="B7403" s="43">
        <f>IF(GL_Paste!$B7400="","",DATE(YEAR(GL_Paste!$E7400),MONTH(GL_Paste!$E7400),1))</f>
        <v/>
      </c>
      <c r="C7403">
        <f>IF(GL_Paste!$B7400="","",IF(TRIM(GL_Paste!$M7400)&lt;&gt;"",TRIM(GL_Paste!$M7400),IFERROR(MID(GL_Paste!$I7400,FIND("[",GL_Paste!$I7400)+1,FIND("]",GL_Paste!$I7400)-FIND("[",GL_Paste!$I7400)-1),"")))</f>
        <v/>
      </c>
      <c r="D7403">
        <f>IF(GL_Paste!$B7400="","",IFERROR(INDEX(DeptName,MATCH($C7403,DeptTag,0)),"UNALLOCATED"))</f>
        <v/>
      </c>
      <c r="E7403">
        <f>IF(GL_Paste!$B7400="","",IFERROR(INDEX(AcctCat,MATCH(GL_Paste!$B7400&amp;"",AcctCode,0)),"UNKNOWN"))</f>
        <v/>
      </c>
      <c r="F7403">
        <f>IF(GL_Paste!$B7400="","",IFERROR(INDEX(AcctSub,MATCH(GL_Paste!$B7400&amp;"",AcctCode,0)),"UNKNOWN"))</f>
        <v/>
      </c>
    </row>
    <row r="7404">
      <c r="A7404" s="40">
        <f>IF(GL_Paste!$B7401="","",N(GL_Paste!$H7401)-N(GL_Paste!$G7401))</f>
        <v/>
      </c>
      <c r="B7404" s="43">
        <f>IF(GL_Paste!$B7401="","",DATE(YEAR(GL_Paste!$E7401),MONTH(GL_Paste!$E7401),1))</f>
        <v/>
      </c>
      <c r="C7404">
        <f>IF(GL_Paste!$B7401="","",IF(TRIM(GL_Paste!$M7401)&lt;&gt;"",TRIM(GL_Paste!$M7401),IFERROR(MID(GL_Paste!$I7401,FIND("[",GL_Paste!$I7401)+1,FIND("]",GL_Paste!$I7401)-FIND("[",GL_Paste!$I7401)-1),"")))</f>
        <v/>
      </c>
      <c r="D7404">
        <f>IF(GL_Paste!$B7401="","",IFERROR(INDEX(DeptName,MATCH($C7404,DeptTag,0)),"UNALLOCATED"))</f>
        <v/>
      </c>
      <c r="E7404">
        <f>IF(GL_Paste!$B7401="","",IFERROR(INDEX(AcctCat,MATCH(GL_Paste!$B7401&amp;"",AcctCode,0)),"UNKNOWN"))</f>
        <v/>
      </c>
      <c r="F7404">
        <f>IF(GL_Paste!$B7401="","",IFERROR(INDEX(AcctSub,MATCH(GL_Paste!$B7401&amp;"",AcctCode,0)),"UNKNOWN"))</f>
        <v/>
      </c>
    </row>
    <row r="7405">
      <c r="A7405" s="40">
        <f>IF(GL_Paste!$B7402="","",N(GL_Paste!$H7402)-N(GL_Paste!$G7402))</f>
        <v/>
      </c>
      <c r="B7405" s="43">
        <f>IF(GL_Paste!$B7402="","",DATE(YEAR(GL_Paste!$E7402),MONTH(GL_Paste!$E7402),1))</f>
        <v/>
      </c>
      <c r="C7405">
        <f>IF(GL_Paste!$B7402="","",IF(TRIM(GL_Paste!$M7402)&lt;&gt;"",TRIM(GL_Paste!$M7402),IFERROR(MID(GL_Paste!$I7402,FIND("[",GL_Paste!$I7402)+1,FIND("]",GL_Paste!$I7402)-FIND("[",GL_Paste!$I7402)-1),"")))</f>
        <v/>
      </c>
      <c r="D7405">
        <f>IF(GL_Paste!$B7402="","",IFERROR(INDEX(DeptName,MATCH($C7405,DeptTag,0)),"UNALLOCATED"))</f>
        <v/>
      </c>
      <c r="E7405">
        <f>IF(GL_Paste!$B7402="","",IFERROR(INDEX(AcctCat,MATCH(GL_Paste!$B7402&amp;"",AcctCode,0)),"UNKNOWN"))</f>
        <v/>
      </c>
      <c r="F7405">
        <f>IF(GL_Paste!$B7402="","",IFERROR(INDEX(AcctSub,MATCH(GL_Paste!$B7402&amp;"",AcctCode,0)),"UNKNOWN"))</f>
        <v/>
      </c>
    </row>
    <row r="7406">
      <c r="A7406" s="40">
        <f>IF(GL_Paste!$B7403="","",N(GL_Paste!$H7403)-N(GL_Paste!$G7403))</f>
        <v/>
      </c>
      <c r="B7406" s="43">
        <f>IF(GL_Paste!$B7403="","",DATE(YEAR(GL_Paste!$E7403),MONTH(GL_Paste!$E7403),1))</f>
        <v/>
      </c>
      <c r="C7406">
        <f>IF(GL_Paste!$B7403="","",IF(TRIM(GL_Paste!$M7403)&lt;&gt;"",TRIM(GL_Paste!$M7403),IFERROR(MID(GL_Paste!$I7403,FIND("[",GL_Paste!$I7403)+1,FIND("]",GL_Paste!$I7403)-FIND("[",GL_Paste!$I7403)-1),"")))</f>
        <v/>
      </c>
      <c r="D7406">
        <f>IF(GL_Paste!$B7403="","",IFERROR(INDEX(DeptName,MATCH($C7406,DeptTag,0)),"UNALLOCATED"))</f>
        <v/>
      </c>
      <c r="E7406">
        <f>IF(GL_Paste!$B7403="","",IFERROR(INDEX(AcctCat,MATCH(GL_Paste!$B7403&amp;"",AcctCode,0)),"UNKNOWN"))</f>
        <v/>
      </c>
      <c r="F7406">
        <f>IF(GL_Paste!$B7403="","",IFERROR(INDEX(AcctSub,MATCH(GL_Paste!$B7403&amp;"",AcctCode,0)),"UNKNOWN"))</f>
        <v/>
      </c>
    </row>
    <row r="7407">
      <c r="A7407" s="40">
        <f>IF(GL_Paste!$B7404="","",N(GL_Paste!$H7404)-N(GL_Paste!$G7404))</f>
        <v/>
      </c>
      <c r="B7407" s="43">
        <f>IF(GL_Paste!$B7404="","",DATE(YEAR(GL_Paste!$E7404),MONTH(GL_Paste!$E7404),1))</f>
        <v/>
      </c>
      <c r="C7407">
        <f>IF(GL_Paste!$B7404="","",IF(TRIM(GL_Paste!$M7404)&lt;&gt;"",TRIM(GL_Paste!$M7404),IFERROR(MID(GL_Paste!$I7404,FIND("[",GL_Paste!$I7404)+1,FIND("]",GL_Paste!$I7404)-FIND("[",GL_Paste!$I7404)-1),"")))</f>
        <v/>
      </c>
      <c r="D7407">
        <f>IF(GL_Paste!$B7404="","",IFERROR(INDEX(DeptName,MATCH($C7407,DeptTag,0)),"UNALLOCATED"))</f>
        <v/>
      </c>
      <c r="E7407">
        <f>IF(GL_Paste!$B7404="","",IFERROR(INDEX(AcctCat,MATCH(GL_Paste!$B7404&amp;"",AcctCode,0)),"UNKNOWN"))</f>
        <v/>
      </c>
      <c r="F7407">
        <f>IF(GL_Paste!$B7404="","",IFERROR(INDEX(AcctSub,MATCH(GL_Paste!$B7404&amp;"",AcctCode,0)),"UNKNOWN"))</f>
        <v/>
      </c>
    </row>
    <row r="7408">
      <c r="A7408" s="40">
        <f>IF(GL_Paste!$B7405="","",N(GL_Paste!$H7405)-N(GL_Paste!$G7405))</f>
        <v/>
      </c>
      <c r="B7408" s="43">
        <f>IF(GL_Paste!$B7405="","",DATE(YEAR(GL_Paste!$E7405),MONTH(GL_Paste!$E7405),1))</f>
        <v/>
      </c>
      <c r="C7408">
        <f>IF(GL_Paste!$B7405="","",IF(TRIM(GL_Paste!$M7405)&lt;&gt;"",TRIM(GL_Paste!$M7405),IFERROR(MID(GL_Paste!$I7405,FIND("[",GL_Paste!$I7405)+1,FIND("]",GL_Paste!$I7405)-FIND("[",GL_Paste!$I7405)-1),"")))</f>
        <v/>
      </c>
      <c r="D7408">
        <f>IF(GL_Paste!$B7405="","",IFERROR(INDEX(DeptName,MATCH($C7408,DeptTag,0)),"UNALLOCATED"))</f>
        <v/>
      </c>
      <c r="E7408">
        <f>IF(GL_Paste!$B7405="","",IFERROR(INDEX(AcctCat,MATCH(GL_Paste!$B7405&amp;"",AcctCode,0)),"UNKNOWN"))</f>
        <v/>
      </c>
      <c r="F7408">
        <f>IF(GL_Paste!$B7405="","",IFERROR(INDEX(AcctSub,MATCH(GL_Paste!$B7405&amp;"",AcctCode,0)),"UNKNOWN"))</f>
        <v/>
      </c>
    </row>
    <row r="7409">
      <c r="A7409" s="40">
        <f>IF(GL_Paste!$B7406="","",N(GL_Paste!$H7406)-N(GL_Paste!$G7406))</f>
        <v/>
      </c>
      <c r="B7409" s="43">
        <f>IF(GL_Paste!$B7406="","",DATE(YEAR(GL_Paste!$E7406),MONTH(GL_Paste!$E7406),1))</f>
        <v/>
      </c>
      <c r="C7409">
        <f>IF(GL_Paste!$B7406="","",IF(TRIM(GL_Paste!$M7406)&lt;&gt;"",TRIM(GL_Paste!$M7406),IFERROR(MID(GL_Paste!$I7406,FIND("[",GL_Paste!$I7406)+1,FIND("]",GL_Paste!$I7406)-FIND("[",GL_Paste!$I7406)-1),"")))</f>
        <v/>
      </c>
      <c r="D7409">
        <f>IF(GL_Paste!$B7406="","",IFERROR(INDEX(DeptName,MATCH($C7409,DeptTag,0)),"UNALLOCATED"))</f>
        <v/>
      </c>
      <c r="E7409">
        <f>IF(GL_Paste!$B7406="","",IFERROR(INDEX(AcctCat,MATCH(GL_Paste!$B7406&amp;"",AcctCode,0)),"UNKNOWN"))</f>
        <v/>
      </c>
      <c r="F7409">
        <f>IF(GL_Paste!$B7406="","",IFERROR(INDEX(AcctSub,MATCH(GL_Paste!$B7406&amp;"",AcctCode,0)),"UNKNOWN"))</f>
        <v/>
      </c>
    </row>
    <row r="7410">
      <c r="A7410" s="40">
        <f>IF(GL_Paste!$B7407="","",N(GL_Paste!$H7407)-N(GL_Paste!$G7407))</f>
        <v/>
      </c>
      <c r="B7410" s="43">
        <f>IF(GL_Paste!$B7407="","",DATE(YEAR(GL_Paste!$E7407),MONTH(GL_Paste!$E7407),1))</f>
        <v/>
      </c>
      <c r="C7410">
        <f>IF(GL_Paste!$B7407="","",IF(TRIM(GL_Paste!$M7407)&lt;&gt;"",TRIM(GL_Paste!$M7407),IFERROR(MID(GL_Paste!$I7407,FIND("[",GL_Paste!$I7407)+1,FIND("]",GL_Paste!$I7407)-FIND("[",GL_Paste!$I7407)-1),"")))</f>
        <v/>
      </c>
      <c r="D7410">
        <f>IF(GL_Paste!$B7407="","",IFERROR(INDEX(DeptName,MATCH($C7410,DeptTag,0)),"UNALLOCATED"))</f>
        <v/>
      </c>
      <c r="E7410">
        <f>IF(GL_Paste!$B7407="","",IFERROR(INDEX(AcctCat,MATCH(GL_Paste!$B7407&amp;"",AcctCode,0)),"UNKNOWN"))</f>
        <v/>
      </c>
      <c r="F7410">
        <f>IF(GL_Paste!$B7407="","",IFERROR(INDEX(AcctSub,MATCH(GL_Paste!$B7407&amp;"",AcctCode,0)),"UNKNOWN"))</f>
        <v/>
      </c>
    </row>
    <row r="7411">
      <c r="A7411" s="40">
        <f>IF(GL_Paste!$B7408="","",N(GL_Paste!$H7408)-N(GL_Paste!$G7408))</f>
        <v/>
      </c>
      <c r="B7411" s="43">
        <f>IF(GL_Paste!$B7408="","",DATE(YEAR(GL_Paste!$E7408),MONTH(GL_Paste!$E7408),1))</f>
        <v/>
      </c>
      <c r="C7411">
        <f>IF(GL_Paste!$B7408="","",IF(TRIM(GL_Paste!$M7408)&lt;&gt;"",TRIM(GL_Paste!$M7408),IFERROR(MID(GL_Paste!$I7408,FIND("[",GL_Paste!$I7408)+1,FIND("]",GL_Paste!$I7408)-FIND("[",GL_Paste!$I7408)-1),"")))</f>
        <v/>
      </c>
      <c r="D7411">
        <f>IF(GL_Paste!$B7408="","",IFERROR(INDEX(DeptName,MATCH($C7411,DeptTag,0)),"UNALLOCATED"))</f>
        <v/>
      </c>
      <c r="E7411">
        <f>IF(GL_Paste!$B7408="","",IFERROR(INDEX(AcctCat,MATCH(GL_Paste!$B7408&amp;"",AcctCode,0)),"UNKNOWN"))</f>
        <v/>
      </c>
      <c r="F7411">
        <f>IF(GL_Paste!$B7408="","",IFERROR(INDEX(AcctSub,MATCH(GL_Paste!$B7408&amp;"",AcctCode,0)),"UNKNOWN"))</f>
        <v/>
      </c>
    </row>
    <row r="7412">
      <c r="A7412" s="40">
        <f>IF(GL_Paste!$B7409="","",N(GL_Paste!$H7409)-N(GL_Paste!$G7409))</f>
        <v/>
      </c>
      <c r="B7412" s="43">
        <f>IF(GL_Paste!$B7409="","",DATE(YEAR(GL_Paste!$E7409),MONTH(GL_Paste!$E7409),1))</f>
        <v/>
      </c>
      <c r="C7412">
        <f>IF(GL_Paste!$B7409="","",IF(TRIM(GL_Paste!$M7409)&lt;&gt;"",TRIM(GL_Paste!$M7409),IFERROR(MID(GL_Paste!$I7409,FIND("[",GL_Paste!$I7409)+1,FIND("]",GL_Paste!$I7409)-FIND("[",GL_Paste!$I7409)-1),"")))</f>
        <v/>
      </c>
      <c r="D7412">
        <f>IF(GL_Paste!$B7409="","",IFERROR(INDEX(DeptName,MATCH($C7412,DeptTag,0)),"UNALLOCATED"))</f>
        <v/>
      </c>
      <c r="E7412">
        <f>IF(GL_Paste!$B7409="","",IFERROR(INDEX(AcctCat,MATCH(GL_Paste!$B7409&amp;"",AcctCode,0)),"UNKNOWN"))</f>
        <v/>
      </c>
      <c r="F7412">
        <f>IF(GL_Paste!$B7409="","",IFERROR(INDEX(AcctSub,MATCH(GL_Paste!$B7409&amp;"",AcctCode,0)),"UNKNOWN"))</f>
        <v/>
      </c>
    </row>
    <row r="7413">
      <c r="A7413" s="40">
        <f>IF(GL_Paste!$B7410="","",N(GL_Paste!$H7410)-N(GL_Paste!$G7410))</f>
        <v/>
      </c>
      <c r="B7413" s="43">
        <f>IF(GL_Paste!$B7410="","",DATE(YEAR(GL_Paste!$E7410),MONTH(GL_Paste!$E7410),1))</f>
        <v/>
      </c>
      <c r="C7413">
        <f>IF(GL_Paste!$B7410="","",IF(TRIM(GL_Paste!$M7410)&lt;&gt;"",TRIM(GL_Paste!$M7410),IFERROR(MID(GL_Paste!$I7410,FIND("[",GL_Paste!$I7410)+1,FIND("]",GL_Paste!$I7410)-FIND("[",GL_Paste!$I7410)-1),"")))</f>
        <v/>
      </c>
      <c r="D7413">
        <f>IF(GL_Paste!$B7410="","",IFERROR(INDEX(DeptName,MATCH($C7413,DeptTag,0)),"UNALLOCATED"))</f>
        <v/>
      </c>
      <c r="E7413">
        <f>IF(GL_Paste!$B7410="","",IFERROR(INDEX(AcctCat,MATCH(GL_Paste!$B7410&amp;"",AcctCode,0)),"UNKNOWN"))</f>
        <v/>
      </c>
      <c r="F7413">
        <f>IF(GL_Paste!$B7410="","",IFERROR(INDEX(AcctSub,MATCH(GL_Paste!$B7410&amp;"",AcctCode,0)),"UNKNOWN"))</f>
        <v/>
      </c>
    </row>
    <row r="7414">
      <c r="A7414" s="40">
        <f>IF(GL_Paste!$B7411="","",N(GL_Paste!$H7411)-N(GL_Paste!$G7411))</f>
        <v/>
      </c>
      <c r="B7414" s="43">
        <f>IF(GL_Paste!$B7411="","",DATE(YEAR(GL_Paste!$E7411),MONTH(GL_Paste!$E7411),1))</f>
        <v/>
      </c>
      <c r="C7414">
        <f>IF(GL_Paste!$B7411="","",IF(TRIM(GL_Paste!$M7411)&lt;&gt;"",TRIM(GL_Paste!$M7411),IFERROR(MID(GL_Paste!$I7411,FIND("[",GL_Paste!$I7411)+1,FIND("]",GL_Paste!$I7411)-FIND("[",GL_Paste!$I7411)-1),"")))</f>
        <v/>
      </c>
      <c r="D7414">
        <f>IF(GL_Paste!$B7411="","",IFERROR(INDEX(DeptName,MATCH($C7414,DeptTag,0)),"UNALLOCATED"))</f>
        <v/>
      </c>
      <c r="E7414">
        <f>IF(GL_Paste!$B7411="","",IFERROR(INDEX(AcctCat,MATCH(GL_Paste!$B7411&amp;"",AcctCode,0)),"UNKNOWN"))</f>
        <v/>
      </c>
      <c r="F7414">
        <f>IF(GL_Paste!$B7411="","",IFERROR(INDEX(AcctSub,MATCH(GL_Paste!$B7411&amp;"",AcctCode,0)),"UNKNOWN"))</f>
        <v/>
      </c>
    </row>
    <row r="7415">
      <c r="A7415" s="40">
        <f>IF(GL_Paste!$B7412="","",N(GL_Paste!$H7412)-N(GL_Paste!$G7412))</f>
        <v/>
      </c>
      <c r="B7415" s="43">
        <f>IF(GL_Paste!$B7412="","",DATE(YEAR(GL_Paste!$E7412),MONTH(GL_Paste!$E7412),1))</f>
        <v/>
      </c>
      <c r="C7415">
        <f>IF(GL_Paste!$B7412="","",IF(TRIM(GL_Paste!$M7412)&lt;&gt;"",TRIM(GL_Paste!$M7412),IFERROR(MID(GL_Paste!$I7412,FIND("[",GL_Paste!$I7412)+1,FIND("]",GL_Paste!$I7412)-FIND("[",GL_Paste!$I7412)-1),"")))</f>
        <v/>
      </c>
      <c r="D7415">
        <f>IF(GL_Paste!$B7412="","",IFERROR(INDEX(DeptName,MATCH($C7415,DeptTag,0)),"UNALLOCATED"))</f>
        <v/>
      </c>
      <c r="E7415">
        <f>IF(GL_Paste!$B7412="","",IFERROR(INDEX(AcctCat,MATCH(GL_Paste!$B7412&amp;"",AcctCode,0)),"UNKNOWN"))</f>
        <v/>
      </c>
      <c r="F7415">
        <f>IF(GL_Paste!$B7412="","",IFERROR(INDEX(AcctSub,MATCH(GL_Paste!$B7412&amp;"",AcctCode,0)),"UNKNOWN"))</f>
        <v/>
      </c>
    </row>
    <row r="7416">
      <c r="A7416" s="40">
        <f>IF(GL_Paste!$B7413="","",N(GL_Paste!$H7413)-N(GL_Paste!$G7413))</f>
        <v/>
      </c>
      <c r="B7416" s="43">
        <f>IF(GL_Paste!$B7413="","",DATE(YEAR(GL_Paste!$E7413),MONTH(GL_Paste!$E7413),1))</f>
        <v/>
      </c>
      <c r="C7416">
        <f>IF(GL_Paste!$B7413="","",IF(TRIM(GL_Paste!$M7413)&lt;&gt;"",TRIM(GL_Paste!$M7413),IFERROR(MID(GL_Paste!$I7413,FIND("[",GL_Paste!$I7413)+1,FIND("]",GL_Paste!$I7413)-FIND("[",GL_Paste!$I7413)-1),"")))</f>
        <v/>
      </c>
      <c r="D7416">
        <f>IF(GL_Paste!$B7413="","",IFERROR(INDEX(DeptName,MATCH($C7416,DeptTag,0)),"UNALLOCATED"))</f>
        <v/>
      </c>
      <c r="E7416">
        <f>IF(GL_Paste!$B7413="","",IFERROR(INDEX(AcctCat,MATCH(GL_Paste!$B7413&amp;"",AcctCode,0)),"UNKNOWN"))</f>
        <v/>
      </c>
      <c r="F7416">
        <f>IF(GL_Paste!$B7413="","",IFERROR(INDEX(AcctSub,MATCH(GL_Paste!$B7413&amp;"",AcctCode,0)),"UNKNOWN"))</f>
        <v/>
      </c>
    </row>
    <row r="7417">
      <c r="A7417" s="40">
        <f>IF(GL_Paste!$B7414="","",N(GL_Paste!$H7414)-N(GL_Paste!$G7414))</f>
        <v/>
      </c>
      <c r="B7417" s="43">
        <f>IF(GL_Paste!$B7414="","",DATE(YEAR(GL_Paste!$E7414),MONTH(GL_Paste!$E7414),1))</f>
        <v/>
      </c>
      <c r="C7417">
        <f>IF(GL_Paste!$B7414="","",IF(TRIM(GL_Paste!$M7414)&lt;&gt;"",TRIM(GL_Paste!$M7414),IFERROR(MID(GL_Paste!$I7414,FIND("[",GL_Paste!$I7414)+1,FIND("]",GL_Paste!$I7414)-FIND("[",GL_Paste!$I7414)-1),"")))</f>
        <v/>
      </c>
      <c r="D7417">
        <f>IF(GL_Paste!$B7414="","",IFERROR(INDEX(DeptName,MATCH($C7417,DeptTag,0)),"UNALLOCATED"))</f>
        <v/>
      </c>
      <c r="E7417">
        <f>IF(GL_Paste!$B7414="","",IFERROR(INDEX(AcctCat,MATCH(GL_Paste!$B7414&amp;"",AcctCode,0)),"UNKNOWN"))</f>
        <v/>
      </c>
      <c r="F7417">
        <f>IF(GL_Paste!$B7414="","",IFERROR(INDEX(AcctSub,MATCH(GL_Paste!$B7414&amp;"",AcctCode,0)),"UNKNOWN"))</f>
        <v/>
      </c>
    </row>
    <row r="7418">
      <c r="A7418" s="40">
        <f>IF(GL_Paste!$B7415="","",N(GL_Paste!$H7415)-N(GL_Paste!$G7415))</f>
        <v/>
      </c>
      <c r="B7418" s="43">
        <f>IF(GL_Paste!$B7415="","",DATE(YEAR(GL_Paste!$E7415),MONTH(GL_Paste!$E7415),1))</f>
        <v/>
      </c>
      <c r="C7418">
        <f>IF(GL_Paste!$B7415="","",IF(TRIM(GL_Paste!$M7415)&lt;&gt;"",TRIM(GL_Paste!$M7415),IFERROR(MID(GL_Paste!$I7415,FIND("[",GL_Paste!$I7415)+1,FIND("]",GL_Paste!$I7415)-FIND("[",GL_Paste!$I7415)-1),"")))</f>
        <v/>
      </c>
      <c r="D7418">
        <f>IF(GL_Paste!$B7415="","",IFERROR(INDEX(DeptName,MATCH($C7418,DeptTag,0)),"UNALLOCATED"))</f>
        <v/>
      </c>
      <c r="E7418">
        <f>IF(GL_Paste!$B7415="","",IFERROR(INDEX(AcctCat,MATCH(GL_Paste!$B7415&amp;"",AcctCode,0)),"UNKNOWN"))</f>
        <v/>
      </c>
      <c r="F7418">
        <f>IF(GL_Paste!$B7415="","",IFERROR(INDEX(AcctSub,MATCH(GL_Paste!$B7415&amp;"",AcctCode,0)),"UNKNOWN"))</f>
        <v/>
      </c>
    </row>
    <row r="7419">
      <c r="A7419" s="40">
        <f>IF(GL_Paste!$B7416="","",N(GL_Paste!$H7416)-N(GL_Paste!$G7416))</f>
        <v/>
      </c>
      <c r="B7419" s="43">
        <f>IF(GL_Paste!$B7416="","",DATE(YEAR(GL_Paste!$E7416),MONTH(GL_Paste!$E7416),1))</f>
        <v/>
      </c>
      <c r="C7419">
        <f>IF(GL_Paste!$B7416="","",IF(TRIM(GL_Paste!$M7416)&lt;&gt;"",TRIM(GL_Paste!$M7416),IFERROR(MID(GL_Paste!$I7416,FIND("[",GL_Paste!$I7416)+1,FIND("]",GL_Paste!$I7416)-FIND("[",GL_Paste!$I7416)-1),"")))</f>
        <v/>
      </c>
      <c r="D7419">
        <f>IF(GL_Paste!$B7416="","",IFERROR(INDEX(DeptName,MATCH($C7419,DeptTag,0)),"UNALLOCATED"))</f>
        <v/>
      </c>
      <c r="E7419">
        <f>IF(GL_Paste!$B7416="","",IFERROR(INDEX(AcctCat,MATCH(GL_Paste!$B7416&amp;"",AcctCode,0)),"UNKNOWN"))</f>
        <v/>
      </c>
      <c r="F7419">
        <f>IF(GL_Paste!$B7416="","",IFERROR(INDEX(AcctSub,MATCH(GL_Paste!$B7416&amp;"",AcctCode,0)),"UNKNOWN"))</f>
        <v/>
      </c>
    </row>
    <row r="7420">
      <c r="A7420" s="40">
        <f>IF(GL_Paste!$B7417="","",N(GL_Paste!$H7417)-N(GL_Paste!$G7417))</f>
        <v/>
      </c>
      <c r="B7420" s="43">
        <f>IF(GL_Paste!$B7417="","",DATE(YEAR(GL_Paste!$E7417),MONTH(GL_Paste!$E7417),1))</f>
        <v/>
      </c>
      <c r="C7420">
        <f>IF(GL_Paste!$B7417="","",IF(TRIM(GL_Paste!$M7417)&lt;&gt;"",TRIM(GL_Paste!$M7417),IFERROR(MID(GL_Paste!$I7417,FIND("[",GL_Paste!$I7417)+1,FIND("]",GL_Paste!$I7417)-FIND("[",GL_Paste!$I7417)-1),"")))</f>
        <v/>
      </c>
      <c r="D7420">
        <f>IF(GL_Paste!$B7417="","",IFERROR(INDEX(DeptName,MATCH($C7420,DeptTag,0)),"UNALLOCATED"))</f>
        <v/>
      </c>
      <c r="E7420">
        <f>IF(GL_Paste!$B7417="","",IFERROR(INDEX(AcctCat,MATCH(GL_Paste!$B7417&amp;"",AcctCode,0)),"UNKNOWN"))</f>
        <v/>
      </c>
      <c r="F7420">
        <f>IF(GL_Paste!$B7417="","",IFERROR(INDEX(AcctSub,MATCH(GL_Paste!$B7417&amp;"",AcctCode,0)),"UNKNOWN"))</f>
        <v/>
      </c>
    </row>
    <row r="7421">
      <c r="A7421" s="40">
        <f>IF(GL_Paste!$B7418="","",N(GL_Paste!$H7418)-N(GL_Paste!$G7418))</f>
        <v/>
      </c>
      <c r="B7421" s="43">
        <f>IF(GL_Paste!$B7418="","",DATE(YEAR(GL_Paste!$E7418),MONTH(GL_Paste!$E7418),1))</f>
        <v/>
      </c>
      <c r="C7421">
        <f>IF(GL_Paste!$B7418="","",IF(TRIM(GL_Paste!$M7418)&lt;&gt;"",TRIM(GL_Paste!$M7418),IFERROR(MID(GL_Paste!$I7418,FIND("[",GL_Paste!$I7418)+1,FIND("]",GL_Paste!$I7418)-FIND("[",GL_Paste!$I7418)-1),"")))</f>
        <v/>
      </c>
      <c r="D7421">
        <f>IF(GL_Paste!$B7418="","",IFERROR(INDEX(DeptName,MATCH($C7421,DeptTag,0)),"UNALLOCATED"))</f>
        <v/>
      </c>
      <c r="E7421">
        <f>IF(GL_Paste!$B7418="","",IFERROR(INDEX(AcctCat,MATCH(GL_Paste!$B7418&amp;"",AcctCode,0)),"UNKNOWN"))</f>
        <v/>
      </c>
      <c r="F7421">
        <f>IF(GL_Paste!$B7418="","",IFERROR(INDEX(AcctSub,MATCH(GL_Paste!$B7418&amp;"",AcctCode,0)),"UNKNOWN"))</f>
        <v/>
      </c>
    </row>
    <row r="7422">
      <c r="A7422" s="40">
        <f>IF(GL_Paste!$B7419="","",N(GL_Paste!$H7419)-N(GL_Paste!$G7419))</f>
        <v/>
      </c>
      <c r="B7422" s="43">
        <f>IF(GL_Paste!$B7419="","",DATE(YEAR(GL_Paste!$E7419),MONTH(GL_Paste!$E7419),1))</f>
        <v/>
      </c>
      <c r="C7422">
        <f>IF(GL_Paste!$B7419="","",IF(TRIM(GL_Paste!$M7419)&lt;&gt;"",TRIM(GL_Paste!$M7419),IFERROR(MID(GL_Paste!$I7419,FIND("[",GL_Paste!$I7419)+1,FIND("]",GL_Paste!$I7419)-FIND("[",GL_Paste!$I7419)-1),"")))</f>
        <v/>
      </c>
      <c r="D7422">
        <f>IF(GL_Paste!$B7419="","",IFERROR(INDEX(DeptName,MATCH($C7422,DeptTag,0)),"UNALLOCATED"))</f>
        <v/>
      </c>
      <c r="E7422">
        <f>IF(GL_Paste!$B7419="","",IFERROR(INDEX(AcctCat,MATCH(GL_Paste!$B7419&amp;"",AcctCode,0)),"UNKNOWN"))</f>
        <v/>
      </c>
      <c r="F7422">
        <f>IF(GL_Paste!$B7419="","",IFERROR(INDEX(AcctSub,MATCH(GL_Paste!$B7419&amp;"",AcctCode,0)),"UNKNOWN"))</f>
        <v/>
      </c>
    </row>
    <row r="7423">
      <c r="A7423" s="40">
        <f>IF(GL_Paste!$B7420="","",N(GL_Paste!$H7420)-N(GL_Paste!$G7420))</f>
        <v/>
      </c>
      <c r="B7423" s="43">
        <f>IF(GL_Paste!$B7420="","",DATE(YEAR(GL_Paste!$E7420),MONTH(GL_Paste!$E7420),1))</f>
        <v/>
      </c>
      <c r="C7423">
        <f>IF(GL_Paste!$B7420="","",IF(TRIM(GL_Paste!$M7420)&lt;&gt;"",TRIM(GL_Paste!$M7420),IFERROR(MID(GL_Paste!$I7420,FIND("[",GL_Paste!$I7420)+1,FIND("]",GL_Paste!$I7420)-FIND("[",GL_Paste!$I7420)-1),"")))</f>
        <v/>
      </c>
      <c r="D7423">
        <f>IF(GL_Paste!$B7420="","",IFERROR(INDEX(DeptName,MATCH($C7423,DeptTag,0)),"UNALLOCATED"))</f>
        <v/>
      </c>
      <c r="E7423">
        <f>IF(GL_Paste!$B7420="","",IFERROR(INDEX(AcctCat,MATCH(GL_Paste!$B7420&amp;"",AcctCode,0)),"UNKNOWN"))</f>
        <v/>
      </c>
      <c r="F7423">
        <f>IF(GL_Paste!$B7420="","",IFERROR(INDEX(AcctSub,MATCH(GL_Paste!$B7420&amp;"",AcctCode,0)),"UNKNOWN"))</f>
        <v/>
      </c>
    </row>
    <row r="7424">
      <c r="A7424" s="40">
        <f>IF(GL_Paste!$B7421="","",N(GL_Paste!$H7421)-N(GL_Paste!$G7421))</f>
        <v/>
      </c>
      <c r="B7424" s="43">
        <f>IF(GL_Paste!$B7421="","",DATE(YEAR(GL_Paste!$E7421),MONTH(GL_Paste!$E7421),1))</f>
        <v/>
      </c>
      <c r="C7424">
        <f>IF(GL_Paste!$B7421="","",IF(TRIM(GL_Paste!$M7421)&lt;&gt;"",TRIM(GL_Paste!$M7421),IFERROR(MID(GL_Paste!$I7421,FIND("[",GL_Paste!$I7421)+1,FIND("]",GL_Paste!$I7421)-FIND("[",GL_Paste!$I7421)-1),"")))</f>
        <v/>
      </c>
      <c r="D7424">
        <f>IF(GL_Paste!$B7421="","",IFERROR(INDEX(DeptName,MATCH($C7424,DeptTag,0)),"UNALLOCATED"))</f>
        <v/>
      </c>
      <c r="E7424">
        <f>IF(GL_Paste!$B7421="","",IFERROR(INDEX(AcctCat,MATCH(GL_Paste!$B7421&amp;"",AcctCode,0)),"UNKNOWN"))</f>
        <v/>
      </c>
      <c r="F7424">
        <f>IF(GL_Paste!$B7421="","",IFERROR(INDEX(AcctSub,MATCH(GL_Paste!$B7421&amp;"",AcctCode,0)),"UNKNOWN"))</f>
        <v/>
      </c>
    </row>
    <row r="7425">
      <c r="A7425" s="40">
        <f>IF(GL_Paste!$B7422="","",N(GL_Paste!$H7422)-N(GL_Paste!$G7422))</f>
        <v/>
      </c>
      <c r="B7425" s="43">
        <f>IF(GL_Paste!$B7422="","",DATE(YEAR(GL_Paste!$E7422),MONTH(GL_Paste!$E7422),1))</f>
        <v/>
      </c>
      <c r="C7425">
        <f>IF(GL_Paste!$B7422="","",IF(TRIM(GL_Paste!$M7422)&lt;&gt;"",TRIM(GL_Paste!$M7422),IFERROR(MID(GL_Paste!$I7422,FIND("[",GL_Paste!$I7422)+1,FIND("]",GL_Paste!$I7422)-FIND("[",GL_Paste!$I7422)-1),"")))</f>
        <v/>
      </c>
      <c r="D7425">
        <f>IF(GL_Paste!$B7422="","",IFERROR(INDEX(DeptName,MATCH($C7425,DeptTag,0)),"UNALLOCATED"))</f>
        <v/>
      </c>
      <c r="E7425">
        <f>IF(GL_Paste!$B7422="","",IFERROR(INDEX(AcctCat,MATCH(GL_Paste!$B7422&amp;"",AcctCode,0)),"UNKNOWN"))</f>
        <v/>
      </c>
      <c r="F7425">
        <f>IF(GL_Paste!$B7422="","",IFERROR(INDEX(AcctSub,MATCH(GL_Paste!$B7422&amp;"",AcctCode,0)),"UNKNOWN"))</f>
        <v/>
      </c>
    </row>
    <row r="7426">
      <c r="A7426" s="40">
        <f>IF(GL_Paste!$B7423="","",N(GL_Paste!$H7423)-N(GL_Paste!$G7423))</f>
        <v/>
      </c>
      <c r="B7426" s="43">
        <f>IF(GL_Paste!$B7423="","",DATE(YEAR(GL_Paste!$E7423),MONTH(GL_Paste!$E7423),1))</f>
        <v/>
      </c>
      <c r="C7426">
        <f>IF(GL_Paste!$B7423="","",IF(TRIM(GL_Paste!$M7423)&lt;&gt;"",TRIM(GL_Paste!$M7423),IFERROR(MID(GL_Paste!$I7423,FIND("[",GL_Paste!$I7423)+1,FIND("]",GL_Paste!$I7423)-FIND("[",GL_Paste!$I7423)-1),"")))</f>
        <v/>
      </c>
      <c r="D7426">
        <f>IF(GL_Paste!$B7423="","",IFERROR(INDEX(DeptName,MATCH($C7426,DeptTag,0)),"UNALLOCATED"))</f>
        <v/>
      </c>
      <c r="E7426">
        <f>IF(GL_Paste!$B7423="","",IFERROR(INDEX(AcctCat,MATCH(GL_Paste!$B7423&amp;"",AcctCode,0)),"UNKNOWN"))</f>
        <v/>
      </c>
      <c r="F7426">
        <f>IF(GL_Paste!$B7423="","",IFERROR(INDEX(AcctSub,MATCH(GL_Paste!$B7423&amp;"",AcctCode,0)),"UNKNOWN"))</f>
        <v/>
      </c>
    </row>
    <row r="7427">
      <c r="A7427" s="40">
        <f>IF(GL_Paste!$B7424="","",N(GL_Paste!$H7424)-N(GL_Paste!$G7424))</f>
        <v/>
      </c>
      <c r="B7427" s="43">
        <f>IF(GL_Paste!$B7424="","",DATE(YEAR(GL_Paste!$E7424),MONTH(GL_Paste!$E7424),1))</f>
        <v/>
      </c>
      <c r="C7427">
        <f>IF(GL_Paste!$B7424="","",IF(TRIM(GL_Paste!$M7424)&lt;&gt;"",TRIM(GL_Paste!$M7424),IFERROR(MID(GL_Paste!$I7424,FIND("[",GL_Paste!$I7424)+1,FIND("]",GL_Paste!$I7424)-FIND("[",GL_Paste!$I7424)-1),"")))</f>
        <v/>
      </c>
      <c r="D7427">
        <f>IF(GL_Paste!$B7424="","",IFERROR(INDEX(DeptName,MATCH($C7427,DeptTag,0)),"UNALLOCATED"))</f>
        <v/>
      </c>
      <c r="E7427">
        <f>IF(GL_Paste!$B7424="","",IFERROR(INDEX(AcctCat,MATCH(GL_Paste!$B7424&amp;"",AcctCode,0)),"UNKNOWN"))</f>
        <v/>
      </c>
      <c r="F7427">
        <f>IF(GL_Paste!$B7424="","",IFERROR(INDEX(AcctSub,MATCH(GL_Paste!$B7424&amp;"",AcctCode,0)),"UNKNOWN"))</f>
        <v/>
      </c>
    </row>
    <row r="7428">
      <c r="A7428" s="40">
        <f>IF(GL_Paste!$B7425="","",N(GL_Paste!$H7425)-N(GL_Paste!$G7425))</f>
        <v/>
      </c>
      <c r="B7428" s="43">
        <f>IF(GL_Paste!$B7425="","",DATE(YEAR(GL_Paste!$E7425),MONTH(GL_Paste!$E7425),1))</f>
        <v/>
      </c>
      <c r="C7428">
        <f>IF(GL_Paste!$B7425="","",IF(TRIM(GL_Paste!$M7425)&lt;&gt;"",TRIM(GL_Paste!$M7425),IFERROR(MID(GL_Paste!$I7425,FIND("[",GL_Paste!$I7425)+1,FIND("]",GL_Paste!$I7425)-FIND("[",GL_Paste!$I7425)-1),"")))</f>
        <v/>
      </c>
      <c r="D7428">
        <f>IF(GL_Paste!$B7425="","",IFERROR(INDEX(DeptName,MATCH($C7428,DeptTag,0)),"UNALLOCATED"))</f>
        <v/>
      </c>
      <c r="E7428">
        <f>IF(GL_Paste!$B7425="","",IFERROR(INDEX(AcctCat,MATCH(GL_Paste!$B7425&amp;"",AcctCode,0)),"UNKNOWN"))</f>
        <v/>
      </c>
      <c r="F7428">
        <f>IF(GL_Paste!$B7425="","",IFERROR(INDEX(AcctSub,MATCH(GL_Paste!$B7425&amp;"",AcctCode,0)),"UNKNOWN"))</f>
        <v/>
      </c>
    </row>
    <row r="7429">
      <c r="A7429" s="40">
        <f>IF(GL_Paste!$B7426="","",N(GL_Paste!$H7426)-N(GL_Paste!$G7426))</f>
        <v/>
      </c>
      <c r="B7429" s="43">
        <f>IF(GL_Paste!$B7426="","",DATE(YEAR(GL_Paste!$E7426),MONTH(GL_Paste!$E7426),1))</f>
        <v/>
      </c>
      <c r="C7429">
        <f>IF(GL_Paste!$B7426="","",IF(TRIM(GL_Paste!$M7426)&lt;&gt;"",TRIM(GL_Paste!$M7426),IFERROR(MID(GL_Paste!$I7426,FIND("[",GL_Paste!$I7426)+1,FIND("]",GL_Paste!$I7426)-FIND("[",GL_Paste!$I7426)-1),"")))</f>
        <v/>
      </c>
      <c r="D7429">
        <f>IF(GL_Paste!$B7426="","",IFERROR(INDEX(DeptName,MATCH($C7429,DeptTag,0)),"UNALLOCATED"))</f>
        <v/>
      </c>
      <c r="E7429">
        <f>IF(GL_Paste!$B7426="","",IFERROR(INDEX(AcctCat,MATCH(GL_Paste!$B7426&amp;"",AcctCode,0)),"UNKNOWN"))</f>
        <v/>
      </c>
      <c r="F7429">
        <f>IF(GL_Paste!$B7426="","",IFERROR(INDEX(AcctSub,MATCH(GL_Paste!$B7426&amp;"",AcctCode,0)),"UNKNOWN"))</f>
        <v/>
      </c>
    </row>
    <row r="7430">
      <c r="A7430" s="40">
        <f>IF(GL_Paste!$B7427="","",N(GL_Paste!$H7427)-N(GL_Paste!$G7427))</f>
        <v/>
      </c>
      <c r="B7430" s="43">
        <f>IF(GL_Paste!$B7427="","",DATE(YEAR(GL_Paste!$E7427),MONTH(GL_Paste!$E7427),1))</f>
        <v/>
      </c>
      <c r="C7430">
        <f>IF(GL_Paste!$B7427="","",IF(TRIM(GL_Paste!$M7427)&lt;&gt;"",TRIM(GL_Paste!$M7427),IFERROR(MID(GL_Paste!$I7427,FIND("[",GL_Paste!$I7427)+1,FIND("]",GL_Paste!$I7427)-FIND("[",GL_Paste!$I7427)-1),"")))</f>
        <v/>
      </c>
      <c r="D7430">
        <f>IF(GL_Paste!$B7427="","",IFERROR(INDEX(DeptName,MATCH($C7430,DeptTag,0)),"UNALLOCATED"))</f>
        <v/>
      </c>
      <c r="E7430">
        <f>IF(GL_Paste!$B7427="","",IFERROR(INDEX(AcctCat,MATCH(GL_Paste!$B7427&amp;"",AcctCode,0)),"UNKNOWN"))</f>
        <v/>
      </c>
      <c r="F7430">
        <f>IF(GL_Paste!$B7427="","",IFERROR(INDEX(AcctSub,MATCH(GL_Paste!$B7427&amp;"",AcctCode,0)),"UNKNOWN"))</f>
        <v/>
      </c>
    </row>
    <row r="7431">
      <c r="A7431" s="40">
        <f>IF(GL_Paste!$B7428="","",N(GL_Paste!$H7428)-N(GL_Paste!$G7428))</f>
        <v/>
      </c>
      <c r="B7431" s="43">
        <f>IF(GL_Paste!$B7428="","",DATE(YEAR(GL_Paste!$E7428),MONTH(GL_Paste!$E7428),1))</f>
        <v/>
      </c>
      <c r="C7431">
        <f>IF(GL_Paste!$B7428="","",IF(TRIM(GL_Paste!$M7428)&lt;&gt;"",TRIM(GL_Paste!$M7428),IFERROR(MID(GL_Paste!$I7428,FIND("[",GL_Paste!$I7428)+1,FIND("]",GL_Paste!$I7428)-FIND("[",GL_Paste!$I7428)-1),"")))</f>
        <v/>
      </c>
      <c r="D7431">
        <f>IF(GL_Paste!$B7428="","",IFERROR(INDEX(DeptName,MATCH($C7431,DeptTag,0)),"UNALLOCATED"))</f>
        <v/>
      </c>
      <c r="E7431">
        <f>IF(GL_Paste!$B7428="","",IFERROR(INDEX(AcctCat,MATCH(GL_Paste!$B7428&amp;"",AcctCode,0)),"UNKNOWN"))</f>
        <v/>
      </c>
      <c r="F7431">
        <f>IF(GL_Paste!$B7428="","",IFERROR(INDEX(AcctSub,MATCH(GL_Paste!$B7428&amp;"",AcctCode,0)),"UNKNOWN"))</f>
        <v/>
      </c>
    </row>
    <row r="7432">
      <c r="A7432" s="40">
        <f>IF(GL_Paste!$B7429="","",N(GL_Paste!$H7429)-N(GL_Paste!$G7429))</f>
        <v/>
      </c>
      <c r="B7432" s="43">
        <f>IF(GL_Paste!$B7429="","",DATE(YEAR(GL_Paste!$E7429),MONTH(GL_Paste!$E7429),1))</f>
        <v/>
      </c>
      <c r="C7432">
        <f>IF(GL_Paste!$B7429="","",IF(TRIM(GL_Paste!$M7429)&lt;&gt;"",TRIM(GL_Paste!$M7429),IFERROR(MID(GL_Paste!$I7429,FIND("[",GL_Paste!$I7429)+1,FIND("]",GL_Paste!$I7429)-FIND("[",GL_Paste!$I7429)-1),"")))</f>
        <v/>
      </c>
      <c r="D7432">
        <f>IF(GL_Paste!$B7429="","",IFERROR(INDEX(DeptName,MATCH($C7432,DeptTag,0)),"UNALLOCATED"))</f>
        <v/>
      </c>
      <c r="E7432">
        <f>IF(GL_Paste!$B7429="","",IFERROR(INDEX(AcctCat,MATCH(GL_Paste!$B7429&amp;"",AcctCode,0)),"UNKNOWN"))</f>
        <v/>
      </c>
      <c r="F7432">
        <f>IF(GL_Paste!$B7429="","",IFERROR(INDEX(AcctSub,MATCH(GL_Paste!$B7429&amp;"",AcctCode,0)),"UNKNOWN"))</f>
        <v/>
      </c>
    </row>
    <row r="7433">
      <c r="A7433" s="40">
        <f>IF(GL_Paste!$B7430="","",N(GL_Paste!$H7430)-N(GL_Paste!$G7430))</f>
        <v/>
      </c>
      <c r="B7433" s="43">
        <f>IF(GL_Paste!$B7430="","",DATE(YEAR(GL_Paste!$E7430),MONTH(GL_Paste!$E7430),1))</f>
        <v/>
      </c>
      <c r="C7433">
        <f>IF(GL_Paste!$B7430="","",IF(TRIM(GL_Paste!$M7430)&lt;&gt;"",TRIM(GL_Paste!$M7430),IFERROR(MID(GL_Paste!$I7430,FIND("[",GL_Paste!$I7430)+1,FIND("]",GL_Paste!$I7430)-FIND("[",GL_Paste!$I7430)-1),"")))</f>
        <v/>
      </c>
      <c r="D7433">
        <f>IF(GL_Paste!$B7430="","",IFERROR(INDEX(DeptName,MATCH($C7433,DeptTag,0)),"UNALLOCATED"))</f>
        <v/>
      </c>
      <c r="E7433">
        <f>IF(GL_Paste!$B7430="","",IFERROR(INDEX(AcctCat,MATCH(GL_Paste!$B7430&amp;"",AcctCode,0)),"UNKNOWN"))</f>
        <v/>
      </c>
      <c r="F7433">
        <f>IF(GL_Paste!$B7430="","",IFERROR(INDEX(AcctSub,MATCH(GL_Paste!$B7430&amp;"",AcctCode,0)),"UNKNOWN"))</f>
        <v/>
      </c>
    </row>
    <row r="7434">
      <c r="A7434" s="40">
        <f>IF(GL_Paste!$B7431="","",N(GL_Paste!$H7431)-N(GL_Paste!$G7431))</f>
        <v/>
      </c>
      <c r="B7434" s="43">
        <f>IF(GL_Paste!$B7431="","",DATE(YEAR(GL_Paste!$E7431),MONTH(GL_Paste!$E7431),1))</f>
        <v/>
      </c>
      <c r="C7434">
        <f>IF(GL_Paste!$B7431="","",IF(TRIM(GL_Paste!$M7431)&lt;&gt;"",TRIM(GL_Paste!$M7431),IFERROR(MID(GL_Paste!$I7431,FIND("[",GL_Paste!$I7431)+1,FIND("]",GL_Paste!$I7431)-FIND("[",GL_Paste!$I7431)-1),"")))</f>
        <v/>
      </c>
      <c r="D7434">
        <f>IF(GL_Paste!$B7431="","",IFERROR(INDEX(DeptName,MATCH($C7434,DeptTag,0)),"UNALLOCATED"))</f>
        <v/>
      </c>
      <c r="E7434">
        <f>IF(GL_Paste!$B7431="","",IFERROR(INDEX(AcctCat,MATCH(GL_Paste!$B7431&amp;"",AcctCode,0)),"UNKNOWN"))</f>
        <v/>
      </c>
      <c r="F7434">
        <f>IF(GL_Paste!$B7431="","",IFERROR(INDEX(AcctSub,MATCH(GL_Paste!$B7431&amp;"",AcctCode,0)),"UNKNOWN"))</f>
        <v/>
      </c>
    </row>
    <row r="7435">
      <c r="A7435" s="40">
        <f>IF(GL_Paste!$B7432="","",N(GL_Paste!$H7432)-N(GL_Paste!$G7432))</f>
        <v/>
      </c>
      <c r="B7435" s="43">
        <f>IF(GL_Paste!$B7432="","",DATE(YEAR(GL_Paste!$E7432),MONTH(GL_Paste!$E7432),1))</f>
        <v/>
      </c>
      <c r="C7435">
        <f>IF(GL_Paste!$B7432="","",IF(TRIM(GL_Paste!$M7432)&lt;&gt;"",TRIM(GL_Paste!$M7432),IFERROR(MID(GL_Paste!$I7432,FIND("[",GL_Paste!$I7432)+1,FIND("]",GL_Paste!$I7432)-FIND("[",GL_Paste!$I7432)-1),"")))</f>
        <v/>
      </c>
      <c r="D7435">
        <f>IF(GL_Paste!$B7432="","",IFERROR(INDEX(DeptName,MATCH($C7435,DeptTag,0)),"UNALLOCATED"))</f>
        <v/>
      </c>
      <c r="E7435">
        <f>IF(GL_Paste!$B7432="","",IFERROR(INDEX(AcctCat,MATCH(GL_Paste!$B7432&amp;"",AcctCode,0)),"UNKNOWN"))</f>
        <v/>
      </c>
      <c r="F7435">
        <f>IF(GL_Paste!$B7432="","",IFERROR(INDEX(AcctSub,MATCH(GL_Paste!$B7432&amp;"",AcctCode,0)),"UNKNOWN"))</f>
        <v/>
      </c>
    </row>
    <row r="7436">
      <c r="A7436" s="40">
        <f>IF(GL_Paste!$B7433="","",N(GL_Paste!$H7433)-N(GL_Paste!$G7433))</f>
        <v/>
      </c>
      <c r="B7436" s="43">
        <f>IF(GL_Paste!$B7433="","",DATE(YEAR(GL_Paste!$E7433),MONTH(GL_Paste!$E7433),1))</f>
        <v/>
      </c>
      <c r="C7436">
        <f>IF(GL_Paste!$B7433="","",IF(TRIM(GL_Paste!$M7433)&lt;&gt;"",TRIM(GL_Paste!$M7433),IFERROR(MID(GL_Paste!$I7433,FIND("[",GL_Paste!$I7433)+1,FIND("]",GL_Paste!$I7433)-FIND("[",GL_Paste!$I7433)-1),"")))</f>
        <v/>
      </c>
      <c r="D7436">
        <f>IF(GL_Paste!$B7433="","",IFERROR(INDEX(DeptName,MATCH($C7436,DeptTag,0)),"UNALLOCATED"))</f>
        <v/>
      </c>
      <c r="E7436">
        <f>IF(GL_Paste!$B7433="","",IFERROR(INDEX(AcctCat,MATCH(GL_Paste!$B7433&amp;"",AcctCode,0)),"UNKNOWN"))</f>
        <v/>
      </c>
      <c r="F7436">
        <f>IF(GL_Paste!$B7433="","",IFERROR(INDEX(AcctSub,MATCH(GL_Paste!$B7433&amp;"",AcctCode,0)),"UNKNOWN"))</f>
        <v/>
      </c>
    </row>
    <row r="7437">
      <c r="A7437" s="40">
        <f>IF(GL_Paste!$B7434="","",N(GL_Paste!$H7434)-N(GL_Paste!$G7434))</f>
        <v/>
      </c>
      <c r="B7437" s="43">
        <f>IF(GL_Paste!$B7434="","",DATE(YEAR(GL_Paste!$E7434),MONTH(GL_Paste!$E7434),1))</f>
        <v/>
      </c>
      <c r="C7437">
        <f>IF(GL_Paste!$B7434="","",IF(TRIM(GL_Paste!$M7434)&lt;&gt;"",TRIM(GL_Paste!$M7434),IFERROR(MID(GL_Paste!$I7434,FIND("[",GL_Paste!$I7434)+1,FIND("]",GL_Paste!$I7434)-FIND("[",GL_Paste!$I7434)-1),"")))</f>
        <v/>
      </c>
      <c r="D7437">
        <f>IF(GL_Paste!$B7434="","",IFERROR(INDEX(DeptName,MATCH($C7437,DeptTag,0)),"UNALLOCATED"))</f>
        <v/>
      </c>
      <c r="E7437">
        <f>IF(GL_Paste!$B7434="","",IFERROR(INDEX(AcctCat,MATCH(GL_Paste!$B7434&amp;"",AcctCode,0)),"UNKNOWN"))</f>
        <v/>
      </c>
      <c r="F7437">
        <f>IF(GL_Paste!$B7434="","",IFERROR(INDEX(AcctSub,MATCH(GL_Paste!$B7434&amp;"",AcctCode,0)),"UNKNOWN"))</f>
        <v/>
      </c>
    </row>
    <row r="7438">
      <c r="A7438" s="40">
        <f>IF(GL_Paste!$B7435="","",N(GL_Paste!$H7435)-N(GL_Paste!$G7435))</f>
        <v/>
      </c>
      <c r="B7438" s="43">
        <f>IF(GL_Paste!$B7435="","",DATE(YEAR(GL_Paste!$E7435),MONTH(GL_Paste!$E7435),1))</f>
        <v/>
      </c>
      <c r="C7438">
        <f>IF(GL_Paste!$B7435="","",IF(TRIM(GL_Paste!$M7435)&lt;&gt;"",TRIM(GL_Paste!$M7435),IFERROR(MID(GL_Paste!$I7435,FIND("[",GL_Paste!$I7435)+1,FIND("]",GL_Paste!$I7435)-FIND("[",GL_Paste!$I7435)-1),"")))</f>
        <v/>
      </c>
      <c r="D7438">
        <f>IF(GL_Paste!$B7435="","",IFERROR(INDEX(DeptName,MATCH($C7438,DeptTag,0)),"UNALLOCATED"))</f>
        <v/>
      </c>
      <c r="E7438">
        <f>IF(GL_Paste!$B7435="","",IFERROR(INDEX(AcctCat,MATCH(GL_Paste!$B7435&amp;"",AcctCode,0)),"UNKNOWN"))</f>
        <v/>
      </c>
      <c r="F7438">
        <f>IF(GL_Paste!$B7435="","",IFERROR(INDEX(AcctSub,MATCH(GL_Paste!$B7435&amp;"",AcctCode,0)),"UNKNOWN"))</f>
        <v/>
      </c>
    </row>
    <row r="7439">
      <c r="A7439" s="40">
        <f>IF(GL_Paste!$B7436="","",N(GL_Paste!$H7436)-N(GL_Paste!$G7436))</f>
        <v/>
      </c>
      <c r="B7439" s="43">
        <f>IF(GL_Paste!$B7436="","",DATE(YEAR(GL_Paste!$E7436),MONTH(GL_Paste!$E7436),1))</f>
        <v/>
      </c>
      <c r="C7439">
        <f>IF(GL_Paste!$B7436="","",IF(TRIM(GL_Paste!$M7436)&lt;&gt;"",TRIM(GL_Paste!$M7436),IFERROR(MID(GL_Paste!$I7436,FIND("[",GL_Paste!$I7436)+1,FIND("]",GL_Paste!$I7436)-FIND("[",GL_Paste!$I7436)-1),"")))</f>
        <v/>
      </c>
      <c r="D7439">
        <f>IF(GL_Paste!$B7436="","",IFERROR(INDEX(DeptName,MATCH($C7439,DeptTag,0)),"UNALLOCATED"))</f>
        <v/>
      </c>
      <c r="E7439">
        <f>IF(GL_Paste!$B7436="","",IFERROR(INDEX(AcctCat,MATCH(GL_Paste!$B7436&amp;"",AcctCode,0)),"UNKNOWN"))</f>
        <v/>
      </c>
      <c r="F7439">
        <f>IF(GL_Paste!$B7436="","",IFERROR(INDEX(AcctSub,MATCH(GL_Paste!$B7436&amp;"",AcctCode,0)),"UNKNOWN"))</f>
        <v/>
      </c>
    </row>
    <row r="7440">
      <c r="A7440" s="40">
        <f>IF(GL_Paste!$B7437="","",N(GL_Paste!$H7437)-N(GL_Paste!$G7437))</f>
        <v/>
      </c>
      <c r="B7440" s="43">
        <f>IF(GL_Paste!$B7437="","",DATE(YEAR(GL_Paste!$E7437),MONTH(GL_Paste!$E7437),1))</f>
        <v/>
      </c>
      <c r="C7440">
        <f>IF(GL_Paste!$B7437="","",IF(TRIM(GL_Paste!$M7437)&lt;&gt;"",TRIM(GL_Paste!$M7437),IFERROR(MID(GL_Paste!$I7437,FIND("[",GL_Paste!$I7437)+1,FIND("]",GL_Paste!$I7437)-FIND("[",GL_Paste!$I7437)-1),"")))</f>
        <v/>
      </c>
      <c r="D7440">
        <f>IF(GL_Paste!$B7437="","",IFERROR(INDEX(DeptName,MATCH($C7440,DeptTag,0)),"UNALLOCATED"))</f>
        <v/>
      </c>
      <c r="E7440">
        <f>IF(GL_Paste!$B7437="","",IFERROR(INDEX(AcctCat,MATCH(GL_Paste!$B7437&amp;"",AcctCode,0)),"UNKNOWN"))</f>
        <v/>
      </c>
      <c r="F7440">
        <f>IF(GL_Paste!$B7437="","",IFERROR(INDEX(AcctSub,MATCH(GL_Paste!$B7437&amp;"",AcctCode,0)),"UNKNOWN"))</f>
        <v/>
      </c>
    </row>
    <row r="7441">
      <c r="A7441" s="40">
        <f>IF(GL_Paste!$B7438="","",N(GL_Paste!$H7438)-N(GL_Paste!$G7438))</f>
        <v/>
      </c>
      <c r="B7441" s="43">
        <f>IF(GL_Paste!$B7438="","",DATE(YEAR(GL_Paste!$E7438),MONTH(GL_Paste!$E7438),1))</f>
        <v/>
      </c>
      <c r="C7441">
        <f>IF(GL_Paste!$B7438="","",IF(TRIM(GL_Paste!$M7438)&lt;&gt;"",TRIM(GL_Paste!$M7438),IFERROR(MID(GL_Paste!$I7438,FIND("[",GL_Paste!$I7438)+1,FIND("]",GL_Paste!$I7438)-FIND("[",GL_Paste!$I7438)-1),"")))</f>
        <v/>
      </c>
      <c r="D7441">
        <f>IF(GL_Paste!$B7438="","",IFERROR(INDEX(DeptName,MATCH($C7441,DeptTag,0)),"UNALLOCATED"))</f>
        <v/>
      </c>
      <c r="E7441">
        <f>IF(GL_Paste!$B7438="","",IFERROR(INDEX(AcctCat,MATCH(GL_Paste!$B7438&amp;"",AcctCode,0)),"UNKNOWN"))</f>
        <v/>
      </c>
      <c r="F7441">
        <f>IF(GL_Paste!$B7438="","",IFERROR(INDEX(AcctSub,MATCH(GL_Paste!$B7438&amp;"",AcctCode,0)),"UNKNOWN"))</f>
        <v/>
      </c>
    </row>
    <row r="7442">
      <c r="A7442" s="40">
        <f>IF(GL_Paste!$B7439="","",N(GL_Paste!$H7439)-N(GL_Paste!$G7439))</f>
        <v/>
      </c>
      <c r="B7442" s="43">
        <f>IF(GL_Paste!$B7439="","",DATE(YEAR(GL_Paste!$E7439),MONTH(GL_Paste!$E7439),1))</f>
        <v/>
      </c>
      <c r="C7442">
        <f>IF(GL_Paste!$B7439="","",IF(TRIM(GL_Paste!$M7439)&lt;&gt;"",TRIM(GL_Paste!$M7439),IFERROR(MID(GL_Paste!$I7439,FIND("[",GL_Paste!$I7439)+1,FIND("]",GL_Paste!$I7439)-FIND("[",GL_Paste!$I7439)-1),"")))</f>
        <v/>
      </c>
      <c r="D7442">
        <f>IF(GL_Paste!$B7439="","",IFERROR(INDEX(DeptName,MATCH($C7442,DeptTag,0)),"UNALLOCATED"))</f>
        <v/>
      </c>
      <c r="E7442">
        <f>IF(GL_Paste!$B7439="","",IFERROR(INDEX(AcctCat,MATCH(GL_Paste!$B7439&amp;"",AcctCode,0)),"UNKNOWN"))</f>
        <v/>
      </c>
      <c r="F7442">
        <f>IF(GL_Paste!$B7439="","",IFERROR(INDEX(AcctSub,MATCH(GL_Paste!$B7439&amp;"",AcctCode,0)),"UNKNOWN"))</f>
        <v/>
      </c>
    </row>
    <row r="7443">
      <c r="A7443" s="40">
        <f>IF(GL_Paste!$B7440="","",N(GL_Paste!$H7440)-N(GL_Paste!$G7440))</f>
        <v/>
      </c>
      <c r="B7443" s="43">
        <f>IF(GL_Paste!$B7440="","",DATE(YEAR(GL_Paste!$E7440),MONTH(GL_Paste!$E7440),1))</f>
        <v/>
      </c>
      <c r="C7443">
        <f>IF(GL_Paste!$B7440="","",IF(TRIM(GL_Paste!$M7440)&lt;&gt;"",TRIM(GL_Paste!$M7440),IFERROR(MID(GL_Paste!$I7440,FIND("[",GL_Paste!$I7440)+1,FIND("]",GL_Paste!$I7440)-FIND("[",GL_Paste!$I7440)-1),"")))</f>
        <v/>
      </c>
      <c r="D7443">
        <f>IF(GL_Paste!$B7440="","",IFERROR(INDEX(DeptName,MATCH($C7443,DeptTag,0)),"UNALLOCATED"))</f>
        <v/>
      </c>
      <c r="E7443">
        <f>IF(GL_Paste!$B7440="","",IFERROR(INDEX(AcctCat,MATCH(GL_Paste!$B7440&amp;"",AcctCode,0)),"UNKNOWN"))</f>
        <v/>
      </c>
      <c r="F7443">
        <f>IF(GL_Paste!$B7440="","",IFERROR(INDEX(AcctSub,MATCH(GL_Paste!$B7440&amp;"",AcctCode,0)),"UNKNOWN"))</f>
        <v/>
      </c>
    </row>
    <row r="7444">
      <c r="A7444" s="40">
        <f>IF(GL_Paste!$B7441="","",N(GL_Paste!$H7441)-N(GL_Paste!$G7441))</f>
        <v/>
      </c>
      <c r="B7444" s="43">
        <f>IF(GL_Paste!$B7441="","",DATE(YEAR(GL_Paste!$E7441),MONTH(GL_Paste!$E7441),1))</f>
        <v/>
      </c>
      <c r="C7444">
        <f>IF(GL_Paste!$B7441="","",IF(TRIM(GL_Paste!$M7441)&lt;&gt;"",TRIM(GL_Paste!$M7441),IFERROR(MID(GL_Paste!$I7441,FIND("[",GL_Paste!$I7441)+1,FIND("]",GL_Paste!$I7441)-FIND("[",GL_Paste!$I7441)-1),"")))</f>
        <v/>
      </c>
      <c r="D7444">
        <f>IF(GL_Paste!$B7441="","",IFERROR(INDEX(DeptName,MATCH($C7444,DeptTag,0)),"UNALLOCATED"))</f>
        <v/>
      </c>
      <c r="E7444">
        <f>IF(GL_Paste!$B7441="","",IFERROR(INDEX(AcctCat,MATCH(GL_Paste!$B7441&amp;"",AcctCode,0)),"UNKNOWN"))</f>
        <v/>
      </c>
      <c r="F7444">
        <f>IF(GL_Paste!$B7441="","",IFERROR(INDEX(AcctSub,MATCH(GL_Paste!$B7441&amp;"",AcctCode,0)),"UNKNOWN"))</f>
        <v/>
      </c>
    </row>
    <row r="7445">
      <c r="A7445" s="40">
        <f>IF(GL_Paste!$B7442="","",N(GL_Paste!$H7442)-N(GL_Paste!$G7442))</f>
        <v/>
      </c>
      <c r="B7445" s="43">
        <f>IF(GL_Paste!$B7442="","",DATE(YEAR(GL_Paste!$E7442),MONTH(GL_Paste!$E7442),1))</f>
        <v/>
      </c>
      <c r="C7445">
        <f>IF(GL_Paste!$B7442="","",IF(TRIM(GL_Paste!$M7442)&lt;&gt;"",TRIM(GL_Paste!$M7442),IFERROR(MID(GL_Paste!$I7442,FIND("[",GL_Paste!$I7442)+1,FIND("]",GL_Paste!$I7442)-FIND("[",GL_Paste!$I7442)-1),"")))</f>
        <v/>
      </c>
      <c r="D7445">
        <f>IF(GL_Paste!$B7442="","",IFERROR(INDEX(DeptName,MATCH($C7445,DeptTag,0)),"UNALLOCATED"))</f>
        <v/>
      </c>
      <c r="E7445">
        <f>IF(GL_Paste!$B7442="","",IFERROR(INDEX(AcctCat,MATCH(GL_Paste!$B7442&amp;"",AcctCode,0)),"UNKNOWN"))</f>
        <v/>
      </c>
      <c r="F7445">
        <f>IF(GL_Paste!$B7442="","",IFERROR(INDEX(AcctSub,MATCH(GL_Paste!$B7442&amp;"",AcctCode,0)),"UNKNOWN"))</f>
        <v/>
      </c>
    </row>
    <row r="7446">
      <c r="A7446" s="40">
        <f>IF(GL_Paste!$B7443="","",N(GL_Paste!$H7443)-N(GL_Paste!$G7443))</f>
        <v/>
      </c>
      <c r="B7446" s="43">
        <f>IF(GL_Paste!$B7443="","",DATE(YEAR(GL_Paste!$E7443),MONTH(GL_Paste!$E7443),1))</f>
        <v/>
      </c>
      <c r="C7446">
        <f>IF(GL_Paste!$B7443="","",IF(TRIM(GL_Paste!$M7443)&lt;&gt;"",TRIM(GL_Paste!$M7443),IFERROR(MID(GL_Paste!$I7443,FIND("[",GL_Paste!$I7443)+1,FIND("]",GL_Paste!$I7443)-FIND("[",GL_Paste!$I7443)-1),"")))</f>
        <v/>
      </c>
      <c r="D7446">
        <f>IF(GL_Paste!$B7443="","",IFERROR(INDEX(DeptName,MATCH($C7446,DeptTag,0)),"UNALLOCATED"))</f>
        <v/>
      </c>
      <c r="E7446">
        <f>IF(GL_Paste!$B7443="","",IFERROR(INDEX(AcctCat,MATCH(GL_Paste!$B7443&amp;"",AcctCode,0)),"UNKNOWN"))</f>
        <v/>
      </c>
      <c r="F7446">
        <f>IF(GL_Paste!$B7443="","",IFERROR(INDEX(AcctSub,MATCH(GL_Paste!$B7443&amp;"",AcctCode,0)),"UNKNOWN"))</f>
        <v/>
      </c>
    </row>
    <row r="7447">
      <c r="A7447" s="40">
        <f>IF(GL_Paste!$B7444="","",N(GL_Paste!$H7444)-N(GL_Paste!$G7444))</f>
        <v/>
      </c>
      <c r="B7447" s="43">
        <f>IF(GL_Paste!$B7444="","",DATE(YEAR(GL_Paste!$E7444),MONTH(GL_Paste!$E7444),1))</f>
        <v/>
      </c>
      <c r="C7447">
        <f>IF(GL_Paste!$B7444="","",IF(TRIM(GL_Paste!$M7444)&lt;&gt;"",TRIM(GL_Paste!$M7444),IFERROR(MID(GL_Paste!$I7444,FIND("[",GL_Paste!$I7444)+1,FIND("]",GL_Paste!$I7444)-FIND("[",GL_Paste!$I7444)-1),"")))</f>
        <v/>
      </c>
      <c r="D7447">
        <f>IF(GL_Paste!$B7444="","",IFERROR(INDEX(DeptName,MATCH($C7447,DeptTag,0)),"UNALLOCATED"))</f>
        <v/>
      </c>
      <c r="E7447">
        <f>IF(GL_Paste!$B7444="","",IFERROR(INDEX(AcctCat,MATCH(GL_Paste!$B7444&amp;"",AcctCode,0)),"UNKNOWN"))</f>
        <v/>
      </c>
      <c r="F7447">
        <f>IF(GL_Paste!$B7444="","",IFERROR(INDEX(AcctSub,MATCH(GL_Paste!$B7444&amp;"",AcctCode,0)),"UNKNOWN"))</f>
        <v/>
      </c>
    </row>
    <row r="7448">
      <c r="A7448" s="40">
        <f>IF(GL_Paste!$B7445="","",N(GL_Paste!$H7445)-N(GL_Paste!$G7445))</f>
        <v/>
      </c>
      <c r="B7448" s="43">
        <f>IF(GL_Paste!$B7445="","",DATE(YEAR(GL_Paste!$E7445),MONTH(GL_Paste!$E7445),1))</f>
        <v/>
      </c>
      <c r="C7448">
        <f>IF(GL_Paste!$B7445="","",IF(TRIM(GL_Paste!$M7445)&lt;&gt;"",TRIM(GL_Paste!$M7445),IFERROR(MID(GL_Paste!$I7445,FIND("[",GL_Paste!$I7445)+1,FIND("]",GL_Paste!$I7445)-FIND("[",GL_Paste!$I7445)-1),"")))</f>
        <v/>
      </c>
      <c r="D7448">
        <f>IF(GL_Paste!$B7445="","",IFERROR(INDEX(DeptName,MATCH($C7448,DeptTag,0)),"UNALLOCATED"))</f>
        <v/>
      </c>
      <c r="E7448">
        <f>IF(GL_Paste!$B7445="","",IFERROR(INDEX(AcctCat,MATCH(GL_Paste!$B7445&amp;"",AcctCode,0)),"UNKNOWN"))</f>
        <v/>
      </c>
      <c r="F7448">
        <f>IF(GL_Paste!$B7445="","",IFERROR(INDEX(AcctSub,MATCH(GL_Paste!$B7445&amp;"",AcctCode,0)),"UNKNOWN"))</f>
        <v/>
      </c>
    </row>
    <row r="7449">
      <c r="A7449" s="40">
        <f>IF(GL_Paste!$B7446="","",N(GL_Paste!$H7446)-N(GL_Paste!$G7446))</f>
        <v/>
      </c>
      <c r="B7449" s="43">
        <f>IF(GL_Paste!$B7446="","",DATE(YEAR(GL_Paste!$E7446),MONTH(GL_Paste!$E7446),1))</f>
        <v/>
      </c>
      <c r="C7449">
        <f>IF(GL_Paste!$B7446="","",IF(TRIM(GL_Paste!$M7446)&lt;&gt;"",TRIM(GL_Paste!$M7446),IFERROR(MID(GL_Paste!$I7446,FIND("[",GL_Paste!$I7446)+1,FIND("]",GL_Paste!$I7446)-FIND("[",GL_Paste!$I7446)-1),"")))</f>
        <v/>
      </c>
      <c r="D7449">
        <f>IF(GL_Paste!$B7446="","",IFERROR(INDEX(DeptName,MATCH($C7449,DeptTag,0)),"UNALLOCATED"))</f>
        <v/>
      </c>
      <c r="E7449">
        <f>IF(GL_Paste!$B7446="","",IFERROR(INDEX(AcctCat,MATCH(GL_Paste!$B7446&amp;"",AcctCode,0)),"UNKNOWN"))</f>
        <v/>
      </c>
      <c r="F7449">
        <f>IF(GL_Paste!$B7446="","",IFERROR(INDEX(AcctSub,MATCH(GL_Paste!$B7446&amp;"",AcctCode,0)),"UNKNOWN"))</f>
        <v/>
      </c>
    </row>
    <row r="7450">
      <c r="A7450" s="40">
        <f>IF(GL_Paste!$B7447="","",N(GL_Paste!$H7447)-N(GL_Paste!$G7447))</f>
        <v/>
      </c>
      <c r="B7450" s="43">
        <f>IF(GL_Paste!$B7447="","",DATE(YEAR(GL_Paste!$E7447),MONTH(GL_Paste!$E7447),1))</f>
        <v/>
      </c>
      <c r="C7450">
        <f>IF(GL_Paste!$B7447="","",IF(TRIM(GL_Paste!$M7447)&lt;&gt;"",TRIM(GL_Paste!$M7447),IFERROR(MID(GL_Paste!$I7447,FIND("[",GL_Paste!$I7447)+1,FIND("]",GL_Paste!$I7447)-FIND("[",GL_Paste!$I7447)-1),"")))</f>
        <v/>
      </c>
      <c r="D7450">
        <f>IF(GL_Paste!$B7447="","",IFERROR(INDEX(DeptName,MATCH($C7450,DeptTag,0)),"UNALLOCATED"))</f>
        <v/>
      </c>
      <c r="E7450">
        <f>IF(GL_Paste!$B7447="","",IFERROR(INDEX(AcctCat,MATCH(GL_Paste!$B7447&amp;"",AcctCode,0)),"UNKNOWN"))</f>
        <v/>
      </c>
      <c r="F7450">
        <f>IF(GL_Paste!$B7447="","",IFERROR(INDEX(AcctSub,MATCH(GL_Paste!$B7447&amp;"",AcctCode,0)),"UNKNOWN"))</f>
        <v/>
      </c>
    </row>
    <row r="7451">
      <c r="A7451" s="40">
        <f>IF(GL_Paste!$B7448="","",N(GL_Paste!$H7448)-N(GL_Paste!$G7448))</f>
        <v/>
      </c>
      <c r="B7451" s="43">
        <f>IF(GL_Paste!$B7448="","",DATE(YEAR(GL_Paste!$E7448),MONTH(GL_Paste!$E7448),1))</f>
        <v/>
      </c>
      <c r="C7451">
        <f>IF(GL_Paste!$B7448="","",IF(TRIM(GL_Paste!$M7448)&lt;&gt;"",TRIM(GL_Paste!$M7448),IFERROR(MID(GL_Paste!$I7448,FIND("[",GL_Paste!$I7448)+1,FIND("]",GL_Paste!$I7448)-FIND("[",GL_Paste!$I7448)-1),"")))</f>
        <v/>
      </c>
      <c r="D7451">
        <f>IF(GL_Paste!$B7448="","",IFERROR(INDEX(DeptName,MATCH($C7451,DeptTag,0)),"UNALLOCATED"))</f>
        <v/>
      </c>
      <c r="E7451">
        <f>IF(GL_Paste!$B7448="","",IFERROR(INDEX(AcctCat,MATCH(GL_Paste!$B7448&amp;"",AcctCode,0)),"UNKNOWN"))</f>
        <v/>
      </c>
      <c r="F7451">
        <f>IF(GL_Paste!$B7448="","",IFERROR(INDEX(AcctSub,MATCH(GL_Paste!$B7448&amp;"",AcctCode,0)),"UNKNOWN"))</f>
        <v/>
      </c>
    </row>
    <row r="7452">
      <c r="A7452" s="40">
        <f>IF(GL_Paste!$B7449="","",N(GL_Paste!$H7449)-N(GL_Paste!$G7449))</f>
        <v/>
      </c>
      <c r="B7452" s="43">
        <f>IF(GL_Paste!$B7449="","",DATE(YEAR(GL_Paste!$E7449),MONTH(GL_Paste!$E7449),1))</f>
        <v/>
      </c>
      <c r="C7452">
        <f>IF(GL_Paste!$B7449="","",IF(TRIM(GL_Paste!$M7449)&lt;&gt;"",TRIM(GL_Paste!$M7449),IFERROR(MID(GL_Paste!$I7449,FIND("[",GL_Paste!$I7449)+1,FIND("]",GL_Paste!$I7449)-FIND("[",GL_Paste!$I7449)-1),"")))</f>
        <v/>
      </c>
      <c r="D7452">
        <f>IF(GL_Paste!$B7449="","",IFERROR(INDEX(DeptName,MATCH($C7452,DeptTag,0)),"UNALLOCATED"))</f>
        <v/>
      </c>
      <c r="E7452">
        <f>IF(GL_Paste!$B7449="","",IFERROR(INDEX(AcctCat,MATCH(GL_Paste!$B7449&amp;"",AcctCode,0)),"UNKNOWN"))</f>
        <v/>
      </c>
      <c r="F7452">
        <f>IF(GL_Paste!$B7449="","",IFERROR(INDEX(AcctSub,MATCH(GL_Paste!$B7449&amp;"",AcctCode,0)),"UNKNOWN"))</f>
        <v/>
      </c>
    </row>
    <row r="7453">
      <c r="A7453" s="40">
        <f>IF(GL_Paste!$B7450="","",N(GL_Paste!$H7450)-N(GL_Paste!$G7450))</f>
        <v/>
      </c>
      <c r="B7453" s="43">
        <f>IF(GL_Paste!$B7450="","",DATE(YEAR(GL_Paste!$E7450),MONTH(GL_Paste!$E7450),1))</f>
        <v/>
      </c>
      <c r="C7453">
        <f>IF(GL_Paste!$B7450="","",IF(TRIM(GL_Paste!$M7450)&lt;&gt;"",TRIM(GL_Paste!$M7450),IFERROR(MID(GL_Paste!$I7450,FIND("[",GL_Paste!$I7450)+1,FIND("]",GL_Paste!$I7450)-FIND("[",GL_Paste!$I7450)-1),"")))</f>
        <v/>
      </c>
      <c r="D7453">
        <f>IF(GL_Paste!$B7450="","",IFERROR(INDEX(DeptName,MATCH($C7453,DeptTag,0)),"UNALLOCATED"))</f>
        <v/>
      </c>
      <c r="E7453">
        <f>IF(GL_Paste!$B7450="","",IFERROR(INDEX(AcctCat,MATCH(GL_Paste!$B7450&amp;"",AcctCode,0)),"UNKNOWN"))</f>
        <v/>
      </c>
      <c r="F7453">
        <f>IF(GL_Paste!$B7450="","",IFERROR(INDEX(AcctSub,MATCH(GL_Paste!$B7450&amp;"",AcctCode,0)),"UNKNOWN"))</f>
        <v/>
      </c>
    </row>
    <row r="7454">
      <c r="A7454" s="40">
        <f>IF(GL_Paste!$B7451="","",N(GL_Paste!$H7451)-N(GL_Paste!$G7451))</f>
        <v/>
      </c>
      <c r="B7454" s="43">
        <f>IF(GL_Paste!$B7451="","",DATE(YEAR(GL_Paste!$E7451),MONTH(GL_Paste!$E7451),1))</f>
        <v/>
      </c>
      <c r="C7454">
        <f>IF(GL_Paste!$B7451="","",IF(TRIM(GL_Paste!$M7451)&lt;&gt;"",TRIM(GL_Paste!$M7451),IFERROR(MID(GL_Paste!$I7451,FIND("[",GL_Paste!$I7451)+1,FIND("]",GL_Paste!$I7451)-FIND("[",GL_Paste!$I7451)-1),"")))</f>
        <v/>
      </c>
      <c r="D7454">
        <f>IF(GL_Paste!$B7451="","",IFERROR(INDEX(DeptName,MATCH($C7454,DeptTag,0)),"UNALLOCATED"))</f>
        <v/>
      </c>
      <c r="E7454">
        <f>IF(GL_Paste!$B7451="","",IFERROR(INDEX(AcctCat,MATCH(GL_Paste!$B7451&amp;"",AcctCode,0)),"UNKNOWN"))</f>
        <v/>
      </c>
      <c r="F7454">
        <f>IF(GL_Paste!$B7451="","",IFERROR(INDEX(AcctSub,MATCH(GL_Paste!$B7451&amp;"",AcctCode,0)),"UNKNOWN"))</f>
        <v/>
      </c>
    </row>
    <row r="7455">
      <c r="A7455" s="40">
        <f>IF(GL_Paste!$B7452="","",N(GL_Paste!$H7452)-N(GL_Paste!$G7452))</f>
        <v/>
      </c>
      <c r="B7455" s="43">
        <f>IF(GL_Paste!$B7452="","",DATE(YEAR(GL_Paste!$E7452),MONTH(GL_Paste!$E7452),1))</f>
        <v/>
      </c>
      <c r="C7455">
        <f>IF(GL_Paste!$B7452="","",IF(TRIM(GL_Paste!$M7452)&lt;&gt;"",TRIM(GL_Paste!$M7452),IFERROR(MID(GL_Paste!$I7452,FIND("[",GL_Paste!$I7452)+1,FIND("]",GL_Paste!$I7452)-FIND("[",GL_Paste!$I7452)-1),"")))</f>
        <v/>
      </c>
      <c r="D7455">
        <f>IF(GL_Paste!$B7452="","",IFERROR(INDEX(DeptName,MATCH($C7455,DeptTag,0)),"UNALLOCATED"))</f>
        <v/>
      </c>
      <c r="E7455">
        <f>IF(GL_Paste!$B7452="","",IFERROR(INDEX(AcctCat,MATCH(GL_Paste!$B7452&amp;"",AcctCode,0)),"UNKNOWN"))</f>
        <v/>
      </c>
      <c r="F7455">
        <f>IF(GL_Paste!$B7452="","",IFERROR(INDEX(AcctSub,MATCH(GL_Paste!$B7452&amp;"",AcctCode,0)),"UNKNOWN"))</f>
        <v/>
      </c>
    </row>
    <row r="7456">
      <c r="A7456" s="40">
        <f>IF(GL_Paste!$B7453="","",N(GL_Paste!$H7453)-N(GL_Paste!$G7453))</f>
        <v/>
      </c>
      <c r="B7456" s="43">
        <f>IF(GL_Paste!$B7453="","",DATE(YEAR(GL_Paste!$E7453),MONTH(GL_Paste!$E7453),1))</f>
        <v/>
      </c>
      <c r="C7456">
        <f>IF(GL_Paste!$B7453="","",IF(TRIM(GL_Paste!$M7453)&lt;&gt;"",TRIM(GL_Paste!$M7453),IFERROR(MID(GL_Paste!$I7453,FIND("[",GL_Paste!$I7453)+1,FIND("]",GL_Paste!$I7453)-FIND("[",GL_Paste!$I7453)-1),"")))</f>
        <v/>
      </c>
      <c r="D7456">
        <f>IF(GL_Paste!$B7453="","",IFERROR(INDEX(DeptName,MATCH($C7456,DeptTag,0)),"UNALLOCATED"))</f>
        <v/>
      </c>
      <c r="E7456">
        <f>IF(GL_Paste!$B7453="","",IFERROR(INDEX(AcctCat,MATCH(GL_Paste!$B7453&amp;"",AcctCode,0)),"UNKNOWN"))</f>
        <v/>
      </c>
      <c r="F7456">
        <f>IF(GL_Paste!$B7453="","",IFERROR(INDEX(AcctSub,MATCH(GL_Paste!$B7453&amp;"",AcctCode,0)),"UNKNOWN"))</f>
        <v/>
      </c>
    </row>
    <row r="7457">
      <c r="A7457" s="40">
        <f>IF(GL_Paste!$B7454="","",N(GL_Paste!$H7454)-N(GL_Paste!$G7454))</f>
        <v/>
      </c>
      <c r="B7457" s="43">
        <f>IF(GL_Paste!$B7454="","",DATE(YEAR(GL_Paste!$E7454),MONTH(GL_Paste!$E7454),1))</f>
        <v/>
      </c>
      <c r="C7457">
        <f>IF(GL_Paste!$B7454="","",IF(TRIM(GL_Paste!$M7454)&lt;&gt;"",TRIM(GL_Paste!$M7454),IFERROR(MID(GL_Paste!$I7454,FIND("[",GL_Paste!$I7454)+1,FIND("]",GL_Paste!$I7454)-FIND("[",GL_Paste!$I7454)-1),"")))</f>
        <v/>
      </c>
      <c r="D7457">
        <f>IF(GL_Paste!$B7454="","",IFERROR(INDEX(DeptName,MATCH($C7457,DeptTag,0)),"UNALLOCATED"))</f>
        <v/>
      </c>
      <c r="E7457">
        <f>IF(GL_Paste!$B7454="","",IFERROR(INDEX(AcctCat,MATCH(GL_Paste!$B7454&amp;"",AcctCode,0)),"UNKNOWN"))</f>
        <v/>
      </c>
      <c r="F7457">
        <f>IF(GL_Paste!$B7454="","",IFERROR(INDEX(AcctSub,MATCH(GL_Paste!$B7454&amp;"",AcctCode,0)),"UNKNOWN"))</f>
        <v/>
      </c>
    </row>
    <row r="7458">
      <c r="A7458" s="40">
        <f>IF(GL_Paste!$B7455="","",N(GL_Paste!$H7455)-N(GL_Paste!$G7455))</f>
        <v/>
      </c>
      <c r="B7458" s="43">
        <f>IF(GL_Paste!$B7455="","",DATE(YEAR(GL_Paste!$E7455),MONTH(GL_Paste!$E7455),1))</f>
        <v/>
      </c>
      <c r="C7458">
        <f>IF(GL_Paste!$B7455="","",IF(TRIM(GL_Paste!$M7455)&lt;&gt;"",TRIM(GL_Paste!$M7455),IFERROR(MID(GL_Paste!$I7455,FIND("[",GL_Paste!$I7455)+1,FIND("]",GL_Paste!$I7455)-FIND("[",GL_Paste!$I7455)-1),"")))</f>
        <v/>
      </c>
      <c r="D7458">
        <f>IF(GL_Paste!$B7455="","",IFERROR(INDEX(DeptName,MATCH($C7458,DeptTag,0)),"UNALLOCATED"))</f>
        <v/>
      </c>
      <c r="E7458">
        <f>IF(GL_Paste!$B7455="","",IFERROR(INDEX(AcctCat,MATCH(GL_Paste!$B7455&amp;"",AcctCode,0)),"UNKNOWN"))</f>
        <v/>
      </c>
      <c r="F7458">
        <f>IF(GL_Paste!$B7455="","",IFERROR(INDEX(AcctSub,MATCH(GL_Paste!$B7455&amp;"",AcctCode,0)),"UNKNOWN"))</f>
        <v/>
      </c>
    </row>
    <row r="7459">
      <c r="A7459" s="40">
        <f>IF(GL_Paste!$B7456="","",N(GL_Paste!$H7456)-N(GL_Paste!$G7456))</f>
        <v/>
      </c>
      <c r="B7459" s="43">
        <f>IF(GL_Paste!$B7456="","",DATE(YEAR(GL_Paste!$E7456),MONTH(GL_Paste!$E7456),1))</f>
        <v/>
      </c>
      <c r="C7459">
        <f>IF(GL_Paste!$B7456="","",IF(TRIM(GL_Paste!$M7456)&lt;&gt;"",TRIM(GL_Paste!$M7456),IFERROR(MID(GL_Paste!$I7456,FIND("[",GL_Paste!$I7456)+1,FIND("]",GL_Paste!$I7456)-FIND("[",GL_Paste!$I7456)-1),"")))</f>
        <v/>
      </c>
      <c r="D7459">
        <f>IF(GL_Paste!$B7456="","",IFERROR(INDEX(DeptName,MATCH($C7459,DeptTag,0)),"UNALLOCATED"))</f>
        <v/>
      </c>
      <c r="E7459">
        <f>IF(GL_Paste!$B7456="","",IFERROR(INDEX(AcctCat,MATCH(GL_Paste!$B7456&amp;"",AcctCode,0)),"UNKNOWN"))</f>
        <v/>
      </c>
      <c r="F7459">
        <f>IF(GL_Paste!$B7456="","",IFERROR(INDEX(AcctSub,MATCH(GL_Paste!$B7456&amp;"",AcctCode,0)),"UNKNOWN"))</f>
        <v/>
      </c>
    </row>
    <row r="7460">
      <c r="A7460" s="40">
        <f>IF(GL_Paste!$B7457="","",N(GL_Paste!$H7457)-N(GL_Paste!$G7457))</f>
        <v/>
      </c>
      <c r="B7460" s="43">
        <f>IF(GL_Paste!$B7457="","",DATE(YEAR(GL_Paste!$E7457),MONTH(GL_Paste!$E7457),1))</f>
        <v/>
      </c>
      <c r="C7460">
        <f>IF(GL_Paste!$B7457="","",IF(TRIM(GL_Paste!$M7457)&lt;&gt;"",TRIM(GL_Paste!$M7457),IFERROR(MID(GL_Paste!$I7457,FIND("[",GL_Paste!$I7457)+1,FIND("]",GL_Paste!$I7457)-FIND("[",GL_Paste!$I7457)-1),"")))</f>
        <v/>
      </c>
      <c r="D7460">
        <f>IF(GL_Paste!$B7457="","",IFERROR(INDEX(DeptName,MATCH($C7460,DeptTag,0)),"UNALLOCATED"))</f>
        <v/>
      </c>
      <c r="E7460">
        <f>IF(GL_Paste!$B7457="","",IFERROR(INDEX(AcctCat,MATCH(GL_Paste!$B7457&amp;"",AcctCode,0)),"UNKNOWN"))</f>
        <v/>
      </c>
      <c r="F7460">
        <f>IF(GL_Paste!$B7457="","",IFERROR(INDEX(AcctSub,MATCH(GL_Paste!$B7457&amp;"",AcctCode,0)),"UNKNOWN"))</f>
        <v/>
      </c>
    </row>
    <row r="7461">
      <c r="A7461" s="40">
        <f>IF(GL_Paste!$B7458="","",N(GL_Paste!$H7458)-N(GL_Paste!$G7458))</f>
        <v/>
      </c>
      <c r="B7461" s="43">
        <f>IF(GL_Paste!$B7458="","",DATE(YEAR(GL_Paste!$E7458),MONTH(GL_Paste!$E7458),1))</f>
        <v/>
      </c>
      <c r="C7461">
        <f>IF(GL_Paste!$B7458="","",IF(TRIM(GL_Paste!$M7458)&lt;&gt;"",TRIM(GL_Paste!$M7458),IFERROR(MID(GL_Paste!$I7458,FIND("[",GL_Paste!$I7458)+1,FIND("]",GL_Paste!$I7458)-FIND("[",GL_Paste!$I7458)-1),"")))</f>
        <v/>
      </c>
      <c r="D7461">
        <f>IF(GL_Paste!$B7458="","",IFERROR(INDEX(DeptName,MATCH($C7461,DeptTag,0)),"UNALLOCATED"))</f>
        <v/>
      </c>
      <c r="E7461">
        <f>IF(GL_Paste!$B7458="","",IFERROR(INDEX(AcctCat,MATCH(GL_Paste!$B7458&amp;"",AcctCode,0)),"UNKNOWN"))</f>
        <v/>
      </c>
      <c r="F7461">
        <f>IF(GL_Paste!$B7458="","",IFERROR(INDEX(AcctSub,MATCH(GL_Paste!$B7458&amp;"",AcctCode,0)),"UNKNOWN"))</f>
        <v/>
      </c>
    </row>
    <row r="7462">
      <c r="A7462" s="40">
        <f>IF(GL_Paste!$B7459="","",N(GL_Paste!$H7459)-N(GL_Paste!$G7459))</f>
        <v/>
      </c>
      <c r="B7462" s="43">
        <f>IF(GL_Paste!$B7459="","",DATE(YEAR(GL_Paste!$E7459),MONTH(GL_Paste!$E7459),1))</f>
        <v/>
      </c>
      <c r="C7462">
        <f>IF(GL_Paste!$B7459="","",IF(TRIM(GL_Paste!$M7459)&lt;&gt;"",TRIM(GL_Paste!$M7459),IFERROR(MID(GL_Paste!$I7459,FIND("[",GL_Paste!$I7459)+1,FIND("]",GL_Paste!$I7459)-FIND("[",GL_Paste!$I7459)-1),"")))</f>
        <v/>
      </c>
      <c r="D7462">
        <f>IF(GL_Paste!$B7459="","",IFERROR(INDEX(DeptName,MATCH($C7462,DeptTag,0)),"UNALLOCATED"))</f>
        <v/>
      </c>
      <c r="E7462">
        <f>IF(GL_Paste!$B7459="","",IFERROR(INDEX(AcctCat,MATCH(GL_Paste!$B7459&amp;"",AcctCode,0)),"UNKNOWN"))</f>
        <v/>
      </c>
      <c r="F7462">
        <f>IF(GL_Paste!$B7459="","",IFERROR(INDEX(AcctSub,MATCH(GL_Paste!$B7459&amp;"",AcctCode,0)),"UNKNOWN"))</f>
        <v/>
      </c>
    </row>
    <row r="7463">
      <c r="A7463" s="40">
        <f>IF(GL_Paste!$B7460="","",N(GL_Paste!$H7460)-N(GL_Paste!$G7460))</f>
        <v/>
      </c>
      <c r="B7463" s="43">
        <f>IF(GL_Paste!$B7460="","",DATE(YEAR(GL_Paste!$E7460),MONTH(GL_Paste!$E7460),1))</f>
        <v/>
      </c>
      <c r="C7463">
        <f>IF(GL_Paste!$B7460="","",IF(TRIM(GL_Paste!$M7460)&lt;&gt;"",TRIM(GL_Paste!$M7460),IFERROR(MID(GL_Paste!$I7460,FIND("[",GL_Paste!$I7460)+1,FIND("]",GL_Paste!$I7460)-FIND("[",GL_Paste!$I7460)-1),"")))</f>
        <v/>
      </c>
      <c r="D7463">
        <f>IF(GL_Paste!$B7460="","",IFERROR(INDEX(DeptName,MATCH($C7463,DeptTag,0)),"UNALLOCATED"))</f>
        <v/>
      </c>
      <c r="E7463">
        <f>IF(GL_Paste!$B7460="","",IFERROR(INDEX(AcctCat,MATCH(GL_Paste!$B7460&amp;"",AcctCode,0)),"UNKNOWN"))</f>
        <v/>
      </c>
      <c r="F7463">
        <f>IF(GL_Paste!$B7460="","",IFERROR(INDEX(AcctSub,MATCH(GL_Paste!$B7460&amp;"",AcctCode,0)),"UNKNOWN"))</f>
        <v/>
      </c>
    </row>
    <row r="7464">
      <c r="A7464" s="40">
        <f>IF(GL_Paste!$B7461="","",N(GL_Paste!$H7461)-N(GL_Paste!$G7461))</f>
        <v/>
      </c>
      <c r="B7464" s="43">
        <f>IF(GL_Paste!$B7461="","",DATE(YEAR(GL_Paste!$E7461),MONTH(GL_Paste!$E7461),1))</f>
        <v/>
      </c>
      <c r="C7464">
        <f>IF(GL_Paste!$B7461="","",IF(TRIM(GL_Paste!$M7461)&lt;&gt;"",TRIM(GL_Paste!$M7461),IFERROR(MID(GL_Paste!$I7461,FIND("[",GL_Paste!$I7461)+1,FIND("]",GL_Paste!$I7461)-FIND("[",GL_Paste!$I7461)-1),"")))</f>
        <v/>
      </c>
      <c r="D7464">
        <f>IF(GL_Paste!$B7461="","",IFERROR(INDEX(DeptName,MATCH($C7464,DeptTag,0)),"UNALLOCATED"))</f>
        <v/>
      </c>
      <c r="E7464">
        <f>IF(GL_Paste!$B7461="","",IFERROR(INDEX(AcctCat,MATCH(GL_Paste!$B7461&amp;"",AcctCode,0)),"UNKNOWN"))</f>
        <v/>
      </c>
      <c r="F7464">
        <f>IF(GL_Paste!$B7461="","",IFERROR(INDEX(AcctSub,MATCH(GL_Paste!$B7461&amp;"",AcctCode,0)),"UNKNOWN"))</f>
        <v/>
      </c>
    </row>
    <row r="7465">
      <c r="A7465" s="40">
        <f>IF(GL_Paste!$B7462="","",N(GL_Paste!$H7462)-N(GL_Paste!$G7462))</f>
        <v/>
      </c>
      <c r="B7465" s="43">
        <f>IF(GL_Paste!$B7462="","",DATE(YEAR(GL_Paste!$E7462),MONTH(GL_Paste!$E7462),1))</f>
        <v/>
      </c>
      <c r="C7465">
        <f>IF(GL_Paste!$B7462="","",IF(TRIM(GL_Paste!$M7462)&lt;&gt;"",TRIM(GL_Paste!$M7462),IFERROR(MID(GL_Paste!$I7462,FIND("[",GL_Paste!$I7462)+1,FIND("]",GL_Paste!$I7462)-FIND("[",GL_Paste!$I7462)-1),"")))</f>
        <v/>
      </c>
      <c r="D7465">
        <f>IF(GL_Paste!$B7462="","",IFERROR(INDEX(DeptName,MATCH($C7465,DeptTag,0)),"UNALLOCATED"))</f>
        <v/>
      </c>
      <c r="E7465">
        <f>IF(GL_Paste!$B7462="","",IFERROR(INDEX(AcctCat,MATCH(GL_Paste!$B7462&amp;"",AcctCode,0)),"UNKNOWN"))</f>
        <v/>
      </c>
      <c r="F7465">
        <f>IF(GL_Paste!$B7462="","",IFERROR(INDEX(AcctSub,MATCH(GL_Paste!$B7462&amp;"",AcctCode,0)),"UNKNOWN"))</f>
        <v/>
      </c>
    </row>
    <row r="7466">
      <c r="A7466" s="40">
        <f>IF(GL_Paste!$B7463="","",N(GL_Paste!$H7463)-N(GL_Paste!$G7463))</f>
        <v/>
      </c>
      <c r="B7466" s="43">
        <f>IF(GL_Paste!$B7463="","",DATE(YEAR(GL_Paste!$E7463),MONTH(GL_Paste!$E7463),1))</f>
        <v/>
      </c>
      <c r="C7466">
        <f>IF(GL_Paste!$B7463="","",IF(TRIM(GL_Paste!$M7463)&lt;&gt;"",TRIM(GL_Paste!$M7463),IFERROR(MID(GL_Paste!$I7463,FIND("[",GL_Paste!$I7463)+1,FIND("]",GL_Paste!$I7463)-FIND("[",GL_Paste!$I7463)-1),"")))</f>
        <v/>
      </c>
      <c r="D7466">
        <f>IF(GL_Paste!$B7463="","",IFERROR(INDEX(DeptName,MATCH($C7466,DeptTag,0)),"UNALLOCATED"))</f>
        <v/>
      </c>
      <c r="E7466">
        <f>IF(GL_Paste!$B7463="","",IFERROR(INDEX(AcctCat,MATCH(GL_Paste!$B7463&amp;"",AcctCode,0)),"UNKNOWN"))</f>
        <v/>
      </c>
      <c r="F7466">
        <f>IF(GL_Paste!$B7463="","",IFERROR(INDEX(AcctSub,MATCH(GL_Paste!$B7463&amp;"",AcctCode,0)),"UNKNOWN"))</f>
        <v/>
      </c>
    </row>
    <row r="7467">
      <c r="A7467" s="40">
        <f>IF(GL_Paste!$B7464="","",N(GL_Paste!$H7464)-N(GL_Paste!$G7464))</f>
        <v/>
      </c>
      <c r="B7467" s="43">
        <f>IF(GL_Paste!$B7464="","",DATE(YEAR(GL_Paste!$E7464),MONTH(GL_Paste!$E7464),1))</f>
        <v/>
      </c>
      <c r="C7467">
        <f>IF(GL_Paste!$B7464="","",IF(TRIM(GL_Paste!$M7464)&lt;&gt;"",TRIM(GL_Paste!$M7464),IFERROR(MID(GL_Paste!$I7464,FIND("[",GL_Paste!$I7464)+1,FIND("]",GL_Paste!$I7464)-FIND("[",GL_Paste!$I7464)-1),"")))</f>
        <v/>
      </c>
      <c r="D7467">
        <f>IF(GL_Paste!$B7464="","",IFERROR(INDEX(DeptName,MATCH($C7467,DeptTag,0)),"UNALLOCATED"))</f>
        <v/>
      </c>
      <c r="E7467">
        <f>IF(GL_Paste!$B7464="","",IFERROR(INDEX(AcctCat,MATCH(GL_Paste!$B7464&amp;"",AcctCode,0)),"UNKNOWN"))</f>
        <v/>
      </c>
      <c r="F7467">
        <f>IF(GL_Paste!$B7464="","",IFERROR(INDEX(AcctSub,MATCH(GL_Paste!$B7464&amp;"",AcctCode,0)),"UNKNOWN"))</f>
        <v/>
      </c>
    </row>
    <row r="7468">
      <c r="A7468" s="40">
        <f>IF(GL_Paste!$B7465="","",N(GL_Paste!$H7465)-N(GL_Paste!$G7465))</f>
        <v/>
      </c>
      <c r="B7468" s="43">
        <f>IF(GL_Paste!$B7465="","",DATE(YEAR(GL_Paste!$E7465),MONTH(GL_Paste!$E7465),1))</f>
        <v/>
      </c>
      <c r="C7468">
        <f>IF(GL_Paste!$B7465="","",IF(TRIM(GL_Paste!$M7465)&lt;&gt;"",TRIM(GL_Paste!$M7465),IFERROR(MID(GL_Paste!$I7465,FIND("[",GL_Paste!$I7465)+1,FIND("]",GL_Paste!$I7465)-FIND("[",GL_Paste!$I7465)-1),"")))</f>
        <v/>
      </c>
      <c r="D7468">
        <f>IF(GL_Paste!$B7465="","",IFERROR(INDEX(DeptName,MATCH($C7468,DeptTag,0)),"UNALLOCATED"))</f>
        <v/>
      </c>
      <c r="E7468">
        <f>IF(GL_Paste!$B7465="","",IFERROR(INDEX(AcctCat,MATCH(GL_Paste!$B7465&amp;"",AcctCode,0)),"UNKNOWN"))</f>
        <v/>
      </c>
      <c r="F7468">
        <f>IF(GL_Paste!$B7465="","",IFERROR(INDEX(AcctSub,MATCH(GL_Paste!$B7465&amp;"",AcctCode,0)),"UNKNOWN"))</f>
        <v/>
      </c>
    </row>
    <row r="7469">
      <c r="A7469" s="40">
        <f>IF(GL_Paste!$B7466="","",N(GL_Paste!$H7466)-N(GL_Paste!$G7466))</f>
        <v/>
      </c>
      <c r="B7469" s="43">
        <f>IF(GL_Paste!$B7466="","",DATE(YEAR(GL_Paste!$E7466),MONTH(GL_Paste!$E7466),1))</f>
        <v/>
      </c>
      <c r="C7469">
        <f>IF(GL_Paste!$B7466="","",IF(TRIM(GL_Paste!$M7466)&lt;&gt;"",TRIM(GL_Paste!$M7466),IFERROR(MID(GL_Paste!$I7466,FIND("[",GL_Paste!$I7466)+1,FIND("]",GL_Paste!$I7466)-FIND("[",GL_Paste!$I7466)-1),"")))</f>
        <v/>
      </c>
      <c r="D7469">
        <f>IF(GL_Paste!$B7466="","",IFERROR(INDEX(DeptName,MATCH($C7469,DeptTag,0)),"UNALLOCATED"))</f>
        <v/>
      </c>
      <c r="E7469">
        <f>IF(GL_Paste!$B7466="","",IFERROR(INDEX(AcctCat,MATCH(GL_Paste!$B7466&amp;"",AcctCode,0)),"UNKNOWN"))</f>
        <v/>
      </c>
      <c r="F7469">
        <f>IF(GL_Paste!$B7466="","",IFERROR(INDEX(AcctSub,MATCH(GL_Paste!$B7466&amp;"",AcctCode,0)),"UNKNOWN"))</f>
        <v/>
      </c>
    </row>
    <row r="7470">
      <c r="A7470" s="40">
        <f>IF(GL_Paste!$B7467="","",N(GL_Paste!$H7467)-N(GL_Paste!$G7467))</f>
        <v/>
      </c>
      <c r="B7470" s="43">
        <f>IF(GL_Paste!$B7467="","",DATE(YEAR(GL_Paste!$E7467),MONTH(GL_Paste!$E7467),1))</f>
        <v/>
      </c>
      <c r="C7470">
        <f>IF(GL_Paste!$B7467="","",IF(TRIM(GL_Paste!$M7467)&lt;&gt;"",TRIM(GL_Paste!$M7467),IFERROR(MID(GL_Paste!$I7467,FIND("[",GL_Paste!$I7467)+1,FIND("]",GL_Paste!$I7467)-FIND("[",GL_Paste!$I7467)-1),"")))</f>
        <v/>
      </c>
      <c r="D7470">
        <f>IF(GL_Paste!$B7467="","",IFERROR(INDEX(DeptName,MATCH($C7470,DeptTag,0)),"UNALLOCATED"))</f>
        <v/>
      </c>
      <c r="E7470">
        <f>IF(GL_Paste!$B7467="","",IFERROR(INDEX(AcctCat,MATCH(GL_Paste!$B7467&amp;"",AcctCode,0)),"UNKNOWN"))</f>
        <v/>
      </c>
      <c r="F7470">
        <f>IF(GL_Paste!$B7467="","",IFERROR(INDEX(AcctSub,MATCH(GL_Paste!$B7467&amp;"",AcctCode,0)),"UNKNOWN"))</f>
        <v/>
      </c>
    </row>
    <row r="7471">
      <c r="A7471" s="40">
        <f>IF(GL_Paste!$B7468="","",N(GL_Paste!$H7468)-N(GL_Paste!$G7468))</f>
        <v/>
      </c>
      <c r="B7471" s="43">
        <f>IF(GL_Paste!$B7468="","",DATE(YEAR(GL_Paste!$E7468),MONTH(GL_Paste!$E7468),1))</f>
        <v/>
      </c>
      <c r="C7471">
        <f>IF(GL_Paste!$B7468="","",IF(TRIM(GL_Paste!$M7468)&lt;&gt;"",TRIM(GL_Paste!$M7468),IFERROR(MID(GL_Paste!$I7468,FIND("[",GL_Paste!$I7468)+1,FIND("]",GL_Paste!$I7468)-FIND("[",GL_Paste!$I7468)-1),"")))</f>
        <v/>
      </c>
      <c r="D7471">
        <f>IF(GL_Paste!$B7468="","",IFERROR(INDEX(DeptName,MATCH($C7471,DeptTag,0)),"UNALLOCATED"))</f>
        <v/>
      </c>
      <c r="E7471">
        <f>IF(GL_Paste!$B7468="","",IFERROR(INDEX(AcctCat,MATCH(GL_Paste!$B7468&amp;"",AcctCode,0)),"UNKNOWN"))</f>
        <v/>
      </c>
      <c r="F7471">
        <f>IF(GL_Paste!$B7468="","",IFERROR(INDEX(AcctSub,MATCH(GL_Paste!$B7468&amp;"",AcctCode,0)),"UNKNOWN"))</f>
        <v/>
      </c>
    </row>
    <row r="7472">
      <c r="A7472" s="40">
        <f>IF(GL_Paste!$B7469="","",N(GL_Paste!$H7469)-N(GL_Paste!$G7469))</f>
        <v/>
      </c>
      <c r="B7472" s="43">
        <f>IF(GL_Paste!$B7469="","",DATE(YEAR(GL_Paste!$E7469),MONTH(GL_Paste!$E7469),1))</f>
        <v/>
      </c>
      <c r="C7472">
        <f>IF(GL_Paste!$B7469="","",IF(TRIM(GL_Paste!$M7469)&lt;&gt;"",TRIM(GL_Paste!$M7469),IFERROR(MID(GL_Paste!$I7469,FIND("[",GL_Paste!$I7469)+1,FIND("]",GL_Paste!$I7469)-FIND("[",GL_Paste!$I7469)-1),"")))</f>
        <v/>
      </c>
      <c r="D7472">
        <f>IF(GL_Paste!$B7469="","",IFERROR(INDEX(DeptName,MATCH($C7472,DeptTag,0)),"UNALLOCATED"))</f>
        <v/>
      </c>
      <c r="E7472">
        <f>IF(GL_Paste!$B7469="","",IFERROR(INDEX(AcctCat,MATCH(GL_Paste!$B7469&amp;"",AcctCode,0)),"UNKNOWN"))</f>
        <v/>
      </c>
      <c r="F7472">
        <f>IF(GL_Paste!$B7469="","",IFERROR(INDEX(AcctSub,MATCH(GL_Paste!$B7469&amp;"",AcctCode,0)),"UNKNOWN"))</f>
        <v/>
      </c>
    </row>
    <row r="7473">
      <c r="A7473" s="40">
        <f>IF(GL_Paste!$B7470="","",N(GL_Paste!$H7470)-N(GL_Paste!$G7470))</f>
        <v/>
      </c>
      <c r="B7473" s="43">
        <f>IF(GL_Paste!$B7470="","",DATE(YEAR(GL_Paste!$E7470),MONTH(GL_Paste!$E7470),1))</f>
        <v/>
      </c>
      <c r="C7473">
        <f>IF(GL_Paste!$B7470="","",IF(TRIM(GL_Paste!$M7470)&lt;&gt;"",TRIM(GL_Paste!$M7470),IFERROR(MID(GL_Paste!$I7470,FIND("[",GL_Paste!$I7470)+1,FIND("]",GL_Paste!$I7470)-FIND("[",GL_Paste!$I7470)-1),"")))</f>
        <v/>
      </c>
      <c r="D7473">
        <f>IF(GL_Paste!$B7470="","",IFERROR(INDEX(DeptName,MATCH($C7473,DeptTag,0)),"UNALLOCATED"))</f>
        <v/>
      </c>
      <c r="E7473">
        <f>IF(GL_Paste!$B7470="","",IFERROR(INDEX(AcctCat,MATCH(GL_Paste!$B7470&amp;"",AcctCode,0)),"UNKNOWN"))</f>
        <v/>
      </c>
      <c r="F7473">
        <f>IF(GL_Paste!$B7470="","",IFERROR(INDEX(AcctSub,MATCH(GL_Paste!$B7470&amp;"",AcctCode,0)),"UNKNOWN"))</f>
        <v/>
      </c>
    </row>
    <row r="7474">
      <c r="A7474" s="40">
        <f>IF(GL_Paste!$B7471="","",N(GL_Paste!$H7471)-N(GL_Paste!$G7471))</f>
        <v/>
      </c>
      <c r="B7474" s="43">
        <f>IF(GL_Paste!$B7471="","",DATE(YEAR(GL_Paste!$E7471),MONTH(GL_Paste!$E7471),1))</f>
        <v/>
      </c>
      <c r="C7474">
        <f>IF(GL_Paste!$B7471="","",IF(TRIM(GL_Paste!$M7471)&lt;&gt;"",TRIM(GL_Paste!$M7471),IFERROR(MID(GL_Paste!$I7471,FIND("[",GL_Paste!$I7471)+1,FIND("]",GL_Paste!$I7471)-FIND("[",GL_Paste!$I7471)-1),"")))</f>
        <v/>
      </c>
      <c r="D7474">
        <f>IF(GL_Paste!$B7471="","",IFERROR(INDEX(DeptName,MATCH($C7474,DeptTag,0)),"UNALLOCATED"))</f>
        <v/>
      </c>
      <c r="E7474">
        <f>IF(GL_Paste!$B7471="","",IFERROR(INDEX(AcctCat,MATCH(GL_Paste!$B7471&amp;"",AcctCode,0)),"UNKNOWN"))</f>
        <v/>
      </c>
      <c r="F7474">
        <f>IF(GL_Paste!$B7471="","",IFERROR(INDEX(AcctSub,MATCH(GL_Paste!$B7471&amp;"",AcctCode,0)),"UNKNOWN"))</f>
        <v/>
      </c>
    </row>
    <row r="7475">
      <c r="A7475" s="40">
        <f>IF(GL_Paste!$B7472="","",N(GL_Paste!$H7472)-N(GL_Paste!$G7472))</f>
        <v/>
      </c>
      <c r="B7475" s="43">
        <f>IF(GL_Paste!$B7472="","",DATE(YEAR(GL_Paste!$E7472),MONTH(GL_Paste!$E7472),1))</f>
        <v/>
      </c>
      <c r="C7475">
        <f>IF(GL_Paste!$B7472="","",IF(TRIM(GL_Paste!$M7472)&lt;&gt;"",TRIM(GL_Paste!$M7472),IFERROR(MID(GL_Paste!$I7472,FIND("[",GL_Paste!$I7472)+1,FIND("]",GL_Paste!$I7472)-FIND("[",GL_Paste!$I7472)-1),"")))</f>
        <v/>
      </c>
      <c r="D7475">
        <f>IF(GL_Paste!$B7472="","",IFERROR(INDEX(DeptName,MATCH($C7475,DeptTag,0)),"UNALLOCATED"))</f>
        <v/>
      </c>
      <c r="E7475">
        <f>IF(GL_Paste!$B7472="","",IFERROR(INDEX(AcctCat,MATCH(GL_Paste!$B7472&amp;"",AcctCode,0)),"UNKNOWN"))</f>
        <v/>
      </c>
      <c r="F7475">
        <f>IF(GL_Paste!$B7472="","",IFERROR(INDEX(AcctSub,MATCH(GL_Paste!$B7472&amp;"",AcctCode,0)),"UNKNOWN"))</f>
        <v/>
      </c>
    </row>
    <row r="7476">
      <c r="A7476" s="40">
        <f>IF(GL_Paste!$B7473="","",N(GL_Paste!$H7473)-N(GL_Paste!$G7473))</f>
        <v/>
      </c>
      <c r="B7476" s="43">
        <f>IF(GL_Paste!$B7473="","",DATE(YEAR(GL_Paste!$E7473),MONTH(GL_Paste!$E7473),1))</f>
        <v/>
      </c>
      <c r="C7476">
        <f>IF(GL_Paste!$B7473="","",IF(TRIM(GL_Paste!$M7473)&lt;&gt;"",TRIM(GL_Paste!$M7473),IFERROR(MID(GL_Paste!$I7473,FIND("[",GL_Paste!$I7473)+1,FIND("]",GL_Paste!$I7473)-FIND("[",GL_Paste!$I7473)-1),"")))</f>
        <v/>
      </c>
      <c r="D7476">
        <f>IF(GL_Paste!$B7473="","",IFERROR(INDEX(DeptName,MATCH($C7476,DeptTag,0)),"UNALLOCATED"))</f>
        <v/>
      </c>
      <c r="E7476">
        <f>IF(GL_Paste!$B7473="","",IFERROR(INDEX(AcctCat,MATCH(GL_Paste!$B7473&amp;"",AcctCode,0)),"UNKNOWN"))</f>
        <v/>
      </c>
      <c r="F7476">
        <f>IF(GL_Paste!$B7473="","",IFERROR(INDEX(AcctSub,MATCH(GL_Paste!$B7473&amp;"",AcctCode,0)),"UNKNOWN"))</f>
        <v/>
      </c>
    </row>
    <row r="7477">
      <c r="A7477" s="40">
        <f>IF(GL_Paste!$B7474="","",N(GL_Paste!$H7474)-N(GL_Paste!$G7474))</f>
        <v/>
      </c>
      <c r="B7477" s="43">
        <f>IF(GL_Paste!$B7474="","",DATE(YEAR(GL_Paste!$E7474),MONTH(GL_Paste!$E7474),1))</f>
        <v/>
      </c>
      <c r="C7477">
        <f>IF(GL_Paste!$B7474="","",IF(TRIM(GL_Paste!$M7474)&lt;&gt;"",TRIM(GL_Paste!$M7474),IFERROR(MID(GL_Paste!$I7474,FIND("[",GL_Paste!$I7474)+1,FIND("]",GL_Paste!$I7474)-FIND("[",GL_Paste!$I7474)-1),"")))</f>
        <v/>
      </c>
      <c r="D7477">
        <f>IF(GL_Paste!$B7474="","",IFERROR(INDEX(DeptName,MATCH($C7477,DeptTag,0)),"UNALLOCATED"))</f>
        <v/>
      </c>
      <c r="E7477">
        <f>IF(GL_Paste!$B7474="","",IFERROR(INDEX(AcctCat,MATCH(GL_Paste!$B7474&amp;"",AcctCode,0)),"UNKNOWN"))</f>
        <v/>
      </c>
      <c r="F7477">
        <f>IF(GL_Paste!$B7474="","",IFERROR(INDEX(AcctSub,MATCH(GL_Paste!$B7474&amp;"",AcctCode,0)),"UNKNOWN"))</f>
        <v/>
      </c>
    </row>
    <row r="7478">
      <c r="A7478" s="40">
        <f>IF(GL_Paste!$B7475="","",N(GL_Paste!$H7475)-N(GL_Paste!$G7475))</f>
        <v/>
      </c>
      <c r="B7478" s="43">
        <f>IF(GL_Paste!$B7475="","",DATE(YEAR(GL_Paste!$E7475),MONTH(GL_Paste!$E7475),1))</f>
        <v/>
      </c>
      <c r="C7478">
        <f>IF(GL_Paste!$B7475="","",IF(TRIM(GL_Paste!$M7475)&lt;&gt;"",TRIM(GL_Paste!$M7475),IFERROR(MID(GL_Paste!$I7475,FIND("[",GL_Paste!$I7475)+1,FIND("]",GL_Paste!$I7475)-FIND("[",GL_Paste!$I7475)-1),"")))</f>
        <v/>
      </c>
      <c r="D7478">
        <f>IF(GL_Paste!$B7475="","",IFERROR(INDEX(DeptName,MATCH($C7478,DeptTag,0)),"UNALLOCATED"))</f>
        <v/>
      </c>
      <c r="E7478">
        <f>IF(GL_Paste!$B7475="","",IFERROR(INDEX(AcctCat,MATCH(GL_Paste!$B7475&amp;"",AcctCode,0)),"UNKNOWN"))</f>
        <v/>
      </c>
      <c r="F7478">
        <f>IF(GL_Paste!$B7475="","",IFERROR(INDEX(AcctSub,MATCH(GL_Paste!$B7475&amp;"",AcctCode,0)),"UNKNOWN"))</f>
        <v/>
      </c>
    </row>
    <row r="7479">
      <c r="A7479" s="40">
        <f>IF(GL_Paste!$B7476="","",N(GL_Paste!$H7476)-N(GL_Paste!$G7476))</f>
        <v/>
      </c>
      <c r="B7479" s="43">
        <f>IF(GL_Paste!$B7476="","",DATE(YEAR(GL_Paste!$E7476),MONTH(GL_Paste!$E7476),1))</f>
        <v/>
      </c>
      <c r="C7479">
        <f>IF(GL_Paste!$B7476="","",IF(TRIM(GL_Paste!$M7476)&lt;&gt;"",TRIM(GL_Paste!$M7476),IFERROR(MID(GL_Paste!$I7476,FIND("[",GL_Paste!$I7476)+1,FIND("]",GL_Paste!$I7476)-FIND("[",GL_Paste!$I7476)-1),"")))</f>
        <v/>
      </c>
      <c r="D7479">
        <f>IF(GL_Paste!$B7476="","",IFERROR(INDEX(DeptName,MATCH($C7479,DeptTag,0)),"UNALLOCATED"))</f>
        <v/>
      </c>
      <c r="E7479">
        <f>IF(GL_Paste!$B7476="","",IFERROR(INDEX(AcctCat,MATCH(GL_Paste!$B7476&amp;"",AcctCode,0)),"UNKNOWN"))</f>
        <v/>
      </c>
      <c r="F7479">
        <f>IF(GL_Paste!$B7476="","",IFERROR(INDEX(AcctSub,MATCH(GL_Paste!$B7476&amp;"",AcctCode,0)),"UNKNOWN"))</f>
        <v/>
      </c>
    </row>
    <row r="7480">
      <c r="A7480" s="40">
        <f>IF(GL_Paste!$B7477="","",N(GL_Paste!$H7477)-N(GL_Paste!$G7477))</f>
        <v/>
      </c>
      <c r="B7480" s="43">
        <f>IF(GL_Paste!$B7477="","",DATE(YEAR(GL_Paste!$E7477),MONTH(GL_Paste!$E7477),1))</f>
        <v/>
      </c>
      <c r="C7480">
        <f>IF(GL_Paste!$B7477="","",IF(TRIM(GL_Paste!$M7477)&lt;&gt;"",TRIM(GL_Paste!$M7477),IFERROR(MID(GL_Paste!$I7477,FIND("[",GL_Paste!$I7477)+1,FIND("]",GL_Paste!$I7477)-FIND("[",GL_Paste!$I7477)-1),"")))</f>
        <v/>
      </c>
      <c r="D7480">
        <f>IF(GL_Paste!$B7477="","",IFERROR(INDEX(DeptName,MATCH($C7480,DeptTag,0)),"UNALLOCATED"))</f>
        <v/>
      </c>
      <c r="E7480">
        <f>IF(GL_Paste!$B7477="","",IFERROR(INDEX(AcctCat,MATCH(GL_Paste!$B7477&amp;"",AcctCode,0)),"UNKNOWN"))</f>
        <v/>
      </c>
      <c r="F7480">
        <f>IF(GL_Paste!$B7477="","",IFERROR(INDEX(AcctSub,MATCH(GL_Paste!$B7477&amp;"",AcctCode,0)),"UNKNOWN"))</f>
        <v/>
      </c>
    </row>
    <row r="7481">
      <c r="A7481" s="40">
        <f>IF(GL_Paste!$B7478="","",N(GL_Paste!$H7478)-N(GL_Paste!$G7478))</f>
        <v/>
      </c>
      <c r="B7481" s="43">
        <f>IF(GL_Paste!$B7478="","",DATE(YEAR(GL_Paste!$E7478),MONTH(GL_Paste!$E7478),1))</f>
        <v/>
      </c>
      <c r="C7481">
        <f>IF(GL_Paste!$B7478="","",IF(TRIM(GL_Paste!$M7478)&lt;&gt;"",TRIM(GL_Paste!$M7478),IFERROR(MID(GL_Paste!$I7478,FIND("[",GL_Paste!$I7478)+1,FIND("]",GL_Paste!$I7478)-FIND("[",GL_Paste!$I7478)-1),"")))</f>
        <v/>
      </c>
      <c r="D7481">
        <f>IF(GL_Paste!$B7478="","",IFERROR(INDEX(DeptName,MATCH($C7481,DeptTag,0)),"UNALLOCATED"))</f>
        <v/>
      </c>
      <c r="E7481">
        <f>IF(GL_Paste!$B7478="","",IFERROR(INDEX(AcctCat,MATCH(GL_Paste!$B7478&amp;"",AcctCode,0)),"UNKNOWN"))</f>
        <v/>
      </c>
      <c r="F7481">
        <f>IF(GL_Paste!$B7478="","",IFERROR(INDEX(AcctSub,MATCH(GL_Paste!$B7478&amp;"",AcctCode,0)),"UNKNOWN"))</f>
        <v/>
      </c>
    </row>
    <row r="7482">
      <c r="A7482" s="40">
        <f>IF(GL_Paste!$B7479="","",N(GL_Paste!$H7479)-N(GL_Paste!$G7479))</f>
        <v/>
      </c>
      <c r="B7482" s="43">
        <f>IF(GL_Paste!$B7479="","",DATE(YEAR(GL_Paste!$E7479),MONTH(GL_Paste!$E7479),1))</f>
        <v/>
      </c>
      <c r="C7482">
        <f>IF(GL_Paste!$B7479="","",IF(TRIM(GL_Paste!$M7479)&lt;&gt;"",TRIM(GL_Paste!$M7479),IFERROR(MID(GL_Paste!$I7479,FIND("[",GL_Paste!$I7479)+1,FIND("]",GL_Paste!$I7479)-FIND("[",GL_Paste!$I7479)-1),"")))</f>
        <v/>
      </c>
      <c r="D7482">
        <f>IF(GL_Paste!$B7479="","",IFERROR(INDEX(DeptName,MATCH($C7482,DeptTag,0)),"UNALLOCATED"))</f>
        <v/>
      </c>
      <c r="E7482">
        <f>IF(GL_Paste!$B7479="","",IFERROR(INDEX(AcctCat,MATCH(GL_Paste!$B7479&amp;"",AcctCode,0)),"UNKNOWN"))</f>
        <v/>
      </c>
      <c r="F7482">
        <f>IF(GL_Paste!$B7479="","",IFERROR(INDEX(AcctSub,MATCH(GL_Paste!$B7479&amp;"",AcctCode,0)),"UNKNOWN"))</f>
        <v/>
      </c>
    </row>
    <row r="7483">
      <c r="A7483" s="40">
        <f>IF(GL_Paste!$B7480="","",N(GL_Paste!$H7480)-N(GL_Paste!$G7480))</f>
        <v/>
      </c>
      <c r="B7483" s="43">
        <f>IF(GL_Paste!$B7480="","",DATE(YEAR(GL_Paste!$E7480),MONTH(GL_Paste!$E7480),1))</f>
        <v/>
      </c>
      <c r="C7483">
        <f>IF(GL_Paste!$B7480="","",IF(TRIM(GL_Paste!$M7480)&lt;&gt;"",TRIM(GL_Paste!$M7480),IFERROR(MID(GL_Paste!$I7480,FIND("[",GL_Paste!$I7480)+1,FIND("]",GL_Paste!$I7480)-FIND("[",GL_Paste!$I7480)-1),"")))</f>
        <v/>
      </c>
      <c r="D7483">
        <f>IF(GL_Paste!$B7480="","",IFERROR(INDEX(DeptName,MATCH($C7483,DeptTag,0)),"UNALLOCATED"))</f>
        <v/>
      </c>
      <c r="E7483">
        <f>IF(GL_Paste!$B7480="","",IFERROR(INDEX(AcctCat,MATCH(GL_Paste!$B7480&amp;"",AcctCode,0)),"UNKNOWN"))</f>
        <v/>
      </c>
      <c r="F7483">
        <f>IF(GL_Paste!$B7480="","",IFERROR(INDEX(AcctSub,MATCH(GL_Paste!$B7480&amp;"",AcctCode,0)),"UNKNOWN"))</f>
        <v/>
      </c>
    </row>
    <row r="7484">
      <c r="A7484" s="40">
        <f>IF(GL_Paste!$B7481="","",N(GL_Paste!$H7481)-N(GL_Paste!$G7481))</f>
        <v/>
      </c>
      <c r="B7484" s="43">
        <f>IF(GL_Paste!$B7481="","",DATE(YEAR(GL_Paste!$E7481),MONTH(GL_Paste!$E7481),1))</f>
        <v/>
      </c>
      <c r="C7484">
        <f>IF(GL_Paste!$B7481="","",IF(TRIM(GL_Paste!$M7481)&lt;&gt;"",TRIM(GL_Paste!$M7481),IFERROR(MID(GL_Paste!$I7481,FIND("[",GL_Paste!$I7481)+1,FIND("]",GL_Paste!$I7481)-FIND("[",GL_Paste!$I7481)-1),"")))</f>
        <v/>
      </c>
      <c r="D7484">
        <f>IF(GL_Paste!$B7481="","",IFERROR(INDEX(DeptName,MATCH($C7484,DeptTag,0)),"UNALLOCATED"))</f>
        <v/>
      </c>
      <c r="E7484">
        <f>IF(GL_Paste!$B7481="","",IFERROR(INDEX(AcctCat,MATCH(GL_Paste!$B7481&amp;"",AcctCode,0)),"UNKNOWN"))</f>
        <v/>
      </c>
      <c r="F7484">
        <f>IF(GL_Paste!$B7481="","",IFERROR(INDEX(AcctSub,MATCH(GL_Paste!$B7481&amp;"",AcctCode,0)),"UNKNOWN"))</f>
        <v/>
      </c>
    </row>
    <row r="7485">
      <c r="A7485" s="40">
        <f>IF(GL_Paste!$B7482="","",N(GL_Paste!$H7482)-N(GL_Paste!$G7482))</f>
        <v/>
      </c>
      <c r="B7485" s="43">
        <f>IF(GL_Paste!$B7482="","",DATE(YEAR(GL_Paste!$E7482),MONTH(GL_Paste!$E7482),1))</f>
        <v/>
      </c>
      <c r="C7485">
        <f>IF(GL_Paste!$B7482="","",IF(TRIM(GL_Paste!$M7482)&lt;&gt;"",TRIM(GL_Paste!$M7482),IFERROR(MID(GL_Paste!$I7482,FIND("[",GL_Paste!$I7482)+1,FIND("]",GL_Paste!$I7482)-FIND("[",GL_Paste!$I7482)-1),"")))</f>
        <v/>
      </c>
      <c r="D7485">
        <f>IF(GL_Paste!$B7482="","",IFERROR(INDEX(DeptName,MATCH($C7485,DeptTag,0)),"UNALLOCATED"))</f>
        <v/>
      </c>
      <c r="E7485">
        <f>IF(GL_Paste!$B7482="","",IFERROR(INDEX(AcctCat,MATCH(GL_Paste!$B7482&amp;"",AcctCode,0)),"UNKNOWN"))</f>
        <v/>
      </c>
      <c r="F7485">
        <f>IF(GL_Paste!$B7482="","",IFERROR(INDEX(AcctSub,MATCH(GL_Paste!$B7482&amp;"",AcctCode,0)),"UNKNOWN"))</f>
        <v/>
      </c>
    </row>
    <row r="7486">
      <c r="A7486" s="40">
        <f>IF(GL_Paste!$B7483="","",N(GL_Paste!$H7483)-N(GL_Paste!$G7483))</f>
        <v/>
      </c>
      <c r="B7486" s="43">
        <f>IF(GL_Paste!$B7483="","",DATE(YEAR(GL_Paste!$E7483),MONTH(GL_Paste!$E7483),1))</f>
        <v/>
      </c>
      <c r="C7486">
        <f>IF(GL_Paste!$B7483="","",IF(TRIM(GL_Paste!$M7483)&lt;&gt;"",TRIM(GL_Paste!$M7483),IFERROR(MID(GL_Paste!$I7483,FIND("[",GL_Paste!$I7483)+1,FIND("]",GL_Paste!$I7483)-FIND("[",GL_Paste!$I7483)-1),"")))</f>
        <v/>
      </c>
      <c r="D7486">
        <f>IF(GL_Paste!$B7483="","",IFERROR(INDEX(DeptName,MATCH($C7486,DeptTag,0)),"UNALLOCATED"))</f>
        <v/>
      </c>
      <c r="E7486">
        <f>IF(GL_Paste!$B7483="","",IFERROR(INDEX(AcctCat,MATCH(GL_Paste!$B7483&amp;"",AcctCode,0)),"UNKNOWN"))</f>
        <v/>
      </c>
      <c r="F7486">
        <f>IF(GL_Paste!$B7483="","",IFERROR(INDEX(AcctSub,MATCH(GL_Paste!$B7483&amp;"",AcctCode,0)),"UNKNOWN"))</f>
        <v/>
      </c>
    </row>
    <row r="7487">
      <c r="A7487" s="40">
        <f>IF(GL_Paste!$B7484="","",N(GL_Paste!$H7484)-N(GL_Paste!$G7484))</f>
        <v/>
      </c>
      <c r="B7487" s="43">
        <f>IF(GL_Paste!$B7484="","",DATE(YEAR(GL_Paste!$E7484),MONTH(GL_Paste!$E7484),1))</f>
        <v/>
      </c>
      <c r="C7487">
        <f>IF(GL_Paste!$B7484="","",IF(TRIM(GL_Paste!$M7484)&lt;&gt;"",TRIM(GL_Paste!$M7484),IFERROR(MID(GL_Paste!$I7484,FIND("[",GL_Paste!$I7484)+1,FIND("]",GL_Paste!$I7484)-FIND("[",GL_Paste!$I7484)-1),"")))</f>
        <v/>
      </c>
      <c r="D7487">
        <f>IF(GL_Paste!$B7484="","",IFERROR(INDEX(DeptName,MATCH($C7487,DeptTag,0)),"UNALLOCATED"))</f>
        <v/>
      </c>
      <c r="E7487">
        <f>IF(GL_Paste!$B7484="","",IFERROR(INDEX(AcctCat,MATCH(GL_Paste!$B7484&amp;"",AcctCode,0)),"UNKNOWN"))</f>
        <v/>
      </c>
      <c r="F7487">
        <f>IF(GL_Paste!$B7484="","",IFERROR(INDEX(AcctSub,MATCH(GL_Paste!$B7484&amp;"",AcctCode,0)),"UNKNOWN"))</f>
        <v/>
      </c>
    </row>
    <row r="7488">
      <c r="A7488" s="40">
        <f>IF(GL_Paste!$B7485="","",N(GL_Paste!$H7485)-N(GL_Paste!$G7485))</f>
        <v/>
      </c>
      <c r="B7488" s="43">
        <f>IF(GL_Paste!$B7485="","",DATE(YEAR(GL_Paste!$E7485),MONTH(GL_Paste!$E7485),1))</f>
        <v/>
      </c>
      <c r="C7488">
        <f>IF(GL_Paste!$B7485="","",IF(TRIM(GL_Paste!$M7485)&lt;&gt;"",TRIM(GL_Paste!$M7485),IFERROR(MID(GL_Paste!$I7485,FIND("[",GL_Paste!$I7485)+1,FIND("]",GL_Paste!$I7485)-FIND("[",GL_Paste!$I7485)-1),"")))</f>
        <v/>
      </c>
      <c r="D7488">
        <f>IF(GL_Paste!$B7485="","",IFERROR(INDEX(DeptName,MATCH($C7488,DeptTag,0)),"UNALLOCATED"))</f>
        <v/>
      </c>
      <c r="E7488">
        <f>IF(GL_Paste!$B7485="","",IFERROR(INDEX(AcctCat,MATCH(GL_Paste!$B7485&amp;"",AcctCode,0)),"UNKNOWN"))</f>
        <v/>
      </c>
      <c r="F7488">
        <f>IF(GL_Paste!$B7485="","",IFERROR(INDEX(AcctSub,MATCH(GL_Paste!$B7485&amp;"",AcctCode,0)),"UNKNOWN"))</f>
        <v/>
      </c>
    </row>
    <row r="7489">
      <c r="A7489" s="40">
        <f>IF(GL_Paste!$B7486="","",N(GL_Paste!$H7486)-N(GL_Paste!$G7486))</f>
        <v/>
      </c>
      <c r="B7489" s="43">
        <f>IF(GL_Paste!$B7486="","",DATE(YEAR(GL_Paste!$E7486),MONTH(GL_Paste!$E7486),1))</f>
        <v/>
      </c>
      <c r="C7489">
        <f>IF(GL_Paste!$B7486="","",IF(TRIM(GL_Paste!$M7486)&lt;&gt;"",TRIM(GL_Paste!$M7486),IFERROR(MID(GL_Paste!$I7486,FIND("[",GL_Paste!$I7486)+1,FIND("]",GL_Paste!$I7486)-FIND("[",GL_Paste!$I7486)-1),"")))</f>
        <v/>
      </c>
      <c r="D7489">
        <f>IF(GL_Paste!$B7486="","",IFERROR(INDEX(DeptName,MATCH($C7489,DeptTag,0)),"UNALLOCATED"))</f>
        <v/>
      </c>
      <c r="E7489">
        <f>IF(GL_Paste!$B7486="","",IFERROR(INDEX(AcctCat,MATCH(GL_Paste!$B7486&amp;"",AcctCode,0)),"UNKNOWN"))</f>
        <v/>
      </c>
      <c r="F7489">
        <f>IF(GL_Paste!$B7486="","",IFERROR(INDEX(AcctSub,MATCH(GL_Paste!$B7486&amp;"",AcctCode,0)),"UNKNOWN"))</f>
        <v/>
      </c>
    </row>
    <row r="7490">
      <c r="A7490" s="40">
        <f>IF(GL_Paste!$B7487="","",N(GL_Paste!$H7487)-N(GL_Paste!$G7487))</f>
        <v/>
      </c>
      <c r="B7490" s="43">
        <f>IF(GL_Paste!$B7487="","",DATE(YEAR(GL_Paste!$E7487),MONTH(GL_Paste!$E7487),1))</f>
        <v/>
      </c>
      <c r="C7490">
        <f>IF(GL_Paste!$B7487="","",IF(TRIM(GL_Paste!$M7487)&lt;&gt;"",TRIM(GL_Paste!$M7487),IFERROR(MID(GL_Paste!$I7487,FIND("[",GL_Paste!$I7487)+1,FIND("]",GL_Paste!$I7487)-FIND("[",GL_Paste!$I7487)-1),"")))</f>
        <v/>
      </c>
      <c r="D7490">
        <f>IF(GL_Paste!$B7487="","",IFERROR(INDEX(DeptName,MATCH($C7490,DeptTag,0)),"UNALLOCATED"))</f>
        <v/>
      </c>
      <c r="E7490">
        <f>IF(GL_Paste!$B7487="","",IFERROR(INDEX(AcctCat,MATCH(GL_Paste!$B7487&amp;"",AcctCode,0)),"UNKNOWN"))</f>
        <v/>
      </c>
      <c r="F7490">
        <f>IF(GL_Paste!$B7487="","",IFERROR(INDEX(AcctSub,MATCH(GL_Paste!$B7487&amp;"",AcctCode,0)),"UNKNOWN"))</f>
        <v/>
      </c>
    </row>
    <row r="7491">
      <c r="A7491" s="40">
        <f>IF(GL_Paste!$B7488="","",N(GL_Paste!$H7488)-N(GL_Paste!$G7488))</f>
        <v/>
      </c>
      <c r="B7491" s="43">
        <f>IF(GL_Paste!$B7488="","",DATE(YEAR(GL_Paste!$E7488),MONTH(GL_Paste!$E7488),1))</f>
        <v/>
      </c>
      <c r="C7491">
        <f>IF(GL_Paste!$B7488="","",IF(TRIM(GL_Paste!$M7488)&lt;&gt;"",TRIM(GL_Paste!$M7488),IFERROR(MID(GL_Paste!$I7488,FIND("[",GL_Paste!$I7488)+1,FIND("]",GL_Paste!$I7488)-FIND("[",GL_Paste!$I7488)-1),"")))</f>
        <v/>
      </c>
      <c r="D7491">
        <f>IF(GL_Paste!$B7488="","",IFERROR(INDEX(DeptName,MATCH($C7491,DeptTag,0)),"UNALLOCATED"))</f>
        <v/>
      </c>
      <c r="E7491">
        <f>IF(GL_Paste!$B7488="","",IFERROR(INDEX(AcctCat,MATCH(GL_Paste!$B7488&amp;"",AcctCode,0)),"UNKNOWN"))</f>
        <v/>
      </c>
      <c r="F7491">
        <f>IF(GL_Paste!$B7488="","",IFERROR(INDEX(AcctSub,MATCH(GL_Paste!$B7488&amp;"",AcctCode,0)),"UNKNOWN"))</f>
        <v/>
      </c>
    </row>
    <row r="7492">
      <c r="A7492" s="40">
        <f>IF(GL_Paste!$B7489="","",N(GL_Paste!$H7489)-N(GL_Paste!$G7489))</f>
        <v/>
      </c>
      <c r="B7492" s="43">
        <f>IF(GL_Paste!$B7489="","",DATE(YEAR(GL_Paste!$E7489),MONTH(GL_Paste!$E7489),1))</f>
        <v/>
      </c>
      <c r="C7492">
        <f>IF(GL_Paste!$B7489="","",IF(TRIM(GL_Paste!$M7489)&lt;&gt;"",TRIM(GL_Paste!$M7489),IFERROR(MID(GL_Paste!$I7489,FIND("[",GL_Paste!$I7489)+1,FIND("]",GL_Paste!$I7489)-FIND("[",GL_Paste!$I7489)-1),"")))</f>
        <v/>
      </c>
      <c r="D7492">
        <f>IF(GL_Paste!$B7489="","",IFERROR(INDEX(DeptName,MATCH($C7492,DeptTag,0)),"UNALLOCATED"))</f>
        <v/>
      </c>
      <c r="E7492">
        <f>IF(GL_Paste!$B7489="","",IFERROR(INDEX(AcctCat,MATCH(GL_Paste!$B7489&amp;"",AcctCode,0)),"UNKNOWN"))</f>
        <v/>
      </c>
      <c r="F7492">
        <f>IF(GL_Paste!$B7489="","",IFERROR(INDEX(AcctSub,MATCH(GL_Paste!$B7489&amp;"",AcctCode,0)),"UNKNOWN"))</f>
        <v/>
      </c>
    </row>
    <row r="7493">
      <c r="A7493" s="40">
        <f>IF(GL_Paste!$B7490="","",N(GL_Paste!$H7490)-N(GL_Paste!$G7490))</f>
        <v/>
      </c>
      <c r="B7493" s="43">
        <f>IF(GL_Paste!$B7490="","",DATE(YEAR(GL_Paste!$E7490),MONTH(GL_Paste!$E7490),1))</f>
        <v/>
      </c>
      <c r="C7493">
        <f>IF(GL_Paste!$B7490="","",IF(TRIM(GL_Paste!$M7490)&lt;&gt;"",TRIM(GL_Paste!$M7490),IFERROR(MID(GL_Paste!$I7490,FIND("[",GL_Paste!$I7490)+1,FIND("]",GL_Paste!$I7490)-FIND("[",GL_Paste!$I7490)-1),"")))</f>
        <v/>
      </c>
      <c r="D7493">
        <f>IF(GL_Paste!$B7490="","",IFERROR(INDEX(DeptName,MATCH($C7493,DeptTag,0)),"UNALLOCATED"))</f>
        <v/>
      </c>
      <c r="E7493">
        <f>IF(GL_Paste!$B7490="","",IFERROR(INDEX(AcctCat,MATCH(GL_Paste!$B7490&amp;"",AcctCode,0)),"UNKNOWN"))</f>
        <v/>
      </c>
      <c r="F7493">
        <f>IF(GL_Paste!$B7490="","",IFERROR(INDEX(AcctSub,MATCH(GL_Paste!$B7490&amp;"",AcctCode,0)),"UNKNOWN"))</f>
        <v/>
      </c>
    </row>
    <row r="7494">
      <c r="A7494" s="40">
        <f>IF(GL_Paste!$B7491="","",N(GL_Paste!$H7491)-N(GL_Paste!$G7491))</f>
        <v/>
      </c>
      <c r="B7494" s="43">
        <f>IF(GL_Paste!$B7491="","",DATE(YEAR(GL_Paste!$E7491),MONTH(GL_Paste!$E7491),1))</f>
        <v/>
      </c>
      <c r="C7494">
        <f>IF(GL_Paste!$B7491="","",IF(TRIM(GL_Paste!$M7491)&lt;&gt;"",TRIM(GL_Paste!$M7491),IFERROR(MID(GL_Paste!$I7491,FIND("[",GL_Paste!$I7491)+1,FIND("]",GL_Paste!$I7491)-FIND("[",GL_Paste!$I7491)-1),"")))</f>
        <v/>
      </c>
      <c r="D7494">
        <f>IF(GL_Paste!$B7491="","",IFERROR(INDEX(DeptName,MATCH($C7494,DeptTag,0)),"UNALLOCATED"))</f>
        <v/>
      </c>
      <c r="E7494">
        <f>IF(GL_Paste!$B7491="","",IFERROR(INDEX(AcctCat,MATCH(GL_Paste!$B7491&amp;"",AcctCode,0)),"UNKNOWN"))</f>
        <v/>
      </c>
      <c r="F7494">
        <f>IF(GL_Paste!$B7491="","",IFERROR(INDEX(AcctSub,MATCH(GL_Paste!$B7491&amp;"",AcctCode,0)),"UNKNOWN"))</f>
        <v/>
      </c>
    </row>
    <row r="7495">
      <c r="A7495" s="40">
        <f>IF(GL_Paste!$B7492="","",N(GL_Paste!$H7492)-N(GL_Paste!$G7492))</f>
        <v/>
      </c>
      <c r="B7495" s="43">
        <f>IF(GL_Paste!$B7492="","",DATE(YEAR(GL_Paste!$E7492),MONTH(GL_Paste!$E7492),1))</f>
        <v/>
      </c>
      <c r="C7495">
        <f>IF(GL_Paste!$B7492="","",IF(TRIM(GL_Paste!$M7492)&lt;&gt;"",TRIM(GL_Paste!$M7492),IFERROR(MID(GL_Paste!$I7492,FIND("[",GL_Paste!$I7492)+1,FIND("]",GL_Paste!$I7492)-FIND("[",GL_Paste!$I7492)-1),"")))</f>
        <v/>
      </c>
      <c r="D7495">
        <f>IF(GL_Paste!$B7492="","",IFERROR(INDEX(DeptName,MATCH($C7495,DeptTag,0)),"UNALLOCATED"))</f>
        <v/>
      </c>
      <c r="E7495">
        <f>IF(GL_Paste!$B7492="","",IFERROR(INDEX(AcctCat,MATCH(GL_Paste!$B7492&amp;"",AcctCode,0)),"UNKNOWN"))</f>
        <v/>
      </c>
      <c r="F7495">
        <f>IF(GL_Paste!$B7492="","",IFERROR(INDEX(AcctSub,MATCH(GL_Paste!$B7492&amp;"",AcctCode,0)),"UNKNOWN"))</f>
        <v/>
      </c>
    </row>
    <row r="7496">
      <c r="A7496" s="40">
        <f>IF(GL_Paste!$B7493="","",N(GL_Paste!$H7493)-N(GL_Paste!$G7493))</f>
        <v/>
      </c>
      <c r="B7496" s="43">
        <f>IF(GL_Paste!$B7493="","",DATE(YEAR(GL_Paste!$E7493),MONTH(GL_Paste!$E7493),1))</f>
        <v/>
      </c>
      <c r="C7496">
        <f>IF(GL_Paste!$B7493="","",IF(TRIM(GL_Paste!$M7493)&lt;&gt;"",TRIM(GL_Paste!$M7493),IFERROR(MID(GL_Paste!$I7493,FIND("[",GL_Paste!$I7493)+1,FIND("]",GL_Paste!$I7493)-FIND("[",GL_Paste!$I7493)-1),"")))</f>
        <v/>
      </c>
      <c r="D7496">
        <f>IF(GL_Paste!$B7493="","",IFERROR(INDEX(DeptName,MATCH($C7496,DeptTag,0)),"UNALLOCATED"))</f>
        <v/>
      </c>
      <c r="E7496">
        <f>IF(GL_Paste!$B7493="","",IFERROR(INDEX(AcctCat,MATCH(GL_Paste!$B7493&amp;"",AcctCode,0)),"UNKNOWN"))</f>
        <v/>
      </c>
      <c r="F7496">
        <f>IF(GL_Paste!$B7493="","",IFERROR(INDEX(AcctSub,MATCH(GL_Paste!$B7493&amp;"",AcctCode,0)),"UNKNOWN"))</f>
        <v/>
      </c>
    </row>
    <row r="7497">
      <c r="A7497" s="40">
        <f>IF(GL_Paste!$B7494="","",N(GL_Paste!$H7494)-N(GL_Paste!$G7494))</f>
        <v/>
      </c>
      <c r="B7497" s="43">
        <f>IF(GL_Paste!$B7494="","",DATE(YEAR(GL_Paste!$E7494),MONTH(GL_Paste!$E7494),1))</f>
        <v/>
      </c>
      <c r="C7497">
        <f>IF(GL_Paste!$B7494="","",IF(TRIM(GL_Paste!$M7494)&lt;&gt;"",TRIM(GL_Paste!$M7494),IFERROR(MID(GL_Paste!$I7494,FIND("[",GL_Paste!$I7494)+1,FIND("]",GL_Paste!$I7494)-FIND("[",GL_Paste!$I7494)-1),"")))</f>
        <v/>
      </c>
      <c r="D7497">
        <f>IF(GL_Paste!$B7494="","",IFERROR(INDEX(DeptName,MATCH($C7497,DeptTag,0)),"UNALLOCATED"))</f>
        <v/>
      </c>
      <c r="E7497">
        <f>IF(GL_Paste!$B7494="","",IFERROR(INDEX(AcctCat,MATCH(GL_Paste!$B7494&amp;"",AcctCode,0)),"UNKNOWN"))</f>
        <v/>
      </c>
      <c r="F7497">
        <f>IF(GL_Paste!$B7494="","",IFERROR(INDEX(AcctSub,MATCH(GL_Paste!$B7494&amp;"",AcctCode,0)),"UNKNOWN"))</f>
        <v/>
      </c>
    </row>
    <row r="7498">
      <c r="A7498" s="40">
        <f>IF(GL_Paste!$B7495="","",N(GL_Paste!$H7495)-N(GL_Paste!$G7495))</f>
        <v/>
      </c>
      <c r="B7498" s="43">
        <f>IF(GL_Paste!$B7495="","",DATE(YEAR(GL_Paste!$E7495),MONTH(GL_Paste!$E7495),1))</f>
        <v/>
      </c>
      <c r="C7498">
        <f>IF(GL_Paste!$B7495="","",IF(TRIM(GL_Paste!$M7495)&lt;&gt;"",TRIM(GL_Paste!$M7495),IFERROR(MID(GL_Paste!$I7495,FIND("[",GL_Paste!$I7495)+1,FIND("]",GL_Paste!$I7495)-FIND("[",GL_Paste!$I7495)-1),"")))</f>
        <v/>
      </c>
      <c r="D7498">
        <f>IF(GL_Paste!$B7495="","",IFERROR(INDEX(DeptName,MATCH($C7498,DeptTag,0)),"UNALLOCATED"))</f>
        <v/>
      </c>
      <c r="E7498">
        <f>IF(GL_Paste!$B7495="","",IFERROR(INDEX(AcctCat,MATCH(GL_Paste!$B7495&amp;"",AcctCode,0)),"UNKNOWN"))</f>
        <v/>
      </c>
      <c r="F7498">
        <f>IF(GL_Paste!$B7495="","",IFERROR(INDEX(AcctSub,MATCH(GL_Paste!$B7495&amp;"",AcctCode,0)),"UNKNOWN"))</f>
        <v/>
      </c>
    </row>
    <row r="7499">
      <c r="A7499" s="40">
        <f>IF(GL_Paste!$B7496="","",N(GL_Paste!$H7496)-N(GL_Paste!$G7496))</f>
        <v/>
      </c>
      <c r="B7499" s="43">
        <f>IF(GL_Paste!$B7496="","",DATE(YEAR(GL_Paste!$E7496),MONTH(GL_Paste!$E7496),1))</f>
        <v/>
      </c>
      <c r="C7499">
        <f>IF(GL_Paste!$B7496="","",IF(TRIM(GL_Paste!$M7496)&lt;&gt;"",TRIM(GL_Paste!$M7496),IFERROR(MID(GL_Paste!$I7496,FIND("[",GL_Paste!$I7496)+1,FIND("]",GL_Paste!$I7496)-FIND("[",GL_Paste!$I7496)-1),"")))</f>
        <v/>
      </c>
      <c r="D7499">
        <f>IF(GL_Paste!$B7496="","",IFERROR(INDEX(DeptName,MATCH($C7499,DeptTag,0)),"UNALLOCATED"))</f>
        <v/>
      </c>
      <c r="E7499">
        <f>IF(GL_Paste!$B7496="","",IFERROR(INDEX(AcctCat,MATCH(GL_Paste!$B7496&amp;"",AcctCode,0)),"UNKNOWN"))</f>
        <v/>
      </c>
      <c r="F7499">
        <f>IF(GL_Paste!$B7496="","",IFERROR(INDEX(AcctSub,MATCH(GL_Paste!$B7496&amp;"",AcctCode,0)),"UNKNOWN"))</f>
        <v/>
      </c>
    </row>
    <row r="7500">
      <c r="A7500" s="40">
        <f>IF(GL_Paste!$B7497="","",N(GL_Paste!$H7497)-N(GL_Paste!$G7497))</f>
        <v/>
      </c>
      <c r="B7500" s="43">
        <f>IF(GL_Paste!$B7497="","",DATE(YEAR(GL_Paste!$E7497),MONTH(GL_Paste!$E7497),1))</f>
        <v/>
      </c>
      <c r="C7500">
        <f>IF(GL_Paste!$B7497="","",IF(TRIM(GL_Paste!$M7497)&lt;&gt;"",TRIM(GL_Paste!$M7497),IFERROR(MID(GL_Paste!$I7497,FIND("[",GL_Paste!$I7497)+1,FIND("]",GL_Paste!$I7497)-FIND("[",GL_Paste!$I7497)-1),"")))</f>
        <v/>
      </c>
      <c r="D7500">
        <f>IF(GL_Paste!$B7497="","",IFERROR(INDEX(DeptName,MATCH($C7500,DeptTag,0)),"UNALLOCATED"))</f>
        <v/>
      </c>
      <c r="E7500">
        <f>IF(GL_Paste!$B7497="","",IFERROR(INDEX(AcctCat,MATCH(GL_Paste!$B7497&amp;"",AcctCode,0)),"UNKNOWN"))</f>
        <v/>
      </c>
      <c r="F7500">
        <f>IF(GL_Paste!$B7497="","",IFERROR(INDEX(AcctSub,MATCH(GL_Paste!$B7497&amp;"",AcctCode,0)),"UNKNOWN"))</f>
        <v/>
      </c>
    </row>
    <row r="7501">
      <c r="A7501" s="40">
        <f>IF(GL_Paste!$B7498="","",N(GL_Paste!$H7498)-N(GL_Paste!$G7498))</f>
        <v/>
      </c>
      <c r="B7501" s="43">
        <f>IF(GL_Paste!$B7498="","",DATE(YEAR(GL_Paste!$E7498),MONTH(GL_Paste!$E7498),1))</f>
        <v/>
      </c>
      <c r="C7501">
        <f>IF(GL_Paste!$B7498="","",IF(TRIM(GL_Paste!$M7498)&lt;&gt;"",TRIM(GL_Paste!$M7498),IFERROR(MID(GL_Paste!$I7498,FIND("[",GL_Paste!$I7498)+1,FIND("]",GL_Paste!$I7498)-FIND("[",GL_Paste!$I7498)-1),"")))</f>
        <v/>
      </c>
      <c r="D7501">
        <f>IF(GL_Paste!$B7498="","",IFERROR(INDEX(DeptName,MATCH($C7501,DeptTag,0)),"UNALLOCATED"))</f>
        <v/>
      </c>
      <c r="E7501">
        <f>IF(GL_Paste!$B7498="","",IFERROR(INDEX(AcctCat,MATCH(GL_Paste!$B7498&amp;"",AcctCode,0)),"UNKNOWN"))</f>
        <v/>
      </c>
      <c r="F7501">
        <f>IF(GL_Paste!$B7498="","",IFERROR(INDEX(AcctSub,MATCH(GL_Paste!$B7498&amp;"",AcctCode,0)),"UNKNOWN"))</f>
        <v/>
      </c>
    </row>
    <row r="7502">
      <c r="A7502" s="40">
        <f>IF(GL_Paste!$B7499="","",N(GL_Paste!$H7499)-N(GL_Paste!$G7499))</f>
        <v/>
      </c>
      <c r="B7502" s="43">
        <f>IF(GL_Paste!$B7499="","",DATE(YEAR(GL_Paste!$E7499),MONTH(GL_Paste!$E7499),1))</f>
        <v/>
      </c>
      <c r="C7502">
        <f>IF(GL_Paste!$B7499="","",IF(TRIM(GL_Paste!$M7499)&lt;&gt;"",TRIM(GL_Paste!$M7499),IFERROR(MID(GL_Paste!$I7499,FIND("[",GL_Paste!$I7499)+1,FIND("]",GL_Paste!$I7499)-FIND("[",GL_Paste!$I7499)-1),"")))</f>
        <v/>
      </c>
      <c r="D7502">
        <f>IF(GL_Paste!$B7499="","",IFERROR(INDEX(DeptName,MATCH($C7502,DeptTag,0)),"UNALLOCATED"))</f>
        <v/>
      </c>
      <c r="E7502">
        <f>IF(GL_Paste!$B7499="","",IFERROR(INDEX(AcctCat,MATCH(GL_Paste!$B7499&amp;"",AcctCode,0)),"UNKNOWN"))</f>
        <v/>
      </c>
      <c r="F7502">
        <f>IF(GL_Paste!$B7499="","",IFERROR(INDEX(AcctSub,MATCH(GL_Paste!$B7499&amp;"",AcctCode,0)),"UNKNOWN"))</f>
        <v/>
      </c>
    </row>
    <row r="7503">
      <c r="A7503" s="40">
        <f>IF(GL_Paste!$B7500="","",N(GL_Paste!$H7500)-N(GL_Paste!$G7500))</f>
        <v/>
      </c>
      <c r="B7503" s="43">
        <f>IF(GL_Paste!$B7500="","",DATE(YEAR(GL_Paste!$E7500),MONTH(GL_Paste!$E7500),1))</f>
        <v/>
      </c>
      <c r="C7503">
        <f>IF(GL_Paste!$B7500="","",IF(TRIM(GL_Paste!$M7500)&lt;&gt;"",TRIM(GL_Paste!$M7500),IFERROR(MID(GL_Paste!$I7500,FIND("[",GL_Paste!$I7500)+1,FIND("]",GL_Paste!$I7500)-FIND("[",GL_Paste!$I7500)-1),"")))</f>
        <v/>
      </c>
      <c r="D7503">
        <f>IF(GL_Paste!$B7500="","",IFERROR(INDEX(DeptName,MATCH($C7503,DeptTag,0)),"UNALLOCATED"))</f>
        <v/>
      </c>
      <c r="E7503">
        <f>IF(GL_Paste!$B7500="","",IFERROR(INDEX(AcctCat,MATCH(GL_Paste!$B7500&amp;"",AcctCode,0)),"UNKNOWN"))</f>
        <v/>
      </c>
      <c r="F7503">
        <f>IF(GL_Paste!$B7500="","",IFERROR(INDEX(AcctSub,MATCH(GL_Paste!$B7500&amp;"",AcctCode,0)),"UNKNOWN"))</f>
        <v/>
      </c>
    </row>
    <row r="7504">
      <c r="A7504" s="40">
        <f>IF(GL_Paste!$B7501="","",N(GL_Paste!$H7501)-N(GL_Paste!$G7501))</f>
        <v/>
      </c>
      <c r="B7504" s="43">
        <f>IF(GL_Paste!$B7501="","",DATE(YEAR(GL_Paste!$E7501),MONTH(GL_Paste!$E7501),1))</f>
        <v/>
      </c>
      <c r="C7504">
        <f>IF(GL_Paste!$B7501="","",IF(TRIM(GL_Paste!$M7501)&lt;&gt;"",TRIM(GL_Paste!$M7501),IFERROR(MID(GL_Paste!$I7501,FIND("[",GL_Paste!$I7501)+1,FIND("]",GL_Paste!$I7501)-FIND("[",GL_Paste!$I7501)-1),"")))</f>
        <v/>
      </c>
      <c r="D7504">
        <f>IF(GL_Paste!$B7501="","",IFERROR(INDEX(DeptName,MATCH($C7504,DeptTag,0)),"UNALLOCATED"))</f>
        <v/>
      </c>
      <c r="E7504">
        <f>IF(GL_Paste!$B7501="","",IFERROR(INDEX(AcctCat,MATCH(GL_Paste!$B7501&amp;"",AcctCode,0)),"UNKNOWN"))</f>
        <v/>
      </c>
      <c r="F7504">
        <f>IF(GL_Paste!$B7501="","",IFERROR(INDEX(AcctSub,MATCH(GL_Paste!$B7501&amp;"",AcctCode,0)),"UNKNOWN"))</f>
        <v/>
      </c>
    </row>
    <row r="7505">
      <c r="A7505" s="40">
        <f>IF(GL_Paste!$B7502="","",N(GL_Paste!$H7502)-N(GL_Paste!$G7502))</f>
        <v/>
      </c>
      <c r="B7505" s="43">
        <f>IF(GL_Paste!$B7502="","",DATE(YEAR(GL_Paste!$E7502),MONTH(GL_Paste!$E7502),1))</f>
        <v/>
      </c>
      <c r="C7505">
        <f>IF(GL_Paste!$B7502="","",IF(TRIM(GL_Paste!$M7502)&lt;&gt;"",TRIM(GL_Paste!$M7502),IFERROR(MID(GL_Paste!$I7502,FIND("[",GL_Paste!$I7502)+1,FIND("]",GL_Paste!$I7502)-FIND("[",GL_Paste!$I7502)-1),"")))</f>
        <v/>
      </c>
      <c r="D7505">
        <f>IF(GL_Paste!$B7502="","",IFERROR(INDEX(DeptName,MATCH($C7505,DeptTag,0)),"UNALLOCATED"))</f>
        <v/>
      </c>
      <c r="E7505">
        <f>IF(GL_Paste!$B7502="","",IFERROR(INDEX(AcctCat,MATCH(GL_Paste!$B7502&amp;"",AcctCode,0)),"UNKNOWN"))</f>
        <v/>
      </c>
      <c r="F7505">
        <f>IF(GL_Paste!$B7502="","",IFERROR(INDEX(AcctSub,MATCH(GL_Paste!$B7502&amp;"",AcctCode,0)),"UNKNOWN"))</f>
        <v/>
      </c>
    </row>
    <row r="7506">
      <c r="A7506" s="40">
        <f>IF(GL_Paste!$B7503="","",N(GL_Paste!$H7503)-N(GL_Paste!$G7503))</f>
        <v/>
      </c>
      <c r="B7506" s="43">
        <f>IF(GL_Paste!$B7503="","",DATE(YEAR(GL_Paste!$E7503),MONTH(GL_Paste!$E7503),1))</f>
        <v/>
      </c>
      <c r="C7506">
        <f>IF(GL_Paste!$B7503="","",IF(TRIM(GL_Paste!$M7503)&lt;&gt;"",TRIM(GL_Paste!$M7503),IFERROR(MID(GL_Paste!$I7503,FIND("[",GL_Paste!$I7503)+1,FIND("]",GL_Paste!$I7503)-FIND("[",GL_Paste!$I7503)-1),"")))</f>
        <v/>
      </c>
      <c r="D7506">
        <f>IF(GL_Paste!$B7503="","",IFERROR(INDEX(DeptName,MATCH($C7506,DeptTag,0)),"UNALLOCATED"))</f>
        <v/>
      </c>
      <c r="E7506">
        <f>IF(GL_Paste!$B7503="","",IFERROR(INDEX(AcctCat,MATCH(GL_Paste!$B7503&amp;"",AcctCode,0)),"UNKNOWN"))</f>
        <v/>
      </c>
      <c r="F7506">
        <f>IF(GL_Paste!$B7503="","",IFERROR(INDEX(AcctSub,MATCH(GL_Paste!$B7503&amp;"",AcctCode,0)),"UNKNOWN"))</f>
        <v/>
      </c>
    </row>
    <row r="7507">
      <c r="A7507" s="40">
        <f>IF(GL_Paste!$B7504="","",N(GL_Paste!$H7504)-N(GL_Paste!$G7504))</f>
        <v/>
      </c>
      <c r="B7507" s="43">
        <f>IF(GL_Paste!$B7504="","",DATE(YEAR(GL_Paste!$E7504),MONTH(GL_Paste!$E7504),1))</f>
        <v/>
      </c>
      <c r="C7507">
        <f>IF(GL_Paste!$B7504="","",IF(TRIM(GL_Paste!$M7504)&lt;&gt;"",TRIM(GL_Paste!$M7504),IFERROR(MID(GL_Paste!$I7504,FIND("[",GL_Paste!$I7504)+1,FIND("]",GL_Paste!$I7504)-FIND("[",GL_Paste!$I7504)-1),"")))</f>
        <v/>
      </c>
      <c r="D7507">
        <f>IF(GL_Paste!$B7504="","",IFERROR(INDEX(DeptName,MATCH($C7507,DeptTag,0)),"UNALLOCATED"))</f>
        <v/>
      </c>
      <c r="E7507">
        <f>IF(GL_Paste!$B7504="","",IFERROR(INDEX(AcctCat,MATCH(GL_Paste!$B7504&amp;"",AcctCode,0)),"UNKNOWN"))</f>
        <v/>
      </c>
      <c r="F7507">
        <f>IF(GL_Paste!$B7504="","",IFERROR(INDEX(AcctSub,MATCH(GL_Paste!$B7504&amp;"",AcctCode,0)),"UNKNOWN"))</f>
        <v/>
      </c>
    </row>
    <row r="7508">
      <c r="A7508" s="40">
        <f>IF(GL_Paste!$B7505="","",N(GL_Paste!$H7505)-N(GL_Paste!$G7505))</f>
        <v/>
      </c>
      <c r="B7508" s="43">
        <f>IF(GL_Paste!$B7505="","",DATE(YEAR(GL_Paste!$E7505),MONTH(GL_Paste!$E7505),1))</f>
        <v/>
      </c>
      <c r="C7508">
        <f>IF(GL_Paste!$B7505="","",IF(TRIM(GL_Paste!$M7505)&lt;&gt;"",TRIM(GL_Paste!$M7505),IFERROR(MID(GL_Paste!$I7505,FIND("[",GL_Paste!$I7505)+1,FIND("]",GL_Paste!$I7505)-FIND("[",GL_Paste!$I7505)-1),"")))</f>
        <v/>
      </c>
      <c r="D7508">
        <f>IF(GL_Paste!$B7505="","",IFERROR(INDEX(DeptName,MATCH($C7508,DeptTag,0)),"UNALLOCATED"))</f>
        <v/>
      </c>
      <c r="E7508">
        <f>IF(GL_Paste!$B7505="","",IFERROR(INDEX(AcctCat,MATCH(GL_Paste!$B7505&amp;"",AcctCode,0)),"UNKNOWN"))</f>
        <v/>
      </c>
      <c r="F7508">
        <f>IF(GL_Paste!$B7505="","",IFERROR(INDEX(AcctSub,MATCH(GL_Paste!$B7505&amp;"",AcctCode,0)),"UNKNOWN"))</f>
        <v/>
      </c>
    </row>
    <row r="7509">
      <c r="A7509" s="40">
        <f>IF(GL_Paste!$B7506="","",N(GL_Paste!$H7506)-N(GL_Paste!$G7506))</f>
        <v/>
      </c>
      <c r="B7509" s="43">
        <f>IF(GL_Paste!$B7506="","",DATE(YEAR(GL_Paste!$E7506),MONTH(GL_Paste!$E7506),1))</f>
        <v/>
      </c>
      <c r="C7509">
        <f>IF(GL_Paste!$B7506="","",IF(TRIM(GL_Paste!$M7506)&lt;&gt;"",TRIM(GL_Paste!$M7506),IFERROR(MID(GL_Paste!$I7506,FIND("[",GL_Paste!$I7506)+1,FIND("]",GL_Paste!$I7506)-FIND("[",GL_Paste!$I7506)-1),"")))</f>
        <v/>
      </c>
      <c r="D7509">
        <f>IF(GL_Paste!$B7506="","",IFERROR(INDEX(DeptName,MATCH($C7509,DeptTag,0)),"UNALLOCATED"))</f>
        <v/>
      </c>
      <c r="E7509">
        <f>IF(GL_Paste!$B7506="","",IFERROR(INDEX(AcctCat,MATCH(GL_Paste!$B7506&amp;"",AcctCode,0)),"UNKNOWN"))</f>
        <v/>
      </c>
      <c r="F7509">
        <f>IF(GL_Paste!$B7506="","",IFERROR(INDEX(AcctSub,MATCH(GL_Paste!$B7506&amp;"",AcctCode,0)),"UNKNOWN"))</f>
        <v/>
      </c>
    </row>
    <row r="7510">
      <c r="A7510" s="40">
        <f>IF(GL_Paste!$B7507="","",N(GL_Paste!$H7507)-N(GL_Paste!$G7507))</f>
        <v/>
      </c>
      <c r="B7510" s="43">
        <f>IF(GL_Paste!$B7507="","",DATE(YEAR(GL_Paste!$E7507),MONTH(GL_Paste!$E7507),1))</f>
        <v/>
      </c>
      <c r="C7510">
        <f>IF(GL_Paste!$B7507="","",IF(TRIM(GL_Paste!$M7507)&lt;&gt;"",TRIM(GL_Paste!$M7507),IFERROR(MID(GL_Paste!$I7507,FIND("[",GL_Paste!$I7507)+1,FIND("]",GL_Paste!$I7507)-FIND("[",GL_Paste!$I7507)-1),"")))</f>
        <v/>
      </c>
      <c r="D7510">
        <f>IF(GL_Paste!$B7507="","",IFERROR(INDEX(DeptName,MATCH($C7510,DeptTag,0)),"UNALLOCATED"))</f>
        <v/>
      </c>
      <c r="E7510">
        <f>IF(GL_Paste!$B7507="","",IFERROR(INDEX(AcctCat,MATCH(GL_Paste!$B7507&amp;"",AcctCode,0)),"UNKNOWN"))</f>
        <v/>
      </c>
      <c r="F7510">
        <f>IF(GL_Paste!$B7507="","",IFERROR(INDEX(AcctSub,MATCH(GL_Paste!$B7507&amp;"",AcctCode,0)),"UNKNOWN"))</f>
        <v/>
      </c>
    </row>
    <row r="7511">
      <c r="A7511" s="40">
        <f>IF(GL_Paste!$B7508="","",N(GL_Paste!$H7508)-N(GL_Paste!$G7508))</f>
        <v/>
      </c>
      <c r="B7511" s="43">
        <f>IF(GL_Paste!$B7508="","",DATE(YEAR(GL_Paste!$E7508),MONTH(GL_Paste!$E7508),1))</f>
        <v/>
      </c>
      <c r="C7511">
        <f>IF(GL_Paste!$B7508="","",IF(TRIM(GL_Paste!$M7508)&lt;&gt;"",TRIM(GL_Paste!$M7508),IFERROR(MID(GL_Paste!$I7508,FIND("[",GL_Paste!$I7508)+1,FIND("]",GL_Paste!$I7508)-FIND("[",GL_Paste!$I7508)-1),"")))</f>
        <v/>
      </c>
      <c r="D7511">
        <f>IF(GL_Paste!$B7508="","",IFERROR(INDEX(DeptName,MATCH($C7511,DeptTag,0)),"UNALLOCATED"))</f>
        <v/>
      </c>
      <c r="E7511">
        <f>IF(GL_Paste!$B7508="","",IFERROR(INDEX(AcctCat,MATCH(GL_Paste!$B7508&amp;"",AcctCode,0)),"UNKNOWN"))</f>
        <v/>
      </c>
      <c r="F7511">
        <f>IF(GL_Paste!$B7508="","",IFERROR(INDEX(AcctSub,MATCH(GL_Paste!$B7508&amp;"",AcctCode,0)),"UNKNOWN"))</f>
        <v/>
      </c>
    </row>
    <row r="7512">
      <c r="A7512" s="40">
        <f>IF(GL_Paste!$B7509="","",N(GL_Paste!$H7509)-N(GL_Paste!$G7509))</f>
        <v/>
      </c>
      <c r="B7512" s="43">
        <f>IF(GL_Paste!$B7509="","",DATE(YEAR(GL_Paste!$E7509),MONTH(GL_Paste!$E7509),1))</f>
        <v/>
      </c>
      <c r="C7512">
        <f>IF(GL_Paste!$B7509="","",IF(TRIM(GL_Paste!$M7509)&lt;&gt;"",TRIM(GL_Paste!$M7509),IFERROR(MID(GL_Paste!$I7509,FIND("[",GL_Paste!$I7509)+1,FIND("]",GL_Paste!$I7509)-FIND("[",GL_Paste!$I7509)-1),"")))</f>
        <v/>
      </c>
      <c r="D7512">
        <f>IF(GL_Paste!$B7509="","",IFERROR(INDEX(DeptName,MATCH($C7512,DeptTag,0)),"UNALLOCATED"))</f>
        <v/>
      </c>
      <c r="E7512">
        <f>IF(GL_Paste!$B7509="","",IFERROR(INDEX(AcctCat,MATCH(GL_Paste!$B7509&amp;"",AcctCode,0)),"UNKNOWN"))</f>
        <v/>
      </c>
      <c r="F7512">
        <f>IF(GL_Paste!$B7509="","",IFERROR(INDEX(AcctSub,MATCH(GL_Paste!$B7509&amp;"",AcctCode,0)),"UNKNOWN"))</f>
        <v/>
      </c>
    </row>
    <row r="7513">
      <c r="A7513" s="40">
        <f>IF(GL_Paste!$B7510="","",N(GL_Paste!$H7510)-N(GL_Paste!$G7510))</f>
        <v/>
      </c>
      <c r="B7513" s="43">
        <f>IF(GL_Paste!$B7510="","",DATE(YEAR(GL_Paste!$E7510),MONTH(GL_Paste!$E7510),1))</f>
        <v/>
      </c>
      <c r="C7513">
        <f>IF(GL_Paste!$B7510="","",IF(TRIM(GL_Paste!$M7510)&lt;&gt;"",TRIM(GL_Paste!$M7510),IFERROR(MID(GL_Paste!$I7510,FIND("[",GL_Paste!$I7510)+1,FIND("]",GL_Paste!$I7510)-FIND("[",GL_Paste!$I7510)-1),"")))</f>
        <v/>
      </c>
      <c r="D7513">
        <f>IF(GL_Paste!$B7510="","",IFERROR(INDEX(DeptName,MATCH($C7513,DeptTag,0)),"UNALLOCATED"))</f>
        <v/>
      </c>
      <c r="E7513">
        <f>IF(GL_Paste!$B7510="","",IFERROR(INDEX(AcctCat,MATCH(GL_Paste!$B7510&amp;"",AcctCode,0)),"UNKNOWN"))</f>
        <v/>
      </c>
      <c r="F7513">
        <f>IF(GL_Paste!$B7510="","",IFERROR(INDEX(AcctSub,MATCH(GL_Paste!$B7510&amp;"",AcctCode,0)),"UNKNOWN"))</f>
        <v/>
      </c>
    </row>
    <row r="7514">
      <c r="A7514" s="40">
        <f>IF(GL_Paste!$B7511="","",N(GL_Paste!$H7511)-N(GL_Paste!$G7511))</f>
        <v/>
      </c>
      <c r="B7514" s="43">
        <f>IF(GL_Paste!$B7511="","",DATE(YEAR(GL_Paste!$E7511),MONTH(GL_Paste!$E7511),1))</f>
        <v/>
      </c>
      <c r="C7514">
        <f>IF(GL_Paste!$B7511="","",IF(TRIM(GL_Paste!$M7511)&lt;&gt;"",TRIM(GL_Paste!$M7511),IFERROR(MID(GL_Paste!$I7511,FIND("[",GL_Paste!$I7511)+1,FIND("]",GL_Paste!$I7511)-FIND("[",GL_Paste!$I7511)-1),"")))</f>
        <v/>
      </c>
      <c r="D7514">
        <f>IF(GL_Paste!$B7511="","",IFERROR(INDEX(DeptName,MATCH($C7514,DeptTag,0)),"UNALLOCATED"))</f>
        <v/>
      </c>
      <c r="E7514">
        <f>IF(GL_Paste!$B7511="","",IFERROR(INDEX(AcctCat,MATCH(GL_Paste!$B7511&amp;"",AcctCode,0)),"UNKNOWN"))</f>
        <v/>
      </c>
      <c r="F7514">
        <f>IF(GL_Paste!$B7511="","",IFERROR(INDEX(AcctSub,MATCH(GL_Paste!$B7511&amp;"",AcctCode,0)),"UNKNOWN"))</f>
        <v/>
      </c>
    </row>
    <row r="7515">
      <c r="A7515" s="40">
        <f>IF(GL_Paste!$B7512="","",N(GL_Paste!$H7512)-N(GL_Paste!$G7512))</f>
        <v/>
      </c>
      <c r="B7515" s="43">
        <f>IF(GL_Paste!$B7512="","",DATE(YEAR(GL_Paste!$E7512),MONTH(GL_Paste!$E7512),1))</f>
        <v/>
      </c>
      <c r="C7515">
        <f>IF(GL_Paste!$B7512="","",IF(TRIM(GL_Paste!$M7512)&lt;&gt;"",TRIM(GL_Paste!$M7512),IFERROR(MID(GL_Paste!$I7512,FIND("[",GL_Paste!$I7512)+1,FIND("]",GL_Paste!$I7512)-FIND("[",GL_Paste!$I7512)-1),"")))</f>
        <v/>
      </c>
      <c r="D7515">
        <f>IF(GL_Paste!$B7512="","",IFERROR(INDEX(DeptName,MATCH($C7515,DeptTag,0)),"UNALLOCATED"))</f>
        <v/>
      </c>
      <c r="E7515">
        <f>IF(GL_Paste!$B7512="","",IFERROR(INDEX(AcctCat,MATCH(GL_Paste!$B7512&amp;"",AcctCode,0)),"UNKNOWN"))</f>
        <v/>
      </c>
      <c r="F7515">
        <f>IF(GL_Paste!$B7512="","",IFERROR(INDEX(AcctSub,MATCH(GL_Paste!$B7512&amp;"",AcctCode,0)),"UNKNOWN"))</f>
        <v/>
      </c>
    </row>
    <row r="7516">
      <c r="A7516" s="40">
        <f>IF(GL_Paste!$B7513="","",N(GL_Paste!$H7513)-N(GL_Paste!$G7513))</f>
        <v/>
      </c>
      <c r="B7516" s="43">
        <f>IF(GL_Paste!$B7513="","",DATE(YEAR(GL_Paste!$E7513),MONTH(GL_Paste!$E7513),1))</f>
        <v/>
      </c>
      <c r="C7516">
        <f>IF(GL_Paste!$B7513="","",IF(TRIM(GL_Paste!$M7513)&lt;&gt;"",TRIM(GL_Paste!$M7513),IFERROR(MID(GL_Paste!$I7513,FIND("[",GL_Paste!$I7513)+1,FIND("]",GL_Paste!$I7513)-FIND("[",GL_Paste!$I7513)-1),"")))</f>
        <v/>
      </c>
      <c r="D7516">
        <f>IF(GL_Paste!$B7513="","",IFERROR(INDEX(DeptName,MATCH($C7516,DeptTag,0)),"UNALLOCATED"))</f>
        <v/>
      </c>
      <c r="E7516">
        <f>IF(GL_Paste!$B7513="","",IFERROR(INDEX(AcctCat,MATCH(GL_Paste!$B7513&amp;"",AcctCode,0)),"UNKNOWN"))</f>
        <v/>
      </c>
      <c r="F7516">
        <f>IF(GL_Paste!$B7513="","",IFERROR(INDEX(AcctSub,MATCH(GL_Paste!$B7513&amp;"",AcctCode,0)),"UNKNOWN"))</f>
        <v/>
      </c>
    </row>
    <row r="7517">
      <c r="A7517" s="40">
        <f>IF(GL_Paste!$B7514="","",N(GL_Paste!$H7514)-N(GL_Paste!$G7514))</f>
        <v/>
      </c>
      <c r="B7517" s="43">
        <f>IF(GL_Paste!$B7514="","",DATE(YEAR(GL_Paste!$E7514),MONTH(GL_Paste!$E7514),1))</f>
        <v/>
      </c>
      <c r="C7517">
        <f>IF(GL_Paste!$B7514="","",IF(TRIM(GL_Paste!$M7514)&lt;&gt;"",TRIM(GL_Paste!$M7514),IFERROR(MID(GL_Paste!$I7514,FIND("[",GL_Paste!$I7514)+1,FIND("]",GL_Paste!$I7514)-FIND("[",GL_Paste!$I7514)-1),"")))</f>
        <v/>
      </c>
      <c r="D7517">
        <f>IF(GL_Paste!$B7514="","",IFERROR(INDEX(DeptName,MATCH($C7517,DeptTag,0)),"UNALLOCATED"))</f>
        <v/>
      </c>
      <c r="E7517">
        <f>IF(GL_Paste!$B7514="","",IFERROR(INDEX(AcctCat,MATCH(GL_Paste!$B7514&amp;"",AcctCode,0)),"UNKNOWN"))</f>
        <v/>
      </c>
      <c r="F7517">
        <f>IF(GL_Paste!$B7514="","",IFERROR(INDEX(AcctSub,MATCH(GL_Paste!$B7514&amp;"",AcctCode,0)),"UNKNOWN"))</f>
        <v/>
      </c>
    </row>
    <row r="7518">
      <c r="A7518" s="40">
        <f>IF(GL_Paste!$B7515="","",N(GL_Paste!$H7515)-N(GL_Paste!$G7515))</f>
        <v/>
      </c>
      <c r="B7518" s="43">
        <f>IF(GL_Paste!$B7515="","",DATE(YEAR(GL_Paste!$E7515),MONTH(GL_Paste!$E7515),1))</f>
        <v/>
      </c>
      <c r="C7518">
        <f>IF(GL_Paste!$B7515="","",IF(TRIM(GL_Paste!$M7515)&lt;&gt;"",TRIM(GL_Paste!$M7515),IFERROR(MID(GL_Paste!$I7515,FIND("[",GL_Paste!$I7515)+1,FIND("]",GL_Paste!$I7515)-FIND("[",GL_Paste!$I7515)-1),"")))</f>
        <v/>
      </c>
      <c r="D7518">
        <f>IF(GL_Paste!$B7515="","",IFERROR(INDEX(DeptName,MATCH($C7518,DeptTag,0)),"UNALLOCATED"))</f>
        <v/>
      </c>
      <c r="E7518">
        <f>IF(GL_Paste!$B7515="","",IFERROR(INDEX(AcctCat,MATCH(GL_Paste!$B7515&amp;"",AcctCode,0)),"UNKNOWN"))</f>
        <v/>
      </c>
      <c r="F7518">
        <f>IF(GL_Paste!$B7515="","",IFERROR(INDEX(AcctSub,MATCH(GL_Paste!$B7515&amp;"",AcctCode,0)),"UNKNOWN"))</f>
        <v/>
      </c>
    </row>
    <row r="7519">
      <c r="A7519" s="40">
        <f>IF(GL_Paste!$B7516="","",N(GL_Paste!$H7516)-N(GL_Paste!$G7516))</f>
        <v/>
      </c>
      <c r="B7519" s="43">
        <f>IF(GL_Paste!$B7516="","",DATE(YEAR(GL_Paste!$E7516),MONTH(GL_Paste!$E7516),1))</f>
        <v/>
      </c>
      <c r="C7519">
        <f>IF(GL_Paste!$B7516="","",IF(TRIM(GL_Paste!$M7516)&lt;&gt;"",TRIM(GL_Paste!$M7516),IFERROR(MID(GL_Paste!$I7516,FIND("[",GL_Paste!$I7516)+1,FIND("]",GL_Paste!$I7516)-FIND("[",GL_Paste!$I7516)-1),"")))</f>
        <v/>
      </c>
      <c r="D7519">
        <f>IF(GL_Paste!$B7516="","",IFERROR(INDEX(DeptName,MATCH($C7519,DeptTag,0)),"UNALLOCATED"))</f>
        <v/>
      </c>
      <c r="E7519">
        <f>IF(GL_Paste!$B7516="","",IFERROR(INDEX(AcctCat,MATCH(GL_Paste!$B7516&amp;"",AcctCode,0)),"UNKNOWN"))</f>
        <v/>
      </c>
      <c r="F7519">
        <f>IF(GL_Paste!$B7516="","",IFERROR(INDEX(AcctSub,MATCH(GL_Paste!$B7516&amp;"",AcctCode,0)),"UNKNOWN"))</f>
        <v/>
      </c>
    </row>
    <row r="7520">
      <c r="A7520" s="40">
        <f>IF(GL_Paste!$B7517="","",N(GL_Paste!$H7517)-N(GL_Paste!$G7517))</f>
        <v/>
      </c>
      <c r="B7520" s="43">
        <f>IF(GL_Paste!$B7517="","",DATE(YEAR(GL_Paste!$E7517),MONTH(GL_Paste!$E7517),1))</f>
        <v/>
      </c>
      <c r="C7520">
        <f>IF(GL_Paste!$B7517="","",IF(TRIM(GL_Paste!$M7517)&lt;&gt;"",TRIM(GL_Paste!$M7517),IFERROR(MID(GL_Paste!$I7517,FIND("[",GL_Paste!$I7517)+1,FIND("]",GL_Paste!$I7517)-FIND("[",GL_Paste!$I7517)-1),"")))</f>
        <v/>
      </c>
      <c r="D7520">
        <f>IF(GL_Paste!$B7517="","",IFERROR(INDEX(DeptName,MATCH($C7520,DeptTag,0)),"UNALLOCATED"))</f>
        <v/>
      </c>
      <c r="E7520">
        <f>IF(GL_Paste!$B7517="","",IFERROR(INDEX(AcctCat,MATCH(GL_Paste!$B7517&amp;"",AcctCode,0)),"UNKNOWN"))</f>
        <v/>
      </c>
      <c r="F7520">
        <f>IF(GL_Paste!$B7517="","",IFERROR(INDEX(AcctSub,MATCH(GL_Paste!$B7517&amp;"",AcctCode,0)),"UNKNOWN"))</f>
        <v/>
      </c>
    </row>
    <row r="7521">
      <c r="A7521" s="40">
        <f>IF(GL_Paste!$B7518="","",N(GL_Paste!$H7518)-N(GL_Paste!$G7518))</f>
        <v/>
      </c>
      <c r="B7521" s="43">
        <f>IF(GL_Paste!$B7518="","",DATE(YEAR(GL_Paste!$E7518),MONTH(GL_Paste!$E7518),1))</f>
        <v/>
      </c>
      <c r="C7521">
        <f>IF(GL_Paste!$B7518="","",IF(TRIM(GL_Paste!$M7518)&lt;&gt;"",TRIM(GL_Paste!$M7518),IFERROR(MID(GL_Paste!$I7518,FIND("[",GL_Paste!$I7518)+1,FIND("]",GL_Paste!$I7518)-FIND("[",GL_Paste!$I7518)-1),"")))</f>
        <v/>
      </c>
      <c r="D7521">
        <f>IF(GL_Paste!$B7518="","",IFERROR(INDEX(DeptName,MATCH($C7521,DeptTag,0)),"UNALLOCATED"))</f>
        <v/>
      </c>
      <c r="E7521">
        <f>IF(GL_Paste!$B7518="","",IFERROR(INDEX(AcctCat,MATCH(GL_Paste!$B7518&amp;"",AcctCode,0)),"UNKNOWN"))</f>
        <v/>
      </c>
      <c r="F7521">
        <f>IF(GL_Paste!$B7518="","",IFERROR(INDEX(AcctSub,MATCH(GL_Paste!$B7518&amp;"",AcctCode,0)),"UNKNOWN"))</f>
        <v/>
      </c>
    </row>
    <row r="7522">
      <c r="A7522" s="40">
        <f>IF(GL_Paste!$B7519="","",N(GL_Paste!$H7519)-N(GL_Paste!$G7519))</f>
        <v/>
      </c>
      <c r="B7522" s="43">
        <f>IF(GL_Paste!$B7519="","",DATE(YEAR(GL_Paste!$E7519),MONTH(GL_Paste!$E7519),1))</f>
        <v/>
      </c>
      <c r="C7522">
        <f>IF(GL_Paste!$B7519="","",IF(TRIM(GL_Paste!$M7519)&lt;&gt;"",TRIM(GL_Paste!$M7519),IFERROR(MID(GL_Paste!$I7519,FIND("[",GL_Paste!$I7519)+1,FIND("]",GL_Paste!$I7519)-FIND("[",GL_Paste!$I7519)-1),"")))</f>
        <v/>
      </c>
      <c r="D7522">
        <f>IF(GL_Paste!$B7519="","",IFERROR(INDEX(DeptName,MATCH($C7522,DeptTag,0)),"UNALLOCATED"))</f>
        <v/>
      </c>
      <c r="E7522">
        <f>IF(GL_Paste!$B7519="","",IFERROR(INDEX(AcctCat,MATCH(GL_Paste!$B7519&amp;"",AcctCode,0)),"UNKNOWN"))</f>
        <v/>
      </c>
      <c r="F7522">
        <f>IF(GL_Paste!$B7519="","",IFERROR(INDEX(AcctSub,MATCH(GL_Paste!$B7519&amp;"",AcctCode,0)),"UNKNOWN"))</f>
        <v/>
      </c>
    </row>
    <row r="7523">
      <c r="A7523" s="40">
        <f>IF(GL_Paste!$B7520="","",N(GL_Paste!$H7520)-N(GL_Paste!$G7520))</f>
        <v/>
      </c>
      <c r="B7523" s="43">
        <f>IF(GL_Paste!$B7520="","",DATE(YEAR(GL_Paste!$E7520),MONTH(GL_Paste!$E7520),1))</f>
        <v/>
      </c>
      <c r="C7523">
        <f>IF(GL_Paste!$B7520="","",IF(TRIM(GL_Paste!$M7520)&lt;&gt;"",TRIM(GL_Paste!$M7520),IFERROR(MID(GL_Paste!$I7520,FIND("[",GL_Paste!$I7520)+1,FIND("]",GL_Paste!$I7520)-FIND("[",GL_Paste!$I7520)-1),"")))</f>
        <v/>
      </c>
      <c r="D7523">
        <f>IF(GL_Paste!$B7520="","",IFERROR(INDEX(DeptName,MATCH($C7523,DeptTag,0)),"UNALLOCATED"))</f>
        <v/>
      </c>
      <c r="E7523">
        <f>IF(GL_Paste!$B7520="","",IFERROR(INDEX(AcctCat,MATCH(GL_Paste!$B7520&amp;"",AcctCode,0)),"UNKNOWN"))</f>
        <v/>
      </c>
      <c r="F7523">
        <f>IF(GL_Paste!$B7520="","",IFERROR(INDEX(AcctSub,MATCH(GL_Paste!$B7520&amp;"",AcctCode,0)),"UNKNOWN"))</f>
        <v/>
      </c>
    </row>
    <row r="7524">
      <c r="A7524" s="40">
        <f>IF(GL_Paste!$B7521="","",N(GL_Paste!$H7521)-N(GL_Paste!$G7521))</f>
        <v/>
      </c>
      <c r="B7524" s="43">
        <f>IF(GL_Paste!$B7521="","",DATE(YEAR(GL_Paste!$E7521),MONTH(GL_Paste!$E7521),1))</f>
        <v/>
      </c>
      <c r="C7524">
        <f>IF(GL_Paste!$B7521="","",IF(TRIM(GL_Paste!$M7521)&lt;&gt;"",TRIM(GL_Paste!$M7521),IFERROR(MID(GL_Paste!$I7521,FIND("[",GL_Paste!$I7521)+1,FIND("]",GL_Paste!$I7521)-FIND("[",GL_Paste!$I7521)-1),"")))</f>
        <v/>
      </c>
      <c r="D7524">
        <f>IF(GL_Paste!$B7521="","",IFERROR(INDEX(DeptName,MATCH($C7524,DeptTag,0)),"UNALLOCATED"))</f>
        <v/>
      </c>
      <c r="E7524">
        <f>IF(GL_Paste!$B7521="","",IFERROR(INDEX(AcctCat,MATCH(GL_Paste!$B7521&amp;"",AcctCode,0)),"UNKNOWN"))</f>
        <v/>
      </c>
      <c r="F7524">
        <f>IF(GL_Paste!$B7521="","",IFERROR(INDEX(AcctSub,MATCH(GL_Paste!$B7521&amp;"",AcctCode,0)),"UNKNOWN"))</f>
        <v/>
      </c>
    </row>
    <row r="7525">
      <c r="A7525" s="40">
        <f>IF(GL_Paste!$B7522="","",N(GL_Paste!$H7522)-N(GL_Paste!$G7522))</f>
        <v/>
      </c>
      <c r="B7525" s="43">
        <f>IF(GL_Paste!$B7522="","",DATE(YEAR(GL_Paste!$E7522),MONTH(GL_Paste!$E7522),1))</f>
        <v/>
      </c>
      <c r="C7525">
        <f>IF(GL_Paste!$B7522="","",IF(TRIM(GL_Paste!$M7522)&lt;&gt;"",TRIM(GL_Paste!$M7522),IFERROR(MID(GL_Paste!$I7522,FIND("[",GL_Paste!$I7522)+1,FIND("]",GL_Paste!$I7522)-FIND("[",GL_Paste!$I7522)-1),"")))</f>
        <v/>
      </c>
      <c r="D7525">
        <f>IF(GL_Paste!$B7522="","",IFERROR(INDEX(DeptName,MATCH($C7525,DeptTag,0)),"UNALLOCATED"))</f>
        <v/>
      </c>
      <c r="E7525">
        <f>IF(GL_Paste!$B7522="","",IFERROR(INDEX(AcctCat,MATCH(GL_Paste!$B7522&amp;"",AcctCode,0)),"UNKNOWN"))</f>
        <v/>
      </c>
      <c r="F7525">
        <f>IF(GL_Paste!$B7522="","",IFERROR(INDEX(AcctSub,MATCH(GL_Paste!$B7522&amp;"",AcctCode,0)),"UNKNOWN"))</f>
        <v/>
      </c>
    </row>
    <row r="7526">
      <c r="A7526" s="40">
        <f>IF(GL_Paste!$B7523="","",N(GL_Paste!$H7523)-N(GL_Paste!$G7523))</f>
        <v/>
      </c>
      <c r="B7526" s="43">
        <f>IF(GL_Paste!$B7523="","",DATE(YEAR(GL_Paste!$E7523),MONTH(GL_Paste!$E7523),1))</f>
        <v/>
      </c>
      <c r="C7526">
        <f>IF(GL_Paste!$B7523="","",IF(TRIM(GL_Paste!$M7523)&lt;&gt;"",TRIM(GL_Paste!$M7523),IFERROR(MID(GL_Paste!$I7523,FIND("[",GL_Paste!$I7523)+1,FIND("]",GL_Paste!$I7523)-FIND("[",GL_Paste!$I7523)-1),"")))</f>
        <v/>
      </c>
      <c r="D7526">
        <f>IF(GL_Paste!$B7523="","",IFERROR(INDEX(DeptName,MATCH($C7526,DeptTag,0)),"UNALLOCATED"))</f>
        <v/>
      </c>
      <c r="E7526">
        <f>IF(GL_Paste!$B7523="","",IFERROR(INDEX(AcctCat,MATCH(GL_Paste!$B7523&amp;"",AcctCode,0)),"UNKNOWN"))</f>
        <v/>
      </c>
      <c r="F7526">
        <f>IF(GL_Paste!$B7523="","",IFERROR(INDEX(AcctSub,MATCH(GL_Paste!$B7523&amp;"",AcctCode,0)),"UNKNOWN"))</f>
        <v/>
      </c>
    </row>
    <row r="7527">
      <c r="A7527" s="40">
        <f>IF(GL_Paste!$B7524="","",N(GL_Paste!$H7524)-N(GL_Paste!$G7524))</f>
        <v/>
      </c>
      <c r="B7527" s="43">
        <f>IF(GL_Paste!$B7524="","",DATE(YEAR(GL_Paste!$E7524),MONTH(GL_Paste!$E7524),1))</f>
        <v/>
      </c>
      <c r="C7527">
        <f>IF(GL_Paste!$B7524="","",IF(TRIM(GL_Paste!$M7524)&lt;&gt;"",TRIM(GL_Paste!$M7524),IFERROR(MID(GL_Paste!$I7524,FIND("[",GL_Paste!$I7524)+1,FIND("]",GL_Paste!$I7524)-FIND("[",GL_Paste!$I7524)-1),"")))</f>
        <v/>
      </c>
      <c r="D7527">
        <f>IF(GL_Paste!$B7524="","",IFERROR(INDEX(DeptName,MATCH($C7527,DeptTag,0)),"UNALLOCATED"))</f>
        <v/>
      </c>
      <c r="E7527">
        <f>IF(GL_Paste!$B7524="","",IFERROR(INDEX(AcctCat,MATCH(GL_Paste!$B7524&amp;"",AcctCode,0)),"UNKNOWN"))</f>
        <v/>
      </c>
      <c r="F7527">
        <f>IF(GL_Paste!$B7524="","",IFERROR(INDEX(AcctSub,MATCH(GL_Paste!$B7524&amp;"",AcctCode,0)),"UNKNOWN"))</f>
        <v/>
      </c>
    </row>
    <row r="7528">
      <c r="A7528" s="40">
        <f>IF(GL_Paste!$B7525="","",N(GL_Paste!$H7525)-N(GL_Paste!$G7525))</f>
        <v/>
      </c>
      <c r="B7528" s="43">
        <f>IF(GL_Paste!$B7525="","",DATE(YEAR(GL_Paste!$E7525),MONTH(GL_Paste!$E7525),1))</f>
        <v/>
      </c>
      <c r="C7528">
        <f>IF(GL_Paste!$B7525="","",IF(TRIM(GL_Paste!$M7525)&lt;&gt;"",TRIM(GL_Paste!$M7525),IFERROR(MID(GL_Paste!$I7525,FIND("[",GL_Paste!$I7525)+1,FIND("]",GL_Paste!$I7525)-FIND("[",GL_Paste!$I7525)-1),"")))</f>
        <v/>
      </c>
      <c r="D7528">
        <f>IF(GL_Paste!$B7525="","",IFERROR(INDEX(DeptName,MATCH($C7528,DeptTag,0)),"UNALLOCATED"))</f>
        <v/>
      </c>
      <c r="E7528">
        <f>IF(GL_Paste!$B7525="","",IFERROR(INDEX(AcctCat,MATCH(GL_Paste!$B7525&amp;"",AcctCode,0)),"UNKNOWN"))</f>
        <v/>
      </c>
      <c r="F7528">
        <f>IF(GL_Paste!$B7525="","",IFERROR(INDEX(AcctSub,MATCH(GL_Paste!$B7525&amp;"",AcctCode,0)),"UNKNOWN"))</f>
        <v/>
      </c>
    </row>
    <row r="7529">
      <c r="A7529" s="40">
        <f>IF(GL_Paste!$B7526="","",N(GL_Paste!$H7526)-N(GL_Paste!$G7526))</f>
        <v/>
      </c>
      <c r="B7529" s="43">
        <f>IF(GL_Paste!$B7526="","",DATE(YEAR(GL_Paste!$E7526),MONTH(GL_Paste!$E7526),1))</f>
        <v/>
      </c>
      <c r="C7529">
        <f>IF(GL_Paste!$B7526="","",IF(TRIM(GL_Paste!$M7526)&lt;&gt;"",TRIM(GL_Paste!$M7526),IFERROR(MID(GL_Paste!$I7526,FIND("[",GL_Paste!$I7526)+1,FIND("]",GL_Paste!$I7526)-FIND("[",GL_Paste!$I7526)-1),"")))</f>
        <v/>
      </c>
      <c r="D7529">
        <f>IF(GL_Paste!$B7526="","",IFERROR(INDEX(DeptName,MATCH($C7529,DeptTag,0)),"UNALLOCATED"))</f>
        <v/>
      </c>
      <c r="E7529">
        <f>IF(GL_Paste!$B7526="","",IFERROR(INDEX(AcctCat,MATCH(GL_Paste!$B7526&amp;"",AcctCode,0)),"UNKNOWN"))</f>
        <v/>
      </c>
      <c r="F7529">
        <f>IF(GL_Paste!$B7526="","",IFERROR(INDEX(AcctSub,MATCH(GL_Paste!$B7526&amp;"",AcctCode,0)),"UNKNOWN"))</f>
        <v/>
      </c>
    </row>
    <row r="7530">
      <c r="A7530" s="40">
        <f>IF(GL_Paste!$B7527="","",N(GL_Paste!$H7527)-N(GL_Paste!$G7527))</f>
        <v/>
      </c>
      <c r="B7530" s="43">
        <f>IF(GL_Paste!$B7527="","",DATE(YEAR(GL_Paste!$E7527),MONTH(GL_Paste!$E7527),1))</f>
        <v/>
      </c>
      <c r="C7530">
        <f>IF(GL_Paste!$B7527="","",IF(TRIM(GL_Paste!$M7527)&lt;&gt;"",TRIM(GL_Paste!$M7527),IFERROR(MID(GL_Paste!$I7527,FIND("[",GL_Paste!$I7527)+1,FIND("]",GL_Paste!$I7527)-FIND("[",GL_Paste!$I7527)-1),"")))</f>
        <v/>
      </c>
      <c r="D7530">
        <f>IF(GL_Paste!$B7527="","",IFERROR(INDEX(DeptName,MATCH($C7530,DeptTag,0)),"UNALLOCATED"))</f>
        <v/>
      </c>
      <c r="E7530">
        <f>IF(GL_Paste!$B7527="","",IFERROR(INDEX(AcctCat,MATCH(GL_Paste!$B7527&amp;"",AcctCode,0)),"UNKNOWN"))</f>
        <v/>
      </c>
      <c r="F7530">
        <f>IF(GL_Paste!$B7527="","",IFERROR(INDEX(AcctSub,MATCH(GL_Paste!$B7527&amp;"",AcctCode,0)),"UNKNOWN"))</f>
        <v/>
      </c>
    </row>
    <row r="7531">
      <c r="A7531" s="40">
        <f>IF(GL_Paste!$B7528="","",N(GL_Paste!$H7528)-N(GL_Paste!$G7528))</f>
        <v/>
      </c>
      <c r="B7531" s="43">
        <f>IF(GL_Paste!$B7528="","",DATE(YEAR(GL_Paste!$E7528),MONTH(GL_Paste!$E7528),1))</f>
        <v/>
      </c>
      <c r="C7531">
        <f>IF(GL_Paste!$B7528="","",IF(TRIM(GL_Paste!$M7528)&lt;&gt;"",TRIM(GL_Paste!$M7528),IFERROR(MID(GL_Paste!$I7528,FIND("[",GL_Paste!$I7528)+1,FIND("]",GL_Paste!$I7528)-FIND("[",GL_Paste!$I7528)-1),"")))</f>
        <v/>
      </c>
      <c r="D7531">
        <f>IF(GL_Paste!$B7528="","",IFERROR(INDEX(DeptName,MATCH($C7531,DeptTag,0)),"UNALLOCATED"))</f>
        <v/>
      </c>
      <c r="E7531">
        <f>IF(GL_Paste!$B7528="","",IFERROR(INDEX(AcctCat,MATCH(GL_Paste!$B7528&amp;"",AcctCode,0)),"UNKNOWN"))</f>
        <v/>
      </c>
      <c r="F7531">
        <f>IF(GL_Paste!$B7528="","",IFERROR(INDEX(AcctSub,MATCH(GL_Paste!$B7528&amp;"",AcctCode,0)),"UNKNOWN"))</f>
        <v/>
      </c>
    </row>
    <row r="7532">
      <c r="A7532" s="40">
        <f>IF(GL_Paste!$B7529="","",N(GL_Paste!$H7529)-N(GL_Paste!$G7529))</f>
        <v/>
      </c>
      <c r="B7532" s="43">
        <f>IF(GL_Paste!$B7529="","",DATE(YEAR(GL_Paste!$E7529),MONTH(GL_Paste!$E7529),1))</f>
        <v/>
      </c>
      <c r="C7532">
        <f>IF(GL_Paste!$B7529="","",IF(TRIM(GL_Paste!$M7529)&lt;&gt;"",TRIM(GL_Paste!$M7529),IFERROR(MID(GL_Paste!$I7529,FIND("[",GL_Paste!$I7529)+1,FIND("]",GL_Paste!$I7529)-FIND("[",GL_Paste!$I7529)-1),"")))</f>
        <v/>
      </c>
      <c r="D7532">
        <f>IF(GL_Paste!$B7529="","",IFERROR(INDEX(DeptName,MATCH($C7532,DeptTag,0)),"UNALLOCATED"))</f>
        <v/>
      </c>
      <c r="E7532">
        <f>IF(GL_Paste!$B7529="","",IFERROR(INDEX(AcctCat,MATCH(GL_Paste!$B7529&amp;"",AcctCode,0)),"UNKNOWN"))</f>
        <v/>
      </c>
      <c r="F7532">
        <f>IF(GL_Paste!$B7529="","",IFERROR(INDEX(AcctSub,MATCH(GL_Paste!$B7529&amp;"",AcctCode,0)),"UNKNOWN"))</f>
        <v/>
      </c>
    </row>
    <row r="7533">
      <c r="A7533" s="40">
        <f>IF(GL_Paste!$B7530="","",N(GL_Paste!$H7530)-N(GL_Paste!$G7530))</f>
        <v/>
      </c>
      <c r="B7533" s="43">
        <f>IF(GL_Paste!$B7530="","",DATE(YEAR(GL_Paste!$E7530),MONTH(GL_Paste!$E7530),1))</f>
        <v/>
      </c>
      <c r="C7533">
        <f>IF(GL_Paste!$B7530="","",IF(TRIM(GL_Paste!$M7530)&lt;&gt;"",TRIM(GL_Paste!$M7530),IFERROR(MID(GL_Paste!$I7530,FIND("[",GL_Paste!$I7530)+1,FIND("]",GL_Paste!$I7530)-FIND("[",GL_Paste!$I7530)-1),"")))</f>
        <v/>
      </c>
      <c r="D7533">
        <f>IF(GL_Paste!$B7530="","",IFERROR(INDEX(DeptName,MATCH($C7533,DeptTag,0)),"UNALLOCATED"))</f>
        <v/>
      </c>
      <c r="E7533">
        <f>IF(GL_Paste!$B7530="","",IFERROR(INDEX(AcctCat,MATCH(GL_Paste!$B7530&amp;"",AcctCode,0)),"UNKNOWN"))</f>
        <v/>
      </c>
      <c r="F7533">
        <f>IF(GL_Paste!$B7530="","",IFERROR(INDEX(AcctSub,MATCH(GL_Paste!$B7530&amp;"",AcctCode,0)),"UNKNOWN"))</f>
        <v/>
      </c>
    </row>
    <row r="7534">
      <c r="A7534" s="40">
        <f>IF(GL_Paste!$B7531="","",N(GL_Paste!$H7531)-N(GL_Paste!$G7531))</f>
        <v/>
      </c>
      <c r="B7534" s="43">
        <f>IF(GL_Paste!$B7531="","",DATE(YEAR(GL_Paste!$E7531),MONTH(GL_Paste!$E7531),1))</f>
        <v/>
      </c>
      <c r="C7534">
        <f>IF(GL_Paste!$B7531="","",IF(TRIM(GL_Paste!$M7531)&lt;&gt;"",TRIM(GL_Paste!$M7531),IFERROR(MID(GL_Paste!$I7531,FIND("[",GL_Paste!$I7531)+1,FIND("]",GL_Paste!$I7531)-FIND("[",GL_Paste!$I7531)-1),"")))</f>
        <v/>
      </c>
      <c r="D7534">
        <f>IF(GL_Paste!$B7531="","",IFERROR(INDEX(DeptName,MATCH($C7534,DeptTag,0)),"UNALLOCATED"))</f>
        <v/>
      </c>
      <c r="E7534">
        <f>IF(GL_Paste!$B7531="","",IFERROR(INDEX(AcctCat,MATCH(GL_Paste!$B7531&amp;"",AcctCode,0)),"UNKNOWN"))</f>
        <v/>
      </c>
      <c r="F7534">
        <f>IF(GL_Paste!$B7531="","",IFERROR(INDEX(AcctSub,MATCH(GL_Paste!$B7531&amp;"",AcctCode,0)),"UNKNOWN"))</f>
        <v/>
      </c>
    </row>
    <row r="7535">
      <c r="A7535" s="40">
        <f>IF(GL_Paste!$B7532="","",N(GL_Paste!$H7532)-N(GL_Paste!$G7532))</f>
        <v/>
      </c>
      <c r="B7535" s="43">
        <f>IF(GL_Paste!$B7532="","",DATE(YEAR(GL_Paste!$E7532),MONTH(GL_Paste!$E7532),1))</f>
        <v/>
      </c>
      <c r="C7535">
        <f>IF(GL_Paste!$B7532="","",IF(TRIM(GL_Paste!$M7532)&lt;&gt;"",TRIM(GL_Paste!$M7532),IFERROR(MID(GL_Paste!$I7532,FIND("[",GL_Paste!$I7532)+1,FIND("]",GL_Paste!$I7532)-FIND("[",GL_Paste!$I7532)-1),"")))</f>
        <v/>
      </c>
      <c r="D7535">
        <f>IF(GL_Paste!$B7532="","",IFERROR(INDEX(DeptName,MATCH($C7535,DeptTag,0)),"UNALLOCATED"))</f>
        <v/>
      </c>
      <c r="E7535">
        <f>IF(GL_Paste!$B7532="","",IFERROR(INDEX(AcctCat,MATCH(GL_Paste!$B7532&amp;"",AcctCode,0)),"UNKNOWN"))</f>
        <v/>
      </c>
      <c r="F7535">
        <f>IF(GL_Paste!$B7532="","",IFERROR(INDEX(AcctSub,MATCH(GL_Paste!$B7532&amp;"",AcctCode,0)),"UNKNOWN"))</f>
        <v/>
      </c>
    </row>
    <row r="7536">
      <c r="A7536" s="40">
        <f>IF(GL_Paste!$B7533="","",N(GL_Paste!$H7533)-N(GL_Paste!$G7533))</f>
        <v/>
      </c>
      <c r="B7536" s="43">
        <f>IF(GL_Paste!$B7533="","",DATE(YEAR(GL_Paste!$E7533),MONTH(GL_Paste!$E7533),1))</f>
        <v/>
      </c>
      <c r="C7536">
        <f>IF(GL_Paste!$B7533="","",IF(TRIM(GL_Paste!$M7533)&lt;&gt;"",TRIM(GL_Paste!$M7533),IFERROR(MID(GL_Paste!$I7533,FIND("[",GL_Paste!$I7533)+1,FIND("]",GL_Paste!$I7533)-FIND("[",GL_Paste!$I7533)-1),"")))</f>
        <v/>
      </c>
      <c r="D7536">
        <f>IF(GL_Paste!$B7533="","",IFERROR(INDEX(DeptName,MATCH($C7536,DeptTag,0)),"UNALLOCATED"))</f>
        <v/>
      </c>
      <c r="E7536">
        <f>IF(GL_Paste!$B7533="","",IFERROR(INDEX(AcctCat,MATCH(GL_Paste!$B7533&amp;"",AcctCode,0)),"UNKNOWN"))</f>
        <v/>
      </c>
      <c r="F7536">
        <f>IF(GL_Paste!$B7533="","",IFERROR(INDEX(AcctSub,MATCH(GL_Paste!$B7533&amp;"",AcctCode,0)),"UNKNOWN"))</f>
        <v/>
      </c>
    </row>
    <row r="7537">
      <c r="A7537" s="40">
        <f>IF(GL_Paste!$B7534="","",N(GL_Paste!$H7534)-N(GL_Paste!$G7534))</f>
        <v/>
      </c>
      <c r="B7537" s="43">
        <f>IF(GL_Paste!$B7534="","",DATE(YEAR(GL_Paste!$E7534),MONTH(GL_Paste!$E7534),1))</f>
        <v/>
      </c>
      <c r="C7537">
        <f>IF(GL_Paste!$B7534="","",IF(TRIM(GL_Paste!$M7534)&lt;&gt;"",TRIM(GL_Paste!$M7534),IFERROR(MID(GL_Paste!$I7534,FIND("[",GL_Paste!$I7534)+1,FIND("]",GL_Paste!$I7534)-FIND("[",GL_Paste!$I7534)-1),"")))</f>
        <v/>
      </c>
      <c r="D7537">
        <f>IF(GL_Paste!$B7534="","",IFERROR(INDEX(DeptName,MATCH($C7537,DeptTag,0)),"UNALLOCATED"))</f>
        <v/>
      </c>
      <c r="E7537">
        <f>IF(GL_Paste!$B7534="","",IFERROR(INDEX(AcctCat,MATCH(GL_Paste!$B7534&amp;"",AcctCode,0)),"UNKNOWN"))</f>
        <v/>
      </c>
      <c r="F7537">
        <f>IF(GL_Paste!$B7534="","",IFERROR(INDEX(AcctSub,MATCH(GL_Paste!$B7534&amp;"",AcctCode,0)),"UNKNOWN"))</f>
        <v/>
      </c>
    </row>
    <row r="7538">
      <c r="A7538" s="40">
        <f>IF(GL_Paste!$B7535="","",N(GL_Paste!$H7535)-N(GL_Paste!$G7535))</f>
        <v/>
      </c>
      <c r="B7538" s="43">
        <f>IF(GL_Paste!$B7535="","",DATE(YEAR(GL_Paste!$E7535),MONTH(GL_Paste!$E7535),1))</f>
        <v/>
      </c>
      <c r="C7538">
        <f>IF(GL_Paste!$B7535="","",IF(TRIM(GL_Paste!$M7535)&lt;&gt;"",TRIM(GL_Paste!$M7535),IFERROR(MID(GL_Paste!$I7535,FIND("[",GL_Paste!$I7535)+1,FIND("]",GL_Paste!$I7535)-FIND("[",GL_Paste!$I7535)-1),"")))</f>
        <v/>
      </c>
      <c r="D7538">
        <f>IF(GL_Paste!$B7535="","",IFERROR(INDEX(DeptName,MATCH($C7538,DeptTag,0)),"UNALLOCATED"))</f>
        <v/>
      </c>
      <c r="E7538">
        <f>IF(GL_Paste!$B7535="","",IFERROR(INDEX(AcctCat,MATCH(GL_Paste!$B7535&amp;"",AcctCode,0)),"UNKNOWN"))</f>
        <v/>
      </c>
      <c r="F7538">
        <f>IF(GL_Paste!$B7535="","",IFERROR(INDEX(AcctSub,MATCH(GL_Paste!$B7535&amp;"",AcctCode,0)),"UNKNOWN"))</f>
        <v/>
      </c>
    </row>
    <row r="7539">
      <c r="A7539" s="40">
        <f>IF(GL_Paste!$B7536="","",N(GL_Paste!$H7536)-N(GL_Paste!$G7536))</f>
        <v/>
      </c>
      <c r="B7539" s="43">
        <f>IF(GL_Paste!$B7536="","",DATE(YEAR(GL_Paste!$E7536),MONTH(GL_Paste!$E7536),1))</f>
        <v/>
      </c>
      <c r="C7539">
        <f>IF(GL_Paste!$B7536="","",IF(TRIM(GL_Paste!$M7536)&lt;&gt;"",TRIM(GL_Paste!$M7536),IFERROR(MID(GL_Paste!$I7536,FIND("[",GL_Paste!$I7536)+1,FIND("]",GL_Paste!$I7536)-FIND("[",GL_Paste!$I7536)-1),"")))</f>
        <v/>
      </c>
      <c r="D7539">
        <f>IF(GL_Paste!$B7536="","",IFERROR(INDEX(DeptName,MATCH($C7539,DeptTag,0)),"UNALLOCATED"))</f>
        <v/>
      </c>
      <c r="E7539">
        <f>IF(GL_Paste!$B7536="","",IFERROR(INDEX(AcctCat,MATCH(GL_Paste!$B7536&amp;"",AcctCode,0)),"UNKNOWN"))</f>
        <v/>
      </c>
      <c r="F7539">
        <f>IF(GL_Paste!$B7536="","",IFERROR(INDEX(AcctSub,MATCH(GL_Paste!$B7536&amp;"",AcctCode,0)),"UNKNOWN"))</f>
        <v/>
      </c>
    </row>
    <row r="7540">
      <c r="A7540" s="40">
        <f>IF(GL_Paste!$B7537="","",N(GL_Paste!$H7537)-N(GL_Paste!$G7537))</f>
        <v/>
      </c>
      <c r="B7540" s="43">
        <f>IF(GL_Paste!$B7537="","",DATE(YEAR(GL_Paste!$E7537),MONTH(GL_Paste!$E7537),1))</f>
        <v/>
      </c>
      <c r="C7540">
        <f>IF(GL_Paste!$B7537="","",IF(TRIM(GL_Paste!$M7537)&lt;&gt;"",TRIM(GL_Paste!$M7537),IFERROR(MID(GL_Paste!$I7537,FIND("[",GL_Paste!$I7537)+1,FIND("]",GL_Paste!$I7537)-FIND("[",GL_Paste!$I7537)-1),"")))</f>
        <v/>
      </c>
      <c r="D7540">
        <f>IF(GL_Paste!$B7537="","",IFERROR(INDEX(DeptName,MATCH($C7540,DeptTag,0)),"UNALLOCATED"))</f>
        <v/>
      </c>
      <c r="E7540">
        <f>IF(GL_Paste!$B7537="","",IFERROR(INDEX(AcctCat,MATCH(GL_Paste!$B7537&amp;"",AcctCode,0)),"UNKNOWN"))</f>
        <v/>
      </c>
      <c r="F7540">
        <f>IF(GL_Paste!$B7537="","",IFERROR(INDEX(AcctSub,MATCH(GL_Paste!$B7537&amp;"",AcctCode,0)),"UNKNOWN"))</f>
        <v/>
      </c>
    </row>
    <row r="7541">
      <c r="A7541" s="40">
        <f>IF(GL_Paste!$B7538="","",N(GL_Paste!$H7538)-N(GL_Paste!$G7538))</f>
        <v/>
      </c>
      <c r="B7541" s="43">
        <f>IF(GL_Paste!$B7538="","",DATE(YEAR(GL_Paste!$E7538),MONTH(GL_Paste!$E7538),1))</f>
        <v/>
      </c>
      <c r="C7541">
        <f>IF(GL_Paste!$B7538="","",IF(TRIM(GL_Paste!$M7538)&lt;&gt;"",TRIM(GL_Paste!$M7538),IFERROR(MID(GL_Paste!$I7538,FIND("[",GL_Paste!$I7538)+1,FIND("]",GL_Paste!$I7538)-FIND("[",GL_Paste!$I7538)-1),"")))</f>
        <v/>
      </c>
      <c r="D7541">
        <f>IF(GL_Paste!$B7538="","",IFERROR(INDEX(DeptName,MATCH($C7541,DeptTag,0)),"UNALLOCATED"))</f>
        <v/>
      </c>
      <c r="E7541">
        <f>IF(GL_Paste!$B7538="","",IFERROR(INDEX(AcctCat,MATCH(GL_Paste!$B7538&amp;"",AcctCode,0)),"UNKNOWN"))</f>
        <v/>
      </c>
      <c r="F7541">
        <f>IF(GL_Paste!$B7538="","",IFERROR(INDEX(AcctSub,MATCH(GL_Paste!$B7538&amp;"",AcctCode,0)),"UNKNOWN"))</f>
        <v/>
      </c>
    </row>
    <row r="7542">
      <c r="A7542" s="40">
        <f>IF(GL_Paste!$B7539="","",N(GL_Paste!$H7539)-N(GL_Paste!$G7539))</f>
        <v/>
      </c>
      <c r="B7542" s="43">
        <f>IF(GL_Paste!$B7539="","",DATE(YEAR(GL_Paste!$E7539),MONTH(GL_Paste!$E7539),1))</f>
        <v/>
      </c>
      <c r="C7542">
        <f>IF(GL_Paste!$B7539="","",IF(TRIM(GL_Paste!$M7539)&lt;&gt;"",TRIM(GL_Paste!$M7539),IFERROR(MID(GL_Paste!$I7539,FIND("[",GL_Paste!$I7539)+1,FIND("]",GL_Paste!$I7539)-FIND("[",GL_Paste!$I7539)-1),"")))</f>
        <v/>
      </c>
      <c r="D7542">
        <f>IF(GL_Paste!$B7539="","",IFERROR(INDEX(DeptName,MATCH($C7542,DeptTag,0)),"UNALLOCATED"))</f>
        <v/>
      </c>
      <c r="E7542">
        <f>IF(GL_Paste!$B7539="","",IFERROR(INDEX(AcctCat,MATCH(GL_Paste!$B7539&amp;"",AcctCode,0)),"UNKNOWN"))</f>
        <v/>
      </c>
      <c r="F7542">
        <f>IF(GL_Paste!$B7539="","",IFERROR(INDEX(AcctSub,MATCH(GL_Paste!$B7539&amp;"",AcctCode,0)),"UNKNOWN"))</f>
        <v/>
      </c>
    </row>
    <row r="7543">
      <c r="A7543" s="40">
        <f>IF(GL_Paste!$B7540="","",N(GL_Paste!$H7540)-N(GL_Paste!$G7540))</f>
        <v/>
      </c>
      <c r="B7543" s="43">
        <f>IF(GL_Paste!$B7540="","",DATE(YEAR(GL_Paste!$E7540),MONTH(GL_Paste!$E7540),1))</f>
        <v/>
      </c>
      <c r="C7543">
        <f>IF(GL_Paste!$B7540="","",IF(TRIM(GL_Paste!$M7540)&lt;&gt;"",TRIM(GL_Paste!$M7540),IFERROR(MID(GL_Paste!$I7540,FIND("[",GL_Paste!$I7540)+1,FIND("]",GL_Paste!$I7540)-FIND("[",GL_Paste!$I7540)-1),"")))</f>
        <v/>
      </c>
      <c r="D7543">
        <f>IF(GL_Paste!$B7540="","",IFERROR(INDEX(DeptName,MATCH($C7543,DeptTag,0)),"UNALLOCATED"))</f>
        <v/>
      </c>
      <c r="E7543">
        <f>IF(GL_Paste!$B7540="","",IFERROR(INDEX(AcctCat,MATCH(GL_Paste!$B7540&amp;"",AcctCode,0)),"UNKNOWN"))</f>
        <v/>
      </c>
      <c r="F7543">
        <f>IF(GL_Paste!$B7540="","",IFERROR(INDEX(AcctSub,MATCH(GL_Paste!$B7540&amp;"",AcctCode,0)),"UNKNOWN"))</f>
        <v/>
      </c>
    </row>
    <row r="7544">
      <c r="A7544" s="40">
        <f>IF(GL_Paste!$B7541="","",N(GL_Paste!$H7541)-N(GL_Paste!$G7541))</f>
        <v/>
      </c>
      <c r="B7544" s="43">
        <f>IF(GL_Paste!$B7541="","",DATE(YEAR(GL_Paste!$E7541),MONTH(GL_Paste!$E7541),1))</f>
        <v/>
      </c>
      <c r="C7544">
        <f>IF(GL_Paste!$B7541="","",IF(TRIM(GL_Paste!$M7541)&lt;&gt;"",TRIM(GL_Paste!$M7541),IFERROR(MID(GL_Paste!$I7541,FIND("[",GL_Paste!$I7541)+1,FIND("]",GL_Paste!$I7541)-FIND("[",GL_Paste!$I7541)-1),"")))</f>
        <v/>
      </c>
      <c r="D7544">
        <f>IF(GL_Paste!$B7541="","",IFERROR(INDEX(DeptName,MATCH($C7544,DeptTag,0)),"UNALLOCATED"))</f>
        <v/>
      </c>
      <c r="E7544">
        <f>IF(GL_Paste!$B7541="","",IFERROR(INDEX(AcctCat,MATCH(GL_Paste!$B7541&amp;"",AcctCode,0)),"UNKNOWN"))</f>
        <v/>
      </c>
      <c r="F7544">
        <f>IF(GL_Paste!$B7541="","",IFERROR(INDEX(AcctSub,MATCH(GL_Paste!$B7541&amp;"",AcctCode,0)),"UNKNOWN"))</f>
        <v/>
      </c>
    </row>
    <row r="7545">
      <c r="A7545" s="40">
        <f>IF(GL_Paste!$B7542="","",N(GL_Paste!$H7542)-N(GL_Paste!$G7542))</f>
        <v/>
      </c>
      <c r="B7545" s="43">
        <f>IF(GL_Paste!$B7542="","",DATE(YEAR(GL_Paste!$E7542),MONTH(GL_Paste!$E7542),1))</f>
        <v/>
      </c>
      <c r="C7545">
        <f>IF(GL_Paste!$B7542="","",IF(TRIM(GL_Paste!$M7542)&lt;&gt;"",TRIM(GL_Paste!$M7542),IFERROR(MID(GL_Paste!$I7542,FIND("[",GL_Paste!$I7542)+1,FIND("]",GL_Paste!$I7542)-FIND("[",GL_Paste!$I7542)-1),"")))</f>
        <v/>
      </c>
      <c r="D7545">
        <f>IF(GL_Paste!$B7542="","",IFERROR(INDEX(DeptName,MATCH($C7545,DeptTag,0)),"UNALLOCATED"))</f>
        <v/>
      </c>
      <c r="E7545">
        <f>IF(GL_Paste!$B7542="","",IFERROR(INDEX(AcctCat,MATCH(GL_Paste!$B7542&amp;"",AcctCode,0)),"UNKNOWN"))</f>
        <v/>
      </c>
      <c r="F7545">
        <f>IF(GL_Paste!$B7542="","",IFERROR(INDEX(AcctSub,MATCH(GL_Paste!$B7542&amp;"",AcctCode,0)),"UNKNOWN"))</f>
        <v/>
      </c>
    </row>
    <row r="7546">
      <c r="A7546" s="40">
        <f>IF(GL_Paste!$B7543="","",N(GL_Paste!$H7543)-N(GL_Paste!$G7543))</f>
        <v/>
      </c>
      <c r="B7546" s="43">
        <f>IF(GL_Paste!$B7543="","",DATE(YEAR(GL_Paste!$E7543),MONTH(GL_Paste!$E7543),1))</f>
        <v/>
      </c>
      <c r="C7546">
        <f>IF(GL_Paste!$B7543="","",IF(TRIM(GL_Paste!$M7543)&lt;&gt;"",TRIM(GL_Paste!$M7543),IFERROR(MID(GL_Paste!$I7543,FIND("[",GL_Paste!$I7543)+1,FIND("]",GL_Paste!$I7543)-FIND("[",GL_Paste!$I7543)-1),"")))</f>
        <v/>
      </c>
      <c r="D7546">
        <f>IF(GL_Paste!$B7543="","",IFERROR(INDEX(DeptName,MATCH($C7546,DeptTag,0)),"UNALLOCATED"))</f>
        <v/>
      </c>
      <c r="E7546">
        <f>IF(GL_Paste!$B7543="","",IFERROR(INDEX(AcctCat,MATCH(GL_Paste!$B7543&amp;"",AcctCode,0)),"UNKNOWN"))</f>
        <v/>
      </c>
      <c r="F7546">
        <f>IF(GL_Paste!$B7543="","",IFERROR(INDEX(AcctSub,MATCH(GL_Paste!$B7543&amp;"",AcctCode,0)),"UNKNOWN"))</f>
        <v/>
      </c>
    </row>
    <row r="7547">
      <c r="A7547" s="40">
        <f>IF(GL_Paste!$B7544="","",N(GL_Paste!$H7544)-N(GL_Paste!$G7544))</f>
        <v/>
      </c>
      <c r="B7547" s="43">
        <f>IF(GL_Paste!$B7544="","",DATE(YEAR(GL_Paste!$E7544),MONTH(GL_Paste!$E7544),1))</f>
        <v/>
      </c>
      <c r="C7547">
        <f>IF(GL_Paste!$B7544="","",IF(TRIM(GL_Paste!$M7544)&lt;&gt;"",TRIM(GL_Paste!$M7544),IFERROR(MID(GL_Paste!$I7544,FIND("[",GL_Paste!$I7544)+1,FIND("]",GL_Paste!$I7544)-FIND("[",GL_Paste!$I7544)-1),"")))</f>
        <v/>
      </c>
      <c r="D7547">
        <f>IF(GL_Paste!$B7544="","",IFERROR(INDEX(DeptName,MATCH($C7547,DeptTag,0)),"UNALLOCATED"))</f>
        <v/>
      </c>
      <c r="E7547">
        <f>IF(GL_Paste!$B7544="","",IFERROR(INDEX(AcctCat,MATCH(GL_Paste!$B7544&amp;"",AcctCode,0)),"UNKNOWN"))</f>
        <v/>
      </c>
      <c r="F7547">
        <f>IF(GL_Paste!$B7544="","",IFERROR(INDEX(AcctSub,MATCH(GL_Paste!$B7544&amp;"",AcctCode,0)),"UNKNOWN"))</f>
        <v/>
      </c>
    </row>
    <row r="7548">
      <c r="A7548" s="40">
        <f>IF(GL_Paste!$B7545="","",N(GL_Paste!$H7545)-N(GL_Paste!$G7545))</f>
        <v/>
      </c>
      <c r="B7548" s="43">
        <f>IF(GL_Paste!$B7545="","",DATE(YEAR(GL_Paste!$E7545),MONTH(GL_Paste!$E7545),1))</f>
        <v/>
      </c>
      <c r="C7548">
        <f>IF(GL_Paste!$B7545="","",IF(TRIM(GL_Paste!$M7545)&lt;&gt;"",TRIM(GL_Paste!$M7545),IFERROR(MID(GL_Paste!$I7545,FIND("[",GL_Paste!$I7545)+1,FIND("]",GL_Paste!$I7545)-FIND("[",GL_Paste!$I7545)-1),"")))</f>
        <v/>
      </c>
      <c r="D7548">
        <f>IF(GL_Paste!$B7545="","",IFERROR(INDEX(DeptName,MATCH($C7548,DeptTag,0)),"UNALLOCATED"))</f>
        <v/>
      </c>
      <c r="E7548">
        <f>IF(GL_Paste!$B7545="","",IFERROR(INDEX(AcctCat,MATCH(GL_Paste!$B7545&amp;"",AcctCode,0)),"UNKNOWN"))</f>
        <v/>
      </c>
      <c r="F7548">
        <f>IF(GL_Paste!$B7545="","",IFERROR(INDEX(AcctSub,MATCH(GL_Paste!$B7545&amp;"",AcctCode,0)),"UNKNOWN"))</f>
        <v/>
      </c>
    </row>
    <row r="7549">
      <c r="A7549" s="40">
        <f>IF(GL_Paste!$B7546="","",N(GL_Paste!$H7546)-N(GL_Paste!$G7546))</f>
        <v/>
      </c>
      <c r="B7549" s="43">
        <f>IF(GL_Paste!$B7546="","",DATE(YEAR(GL_Paste!$E7546),MONTH(GL_Paste!$E7546),1))</f>
        <v/>
      </c>
      <c r="C7549">
        <f>IF(GL_Paste!$B7546="","",IF(TRIM(GL_Paste!$M7546)&lt;&gt;"",TRIM(GL_Paste!$M7546),IFERROR(MID(GL_Paste!$I7546,FIND("[",GL_Paste!$I7546)+1,FIND("]",GL_Paste!$I7546)-FIND("[",GL_Paste!$I7546)-1),"")))</f>
        <v/>
      </c>
      <c r="D7549">
        <f>IF(GL_Paste!$B7546="","",IFERROR(INDEX(DeptName,MATCH($C7549,DeptTag,0)),"UNALLOCATED"))</f>
        <v/>
      </c>
      <c r="E7549">
        <f>IF(GL_Paste!$B7546="","",IFERROR(INDEX(AcctCat,MATCH(GL_Paste!$B7546&amp;"",AcctCode,0)),"UNKNOWN"))</f>
        <v/>
      </c>
      <c r="F7549">
        <f>IF(GL_Paste!$B7546="","",IFERROR(INDEX(AcctSub,MATCH(GL_Paste!$B7546&amp;"",AcctCode,0)),"UNKNOWN"))</f>
        <v/>
      </c>
    </row>
    <row r="7550">
      <c r="A7550" s="40">
        <f>IF(GL_Paste!$B7547="","",N(GL_Paste!$H7547)-N(GL_Paste!$G7547))</f>
        <v/>
      </c>
      <c r="B7550" s="43">
        <f>IF(GL_Paste!$B7547="","",DATE(YEAR(GL_Paste!$E7547),MONTH(GL_Paste!$E7547),1))</f>
        <v/>
      </c>
      <c r="C7550">
        <f>IF(GL_Paste!$B7547="","",IF(TRIM(GL_Paste!$M7547)&lt;&gt;"",TRIM(GL_Paste!$M7547),IFERROR(MID(GL_Paste!$I7547,FIND("[",GL_Paste!$I7547)+1,FIND("]",GL_Paste!$I7547)-FIND("[",GL_Paste!$I7547)-1),"")))</f>
        <v/>
      </c>
      <c r="D7550">
        <f>IF(GL_Paste!$B7547="","",IFERROR(INDEX(DeptName,MATCH($C7550,DeptTag,0)),"UNALLOCATED"))</f>
        <v/>
      </c>
      <c r="E7550">
        <f>IF(GL_Paste!$B7547="","",IFERROR(INDEX(AcctCat,MATCH(GL_Paste!$B7547&amp;"",AcctCode,0)),"UNKNOWN"))</f>
        <v/>
      </c>
      <c r="F7550">
        <f>IF(GL_Paste!$B7547="","",IFERROR(INDEX(AcctSub,MATCH(GL_Paste!$B7547&amp;"",AcctCode,0)),"UNKNOWN"))</f>
        <v/>
      </c>
    </row>
    <row r="7551">
      <c r="A7551" s="40">
        <f>IF(GL_Paste!$B7548="","",N(GL_Paste!$H7548)-N(GL_Paste!$G7548))</f>
        <v/>
      </c>
      <c r="B7551" s="43">
        <f>IF(GL_Paste!$B7548="","",DATE(YEAR(GL_Paste!$E7548),MONTH(GL_Paste!$E7548),1))</f>
        <v/>
      </c>
      <c r="C7551">
        <f>IF(GL_Paste!$B7548="","",IF(TRIM(GL_Paste!$M7548)&lt;&gt;"",TRIM(GL_Paste!$M7548),IFERROR(MID(GL_Paste!$I7548,FIND("[",GL_Paste!$I7548)+1,FIND("]",GL_Paste!$I7548)-FIND("[",GL_Paste!$I7548)-1),"")))</f>
        <v/>
      </c>
      <c r="D7551">
        <f>IF(GL_Paste!$B7548="","",IFERROR(INDEX(DeptName,MATCH($C7551,DeptTag,0)),"UNALLOCATED"))</f>
        <v/>
      </c>
      <c r="E7551">
        <f>IF(GL_Paste!$B7548="","",IFERROR(INDEX(AcctCat,MATCH(GL_Paste!$B7548&amp;"",AcctCode,0)),"UNKNOWN"))</f>
        <v/>
      </c>
      <c r="F7551">
        <f>IF(GL_Paste!$B7548="","",IFERROR(INDEX(AcctSub,MATCH(GL_Paste!$B7548&amp;"",AcctCode,0)),"UNKNOWN"))</f>
        <v/>
      </c>
    </row>
    <row r="7552">
      <c r="A7552" s="40">
        <f>IF(GL_Paste!$B7549="","",N(GL_Paste!$H7549)-N(GL_Paste!$G7549))</f>
        <v/>
      </c>
      <c r="B7552" s="43">
        <f>IF(GL_Paste!$B7549="","",DATE(YEAR(GL_Paste!$E7549),MONTH(GL_Paste!$E7549),1))</f>
        <v/>
      </c>
      <c r="C7552">
        <f>IF(GL_Paste!$B7549="","",IF(TRIM(GL_Paste!$M7549)&lt;&gt;"",TRIM(GL_Paste!$M7549),IFERROR(MID(GL_Paste!$I7549,FIND("[",GL_Paste!$I7549)+1,FIND("]",GL_Paste!$I7549)-FIND("[",GL_Paste!$I7549)-1),"")))</f>
        <v/>
      </c>
      <c r="D7552">
        <f>IF(GL_Paste!$B7549="","",IFERROR(INDEX(DeptName,MATCH($C7552,DeptTag,0)),"UNALLOCATED"))</f>
        <v/>
      </c>
      <c r="E7552">
        <f>IF(GL_Paste!$B7549="","",IFERROR(INDEX(AcctCat,MATCH(GL_Paste!$B7549&amp;"",AcctCode,0)),"UNKNOWN"))</f>
        <v/>
      </c>
      <c r="F7552">
        <f>IF(GL_Paste!$B7549="","",IFERROR(INDEX(AcctSub,MATCH(GL_Paste!$B7549&amp;"",AcctCode,0)),"UNKNOWN"))</f>
        <v/>
      </c>
    </row>
    <row r="7553">
      <c r="A7553" s="40">
        <f>IF(GL_Paste!$B7550="","",N(GL_Paste!$H7550)-N(GL_Paste!$G7550))</f>
        <v/>
      </c>
      <c r="B7553" s="43">
        <f>IF(GL_Paste!$B7550="","",DATE(YEAR(GL_Paste!$E7550),MONTH(GL_Paste!$E7550),1))</f>
        <v/>
      </c>
      <c r="C7553">
        <f>IF(GL_Paste!$B7550="","",IF(TRIM(GL_Paste!$M7550)&lt;&gt;"",TRIM(GL_Paste!$M7550),IFERROR(MID(GL_Paste!$I7550,FIND("[",GL_Paste!$I7550)+1,FIND("]",GL_Paste!$I7550)-FIND("[",GL_Paste!$I7550)-1),"")))</f>
        <v/>
      </c>
      <c r="D7553">
        <f>IF(GL_Paste!$B7550="","",IFERROR(INDEX(DeptName,MATCH($C7553,DeptTag,0)),"UNALLOCATED"))</f>
        <v/>
      </c>
      <c r="E7553">
        <f>IF(GL_Paste!$B7550="","",IFERROR(INDEX(AcctCat,MATCH(GL_Paste!$B7550&amp;"",AcctCode,0)),"UNKNOWN"))</f>
        <v/>
      </c>
      <c r="F7553">
        <f>IF(GL_Paste!$B7550="","",IFERROR(INDEX(AcctSub,MATCH(GL_Paste!$B7550&amp;"",AcctCode,0)),"UNKNOWN"))</f>
        <v/>
      </c>
    </row>
    <row r="7554">
      <c r="A7554" s="40">
        <f>IF(GL_Paste!$B7551="","",N(GL_Paste!$H7551)-N(GL_Paste!$G7551))</f>
        <v/>
      </c>
      <c r="B7554" s="43">
        <f>IF(GL_Paste!$B7551="","",DATE(YEAR(GL_Paste!$E7551),MONTH(GL_Paste!$E7551),1))</f>
        <v/>
      </c>
      <c r="C7554">
        <f>IF(GL_Paste!$B7551="","",IF(TRIM(GL_Paste!$M7551)&lt;&gt;"",TRIM(GL_Paste!$M7551),IFERROR(MID(GL_Paste!$I7551,FIND("[",GL_Paste!$I7551)+1,FIND("]",GL_Paste!$I7551)-FIND("[",GL_Paste!$I7551)-1),"")))</f>
        <v/>
      </c>
      <c r="D7554">
        <f>IF(GL_Paste!$B7551="","",IFERROR(INDEX(DeptName,MATCH($C7554,DeptTag,0)),"UNALLOCATED"))</f>
        <v/>
      </c>
      <c r="E7554">
        <f>IF(GL_Paste!$B7551="","",IFERROR(INDEX(AcctCat,MATCH(GL_Paste!$B7551&amp;"",AcctCode,0)),"UNKNOWN"))</f>
        <v/>
      </c>
      <c r="F7554">
        <f>IF(GL_Paste!$B7551="","",IFERROR(INDEX(AcctSub,MATCH(GL_Paste!$B7551&amp;"",AcctCode,0)),"UNKNOWN"))</f>
        <v/>
      </c>
    </row>
    <row r="7555">
      <c r="A7555" s="40">
        <f>IF(GL_Paste!$B7552="","",N(GL_Paste!$H7552)-N(GL_Paste!$G7552))</f>
        <v/>
      </c>
      <c r="B7555" s="43">
        <f>IF(GL_Paste!$B7552="","",DATE(YEAR(GL_Paste!$E7552),MONTH(GL_Paste!$E7552),1))</f>
        <v/>
      </c>
      <c r="C7555">
        <f>IF(GL_Paste!$B7552="","",IF(TRIM(GL_Paste!$M7552)&lt;&gt;"",TRIM(GL_Paste!$M7552),IFERROR(MID(GL_Paste!$I7552,FIND("[",GL_Paste!$I7552)+1,FIND("]",GL_Paste!$I7552)-FIND("[",GL_Paste!$I7552)-1),"")))</f>
        <v/>
      </c>
      <c r="D7555">
        <f>IF(GL_Paste!$B7552="","",IFERROR(INDEX(DeptName,MATCH($C7555,DeptTag,0)),"UNALLOCATED"))</f>
        <v/>
      </c>
      <c r="E7555">
        <f>IF(GL_Paste!$B7552="","",IFERROR(INDEX(AcctCat,MATCH(GL_Paste!$B7552&amp;"",AcctCode,0)),"UNKNOWN"))</f>
        <v/>
      </c>
      <c r="F7555">
        <f>IF(GL_Paste!$B7552="","",IFERROR(INDEX(AcctSub,MATCH(GL_Paste!$B7552&amp;"",AcctCode,0)),"UNKNOWN"))</f>
        <v/>
      </c>
    </row>
    <row r="7556">
      <c r="A7556" s="40">
        <f>IF(GL_Paste!$B7553="","",N(GL_Paste!$H7553)-N(GL_Paste!$G7553))</f>
        <v/>
      </c>
      <c r="B7556" s="43">
        <f>IF(GL_Paste!$B7553="","",DATE(YEAR(GL_Paste!$E7553),MONTH(GL_Paste!$E7553),1))</f>
        <v/>
      </c>
      <c r="C7556">
        <f>IF(GL_Paste!$B7553="","",IF(TRIM(GL_Paste!$M7553)&lt;&gt;"",TRIM(GL_Paste!$M7553),IFERROR(MID(GL_Paste!$I7553,FIND("[",GL_Paste!$I7553)+1,FIND("]",GL_Paste!$I7553)-FIND("[",GL_Paste!$I7553)-1),"")))</f>
        <v/>
      </c>
      <c r="D7556">
        <f>IF(GL_Paste!$B7553="","",IFERROR(INDEX(DeptName,MATCH($C7556,DeptTag,0)),"UNALLOCATED"))</f>
        <v/>
      </c>
      <c r="E7556">
        <f>IF(GL_Paste!$B7553="","",IFERROR(INDEX(AcctCat,MATCH(GL_Paste!$B7553&amp;"",AcctCode,0)),"UNKNOWN"))</f>
        <v/>
      </c>
      <c r="F7556">
        <f>IF(GL_Paste!$B7553="","",IFERROR(INDEX(AcctSub,MATCH(GL_Paste!$B7553&amp;"",AcctCode,0)),"UNKNOWN"))</f>
        <v/>
      </c>
    </row>
    <row r="7557">
      <c r="A7557" s="40">
        <f>IF(GL_Paste!$B7554="","",N(GL_Paste!$H7554)-N(GL_Paste!$G7554))</f>
        <v/>
      </c>
      <c r="B7557" s="43">
        <f>IF(GL_Paste!$B7554="","",DATE(YEAR(GL_Paste!$E7554),MONTH(GL_Paste!$E7554),1))</f>
        <v/>
      </c>
      <c r="C7557">
        <f>IF(GL_Paste!$B7554="","",IF(TRIM(GL_Paste!$M7554)&lt;&gt;"",TRIM(GL_Paste!$M7554),IFERROR(MID(GL_Paste!$I7554,FIND("[",GL_Paste!$I7554)+1,FIND("]",GL_Paste!$I7554)-FIND("[",GL_Paste!$I7554)-1),"")))</f>
        <v/>
      </c>
      <c r="D7557">
        <f>IF(GL_Paste!$B7554="","",IFERROR(INDEX(DeptName,MATCH($C7557,DeptTag,0)),"UNALLOCATED"))</f>
        <v/>
      </c>
      <c r="E7557">
        <f>IF(GL_Paste!$B7554="","",IFERROR(INDEX(AcctCat,MATCH(GL_Paste!$B7554&amp;"",AcctCode,0)),"UNKNOWN"))</f>
        <v/>
      </c>
      <c r="F7557">
        <f>IF(GL_Paste!$B7554="","",IFERROR(INDEX(AcctSub,MATCH(GL_Paste!$B7554&amp;"",AcctCode,0)),"UNKNOWN"))</f>
        <v/>
      </c>
    </row>
    <row r="7558">
      <c r="A7558" s="40">
        <f>IF(GL_Paste!$B7555="","",N(GL_Paste!$H7555)-N(GL_Paste!$G7555))</f>
        <v/>
      </c>
      <c r="B7558" s="43">
        <f>IF(GL_Paste!$B7555="","",DATE(YEAR(GL_Paste!$E7555),MONTH(GL_Paste!$E7555),1))</f>
        <v/>
      </c>
      <c r="C7558">
        <f>IF(GL_Paste!$B7555="","",IF(TRIM(GL_Paste!$M7555)&lt;&gt;"",TRIM(GL_Paste!$M7555),IFERROR(MID(GL_Paste!$I7555,FIND("[",GL_Paste!$I7555)+1,FIND("]",GL_Paste!$I7555)-FIND("[",GL_Paste!$I7555)-1),"")))</f>
        <v/>
      </c>
      <c r="D7558">
        <f>IF(GL_Paste!$B7555="","",IFERROR(INDEX(DeptName,MATCH($C7558,DeptTag,0)),"UNALLOCATED"))</f>
        <v/>
      </c>
      <c r="E7558">
        <f>IF(GL_Paste!$B7555="","",IFERROR(INDEX(AcctCat,MATCH(GL_Paste!$B7555&amp;"",AcctCode,0)),"UNKNOWN"))</f>
        <v/>
      </c>
      <c r="F7558">
        <f>IF(GL_Paste!$B7555="","",IFERROR(INDEX(AcctSub,MATCH(GL_Paste!$B7555&amp;"",AcctCode,0)),"UNKNOWN"))</f>
        <v/>
      </c>
    </row>
    <row r="7559">
      <c r="A7559" s="40">
        <f>IF(GL_Paste!$B7556="","",N(GL_Paste!$H7556)-N(GL_Paste!$G7556))</f>
        <v/>
      </c>
      <c r="B7559" s="43">
        <f>IF(GL_Paste!$B7556="","",DATE(YEAR(GL_Paste!$E7556),MONTH(GL_Paste!$E7556),1))</f>
        <v/>
      </c>
      <c r="C7559">
        <f>IF(GL_Paste!$B7556="","",IF(TRIM(GL_Paste!$M7556)&lt;&gt;"",TRIM(GL_Paste!$M7556),IFERROR(MID(GL_Paste!$I7556,FIND("[",GL_Paste!$I7556)+1,FIND("]",GL_Paste!$I7556)-FIND("[",GL_Paste!$I7556)-1),"")))</f>
        <v/>
      </c>
      <c r="D7559">
        <f>IF(GL_Paste!$B7556="","",IFERROR(INDEX(DeptName,MATCH($C7559,DeptTag,0)),"UNALLOCATED"))</f>
        <v/>
      </c>
      <c r="E7559">
        <f>IF(GL_Paste!$B7556="","",IFERROR(INDEX(AcctCat,MATCH(GL_Paste!$B7556&amp;"",AcctCode,0)),"UNKNOWN"))</f>
        <v/>
      </c>
      <c r="F7559">
        <f>IF(GL_Paste!$B7556="","",IFERROR(INDEX(AcctSub,MATCH(GL_Paste!$B7556&amp;"",AcctCode,0)),"UNKNOWN"))</f>
        <v/>
      </c>
    </row>
    <row r="7560">
      <c r="A7560" s="40">
        <f>IF(GL_Paste!$B7557="","",N(GL_Paste!$H7557)-N(GL_Paste!$G7557))</f>
        <v/>
      </c>
      <c r="B7560" s="43">
        <f>IF(GL_Paste!$B7557="","",DATE(YEAR(GL_Paste!$E7557),MONTH(GL_Paste!$E7557),1))</f>
        <v/>
      </c>
      <c r="C7560">
        <f>IF(GL_Paste!$B7557="","",IF(TRIM(GL_Paste!$M7557)&lt;&gt;"",TRIM(GL_Paste!$M7557),IFERROR(MID(GL_Paste!$I7557,FIND("[",GL_Paste!$I7557)+1,FIND("]",GL_Paste!$I7557)-FIND("[",GL_Paste!$I7557)-1),"")))</f>
        <v/>
      </c>
      <c r="D7560">
        <f>IF(GL_Paste!$B7557="","",IFERROR(INDEX(DeptName,MATCH($C7560,DeptTag,0)),"UNALLOCATED"))</f>
        <v/>
      </c>
      <c r="E7560">
        <f>IF(GL_Paste!$B7557="","",IFERROR(INDEX(AcctCat,MATCH(GL_Paste!$B7557&amp;"",AcctCode,0)),"UNKNOWN"))</f>
        <v/>
      </c>
      <c r="F7560">
        <f>IF(GL_Paste!$B7557="","",IFERROR(INDEX(AcctSub,MATCH(GL_Paste!$B7557&amp;"",AcctCode,0)),"UNKNOWN"))</f>
        <v/>
      </c>
    </row>
    <row r="7561">
      <c r="A7561" s="40">
        <f>IF(GL_Paste!$B7558="","",N(GL_Paste!$H7558)-N(GL_Paste!$G7558))</f>
        <v/>
      </c>
      <c r="B7561" s="43">
        <f>IF(GL_Paste!$B7558="","",DATE(YEAR(GL_Paste!$E7558),MONTH(GL_Paste!$E7558),1))</f>
        <v/>
      </c>
      <c r="C7561">
        <f>IF(GL_Paste!$B7558="","",IF(TRIM(GL_Paste!$M7558)&lt;&gt;"",TRIM(GL_Paste!$M7558),IFERROR(MID(GL_Paste!$I7558,FIND("[",GL_Paste!$I7558)+1,FIND("]",GL_Paste!$I7558)-FIND("[",GL_Paste!$I7558)-1),"")))</f>
        <v/>
      </c>
      <c r="D7561">
        <f>IF(GL_Paste!$B7558="","",IFERROR(INDEX(DeptName,MATCH($C7561,DeptTag,0)),"UNALLOCATED"))</f>
        <v/>
      </c>
      <c r="E7561">
        <f>IF(GL_Paste!$B7558="","",IFERROR(INDEX(AcctCat,MATCH(GL_Paste!$B7558&amp;"",AcctCode,0)),"UNKNOWN"))</f>
        <v/>
      </c>
      <c r="F7561">
        <f>IF(GL_Paste!$B7558="","",IFERROR(INDEX(AcctSub,MATCH(GL_Paste!$B7558&amp;"",AcctCode,0)),"UNKNOWN"))</f>
        <v/>
      </c>
    </row>
    <row r="7562">
      <c r="A7562" s="40">
        <f>IF(GL_Paste!$B7559="","",N(GL_Paste!$H7559)-N(GL_Paste!$G7559))</f>
        <v/>
      </c>
      <c r="B7562" s="43">
        <f>IF(GL_Paste!$B7559="","",DATE(YEAR(GL_Paste!$E7559),MONTH(GL_Paste!$E7559),1))</f>
        <v/>
      </c>
      <c r="C7562">
        <f>IF(GL_Paste!$B7559="","",IF(TRIM(GL_Paste!$M7559)&lt;&gt;"",TRIM(GL_Paste!$M7559),IFERROR(MID(GL_Paste!$I7559,FIND("[",GL_Paste!$I7559)+1,FIND("]",GL_Paste!$I7559)-FIND("[",GL_Paste!$I7559)-1),"")))</f>
        <v/>
      </c>
      <c r="D7562">
        <f>IF(GL_Paste!$B7559="","",IFERROR(INDEX(DeptName,MATCH($C7562,DeptTag,0)),"UNALLOCATED"))</f>
        <v/>
      </c>
      <c r="E7562">
        <f>IF(GL_Paste!$B7559="","",IFERROR(INDEX(AcctCat,MATCH(GL_Paste!$B7559&amp;"",AcctCode,0)),"UNKNOWN"))</f>
        <v/>
      </c>
      <c r="F7562">
        <f>IF(GL_Paste!$B7559="","",IFERROR(INDEX(AcctSub,MATCH(GL_Paste!$B7559&amp;"",AcctCode,0)),"UNKNOWN"))</f>
        <v/>
      </c>
    </row>
    <row r="7563">
      <c r="A7563" s="40">
        <f>IF(GL_Paste!$B7560="","",N(GL_Paste!$H7560)-N(GL_Paste!$G7560))</f>
        <v/>
      </c>
      <c r="B7563" s="43">
        <f>IF(GL_Paste!$B7560="","",DATE(YEAR(GL_Paste!$E7560),MONTH(GL_Paste!$E7560),1))</f>
        <v/>
      </c>
      <c r="C7563">
        <f>IF(GL_Paste!$B7560="","",IF(TRIM(GL_Paste!$M7560)&lt;&gt;"",TRIM(GL_Paste!$M7560),IFERROR(MID(GL_Paste!$I7560,FIND("[",GL_Paste!$I7560)+1,FIND("]",GL_Paste!$I7560)-FIND("[",GL_Paste!$I7560)-1),"")))</f>
        <v/>
      </c>
      <c r="D7563">
        <f>IF(GL_Paste!$B7560="","",IFERROR(INDEX(DeptName,MATCH($C7563,DeptTag,0)),"UNALLOCATED"))</f>
        <v/>
      </c>
      <c r="E7563">
        <f>IF(GL_Paste!$B7560="","",IFERROR(INDEX(AcctCat,MATCH(GL_Paste!$B7560&amp;"",AcctCode,0)),"UNKNOWN"))</f>
        <v/>
      </c>
      <c r="F7563">
        <f>IF(GL_Paste!$B7560="","",IFERROR(INDEX(AcctSub,MATCH(GL_Paste!$B7560&amp;"",AcctCode,0)),"UNKNOWN"))</f>
        <v/>
      </c>
    </row>
    <row r="7564">
      <c r="A7564" s="40">
        <f>IF(GL_Paste!$B7561="","",N(GL_Paste!$H7561)-N(GL_Paste!$G7561))</f>
        <v/>
      </c>
      <c r="B7564" s="43">
        <f>IF(GL_Paste!$B7561="","",DATE(YEAR(GL_Paste!$E7561),MONTH(GL_Paste!$E7561),1))</f>
        <v/>
      </c>
      <c r="C7564">
        <f>IF(GL_Paste!$B7561="","",IF(TRIM(GL_Paste!$M7561)&lt;&gt;"",TRIM(GL_Paste!$M7561),IFERROR(MID(GL_Paste!$I7561,FIND("[",GL_Paste!$I7561)+1,FIND("]",GL_Paste!$I7561)-FIND("[",GL_Paste!$I7561)-1),"")))</f>
        <v/>
      </c>
      <c r="D7564">
        <f>IF(GL_Paste!$B7561="","",IFERROR(INDEX(DeptName,MATCH($C7564,DeptTag,0)),"UNALLOCATED"))</f>
        <v/>
      </c>
      <c r="E7564">
        <f>IF(GL_Paste!$B7561="","",IFERROR(INDEX(AcctCat,MATCH(GL_Paste!$B7561&amp;"",AcctCode,0)),"UNKNOWN"))</f>
        <v/>
      </c>
      <c r="F7564">
        <f>IF(GL_Paste!$B7561="","",IFERROR(INDEX(AcctSub,MATCH(GL_Paste!$B7561&amp;"",AcctCode,0)),"UNKNOWN"))</f>
        <v/>
      </c>
    </row>
    <row r="7565">
      <c r="A7565" s="40">
        <f>IF(GL_Paste!$B7562="","",N(GL_Paste!$H7562)-N(GL_Paste!$G7562))</f>
        <v/>
      </c>
      <c r="B7565" s="43">
        <f>IF(GL_Paste!$B7562="","",DATE(YEAR(GL_Paste!$E7562),MONTH(GL_Paste!$E7562),1))</f>
        <v/>
      </c>
      <c r="C7565">
        <f>IF(GL_Paste!$B7562="","",IF(TRIM(GL_Paste!$M7562)&lt;&gt;"",TRIM(GL_Paste!$M7562),IFERROR(MID(GL_Paste!$I7562,FIND("[",GL_Paste!$I7562)+1,FIND("]",GL_Paste!$I7562)-FIND("[",GL_Paste!$I7562)-1),"")))</f>
        <v/>
      </c>
      <c r="D7565">
        <f>IF(GL_Paste!$B7562="","",IFERROR(INDEX(DeptName,MATCH($C7565,DeptTag,0)),"UNALLOCATED"))</f>
        <v/>
      </c>
      <c r="E7565">
        <f>IF(GL_Paste!$B7562="","",IFERROR(INDEX(AcctCat,MATCH(GL_Paste!$B7562&amp;"",AcctCode,0)),"UNKNOWN"))</f>
        <v/>
      </c>
      <c r="F7565">
        <f>IF(GL_Paste!$B7562="","",IFERROR(INDEX(AcctSub,MATCH(GL_Paste!$B7562&amp;"",AcctCode,0)),"UNKNOWN"))</f>
        <v/>
      </c>
    </row>
    <row r="7566">
      <c r="A7566" s="40">
        <f>IF(GL_Paste!$B7563="","",N(GL_Paste!$H7563)-N(GL_Paste!$G7563))</f>
        <v/>
      </c>
      <c r="B7566" s="43">
        <f>IF(GL_Paste!$B7563="","",DATE(YEAR(GL_Paste!$E7563),MONTH(GL_Paste!$E7563),1))</f>
        <v/>
      </c>
      <c r="C7566">
        <f>IF(GL_Paste!$B7563="","",IF(TRIM(GL_Paste!$M7563)&lt;&gt;"",TRIM(GL_Paste!$M7563),IFERROR(MID(GL_Paste!$I7563,FIND("[",GL_Paste!$I7563)+1,FIND("]",GL_Paste!$I7563)-FIND("[",GL_Paste!$I7563)-1),"")))</f>
        <v/>
      </c>
      <c r="D7566">
        <f>IF(GL_Paste!$B7563="","",IFERROR(INDEX(DeptName,MATCH($C7566,DeptTag,0)),"UNALLOCATED"))</f>
        <v/>
      </c>
      <c r="E7566">
        <f>IF(GL_Paste!$B7563="","",IFERROR(INDEX(AcctCat,MATCH(GL_Paste!$B7563&amp;"",AcctCode,0)),"UNKNOWN"))</f>
        <v/>
      </c>
      <c r="F7566">
        <f>IF(GL_Paste!$B7563="","",IFERROR(INDEX(AcctSub,MATCH(GL_Paste!$B7563&amp;"",AcctCode,0)),"UNKNOWN"))</f>
        <v/>
      </c>
    </row>
    <row r="7567">
      <c r="A7567" s="40">
        <f>IF(GL_Paste!$B7564="","",N(GL_Paste!$H7564)-N(GL_Paste!$G7564))</f>
        <v/>
      </c>
      <c r="B7567" s="43">
        <f>IF(GL_Paste!$B7564="","",DATE(YEAR(GL_Paste!$E7564),MONTH(GL_Paste!$E7564),1))</f>
        <v/>
      </c>
      <c r="C7567">
        <f>IF(GL_Paste!$B7564="","",IF(TRIM(GL_Paste!$M7564)&lt;&gt;"",TRIM(GL_Paste!$M7564),IFERROR(MID(GL_Paste!$I7564,FIND("[",GL_Paste!$I7564)+1,FIND("]",GL_Paste!$I7564)-FIND("[",GL_Paste!$I7564)-1),"")))</f>
        <v/>
      </c>
      <c r="D7567">
        <f>IF(GL_Paste!$B7564="","",IFERROR(INDEX(DeptName,MATCH($C7567,DeptTag,0)),"UNALLOCATED"))</f>
        <v/>
      </c>
      <c r="E7567">
        <f>IF(GL_Paste!$B7564="","",IFERROR(INDEX(AcctCat,MATCH(GL_Paste!$B7564&amp;"",AcctCode,0)),"UNKNOWN"))</f>
        <v/>
      </c>
      <c r="F7567">
        <f>IF(GL_Paste!$B7564="","",IFERROR(INDEX(AcctSub,MATCH(GL_Paste!$B7564&amp;"",AcctCode,0)),"UNKNOWN"))</f>
        <v/>
      </c>
    </row>
    <row r="7568">
      <c r="A7568" s="40">
        <f>IF(GL_Paste!$B7565="","",N(GL_Paste!$H7565)-N(GL_Paste!$G7565))</f>
        <v/>
      </c>
      <c r="B7568" s="43">
        <f>IF(GL_Paste!$B7565="","",DATE(YEAR(GL_Paste!$E7565),MONTH(GL_Paste!$E7565),1))</f>
        <v/>
      </c>
      <c r="C7568">
        <f>IF(GL_Paste!$B7565="","",IF(TRIM(GL_Paste!$M7565)&lt;&gt;"",TRIM(GL_Paste!$M7565),IFERROR(MID(GL_Paste!$I7565,FIND("[",GL_Paste!$I7565)+1,FIND("]",GL_Paste!$I7565)-FIND("[",GL_Paste!$I7565)-1),"")))</f>
        <v/>
      </c>
      <c r="D7568">
        <f>IF(GL_Paste!$B7565="","",IFERROR(INDEX(DeptName,MATCH($C7568,DeptTag,0)),"UNALLOCATED"))</f>
        <v/>
      </c>
      <c r="E7568">
        <f>IF(GL_Paste!$B7565="","",IFERROR(INDEX(AcctCat,MATCH(GL_Paste!$B7565&amp;"",AcctCode,0)),"UNKNOWN"))</f>
        <v/>
      </c>
      <c r="F7568">
        <f>IF(GL_Paste!$B7565="","",IFERROR(INDEX(AcctSub,MATCH(GL_Paste!$B7565&amp;"",AcctCode,0)),"UNKNOWN"))</f>
        <v/>
      </c>
    </row>
    <row r="7569">
      <c r="A7569" s="40">
        <f>IF(GL_Paste!$B7566="","",N(GL_Paste!$H7566)-N(GL_Paste!$G7566))</f>
        <v/>
      </c>
      <c r="B7569" s="43">
        <f>IF(GL_Paste!$B7566="","",DATE(YEAR(GL_Paste!$E7566),MONTH(GL_Paste!$E7566),1))</f>
        <v/>
      </c>
      <c r="C7569">
        <f>IF(GL_Paste!$B7566="","",IF(TRIM(GL_Paste!$M7566)&lt;&gt;"",TRIM(GL_Paste!$M7566),IFERROR(MID(GL_Paste!$I7566,FIND("[",GL_Paste!$I7566)+1,FIND("]",GL_Paste!$I7566)-FIND("[",GL_Paste!$I7566)-1),"")))</f>
        <v/>
      </c>
      <c r="D7569">
        <f>IF(GL_Paste!$B7566="","",IFERROR(INDEX(DeptName,MATCH($C7569,DeptTag,0)),"UNALLOCATED"))</f>
        <v/>
      </c>
      <c r="E7569">
        <f>IF(GL_Paste!$B7566="","",IFERROR(INDEX(AcctCat,MATCH(GL_Paste!$B7566&amp;"",AcctCode,0)),"UNKNOWN"))</f>
        <v/>
      </c>
      <c r="F7569">
        <f>IF(GL_Paste!$B7566="","",IFERROR(INDEX(AcctSub,MATCH(GL_Paste!$B7566&amp;"",AcctCode,0)),"UNKNOWN"))</f>
        <v/>
      </c>
    </row>
    <row r="7570">
      <c r="A7570" s="40">
        <f>IF(GL_Paste!$B7567="","",N(GL_Paste!$H7567)-N(GL_Paste!$G7567))</f>
        <v/>
      </c>
      <c r="B7570" s="43">
        <f>IF(GL_Paste!$B7567="","",DATE(YEAR(GL_Paste!$E7567),MONTH(GL_Paste!$E7567),1))</f>
        <v/>
      </c>
      <c r="C7570">
        <f>IF(GL_Paste!$B7567="","",IF(TRIM(GL_Paste!$M7567)&lt;&gt;"",TRIM(GL_Paste!$M7567),IFERROR(MID(GL_Paste!$I7567,FIND("[",GL_Paste!$I7567)+1,FIND("]",GL_Paste!$I7567)-FIND("[",GL_Paste!$I7567)-1),"")))</f>
        <v/>
      </c>
      <c r="D7570">
        <f>IF(GL_Paste!$B7567="","",IFERROR(INDEX(DeptName,MATCH($C7570,DeptTag,0)),"UNALLOCATED"))</f>
        <v/>
      </c>
      <c r="E7570">
        <f>IF(GL_Paste!$B7567="","",IFERROR(INDEX(AcctCat,MATCH(GL_Paste!$B7567&amp;"",AcctCode,0)),"UNKNOWN"))</f>
        <v/>
      </c>
      <c r="F7570">
        <f>IF(GL_Paste!$B7567="","",IFERROR(INDEX(AcctSub,MATCH(GL_Paste!$B7567&amp;"",AcctCode,0)),"UNKNOWN"))</f>
        <v/>
      </c>
    </row>
    <row r="7571">
      <c r="A7571" s="40">
        <f>IF(GL_Paste!$B7568="","",N(GL_Paste!$H7568)-N(GL_Paste!$G7568))</f>
        <v/>
      </c>
      <c r="B7571" s="43">
        <f>IF(GL_Paste!$B7568="","",DATE(YEAR(GL_Paste!$E7568),MONTH(GL_Paste!$E7568),1))</f>
        <v/>
      </c>
      <c r="C7571">
        <f>IF(GL_Paste!$B7568="","",IF(TRIM(GL_Paste!$M7568)&lt;&gt;"",TRIM(GL_Paste!$M7568),IFERROR(MID(GL_Paste!$I7568,FIND("[",GL_Paste!$I7568)+1,FIND("]",GL_Paste!$I7568)-FIND("[",GL_Paste!$I7568)-1),"")))</f>
        <v/>
      </c>
      <c r="D7571">
        <f>IF(GL_Paste!$B7568="","",IFERROR(INDEX(DeptName,MATCH($C7571,DeptTag,0)),"UNALLOCATED"))</f>
        <v/>
      </c>
      <c r="E7571">
        <f>IF(GL_Paste!$B7568="","",IFERROR(INDEX(AcctCat,MATCH(GL_Paste!$B7568&amp;"",AcctCode,0)),"UNKNOWN"))</f>
        <v/>
      </c>
      <c r="F7571">
        <f>IF(GL_Paste!$B7568="","",IFERROR(INDEX(AcctSub,MATCH(GL_Paste!$B7568&amp;"",AcctCode,0)),"UNKNOWN"))</f>
        <v/>
      </c>
    </row>
    <row r="7572">
      <c r="A7572" s="40">
        <f>IF(GL_Paste!$B7569="","",N(GL_Paste!$H7569)-N(GL_Paste!$G7569))</f>
        <v/>
      </c>
      <c r="B7572" s="43">
        <f>IF(GL_Paste!$B7569="","",DATE(YEAR(GL_Paste!$E7569),MONTH(GL_Paste!$E7569),1))</f>
        <v/>
      </c>
      <c r="C7572">
        <f>IF(GL_Paste!$B7569="","",IF(TRIM(GL_Paste!$M7569)&lt;&gt;"",TRIM(GL_Paste!$M7569),IFERROR(MID(GL_Paste!$I7569,FIND("[",GL_Paste!$I7569)+1,FIND("]",GL_Paste!$I7569)-FIND("[",GL_Paste!$I7569)-1),"")))</f>
        <v/>
      </c>
      <c r="D7572">
        <f>IF(GL_Paste!$B7569="","",IFERROR(INDEX(DeptName,MATCH($C7572,DeptTag,0)),"UNALLOCATED"))</f>
        <v/>
      </c>
      <c r="E7572">
        <f>IF(GL_Paste!$B7569="","",IFERROR(INDEX(AcctCat,MATCH(GL_Paste!$B7569&amp;"",AcctCode,0)),"UNKNOWN"))</f>
        <v/>
      </c>
      <c r="F7572">
        <f>IF(GL_Paste!$B7569="","",IFERROR(INDEX(AcctSub,MATCH(GL_Paste!$B7569&amp;"",AcctCode,0)),"UNKNOWN"))</f>
        <v/>
      </c>
    </row>
    <row r="7573">
      <c r="A7573" s="40">
        <f>IF(GL_Paste!$B7570="","",N(GL_Paste!$H7570)-N(GL_Paste!$G7570))</f>
        <v/>
      </c>
      <c r="B7573" s="43">
        <f>IF(GL_Paste!$B7570="","",DATE(YEAR(GL_Paste!$E7570),MONTH(GL_Paste!$E7570),1))</f>
        <v/>
      </c>
      <c r="C7573">
        <f>IF(GL_Paste!$B7570="","",IF(TRIM(GL_Paste!$M7570)&lt;&gt;"",TRIM(GL_Paste!$M7570),IFERROR(MID(GL_Paste!$I7570,FIND("[",GL_Paste!$I7570)+1,FIND("]",GL_Paste!$I7570)-FIND("[",GL_Paste!$I7570)-1),"")))</f>
        <v/>
      </c>
      <c r="D7573">
        <f>IF(GL_Paste!$B7570="","",IFERROR(INDEX(DeptName,MATCH($C7573,DeptTag,0)),"UNALLOCATED"))</f>
        <v/>
      </c>
      <c r="E7573">
        <f>IF(GL_Paste!$B7570="","",IFERROR(INDEX(AcctCat,MATCH(GL_Paste!$B7570&amp;"",AcctCode,0)),"UNKNOWN"))</f>
        <v/>
      </c>
      <c r="F7573">
        <f>IF(GL_Paste!$B7570="","",IFERROR(INDEX(AcctSub,MATCH(GL_Paste!$B7570&amp;"",AcctCode,0)),"UNKNOWN"))</f>
        <v/>
      </c>
    </row>
    <row r="7574">
      <c r="A7574" s="40">
        <f>IF(GL_Paste!$B7571="","",N(GL_Paste!$H7571)-N(GL_Paste!$G7571))</f>
        <v/>
      </c>
      <c r="B7574" s="43">
        <f>IF(GL_Paste!$B7571="","",DATE(YEAR(GL_Paste!$E7571),MONTH(GL_Paste!$E7571),1))</f>
        <v/>
      </c>
      <c r="C7574">
        <f>IF(GL_Paste!$B7571="","",IF(TRIM(GL_Paste!$M7571)&lt;&gt;"",TRIM(GL_Paste!$M7571),IFERROR(MID(GL_Paste!$I7571,FIND("[",GL_Paste!$I7571)+1,FIND("]",GL_Paste!$I7571)-FIND("[",GL_Paste!$I7571)-1),"")))</f>
        <v/>
      </c>
      <c r="D7574">
        <f>IF(GL_Paste!$B7571="","",IFERROR(INDEX(DeptName,MATCH($C7574,DeptTag,0)),"UNALLOCATED"))</f>
        <v/>
      </c>
      <c r="E7574">
        <f>IF(GL_Paste!$B7571="","",IFERROR(INDEX(AcctCat,MATCH(GL_Paste!$B7571&amp;"",AcctCode,0)),"UNKNOWN"))</f>
        <v/>
      </c>
      <c r="F7574">
        <f>IF(GL_Paste!$B7571="","",IFERROR(INDEX(AcctSub,MATCH(GL_Paste!$B7571&amp;"",AcctCode,0)),"UNKNOWN"))</f>
        <v/>
      </c>
    </row>
    <row r="7575">
      <c r="A7575" s="40">
        <f>IF(GL_Paste!$B7572="","",N(GL_Paste!$H7572)-N(GL_Paste!$G7572))</f>
        <v/>
      </c>
      <c r="B7575" s="43">
        <f>IF(GL_Paste!$B7572="","",DATE(YEAR(GL_Paste!$E7572),MONTH(GL_Paste!$E7572),1))</f>
        <v/>
      </c>
      <c r="C7575">
        <f>IF(GL_Paste!$B7572="","",IF(TRIM(GL_Paste!$M7572)&lt;&gt;"",TRIM(GL_Paste!$M7572),IFERROR(MID(GL_Paste!$I7572,FIND("[",GL_Paste!$I7572)+1,FIND("]",GL_Paste!$I7572)-FIND("[",GL_Paste!$I7572)-1),"")))</f>
        <v/>
      </c>
      <c r="D7575">
        <f>IF(GL_Paste!$B7572="","",IFERROR(INDEX(DeptName,MATCH($C7575,DeptTag,0)),"UNALLOCATED"))</f>
        <v/>
      </c>
      <c r="E7575">
        <f>IF(GL_Paste!$B7572="","",IFERROR(INDEX(AcctCat,MATCH(GL_Paste!$B7572&amp;"",AcctCode,0)),"UNKNOWN"))</f>
        <v/>
      </c>
      <c r="F7575">
        <f>IF(GL_Paste!$B7572="","",IFERROR(INDEX(AcctSub,MATCH(GL_Paste!$B7572&amp;"",AcctCode,0)),"UNKNOWN"))</f>
        <v/>
      </c>
    </row>
    <row r="7576">
      <c r="A7576" s="40">
        <f>IF(GL_Paste!$B7573="","",N(GL_Paste!$H7573)-N(GL_Paste!$G7573))</f>
        <v/>
      </c>
      <c r="B7576" s="43">
        <f>IF(GL_Paste!$B7573="","",DATE(YEAR(GL_Paste!$E7573),MONTH(GL_Paste!$E7573),1))</f>
        <v/>
      </c>
      <c r="C7576">
        <f>IF(GL_Paste!$B7573="","",IF(TRIM(GL_Paste!$M7573)&lt;&gt;"",TRIM(GL_Paste!$M7573),IFERROR(MID(GL_Paste!$I7573,FIND("[",GL_Paste!$I7573)+1,FIND("]",GL_Paste!$I7573)-FIND("[",GL_Paste!$I7573)-1),"")))</f>
        <v/>
      </c>
      <c r="D7576">
        <f>IF(GL_Paste!$B7573="","",IFERROR(INDEX(DeptName,MATCH($C7576,DeptTag,0)),"UNALLOCATED"))</f>
        <v/>
      </c>
      <c r="E7576">
        <f>IF(GL_Paste!$B7573="","",IFERROR(INDEX(AcctCat,MATCH(GL_Paste!$B7573&amp;"",AcctCode,0)),"UNKNOWN"))</f>
        <v/>
      </c>
      <c r="F7576">
        <f>IF(GL_Paste!$B7573="","",IFERROR(INDEX(AcctSub,MATCH(GL_Paste!$B7573&amp;"",AcctCode,0)),"UNKNOWN"))</f>
        <v/>
      </c>
    </row>
    <row r="7577">
      <c r="A7577" s="40">
        <f>IF(GL_Paste!$B7574="","",N(GL_Paste!$H7574)-N(GL_Paste!$G7574))</f>
        <v/>
      </c>
      <c r="B7577" s="43">
        <f>IF(GL_Paste!$B7574="","",DATE(YEAR(GL_Paste!$E7574),MONTH(GL_Paste!$E7574),1))</f>
        <v/>
      </c>
      <c r="C7577">
        <f>IF(GL_Paste!$B7574="","",IF(TRIM(GL_Paste!$M7574)&lt;&gt;"",TRIM(GL_Paste!$M7574),IFERROR(MID(GL_Paste!$I7574,FIND("[",GL_Paste!$I7574)+1,FIND("]",GL_Paste!$I7574)-FIND("[",GL_Paste!$I7574)-1),"")))</f>
        <v/>
      </c>
      <c r="D7577">
        <f>IF(GL_Paste!$B7574="","",IFERROR(INDEX(DeptName,MATCH($C7577,DeptTag,0)),"UNALLOCATED"))</f>
        <v/>
      </c>
      <c r="E7577">
        <f>IF(GL_Paste!$B7574="","",IFERROR(INDEX(AcctCat,MATCH(GL_Paste!$B7574&amp;"",AcctCode,0)),"UNKNOWN"))</f>
        <v/>
      </c>
      <c r="F7577">
        <f>IF(GL_Paste!$B7574="","",IFERROR(INDEX(AcctSub,MATCH(GL_Paste!$B7574&amp;"",AcctCode,0)),"UNKNOWN"))</f>
        <v/>
      </c>
    </row>
    <row r="7578">
      <c r="A7578" s="40">
        <f>IF(GL_Paste!$B7575="","",N(GL_Paste!$H7575)-N(GL_Paste!$G7575))</f>
        <v/>
      </c>
      <c r="B7578" s="43">
        <f>IF(GL_Paste!$B7575="","",DATE(YEAR(GL_Paste!$E7575),MONTH(GL_Paste!$E7575),1))</f>
        <v/>
      </c>
      <c r="C7578">
        <f>IF(GL_Paste!$B7575="","",IF(TRIM(GL_Paste!$M7575)&lt;&gt;"",TRIM(GL_Paste!$M7575),IFERROR(MID(GL_Paste!$I7575,FIND("[",GL_Paste!$I7575)+1,FIND("]",GL_Paste!$I7575)-FIND("[",GL_Paste!$I7575)-1),"")))</f>
        <v/>
      </c>
      <c r="D7578">
        <f>IF(GL_Paste!$B7575="","",IFERROR(INDEX(DeptName,MATCH($C7578,DeptTag,0)),"UNALLOCATED"))</f>
        <v/>
      </c>
      <c r="E7578">
        <f>IF(GL_Paste!$B7575="","",IFERROR(INDEX(AcctCat,MATCH(GL_Paste!$B7575&amp;"",AcctCode,0)),"UNKNOWN"))</f>
        <v/>
      </c>
      <c r="F7578">
        <f>IF(GL_Paste!$B7575="","",IFERROR(INDEX(AcctSub,MATCH(GL_Paste!$B7575&amp;"",AcctCode,0)),"UNKNOWN"))</f>
        <v/>
      </c>
    </row>
    <row r="7579">
      <c r="A7579" s="40">
        <f>IF(GL_Paste!$B7576="","",N(GL_Paste!$H7576)-N(GL_Paste!$G7576))</f>
        <v/>
      </c>
      <c r="B7579" s="43">
        <f>IF(GL_Paste!$B7576="","",DATE(YEAR(GL_Paste!$E7576),MONTH(GL_Paste!$E7576),1))</f>
        <v/>
      </c>
      <c r="C7579">
        <f>IF(GL_Paste!$B7576="","",IF(TRIM(GL_Paste!$M7576)&lt;&gt;"",TRIM(GL_Paste!$M7576),IFERROR(MID(GL_Paste!$I7576,FIND("[",GL_Paste!$I7576)+1,FIND("]",GL_Paste!$I7576)-FIND("[",GL_Paste!$I7576)-1),"")))</f>
        <v/>
      </c>
      <c r="D7579">
        <f>IF(GL_Paste!$B7576="","",IFERROR(INDEX(DeptName,MATCH($C7579,DeptTag,0)),"UNALLOCATED"))</f>
        <v/>
      </c>
      <c r="E7579">
        <f>IF(GL_Paste!$B7576="","",IFERROR(INDEX(AcctCat,MATCH(GL_Paste!$B7576&amp;"",AcctCode,0)),"UNKNOWN"))</f>
        <v/>
      </c>
      <c r="F7579">
        <f>IF(GL_Paste!$B7576="","",IFERROR(INDEX(AcctSub,MATCH(GL_Paste!$B7576&amp;"",AcctCode,0)),"UNKNOWN"))</f>
        <v/>
      </c>
    </row>
    <row r="7580">
      <c r="A7580" s="40">
        <f>IF(GL_Paste!$B7577="","",N(GL_Paste!$H7577)-N(GL_Paste!$G7577))</f>
        <v/>
      </c>
      <c r="B7580" s="43">
        <f>IF(GL_Paste!$B7577="","",DATE(YEAR(GL_Paste!$E7577),MONTH(GL_Paste!$E7577),1))</f>
        <v/>
      </c>
      <c r="C7580">
        <f>IF(GL_Paste!$B7577="","",IF(TRIM(GL_Paste!$M7577)&lt;&gt;"",TRIM(GL_Paste!$M7577),IFERROR(MID(GL_Paste!$I7577,FIND("[",GL_Paste!$I7577)+1,FIND("]",GL_Paste!$I7577)-FIND("[",GL_Paste!$I7577)-1),"")))</f>
        <v/>
      </c>
      <c r="D7580">
        <f>IF(GL_Paste!$B7577="","",IFERROR(INDEX(DeptName,MATCH($C7580,DeptTag,0)),"UNALLOCATED"))</f>
        <v/>
      </c>
      <c r="E7580">
        <f>IF(GL_Paste!$B7577="","",IFERROR(INDEX(AcctCat,MATCH(GL_Paste!$B7577&amp;"",AcctCode,0)),"UNKNOWN"))</f>
        <v/>
      </c>
      <c r="F7580">
        <f>IF(GL_Paste!$B7577="","",IFERROR(INDEX(AcctSub,MATCH(GL_Paste!$B7577&amp;"",AcctCode,0)),"UNKNOWN"))</f>
        <v/>
      </c>
    </row>
    <row r="7581">
      <c r="A7581" s="40">
        <f>IF(GL_Paste!$B7578="","",N(GL_Paste!$H7578)-N(GL_Paste!$G7578))</f>
        <v/>
      </c>
      <c r="B7581" s="43">
        <f>IF(GL_Paste!$B7578="","",DATE(YEAR(GL_Paste!$E7578),MONTH(GL_Paste!$E7578),1))</f>
        <v/>
      </c>
      <c r="C7581">
        <f>IF(GL_Paste!$B7578="","",IF(TRIM(GL_Paste!$M7578)&lt;&gt;"",TRIM(GL_Paste!$M7578),IFERROR(MID(GL_Paste!$I7578,FIND("[",GL_Paste!$I7578)+1,FIND("]",GL_Paste!$I7578)-FIND("[",GL_Paste!$I7578)-1),"")))</f>
        <v/>
      </c>
      <c r="D7581">
        <f>IF(GL_Paste!$B7578="","",IFERROR(INDEX(DeptName,MATCH($C7581,DeptTag,0)),"UNALLOCATED"))</f>
        <v/>
      </c>
      <c r="E7581">
        <f>IF(GL_Paste!$B7578="","",IFERROR(INDEX(AcctCat,MATCH(GL_Paste!$B7578&amp;"",AcctCode,0)),"UNKNOWN"))</f>
        <v/>
      </c>
      <c r="F7581">
        <f>IF(GL_Paste!$B7578="","",IFERROR(INDEX(AcctSub,MATCH(GL_Paste!$B7578&amp;"",AcctCode,0)),"UNKNOWN"))</f>
        <v/>
      </c>
    </row>
    <row r="7582">
      <c r="A7582" s="40">
        <f>IF(GL_Paste!$B7579="","",N(GL_Paste!$H7579)-N(GL_Paste!$G7579))</f>
        <v/>
      </c>
      <c r="B7582" s="43">
        <f>IF(GL_Paste!$B7579="","",DATE(YEAR(GL_Paste!$E7579),MONTH(GL_Paste!$E7579),1))</f>
        <v/>
      </c>
      <c r="C7582">
        <f>IF(GL_Paste!$B7579="","",IF(TRIM(GL_Paste!$M7579)&lt;&gt;"",TRIM(GL_Paste!$M7579),IFERROR(MID(GL_Paste!$I7579,FIND("[",GL_Paste!$I7579)+1,FIND("]",GL_Paste!$I7579)-FIND("[",GL_Paste!$I7579)-1),"")))</f>
        <v/>
      </c>
      <c r="D7582">
        <f>IF(GL_Paste!$B7579="","",IFERROR(INDEX(DeptName,MATCH($C7582,DeptTag,0)),"UNALLOCATED"))</f>
        <v/>
      </c>
      <c r="E7582">
        <f>IF(GL_Paste!$B7579="","",IFERROR(INDEX(AcctCat,MATCH(GL_Paste!$B7579&amp;"",AcctCode,0)),"UNKNOWN"))</f>
        <v/>
      </c>
      <c r="F7582">
        <f>IF(GL_Paste!$B7579="","",IFERROR(INDEX(AcctSub,MATCH(GL_Paste!$B7579&amp;"",AcctCode,0)),"UNKNOWN"))</f>
        <v/>
      </c>
    </row>
    <row r="7583">
      <c r="A7583" s="40">
        <f>IF(GL_Paste!$B7580="","",N(GL_Paste!$H7580)-N(GL_Paste!$G7580))</f>
        <v/>
      </c>
      <c r="B7583" s="43">
        <f>IF(GL_Paste!$B7580="","",DATE(YEAR(GL_Paste!$E7580),MONTH(GL_Paste!$E7580),1))</f>
        <v/>
      </c>
      <c r="C7583">
        <f>IF(GL_Paste!$B7580="","",IF(TRIM(GL_Paste!$M7580)&lt;&gt;"",TRIM(GL_Paste!$M7580),IFERROR(MID(GL_Paste!$I7580,FIND("[",GL_Paste!$I7580)+1,FIND("]",GL_Paste!$I7580)-FIND("[",GL_Paste!$I7580)-1),"")))</f>
        <v/>
      </c>
      <c r="D7583">
        <f>IF(GL_Paste!$B7580="","",IFERROR(INDEX(DeptName,MATCH($C7583,DeptTag,0)),"UNALLOCATED"))</f>
        <v/>
      </c>
      <c r="E7583">
        <f>IF(GL_Paste!$B7580="","",IFERROR(INDEX(AcctCat,MATCH(GL_Paste!$B7580&amp;"",AcctCode,0)),"UNKNOWN"))</f>
        <v/>
      </c>
      <c r="F7583">
        <f>IF(GL_Paste!$B7580="","",IFERROR(INDEX(AcctSub,MATCH(GL_Paste!$B7580&amp;"",AcctCode,0)),"UNKNOWN"))</f>
        <v/>
      </c>
    </row>
    <row r="7584">
      <c r="A7584" s="40">
        <f>IF(GL_Paste!$B7581="","",N(GL_Paste!$H7581)-N(GL_Paste!$G7581))</f>
        <v/>
      </c>
      <c r="B7584" s="43">
        <f>IF(GL_Paste!$B7581="","",DATE(YEAR(GL_Paste!$E7581),MONTH(GL_Paste!$E7581),1))</f>
        <v/>
      </c>
      <c r="C7584">
        <f>IF(GL_Paste!$B7581="","",IF(TRIM(GL_Paste!$M7581)&lt;&gt;"",TRIM(GL_Paste!$M7581),IFERROR(MID(GL_Paste!$I7581,FIND("[",GL_Paste!$I7581)+1,FIND("]",GL_Paste!$I7581)-FIND("[",GL_Paste!$I7581)-1),"")))</f>
        <v/>
      </c>
      <c r="D7584">
        <f>IF(GL_Paste!$B7581="","",IFERROR(INDEX(DeptName,MATCH($C7584,DeptTag,0)),"UNALLOCATED"))</f>
        <v/>
      </c>
      <c r="E7584">
        <f>IF(GL_Paste!$B7581="","",IFERROR(INDEX(AcctCat,MATCH(GL_Paste!$B7581&amp;"",AcctCode,0)),"UNKNOWN"))</f>
        <v/>
      </c>
      <c r="F7584">
        <f>IF(GL_Paste!$B7581="","",IFERROR(INDEX(AcctSub,MATCH(GL_Paste!$B7581&amp;"",AcctCode,0)),"UNKNOWN"))</f>
        <v/>
      </c>
    </row>
    <row r="7585">
      <c r="A7585" s="40">
        <f>IF(GL_Paste!$B7582="","",N(GL_Paste!$H7582)-N(GL_Paste!$G7582))</f>
        <v/>
      </c>
      <c r="B7585" s="43">
        <f>IF(GL_Paste!$B7582="","",DATE(YEAR(GL_Paste!$E7582),MONTH(GL_Paste!$E7582),1))</f>
        <v/>
      </c>
      <c r="C7585">
        <f>IF(GL_Paste!$B7582="","",IF(TRIM(GL_Paste!$M7582)&lt;&gt;"",TRIM(GL_Paste!$M7582),IFERROR(MID(GL_Paste!$I7582,FIND("[",GL_Paste!$I7582)+1,FIND("]",GL_Paste!$I7582)-FIND("[",GL_Paste!$I7582)-1),"")))</f>
        <v/>
      </c>
      <c r="D7585">
        <f>IF(GL_Paste!$B7582="","",IFERROR(INDEX(DeptName,MATCH($C7585,DeptTag,0)),"UNALLOCATED"))</f>
        <v/>
      </c>
      <c r="E7585">
        <f>IF(GL_Paste!$B7582="","",IFERROR(INDEX(AcctCat,MATCH(GL_Paste!$B7582&amp;"",AcctCode,0)),"UNKNOWN"))</f>
        <v/>
      </c>
      <c r="F7585">
        <f>IF(GL_Paste!$B7582="","",IFERROR(INDEX(AcctSub,MATCH(GL_Paste!$B7582&amp;"",AcctCode,0)),"UNKNOWN"))</f>
        <v/>
      </c>
    </row>
    <row r="7586">
      <c r="A7586" s="40">
        <f>IF(GL_Paste!$B7583="","",N(GL_Paste!$H7583)-N(GL_Paste!$G7583))</f>
        <v/>
      </c>
      <c r="B7586" s="43">
        <f>IF(GL_Paste!$B7583="","",DATE(YEAR(GL_Paste!$E7583),MONTH(GL_Paste!$E7583),1))</f>
        <v/>
      </c>
      <c r="C7586">
        <f>IF(GL_Paste!$B7583="","",IF(TRIM(GL_Paste!$M7583)&lt;&gt;"",TRIM(GL_Paste!$M7583),IFERROR(MID(GL_Paste!$I7583,FIND("[",GL_Paste!$I7583)+1,FIND("]",GL_Paste!$I7583)-FIND("[",GL_Paste!$I7583)-1),"")))</f>
        <v/>
      </c>
      <c r="D7586">
        <f>IF(GL_Paste!$B7583="","",IFERROR(INDEX(DeptName,MATCH($C7586,DeptTag,0)),"UNALLOCATED"))</f>
        <v/>
      </c>
      <c r="E7586">
        <f>IF(GL_Paste!$B7583="","",IFERROR(INDEX(AcctCat,MATCH(GL_Paste!$B7583&amp;"",AcctCode,0)),"UNKNOWN"))</f>
        <v/>
      </c>
      <c r="F7586">
        <f>IF(GL_Paste!$B7583="","",IFERROR(INDEX(AcctSub,MATCH(GL_Paste!$B7583&amp;"",AcctCode,0)),"UNKNOWN"))</f>
        <v/>
      </c>
    </row>
    <row r="7587">
      <c r="A7587" s="40">
        <f>IF(GL_Paste!$B7584="","",N(GL_Paste!$H7584)-N(GL_Paste!$G7584))</f>
        <v/>
      </c>
      <c r="B7587" s="43">
        <f>IF(GL_Paste!$B7584="","",DATE(YEAR(GL_Paste!$E7584),MONTH(GL_Paste!$E7584),1))</f>
        <v/>
      </c>
      <c r="C7587">
        <f>IF(GL_Paste!$B7584="","",IF(TRIM(GL_Paste!$M7584)&lt;&gt;"",TRIM(GL_Paste!$M7584),IFERROR(MID(GL_Paste!$I7584,FIND("[",GL_Paste!$I7584)+1,FIND("]",GL_Paste!$I7584)-FIND("[",GL_Paste!$I7584)-1),"")))</f>
        <v/>
      </c>
      <c r="D7587">
        <f>IF(GL_Paste!$B7584="","",IFERROR(INDEX(DeptName,MATCH($C7587,DeptTag,0)),"UNALLOCATED"))</f>
        <v/>
      </c>
      <c r="E7587">
        <f>IF(GL_Paste!$B7584="","",IFERROR(INDEX(AcctCat,MATCH(GL_Paste!$B7584&amp;"",AcctCode,0)),"UNKNOWN"))</f>
        <v/>
      </c>
      <c r="F7587">
        <f>IF(GL_Paste!$B7584="","",IFERROR(INDEX(AcctSub,MATCH(GL_Paste!$B7584&amp;"",AcctCode,0)),"UNKNOWN"))</f>
        <v/>
      </c>
    </row>
    <row r="7588">
      <c r="A7588" s="40">
        <f>IF(GL_Paste!$B7585="","",N(GL_Paste!$H7585)-N(GL_Paste!$G7585))</f>
        <v/>
      </c>
      <c r="B7588" s="43">
        <f>IF(GL_Paste!$B7585="","",DATE(YEAR(GL_Paste!$E7585),MONTH(GL_Paste!$E7585),1))</f>
        <v/>
      </c>
      <c r="C7588">
        <f>IF(GL_Paste!$B7585="","",IF(TRIM(GL_Paste!$M7585)&lt;&gt;"",TRIM(GL_Paste!$M7585),IFERROR(MID(GL_Paste!$I7585,FIND("[",GL_Paste!$I7585)+1,FIND("]",GL_Paste!$I7585)-FIND("[",GL_Paste!$I7585)-1),"")))</f>
        <v/>
      </c>
      <c r="D7588">
        <f>IF(GL_Paste!$B7585="","",IFERROR(INDEX(DeptName,MATCH($C7588,DeptTag,0)),"UNALLOCATED"))</f>
        <v/>
      </c>
      <c r="E7588">
        <f>IF(GL_Paste!$B7585="","",IFERROR(INDEX(AcctCat,MATCH(GL_Paste!$B7585&amp;"",AcctCode,0)),"UNKNOWN"))</f>
        <v/>
      </c>
      <c r="F7588">
        <f>IF(GL_Paste!$B7585="","",IFERROR(INDEX(AcctSub,MATCH(GL_Paste!$B7585&amp;"",AcctCode,0)),"UNKNOWN"))</f>
        <v/>
      </c>
    </row>
    <row r="7589">
      <c r="A7589" s="40">
        <f>IF(GL_Paste!$B7586="","",N(GL_Paste!$H7586)-N(GL_Paste!$G7586))</f>
        <v/>
      </c>
      <c r="B7589" s="43">
        <f>IF(GL_Paste!$B7586="","",DATE(YEAR(GL_Paste!$E7586),MONTH(GL_Paste!$E7586),1))</f>
        <v/>
      </c>
      <c r="C7589">
        <f>IF(GL_Paste!$B7586="","",IF(TRIM(GL_Paste!$M7586)&lt;&gt;"",TRIM(GL_Paste!$M7586),IFERROR(MID(GL_Paste!$I7586,FIND("[",GL_Paste!$I7586)+1,FIND("]",GL_Paste!$I7586)-FIND("[",GL_Paste!$I7586)-1),"")))</f>
        <v/>
      </c>
      <c r="D7589">
        <f>IF(GL_Paste!$B7586="","",IFERROR(INDEX(DeptName,MATCH($C7589,DeptTag,0)),"UNALLOCATED"))</f>
        <v/>
      </c>
      <c r="E7589">
        <f>IF(GL_Paste!$B7586="","",IFERROR(INDEX(AcctCat,MATCH(GL_Paste!$B7586&amp;"",AcctCode,0)),"UNKNOWN"))</f>
        <v/>
      </c>
      <c r="F7589">
        <f>IF(GL_Paste!$B7586="","",IFERROR(INDEX(AcctSub,MATCH(GL_Paste!$B7586&amp;"",AcctCode,0)),"UNKNOWN"))</f>
        <v/>
      </c>
    </row>
    <row r="7590">
      <c r="A7590" s="40">
        <f>IF(GL_Paste!$B7587="","",N(GL_Paste!$H7587)-N(GL_Paste!$G7587))</f>
        <v/>
      </c>
      <c r="B7590" s="43">
        <f>IF(GL_Paste!$B7587="","",DATE(YEAR(GL_Paste!$E7587),MONTH(GL_Paste!$E7587),1))</f>
        <v/>
      </c>
      <c r="C7590">
        <f>IF(GL_Paste!$B7587="","",IF(TRIM(GL_Paste!$M7587)&lt;&gt;"",TRIM(GL_Paste!$M7587),IFERROR(MID(GL_Paste!$I7587,FIND("[",GL_Paste!$I7587)+1,FIND("]",GL_Paste!$I7587)-FIND("[",GL_Paste!$I7587)-1),"")))</f>
        <v/>
      </c>
      <c r="D7590">
        <f>IF(GL_Paste!$B7587="","",IFERROR(INDEX(DeptName,MATCH($C7590,DeptTag,0)),"UNALLOCATED"))</f>
        <v/>
      </c>
      <c r="E7590">
        <f>IF(GL_Paste!$B7587="","",IFERROR(INDEX(AcctCat,MATCH(GL_Paste!$B7587&amp;"",AcctCode,0)),"UNKNOWN"))</f>
        <v/>
      </c>
      <c r="F7590">
        <f>IF(GL_Paste!$B7587="","",IFERROR(INDEX(AcctSub,MATCH(GL_Paste!$B7587&amp;"",AcctCode,0)),"UNKNOWN"))</f>
        <v/>
      </c>
    </row>
    <row r="7591">
      <c r="A7591" s="40">
        <f>IF(GL_Paste!$B7588="","",N(GL_Paste!$H7588)-N(GL_Paste!$G7588))</f>
        <v/>
      </c>
      <c r="B7591" s="43">
        <f>IF(GL_Paste!$B7588="","",DATE(YEAR(GL_Paste!$E7588),MONTH(GL_Paste!$E7588),1))</f>
        <v/>
      </c>
      <c r="C7591">
        <f>IF(GL_Paste!$B7588="","",IF(TRIM(GL_Paste!$M7588)&lt;&gt;"",TRIM(GL_Paste!$M7588),IFERROR(MID(GL_Paste!$I7588,FIND("[",GL_Paste!$I7588)+1,FIND("]",GL_Paste!$I7588)-FIND("[",GL_Paste!$I7588)-1),"")))</f>
        <v/>
      </c>
      <c r="D7591">
        <f>IF(GL_Paste!$B7588="","",IFERROR(INDEX(DeptName,MATCH($C7591,DeptTag,0)),"UNALLOCATED"))</f>
        <v/>
      </c>
      <c r="E7591">
        <f>IF(GL_Paste!$B7588="","",IFERROR(INDEX(AcctCat,MATCH(GL_Paste!$B7588&amp;"",AcctCode,0)),"UNKNOWN"))</f>
        <v/>
      </c>
      <c r="F7591">
        <f>IF(GL_Paste!$B7588="","",IFERROR(INDEX(AcctSub,MATCH(GL_Paste!$B7588&amp;"",AcctCode,0)),"UNKNOWN"))</f>
        <v/>
      </c>
    </row>
    <row r="7592">
      <c r="A7592" s="40">
        <f>IF(GL_Paste!$B7589="","",N(GL_Paste!$H7589)-N(GL_Paste!$G7589))</f>
        <v/>
      </c>
      <c r="B7592" s="43">
        <f>IF(GL_Paste!$B7589="","",DATE(YEAR(GL_Paste!$E7589),MONTH(GL_Paste!$E7589),1))</f>
        <v/>
      </c>
      <c r="C7592">
        <f>IF(GL_Paste!$B7589="","",IF(TRIM(GL_Paste!$M7589)&lt;&gt;"",TRIM(GL_Paste!$M7589),IFERROR(MID(GL_Paste!$I7589,FIND("[",GL_Paste!$I7589)+1,FIND("]",GL_Paste!$I7589)-FIND("[",GL_Paste!$I7589)-1),"")))</f>
        <v/>
      </c>
      <c r="D7592">
        <f>IF(GL_Paste!$B7589="","",IFERROR(INDEX(DeptName,MATCH($C7592,DeptTag,0)),"UNALLOCATED"))</f>
        <v/>
      </c>
      <c r="E7592">
        <f>IF(GL_Paste!$B7589="","",IFERROR(INDEX(AcctCat,MATCH(GL_Paste!$B7589&amp;"",AcctCode,0)),"UNKNOWN"))</f>
        <v/>
      </c>
      <c r="F7592">
        <f>IF(GL_Paste!$B7589="","",IFERROR(INDEX(AcctSub,MATCH(GL_Paste!$B7589&amp;"",AcctCode,0)),"UNKNOWN"))</f>
        <v/>
      </c>
    </row>
    <row r="7593">
      <c r="A7593" s="40">
        <f>IF(GL_Paste!$B7590="","",N(GL_Paste!$H7590)-N(GL_Paste!$G7590))</f>
        <v/>
      </c>
      <c r="B7593" s="43">
        <f>IF(GL_Paste!$B7590="","",DATE(YEAR(GL_Paste!$E7590),MONTH(GL_Paste!$E7590),1))</f>
        <v/>
      </c>
      <c r="C7593">
        <f>IF(GL_Paste!$B7590="","",IF(TRIM(GL_Paste!$M7590)&lt;&gt;"",TRIM(GL_Paste!$M7590),IFERROR(MID(GL_Paste!$I7590,FIND("[",GL_Paste!$I7590)+1,FIND("]",GL_Paste!$I7590)-FIND("[",GL_Paste!$I7590)-1),"")))</f>
        <v/>
      </c>
      <c r="D7593">
        <f>IF(GL_Paste!$B7590="","",IFERROR(INDEX(DeptName,MATCH($C7593,DeptTag,0)),"UNALLOCATED"))</f>
        <v/>
      </c>
      <c r="E7593">
        <f>IF(GL_Paste!$B7590="","",IFERROR(INDEX(AcctCat,MATCH(GL_Paste!$B7590&amp;"",AcctCode,0)),"UNKNOWN"))</f>
        <v/>
      </c>
      <c r="F7593">
        <f>IF(GL_Paste!$B7590="","",IFERROR(INDEX(AcctSub,MATCH(GL_Paste!$B7590&amp;"",AcctCode,0)),"UNKNOWN"))</f>
        <v/>
      </c>
    </row>
    <row r="7594">
      <c r="A7594" s="40">
        <f>IF(GL_Paste!$B7591="","",N(GL_Paste!$H7591)-N(GL_Paste!$G7591))</f>
        <v/>
      </c>
      <c r="B7594" s="43">
        <f>IF(GL_Paste!$B7591="","",DATE(YEAR(GL_Paste!$E7591),MONTH(GL_Paste!$E7591),1))</f>
        <v/>
      </c>
      <c r="C7594">
        <f>IF(GL_Paste!$B7591="","",IF(TRIM(GL_Paste!$M7591)&lt;&gt;"",TRIM(GL_Paste!$M7591),IFERROR(MID(GL_Paste!$I7591,FIND("[",GL_Paste!$I7591)+1,FIND("]",GL_Paste!$I7591)-FIND("[",GL_Paste!$I7591)-1),"")))</f>
        <v/>
      </c>
      <c r="D7594">
        <f>IF(GL_Paste!$B7591="","",IFERROR(INDEX(DeptName,MATCH($C7594,DeptTag,0)),"UNALLOCATED"))</f>
        <v/>
      </c>
      <c r="E7594">
        <f>IF(GL_Paste!$B7591="","",IFERROR(INDEX(AcctCat,MATCH(GL_Paste!$B7591&amp;"",AcctCode,0)),"UNKNOWN"))</f>
        <v/>
      </c>
      <c r="F7594">
        <f>IF(GL_Paste!$B7591="","",IFERROR(INDEX(AcctSub,MATCH(GL_Paste!$B7591&amp;"",AcctCode,0)),"UNKNOWN"))</f>
        <v/>
      </c>
    </row>
    <row r="7595">
      <c r="A7595" s="40">
        <f>IF(GL_Paste!$B7592="","",N(GL_Paste!$H7592)-N(GL_Paste!$G7592))</f>
        <v/>
      </c>
      <c r="B7595" s="43">
        <f>IF(GL_Paste!$B7592="","",DATE(YEAR(GL_Paste!$E7592),MONTH(GL_Paste!$E7592),1))</f>
        <v/>
      </c>
      <c r="C7595">
        <f>IF(GL_Paste!$B7592="","",IF(TRIM(GL_Paste!$M7592)&lt;&gt;"",TRIM(GL_Paste!$M7592),IFERROR(MID(GL_Paste!$I7592,FIND("[",GL_Paste!$I7592)+1,FIND("]",GL_Paste!$I7592)-FIND("[",GL_Paste!$I7592)-1),"")))</f>
        <v/>
      </c>
      <c r="D7595">
        <f>IF(GL_Paste!$B7592="","",IFERROR(INDEX(DeptName,MATCH($C7595,DeptTag,0)),"UNALLOCATED"))</f>
        <v/>
      </c>
      <c r="E7595">
        <f>IF(GL_Paste!$B7592="","",IFERROR(INDEX(AcctCat,MATCH(GL_Paste!$B7592&amp;"",AcctCode,0)),"UNKNOWN"))</f>
        <v/>
      </c>
      <c r="F7595">
        <f>IF(GL_Paste!$B7592="","",IFERROR(INDEX(AcctSub,MATCH(GL_Paste!$B7592&amp;"",AcctCode,0)),"UNKNOWN"))</f>
        <v/>
      </c>
    </row>
    <row r="7596">
      <c r="A7596" s="40">
        <f>IF(GL_Paste!$B7593="","",N(GL_Paste!$H7593)-N(GL_Paste!$G7593))</f>
        <v/>
      </c>
      <c r="B7596" s="43">
        <f>IF(GL_Paste!$B7593="","",DATE(YEAR(GL_Paste!$E7593),MONTH(GL_Paste!$E7593),1))</f>
        <v/>
      </c>
      <c r="C7596">
        <f>IF(GL_Paste!$B7593="","",IF(TRIM(GL_Paste!$M7593)&lt;&gt;"",TRIM(GL_Paste!$M7593),IFERROR(MID(GL_Paste!$I7593,FIND("[",GL_Paste!$I7593)+1,FIND("]",GL_Paste!$I7593)-FIND("[",GL_Paste!$I7593)-1),"")))</f>
        <v/>
      </c>
      <c r="D7596">
        <f>IF(GL_Paste!$B7593="","",IFERROR(INDEX(DeptName,MATCH($C7596,DeptTag,0)),"UNALLOCATED"))</f>
        <v/>
      </c>
      <c r="E7596">
        <f>IF(GL_Paste!$B7593="","",IFERROR(INDEX(AcctCat,MATCH(GL_Paste!$B7593&amp;"",AcctCode,0)),"UNKNOWN"))</f>
        <v/>
      </c>
      <c r="F7596">
        <f>IF(GL_Paste!$B7593="","",IFERROR(INDEX(AcctSub,MATCH(GL_Paste!$B7593&amp;"",AcctCode,0)),"UNKNOWN"))</f>
        <v/>
      </c>
    </row>
    <row r="7597">
      <c r="A7597" s="40">
        <f>IF(GL_Paste!$B7594="","",N(GL_Paste!$H7594)-N(GL_Paste!$G7594))</f>
        <v/>
      </c>
      <c r="B7597" s="43">
        <f>IF(GL_Paste!$B7594="","",DATE(YEAR(GL_Paste!$E7594),MONTH(GL_Paste!$E7594),1))</f>
        <v/>
      </c>
      <c r="C7597">
        <f>IF(GL_Paste!$B7594="","",IF(TRIM(GL_Paste!$M7594)&lt;&gt;"",TRIM(GL_Paste!$M7594),IFERROR(MID(GL_Paste!$I7594,FIND("[",GL_Paste!$I7594)+1,FIND("]",GL_Paste!$I7594)-FIND("[",GL_Paste!$I7594)-1),"")))</f>
        <v/>
      </c>
      <c r="D7597">
        <f>IF(GL_Paste!$B7594="","",IFERROR(INDEX(DeptName,MATCH($C7597,DeptTag,0)),"UNALLOCATED"))</f>
        <v/>
      </c>
      <c r="E7597">
        <f>IF(GL_Paste!$B7594="","",IFERROR(INDEX(AcctCat,MATCH(GL_Paste!$B7594&amp;"",AcctCode,0)),"UNKNOWN"))</f>
        <v/>
      </c>
      <c r="F7597">
        <f>IF(GL_Paste!$B7594="","",IFERROR(INDEX(AcctSub,MATCH(GL_Paste!$B7594&amp;"",AcctCode,0)),"UNKNOWN"))</f>
        <v/>
      </c>
    </row>
    <row r="7598">
      <c r="A7598" s="40">
        <f>IF(GL_Paste!$B7595="","",N(GL_Paste!$H7595)-N(GL_Paste!$G7595))</f>
        <v/>
      </c>
      <c r="B7598" s="43">
        <f>IF(GL_Paste!$B7595="","",DATE(YEAR(GL_Paste!$E7595),MONTH(GL_Paste!$E7595),1))</f>
        <v/>
      </c>
      <c r="C7598">
        <f>IF(GL_Paste!$B7595="","",IF(TRIM(GL_Paste!$M7595)&lt;&gt;"",TRIM(GL_Paste!$M7595),IFERROR(MID(GL_Paste!$I7595,FIND("[",GL_Paste!$I7595)+1,FIND("]",GL_Paste!$I7595)-FIND("[",GL_Paste!$I7595)-1),"")))</f>
        <v/>
      </c>
      <c r="D7598">
        <f>IF(GL_Paste!$B7595="","",IFERROR(INDEX(DeptName,MATCH($C7598,DeptTag,0)),"UNALLOCATED"))</f>
        <v/>
      </c>
      <c r="E7598">
        <f>IF(GL_Paste!$B7595="","",IFERROR(INDEX(AcctCat,MATCH(GL_Paste!$B7595&amp;"",AcctCode,0)),"UNKNOWN"))</f>
        <v/>
      </c>
      <c r="F7598">
        <f>IF(GL_Paste!$B7595="","",IFERROR(INDEX(AcctSub,MATCH(GL_Paste!$B7595&amp;"",AcctCode,0)),"UNKNOWN"))</f>
        <v/>
      </c>
    </row>
    <row r="7599">
      <c r="A7599" s="40">
        <f>IF(GL_Paste!$B7596="","",N(GL_Paste!$H7596)-N(GL_Paste!$G7596))</f>
        <v/>
      </c>
      <c r="B7599" s="43">
        <f>IF(GL_Paste!$B7596="","",DATE(YEAR(GL_Paste!$E7596),MONTH(GL_Paste!$E7596),1))</f>
        <v/>
      </c>
      <c r="C7599">
        <f>IF(GL_Paste!$B7596="","",IF(TRIM(GL_Paste!$M7596)&lt;&gt;"",TRIM(GL_Paste!$M7596),IFERROR(MID(GL_Paste!$I7596,FIND("[",GL_Paste!$I7596)+1,FIND("]",GL_Paste!$I7596)-FIND("[",GL_Paste!$I7596)-1),"")))</f>
        <v/>
      </c>
      <c r="D7599">
        <f>IF(GL_Paste!$B7596="","",IFERROR(INDEX(DeptName,MATCH($C7599,DeptTag,0)),"UNALLOCATED"))</f>
        <v/>
      </c>
      <c r="E7599">
        <f>IF(GL_Paste!$B7596="","",IFERROR(INDEX(AcctCat,MATCH(GL_Paste!$B7596&amp;"",AcctCode,0)),"UNKNOWN"))</f>
        <v/>
      </c>
      <c r="F7599">
        <f>IF(GL_Paste!$B7596="","",IFERROR(INDEX(AcctSub,MATCH(GL_Paste!$B7596&amp;"",AcctCode,0)),"UNKNOWN"))</f>
        <v/>
      </c>
    </row>
    <row r="7600">
      <c r="A7600" s="40">
        <f>IF(GL_Paste!$B7597="","",N(GL_Paste!$H7597)-N(GL_Paste!$G7597))</f>
        <v/>
      </c>
      <c r="B7600" s="43">
        <f>IF(GL_Paste!$B7597="","",DATE(YEAR(GL_Paste!$E7597),MONTH(GL_Paste!$E7597),1))</f>
        <v/>
      </c>
      <c r="C7600">
        <f>IF(GL_Paste!$B7597="","",IF(TRIM(GL_Paste!$M7597)&lt;&gt;"",TRIM(GL_Paste!$M7597),IFERROR(MID(GL_Paste!$I7597,FIND("[",GL_Paste!$I7597)+1,FIND("]",GL_Paste!$I7597)-FIND("[",GL_Paste!$I7597)-1),"")))</f>
        <v/>
      </c>
      <c r="D7600">
        <f>IF(GL_Paste!$B7597="","",IFERROR(INDEX(DeptName,MATCH($C7600,DeptTag,0)),"UNALLOCATED"))</f>
        <v/>
      </c>
      <c r="E7600">
        <f>IF(GL_Paste!$B7597="","",IFERROR(INDEX(AcctCat,MATCH(GL_Paste!$B7597&amp;"",AcctCode,0)),"UNKNOWN"))</f>
        <v/>
      </c>
      <c r="F7600">
        <f>IF(GL_Paste!$B7597="","",IFERROR(INDEX(AcctSub,MATCH(GL_Paste!$B7597&amp;"",AcctCode,0)),"UNKNOWN"))</f>
        <v/>
      </c>
    </row>
    <row r="7601">
      <c r="A7601" s="40">
        <f>IF(GL_Paste!$B7598="","",N(GL_Paste!$H7598)-N(GL_Paste!$G7598))</f>
        <v/>
      </c>
      <c r="B7601" s="43">
        <f>IF(GL_Paste!$B7598="","",DATE(YEAR(GL_Paste!$E7598),MONTH(GL_Paste!$E7598),1))</f>
        <v/>
      </c>
      <c r="C7601">
        <f>IF(GL_Paste!$B7598="","",IF(TRIM(GL_Paste!$M7598)&lt;&gt;"",TRIM(GL_Paste!$M7598),IFERROR(MID(GL_Paste!$I7598,FIND("[",GL_Paste!$I7598)+1,FIND("]",GL_Paste!$I7598)-FIND("[",GL_Paste!$I7598)-1),"")))</f>
        <v/>
      </c>
      <c r="D7601">
        <f>IF(GL_Paste!$B7598="","",IFERROR(INDEX(DeptName,MATCH($C7601,DeptTag,0)),"UNALLOCATED"))</f>
        <v/>
      </c>
      <c r="E7601">
        <f>IF(GL_Paste!$B7598="","",IFERROR(INDEX(AcctCat,MATCH(GL_Paste!$B7598&amp;"",AcctCode,0)),"UNKNOWN"))</f>
        <v/>
      </c>
      <c r="F7601">
        <f>IF(GL_Paste!$B7598="","",IFERROR(INDEX(AcctSub,MATCH(GL_Paste!$B7598&amp;"",AcctCode,0)),"UNKNOWN"))</f>
        <v/>
      </c>
    </row>
    <row r="7602">
      <c r="A7602" s="40">
        <f>IF(GL_Paste!$B7599="","",N(GL_Paste!$H7599)-N(GL_Paste!$G7599))</f>
        <v/>
      </c>
      <c r="B7602" s="43">
        <f>IF(GL_Paste!$B7599="","",DATE(YEAR(GL_Paste!$E7599),MONTH(GL_Paste!$E7599),1))</f>
        <v/>
      </c>
      <c r="C7602">
        <f>IF(GL_Paste!$B7599="","",IF(TRIM(GL_Paste!$M7599)&lt;&gt;"",TRIM(GL_Paste!$M7599),IFERROR(MID(GL_Paste!$I7599,FIND("[",GL_Paste!$I7599)+1,FIND("]",GL_Paste!$I7599)-FIND("[",GL_Paste!$I7599)-1),"")))</f>
        <v/>
      </c>
      <c r="D7602">
        <f>IF(GL_Paste!$B7599="","",IFERROR(INDEX(DeptName,MATCH($C7602,DeptTag,0)),"UNALLOCATED"))</f>
        <v/>
      </c>
      <c r="E7602">
        <f>IF(GL_Paste!$B7599="","",IFERROR(INDEX(AcctCat,MATCH(GL_Paste!$B7599&amp;"",AcctCode,0)),"UNKNOWN"))</f>
        <v/>
      </c>
      <c r="F7602">
        <f>IF(GL_Paste!$B7599="","",IFERROR(INDEX(AcctSub,MATCH(GL_Paste!$B7599&amp;"",AcctCode,0)),"UNKNOWN"))</f>
        <v/>
      </c>
    </row>
    <row r="7603">
      <c r="A7603" s="40">
        <f>IF(GL_Paste!$B7600="","",N(GL_Paste!$H7600)-N(GL_Paste!$G7600))</f>
        <v/>
      </c>
      <c r="B7603" s="43">
        <f>IF(GL_Paste!$B7600="","",DATE(YEAR(GL_Paste!$E7600),MONTH(GL_Paste!$E7600),1))</f>
        <v/>
      </c>
      <c r="C7603">
        <f>IF(GL_Paste!$B7600="","",IF(TRIM(GL_Paste!$M7600)&lt;&gt;"",TRIM(GL_Paste!$M7600),IFERROR(MID(GL_Paste!$I7600,FIND("[",GL_Paste!$I7600)+1,FIND("]",GL_Paste!$I7600)-FIND("[",GL_Paste!$I7600)-1),"")))</f>
        <v/>
      </c>
      <c r="D7603">
        <f>IF(GL_Paste!$B7600="","",IFERROR(INDEX(DeptName,MATCH($C7603,DeptTag,0)),"UNALLOCATED"))</f>
        <v/>
      </c>
      <c r="E7603">
        <f>IF(GL_Paste!$B7600="","",IFERROR(INDEX(AcctCat,MATCH(GL_Paste!$B7600&amp;"",AcctCode,0)),"UNKNOWN"))</f>
        <v/>
      </c>
      <c r="F7603">
        <f>IF(GL_Paste!$B7600="","",IFERROR(INDEX(AcctSub,MATCH(GL_Paste!$B7600&amp;"",AcctCode,0)),"UNKNOWN"))</f>
        <v/>
      </c>
    </row>
    <row r="7604">
      <c r="A7604" s="40">
        <f>IF(GL_Paste!$B7601="","",N(GL_Paste!$H7601)-N(GL_Paste!$G7601))</f>
        <v/>
      </c>
      <c r="B7604" s="43">
        <f>IF(GL_Paste!$B7601="","",DATE(YEAR(GL_Paste!$E7601),MONTH(GL_Paste!$E7601),1))</f>
        <v/>
      </c>
      <c r="C7604">
        <f>IF(GL_Paste!$B7601="","",IF(TRIM(GL_Paste!$M7601)&lt;&gt;"",TRIM(GL_Paste!$M7601),IFERROR(MID(GL_Paste!$I7601,FIND("[",GL_Paste!$I7601)+1,FIND("]",GL_Paste!$I7601)-FIND("[",GL_Paste!$I7601)-1),"")))</f>
        <v/>
      </c>
      <c r="D7604">
        <f>IF(GL_Paste!$B7601="","",IFERROR(INDEX(DeptName,MATCH($C7604,DeptTag,0)),"UNALLOCATED"))</f>
        <v/>
      </c>
      <c r="E7604">
        <f>IF(GL_Paste!$B7601="","",IFERROR(INDEX(AcctCat,MATCH(GL_Paste!$B7601&amp;"",AcctCode,0)),"UNKNOWN"))</f>
        <v/>
      </c>
      <c r="F7604">
        <f>IF(GL_Paste!$B7601="","",IFERROR(INDEX(AcctSub,MATCH(GL_Paste!$B7601&amp;"",AcctCode,0)),"UNKNOWN"))</f>
        <v/>
      </c>
    </row>
    <row r="7605">
      <c r="A7605" s="40">
        <f>IF(GL_Paste!$B7602="","",N(GL_Paste!$H7602)-N(GL_Paste!$G7602))</f>
        <v/>
      </c>
      <c r="B7605" s="43">
        <f>IF(GL_Paste!$B7602="","",DATE(YEAR(GL_Paste!$E7602),MONTH(GL_Paste!$E7602),1))</f>
        <v/>
      </c>
      <c r="C7605">
        <f>IF(GL_Paste!$B7602="","",IF(TRIM(GL_Paste!$M7602)&lt;&gt;"",TRIM(GL_Paste!$M7602),IFERROR(MID(GL_Paste!$I7602,FIND("[",GL_Paste!$I7602)+1,FIND("]",GL_Paste!$I7602)-FIND("[",GL_Paste!$I7602)-1),"")))</f>
        <v/>
      </c>
      <c r="D7605">
        <f>IF(GL_Paste!$B7602="","",IFERROR(INDEX(DeptName,MATCH($C7605,DeptTag,0)),"UNALLOCATED"))</f>
        <v/>
      </c>
      <c r="E7605">
        <f>IF(GL_Paste!$B7602="","",IFERROR(INDEX(AcctCat,MATCH(GL_Paste!$B7602&amp;"",AcctCode,0)),"UNKNOWN"))</f>
        <v/>
      </c>
      <c r="F7605">
        <f>IF(GL_Paste!$B7602="","",IFERROR(INDEX(AcctSub,MATCH(GL_Paste!$B7602&amp;"",AcctCode,0)),"UNKNOWN"))</f>
        <v/>
      </c>
    </row>
    <row r="7606">
      <c r="A7606" s="40">
        <f>IF(GL_Paste!$B7603="","",N(GL_Paste!$H7603)-N(GL_Paste!$G7603))</f>
        <v/>
      </c>
      <c r="B7606" s="43">
        <f>IF(GL_Paste!$B7603="","",DATE(YEAR(GL_Paste!$E7603),MONTH(GL_Paste!$E7603),1))</f>
        <v/>
      </c>
      <c r="C7606">
        <f>IF(GL_Paste!$B7603="","",IF(TRIM(GL_Paste!$M7603)&lt;&gt;"",TRIM(GL_Paste!$M7603),IFERROR(MID(GL_Paste!$I7603,FIND("[",GL_Paste!$I7603)+1,FIND("]",GL_Paste!$I7603)-FIND("[",GL_Paste!$I7603)-1),"")))</f>
        <v/>
      </c>
      <c r="D7606">
        <f>IF(GL_Paste!$B7603="","",IFERROR(INDEX(DeptName,MATCH($C7606,DeptTag,0)),"UNALLOCATED"))</f>
        <v/>
      </c>
      <c r="E7606">
        <f>IF(GL_Paste!$B7603="","",IFERROR(INDEX(AcctCat,MATCH(GL_Paste!$B7603&amp;"",AcctCode,0)),"UNKNOWN"))</f>
        <v/>
      </c>
      <c r="F7606">
        <f>IF(GL_Paste!$B7603="","",IFERROR(INDEX(AcctSub,MATCH(GL_Paste!$B7603&amp;"",AcctCode,0)),"UNKNOWN"))</f>
        <v/>
      </c>
    </row>
    <row r="7607">
      <c r="A7607" s="40">
        <f>IF(GL_Paste!$B7604="","",N(GL_Paste!$H7604)-N(GL_Paste!$G7604))</f>
        <v/>
      </c>
      <c r="B7607" s="43">
        <f>IF(GL_Paste!$B7604="","",DATE(YEAR(GL_Paste!$E7604),MONTH(GL_Paste!$E7604),1))</f>
        <v/>
      </c>
      <c r="C7607">
        <f>IF(GL_Paste!$B7604="","",IF(TRIM(GL_Paste!$M7604)&lt;&gt;"",TRIM(GL_Paste!$M7604),IFERROR(MID(GL_Paste!$I7604,FIND("[",GL_Paste!$I7604)+1,FIND("]",GL_Paste!$I7604)-FIND("[",GL_Paste!$I7604)-1),"")))</f>
        <v/>
      </c>
      <c r="D7607">
        <f>IF(GL_Paste!$B7604="","",IFERROR(INDEX(DeptName,MATCH($C7607,DeptTag,0)),"UNALLOCATED"))</f>
        <v/>
      </c>
      <c r="E7607">
        <f>IF(GL_Paste!$B7604="","",IFERROR(INDEX(AcctCat,MATCH(GL_Paste!$B7604&amp;"",AcctCode,0)),"UNKNOWN"))</f>
        <v/>
      </c>
      <c r="F7607">
        <f>IF(GL_Paste!$B7604="","",IFERROR(INDEX(AcctSub,MATCH(GL_Paste!$B7604&amp;"",AcctCode,0)),"UNKNOWN"))</f>
        <v/>
      </c>
    </row>
    <row r="7608">
      <c r="A7608" s="40">
        <f>IF(GL_Paste!$B7605="","",N(GL_Paste!$H7605)-N(GL_Paste!$G7605))</f>
        <v/>
      </c>
      <c r="B7608" s="43">
        <f>IF(GL_Paste!$B7605="","",DATE(YEAR(GL_Paste!$E7605),MONTH(GL_Paste!$E7605),1))</f>
        <v/>
      </c>
      <c r="C7608">
        <f>IF(GL_Paste!$B7605="","",IF(TRIM(GL_Paste!$M7605)&lt;&gt;"",TRIM(GL_Paste!$M7605),IFERROR(MID(GL_Paste!$I7605,FIND("[",GL_Paste!$I7605)+1,FIND("]",GL_Paste!$I7605)-FIND("[",GL_Paste!$I7605)-1),"")))</f>
        <v/>
      </c>
      <c r="D7608">
        <f>IF(GL_Paste!$B7605="","",IFERROR(INDEX(DeptName,MATCH($C7608,DeptTag,0)),"UNALLOCATED"))</f>
        <v/>
      </c>
      <c r="E7608">
        <f>IF(GL_Paste!$B7605="","",IFERROR(INDEX(AcctCat,MATCH(GL_Paste!$B7605&amp;"",AcctCode,0)),"UNKNOWN"))</f>
        <v/>
      </c>
      <c r="F7608">
        <f>IF(GL_Paste!$B7605="","",IFERROR(INDEX(AcctSub,MATCH(GL_Paste!$B7605&amp;"",AcctCode,0)),"UNKNOWN"))</f>
        <v/>
      </c>
    </row>
    <row r="7609">
      <c r="A7609" s="40">
        <f>IF(GL_Paste!$B7606="","",N(GL_Paste!$H7606)-N(GL_Paste!$G7606))</f>
        <v/>
      </c>
      <c r="B7609" s="43">
        <f>IF(GL_Paste!$B7606="","",DATE(YEAR(GL_Paste!$E7606),MONTH(GL_Paste!$E7606),1))</f>
        <v/>
      </c>
      <c r="C7609">
        <f>IF(GL_Paste!$B7606="","",IF(TRIM(GL_Paste!$M7606)&lt;&gt;"",TRIM(GL_Paste!$M7606),IFERROR(MID(GL_Paste!$I7606,FIND("[",GL_Paste!$I7606)+1,FIND("]",GL_Paste!$I7606)-FIND("[",GL_Paste!$I7606)-1),"")))</f>
        <v/>
      </c>
      <c r="D7609">
        <f>IF(GL_Paste!$B7606="","",IFERROR(INDEX(DeptName,MATCH($C7609,DeptTag,0)),"UNALLOCATED"))</f>
        <v/>
      </c>
      <c r="E7609">
        <f>IF(GL_Paste!$B7606="","",IFERROR(INDEX(AcctCat,MATCH(GL_Paste!$B7606&amp;"",AcctCode,0)),"UNKNOWN"))</f>
        <v/>
      </c>
      <c r="F7609">
        <f>IF(GL_Paste!$B7606="","",IFERROR(INDEX(AcctSub,MATCH(GL_Paste!$B7606&amp;"",AcctCode,0)),"UNKNOWN"))</f>
        <v/>
      </c>
    </row>
    <row r="7610">
      <c r="A7610" s="40">
        <f>IF(GL_Paste!$B7607="","",N(GL_Paste!$H7607)-N(GL_Paste!$G7607))</f>
        <v/>
      </c>
      <c r="B7610" s="43">
        <f>IF(GL_Paste!$B7607="","",DATE(YEAR(GL_Paste!$E7607),MONTH(GL_Paste!$E7607),1))</f>
        <v/>
      </c>
      <c r="C7610">
        <f>IF(GL_Paste!$B7607="","",IF(TRIM(GL_Paste!$M7607)&lt;&gt;"",TRIM(GL_Paste!$M7607),IFERROR(MID(GL_Paste!$I7607,FIND("[",GL_Paste!$I7607)+1,FIND("]",GL_Paste!$I7607)-FIND("[",GL_Paste!$I7607)-1),"")))</f>
        <v/>
      </c>
      <c r="D7610">
        <f>IF(GL_Paste!$B7607="","",IFERROR(INDEX(DeptName,MATCH($C7610,DeptTag,0)),"UNALLOCATED"))</f>
        <v/>
      </c>
      <c r="E7610">
        <f>IF(GL_Paste!$B7607="","",IFERROR(INDEX(AcctCat,MATCH(GL_Paste!$B7607&amp;"",AcctCode,0)),"UNKNOWN"))</f>
        <v/>
      </c>
      <c r="F7610">
        <f>IF(GL_Paste!$B7607="","",IFERROR(INDEX(AcctSub,MATCH(GL_Paste!$B7607&amp;"",AcctCode,0)),"UNKNOWN"))</f>
        <v/>
      </c>
    </row>
    <row r="7611">
      <c r="A7611" s="40">
        <f>IF(GL_Paste!$B7608="","",N(GL_Paste!$H7608)-N(GL_Paste!$G7608))</f>
        <v/>
      </c>
      <c r="B7611" s="43">
        <f>IF(GL_Paste!$B7608="","",DATE(YEAR(GL_Paste!$E7608),MONTH(GL_Paste!$E7608),1))</f>
        <v/>
      </c>
      <c r="C7611">
        <f>IF(GL_Paste!$B7608="","",IF(TRIM(GL_Paste!$M7608)&lt;&gt;"",TRIM(GL_Paste!$M7608),IFERROR(MID(GL_Paste!$I7608,FIND("[",GL_Paste!$I7608)+1,FIND("]",GL_Paste!$I7608)-FIND("[",GL_Paste!$I7608)-1),"")))</f>
        <v/>
      </c>
      <c r="D7611">
        <f>IF(GL_Paste!$B7608="","",IFERROR(INDEX(DeptName,MATCH($C7611,DeptTag,0)),"UNALLOCATED"))</f>
        <v/>
      </c>
      <c r="E7611">
        <f>IF(GL_Paste!$B7608="","",IFERROR(INDEX(AcctCat,MATCH(GL_Paste!$B7608&amp;"",AcctCode,0)),"UNKNOWN"))</f>
        <v/>
      </c>
      <c r="F7611">
        <f>IF(GL_Paste!$B7608="","",IFERROR(INDEX(AcctSub,MATCH(GL_Paste!$B7608&amp;"",AcctCode,0)),"UNKNOWN"))</f>
        <v/>
      </c>
    </row>
    <row r="7612">
      <c r="A7612" s="40">
        <f>IF(GL_Paste!$B7609="","",N(GL_Paste!$H7609)-N(GL_Paste!$G7609))</f>
        <v/>
      </c>
      <c r="B7612" s="43">
        <f>IF(GL_Paste!$B7609="","",DATE(YEAR(GL_Paste!$E7609),MONTH(GL_Paste!$E7609),1))</f>
        <v/>
      </c>
      <c r="C7612">
        <f>IF(GL_Paste!$B7609="","",IF(TRIM(GL_Paste!$M7609)&lt;&gt;"",TRIM(GL_Paste!$M7609),IFERROR(MID(GL_Paste!$I7609,FIND("[",GL_Paste!$I7609)+1,FIND("]",GL_Paste!$I7609)-FIND("[",GL_Paste!$I7609)-1),"")))</f>
        <v/>
      </c>
      <c r="D7612">
        <f>IF(GL_Paste!$B7609="","",IFERROR(INDEX(DeptName,MATCH($C7612,DeptTag,0)),"UNALLOCATED"))</f>
        <v/>
      </c>
      <c r="E7612">
        <f>IF(GL_Paste!$B7609="","",IFERROR(INDEX(AcctCat,MATCH(GL_Paste!$B7609&amp;"",AcctCode,0)),"UNKNOWN"))</f>
        <v/>
      </c>
      <c r="F7612">
        <f>IF(GL_Paste!$B7609="","",IFERROR(INDEX(AcctSub,MATCH(GL_Paste!$B7609&amp;"",AcctCode,0)),"UNKNOWN"))</f>
        <v/>
      </c>
    </row>
    <row r="7613">
      <c r="A7613" s="40">
        <f>IF(GL_Paste!$B7610="","",N(GL_Paste!$H7610)-N(GL_Paste!$G7610))</f>
        <v/>
      </c>
      <c r="B7613" s="43">
        <f>IF(GL_Paste!$B7610="","",DATE(YEAR(GL_Paste!$E7610),MONTH(GL_Paste!$E7610),1))</f>
        <v/>
      </c>
      <c r="C7613">
        <f>IF(GL_Paste!$B7610="","",IF(TRIM(GL_Paste!$M7610)&lt;&gt;"",TRIM(GL_Paste!$M7610),IFERROR(MID(GL_Paste!$I7610,FIND("[",GL_Paste!$I7610)+1,FIND("]",GL_Paste!$I7610)-FIND("[",GL_Paste!$I7610)-1),"")))</f>
        <v/>
      </c>
      <c r="D7613">
        <f>IF(GL_Paste!$B7610="","",IFERROR(INDEX(DeptName,MATCH($C7613,DeptTag,0)),"UNALLOCATED"))</f>
        <v/>
      </c>
      <c r="E7613">
        <f>IF(GL_Paste!$B7610="","",IFERROR(INDEX(AcctCat,MATCH(GL_Paste!$B7610&amp;"",AcctCode,0)),"UNKNOWN"))</f>
        <v/>
      </c>
      <c r="F7613">
        <f>IF(GL_Paste!$B7610="","",IFERROR(INDEX(AcctSub,MATCH(GL_Paste!$B7610&amp;"",AcctCode,0)),"UNKNOWN"))</f>
        <v/>
      </c>
    </row>
    <row r="7614">
      <c r="A7614" s="40">
        <f>IF(GL_Paste!$B7611="","",N(GL_Paste!$H7611)-N(GL_Paste!$G7611))</f>
        <v/>
      </c>
      <c r="B7614" s="43">
        <f>IF(GL_Paste!$B7611="","",DATE(YEAR(GL_Paste!$E7611),MONTH(GL_Paste!$E7611),1))</f>
        <v/>
      </c>
      <c r="C7614">
        <f>IF(GL_Paste!$B7611="","",IF(TRIM(GL_Paste!$M7611)&lt;&gt;"",TRIM(GL_Paste!$M7611),IFERROR(MID(GL_Paste!$I7611,FIND("[",GL_Paste!$I7611)+1,FIND("]",GL_Paste!$I7611)-FIND("[",GL_Paste!$I7611)-1),"")))</f>
        <v/>
      </c>
      <c r="D7614">
        <f>IF(GL_Paste!$B7611="","",IFERROR(INDEX(DeptName,MATCH($C7614,DeptTag,0)),"UNALLOCATED"))</f>
        <v/>
      </c>
      <c r="E7614">
        <f>IF(GL_Paste!$B7611="","",IFERROR(INDEX(AcctCat,MATCH(GL_Paste!$B7611&amp;"",AcctCode,0)),"UNKNOWN"))</f>
        <v/>
      </c>
      <c r="F7614">
        <f>IF(GL_Paste!$B7611="","",IFERROR(INDEX(AcctSub,MATCH(GL_Paste!$B7611&amp;"",AcctCode,0)),"UNKNOWN"))</f>
        <v/>
      </c>
    </row>
    <row r="7615">
      <c r="A7615" s="40">
        <f>IF(GL_Paste!$B7612="","",N(GL_Paste!$H7612)-N(GL_Paste!$G7612))</f>
        <v/>
      </c>
      <c r="B7615" s="43">
        <f>IF(GL_Paste!$B7612="","",DATE(YEAR(GL_Paste!$E7612),MONTH(GL_Paste!$E7612),1))</f>
        <v/>
      </c>
      <c r="C7615">
        <f>IF(GL_Paste!$B7612="","",IF(TRIM(GL_Paste!$M7612)&lt;&gt;"",TRIM(GL_Paste!$M7612),IFERROR(MID(GL_Paste!$I7612,FIND("[",GL_Paste!$I7612)+1,FIND("]",GL_Paste!$I7612)-FIND("[",GL_Paste!$I7612)-1),"")))</f>
        <v/>
      </c>
      <c r="D7615">
        <f>IF(GL_Paste!$B7612="","",IFERROR(INDEX(DeptName,MATCH($C7615,DeptTag,0)),"UNALLOCATED"))</f>
        <v/>
      </c>
      <c r="E7615">
        <f>IF(GL_Paste!$B7612="","",IFERROR(INDEX(AcctCat,MATCH(GL_Paste!$B7612&amp;"",AcctCode,0)),"UNKNOWN"))</f>
        <v/>
      </c>
      <c r="F7615">
        <f>IF(GL_Paste!$B7612="","",IFERROR(INDEX(AcctSub,MATCH(GL_Paste!$B7612&amp;"",AcctCode,0)),"UNKNOWN"))</f>
        <v/>
      </c>
    </row>
    <row r="7616">
      <c r="A7616" s="40">
        <f>IF(GL_Paste!$B7613="","",N(GL_Paste!$H7613)-N(GL_Paste!$G7613))</f>
        <v/>
      </c>
      <c r="B7616" s="43">
        <f>IF(GL_Paste!$B7613="","",DATE(YEAR(GL_Paste!$E7613),MONTH(GL_Paste!$E7613),1))</f>
        <v/>
      </c>
      <c r="C7616">
        <f>IF(GL_Paste!$B7613="","",IF(TRIM(GL_Paste!$M7613)&lt;&gt;"",TRIM(GL_Paste!$M7613),IFERROR(MID(GL_Paste!$I7613,FIND("[",GL_Paste!$I7613)+1,FIND("]",GL_Paste!$I7613)-FIND("[",GL_Paste!$I7613)-1),"")))</f>
        <v/>
      </c>
      <c r="D7616">
        <f>IF(GL_Paste!$B7613="","",IFERROR(INDEX(DeptName,MATCH($C7616,DeptTag,0)),"UNALLOCATED"))</f>
        <v/>
      </c>
      <c r="E7616">
        <f>IF(GL_Paste!$B7613="","",IFERROR(INDEX(AcctCat,MATCH(GL_Paste!$B7613&amp;"",AcctCode,0)),"UNKNOWN"))</f>
        <v/>
      </c>
      <c r="F7616">
        <f>IF(GL_Paste!$B7613="","",IFERROR(INDEX(AcctSub,MATCH(GL_Paste!$B7613&amp;"",AcctCode,0)),"UNKNOWN"))</f>
        <v/>
      </c>
    </row>
    <row r="7617">
      <c r="A7617" s="40">
        <f>IF(GL_Paste!$B7614="","",N(GL_Paste!$H7614)-N(GL_Paste!$G7614))</f>
        <v/>
      </c>
      <c r="B7617" s="43">
        <f>IF(GL_Paste!$B7614="","",DATE(YEAR(GL_Paste!$E7614),MONTH(GL_Paste!$E7614),1))</f>
        <v/>
      </c>
      <c r="C7617">
        <f>IF(GL_Paste!$B7614="","",IF(TRIM(GL_Paste!$M7614)&lt;&gt;"",TRIM(GL_Paste!$M7614),IFERROR(MID(GL_Paste!$I7614,FIND("[",GL_Paste!$I7614)+1,FIND("]",GL_Paste!$I7614)-FIND("[",GL_Paste!$I7614)-1),"")))</f>
        <v/>
      </c>
      <c r="D7617">
        <f>IF(GL_Paste!$B7614="","",IFERROR(INDEX(DeptName,MATCH($C7617,DeptTag,0)),"UNALLOCATED"))</f>
        <v/>
      </c>
      <c r="E7617">
        <f>IF(GL_Paste!$B7614="","",IFERROR(INDEX(AcctCat,MATCH(GL_Paste!$B7614&amp;"",AcctCode,0)),"UNKNOWN"))</f>
        <v/>
      </c>
      <c r="F7617">
        <f>IF(GL_Paste!$B7614="","",IFERROR(INDEX(AcctSub,MATCH(GL_Paste!$B7614&amp;"",AcctCode,0)),"UNKNOWN"))</f>
        <v/>
      </c>
    </row>
    <row r="7618">
      <c r="A7618" s="40">
        <f>IF(GL_Paste!$B7615="","",N(GL_Paste!$H7615)-N(GL_Paste!$G7615))</f>
        <v/>
      </c>
      <c r="B7618" s="43">
        <f>IF(GL_Paste!$B7615="","",DATE(YEAR(GL_Paste!$E7615),MONTH(GL_Paste!$E7615),1))</f>
        <v/>
      </c>
      <c r="C7618">
        <f>IF(GL_Paste!$B7615="","",IF(TRIM(GL_Paste!$M7615)&lt;&gt;"",TRIM(GL_Paste!$M7615),IFERROR(MID(GL_Paste!$I7615,FIND("[",GL_Paste!$I7615)+1,FIND("]",GL_Paste!$I7615)-FIND("[",GL_Paste!$I7615)-1),"")))</f>
        <v/>
      </c>
      <c r="D7618">
        <f>IF(GL_Paste!$B7615="","",IFERROR(INDEX(DeptName,MATCH($C7618,DeptTag,0)),"UNALLOCATED"))</f>
        <v/>
      </c>
      <c r="E7618">
        <f>IF(GL_Paste!$B7615="","",IFERROR(INDEX(AcctCat,MATCH(GL_Paste!$B7615&amp;"",AcctCode,0)),"UNKNOWN"))</f>
        <v/>
      </c>
      <c r="F7618">
        <f>IF(GL_Paste!$B7615="","",IFERROR(INDEX(AcctSub,MATCH(GL_Paste!$B7615&amp;"",AcctCode,0)),"UNKNOWN"))</f>
        <v/>
      </c>
    </row>
    <row r="7619">
      <c r="A7619" s="40">
        <f>IF(GL_Paste!$B7616="","",N(GL_Paste!$H7616)-N(GL_Paste!$G7616))</f>
        <v/>
      </c>
      <c r="B7619" s="43">
        <f>IF(GL_Paste!$B7616="","",DATE(YEAR(GL_Paste!$E7616),MONTH(GL_Paste!$E7616),1))</f>
        <v/>
      </c>
      <c r="C7619">
        <f>IF(GL_Paste!$B7616="","",IF(TRIM(GL_Paste!$M7616)&lt;&gt;"",TRIM(GL_Paste!$M7616),IFERROR(MID(GL_Paste!$I7616,FIND("[",GL_Paste!$I7616)+1,FIND("]",GL_Paste!$I7616)-FIND("[",GL_Paste!$I7616)-1),"")))</f>
        <v/>
      </c>
      <c r="D7619">
        <f>IF(GL_Paste!$B7616="","",IFERROR(INDEX(DeptName,MATCH($C7619,DeptTag,0)),"UNALLOCATED"))</f>
        <v/>
      </c>
      <c r="E7619">
        <f>IF(GL_Paste!$B7616="","",IFERROR(INDEX(AcctCat,MATCH(GL_Paste!$B7616&amp;"",AcctCode,0)),"UNKNOWN"))</f>
        <v/>
      </c>
      <c r="F7619">
        <f>IF(GL_Paste!$B7616="","",IFERROR(INDEX(AcctSub,MATCH(GL_Paste!$B7616&amp;"",AcctCode,0)),"UNKNOWN"))</f>
        <v/>
      </c>
    </row>
    <row r="7620">
      <c r="A7620" s="40">
        <f>IF(GL_Paste!$B7617="","",N(GL_Paste!$H7617)-N(GL_Paste!$G7617))</f>
        <v/>
      </c>
      <c r="B7620" s="43">
        <f>IF(GL_Paste!$B7617="","",DATE(YEAR(GL_Paste!$E7617),MONTH(GL_Paste!$E7617),1))</f>
        <v/>
      </c>
      <c r="C7620">
        <f>IF(GL_Paste!$B7617="","",IF(TRIM(GL_Paste!$M7617)&lt;&gt;"",TRIM(GL_Paste!$M7617),IFERROR(MID(GL_Paste!$I7617,FIND("[",GL_Paste!$I7617)+1,FIND("]",GL_Paste!$I7617)-FIND("[",GL_Paste!$I7617)-1),"")))</f>
        <v/>
      </c>
      <c r="D7620">
        <f>IF(GL_Paste!$B7617="","",IFERROR(INDEX(DeptName,MATCH($C7620,DeptTag,0)),"UNALLOCATED"))</f>
        <v/>
      </c>
      <c r="E7620">
        <f>IF(GL_Paste!$B7617="","",IFERROR(INDEX(AcctCat,MATCH(GL_Paste!$B7617&amp;"",AcctCode,0)),"UNKNOWN"))</f>
        <v/>
      </c>
      <c r="F7620">
        <f>IF(GL_Paste!$B7617="","",IFERROR(INDEX(AcctSub,MATCH(GL_Paste!$B7617&amp;"",AcctCode,0)),"UNKNOWN"))</f>
        <v/>
      </c>
    </row>
    <row r="7621">
      <c r="A7621" s="40">
        <f>IF(GL_Paste!$B7618="","",N(GL_Paste!$H7618)-N(GL_Paste!$G7618))</f>
        <v/>
      </c>
      <c r="B7621" s="43">
        <f>IF(GL_Paste!$B7618="","",DATE(YEAR(GL_Paste!$E7618),MONTH(GL_Paste!$E7618),1))</f>
        <v/>
      </c>
      <c r="C7621">
        <f>IF(GL_Paste!$B7618="","",IF(TRIM(GL_Paste!$M7618)&lt;&gt;"",TRIM(GL_Paste!$M7618),IFERROR(MID(GL_Paste!$I7618,FIND("[",GL_Paste!$I7618)+1,FIND("]",GL_Paste!$I7618)-FIND("[",GL_Paste!$I7618)-1),"")))</f>
        <v/>
      </c>
      <c r="D7621">
        <f>IF(GL_Paste!$B7618="","",IFERROR(INDEX(DeptName,MATCH($C7621,DeptTag,0)),"UNALLOCATED"))</f>
        <v/>
      </c>
      <c r="E7621">
        <f>IF(GL_Paste!$B7618="","",IFERROR(INDEX(AcctCat,MATCH(GL_Paste!$B7618&amp;"",AcctCode,0)),"UNKNOWN"))</f>
        <v/>
      </c>
      <c r="F7621">
        <f>IF(GL_Paste!$B7618="","",IFERROR(INDEX(AcctSub,MATCH(GL_Paste!$B7618&amp;"",AcctCode,0)),"UNKNOWN"))</f>
        <v/>
      </c>
    </row>
    <row r="7622">
      <c r="A7622" s="40">
        <f>IF(GL_Paste!$B7619="","",N(GL_Paste!$H7619)-N(GL_Paste!$G7619))</f>
        <v/>
      </c>
      <c r="B7622" s="43">
        <f>IF(GL_Paste!$B7619="","",DATE(YEAR(GL_Paste!$E7619),MONTH(GL_Paste!$E7619),1))</f>
        <v/>
      </c>
      <c r="C7622">
        <f>IF(GL_Paste!$B7619="","",IF(TRIM(GL_Paste!$M7619)&lt;&gt;"",TRIM(GL_Paste!$M7619),IFERROR(MID(GL_Paste!$I7619,FIND("[",GL_Paste!$I7619)+1,FIND("]",GL_Paste!$I7619)-FIND("[",GL_Paste!$I7619)-1),"")))</f>
        <v/>
      </c>
      <c r="D7622">
        <f>IF(GL_Paste!$B7619="","",IFERROR(INDEX(DeptName,MATCH($C7622,DeptTag,0)),"UNALLOCATED"))</f>
        <v/>
      </c>
      <c r="E7622">
        <f>IF(GL_Paste!$B7619="","",IFERROR(INDEX(AcctCat,MATCH(GL_Paste!$B7619&amp;"",AcctCode,0)),"UNKNOWN"))</f>
        <v/>
      </c>
      <c r="F7622">
        <f>IF(GL_Paste!$B7619="","",IFERROR(INDEX(AcctSub,MATCH(GL_Paste!$B7619&amp;"",AcctCode,0)),"UNKNOWN"))</f>
        <v/>
      </c>
    </row>
    <row r="7623">
      <c r="A7623" s="40">
        <f>IF(GL_Paste!$B7620="","",N(GL_Paste!$H7620)-N(GL_Paste!$G7620))</f>
        <v/>
      </c>
      <c r="B7623" s="43">
        <f>IF(GL_Paste!$B7620="","",DATE(YEAR(GL_Paste!$E7620),MONTH(GL_Paste!$E7620),1))</f>
        <v/>
      </c>
      <c r="C7623">
        <f>IF(GL_Paste!$B7620="","",IF(TRIM(GL_Paste!$M7620)&lt;&gt;"",TRIM(GL_Paste!$M7620),IFERROR(MID(GL_Paste!$I7620,FIND("[",GL_Paste!$I7620)+1,FIND("]",GL_Paste!$I7620)-FIND("[",GL_Paste!$I7620)-1),"")))</f>
        <v/>
      </c>
      <c r="D7623">
        <f>IF(GL_Paste!$B7620="","",IFERROR(INDEX(DeptName,MATCH($C7623,DeptTag,0)),"UNALLOCATED"))</f>
        <v/>
      </c>
      <c r="E7623">
        <f>IF(GL_Paste!$B7620="","",IFERROR(INDEX(AcctCat,MATCH(GL_Paste!$B7620&amp;"",AcctCode,0)),"UNKNOWN"))</f>
        <v/>
      </c>
      <c r="F7623">
        <f>IF(GL_Paste!$B7620="","",IFERROR(INDEX(AcctSub,MATCH(GL_Paste!$B7620&amp;"",AcctCode,0)),"UNKNOWN"))</f>
        <v/>
      </c>
    </row>
    <row r="7624">
      <c r="A7624" s="40">
        <f>IF(GL_Paste!$B7621="","",N(GL_Paste!$H7621)-N(GL_Paste!$G7621))</f>
        <v/>
      </c>
      <c r="B7624" s="43">
        <f>IF(GL_Paste!$B7621="","",DATE(YEAR(GL_Paste!$E7621),MONTH(GL_Paste!$E7621),1))</f>
        <v/>
      </c>
      <c r="C7624">
        <f>IF(GL_Paste!$B7621="","",IF(TRIM(GL_Paste!$M7621)&lt;&gt;"",TRIM(GL_Paste!$M7621),IFERROR(MID(GL_Paste!$I7621,FIND("[",GL_Paste!$I7621)+1,FIND("]",GL_Paste!$I7621)-FIND("[",GL_Paste!$I7621)-1),"")))</f>
        <v/>
      </c>
      <c r="D7624">
        <f>IF(GL_Paste!$B7621="","",IFERROR(INDEX(DeptName,MATCH($C7624,DeptTag,0)),"UNALLOCATED"))</f>
        <v/>
      </c>
      <c r="E7624">
        <f>IF(GL_Paste!$B7621="","",IFERROR(INDEX(AcctCat,MATCH(GL_Paste!$B7621&amp;"",AcctCode,0)),"UNKNOWN"))</f>
        <v/>
      </c>
      <c r="F7624">
        <f>IF(GL_Paste!$B7621="","",IFERROR(INDEX(AcctSub,MATCH(GL_Paste!$B7621&amp;"",AcctCode,0)),"UNKNOWN"))</f>
        <v/>
      </c>
    </row>
    <row r="7625">
      <c r="A7625" s="40">
        <f>IF(GL_Paste!$B7622="","",N(GL_Paste!$H7622)-N(GL_Paste!$G7622))</f>
        <v/>
      </c>
      <c r="B7625" s="43">
        <f>IF(GL_Paste!$B7622="","",DATE(YEAR(GL_Paste!$E7622),MONTH(GL_Paste!$E7622),1))</f>
        <v/>
      </c>
      <c r="C7625">
        <f>IF(GL_Paste!$B7622="","",IF(TRIM(GL_Paste!$M7622)&lt;&gt;"",TRIM(GL_Paste!$M7622),IFERROR(MID(GL_Paste!$I7622,FIND("[",GL_Paste!$I7622)+1,FIND("]",GL_Paste!$I7622)-FIND("[",GL_Paste!$I7622)-1),"")))</f>
        <v/>
      </c>
      <c r="D7625">
        <f>IF(GL_Paste!$B7622="","",IFERROR(INDEX(DeptName,MATCH($C7625,DeptTag,0)),"UNALLOCATED"))</f>
        <v/>
      </c>
      <c r="E7625">
        <f>IF(GL_Paste!$B7622="","",IFERROR(INDEX(AcctCat,MATCH(GL_Paste!$B7622&amp;"",AcctCode,0)),"UNKNOWN"))</f>
        <v/>
      </c>
      <c r="F7625">
        <f>IF(GL_Paste!$B7622="","",IFERROR(INDEX(AcctSub,MATCH(GL_Paste!$B7622&amp;"",AcctCode,0)),"UNKNOWN"))</f>
        <v/>
      </c>
    </row>
    <row r="7626">
      <c r="A7626" s="40">
        <f>IF(GL_Paste!$B7623="","",N(GL_Paste!$H7623)-N(GL_Paste!$G7623))</f>
        <v/>
      </c>
      <c r="B7626" s="43">
        <f>IF(GL_Paste!$B7623="","",DATE(YEAR(GL_Paste!$E7623),MONTH(GL_Paste!$E7623),1))</f>
        <v/>
      </c>
      <c r="C7626">
        <f>IF(GL_Paste!$B7623="","",IF(TRIM(GL_Paste!$M7623)&lt;&gt;"",TRIM(GL_Paste!$M7623),IFERROR(MID(GL_Paste!$I7623,FIND("[",GL_Paste!$I7623)+1,FIND("]",GL_Paste!$I7623)-FIND("[",GL_Paste!$I7623)-1),"")))</f>
        <v/>
      </c>
      <c r="D7626">
        <f>IF(GL_Paste!$B7623="","",IFERROR(INDEX(DeptName,MATCH($C7626,DeptTag,0)),"UNALLOCATED"))</f>
        <v/>
      </c>
      <c r="E7626">
        <f>IF(GL_Paste!$B7623="","",IFERROR(INDEX(AcctCat,MATCH(GL_Paste!$B7623&amp;"",AcctCode,0)),"UNKNOWN"))</f>
        <v/>
      </c>
      <c r="F7626">
        <f>IF(GL_Paste!$B7623="","",IFERROR(INDEX(AcctSub,MATCH(GL_Paste!$B7623&amp;"",AcctCode,0)),"UNKNOWN"))</f>
        <v/>
      </c>
    </row>
    <row r="7627">
      <c r="A7627" s="40">
        <f>IF(GL_Paste!$B7624="","",N(GL_Paste!$H7624)-N(GL_Paste!$G7624))</f>
        <v/>
      </c>
      <c r="B7627" s="43">
        <f>IF(GL_Paste!$B7624="","",DATE(YEAR(GL_Paste!$E7624),MONTH(GL_Paste!$E7624),1))</f>
        <v/>
      </c>
      <c r="C7627">
        <f>IF(GL_Paste!$B7624="","",IF(TRIM(GL_Paste!$M7624)&lt;&gt;"",TRIM(GL_Paste!$M7624),IFERROR(MID(GL_Paste!$I7624,FIND("[",GL_Paste!$I7624)+1,FIND("]",GL_Paste!$I7624)-FIND("[",GL_Paste!$I7624)-1),"")))</f>
        <v/>
      </c>
      <c r="D7627">
        <f>IF(GL_Paste!$B7624="","",IFERROR(INDEX(DeptName,MATCH($C7627,DeptTag,0)),"UNALLOCATED"))</f>
        <v/>
      </c>
      <c r="E7627">
        <f>IF(GL_Paste!$B7624="","",IFERROR(INDEX(AcctCat,MATCH(GL_Paste!$B7624&amp;"",AcctCode,0)),"UNKNOWN"))</f>
        <v/>
      </c>
      <c r="F7627">
        <f>IF(GL_Paste!$B7624="","",IFERROR(INDEX(AcctSub,MATCH(GL_Paste!$B7624&amp;"",AcctCode,0)),"UNKNOWN"))</f>
        <v/>
      </c>
    </row>
    <row r="7628">
      <c r="A7628" s="40">
        <f>IF(GL_Paste!$B7625="","",N(GL_Paste!$H7625)-N(GL_Paste!$G7625))</f>
        <v/>
      </c>
      <c r="B7628" s="43">
        <f>IF(GL_Paste!$B7625="","",DATE(YEAR(GL_Paste!$E7625),MONTH(GL_Paste!$E7625),1))</f>
        <v/>
      </c>
      <c r="C7628">
        <f>IF(GL_Paste!$B7625="","",IF(TRIM(GL_Paste!$M7625)&lt;&gt;"",TRIM(GL_Paste!$M7625),IFERROR(MID(GL_Paste!$I7625,FIND("[",GL_Paste!$I7625)+1,FIND("]",GL_Paste!$I7625)-FIND("[",GL_Paste!$I7625)-1),"")))</f>
        <v/>
      </c>
      <c r="D7628">
        <f>IF(GL_Paste!$B7625="","",IFERROR(INDEX(DeptName,MATCH($C7628,DeptTag,0)),"UNALLOCATED"))</f>
        <v/>
      </c>
      <c r="E7628">
        <f>IF(GL_Paste!$B7625="","",IFERROR(INDEX(AcctCat,MATCH(GL_Paste!$B7625&amp;"",AcctCode,0)),"UNKNOWN"))</f>
        <v/>
      </c>
      <c r="F7628">
        <f>IF(GL_Paste!$B7625="","",IFERROR(INDEX(AcctSub,MATCH(GL_Paste!$B7625&amp;"",AcctCode,0)),"UNKNOWN"))</f>
        <v/>
      </c>
    </row>
    <row r="7629">
      <c r="A7629" s="40">
        <f>IF(GL_Paste!$B7626="","",N(GL_Paste!$H7626)-N(GL_Paste!$G7626))</f>
        <v/>
      </c>
      <c r="B7629" s="43">
        <f>IF(GL_Paste!$B7626="","",DATE(YEAR(GL_Paste!$E7626),MONTH(GL_Paste!$E7626),1))</f>
        <v/>
      </c>
      <c r="C7629">
        <f>IF(GL_Paste!$B7626="","",IF(TRIM(GL_Paste!$M7626)&lt;&gt;"",TRIM(GL_Paste!$M7626),IFERROR(MID(GL_Paste!$I7626,FIND("[",GL_Paste!$I7626)+1,FIND("]",GL_Paste!$I7626)-FIND("[",GL_Paste!$I7626)-1),"")))</f>
        <v/>
      </c>
      <c r="D7629">
        <f>IF(GL_Paste!$B7626="","",IFERROR(INDEX(DeptName,MATCH($C7629,DeptTag,0)),"UNALLOCATED"))</f>
        <v/>
      </c>
      <c r="E7629">
        <f>IF(GL_Paste!$B7626="","",IFERROR(INDEX(AcctCat,MATCH(GL_Paste!$B7626&amp;"",AcctCode,0)),"UNKNOWN"))</f>
        <v/>
      </c>
      <c r="F7629">
        <f>IF(GL_Paste!$B7626="","",IFERROR(INDEX(AcctSub,MATCH(GL_Paste!$B7626&amp;"",AcctCode,0)),"UNKNOWN"))</f>
        <v/>
      </c>
    </row>
    <row r="7630">
      <c r="A7630" s="40">
        <f>IF(GL_Paste!$B7627="","",N(GL_Paste!$H7627)-N(GL_Paste!$G7627))</f>
        <v/>
      </c>
      <c r="B7630" s="43">
        <f>IF(GL_Paste!$B7627="","",DATE(YEAR(GL_Paste!$E7627),MONTH(GL_Paste!$E7627),1))</f>
        <v/>
      </c>
      <c r="C7630">
        <f>IF(GL_Paste!$B7627="","",IF(TRIM(GL_Paste!$M7627)&lt;&gt;"",TRIM(GL_Paste!$M7627),IFERROR(MID(GL_Paste!$I7627,FIND("[",GL_Paste!$I7627)+1,FIND("]",GL_Paste!$I7627)-FIND("[",GL_Paste!$I7627)-1),"")))</f>
        <v/>
      </c>
      <c r="D7630">
        <f>IF(GL_Paste!$B7627="","",IFERROR(INDEX(DeptName,MATCH($C7630,DeptTag,0)),"UNALLOCATED"))</f>
        <v/>
      </c>
      <c r="E7630">
        <f>IF(GL_Paste!$B7627="","",IFERROR(INDEX(AcctCat,MATCH(GL_Paste!$B7627&amp;"",AcctCode,0)),"UNKNOWN"))</f>
        <v/>
      </c>
      <c r="F7630">
        <f>IF(GL_Paste!$B7627="","",IFERROR(INDEX(AcctSub,MATCH(GL_Paste!$B7627&amp;"",AcctCode,0)),"UNKNOWN"))</f>
        <v/>
      </c>
    </row>
    <row r="7631">
      <c r="A7631" s="40">
        <f>IF(GL_Paste!$B7628="","",N(GL_Paste!$H7628)-N(GL_Paste!$G7628))</f>
        <v/>
      </c>
      <c r="B7631" s="43">
        <f>IF(GL_Paste!$B7628="","",DATE(YEAR(GL_Paste!$E7628),MONTH(GL_Paste!$E7628),1))</f>
        <v/>
      </c>
      <c r="C7631">
        <f>IF(GL_Paste!$B7628="","",IF(TRIM(GL_Paste!$M7628)&lt;&gt;"",TRIM(GL_Paste!$M7628),IFERROR(MID(GL_Paste!$I7628,FIND("[",GL_Paste!$I7628)+1,FIND("]",GL_Paste!$I7628)-FIND("[",GL_Paste!$I7628)-1),"")))</f>
        <v/>
      </c>
      <c r="D7631">
        <f>IF(GL_Paste!$B7628="","",IFERROR(INDEX(DeptName,MATCH($C7631,DeptTag,0)),"UNALLOCATED"))</f>
        <v/>
      </c>
      <c r="E7631">
        <f>IF(GL_Paste!$B7628="","",IFERROR(INDEX(AcctCat,MATCH(GL_Paste!$B7628&amp;"",AcctCode,0)),"UNKNOWN"))</f>
        <v/>
      </c>
      <c r="F7631">
        <f>IF(GL_Paste!$B7628="","",IFERROR(INDEX(AcctSub,MATCH(GL_Paste!$B7628&amp;"",AcctCode,0)),"UNKNOWN"))</f>
        <v/>
      </c>
    </row>
    <row r="7632">
      <c r="A7632" s="40">
        <f>IF(GL_Paste!$B7629="","",N(GL_Paste!$H7629)-N(GL_Paste!$G7629))</f>
        <v/>
      </c>
      <c r="B7632" s="43">
        <f>IF(GL_Paste!$B7629="","",DATE(YEAR(GL_Paste!$E7629),MONTH(GL_Paste!$E7629),1))</f>
        <v/>
      </c>
      <c r="C7632">
        <f>IF(GL_Paste!$B7629="","",IF(TRIM(GL_Paste!$M7629)&lt;&gt;"",TRIM(GL_Paste!$M7629),IFERROR(MID(GL_Paste!$I7629,FIND("[",GL_Paste!$I7629)+1,FIND("]",GL_Paste!$I7629)-FIND("[",GL_Paste!$I7629)-1),"")))</f>
        <v/>
      </c>
      <c r="D7632">
        <f>IF(GL_Paste!$B7629="","",IFERROR(INDEX(DeptName,MATCH($C7632,DeptTag,0)),"UNALLOCATED"))</f>
        <v/>
      </c>
      <c r="E7632">
        <f>IF(GL_Paste!$B7629="","",IFERROR(INDEX(AcctCat,MATCH(GL_Paste!$B7629&amp;"",AcctCode,0)),"UNKNOWN"))</f>
        <v/>
      </c>
      <c r="F7632">
        <f>IF(GL_Paste!$B7629="","",IFERROR(INDEX(AcctSub,MATCH(GL_Paste!$B7629&amp;"",AcctCode,0)),"UNKNOWN"))</f>
        <v/>
      </c>
    </row>
    <row r="7633">
      <c r="A7633" s="40">
        <f>IF(GL_Paste!$B7630="","",N(GL_Paste!$H7630)-N(GL_Paste!$G7630))</f>
        <v/>
      </c>
      <c r="B7633" s="43">
        <f>IF(GL_Paste!$B7630="","",DATE(YEAR(GL_Paste!$E7630),MONTH(GL_Paste!$E7630),1))</f>
        <v/>
      </c>
      <c r="C7633">
        <f>IF(GL_Paste!$B7630="","",IF(TRIM(GL_Paste!$M7630)&lt;&gt;"",TRIM(GL_Paste!$M7630),IFERROR(MID(GL_Paste!$I7630,FIND("[",GL_Paste!$I7630)+1,FIND("]",GL_Paste!$I7630)-FIND("[",GL_Paste!$I7630)-1),"")))</f>
        <v/>
      </c>
      <c r="D7633">
        <f>IF(GL_Paste!$B7630="","",IFERROR(INDEX(DeptName,MATCH($C7633,DeptTag,0)),"UNALLOCATED"))</f>
        <v/>
      </c>
      <c r="E7633">
        <f>IF(GL_Paste!$B7630="","",IFERROR(INDEX(AcctCat,MATCH(GL_Paste!$B7630&amp;"",AcctCode,0)),"UNKNOWN"))</f>
        <v/>
      </c>
      <c r="F7633">
        <f>IF(GL_Paste!$B7630="","",IFERROR(INDEX(AcctSub,MATCH(GL_Paste!$B7630&amp;"",AcctCode,0)),"UNKNOWN"))</f>
        <v/>
      </c>
    </row>
    <row r="7634">
      <c r="A7634" s="40">
        <f>IF(GL_Paste!$B7631="","",N(GL_Paste!$H7631)-N(GL_Paste!$G7631))</f>
        <v/>
      </c>
      <c r="B7634" s="43">
        <f>IF(GL_Paste!$B7631="","",DATE(YEAR(GL_Paste!$E7631),MONTH(GL_Paste!$E7631),1))</f>
        <v/>
      </c>
      <c r="C7634">
        <f>IF(GL_Paste!$B7631="","",IF(TRIM(GL_Paste!$M7631)&lt;&gt;"",TRIM(GL_Paste!$M7631),IFERROR(MID(GL_Paste!$I7631,FIND("[",GL_Paste!$I7631)+1,FIND("]",GL_Paste!$I7631)-FIND("[",GL_Paste!$I7631)-1),"")))</f>
        <v/>
      </c>
      <c r="D7634">
        <f>IF(GL_Paste!$B7631="","",IFERROR(INDEX(DeptName,MATCH($C7634,DeptTag,0)),"UNALLOCATED"))</f>
        <v/>
      </c>
      <c r="E7634">
        <f>IF(GL_Paste!$B7631="","",IFERROR(INDEX(AcctCat,MATCH(GL_Paste!$B7631&amp;"",AcctCode,0)),"UNKNOWN"))</f>
        <v/>
      </c>
      <c r="F7634">
        <f>IF(GL_Paste!$B7631="","",IFERROR(INDEX(AcctSub,MATCH(GL_Paste!$B7631&amp;"",AcctCode,0)),"UNKNOWN"))</f>
        <v/>
      </c>
    </row>
    <row r="7635">
      <c r="A7635" s="40">
        <f>IF(GL_Paste!$B7632="","",N(GL_Paste!$H7632)-N(GL_Paste!$G7632))</f>
        <v/>
      </c>
      <c r="B7635" s="43">
        <f>IF(GL_Paste!$B7632="","",DATE(YEAR(GL_Paste!$E7632),MONTH(GL_Paste!$E7632),1))</f>
        <v/>
      </c>
      <c r="C7635">
        <f>IF(GL_Paste!$B7632="","",IF(TRIM(GL_Paste!$M7632)&lt;&gt;"",TRIM(GL_Paste!$M7632),IFERROR(MID(GL_Paste!$I7632,FIND("[",GL_Paste!$I7632)+1,FIND("]",GL_Paste!$I7632)-FIND("[",GL_Paste!$I7632)-1),"")))</f>
        <v/>
      </c>
      <c r="D7635">
        <f>IF(GL_Paste!$B7632="","",IFERROR(INDEX(DeptName,MATCH($C7635,DeptTag,0)),"UNALLOCATED"))</f>
        <v/>
      </c>
      <c r="E7635">
        <f>IF(GL_Paste!$B7632="","",IFERROR(INDEX(AcctCat,MATCH(GL_Paste!$B7632&amp;"",AcctCode,0)),"UNKNOWN"))</f>
        <v/>
      </c>
      <c r="F7635">
        <f>IF(GL_Paste!$B7632="","",IFERROR(INDEX(AcctSub,MATCH(GL_Paste!$B7632&amp;"",AcctCode,0)),"UNKNOWN"))</f>
        <v/>
      </c>
    </row>
    <row r="7636">
      <c r="A7636" s="40">
        <f>IF(GL_Paste!$B7633="","",N(GL_Paste!$H7633)-N(GL_Paste!$G7633))</f>
        <v/>
      </c>
      <c r="B7636" s="43">
        <f>IF(GL_Paste!$B7633="","",DATE(YEAR(GL_Paste!$E7633),MONTH(GL_Paste!$E7633),1))</f>
        <v/>
      </c>
      <c r="C7636">
        <f>IF(GL_Paste!$B7633="","",IF(TRIM(GL_Paste!$M7633)&lt;&gt;"",TRIM(GL_Paste!$M7633),IFERROR(MID(GL_Paste!$I7633,FIND("[",GL_Paste!$I7633)+1,FIND("]",GL_Paste!$I7633)-FIND("[",GL_Paste!$I7633)-1),"")))</f>
        <v/>
      </c>
      <c r="D7636">
        <f>IF(GL_Paste!$B7633="","",IFERROR(INDEX(DeptName,MATCH($C7636,DeptTag,0)),"UNALLOCATED"))</f>
        <v/>
      </c>
      <c r="E7636">
        <f>IF(GL_Paste!$B7633="","",IFERROR(INDEX(AcctCat,MATCH(GL_Paste!$B7633&amp;"",AcctCode,0)),"UNKNOWN"))</f>
        <v/>
      </c>
      <c r="F7636">
        <f>IF(GL_Paste!$B7633="","",IFERROR(INDEX(AcctSub,MATCH(GL_Paste!$B7633&amp;"",AcctCode,0)),"UNKNOWN"))</f>
        <v/>
      </c>
    </row>
    <row r="7637">
      <c r="A7637" s="40">
        <f>IF(GL_Paste!$B7634="","",N(GL_Paste!$H7634)-N(GL_Paste!$G7634))</f>
        <v/>
      </c>
      <c r="B7637" s="43">
        <f>IF(GL_Paste!$B7634="","",DATE(YEAR(GL_Paste!$E7634),MONTH(GL_Paste!$E7634),1))</f>
        <v/>
      </c>
      <c r="C7637">
        <f>IF(GL_Paste!$B7634="","",IF(TRIM(GL_Paste!$M7634)&lt;&gt;"",TRIM(GL_Paste!$M7634),IFERROR(MID(GL_Paste!$I7634,FIND("[",GL_Paste!$I7634)+1,FIND("]",GL_Paste!$I7634)-FIND("[",GL_Paste!$I7634)-1),"")))</f>
        <v/>
      </c>
      <c r="D7637">
        <f>IF(GL_Paste!$B7634="","",IFERROR(INDEX(DeptName,MATCH($C7637,DeptTag,0)),"UNALLOCATED"))</f>
        <v/>
      </c>
      <c r="E7637">
        <f>IF(GL_Paste!$B7634="","",IFERROR(INDEX(AcctCat,MATCH(GL_Paste!$B7634&amp;"",AcctCode,0)),"UNKNOWN"))</f>
        <v/>
      </c>
      <c r="F7637">
        <f>IF(GL_Paste!$B7634="","",IFERROR(INDEX(AcctSub,MATCH(GL_Paste!$B7634&amp;"",AcctCode,0)),"UNKNOWN"))</f>
        <v/>
      </c>
    </row>
    <row r="7638">
      <c r="A7638" s="40">
        <f>IF(GL_Paste!$B7635="","",N(GL_Paste!$H7635)-N(GL_Paste!$G7635))</f>
        <v/>
      </c>
      <c r="B7638" s="43">
        <f>IF(GL_Paste!$B7635="","",DATE(YEAR(GL_Paste!$E7635),MONTH(GL_Paste!$E7635),1))</f>
        <v/>
      </c>
      <c r="C7638">
        <f>IF(GL_Paste!$B7635="","",IF(TRIM(GL_Paste!$M7635)&lt;&gt;"",TRIM(GL_Paste!$M7635),IFERROR(MID(GL_Paste!$I7635,FIND("[",GL_Paste!$I7635)+1,FIND("]",GL_Paste!$I7635)-FIND("[",GL_Paste!$I7635)-1),"")))</f>
        <v/>
      </c>
      <c r="D7638">
        <f>IF(GL_Paste!$B7635="","",IFERROR(INDEX(DeptName,MATCH($C7638,DeptTag,0)),"UNALLOCATED"))</f>
        <v/>
      </c>
      <c r="E7638">
        <f>IF(GL_Paste!$B7635="","",IFERROR(INDEX(AcctCat,MATCH(GL_Paste!$B7635&amp;"",AcctCode,0)),"UNKNOWN"))</f>
        <v/>
      </c>
      <c r="F7638">
        <f>IF(GL_Paste!$B7635="","",IFERROR(INDEX(AcctSub,MATCH(GL_Paste!$B7635&amp;"",AcctCode,0)),"UNKNOWN"))</f>
        <v/>
      </c>
    </row>
    <row r="7639">
      <c r="A7639" s="40">
        <f>IF(GL_Paste!$B7636="","",N(GL_Paste!$H7636)-N(GL_Paste!$G7636))</f>
        <v/>
      </c>
      <c r="B7639" s="43">
        <f>IF(GL_Paste!$B7636="","",DATE(YEAR(GL_Paste!$E7636),MONTH(GL_Paste!$E7636),1))</f>
        <v/>
      </c>
      <c r="C7639">
        <f>IF(GL_Paste!$B7636="","",IF(TRIM(GL_Paste!$M7636)&lt;&gt;"",TRIM(GL_Paste!$M7636),IFERROR(MID(GL_Paste!$I7636,FIND("[",GL_Paste!$I7636)+1,FIND("]",GL_Paste!$I7636)-FIND("[",GL_Paste!$I7636)-1),"")))</f>
        <v/>
      </c>
      <c r="D7639">
        <f>IF(GL_Paste!$B7636="","",IFERROR(INDEX(DeptName,MATCH($C7639,DeptTag,0)),"UNALLOCATED"))</f>
        <v/>
      </c>
      <c r="E7639">
        <f>IF(GL_Paste!$B7636="","",IFERROR(INDEX(AcctCat,MATCH(GL_Paste!$B7636&amp;"",AcctCode,0)),"UNKNOWN"))</f>
        <v/>
      </c>
      <c r="F7639">
        <f>IF(GL_Paste!$B7636="","",IFERROR(INDEX(AcctSub,MATCH(GL_Paste!$B7636&amp;"",AcctCode,0)),"UNKNOWN"))</f>
        <v/>
      </c>
    </row>
    <row r="7640">
      <c r="A7640" s="40">
        <f>IF(GL_Paste!$B7637="","",N(GL_Paste!$H7637)-N(GL_Paste!$G7637))</f>
        <v/>
      </c>
      <c r="B7640" s="43">
        <f>IF(GL_Paste!$B7637="","",DATE(YEAR(GL_Paste!$E7637),MONTH(GL_Paste!$E7637),1))</f>
        <v/>
      </c>
      <c r="C7640">
        <f>IF(GL_Paste!$B7637="","",IF(TRIM(GL_Paste!$M7637)&lt;&gt;"",TRIM(GL_Paste!$M7637),IFERROR(MID(GL_Paste!$I7637,FIND("[",GL_Paste!$I7637)+1,FIND("]",GL_Paste!$I7637)-FIND("[",GL_Paste!$I7637)-1),"")))</f>
        <v/>
      </c>
      <c r="D7640">
        <f>IF(GL_Paste!$B7637="","",IFERROR(INDEX(DeptName,MATCH($C7640,DeptTag,0)),"UNALLOCATED"))</f>
        <v/>
      </c>
      <c r="E7640">
        <f>IF(GL_Paste!$B7637="","",IFERROR(INDEX(AcctCat,MATCH(GL_Paste!$B7637&amp;"",AcctCode,0)),"UNKNOWN"))</f>
        <v/>
      </c>
      <c r="F7640">
        <f>IF(GL_Paste!$B7637="","",IFERROR(INDEX(AcctSub,MATCH(GL_Paste!$B7637&amp;"",AcctCode,0)),"UNKNOWN"))</f>
        <v/>
      </c>
    </row>
    <row r="7641">
      <c r="A7641" s="40">
        <f>IF(GL_Paste!$B7638="","",N(GL_Paste!$H7638)-N(GL_Paste!$G7638))</f>
        <v/>
      </c>
      <c r="B7641" s="43">
        <f>IF(GL_Paste!$B7638="","",DATE(YEAR(GL_Paste!$E7638),MONTH(GL_Paste!$E7638),1))</f>
        <v/>
      </c>
      <c r="C7641">
        <f>IF(GL_Paste!$B7638="","",IF(TRIM(GL_Paste!$M7638)&lt;&gt;"",TRIM(GL_Paste!$M7638),IFERROR(MID(GL_Paste!$I7638,FIND("[",GL_Paste!$I7638)+1,FIND("]",GL_Paste!$I7638)-FIND("[",GL_Paste!$I7638)-1),"")))</f>
        <v/>
      </c>
      <c r="D7641">
        <f>IF(GL_Paste!$B7638="","",IFERROR(INDEX(DeptName,MATCH($C7641,DeptTag,0)),"UNALLOCATED"))</f>
        <v/>
      </c>
      <c r="E7641">
        <f>IF(GL_Paste!$B7638="","",IFERROR(INDEX(AcctCat,MATCH(GL_Paste!$B7638&amp;"",AcctCode,0)),"UNKNOWN"))</f>
        <v/>
      </c>
      <c r="F7641">
        <f>IF(GL_Paste!$B7638="","",IFERROR(INDEX(AcctSub,MATCH(GL_Paste!$B7638&amp;"",AcctCode,0)),"UNKNOWN"))</f>
        <v/>
      </c>
    </row>
    <row r="7642">
      <c r="A7642" s="40">
        <f>IF(GL_Paste!$B7639="","",N(GL_Paste!$H7639)-N(GL_Paste!$G7639))</f>
        <v/>
      </c>
      <c r="B7642" s="43">
        <f>IF(GL_Paste!$B7639="","",DATE(YEAR(GL_Paste!$E7639),MONTH(GL_Paste!$E7639),1))</f>
        <v/>
      </c>
      <c r="C7642">
        <f>IF(GL_Paste!$B7639="","",IF(TRIM(GL_Paste!$M7639)&lt;&gt;"",TRIM(GL_Paste!$M7639),IFERROR(MID(GL_Paste!$I7639,FIND("[",GL_Paste!$I7639)+1,FIND("]",GL_Paste!$I7639)-FIND("[",GL_Paste!$I7639)-1),"")))</f>
        <v/>
      </c>
      <c r="D7642">
        <f>IF(GL_Paste!$B7639="","",IFERROR(INDEX(DeptName,MATCH($C7642,DeptTag,0)),"UNALLOCATED"))</f>
        <v/>
      </c>
      <c r="E7642">
        <f>IF(GL_Paste!$B7639="","",IFERROR(INDEX(AcctCat,MATCH(GL_Paste!$B7639&amp;"",AcctCode,0)),"UNKNOWN"))</f>
        <v/>
      </c>
      <c r="F7642">
        <f>IF(GL_Paste!$B7639="","",IFERROR(INDEX(AcctSub,MATCH(GL_Paste!$B7639&amp;"",AcctCode,0)),"UNKNOWN"))</f>
        <v/>
      </c>
    </row>
    <row r="7643">
      <c r="A7643" s="40">
        <f>IF(GL_Paste!$B7640="","",N(GL_Paste!$H7640)-N(GL_Paste!$G7640))</f>
        <v/>
      </c>
      <c r="B7643" s="43">
        <f>IF(GL_Paste!$B7640="","",DATE(YEAR(GL_Paste!$E7640),MONTH(GL_Paste!$E7640),1))</f>
        <v/>
      </c>
      <c r="C7643">
        <f>IF(GL_Paste!$B7640="","",IF(TRIM(GL_Paste!$M7640)&lt;&gt;"",TRIM(GL_Paste!$M7640),IFERROR(MID(GL_Paste!$I7640,FIND("[",GL_Paste!$I7640)+1,FIND("]",GL_Paste!$I7640)-FIND("[",GL_Paste!$I7640)-1),"")))</f>
        <v/>
      </c>
      <c r="D7643">
        <f>IF(GL_Paste!$B7640="","",IFERROR(INDEX(DeptName,MATCH($C7643,DeptTag,0)),"UNALLOCATED"))</f>
        <v/>
      </c>
      <c r="E7643">
        <f>IF(GL_Paste!$B7640="","",IFERROR(INDEX(AcctCat,MATCH(GL_Paste!$B7640&amp;"",AcctCode,0)),"UNKNOWN"))</f>
        <v/>
      </c>
      <c r="F7643">
        <f>IF(GL_Paste!$B7640="","",IFERROR(INDEX(AcctSub,MATCH(GL_Paste!$B7640&amp;"",AcctCode,0)),"UNKNOWN"))</f>
        <v/>
      </c>
    </row>
    <row r="7644">
      <c r="A7644" s="40">
        <f>IF(GL_Paste!$B7641="","",N(GL_Paste!$H7641)-N(GL_Paste!$G7641))</f>
        <v/>
      </c>
      <c r="B7644" s="43">
        <f>IF(GL_Paste!$B7641="","",DATE(YEAR(GL_Paste!$E7641),MONTH(GL_Paste!$E7641),1))</f>
        <v/>
      </c>
      <c r="C7644">
        <f>IF(GL_Paste!$B7641="","",IF(TRIM(GL_Paste!$M7641)&lt;&gt;"",TRIM(GL_Paste!$M7641),IFERROR(MID(GL_Paste!$I7641,FIND("[",GL_Paste!$I7641)+1,FIND("]",GL_Paste!$I7641)-FIND("[",GL_Paste!$I7641)-1),"")))</f>
        <v/>
      </c>
      <c r="D7644">
        <f>IF(GL_Paste!$B7641="","",IFERROR(INDEX(DeptName,MATCH($C7644,DeptTag,0)),"UNALLOCATED"))</f>
        <v/>
      </c>
      <c r="E7644">
        <f>IF(GL_Paste!$B7641="","",IFERROR(INDEX(AcctCat,MATCH(GL_Paste!$B7641&amp;"",AcctCode,0)),"UNKNOWN"))</f>
        <v/>
      </c>
      <c r="F7644">
        <f>IF(GL_Paste!$B7641="","",IFERROR(INDEX(AcctSub,MATCH(GL_Paste!$B7641&amp;"",AcctCode,0)),"UNKNOWN"))</f>
        <v/>
      </c>
    </row>
    <row r="7645">
      <c r="A7645" s="40">
        <f>IF(GL_Paste!$B7642="","",N(GL_Paste!$H7642)-N(GL_Paste!$G7642))</f>
        <v/>
      </c>
      <c r="B7645" s="43">
        <f>IF(GL_Paste!$B7642="","",DATE(YEAR(GL_Paste!$E7642),MONTH(GL_Paste!$E7642),1))</f>
        <v/>
      </c>
      <c r="C7645">
        <f>IF(GL_Paste!$B7642="","",IF(TRIM(GL_Paste!$M7642)&lt;&gt;"",TRIM(GL_Paste!$M7642),IFERROR(MID(GL_Paste!$I7642,FIND("[",GL_Paste!$I7642)+1,FIND("]",GL_Paste!$I7642)-FIND("[",GL_Paste!$I7642)-1),"")))</f>
        <v/>
      </c>
      <c r="D7645">
        <f>IF(GL_Paste!$B7642="","",IFERROR(INDEX(DeptName,MATCH($C7645,DeptTag,0)),"UNALLOCATED"))</f>
        <v/>
      </c>
      <c r="E7645">
        <f>IF(GL_Paste!$B7642="","",IFERROR(INDEX(AcctCat,MATCH(GL_Paste!$B7642&amp;"",AcctCode,0)),"UNKNOWN"))</f>
        <v/>
      </c>
      <c r="F7645">
        <f>IF(GL_Paste!$B7642="","",IFERROR(INDEX(AcctSub,MATCH(GL_Paste!$B7642&amp;"",AcctCode,0)),"UNKNOWN"))</f>
        <v/>
      </c>
    </row>
    <row r="7646">
      <c r="A7646" s="40">
        <f>IF(GL_Paste!$B7643="","",N(GL_Paste!$H7643)-N(GL_Paste!$G7643))</f>
        <v/>
      </c>
      <c r="B7646" s="43">
        <f>IF(GL_Paste!$B7643="","",DATE(YEAR(GL_Paste!$E7643),MONTH(GL_Paste!$E7643),1))</f>
        <v/>
      </c>
      <c r="C7646">
        <f>IF(GL_Paste!$B7643="","",IF(TRIM(GL_Paste!$M7643)&lt;&gt;"",TRIM(GL_Paste!$M7643),IFERROR(MID(GL_Paste!$I7643,FIND("[",GL_Paste!$I7643)+1,FIND("]",GL_Paste!$I7643)-FIND("[",GL_Paste!$I7643)-1),"")))</f>
        <v/>
      </c>
      <c r="D7646">
        <f>IF(GL_Paste!$B7643="","",IFERROR(INDEX(DeptName,MATCH($C7646,DeptTag,0)),"UNALLOCATED"))</f>
        <v/>
      </c>
      <c r="E7646">
        <f>IF(GL_Paste!$B7643="","",IFERROR(INDEX(AcctCat,MATCH(GL_Paste!$B7643&amp;"",AcctCode,0)),"UNKNOWN"))</f>
        <v/>
      </c>
      <c r="F7646">
        <f>IF(GL_Paste!$B7643="","",IFERROR(INDEX(AcctSub,MATCH(GL_Paste!$B7643&amp;"",AcctCode,0)),"UNKNOWN"))</f>
        <v/>
      </c>
    </row>
    <row r="7647">
      <c r="A7647" s="40">
        <f>IF(GL_Paste!$B7644="","",N(GL_Paste!$H7644)-N(GL_Paste!$G7644))</f>
        <v/>
      </c>
      <c r="B7647" s="43">
        <f>IF(GL_Paste!$B7644="","",DATE(YEAR(GL_Paste!$E7644),MONTH(GL_Paste!$E7644),1))</f>
        <v/>
      </c>
      <c r="C7647">
        <f>IF(GL_Paste!$B7644="","",IF(TRIM(GL_Paste!$M7644)&lt;&gt;"",TRIM(GL_Paste!$M7644),IFERROR(MID(GL_Paste!$I7644,FIND("[",GL_Paste!$I7644)+1,FIND("]",GL_Paste!$I7644)-FIND("[",GL_Paste!$I7644)-1),"")))</f>
        <v/>
      </c>
      <c r="D7647">
        <f>IF(GL_Paste!$B7644="","",IFERROR(INDEX(DeptName,MATCH($C7647,DeptTag,0)),"UNALLOCATED"))</f>
        <v/>
      </c>
      <c r="E7647">
        <f>IF(GL_Paste!$B7644="","",IFERROR(INDEX(AcctCat,MATCH(GL_Paste!$B7644&amp;"",AcctCode,0)),"UNKNOWN"))</f>
        <v/>
      </c>
      <c r="F7647">
        <f>IF(GL_Paste!$B7644="","",IFERROR(INDEX(AcctSub,MATCH(GL_Paste!$B7644&amp;"",AcctCode,0)),"UNKNOWN"))</f>
        <v/>
      </c>
    </row>
    <row r="7648">
      <c r="A7648" s="40">
        <f>IF(GL_Paste!$B7645="","",N(GL_Paste!$H7645)-N(GL_Paste!$G7645))</f>
        <v/>
      </c>
      <c r="B7648" s="43">
        <f>IF(GL_Paste!$B7645="","",DATE(YEAR(GL_Paste!$E7645),MONTH(GL_Paste!$E7645),1))</f>
        <v/>
      </c>
      <c r="C7648">
        <f>IF(GL_Paste!$B7645="","",IF(TRIM(GL_Paste!$M7645)&lt;&gt;"",TRIM(GL_Paste!$M7645),IFERROR(MID(GL_Paste!$I7645,FIND("[",GL_Paste!$I7645)+1,FIND("]",GL_Paste!$I7645)-FIND("[",GL_Paste!$I7645)-1),"")))</f>
        <v/>
      </c>
      <c r="D7648">
        <f>IF(GL_Paste!$B7645="","",IFERROR(INDEX(DeptName,MATCH($C7648,DeptTag,0)),"UNALLOCATED"))</f>
        <v/>
      </c>
      <c r="E7648">
        <f>IF(GL_Paste!$B7645="","",IFERROR(INDEX(AcctCat,MATCH(GL_Paste!$B7645&amp;"",AcctCode,0)),"UNKNOWN"))</f>
        <v/>
      </c>
      <c r="F7648">
        <f>IF(GL_Paste!$B7645="","",IFERROR(INDEX(AcctSub,MATCH(GL_Paste!$B7645&amp;"",AcctCode,0)),"UNKNOWN"))</f>
        <v/>
      </c>
    </row>
    <row r="7649">
      <c r="A7649" s="40">
        <f>IF(GL_Paste!$B7646="","",N(GL_Paste!$H7646)-N(GL_Paste!$G7646))</f>
        <v/>
      </c>
      <c r="B7649" s="43">
        <f>IF(GL_Paste!$B7646="","",DATE(YEAR(GL_Paste!$E7646),MONTH(GL_Paste!$E7646),1))</f>
        <v/>
      </c>
      <c r="C7649">
        <f>IF(GL_Paste!$B7646="","",IF(TRIM(GL_Paste!$M7646)&lt;&gt;"",TRIM(GL_Paste!$M7646),IFERROR(MID(GL_Paste!$I7646,FIND("[",GL_Paste!$I7646)+1,FIND("]",GL_Paste!$I7646)-FIND("[",GL_Paste!$I7646)-1),"")))</f>
        <v/>
      </c>
      <c r="D7649">
        <f>IF(GL_Paste!$B7646="","",IFERROR(INDEX(DeptName,MATCH($C7649,DeptTag,0)),"UNALLOCATED"))</f>
        <v/>
      </c>
      <c r="E7649">
        <f>IF(GL_Paste!$B7646="","",IFERROR(INDEX(AcctCat,MATCH(GL_Paste!$B7646&amp;"",AcctCode,0)),"UNKNOWN"))</f>
        <v/>
      </c>
      <c r="F7649">
        <f>IF(GL_Paste!$B7646="","",IFERROR(INDEX(AcctSub,MATCH(GL_Paste!$B7646&amp;"",AcctCode,0)),"UNKNOWN"))</f>
        <v/>
      </c>
    </row>
    <row r="7650">
      <c r="A7650" s="40">
        <f>IF(GL_Paste!$B7647="","",N(GL_Paste!$H7647)-N(GL_Paste!$G7647))</f>
        <v/>
      </c>
      <c r="B7650" s="43">
        <f>IF(GL_Paste!$B7647="","",DATE(YEAR(GL_Paste!$E7647),MONTH(GL_Paste!$E7647),1))</f>
        <v/>
      </c>
      <c r="C7650">
        <f>IF(GL_Paste!$B7647="","",IF(TRIM(GL_Paste!$M7647)&lt;&gt;"",TRIM(GL_Paste!$M7647),IFERROR(MID(GL_Paste!$I7647,FIND("[",GL_Paste!$I7647)+1,FIND("]",GL_Paste!$I7647)-FIND("[",GL_Paste!$I7647)-1),"")))</f>
        <v/>
      </c>
      <c r="D7650">
        <f>IF(GL_Paste!$B7647="","",IFERROR(INDEX(DeptName,MATCH($C7650,DeptTag,0)),"UNALLOCATED"))</f>
        <v/>
      </c>
      <c r="E7650">
        <f>IF(GL_Paste!$B7647="","",IFERROR(INDEX(AcctCat,MATCH(GL_Paste!$B7647&amp;"",AcctCode,0)),"UNKNOWN"))</f>
        <v/>
      </c>
      <c r="F7650">
        <f>IF(GL_Paste!$B7647="","",IFERROR(INDEX(AcctSub,MATCH(GL_Paste!$B7647&amp;"",AcctCode,0)),"UNKNOWN"))</f>
        <v/>
      </c>
    </row>
    <row r="7651">
      <c r="A7651" s="40">
        <f>IF(GL_Paste!$B7648="","",N(GL_Paste!$H7648)-N(GL_Paste!$G7648))</f>
        <v/>
      </c>
      <c r="B7651" s="43">
        <f>IF(GL_Paste!$B7648="","",DATE(YEAR(GL_Paste!$E7648),MONTH(GL_Paste!$E7648),1))</f>
        <v/>
      </c>
      <c r="C7651">
        <f>IF(GL_Paste!$B7648="","",IF(TRIM(GL_Paste!$M7648)&lt;&gt;"",TRIM(GL_Paste!$M7648),IFERROR(MID(GL_Paste!$I7648,FIND("[",GL_Paste!$I7648)+1,FIND("]",GL_Paste!$I7648)-FIND("[",GL_Paste!$I7648)-1),"")))</f>
        <v/>
      </c>
      <c r="D7651">
        <f>IF(GL_Paste!$B7648="","",IFERROR(INDEX(DeptName,MATCH($C7651,DeptTag,0)),"UNALLOCATED"))</f>
        <v/>
      </c>
      <c r="E7651">
        <f>IF(GL_Paste!$B7648="","",IFERROR(INDEX(AcctCat,MATCH(GL_Paste!$B7648&amp;"",AcctCode,0)),"UNKNOWN"))</f>
        <v/>
      </c>
      <c r="F7651">
        <f>IF(GL_Paste!$B7648="","",IFERROR(INDEX(AcctSub,MATCH(GL_Paste!$B7648&amp;"",AcctCode,0)),"UNKNOWN"))</f>
        <v/>
      </c>
    </row>
    <row r="7652">
      <c r="A7652" s="40">
        <f>IF(GL_Paste!$B7649="","",N(GL_Paste!$H7649)-N(GL_Paste!$G7649))</f>
        <v/>
      </c>
      <c r="B7652" s="43">
        <f>IF(GL_Paste!$B7649="","",DATE(YEAR(GL_Paste!$E7649),MONTH(GL_Paste!$E7649),1))</f>
        <v/>
      </c>
      <c r="C7652">
        <f>IF(GL_Paste!$B7649="","",IF(TRIM(GL_Paste!$M7649)&lt;&gt;"",TRIM(GL_Paste!$M7649),IFERROR(MID(GL_Paste!$I7649,FIND("[",GL_Paste!$I7649)+1,FIND("]",GL_Paste!$I7649)-FIND("[",GL_Paste!$I7649)-1),"")))</f>
        <v/>
      </c>
      <c r="D7652">
        <f>IF(GL_Paste!$B7649="","",IFERROR(INDEX(DeptName,MATCH($C7652,DeptTag,0)),"UNALLOCATED"))</f>
        <v/>
      </c>
      <c r="E7652">
        <f>IF(GL_Paste!$B7649="","",IFERROR(INDEX(AcctCat,MATCH(GL_Paste!$B7649&amp;"",AcctCode,0)),"UNKNOWN"))</f>
        <v/>
      </c>
      <c r="F7652">
        <f>IF(GL_Paste!$B7649="","",IFERROR(INDEX(AcctSub,MATCH(GL_Paste!$B7649&amp;"",AcctCode,0)),"UNKNOWN"))</f>
        <v/>
      </c>
    </row>
    <row r="7653">
      <c r="A7653" s="40">
        <f>IF(GL_Paste!$B7650="","",N(GL_Paste!$H7650)-N(GL_Paste!$G7650))</f>
        <v/>
      </c>
      <c r="B7653" s="43">
        <f>IF(GL_Paste!$B7650="","",DATE(YEAR(GL_Paste!$E7650),MONTH(GL_Paste!$E7650),1))</f>
        <v/>
      </c>
      <c r="C7653">
        <f>IF(GL_Paste!$B7650="","",IF(TRIM(GL_Paste!$M7650)&lt;&gt;"",TRIM(GL_Paste!$M7650),IFERROR(MID(GL_Paste!$I7650,FIND("[",GL_Paste!$I7650)+1,FIND("]",GL_Paste!$I7650)-FIND("[",GL_Paste!$I7650)-1),"")))</f>
        <v/>
      </c>
      <c r="D7653">
        <f>IF(GL_Paste!$B7650="","",IFERROR(INDEX(DeptName,MATCH($C7653,DeptTag,0)),"UNALLOCATED"))</f>
        <v/>
      </c>
      <c r="E7653">
        <f>IF(GL_Paste!$B7650="","",IFERROR(INDEX(AcctCat,MATCH(GL_Paste!$B7650&amp;"",AcctCode,0)),"UNKNOWN"))</f>
        <v/>
      </c>
      <c r="F7653">
        <f>IF(GL_Paste!$B7650="","",IFERROR(INDEX(AcctSub,MATCH(GL_Paste!$B7650&amp;"",AcctCode,0)),"UNKNOWN"))</f>
        <v/>
      </c>
    </row>
    <row r="7654">
      <c r="A7654" s="40">
        <f>IF(GL_Paste!$B7651="","",N(GL_Paste!$H7651)-N(GL_Paste!$G7651))</f>
        <v/>
      </c>
      <c r="B7654" s="43">
        <f>IF(GL_Paste!$B7651="","",DATE(YEAR(GL_Paste!$E7651),MONTH(GL_Paste!$E7651),1))</f>
        <v/>
      </c>
      <c r="C7654">
        <f>IF(GL_Paste!$B7651="","",IF(TRIM(GL_Paste!$M7651)&lt;&gt;"",TRIM(GL_Paste!$M7651),IFERROR(MID(GL_Paste!$I7651,FIND("[",GL_Paste!$I7651)+1,FIND("]",GL_Paste!$I7651)-FIND("[",GL_Paste!$I7651)-1),"")))</f>
        <v/>
      </c>
      <c r="D7654">
        <f>IF(GL_Paste!$B7651="","",IFERROR(INDEX(DeptName,MATCH($C7654,DeptTag,0)),"UNALLOCATED"))</f>
        <v/>
      </c>
      <c r="E7654">
        <f>IF(GL_Paste!$B7651="","",IFERROR(INDEX(AcctCat,MATCH(GL_Paste!$B7651&amp;"",AcctCode,0)),"UNKNOWN"))</f>
        <v/>
      </c>
      <c r="F7654">
        <f>IF(GL_Paste!$B7651="","",IFERROR(INDEX(AcctSub,MATCH(GL_Paste!$B7651&amp;"",AcctCode,0)),"UNKNOWN"))</f>
        <v/>
      </c>
    </row>
    <row r="7655">
      <c r="A7655" s="40">
        <f>IF(GL_Paste!$B7652="","",N(GL_Paste!$H7652)-N(GL_Paste!$G7652))</f>
        <v/>
      </c>
      <c r="B7655" s="43">
        <f>IF(GL_Paste!$B7652="","",DATE(YEAR(GL_Paste!$E7652),MONTH(GL_Paste!$E7652),1))</f>
        <v/>
      </c>
      <c r="C7655">
        <f>IF(GL_Paste!$B7652="","",IF(TRIM(GL_Paste!$M7652)&lt;&gt;"",TRIM(GL_Paste!$M7652),IFERROR(MID(GL_Paste!$I7652,FIND("[",GL_Paste!$I7652)+1,FIND("]",GL_Paste!$I7652)-FIND("[",GL_Paste!$I7652)-1),"")))</f>
        <v/>
      </c>
      <c r="D7655">
        <f>IF(GL_Paste!$B7652="","",IFERROR(INDEX(DeptName,MATCH($C7655,DeptTag,0)),"UNALLOCATED"))</f>
        <v/>
      </c>
      <c r="E7655">
        <f>IF(GL_Paste!$B7652="","",IFERROR(INDEX(AcctCat,MATCH(GL_Paste!$B7652&amp;"",AcctCode,0)),"UNKNOWN"))</f>
        <v/>
      </c>
      <c r="F7655">
        <f>IF(GL_Paste!$B7652="","",IFERROR(INDEX(AcctSub,MATCH(GL_Paste!$B7652&amp;"",AcctCode,0)),"UNKNOWN"))</f>
        <v/>
      </c>
    </row>
    <row r="7656">
      <c r="A7656" s="40">
        <f>IF(GL_Paste!$B7653="","",N(GL_Paste!$H7653)-N(GL_Paste!$G7653))</f>
        <v/>
      </c>
      <c r="B7656" s="43">
        <f>IF(GL_Paste!$B7653="","",DATE(YEAR(GL_Paste!$E7653),MONTH(GL_Paste!$E7653),1))</f>
        <v/>
      </c>
      <c r="C7656">
        <f>IF(GL_Paste!$B7653="","",IF(TRIM(GL_Paste!$M7653)&lt;&gt;"",TRIM(GL_Paste!$M7653),IFERROR(MID(GL_Paste!$I7653,FIND("[",GL_Paste!$I7653)+1,FIND("]",GL_Paste!$I7653)-FIND("[",GL_Paste!$I7653)-1),"")))</f>
        <v/>
      </c>
      <c r="D7656">
        <f>IF(GL_Paste!$B7653="","",IFERROR(INDEX(DeptName,MATCH($C7656,DeptTag,0)),"UNALLOCATED"))</f>
        <v/>
      </c>
      <c r="E7656">
        <f>IF(GL_Paste!$B7653="","",IFERROR(INDEX(AcctCat,MATCH(GL_Paste!$B7653&amp;"",AcctCode,0)),"UNKNOWN"))</f>
        <v/>
      </c>
      <c r="F7656">
        <f>IF(GL_Paste!$B7653="","",IFERROR(INDEX(AcctSub,MATCH(GL_Paste!$B7653&amp;"",AcctCode,0)),"UNKNOWN"))</f>
        <v/>
      </c>
    </row>
    <row r="7657">
      <c r="A7657" s="40">
        <f>IF(GL_Paste!$B7654="","",N(GL_Paste!$H7654)-N(GL_Paste!$G7654))</f>
        <v/>
      </c>
      <c r="B7657" s="43">
        <f>IF(GL_Paste!$B7654="","",DATE(YEAR(GL_Paste!$E7654),MONTH(GL_Paste!$E7654),1))</f>
        <v/>
      </c>
      <c r="C7657">
        <f>IF(GL_Paste!$B7654="","",IF(TRIM(GL_Paste!$M7654)&lt;&gt;"",TRIM(GL_Paste!$M7654),IFERROR(MID(GL_Paste!$I7654,FIND("[",GL_Paste!$I7654)+1,FIND("]",GL_Paste!$I7654)-FIND("[",GL_Paste!$I7654)-1),"")))</f>
        <v/>
      </c>
      <c r="D7657">
        <f>IF(GL_Paste!$B7654="","",IFERROR(INDEX(DeptName,MATCH($C7657,DeptTag,0)),"UNALLOCATED"))</f>
        <v/>
      </c>
      <c r="E7657">
        <f>IF(GL_Paste!$B7654="","",IFERROR(INDEX(AcctCat,MATCH(GL_Paste!$B7654&amp;"",AcctCode,0)),"UNKNOWN"))</f>
        <v/>
      </c>
      <c r="F7657">
        <f>IF(GL_Paste!$B7654="","",IFERROR(INDEX(AcctSub,MATCH(GL_Paste!$B7654&amp;"",AcctCode,0)),"UNKNOWN"))</f>
        <v/>
      </c>
    </row>
    <row r="7658">
      <c r="A7658" s="40">
        <f>IF(GL_Paste!$B7655="","",N(GL_Paste!$H7655)-N(GL_Paste!$G7655))</f>
        <v/>
      </c>
      <c r="B7658" s="43">
        <f>IF(GL_Paste!$B7655="","",DATE(YEAR(GL_Paste!$E7655),MONTH(GL_Paste!$E7655),1))</f>
        <v/>
      </c>
      <c r="C7658">
        <f>IF(GL_Paste!$B7655="","",IF(TRIM(GL_Paste!$M7655)&lt;&gt;"",TRIM(GL_Paste!$M7655),IFERROR(MID(GL_Paste!$I7655,FIND("[",GL_Paste!$I7655)+1,FIND("]",GL_Paste!$I7655)-FIND("[",GL_Paste!$I7655)-1),"")))</f>
        <v/>
      </c>
      <c r="D7658">
        <f>IF(GL_Paste!$B7655="","",IFERROR(INDEX(DeptName,MATCH($C7658,DeptTag,0)),"UNALLOCATED"))</f>
        <v/>
      </c>
      <c r="E7658">
        <f>IF(GL_Paste!$B7655="","",IFERROR(INDEX(AcctCat,MATCH(GL_Paste!$B7655&amp;"",AcctCode,0)),"UNKNOWN"))</f>
        <v/>
      </c>
      <c r="F7658">
        <f>IF(GL_Paste!$B7655="","",IFERROR(INDEX(AcctSub,MATCH(GL_Paste!$B7655&amp;"",AcctCode,0)),"UNKNOWN"))</f>
        <v/>
      </c>
    </row>
    <row r="7659">
      <c r="A7659" s="40">
        <f>IF(GL_Paste!$B7656="","",N(GL_Paste!$H7656)-N(GL_Paste!$G7656))</f>
        <v/>
      </c>
      <c r="B7659" s="43">
        <f>IF(GL_Paste!$B7656="","",DATE(YEAR(GL_Paste!$E7656),MONTH(GL_Paste!$E7656),1))</f>
        <v/>
      </c>
      <c r="C7659">
        <f>IF(GL_Paste!$B7656="","",IF(TRIM(GL_Paste!$M7656)&lt;&gt;"",TRIM(GL_Paste!$M7656),IFERROR(MID(GL_Paste!$I7656,FIND("[",GL_Paste!$I7656)+1,FIND("]",GL_Paste!$I7656)-FIND("[",GL_Paste!$I7656)-1),"")))</f>
        <v/>
      </c>
      <c r="D7659">
        <f>IF(GL_Paste!$B7656="","",IFERROR(INDEX(DeptName,MATCH($C7659,DeptTag,0)),"UNALLOCATED"))</f>
        <v/>
      </c>
      <c r="E7659">
        <f>IF(GL_Paste!$B7656="","",IFERROR(INDEX(AcctCat,MATCH(GL_Paste!$B7656&amp;"",AcctCode,0)),"UNKNOWN"))</f>
        <v/>
      </c>
      <c r="F7659">
        <f>IF(GL_Paste!$B7656="","",IFERROR(INDEX(AcctSub,MATCH(GL_Paste!$B7656&amp;"",AcctCode,0)),"UNKNOWN"))</f>
        <v/>
      </c>
    </row>
    <row r="7660">
      <c r="A7660" s="40">
        <f>IF(GL_Paste!$B7657="","",N(GL_Paste!$H7657)-N(GL_Paste!$G7657))</f>
        <v/>
      </c>
      <c r="B7660" s="43">
        <f>IF(GL_Paste!$B7657="","",DATE(YEAR(GL_Paste!$E7657),MONTH(GL_Paste!$E7657),1))</f>
        <v/>
      </c>
      <c r="C7660">
        <f>IF(GL_Paste!$B7657="","",IF(TRIM(GL_Paste!$M7657)&lt;&gt;"",TRIM(GL_Paste!$M7657),IFERROR(MID(GL_Paste!$I7657,FIND("[",GL_Paste!$I7657)+1,FIND("]",GL_Paste!$I7657)-FIND("[",GL_Paste!$I7657)-1),"")))</f>
        <v/>
      </c>
      <c r="D7660">
        <f>IF(GL_Paste!$B7657="","",IFERROR(INDEX(DeptName,MATCH($C7660,DeptTag,0)),"UNALLOCATED"))</f>
        <v/>
      </c>
      <c r="E7660">
        <f>IF(GL_Paste!$B7657="","",IFERROR(INDEX(AcctCat,MATCH(GL_Paste!$B7657&amp;"",AcctCode,0)),"UNKNOWN"))</f>
        <v/>
      </c>
      <c r="F7660">
        <f>IF(GL_Paste!$B7657="","",IFERROR(INDEX(AcctSub,MATCH(GL_Paste!$B7657&amp;"",AcctCode,0)),"UNKNOWN"))</f>
        <v/>
      </c>
    </row>
    <row r="7661">
      <c r="A7661" s="40">
        <f>IF(GL_Paste!$B7658="","",N(GL_Paste!$H7658)-N(GL_Paste!$G7658))</f>
        <v/>
      </c>
      <c r="B7661" s="43">
        <f>IF(GL_Paste!$B7658="","",DATE(YEAR(GL_Paste!$E7658),MONTH(GL_Paste!$E7658),1))</f>
        <v/>
      </c>
      <c r="C7661">
        <f>IF(GL_Paste!$B7658="","",IF(TRIM(GL_Paste!$M7658)&lt;&gt;"",TRIM(GL_Paste!$M7658),IFERROR(MID(GL_Paste!$I7658,FIND("[",GL_Paste!$I7658)+1,FIND("]",GL_Paste!$I7658)-FIND("[",GL_Paste!$I7658)-1),"")))</f>
        <v/>
      </c>
      <c r="D7661">
        <f>IF(GL_Paste!$B7658="","",IFERROR(INDEX(DeptName,MATCH($C7661,DeptTag,0)),"UNALLOCATED"))</f>
        <v/>
      </c>
      <c r="E7661">
        <f>IF(GL_Paste!$B7658="","",IFERROR(INDEX(AcctCat,MATCH(GL_Paste!$B7658&amp;"",AcctCode,0)),"UNKNOWN"))</f>
        <v/>
      </c>
      <c r="F7661">
        <f>IF(GL_Paste!$B7658="","",IFERROR(INDEX(AcctSub,MATCH(GL_Paste!$B7658&amp;"",AcctCode,0)),"UNKNOWN"))</f>
        <v/>
      </c>
    </row>
    <row r="7662">
      <c r="A7662" s="40">
        <f>IF(GL_Paste!$B7659="","",N(GL_Paste!$H7659)-N(GL_Paste!$G7659))</f>
        <v/>
      </c>
      <c r="B7662" s="43">
        <f>IF(GL_Paste!$B7659="","",DATE(YEAR(GL_Paste!$E7659),MONTH(GL_Paste!$E7659),1))</f>
        <v/>
      </c>
      <c r="C7662">
        <f>IF(GL_Paste!$B7659="","",IF(TRIM(GL_Paste!$M7659)&lt;&gt;"",TRIM(GL_Paste!$M7659),IFERROR(MID(GL_Paste!$I7659,FIND("[",GL_Paste!$I7659)+1,FIND("]",GL_Paste!$I7659)-FIND("[",GL_Paste!$I7659)-1),"")))</f>
        <v/>
      </c>
      <c r="D7662">
        <f>IF(GL_Paste!$B7659="","",IFERROR(INDEX(DeptName,MATCH($C7662,DeptTag,0)),"UNALLOCATED"))</f>
        <v/>
      </c>
      <c r="E7662">
        <f>IF(GL_Paste!$B7659="","",IFERROR(INDEX(AcctCat,MATCH(GL_Paste!$B7659&amp;"",AcctCode,0)),"UNKNOWN"))</f>
        <v/>
      </c>
      <c r="F7662">
        <f>IF(GL_Paste!$B7659="","",IFERROR(INDEX(AcctSub,MATCH(GL_Paste!$B7659&amp;"",AcctCode,0)),"UNKNOWN"))</f>
        <v/>
      </c>
    </row>
    <row r="7663">
      <c r="A7663" s="40">
        <f>IF(GL_Paste!$B7660="","",N(GL_Paste!$H7660)-N(GL_Paste!$G7660))</f>
        <v/>
      </c>
      <c r="B7663" s="43">
        <f>IF(GL_Paste!$B7660="","",DATE(YEAR(GL_Paste!$E7660),MONTH(GL_Paste!$E7660),1))</f>
        <v/>
      </c>
      <c r="C7663">
        <f>IF(GL_Paste!$B7660="","",IF(TRIM(GL_Paste!$M7660)&lt;&gt;"",TRIM(GL_Paste!$M7660),IFERROR(MID(GL_Paste!$I7660,FIND("[",GL_Paste!$I7660)+1,FIND("]",GL_Paste!$I7660)-FIND("[",GL_Paste!$I7660)-1),"")))</f>
        <v/>
      </c>
      <c r="D7663">
        <f>IF(GL_Paste!$B7660="","",IFERROR(INDEX(DeptName,MATCH($C7663,DeptTag,0)),"UNALLOCATED"))</f>
        <v/>
      </c>
      <c r="E7663">
        <f>IF(GL_Paste!$B7660="","",IFERROR(INDEX(AcctCat,MATCH(GL_Paste!$B7660&amp;"",AcctCode,0)),"UNKNOWN"))</f>
        <v/>
      </c>
      <c r="F7663">
        <f>IF(GL_Paste!$B7660="","",IFERROR(INDEX(AcctSub,MATCH(GL_Paste!$B7660&amp;"",AcctCode,0)),"UNKNOWN"))</f>
        <v/>
      </c>
    </row>
    <row r="7664">
      <c r="A7664" s="40">
        <f>IF(GL_Paste!$B7661="","",N(GL_Paste!$H7661)-N(GL_Paste!$G7661))</f>
        <v/>
      </c>
      <c r="B7664" s="43">
        <f>IF(GL_Paste!$B7661="","",DATE(YEAR(GL_Paste!$E7661),MONTH(GL_Paste!$E7661),1))</f>
        <v/>
      </c>
      <c r="C7664">
        <f>IF(GL_Paste!$B7661="","",IF(TRIM(GL_Paste!$M7661)&lt;&gt;"",TRIM(GL_Paste!$M7661),IFERROR(MID(GL_Paste!$I7661,FIND("[",GL_Paste!$I7661)+1,FIND("]",GL_Paste!$I7661)-FIND("[",GL_Paste!$I7661)-1),"")))</f>
        <v/>
      </c>
      <c r="D7664">
        <f>IF(GL_Paste!$B7661="","",IFERROR(INDEX(DeptName,MATCH($C7664,DeptTag,0)),"UNALLOCATED"))</f>
        <v/>
      </c>
      <c r="E7664">
        <f>IF(GL_Paste!$B7661="","",IFERROR(INDEX(AcctCat,MATCH(GL_Paste!$B7661&amp;"",AcctCode,0)),"UNKNOWN"))</f>
        <v/>
      </c>
      <c r="F7664">
        <f>IF(GL_Paste!$B7661="","",IFERROR(INDEX(AcctSub,MATCH(GL_Paste!$B7661&amp;"",AcctCode,0)),"UNKNOWN"))</f>
        <v/>
      </c>
    </row>
    <row r="7665">
      <c r="A7665" s="40">
        <f>IF(GL_Paste!$B7662="","",N(GL_Paste!$H7662)-N(GL_Paste!$G7662))</f>
        <v/>
      </c>
      <c r="B7665" s="43">
        <f>IF(GL_Paste!$B7662="","",DATE(YEAR(GL_Paste!$E7662),MONTH(GL_Paste!$E7662),1))</f>
        <v/>
      </c>
      <c r="C7665">
        <f>IF(GL_Paste!$B7662="","",IF(TRIM(GL_Paste!$M7662)&lt;&gt;"",TRIM(GL_Paste!$M7662),IFERROR(MID(GL_Paste!$I7662,FIND("[",GL_Paste!$I7662)+1,FIND("]",GL_Paste!$I7662)-FIND("[",GL_Paste!$I7662)-1),"")))</f>
        <v/>
      </c>
      <c r="D7665">
        <f>IF(GL_Paste!$B7662="","",IFERROR(INDEX(DeptName,MATCH($C7665,DeptTag,0)),"UNALLOCATED"))</f>
        <v/>
      </c>
      <c r="E7665">
        <f>IF(GL_Paste!$B7662="","",IFERROR(INDEX(AcctCat,MATCH(GL_Paste!$B7662&amp;"",AcctCode,0)),"UNKNOWN"))</f>
        <v/>
      </c>
      <c r="F7665">
        <f>IF(GL_Paste!$B7662="","",IFERROR(INDEX(AcctSub,MATCH(GL_Paste!$B7662&amp;"",AcctCode,0)),"UNKNOWN"))</f>
        <v/>
      </c>
    </row>
    <row r="7666">
      <c r="A7666" s="40">
        <f>IF(GL_Paste!$B7663="","",N(GL_Paste!$H7663)-N(GL_Paste!$G7663))</f>
        <v/>
      </c>
      <c r="B7666" s="43">
        <f>IF(GL_Paste!$B7663="","",DATE(YEAR(GL_Paste!$E7663),MONTH(GL_Paste!$E7663),1))</f>
        <v/>
      </c>
      <c r="C7666">
        <f>IF(GL_Paste!$B7663="","",IF(TRIM(GL_Paste!$M7663)&lt;&gt;"",TRIM(GL_Paste!$M7663),IFERROR(MID(GL_Paste!$I7663,FIND("[",GL_Paste!$I7663)+1,FIND("]",GL_Paste!$I7663)-FIND("[",GL_Paste!$I7663)-1),"")))</f>
        <v/>
      </c>
      <c r="D7666">
        <f>IF(GL_Paste!$B7663="","",IFERROR(INDEX(DeptName,MATCH($C7666,DeptTag,0)),"UNALLOCATED"))</f>
        <v/>
      </c>
      <c r="E7666">
        <f>IF(GL_Paste!$B7663="","",IFERROR(INDEX(AcctCat,MATCH(GL_Paste!$B7663&amp;"",AcctCode,0)),"UNKNOWN"))</f>
        <v/>
      </c>
      <c r="F7666">
        <f>IF(GL_Paste!$B7663="","",IFERROR(INDEX(AcctSub,MATCH(GL_Paste!$B7663&amp;"",AcctCode,0)),"UNKNOWN"))</f>
        <v/>
      </c>
    </row>
    <row r="7667">
      <c r="A7667" s="40">
        <f>IF(GL_Paste!$B7664="","",N(GL_Paste!$H7664)-N(GL_Paste!$G7664))</f>
        <v/>
      </c>
      <c r="B7667" s="43">
        <f>IF(GL_Paste!$B7664="","",DATE(YEAR(GL_Paste!$E7664),MONTH(GL_Paste!$E7664),1))</f>
        <v/>
      </c>
      <c r="C7667">
        <f>IF(GL_Paste!$B7664="","",IF(TRIM(GL_Paste!$M7664)&lt;&gt;"",TRIM(GL_Paste!$M7664),IFERROR(MID(GL_Paste!$I7664,FIND("[",GL_Paste!$I7664)+1,FIND("]",GL_Paste!$I7664)-FIND("[",GL_Paste!$I7664)-1),"")))</f>
        <v/>
      </c>
      <c r="D7667">
        <f>IF(GL_Paste!$B7664="","",IFERROR(INDEX(DeptName,MATCH($C7667,DeptTag,0)),"UNALLOCATED"))</f>
        <v/>
      </c>
      <c r="E7667">
        <f>IF(GL_Paste!$B7664="","",IFERROR(INDEX(AcctCat,MATCH(GL_Paste!$B7664&amp;"",AcctCode,0)),"UNKNOWN"))</f>
        <v/>
      </c>
      <c r="F7667">
        <f>IF(GL_Paste!$B7664="","",IFERROR(INDEX(AcctSub,MATCH(GL_Paste!$B7664&amp;"",AcctCode,0)),"UNKNOWN"))</f>
        <v/>
      </c>
    </row>
    <row r="7668">
      <c r="A7668" s="40">
        <f>IF(GL_Paste!$B7665="","",N(GL_Paste!$H7665)-N(GL_Paste!$G7665))</f>
        <v/>
      </c>
      <c r="B7668" s="43">
        <f>IF(GL_Paste!$B7665="","",DATE(YEAR(GL_Paste!$E7665),MONTH(GL_Paste!$E7665),1))</f>
        <v/>
      </c>
      <c r="C7668">
        <f>IF(GL_Paste!$B7665="","",IF(TRIM(GL_Paste!$M7665)&lt;&gt;"",TRIM(GL_Paste!$M7665),IFERROR(MID(GL_Paste!$I7665,FIND("[",GL_Paste!$I7665)+1,FIND("]",GL_Paste!$I7665)-FIND("[",GL_Paste!$I7665)-1),"")))</f>
        <v/>
      </c>
      <c r="D7668">
        <f>IF(GL_Paste!$B7665="","",IFERROR(INDEX(DeptName,MATCH($C7668,DeptTag,0)),"UNALLOCATED"))</f>
        <v/>
      </c>
      <c r="E7668">
        <f>IF(GL_Paste!$B7665="","",IFERROR(INDEX(AcctCat,MATCH(GL_Paste!$B7665&amp;"",AcctCode,0)),"UNKNOWN"))</f>
        <v/>
      </c>
      <c r="F7668">
        <f>IF(GL_Paste!$B7665="","",IFERROR(INDEX(AcctSub,MATCH(GL_Paste!$B7665&amp;"",AcctCode,0)),"UNKNOWN"))</f>
        <v/>
      </c>
    </row>
    <row r="7669">
      <c r="A7669" s="40">
        <f>IF(GL_Paste!$B7666="","",N(GL_Paste!$H7666)-N(GL_Paste!$G7666))</f>
        <v/>
      </c>
      <c r="B7669" s="43">
        <f>IF(GL_Paste!$B7666="","",DATE(YEAR(GL_Paste!$E7666),MONTH(GL_Paste!$E7666),1))</f>
        <v/>
      </c>
      <c r="C7669">
        <f>IF(GL_Paste!$B7666="","",IF(TRIM(GL_Paste!$M7666)&lt;&gt;"",TRIM(GL_Paste!$M7666),IFERROR(MID(GL_Paste!$I7666,FIND("[",GL_Paste!$I7666)+1,FIND("]",GL_Paste!$I7666)-FIND("[",GL_Paste!$I7666)-1),"")))</f>
        <v/>
      </c>
      <c r="D7669">
        <f>IF(GL_Paste!$B7666="","",IFERROR(INDEX(DeptName,MATCH($C7669,DeptTag,0)),"UNALLOCATED"))</f>
        <v/>
      </c>
      <c r="E7669">
        <f>IF(GL_Paste!$B7666="","",IFERROR(INDEX(AcctCat,MATCH(GL_Paste!$B7666&amp;"",AcctCode,0)),"UNKNOWN"))</f>
        <v/>
      </c>
      <c r="F7669">
        <f>IF(GL_Paste!$B7666="","",IFERROR(INDEX(AcctSub,MATCH(GL_Paste!$B7666&amp;"",AcctCode,0)),"UNKNOWN"))</f>
        <v/>
      </c>
    </row>
    <row r="7670">
      <c r="A7670" s="40">
        <f>IF(GL_Paste!$B7667="","",N(GL_Paste!$H7667)-N(GL_Paste!$G7667))</f>
        <v/>
      </c>
      <c r="B7670" s="43">
        <f>IF(GL_Paste!$B7667="","",DATE(YEAR(GL_Paste!$E7667),MONTH(GL_Paste!$E7667),1))</f>
        <v/>
      </c>
      <c r="C7670">
        <f>IF(GL_Paste!$B7667="","",IF(TRIM(GL_Paste!$M7667)&lt;&gt;"",TRIM(GL_Paste!$M7667),IFERROR(MID(GL_Paste!$I7667,FIND("[",GL_Paste!$I7667)+1,FIND("]",GL_Paste!$I7667)-FIND("[",GL_Paste!$I7667)-1),"")))</f>
        <v/>
      </c>
      <c r="D7670">
        <f>IF(GL_Paste!$B7667="","",IFERROR(INDEX(DeptName,MATCH($C7670,DeptTag,0)),"UNALLOCATED"))</f>
        <v/>
      </c>
      <c r="E7670">
        <f>IF(GL_Paste!$B7667="","",IFERROR(INDEX(AcctCat,MATCH(GL_Paste!$B7667&amp;"",AcctCode,0)),"UNKNOWN"))</f>
        <v/>
      </c>
      <c r="F7670">
        <f>IF(GL_Paste!$B7667="","",IFERROR(INDEX(AcctSub,MATCH(GL_Paste!$B7667&amp;"",AcctCode,0)),"UNKNOWN"))</f>
        <v/>
      </c>
    </row>
    <row r="7671">
      <c r="A7671" s="40">
        <f>IF(GL_Paste!$B7668="","",N(GL_Paste!$H7668)-N(GL_Paste!$G7668))</f>
        <v/>
      </c>
      <c r="B7671" s="43">
        <f>IF(GL_Paste!$B7668="","",DATE(YEAR(GL_Paste!$E7668),MONTH(GL_Paste!$E7668),1))</f>
        <v/>
      </c>
      <c r="C7671">
        <f>IF(GL_Paste!$B7668="","",IF(TRIM(GL_Paste!$M7668)&lt;&gt;"",TRIM(GL_Paste!$M7668),IFERROR(MID(GL_Paste!$I7668,FIND("[",GL_Paste!$I7668)+1,FIND("]",GL_Paste!$I7668)-FIND("[",GL_Paste!$I7668)-1),"")))</f>
        <v/>
      </c>
      <c r="D7671">
        <f>IF(GL_Paste!$B7668="","",IFERROR(INDEX(DeptName,MATCH($C7671,DeptTag,0)),"UNALLOCATED"))</f>
        <v/>
      </c>
      <c r="E7671">
        <f>IF(GL_Paste!$B7668="","",IFERROR(INDEX(AcctCat,MATCH(GL_Paste!$B7668&amp;"",AcctCode,0)),"UNKNOWN"))</f>
        <v/>
      </c>
      <c r="F7671">
        <f>IF(GL_Paste!$B7668="","",IFERROR(INDEX(AcctSub,MATCH(GL_Paste!$B7668&amp;"",AcctCode,0)),"UNKNOWN"))</f>
        <v/>
      </c>
    </row>
    <row r="7672">
      <c r="A7672" s="40">
        <f>IF(GL_Paste!$B7669="","",N(GL_Paste!$H7669)-N(GL_Paste!$G7669))</f>
        <v/>
      </c>
      <c r="B7672" s="43">
        <f>IF(GL_Paste!$B7669="","",DATE(YEAR(GL_Paste!$E7669),MONTH(GL_Paste!$E7669),1))</f>
        <v/>
      </c>
      <c r="C7672">
        <f>IF(GL_Paste!$B7669="","",IF(TRIM(GL_Paste!$M7669)&lt;&gt;"",TRIM(GL_Paste!$M7669),IFERROR(MID(GL_Paste!$I7669,FIND("[",GL_Paste!$I7669)+1,FIND("]",GL_Paste!$I7669)-FIND("[",GL_Paste!$I7669)-1),"")))</f>
        <v/>
      </c>
      <c r="D7672">
        <f>IF(GL_Paste!$B7669="","",IFERROR(INDEX(DeptName,MATCH($C7672,DeptTag,0)),"UNALLOCATED"))</f>
        <v/>
      </c>
      <c r="E7672">
        <f>IF(GL_Paste!$B7669="","",IFERROR(INDEX(AcctCat,MATCH(GL_Paste!$B7669&amp;"",AcctCode,0)),"UNKNOWN"))</f>
        <v/>
      </c>
      <c r="F7672">
        <f>IF(GL_Paste!$B7669="","",IFERROR(INDEX(AcctSub,MATCH(GL_Paste!$B7669&amp;"",AcctCode,0)),"UNKNOWN"))</f>
        <v/>
      </c>
    </row>
    <row r="7673">
      <c r="A7673" s="40">
        <f>IF(GL_Paste!$B7670="","",N(GL_Paste!$H7670)-N(GL_Paste!$G7670))</f>
        <v/>
      </c>
      <c r="B7673" s="43">
        <f>IF(GL_Paste!$B7670="","",DATE(YEAR(GL_Paste!$E7670),MONTH(GL_Paste!$E7670),1))</f>
        <v/>
      </c>
      <c r="C7673">
        <f>IF(GL_Paste!$B7670="","",IF(TRIM(GL_Paste!$M7670)&lt;&gt;"",TRIM(GL_Paste!$M7670),IFERROR(MID(GL_Paste!$I7670,FIND("[",GL_Paste!$I7670)+1,FIND("]",GL_Paste!$I7670)-FIND("[",GL_Paste!$I7670)-1),"")))</f>
        <v/>
      </c>
      <c r="D7673">
        <f>IF(GL_Paste!$B7670="","",IFERROR(INDEX(DeptName,MATCH($C7673,DeptTag,0)),"UNALLOCATED"))</f>
        <v/>
      </c>
      <c r="E7673">
        <f>IF(GL_Paste!$B7670="","",IFERROR(INDEX(AcctCat,MATCH(GL_Paste!$B7670&amp;"",AcctCode,0)),"UNKNOWN"))</f>
        <v/>
      </c>
      <c r="F7673">
        <f>IF(GL_Paste!$B7670="","",IFERROR(INDEX(AcctSub,MATCH(GL_Paste!$B7670&amp;"",AcctCode,0)),"UNKNOWN"))</f>
        <v/>
      </c>
    </row>
    <row r="7674">
      <c r="A7674" s="40">
        <f>IF(GL_Paste!$B7671="","",N(GL_Paste!$H7671)-N(GL_Paste!$G7671))</f>
        <v/>
      </c>
      <c r="B7674" s="43">
        <f>IF(GL_Paste!$B7671="","",DATE(YEAR(GL_Paste!$E7671),MONTH(GL_Paste!$E7671),1))</f>
        <v/>
      </c>
      <c r="C7674">
        <f>IF(GL_Paste!$B7671="","",IF(TRIM(GL_Paste!$M7671)&lt;&gt;"",TRIM(GL_Paste!$M7671),IFERROR(MID(GL_Paste!$I7671,FIND("[",GL_Paste!$I7671)+1,FIND("]",GL_Paste!$I7671)-FIND("[",GL_Paste!$I7671)-1),"")))</f>
        <v/>
      </c>
      <c r="D7674">
        <f>IF(GL_Paste!$B7671="","",IFERROR(INDEX(DeptName,MATCH($C7674,DeptTag,0)),"UNALLOCATED"))</f>
        <v/>
      </c>
      <c r="E7674">
        <f>IF(GL_Paste!$B7671="","",IFERROR(INDEX(AcctCat,MATCH(GL_Paste!$B7671&amp;"",AcctCode,0)),"UNKNOWN"))</f>
        <v/>
      </c>
      <c r="F7674">
        <f>IF(GL_Paste!$B7671="","",IFERROR(INDEX(AcctSub,MATCH(GL_Paste!$B7671&amp;"",AcctCode,0)),"UNKNOWN"))</f>
        <v/>
      </c>
    </row>
    <row r="7675">
      <c r="A7675" s="40">
        <f>IF(GL_Paste!$B7672="","",N(GL_Paste!$H7672)-N(GL_Paste!$G7672))</f>
        <v/>
      </c>
      <c r="B7675" s="43">
        <f>IF(GL_Paste!$B7672="","",DATE(YEAR(GL_Paste!$E7672),MONTH(GL_Paste!$E7672),1))</f>
        <v/>
      </c>
      <c r="C7675">
        <f>IF(GL_Paste!$B7672="","",IF(TRIM(GL_Paste!$M7672)&lt;&gt;"",TRIM(GL_Paste!$M7672),IFERROR(MID(GL_Paste!$I7672,FIND("[",GL_Paste!$I7672)+1,FIND("]",GL_Paste!$I7672)-FIND("[",GL_Paste!$I7672)-1),"")))</f>
        <v/>
      </c>
      <c r="D7675">
        <f>IF(GL_Paste!$B7672="","",IFERROR(INDEX(DeptName,MATCH($C7675,DeptTag,0)),"UNALLOCATED"))</f>
        <v/>
      </c>
      <c r="E7675">
        <f>IF(GL_Paste!$B7672="","",IFERROR(INDEX(AcctCat,MATCH(GL_Paste!$B7672&amp;"",AcctCode,0)),"UNKNOWN"))</f>
        <v/>
      </c>
      <c r="F7675">
        <f>IF(GL_Paste!$B7672="","",IFERROR(INDEX(AcctSub,MATCH(GL_Paste!$B7672&amp;"",AcctCode,0)),"UNKNOWN"))</f>
        <v/>
      </c>
    </row>
    <row r="7676">
      <c r="A7676" s="40">
        <f>IF(GL_Paste!$B7673="","",N(GL_Paste!$H7673)-N(GL_Paste!$G7673))</f>
        <v/>
      </c>
      <c r="B7676" s="43">
        <f>IF(GL_Paste!$B7673="","",DATE(YEAR(GL_Paste!$E7673),MONTH(GL_Paste!$E7673),1))</f>
        <v/>
      </c>
      <c r="C7676">
        <f>IF(GL_Paste!$B7673="","",IF(TRIM(GL_Paste!$M7673)&lt;&gt;"",TRIM(GL_Paste!$M7673),IFERROR(MID(GL_Paste!$I7673,FIND("[",GL_Paste!$I7673)+1,FIND("]",GL_Paste!$I7673)-FIND("[",GL_Paste!$I7673)-1),"")))</f>
        <v/>
      </c>
      <c r="D7676">
        <f>IF(GL_Paste!$B7673="","",IFERROR(INDEX(DeptName,MATCH($C7676,DeptTag,0)),"UNALLOCATED"))</f>
        <v/>
      </c>
      <c r="E7676">
        <f>IF(GL_Paste!$B7673="","",IFERROR(INDEX(AcctCat,MATCH(GL_Paste!$B7673&amp;"",AcctCode,0)),"UNKNOWN"))</f>
        <v/>
      </c>
      <c r="F7676">
        <f>IF(GL_Paste!$B7673="","",IFERROR(INDEX(AcctSub,MATCH(GL_Paste!$B7673&amp;"",AcctCode,0)),"UNKNOWN"))</f>
        <v/>
      </c>
    </row>
    <row r="7677">
      <c r="A7677" s="40">
        <f>IF(GL_Paste!$B7674="","",N(GL_Paste!$H7674)-N(GL_Paste!$G7674))</f>
        <v/>
      </c>
      <c r="B7677" s="43">
        <f>IF(GL_Paste!$B7674="","",DATE(YEAR(GL_Paste!$E7674),MONTH(GL_Paste!$E7674),1))</f>
        <v/>
      </c>
      <c r="C7677">
        <f>IF(GL_Paste!$B7674="","",IF(TRIM(GL_Paste!$M7674)&lt;&gt;"",TRIM(GL_Paste!$M7674),IFERROR(MID(GL_Paste!$I7674,FIND("[",GL_Paste!$I7674)+1,FIND("]",GL_Paste!$I7674)-FIND("[",GL_Paste!$I7674)-1),"")))</f>
        <v/>
      </c>
      <c r="D7677">
        <f>IF(GL_Paste!$B7674="","",IFERROR(INDEX(DeptName,MATCH($C7677,DeptTag,0)),"UNALLOCATED"))</f>
        <v/>
      </c>
      <c r="E7677">
        <f>IF(GL_Paste!$B7674="","",IFERROR(INDEX(AcctCat,MATCH(GL_Paste!$B7674&amp;"",AcctCode,0)),"UNKNOWN"))</f>
        <v/>
      </c>
      <c r="F7677">
        <f>IF(GL_Paste!$B7674="","",IFERROR(INDEX(AcctSub,MATCH(GL_Paste!$B7674&amp;"",AcctCode,0)),"UNKNOWN"))</f>
        <v/>
      </c>
    </row>
    <row r="7678">
      <c r="A7678" s="40">
        <f>IF(GL_Paste!$B7675="","",N(GL_Paste!$H7675)-N(GL_Paste!$G7675))</f>
        <v/>
      </c>
      <c r="B7678" s="43">
        <f>IF(GL_Paste!$B7675="","",DATE(YEAR(GL_Paste!$E7675),MONTH(GL_Paste!$E7675),1))</f>
        <v/>
      </c>
      <c r="C7678">
        <f>IF(GL_Paste!$B7675="","",IF(TRIM(GL_Paste!$M7675)&lt;&gt;"",TRIM(GL_Paste!$M7675),IFERROR(MID(GL_Paste!$I7675,FIND("[",GL_Paste!$I7675)+1,FIND("]",GL_Paste!$I7675)-FIND("[",GL_Paste!$I7675)-1),"")))</f>
        <v/>
      </c>
      <c r="D7678">
        <f>IF(GL_Paste!$B7675="","",IFERROR(INDEX(DeptName,MATCH($C7678,DeptTag,0)),"UNALLOCATED"))</f>
        <v/>
      </c>
      <c r="E7678">
        <f>IF(GL_Paste!$B7675="","",IFERROR(INDEX(AcctCat,MATCH(GL_Paste!$B7675&amp;"",AcctCode,0)),"UNKNOWN"))</f>
        <v/>
      </c>
      <c r="F7678">
        <f>IF(GL_Paste!$B7675="","",IFERROR(INDEX(AcctSub,MATCH(GL_Paste!$B7675&amp;"",AcctCode,0)),"UNKNOWN"))</f>
        <v/>
      </c>
    </row>
    <row r="7679">
      <c r="A7679" s="40">
        <f>IF(GL_Paste!$B7676="","",N(GL_Paste!$H7676)-N(GL_Paste!$G7676))</f>
        <v/>
      </c>
      <c r="B7679" s="43">
        <f>IF(GL_Paste!$B7676="","",DATE(YEAR(GL_Paste!$E7676),MONTH(GL_Paste!$E7676),1))</f>
        <v/>
      </c>
      <c r="C7679">
        <f>IF(GL_Paste!$B7676="","",IF(TRIM(GL_Paste!$M7676)&lt;&gt;"",TRIM(GL_Paste!$M7676),IFERROR(MID(GL_Paste!$I7676,FIND("[",GL_Paste!$I7676)+1,FIND("]",GL_Paste!$I7676)-FIND("[",GL_Paste!$I7676)-1),"")))</f>
        <v/>
      </c>
      <c r="D7679">
        <f>IF(GL_Paste!$B7676="","",IFERROR(INDEX(DeptName,MATCH($C7679,DeptTag,0)),"UNALLOCATED"))</f>
        <v/>
      </c>
      <c r="E7679">
        <f>IF(GL_Paste!$B7676="","",IFERROR(INDEX(AcctCat,MATCH(GL_Paste!$B7676&amp;"",AcctCode,0)),"UNKNOWN"))</f>
        <v/>
      </c>
      <c r="F7679">
        <f>IF(GL_Paste!$B7676="","",IFERROR(INDEX(AcctSub,MATCH(GL_Paste!$B7676&amp;"",AcctCode,0)),"UNKNOWN"))</f>
        <v/>
      </c>
    </row>
    <row r="7680">
      <c r="A7680" s="40">
        <f>IF(GL_Paste!$B7677="","",N(GL_Paste!$H7677)-N(GL_Paste!$G7677))</f>
        <v/>
      </c>
      <c r="B7680" s="43">
        <f>IF(GL_Paste!$B7677="","",DATE(YEAR(GL_Paste!$E7677),MONTH(GL_Paste!$E7677),1))</f>
        <v/>
      </c>
      <c r="C7680">
        <f>IF(GL_Paste!$B7677="","",IF(TRIM(GL_Paste!$M7677)&lt;&gt;"",TRIM(GL_Paste!$M7677),IFERROR(MID(GL_Paste!$I7677,FIND("[",GL_Paste!$I7677)+1,FIND("]",GL_Paste!$I7677)-FIND("[",GL_Paste!$I7677)-1),"")))</f>
        <v/>
      </c>
      <c r="D7680">
        <f>IF(GL_Paste!$B7677="","",IFERROR(INDEX(DeptName,MATCH($C7680,DeptTag,0)),"UNALLOCATED"))</f>
        <v/>
      </c>
      <c r="E7680">
        <f>IF(GL_Paste!$B7677="","",IFERROR(INDEX(AcctCat,MATCH(GL_Paste!$B7677&amp;"",AcctCode,0)),"UNKNOWN"))</f>
        <v/>
      </c>
      <c r="F7680">
        <f>IF(GL_Paste!$B7677="","",IFERROR(INDEX(AcctSub,MATCH(GL_Paste!$B7677&amp;"",AcctCode,0)),"UNKNOWN"))</f>
        <v/>
      </c>
    </row>
    <row r="7681">
      <c r="A7681" s="40">
        <f>IF(GL_Paste!$B7678="","",N(GL_Paste!$H7678)-N(GL_Paste!$G7678))</f>
        <v/>
      </c>
      <c r="B7681" s="43">
        <f>IF(GL_Paste!$B7678="","",DATE(YEAR(GL_Paste!$E7678),MONTH(GL_Paste!$E7678),1))</f>
        <v/>
      </c>
      <c r="C7681">
        <f>IF(GL_Paste!$B7678="","",IF(TRIM(GL_Paste!$M7678)&lt;&gt;"",TRIM(GL_Paste!$M7678),IFERROR(MID(GL_Paste!$I7678,FIND("[",GL_Paste!$I7678)+1,FIND("]",GL_Paste!$I7678)-FIND("[",GL_Paste!$I7678)-1),"")))</f>
        <v/>
      </c>
      <c r="D7681">
        <f>IF(GL_Paste!$B7678="","",IFERROR(INDEX(DeptName,MATCH($C7681,DeptTag,0)),"UNALLOCATED"))</f>
        <v/>
      </c>
      <c r="E7681">
        <f>IF(GL_Paste!$B7678="","",IFERROR(INDEX(AcctCat,MATCH(GL_Paste!$B7678&amp;"",AcctCode,0)),"UNKNOWN"))</f>
        <v/>
      </c>
      <c r="F7681">
        <f>IF(GL_Paste!$B7678="","",IFERROR(INDEX(AcctSub,MATCH(GL_Paste!$B7678&amp;"",AcctCode,0)),"UNKNOWN"))</f>
        <v/>
      </c>
    </row>
    <row r="7682">
      <c r="A7682" s="40">
        <f>IF(GL_Paste!$B7679="","",N(GL_Paste!$H7679)-N(GL_Paste!$G7679))</f>
        <v/>
      </c>
      <c r="B7682" s="43">
        <f>IF(GL_Paste!$B7679="","",DATE(YEAR(GL_Paste!$E7679),MONTH(GL_Paste!$E7679),1))</f>
        <v/>
      </c>
      <c r="C7682">
        <f>IF(GL_Paste!$B7679="","",IF(TRIM(GL_Paste!$M7679)&lt;&gt;"",TRIM(GL_Paste!$M7679),IFERROR(MID(GL_Paste!$I7679,FIND("[",GL_Paste!$I7679)+1,FIND("]",GL_Paste!$I7679)-FIND("[",GL_Paste!$I7679)-1),"")))</f>
        <v/>
      </c>
      <c r="D7682">
        <f>IF(GL_Paste!$B7679="","",IFERROR(INDEX(DeptName,MATCH($C7682,DeptTag,0)),"UNALLOCATED"))</f>
        <v/>
      </c>
      <c r="E7682">
        <f>IF(GL_Paste!$B7679="","",IFERROR(INDEX(AcctCat,MATCH(GL_Paste!$B7679&amp;"",AcctCode,0)),"UNKNOWN"))</f>
        <v/>
      </c>
      <c r="F7682">
        <f>IF(GL_Paste!$B7679="","",IFERROR(INDEX(AcctSub,MATCH(GL_Paste!$B7679&amp;"",AcctCode,0)),"UNKNOWN"))</f>
        <v/>
      </c>
    </row>
    <row r="7683">
      <c r="A7683" s="40">
        <f>IF(GL_Paste!$B7680="","",N(GL_Paste!$H7680)-N(GL_Paste!$G7680))</f>
        <v/>
      </c>
      <c r="B7683" s="43">
        <f>IF(GL_Paste!$B7680="","",DATE(YEAR(GL_Paste!$E7680),MONTH(GL_Paste!$E7680),1))</f>
        <v/>
      </c>
      <c r="C7683">
        <f>IF(GL_Paste!$B7680="","",IF(TRIM(GL_Paste!$M7680)&lt;&gt;"",TRIM(GL_Paste!$M7680),IFERROR(MID(GL_Paste!$I7680,FIND("[",GL_Paste!$I7680)+1,FIND("]",GL_Paste!$I7680)-FIND("[",GL_Paste!$I7680)-1),"")))</f>
        <v/>
      </c>
      <c r="D7683">
        <f>IF(GL_Paste!$B7680="","",IFERROR(INDEX(DeptName,MATCH($C7683,DeptTag,0)),"UNALLOCATED"))</f>
        <v/>
      </c>
      <c r="E7683">
        <f>IF(GL_Paste!$B7680="","",IFERROR(INDEX(AcctCat,MATCH(GL_Paste!$B7680&amp;"",AcctCode,0)),"UNKNOWN"))</f>
        <v/>
      </c>
      <c r="F7683">
        <f>IF(GL_Paste!$B7680="","",IFERROR(INDEX(AcctSub,MATCH(GL_Paste!$B7680&amp;"",AcctCode,0)),"UNKNOWN"))</f>
        <v/>
      </c>
    </row>
    <row r="7684">
      <c r="A7684" s="40">
        <f>IF(GL_Paste!$B7681="","",N(GL_Paste!$H7681)-N(GL_Paste!$G7681))</f>
        <v/>
      </c>
      <c r="B7684" s="43">
        <f>IF(GL_Paste!$B7681="","",DATE(YEAR(GL_Paste!$E7681),MONTH(GL_Paste!$E7681),1))</f>
        <v/>
      </c>
      <c r="C7684">
        <f>IF(GL_Paste!$B7681="","",IF(TRIM(GL_Paste!$M7681)&lt;&gt;"",TRIM(GL_Paste!$M7681),IFERROR(MID(GL_Paste!$I7681,FIND("[",GL_Paste!$I7681)+1,FIND("]",GL_Paste!$I7681)-FIND("[",GL_Paste!$I7681)-1),"")))</f>
        <v/>
      </c>
      <c r="D7684">
        <f>IF(GL_Paste!$B7681="","",IFERROR(INDEX(DeptName,MATCH($C7684,DeptTag,0)),"UNALLOCATED"))</f>
        <v/>
      </c>
      <c r="E7684">
        <f>IF(GL_Paste!$B7681="","",IFERROR(INDEX(AcctCat,MATCH(GL_Paste!$B7681&amp;"",AcctCode,0)),"UNKNOWN"))</f>
        <v/>
      </c>
      <c r="F7684">
        <f>IF(GL_Paste!$B7681="","",IFERROR(INDEX(AcctSub,MATCH(GL_Paste!$B7681&amp;"",AcctCode,0)),"UNKNOWN"))</f>
        <v/>
      </c>
    </row>
    <row r="7685">
      <c r="A7685" s="40">
        <f>IF(GL_Paste!$B7682="","",N(GL_Paste!$H7682)-N(GL_Paste!$G7682))</f>
        <v/>
      </c>
      <c r="B7685" s="43">
        <f>IF(GL_Paste!$B7682="","",DATE(YEAR(GL_Paste!$E7682),MONTH(GL_Paste!$E7682),1))</f>
        <v/>
      </c>
      <c r="C7685">
        <f>IF(GL_Paste!$B7682="","",IF(TRIM(GL_Paste!$M7682)&lt;&gt;"",TRIM(GL_Paste!$M7682),IFERROR(MID(GL_Paste!$I7682,FIND("[",GL_Paste!$I7682)+1,FIND("]",GL_Paste!$I7682)-FIND("[",GL_Paste!$I7682)-1),"")))</f>
        <v/>
      </c>
      <c r="D7685">
        <f>IF(GL_Paste!$B7682="","",IFERROR(INDEX(DeptName,MATCH($C7685,DeptTag,0)),"UNALLOCATED"))</f>
        <v/>
      </c>
      <c r="E7685">
        <f>IF(GL_Paste!$B7682="","",IFERROR(INDEX(AcctCat,MATCH(GL_Paste!$B7682&amp;"",AcctCode,0)),"UNKNOWN"))</f>
        <v/>
      </c>
      <c r="F7685">
        <f>IF(GL_Paste!$B7682="","",IFERROR(INDEX(AcctSub,MATCH(GL_Paste!$B7682&amp;"",AcctCode,0)),"UNKNOWN"))</f>
        <v/>
      </c>
    </row>
    <row r="7686">
      <c r="A7686" s="40">
        <f>IF(GL_Paste!$B7683="","",N(GL_Paste!$H7683)-N(GL_Paste!$G7683))</f>
        <v/>
      </c>
      <c r="B7686" s="43">
        <f>IF(GL_Paste!$B7683="","",DATE(YEAR(GL_Paste!$E7683),MONTH(GL_Paste!$E7683),1))</f>
        <v/>
      </c>
      <c r="C7686">
        <f>IF(GL_Paste!$B7683="","",IF(TRIM(GL_Paste!$M7683)&lt;&gt;"",TRIM(GL_Paste!$M7683),IFERROR(MID(GL_Paste!$I7683,FIND("[",GL_Paste!$I7683)+1,FIND("]",GL_Paste!$I7683)-FIND("[",GL_Paste!$I7683)-1),"")))</f>
        <v/>
      </c>
      <c r="D7686">
        <f>IF(GL_Paste!$B7683="","",IFERROR(INDEX(DeptName,MATCH($C7686,DeptTag,0)),"UNALLOCATED"))</f>
        <v/>
      </c>
      <c r="E7686">
        <f>IF(GL_Paste!$B7683="","",IFERROR(INDEX(AcctCat,MATCH(GL_Paste!$B7683&amp;"",AcctCode,0)),"UNKNOWN"))</f>
        <v/>
      </c>
      <c r="F7686">
        <f>IF(GL_Paste!$B7683="","",IFERROR(INDEX(AcctSub,MATCH(GL_Paste!$B7683&amp;"",AcctCode,0)),"UNKNOWN"))</f>
        <v/>
      </c>
    </row>
    <row r="7687">
      <c r="A7687" s="40">
        <f>IF(GL_Paste!$B7684="","",N(GL_Paste!$H7684)-N(GL_Paste!$G7684))</f>
        <v/>
      </c>
      <c r="B7687" s="43">
        <f>IF(GL_Paste!$B7684="","",DATE(YEAR(GL_Paste!$E7684),MONTH(GL_Paste!$E7684),1))</f>
        <v/>
      </c>
      <c r="C7687">
        <f>IF(GL_Paste!$B7684="","",IF(TRIM(GL_Paste!$M7684)&lt;&gt;"",TRIM(GL_Paste!$M7684),IFERROR(MID(GL_Paste!$I7684,FIND("[",GL_Paste!$I7684)+1,FIND("]",GL_Paste!$I7684)-FIND("[",GL_Paste!$I7684)-1),"")))</f>
        <v/>
      </c>
      <c r="D7687">
        <f>IF(GL_Paste!$B7684="","",IFERROR(INDEX(DeptName,MATCH($C7687,DeptTag,0)),"UNALLOCATED"))</f>
        <v/>
      </c>
      <c r="E7687">
        <f>IF(GL_Paste!$B7684="","",IFERROR(INDEX(AcctCat,MATCH(GL_Paste!$B7684&amp;"",AcctCode,0)),"UNKNOWN"))</f>
        <v/>
      </c>
      <c r="F7687">
        <f>IF(GL_Paste!$B7684="","",IFERROR(INDEX(AcctSub,MATCH(GL_Paste!$B7684&amp;"",AcctCode,0)),"UNKNOWN"))</f>
        <v/>
      </c>
    </row>
    <row r="7688">
      <c r="A7688" s="40">
        <f>IF(GL_Paste!$B7685="","",N(GL_Paste!$H7685)-N(GL_Paste!$G7685))</f>
        <v/>
      </c>
      <c r="B7688" s="43">
        <f>IF(GL_Paste!$B7685="","",DATE(YEAR(GL_Paste!$E7685),MONTH(GL_Paste!$E7685),1))</f>
        <v/>
      </c>
      <c r="C7688">
        <f>IF(GL_Paste!$B7685="","",IF(TRIM(GL_Paste!$M7685)&lt;&gt;"",TRIM(GL_Paste!$M7685),IFERROR(MID(GL_Paste!$I7685,FIND("[",GL_Paste!$I7685)+1,FIND("]",GL_Paste!$I7685)-FIND("[",GL_Paste!$I7685)-1),"")))</f>
        <v/>
      </c>
      <c r="D7688">
        <f>IF(GL_Paste!$B7685="","",IFERROR(INDEX(DeptName,MATCH($C7688,DeptTag,0)),"UNALLOCATED"))</f>
        <v/>
      </c>
      <c r="E7688">
        <f>IF(GL_Paste!$B7685="","",IFERROR(INDEX(AcctCat,MATCH(GL_Paste!$B7685&amp;"",AcctCode,0)),"UNKNOWN"))</f>
        <v/>
      </c>
      <c r="F7688">
        <f>IF(GL_Paste!$B7685="","",IFERROR(INDEX(AcctSub,MATCH(GL_Paste!$B7685&amp;"",AcctCode,0)),"UNKNOWN"))</f>
        <v/>
      </c>
    </row>
    <row r="7689">
      <c r="A7689" s="40">
        <f>IF(GL_Paste!$B7686="","",N(GL_Paste!$H7686)-N(GL_Paste!$G7686))</f>
        <v/>
      </c>
      <c r="B7689" s="43">
        <f>IF(GL_Paste!$B7686="","",DATE(YEAR(GL_Paste!$E7686),MONTH(GL_Paste!$E7686),1))</f>
        <v/>
      </c>
      <c r="C7689">
        <f>IF(GL_Paste!$B7686="","",IF(TRIM(GL_Paste!$M7686)&lt;&gt;"",TRIM(GL_Paste!$M7686),IFERROR(MID(GL_Paste!$I7686,FIND("[",GL_Paste!$I7686)+1,FIND("]",GL_Paste!$I7686)-FIND("[",GL_Paste!$I7686)-1),"")))</f>
        <v/>
      </c>
      <c r="D7689">
        <f>IF(GL_Paste!$B7686="","",IFERROR(INDEX(DeptName,MATCH($C7689,DeptTag,0)),"UNALLOCATED"))</f>
        <v/>
      </c>
      <c r="E7689">
        <f>IF(GL_Paste!$B7686="","",IFERROR(INDEX(AcctCat,MATCH(GL_Paste!$B7686&amp;"",AcctCode,0)),"UNKNOWN"))</f>
        <v/>
      </c>
      <c r="F7689">
        <f>IF(GL_Paste!$B7686="","",IFERROR(INDEX(AcctSub,MATCH(GL_Paste!$B7686&amp;"",AcctCode,0)),"UNKNOWN"))</f>
        <v/>
      </c>
    </row>
    <row r="7690">
      <c r="A7690" s="40">
        <f>IF(GL_Paste!$B7687="","",N(GL_Paste!$H7687)-N(GL_Paste!$G7687))</f>
        <v/>
      </c>
      <c r="B7690" s="43">
        <f>IF(GL_Paste!$B7687="","",DATE(YEAR(GL_Paste!$E7687),MONTH(GL_Paste!$E7687),1))</f>
        <v/>
      </c>
      <c r="C7690">
        <f>IF(GL_Paste!$B7687="","",IF(TRIM(GL_Paste!$M7687)&lt;&gt;"",TRIM(GL_Paste!$M7687),IFERROR(MID(GL_Paste!$I7687,FIND("[",GL_Paste!$I7687)+1,FIND("]",GL_Paste!$I7687)-FIND("[",GL_Paste!$I7687)-1),"")))</f>
        <v/>
      </c>
      <c r="D7690">
        <f>IF(GL_Paste!$B7687="","",IFERROR(INDEX(DeptName,MATCH($C7690,DeptTag,0)),"UNALLOCATED"))</f>
        <v/>
      </c>
      <c r="E7690">
        <f>IF(GL_Paste!$B7687="","",IFERROR(INDEX(AcctCat,MATCH(GL_Paste!$B7687&amp;"",AcctCode,0)),"UNKNOWN"))</f>
        <v/>
      </c>
      <c r="F7690">
        <f>IF(GL_Paste!$B7687="","",IFERROR(INDEX(AcctSub,MATCH(GL_Paste!$B7687&amp;"",AcctCode,0)),"UNKNOWN"))</f>
        <v/>
      </c>
    </row>
    <row r="7691">
      <c r="A7691" s="40">
        <f>IF(GL_Paste!$B7688="","",N(GL_Paste!$H7688)-N(GL_Paste!$G7688))</f>
        <v/>
      </c>
      <c r="B7691" s="43">
        <f>IF(GL_Paste!$B7688="","",DATE(YEAR(GL_Paste!$E7688),MONTH(GL_Paste!$E7688),1))</f>
        <v/>
      </c>
      <c r="C7691">
        <f>IF(GL_Paste!$B7688="","",IF(TRIM(GL_Paste!$M7688)&lt;&gt;"",TRIM(GL_Paste!$M7688),IFERROR(MID(GL_Paste!$I7688,FIND("[",GL_Paste!$I7688)+1,FIND("]",GL_Paste!$I7688)-FIND("[",GL_Paste!$I7688)-1),"")))</f>
        <v/>
      </c>
      <c r="D7691">
        <f>IF(GL_Paste!$B7688="","",IFERROR(INDEX(DeptName,MATCH($C7691,DeptTag,0)),"UNALLOCATED"))</f>
        <v/>
      </c>
      <c r="E7691">
        <f>IF(GL_Paste!$B7688="","",IFERROR(INDEX(AcctCat,MATCH(GL_Paste!$B7688&amp;"",AcctCode,0)),"UNKNOWN"))</f>
        <v/>
      </c>
      <c r="F7691">
        <f>IF(GL_Paste!$B7688="","",IFERROR(INDEX(AcctSub,MATCH(GL_Paste!$B7688&amp;"",AcctCode,0)),"UNKNOWN"))</f>
        <v/>
      </c>
    </row>
    <row r="7692">
      <c r="A7692" s="40">
        <f>IF(GL_Paste!$B7689="","",N(GL_Paste!$H7689)-N(GL_Paste!$G7689))</f>
        <v/>
      </c>
      <c r="B7692" s="43">
        <f>IF(GL_Paste!$B7689="","",DATE(YEAR(GL_Paste!$E7689),MONTH(GL_Paste!$E7689),1))</f>
        <v/>
      </c>
      <c r="C7692">
        <f>IF(GL_Paste!$B7689="","",IF(TRIM(GL_Paste!$M7689)&lt;&gt;"",TRIM(GL_Paste!$M7689),IFERROR(MID(GL_Paste!$I7689,FIND("[",GL_Paste!$I7689)+1,FIND("]",GL_Paste!$I7689)-FIND("[",GL_Paste!$I7689)-1),"")))</f>
        <v/>
      </c>
      <c r="D7692">
        <f>IF(GL_Paste!$B7689="","",IFERROR(INDEX(DeptName,MATCH($C7692,DeptTag,0)),"UNALLOCATED"))</f>
        <v/>
      </c>
      <c r="E7692">
        <f>IF(GL_Paste!$B7689="","",IFERROR(INDEX(AcctCat,MATCH(GL_Paste!$B7689&amp;"",AcctCode,0)),"UNKNOWN"))</f>
        <v/>
      </c>
      <c r="F7692">
        <f>IF(GL_Paste!$B7689="","",IFERROR(INDEX(AcctSub,MATCH(GL_Paste!$B7689&amp;"",AcctCode,0)),"UNKNOWN"))</f>
        <v/>
      </c>
    </row>
    <row r="7693">
      <c r="A7693" s="40">
        <f>IF(GL_Paste!$B7690="","",N(GL_Paste!$H7690)-N(GL_Paste!$G7690))</f>
        <v/>
      </c>
      <c r="B7693" s="43">
        <f>IF(GL_Paste!$B7690="","",DATE(YEAR(GL_Paste!$E7690),MONTH(GL_Paste!$E7690),1))</f>
        <v/>
      </c>
      <c r="C7693">
        <f>IF(GL_Paste!$B7690="","",IF(TRIM(GL_Paste!$M7690)&lt;&gt;"",TRIM(GL_Paste!$M7690),IFERROR(MID(GL_Paste!$I7690,FIND("[",GL_Paste!$I7690)+1,FIND("]",GL_Paste!$I7690)-FIND("[",GL_Paste!$I7690)-1),"")))</f>
        <v/>
      </c>
      <c r="D7693">
        <f>IF(GL_Paste!$B7690="","",IFERROR(INDEX(DeptName,MATCH($C7693,DeptTag,0)),"UNALLOCATED"))</f>
        <v/>
      </c>
      <c r="E7693">
        <f>IF(GL_Paste!$B7690="","",IFERROR(INDEX(AcctCat,MATCH(GL_Paste!$B7690&amp;"",AcctCode,0)),"UNKNOWN"))</f>
        <v/>
      </c>
      <c r="F7693">
        <f>IF(GL_Paste!$B7690="","",IFERROR(INDEX(AcctSub,MATCH(GL_Paste!$B7690&amp;"",AcctCode,0)),"UNKNOWN"))</f>
        <v/>
      </c>
    </row>
    <row r="7694">
      <c r="A7694" s="40">
        <f>IF(GL_Paste!$B7691="","",N(GL_Paste!$H7691)-N(GL_Paste!$G7691))</f>
        <v/>
      </c>
      <c r="B7694" s="43">
        <f>IF(GL_Paste!$B7691="","",DATE(YEAR(GL_Paste!$E7691),MONTH(GL_Paste!$E7691),1))</f>
        <v/>
      </c>
      <c r="C7694">
        <f>IF(GL_Paste!$B7691="","",IF(TRIM(GL_Paste!$M7691)&lt;&gt;"",TRIM(GL_Paste!$M7691),IFERROR(MID(GL_Paste!$I7691,FIND("[",GL_Paste!$I7691)+1,FIND("]",GL_Paste!$I7691)-FIND("[",GL_Paste!$I7691)-1),"")))</f>
        <v/>
      </c>
      <c r="D7694">
        <f>IF(GL_Paste!$B7691="","",IFERROR(INDEX(DeptName,MATCH($C7694,DeptTag,0)),"UNALLOCATED"))</f>
        <v/>
      </c>
      <c r="E7694">
        <f>IF(GL_Paste!$B7691="","",IFERROR(INDEX(AcctCat,MATCH(GL_Paste!$B7691&amp;"",AcctCode,0)),"UNKNOWN"))</f>
        <v/>
      </c>
      <c r="F7694">
        <f>IF(GL_Paste!$B7691="","",IFERROR(INDEX(AcctSub,MATCH(GL_Paste!$B7691&amp;"",AcctCode,0)),"UNKNOWN"))</f>
        <v/>
      </c>
    </row>
    <row r="7695">
      <c r="A7695" s="40">
        <f>IF(GL_Paste!$B7692="","",N(GL_Paste!$H7692)-N(GL_Paste!$G7692))</f>
        <v/>
      </c>
      <c r="B7695" s="43">
        <f>IF(GL_Paste!$B7692="","",DATE(YEAR(GL_Paste!$E7692),MONTH(GL_Paste!$E7692),1))</f>
        <v/>
      </c>
      <c r="C7695">
        <f>IF(GL_Paste!$B7692="","",IF(TRIM(GL_Paste!$M7692)&lt;&gt;"",TRIM(GL_Paste!$M7692),IFERROR(MID(GL_Paste!$I7692,FIND("[",GL_Paste!$I7692)+1,FIND("]",GL_Paste!$I7692)-FIND("[",GL_Paste!$I7692)-1),"")))</f>
        <v/>
      </c>
      <c r="D7695">
        <f>IF(GL_Paste!$B7692="","",IFERROR(INDEX(DeptName,MATCH($C7695,DeptTag,0)),"UNALLOCATED"))</f>
        <v/>
      </c>
      <c r="E7695">
        <f>IF(GL_Paste!$B7692="","",IFERROR(INDEX(AcctCat,MATCH(GL_Paste!$B7692&amp;"",AcctCode,0)),"UNKNOWN"))</f>
        <v/>
      </c>
      <c r="F7695">
        <f>IF(GL_Paste!$B7692="","",IFERROR(INDEX(AcctSub,MATCH(GL_Paste!$B7692&amp;"",AcctCode,0)),"UNKNOWN"))</f>
        <v/>
      </c>
    </row>
    <row r="7696">
      <c r="A7696" s="40">
        <f>IF(GL_Paste!$B7693="","",N(GL_Paste!$H7693)-N(GL_Paste!$G7693))</f>
        <v/>
      </c>
      <c r="B7696" s="43">
        <f>IF(GL_Paste!$B7693="","",DATE(YEAR(GL_Paste!$E7693),MONTH(GL_Paste!$E7693),1))</f>
        <v/>
      </c>
      <c r="C7696">
        <f>IF(GL_Paste!$B7693="","",IF(TRIM(GL_Paste!$M7693)&lt;&gt;"",TRIM(GL_Paste!$M7693),IFERROR(MID(GL_Paste!$I7693,FIND("[",GL_Paste!$I7693)+1,FIND("]",GL_Paste!$I7693)-FIND("[",GL_Paste!$I7693)-1),"")))</f>
        <v/>
      </c>
      <c r="D7696">
        <f>IF(GL_Paste!$B7693="","",IFERROR(INDEX(DeptName,MATCH($C7696,DeptTag,0)),"UNALLOCATED"))</f>
        <v/>
      </c>
      <c r="E7696">
        <f>IF(GL_Paste!$B7693="","",IFERROR(INDEX(AcctCat,MATCH(GL_Paste!$B7693&amp;"",AcctCode,0)),"UNKNOWN"))</f>
        <v/>
      </c>
      <c r="F7696">
        <f>IF(GL_Paste!$B7693="","",IFERROR(INDEX(AcctSub,MATCH(GL_Paste!$B7693&amp;"",AcctCode,0)),"UNKNOWN"))</f>
        <v/>
      </c>
    </row>
    <row r="7697">
      <c r="A7697" s="40">
        <f>IF(GL_Paste!$B7694="","",N(GL_Paste!$H7694)-N(GL_Paste!$G7694))</f>
        <v/>
      </c>
      <c r="B7697" s="43">
        <f>IF(GL_Paste!$B7694="","",DATE(YEAR(GL_Paste!$E7694),MONTH(GL_Paste!$E7694),1))</f>
        <v/>
      </c>
      <c r="C7697">
        <f>IF(GL_Paste!$B7694="","",IF(TRIM(GL_Paste!$M7694)&lt;&gt;"",TRIM(GL_Paste!$M7694),IFERROR(MID(GL_Paste!$I7694,FIND("[",GL_Paste!$I7694)+1,FIND("]",GL_Paste!$I7694)-FIND("[",GL_Paste!$I7694)-1),"")))</f>
        <v/>
      </c>
      <c r="D7697">
        <f>IF(GL_Paste!$B7694="","",IFERROR(INDEX(DeptName,MATCH($C7697,DeptTag,0)),"UNALLOCATED"))</f>
        <v/>
      </c>
      <c r="E7697">
        <f>IF(GL_Paste!$B7694="","",IFERROR(INDEX(AcctCat,MATCH(GL_Paste!$B7694&amp;"",AcctCode,0)),"UNKNOWN"))</f>
        <v/>
      </c>
      <c r="F7697">
        <f>IF(GL_Paste!$B7694="","",IFERROR(INDEX(AcctSub,MATCH(GL_Paste!$B7694&amp;"",AcctCode,0)),"UNKNOWN"))</f>
        <v/>
      </c>
    </row>
    <row r="7698">
      <c r="A7698" s="40">
        <f>IF(GL_Paste!$B7695="","",N(GL_Paste!$H7695)-N(GL_Paste!$G7695))</f>
        <v/>
      </c>
      <c r="B7698" s="43">
        <f>IF(GL_Paste!$B7695="","",DATE(YEAR(GL_Paste!$E7695),MONTH(GL_Paste!$E7695),1))</f>
        <v/>
      </c>
      <c r="C7698">
        <f>IF(GL_Paste!$B7695="","",IF(TRIM(GL_Paste!$M7695)&lt;&gt;"",TRIM(GL_Paste!$M7695),IFERROR(MID(GL_Paste!$I7695,FIND("[",GL_Paste!$I7695)+1,FIND("]",GL_Paste!$I7695)-FIND("[",GL_Paste!$I7695)-1),"")))</f>
        <v/>
      </c>
      <c r="D7698">
        <f>IF(GL_Paste!$B7695="","",IFERROR(INDEX(DeptName,MATCH($C7698,DeptTag,0)),"UNALLOCATED"))</f>
        <v/>
      </c>
      <c r="E7698">
        <f>IF(GL_Paste!$B7695="","",IFERROR(INDEX(AcctCat,MATCH(GL_Paste!$B7695&amp;"",AcctCode,0)),"UNKNOWN"))</f>
        <v/>
      </c>
      <c r="F7698">
        <f>IF(GL_Paste!$B7695="","",IFERROR(INDEX(AcctSub,MATCH(GL_Paste!$B7695&amp;"",AcctCode,0)),"UNKNOWN"))</f>
        <v/>
      </c>
    </row>
    <row r="7699">
      <c r="A7699" s="40">
        <f>IF(GL_Paste!$B7696="","",N(GL_Paste!$H7696)-N(GL_Paste!$G7696))</f>
        <v/>
      </c>
      <c r="B7699" s="43">
        <f>IF(GL_Paste!$B7696="","",DATE(YEAR(GL_Paste!$E7696),MONTH(GL_Paste!$E7696),1))</f>
        <v/>
      </c>
      <c r="C7699">
        <f>IF(GL_Paste!$B7696="","",IF(TRIM(GL_Paste!$M7696)&lt;&gt;"",TRIM(GL_Paste!$M7696),IFERROR(MID(GL_Paste!$I7696,FIND("[",GL_Paste!$I7696)+1,FIND("]",GL_Paste!$I7696)-FIND("[",GL_Paste!$I7696)-1),"")))</f>
        <v/>
      </c>
      <c r="D7699">
        <f>IF(GL_Paste!$B7696="","",IFERROR(INDEX(DeptName,MATCH($C7699,DeptTag,0)),"UNALLOCATED"))</f>
        <v/>
      </c>
      <c r="E7699">
        <f>IF(GL_Paste!$B7696="","",IFERROR(INDEX(AcctCat,MATCH(GL_Paste!$B7696&amp;"",AcctCode,0)),"UNKNOWN"))</f>
        <v/>
      </c>
      <c r="F7699">
        <f>IF(GL_Paste!$B7696="","",IFERROR(INDEX(AcctSub,MATCH(GL_Paste!$B7696&amp;"",AcctCode,0)),"UNKNOWN"))</f>
        <v/>
      </c>
    </row>
    <row r="7700">
      <c r="A7700" s="40">
        <f>IF(GL_Paste!$B7697="","",N(GL_Paste!$H7697)-N(GL_Paste!$G7697))</f>
        <v/>
      </c>
      <c r="B7700" s="43">
        <f>IF(GL_Paste!$B7697="","",DATE(YEAR(GL_Paste!$E7697),MONTH(GL_Paste!$E7697),1))</f>
        <v/>
      </c>
      <c r="C7700">
        <f>IF(GL_Paste!$B7697="","",IF(TRIM(GL_Paste!$M7697)&lt;&gt;"",TRIM(GL_Paste!$M7697),IFERROR(MID(GL_Paste!$I7697,FIND("[",GL_Paste!$I7697)+1,FIND("]",GL_Paste!$I7697)-FIND("[",GL_Paste!$I7697)-1),"")))</f>
        <v/>
      </c>
      <c r="D7700">
        <f>IF(GL_Paste!$B7697="","",IFERROR(INDEX(DeptName,MATCH($C7700,DeptTag,0)),"UNALLOCATED"))</f>
        <v/>
      </c>
      <c r="E7700">
        <f>IF(GL_Paste!$B7697="","",IFERROR(INDEX(AcctCat,MATCH(GL_Paste!$B7697&amp;"",AcctCode,0)),"UNKNOWN"))</f>
        <v/>
      </c>
      <c r="F7700">
        <f>IF(GL_Paste!$B7697="","",IFERROR(INDEX(AcctSub,MATCH(GL_Paste!$B7697&amp;"",AcctCode,0)),"UNKNOWN"))</f>
        <v/>
      </c>
    </row>
    <row r="7701">
      <c r="A7701" s="40">
        <f>IF(GL_Paste!$B7698="","",N(GL_Paste!$H7698)-N(GL_Paste!$G7698))</f>
        <v/>
      </c>
      <c r="B7701" s="43">
        <f>IF(GL_Paste!$B7698="","",DATE(YEAR(GL_Paste!$E7698),MONTH(GL_Paste!$E7698),1))</f>
        <v/>
      </c>
      <c r="C7701">
        <f>IF(GL_Paste!$B7698="","",IF(TRIM(GL_Paste!$M7698)&lt;&gt;"",TRIM(GL_Paste!$M7698),IFERROR(MID(GL_Paste!$I7698,FIND("[",GL_Paste!$I7698)+1,FIND("]",GL_Paste!$I7698)-FIND("[",GL_Paste!$I7698)-1),"")))</f>
        <v/>
      </c>
      <c r="D7701">
        <f>IF(GL_Paste!$B7698="","",IFERROR(INDEX(DeptName,MATCH($C7701,DeptTag,0)),"UNALLOCATED"))</f>
        <v/>
      </c>
      <c r="E7701">
        <f>IF(GL_Paste!$B7698="","",IFERROR(INDEX(AcctCat,MATCH(GL_Paste!$B7698&amp;"",AcctCode,0)),"UNKNOWN"))</f>
        <v/>
      </c>
      <c r="F7701">
        <f>IF(GL_Paste!$B7698="","",IFERROR(INDEX(AcctSub,MATCH(GL_Paste!$B7698&amp;"",AcctCode,0)),"UNKNOWN"))</f>
        <v/>
      </c>
    </row>
    <row r="7702">
      <c r="A7702" s="40">
        <f>IF(GL_Paste!$B7699="","",N(GL_Paste!$H7699)-N(GL_Paste!$G7699))</f>
        <v/>
      </c>
      <c r="B7702" s="43">
        <f>IF(GL_Paste!$B7699="","",DATE(YEAR(GL_Paste!$E7699),MONTH(GL_Paste!$E7699),1))</f>
        <v/>
      </c>
      <c r="C7702">
        <f>IF(GL_Paste!$B7699="","",IF(TRIM(GL_Paste!$M7699)&lt;&gt;"",TRIM(GL_Paste!$M7699),IFERROR(MID(GL_Paste!$I7699,FIND("[",GL_Paste!$I7699)+1,FIND("]",GL_Paste!$I7699)-FIND("[",GL_Paste!$I7699)-1),"")))</f>
        <v/>
      </c>
      <c r="D7702">
        <f>IF(GL_Paste!$B7699="","",IFERROR(INDEX(DeptName,MATCH($C7702,DeptTag,0)),"UNALLOCATED"))</f>
        <v/>
      </c>
      <c r="E7702">
        <f>IF(GL_Paste!$B7699="","",IFERROR(INDEX(AcctCat,MATCH(GL_Paste!$B7699&amp;"",AcctCode,0)),"UNKNOWN"))</f>
        <v/>
      </c>
      <c r="F7702">
        <f>IF(GL_Paste!$B7699="","",IFERROR(INDEX(AcctSub,MATCH(GL_Paste!$B7699&amp;"",AcctCode,0)),"UNKNOWN"))</f>
        <v/>
      </c>
    </row>
    <row r="7703">
      <c r="A7703" s="40">
        <f>IF(GL_Paste!$B7700="","",N(GL_Paste!$H7700)-N(GL_Paste!$G7700))</f>
        <v/>
      </c>
      <c r="B7703" s="43">
        <f>IF(GL_Paste!$B7700="","",DATE(YEAR(GL_Paste!$E7700),MONTH(GL_Paste!$E7700),1))</f>
        <v/>
      </c>
      <c r="C7703">
        <f>IF(GL_Paste!$B7700="","",IF(TRIM(GL_Paste!$M7700)&lt;&gt;"",TRIM(GL_Paste!$M7700),IFERROR(MID(GL_Paste!$I7700,FIND("[",GL_Paste!$I7700)+1,FIND("]",GL_Paste!$I7700)-FIND("[",GL_Paste!$I7700)-1),"")))</f>
        <v/>
      </c>
      <c r="D7703">
        <f>IF(GL_Paste!$B7700="","",IFERROR(INDEX(DeptName,MATCH($C7703,DeptTag,0)),"UNALLOCATED"))</f>
        <v/>
      </c>
      <c r="E7703">
        <f>IF(GL_Paste!$B7700="","",IFERROR(INDEX(AcctCat,MATCH(GL_Paste!$B7700&amp;"",AcctCode,0)),"UNKNOWN"))</f>
        <v/>
      </c>
      <c r="F7703">
        <f>IF(GL_Paste!$B7700="","",IFERROR(INDEX(AcctSub,MATCH(GL_Paste!$B7700&amp;"",AcctCode,0)),"UNKNOWN"))</f>
        <v/>
      </c>
    </row>
    <row r="7704">
      <c r="A7704" s="40">
        <f>IF(GL_Paste!$B7701="","",N(GL_Paste!$H7701)-N(GL_Paste!$G7701))</f>
        <v/>
      </c>
      <c r="B7704" s="43">
        <f>IF(GL_Paste!$B7701="","",DATE(YEAR(GL_Paste!$E7701),MONTH(GL_Paste!$E7701),1))</f>
        <v/>
      </c>
      <c r="C7704">
        <f>IF(GL_Paste!$B7701="","",IF(TRIM(GL_Paste!$M7701)&lt;&gt;"",TRIM(GL_Paste!$M7701),IFERROR(MID(GL_Paste!$I7701,FIND("[",GL_Paste!$I7701)+1,FIND("]",GL_Paste!$I7701)-FIND("[",GL_Paste!$I7701)-1),"")))</f>
        <v/>
      </c>
      <c r="D7704">
        <f>IF(GL_Paste!$B7701="","",IFERROR(INDEX(DeptName,MATCH($C7704,DeptTag,0)),"UNALLOCATED"))</f>
        <v/>
      </c>
      <c r="E7704">
        <f>IF(GL_Paste!$B7701="","",IFERROR(INDEX(AcctCat,MATCH(GL_Paste!$B7701&amp;"",AcctCode,0)),"UNKNOWN"))</f>
        <v/>
      </c>
      <c r="F7704">
        <f>IF(GL_Paste!$B7701="","",IFERROR(INDEX(AcctSub,MATCH(GL_Paste!$B7701&amp;"",AcctCode,0)),"UNKNOWN"))</f>
        <v/>
      </c>
    </row>
    <row r="7705">
      <c r="A7705" s="40">
        <f>IF(GL_Paste!$B7702="","",N(GL_Paste!$H7702)-N(GL_Paste!$G7702))</f>
        <v/>
      </c>
      <c r="B7705" s="43">
        <f>IF(GL_Paste!$B7702="","",DATE(YEAR(GL_Paste!$E7702),MONTH(GL_Paste!$E7702),1))</f>
        <v/>
      </c>
      <c r="C7705">
        <f>IF(GL_Paste!$B7702="","",IF(TRIM(GL_Paste!$M7702)&lt;&gt;"",TRIM(GL_Paste!$M7702),IFERROR(MID(GL_Paste!$I7702,FIND("[",GL_Paste!$I7702)+1,FIND("]",GL_Paste!$I7702)-FIND("[",GL_Paste!$I7702)-1),"")))</f>
        <v/>
      </c>
      <c r="D7705">
        <f>IF(GL_Paste!$B7702="","",IFERROR(INDEX(DeptName,MATCH($C7705,DeptTag,0)),"UNALLOCATED"))</f>
        <v/>
      </c>
      <c r="E7705">
        <f>IF(GL_Paste!$B7702="","",IFERROR(INDEX(AcctCat,MATCH(GL_Paste!$B7702&amp;"",AcctCode,0)),"UNKNOWN"))</f>
        <v/>
      </c>
      <c r="F7705">
        <f>IF(GL_Paste!$B7702="","",IFERROR(INDEX(AcctSub,MATCH(GL_Paste!$B7702&amp;"",AcctCode,0)),"UNKNOWN"))</f>
        <v/>
      </c>
    </row>
    <row r="7706">
      <c r="A7706" s="40">
        <f>IF(GL_Paste!$B7703="","",N(GL_Paste!$H7703)-N(GL_Paste!$G7703))</f>
        <v/>
      </c>
      <c r="B7706" s="43">
        <f>IF(GL_Paste!$B7703="","",DATE(YEAR(GL_Paste!$E7703),MONTH(GL_Paste!$E7703),1))</f>
        <v/>
      </c>
      <c r="C7706">
        <f>IF(GL_Paste!$B7703="","",IF(TRIM(GL_Paste!$M7703)&lt;&gt;"",TRIM(GL_Paste!$M7703),IFERROR(MID(GL_Paste!$I7703,FIND("[",GL_Paste!$I7703)+1,FIND("]",GL_Paste!$I7703)-FIND("[",GL_Paste!$I7703)-1),"")))</f>
        <v/>
      </c>
      <c r="D7706">
        <f>IF(GL_Paste!$B7703="","",IFERROR(INDEX(DeptName,MATCH($C7706,DeptTag,0)),"UNALLOCATED"))</f>
        <v/>
      </c>
      <c r="E7706">
        <f>IF(GL_Paste!$B7703="","",IFERROR(INDEX(AcctCat,MATCH(GL_Paste!$B7703&amp;"",AcctCode,0)),"UNKNOWN"))</f>
        <v/>
      </c>
      <c r="F7706">
        <f>IF(GL_Paste!$B7703="","",IFERROR(INDEX(AcctSub,MATCH(GL_Paste!$B7703&amp;"",AcctCode,0)),"UNKNOWN"))</f>
        <v/>
      </c>
    </row>
    <row r="7707">
      <c r="A7707" s="40">
        <f>IF(GL_Paste!$B7704="","",N(GL_Paste!$H7704)-N(GL_Paste!$G7704))</f>
        <v/>
      </c>
      <c r="B7707" s="43">
        <f>IF(GL_Paste!$B7704="","",DATE(YEAR(GL_Paste!$E7704),MONTH(GL_Paste!$E7704),1))</f>
        <v/>
      </c>
      <c r="C7707">
        <f>IF(GL_Paste!$B7704="","",IF(TRIM(GL_Paste!$M7704)&lt;&gt;"",TRIM(GL_Paste!$M7704),IFERROR(MID(GL_Paste!$I7704,FIND("[",GL_Paste!$I7704)+1,FIND("]",GL_Paste!$I7704)-FIND("[",GL_Paste!$I7704)-1),"")))</f>
        <v/>
      </c>
      <c r="D7707">
        <f>IF(GL_Paste!$B7704="","",IFERROR(INDEX(DeptName,MATCH($C7707,DeptTag,0)),"UNALLOCATED"))</f>
        <v/>
      </c>
      <c r="E7707">
        <f>IF(GL_Paste!$B7704="","",IFERROR(INDEX(AcctCat,MATCH(GL_Paste!$B7704&amp;"",AcctCode,0)),"UNKNOWN"))</f>
        <v/>
      </c>
      <c r="F7707">
        <f>IF(GL_Paste!$B7704="","",IFERROR(INDEX(AcctSub,MATCH(GL_Paste!$B7704&amp;"",AcctCode,0)),"UNKNOWN"))</f>
        <v/>
      </c>
    </row>
    <row r="7708">
      <c r="A7708" s="40">
        <f>IF(GL_Paste!$B7705="","",N(GL_Paste!$H7705)-N(GL_Paste!$G7705))</f>
        <v/>
      </c>
      <c r="B7708" s="43">
        <f>IF(GL_Paste!$B7705="","",DATE(YEAR(GL_Paste!$E7705),MONTH(GL_Paste!$E7705),1))</f>
        <v/>
      </c>
      <c r="C7708">
        <f>IF(GL_Paste!$B7705="","",IF(TRIM(GL_Paste!$M7705)&lt;&gt;"",TRIM(GL_Paste!$M7705),IFERROR(MID(GL_Paste!$I7705,FIND("[",GL_Paste!$I7705)+1,FIND("]",GL_Paste!$I7705)-FIND("[",GL_Paste!$I7705)-1),"")))</f>
        <v/>
      </c>
      <c r="D7708">
        <f>IF(GL_Paste!$B7705="","",IFERROR(INDEX(DeptName,MATCH($C7708,DeptTag,0)),"UNALLOCATED"))</f>
        <v/>
      </c>
      <c r="E7708">
        <f>IF(GL_Paste!$B7705="","",IFERROR(INDEX(AcctCat,MATCH(GL_Paste!$B7705&amp;"",AcctCode,0)),"UNKNOWN"))</f>
        <v/>
      </c>
      <c r="F7708">
        <f>IF(GL_Paste!$B7705="","",IFERROR(INDEX(AcctSub,MATCH(GL_Paste!$B7705&amp;"",AcctCode,0)),"UNKNOWN"))</f>
        <v/>
      </c>
    </row>
    <row r="7709">
      <c r="A7709" s="40">
        <f>IF(GL_Paste!$B7706="","",N(GL_Paste!$H7706)-N(GL_Paste!$G7706))</f>
        <v/>
      </c>
      <c r="B7709" s="43">
        <f>IF(GL_Paste!$B7706="","",DATE(YEAR(GL_Paste!$E7706),MONTH(GL_Paste!$E7706),1))</f>
        <v/>
      </c>
      <c r="C7709">
        <f>IF(GL_Paste!$B7706="","",IF(TRIM(GL_Paste!$M7706)&lt;&gt;"",TRIM(GL_Paste!$M7706),IFERROR(MID(GL_Paste!$I7706,FIND("[",GL_Paste!$I7706)+1,FIND("]",GL_Paste!$I7706)-FIND("[",GL_Paste!$I7706)-1),"")))</f>
        <v/>
      </c>
      <c r="D7709">
        <f>IF(GL_Paste!$B7706="","",IFERROR(INDEX(DeptName,MATCH($C7709,DeptTag,0)),"UNALLOCATED"))</f>
        <v/>
      </c>
      <c r="E7709">
        <f>IF(GL_Paste!$B7706="","",IFERROR(INDEX(AcctCat,MATCH(GL_Paste!$B7706&amp;"",AcctCode,0)),"UNKNOWN"))</f>
        <v/>
      </c>
      <c r="F7709">
        <f>IF(GL_Paste!$B7706="","",IFERROR(INDEX(AcctSub,MATCH(GL_Paste!$B7706&amp;"",AcctCode,0)),"UNKNOWN"))</f>
        <v/>
      </c>
    </row>
    <row r="7710">
      <c r="A7710" s="40">
        <f>IF(GL_Paste!$B7707="","",N(GL_Paste!$H7707)-N(GL_Paste!$G7707))</f>
        <v/>
      </c>
      <c r="B7710" s="43">
        <f>IF(GL_Paste!$B7707="","",DATE(YEAR(GL_Paste!$E7707),MONTH(GL_Paste!$E7707),1))</f>
        <v/>
      </c>
      <c r="C7710">
        <f>IF(GL_Paste!$B7707="","",IF(TRIM(GL_Paste!$M7707)&lt;&gt;"",TRIM(GL_Paste!$M7707),IFERROR(MID(GL_Paste!$I7707,FIND("[",GL_Paste!$I7707)+1,FIND("]",GL_Paste!$I7707)-FIND("[",GL_Paste!$I7707)-1),"")))</f>
        <v/>
      </c>
      <c r="D7710">
        <f>IF(GL_Paste!$B7707="","",IFERROR(INDEX(DeptName,MATCH($C7710,DeptTag,0)),"UNALLOCATED"))</f>
        <v/>
      </c>
      <c r="E7710">
        <f>IF(GL_Paste!$B7707="","",IFERROR(INDEX(AcctCat,MATCH(GL_Paste!$B7707&amp;"",AcctCode,0)),"UNKNOWN"))</f>
        <v/>
      </c>
      <c r="F7710">
        <f>IF(GL_Paste!$B7707="","",IFERROR(INDEX(AcctSub,MATCH(GL_Paste!$B7707&amp;"",AcctCode,0)),"UNKNOWN"))</f>
        <v/>
      </c>
    </row>
    <row r="7711">
      <c r="A7711" s="40">
        <f>IF(GL_Paste!$B7708="","",N(GL_Paste!$H7708)-N(GL_Paste!$G7708))</f>
        <v/>
      </c>
      <c r="B7711" s="43">
        <f>IF(GL_Paste!$B7708="","",DATE(YEAR(GL_Paste!$E7708),MONTH(GL_Paste!$E7708),1))</f>
        <v/>
      </c>
      <c r="C7711">
        <f>IF(GL_Paste!$B7708="","",IF(TRIM(GL_Paste!$M7708)&lt;&gt;"",TRIM(GL_Paste!$M7708),IFERROR(MID(GL_Paste!$I7708,FIND("[",GL_Paste!$I7708)+1,FIND("]",GL_Paste!$I7708)-FIND("[",GL_Paste!$I7708)-1),"")))</f>
        <v/>
      </c>
      <c r="D7711">
        <f>IF(GL_Paste!$B7708="","",IFERROR(INDEX(DeptName,MATCH($C7711,DeptTag,0)),"UNALLOCATED"))</f>
        <v/>
      </c>
      <c r="E7711">
        <f>IF(GL_Paste!$B7708="","",IFERROR(INDEX(AcctCat,MATCH(GL_Paste!$B7708&amp;"",AcctCode,0)),"UNKNOWN"))</f>
        <v/>
      </c>
      <c r="F7711">
        <f>IF(GL_Paste!$B7708="","",IFERROR(INDEX(AcctSub,MATCH(GL_Paste!$B7708&amp;"",AcctCode,0)),"UNKNOWN"))</f>
        <v/>
      </c>
    </row>
    <row r="7712">
      <c r="A7712" s="40">
        <f>IF(GL_Paste!$B7709="","",N(GL_Paste!$H7709)-N(GL_Paste!$G7709))</f>
        <v/>
      </c>
      <c r="B7712" s="43">
        <f>IF(GL_Paste!$B7709="","",DATE(YEAR(GL_Paste!$E7709),MONTH(GL_Paste!$E7709),1))</f>
        <v/>
      </c>
      <c r="C7712">
        <f>IF(GL_Paste!$B7709="","",IF(TRIM(GL_Paste!$M7709)&lt;&gt;"",TRIM(GL_Paste!$M7709),IFERROR(MID(GL_Paste!$I7709,FIND("[",GL_Paste!$I7709)+1,FIND("]",GL_Paste!$I7709)-FIND("[",GL_Paste!$I7709)-1),"")))</f>
        <v/>
      </c>
      <c r="D7712">
        <f>IF(GL_Paste!$B7709="","",IFERROR(INDEX(DeptName,MATCH($C7712,DeptTag,0)),"UNALLOCATED"))</f>
        <v/>
      </c>
      <c r="E7712">
        <f>IF(GL_Paste!$B7709="","",IFERROR(INDEX(AcctCat,MATCH(GL_Paste!$B7709&amp;"",AcctCode,0)),"UNKNOWN"))</f>
        <v/>
      </c>
      <c r="F7712">
        <f>IF(GL_Paste!$B7709="","",IFERROR(INDEX(AcctSub,MATCH(GL_Paste!$B7709&amp;"",AcctCode,0)),"UNKNOWN"))</f>
        <v/>
      </c>
    </row>
    <row r="7713">
      <c r="A7713" s="40">
        <f>IF(GL_Paste!$B7710="","",N(GL_Paste!$H7710)-N(GL_Paste!$G7710))</f>
        <v/>
      </c>
      <c r="B7713" s="43">
        <f>IF(GL_Paste!$B7710="","",DATE(YEAR(GL_Paste!$E7710),MONTH(GL_Paste!$E7710),1))</f>
        <v/>
      </c>
      <c r="C7713">
        <f>IF(GL_Paste!$B7710="","",IF(TRIM(GL_Paste!$M7710)&lt;&gt;"",TRIM(GL_Paste!$M7710),IFERROR(MID(GL_Paste!$I7710,FIND("[",GL_Paste!$I7710)+1,FIND("]",GL_Paste!$I7710)-FIND("[",GL_Paste!$I7710)-1),"")))</f>
        <v/>
      </c>
      <c r="D7713">
        <f>IF(GL_Paste!$B7710="","",IFERROR(INDEX(DeptName,MATCH($C7713,DeptTag,0)),"UNALLOCATED"))</f>
        <v/>
      </c>
      <c r="E7713">
        <f>IF(GL_Paste!$B7710="","",IFERROR(INDEX(AcctCat,MATCH(GL_Paste!$B7710&amp;"",AcctCode,0)),"UNKNOWN"))</f>
        <v/>
      </c>
      <c r="F7713">
        <f>IF(GL_Paste!$B7710="","",IFERROR(INDEX(AcctSub,MATCH(GL_Paste!$B7710&amp;"",AcctCode,0)),"UNKNOWN"))</f>
        <v/>
      </c>
    </row>
    <row r="7714">
      <c r="A7714" s="40">
        <f>IF(GL_Paste!$B7711="","",N(GL_Paste!$H7711)-N(GL_Paste!$G7711))</f>
        <v/>
      </c>
      <c r="B7714" s="43">
        <f>IF(GL_Paste!$B7711="","",DATE(YEAR(GL_Paste!$E7711),MONTH(GL_Paste!$E7711),1))</f>
        <v/>
      </c>
      <c r="C7714">
        <f>IF(GL_Paste!$B7711="","",IF(TRIM(GL_Paste!$M7711)&lt;&gt;"",TRIM(GL_Paste!$M7711),IFERROR(MID(GL_Paste!$I7711,FIND("[",GL_Paste!$I7711)+1,FIND("]",GL_Paste!$I7711)-FIND("[",GL_Paste!$I7711)-1),"")))</f>
        <v/>
      </c>
      <c r="D7714">
        <f>IF(GL_Paste!$B7711="","",IFERROR(INDEX(DeptName,MATCH($C7714,DeptTag,0)),"UNALLOCATED"))</f>
        <v/>
      </c>
      <c r="E7714">
        <f>IF(GL_Paste!$B7711="","",IFERROR(INDEX(AcctCat,MATCH(GL_Paste!$B7711&amp;"",AcctCode,0)),"UNKNOWN"))</f>
        <v/>
      </c>
      <c r="F7714">
        <f>IF(GL_Paste!$B7711="","",IFERROR(INDEX(AcctSub,MATCH(GL_Paste!$B7711&amp;"",AcctCode,0)),"UNKNOWN"))</f>
        <v/>
      </c>
    </row>
    <row r="7715">
      <c r="A7715" s="40">
        <f>IF(GL_Paste!$B7712="","",N(GL_Paste!$H7712)-N(GL_Paste!$G7712))</f>
        <v/>
      </c>
      <c r="B7715" s="43">
        <f>IF(GL_Paste!$B7712="","",DATE(YEAR(GL_Paste!$E7712),MONTH(GL_Paste!$E7712),1))</f>
        <v/>
      </c>
      <c r="C7715">
        <f>IF(GL_Paste!$B7712="","",IF(TRIM(GL_Paste!$M7712)&lt;&gt;"",TRIM(GL_Paste!$M7712),IFERROR(MID(GL_Paste!$I7712,FIND("[",GL_Paste!$I7712)+1,FIND("]",GL_Paste!$I7712)-FIND("[",GL_Paste!$I7712)-1),"")))</f>
        <v/>
      </c>
      <c r="D7715">
        <f>IF(GL_Paste!$B7712="","",IFERROR(INDEX(DeptName,MATCH($C7715,DeptTag,0)),"UNALLOCATED"))</f>
        <v/>
      </c>
      <c r="E7715">
        <f>IF(GL_Paste!$B7712="","",IFERROR(INDEX(AcctCat,MATCH(GL_Paste!$B7712&amp;"",AcctCode,0)),"UNKNOWN"))</f>
        <v/>
      </c>
      <c r="F7715">
        <f>IF(GL_Paste!$B7712="","",IFERROR(INDEX(AcctSub,MATCH(GL_Paste!$B7712&amp;"",AcctCode,0)),"UNKNOWN"))</f>
        <v/>
      </c>
    </row>
    <row r="7716">
      <c r="A7716" s="40">
        <f>IF(GL_Paste!$B7713="","",N(GL_Paste!$H7713)-N(GL_Paste!$G7713))</f>
        <v/>
      </c>
      <c r="B7716" s="43">
        <f>IF(GL_Paste!$B7713="","",DATE(YEAR(GL_Paste!$E7713),MONTH(GL_Paste!$E7713),1))</f>
        <v/>
      </c>
      <c r="C7716">
        <f>IF(GL_Paste!$B7713="","",IF(TRIM(GL_Paste!$M7713)&lt;&gt;"",TRIM(GL_Paste!$M7713),IFERROR(MID(GL_Paste!$I7713,FIND("[",GL_Paste!$I7713)+1,FIND("]",GL_Paste!$I7713)-FIND("[",GL_Paste!$I7713)-1),"")))</f>
        <v/>
      </c>
      <c r="D7716">
        <f>IF(GL_Paste!$B7713="","",IFERROR(INDEX(DeptName,MATCH($C7716,DeptTag,0)),"UNALLOCATED"))</f>
        <v/>
      </c>
      <c r="E7716">
        <f>IF(GL_Paste!$B7713="","",IFERROR(INDEX(AcctCat,MATCH(GL_Paste!$B7713&amp;"",AcctCode,0)),"UNKNOWN"))</f>
        <v/>
      </c>
      <c r="F7716">
        <f>IF(GL_Paste!$B7713="","",IFERROR(INDEX(AcctSub,MATCH(GL_Paste!$B7713&amp;"",AcctCode,0)),"UNKNOWN"))</f>
        <v/>
      </c>
    </row>
    <row r="7717">
      <c r="A7717" s="40">
        <f>IF(GL_Paste!$B7714="","",N(GL_Paste!$H7714)-N(GL_Paste!$G7714))</f>
        <v/>
      </c>
      <c r="B7717" s="43">
        <f>IF(GL_Paste!$B7714="","",DATE(YEAR(GL_Paste!$E7714),MONTH(GL_Paste!$E7714),1))</f>
        <v/>
      </c>
      <c r="C7717">
        <f>IF(GL_Paste!$B7714="","",IF(TRIM(GL_Paste!$M7714)&lt;&gt;"",TRIM(GL_Paste!$M7714),IFERROR(MID(GL_Paste!$I7714,FIND("[",GL_Paste!$I7714)+1,FIND("]",GL_Paste!$I7714)-FIND("[",GL_Paste!$I7714)-1),"")))</f>
        <v/>
      </c>
      <c r="D7717">
        <f>IF(GL_Paste!$B7714="","",IFERROR(INDEX(DeptName,MATCH($C7717,DeptTag,0)),"UNALLOCATED"))</f>
        <v/>
      </c>
      <c r="E7717">
        <f>IF(GL_Paste!$B7714="","",IFERROR(INDEX(AcctCat,MATCH(GL_Paste!$B7714&amp;"",AcctCode,0)),"UNKNOWN"))</f>
        <v/>
      </c>
      <c r="F7717">
        <f>IF(GL_Paste!$B7714="","",IFERROR(INDEX(AcctSub,MATCH(GL_Paste!$B7714&amp;"",AcctCode,0)),"UNKNOWN"))</f>
        <v/>
      </c>
    </row>
    <row r="7718">
      <c r="A7718" s="40">
        <f>IF(GL_Paste!$B7715="","",N(GL_Paste!$H7715)-N(GL_Paste!$G7715))</f>
        <v/>
      </c>
      <c r="B7718" s="43">
        <f>IF(GL_Paste!$B7715="","",DATE(YEAR(GL_Paste!$E7715),MONTH(GL_Paste!$E7715),1))</f>
        <v/>
      </c>
      <c r="C7718">
        <f>IF(GL_Paste!$B7715="","",IF(TRIM(GL_Paste!$M7715)&lt;&gt;"",TRIM(GL_Paste!$M7715),IFERROR(MID(GL_Paste!$I7715,FIND("[",GL_Paste!$I7715)+1,FIND("]",GL_Paste!$I7715)-FIND("[",GL_Paste!$I7715)-1),"")))</f>
        <v/>
      </c>
      <c r="D7718">
        <f>IF(GL_Paste!$B7715="","",IFERROR(INDEX(DeptName,MATCH($C7718,DeptTag,0)),"UNALLOCATED"))</f>
        <v/>
      </c>
      <c r="E7718">
        <f>IF(GL_Paste!$B7715="","",IFERROR(INDEX(AcctCat,MATCH(GL_Paste!$B7715&amp;"",AcctCode,0)),"UNKNOWN"))</f>
        <v/>
      </c>
      <c r="F7718">
        <f>IF(GL_Paste!$B7715="","",IFERROR(INDEX(AcctSub,MATCH(GL_Paste!$B7715&amp;"",AcctCode,0)),"UNKNOWN"))</f>
        <v/>
      </c>
    </row>
    <row r="7719">
      <c r="A7719" s="40">
        <f>IF(GL_Paste!$B7716="","",N(GL_Paste!$H7716)-N(GL_Paste!$G7716))</f>
        <v/>
      </c>
      <c r="B7719" s="43">
        <f>IF(GL_Paste!$B7716="","",DATE(YEAR(GL_Paste!$E7716),MONTH(GL_Paste!$E7716),1))</f>
        <v/>
      </c>
      <c r="C7719">
        <f>IF(GL_Paste!$B7716="","",IF(TRIM(GL_Paste!$M7716)&lt;&gt;"",TRIM(GL_Paste!$M7716),IFERROR(MID(GL_Paste!$I7716,FIND("[",GL_Paste!$I7716)+1,FIND("]",GL_Paste!$I7716)-FIND("[",GL_Paste!$I7716)-1),"")))</f>
        <v/>
      </c>
      <c r="D7719">
        <f>IF(GL_Paste!$B7716="","",IFERROR(INDEX(DeptName,MATCH($C7719,DeptTag,0)),"UNALLOCATED"))</f>
        <v/>
      </c>
      <c r="E7719">
        <f>IF(GL_Paste!$B7716="","",IFERROR(INDEX(AcctCat,MATCH(GL_Paste!$B7716&amp;"",AcctCode,0)),"UNKNOWN"))</f>
        <v/>
      </c>
      <c r="F7719">
        <f>IF(GL_Paste!$B7716="","",IFERROR(INDEX(AcctSub,MATCH(GL_Paste!$B7716&amp;"",AcctCode,0)),"UNKNOWN"))</f>
        <v/>
      </c>
    </row>
    <row r="7720">
      <c r="A7720" s="40">
        <f>IF(GL_Paste!$B7717="","",N(GL_Paste!$H7717)-N(GL_Paste!$G7717))</f>
        <v/>
      </c>
      <c r="B7720" s="43">
        <f>IF(GL_Paste!$B7717="","",DATE(YEAR(GL_Paste!$E7717),MONTH(GL_Paste!$E7717),1))</f>
        <v/>
      </c>
      <c r="C7720">
        <f>IF(GL_Paste!$B7717="","",IF(TRIM(GL_Paste!$M7717)&lt;&gt;"",TRIM(GL_Paste!$M7717),IFERROR(MID(GL_Paste!$I7717,FIND("[",GL_Paste!$I7717)+1,FIND("]",GL_Paste!$I7717)-FIND("[",GL_Paste!$I7717)-1),"")))</f>
        <v/>
      </c>
      <c r="D7720">
        <f>IF(GL_Paste!$B7717="","",IFERROR(INDEX(DeptName,MATCH($C7720,DeptTag,0)),"UNALLOCATED"))</f>
        <v/>
      </c>
      <c r="E7720">
        <f>IF(GL_Paste!$B7717="","",IFERROR(INDEX(AcctCat,MATCH(GL_Paste!$B7717&amp;"",AcctCode,0)),"UNKNOWN"))</f>
        <v/>
      </c>
      <c r="F7720">
        <f>IF(GL_Paste!$B7717="","",IFERROR(INDEX(AcctSub,MATCH(GL_Paste!$B7717&amp;"",AcctCode,0)),"UNKNOWN"))</f>
        <v/>
      </c>
    </row>
    <row r="7721">
      <c r="A7721" s="40">
        <f>IF(GL_Paste!$B7718="","",N(GL_Paste!$H7718)-N(GL_Paste!$G7718))</f>
        <v/>
      </c>
      <c r="B7721" s="43">
        <f>IF(GL_Paste!$B7718="","",DATE(YEAR(GL_Paste!$E7718),MONTH(GL_Paste!$E7718),1))</f>
        <v/>
      </c>
      <c r="C7721">
        <f>IF(GL_Paste!$B7718="","",IF(TRIM(GL_Paste!$M7718)&lt;&gt;"",TRIM(GL_Paste!$M7718),IFERROR(MID(GL_Paste!$I7718,FIND("[",GL_Paste!$I7718)+1,FIND("]",GL_Paste!$I7718)-FIND("[",GL_Paste!$I7718)-1),"")))</f>
        <v/>
      </c>
      <c r="D7721">
        <f>IF(GL_Paste!$B7718="","",IFERROR(INDEX(DeptName,MATCH($C7721,DeptTag,0)),"UNALLOCATED"))</f>
        <v/>
      </c>
      <c r="E7721">
        <f>IF(GL_Paste!$B7718="","",IFERROR(INDEX(AcctCat,MATCH(GL_Paste!$B7718&amp;"",AcctCode,0)),"UNKNOWN"))</f>
        <v/>
      </c>
      <c r="F7721">
        <f>IF(GL_Paste!$B7718="","",IFERROR(INDEX(AcctSub,MATCH(GL_Paste!$B7718&amp;"",AcctCode,0)),"UNKNOWN"))</f>
        <v/>
      </c>
    </row>
    <row r="7722">
      <c r="A7722" s="40">
        <f>IF(GL_Paste!$B7719="","",N(GL_Paste!$H7719)-N(GL_Paste!$G7719))</f>
        <v/>
      </c>
      <c r="B7722" s="43">
        <f>IF(GL_Paste!$B7719="","",DATE(YEAR(GL_Paste!$E7719),MONTH(GL_Paste!$E7719),1))</f>
        <v/>
      </c>
      <c r="C7722">
        <f>IF(GL_Paste!$B7719="","",IF(TRIM(GL_Paste!$M7719)&lt;&gt;"",TRIM(GL_Paste!$M7719),IFERROR(MID(GL_Paste!$I7719,FIND("[",GL_Paste!$I7719)+1,FIND("]",GL_Paste!$I7719)-FIND("[",GL_Paste!$I7719)-1),"")))</f>
        <v/>
      </c>
      <c r="D7722">
        <f>IF(GL_Paste!$B7719="","",IFERROR(INDEX(DeptName,MATCH($C7722,DeptTag,0)),"UNALLOCATED"))</f>
        <v/>
      </c>
      <c r="E7722">
        <f>IF(GL_Paste!$B7719="","",IFERROR(INDEX(AcctCat,MATCH(GL_Paste!$B7719&amp;"",AcctCode,0)),"UNKNOWN"))</f>
        <v/>
      </c>
      <c r="F7722">
        <f>IF(GL_Paste!$B7719="","",IFERROR(INDEX(AcctSub,MATCH(GL_Paste!$B7719&amp;"",AcctCode,0)),"UNKNOWN"))</f>
        <v/>
      </c>
    </row>
    <row r="7723">
      <c r="A7723" s="40">
        <f>IF(GL_Paste!$B7720="","",N(GL_Paste!$H7720)-N(GL_Paste!$G7720))</f>
        <v/>
      </c>
      <c r="B7723" s="43">
        <f>IF(GL_Paste!$B7720="","",DATE(YEAR(GL_Paste!$E7720),MONTH(GL_Paste!$E7720),1))</f>
        <v/>
      </c>
      <c r="C7723">
        <f>IF(GL_Paste!$B7720="","",IF(TRIM(GL_Paste!$M7720)&lt;&gt;"",TRIM(GL_Paste!$M7720),IFERROR(MID(GL_Paste!$I7720,FIND("[",GL_Paste!$I7720)+1,FIND("]",GL_Paste!$I7720)-FIND("[",GL_Paste!$I7720)-1),"")))</f>
        <v/>
      </c>
      <c r="D7723">
        <f>IF(GL_Paste!$B7720="","",IFERROR(INDEX(DeptName,MATCH($C7723,DeptTag,0)),"UNALLOCATED"))</f>
        <v/>
      </c>
      <c r="E7723">
        <f>IF(GL_Paste!$B7720="","",IFERROR(INDEX(AcctCat,MATCH(GL_Paste!$B7720&amp;"",AcctCode,0)),"UNKNOWN"))</f>
        <v/>
      </c>
      <c r="F7723">
        <f>IF(GL_Paste!$B7720="","",IFERROR(INDEX(AcctSub,MATCH(GL_Paste!$B7720&amp;"",AcctCode,0)),"UNKNOWN"))</f>
        <v/>
      </c>
    </row>
    <row r="7724">
      <c r="A7724" s="40">
        <f>IF(GL_Paste!$B7721="","",N(GL_Paste!$H7721)-N(GL_Paste!$G7721))</f>
        <v/>
      </c>
      <c r="B7724" s="43">
        <f>IF(GL_Paste!$B7721="","",DATE(YEAR(GL_Paste!$E7721),MONTH(GL_Paste!$E7721),1))</f>
        <v/>
      </c>
      <c r="C7724">
        <f>IF(GL_Paste!$B7721="","",IF(TRIM(GL_Paste!$M7721)&lt;&gt;"",TRIM(GL_Paste!$M7721),IFERROR(MID(GL_Paste!$I7721,FIND("[",GL_Paste!$I7721)+1,FIND("]",GL_Paste!$I7721)-FIND("[",GL_Paste!$I7721)-1),"")))</f>
        <v/>
      </c>
      <c r="D7724">
        <f>IF(GL_Paste!$B7721="","",IFERROR(INDEX(DeptName,MATCH($C7724,DeptTag,0)),"UNALLOCATED"))</f>
        <v/>
      </c>
      <c r="E7724">
        <f>IF(GL_Paste!$B7721="","",IFERROR(INDEX(AcctCat,MATCH(GL_Paste!$B7721&amp;"",AcctCode,0)),"UNKNOWN"))</f>
        <v/>
      </c>
      <c r="F7724">
        <f>IF(GL_Paste!$B7721="","",IFERROR(INDEX(AcctSub,MATCH(GL_Paste!$B7721&amp;"",AcctCode,0)),"UNKNOWN"))</f>
        <v/>
      </c>
    </row>
    <row r="7725">
      <c r="A7725" s="40">
        <f>IF(GL_Paste!$B7722="","",N(GL_Paste!$H7722)-N(GL_Paste!$G7722))</f>
        <v/>
      </c>
      <c r="B7725" s="43">
        <f>IF(GL_Paste!$B7722="","",DATE(YEAR(GL_Paste!$E7722),MONTH(GL_Paste!$E7722),1))</f>
        <v/>
      </c>
      <c r="C7725">
        <f>IF(GL_Paste!$B7722="","",IF(TRIM(GL_Paste!$M7722)&lt;&gt;"",TRIM(GL_Paste!$M7722),IFERROR(MID(GL_Paste!$I7722,FIND("[",GL_Paste!$I7722)+1,FIND("]",GL_Paste!$I7722)-FIND("[",GL_Paste!$I7722)-1),"")))</f>
        <v/>
      </c>
      <c r="D7725">
        <f>IF(GL_Paste!$B7722="","",IFERROR(INDEX(DeptName,MATCH($C7725,DeptTag,0)),"UNALLOCATED"))</f>
        <v/>
      </c>
      <c r="E7725">
        <f>IF(GL_Paste!$B7722="","",IFERROR(INDEX(AcctCat,MATCH(GL_Paste!$B7722&amp;"",AcctCode,0)),"UNKNOWN"))</f>
        <v/>
      </c>
      <c r="F7725">
        <f>IF(GL_Paste!$B7722="","",IFERROR(INDEX(AcctSub,MATCH(GL_Paste!$B7722&amp;"",AcctCode,0)),"UNKNOWN"))</f>
        <v/>
      </c>
    </row>
    <row r="7726">
      <c r="A7726" s="40">
        <f>IF(GL_Paste!$B7723="","",N(GL_Paste!$H7723)-N(GL_Paste!$G7723))</f>
        <v/>
      </c>
      <c r="B7726" s="43">
        <f>IF(GL_Paste!$B7723="","",DATE(YEAR(GL_Paste!$E7723),MONTH(GL_Paste!$E7723),1))</f>
        <v/>
      </c>
      <c r="C7726">
        <f>IF(GL_Paste!$B7723="","",IF(TRIM(GL_Paste!$M7723)&lt;&gt;"",TRIM(GL_Paste!$M7723),IFERROR(MID(GL_Paste!$I7723,FIND("[",GL_Paste!$I7723)+1,FIND("]",GL_Paste!$I7723)-FIND("[",GL_Paste!$I7723)-1),"")))</f>
        <v/>
      </c>
      <c r="D7726">
        <f>IF(GL_Paste!$B7723="","",IFERROR(INDEX(DeptName,MATCH($C7726,DeptTag,0)),"UNALLOCATED"))</f>
        <v/>
      </c>
      <c r="E7726">
        <f>IF(GL_Paste!$B7723="","",IFERROR(INDEX(AcctCat,MATCH(GL_Paste!$B7723&amp;"",AcctCode,0)),"UNKNOWN"))</f>
        <v/>
      </c>
      <c r="F7726">
        <f>IF(GL_Paste!$B7723="","",IFERROR(INDEX(AcctSub,MATCH(GL_Paste!$B7723&amp;"",AcctCode,0)),"UNKNOWN"))</f>
        <v/>
      </c>
    </row>
    <row r="7727">
      <c r="A7727" s="40">
        <f>IF(GL_Paste!$B7724="","",N(GL_Paste!$H7724)-N(GL_Paste!$G7724))</f>
        <v/>
      </c>
      <c r="B7727" s="43">
        <f>IF(GL_Paste!$B7724="","",DATE(YEAR(GL_Paste!$E7724),MONTH(GL_Paste!$E7724),1))</f>
        <v/>
      </c>
      <c r="C7727">
        <f>IF(GL_Paste!$B7724="","",IF(TRIM(GL_Paste!$M7724)&lt;&gt;"",TRIM(GL_Paste!$M7724),IFERROR(MID(GL_Paste!$I7724,FIND("[",GL_Paste!$I7724)+1,FIND("]",GL_Paste!$I7724)-FIND("[",GL_Paste!$I7724)-1),"")))</f>
        <v/>
      </c>
      <c r="D7727">
        <f>IF(GL_Paste!$B7724="","",IFERROR(INDEX(DeptName,MATCH($C7727,DeptTag,0)),"UNALLOCATED"))</f>
        <v/>
      </c>
      <c r="E7727">
        <f>IF(GL_Paste!$B7724="","",IFERROR(INDEX(AcctCat,MATCH(GL_Paste!$B7724&amp;"",AcctCode,0)),"UNKNOWN"))</f>
        <v/>
      </c>
      <c r="F7727">
        <f>IF(GL_Paste!$B7724="","",IFERROR(INDEX(AcctSub,MATCH(GL_Paste!$B7724&amp;"",AcctCode,0)),"UNKNOWN"))</f>
        <v/>
      </c>
    </row>
    <row r="7728">
      <c r="A7728" s="40">
        <f>IF(GL_Paste!$B7725="","",N(GL_Paste!$H7725)-N(GL_Paste!$G7725))</f>
        <v/>
      </c>
      <c r="B7728" s="43">
        <f>IF(GL_Paste!$B7725="","",DATE(YEAR(GL_Paste!$E7725),MONTH(GL_Paste!$E7725),1))</f>
        <v/>
      </c>
      <c r="C7728">
        <f>IF(GL_Paste!$B7725="","",IF(TRIM(GL_Paste!$M7725)&lt;&gt;"",TRIM(GL_Paste!$M7725),IFERROR(MID(GL_Paste!$I7725,FIND("[",GL_Paste!$I7725)+1,FIND("]",GL_Paste!$I7725)-FIND("[",GL_Paste!$I7725)-1),"")))</f>
        <v/>
      </c>
      <c r="D7728">
        <f>IF(GL_Paste!$B7725="","",IFERROR(INDEX(DeptName,MATCH($C7728,DeptTag,0)),"UNALLOCATED"))</f>
        <v/>
      </c>
      <c r="E7728">
        <f>IF(GL_Paste!$B7725="","",IFERROR(INDEX(AcctCat,MATCH(GL_Paste!$B7725&amp;"",AcctCode,0)),"UNKNOWN"))</f>
        <v/>
      </c>
      <c r="F7728">
        <f>IF(GL_Paste!$B7725="","",IFERROR(INDEX(AcctSub,MATCH(GL_Paste!$B7725&amp;"",AcctCode,0)),"UNKNOWN"))</f>
        <v/>
      </c>
    </row>
    <row r="7729">
      <c r="A7729" s="40">
        <f>IF(GL_Paste!$B7726="","",N(GL_Paste!$H7726)-N(GL_Paste!$G7726))</f>
        <v/>
      </c>
      <c r="B7729" s="43">
        <f>IF(GL_Paste!$B7726="","",DATE(YEAR(GL_Paste!$E7726),MONTH(GL_Paste!$E7726),1))</f>
        <v/>
      </c>
      <c r="C7729">
        <f>IF(GL_Paste!$B7726="","",IF(TRIM(GL_Paste!$M7726)&lt;&gt;"",TRIM(GL_Paste!$M7726),IFERROR(MID(GL_Paste!$I7726,FIND("[",GL_Paste!$I7726)+1,FIND("]",GL_Paste!$I7726)-FIND("[",GL_Paste!$I7726)-1),"")))</f>
        <v/>
      </c>
      <c r="D7729">
        <f>IF(GL_Paste!$B7726="","",IFERROR(INDEX(DeptName,MATCH($C7729,DeptTag,0)),"UNALLOCATED"))</f>
        <v/>
      </c>
      <c r="E7729">
        <f>IF(GL_Paste!$B7726="","",IFERROR(INDEX(AcctCat,MATCH(GL_Paste!$B7726&amp;"",AcctCode,0)),"UNKNOWN"))</f>
        <v/>
      </c>
      <c r="F7729">
        <f>IF(GL_Paste!$B7726="","",IFERROR(INDEX(AcctSub,MATCH(GL_Paste!$B7726&amp;"",AcctCode,0)),"UNKNOWN"))</f>
        <v/>
      </c>
    </row>
    <row r="7730">
      <c r="A7730" s="40">
        <f>IF(GL_Paste!$B7727="","",N(GL_Paste!$H7727)-N(GL_Paste!$G7727))</f>
        <v/>
      </c>
      <c r="B7730" s="43">
        <f>IF(GL_Paste!$B7727="","",DATE(YEAR(GL_Paste!$E7727),MONTH(GL_Paste!$E7727),1))</f>
        <v/>
      </c>
      <c r="C7730">
        <f>IF(GL_Paste!$B7727="","",IF(TRIM(GL_Paste!$M7727)&lt;&gt;"",TRIM(GL_Paste!$M7727),IFERROR(MID(GL_Paste!$I7727,FIND("[",GL_Paste!$I7727)+1,FIND("]",GL_Paste!$I7727)-FIND("[",GL_Paste!$I7727)-1),"")))</f>
        <v/>
      </c>
      <c r="D7730">
        <f>IF(GL_Paste!$B7727="","",IFERROR(INDEX(DeptName,MATCH($C7730,DeptTag,0)),"UNALLOCATED"))</f>
        <v/>
      </c>
      <c r="E7730">
        <f>IF(GL_Paste!$B7727="","",IFERROR(INDEX(AcctCat,MATCH(GL_Paste!$B7727&amp;"",AcctCode,0)),"UNKNOWN"))</f>
        <v/>
      </c>
      <c r="F7730">
        <f>IF(GL_Paste!$B7727="","",IFERROR(INDEX(AcctSub,MATCH(GL_Paste!$B7727&amp;"",AcctCode,0)),"UNKNOWN"))</f>
        <v/>
      </c>
    </row>
    <row r="7731">
      <c r="A7731" s="40">
        <f>IF(GL_Paste!$B7728="","",N(GL_Paste!$H7728)-N(GL_Paste!$G7728))</f>
        <v/>
      </c>
      <c r="B7731" s="43">
        <f>IF(GL_Paste!$B7728="","",DATE(YEAR(GL_Paste!$E7728),MONTH(GL_Paste!$E7728),1))</f>
        <v/>
      </c>
      <c r="C7731">
        <f>IF(GL_Paste!$B7728="","",IF(TRIM(GL_Paste!$M7728)&lt;&gt;"",TRIM(GL_Paste!$M7728),IFERROR(MID(GL_Paste!$I7728,FIND("[",GL_Paste!$I7728)+1,FIND("]",GL_Paste!$I7728)-FIND("[",GL_Paste!$I7728)-1),"")))</f>
        <v/>
      </c>
      <c r="D7731">
        <f>IF(GL_Paste!$B7728="","",IFERROR(INDEX(DeptName,MATCH($C7731,DeptTag,0)),"UNALLOCATED"))</f>
        <v/>
      </c>
      <c r="E7731">
        <f>IF(GL_Paste!$B7728="","",IFERROR(INDEX(AcctCat,MATCH(GL_Paste!$B7728&amp;"",AcctCode,0)),"UNKNOWN"))</f>
        <v/>
      </c>
      <c r="F7731">
        <f>IF(GL_Paste!$B7728="","",IFERROR(INDEX(AcctSub,MATCH(GL_Paste!$B7728&amp;"",AcctCode,0)),"UNKNOWN"))</f>
        <v/>
      </c>
    </row>
    <row r="7732">
      <c r="A7732" s="40">
        <f>IF(GL_Paste!$B7729="","",N(GL_Paste!$H7729)-N(GL_Paste!$G7729))</f>
        <v/>
      </c>
      <c r="B7732" s="43">
        <f>IF(GL_Paste!$B7729="","",DATE(YEAR(GL_Paste!$E7729),MONTH(GL_Paste!$E7729),1))</f>
        <v/>
      </c>
      <c r="C7732">
        <f>IF(GL_Paste!$B7729="","",IF(TRIM(GL_Paste!$M7729)&lt;&gt;"",TRIM(GL_Paste!$M7729),IFERROR(MID(GL_Paste!$I7729,FIND("[",GL_Paste!$I7729)+1,FIND("]",GL_Paste!$I7729)-FIND("[",GL_Paste!$I7729)-1),"")))</f>
        <v/>
      </c>
      <c r="D7732">
        <f>IF(GL_Paste!$B7729="","",IFERROR(INDEX(DeptName,MATCH($C7732,DeptTag,0)),"UNALLOCATED"))</f>
        <v/>
      </c>
      <c r="E7732">
        <f>IF(GL_Paste!$B7729="","",IFERROR(INDEX(AcctCat,MATCH(GL_Paste!$B7729&amp;"",AcctCode,0)),"UNKNOWN"))</f>
        <v/>
      </c>
      <c r="F7732">
        <f>IF(GL_Paste!$B7729="","",IFERROR(INDEX(AcctSub,MATCH(GL_Paste!$B7729&amp;"",AcctCode,0)),"UNKNOWN"))</f>
        <v/>
      </c>
    </row>
    <row r="7733">
      <c r="A7733" s="40">
        <f>IF(GL_Paste!$B7730="","",N(GL_Paste!$H7730)-N(GL_Paste!$G7730))</f>
        <v/>
      </c>
      <c r="B7733" s="43">
        <f>IF(GL_Paste!$B7730="","",DATE(YEAR(GL_Paste!$E7730),MONTH(GL_Paste!$E7730),1))</f>
        <v/>
      </c>
      <c r="C7733">
        <f>IF(GL_Paste!$B7730="","",IF(TRIM(GL_Paste!$M7730)&lt;&gt;"",TRIM(GL_Paste!$M7730),IFERROR(MID(GL_Paste!$I7730,FIND("[",GL_Paste!$I7730)+1,FIND("]",GL_Paste!$I7730)-FIND("[",GL_Paste!$I7730)-1),"")))</f>
        <v/>
      </c>
      <c r="D7733">
        <f>IF(GL_Paste!$B7730="","",IFERROR(INDEX(DeptName,MATCH($C7733,DeptTag,0)),"UNALLOCATED"))</f>
        <v/>
      </c>
      <c r="E7733">
        <f>IF(GL_Paste!$B7730="","",IFERROR(INDEX(AcctCat,MATCH(GL_Paste!$B7730&amp;"",AcctCode,0)),"UNKNOWN"))</f>
        <v/>
      </c>
      <c r="F7733">
        <f>IF(GL_Paste!$B7730="","",IFERROR(INDEX(AcctSub,MATCH(GL_Paste!$B7730&amp;"",AcctCode,0)),"UNKNOWN"))</f>
        <v/>
      </c>
    </row>
    <row r="7734">
      <c r="A7734" s="40">
        <f>IF(GL_Paste!$B7731="","",N(GL_Paste!$H7731)-N(GL_Paste!$G7731))</f>
        <v/>
      </c>
      <c r="B7734" s="43">
        <f>IF(GL_Paste!$B7731="","",DATE(YEAR(GL_Paste!$E7731),MONTH(GL_Paste!$E7731),1))</f>
        <v/>
      </c>
      <c r="C7734">
        <f>IF(GL_Paste!$B7731="","",IF(TRIM(GL_Paste!$M7731)&lt;&gt;"",TRIM(GL_Paste!$M7731),IFERROR(MID(GL_Paste!$I7731,FIND("[",GL_Paste!$I7731)+1,FIND("]",GL_Paste!$I7731)-FIND("[",GL_Paste!$I7731)-1),"")))</f>
        <v/>
      </c>
      <c r="D7734">
        <f>IF(GL_Paste!$B7731="","",IFERROR(INDEX(DeptName,MATCH($C7734,DeptTag,0)),"UNALLOCATED"))</f>
        <v/>
      </c>
      <c r="E7734">
        <f>IF(GL_Paste!$B7731="","",IFERROR(INDEX(AcctCat,MATCH(GL_Paste!$B7731&amp;"",AcctCode,0)),"UNKNOWN"))</f>
        <v/>
      </c>
      <c r="F7734">
        <f>IF(GL_Paste!$B7731="","",IFERROR(INDEX(AcctSub,MATCH(GL_Paste!$B7731&amp;"",AcctCode,0)),"UNKNOWN"))</f>
        <v/>
      </c>
    </row>
    <row r="7735">
      <c r="A7735" s="40">
        <f>IF(GL_Paste!$B7732="","",N(GL_Paste!$H7732)-N(GL_Paste!$G7732))</f>
        <v/>
      </c>
      <c r="B7735" s="43">
        <f>IF(GL_Paste!$B7732="","",DATE(YEAR(GL_Paste!$E7732),MONTH(GL_Paste!$E7732),1))</f>
        <v/>
      </c>
      <c r="C7735">
        <f>IF(GL_Paste!$B7732="","",IF(TRIM(GL_Paste!$M7732)&lt;&gt;"",TRIM(GL_Paste!$M7732),IFERROR(MID(GL_Paste!$I7732,FIND("[",GL_Paste!$I7732)+1,FIND("]",GL_Paste!$I7732)-FIND("[",GL_Paste!$I7732)-1),"")))</f>
        <v/>
      </c>
      <c r="D7735">
        <f>IF(GL_Paste!$B7732="","",IFERROR(INDEX(DeptName,MATCH($C7735,DeptTag,0)),"UNALLOCATED"))</f>
        <v/>
      </c>
      <c r="E7735">
        <f>IF(GL_Paste!$B7732="","",IFERROR(INDEX(AcctCat,MATCH(GL_Paste!$B7732&amp;"",AcctCode,0)),"UNKNOWN"))</f>
        <v/>
      </c>
      <c r="F7735">
        <f>IF(GL_Paste!$B7732="","",IFERROR(INDEX(AcctSub,MATCH(GL_Paste!$B7732&amp;"",AcctCode,0)),"UNKNOWN"))</f>
        <v/>
      </c>
    </row>
    <row r="7736">
      <c r="A7736" s="40">
        <f>IF(GL_Paste!$B7733="","",N(GL_Paste!$H7733)-N(GL_Paste!$G7733))</f>
        <v/>
      </c>
      <c r="B7736" s="43">
        <f>IF(GL_Paste!$B7733="","",DATE(YEAR(GL_Paste!$E7733),MONTH(GL_Paste!$E7733),1))</f>
        <v/>
      </c>
      <c r="C7736">
        <f>IF(GL_Paste!$B7733="","",IF(TRIM(GL_Paste!$M7733)&lt;&gt;"",TRIM(GL_Paste!$M7733),IFERROR(MID(GL_Paste!$I7733,FIND("[",GL_Paste!$I7733)+1,FIND("]",GL_Paste!$I7733)-FIND("[",GL_Paste!$I7733)-1),"")))</f>
        <v/>
      </c>
      <c r="D7736">
        <f>IF(GL_Paste!$B7733="","",IFERROR(INDEX(DeptName,MATCH($C7736,DeptTag,0)),"UNALLOCATED"))</f>
        <v/>
      </c>
      <c r="E7736">
        <f>IF(GL_Paste!$B7733="","",IFERROR(INDEX(AcctCat,MATCH(GL_Paste!$B7733&amp;"",AcctCode,0)),"UNKNOWN"))</f>
        <v/>
      </c>
      <c r="F7736">
        <f>IF(GL_Paste!$B7733="","",IFERROR(INDEX(AcctSub,MATCH(GL_Paste!$B7733&amp;"",AcctCode,0)),"UNKNOWN"))</f>
        <v/>
      </c>
    </row>
    <row r="7737">
      <c r="A7737" s="40">
        <f>IF(GL_Paste!$B7734="","",N(GL_Paste!$H7734)-N(GL_Paste!$G7734))</f>
        <v/>
      </c>
      <c r="B7737" s="43">
        <f>IF(GL_Paste!$B7734="","",DATE(YEAR(GL_Paste!$E7734),MONTH(GL_Paste!$E7734),1))</f>
        <v/>
      </c>
      <c r="C7737">
        <f>IF(GL_Paste!$B7734="","",IF(TRIM(GL_Paste!$M7734)&lt;&gt;"",TRIM(GL_Paste!$M7734),IFERROR(MID(GL_Paste!$I7734,FIND("[",GL_Paste!$I7734)+1,FIND("]",GL_Paste!$I7734)-FIND("[",GL_Paste!$I7734)-1),"")))</f>
        <v/>
      </c>
      <c r="D7737">
        <f>IF(GL_Paste!$B7734="","",IFERROR(INDEX(DeptName,MATCH($C7737,DeptTag,0)),"UNALLOCATED"))</f>
        <v/>
      </c>
      <c r="E7737">
        <f>IF(GL_Paste!$B7734="","",IFERROR(INDEX(AcctCat,MATCH(GL_Paste!$B7734&amp;"",AcctCode,0)),"UNKNOWN"))</f>
        <v/>
      </c>
      <c r="F7737">
        <f>IF(GL_Paste!$B7734="","",IFERROR(INDEX(AcctSub,MATCH(GL_Paste!$B7734&amp;"",AcctCode,0)),"UNKNOWN"))</f>
        <v/>
      </c>
    </row>
    <row r="7738">
      <c r="A7738" s="40">
        <f>IF(GL_Paste!$B7735="","",N(GL_Paste!$H7735)-N(GL_Paste!$G7735))</f>
        <v/>
      </c>
      <c r="B7738" s="43">
        <f>IF(GL_Paste!$B7735="","",DATE(YEAR(GL_Paste!$E7735),MONTH(GL_Paste!$E7735),1))</f>
        <v/>
      </c>
      <c r="C7738">
        <f>IF(GL_Paste!$B7735="","",IF(TRIM(GL_Paste!$M7735)&lt;&gt;"",TRIM(GL_Paste!$M7735),IFERROR(MID(GL_Paste!$I7735,FIND("[",GL_Paste!$I7735)+1,FIND("]",GL_Paste!$I7735)-FIND("[",GL_Paste!$I7735)-1),"")))</f>
        <v/>
      </c>
      <c r="D7738">
        <f>IF(GL_Paste!$B7735="","",IFERROR(INDEX(DeptName,MATCH($C7738,DeptTag,0)),"UNALLOCATED"))</f>
        <v/>
      </c>
      <c r="E7738">
        <f>IF(GL_Paste!$B7735="","",IFERROR(INDEX(AcctCat,MATCH(GL_Paste!$B7735&amp;"",AcctCode,0)),"UNKNOWN"))</f>
        <v/>
      </c>
      <c r="F7738">
        <f>IF(GL_Paste!$B7735="","",IFERROR(INDEX(AcctSub,MATCH(GL_Paste!$B7735&amp;"",AcctCode,0)),"UNKNOWN"))</f>
        <v/>
      </c>
    </row>
    <row r="7739">
      <c r="A7739" s="40">
        <f>IF(GL_Paste!$B7736="","",N(GL_Paste!$H7736)-N(GL_Paste!$G7736))</f>
        <v/>
      </c>
      <c r="B7739" s="43">
        <f>IF(GL_Paste!$B7736="","",DATE(YEAR(GL_Paste!$E7736),MONTH(GL_Paste!$E7736),1))</f>
        <v/>
      </c>
      <c r="C7739">
        <f>IF(GL_Paste!$B7736="","",IF(TRIM(GL_Paste!$M7736)&lt;&gt;"",TRIM(GL_Paste!$M7736),IFERROR(MID(GL_Paste!$I7736,FIND("[",GL_Paste!$I7736)+1,FIND("]",GL_Paste!$I7736)-FIND("[",GL_Paste!$I7736)-1),"")))</f>
        <v/>
      </c>
      <c r="D7739">
        <f>IF(GL_Paste!$B7736="","",IFERROR(INDEX(DeptName,MATCH($C7739,DeptTag,0)),"UNALLOCATED"))</f>
        <v/>
      </c>
      <c r="E7739">
        <f>IF(GL_Paste!$B7736="","",IFERROR(INDEX(AcctCat,MATCH(GL_Paste!$B7736&amp;"",AcctCode,0)),"UNKNOWN"))</f>
        <v/>
      </c>
      <c r="F7739">
        <f>IF(GL_Paste!$B7736="","",IFERROR(INDEX(AcctSub,MATCH(GL_Paste!$B7736&amp;"",AcctCode,0)),"UNKNOWN"))</f>
        <v/>
      </c>
    </row>
    <row r="7740">
      <c r="A7740" s="40">
        <f>IF(GL_Paste!$B7737="","",N(GL_Paste!$H7737)-N(GL_Paste!$G7737))</f>
        <v/>
      </c>
      <c r="B7740" s="43">
        <f>IF(GL_Paste!$B7737="","",DATE(YEAR(GL_Paste!$E7737),MONTH(GL_Paste!$E7737),1))</f>
        <v/>
      </c>
      <c r="C7740">
        <f>IF(GL_Paste!$B7737="","",IF(TRIM(GL_Paste!$M7737)&lt;&gt;"",TRIM(GL_Paste!$M7737),IFERROR(MID(GL_Paste!$I7737,FIND("[",GL_Paste!$I7737)+1,FIND("]",GL_Paste!$I7737)-FIND("[",GL_Paste!$I7737)-1),"")))</f>
        <v/>
      </c>
      <c r="D7740">
        <f>IF(GL_Paste!$B7737="","",IFERROR(INDEX(DeptName,MATCH($C7740,DeptTag,0)),"UNALLOCATED"))</f>
        <v/>
      </c>
      <c r="E7740">
        <f>IF(GL_Paste!$B7737="","",IFERROR(INDEX(AcctCat,MATCH(GL_Paste!$B7737&amp;"",AcctCode,0)),"UNKNOWN"))</f>
        <v/>
      </c>
      <c r="F7740">
        <f>IF(GL_Paste!$B7737="","",IFERROR(INDEX(AcctSub,MATCH(GL_Paste!$B7737&amp;"",AcctCode,0)),"UNKNOWN"))</f>
        <v/>
      </c>
    </row>
    <row r="7741">
      <c r="A7741" s="40">
        <f>IF(GL_Paste!$B7738="","",N(GL_Paste!$H7738)-N(GL_Paste!$G7738))</f>
        <v/>
      </c>
      <c r="B7741" s="43">
        <f>IF(GL_Paste!$B7738="","",DATE(YEAR(GL_Paste!$E7738),MONTH(GL_Paste!$E7738),1))</f>
        <v/>
      </c>
      <c r="C7741">
        <f>IF(GL_Paste!$B7738="","",IF(TRIM(GL_Paste!$M7738)&lt;&gt;"",TRIM(GL_Paste!$M7738),IFERROR(MID(GL_Paste!$I7738,FIND("[",GL_Paste!$I7738)+1,FIND("]",GL_Paste!$I7738)-FIND("[",GL_Paste!$I7738)-1),"")))</f>
        <v/>
      </c>
      <c r="D7741">
        <f>IF(GL_Paste!$B7738="","",IFERROR(INDEX(DeptName,MATCH($C7741,DeptTag,0)),"UNALLOCATED"))</f>
        <v/>
      </c>
      <c r="E7741">
        <f>IF(GL_Paste!$B7738="","",IFERROR(INDEX(AcctCat,MATCH(GL_Paste!$B7738&amp;"",AcctCode,0)),"UNKNOWN"))</f>
        <v/>
      </c>
      <c r="F7741">
        <f>IF(GL_Paste!$B7738="","",IFERROR(INDEX(AcctSub,MATCH(GL_Paste!$B7738&amp;"",AcctCode,0)),"UNKNOWN"))</f>
        <v/>
      </c>
    </row>
    <row r="7742">
      <c r="A7742" s="40">
        <f>IF(GL_Paste!$B7739="","",N(GL_Paste!$H7739)-N(GL_Paste!$G7739))</f>
        <v/>
      </c>
      <c r="B7742" s="43">
        <f>IF(GL_Paste!$B7739="","",DATE(YEAR(GL_Paste!$E7739),MONTH(GL_Paste!$E7739),1))</f>
        <v/>
      </c>
      <c r="C7742">
        <f>IF(GL_Paste!$B7739="","",IF(TRIM(GL_Paste!$M7739)&lt;&gt;"",TRIM(GL_Paste!$M7739),IFERROR(MID(GL_Paste!$I7739,FIND("[",GL_Paste!$I7739)+1,FIND("]",GL_Paste!$I7739)-FIND("[",GL_Paste!$I7739)-1),"")))</f>
        <v/>
      </c>
      <c r="D7742">
        <f>IF(GL_Paste!$B7739="","",IFERROR(INDEX(DeptName,MATCH($C7742,DeptTag,0)),"UNALLOCATED"))</f>
        <v/>
      </c>
      <c r="E7742">
        <f>IF(GL_Paste!$B7739="","",IFERROR(INDEX(AcctCat,MATCH(GL_Paste!$B7739&amp;"",AcctCode,0)),"UNKNOWN"))</f>
        <v/>
      </c>
      <c r="F7742">
        <f>IF(GL_Paste!$B7739="","",IFERROR(INDEX(AcctSub,MATCH(GL_Paste!$B7739&amp;"",AcctCode,0)),"UNKNOWN"))</f>
        <v/>
      </c>
    </row>
    <row r="7743">
      <c r="A7743" s="40">
        <f>IF(GL_Paste!$B7740="","",N(GL_Paste!$H7740)-N(GL_Paste!$G7740))</f>
        <v/>
      </c>
      <c r="B7743" s="43">
        <f>IF(GL_Paste!$B7740="","",DATE(YEAR(GL_Paste!$E7740),MONTH(GL_Paste!$E7740),1))</f>
        <v/>
      </c>
      <c r="C7743">
        <f>IF(GL_Paste!$B7740="","",IF(TRIM(GL_Paste!$M7740)&lt;&gt;"",TRIM(GL_Paste!$M7740),IFERROR(MID(GL_Paste!$I7740,FIND("[",GL_Paste!$I7740)+1,FIND("]",GL_Paste!$I7740)-FIND("[",GL_Paste!$I7740)-1),"")))</f>
        <v/>
      </c>
      <c r="D7743">
        <f>IF(GL_Paste!$B7740="","",IFERROR(INDEX(DeptName,MATCH($C7743,DeptTag,0)),"UNALLOCATED"))</f>
        <v/>
      </c>
      <c r="E7743">
        <f>IF(GL_Paste!$B7740="","",IFERROR(INDEX(AcctCat,MATCH(GL_Paste!$B7740&amp;"",AcctCode,0)),"UNKNOWN"))</f>
        <v/>
      </c>
      <c r="F7743">
        <f>IF(GL_Paste!$B7740="","",IFERROR(INDEX(AcctSub,MATCH(GL_Paste!$B7740&amp;"",AcctCode,0)),"UNKNOWN"))</f>
        <v/>
      </c>
    </row>
    <row r="7744">
      <c r="A7744" s="40">
        <f>IF(GL_Paste!$B7741="","",N(GL_Paste!$H7741)-N(GL_Paste!$G7741))</f>
        <v/>
      </c>
      <c r="B7744" s="43">
        <f>IF(GL_Paste!$B7741="","",DATE(YEAR(GL_Paste!$E7741),MONTH(GL_Paste!$E7741),1))</f>
        <v/>
      </c>
      <c r="C7744">
        <f>IF(GL_Paste!$B7741="","",IF(TRIM(GL_Paste!$M7741)&lt;&gt;"",TRIM(GL_Paste!$M7741),IFERROR(MID(GL_Paste!$I7741,FIND("[",GL_Paste!$I7741)+1,FIND("]",GL_Paste!$I7741)-FIND("[",GL_Paste!$I7741)-1),"")))</f>
        <v/>
      </c>
      <c r="D7744">
        <f>IF(GL_Paste!$B7741="","",IFERROR(INDEX(DeptName,MATCH($C7744,DeptTag,0)),"UNALLOCATED"))</f>
        <v/>
      </c>
      <c r="E7744">
        <f>IF(GL_Paste!$B7741="","",IFERROR(INDEX(AcctCat,MATCH(GL_Paste!$B7741&amp;"",AcctCode,0)),"UNKNOWN"))</f>
        <v/>
      </c>
      <c r="F7744">
        <f>IF(GL_Paste!$B7741="","",IFERROR(INDEX(AcctSub,MATCH(GL_Paste!$B7741&amp;"",AcctCode,0)),"UNKNOWN"))</f>
        <v/>
      </c>
    </row>
    <row r="7745">
      <c r="A7745" s="40">
        <f>IF(GL_Paste!$B7742="","",N(GL_Paste!$H7742)-N(GL_Paste!$G7742))</f>
        <v/>
      </c>
      <c r="B7745" s="43">
        <f>IF(GL_Paste!$B7742="","",DATE(YEAR(GL_Paste!$E7742),MONTH(GL_Paste!$E7742),1))</f>
        <v/>
      </c>
      <c r="C7745">
        <f>IF(GL_Paste!$B7742="","",IF(TRIM(GL_Paste!$M7742)&lt;&gt;"",TRIM(GL_Paste!$M7742),IFERROR(MID(GL_Paste!$I7742,FIND("[",GL_Paste!$I7742)+1,FIND("]",GL_Paste!$I7742)-FIND("[",GL_Paste!$I7742)-1),"")))</f>
        <v/>
      </c>
      <c r="D7745">
        <f>IF(GL_Paste!$B7742="","",IFERROR(INDEX(DeptName,MATCH($C7745,DeptTag,0)),"UNALLOCATED"))</f>
        <v/>
      </c>
      <c r="E7745">
        <f>IF(GL_Paste!$B7742="","",IFERROR(INDEX(AcctCat,MATCH(GL_Paste!$B7742&amp;"",AcctCode,0)),"UNKNOWN"))</f>
        <v/>
      </c>
      <c r="F7745">
        <f>IF(GL_Paste!$B7742="","",IFERROR(INDEX(AcctSub,MATCH(GL_Paste!$B7742&amp;"",AcctCode,0)),"UNKNOWN"))</f>
        <v/>
      </c>
    </row>
    <row r="7746">
      <c r="A7746" s="40">
        <f>IF(GL_Paste!$B7743="","",N(GL_Paste!$H7743)-N(GL_Paste!$G7743))</f>
        <v/>
      </c>
      <c r="B7746" s="43">
        <f>IF(GL_Paste!$B7743="","",DATE(YEAR(GL_Paste!$E7743),MONTH(GL_Paste!$E7743),1))</f>
        <v/>
      </c>
      <c r="C7746">
        <f>IF(GL_Paste!$B7743="","",IF(TRIM(GL_Paste!$M7743)&lt;&gt;"",TRIM(GL_Paste!$M7743),IFERROR(MID(GL_Paste!$I7743,FIND("[",GL_Paste!$I7743)+1,FIND("]",GL_Paste!$I7743)-FIND("[",GL_Paste!$I7743)-1),"")))</f>
        <v/>
      </c>
      <c r="D7746">
        <f>IF(GL_Paste!$B7743="","",IFERROR(INDEX(DeptName,MATCH($C7746,DeptTag,0)),"UNALLOCATED"))</f>
        <v/>
      </c>
      <c r="E7746">
        <f>IF(GL_Paste!$B7743="","",IFERROR(INDEX(AcctCat,MATCH(GL_Paste!$B7743&amp;"",AcctCode,0)),"UNKNOWN"))</f>
        <v/>
      </c>
      <c r="F7746">
        <f>IF(GL_Paste!$B7743="","",IFERROR(INDEX(AcctSub,MATCH(GL_Paste!$B7743&amp;"",AcctCode,0)),"UNKNOWN"))</f>
        <v/>
      </c>
    </row>
    <row r="7747">
      <c r="A7747" s="40">
        <f>IF(GL_Paste!$B7744="","",N(GL_Paste!$H7744)-N(GL_Paste!$G7744))</f>
        <v/>
      </c>
      <c r="B7747" s="43">
        <f>IF(GL_Paste!$B7744="","",DATE(YEAR(GL_Paste!$E7744),MONTH(GL_Paste!$E7744),1))</f>
        <v/>
      </c>
      <c r="C7747">
        <f>IF(GL_Paste!$B7744="","",IF(TRIM(GL_Paste!$M7744)&lt;&gt;"",TRIM(GL_Paste!$M7744),IFERROR(MID(GL_Paste!$I7744,FIND("[",GL_Paste!$I7744)+1,FIND("]",GL_Paste!$I7744)-FIND("[",GL_Paste!$I7744)-1),"")))</f>
        <v/>
      </c>
      <c r="D7747">
        <f>IF(GL_Paste!$B7744="","",IFERROR(INDEX(DeptName,MATCH($C7747,DeptTag,0)),"UNALLOCATED"))</f>
        <v/>
      </c>
      <c r="E7747">
        <f>IF(GL_Paste!$B7744="","",IFERROR(INDEX(AcctCat,MATCH(GL_Paste!$B7744&amp;"",AcctCode,0)),"UNKNOWN"))</f>
        <v/>
      </c>
      <c r="F7747">
        <f>IF(GL_Paste!$B7744="","",IFERROR(INDEX(AcctSub,MATCH(GL_Paste!$B7744&amp;"",AcctCode,0)),"UNKNOWN"))</f>
        <v/>
      </c>
    </row>
    <row r="7748">
      <c r="A7748" s="40">
        <f>IF(GL_Paste!$B7745="","",N(GL_Paste!$H7745)-N(GL_Paste!$G7745))</f>
        <v/>
      </c>
      <c r="B7748" s="43">
        <f>IF(GL_Paste!$B7745="","",DATE(YEAR(GL_Paste!$E7745),MONTH(GL_Paste!$E7745),1))</f>
        <v/>
      </c>
      <c r="C7748">
        <f>IF(GL_Paste!$B7745="","",IF(TRIM(GL_Paste!$M7745)&lt;&gt;"",TRIM(GL_Paste!$M7745),IFERROR(MID(GL_Paste!$I7745,FIND("[",GL_Paste!$I7745)+1,FIND("]",GL_Paste!$I7745)-FIND("[",GL_Paste!$I7745)-1),"")))</f>
        <v/>
      </c>
      <c r="D7748">
        <f>IF(GL_Paste!$B7745="","",IFERROR(INDEX(DeptName,MATCH($C7748,DeptTag,0)),"UNALLOCATED"))</f>
        <v/>
      </c>
      <c r="E7748">
        <f>IF(GL_Paste!$B7745="","",IFERROR(INDEX(AcctCat,MATCH(GL_Paste!$B7745&amp;"",AcctCode,0)),"UNKNOWN"))</f>
        <v/>
      </c>
      <c r="F7748">
        <f>IF(GL_Paste!$B7745="","",IFERROR(INDEX(AcctSub,MATCH(GL_Paste!$B7745&amp;"",AcctCode,0)),"UNKNOWN"))</f>
        <v/>
      </c>
    </row>
    <row r="7749">
      <c r="A7749" s="40">
        <f>IF(GL_Paste!$B7746="","",N(GL_Paste!$H7746)-N(GL_Paste!$G7746))</f>
        <v/>
      </c>
      <c r="B7749" s="43">
        <f>IF(GL_Paste!$B7746="","",DATE(YEAR(GL_Paste!$E7746),MONTH(GL_Paste!$E7746),1))</f>
        <v/>
      </c>
      <c r="C7749">
        <f>IF(GL_Paste!$B7746="","",IF(TRIM(GL_Paste!$M7746)&lt;&gt;"",TRIM(GL_Paste!$M7746),IFERROR(MID(GL_Paste!$I7746,FIND("[",GL_Paste!$I7746)+1,FIND("]",GL_Paste!$I7746)-FIND("[",GL_Paste!$I7746)-1),"")))</f>
        <v/>
      </c>
      <c r="D7749">
        <f>IF(GL_Paste!$B7746="","",IFERROR(INDEX(DeptName,MATCH($C7749,DeptTag,0)),"UNALLOCATED"))</f>
        <v/>
      </c>
      <c r="E7749">
        <f>IF(GL_Paste!$B7746="","",IFERROR(INDEX(AcctCat,MATCH(GL_Paste!$B7746&amp;"",AcctCode,0)),"UNKNOWN"))</f>
        <v/>
      </c>
      <c r="F7749">
        <f>IF(GL_Paste!$B7746="","",IFERROR(INDEX(AcctSub,MATCH(GL_Paste!$B7746&amp;"",AcctCode,0)),"UNKNOWN"))</f>
        <v/>
      </c>
    </row>
    <row r="7750">
      <c r="A7750" s="40">
        <f>IF(GL_Paste!$B7747="","",N(GL_Paste!$H7747)-N(GL_Paste!$G7747))</f>
        <v/>
      </c>
      <c r="B7750" s="43">
        <f>IF(GL_Paste!$B7747="","",DATE(YEAR(GL_Paste!$E7747),MONTH(GL_Paste!$E7747),1))</f>
        <v/>
      </c>
      <c r="C7750">
        <f>IF(GL_Paste!$B7747="","",IF(TRIM(GL_Paste!$M7747)&lt;&gt;"",TRIM(GL_Paste!$M7747),IFERROR(MID(GL_Paste!$I7747,FIND("[",GL_Paste!$I7747)+1,FIND("]",GL_Paste!$I7747)-FIND("[",GL_Paste!$I7747)-1),"")))</f>
        <v/>
      </c>
      <c r="D7750">
        <f>IF(GL_Paste!$B7747="","",IFERROR(INDEX(DeptName,MATCH($C7750,DeptTag,0)),"UNALLOCATED"))</f>
        <v/>
      </c>
      <c r="E7750">
        <f>IF(GL_Paste!$B7747="","",IFERROR(INDEX(AcctCat,MATCH(GL_Paste!$B7747&amp;"",AcctCode,0)),"UNKNOWN"))</f>
        <v/>
      </c>
      <c r="F7750">
        <f>IF(GL_Paste!$B7747="","",IFERROR(INDEX(AcctSub,MATCH(GL_Paste!$B7747&amp;"",AcctCode,0)),"UNKNOWN"))</f>
        <v/>
      </c>
    </row>
    <row r="7751">
      <c r="A7751" s="40">
        <f>IF(GL_Paste!$B7748="","",N(GL_Paste!$H7748)-N(GL_Paste!$G7748))</f>
        <v/>
      </c>
      <c r="B7751" s="43">
        <f>IF(GL_Paste!$B7748="","",DATE(YEAR(GL_Paste!$E7748),MONTH(GL_Paste!$E7748),1))</f>
        <v/>
      </c>
      <c r="C7751">
        <f>IF(GL_Paste!$B7748="","",IF(TRIM(GL_Paste!$M7748)&lt;&gt;"",TRIM(GL_Paste!$M7748),IFERROR(MID(GL_Paste!$I7748,FIND("[",GL_Paste!$I7748)+1,FIND("]",GL_Paste!$I7748)-FIND("[",GL_Paste!$I7748)-1),"")))</f>
        <v/>
      </c>
      <c r="D7751">
        <f>IF(GL_Paste!$B7748="","",IFERROR(INDEX(DeptName,MATCH($C7751,DeptTag,0)),"UNALLOCATED"))</f>
        <v/>
      </c>
      <c r="E7751">
        <f>IF(GL_Paste!$B7748="","",IFERROR(INDEX(AcctCat,MATCH(GL_Paste!$B7748&amp;"",AcctCode,0)),"UNKNOWN"))</f>
        <v/>
      </c>
      <c r="F7751">
        <f>IF(GL_Paste!$B7748="","",IFERROR(INDEX(AcctSub,MATCH(GL_Paste!$B7748&amp;"",AcctCode,0)),"UNKNOWN"))</f>
        <v/>
      </c>
    </row>
    <row r="7752">
      <c r="A7752" s="40">
        <f>IF(GL_Paste!$B7749="","",N(GL_Paste!$H7749)-N(GL_Paste!$G7749))</f>
        <v/>
      </c>
      <c r="B7752" s="43">
        <f>IF(GL_Paste!$B7749="","",DATE(YEAR(GL_Paste!$E7749),MONTH(GL_Paste!$E7749),1))</f>
        <v/>
      </c>
      <c r="C7752">
        <f>IF(GL_Paste!$B7749="","",IF(TRIM(GL_Paste!$M7749)&lt;&gt;"",TRIM(GL_Paste!$M7749),IFERROR(MID(GL_Paste!$I7749,FIND("[",GL_Paste!$I7749)+1,FIND("]",GL_Paste!$I7749)-FIND("[",GL_Paste!$I7749)-1),"")))</f>
        <v/>
      </c>
      <c r="D7752">
        <f>IF(GL_Paste!$B7749="","",IFERROR(INDEX(DeptName,MATCH($C7752,DeptTag,0)),"UNALLOCATED"))</f>
        <v/>
      </c>
      <c r="E7752">
        <f>IF(GL_Paste!$B7749="","",IFERROR(INDEX(AcctCat,MATCH(GL_Paste!$B7749&amp;"",AcctCode,0)),"UNKNOWN"))</f>
        <v/>
      </c>
      <c r="F7752">
        <f>IF(GL_Paste!$B7749="","",IFERROR(INDEX(AcctSub,MATCH(GL_Paste!$B7749&amp;"",AcctCode,0)),"UNKNOWN"))</f>
        <v/>
      </c>
    </row>
    <row r="7753">
      <c r="A7753" s="40">
        <f>IF(GL_Paste!$B7750="","",N(GL_Paste!$H7750)-N(GL_Paste!$G7750))</f>
        <v/>
      </c>
      <c r="B7753" s="43">
        <f>IF(GL_Paste!$B7750="","",DATE(YEAR(GL_Paste!$E7750),MONTH(GL_Paste!$E7750),1))</f>
        <v/>
      </c>
      <c r="C7753">
        <f>IF(GL_Paste!$B7750="","",IF(TRIM(GL_Paste!$M7750)&lt;&gt;"",TRIM(GL_Paste!$M7750),IFERROR(MID(GL_Paste!$I7750,FIND("[",GL_Paste!$I7750)+1,FIND("]",GL_Paste!$I7750)-FIND("[",GL_Paste!$I7750)-1),"")))</f>
        <v/>
      </c>
      <c r="D7753">
        <f>IF(GL_Paste!$B7750="","",IFERROR(INDEX(DeptName,MATCH($C7753,DeptTag,0)),"UNALLOCATED"))</f>
        <v/>
      </c>
      <c r="E7753">
        <f>IF(GL_Paste!$B7750="","",IFERROR(INDEX(AcctCat,MATCH(GL_Paste!$B7750&amp;"",AcctCode,0)),"UNKNOWN"))</f>
        <v/>
      </c>
      <c r="F7753">
        <f>IF(GL_Paste!$B7750="","",IFERROR(INDEX(AcctSub,MATCH(GL_Paste!$B7750&amp;"",AcctCode,0)),"UNKNOWN"))</f>
        <v/>
      </c>
    </row>
    <row r="7754">
      <c r="A7754" s="40">
        <f>IF(GL_Paste!$B7751="","",N(GL_Paste!$H7751)-N(GL_Paste!$G7751))</f>
        <v/>
      </c>
      <c r="B7754" s="43">
        <f>IF(GL_Paste!$B7751="","",DATE(YEAR(GL_Paste!$E7751),MONTH(GL_Paste!$E7751),1))</f>
        <v/>
      </c>
      <c r="C7754">
        <f>IF(GL_Paste!$B7751="","",IF(TRIM(GL_Paste!$M7751)&lt;&gt;"",TRIM(GL_Paste!$M7751),IFERROR(MID(GL_Paste!$I7751,FIND("[",GL_Paste!$I7751)+1,FIND("]",GL_Paste!$I7751)-FIND("[",GL_Paste!$I7751)-1),"")))</f>
        <v/>
      </c>
      <c r="D7754">
        <f>IF(GL_Paste!$B7751="","",IFERROR(INDEX(DeptName,MATCH($C7754,DeptTag,0)),"UNALLOCATED"))</f>
        <v/>
      </c>
      <c r="E7754">
        <f>IF(GL_Paste!$B7751="","",IFERROR(INDEX(AcctCat,MATCH(GL_Paste!$B7751&amp;"",AcctCode,0)),"UNKNOWN"))</f>
        <v/>
      </c>
      <c r="F7754">
        <f>IF(GL_Paste!$B7751="","",IFERROR(INDEX(AcctSub,MATCH(GL_Paste!$B7751&amp;"",AcctCode,0)),"UNKNOWN"))</f>
        <v/>
      </c>
    </row>
    <row r="7755">
      <c r="A7755" s="40">
        <f>IF(GL_Paste!$B7752="","",N(GL_Paste!$H7752)-N(GL_Paste!$G7752))</f>
        <v/>
      </c>
      <c r="B7755" s="43">
        <f>IF(GL_Paste!$B7752="","",DATE(YEAR(GL_Paste!$E7752),MONTH(GL_Paste!$E7752),1))</f>
        <v/>
      </c>
      <c r="C7755">
        <f>IF(GL_Paste!$B7752="","",IF(TRIM(GL_Paste!$M7752)&lt;&gt;"",TRIM(GL_Paste!$M7752),IFERROR(MID(GL_Paste!$I7752,FIND("[",GL_Paste!$I7752)+1,FIND("]",GL_Paste!$I7752)-FIND("[",GL_Paste!$I7752)-1),"")))</f>
        <v/>
      </c>
      <c r="D7755">
        <f>IF(GL_Paste!$B7752="","",IFERROR(INDEX(DeptName,MATCH($C7755,DeptTag,0)),"UNALLOCATED"))</f>
        <v/>
      </c>
      <c r="E7755">
        <f>IF(GL_Paste!$B7752="","",IFERROR(INDEX(AcctCat,MATCH(GL_Paste!$B7752&amp;"",AcctCode,0)),"UNKNOWN"))</f>
        <v/>
      </c>
      <c r="F7755">
        <f>IF(GL_Paste!$B7752="","",IFERROR(INDEX(AcctSub,MATCH(GL_Paste!$B7752&amp;"",AcctCode,0)),"UNKNOWN"))</f>
        <v/>
      </c>
    </row>
    <row r="7756">
      <c r="A7756" s="40">
        <f>IF(GL_Paste!$B7753="","",N(GL_Paste!$H7753)-N(GL_Paste!$G7753))</f>
        <v/>
      </c>
      <c r="B7756" s="43">
        <f>IF(GL_Paste!$B7753="","",DATE(YEAR(GL_Paste!$E7753),MONTH(GL_Paste!$E7753),1))</f>
        <v/>
      </c>
      <c r="C7756">
        <f>IF(GL_Paste!$B7753="","",IF(TRIM(GL_Paste!$M7753)&lt;&gt;"",TRIM(GL_Paste!$M7753),IFERROR(MID(GL_Paste!$I7753,FIND("[",GL_Paste!$I7753)+1,FIND("]",GL_Paste!$I7753)-FIND("[",GL_Paste!$I7753)-1),"")))</f>
        <v/>
      </c>
      <c r="D7756">
        <f>IF(GL_Paste!$B7753="","",IFERROR(INDEX(DeptName,MATCH($C7756,DeptTag,0)),"UNALLOCATED"))</f>
        <v/>
      </c>
      <c r="E7756">
        <f>IF(GL_Paste!$B7753="","",IFERROR(INDEX(AcctCat,MATCH(GL_Paste!$B7753&amp;"",AcctCode,0)),"UNKNOWN"))</f>
        <v/>
      </c>
      <c r="F7756">
        <f>IF(GL_Paste!$B7753="","",IFERROR(INDEX(AcctSub,MATCH(GL_Paste!$B7753&amp;"",AcctCode,0)),"UNKNOWN"))</f>
        <v/>
      </c>
    </row>
    <row r="7757">
      <c r="A7757" s="40">
        <f>IF(GL_Paste!$B7754="","",N(GL_Paste!$H7754)-N(GL_Paste!$G7754))</f>
        <v/>
      </c>
      <c r="B7757" s="43">
        <f>IF(GL_Paste!$B7754="","",DATE(YEAR(GL_Paste!$E7754),MONTH(GL_Paste!$E7754),1))</f>
        <v/>
      </c>
      <c r="C7757">
        <f>IF(GL_Paste!$B7754="","",IF(TRIM(GL_Paste!$M7754)&lt;&gt;"",TRIM(GL_Paste!$M7754),IFERROR(MID(GL_Paste!$I7754,FIND("[",GL_Paste!$I7754)+1,FIND("]",GL_Paste!$I7754)-FIND("[",GL_Paste!$I7754)-1),"")))</f>
        <v/>
      </c>
      <c r="D7757">
        <f>IF(GL_Paste!$B7754="","",IFERROR(INDEX(DeptName,MATCH($C7757,DeptTag,0)),"UNALLOCATED"))</f>
        <v/>
      </c>
      <c r="E7757">
        <f>IF(GL_Paste!$B7754="","",IFERROR(INDEX(AcctCat,MATCH(GL_Paste!$B7754&amp;"",AcctCode,0)),"UNKNOWN"))</f>
        <v/>
      </c>
      <c r="F7757">
        <f>IF(GL_Paste!$B7754="","",IFERROR(INDEX(AcctSub,MATCH(GL_Paste!$B7754&amp;"",AcctCode,0)),"UNKNOWN"))</f>
        <v/>
      </c>
    </row>
    <row r="7758">
      <c r="A7758" s="40">
        <f>IF(GL_Paste!$B7755="","",N(GL_Paste!$H7755)-N(GL_Paste!$G7755))</f>
        <v/>
      </c>
      <c r="B7758" s="43">
        <f>IF(GL_Paste!$B7755="","",DATE(YEAR(GL_Paste!$E7755),MONTH(GL_Paste!$E7755),1))</f>
        <v/>
      </c>
      <c r="C7758">
        <f>IF(GL_Paste!$B7755="","",IF(TRIM(GL_Paste!$M7755)&lt;&gt;"",TRIM(GL_Paste!$M7755),IFERROR(MID(GL_Paste!$I7755,FIND("[",GL_Paste!$I7755)+1,FIND("]",GL_Paste!$I7755)-FIND("[",GL_Paste!$I7755)-1),"")))</f>
        <v/>
      </c>
      <c r="D7758">
        <f>IF(GL_Paste!$B7755="","",IFERROR(INDEX(DeptName,MATCH($C7758,DeptTag,0)),"UNALLOCATED"))</f>
        <v/>
      </c>
      <c r="E7758">
        <f>IF(GL_Paste!$B7755="","",IFERROR(INDEX(AcctCat,MATCH(GL_Paste!$B7755&amp;"",AcctCode,0)),"UNKNOWN"))</f>
        <v/>
      </c>
      <c r="F7758">
        <f>IF(GL_Paste!$B7755="","",IFERROR(INDEX(AcctSub,MATCH(GL_Paste!$B7755&amp;"",AcctCode,0)),"UNKNOWN"))</f>
        <v/>
      </c>
    </row>
    <row r="7759">
      <c r="A7759" s="40">
        <f>IF(GL_Paste!$B7756="","",N(GL_Paste!$H7756)-N(GL_Paste!$G7756))</f>
        <v/>
      </c>
      <c r="B7759" s="43">
        <f>IF(GL_Paste!$B7756="","",DATE(YEAR(GL_Paste!$E7756),MONTH(GL_Paste!$E7756),1))</f>
        <v/>
      </c>
      <c r="C7759">
        <f>IF(GL_Paste!$B7756="","",IF(TRIM(GL_Paste!$M7756)&lt;&gt;"",TRIM(GL_Paste!$M7756),IFERROR(MID(GL_Paste!$I7756,FIND("[",GL_Paste!$I7756)+1,FIND("]",GL_Paste!$I7756)-FIND("[",GL_Paste!$I7756)-1),"")))</f>
        <v/>
      </c>
      <c r="D7759">
        <f>IF(GL_Paste!$B7756="","",IFERROR(INDEX(DeptName,MATCH($C7759,DeptTag,0)),"UNALLOCATED"))</f>
        <v/>
      </c>
      <c r="E7759">
        <f>IF(GL_Paste!$B7756="","",IFERROR(INDEX(AcctCat,MATCH(GL_Paste!$B7756&amp;"",AcctCode,0)),"UNKNOWN"))</f>
        <v/>
      </c>
      <c r="F7759">
        <f>IF(GL_Paste!$B7756="","",IFERROR(INDEX(AcctSub,MATCH(GL_Paste!$B7756&amp;"",AcctCode,0)),"UNKNOWN"))</f>
        <v/>
      </c>
    </row>
    <row r="7760">
      <c r="A7760" s="40">
        <f>IF(GL_Paste!$B7757="","",N(GL_Paste!$H7757)-N(GL_Paste!$G7757))</f>
        <v/>
      </c>
      <c r="B7760" s="43">
        <f>IF(GL_Paste!$B7757="","",DATE(YEAR(GL_Paste!$E7757),MONTH(GL_Paste!$E7757),1))</f>
        <v/>
      </c>
      <c r="C7760">
        <f>IF(GL_Paste!$B7757="","",IF(TRIM(GL_Paste!$M7757)&lt;&gt;"",TRIM(GL_Paste!$M7757),IFERROR(MID(GL_Paste!$I7757,FIND("[",GL_Paste!$I7757)+1,FIND("]",GL_Paste!$I7757)-FIND("[",GL_Paste!$I7757)-1),"")))</f>
        <v/>
      </c>
      <c r="D7760">
        <f>IF(GL_Paste!$B7757="","",IFERROR(INDEX(DeptName,MATCH($C7760,DeptTag,0)),"UNALLOCATED"))</f>
        <v/>
      </c>
      <c r="E7760">
        <f>IF(GL_Paste!$B7757="","",IFERROR(INDEX(AcctCat,MATCH(GL_Paste!$B7757&amp;"",AcctCode,0)),"UNKNOWN"))</f>
        <v/>
      </c>
      <c r="F7760">
        <f>IF(GL_Paste!$B7757="","",IFERROR(INDEX(AcctSub,MATCH(GL_Paste!$B7757&amp;"",AcctCode,0)),"UNKNOWN"))</f>
        <v/>
      </c>
    </row>
    <row r="7761">
      <c r="A7761" s="40">
        <f>IF(GL_Paste!$B7758="","",N(GL_Paste!$H7758)-N(GL_Paste!$G7758))</f>
        <v/>
      </c>
      <c r="B7761" s="43">
        <f>IF(GL_Paste!$B7758="","",DATE(YEAR(GL_Paste!$E7758),MONTH(GL_Paste!$E7758),1))</f>
        <v/>
      </c>
      <c r="C7761">
        <f>IF(GL_Paste!$B7758="","",IF(TRIM(GL_Paste!$M7758)&lt;&gt;"",TRIM(GL_Paste!$M7758),IFERROR(MID(GL_Paste!$I7758,FIND("[",GL_Paste!$I7758)+1,FIND("]",GL_Paste!$I7758)-FIND("[",GL_Paste!$I7758)-1),"")))</f>
        <v/>
      </c>
      <c r="D7761">
        <f>IF(GL_Paste!$B7758="","",IFERROR(INDEX(DeptName,MATCH($C7761,DeptTag,0)),"UNALLOCATED"))</f>
        <v/>
      </c>
      <c r="E7761">
        <f>IF(GL_Paste!$B7758="","",IFERROR(INDEX(AcctCat,MATCH(GL_Paste!$B7758&amp;"",AcctCode,0)),"UNKNOWN"))</f>
        <v/>
      </c>
      <c r="F7761">
        <f>IF(GL_Paste!$B7758="","",IFERROR(INDEX(AcctSub,MATCH(GL_Paste!$B7758&amp;"",AcctCode,0)),"UNKNOWN"))</f>
        <v/>
      </c>
    </row>
    <row r="7762">
      <c r="A7762" s="40">
        <f>IF(GL_Paste!$B7759="","",N(GL_Paste!$H7759)-N(GL_Paste!$G7759))</f>
        <v/>
      </c>
      <c r="B7762" s="43">
        <f>IF(GL_Paste!$B7759="","",DATE(YEAR(GL_Paste!$E7759),MONTH(GL_Paste!$E7759),1))</f>
        <v/>
      </c>
      <c r="C7762">
        <f>IF(GL_Paste!$B7759="","",IF(TRIM(GL_Paste!$M7759)&lt;&gt;"",TRIM(GL_Paste!$M7759),IFERROR(MID(GL_Paste!$I7759,FIND("[",GL_Paste!$I7759)+1,FIND("]",GL_Paste!$I7759)-FIND("[",GL_Paste!$I7759)-1),"")))</f>
        <v/>
      </c>
      <c r="D7762">
        <f>IF(GL_Paste!$B7759="","",IFERROR(INDEX(DeptName,MATCH($C7762,DeptTag,0)),"UNALLOCATED"))</f>
        <v/>
      </c>
      <c r="E7762">
        <f>IF(GL_Paste!$B7759="","",IFERROR(INDEX(AcctCat,MATCH(GL_Paste!$B7759&amp;"",AcctCode,0)),"UNKNOWN"))</f>
        <v/>
      </c>
      <c r="F7762">
        <f>IF(GL_Paste!$B7759="","",IFERROR(INDEX(AcctSub,MATCH(GL_Paste!$B7759&amp;"",AcctCode,0)),"UNKNOWN"))</f>
        <v/>
      </c>
    </row>
    <row r="7763">
      <c r="A7763" s="40">
        <f>IF(GL_Paste!$B7760="","",N(GL_Paste!$H7760)-N(GL_Paste!$G7760))</f>
        <v/>
      </c>
      <c r="B7763" s="43">
        <f>IF(GL_Paste!$B7760="","",DATE(YEAR(GL_Paste!$E7760),MONTH(GL_Paste!$E7760),1))</f>
        <v/>
      </c>
      <c r="C7763">
        <f>IF(GL_Paste!$B7760="","",IF(TRIM(GL_Paste!$M7760)&lt;&gt;"",TRIM(GL_Paste!$M7760),IFERROR(MID(GL_Paste!$I7760,FIND("[",GL_Paste!$I7760)+1,FIND("]",GL_Paste!$I7760)-FIND("[",GL_Paste!$I7760)-1),"")))</f>
        <v/>
      </c>
      <c r="D7763">
        <f>IF(GL_Paste!$B7760="","",IFERROR(INDEX(DeptName,MATCH($C7763,DeptTag,0)),"UNALLOCATED"))</f>
        <v/>
      </c>
      <c r="E7763">
        <f>IF(GL_Paste!$B7760="","",IFERROR(INDEX(AcctCat,MATCH(GL_Paste!$B7760&amp;"",AcctCode,0)),"UNKNOWN"))</f>
        <v/>
      </c>
      <c r="F7763">
        <f>IF(GL_Paste!$B7760="","",IFERROR(INDEX(AcctSub,MATCH(GL_Paste!$B7760&amp;"",AcctCode,0)),"UNKNOWN"))</f>
        <v/>
      </c>
    </row>
    <row r="7764">
      <c r="A7764" s="40">
        <f>IF(GL_Paste!$B7761="","",N(GL_Paste!$H7761)-N(GL_Paste!$G7761))</f>
        <v/>
      </c>
      <c r="B7764" s="43">
        <f>IF(GL_Paste!$B7761="","",DATE(YEAR(GL_Paste!$E7761),MONTH(GL_Paste!$E7761),1))</f>
        <v/>
      </c>
      <c r="C7764">
        <f>IF(GL_Paste!$B7761="","",IF(TRIM(GL_Paste!$M7761)&lt;&gt;"",TRIM(GL_Paste!$M7761),IFERROR(MID(GL_Paste!$I7761,FIND("[",GL_Paste!$I7761)+1,FIND("]",GL_Paste!$I7761)-FIND("[",GL_Paste!$I7761)-1),"")))</f>
        <v/>
      </c>
      <c r="D7764">
        <f>IF(GL_Paste!$B7761="","",IFERROR(INDEX(DeptName,MATCH($C7764,DeptTag,0)),"UNALLOCATED"))</f>
        <v/>
      </c>
      <c r="E7764">
        <f>IF(GL_Paste!$B7761="","",IFERROR(INDEX(AcctCat,MATCH(GL_Paste!$B7761&amp;"",AcctCode,0)),"UNKNOWN"))</f>
        <v/>
      </c>
      <c r="F7764">
        <f>IF(GL_Paste!$B7761="","",IFERROR(INDEX(AcctSub,MATCH(GL_Paste!$B7761&amp;"",AcctCode,0)),"UNKNOWN"))</f>
        <v/>
      </c>
    </row>
    <row r="7765">
      <c r="A7765" s="40">
        <f>IF(GL_Paste!$B7762="","",N(GL_Paste!$H7762)-N(GL_Paste!$G7762))</f>
        <v/>
      </c>
      <c r="B7765" s="43">
        <f>IF(GL_Paste!$B7762="","",DATE(YEAR(GL_Paste!$E7762),MONTH(GL_Paste!$E7762),1))</f>
        <v/>
      </c>
      <c r="C7765">
        <f>IF(GL_Paste!$B7762="","",IF(TRIM(GL_Paste!$M7762)&lt;&gt;"",TRIM(GL_Paste!$M7762),IFERROR(MID(GL_Paste!$I7762,FIND("[",GL_Paste!$I7762)+1,FIND("]",GL_Paste!$I7762)-FIND("[",GL_Paste!$I7762)-1),"")))</f>
        <v/>
      </c>
      <c r="D7765">
        <f>IF(GL_Paste!$B7762="","",IFERROR(INDEX(DeptName,MATCH($C7765,DeptTag,0)),"UNALLOCATED"))</f>
        <v/>
      </c>
      <c r="E7765">
        <f>IF(GL_Paste!$B7762="","",IFERROR(INDEX(AcctCat,MATCH(GL_Paste!$B7762&amp;"",AcctCode,0)),"UNKNOWN"))</f>
        <v/>
      </c>
      <c r="F7765">
        <f>IF(GL_Paste!$B7762="","",IFERROR(INDEX(AcctSub,MATCH(GL_Paste!$B7762&amp;"",AcctCode,0)),"UNKNOWN"))</f>
        <v/>
      </c>
    </row>
    <row r="7766">
      <c r="A7766" s="40">
        <f>IF(GL_Paste!$B7763="","",N(GL_Paste!$H7763)-N(GL_Paste!$G7763))</f>
        <v/>
      </c>
      <c r="B7766" s="43">
        <f>IF(GL_Paste!$B7763="","",DATE(YEAR(GL_Paste!$E7763),MONTH(GL_Paste!$E7763),1))</f>
        <v/>
      </c>
      <c r="C7766">
        <f>IF(GL_Paste!$B7763="","",IF(TRIM(GL_Paste!$M7763)&lt;&gt;"",TRIM(GL_Paste!$M7763),IFERROR(MID(GL_Paste!$I7763,FIND("[",GL_Paste!$I7763)+1,FIND("]",GL_Paste!$I7763)-FIND("[",GL_Paste!$I7763)-1),"")))</f>
        <v/>
      </c>
      <c r="D7766">
        <f>IF(GL_Paste!$B7763="","",IFERROR(INDEX(DeptName,MATCH($C7766,DeptTag,0)),"UNALLOCATED"))</f>
        <v/>
      </c>
      <c r="E7766">
        <f>IF(GL_Paste!$B7763="","",IFERROR(INDEX(AcctCat,MATCH(GL_Paste!$B7763&amp;"",AcctCode,0)),"UNKNOWN"))</f>
        <v/>
      </c>
      <c r="F7766">
        <f>IF(GL_Paste!$B7763="","",IFERROR(INDEX(AcctSub,MATCH(GL_Paste!$B7763&amp;"",AcctCode,0)),"UNKNOWN"))</f>
        <v/>
      </c>
    </row>
    <row r="7767">
      <c r="A7767" s="40">
        <f>IF(GL_Paste!$B7764="","",N(GL_Paste!$H7764)-N(GL_Paste!$G7764))</f>
        <v/>
      </c>
      <c r="B7767" s="43">
        <f>IF(GL_Paste!$B7764="","",DATE(YEAR(GL_Paste!$E7764),MONTH(GL_Paste!$E7764),1))</f>
        <v/>
      </c>
      <c r="C7767">
        <f>IF(GL_Paste!$B7764="","",IF(TRIM(GL_Paste!$M7764)&lt;&gt;"",TRIM(GL_Paste!$M7764),IFERROR(MID(GL_Paste!$I7764,FIND("[",GL_Paste!$I7764)+1,FIND("]",GL_Paste!$I7764)-FIND("[",GL_Paste!$I7764)-1),"")))</f>
        <v/>
      </c>
      <c r="D7767">
        <f>IF(GL_Paste!$B7764="","",IFERROR(INDEX(DeptName,MATCH($C7767,DeptTag,0)),"UNALLOCATED"))</f>
        <v/>
      </c>
      <c r="E7767">
        <f>IF(GL_Paste!$B7764="","",IFERROR(INDEX(AcctCat,MATCH(GL_Paste!$B7764&amp;"",AcctCode,0)),"UNKNOWN"))</f>
        <v/>
      </c>
      <c r="F7767">
        <f>IF(GL_Paste!$B7764="","",IFERROR(INDEX(AcctSub,MATCH(GL_Paste!$B7764&amp;"",AcctCode,0)),"UNKNOWN"))</f>
        <v/>
      </c>
    </row>
    <row r="7768">
      <c r="A7768" s="40">
        <f>IF(GL_Paste!$B7765="","",N(GL_Paste!$H7765)-N(GL_Paste!$G7765))</f>
        <v/>
      </c>
      <c r="B7768" s="43">
        <f>IF(GL_Paste!$B7765="","",DATE(YEAR(GL_Paste!$E7765),MONTH(GL_Paste!$E7765),1))</f>
        <v/>
      </c>
      <c r="C7768">
        <f>IF(GL_Paste!$B7765="","",IF(TRIM(GL_Paste!$M7765)&lt;&gt;"",TRIM(GL_Paste!$M7765),IFERROR(MID(GL_Paste!$I7765,FIND("[",GL_Paste!$I7765)+1,FIND("]",GL_Paste!$I7765)-FIND("[",GL_Paste!$I7765)-1),"")))</f>
        <v/>
      </c>
      <c r="D7768">
        <f>IF(GL_Paste!$B7765="","",IFERROR(INDEX(DeptName,MATCH($C7768,DeptTag,0)),"UNALLOCATED"))</f>
        <v/>
      </c>
      <c r="E7768">
        <f>IF(GL_Paste!$B7765="","",IFERROR(INDEX(AcctCat,MATCH(GL_Paste!$B7765&amp;"",AcctCode,0)),"UNKNOWN"))</f>
        <v/>
      </c>
      <c r="F7768">
        <f>IF(GL_Paste!$B7765="","",IFERROR(INDEX(AcctSub,MATCH(GL_Paste!$B7765&amp;"",AcctCode,0)),"UNKNOWN"))</f>
        <v/>
      </c>
    </row>
    <row r="7769">
      <c r="A7769" s="40">
        <f>IF(GL_Paste!$B7766="","",N(GL_Paste!$H7766)-N(GL_Paste!$G7766))</f>
        <v/>
      </c>
      <c r="B7769" s="43">
        <f>IF(GL_Paste!$B7766="","",DATE(YEAR(GL_Paste!$E7766),MONTH(GL_Paste!$E7766),1))</f>
        <v/>
      </c>
      <c r="C7769">
        <f>IF(GL_Paste!$B7766="","",IF(TRIM(GL_Paste!$M7766)&lt;&gt;"",TRIM(GL_Paste!$M7766),IFERROR(MID(GL_Paste!$I7766,FIND("[",GL_Paste!$I7766)+1,FIND("]",GL_Paste!$I7766)-FIND("[",GL_Paste!$I7766)-1),"")))</f>
        <v/>
      </c>
      <c r="D7769">
        <f>IF(GL_Paste!$B7766="","",IFERROR(INDEX(DeptName,MATCH($C7769,DeptTag,0)),"UNALLOCATED"))</f>
        <v/>
      </c>
      <c r="E7769">
        <f>IF(GL_Paste!$B7766="","",IFERROR(INDEX(AcctCat,MATCH(GL_Paste!$B7766&amp;"",AcctCode,0)),"UNKNOWN"))</f>
        <v/>
      </c>
      <c r="F7769">
        <f>IF(GL_Paste!$B7766="","",IFERROR(INDEX(AcctSub,MATCH(GL_Paste!$B7766&amp;"",AcctCode,0)),"UNKNOWN"))</f>
        <v/>
      </c>
    </row>
    <row r="7770">
      <c r="A7770" s="40">
        <f>IF(GL_Paste!$B7767="","",N(GL_Paste!$H7767)-N(GL_Paste!$G7767))</f>
        <v/>
      </c>
      <c r="B7770" s="43">
        <f>IF(GL_Paste!$B7767="","",DATE(YEAR(GL_Paste!$E7767),MONTH(GL_Paste!$E7767),1))</f>
        <v/>
      </c>
      <c r="C7770">
        <f>IF(GL_Paste!$B7767="","",IF(TRIM(GL_Paste!$M7767)&lt;&gt;"",TRIM(GL_Paste!$M7767),IFERROR(MID(GL_Paste!$I7767,FIND("[",GL_Paste!$I7767)+1,FIND("]",GL_Paste!$I7767)-FIND("[",GL_Paste!$I7767)-1),"")))</f>
        <v/>
      </c>
      <c r="D7770">
        <f>IF(GL_Paste!$B7767="","",IFERROR(INDEX(DeptName,MATCH($C7770,DeptTag,0)),"UNALLOCATED"))</f>
        <v/>
      </c>
      <c r="E7770">
        <f>IF(GL_Paste!$B7767="","",IFERROR(INDEX(AcctCat,MATCH(GL_Paste!$B7767&amp;"",AcctCode,0)),"UNKNOWN"))</f>
        <v/>
      </c>
      <c r="F7770">
        <f>IF(GL_Paste!$B7767="","",IFERROR(INDEX(AcctSub,MATCH(GL_Paste!$B7767&amp;"",AcctCode,0)),"UNKNOWN"))</f>
        <v/>
      </c>
    </row>
    <row r="7771">
      <c r="A7771" s="40">
        <f>IF(GL_Paste!$B7768="","",N(GL_Paste!$H7768)-N(GL_Paste!$G7768))</f>
        <v/>
      </c>
      <c r="B7771" s="43">
        <f>IF(GL_Paste!$B7768="","",DATE(YEAR(GL_Paste!$E7768),MONTH(GL_Paste!$E7768),1))</f>
        <v/>
      </c>
      <c r="C7771">
        <f>IF(GL_Paste!$B7768="","",IF(TRIM(GL_Paste!$M7768)&lt;&gt;"",TRIM(GL_Paste!$M7768),IFERROR(MID(GL_Paste!$I7768,FIND("[",GL_Paste!$I7768)+1,FIND("]",GL_Paste!$I7768)-FIND("[",GL_Paste!$I7768)-1),"")))</f>
        <v/>
      </c>
      <c r="D7771">
        <f>IF(GL_Paste!$B7768="","",IFERROR(INDEX(DeptName,MATCH($C7771,DeptTag,0)),"UNALLOCATED"))</f>
        <v/>
      </c>
      <c r="E7771">
        <f>IF(GL_Paste!$B7768="","",IFERROR(INDEX(AcctCat,MATCH(GL_Paste!$B7768&amp;"",AcctCode,0)),"UNKNOWN"))</f>
        <v/>
      </c>
      <c r="F7771">
        <f>IF(GL_Paste!$B7768="","",IFERROR(INDEX(AcctSub,MATCH(GL_Paste!$B7768&amp;"",AcctCode,0)),"UNKNOWN"))</f>
        <v/>
      </c>
    </row>
    <row r="7772">
      <c r="A7772" s="40">
        <f>IF(GL_Paste!$B7769="","",N(GL_Paste!$H7769)-N(GL_Paste!$G7769))</f>
        <v/>
      </c>
      <c r="B7772" s="43">
        <f>IF(GL_Paste!$B7769="","",DATE(YEAR(GL_Paste!$E7769),MONTH(GL_Paste!$E7769),1))</f>
        <v/>
      </c>
      <c r="C7772">
        <f>IF(GL_Paste!$B7769="","",IF(TRIM(GL_Paste!$M7769)&lt;&gt;"",TRIM(GL_Paste!$M7769),IFERROR(MID(GL_Paste!$I7769,FIND("[",GL_Paste!$I7769)+1,FIND("]",GL_Paste!$I7769)-FIND("[",GL_Paste!$I7769)-1),"")))</f>
        <v/>
      </c>
      <c r="D7772">
        <f>IF(GL_Paste!$B7769="","",IFERROR(INDEX(DeptName,MATCH($C7772,DeptTag,0)),"UNALLOCATED"))</f>
        <v/>
      </c>
      <c r="E7772">
        <f>IF(GL_Paste!$B7769="","",IFERROR(INDEX(AcctCat,MATCH(GL_Paste!$B7769&amp;"",AcctCode,0)),"UNKNOWN"))</f>
        <v/>
      </c>
      <c r="F7772">
        <f>IF(GL_Paste!$B7769="","",IFERROR(INDEX(AcctSub,MATCH(GL_Paste!$B7769&amp;"",AcctCode,0)),"UNKNOWN"))</f>
        <v/>
      </c>
    </row>
    <row r="7773">
      <c r="A7773" s="40">
        <f>IF(GL_Paste!$B7770="","",N(GL_Paste!$H7770)-N(GL_Paste!$G7770))</f>
        <v/>
      </c>
      <c r="B7773" s="43">
        <f>IF(GL_Paste!$B7770="","",DATE(YEAR(GL_Paste!$E7770),MONTH(GL_Paste!$E7770),1))</f>
        <v/>
      </c>
      <c r="C7773">
        <f>IF(GL_Paste!$B7770="","",IF(TRIM(GL_Paste!$M7770)&lt;&gt;"",TRIM(GL_Paste!$M7770),IFERROR(MID(GL_Paste!$I7770,FIND("[",GL_Paste!$I7770)+1,FIND("]",GL_Paste!$I7770)-FIND("[",GL_Paste!$I7770)-1),"")))</f>
        <v/>
      </c>
      <c r="D7773">
        <f>IF(GL_Paste!$B7770="","",IFERROR(INDEX(DeptName,MATCH($C7773,DeptTag,0)),"UNALLOCATED"))</f>
        <v/>
      </c>
      <c r="E7773">
        <f>IF(GL_Paste!$B7770="","",IFERROR(INDEX(AcctCat,MATCH(GL_Paste!$B7770&amp;"",AcctCode,0)),"UNKNOWN"))</f>
        <v/>
      </c>
      <c r="F7773">
        <f>IF(GL_Paste!$B7770="","",IFERROR(INDEX(AcctSub,MATCH(GL_Paste!$B7770&amp;"",AcctCode,0)),"UNKNOWN"))</f>
        <v/>
      </c>
    </row>
    <row r="7774">
      <c r="A7774" s="40">
        <f>IF(GL_Paste!$B7771="","",N(GL_Paste!$H7771)-N(GL_Paste!$G7771))</f>
        <v/>
      </c>
      <c r="B7774" s="43">
        <f>IF(GL_Paste!$B7771="","",DATE(YEAR(GL_Paste!$E7771),MONTH(GL_Paste!$E7771),1))</f>
        <v/>
      </c>
      <c r="C7774">
        <f>IF(GL_Paste!$B7771="","",IF(TRIM(GL_Paste!$M7771)&lt;&gt;"",TRIM(GL_Paste!$M7771),IFERROR(MID(GL_Paste!$I7771,FIND("[",GL_Paste!$I7771)+1,FIND("]",GL_Paste!$I7771)-FIND("[",GL_Paste!$I7771)-1),"")))</f>
        <v/>
      </c>
      <c r="D7774">
        <f>IF(GL_Paste!$B7771="","",IFERROR(INDEX(DeptName,MATCH($C7774,DeptTag,0)),"UNALLOCATED"))</f>
        <v/>
      </c>
      <c r="E7774">
        <f>IF(GL_Paste!$B7771="","",IFERROR(INDEX(AcctCat,MATCH(GL_Paste!$B7771&amp;"",AcctCode,0)),"UNKNOWN"))</f>
        <v/>
      </c>
      <c r="F7774">
        <f>IF(GL_Paste!$B7771="","",IFERROR(INDEX(AcctSub,MATCH(GL_Paste!$B7771&amp;"",AcctCode,0)),"UNKNOWN"))</f>
        <v/>
      </c>
    </row>
    <row r="7775">
      <c r="A7775" s="40">
        <f>IF(GL_Paste!$B7772="","",N(GL_Paste!$H7772)-N(GL_Paste!$G7772))</f>
        <v/>
      </c>
      <c r="B7775" s="43">
        <f>IF(GL_Paste!$B7772="","",DATE(YEAR(GL_Paste!$E7772),MONTH(GL_Paste!$E7772),1))</f>
        <v/>
      </c>
      <c r="C7775">
        <f>IF(GL_Paste!$B7772="","",IF(TRIM(GL_Paste!$M7772)&lt;&gt;"",TRIM(GL_Paste!$M7772),IFERROR(MID(GL_Paste!$I7772,FIND("[",GL_Paste!$I7772)+1,FIND("]",GL_Paste!$I7772)-FIND("[",GL_Paste!$I7772)-1),"")))</f>
        <v/>
      </c>
      <c r="D7775">
        <f>IF(GL_Paste!$B7772="","",IFERROR(INDEX(DeptName,MATCH($C7775,DeptTag,0)),"UNALLOCATED"))</f>
        <v/>
      </c>
      <c r="E7775">
        <f>IF(GL_Paste!$B7772="","",IFERROR(INDEX(AcctCat,MATCH(GL_Paste!$B7772&amp;"",AcctCode,0)),"UNKNOWN"))</f>
        <v/>
      </c>
      <c r="F7775">
        <f>IF(GL_Paste!$B7772="","",IFERROR(INDEX(AcctSub,MATCH(GL_Paste!$B7772&amp;"",AcctCode,0)),"UNKNOWN"))</f>
        <v/>
      </c>
    </row>
    <row r="7776">
      <c r="A7776" s="40">
        <f>IF(GL_Paste!$B7773="","",N(GL_Paste!$H7773)-N(GL_Paste!$G7773))</f>
        <v/>
      </c>
      <c r="B7776" s="43">
        <f>IF(GL_Paste!$B7773="","",DATE(YEAR(GL_Paste!$E7773),MONTH(GL_Paste!$E7773),1))</f>
        <v/>
      </c>
      <c r="C7776">
        <f>IF(GL_Paste!$B7773="","",IF(TRIM(GL_Paste!$M7773)&lt;&gt;"",TRIM(GL_Paste!$M7773),IFERROR(MID(GL_Paste!$I7773,FIND("[",GL_Paste!$I7773)+1,FIND("]",GL_Paste!$I7773)-FIND("[",GL_Paste!$I7773)-1),"")))</f>
        <v/>
      </c>
      <c r="D7776">
        <f>IF(GL_Paste!$B7773="","",IFERROR(INDEX(DeptName,MATCH($C7776,DeptTag,0)),"UNALLOCATED"))</f>
        <v/>
      </c>
      <c r="E7776">
        <f>IF(GL_Paste!$B7773="","",IFERROR(INDEX(AcctCat,MATCH(GL_Paste!$B7773&amp;"",AcctCode,0)),"UNKNOWN"))</f>
        <v/>
      </c>
      <c r="F7776">
        <f>IF(GL_Paste!$B7773="","",IFERROR(INDEX(AcctSub,MATCH(GL_Paste!$B7773&amp;"",AcctCode,0)),"UNKNOWN"))</f>
        <v/>
      </c>
    </row>
    <row r="7777">
      <c r="A7777" s="40">
        <f>IF(GL_Paste!$B7774="","",N(GL_Paste!$H7774)-N(GL_Paste!$G7774))</f>
        <v/>
      </c>
      <c r="B7777" s="43">
        <f>IF(GL_Paste!$B7774="","",DATE(YEAR(GL_Paste!$E7774),MONTH(GL_Paste!$E7774),1))</f>
        <v/>
      </c>
      <c r="C7777">
        <f>IF(GL_Paste!$B7774="","",IF(TRIM(GL_Paste!$M7774)&lt;&gt;"",TRIM(GL_Paste!$M7774),IFERROR(MID(GL_Paste!$I7774,FIND("[",GL_Paste!$I7774)+1,FIND("]",GL_Paste!$I7774)-FIND("[",GL_Paste!$I7774)-1),"")))</f>
        <v/>
      </c>
      <c r="D7777">
        <f>IF(GL_Paste!$B7774="","",IFERROR(INDEX(DeptName,MATCH($C7777,DeptTag,0)),"UNALLOCATED"))</f>
        <v/>
      </c>
      <c r="E7777">
        <f>IF(GL_Paste!$B7774="","",IFERROR(INDEX(AcctCat,MATCH(GL_Paste!$B7774&amp;"",AcctCode,0)),"UNKNOWN"))</f>
        <v/>
      </c>
      <c r="F7777">
        <f>IF(GL_Paste!$B7774="","",IFERROR(INDEX(AcctSub,MATCH(GL_Paste!$B7774&amp;"",AcctCode,0)),"UNKNOWN"))</f>
        <v/>
      </c>
    </row>
    <row r="7778">
      <c r="A7778" s="40">
        <f>IF(GL_Paste!$B7775="","",N(GL_Paste!$H7775)-N(GL_Paste!$G7775))</f>
        <v/>
      </c>
      <c r="B7778" s="43">
        <f>IF(GL_Paste!$B7775="","",DATE(YEAR(GL_Paste!$E7775),MONTH(GL_Paste!$E7775),1))</f>
        <v/>
      </c>
      <c r="C7778">
        <f>IF(GL_Paste!$B7775="","",IF(TRIM(GL_Paste!$M7775)&lt;&gt;"",TRIM(GL_Paste!$M7775),IFERROR(MID(GL_Paste!$I7775,FIND("[",GL_Paste!$I7775)+1,FIND("]",GL_Paste!$I7775)-FIND("[",GL_Paste!$I7775)-1),"")))</f>
        <v/>
      </c>
      <c r="D7778">
        <f>IF(GL_Paste!$B7775="","",IFERROR(INDEX(DeptName,MATCH($C7778,DeptTag,0)),"UNALLOCATED"))</f>
        <v/>
      </c>
      <c r="E7778">
        <f>IF(GL_Paste!$B7775="","",IFERROR(INDEX(AcctCat,MATCH(GL_Paste!$B7775&amp;"",AcctCode,0)),"UNKNOWN"))</f>
        <v/>
      </c>
      <c r="F7778">
        <f>IF(GL_Paste!$B7775="","",IFERROR(INDEX(AcctSub,MATCH(GL_Paste!$B7775&amp;"",AcctCode,0)),"UNKNOWN"))</f>
        <v/>
      </c>
    </row>
    <row r="7779">
      <c r="A7779" s="40">
        <f>IF(GL_Paste!$B7776="","",N(GL_Paste!$H7776)-N(GL_Paste!$G7776))</f>
        <v/>
      </c>
      <c r="B7779" s="43">
        <f>IF(GL_Paste!$B7776="","",DATE(YEAR(GL_Paste!$E7776),MONTH(GL_Paste!$E7776),1))</f>
        <v/>
      </c>
      <c r="C7779">
        <f>IF(GL_Paste!$B7776="","",IF(TRIM(GL_Paste!$M7776)&lt;&gt;"",TRIM(GL_Paste!$M7776),IFERROR(MID(GL_Paste!$I7776,FIND("[",GL_Paste!$I7776)+1,FIND("]",GL_Paste!$I7776)-FIND("[",GL_Paste!$I7776)-1),"")))</f>
        <v/>
      </c>
      <c r="D7779">
        <f>IF(GL_Paste!$B7776="","",IFERROR(INDEX(DeptName,MATCH($C7779,DeptTag,0)),"UNALLOCATED"))</f>
        <v/>
      </c>
      <c r="E7779">
        <f>IF(GL_Paste!$B7776="","",IFERROR(INDEX(AcctCat,MATCH(GL_Paste!$B7776&amp;"",AcctCode,0)),"UNKNOWN"))</f>
        <v/>
      </c>
      <c r="F7779">
        <f>IF(GL_Paste!$B7776="","",IFERROR(INDEX(AcctSub,MATCH(GL_Paste!$B7776&amp;"",AcctCode,0)),"UNKNOWN"))</f>
        <v/>
      </c>
    </row>
    <row r="7780">
      <c r="A7780" s="40">
        <f>IF(GL_Paste!$B7777="","",N(GL_Paste!$H7777)-N(GL_Paste!$G7777))</f>
        <v/>
      </c>
      <c r="B7780" s="43">
        <f>IF(GL_Paste!$B7777="","",DATE(YEAR(GL_Paste!$E7777),MONTH(GL_Paste!$E7777),1))</f>
        <v/>
      </c>
      <c r="C7780">
        <f>IF(GL_Paste!$B7777="","",IF(TRIM(GL_Paste!$M7777)&lt;&gt;"",TRIM(GL_Paste!$M7777),IFERROR(MID(GL_Paste!$I7777,FIND("[",GL_Paste!$I7777)+1,FIND("]",GL_Paste!$I7777)-FIND("[",GL_Paste!$I7777)-1),"")))</f>
        <v/>
      </c>
      <c r="D7780">
        <f>IF(GL_Paste!$B7777="","",IFERROR(INDEX(DeptName,MATCH($C7780,DeptTag,0)),"UNALLOCATED"))</f>
        <v/>
      </c>
      <c r="E7780">
        <f>IF(GL_Paste!$B7777="","",IFERROR(INDEX(AcctCat,MATCH(GL_Paste!$B7777&amp;"",AcctCode,0)),"UNKNOWN"))</f>
        <v/>
      </c>
      <c r="F7780">
        <f>IF(GL_Paste!$B7777="","",IFERROR(INDEX(AcctSub,MATCH(GL_Paste!$B7777&amp;"",AcctCode,0)),"UNKNOWN"))</f>
        <v/>
      </c>
    </row>
    <row r="7781">
      <c r="A7781" s="40">
        <f>IF(GL_Paste!$B7778="","",N(GL_Paste!$H7778)-N(GL_Paste!$G7778))</f>
        <v/>
      </c>
      <c r="B7781" s="43">
        <f>IF(GL_Paste!$B7778="","",DATE(YEAR(GL_Paste!$E7778),MONTH(GL_Paste!$E7778),1))</f>
        <v/>
      </c>
      <c r="C7781">
        <f>IF(GL_Paste!$B7778="","",IF(TRIM(GL_Paste!$M7778)&lt;&gt;"",TRIM(GL_Paste!$M7778),IFERROR(MID(GL_Paste!$I7778,FIND("[",GL_Paste!$I7778)+1,FIND("]",GL_Paste!$I7778)-FIND("[",GL_Paste!$I7778)-1),"")))</f>
        <v/>
      </c>
      <c r="D7781">
        <f>IF(GL_Paste!$B7778="","",IFERROR(INDEX(DeptName,MATCH($C7781,DeptTag,0)),"UNALLOCATED"))</f>
        <v/>
      </c>
      <c r="E7781">
        <f>IF(GL_Paste!$B7778="","",IFERROR(INDEX(AcctCat,MATCH(GL_Paste!$B7778&amp;"",AcctCode,0)),"UNKNOWN"))</f>
        <v/>
      </c>
      <c r="F7781">
        <f>IF(GL_Paste!$B7778="","",IFERROR(INDEX(AcctSub,MATCH(GL_Paste!$B7778&amp;"",AcctCode,0)),"UNKNOWN"))</f>
        <v/>
      </c>
    </row>
    <row r="7782">
      <c r="A7782" s="40">
        <f>IF(GL_Paste!$B7779="","",N(GL_Paste!$H7779)-N(GL_Paste!$G7779))</f>
        <v/>
      </c>
      <c r="B7782" s="43">
        <f>IF(GL_Paste!$B7779="","",DATE(YEAR(GL_Paste!$E7779),MONTH(GL_Paste!$E7779),1))</f>
        <v/>
      </c>
      <c r="C7782">
        <f>IF(GL_Paste!$B7779="","",IF(TRIM(GL_Paste!$M7779)&lt;&gt;"",TRIM(GL_Paste!$M7779),IFERROR(MID(GL_Paste!$I7779,FIND("[",GL_Paste!$I7779)+1,FIND("]",GL_Paste!$I7779)-FIND("[",GL_Paste!$I7779)-1),"")))</f>
        <v/>
      </c>
      <c r="D7782">
        <f>IF(GL_Paste!$B7779="","",IFERROR(INDEX(DeptName,MATCH($C7782,DeptTag,0)),"UNALLOCATED"))</f>
        <v/>
      </c>
      <c r="E7782">
        <f>IF(GL_Paste!$B7779="","",IFERROR(INDEX(AcctCat,MATCH(GL_Paste!$B7779&amp;"",AcctCode,0)),"UNKNOWN"))</f>
        <v/>
      </c>
      <c r="F7782">
        <f>IF(GL_Paste!$B7779="","",IFERROR(INDEX(AcctSub,MATCH(GL_Paste!$B7779&amp;"",AcctCode,0)),"UNKNOWN"))</f>
        <v/>
      </c>
    </row>
    <row r="7783">
      <c r="A7783" s="40">
        <f>IF(GL_Paste!$B7780="","",N(GL_Paste!$H7780)-N(GL_Paste!$G7780))</f>
        <v/>
      </c>
      <c r="B7783" s="43">
        <f>IF(GL_Paste!$B7780="","",DATE(YEAR(GL_Paste!$E7780),MONTH(GL_Paste!$E7780),1))</f>
        <v/>
      </c>
      <c r="C7783">
        <f>IF(GL_Paste!$B7780="","",IF(TRIM(GL_Paste!$M7780)&lt;&gt;"",TRIM(GL_Paste!$M7780),IFERROR(MID(GL_Paste!$I7780,FIND("[",GL_Paste!$I7780)+1,FIND("]",GL_Paste!$I7780)-FIND("[",GL_Paste!$I7780)-1),"")))</f>
        <v/>
      </c>
      <c r="D7783">
        <f>IF(GL_Paste!$B7780="","",IFERROR(INDEX(DeptName,MATCH($C7783,DeptTag,0)),"UNALLOCATED"))</f>
        <v/>
      </c>
      <c r="E7783">
        <f>IF(GL_Paste!$B7780="","",IFERROR(INDEX(AcctCat,MATCH(GL_Paste!$B7780&amp;"",AcctCode,0)),"UNKNOWN"))</f>
        <v/>
      </c>
      <c r="F7783">
        <f>IF(GL_Paste!$B7780="","",IFERROR(INDEX(AcctSub,MATCH(GL_Paste!$B7780&amp;"",AcctCode,0)),"UNKNOWN"))</f>
        <v/>
      </c>
    </row>
    <row r="7784">
      <c r="A7784" s="40">
        <f>IF(GL_Paste!$B7781="","",N(GL_Paste!$H7781)-N(GL_Paste!$G7781))</f>
        <v/>
      </c>
      <c r="B7784" s="43">
        <f>IF(GL_Paste!$B7781="","",DATE(YEAR(GL_Paste!$E7781),MONTH(GL_Paste!$E7781),1))</f>
        <v/>
      </c>
      <c r="C7784">
        <f>IF(GL_Paste!$B7781="","",IF(TRIM(GL_Paste!$M7781)&lt;&gt;"",TRIM(GL_Paste!$M7781),IFERROR(MID(GL_Paste!$I7781,FIND("[",GL_Paste!$I7781)+1,FIND("]",GL_Paste!$I7781)-FIND("[",GL_Paste!$I7781)-1),"")))</f>
        <v/>
      </c>
      <c r="D7784">
        <f>IF(GL_Paste!$B7781="","",IFERROR(INDEX(DeptName,MATCH($C7784,DeptTag,0)),"UNALLOCATED"))</f>
        <v/>
      </c>
      <c r="E7784">
        <f>IF(GL_Paste!$B7781="","",IFERROR(INDEX(AcctCat,MATCH(GL_Paste!$B7781&amp;"",AcctCode,0)),"UNKNOWN"))</f>
        <v/>
      </c>
      <c r="F7784">
        <f>IF(GL_Paste!$B7781="","",IFERROR(INDEX(AcctSub,MATCH(GL_Paste!$B7781&amp;"",AcctCode,0)),"UNKNOWN"))</f>
        <v/>
      </c>
    </row>
    <row r="7785">
      <c r="A7785" s="40">
        <f>IF(GL_Paste!$B7782="","",N(GL_Paste!$H7782)-N(GL_Paste!$G7782))</f>
        <v/>
      </c>
      <c r="B7785" s="43">
        <f>IF(GL_Paste!$B7782="","",DATE(YEAR(GL_Paste!$E7782),MONTH(GL_Paste!$E7782),1))</f>
        <v/>
      </c>
      <c r="C7785">
        <f>IF(GL_Paste!$B7782="","",IF(TRIM(GL_Paste!$M7782)&lt;&gt;"",TRIM(GL_Paste!$M7782),IFERROR(MID(GL_Paste!$I7782,FIND("[",GL_Paste!$I7782)+1,FIND("]",GL_Paste!$I7782)-FIND("[",GL_Paste!$I7782)-1),"")))</f>
        <v/>
      </c>
      <c r="D7785">
        <f>IF(GL_Paste!$B7782="","",IFERROR(INDEX(DeptName,MATCH($C7785,DeptTag,0)),"UNALLOCATED"))</f>
        <v/>
      </c>
      <c r="E7785">
        <f>IF(GL_Paste!$B7782="","",IFERROR(INDEX(AcctCat,MATCH(GL_Paste!$B7782&amp;"",AcctCode,0)),"UNKNOWN"))</f>
        <v/>
      </c>
      <c r="F7785">
        <f>IF(GL_Paste!$B7782="","",IFERROR(INDEX(AcctSub,MATCH(GL_Paste!$B7782&amp;"",AcctCode,0)),"UNKNOWN"))</f>
        <v/>
      </c>
    </row>
    <row r="7786">
      <c r="A7786" s="40">
        <f>IF(GL_Paste!$B7783="","",N(GL_Paste!$H7783)-N(GL_Paste!$G7783))</f>
        <v/>
      </c>
      <c r="B7786" s="43">
        <f>IF(GL_Paste!$B7783="","",DATE(YEAR(GL_Paste!$E7783),MONTH(GL_Paste!$E7783),1))</f>
        <v/>
      </c>
      <c r="C7786">
        <f>IF(GL_Paste!$B7783="","",IF(TRIM(GL_Paste!$M7783)&lt;&gt;"",TRIM(GL_Paste!$M7783),IFERROR(MID(GL_Paste!$I7783,FIND("[",GL_Paste!$I7783)+1,FIND("]",GL_Paste!$I7783)-FIND("[",GL_Paste!$I7783)-1),"")))</f>
        <v/>
      </c>
      <c r="D7786">
        <f>IF(GL_Paste!$B7783="","",IFERROR(INDEX(DeptName,MATCH($C7786,DeptTag,0)),"UNALLOCATED"))</f>
        <v/>
      </c>
      <c r="E7786">
        <f>IF(GL_Paste!$B7783="","",IFERROR(INDEX(AcctCat,MATCH(GL_Paste!$B7783&amp;"",AcctCode,0)),"UNKNOWN"))</f>
        <v/>
      </c>
      <c r="F7786">
        <f>IF(GL_Paste!$B7783="","",IFERROR(INDEX(AcctSub,MATCH(GL_Paste!$B7783&amp;"",AcctCode,0)),"UNKNOWN"))</f>
        <v/>
      </c>
    </row>
    <row r="7787">
      <c r="A7787" s="40">
        <f>IF(GL_Paste!$B7784="","",N(GL_Paste!$H7784)-N(GL_Paste!$G7784))</f>
        <v/>
      </c>
      <c r="B7787" s="43">
        <f>IF(GL_Paste!$B7784="","",DATE(YEAR(GL_Paste!$E7784),MONTH(GL_Paste!$E7784),1))</f>
        <v/>
      </c>
      <c r="C7787">
        <f>IF(GL_Paste!$B7784="","",IF(TRIM(GL_Paste!$M7784)&lt;&gt;"",TRIM(GL_Paste!$M7784),IFERROR(MID(GL_Paste!$I7784,FIND("[",GL_Paste!$I7784)+1,FIND("]",GL_Paste!$I7784)-FIND("[",GL_Paste!$I7784)-1),"")))</f>
        <v/>
      </c>
      <c r="D7787">
        <f>IF(GL_Paste!$B7784="","",IFERROR(INDEX(DeptName,MATCH($C7787,DeptTag,0)),"UNALLOCATED"))</f>
        <v/>
      </c>
      <c r="E7787">
        <f>IF(GL_Paste!$B7784="","",IFERROR(INDEX(AcctCat,MATCH(GL_Paste!$B7784&amp;"",AcctCode,0)),"UNKNOWN"))</f>
        <v/>
      </c>
      <c r="F7787">
        <f>IF(GL_Paste!$B7784="","",IFERROR(INDEX(AcctSub,MATCH(GL_Paste!$B7784&amp;"",AcctCode,0)),"UNKNOWN"))</f>
        <v/>
      </c>
    </row>
    <row r="7788">
      <c r="A7788" s="40">
        <f>IF(GL_Paste!$B7785="","",N(GL_Paste!$H7785)-N(GL_Paste!$G7785))</f>
        <v/>
      </c>
      <c r="B7788" s="43">
        <f>IF(GL_Paste!$B7785="","",DATE(YEAR(GL_Paste!$E7785),MONTH(GL_Paste!$E7785),1))</f>
        <v/>
      </c>
      <c r="C7788">
        <f>IF(GL_Paste!$B7785="","",IF(TRIM(GL_Paste!$M7785)&lt;&gt;"",TRIM(GL_Paste!$M7785),IFERROR(MID(GL_Paste!$I7785,FIND("[",GL_Paste!$I7785)+1,FIND("]",GL_Paste!$I7785)-FIND("[",GL_Paste!$I7785)-1),"")))</f>
        <v/>
      </c>
      <c r="D7788">
        <f>IF(GL_Paste!$B7785="","",IFERROR(INDEX(DeptName,MATCH($C7788,DeptTag,0)),"UNALLOCATED"))</f>
        <v/>
      </c>
      <c r="E7788">
        <f>IF(GL_Paste!$B7785="","",IFERROR(INDEX(AcctCat,MATCH(GL_Paste!$B7785&amp;"",AcctCode,0)),"UNKNOWN"))</f>
        <v/>
      </c>
      <c r="F7788">
        <f>IF(GL_Paste!$B7785="","",IFERROR(INDEX(AcctSub,MATCH(GL_Paste!$B7785&amp;"",AcctCode,0)),"UNKNOWN"))</f>
        <v/>
      </c>
    </row>
    <row r="7789">
      <c r="A7789" s="40">
        <f>IF(GL_Paste!$B7786="","",N(GL_Paste!$H7786)-N(GL_Paste!$G7786))</f>
        <v/>
      </c>
      <c r="B7789" s="43">
        <f>IF(GL_Paste!$B7786="","",DATE(YEAR(GL_Paste!$E7786),MONTH(GL_Paste!$E7786),1))</f>
        <v/>
      </c>
      <c r="C7789">
        <f>IF(GL_Paste!$B7786="","",IF(TRIM(GL_Paste!$M7786)&lt;&gt;"",TRIM(GL_Paste!$M7786),IFERROR(MID(GL_Paste!$I7786,FIND("[",GL_Paste!$I7786)+1,FIND("]",GL_Paste!$I7786)-FIND("[",GL_Paste!$I7786)-1),"")))</f>
        <v/>
      </c>
      <c r="D7789">
        <f>IF(GL_Paste!$B7786="","",IFERROR(INDEX(DeptName,MATCH($C7789,DeptTag,0)),"UNALLOCATED"))</f>
        <v/>
      </c>
      <c r="E7789">
        <f>IF(GL_Paste!$B7786="","",IFERROR(INDEX(AcctCat,MATCH(GL_Paste!$B7786&amp;"",AcctCode,0)),"UNKNOWN"))</f>
        <v/>
      </c>
      <c r="F7789">
        <f>IF(GL_Paste!$B7786="","",IFERROR(INDEX(AcctSub,MATCH(GL_Paste!$B7786&amp;"",AcctCode,0)),"UNKNOWN"))</f>
        <v/>
      </c>
    </row>
    <row r="7790">
      <c r="A7790" s="40">
        <f>IF(GL_Paste!$B7787="","",N(GL_Paste!$H7787)-N(GL_Paste!$G7787))</f>
        <v/>
      </c>
      <c r="B7790" s="43">
        <f>IF(GL_Paste!$B7787="","",DATE(YEAR(GL_Paste!$E7787),MONTH(GL_Paste!$E7787),1))</f>
        <v/>
      </c>
      <c r="C7790">
        <f>IF(GL_Paste!$B7787="","",IF(TRIM(GL_Paste!$M7787)&lt;&gt;"",TRIM(GL_Paste!$M7787),IFERROR(MID(GL_Paste!$I7787,FIND("[",GL_Paste!$I7787)+1,FIND("]",GL_Paste!$I7787)-FIND("[",GL_Paste!$I7787)-1),"")))</f>
        <v/>
      </c>
      <c r="D7790">
        <f>IF(GL_Paste!$B7787="","",IFERROR(INDEX(DeptName,MATCH($C7790,DeptTag,0)),"UNALLOCATED"))</f>
        <v/>
      </c>
      <c r="E7790">
        <f>IF(GL_Paste!$B7787="","",IFERROR(INDEX(AcctCat,MATCH(GL_Paste!$B7787&amp;"",AcctCode,0)),"UNKNOWN"))</f>
        <v/>
      </c>
      <c r="F7790">
        <f>IF(GL_Paste!$B7787="","",IFERROR(INDEX(AcctSub,MATCH(GL_Paste!$B7787&amp;"",AcctCode,0)),"UNKNOWN"))</f>
        <v/>
      </c>
    </row>
    <row r="7791">
      <c r="A7791" s="40">
        <f>IF(GL_Paste!$B7788="","",N(GL_Paste!$H7788)-N(GL_Paste!$G7788))</f>
        <v/>
      </c>
      <c r="B7791" s="43">
        <f>IF(GL_Paste!$B7788="","",DATE(YEAR(GL_Paste!$E7788),MONTH(GL_Paste!$E7788),1))</f>
        <v/>
      </c>
      <c r="C7791">
        <f>IF(GL_Paste!$B7788="","",IF(TRIM(GL_Paste!$M7788)&lt;&gt;"",TRIM(GL_Paste!$M7788),IFERROR(MID(GL_Paste!$I7788,FIND("[",GL_Paste!$I7788)+1,FIND("]",GL_Paste!$I7788)-FIND("[",GL_Paste!$I7788)-1),"")))</f>
        <v/>
      </c>
      <c r="D7791">
        <f>IF(GL_Paste!$B7788="","",IFERROR(INDEX(DeptName,MATCH($C7791,DeptTag,0)),"UNALLOCATED"))</f>
        <v/>
      </c>
      <c r="E7791">
        <f>IF(GL_Paste!$B7788="","",IFERROR(INDEX(AcctCat,MATCH(GL_Paste!$B7788&amp;"",AcctCode,0)),"UNKNOWN"))</f>
        <v/>
      </c>
      <c r="F7791">
        <f>IF(GL_Paste!$B7788="","",IFERROR(INDEX(AcctSub,MATCH(GL_Paste!$B7788&amp;"",AcctCode,0)),"UNKNOWN"))</f>
        <v/>
      </c>
    </row>
    <row r="7792">
      <c r="A7792" s="40">
        <f>IF(GL_Paste!$B7789="","",N(GL_Paste!$H7789)-N(GL_Paste!$G7789))</f>
        <v/>
      </c>
      <c r="B7792" s="43">
        <f>IF(GL_Paste!$B7789="","",DATE(YEAR(GL_Paste!$E7789),MONTH(GL_Paste!$E7789),1))</f>
        <v/>
      </c>
      <c r="C7792">
        <f>IF(GL_Paste!$B7789="","",IF(TRIM(GL_Paste!$M7789)&lt;&gt;"",TRIM(GL_Paste!$M7789),IFERROR(MID(GL_Paste!$I7789,FIND("[",GL_Paste!$I7789)+1,FIND("]",GL_Paste!$I7789)-FIND("[",GL_Paste!$I7789)-1),"")))</f>
        <v/>
      </c>
      <c r="D7792">
        <f>IF(GL_Paste!$B7789="","",IFERROR(INDEX(DeptName,MATCH($C7792,DeptTag,0)),"UNALLOCATED"))</f>
        <v/>
      </c>
      <c r="E7792">
        <f>IF(GL_Paste!$B7789="","",IFERROR(INDEX(AcctCat,MATCH(GL_Paste!$B7789&amp;"",AcctCode,0)),"UNKNOWN"))</f>
        <v/>
      </c>
      <c r="F7792">
        <f>IF(GL_Paste!$B7789="","",IFERROR(INDEX(AcctSub,MATCH(GL_Paste!$B7789&amp;"",AcctCode,0)),"UNKNOWN"))</f>
        <v/>
      </c>
    </row>
    <row r="7793">
      <c r="A7793" s="40">
        <f>IF(GL_Paste!$B7790="","",N(GL_Paste!$H7790)-N(GL_Paste!$G7790))</f>
        <v/>
      </c>
      <c r="B7793" s="43">
        <f>IF(GL_Paste!$B7790="","",DATE(YEAR(GL_Paste!$E7790),MONTH(GL_Paste!$E7790),1))</f>
        <v/>
      </c>
      <c r="C7793">
        <f>IF(GL_Paste!$B7790="","",IF(TRIM(GL_Paste!$M7790)&lt;&gt;"",TRIM(GL_Paste!$M7790),IFERROR(MID(GL_Paste!$I7790,FIND("[",GL_Paste!$I7790)+1,FIND("]",GL_Paste!$I7790)-FIND("[",GL_Paste!$I7790)-1),"")))</f>
        <v/>
      </c>
      <c r="D7793">
        <f>IF(GL_Paste!$B7790="","",IFERROR(INDEX(DeptName,MATCH($C7793,DeptTag,0)),"UNALLOCATED"))</f>
        <v/>
      </c>
      <c r="E7793">
        <f>IF(GL_Paste!$B7790="","",IFERROR(INDEX(AcctCat,MATCH(GL_Paste!$B7790&amp;"",AcctCode,0)),"UNKNOWN"))</f>
        <v/>
      </c>
      <c r="F7793">
        <f>IF(GL_Paste!$B7790="","",IFERROR(INDEX(AcctSub,MATCH(GL_Paste!$B7790&amp;"",AcctCode,0)),"UNKNOWN"))</f>
        <v/>
      </c>
    </row>
    <row r="7794">
      <c r="A7794" s="40">
        <f>IF(GL_Paste!$B7791="","",N(GL_Paste!$H7791)-N(GL_Paste!$G7791))</f>
        <v/>
      </c>
      <c r="B7794" s="43">
        <f>IF(GL_Paste!$B7791="","",DATE(YEAR(GL_Paste!$E7791),MONTH(GL_Paste!$E7791),1))</f>
        <v/>
      </c>
      <c r="C7794">
        <f>IF(GL_Paste!$B7791="","",IF(TRIM(GL_Paste!$M7791)&lt;&gt;"",TRIM(GL_Paste!$M7791),IFERROR(MID(GL_Paste!$I7791,FIND("[",GL_Paste!$I7791)+1,FIND("]",GL_Paste!$I7791)-FIND("[",GL_Paste!$I7791)-1),"")))</f>
        <v/>
      </c>
      <c r="D7794">
        <f>IF(GL_Paste!$B7791="","",IFERROR(INDEX(DeptName,MATCH($C7794,DeptTag,0)),"UNALLOCATED"))</f>
        <v/>
      </c>
      <c r="E7794">
        <f>IF(GL_Paste!$B7791="","",IFERROR(INDEX(AcctCat,MATCH(GL_Paste!$B7791&amp;"",AcctCode,0)),"UNKNOWN"))</f>
        <v/>
      </c>
      <c r="F7794">
        <f>IF(GL_Paste!$B7791="","",IFERROR(INDEX(AcctSub,MATCH(GL_Paste!$B7791&amp;"",AcctCode,0)),"UNKNOWN"))</f>
        <v/>
      </c>
    </row>
    <row r="7795">
      <c r="A7795" s="40">
        <f>IF(GL_Paste!$B7792="","",N(GL_Paste!$H7792)-N(GL_Paste!$G7792))</f>
        <v/>
      </c>
      <c r="B7795" s="43">
        <f>IF(GL_Paste!$B7792="","",DATE(YEAR(GL_Paste!$E7792),MONTH(GL_Paste!$E7792),1))</f>
        <v/>
      </c>
      <c r="C7795">
        <f>IF(GL_Paste!$B7792="","",IF(TRIM(GL_Paste!$M7792)&lt;&gt;"",TRIM(GL_Paste!$M7792),IFERROR(MID(GL_Paste!$I7792,FIND("[",GL_Paste!$I7792)+1,FIND("]",GL_Paste!$I7792)-FIND("[",GL_Paste!$I7792)-1),"")))</f>
        <v/>
      </c>
      <c r="D7795">
        <f>IF(GL_Paste!$B7792="","",IFERROR(INDEX(DeptName,MATCH($C7795,DeptTag,0)),"UNALLOCATED"))</f>
        <v/>
      </c>
      <c r="E7795">
        <f>IF(GL_Paste!$B7792="","",IFERROR(INDEX(AcctCat,MATCH(GL_Paste!$B7792&amp;"",AcctCode,0)),"UNKNOWN"))</f>
        <v/>
      </c>
      <c r="F7795">
        <f>IF(GL_Paste!$B7792="","",IFERROR(INDEX(AcctSub,MATCH(GL_Paste!$B7792&amp;"",AcctCode,0)),"UNKNOWN"))</f>
        <v/>
      </c>
    </row>
    <row r="7796">
      <c r="A7796" s="40">
        <f>IF(GL_Paste!$B7793="","",N(GL_Paste!$H7793)-N(GL_Paste!$G7793))</f>
        <v/>
      </c>
      <c r="B7796" s="43">
        <f>IF(GL_Paste!$B7793="","",DATE(YEAR(GL_Paste!$E7793),MONTH(GL_Paste!$E7793),1))</f>
        <v/>
      </c>
      <c r="C7796">
        <f>IF(GL_Paste!$B7793="","",IF(TRIM(GL_Paste!$M7793)&lt;&gt;"",TRIM(GL_Paste!$M7793),IFERROR(MID(GL_Paste!$I7793,FIND("[",GL_Paste!$I7793)+1,FIND("]",GL_Paste!$I7793)-FIND("[",GL_Paste!$I7793)-1),"")))</f>
        <v/>
      </c>
      <c r="D7796">
        <f>IF(GL_Paste!$B7793="","",IFERROR(INDEX(DeptName,MATCH($C7796,DeptTag,0)),"UNALLOCATED"))</f>
        <v/>
      </c>
      <c r="E7796">
        <f>IF(GL_Paste!$B7793="","",IFERROR(INDEX(AcctCat,MATCH(GL_Paste!$B7793&amp;"",AcctCode,0)),"UNKNOWN"))</f>
        <v/>
      </c>
      <c r="F7796">
        <f>IF(GL_Paste!$B7793="","",IFERROR(INDEX(AcctSub,MATCH(GL_Paste!$B7793&amp;"",AcctCode,0)),"UNKNOWN"))</f>
        <v/>
      </c>
    </row>
    <row r="7797">
      <c r="A7797" s="40">
        <f>IF(GL_Paste!$B7794="","",N(GL_Paste!$H7794)-N(GL_Paste!$G7794))</f>
        <v/>
      </c>
      <c r="B7797" s="43">
        <f>IF(GL_Paste!$B7794="","",DATE(YEAR(GL_Paste!$E7794),MONTH(GL_Paste!$E7794),1))</f>
        <v/>
      </c>
      <c r="C7797">
        <f>IF(GL_Paste!$B7794="","",IF(TRIM(GL_Paste!$M7794)&lt;&gt;"",TRIM(GL_Paste!$M7794),IFERROR(MID(GL_Paste!$I7794,FIND("[",GL_Paste!$I7794)+1,FIND("]",GL_Paste!$I7794)-FIND("[",GL_Paste!$I7794)-1),"")))</f>
        <v/>
      </c>
      <c r="D7797">
        <f>IF(GL_Paste!$B7794="","",IFERROR(INDEX(DeptName,MATCH($C7797,DeptTag,0)),"UNALLOCATED"))</f>
        <v/>
      </c>
      <c r="E7797">
        <f>IF(GL_Paste!$B7794="","",IFERROR(INDEX(AcctCat,MATCH(GL_Paste!$B7794&amp;"",AcctCode,0)),"UNKNOWN"))</f>
        <v/>
      </c>
      <c r="F7797">
        <f>IF(GL_Paste!$B7794="","",IFERROR(INDEX(AcctSub,MATCH(GL_Paste!$B7794&amp;"",AcctCode,0)),"UNKNOWN"))</f>
        <v/>
      </c>
    </row>
    <row r="7798">
      <c r="A7798" s="40">
        <f>IF(GL_Paste!$B7795="","",N(GL_Paste!$H7795)-N(GL_Paste!$G7795))</f>
        <v/>
      </c>
      <c r="B7798" s="43">
        <f>IF(GL_Paste!$B7795="","",DATE(YEAR(GL_Paste!$E7795),MONTH(GL_Paste!$E7795),1))</f>
        <v/>
      </c>
      <c r="C7798">
        <f>IF(GL_Paste!$B7795="","",IF(TRIM(GL_Paste!$M7795)&lt;&gt;"",TRIM(GL_Paste!$M7795),IFERROR(MID(GL_Paste!$I7795,FIND("[",GL_Paste!$I7795)+1,FIND("]",GL_Paste!$I7795)-FIND("[",GL_Paste!$I7795)-1),"")))</f>
        <v/>
      </c>
      <c r="D7798">
        <f>IF(GL_Paste!$B7795="","",IFERROR(INDEX(DeptName,MATCH($C7798,DeptTag,0)),"UNALLOCATED"))</f>
        <v/>
      </c>
      <c r="E7798">
        <f>IF(GL_Paste!$B7795="","",IFERROR(INDEX(AcctCat,MATCH(GL_Paste!$B7795&amp;"",AcctCode,0)),"UNKNOWN"))</f>
        <v/>
      </c>
      <c r="F7798">
        <f>IF(GL_Paste!$B7795="","",IFERROR(INDEX(AcctSub,MATCH(GL_Paste!$B7795&amp;"",AcctCode,0)),"UNKNOWN"))</f>
        <v/>
      </c>
    </row>
    <row r="7799">
      <c r="A7799" s="40">
        <f>IF(GL_Paste!$B7796="","",N(GL_Paste!$H7796)-N(GL_Paste!$G7796))</f>
        <v/>
      </c>
      <c r="B7799" s="43">
        <f>IF(GL_Paste!$B7796="","",DATE(YEAR(GL_Paste!$E7796),MONTH(GL_Paste!$E7796),1))</f>
        <v/>
      </c>
      <c r="C7799">
        <f>IF(GL_Paste!$B7796="","",IF(TRIM(GL_Paste!$M7796)&lt;&gt;"",TRIM(GL_Paste!$M7796),IFERROR(MID(GL_Paste!$I7796,FIND("[",GL_Paste!$I7796)+1,FIND("]",GL_Paste!$I7796)-FIND("[",GL_Paste!$I7796)-1),"")))</f>
        <v/>
      </c>
      <c r="D7799">
        <f>IF(GL_Paste!$B7796="","",IFERROR(INDEX(DeptName,MATCH($C7799,DeptTag,0)),"UNALLOCATED"))</f>
        <v/>
      </c>
      <c r="E7799">
        <f>IF(GL_Paste!$B7796="","",IFERROR(INDEX(AcctCat,MATCH(GL_Paste!$B7796&amp;"",AcctCode,0)),"UNKNOWN"))</f>
        <v/>
      </c>
      <c r="F7799">
        <f>IF(GL_Paste!$B7796="","",IFERROR(INDEX(AcctSub,MATCH(GL_Paste!$B7796&amp;"",AcctCode,0)),"UNKNOWN"))</f>
        <v/>
      </c>
    </row>
    <row r="7800">
      <c r="A7800" s="40">
        <f>IF(GL_Paste!$B7797="","",N(GL_Paste!$H7797)-N(GL_Paste!$G7797))</f>
        <v/>
      </c>
      <c r="B7800" s="43">
        <f>IF(GL_Paste!$B7797="","",DATE(YEAR(GL_Paste!$E7797),MONTH(GL_Paste!$E7797),1))</f>
        <v/>
      </c>
      <c r="C7800">
        <f>IF(GL_Paste!$B7797="","",IF(TRIM(GL_Paste!$M7797)&lt;&gt;"",TRIM(GL_Paste!$M7797),IFERROR(MID(GL_Paste!$I7797,FIND("[",GL_Paste!$I7797)+1,FIND("]",GL_Paste!$I7797)-FIND("[",GL_Paste!$I7797)-1),"")))</f>
        <v/>
      </c>
      <c r="D7800">
        <f>IF(GL_Paste!$B7797="","",IFERROR(INDEX(DeptName,MATCH($C7800,DeptTag,0)),"UNALLOCATED"))</f>
        <v/>
      </c>
      <c r="E7800">
        <f>IF(GL_Paste!$B7797="","",IFERROR(INDEX(AcctCat,MATCH(GL_Paste!$B7797&amp;"",AcctCode,0)),"UNKNOWN"))</f>
        <v/>
      </c>
      <c r="F7800">
        <f>IF(GL_Paste!$B7797="","",IFERROR(INDEX(AcctSub,MATCH(GL_Paste!$B7797&amp;"",AcctCode,0)),"UNKNOWN"))</f>
        <v/>
      </c>
    </row>
    <row r="7801">
      <c r="A7801" s="40">
        <f>IF(GL_Paste!$B7798="","",N(GL_Paste!$H7798)-N(GL_Paste!$G7798))</f>
        <v/>
      </c>
      <c r="B7801" s="43">
        <f>IF(GL_Paste!$B7798="","",DATE(YEAR(GL_Paste!$E7798),MONTH(GL_Paste!$E7798),1))</f>
        <v/>
      </c>
      <c r="C7801">
        <f>IF(GL_Paste!$B7798="","",IF(TRIM(GL_Paste!$M7798)&lt;&gt;"",TRIM(GL_Paste!$M7798),IFERROR(MID(GL_Paste!$I7798,FIND("[",GL_Paste!$I7798)+1,FIND("]",GL_Paste!$I7798)-FIND("[",GL_Paste!$I7798)-1),"")))</f>
        <v/>
      </c>
      <c r="D7801">
        <f>IF(GL_Paste!$B7798="","",IFERROR(INDEX(DeptName,MATCH($C7801,DeptTag,0)),"UNALLOCATED"))</f>
        <v/>
      </c>
      <c r="E7801">
        <f>IF(GL_Paste!$B7798="","",IFERROR(INDEX(AcctCat,MATCH(GL_Paste!$B7798&amp;"",AcctCode,0)),"UNKNOWN"))</f>
        <v/>
      </c>
      <c r="F7801">
        <f>IF(GL_Paste!$B7798="","",IFERROR(INDEX(AcctSub,MATCH(GL_Paste!$B7798&amp;"",AcctCode,0)),"UNKNOWN"))</f>
        <v/>
      </c>
    </row>
    <row r="7802">
      <c r="A7802" s="40">
        <f>IF(GL_Paste!$B7799="","",N(GL_Paste!$H7799)-N(GL_Paste!$G7799))</f>
        <v/>
      </c>
      <c r="B7802" s="43">
        <f>IF(GL_Paste!$B7799="","",DATE(YEAR(GL_Paste!$E7799),MONTH(GL_Paste!$E7799),1))</f>
        <v/>
      </c>
      <c r="C7802">
        <f>IF(GL_Paste!$B7799="","",IF(TRIM(GL_Paste!$M7799)&lt;&gt;"",TRIM(GL_Paste!$M7799),IFERROR(MID(GL_Paste!$I7799,FIND("[",GL_Paste!$I7799)+1,FIND("]",GL_Paste!$I7799)-FIND("[",GL_Paste!$I7799)-1),"")))</f>
        <v/>
      </c>
      <c r="D7802">
        <f>IF(GL_Paste!$B7799="","",IFERROR(INDEX(DeptName,MATCH($C7802,DeptTag,0)),"UNALLOCATED"))</f>
        <v/>
      </c>
      <c r="E7802">
        <f>IF(GL_Paste!$B7799="","",IFERROR(INDEX(AcctCat,MATCH(GL_Paste!$B7799&amp;"",AcctCode,0)),"UNKNOWN"))</f>
        <v/>
      </c>
      <c r="F7802">
        <f>IF(GL_Paste!$B7799="","",IFERROR(INDEX(AcctSub,MATCH(GL_Paste!$B7799&amp;"",AcctCode,0)),"UNKNOWN"))</f>
        <v/>
      </c>
    </row>
    <row r="7803">
      <c r="A7803" s="40">
        <f>IF(GL_Paste!$B7800="","",N(GL_Paste!$H7800)-N(GL_Paste!$G7800))</f>
        <v/>
      </c>
      <c r="B7803" s="43">
        <f>IF(GL_Paste!$B7800="","",DATE(YEAR(GL_Paste!$E7800),MONTH(GL_Paste!$E7800),1))</f>
        <v/>
      </c>
      <c r="C7803">
        <f>IF(GL_Paste!$B7800="","",IF(TRIM(GL_Paste!$M7800)&lt;&gt;"",TRIM(GL_Paste!$M7800),IFERROR(MID(GL_Paste!$I7800,FIND("[",GL_Paste!$I7800)+1,FIND("]",GL_Paste!$I7800)-FIND("[",GL_Paste!$I7800)-1),"")))</f>
        <v/>
      </c>
      <c r="D7803">
        <f>IF(GL_Paste!$B7800="","",IFERROR(INDEX(DeptName,MATCH($C7803,DeptTag,0)),"UNALLOCATED"))</f>
        <v/>
      </c>
      <c r="E7803">
        <f>IF(GL_Paste!$B7800="","",IFERROR(INDEX(AcctCat,MATCH(GL_Paste!$B7800&amp;"",AcctCode,0)),"UNKNOWN"))</f>
        <v/>
      </c>
      <c r="F7803">
        <f>IF(GL_Paste!$B7800="","",IFERROR(INDEX(AcctSub,MATCH(GL_Paste!$B7800&amp;"",AcctCode,0)),"UNKNOWN"))</f>
        <v/>
      </c>
    </row>
    <row r="7804">
      <c r="A7804" s="40">
        <f>IF(GL_Paste!$B7801="","",N(GL_Paste!$H7801)-N(GL_Paste!$G7801))</f>
        <v/>
      </c>
      <c r="B7804" s="43">
        <f>IF(GL_Paste!$B7801="","",DATE(YEAR(GL_Paste!$E7801),MONTH(GL_Paste!$E7801),1))</f>
        <v/>
      </c>
      <c r="C7804">
        <f>IF(GL_Paste!$B7801="","",IF(TRIM(GL_Paste!$M7801)&lt;&gt;"",TRIM(GL_Paste!$M7801),IFERROR(MID(GL_Paste!$I7801,FIND("[",GL_Paste!$I7801)+1,FIND("]",GL_Paste!$I7801)-FIND("[",GL_Paste!$I7801)-1),"")))</f>
        <v/>
      </c>
      <c r="D7804">
        <f>IF(GL_Paste!$B7801="","",IFERROR(INDEX(DeptName,MATCH($C7804,DeptTag,0)),"UNALLOCATED"))</f>
        <v/>
      </c>
      <c r="E7804">
        <f>IF(GL_Paste!$B7801="","",IFERROR(INDEX(AcctCat,MATCH(GL_Paste!$B7801&amp;"",AcctCode,0)),"UNKNOWN"))</f>
        <v/>
      </c>
      <c r="F7804">
        <f>IF(GL_Paste!$B7801="","",IFERROR(INDEX(AcctSub,MATCH(GL_Paste!$B7801&amp;"",AcctCode,0)),"UNKNOWN"))</f>
        <v/>
      </c>
    </row>
    <row r="7805">
      <c r="A7805" s="40">
        <f>IF(GL_Paste!$B7802="","",N(GL_Paste!$H7802)-N(GL_Paste!$G7802))</f>
        <v/>
      </c>
      <c r="B7805" s="43">
        <f>IF(GL_Paste!$B7802="","",DATE(YEAR(GL_Paste!$E7802),MONTH(GL_Paste!$E7802),1))</f>
        <v/>
      </c>
      <c r="C7805">
        <f>IF(GL_Paste!$B7802="","",IF(TRIM(GL_Paste!$M7802)&lt;&gt;"",TRIM(GL_Paste!$M7802),IFERROR(MID(GL_Paste!$I7802,FIND("[",GL_Paste!$I7802)+1,FIND("]",GL_Paste!$I7802)-FIND("[",GL_Paste!$I7802)-1),"")))</f>
        <v/>
      </c>
      <c r="D7805">
        <f>IF(GL_Paste!$B7802="","",IFERROR(INDEX(DeptName,MATCH($C7805,DeptTag,0)),"UNALLOCATED"))</f>
        <v/>
      </c>
      <c r="E7805">
        <f>IF(GL_Paste!$B7802="","",IFERROR(INDEX(AcctCat,MATCH(GL_Paste!$B7802&amp;"",AcctCode,0)),"UNKNOWN"))</f>
        <v/>
      </c>
      <c r="F7805">
        <f>IF(GL_Paste!$B7802="","",IFERROR(INDEX(AcctSub,MATCH(GL_Paste!$B7802&amp;"",AcctCode,0)),"UNKNOWN"))</f>
        <v/>
      </c>
    </row>
    <row r="7806">
      <c r="A7806" s="40">
        <f>IF(GL_Paste!$B7803="","",N(GL_Paste!$H7803)-N(GL_Paste!$G7803))</f>
        <v/>
      </c>
      <c r="B7806" s="43">
        <f>IF(GL_Paste!$B7803="","",DATE(YEAR(GL_Paste!$E7803),MONTH(GL_Paste!$E7803),1))</f>
        <v/>
      </c>
      <c r="C7806">
        <f>IF(GL_Paste!$B7803="","",IF(TRIM(GL_Paste!$M7803)&lt;&gt;"",TRIM(GL_Paste!$M7803),IFERROR(MID(GL_Paste!$I7803,FIND("[",GL_Paste!$I7803)+1,FIND("]",GL_Paste!$I7803)-FIND("[",GL_Paste!$I7803)-1),"")))</f>
        <v/>
      </c>
      <c r="D7806">
        <f>IF(GL_Paste!$B7803="","",IFERROR(INDEX(DeptName,MATCH($C7806,DeptTag,0)),"UNALLOCATED"))</f>
        <v/>
      </c>
      <c r="E7806">
        <f>IF(GL_Paste!$B7803="","",IFERROR(INDEX(AcctCat,MATCH(GL_Paste!$B7803&amp;"",AcctCode,0)),"UNKNOWN"))</f>
        <v/>
      </c>
      <c r="F7806">
        <f>IF(GL_Paste!$B7803="","",IFERROR(INDEX(AcctSub,MATCH(GL_Paste!$B7803&amp;"",AcctCode,0)),"UNKNOWN"))</f>
        <v/>
      </c>
    </row>
    <row r="7807">
      <c r="A7807" s="40">
        <f>IF(GL_Paste!$B7804="","",N(GL_Paste!$H7804)-N(GL_Paste!$G7804))</f>
        <v/>
      </c>
      <c r="B7807" s="43">
        <f>IF(GL_Paste!$B7804="","",DATE(YEAR(GL_Paste!$E7804),MONTH(GL_Paste!$E7804),1))</f>
        <v/>
      </c>
      <c r="C7807">
        <f>IF(GL_Paste!$B7804="","",IF(TRIM(GL_Paste!$M7804)&lt;&gt;"",TRIM(GL_Paste!$M7804),IFERROR(MID(GL_Paste!$I7804,FIND("[",GL_Paste!$I7804)+1,FIND("]",GL_Paste!$I7804)-FIND("[",GL_Paste!$I7804)-1),"")))</f>
        <v/>
      </c>
      <c r="D7807">
        <f>IF(GL_Paste!$B7804="","",IFERROR(INDEX(DeptName,MATCH($C7807,DeptTag,0)),"UNALLOCATED"))</f>
        <v/>
      </c>
      <c r="E7807">
        <f>IF(GL_Paste!$B7804="","",IFERROR(INDEX(AcctCat,MATCH(GL_Paste!$B7804&amp;"",AcctCode,0)),"UNKNOWN"))</f>
        <v/>
      </c>
      <c r="F7807">
        <f>IF(GL_Paste!$B7804="","",IFERROR(INDEX(AcctSub,MATCH(GL_Paste!$B7804&amp;"",AcctCode,0)),"UNKNOWN"))</f>
        <v/>
      </c>
    </row>
    <row r="7808">
      <c r="A7808" s="40">
        <f>IF(GL_Paste!$B7805="","",N(GL_Paste!$H7805)-N(GL_Paste!$G7805))</f>
        <v/>
      </c>
      <c r="B7808" s="43">
        <f>IF(GL_Paste!$B7805="","",DATE(YEAR(GL_Paste!$E7805),MONTH(GL_Paste!$E7805),1))</f>
        <v/>
      </c>
      <c r="C7808">
        <f>IF(GL_Paste!$B7805="","",IF(TRIM(GL_Paste!$M7805)&lt;&gt;"",TRIM(GL_Paste!$M7805),IFERROR(MID(GL_Paste!$I7805,FIND("[",GL_Paste!$I7805)+1,FIND("]",GL_Paste!$I7805)-FIND("[",GL_Paste!$I7805)-1),"")))</f>
        <v/>
      </c>
      <c r="D7808">
        <f>IF(GL_Paste!$B7805="","",IFERROR(INDEX(DeptName,MATCH($C7808,DeptTag,0)),"UNALLOCATED"))</f>
        <v/>
      </c>
      <c r="E7808">
        <f>IF(GL_Paste!$B7805="","",IFERROR(INDEX(AcctCat,MATCH(GL_Paste!$B7805&amp;"",AcctCode,0)),"UNKNOWN"))</f>
        <v/>
      </c>
      <c r="F7808">
        <f>IF(GL_Paste!$B7805="","",IFERROR(INDEX(AcctSub,MATCH(GL_Paste!$B7805&amp;"",AcctCode,0)),"UNKNOWN"))</f>
        <v/>
      </c>
    </row>
    <row r="7809">
      <c r="A7809" s="40">
        <f>IF(GL_Paste!$B7806="","",N(GL_Paste!$H7806)-N(GL_Paste!$G7806))</f>
        <v/>
      </c>
      <c r="B7809" s="43">
        <f>IF(GL_Paste!$B7806="","",DATE(YEAR(GL_Paste!$E7806),MONTH(GL_Paste!$E7806),1))</f>
        <v/>
      </c>
      <c r="C7809">
        <f>IF(GL_Paste!$B7806="","",IF(TRIM(GL_Paste!$M7806)&lt;&gt;"",TRIM(GL_Paste!$M7806),IFERROR(MID(GL_Paste!$I7806,FIND("[",GL_Paste!$I7806)+1,FIND("]",GL_Paste!$I7806)-FIND("[",GL_Paste!$I7806)-1),"")))</f>
        <v/>
      </c>
      <c r="D7809">
        <f>IF(GL_Paste!$B7806="","",IFERROR(INDEX(DeptName,MATCH($C7809,DeptTag,0)),"UNALLOCATED"))</f>
        <v/>
      </c>
      <c r="E7809">
        <f>IF(GL_Paste!$B7806="","",IFERROR(INDEX(AcctCat,MATCH(GL_Paste!$B7806&amp;"",AcctCode,0)),"UNKNOWN"))</f>
        <v/>
      </c>
      <c r="F7809">
        <f>IF(GL_Paste!$B7806="","",IFERROR(INDEX(AcctSub,MATCH(GL_Paste!$B7806&amp;"",AcctCode,0)),"UNKNOWN"))</f>
        <v/>
      </c>
    </row>
    <row r="7810">
      <c r="A7810" s="40">
        <f>IF(GL_Paste!$B7807="","",N(GL_Paste!$H7807)-N(GL_Paste!$G7807))</f>
        <v/>
      </c>
      <c r="B7810" s="43">
        <f>IF(GL_Paste!$B7807="","",DATE(YEAR(GL_Paste!$E7807),MONTH(GL_Paste!$E7807),1))</f>
        <v/>
      </c>
      <c r="C7810">
        <f>IF(GL_Paste!$B7807="","",IF(TRIM(GL_Paste!$M7807)&lt;&gt;"",TRIM(GL_Paste!$M7807),IFERROR(MID(GL_Paste!$I7807,FIND("[",GL_Paste!$I7807)+1,FIND("]",GL_Paste!$I7807)-FIND("[",GL_Paste!$I7807)-1),"")))</f>
        <v/>
      </c>
      <c r="D7810">
        <f>IF(GL_Paste!$B7807="","",IFERROR(INDEX(DeptName,MATCH($C7810,DeptTag,0)),"UNALLOCATED"))</f>
        <v/>
      </c>
      <c r="E7810">
        <f>IF(GL_Paste!$B7807="","",IFERROR(INDEX(AcctCat,MATCH(GL_Paste!$B7807&amp;"",AcctCode,0)),"UNKNOWN"))</f>
        <v/>
      </c>
      <c r="F7810">
        <f>IF(GL_Paste!$B7807="","",IFERROR(INDEX(AcctSub,MATCH(GL_Paste!$B7807&amp;"",AcctCode,0)),"UNKNOWN"))</f>
        <v/>
      </c>
    </row>
    <row r="7811">
      <c r="A7811" s="40">
        <f>IF(GL_Paste!$B7808="","",N(GL_Paste!$H7808)-N(GL_Paste!$G7808))</f>
        <v/>
      </c>
      <c r="B7811" s="43">
        <f>IF(GL_Paste!$B7808="","",DATE(YEAR(GL_Paste!$E7808),MONTH(GL_Paste!$E7808),1))</f>
        <v/>
      </c>
      <c r="C7811">
        <f>IF(GL_Paste!$B7808="","",IF(TRIM(GL_Paste!$M7808)&lt;&gt;"",TRIM(GL_Paste!$M7808),IFERROR(MID(GL_Paste!$I7808,FIND("[",GL_Paste!$I7808)+1,FIND("]",GL_Paste!$I7808)-FIND("[",GL_Paste!$I7808)-1),"")))</f>
        <v/>
      </c>
      <c r="D7811">
        <f>IF(GL_Paste!$B7808="","",IFERROR(INDEX(DeptName,MATCH($C7811,DeptTag,0)),"UNALLOCATED"))</f>
        <v/>
      </c>
      <c r="E7811">
        <f>IF(GL_Paste!$B7808="","",IFERROR(INDEX(AcctCat,MATCH(GL_Paste!$B7808&amp;"",AcctCode,0)),"UNKNOWN"))</f>
        <v/>
      </c>
      <c r="F7811">
        <f>IF(GL_Paste!$B7808="","",IFERROR(INDEX(AcctSub,MATCH(GL_Paste!$B7808&amp;"",AcctCode,0)),"UNKNOWN"))</f>
        <v/>
      </c>
    </row>
    <row r="7812">
      <c r="A7812" s="40">
        <f>IF(GL_Paste!$B7809="","",N(GL_Paste!$H7809)-N(GL_Paste!$G7809))</f>
        <v/>
      </c>
      <c r="B7812" s="43">
        <f>IF(GL_Paste!$B7809="","",DATE(YEAR(GL_Paste!$E7809),MONTH(GL_Paste!$E7809),1))</f>
        <v/>
      </c>
      <c r="C7812">
        <f>IF(GL_Paste!$B7809="","",IF(TRIM(GL_Paste!$M7809)&lt;&gt;"",TRIM(GL_Paste!$M7809),IFERROR(MID(GL_Paste!$I7809,FIND("[",GL_Paste!$I7809)+1,FIND("]",GL_Paste!$I7809)-FIND("[",GL_Paste!$I7809)-1),"")))</f>
        <v/>
      </c>
      <c r="D7812">
        <f>IF(GL_Paste!$B7809="","",IFERROR(INDEX(DeptName,MATCH($C7812,DeptTag,0)),"UNALLOCATED"))</f>
        <v/>
      </c>
      <c r="E7812">
        <f>IF(GL_Paste!$B7809="","",IFERROR(INDEX(AcctCat,MATCH(GL_Paste!$B7809&amp;"",AcctCode,0)),"UNKNOWN"))</f>
        <v/>
      </c>
      <c r="F7812">
        <f>IF(GL_Paste!$B7809="","",IFERROR(INDEX(AcctSub,MATCH(GL_Paste!$B7809&amp;"",AcctCode,0)),"UNKNOWN"))</f>
        <v/>
      </c>
    </row>
    <row r="7813">
      <c r="A7813" s="40">
        <f>IF(GL_Paste!$B7810="","",N(GL_Paste!$H7810)-N(GL_Paste!$G7810))</f>
        <v/>
      </c>
      <c r="B7813" s="43">
        <f>IF(GL_Paste!$B7810="","",DATE(YEAR(GL_Paste!$E7810),MONTH(GL_Paste!$E7810),1))</f>
        <v/>
      </c>
      <c r="C7813">
        <f>IF(GL_Paste!$B7810="","",IF(TRIM(GL_Paste!$M7810)&lt;&gt;"",TRIM(GL_Paste!$M7810),IFERROR(MID(GL_Paste!$I7810,FIND("[",GL_Paste!$I7810)+1,FIND("]",GL_Paste!$I7810)-FIND("[",GL_Paste!$I7810)-1),"")))</f>
        <v/>
      </c>
      <c r="D7813">
        <f>IF(GL_Paste!$B7810="","",IFERROR(INDEX(DeptName,MATCH($C7813,DeptTag,0)),"UNALLOCATED"))</f>
        <v/>
      </c>
      <c r="E7813">
        <f>IF(GL_Paste!$B7810="","",IFERROR(INDEX(AcctCat,MATCH(GL_Paste!$B7810&amp;"",AcctCode,0)),"UNKNOWN"))</f>
        <v/>
      </c>
      <c r="F7813">
        <f>IF(GL_Paste!$B7810="","",IFERROR(INDEX(AcctSub,MATCH(GL_Paste!$B7810&amp;"",AcctCode,0)),"UNKNOWN"))</f>
        <v/>
      </c>
    </row>
    <row r="7814">
      <c r="A7814" s="40">
        <f>IF(GL_Paste!$B7811="","",N(GL_Paste!$H7811)-N(GL_Paste!$G7811))</f>
        <v/>
      </c>
      <c r="B7814" s="43">
        <f>IF(GL_Paste!$B7811="","",DATE(YEAR(GL_Paste!$E7811),MONTH(GL_Paste!$E7811),1))</f>
        <v/>
      </c>
      <c r="C7814">
        <f>IF(GL_Paste!$B7811="","",IF(TRIM(GL_Paste!$M7811)&lt;&gt;"",TRIM(GL_Paste!$M7811),IFERROR(MID(GL_Paste!$I7811,FIND("[",GL_Paste!$I7811)+1,FIND("]",GL_Paste!$I7811)-FIND("[",GL_Paste!$I7811)-1),"")))</f>
        <v/>
      </c>
      <c r="D7814">
        <f>IF(GL_Paste!$B7811="","",IFERROR(INDEX(DeptName,MATCH($C7814,DeptTag,0)),"UNALLOCATED"))</f>
        <v/>
      </c>
      <c r="E7814">
        <f>IF(GL_Paste!$B7811="","",IFERROR(INDEX(AcctCat,MATCH(GL_Paste!$B7811&amp;"",AcctCode,0)),"UNKNOWN"))</f>
        <v/>
      </c>
      <c r="F7814">
        <f>IF(GL_Paste!$B7811="","",IFERROR(INDEX(AcctSub,MATCH(GL_Paste!$B7811&amp;"",AcctCode,0)),"UNKNOWN"))</f>
        <v/>
      </c>
    </row>
    <row r="7815">
      <c r="A7815" s="40">
        <f>IF(GL_Paste!$B7812="","",N(GL_Paste!$H7812)-N(GL_Paste!$G7812))</f>
        <v/>
      </c>
      <c r="B7815" s="43">
        <f>IF(GL_Paste!$B7812="","",DATE(YEAR(GL_Paste!$E7812),MONTH(GL_Paste!$E7812),1))</f>
        <v/>
      </c>
      <c r="C7815">
        <f>IF(GL_Paste!$B7812="","",IF(TRIM(GL_Paste!$M7812)&lt;&gt;"",TRIM(GL_Paste!$M7812),IFERROR(MID(GL_Paste!$I7812,FIND("[",GL_Paste!$I7812)+1,FIND("]",GL_Paste!$I7812)-FIND("[",GL_Paste!$I7812)-1),"")))</f>
        <v/>
      </c>
      <c r="D7815">
        <f>IF(GL_Paste!$B7812="","",IFERROR(INDEX(DeptName,MATCH($C7815,DeptTag,0)),"UNALLOCATED"))</f>
        <v/>
      </c>
      <c r="E7815">
        <f>IF(GL_Paste!$B7812="","",IFERROR(INDEX(AcctCat,MATCH(GL_Paste!$B7812&amp;"",AcctCode,0)),"UNKNOWN"))</f>
        <v/>
      </c>
      <c r="F7815">
        <f>IF(GL_Paste!$B7812="","",IFERROR(INDEX(AcctSub,MATCH(GL_Paste!$B7812&amp;"",AcctCode,0)),"UNKNOWN"))</f>
        <v/>
      </c>
    </row>
    <row r="7816">
      <c r="A7816" s="40">
        <f>IF(GL_Paste!$B7813="","",N(GL_Paste!$H7813)-N(GL_Paste!$G7813))</f>
        <v/>
      </c>
      <c r="B7816" s="43">
        <f>IF(GL_Paste!$B7813="","",DATE(YEAR(GL_Paste!$E7813),MONTH(GL_Paste!$E7813),1))</f>
        <v/>
      </c>
      <c r="C7816">
        <f>IF(GL_Paste!$B7813="","",IF(TRIM(GL_Paste!$M7813)&lt;&gt;"",TRIM(GL_Paste!$M7813),IFERROR(MID(GL_Paste!$I7813,FIND("[",GL_Paste!$I7813)+1,FIND("]",GL_Paste!$I7813)-FIND("[",GL_Paste!$I7813)-1),"")))</f>
        <v/>
      </c>
      <c r="D7816">
        <f>IF(GL_Paste!$B7813="","",IFERROR(INDEX(DeptName,MATCH($C7816,DeptTag,0)),"UNALLOCATED"))</f>
        <v/>
      </c>
      <c r="E7816">
        <f>IF(GL_Paste!$B7813="","",IFERROR(INDEX(AcctCat,MATCH(GL_Paste!$B7813&amp;"",AcctCode,0)),"UNKNOWN"))</f>
        <v/>
      </c>
      <c r="F7816">
        <f>IF(GL_Paste!$B7813="","",IFERROR(INDEX(AcctSub,MATCH(GL_Paste!$B7813&amp;"",AcctCode,0)),"UNKNOWN"))</f>
        <v/>
      </c>
    </row>
    <row r="7817">
      <c r="A7817" s="40">
        <f>IF(GL_Paste!$B7814="","",N(GL_Paste!$H7814)-N(GL_Paste!$G7814))</f>
        <v/>
      </c>
      <c r="B7817" s="43">
        <f>IF(GL_Paste!$B7814="","",DATE(YEAR(GL_Paste!$E7814),MONTH(GL_Paste!$E7814),1))</f>
        <v/>
      </c>
      <c r="C7817">
        <f>IF(GL_Paste!$B7814="","",IF(TRIM(GL_Paste!$M7814)&lt;&gt;"",TRIM(GL_Paste!$M7814),IFERROR(MID(GL_Paste!$I7814,FIND("[",GL_Paste!$I7814)+1,FIND("]",GL_Paste!$I7814)-FIND("[",GL_Paste!$I7814)-1),"")))</f>
        <v/>
      </c>
      <c r="D7817">
        <f>IF(GL_Paste!$B7814="","",IFERROR(INDEX(DeptName,MATCH($C7817,DeptTag,0)),"UNALLOCATED"))</f>
        <v/>
      </c>
      <c r="E7817">
        <f>IF(GL_Paste!$B7814="","",IFERROR(INDEX(AcctCat,MATCH(GL_Paste!$B7814&amp;"",AcctCode,0)),"UNKNOWN"))</f>
        <v/>
      </c>
      <c r="F7817">
        <f>IF(GL_Paste!$B7814="","",IFERROR(INDEX(AcctSub,MATCH(GL_Paste!$B7814&amp;"",AcctCode,0)),"UNKNOWN"))</f>
        <v/>
      </c>
    </row>
    <row r="7818">
      <c r="A7818" s="40">
        <f>IF(GL_Paste!$B7815="","",N(GL_Paste!$H7815)-N(GL_Paste!$G7815))</f>
        <v/>
      </c>
      <c r="B7818" s="43">
        <f>IF(GL_Paste!$B7815="","",DATE(YEAR(GL_Paste!$E7815),MONTH(GL_Paste!$E7815),1))</f>
        <v/>
      </c>
      <c r="C7818">
        <f>IF(GL_Paste!$B7815="","",IF(TRIM(GL_Paste!$M7815)&lt;&gt;"",TRIM(GL_Paste!$M7815),IFERROR(MID(GL_Paste!$I7815,FIND("[",GL_Paste!$I7815)+1,FIND("]",GL_Paste!$I7815)-FIND("[",GL_Paste!$I7815)-1),"")))</f>
        <v/>
      </c>
      <c r="D7818">
        <f>IF(GL_Paste!$B7815="","",IFERROR(INDEX(DeptName,MATCH($C7818,DeptTag,0)),"UNALLOCATED"))</f>
        <v/>
      </c>
      <c r="E7818">
        <f>IF(GL_Paste!$B7815="","",IFERROR(INDEX(AcctCat,MATCH(GL_Paste!$B7815&amp;"",AcctCode,0)),"UNKNOWN"))</f>
        <v/>
      </c>
      <c r="F7818">
        <f>IF(GL_Paste!$B7815="","",IFERROR(INDEX(AcctSub,MATCH(GL_Paste!$B7815&amp;"",AcctCode,0)),"UNKNOWN"))</f>
        <v/>
      </c>
    </row>
    <row r="7819">
      <c r="A7819" s="40">
        <f>IF(GL_Paste!$B7816="","",N(GL_Paste!$H7816)-N(GL_Paste!$G7816))</f>
        <v/>
      </c>
      <c r="B7819" s="43">
        <f>IF(GL_Paste!$B7816="","",DATE(YEAR(GL_Paste!$E7816),MONTH(GL_Paste!$E7816),1))</f>
        <v/>
      </c>
      <c r="C7819">
        <f>IF(GL_Paste!$B7816="","",IF(TRIM(GL_Paste!$M7816)&lt;&gt;"",TRIM(GL_Paste!$M7816),IFERROR(MID(GL_Paste!$I7816,FIND("[",GL_Paste!$I7816)+1,FIND("]",GL_Paste!$I7816)-FIND("[",GL_Paste!$I7816)-1),"")))</f>
        <v/>
      </c>
      <c r="D7819">
        <f>IF(GL_Paste!$B7816="","",IFERROR(INDEX(DeptName,MATCH($C7819,DeptTag,0)),"UNALLOCATED"))</f>
        <v/>
      </c>
      <c r="E7819">
        <f>IF(GL_Paste!$B7816="","",IFERROR(INDEX(AcctCat,MATCH(GL_Paste!$B7816&amp;"",AcctCode,0)),"UNKNOWN"))</f>
        <v/>
      </c>
      <c r="F7819">
        <f>IF(GL_Paste!$B7816="","",IFERROR(INDEX(AcctSub,MATCH(GL_Paste!$B7816&amp;"",AcctCode,0)),"UNKNOWN"))</f>
        <v/>
      </c>
    </row>
    <row r="7820">
      <c r="A7820" s="40">
        <f>IF(GL_Paste!$B7817="","",N(GL_Paste!$H7817)-N(GL_Paste!$G7817))</f>
        <v/>
      </c>
      <c r="B7820" s="43">
        <f>IF(GL_Paste!$B7817="","",DATE(YEAR(GL_Paste!$E7817),MONTH(GL_Paste!$E7817),1))</f>
        <v/>
      </c>
      <c r="C7820">
        <f>IF(GL_Paste!$B7817="","",IF(TRIM(GL_Paste!$M7817)&lt;&gt;"",TRIM(GL_Paste!$M7817),IFERROR(MID(GL_Paste!$I7817,FIND("[",GL_Paste!$I7817)+1,FIND("]",GL_Paste!$I7817)-FIND("[",GL_Paste!$I7817)-1),"")))</f>
        <v/>
      </c>
      <c r="D7820">
        <f>IF(GL_Paste!$B7817="","",IFERROR(INDEX(DeptName,MATCH($C7820,DeptTag,0)),"UNALLOCATED"))</f>
        <v/>
      </c>
      <c r="E7820">
        <f>IF(GL_Paste!$B7817="","",IFERROR(INDEX(AcctCat,MATCH(GL_Paste!$B7817&amp;"",AcctCode,0)),"UNKNOWN"))</f>
        <v/>
      </c>
      <c r="F7820">
        <f>IF(GL_Paste!$B7817="","",IFERROR(INDEX(AcctSub,MATCH(GL_Paste!$B7817&amp;"",AcctCode,0)),"UNKNOWN"))</f>
        <v/>
      </c>
    </row>
    <row r="7821">
      <c r="A7821" s="40">
        <f>IF(GL_Paste!$B7818="","",N(GL_Paste!$H7818)-N(GL_Paste!$G7818))</f>
        <v/>
      </c>
      <c r="B7821" s="43">
        <f>IF(GL_Paste!$B7818="","",DATE(YEAR(GL_Paste!$E7818),MONTH(GL_Paste!$E7818),1))</f>
        <v/>
      </c>
      <c r="C7821">
        <f>IF(GL_Paste!$B7818="","",IF(TRIM(GL_Paste!$M7818)&lt;&gt;"",TRIM(GL_Paste!$M7818),IFERROR(MID(GL_Paste!$I7818,FIND("[",GL_Paste!$I7818)+1,FIND("]",GL_Paste!$I7818)-FIND("[",GL_Paste!$I7818)-1),"")))</f>
        <v/>
      </c>
      <c r="D7821">
        <f>IF(GL_Paste!$B7818="","",IFERROR(INDEX(DeptName,MATCH($C7821,DeptTag,0)),"UNALLOCATED"))</f>
        <v/>
      </c>
      <c r="E7821">
        <f>IF(GL_Paste!$B7818="","",IFERROR(INDEX(AcctCat,MATCH(GL_Paste!$B7818&amp;"",AcctCode,0)),"UNKNOWN"))</f>
        <v/>
      </c>
      <c r="F7821">
        <f>IF(GL_Paste!$B7818="","",IFERROR(INDEX(AcctSub,MATCH(GL_Paste!$B7818&amp;"",AcctCode,0)),"UNKNOWN"))</f>
        <v/>
      </c>
    </row>
    <row r="7822">
      <c r="A7822" s="40">
        <f>IF(GL_Paste!$B7819="","",N(GL_Paste!$H7819)-N(GL_Paste!$G7819))</f>
        <v/>
      </c>
      <c r="B7822" s="43">
        <f>IF(GL_Paste!$B7819="","",DATE(YEAR(GL_Paste!$E7819),MONTH(GL_Paste!$E7819),1))</f>
        <v/>
      </c>
      <c r="C7822">
        <f>IF(GL_Paste!$B7819="","",IF(TRIM(GL_Paste!$M7819)&lt;&gt;"",TRIM(GL_Paste!$M7819),IFERROR(MID(GL_Paste!$I7819,FIND("[",GL_Paste!$I7819)+1,FIND("]",GL_Paste!$I7819)-FIND("[",GL_Paste!$I7819)-1),"")))</f>
        <v/>
      </c>
      <c r="D7822">
        <f>IF(GL_Paste!$B7819="","",IFERROR(INDEX(DeptName,MATCH($C7822,DeptTag,0)),"UNALLOCATED"))</f>
        <v/>
      </c>
      <c r="E7822">
        <f>IF(GL_Paste!$B7819="","",IFERROR(INDEX(AcctCat,MATCH(GL_Paste!$B7819&amp;"",AcctCode,0)),"UNKNOWN"))</f>
        <v/>
      </c>
      <c r="F7822">
        <f>IF(GL_Paste!$B7819="","",IFERROR(INDEX(AcctSub,MATCH(GL_Paste!$B7819&amp;"",AcctCode,0)),"UNKNOWN"))</f>
        <v/>
      </c>
    </row>
    <row r="7823">
      <c r="A7823" s="40">
        <f>IF(GL_Paste!$B7820="","",N(GL_Paste!$H7820)-N(GL_Paste!$G7820))</f>
        <v/>
      </c>
      <c r="B7823" s="43">
        <f>IF(GL_Paste!$B7820="","",DATE(YEAR(GL_Paste!$E7820),MONTH(GL_Paste!$E7820),1))</f>
        <v/>
      </c>
      <c r="C7823">
        <f>IF(GL_Paste!$B7820="","",IF(TRIM(GL_Paste!$M7820)&lt;&gt;"",TRIM(GL_Paste!$M7820),IFERROR(MID(GL_Paste!$I7820,FIND("[",GL_Paste!$I7820)+1,FIND("]",GL_Paste!$I7820)-FIND("[",GL_Paste!$I7820)-1),"")))</f>
        <v/>
      </c>
      <c r="D7823">
        <f>IF(GL_Paste!$B7820="","",IFERROR(INDEX(DeptName,MATCH($C7823,DeptTag,0)),"UNALLOCATED"))</f>
        <v/>
      </c>
      <c r="E7823">
        <f>IF(GL_Paste!$B7820="","",IFERROR(INDEX(AcctCat,MATCH(GL_Paste!$B7820&amp;"",AcctCode,0)),"UNKNOWN"))</f>
        <v/>
      </c>
      <c r="F7823">
        <f>IF(GL_Paste!$B7820="","",IFERROR(INDEX(AcctSub,MATCH(GL_Paste!$B7820&amp;"",AcctCode,0)),"UNKNOWN"))</f>
        <v/>
      </c>
    </row>
    <row r="7824">
      <c r="A7824" s="40">
        <f>IF(GL_Paste!$B7821="","",N(GL_Paste!$H7821)-N(GL_Paste!$G7821))</f>
        <v/>
      </c>
      <c r="B7824" s="43">
        <f>IF(GL_Paste!$B7821="","",DATE(YEAR(GL_Paste!$E7821),MONTH(GL_Paste!$E7821),1))</f>
        <v/>
      </c>
      <c r="C7824">
        <f>IF(GL_Paste!$B7821="","",IF(TRIM(GL_Paste!$M7821)&lt;&gt;"",TRIM(GL_Paste!$M7821),IFERROR(MID(GL_Paste!$I7821,FIND("[",GL_Paste!$I7821)+1,FIND("]",GL_Paste!$I7821)-FIND("[",GL_Paste!$I7821)-1),"")))</f>
        <v/>
      </c>
      <c r="D7824">
        <f>IF(GL_Paste!$B7821="","",IFERROR(INDEX(DeptName,MATCH($C7824,DeptTag,0)),"UNALLOCATED"))</f>
        <v/>
      </c>
      <c r="E7824">
        <f>IF(GL_Paste!$B7821="","",IFERROR(INDEX(AcctCat,MATCH(GL_Paste!$B7821&amp;"",AcctCode,0)),"UNKNOWN"))</f>
        <v/>
      </c>
      <c r="F7824">
        <f>IF(GL_Paste!$B7821="","",IFERROR(INDEX(AcctSub,MATCH(GL_Paste!$B7821&amp;"",AcctCode,0)),"UNKNOWN"))</f>
        <v/>
      </c>
    </row>
    <row r="7825">
      <c r="A7825" s="40">
        <f>IF(GL_Paste!$B7822="","",N(GL_Paste!$H7822)-N(GL_Paste!$G7822))</f>
        <v/>
      </c>
      <c r="B7825" s="43">
        <f>IF(GL_Paste!$B7822="","",DATE(YEAR(GL_Paste!$E7822),MONTH(GL_Paste!$E7822),1))</f>
        <v/>
      </c>
      <c r="C7825">
        <f>IF(GL_Paste!$B7822="","",IF(TRIM(GL_Paste!$M7822)&lt;&gt;"",TRIM(GL_Paste!$M7822),IFERROR(MID(GL_Paste!$I7822,FIND("[",GL_Paste!$I7822)+1,FIND("]",GL_Paste!$I7822)-FIND("[",GL_Paste!$I7822)-1),"")))</f>
        <v/>
      </c>
      <c r="D7825">
        <f>IF(GL_Paste!$B7822="","",IFERROR(INDEX(DeptName,MATCH($C7825,DeptTag,0)),"UNALLOCATED"))</f>
        <v/>
      </c>
      <c r="E7825">
        <f>IF(GL_Paste!$B7822="","",IFERROR(INDEX(AcctCat,MATCH(GL_Paste!$B7822&amp;"",AcctCode,0)),"UNKNOWN"))</f>
        <v/>
      </c>
      <c r="F7825">
        <f>IF(GL_Paste!$B7822="","",IFERROR(INDEX(AcctSub,MATCH(GL_Paste!$B7822&amp;"",AcctCode,0)),"UNKNOWN"))</f>
        <v/>
      </c>
    </row>
    <row r="7826">
      <c r="A7826" s="40">
        <f>IF(GL_Paste!$B7823="","",N(GL_Paste!$H7823)-N(GL_Paste!$G7823))</f>
        <v/>
      </c>
      <c r="B7826" s="43">
        <f>IF(GL_Paste!$B7823="","",DATE(YEAR(GL_Paste!$E7823),MONTH(GL_Paste!$E7823),1))</f>
        <v/>
      </c>
      <c r="C7826">
        <f>IF(GL_Paste!$B7823="","",IF(TRIM(GL_Paste!$M7823)&lt;&gt;"",TRIM(GL_Paste!$M7823),IFERROR(MID(GL_Paste!$I7823,FIND("[",GL_Paste!$I7823)+1,FIND("]",GL_Paste!$I7823)-FIND("[",GL_Paste!$I7823)-1),"")))</f>
        <v/>
      </c>
      <c r="D7826">
        <f>IF(GL_Paste!$B7823="","",IFERROR(INDEX(DeptName,MATCH($C7826,DeptTag,0)),"UNALLOCATED"))</f>
        <v/>
      </c>
      <c r="E7826">
        <f>IF(GL_Paste!$B7823="","",IFERROR(INDEX(AcctCat,MATCH(GL_Paste!$B7823&amp;"",AcctCode,0)),"UNKNOWN"))</f>
        <v/>
      </c>
      <c r="F7826">
        <f>IF(GL_Paste!$B7823="","",IFERROR(INDEX(AcctSub,MATCH(GL_Paste!$B7823&amp;"",AcctCode,0)),"UNKNOWN"))</f>
        <v/>
      </c>
    </row>
    <row r="7827">
      <c r="A7827" s="40">
        <f>IF(GL_Paste!$B7824="","",N(GL_Paste!$H7824)-N(GL_Paste!$G7824))</f>
        <v/>
      </c>
      <c r="B7827" s="43">
        <f>IF(GL_Paste!$B7824="","",DATE(YEAR(GL_Paste!$E7824),MONTH(GL_Paste!$E7824),1))</f>
        <v/>
      </c>
      <c r="C7827">
        <f>IF(GL_Paste!$B7824="","",IF(TRIM(GL_Paste!$M7824)&lt;&gt;"",TRIM(GL_Paste!$M7824),IFERROR(MID(GL_Paste!$I7824,FIND("[",GL_Paste!$I7824)+1,FIND("]",GL_Paste!$I7824)-FIND("[",GL_Paste!$I7824)-1),"")))</f>
        <v/>
      </c>
      <c r="D7827">
        <f>IF(GL_Paste!$B7824="","",IFERROR(INDEX(DeptName,MATCH($C7827,DeptTag,0)),"UNALLOCATED"))</f>
        <v/>
      </c>
      <c r="E7827">
        <f>IF(GL_Paste!$B7824="","",IFERROR(INDEX(AcctCat,MATCH(GL_Paste!$B7824&amp;"",AcctCode,0)),"UNKNOWN"))</f>
        <v/>
      </c>
      <c r="F7827">
        <f>IF(GL_Paste!$B7824="","",IFERROR(INDEX(AcctSub,MATCH(GL_Paste!$B7824&amp;"",AcctCode,0)),"UNKNOWN"))</f>
        <v/>
      </c>
    </row>
    <row r="7828">
      <c r="A7828" s="40">
        <f>IF(GL_Paste!$B7825="","",N(GL_Paste!$H7825)-N(GL_Paste!$G7825))</f>
        <v/>
      </c>
      <c r="B7828" s="43">
        <f>IF(GL_Paste!$B7825="","",DATE(YEAR(GL_Paste!$E7825),MONTH(GL_Paste!$E7825),1))</f>
        <v/>
      </c>
      <c r="C7828">
        <f>IF(GL_Paste!$B7825="","",IF(TRIM(GL_Paste!$M7825)&lt;&gt;"",TRIM(GL_Paste!$M7825),IFERROR(MID(GL_Paste!$I7825,FIND("[",GL_Paste!$I7825)+1,FIND("]",GL_Paste!$I7825)-FIND("[",GL_Paste!$I7825)-1),"")))</f>
        <v/>
      </c>
      <c r="D7828">
        <f>IF(GL_Paste!$B7825="","",IFERROR(INDEX(DeptName,MATCH($C7828,DeptTag,0)),"UNALLOCATED"))</f>
        <v/>
      </c>
      <c r="E7828">
        <f>IF(GL_Paste!$B7825="","",IFERROR(INDEX(AcctCat,MATCH(GL_Paste!$B7825&amp;"",AcctCode,0)),"UNKNOWN"))</f>
        <v/>
      </c>
      <c r="F7828">
        <f>IF(GL_Paste!$B7825="","",IFERROR(INDEX(AcctSub,MATCH(GL_Paste!$B7825&amp;"",AcctCode,0)),"UNKNOWN"))</f>
        <v/>
      </c>
    </row>
    <row r="7829">
      <c r="A7829" s="40">
        <f>IF(GL_Paste!$B7826="","",N(GL_Paste!$H7826)-N(GL_Paste!$G7826))</f>
        <v/>
      </c>
      <c r="B7829" s="43">
        <f>IF(GL_Paste!$B7826="","",DATE(YEAR(GL_Paste!$E7826),MONTH(GL_Paste!$E7826),1))</f>
        <v/>
      </c>
      <c r="C7829">
        <f>IF(GL_Paste!$B7826="","",IF(TRIM(GL_Paste!$M7826)&lt;&gt;"",TRIM(GL_Paste!$M7826),IFERROR(MID(GL_Paste!$I7826,FIND("[",GL_Paste!$I7826)+1,FIND("]",GL_Paste!$I7826)-FIND("[",GL_Paste!$I7826)-1),"")))</f>
        <v/>
      </c>
      <c r="D7829">
        <f>IF(GL_Paste!$B7826="","",IFERROR(INDEX(DeptName,MATCH($C7829,DeptTag,0)),"UNALLOCATED"))</f>
        <v/>
      </c>
      <c r="E7829">
        <f>IF(GL_Paste!$B7826="","",IFERROR(INDEX(AcctCat,MATCH(GL_Paste!$B7826&amp;"",AcctCode,0)),"UNKNOWN"))</f>
        <v/>
      </c>
      <c r="F7829">
        <f>IF(GL_Paste!$B7826="","",IFERROR(INDEX(AcctSub,MATCH(GL_Paste!$B7826&amp;"",AcctCode,0)),"UNKNOWN"))</f>
        <v/>
      </c>
    </row>
    <row r="7830">
      <c r="A7830" s="40">
        <f>IF(GL_Paste!$B7827="","",N(GL_Paste!$H7827)-N(GL_Paste!$G7827))</f>
        <v/>
      </c>
      <c r="B7830" s="43">
        <f>IF(GL_Paste!$B7827="","",DATE(YEAR(GL_Paste!$E7827),MONTH(GL_Paste!$E7827),1))</f>
        <v/>
      </c>
      <c r="C7830">
        <f>IF(GL_Paste!$B7827="","",IF(TRIM(GL_Paste!$M7827)&lt;&gt;"",TRIM(GL_Paste!$M7827),IFERROR(MID(GL_Paste!$I7827,FIND("[",GL_Paste!$I7827)+1,FIND("]",GL_Paste!$I7827)-FIND("[",GL_Paste!$I7827)-1),"")))</f>
        <v/>
      </c>
      <c r="D7830">
        <f>IF(GL_Paste!$B7827="","",IFERROR(INDEX(DeptName,MATCH($C7830,DeptTag,0)),"UNALLOCATED"))</f>
        <v/>
      </c>
      <c r="E7830">
        <f>IF(GL_Paste!$B7827="","",IFERROR(INDEX(AcctCat,MATCH(GL_Paste!$B7827&amp;"",AcctCode,0)),"UNKNOWN"))</f>
        <v/>
      </c>
      <c r="F7830">
        <f>IF(GL_Paste!$B7827="","",IFERROR(INDEX(AcctSub,MATCH(GL_Paste!$B7827&amp;"",AcctCode,0)),"UNKNOWN"))</f>
        <v/>
      </c>
    </row>
    <row r="7831">
      <c r="A7831" s="40">
        <f>IF(GL_Paste!$B7828="","",N(GL_Paste!$H7828)-N(GL_Paste!$G7828))</f>
        <v/>
      </c>
      <c r="B7831" s="43">
        <f>IF(GL_Paste!$B7828="","",DATE(YEAR(GL_Paste!$E7828),MONTH(GL_Paste!$E7828),1))</f>
        <v/>
      </c>
      <c r="C7831">
        <f>IF(GL_Paste!$B7828="","",IF(TRIM(GL_Paste!$M7828)&lt;&gt;"",TRIM(GL_Paste!$M7828),IFERROR(MID(GL_Paste!$I7828,FIND("[",GL_Paste!$I7828)+1,FIND("]",GL_Paste!$I7828)-FIND("[",GL_Paste!$I7828)-1),"")))</f>
        <v/>
      </c>
      <c r="D7831">
        <f>IF(GL_Paste!$B7828="","",IFERROR(INDEX(DeptName,MATCH($C7831,DeptTag,0)),"UNALLOCATED"))</f>
        <v/>
      </c>
      <c r="E7831">
        <f>IF(GL_Paste!$B7828="","",IFERROR(INDEX(AcctCat,MATCH(GL_Paste!$B7828&amp;"",AcctCode,0)),"UNKNOWN"))</f>
        <v/>
      </c>
      <c r="F7831">
        <f>IF(GL_Paste!$B7828="","",IFERROR(INDEX(AcctSub,MATCH(GL_Paste!$B7828&amp;"",AcctCode,0)),"UNKNOWN"))</f>
        <v/>
      </c>
    </row>
    <row r="7832">
      <c r="A7832" s="40">
        <f>IF(GL_Paste!$B7829="","",N(GL_Paste!$H7829)-N(GL_Paste!$G7829))</f>
        <v/>
      </c>
      <c r="B7832" s="43">
        <f>IF(GL_Paste!$B7829="","",DATE(YEAR(GL_Paste!$E7829),MONTH(GL_Paste!$E7829),1))</f>
        <v/>
      </c>
      <c r="C7832">
        <f>IF(GL_Paste!$B7829="","",IF(TRIM(GL_Paste!$M7829)&lt;&gt;"",TRIM(GL_Paste!$M7829),IFERROR(MID(GL_Paste!$I7829,FIND("[",GL_Paste!$I7829)+1,FIND("]",GL_Paste!$I7829)-FIND("[",GL_Paste!$I7829)-1),"")))</f>
        <v/>
      </c>
      <c r="D7832">
        <f>IF(GL_Paste!$B7829="","",IFERROR(INDEX(DeptName,MATCH($C7832,DeptTag,0)),"UNALLOCATED"))</f>
        <v/>
      </c>
      <c r="E7832">
        <f>IF(GL_Paste!$B7829="","",IFERROR(INDEX(AcctCat,MATCH(GL_Paste!$B7829&amp;"",AcctCode,0)),"UNKNOWN"))</f>
        <v/>
      </c>
      <c r="F7832">
        <f>IF(GL_Paste!$B7829="","",IFERROR(INDEX(AcctSub,MATCH(GL_Paste!$B7829&amp;"",AcctCode,0)),"UNKNOWN"))</f>
        <v/>
      </c>
    </row>
    <row r="7833">
      <c r="A7833" s="40">
        <f>IF(GL_Paste!$B7830="","",N(GL_Paste!$H7830)-N(GL_Paste!$G7830))</f>
        <v/>
      </c>
      <c r="B7833" s="43">
        <f>IF(GL_Paste!$B7830="","",DATE(YEAR(GL_Paste!$E7830),MONTH(GL_Paste!$E7830),1))</f>
        <v/>
      </c>
      <c r="C7833">
        <f>IF(GL_Paste!$B7830="","",IF(TRIM(GL_Paste!$M7830)&lt;&gt;"",TRIM(GL_Paste!$M7830),IFERROR(MID(GL_Paste!$I7830,FIND("[",GL_Paste!$I7830)+1,FIND("]",GL_Paste!$I7830)-FIND("[",GL_Paste!$I7830)-1),"")))</f>
        <v/>
      </c>
      <c r="D7833">
        <f>IF(GL_Paste!$B7830="","",IFERROR(INDEX(DeptName,MATCH($C7833,DeptTag,0)),"UNALLOCATED"))</f>
        <v/>
      </c>
      <c r="E7833">
        <f>IF(GL_Paste!$B7830="","",IFERROR(INDEX(AcctCat,MATCH(GL_Paste!$B7830&amp;"",AcctCode,0)),"UNKNOWN"))</f>
        <v/>
      </c>
      <c r="F7833">
        <f>IF(GL_Paste!$B7830="","",IFERROR(INDEX(AcctSub,MATCH(GL_Paste!$B7830&amp;"",AcctCode,0)),"UNKNOWN"))</f>
        <v/>
      </c>
    </row>
    <row r="7834">
      <c r="A7834" s="40">
        <f>IF(GL_Paste!$B7831="","",N(GL_Paste!$H7831)-N(GL_Paste!$G7831))</f>
        <v/>
      </c>
      <c r="B7834" s="43">
        <f>IF(GL_Paste!$B7831="","",DATE(YEAR(GL_Paste!$E7831),MONTH(GL_Paste!$E7831),1))</f>
        <v/>
      </c>
      <c r="C7834">
        <f>IF(GL_Paste!$B7831="","",IF(TRIM(GL_Paste!$M7831)&lt;&gt;"",TRIM(GL_Paste!$M7831),IFERROR(MID(GL_Paste!$I7831,FIND("[",GL_Paste!$I7831)+1,FIND("]",GL_Paste!$I7831)-FIND("[",GL_Paste!$I7831)-1),"")))</f>
        <v/>
      </c>
      <c r="D7834">
        <f>IF(GL_Paste!$B7831="","",IFERROR(INDEX(DeptName,MATCH($C7834,DeptTag,0)),"UNALLOCATED"))</f>
        <v/>
      </c>
      <c r="E7834">
        <f>IF(GL_Paste!$B7831="","",IFERROR(INDEX(AcctCat,MATCH(GL_Paste!$B7831&amp;"",AcctCode,0)),"UNKNOWN"))</f>
        <v/>
      </c>
      <c r="F7834">
        <f>IF(GL_Paste!$B7831="","",IFERROR(INDEX(AcctSub,MATCH(GL_Paste!$B7831&amp;"",AcctCode,0)),"UNKNOWN"))</f>
        <v/>
      </c>
    </row>
    <row r="7835">
      <c r="A7835" s="40">
        <f>IF(GL_Paste!$B7832="","",N(GL_Paste!$H7832)-N(GL_Paste!$G7832))</f>
        <v/>
      </c>
      <c r="B7835" s="43">
        <f>IF(GL_Paste!$B7832="","",DATE(YEAR(GL_Paste!$E7832),MONTH(GL_Paste!$E7832),1))</f>
        <v/>
      </c>
      <c r="C7835">
        <f>IF(GL_Paste!$B7832="","",IF(TRIM(GL_Paste!$M7832)&lt;&gt;"",TRIM(GL_Paste!$M7832),IFERROR(MID(GL_Paste!$I7832,FIND("[",GL_Paste!$I7832)+1,FIND("]",GL_Paste!$I7832)-FIND("[",GL_Paste!$I7832)-1),"")))</f>
        <v/>
      </c>
      <c r="D7835">
        <f>IF(GL_Paste!$B7832="","",IFERROR(INDEX(DeptName,MATCH($C7835,DeptTag,0)),"UNALLOCATED"))</f>
        <v/>
      </c>
      <c r="E7835">
        <f>IF(GL_Paste!$B7832="","",IFERROR(INDEX(AcctCat,MATCH(GL_Paste!$B7832&amp;"",AcctCode,0)),"UNKNOWN"))</f>
        <v/>
      </c>
      <c r="F7835">
        <f>IF(GL_Paste!$B7832="","",IFERROR(INDEX(AcctSub,MATCH(GL_Paste!$B7832&amp;"",AcctCode,0)),"UNKNOWN"))</f>
        <v/>
      </c>
    </row>
    <row r="7836">
      <c r="A7836" s="40">
        <f>IF(GL_Paste!$B7833="","",N(GL_Paste!$H7833)-N(GL_Paste!$G7833))</f>
        <v/>
      </c>
      <c r="B7836" s="43">
        <f>IF(GL_Paste!$B7833="","",DATE(YEAR(GL_Paste!$E7833),MONTH(GL_Paste!$E7833),1))</f>
        <v/>
      </c>
      <c r="C7836">
        <f>IF(GL_Paste!$B7833="","",IF(TRIM(GL_Paste!$M7833)&lt;&gt;"",TRIM(GL_Paste!$M7833),IFERROR(MID(GL_Paste!$I7833,FIND("[",GL_Paste!$I7833)+1,FIND("]",GL_Paste!$I7833)-FIND("[",GL_Paste!$I7833)-1),"")))</f>
        <v/>
      </c>
      <c r="D7836">
        <f>IF(GL_Paste!$B7833="","",IFERROR(INDEX(DeptName,MATCH($C7836,DeptTag,0)),"UNALLOCATED"))</f>
        <v/>
      </c>
      <c r="E7836">
        <f>IF(GL_Paste!$B7833="","",IFERROR(INDEX(AcctCat,MATCH(GL_Paste!$B7833&amp;"",AcctCode,0)),"UNKNOWN"))</f>
        <v/>
      </c>
      <c r="F7836">
        <f>IF(GL_Paste!$B7833="","",IFERROR(INDEX(AcctSub,MATCH(GL_Paste!$B7833&amp;"",AcctCode,0)),"UNKNOWN"))</f>
        <v/>
      </c>
    </row>
    <row r="7837">
      <c r="A7837" s="40">
        <f>IF(GL_Paste!$B7834="","",N(GL_Paste!$H7834)-N(GL_Paste!$G7834))</f>
        <v/>
      </c>
      <c r="B7837" s="43">
        <f>IF(GL_Paste!$B7834="","",DATE(YEAR(GL_Paste!$E7834),MONTH(GL_Paste!$E7834),1))</f>
        <v/>
      </c>
      <c r="C7837">
        <f>IF(GL_Paste!$B7834="","",IF(TRIM(GL_Paste!$M7834)&lt;&gt;"",TRIM(GL_Paste!$M7834),IFERROR(MID(GL_Paste!$I7834,FIND("[",GL_Paste!$I7834)+1,FIND("]",GL_Paste!$I7834)-FIND("[",GL_Paste!$I7834)-1),"")))</f>
        <v/>
      </c>
      <c r="D7837">
        <f>IF(GL_Paste!$B7834="","",IFERROR(INDEX(DeptName,MATCH($C7837,DeptTag,0)),"UNALLOCATED"))</f>
        <v/>
      </c>
      <c r="E7837">
        <f>IF(GL_Paste!$B7834="","",IFERROR(INDEX(AcctCat,MATCH(GL_Paste!$B7834&amp;"",AcctCode,0)),"UNKNOWN"))</f>
        <v/>
      </c>
      <c r="F7837">
        <f>IF(GL_Paste!$B7834="","",IFERROR(INDEX(AcctSub,MATCH(GL_Paste!$B7834&amp;"",AcctCode,0)),"UNKNOWN"))</f>
        <v/>
      </c>
    </row>
    <row r="7838">
      <c r="A7838" s="40">
        <f>IF(GL_Paste!$B7835="","",N(GL_Paste!$H7835)-N(GL_Paste!$G7835))</f>
        <v/>
      </c>
      <c r="B7838" s="43">
        <f>IF(GL_Paste!$B7835="","",DATE(YEAR(GL_Paste!$E7835),MONTH(GL_Paste!$E7835),1))</f>
        <v/>
      </c>
      <c r="C7838">
        <f>IF(GL_Paste!$B7835="","",IF(TRIM(GL_Paste!$M7835)&lt;&gt;"",TRIM(GL_Paste!$M7835),IFERROR(MID(GL_Paste!$I7835,FIND("[",GL_Paste!$I7835)+1,FIND("]",GL_Paste!$I7835)-FIND("[",GL_Paste!$I7835)-1),"")))</f>
        <v/>
      </c>
      <c r="D7838">
        <f>IF(GL_Paste!$B7835="","",IFERROR(INDEX(DeptName,MATCH($C7838,DeptTag,0)),"UNALLOCATED"))</f>
        <v/>
      </c>
      <c r="E7838">
        <f>IF(GL_Paste!$B7835="","",IFERROR(INDEX(AcctCat,MATCH(GL_Paste!$B7835&amp;"",AcctCode,0)),"UNKNOWN"))</f>
        <v/>
      </c>
      <c r="F7838">
        <f>IF(GL_Paste!$B7835="","",IFERROR(INDEX(AcctSub,MATCH(GL_Paste!$B7835&amp;"",AcctCode,0)),"UNKNOWN"))</f>
        <v/>
      </c>
    </row>
    <row r="7839">
      <c r="A7839" s="40">
        <f>IF(GL_Paste!$B7836="","",N(GL_Paste!$H7836)-N(GL_Paste!$G7836))</f>
        <v/>
      </c>
      <c r="B7839" s="43">
        <f>IF(GL_Paste!$B7836="","",DATE(YEAR(GL_Paste!$E7836),MONTH(GL_Paste!$E7836),1))</f>
        <v/>
      </c>
      <c r="C7839">
        <f>IF(GL_Paste!$B7836="","",IF(TRIM(GL_Paste!$M7836)&lt;&gt;"",TRIM(GL_Paste!$M7836),IFERROR(MID(GL_Paste!$I7836,FIND("[",GL_Paste!$I7836)+1,FIND("]",GL_Paste!$I7836)-FIND("[",GL_Paste!$I7836)-1),"")))</f>
        <v/>
      </c>
      <c r="D7839">
        <f>IF(GL_Paste!$B7836="","",IFERROR(INDEX(DeptName,MATCH($C7839,DeptTag,0)),"UNALLOCATED"))</f>
        <v/>
      </c>
      <c r="E7839">
        <f>IF(GL_Paste!$B7836="","",IFERROR(INDEX(AcctCat,MATCH(GL_Paste!$B7836&amp;"",AcctCode,0)),"UNKNOWN"))</f>
        <v/>
      </c>
      <c r="F7839">
        <f>IF(GL_Paste!$B7836="","",IFERROR(INDEX(AcctSub,MATCH(GL_Paste!$B7836&amp;"",AcctCode,0)),"UNKNOWN"))</f>
        <v/>
      </c>
    </row>
    <row r="7840">
      <c r="A7840" s="40">
        <f>IF(GL_Paste!$B7837="","",N(GL_Paste!$H7837)-N(GL_Paste!$G7837))</f>
        <v/>
      </c>
      <c r="B7840" s="43">
        <f>IF(GL_Paste!$B7837="","",DATE(YEAR(GL_Paste!$E7837),MONTH(GL_Paste!$E7837),1))</f>
        <v/>
      </c>
      <c r="C7840">
        <f>IF(GL_Paste!$B7837="","",IF(TRIM(GL_Paste!$M7837)&lt;&gt;"",TRIM(GL_Paste!$M7837),IFERROR(MID(GL_Paste!$I7837,FIND("[",GL_Paste!$I7837)+1,FIND("]",GL_Paste!$I7837)-FIND("[",GL_Paste!$I7837)-1),"")))</f>
        <v/>
      </c>
      <c r="D7840">
        <f>IF(GL_Paste!$B7837="","",IFERROR(INDEX(DeptName,MATCH($C7840,DeptTag,0)),"UNALLOCATED"))</f>
        <v/>
      </c>
      <c r="E7840">
        <f>IF(GL_Paste!$B7837="","",IFERROR(INDEX(AcctCat,MATCH(GL_Paste!$B7837&amp;"",AcctCode,0)),"UNKNOWN"))</f>
        <v/>
      </c>
      <c r="F7840">
        <f>IF(GL_Paste!$B7837="","",IFERROR(INDEX(AcctSub,MATCH(GL_Paste!$B7837&amp;"",AcctCode,0)),"UNKNOWN"))</f>
        <v/>
      </c>
    </row>
    <row r="7841">
      <c r="A7841" s="40">
        <f>IF(GL_Paste!$B7838="","",N(GL_Paste!$H7838)-N(GL_Paste!$G7838))</f>
        <v/>
      </c>
      <c r="B7841" s="43">
        <f>IF(GL_Paste!$B7838="","",DATE(YEAR(GL_Paste!$E7838),MONTH(GL_Paste!$E7838),1))</f>
        <v/>
      </c>
      <c r="C7841">
        <f>IF(GL_Paste!$B7838="","",IF(TRIM(GL_Paste!$M7838)&lt;&gt;"",TRIM(GL_Paste!$M7838),IFERROR(MID(GL_Paste!$I7838,FIND("[",GL_Paste!$I7838)+1,FIND("]",GL_Paste!$I7838)-FIND("[",GL_Paste!$I7838)-1),"")))</f>
        <v/>
      </c>
      <c r="D7841">
        <f>IF(GL_Paste!$B7838="","",IFERROR(INDEX(DeptName,MATCH($C7841,DeptTag,0)),"UNALLOCATED"))</f>
        <v/>
      </c>
      <c r="E7841">
        <f>IF(GL_Paste!$B7838="","",IFERROR(INDEX(AcctCat,MATCH(GL_Paste!$B7838&amp;"",AcctCode,0)),"UNKNOWN"))</f>
        <v/>
      </c>
      <c r="F7841">
        <f>IF(GL_Paste!$B7838="","",IFERROR(INDEX(AcctSub,MATCH(GL_Paste!$B7838&amp;"",AcctCode,0)),"UNKNOWN"))</f>
        <v/>
      </c>
    </row>
    <row r="7842">
      <c r="A7842" s="40">
        <f>IF(GL_Paste!$B7839="","",N(GL_Paste!$H7839)-N(GL_Paste!$G7839))</f>
        <v/>
      </c>
      <c r="B7842" s="43">
        <f>IF(GL_Paste!$B7839="","",DATE(YEAR(GL_Paste!$E7839),MONTH(GL_Paste!$E7839),1))</f>
        <v/>
      </c>
      <c r="C7842">
        <f>IF(GL_Paste!$B7839="","",IF(TRIM(GL_Paste!$M7839)&lt;&gt;"",TRIM(GL_Paste!$M7839),IFERROR(MID(GL_Paste!$I7839,FIND("[",GL_Paste!$I7839)+1,FIND("]",GL_Paste!$I7839)-FIND("[",GL_Paste!$I7839)-1),"")))</f>
        <v/>
      </c>
      <c r="D7842">
        <f>IF(GL_Paste!$B7839="","",IFERROR(INDEX(DeptName,MATCH($C7842,DeptTag,0)),"UNALLOCATED"))</f>
        <v/>
      </c>
      <c r="E7842">
        <f>IF(GL_Paste!$B7839="","",IFERROR(INDEX(AcctCat,MATCH(GL_Paste!$B7839&amp;"",AcctCode,0)),"UNKNOWN"))</f>
        <v/>
      </c>
      <c r="F7842">
        <f>IF(GL_Paste!$B7839="","",IFERROR(INDEX(AcctSub,MATCH(GL_Paste!$B7839&amp;"",AcctCode,0)),"UNKNOWN"))</f>
        <v/>
      </c>
    </row>
    <row r="7843">
      <c r="A7843" s="40">
        <f>IF(GL_Paste!$B7840="","",N(GL_Paste!$H7840)-N(GL_Paste!$G7840))</f>
        <v/>
      </c>
      <c r="B7843" s="43">
        <f>IF(GL_Paste!$B7840="","",DATE(YEAR(GL_Paste!$E7840),MONTH(GL_Paste!$E7840),1))</f>
        <v/>
      </c>
      <c r="C7843">
        <f>IF(GL_Paste!$B7840="","",IF(TRIM(GL_Paste!$M7840)&lt;&gt;"",TRIM(GL_Paste!$M7840),IFERROR(MID(GL_Paste!$I7840,FIND("[",GL_Paste!$I7840)+1,FIND("]",GL_Paste!$I7840)-FIND("[",GL_Paste!$I7840)-1),"")))</f>
        <v/>
      </c>
      <c r="D7843">
        <f>IF(GL_Paste!$B7840="","",IFERROR(INDEX(DeptName,MATCH($C7843,DeptTag,0)),"UNALLOCATED"))</f>
        <v/>
      </c>
      <c r="E7843">
        <f>IF(GL_Paste!$B7840="","",IFERROR(INDEX(AcctCat,MATCH(GL_Paste!$B7840&amp;"",AcctCode,0)),"UNKNOWN"))</f>
        <v/>
      </c>
      <c r="F7843">
        <f>IF(GL_Paste!$B7840="","",IFERROR(INDEX(AcctSub,MATCH(GL_Paste!$B7840&amp;"",AcctCode,0)),"UNKNOWN"))</f>
        <v/>
      </c>
    </row>
    <row r="7844">
      <c r="A7844" s="40">
        <f>IF(GL_Paste!$B7841="","",N(GL_Paste!$H7841)-N(GL_Paste!$G7841))</f>
        <v/>
      </c>
      <c r="B7844" s="43">
        <f>IF(GL_Paste!$B7841="","",DATE(YEAR(GL_Paste!$E7841),MONTH(GL_Paste!$E7841),1))</f>
        <v/>
      </c>
      <c r="C7844">
        <f>IF(GL_Paste!$B7841="","",IF(TRIM(GL_Paste!$M7841)&lt;&gt;"",TRIM(GL_Paste!$M7841),IFERROR(MID(GL_Paste!$I7841,FIND("[",GL_Paste!$I7841)+1,FIND("]",GL_Paste!$I7841)-FIND("[",GL_Paste!$I7841)-1),"")))</f>
        <v/>
      </c>
      <c r="D7844">
        <f>IF(GL_Paste!$B7841="","",IFERROR(INDEX(DeptName,MATCH($C7844,DeptTag,0)),"UNALLOCATED"))</f>
        <v/>
      </c>
      <c r="E7844">
        <f>IF(GL_Paste!$B7841="","",IFERROR(INDEX(AcctCat,MATCH(GL_Paste!$B7841&amp;"",AcctCode,0)),"UNKNOWN"))</f>
        <v/>
      </c>
      <c r="F7844">
        <f>IF(GL_Paste!$B7841="","",IFERROR(INDEX(AcctSub,MATCH(GL_Paste!$B7841&amp;"",AcctCode,0)),"UNKNOWN"))</f>
        <v/>
      </c>
    </row>
    <row r="7845">
      <c r="A7845" s="40">
        <f>IF(GL_Paste!$B7842="","",N(GL_Paste!$H7842)-N(GL_Paste!$G7842))</f>
        <v/>
      </c>
      <c r="B7845" s="43">
        <f>IF(GL_Paste!$B7842="","",DATE(YEAR(GL_Paste!$E7842),MONTH(GL_Paste!$E7842),1))</f>
        <v/>
      </c>
      <c r="C7845">
        <f>IF(GL_Paste!$B7842="","",IF(TRIM(GL_Paste!$M7842)&lt;&gt;"",TRIM(GL_Paste!$M7842),IFERROR(MID(GL_Paste!$I7842,FIND("[",GL_Paste!$I7842)+1,FIND("]",GL_Paste!$I7842)-FIND("[",GL_Paste!$I7842)-1),"")))</f>
        <v/>
      </c>
      <c r="D7845">
        <f>IF(GL_Paste!$B7842="","",IFERROR(INDEX(DeptName,MATCH($C7845,DeptTag,0)),"UNALLOCATED"))</f>
        <v/>
      </c>
      <c r="E7845">
        <f>IF(GL_Paste!$B7842="","",IFERROR(INDEX(AcctCat,MATCH(GL_Paste!$B7842&amp;"",AcctCode,0)),"UNKNOWN"))</f>
        <v/>
      </c>
      <c r="F7845">
        <f>IF(GL_Paste!$B7842="","",IFERROR(INDEX(AcctSub,MATCH(GL_Paste!$B7842&amp;"",AcctCode,0)),"UNKNOWN"))</f>
        <v/>
      </c>
    </row>
    <row r="7846">
      <c r="A7846" s="40">
        <f>IF(GL_Paste!$B7843="","",N(GL_Paste!$H7843)-N(GL_Paste!$G7843))</f>
        <v/>
      </c>
      <c r="B7846" s="43">
        <f>IF(GL_Paste!$B7843="","",DATE(YEAR(GL_Paste!$E7843),MONTH(GL_Paste!$E7843),1))</f>
        <v/>
      </c>
      <c r="C7846">
        <f>IF(GL_Paste!$B7843="","",IF(TRIM(GL_Paste!$M7843)&lt;&gt;"",TRIM(GL_Paste!$M7843),IFERROR(MID(GL_Paste!$I7843,FIND("[",GL_Paste!$I7843)+1,FIND("]",GL_Paste!$I7843)-FIND("[",GL_Paste!$I7843)-1),"")))</f>
        <v/>
      </c>
      <c r="D7846">
        <f>IF(GL_Paste!$B7843="","",IFERROR(INDEX(DeptName,MATCH($C7846,DeptTag,0)),"UNALLOCATED"))</f>
        <v/>
      </c>
      <c r="E7846">
        <f>IF(GL_Paste!$B7843="","",IFERROR(INDEX(AcctCat,MATCH(GL_Paste!$B7843&amp;"",AcctCode,0)),"UNKNOWN"))</f>
        <v/>
      </c>
      <c r="F7846">
        <f>IF(GL_Paste!$B7843="","",IFERROR(INDEX(AcctSub,MATCH(GL_Paste!$B7843&amp;"",AcctCode,0)),"UNKNOWN"))</f>
        <v/>
      </c>
    </row>
    <row r="7847">
      <c r="A7847" s="40">
        <f>IF(GL_Paste!$B7844="","",N(GL_Paste!$H7844)-N(GL_Paste!$G7844))</f>
        <v/>
      </c>
      <c r="B7847" s="43">
        <f>IF(GL_Paste!$B7844="","",DATE(YEAR(GL_Paste!$E7844),MONTH(GL_Paste!$E7844),1))</f>
        <v/>
      </c>
      <c r="C7847">
        <f>IF(GL_Paste!$B7844="","",IF(TRIM(GL_Paste!$M7844)&lt;&gt;"",TRIM(GL_Paste!$M7844),IFERROR(MID(GL_Paste!$I7844,FIND("[",GL_Paste!$I7844)+1,FIND("]",GL_Paste!$I7844)-FIND("[",GL_Paste!$I7844)-1),"")))</f>
        <v/>
      </c>
      <c r="D7847">
        <f>IF(GL_Paste!$B7844="","",IFERROR(INDEX(DeptName,MATCH($C7847,DeptTag,0)),"UNALLOCATED"))</f>
        <v/>
      </c>
      <c r="E7847">
        <f>IF(GL_Paste!$B7844="","",IFERROR(INDEX(AcctCat,MATCH(GL_Paste!$B7844&amp;"",AcctCode,0)),"UNKNOWN"))</f>
        <v/>
      </c>
      <c r="F7847">
        <f>IF(GL_Paste!$B7844="","",IFERROR(INDEX(AcctSub,MATCH(GL_Paste!$B7844&amp;"",AcctCode,0)),"UNKNOWN"))</f>
        <v/>
      </c>
    </row>
    <row r="7848">
      <c r="A7848" s="40">
        <f>IF(GL_Paste!$B7845="","",N(GL_Paste!$H7845)-N(GL_Paste!$G7845))</f>
        <v/>
      </c>
      <c r="B7848" s="43">
        <f>IF(GL_Paste!$B7845="","",DATE(YEAR(GL_Paste!$E7845),MONTH(GL_Paste!$E7845),1))</f>
        <v/>
      </c>
      <c r="C7848">
        <f>IF(GL_Paste!$B7845="","",IF(TRIM(GL_Paste!$M7845)&lt;&gt;"",TRIM(GL_Paste!$M7845),IFERROR(MID(GL_Paste!$I7845,FIND("[",GL_Paste!$I7845)+1,FIND("]",GL_Paste!$I7845)-FIND("[",GL_Paste!$I7845)-1),"")))</f>
        <v/>
      </c>
      <c r="D7848">
        <f>IF(GL_Paste!$B7845="","",IFERROR(INDEX(DeptName,MATCH($C7848,DeptTag,0)),"UNALLOCATED"))</f>
        <v/>
      </c>
      <c r="E7848">
        <f>IF(GL_Paste!$B7845="","",IFERROR(INDEX(AcctCat,MATCH(GL_Paste!$B7845&amp;"",AcctCode,0)),"UNKNOWN"))</f>
        <v/>
      </c>
      <c r="F7848">
        <f>IF(GL_Paste!$B7845="","",IFERROR(INDEX(AcctSub,MATCH(GL_Paste!$B7845&amp;"",AcctCode,0)),"UNKNOWN"))</f>
        <v/>
      </c>
    </row>
    <row r="7849">
      <c r="A7849" s="40">
        <f>IF(GL_Paste!$B7846="","",N(GL_Paste!$H7846)-N(GL_Paste!$G7846))</f>
        <v/>
      </c>
      <c r="B7849" s="43">
        <f>IF(GL_Paste!$B7846="","",DATE(YEAR(GL_Paste!$E7846),MONTH(GL_Paste!$E7846),1))</f>
        <v/>
      </c>
      <c r="C7849">
        <f>IF(GL_Paste!$B7846="","",IF(TRIM(GL_Paste!$M7846)&lt;&gt;"",TRIM(GL_Paste!$M7846),IFERROR(MID(GL_Paste!$I7846,FIND("[",GL_Paste!$I7846)+1,FIND("]",GL_Paste!$I7846)-FIND("[",GL_Paste!$I7846)-1),"")))</f>
        <v/>
      </c>
      <c r="D7849">
        <f>IF(GL_Paste!$B7846="","",IFERROR(INDEX(DeptName,MATCH($C7849,DeptTag,0)),"UNALLOCATED"))</f>
        <v/>
      </c>
      <c r="E7849">
        <f>IF(GL_Paste!$B7846="","",IFERROR(INDEX(AcctCat,MATCH(GL_Paste!$B7846&amp;"",AcctCode,0)),"UNKNOWN"))</f>
        <v/>
      </c>
      <c r="F7849">
        <f>IF(GL_Paste!$B7846="","",IFERROR(INDEX(AcctSub,MATCH(GL_Paste!$B7846&amp;"",AcctCode,0)),"UNKNOWN"))</f>
        <v/>
      </c>
    </row>
    <row r="7850">
      <c r="A7850" s="40">
        <f>IF(GL_Paste!$B7847="","",N(GL_Paste!$H7847)-N(GL_Paste!$G7847))</f>
        <v/>
      </c>
      <c r="B7850" s="43">
        <f>IF(GL_Paste!$B7847="","",DATE(YEAR(GL_Paste!$E7847),MONTH(GL_Paste!$E7847),1))</f>
        <v/>
      </c>
      <c r="C7850">
        <f>IF(GL_Paste!$B7847="","",IF(TRIM(GL_Paste!$M7847)&lt;&gt;"",TRIM(GL_Paste!$M7847),IFERROR(MID(GL_Paste!$I7847,FIND("[",GL_Paste!$I7847)+1,FIND("]",GL_Paste!$I7847)-FIND("[",GL_Paste!$I7847)-1),"")))</f>
        <v/>
      </c>
      <c r="D7850">
        <f>IF(GL_Paste!$B7847="","",IFERROR(INDEX(DeptName,MATCH($C7850,DeptTag,0)),"UNALLOCATED"))</f>
        <v/>
      </c>
      <c r="E7850">
        <f>IF(GL_Paste!$B7847="","",IFERROR(INDEX(AcctCat,MATCH(GL_Paste!$B7847&amp;"",AcctCode,0)),"UNKNOWN"))</f>
        <v/>
      </c>
      <c r="F7850">
        <f>IF(GL_Paste!$B7847="","",IFERROR(INDEX(AcctSub,MATCH(GL_Paste!$B7847&amp;"",AcctCode,0)),"UNKNOWN"))</f>
        <v/>
      </c>
    </row>
    <row r="7851">
      <c r="A7851" s="40">
        <f>IF(GL_Paste!$B7848="","",N(GL_Paste!$H7848)-N(GL_Paste!$G7848))</f>
        <v/>
      </c>
      <c r="B7851" s="43">
        <f>IF(GL_Paste!$B7848="","",DATE(YEAR(GL_Paste!$E7848),MONTH(GL_Paste!$E7848),1))</f>
        <v/>
      </c>
      <c r="C7851">
        <f>IF(GL_Paste!$B7848="","",IF(TRIM(GL_Paste!$M7848)&lt;&gt;"",TRIM(GL_Paste!$M7848),IFERROR(MID(GL_Paste!$I7848,FIND("[",GL_Paste!$I7848)+1,FIND("]",GL_Paste!$I7848)-FIND("[",GL_Paste!$I7848)-1),"")))</f>
        <v/>
      </c>
      <c r="D7851">
        <f>IF(GL_Paste!$B7848="","",IFERROR(INDEX(DeptName,MATCH($C7851,DeptTag,0)),"UNALLOCATED"))</f>
        <v/>
      </c>
      <c r="E7851">
        <f>IF(GL_Paste!$B7848="","",IFERROR(INDEX(AcctCat,MATCH(GL_Paste!$B7848&amp;"",AcctCode,0)),"UNKNOWN"))</f>
        <v/>
      </c>
      <c r="F7851">
        <f>IF(GL_Paste!$B7848="","",IFERROR(INDEX(AcctSub,MATCH(GL_Paste!$B7848&amp;"",AcctCode,0)),"UNKNOWN"))</f>
        <v/>
      </c>
    </row>
    <row r="7852">
      <c r="A7852" s="40">
        <f>IF(GL_Paste!$B7849="","",N(GL_Paste!$H7849)-N(GL_Paste!$G7849))</f>
        <v/>
      </c>
      <c r="B7852" s="43">
        <f>IF(GL_Paste!$B7849="","",DATE(YEAR(GL_Paste!$E7849),MONTH(GL_Paste!$E7849),1))</f>
        <v/>
      </c>
      <c r="C7852">
        <f>IF(GL_Paste!$B7849="","",IF(TRIM(GL_Paste!$M7849)&lt;&gt;"",TRIM(GL_Paste!$M7849),IFERROR(MID(GL_Paste!$I7849,FIND("[",GL_Paste!$I7849)+1,FIND("]",GL_Paste!$I7849)-FIND("[",GL_Paste!$I7849)-1),"")))</f>
        <v/>
      </c>
      <c r="D7852">
        <f>IF(GL_Paste!$B7849="","",IFERROR(INDEX(DeptName,MATCH($C7852,DeptTag,0)),"UNALLOCATED"))</f>
        <v/>
      </c>
      <c r="E7852">
        <f>IF(GL_Paste!$B7849="","",IFERROR(INDEX(AcctCat,MATCH(GL_Paste!$B7849&amp;"",AcctCode,0)),"UNKNOWN"))</f>
        <v/>
      </c>
      <c r="F7852">
        <f>IF(GL_Paste!$B7849="","",IFERROR(INDEX(AcctSub,MATCH(GL_Paste!$B7849&amp;"",AcctCode,0)),"UNKNOWN"))</f>
        <v/>
      </c>
    </row>
    <row r="7853">
      <c r="A7853" s="40">
        <f>IF(GL_Paste!$B7850="","",N(GL_Paste!$H7850)-N(GL_Paste!$G7850))</f>
        <v/>
      </c>
      <c r="B7853" s="43">
        <f>IF(GL_Paste!$B7850="","",DATE(YEAR(GL_Paste!$E7850),MONTH(GL_Paste!$E7850),1))</f>
        <v/>
      </c>
      <c r="C7853">
        <f>IF(GL_Paste!$B7850="","",IF(TRIM(GL_Paste!$M7850)&lt;&gt;"",TRIM(GL_Paste!$M7850),IFERROR(MID(GL_Paste!$I7850,FIND("[",GL_Paste!$I7850)+1,FIND("]",GL_Paste!$I7850)-FIND("[",GL_Paste!$I7850)-1),"")))</f>
        <v/>
      </c>
      <c r="D7853">
        <f>IF(GL_Paste!$B7850="","",IFERROR(INDEX(DeptName,MATCH($C7853,DeptTag,0)),"UNALLOCATED"))</f>
        <v/>
      </c>
      <c r="E7853">
        <f>IF(GL_Paste!$B7850="","",IFERROR(INDEX(AcctCat,MATCH(GL_Paste!$B7850&amp;"",AcctCode,0)),"UNKNOWN"))</f>
        <v/>
      </c>
      <c r="F7853">
        <f>IF(GL_Paste!$B7850="","",IFERROR(INDEX(AcctSub,MATCH(GL_Paste!$B7850&amp;"",AcctCode,0)),"UNKNOWN"))</f>
        <v/>
      </c>
    </row>
    <row r="7854">
      <c r="A7854" s="40">
        <f>IF(GL_Paste!$B7851="","",N(GL_Paste!$H7851)-N(GL_Paste!$G7851))</f>
        <v/>
      </c>
      <c r="B7854" s="43">
        <f>IF(GL_Paste!$B7851="","",DATE(YEAR(GL_Paste!$E7851),MONTH(GL_Paste!$E7851),1))</f>
        <v/>
      </c>
      <c r="C7854">
        <f>IF(GL_Paste!$B7851="","",IF(TRIM(GL_Paste!$M7851)&lt;&gt;"",TRIM(GL_Paste!$M7851),IFERROR(MID(GL_Paste!$I7851,FIND("[",GL_Paste!$I7851)+1,FIND("]",GL_Paste!$I7851)-FIND("[",GL_Paste!$I7851)-1),"")))</f>
        <v/>
      </c>
      <c r="D7854">
        <f>IF(GL_Paste!$B7851="","",IFERROR(INDEX(DeptName,MATCH($C7854,DeptTag,0)),"UNALLOCATED"))</f>
        <v/>
      </c>
      <c r="E7854">
        <f>IF(GL_Paste!$B7851="","",IFERROR(INDEX(AcctCat,MATCH(GL_Paste!$B7851&amp;"",AcctCode,0)),"UNKNOWN"))</f>
        <v/>
      </c>
      <c r="F7854">
        <f>IF(GL_Paste!$B7851="","",IFERROR(INDEX(AcctSub,MATCH(GL_Paste!$B7851&amp;"",AcctCode,0)),"UNKNOWN"))</f>
        <v/>
      </c>
    </row>
    <row r="7855">
      <c r="A7855" s="40">
        <f>IF(GL_Paste!$B7852="","",N(GL_Paste!$H7852)-N(GL_Paste!$G7852))</f>
        <v/>
      </c>
      <c r="B7855" s="43">
        <f>IF(GL_Paste!$B7852="","",DATE(YEAR(GL_Paste!$E7852),MONTH(GL_Paste!$E7852),1))</f>
        <v/>
      </c>
      <c r="C7855">
        <f>IF(GL_Paste!$B7852="","",IF(TRIM(GL_Paste!$M7852)&lt;&gt;"",TRIM(GL_Paste!$M7852),IFERROR(MID(GL_Paste!$I7852,FIND("[",GL_Paste!$I7852)+1,FIND("]",GL_Paste!$I7852)-FIND("[",GL_Paste!$I7852)-1),"")))</f>
        <v/>
      </c>
      <c r="D7855">
        <f>IF(GL_Paste!$B7852="","",IFERROR(INDEX(DeptName,MATCH($C7855,DeptTag,0)),"UNALLOCATED"))</f>
        <v/>
      </c>
      <c r="E7855">
        <f>IF(GL_Paste!$B7852="","",IFERROR(INDEX(AcctCat,MATCH(GL_Paste!$B7852&amp;"",AcctCode,0)),"UNKNOWN"))</f>
        <v/>
      </c>
      <c r="F7855">
        <f>IF(GL_Paste!$B7852="","",IFERROR(INDEX(AcctSub,MATCH(GL_Paste!$B7852&amp;"",AcctCode,0)),"UNKNOWN"))</f>
        <v/>
      </c>
    </row>
    <row r="7856">
      <c r="A7856" s="40">
        <f>IF(GL_Paste!$B7853="","",N(GL_Paste!$H7853)-N(GL_Paste!$G7853))</f>
        <v/>
      </c>
      <c r="B7856" s="43">
        <f>IF(GL_Paste!$B7853="","",DATE(YEAR(GL_Paste!$E7853),MONTH(GL_Paste!$E7853),1))</f>
        <v/>
      </c>
      <c r="C7856">
        <f>IF(GL_Paste!$B7853="","",IF(TRIM(GL_Paste!$M7853)&lt;&gt;"",TRIM(GL_Paste!$M7853),IFERROR(MID(GL_Paste!$I7853,FIND("[",GL_Paste!$I7853)+1,FIND("]",GL_Paste!$I7853)-FIND("[",GL_Paste!$I7853)-1),"")))</f>
        <v/>
      </c>
      <c r="D7856">
        <f>IF(GL_Paste!$B7853="","",IFERROR(INDEX(DeptName,MATCH($C7856,DeptTag,0)),"UNALLOCATED"))</f>
        <v/>
      </c>
      <c r="E7856">
        <f>IF(GL_Paste!$B7853="","",IFERROR(INDEX(AcctCat,MATCH(GL_Paste!$B7853&amp;"",AcctCode,0)),"UNKNOWN"))</f>
        <v/>
      </c>
      <c r="F7856">
        <f>IF(GL_Paste!$B7853="","",IFERROR(INDEX(AcctSub,MATCH(GL_Paste!$B7853&amp;"",AcctCode,0)),"UNKNOWN"))</f>
        <v/>
      </c>
    </row>
    <row r="7857">
      <c r="A7857" s="40">
        <f>IF(GL_Paste!$B7854="","",N(GL_Paste!$H7854)-N(GL_Paste!$G7854))</f>
        <v/>
      </c>
      <c r="B7857" s="43">
        <f>IF(GL_Paste!$B7854="","",DATE(YEAR(GL_Paste!$E7854),MONTH(GL_Paste!$E7854),1))</f>
        <v/>
      </c>
      <c r="C7857">
        <f>IF(GL_Paste!$B7854="","",IF(TRIM(GL_Paste!$M7854)&lt;&gt;"",TRIM(GL_Paste!$M7854),IFERROR(MID(GL_Paste!$I7854,FIND("[",GL_Paste!$I7854)+1,FIND("]",GL_Paste!$I7854)-FIND("[",GL_Paste!$I7854)-1),"")))</f>
        <v/>
      </c>
      <c r="D7857">
        <f>IF(GL_Paste!$B7854="","",IFERROR(INDEX(DeptName,MATCH($C7857,DeptTag,0)),"UNALLOCATED"))</f>
        <v/>
      </c>
      <c r="E7857">
        <f>IF(GL_Paste!$B7854="","",IFERROR(INDEX(AcctCat,MATCH(GL_Paste!$B7854&amp;"",AcctCode,0)),"UNKNOWN"))</f>
        <v/>
      </c>
      <c r="F7857">
        <f>IF(GL_Paste!$B7854="","",IFERROR(INDEX(AcctSub,MATCH(GL_Paste!$B7854&amp;"",AcctCode,0)),"UNKNOWN"))</f>
        <v/>
      </c>
    </row>
    <row r="7858">
      <c r="A7858" s="40">
        <f>IF(GL_Paste!$B7855="","",N(GL_Paste!$H7855)-N(GL_Paste!$G7855))</f>
        <v/>
      </c>
      <c r="B7858" s="43">
        <f>IF(GL_Paste!$B7855="","",DATE(YEAR(GL_Paste!$E7855),MONTH(GL_Paste!$E7855),1))</f>
        <v/>
      </c>
      <c r="C7858">
        <f>IF(GL_Paste!$B7855="","",IF(TRIM(GL_Paste!$M7855)&lt;&gt;"",TRIM(GL_Paste!$M7855),IFERROR(MID(GL_Paste!$I7855,FIND("[",GL_Paste!$I7855)+1,FIND("]",GL_Paste!$I7855)-FIND("[",GL_Paste!$I7855)-1),"")))</f>
        <v/>
      </c>
      <c r="D7858">
        <f>IF(GL_Paste!$B7855="","",IFERROR(INDEX(DeptName,MATCH($C7858,DeptTag,0)),"UNALLOCATED"))</f>
        <v/>
      </c>
      <c r="E7858">
        <f>IF(GL_Paste!$B7855="","",IFERROR(INDEX(AcctCat,MATCH(GL_Paste!$B7855&amp;"",AcctCode,0)),"UNKNOWN"))</f>
        <v/>
      </c>
      <c r="F7858">
        <f>IF(GL_Paste!$B7855="","",IFERROR(INDEX(AcctSub,MATCH(GL_Paste!$B7855&amp;"",AcctCode,0)),"UNKNOWN"))</f>
        <v/>
      </c>
    </row>
    <row r="7859">
      <c r="A7859" s="40">
        <f>IF(GL_Paste!$B7856="","",N(GL_Paste!$H7856)-N(GL_Paste!$G7856))</f>
        <v/>
      </c>
      <c r="B7859" s="43">
        <f>IF(GL_Paste!$B7856="","",DATE(YEAR(GL_Paste!$E7856),MONTH(GL_Paste!$E7856),1))</f>
        <v/>
      </c>
      <c r="C7859">
        <f>IF(GL_Paste!$B7856="","",IF(TRIM(GL_Paste!$M7856)&lt;&gt;"",TRIM(GL_Paste!$M7856),IFERROR(MID(GL_Paste!$I7856,FIND("[",GL_Paste!$I7856)+1,FIND("]",GL_Paste!$I7856)-FIND("[",GL_Paste!$I7856)-1),"")))</f>
        <v/>
      </c>
      <c r="D7859">
        <f>IF(GL_Paste!$B7856="","",IFERROR(INDEX(DeptName,MATCH($C7859,DeptTag,0)),"UNALLOCATED"))</f>
        <v/>
      </c>
      <c r="E7859">
        <f>IF(GL_Paste!$B7856="","",IFERROR(INDEX(AcctCat,MATCH(GL_Paste!$B7856&amp;"",AcctCode,0)),"UNKNOWN"))</f>
        <v/>
      </c>
      <c r="F7859">
        <f>IF(GL_Paste!$B7856="","",IFERROR(INDEX(AcctSub,MATCH(GL_Paste!$B7856&amp;"",AcctCode,0)),"UNKNOWN"))</f>
        <v/>
      </c>
    </row>
    <row r="7860">
      <c r="A7860" s="40">
        <f>IF(GL_Paste!$B7857="","",N(GL_Paste!$H7857)-N(GL_Paste!$G7857))</f>
        <v/>
      </c>
      <c r="B7860" s="43">
        <f>IF(GL_Paste!$B7857="","",DATE(YEAR(GL_Paste!$E7857),MONTH(GL_Paste!$E7857),1))</f>
        <v/>
      </c>
      <c r="C7860">
        <f>IF(GL_Paste!$B7857="","",IF(TRIM(GL_Paste!$M7857)&lt;&gt;"",TRIM(GL_Paste!$M7857),IFERROR(MID(GL_Paste!$I7857,FIND("[",GL_Paste!$I7857)+1,FIND("]",GL_Paste!$I7857)-FIND("[",GL_Paste!$I7857)-1),"")))</f>
        <v/>
      </c>
      <c r="D7860">
        <f>IF(GL_Paste!$B7857="","",IFERROR(INDEX(DeptName,MATCH($C7860,DeptTag,0)),"UNALLOCATED"))</f>
        <v/>
      </c>
      <c r="E7860">
        <f>IF(GL_Paste!$B7857="","",IFERROR(INDEX(AcctCat,MATCH(GL_Paste!$B7857&amp;"",AcctCode,0)),"UNKNOWN"))</f>
        <v/>
      </c>
      <c r="F7860">
        <f>IF(GL_Paste!$B7857="","",IFERROR(INDEX(AcctSub,MATCH(GL_Paste!$B7857&amp;"",AcctCode,0)),"UNKNOWN"))</f>
        <v/>
      </c>
    </row>
    <row r="7861">
      <c r="A7861" s="40">
        <f>IF(GL_Paste!$B7858="","",N(GL_Paste!$H7858)-N(GL_Paste!$G7858))</f>
        <v/>
      </c>
      <c r="B7861" s="43">
        <f>IF(GL_Paste!$B7858="","",DATE(YEAR(GL_Paste!$E7858),MONTH(GL_Paste!$E7858),1))</f>
        <v/>
      </c>
      <c r="C7861">
        <f>IF(GL_Paste!$B7858="","",IF(TRIM(GL_Paste!$M7858)&lt;&gt;"",TRIM(GL_Paste!$M7858),IFERROR(MID(GL_Paste!$I7858,FIND("[",GL_Paste!$I7858)+1,FIND("]",GL_Paste!$I7858)-FIND("[",GL_Paste!$I7858)-1),"")))</f>
        <v/>
      </c>
      <c r="D7861">
        <f>IF(GL_Paste!$B7858="","",IFERROR(INDEX(DeptName,MATCH($C7861,DeptTag,0)),"UNALLOCATED"))</f>
        <v/>
      </c>
      <c r="E7861">
        <f>IF(GL_Paste!$B7858="","",IFERROR(INDEX(AcctCat,MATCH(GL_Paste!$B7858&amp;"",AcctCode,0)),"UNKNOWN"))</f>
        <v/>
      </c>
      <c r="F7861">
        <f>IF(GL_Paste!$B7858="","",IFERROR(INDEX(AcctSub,MATCH(GL_Paste!$B7858&amp;"",AcctCode,0)),"UNKNOWN"))</f>
        <v/>
      </c>
    </row>
    <row r="7862">
      <c r="A7862" s="40">
        <f>IF(GL_Paste!$B7859="","",N(GL_Paste!$H7859)-N(GL_Paste!$G7859))</f>
        <v/>
      </c>
      <c r="B7862" s="43">
        <f>IF(GL_Paste!$B7859="","",DATE(YEAR(GL_Paste!$E7859),MONTH(GL_Paste!$E7859),1))</f>
        <v/>
      </c>
      <c r="C7862">
        <f>IF(GL_Paste!$B7859="","",IF(TRIM(GL_Paste!$M7859)&lt;&gt;"",TRIM(GL_Paste!$M7859),IFERROR(MID(GL_Paste!$I7859,FIND("[",GL_Paste!$I7859)+1,FIND("]",GL_Paste!$I7859)-FIND("[",GL_Paste!$I7859)-1),"")))</f>
        <v/>
      </c>
      <c r="D7862">
        <f>IF(GL_Paste!$B7859="","",IFERROR(INDEX(DeptName,MATCH($C7862,DeptTag,0)),"UNALLOCATED"))</f>
        <v/>
      </c>
      <c r="E7862">
        <f>IF(GL_Paste!$B7859="","",IFERROR(INDEX(AcctCat,MATCH(GL_Paste!$B7859&amp;"",AcctCode,0)),"UNKNOWN"))</f>
        <v/>
      </c>
      <c r="F7862">
        <f>IF(GL_Paste!$B7859="","",IFERROR(INDEX(AcctSub,MATCH(GL_Paste!$B7859&amp;"",AcctCode,0)),"UNKNOWN"))</f>
        <v/>
      </c>
    </row>
    <row r="7863">
      <c r="A7863" s="40">
        <f>IF(GL_Paste!$B7860="","",N(GL_Paste!$H7860)-N(GL_Paste!$G7860))</f>
        <v/>
      </c>
      <c r="B7863" s="43">
        <f>IF(GL_Paste!$B7860="","",DATE(YEAR(GL_Paste!$E7860),MONTH(GL_Paste!$E7860),1))</f>
        <v/>
      </c>
      <c r="C7863">
        <f>IF(GL_Paste!$B7860="","",IF(TRIM(GL_Paste!$M7860)&lt;&gt;"",TRIM(GL_Paste!$M7860),IFERROR(MID(GL_Paste!$I7860,FIND("[",GL_Paste!$I7860)+1,FIND("]",GL_Paste!$I7860)-FIND("[",GL_Paste!$I7860)-1),"")))</f>
        <v/>
      </c>
      <c r="D7863">
        <f>IF(GL_Paste!$B7860="","",IFERROR(INDEX(DeptName,MATCH($C7863,DeptTag,0)),"UNALLOCATED"))</f>
        <v/>
      </c>
      <c r="E7863">
        <f>IF(GL_Paste!$B7860="","",IFERROR(INDEX(AcctCat,MATCH(GL_Paste!$B7860&amp;"",AcctCode,0)),"UNKNOWN"))</f>
        <v/>
      </c>
      <c r="F7863">
        <f>IF(GL_Paste!$B7860="","",IFERROR(INDEX(AcctSub,MATCH(GL_Paste!$B7860&amp;"",AcctCode,0)),"UNKNOWN"))</f>
        <v/>
      </c>
    </row>
    <row r="7864">
      <c r="A7864" s="40">
        <f>IF(GL_Paste!$B7861="","",N(GL_Paste!$H7861)-N(GL_Paste!$G7861))</f>
        <v/>
      </c>
      <c r="B7864" s="43">
        <f>IF(GL_Paste!$B7861="","",DATE(YEAR(GL_Paste!$E7861),MONTH(GL_Paste!$E7861),1))</f>
        <v/>
      </c>
      <c r="C7864">
        <f>IF(GL_Paste!$B7861="","",IF(TRIM(GL_Paste!$M7861)&lt;&gt;"",TRIM(GL_Paste!$M7861),IFERROR(MID(GL_Paste!$I7861,FIND("[",GL_Paste!$I7861)+1,FIND("]",GL_Paste!$I7861)-FIND("[",GL_Paste!$I7861)-1),"")))</f>
        <v/>
      </c>
      <c r="D7864">
        <f>IF(GL_Paste!$B7861="","",IFERROR(INDEX(DeptName,MATCH($C7864,DeptTag,0)),"UNALLOCATED"))</f>
        <v/>
      </c>
      <c r="E7864">
        <f>IF(GL_Paste!$B7861="","",IFERROR(INDEX(AcctCat,MATCH(GL_Paste!$B7861&amp;"",AcctCode,0)),"UNKNOWN"))</f>
        <v/>
      </c>
      <c r="F7864">
        <f>IF(GL_Paste!$B7861="","",IFERROR(INDEX(AcctSub,MATCH(GL_Paste!$B7861&amp;"",AcctCode,0)),"UNKNOWN"))</f>
        <v/>
      </c>
    </row>
    <row r="7865">
      <c r="A7865" s="40">
        <f>IF(GL_Paste!$B7862="","",N(GL_Paste!$H7862)-N(GL_Paste!$G7862))</f>
        <v/>
      </c>
      <c r="B7865" s="43">
        <f>IF(GL_Paste!$B7862="","",DATE(YEAR(GL_Paste!$E7862),MONTH(GL_Paste!$E7862),1))</f>
        <v/>
      </c>
      <c r="C7865">
        <f>IF(GL_Paste!$B7862="","",IF(TRIM(GL_Paste!$M7862)&lt;&gt;"",TRIM(GL_Paste!$M7862),IFERROR(MID(GL_Paste!$I7862,FIND("[",GL_Paste!$I7862)+1,FIND("]",GL_Paste!$I7862)-FIND("[",GL_Paste!$I7862)-1),"")))</f>
        <v/>
      </c>
      <c r="D7865">
        <f>IF(GL_Paste!$B7862="","",IFERROR(INDEX(DeptName,MATCH($C7865,DeptTag,0)),"UNALLOCATED"))</f>
        <v/>
      </c>
      <c r="E7865">
        <f>IF(GL_Paste!$B7862="","",IFERROR(INDEX(AcctCat,MATCH(GL_Paste!$B7862&amp;"",AcctCode,0)),"UNKNOWN"))</f>
        <v/>
      </c>
      <c r="F7865">
        <f>IF(GL_Paste!$B7862="","",IFERROR(INDEX(AcctSub,MATCH(GL_Paste!$B7862&amp;"",AcctCode,0)),"UNKNOWN"))</f>
        <v/>
      </c>
    </row>
    <row r="7866">
      <c r="A7866" s="40">
        <f>IF(GL_Paste!$B7863="","",N(GL_Paste!$H7863)-N(GL_Paste!$G7863))</f>
        <v/>
      </c>
      <c r="B7866" s="43">
        <f>IF(GL_Paste!$B7863="","",DATE(YEAR(GL_Paste!$E7863),MONTH(GL_Paste!$E7863),1))</f>
        <v/>
      </c>
      <c r="C7866">
        <f>IF(GL_Paste!$B7863="","",IF(TRIM(GL_Paste!$M7863)&lt;&gt;"",TRIM(GL_Paste!$M7863),IFERROR(MID(GL_Paste!$I7863,FIND("[",GL_Paste!$I7863)+1,FIND("]",GL_Paste!$I7863)-FIND("[",GL_Paste!$I7863)-1),"")))</f>
        <v/>
      </c>
      <c r="D7866">
        <f>IF(GL_Paste!$B7863="","",IFERROR(INDEX(DeptName,MATCH($C7866,DeptTag,0)),"UNALLOCATED"))</f>
        <v/>
      </c>
      <c r="E7866">
        <f>IF(GL_Paste!$B7863="","",IFERROR(INDEX(AcctCat,MATCH(GL_Paste!$B7863&amp;"",AcctCode,0)),"UNKNOWN"))</f>
        <v/>
      </c>
      <c r="F7866">
        <f>IF(GL_Paste!$B7863="","",IFERROR(INDEX(AcctSub,MATCH(GL_Paste!$B7863&amp;"",AcctCode,0)),"UNKNOWN"))</f>
        <v/>
      </c>
    </row>
    <row r="7867">
      <c r="A7867" s="40">
        <f>IF(GL_Paste!$B7864="","",N(GL_Paste!$H7864)-N(GL_Paste!$G7864))</f>
        <v/>
      </c>
      <c r="B7867" s="43">
        <f>IF(GL_Paste!$B7864="","",DATE(YEAR(GL_Paste!$E7864),MONTH(GL_Paste!$E7864),1))</f>
        <v/>
      </c>
      <c r="C7867">
        <f>IF(GL_Paste!$B7864="","",IF(TRIM(GL_Paste!$M7864)&lt;&gt;"",TRIM(GL_Paste!$M7864),IFERROR(MID(GL_Paste!$I7864,FIND("[",GL_Paste!$I7864)+1,FIND("]",GL_Paste!$I7864)-FIND("[",GL_Paste!$I7864)-1),"")))</f>
        <v/>
      </c>
      <c r="D7867">
        <f>IF(GL_Paste!$B7864="","",IFERROR(INDEX(DeptName,MATCH($C7867,DeptTag,0)),"UNALLOCATED"))</f>
        <v/>
      </c>
      <c r="E7867">
        <f>IF(GL_Paste!$B7864="","",IFERROR(INDEX(AcctCat,MATCH(GL_Paste!$B7864&amp;"",AcctCode,0)),"UNKNOWN"))</f>
        <v/>
      </c>
      <c r="F7867">
        <f>IF(GL_Paste!$B7864="","",IFERROR(INDEX(AcctSub,MATCH(GL_Paste!$B7864&amp;"",AcctCode,0)),"UNKNOWN"))</f>
        <v/>
      </c>
    </row>
    <row r="7868">
      <c r="A7868" s="40">
        <f>IF(GL_Paste!$B7865="","",N(GL_Paste!$H7865)-N(GL_Paste!$G7865))</f>
        <v/>
      </c>
      <c r="B7868" s="43">
        <f>IF(GL_Paste!$B7865="","",DATE(YEAR(GL_Paste!$E7865),MONTH(GL_Paste!$E7865),1))</f>
        <v/>
      </c>
      <c r="C7868">
        <f>IF(GL_Paste!$B7865="","",IF(TRIM(GL_Paste!$M7865)&lt;&gt;"",TRIM(GL_Paste!$M7865),IFERROR(MID(GL_Paste!$I7865,FIND("[",GL_Paste!$I7865)+1,FIND("]",GL_Paste!$I7865)-FIND("[",GL_Paste!$I7865)-1),"")))</f>
        <v/>
      </c>
      <c r="D7868">
        <f>IF(GL_Paste!$B7865="","",IFERROR(INDEX(DeptName,MATCH($C7868,DeptTag,0)),"UNALLOCATED"))</f>
        <v/>
      </c>
      <c r="E7868">
        <f>IF(GL_Paste!$B7865="","",IFERROR(INDEX(AcctCat,MATCH(GL_Paste!$B7865&amp;"",AcctCode,0)),"UNKNOWN"))</f>
        <v/>
      </c>
      <c r="F7868">
        <f>IF(GL_Paste!$B7865="","",IFERROR(INDEX(AcctSub,MATCH(GL_Paste!$B7865&amp;"",AcctCode,0)),"UNKNOWN"))</f>
        <v/>
      </c>
    </row>
    <row r="7869">
      <c r="A7869" s="40">
        <f>IF(GL_Paste!$B7866="","",N(GL_Paste!$H7866)-N(GL_Paste!$G7866))</f>
        <v/>
      </c>
      <c r="B7869" s="43">
        <f>IF(GL_Paste!$B7866="","",DATE(YEAR(GL_Paste!$E7866),MONTH(GL_Paste!$E7866),1))</f>
        <v/>
      </c>
      <c r="C7869">
        <f>IF(GL_Paste!$B7866="","",IF(TRIM(GL_Paste!$M7866)&lt;&gt;"",TRIM(GL_Paste!$M7866),IFERROR(MID(GL_Paste!$I7866,FIND("[",GL_Paste!$I7866)+1,FIND("]",GL_Paste!$I7866)-FIND("[",GL_Paste!$I7866)-1),"")))</f>
        <v/>
      </c>
      <c r="D7869">
        <f>IF(GL_Paste!$B7866="","",IFERROR(INDEX(DeptName,MATCH($C7869,DeptTag,0)),"UNALLOCATED"))</f>
        <v/>
      </c>
      <c r="E7869">
        <f>IF(GL_Paste!$B7866="","",IFERROR(INDEX(AcctCat,MATCH(GL_Paste!$B7866&amp;"",AcctCode,0)),"UNKNOWN"))</f>
        <v/>
      </c>
      <c r="F7869">
        <f>IF(GL_Paste!$B7866="","",IFERROR(INDEX(AcctSub,MATCH(GL_Paste!$B7866&amp;"",AcctCode,0)),"UNKNOWN"))</f>
        <v/>
      </c>
    </row>
    <row r="7870">
      <c r="A7870" s="40">
        <f>IF(GL_Paste!$B7867="","",N(GL_Paste!$H7867)-N(GL_Paste!$G7867))</f>
        <v/>
      </c>
      <c r="B7870" s="43">
        <f>IF(GL_Paste!$B7867="","",DATE(YEAR(GL_Paste!$E7867),MONTH(GL_Paste!$E7867),1))</f>
        <v/>
      </c>
      <c r="C7870">
        <f>IF(GL_Paste!$B7867="","",IF(TRIM(GL_Paste!$M7867)&lt;&gt;"",TRIM(GL_Paste!$M7867),IFERROR(MID(GL_Paste!$I7867,FIND("[",GL_Paste!$I7867)+1,FIND("]",GL_Paste!$I7867)-FIND("[",GL_Paste!$I7867)-1),"")))</f>
        <v/>
      </c>
      <c r="D7870">
        <f>IF(GL_Paste!$B7867="","",IFERROR(INDEX(DeptName,MATCH($C7870,DeptTag,0)),"UNALLOCATED"))</f>
        <v/>
      </c>
      <c r="E7870">
        <f>IF(GL_Paste!$B7867="","",IFERROR(INDEX(AcctCat,MATCH(GL_Paste!$B7867&amp;"",AcctCode,0)),"UNKNOWN"))</f>
        <v/>
      </c>
      <c r="F7870">
        <f>IF(GL_Paste!$B7867="","",IFERROR(INDEX(AcctSub,MATCH(GL_Paste!$B7867&amp;"",AcctCode,0)),"UNKNOWN"))</f>
        <v/>
      </c>
    </row>
    <row r="7871">
      <c r="A7871" s="40">
        <f>IF(GL_Paste!$B7868="","",N(GL_Paste!$H7868)-N(GL_Paste!$G7868))</f>
        <v/>
      </c>
      <c r="B7871" s="43">
        <f>IF(GL_Paste!$B7868="","",DATE(YEAR(GL_Paste!$E7868),MONTH(GL_Paste!$E7868),1))</f>
        <v/>
      </c>
      <c r="C7871">
        <f>IF(GL_Paste!$B7868="","",IF(TRIM(GL_Paste!$M7868)&lt;&gt;"",TRIM(GL_Paste!$M7868),IFERROR(MID(GL_Paste!$I7868,FIND("[",GL_Paste!$I7868)+1,FIND("]",GL_Paste!$I7868)-FIND("[",GL_Paste!$I7868)-1),"")))</f>
        <v/>
      </c>
      <c r="D7871">
        <f>IF(GL_Paste!$B7868="","",IFERROR(INDEX(DeptName,MATCH($C7871,DeptTag,0)),"UNALLOCATED"))</f>
        <v/>
      </c>
      <c r="E7871">
        <f>IF(GL_Paste!$B7868="","",IFERROR(INDEX(AcctCat,MATCH(GL_Paste!$B7868&amp;"",AcctCode,0)),"UNKNOWN"))</f>
        <v/>
      </c>
      <c r="F7871">
        <f>IF(GL_Paste!$B7868="","",IFERROR(INDEX(AcctSub,MATCH(GL_Paste!$B7868&amp;"",AcctCode,0)),"UNKNOWN"))</f>
        <v/>
      </c>
    </row>
    <row r="7872">
      <c r="A7872" s="40">
        <f>IF(GL_Paste!$B7869="","",N(GL_Paste!$H7869)-N(GL_Paste!$G7869))</f>
        <v/>
      </c>
      <c r="B7872" s="43">
        <f>IF(GL_Paste!$B7869="","",DATE(YEAR(GL_Paste!$E7869),MONTH(GL_Paste!$E7869),1))</f>
        <v/>
      </c>
      <c r="C7872">
        <f>IF(GL_Paste!$B7869="","",IF(TRIM(GL_Paste!$M7869)&lt;&gt;"",TRIM(GL_Paste!$M7869),IFERROR(MID(GL_Paste!$I7869,FIND("[",GL_Paste!$I7869)+1,FIND("]",GL_Paste!$I7869)-FIND("[",GL_Paste!$I7869)-1),"")))</f>
        <v/>
      </c>
      <c r="D7872">
        <f>IF(GL_Paste!$B7869="","",IFERROR(INDEX(DeptName,MATCH($C7872,DeptTag,0)),"UNALLOCATED"))</f>
        <v/>
      </c>
      <c r="E7872">
        <f>IF(GL_Paste!$B7869="","",IFERROR(INDEX(AcctCat,MATCH(GL_Paste!$B7869&amp;"",AcctCode,0)),"UNKNOWN"))</f>
        <v/>
      </c>
      <c r="F7872">
        <f>IF(GL_Paste!$B7869="","",IFERROR(INDEX(AcctSub,MATCH(GL_Paste!$B7869&amp;"",AcctCode,0)),"UNKNOWN"))</f>
        <v/>
      </c>
    </row>
    <row r="7873">
      <c r="A7873" s="40">
        <f>IF(GL_Paste!$B7870="","",N(GL_Paste!$H7870)-N(GL_Paste!$G7870))</f>
        <v/>
      </c>
      <c r="B7873" s="43">
        <f>IF(GL_Paste!$B7870="","",DATE(YEAR(GL_Paste!$E7870),MONTH(GL_Paste!$E7870),1))</f>
        <v/>
      </c>
      <c r="C7873">
        <f>IF(GL_Paste!$B7870="","",IF(TRIM(GL_Paste!$M7870)&lt;&gt;"",TRIM(GL_Paste!$M7870),IFERROR(MID(GL_Paste!$I7870,FIND("[",GL_Paste!$I7870)+1,FIND("]",GL_Paste!$I7870)-FIND("[",GL_Paste!$I7870)-1),"")))</f>
        <v/>
      </c>
      <c r="D7873">
        <f>IF(GL_Paste!$B7870="","",IFERROR(INDEX(DeptName,MATCH($C7873,DeptTag,0)),"UNALLOCATED"))</f>
        <v/>
      </c>
      <c r="E7873">
        <f>IF(GL_Paste!$B7870="","",IFERROR(INDEX(AcctCat,MATCH(GL_Paste!$B7870&amp;"",AcctCode,0)),"UNKNOWN"))</f>
        <v/>
      </c>
      <c r="F7873">
        <f>IF(GL_Paste!$B7870="","",IFERROR(INDEX(AcctSub,MATCH(GL_Paste!$B7870&amp;"",AcctCode,0)),"UNKNOWN"))</f>
        <v/>
      </c>
    </row>
    <row r="7874">
      <c r="A7874" s="40">
        <f>IF(GL_Paste!$B7871="","",N(GL_Paste!$H7871)-N(GL_Paste!$G7871))</f>
        <v/>
      </c>
      <c r="B7874" s="43">
        <f>IF(GL_Paste!$B7871="","",DATE(YEAR(GL_Paste!$E7871),MONTH(GL_Paste!$E7871),1))</f>
        <v/>
      </c>
      <c r="C7874">
        <f>IF(GL_Paste!$B7871="","",IF(TRIM(GL_Paste!$M7871)&lt;&gt;"",TRIM(GL_Paste!$M7871),IFERROR(MID(GL_Paste!$I7871,FIND("[",GL_Paste!$I7871)+1,FIND("]",GL_Paste!$I7871)-FIND("[",GL_Paste!$I7871)-1),"")))</f>
        <v/>
      </c>
      <c r="D7874">
        <f>IF(GL_Paste!$B7871="","",IFERROR(INDEX(DeptName,MATCH($C7874,DeptTag,0)),"UNALLOCATED"))</f>
        <v/>
      </c>
      <c r="E7874">
        <f>IF(GL_Paste!$B7871="","",IFERROR(INDEX(AcctCat,MATCH(GL_Paste!$B7871&amp;"",AcctCode,0)),"UNKNOWN"))</f>
        <v/>
      </c>
      <c r="F7874">
        <f>IF(GL_Paste!$B7871="","",IFERROR(INDEX(AcctSub,MATCH(GL_Paste!$B7871&amp;"",AcctCode,0)),"UNKNOWN"))</f>
        <v/>
      </c>
    </row>
    <row r="7875">
      <c r="A7875" s="40">
        <f>IF(GL_Paste!$B7872="","",N(GL_Paste!$H7872)-N(GL_Paste!$G7872))</f>
        <v/>
      </c>
      <c r="B7875" s="43">
        <f>IF(GL_Paste!$B7872="","",DATE(YEAR(GL_Paste!$E7872),MONTH(GL_Paste!$E7872),1))</f>
        <v/>
      </c>
      <c r="C7875">
        <f>IF(GL_Paste!$B7872="","",IF(TRIM(GL_Paste!$M7872)&lt;&gt;"",TRIM(GL_Paste!$M7872),IFERROR(MID(GL_Paste!$I7872,FIND("[",GL_Paste!$I7872)+1,FIND("]",GL_Paste!$I7872)-FIND("[",GL_Paste!$I7872)-1),"")))</f>
        <v/>
      </c>
      <c r="D7875">
        <f>IF(GL_Paste!$B7872="","",IFERROR(INDEX(DeptName,MATCH($C7875,DeptTag,0)),"UNALLOCATED"))</f>
        <v/>
      </c>
      <c r="E7875">
        <f>IF(GL_Paste!$B7872="","",IFERROR(INDEX(AcctCat,MATCH(GL_Paste!$B7872&amp;"",AcctCode,0)),"UNKNOWN"))</f>
        <v/>
      </c>
      <c r="F7875">
        <f>IF(GL_Paste!$B7872="","",IFERROR(INDEX(AcctSub,MATCH(GL_Paste!$B7872&amp;"",AcctCode,0)),"UNKNOWN"))</f>
        <v/>
      </c>
    </row>
    <row r="7876">
      <c r="A7876" s="40">
        <f>IF(GL_Paste!$B7873="","",N(GL_Paste!$H7873)-N(GL_Paste!$G7873))</f>
        <v/>
      </c>
      <c r="B7876" s="43">
        <f>IF(GL_Paste!$B7873="","",DATE(YEAR(GL_Paste!$E7873),MONTH(GL_Paste!$E7873),1))</f>
        <v/>
      </c>
      <c r="C7876">
        <f>IF(GL_Paste!$B7873="","",IF(TRIM(GL_Paste!$M7873)&lt;&gt;"",TRIM(GL_Paste!$M7873),IFERROR(MID(GL_Paste!$I7873,FIND("[",GL_Paste!$I7873)+1,FIND("]",GL_Paste!$I7873)-FIND("[",GL_Paste!$I7873)-1),"")))</f>
        <v/>
      </c>
      <c r="D7876">
        <f>IF(GL_Paste!$B7873="","",IFERROR(INDEX(DeptName,MATCH($C7876,DeptTag,0)),"UNALLOCATED"))</f>
        <v/>
      </c>
      <c r="E7876">
        <f>IF(GL_Paste!$B7873="","",IFERROR(INDEX(AcctCat,MATCH(GL_Paste!$B7873&amp;"",AcctCode,0)),"UNKNOWN"))</f>
        <v/>
      </c>
      <c r="F7876">
        <f>IF(GL_Paste!$B7873="","",IFERROR(INDEX(AcctSub,MATCH(GL_Paste!$B7873&amp;"",AcctCode,0)),"UNKNOWN"))</f>
        <v/>
      </c>
    </row>
    <row r="7877">
      <c r="A7877" s="40">
        <f>IF(GL_Paste!$B7874="","",N(GL_Paste!$H7874)-N(GL_Paste!$G7874))</f>
        <v/>
      </c>
      <c r="B7877" s="43">
        <f>IF(GL_Paste!$B7874="","",DATE(YEAR(GL_Paste!$E7874),MONTH(GL_Paste!$E7874),1))</f>
        <v/>
      </c>
      <c r="C7877">
        <f>IF(GL_Paste!$B7874="","",IF(TRIM(GL_Paste!$M7874)&lt;&gt;"",TRIM(GL_Paste!$M7874),IFERROR(MID(GL_Paste!$I7874,FIND("[",GL_Paste!$I7874)+1,FIND("]",GL_Paste!$I7874)-FIND("[",GL_Paste!$I7874)-1),"")))</f>
        <v/>
      </c>
      <c r="D7877">
        <f>IF(GL_Paste!$B7874="","",IFERROR(INDEX(DeptName,MATCH($C7877,DeptTag,0)),"UNALLOCATED"))</f>
        <v/>
      </c>
      <c r="E7877">
        <f>IF(GL_Paste!$B7874="","",IFERROR(INDEX(AcctCat,MATCH(GL_Paste!$B7874&amp;"",AcctCode,0)),"UNKNOWN"))</f>
        <v/>
      </c>
      <c r="F7877">
        <f>IF(GL_Paste!$B7874="","",IFERROR(INDEX(AcctSub,MATCH(GL_Paste!$B7874&amp;"",AcctCode,0)),"UNKNOWN"))</f>
        <v/>
      </c>
    </row>
    <row r="7878">
      <c r="A7878" s="40">
        <f>IF(GL_Paste!$B7875="","",N(GL_Paste!$H7875)-N(GL_Paste!$G7875))</f>
        <v/>
      </c>
      <c r="B7878" s="43">
        <f>IF(GL_Paste!$B7875="","",DATE(YEAR(GL_Paste!$E7875),MONTH(GL_Paste!$E7875),1))</f>
        <v/>
      </c>
      <c r="C7878">
        <f>IF(GL_Paste!$B7875="","",IF(TRIM(GL_Paste!$M7875)&lt;&gt;"",TRIM(GL_Paste!$M7875),IFERROR(MID(GL_Paste!$I7875,FIND("[",GL_Paste!$I7875)+1,FIND("]",GL_Paste!$I7875)-FIND("[",GL_Paste!$I7875)-1),"")))</f>
        <v/>
      </c>
      <c r="D7878">
        <f>IF(GL_Paste!$B7875="","",IFERROR(INDEX(DeptName,MATCH($C7878,DeptTag,0)),"UNALLOCATED"))</f>
        <v/>
      </c>
      <c r="E7878">
        <f>IF(GL_Paste!$B7875="","",IFERROR(INDEX(AcctCat,MATCH(GL_Paste!$B7875&amp;"",AcctCode,0)),"UNKNOWN"))</f>
        <v/>
      </c>
      <c r="F7878">
        <f>IF(GL_Paste!$B7875="","",IFERROR(INDEX(AcctSub,MATCH(GL_Paste!$B7875&amp;"",AcctCode,0)),"UNKNOWN"))</f>
        <v/>
      </c>
    </row>
    <row r="7879">
      <c r="A7879" s="40">
        <f>IF(GL_Paste!$B7876="","",N(GL_Paste!$H7876)-N(GL_Paste!$G7876))</f>
        <v/>
      </c>
      <c r="B7879" s="43">
        <f>IF(GL_Paste!$B7876="","",DATE(YEAR(GL_Paste!$E7876),MONTH(GL_Paste!$E7876),1))</f>
        <v/>
      </c>
      <c r="C7879">
        <f>IF(GL_Paste!$B7876="","",IF(TRIM(GL_Paste!$M7876)&lt;&gt;"",TRIM(GL_Paste!$M7876),IFERROR(MID(GL_Paste!$I7876,FIND("[",GL_Paste!$I7876)+1,FIND("]",GL_Paste!$I7876)-FIND("[",GL_Paste!$I7876)-1),"")))</f>
        <v/>
      </c>
      <c r="D7879">
        <f>IF(GL_Paste!$B7876="","",IFERROR(INDEX(DeptName,MATCH($C7879,DeptTag,0)),"UNALLOCATED"))</f>
        <v/>
      </c>
      <c r="E7879">
        <f>IF(GL_Paste!$B7876="","",IFERROR(INDEX(AcctCat,MATCH(GL_Paste!$B7876&amp;"",AcctCode,0)),"UNKNOWN"))</f>
        <v/>
      </c>
      <c r="F7879">
        <f>IF(GL_Paste!$B7876="","",IFERROR(INDEX(AcctSub,MATCH(GL_Paste!$B7876&amp;"",AcctCode,0)),"UNKNOWN"))</f>
        <v/>
      </c>
    </row>
    <row r="7880">
      <c r="A7880" s="40">
        <f>IF(GL_Paste!$B7877="","",N(GL_Paste!$H7877)-N(GL_Paste!$G7877))</f>
        <v/>
      </c>
      <c r="B7880" s="43">
        <f>IF(GL_Paste!$B7877="","",DATE(YEAR(GL_Paste!$E7877),MONTH(GL_Paste!$E7877),1))</f>
        <v/>
      </c>
      <c r="C7880">
        <f>IF(GL_Paste!$B7877="","",IF(TRIM(GL_Paste!$M7877)&lt;&gt;"",TRIM(GL_Paste!$M7877),IFERROR(MID(GL_Paste!$I7877,FIND("[",GL_Paste!$I7877)+1,FIND("]",GL_Paste!$I7877)-FIND("[",GL_Paste!$I7877)-1),"")))</f>
        <v/>
      </c>
      <c r="D7880">
        <f>IF(GL_Paste!$B7877="","",IFERROR(INDEX(DeptName,MATCH($C7880,DeptTag,0)),"UNALLOCATED"))</f>
        <v/>
      </c>
      <c r="E7880">
        <f>IF(GL_Paste!$B7877="","",IFERROR(INDEX(AcctCat,MATCH(GL_Paste!$B7877&amp;"",AcctCode,0)),"UNKNOWN"))</f>
        <v/>
      </c>
      <c r="F7880">
        <f>IF(GL_Paste!$B7877="","",IFERROR(INDEX(AcctSub,MATCH(GL_Paste!$B7877&amp;"",AcctCode,0)),"UNKNOWN"))</f>
        <v/>
      </c>
    </row>
    <row r="7881">
      <c r="A7881" s="40">
        <f>IF(GL_Paste!$B7878="","",N(GL_Paste!$H7878)-N(GL_Paste!$G7878))</f>
        <v/>
      </c>
      <c r="B7881" s="43">
        <f>IF(GL_Paste!$B7878="","",DATE(YEAR(GL_Paste!$E7878),MONTH(GL_Paste!$E7878),1))</f>
        <v/>
      </c>
      <c r="C7881">
        <f>IF(GL_Paste!$B7878="","",IF(TRIM(GL_Paste!$M7878)&lt;&gt;"",TRIM(GL_Paste!$M7878),IFERROR(MID(GL_Paste!$I7878,FIND("[",GL_Paste!$I7878)+1,FIND("]",GL_Paste!$I7878)-FIND("[",GL_Paste!$I7878)-1),"")))</f>
        <v/>
      </c>
      <c r="D7881">
        <f>IF(GL_Paste!$B7878="","",IFERROR(INDEX(DeptName,MATCH($C7881,DeptTag,0)),"UNALLOCATED"))</f>
        <v/>
      </c>
      <c r="E7881">
        <f>IF(GL_Paste!$B7878="","",IFERROR(INDEX(AcctCat,MATCH(GL_Paste!$B7878&amp;"",AcctCode,0)),"UNKNOWN"))</f>
        <v/>
      </c>
      <c r="F7881">
        <f>IF(GL_Paste!$B7878="","",IFERROR(INDEX(AcctSub,MATCH(GL_Paste!$B7878&amp;"",AcctCode,0)),"UNKNOWN"))</f>
        <v/>
      </c>
    </row>
    <row r="7882">
      <c r="A7882" s="40">
        <f>IF(GL_Paste!$B7879="","",N(GL_Paste!$H7879)-N(GL_Paste!$G7879))</f>
        <v/>
      </c>
      <c r="B7882" s="43">
        <f>IF(GL_Paste!$B7879="","",DATE(YEAR(GL_Paste!$E7879),MONTH(GL_Paste!$E7879),1))</f>
        <v/>
      </c>
      <c r="C7882">
        <f>IF(GL_Paste!$B7879="","",IF(TRIM(GL_Paste!$M7879)&lt;&gt;"",TRIM(GL_Paste!$M7879),IFERROR(MID(GL_Paste!$I7879,FIND("[",GL_Paste!$I7879)+1,FIND("]",GL_Paste!$I7879)-FIND("[",GL_Paste!$I7879)-1),"")))</f>
        <v/>
      </c>
      <c r="D7882">
        <f>IF(GL_Paste!$B7879="","",IFERROR(INDEX(DeptName,MATCH($C7882,DeptTag,0)),"UNALLOCATED"))</f>
        <v/>
      </c>
      <c r="E7882">
        <f>IF(GL_Paste!$B7879="","",IFERROR(INDEX(AcctCat,MATCH(GL_Paste!$B7879&amp;"",AcctCode,0)),"UNKNOWN"))</f>
        <v/>
      </c>
      <c r="F7882">
        <f>IF(GL_Paste!$B7879="","",IFERROR(INDEX(AcctSub,MATCH(GL_Paste!$B7879&amp;"",AcctCode,0)),"UNKNOWN"))</f>
        <v/>
      </c>
    </row>
    <row r="7883">
      <c r="A7883" s="40">
        <f>IF(GL_Paste!$B7880="","",N(GL_Paste!$H7880)-N(GL_Paste!$G7880))</f>
        <v/>
      </c>
      <c r="B7883" s="43">
        <f>IF(GL_Paste!$B7880="","",DATE(YEAR(GL_Paste!$E7880),MONTH(GL_Paste!$E7880),1))</f>
        <v/>
      </c>
      <c r="C7883">
        <f>IF(GL_Paste!$B7880="","",IF(TRIM(GL_Paste!$M7880)&lt;&gt;"",TRIM(GL_Paste!$M7880),IFERROR(MID(GL_Paste!$I7880,FIND("[",GL_Paste!$I7880)+1,FIND("]",GL_Paste!$I7880)-FIND("[",GL_Paste!$I7880)-1),"")))</f>
        <v/>
      </c>
      <c r="D7883">
        <f>IF(GL_Paste!$B7880="","",IFERROR(INDEX(DeptName,MATCH($C7883,DeptTag,0)),"UNALLOCATED"))</f>
        <v/>
      </c>
      <c r="E7883">
        <f>IF(GL_Paste!$B7880="","",IFERROR(INDEX(AcctCat,MATCH(GL_Paste!$B7880&amp;"",AcctCode,0)),"UNKNOWN"))</f>
        <v/>
      </c>
      <c r="F7883">
        <f>IF(GL_Paste!$B7880="","",IFERROR(INDEX(AcctSub,MATCH(GL_Paste!$B7880&amp;"",AcctCode,0)),"UNKNOWN"))</f>
        <v/>
      </c>
    </row>
    <row r="7884">
      <c r="A7884" s="40">
        <f>IF(GL_Paste!$B7881="","",N(GL_Paste!$H7881)-N(GL_Paste!$G7881))</f>
        <v/>
      </c>
      <c r="B7884" s="43">
        <f>IF(GL_Paste!$B7881="","",DATE(YEAR(GL_Paste!$E7881),MONTH(GL_Paste!$E7881),1))</f>
        <v/>
      </c>
      <c r="C7884">
        <f>IF(GL_Paste!$B7881="","",IF(TRIM(GL_Paste!$M7881)&lt;&gt;"",TRIM(GL_Paste!$M7881),IFERROR(MID(GL_Paste!$I7881,FIND("[",GL_Paste!$I7881)+1,FIND("]",GL_Paste!$I7881)-FIND("[",GL_Paste!$I7881)-1),"")))</f>
        <v/>
      </c>
      <c r="D7884">
        <f>IF(GL_Paste!$B7881="","",IFERROR(INDEX(DeptName,MATCH($C7884,DeptTag,0)),"UNALLOCATED"))</f>
        <v/>
      </c>
      <c r="E7884">
        <f>IF(GL_Paste!$B7881="","",IFERROR(INDEX(AcctCat,MATCH(GL_Paste!$B7881&amp;"",AcctCode,0)),"UNKNOWN"))</f>
        <v/>
      </c>
      <c r="F7884">
        <f>IF(GL_Paste!$B7881="","",IFERROR(INDEX(AcctSub,MATCH(GL_Paste!$B7881&amp;"",AcctCode,0)),"UNKNOWN"))</f>
        <v/>
      </c>
    </row>
    <row r="7885">
      <c r="A7885" s="40">
        <f>IF(GL_Paste!$B7882="","",N(GL_Paste!$H7882)-N(GL_Paste!$G7882))</f>
        <v/>
      </c>
      <c r="B7885" s="43">
        <f>IF(GL_Paste!$B7882="","",DATE(YEAR(GL_Paste!$E7882),MONTH(GL_Paste!$E7882),1))</f>
        <v/>
      </c>
      <c r="C7885">
        <f>IF(GL_Paste!$B7882="","",IF(TRIM(GL_Paste!$M7882)&lt;&gt;"",TRIM(GL_Paste!$M7882),IFERROR(MID(GL_Paste!$I7882,FIND("[",GL_Paste!$I7882)+1,FIND("]",GL_Paste!$I7882)-FIND("[",GL_Paste!$I7882)-1),"")))</f>
        <v/>
      </c>
      <c r="D7885">
        <f>IF(GL_Paste!$B7882="","",IFERROR(INDEX(DeptName,MATCH($C7885,DeptTag,0)),"UNALLOCATED"))</f>
        <v/>
      </c>
      <c r="E7885">
        <f>IF(GL_Paste!$B7882="","",IFERROR(INDEX(AcctCat,MATCH(GL_Paste!$B7882&amp;"",AcctCode,0)),"UNKNOWN"))</f>
        <v/>
      </c>
      <c r="F7885">
        <f>IF(GL_Paste!$B7882="","",IFERROR(INDEX(AcctSub,MATCH(GL_Paste!$B7882&amp;"",AcctCode,0)),"UNKNOWN"))</f>
        <v/>
      </c>
    </row>
    <row r="7886">
      <c r="A7886" s="40">
        <f>IF(GL_Paste!$B7883="","",N(GL_Paste!$H7883)-N(GL_Paste!$G7883))</f>
        <v/>
      </c>
      <c r="B7886" s="43">
        <f>IF(GL_Paste!$B7883="","",DATE(YEAR(GL_Paste!$E7883),MONTH(GL_Paste!$E7883),1))</f>
        <v/>
      </c>
      <c r="C7886">
        <f>IF(GL_Paste!$B7883="","",IF(TRIM(GL_Paste!$M7883)&lt;&gt;"",TRIM(GL_Paste!$M7883),IFERROR(MID(GL_Paste!$I7883,FIND("[",GL_Paste!$I7883)+1,FIND("]",GL_Paste!$I7883)-FIND("[",GL_Paste!$I7883)-1),"")))</f>
        <v/>
      </c>
      <c r="D7886">
        <f>IF(GL_Paste!$B7883="","",IFERROR(INDEX(DeptName,MATCH($C7886,DeptTag,0)),"UNALLOCATED"))</f>
        <v/>
      </c>
      <c r="E7886">
        <f>IF(GL_Paste!$B7883="","",IFERROR(INDEX(AcctCat,MATCH(GL_Paste!$B7883&amp;"",AcctCode,0)),"UNKNOWN"))</f>
        <v/>
      </c>
      <c r="F7886">
        <f>IF(GL_Paste!$B7883="","",IFERROR(INDEX(AcctSub,MATCH(GL_Paste!$B7883&amp;"",AcctCode,0)),"UNKNOWN"))</f>
        <v/>
      </c>
    </row>
    <row r="7887">
      <c r="A7887" s="40">
        <f>IF(GL_Paste!$B7884="","",N(GL_Paste!$H7884)-N(GL_Paste!$G7884))</f>
        <v/>
      </c>
      <c r="B7887" s="43">
        <f>IF(GL_Paste!$B7884="","",DATE(YEAR(GL_Paste!$E7884),MONTH(GL_Paste!$E7884),1))</f>
        <v/>
      </c>
      <c r="C7887">
        <f>IF(GL_Paste!$B7884="","",IF(TRIM(GL_Paste!$M7884)&lt;&gt;"",TRIM(GL_Paste!$M7884),IFERROR(MID(GL_Paste!$I7884,FIND("[",GL_Paste!$I7884)+1,FIND("]",GL_Paste!$I7884)-FIND("[",GL_Paste!$I7884)-1),"")))</f>
        <v/>
      </c>
      <c r="D7887">
        <f>IF(GL_Paste!$B7884="","",IFERROR(INDEX(DeptName,MATCH($C7887,DeptTag,0)),"UNALLOCATED"))</f>
        <v/>
      </c>
      <c r="E7887">
        <f>IF(GL_Paste!$B7884="","",IFERROR(INDEX(AcctCat,MATCH(GL_Paste!$B7884&amp;"",AcctCode,0)),"UNKNOWN"))</f>
        <v/>
      </c>
      <c r="F7887">
        <f>IF(GL_Paste!$B7884="","",IFERROR(INDEX(AcctSub,MATCH(GL_Paste!$B7884&amp;"",AcctCode,0)),"UNKNOWN"))</f>
        <v/>
      </c>
    </row>
    <row r="7888">
      <c r="A7888" s="40">
        <f>IF(GL_Paste!$B7885="","",N(GL_Paste!$H7885)-N(GL_Paste!$G7885))</f>
        <v/>
      </c>
      <c r="B7888" s="43">
        <f>IF(GL_Paste!$B7885="","",DATE(YEAR(GL_Paste!$E7885),MONTH(GL_Paste!$E7885),1))</f>
        <v/>
      </c>
      <c r="C7888">
        <f>IF(GL_Paste!$B7885="","",IF(TRIM(GL_Paste!$M7885)&lt;&gt;"",TRIM(GL_Paste!$M7885),IFERROR(MID(GL_Paste!$I7885,FIND("[",GL_Paste!$I7885)+1,FIND("]",GL_Paste!$I7885)-FIND("[",GL_Paste!$I7885)-1),"")))</f>
        <v/>
      </c>
      <c r="D7888">
        <f>IF(GL_Paste!$B7885="","",IFERROR(INDEX(DeptName,MATCH($C7888,DeptTag,0)),"UNALLOCATED"))</f>
        <v/>
      </c>
      <c r="E7888">
        <f>IF(GL_Paste!$B7885="","",IFERROR(INDEX(AcctCat,MATCH(GL_Paste!$B7885&amp;"",AcctCode,0)),"UNKNOWN"))</f>
        <v/>
      </c>
      <c r="F7888">
        <f>IF(GL_Paste!$B7885="","",IFERROR(INDEX(AcctSub,MATCH(GL_Paste!$B7885&amp;"",AcctCode,0)),"UNKNOWN"))</f>
        <v/>
      </c>
    </row>
    <row r="7889">
      <c r="A7889" s="40">
        <f>IF(GL_Paste!$B7886="","",N(GL_Paste!$H7886)-N(GL_Paste!$G7886))</f>
        <v/>
      </c>
      <c r="B7889" s="43">
        <f>IF(GL_Paste!$B7886="","",DATE(YEAR(GL_Paste!$E7886),MONTH(GL_Paste!$E7886),1))</f>
        <v/>
      </c>
      <c r="C7889">
        <f>IF(GL_Paste!$B7886="","",IF(TRIM(GL_Paste!$M7886)&lt;&gt;"",TRIM(GL_Paste!$M7886),IFERROR(MID(GL_Paste!$I7886,FIND("[",GL_Paste!$I7886)+1,FIND("]",GL_Paste!$I7886)-FIND("[",GL_Paste!$I7886)-1),"")))</f>
        <v/>
      </c>
      <c r="D7889">
        <f>IF(GL_Paste!$B7886="","",IFERROR(INDEX(DeptName,MATCH($C7889,DeptTag,0)),"UNALLOCATED"))</f>
        <v/>
      </c>
      <c r="E7889">
        <f>IF(GL_Paste!$B7886="","",IFERROR(INDEX(AcctCat,MATCH(GL_Paste!$B7886&amp;"",AcctCode,0)),"UNKNOWN"))</f>
        <v/>
      </c>
      <c r="F7889">
        <f>IF(GL_Paste!$B7886="","",IFERROR(INDEX(AcctSub,MATCH(GL_Paste!$B7886&amp;"",AcctCode,0)),"UNKNOWN"))</f>
        <v/>
      </c>
    </row>
    <row r="7890">
      <c r="A7890" s="40">
        <f>IF(GL_Paste!$B7887="","",N(GL_Paste!$H7887)-N(GL_Paste!$G7887))</f>
        <v/>
      </c>
      <c r="B7890" s="43">
        <f>IF(GL_Paste!$B7887="","",DATE(YEAR(GL_Paste!$E7887),MONTH(GL_Paste!$E7887),1))</f>
        <v/>
      </c>
      <c r="C7890">
        <f>IF(GL_Paste!$B7887="","",IF(TRIM(GL_Paste!$M7887)&lt;&gt;"",TRIM(GL_Paste!$M7887),IFERROR(MID(GL_Paste!$I7887,FIND("[",GL_Paste!$I7887)+1,FIND("]",GL_Paste!$I7887)-FIND("[",GL_Paste!$I7887)-1),"")))</f>
        <v/>
      </c>
      <c r="D7890">
        <f>IF(GL_Paste!$B7887="","",IFERROR(INDEX(DeptName,MATCH($C7890,DeptTag,0)),"UNALLOCATED"))</f>
        <v/>
      </c>
      <c r="E7890">
        <f>IF(GL_Paste!$B7887="","",IFERROR(INDEX(AcctCat,MATCH(GL_Paste!$B7887&amp;"",AcctCode,0)),"UNKNOWN"))</f>
        <v/>
      </c>
      <c r="F7890">
        <f>IF(GL_Paste!$B7887="","",IFERROR(INDEX(AcctSub,MATCH(GL_Paste!$B7887&amp;"",AcctCode,0)),"UNKNOWN"))</f>
        <v/>
      </c>
    </row>
    <row r="7891">
      <c r="A7891" s="40">
        <f>IF(GL_Paste!$B7888="","",N(GL_Paste!$H7888)-N(GL_Paste!$G7888))</f>
        <v/>
      </c>
      <c r="B7891" s="43">
        <f>IF(GL_Paste!$B7888="","",DATE(YEAR(GL_Paste!$E7888),MONTH(GL_Paste!$E7888),1))</f>
        <v/>
      </c>
      <c r="C7891">
        <f>IF(GL_Paste!$B7888="","",IF(TRIM(GL_Paste!$M7888)&lt;&gt;"",TRIM(GL_Paste!$M7888),IFERROR(MID(GL_Paste!$I7888,FIND("[",GL_Paste!$I7888)+1,FIND("]",GL_Paste!$I7888)-FIND("[",GL_Paste!$I7888)-1),"")))</f>
        <v/>
      </c>
      <c r="D7891">
        <f>IF(GL_Paste!$B7888="","",IFERROR(INDEX(DeptName,MATCH($C7891,DeptTag,0)),"UNALLOCATED"))</f>
        <v/>
      </c>
      <c r="E7891">
        <f>IF(GL_Paste!$B7888="","",IFERROR(INDEX(AcctCat,MATCH(GL_Paste!$B7888&amp;"",AcctCode,0)),"UNKNOWN"))</f>
        <v/>
      </c>
      <c r="F7891">
        <f>IF(GL_Paste!$B7888="","",IFERROR(INDEX(AcctSub,MATCH(GL_Paste!$B7888&amp;"",AcctCode,0)),"UNKNOWN"))</f>
        <v/>
      </c>
    </row>
    <row r="7892">
      <c r="A7892" s="40">
        <f>IF(GL_Paste!$B7889="","",N(GL_Paste!$H7889)-N(GL_Paste!$G7889))</f>
        <v/>
      </c>
      <c r="B7892" s="43">
        <f>IF(GL_Paste!$B7889="","",DATE(YEAR(GL_Paste!$E7889),MONTH(GL_Paste!$E7889),1))</f>
        <v/>
      </c>
      <c r="C7892">
        <f>IF(GL_Paste!$B7889="","",IF(TRIM(GL_Paste!$M7889)&lt;&gt;"",TRIM(GL_Paste!$M7889),IFERROR(MID(GL_Paste!$I7889,FIND("[",GL_Paste!$I7889)+1,FIND("]",GL_Paste!$I7889)-FIND("[",GL_Paste!$I7889)-1),"")))</f>
        <v/>
      </c>
      <c r="D7892">
        <f>IF(GL_Paste!$B7889="","",IFERROR(INDEX(DeptName,MATCH($C7892,DeptTag,0)),"UNALLOCATED"))</f>
        <v/>
      </c>
      <c r="E7892">
        <f>IF(GL_Paste!$B7889="","",IFERROR(INDEX(AcctCat,MATCH(GL_Paste!$B7889&amp;"",AcctCode,0)),"UNKNOWN"))</f>
        <v/>
      </c>
      <c r="F7892">
        <f>IF(GL_Paste!$B7889="","",IFERROR(INDEX(AcctSub,MATCH(GL_Paste!$B7889&amp;"",AcctCode,0)),"UNKNOWN"))</f>
        <v/>
      </c>
    </row>
    <row r="7893">
      <c r="A7893" s="40">
        <f>IF(GL_Paste!$B7890="","",N(GL_Paste!$H7890)-N(GL_Paste!$G7890))</f>
        <v/>
      </c>
      <c r="B7893" s="43">
        <f>IF(GL_Paste!$B7890="","",DATE(YEAR(GL_Paste!$E7890),MONTH(GL_Paste!$E7890),1))</f>
        <v/>
      </c>
      <c r="C7893">
        <f>IF(GL_Paste!$B7890="","",IF(TRIM(GL_Paste!$M7890)&lt;&gt;"",TRIM(GL_Paste!$M7890),IFERROR(MID(GL_Paste!$I7890,FIND("[",GL_Paste!$I7890)+1,FIND("]",GL_Paste!$I7890)-FIND("[",GL_Paste!$I7890)-1),"")))</f>
        <v/>
      </c>
      <c r="D7893">
        <f>IF(GL_Paste!$B7890="","",IFERROR(INDEX(DeptName,MATCH($C7893,DeptTag,0)),"UNALLOCATED"))</f>
        <v/>
      </c>
      <c r="E7893">
        <f>IF(GL_Paste!$B7890="","",IFERROR(INDEX(AcctCat,MATCH(GL_Paste!$B7890&amp;"",AcctCode,0)),"UNKNOWN"))</f>
        <v/>
      </c>
      <c r="F7893">
        <f>IF(GL_Paste!$B7890="","",IFERROR(INDEX(AcctSub,MATCH(GL_Paste!$B7890&amp;"",AcctCode,0)),"UNKNOWN"))</f>
        <v/>
      </c>
    </row>
    <row r="7894">
      <c r="A7894" s="40">
        <f>IF(GL_Paste!$B7891="","",N(GL_Paste!$H7891)-N(GL_Paste!$G7891))</f>
        <v/>
      </c>
      <c r="B7894" s="43">
        <f>IF(GL_Paste!$B7891="","",DATE(YEAR(GL_Paste!$E7891),MONTH(GL_Paste!$E7891),1))</f>
        <v/>
      </c>
      <c r="C7894">
        <f>IF(GL_Paste!$B7891="","",IF(TRIM(GL_Paste!$M7891)&lt;&gt;"",TRIM(GL_Paste!$M7891),IFERROR(MID(GL_Paste!$I7891,FIND("[",GL_Paste!$I7891)+1,FIND("]",GL_Paste!$I7891)-FIND("[",GL_Paste!$I7891)-1),"")))</f>
        <v/>
      </c>
      <c r="D7894">
        <f>IF(GL_Paste!$B7891="","",IFERROR(INDEX(DeptName,MATCH($C7894,DeptTag,0)),"UNALLOCATED"))</f>
        <v/>
      </c>
      <c r="E7894">
        <f>IF(GL_Paste!$B7891="","",IFERROR(INDEX(AcctCat,MATCH(GL_Paste!$B7891&amp;"",AcctCode,0)),"UNKNOWN"))</f>
        <v/>
      </c>
      <c r="F7894">
        <f>IF(GL_Paste!$B7891="","",IFERROR(INDEX(AcctSub,MATCH(GL_Paste!$B7891&amp;"",AcctCode,0)),"UNKNOWN"))</f>
        <v/>
      </c>
    </row>
    <row r="7895">
      <c r="A7895" s="40">
        <f>IF(GL_Paste!$B7892="","",N(GL_Paste!$H7892)-N(GL_Paste!$G7892))</f>
        <v/>
      </c>
      <c r="B7895" s="43">
        <f>IF(GL_Paste!$B7892="","",DATE(YEAR(GL_Paste!$E7892),MONTH(GL_Paste!$E7892),1))</f>
        <v/>
      </c>
      <c r="C7895">
        <f>IF(GL_Paste!$B7892="","",IF(TRIM(GL_Paste!$M7892)&lt;&gt;"",TRIM(GL_Paste!$M7892),IFERROR(MID(GL_Paste!$I7892,FIND("[",GL_Paste!$I7892)+1,FIND("]",GL_Paste!$I7892)-FIND("[",GL_Paste!$I7892)-1),"")))</f>
        <v/>
      </c>
      <c r="D7895">
        <f>IF(GL_Paste!$B7892="","",IFERROR(INDEX(DeptName,MATCH($C7895,DeptTag,0)),"UNALLOCATED"))</f>
        <v/>
      </c>
      <c r="E7895">
        <f>IF(GL_Paste!$B7892="","",IFERROR(INDEX(AcctCat,MATCH(GL_Paste!$B7892&amp;"",AcctCode,0)),"UNKNOWN"))</f>
        <v/>
      </c>
      <c r="F7895">
        <f>IF(GL_Paste!$B7892="","",IFERROR(INDEX(AcctSub,MATCH(GL_Paste!$B7892&amp;"",AcctCode,0)),"UNKNOWN"))</f>
        <v/>
      </c>
    </row>
    <row r="7896">
      <c r="A7896" s="40">
        <f>IF(GL_Paste!$B7893="","",N(GL_Paste!$H7893)-N(GL_Paste!$G7893))</f>
        <v/>
      </c>
      <c r="B7896" s="43">
        <f>IF(GL_Paste!$B7893="","",DATE(YEAR(GL_Paste!$E7893),MONTH(GL_Paste!$E7893),1))</f>
        <v/>
      </c>
      <c r="C7896">
        <f>IF(GL_Paste!$B7893="","",IF(TRIM(GL_Paste!$M7893)&lt;&gt;"",TRIM(GL_Paste!$M7893),IFERROR(MID(GL_Paste!$I7893,FIND("[",GL_Paste!$I7893)+1,FIND("]",GL_Paste!$I7893)-FIND("[",GL_Paste!$I7893)-1),"")))</f>
        <v/>
      </c>
      <c r="D7896">
        <f>IF(GL_Paste!$B7893="","",IFERROR(INDEX(DeptName,MATCH($C7896,DeptTag,0)),"UNALLOCATED"))</f>
        <v/>
      </c>
      <c r="E7896">
        <f>IF(GL_Paste!$B7893="","",IFERROR(INDEX(AcctCat,MATCH(GL_Paste!$B7893&amp;"",AcctCode,0)),"UNKNOWN"))</f>
        <v/>
      </c>
      <c r="F7896">
        <f>IF(GL_Paste!$B7893="","",IFERROR(INDEX(AcctSub,MATCH(GL_Paste!$B7893&amp;"",AcctCode,0)),"UNKNOWN"))</f>
        <v/>
      </c>
    </row>
    <row r="7897">
      <c r="A7897" s="40">
        <f>IF(GL_Paste!$B7894="","",N(GL_Paste!$H7894)-N(GL_Paste!$G7894))</f>
        <v/>
      </c>
      <c r="B7897" s="43">
        <f>IF(GL_Paste!$B7894="","",DATE(YEAR(GL_Paste!$E7894),MONTH(GL_Paste!$E7894),1))</f>
        <v/>
      </c>
      <c r="C7897">
        <f>IF(GL_Paste!$B7894="","",IF(TRIM(GL_Paste!$M7894)&lt;&gt;"",TRIM(GL_Paste!$M7894),IFERROR(MID(GL_Paste!$I7894,FIND("[",GL_Paste!$I7894)+1,FIND("]",GL_Paste!$I7894)-FIND("[",GL_Paste!$I7894)-1),"")))</f>
        <v/>
      </c>
      <c r="D7897">
        <f>IF(GL_Paste!$B7894="","",IFERROR(INDEX(DeptName,MATCH($C7897,DeptTag,0)),"UNALLOCATED"))</f>
        <v/>
      </c>
      <c r="E7897">
        <f>IF(GL_Paste!$B7894="","",IFERROR(INDEX(AcctCat,MATCH(GL_Paste!$B7894&amp;"",AcctCode,0)),"UNKNOWN"))</f>
        <v/>
      </c>
      <c r="F7897">
        <f>IF(GL_Paste!$B7894="","",IFERROR(INDEX(AcctSub,MATCH(GL_Paste!$B7894&amp;"",AcctCode,0)),"UNKNOWN"))</f>
        <v/>
      </c>
    </row>
    <row r="7898">
      <c r="A7898" s="40">
        <f>IF(GL_Paste!$B7895="","",N(GL_Paste!$H7895)-N(GL_Paste!$G7895))</f>
        <v/>
      </c>
      <c r="B7898" s="43">
        <f>IF(GL_Paste!$B7895="","",DATE(YEAR(GL_Paste!$E7895),MONTH(GL_Paste!$E7895),1))</f>
        <v/>
      </c>
      <c r="C7898">
        <f>IF(GL_Paste!$B7895="","",IF(TRIM(GL_Paste!$M7895)&lt;&gt;"",TRIM(GL_Paste!$M7895),IFERROR(MID(GL_Paste!$I7895,FIND("[",GL_Paste!$I7895)+1,FIND("]",GL_Paste!$I7895)-FIND("[",GL_Paste!$I7895)-1),"")))</f>
        <v/>
      </c>
      <c r="D7898">
        <f>IF(GL_Paste!$B7895="","",IFERROR(INDEX(DeptName,MATCH($C7898,DeptTag,0)),"UNALLOCATED"))</f>
        <v/>
      </c>
      <c r="E7898">
        <f>IF(GL_Paste!$B7895="","",IFERROR(INDEX(AcctCat,MATCH(GL_Paste!$B7895&amp;"",AcctCode,0)),"UNKNOWN"))</f>
        <v/>
      </c>
      <c r="F7898">
        <f>IF(GL_Paste!$B7895="","",IFERROR(INDEX(AcctSub,MATCH(GL_Paste!$B7895&amp;"",AcctCode,0)),"UNKNOWN"))</f>
        <v/>
      </c>
    </row>
    <row r="7899">
      <c r="A7899" s="40">
        <f>IF(GL_Paste!$B7896="","",N(GL_Paste!$H7896)-N(GL_Paste!$G7896))</f>
        <v/>
      </c>
      <c r="B7899" s="43">
        <f>IF(GL_Paste!$B7896="","",DATE(YEAR(GL_Paste!$E7896),MONTH(GL_Paste!$E7896),1))</f>
        <v/>
      </c>
      <c r="C7899">
        <f>IF(GL_Paste!$B7896="","",IF(TRIM(GL_Paste!$M7896)&lt;&gt;"",TRIM(GL_Paste!$M7896),IFERROR(MID(GL_Paste!$I7896,FIND("[",GL_Paste!$I7896)+1,FIND("]",GL_Paste!$I7896)-FIND("[",GL_Paste!$I7896)-1),"")))</f>
        <v/>
      </c>
      <c r="D7899">
        <f>IF(GL_Paste!$B7896="","",IFERROR(INDEX(DeptName,MATCH($C7899,DeptTag,0)),"UNALLOCATED"))</f>
        <v/>
      </c>
      <c r="E7899">
        <f>IF(GL_Paste!$B7896="","",IFERROR(INDEX(AcctCat,MATCH(GL_Paste!$B7896&amp;"",AcctCode,0)),"UNKNOWN"))</f>
        <v/>
      </c>
      <c r="F7899">
        <f>IF(GL_Paste!$B7896="","",IFERROR(INDEX(AcctSub,MATCH(GL_Paste!$B7896&amp;"",AcctCode,0)),"UNKNOWN"))</f>
        <v/>
      </c>
    </row>
    <row r="7900">
      <c r="A7900" s="40">
        <f>IF(GL_Paste!$B7897="","",N(GL_Paste!$H7897)-N(GL_Paste!$G7897))</f>
        <v/>
      </c>
      <c r="B7900" s="43">
        <f>IF(GL_Paste!$B7897="","",DATE(YEAR(GL_Paste!$E7897),MONTH(GL_Paste!$E7897),1))</f>
        <v/>
      </c>
      <c r="C7900">
        <f>IF(GL_Paste!$B7897="","",IF(TRIM(GL_Paste!$M7897)&lt;&gt;"",TRIM(GL_Paste!$M7897),IFERROR(MID(GL_Paste!$I7897,FIND("[",GL_Paste!$I7897)+1,FIND("]",GL_Paste!$I7897)-FIND("[",GL_Paste!$I7897)-1),"")))</f>
        <v/>
      </c>
      <c r="D7900">
        <f>IF(GL_Paste!$B7897="","",IFERROR(INDEX(DeptName,MATCH($C7900,DeptTag,0)),"UNALLOCATED"))</f>
        <v/>
      </c>
      <c r="E7900">
        <f>IF(GL_Paste!$B7897="","",IFERROR(INDEX(AcctCat,MATCH(GL_Paste!$B7897&amp;"",AcctCode,0)),"UNKNOWN"))</f>
        <v/>
      </c>
      <c r="F7900">
        <f>IF(GL_Paste!$B7897="","",IFERROR(INDEX(AcctSub,MATCH(GL_Paste!$B7897&amp;"",AcctCode,0)),"UNKNOWN"))</f>
        <v/>
      </c>
    </row>
    <row r="7901">
      <c r="A7901" s="40">
        <f>IF(GL_Paste!$B7898="","",N(GL_Paste!$H7898)-N(GL_Paste!$G7898))</f>
        <v/>
      </c>
      <c r="B7901" s="43">
        <f>IF(GL_Paste!$B7898="","",DATE(YEAR(GL_Paste!$E7898),MONTH(GL_Paste!$E7898),1))</f>
        <v/>
      </c>
      <c r="C7901">
        <f>IF(GL_Paste!$B7898="","",IF(TRIM(GL_Paste!$M7898)&lt;&gt;"",TRIM(GL_Paste!$M7898),IFERROR(MID(GL_Paste!$I7898,FIND("[",GL_Paste!$I7898)+1,FIND("]",GL_Paste!$I7898)-FIND("[",GL_Paste!$I7898)-1),"")))</f>
        <v/>
      </c>
      <c r="D7901">
        <f>IF(GL_Paste!$B7898="","",IFERROR(INDEX(DeptName,MATCH($C7901,DeptTag,0)),"UNALLOCATED"))</f>
        <v/>
      </c>
      <c r="E7901">
        <f>IF(GL_Paste!$B7898="","",IFERROR(INDEX(AcctCat,MATCH(GL_Paste!$B7898&amp;"",AcctCode,0)),"UNKNOWN"))</f>
        <v/>
      </c>
      <c r="F7901">
        <f>IF(GL_Paste!$B7898="","",IFERROR(INDEX(AcctSub,MATCH(GL_Paste!$B7898&amp;"",AcctCode,0)),"UNKNOWN"))</f>
        <v/>
      </c>
    </row>
    <row r="7902">
      <c r="A7902" s="40">
        <f>IF(GL_Paste!$B7899="","",N(GL_Paste!$H7899)-N(GL_Paste!$G7899))</f>
        <v/>
      </c>
      <c r="B7902" s="43">
        <f>IF(GL_Paste!$B7899="","",DATE(YEAR(GL_Paste!$E7899),MONTH(GL_Paste!$E7899),1))</f>
        <v/>
      </c>
      <c r="C7902">
        <f>IF(GL_Paste!$B7899="","",IF(TRIM(GL_Paste!$M7899)&lt;&gt;"",TRIM(GL_Paste!$M7899),IFERROR(MID(GL_Paste!$I7899,FIND("[",GL_Paste!$I7899)+1,FIND("]",GL_Paste!$I7899)-FIND("[",GL_Paste!$I7899)-1),"")))</f>
        <v/>
      </c>
      <c r="D7902">
        <f>IF(GL_Paste!$B7899="","",IFERROR(INDEX(DeptName,MATCH($C7902,DeptTag,0)),"UNALLOCATED"))</f>
        <v/>
      </c>
      <c r="E7902">
        <f>IF(GL_Paste!$B7899="","",IFERROR(INDEX(AcctCat,MATCH(GL_Paste!$B7899&amp;"",AcctCode,0)),"UNKNOWN"))</f>
        <v/>
      </c>
      <c r="F7902">
        <f>IF(GL_Paste!$B7899="","",IFERROR(INDEX(AcctSub,MATCH(GL_Paste!$B7899&amp;"",AcctCode,0)),"UNKNOWN"))</f>
        <v/>
      </c>
    </row>
    <row r="7903">
      <c r="A7903" s="40">
        <f>IF(GL_Paste!$B7900="","",N(GL_Paste!$H7900)-N(GL_Paste!$G7900))</f>
        <v/>
      </c>
      <c r="B7903" s="43">
        <f>IF(GL_Paste!$B7900="","",DATE(YEAR(GL_Paste!$E7900),MONTH(GL_Paste!$E7900),1))</f>
        <v/>
      </c>
      <c r="C7903">
        <f>IF(GL_Paste!$B7900="","",IF(TRIM(GL_Paste!$M7900)&lt;&gt;"",TRIM(GL_Paste!$M7900),IFERROR(MID(GL_Paste!$I7900,FIND("[",GL_Paste!$I7900)+1,FIND("]",GL_Paste!$I7900)-FIND("[",GL_Paste!$I7900)-1),"")))</f>
        <v/>
      </c>
      <c r="D7903">
        <f>IF(GL_Paste!$B7900="","",IFERROR(INDEX(DeptName,MATCH($C7903,DeptTag,0)),"UNALLOCATED"))</f>
        <v/>
      </c>
      <c r="E7903">
        <f>IF(GL_Paste!$B7900="","",IFERROR(INDEX(AcctCat,MATCH(GL_Paste!$B7900&amp;"",AcctCode,0)),"UNKNOWN"))</f>
        <v/>
      </c>
      <c r="F7903">
        <f>IF(GL_Paste!$B7900="","",IFERROR(INDEX(AcctSub,MATCH(GL_Paste!$B7900&amp;"",AcctCode,0)),"UNKNOWN"))</f>
        <v/>
      </c>
    </row>
    <row r="7904">
      <c r="A7904" s="40">
        <f>IF(GL_Paste!$B7901="","",N(GL_Paste!$H7901)-N(GL_Paste!$G7901))</f>
        <v/>
      </c>
      <c r="B7904" s="43">
        <f>IF(GL_Paste!$B7901="","",DATE(YEAR(GL_Paste!$E7901),MONTH(GL_Paste!$E7901),1))</f>
        <v/>
      </c>
      <c r="C7904">
        <f>IF(GL_Paste!$B7901="","",IF(TRIM(GL_Paste!$M7901)&lt;&gt;"",TRIM(GL_Paste!$M7901),IFERROR(MID(GL_Paste!$I7901,FIND("[",GL_Paste!$I7901)+1,FIND("]",GL_Paste!$I7901)-FIND("[",GL_Paste!$I7901)-1),"")))</f>
        <v/>
      </c>
      <c r="D7904">
        <f>IF(GL_Paste!$B7901="","",IFERROR(INDEX(DeptName,MATCH($C7904,DeptTag,0)),"UNALLOCATED"))</f>
        <v/>
      </c>
      <c r="E7904">
        <f>IF(GL_Paste!$B7901="","",IFERROR(INDEX(AcctCat,MATCH(GL_Paste!$B7901&amp;"",AcctCode,0)),"UNKNOWN"))</f>
        <v/>
      </c>
      <c r="F7904">
        <f>IF(GL_Paste!$B7901="","",IFERROR(INDEX(AcctSub,MATCH(GL_Paste!$B7901&amp;"",AcctCode,0)),"UNKNOWN"))</f>
        <v/>
      </c>
    </row>
    <row r="7905">
      <c r="A7905" s="40">
        <f>IF(GL_Paste!$B7902="","",N(GL_Paste!$H7902)-N(GL_Paste!$G7902))</f>
        <v/>
      </c>
      <c r="B7905" s="43">
        <f>IF(GL_Paste!$B7902="","",DATE(YEAR(GL_Paste!$E7902),MONTH(GL_Paste!$E7902),1))</f>
        <v/>
      </c>
      <c r="C7905">
        <f>IF(GL_Paste!$B7902="","",IF(TRIM(GL_Paste!$M7902)&lt;&gt;"",TRIM(GL_Paste!$M7902),IFERROR(MID(GL_Paste!$I7902,FIND("[",GL_Paste!$I7902)+1,FIND("]",GL_Paste!$I7902)-FIND("[",GL_Paste!$I7902)-1),"")))</f>
        <v/>
      </c>
      <c r="D7905">
        <f>IF(GL_Paste!$B7902="","",IFERROR(INDEX(DeptName,MATCH($C7905,DeptTag,0)),"UNALLOCATED"))</f>
        <v/>
      </c>
      <c r="E7905">
        <f>IF(GL_Paste!$B7902="","",IFERROR(INDEX(AcctCat,MATCH(GL_Paste!$B7902&amp;"",AcctCode,0)),"UNKNOWN"))</f>
        <v/>
      </c>
      <c r="F7905">
        <f>IF(GL_Paste!$B7902="","",IFERROR(INDEX(AcctSub,MATCH(GL_Paste!$B7902&amp;"",AcctCode,0)),"UNKNOWN"))</f>
        <v/>
      </c>
    </row>
    <row r="7906">
      <c r="A7906" s="40">
        <f>IF(GL_Paste!$B7903="","",N(GL_Paste!$H7903)-N(GL_Paste!$G7903))</f>
        <v/>
      </c>
      <c r="B7906" s="43">
        <f>IF(GL_Paste!$B7903="","",DATE(YEAR(GL_Paste!$E7903),MONTH(GL_Paste!$E7903),1))</f>
        <v/>
      </c>
      <c r="C7906">
        <f>IF(GL_Paste!$B7903="","",IF(TRIM(GL_Paste!$M7903)&lt;&gt;"",TRIM(GL_Paste!$M7903),IFERROR(MID(GL_Paste!$I7903,FIND("[",GL_Paste!$I7903)+1,FIND("]",GL_Paste!$I7903)-FIND("[",GL_Paste!$I7903)-1),"")))</f>
        <v/>
      </c>
      <c r="D7906">
        <f>IF(GL_Paste!$B7903="","",IFERROR(INDEX(DeptName,MATCH($C7906,DeptTag,0)),"UNALLOCATED"))</f>
        <v/>
      </c>
      <c r="E7906">
        <f>IF(GL_Paste!$B7903="","",IFERROR(INDEX(AcctCat,MATCH(GL_Paste!$B7903&amp;"",AcctCode,0)),"UNKNOWN"))</f>
        <v/>
      </c>
      <c r="F7906">
        <f>IF(GL_Paste!$B7903="","",IFERROR(INDEX(AcctSub,MATCH(GL_Paste!$B7903&amp;"",AcctCode,0)),"UNKNOWN"))</f>
        <v/>
      </c>
    </row>
    <row r="7907">
      <c r="A7907" s="40">
        <f>IF(GL_Paste!$B7904="","",N(GL_Paste!$H7904)-N(GL_Paste!$G7904))</f>
        <v/>
      </c>
      <c r="B7907" s="43">
        <f>IF(GL_Paste!$B7904="","",DATE(YEAR(GL_Paste!$E7904),MONTH(GL_Paste!$E7904),1))</f>
        <v/>
      </c>
      <c r="C7907">
        <f>IF(GL_Paste!$B7904="","",IF(TRIM(GL_Paste!$M7904)&lt;&gt;"",TRIM(GL_Paste!$M7904),IFERROR(MID(GL_Paste!$I7904,FIND("[",GL_Paste!$I7904)+1,FIND("]",GL_Paste!$I7904)-FIND("[",GL_Paste!$I7904)-1),"")))</f>
        <v/>
      </c>
      <c r="D7907">
        <f>IF(GL_Paste!$B7904="","",IFERROR(INDEX(DeptName,MATCH($C7907,DeptTag,0)),"UNALLOCATED"))</f>
        <v/>
      </c>
      <c r="E7907">
        <f>IF(GL_Paste!$B7904="","",IFERROR(INDEX(AcctCat,MATCH(GL_Paste!$B7904&amp;"",AcctCode,0)),"UNKNOWN"))</f>
        <v/>
      </c>
      <c r="F7907">
        <f>IF(GL_Paste!$B7904="","",IFERROR(INDEX(AcctSub,MATCH(GL_Paste!$B7904&amp;"",AcctCode,0)),"UNKNOWN"))</f>
        <v/>
      </c>
    </row>
    <row r="7908">
      <c r="A7908" s="40">
        <f>IF(GL_Paste!$B7905="","",N(GL_Paste!$H7905)-N(GL_Paste!$G7905))</f>
        <v/>
      </c>
      <c r="B7908" s="43">
        <f>IF(GL_Paste!$B7905="","",DATE(YEAR(GL_Paste!$E7905),MONTH(GL_Paste!$E7905),1))</f>
        <v/>
      </c>
      <c r="C7908">
        <f>IF(GL_Paste!$B7905="","",IF(TRIM(GL_Paste!$M7905)&lt;&gt;"",TRIM(GL_Paste!$M7905),IFERROR(MID(GL_Paste!$I7905,FIND("[",GL_Paste!$I7905)+1,FIND("]",GL_Paste!$I7905)-FIND("[",GL_Paste!$I7905)-1),"")))</f>
        <v/>
      </c>
      <c r="D7908">
        <f>IF(GL_Paste!$B7905="","",IFERROR(INDEX(DeptName,MATCH($C7908,DeptTag,0)),"UNALLOCATED"))</f>
        <v/>
      </c>
      <c r="E7908">
        <f>IF(GL_Paste!$B7905="","",IFERROR(INDEX(AcctCat,MATCH(GL_Paste!$B7905&amp;"",AcctCode,0)),"UNKNOWN"))</f>
        <v/>
      </c>
      <c r="F7908">
        <f>IF(GL_Paste!$B7905="","",IFERROR(INDEX(AcctSub,MATCH(GL_Paste!$B7905&amp;"",AcctCode,0)),"UNKNOWN"))</f>
        <v/>
      </c>
    </row>
    <row r="7909">
      <c r="A7909" s="40">
        <f>IF(GL_Paste!$B7906="","",N(GL_Paste!$H7906)-N(GL_Paste!$G7906))</f>
        <v/>
      </c>
      <c r="B7909" s="43">
        <f>IF(GL_Paste!$B7906="","",DATE(YEAR(GL_Paste!$E7906),MONTH(GL_Paste!$E7906),1))</f>
        <v/>
      </c>
      <c r="C7909">
        <f>IF(GL_Paste!$B7906="","",IF(TRIM(GL_Paste!$M7906)&lt;&gt;"",TRIM(GL_Paste!$M7906),IFERROR(MID(GL_Paste!$I7906,FIND("[",GL_Paste!$I7906)+1,FIND("]",GL_Paste!$I7906)-FIND("[",GL_Paste!$I7906)-1),"")))</f>
        <v/>
      </c>
      <c r="D7909">
        <f>IF(GL_Paste!$B7906="","",IFERROR(INDEX(DeptName,MATCH($C7909,DeptTag,0)),"UNALLOCATED"))</f>
        <v/>
      </c>
      <c r="E7909">
        <f>IF(GL_Paste!$B7906="","",IFERROR(INDEX(AcctCat,MATCH(GL_Paste!$B7906&amp;"",AcctCode,0)),"UNKNOWN"))</f>
        <v/>
      </c>
      <c r="F7909">
        <f>IF(GL_Paste!$B7906="","",IFERROR(INDEX(AcctSub,MATCH(GL_Paste!$B7906&amp;"",AcctCode,0)),"UNKNOWN"))</f>
        <v/>
      </c>
    </row>
    <row r="7910">
      <c r="A7910" s="40">
        <f>IF(GL_Paste!$B7907="","",N(GL_Paste!$H7907)-N(GL_Paste!$G7907))</f>
        <v/>
      </c>
      <c r="B7910" s="43">
        <f>IF(GL_Paste!$B7907="","",DATE(YEAR(GL_Paste!$E7907),MONTH(GL_Paste!$E7907),1))</f>
        <v/>
      </c>
      <c r="C7910">
        <f>IF(GL_Paste!$B7907="","",IF(TRIM(GL_Paste!$M7907)&lt;&gt;"",TRIM(GL_Paste!$M7907),IFERROR(MID(GL_Paste!$I7907,FIND("[",GL_Paste!$I7907)+1,FIND("]",GL_Paste!$I7907)-FIND("[",GL_Paste!$I7907)-1),"")))</f>
        <v/>
      </c>
      <c r="D7910">
        <f>IF(GL_Paste!$B7907="","",IFERROR(INDEX(DeptName,MATCH($C7910,DeptTag,0)),"UNALLOCATED"))</f>
        <v/>
      </c>
      <c r="E7910">
        <f>IF(GL_Paste!$B7907="","",IFERROR(INDEX(AcctCat,MATCH(GL_Paste!$B7907&amp;"",AcctCode,0)),"UNKNOWN"))</f>
        <v/>
      </c>
      <c r="F7910">
        <f>IF(GL_Paste!$B7907="","",IFERROR(INDEX(AcctSub,MATCH(GL_Paste!$B7907&amp;"",AcctCode,0)),"UNKNOWN"))</f>
        <v/>
      </c>
    </row>
    <row r="7911">
      <c r="A7911" s="40">
        <f>IF(GL_Paste!$B7908="","",N(GL_Paste!$H7908)-N(GL_Paste!$G7908))</f>
        <v/>
      </c>
      <c r="B7911" s="43">
        <f>IF(GL_Paste!$B7908="","",DATE(YEAR(GL_Paste!$E7908),MONTH(GL_Paste!$E7908),1))</f>
        <v/>
      </c>
      <c r="C7911">
        <f>IF(GL_Paste!$B7908="","",IF(TRIM(GL_Paste!$M7908)&lt;&gt;"",TRIM(GL_Paste!$M7908),IFERROR(MID(GL_Paste!$I7908,FIND("[",GL_Paste!$I7908)+1,FIND("]",GL_Paste!$I7908)-FIND("[",GL_Paste!$I7908)-1),"")))</f>
        <v/>
      </c>
      <c r="D7911">
        <f>IF(GL_Paste!$B7908="","",IFERROR(INDEX(DeptName,MATCH($C7911,DeptTag,0)),"UNALLOCATED"))</f>
        <v/>
      </c>
      <c r="E7911">
        <f>IF(GL_Paste!$B7908="","",IFERROR(INDEX(AcctCat,MATCH(GL_Paste!$B7908&amp;"",AcctCode,0)),"UNKNOWN"))</f>
        <v/>
      </c>
      <c r="F7911">
        <f>IF(GL_Paste!$B7908="","",IFERROR(INDEX(AcctSub,MATCH(GL_Paste!$B7908&amp;"",AcctCode,0)),"UNKNOWN"))</f>
        <v/>
      </c>
    </row>
    <row r="7912">
      <c r="A7912" s="40">
        <f>IF(GL_Paste!$B7909="","",N(GL_Paste!$H7909)-N(GL_Paste!$G7909))</f>
        <v/>
      </c>
      <c r="B7912" s="43">
        <f>IF(GL_Paste!$B7909="","",DATE(YEAR(GL_Paste!$E7909),MONTH(GL_Paste!$E7909),1))</f>
        <v/>
      </c>
      <c r="C7912">
        <f>IF(GL_Paste!$B7909="","",IF(TRIM(GL_Paste!$M7909)&lt;&gt;"",TRIM(GL_Paste!$M7909),IFERROR(MID(GL_Paste!$I7909,FIND("[",GL_Paste!$I7909)+1,FIND("]",GL_Paste!$I7909)-FIND("[",GL_Paste!$I7909)-1),"")))</f>
        <v/>
      </c>
      <c r="D7912">
        <f>IF(GL_Paste!$B7909="","",IFERROR(INDEX(DeptName,MATCH($C7912,DeptTag,0)),"UNALLOCATED"))</f>
        <v/>
      </c>
      <c r="E7912">
        <f>IF(GL_Paste!$B7909="","",IFERROR(INDEX(AcctCat,MATCH(GL_Paste!$B7909&amp;"",AcctCode,0)),"UNKNOWN"))</f>
        <v/>
      </c>
      <c r="F7912">
        <f>IF(GL_Paste!$B7909="","",IFERROR(INDEX(AcctSub,MATCH(GL_Paste!$B7909&amp;"",AcctCode,0)),"UNKNOWN"))</f>
        <v/>
      </c>
    </row>
    <row r="7913">
      <c r="A7913" s="40">
        <f>IF(GL_Paste!$B7910="","",N(GL_Paste!$H7910)-N(GL_Paste!$G7910))</f>
        <v/>
      </c>
      <c r="B7913" s="43">
        <f>IF(GL_Paste!$B7910="","",DATE(YEAR(GL_Paste!$E7910),MONTH(GL_Paste!$E7910),1))</f>
        <v/>
      </c>
      <c r="C7913">
        <f>IF(GL_Paste!$B7910="","",IF(TRIM(GL_Paste!$M7910)&lt;&gt;"",TRIM(GL_Paste!$M7910),IFERROR(MID(GL_Paste!$I7910,FIND("[",GL_Paste!$I7910)+1,FIND("]",GL_Paste!$I7910)-FIND("[",GL_Paste!$I7910)-1),"")))</f>
        <v/>
      </c>
      <c r="D7913">
        <f>IF(GL_Paste!$B7910="","",IFERROR(INDEX(DeptName,MATCH($C7913,DeptTag,0)),"UNALLOCATED"))</f>
        <v/>
      </c>
      <c r="E7913">
        <f>IF(GL_Paste!$B7910="","",IFERROR(INDEX(AcctCat,MATCH(GL_Paste!$B7910&amp;"",AcctCode,0)),"UNKNOWN"))</f>
        <v/>
      </c>
      <c r="F7913">
        <f>IF(GL_Paste!$B7910="","",IFERROR(INDEX(AcctSub,MATCH(GL_Paste!$B7910&amp;"",AcctCode,0)),"UNKNOWN"))</f>
        <v/>
      </c>
    </row>
    <row r="7914">
      <c r="A7914" s="40">
        <f>IF(GL_Paste!$B7911="","",N(GL_Paste!$H7911)-N(GL_Paste!$G7911))</f>
        <v/>
      </c>
      <c r="B7914" s="43">
        <f>IF(GL_Paste!$B7911="","",DATE(YEAR(GL_Paste!$E7911),MONTH(GL_Paste!$E7911),1))</f>
        <v/>
      </c>
      <c r="C7914">
        <f>IF(GL_Paste!$B7911="","",IF(TRIM(GL_Paste!$M7911)&lt;&gt;"",TRIM(GL_Paste!$M7911),IFERROR(MID(GL_Paste!$I7911,FIND("[",GL_Paste!$I7911)+1,FIND("]",GL_Paste!$I7911)-FIND("[",GL_Paste!$I7911)-1),"")))</f>
        <v/>
      </c>
      <c r="D7914">
        <f>IF(GL_Paste!$B7911="","",IFERROR(INDEX(DeptName,MATCH($C7914,DeptTag,0)),"UNALLOCATED"))</f>
        <v/>
      </c>
      <c r="E7914">
        <f>IF(GL_Paste!$B7911="","",IFERROR(INDEX(AcctCat,MATCH(GL_Paste!$B7911&amp;"",AcctCode,0)),"UNKNOWN"))</f>
        <v/>
      </c>
      <c r="F7914">
        <f>IF(GL_Paste!$B7911="","",IFERROR(INDEX(AcctSub,MATCH(GL_Paste!$B7911&amp;"",AcctCode,0)),"UNKNOWN"))</f>
        <v/>
      </c>
    </row>
    <row r="7915">
      <c r="A7915" s="40">
        <f>IF(GL_Paste!$B7912="","",N(GL_Paste!$H7912)-N(GL_Paste!$G7912))</f>
        <v/>
      </c>
      <c r="B7915" s="43">
        <f>IF(GL_Paste!$B7912="","",DATE(YEAR(GL_Paste!$E7912),MONTH(GL_Paste!$E7912),1))</f>
        <v/>
      </c>
      <c r="C7915">
        <f>IF(GL_Paste!$B7912="","",IF(TRIM(GL_Paste!$M7912)&lt;&gt;"",TRIM(GL_Paste!$M7912),IFERROR(MID(GL_Paste!$I7912,FIND("[",GL_Paste!$I7912)+1,FIND("]",GL_Paste!$I7912)-FIND("[",GL_Paste!$I7912)-1),"")))</f>
        <v/>
      </c>
      <c r="D7915">
        <f>IF(GL_Paste!$B7912="","",IFERROR(INDEX(DeptName,MATCH($C7915,DeptTag,0)),"UNALLOCATED"))</f>
        <v/>
      </c>
      <c r="E7915">
        <f>IF(GL_Paste!$B7912="","",IFERROR(INDEX(AcctCat,MATCH(GL_Paste!$B7912&amp;"",AcctCode,0)),"UNKNOWN"))</f>
        <v/>
      </c>
      <c r="F7915">
        <f>IF(GL_Paste!$B7912="","",IFERROR(INDEX(AcctSub,MATCH(GL_Paste!$B7912&amp;"",AcctCode,0)),"UNKNOWN"))</f>
        <v/>
      </c>
    </row>
    <row r="7916">
      <c r="A7916" s="40">
        <f>IF(GL_Paste!$B7913="","",N(GL_Paste!$H7913)-N(GL_Paste!$G7913))</f>
        <v/>
      </c>
      <c r="B7916" s="43">
        <f>IF(GL_Paste!$B7913="","",DATE(YEAR(GL_Paste!$E7913),MONTH(GL_Paste!$E7913),1))</f>
        <v/>
      </c>
      <c r="C7916">
        <f>IF(GL_Paste!$B7913="","",IF(TRIM(GL_Paste!$M7913)&lt;&gt;"",TRIM(GL_Paste!$M7913),IFERROR(MID(GL_Paste!$I7913,FIND("[",GL_Paste!$I7913)+1,FIND("]",GL_Paste!$I7913)-FIND("[",GL_Paste!$I7913)-1),"")))</f>
        <v/>
      </c>
      <c r="D7916">
        <f>IF(GL_Paste!$B7913="","",IFERROR(INDEX(DeptName,MATCH($C7916,DeptTag,0)),"UNALLOCATED"))</f>
        <v/>
      </c>
      <c r="E7916">
        <f>IF(GL_Paste!$B7913="","",IFERROR(INDEX(AcctCat,MATCH(GL_Paste!$B7913&amp;"",AcctCode,0)),"UNKNOWN"))</f>
        <v/>
      </c>
      <c r="F7916">
        <f>IF(GL_Paste!$B7913="","",IFERROR(INDEX(AcctSub,MATCH(GL_Paste!$B7913&amp;"",AcctCode,0)),"UNKNOWN"))</f>
        <v/>
      </c>
    </row>
    <row r="7917">
      <c r="A7917" s="40">
        <f>IF(GL_Paste!$B7914="","",N(GL_Paste!$H7914)-N(GL_Paste!$G7914))</f>
        <v/>
      </c>
      <c r="B7917" s="43">
        <f>IF(GL_Paste!$B7914="","",DATE(YEAR(GL_Paste!$E7914),MONTH(GL_Paste!$E7914),1))</f>
        <v/>
      </c>
      <c r="C7917">
        <f>IF(GL_Paste!$B7914="","",IF(TRIM(GL_Paste!$M7914)&lt;&gt;"",TRIM(GL_Paste!$M7914),IFERROR(MID(GL_Paste!$I7914,FIND("[",GL_Paste!$I7914)+1,FIND("]",GL_Paste!$I7914)-FIND("[",GL_Paste!$I7914)-1),"")))</f>
        <v/>
      </c>
      <c r="D7917">
        <f>IF(GL_Paste!$B7914="","",IFERROR(INDEX(DeptName,MATCH($C7917,DeptTag,0)),"UNALLOCATED"))</f>
        <v/>
      </c>
      <c r="E7917">
        <f>IF(GL_Paste!$B7914="","",IFERROR(INDEX(AcctCat,MATCH(GL_Paste!$B7914&amp;"",AcctCode,0)),"UNKNOWN"))</f>
        <v/>
      </c>
      <c r="F7917">
        <f>IF(GL_Paste!$B7914="","",IFERROR(INDEX(AcctSub,MATCH(GL_Paste!$B7914&amp;"",AcctCode,0)),"UNKNOWN"))</f>
        <v/>
      </c>
    </row>
    <row r="7918">
      <c r="A7918" s="40">
        <f>IF(GL_Paste!$B7915="","",N(GL_Paste!$H7915)-N(GL_Paste!$G7915))</f>
        <v/>
      </c>
      <c r="B7918" s="43">
        <f>IF(GL_Paste!$B7915="","",DATE(YEAR(GL_Paste!$E7915),MONTH(GL_Paste!$E7915),1))</f>
        <v/>
      </c>
      <c r="C7918">
        <f>IF(GL_Paste!$B7915="","",IF(TRIM(GL_Paste!$M7915)&lt;&gt;"",TRIM(GL_Paste!$M7915),IFERROR(MID(GL_Paste!$I7915,FIND("[",GL_Paste!$I7915)+1,FIND("]",GL_Paste!$I7915)-FIND("[",GL_Paste!$I7915)-1),"")))</f>
        <v/>
      </c>
      <c r="D7918">
        <f>IF(GL_Paste!$B7915="","",IFERROR(INDEX(DeptName,MATCH($C7918,DeptTag,0)),"UNALLOCATED"))</f>
        <v/>
      </c>
      <c r="E7918">
        <f>IF(GL_Paste!$B7915="","",IFERROR(INDEX(AcctCat,MATCH(GL_Paste!$B7915&amp;"",AcctCode,0)),"UNKNOWN"))</f>
        <v/>
      </c>
      <c r="F7918">
        <f>IF(GL_Paste!$B7915="","",IFERROR(INDEX(AcctSub,MATCH(GL_Paste!$B7915&amp;"",AcctCode,0)),"UNKNOWN"))</f>
        <v/>
      </c>
    </row>
    <row r="7919">
      <c r="A7919" s="40">
        <f>IF(GL_Paste!$B7916="","",N(GL_Paste!$H7916)-N(GL_Paste!$G7916))</f>
        <v/>
      </c>
      <c r="B7919" s="43">
        <f>IF(GL_Paste!$B7916="","",DATE(YEAR(GL_Paste!$E7916),MONTH(GL_Paste!$E7916),1))</f>
        <v/>
      </c>
      <c r="C7919">
        <f>IF(GL_Paste!$B7916="","",IF(TRIM(GL_Paste!$M7916)&lt;&gt;"",TRIM(GL_Paste!$M7916),IFERROR(MID(GL_Paste!$I7916,FIND("[",GL_Paste!$I7916)+1,FIND("]",GL_Paste!$I7916)-FIND("[",GL_Paste!$I7916)-1),"")))</f>
        <v/>
      </c>
      <c r="D7919">
        <f>IF(GL_Paste!$B7916="","",IFERROR(INDEX(DeptName,MATCH($C7919,DeptTag,0)),"UNALLOCATED"))</f>
        <v/>
      </c>
      <c r="E7919">
        <f>IF(GL_Paste!$B7916="","",IFERROR(INDEX(AcctCat,MATCH(GL_Paste!$B7916&amp;"",AcctCode,0)),"UNKNOWN"))</f>
        <v/>
      </c>
      <c r="F7919">
        <f>IF(GL_Paste!$B7916="","",IFERROR(INDEX(AcctSub,MATCH(GL_Paste!$B7916&amp;"",AcctCode,0)),"UNKNOWN"))</f>
        <v/>
      </c>
    </row>
    <row r="7920">
      <c r="A7920" s="40">
        <f>IF(GL_Paste!$B7917="","",N(GL_Paste!$H7917)-N(GL_Paste!$G7917))</f>
        <v/>
      </c>
      <c r="B7920" s="43">
        <f>IF(GL_Paste!$B7917="","",DATE(YEAR(GL_Paste!$E7917),MONTH(GL_Paste!$E7917),1))</f>
        <v/>
      </c>
      <c r="C7920">
        <f>IF(GL_Paste!$B7917="","",IF(TRIM(GL_Paste!$M7917)&lt;&gt;"",TRIM(GL_Paste!$M7917),IFERROR(MID(GL_Paste!$I7917,FIND("[",GL_Paste!$I7917)+1,FIND("]",GL_Paste!$I7917)-FIND("[",GL_Paste!$I7917)-1),"")))</f>
        <v/>
      </c>
      <c r="D7920">
        <f>IF(GL_Paste!$B7917="","",IFERROR(INDEX(DeptName,MATCH($C7920,DeptTag,0)),"UNALLOCATED"))</f>
        <v/>
      </c>
      <c r="E7920">
        <f>IF(GL_Paste!$B7917="","",IFERROR(INDEX(AcctCat,MATCH(GL_Paste!$B7917&amp;"",AcctCode,0)),"UNKNOWN"))</f>
        <v/>
      </c>
      <c r="F7920">
        <f>IF(GL_Paste!$B7917="","",IFERROR(INDEX(AcctSub,MATCH(GL_Paste!$B7917&amp;"",AcctCode,0)),"UNKNOWN"))</f>
        <v/>
      </c>
    </row>
    <row r="7921">
      <c r="A7921" s="40">
        <f>IF(GL_Paste!$B7918="","",N(GL_Paste!$H7918)-N(GL_Paste!$G7918))</f>
        <v/>
      </c>
      <c r="B7921" s="43">
        <f>IF(GL_Paste!$B7918="","",DATE(YEAR(GL_Paste!$E7918),MONTH(GL_Paste!$E7918),1))</f>
        <v/>
      </c>
      <c r="C7921">
        <f>IF(GL_Paste!$B7918="","",IF(TRIM(GL_Paste!$M7918)&lt;&gt;"",TRIM(GL_Paste!$M7918),IFERROR(MID(GL_Paste!$I7918,FIND("[",GL_Paste!$I7918)+1,FIND("]",GL_Paste!$I7918)-FIND("[",GL_Paste!$I7918)-1),"")))</f>
        <v/>
      </c>
      <c r="D7921">
        <f>IF(GL_Paste!$B7918="","",IFERROR(INDEX(DeptName,MATCH($C7921,DeptTag,0)),"UNALLOCATED"))</f>
        <v/>
      </c>
      <c r="E7921">
        <f>IF(GL_Paste!$B7918="","",IFERROR(INDEX(AcctCat,MATCH(GL_Paste!$B7918&amp;"",AcctCode,0)),"UNKNOWN"))</f>
        <v/>
      </c>
      <c r="F7921">
        <f>IF(GL_Paste!$B7918="","",IFERROR(INDEX(AcctSub,MATCH(GL_Paste!$B7918&amp;"",AcctCode,0)),"UNKNOWN"))</f>
        <v/>
      </c>
    </row>
    <row r="7922">
      <c r="A7922" s="40">
        <f>IF(GL_Paste!$B7919="","",N(GL_Paste!$H7919)-N(GL_Paste!$G7919))</f>
        <v/>
      </c>
      <c r="B7922" s="43">
        <f>IF(GL_Paste!$B7919="","",DATE(YEAR(GL_Paste!$E7919),MONTH(GL_Paste!$E7919),1))</f>
        <v/>
      </c>
      <c r="C7922">
        <f>IF(GL_Paste!$B7919="","",IF(TRIM(GL_Paste!$M7919)&lt;&gt;"",TRIM(GL_Paste!$M7919),IFERROR(MID(GL_Paste!$I7919,FIND("[",GL_Paste!$I7919)+1,FIND("]",GL_Paste!$I7919)-FIND("[",GL_Paste!$I7919)-1),"")))</f>
        <v/>
      </c>
      <c r="D7922">
        <f>IF(GL_Paste!$B7919="","",IFERROR(INDEX(DeptName,MATCH($C7922,DeptTag,0)),"UNALLOCATED"))</f>
        <v/>
      </c>
      <c r="E7922">
        <f>IF(GL_Paste!$B7919="","",IFERROR(INDEX(AcctCat,MATCH(GL_Paste!$B7919&amp;"",AcctCode,0)),"UNKNOWN"))</f>
        <v/>
      </c>
      <c r="F7922">
        <f>IF(GL_Paste!$B7919="","",IFERROR(INDEX(AcctSub,MATCH(GL_Paste!$B7919&amp;"",AcctCode,0)),"UNKNOWN"))</f>
        <v/>
      </c>
    </row>
    <row r="7923">
      <c r="A7923" s="40">
        <f>IF(GL_Paste!$B7920="","",N(GL_Paste!$H7920)-N(GL_Paste!$G7920))</f>
        <v/>
      </c>
      <c r="B7923" s="43">
        <f>IF(GL_Paste!$B7920="","",DATE(YEAR(GL_Paste!$E7920),MONTH(GL_Paste!$E7920),1))</f>
        <v/>
      </c>
      <c r="C7923">
        <f>IF(GL_Paste!$B7920="","",IF(TRIM(GL_Paste!$M7920)&lt;&gt;"",TRIM(GL_Paste!$M7920),IFERROR(MID(GL_Paste!$I7920,FIND("[",GL_Paste!$I7920)+1,FIND("]",GL_Paste!$I7920)-FIND("[",GL_Paste!$I7920)-1),"")))</f>
        <v/>
      </c>
      <c r="D7923">
        <f>IF(GL_Paste!$B7920="","",IFERROR(INDEX(DeptName,MATCH($C7923,DeptTag,0)),"UNALLOCATED"))</f>
        <v/>
      </c>
      <c r="E7923">
        <f>IF(GL_Paste!$B7920="","",IFERROR(INDEX(AcctCat,MATCH(GL_Paste!$B7920&amp;"",AcctCode,0)),"UNKNOWN"))</f>
        <v/>
      </c>
      <c r="F7923">
        <f>IF(GL_Paste!$B7920="","",IFERROR(INDEX(AcctSub,MATCH(GL_Paste!$B7920&amp;"",AcctCode,0)),"UNKNOWN"))</f>
        <v/>
      </c>
    </row>
    <row r="7924">
      <c r="A7924" s="40">
        <f>IF(GL_Paste!$B7921="","",N(GL_Paste!$H7921)-N(GL_Paste!$G7921))</f>
        <v/>
      </c>
      <c r="B7924" s="43">
        <f>IF(GL_Paste!$B7921="","",DATE(YEAR(GL_Paste!$E7921),MONTH(GL_Paste!$E7921),1))</f>
        <v/>
      </c>
      <c r="C7924">
        <f>IF(GL_Paste!$B7921="","",IF(TRIM(GL_Paste!$M7921)&lt;&gt;"",TRIM(GL_Paste!$M7921),IFERROR(MID(GL_Paste!$I7921,FIND("[",GL_Paste!$I7921)+1,FIND("]",GL_Paste!$I7921)-FIND("[",GL_Paste!$I7921)-1),"")))</f>
        <v/>
      </c>
      <c r="D7924">
        <f>IF(GL_Paste!$B7921="","",IFERROR(INDEX(DeptName,MATCH($C7924,DeptTag,0)),"UNALLOCATED"))</f>
        <v/>
      </c>
      <c r="E7924">
        <f>IF(GL_Paste!$B7921="","",IFERROR(INDEX(AcctCat,MATCH(GL_Paste!$B7921&amp;"",AcctCode,0)),"UNKNOWN"))</f>
        <v/>
      </c>
      <c r="F7924">
        <f>IF(GL_Paste!$B7921="","",IFERROR(INDEX(AcctSub,MATCH(GL_Paste!$B7921&amp;"",AcctCode,0)),"UNKNOWN"))</f>
        <v/>
      </c>
    </row>
    <row r="7925">
      <c r="A7925" s="40">
        <f>IF(GL_Paste!$B7922="","",N(GL_Paste!$H7922)-N(GL_Paste!$G7922))</f>
        <v/>
      </c>
      <c r="B7925" s="43">
        <f>IF(GL_Paste!$B7922="","",DATE(YEAR(GL_Paste!$E7922),MONTH(GL_Paste!$E7922),1))</f>
        <v/>
      </c>
      <c r="C7925">
        <f>IF(GL_Paste!$B7922="","",IF(TRIM(GL_Paste!$M7922)&lt;&gt;"",TRIM(GL_Paste!$M7922),IFERROR(MID(GL_Paste!$I7922,FIND("[",GL_Paste!$I7922)+1,FIND("]",GL_Paste!$I7922)-FIND("[",GL_Paste!$I7922)-1),"")))</f>
        <v/>
      </c>
      <c r="D7925">
        <f>IF(GL_Paste!$B7922="","",IFERROR(INDEX(DeptName,MATCH($C7925,DeptTag,0)),"UNALLOCATED"))</f>
        <v/>
      </c>
      <c r="E7925">
        <f>IF(GL_Paste!$B7922="","",IFERROR(INDEX(AcctCat,MATCH(GL_Paste!$B7922&amp;"",AcctCode,0)),"UNKNOWN"))</f>
        <v/>
      </c>
      <c r="F7925">
        <f>IF(GL_Paste!$B7922="","",IFERROR(INDEX(AcctSub,MATCH(GL_Paste!$B7922&amp;"",AcctCode,0)),"UNKNOWN"))</f>
        <v/>
      </c>
    </row>
    <row r="7926">
      <c r="A7926" s="40">
        <f>IF(GL_Paste!$B7923="","",N(GL_Paste!$H7923)-N(GL_Paste!$G7923))</f>
        <v/>
      </c>
      <c r="B7926" s="43">
        <f>IF(GL_Paste!$B7923="","",DATE(YEAR(GL_Paste!$E7923),MONTH(GL_Paste!$E7923),1))</f>
        <v/>
      </c>
      <c r="C7926">
        <f>IF(GL_Paste!$B7923="","",IF(TRIM(GL_Paste!$M7923)&lt;&gt;"",TRIM(GL_Paste!$M7923),IFERROR(MID(GL_Paste!$I7923,FIND("[",GL_Paste!$I7923)+1,FIND("]",GL_Paste!$I7923)-FIND("[",GL_Paste!$I7923)-1),"")))</f>
        <v/>
      </c>
      <c r="D7926">
        <f>IF(GL_Paste!$B7923="","",IFERROR(INDEX(DeptName,MATCH($C7926,DeptTag,0)),"UNALLOCATED"))</f>
        <v/>
      </c>
      <c r="E7926">
        <f>IF(GL_Paste!$B7923="","",IFERROR(INDEX(AcctCat,MATCH(GL_Paste!$B7923&amp;"",AcctCode,0)),"UNKNOWN"))</f>
        <v/>
      </c>
      <c r="F7926">
        <f>IF(GL_Paste!$B7923="","",IFERROR(INDEX(AcctSub,MATCH(GL_Paste!$B7923&amp;"",AcctCode,0)),"UNKNOWN"))</f>
        <v/>
      </c>
    </row>
    <row r="7927">
      <c r="A7927" s="40">
        <f>IF(GL_Paste!$B7924="","",N(GL_Paste!$H7924)-N(GL_Paste!$G7924))</f>
        <v/>
      </c>
      <c r="B7927" s="43">
        <f>IF(GL_Paste!$B7924="","",DATE(YEAR(GL_Paste!$E7924),MONTH(GL_Paste!$E7924),1))</f>
        <v/>
      </c>
      <c r="C7927">
        <f>IF(GL_Paste!$B7924="","",IF(TRIM(GL_Paste!$M7924)&lt;&gt;"",TRIM(GL_Paste!$M7924),IFERROR(MID(GL_Paste!$I7924,FIND("[",GL_Paste!$I7924)+1,FIND("]",GL_Paste!$I7924)-FIND("[",GL_Paste!$I7924)-1),"")))</f>
        <v/>
      </c>
      <c r="D7927">
        <f>IF(GL_Paste!$B7924="","",IFERROR(INDEX(DeptName,MATCH($C7927,DeptTag,0)),"UNALLOCATED"))</f>
        <v/>
      </c>
      <c r="E7927">
        <f>IF(GL_Paste!$B7924="","",IFERROR(INDEX(AcctCat,MATCH(GL_Paste!$B7924&amp;"",AcctCode,0)),"UNKNOWN"))</f>
        <v/>
      </c>
      <c r="F7927">
        <f>IF(GL_Paste!$B7924="","",IFERROR(INDEX(AcctSub,MATCH(GL_Paste!$B7924&amp;"",AcctCode,0)),"UNKNOWN"))</f>
        <v/>
      </c>
    </row>
    <row r="7928">
      <c r="A7928" s="40">
        <f>IF(GL_Paste!$B7925="","",N(GL_Paste!$H7925)-N(GL_Paste!$G7925))</f>
        <v/>
      </c>
      <c r="B7928" s="43">
        <f>IF(GL_Paste!$B7925="","",DATE(YEAR(GL_Paste!$E7925),MONTH(GL_Paste!$E7925),1))</f>
        <v/>
      </c>
      <c r="C7928">
        <f>IF(GL_Paste!$B7925="","",IF(TRIM(GL_Paste!$M7925)&lt;&gt;"",TRIM(GL_Paste!$M7925),IFERROR(MID(GL_Paste!$I7925,FIND("[",GL_Paste!$I7925)+1,FIND("]",GL_Paste!$I7925)-FIND("[",GL_Paste!$I7925)-1),"")))</f>
        <v/>
      </c>
      <c r="D7928">
        <f>IF(GL_Paste!$B7925="","",IFERROR(INDEX(DeptName,MATCH($C7928,DeptTag,0)),"UNALLOCATED"))</f>
        <v/>
      </c>
      <c r="E7928">
        <f>IF(GL_Paste!$B7925="","",IFERROR(INDEX(AcctCat,MATCH(GL_Paste!$B7925&amp;"",AcctCode,0)),"UNKNOWN"))</f>
        <v/>
      </c>
      <c r="F7928">
        <f>IF(GL_Paste!$B7925="","",IFERROR(INDEX(AcctSub,MATCH(GL_Paste!$B7925&amp;"",AcctCode,0)),"UNKNOWN"))</f>
        <v/>
      </c>
    </row>
    <row r="7929">
      <c r="A7929" s="40">
        <f>IF(GL_Paste!$B7926="","",N(GL_Paste!$H7926)-N(GL_Paste!$G7926))</f>
        <v/>
      </c>
      <c r="B7929" s="43">
        <f>IF(GL_Paste!$B7926="","",DATE(YEAR(GL_Paste!$E7926),MONTH(GL_Paste!$E7926),1))</f>
        <v/>
      </c>
      <c r="C7929">
        <f>IF(GL_Paste!$B7926="","",IF(TRIM(GL_Paste!$M7926)&lt;&gt;"",TRIM(GL_Paste!$M7926),IFERROR(MID(GL_Paste!$I7926,FIND("[",GL_Paste!$I7926)+1,FIND("]",GL_Paste!$I7926)-FIND("[",GL_Paste!$I7926)-1),"")))</f>
        <v/>
      </c>
      <c r="D7929">
        <f>IF(GL_Paste!$B7926="","",IFERROR(INDEX(DeptName,MATCH($C7929,DeptTag,0)),"UNALLOCATED"))</f>
        <v/>
      </c>
      <c r="E7929">
        <f>IF(GL_Paste!$B7926="","",IFERROR(INDEX(AcctCat,MATCH(GL_Paste!$B7926&amp;"",AcctCode,0)),"UNKNOWN"))</f>
        <v/>
      </c>
      <c r="F7929">
        <f>IF(GL_Paste!$B7926="","",IFERROR(INDEX(AcctSub,MATCH(GL_Paste!$B7926&amp;"",AcctCode,0)),"UNKNOWN"))</f>
        <v/>
      </c>
    </row>
    <row r="7930">
      <c r="A7930" s="40">
        <f>IF(GL_Paste!$B7927="","",N(GL_Paste!$H7927)-N(GL_Paste!$G7927))</f>
        <v/>
      </c>
      <c r="B7930" s="43">
        <f>IF(GL_Paste!$B7927="","",DATE(YEAR(GL_Paste!$E7927),MONTH(GL_Paste!$E7927),1))</f>
        <v/>
      </c>
      <c r="C7930">
        <f>IF(GL_Paste!$B7927="","",IF(TRIM(GL_Paste!$M7927)&lt;&gt;"",TRIM(GL_Paste!$M7927),IFERROR(MID(GL_Paste!$I7927,FIND("[",GL_Paste!$I7927)+1,FIND("]",GL_Paste!$I7927)-FIND("[",GL_Paste!$I7927)-1),"")))</f>
        <v/>
      </c>
      <c r="D7930">
        <f>IF(GL_Paste!$B7927="","",IFERROR(INDEX(DeptName,MATCH($C7930,DeptTag,0)),"UNALLOCATED"))</f>
        <v/>
      </c>
      <c r="E7930">
        <f>IF(GL_Paste!$B7927="","",IFERROR(INDEX(AcctCat,MATCH(GL_Paste!$B7927&amp;"",AcctCode,0)),"UNKNOWN"))</f>
        <v/>
      </c>
      <c r="F7930">
        <f>IF(GL_Paste!$B7927="","",IFERROR(INDEX(AcctSub,MATCH(GL_Paste!$B7927&amp;"",AcctCode,0)),"UNKNOWN"))</f>
        <v/>
      </c>
    </row>
    <row r="7931">
      <c r="A7931" s="40">
        <f>IF(GL_Paste!$B7928="","",N(GL_Paste!$H7928)-N(GL_Paste!$G7928))</f>
        <v/>
      </c>
      <c r="B7931" s="43">
        <f>IF(GL_Paste!$B7928="","",DATE(YEAR(GL_Paste!$E7928),MONTH(GL_Paste!$E7928),1))</f>
        <v/>
      </c>
      <c r="C7931">
        <f>IF(GL_Paste!$B7928="","",IF(TRIM(GL_Paste!$M7928)&lt;&gt;"",TRIM(GL_Paste!$M7928),IFERROR(MID(GL_Paste!$I7928,FIND("[",GL_Paste!$I7928)+1,FIND("]",GL_Paste!$I7928)-FIND("[",GL_Paste!$I7928)-1),"")))</f>
        <v/>
      </c>
      <c r="D7931">
        <f>IF(GL_Paste!$B7928="","",IFERROR(INDEX(DeptName,MATCH($C7931,DeptTag,0)),"UNALLOCATED"))</f>
        <v/>
      </c>
      <c r="E7931">
        <f>IF(GL_Paste!$B7928="","",IFERROR(INDEX(AcctCat,MATCH(GL_Paste!$B7928&amp;"",AcctCode,0)),"UNKNOWN"))</f>
        <v/>
      </c>
      <c r="F7931">
        <f>IF(GL_Paste!$B7928="","",IFERROR(INDEX(AcctSub,MATCH(GL_Paste!$B7928&amp;"",AcctCode,0)),"UNKNOWN"))</f>
        <v/>
      </c>
    </row>
    <row r="7932">
      <c r="A7932" s="40">
        <f>IF(GL_Paste!$B7929="","",N(GL_Paste!$H7929)-N(GL_Paste!$G7929))</f>
        <v/>
      </c>
      <c r="B7932" s="43">
        <f>IF(GL_Paste!$B7929="","",DATE(YEAR(GL_Paste!$E7929),MONTH(GL_Paste!$E7929),1))</f>
        <v/>
      </c>
      <c r="C7932">
        <f>IF(GL_Paste!$B7929="","",IF(TRIM(GL_Paste!$M7929)&lt;&gt;"",TRIM(GL_Paste!$M7929),IFERROR(MID(GL_Paste!$I7929,FIND("[",GL_Paste!$I7929)+1,FIND("]",GL_Paste!$I7929)-FIND("[",GL_Paste!$I7929)-1),"")))</f>
        <v/>
      </c>
      <c r="D7932">
        <f>IF(GL_Paste!$B7929="","",IFERROR(INDEX(DeptName,MATCH($C7932,DeptTag,0)),"UNALLOCATED"))</f>
        <v/>
      </c>
      <c r="E7932">
        <f>IF(GL_Paste!$B7929="","",IFERROR(INDEX(AcctCat,MATCH(GL_Paste!$B7929&amp;"",AcctCode,0)),"UNKNOWN"))</f>
        <v/>
      </c>
      <c r="F7932">
        <f>IF(GL_Paste!$B7929="","",IFERROR(INDEX(AcctSub,MATCH(GL_Paste!$B7929&amp;"",AcctCode,0)),"UNKNOWN"))</f>
        <v/>
      </c>
    </row>
    <row r="7933">
      <c r="A7933" s="40">
        <f>IF(GL_Paste!$B7930="","",N(GL_Paste!$H7930)-N(GL_Paste!$G7930))</f>
        <v/>
      </c>
      <c r="B7933" s="43">
        <f>IF(GL_Paste!$B7930="","",DATE(YEAR(GL_Paste!$E7930),MONTH(GL_Paste!$E7930),1))</f>
        <v/>
      </c>
      <c r="C7933">
        <f>IF(GL_Paste!$B7930="","",IF(TRIM(GL_Paste!$M7930)&lt;&gt;"",TRIM(GL_Paste!$M7930),IFERROR(MID(GL_Paste!$I7930,FIND("[",GL_Paste!$I7930)+1,FIND("]",GL_Paste!$I7930)-FIND("[",GL_Paste!$I7930)-1),"")))</f>
        <v/>
      </c>
      <c r="D7933">
        <f>IF(GL_Paste!$B7930="","",IFERROR(INDEX(DeptName,MATCH($C7933,DeptTag,0)),"UNALLOCATED"))</f>
        <v/>
      </c>
      <c r="E7933">
        <f>IF(GL_Paste!$B7930="","",IFERROR(INDEX(AcctCat,MATCH(GL_Paste!$B7930&amp;"",AcctCode,0)),"UNKNOWN"))</f>
        <v/>
      </c>
      <c r="F7933">
        <f>IF(GL_Paste!$B7930="","",IFERROR(INDEX(AcctSub,MATCH(GL_Paste!$B7930&amp;"",AcctCode,0)),"UNKNOWN"))</f>
        <v/>
      </c>
    </row>
    <row r="7934">
      <c r="A7934" s="40">
        <f>IF(GL_Paste!$B7931="","",N(GL_Paste!$H7931)-N(GL_Paste!$G7931))</f>
        <v/>
      </c>
      <c r="B7934" s="43">
        <f>IF(GL_Paste!$B7931="","",DATE(YEAR(GL_Paste!$E7931),MONTH(GL_Paste!$E7931),1))</f>
        <v/>
      </c>
      <c r="C7934">
        <f>IF(GL_Paste!$B7931="","",IF(TRIM(GL_Paste!$M7931)&lt;&gt;"",TRIM(GL_Paste!$M7931),IFERROR(MID(GL_Paste!$I7931,FIND("[",GL_Paste!$I7931)+1,FIND("]",GL_Paste!$I7931)-FIND("[",GL_Paste!$I7931)-1),"")))</f>
        <v/>
      </c>
      <c r="D7934">
        <f>IF(GL_Paste!$B7931="","",IFERROR(INDEX(DeptName,MATCH($C7934,DeptTag,0)),"UNALLOCATED"))</f>
        <v/>
      </c>
      <c r="E7934">
        <f>IF(GL_Paste!$B7931="","",IFERROR(INDEX(AcctCat,MATCH(GL_Paste!$B7931&amp;"",AcctCode,0)),"UNKNOWN"))</f>
        <v/>
      </c>
      <c r="F7934">
        <f>IF(GL_Paste!$B7931="","",IFERROR(INDEX(AcctSub,MATCH(GL_Paste!$B7931&amp;"",AcctCode,0)),"UNKNOWN"))</f>
        <v/>
      </c>
    </row>
    <row r="7935">
      <c r="A7935" s="40">
        <f>IF(GL_Paste!$B7932="","",N(GL_Paste!$H7932)-N(GL_Paste!$G7932))</f>
        <v/>
      </c>
      <c r="B7935" s="43">
        <f>IF(GL_Paste!$B7932="","",DATE(YEAR(GL_Paste!$E7932),MONTH(GL_Paste!$E7932),1))</f>
        <v/>
      </c>
      <c r="C7935">
        <f>IF(GL_Paste!$B7932="","",IF(TRIM(GL_Paste!$M7932)&lt;&gt;"",TRIM(GL_Paste!$M7932),IFERROR(MID(GL_Paste!$I7932,FIND("[",GL_Paste!$I7932)+1,FIND("]",GL_Paste!$I7932)-FIND("[",GL_Paste!$I7932)-1),"")))</f>
        <v/>
      </c>
      <c r="D7935">
        <f>IF(GL_Paste!$B7932="","",IFERROR(INDEX(DeptName,MATCH($C7935,DeptTag,0)),"UNALLOCATED"))</f>
        <v/>
      </c>
      <c r="E7935">
        <f>IF(GL_Paste!$B7932="","",IFERROR(INDEX(AcctCat,MATCH(GL_Paste!$B7932&amp;"",AcctCode,0)),"UNKNOWN"))</f>
        <v/>
      </c>
      <c r="F7935">
        <f>IF(GL_Paste!$B7932="","",IFERROR(INDEX(AcctSub,MATCH(GL_Paste!$B7932&amp;"",AcctCode,0)),"UNKNOWN"))</f>
        <v/>
      </c>
    </row>
    <row r="7936">
      <c r="A7936" s="40">
        <f>IF(GL_Paste!$B7933="","",N(GL_Paste!$H7933)-N(GL_Paste!$G7933))</f>
        <v/>
      </c>
      <c r="B7936" s="43">
        <f>IF(GL_Paste!$B7933="","",DATE(YEAR(GL_Paste!$E7933),MONTH(GL_Paste!$E7933),1))</f>
        <v/>
      </c>
      <c r="C7936">
        <f>IF(GL_Paste!$B7933="","",IF(TRIM(GL_Paste!$M7933)&lt;&gt;"",TRIM(GL_Paste!$M7933),IFERROR(MID(GL_Paste!$I7933,FIND("[",GL_Paste!$I7933)+1,FIND("]",GL_Paste!$I7933)-FIND("[",GL_Paste!$I7933)-1),"")))</f>
        <v/>
      </c>
      <c r="D7936">
        <f>IF(GL_Paste!$B7933="","",IFERROR(INDEX(DeptName,MATCH($C7936,DeptTag,0)),"UNALLOCATED"))</f>
        <v/>
      </c>
      <c r="E7936">
        <f>IF(GL_Paste!$B7933="","",IFERROR(INDEX(AcctCat,MATCH(GL_Paste!$B7933&amp;"",AcctCode,0)),"UNKNOWN"))</f>
        <v/>
      </c>
      <c r="F7936">
        <f>IF(GL_Paste!$B7933="","",IFERROR(INDEX(AcctSub,MATCH(GL_Paste!$B7933&amp;"",AcctCode,0)),"UNKNOWN"))</f>
        <v/>
      </c>
    </row>
    <row r="7937">
      <c r="A7937" s="40">
        <f>IF(GL_Paste!$B7934="","",N(GL_Paste!$H7934)-N(GL_Paste!$G7934))</f>
        <v/>
      </c>
      <c r="B7937" s="43">
        <f>IF(GL_Paste!$B7934="","",DATE(YEAR(GL_Paste!$E7934),MONTH(GL_Paste!$E7934),1))</f>
        <v/>
      </c>
      <c r="C7937">
        <f>IF(GL_Paste!$B7934="","",IF(TRIM(GL_Paste!$M7934)&lt;&gt;"",TRIM(GL_Paste!$M7934),IFERROR(MID(GL_Paste!$I7934,FIND("[",GL_Paste!$I7934)+1,FIND("]",GL_Paste!$I7934)-FIND("[",GL_Paste!$I7934)-1),"")))</f>
        <v/>
      </c>
      <c r="D7937">
        <f>IF(GL_Paste!$B7934="","",IFERROR(INDEX(DeptName,MATCH($C7937,DeptTag,0)),"UNALLOCATED"))</f>
        <v/>
      </c>
      <c r="E7937">
        <f>IF(GL_Paste!$B7934="","",IFERROR(INDEX(AcctCat,MATCH(GL_Paste!$B7934&amp;"",AcctCode,0)),"UNKNOWN"))</f>
        <v/>
      </c>
      <c r="F7937">
        <f>IF(GL_Paste!$B7934="","",IFERROR(INDEX(AcctSub,MATCH(GL_Paste!$B7934&amp;"",AcctCode,0)),"UNKNOWN"))</f>
        <v/>
      </c>
    </row>
    <row r="7938">
      <c r="A7938" s="40">
        <f>IF(GL_Paste!$B7935="","",N(GL_Paste!$H7935)-N(GL_Paste!$G7935))</f>
        <v/>
      </c>
      <c r="B7938" s="43">
        <f>IF(GL_Paste!$B7935="","",DATE(YEAR(GL_Paste!$E7935),MONTH(GL_Paste!$E7935),1))</f>
        <v/>
      </c>
      <c r="C7938">
        <f>IF(GL_Paste!$B7935="","",IF(TRIM(GL_Paste!$M7935)&lt;&gt;"",TRIM(GL_Paste!$M7935),IFERROR(MID(GL_Paste!$I7935,FIND("[",GL_Paste!$I7935)+1,FIND("]",GL_Paste!$I7935)-FIND("[",GL_Paste!$I7935)-1),"")))</f>
        <v/>
      </c>
      <c r="D7938">
        <f>IF(GL_Paste!$B7935="","",IFERROR(INDEX(DeptName,MATCH($C7938,DeptTag,0)),"UNALLOCATED"))</f>
        <v/>
      </c>
      <c r="E7938">
        <f>IF(GL_Paste!$B7935="","",IFERROR(INDEX(AcctCat,MATCH(GL_Paste!$B7935&amp;"",AcctCode,0)),"UNKNOWN"))</f>
        <v/>
      </c>
      <c r="F7938">
        <f>IF(GL_Paste!$B7935="","",IFERROR(INDEX(AcctSub,MATCH(GL_Paste!$B7935&amp;"",AcctCode,0)),"UNKNOWN"))</f>
        <v/>
      </c>
    </row>
    <row r="7939">
      <c r="A7939" s="40">
        <f>IF(GL_Paste!$B7936="","",N(GL_Paste!$H7936)-N(GL_Paste!$G7936))</f>
        <v/>
      </c>
      <c r="B7939" s="43">
        <f>IF(GL_Paste!$B7936="","",DATE(YEAR(GL_Paste!$E7936),MONTH(GL_Paste!$E7936),1))</f>
        <v/>
      </c>
      <c r="C7939">
        <f>IF(GL_Paste!$B7936="","",IF(TRIM(GL_Paste!$M7936)&lt;&gt;"",TRIM(GL_Paste!$M7936),IFERROR(MID(GL_Paste!$I7936,FIND("[",GL_Paste!$I7936)+1,FIND("]",GL_Paste!$I7936)-FIND("[",GL_Paste!$I7936)-1),"")))</f>
        <v/>
      </c>
      <c r="D7939">
        <f>IF(GL_Paste!$B7936="","",IFERROR(INDEX(DeptName,MATCH($C7939,DeptTag,0)),"UNALLOCATED"))</f>
        <v/>
      </c>
      <c r="E7939">
        <f>IF(GL_Paste!$B7936="","",IFERROR(INDEX(AcctCat,MATCH(GL_Paste!$B7936&amp;"",AcctCode,0)),"UNKNOWN"))</f>
        <v/>
      </c>
      <c r="F7939">
        <f>IF(GL_Paste!$B7936="","",IFERROR(INDEX(AcctSub,MATCH(GL_Paste!$B7936&amp;"",AcctCode,0)),"UNKNOWN"))</f>
        <v/>
      </c>
    </row>
    <row r="7940">
      <c r="A7940" s="40">
        <f>IF(GL_Paste!$B7937="","",N(GL_Paste!$H7937)-N(GL_Paste!$G7937))</f>
        <v/>
      </c>
      <c r="B7940" s="43">
        <f>IF(GL_Paste!$B7937="","",DATE(YEAR(GL_Paste!$E7937),MONTH(GL_Paste!$E7937),1))</f>
        <v/>
      </c>
      <c r="C7940">
        <f>IF(GL_Paste!$B7937="","",IF(TRIM(GL_Paste!$M7937)&lt;&gt;"",TRIM(GL_Paste!$M7937),IFERROR(MID(GL_Paste!$I7937,FIND("[",GL_Paste!$I7937)+1,FIND("]",GL_Paste!$I7937)-FIND("[",GL_Paste!$I7937)-1),"")))</f>
        <v/>
      </c>
      <c r="D7940">
        <f>IF(GL_Paste!$B7937="","",IFERROR(INDEX(DeptName,MATCH($C7940,DeptTag,0)),"UNALLOCATED"))</f>
        <v/>
      </c>
      <c r="E7940">
        <f>IF(GL_Paste!$B7937="","",IFERROR(INDEX(AcctCat,MATCH(GL_Paste!$B7937&amp;"",AcctCode,0)),"UNKNOWN"))</f>
        <v/>
      </c>
      <c r="F7940">
        <f>IF(GL_Paste!$B7937="","",IFERROR(INDEX(AcctSub,MATCH(GL_Paste!$B7937&amp;"",AcctCode,0)),"UNKNOWN"))</f>
        <v/>
      </c>
    </row>
    <row r="7941">
      <c r="A7941" s="40">
        <f>IF(GL_Paste!$B7938="","",N(GL_Paste!$H7938)-N(GL_Paste!$G7938))</f>
        <v/>
      </c>
      <c r="B7941" s="43">
        <f>IF(GL_Paste!$B7938="","",DATE(YEAR(GL_Paste!$E7938),MONTH(GL_Paste!$E7938),1))</f>
        <v/>
      </c>
      <c r="C7941">
        <f>IF(GL_Paste!$B7938="","",IF(TRIM(GL_Paste!$M7938)&lt;&gt;"",TRIM(GL_Paste!$M7938),IFERROR(MID(GL_Paste!$I7938,FIND("[",GL_Paste!$I7938)+1,FIND("]",GL_Paste!$I7938)-FIND("[",GL_Paste!$I7938)-1),"")))</f>
        <v/>
      </c>
      <c r="D7941">
        <f>IF(GL_Paste!$B7938="","",IFERROR(INDEX(DeptName,MATCH($C7941,DeptTag,0)),"UNALLOCATED"))</f>
        <v/>
      </c>
      <c r="E7941">
        <f>IF(GL_Paste!$B7938="","",IFERROR(INDEX(AcctCat,MATCH(GL_Paste!$B7938&amp;"",AcctCode,0)),"UNKNOWN"))</f>
        <v/>
      </c>
      <c r="F7941">
        <f>IF(GL_Paste!$B7938="","",IFERROR(INDEX(AcctSub,MATCH(GL_Paste!$B7938&amp;"",AcctCode,0)),"UNKNOWN"))</f>
        <v/>
      </c>
    </row>
    <row r="7942">
      <c r="A7942" s="40">
        <f>IF(GL_Paste!$B7939="","",N(GL_Paste!$H7939)-N(GL_Paste!$G7939))</f>
        <v/>
      </c>
      <c r="B7942" s="43">
        <f>IF(GL_Paste!$B7939="","",DATE(YEAR(GL_Paste!$E7939),MONTH(GL_Paste!$E7939),1))</f>
        <v/>
      </c>
      <c r="C7942">
        <f>IF(GL_Paste!$B7939="","",IF(TRIM(GL_Paste!$M7939)&lt;&gt;"",TRIM(GL_Paste!$M7939),IFERROR(MID(GL_Paste!$I7939,FIND("[",GL_Paste!$I7939)+1,FIND("]",GL_Paste!$I7939)-FIND("[",GL_Paste!$I7939)-1),"")))</f>
        <v/>
      </c>
      <c r="D7942">
        <f>IF(GL_Paste!$B7939="","",IFERROR(INDEX(DeptName,MATCH($C7942,DeptTag,0)),"UNALLOCATED"))</f>
        <v/>
      </c>
      <c r="E7942">
        <f>IF(GL_Paste!$B7939="","",IFERROR(INDEX(AcctCat,MATCH(GL_Paste!$B7939&amp;"",AcctCode,0)),"UNKNOWN"))</f>
        <v/>
      </c>
      <c r="F7942">
        <f>IF(GL_Paste!$B7939="","",IFERROR(INDEX(AcctSub,MATCH(GL_Paste!$B7939&amp;"",AcctCode,0)),"UNKNOWN"))</f>
        <v/>
      </c>
    </row>
    <row r="7943">
      <c r="A7943" s="40">
        <f>IF(GL_Paste!$B7940="","",N(GL_Paste!$H7940)-N(GL_Paste!$G7940))</f>
        <v/>
      </c>
      <c r="B7943" s="43">
        <f>IF(GL_Paste!$B7940="","",DATE(YEAR(GL_Paste!$E7940),MONTH(GL_Paste!$E7940),1))</f>
        <v/>
      </c>
      <c r="C7943">
        <f>IF(GL_Paste!$B7940="","",IF(TRIM(GL_Paste!$M7940)&lt;&gt;"",TRIM(GL_Paste!$M7940),IFERROR(MID(GL_Paste!$I7940,FIND("[",GL_Paste!$I7940)+1,FIND("]",GL_Paste!$I7940)-FIND("[",GL_Paste!$I7940)-1),"")))</f>
        <v/>
      </c>
      <c r="D7943">
        <f>IF(GL_Paste!$B7940="","",IFERROR(INDEX(DeptName,MATCH($C7943,DeptTag,0)),"UNALLOCATED"))</f>
        <v/>
      </c>
      <c r="E7943">
        <f>IF(GL_Paste!$B7940="","",IFERROR(INDEX(AcctCat,MATCH(GL_Paste!$B7940&amp;"",AcctCode,0)),"UNKNOWN"))</f>
        <v/>
      </c>
      <c r="F7943">
        <f>IF(GL_Paste!$B7940="","",IFERROR(INDEX(AcctSub,MATCH(GL_Paste!$B7940&amp;"",AcctCode,0)),"UNKNOWN"))</f>
        <v/>
      </c>
    </row>
    <row r="7944">
      <c r="A7944" s="40">
        <f>IF(GL_Paste!$B7941="","",N(GL_Paste!$H7941)-N(GL_Paste!$G7941))</f>
        <v/>
      </c>
      <c r="B7944" s="43">
        <f>IF(GL_Paste!$B7941="","",DATE(YEAR(GL_Paste!$E7941),MONTH(GL_Paste!$E7941),1))</f>
        <v/>
      </c>
      <c r="C7944">
        <f>IF(GL_Paste!$B7941="","",IF(TRIM(GL_Paste!$M7941)&lt;&gt;"",TRIM(GL_Paste!$M7941),IFERROR(MID(GL_Paste!$I7941,FIND("[",GL_Paste!$I7941)+1,FIND("]",GL_Paste!$I7941)-FIND("[",GL_Paste!$I7941)-1),"")))</f>
        <v/>
      </c>
      <c r="D7944">
        <f>IF(GL_Paste!$B7941="","",IFERROR(INDEX(DeptName,MATCH($C7944,DeptTag,0)),"UNALLOCATED"))</f>
        <v/>
      </c>
      <c r="E7944">
        <f>IF(GL_Paste!$B7941="","",IFERROR(INDEX(AcctCat,MATCH(GL_Paste!$B7941&amp;"",AcctCode,0)),"UNKNOWN"))</f>
        <v/>
      </c>
      <c r="F7944">
        <f>IF(GL_Paste!$B7941="","",IFERROR(INDEX(AcctSub,MATCH(GL_Paste!$B7941&amp;"",AcctCode,0)),"UNKNOWN"))</f>
        <v/>
      </c>
    </row>
    <row r="7945">
      <c r="A7945" s="40">
        <f>IF(GL_Paste!$B7942="","",N(GL_Paste!$H7942)-N(GL_Paste!$G7942))</f>
        <v/>
      </c>
      <c r="B7945" s="43">
        <f>IF(GL_Paste!$B7942="","",DATE(YEAR(GL_Paste!$E7942),MONTH(GL_Paste!$E7942),1))</f>
        <v/>
      </c>
      <c r="C7945">
        <f>IF(GL_Paste!$B7942="","",IF(TRIM(GL_Paste!$M7942)&lt;&gt;"",TRIM(GL_Paste!$M7942),IFERROR(MID(GL_Paste!$I7942,FIND("[",GL_Paste!$I7942)+1,FIND("]",GL_Paste!$I7942)-FIND("[",GL_Paste!$I7942)-1),"")))</f>
        <v/>
      </c>
      <c r="D7945">
        <f>IF(GL_Paste!$B7942="","",IFERROR(INDEX(DeptName,MATCH($C7945,DeptTag,0)),"UNALLOCATED"))</f>
        <v/>
      </c>
      <c r="E7945">
        <f>IF(GL_Paste!$B7942="","",IFERROR(INDEX(AcctCat,MATCH(GL_Paste!$B7942&amp;"",AcctCode,0)),"UNKNOWN"))</f>
        <v/>
      </c>
      <c r="F7945">
        <f>IF(GL_Paste!$B7942="","",IFERROR(INDEX(AcctSub,MATCH(GL_Paste!$B7942&amp;"",AcctCode,0)),"UNKNOWN"))</f>
        <v/>
      </c>
    </row>
    <row r="7946">
      <c r="A7946" s="40">
        <f>IF(GL_Paste!$B7943="","",N(GL_Paste!$H7943)-N(GL_Paste!$G7943))</f>
        <v/>
      </c>
      <c r="B7946" s="43">
        <f>IF(GL_Paste!$B7943="","",DATE(YEAR(GL_Paste!$E7943),MONTH(GL_Paste!$E7943),1))</f>
        <v/>
      </c>
      <c r="C7946">
        <f>IF(GL_Paste!$B7943="","",IF(TRIM(GL_Paste!$M7943)&lt;&gt;"",TRIM(GL_Paste!$M7943),IFERROR(MID(GL_Paste!$I7943,FIND("[",GL_Paste!$I7943)+1,FIND("]",GL_Paste!$I7943)-FIND("[",GL_Paste!$I7943)-1),"")))</f>
        <v/>
      </c>
      <c r="D7946">
        <f>IF(GL_Paste!$B7943="","",IFERROR(INDEX(DeptName,MATCH($C7946,DeptTag,0)),"UNALLOCATED"))</f>
        <v/>
      </c>
      <c r="E7946">
        <f>IF(GL_Paste!$B7943="","",IFERROR(INDEX(AcctCat,MATCH(GL_Paste!$B7943&amp;"",AcctCode,0)),"UNKNOWN"))</f>
        <v/>
      </c>
      <c r="F7946">
        <f>IF(GL_Paste!$B7943="","",IFERROR(INDEX(AcctSub,MATCH(GL_Paste!$B7943&amp;"",AcctCode,0)),"UNKNOWN"))</f>
        <v/>
      </c>
    </row>
    <row r="7947">
      <c r="A7947" s="40">
        <f>IF(GL_Paste!$B7944="","",N(GL_Paste!$H7944)-N(GL_Paste!$G7944))</f>
        <v/>
      </c>
      <c r="B7947" s="43">
        <f>IF(GL_Paste!$B7944="","",DATE(YEAR(GL_Paste!$E7944),MONTH(GL_Paste!$E7944),1))</f>
        <v/>
      </c>
      <c r="C7947">
        <f>IF(GL_Paste!$B7944="","",IF(TRIM(GL_Paste!$M7944)&lt;&gt;"",TRIM(GL_Paste!$M7944),IFERROR(MID(GL_Paste!$I7944,FIND("[",GL_Paste!$I7944)+1,FIND("]",GL_Paste!$I7944)-FIND("[",GL_Paste!$I7944)-1),"")))</f>
        <v/>
      </c>
      <c r="D7947">
        <f>IF(GL_Paste!$B7944="","",IFERROR(INDEX(DeptName,MATCH($C7947,DeptTag,0)),"UNALLOCATED"))</f>
        <v/>
      </c>
      <c r="E7947">
        <f>IF(GL_Paste!$B7944="","",IFERROR(INDEX(AcctCat,MATCH(GL_Paste!$B7944&amp;"",AcctCode,0)),"UNKNOWN"))</f>
        <v/>
      </c>
      <c r="F7947">
        <f>IF(GL_Paste!$B7944="","",IFERROR(INDEX(AcctSub,MATCH(GL_Paste!$B7944&amp;"",AcctCode,0)),"UNKNOWN"))</f>
        <v/>
      </c>
    </row>
    <row r="7948">
      <c r="A7948" s="40">
        <f>IF(GL_Paste!$B7945="","",N(GL_Paste!$H7945)-N(GL_Paste!$G7945))</f>
        <v/>
      </c>
      <c r="B7948" s="43">
        <f>IF(GL_Paste!$B7945="","",DATE(YEAR(GL_Paste!$E7945),MONTH(GL_Paste!$E7945),1))</f>
        <v/>
      </c>
      <c r="C7948">
        <f>IF(GL_Paste!$B7945="","",IF(TRIM(GL_Paste!$M7945)&lt;&gt;"",TRIM(GL_Paste!$M7945),IFERROR(MID(GL_Paste!$I7945,FIND("[",GL_Paste!$I7945)+1,FIND("]",GL_Paste!$I7945)-FIND("[",GL_Paste!$I7945)-1),"")))</f>
        <v/>
      </c>
      <c r="D7948">
        <f>IF(GL_Paste!$B7945="","",IFERROR(INDEX(DeptName,MATCH($C7948,DeptTag,0)),"UNALLOCATED"))</f>
        <v/>
      </c>
      <c r="E7948">
        <f>IF(GL_Paste!$B7945="","",IFERROR(INDEX(AcctCat,MATCH(GL_Paste!$B7945&amp;"",AcctCode,0)),"UNKNOWN"))</f>
        <v/>
      </c>
      <c r="F7948">
        <f>IF(GL_Paste!$B7945="","",IFERROR(INDEX(AcctSub,MATCH(GL_Paste!$B7945&amp;"",AcctCode,0)),"UNKNOWN"))</f>
        <v/>
      </c>
    </row>
    <row r="7949">
      <c r="A7949" s="40">
        <f>IF(GL_Paste!$B7946="","",N(GL_Paste!$H7946)-N(GL_Paste!$G7946))</f>
        <v/>
      </c>
      <c r="B7949" s="43">
        <f>IF(GL_Paste!$B7946="","",DATE(YEAR(GL_Paste!$E7946),MONTH(GL_Paste!$E7946),1))</f>
        <v/>
      </c>
      <c r="C7949">
        <f>IF(GL_Paste!$B7946="","",IF(TRIM(GL_Paste!$M7946)&lt;&gt;"",TRIM(GL_Paste!$M7946),IFERROR(MID(GL_Paste!$I7946,FIND("[",GL_Paste!$I7946)+1,FIND("]",GL_Paste!$I7946)-FIND("[",GL_Paste!$I7946)-1),"")))</f>
        <v/>
      </c>
      <c r="D7949">
        <f>IF(GL_Paste!$B7946="","",IFERROR(INDEX(DeptName,MATCH($C7949,DeptTag,0)),"UNALLOCATED"))</f>
        <v/>
      </c>
      <c r="E7949">
        <f>IF(GL_Paste!$B7946="","",IFERROR(INDEX(AcctCat,MATCH(GL_Paste!$B7946&amp;"",AcctCode,0)),"UNKNOWN"))</f>
        <v/>
      </c>
      <c r="F7949">
        <f>IF(GL_Paste!$B7946="","",IFERROR(INDEX(AcctSub,MATCH(GL_Paste!$B7946&amp;"",AcctCode,0)),"UNKNOWN"))</f>
        <v/>
      </c>
    </row>
    <row r="7950">
      <c r="A7950" s="40">
        <f>IF(GL_Paste!$B7947="","",N(GL_Paste!$H7947)-N(GL_Paste!$G7947))</f>
        <v/>
      </c>
      <c r="B7950" s="43">
        <f>IF(GL_Paste!$B7947="","",DATE(YEAR(GL_Paste!$E7947),MONTH(GL_Paste!$E7947),1))</f>
        <v/>
      </c>
      <c r="C7950">
        <f>IF(GL_Paste!$B7947="","",IF(TRIM(GL_Paste!$M7947)&lt;&gt;"",TRIM(GL_Paste!$M7947),IFERROR(MID(GL_Paste!$I7947,FIND("[",GL_Paste!$I7947)+1,FIND("]",GL_Paste!$I7947)-FIND("[",GL_Paste!$I7947)-1),"")))</f>
        <v/>
      </c>
      <c r="D7950">
        <f>IF(GL_Paste!$B7947="","",IFERROR(INDEX(DeptName,MATCH($C7950,DeptTag,0)),"UNALLOCATED"))</f>
        <v/>
      </c>
      <c r="E7950">
        <f>IF(GL_Paste!$B7947="","",IFERROR(INDEX(AcctCat,MATCH(GL_Paste!$B7947&amp;"",AcctCode,0)),"UNKNOWN"))</f>
        <v/>
      </c>
      <c r="F7950">
        <f>IF(GL_Paste!$B7947="","",IFERROR(INDEX(AcctSub,MATCH(GL_Paste!$B7947&amp;"",AcctCode,0)),"UNKNOWN"))</f>
        <v/>
      </c>
    </row>
    <row r="7951">
      <c r="A7951" s="40">
        <f>IF(GL_Paste!$B7948="","",N(GL_Paste!$H7948)-N(GL_Paste!$G7948))</f>
        <v/>
      </c>
      <c r="B7951" s="43">
        <f>IF(GL_Paste!$B7948="","",DATE(YEAR(GL_Paste!$E7948),MONTH(GL_Paste!$E7948),1))</f>
        <v/>
      </c>
      <c r="C7951">
        <f>IF(GL_Paste!$B7948="","",IF(TRIM(GL_Paste!$M7948)&lt;&gt;"",TRIM(GL_Paste!$M7948),IFERROR(MID(GL_Paste!$I7948,FIND("[",GL_Paste!$I7948)+1,FIND("]",GL_Paste!$I7948)-FIND("[",GL_Paste!$I7948)-1),"")))</f>
        <v/>
      </c>
      <c r="D7951">
        <f>IF(GL_Paste!$B7948="","",IFERROR(INDEX(DeptName,MATCH($C7951,DeptTag,0)),"UNALLOCATED"))</f>
        <v/>
      </c>
      <c r="E7951">
        <f>IF(GL_Paste!$B7948="","",IFERROR(INDEX(AcctCat,MATCH(GL_Paste!$B7948&amp;"",AcctCode,0)),"UNKNOWN"))</f>
        <v/>
      </c>
      <c r="F7951">
        <f>IF(GL_Paste!$B7948="","",IFERROR(INDEX(AcctSub,MATCH(GL_Paste!$B7948&amp;"",AcctCode,0)),"UNKNOWN"))</f>
        <v/>
      </c>
    </row>
    <row r="7952">
      <c r="A7952" s="40">
        <f>IF(GL_Paste!$B7949="","",N(GL_Paste!$H7949)-N(GL_Paste!$G7949))</f>
        <v/>
      </c>
      <c r="B7952" s="43">
        <f>IF(GL_Paste!$B7949="","",DATE(YEAR(GL_Paste!$E7949),MONTH(GL_Paste!$E7949),1))</f>
        <v/>
      </c>
      <c r="C7952">
        <f>IF(GL_Paste!$B7949="","",IF(TRIM(GL_Paste!$M7949)&lt;&gt;"",TRIM(GL_Paste!$M7949),IFERROR(MID(GL_Paste!$I7949,FIND("[",GL_Paste!$I7949)+1,FIND("]",GL_Paste!$I7949)-FIND("[",GL_Paste!$I7949)-1),"")))</f>
        <v/>
      </c>
      <c r="D7952">
        <f>IF(GL_Paste!$B7949="","",IFERROR(INDEX(DeptName,MATCH($C7952,DeptTag,0)),"UNALLOCATED"))</f>
        <v/>
      </c>
      <c r="E7952">
        <f>IF(GL_Paste!$B7949="","",IFERROR(INDEX(AcctCat,MATCH(GL_Paste!$B7949&amp;"",AcctCode,0)),"UNKNOWN"))</f>
        <v/>
      </c>
      <c r="F7952">
        <f>IF(GL_Paste!$B7949="","",IFERROR(INDEX(AcctSub,MATCH(GL_Paste!$B7949&amp;"",AcctCode,0)),"UNKNOWN"))</f>
        <v/>
      </c>
    </row>
    <row r="7953">
      <c r="A7953" s="40">
        <f>IF(GL_Paste!$B7950="","",N(GL_Paste!$H7950)-N(GL_Paste!$G7950))</f>
        <v/>
      </c>
      <c r="B7953" s="43">
        <f>IF(GL_Paste!$B7950="","",DATE(YEAR(GL_Paste!$E7950),MONTH(GL_Paste!$E7950),1))</f>
        <v/>
      </c>
      <c r="C7953">
        <f>IF(GL_Paste!$B7950="","",IF(TRIM(GL_Paste!$M7950)&lt;&gt;"",TRIM(GL_Paste!$M7950),IFERROR(MID(GL_Paste!$I7950,FIND("[",GL_Paste!$I7950)+1,FIND("]",GL_Paste!$I7950)-FIND("[",GL_Paste!$I7950)-1),"")))</f>
        <v/>
      </c>
      <c r="D7953">
        <f>IF(GL_Paste!$B7950="","",IFERROR(INDEX(DeptName,MATCH($C7953,DeptTag,0)),"UNALLOCATED"))</f>
        <v/>
      </c>
      <c r="E7953">
        <f>IF(GL_Paste!$B7950="","",IFERROR(INDEX(AcctCat,MATCH(GL_Paste!$B7950&amp;"",AcctCode,0)),"UNKNOWN"))</f>
        <v/>
      </c>
      <c r="F7953">
        <f>IF(GL_Paste!$B7950="","",IFERROR(INDEX(AcctSub,MATCH(GL_Paste!$B7950&amp;"",AcctCode,0)),"UNKNOWN"))</f>
        <v/>
      </c>
    </row>
    <row r="7954">
      <c r="A7954" s="40">
        <f>IF(GL_Paste!$B7951="","",N(GL_Paste!$H7951)-N(GL_Paste!$G7951))</f>
        <v/>
      </c>
      <c r="B7954" s="43">
        <f>IF(GL_Paste!$B7951="","",DATE(YEAR(GL_Paste!$E7951),MONTH(GL_Paste!$E7951),1))</f>
        <v/>
      </c>
      <c r="C7954">
        <f>IF(GL_Paste!$B7951="","",IF(TRIM(GL_Paste!$M7951)&lt;&gt;"",TRIM(GL_Paste!$M7951),IFERROR(MID(GL_Paste!$I7951,FIND("[",GL_Paste!$I7951)+1,FIND("]",GL_Paste!$I7951)-FIND("[",GL_Paste!$I7951)-1),"")))</f>
        <v/>
      </c>
      <c r="D7954">
        <f>IF(GL_Paste!$B7951="","",IFERROR(INDEX(DeptName,MATCH($C7954,DeptTag,0)),"UNALLOCATED"))</f>
        <v/>
      </c>
      <c r="E7954">
        <f>IF(GL_Paste!$B7951="","",IFERROR(INDEX(AcctCat,MATCH(GL_Paste!$B7951&amp;"",AcctCode,0)),"UNKNOWN"))</f>
        <v/>
      </c>
      <c r="F7954">
        <f>IF(GL_Paste!$B7951="","",IFERROR(INDEX(AcctSub,MATCH(GL_Paste!$B7951&amp;"",AcctCode,0)),"UNKNOWN"))</f>
        <v/>
      </c>
    </row>
    <row r="7955">
      <c r="A7955" s="40">
        <f>IF(GL_Paste!$B7952="","",N(GL_Paste!$H7952)-N(GL_Paste!$G7952))</f>
        <v/>
      </c>
      <c r="B7955" s="43">
        <f>IF(GL_Paste!$B7952="","",DATE(YEAR(GL_Paste!$E7952),MONTH(GL_Paste!$E7952),1))</f>
        <v/>
      </c>
      <c r="C7955">
        <f>IF(GL_Paste!$B7952="","",IF(TRIM(GL_Paste!$M7952)&lt;&gt;"",TRIM(GL_Paste!$M7952),IFERROR(MID(GL_Paste!$I7952,FIND("[",GL_Paste!$I7952)+1,FIND("]",GL_Paste!$I7952)-FIND("[",GL_Paste!$I7952)-1),"")))</f>
        <v/>
      </c>
      <c r="D7955">
        <f>IF(GL_Paste!$B7952="","",IFERROR(INDEX(DeptName,MATCH($C7955,DeptTag,0)),"UNALLOCATED"))</f>
        <v/>
      </c>
      <c r="E7955">
        <f>IF(GL_Paste!$B7952="","",IFERROR(INDEX(AcctCat,MATCH(GL_Paste!$B7952&amp;"",AcctCode,0)),"UNKNOWN"))</f>
        <v/>
      </c>
      <c r="F7955">
        <f>IF(GL_Paste!$B7952="","",IFERROR(INDEX(AcctSub,MATCH(GL_Paste!$B7952&amp;"",AcctCode,0)),"UNKNOWN"))</f>
        <v/>
      </c>
    </row>
    <row r="7956">
      <c r="A7956" s="40">
        <f>IF(GL_Paste!$B7953="","",N(GL_Paste!$H7953)-N(GL_Paste!$G7953))</f>
        <v/>
      </c>
      <c r="B7956" s="43">
        <f>IF(GL_Paste!$B7953="","",DATE(YEAR(GL_Paste!$E7953),MONTH(GL_Paste!$E7953),1))</f>
        <v/>
      </c>
      <c r="C7956">
        <f>IF(GL_Paste!$B7953="","",IF(TRIM(GL_Paste!$M7953)&lt;&gt;"",TRIM(GL_Paste!$M7953),IFERROR(MID(GL_Paste!$I7953,FIND("[",GL_Paste!$I7953)+1,FIND("]",GL_Paste!$I7953)-FIND("[",GL_Paste!$I7953)-1),"")))</f>
        <v/>
      </c>
      <c r="D7956">
        <f>IF(GL_Paste!$B7953="","",IFERROR(INDEX(DeptName,MATCH($C7956,DeptTag,0)),"UNALLOCATED"))</f>
        <v/>
      </c>
      <c r="E7956">
        <f>IF(GL_Paste!$B7953="","",IFERROR(INDEX(AcctCat,MATCH(GL_Paste!$B7953&amp;"",AcctCode,0)),"UNKNOWN"))</f>
        <v/>
      </c>
      <c r="F7956">
        <f>IF(GL_Paste!$B7953="","",IFERROR(INDEX(AcctSub,MATCH(GL_Paste!$B7953&amp;"",AcctCode,0)),"UNKNOWN"))</f>
        <v/>
      </c>
    </row>
    <row r="7957">
      <c r="A7957" s="40">
        <f>IF(GL_Paste!$B7954="","",N(GL_Paste!$H7954)-N(GL_Paste!$G7954))</f>
        <v/>
      </c>
      <c r="B7957" s="43">
        <f>IF(GL_Paste!$B7954="","",DATE(YEAR(GL_Paste!$E7954),MONTH(GL_Paste!$E7954),1))</f>
        <v/>
      </c>
      <c r="C7957">
        <f>IF(GL_Paste!$B7954="","",IF(TRIM(GL_Paste!$M7954)&lt;&gt;"",TRIM(GL_Paste!$M7954),IFERROR(MID(GL_Paste!$I7954,FIND("[",GL_Paste!$I7954)+1,FIND("]",GL_Paste!$I7954)-FIND("[",GL_Paste!$I7954)-1),"")))</f>
        <v/>
      </c>
      <c r="D7957">
        <f>IF(GL_Paste!$B7954="","",IFERROR(INDEX(DeptName,MATCH($C7957,DeptTag,0)),"UNALLOCATED"))</f>
        <v/>
      </c>
      <c r="E7957">
        <f>IF(GL_Paste!$B7954="","",IFERROR(INDEX(AcctCat,MATCH(GL_Paste!$B7954&amp;"",AcctCode,0)),"UNKNOWN"))</f>
        <v/>
      </c>
      <c r="F7957">
        <f>IF(GL_Paste!$B7954="","",IFERROR(INDEX(AcctSub,MATCH(GL_Paste!$B7954&amp;"",AcctCode,0)),"UNKNOWN"))</f>
        <v/>
      </c>
    </row>
    <row r="7958">
      <c r="A7958" s="40">
        <f>IF(GL_Paste!$B7955="","",N(GL_Paste!$H7955)-N(GL_Paste!$G7955))</f>
        <v/>
      </c>
      <c r="B7958" s="43">
        <f>IF(GL_Paste!$B7955="","",DATE(YEAR(GL_Paste!$E7955),MONTH(GL_Paste!$E7955),1))</f>
        <v/>
      </c>
      <c r="C7958">
        <f>IF(GL_Paste!$B7955="","",IF(TRIM(GL_Paste!$M7955)&lt;&gt;"",TRIM(GL_Paste!$M7955),IFERROR(MID(GL_Paste!$I7955,FIND("[",GL_Paste!$I7955)+1,FIND("]",GL_Paste!$I7955)-FIND("[",GL_Paste!$I7955)-1),"")))</f>
        <v/>
      </c>
      <c r="D7958">
        <f>IF(GL_Paste!$B7955="","",IFERROR(INDEX(DeptName,MATCH($C7958,DeptTag,0)),"UNALLOCATED"))</f>
        <v/>
      </c>
      <c r="E7958">
        <f>IF(GL_Paste!$B7955="","",IFERROR(INDEX(AcctCat,MATCH(GL_Paste!$B7955&amp;"",AcctCode,0)),"UNKNOWN"))</f>
        <v/>
      </c>
      <c r="F7958">
        <f>IF(GL_Paste!$B7955="","",IFERROR(INDEX(AcctSub,MATCH(GL_Paste!$B7955&amp;"",AcctCode,0)),"UNKNOWN"))</f>
        <v/>
      </c>
    </row>
    <row r="7959">
      <c r="A7959" s="40">
        <f>IF(GL_Paste!$B7956="","",N(GL_Paste!$H7956)-N(GL_Paste!$G7956))</f>
        <v/>
      </c>
      <c r="B7959" s="43">
        <f>IF(GL_Paste!$B7956="","",DATE(YEAR(GL_Paste!$E7956),MONTH(GL_Paste!$E7956),1))</f>
        <v/>
      </c>
      <c r="C7959">
        <f>IF(GL_Paste!$B7956="","",IF(TRIM(GL_Paste!$M7956)&lt;&gt;"",TRIM(GL_Paste!$M7956),IFERROR(MID(GL_Paste!$I7956,FIND("[",GL_Paste!$I7956)+1,FIND("]",GL_Paste!$I7956)-FIND("[",GL_Paste!$I7956)-1),"")))</f>
        <v/>
      </c>
      <c r="D7959">
        <f>IF(GL_Paste!$B7956="","",IFERROR(INDEX(DeptName,MATCH($C7959,DeptTag,0)),"UNALLOCATED"))</f>
        <v/>
      </c>
      <c r="E7959">
        <f>IF(GL_Paste!$B7956="","",IFERROR(INDEX(AcctCat,MATCH(GL_Paste!$B7956&amp;"",AcctCode,0)),"UNKNOWN"))</f>
        <v/>
      </c>
      <c r="F7959">
        <f>IF(GL_Paste!$B7956="","",IFERROR(INDEX(AcctSub,MATCH(GL_Paste!$B7956&amp;"",AcctCode,0)),"UNKNOWN"))</f>
        <v/>
      </c>
    </row>
    <row r="7960">
      <c r="A7960" s="40">
        <f>IF(GL_Paste!$B7957="","",N(GL_Paste!$H7957)-N(GL_Paste!$G7957))</f>
        <v/>
      </c>
      <c r="B7960" s="43">
        <f>IF(GL_Paste!$B7957="","",DATE(YEAR(GL_Paste!$E7957),MONTH(GL_Paste!$E7957),1))</f>
        <v/>
      </c>
      <c r="C7960">
        <f>IF(GL_Paste!$B7957="","",IF(TRIM(GL_Paste!$M7957)&lt;&gt;"",TRIM(GL_Paste!$M7957),IFERROR(MID(GL_Paste!$I7957,FIND("[",GL_Paste!$I7957)+1,FIND("]",GL_Paste!$I7957)-FIND("[",GL_Paste!$I7957)-1),"")))</f>
        <v/>
      </c>
      <c r="D7960">
        <f>IF(GL_Paste!$B7957="","",IFERROR(INDEX(DeptName,MATCH($C7960,DeptTag,0)),"UNALLOCATED"))</f>
        <v/>
      </c>
      <c r="E7960">
        <f>IF(GL_Paste!$B7957="","",IFERROR(INDEX(AcctCat,MATCH(GL_Paste!$B7957&amp;"",AcctCode,0)),"UNKNOWN"))</f>
        <v/>
      </c>
      <c r="F7960">
        <f>IF(GL_Paste!$B7957="","",IFERROR(INDEX(AcctSub,MATCH(GL_Paste!$B7957&amp;"",AcctCode,0)),"UNKNOWN"))</f>
        <v/>
      </c>
    </row>
    <row r="7961">
      <c r="A7961" s="40">
        <f>IF(GL_Paste!$B7958="","",N(GL_Paste!$H7958)-N(GL_Paste!$G7958))</f>
        <v/>
      </c>
      <c r="B7961" s="43">
        <f>IF(GL_Paste!$B7958="","",DATE(YEAR(GL_Paste!$E7958),MONTH(GL_Paste!$E7958),1))</f>
        <v/>
      </c>
      <c r="C7961">
        <f>IF(GL_Paste!$B7958="","",IF(TRIM(GL_Paste!$M7958)&lt;&gt;"",TRIM(GL_Paste!$M7958),IFERROR(MID(GL_Paste!$I7958,FIND("[",GL_Paste!$I7958)+1,FIND("]",GL_Paste!$I7958)-FIND("[",GL_Paste!$I7958)-1),"")))</f>
        <v/>
      </c>
      <c r="D7961">
        <f>IF(GL_Paste!$B7958="","",IFERROR(INDEX(DeptName,MATCH($C7961,DeptTag,0)),"UNALLOCATED"))</f>
        <v/>
      </c>
      <c r="E7961">
        <f>IF(GL_Paste!$B7958="","",IFERROR(INDEX(AcctCat,MATCH(GL_Paste!$B7958&amp;"",AcctCode,0)),"UNKNOWN"))</f>
        <v/>
      </c>
      <c r="F7961">
        <f>IF(GL_Paste!$B7958="","",IFERROR(INDEX(AcctSub,MATCH(GL_Paste!$B7958&amp;"",AcctCode,0)),"UNKNOWN"))</f>
        <v/>
      </c>
    </row>
    <row r="7962">
      <c r="A7962" s="40">
        <f>IF(GL_Paste!$B7959="","",N(GL_Paste!$H7959)-N(GL_Paste!$G7959))</f>
        <v/>
      </c>
      <c r="B7962" s="43">
        <f>IF(GL_Paste!$B7959="","",DATE(YEAR(GL_Paste!$E7959),MONTH(GL_Paste!$E7959),1))</f>
        <v/>
      </c>
      <c r="C7962">
        <f>IF(GL_Paste!$B7959="","",IF(TRIM(GL_Paste!$M7959)&lt;&gt;"",TRIM(GL_Paste!$M7959),IFERROR(MID(GL_Paste!$I7959,FIND("[",GL_Paste!$I7959)+1,FIND("]",GL_Paste!$I7959)-FIND("[",GL_Paste!$I7959)-1),"")))</f>
        <v/>
      </c>
      <c r="D7962">
        <f>IF(GL_Paste!$B7959="","",IFERROR(INDEX(DeptName,MATCH($C7962,DeptTag,0)),"UNALLOCATED"))</f>
        <v/>
      </c>
      <c r="E7962">
        <f>IF(GL_Paste!$B7959="","",IFERROR(INDEX(AcctCat,MATCH(GL_Paste!$B7959&amp;"",AcctCode,0)),"UNKNOWN"))</f>
        <v/>
      </c>
      <c r="F7962">
        <f>IF(GL_Paste!$B7959="","",IFERROR(INDEX(AcctSub,MATCH(GL_Paste!$B7959&amp;"",AcctCode,0)),"UNKNOWN"))</f>
        <v/>
      </c>
    </row>
    <row r="7963">
      <c r="A7963" s="40">
        <f>IF(GL_Paste!$B7960="","",N(GL_Paste!$H7960)-N(GL_Paste!$G7960))</f>
        <v/>
      </c>
      <c r="B7963" s="43">
        <f>IF(GL_Paste!$B7960="","",DATE(YEAR(GL_Paste!$E7960),MONTH(GL_Paste!$E7960),1))</f>
        <v/>
      </c>
      <c r="C7963">
        <f>IF(GL_Paste!$B7960="","",IF(TRIM(GL_Paste!$M7960)&lt;&gt;"",TRIM(GL_Paste!$M7960),IFERROR(MID(GL_Paste!$I7960,FIND("[",GL_Paste!$I7960)+1,FIND("]",GL_Paste!$I7960)-FIND("[",GL_Paste!$I7960)-1),"")))</f>
        <v/>
      </c>
      <c r="D7963">
        <f>IF(GL_Paste!$B7960="","",IFERROR(INDEX(DeptName,MATCH($C7963,DeptTag,0)),"UNALLOCATED"))</f>
        <v/>
      </c>
      <c r="E7963">
        <f>IF(GL_Paste!$B7960="","",IFERROR(INDEX(AcctCat,MATCH(GL_Paste!$B7960&amp;"",AcctCode,0)),"UNKNOWN"))</f>
        <v/>
      </c>
      <c r="F7963">
        <f>IF(GL_Paste!$B7960="","",IFERROR(INDEX(AcctSub,MATCH(GL_Paste!$B7960&amp;"",AcctCode,0)),"UNKNOWN"))</f>
        <v/>
      </c>
    </row>
    <row r="7964">
      <c r="A7964" s="40">
        <f>IF(GL_Paste!$B7961="","",N(GL_Paste!$H7961)-N(GL_Paste!$G7961))</f>
        <v/>
      </c>
      <c r="B7964" s="43">
        <f>IF(GL_Paste!$B7961="","",DATE(YEAR(GL_Paste!$E7961),MONTH(GL_Paste!$E7961),1))</f>
        <v/>
      </c>
      <c r="C7964">
        <f>IF(GL_Paste!$B7961="","",IF(TRIM(GL_Paste!$M7961)&lt;&gt;"",TRIM(GL_Paste!$M7961),IFERROR(MID(GL_Paste!$I7961,FIND("[",GL_Paste!$I7961)+1,FIND("]",GL_Paste!$I7961)-FIND("[",GL_Paste!$I7961)-1),"")))</f>
        <v/>
      </c>
      <c r="D7964">
        <f>IF(GL_Paste!$B7961="","",IFERROR(INDEX(DeptName,MATCH($C7964,DeptTag,0)),"UNALLOCATED"))</f>
        <v/>
      </c>
      <c r="E7964">
        <f>IF(GL_Paste!$B7961="","",IFERROR(INDEX(AcctCat,MATCH(GL_Paste!$B7961&amp;"",AcctCode,0)),"UNKNOWN"))</f>
        <v/>
      </c>
      <c r="F7964">
        <f>IF(GL_Paste!$B7961="","",IFERROR(INDEX(AcctSub,MATCH(GL_Paste!$B7961&amp;"",AcctCode,0)),"UNKNOWN"))</f>
        <v/>
      </c>
    </row>
    <row r="7965">
      <c r="A7965" s="40">
        <f>IF(GL_Paste!$B7962="","",N(GL_Paste!$H7962)-N(GL_Paste!$G7962))</f>
        <v/>
      </c>
      <c r="B7965" s="43">
        <f>IF(GL_Paste!$B7962="","",DATE(YEAR(GL_Paste!$E7962),MONTH(GL_Paste!$E7962),1))</f>
        <v/>
      </c>
      <c r="C7965">
        <f>IF(GL_Paste!$B7962="","",IF(TRIM(GL_Paste!$M7962)&lt;&gt;"",TRIM(GL_Paste!$M7962),IFERROR(MID(GL_Paste!$I7962,FIND("[",GL_Paste!$I7962)+1,FIND("]",GL_Paste!$I7962)-FIND("[",GL_Paste!$I7962)-1),"")))</f>
        <v/>
      </c>
      <c r="D7965">
        <f>IF(GL_Paste!$B7962="","",IFERROR(INDEX(DeptName,MATCH($C7965,DeptTag,0)),"UNALLOCATED"))</f>
        <v/>
      </c>
      <c r="E7965">
        <f>IF(GL_Paste!$B7962="","",IFERROR(INDEX(AcctCat,MATCH(GL_Paste!$B7962&amp;"",AcctCode,0)),"UNKNOWN"))</f>
        <v/>
      </c>
      <c r="F7965">
        <f>IF(GL_Paste!$B7962="","",IFERROR(INDEX(AcctSub,MATCH(GL_Paste!$B7962&amp;"",AcctCode,0)),"UNKNOWN"))</f>
        <v/>
      </c>
    </row>
    <row r="7966">
      <c r="A7966" s="40">
        <f>IF(GL_Paste!$B7963="","",N(GL_Paste!$H7963)-N(GL_Paste!$G7963))</f>
        <v/>
      </c>
      <c r="B7966" s="43">
        <f>IF(GL_Paste!$B7963="","",DATE(YEAR(GL_Paste!$E7963),MONTH(GL_Paste!$E7963),1))</f>
        <v/>
      </c>
      <c r="C7966">
        <f>IF(GL_Paste!$B7963="","",IF(TRIM(GL_Paste!$M7963)&lt;&gt;"",TRIM(GL_Paste!$M7963),IFERROR(MID(GL_Paste!$I7963,FIND("[",GL_Paste!$I7963)+1,FIND("]",GL_Paste!$I7963)-FIND("[",GL_Paste!$I7963)-1),"")))</f>
        <v/>
      </c>
      <c r="D7966">
        <f>IF(GL_Paste!$B7963="","",IFERROR(INDEX(DeptName,MATCH($C7966,DeptTag,0)),"UNALLOCATED"))</f>
        <v/>
      </c>
      <c r="E7966">
        <f>IF(GL_Paste!$B7963="","",IFERROR(INDEX(AcctCat,MATCH(GL_Paste!$B7963&amp;"",AcctCode,0)),"UNKNOWN"))</f>
        <v/>
      </c>
      <c r="F7966">
        <f>IF(GL_Paste!$B7963="","",IFERROR(INDEX(AcctSub,MATCH(GL_Paste!$B7963&amp;"",AcctCode,0)),"UNKNOWN"))</f>
        <v/>
      </c>
    </row>
    <row r="7967">
      <c r="A7967" s="40">
        <f>IF(GL_Paste!$B7964="","",N(GL_Paste!$H7964)-N(GL_Paste!$G7964))</f>
        <v/>
      </c>
      <c r="B7967" s="43">
        <f>IF(GL_Paste!$B7964="","",DATE(YEAR(GL_Paste!$E7964),MONTH(GL_Paste!$E7964),1))</f>
        <v/>
      </c>
      <c r="C7967">
        <f>IF(GL_Paste!$B7964="","",IF(TRIM(GL_Paste!$M7964)&lt;&gt;"",TRIM(GL_Paste!$M7964),IFERROR(MID(GL_Paste!$I7964,FIND("[",GL_Paste!$I7964)+1,FIND("]",GL_Paste!$I7964)-FIND("[",GL_Paste!$I7964)-1),"")))</f>
        <v/>
      </c>
      <c r="D7967">
        <f>IF(GL_Paste!$B7964="","",IFERROR(INDEX(DeptName,MATCH($C7967,DeptTag,0)),"UNALLOCATED"))</f>
        <v/>
      </c>
      <c r="E7967">
        <f>IF(GL_Paste!$B7964="","",IFERROR(INDEX(AcctCat,MATCH(GL_Paste!$B7964&amp;"",AcctCode,0)),"UNKNOWN"))</f>
        <v/>
      </c>
      <c r="F7967">
        <f>IF(GL_Paste!$B7964="","",IFERROR(INDEX(AcctSub,MATCH(GL_Paste!$B7964&amp;"",AcctCode,0)),"UNKNOWN"))</f>
        <v/>
      </c>
    </row>
    <row r="7968">
      <c r="A7968" s="40">
        <f>IF(GL_Paste!$B7965="","",N(GL_Paste!$H7965)-N(GL_Paste!$G7965))</f>
        <v/>
      </c>
      <c r="B7968" s="43">
        <f>IF(GL_Paste!$B7965="","",DATE(YEAR(GL_Paste!$E7965),MONTH(GL_Paste!$E7965),1))</f>
        <v/>
      </c>
      <c r="C7968">
        <f>IF(GL_Paste!$B7965="","",IF(TRIM(GL_Paste!$M7965)&lt;&gt;"",TRIM(GL_Paste!$M7965),IFERROR(MID(GL_Paste!$I7965,FIND("[",GL_Paste!$I7965)+1,FIND("]",GL_Paste!$I7965)-FIND("[",GL_Paste!$I7965)-1),"")))</f>
        <v/>
      </c>
      <c r="D7968">
        <f>IF(GL_Paste!$B7965="","",IFERROR(INDEX(DeptName,MATCH($C7968,DeptTag,0)),"UNALLOCATED"))</f>
        <v/>
      </c>
      <c r="E7968">
        <f>IF(GL_Paste!$B7965="","",IFERROR(INDEX(AcctCat,MATCH(GL_Paste!$B7965&amp;"",AcctCode,0)),"UNKNOWN"))</f>
        <v/>
      </c>
      <c r="F7968">
        <f>IF(GL_Paste!$B7965="","",IFERROR(INDEX(AcctSub,MATCH(GL_Paste!$B7965&amp;"",AcctCode,0)),"UNKNOWN"))</f>
        <v/>
      </c>
    </row>
    <row r="7969">
      <c r="A7969" s="40">
        <f>IF(GL_Paste!$B7966="","",N(GL_Paste!$H7966)-N(GL_Paste!$G7966))</f>
        <v/>
      </c>
      <c r="B7969" s="43">
        <f>IF(GL_Paste!$B7966="","",DATE(YEAR(GL_Paste!$E7966),MONTH(GL_Paste!$E7966),1))</f>
        <v/>
      </c>
      <c r="C7969">
        <f>IF(GL_Paste!$B7966="","",IF(TRIM(GL_Paste!$M7966)&lt;&gt;"",TRIM(GL_Paste!$M7966),IFERROR(MID(GL_Paste!$I7966,FIND("[",GL_Paste!$I7966)+1,FIND("]",GL_Paste!$I7966)-FIND("[",GL_Paste!$I7966)-1),"")))</f>
        <v/>
      </c>
      <c r="D7969">
        <f>IF(GL_Paste!$B7966="","",IFERROR(INDEX(DeptName,MATCH($C7969,DeptTag,0)),"UNALLOCATED"))</f>
        <v/>
      </c>
      <c r="E7969">
        <f>IF(GL_Paste!$B7966="","",IFERROR(INDEX(AcctCat,MATCH(GL_Paste!$B7966&amp;"",AcctCode,0)),"UNKNOWN"))</f>
        <v/>
      </c>
      <c r="F7969">
        <f>IF(GL_Paste!$B7966="","",IFERROR(INDEX(AcctSub,MATCH(GL_Paste!$B7966&amp;"",AcctCode,0)),"UNKNOWN"))</f>
        <v/>
      </c>
    </row>
    <row r="7970">
      <c r="A7970" s="40">
        <f>IF(GL_Paste!$B7967="","",N(GL_Paste!$H7967)-N(GL_Paste!$G7967))</f>
        <v/>
      </c>
      <c r="B7970" s="43">
        <f>IF(GL_Paste!$B7967="","",DATE(YEAR(GL_Paste!$E7967),MONTH(GL_Paste!$E7967),1))</f>
        <v/>
      </c>
      <c r="C7970">
        <f>IF(GL_Paste!$B7967="","",IF(TRIM(GL_Paste!$M7967)&lt;&gt;"",TRIM(GL_Paste!$M7967),IFERROR(MID(GL_Paste!$I7967,FIND("[",GL_Paste!$I7967)+1,FIND("]",GL_Paste!$I7967)-FIND("[",GL_Paste!$I7967)-1),"")))</f>
        <v/>
      </c>
      <c r="D7970">
        <f>IF(GL_Paste!$B7967="","",IFERROR(INDEX(DeptName,MATCH($C7970,DeptTag,0)),"UNALLOCATED"))</f>
        <v/>
      </c>
      <c r="E7970">
        <f>IF(GL_Paste!$B7967="","",IFERROR(INDEX(AcctCat,MATCH(GL_Paste!$B7967&amp;"",AcctCode,0)),"UNKNOWN"))</f>
        <v/>
      </c>
      <c r="F7970">
        <f>IF(GL_Paste!$B7967="","",IFERROR(INDEX(AcctSub,MATCH(GL_Paste!$B7967&amp;"",AcctCode,0)),"UNKNOWN"))</f>
        <v/>
      </c>
    </row>
    <row r="7971">
      <c r="A7971" s="40">
        <f>IF(GL_Paste!$B7968="","",N(GL_Paste!$H7968)-N(GL_Paste!$G7968))</f>
        <v/>
      </c>
      <c r="B7971" s="43">
        <f>IF(GL_Paste!$B7968="","",DATE(YEAR(GL_Paste!$E7968),MONTH(GL_Paste!$E7968),1))</f>
        <v/>
      </c>
      <c r="C7971">
        <f>IF(GL_Paste!$B7968="","",IF(TRIM(GL_Paste!$M7968)&lt;&gt;"",TRIM(GL_Paste!$M7968),IFERROR(MID(GL_Paste!$I7968,FIND("[",GL_Paste!$I7968)+1,FIND("]",GL_Paste!$I7968)-FIND("[",GL_Paste!$I7968)-1),"")))</f>
        <v/>
      </c>
      <c r="D7971">
        <f>IF(GL_Paste!$B7968="","",IFERROR(INDEX(DeptName,MATCH($C7971,DeptTag,0)),"UNALLOCATED"))</f>
        <v/>
      </c>
      <c r="E7971">
        <f>IF(GL_Paste!$B7968="","",IFERROR(INDEX(AcctCat,MATCH(GL_Paste!$B7968&amp;"",AcctCode,0)),"UNKNOWN"))</f>
        <v/>
      </c>
      <c r="F7971">
        <f>IF(GL_Paste!$B7968="","",IFERROR(INDEX(AcctSub,MATCH(GL_Paste!$B7968&amp;"",AcctCode,0)),"UNKNOWN"))</f>
        <v/>
      </c>
    </row>
    <row r="7972">
      <c r="A7972" s="40">
        <f>IF(GL_Paste!$B7969="","",N(GL_Paste!$H7969)-N(GL_Paste!$G7969))</f>
        <v/>
      </c>
      <c r="B7972" s="43">
        <f>IF(GL_Paste!$B7969="","",DATE(YEAR(GL_Paste!$E7969),MONTH(GL_Paste!$E7969),1))</f>
        <v/>
      </c>
      <c r="C7972">
        <f>IF(GL_Paste!$B7969="","",IF(TRIM(GL_Paste!$M7969)&lt;&gt;"",TRIM(GL_Paste!$M7969),IFERROR(MID(GL_Paste!$I7969,FIND("[",GL_Paste!$I7969)+1,FIND("]",GL_Paste!$I7969)-FIND("[",GL_Paste!$I7969)-1),"")))</f>
        <v/>
      </c>
      <c r="D7972">
        <f>IF(GL_Paste!$B7969="","",IFERROR(INDEX(DeptName,MATCH($C7972,DeptTag,0)),"UNALLOCATED"))</f>
        <v/>
      </c>
      <c r="E7972">
        <f>IF(GL_Paste!$B7969="","",IFERROR(INDEX(AcctCat,MATCH(GL_Paste!$B7969&amp;"",AcctCode,0)),"UNKNOWN"))</f>
        <v/>
      </c>
      <c r="F7972">
        <f>IF(GL_Paste!$B7969="","",IFERROR(INDEX(AcctSub,MATCH(GL_Paste!$B7969&amp;"",AcctCode,0)),"UNKNOWN"))</f>
        <v/>
      </c>
    </row>
    <row r="7973">
      <c r="A7973" s="40">
        <f>IF(GL_Paste!$B7970="","",N(GL_Paste!$H7970)-N(GL_Paste!$G7970))</f>
        <v/>
      </c>
      <c r="B7973" s="43">
        <f>IF(GL_Paste!$B7970="","",DATE(YEAR(GL_Paste!$E7970),MONTH(GL_Paste!$E7970),1))</f>
        <v/>
      </c>
      <c r="C7973">
        <f>IF(GL_Paste!$B7970="","",IF(TRIM(GL_Paste!$M7970)&lt;&gt;"",TRIM(GL_Paste!$M7970),IFERROR(MID(GL_Paste!$I7970,FIND("[",GL_Paste!$I7970)+1,FIND("]",GL_Paste!$I7970)-FIND("[",GL_Paste!$I7970)-1),"")))</f>
        <v/>
      </c>
      <c r="D7973">
        <f>IF(GL_Paste!$B7970="","",IFERROR(INDEX(DeptName,MATCH($C7973,DeptTag,0)),"UNALLOCATED"))</f>
        <v/>
      </c>
      <c r="E7973">
        <f>IF(GL_Paste!$B7970="","",IFERROR(INDEX(AcctCat,MATCH(GL_Paste!$B7970&amp;"",AcctCode,0)),"UNKNOWN"))</f>
        <v/>
      </c>
      <c r="F7973">
        <f>IF(GL_Paste!$B7970="","",IFERROR(INDEX(AcctSub,MATCH(GL_Paste!$B7970&amp;"",AcctCode,0)),"UNKNOWN"))</f>
        <v/>
      </c>
    </row>
    <row r="7974">
      <c r="A7974" s="40">
        <f>IF(GL_Paste!$B7971="","",N(GL_Paste!$H7971)-N(GL_Paste!$G7971))</f>
        <v/>
      </c>
      <c r="B7974" s="43">
        <f>IF(GL_Paste!$B7971="","",DATE(YEAR(GL_Paste!$E7971),MONTH(GL_Paste!$E7971),1))</f>
        <v/>
      </c>
      <c r="C7974">
        <f>IF(GL_Paste!$B7971="","",IF(TRIM(GL_Paste!$M7971)&lt;&gt;"",TRIM(GL_Paste!$M7971),IFERROR(MID(GL_Paste!$I7971,FIND("[",GL_Paste!$I7971)+1,FIND("]",GL_Paste!$I7971)-FIND("[",GL_Paste!$I7971)-1),"")))</f>
        <v/>
      </c>
      <c r="D7974">
        <f>IF(GL_Paste!$B7971="","",IFERROR(INDEX(DeptName,MATCH($C7974,DeptTag,0)),"UNALLOCATED"))</f>
        <v/>
      </c>
      <c r="E7974">
        <f>IF(GL_Paste!$B7971="","",IFERROR(INDEX(AcctCat,MATCH(GL_Paste!$B7971&amp;"",AcctCode,0)),"UNKNOWN"))</f>
        <v/>
      </c>
      <c r="F7974">
        <f>IF(GL_Paste!$B7971="","",IFERROR(INDEX(AcctSub,MATCH(GL_Paste!$B7971&amp;"",AcctCode,0)),"UNKNOWN"))</f>
        <v/>
      </c>
    </row>
    <row r="7975">
      <c r="A7975" s="40">
        <f>IF(GL_Paste!$B7972="","",N(GL_Paste!$H7972)-N(GL_Paste!$G7972))</f>
        <v/>
      </c>
      <c r="B7975" s="43">
        <f>IF(GL_Paste!$B7972="","",DATE(YEAR(GL_Paste!$E7972),MONTH(GL_Paste!$E7972),1))</f>
        <v/>
      </c>
      <c r="C7975">
        <f>IF(GL_Paste!$B7972="","",IF(TRIM(GL_Paste!$M7972)&lt;&gt;"",TRIM(GL_Paste!$M7972),IFERROR(MID(GL_Paste!$I7972,FIND("[",GL_Paste!$I7972)+1,FIND("]",GL_Paste!$I7972)-FIND("[",GL_Paste!$I7972)-1),"")))</f>
        <v/>
      </c>
      <c r="D7975">
        <f>IF(GL_Paste!$B7972="","",IFERROR(INDEX(DeptName,MATCH($C7975,DeptTag,0)),"UNALLOCATED"))</f>
        <v/>
      </c>
      <c r="E7975">
        <f>IF(GL_Paste!$B7972="","",IFERROR(INDEX(AcctCat,MATCH(GL_Paste!$B7972&amp;"",AcctCode,0)),"UNKNOWN"))</f>
        <v/>
      </c>
      <c r="F7975">
        <f>IF(GL_Paste!$B7972="","",IFERROR(INDEX(AcctSub,MATCH(GL_Paste!$B7972&amp;"",AcctCode,0)),"UNKNOWN"))</f>
        <v/>
      </c>
    </row>
    <row r="7976">
      <c r="A7976" s="40">
        <f>IF(GL_Paste!$B7973="","",N(GL_Paste!$H7973)-N(GL_Paste!$G7973))</f>
        <v/>
      </c>
      <c r="B7976" s="43">
        <f>IF(GL_Paste!$B7973="","",DATE(YEAR(GL_Paste!$E7973),MONTH(GL_Paste!$E7973),1))</f>
        <v/>
      </c>
      <c r="C7976">
        <f>IF(GL_Paste!$B7973="","",IF(TRIM(GL_Paste!$M7973)&lt;&gt;"",TRIM(GL_Paste!$M7973),IFERROR(MID(GL_Paste!$I7973,FIND("[",GL_Paste!$I7973)+1,FIND("]",GL_Paste!$I7973)-FIND("[",GL_Paste!$I7973)-1),"")))</f>
        <v/>
      </c>
      <c r="D7976">
        <f>IF(GL_Paste!$B7973="","",IFERROR(INDEX(DeptName,MATCH($C7976,DeptTag,0)),"UNALLOCATED"))</f>
        <v/>
      </c>
      <c r="E7976">
        <f>IF(GL_Paste!$B7973="","",IFERROR(INDEX(AcctCat,MATCH(GL_Paste!$B7973&amp;"",AcctCode,0)),"UNKNOWN"))</f>
        <v/>
      </c>
      <c r="F7976">
        <f>IF(GL_Paste!$B7973="","",IFERROR(INDEX(AcctSub,MATCH(GL_Paste!$B7973&amp;"",AcctCode,0)),"UNKNOWN"))</f>
        <v/>
      </c>
    </row>
    <row r="7977">
      <c r="A7977" s="40">
        <f>IF(GL_Paste!$B7974="","",N(GL_Paste!$H7974)-N(GL_Paste!$G7974))</f>
        <v/>
      </c>
      <c r="B7977" s="43">
        <f>IF(GL_Paste!$B7974="","",DATE(YEAR(GL_Paste!$E7974),MONTH(GL_Paste!$E7974),1))</f>
        <v/>
      </c>
      <c r="C7977">
        <f>IF(GL_Paste!$B7974="","",IF(TRIM(GL_Paste!$M7974)&lt;&gt;"",TRIM(GL_Paste!$M7974),IFERROR(MID(GL_Paste!$I7974,FIND("[",GL_Paste!$I7974)+1,FIND("]",GL_Paste!$I7974)-FIND("[",GL_Paste!$I7974)-1),"")))</f>
        <v/>
      </c>
      <c r="D7977">
        <f>IF(GL_Paste!$B7974="","",IFERROR(INDEX(DeptName,MATCH($C7977,DeptTag,0)),"UNALLOCATED"))</f>
        <v/>
      </c>
      <c r="E7977">
        <f>IF(GL_Paste!$B7974="","",IFERROR(INDEX(AcctCat,MATCH(GL_Paste!$B7974&amp;"",AcctCode,0)),"UNKNOWN"))</f>
        <v/>
      </c>
      <c r="F7977">
        <f>IF(GL_Paste!$B7974="","",IFERROR(INDEX(AcctSub,MATCH(GL_Paste!$B7974&amp;"",AcctCode,0)),"UNKNOWN"))</f>
        <v/>
      </c>
    </row>
    <row r="7978">
      <c r="A7978" s="40">
        <f>IF(GL_Paste!$B7975="","",N(GL_Paste!$H7975)-N(GL_Paste!$G7975))</f>
        <v/>
      </c>
      <c r="B7978" s="43">
        <f>IF(GL_Paste!$B7975="","",DATE(YEAR(GL_Paste!$E7975),MONTH(GL_Paste!$E7975),1))</f>
        <v/>
      </c>
      <c r="C7978">
        <f>IF(GL_Paste!$B7975="","",IF(TRIM(GL_Paste!$M7975)&lt;&gt;"",TRIM(GL_Paste!$M7975),IFERROR(MID(GL_Paste!$I7975,FIND("[",GL_Paste!$I7975)+1,FIND("]",GL_Paste!$I7975)-FIND("[",GL_Paste!$I7975)-1),"")))</f>
        <v/>
      </c>
      <c r="D7978">
        <f>IF(GL_Paste!$B7975="","",IFERROR(INDEX(DeptName,MATCH($C7978,DeptTag,0)),"UNALLOCATED"))</f>
        <v/>
      </c>
      <c r="E7978">
        <f>IF(GL_Paste!$B7975="","",IFERROR(INDEX(AcctCat,MATCH(GL_Paste!$B7975&amp;"",AcctCode,0)),"UNKNOWN"))</f>
        <v/>
      </c>
      <c r="F7978">
        <f>IF(GL_Paste!$B7975="","",IFERROR(INDEX(AcctSub,MATCH(GL_Paste!$B7975&amp;"",AcctCode,0)),"UNKNOWN"))</f>
        <v/>
      </c>
    </row>
    <row r="7979">
      <c r="A7979" s="40">
        <f>IF(GL_Paste!$B7976="","",N(GL_Paste!$H7976)-N(GL_Paste!$G7976))</f>
        <v/>
      </c>
      <c r="B7979" s="43">
        <f>IF(GL_Paste!$B7976="","",DATE(YEAR(GL_Paste!$E7976),MONTH(GL_Paste!$E7976),1))</f>
        <v/>
      </c>
      <c r="C7979">
        <f>IF(GL_Paste!$B7976="","",IF(TRIM(GL_Paste!$M7976)&lt;&gt;"",TRIM(GL_Paste!$M7976),IFERROR(MID(GL_Paste!$I7976,FIND("[",GL_Paste!$I7976)+1,FIND("]",GL_Paste!$I7976)-FIND("[",GL_Paste!$I7976)-1),"")))</f>
        <v/>
      </c>
      <c r="D7979">
        <f>IF(GL_Paste!$B7976="","",IFERROR(INDEX(DeptName,MATCH($C7979,DeptTag,0)),"UNALLOCATED"))</f>
        <v/>
      </c>
      <c r="E7979">
        <f>IF(GL_Paste!$B7976="","",IFERROR(INDEX(AcctCat,MATCH(GL_Paste!$B7976&amp;"",AcctCode,0)),"UNKNOWN"))</f>
        <v/>
      </c>
      <c r="F7979">
        <f>IF(GL_Paste!$B7976="","",IFERROR(INDEX(AcctSub,MATCH(GL_Paste!$B7976&amp;"",AcctCode,0)),"UNKNOWN"))</f>
        <v/>
      </c>
    </row>
    <row r="7980">
      <c r="A7980" s="40">
        <f>IF(GL_Paste!$B7977="","",N(GL_Paste!$H7977)-N(GL_Paste!$G7977))</f>
        <v/>
      </c>
      <c r="B7980" s="43">
        <f>IF(GL_Paste!$B7977="","",DATE(YEAR(GL_Paste!$E7977),MONTH(GL_Paste!$E7977),1))</f>
        <v/>
      </c>
      <c r="C7980">
        <f>IF(GL_Paste!$B7977="","",IF(TRIM(GL_Paste!$M7977)&lt;&gt;"",TRIM(GL_Paste!$M7977),IFERROR(MID(GL_Paste!$I7977,FIND("[",GL_Paste!$I7977)+1,FIND("]",GL_Paste!$I7977)-FIND("[",GL_Paste!$I7977)-1),"")))</f>
        <v/>
      </c>
      <c r="D7980">
        <f>IF(GL_Paste!$B7977="","",IFERROR(INDEX(DeptName,MATCH($C7980,DeptTag,0)),"UNALLOCATED"))</f>
        <v/>
      </c>
      <c r="E7980">
        <f>IF(GL_Paste!$B7977="","",IFERROR(INDEX(AcctCat,MATCH(GL_Paste!$B7977&amp;"",AcctCode,0)),"UNKNOWN"))</f>
        <v/>
      </c>
      <c r="F7980">
        <f>IF(GL_Paste!$B7977="","",IFERROR(INDEX(AcctSub,MATCH(GL_Paste!$B7977&amp;"",AcctCode,0)),"UNKNOWN"))</f>
        <v/>
      </c>
    </row>
    <row r="7981">
      <c r="A7981" s="40">
        <f>IF(GL_Paste!$B7978="","",N(GL_Paste!$H7978)-N(GL_Paste!$G7978))</f>
        <v/>
      </c>
      <c r="B7981" s="43">
        <f>IF(GL_Paste!$B7978="","",DATE(YEAR(GL_Paste!$E7978),MONTH(GL_Paste!$E7978),1))</f>
        <v/>
      </c>
      <c r="C7981">
        <f>IF(GL_Paste!$B7978="","",IF(TRIM(GL_Paste!$M7978)&lt;&gt;"",TRIM(GL_Paste!$M7978),IFERROR(MID(GL_Paste!$I7978,FIND("[",GL_Paste!$I7978)+1,FIND("]",GL_Paste!$I7978)-FIND("[",GL_Paste!$I7978)-1),"")))</f>
        <v/>
      </c>
      <c r="D7981">
        <f>IF(GL_Paste!$B7978="","",IFERROR(INDEX(DeptName,MATCH($C7981,DeptTag,0)),"UNALLOCATED"))</f>
        <v/>
      </c>
      <c r="E7981">
        <f>IF(GL_Paste!$B7978="","",IFERROR(INDEX(AcctCat,MATCH(GL_Paste!$B7978&amp;"",AcctCode,0)),"UNKNOWN"))</f>
        <v/>
      </c>
      <c r="F7981">
        <f>IF(GL_Paste!$B7978="","",IFERROR(INDEX(AcctSub,MATCH(GL_Paste!$B7978&amp;"",AcctCode,0)),"UNKNOWN"))</f>
        <v/>
      </c>
    </row>
    <row r="7982">
      <c r="A7982" s="40">
        <f>IF(GL_Paste!$B7979="","",N(GL_Paste!$H7979)-N(GL_Paste!$G7979))</f>
        <v/>
      </c>
      <c r="B7982" s="43">
        <f>IF(GL_Paste!$B7979="","",DATE(YEAR(GL_Paste!$E7979),MONTH(GL_Paste!$E7979),1))</f>
        <v/>
      </c>
      <c r="C7982">
        <f>IF(GL_Paste!$B7979="","",IF(TRIM(GL_Paste!$M7979)&lt;&gt;"",TRIM(GL_Paste!$M7979),IFERROR(MID(GL_Paste!$I7979,FIND("[",GL_Paste!$I7979)+1,FIND("]",GL_Paste!$I7979)-FIND("[",GL_Paste!$I7979)-1),"")))</f>
        <v/>
      </c>
      <c r="D7982">
        <f>IF(GL_Paste!$B7979="","",IFERROR(INDEX(DeptName,MATCH($C7982,DeptTag,0)),"UNALLOCATED"))</f>
        <v/>
      </c>
      <c r="E7982">
        <f>IF(GL_Paste!$B7979="","",IFERROR(INDEX(AcctCat,MATCH(GL_Paste!$B7979&amp;"",AcctCode,0)),"UNKNOWN"))</f>
        <v/>
      </c>
      <c r="F7982">
        <f>IF(GL_Paste!$B7979="","",IFERROR(INDEX(AcctSub,MATCH(GL_Paste!$B7979&amp;"",AcctCode,0)),"UNKNOWN"))</f>
        <v/>
      </c>
    </row>
    <row r="7983">
      <c r="A7983" s="40">
        <f>IF(GL_Paste!$B7980="","",N(GL_Paste!$H7980)-N(GL_Paste!$G7980))</f>
        <v/>
      </c>
      <c r="B7983" s="43">
        <f>IF(GL_Paste!$B7980="","",DATE(YEAR(GL_Paste!$E7980),MONTH(GL_Paste!$E7980),1))</f>
        <v/>
      </c>
      <c r="C7983">
        <f>IF(GL_Paste!$B7980="","",IF(TRIM(GL_Paste!$M7980)&lt;&gt;"",TRIM(GL_Paste!$M7980),IFERROR(MID(GL_Paste!$I7980,FIND("[",GL_Paste!$I7980)+1,FIND("]",GL_Paste!$I7980)-FIND("[",GL_Paste!$I7980)-1),"")))</f>
        <v/>
      </c>
      <c r="D7983">
        <f>IF(GL_Paste!$B7980="","",IFERROR(INDEX(DeptName,MATCH($C7983,DeptTag,0)),"UNALLOCATED"))</f>
        <v/>
      </c>
      <c r="E7983">
        <f>IF(GL_Paste!$B7980="","",IFERROR(INDEX(AcctCat,MATCH(GL_Paste!$B7980&amp;"",AcctCode,0)),"UNKNOWN"))</f>
        <v/>
      </c>
      <c r="F7983">
        <f>IF(GL_Paste!$B7980="","",IFERROR(INDEX(AcctSub,MATCH(GL_Paste!$B7980&amp;"",AcctCode,0)),"UNKNOWN"))</f>
        <v/>
      </c>
    </row>
    <row r="7984">
      <c r="A7984" s="40">
        <f>IF(GL_Paste!$B7981="","",N(GL_Paste!$H7981)-N(GL_Paste!$G7981))</f>
        <v/>
      </c>
      <c r="B7984" s="43">
        <f>IF(GL_Paste!$B7981="","",DATE(YEAR(GL_Paste!$E7981),MONTH(GL_Paste!$E7981),1))</f>
        <v/>
      </c>
      <c r="C7984">
        <f>IF(GL_Paste!$B7981="","",IF(TRIM(GL_Paste!$M7981)&lt;&gt;"",TRIM(GL_Paste!$M7981),IFERROR(MID(GL_Paste!$I7981,FIND("[",GL_Paste!$I7981)+1,FIND("]",GL_Paste!$I7981)-FIND("[",GL_Paste!$I7981)-1),"")))</f>
        <v/>
      </c>
      <c r="D7984">
        <f>IF(GL_Paste!$B7981="","",IFERROR(INDEX(DeptName,MATCH($C7984,DeptTag,0)),"UNALLOCATED"))</f>
        <v/>
      </c>
      <c r="E7984">
        <f>IF(GL_Paste!$B7981="","",IFERROR(INDEX(AcctCat,MATCH(GL_Paste!$B7981&amp;"",AcctCode,0)),"UNKNOWN"))</f>
        <v/>
      </c>
      <c r="F7984">
        <f>IF(GL_Paste!$B7981="","",IFERROR(INDEX(AcctSub,MATCH(GL_Paste!$B7981&amp;"",AcctCode,0)),"UNKNOWN"))</f>
        <v/>
      </c>
    </row>
    <row r="7985">
      <c r="A7985" s="40">
        <f>IF(GL_Paste!$B7982="","",N(GL_Paste!$H7982)-N(GL_Paste!$G7982))</f>
        <v/>
      </c>
      <c r="B7985" s="43">
        <f>IF(GL_Paste!$B7982="","",DATE(YEAR(GL_Paste!$E7982),MONTH(GL_Paste!$E7982),1))</f>
        <v/>
      </c>
      <c r="C7985">
        <f>IF(GL_Paste!$B7982="","",IF(TRIM(GL_Paste!$M7982)&lt;&gt;"",TRIM(GL_Paste!$M7982),IFERROR(MID(GL_Paste!$I7982,FIND("[",GL_Paste!$I7982)+1,FIND("]",GL_Paste!$I7982)-FIND("[",GL_Paste!$I7982)-1),"")))</f>
        <v/>
      </c>
      <c r="D7985">
        <f>IF(GL_Paste!$B7982="","",IFERROR(INDEX(DeptName,MATCH($C7985,DeptTag,0)),"UNALLOCATED"))</f>
        <v/>
      </c>
      <c r="E7985">
        <f>IF(GL_Paste!$B7982="","",IFERROR(INDEX(AcctCat,MATCH(GL_Paste!$B7982&amp;"",AcctCode,0)),"UNKNOWN"))</f>
        <v/>
      </c>
      <c r="F7985">
        <f>IF(GL_Paste!$B7982="","",IFERROR(INDEX(AcctSub,MATCH(GL_Paste!$B7982&amp;"",AcctCode,0)),"UNKNOWN"))</f>
        <v/>
      </c>
    </row>
    <row r="7986">
      <c r="A7986" s="40">
        <f>IF(GL_Paste!$B7983="","",N(GL_Paste!$H7983)-N(GL_Paste!$G7983))</f>
        <v/>
      </c>
      <c r="B7986" s="43">
        <f>IF(GL_Paste!$B7983="","",DATE(YEAR(GL_Paste!$E7983),MONTH(GL_Paste!$E7983),1))</f>
        <v/>
      </c>
      <c r="C7986">
        <f>IF(GL_Paste!$B7983="","",IF(TRIM(GL_Paste!$M7983)&lt;&gt;"",TRIM(GL_Paste!$M7983),IFERROR(MID(GL_Paste!$I7983,FIND("[",GL_Paste!$I7983)+1,FIND("]",GL_Paste!$I7983)-FIND("[",GL_Paste!$I7983)-1),"")))</f>
        <v/>
      </c>
      <c r="D7986">
        <f>IF(GL_Paste!$B7983="","",IFERROR(INDEX(DeptName,MATCH($C7986,DeptTag,0)),"UNALLOCATED"))</f>
        <v/>
      </c>
      <c r="E7986">
        <f>IF(GL_Paste!$B7983="","",IFERROR(INDEX(AcctCat,MATCH(GL_Paste!$B7983&amp;"",AcctCode,0)),"UNKNOWN"))</f>
        <v/>
      </c>
      <c r="F7986">
        <f>IF(GL_Paste!$B7983="","",IFERROR(INDEX(AcctSub,MATCH(GL_Paste!$B7983&amp;"",AcctCode,0)),"UNKNOWN"))</f>
        <v/>
      </c>
    </row>
    <row r="7987">
      <c r="A7987" s="40">
        <f>IF(GL_Paste!$B7984="","",N(GL_Paste!$H7984)-N(GL_Paste!$G7984))</f>
        <v/>
      </c>
      <c r="B7987" s="43">
        <f>IF(GL_Paste!$B7984="","",DATE(YEAR(GL_Paste!$E7984),MONTH(GL_Paste!$E7984),1))</f>
        <v/>
      </c>
      <c r="C7987">
        <f>IF(GL_Paste!$B7984="","",IF(TRIM(GL_Paste!$M7984)&lt;&gt;"",TRIM(GL_Paste!$M7984),IFERROR(MID(GL_Paste!$I7984,FIND("[",GL_Paste!$I7984)+1,FIND("]",GL_Paste!$I7984)-FIND("[",GL_Paste!$I7984)-1),"")))</f>
        <v/>
      </c>
      <c r="D7987">
        <f>IF(GL_Paste!$B7984="","",IFERROR(INDEX(DeptName,MATCH($C7987,DeptTag,0)),"UNALLOCATED"))</f>
        <v/>
      </c>
      <c r="E7987">
        <f>IF(GL_Paste!$B7984="","",IFERROR(INDEX(AcctCat,MATCH(GL_Paste!$B7984&amp;"",AcctCode,0)),"UNKNOWN"))</f>
        <v/>
      </c>
      <c r="F7987">
        <f>IF(GL_Paste!$B7984="","",IFERROR(INDEX(AcctSub,MATCH(GL_Paste!$B7984&amp;"",AcctCode,0)),"UNKNOWN"))</f>
        <v/>
      </c>
    </row>
    <row r="7988">
      <c r="A7988" s="40">
        <f>IF(GL_Paste!$B7985="","",N(GL_Paste!$H7985)-N(GL_Paste!$G7985))</f>
        <v/>
      </c>
      <c r="B7988" s="43">
        <f>IF(GL_Paste!$B7985="","",DATE(YEAR(GL_Paste!$E7985),MONTH(GL_Paste!$E7985),1))</f>
        <v/>
      </c>
      <c r="C7988">
        <f>IF(GL_Paste!$B7985="","",IF(TRIM(GL_Paste!$M7985)&lt;&gt;"",TRIM(GL_Paste!$M7985),IFERROR(MID(GL_Paste!$I7985,FIND("[",GL_Paste!$I7985)+1,FIND("]",GL_Paste!$I7985)-FIND("[",GL_Paste!$I7985)-1),"")))</f>
        <v/>
      </c>
      <c r="D7988">
        <f>IF(GL_Paste!$B7985="","",IFERROR(INDEX(DeptName,MATCH($C7988,DeptTag,0)),"UNALLOCATED"))</f>
        <v/>
      </c>
      <c r="E7988">
        <f>IF(GL_Paste!$B7985="","",IFERROR(INDEX(AcctCat,MATCH(GL_Paste!$B7985&amp;"",AcctCode,0)),"UNKNOWN"))</f>
        <v/>
      </c>
      <c r="F7988">
        <f>IF(GL_Paste!$B7985="","",IFERROR(INDEX(AcctSub,MATCH(GL_Paste!$B7985&amp;"",AcctCode,0)),"UNKNOWN"))</f>
        <v/>
      </c>
    </row>
    <row r="7989">
      <c r="A7989" s="40">
        <f>IF(GL_Paste!$B7986="","",N(GL_Paste!$H7986)-N(GL_Paste!$G7986))</f>
        <v/>
      </c>
      <c r="B7989" s="43">
        <f>IF(GL_Paste!$B7986="","",DATE(YEAR(GL_Paste!$E7986),MONTH(GL_Paste!$E7986),1))</f>
        <v/>
      </c>
      <c r="C7989">
        <f>IF(GL_Paste!$B7986="","",IF(TRIM(GL_Paste!$M7986)&lt;&gt;"",TRIM(GL_Paste!$M7986),IFERROR(MID(GL_Paste!$I7986,FIND("[",GL_Paste!$I7986)+1,FIND("]",GL_Paste!$I7986)-FIND("[",GL_Paste!$I7986)-1),"")))</f>
        <v/>
      </c>
      <c r="D7989">
        <f>IF(GL_Paste!$B7986="","",IFERROR(INDEX(DeptName,MATCH($C7989,DeptTag,0)),"UNALLOCATED"))</f>
        <v/>
      </c>
      <c r="E7989">
        <f>IF(GL_Paste!$B7986="","",IFERROR(INDEX(AcctCat,MATCH(GL_Paste!$B7986&amp;"",AcctCode,0)),"UNKNOWN"))</f>
        <v/>
      </c>
      <c r="F7989">
        <f>IF(GL_Paste!$B7986="","",IFERROR(INDEX(AcctSub,MATCH(GL_Paste!$B7986&amp;"",AcctCode,0)),"UNKNOWN"))</f>
        <v/>
      </c>
    </row>
    <row r="7990">
      <c r="A7990" s="40">
        <f>IF(GL_Paste!$B7987="","",N(GL_Paste!$H7987)-N(GL_Paste!$G7987))</f>
        <v/>
      </c>
      <c r="B7990" s="43">
        <f>IF(GL_Paste!$B7987="","",DATE(YEAR(GL_Paste!$E7987),MONTH(GL_Paste!$E7987),1))</f>
        <v/>
      </c>
      <c r="C7990">
        <f>IF(GL_Paste!$B7987="","",IF(TRIM(GL_Paste!$M7987)&lt;&gt;"",TRIM(GL_Paste!$M7987),IFERROR(MID(GL_Paste!$I7987,FIND("[",GL_Paste!$I7987)+1,FIND("]",GL_Paste!$I7987)-FIND("[",GL_Paste!$I7987)-1),"")))</f>
        <v/>
      </c>
      <c r="D7990">
        <f>IF(GL_Paste!$B7987="","",IFERROR(INDEX(DeptName,MATCH($C7990,DeptTag,0)),"UNALLOCATED"))</f>
        <v/>
      </c>
      <c r="E7990">
        <f>IF(GL_Paste!$B7987="","",IFERROR(INDEX(AcctCat,MATCH(GL_Paste!$B7987&amp;"",AcctCode,0)),"UNKNOWN"))</f>
        <v/>
      </c>
      <c r="F7990">
        <f>IF(GL_Paste!$B7987="","",IFERROR(INDEX(AcctSub,MATCH(GL_Paste!$B7987&amp;"",AcctCode,0)),"UNKNOWN"))</f>
        <v/>
      </c>
    </row>
    <row r="7991">
      <c r="A7991" s="40">
        <f>IF(GL_Paste!$B7988="","",N(GL_Paste!$H7988)-N(GL_Paste!$G7988))</f>
        <v/>
      </c>
      <c r="B7991" s="43">
        <f>IF(GL_Paste!$B7988="","",DATE(YEAR(GL_Paste!$E7988),MONTH(GL_Paste!$E7988),1))</f>
        <v/>
      </c>
      <c r="C7991">
        <f>IF(GL_Paste!$B7988="","",IF(TRIM(GL_Paste!$M7988)&lt;&gt;"",TRIM(GL_Paste!$M7988),IFERROR(MID(GL_Paste!$I7988,FIND("[",GL_Paste!$I7988)+1,FIND("]",GL_Paste!$I7988)-FIND("[",GL_Paste!$I7988)-1),"")))</f>
        <v/>
      </c>
      <c r="D7991">
        <f>IF(GL_Paste!$B7988="","",IFERROR(INDEX(DeptName,MATCH($C7991,DeptTag,0)),"UNALLOCATED"))</f>
        <v/>
      </c>
      <c r="E7991">
        <f>IF(GL_Paste!$B7988="","",IFERROR(INDEX(AcctCat,MATCH(GL_Paste!$B7988&amp;"",AcctCode,0)),"UNKNOWN"))</f>
        <v/>
      </c>
      <c r="F7991">
        <f>IF(GL_Paste!$B7988="","",IFERROR(INDEX(AcctSub,MATCH(GL_Paste!$B7988&amp;"",AcctCode,0)),"UNKNOWN"))</f>
        <v/>
      </c>
    </row>
    <row r="7992">
      <c r="A7992" s="40">
        <f>IF(GL_Paste!$B7989="","",N(GL_Paste!$H7989)-N(GL_Paste!$G7989))</f>
        <v/>
      </c>
      <c r="B7992" s="43">
        <f>IF(GL_Paste!$B7989="","",DATE(YEAR(GL_Paste!$E7989),MONTH(GL_Paste!$E7989),1))</f>
        <v/>
      </c>
      <c r="C7992">
        <f>IF(GL_Paste!$B7989="","",IF(TRIM(GL_Paste!$M7989)&lt;&gt;"",TRIM(GL_Paste!$M7989),IFERROR(MID(GL_Paste!$I7989,FIND("[",GL_Paste!$I7989)+1,FIND("]",GL_Paste!$I7989)-FIND("[",GL_Paste!$I7989)-1),"")))</f>
        <v/>
      </c>
      <c r="D7992">
        <f>IF(GL_Paste!$B7989="","",IFERROR(INDEX(DeptName,MATCH($C7992,DeptTag,0)),"UNALLOCATED"))</f>
        <v/>
      </c>
      <c r="E7992">
        <f>IF(GL_Paste!$B7989="","",IFERROR(INDEX(AcctCat,MATCH(GL_Paste!$B7989&amp;"",AcctCode,0)),"UNKNOWN"))</f>
        <v/>
      </c>
      <c r="F7992">
        <f>IF(GL_Paste!$B7989="","",IFERROR(INDEX(AcctSub,MATCH(GL_Paste!$B7989&amp;"",AcctCode,0)),"UNKNOWN"))</f>
        <v/>
      </c>
    </row>
    <row r="7993">
      <c r="A7993" s="40">
        <f>IF(GL_Paste!$B7990="","",N(GL_Paste!$H7990)-N(GL_Paste!$G7990))</f>
        <v/>
      </c>
      <c r="B7993" s="43">
        <f>IF(GL_Paste!$B7990="","",DATE(YEAR(GL_Paste!$E7990),MONTH(GL_Paste!$E7990),1))</f>
        <v/>
      </c>
      <c r="C7993">
        <f>IF(GL_Paste!$B7990="","",IF(TRIM(GL_Paste!$M7990)&lt;&gt;"",TRIM(GL_Paste!$M7990),IFERROR(MID(GL_Paste!$I7990,FIND("[",GL_Paste!$I7990)+1,FIND("]",GL_Paste!$I7990)-FIND("[",GL_Paste!$I7990)-1),"")))</f>
        <v/>
      </c>
      <c r="D7993">
        <f>IF(GL_Paste!$B7990="","",IFERROR(INDEX(DeptName,MATCH($C7993,DeptTag,0)),"UNALLOCATED"))</f>
        <v/>
      </c>
      <c r="E7993">
        <f>IF(GL_Paste!$B7990="","",IFERROR(INDEX(AcctCat,MATCH(GL_Paste!$B7990&amp;"",AcctCode,0)),"UNKNOWN"))</f>
        <v/>
      </c>
      <c r="F7993">
        <f>IF(GL_Paste!$B7990="","",IFERROR(INDEX(AcctSub,MATCH(GL_Paste!$B7990&amp;"",AcctCode,0)),"UNKNOWN"))</f>
        <v/>
      </c>
    </row>
    <row r="7994">
      <c r="A7994" s="40">
        <f>IF(GL_Paste!$B7991="","",N(GL_Paste!$H7991)-N(GL_Paste!$G7991))</f>
        <v/>
      </c>
      <c r="B7994" s="43">
        <f>IF(GL_Paste!$B7991="","",DATE(YEAR(GL_Paste!$E7991),MONTH(GL_Paste!$E7991),1))</f>
        <v/>
      </c>
      <c r="C7994">
        <f>IF(GL_Paste!$B7991="","",IF(TRIM(GL_Paste!$M7991)&lt;&gt;"",TRIM(GL_Paste!$M7991),IFERROR(MID(GL_Paste!$I7991,FIND("[",GL_Paste!$I7991)+1,FIND("]",GL_Paste!$I7991)-FIND("[",GL_Paste!$I7991)-1),"")))</f>
        <v/>
      </c>
      <c r="D7994">
        <f>IF(GL_Paste!$B7991="","",IFERROR(INDEX(DeptName,MATCH($C7994,DeptTag,0)),"UNALLOCATED"))</f>
        <v/>
      </c>
      <c r="E7994">
        <f>IF(GL_Paste!$B7991="","",IFERROR(INDEX(AcctCat,MATCH(GL_Paste!$B7991&amp;"",AcctCode,0)),"UNKNOWN"))</f>
        <v/>
      </c>
      <c r="F7994">
        <f>IF(GL_Paste!$B7991="","",IFERROR(INDEX(AcctSub,MATCH(GL_Paste!$B7991&amp;"",AcctCode,0)),"UNKNOWN"))</f>
        <v/>
      </c>
    </row>
    <row r="7995">
      <c r="A7995" s="40">
        <f>IF(GL_Paste!$B7992="","",N(GL_Paste!$H7992)-N(GL_Paste!$G7992))</f>
        <v/>
      </c>
      <c r="B7995" s="43">
        <f>IF(GL_Paste!$B7992="","",DATE(YEAR(GL_Paste!$E7992),MONTH(GL_Paste!$E7992),1))</f>
        <v/>
      </c>
      <c r="C7995">
        <f>IF(GL_Paste!$B7992="","",IF(TRIM(GL_Paste!$M7992)&lt;&gt;"",TRIM(GL_Paste!$M7992),IFERROR(MID(GL_Paste!$I7992,FIND("[",GL_Paste!$I7992)+1,FIND("]",GL_Paste!$I7992)-FIND("[",GL_Paste!$I7992)-1),"")))</f>
        <v/>
      </c>
      <c r="D7995">
        <f>IF(GL_Paste!$B7992="","",IFERROR(INDEX(DeptName,MATCH($C7995,DeptTag,0)),"UNALLOCATED"))</f>
        <v/>
      </c>
      <c r="E7995">
        <f>IF(GL_Paste!$B7992="","",IFERROR(INDEX(AcctCat,MATCH(GL_Paste!$B7992&amp;"",AcctCode,0)),"UNKNOWN"))</f>
        <v/>
      </c>
      <c r="F7995">
        <f>IF(GL_Paste!$B7992="","",IFERROR(INDEX(AcctSub,MATCH(GL_Paste!$B7992&amp;"",AcctCode,0)),"UNKNOWN"))</f>
        <v/>
      </c>
    </row>
    <row r="7996">
      <c r="A7996" s="40">
        <f>IF(GL_Paste!$B7993="","",N(GL_Paste!$H7993)-N(GL_Paste!$G7993))</f>
        <v/>
      </c>
      <c r="B7996" s="43">
        <f>IF(GL_Paste!$B7993="","",DATE(YEAR(GL_Paste!$E7993),MONTH(GL_Paste!$E7993),1))</f>
        <v/>
      </c>
      <c r="C7996">
        <f>IF(GL_Paste!$B7993="","",IF(TRIM(GL_Paste!$M7993)&lt;&gt;"",TRIM(GL_Paste!$M7993),IFERROR(MID(GL_Paste!$I7993,FIND("[",GL_Paste!$I7993)+1,FIND("]",GL_Paste!$I7993)-FIND("[",GL_Paste!$I7993)-1),"")))</f>
        <v/>
      </c>
      <c r="D7996">
        <f>IF(GL_Paste!$B7993="","",IFERROR(INDEX(DeptName,MATCH($C7996,DeptTag,0)),"UNALLOCATED"))</f>
        <v/>
      </c>
      <c r="E7996">
        <f>IF(GL_Paste!$B7993="","",IFERROR(INDEX(AcctCat,MATCH(GL_Paste!$B7993&amp;"",AcctCode,0)),"UNKNOWN"))</f>
        <v/>
      </c>
      <c r="F7996">
        <f>IF(GL_Paste!$B7993="","",IFERROR(INDEX(AcctSub,MATCH(GL_Paste!$B7993&amp;"",AcctCode,0)),"UNKNOWN"))</f>
        <v/>
      </c>
    </row>
    <row r="7997">
      <c r="A7997" s="40">
        <f>IF(GL_Paste!$B7994="","",N(GL_Paste!$H7994)-N(GL_Paste!$G7994))</f>
        <v/>
      </c>
      <c r="B7997" s="43">
        <f>IF(GL_Paste!$B7994="","",DATE(YEAR(GL_Paste!$E7994),MONTH(GL_Paste!$E7994),1))</f>
        <v/>
      </c>
      <c r="C7997">
        <f>IF(GL_Paste!$B7994="","",IF(TRIM(GL_Paste!$M7994)&lt;&gt;"",TRIM(GL_Paste!$M7994),IFERROR(MID(GL_Paste!$I7994,FIND("[",GL_Paste!$I7994)+1,FIND("]",GL_Paste!$I7994)-FIND("[",GL_Paste!$I7994)-1),"")))</f>
        <v/>
      </c>
      <c r="D7997">
        <f>IF(GL_Paste!$B7994="","",IFERROR(INDEX(DeptName,MATCH($C7997,DeptTag,0)),"UNALLOCATED"))</f>
        <v/>
      </c>
      <c r="E7997">
        <f>IF(GL_Paste!$B7994="","",IFERROR(INDEX(AcctCat,MATCH(GL_Paste!$B7994&amp;"",AcctCode,0)),"UNKNOWN"))</f>
        <v/>
      </c>
      <c r="F7997">
        <f>IF(GL_Paste!$B7994="","",IFERROR(INDEX(AcctSub,MATCH(GL_Paste!$B7994&amp;"",AcctCode,0)),"UNKNOWN"))</f>
        <v/>
      </c>
    </row>
    <row r="7998">
      <c r="A7998" s="40">
        <f>IF(GL_Paste!$B7995="","",N(GL_Paste!$H7995)-N(GL_Paste!$G7995))</f>
        <v/>
      </c>
      <c r="B7998" s="43">
        <f>IF(GL_Paste!$B7995="","",DATE(YEAR(GL_Paste!$E7995),MONTH(GL_Paste!$E7995),1))</f>
        <v/>
      </c>
      <c r="C7998">
        <f>IF(GL_Paste!$B7995="","",IF(TRIM(GL_Paste!$M7995)&lt;&gt;"",TRIM(GL_Paste!$M7995),IFERROR(MID(GL_Paste!$I7995,FIND("[",GL_Paste!$I7995)+1,FIND("]",GL_Paste!$I7995)-FIND("[",GL_Paste!$I7995)-1),"")))</f>
        <v/>
      </c>
      <c r="D7998">
        <f>IF(GL_Paste!$B7995="","",IFERROR(INDEX(DeptName,MATCH($C7998,DeptTag,0)),"UNALLOCATED"))</f>
        <v/>
      </c>
      <c r="E7998">
        <f>IF(GL_Paste!$B7995="","",IFERROR(INDEX(AcctCat,MATCH(GL_Paste!$B7995&amp;"",AcctCode,0)),"UNKNOWN"))</f>
        <v/>
      </c>
      <c r="F7998">
        <f>IF(GL_Paste!$B7995="","",IFERROR(INDEX(AcctSub,MATCH(GL_Paste!$B7995&amp;"",AcctCode,0)),"UNKNOWN"))</f>
        <v/>
      </c>
    </row>
    <row r="7999">
      <c r="A7999" s="40">
        <f>IF(GL_Paste!$B7996="","",N(GL_Paste!$H7996)-N(GL_Paste!$G7996))</f>
        <v/>
      </c>
      <c r="B7999" s="43">
        <f>IF(GL_Paste!$B7996="","",DATE(YEAR(GL_Paste!$E7996),MONTH(GL_Paste!$E7996),1))</f>
        <v/>
      </c>
      <c r="C7999">
        <f>IF(GL_Paste!$B7996="","",IF(TRIM(GL_Paste!$M7996)&lt;&gt;"",TRIM(GL_Paste!$M7996),IFERROR(MID(GL_Paste!$I7996,FIND("[",GL_Paste!$I7996)+1,FIND("]",GL_Paste!$I7996)-FIND("[",GL_Paste!$I7996)-1),"")))</f>
        <v/>
      </c>
      <c r="D7999">
        <f>IF(GL_Paste!$B7996="","",IFERROR(INDEX(DeptName,MATCH($C7999,DeptTag,0)),"UNALLOCATED"))</f>
        <v/>
      </c>
      <c r="E7999">
        <f>IF(GL_Paste!$B7996="","",IFERROR(INDEX(AcctCat,MATCH(GL_Paste!$B7996&amp;"",AcctCode,0)),"UNKNOWN"))</f>
        <v/>
      </c>
      <c r="F7999">
        <f>IF(GL_Paste!$B7996="","",IFERROR(INDEX(AcctSub,MATCH(GL_Paste!$B7996&amp;"",AcctCode,0)),"UNKNOWN"))</f>
        <v/>
      </c>
    </row>
    <row r="8000">
      <c r="A8000" s="40">
        <f>IF(GL_Paste!$B7997="","",N(GL_Paste!$H7997)-N(GL_Paste!$G7997))</f>
        <v/>
      </c>
      <c r="B8000" s="43">
        <f>IF(GL_Paste!$B7997="","",DATE(YEAR(GL_Paste!$E7997),MONTH(GL_Paste!$E7997),1))</f>
        <v/>
      </c>
      <c r="C8000">
        <f>IF(GL_Paste!$B7997="","",IF(TRIM(GL_Paste!$M7997)&lt;&gt;"",TRIM(GL_Paste!$M7997),IFERROR(MID(GL_Paste!$I7997,FIND("[",GL_Paste!$I7997)+1,FIND("]",GL_Paste!$I7997)-FIND("[",GL_Paste!$I7997)-1),"")))</f>
        <v/>
      </c>
      <c r="D8000">
        <f>IF(GL_Paste!$B7997="","",IFERROR(INDEX(DeptName,MATCH($C8000,DeptTag,0)),"UNALLOCATED"))</f>
        <v/>
      </c>
      <c r="E8000">
        <f>IF(GL_Paste!$B7997="","",IFERROR(INDEX(AcctCat,MATCH(GL_Paste!$B7997&amp;"",AcctCode,0)),"UNKNOWN"))</f>
        <v/>
      </c>
      <c r="F8000">
        <f>IF(GL_Paste!$B7997="","",IFERROR(INDEX(AcctSub,MATCH(GL_Paste!$B7997&amp;"",AcctCode,0)),"UNKNOWN"))</f>
        <v/>
      </c>
    </row>
    <row r="8001">
      <c r="A8001" s="40">
        <f>IF(GL_Paste!$B7998="","",N(GL_Paste!$H7998)-N(GL_Paste!$G7998))</f>
        <v/>
      </c>
      <c r="B8001" s="43">
        <f>IF(GL_Paste!$B7998="","",DATE(YEAR(GL_Paste!$E7998),MONTH(GL_Paste!$E7998),1))</f>
        <v/>
      </c>
      <c r="C8001">
        <f>IF(GL_Paste!$B7998="","",IF(TRIM(GL_Paste!$M7998)&lt;&gt;"",TRIM(GL_Paste!$M7998),IFERROR(MID(GL_Paste!$I7998,FIND("[",GL_Paste!$I7998)+1,FIND("]",GL_Paste!$I7998)-FIND("[",GL_Paste!$I7998)-1),"")))</f>
        <v/>
      </c>
      <c r="D8001">
        <f>IF(GL_Paste!$B7998="","",IFERROR(INDEX(DeptName,MATCH($C8001,DeptTag,0)),"UNALLOCATED"))</f>
        <v/>
      </c>
      <c r="E8001">
        <f>IF(GL_Paste!$B7998="","",IFERROR(INDEX(AcctCat,MATCH(GL_Paste!$B7998&amp;"",AcctCode,0)),"UNKNOWN"))</f>
        <v/>
      </c>
      <c r="F8001">
        <f>IF(GL_Paste!$B7998="","",IFERROR(INDEX(AcctSub,MATCH(GL_Paste!$B7998&amp;"",AcctCode,0)),"UNKNOWN"))</f>
        <v/>
      </c>
    </row>
    <row r="8002">
      <c r="A8002" s="40">
        <f>IF(GL_Paste!$B7999="","",N(GL_Paste!$H7999)-N(GL_Paste!$G7999))</f>
        <v/>
      </c>
      <c r="B8002" s="43">
        <f>IF(GL_Paste!$B7999="","",DATE(YEAR(GL_Paste!$E7999),MONTH(GL_Paste!$E7999),1))</f>
        <v/>
      </c>
      <c r="C8002">
        <f>IF(GL_Paste!$B7999="","",IF(TRIM(GL_Paste!$M7999)&lt;&gt;"",TRIM(GL_Paste!$M7999),IFERROR(MID(GL_Paste!$I7999,FIND("[",GL_Paste!$I7999)+1,FIND("]",GL_Paste!$I7999)-FIND("[",GL_Paste!$I7999)-1),"")))</f>
        <v/>
      </c>
      <c r="D8002">
        <f>IF(GL_Paste!$B7999="","",IFERROR(INDEX(DeptName,MATCH($C8002,DeptTag,0)),"UNALLOCATED"))</f>
        <v/>
      </c>
      <c r="E8002">
        <f>IF(GL_Paste!$B7999="","",IFERROR(INDEX(AcctCat,MATCH(GL_Paste!$B7999&amp;"",AcctCode,0)),"UNKNOWN"))</f>
        <v/>
      </c>
      <c r="F8002">
        <f>IF(GL_Paste!$B7999="","",IFERROR(INDEX(AcctSub,MATCH(GL_Paste!$B7999&amp;"",AcctCode,0)),"UNKNOWN"))</f>
        <v/>
      </c>
    </row>
    <row r="8003">
      <c r="A8003" s="40">
        <f>IF(GL_Paste!$B8000="","",N(GL_Paste!$H8000)-N(GL_Paste!$G8000))</f>
        <v/>
      </c>
      <c r="B8003" s="43">
        <f>IF(GL_Paste!$B8000="","",DATE(YEAR(GL_Paste!$E8000),MONTH(GL_Paste!$E8000),1))</f>
        <v/>
      </c>
      <c r="C8003">
        <f>IF(GL_Paste!$B8000="","",IF(TRIM(GL_Paste!$M8000)&lt;&gt;"",TRIM(GL_Paste!$M8000),IFERROR(MID(GL_Paste!$I8000,FIND("[",GL_Paste!$I8000)+1,FIND("]",GL_Paste!$I8000)-FIND("[",GL_Paste!$I8000)-1),"")))</f>
        <v/>
      </c>
      <c r="D8003">
        <f>IF(GL_Paste!$B8000="","",IFERROR(INDEX(DeptName,MATCH($C8003,DeptTag,0)),"UNALLOCATED"))</f>
        <v/>
      </c>
      <c r="E8003">
        <f>IF(GL_Paste!$B8000="","",IFERROR(INDEX(AcctCat,MATCH(GL_Paste!$B8000&amp;"",AcctCode,0)),"UNKNOWN"))</f>
        <v/>
      </c>
      <c r="F8003">
        <f>IF(GL_Paste!$B8000="","",IFERROR(INDEX(AcctSub,MATCH(GL_Paste!$B8000&amp;"",AcctCode,0)),"UNKNOWN"))</f>
        <v/>
      </c>
    </row>
    <row r="8004">
      <c r="A8004" s="40">
        <f>IF(GL_Paste!$B8001="","",N(GL_Paste!$H8001)-N(GL_Paste!$G8001))</f>
        <v/>
      </c>
      <c r="B8004" s="43">
        <f>IF(GL_Paste!$B8001="","",DATE(YEAR(GL_Paste!$E8001),MONTH(GL_Paste!$E8001),1))</f>
        <v/>
      </c>
      <c r="C8004">
        <f>IF(GL_Paste!$B8001="","",IF(TRIM(GL_Paste!$M8001)&lt;&gt;"",TRIM(GL_Paste!$M8001),IFERROR(MID(GL_Paste!$I8001,FIND("[",GL_Paste!$I8001)+1,FIND("]",GL_Paste!$I8001)-FIND("[",GL_Paste!$I8001)-1),"")))</f>
        <v/>
      </c>
      <c r="D8004">
        <f>IF(GL_Paste!$B8001="","",IFERROR(INDEX(DeptName,MATCH($C8004,DeptTag,0)),"UNALLOCATED"))</f>
        <v/>
      </c>
      <c r="E8004">
        <f>IF(GL_Paste!$B8001="","",IFERROR(INDEX(AcctCat,MATCH(GL_Paste!$B8001&amp;"",AcctCode,0)),"UNKNOWN"))</f>
        <v/>
      </c>
      <c r="F8004">
        <f>IF(GL_Paste!$B8001="","",IFERROR(INDEX(AcctSub,MATCH(GL_Paste!$B8001&amp;"",AcctCode,0)),"UNKNOWN"))</f>
        <v/>
      </c>
    </row>
    <row r="8005">
      <c r="A8005" s="40">
        <f>IF(GL_Paste!$B8002="","",N(GL_Paste!$H8002)-N(GL_Paste!$G8002))</f>
        <v/>
      </c>
      <c r="B8005" s="43">
        <f>IF(GL_Paste!$B8002="","",DATE(YEAR(GL_Paste!$E8002),MONTH(GL_Paste!$E8002),1))</f>
        <v/>
      </c>
      <c r="C8005">
        <f>IF(GL_Paste!$B8002="","",IF(TRIM(GL_Paste!$M8002)&lt;&gt;"",TRIM(GL_Paste!$M8002),IFERROR(MID(GL_Paste!$I8002,FIND("[",GL_Paste!$I8002)+1,FIND("]",GL_Paste!$I8002)-FIND("[",GL_Paste!$I8002)-1),"")))</f>
        <v/>
      </c>
      <c r="D8005">
        <f>IF(GL_Paste!$B8002="","",IFERROR(INDEX(DeptName,MATCH($C8005,DeptTag,0)),"UNALLOCATED"))</f>
        <v/>
      </c>
      <c r="E8005">
        <f>IF(GL_Paste!$B8002="","",IFERROR(INDEX(AcctCat,MATCH(GL_Paste!$B8002&amp;"",AcctCode,0)),"UNKNOWN"))</f>
        <v/>
      </c>
      <c r="F8005">
        <f>IF(GL_Paste!$B8002="","",IFERROR(INDEX(AcctSub,MATCH(GL_Paste!$B8002&amp;"",AcctCode,0)),"UNKNOWN"))</f>
        <v/>
      </c>
    </row>
    <row r="8006">
      <c r="A8006" s="40">
        <f>IF(GL_Paste!$B8003="","",N(GL_Paste!$H8003)-N(GL_Paste!$G8003))</f>
        <v/>
      </c>
      <c r="B8006" s="43">
        <f>IF(GL_Paste!$B8003="","",DATE(YEAR(GL_Paste!$E8003),MONTH(GL_Paste!$E8003),1))</f>
        <v/>
      </c>
      <c r="C8006">
        <f>IF(GL_Paste!$B8003="","",IF(TRIM(GL_Paste!$M8003)&lt;&gt;"",TRIM(GL_Paste!$M8003),IFERROR(MID(GL_Paste!$I8003,FIND("[",GL_Paste!$I8003)+1,FIND("]",GL_Paste!$I8003)-FIND("[",GL_Paste!$I8003)-1),"")))</f>
        <v/>
      </c>
      <c r="D8006">
        <f>IF(GL_Paste!$B8003="","",IFERROR(INDEX(DeptName,MATCH($C8006,DeptTag,0)),"UNALLOCATED"))</f>
        <v/>
      </c>
      <c r="E8006">
        <f>IF(GL_Paste!$B8003="","",IFERROR(INDEX(AcctCat,MATCH(GL_Paste!$B8003&amp;"",AcctCode,0)),"UNKNOWN"))</f>
        <v/>
      </c>
      <c r="F8006">
        <f>IF(GL_Paste!$B8003="","",IFERROR(INDEX(AcctSub,MATCH(GL_Paste!$B8003&amp;"",AcctCode,0)),"UNKNOWN"))</f>
        <v/>
      </c>
    </row>
    <row r="8007">
      <c r="A8007" s="40">
        <f>IF(GL_Paste!$B8004="","",N(GL_Paste!$H8004)-N(GL_Paste!$G8004))</f>
        <v/>
      </c>
      <c r="B8007" s="43">
        <f>IF(GL_Paste!$B8004="","",DATE(YEAR(GL_Paste!$E8004),MONTH(GL_Paste!$E8004),1))</f>
        <v/>
      </c>
      <c r="C8007">
        <f>IF(GL_Paste!$B8004="","",IF(TRIM(GL_Paste!$M8004)&lt;&gt;"",TRIM(GL_Paste!$M8004),IFERROR(MID(GL_Paste!$I8004,FIND("[",GL_Paste!$I8004)+1,FIND("]",GL_Paste!$I8004)-FIND("[",GL_Paste!$I8004)-1),"")))</f>
        <v/>
      </c>
      <c r="D8007">
        <f>IF(GL_Paste!$B8004="","",IFERROR(INDEX(DeptName,MATCH($C8007,DeptTag,0)),"UNALLOCATED"))</f>
        <v/>
      </c>
      <c r="E8007">
        <f>IF(GL_Paste!$B8004="","",IFERROR(INDEX(AcctCat,MATCH(GL_Paste!$B8004&amp;"",AcctCode,0)),"UNKNOWN"))</f>
        <v/>
      </c>
      <c r="F8007">
        <f>IF(GL_Paste!$B8004="","",IFERROR(INDEX(AcctSub,MATCH(GL_Paste!$B8004&amp;"",AcctCode,0)),"UNKNOWN"))</f>
        <v/>
      </c>
    </row>
    <row r="8008">
      <c r="A8008" s="40">
        <f>IF(GL_Paste!$B8005="","",N(GL_Paste!$H8005)-N(GL_Paste!$G8005))</f>
        <v/>
      </c>
      <c r="B8008" s="43">
        <f>IF(GL_Paste!$B8005="","",DATE(YEAR(GL_Paste!$E8005),MONTH(GL_Paste!$E8005),1))</f>
        <v/>
      </c>
      <c r="C8008">
        <f>IF(GL_Paste!$B8005="","",IF(TRIM(GL_Paste!$M8005)&lt;&gt;"",TRIM(GL_Paste!$M8005),IFERROR(MID(GL_Paste!$I8005,FIND("[",GL_Paste!$I8005)+1,FIND("]",GL_Paste!$I8005)-FIND("[",GL_Paste!$I8005)-1),"")))</f>
        <v/>
      </c>
      <c r="D8008">
        <f>IF(GL_Paste!$B8005="","",IFERROR(INDEX(DeptName,MATCH($C8008,DeptTag,0)),"UNALLOCATED"))</f>
        <v/>
      </c>
      <c r="E8008">
        <f>IF(GL_Paste!$B8005="","",IFERROR(INDEX(AcctCat,MATCH(GL_Paste!$B8005&amp;"",AcctCode,0)),"UNKNOWN"))</f>
        <v/>
      </c>
      <c r="F8008">
        <f>IF(GL_Paste!$B8005="","",IFERROR(INDEX(AcctSub,MATCH(GL_Paste!$B8005&amp;"",AcctCode,0)),"UNKNOWN"))</f>
        <v/>
      </c>
    </row>
    <row r="8009">
      <c r="A8009" s="40">
        <f>IF(GL_Paste!$B8006="","",N(GL_Paste!$H8006)-N(GL_Paste!$G8006))</f>
        <v/>
      </c>
      <c r="B8009" s="43">
        <f>IF(GL_Paste!$B8006="","",DATE(YEAR(GL_Paste!$E8006),MONTH(GL_Paste!$E8006),1))</f>
        <v/>
      </c>
      <c r="C8009">
        <f>IF(GL_Paste!$B8006="","",IF(TRIM(GL_Paste!$M8006)&lt;&gt;"",TRIM(GL_Paste!$M8006),IFERROR(MID(GL_Paste!$I8006,FIND("[",GL_Paste!$I8006)+1,FIND("]",GL_Paste!$I8006)-FIND("[",GL_Paste!$I8006)-1),"")))</f>
        <v/>
      </c>
      <c r="D8009">
        <f>IF(GL_Paste!$B8006="","",IFERROR(INDEX(DeptName,MATCH($C8009,DeptTag,0)),"UNALLOCATED"))</f>
        <v/>
      </c>
      <c r="E8009">
        <f>IF(GL_Paste!$B8006="","",IFERROR(INDEX(AcctCat,MATCH(GL_Paste!$B8006&amp;"",AcctCode,0)),"UNKNOWN"))</f>
        <v/>
      </c>
      <c r="F8009">
        <f>IF(GL_Paste!$B8006="","",IFERROR(INDEX(AcctSub,MATCH(GL_Paste!$B8006&amp;"",AcctCode,0)),"UNKNOWN"))</f>
        <v/>
      </c>
    </row>
    <row r="8010">
      <c r="A8010" s="40">
        <f>IF(GL_Paste!$B8007="","",N(GL_Paste!$H8007)-N(GL_Paste!$G8007))</f>
        <v/>
      </c>
      <c r="B8010" s="43">
        <f>IF(GL_Paste!$B8007="","",DATE(YEAR(GL_Paste!$E8007),MONTH(GL_Paste!$E8007),1))</f>
        <v/>
      </c>
      <c r="C8010">
        <f>IF(GL_Paste!$B8007="","",IF(TRIM(GL_Paste!$M8007)&lt;&gt;"",TRIM(GL_Paste!$M8007),IFERROR(MID(GL_Paste!$I8007,FIND("[",GL_Paste!$I8007)+1,FIND("]",GL_Paste!$I8007)-FIND("[",GL_Paste!$I8007)-1),"")))</f>
        <v/>
      </c>
      <c r="D8010">
        <f>IF(GL_Paste!$B8007="","",IFERROR(INDEX(DeptName,MATCH($C8010,DeptTag,0)),"UNALLOCATED"))</f>
        <v/>
      </c>
      <c r="E8010">
        <f>IF(GL_Paste!$B8007="","",IFERROR(INDEX(AcctCat,MATCH(GL_Paste!$B8007&amp;"",AcctCode,0)),"UNKNOWN"))</f>
        <v/>
      </c>
      <c r="F8010">
        <f>IF(GL_Paste!$B8007="","",IFERROR(INDEX(AcctSub,MATCH(GL_Paste!$B8007&amp;"",AcctCode,0)),"UNKNOWN"))</f>
        <v/>
      </c>
    </row>
    <row r="8011">
      <c r="A8011" s="40">
        <f>IF(GL_Paste!$B8008="","",N(GL_Paste!$H8008)-N(GL_Paste!$G8008))</f>
        <v/>
      </c>
      <c r="B8011" s="43">
        <f>IF(GL_Paste!$B8008="","",DATE(YEAR(GL_Paste!$E8008),MONTH(GL_Paste!$E8008),1))</f>
        <v/>
      </c>
      <c r="C8011">
        <f>IF(GL_Paste!$B8008="","",IF(TRIM(GL_Paste!$M8008)&lt;&gt;"",TRIM(GL_Paste!$M8008),IFERROR(MID(GL_Paste!$I8008,FIND("[",GL_Paste!$I8008)+1,FIND("]",GL_Paste!$I8008)-FIND("[",GL_Paste!$I8008)-1),"")))</f>
        <v/>
      </c>
      <c r="D8011">
        <f>IF(GL_Paste!$B8008="","",IFERROR(INDEX(DeptName,MATCH($C8011,DeptTag,0)),"UNALLOCATED"))</f>
        <v/>
      </c>
      <c r="E8011">
        <f>IF(GL_Paste!$B8008="","",IFERROR(INDEX(AcctCat,MATCH(GL_Paste!$B8008&amp;"",AcctCode,0)),"UNKNOWN"))</f>
        <v/>
      </c>
      <c r="F8011">
        <f>IF(GL_Paste!$B8008="","",IFERROR(INDEX(AcctSub,MATCH(GL_Paste!$B8008&amp;"",AcctCode,0)),"UNKNOWN"))</f>
        <v/>
      </c>
    </row>
    <row r="8012">
      <c r="A8012" s="40">
        <f>IF(GL_Paste!$B8009="","",N(GL_Paste!$H8009)-N(GL_Paste!$G8009))</f>
        <v/>
      </c>
      <c r="B8012" s="43">
        <f>IF(GL_Paste!$B8009="","",DATE(YEAR(GL_Paste!$E8009),MONTH(GL_Paste!$E8009),1))</f>
        <v/>
      </c>
      <c r="C8012">
        <f>IF(GL_Paste!$B8009="","",IF(TRIM(GL_Paste!$M8009)&lt;&gt;"",TRIM(GL_Paste!$M8009),IFERROR(MID(GL_Paste!$I8009,FIND("[",GL_Paste!$I8009)+1,FIND("]",GL_Paste!$I8009)-FIND("[",GL_Paste!$I8009)-1),"")))</f>
        <v/>
      </c>
      <c r="D8012">
        <f>IF(GL_Paste!$B8009="","",IFERROR(INDEX(DeptName,MATCH($C8012,DeptTag,0)),"UNALLOCATED"))</f>
        <v/>
      </c>
      <c r="E8012">
        <f>IF(GL_Paste!$B8009="","",IFERROR(INDEX(AcctCat,MATCH(GL_Paste!$B8009&amp;"",AcctCode,0)),"UNKNOWN"))</f>
        <v/>
      </c>
      <c r="F8012">
        <f>IF(GL_Paste!$B8009="","",IFERROR(INDEX(AcctSub,MATCH(GL_Paste!$B8009&amp;"",AcctCode,0)),"UNKNOWN"))</f>
        <v/>
      </c>
    </row>
    <row r="8013">
      <c r="A8013" s="40">
        <f>IF(GL_Paste!$B8010="","",N(GL_Paste!$H8010)-N(GL_Paste!$G8010))</f>
        <v/>
      </c>
      <c r="B8013" s="43">
        <f>IF(GL_Paste!$B8010="","",DATE(YEAR(GL_Paste!$E8010),MONTH(GL_Paste!$E8010),1))</f>
        <v/>
      </c>
      <c r="C8013">
        <f>IF(GL_Paste!$B8010="","",IF(TRIM(GL_Paste!$M8010)&lt;&gt;"",TRIM(GL_Paste!$M8010),IFERROR(MID(GL_Paste!$I8010,FIND("[",GL_Paste!$I8010)+1,FIND("]",GL_Paste!$I8010)-FIND("[",GL_Paste!$I8010)-1),"")))</f>
        <v/>
      </c>
      <c r="D8013">
        <f>IF(GL_Paste!$B8010="","",IFERROR(INDEX(DeptName,MATCH($C8013,DeptTag,0)),"UNALLOCATED"))</f>
        <v/>
      </c>
      <c r="E8013">
        <f>IF(GL_Paste!$B8010="","",IFERROR(INDEX(AcctCat,MATCH(GL_Paste!$B8010&amp;"",AcctCode,0)),"UNKNOWN"))</f>
        <v/>
      </c>
      <c r="F8013">
        <f>IF(GL_Paste!$B8010="","",IFERROR(INDEX(AcctSub,MATCH(GL_Paste!$B8010&amp;"",AcctCode,0)),"UNKNOWN"))</f>
        <v/>
      </c>
    </row>
    <row r="8014">
      <c r="A8014" s="40">
        <f>IF(GL_Paste!$B8011="","",N(GL_Paste!$H8011)-N(GL_Paste!$G8011))</f>
        <v/>
      </c>
      <c r="B8014" s="43">
        <f>IF(GL_Paste!$B8011="","",DATE(YEAR(GL_Paste!$E8011),MONTH(GL_Paste!$E8011),1))</f>
        <v/>
      </c>
      <c r="C8014">
        <f>IF(GL_Paste!$B8011="","",IF(TRIM(GL_Paste!$M8011)&lt;&gt;"",TRIM(GL_Paste!$M8011),IFERROR(MID(GL_Paste!$I8011,FIND("[",GL_Paste!$I8011)+1,FIND("]",GL_Paste!$I8011)-FIND("[",GL_Paste!$I8011)-1),"")))</f>
        <v/>
      </c>
      <c r="D8014">
        <f>IF(GL_Paste!$B8011="","",IFERROR(INDEX(DeptName,MATCH($C8014,DeptTag,0)),"UNALLOCATED"))</f>
        <v/>
      </c>
      <c r="E8014">
        <f>IF(GL_Paste!$B8011="","",IFERROR(INDEX(AcctCat,MATCH(GL_Paste!$B8011&amp;"",AcctCode,0)),"UNKNOWN"))</f>
        <v/>
      </c>
      <c r="F8014">
        <f>IF(GL_Paste!$B8011="","",IFERROR(INDEX(AcctSub,MATCH(GL_Paste!$B8011&amp;"",AcctCode,0)),"UNKNOWN"))</f>
        <v/>
      </c>
    </row>
    <row r="8015">
      <c r="A8015" s="40">
        <f>IF(GL_Paste!$B8012="","",N(GL_Paste!$H8012)-N(GL_Paste!$G8012))</f>
        <v/>
      </c>
      <c r="B8015" s="43">
        <f>IF(GL_Paste!$B8012="","",DATE(YEAR(GL_Paste!$E8012),MONTH(GL_Paste!$E8012),1))</f>
        <v/>
      </c>
      <c r="C8015">
        <f>IF(GL_Paste!$B8012="","",IF(TRIM(GL_Paste!$M8012)&lt;&gt;"",TRIM(GL_Paste!$M8012),IFERROR(MID(GL_Paste!$I8012,FIND("[",GL_Paste!$I8012)+1,FIND("]",GL_Paste!$I8012)-FIND("[",GL_Paste!$I8012)-1),"")))</f>
        <v/>
      </c>
      <c r="D8015">
        <f>IF(GL_Paste!$B8012="","",IFERROR(INDEX(DeptName,MATCH($C8015,DeptTag,0)),"UNALLOCATED"))</f>
        <v/>
      </c>
      <c r="E8015">
        <f>IF(GL_Paste!$B8012="","",IFERROR(INDEX(AcctCat,MATCH(GL_Paste!$B8012&amp;"",AcctCode,0)),"UNKNOWN"))</f>
        <v/>
      </c>
      <c r="F8015">
        <f>IF(GL_Paste!$B8012="","",IFERROR(INDEX(AcctSub,MATCH(GL_Paste!$B8012&amp;"",AcctCode,0)),"UNKNOWN"))</f>
        <v/>
      </c>
    </row>
    <row r="8016">
      <c r="A8016" s="40">
        <f>IF(GL_Paste!$B8013="","",N(GL_Paste!$H8013)-N(GL_Paste!$G8013))</f>
        <v/>
      </c>
      <c r="B8016" s="43">
        <f>IF(GL_Paste!$B8013="","",DATE(YEAR(GL_Paste!$E8013),MONTH(GL_Paste!$E8013),1))</f>
        <v/>
      </c>
      <c r="C8016">
        <f>IF(GL_Paste!$B8013="","",IF(TRIM(GL_Paste!$M8013)&lt;&gt;"",TRIM(GL_Paste!$M8013),IFERROR(MID(GL_Paste!$I8013,FIND("[",GL_Paste!$I8013)+1,FIND("]",GL_Paste!$I8013)-FIND("[",GL_Paste!$I8013)-1),"")))</f>
        <v/>
      </c>
      <c r="D8016">
        <f>IF(GL_Paste!$B8013="","",IFERROR(INDEX(DeptName,MATCH($C8016,DeptTag,0)),"UNALLOCATED"))</f>
        <v/>
      </c>
      <c r="E8016">
        <f>IF(GL_Paste!$B8013="","",IFERROR(INDEX(AcctCat,MATCH(GL_Paste!$B8013&amp;"",AcctCode,0)),"UNKNOWN"))</f>
        <v/>
      </c>
      <c r="F8016">
        <f>IF(GL_Paste!$B8013="","",IFERROR(INDEX(AcctSub,MATCH(GL_Paste!$B8013&amp;"",AcctCode,0)),"UNKNOWN"))</f>
        <v/>
      </c>
    </row>
    <row r="8017">
      <c r="A8017" s="40">
        <f>IF(GL_Paste!$B8014="","",N(GL_Paste!$H8014)-N(GL_Paste!$G8014))</f>
        <v/>
      </c>
      <c r="B8017" s="43">
        <f>IF(GL_Paste!$B8014="","",DATE(YEAR(GL_Paste!$E8014),MONTH(GL_Paste!$E8014),1))</f>
        <v/>
      </c>
      <c r="C8017">
        <f>IF(GL_Paste!$B8014="","",IF(TRIM(GL_Paste!$M8014)&lt;&gt;"",TRIM(GL_Paste!$M8014),IFERROR(MID(GL_Paste!$I8014,FIND("[",GL_Paste!$I8014)+1,FIND("]",GL_Paste!$I8014)-FIND("[",GL_Paste!$I8014)-1),"")))</f>
        <v/>
      </c>
      <c r="D8017">
        <f>IF(GL_Paste!$B8014="","",IFERROR(INDEX(DeptName,MATCH($C8017,DeptTag,0)),"UNALLOCATED"))</f>
        <v/>
      </c>
      <c r="E8017">
        <f>IF(GL_Paste!$B8014="","",IFERROR(INDEX(AcctCat,MATCH(GL_Paste!$B8014&amp;"",AcctCode,0)),"UNKNOWN"))</f>
        <v/>
      </c>
      <c r="F8017">
        <f>IF(GL_Paste!$B8014="","",IFERROR(INDEX(AcctSub,MATCH(GL_Paste!$B8014&amp;"",AcctCode,0)),"UNKNOWN"))</f>
        <v/>
      </c>
    </row>
    <row r="8018">
      <c r="A8018" s="40">
        <f>IF(GL_Paste!$B8015="","",N(GL_Paste!$H8015)-N(GL_Paste!$G8015))</f>
        <v/>
      </c>
      <c r="B8018" s="43">
        <f>IF(GL_Paste!$B8015="","",DATE(YEAR(GL_Paste!$E8015),MONTH(GL_Paste!$E8015),1))</f>
        <v/>
      </c>
      <c r="C8018">
        <f>IF(GL_Paste!$B8015="","",IF(TRIM(GL_Paste!$M8015)&lt;&gt;"",TRIM(GL_Paste!$M8015),IFERROR(MID(GL_Paste!$I8015,FIND("[",GL_Paste!$I8015)+1,FIND("]",GL_Paste!$I8015)-FIND("[",GL_Paste!$I8015)-1),"")))</f>
        <v/>
      </c>
      <c r="D8018">
        <f>IF(GL_Paste!$B8015="","",IFERROR(INDEX(DeptName,MATCH($C8018,DeptTag,0)),"UNALLOCATED"))</f>
        <v/>
      </c>
      <c r="E8018">
        <f>IF(GL_Paste!$B8015="","",IFERROR(INDEX(AcctCat,MATCH(GL_Paste!$B8015&amp;"",AcctCode,0)),"UNKNOWN"))</f>
        <v/>
      </c>
      <c r="F8018">
        <f>IF(GL_Paste!$B8015="","",IFERROR(INDEX(AcctSub,MATCH(GL_Paste!$B8015&amp;"",AcctCode,0)),"UNKNOWN"))</f>
        <v/>
      </c>
    </row>
    <row r="8019">
      <c r="A8019" s="40">
        <f>IF(GL_Paste!$B8016="","",N(GL_Paste!$H8016)-N(GL_Paste!$G8016))</f>
        <v/>
      </c>
      <c r="B8019" s="43">
        <f>IF(GL_Paste!$B8016="","",DATE(YEAR(GL_Paste!$E8016),MONTH(GL_Paste!$E8016),1))</f>
        <v/>
      </c>
      <c r="C8019">
        <f>IF(GL_Paste!$B8016="","",IF(TRIM(GL_Paste!$M8016)&lt;&gt;"",TRIM(GL_Paste!$M8016),IFERROR(MID(GL_Paste!$I8016,FIND("[",GL_Paste!$I8016)+1,FIND("]",GL_Paste!$I8016)-FIND("[",GL_Paste!$I8016)-1),"")))</f>
        <v/>
      </c>
      <c r="D8019">
        <f>IF(GL_Paste!$B8016="","",IFERROR(INDEX(DeptName,MATCH($C8019,DeptTag,0)),"UNALLOCATED"))</f>
        <v/>
      </c>
      <c r="E8019">
        <f>IF(GL_Paste!$B8016="","",IFERROR(INDEX(AcctCat,MATCH(GL_Paste!$B8016&amp;"",AcctCode,0)),"UNKNOWN"))</f>
        <v/>
      </c>
      <c r="F8019">
        <f>IF(GL_Paste!$B8016="","",IFERROR(INDEX(AcctSub,MATCH(GL_Paste!$B8016&amp;"",AcctCode,0)),"UNKNOWN"))</f>
        <v/>
      </c>
    </row>
    <row r="8020">
      <c r="A8020" s="40">
        <f>IF(GL_Paste!$B8017="","",N(GL_Paste!$H8017)-N(GL_Paste!$G8017))</f>
        <v/>
      </c>
      <c r="B8020" s="43">
        <f>IF(GL_Paste!$B8017="","",DATE(YEAR(GL_Paste!$E8017),MONTH(GL_Paste!$E8017),1))</f>
        <v/>
      </c>
      <c r="C8020">
        <f>IF(GL_Paste!$B8017="","",IF(TRIM(GL_Paste!$M8017)&lt;&gt;"",TRIM(GL_Paste!$M8017),IFERROR(MID(GL_Paste!$I8017,FIND("[",GL_Paste!$I8017)+1,FIND("]",GL_Paste!$I8017)-FIND("[",GL_Paste!$I8017)-1),"")))</f>
        <v/>
      </c>
      <c r="D8020">
        <f>IF(GL_Paste!$B8017="","",IFERROR(INDEX(DeptName,MATCH($C8020,DeptTag,0)),"UNALLOCATED"))</f>
        <v/>
      </c>
      <c r="E8020">
        <f>IF(GL_Paste!$B8017="","",IFERROR(INDEX(AcctCat,MATCH(GL_Paste!$B8017&amp;"",AcctCode,0)),"UNKNOWN"))</f>
        <v/>
      </c>
      <c r="F8020">
        <f>IF(GL_Paste!$B8017="","",IFERROR(INDEX(AcctSub,MATCH(GL_Paste!$B8017&amp;"",AcctCode,0)),"UNKNOWN"))</f>
        <v/>
      </c>
    </row>
    <row r="8021">
      <c r="A8021" s="40">
        <f>IF(GL_Paste!$B8018="","",N(GL_Paste!$H8018)-N(GL_Paste!$G8018))</f>
        <v/>
      </c>
      <c r="B8021" s="43">
        <f>IF(GL_Paste!$B8018="","",DATE(YEAR(GL_Paste!$E8018),MONTH(GL_Paste!$E8018),1))</f>
        <v/>
      </c>
      <c r="C8021">
        <f>IF(GL_Paste!$B8018="","",IF(TRIM(GL_Paste!$M8018)&lt;&gt;"",TRIM(GL_Paste!$M8018),IFERROR(MID(GL_Paste!$I8018,FIND("[",GL_Paste!$I8018)+1,FIND("]",GL_Paste!$I8018)-FIND("[",GL_Paste!$I8018)-1),"")))</f>
        <v/>
      </c>
      <c r="D8021">
        <f>IF(GL_Paste!$B8018="","",IFERROR(INDEX(DeptName,MATCH($C8021,DeptTag,0)),"UNALLOCATED"))</f>
        <v/>
      </c>
      <c r="E8021">
        <f>IF(GL_Paste!$B8018="","",IFERROR(INDEX(AcctCat,MATCH(GL_Paste!$B8018&amp;"",AcctCode,0)),"UNKNOWN"))</f>
        <v/>
      </c>
      <c r="F8021">
        <f>IF(GL_Paste!$B8018="","",IFERROR(INDEX(AcctSub,MATCH(GL_Paste!$B8018&amp;"",AcctCode,0)),"UNKNOWN"))</f>
        <v/>
      </c>
    </row>
    <row r="8022">
      <c r="A8022" s="40">
        <f>IF(GL_Paste!$B8019="","",N(GL_Paste!$H8019)-N(GL_Paste!$G8019))</f>
        <v/>
      </c>
      <c r="B8022" s="43">
        <f>IF(GL_Paste!$B8019="","",DATE(YEAR(GL_Paste!$E8019),MONTH(GL_Paste!$E8019),1))</f>
        <v/>
      </c>
      <c r="C8022">
        <f>IF(GL_Paste!$B8019="","",IF(TRIM(GL_Paste!$M8019)&lt;&gt;"",TRIM(GL_Paste!$M8019),IFERROR(MID(GL_Paste!$I8019,FIND("[",GL_Paste!$I8019)+1,FIND("]",GL_Paste!$I8019)-FIND("[",GL_Paste!$I8019)-1),"")))</f>
        <v/>
      </c>
      <c r="D8022">
        <f>IF(GL_Paste!$B8019="","",IFERROR(INDEX(DeptName,MATCH($C8022,DeptTag,0)),"UNALLOCATED"))</f>
        <v/>
      </c>
      <c r="E8022">
        <f>IF(GL_Paste!$B8019="","",IFERROR(INDEX(AcctCat,MATCH(GL_Paste!$B8019&amp;"",AcctCode,0)),"UNKNOWN"))</f>
        <v/>
      </c>
      <c r="F8022">
        <f>IF(GL_Paste!$B8019="","",IFERROR(INDEX(AcctSub,MATCH(GL_Paste!$B8019&amp;"",AcctCode,0)),"UNKNOWN"))</f>
        <v/>
      </c>
    </row>
    <row r="8023">
      <c r="A8023" s="40">
        <f>IF(GL_Paste!$B8020="","",N(GL_Paste!$H8020)-N(GL_Paste!$G8020))</f>
        <v/>
      </c>
      <c r="B8023" s="43">
        <f>IF(GL_Paste!$B8020="","",DATE(YEAR(GL_Paste!$E8020),MONTH(GL_Paste!$E8020),1))</f>
        <v/>
      </c>
      <c r="C8023">
        <f>IF(GL_Paste!$B8020="","",IF(TRIM(GL_Paste!$M8020)&lt;&gt;"",TRIM(GL_Paste!$M8020),IFERROR(MID(GL_Paste!$I8020,FIND("[",GL_Paste!$I8020)+1,FIND("]",GL_Paste!$I8020)-FIND("[",GL_Paste!$I8020)-1),"")))</f>
        <v/>
      </c>
      <c r="D8023">
        <f>IF(GL_Paste!$B8020="","",IFERROR(INDEX(DeptName,MATCH($C8023,DeptTag,0)),"UNALLOCATED"))</f>
        <v/>
      </c>
      <c r="E8023">
        <f>IF(GL_Paste!$B8020="","",IFERROR(INDEX(AcctCat,MATCH(GL_Paste!$B8020&amp;"",AcctCode,0)),"UNKNOWN"))</f>
        <v/>
      </c>
      <c r="F8023">
        <f>IF(GL_Paste!$B8020="","",IFERROR(INDEX(AcctSub,MATCH(GL_Paste!$B8020&amp;"",AcctCode,0)),"UNKNOWN"))</f>
        <v/>
      </c>
    </row>
    <row r="8024">
      <c r="A8024" s="40">
        <f>IF(GL_Paste!$B8021="","",N(GL_Paste!$H8021)-N(GL_Paste!$G8021))</f>
        <v/>
      </c>
      <c r="B8024" s="43">
        <f>IF(GL_Paste!$B8021="","",DATE(YEAR(GL_Paste!$E8021),MONTH(GL_Paste!$E8021),1))</f>
        <v/>
      </c>
      <c r="C8024">
        <f>IF(GL_Paste!$B8021="","",IF(TRIM(GL_Paste!$M8021)&lt;&gt;"",TRIM(GL_Paste!$M8021),IFERROR(MID(GL_Paste!$I8021,FIND("[",GL_Paste!$I8021)+1,FIND("]",GL_Paste!$I8021)-FIND("[",GL_Paste!$I8021)-1),"")))</f>
        <v/>
      </c>
      <c r="D8024">
        <f>IF(GL_Paste!$B8021="","",IFERROR(INDEX(DeptName,MATCH($C8024,DeptTag,0)),"UNALLOCATED"))</f>
        <v/>
      </c>
      <c r="E8024">
        <f>IF(GL_Paste!$B8021="","",IFERROR(INDEX(AcctCat,MATCH(GL_Paste!$B8021&amp;"",AcctCode,0)),"UNKNOWN"))</f>
        <v/>
      </c>
      <c r="F8024">
        <f>IF(GL_Paste!$B8021="","",IFERROR(INDEX(AcctSub,MATCH(GL_Paste!$B8021&amp;"",AcctCode,0)),"UNKNOWN"))</f>
        <v/>
      </c>
    </row>
    <row r="8025">
      <c r="A8025" s="40">
        <f>IF(GL_Paste!$B8022="","",N(GL_Paste!$H8022)-N(GL_Paste!$G8022))</f>
        <v/>
      </c>
      <c r="B8025" s="43">
        <f>IF(GL_Paste!$B8022="","",DATE(YEAR(GL_Paste!$E8022),MONTH(GL_Paste!$E8022),1))</f>
        <v/>
      </c>
      <c r="C8025">
        <f>IF(GL_Paste!$B8022="","",IF(TRIM(GL_Paste!$M8022)&lt;&gt;"",TRIM(GL_Paste!$M8022),IFERROR(MID(GL_Paste!$I8022,FIND("[",GL_Paste!$I8022)+1,FIND("]",GL_Paste!$I8022)-FIND("[",GL_Paste!$I8022)-1),"")))</f>
        <v/>
      </c>
      <c r="D8025">
        <f>IF(GL_Paste!$B8022="","",IFERROR(INDEX(DeptName,MATCH($C8025,DeptTag,0)),"UNALLOCATED"))</f>
        <v/>
      </c>
      <c r="E8025">
        <f>IF(GL_Paste!$B8022="","",IFERROR(INDEX(AcctCat,MATCH(GL_Paste!$B8022&amp;"",AcctCode,0)),"UNKNOWN"))</f>
        <v/>
      </c>
      <c r="F8025">
        <f>IF(GL_Paste!$B8022="","",IFERROR(INDEX(AcctSub,MATCH(GL_Paste!$B8022&amp;"",AcctCode,0)),"UNKNOWN"))</f>
        <v/>
      </c>
    </row>
    <row r="8026">
      <c r="A8026" s="40">
        <f>IF(GL_Paste!$B8023="","",N(GL_Paste!$H8023)-N(GL_Paste!$G8023))</f>
        <v/>
      </c>
      <c r="B8026" s="43">
        <f>IF(GL_Paste!$B8023="","",DATE(YEAR(GL_Paste!$E8023),MONTH(GL_Paste!$E8023),1))</f>
        <v/>
      </c>
      <c r="C8026">
        <f>IF(GL_Paste!$B8023="","",IF(TRIM(GL_Paste!$M8023)&lt;&gt;"",TRIM(GL_Paste!$M8023),IFERROR(MID(GL_Paste!$I8023,FIND("[",GL_Paste!$I8023)+1,FIND("]",GL_Paste!$I8023)-FIND("[",GL_Paste!$I8023)-1),"")))</f>
        <v/>
      </c>
      <c r="D8026">
        <f>IF(GL_Paste!$B8023="","",IFERROR(INDEX(DeptName,MATCH($C8026,DeptTag,0)),"UNALLOCATED"))</f>
        <v/>
      </c>
      <c r="E8026">
        <f>IF(GL_Paste!$B8023="","",IFERROR(INDEX(AcctCat,MATCH(GL_Paste!$B8023&amp;"",AcctCode,0)),"UNKNOWN"))</f>
        <v/>
      </c>
      <c r="F8026">
        <f>IF(GL_Paste!$B8023="","",IFERROR(INDEX(AcctSub,MATCH(GL_Paste!$B8023&amp;"",AcctCode,0)),"UNKNOWN"))</f>
        <v/>
      </c>
    </row>
    <row r="8027">
      <c r="A8027" s="40">
        <f>IF(GL_Paste!$B8024="","",N(GL_Paste!$H8024)-N(GL_Paste!$G8024))</f>
        <v/>
      </c>
      <c r="B8027" s="43">
        <f>IF(GL_Paste!$B8024="","",DATE(YEAR(GL_Paste!$E8024),MONTH(GL_Paste!$E8024),1))</f>
        <v/>
      </c>
      <c r="C8027">
        <f>IF(GL_Paste!$B8024="","",IF(TRIM(GL_Paste!$M8024)&lt;&gt;"",TRIM(GL_Paste!$M8024),IFERROR(MID(GL_Paste!$I8024,FIND("[",GL_Paste!$I8024)+1,FIND("]",GL_Paste!$I8024)-FIND("[",GL_Paste!$I8024)-1),"")))</f>
        <v/>
      </c>
      <c r="D8027">
        <f>IF(GL_Paste!$B8024="","",IFERROR(INDEX(DeptName,MATCH($C8027,DeptTag,0)),"UNALLOCATED"))</f>
        <v/>
      </c>
      <c r="E8027">
        <f>IF(GL_Paste!$B8024="","",IFERROR(INDEX(AcctCat,MATCH(GL_Paste!$B8024&amp;"",AcctCode,0)),"UNKNOWN"))</f>
        <v/>
      </c>
      <c r="F8027">
        <f>IF(GL_Paste!$B8024="","",IFERROR(INDEX(AcctSub,MATCH(GL_Paste!$B8024&amp;"",AcctCode,0)),"UNKNOWN"))</f>
        <v/>
      </c>
    </row>
    <row r="8028">
      <c r="A8028" s="40">
        <f>IF(GL_Paste!$B8025="","",N(GL_Paste!$H8025)-N(GL_Paste!$G8025))</f>
        <v/>
      </c>
      <c r="B8028" s="43">
        <f>IF(GL_Paste!$B8025="","",DATE(YEAR(GL_Paste!$E8025),MONTH(GL_Paste!$E8025),1))</f>
        <v/>
      </c>
      <c r="C8028">
        <f>IF(GL_Paste!$B8025="","",IF(TRIM(GL_Paste!$M8025)&lt;&gt;"",TRIM(GL_Paste!$M8025),IFERROR(MID(GL_Paste!$I8025,FIND("[",GL_Paste!$I8025)+1,FIND("]",GL_Paste!$I8025)-FIND("[",GL_Paste!$I8025)-1),"")))</f>
        <v/>
      </c>
      <c r="D8028">
        <f>IF(GL_Paste!$B8025="","",IFERROR(INDEX(DeptName,MATCH($C8028,DeptTag,0)),"UNALLOCATED"))</f>
        <v/>
      </c>
      <c r="E8028">
        <f>IF(GL_Paste!$B8025="","",IFERROR(INDEX(AcctCat,MATCH(GL_Paste!$B8025&amp;"",AcctCode,0)),"UNKNOWN"))</f>
        <v/>
      </c>
      <c r="F8028">
        <f>IF(GL_Paste!$B8025="","",IFERROR(INDEX(AcctSub,MATCH(GL_Paste!$B8025&amp;"",AcctCode,0)),"UNKNOWN"))</f>
        <v/>
      </c>
    </row>
    <row r="8029">
      <c r="A8029" s="40">
        <f>IF(GL_Paste!$B8026="","",N(GL_Paste!$H8026)-N(GL_Paste!$G8026))</f>
        <v/>
      </c>
      <c r="B8029" s="43">
        <f>IF(GL_Paste!$B8026="","",DATE(YEAR(GL_Paste!$E8026),MONTH(GL_Paste!$E8026),1))</f>
        <v/>
      </c>
      <c r="C8029">
        <f>IF(GL_Paste!$B8026="","",IF(TRIM(GL_Paste!$M8026)&lt;&gt;"",TRIM(GL_Paste!$M8026),IFERROR(MID(GL_Paste!$I8026,FIND("[",GL_Paste!$I8026)+1,FIND("]",GL_Paste!$I8026)-FIND("[",GL_Paste!$I8026)-1),"")))</f>
        <v/>
      </c>
      <c r="D8029">
        <f>IF(GL_Paste!$B8026="","",IFERROR(INDEX(DeptName,MATCH($C8029,DeptTag,0)),"UNALLOCATED"))</f>
        <v/>
      </c>
      <c r="E8029">
        <f>IF(GL_Paste!$B8026="","",IFERROR(INDEX(AcctCat,MATCH(GL_Paste!$B8026&amp;"",AcctCode,0)),"UNKNOWN"))</f>
        <v/>
      </c>
      <c r="F8029">
        <f>IF(GL_Paste!$B8026="","",IFERROR(INDEX(AcctSub,MATCH(GL_Paste!$B8026&amp;"",AcctCode,0)),"UNKNOWN"))</f>
        <v/>
      </c>
    </row>
    <row r="8030">
      <c r="A8030" s="40">
        <f>IF(GL_Paste!$B8027="","",N(GL_Paste!$H8027)-N(GL_Paste!$G8027))</f>
        <v/>
      </c>
      <c r="B8030" s="43">
        <f>IF(GL_Paste!$B8027="","",DATE(YEAR(GL_Paste!$E8027),MONTH(GL_Paste!$E8027),1))</f>
        <v/>
      </c>
      <c r="C8030">
        <f>IF(GL_Paste!$B8027="","",IF(TRIM(GL_Paste!$M8027)&lt;&gt;"",TRIM(GL_Paste!$M8027),IFERROR(MID(GL_Paste!$I8027,FIND("[",GL_Paste!$I8027)+1,FIND("]",GL_Paste!$I8027)-FIND("[",GL_Paste!$I8027)-1),"")))</f>
        <v/>
      </c>
      <c r="D8030">
        <f>IF(GL_Paste!$B8027="","",IFERROR(INDEX(DeptName,MATCH($C8030,DeptTag,0)),"UNALLOCATED"))</f>
        <v/>
      </c>
      <c r="E8030">
        <f>IF(GL_Paste!$B8027="","",IFERROR(INDEX(AcctCat,MATCH(GL_Paste!$B8027&amp;"",AcctCode,0)),"UNKNOWN"))</f>
        <v/>
      </c>
      <c r="F8030">
        <f>IF(GL_Paste!$B8027="","",IFERROR(INDEX(AcctSub,MATCH(GL_Paste!$B8027&amp;"",AcctCode,0)),"UNKNOWN"))</f>
        <v/>
      </c>
    </row>
    <row r="8031">
      <c r="A8031" s="40">
        <f>IF(GL_Paste!$B8028="","",N(GL_Paste!$H8028)-N(GL_Paste!$G8028))</f>
        <v/>
      </c>
      <c r="B8031" s="43">
        <f>IF(GL_Paste!$B8028="","",DATE(YEAR(GL_Paste!$E8028),MONTH(GL_Paste!$E8028),1))</f>
        <v/>
      </c>
      <c r="C8031">
        <f>IF(GL_Paste!$B8028="","",IF(TRIM(GL_Paste!$M8028)&lt;&gt;"",TRIM(GL_Paste!$M8028),IFERROR(MID(GL_Paste!$I8028,FIND("[",GL_Paste!$I8028)+1,FIND("]",GL_Paste!$I8028)-FIND("[",GL_Paste!$I8028)-1),"")))</f>
        <v/>
      </c>
      <c r="D8031">
        <f>IF(GL_Paste!$B8028="","",IFERROR(INDEX(DeptName,MATCH($C8031,DeptTag,0)),"UNALLOCATED"))</f>
        <v/>
      </c>
      <c r="E8031">
        <f>IF(GL_Paste!$B8028="","",IFERROR(INDEX(AcctCat,MATCH(GL_Paste!$B8028&amp;"",AcctCode,0)),"UNKNOWN"))</f>
        <v/>
      </c>
      <c r="F8031">
        <f>IF(GL_Paste!$B8028="","",IFERROR(INDEX(AcctSub,MATCH(GL_Paste!$B8028&amp;"",AcctCode,0)),"UNKNOWN"))</f>
        <v/>
      </c>
    </row>
    <row r="8032">
      <c r="A8032" s="40">
        <f>IF(GL_Paste!$B8029="","",N(GL_Paste!$H8029)-N(GL_Paste!$G8029))</f>
        <v/>
      </c>
      <c r="B8032" s="43">
        <f>IF(GL_Paste!$B8029="","",DATE(YEAR(GL_Paste!$E8029),MONTH(GL_Paste!$E8029),1))</f>
        <v/>
      </c>
      <c r="C8032">
        <f>IF(GL_Paste!$B8029="","",IF(TRIM(GL_Paste!$M8029)&lt;&gt;"",TRIM(GL_Paste!$M8029),IFERROR(MID(GL_Paste!$I8029,FIND("[",GL_Paste!$I8029)+1,FIND("]",GL_Paste!$I8029)-FIND("[",GL_Paste!$I8029)-1),"")))</f>
        <v/>
      </c>
      <c r="D8032">
        <f>IF(GL_Paste!$B8029="","",IFERROR(INDEX(DeptName,MATCH($C8032,DeptTag,0)),"UNALLOCATED"))</f>
        <v/>
      </c>
      <c r="E8032">
        <f>IF(GL_Paste!$B8029="","",IFERROR(INDEX(AcctCat,MATCH(GL_Paste!$B8029&amp;"",AcctCode,0)),"UNKNOWN"))</f>
        <v/>
      </c>
      <c r="F8032">
        <f>IF(GL_Paste!$B8029="","",IFERROR(INDEX(AcctSub,MATCH(GL_Paste!$B8029&amp;"",AcctCode,0)),"UNKNOWN"))</f>
        <v/>
      </c>
    </row>
    <row r="8033">
      <c r="A8033" s="40">
        <f>IF(GL_Paste!$B8030="","",N(GL_Paste!$H8030)-N(GL_Paste!$G8030))</f>
        <v/>
      </c>
      <c r="B8033" s="43">
        <f>IF(GL_Paste!$B8030="","",DATE(YEAR(GL_Paste!$E8030),MONTH(GL_Paste!$E8030),1))</f>
        <v/>
      </c>
      <c r="C8033">
        <f>IF(GL_Paste!$B8030="","",IF(TRIM(GL_Paste!$M8030)&lt;&gt;"",TRIM(GL_Paste!$M8030),IFERROR(MID(GL_Paste!$I8030,FIND("[",GL_Paste!$I8030)+1,FIND("]",GL_Paste!$I8030)-FIND("[",GL_Paste!$I8030)-1),"")))</f>
        <v/>
      </c>
      <c r="D8033">
        <f>IF(GL_Paste!$B8030="","",IFERROR(INDEX(DeptName,MATCH($C8033,DeptTag,0)),"UNALLOCATED"))</f>
        <v/>
      </c>
      <c r="E8033">
        <f>IF(GL_Paste!$B8030="","",IFERROR(INDEX(AcctCat,MATCH(GL_Paste!$B8030&amp;"",AcctCode,0)),"UNKNOWN"))</f>
        <v/>
      </c>
      <c r="F8033">
        <f>IF(GL_Paste!$B8030="","",IFERROR(INDEX(AcctSub,MATCH(GL_Paste!$B8030&amp;"",AcctCode,0)),"UNKNOWN"))</f>
        <v/>
      </c>
    </row>
    <row r="8034">
      <c r="A8034" s="40">
        <f>IF(GL_Paste!$B8031="","",N(GL_Paste!$H8031)-N(GL_Paste!$G8031))</f>
        <v/>
      </c>
      <c r="B8034" s="43">
        <f>IF(GL_Paste!$B8031="","",DATE(YEAR(GL_Paste!$E8031),MONTH(GL_Paste!$E8031),1))</f>
        <v/>
      </c>
      <c r="C8034">
        <f>IF(GL_Paste!$B8031="","",IF(TRIM(GL_Paste!$M8031)&lt;&gt;"",TRIM(GL_Paste!$M8031),IFERROR(MID(GL_Paste!$I8031,FIND("[",GL_Paste!$I8031)+1,FIND("]",GL_Paste!$I8031)-FIND("[",GL_Paste!$I8031)-1),"")))</f>
        <v/>
      </c>
      <c r="D8034">
        <f>IF(GL_Paste!$B8031="","",IFERROR(INDEX(DeptName,MATCH($C8034,DeptTag,0)),"UNALLOCATED"))</f>
        <v/>
      </c>
      <c r="E8034">
        <f>IF(GL_Paste!$B8031="","",IFERROR(INDEX(AcctCat,MATCH(GL_Paste!$B8031&amp;"",AcctCode,0)),"UNKNOWN"))</f>
        <v/>
      </c>
      <c r="F8034">
        <f>IF(GL_Paste!$B8031="","",IFERROR(INDEX(AcctSub,MATCH(GL_Paste!$B8031&amp;"",AcctCode,0)),"UNKNOWN"))</f>
        <v/>
      </c>
    </row>
    <row r="8035">
      <c r="A8035" s="40">
        <f>IF(GL_Paste!$B8032="","",N(GL_Paste!$H8032)-N(GL_Paste!$G8032))</f>
        <v/>
      </c>
      <c r="B8035" s="43">
        <f>IF(GL_Paste!$B8032="","",DATE(YEAR(GL_Paste!$E8032),MONTH(GL_Paste!$E8032),1))</f>
        <v/>
      </c>
      <c r="C8035">
        <f>IF(GL_Paste!$B8032="","",IF(TRIM(GL_Paste!$M8032)&lt;&gt;"",TRIM(GL_Paste!$M8032),IFERROR(MID(GL_Paste!$I8032,FIND("[",GL_Paste!$I8032)+1,FIND("]",GL_Paste!$I8032)-FIND("[",GL_Paste!$I8032)-1),"")))</f>
        <v/>
      </c>
      <c r="D8035">
        <f>IF(GL_Paste!$B8032="","",IFERROR(INDEX(DeptName,MATCH($C8035,DeptTag,0)),"UNALLOCATED"))</f>
        <v/>
      </c>
      <c r="E8035">
        <f>IF(GL_Paste!$B8032="","",IFERROR(INDEX(AcctCat,MATCH(GL_Paste!$B8032&amp;"",AcctCode,0)),"UNKNOWN"))</f>
        <v/>
      </c>
      <c r="F8035">
        <f>IF(GL_Paste!$B8032="","",IFERROR(INDEX(AcctSub,MATCH(GL_Paste!$B8032&amp;"",AcctCode,0)),"UNKNOWN"))</f>
        <v/>
      </c>
    </row>
    <row r="8036">
      <c r="A8036" s="40">
        <f>IF(GL_Paste!$B8033="","",N(GL_Paste!$H8033)-N(GL_Paste!$G8033))</f>
        <v/>
      </c>
      <c r="B8036" s="43">
        <f>IF(GL_Paste!$B8033="","",DATE(YEAR(GL_Paste!$E8033),MONTH(GL_Paste!$E8033),1))</f>
        <v/>
      </c>
      <c r="C8036">
        <f>IF(GL_Paste!$B8033="","",IF(TRIM(GL_Paste!$M8033)&lt;&gt;"",TRIM(GL_Paste!$M8033),IFERROR(MID(GL_Paste!$I8033,FIND("[",GL_Paste!$I8033)+1,FIND("]",GL_Paste!$I8033)-FIND("[",GL_Paste!$I8033)-1),"")))</f>
        <v/>
      </c>
      <c r="D8036">
        <f>IF(GL_Paste!$B8033="","",IFERROR(INDEX(DeptName,MATCH($C8036,DeptTag,0)),"UNALLOCATED"))</f>
        <v/>
      </c>
      <c r="E8036">
        <f>IF(GL_Paste!$B8033="","",IFERROR(INDEX(AcctCat,MATCH(GL_Paste!$B8033&amp;"",AcctCode,0)),"UNKNOWN"))</f>
        <v/>
      </c>
      <c r="F8036">
        <f>IF(GL_Paste!$B8033="","",IFERROR(INDEX(AcctSub,MATCH(GL_Paste!$B8033&amp;"",AcctCode,0)),"UNKNOWN"))</f>
        <v/>
      </c>
    </row>
    <row r="8037">
      <c r="A8037" s="40">
        <f>IF(GL_Paste!$B8034="","",N(GL_Paste!$H8034)-N(GL_Paste!$G8034))</f>
        <v/>
      </c>
      <c r="B8037" s="43">
        <f>IF(GL_Paste!$B8034="","",DATE(YEAR(GL_Paste!$E8034),MONTH(GL_Paste!$E8034),1))</f>
        <v/>
      </c>
      <c r="C8037">
        <f>IF(GL_Paste!$B8034="","",IF(TRIM(GL_Paste!$M8034)&lt;&gt;"",TRIM(GL_Paste!$M8034),IFERROR(MID(GL_Paste!$I8034,FIND("[",GL_Paste!$I8034)+1,FIND("]",GL_Paste!$I8034)-FIND("[",GL_Paste!$I8034)-1),"")))</f>
        <v/>
      </c>
      <c r="D8037">
        <f>IF(GL_Paste!$B8034="","",IFERROR(INDEX(DeptName,MATCH($C8037,DeptTag,0)),"UNALLOCATED"))</f>
        <v/>
      </c>
      <c r="E8037">
        <f>IF(GL_Paste!$B8034="","",IFERROR(INDEX(AcctCat,MATCH(GL_Paste!$B8034&amp;"",AcctCode,0)),"UNKNOWN"))</f>
        <v/>
      </c>
      <c r="F8037">
        <f>IF(GL_Paste!$B8034="","",IFERROR(INDEX(AcctSub,MATCH(GL_Paste!$B8034&amp;"",AcctCode,0)),"UNKNOWN"))</f>
        <v/>
      </c>
    </row>
    <row r="8038">
      <c r="A8038" s="40">
        <f>IF(GL_Paste!$B8035="","",N(GL_Paste!$H8035)-N(GL_Paste!$G8035))</f>
        <v/>
      </c>
      <c r="B8038" s="43">
        <f>IF(GL_Paste!$B8035="","",DATE(YEAR(GL_Paste!$E8035),MONTH(GL_Paste!$E8035),1))</f>
        <v/>
      </c>
      <c r="C8038">
        <f>IF(GL_Paste!$B8035="","",IF(TRIM(GL_Paste!$M8035)&lt;&gt;"",TRIM(GL_Paste!$M8035),IFERROR(MID(GL_Paste!$I8035,FIND("[",GL_Paste!$I8035)+1,FIND("]",GL_Paste!$I8035)-FIND("[",GL_Paste!$I8035)-1),"")))</f>
        <v/>
      </c>
      <c r="D8038">
        <f>IF(GL_Paste!$B8035="","",IFERROR(INDEX(DeptName,MATCH($C8038,DeptTag,0)),"UNALLOCATED"))</f>
        <v/>
      </c>
      <c r="E8038">
        <f>IF(GL_Paste!$B8035="","",IFERROR(INDEX(AcctCat,MATCH(GL_Paste!$B8035&amp;"",AcctCode,0)),"UNKNOWN"))</f>
        <v/>
      </c>
      <c r="F8038">
        <f>IF(GL_Paste!$B8035="","",IFERROR(INDEX(AcctSub,MATCH(GL_Paste!$B8035&amp;"",AcctCode,0)),"UNKNOWN"))</f>
        <v/>
      </c>
    </row>
    <row r="8039">
      <c r="A8039" s="40">
        <f>IF(GL_Paste!$B8036="","",N(GL_Paste!$H8036)-N(GL_Paste!$G8036))</f>
        <v/>
      </c>
      <c r="B8039" s="43">
        <f>IF(GL_Paste!$B8036="","",DATE(YEAR(GL_Paste!$E8036),MONTH(GL_Paste!$E8036),1))</f>
        <v/>
      </c>
      <c r="C8039">
        <f>IF(GL_Paste!$B8036="","",IF(TRIM(GL_Paste!$M8036)&lt;&gt;"",TRIM(GL_Paste!$M8036),IFERROR(MID(GL_Paste!$I8036,FIND("[",GL_Paste!$I8036)+1,FIND("]",GL_Paste!$I8036)-FIND("[",GL_Paste!$I8036)-1),"")))</f>
        <v/>
      </c>
      <c r="D8039">
        <f>IF(GL_Paste!$B8036="","",IFERROR(INDEX(DeptName,MATCH($C8039,DeptTag,0)),"UNALLOCATED"))</f>
        <v/>
      </c>
      <c r="E8039">
        <f>IF(GL_Paste!$B8036="","",IFERROR(INDEX(AcctCat,MATCH(GL_Paste!$B8036&amp;"",AcctCode,0)),"UNKNOWN"))</f>
        <v/>
      </c>
      <c r="F8039">
        <f>IF(GL_Paste!$B8036="","",IFERROR(INDEX(AcctSub,MATCH(GL_Paste!$B8036&amp;"",AcctCode,0)),"UNKNOWN"))</f>
        <v/>
      </c>
    </row>
    <row r="8040">
      <c r="A8040" s="40">
        <f>IF(GL_Paste!$B8037="","",N(GL_Paste!$H8037)-N(GL_Paste!$G8037))</f>
        <v/>
      </c>
      <c r="B8040" s="43">
        <f>IF(GL_Paste!$B8037="","",DATE(YEAR(GL_Paste!$E8037),MONTH(GL_Paste!$E8037),1))</f>
        <v/>
      </c>
      <c r="C8040">
        <f>IF(GL_Paste!$B8037="","",IF(TRIM(GL_Paste!$M8037)&lt;&gt;"",TRIM(GL_Paste!$M8037),IFERROR(MID(GL_Paste!$I8037,FIND("[",GL_Paste!$I8037)+1,FIND("]",GL_Paste!$I8037)-FIND("[",GL_Paste!$I8037)-1),"")))</f>
        <v/>
      </c>
      <c r="D8040">
        <f>IF(GL_Paste!$B8037="","",IFERROR(INDEX(DeptName,MATCH($C8040,DeptTag,0)),"UNALLOCATED"))</f>
        <v/>
      </c>
      <c r="E8040">
        <f>IF(GL_Paste!$B8037="","",IFERROR(INDEX(AcctCat,MATCH(GL_Paste!$B8037&amp;"",AcctCode,0)),"UNKNOWN"))</f>
        <v/>
      </c>
      <c r="F8040">
        <f>IF(GL_Paste!$B8037="","",IFERROR(INDEX(AcctSub,MATCH(GL_Paste!$B8037&amp;"",AcctCode,0)),"UNKNOWN"))</f>
        <v/>
      </c>
    </row>
    <row r="8041">
      <c r="A8041" s="40">
        <f>IF(GL_Paste!$B8038="","",N(GL_Paste!$H8038)-N(GL_Paste!$G8038))</f>
        <v/>
      </c>
      <c r="B8041" s="43">
        <f>IF(GL_Paste!$B8038="","",DATE(YEAR(GL_Paste!$E8038),MONTH(GL_Paste!$E8038),1))</f>
        <v/>
      </c>
      <c r="C8041">
        <f>IF(GL_Paste!$B8038="","",IF(TRIM(GL_Paste!$M8038)&lt;&gt;"",TRIM(GL_Paste!$M8038),IFERROR(MID(GL_Paste!$I8038,FIND("[",GL_Paste!$I8038)+1,FIND("]",GL_Paste!$I8038)-FIND("[",GL_Paste!$I8038)-1),"")))</f>
        <v/>
      </c>
      <c r="D8041">
        <f>IF(GL_Paste!$B8038="","",IFERROR(INDEX(DeptName,MATCH($C8041,DeptTag,0)),"UNALLOCATED"))</f>
        <v/>
      </c>
      <c r="E8041">
        <f>IF(GL_Paste!$B8038="","",IFERROR(INDEX(AcctCat,MATCH(GL_Paste!$B8038&amp;"",AcctCode,0)),"UNKNOWN"))</f>
        <v/>
      </c>
      <c r="F8041">
        <f>IF(GL_Paste!$B8038="","",IFERROR(INDEX(AcctSub,MATCH(GL_Paste!$B8038&amp;"",AcctCode,0)),"UNKNOWN"))</f>
        <v/>
      </c>
    </row>
    <row r="8042">
      <c r="A8042" s="40">
        <f>IF(GL_Paste!$B8039="","",N(GL_Paste!$H8039)-N(GL_Paste!$G8039))</f>
        <v/>
      </c>
      <c r="B8042" s="43">
        <f>IF(GL_Paste!$B8039="","",DATE(YEAR(GL_Paste!$E8039),MONTH(GL_Paste!$E8039),1))</f>
        <v/>
      </c>
      <c r="C8042">
        <f>IF(GL_Paste!$B8039="","",IF(TRIM(GL_Paste!$M8039)&lt;&gt;"",TRIM(GL_Paste!$M8039),IFERROR(MID(GL_Paste!$I8039,FIND("[",GL_Paste!$I8039)+1,FIND("]",GL_Paste!$I8039)-FIND("[",GL_Paste!$I8039)-1),"")))</f>
        <v/>
      </c>
      <c r="D8042">
        <f>IF(GL_Paste!$B8039="","",IFERROR(INDEX(DeptName,MATCH($C8042,DeptTag,0)),"UNALLOCATED"))</f>
        <v/>
      </c>
      <c r="E8042">
        <f>IF(GL_Paste!$B8039="","",IFERROR(INDEX(AcctCat,MATCH(GL_Paste!$B8039&amp;"",AcctCode,0)),"UNKNOWN"))</f>
        <v/>
      </c>
      <c r="F8042">
        <f>IF(GL_Paste!$B8039="","",IFERROR(INDEX(AcctSub,MATCH(GL_Paste!$B8039&amp;"",AcctCode,0)),"UNKNOWN"))</f>
        <v/>
      </c>
    </row>
    <row r="8043">
      <c r="A8043" s="40">
        <f>IF(GL_Paste!$B8040="","",N(GL_Paste!$H8040)-N(GL_Paste!$G8040))</f>
        <v/>
      </c>
      <c r="B8043" s="43">
        <f>IF(GL_Paste!$B8040="","",DATE(YEAR(GL_Paste!$E8040),MONTH(GL_Paste!$E8040),1))</f>
        <v/>
      </c>
      <c r="C8043">
        <f>IF(GL_Paste!$B8040="","",IF(TRIM(GL_Paste!$M8040)&lt;&gt;"",TRIM(GL_Paste!$M8040),IFERROR(MID(GL_Paste!$I8040,FIND("[",GL_Paste!$I8040)+1,FIND("]",GL_Paste!$I8040)-FIND("[",GL_Paste!$I8040)-1),"")))</f>
        <v/>
      </c>
      <c r="D8043">
        <f>IF(GL_Paste!$B8040="","",IFERROR(INDEX(DeptName,MATCH($C8043,DeptTag,0)),"UNALLOCATED"))</f>
        <v/>
      </c>
      <c r="E8043">
        <f>IF(GL_Paste!$B8040="","",IFERROR(INDEX(AcctCat,MATCH(GL_Paste!$B8040&amp;"",AcctCode,0)),"UNKNOWN"))</f>
        <v/>
      </c>
      <c r="F8043">
        <f>IF(GL_Paste!$B8040="","",IFERROR(INDEX(AcctSub,MATCH(GL_Paste!$B8040&amp;"",AcctCode,0)),"UNKNOWN"))</f>
        <v/>
      </c>
    </row>
    <row r="8044">
      <c r="A8044" s="40">
        <f>IF(GL_Paste!$B8041="","",N(GL_Paste!$H8041)-N(GL_Paste!$G8041))</f>
        <v/>
      </c>
      <c r="B8044" s="43">
        <f>IF(GL_Paste!$B8041="","",DATE(YEAR(GL_Paste!$E8041),MONTH(GL_Paste!$E8041),1))</f>
        <v/>
      </c>
      <c r="C8044">
        <f>IF(GL_Paste!$B8041="","",IF(TRIM(GL_Paste!$M8041)&lt;&gt;"",TRIM(GL_Paste!$M8041),IFERROR(MID(GL_Paste!$I8041,FIND("[",GL_Paste!$I8041)+1,FIND("]",GL_Paste!$I8041)-FIND("[",GL_Paste!$I8041)-1),"")))</f>
        <v/>
      </c>
      <c r="D8044">
        <f>IF(GL_Paste!$B8041="","",IFERROR(INDEX(DeptName,MATCH($C8044,DeptTag,0)),"UNALLOCATED"))</f>
        <v/>
      </c>
      <c r="E8044">
        <f>IF(GL_Paste!$B8041="","",IFERROR(INDEX(AcctCat,MATCH(GL_Paste!$B8041&amp;"",AcctCode,0)),"UNKNOWN"))</f>
        <v/>
      </c>
      <c r="F8044">
        <f>IF(GL_Paste!$B8041="","",IFERROR(INDEX(AcctSub,MATCH(GL_Paste!$B8041&amp;"",AcctCode,0)),"UNKNOWN"))</f>
        <v/>
      </c>
    </row>
    <row r="8045">
      <c r="A8045" s="40">
        <f>IF(GL_Paste!$B8042="","",N(GL_Paste!$H8042)-N(GL_Paste!$G8042))</f>
        <v/>
      </c>
      <c r="B8045" s="43">
        <f>IF(GL_Paste!$B8042="","",DATE(YEAR(GL_Paste!$E8042),MONTH(GL_Paste!$E8042),1))</f>
        <v/>
      </c>
      <c r="C8045">
        <f>IF(GL_Paste!$B8042="","",IF(TRIM(GL_Paste!$M8042)&lt;&gt;"",TRIM(GL_Paste!$M8042),IFERROR(MID(GL_Paste!$I8042,FIND("[",GL_Paste!$I8042)+1,FIND("]",GL_Paste!$I8042)-FIND("[",GL_Paste!$I8042)-1),"")))</f>
        <v/>
      </c>
      <c r="D8045">
        <f>IF(GL_Paste!$B8042="","",IFERROR(INDEX(DeptName,MATCH($C8045,DeptTag,0)),"UNALLOCATED"))</f>
        <v/>
      </c>
      <c r="E8045">
        <f>IF(GL_Paste!$B8042="","",IFERROR(INDEX(AcctCat,MATCH(GL_Paste!$B8042&amp;"",AcctCode,0)),"UNKNOWN"))</f>
        <v/>
      </c>
      <c r="F8045">
        <f>IF(GL_Paste!$B8042="","",IFERROR(INDEX(AcctSub,MATCH(GL_Paste!$B8042&amp;"",AcctCode,0)),"UNKNOWN"))</f>
        <v/>
      </c>
    </row>
    <row r="8046">
      <c r="A8046" s="40">
        <f>IF(GL_Paste!$B8043="","",N(GL_Paste!$H8043)-N(GL_Paste!$G8043))</f>
        <v/>
      </c>
      <c r="B8046" s="43">
        <f>IF(GL_Paste!$B8043="","",DATE(YEAR(GL_Paste!$E8043),MONTH(GL_Paste!$E8043),1))</f>
        <v/>
      </c>
      <c r="C8046">
        <f>IF(GL_Paste!$B8043="","",IF(TRIM(GL_Paste!$M8043)&lt;&gt;"",TRIM(GL_Paste!$M8043),IFERROR(MID(GL_Paste!$I8043,FIND("[",GL_Paste!$I8043)+1,FIND("]",GL_Paste!$I8043)-FIND("[",GL_Paste!$I8043)-1),"")))</f>
        <v/>
      </c>
      <c r="D8046">
        <f>IF(GL_Paste!$B8043="","",IFERROR(INDEX(DeptName,MATCH($C8046,DeptTag,0)),"UNALLOCATED"))</f>
        <v/>
      </c>
      <c r="E8046">
        <f>IF(GL_Paste!$B8043="","",IFERROR(INDEX(AcctCat,MATCH(GL_Paste!$B8043&amp;"",AcctCode,0)),"UNKNOWN"))</f>
        <v/>
      </c>
      <c r="F8046">
        <f>IF(GL_Paste!$B8043="","",IFERROR(INDEX(AcctSub,MATCH(GL_Paste!$B8043&amp;"",AcctCode,0)),"UNKNOWN"))</f>
        <v/>
      </c>
    </row>
    <row r="8047">
      <c r="A8047" s="40">
        <f>IF(GL_Paste!$B8044="","",N(GL_Paste!$H8044)-N(GL_Paste!$G8044))</f>
        <v/>
      </c>
      <c r="B8047" s="43">
        <f>IF(GL_Paste!$B8044="","",DATE(YEAR(GL_Paste!$E8044),MONTH(GL_Paste!$E8044),1))</f>
        <v/>
      </c>
      <c r="C8047">
        <f>IF(GL_Paste!$B8044="","",IF(TRIM(GL_Paste!$M8044)&lt;&gt;"",TRIM(GL_Paste!$M8044),IFERROR(MID(GL_Paste!$I8044,FIND("[",GL_Paste!$I8044)+1,FIND("]",GL_Paste!$I8044)-FIND("[",GL_Paste!$I8044)-1),"")))</f>
        <v/>
      </c>
      <c r="D8047">
        <f>IF(GL_Paste!$B8044="","",IFERROR(INDEX(DeptName,MATCH($C8047,DeptTag,0)),"UNALLOCATED"))</f>
        <v/>
      </c>
      <c r="E8047">
        <f>IF(GL_Paste!$B8044="","",IFERROR(INDEX(AcctCat,MATCH(GL_Paste!$B8044&amp;"",AcctCode,0)),"UNKNOWN"))</f>
        <v/>
      </c>
      <c r="F8047">
        <f>IF(GL_Paste!$B8044="","",IFERROR(INDEX(AcctSub,MATCH(GL_Paste!$B8044&amp;"",AcctCode,0)),"UNKNOWN"))</f>
        <v/>
      </c>
    </row>
    <row r="8048">
      <c r="A8048" s="40">
        <f>IF(GL_Paste!$B8045="","",N(GL_Paste!$H8045)-N(GL_Paste!$G8045))</f>
        <v/>
      </c>
      <c r="B8048" s="43">
        <f>IF(GL_Paste!$B8045="","",DATE(YEAR(GL_Paste!$E8045),MONTH(GL_Paste!$E8045),1))</f>
        <v/>
      </c>
      <c r="C8048">
        <f>IF(GL_Paste!$B8045="","",IF(TRIM(GL_Paste!$M8045)&lt;&gt;"",TRIM(GL_Paste!$M8045),IFERROR(MID(GL_Paste!$I8045,FIND("[",GL_Paste!$I8045)+1,FIND("]",GL_Paste!$I8045)-FIND("[",GL_Paste!$I8045)-1),"")))</f>
        <v/>
      </c>
      <c r="D8048">
        <f>IF(GL_Paste!$B8045="","",IFERROR(INDEX(DeptName,MATCH($C8048,DeptTag,0)),"UNALLOCATED"))</f>
        <v/>
      </c>
      <c r="E8048">
        <f>IF(GL_Paste!$B8045="","",IFERROR(INDEX(AcctCat,MATCH(GL_Paste!$B8045&amp;"",AcctCode,0)),"UNKNOWN"))</f>
        <v/>
      </c>
      <c r="F8048">
        <f>IF(GL_Paste!$B8045="","",IFERROR(INDEX(AcctSub,MATCH(GL_Paste!$B8045&amp;"",AcctCode,0)),"UNKNOWN"))</f>
        <v/>
      </c>
    </row>
    <row r="8049">
      <c r="A8049" s="40">
        <f>IF(GL_Paste!$B8046="","",N(GL_Paste!$H8046)-N(GL_Paste!$G8046))</f>
        <v/>
      </c>
      <c r="B8049" s="43">
        <f>IF(GL_Paste!$B8046="","",DATE(YEAR(GL_Paste!$E8046),MONTH(GL_Paste!$E8046),1))</f>
        <v/>
      </c>
      <c r="C8049">
        <f>IF(GL_Paste!$B8046="","",IF(TRIM(GL_Paste!$M8046)&lt;&gt;"",TRIM(GL_Paste!$M8046),IFERROR(MID(GL_Paste!$I8046,FIND("[",GL_Paste!$I8046)+1,FIND("]",GL_Paste!$I8046)-FIND("[",GL_Paste!$I8046)-1),"")))</f>
        <v/>
      </c>
      <c r="D8049">
        <f>IF(GL_Paste!$B8046="","",IFERROR(INDEX(DeptName,MATCH($C8049,DeptTag,0)),"UNALLOCATED"))</f>
        <v/>
      </c>
      <c r="E8049">
        <f>IF(GL_Paste!$B8046="","",IFERROR(INDEX(AcctCat,MATCH(GL_Paste!$B8046&amp;"",AcctCode,0)),"UNKNOWN"))</f>
        <v/>
      </c>
      <c r="F8049">
        <f>IF(GL_Paste!$B8046="","",IFERROR(INDEX(AcctSub,MATCH(GL_Paste!$B8046&amp;"",AcctCode,0)),"UNKNOWN"))</f>
        <v/>
      </c>
    </row>
    <row r="8050">
      <c r="A8050" s="40">
        <f>IF(GL_Paste!$B8047="","",N(GL_Paste!$H8047)-N(GL_Paste!$G8047))</f>
        <v/>
      </c>
      <c r="B8050" s="43">
        <f>IF(GL_Paste!$B8047="","",DATE(YEAR(GL_Paste!$E8047),MONTH(GL_Paste!$E8047),1))</f>
        <v/>
      </c>
      <c r="C8050">
        <f>IF(GL_Paste!$B8047="","",IF(TRIM(GL_Paste!$M8047)&lt;&gt;"",TRIM(GL_Paste!$M8047),IFERROR(MID(GL_Paste!$I8047,FIND("[",GL_Paste!$I8047)+1,FIND("]",GL_Paste!$I8047)-FIND("[",GL_Paste!$I8047)-1),"")))</f>
        <v/>
      </c>
      <c r="D8050">
        <f>IF(GL_Paste!$B8047="","",IFERROR(INDEX(DeptName,MATCH($C8050,DeptTag,0)),"UNALLOCATED"))</f>
        <v/>
      </c>
      <c r="E8050">
        <f>IF(GL_Paste!$B8047="","",IFERROR(INDEX(AcctCat,MATCH(GL_Paste!$B8047&amp;"",AcctCode,0)),"UNKNOWN"))</f>
        <v/>
      </c>
      <c r="F8050">
        <f>IF(GL_Paste!$B8047="","",IFERROR(INDEX(AcctSub,MATCH(GL_Paste!$B8047&amp;"",AcctCode,0)),"UNKNOWN"))</f>
        <v/>
      </c>
    </row>
    <row r="8051">
      <c r="A8051" s="40">
        <f>IF(GL_Paste!$B8048="","",N(GL_Paste!$H8048)-N(GL_Paste!$G8048))</f>
        <v/>
      </c>
      <c r="B8051" s="43">
        <f>IF(GL_Paste!$B8048="","",DATE(YEAR(GL_Paste!$E8048),MONTH(GL_Paste!$E8048),1))</f>
        <v/>
      </c>
      <c r="C8051">
        <f>IF(GL_Paste!$B8048="","",IF(TRIM(GL_Paste!$M8048)&lt;&gt;"",TRIM(GL_Paste!$M8048),IFERROR(MID(GL_Paste!$I8048,FIND("[",GL_Paste!$I8048)+1,FIND("]",GL_Paste!$I8048)-FIND("[",GL_Paste!$I8048)-1),"")))</f>
        <v/>
      </c>
      <c r="D8051">
        <f>IF(GL_Paste!$B8048="","",IFERROR(INDEX(DeptName,MATCH($C8051,DeptTag,0)),"UNALLOCATED"))</f>
        <v/>
      </c>
      <c r="E8051">
        <f>IF(GL_Paste!$B8048="","",IFERROR(INDEX(AcctCat,MATCH(GL_Paste!$B8048&amp;"",AcctCode,0)),"UNKNOWN"))</f>
        <v/>
      </c>
      <c r="F8051">
        <f>IF(GL_Paste!$B8048="","",IFERROR(INDEX(AcctSub,MATCH(GL_Paste!$B8048&amp;"",AcctCode,0)),"UNKNOWN"))</f>
        <v/>
      </c>
    </row>
    <row r="8052">
      <c r="A8052" s="40">
        <f>IF(GL_Paste!$B8049="","",N(GL_Paste!$H8049)-N(GL_Paste!$G8049))</f>
        <v/>
      </c>
      <c r="B8052" s="43">
        <f>IF(GL_Paste!$B8049="","",DATE(YEAR(GL_Paste!$E8049),MONTH(GL_Paste!$E8049),1))</f>
        <v/>
      </c>
      <c r="C8052">
        <f>IF(GL_Paste!$B8049="","",IF(TRIM(GL_Paste!$M8049)&lt;&gt;"",TRIM(GL_Paste!$M8049),IFERROR(MID(GL_Paste!$I8049,FIND("[",GL_Paste!$I8049)+1,FIND("]",GL_Paste!$I8049)-FIND("[",GL_Paste!$I8049)-1),"")))</f>
        <v/>
      </c>
      <c r="D8052">
        <f>IF(GL_Paste!$B8049="","",IFERROR(INDEX(DeptName,MATCH($C8052,DeptTag,0)),"UNALLOCATED"))</f>
        <v/>
      </c>
      <c r="E8052">
        <f>IF(GL_Paste!$B8049="","",IFERROR(INDEX(AcctCat,MATCH(GL_Paste!$B8049&amp;"",AcctCode,0)),"UNKNOWN"))</f>
        <v/>
      </c>
      <c r="F8052">
        <f>IF(GL_Paste!$B8049="","",IFERROR(INDEX(AcctSub,MATCH(GL_Paste!$B8049&amp;"",AcctCode,0)),"UNKNOWN"))</f>
        <v/>
      </c>
    </row>
    <row r="8053">
      <c r="A8053" s="40">
        <f>IF(GL_Paste!$B8050="","",N(GL_Paste!$H8050)-N(GL_Paste!$G8050))</f>
        <v/>
      </c>
      <c r="B8053" s="43">
        <f>IF(GL_Paste!$B8050="","",DATE(YEAR(GL_Paste!$E8050),MONTH(GL_Paste!$E8050),1))</f>
        <v/>
      </c>
      <c r="C8053">
        <f>IF(GL_Paste!$B8050="","",IF(TRIM(GL_Paste!$M8050)&lt;&gt;"",TRIM(GL_Paste!$M8050),IFERROR(MID(GL_Paste!$I8050,FIND("[",GL_Paste!$I8050)+1,FIND("]",GL_Paste!$I8050)-FIND("[",GL_Paste!$I8050)-1),"")))</f>
        <v/>
      </c>
      <c r="D8053">
        <f>IF(GL_Paste!$B8050="","",IFERROR(INDEX(DeptName,MATCH($C8053,DeptTag,0)),"UNALLOCATED"))</f>
        <v/>
      </c>
      <c r="E8053">
        <f>IF(GL_Paste!$B8050="","",IFERROR(INDEX(AcctCat,MATCH(GL_Paste!$B8050&amp;"",AcctCode,0)),"UNKNOWN"))</f>
        <v/>
      </c>
      <c r="F8053">
        <f>IF(GL_Paste!$B8050="","",IFERROR(INDEX(AcctSub,MATCH(GL_Paste!$B8050&amp;"",AcctCode,0)),"UNKNOWN"))</f>
        <v/>
      </c>
    </row>
    <row r="8054">
      <c r="A8054" s="40">
        <f>IF(GL_Paste!$B8051="","",N(GL_Paste!$H8051)-N(GL_Paste!$G8051))</f>
        <v/>
      </c>
      <c r="B8054" s="43">
        <f>IF(GL_Paste!$B8051="","",DATE(YEAR(GL_Paste!$E8051),MONTH(GL_Paste!$E8051),1))</f>
        <v/>
      </c>
      <c r="C8054">
        <f>IF(GL_Paste!$B8051="","",IF(TRIM(GL_Paste!$M8051)&lt;&gt;"",TRIM(GL_Paste!$M8051),IFERROR(MID(GL_Paste!$I8051,FIND("[",GL_Paste!$I8051)+1,FIND("]",GL_Paste!$I8051)-FIND("[",GL_Paste!$I8051)-1),"")))</f>
        <v/>
      </c>
      <c r="D8054">
        <f>IF(GL_Paste!$B8051="","",IFERROR(INDEX(DeptName,MATCH($C8054,DeptTag,0)),"UNALLOCATED"))</f>
        <v/>
      </c>
      <c r="E8054">
        <f>IF(GL_Paste!$B8051="","",IFERROR(INDEX(AcctCat,MATCH(GL_Paste!$B8051&amp;"",AcctCode,0)),"UNKNOWN"))</f>
        <v/>
      </c>
      <c r="F8054">
        <f>IF(GL_Paste!$B8051="","",IFERROR(INDEX(AcctSub,MATCH(GL_Paste!$B8051&amp;"",AcctCode,0)),"UNKNOWN"))</f>
        <v/>
      </c>
    </row>
    <row r="8055">
      <c r="A8055" s="40">
        <f>IF(GL_Paste!$B8052="","",N(GL_Paste!$H8052)-N(GL_Paste!$G8052))</f>
        <v/>
      </c>
      <c r="B8055" s="43">
        <f>IF(GL_Paste!$B8052="","",DATE(YEAR(GL_Paste!$E8052),MONTH(GL_Paste!$E8052),1))</f>
        <v/>
      </c>
      <c r="C8055">
        <f>IF(GL_Paste!$B8052="","",IF(TRIM(GL_Paste!$M8052)&lt;&gt;"",TRIM(GL_Paste!$M8052),IFERROR(MID(GL_Paste!$I8052,FIND("[",GL_Paste!$I8052)+1,FIND("]",GL_Paste!$I8052)-FIND("[",GL_Paste!$I8052)-1),"")))</f>
        <v/>
      </c>
      <c r="D8055">
        <f>IF(GL_Paste!$B8052="","",IFERROR(INDEX(DeptName,MATCH($C8055,DeptTag,0)),"UNALLOCATED"))</f>
        <v/>
      </c>
      <c r="E8055">
        <f>IF(GL_Paste!$B8052="","",IFERROR(INDEX(AcctCat,MATCH(GL_Paste!$B8052&amp;"",AcctCode,0)),"UNKNOWN"))</f>
        <v/>
      </c>
      <c r="F8055">
        <f>IF(GL_Paste!$B8052="","",IFERROR(INDEX(AcctSub,MATCH(GL_Paste!$B8052&amp;"",AcctCode,0)),"UNKNOWN"))</f>
        <v/>
      </c>
    </row>
    <row r="8056">
      <c r="A8056" s="40">
        <f>IF(GL_Paste!$B8053="","",N(GL_Paste!$H8053)-N(GL_Paste!$G8053))</f>
        <v/>
      </c>
      <c r="B8056" s="43">
        <f>IF(GL_Paste!$B8053="","",DATE(YEAR(GL_Paste!$E8053),MONTH(GL_Paste!$E8053),1))</f>
        <v/>
      </c>
      <c r="C8056">
        <f>IF(GL_Paste!$B8053="","",IF(TRIM(GL_Paste!$M8053)&lt;&gt;"",TRIM(GL_Paste!$M8053),IFERROR(MID(GL_Paste!$I8053,FIND("[",GL_Paste!$I8053)+1,FIND("]",GL_Paste!$I8053)-FIND("[",GL_Paste!$I8053)-1),"")))</f>
        <v/>
      </c>
      <c r="D8056">
        <f>IF(GL_Paste!$B8053="","",IFERROR(INDEX(DeptName,MATCH($C8056,DeptTag,0)),"UNALLOCATED"))</f>
        <v/>
      </c>
      <c r="E8056">
        <f>IF(GL_Paste!$B8053="","",IFERROR(INDEX(AcctCat,MATCH(GL_Paste!$B8053&amp;"",AcctCode,0)),"UNKNOWN"))</f>
        <v/>
      </c>
      <c r="F8056">
        <f>IF(GL_Paste!$B8053="","",IFERROR(INDEX(AcctSub,MATCH(GL_Paste!$B8053&amp;"",AcctCode,0)),"UNKNOWN"))</f>
        <v/>
      </c>
    </row>
    <row r="8057">
      <c r="A8057" s="40">
        <f>IF(GL_Paste!$B8054="","",N(GL_Paste!$H8054)-N(GL_Paste!$G8054))</f>
        <v/>
      </c>
      <c r="B8057" s="43">
        <f>IF(GL_Paste!$B8054="","",DATE(YEAR(GL_Paste!$E8054),MONTH(GL_Paste!$E8054),1))</f>
        <v/>
      </c>
      <c r="C8057">
        <f>IF(GL_Paste!$B8054="","",IF(TRIM(GL_Paste!$M8054)&lt;&gt;"",TRIM(GL_Paste!$M8054),IFERROR(MID(GL_Paste!$I8054,FIND("[",GL_Paste!$I8054)+1,FIND("]",GL_Paste!$I8054)-FIND("[",GL_Paste!$I8054)-1),"")))</f>
        <v/>
      </c>
      <c r="D8057">
        <f>IF(GL_Paste!$B8054="","",IFERROR(INDEX(DeptName,MATCH($C8057,DeptTag,0)),"UNALLOCATED"))</f>
        <v/>
      </c>
      <c r="E8057">
        <f>IF(GL_Paste!$B8054="","",IFERROR(INDEX(AcctCat,MATCH(GL_Paste!$B8054&amp;"",AcctCode,0)),"UNKNOWN"))</f>
        <v/>
      </c>
      <c r="F8057">
        <f>IF(GL_Paste!$B8054="","",IFERROR(INDEX(AcctSub,MATCH(GL_Paste!$B8054&amp;"",AcctCode,0)),"UNKNOWN"))</f>
        <v/>
      </c>
    </row>
    <row r="8058">
      <c r="A8058" s="40">
        <f>IF(GL_Paste!$B8055="","",N(GL_Paste!$H8055)-N(GL_Paste!$G8055))</f>
        <v/>
      </c>
      <c r="B8058" s="43">
        <f>IF(GL_Paste!$B8055="","",DATE(YEAR(GL_Paste!$E8055),MONTH(GL_Paste!$E8055),1))</f>
        <v/>
      </c>
      <c r="C8058">
        <f>IF(GL_Paste!$B8055="","",IF(TRIM(GL_Paste!$M8055)&lt;&gt;"",TRIM(GL_Paste!$M8055),IFERROR(MID(GL_Paste!$I8055,FIND("[",GL_Paste!$I8055)+1,FIND("]",GL_Paste!$I8055)-FIND("[",GL_Paste!$I8055)-1),"")))</f>
        <v/>
      </c>
      <c r="D8058">
        <f>IF(GL_Paste!$B8055="","",IFERROR(INDEX(DeptName,MATCH($C8058,DeptTag,0)),"UNALLOCATED"))</f>
        <v/>
      </c>
      <c r="E8058">
        <f>IF(GL_Paste!$B8055="","",IFERROR(INDEX(AcctCat,MATCH(GL_Paste!$B8055&amp;"",AcctCode,0)),"UNKNOWN"))</f>
        <v/>
      </c>
      <c r="F8058">
        <f>IF(GL_Paste!$B8055="","",IFERROR(INDEX(AcctSub,MATCH(GL_Paste!$B8055&amp;"",AcctCode,0)),"UNKNOWN"))</f>
        <v/>
      </c>
    </row>
    <row r="8059">
      <c r="A8059" s="40">
        <f>IF(GL_Paste!$B8056="","",N(GL_Paste!$H8056)-N(GL_Paste!$G8056))</f>
        <v/>
      </c>
      <c r="B8059" s="43">
        <f>IF(GL_Paste!$B8056="","",DATE(YEAR(GL_Paste!$E8056),MONTH(GL_Paste!$E8056),1))</f>
        <v/>
      </c>
      <c r="C8059">
        <f>IF(GL_Paste!$B8056="","",IF(TRIM(GL_Paste!$M8056)&lt;&gt;"",TRIM(GL_Paste!$M8056),IFERROR(MID(GL_Paste!$I8056,FIND("[",GL_Paste!$I8056)+1,FIND("]",GL_Paste!$I8056)-FIND("[",GL_Paste!$I8056)-1),"")))</f>
        <v/>
      </c>
      <c r="D8059">
        <f>IF(GL_Paste!$B8056="","",IFERROR(INDEX(DeptName,MATCH($C8059,DeptTag,0)),"UNALLOCATED"))</f>
        <v/>
      </c>
      <c r="E8059">
        <f>IF(GL_Paste!$B8056="","",IFERROR(INDEX(AcctCat,MATCH(GL_Paste!$B8056&amp;"",AcctCode,0)),"UNKNOWN"))</f>
        <v/>
      </c>
      <c r="F8059">
        <f>IF(GL_Paste!$B8056="","",IFERROR(INDEX(AcctSub,MATCH(GL_Paste!$B8056&amp;"",AcctCode,0)),"UNKNOWN"))</f>
        <v/>
      </c>
    </row>
    <row r="8060">
      <c r="A8060" s="40">
        <f>IF(GL_Paste!$B8057="","",N(GL_Paste!$H8057)-N(GL_Paste!$G8057))</f>
        <v/>
      </c>
      <c r="B8060" s="43">
        <f>IF(GL_Paste!$B8057="","",DATE(YEAR(GL_Paste!$E8057),MONTH(GL_Paste!$E8057),1))</f>
        <v/>
      </c>
      <c r="C8060">
        <f>IF(GL_Paste!$B8057="","",IF(TRIM(GL_Paste!$M8057)&lt;&gt;"",TRIM(GL_Paste!$M8057),IFERROR(MID(GL_Paste!$I8057,FIND("[",GL_Paste!$I8057)+1,FIND("]",GL_Paste!$I8057)-FIND("[",GL_Paste!$I8057)-1),"")))</f>
        <v/>
      </c>
      <c r="D8060">
        <f>IF(GL_Paste!$B8057="","",IFERROR(INDEX(DeptName,MATCH($C8060,DeptTag,0)),"UNALLOCATED"))</f>
        <v/>
      </c>
      <c r="E8060">
        <f>IF(GL_Paste!$B8057="","",IFERROR(INDEX(AcctCat,MATCH(GL_Paste!$B8057&amp;"",AcctCode,0)),"UNKNOWN"))</f>
        <v/>
      </c>
      <c r="F8060">
        <f>IF(GL_Paste!$B8057="","",IFERROR(INDEX(AcctSub,MATCH(GL_Paste!$B8057&amp;"",AcctCode,0)),"UNKNOWN"))</f>
        <v/>
      </c>
    </row>
    <row r="8061">
      <c r="A8061" s="40">
        <f>IF(GL_Paste!$B8058="","",N(GL_Paste!$H8058)-N(GL_Paste!$G8058))</f>
        <v/>
      </c>
      <c r="B8061" s="43">
        <f>IF(GL_Paste!$B8058="","",DATE(YEAR(GL_Paste!$E8058),MONTH(GL_Paste!$E8058),1))</f>
        <v/>
      </c>
      <c r="C8061">
        <f>IF(GL_Paste!$B8058="","",IF(TRIM(GL_Paste!$M8058)&lt;&gt;"",TRIM(GL_Paste!$M8058),IFERROR(MID(GL_Paste!$I8058,FIND("[",GL_Paste!$I8058)+1,FIND("]",GL_Paste!$I8058)-FIND("[",GL_Paste!$I8058)-1),"")))</f>
        <v/>
      </c>
      <c r="D8061">
        <f>IF(GL_Paste!$B8058="","",IFERROR(INDEX(DeptName,MATCH($C8061,DeptTag,0)),"UNALLOCATED"))</f>
        <v/>
      </c>
      <c r="E8061">
        <f>IF(GL_Paste!$B8058="","",IFERROR(INDEX(AcctCat,MATCH(GL_Paste!$B8058&amp;"",AcctCode,0)),"UNKNOWN"))</f>
        <v/>
      </c>
      <c r="F8061">
        <f>IF(GL_Paste!$B8058="","",IFERROR(INDEX(AcctSub,MATCH(GL_Paste!$B8058&amp;"",AcctCode,0)),"UNKNOWN"))</f>
        <v/>
      </c>
    </row>
    <row r="8062">
      <c r="A8062" s="40">
        <f>IF(GL_Paste!$B8059="","",N(GL_Paste!$H8059)-N(GL_Paste!$G8059))</f>
        <v/>
      </c>
      <c r="B8062" s="43">
        <f>IF(GL_Paste!$B8059="","",DATE(YEAR(GL_Paste!$E8059),MONTH(GL_Paste!$E8059),1))</f>
        <v/>
      </c>
      <c r="C8062">
        <f>IF(GL_Paste!$B8059="","",IF(TRIM(GL_Paste!$M8059)&lt;&gt;"",TRIM(GL_Paste!$M8059),IFERROR(MID(GL_Paste!$I8059,FIND("[",GL_Paste!$I8059)+1,FIND("]",GL_Paste!$I8059)-FIND("[",GL_Paste!$I8059)-1),"")))</f>
        <v/>
      </c>
      <c r="D8062">
        <f>IF(GL_Paste!$B8059="","",IFERROR(INDEX(DeptName,MATCH($C8062,DeptTag,0)),"UNALLOCATED"))</f>
        <v/>
      </c>
      <c r="E8062">
        <f>IF(GL_Paste!$B8059="","",IFERROR(INDEX(AcctCat,MATCH(GL_Paste!$B8059&amp;"",AcctCode,0)),"UNKNOWN"))</f>
        <v/>
      </c>
      <c r="F8062">
        <f>IF(GL_Paste!$B8059="","",IFERROR(INDEX(AcctSub,MATCH(GL_Paste!$B8059&amp;"",AcctCode,0)),"UNKNOWN"))</f>
        <v/>
      </c>
    </row>
    <row r="8063">
      <c r="A8063" s="40">
        <f>IF(GL_Paste!$B8060="","",N(GL_Paste!$H8060)-N(GL_Paste!$G8060))</f>
        <v/>
      </c>
      <c r="B8063" s="43">
        <f>IF(GL_Paste!$B8060="","",DATE(YEAR(GL_Paste!$E8060),MONTH(GL_Paste!$E8060),1))</f>
        <v/>
      </c>
      <c r="C8063">
        <f>IF(GL_Paste!$B8060="","",IF(TRIM(GL_Paste!$M8060)&lt;&gt;"",TRIM(GL_Paste!$M8060),IFERROR(MID(GL_Paste!$I8060,FIND("[",GL_Paste!$I8060)+1,FIND("]",GL_Paste!$I8060)-FIND("[",GL_Paste!$I8060)-1),"")))</f>
        <v/>
      </c>
      <c r="D8063">
        <f>IF(GL_Paste!$B8060="","",IFERROR(INDEX(DeptName,MATCH($C8063,DeptTag,0)),"UNALLOCATED"))</f>
        <v/>
      </c>
      <c r="E8063">
        <f>IF(GL_Paste!$B8060="","",IFERROR(INDEX(AcctCat,MATCH(GL_Paste!$B8060&amp;"",AcctCode,0)),"UNKNOWN"))</f>
        <v/>
      </c>
      <c r="F8063">
        <f>IF(GL_Paste!$B8060="","",IFERROR(INDEX(AcctSub,MATCH(GL_Paste!$B8060&amp;"",AcctCode,0)),"UNKNOWN"))</f>
        <v/>
      </c>
    </row>
    <row r="8064">
      <c r="A8064" s="40">
        <f>IF(GL_Paste!$B8061="","",N(GL_Paste!$H8061)-N(GL_Paste!$G8061))</f>
        <v/>
      </c>
      <c r="B8064" s="43">
        <f>IF(GL_Paste!$B8061="","",DATE(YEAR(GL_Paste!$E8061),MONTH(GL_Paste!$E8061),1))</f>
        <v/>
      </c>
      <c r="C8064">
        <f>IF(GL_Paste!$B8061="","",IF(TRIM(GL_Paste!$M8061)&lt;&gt;"",TRIM(GL_Paste!$M8061),IFERROR(MID(GL_Paste!$I8061,FIND("[",GL_Paste!$I8061)+1,FIND("]",GL_Paste!$I8061)-FIND("[",GL_Paste!$I8061)-1),"")))</f>
        <v/>
      </c>
      <c r="D8064">
        <f>IF(GL_Paste!$B8061="","",IFERROR(INDEX(DeptName,MATCH($C8064,DeptTag,0)),"UNALLOCATED"))</f>
        <v/>
      </c>
      <c r="E8064">
        <f>IF(GL_Paste!$B8061="","",IFERROR(INDEX(AcctCat,MATCH(GL_Paste!$B8061&amp;"",AcctCode,0)),"UNKNOWN"))</f>
        <v/>
      </c>
      <c r="F8064">
        <f>IF(GL_Paste!$B8061="","",IFERROR(INDEX(AcctSub,MATCH(GL_Paste!$B8061&amp;"",AcctCode,0)),"UNKNOWN"))</f>
        <v/>
      </c>
    </row>
    <row r="8065">
      <c r="A8065" s="40">
        <f>IF(GL_Paste!$B8062="","",N(GL_Paste!$H8062)-N(GL_Paste!$G8062))</f>
        <v/>
      </c>
      <c r="B8065" s="43">
        <f>IF(GL_Paste!$B8062="","",DATE(YEAR(GL_Paste!$E8062),MONTH(GL_Paste!$E8062),1))</f>
        <v/>
      </c>
      <c r="C8065">
        <f>IF(GL_Paste!$B8062="","",IF(TRIM(GL_Paste!$M8062)&lt;&gt;"",TRIM(GL_Paste!$M8062),IFERROR(MID(GL_Paste!$I8062,FIND("[",GL_Paste!$I8062)+1,FIND("]",GL_Paste!$I8062)-FIND("[",GL_Paste!$I8062)-1),"")))</f>
        <v/>
      </c>
      <c r="D8065">
        <f>IF(GL_Paste!$B8062="","",IFERROR(INDEX(DeptName,MATCH($C8065,DeptTag,0)),"UNALLOCATED"))</f>
        <v/>
      </c>
      <c r="E8065">
        <f>IF(GL_Paste!$B8062="","",IFERROR(INDEX(AcctCat,MATCH(GL_Paste!$B8062&amp;"",AcctCode,0)),"UNKNOWN"))</f>
        <v/>
      </c>
      <c r="F8065">
        <f>IF(GL_Paste!$B8062="","",IFERROR(INDEX(AcctSub,MATCH(GL_Paste!$B8062&amp;"",AcctCode,0)),"UNKNOWN"))</f>
        <v/>
      </c>
    </row>
    <row r="8066">
      <c r="A8066" s="40">
        <f>IF(GL_Paste!$B8063="","",N(GL_Paste!$H8063)-N(GL_Paste!$G8063))</f>
        <v/>
      </c>
      <c r="B8066" s="43">
        <f>IF(GL_Paste!$B8063="","",DATE(YEAR(GL_Paste!$E8063),MONTH(GL_Paste!$E8063),1))</f>
        <v/>
      </c>
      <c r="C8066">
        <f>IF(GL_Paste!$B8063="","",IF(TRIM(GL_Paste!$M8063)&lt;&gt;"",TRIM(GL_Paste!$M8063),IFERROR(MID(GL_Paste!$I8063,FIND("[",GL_Paste!$I8063)+1,FIND("]",GL_Paste!$I8063)-FIND("[",GL_Paste!$I8063)-1),"")))</f>
        <v/>
      </c>
      <c r="D8066">
        <f>IF(GL_Paste!$B8063="","",IFERROR(INDEX(DeptName,MATCH($C8066,DeptTag,0)),"UNALLOCATED"))</f>
        <v/>
      </c>
      <c r="E8066">
        <f>IF(GL_Paste!$B8063="","",IFERROR(INDEX(AcctCat,MATCH(GL_Paste!$B8063&amp;"",AcctCode,0)),"UNKNOWN"))</f>
        <v/>
      </c>
      <c r="F8066">
        <f>IF(GL_Paste!$B8063="","",IFERROR(INDEX(AcctSub,MATCH(GL_Paste!$B8063&amp;"",AcctCode,0)),"UNKNOWN"))</f>
        <v/>
      </c>
    </row>
    <row r="8067">
      <c r="A8067" s="40">
        <f>IF(GL_Paste!$B8064="","",N(GL_Paste!$H8064)-N(GL_Paste!$G8064))</f>
        <v/>
      </c>
      <c r="B8067" s="43">
        <f>IF(GL_Paste!$B8064="","",DATE(YEAR(GL_Paste!$E8064),MONTH(GL_Paste!$E8064),1))</f>
        <v/>
      </c>
      <c r="C8067">
        <f>IF(GL_Paste!$B8064="","",IF(TRIM(GL_Paste!$M8064)&lt;&gt;"",TRIM(GL_Paste!$M8064),IFERROR(MID(GL_Paste!$I8064,FIND("[",GL_Paste!$I8064)+1,FIND("]",GL_Paste!$I8064)-FIND("[",GL_Paste!$I8064)-1),"")))</f>
        <v/>
      </c>
      <c r="D8067">
        <f>IF(GL_Paste!$B8064="","",IFERROR(INDEX(DeptName,MATCH($C8067,DeptTag,0)),"UNALLOCATED"))</f>
        <v/>
      </c>
      <c r="E8067">
        <f>IF(GL_Paste!$B8064="","",IFERROR(INDEX(AcctCat,MATCH(GL_Paste!$B8064&amp;"",AcctCode,0)),"UNKNOWN"))</f>
        <v/>
      </c>
      <c r="F8067">
        <f>IF(GL_Paste!$B8064="","",IFERROR(INDEX(AcctSub,MATCH(GL_Paste!$B8064&amp;"",AcctCode,0)),"UNKNOWN"))</f>
        <v/>
      </c>
    </row>
    <row r="8068">
      <c r="A8068" s="40">
        <f>IF(GL_Paste!$B8065="","",N(GL_Paste!$H8065)-N(GL_Paste!$G8065))</f>
        <v/>
      </c>
      <c r="B8068" s="43">
        <f>IF(GL_Paste!$B8065="","",DATE(YEAR(GL_Paste!$E8065),MONTH(GL_Paste!$E8065),1))</f>
        <v/>
      </c>
      <c r="C8068">
        <f>IF(GL_Paste!$B8065="","",IF(TRIM(GL_Paste!$M8065)&lt;&gt;"",TRIM(GL_Paste!$M8065),IFERROR(MID(GL_Paste!$I8065,FIND("[",GL_Paste!$I8065)+1,FIND("]",GL_Paste!$I8065)-FIND("[",GL_Paste!$I8065)-1),"")))</f>
        <v/>
      </c>
      <c r="D8068">
        <f>IF(GL_Paste!$B8065="","",IFERROR(INDEX(DeptName,MATCH($C8068,DeptTag,0)),"UNALLOCATED"))</f>
        <v/>
      </c>
      <c r="E8068">
        <f>IF(GL_Paste!$B8065="","",IFERROR(INDEX(AcctCat,MATCH(GL_Paste!$B8065&amp;"",AcctCode,0)),"UNKNOWN"))</f>
        <v/>
      </c>
      <c r="F8068">
        <f>IF(GL_Paste!$B8065="","",IFERROR(INDEX(AcctSub,MATCH(GL_Paste!$B8065&amp;"",AcctCode,0)),"UNKNOWN"))</f>
        <v/>
      </c>
    </row>
    <row r="8069">
      <c r="A8069" s="40">
        <f>IF(GL_Paste!$B8066="","",N(GL_Paste!$H8066)-N(GL_Paste!$G8066))</f>
        <v/>
      </c>
      <c r="B8069" s="43">
        <f>IF(GL_Paste!$B8066="","",DATE(YEAR(GL_Paste!$E8066),MONTH(GL_Paste!$E8066),1))</f>
        <v/>
      </c>
      <c r="C8069">
        <f>IF(GL_Paste!$B8066="","",IF(TRIM(GL_Paste!$M8066)&lt;&gt;"",TRIM(GL_Paste!$M8066),IFERROR(MID(GL_Paste!$I8066,FIND("[",GL_Paste!$I8066)+1,FIND("]",GL_Paste!$I8066)-FIND("[",GL_Paste!$I8066)-1),"")))</f>
        <v/>
      </c>
      <c r="D8069">
        <f>IF(GL_Paste!$B8066="","",IFERROR(INDEX(DeptName,MATCH($C8069,DeptTag,0)),"UNALLOCATED"))</f>
        <v/>
      </c>
      <c r="E8069">
        <f>IF(GL_Paste!$B8066="","",IFERROR(INDEX(AcctCat,MATCH(GL_Paste!$B8066&amp;"",AcctCode,0)),"UNKNOWN"))</f>
        <v/>
      </c>
      <c r="F8069">
        <f>IF(GL_Paste!$B8066="","",IFERROR(INDEX(AcctSub,MATCH(GL_Paste!$B8066&amp;"",AcctCode,0)),"UNKNOWN"))</f>
        <v/>
      </c>
    </row>
    <row r="8070">
      <c r="A8070" s="40">
        <f>IF(GL_Paste!$B8067="","",N(GL_Paste!$H8067)-N(GL_Paste!$G8067))</f>
        <v/>
      </c>
      <c r="B8070" s="43">
        <f>IF(GL_Paste!$B8067="","",DATE(YEAR(GL_Paste!$E8067),MONTH(GL_Paste!$E8067),1))</f>
        <v/>
      </c>
      <c r="C8070">
        <f>IF(GL_Paste!$B8067="","",IF(TRIM(GL_Paste!$M8067)&lt;&gt;"",TRIM(GL_Paste!$M8067),IFERROR(MID(GL_Paste!$I8067,FIND("[",GL_Paste!$I8067)+1,FIND("]",GL_Paste!$I8067)-FIND("[",GL_Paste!$I8067)-1),"")))</f>
        <v/>
      </c>
      <c r="D8070">
        <f>IF(GL_Paste!$B8067="","",IFERROR(INDEX(DeptName,MATCH($C8070,DeptTag,0)),"UNALLOCATED"))</f>
        <v/>
      </c>
      <c r="E8070">
        <f>IF(GL_Paste!$B8067="","",IFERROR(INDEX(AcctCat,MATCH(GL_Paste!$B8067&amp;"",AcctCode,0)),"UNKNOWN"))</f>
        <v/>
      </c>
      <c r="F8070">
        <f>IF(GL_Paste!$B8067="","",IFERROR(INDEX(AcctSub,MATCH(GL_Paste!$B8067&amp;"",AcctCode,0)),"UNKNOWN"))</f>
        <v/>
      </c>
    </row>
    <row r="8071">
      <c r="A8071" s="40">
        <f>IF(GL_Paste!$B8068="","",N(GL_Paste!$H8068)-N(GL_Paste!$G8068))</f>
        <v/>
      </c>
      <c r="B8071" s="43">
        <f>IF(GL_Paste!$B8068="","",DATE(YEAR(GL_Paste!$E8068),MONTH(GL_Paste!$E8068),1))</f>
        <v/>
      </c>
      <c r="C8071">
        <f>IF(GL_Paste!$B8068="","",IF(TRIM(GL_Paste!$M8068)&lt;&gt;"",TRIM(GL_Paste!$M8068),IFERROR(MID(GL_Paste!$I8068,FIND("[",GL_Paste!$I8068)+1,FIND("]",GL_Paste!$I8068)-FIND("[",GL_Paste!$I8068)-1),"")))</f>
        <v/>
      </c>
      <c r="D8071">
        <f>IF(GL_Paste!$B8068="","",IFERROR(INDEX(DeptName,MATCH($C8071,DeptTag,0)),"UNALLOCATED"))</f>
        <v/>
      </c>
      <c r="E8071">
        <f>IF(GL_Paste!$B8068="","",IFERROR(INDEX(AcctCat,MATCH(GL_Paste!$B8068&amp;"",AcctCode,0)),"UNKNOWN"))</f>
        <v/>
      </c>
      <c r="F8071">
        <f>IF(GL_Paste!$B8068="","",IFERROR(INDEX(AcctSub,MATCH(GL_Paste!$B8068&amp;"",AcctCode,0)),"UNKNOWN"))</f>
        <v/>
      </c>
    </row>
    <row r="8072">
      <c r="A8072" s="40">
        <f>IF(GL_Paste!$B8069="","",N(GL_Paste!$H8069)-N(GL_Paste!$G8069))</f>
        <v/>
      </c>
      <c r="B8072" s="43">
        <f>IF(GL_Paste!$B8069="","",DATE(YEAR(GL_Paste!$E8069),MONTH(GL_Paste!$E8069),1))</f>
        <v/>
      </c>
      <c r="C8072">
        <f>IF(GL_Paste!$B8069="","",IF(TRIM(GL_Paste!$M8069)&lt;&gt;"",TRIM(GL_Paste!$M8069),IFERROR(MID(GL_Paste!$I8069,FIND("[",GL_Paste!$I8069)+1,FIND("]",GL_Paste!$I8069)-FIND("[",GL_Paste!$I8069)-1),"")))</f>
        <v/>
      </c>
      <c r="D8072">
        <f>IF(GL_Paste!$B8069="","",IFERROR(INDEX(DeptName,MATCH($C8072,DeptTag,0)),"UNALLOCATED"))</f>
        <v/>
      </c>
      <c r="E8072">
        <f>IF(GL_Paste!$B8069="","",IFERROR(INDEX(AcctCat,MATCH(GL_Paste!$B8069&amp;"",AcctCode,0)),"UNKNOWN"))</f>
        <v/>
      </c>
      <c r="F8072">
        <f>IF(GL_Paste!$B8069="","",IFERROR(INDEX(AcctSub,MATCH(GL_Paste!$B8069&amp;"",AcctCode,0)),"UNKNOWN"))</f>
        <v/>
      </c>
    </row>
    <row r="8073">
      <c r="A8073" s="40">
        <f>IF(GL_Paste!$B8070="","",N(GL_Paste!$H8070)-N(GL_Paste!$G8070))</f>
        <v/>
      </c>
      <c r="B8073" s="43">
        <f>IF(GL_Paste!$B8070="","",DATE(YEAR(GL_Paste!$E8070),MONTH(GL_Paste!$E8070),1))</f>
        <v/>
      </c>
      <c r="C8073">
        <f>IF(GL_Paste!$B8070="","",IF(TRIM(GL_Paste!$M8070)&lt;&gt;"",TRIM(GL_Paste!$M8070),IFERROR(MID(GL_Paste!$I8070,FIND("[",GL_Paste!$I8070)+1,FIND("]",GL_Paste!$I8070)-FIND("[",GL_Paste!$I8070)-1),"")))</f>
        <v/>
      </c>
      <c r="D8073">
        <f>IF(GL_Paste!$B8070="","",IFERROR(INDEX(DeptName,MATCH($C8073,DeptTag,0)),"UNALLOCATED"))</f>
        <v/>
      </c>
      <c r="E8073">
        <f>IF(GL_Paste!$B8070="","",IFERROR(INDEX(AcctCat,MATCH(GL_Paste!$B8070&amp;"",AcctCode,0)),"UNKNOWN"))</f>
        <v/>
      </c>
      <c r="F8073">
        <f>IF(GL_Paste!$B8070="","",IFERROR(INDEX(AcctSub,MATCH(GL_Paste!$B8070&amp;"",AcctCode,0)),"UNKNOWN"))</f>
        <v/>
      </c>
    </row>
    <row r="8074">
      <c r="A8074" s="40">
        <f>IF(GL_Paste!$B8071="","",N(GL_Paste!$H8071)-N(GL_Paste!$G8071))</f>
        <v/>
      </c>
      <c r="B8074" s="43">
        <f>IF(GL_Paste!$B8071="","",DATE(YEAR(GL_Paste!$E8071),MONTH(GL_Paste!$E8071),1))</f>
        <v/>
      </c>
      <c r="C8074">
        <f>IF(GL_Paste!$B8071="","",IF(TRIM(GL_Paste!$M8071)&lt;&gt;"",TRIM(GL_Paste!$M8071),IFERROR(MID(GL_Paste!$I8071,FIND("[",GL_Paste!$I8071)+1,FIND("]",GL_Paste!$I8071)-FIND("[",GL_Paste!$I8071)-1),"")))</f>
        <v/>
      </c>
      <c r="D8074">
        <f>IF(GL_Paste!$B8071="","",IFERROR(INDEX(DeptName,MATCH($C8074,DeptTag,0)),"UNALLOCATED"))</f>
        <v/>
      </c>
      <c r="E8074">
        <f>IF(GL_Paste!$B8071="","",IFERROR(INDEX(AcctCat,MATCH(GL_Paste!$B8071&amp;"",AcctCode,0)),"UNKNOWN"))</f>
        <v/>
      </c>
      <c r="F8074">
        <f>IF(GL_Paste!$B8071="","",IFERROR(INDEX(AcctSub,MATCH(GL_Paste!$B8071&amp;"",AcctCode,0)),"UNKNOWN"))</f>
        <v/>
      </c>
    </row>
    <row r="8075">
      <c r="A8075" s="40">
        <f>IF(GL_Paste!$B8072="","",N(GL_Paste!$H8072)-N(GL_Paste!$G8072))</f>
        <v/>
      </c>
      <c r="B8075" s="43">
        <f>IF(GL_Paste!$B8072="","",DATE(YEAR(GL_Paste!$E8072),MONTH(GL_Paste!$E8072),1))</f>
        <v/>
      </c>
      <c r="C8075">
        <f>IF(GL_Paste!$B8072="","",IF(TRIM(GL_Paste!$M8072)&lt;&gt;"",TRIM(GL_Paste!$M8072),IFERROR(MID(GL_Paste!$I8072,FIND("[",GL_Paste!$I8072)+1,FIND("]",GL_Paste!$I8072)-FIND("[",GL_Paste!$I8072)-1),"")))</f>
        <v/>
      </c>
      <c r="D8075">
        <f>IF(GL_Paste!$B8072="","",IFERROR(INDEX(DeptName,MATCH($C8075,DeptTag,0)),"UNALLOCATED"))</f>
        <v/>
      </c>
      <c r="E8075">
        <f>IF(GL_Paste!$B8072="","",IFERROR(INDEX(AcctCat,MATCH(GL_Paste!$B8072&amp;"",AcctCode,0)),"UNKNOWN"))</f>
        <v/>
      </c>
      <c r="F8075">
        <f>IF(GL_Paste!$B8072="","",IFERROR(INDEX(AcctSub,MATCH(GL_Paste!$B8072&amp;"",AcctCode,0)),"UNKNOWN"))</f>
        <v/>
      </c>
    </row>
    <row r="8076">
      <c r="A8076" s="40">
        <f>IF(GL_Paste!$B8073="","",N(GL_Paste!$H8073)-N(GL_Paste!$G8073))</f>
        <v/>
      </c>
      <c r="B8076" s="43">
        <f>IF(GL_Paste!$B8073="","",DATE(YEAR(GL_Paste!$E8073),MONTH(GL_Paste!$E8073),1))</f>
        <v/>
      </c>
      <c r="C8076">
        <f>IF(GL_Paste!$B8073="","",IF(TRIM(GL_Paste!$M8073)&lt;&gt;"",TRIM(GL_Paste!$M8073),IFERROR(MID(GL_Paste!$I8073,FIND("[",GL_Paste!$I8073)+1,FIND("]",GL_Paste!$I8073)-FIND("[",GL_Paste!$I8073)-1),"")))</f>
        <v/>
      </c>
      <c r="D8076">
        <f>IF(GL_Paste!$B8073="","",IFERROR(INDEX(DeptName,MATCH($C8076,DeptTag,0)),"UNALLOCATED"))</f>
        <v/>
      </c>
      <c r="E8076">
        <f>IF(GL_Paste!$B8073="","",IFERROR(INDEX(AcctCat,MATCH(GL_Paste!$B8073&amp;"",AcctCode,0)),"UNKNOWN"))</f>
        <v/>
      </c>
      <c r="F8076">
        <f>IF(GL_Paste!$B8073="","",IFERROR(INDEX(AcctSub,MATCH(GL_Paste!$B8073&amp;"",AcctCode,0)),"UNKNOWN"))</f>
        <v/>
      </c>
    </row>
    <row r="8077">
      <c r="A8077" s="40">
        <f>IF(GL_Paste!$B8074="","",N(GL_Paste!$H8074)-N(GL_Paste!$G8074))</f>
        <v/>
      </c>
      <c r="B8077" s="43">
        <f>IF(GL_Paste!$B8074="","",DATE(YEAR(GL_Paste!$E8074),MONTH(GL_Paste!$E8074),1))</f>
        <v/>
      </c>
      <c r="C8077">
        <f>IF(GL_Paste!$B8074="","",IF(TRIM(GL_Paste!$M8074)&lt;&gt;"",TRIM(GL_Paste!$M8074),IFERROR(MID(GL_Paste!$I8074,FIND("[",GL_Paste!$I8074)+1,FIND("]",GL_Paste!$I8074)-FIND("[",GL_Paste!$I8074)-1),"")))</f>
        <v/>
      </c>
      <c r="D8077">
        <f>IF(GL_Paste!$B8074="","",IFERROR(INDEX(DeptName,MATCH($C8077,DeptTag,0)),"UNALLOCATED"))</f>
        <v/>
      </c>
      <c r="E8077">
        <f>IF(GL_Paste!$B8074="","",IFERROR(INDEX(AcctCat,MATCH(GL_Paste!$B8074&amp;"",AcctCode,0)),"UNKNOWN"))</f>
        <v/>
      </c>
      <c r="F8077">
        <f>IF(GL_Paste!$B8074="","",IFERROR(INDEX(AcctSub,MATCH(GL_Paste!$B8074&amp;"",AcctCode,0)),"UNKNOWN"))</f>
        <v/>
      </c>
    </row>
    <row r="8078">
      <c r="A8078" s="40">
        <f>IF(GL_Paste!$B8075="","",N(GL_Paste!$H8075)-N(GL_Paste!$G8075))</f>
        <v/>
      </c>
      <c r="B8078" s="43">
        <f>IF(GL_Paste!$B8075="","",DATE(YEAR(GL_Paste!$E8075),MONTH(GL_Paste!$E8075),1))</f>
        <v/>
      </c>
      <c r="C8078">
        <f>IF(GL_Paste!$B8075="","",IF(TRIM(GL_Paste!$M8075)&lt;&gt;"",TRIM(GL_Paste!$M8075),IFERROR(MID(GL_Paste!$I8075,FIND("[",GL_Paste!$I8075)+1,FIND("]",GL_Paste!$I8075)-FIND("[",GL_Paste!$I8075)-1),"")))</f>
        <v/>
      </c>
      <c r="D8078">
        <f>IF(GL_Paste!$B8075="","",IFERROR(INDEX(DeptName,MATCH($C8078,DeptTag,0)),"UNALLOCATED"))</f>
        <v/>
      </c>
      <c r="E8078">
        <f>IF(GL_Paste!$B8075="","",IFERROR(INDEX(AcctCat,MATCH(GL_Paste!$B8075&amp;"",AcctCode,0)),"UNKNOWN"))</f>
        <v/>
      </c>
      <c r="F8078">
        <f>IF(GL_Paste!$B8075="","",IFERROR(INDEX(AcctSub,MATCH(GL_Paste!$B8075&amp;"",AcctCode,0)),"UNKNOWN"))</f>
        <v/>
      </c>
    </row>
    <row r="8079">
      <c r="A8079" s="40">
        <f>IF(GL_Paste!$B8076="","",N(GL_Paste!$H8076)-N(GL_Paste!$G8076))</f>
        <v/>
      </c>
      <c r="B8079" s="43">
        <f>IF(GL_Paste!$B8076="","",DATE(YEAR(GL_Paste!$E8076),MONTH(GL_Paste!$E8076),1))</f>
        <v/>
      </c>
      <c r="C8079">
        <f>IF(GL_Paste!$B8076="","",IF(TRIM(GL_Paste!$M8076)&lt;&gt;"",TRIM(GL_Paste!$M8076),IFERROR(MID(GL_Paste!$I8076,FIND("[",GL_Paste!$I8076)+1,FIND("]",GL_Paste!$I8076)-FIND("[",GL_Paste!$I8076)-1),"")))</f>
        <v/>
      </c>
      <c r="D8079">
        <f>IF(GL_Paste!$B8076="","",IFERROR(INDEX(DeptName,MATCH($C8079,DeptTag,0)),"UNALLOCATED"))</f>
        <v/>
      </c>
      <c r="E8079">
        <f>IF(GL_Paste!$B8076="","",IFERROR(INDEX(AcctCat,MATCH(GL_Paste!$B8076&amp;"",AcctCode,0)),"UNKNOWN"))</f>
        <v/>
      </c>
      <c r="F8079">
        <f>IF(GL_Paste!$B8076="","",IFERROR(INDEX(AcctSub,MATCH(GL_Paste!$B8076&amp;"",AcctCode,0)),"UNKNOWN"))</f>
        <v/>
      </c>
    </row>
    <row r="8080">
      <c r="A8080" s="40">
        <f>IF(GL_Paste!$B8077="","",N(GL_Paste!$H8077)-N(GL_Paste!$G8077))</f>
        <v/>
      </c>
      <c r="B8080" s="43">
        <f>IF(GL_Paste!$B8077="","",DATE(YEAR(GL_Paste!$E8077),MONTH(GL_Paste!$E8077),1))</f>
        <v/>
      </c>
      <c r="C8080">
        <f>IF(GL_Paste!$B8077="","",IF(TRIM(GL_Paste!$M8077)&lt;&gt;"",TRIM(GL_Paste!$M8077),IFERROR(MID(GL_Paste!$I8077,FIND("[",GL_Paste!$I8077)+1,FIND("]",GL_Paste!$I8077)-FIND("[",GL_Paste!$I8077)-1),"")))</f>
        <v/>
      </c>
      <c r="D8080">
        <f>IF(GL_Paste!$B8077="","",IFERROR(INDEX(DeptName,MATCH($C8080,DeptTag,0)),"UNALLOCATED"))</f>
        <v/>
      </c>
      <c r="E8080">
        <f>IF(GL_Paste!$B8077="","",IFERROR(INDEX(AcctCat,MATCH(GL_Paste!$B8077&amp;"",AcctCode,0)),"UNKNOWN"))</f>
        <v/>
      </c>
      <c r="F8080">
        <f>IF(GL_Paste!$B8077="","",IFERROR(INDEX(AcctSub,MATCH(GL_Paste!$B8077&amp;"",AcctCode,0)),"UNKNOWN"))</f>
        <v/>
      </c>
    </row>
    <row r="8081">
      <c r="A8081" s="40">
        <f>IF(GL_Paste!$B8078="","",N(GL_Paste!$H8078)-N(GL_Paste!$G8078))</f>
        <v/>
      </c>
      <c r="B8081" s="43">
        <f>IF(GL_Paste!$B8078="","",DATE(YEAR(GL_Paste!$E8078),MONTH(GL_Paste!$E8078),1))</f>
        <v/>
      </c>
      <c r="C8081">
        <f>IF(GL_Paste!$B8078="","",IF(TRIM(GL_Paste!$M8078)&lt;&gt;"",TRIM(GL_Paste!$M8078),IFERROR(MID(GL_Paste!$I8078,FIND("[",GL_Paste!$I8078)+1,FIND("]",GL_Paste!$I8078)-FIND("[",GL_Paste!$I8078)-1),"")))</f>
        <v/>
      </c>
      <c r="D8081">
        <f>IF(GL_Paste!$B8078="","",IFERROR(INDEX(DeptName,MATCH($C8081,DeptTag,0)),"UNALLOCATED"))</f>
        <v/>
      </c>
      <c r="E8081">
        <f>IF(GL_Paste!$B8078="","",IFERROR(INDEX(AcctCat,MATCH(GL_Paste!$B8078&amp;"",AcctCode,0)),"UNKNOWN"))</f>
        <v/>
      </c>
      <c r="F8081">
        <f>IF(GL_Paste!$B8078="","",IFERROR(INDEX(AcctSub,MATCH(GL_Paste!$B8078&amp;"",AcctCode,0)),"UNKNOWN"))</f>
        <v/>
      </c>
    </row>
    <row r="8082">
      <c r="A8082" s="40">
        <f>IF(GL_Paste!$B8079="","",N(GL_Paste!$H8079)-N(GL_Paste!$G8079))</f>
        <v/>
      </c>
      <c r="B8082" s="43">
        <f>IF(GL_Paste!$B8079="","",DATE(YEAR(GL_Paste!$E8079),MONTH(GL_Paste!$E8079),1))</f>
        <v/>
      </c>
      <c r="C8082">
        <f>IF(GL_Paste!$B8079="","",IF(TRIM(GL_Paste!$M8079)&lt;&gt;"",TRIM(GL_Paste!$M8079),IFERROR(MID(GL_Paste!$I8079,FIND("[",GL_Paste!$I8079)+1,FIND("]",GL_Paste!$I8079)-FIND("[",GL_Paste!$I8079)-1),"")))</f>
        <v/>
      </c>
      <c r="D8082">
        <f>IF(GL_Paste!$B8079="","",IFERROR(INDEX(DeptName,MATCH($C8082,DeptTag,0)),"UNALLOCATED"))</f>
        <v/>
      </c>
      <c r="E8082">
        <f>IF(GL_Paste!$B8079="","",IFERROR(INDEX(AcctCat,MATCH(GL_Paste!$B8079&amp;"",AcctCode,0)),"UNKNOWN"))</f>
        <v/>
      </c>
      <c r="F8082">
        <f>IF(GL_Paste!$B8079="","",IFERROR(INDEX(AcctSub,MATCH(GL_Paste!$B8079&amp;"",AcctCode,0)),"UNKNOWN"))</f>
        <v/>
      </c>
    </row>
    <row r="8083">
      <c r="A8083" s="40">
        <f>IF(GL_Paste!$B8080="","",N(GL_Paste!$H8080)-N(GL_Paste!$G8080))</f>
        <v/>
      </c>
      <c r="B8083" s="43">
        <f>IF(GL_Paste!$B8080="","",DATE(YEAR(GL_Paste!$E8080),MONTH(GL_Paste!$E8080),1))</f>
        <v/>
      </c>
      <c r="C8083">
        <f>IF(GL_Paste!$B8080="","",IF(TRIM(GL_Paste!$M8080)&lt;&gt;"",TRIM(GL_Paste!$M8080),IFERROR(MID(GL_Paste!$I8080,FIND("[",GL_Paste!$I8080)+1,FIND("]",GL_Paste!$I8080)-FIND("[",GL_Paste!$I8080)-1),"")))</f>
        <v/>
      </c>
      <c r="D8083">
        <f>IF(GL_Paste!$B8080="","",IFERROR(INDEX(DeptName,MATCH($C8083,DeptTag,0)),"UNALLOCATED"))</f>
        <v/>
      </c>
      <c r="E8083">
        <f>IF(GL_Paste!$B8080="","",IFERROR(INDEX(AcctCat,MATCH(GL_Paste!$B8080&amp;"",AcctCode,0)),"UNKNOWN"))</f>
        <v/>
      </c>
      <c r="F8083">
        <f>IF(GL_Paste!$B8080="","",IFERROR(INDEX(AcctSub,MATCH(GL_Paste!$B8080&amp;"",AcctCode,0)),"UNKNOWN"))</f>
        <v/>
      </c>
    </row>
    <row r="8084">
      <c r="A8084" s="40">
        <f>IF(GL_Paste!$B8081="","",N(GL_Paste!$H8081)-N(GL_Paste!$G8081))</f>
        <v/>
      </c>
      <c r="B8084" s="43">
        <f>IF(GL_Paste!$B8081="","",DATE(YEAR(GL_Paste!$E8081),MONTH(GL_Paste!$E8081),1))</f>
        <v/>
      </c>
      <c r="C8084">
        <f>IF(GL_Paste!$B8081="","",IF(TRIM(GL_Paste!$M8081)&lt;&gt;"",TRIM(GL_Paste!$M8081),IFERROR(MID(GL_Paste!$I8081,FIND("[",GL_Paste!$I8081)+1,FIND("]",GL_Paste!$I8081)-FIND("[",GL_Paste!$I8081)-1),"")))</f>
        <v/>
      </c>
      <c r="D8084">
        <f>IF(GL_Paste!$B8081="","",IFERROR(INDEX(DeptName,MATCH($C8084,DeptTag,0)),"UNALLOCATED"))</f>
        <v/>
      </c>
      <c r="E8084">
        <f>IF(GL_Paste!$B8081="","",IFERROR(INDEX(AcctCat,MATCH(GL_Paste!$B8081&amp;"",AcctCode,0)),"UNKNOWN"))</f>
        <v/>
      </c>
      <c r="F8084">
        <f>IF(GL_Paste!$B8081="","",IFERROR(INDEX(AcctSub,MATCH(GL_Paste!$B8081&amp;"",AcctCode,0)),"UNKNOWN"))</f>
        <v/>
      </c>
    </row>
    <row r="8085">
      <c r="A8085" s="40">
        <f>IF(GL_Paste!$B8082="","",N(GL_Paste!$H8082)-N(GL_Paste!$G8082))</f>
        <v/>
      </c>
      <c r="B8085" s="43">
        <f>IF(GL_Paste!$B8082="","",DATE(YEAR(GL_Paste!$E8082),MONTH(GL_Paste!$E8082),1))</f>
        <v/>
      </c>
      <c r="C8085">
        <f>IF(GL_Paste!$B8082="","",IF(TRIM(GL_Paste!$M8082)&lt;&gt;"",TRIM(GL_Paste!$M8082),IFERROR(MID(GL_Paste!$I8082,FIND("[",GL_Paste!$I8082)+1,FIND("]",GL_Paste!$I8082)-FIND("[",GL_Paste!$I8082)-1),"")))</f>
        <v/>
      </c>
      <c r="D8085">
        <f>IF(GL_Paste!$B8082="","",IFERROR(INDEX(DeptName,MATCH($C8085,DeptTag,0)),"UNALLOCATED"))</f>
        <v/>
      </c>
      <c r="E8085">
        <f>IF(GL_Paste!$B8082="","",IFERROR(INDEX(AcctCat,MATCH(GL_Paste!$B8082&amp;"",AcctCode,0)),"UNKNOWN"))</f>
        <v/>
      </c>
      <c r="F8085">
        <f>IF(GL_Paste!$B8082="","",IFERROR(INDEX(AcctSub,MATCH(GL_Paste!$B8082&amp;"",AcctCode,0)),"UNKNOWN"))</f>
        <v/>
      </c>
    </row>
    <row r="8086">
      <c r="A8086" s="40">
        <f>IF(GL_Paste!$B8083="","",N(GL_Paste!$H8083)-N(GL_Paste!$G8083))</f>
        <v/>
      </c>
      <c r="B8086" s="43">
        <f>IF(GL_Paste!$B8083="","",DATE(YEAR(GL_Paste!$E8083),MONTH(GL_Paste!$E8083),1))</f>
        <v/>
      </c>
      <c r="C8086">
        <f>IF(GL_Paste!$B8083="","",IF(TRIM(GL_Paste!$M8083)&lt;&gt;"",TRIM(GL_Paste!$M8083),IFERROR(MID(GL_Paste!$I8083,FIND("[",GL_Paste!$I8083)+1,FIND("]",GL_Paste!$I8083)-FIND("[",GL_Paste!$I8083)-1),"")))</f>
        <v/>
      </c>
      <c r="D8086">
        <f>IF(GL_Paste!$B8083="","",IFERROR(INDEX(DeptName,MATCH($C8086,DeptTag,0)),"UNALLOCATED"))</f>
        <v/>
      </c>
      <c r="E8086">
        <f>IF(GL_Paste!$B8083="","",IFERROR(INDEX(AcctCat,MATCH(GL_Paste!$B8083&amp;"",AcctCode,0)),"UNKNOWN"))</f>
        <v/>
      </c>
      <c r="F8086">
        <f>IF(GL_Paste!$B8083="","",IFERROR(INDEX(AcctSub,MATCH(GL_Paste!$B8083&amp;"",AcctCode,0)),"UNKNOWN"))</f>
        <v/>
      </c>
    </row>
    <row r="8087">
      <c r="A8087" s="40">
        <f>IF(GL_Paste!$B8084="","",N(GL_Paste!$H8084)-N(GL_Paste!$G8084))</f>
        <v/>
      </c>
      <c r="B8087" s="43">
        <f>IF(GL_Paste!$B8084="","",DATE(YEAR(GL_Paste!$E8084),MONTH(GL_Paste!$E8084),1))</f>
        <v/>
      </c>
      <c r="C8087">
        <f>IF(GL_Paste!$B8084="","",IF(TRIM(GL_Paste!$M8084)&lt;&gt;"",TRIM(GL_Paste!$M8084),IFERROR(MID(GL_Paste!$I8084,FIND("[",GL_Paste!$I8084)+1,FIND("]",GL_Paste!$I8084)-FIND("[",GL_Paste!$I8084)-1),"")))</f>
        <v/>
      </c>
      <c r="D8087">
        <f>IF(GL_Paste!$B8084="","",IFERROR(INDEX(DeptName,MATCH($C8087,DeptTag,0)),"UNALLOCATED"))</f>
        <v/>
      </c>
      <c r="E8087">
        <f>IF(GL_Paste!$B8084="","",IFERROR(INDEX(AcctCat,MATCH(GL_Paste!$B8084&amp;"",AcctCode,0)),"UNKNOWN"))</f>
        <v/>
      </c>
      <c r="F8087">
        <f>IF(GL_Paste!$B8084="","",IFERROR(INDEX(AcctSub,MATCH(GL_Paste!$B8084&amp;"",AcctCode,0)),"UNKNOWN"))</f>
        <v/>
      </c>
    </row>
    <row r="8088">
      <c r="A8088" s="40">
        <f>IF(GL_Paste!$B8085="","",N(GL_Paste!$H8085)-N(GL_Paste!$G8085))</f>
        <v/>
      </c>
      <c r="B8088" s="43">
        <f>IF(GL_Paste!$B8085="","",DATE(YEAR(GL_Paste!$E8085),MONTH(GL_Paste!$E8085),1))</f>
        <v/>
      </c>
      <c r="C8088">
        <f>IF(GL_Paste!$B8085="","",IF(TRIM(GL_Paste!$M8085)&lt;&gt;"",TRIM(GL_Paste!$M8085),IFERROR(MID(GL_Paste!$I8085,FIND("[",GL_Paste!$I8085)+1,FIND("]",GL_Paste!$I8085)-FIND("[",GL_Paste!$I8085)-1),"")))</f>
        <v/>
      </c>
      <c r="D8088">
        <f>IF(GL_Paste!$B8085="","",IFERROR(INDEX(DeptName,MATCH($C8088,DeptTag,0)),"UNALLOCATED"))</f>
        <v/>
      </c>
      <c r="E8088">
        <f>IF(GL_Paste!$B8085="","",IFERROR(INDEX(AcctCat,MATCH(GL_Paste!$B8085&amp;"",AcctCode,0)),"UNKNOWN"))</f>
        <v/>
      </c>
      <c r="F8088">
        <f>IF(GL_Paste!$B8085="","",IFERROR(INDEX(AcctSub,MATCH(GL_Paste!$B8085&amp;"",AcctCode,0)),"UNKNOWN"))</f>
        <v/>
      </c>
    </row>
    <row r="8089">
      <c r="A8089" s="40">
        <f>IF(GL_Paste!$B8086="","",N(GL_Paste!$H8086)-N(GL_Paste!$G8086))</f>
        <v/>
      </c>
      <c r="B8089" s="43">
        <f>IF(GL_Paste!$B8086="","",DATE(YEAR(GL_Paste!$E8086),MONTH(GL_Paste!$E8086),1))</f>
        <v/>
      </c>
      <c r="C8089">
        <f>IF(GL_Paste!$B8086="","",IF(TRIM(GL_Paste!$M8086)&lt;&gt;"",TRIM(GL_Paste!$M8086),IFERROR(MID(GL_Paste!$I8086,FIND("[",GL_Paste!$I8086)+1,FIND("]",GL_Paste!$I8086)-FIND("[",GL_Paste!$I8086)-1),"")))</f>
        <v/>
      </c>
      <c r="D8089">
        <f>IF(GL_Paste!$B8086="","",IFERROR(INDEX(DeptName,MATCH($C8089,DeptTag,0)),"UNALLOCATED"))</f>
        <v/>
      </c>
      <c r="E8089">
        <f>IF(GL_Paste!$B8086="","",IFERROR(INDEX(AcctCat,MATCH(GL_Paste!$B8086&amp;"",AcctCode,0)),"UNKNOWN"))</f>
        <v/>
      </c>
      <c r="F8089">
        <f>IF(GL_Paste!$B8086="","",IFERROR(INDEX(AcctSub,MATCH(GL_Paste!$B8086&amp;"",AcctCode,0)),"UNKNOWN"))</f>
        <v/>
      </c>
    </row>
    <row r="8090">
      <c r="A8090" s="40">
        <f>IF(GL_Paste!$B8087="","",N(GL_Paste!$H8087)-N(GL_Paste!$G8087))</f>
        <v/>
      </c>
      <c r="B8090" s="43">
        <f>IF(GL_Paste!$B8087="","",DATE(YEAR(GL_Paste!$E8087),MONTH(GL_Paste!$E8087),1))</f>
        <v/>
      </c>
      <c r="C8090">
        <f>IF(GL_Paste!$B8087="","",IF(TRIM(GL_Paste!$M8087)&lt;&gt;"",TRIM(GL_Paste!$M8087),IFERROR(MID(GL_Paste!$I8087,FIND("[",GL_Paste!$I8087)+1,FIND("]",GL_Paste!$I8087)-FIND("[",GL_Paste!$I8087)-1),"")))</f>
        <v/>
      </c>
      <c r="D8090">
        <f>IF(GL_Paste!$B8087="","",IFERROR(INDEX(DeptName,MATCH($C8090,DeptTag,0)),"UNALLOCATED"))</f>
        <v/>
      </c>
      <c r="E8090">
        <f>IF(GL_Paste!$B8087="","",IFERROR(INDEX(AcctCat,MATCH(GL_Paste!$B8087&amp;"",AcctCode,0)),"UNKNOWN"))</f>
        <v/>
      </c>
      <c r="F8090">
        <f>IF(GL_Paste!$B8087="","",IFERROR(INDEX(AcctSub,MATCH(GL_Paste!$B8087&amp;"",AcctCode,0)),"UNKNOWN"))</f>
        <v/>
      </c>
    </row>
    <row r="8091">
      <c r="A8091" s="40">
        <f>IF(GL_Paste!$B8088="","",N(GL_Paste!$H8088)-N(GL_Paste!$G8088))</f>
        <v/>
      </c>
      <c r="B8091" s="43">
        <f>IF(GL_Paste!$B8088="","",DATE(YEAR(GL_Paste!$E8088),MONTH(GL_Paste!$E8088),1))</f>
        <v/>
      </c>
      <c r="C8091">
        <f>IF(GL_Paste!$B8088="","",IF(TRIM(GL_Paste!$M8088)&lt;&gt;"",TRIM(GL_Paste!$M8088),IFERROR(MID(GL_Paste!$I8088,FIND("[",GL_Paste!$I8088)+1,FIND("]",GL_Paste!$I8088)-FIND("[",GL_Paste!$I8088)-1),"")))</f>
        <v/>
      </c>
      <c r="D8091">
        <f>IF(GL_Paste!$B8088="","",IFERROR(INDEX(DeptName,MATCH($C8091,DeptTag,0)),"UNALLOCATED"))</f>
        <v/>
      </c>
      <c r="E8091">
        <f>IF(GL_Paste!$B8088="","",IFERROR(INDEX(AcctCat,MATCH(GL_Paste!$B8088&amp;"",AcctCode,0)),"UNKNOWN"))</f>
        <v/>
      </c>
      <c r="F8091">
        <f>IF(GL_Paste!$B8088="","",IFERROR(INDEX(AcctSub,MATCH(GL_Paste!$B8088&amp;"",AcctCode,0)),"UNKNOWN"))</f>
        <v/>
      </c>
    </row>
    <row r="8092">
      <c r="A8092" s="40">
        <f>IF(GL_Paste!$B8089="","",N(GL_Paste!$H8089)-N(GL_Paste!$G8089))</f>
        <v/>
      </c>
      <c r="B8092" s="43">
        <f>IF(GL_Paste!$B8089="","",DATE(YEAR(GL_Paste!$E8089),MONTH(GL_Paste!$E8089),1))</f>
        <v/>
      </c>
      <c r="C8092">
        <f>IF(GL_Paste!$B8089="","",IF(TRIM(GL_Paste!$M8089)&lt;&gt;"",TRIM(GL_Paste!$M8089),IFERROR(MID(GL_Paste!$I8089,FIND("[",GL_Paste!$I8089)+1,FIND("]",GL_Paste!$I8089)-FIND("[",GL_Paste!$I8089)-1),"")))</f>
        <v/>
      </c>
      <c r="D8092">
        <f>IF(GL_Paste!$B8089="","",IFERROR(INDEX(DeptName,MATCH($C8092,DeptTag,0)),"UNALLOCATED"))</f>
        <v/>
      </c>
      <c r="E8092">
        <f>IF(GL_Paste!$B8089="","",IFERROR(INDEX(AcctCat,MATCH(GL_Paste!$B8089&amp;"",AcctCode,0)),"UNKNOWN"))</f>
        <v/>
      </c>
      <c r="F8092">
        <f>IF(GL_Paste!$B8089="","",IFERROR(INDEX(AcctSub,MATCH(GL_Paste!$B8089&amp;"",AcctCode,0)),"UNKNOWN"))</f>
        <v/>
      </c>
    </row>
    <row r="8093">
      <c r="A8093" s="40">
        <f>IF(GL_Paste!$B8090="","",N(GL_Paste!$H8090)-N(GL_Paste!$G8090))</f>
        <v/>
      </c>
      <c r="B8093" s="43">
        <f>IF(GL_Paste!$B8090="","",DATE(YEAR(GL_Paste!$E8090),MONTH(GL_Paste!$E8090),1))</f>
        <v/>
      </c>
      <c r="C8093">
        <f>IF(GL_Paste!$B8090="","",IF(TRIM(GL_Paste!$M8090)&lt;&gt;"",TRIM(GL_Paste!$M8090),IFERROR(MID(GL_Paste!$I8090,FIND("[",GL_Paste!$I8090)+1,FIND("]",GL_Paste!$I8090)-FIND("[",GL_Paste!$I8090)-1),"")))</f>
        <v/>
      </c>
      <c r="D8093">
        <f>IF(GL_Paste!$B8090="","",IFERROR(INDEX(DeptName,MATCH($C8093,DeptTag,0)),"UNALLOCATED"))</f>
        <v/>
      </c>
      <c r="E8093">
        <f>IF(GL_Paste!$B8090="","",IFERROR(INDEX(AcctCat,MATCH(GL_Paste!$B8090&amp;"",AcctCode,0)),"UNKNOWN"))</f>
        <v/>
      </c>
      <c r="F8093">
        <f>IF(GL_Paste!$B8090="","",IFERROR(INDEX(AcctSub,MATCH(GL_Paste!$B8090&amp;"",AcctCode,0)),"UNKNOWN"))</f>
        <v/>
      </c>
    </row>
    <row r="8094">
      <c r="A8094" s="40">
        <f>IF(GL_Paste!$B8091="","",N(GL_Paste!$H8091)-N(GL_Paste!$G8091))</f>
        <v/>
      </c>
      <c r="B8094" s="43">
        <f>IF(GL_Paste!$B8091="","",DATE(YEAR(GL_Paste!$E8091),MONTH(GL_Paste!$E8091),1))</f>
        <v/>
      </c>
      <c r="C8094">
        <f>IF(GL_Paste!$B8091="","",IF(TRIM(GL_Paste!$M8091)&lt;&gt;"",TRIM(GL_Paste!$M8091),IFERROR(MID(GL_Paste!$I8091,FIND("[",GL_Paste!$I8091)+1,FIND("]",GL_Paste!$I8091)-FIND("[",GL_Paste!$I8091)-1),"")))</f>
        <v/>
      </c>
      <c r="D8094">
        <f>IF(GL_Paste!$B8091="","",IFERROR(INDEX(DeptName,MATCH($C8094,DeptTag,0)),"UNALLOCATED"))</f>
        <v/>
      </c>
      <c r="E8094">
        <f>IF(GL_Paste!$B8091="","",IFERROR(INDEX(AcctCat,MATCH(GL_Paste!$B8091&amp;"",AcctCode,0)),"UNKNOWN"))</f>
        <v/>
      </c>
      <c r="F8094">
        <f>IF(GL_Paste!$B8091="","",IFERROR(INDEX(AcctSub,MATCH(GL_Paste!$B8091&amp;"",AcctCode,0)),"UNKNOWN"))</f>
        <v/>
      </c>
    </row>
    <row r="8095">
      <c r="A8095" s="40">
        <f>IF(GL_Paste!$B8092="","",N(GL_Paste!$H8092)-N(GL_Paste!$G8092))</f>
        <v/>
      </c>
      <c r="B8095" s="43">
        <f>IF(GL_Paste!$B8092="","",DATE(YEAR(GL_Paste!$E8092),MONTH(GL_Paste!$E8092),1))</f>
        <v/>
      </c>
      <c r="C8095">
        <f>IF(GL_Paste!$B8092="","",IF(TRIM(GL_Paste!$M8092)&lt;&gt;"",TRIM(GL_Paste!$M8092),IFERROR(MID(GL_Paste!$I8092,FIND("[",GL_Paste!$I8092)+1,FIND("]",GL_Paste!$I8092)-FIND("[",GL_Paste!$I8092)-1),"")))</f>
        <v/>
      </c>
      <c r="D8095">
        <f>IF(GL_Paste!$B8092="","",IFERROR(INDEX(DeptName,MATCH($C8095,DeptTag,0)),"UNALLOCATED"))</f>
        <v/>
      </c>
      <c r="E8095">
        <f>IF(GL_Paste!$B8092="","",IFERROR(INDEX(AcctCat,MATCH(GL_Paste!$B8092&amp;"",AcctCode,0)),"UNKNOWN"))</f>
        <v/>
      </c>
      <c r="F8095">
        <f>IF(GL_Paste!$B8092="","",IFERROR(INDEX(AcctSub,MATCH(GL_Paste!$B8092&amp;"",AcctCode,0)),"UNKNOWN"))</f>
        <v/>
      </c>
    </row>
    <row r="8096">
      <c r="A8096" s="40">
        <f>IF(GL_Paste!$B8093="","",N(GL_Paste!$H8093)-N(GL_Paste!$G8093))</f>
        <v/>
      </c>
      <c r="B8096" s="43">
        <f>IF(GL_Paste!$B8093="","",DATE(YEAR(GL_Paste!$E8093),MONTH(GL_Paste!$E8093),1))</f>
        <v/>
      </c>
      <c r="C8096">
        <f>IF(GL_Paste!$B8093="","",IF(TRIM(GL_Paste!$M8093)&lt;&gt;"",TRIM(GL_Paste!$M8093),IFERROR(MID(GL_Paste!$I8093,FIND("[",GL_Paste!$I8093)+1,FIND("]",GL_Paste!$I8093)-FIND("[",GL_Paste!$I8093)-1),"")))</f>
        <v/>
      </c>
      <c r="D8096">
        <f>IF(GL_Paste!$B8093="","",IFERROR(INDEX(DeptName,MATCH($C8096,DeptTag,0)),"UNALLOCATED"))</f>
        <v/>
      </c>
      <c r="E8096">
        <f>IF(GL_Paste!$B8093="","",IFERROR(INDEX(AcctCat,MATCH(GL_Paste!$B8093&amp;"",AcctCode,0)),"UNKNOWN"))</f>
        <v/>
      </c>
      <c r="F8096">
        <f>IF(GL_Paste!$B8093="","",IFERROR(INDEX(AcctSub,MATCH(GL_Paste!$B8093&amp;"",AcctCode,0)),"UNKNOWN"))</f>
        <v/>
      </c>
    </row>
    <row r="8097">
      <c r="A8097" s="40">
        <f>IF(GL_Paste!$B8094="","",N(GL_Paste!$H8094)-N(GL_Paste!$G8094))</f>
        <v/>
      </c>
      <c r="B8097" s="43">
        <f>IF(GL_Paste!$B8094="","",DATE(YEAR(GL_Paste!$E8094),MONTH(GL_Paste!$E8094),1))</f>
        <v/>
      </c>
      <c r="C8097">
        <f>IF(GL_Paste!$B8094="","",IF(TRIM(GL_Paste!$M8094)&lt;&gt;"",TRIM(GL_Paste!$M8094),IFERROR(MID(GL_Paste!$I8094,FIND("[",GL_Paste!$I8094)+1,FIND("]",GL_Paste!$I8094)-FIND("[",GL_Paste!$I8094)-1),"")))</f>
        <v/>
      </c>
      <c r="D8097">
        <f>IF(GL_Paste!$B8094="","",IFERROR(INDEX(DeptName,MATCH($C8097,DeptTag,0)),"UNALLOCATED"))</f>
        <v/>
      </c>
      <c r="E8097">
        <f>IF(GL_Paste!$B8094="","",IFERROR(INDEX(AcctCat,MATCH(GL_Paste!$B8094&amp;"",AcctCode,0)),"UNKNOWN"))</f>
        <v/>
      </c>
      <c r="F8097">
        <f>IF(GL_Paste!$B8094="","",IFERROR(INDEX(AcctSub,MATCH(GL_Paste!$B8094&amp;"",AcctCode,0)),"UNKNOWN"))</f>
        <v/>
      </c>
    </row>
    <row r="8098">
      <c r="A8098" s="40">
        <f>IF(GL_Paste!$B8095="","",N(GL_Paste!$H8095)-N(GL_Paste!$G8095))</f>
        <v/>
      </c>
      <c r="B8098" s="43">
        <f>IF(GL_Paste!$B8095="","",DATE(YEAR(GL_Paste!$E8095),MONTH(GL_Paste!$E8095),1))</f>
        <v/>
      </c>
      <c r="C8098">
        <f>IF(GL_Paste!$B8095="","",IF(TRIM(GL_Paste!$M8095)&lt;&gt;"",TRIM(GL_Paste!$M8095),IFERROR(MID(GL_Paste!$I8095,FIND("[",GL_Paste!$I8095)+1,FIND("]",GL_Paste!$I8095)-FIND("[",GL_Paste!$I8095)-1),"")))</f>
        <v/>
      </c>
      <c r="D8098">
        <f>IF(GL_Paste!$B8095="","",IFERROR(INDEX(DeptName,MATCH($C8098,DeptTag,0)),"UNALLOCATED"))</f>
        <v/>
      </c>
      <c r="E8098">
        <f>IF(GL_Paste!$B8095="","",IFERROR(INDEX(AcctCat,MATCH(GL_Paste!$B8095&amp;"",AcctCode,0)),"UNKNOWN"))</f>
        <v/>
      </c>
      <c r="F8098">
        <f>IF(GL_Paste!$B8095="","",IFERROR(INDEX(AcctSub,MATCH(GL_Paste!$B8095&amp;"",AcctCode,0)),"UNKNOWN"))</f>
        <v/>
      </c>
    </row>
    <row r="8099">
      <c r="A8099" s="40">
        <f>IF(GL_Paste!$B8096="","",N(GL_Paste!$H8096)-N(GL_Paste!$G8096))</f>
        <v/>
      </c>
      <c r="B8099" s="43">
        <f>IF(GL_Paste!$B8096="","",DATE(YEAR(GL_Paste!$E8096),MONTH(GL_Paste!$E8096),1))</f>
        <v/>
      </c>
      <c r="C8099">
        <f>IF(GL_Paste!$B8096="","",IF(TRIM(GL_Paste!$M8096)&lt;&gt;"",TRIM(GL_Paste!$M8096),IFERROR(MID(GL_Paste!$I8096,FIND("[",GL_Paste!$I8096)+1,FIND("]",GL_Paste!$I8096)-FIND("[",GL_Paste!$I8096)-1),"")))</f>
        <v/>
      </c>
      <c r="D8099">
        <f>IF(GL_Paste!$B8096="","",IFERROR(INDEX(DeptName,MATCH($C8099,DeptTag,0)),"UNALLOCATED"))</f>
        <v/>
      </c>
      <c r="E8099">
        <f>IF(GL_Paste!$B8096="","",IFERROR(INDEX(AcctCat,MATCH(GL_Paste!$B8096&amp;"",AcctCode,0)),"UNKNOWN"))</f>
        <v/>
      </c>
      <c r="F8099">
        <f>IF(GL_Paste!$B8096="","",IFERROR(INDEX(AcctSub,MATCH(GL_Paste!$B8096&amp;"",AcctCode,0)),"UNKNOWN"))</f>
        <v/>
      </c>
    </row>
    <row r="8100">
      <c r="A8100" s="40">
        <f>IF(GL_Paste!$B8097="","",N(GL_Paste!$H8097)-N(GL_Paste!$G8097))</f>
        <v/>
      </c>
      <c r="B8100" s="43">
        <f>IF(GL_Paste!$B8097="","",DATE(YEAR(GL_Paste!$E8097),MONTH(GL_Paste!$E8097),1))</f>
        <v/>
      </c>
      <c r="C8100">
        <f>IF(GL_Paste!$B8097="","",IF(TRIM(GL_Paste!$M8097)&lt;&gt;"",TRIM(GL_Paste!$M8097),IFERROR(MID(GL_Paste!$I8097,FIND("[",GL_Paste!$I8097)+1,FIND("]",GL_Paste!$I8097)-FIND("[",GL_Paste!$I8097)-1),"")))</f>
        <v/>
      </c>
      <c r="D8100">
        <f>IF(GL_Paste!$B8097="","",IFERROR(INDEX(DeptName,MATCH($C8100,DeptTag,0)),"UNALLOCATED"))</f>
        <v/>
      </c>
      <c r="E8100">
        <f>IF(GL_Paste!$B8097="","",IFERROR(INDEX(AcctCat,MATCH(GL_Paste!$B8097&amp;"",AcctCode,0)),"UNKNOWN"))</f>
        <v/>
      </c>
      <c r="F8100">
        <f>IF(GL_Paste!$B8097="","",IFERROR(INDEX(AcctSub,MATCH(GL_Paste!$B8097&amp;"",AcctCode,0)),"UNKNOWN"))</f>
        <v/>
      </c>
    </row>
    <row r="8101">
      <c r="A8101" s="40">
        <f>IF(GL_Paste!$B8098="","",N(GL_Paste!$H8098)-N(GL_Paste!$G8098))</f>
        <v/>
      </c>
      <c r="B8101" s="43">
        <f>IF(GL_Paste!$B8098="","",DATE(YEAR(GL_Paste!$E8098),MONTH(GL_Paste!$E8098),1))</f>
        <v/>
      </c>
      <c r="C8101">
        <f>IF(GL_Paste!$B8098="","",IF(TRIM(GL_Paste!$M8098)&lt;&gt;"",TRIM(GL_Paste!$M8098),IFERROR(MID(GL_Paste!$I8098,FIND("[",GL_Paste!$I8098)+1,FIND("]",GL_Paste!$I8098)-FIND("[",GL_Paste!$I8098)-1),"")))</f>
        <v/>
      </c>
      <c r="D8101">
        <f>IF(GL_Paste!$B8098="","",IFERROR(INDEX(DeptName,MATCH($C8101,DeptTag,0)),"UNALLOCATED"))</f>
        <v/>
      </c>
      <c r="E8101">
        <f>IF(GL_Paste!$B8098="","",IFERROR(INDEX(AcctCat,MATCH(GL_Paste!$B8098&amp;"",AcctCode,0)),"UNKNOWN"))</f>
        <v/>
      </c>
      <c r="F8101">
        <f>IF(GL_Paste!$B8098="","",IFERROR(INDEX(AcctSub,MATCH(GL_Paste!$B8098&amp;"",AcctCode,0)),"UNKNOWN"))</f>
        <v/>
      </c>
    </row>
    <row r="8102">
      <c r="A8102" s="40">
        <f>IF(GL_Paste!$B8099="","",N(GL_Paste!$H8099)-N(GL_Paste!$G8099))</f>
        <v/>
      </c>
      <c r="B8102" s="43">
        <f>IF(GL_Paste!$B8099="","",DATE(YEAR(GL_Paste!$E8099),MONTH(GL_Paste!$E8099),1))</f>
        <v/>
      </c>
      <c r="C8102">
        <f>IF(GL_Paste!$B8099="","",IF(TRIM(GL_Paste!$M8099)&lt;&gt;"",TRIM(GL_Paste!$M8099),IFERROR(MID(GL_Paste!$I8099,FIND("[",GL_Paste!$I8099)+1,FIND("]",GL_Paste!$I8099)-FIND("[",GL_Paste!$I8099)-1),"")))</f>
        <v/>
      </c>
      <c r="D8102">
        <f>IF(GL_Paste!$B8099="","",IFERROR(INDEX(DeptName,MATCH($C8102,DeptTag,0)),"UNALLOCATED"))</f>
        <v/>
      </c>
      <c r="E8102">
        <f>IF(GL_Paste!$B8099="","",IFERROR(INDEX(AcctCat,MATCH(GL_Paste!$B8099&amp;"",AcctCode,0)),"UNKNOWN"))</f>
        <v/>
      </c>
      <c r="F8102">
        <f>IF(GL_Paste!$B8099="","",IFERROR(INDEX(AcctSub,MATCH(GL_Paste!$B8099&amp;"",AcctCode,0)),"UNKNOWN"))</f>
        <v/>
      </c>
    </row>
    <row r="8103">
      <c r="A8103" s="40">
        <f>IF(GL_Paste!$B8100="","",N(GL_Paste!$H8100)-N(GL_Paste!$G8100))</f>
        <v/>
      </c>
      <c r="B8103" s="43">
        <f>IF(GL_Paste!$B8100="","",DATE(YEAR(GL_Paste!$E8100),MONTH(GL_Paste!$E8100),1))</f>
        <v/>
      </c>
      <c r="C8103">
        <f>IF(GL_Paste!$B8100="","",IF(TRIM(GL_Paste!$M8100)&lt;&gt;"",TRIM(GL_Paste!$M8100),IFERROR(MID(GL_Paste!$I8100,FIND("[",GL_Paste!$I8100)+1,FIND("]",GL_Paste!$I8100)-FIND("[",GL_Paste!$I8100)-1),"")))</f>
        <v/>
      </c>
      <c r="D8103">
        <f>IF(GL_Paste!$B8100="","",IFERROR(INDEX(DeptName,MATCH($C8103,DeptTag,0)),"UNALLOCATED"))</f>
        <v/>
      </c>
      <c r="E8103">
        <f>IF(GL_Paste!$B8100="","",IFERROR(INDEX(AcctCat,MATCH(GL_Paste!$B8100&amp;"",AcctCode,0)),"UNKNOWN"))</f>
        <v/>
      </c>
      <c r="F8103">
        <f>IF(GL_Paste!$B8100="","",IFERROR(INDEX(AcctSub,MATCH(GL_Paste!$B8100&amp;"",AcctCode,0)),"UNKNOWN"))</f>
        <v/>
      </c>
    </row>
    <row r="8104">
      <c r="A8104" s="40">
        <f>IF(GL_Paste!$B8101="","",N(GL_Paste!$H8101)-N(GL_Paste!$G8101))</f>
        <v/>
      </c>
      <c r="B8104" s="43">
        <f>IF(GL_Paste!$B8101="","",DATE(YEAR(GL_Paste!$E8101),MONTH(GL_Paste!$E8101),1))</f>
        <v/>
      </c>
      <c r="C8104">
        <f>IF(GL_Paste!$B8101="","",IF(TRIM(GL_Paste!$M8101)&lt;&gt;"",TRIM(GL_Paste!$M8101),IFERROR(MID(GL_Paste!$I8101,FIND("[",GL_Paste!$I8101)+1,FIND("]",GL_Paste!$I8101)-FIND("[",GL_Paste!$I8101)-1),"")))</f>
        <v/>
      </c>
      <c r="D8104">
        <f>IF(GL_Paste!$B8101="","",IFERROR(INDEX(DeptName,MATCH($C8104,DeptTag,0)),"UNALLOCATED"))</f>
        <v/>
      </c>
      <c r="E8104">
        <f>IF(GL_Paste!$B8101="","",IFERROR(INDEX(AcctCat,MATCH(GL_Paste!$B8101&amp;"",AcctCode,0)),"UNKNOWN"))</f>
        <v/>
      </c>
      <c r="F8104">
        <f>IF(GL_Paste!$B8101="","",IFERROR(INDEX(AcctSub,MATCH(GL_Paste!$B8101&amp;"",AcctCode,0)),"UNKNOWN"))</f>
        <v/>
      </c>
    </row>
    <row r="8105">
      <c r="A8105" s="40">
        <f>IF(GL_Paste!$B8102="","",N(GL_Paste!$H8102)-N(GL_Paste!$G8102))</f>
        <v/>
      </c>
      <c r="B8105" s="43">
        <f>IF(GL_Paste!$B8102="","",DATE(YEAR(GL_Paste!$E8102),MONTH(GL_Paste!$E8102),1))</f>
        <v/>
      </c>
      <c r="C8105">
        <f>IF(GL_Paste!$B8102="","",IF(TRIM(GL_Paste!$M8102)&lt;&gt;"",TRIM(GL_Paste!$M8102),IFERROR(MID(GL_Paste!$I8102,FIND("[",GL_Paste!$I8102)+1,FIND("]",GL_Paste!$I8102)-FIND("[",GL_Paste!$I8102)-1),"")))</f>
        <v/>
      </c>
      <c r="D8105">
        <f>IF(GL_Paste!$B8102="","",IFERROR(INDEX(DeptName,MATCH($C8105,DeptTag,0)),"UNALLOCATED"))</f>
        <v/>
      </c>
      <c r="E8105">
        <f>IF(GL_Paste!$B8102="","",IFERROR(INDEX(AcctCat,MATCH(GL_Paste!$B8102&amp;"",AcctCode,0)),"UNKNOWN"))</f>
        <v/>
      </c>
      <c r="F8105">
        <f>IF(GL_Paste!$B8102="","",IFERROR(INDEX(AcctSub,MATCH(GL_Paste!$B8102&amp;"",AcctCode,0)),"UNKNOWN"))</f>
        <v/>
      </c>
    </row>
    <row r="8106">
      <c r="A8106" s="40">
        <f>IF(GL_Paste!$B8103="","",N(GL_Paste!$H8103)-N(GL_Paste!$G8103))</f>
        <v/>
      </c>
      <c r="B8106" s="43">
        <f>IF(GL_Paste!$B8103="","",DATE(YEAR(GL_Paste!$E8103),MONTH(GL_Paste!$E8103),1))</f>
        <v/>
      </c>
      <c r="C8106">
        <f>IF(GL_Paste!$B8103="","",IF(TRIM(GL_Paste!$M8103)&lt;&gt;"",TRIM(GL_Paste!$M8103),IFERROR(MID(GL_Paste!$I8103,FIND("[",GL_Paste!$I8103)+1,FIND("]",GL_Paste!$I8103)-FIND("[",GL_Paste!$I8103)-1),"")))</f>
        <v/>
      </c>
      <c r="D8106">
        <f>IF(GL_Paste!$B8103="","",IFERROR(INDEX(DeptName,MATCH($C8106,DeptTag,0)),"UNALLOCATED"))</f>
        <v/>
      </c>
      <c r="E8106">
        <f>IF(GL_Paste!$B8103="","",IFERROR(INDEX(AcctCat,MATCH(GL_Paste!$B8103&amp;"",AcctCode,0)),"UNKNOWN"))</f>
        <v/>
      </c>
      <c r="F8106">
        <f>IF(GL_Paste!$B8103="","",IFERROR(INDEX(AcctSub,MATCH(GL_Paste!$B8103&amp;"",AcctCode,0)),"UNKNOWN"))</f>
        <v/>
      </c>
    </row>
    <row r="8107">
      <c r="A8107" s="40">
        <f>IF(GL_Paste!$B8104="","",N(GL_Paste!$H8104)-N(GL_Paste!$G8104))</f>
        <v/>
      </c>
      <c r="B8107" s="43">
        <f>IF(GL_Paste!$B8104="","",DATE(YEAR(GL_Paste!$E8104),MONTH(GL_Paste!$E8104),1))</f>
        <v/>
      </c>
      <c r="C8107">
        <f>IF(GL_Paste!$B8104="","",IF(TRIM(GL_Paste!$M8104)&lt;&gt;"",TRIM(GL_Paste!$M8104),IFERROR(MID(GL_Paste!$I8104,FIND("[",GL_Paste!$I8104)+1,FIND("]",GL_Paste!$I8104)-FIND("[",GL_Paste!$I8104)-1),"")))</f>
        <v/>
      </c>
      <c r="D8107">
        <f>IF(GL_Paste!$B8104="","",IFERROR(INDEX(DeptName,MATCH($C8107,DeptTag,0)),"UNALLOCATED"))</f>
        <v/>
      </c>
      <c r="E8107">
        <f>IF(GL_Paste!$B8104="","",IFERROR(INDEX(AcctCat,MATCH(GL_Paste!$B8104&amp;"",AcctCode,0)),"UNKNOWN"))</f>
        <v/>
      </c>
      <c r="F8107">
        <f>IF(GL_Paste!$B8104="","",IFERROR(INDEX(AcctSub,MATCH(GL_Paste!$B8104&amp;"",AcctCode,0)),"UNKNOWN"))</f>
        <v/>
      </c>
    </row>
    <row r="8108">
      <c r="A8108" s="40">
        <f>IF(GL_Paste!$B8105="","",N(GL_Paste!$H8105)-N(GL_Paste!$G8105))</f>
        <v/>
      </c>
      <c r="B8108" s="43">
        <f>IF(GL_Paste!$B8105="","",DATE(YEAR(GL_Paste!$E8105),MONTH(GL_Paste!$E8105),1))</f>
        <v/>
      </c>
      <c r="C8108">
        <f>IF(GL_Paste!$B8105="","",IF(TRIM(GL_Paste!$M8105)&lt;&gt;"",TRIM(GL_Paste!$M8105),IFERROR(MID(GL_Paste!$I8105,FIND("[",GL_Paste!$I8105)+1,FIND("]",GL_Paste!$I8105)-FIND("[",GL_Paste!$I8105)-1),"")))</f>
        <v/>
      </c>
      <c r="D8108">
        <f>IF(GL_Paste!$B8105="","",IFERROR(INDEX(DeptName,MATCH($C8108,DeptTag,0)),"UNALLOCATED"))</f>
        <v/>
      </c>
      <c r="E8108">
        <f>IF(GL_Paste!$B8105="","",IFERROR(INDEX(AcctCat,MATCH(GL_Paste!$B8105&amp;"",AcctCode,0)),"UNKNOWN"))</f>
        <v/>
      </c>
      <c r="F8108">
        <f>IF(GL_Paste!$B8105="","",IFERROR(INDEX(AcctSub,MATCH(GL_Paste!$B8105&amp;"",AcctCode,0)),"UNKNOWN"))</f>
        <v/>
      </c>
    </row>
    <row r="8109">
      <c r="A8109" s="40">
        <f>IF(GL_Paste!$B8106="","",N(GL_Paste!$H8106)-N(GL_Paste!$G8106))</f>
        <v/>
      </c>
      <c r="B8109" s="43">
        <f>IF(GL_Paste!$B8106="","",DATE(YEAR(GL_Paste!$E8106),MONTH(GL_Paste!$E8106),1))</f>
        <v/>
      </c>
      <c r="C8109">
        <f>IF(GL_Paste!$B8106="","",IF(TRIM(GL_Paste!$M8106)&lt;&gt;"",TRIM(GL_Paste!$M8106),IFERROR(MID(GL_Paste!$I8106,FIND("[",GL_Paste!$I8106)+1,FIND("]",GL_Paste!$I8106)-FIND("[",GL_Paste!$I8106)-1),"")))</f>
        <v/>
      </c>
      <c r="D8109">
        <f>IF(GL_Paste!$B8106="","",IFERROR(INDEX(DeptName,MATCH($C8109,DeptTag,0)),"UNALLOCATED"))</f>
        <v/>
      </c>
      <c r="E8109">
        <f>IF(GL_Paste!$B8106="","",IFERROR(INDEX(AcctCat,MATCH(GL_Paste!$B8106&amp;"",AcctCode,0)),"UNKNOWN"))</f>
        <v/>
      </c>
      <c r="F8109">
        <f>IF(GL_Paste!$B8106="","",IFERROR(INDEX(AcctSub,MATCH(GL_Paste!$B8106&amp;"",AcctCode,0)),"UNKNOWN"))</f>
        <v/>
      </c>
    </row>
    <row r="8110">
      <c r="A8110" s="40">
        <f>IF(GL_Paste!$B8107="","",N(GL_Paste!$H8107)-N(GL_Paste!$G8107))</f>
        <v/>
      </c>
      <c r="B8110" s="43">
        <f>IF(GL_Paste!$B8107="","",DATE(YEAR(GL_Paste!$E8107),MONTH(GL_Paste!$E8107),1))</f>
        <v/>
      </c>
      <c r="C8110">
        <f>IF(GL_Paste!$B8107="","",IF(TRIM(GL_Paste!$M8107)&lt;&gt;"",TRIM(GL_Paste!$M8107),IFERROR(MID(GL_Paste!$I8107,FIND("[",GL_Paste!$I8107)+1,FIND("]",GL_Paste!$I8107)-FIND("[",GL_Paste!$I8107)-1),"")))</f>
        <v/>
      </c>
      <c r="D8110">
        <f>IF(GL_Paste!$B8107="","",IFERROR(INDEX(DeptName,MATCH($C8110,DeptTag,0)),"UNALLOCATED"))</f>
        <v/>
      </c>
      <c r="E8110">
        <f>IF(GL_Paste!$B8107="","",IFERROR(INDEX(AcctCat,MATCH(GL_Paste!$B8107&amp;"",AcctCode,0)),"UNKNOWN"))</f>
        <v/>
      </c>
      <c r="F8110">
        <f>IF(GL_Paste!$B8107="","",IFERROR(INDEX(AcctSub,MATCH(GL_Paste!$B8107&amp;"",AcctCode,0)),"UNKNOWN"))</f>
        <v/>
      </c>
    </row>
    <row r="8111">
      <c r="A8111" s="40">
        <f>IF(GL_Paste!$B8108="","",N(GL_Paste!$H8108)-N(GL_Paste!$G8108))</f>
        <v/>
      </c>
      <c r="B8111" s="43">
        <f>IF(GL_Paste!$B8108="","",DATE(YEAR(GL_Paste!$E8108),MONTH(GL_Paste!$E8108),1))</f>
        <v/>
      </c>
      <c r="C8111">
        <f>IF(GL_Paste!$B8108="","",IF(TRIM(GL_Paste!$M8108)&lt;&gt;"",TRIM(GL_Paste!$M8108),IFERROR(MID(GL_Paste!$I8108,FIND("[",GL_Paste!$I8108)+1,FIND("]",GL_Paste!$I8108)-FIND("[",GL_Paste!$I8108)-1),"")))</f>
        <v/>
      </c>
      <c r="D8111">
        <f>IF(GL_Paste!$B8108="","",IFERROR(INDEX(DeptName,MATCH($C8111,DeptTag,0)),"UNALLOCATED"))</f>
        <v/>
      </c>
      <c r="E8111">
        <f>IF(GL_Paste!$B8108="","",IFERROR(INDEX(AcctCat,MATCH(GL_Paste!$B8108&amp;"",AcctCode,0)),"UNKNOWN"))</f>
        <v/>
      </c>
      <c r="F8111">
        <f>IF(GL_Paste!$B8108="","",IFERROR(INDEX(AcctSub,MATCH(GL_Paste!$B8108&amp;"",AcctCode,0)),"UNKNOWN"))</f>
        <v/>
      </c>
    </row>
    <row r="8112">
      <c r="A8112" s="40">
        <f>IF(GL_Paste!$B8109="","",N(GL_Paste!$H8109)-N(GL_Paste!$G8109))</f>
        <v/>
      </c>
      <c r="B8112" s="43">
        <f>IF(GL_Paste!$B8109="","",DATE(YEAR(GL_Paste!$E8109),MONTH(GL_Paste!$E8109),1))</f>
        <v/>
      </c>
      <c r="C8112">
        <f>IF(GL_Paste!$B8109="","",IF(TRIM(GL_Paste!$M8109)&lt;&gt;"",TRIM(GL_Paste!$M8109),IFERROR(MID(GL_Paste!$I8109,FIND("[",GL_Paste!$I8109)+1,FIND("]",GL_Paste!$I8109)-FIND("[",GL_Paste!$I8109)-1),"")))</f>
        <v/>
      </c>
      <c r="D8112">
        <f>IF(GL_Paste!$B8109="","",IFERROR(INDEX(DeptName,MATCH($C8112,DeptTag,0)),"UNALLOCATED"))</f>
        <v/>
      </c>
      <c r="E8112">
        <f>IF(GL_Paste!$B8109="","",IFERROR(INDEX(AcctCat,MATCH(GL_Paste!$B8109&amp;"",AcctCode,0)),"UNKNOWN"))</f>
        <v/>
      </c>
      <c r="F8112">
        <f>IF(GL_Paste!$B8109="","",IFERROR(INDEX(AcctSub,MATCH(GL_Paste!$B8109&amp;"",AcctCode,0)),"UNKNOWN"))</f>
        <v/>
      </c>
    </row>
    <row r="8113">
      <c r="A8113" s="40">
        <f>IF(GL_Paste!$B8110="","",N(GL_Paste!$H8110)-N(GL_Paste!$G8110))</f>
        <v/>
      </c>
      <c r="B8113" s="43">
        <f>IF(GL_Paste!$B8110="","",DATE(YEAR(GL_Paste!$E8110),MONTH(GL_Paste!$E8110),1))</f>
        <v/>
      </c>
      <c r="C8113">
        <f>IF(GL_Paste!$B8110="","",IF(TRIM(GL_Paste!$M8110)&lt;&gt;"",TRIM(GL_Paste!$M8110),IFERROR(MID(GL_Paste!$I8110,FIND("[",GL_Paste!$I8110)+1,FIND("]",GL_Paste!$I8110)-FIND("[",GL_Paste!$I8110)-1),"")))</f>
        <v/>
      </c>
      <c r="D8113">
        <f>IF(GL_Paste!$B8110="","",IFERROR(INDEX(DeptName,MATCH($C8113,DeptTag,0)),"UNALLOCATED"))</f>
        <v/>
      </c>
      <c r="E8113">
        <f>IF(GL_Paste!$B8110="","",IFERROR(INDEX(AcctCat,MATCH(GL_Paste!$B8110&amp;"",AcctCode,0)),"UNKNOWN"))</f>
        <v/>
      </c>
      <c r="F8113">
        <f>IF(GL_Paste!$B8110="","",IFERROR(INDEX(AcctSub,MATCH(GL_Paste!$B8110&amp;"",AcctCode,0)),"UNKNOWN"))</f>
        <v/>
      </c>
    </row>
    <row r="8114">
      <c r="A8114" s="40">
        <f>IF(GL_Paste!$B8111="","",N(GL_Paste!$H8111)-N(GL_Paste!$G8111))</f>
        <v/>
      </c>
      <c r="B8114" s="43">
        <f>IF(GL_Paste!$B8111="","",DATE(YEAR(GL_Paste!$E8111),MONTH(GL_Paste!$E8111),1))</f>
        <v/>
      </c>
      <c r="C8114">
        <f>IF(GL_Paste!$B8111="","",IF(TRIM(GL_Paste!$M8111)&lt;&gt;"",TRIM(GL_Paste!$M8111),IFERROR(MID(GL_Paste!$I8111,FIND("[",GL_Paste!$I8111)+1,FIND("]",GL_Paste!$I8111)-FIND("[",GL_Paste!$I8111)-1),"")))</f>
        <v/>
      </c>
      <c r="D8114">
        <f>IF(GL_Paste!$B8111="","",IFERROR(INDEX(DeptName,MATCH($C8114,DeptTag,0)),"UNALLOCATED"))</f>
        <v/>
      </c>
      <c r="E8114">
        <f>IF(GL_Paste!$B8111="","",IFERROR(INDEX(AcctCat,MATCH(GL_Paste!$B8111&amp;"",AcctCode,0)),"UNKNOWN"))</f>
        <v/>
      </c>
      <c r="F8114">
        <f>IF(GL_Paste!$B8111="","",IFERROR(INDEX(AcctSub,MATCH(GL_Paste!$B8111&amp;"",AcctCode,0)),"UNKNOWN"))</f>
        <v/>
      </c>
    </row>
    <row r="8115">
      <c r="A8115" s="40">
        <f>IF(GL_Paste!$B8112="","",N(GL_Paste!$H8112)-N(GL_Paste!$G8112))</f>
        <v/>
      </c>
      <c r="B8115" s="43">
        <f>IF(GL_Paste!$B8112="","",DATE(YEAR(GL_Paste!$E8112),MONTH(GL_Paste!$E8112),1))</f>
        <v/>
      </c>
      <c r="C8115">
        <f>IF(GL_Paste!$B8112="","",IF(TRIM(GL_Paste!$M8112)&lt;&gt;"",TRIM(GL_Paste!$M8112),IFERROR(MID(GL_Paste!$I8112,FIND("[",GL_Paste!$I8112)+1,FIND("]",GL_Paste!$I8112)-FIND("[",GL_Paste!$I8112)-1),"")))</f>
        <v/>
      </c>
      <c r="D8115">
        <f>IF(GL_Paste!$B8112="","",IFERROR(INDEX(DeptName,MATCH($C8115,DeptTag,0)),"UNALLOCATED"))</f>
        <v/>
      </c>
      <c r="E8115">
        <f>IF(GL_Paste!$B8112="","",IFERROR(INDEX(AcctCat,MATCH(GL_Paste!$B8112&amp;"",AcctCode,0)),"UNKNOWN"))</f>
        <v/>
      </c>
      <c r="F8115">
        <f>IF(GL_Paste!$B8112="","",IFERROR(INDEX(AcctSub,MATCH(GL_Paste!$B8112&amp;"",AcctCode,0)),"UNKNOWN"))</f>
        <v/>
      </c>
    </row>
    <row r="8116">
      <c r="A8116" s="40">
        <f>IF(GL_Paste!$B8113="","",N(GL_Paste!$H8113)-N(GL_Paste!$G8113))</f>
        <v/>
      </c>
      <c r="B8116" s="43">
        <f>IF(GL_Paste!$B8113="","",DATE(YEAR(GL_Paste!$E8113),MONTH(GL_Paste!$E8113),1))</f>
        <v/>
      </c>
      <c r="C8116">
        <f>IF(GL_Paste!$B8113="","",IF(TRIM(GL_Paste!$M8113)&lt;&gt;"",TRIM(GL_Paste!$M8113),IFERROR(MID(GL_Paste!$I8113,FIND("[",GL_Paste!$I8113)+1,FIND("]",GL_Paste!$I8113)-FIND("[",GL_Paste!$I8113)-1),"")))</f>
        <v/>
      </c>
      <c r="D8116">
        <f>IF(GL_Paste!$B8113="","",IFERROR(INDEX(DeptName,MATCH($C8116,DeptTag,0)),"UNALLOCATED"))</f>
        <v/>
      </c>
      <c r="E8116">
        <f>IF(GL_Paste!$B8113="","",IFERROR(INDEX(AcctCat,MATCH(GL_Paste!$B8113&amp;"",AcctCode,0)),"UNKNOWN"))</f>
        <v/>
      </c>
      <c r="F8116">
        <f>IF(GL_Paste!$B8113="","",IFERROR(INDEX(AcctSub,MATCH(GL_Paste!$B8113&amp;"",AcctCode,0)),"UNKNOWN"))</f>
        <v/>
      </c>
    </row>
    <row r="8117">
      <c r="A8117" s="40">
        <f>IF(GL_Paste!$B8114="","",N(GL_Paste!$H8114)-N(GL_Paste!$G8114))</f>
        <v/>
      </c>
      <c r="B8117" s="43">
        <f>IF(GL_Paste!$B8114="","",DATE(YEAR(GL_Paste!$E8114),MONTH(GL_Paste!$E8114),1))</f>
        <v/>
      </c>
      <c r="C8117">
        <f>IF(GL_Paste!$B8114="","",IF(TRIM(GL_Paste!$M8114)&lt;&gt;"",TRIM(GL_Paste!$M8114),IFERROR(MID(GL_Paste!$I8114,FIND("[",GL_Paste!$I8114)+1,FIND("]",GL_Paste!$I8114)-FIND("[",GL_Paste!$I8114)-1),"")))</f>
        <v/>
      </c>
      <c r="D8117">
        <f>IF(GL_Paste!$B8114="","",IFERROR(INDEX(DeptName,MATCH($C8117,DeptTag,0)),"UNALLOCATED"))</f>
        <v/>
      </c>
      <c r="E8117">
        <f>IF(GL_Paste!$B8114="","",IFERROR(INDEX(AcctCat,MATCH(GL_Paste!$B8114&amp;"",AcctCode,0)),"UNKNOWN"))</f>
        <v/>
      </c>
      <c r="F8117">
        <f>IF(GL_Paste!$B8114="","",IFERROR(INDEX(AcctSub,MATCH(GL_Paste!$B8114&amp;"",AcctCode,0)),"UNKNOWN"))</f>
        <v/>
      </c>
    </row>
    <row r="8118">
      <c r="A8118" s="40">
        <f>IF(GL_Paste!$B8115="","",N(GL_Paste!$H8115)-N(GL_Paste!$G8115))</f>
        <v/>
      </c>
      <c r="B8118" s="43">
        <f>IF(GL_Paste!$B8115="","",DATE(YEAR(GL_Paste!$E8115),MONTH(GL_Paste!$E8115),1))</f>
        <v/>
      </c>
      <c r="C8118">
        <f>IF(GL_Paste!$B8115="","",IF(TRIM(GL_Paste!$M8115)&lt;&gt;"",TRIM(GL_Paste!$M8115),IFERROR(MID(GL_Paste!$I8115,FIND("[",GL_Paste!$I8115)+1,FIND("]",GL_Paste!$I8115)-FIND("[",GL_Paste!$I8115)-1),"")))</f>
        <v/>
      </c>
      <c r="D8118">
        <f>IF(GL_Paste!$B8115="","",IFERROR(INDEX(DeptName,MATCH($C8118,DeptTag,0)),"UNALLOCATED"))</f>
        <v/>
      </c>
      <c r="E8118">
        <f>IF(GL_Paste!$B8115="","",IFERROR(INDEX(AcctCat,MATCH(GL_Paste!$B8115&amp;"",AcctCode,0)),"UNKNOWN"))</f>
        <v/>
      </c>
      <c r="F8118">
        <f>IF(GL_Paste!$B8115="","",IFERROR(INDEX(AcctSub,MATCH(GL_Paste!$B8115&amp;"",AcctCode,0)),"UNKNOWN"))</f>
        <v/>
      </c>
    </row>
    <row r="8119">
      <c r="A8119" s="40">
        <f>IF(GL_Paste!$B8116="","",N(GL_Paste!$H8116)-N(GL_Paste!$G8116))</f>
        <v/>
      </c>
      <c r="B8119" s="43">
        <f>IF(GL_Paste!$B8116="","",DATE(YEAR(GL_Paste!$E8116),MONTH(GL_Paste!$E8116),1))</f>
        <v/>
      </c>
      <c r="C8119">
        <f>IF(GL_Paste!$B8116="","",IF(TRIM(GL_Paste!$M8116)&lt;&gt;"",TRIM(GL_Paste!$M8116),IFERROR(MID(GL_Paste!$I8116,FIND("[",GL_Paste!$I8116)+1,FIND("]",GL_Paste!$I8116)-FIND("[",GL_Paste!$I8116)-1),"")))</f>
        <v/>
      </c>
      <c r="D8119">
        <f>IF(GL_Paste!$B8116="","",IFERROR(INDEX(DeptName,MATCH($C8119,DeptTag,0)),"UNALLOCATED"))</f>
        <v/>
      </c>
      <c r="E8119">
        <f>IF(GL_Paste!$B8116="","",IFERROR(INDEX(AcctCat,MATCH(GL_Paste!$B8116&amp;"",AcctCode,0)),"UNKNOWN"))</f>
        <v/>
      </c>
      <c r="F8119">
        <f>IF(GL_Paste!$B8116="","",IFERROR(INDEX(AcctSub,MATCH(GL_Paste!$B8116&amp;"",AcctCode,0)),"UNKNOWN"))</f>
        <v/>
      </c>
    </row>
    <row r="8120">
      <c r="A8120" s="40">
        <f>IF(GL_Paste!$B8117="","",N(GL_Paste!$H8117)-N(GL_Paste!$G8117))</f>
        <v/>
      </c>
      <c r="B8120" s="43">
        <f>IF(GL_Paste!$B8117="","",DATE(YEAR(GL_Paste!$E8117),MONTH(GL_Paste!$E8117),1))</f>
        <v/>
      </c>
      <c r="C8120">
        <f>IF(GL_Paste!$B8117="","",IF(TRIM(GL_Paste!$M8117)&lt;&gt;"",TRIM(GL_Paste!$M8117),IFERROR(MID(GL_Paste!$I8117,FIND("[",GL_Paste!$I8117)+1,FIND("]",GL_Paste!$I8117)-FIND("[",GL_Paste!$I8117)-1),"")))</f>
        <v/>
      </c>
      <c r="D8120">
        <f>IF(GL_Paste!$B8117="","",IFERROR(INDEX(DeptName,MATCH($C8120,DeptTag,0)),"UNALLOCATED"))</f>
        <v/>
      </c>
      <c r="E8120">
        <f>IF(GL_Paste!$B8117="","",IFERROR(INDEX(AcctCat,MATCH(GL_Paste!$B8117&amp;"",AcctCode,0)),"UNKNOWN"))</f>
        <v/>
      </c>
      <c r="F8120">
        <f>IF(GL_Paste!$B8117="","",IFERROR(INDEX(AcctSub,MATCH(GL_Paste!$B8117&amp;"",AcctCode,0)),"UNKNOWN"))</f>
        <v/>
      </c>
    </row>
    <row r="8121">
      <c r="A8121" s="40">
        <f>IF(GL_Paste!$B8118="","",N(GL_Paste!$H8118)-N(GL_Paste!$G8118))</f>
        <v/>
      </c>
      <c r="B8121" s="43">
        <f>IF(GL_Paste!$B8118="","",DATE(YEAR(GL_Paste!$E8118),MONTH(GL_Paste!$E8118),1))</f>
        <v/>
      </c>
      <c r="C8121">
        <f>IF(GL_Paste!$B8118="","",IF(TRIM(GL_Paste!$M8118)&lt;&gt;"",TRIM(GL_Paste!$M8118),IFERROR(MID(GL_Paste!$I8118,FIND("[",GL_Paste!$I8118)+1,FIND("]",GL_Paste!$I8118)-FIND("[",GL_Paste!$I8118)-1),"")))</f>
        <v/>
      </c>
      <c r="D8121">
        <f>IF(GL_Paste!$B8118="","",IFERROR(INDEX(DeptName,MATCH($C8121,DeptTag,0)),"UNALLOCATED"))</f>
        <v/>
      </c>
      <c r="E8121">
        <f>IF(GL_Paste!$B8118="","",IFERROR(INDEX(AcctCat,MATCH(GL_Paste!$B8118&amp;"",AcctCode,0)),"UNKNOWN"))</f>
        <v/>
      </c>
      <c r="F8121">
        <f>IF(GL_Paste!$B8118="","",IFERROR(INDEX(AcctSub,MATCH(GL_Paste!$B8118&amp;"",AcctCode,0)),"UNKNOWN"))</f>
        <v/>
      </c>
    </row>
    <row r="8122">
      <c r="A8122" s="40">
        <f>IF(GL_Paste!$B8119="","",N(GL_Paste!$H8119)-N(GL_Paste!$G8119))</f>
        <v/>
      </c>
      <c r="B8122" s="43">
        <f>IF(GL_Paste!$B8119="","",DATE(YEAR(GL_Paste!$E8119),MONTH(GL_Paste!$E8119),1))</f>
        <v/>
      </c>
      <c r="C8122">
        <f>IF(GL_Paste!$B8119="","",IF(TRIM(GL_Paste!$M8119)&lt;&gt;"",TRIM(GL_Paste!$M8119),IFERROR(MID(GL_Paste!$I8119,FIND("[",GL_Paste!$I8119)+1,FIND("]",GL_Paste!$I8119)-FIND("[",GL_Paste!$I8119)-1),"")))</f>
        <v/>
      </c>
      <c r="D8122">
        <f>IF(GL_Paste!$B8119="","",IFERROR(INDEX(DeptName,MATCH($C8122,DeptTag,0)),"UNALLOCATED"))</f>
        <v/>
      </c>
      <c r="E8122">
        <f>IF(GL_Paste!$B8119="","",IFERROR(INDEX(AcctCat,MATCH(GL_Paste!$B8119&amp;"",AcctCode,0)),"UNKNOWN"))</f>
        <v/>
      </c>
      <c r="F8122">
        <f>IF(GL_Paste!$B8119="","",IFERROR(INDEX(AcctSub,MATCH(GL_Paste!$B8119&amp;"",AcctCode,0)),"UNKNOWN"))</f>
        <v/>
      </c>
    </row>
    <row r="8123">
      <c r="A8123" s="40">
        <f>IF(GL_Paste!$B8120="","",N(GL_Paste!$H8120)-N(GL_Paste!$G8120))</f>
        <v/>
      </c>
      <c r="B8123" s="43">
        <f>IF(GL_Paste!$B8120="","",DATE(YEAR(GL_Paste!$E8120),MONTH(GL_Paste!$E8120),1))</f>
        <v/>
      </c>
      <c r="C8123">
        <f>IF(GL_Paste!$B8120="","",IF(TRIM(GL_Paste!$M8120)&lt;&gt;"",TRIM(GL_Paste!$M8120),IFERROR(MID(GL_Paste!$I8120,FIND("[",GL_Paste!$I8120)+1,FIND("]",GL_Paste!$I8120)-FIND("[",GL_Paste!$I8120)-1),"")))</f>
        <v/>
      </c>
      <c r="D8123">
        <f>IF(GL_Paste!$B8120="","",IFERROR(INDEX(DeptName,MATCH($C8123,DeptTag,0)),"UNALLOCATED"))</f>
        <v/>
      </c>
      <c r="E8123">
        <f>IF(GL_Paste!$B8120="","",IFERROR(INDEX(AcctCat,MATCH(GL_Paste!$B8120&amp;"",AcctCode,0)),"UNKNOWN"))</f>
        <v/>
      </c>
      <c r="F8123">
        <f>IF(GL_Paste!$B8120="","",IFERROR(INDEX(AcctSub,MATCH(GL_Paste!$B8120&amp;"",AcctCode,0)),"UNKNOWN"))</f>
        <v/>
      </c>
    </row>
    <row r="8124">
      <c r="A8124" s="40">
        <f>IF(GL_Paste!$B8121="","",N(GL_Paste!$H8121)-N(GL_Paste!$G8121))</f>
        <v/>
      </c>
      <c r="B8124" s="43">
        <f>IF(GL_Paste!$B8121="","",DATE(YEAR(GL_Paste!$E8121),MONTH(GL_Paste!$E8121),1))</f>
        <v/>
      </c>
      <c r="C8124">
        <f>IF(GL_Paste!$B8121="","",IF(TRIM(GL_Paste!$M8121)&lt;&gt;"",TRIM(GL_Paste!$M8121),IFERROR(MID(GL_Paste!$I8121,FIND("[",GL_Paste!$I8121)+1,FIND("]",GL_Paste!$I8121)-FIND("[",GL_Paste!$I8121)-1),"")))</f>
        <v/>
      </c>
      <c r="D8124">
        <f>IF(GL_Paste!$B8121="","",IFERROR(INDEX(DeptName,MATCH($C8124,DeptTag,0)),"UNALLOCATED"))</f>
        <v/>
      </c>
      <c r="E8124">
        <f>IF(GL_Paste!$B8121="","",IFERROR(INDEX(AcctCat,MATCH(GL_Paste!$B8121&amp;"",AcctCode,0)),"UNKNOWN"))</f>
        <v/>
      </c>
      <c r="F8124">
        <f>IF(GL_Paste!$B8121="","",IFERROR(INDEX(AcctSub,MATCH(GL_Paste!$B8121&amp;"",AcctCode,0)),"UNKNOWN"))</f>
        <v/>
      </c>
    </row>
    <row r="8125">
      <c r="A8125" s="40">
        <f>IF(GL_Paste!$B8122="","",N(GL_Paste!$H8122)-N(GL_Paste!$G8122))</f>
        <v/>
      </c>
      <c r="B8125" s="43">
        <f>IF(GL_Paste!$B8122="","",DATE(YEAR(GL_Paste!$E8122),MONTH(GL_Paste!$E8122),1))</f>
        <v/>
      </c>
      <c r="C8125">
        <f>IF(GL_Paste!$B8122="","",IF(TRIM(GL_Paste!$M8122)&lt;&gt;"",TRIM(GL_Paste!$M8122),IFERROR(MID(GL_Paste!$I8122,FIND("[",GL_Paste!$I8122)+1,FIND("]",GL_Paste!$I8122)-FIND("[",GL_Paste!$I8122)-1),"")))</f>
        <v/>
      </c>
      <c r="D8125">
        <f>IF(GL_Paste!$B8122="","",IFERROR(INDEX(DeptName,MATCH($C8125,DeptTag,0)),"UNALLOCATED"))</f>
        <v/>
      </c>
      <c r="E8125">
        <f>IF(GL_Paste!$B8122="","",IFERROR(INDEX(AcctCat,MATCH(GL_Paste!$B8122&amp;"",AcctCode,0)),"UNKNOWN"))</f>
        <v/>
      </c>
      <c r="F8125">
        <f>IF(GL_Paste!$B8122="","",IFERROR(INDEX(AcctSub,MATCH(GL_Paste!$B8122&amp;"",AcctCode,0)),"UNKNOWN"))</f>
        <v/>
      </c>
    </row>
    <row r="8126">
      <c r="A8126" s="40">
        <f>IF(GL_Paste!$B8123="","",N(GL_Paste!$H8123)-N(GL_Paste!$G8123))</f>
        <v/>
      </c>
      <c r="B8126" s="43">
        <f>IF(GL_Paste!$B8123="","",DATE(YEAR(GL_Paste!$E8123),MONTH(GL_Paste!$E8123),1))</f>
        <v/>
      </c>
      <c r="C8126">
        <f>IF(GL_Paste!$B8123="","",IF(TRIM(GL_Paste!$M8123)&lt;&gt;"",TRIM(GL_Paste!$M8123),IFERROR(MID(GL_Paste!$I8123,FIND("[",GL_Paste!$I8123)+1,FIND("]",GL_Paste!$I8123)-FIND("[",GL_Paste!$I8123)-1),"")))</f>
        <v/>
      </c>
      <c r="D8126">
        <f>IF(GL_Paste!$B8123="","",IFERROR(INDEX(DeptName,MATCH($C8126,DeptTag,0)),"UNALLOCATED"))</f>
        <v/>
      </c>
      <c r="E8126">
        <f>IF(GL_Paste!$B8123="","",IFERROR(INDEX(AcctCat,MATCH(GL_Paste!$B8123&amp;"",AcctCode,0)),"UNKNOWN"))</f>
        <v/>
      </c>
      <c r="F8126">
        <f>IF(GL_Paste!$B8123="","",IFERROR(INDEX(AcctSub,MATCH(GL_Paste!$B8123&amp;"",AcctCode,0)),"UNKNOWN"))</f>
        <v/>
      </c>
    </row>
    <row r="8127">
      <c r="A8127" s="40">
        <f>IF(GL_Paste!$B8124="","",N(GL_Paste!$H8124)-N(GL_Paste!$G8124))</f>
        <v/>
      </c>
      <c r="B8127" s="43">
        <f>IF(GL_Paste!$B8124="","",DATE(YEAR(GL_Paste!$E8124),MONTH(GL_Paste!$E8124),1))</f>
        <v/>
      </c>
      <c r="C8127">
        <f>IF(GL_Paste!$B8124="","",IF(TRIM(GL_Paste!$M8124)&lt;&gt;"",TRIM(GL_Paste!$M8124),IFERROR(MID(GL_Paste!$I8124,FIND("[",GL_Paste!$I8124)+1,FIND("]",GL_Paste!$I8124)-FIND("[",GL_Paste!$I8124)-1),"")))</f>
        <v/>
      </c>
      <c r="D8127">
        <f>IF(GL_Paste!$B8124="","",IFERROR(INDEX(DeptName,MATCH($C8127,DeptTag,0)),"UNALLOCATED"))</f>
        <v/>
      </c>
      <c r="E8127">
        <f>IF(GL_Paste!$B8124="","",IFERROR(INDEX(AcctCat,MATCH(GL_Paste!$B8124&amp;"",AcctCode,0)),"UNKNOWN"))</f>
        <v/>
      </c>
      <c r="F8127">
        <f>IF(GL_Paste!$B8124="","",IFERROR(INDEX(AcctSub,MATCH(GL_Paste!$B8124&amp;"",AcctCode,0)),"UNKNOWN"))</f>
        <v/>
      </c>
    </row>
    <row r="8128">
      <c r="A8128" s="40">
        <f>IF(GL_Paste!$B8125="","",N(GL_Paste!$H8125)-N(GL_Paste!$G8125))</f>
        <v/>
      </c>
      <c r="B8128" s="43">
        <f>IF(GL_Paste!$B8125="","",DATE(YEAR(GL_Paste!$E8125),MONTH(GL_Paste!$E8125),1))</f>
        <v/>
      </c>
      <c r="C8128">
        <f>IF(GL_Paste!$B8125="","",IF(TRIM(GL_Paste!$M8125)&lt;&gt;"",TRIM(GL_Paste!$M8125),IFERROR(MID(GL_Paste!$I8125,FIND("[",GL_Paste!$I8125)+1,FIND("]",GL_Paste!$I8125)-FIND("[",GL_Paste!$I8125)-1),"")))</f>
        <v/>
      </c>
      <c r="D8128">
        <f>IF(GL_Paste!$B8125="","",IFERROR(INDEX(DeptName,MATCH($C8128,DeptTag,0)),"UNALLOCATED"))</f>
        <v/>
      </c>
      <c r="E8128">
        <f>IF(GL_Paste!$B8125="","",IFERROR(INDEX(AcctCat,MATCH(GL_Paste!$B8125&amp;"",AcctCode,0)),"UNKNOWN"))</f>
        <v/>
      </c>
      <c r="F8128">
        <f>IF(GL_Paste!$B8125="","",IFERROR(INDEX(AcctSub,MATCH(GL_Paste!$B8125&amp;"",AcctCode,0)),"UNKNOWN"))</f>
        <v/>
      </c>
    </row>
    <row r="8129">
      <c r="A8129" s="40">
        <f>IF(GL_Paste!$B8126="","",N(GL_Paste!$H8126)-N(GL_Paste!$G8126))</f>
        <v/>
      </c>
      <c r="B8129" s="43">
        <f>IF(GL_Paste!$B8126="","",DATE(YEAR(GL_Paste!$E8126),MONTH(GL_Paste!$E8126),1))</f>
        <v/>
      </c>
      <c r="C8129">
        <f>IF(GL_Paste!$B8126="","",IF(TRIM(GL_Paste!$M8126)&lt;&gt;"",TRIM(GL_Paste!$M8126),IFERROR(MID(GL_Paste!$I8126,FIND("[",GL_Paste!$I8126)+1,FIND("]",GL_Paste!$I8126)-FIND("[",GL_Paste!$I8126)-1),"")))</f>
        <v/>
      </c>
      <c r="D8129">
        <f>IF(GL_Paste!$B8126="","",IFERROR(INDEX(DeptName,MATCH($C8129,DeptTag,0)),"UNALLOCATED"))</f>
        <v/>
      </c>
      <c r="E8129">
        <f>IF(GL_Paste!$B8126="","",IFERROR(INDEX(AcctCat,MATCH(GL_Paste!$B8126&amp;"",AcctCode,0)),"UNKNOWN"))</f>
        <v/>
      </c>
      <c r="F8129">
        <f>IF(GL_Paste!$B8126="","",IFERROR(INDEX(AcctSub,MATCH(GL_Paste!$B8126&amp;"",AcctCode,0)),"UNKNOWN"))</f>
        <v/>
      </c>
    </row>
    <row r="8130">
      <c r="A8130" s="40">
        <f>IF(GL_Paste!$B8127="","",N(GL_Paste!$H8127)-N(GL_Paste!$G8127))</f>
        <v/>
      </c>
      <c r="B8130" s="43">
        <f>IF(GL_Paste!$B8127="","",DATE(YEAR(GL_Paste!$E8127),MONTH(GL_Paste!$E8127),1))</f>
        <v/>
      </c>
      <c r="C8130">
        <f>IF(GL_Paste!$B8127="","",IF(TRIM(GL_Paste!$M8127)&lt;&gt;"",TRIM(GL_Paste!$M8127),IFERROR(MID(GL_Paste!$I8127,FIND("[",GL_Paste!$I8127)+1,FIND("]",GL_Paste!$I8127)-FIND("[",GL_Paste!$I8127)-1),"")))</f>
        <v/>
      </c>
      <c r="D8130">
        <f>IF(GL_Paste!$B8127="","",IFERROR(INDEX(DeptName,MATCH($C8130,DeptTag,0)),"UNALLOCATED"))</f>
        <v/>
      </c>
      <c r="E8130">
        <f>IF(GL_Paste!$B8127="","",IFERROR(INDEX(AcctCat,MATCH(GL_Paste!$B8127&amp;"",AcctCode,0)),"UNKNOWN"))</f>
        <v/>
      </c>
      <c r="F8130">
        <f>IF(GL_Paste!$B8127="","",IFERROR(INDEX(AcctSub,MATCH(GL_Paste!$B8127&amp;"",AcctCode,0)),"UNKNOWN"))</f>
        <v/>
      </c>
    </row>
    <row r="8131">
      <c r="A8131" s="40">
        <f>IF(GL_Paste!$B8128="","",N(GL_Paste!$H8128)-N(GL_Paste!$G8128))</f>
        <v/>
      </c>
      <c r="B8131" s="43">
        <f>IF(GL_Paste!$B8128="","",DATE(YEAR(GL_Paste!$E8128),MONTH(GL_Paste!$E8128),1))</f>
        <v/>
      </c>
      <c r="C8131">
        <f>IF(GL_Paste!$B8128="","",IF(TRIM(GL_Paste!$M8128)&lt;&gt;"",TRIM(GL_Paste!$M8128),IFERROR(MID(GL_Paste!$I8128,FIND("[",GL_Paste!$I8128)+1,FIND("]",GL_Paste!$I8128)-FIND("[",GL_Paste!$I8128)-1),"")))</f>
        <v/>
      </c>
      <c r="D8131">
        <f>IF(GL_Paste!$B8128="","",IFERROR(INDEX(DeptName,MATCH($C8131,DeptTag,0)),"UNALLOCATED"))</f>
        <v/>
      </c>
      <c r="E8131">
        <f>IF(GL_Paste!$B8128="","",IFERROR(INDEX(AcctCat,MATCH(GL_Paste!$B8128&amp;"",AcctCode,0)),"UNKNOWN"))</f>
        <v/>
      </c>
      <c r="F8131">
        <f>IF(GL_Paste!$B8128="","",IFERROR(INDEX(AcctSub,MATCH(GL_Paste!$B8128&amp;"",AcctCode,0)),"UNKNOWN"))</f>
        <v/>
      </c>
    </row>
    <row r="8132">
      <c r="A8132" s="40">
        <f>IF(GL_Paste!$B8129="","",N(GL_Paste!$H8129)-N(GL_Paste!$G8129))</f>
        <v/>
      </c>
      <c r="B8132" s="43">
        <f>IF(GL_Paste!$B8129="","",DATE(YEAR(GL_Paste!$E8129),MONTH(GL_Paste!$E8129),1))</f>
        <v/>
      </c>
      <c r="C8132">
        <f>IF(GL_Paste!$B8129="","",IF(TRIM(GL_Paste!$M8129)&lt;&gt;"",TRIM(GL_Paste!$M8129),IFERROR(MID(GL_Paste!$I8129,FIND("[",GL_Paste!$I8129)+1,FIND("]",GL_Paste!$I8129)-FIND("[",GL_Paste!$I8129)-1),"")))</f>
        <v/>
      </c>
      <c r="D8132">
        <f>IF(GL_Paste!$B8129="","",IFERROR(INDEX(DeptName,MATCH($C8132,DeptTag,0)),"UNALLOCATED"))</f>
        <v/>
      </c>
      <c r="E8132">
        <f>IF(GL_Paste!$B8129="","",IFERROR(INDEX(AcctCat,MATCH(GL_Paste!$B8129&amp;"",AcctCode,0)),"UNKNOWN"))</f>
        <v/>
      </c>
      <c r="F8132">
        <f>IF(GL_Paste!$B8129="","",IFERROR(INDEX(AcctSub,MATCH(GL_Paste!$B8129&amp;"",AcctCode,0)),"UNKNOWN"))</f>
        <v/>
      </c>
    </row>
    <row r="8133">
      <c r="A8133" s="40">
        <f>IF(GL_Paste!$B8130="","",N(GL_Paste!$H8130)-N(GL_Paste!$G8130))</f>
        <v/>
      </c>
      <c r="B8133" s="43">
        <f>IF(GL_Paste!$B8130="","",DATE(YEAR(GL_Paste!$E8130),MONTH(GL_Paste!$E8130),1))</f>
        <v/>
      </c>
      <c r="C8133">
        <f>IF(GL_Paste!$B8130="","",IF(TRIM(GL_Paste!$M8130)&lt;&gt;"",TRIM(GL_Paste!$M8130),IFERROR(MID(GL_Paste!$I8130,FIND("[",GL_Paste!$I8130)+1,FIND("]",GL_Paste!$I8130)-FIND("[",GL_Paste!$I8130)-1),"")))</f>
        <v/>
      </c>
      <c r="D8133">
        <f>IF(GL_Paste!$B8130="","",IFERROR(INDEX(DeptName,MATCH($C8133,DeptTag,0)),"UNALLOCATED"))</f>
        <v/>
      </c>
      <c r="E8133">
        <f>IF(GL_Paste!$B8130="","",IFERROR(INDEX(AcctCat,MATCH(GL_Paste!$B8130&amp;"",AcctCode,0)),"UNKNOWN"))</f>
        <v/>
      </c>
      <c r="F8133">
        <f>IF(GL_Paste!$B8130="","",IFERROR(INDEX(AcctSub,MATCH(GL_Paste!$B8130&amp;"",AcctCode,0)),"UNKNOWN"))</f>
        <v/>
      </c>
    </row>
    <row r="8134">
      <c r="A8134" s="40">
        <f>IF(GL_Paste!$B8131="","",N(GL_Paste!$H8131)-N(GL_Paste!$G8131))</f>
        <v/>
      </c>
      <c r="B8134" s="43">
        <f>IF(GL_Paste!$B8131="","",DATE(YEAR(GL_Paste!$E8131),MONTH(GL_Paste!$E8131),1))</f>
        <v/>
      </c>
      <c r="C8134">
        <f>IF(GL_Paste!$B8131="","",IF(TRIM(GL_Paste!$M8131)&lt;&gt;"",TRIM(GL_Paste!$M8131),IFERROR(MID(GL_Paste!$I8131,FIND("[",GL_Paste!$I8131)+1,FIND("]",GL_Paste!$I8131)-FIND("[",GL_Paste!$I8131)-1),"")))</f>
        <v/>
      </c>
      <c r="D8134">
        <f>IF(GL_Paste!$B8131="","",IFERROR(INDEX(DeptName,MATCH($C8134,DeptTag,0)),"UNALLOCATED"))</f>
        <v/>
      </c>
      <c r="E8134">
        <f>IF(GL_Paste!$B8131="","",IFERROR(INDEX(AcctCat,MATCH(GL_Paste!$B8131&amp;"",AcctCode,0)),"UNKNOWN"))</f>
        <v/>
      </c>
      <c r="F8134">
        <f>IF(GL_Paste!$B8131="","",IFERROR(INDEX(AcctSub,MATCH(GL_Paste!$B8131&amp;"",AcctCode,0)),"UNKNOWN"))</f>
        <v/>
      </c>
    </row>
    <row r="8135">
      <c r="A8135" s="40">
        <f>IF(GL_Paste!$B8132="","",N(GL_Paste!$H8132)-N(GL_Paste!$G8132))</f>
        <v/>
      </c>
      <c r="B8135" s="43">
        <f>IF(GL_Paste!$B8132="","",DATE(YEAR(GL_Paste!$E8132),MONTH(GL_Paste!$E8132),1))</f>
        <v/>
      </c>
      <c r="C8135">
        <f>IF(GL_Paste!$B8132="","",IF(TRIM(GL_Paste!$M8132)&lt;&gt;"",TRIM(GL_Paste!$M8132),IFERROR(MID(GL_Paste!$I8132,FIND("[",GL_Paste!$I8132)+1,FIND("]",GL_Paste!$I8132)-FIND("[",GL_Paste!$I8132)-1),"")))</f>
        <v/>
      </c>
      <c r="D8135">
        <f>IF(GL_Paste!$B8132="","",IFERROR(INDEX(DeptName,MATCH($C8135,DeptTag,0)),"UNALLOCATED"))</f>
        <v/>
      </c>
      <c r="E8135">
        <f>IF(GL_Paste!$B8132="","",IFERROR(INDEX(AcctCat,MATCH(GL_Paste!$B8132&amp;"",AcctCode,0)),"UNKNOWN"))</f>
        <v/>
      </c>
      <c r="F8135">
        <f>IF(GL_Paste!$B8132="","",IFERROR(INDEX(AcctSub,MATCH(GL_Paste!$B8132&amp;"",AcctCode,0)),"UNKNOWN"))</f>
        <v/>
      </c>
    </row>
    <row r="8136">
      <c r="A8136" s="40">
        <f>IF(GL_Paste!$B8133="","",N(GL_Paste!$H8133)-N(GL_Paste!$G8133))</f>
        <v/>
      </c>
      <c r="B8136" s="43">
        <f>IF(GL_Paste!$B8133="","",DATE(YEAR(GL_Paste!$E8133),MONTH(GL_Paste!$E8133),1))</f>
        <v/>
      </c>
      <c r="C8136">
        <f>IF(GL_Paste!$B8133="","",IF(TRIM(GL_Paste!$M8133)&lt;&gt;"",TRIM(GL_Paste!$M8133),IFERROR(MID(GL_Paste!$I8133,FIND("[",GL_Paste!$I8133)+1,FIND("]",GL_Paste!$I8133)-FIND("[",GL_Paste!$I8133)-1),"")))</f>
        <v/>
      </c>
      <c r="D8136">
        <f>IF(GL_Paste!$B8133="","",IFERROR(INDEX(DeptName,MATCH($C8136,DeptTag,0)),"UNALLOCATED"))</f>
        <v/>
      </c>
      <c r="E8136">
        <f>IF(GL_Paste!$B8133="","",IFERROR(INDEX(AcctCat,MATCH(GL_Paste!$B8133&amp;"",AcctCode,0)),"UNKNOWN"))</f>
        <v/>
      </c>
      <c r="F8136">
        <f>IF(GL_Paste!$B8133="","",IFERROR(INDEX(AcctSub,MATCH(GL_Paste!$B8133&amp;"",AcctCode,0)),"UNKNOWN"))</f>
        <v/>
      </c>
    </row>
    <row r="8137">
      <c r="A8137" s="40">
        <f>IF(GL_Paste!$B8134="","",N(GL_Paste!$H8134)-N(GL_Paste!$G8134))</f>
        <v/>
      </c>
      <c r="B8137" s="43">
        <f>IF(GL_Paste!$B8134="","",DATE(YEAR(GL_Paste!$E8134),MONTH(GL_Paste!$E8134),1))</f>
        <v/>
      </c>
      <c r="C8137">
        <f>IF(GL_Paste!$B8134="","",IF(TRIM(GL_Paste!$M8134)&lt;&gt;"",TRIM(GL_Paste!$M8134),IFERROR(MID(GL_Paste!$I8134,FIND("[",GL_Paste!$I8134)+1,FIND("]",GL_Paste!$I8134)-FIND("[",GL_Paste!$I8134)-1),"")))</f>
        <v/>
      </c>
      <c r="D8137">
        <f>IF(GL_Paste!$B8134="","",IFERROR(INDEX(DeptName,MATCH($C8137,DeptTag,0)),"UNALLOCATED"))</f>
        <v/>
      </c>
      <c r="E8137">
        <f>IF(GL_Paste!$B8134="","",IFERROR(INDEX(AcctCat,MATCH(GL_Paste!$B8134&amp;"",AcctCode,0)),"UNKNOWN"))</f>
        <v/>
      </c>
      <c r="F8137">
        <f>IF(GL_Paste!$B8134="","",IFERROR(INDEX(AcctSub,MATCH(GL_Paste!$B8134&amp;"",AcctCode,0)),"UNKNOWN"))</f>
        <v/>
      </c>
    </row>
    <row r="8138">
      <c r="A8138" s="40">
        <f>IF(GL_Paste!$B8135="","",N(GL_Paste!$H8135)-N(GL_Paste!$G8135))</f>
        <v/>
      </c>
      <c r="B8138" s="43">
        <f>IF(GL_Paste!$B8135="","",DATE(YEAR(GL_Paste!$E8135),MONTH(GL_Paste!$E8135),1))</f>
        <v/>
      </c>
      <c r="C8138">
        <f>IF(GL_Paste!$B8135="","",IF(TRIM(GL_Paste!$M8135)&lt;&gt;"",TRIM(GL_Paste!$M8135),IFERROR(MID(GL_Paste!$I8135,FIND("[",GL_Paste!$I8135)+1,FIND("]",GL_Paste!$I8135)-FIND("[",GL_Paste!$I8135)-1),"")))</f>
        <v/>
      </c>
      <c r="D8138">
        <f>IF(GL_Paste!$B8135="","",IFERROR(INDEX(DeptName,MATCH($C8138,DeptTag,0)),"UNALLOCATED"))</f>
        <v/>
      </c>
      <c r="E8138">
        <f>IF(GL_Paste!$B8135="","",IFERROR(INDEX(AcctCat,MATCH(GL_Paste!$B8135&amp;"",AcctCode,0)),"UNKNOWN"))</f>
        <v/>
      </c>
      <c r="F8138">
        <f>IF(GL_Paste!$B8135="","",IFERROR(INDEX(AcctSub,MATCH(GL_Paste!$B8135&amp;"",AcctCode,0)),"UNKNOWN"))</f>
        <v/>
      </c>
    </row>
    <row r="8139">
      <c r="A8139" s="40">
        <f>IF(GL_Paste!$B8136="","",N(GL_Paste!$H8136)-N(GL_Paste!$G8136))</f>
        <v/>
      </c>
      <c r="B8139" s="43">
        <f>IF(GL_Paste!$B8136="","",DATE(YEAR(GL_Paste!$E8136),MONTH(GL_Paste!$E8136),1))</f>
        <v/>
      </c>
      <c r="C8139">
        <f>IF(GL_Paste!$B8136="","",IF(TRIM(GL_Paste!$M8136)&lt;&gt;"",TRIM(GL_Paste!$M8136),IFERROR(MID(GL_Paste!$I8136,FIND("[",GL_Paste!$I8136)+1,FIND("]",GL_Paste!$I8136)-FIND("[",GL_Paste!$I8136)-1),"")))</f>
        <v/>
      </c>
      <c r="D8139">
        <f>IF(GL_Paste!$B8136="","",IFERROR(INDEX(DeptName,MATCH($C8139,DeptTag,0)),"UNALLOCATED"))</f>
        <v/>
      </c>
      <c r="E8139">
        <f>IF(GL_Paste!$B8136="","",IFERROR(INDEX(AcctCat,MATCH(GL_Paste!$B8136&amp;"",AcctCode,0)),"UNKNOWN"))</f>
        <v/>
      </c>
      <c r="F8139">
        <f>IF(GL_Paste!$B8136="","",IFERROR(INDEX(AcctSub,MATCH(GL_Paste!$B8136&amp;"",AcctCode,0)),"UNKNOWN"))</f>
        <v/>
      </c>
    </row>
    <row r="8140">
      <c r="A8140" s="40">
        <f>IF(GL_Paste!$B8137="","",N(GL_Paste!$H8137)-N(GL_Paste!$G8137))</f>
        <v/>
      </c>
      <c r="B8140" s="43">
        <f>IF(GL_Paste!$B8137="","",DATE(YEAR(GL_Paste!$E8137),MONTH(GL_Paste!$E8137),1))</f>
        <v/>
      </c>
      <c r="C8140">
        <f>IF(GL_Paste!$B8137="","",IF(TRIM(GL_Paste!$M8137)&lt;&gt;"",TRIM(GL_Paste!$M8137),IFERROR(MID(GL_Paste!$I8137,FIND("[",GL_Paste!$I8137)+1,FIND("]",GL_Paste!$I8137)-FIND("[",GL_Paste!$I8137)-1),"")))</f>
        <v/>
      </c>
      <c r="D8140">
        <f>IF(GL_Paste!$B8137="","",IFERROR(INDEX(DeptName,MATCH($C8140,DeptTag,0)),"UNALLOCATED"))</f>
        <v/>
      </c>
      <c r="E8140">
        <f>IF(GL_Paste!$B8137="","",IFERROR(INDEX(AcctCat,MATCH(GL_Paste!$B8137&amp;"",AcctCode,0)),"UNKNOWN"))</f>
        <v/>
      </c>
      <c r="F8140">
        <f>IF(GL_Paste!$B8137="","",IFERROR(INDEX(AcctSub,MATCH(GL_Paste!$B8137&amp;"",AcctCode,0)),"UNKNOWN"))</f>
        <v/>
      </c>
    </row>
    <row r="8141">
      <c r="A8141" s="40">
        <f>IF(GL_Paste!$B8138="","",N(GL_Paste!$H8138)-N(GL_Paste!$G8138))</f>
        <v/>
      </c>
      <c r="B8141" s="43">
        <f>IF(GL_Paste!$B8138="","",DATE(YEAR(GL_Paste!$E8138),MONTH(GL_Paste!$E8138),1))</f>
        <v/>
      </c>
      <c r="C8141">
        <f>IF(GL_Paste!$B8138="","",IF(TRIM(GL_Paste!$M8138)&lt;&gt;"",TRIM(GL_Paste!$M8138),IFERROR(MID(GL_Paste!$I8138,FIND("[",GL_Paste!$I8138)+1,FIND("]",GL_Paste!$I8138)-FIND("[",GL_Paste!$I8138)-1),"")))</f>
        <v/>
      </c>
      <c r="D8141">
        <f>IF(GL_Paste!$B8138="","",IFERROR(INDEX(DeptName,MATCH($C8141,DeptTag,0)),"UNALLOCATED"))</f>
        <v/>
      </c>
      <c r="E8141">
        <f>IF(GL_Paste!$B8138="","",IFERROR(INDEX(AcctCat,MATCH(GL_Paste!$B8138&amp;"",AcctCode,0)),"UNKNOWN"))</f>
        <v/>
      </c>
      <c r="F8141">
        <f>IF(GL_Paste!$B8138="","",IFERROR(INDEX(AcctSub,MATCH(GL_Paste!$B8138&amp;"",AcctCode,0)),"UNKNOWN"))</f>
        <v/>
      </c>
    </row>
    <row r="8142">
      <c r="A8142" s="40">
        <f>IF(GL_Paste!$B8139="","",N(GL_Paste!$H8139)-N(GL_Paste!$G8139))</f>
        <v/>
      </c>
      <c r="B8142" s="43">
        <f>IF(GL_Paste!$B8139="","",DATE(YEAR(GL_Paste!$E8139),MONTH(GL_Paste!$E8139),1))</f>
        <v/>
      </c>
      <c r="C8142">
        <f>IF(GL_Paste!$B8139="","",IF(TRIM(GL_Paste!$M8139)&lt;&gt;"",TRIM(GL_Paste!$M8139),IFERROR(MID(GL_Paste!$I8139,FIND("[",GL_Paste!$I8139)+1,FIND("]",GL_Paste!$I8139)-FIND("[",GL_Paste!$I8139)-1),"")))</f>
        <v/>
      </c>
      <c r="D8142">
        <f>IF(GL_Paste!$B8139="","",IFERROR(INDEX(DeptName,MATCH($C8142,DeptTag,0)),"UNALLOCATED"))</f>
        <v/>
      </c>
      <c r="E8142">
        <f>IF(GL_Paste!$B8139="","",IFERROR(INDEX(AcctCat,MATCH(GL_Paste!$B8139&amp;"",AcctCode,0)),"UNKNOWN"))</f>
        <v/>
      </c>
      <c r="F8142">
        <f>IF(GL_Paste!$B8139="","",IFERROR(INDEX(AcctSub,MATCH(GL_Paste!$B8139&amp;"",AcctCode,0)),"UNKNOWN"))</f>
        <v/>
      </c>
    </row>
    <row r="8143">
      <c r="A8143" s="40">
        <f>IF(GL_Paste!$B8140="","",N(GL_Paste!$H8140)-N(GL_Paste!$G8140))</f>
        <v/>
      </c>
      <c r="B8143" s="43">
        <f>IF(GL_Paste!$B8140="","",DATE(YEAR(GL_Paste!$E8140),MONTH(GL_Paste!$E8140),1))</f>
        <v/>
      </c>
      <c r="C8143">
        <f>IF(GL_Paste!$B8140="","",IF(TRIM(GL_Paste!$M8140)&lt;&gt;"",TRIM(GL_Paste!$M8140),IFERROR(MID(GL_Paste!$I8140,FIND("[",GL_Paste!$I8140)+1,FIND("]",GL_Paste!$I8140)-FIND("[",GL_Paste!$I8140)-1),"")))</f>
        <v/>
      </c>
      <c r="D8143">
        <f>IF(GL_Paste!$B8140="","",IFERROR(INDEX(DeptName,MATCH($C8143,DeptTag,0)),"UNALLOCATED"))</f>
        <v/>
      </c>
      <c r="E8143">
        <f>IF(GL_Paste!$B8140="","",IFERROR(INDEX(AcctCat,MATCH(GL_Paste!$B8140&amp;"",AcctCode,0)),"UNKNOWN"))</f>
        <v/>
      </c>
      <c r="F8143">
        <f>IF(GL_Paste!$B8140="","",IFERROR(INDEX(AcctSub,MATCH(GL_Paste!$B8140&amp;"",AcctCode,0)),"UNKNOWN"))</f>
        <v/>
      </c>
    </row>
    <row r="8144">
      <c r="A8144" s="40">
        <f>IF(GL_Paste!$B8141="","",N(GL_Paste!$H8141)-N(GL_Paste!$G8141))</f>
        <v/>
      </c>
      <c r="B8144" s="43">
        <f>IF(GL_Paste!$B8141="","",DATE(YEAR(GL_Paste!$E8141),MONTH(GL_Paste!$E8141),1))</f>
        <v/>
      </c>
      <c r="C8144">
        <f>IF(GL_Paste!$B8141="","",IF(TRIM(GL_Paste!$M8141)&lt;&gt;"",TRIM(GL_Paste!$M8141),IFERROR(MID(GL_Paste!$I8141,FIND("[",GL_Paste!$I8141)+1,FIND("]",GL_Paste!$I8141)-FIND("[",GL_Paste!$I8141)-1),"")))</f>
        <v/>
      </c>
      <c r="D8144">
        <f>IF(GL_Paste!$B8141="","",IFERROR(INDEX(DeptName,MATCH($C8144,DeptTag,0)),"UNALLOCATED"))</f>
        <v/>
      </c>
      <c r="E8144">
        <f>IF(GL_Paste!$B8141="","",IFERROR(INDEX(AcctCat,MATCH(GL_Paste!$B8141&amp;"",AcctCode,0)),"UNKNOWN"))</f>
        <v/>
      </c>
      <c r="F8144">
        <f>IF(GL_Paste!$B8141="","",IFERROR(INDEX(AcctSub,MATCH(GL_Paste!$B8141&amp;"",AcctCode,0)),"UNKNOWN"))</f>
        <v/>
      </c>
    </row>
    <row r="8145">
      <c r="A8145" s="40">
        <f>IF(GL_Paste!$B8142="","",N(GL_Paste!$H8142)-N(GL_Paste!$G8142))</f>
        <v/>
      </c>
      <c r="B8145" s="43">
        <f>IF(GL_Paste!$B8142="","",DATE(YEAR(GL_Paste!$E8142),MONTH(GL_Paste!$E8142),1))</f>
        <v/>
      </c>
      <c r="C8145">
        <f>IF(GL_Paste!$B8142="","",IF(TRIM(GL_Paste!$M8142)&lt;&gt;"",TRIM(GL_Paste!$M8142),IFERROR(MID(GL_Paste!$I8142,FIND("[",GL_Paste!$I8142)+1,FIND("]",GL_Paste!$I8142)-FIND("[",GL_Paste!$I8142)-1),"")))</f>
        <v/>
      </c>
      <c r="D8145">
        <f>IF(GL_Paste!$B8142="","",IFERROR(INDEX(DeptName,MATCH($C8145,DeptTag,0)),"UNALLOCATED"))</f>
        <v/>
      </c>
      <c r="E8145">
        <f>IF(GL_Paste!$B8142="","",IFERROR(INDEX(AcctCat,MATCH(GL_Paste!$B8142&amp;"",AcctCode,0)),"UNKNOWN"))</f>
        <v/>
      </c>
      <c r="F8145">
        <f>IF(GL_Paste!$B8142="","",IFERROR(INDEX(AcctSub,MATCH(GL_Paste!$B8142&amp;"",AcctCode,0)),"UNKNOWN"))</f>
        <v/>
      </c>
    </row>
    <row r="8146">
      <c r="A8146" s="40">
        <f>IF(GL_Paste!$B8143="","",N(GL_Paste!$H8143)-N(GL_Paste!$G8143))</f>
        <v/>
      </c>
      <c r="B8146" s="43">
        <f>IF(GL_Paste!$B8143="","",DATE(YEAR(GL_Paste!$E8143),MONTH(GL_Paste!$E8143),1))</f>
        <v/>
      </c>
      <c r="C8146">
        <f>IF(GL_Paste!$B8143="","",IF(TRIM(GL_Paste!$M8143)&lt;&gt;"",TRIM(GL_Paste!$M8143),IFERROR(MID(GL_Paste!$I8143,FIND("[",GL_Paste!$I8143)+1,FIND("]",GL_Paste!$I8143)-FIND("[",GL_Paste!$I8143)-1),"")))</f>
        <v/>
      </c>
      <c r="D8146">
        <f>IF(GL_Paste!$B8143="","",IFERROR(INDEX(DeptName,MATCH($C8146,DeptTag,0)),"UNALLOCATED"))</f>
        <v/>
      </c>
      <c r="E8146">
        <f>IF(GL_Paste!$B8143="","",IFERROR(INDEX(AcctCat,MATCH(GL_Paste!$B8143&amp;"",AcctCode,0)),"UNKNOWN"))</f>
        <v/>
      </c>
      <c r="F8146">
        <f>IF(GL_Paste!$B8143="","",IFERROR(INDEX(AcctSub,MATCH(GL_Paste!$B8143&amp;"",AcctCode,0)),"UNKNOWN"))</f>
        <v/>
      </c>
    </row>
    <row r="8147">
      <c r="A8147" s="40">
        <f>IF(GL_Paste!$B8144="","",N(GL_Paste!$H8144)-N(GL_Paste!$G8144))</f>
        <v/>
      </c>
      <c r="B8147" s="43">
        <f>IF(GL_Paste!$B8144="","",DATE(YEAR(GL_Paste!$E8144),MONTH(GL_Paste!$E8144),1))</f>
        <v/>
      </c>
      <c r="C8147">
        <f>IF(GL_Paste!$B8144="","",IF(TRIM(GL_Paste!$M8144)&lt;&gt;"",TRIM(GL_Paste!$M8144),IFERROR(MID(GL_Paste!$I8144,FIND("[",GL_Paste!$I8144)+1,FIND("]",GL_Paste!$I8144)-FIND("[",GL_Paste!$I8144)-1),"")))</f>
        <v/>
      </c>
      <c r="D8147">
        <f>IF(GL_Paste!$B8144="","",IFERROR(INDEX(DeptName,MATCH($C8147,DeptTag,0)),"UNALLOCATED"))</f>
        <v/>
      </c>
      <c r="E8147">
        <f>IF(GL_Paste!$B8144="","",IFERROR(INDEX(AcctCat,MATCH(GL_Paste!$B8144&amp;"",AcctCode,0)),"UNKNOWN"))</f>
        <v/>
      </c>
      <c r="F8147">
        <f>IF(GL_Paste!$B8144="","",IFERROR(INDEX(AcctSub,MATCH(GL_Paste!$B8144&amp;"",AcctCode,0)),"UNKNOWN"))</f>
        <v/>
      </c>
    </row>
    <row r="8148">
      <c r="A8148" s="40">
        <f>IF(GL_Paste!$B8145="","",N(GL_Paste!$H8145)-N(GL_Paste!$G8145))</f>
        <v/>
      </c>
      <c r="B8148" s="43">
        <f>IF(GL_Paste!$B8145="","",DATE(YEAR(GL_Paste!$E8145),MONTH(GL_Paste!$E8145),1))</f>
        <v/>
      </c>
      <c r="C8148">
        <f>IF(GL_Paste!$B8145="","",IF(TRIM(GL_Paste!$M8145)&lt;&gt;"",TRIM(GL_Paste!$M8145),IFERROR(MID(GL_Paste!$I8145,FIND("[",GL_Paste!$I8145)+1,FIND("]",GL_Paste!$I8145)-FIND("[",GL_Paste!$I8145)-1),"")))</f>
        <v/>
      </c>
      <c r="D8148">
        <f>IF(GL_Paste!$B8145="","",IFERROR(INDEX(DeptName,MATCH($C8148,DeptTag,0)),"UNALLOCATED"))</f>
        <v/>
      </c>
      <c r="E8148">
        <f>IF(GL_Paste!$B8145="","",IFERROR(INDEX(AcctCat,MATCH(GL_Paste!$B8145&amp;"",AcctCode,0)),"UNKNOWN"))</f>
        <v/>
      </c>
      <c r="F8148">
        <f>IF(GL_Paste!$B8145="","",IFERROR(INDEX(AcctSub,MATCH(GL_Paste!$B8145&amp;"",AcctCode,0)),"UNKNOWN"))</f>
        <v/>
      </c>
    </row>
    <row r="8149">
      <c r="A8149" s="40">
        <f>IF(GL_Paste!$B8146="","",N(GL_Paste!$H8146)-N(GL_Paste!$G8146))</f>
        <v/>
      </c>
      <c r="B8149" s="43">
        <f>IF(GL_Paste!$B8146="","",DATE(YEAR(GL_Paste!$E8146),MONTH(GL_Paste!$E8146),1))</f>
        <v/>
      </c>
      <c r="C8149">
        <f>IF(GL_Paste!$B8146="","",IF(TRIM(GL_Paste!$M8146)&lt;&gt;"",TRIM(GL_Paste!$M8146),IFERROR(MID(GL_Paste!$I8146,FIND("[",GL_Paste!$I8146)+1,FIND("]",GL_Paste!$I8146)-FIND("[",GL_Paste!$I8146)-1),"")))</f>
        <v/>
      </c>
      <c r="D8149">
        <f>IF(GL_Paste!$B8146="","",IFERROR(INDEX(DeptName,MATCH($C8149,DeptTag,0)),"UNALLOCATED"))</f>
        <v/>
      </c>
      <c r="E8149">
        <f>IF(GL_Paste!$B8146="","",IFERROR(INDEX(AcctCat,MATCH(GL_Paste!$B8146&amp;"",AcctCode,0)),"UNKNOWN"))</f>
        <v/>
      </c>
      <c r="F8149">
        <f>IF(GL_Paste!$B8146="","",IFERROR(INDEX(AcctSub,MATCH(GL_Paste!$B8146&amp;"",AcctCode,0)),"UNKNOWN"))</f>
        <v/>
      </c>
    </row>
    <row r="8150">
      <c r="A8150" s="40">
        <f>IF(GL_Paste!$B8147="","",N(GL_Paste!$H8147)-N(GL_Paste!$G8147))</f>
        <v/>
      </c>
      <c r="B8150" s="43">
        <f>IF(GL_Paste!$B8147="","",DATE(YEAR(GL_Paste!$E8147),MONTH(GL_Paste!$E8147),1))</f>
        <v/>
      </c>
      <c r="C8150">
        <f>IF(GL_Paste!$B8147="","",IF(TRIM(GL_Paste!$M8147)&lt;&gt;"",TRIM(GL_Paste!$M8147),IFERROR(MID(GL_Paste!$I8147,FIND("[",GL_Paste!$I8147)+1,FIND("]",GL_Paste!$I8147)-FIND("[",GL_Paste!$I8147)-1),"")))</f>
        <v/>
      </c>
      <c r="D8150">
        <f>IF(GL_Paste!$B8147="","",IFERROR(INDEX(DeptName,MATCH($C8150,DeptTag,0)),"UNALLOCATED"))</f>
        <v/>
      </c>
      <c r="E8150">
        <f>IF(GL_Paste!$B8147="","",IFERROR(INDEX(AcctCat,MATCH(GL_Paste!$B8147&amp;"",AcctCode,0)),"UNKNOWN"))</f>
        <v/>
      </c>
      <c r="F8150">
        <f>IF(GL_Paste!$B8147="","",IFERROR(INDEX(AcctSub,MATCH(GL_Paste!$B8147&amp;"",AcctCode,0)),"UNKNOWN"))</f>
        <v/>
      </c>
    </row>
    <row r="8151">
      <c r="A8151" s="40">
        <f>IF(GL_Paste!$B8148="","",N(GL_Paste!$H8148)-N(GL_Paste!$G8148))</f>
        <v/>
      </c>
      <c r="B8151" s="43">
        <f>IF(GL_Paste!$B8148="","",DATE(YEAR(GL_Paste!$E8148),MONTH(GL_Paste!$E8148),1))</f>
        <v/>
      </c>
      <c r="C8151">
        <f>IF(GL_Paste!$B8148="","",IF(TRIM(GL_Paste!$M8148)&lt;&gt;"",TRIM(GL_Paste!$M8148),IFERROR(MID(GL_Paste!$I8148,FIND("[",GL_Paste!$I8148)+1,FIND("]",GL_Paste!$I8148)-FIND("[",GL_Paste!$I8148)-1),"")))</f>
        <v/>
      </c>
      <c r="D8151">
        <f>IF(GL_Paste!$B8148="","",IFERROR(INDEX(DeptName,MATCH($C8151,DeptTag,0)),"UNALLOCATED"))</f>
        <v/>
      </c>
      <c r="E8151">
        <f>IF(GL_Paste!$B8148="","",IFERROR(INDEX(AcctCat,MATCH(GL_Paste!$B8148&amp;"",AcctCode,0)),"UNKNOWN"))</f>
        <v/>
      </c>
      <c r="F8151">
        <f>IF(GL_Paste!$B8148="","",IFERROR(INDEX(AcctSub,MATCH(GL_Paste!$B8148&amp;"",AcctCode,0)),"UNKNOWN"))</f>
        <v/>
      </c>
    </row>
    <row r="8152">
      <c r="A8152" s="40">
        <f>IF(GL_Paste!$B8149="","",N(GL_Paste!$H8149)-N(GL_Paste!$G8149))</f>
        <v/>
      </c>
      <c r="B8152" s="43">
        <f>IF(GL_Paste!$B8149="","",DATE(YEAR(GL_Paste!$E8149),MONTH(GL_Paste!$E8149),1))</f>
        <v/>
      </c>
      <c r="C8152">
        <f>IF(GL_Paste!$B8149="","",IF(TRIM(GL_Paste!$M8149)&lt;&gt;"",TRIM(GL_Paste!$M8149),IFERROR(MID(GL_Paste!$I8149,FIND("[",GL_Paste!$I8149)+1,FIND("]",GL_Paste!$I8149)-FIND("[",GL_Paste!$I8149)-1),"")))</f>
        <v/>
      </c>
      <c r="D8152">
        <f>IF(GL_Paste!$B8149="","",IFERROR(INDEX(DeptName,MATCH($C8152,DeptTag,0)),"UNALLOCATED"))</f>
        <v/>
      </c>
      <c r="E8152">
        <f>IF(GL_Paste!$B8149="","",IFERROR(INDEX(AcctCat,MATCH(GL_Paste!$B8149&amp;"",AcctCode,0)),"UNKNOWN"))</f>
        <v/>
      </c>
      <c r="F8152">
        <f>IF(GL_Paste!$B8149="","",IFERROR(INDEX(AcctSub,MATCH(GL_Paste!$B8149&amp;"",AcctCode,0)),"UNKNOWN"))</f>
        <v/>
      </c>
    </row>
    <row r="8153">
      <c r="A8153" s="40">
        <f>IF(GL_Paste!$B8150="","",N(GL_Paste!$H8150)-N(GL_Paste!$G8150))</f>
        <v/>
      </c>
      <c r="B8153" s="43">
        <f>IF(GL_Paste!$B8150="","",DATE(YEAR(GL_Paste!$E8150),MONTH(GL_Paste!$E8150),1))</f>
        <v/>
      </c>
      <c r="C8153">
        <f>IF(GL_Paste!$B8150="","",IF(TRIM(GL_Paste!$M8150)&lt;&gt;"",TRIM(GL_Paste!$M8150),IFERROR(MID(GL_Paste!$I8150,FIND("[",GL_Paste!$I8150)+1,FIND("]",GL_Paste!$I8150)-FIND("[",GL_Paste!$I8150)-1),"")))</f>
        <v/>
      </c>
      <c r="D8153">
        <f>IF(GL_Paste!$B8150="","",IFERROR(INDEX(DeptName,MATCH($C8153,DeptTag,0)),"UNALLOCATED"))</f>
        <v/>
      </c>
      <c r="E8153">
        <f>IF(GL_Paste!$B8150="","",IFERROR(INDEX(AcctCat,MATCH(GL_Paste!$B8150&amp;"",AcctCode,0)),"UNKNOWN"))</f>
        <v/>
      </c>
      <c r="F8153">
        <f>IF(GL_Paste!$B8150="","",IFERROR(INDEX(AcctSub,MATCH(GL_Paste!$B8150&amp;"",AcctCode,0)),"UNKNOWN"))</f>
        <v/>
      </c>
    </row>
    <row r="8154">
      <c r="A8154" s="40">
        <f>IF(GL_Paste!$B8151="","",N(GL_Paste!$H8151)-N(GL_Paste!$G8151))</f>
        <v/>
      </c>
      <c r="B8154" s="43">
        <f>IF(GL_Paste!$B8151="","",DATE(YEAR(GL_Paste!$E8151),MONTH(GL_Paste!$E8151),1))</f>
        <v/>
      </c>
      <c r="C8154">
        <f>IF(GL_Paste!$B8151="","",IF(TRIM(GL_Paste!$M8151)&lt;&gt;"",TRIM(GL_Paste!$M8151),IFERROR(MID(GL_Paste!$I8151,FIND("[",GL_Paste!$I8151)+1,FIND("]",GL_Paste!$I8151)-FIND("[",GL_Paste!$I8151)-1),"")))</f>
        <v/>
      </c>
      <c r="D8154">
        <f>IF(GL_Paste!$B8151="","",IFERROR(INDEX(DeptName,MATCH($C8154,DeptTag,0)),"UNALLOCATED"))</f>
        <v/>
      </c>
      <c r="E8154">
        <f>IF(GL_Paste!$B8151="","",IFERROR(INDEX(AcctCat,MATCH(GL_Paste!$B8151&amp;"",AcctCode,0)),"UNKNOWN"))</f>
        <v/>
      </c>
      <c r="F8154">
        <f>IF(GL_Paste!$B8151="","",IFERROR(INDEX(AcctSub,MATCH(GL_Paste!$B8151&amp;"",AcctCode,0)),"UNKNOWN"))</f>
        <v/>
      </c>
    </row>
    <row r="8155">
      <c r="A8155" s="40">
        <f>IF(GL_Paste!$B8152="","",N(GL_Paste!$H8152)-N(GL_Paste!$G8152))</f>
        <v/>
      </c>
      <c r="B8155" s="43">
        <f>IF(GL_Paste!$B8152="","",DATE(YEAR(GL_Paste!$E8152),MONTH(GL_Paste!$E8152),1))</f>
        <v/>
      </c>
      <c r="C8155">
        <f>IF(GL_Paste!$B8152="","",IF(TRIM(GL_Paste!$M8152)&lt;&gt;"",TRIM(GL_Paste!$M8152),IFERROR(MID(GL_Paste!$I8152,FIND("[",GL_Paste!$I8152)+1,FIND("]",GL_Paste!$I8152)-FIND("[",GL_Paste!$I8152)-1),"")))</f>
        <v/>
      </c>
      <c r="D8155">
        <f>IF(GL_Paste!$B8152="","",IFERROR(INDEX(DeptName,MATCH($C8155,DeptTag,0)),"UNALLOCATED"))</f>
        <v/>
      </c>
      <c r="E8155">
        <f>IF(GL_Paste!$B8152="","",IFERROR(INDEX(AcctCat,MATCH(GL_Paste!$B8152&amp;"",AcctCode,0)),"UNKNOWN"))</f>
        <v/>
      </c>
      <c r="F8155">
        <f>IF(GL_Paste!$B8152="","",IFERROR(INDEX(AcctSub,MATCH(GL_Paste!$B8152&amp;"",AcctCode,0)),"UNKNOWN"))</f>
        <v/>
      </c>
    </row>
    <row r="8156">
      <c r="A8156" s="40">
        <f>IF(GL_Paste!$B8153="","",N(GL_Paste!$H8153)-N(GL_Paste!$G8153))</f>
        <v/>
      </c>
      <c r="B8156" s="43">
        <f>IF(GL_Paste!$B8153="","",DATE(YEAR(GL_Paste!$E8153),MONTH(GL_Paste!$E8153),1))</f>
        <v/>
      </c>
      <c r="C8156">
        <f>IF(GL_Paste!$B8153="","",IF(TRIM(GL_Paste!$M8153)&lt;&gt;"",TRIM(GL_Paste!$M8153),IFERROR(MID(GL_Paste!$I8153,FIND("[",GL_Paste!$I8153)+1,FIND("]",GL_Paste!$I8153)-FIND("[",GL_Paste!$I8153)-1),"")))</f>
        <v/>
      </c>
      <c r="D8156">
        <f>IF(GL_Paste!$B8153="","",IFERROR(INDEX(DeptName,MATCH($C8156,DeptTag,0)),"UNALLOCATED"))</f>
        <v/>
      </c>
      <c r="E8156">
        <f>IF(GL_Paste!$B8153="","",IFERROR(INDEX(AcctCat,MATCH(GL_Paste!$B8153&amp;"",AcctCode,0)),"UNKNOWN"))</f>
        <v/>
      </c>
      <c r="F8156">
        <f>IF(GL_Paste!$B8153="","",IFERROR(INDEX(AcctSub,MATCH(GL_Paste!$B8153&amp;"",AcctCode,0)),"UNKNOWN"))</f>
        <v/>
      </c>
    </row>
    <row r="8157">
      <c r="A8157" s="40">
        <f>IF(GL_Paste!$B8154="","",N(GL_Paste!$H8154)-N(GL_Paste!$G8154))</f>
        <v/>
      </c>
      <c r="B8157" s="43">
        <f>IF(GL_Paste!$B8154="","",DATE(YEAR(GL_Paste!$E8154),MONTH(GL_Paste!$E8154),1))</f>
        <v/>
      </c>
      <c r="C8157">
        <f>IF(GL_Paste!$B8154="","",IF(TRIM(GL_Paste!$M8154)&lt;&gt;"",TRIM(GL_Paste!$M8154),IFERROR(MID(GL_Paste!$I8154,FIND("[",GL_Paste!$I8154)+1,FIND("]",GL_Paste!$I8154)-FIND("[",GL_Paste!$I8154)-1),"")))</f>
        <v/>
      </c>
      <c r="D8157">
        <f>IF(GL_Paste!$B8154="","",IFERROR(INDEX(DeptName,MATCH($C8157,DeptTag,0)),"UNALLOCATED"))</f>
        <v/>
      </c>
      <c r="E8157">
        <f>IF(GL_Paste!$B8154="","",IFERROR(INDEX(AcctCat,MATCH(GL_Paste!$B8154&amp;"",AcctCode,0)),"UNKNOWN"))</f>
        <v/>
      </c>
      <c r="F8157">
        <f>IF(GL_Paste!$B8154="","",IFERROR(INDEX(AcctSub,MATCH(GL_Paste!$B8154&amp;"",AcctCode,0)),"UNKNOWN"))</f>
        <v/>
      </c>
    </row>
    <row r="8158">
      <c r="A8158" s="40">
        <f>IF(GL_Paste!$B8155="","",N(GL_Paste!$H8155)-N(GL_Paste!$G8155))</f>
        <v/>
      </c>
      <c r="B8158" s="43">
        <f>IF(GL_Paste!$B8155="","",DATE(YEAR(GL_Paste!$E8155),MONTH(GL_Paste!$E8155),1))</f>
        <v/>
      </c>
      <c r="C8158">
        <f>IF(GL_Paste!$B8155="","",IF(TRIM(GL_Paste!$M8155)&lt;&gt;"",TRIM(GL_Paste!$M8155),IFERROR(MID(GL_Paste!$I8155,FIND("[",GL_Paste!$I8155)+1,FIND("]",GL_Paste!$I8155)-FIND("[",GL_Paste!$I8155)-1),"")))</f>
        <v/>
      </c>
      <c r="D8158">
        <f>IF(GL_Paste!$B8155="","",IFERROR(INDEX(DeptName,MATCH($C8158,DeptTag,0)),"UNALLOCATED"))</f>
        <v/>
      </c>
      <c r="E8158">
        <f>IF(GL_Paste!$B8155="","",IFERROR(INDEX(AcctCat,MATCH(GL_Paste!$B8155&amp;"",AcctCode,0)),"UNKNOWN"))</f>
        <v/>
      </c>
      <c r="F8158">
        <f>IF(GL_Paste!$B8155="","",IFERROR(INDEX(AcctSub,MATCH(GL_Paste!$B8155&amp;"",AcctCode,0)),"UNKNOWN"))</f>
        <v/>
      </c>
    </row>
    <row r="8159">
      <c r="A8159" s="40">
        <f>IF(GL_Paste!$B8156="","",N(GL_Paste!$H8156)-N(GL_Paste!$G8156))</f>
        <v/>
      </c>
      <c r="B8159" s="43">
        <f>IF(GL_Paste!$B8156="","",DATE(YEAR(GL_Paste!$E8156),MONTH(GL_Paste!$E8156),1))</f>
        <v/>
      </c>
      <c r="C8159">
        <f>IF(GL_Paste!$B8156="","",IF(TRIM(GL_Paste!$M8156)&lt;&gt;"",TRIM(GL_Paste!$M8156),IFERROR(MID(GL_Paste!$I8156,FIND("[",GL_Paste!$I8156)+1,FIND("]",GL_Paste!$I8156)-FIND("[",GL_Paste!$I8156)-1),"")))</f>
        <v/>
      </c>
      <c r="D8159">
        <f>IF(GL_Paste!$B8156="","",IFERROR(INDEX(DeptName,MATCH($C8159,DeptTag,0)),"UNALLOCATED"))</f>
        <v/>
      </c>
      <c r="E8159">
        <f>IF(GL_Paste!$B8156="","",IFERROR(INDEX(AcctCat,MATCH(GL_Paste!$B8156&amp;"",AcctCode,0)),"UNKNOWN"))</f>
        <v/>
      </c>
      <c r="F8159">
        <f>IF(GL_Paste!$B8156="","",IFERROR(INDEX(AcctSub,MATCH(GL_Paste!$B8156&amp;"",AcctCode,0)),"UNKNOWN"))</f>
        <v/>
      </c>
    </row>
    <row r="8160">
      <c r="A8160" s="40">
        <f>IF(GL_Paste!$B8157="","",N(GL_Paste!$H8157)-N(GL_Paste!$G8157))</f>
        <v/>
      </c>
      <c r="B8160" s="43">
        <f>IF(GL_Paste!$B8157="","",DATE(YEAR(GL_Paste!$E8157),MONTH(GL_Paste!$E8157),1))</f>
        <v/>
      </c>
      <c r="C8160">
        <f>IF(GL_Paste!$B8157="","",IF(TRIM(GL_Paste!$M8157)&lt;&gt;"",TRIM(GL_Paste!$M8157),IFERROR(MID(GL_Paste!$I8157,FIND("[",GL_Paste!$I8157)+1,FIND("]",GL_Paste!$I8157)-FIND("[",GL_Paste!$I8157)-1),"")))</f>
        <v/>
      </c>
      <c r="D8160">
        <f>IF(GL_Paste!$B8157="","",IFERROR(INDEX(DeptName,MATCH($C8160,DeptTag,0)),"UNALLOCATED"))</f>
        <v/>
      </c>
      <c r="E8160">
        <f>IF(GL_Paste!$B8157="","",IFERROR(INDEX(AcctCat,MATCH(GL_Paste!$B8157&amp;"",AcctCode,0)),"UNKNOWN"))</f>
        <v/>
      </c>
      <c r="F8160">
        <f>IF(GL_Paste!$B8157="","",IFERROR(INDEX(AcctSub,MATCH(GL_Paste!$B8157&amp;"",AcctCode,0)),"UNKNOWN"))</f>
        <v/>
      </c>
    </row>
    <row r="8161">
      <c r="A8161" s="40">
        <f>IF(GL_Paste!$B8158="","",N(GL_Paste!$H8158)-N(GL_Paste!$G8158))</f>
        <v/>
      </c>
      <c r="B8161" s="43">
        <f>IF(GL_Paste!$B8158="","",DATE(YEAR(GL_Paste!$E8158),MONTH(GL_Paste!$E8158),1))</f>
        <v/>
      </c>
      <c r="C8161">
        <f>IF(GL_Paste!$B8158="","",IF(TRIM(GL_Paste!$M8158)&lt;&gt;"",TRIM(GL_Paste!$M8158),IFERROR(MID(GL_Paste!$I8158,FIND("[",GL_Paste!$I8158)+1,FIND("]",GL_Paste!$I8158)-FIND("[",GL_Paste!$I8158)-1),"")))</f>
        <v/>
      </c>
      <c r="D8161">
        <f>IF(GL_Paste!$B8158="","",IFERROR(INDEX(DeptName,MATCH($C8161,DeptTag,0)),"UNALLOCATED"))</f>
        <v/>
      </c>
      <c r="E8161">
        <f>IF(GL_Paste!$B8158="","",IFERROR(INDEX(AcctCat,MATCH(GL_Paste!$B8158&amp;"",AcctCode,0)),"UNKNOWN"))</f>
        <v/>
      </c>
      <c r="F8161">
        <f>IF(GL_Paste!$B8158="","",IFERROR(INDEX(AcctSub,MATCH(GL_Paste!$B8158&amp;"",AcctCode,0)),"UNKNOWN"))</f>
        <v/>
      </c>
    </row>
    <row r="8162">
      <c r="A8162" s="40">
        <f>IF(GL_Paste!$B8159="","",N(GL_Paste!$H8159)-N(GL_Paste!$G8159))</f>
        <v/>
      </c>
      <c r="B8162" s="43">
        <f>IF(GL_Paste!$B8159="","",DATE(YEAR(GL_Paste!$E8159),MONTH(GL_Paste!$E8159),1))</f>
        <v/>
      </c>
      <c r="C8162">
        <f>IF(GL_Paste!$B8159="","",IF(TRIM(GL_Paste!$M8159)&lt;&gt;"",TRIM(GL_Paste!$M8159),IFERROR(MID(GL_Paste!$I8159,FIND("[",GL_Paste!$I8159)+1,FIND("]",GL_Paste!$I8159)-FIND("[",GL_Paste!$I8159)-1),"")))</f>
        <v/>
      </c>
      <c r="D8162">
        <f>IF(GL_Paste!$B8159="","",IFERROR(INDEX(DeptName,MATCH($C8162,DeptTag,0)),"UNALLOCATED"))</f>
        <v/>
      </c>
      <c r="E8162">
        <f>IF(GL_Paste!$B8159="","",IFERROR(INDEX(AcctCat,MATCH(GL_Paste!$B8159&amp;"",AcctCode,0)),"UNKNOWN"))</f>
        <v/>
      </c>
      <c r="F8162">
        <f>IF(GL_Paste!$B8159="","",IFERROR(INDEX(AcctSub,MATCH(GL_Paste!$B8159&amp;"",AcctCode,0)),"UNKNOWN"))</f>
        <v/>
      </c>
    </row>
    <row r="8163">
      <c r="A8163" s="40">
        <f>IF(GL_Paste!$B8160="","",N(GL_Paste!$H8160)-N(GL_Paste!$G8160))</f>
        <v/>
      </c>
      <c r="B8163" s="43">
        <f>IF(GL_Paste!$B8160="","",DATE(YEAR(GL_Paste!$E8160),MONTH(GL_Paste!$E8160),1))</f>
        <v/>
      </c>
      <c r="C8163">
        <f>IF(GL_Paste!$B8160="","",IF(TRIM(GL_Paste!$M8160)&lt;&gt;"",TRIM(GL_Paste!$M8160),IFERROR(MID(GL_Paste!$I8160,FIND("[",GL_Paste!$I8160)+1,FIND("]",GL_Paste!$I8160)-FIND("[",GL_Paste!$I8160)-1),"")))</f>
        <v/>
      </c>
      <c r="D8163">
        <f>IF(GL_Paste!$B8160="","",IFERROR(INDEX(DeptName,MATCH($C8163,DeptTag,0)),"UNALLOCATED"))</f>
        <v/>
      </c>
      <c r="E8163">
        <f>IF(GL_Paste!$B8160="","",IFERROR(INDEX(AcctCat,MATCH(GL_Paste!$B8160&amp;"",AcctCode,0)),"UNKNOWN"))</f>
        <v/>
      </c>
      <c r="F8163">
        <f>IF(GL_Paste!$B8160="","",IFERROR(INDEX(AcctSub,MATCH(GL_Paste!$B8160&amp;"",AcctCode,0)),"UNKNOWN"))</f>
        <v/>
      </c>
    </row>
    <row r="8164">
      <c r="A8164" s="40">
        <f>IF(GL_Paste!$B8161="","",N(GL_Paste!$H8161)-N(GL_Paste!$G8161))</f>
        <v/>
      </c>
      <c r="B8164" s="43">
        <f>IF(GL_Paste!$B8161="","",DATE(YEAR(GL_Paste!$E8161),MONTH(GL_Paste!$E8161),1))</f>
        <v/>
      </c>
      <c r="C8164">
        <f>IF(GL_Paste!$B8161="","",IF(TRIM(GL_Paste!$M8161)&lt;&gt;"",TRIM(GL_Paste!$M8161),IFERROR(MID(GL_Paste!$I8161,FIND("[",GL_Paste!$I8161)+1,FIND("]",GL_Paste!$I8161)-FIND("[",GL_Paste!$I8161)-1),"")))</f>
        <v/>
      </c>
      <c r="D8164">
        <f>IF(GL_Paste!$B8161="","",IFERROR(INDEX(DeptName,MATCH($C8164,DeptTag,0)),"UNALLOCATED"))</f>
        <v/>
      </c>
      <c r="E8164">
        <f>IF(GL_Paste!$B8161="","",IFERROR(INDEX(AcctCat,MATCH(GL_Paste!$B8161&amp;"",AcctCode,0)),"UNKNOWN"))</f>
        <v/>
      </c>
      <c r="F8164">
        <f>IF(GL_Paste!$B8161="","",IFERROR(INDEX(AcctSub,MATCH(GL_Paste!$B8161&amp;"",AcctCode,0)),"UNKNOWN"))</f>
        <v/>
      </c>
    </row>
    <row r="8165">
      <c r="A8165" s="40">
        <f>IF(GL_Paste!$B8162="","",N(GL_Paste!$H8162)-N(GL_Paste!$G8162))</f>
        <v/>
      </c>
      <c r="B8165" s="43">
        <f>IF(GL_Paste!$B8162="","",DATE(YEAR(GL_Paste!$E8162),MONTH(GL_Paste!$E8162),1))</f>
        <v/>
      </c>
      <c r="C8165">
        <f>IF(GL_Paste!$B8162="","",IF(TRIM(GL_Paste!$M8162)&lt;&gt;"",TRIM(GL_Paste!$M8162),IFERROR(MID(GL_Paste!$I8162,FIND("[",GL_Paste!$I8162)+1,FIND("]",GL_Paste!$I8162)-FIND("[",GL_Paste!$I8162)-1),"")))</f>
        <v/>
      </c>
      <c r="D8165">
        <f>IF(GL_Paste!$B8162="","",IFERROR(INDEX(DeptName,MATCH($C8165,DeptTag,0)),"UNALLOCATED"))</f>
        <v/>
      </c>
      <c r="E8165">
        <f>IF(GL_Paste!$B8162="","",IFERROR(INDEX(AcctCat,MATCH(GL_Paste!$B8162&amp;"",AcctCode,0)),"UNKNOWN"))</f>
        <v/>
      </c>
      <c r="F8165">
        <f>IF(GL_Paste!$B8162="","",IFERROR(INDEX(AcctSub,MATCH(GL_Paste!$B8162&amp;"",AcctCode,0)),"UNKNOWN"))</f>
        <v/>
      </c>
    </row>
    <row r="8166">
      <c r="A8166" s="40">
        <f>IF(GL_Paste!$B8163="","",N(GL_Paste!$H8163)-N(GL_Paste!$G8163))</f>
        <v/>
      </c>
      <c r="B8166" s="43">
        <f>IF(GL_Paste!$B8163="","",DATE(YEAR(GL_Paste!$E8163),MONTH(GL_Paste!$E8163),1))</f>
        <v/>
      </c>
      <c r="C8166">
        <f>IF(GL_Paste!$B8163="","",IF(TRIM(GL_Paste!$M8163)&lt;&gt;"",TRIM(GL_Paste!$M8163),IFERROR(MID(GL_Paste!$I8163,FIND("[",GL_Paste!$I8163)+1,FIND("]",GL_Paste!$I8163)-FIND("[",GL_Paste!$I8163)-1),"")))</f>
        <v/>
      </c>
      <c r="D8166">
        <f>IF(GL_Paste!$B8163="","",IFERROR(INDEX(DeptName,MATCH($C8166,DeptTag,0)),"UNALLOCATED"))</f>
        <v/>
      </c>
      <c r="E8166">
        <f>IF(GL_Paste!$B8163="","",IFERROR(INDEX(AcctCat,MATCH(GL_Paste!$B8163&amp;"",AcctCode,0)),"UNKNOWN"))</f>
        <v/>
      </c>
      <c r="F8166">
        <f>IF(GL_Paste!$B8163="","",IFERROR(INDEX(AcctSub,MATCH(GL_Paste!$B8163&amp;"",AcctCode,0)),"UNKNOWN"))</f>
        <v/>
      </c>
    </row>
    <row r="8167">
      <c r="A8167" s="40">
        <f>IF(GL_Paste!$B8164="","",N(GL_Paste!$H8164)-N(GL_Paste!$G8164))</f>
        <v/>
      </c>
      <c r="B8167" s="43">
        <f>IF(GL_Paste!$B8164="","",DATE(YEAR(GL_Paste!$E8164),MONTH(GL_Paste!$E8164),1))</f>
        <v/>
      </c>
      <c r="C8167">
        <f>IF(GL_Paste!$B8164="","",IF(TRIM(GL_Paste!$M8164)&lt;&gt;"",TRIM(GL_Paste!$M8164),IFERROR(MID(GL_Paste!$I8164,FIND("[",GL_Paste!$I8164)+1,FIND("]",GL_Paste!$I8164)-FIND("[",GL_Paste!$I8164)-1),"")))</f>
        <v/>
      </c>
      <c r="D8167">
        <f>IF(GL_Paste!$B8164="","",IFERROR(INDEX(DeptName,MATCH($C8167,DeptTag,0)),"UNALLOCATED"))</f>
        <v/>
      </c>
      <c r="E8167">
        <f>IF(GL_Paste!$B8164="","",IFERROR(INDEX(AcctCat,MATCH(GL_Paste!$B8164&amp;"",AcctCode,0)),"UNKNOWN"))</f>
        <v/>
      </c>
      <c r="F8167">
        <f>IF(GL_Paste!$B8164="","",IFERROR(INDEX(AcctSub,MATCH(GL_Paste!$B8164&amp;"",AcctCode,0)),"UNKNOWN"))</f>
        <v/>
      </c>
    </row>
    <row r="8168">
      <c r="A8168" s="40">
        <f>IF(GL_Paste!$B8165="","",N(GL_Paste!$H8165)-N(GL_Paste!$G8165))</f>
        <v/>
      </c>
      <c r="B8168" s="43">
        <f>IF(GL_Paste!$B8165="","",DATE(YEAR(GL_Paste!$E8165),MONTH(GL_Paste!$E8165),1))</f>
        <v/>
      </c>
      <c r="C8168">
        <f>IF(GL_Paste!$B8165="","",IF(TRIM(GL_Paste!$M8165)&lt;&gt;"",TRIM(GL_Paste!$M8165),IFERROR(MID(GL_Paste!$I8165,FIND("[",GL_Paste!$I8165)+1,FIND("]",GL_Paste!$I8165)-FIND("[",GL_Paste!$I8165)-1),"")))</f>
        <v/>
      </c>
      <c r="D8168">
        <f>IF(GL_Paste!$B8165="","",IFERROR(INDEX(DeptName,MATCH($C8168,DeptTag,0)),"UNALLOCATED"))</f>
        <v/>
      </c>
      <c r="E8168">
        <f>IF(GL_Paste!$B8165="","",IFERROR(INDEX(AcctCat,MATCH(GL_Paste!$B8165&amp;"",AcctCode,0)),"UNKNOWN"))</f>
        <v/>
      </c>
      <c r="F8168">
        <f>IF(GL_Paste!$B8165="","",IFERROR(INDEX(AcctSub,MATCH(GL_Paste!$B8165&amp;"",AcctCode,0)),"UNKNOWN"))</f>
        <v/>
      </c>
    </row>
    <row r="8169">
      <c r="A8169" s="40">
        <f>IF(GL_Paste!$B8166="","",N(GL_Paste!$H8166)-N(GL_Paste!$G8166))</f>
        <v/>
      </c>
      <c r="B8169" s="43">
        <f>IF(GL_Paste!$B8166="","",DATE(YEAR(GL_Paste!$E8166),MONTH(GL_Paste!$E8166),1))</f>
        <v/>
      </c>
      <c r="C8169">
        <f>IF(GL_Paste!$B8166="","",IF(TRIM(GL_Paste!$M8166)&lt;&gt;"",TRIM(GL_Paste!$M8166),IFERROR(MID(GL_Paste!$I8166,FIND("[",GL_Paste!$I8166)+1,FIND("]",GL_Paste!$I8166)-FIND("[",GL_Paste!$I8166)-1),"")))</f>
        <v/>
      </c>
      <c r="D8169">
        <f>IF(GL_Paste!$B8166="","",IFERROR(INDEX(DeptName,MATCH($C8169,DeptTag,0)),"UNALLOCATED"))</f>
        <v/>
      </c>
      <c r="E8169">
        <f>IF(GL_Paste!$B8166="","",IFERROR(INDEX(AcctCat,MATCH(GL_Paste!$B8166&amp;"",AcctCode,0)),"UNKNOWN"))</f>
        <v/>
      </c>
      <c r="F8169">
        <f>IF(GL_Paste!$B8166="","",IFERROR(INDEX(AcctSub,MATCH(GL_Paste!$B8166&amp;"",AcctCode,0)),"UNKNOWN"))</f>
        <v/>
      </c>
    </row>
    <row r="8170">
      <c r="A8170" s="40">
        <f>IF(GL_Paste!$B8167="","",N(GL_Paste!$H8167)-N(GL_Paste!$G8167))</f>
        <v/>
      </c>
      <c r="B8170" s="43">
        <f>IF(GL_Paste!$B8167="","",DATE(YEAR(GL_Paste!$E8167),MONTH(GL_Paste!$E8167),1))</f>
        <v/>
      </c>
      <c r="C8170">
        <f>IF(GL_Paste!$B8167="","",IF(TRIM(GL_Paste!$M8167)&lt;&gt;"",TRIM(GL_Paste!$M8167),IFERROR(MID(GL_Paste!$I8167,FIND("[",GL_Paste!$I8167)+1,FIND("]",GL_Paste!$I8167)-FIND("[",GL_Paste!$I8167)-1),"")))</f>
        <v/>
      </c>
      <c r="D8170">
        <f>IF(GL_Paste!$B8167="","",IFERROR(INDEX(DeptName,MATCH($C8170,DeptTag,0)),"UNALLOCATED"))</f>
        <v/>
      </c>
      <c r="E8170">
        <f>IF(GL_Paste!$B8167="","",IFERROR(INDEX(AcctCat,MATCH(GL_Paste!$B8167&amp;"",AcctCode,0)),"UNKNOWN"))</f>
        <v/>
      </c>
      <c r="F8170">
        <f>IF(GL_Paste!$B8167="","",IFERROR(INDEX(AcctSub,MATCH(GL_Paste!$B8167&amp;"",AcctCode,0)),"UNKNOWN"))</f>
        <v/>
      </c>
    </row>
    <row r="8171">
      <c r="A8171" s="40">
        <f>IF(GL_Paste!$B8168="","",N(GL_Paste!$H8168)-N(GL_Paste!$G8168))</f>
        <v/>
      </c>
      <c r="B8171" s="43">
        <f>IF(GL_Paste!$B8168="","",DATE(YEAR(GL_Paste!$E8168),MONTH(GL_Paste!$E8168),1))</f>
        <v/>
      </c>
      <c r="C8171">
        <f>IF(GL_Paste!$B8168="","",IF(TRIM(GL_Paste!$M8168)&lt;&gt;"",TRIM(GL_Paste!$M8168),IFERROR(MID(GL_Paste!$I8168,FIND("[",GL_Paste!$I8168)+1,FIND("]",GL_Paste!$I8168)-FIND("[",GL_Paste!$I8168)-1),"")))</f>
        <v/>
      </c>
      <c r="D8171">
        <f>IF(GL_Paste!$B8168="","",IFERROR(INDEX(DeptName,MATCH($C8171,DeptTag,0)),"UNALLOCATED"))</f>
        <v/>
      </c>
      <c r="E8171">
        <f>IF(GL_Paste!$B8168="","",IFERROR(INDEX(AcctCat,MATCH(GL_Paste!$B8168&amp;"",AcctCode,0)),"UNKNOWN"))</f>
        <v/>
      </c>
      <c r="F8171">
        <f>IF(GL_Paste!$B8168="","",IFERROR(INDEX(AcctSub,MATCH(GL_Paste!$B8168&amp;"",AcctCode,0)),"UNKNOWN"))</f>
        <v/>
      </c>
    </row>
    <row r="8172">
      <c r="A8172" s="40">
        <f>IF(GL_Paste!$B8169="","",N(GL_Paste!$H8169)-N(GL_Paste!$G8169))</f>
        <v/>
      </c>
      <c r="B8172" s="43">
        <f>IF(GL_Paste!$B8169="","",DATE(YEAR(GL_Paste!$E8169),MONTH(GL_Paste!$E8169),1))</f>
        <v/>
      </c>
      <c r="C8172">
        <f>IF(GL_Paste!$B8169="","",IF(TRIM(GL_Paste!$M8169)&lt;&gt;"",TRIM(GL_Paste!$M8169),IFERROR(MID(GL_Paste!$I8169,FIND("[",GL_Paste!$I8169)+1,FIND("]",GL_Paste!$I8169)-FIND("[",GL_Paste!$I8169)-1),"")))</f>
        <v/>
      </c>
      <c r="D8172">
        <f>IF(GL_Paste!$B8169="","",IFERROR(INDEX(DeptName,MATCH($C8172,DeptTag,0)),"UNALLOCATED"))</f>
        <v/>
      </c>
      <c r="E8172">
        <f>IF(GL_Paste!$B8169="","",IFERROR(INDEX(AcctCat,MATCH(GL_Paste!$B8169&amp;"",AcctCode,0)),"UNKNOWN"))</f>
        <v/>
      </c>
      <c r="F8172">
        <f>IF(GL_Paste!$B8169="","",IFERROR(INDEX(AcctSub,MATCH(GL_Paste!$B8169&amp;"",AcctCode,0)),"UNKNOWN"))</f>
        <v/>
      </c>
    </row>
    <row r="8173">
      <c r="A8173" s="40">
        <f>IF(GL_Paste!$B8170="","",N(GL_Paste!$H8170)-N(GL_Paste!$G8170))</f>
        <v/>
      </c>
      <c r="B8173" s="43">
        <f>IF(GL_Paste!$B8170="","",DATE(YEAR(GL_Paste!$E8170),MONTH(GL_Paste!$E8170),1))</f>
        <v/>
      </c>
      <c r="C8173">
        <f>IF(GL_Paste!$B8170="","",IF(TRIM(GL_Paste!$M8170)&lt;&gt;"",TRIM(GL_Paste!$M8170),IFERROR(MID(GL_Paste!$I8170,FIND("[",GL_Paste!$I8170)+1,FIND("]",GL_Paste!$I8170)-FIND("[",GL_Paste!$I8170)-1),"")))</f>
        <v/>
      </c>
      <c r="D8173">
        <f>IF(GL_Paste!$B8170="","",IFERROR(INDEX(DeptName,MATCH($C8173,DeptTag,0)),"UNALLOCATED"))</f>
        <v/>
      </c>
      <c r="E8173">
        <f>IF(GL_Paste!$B8170="","",IFERROR(INDEX(AcctCat,MATCH(GL_Paste!$B8170&amp;"",AcctCode,0)),"UNKNOWN"))</f>
        <v/>
      </c>
      <c r="F8173">
        <f>IF(GL_Paste!$B8170="","",IFERROR(INDEX(AcctSub,MATCH(GL_Paste!$B8170&amp;"",AcctCode,0)),"UNKNOWN"))</f>
        <v/>
      </c>
    </row>
    <row r="8174">
      <c r="A8174" s="40">
        <f>IF(GL_Paste!$B8171="","",N(GL_Paste!$H8171)-N(GL_Paste!$G8171))</f>
        <v/>
      </c>
      <c r="B8174" s="43">
        <f>IF(GL_Paste!$B8171="","",DATE(YEAR(GL_Paste!$E8171),MONTH(GL_Paste!$E8171),1))</f>
        <v/>
      </c>
      <c r="C8174">
        <f>IF(GL_Paste!$B8171="","",IF(TRIM(GL_Paste!$M8171)&lt;&gt;"",TRIM(GL_Paste!$M8171),IFERROR(MID(GL_Paste!$I8171,FIND("[",GL_Paste!$I8171)+1,FIND("]",GL_Paste!$I8171)-FIND("[",GL_Paste!$I8171)-1),"")))</f>
        <v/>
      </c>
      <c r="D8174">
        <f>IF(GL_Paste!$B8171="","",IFERROR(INDEX(DeptName,MATCH($C8174,DeptTag,0)),"UNALLOCATED"))</f>
        <v/>
      </c>
      <c r="E8174">
        <f>IF(GL_Paste!$B8171="","",IFERROR(INDEX(AcctCat,MATCH(GL_Paste!$B8171&amp;"",AcctCode,0)),"UNKNOWN"))</f>
        <v/>
      </c>
      <c r="F8174">
        <f>IF(GL_Paste!$B8171="","",IFERROR(INDEX(AcctSub,MATCH(GL_Paste!$B8171&amp;"",AcctCode,0)),"UNKNOWN"))</f>
        <v/>
      </c>
    </row>
    <row r="8175">
      <c r="A8175" s="40">
        <f>IF(GL_Paste!$B8172="","",N(GL_Paste!$H8172)-N(GL_Paste!$G8172))</f>
        <v/>
      </c>
      <c r="B8175" s="43">
        <f>IF(GL_Paste!$B8172="","",DATE(YEAR(GL_Paste!$E8172),MONTH(GL_Paste!$E8172),1))</f>
        <v/>
      </c>
      <c r="C8175">
        <f>IF(GL_Paste!$B8172="","",IF(TRIM(GL_Paste!$M8172)&lt;&gt;"",TRIM(GL_Paste!$M8172),IFERROR(MID(GL_Paste!$I8172,FIND("[",GL_Paste!$I8172)+1,FIND("]",GL_Paste!$I8172)-FIND("[",GL_Paste!$I8172)-1),"")))</f>
        <v/>
      </c>
      <c r="D8175">
        <f>IF(GL_Paste!$B8172="","",IFERROR(INDEX(DeptName,MATCH($C8175,DeptTag,0)),"UNALLOCATED"))</f>
        <v/>
      </c>
      <c r="E8175">
        <f>IF(GL_Paste!$B8172="","",IFERROR(INDEX(AcctCat,MATCH(GL_Paste!$B8172&amp;"",AcctCode,0)),"UNKNOWN"))</f>
        <v/>
      </c>
      <c r="F8175">
        <f>IF(GL_Paste!$B8172="","",IFERROR(INDEX(AcctSub,MATCH(GL_Paste!$B8172&amp;"",AcctCode,0)),"UNKNOWN"))</f>
        <v/>
      </c>
    </row>
    <row r="8176">
      <c r="A8176" s="40">
        <f>IF(GL_Paste!$B8173="","",N(GL_Paste!$H8173)-N(GL_Paste!$G8173))</f>
        <v/>
      </c>
      <c r="B8176" s="43">
        <f>IF(GL_Paste!$B8173="","",DATE(YEAR(GL_Paste!$E8173),MONTH(GL_Paste!$E8173),1))</f>
        <v/>
      </c>
      <c r="C8176">
        <f>IF(GL_Paste!$B8173="","",IF(TRIM(GL_Paste!$M8173)&lt;&gt;"",TRIM(GL_Paste!$M8173),IFERROR(MID(GL_Paste!$I8173,FIND("[",GL_Paste!$I8173)+1,FIND("]",GL_Paste!$I8173)-FIND("[",GL_Paste!$I8173)-1),"")))</f>
        <v/>
      </c>
      <c r="D8176">
        <f>IF(GL_Paste!$B8173="","",IFERROR(INDEX(DeptName,MATCH($C8176,DeptTag,0)),"UNALLOCATED"))</f>
        <v/>
      </c>
      <c r="E8176">
        <f>IF(GL_Paste!$B8173="","",IFERROR(INDEX(AcctCat,MATCH(GL_Paste!$B8173&amp;"",AcctCode,0)),"UNKNOWN"))</f>
        <v/>
      </c>
      <c r="F8176">
        <f>IF(GL_Paste!$B8173="","",IFERROR(INDEX(AcctSub,MATCH(GL_Paste!$B8173&amp;"",AcctCode,0)),"UNKNOWN"))</f>
        <v/>
      </c>
    </row>
    <row r="8177">
      <c r="A8177" s="40">
        <f>IF(GL_Paste!$B8174="","",N(GL_Paste!$H8174)-N(GL_Paste!$G8174))</f>
        <v/>
      </c>
      <c r="B8177" s="43">
        <f>IF(GL_Paste!$B8174="","",DATE(YEAR(GL_Paste!$E8174),MONTH(GL_Paste!$E8174),1))</f>
        <v/>
      </c>
      <c r="C8177">
        <f>IF(GL_Paste!$B8174="","",IF(TRIM(GL_Paste!$M8174)&lt;&gt;"",TRIM(GL_Paste!$M8174),IFERROR(MID(GL_Paste!$I8174,FIND("[",GL_Paste!$I8174)+1,FIND("]",GL_Paste!$I8174)-FIND("[",GL_Paste!$I8174)-1),"")))</f>
        <v/>
      </c>
      <c r="D8177">
        <f>IF(GL_Paste!$B8174="","",IFERROR(INDEX(DeptName,MATCH($C8177,DeptTag,0)),"UNALLOCATED"))</f>
        <v/>
      </c>
      <c r="E8177">
        <f>IF(GL_Paste!$B8174="","",IFERROR(INDEX(AcctCat,MATCH(GL_Paste!$B8174&amp;"",AcctCode,0)),"UNKNOWN"))</f>
        <v/>
      </c>
      <c r="F8177">
        <f>IF(GL_Paste!$B8174="","",IFERROR(INDEX(AcctSub,MATCH(GL_Paste!$B8174&amp;"",AcctCode,0)),"UNKNOWN"))</f>
        <v/>
      </c>
    </row>
    <row r="8178">
      <c r="A8178" s="40">
        <f>IF(GL_Paste!$B8175="","",N(GL_Paste!$H8175)-N(GL_Paste!$G8175))</f>
        <v/>
      </c>
      <c r="B8178" s="43">
        <f>IF(GL_Paste!$B8175="","",DATE(YEAR(GL_Paste!$E8175),MONTH(GL_Paste!$E8175),1))</f>
        <v/>
      </c>
      <c r="C8178">
        <f>IF(GL_Paste!$B8175="","",IF(TRIM(GL_Paste!$M8175)&lt;&gt;"",TRIM(GL_Paste!$M8175),IFERROR(MID(GL_Paste!$I8175,FIND("[",GL_Paste!$I8175)+1,FIND("]",GL_Paste!$I8175)-FIND("[",GL_Paste!$I8175)-1),"")))</f>
        <v/>
      </c>
      <c r="D8178">
        <f>IF(GL_Paste!$B8175="","",IFERROR(INDEX(DeptName,MATCH($C8178,DeptTag,0)),"UNALLOCATED"))</f>
        <v/>
      </c>
      <c r="E8178">
        <f>IF(GL_Paste!$B8175="","",IFERROR(INDEX(AcctCat,MATCH(GL_Paste!$B8175&amp;"",AcctCode,0)),"UNKNOWN"))</f>
        <v/>
      </c>
      <c r="F8178">
        <f>IF(GL_Paste!$B8175="","",IFERROR(INDEX(AcctSub,MATCH(GL_Paste!$B8175&amp;"",AcctCode,0)),"UNKNOWN"))</f>
        <v/>
      </c>
    </row>
    <row r="8179">
      <c r="A8179" s="40">
        <f>IF(GL_Paste!$B8176="","",N(GL_Paste!$H8176)-N(GL_Paste!$G8176))</f>
        <v/>
      </c>
      <c r="B8179" s="43">
        <f>IF(GL_Paste!$B8176="","",DATE(YEAR(GL_Paste!$E8176),MONTH(GL_Paste!$E8176),1))</f>
        <v/>
      </c>
      <c r="C8179">
        <f>IF(GL_Paste!$B8176="","",IF(TRIM(GL_Paste!$M8176)&lt;&gt;"",TRIM(GL_Paste!$M8176),IFERROR(MID(GL_Paste!$I8176,FIND("[",GL_Paste!$I8176)+1,FIND("]",GL_Paste!$I8176)-FIND("[",GL_Paste!$I8176)-1),"")))</f>
        <v/>
      </c>
      <c r="D8179">
        <f>IF(GL_Paste!$B8176="","",IFERROR(INDEX(DeptName,MATCH($C8179,DeptTag,0)),"UNALLOCATED"))</f>
        <v/>
      </c>
      <c r="E8179">
        <f>IF(GL_Paste!$B8176="","",IFERROR(INDEX(AcctCat,MATCH(GL_Paste!$B8176&amp;"",AcctCode,0)),"UNKNOWN"))</f>
        <v/>
      </c>
      <c r="F8179">
        <f>IF(GL_Paste!$B8176="","",IFERROR(INDEX(AcctSub,MATCH(GL_Paste!$B8176&amp;"",AcctCode,0)),"UNKNOWN"))</f>
        <v/>
      </c>
    </row>
    <row r="8180">
      <c r="A8180" s="40">
        <f>IF(GL_Paste!$B8177="","",N(GL_Paste!$H8177)-N(GL_Paste!$G8177))</f>
        <v/>
      </c>
      <c r="B8180" s="43">
        <f>IF(GL_Paste!$B8177="","",DATE(YEAR(GL_Paste!$E8177),MONTH(GL_Paste!$E8177),1))</f>
        <v/>
      </c>
      <c r="C8180">
        <f>IF(GL_Paste!$B8177="","",IF(TRIM(GL_Paste!$M8177)&lt;&gt;"",TRIM(GL_Paste!$M8177),IFERROR(MID(GL_Paste!$I8177,FIND("[",GL_Paste!$I8177)+1,FIND("]",GL_Paste!$I8177)-FIND("[",GL_Paste!$I8177)-1),"")))</f>
        <v/>
      </c>
      <c r="D8180">
        <f>IF(GL_Paste!$B8177="","",IFERROR(INDEX(DeptName,MATCH($C8180,DeptTag,0)),"UNALLOCATED"))</f>
        <v/>
      </c>
      <c r="E8180">
        <f>IF(GL_Paste!$B8177="","",IFERROR(INDEX(AcctCat,MATCH(GL_Paste!$B8177&amp;"",AcctCode,0)),"UNKNOWN"))</f>
        <v/>
      </c>
      <c r="F8180">
        <f>IF(GL_Paste!$B8177="","",IFERROR(INDEX(AcctSub,MATCH(GL_Paste!$B8177&amp;"",AcctCode,0)),"UNKNOWN"))</f>
        <v/>
      </c>
    </row>
    <row r="8181">
      <c r="A8181" s="40">
        <f>IF(GL_Paste!$B8178="","",N(GL_Paste!$H8178)-N(GL_Paste!$G8178))</f>
        <v/>
      </c>
      <c r="B8181" s="43">
        <f>IF(GL_Paste!$B8178="","",DATE(YEAR(GL_Paste!$E8178),MONTH(GL_Paste!$E8178),1))</f>
        <v/>
      </c>
      <c r="C8181">
        <f>IF(GL_Paste!$B8178="","",IF(TRIM(GL_Paste!$M8178)&lt;&gt;"",TRIM(GL_Paste!$M8178),IFERROR(MID(GL_Paste!$I8178,FIND("[",GL_Paste!$I8178)+1,FIND("]",GL_Paste!$I8178)-FIND("[",GL_Paste!$I8178)-1),"")))</f>
        <v/>
      </c>
      <c r="D8181">
        <f>IF(GL_Paste!$B8178="","",IFERROR(INDEX(DeptName,MATCH($C8181,DeptTag,0)),"UNALLOCATED"))</f>
        <v/>
      </c>
      <c r="E8181">
        <f>IF(GL_Paste!$B8178="","",IFERROR(INDEX(AcctCat,MATCH(GL_Paste!$B8178&amp;"",AcctCode,0)),"UNKNOWN"))</f>
        <v/>
      </c>
      <c r="F8181">
        <f>IF(GL_Paste!$B8178="","",IFERROR(INDEX(AcctSub,MATCH(GL_Paste!$B8178&amp;"",AcctCode,0)),"UNKNOWN"))</f>
        <v/>
      </c>
    </row>
    <row r="8182">
      <c r="A8182" s="40">
        <f>IF(GL_Paste!$B8179="","",N(GL_Paste!$H8179)-N(GL_Paste!$G8179))</f>
        <v/>
      </c>
      <c r="B8182" s="43">
        <f>IF(GL_Paste!$B8179="","",DATE(YEAR(GL_Paste!$E8179),MONTH(GL_Paste!$E8179),1))</f>
        <v/>
      </c>
      <c r="C8182">
        <f>IF(GL_Paste!$B8179="","",IF(TRIM(GL_Paste!$M8179)&lt;&gt;"",TRIM(GL_Paste!$M8179),IFERROR(MID(GL_Paste!$I8179,FIND("[",GL_Paste!$I8179)+1,FIND("]",GL_Paste!$I8179)-FIND("[",GL_Paste!$I8179)-1),"")))</f>
        <v/>
      </c>
      <c r="D8182">
        <f>IF(GL_Paste!$B8179="","",IFERROR(INDEX(DeptName,MATCH($C8182,DeptTag,0)),"UNALLOCATED"))</f>
        <v/>
      </c>
      <c r="E8182">
        <f>IF(GL_Paste!$B8179="","",IFERROR(INDEX(AcctCat,MATCH(GL_Paste!$B8179&amp;"",AcctCode,0)),"UNKNOWN"))</f>
        <v/>
      </c>
      <c r="F8182">
        <f>IF(GL_Paste!$B8179="","",IFERROR(INDEX(AcctSub,MATCH(GL_Paste!$B8179&amp;"",AcctCode,0)),"UNKNOWN"))</f>
        <v/>
      </c>
    </row>
    <row r="8183">
      <c r="A8183" s="40">
        <f>IF(GL_Paste!$B8180="","",N(GL_Paste!$H8180)-N(GL_Paste!$G8180))</f>
        <v/>
      </c>
      <c r="B8183" s="43">
        <f>IF(GL_Paste!$B8180="","",DATE(YEAR(GL_Paste!$E8180),MONTH(GL_Paste!$E8180),1))</f>
        <v/>
      </c>
      <c r="C8183">
        <f>IF(GL_Paste!$B8180="","",IF(TRIM(GL_Paste!$M8180)&lt;&gt;"",TRIM(GL_Paste!$M8180),IFERROR(MID(GL_Paste!$I8180,FIND("[",GL_Paste!$I8180)+1,FIND("]",GL_Paste!$I8180)-FIND("[",GL_Paste!$I8180)-1),"")))</f>
        <v/>
      </c>
      <c r="D8183">
        <f>IF(GL_Paste!$B8180="","",IFERROR(INDEX(DeptName,MATCH($C8183,DeptTag,0)),"UNALLOCATED"))</f>
        <v/>
      </c>
      <c r="E8183">
        <f>IF(GL_Paste!$B8180="","",IFERROR(INDEX(AcctCat,MATCH(GL_Paste!$B8180&amp;"",AcctCode,0)),"UNKNOWN"))</f>
        <v/>
      </c>
      <c r="F8183">
        <f>IF(GL_Paste!$B8180="","",IFERROR(INDEX(AcctSub,MATCH(GL_Paste!$B8180&amp;"",AcctCode,0)),"UNKNOWN"))</f>
        <v/>
      </c>
    </row>
    <row r="8184">
      <c r="A8184" s="40">
        <f>IF(GL_Paste!$B8181="","",N(GL_Paste!$H8181)-N(GL_Paste!$G8181))</f>
        <v/>
      </c>
      <c r="B8184" s="43">
        <f>IF(GL_Paste!$B8181="","",DATE(YEAR(GL_Paste!$E8181),MONTH(GL_Paste!$E8181),1))</f>
        <v/>
      </c>
      <c r="C8184">
        <f>IF(GL_Paste!$B8181="","",IF(TRIM(GL_Paste!$M8181)&lt;&gt;"",TRIM(GL_Paste!$M8181),IFERROR(MID(GL_Paste!$I8181,FIND("[",GL_Paste!$I8181)+1,FIND("]",GL_Paste!$I8181)-FIND("[",GL_Paste!$I8181)-1),"")))</f>
        <v/>
      </c>
      <c r="D8184">
        <f>IF(GL_Paste!$B8181="","",IFERROR(INDEX(DeptName,MATCH($C8184,DeptTag,0)),"UNALLOCATED"))</f>
        <v/>
      </c>
      <c r="E8184">
        <f>IF(GL_Paste!$B8181="","",IFERROR(INDEX(AcctCat,MATCH(GL_Paste!$B8181&amp;"",AcctCode,0)),"UNKNOWN"))</f>
        <v/>
      </c>
      <c r="F8184">
        <f>IF(GL_Paste!$B8181="","",IFERROR(INDEX(AcctSub,MATCH(GL_Paste!$B8181&amp;"",AcctCode,0)),"UNKNOWN"))</f>
        <v/>
      </c>
    </row>
    <row r="8185">
      <c r="A8185" s="40">
        <f>IF(GL_Paste!$B8182="","",N(GL_Paste!$H8182)-N(GL_Paste!$G8182))</f>
        <v/>
      </c>
      <c r="B8185" s="43">
        <f>IF(GL_Paste!$B8182="","",DATE(YEAR(GL_Paste!$E8182),MONTH(GL_Paste!$E8182),1))</f>
        <v/>
      </c>
      <c r="C8185">
        <f>IF(GL_Paste!$B8182="","",IF(TRIM(GL_Paste!$M8182)&lt;&gt;"",TRIM(GL_Paste!$M8182),IFERROR(MID(GL_Paste!$I8182,FIND("[",GL_Paste!$I8182)+1,FIND("]",GL_Paste!$I8182)-FIND("[",GL_Paste!$I8182)-1),"")))</f>
        <v/>
      </c>
      <c r="D8185">
        <f>IF(GL_Paste!$B8182="","",IFERROR(INDEX(DeptName,MATCH($C8185,DeptTag,0)),"UNALLOCATED"))</f>
        <v/>
      </c>
      <c r="E8185">
        <f>IF(GL_Paste!$B8182="","",IFERROR(INDEX(AcctCat,MATCH(GL_Paste!$B8182&amp;"",AcctCode,0)),"UNKNOWN"))</f>
        <v/>
      </c>
      <c r="F8185">
        <f>IF(GL_Paste!$B8182="","",IFERROR(INDEX(AcctSub,MATCH(GL_Paste!$B8182&amp;"",AcctCode,0)),"UNKNOWN"))</f>
        <v/>
      </c>
    </row>
    <row r="8186">
      <c r="A8186" s="40">
        <f>IF(GL_Paste!$B8183="","",N(GL_Paste!$H8183)-N(GL_Paste!$G8183))</f>
        <v/>
      </c>
      <c r="B8186" s="43">
        <f>IF(GL_Paste!$B8183="","",DATE(YEAR(GL_Paste!$E8183),MONTH(GL_Paste!$E8183),1))</f>
        <v/>
      </c>
      <c r="C8186">
        <f>IF(GL_Paste!$B8183="","",IF(TRIM(GL_Paste!$M8183)&lt;&gt;"",TRIM(GL_Paste!$M8183),IFERROR(MID(GL_Paste!$I8183,FIND("[",GL_Paste!$I8183)+1,FIND("]",GL_Paste!$I8183)-FIND("[",GL_Paste!$I8183)-1),"")))</f>
        <v/>
      </c>
      <c r="D8186">
        <f>IF(GL_Paste!$B8183="","",IFERROR(INDEX(DeptName,MATCH($C8186,DeptTag,0)),"UNALLOCATED"))</f>
        <v/>
      </c>
      <c r="E8186">
        <f>IF(GL_Paste!$B8183="","",IFERROR(INDEX(AcctCat,MATCH(GL_Paste!$B8183&amp;"",AcctCode,0)),"UNKNOWN"))</f>
        <v/>
      </c>
      <c r="F8186">
        <f>IF(GL_Paste!$B8183="","",IFERROR(INDEX(AcctSub,MATCH(GL_Paste!$B8183&amp;"",AcctCode,0)),"UNKNOWN"))</f>
        <v/>
      </c>
    </row>
    <row r="8187">
      <c r="A8187" s="40">
        <f>IF(GL_Paste!$B8184="","",N(GL_Paste!$H8184)-N(GL_Paste!$G8184))</f>
        <v/>
      </c>
      <c r="B8187" s="43">
        <f>IF(GL_Paste!$B8184="","",DATE(YEAR(GL_Paste!$E8184),MONTH(GL_Paste!$E8184),1))</f>
        <v/>
      </c>
      <c r="C8187">
        <f>IF(GL_Paste!$B8184="","",IF(TRIM(GL_Paste!$M8184)&lt;&gt;"",TRIM(GL_Paste!$M8184),IFERROR(MID(GL_Paste!$I8184,FIND("[",GL_Paste!$I8184)+1,FIND("]",GL_Paste!$I8184)-FIND("[",GL_Paste!$I8184)-1),"")))</f>
        <v/>
      </c>
      <c r="D8187">
        <f>IF(GL_Paste!$B8184="","",IFERROR(INDEX(DeptName,MATCH($C8187,DeptTag,0)),"UNALLOCATED"))</f>
        <v/>
      </c>
      <c r="E8187">
        <f>IF(GL_Paste!$B8184="","",IFERROR(INDEX(AcctCat,MATCH(GL_Paste!$B8184&amp;"",AcctCode,0)),"UNKNOWN"))</f>
        <v/>
      </c>
      <c r="F8187">
        <f>IF(GL_Paste!$B8184="","",IFERROR(INDEX(AcctSub,MATCH(GL_Paste!$B8184&amp;"",AcctCode,0)),"UNKNOWN"))</f>
        <v/>
      </c>
    </row>
    <row r="8188">
      <c r="A8188" s="40">
        <f>IF(GL_Paste!$B8185="","",N(GL_Paste!$H8185)-N(GL_Paste!$G8185))</f>
        <v/>
      </c>
      <c r="B8188" s="43">
        <f>IF(GL_Paste!$B8185="","",DATE(YEAR(GL_Paste!$E8185),MONTH(GL_Paste!$E8185),1))</f>
        <v/>
      </c>
      <c r="C8188">
        <f>IF(GL_Paste!$B8185="","",IF(TRIM(GL_Paste!$M8185)&lt;&gt;"",TRIM(GL_Paste!$M8185),IFERROR(MID(GL_Paste!$I8185,FIND("[",GL_Paste!$I8185)+1,FIND("]",GL_Paste!$I8185)-FIND("[",GL_Paste!$I8185)-1),"")))</f>
        <v/>
      </c>
      <c r="D8188">
        <f>IF(GL_Paste!$B8185="","",IFERROR(INDEX(DeptName,MATCH($C8188,DeptTag,0)),"UNALLOCATED"))</f>
        <v/>
      </c>
      <c r="E8188">
        <f>IF(GL_Paste!$B8185="","",IFERROR(INDEX(AcctCat,MATCH(GL_Paste!$B8185&amp;"",AcctCode,0)),"UNKNOWN"))</f>
        <v/>
      </c>
      <c r="F8188">
        <f>IF(GL_Paste!$B8185="","",IFERROR(INDEX(AcctSub,MATCH(GL_Paste!$B8185&amp;"",AcctCode,0)),"UNKNOWN"))</f>
        <v/>
      </c>
    </row>
    <row r="8189">
      <c r="A8189" s="40">
        <f>IF(GL_Paste!$B8186="","",N(GL_Paste!$H8186)-N(GL_Paste!$G8186))</f>
        <v/>
      </c>
      <c r="B8189" s="43">
        <f>IF(GL_Paste!$B8186="","",DATE(YEAR(GL_Paste!$E8186),MONTH(GL_Paste!$E8186),1))</f>
        <v/>
      </c>
      <c r="C8189">
        <f>IF(GL_Paste!$B8186="","",IF(TRIM(GL_Paste!$M8186)&lt;&gt;"",TRIM(GL_Paste!$M8186),IFERROR(MID(GL_Paste!$I8186,FIND("[",GL_Paste!$I8186)+1,FIND("]",GL_Paste!$I8186)-FIND("[",GL_Paste!$I8186)-1),"")))</f>
        <v/>
      </c>
      <c r="D8189">
        <f>IF(GL_Paste!$B8186="","",IFERROR(INDEX(DeptName,MATCH($C8189,DeptTag,0)),"UNALLOCATED"))</f>
        <v/>
      </c>
      <c r="E8189">
        <f>IF(GL_Paste!$B8186="","",IFERROR(INDEX(AcctCat,MATCH(GL_Paste!$B8186&amp;"",AcctCode,0)),"UNKNOWN"))</f>
        <v/>
      </c>
      <c r="F8189">
        <f>IF(GL_Paste!$B8186="","",IFERROR(INDEX(AcctSub,MATCH(GL_Paste!$B8186&amp;"",AcctCode,0)),"UNKNOWN"))</f>
        <v/>
      </c>
    </row>
    <row r="8190">
      <c r="A8190" s="40">
        <f>IF(GL_Paste!$B8187="","",N(GL_Paste!$H8187)-N(GL_Paste!$G8187))</f>
        <v/>
      </c>
      <c r="B8190" s="43">
        <f>IF(GL_Paste!$B8187="","",DATE(YEAR(GL_Paste!$E8187),MONTH(GL_Paste!$E8187),1))</f>
        <v/>
      </c>
      <c r="C8190">
        <f>IF(GL_Paste!$B8187="","",IF(TRIM(GL_Paste!$M8187)&lt;&gt;"",TRIM(GL_Paste!$M8187),IFERROR(MID(GL_Paste!$I8187,FIND("[",GL_Paste!$I8187)+1,FIND("]",GL_Paste!$I8187)-FIND("[",GL_Paste!$I8187)-1),"")))</f>
        <v/>
      </c>
      <c r="D8190">
        <f>IF(GL_Paste!$B8187="","",IFERROR(INDEX(DeptName,MATCH($C8190,DeptTag,0)),"UNALLOCATED"))</f>
        <v/>
      </c>
      <c r="E8190">
        <f>IF(GL_Paste!$B8187="","",IFERROR(INDEX(AcctCat,MATCH(GL_Paste!$B8187&amp;"",AcctCode,0)),"UNKNOWN"))</f>
        <v/>
      </c>
      <c r="F8190">
        <f>IF(GL_Paste!$B8187="","",IFERROR(INDEX(AcctSub,MATCH(GL_Paste!$B8187&amp;"",AcctCode,0)),"UNKNOWN"))</f>
        <v/>
      </c>
    </row>
    <row r="8191">
      <c r="A8191" s="40">
        <f>IF(GL_Paste!$B8188="","",N(GL_Paste!$H8188)-N(GL_Paste!$G8188))</f>
        <v/>
      </c>
      <c r="B8191" s="43">
        <f>IF(GL_Paste!$B8188="","",DATE(YEAR(GL_Paste!$E8188),MONTH(GL_Paste!$E8188),1))</f>
        <v/>
      </c>
      <c r="C8191">
        <f>IF(GL_Paste!$B8188="","",IF(TRIM(GL_Paste!$M8188)&lt;&gt;"",TRIM(GL_Paste!$M8188),IFERROR(MID(GL_Paste!$I8188,FIND("[",GL_Paste!$I8188)+1,FIND("]",GL_Paste!$I8188)-FIND("[",GL_Paste!$I8188)-1),"")))</f>
        <v/>
      </c>
      <c r="D8191">
        <f>IF(GL_Paste!$B8188="","",IFERROR(INDEX(DeptName,MATCH($C8191,DeptTag,0)),"UNALLOCATED"))</f>
        <v/>
      </c>
      <c r="E8191">
        <f>IF(GL_Paste!$B8188="","",IFERROR(INDEX(AcctCat,MATCH(GL_Paste!$B8188&amp;"",AcctCode,0)),"UNKNOWN"))</f>
        <v/>
      </c>
      <c r="F8191">
        <f>IF(GL_Paste!$B8188="","",IFERROR(INDEX(AcctSub,MATCH(GL_Paste!$B8188&amp;"",AcctCode,0)),"UNKNOWN"))</f>
        <v/>
      </c>
    </row>
    <row r="8192">
      <c r="A8192" s="40">
        <f>IF(GL_Paste!$B8189="","",N(GL_Paste!$H8189)-N(GL_Paste!$G8189))</f>
        <v/>
      </c>
      <c r="B8192" s="43">
        <f>IF(GL_Paste!$B8189="","",DATE(YEAR(GL_Paste!$E8189),MONTH(GL_Paste!$E8189),1))</f>
        <v/>
      </c>
      <c r="C8192">
        <f>IF(GL_Paste!$B8189="","",IF(TRIM(GL_Paste!$M8189)&lt;&gt;"",TRIM(GL_Paste!$M8189),IFERROR(MID(GL_Paste!$I8189,FIND("[",GL_Paste!$I8189)+1,FIND("]",GL_Paste!$I8189)-FIND("[",GL_Paste!$I8189)-1),"")))</f>
        <v/>
      </c>
      <c r="D8192">
        <f>IF(GL_Paste!$B8189="","",IFERROR(INDEX(DeptName,MATCH($C8192,DeptTag,0)),"UNALLOCATED"))</f>
        <v/>
      </c>
      <c r="E8192">
        <f>IF(GL_Paste!$B8189="","",IFERROR(INDEX(AcctCat,MATCH(GL_Paste!$B8189&amp;"",AcctCode,0)),"UNKNOWN"))</f>
        <v/>
      </c>
      <c r="F8192">
        <f>IF(GL_Paste!$B8189="","",IFERROR(INDEX(AcctSub,MATCH(GL_Paste!$B8189&amp;"",AcctCode,0)),"UNKNOWN"))</f>
        <v/>
      </c>
    </row>
    <row r="8193">
      <c r="A8193" s="40">
        <f>IF(GL_Paste!$B8190="","",N(GL_Paste!$H8190)-N(GL_Paste!$G8190))</f>
        <v/>
      </c>
      <c r="B8193" s="43">
        <f>IF(GL_Paste!$B8190="","",DATE(YEAR(GL_Paste!$E8190),MONTH(GL_Paste!$E8190),1))</f>
        <v/>
      </c>
      <c r="C8193">
        <f>IF(GL_Paste!$B8190="","",IF(TRIM(GL_Paste!$M8190)&lt;&gt;"",TRIM(GL_Paste!$M8190),IFERROR(MID(GL_Paste!$I8190,FIND("[",GL_Paste!$I8190)+1,FIND("]",GL_Paste!$I8190)-FIND("[",GL_Paste!$I8190)-1),"")))</f>
        <v/>
      </c>
      <c r="D8193">
        <f>IF(GL_Paste!$B8190="","",IFERROR(INDEX(DeptName,MATCH($C8193,DeptTag,0)),"UNALLOCATED"))</f>
        <v/>
      </c>
      <c r="E8193">
        <f>IF(GL_Paste!$B8190="","",IFERROR(INDEX(AcctCat,MATCH(GL_Paste!$B8190&amp;"",AcctCode,0)),"UNKNOWN"))</f>
        <v/>
      </c>
      <c r="F8193">
        <f>IF(GL_Paste!$B8190="","",IFERROR(INDEX(AcctSub,MATCH(GL_Paste!$B8190&amp;"",AcctCode,0)),"UNKNOWN"))</f>
        <v/>
      </c>
    </row>
    <row r="8194">
      <c r="A8194" s="40">
        <f>IF(GL_Paste!$B8191="","",N(GL_Paste!$H8191)-N(GL_Paste!$G8191))</f>
        <v/>
      </c>
      <c r="B8194" s="43">
        <f>IF(GL_Paste!$B8191="","",DATE(YEAR(GL_Paste!$E8191),MONTH(GL_Paste!$E8191),1))</f>
        <v/>
      </c>
      <c r="C8194">
        <f>IF(GL_Paste!$B8191="","",IF(TRIM(GL_Paste!$M8191)&lt;&gt;"",TRIM(GL_Paste!$M8191),IFERROR(MID(GL_Paste!$I8191,FIND("[",GL_Paste!$I8191)+1,FIND("]",GL_Paste!$I8191)-FIND("[",GL_Paste!$I8191)-1),"")))</f>
        <v/>
      </c>
      <c r="D8194">
        <f>IF(GL_Paste!$B8191="","",IFERROR(INDEX(DeptName,MATCH($C8194,DeptTag,0)),"UNALLOCATED"))</f>
        <v/>
      </c>
      <c r="E8194">
        <f>IF(GL_Paste!$B8191="","",IFERROR(INDEX(AcctCat,MATCH(GL_Paste!$B8191&amp;"",AcctCode,0)),"UNKNOWN"))</f>
        <v/>
      </c>
      <c r="F8194">
        <f>IF(GL_Paste!$B8191="","",IFERROR(INDEX(AcctSub,MATCH(GL_Paste!$B8191&amp;"",AcctCode,0)),"UNKNOWN"))</f>
        <v/>
      </c>
    </row>
    <row r="8195">
      <c r="A8195" s="40">
        <f>IF(GL_Paste!$B8192="","",N(GL_Paste!$H8192)-N(GL_Paste!$G8192))</f>
        <v/>
      </c>
      <c r="B8195" s="43">
        <f>IF(GL_Paste!$B8192="","",DATE(YEAR(GL_Paste!$E8192),MONTH(GL_Paste!$E8192),1))</f>
        <v/>
      </c>
      <c r="C8195">
        <f>IF(GL_Paste!$B8192="","",IF(TRIM(GL_Paste!$M8192)&lt;&gt;"",TRIM(GL_Paste!$M8192),IFERROR(MID(GL_Paste!$I8192,FIND("[",GL_Paste!$I8192)+1,FIND("]",GL_Paste!$I8192)-FIND("[",GL_Paste!$I8192)-1),"")))</f>
        <v/>
      </c>
      <c r="D8195">
        <f>IF(GL_Paste!$B8192="","",IFERROR(INDEX(DeptName,MATCH($C8195,DeptTag,0)),"UNALLOCATED"))</f>
        <v/>
      </c>
      <c r="E8195">
        <f>IF(GL_Paste!$B8192="","",IFERROR(INDEX(AcctCat,MATCH(GL_Paste!$B8192&amp;"",AcctCode,0)),"UNKNOWN"))</f>
        <v/>
      </c>
      <c r="F8195">
        <f>IF(GL_Paste!$B8192="","",IFERROR(INDEX(AcctSub,MATCH(GL_Paste!$B8192&amp;"",AcctCode,0)),"UNKNOWN"))</f>
        <v/>
      </c>
    </row>
    <row r="8196">
      <c r="A8196" s="40">
        <f>IF(GL_Paste!$B8193="","",N(GL_Paste!$H8193)-N(GL_Paste!$G8193))</f>
        <v/>
      </c>
      <c r="B8196" s="43">
        <f>IF(GL_Paste!$B8193="","",DATE(YEAR(GL_Paste!$E8193),MONTH(GL_Paste!$E8193),1))</f>
        <v/>
      </c>
      <c r="C8196">
        <f>IF(GL_Paste!$B8193="","",IF(TRIM(GL_Paste!$M8193)&lt;&gt;"",TRIM(GL_Paste!$M8193),IFERROR(MID(GL_Paste!$I8193,FIND("[",GL_Paste!$I8193)+1,FIND("]",GL_Paste!$I8193)-FIND("[",GL_Paste!$I8193)-1),"")))</f>
        <v/>
      </c>
      <c r="D8196">
        <f>IF(GL_Paste!$B8193="","",IFERROR(INDEX(DeptName,MATCH($C8196,DeptTag,0)),"UNALLOCATED"))</f>
        <v/>
      </c>
      <c r="E8196">
        <f>IF(GL_Paste!$B8193="","",IFERROR(INDEX(AcctCat,MATCH(GL_Paste!$B8193&amp;"",AcctCode,0)),"UNKNOWN"))</f>
        <v/>
      </c>
      <c r="F8196">
        <f>IF(GL_Paste!$B8193="","",IFERROR(INDEX(AcctSub,MATCH(GL_Paste!$B8193&amp;"",AcctCode,0)),"UNKNOWN"))</f>
        <v/>
      </c>
    </row>
    <row r="8197">
      <c r="A8197" s="40">
        <f>IF(GL_Paste!$B8194="","",N(GL_Paste!$H8194)-N(GL_Paste!$G8194))</f>
        <v/>
      </c>
      <c r="B8197" s="43">
        <f>IF(GL_Paste!$B8194="","",DATE(YEAR(GL_Paste!$E8194),MONTH(GL_Paste!$E8194),1))</f>
        <v/>
      </c>
      <c r="C8197">
        <f>IF(GL_Paste!$B8194="","",IF(TRIM(GL_Paste!$M8194)&lt;&gt;"",TRIM(GL_Paste!$M8194),IFERROR(MID(GL_Paste!$I8194,FIND("[",GL_Paste!$I8194)+1,FIND("]",GL_Paste!$I8194)-FIND("[",GL_Paste!$I8194)-1),"")))</f>
        <v/>
      </c>
      <c r="D8197">
        <f>IF(GL_Paste!$B8194="","",IFERROR(INDEX(DeptName,MATCH($C8197,DeptTag,0)),"UNALLOCATED"))</f>
        <v/>
      </c>
      <c r="E8197">
        <f>IF(GL_Paste!$B8194="","",IFERROR(INDEX(AcctCat,MATCH(GL_Paste!$B8194&amp;"",AcctCode,0)),"UNKNOWN"))</f>
        <v/>
      </c>
      <c r="F8197">
        <f>IF(GL_Paste!$B8194="","",IFERROR(INDEX(AcctSub,MATCH(GL_Paste!$B8194&amp;"",AcctCode,0)),"UNKNOWN"))</f>
        <v/>
      </c>
    </row>
    <row r="8198">
      <c r="A8198" s="40">
        <f>IF(GL_Paste!$B8195="","",N(GL_Paste!$H8195)-N(GL_Paste!$G8195))</f>
        <v/>
      </c>
      <c r="B8198" s="43">
        <f>IF(GL_Paste!$B8195="","",DATE(YEAR(GL_Paste!$E8195),MONTH(GL_Paste!$E8195),1))</f>
        <v/>
      </c>
      <c r="C8198">
        <f>IF(GL_Paste!$B8195="","",IF(TRIM(GL_Paste!$M8195)&lt;&gt;"",TRIM(GL_Paste!$M8195),IFERROR(MID(GL_Paste!$I8195,FIND("[",GL_Paste!$I8195)+1,FIND("]",GL_Paste!$I8195)-FIND("[",GL_Paste!$I8195)-1),"")))</f>
        <v/>
      </c>
      <c r="D8198">
        <f>IF(GL_Paste!$B8195="","",IFERROR(INDEX(DeptName,MATCH($C8198,DeptTag,0)),"UNALLOCATED"))</f>
        <v/>
      </c>
      <c r="E8198">
        <f>IF(GL_Paste!$B8195="","",IFERROR(INDEX(AcctCat,MATCH(GL_Paste!$B8195&amp;"",AcctCode,0)),"UNKNOWN"))</f>
        <v/>
      </c>
      <c r="F8198">
        <f>IF(GL_Paste!$B8195="","",IFERROR(INDEX(AcctSub,MATCH(GL_Paste!$B8195&amp;"",AcctCode,0)),"UNKNOWN"))</f>
        <v/>
      </c>
    </row>
    <row r="8199">
      <c r="A8199" s="40">
        <f>IF(GL_Paste!$B8196="","",N(GL_Paste!$H8196)-N(GL_Paste!$G8196))</f>
        <v/>
      </c>
      <c r="B8199" s="43">
        <f>IF(GL_Paste!$B8196="","",DATE(YEAR(GL_Paste!$E8196),MONTH(GL_Paste!$E8196),1))</f>
        <v/>
      </c>
      <c r="C8199">
        <f>IF(GL_Paste!$B8196="","",IF(TRIM(GL_Paste!$M8196)&lt;&gt;"",TRIM(GL_Paste!$M8196),IFERROR(MID(GL_Paste!$I8196,FIND("[",GL_Paste!$I8196)+1,FIND("]",GL_Paste!$I8196)-FIND("[",GL_Paste!$I8196)-1),"")))</f>
        <v/>
      </c>
      <c r="D8199">
        <f>IF(GL_Paste!$B8196="","",IFERROR(INDEX(DeptName,MATCH($C8199,DeptTag,0)),"UNALLOCATED"))</f>
        <v/>
      </c>
      <c r="E8199">
        <f>IF(GL_Paste!$B8196="","",IFERROR(INDEX(AcctCat,MATCH(GL_Paste!$B8196&amp;"",AcctCode,0)),"UNKNOWN"))</f>
        <v/>
      </c>
      <c r="F8199">
        <f>IF(GL_Paste!$B8196="","",IFERROR(INDEX(AcctSub,MATCH(GL_Paste!$B8196&amp;"",AcctCode,0)),"UNKNOWN"))</f>
        <v/>
      </c>
    </row>
    <row r="8200">
      <c r="A8200" s="40">
        <f>IF(GL_Paste!$B8197="","",N(GL_Paste!$H8197)-N(GL_Paste!$G8197))</f>
        <v/>
      </c>
      <c r="B8200" s="43">
        <f>IF(GL_Paste!$B8197="","",DATE(YEAR(GL_Paste!$E8197),MONTH(GL_Paste!$E8197),1))</f>
        <v/>
      </c>
      <c r="C8200">
        <f>IF(GL_Paste!$B8197="","",IF(TRIM(GL_Paste!$M8197)&lt;&gt;"",TRIM(GL_Paste!$M8197),IFERROR(MID(GL_Paste!$I8197,FIND("[",GL_Paste!$I8197)+1,FIND("]",GL_Paste!$I8197)-FIND("[",GL_Paste!$I8197)-1),"")))</f>
        <v/>
      </c>
      <c r="D8200">
        <f>IF(GL_Paste!$B8197="","",IFERROR(INDEX(DeptName,MATCH($C8200,DeptTag,0)),"UNALLOCATED"))</f>
        <v/>
      </c>
      <c r="E8200">
        <f>IF(GL_Paste!$B8197="","",IFERROR(INDEX(AcctCat,MATCH(GL_Paste!$B8197&amp;"",AcctCode,0)),"UNKNOWN"))</f>
        <v/>
      </c>
      <c r="F8200">
        <f>IF(GL_Paste!$B8197="","",IFERROR(INDEX(AcctSub,MATCH(GL_Paste!$B8197&amp;"",AcctCode,0)),"UNKNOWN"))</f>
        <v/>
      </c>
    </row>
    <row r="8201">
      <c r="A8201" s="40">
        <f>IF(GL_Paste!$B8198="","",N(GL_Paste!$H8198)-N(GL_Paste!$G8198))</f>
        <v/>
      </c>
      <c r="B8201" s="43">
        <f>IF(GL_Paste!$B8198="","",DATE(YEAR(GL_Paste!$E8198),MONTH(GL_Paste!$E8198),1))</f>
        <v/>
      </c>
      <c r="C8201">
        <f>IF(GL_Paste!$B8198="","",IF(TRIM(GL_Paste!$M8198)&lt;&gt;"",TRIM(GL_Paste!$M8198),IFERROR(MID(GL_Paste!$I8198,FIND("[",GL_Paste!$I8198)+1,FIND("]",GL_Paste!$I8198)-FIND("[",GL_Paste!$I8198)-1),"")))</f>
        <v/>
      </c>
      <c r="D8201">
        <f>IF(GL_Paste!$B8198="","",IFERROR(INDEX(DeptName,MATCH($C8201,DeptTag,0)),"UNALLOCATED"))</f>
        <v/>
      </c>
      <c r="E8201">
        <f>IF(GL_Paste!$B8198="","",IFERROR(INDEX(AcctCat,MATCH(GL_Paste!$B8198&amp;"",AcctCode,0)),"UNKNOWN"))</f>
        <v/>
      </c>
      <c r="F8201">
        <f>IF(GL_Paste!$B8198="","",IFERROR(INDEX(AcctSub,MATCH(GL_Paste!$B8198&amp;"",AcctCode,0)),"UNKNOWN"))</f>
        <v/>
      </c>
    </row>
    <row r="8202">
      <c r="A8202" s="40">
        <f>IF(GL_Paste!$B8199="","",N(GL_Paste!$H8199)-N(GL_Paste!$G8199))</f>
        <v/>
      </c>
      <c r="B8202" s="43">
        <f>IF(GL_Paste!$B8199="","",DATE(YEAR(GL_Paste!$E8199),MONTH(GL_Paste!$E8199),1))</f>
        <v/>
      </c>
      <c r="C8202">
        <f>IF(GL_Paste!$B8199="","",IF(TRIM(GL_Paste!$M8199)&lt;&gt;"",TRIM(GL_Paste!$M8199),IFERROR(MID(GL_Paste!$I8199,FIND("[",GL_Paste!$I8199)+1,FIND("]",GL_Paste!$I8199)-FIND("[",GL_Paste!$I8199)-1),"")))</f>
        <v/>
      </c>
      <c r="D8202">
        <f>IF(GL_Paste!$B8199="","",IFERROR(INDEX(DeptName,MATCH($C8202,DeptTag,0)),"UNALLOCATED"))</f>
        <v/>
      </c>
      <c r="E8202">
        <f>IF(GL_Paste!$B8199="","",IFERROR(INDEX(AcctCat,MATCH(GL_Paste!$B8199&amp;"",AcctCode,0)),"UNKNOWN"))</f>
        <v/>
      </c>
      <c r="F8202">
        <f>IF(GL_Paste!$B8199="","",IFERROR(INDEX(AcctSub,MATCH(GL_Paste!$B8199&amp;"",AcctCode,0)),"UNKNOWN"))</f>
        <v/>
      </c>
    </row>
    <row r="8203">
      <c r="A8203" s="40">
        <f>IF(GL_Paste!$B8200="","",N(GL_Paste!$H8200)-N(GL_Paste!$G8200))</f>
        <v/>
      </c>
      <c r="B8203" s="43">
        <f>IF(GL_Paste!$B8200="","",DATE(YEAR(GL_Paste!$E8200),MONTH(GL_Paste!$E8200),1))</f>
        <v/>
      </c>
      <c r="C8203">
        <f>IF(GL_Paste!$B8200="","",IF(TRIM(GL_Paste!$M8200)&lt;&gt;"",TRIM(GL_Paste!$M8200),IFERROR(MID(GL_Paste!$I8200,FIND("[",GL_Paste!$I8200)+1,FIND("]",GL_Paste!$I8200)-FIND("[",GL_Paste!$I8200)-1),"")))</f>
        <v/>
      </c>
      <c r="D8203">
        <f>IF(GL_Paste!$B8200="","",IFERROR(INDEX(DeptName,MATCH($C8203,DeptTag,0)),"UNALLOCATED"))</f>
        <v/>
      </c>
      <c r="E8203">
        <f>IF(GL_Paste!$B8200="","",IFERROR(INDEX(AcctCat,MATCH(GL_Paste!$B8200&amp;"",AcctCode,0)),"UNKNOWN"))</f>
        <v/>
      </c>
      <c r="F8203">
        <f>IF(GL_Paste!$B8200="","",IFERROR(INDEX(AcctSub,MATCH(GL_Paste!$B8200&amp;"",AcctCode,0)),"UNKNOWN"))</f>
        <v/>
      </c>
    </row>
    <row r="8204">
      <c r="A8204" s="40">
        <f>IF(GL_Paste!$B8201="","",N(GL_Paste!$H8201)-N(GL_Paste!$G8201))</f>
        <v/>
      </c>
      <c r="B8204" s="43">
        <f>IF(GL_Paste!$B8201="","",DATE(YEAR(GL_Paste!$E8201),MONTH(GL_Paste!$E8201),1))</f>
        <v/>
      </c>
      <c r="C8204">
        <f>IF(GL_Paste!$B8201="","",IF(TRIM(GL_Paste!$M8201)&lt;&gt;"",TRIM(GL_Paste!$M8201),IFERROR(MID(GL_Paste!$I8201,FIND("[",GL_Paste!$I8201)+1,FIND("]",GL_Paste!$I8201)-FIND("[",GL_Paste!$I8201)-1),"")))</f>
        <v/>
      </c>
      <c r="D8204">
        <f>IF(GL_Paste!$B8201="","",IFERROR(INDEX(DeptName,MATCH($C8204,DeptTag,0)),"UNALLOCATED"))</f>
        <v/>
      </c>
      <c r="E8204">
        <f>IF(GL_Paste!$B8201="","",IFERROR(INDEX(AcctCat,MATCH(GL_Paste!$B8201&amp;"",AcctCode,0)),"UNKNOWN"))</f>
        <v/>
      </c>
      <c r="F8204">
        <f>IF(GL_Paste!$B8201="","",IFERROR(INDEX(AcctSub,MATCH(GL_Paste!$B8201&amp;"",AcctCode,0)),"UNKNOWN"))</f>
        <v/>
      </c>
    </row>
    <row r="8205">
      <c r="A8205" s="40">
        <f>IF(GL_Paste!$B8202="","",N(GL_Paste!$H8202)-N(GL_Paste!$G8202))</f>
        <v/>
      </c>
      <c r="B8205" s="43">
        <f>IF(GL_Paste!$B8202="","",DATE(YEAR(GL_Paste!$E8202),MONTH(GL_Paste!$E8202),1))</f>
        <v/>
      </c>
      <c r="C8205">
        <f>IF(GL_Paste!$B8202="","",IF(TRIM(GL_Paste!$M8202)&lt;&gt;"",TRIM(GL_Paste!$M8202),IFERROR(MID(GL_Paste!$I8202,FIND("[",GL_Paste!$I8202)+1,FIND("]",GL_Paste!$I8202)-FIND("[",GL_Paste!$I8202)-1),"")))</f>
        <v/>
      </c>
      <c r="D8205">
        <f>IF(GL_Paste!$B8202="","",IFERROR(INDEX(DeptName,MATCH($C8205,DeptTag,0)),"UNALLOCATED"))</f>
        <v/>
      </c>
      <c r="E8205">
        <f>IF(GL_Paste!$B8202="","",IFERROR(INDEX(AcctCat,MATCH(GL_Paste!$B8202&amp;"",AcctCode,0)),"UNKNOWN"))</f>
        <v/>
      </c>
      <c r="F8205">
        <f>IF(GL_Paste!$B8202="","",IFERROR(INDEX(AcctSub,MATCH(GL_Paste!$B8202&amp;"",AcctCode,0)),"UNKNOWN"))</f>
        <v/>
      </c>
    </row>
    <row r="8206">
      <c r="A8206" s="40">
        <f>IF(GL_Paste!$B8203="","",N(GL_Paste!$H8203)-N(GL_Paste!$G8203))</f>
        <v/>
      </c>
      <c r="B8206" s="43">
        <f>IF(GL_Paste!$B8203="","",DATE(YEAR(GL_Paste!$E8203),MONTH(GL_Paste!$E8203),1))</f>
        <v/>
      </c>
      <c r="C8206">
        <f>IF(GL_Paste!$B8203="","",IF(TRIM(GL_Paste!$M8203)&lt;&gt;"",TRIM(GL_Paste!$M8203),IFERROR(MID(GL_Paste!$I8203,FIND("[",GL_Paste!$I8203)+1,FIND("]",GL_Paste!$I8203)-FIND("[",GL_Paste!$I8203)-1),"")))</f>
        <v/>
      </c>
      <c r="D8206">
        <f>IF(GL_Paste!$B8203="","",IFERROR(INDEX(DeptName,MATCH($C8206,DeptTag,0)),"UNALLOCATED"))</f>
        <v/>
      </c>
      <c r="E8206">
        <f>IF(GL_Paste!$B8203="","",IFERROR(INDEX(AcctCat,MATCH(GL_Paste!$B8203&amp;"",AcctCode,0)),"UNKNOWN"))</f>
        <v/>
      </c>
      <c r="F8206">
        <f>IF(GL_Paste!$B8203="","",IFERROR(INDEX(AcctSub,MATCH(GL_Paste!$B8203&amp;"",AcctCode,0)),"UNKNOWN"))</f>
        <v/>
      </c>
    </row>
    <row r="8207">
      <c r="A8207" s="40">
        <f>IF(GL_Paste!$B8204="","",N(GL_Paste!$H8204)-N(GL_Paste!$G8204))</f>
        <v/>
      </c>
      <c r="B8207" s="43">
        <f>IF(GL_Paste!$B8204="","",DATE(YEAR(GL_Paste!$E8204),MONTH(GL_Paste!$E8204),1))</f>
        <v/>
      </c>
      <c r="C8207">
        <f>IF(GL_Paste!$B8204="","",IF(TRIM(GL_Paste!$M8204)&lt;&gt;"",TRIM(GL_Paste!$M8204),IFERROR(MID(GL_Paste!$I8204,FIND("[",GL_Paste!$I8204)+1,FIND("]",GL_Paste!$I8204)-FIND("[",GL_Paste!$I8204)-1),"")))</f>
        <v/>
      </c>
      <c r="D8207">
        <f>IF(GL_Paste!$B8204="","",IFERROR(INDEX(DeptName,MATCH($C8207,DeptTag,0)),"UNALLOCATED"))</f>
        <v/>
      </c>
      <c r="E8207">
        <f>IF(GL_Paste!$B8204="","",IFERROR(INDEX(AcctCat,MATCH(GL_Paste!$B8204&amp;"",AcctCode,0)),"UNKNOWN"))</f>
        <v/>
      </c>
      <c r="F8207">
        <f>IF(GL_Paste!$B8204="","",IFERROR(INDEX(AcctSub,MATCH(GL_Paste!$B8204&amp;"",AcctCode,0)),"UNKNOWN"))</f>
        <v/>
      </c>
    </row>
    <row r="8208">
      <c r="A8208" s="40">
        <f>IF(GL_Paste!$B8205="","",N(GL_Paste!$H8205)-N(GL_Paste!$G8205))</f>
        <v/>
      </c>
      <c r="B8208" s="43">
        <f>IF(GL_Paste!$B8205="","",DATE(YEAR(GL_Paste!$E8205),MONTH(GL_Paste!$E8205),1))</f>
        <v/>
      </c>
      <c r="C8208">
        <f>IF(GL_Paste!$B8205="","",IF(TRIM(GL_Paste!$M8205)&lt;&gt;"",TRIM(GL_Paste!$M8205),IFERROR(MID(GL_Paste!$I8205,FIND("[",GL_Paste!$I8205)+1,FIND("]",GL_Paste!$I8205)-FIND("[",GL_Paste!$I8205)-1),"")))</f>
        <v/>
      </c>
      <c r="D8208">
        <f>IF(GL_Paste!$B8205="","",IFERROR(INDEX(DeptName,MATCH($C8208,DeptTag,0)),"UNALLOCATED"))</f>
        <v/>
      </c>
      <c r="E8208">
        <f>IF(GL_Paste!$B8205="","",IFERROR(INDEX(AcctCat,MATCH(GL_Paste!$B8205&amp;"",AcctCode,0)),"UNKNOWN"))</f>
        <v/>
      </c>
      <c r="F8208">
        <f>IF(GL_Paste!$B8205="","",IFERROR(INDEX(AcctSub,MATCH(GL_Paste!$B8205&amp;"",AcctCode,0)),"UNKNOWN"))</f>
        <v/>
      </c>
    </row>
    <row r="8209">
      <c r="A8209" s="40">
        <f>IF(GL_Paste!$B8206="","",N(GL_Paste!$H8206)-N(GL_Paste!$G8206))</f>
        <v/>
      </c>
      <c r="B8209" s="43">
        <f>IF(GL_Paste!$B8206="","",DATE(YEAR(GL_Paste!$E8206),MONTH(GL_Paste!$E8206),1))</f>
        <v/>
      </c>
      <c r="C8209">
        <f>IF(GL_Paste!$B8206="","",IF(TRIM(GL_Paste!$M8206)&lt;&gt;"",TRIM(GL_Paste!$M8206),IFERROR(MID(GL_Paste!$I8206,FIND("[",GL_Paste!$I8206)+1,FIND("]",GL_Paste!$I8206)-FIND("[",GL_Paste!$I8206)-1),"")))</f>
        <v/>
      </c>
      <c r="D8209">
        <f>IF(GL_Paste!$B8206="","",IFERROR(INDEX(DeptName,MATCH($C8209,DeptTag,0)),"UNALLOCATED"))</f>
        <v/>
      </c>
      <c r="E8209">
        <f>IF(GL_Paste!$B8206="","",IFERROR(INDEX(AcctCat,MATCH(GL_Paste!$B8206&amp;"",AcctCode,0)),"UNKNOWN"))</f>
        <v/>
      </c>
      <c r="F8209">
        <f>IF(GL_Paste!$B8206="","",IFERROR(INDEX(AcctSub,MATCH(GL_Paste!$B8206&amp;"",AcctCode,0)),"UNKNOWN"))</f>
        <v/>
      </c>
    </row>
    <row r="8210">
      <c r="A8210" s="40">
        <f>IF(GL_Paste!$B8207="","",N(GL_Paste!$H8207)-N(GL_Paste!$G8207))</f>
        <v/>
      </c>
      <c r="B8210" s="43">
        <f>IF(GL_Paste!$B8207="","",DATE(YEAR(GL_Paste!$E8207),MONTH(GL_Paste!$E8207),1))</f>
        <v/>
      </c>
      <c r="C8210">
        <f>IF(GL_Paste!$B8207="","",IF(TRIM(GL_Paste!$M8207)&lt;&gt;"",TRIM(GL_Paste!$M8207),IFERROR(MID(GL_Paste!$I8207,FIND("[",GL_Paste!$I8207)+1,FIND("]",GL_Paste!$I8207)-FIND("[",GL_Paste!$I8207)-1),"")))</f>
        <v/>
      </c>
      <c r="D8210">
        <f>IF(GL_Paste!$B8207="","",IFERROR(INDEX(DeptName,MATCH($C8210,DeptTag,0)),"UNALLOCATED"))</f>
        <v/>
      </c>
      <c r="E8210">
        <f>IF(GL_Paste!$B8207="","",IFERROR(INDEX(AcctCat,MATCH(GL_Paste!$B8207&amp;"",AcctCode,0)),"UNKNOWN"))</f>
        <v/>
      </c>
      <c r="F8210">
        <f>IF(GL_Paste!$B8207="","",IFERROR(INDEX(AcctSub,MATCH(GL_Paste!$B8207&amp;"",AcctCode,0)),"UNKNOWN"))</f>
        <v/>
      </c>
    </row>
    <row r="8211">
      <c r="A8211" s="40">
        <f>IF(GL_Paste!$B8208="","",N(GL_Paste!$H8208)-N(GL_Paste!$G8208))</f>
        <v/>
      </c>
      <c r="B8211" s="43">
        <f>IF(GL_Paste!$B8208="","",DATE(YEAR(GL_Paste!$E8208),MONTH(GL_Paste!$E8208),1))</f>
        <v/>
      </c>
      <c r="C8211">
        <f>IF(GL_Paste!$B8208="","",IF(TRIM(GL_Paste!$M8208)&lt;&gt;"",TRIM(GL_Paste!$M8208),IFERROR(MID(GL_Paste!$I8208,FIND("[",GL_Paste!$I8208)+1,FIND("]",GL_Paste!$I8208)-FIND("[",GL_Paste!$I8208)-1),"")))</f>
        <v/>
      </c>
      <c r="D8211">
        <f>IF(GL_Paste!$B8208="","",IFERROR(INDEX(DeptName,MATCH($C8211,DeptTag,0)),"UNALLOCATED"))</f>
        <v/>
      </c>
      <c r="E8211">
        <f>IF(GL_Paste!$B8208="","",IFERROR(INDEX(AcctCat,MATCH(GL_Paste!$B8208&amp;"",AcctCode,0)),"UNKNOWN"))</f>
        <v/>
      </c>
      <c r="F8211">
        <f>IF(GL_Paste!$B8208="","",IFERROR(INDEX(AcctSub,MATCH(GL_Paste!$B8208&amp;"",AcctCode,0)),"UNKNOWN"))</f>
        <v/>
      </c>
    </row>
    <row r="8212">
      <c r="A8212" s="40">
        <f>IF(GL_Paste!$B8209="","",N(GL_Paste!$H8209)-N(GL_Paste!$G8209))</f>
        <v/>
      </c>
      <c r="B8212" s="43">
        <f>IF(GL_Paste!$B8209="","",DATE(YEAR(GL_Paste!$E8209),MONTH(GL_Paste!$E8209),1))</f>
        <v/>
      </c>
      <c r="C8212">
        <f>IF(GL_Paste!$B8209="","",IF(TRIM(GL_Paste!$M8209)&lt;&gt;"",TRIM(GL_Paste!$M8209),IFERROR(MID(GL_Paste!$I8209,FIND("[",GL_Paste!$I8209)+1,FIND("]",GL_Paste!$I8209)-FIND("[",GL_Paste!$I8209)-1),"")))</f>
        <v/>
      </c>
      <c r="D8212">
        <f>IF(GL_Paste!$B8209="","",IFERROR(INDEX(DeptName,MATCH($C8212,DeptTag,0)),"UNALLOCATED"))</f>
        <v/>
      </c>
      <c r="E8212">
        <f>IF(GL_Paste!$B8209="","",IFERROR(INDEX(AcctCat,MATCH(GL_Paste!$B8209&amp;"",AcctCode,0)),"UNKNOWN"))</f>
        <v/>
      </c>
      <c r="F8212">
        <f>IF(GL_Paste!$B8209="","",IFERROR(INDEX(AcctSub,MATCH(GL_Paste!$B8209&amp;"",AcctCode,0)),"UNKNOWN"))</f>
        <v/>
      </c>
    </row>
    <row r="8213">
      <c r="A8213" s="40">
        <f>IF(GL_Paste!$B8210="","",N(GL_Paste!$H8210)-N(GL_Paste!$G8210))</f>
        <v/>
      </c>
      <c r="B8213" s="43">
        <f>IF(GL_Paste!$B8210="","",DATE(YEAR(GL_Paste!$E8210),MONTH(GL_Paste!$E8210),1))</f>
        <v/>
      </c>
      <c r="C8213">
        <f>IF(GL_Paste!$B8210="","",IF(TRIM(GL_Paste!$M8210)&lt;&gt;"",TRIM(GL_Paste!$M8210),IFERROR(MID(GL_Paste!$I8210,FIND("[",GL_Paste!$I8210)+1,FIND("]",GL_Paste!$I8210)-FIND("[",GL_Paste!$I8210)-1),"")))</f>
        <v/>
      </c>
      <c r="D8213">
        <f>IF(GL_Paste!$B8210="","",IFERROR(INDEX(DeptName,MATCH($C8213,DeptTag,0)),"UNALLOCATED"))</f>
        <v/>
      </c>
      <c r="E8213">
        <f>IF(GL_Paste!$B8210="","",IFERROR(INDEX(AcctCat,MATCH(GL_Paste!$B8210&amp;"",AcctCode,0)),"UNKNOWN"))</f>
        <v/>
      </c>
      <c r="F8213">
        <f>IF(GL_Paste!$B8210="","",IFERROR(INDEX(AcctSub,MATCH(GL_Paste!$B8210&amp;"",AcctCode,0)),"UNKNOWN"))</f>
        <v/>
      </c>
    </row>
    <row r="8214">
      <c r="A8214" s="40">
        <f>IF(GL_Paste!$B8211="","",N(GL_Paste!$H8211)-N(GL_Paste!$G8211))</f>
        <v/>
      </c>
      <c r="B8214" s="43">
        <f>IF(GL_Paste!$B8211="","",DATE(YEAR(GL_Paste!$E8211),MONTH(GL_Paste!$E8211),1))</f>
        <v/>
      </c>
      <c r="C8214">
        <f>IF(GL_Paste!$B8211="","",IF(TRIM(GL_Paste!$M8211)&lt;&gt;"",TRIM(GL_Paste!$M8211),IFERROR(MID(GL_Paste!$I8211,FIND("[",GL_Paste!$I8211)+1,FIND("]",GL_Paste!$I8211)-FIND("[",GL_Paste!$I8211)-1),"")))</f>
        <v/>
      </c>
      <c r="D8214">
        <f>IF(GL_Paste!$B8211="","",IFERROR(INDEX(DeptName,MATCH($C8214,DeptTag,0)),"UNALLOCATED"))</f>
        <v/>
      </c>
      <c r="E8214">
        <f>IF(GL_Paste!$B8211="","",IFERROR(INDEX(AcctCat,MATCH(GL_Paste!$B8211&amp;"",AcctCode,0)),"UNKNOWN"))</f>
        <v/>
      </c>
      <c r="F8214">
        <f>IF(GL_Paste!$B8211="","",IFERROR(INDEX(AcctSub,MATCH(GL_Paste!$B8211&amp;"",AcctCode,0)),"UNKNOWN"))</f>
        <v/>
      </c>
    </row>
    <row r="8215">
      <c r="A8215" s="40">
        <f>IF(GL_Paste!$B8212="","",N(GL_Paste!$H8212)-N(GL_Paste!$G8212))</f>
        <v/>
      </c>
      <c r="B8215" s="43">
        <f>IF(GL_Paste!$B8212="","",DATE(YEAR(GL_Paste!$E8212),MONTH(GL_Paste!$E8212),1))</f>
        <v/>
      </c>
      <c r="C8215">
        <f>IF(GL_Paste!$B8212="","",IF(TRIM(GL_Paste!$M8212)&lt;&gt;"",TRIM(GL_Paste!$M8212),IFERROR(MID(GL_Paste!$I8212,FIND("[",GL_Paste!$I8212)+1,FIND("]",GL_Paste!$I8212)-FIND("[",GL_Paste!$I8212)-1),"")))</f>
        <v/>
      </c>
      <c r="D8215">
        <f>IF(GL_Paste!$B8212="","",IFERROR(INDEX(DeptName,MATCH($C8215,DeptTag,0)),"UNALLOCATED"))</f>
        <v/>
      </c>
      <c r="E8215">
        <f>IF(GL_Paste!$B8212="","",IFERROR(INDEX(AcctCat,MATCH(GL_Paste!$B8212&amp;"",AcctCode,0)),"UNKNOWN"))</f>
        <v/>
      </c>
      <c r="F8215">
        <f>IF(GL_Paste!$B8212="","",IFERROR(INDEX(AcctSub,MATCH(GL_Paste!$B8212&amp;"",AcctCode,0)),"UNKNOWN"))</f>
        <v/>
      </c>
    </row>
    <row r="8216">
      <c r="A8216" s="40">
        <f>IF(GL_Paste!$B8213="","",N(GL_Paste!$H8213)-N(GL_Paste!$G8213))</f>
        <v/>
      </c>
      <c r="B8216" s="43">
        <f>IF(GL_Paste!$B8213="","",DATE(YEAR(GL_Paste!$E8213),MONTH(GL_Paste!$E8213),1))</f>
        <v/>
      </c>
      <c r="C8216">
        <f>IF(GL_Paste!$B8213="","",IF(TRIM(GL_Paste!$M8213)&lt;&gt;"",TRIM(GL_Paste!$M8213),IFERROR(MID(GL_Paste!$I8213,FIND("[",GL_Paste!$I8213)+1,FIND("]",GL_Paste!$I8213)-FIND("[",GL_Paste!$I8213)-1),"")))</f>
        <v/>
      </c>
      <c r="D8216">
        <f>IF(GL_Paste!$B8213="","",IFERROR(INDEX(DeptName,MATCH($C8216,DeptTag,0)),"UNALLOCATED"))</f>
        <v/>
      </c>
      <c r="E8216">
        <f>IF(GL_Paste!$B8213="","",IFERROR(INDEX(AcctCat,MATCH(GL_Paste!$B8213&amp;"",AcctCode,0)),"UNKNOWN"))</f>
        <v/>
      </c>
      <c r="F8216">
        <f>IF(GL_Paste!$B8213="","",IFERROR(INDEX(AcctSub,MATCH(GL_Paste!$B8213&amp;"",AcctCode,0)),"UNKNOWN"))</f>
        <v/>
      </c>
    </row>
    <row r="8217">
      <c r="A8217" s="40">
        <f>IF(GL_Paste!$B8214="","",N(GL_Paste!$H8214)-N(GL_Paste!$G8214))</f>
        <v/>
      </c>
      <c r="B8217" s="43">
        <f>IF(GL_Paste!$B8214="","",DATE(YEAR(GL_Paste!$E8214),MONTH(GL_Paste!$E8214),1))</f>
        <v/>
      </c>
      <c r="C8217">
        <f>IF(GL_Paste!$B8214="","",IF(TRIM(GL_Paste!$M8214)&lt;&gt;"",TRIM(GL_Paste!$M8214),IFERROR(MID(GL_Paste!$I8214,FIND("[",GL_Paste!$I8214)+1,FIND("]",GL_Paste!$I8214)-FIND("[",GL_Paste!$I8214)-1),"")))</f>
        <v/>
      </c>
      <c r="D8217">
        <f>IF(GL_Paste!$B8214="","",IFERROR(INDEX(DeptName,MATCH($C8217,DeptTag,0)),"UNALLOCATED"))</f>
        <v/>
      </c>
      <c r="E8217">
        <f>IF(GL_Paste!$B8214="","",IFERROR(INDEX(AcctCat,MATCH(GL_Paste!$B8214&amp;"",AcctCode,0)),"UNKNOWN"))</f>
        <v/>
      </c>
      <c r="F8217">
        <f>IF(GL_Paste!$B8214="","",IFERROR(INDEX(AcctSub,MATCH(GL_Paste!$B8214&amp;"",AcctCode,0)),"UNKNOWN"))</f>
        <v/>
      </c>
    </row>
    <row r="8218">
      <c r="A8218" s="40">
        <f>IF(GL_Paste!$B8215="","",N(GL_Paste!$H8215)-N(GL_Paste!$G8215))</f>
        <v/>
      </c>
      <c r="B8218" s="43">
        <f>IF(GL_Paste!$B8215="","",DATE(YEAR(GL_Paste!$E8215),MONTH(GL_Paste!$E8215),1))</f>
        <v/>
      </c>
      <c r="C8218">
        <f>IF(GL_Paste!$B8215="","",IF(TRIM(GL_Paste!$M8215)&lt;&gt;"",TRIM(GL_Paste!$M8215),IFERROR(MID(GL_Paste!$I8215,FIND("[",GL_Paste!$I8215)+1,FIND("]",GL_Paste!$I8215)-FIND("[",GL_Paste!$I8215)-1),"")))</f>
        <v/>
      </c>
      <c r="D8218">
        <f>IF(GL_Paste!$B8215="","",IFERROR(INDEX(DeptName,MATCH($C8218,DeptTag,0)),"UNALLOCATED"))</f>
        <v/>
      </c>
      <c r="E8218">
        <f>IF(GL_Paste!$B8215="","",IFERROR(INDEX(AcctCat,MATCH(GL_Paste!$B8215&amp;"",AcctCode,0)),"UNKNOWN"))</f>
        <v/>
      </c>
      <c r="F8218">
        <f>IF(GL_Paste!$B8215="","",IFERROR(INDEX(AcctSub,MATCH(GL_Paste!$B8215&amp;"",AcctCode,0)),"UNKNOWN"))</f>
        <v/>
      </c>
    </row>
    <row r="8219">
      <c r="A8219" s="40">
        <f>IF(GL_Paste!$B8216="","",N(GL_Paste!$H8216)-N(GL_Paste!$G8216))</f>
        <v/>
      </c>
      <c r="B8219" s="43">
        <f>IF(GL_Paste!$B8216="","",DATE(YEAR(GL_Paste!$E8216),MONTH(GL_Paste!$E8216),1))</f>
        <v/>
      </c>
      <c r="C8219">
        <f>IF(GL_Paste!$B8216="","",IF(TRIM(GL_Paste!$M8216)&lt;&gt;"",TRIM(GL_Paste!$M8216),IFERROR(MID(GL_Paste!$I8216,FIND("[",GL_Paste!$I8216)+1,FIND("]",GL_Paste!$I8216)-FIND("[",GL_Paste!$I8216)-1),"")))</f>
        <v/>
      </c>
      <c r="D8219">
        <f>IF(GL_Paste!$B8216="","",IFERROR(INDEX(DeptName,MATCH($C8219,DeptTag,0)),"UNALLOCATED"))</f>
        <v/>
      </c>
      <c r="E8219">
        <f>IF(GL_Paste!$B8216="","",IFERROR(INDEX(AcctCat,MATCH(GL_Paste!$B8216&amp;"",AcctCode,0)),"UNKNOWN"))</f>
        <v/>
      </c>
      <c r="F8219">
        <f>IF(GL_Paste!$B8216="","",IFERROR(INDEX(AcctSub,MATCH(GL_Paste!$B8216&amp;"",AcctCode,0)),"UNKNOWN"))</f>
        <v/>
      </c>
    </row>
    <row r="8220">
      <c r="A8220" s="40">
        <f>IF(GL_Paste!$B8217="","",N(GL_Paste!$H8217)-N(GL_Paste!$G8217))</f>
        <v/>
      </c>
      <c r="B8220" s="43">
        <f>IF(GL_Paste!$B8217="","",DATE(YEAR(GL_Paste!$E8217),MONTH(GL_Paste!$E8217),1))</f>
        <v/>
      </c>
      <c r="C8220">
        <f>IF(GL_Paste!$B8217="","",IF(TRIM(GL_Paste!$M8217)&lt;&gt;"",TRIM(GL_Paste!$M8217),IFERROR(MID(GL_Paste!$I8217,FIND("[",GL_Paste!$I8217)+1,FIND("]",GL_Paste!$I8217)-FIND("[",GL_Paste!$I8217)-1),"")))</f>
        <v/>
      </c>
      <c r="D8220">
        <f>IF(GL_Paste!$B8217="","",IFERROR(INDEX(DeptName,MATCH($C8220,DeptTag,0)),"UNALLOCATED"))</f>
        <v/>
      </c>
      <c r="E8220">
        <f>IF(GL_Paste!$B8217="","",IFERROR(INDEX(AcctCat,MATCH(GL_Paste!$B8217&amp;"",AcctCode,0)),"UNKNOWN"))</f>
        <v/>
      </c>
      <c r="F8220">
        <f>IF(GL_Paste!$B8217="","",IFERROR(INDEX(AcctSub,MATCH(GL_Paste!$B8217&amp;"",AcctCode,0)),"UNKNOWN"))</f>
        <v/>
      </c>
    </row>
    <row r="8221">
      <c r="A8221" s="40">
        <f>IF(GL_Paste!$B8218="","",N(GL_Paste!$H8218)-N(GL_Paste!$G8218))</f>
        <v/>
      </c>
      <c r="B8221" s="43">
        <f>IF(GL_Paste!$B8218="","",DATE(YEAR(GL_Paste!$E8218),MONTH(GL_Paste!$E8218),1))</f>
        <v/>
      </c>
      <c r="C8221">
        <f>IF(GL_Paste!$B8218="","",IF(TRIM(GL_Paste!$M8218)&lt;&gt;"",TRIM(GL_Paste!$M8218),IFERROR(MID(GL_Paste!$I8218,FIND("[",GL_Paste!$I8218)+1,FIND("]",GL_Paste!$I8218)-FIND("[",GL_Paste!$I8218)-1),"")))</f>
        <v/>
      </c>
      <c r="D8221">
        <f>IF(GL_Paste!$B8218="","",IFERROR(INDEX(DeptName,MATCH($C8221,DeptTag,0)),"UNALLOCATED"))</f>
        <v/>
      </c>
      <c r="E8221">
        <f>IF(GL_Paste!$B8218="","",IFERROR(INDEX(AcctCat,MATCH(GL_Paste!$B8218&amp;"",AcctCode,0)),"UNKNOWN"))</f>
        <v/>
      </c>
      <c r="F8221">
        <f>IF(GL_Paste!$B8218="","",IFERROR(INDEX(AcctSub,MATCH(GL_Paste!$B8218&amp;"",AcctCode,0)),"UNKNOWN"))</f>
        <v/>
      </c>
    </row>
    <row r="8222">
      <c r="A8222" s="40">
        <f>IF(GL_Paste!$B8219="","",N(GL_Paste!$H8219)-N(GL_Paste!$G8219))</f>
        <v/>
      </c>
      <c r="B8222" s="43">
        <f>IF(GL_Paste!$B8219="","",DATE(YEAR(GL_Paste!$E8219),MONTH(GL_Paste!$E8219),1))</f>
        <v/>
      </c>
      <c r="C8222">
        <f>IF(GL_Paste!$B8219="","",IF(TRIM(GL_Paste!$M8219)&lt;&gt;"",TRIM(GL_Paste!$M8219),IFERROR(MID(GL_Paste!$I8219,FIND("[",GL_Paste!$I8219)+1,FIND("]",GL_Paste!$I8219)-FIND("[",GL_Paste!$I8219)-1),"")))</f>
        <v/>
      </c>
      <c r="D8222">
        <f>IF(GL_Paste!$B8219="","",IFERROR(INDEX(DeptName,MATCH($C8222,DeptTag,0)),"UNALLOCATED"))</f>
        <v/>
      </c>
      <c r="E8222">
        <f>IF(GL_Paste!$B8219="","",IFERROR(INDEX(AcctCat,MATCH(GL_Paste!$B8219&amp;"",AcctCode,0)),"UNKNOWN"))</f>
        <v/>
      </c>
      <c r="F8222">
        <f>IF(GL_Paste!$B8219="","",IFERROR(INDEX(AcctSub,MATCH(GL_Paste!$B8219&amp;"",AcctCode,0)),"UNKNOWN"))</f>
        <v/>
      </c>
    </row>
    <row r="8223">
      <c r="A8223" s="40">
        <f>IF(GL_Paste!$B8220="","",N(GL_Paste!$H8220)-N(GL_Paste!$G8220))</f>
        <v/>
      </c>
      <c r="B8223" s="43">
        <f>IF(GL_Paste!$B8220="","",DATE(YEAR(GL_Paste!$E8220),MONTH(GL_Paste!$E8220),1))</f>
        <v/>
      </c>
      <c r="C8223">
        <f>IF(GL_Paste!$B8220="","",IF(TRIM(GL_Paste!$M8220)&lt;&gt;"",TRIM(GL_Paste!$M8220),IFERROR(MID(GL_Paste!$I8220,FIND("[",GL_Paste!$I8220)+1,FIND("]",GL_Paste!$I8220)-FIND("[",GL_Paste!$I8220)-1),"")))</f>
        <v/>
      </c>
      <c r="D8223">
        <f>IF(GL_Paste!$B8220="","",IFERROR(INDEX(DeptName,MATCH($C8223,DeptTag,0)),"UNALLOCATED"))</f>
        <v/>
      </c>
      <c r="E8223">
        <f>IF(GL_Paste!$B8220="","",IFERROR(INDEX(AcctCat,MATCH(GL_Paste!$B8220&amp;"",AcctCode,0)),"UNKNOWN"))</f>
        <v/>
      </c>
      <c r="F8223">
        <f>IF(GL_Paste!$B8220="","",IFERROR(INDEX(AcctSub,MATCH(GL_Paste!$B8220&amp;"",AcctCode,0)),"UNKNOWN"))</f>
        <v/>
      </c>
    </row>
    <row r="8224">
      <c r="A8224" s="40">
        <f>IF(GL_Paste!$B8221="","",N(GL_Paste!$H8221)-N(GL_Paste!$G8221))</f>
        <v/>
      </c>
      <c r="B8224" s="43">
        <f>IF(GL_Paste!$B8221="","",DATE(YEAR(GL_Paste!$E8221),MONTH(GL_Paste!$E8221),1))</f>
        <v/>
      </c>
      <c r="C8224">
        <f>IF(GL_Paste!$B8221="","",IF(TRIM(GL_Paste!$M8221)&lt;&gt;"",TRIM(GL_Paste!$M8221),IFERROR(MID(GL_Paste!$I8221,FIND("[",GL_Paste!$I8221)+1,FIND("]",GL_Paste!$I8221)-FIND("[",GL_Paste!$I8221)-1),"")))</f>
        <v/>
      </c>
      <c r="D8224">
        <f>IF(GL_Paste!$B8221="","",IFERROR(INDEX(DeptName,MATCH($C8224,DeptTag,0)),"UNALLOCATED"))</f>
        <v/>
      </c>
      <c r="E8224">
        <f>IF(GL_Paste!$B8221="","",IFERROR(INDEX(AcctCat,MATCH(GL_Paste!$B8221&amp;"",AcctCode,0)),"UNKNOWN"))</f>
        <v/>
      </c>
      <c r="F8224">
        <f>IF(GL_Paste!$B8221="","",IFERROR(INDEX(AcctSub,MATCH(GL_Paste!$B8221&amp;"",AcctCode,0)),"UNKNOWN"))</f>
        <v/>
      </c>
    </row>
    <row r="8225">
      <c r="A8225" s="40">
        <f>IF(GL_Paste!$B8222="","",N(GL_Paste!$H8222)-N(GL_Paste!$G8222))</f>
        <v/>
      </c>
      <c r="B8225" s="43">
        <f>IF(GL_Paste!$B8222="","",DATE(YEAR(GL_Paste!$E8222),MONTH(GL_Paste!$E8222),1))</f>
        <v/>
      </c>
      <c r="C8225">
        <f>IF(GL_Paste!$B8222="","",IF(TRIM(GL_Paste!$M8222)&lt;&gt;"",TRIM(GL_Paste!$M8222),IFERROR(MID(GL_Paste!$I8222,FIND("[",GL_Paste!$I8222)+1,FIND("]",GL_Paste!$I8222)-FIND("[",GL_Paste!$I8222)-1),"")))</f>
        <v/>
      </c>
      <c r="D8225">
        <f>IF(GL_Paste!$B8222="","",IFERROR(INDEX(DeptName,MATCH($C8225,DeptTag,0)),"UNALLOCATED"))</f>
        <v/>
      </c>
      <c r="E8225">
        <f>IF(GL_Paste!$B8222="","",IFERROR(INDEX(AcctCat,MATCH(GL_Paste!$B8222&amp;"",AcctCode,0)),"UNKNOWN"))</f>
        <v/>
      </c>
      <c r="F8225">
        <f>IF(GL_Paste!$B8222="","",IFERROR(INDEX(AcctSub,MATCH(GL_Paste!$B8222&amp;"",AcctCode,0)),"UNKNOWN"))</f>
        <v/>
      </c>
    </row>
    <row r="8226">
      <c r="A8226" s="40">
        <f>IF(GL_Paste!$B8223="","",N(GL_Paste!$H8223)-N(GL_Paste!$G8223))</f>
        <v/>
      </c>
      <c r="B8226" s="43">
        <f>IF(GL_Paste!$B8223="","",DATE(YEAR(GL_Paste!$E8223),MONTH(GL_Paste!$E8223),1))</f>
        <v/>
      </c>
      <c r="C8226">
        <f>IF(GL_Paste!$B8223="","",IF(TRIM(GL_Paste!$M8223)&lt;&gt;"",TRIM(GL_Paste!$M8223),IFERROR(MID(GL_Paste!$I8223,FIND("[",GL_Paste!$I8223)+1,FIND("]",GL_Paste!$I8223)-FIND("[",GL_Paste!$I8223)-1),"")))</f>
        <v/>
      </c>
      <c r="D8226">
        <f>IF(GL_Paste!$B8223="","",IFERROR(INDEX(DeptName,MATCH($C8226,DeptTag,0)),"UNALLOCATED"))</f>
        <v/>
      </c>
      <c r="E8226">
        <f>IF(GL_Paste!$B8223="","",IFERROR(INDEX(AcctCat,MATCH(GL_Paste!$B8223&amp;"",AcctCode,0)),"UNKNOWN"))</f>
        <v/>
      </c>
      <c r="F8226">
        <f>IF(GL_Paste!$B8223="","",IFERROR(INDEX(AcctSub,MATCH(GL_Paste!$B8223&amp;"",AcctCode,0)),"UNKNOWN"))</f>
        <v/>
      </c>
    </row>
    <row r="8227">
      <c r="A8227" s="40">
        <f>IF(GL_Paste!$B8224="","",N(GL_Paste!$H8224)-N(GL_Paste!$G8224))</f>
        <v/>
      </c>
      <c r="B8227" s="43">
        <f>IF(GL_Paste!$B8224="","",DATE(YEAR(GL_Paste!$E8224),MONTH(GL_Paste!$E8224),1))</f>
        <v/>
      </c>
      <c r="C8227">
        <f>IF(GL_Paste!$B8224="","",IF(TRIM(GL_Paste!$M8224)&lt;&gt;"",TRIM(GL_Paste!$M8224),IFERROR(MID(GL_Paste!$I8224,FIND("[",GL_Paste!$I8224)+1,FIND("]",GL_Paste!$I8224)-FIND("[",GL_Paste!$I8224)-1),"")))</f>
        <v/>
      </c>
      <c r="D8227">
        <f>IF(GL_Paste!$B8224="","",IFERROR(INDEX(DeptName,MATCH($C8227,DeptTag,0)),"UNALLOCATED"))</f>
        <v/>
      </c>
      <c r="E8227">
        <f>IF(GL_Paste!$B8224="","",IFERROR(INDEX(AcctCat,MATCH(GL_Paste!$B8224&amp;"",AcctCode,0)),"UNKNOWN"))</f>
        <v/>
      </c>
      <c r="F8227">
        <f>IF(GL_Paste!$B8224="","",IFERROR(INDEX(AcctSub,MATCH(GL_Paste!$B8224&amp;"",AcctCode,0)),"UNKNOWN"))</f>
        <v/>
      </c>
    </row>
    <row r="8228">
      <c r="A8228" s="40">
        <f>IF(GL_Paste!$B8225="","",N(GL_Paste!$H8225)-N(GL_Paste!$G8225))</f>
        <v/>
      </c>
      <c r="B8228" s="43">
        <f>IF(GL_Paste!$B8225="","",DATE(YEAR(GL_Paste!$E8225),MONTH(GL_Paste!$E8225),1))</f>
        <v/>
      </c>
      <c r="C8228">
        <f>IF(GL_Paste!$B8225="","",IF(TRIM(GL_Paste!$M8225)&lt;&gt;"",TRIM(GL_Paste!$M8225),IFERROR(MID(GL_Paste!$I8225,FIND("[",GL_Paste!$I8225)+1,FIND("]",GL_Paste!$I8225)-FIND("[",GL_Paste!$I8225)-1),"")))</f>
        <v/>
      </c>
      <c r="D8228">
        <f>IF(GL_Paste!$B8225="","",IFERROR(INDEX(DeptName,MATCH($C8228,DeptTag,0)),"UNALLOCATED"))</f>
        <v/>
      </c>
      <c r="E8228">
        <f>IF(GL_Paste!$B8225="","",IFERROR(INDEX(AcctCat,MATCH(GL_Paste!$B8225&amp;"",AcctCode,0)),"UNKNOWN"))</f>
        <v/>
      </c>
      <c r="F8228">
        <f>IF(GL_Paste!$B8225="","",IFERROR(INDEX(AcctSub,MATCH(GL_Paste!$B8225&amp;"",AcctCode,0)),"UNKNOWN"))</f>
        <v/>
      </c>
    </row>
    <row r="8229">
      <c r="A8229" s="40">
        <f>IF(GL_Paste!$B8226="","",N(GL_Paste!$H8226)-N(GL_Paste!$G8226))</f>
        <v/>
      </c>
      <c r="B8229" s="43">
        <f>IF(GL_Paste!$B8226="","",DATE(YEAR(GL_Paste!$E8226),MONTH(GL_Paste!$E8226),1))</f>
        <v/>
      </c>
      <c r="C8229">
        <f>IF(GL_Paste!$B8226="","",IF(TRIM(GL_Paste!$M8226)&lt;&gt;"",TRIM(GL_Paste!$M8226),IFERROR(MID(GL_Paste!$I8226,FIND("[",GL_Paste!$I8226)+1,FIND("]",GL_Paste!$I8226)-FIND("[",GL_Paste!$I8226)-1),"")))</f>
        <v/>
      </c>
      <c r="D8229">
        <f>IF(GL_Paste!$B8226="","",IFERROR(INDEX(DeptName,MATCH($C8229,DeptTag,0)),"UNALLOCATED"))</f>
        <v/>
      </c>
      <c r="E8229">
        <f>IF(GL_Paste!$B8226="","",IFERROR(INDEX(AcctCat,MATCH(GL_Paste!$B8226&amp;"",AcctCode,0)),"UNKNOWN"))</f>
        <v/>
      </c>
      <c r="F8229">
        <f>IF(GL_Paste!$B8226="","",IFERROR(INDEX(AcctSub,MATCH(GL_Paste!$B8226&amp;"",AcctCode,0)),"UNKNOWN"))</f>
        <v/>
      </c>
    </row>
    <row r="8230">
      <c r="A8230" s="40">
        <f>IF(GL_Paste!$B8227="","",N(GL_Paste!$H8227)-N(GL_Paste!$G8227))</f>
        <v/>
      </c>
      <c r="B8230" s="43">
        <f>IF(GL_Paste!$B8227="","",DATE(YEAR(GL_Paste!$E8227),MONTH(GL_Paste!$E8227),1))</f>
        <v/>
      </c>
      <c r="C8230">
        <f>IF(GL_Paste!$B8227="","",IF(TRIM(GL_Paste!$M8227)&lt;&gt;"",TRIM(GL_Paste!$M8227),IFERROR(MID(GL_Paste!$I8227,FIND("[",GL_Paste!$I8227)+1,FIND("]",GL_Paste!$I8227)-FIND("[",GL_Paste!$I8227)-1),"")))</f>
        <v/>
      </c>
      <c r="D8230">
        <f>IF(GL_Paste!$B8227="","",IFERROR(INDEX(DeptName,MATCH($C8230,DeptTag,0)),"UNALLOCATED"))</f>
        <v/>
      </c>
      <c r="E8230">
        <f>IF(GL_Paste!$B8227="","",IFERROR(INDEX(AcctCat,MATCH(GL_Paste!$B8227&amp;"",AcctCode,0)),"UNKNOWN"))</f>
        <v/>
      </c>
      <c r="F8230">
        <f>IF(GL_Paste!$B8227="","",IFERROR(INDEX(AcctSub,MATCH(GL_Paste!$B8227&amp;"",AcctCode,0)),"UNKNOWN"))</f>
        <v/>
      </c>
    </row>
    <row r="8231">
      <c r="A8231" s="40">
        <f>IF(GL_Paste!$B8228="","",N(GL_Paste!$H8228)-N(GL_Paste!$G8228))</f>
        <v/>
      </c>
      <c r="B8231" s="43">
        <f>IF(GL_Paste!$B8228="","",DATE(YEAR(GL_Paste!$E8228),MONTH(GL_Paste!$E8228),1))</f>
        <v/>
      </c>
      <c r="C8231">
        <f>IF(GL_Paste!$B8228="","",IF(TRIM(GL_Paste!$M8228)&lt;&gt;"",TRIM(GL_Paste!$M8228),IFERROR(MID(GL_Paste!$I8228,FIND("[",GL_Paste!$I8228)+1,FIND("]",GL_Paste!$I8228)-FIND("[",GL_Paste!$I8228)-1),"")))</f>
        <v/>
      </c>
      <c r="D8231">
        <f>IF(GL_Paste!$B8228="","",IFERROR(INDEX(DeptName,MATCH($C8231,DeptTag,0)),"UNALLOCATED"))</f>
        <v/>
      </c>
      <c r="E8231">
        <f>IF(GL_Paste!$B8228="","",IFERROR(INDEX(AcctCat,MATCH(GL_Paste!$B8228&amp;"",AcctCode,0)),"UNKNOWN"))</f>
        <v/>
      </c>
      <c r="F8231">
        <f>IF(GL_Paste!$B8228="","",IFERROR(INDEX(AcctSub,MATCH(GL_Paste!$B8228&amp;"",AcctCode,0)),"UNKNOWN"))</f>
        <v/>
      </c>
    </row>
    <row r="8232">
      <c r="A8232" s="40">
        <f>IF(GL_Paste!$B8229="","",N(GL_Paste!$H8229)-N(GL_Paste!$G8229))</f>
        <v/>
      </c>
      <c r="B8232" s="43">
        <f>IF(GL_Paste!$B8229="","",DATE(YEAR(GL_Paste!$E8229),MONTH(GL_Paste!$E8229),1))</f>
        <v/>
      </c>
      <c r="C8232">
        <f>IF(GL_Paste!$B8229="","",IF(TRIM(GL_Paste!$M8229)&lt;&gt;"",TRIM(GL_Paste!$M8229),IFERROR(MID(GL_Paste!$I8229,FIND("[",GL_Paste!$I8229)+1,FIND("]",GL_Paste!$I8229)-FIND("[",GL_Paste!$I8229)-1),"")))</f>
        <v/>
      </c>
      <c r="D8232">
        <f>IF(GL_Paste!$B8229="","",IFERROR(INDEX(DeptName,MATCH($C8232,DeptTag,0)),"UNALLOCATED"))</f>
        <v/>
      </c>
      <c r="E8232">
        <f>IF(GL_Paste!$B8229="","",IFERROR(INDEX(AcctCat,MATCH(GL_Paste!$B8229&amp;"",AcctCode,0)),"UNKNOWN"))</f>
        <v/>
      </c>
      <c r="F8232">
        <f>IF(GL_Paste!$B8229="","",IFERROR(INDEX(AcctSub,MATCH(GL_Paste!$B8229&amp;"",AcctCode,0)),"UNKNOWN"))</f>
        <v/>
      </c>
    </row>
    <row r="8233">
      <c r="A8233" s="40">
        <f>IF(GL_Paste!$B8230="","",N(GL_Paste!$H8230)-N(GL_Paste!$G8230))</f>
        <v/>
      </c>
      <c r="B8233" s="43">
        <f>IF(GL_Paste!$B8230="","",DATE(YEAR(GL_Paste!$E8230),MONTH(GL_Paste!$E8230),1))</f>
        <v/>
      </c>
      <c r="C8233">
        <f>IF(GL_Paste!$B8230="","",IF(TRIM(GL_Paste!$M8230)&lt;&gt;"",TRIM(GL_Paste!$M8230),IFERROR(MID(GL_Paste!$I8230,FIND("[",GL_Paste!$I8230)+1,FIND("]",GL_Paste!$I8230)-FIND("[",GL_Paste!$I8230)-1),"")))</f>
        <v/>
      </c>
      <c r="D8233">
        <f>IF(GL_Paste!$B8230="","",IFERROR(INDEX(DeptName,MATCH($C8233,DeptTag,0)),"UNALLOCATED"))</f>
        <v/>
      </c>
      <c r="E8233">
        <f>IF(GL_Paste!$B8230="","",IFERROR(INDEX(AcctCat,MATCH(GL_Paste!$B8230&amp;"",AcctCode,0)),"UNKNOWN"))</f>
        <v/>
      </c>
      <c r="F8233">
        <f>IF(GL_Paste!$B8230="","",IFERROR(INDEX(AcctSub,MATCH(GL_Paste!$B8230&amp;"",AcctCode,0)),"UNKNOWN"))</f>
        <v/>
      </c>
    </row>
    <row r="8234">
      <c r="A8234" s="40">
        <f>IF(GL_Paste!$B8231="","",N(GL_Paste!$H8231)-N(GL_Paste!$G8231))</f>
        <v/>
      </c>
      <c r="B8234" s="43">
        <f>IF(GL_Paste!$B8231="","",DATE(YEAR(GL_Paste!$E8231),MONTH(GL_Paste!$E8231),1))</f>
        <v/>
      </c>
      <c r="C8234">
        <f>IF(GL_Paste!$B8231="","",IF(TRIM(GL_Paste!$M8231)&lt;&gt;"",TRIM(GL_Paste!$M8231),IFERROR(MID(GL_Paste!$I8231,FIND("[",GL_Paste!$I8231)+1,FIND("]",GL_Paste!$I8231)-FIND("[",GL_Paste!$I8231)-1),"")))</f>
        <v/>
      </c>
      <c r="D8234">
        <f>IF(GL_Paste!$B8231="","",IFERROR(INDEX(DeptName,MATCH($C8234,DeptTag,0)),"UNALLOCATED"))</f>
        <v/>
      </c>
      <c r="E8234">
        <f>IF(GL_Paste!$B8231="","",IFERROR(INDEX(AcctCat,MATCH(GL_Paste!$B8231&amp;"",AcctCode,0)),"UNKNOWN"))</f>
        <v/>
      </c>
      <c r="F8234">
        <f>IF(GL_Paste!$B8231="","",IFERROR(INDEX(AcctSub,MATCH(GL_Paste!$B8231&amp;"",AcctCode,0)),"UNKNOWN"))</f>
        <v/>
      </c>
    </row>
    <row r="8235">
      <c r="A8235" s="40">
        <f>IF(GL_Paste!$B8232="","",N(GL_Paste!$H8232)-N(GL_Paste!$G8232))</f>
        <v/>
      </c>
      <c r="B8235" s="43">
        <f>IF(GL_Paste!$B8232="","",DATE(YEAR(GL_Paste!$E8232),MONTH(GL_Paste!$E8232),1))</f>
        <v/>
      </c>
      <c r="C8235">
        <f>IF(GL_Paste!$B8232="","",IF(TRIM(GL_Paste!$M8232)&lt;&gt;"",TRIM(GL_Paste!$M8232),IFERROR(MID(GL_Paste!$I8232,FIND("[",GL_Paste!$I8232)+1,FIND("]",GL_Paste!$I8232)-FIND("[",GL_Paste!$I8232)-1),"")))</f>
        <v/>
      </c>
      <c r="D8235">
        <f>IF(GL_Paste!$B8232="","",IFERROR(INDEX(DeptName,MATCH($C8235,DeptTag,0)),"UNALLOCATED"))</f>
        <v/>
      </c>
      <c r="E8235">
        <f>IF(GL_Paste!$B8232="","",IFERROR(INDEX(AcctCat,MATCH(GL_Paste!$B8232&amp;"",AcctCode,0)),"UNKNOWN"))</f>
        <v/>
      </c>
      <c r="F8235">
        <f>IF(GL_Paste!$B8232="","",IFERROR(INDEX(AcctSub,MATCH(GL_Paste!$B8232&amp;"",AcctCode,0)),"UNKNOWN"))</f>
        <v/>
      </c>
    </row>
    <row r="8236">
      <c r="A8236" s="40">
        <f>IF(GL_Paste!$B8233="","",N(GL_Paste!$H8233)-N(GL_Paste!$G8233))</f>
        <v/>
      </c>
      <c r="B8236" s="43">
        <f>IF(GL_Paste!$B8233="","",DATE(YEAR(GL_Paste!$E8233),MONTH(GL_Paste!$E8233),1))</f>
        <v/>
      </c>
      <c r="C8236">
        <f>IF(GL_Paste!$B8233="","",IF(TRIM(GL_Paste!$M8233)&lt;&gt;"",TRIM(GL_Paste!$M8233),IFERROR(MID(GL_Paste!$I8233,FIND("[",GL_Paste!$I8233)+1,FIND("]",GL_Paste!$I8233)-FIND("[",GL_Paste!$I8233)-1),"")))</f>
        <v/>
      </c>
      <c r="D8236">
        <f>IF(GL_Paste!$B8233="","",IFERROR(INDEX(DeptName,MATCH($C8236,DeptTag,0)),"UNALLOCATED"))</f>
        <v/>
      </c>
      <c r="E8236">
        <f>IF(GL_Paste!$B8233="","",IFERROR(INDEX(AcctCat,MATCH(GL_Paste!$B8233&amp;"",AcctCode,0)),"UNKNOWN"))</f>
        <v/>
      </c>
      <c r="F8236">
        <f>IF(GL_Paste!$B8233="","",IFERROR(INDEX(AcctSub,MATCH(GL_Paste!$B8233&amp;"",AcctCode,0)),"UNKNOWN"))</f>
        <v/>
      </c>
    </row>
    <row r="8237">
      <c r="A8237" s="40">
        <f>IF(GL_Paste!$B8234="","",N(GL_Paste!$H8234)-N(GL_Paste!$G8234))</f>
        <v/>
      </c>
      <c r="B8237" s="43">
        <f>IF(GL_Paste!$B8234="","",DATE(YEAR(GL_Paste!$E8234),MONTH(GL_Paste!$E8234),1))</f>
        <v/>
      </c>
      <c r="C8237">
        <f>IF(GL_Paste!$B8234="","",IF(TRIM(GL_Paste!$M8234)&lt;&gt;"",TRIM(GL_Paste!$M8234),IFERROR(MID(GL_Paste!$I8234,FIND("[",GL_Paste!$I8234)+1,FIND("]",GL_Paste!$I8234)-FIND("[",GL_Paste!$I8234)-1),"")))</f>
        <v/>
      </c>
      <c r="D8237">
        <f>IF(GL_Paste!$B8234="","",IFERROR(INDEX(DeptName,MATCH($C8237,DeptTag,0)),"UNALLOCATED"))</f>
        <v/>
      </c>
      <c r="E8237">
        <f>IF(GL_Paste!$B8234="","",IFERROR(INDEX(AcctCat,MATCH(GL_Paste!$B8234&amp;"",AcctCode,0)),"UNKNOWN"))</f>
        <v/>
      </c>
      <c r="F8237">
        <f>IF(GL_Paste!$B8234="","",IFERROR(INDEX(AcctSub,MATCH(GL_Paste!$B8234&amp;"",AcctCode,0)),"UNKNOWN"))</f>
        <v/>
      </c>
    </row>
    <row r="8238">
      <c r="A8238" s="40">
        <f>IF(GL_Paste!$B8235="","",N(GL_Paste!$H8235)-N(GL_Paste!$G8235))</f>
        <v/>
      </c>
      <c r="B8238" s="43">
        <f>IF(GL_Paste!$B8235="","",DATE(YEAR(GL_Paste!$E8235),MONTH(GL_Paste!$E8235),1))</f>
        <v/>
      </c>
      <c r="C8238">
        <f>IF(GL_Paste!$B8235="","",IF(TRIM(GL_Paste!$M8235)&lt;&gt;"",TRIM(GL_Paste!$M8235),IFERROR(MID(GL_Paste!$I8235,FIND("[",GL_Paste!$I8235)+1,FIND("]",GL_Paste!$I8235)-FIND("[",GL_Paste!$I8235)-1),"")))</f>
        <v/>
      </c>
      <c r="D8238">
        <f>IF(GL_Paste!$B8235="","",IFERROR(INDEX(DeptName,MATCH($C8238,DeptTag,0)),"UNALLOCATED"))</f>
        <v/>
      </c>
      <c r="E8238">
        <f>IF(GL_Paste!$B8235="","",IFERROR(INDEX(AcctCat,MATCH(GL_Paste!$B8235&amp;"",AcctCode,0)),"UNKNOWN"))</f>
        <v/>
      </c>
      <c r="F8238">
        <f>IF(GL_Paste!$B8235="","",IFERROR(INDEX(AcctSub,MATCH(GL_Paste!$B8235&amp;"",AcctCode,0)),"UNKNOWN"))</f>
        <v/>
      </c>
    </row>
    <row r="8239">
      <c r="A8239" s="40">
        <f>IF(GL_Paste!$B8236="","",N(GL_Paste!$H8236)-N(GL_Paste!$G8236))</f>
        <v/>
      </c>
      <c r="B8239" s="43">
        <f>IF(GL_Paste!$B8236="","",DATE(YEAR(GL_Paste!$E8236),MONTH(GL_Paste!$E8236),1))</f>
        <v/>
      </c>
      <c r="C8239">
        <f>IF(GL_Paste!$B8236="","",IF(TRIM(GL_Paste!$M8236)&lt;&gt;"",TRIM(GL_Paste!$M8236),IFERROR(MID(GL_Paste!$I8236,FIND("[",GL_Paste!$I8236)+1,FIND("]",GL_Paste!$I8236)-FIND("[",GL_Paste!$I8236)-1),"")))</f>
        <v/>
      </c>
      <c r="D8239">
        <f>IF(GL_Paste!$B8236="","",IFERROR(INDEX(DeptName,MATCH($C8239,DeptTag,0)),"UNALLOCATED"))</f>
        <v/>
      </c>
      <c r="E8239">
        <f>IF(GL_Paste!$B8236="","",IFERROR(INDEX(AcctCat,MATCH(GL_Paste!$B8236&amp;"",AcctCode,0)),"UNKNOWN"))</f>
        <v/>
      </c>
      <c r="F8239">
        <f>IF(GL_Paste!$B8236="","",IFERROR(INDEX(AcctSub,MATCH(GL_Paste!$B8236&amp;"",AcctCode,0)),"UNKNOWN"))</f>
        <v/>
      </c>
    </row>
    <row r="8240">
      <c r="A8240" s="40">
        <f>IF(GL_Paste!$B8237="","",N(GL_Paste!$H8237)-N(GL_Paste!$G8237))</f>
        <v/>
      </c>
      <c r="B8240" s="43">
        <f>IF(GL_Paste!$B8237="","",DATE(YEAR(GL_Paste!$E8237),MONTH(GL_Paste!$E8237),1))</f>
        <v/>
      </c>
      <c r="C8240">
        <f>IF(GL_Paste!$B8237="","",IF(TRIM(GL_Paste!$M8237)&lt;&gt;"",TRIM(GL_Paste!$M8237),IFERROR(MID(GL_Paste!$I8237,FIND("[",GL_Paste!$I8237)+1,FIND("]",GL_Paste!$I8237)-FIND("[",GL_Paste!$I8237)-1),"")))</f>
        <v/>
      </c>
      <c r="D8240">
        <f>IF(GL_Paste!$B8237="","",IFERROR(INDEX(DeptName,MATCH($C8240,DeptTag,0)),"UNALLOCATED"))</f>
        <v/>
      </c>
      <c r="E8240">
        <f>IF(GL_Paste!$B8237="","",IFERROR(INDEX(AcctCat,MATCH(GL_Paste!$B8237&amp;"",AcctCode,0)),"UNKNOWN"))</f>
        <v/>
      </c>
      <c r="F8240">
        <f>IF(GL_Paste!$B8237="","",IFERROR(INDEX(AcctSub,MATCH(GL_Paste!$B8237&amp;"",AcctCode,0)),"UNKNOWN"))</f>
        <v/>
      </c>
    </row>
    <row r="8241">
      <c r="A8241" s="40">
        <f>IF(GL_Paste!$B8238="","",N(GL_Paste!$H8238)-N(GL_Paste!$G8238))</f>
        <v/>
      </c>
      <c r="B8241" s="43">
        <f>IF(GL_Paste!$B8238="","",DATE(YEAR(GL_Paste!$E8238),MONTH(GL_Paste!$E8238),1))</f>
        <v/>
      </c>
      <c r="C8241">
        <f>IF(GL_Paste!$B8238="","",IF(TRIM(GL_Paste!$M8238)&lt;&gt;"",TRIM(GL_Paste!$M8238),IFERROR(MID(GL_Paste!$I8238,FIND("[",GL_Paste!$I8238)+1,FIND("]",GL_Paste!$I8238)-FIND("[",GL_Paste!$I8238)-1),"")))</f>
        <v/>
      </c>
      <c r="D8241">
        <f>IF(GL_Paste!$B8238="","",IFERROR(INDEX(DeptName,MATCH($C8241,DeptTag,0)),"UNALLOCATED"))</f>
        <v/>
      </c>
      <c r="E8241">
        <f>IF(GL_Paste!$B8238="","",IFERROR(INDEX(AcctCat,MATCH(GL_Paste!$B8238&amp;"",AcctCode,0)),"UNKNOWN"))</f>
        <v/>
      </c>
      <c r="F8241">
        <f>IF(GL_Paste!$B8238="","",IFERROR(INDEX(AcctSub,MATCH(GL_Paste!$B8238&amp;"",AcctCode,0)),"UNKNOWN"))</f>
        <v/>
      </c>
    </row>
    <row r="8242">
      <c r="A8242" s="40">
        <f>IF(GL_Paste!$B8239="","",N(GL_Paste!$H8239)-N(GL_Paste!$G8239))</f>
        <v/>
      </c>
      <c r="B8242" s="43">
        <f>IF(GL_Paste!$B8239="","",DATE(YEAR(GL_Paste!$E8239),MONTH(GL_Paste!$E8239),1))</f>
        <v/>
      </c>
      <c r="C8242">
        <f>IF(GL_Paste!$B8239="","",IF(TRIM(GL_Paste!$M8239)&lt;&gt;"",TRIM(GL_Paste!$M8239),IFERROR(MID(GL_Paste!$I8239,FIND("[",GL_Paste!$I8239)+1,FIND("]",GL_Paste!$I8239)-FIND("[",GL_Paste!$I8239)-1),"")))</f>
        <v/>
      </c>
      <c r="D8242">
        <f>IF(GL_Paste!$B8239="","",IFERROR(INDEX(DeptName,MATCH($C8242,DeptTag,0)),"UNALLOCATED"))</f>
        <v/>
      </c>
      <c r="E8242">
        <f>IF(GL_Paste!$B8239="","",IFERROR(INDEX(AcctCat,MATCH(GL_Paste!$B8239&amp;"",AcctCode,0)),"UNKNOWN"))</f>
        <v/>
      </c>
      <c r="F8242">
        <f>IF(GL_Paste!$B8239="","",IFERROR(INDEX(AcctSub,MATCH(GL_Paste!$B8239&amp;"",AcctCode,0)),"UNKNOWN"))</f>
        <v/>
      </c>
    </row>
    <row r="8243">
      <c r="A8243" s="40">
        <f>IF(GL_Paste!$B8240="","",N(GL_Paste!$H8240)-N(GL_Paste!$G8240))</f>
        <v/>
      </c>
      <c r="B8243" s="43">
        <f>IF(GL_Paste!$B8240="","",DATE(YEAR(GL_Paste!$E8240),MONTH(GL_Paste!$E8240),1))</f>
        <v/>
      </c>
      <c r="C8243">
        <f>IF(GL_Paste!$B8240="","",IF(TRIM(GL_Paste!$M8240)&lt;&gt;"",TRIM(GL_Paste!$M8240),IFERROR(MID(GL_Paste!$I8240,FIND("[",GL_Paste!$I8240)+1,FIND("]",GL_Paste!$I8240)-FIND("[",GL_Paste!$I8240)-1),"")))</f>
        <v/>
      </c>
      <c r="D8243">
        <f>IF(GL_Paste!$B8240="","",IFERROR(INDEX(DeptName,MATCH($C8243,DeptTag,0)),"UNALLOCATED"))</f>
        <v/>
      </c>
      <c r="E8243">
        <f>IF(GL_Paste!$B8240="","",IFERROR(INDEX(AcctCat,MATCH(GL_Paste!$B8240&amp;"",AcctCode,0)),"UNKNOWN"))</f>
        <v/>
      </c>
      <c r="F8243">
        <f>IF(GL_Paste!$B8240="","",IFERROR(INDEX(AcctSub,MATCH(GL_Paste!$B8240&amp;"",AcctCode,0)),"UNKNOWN"))</f>
        <v/>
      </c>
    </row>
    <row r="8244">
      <c r="A8244" s="40">
        <f>IF(GL_Paste!$B8241="","",N(GL_Paste!$H8241)-N(GL_Paste!$G8241))</f>
        <v/>
      </c>
      <c r="B8244" s="43">
        <f>IF(GL_Paste!$B8241="","",DATE(YEAR(GL_Paste!$E8241),MONTH(GL_Paste!$E8241),1))</f>
        <v/>
      </c>
      <c r="C8244">
        <f>IF(GL_Paste!$B8241="","",IF(TRIM(GL_Paste!$M8241)&lt;&gt;"",TRIM(GL_Paste!$M8241),IFERROR(MID(GL_Paste!$I8241,FIND("[",GL_Paste!$I8241)+1,FIND("]",GL_Paste!$I8241)-FIND("[",GL_Paste!$I8241)-1),"")))</f>
        <v/>
      </c>
      <c r="D8244">
        <f>IF(GL_Paste!$B8241="","",IFERROR(INDEX(DeptName,MATCH($C8244,DeptTag,0)),"UNALLOCATED"))</f>
        <v/>
      </c>
      <c r="E8244">
        <f>IF(GL_Paste!$B8241="","",IFERROR(INDEX(AcctCat,MATCH(GL_Paste!$B8241&amp;"",AcctCode,0)),"UNKNOWN"))</f>
        <v/>
      </c>
      <c r="F8244">
        <f>IF(GL_Paste!$B8241="","",IFERROR(INDEX(AcctSub,MATCH(GL_Paste!$B8241&amp;"",AcctCode,0)),"UNKNOWN"))</f>
        <v/>
      </c>
    </row>
    <row r="8245">
      <c r="A8245" s="40">
        <f>IF(GL_Paste!$B8242="","",N(GL_Paste!$H8242)-N(GL_Paste!$G8242))</f>
        <v/>
      </c>
      <c r="B8245" s="43">
        <f>IF(GL_Paste!$B8242="","",DATE(YEAR(GL_Paste!$E8242),MONTH(GL_Paste!$E8242),1))</f>
        <v/>
      </c>
      <c r="C8245">
        <f>IF(GL_Paste!$B8242="","",IF(TRIM(GL_Paste!$M8242)&lt;&gt;"",TRIM(GL_Paste!$M8242),IFERROR(MID(GL_Paste!$I8242,FIND("[",GL_Paste!$I8242)+1,FIND("]",GL_Paste!$I8242)-FIND("[",GL_Paste!$I8242)-1),"")))</f>
        <v/>
      </c>
      <c r="D8245">
        <f>IF(GL_Paste!$B8242="","",IFERROR(INDEX(DeptName,MATCH($C8245,DeptTag,0)),"UNALLOCATED"))</f>
        <v/>
      </c>
      <c r="E8245">
        <f>IF(GL_Paste!$B8242="","",IFERROR(INDEX(AcctCat,MATCH(GL_Paste!$B8242&amp;"",AcctCode,0)),"UNKNOWN"))</f>
        <v/>
      </c>
      <c r="F8245">
        <f>IF(GL_Paste!$B8242="","",IFERROR(INDEX(AcctSub,MATCH(GL_Paste!$B8242&amp;"",AcctCode,0)),"UNKNOWN"))</f>
        <v/>
      </c>
    </row>
    <row r="8246">
      <c r="A8246" s="40">
        <f>IF(GL_Paste!$B8243="","",N(GL_Paste!$H8243)-N(GL_Paste!$G8243))</f>
        <v/>
      </c>
      <c r="B8246" s="43">
        <f>IF(GL_Paste!$B8243="","",DATE(YEAR(GL_Paste!$E8243),MONTH(GL_Paste!$E8243),1))</f>
        <v/>
      </c>
      <c r="C8246">
        <f>IF(GL_Paste!$B8243="","",IF(TRIM(GL_Paste!$M8243)&lt;&gt;"",TRIM(GL_Paste!$M8243),IFERROR(MID(GL_Paste!$I8243,FIND("[",GL_Paste!$I8243)+1,FIND("]",GL_Paste!$I8243)-FIND("[",GL_Paste!$I8243)-1),"")))</f>
        <v/>
      </c>
      <c r="D8246">
        <f>IF(GL_Paste!$B8243="","",IFERROR(INDEX(DeptName,MATCH($C8246,DeptTag,0)),"UNALLOCATED"))</f>
        <v/>
      </c>
      <c r="E8246">
        <f>IF(GL_Paste!$B8243="","",IFERROR(INDEX(AcctCat,MATCH(GL_Paste!$B8243&amp;"",AcctCode,0)),"UNKNOWN"))</f>
        <v/>
      </c>
      <c r="F8246">
        <f>IF(GL_Paste!$B8243="","",IFERROR(INDEX(AcctSub,MATCH(GL_Paste!$B8243&amp;"",AcctCode,0)),"UNKNOWN"))</f>
        <v/>
      </c>
    </row>
    <row r="8247">
      <c r="A8247" s="40">
        <f>IF(GL_Paste!$B8244="","",N(GL_Paste!$H8244)-N(GL_Paste!$G8244))</f>
        <v/>
      </c>
      <c r="B8247" s="43">
        <f>IF(GL_Paste!$B8244="","",DATE(YEAR(GL_Paste!$E8244),MONTH(GL_Paste!$E8244),1))</f>
        <v/>
      </c>
      <c r="C8247">
        <f>IF(GL_Paste!$B8244="","",IF(TRIM(GL_Paste!$M8244)&lt;&gt;"",TRIM(GL_Paste!$M8244),IFERROR(MID(GL_Paste!$I8244,FIND("[",GL_Paste!$I8244)+1,FIND("]",GL_Paste!$I8244)-FIND("[",GL_Paste!$I8244)-1),"")))</f>
        <v/>
      </c>
      <c r="D8247">
        <f>IF(GL_Paste!$B8244="","",IFERROR(INDEX(DeptName,MATCH($C8247,DeptTag,0)),"UNALLOCATED"))</f>
        <v/>
      </c>
      <c r="E8247">
        <f>IF(GL_Paste!$B8244="","",IFERROR(INDEX(AcctCat,MATCH(GL_Paste!$B8244&amp;"",AcctCode,0)),"UNKNOWN"))</f>
        <v/>
      </c>
      <c r="F8247">
        <f>IF(GL_Paste!$B8244="","",IFERROR(INDEX(AcctSub,MATCH(GL_Paste!$B8244&amp;"",AcctCode,0)),"UNKNOWN"))</f>
        <v/>
      </c>
    </row>
    <row r="8248">
      <c r="A8248" s="40">
        <f>IF(GL_Paste!$B8245="","",N(GL_Paste!$H8245)-N(GL_Paste!$G8245))</f>
        <v/>
      </c>
      <c r="B8248" s="43">
        <f>IF(GL_Paste!$B8245="","",DATE(YEAR(GL_Paste!$E8245),MONTH(GL_Paste!$E8245),1))</f>
        <v/>
      </c>
      <c r="C8248">
        <f>IF(GL_Paste!$B8245="","",IF(TRIM(GL_Paste!$M8245)&lt;&gt;"",TRIM(GL_Paste!$M8245),IFERROR(MID(GL_Paste!$I8245,FIND("[",GL_Paste!$I8245)+1,FIND("]",GL_Paste!$I8245)-FIND("[",GL_Paste!$I8245)-1),"")))</f>
        <v/>
      </c>
      <c r="D8248">
        <f>IF(GL_Paste!$B8245="","",IFERROR(INDEX(DeptName,MATCH($C8248,DeptTag,0)),"UNALLOCATED"))</f>
        <v/>
      </c>
      <c r="E8248">
        <f>IF(GL_Paste!$B8245="","",IFERROR(INDEX(AcctCat,MATCH(GL_Paste!$B8245&amp;"",AcctCode,0)),"UNKNOWN"))</f>
        <v/>
      </c>
      <c r="F8248">
        <f>IF(GL_Paste!$B8245="","",IFERROR(INDEX(AcctSub,MATCH(GL_Paste!$B8245&amp;"",AcctCode,0)),"UNKNOWN"))</f>
        <v/>
      </c>
    </row>
    <row r="8249">
      <c r="A8249" s="40">
        <f>IF(GL_Paste!$B8246="","",N(GL_Paste!$H8246)-N(GL_Paste!$G8246))</f>
        <v/>
      </c>
      <c r="B8249" s="43">
        <f>IF(GL_Paste!$B8246="","",DATE(YEAR(GL_Paste!$E8246),MONTH(GL_Paste!$E8246),1))</f>
        <v/>
      </c>
      <c r="C8249">
        <f>IF(GL_Paste!$B8246="","",IF(TRIM(GL_Paste!$M8246)&lt;&gt;"",TRIM(GL_Paste!$M8246),IFERROR(MID(GL_Paste!$I8246,FIND("[",GL_Paste!$I8246)+1,FIND("]",GL_Paste!$I8246)-FIND("[",GL_Paste!$I8246)-1),"")))</f>
        <v/>
      </c>
      <c r="D8249">
        <f>IF(GL_Paste!$B8246="","",IFERROR(INDEX(DeptName,MATCH($C8249,DeptTag,0)),"UNALLOCATED"))</f>
        <v/>
      </c>
      <c r="E8249">
        <f>IF(GL_Paste!$B8246="","",IFERROR(INDEX(AcctCat,MATCH(GL_Paste!$B8246&amp;"",AcctCode,0)),"UNKNOWN"))</f>
        <v/>
      </c>
      <c r="F8249">
        <f>IF(GL_Paste!$B8246="","",IFERROR(INDEX(AcctSub,MATCH(GL_Paste!$B8246&amp;"",AcctCode,0)),"UNKNOWN"))</f>
        <v/>
      </c>
    </row>
    <row r="8250">
      <c r="A8250" s="40">
        <f>IF(GL_Paste!$B8247="","",N(GL_Paste!$H8247)-N(GL_Paste!$G8247))</f>
        <v/>
      </c>
      <c r="B8250" s="43">
        <f>IF(GL_Paste!$B8247="","",DATE(YEAR(GL_Paste!$E8247),MONTH(GL_Paste!$E8247),1))</f>
        <v/>
      </c>
      <c r="C8250">
        <f>IF(GL_Paste!$B8247="","",IF(TRIM(GL_Paste!$M8247)&lt;&gt;"",TRIM(GL_Paste!$M8247),IFERROR(MID(GL_Paste!$I8247,FIND("[",GL_Paste!$I8247)+1,FIND("]",GL_Paste!$I8247)-FIND("[",GL_Paste!$I8247)-1),"")))</f>
        <v/>
      </c>
      <c r="D8250">
        <f>IF(GL_Paste!$B8247="","",IFERROR(INDEX(DeptName,MATCH($C8250,DeptTag,0)),"UNALLOCATED"))</f>
        <v/>
      </c>
      <c r="E8250">
        <f>IF(GL_Paste!$B8247="","",IFERROR(INDEX(AcctCat,MATCH(GL_Paste!$B8247&amp;"",AcctCode,0)),"UNKNOWN"))</f>
        <v/>
      </c>
      <c r="F8250">
        <f>IF(GL_Paste!$B8247="","",IFERROR(INDEX(AcctSub,MATCH(GL_Paste!$B8247&amp;"",AcctCode,0)),"UNKNOWN"))</f>
        <v/>
      </c>
    </row>
    <row r="8251">
      <c r="A8251" s="40">
        <f>IF(GL_Paste!$B8248="","",N(GL_Paste!$H8248)-N(GL_Paste!$G8248))</f>
        <v/>
      </c>
      <c r="B8251" s="43">
        <f>IF(GL_Paste!$B8248="","",DATE(YEAR(GL_Paste!$E8248),MONTH(GL_Paste!$E8248),1))</f>
        <v/>
      </c>
      <c r="C8251">
        <f>IF(GL_Paste!$B8248="","",IF(TRIM(GL_Paste!$M8248)&lt;&gt;"",TRIM(GL_Paste!$M8248),IFERROR(MID(GL_Paste!$I8248,FIND("[",GL_Paste!$I8248)+1,FIND("]",GL_Paste!$I8248)-FIND("[",GL_Paste!$I8248)-1),"")))</f>
        <v/>
      </c>
      <c r="D8251">
        <f>IF(GL_Paste!$B8248="","",IFERROR(INDEX(DeptName,MATCH($C8251,DeptTag,0)),"UNALLOCATED"))</f>
        <v/>
      </c>
      <c r="E8251">
        <f>IF(GL_Paste!$B8248="","",IFERROR(INDEX(AcctCat,MATCH(GL_Paste!$B8248&amp;"",AcctCode,0)),"UNKNOWN"))</f>
        <v/>
      </c>
      <c r="F8251">
        <f>IF(GL_Paste!$B8248="","",IFERROR(INDEX(AcctSub,MATCH(GL_Paste!$B8248&amp;"",AcctCode,0)),"UNKNOWN"))</f>
        <v/>
      </c>
    </row>
    <row r="8252">
      <c r="A8252" s="40">
        <f>IF(GL_Paste!$B8249="","",N(GL_Paste!$H8249)-N(GL_Paste!$G8249))</f>
        <v/>
      </c>
      <c r="B8252" s="43">
        <f>IF(GL_Paste!$B8249="","",DATE(YEAR(GL_Paste!$E8249),MONTH(GL_Paste!$E8249),1))</f>
        <v/>
      </c>
      <c r="C8252">
        <f>IF(GL_Paste!$B8249="","",IF(TRIM(GL_Paste!$M8249)&lt;&gt;"",TRIM(GL_Paste!$M8249),IFERROR(MID(GL_Paste!$I8249,FIND("[",GL_Paste!$I8249)+1,FIND("]",GL_Paste!$I8249)-FIND("[",GL_Paste!$I8249)-1),"")))</f>
        <v/>
      </c>
      <c r="D8252">
        <f>IF(GL_Paste!$B8249="","",IFERROR(INDEX(DeptName,MATCH($C8252,DeptTag,0)),"UNALLOCATED"))</f>
        <v/>
      </c>
      <c r="E8252">
        <f>IF(GL_Paste!$B8249="","",IFERROR(INDEX(AcctCat,MATCH(GL_Paste!$B8249&amp;"",AcctCode,0)),"UNKNOWN"))</f>
        <v/>
      </c>
      <c r="F8252">
        <f>IF(GL_Paste!$B8249="","",IFERROR(INDEX(AcctSub,MATCH(GL_Paste!$B8249&amp;"",AcctCode,0)),"UNKNOWN"))</f>
        <v/>
      </c>
    </row>
    <row r="8253">
      <c r="A8253" s="40">
        <f>IF(GL_Paste!$B8250="","",N(GL_Paste!$H8250)-N(GL_Paste!$G8250))</f>
        <v/>
      </c>
      <c r="B8253" s="43">
        <f>IF(GL_Paste!$B8250="","",DATE(YEAR(GL_Paste!$E8250),MONTH(GL_Paste!$E8250),1))</f>
        <v/>
      </c>
      <c r="C8253">
        <f>IF(GL_Paste!$B8250="","",IF(TRIM(GL_Paste!$M8250)&lt;&gt;"",TRIM(GL_Paste!$M8250),IFERROR(MID(GL_Paste!$I8250,FIND("[",GL_Paste!$I8250)+1,FIND("]",GL_Paste!$I8250)-FIND("[",GL_Paste!$I8250)-1),"")))</f>
        <v/>
      </c>
      <c r="D8253">
        <f>IF(GL_Paste!$B8250="","",IFERROR(INDEX(DeptName,MATCH($C8253,DeptTag,0)),"UNALLOCATED"))</f>
        <v/>
      </c>
      <c r="E8253">
        <f>IF(GL_Paste!$B8250="","",IFERROR(INDEX(AcctCat,MATCH(GL_Paste!$B8250&amp;"",AcctCode,0)),"UNKNOWN"))</f>
        <v/>
      </c>
      <c r="F8253">
        <f>IF(GL_Paste!$B8250="","",IFERROR(INDEX(AcctSub,MATCH(GL_Paste!$B8250&amp;"",AcctCode,0)),"UNKNOWN"))</f>
        <v/>
      </c>
    </row>
    <row r="8254">
      <c r="A8254" s="40">
        <f>IF(GL_Paste!$B8251="","",N(GL_Paste!$H8251)-N(GL_Paste!$G8251))</f>
        <v/>
      </c>
      <c r="B8254" s="43">
        <f>IF(GL_Paste!$B8251="","",DATE(YEAR(GL_Paste!$E8251),MONTH(GL_Paste!$E8251),1))</f>
        <v/>
      </c>
      <c r="C8254">
        <f>IF(GL_Paste!$B8251="","",IF(TRIM(GL_Paste!$M8251)&lt;&gt;"",TRIM(GL_Paste!$M8251),IFERROR(MID(GL_Paste!$I8251,FIND("[",GL_Paste!$I8251)+1,FIND("]",GL_Paste!$I8251)-FIND("[",GL_Paste!$I8251)-1),"")))</f>
        <v/>
      </c>
      <c r="D8254">
        <f>IF(GL_Paste!$B8251="","",IFERROR(INDEX(DeptName,MATCH($C8254,DeptTag,0)),"UNALLOCATED"))</f>
        <v/>
      </c>
      <c r="E8254">
        <f>IF(GL_Paste!$B8251="","",IFERROR(INDEX(AcctCat,MATCH(GL_Paste!$B8251&amp;"",AcctCode,0)),"UNKNOWN"))</f>
        <v/>
      </c>
      <c r="F8254">
        <f>IF(GL_Paste!$B8251="","",IFERROR(INDEX(AcctSub,MATCH(GL_Paste!$B8251&amp;"",AcctCode,0)),"UNKNOWN"))</f>
        <v/>
      </c>
    </row>
    <row r="8255">
      <c r="A8255" s="40">
        <f>IF(GL_Paste!$B8252="","",N(GL_Paste!$H8252)-N(GL_Paste!$G8252))</f>
        <v/>
      </c>
      <c r="B8255" s="43">
        <f>IF(GL_Paste!$B8252="","",DATE(YEAR(GL_Paste!$E8252),MONTH(GL_Paste!$E8252),1))</f>
        <v/>
      </c>
      <c r="C8255">
        <f>IF(GL_Paste!$B8252="","",IF(TRIM(GL_Paste!$M8252)&lt;&gt;"",TRIM(GL_Paste!$M8252),IFERROR(MID(GL_Paste!$I8252,FIND("[",GL_Paste!$I8252)+1,FIND("]",GL_Paste!$I8252)-FIND("[",GL_Paste!$I8252)-1),"")))</f>
        <v/>
      </c>
      <c r="D8255">
        <f>IF(GL_Paste!$B8252="","",IFERROR(INDEX(DeptName,MATCH($C8255,DeptTag,0)),"UNALLOCATED"))</f>
        <v/>
      </c>
      <c r="E8255">
        <f>IF(GL_Paste!$B8252="","",IFERROR(INDEX(AcctCat,MATCH(GL_Paste!$B8252&amp;"",AcctCode,0)),"UNKNOWN"))</f>
        <v/>
      </c>
      <c r="F8255">
        <f>IF(GL_Paste!$B8252="","",IFERROR(INDEX(AcctSub,MATCH(GL_Paste!$B8252&amp;"",AcctCode,0)),"UNKNOWN"))</f>
        <v/>
      </c>
    </row>
    <row r="8256">
      <c r="A8256" s="40">
        <f>IF(GL_Paste!$B8253="","",N(GL_Paste!$H8253)-N(GL_Paste!$G8253))</f>
        <v/>
      </c>
      <c r="B8256" s="43">
        <f>IF(GL_Paste!$B8253="","",DATE(YEAR(GL_Paste!$E8253),MONTH(GL_Paste!$E8253),1))</f>
        <v/>
      </c>
      <c r="C8256">
        <f>IF(GL_Paste!$B8253="","",IF(TRIM(GL_Paste!$M8253)&lt;&gt;"",TRIM(GL_Paste!$M8253),IFERROR(MID(GL_Paste!$I8253,FIND("[",GL_Paste!$I8253)+1,FIND("]",GL_Paste!$I8253)-FIND("[",GL_Paste!$I8253)-1),"")))</f>
        <v/>
      </c>
      <c r="D8256">
        <f>IF(GL_Paste!$B8253="","",IFERROR(INDEX(DeptName,MATCH($C8256,DeptTag,0)),"UNALLOCATED"))</f>
        <v/>
      </c>
      <c r="E8256">
        <f>IF(GL_Paste!$B8253="","",IFERROR(INDEX(AcctCat,MATCH(GL_Paste!$B8253&amp;"",AcctCode,0)),"UNKNOWN"))</f>
        <v/>
      </c>
      <c r="F8256">
        <f>IF(GL_Paste!$B8253="","",IFERROR(INDEX(AcctSub,MATCH(GL_Paste!$B8253&amp;"",AcctCode,0)),"UNKNOWN"))</f>
        <v/>
      </c>
    </row>
    <row r="8257">
      <c r="A8257" s="40">
        <f>IF(GL_Paste!$B8254="","",N(GL_Paste!$H8254)-N(GL_Paste!$G8254))</f>
        <v/>
      </c>
      <c r="B8257" s="43">
        <f>IF(GL_Paste!$B8254="","",DATE(YEAR(GL_Paste!$E8254),MONTH(GL_Paste!$E8254),1))</f>
        <v/>
      </c>
      <c r="C8257">
        <f>IF(GL_Paste!$B8254="","",IF(TRIM(GL_Paste!$M8254)&lt;&gt;"",TRIM(GL_Paste!$M8254),IFERROR(MID(GL_Paste!$I8254,FIND("[",GL_Paste!$I8254)+1,FIND("]",GL_Paste!$I8254)-FIND("[",GL_Paste!$I8254)-1),"")))</f>
        <v/>
      </c>
      <c r="D8257">
        <f>IF(GL_Paste!$B8254="","",IFERROR(INDEX(DeptName,MATCH($C8257,DeptTag,0)),"UNALLOCATED"))</f>
        <v/>
      </c>
      <c r="E8257">
        <f>IF(GL_Paste!$B8254="","",IFERROR(INDEX(AcctCat,MATCH(GL_Paste!$B8254&amp;"",AcctCode,0)),"UNKNOWN"))</f>
        <v/>
      </c>
      <c r="F8257">
        <f>IF(GL_Paste!$B8254="","",IFERROR(INDEX(AcctSub,MATCH(GL_Paste!$B8254&amp;"",AcctCode,0)),"UNKNOWN"))</f>
        <v/>
      </c>
    </row>
    <row r="8258">
      <c r="A8258" s="40">
        <f>IF(GL_Paste!$B8255="","",N(GL_Paste!$H8255)-N(GL_Paste!$G8255))</f>
        <v/>
      </c>
      <c r="B8258" s="43">
        <f>IF(GL_Paste!$B8255="","",DATE(YEAR(GL_Paste!$E8255),MONTH(GL_Paste!$E8255),1))</f>
        <v/>
      </c>
      <c r="C8258">
        <f>IF(GL_Paste!$B8255="","",IF(TRIM(GL_Paste!$M8255)&lt;&gt;"",TRIM(GL_Paste!$M8255),IFERROR(MID(GL_Paste!$I8255,FIND("[",GL_Paste!$I8255)+1,FIND("]",GL_Paste!$I8255)-FIND("[",GL_Paste!$I8255)-1),"")))</f>
        <v/>
      </c>
      <c r="D8258">
        <f>IF(GL_Paste!$B8255="","",IFERROR(INDEX(DeptName,MATCH($C8258,DeptTag,0)),"UNALLOCATED"))</f>
        <v/>
      </c>
      <c r="E8258">
        <f>IF(GL_Paste!$B8255="","",IFERROR(INDEX(AcctCat,MATCH(GL_Paste!$B8255&amp;"",AcctCode,0)),"UNKNOWN"))</f>
        <v/>
      </c>
      <c r="F8258">
        <f>IF(GL_Paste!$B8255="","",IFERROR(INDEX(AcctSub,MATCH(GL_Paste!$B8255&amp;"",AcctCode,0)),"UNKNOWN"))</f>
        <v/>
      </c>
    </row>
    <row r="8259">
      <c r="A8259" s="40">
        <f>IF(GL_Paste!$B8256="","",N(GL_Paste!$H8256)-N(GL_Paste!$G8256))</f>
        <v/>
      </c>
      <c r="B8259" s="43">
        <f>IF(GL_Paste!$B8256="","",DATE(YEAR(GL_Paste!$E8256),MONTH(GL_Paste!$E8256),1))</f>
        <v/>
      </c>
      <c r="C8259">
        <f>IF(GL_Paste!$B8256="","",IF(TRIM(GL_Paste!$M8256)&lt;&gt;"",TRIM(GL_Paste!$M8256),IFERROR(MID(GL_Paste!$I8256,FIND("[",GL_Paste!$I8256)+1,FIND("]",GL_Paste!$I8256)-FIND("[",GL_Paste!$I8256)-1),"")))</f>
        <v/>
      </c>
      <c r="D8259">
        <f>IF(GL_Paste!$B8256="","",IFERROR(INDEX(DeptName,MATCH($C8259,DeptTag,0)),"UNALLOCATED"))</f>
        <v/>
      </c>
      <c r="E8259">
        <f>IF(GL_Paste!$B8256="","",IFERROR(INDEX(AcctCat,MATCH(GL_Paste!$B8256&amp;"",AcctCode,0)),"UNKNOWN"))</f>
        <v/>
      </c>
      <c r="F8259">
        <f>IF(GL_Paste!$B8256="","",IFERROR(INDEX(AcctSub,MATCH(GL_Paste!$B8256&amp;"",AcctCode,0)),"UNKNOWN"))</f>
        <v/>
      </c>
    </row>
    <row r="8260">
      <c r="A8260" s="40">
        <f>IF(GL_Paste!$B8257="","",N(GL_Paste!$H8257)-N(GL_Paste!$G8257))</f>
        <v/>
      </c>
      <c r="B8260" s="43">
        <f>IF(GL_Paste!$B8257="","",DATE(YEAR(GL_Paste!$E8257),MONTH(GL_Paste!$E8257),1))</f>
        <v/>
      </c>
      <c r="C8260">
        <f>IF(GL_Paste!$B8257="","",IF(TRIM(GL_Paste!$M8257)&lt;&gt;"",TRIM(GL_Paste!$M8257),IFERROR(MID(GL_Paste!$I8257,FIND("[",GL_Paste!$I8257)+1,FIND("]",GL_Paste!$I8257)-FIND("[",GL_Paste!$I8257)-1),"")))</f>
        <v/>
      </c>
      <c r="D8260">
        <f>IF(GL_Paste!$B8257="","",IFERROR(INDEX(DeptName,MATCH($C8260,DeptTag,0)),"UNALLOCATED"))</f>
        <v/>
      </c>
      <c r="E8260">
        <f>IF(GL_Paste!$B8257="","",IFERROR(INDEX(AcctCat,MATCH(GL_Paste!$B8257&amp;"",AcctCode,0)),"UNKNOWN"))</f>
        <v/>
      </c>
      <c r="F8260">
        <f>IF(GL_Paste!$B8257="","",IFERROR(INDEX(AcctSub,MATCH(GL_Paste!$B8257&amp;"",AcctCode,0)),"UNKNOWN"))</f>
        <v/>
      </c>
    </row>
    <row r="8261">
      <c r="A8261" s="40">
        <f>IF(GL_Paste!$B8258="","",N(GL_Paste!$H8258)-N(GL_Paste!$G8258))</f>
        <v/>
      </c>
      <c r="B8261" s="43">
        <f>IF(GL_Paste!$B8258="","",DATE(YEAR(GL_Paste!$E8258),MONTH(GL_Paste!$E8258),1))</f>
        <v/>
      </c>
      <c r="C8261">
        <f>IF(GL_Paste!$B8258="","",IF(TRIM(GL_Paste!$M8258)&lt;&gt;"",TRIM(GL_Paste!$M8258),IFERROR(MID(GL_Paste!$I8258,FIND("[",GL_Paste!$I8258)+1,FIND("]",GL_Paste!$I8258)-FIND("[",GL_Paste!$I8258)-1),"")))</f>
        <v/>
      </c>
      <c r="D8261">
        <f>IF(GL_Paste!$B8258="","",IFERROR(INDEX(DeptName,MATCH($C8261,DeptTag,0)),"UNALLOCATED"))</f>
        <v/>
      </c>
      <c r="E8261">
        <f>IF(GL_Paste!$B8258="","",IFERROR(INDEX(AcctCat,MATCH(GL_Paste!$B8258&amp;"",AcctCode,0)),"UNKNOWN"))</f>
        <v/>
      </c>
      <c r="F8261">
        <f>IF(GL_Paste!$B8258="","",IFERROR(INDEX(AcctSub,MATCH(GL_Paste!$B8258&amp;"",AcctCode,0)),"UNKNOWN"))</f>
        <v/>
      </c>
    </row>
    <row r="8262">
      <c r="A8262" s="40">
        <f>IF(GL_Paste!$B8259="","",N(GL_Paste!$H8259)-N(GL_Paste!$G8259))</f>
        <v/>
      </c>
      <c r="B8262" s="43">
        <f>IF(GL_Paste!$B8259="","",DATE(YEAR(GL_Paste!$E8259),MONTH(GL_Paste!$E8259),1))</f>
        <v/>
      </c>
      <c r="C8262">
        <f>IF(GL_Paste!$B8259="","",IF(TRIM(GL_Paste!$M8259)&lt;&gt;"",TRIM(GL_Paste!$M8259),IFERROR(MID(GL_Paste!$I8259,FIND("[",GL_Paste!$I8259)+1,FIND("]",GL_Paste!$I8259)-FIND("[",GL_Paste!$I8259)-1),"")))</f>
        <v/>
      </c>
      <c r="D8262">
        <f>IF(GL_Paste!$B8259="","",IFERROR(INDEX(DeptName,MATCH($C8262,DeptTag,0)),"UNALLOCATED"))</f>
        <v/>
      </c>
      <c r="E8262">
        <f>IF(GL_Paste!$B8259="","",IFERROR(INDEX(AcctCat,MATCH(GL_Paste!$B8259&amp;"",AcctCode,0)),"UNKNOWN"))</f>
        <v/>
      </c>
      <c r="F8262">
        <f>IF(GL_Paste!$B8259="","",IFERROR(INDEX(AcctSub,MATCH(GL_Paste!$B8259&amp;"",AcctCode,0)),"UNKNOWN"))</f>
        <v/>
      </c>
    </row>
    <row r="8263">
      <c r="A8263" s="40">
        <f>IF(GL_Paste!$B8260="","",N(GL_Paste!$H8260)-N(GL_Paste!$G8260))</f>
        <v/>
      </c>
      <c r="B8263" s="43">
        <f>IF(GL_Paste!$B8260="","",DATE(YEAR(GL_Paste!$E8260),MONTH(GL_Paste!$E8260),1))</f>
        <v/>
      </c>
      <c r="C8263">
        <f>IF(GL_Paste!$B8260="","",IF(TRIM(GL_Paste!$M8260)&lt;&gt;"",TRIM(GL_Paste!$M8260),IFERROR(MID(GL_Paste!$I8260,FIND("[",GL_Paste!$I8260)+1,FIND("]",GL_Paste!$I8260)-FIND("[",GL_Paste!$I8260)-1),"")))</f>
        <v/>
      </c>
      <c r="D8263">
        <f>IF(GL_Paste!$B8260="","",IFERROR(INDEX(DeptName,MATCH($C8263,DeptTag,0)),"UNALLOCATED"))</f>
        <v/>
      </c>
      <c r="E8263">
        <f>IF(GL_Paste!$B8260="","",IFERROR(INDEX(AcctCat,MATCH(GL_Paste!$B8260&amp;"",AcctCode,0)),"UNKNOWN"))</f>
        <v/>
      </c>
      <c r="F8263">
        <f>IF(GL_Paste!$B8260="","",IFERROR(INDEX(AcctSub,MATCH(GL_Paste!$B8260&amp;"",AcctCode,0)),"UNKNOWN"))</f>
        <v/>
      </c>
    </row>
    <row r="8264">
      <c r="A8264" s="40">
        <f>IF(GL_Paste!$B8261="","",N(GL_Paste!$H8261)-N(GL_Paste!$G8261))</f>
        <v/>
      </c>
      <c r="B8264" s="43">
        <f>IF(GL_Paste!$B8261="","",DATE(YEAR(GL_Paste!$E8261),MONTH(GL_Paste!$E8261),1))</f>
        <v/>
      </c>
      <c r="C8264">
        <f>IF(GL_Paste!$B8261="","",IF(TRIM(GL_Paste!$M8261)&lt;&gt;"",TRIM(GL_Paste!$M8261),IFERROR(MID(GL_Paste!$I8261,FIND("[",GL_Paste!$I8261)+1,FIND("]",GL_Paste!$I8261)-FIND("[",GL_Paste!$I8261)-1),"")))</f>
        <v/>
      </c>
      <c r="D8264">
        <f>IF(GL_Paste!$B8261="","",IFERROR(INDEX(DeptName,MATCH($C8264,DeptTag,0)),"UNALLOCATED"))</f>
        <v/>
      </c>
      <c r="E8264">
        <f>IF(GL_Paste!$B8261="","",IFERROR(INDEX(AcctCat,MATCH(GL_Paste!$B8261&amp;"",AcctCode,0)),"UNKNOWN"))</f>
        <v/>
      </c>
      <c r="F8264">
        <f>IF(GL_Paste!$B8261="","",IFERROR(INDEX(AcctSub,MATCH(GL_Paste!$B8261&amp;"",AcctCode,0)),"UNKNOWN"))</f>
        <v/>
      </c>
    </row>
    <row r="8265">
      <c r="A8265" s="40">
        <f>IF(GL_Paste!$B8262="","",N(GL_Paste!$H8262)-N(GL_Paste!$G8262))</f>
        <v/>
      </c>
      <c r="B8265" s="43">
        <f>IF(GL_Paste!$B8262="","",DATE(YEAR(GL_Paste!$E8262),MONTH(GL_Paste!$E8262),1))</f>
        <v/>
      </c>
      <c r="C8265">
        <f>IF(GL_Paste!$B8262="","",IF(TRIM(GL_Paste!$M8262)&lt;&gt;"",TRIM(GL_Paste!$M8262),IFERROR(MID(GL_Paste!$I8262,FIND("[",GL_Paste!$I8262)+1,FIND("]",GL_Paste!$I8262)-FIND("[",GL_Paste!$I8262)-1),"")))</f>
        <v/>
      </c>
      <c r="D8265">
        <f>IF(GL_Paste!$B8262="","",IFERROR(INDEX(DeptName,MATCH($C8265,DeptTag,0)),"UNALLOCATED"))</f>
        <v/>
      </c>
      <c r="E8265">
        <f>IF(GL_Paste!$B8262="","",IFERROR(INDEX(AcctCat,MATCH(GL_Paste!$B8262&amp;"",AcctCode,0)),"UNKNOWN"))</f>
        <v/>
      </c>
      <c r="F8265">
        <f>IF(GL_Paste!$B8262="","",IFERROR(INDEX(AcctSub,MATCH(GL_Paste!$B8262&amp;"",AcctCode,0)),"UNKNOWN"))</f>
        <v/>
      </c>
    </row>
    <row r="8266">
      <c r="A8266" s="40">
        <f>IF(GL_Paste!$B8263="","",N(GL_Paste!$H8263)-N(GL_Paste!$G8263))</f>
        <v/>
      </c>
      <c r="B8266" s="43">
        <f>IF(GL_Paste!$B8263="","",DATE(YEAR(GL_Paste!$E8263),MONTH(GL_Paste!$E8263),1))</f>
        <v/>
      </c>
      <c r="C8266">
        <f>IF(GL_Paste!$B8263="","",IF(TRIM(GL_Paste!$M8263)&lt;&gt;"",TRIM(GL_Paste!$M8263),IFERROR(MID(GL_Paste!$I8263,FIND("[",GL_Paste!$I8263)+1,FIND("]",GL_Paste!$I8263)-FIND("[",GL_Paste!$I8263)-1),"")))</f>
        <v/>
      </c>
      <c r="D8266">
        <f>IF(GL_Paste!$B8263="","",IFERROR(INDEX(DeptName,MATCH($C8266,DeptTag,0)),"UNALLOCATED"))</f>
        <v/>
      </c>
      <c r="E8266">
        <f>IF(GL_Paste!$B8263="","",IFERROR(INDEX(AcctCat,MATCH(GL_Paste!$B8263&amp;"",AcctCode,0)),"UNKNOWN"))</f>
        <v/>
      </c>
      <c r="F8266">
        <f>IF(GL_Paste!$B8263="","",IFERROR(INDEX(AcctSub,MATCH(GL_Paste!$B8263&amp;"",AcctCode,0)),"UNKNOWN"))</f>
        <v/>
      </c>
    </row>
    <row r="8267">
      <c r="A8267" s="40">
        <f>IF(GL_Paste!$B8264="","",N(GL_Paste!$H8264)-N(GL_Paste!$G8264))</f>
        <v/>
      </c>
      <c r="B8267" s="43">
        <f>IF(GL_Paste!$B8264="","",DATE(YEAR(GL_Paste!$E8264),MONTH(GL_Paste!$E8264),1))</f>
        <v/>
      </c>
      <c r="C8267">
        <f>IF(GL_Paste!$B8264="","",IF(TRIM(GL_Paste!$M8264)&lt;&gt;"",TRIM(GL_Paste!$M8264),IFERROR(MID(GL_Paste!$I8264,FIND("[",GL_Paste!$I8264)+1,FIND("]",GL_Paste!$I8264)-FIND("[",GL_Paste!$I8264)-1),"")))</f>
        <v/>
      </c>
      <c r="D8267">
        <f>IF(GL_Paste!$B8264="","",IFERROR(INDEX(DeptName,MATCH($C8267,DeptTag,0)),"UNALLOCATED"))</f>
        <v/>
      </c>
      <c r="E8267">
        <f>IF(GL_Paste!$B8264="","",IFERROR(INDEX(AcctCat,MATCH(GL_Paste!$B8264&amp;"",AcctCode,0)),"UNKNOWN"))</f>
        <v/>
      </c>
      <c r="F8267">
        <f>IF(GL_Paste!$B8264="","",IFERROR(INDEX(AcctSub,MATCH(GL_Paste!$B8264&amp;"",AcctCode,0)),"UNKNOWN"))</f>
        <v/>
      </c>
    </row>
    <row r="8268">
      <c r="A8268" s="40">
        <f>IF(GL_Paste!$B8265="","",N(GL_Paste!$H8265)-N(GL_Paste!$G8265))</f>
        <v/>
      </c>
      <c r="B8268" s="43">
        <f>IF(GL_Paste!$B8265="","",DATE(YEAR(GL_Paste!$E8265),MONTH(GL_Paste!$E8265),1))</f>
        <v/>
      </c>
      <c r="C8268">
        <f>IF(GL_Paste!$B8265="","",IF(TRIM(GL_Paste!$M8265)&lt;&gt;"",TRIM(GL_Paste!$M8265),IFERROR(MID(GL_Paste!$I8265,FIND("[",GL_Paste!$I8265)+1,FIND("]",GL_Paste!$I8265)-FIND("[",GL_Paste!$I8265)-1),"")))</f>
        <v/>
      </c>
      <c r="D8268">
        <f>IF(GL_Paste!$B8265="","",IFERROR(INDEX(DeptName,MATCH($C8268,DeptTag,0)),"UNALLOCATED"))</f>
        <v/>
      </c>
      <c r="E8268">
        <f>IF(GL_Paste!$B8265="","",IFERROR(INDEX(AcctCat,MATCH(GL_Paste!$B8265&amp;"",AcctCode,0)),"UNKNOWN"))</f>
        <v/>
      </c>
      <c r="F8268">
        <f>IF(GL_Paste!$B8265="","",IFERROR(INDEX(AcctSub,MATCH(GL_Paste!$B8265&amp;"",AcctCode,0)),"UNKNOWN"))</f>
        <v/>
      </c>
    </row>
    <row r="8269">
      <c r="A8269" s="40">
        <f>IF(GL_Paste!$B8266="","",N(GL_Paste!$H8266)-N(GL_Paste!$G8266))</f>
        <v/>
      </c>
      <c r="B8269" s="43">
        <f>IF(GL_Paste!$B8266="","",DATE(YEAR(GL_Paste!$E8266),MONTH(GL_Paste!$E8266),1))</f>
        <v/>
      </c>
      <c r="C8269">
        <f>IF(GL_Paste!$B8266="","",IF(TRIM(GL_Paste!$M8266)&lt;&gt;"",TRIM(GL_Paste!$M8266),IFERROR(MID(GL_Paste!$I8266,FIND("[",GL_Paste!$I8266)+1,FIND("]",GL_Paste!$I8266)-FIND("[",GL_Paste!$I8266)-1),"")))</f>
        <v/>
      </c>
      <c r="D8269">
        <f>IF(GL_Paste!$B8266="","",IFERROR(INDEX(DeptName,MATCH($C8269,DeptTag,0)),"UNALLOCATED"))</f>
        <v/>
      </c>
      <c r="E8269">
        <f>IF(GL_Paste!$B8266="","",IFERROR(INDEX(AcctCat,MATCH(GL_Paste!$B8266&amp;"",AcctCode,0)),"UNKNOWN"))</f>
        <v/>
      </c>
      <c r="F8269">
        <f>IF(GL_Paste!$B8266="","",IFERROR(INDEX(AcctSub,MATCH(GL_Paste!$B8266&amp;"",AcctCode,0)),"UNKNOWN"))</f>
        <v/>
      </c>
    </row>
    <row r="8270">
      <c r="A8270" s="40">
        <f>IF(GL_Paste!$B8267="","",N(GL_Paste!$H8267)-N(GL_Paste!$G8267))</f>
        <v/>
      </c>
      <c r="B8270" s="43">
        <f>IF(GL_Paste!$B8267="","",DATE(YEAR(GL_Paste!$E8267),MONTH(GL_Paste!$E8267),1))</f>
        <v/>
      </c>
      <c r="C8270">
        <f>IF(GL_Paste!$B8267="","",IF(TRIM(GL_Paste!$M8267)&lt;&gt;"",TRIM(GL_Paste!$M8267),IFERROR(MID(GL_Paste!$I8267,FIND("[",GL_Paste!$I8267)+1,FIND("]",GL_Paste!$I8267)-FIND("[",GL_Paste!$I8267)-1),"")))</f>
        <v/>
      </c>
      <c r="D8270">
        <f>IF(GL_Paste!$B8267="","",IFERROR(INDEX(DeptName,MATCH($C8270,DeptTag,0)),"UNALLOCATED"))</f>
        <v/>
      </c>
      <c r="E8270">
        <f>IF(GL_Paste!$B8267="","",IFERROR(INDEX(AcctCat,MATCH(GL_Paste!$B8267&amp;"",AcctCode,0)),"UNKNOWN"))</f>
        <v/>
      </c>
      <c r="F8270">
        <f>IF(GL_Paste!$B8267="","",IFERROR(INDEX(AcctSub,MATCH(GL_Paste!$B8267&amp;"",AcctCode,0)),"UNKNOWN"))</f>
        <v/>
      </c>
    </row>
    <row r="8271">
      <c r="A8271" s="40">
        <f>IF(GL_Paste!$B8268="","",N(GL_Paste!$H8268)-N(GL_Paste!$G8268))</f>
        <v/>
      </c>
      <c r="B8271" s="43">
        <f>IF(GL_Paste!$B8268="","",DATE(YEAR(GL_Paste!$E8268),MONTH(GL_Paste!$E8268),1))</f>
        <v/>
      </c>
      <c r="C8271">
        <f>IF(GL_Paste!$B8268="","",IF(TRIM(GL_Paste!$M8268)&lt;&gt;"",TRIM(GL_Paste!$M8268),IFERROR(MID(GL_Paste!$I8268,FIND("[",GL_Paste!$I8268)+1,FIND("]",GL_Paste!$I8268)-FIND("[",GL_Paste!$I8268)-1),"")))</f>
        <v/>
      </c>
      <c r="D8271">
        <f>IF(GL_Paste!$B8268="","",IFERROR(INDEX(DeptName,MATCH($C8271,DeptTag,0)),"UNALLOCATED"))</f>
        <v/>
      </c>
      <c r="E8271">
        <f>IF(GL_Paste!$B8268="","",IFERROR(INDEX(AcctCat,MATCH(GL_Paste!$B8268&amp;"",AcctCode,0)),"UNKNOWN"))</f>
        <v/>
      </c>
      <c r="F8271">
        <f>IF(GL_Paste!$B8268="","",IFERROR(INDEX(AcctSub,MATCH(GL_Paste!$B8268&amp;"",AcctCode,0)),"UNKNOWN"))</f>
        <v/>
      </c>
    </row>
    <row r="8272">
      <c r="A8272" s="40">
        <f>IF(GL_Paste!$B8269="","",N(GL_Paste!$H8269)-N(GL_Paste!$G8269))</f>
        <v/>
      </c>
      <c r="B8272" s="43">
        <f>IF(GL_Paste!$B8269="","",DATE(YEAR(GL_Paste!$E8269),MONTH(GL_Paste!$E8269),1))</f>
        <v/>
      </c>
      <c r="C8272">
        <f>IF(GL_Paste!$B8269="","",IF(TRIM(GL_Paste!$M8269)&lt;&gt;"",TRIM(GL_Paste!$M8269),IFERROR(MID(GL_Paste!$I8269,FIND("[",GL_Paste!$I8269)+1,FIND("]",GL_Paste!$I8269)-FIND("[",GL_Paste!$I8269)-1),"")))</f>
        <v/>
      </c>
      <c r="D8272">
        <f>IF(GL_Paste!$B8269="","",IFERROR(INDEX(DeptName,MATCH($C8272,DeptTag,0)),"UNALLOCATED"))</f>
        <v/>
      </c>
      <c r="E8272">
        <f>IF(GL_Paste!$B8269="","",IFERROR(INDEX(AcctCat,MATCH(GL_Paste!$B8269&amp;"",AcctCode,0)),"UNKNOWN"))</f>
        <v/>
      </c>
      <c r="F8272">
        <f>IF(GL_Paste!$B8269="","",IFERROR(INDEX(AcctSub,MATCH(GL_Paste!$B8269&amp;"",AcctCode,0)),"UNKNOWN"))</f>
        <v/>
      </c>
    </row>
    <row r="8273">
      <c r="A8273" s="40">
        <f>IF(GL_Paste!$B8270="","",N(GL_Paste!$H8270)-N(GL_Paste!$G8270))</f>
        <v/>
      </c>
      <c r="B8273" s="43">
        <f>IF(GL_Paste!$B8270="","",DATE(YEAR(GL_Paste!$E8270),MONTH(GL_Paste!$E8270),1))</f>
        <v/>
      </c>
      <c r="C8273">
        <f>IF(GL_Paste!$B8270="","",IF(TRIM(GL_Paste!$M8270)&lt;&gt;"",TRIM(GL_Paste!$M8270),IFERROR(MID(GL_Paste!$I8270,FIND("[",GL_Paste!$I8270)+1,FIND("]",GL_Paste!$I8270)-FIND("[",GL_Paste!$I8270)-1),"")))</f>
        <v/>
      </c>
      <c r="D8273">
        <f>IF(GL_Paste!$B8270="","",IFERROR(INDEX(DeptName,MATCH($C8273,DeptTag,0)),"UNALLOCATED"))</f>
        <v/>
      </c>
      <c r="E8273">
        <f>IF(GL_Paste!$B8270="","",IFERROR(INDEX(AcctCat,MATCH(GL_Paste!$B8270&amp;"",AcctCode,0)),"UNKNOWN"))</f>
        <v/>
      </c>
      <c r="F8273">
        <f>IF(GL_Paste!$B8270="","",IFERROR(INDEX(AcctSub,MATCH(GL_Paste!$B8270&amp;"",AcctCode,0)),"UNKNOWN"))</f>
        <v/>
      </c>
    </row>
    <row r="8274">
      <c r="A8274" s="40">
        <f>IF(GL_Paste!$B8271="","",N(GL_Paste!$H8271)-N(GL_Paste!$G8271))</f>
        <v/>
      </c>
      <c r="B8274" s="43">
        <f>IF(GL_Paste!$B8271="","",DATE(YEAR(GL_Paste!$E8271),MONTH(GL_Paste!$E8271),1))</f>
        <v/>
      </c>
      <c r="C8274">
        <f>IF(GL_Paste!$B8271="","",IF(TRIM(GL_Paste!$M8271)&lt;&gt;"",TRIM(GL_Paste!$M8271),IFERROR(MID(GL_Paste!$I8271,FIND("[",GL_Paste!$I8271)+1,FIND("]",GL_Paste!$I8271)-FIND("[",GL_Paste!$I8271)-1),"")))</f>
        <v/>
      </c>
      <c r="D8274">
        <f>IF(GL_Paste!$B8271="","",IFERROR(INDEX(DeptName,MATCH($C8274,DeptTag,0)),"UNALLOCATED"))</f>
        <v/>
      </c>
      <c r="E8274">
        <f>IF(GL_Paste!$B8271="","",IFERROR(INDEX(AcctCat,MATCH(GL_Paste!$B8271&amp;"",AcctCode,0)),"UNKNOWN"))</f>
        <v/>
      </c>
      <c r="F8274">
        <f>IF(GL_Paste!$B8271="","",IFERROR(INDEX(AcctSub,MATCH(GL_Paste!$B8271&amp;"",AcctCode,0)),"UNKNOWN"))</f>
        <v/>
      </c>
    </row>
    <row r="8275">
      <c r="A8275" s="40">
        <f>IF(GL_Paste!$B8272="","",N(GL_Paste!$H8272)-N(GL_Paste!$G8272))</f>
        <v/>
      </c>
      <c r="B8275" s="43">
        <f>IF(GL_Paste!$B8272="","",DATE(YEAR(GL_Paste!$E8272),MONTH(GL_Paste!$E8272),1))</f>
        <v/>
      </c>
      <c r="C8275">
        <f>IF(GL_Paste!$B8272="","",IF(TRIM(GL_Paste!$M8272)&lt;&gt;"",TRIM(GL_Paste!$M8272),IFERROR(MID(GL_Paste!$I8272,FIND("[",GL_Paste!$I8272)+1,FIND("]",GL_Paste!$I8272)-FIND("[",GL_Paste!$I8272)-1),"")))</f>
        <v/>
      </c>
      <c r="D8275">
        <f>IF(GL_Paste!$B8272="","",IFERROR(INDEX(DeptName,MATCH($C8275,DeptTag,0)),"UNALLOCATED"))</f>
        <v/>
      </c>
      <c r="E8275">
        <f>IF(GL_Paste!$B8272="","",IFERROR(INDEX(AcctCat,MATCH(GL_Paste!$B8272&amp;"",AcctCode,0)),"UNKNOWN"))</f>
        <v/>
      </c>
      <c r="F8275">
        <f>IF(GL_Paste!$B8272="","",IFERROR(INDEX(AcctSub,MATCH(GL_Paste!$B8272&amp;"",AcctCode,0)),"UNKNOWN"))</f>
        <v/>
      </c>
    </row>
    <row r="8276">
      <c r="A8276" s="40">
        <f>IF(GL_Paste!$B8273="","",N(GL_Paste!$H8273)-N(GL_Paste!$G8273))</f>
        <v/>
      </c>
      <c r="B8276" s="43">
        <f>IF(GL_Paste!$B8273="","",DATE(YEAR(GL_Paste!$E8273),MONTH(GL_Paste!$E8273),1))</f>
        <v/>
      </c>
      <c r="C8276">
        <f>IF(GL_Paste!$B8273="","",IF(TRIM(GL_Paste!$M8273)&lt;&gt;"",TRIM(GL_Paste!$M8273),IFERROR(MID(GL_Paste!$I8273,FIND("[",GL_Paste!$I8273)+1,FIND("]",GL_Paste!$I8273)-FIND("[",GL_Paste!$I8273)-1),"")))</f>
        <v/>
      </c>
      <c r="D8276">
        <f>IF(GL_Paste!$B8273="","",IFERROR(INDEX(DeptName,MATCH($C8276,DeptTag,0)),"UNALLOCATED"))</f>
        <v/>
      </c>
      <c r="E8276">
        <f>IF(GL_Paste!$B8273="","",IFERROR(INDEX(AcctCat,MATCH(GL_Paste!$B8273&amp;"",AcctCode,0)),"UNKNOWN"))</f>
        <v/>
      </c>
      <c r="F8276">
        <f>IF(GL_Paste!$B8273="","",IFERROR(INDEX(AcctSub,MATCH(GL_Paste!$B8273&amp;"",AcctCode,0)),"UNKNOWN"))</f>
        <v/>
      </c>
    </row>
    <row r="8277">
      <c r="A8277" s="40">
        <f>IF(GL_Paste!$B8274="","",N(GL_Paste!$H8274)-N(GL_Paste!$G8274))</f>
        <v/>
      </c>
      <c r="B8277" s="43">
        <f>IF(GL_Paste!$B8274="","",DATE(YEAR(GL_Paste!$E8274),MONTH(GL_Paste!$E8274),1))</f>
        <v/>
      </c>
      <c r="C8277">
        <f>IF(GL_Paste!$B8274="","",IF(TRIM(GL_Paste!$M8274)&lt;&gt;"",TRIM(GL_Paste!$M8274),IFERROR(MID(GL_Paste!$I8274,FIND("[",GL_Paste!$I8274)+1,FIND("]",GL_Paste!$I8274)-FIND("[",GL_Paste!$I8274)-1),"")))</f>
        <v/>
      </c>
      <c r="D8277">
        <f>IF(GL_Paste!$B8274="","",IFERROR(INDEX(DeptName,MATCH($C8277,DeptTag,0)),"UNALLOCATED"))</f>
        <v/>
      </c>
      <c r="E8277">
        <f>IF(GL_Paste!$B8274="","",IFERROR(INDEX(AcctCat,MATCH(GL_Paste!$B8274&amp;"",AcctCode,0)),"UNKNOWN"))</f>
        <v/>
      </c>
      <c r="F8277">
        <f>IF(GL_Paste!$B8274="","",IFERROR(INDEX(AcctSub,MATCH(GL_Paste!$B8274&amp;"",AcctCode,0)),"UNKNOWN"))</f>
        <v/>
      </c>
    </row>
    <row r="8278">
      <c r="A8278" s="40">
        <f>IF(GL_Paste!$B8275="","",N(GL_Paste!$H8275)-N(GL_Paste!$G8275))</f>
        <v/>
      </c>
      <c r="B8278" s="43">
        <f>IF(GL_Paste!$B8275="","",DATE(YEAR(GL_Paste!$E8275),MONTH(GL_Paste!$E8275),1))</f>
        <v/>
      </c>
      <c r="C8278">
        <f>IF(GL_Paste!$B8275="","",IF(TRIM(GL_Paste!$M8275)&lt;&gt;"",TRIM(GL_Paste!$M8275),IFERROR(MID(GL_Paste!$I8275,FIND("[",GL_Paste!$I8275)+1,FIND("]",GL_Paste!$I8275)-FIND("[",GL_Paste!$I8275)-1),"")))</f>
        <v/>
      </c>
      <c r="D8278">
        <f>IF(GL_Paste!$B8275="","",IFERROR(INDEX(DeptName,MATCH($C8278,DeptTag,0)),"UNALLOCATED"))</f>
        <v/>
      </c>
      <c r="E8278">
        <f>IF(GL_Paste!$B8275="","",IFERROR(INDEX(AcctCat,MATCH(GL_Paste!$B8275&amp;"",AcctCode,0)),"UNKNOWN"))</f>
        <v/>
      </c>
      <c r="F8278">
        <f>IF(GL_Paste!$B8275="","",IFERROR(INDEX(AcctSub,MATCH(GL_Paste!$B8275&amp;"",AcctCode,0)),"UNKNOWN"))</f>
        <v/>
      </c>
    </row>
    <row r="8279">
      <c r="A8279" s="40">
        <f>IF(GL_Paste!$B8276="","",N(GL_Paste!$H8276)-N(GL_Paste!$G8276))</f>
        <v/>
      </c>
      <c r="B8279" s="43">
        <f>IF(GL_Paste!$B8276="","",DATE(YEAR(GL_Paste!$E8276),MONTH(GL_Paste!$E8276),1))</f>
        <v/>
      </c>
      <c r="C8279">
        <f>IF(GL_Paste!$B8276="","",IF(TRIM(GL_Paste!$M8276)&lt;&gt;"",TRIM(GL_Paste!$M8276),IFERROR(MID(GL_Paste!$I8276,FIND("[",GL_Paste!$I8276)+1,FIND("]",GL_Paste!$I8276)-FIND("[",GL_Paste!$I8276)-1),"")))</f>
        <v/>
      </c>
      <c r="D8279">
        <f>IF(GL_Paste!$B8276="","",IFERROR(INDEX(DeptName,MATCH($C8279,DeptTag,0)),"UNALLOCATED"))</f>
        <v/>
      </c>
      <c r="E8279">
        <f>IF(GL_Paste!$B8276="","",IFERROR(INDEX(AcctCat,MATCH(GL_Paste!$B8276&amp;"",AcctCode,0)),"UNKNOWN"))</f>
        <v/>
      </c>
      <c r="F8279">
        <f>IF(GL_Paste!$B8276="","",IFERROR(INDEX(AcctSub,MATCH(GL_Paste!$B8276&amp;"",AcctCode,0)),"UNKNOWN"))</f>
        <v/>
      </c>
    </row>
    <row r="8280">
      <c r="A8280" s="40">
        <f>IF(GL_Paste!$B8277="","",N(GL_Paste!$H8277)-N(GL_Paste!$G8277))</f>
        <v/>
      </c>
      <c r="B8280" s="43">
        <f>IF(GL_Paste!$B8277="","",DATE(YEAR(GL_Paste!$E8277),MONTH(GL_Paste!$E8277),1))</f>
        <v/>
      </c>
      <c r="C8280">
        <f>IF(GL_Paste!$B8277="","",IF(TRIM(GL_Paste!$M8277)&lt;&gt;"",TRIM(GL_Paste!$M8277),IFERROR(MID(GL_Paste!$I8277,FIND("[",GL_Paste!$I8277)+1,FIND("]",GL_Paste!$I8277)-FIND("[",GL_Paste!$I8277)-1),"")))</f>
        <v/>
      </c>
      <c r="D8280">
        <f>IF(GL_Paste!$B8277="","",IFERROR(INDEX(DeptName,MATCH($C8280,DeptTag,0)),"UNALLOCATED"))</f>
        <v/>
      </c>
      <c r="E8280">
        <f>IF(GL_Paste!$B8277="","",IFERROR(INDEX(AcctCat,MATCH(GL_Paste!$B8277&amp;"",AcctCode,0)),"UNKNOWN"))</f>
        <v/>
      </c>
      <c r="F8280">
        <f>IF(GL_Paste!$B8277="","",IFERROR(INDEX(AcctSub,MATCH(GL_Paste!$B8277&amp;"",AcctCode,0)),"UNKNOWN"))</f>
        <v/>
      </c>
    </row>
    <row r="8281">
      <c r="A8281" s="40">
        <f>IF(GL_Paste!$B8278="","",N(GL_Paste!$H8278)-N(GL_Paste!$G8278))</f>
        <v/>
      </c>
      <c r="B8281" s="43">
        <f>IF(GL_Paste!$B8278="","",DATE(YEAR(GL_Paste!$E8278),MONTH(GL_Paste!$E8278),1))</f>
        <v/>
      </c>
      <c r="C8281">
        <f>IF(GL_Paste!$B8278="","",IF(TRIM(GL_Paste!$M8278)&lt;&gt;"",TRIM(GL_Paste!$M8278),IFERROR(MID(GL_Paste!$I8278,FIND("[",GL_Paste!$I8278)+1,FIND("]",GL_Paste!$I8278)-FIND("[",GL_Paste!$I8278)-1),"")))</f>
        <v/>
      </c>
      <c r="D8281">
        <f>IF(GL_Paste!$B8278="","",IFERROR(INDEX(DeptName,MATCH($C8281,DeptTag,0)),"UNALLOCATED"))</f>
        <v/>
      </c>
      <c r="E8281">
        <f>IF(GL_Paste!$B8278="","",IFERROR(INDEX(AcctCat,MATCH(GL_Paste!$B8278&amp;"",AcctCode,0)),"UNKNOWN"))</f>
        <v/>
      </c>
      <c r="F8281">
        <f>IF(GL_Paste!$B8278="","",IFERROR(INDEX(AcctSub,MATCH(GL_Paste!$B8278&amp;"",AcctCode,0)),"UNKNOWN"))</f>
        <v/>
      </c>
    </row>
    <row r="8282">
      <c r="A8282" s="40">
        <f>IF(GL_Paste!$B8279="","",N(GL_Paste!$H8279)-N(GL_Paste!$G8279))</f>
        <v/>
      </c>
      <c r="B8282" s="43">
        <f>IF(GL_Paste!$B8279="","",DATE(YEAR(GL_Paste!$E8279),MONTH(GL_Paste!$E8279),1))</f>
        <v/>
      </c>
      <c r="C8282">
        <f>IF(GL_Paste!$B8279="","",IF(TRIM(GL_Paste!$M8279)&lt;&gt;"",TRIM(GL_Paste!$M8279),IFERROR(MID(GL_Paste!$I8279,FIND("[",GL_Paste!$I8279)+1,FIND("]",GL_Paste!$I8279)-FIND("[",GL_Paste!$I8279)-1),"")))</f>
        <v/>
      </c>
      <c r="D8282">
        <f>IF(GL_Paste!$B8279="","",IFERROR(INDEX(DeptName,MATCH($C8282,DeptTag,0)),"UNALLOCATED"))</f>
        <v/>
      </c>
      <c r="E8282">
        <f>IF(GL_Paste!$B8279="","",IFERROR(INDEX(AcctCat,MATCH(GL_Paste!$B8279&amp;"",AcctCode,0)),"UNKNOWN"))</f>
        <v/>
      </c>
      <c r="F8282">
        <f>IF(GL_Paste!$B8279="","",IFERROR(INDEX(AcctSub,MATCH(GL_Paste!$B8279&amp;"",AcctCode,0)),"UNKNOWN"))</f>
        <v/>
      </c>
    </row>
    <row r="8283">
      <c r="A8283" s="40">
        <f>IF(GL_Paste!$B8280="","",N(GL_Paste!$H8280)-N(GL_Paste!$G8280))</f>
        <v/>
      </c>
      <c r="B8283" s="43">
        <f>IF(GL_Paste!$B8280="","",DATE(YEAR(GL_Paste!$E8280),MONTH(GL_Paste!$E8280),1))</f>
        <v/>
      </c>
      <c r="C8283">
        <f>IF(GL_Paste!$B8280="","",IF(TRIM(GL_Paste!$M8280)&lt;&gt;"",TRIM(GL_Paste!$M8280),IFERROR(MID(GL_Paste!$I8280,FIND("[",GL_Paste!$I8280)+1,FIND("]",GL_Paste!$I8280)-FIND("[",GL_Paste!$I8280)-1),"")))</f>
        <v/>
      </c>
      <c r="D8283">
        <f>IF(GL_Paste!$B8280="","",IFERROR(INDEX(DeptName,MATCH($C8283,DeptTag,0)),"UNALLOCATED"))</f>
        <v/>
      </c>
      <c r="E8283">
        <f>IF(GL_Paste!$B8280="","",IFERROR(INDEX(AcctCat,MATCH(GL_Paste!$B8280&amp;"",AcctCode,0)),"UNKNOWN"))</f>
        <v/>
      </c>
      <c r="F8283">
        <f>IF(GL_Paste!$B8280="","",IFERROR(INDEX(AcctSub,MATCH(GL_Paste!$B8280&amp;"",AcctCode,0)),"UNKNOWN"))</f>
        <v/>
      </c>
    </row>
    <row r="8284">
      <c r="A8284" s="40">
        <f>IF(GL_Paste!$B8281="","",N(GL_Paste!$H8281)-N(GL_Paste!$G8281))</f>
        <v/>
      </c>
      <c r="B8284" s="43">
        <f>IF(GL_Paste!$B8281="","",DATE(YEAR(GL_Paste!$E8281),MONTH(GL_Paste!$E8281),1))</f>
        <v/>
      </c>
      <c r="C8284">
        <f>IF(GL_Paste!$B8281="","",IF(TRIM(GL_Paste!$M8281)&lt;&gt;"",TRIM(GL_Paste!$M8281),IFERROR(MID(GL_Paste!$I8281,FIND("[",GL_Paste!$I8281)+1,FIND("]",GL_Paste!$I8281)-FIND("[",GL_Paste!$I8281)-1),"")))</f>
        <v/>
      </c>
      <c r="D8284">
        <f>IF(GL_Paste!$B8281="","",IFERROR(INDEX(DeptName,MATCH($C8284,DeptTag,0)),"UNALLOCATED"))</f>
        <v/>
      </c>
      <c r="E8284">
        <f>IF(GL_Paste!$B8281="","",IFERROR(INDEX(AcctCat,MATCH(GL_Paste!$B8281&amp;"",AcctCode,0)),"UNKNOWN"))</f>
        <v/>
      </c>
      <c r="F8284">
        <f>IF(GL_Paste!$B8281="","",IFERROR(INDEX(AcctSub,MATCH(GL_Paste!$B8281&amp;"",AcctCode,0)),"UNKNOWN"))</f>
        <v/>
      </c>
    </row>
    <row r="8285">
      <c r="A8285" s="40">
        <f>IF(GL_Paste!$B8282="","",N(GL_Paste!$H8282)-N(GL_Paste!$G8282))</f>
        <v/>
      </c>
      <c r="B8285" s="43">
        <f>IF(GL_Paste!$B8282="","",DATE(YEAR(GL_Paste!$E8282),MONTH(GL_Paste!$E8282),1))</f>
        <v/>
      </c>
      <c r="C8285">
        <f>IF(GL_Paste!$B8282="","",IF(TRIM(GL_Paste!$M8282)&lt;&gt;"",TRIM(GL_Paste!$M8282),IFERROR(MID(GL_Paste!$I8282,FIND("[",GL_Paste!$I8282)+1,FIND("]",GL_Paste!$I8282)-FIND("[",GL_Paste!$I8282)-1),"")))</f>
        <v/>
      </c>
      <c r="D8285">
        <f>IF(GL_Paste!$B8282="","",IFERROR(INDEX(DeptName,MATCH($C8285,DeptTag,0)),"UNALLOCATED"))</f>
        <v/>
      </c>
      <c r="E8285">
        <f>IF(GL_Paste!$B8282="","",IFERROR(INDEX(AcctCat,MATCH(GL_Paste!$B8282&amp;"",AcctCode,0)),"UNKNOWN"))</f>
        <v/>
      </c>
      <c r="F8285">
        <f>IF(GL_Paste!$B8282="","",IFERROR(INDEX(AcctSub,MATCH(GL_Paste!$B8282&amp;"",AcctCode,0)),"UNKNOWN"))</f>
        <v/>
      </c>
    </row>
    <row r="8286">
      <c r="A8286" s="40">
        <f>IF(GL_Paste!$B8283="","",N(GL_Paste!$H8283)-N(GL_Paste!$G8283))</f>
        <v/>
      </c>
      <c r="B8286" s="43">
        <f>IF(GL_Paste!$B8283="","",DATE(YEAR(GL_Paste!$E8283),MONTH(GL_Paste!$E8283),1))</f>
        <v/>
      </c>
      <c r="C8286">
        <f>IF(GL_Paste!$B8283="","",IF(TRIM(GL_Paste!$M8283)&lt;&gt;"",TRIM(GL_Paste!$M8283),IFERROR(MID(GL_Paste!$I8283,FIND("[",GL_Paste!$I8283)+1,FIND("]",GL_Paste!$I8283)-FIND("[",GL_Paste!$I8283)-1),"")))</f>
        <v/>
      </c>
      <c r="D8286">
        <f>IF(GL_Paste!$B8283="","",IFERROR(INDEX(DeptName,MATCH($C8286,DeptTag,0)),"UNALLOCATED"))</f>
        <v/>
      </c>
      <c r="E8286">
        <f>IF(GL_Paste!$B8283="","",IFERROR(INDEX(AcctCat,MATCH(GL_Paste!$B8283&amp;"",AcctCode,0)),"UNKNOWN"))</f>
        <v/>
      </c>
      <c r="F8286">
        <f>IF(GL_Paste!$B8283="","",IFERROR(INDEX(AcctSub,MATCH(GL_Paste!$B8283&amp;"",AcctCode,0)),"UNKNOWN"))</f>
        <v/>
      </c>
    </row>
    <row r="8287">
      <c r="A8287" s="40">
        <f>IF(GL_Paste!$B8284="","",N(GL_Paste!$H8284)-N(GL_Paste!$G8284))</f>
        <v/>
      </c>
      <c r="B8287" s="43">
        <f>IF(GL_Paste!$B8284="","",DATE(YEAR(GL_Paste!$E8284),MONTH(GL_Paste!$E8284),1))</f>
        <v/>
      </c>
      <c r="C8287">
        <f>IF(GL_Paste!$B8284="","",IF(TRIM(GL_Paste!$M8284)&lt;&gt;"",TRIM(GL_Paste!$M8284),IFERROR(MID(GL_Paste!$I8284,FIND("[",GL_Paste!$I8284)+1,FIND("]",GL_Paste!$I8284)-FIND("[",GL_Paste!$I8284)-1),"")))</f>
        <v/>
      </c>
      <c r="D8287">
        <f>IF(GL_Paste!$B8284="","",IFERROR(INDEX(DeptName,MATCH($C8287,DeptTag,0)),"UNALLOCATED"))</f>
        <v/>
      </c>
      <c r="E8287">
        <f>IF(GL_Paste!$B8284="","",IFERROR(INDEX(AcctCat,MATCH(GL_Paste!$B8284&amp;"",AcctCode,0)),"UNKNOWN"))</f>
        <v/>
      </c>
      <c r="F8287">
        <f>IF(GL_Paste!$B8284="","",IFERROR(INDEX(AcctSub,MATCH(GL_Paste!$B8284&amp;"",AcctCode,0)),"UNKNOWN"))</f>
        <v/>
      </c>
    </row>
    <row r="8288">
      <c r="A8288" s="40">
        <f>IF(GL_Paste!$B8285="","",N(GL_Paste!$H8285)-N(GL_Paste!$G8285))</f>
        <v/>
      </c>
      <c r="B8288" s="43">
        <f>IF(GL_Paste!$B8285="","",DATE(YEAR(GL_Paste!$E8285),MONTH(GL_Paste!$E8285),1))</f>
        <v/>
      </c>
      <c r="C8288">
        <f>IF(GL_Paste!$B8285="","",IF(TRIM(GL_Paste!$M8285)&lt;&gt;"",TRIM(GL_Paste!$M8285),IFERROR(MID(GL_Paste!$I8285,FIND("[",GL_Paste!$I8285)+1,FIND("]",GL_Paste!$I8285)-FIND("[",GL_Paste!$I8285)-1),"")))</f>
        <v/>
      </c>
      <c r="D8288">
        <f>IF(GL_Paste!$B8285="","",IFERROR(INDEX(DeptName,MATCH($C8288,DeptTag,0)),"UNALLOCATED"))</f>
        <v/>
      </c>
      <c r="E8288">
        <f>IF(GL_Paste!$B8285="","",IFERROR(INDEX(AcctCat,MATCH(GL_Paste!$B8285&amp;"",AcctCode,0)),"UNKNOWN"))</f>
        <v/>
      </c>
      <c r="F8288">
        <f>IF(GL_Paste!$B8285="","",IFERROR(INDEX(AcctSub,MATCH(GL_Paste!$B8285&amp;"",AcctCode,0)),"UNKNOWN"))</f>
        <v/>
      </c>
    </row>
    <row r="8289">
      <c r="A8289" s="40">
        <f>IF(GL_Paste!$B8286="","",N(GL_Paste!$H8286)-N(GL_Paste!$G8286))</f>
        <v/>
      </c>
      <c r="B8289" s="43">
        <f>IF(GL_Paste!$B8286="","",DATE(YEAR(GL_Paste!$E8286),MONTH(GL_Paste!$E8286),1))</f>
        <v/>
      </c>
      <c r="C8289">
        <f>IF(GL_Paste!$B8286="","",IF(TRIM(GL_Paste!$M8286)&lt;&gt;"",TRIM(GL_Paste!$M8286),IFERROR(MID(GL_Paste!$I8286,FIND("[",GL_Paste!$I8286)+1,FIND("]",GL_Paste!$I8286)-FIND("[",GL_Paste!$I8286)-1),"")))</f>
        <v/>
      </c>
      <c r="D8289">
        <f>IF(GL_Paste!$B8286="","",IFERROR(INDEX(DeptName,MATCH($C8289,DeptTag,0)),"UNALLOCATED"))</f>
        <v/>
      </c>
      <c r="E8289">
        <f>IF(GL_Paste!$B8286="","",IFERROR(INDEX(AcctCat,MATCH(GL_Paste!$B8286&amp;"",AcctCode,0)),"UNKNOWN"))</f>
        <v/>
      </c>
      <c r="F8289">
        <f>IF(GL_Paste!$B8286="","",IFERROR(INDEX(AcctSub,MATCH(GL_Paste!$B8286&amp;"",AcctCode,0)),"UNKNOWN"))</f>
        <v/>
      </c>
    </row>
    <row r="8290">
      <c r="A8290" s="40">
        <f>IF(GL_Paste!$B8287="","",N(GL_Paste!$H8287)-N(GL_Paste!$G8287))</f>
        <v/>
      </c>
      <c r="B8290" s="43">
        <f>IF(GL_Paste!$B8287="","",DATE(YEAR(GL_Paste!$E8287),MONTH(GL_Paste!$E8287),1))</f>
        <v/>
      </c>
      <c r="C8290">
        <f>IF(GL_Paste!$B8287="","",IF(TRIM(GL_Paste!$M8287)&lt;&gt;"",TRIM(GL_Paste!$M8287),IFERROR(MID(GL_Paste!$I8287,FIND("[",GL_Paste!$I8287)+1,FIND("]",GL_Paste!$I8287)-FIND("[",GL_Paste!$I8287)-1),"")))</f>
        <v/>
      </c>
      <c r="D8290">
        <f>IF(GL_Paste!$B8287="","",IFERROR(INDEX(DeptName,MATCH($C8290,DeptTag,0)),"UNALLOCATED"))</f>
        <v/>
      </c>
      <c r="E8290">
        <f>IF(GL_Paste!$B8287="","",IFERROR(INDEX(AcctCat,MATCH(GL_Paste!$B8287&amp;"",AcctCode,0)),"UNKNOWN"))</f>
        <v/>
      </c>
      <c r="F8290">
        <f>IF(GL_Paste!$B8287="","",IFERROR(INDEX(AcctSub,MATCH(GL_Paste!$B8287&amp;"",AcctCode,0)),"UNKNOWN"))</f>
        <v/>
      </c>
    </row>
    <row r="8291">
      <c r="A8291" s="40">
        <f>IF(GL_Paste!$B8288="","",N(GL_Paste!$H8288)-N(GL_Paste!$G8288))</f>
        <v/>
      </c>
      <c r="B8291" s="43">
        <f>IF(GL_Paste!$B8288="","",DATE(YEAR(GL_Paste!$E8288),MONTH(GL_Paste!$E8288),1))</f>
        <v/>
      </c>
      <c r="C8291">
        <f>IF(GL_Paste!$B8288="","",IF(TRIM(GL_Paste!$M8288)&lt;&gt;"",TRIM(GL_Paste!$M8288),IFERROR(MID(GL_Paste!$I8288,FIND("[",GL_Paste!$I8288)+1,FIND("]",GL_Paste!$I8288)-FIND("[",GL_Paste!$I8288)-1),"")))</f>
        <v/>
      </c>
      <c r="D8291">
        <f>IF(GL_Paste!$B8288="","",IFERROR(INDEX(DeptName,MATCH($C8291,DeptTag,0)),"UNALLOCATED"))</f>
        <v/>
      </c>
      <c r="E8291">
        <f>IF(GL_Paste!$B8288="","",IFERROR(INDEX(AcctCat,MATCH(GL_Paste!$B8288&amp;"",AcctCode,0)),"UNKNOWN"))</f>
        <v/>
      </c>
      <c r="F8291">
        <f>IF(GL_Paste!$B8288="","",IFERROR(INDEX(AcctSub,MATCH(GL_Paste!$B8288&amp;"",AcctCode,0)),"UNKNOWN"))</f>
        <v/>
      </c>
    </row>
    <row r="8292">
      <c r="A8292" s="40">
        <f>IF(GL_Paste!$B8289="","",N(GL_Paste!$H8289)-N(GL_Paste!$G8289))</f>
        <v/>
      </c>
      <c r="B8292" s="43">
        <f>IF(GL_Paste!$B8289="","",DATE(YEAR(GL_Paste!$E8289),MONTH(GL_Paste!$E8289),1))</f>
        <v/>
      </c>
      <c r="C8292">
        <f>IF(GL_Paste!$B8289="","",IF(TRIM(GL_Paste!$M8289)&lt;&gt;"",TRIM(GL_Paste!$M8289),IFERROR(MID(GL_Paste!$I8289,FIND("[",GL_Paste!$I8289)+1,FIND("]",GL_Paste!$I8289)-FIND("[",GL_Paste!$I8289)-1),"")))</f>
        <v/>
      </c>
      <c r="D8292">
        <f>IF(GL_Paste!$B8289="","",IFERROR(INDEX(DeptName,MATCH($C8292,DeptTag,0)),"UNALLOCATED"))</f>
        <v/>
      </c>
      <c r="E8292">
        <f>IF(GL_Paste!$B8289="","",IFERROR(INDEX(AcctCat,MATCH(GL_Paste!$B8289&amp;"",AcctCode,0)),"UNKNOWN"))</f>
        <v/>
      </c>
      <c r="F8292">
        <f>IF(GL_Paste!$B8289="","",IFERROR(INDEX(AcctSub,MATCH(GL_Paste!$B8289&amp;"",AcctCode,0)),"UNKNOWN"))</f>
        <v/>
      </c>
    </row>
    <row r="8293">
      <c r="A8293" s="40">
        <f>IF(GL_Paste!$B8290="","",N(GL_Paste!$H8290)-N(GL_Paste!$G8290))</f>
        <v/>
      </c>
      <c r="B8293" s="43">
        <f>IF(GL_Paste!$B8290="","",DATE(YEAR(GL_Paste!$E8290),MONTH(GL_Paste!$E8290),1))</f>
        <v/>
      </c>
      <c r="C8293">
        <f>IF(GL_Paste!$B8290="","",IF(TRIM(GL_Paste!$M8290)&lt;&gt;"",TRIM(GL_Paste!$M8290),IFERROR(MID(GL_Paste!$I8290,FIND("[",GL_Paste!$I8290)+1,FIND("]",GL_Paste!$I8290)-FIND("[",GL_Paste!$I8290)-1),"")))</f>
        <v/>
      </c>
      <c r="D8293">
        <f>IF(GL_Paste!$B8290="","",IFERROR(INDEX(DeptName,MATCH($C8293,DeptTag,0)),"UNALLOCATED"))</f>
        <v/>
      </c>
      <c r="E8293">
        <f>IF(GL_Paste!$B8290="","",IFERROR(INDEX(AcctCat,MATCH(GL_Paste!$B8290&amp;"",AcctCode,0)),"UNKNOWN"))</f>
        <v/>
      </c>
      <c r="F8293">
        <f>IF(GL_Paste!$B8290="","",IFERROR(INDEX(AcctSub,MATCH(GL_Paste!$B8290&amp;"",AcctCode,0)),"UNKNOWN"))</f>
        <v/>
      </c>
    </row>
    <row r="8294">
      <c r="A8294" s="40">
        <f>IF(GL_Paste!$B8291="","",N(GL_Paste!$H8291)-N(GL_Paste!$G8291))</f>
        <v/>
      </c>
      <c r="B8294" s="43">
        <f>IF(GL_Paste!$B8291="","",DATE(YEAR(GL_Paste!$E8291),MONTH(GL_Paste!$E8291),1))</f>
        <v/>
      </c>
      <c r="C8294">
        <f>IF(GL_Paste!$B8291="","",IF(TRIM(GL_Paste!$M8291)&lt;&gt;"",TRIM(GL_Paste!$M8291),IFERROR(MID(GL_Paste!$I8291,FIND("[",GL_Paste!$I8291)+1,FIND("]",GL_Paste!$I8291)-FIND("[",GL_Paste!$I8291)-1),"")))</f>
        <v/>
      </c>
      <c r="D8294">
        <f>IF(GL_Paste!$B8291="","",IFERROR(INDEX(DeptName,MATCH($C8294,DeptTag,0)),"UNALLOCATED"))</f>
        <v/>
      </c>
      <c r="E8294">
        <f>IF(GL_Paste!$B8291="","",IFERROR(INDEX(AcctCat,MATCH(GL_Paste!$B8291&amp;"",AcctCode,0)),"UNKNOWN"))</f>
        <v/>
      </c>
      <c r="F8294">
        <f>IF(GL_Paste!$B8291="","",IFERROR(INDEX(AcctSub,MATCH(GL_Paste!$B8291&amp;"",AcctCode,0)),"UNKNOWN"))</f>
        <v/>
      </c>
    </row>
    <row r="8295">
      <c r="A8295" s="40">
        <f>IF(GL_Paste!$B8292="","",N(GL_Paste!$H8292)-N(GL_Paste!$G8292))</f>
        <v/>
      </c>
      <c r="B8295" s="43">
        <f>IF(GL_Paste!$B8292="","",DATE(YEAR(GL_Paste!$E8292),MONTH(GL_Paste!$E8292),1))</f>
        <v/>
      </c>
      <c r="C8295">
        <f>IF(GL_Paste!$B8292="","",IF(TRIM(GL_Paste!$M8292)&lt;&gt;"",TRIM(GL_Paste!$M8292),IFERROR(MID(GL_Paste!$I8292,FIND("[",GL_Paste!$I8292)+1,FIND("]",GL_Paste!$I8292)-FIND("[",GL_Paste!$I8292)-1),"")))</f>
        <v/>
      </c>
      <c r="D8295">
        <f>IF(GL_Paste!$B8292="","",IFERROR(INDEX(DeptName,MATCH($C8295,DeptTag,0)),"UNALLOCATED"))</f>
        <v/>
      </c>
      <c r="E8295">
        <f>IF(GL_Paste!$B8292="","",IFERROR(INDEX(AcctCat,MATCH(GL_Paste!$B8292&amp;"",AcctCode,0)),"UNKNOWN"))</f>
        <v/>
      </c>
      <c r="F8295">
        <f>IF(GL_Paste!$B8292="","",IFERROR(INDEX(AcctSub,MATCH(GL_Paste!$B8292&amp;"",AcctCode,0)),"UNKNOWN"))</f>
        <v/>
      </c>
    </row>
    <row r="8296">
      <c r="A8296" s="40">
        <f>IF(GL_Paste!$B8293="","",N(GL_Paste!$H8293)-N(GL_Paste!$G8293))</f>
        <v/>
      </c>
      <c r="B8296" s="43">
        <f>IF(GL_Paste!$B8293="","",DATE(YEAR(GL_Paste!$E8293),MONTH(GL_Paste!$E8293),1))</f>
        <v/>
      </c>
      <c r="C8296">
        <f>IF(GL_Paste!$B8293="","",IF(TRIM(GL_Paste!$M8293)&lt;&gt;"",TRIM(GL_Paste!$M8293),IFERROR(MID(GL_Paste!$I8293,FIND("[",GL_Paste!$I8293)+1,FIND("]",GL_Paste!$I8293)-FIND("[",GL_Paste!$I8293)-1),"")))</f>
        <v/>
      </c>
      <c r="D8296">
        <f>IF(GL_Paste!$B8293="","",IFERROR(INDEX(DeptName,MATCH($C8296,DeptTag,0)),"UNALLOCATED"))</f>
        <v/>
      </c>
      <c r="E8296">
        <f>IF(GL_Paste!$B8293="","",IFERROR(INDEX(AcctCat,MATCH(GL_Paste!$B8293&amp;"",AcctCode,0)),"UNKNOWN"))</f>
        <v/>
      </c>
      <c r="F8296">
        <f>IF(GL_Paste!$B8293="","",IFERROR(INDEX(AcctSub,MATCH(GL_Paste!$B8293&amp;"",AcctCode,0)),"UNKNOWN"))</f>
        <v/>
      </c>
    </row>
    <row r="8297">
      <c r="A8297" s="40">
        <f>IF(GL_Paste!$B8294="","",N(GL_Paste!$H8294)-N(GL_Paste!$G8294))</f>
        <v/>
      </c>
      <c r="B8297" s="43">
        <f>IF(GL_Paste!$B8294="","",DATE(YEAR(GL_Paste!$E8294),MONTH(GL_Paste!$E8294),1))</f>
        <v/>
      </c>
      <c r="C8297">
        <f>IF(GL_Paste!$B8294="","",IF(TRIM(GL_Paste!$M8294)&lt;&gt;"",TRIM(GL_Paste!$M8294),IFERROR(MID(GL_Paste!$I8294,FIND("[",GL_Paste!$I8294)+1,FIND("]",GL_Paste!$I8294)-FIND("[",GL_Paste!$I8294)-1),"")))</f>
        <v/>
      </c>
      <c r="D8297">
        <f>IF(GL_Paste!$B8294="","",IFERROR(INDEX(DeptName,MATCH($C8297,DeptTag,0)),"UNALLOCATED"))</f>
        <v/>
      </c>
      <c r="E8297">
        <f>IF(GL_Paste!$B8294="","",IFERROR(INDEX(AcctCat,MATCH(GL_Paste!$B8294&amp;"",AcctCode,0)),"UNKNOWN"))</f>
        <v/>
      </c>
      <c r="F8297">
        <f>IF(GL_Paste!$B8294="","",IFERROR(INDEX(AcctSub,MATCH(GL_Paste!$B8294&amp;"",AcctCode,0)),"UNKNOWN"))</f>
        <v/>
      </c>
    </row>
    <row r="8298">
      <c r="A8298" s="40">
        <f>IF(GL_Paste!$B8295="","",N(GL_Paste!$H8295)-N(GL_Paste!$G8295))</f>
        <v/>
      </c>
      <c r="B8298" s="43">
        <f>IF(GL_Paste!$B8295="","",DATE(YEAR(GL_Paste!$E8295),MONTH(GL_Paste!$E8295),1))</f>
        <v/>
      </c>
      <c r="C8298">
        <f>IF(GL_Paste!$B8295="","",IF(TRIM(GL_Paste!$M8295)&lt;&gt;"",TRIM(GL_Paste!$M8295),IFERROR(MID(GL_Paste!$I8295,FIND("[",GL_Paste!$I8295)+1,FIND("]",GL_Paste!$I8295)-FIND("[",GL_Paste!$I8295)-1),"")))</f>
        <v/>
      </c>
      <c r="D8298">
        <f>IF(GL_Paste!$B8295="","",IFERROR(INDEX(DeptName,MATCH($C8298,DeptTag,0)),"UNALLOCATED"))</f>
        <v/>
      </c>
      <c r="E8298">
        <f>IF(GL_Paste!$B8295="","",IFERROR(INDEX(AcctCat,MATCH(GL_Paste!$B8295&amp;"",AcctCode,0)),"UNKNOWN"))</f>
        <v/>
      </c>
      <c r="F8298">
        <f>IF(GL_Paste!$B8295="","",IFERROR(INDEX(AcctSub,MATCH(GL_Paste!$B8295&amp;"",AcctCode,0)),"UNKNOWN"))</f>
        <v/>
      </c>
    </row>
    <row r="8299">
      <c r="A8299" s="40">
        <f>IF(GL_Paste!$B8296="","",N(GL_Paste!$H8296)-N(GL_Paste!$G8296))</f>
        <v/>
      </c>
      <c r="B8299" s="43">
        <f>IF(GL_Paste!$B8296="","",DATE(YEAR(GL_Paste!$E8296),MONTH(GL_Paste!$E8296),1))</f>
        <v/>
      </c>
      <c r="C8299">
        <f>IF(GL_Paste!$B8296="","",IF(TRIM(GL_Paste!$M8296)&lt;&gt;"",TRIM(GL_Paste!$M8296),IFERROR(MID(GL_Paste!$I8296,FIND("[",GL_Paste!$I8296)+1,FIND("]",GL_Paste!$I8296)-FIND("[",GL_Paste!$I8296)-1),"")))</f>
        <v/>
      </c>
      <c r="D8299">
        <f>IF(GL_Paste!$B8296="","",IFERROR(INDEX(DeptName,MATCH($C8299,DeptTag,0)),"UNALLOCATED"))</f>
        <v/>
      </c>
      <c r="E8299">
        <f>IF(GL_Paste!$B8296="","",IFERROR(INDEX(AcctCat,MATCH(GL_Paste!$B8296&amp;"",AcctCode,0)),"UNKNOWN"))</f>
        <v/>
      </c>
      <c r="F8299">
        <f>IF(GL_Paste!$B8296="","",IFERROR(INDEX(AcctSub,MATCH(GL_Paste!$B8296&amp;"",AcctCode,0)),"UNKNOWN"))</f>
        <v/>
      </c>
    </row>
    <row r="8300">
      <c r="A8300" s="40">
        <f>IF(GL_Paste!$B8297="","",N(GL_Paste!$H8297)-N(GL_Paste!$G8297))</f>
        <v/>
      </c>
      <c r="B8300" s="43">
        <f>IF(GL_Paste!$B8297="","",DATE(YEAR(GL_Paste!$E8297),MONTH(GL_Paste!$E8297),1))</f>
        <v/>
      </c>
      <c r="C8300">
        <f>IF(GL_Paste!$B8297="","",IF(TRIM(GL_Paste!$M8297)&lt;&gt;"",TRIM(GL_Paste!$M8297),IFERROR(MID(GL_Paste!$I8297,FIND("[",GL_Paste!$I8297)+1,FIND("]",GL_Paste!$I8297)-FIND("[",GL_Paste!$I8297)-1),"")))</f>
        <v/>
      </c>
      <c r="D8300">
        <f>IF(GL_Paste!$B8297="","",IFERROR(INDEX(DeptName,MATCH($C8300,DeptTag,0)),"UNALLOCATED"))</f>
        <v/>
      </c>
      <c r="E8300">
        <f>IF(GL_Paste!$B8297="","",IFERROR(INDEX(AcctCat,MATCH(GL_Paste!$B8297&amp;"",AcctCode,0)),"UNKNOWN"))</f>
        <v/>
      </c>
      <c r="F8300">
        <f>IF(GL_Paste!$B8297="","",IFERROR(INDEX(AcctSub,MATCH(GL_Paste!$B8297&amp;"",AcctCode,0)),"UNKNOWN"))</f>
        <v/>
      </c>
    </row>
    <row r="8301">
      <c r="A8301" s="40">
        <f>IF(GL_Paste!$B8298="","",N(GL_Paste!$H8298)-N(GL_Paste!$G8298))</f>
        <v/>
      </c>
      <c r="B8301" s="43">
        <f>IF(GL_Paste!$B8298="","",DATE(YEAR(GL_Paste!$E8298),MONTH(GL_Paste!$E8298),1))</f>
        <v/>
      </c>
      <c r="C8301">
        <f>IF(GL_Paste!$B8298="","",IF(TRIM(GL_Paste!$M8298)&lt;&gt;"",TRIM(GL_Paste!$M8298),IFERROR(MID(GL_Paste!$I8298,FIND("[",GL_Paste!$I8298)+1,FIND("]",GL_Paste!$I8298)-FIND("[",GL_Paste!$I8298)-1),"")))</f>
        <v/>
      </c>
      <c r="D8301">
        <f>IF(GL_Paste!$B8298="","",IFERROR(INDEX(DeptName,MATCH($C8301,DeptTag,0)),"UNALLOCATED"))</f>
        <v/>
      </c>
      <c r="E8301">
        <f>IF(GL_Paste!$B8298="","",IFERROR(INDEX(AcctCat,MATCH(GL_Paste!$B8298&amp;"",AcctCode,0)),"UNKNOWN"))</f>
        <v/>
      </c>
      <c r="F8301">
        <f>IF(GL_Paste!$B8298="","",IFERROR(INDEX(AcctSub,MATCH(GL_Paste!$B8298&amp;"",AcctCode,0)),"UNKNOWN"))</f>
        <v/>
      </c>
    </row>
    <row r="8302">
      <c r="A8302" s="40">
        <f>IF(GL_Paste!$B8299="","",N(GL_Paste!$H8299)-N(GL_Paste!$G8299))</f>
        <v/>
      </c>
      <c r="B8302" s="43">
        <f>IF(GL_Paste!$B8299="","",DATE(YEAR(GL_Paste!$E8299),MONTH(GL_Paste!$E8299),1))</f>
        <v/>
      </c>
      <c r="C8302">
        <f>IF(GL_Paste!$B8299="","",IF(TRIM(GL_Paste!$M8299)&lt;&gt;"",TRIM(GL_Paste!$M8299),IFERROR(MID(GL_Paste!$I8299,FIND("[",GL_Paste!$I8299)+1,FIND("]",GL_Paste!$I8299)-FIND("[",GL_Paste!$I8299)-1),"")))</f>
        <v/>
      </c>
      <c r="D8302">
        <f>IF(GL_Paste!$B8299="","",IFERROR(INDEX(DeptName,MATCH($C8302,DeptTag,0)),"UNALLOCATED"))</f>
        <v/>
      </c>
      <c r="E8302">
        <f>IF(GL_Paste!$B8299="","",IFERROR(INDEX(AcctCat,MATCH(GL_Paste!$B8299&amp;"",AcctCode,0)),"UNKNOWN"))</f>
        <v/>
      </c>
      <c r="F8302">
        <f>IF(GL_Paste!$B8299="","",IFERROR(INDEX(AcctSub,MATCH(GL_Paste!$B8299&amp;"",AcctCode,0)),"UNKNOWN"))</f>
        <v/>
      </c>
    </row>
    <row r="8303">
      <c r="A8303" s="40">
        <f>IF(GL_Paste!$B8300="","",N(GL_Paste!$H8300)-N(GL_Paste!$G8300))</f>
        <v/>
      </c>
      <c r="B8303" s="43">
        <f>IF(GL_Paste!$B8300="","",DATE(YEAR(GL_Paste!$E8300),MONTH(GL_Paste!$E8300),1))</f>
        <v/>
      </c>
      <c r="C8303">
        <f>IF(GL_Paste!$B8300="","",IF(TRIM(GL_Paste!$M8300)&lt;&gt;"",TRIM(GL_Paste!$M8300),IFERROR(MID(GL_Paste!$I8300,FIND("[",GL_Paste!$I8300)+1,FIND("]",GL_Paste!$I8300)-FIND("[",GL_Paste!$I8300)-1),"")))</f>
        <v/>
      </c>
      <c r="D8303">
        <f>IF(GL_Paste!$B8300="","",IFERROR(INDEX(DeptName,MATCH($C8303,DeptTag,0)),"UNALLOCATED"))</f>
        <v/>
      </c>
      <c r="E8303">
        <f>IF(GL_Paste!$B8300="","",IFERROR(INDEX(AcctCat,MATCH(GL_Paste!$B8300&amp;"",AcctCode,0)),"UNKNOWN"))</f>
        <v/>
      </c>
      <c r="F8303">
        <f>IF(GL_Paste!$B8300="","",IFERROR(INDEX(AcctSub,MATCH(GL_Paste!$B8300&amp;"",AcctCode,0)),"UNKNOWN"))</f>
        <v/>
      </c>
    </row>
    <row r="8304">
      <c r="A8304" s="40">
        <f>IF(GL_Paste!$B8301="","",N(GL_Paste!$H8301)-N(GL_Paste!$G8301))</f>
        <v/>
      </c>
      <c r="B8304" s="43">
        <f>IF(GL_Paste!$B8301="","",DATE(YEAR(GL_Paste!$E8301),MONTH(GL_Paste!$E8301),1))</f>
        <v/>
      </c>
      <c r="C8304">
        <f>IF(GL_Paste!$B8301="","",IF(TRIM(GL_Paste!$M8301)&lt;&gt;"",TRIM(GL_Paste!$M8301),IFERROR(MID(GL_Paste!$I8301,FIND("[",GL_Paste!$I8301)+1,FIND("]",GL_Paste!$I8301)-FIND("[",GL_Paste!$I8301)-1),"")))</f>
        <v/>
      </c>
      <c r="D8304">
        <f>IF(GL_Paste!$B8301="","",IFERROR(INDEX(DeptName,MATCH($C8304,DeptTag,0)),"UNALLOCATED"))</f>
        <v/>
      </c>
      <c r="E8304">
        <f>IF(GL_Paste!$B8301="","",IFERROR(INDEX(AcctCat,MATCH(GL_Paste!$B8301&amp;"",AcctCode,0)),"UNKNOWN"))</f>
        <v/>
      </c>
      <c r="F8304">
        <f>IF(GL_Paste!$B8301="","",IFERROR(INDEX(AcctSub,MATCH(GL_Paste!$B8301&amp;"",AcctCode,0)),"UNKNOWN"))</f>
        <v/>
      </c>
    </row>
    <row r="8305">
      <c r="A8305" s="40">
        <f>IF(GL_Paste!$B8302="","",N(GL_Paste!$H8302)-N(GL_Paste!$G8302))</f>
        <v/>
      </c>
      <c r="B8305" s="43">
        <f>IF(GL_Paste!$B8302="","",DATE(YEAR(GL_Paste!$E8302),MONTH(GL_Paste!$E8302),1))</f>
        <v/>
      </c>
      <c r="C8305">
        <f>IF(GL_Paste!$B8302="","",IF(TRIM(GL_Paste!$M8302)&lt;&gt;"",TRIM(GL_Paste!$M8302),IFERROR(MID(GL_Paste!$I8302,FIND("[",GL_Paste!$I8302)+1,FIND("]",GL_Paste!$I8302)-FIND("[",GL_Paste!$I8302)-1),"")))</f>
        <v/>
      </c>
      <c r="D8305">
        <f>IF(GL_Paste!$B8302="","",IFERROR(INDEX(DeptName,MATCH($C8305,DeptTag,0)),"UNALLOCATED"))</f>
        <v/>
      </c>
      <c r="E8305">
        <f>IF(GL_Paste!$B8302="","",IFERROR(INDEX(AcctCat,MATCH(GL_Paste!$B8302&amp;"",AcctCode,0)),"UNKNOWN"))</f>
        <v/>
      </c>
      <c r="F8305">
        <f>IF(GL_Paste!$B8302="","",IFERROR(INDEX(AcctSub,MATCH(GL_Paste!$B8302&amp;"",AcctCode,0)),"UNKNOWN"))</f>
        <v/>
      </c>
    </row>
    <row r="8306">
      <c r="A8306" s="40">
        <f>IF(GL_Paste!$B8303="","",N(GL_Paste!$H8303)-N(GL_Paste!$G8303))</f>
        <v/>
      </c>
      <c r="B8306" s="43">
        <f>IF(GL_Paste!$B8303="","",DATE(YEAR(GL_Paste!$E8303),MONTH(GL_Paste!$E8303),1))</f>
        <v/>
      </c>
      <c r="C8306">
        <f>IF(GL_Paste!$B8303="","",IF(TRIM(GL_Paste!$M8303)&lt;&gt;"",TRIM(GL_Paste!$M8303),IFERROR(MID(GL_Paste!$I8303,FIND("[",GL_Paste!$I8303)+1,FIND("]",GL_Paste!$I8303)-FIND("[",GL_Paste!$I8303)-1),"")))</f>
        <v/>
      </c>
      <c r="D8306">
        <f>IF(GL_Paste!$B8303="","",IFERROR(INDEX(DeptName,MATCH($C8306,DeptTag,0)),"UNALLOCATED"))</f>
        <v/>
      </c>
      <c r="E8306">
        <f>IF(GL_Paste!$B8303="","",IFERROR(INDEX(AcctCat,MATCH(GL_Paste!$B8303&amp;"",AcctCode,0)),"UNKNOWN"))</f>
        <v/>
      </c>
      <c r="F8306">
        <f>IF(GL_Paste!$B8303="","",IFERROR(INDEX(AcctSub,MATCH(GL_Paste!$B8303&amp;"",AcctCode,0)),"UNKNOWN"))</f>
        <v/>
      </c>
    </row>
    <row r="8307">
      <c r="A8307" s="40">
        <f>IF(GL_Paste!$B8304="","",N(GL_Paste!$H8304)-N(GL_Paste!$G8304))</f>
        <v/>
      </c>
      <c r="B8307" s="43">
        <f>IF(GL_Paste!$B8304="","",DATE(YEAR(GL_Paste!$E8304),MONTH(GL_Paste!$E8304),1))</f>
        <v/>
      </c>
      <c r="C8307">
        <f>IF(GL_Paste!$B8304="","",IF(TRIM(GL_Paste!$M8304)&lt;&gt;"",TRIM(GL_Paste!$M8304),IFERROR(MID(GL_Paste!$I8304,FIND("[",GL_Paste!$I8304)+1,FIND("]",GL_Paste!$I8304)-FIND("[",GL_Paste!$I8304)-1),"")))</f>
        <v/>
      </c>
      <c r="D8307">
        <f>IF(GL_Paste!$B8304="","",IFERROR(INDEX(DeptName,MATCH($C8307,DeptTag,0)),"UNALLOCATED"))</f>
        <v/>
      </c>
      <c r="E8307">
        <f>IF(GL_Paste!$B8304="","",IFERROR(INDEX(AcctCat,MATCH(GL_Paste!$B8304&amp;"",AcctCode,0)),"UNKNOWN"))</f>
        <v/>
      </c>
      <c r="F8307">
        <f>IF(GL_Paste!$B8304="","",IFERROR(INDEX(AcctSub,MATCH(GL_Paste!$B8304&amp;"",AcctCode,0)),"UNKNOWN"))</f>
        <v/>
      </c>
    </row>
    <row r="8308">
      <c r="A8308" s="40">
        <f>IF(GL_Paste!$B8305="","",N(GL_Paste!$H8305)-N(GL_Paste!$G8305))</f>
        <v/>
      </c>
      <c r="B8308" s="43">
        <f>IF(GL_Paste!$B8305="","",DATE(YEAR(GL_Paste!$E8305),MONTH(GL_Paste!$E8305),1))</f>
        <v/>
      </c>
      <c r="C8308">
        <f>IF(GL_Paste!$B8305="","",IF(TRIM(GL_Paste!$M8305)&lt;&gt;"",TRIM(GL_Paste!$M8305),IFERROR(MID(GL_Paste!$I8305,FIND("[",GL_Paste!$I8305)+1,FIND("]",GL_Paste!$I8305)-FIND("[",GL_Paste!$I8305)-1),"")))</f>
        <v/>
      </c>
      <c r="D8308">
        <f>IF(GL_Paste!$B8305="","",IFERROR(INDEX(DeptName,MATCH($C8308,DeptTag,0)),"UNALLOCATED"))</f>
        <v/>
      </c>
      <c r="E8308">
        <f>IF(GL_Paste!$B8305="","",IFERROR(INDEX(AcctCat,MATCH(GL_Paste!$B8305&amp;"",AcctCode,0)),"UNKNOWN"))</f>
        <v/>
      </c>
      <c r="F8308">
        <f>IF(GL_Paste!$B8305="","",IFERROR(INDEX(AcctSub,MATCH(GL_Paste!$B8305&amp;"",AcctCode,0)),"UNKNOWN"))</f>
        <v/>
      </c>
    </row>
    <row r="8309">
      <c r="A8309" s="40">
        <f>IF(GL_Paste!$B8306="","",N(GL_Paste!$H8306)-N(GL_Paste!$G8306))</f>
        <v/>
      </c>
      <c r="B8309" s="43">
        <f>IF(GL_Paste!$B8306="","",DATE(YEAR(GL_Paste!$E8306),MONTH(GL_Paste!$E8306),1))</f>
        <v/>
      </c>
      <c r="C8309">
        <f>IF(GL_Paste!$B8306="","",IF(TRIM(GL_Paste!$M8306)&lt;&gt;"",TRIM(GL_Paste!$M8306),IFERROR(MID(GL_Paste!$I8306,FIND("[",GL_Paste!$I8306)+1,FIND("]",GL_Paste!$I8306)-FIND("[",GL_Paste!$I8306)-1),"")))</f>
        <v/>
      </c>
      <c r="D8309">
        <f>IF(GL_Paste!$B8306="","",IFERROR(INDEX(DeptName,MATCH($C8309,DeptTag,0)),"UNALLOCATED"))</f>
        <v/>
      </c>
      <c r="E8309">
        <f>IF(GL_Paste!$B8306="","",IFERROR(INDEX(AcctCat,MATCH(GL_Paste!$B8306&amp;"",AcctCode,0)),"UNKNOWN"))</f>
        <v/>
      </c>
      <c r="F8309">
        <f>IF(GL_Paste!$B8306="","",IFERROR(INDEX(AcctSub,MATCH(GL_Paste!$B8306&amp;"",AcctCode,0)),"UNKNOWN"))</f>
        <v/>
      </c>
    </row>
    <row r="8310">
      <c r="A8310" s="40">
        <f>IF(GL_Paste!$B8307="","",N(GL_Paste!$H8307)-N(GL_Paste!$G8307))</f>
        <v/>
      </c>
      <c r="B8310" s="43">
        <f>IF(GL_Paste!$B8307="","",DATE(YEAR(GL_Paste!$E8307),MONTH(GL_Paste!$E8307),1))</f>
        <v/>
      </c>
      <c r="C8310">
        <f>IF(GL_Paste!$B8307="","",IF(TRIM(GL_Paste!$M8307)&lt;&gt;"",TRIM(GL_Paste!$M8307),IFERROR(MID(GL_Paste!$I8307,FIND("[",GL_Paste!$I8307)+1,FIND("]",GL_Paste!$I8307)-FIND("[",GL_Paste!$I8307)-1),"")))</f>
        <v/>
      </c>
      <c r="D8310">
        <f>IF(GL_Paste!$B8307="","",IFERROR(INDEX(DeptName,MATCH($C8310,DeptTag,0)),"UNALLOCATED"))</f>
        <v/>
      </c>
      <c r="E8310">
        <f>IF(GL_Paste!$B8307="","",IFERROR(INDEX(AcctCat,MATCH(GL_Paste!$B8307&amp;"",AcctCode,0)),"UNKNOWN"))</f>
        <v/>
      </c>
      <c r="F8310">
        <f>IF(GL_Paste!$B8307="","",IFERROR(INDEX(AcctSub,MATCH(GL_Paste!$B8307&amp;"",AcctCode,0)),"UNKNOWN"))</f>
        <v/>
      </c>
    </row>
    <row r="8311">
      <c r="A8311" s="40">
        <f>IF(GL_Paste!$B8308="","",N(GL_Paste!$H8308)-N(GL_Paste!$G8308))</f>
        <v/>
      </c>
      <c r="B8311" s="43">
        <f>IF(GL_Paste!$B8308="","",DATE(YEAR(GL_Paste!$E8308),MONTH(GL_Paste!$E8308),1))</f>
        <v/>
      </c>
      <c r="C8311">
        <f>IF(GL_Paste!$B8308="","",IF(TRIM(GL_Paste!$M8308)&lt;&gt;"",TRIM(GL_Paste!$M8308),IFERROR(MID(GL_Paste!$I8308,FIND("[",GL_Paste!$I8308)+1,FIND("]",GL_Paste!$I8308)-FIND("[",GL_Paste!$I8308)-1),"")))</f>
        <v/>
      </c>
      <c r="D8311">
        <f>IF(GL_Paste!$B8308="","",IFERROR(INDEX(DeptName,MATCH($C8311,DeptTag,0)),"UNALLOCATED"))</f>
        <v/>
      </c>
      <c r="E8311">
        <f>IF(GL_Paste!$B8308="","",IFERROR(INDEX(AcctCat,MATCH(GL_Paste!$B8308&amp;"",AcctCode,0)),"UNKNOWN"))</f>
        <v/>
      </c>
      <c r="F8311">
        <f>IF(GL_Paste!$B8308="","",IFERROR(INDEX(AcctSub,MATCH(GL_Paste!$B8308&amp;"",AcctCode,0)),"UNKNOWN"))</f>
        <v/>
      </c>
    </row>
    <row r="8312">
      <c r="A8312" s="40">
        <f>IF(GL_Paste!$B8309="","",N(GL_Paste!$H8309)-N(GL_Paste!$G8309))</f>
        <v/>
      </c>
      <c r="B8312" s="43">
        <f>IF(GL_Paste!$B8309="","",DATE(YEAR(GL_Paste!$E8309),MONTH(GL_Paste!$E8309),1))</f>
        <v/>
      </c>
      <c r="C8312">
        <f>IF(GL_Paste!$B8309="","",IF(TRIM(GL_Paste!$M8309)&lt;&gt;"",TRIM(GL_Paste!$M8309),IFERROR(MID(GL_Paste!$I8309,FIND("[",GL_Paste!$I8309)+1,FIND("]",GL_Paste!$I8309)-FIND("[",GL_Paste!$I8309)-1),"")))</f>
        <v/>
      </c>
      <c r="D8312">
        <f>IF(GL_Paste!$B8309="","",IFERROR(INDEX(DeptName,MATCH($C8312,DeptTag,0)),"UNALLOCATED"))</f>
        <v/>
      </c>
      <c r="E8312">
        <f>IF(GL_Paste!$B8309="","",IFERROR(INDEX(AcctCat,MATCH(GL_Paste!$B8309&amp;"",AcctCode,0)),"UNKNOWN"))</f>
        <v/>
      </c>
      <c r="F8312">
        <f>IF(GL_Paste!$B8309="","",IFERROR(INDEX(AcctSub,MATCH(GL_Paste!$B8309&amp;"",AcctCode,0)),"UNKNOWN"))</f>
        <v/>
      </c>
    </row>
    <row r="8313">
      <c r="A8313" s="40">
        <f>IF(GL_Paste!$B8310="","",N(GL_Paste!$H8310)-N(GL_Paste!$G8310))</f>
        <v/>
      </c>
      <c r="B8313" s="43">
        <f>IF(GL_Paste!$B8310="","",DATE(YEAR(GL_Paste!$E8310),MONTH(GL_Paste!$E8310),1))</f>
        <v/>
      </c>
      <c r="C8313">
        <f>IF(GL_Paste!$B8310="","",IF(TRIM(GL_Paste!$M8310)&lt;&gt;"",TRIM(GL_Paste!$M8310),IFERROR(MID(GL_Paste!$I8310,FIND("[",GL_Paste!$I8310)+1,FIND("]",GL_Paste!$I8310)-FIND("[",GL_Paste!$I8310)-1),"")))</f>
        <v/>
      </c>
      <c r="D8313">
        <f>IF(GL_Paste!$B8310="","",IFERROR(INDEX(DeptName,MATCH($C8313,DeptTag,0)),"UNALLOCATED"))</f>
        <v/>
      </c>
      <c r="E8313">
        <f>IF(GL_Paste!$B8310="","",IFERROR(INDEX(AcctCat,MATCH(GL_Paste!$B8310&amp;"",AcctCode,0)),"UNKNOWN"))</f>
        <v/>
      </c>
      <c r="F8313">
        <f>IF(GL_Paste!$B8310="","",IFERROR(INDEX(AcctSub,MATCH(GL_Paste!$B8310&amp;"",AcctCode,0)),"UNKNOWN"))</f>
        <v/>
      </c>
    </row>
    <row r="8314">
      <c r="A8314" s="40">
        <f>IF(GL_Paste!$B8311="","",N(GL_Paste!$H8311)-N(GL_Paste!$G8311))</f>
        <v/>
      </c>
      <c r="B8314" s="43">
        <f>IF(GL_Paste!$B8311="","",DATE(YEAR(GL_Paste!$E8311),MONTH(GL_Paste!$E8311),1))</f>
        <v/>
      </c>
      <c r="C8314">
        <f>IF(GL_Paste!$B8311="","",IF(TRIM(GL_Paste!$M8311)&lt;&gt;"",TRIM(GL_Paste!$M8311),IFERROR(MID(GL_Paste!$I8311,FIND("[",GL_Paste!$I8311)+1,FIND("]",GL_Paste!$I8311)-FIND("[",GL_Paste!$I8311)-1),"")))</f>
        <v/>
      </c>
      <c r="D8314">
        <f>IF(GL_Paste!$B8311="","",IFERROR(INDEX(DeptName,MATCH($C8314,DeptTag,0)),"UNALLOCATED"))</f>
        <v/>
      </c>
      <c r="E8314">
        <f>IF(GL_Paste!$B8311="","",IFERROR(INDEX(AcctCat,MATCH(GL_Paste!$B8311&amp;"",AcctCode,0)),"UNKNOWN"))</f>
        <v/>
      </c>
      <c r="F8314">
        <f>IF(GL_Paste!$B8311="","",IFERROR(INDEX(AcctSub,MATCH(GL_Paste!$B8311&amp;"",AcctCode,0)),"UNKNOWN"))</f>
        <v/>
      </c>
    </row>
    <row r="8315">
      <c r="A8315" s="40">
        <f>IF(GL_Paste!$B8312="","",N(GL_Paste!$H8312)-N(GL_Paste!$G8312))</f>
        <v/>
      </c>
      <c r="B8315" s="43">
        <f>IF(GL_Paste!$B8312="","",DATE(YEAR(GL_Paste!$E8312),MONTH(GL_Paste!$E8312),1))</f>
        <v/>
      </c>
      <c r="C8315">
        <f>IF(GL_Paste!$B8312="","",IF(TRIM(GL_Paste!$M8312)&lt;&gt;"",TRIM(GL_Paste!$M8312),IFERROR(MID(GL_Paste!$I8312,FIND("[",GL_Paste!$I8312)+1,FIND("]",GL_Paste!$I8312)-FIND("[",GL_Paste!$I8312)-1),"")))</f>
        <v/>
      </c>
      <c r="D8315">
        <f>IF(GL_Paste!$B8312="","",IFERROR(INDEX(DeptName,MATCH($C8315,DeptTag,0)),"UNALLOCATED"))</f>
        <v/>
      </c>
      <c r="E8315">
        <f>IF(GL_Paste!$B8312="","",IFERROR(INDEX(AcctCat,MATCH(GL_Paste!$B8312&amp;"",AcctCode,0)),"UNKNOWN"))</f>
        <v/>
      </c>
      <c r="F8315">
        <f>IF(GL_Paste!$B8312="","",IFERROR(INDEX(AcctSub,MATCH(GL_Paste!$B8312&amp;"",AcctCode,0)),"UNKNOWN"))</f>
        <v/>
      </c>
    </row>
    <row r="8316">
      <c r="A8316" s="40">
        <f>IF(GL_Paste!$B8313="","",N(GL_Paste!$H8313)-N(GL_Paste!$G8313))</f>
        <v/>
      </c>
      <c r="B8316" s="43">
        <f>IF(GL_Paste!$B8313="","",DATE(YEAR(GL_Paste!$E8313),MONTH(GL_Paste!$E8313),1))</f>
        <v/>
      </c>
      <c r="C8316">
        <f>IF(GL_Paste!$B8313="","",IF(TRIM(GL_Paste!$M8313)&lt;&gt;"",TRIM(GL_Paste!$M8313),IFERROR(MID(GL_Paste!$I8313,FIND("[",GL_Paste!$I8313)+1,FIND("]",GL_Paste!$I8313)-FIND("[",GL_Paste!$I8313)-1),"")))</f>
        <v/>
      </c>
      <c r="D8316">
        <f>IF(GL_Paste!$B8313="","",IFERROR(INDEX(DeptName,MATCH($C8316,DeptTag,0)),"UNALLOCATED"))</f>
        <v/>
      </c>
      <c r="E8316">
        <f>IF(GL_Paste!$B8313="","",IFERROR(INDEX(AcctCat,MATCH(GL_Paste!$B8313&amp;"",AcctCode,0)),"UNKNOWN"))</f>
        <v/>
      </c>
      <c r="F8316">
        <f>IF(GL_Paste!$B8313="","",IFERROR(INDEX(AcctSub,MATCH(GL_Paste!$B8313&amp;"",AcctCode,0)),"UNKNOWN"))</f>
        <v/>
      </c>
    </row>
    <row r="8317">
      <c r="A8317" s="40">
        <f>IF(GL_Paste!$B8314="","",N(GL_Paste!$H8314)-N(GL_Paste!$G8314))</f>
        <v/>
      </c>
      <c r="B8317" s="43">
        <f>IF(GL_Paste!$B8314="","",DATE(YEAR(GL_Paste!$E8314),MONTH(GL_Paste!$E8314),1))</f>
        <v/>
      </c>
      <c r="C8317">
        <f>IF(GL_Paste!$B8314="","",IF(TRIM(GL_Paste!$M8314)&lt;&gt;"",TRIM(GL_Paste!$M8314),IFERROR(MID(GL_Paste!$I8314,FIND("[",GL_Paste!$I8314)+1,FIND("]",GL_Paste!$I8314)-FIND("[",GL_Paste!$I8314)-1),"")))</f>
        <v/>
      </c>
      <c r="D8317">
        <f>IF(GL_Paste!$B8314="","",IFERROR(INDEX(DeptName,MATCH($C8317,DeptTag,0)),"UNALLOCATED"))</f>
        <v/>
      </c>
      <c r="E8317">
        <f>IF(GL_Paste!$B8314="","",IFERROR(INDEX(AcctCat,MATCH(GL_Paste!$B8314&amp;"",AcctCode,0)),"UNKNOWN"))</f>
        <v/>
      </c>
      <c r="F8317">
        <f>IF(GL_Paste!$B8314="","",IFERROR(INDEX(AcctSub,MATCH(GL_Paste!$B8314&amp;"",AcctCode,0)),"UNKNOWN"))</f>
        <v/>
      </c>
    </row>
    <row r="8318">
      <c r="A8318" s="40">
        <f>IF(GL_Paste!$B8315="","",N(GL_Paste!$H8315)-N(GL_Paste!$G8315))</f>
        <v/>
      </c>
      <c r="B8318" s="43">
        <f>IF(GL_Paste!$B8315="","",DATE(YEAR(GL_Paste!$E8315),MONTH(GL_Paste!$E8315),1))</f>
        <v/>
      </c>
      <c r="C8318">
        <f>IF(GL_Paste!$B8315="","",IF(TRIM(GL_Paste!$M8315)&lt;&gt;"",TRIM(GL_Paste!$M8315),IFERROR(MID(GL_Paste!$I8315,FIND("[",GL_Paste!$I8315)+1,FIND("]",GL_Paste!$I8315)-FIND("[",GL_Paste!$I8315)-1),"")))</f>
        <v/>
      </c>
      <c r="D8318">
        <f>IF(GL_Paste!$B8315="","",IFERROR(INDEX(DeptName,MATCH($C8318,DeptTag,0)),"UNALLOCATED"))</f>
        <v/>
      </c>
      <c r="E8318">
        <f>IF(GL_Paste!$B8315="","",IFERROR(INDEX(AcctCat,MATCH(GL_Paste!$B8315&amp;"",AcctCode,0)),"UNKNOWN"))</f>
        <v/>
      </c>
      <c r="F8318">
        <f>IF(GL_Paste!$B8315="","",IFERROR(INDEX(AcctSub,MATCH(GL_Paste!$B8315&amp;"",AcctCode,0)),"UNKNOWN"))</f>
        <v/>
      </c>
    </row>
    <row r="8319">
      <c r="A8319" s="40">
        <f>IF(GL_Paste!$B8316="","",N(GL_Paste!$H8316)-N(GL_Paste!$G8316))</f>
        <v/>
      </c>
      <c r="B8319" s="43">
        <f>IF(GL_Paste!$B8316="","",DATE(YEAR(GL_Paste!$E8316),MONTH(GL_Paste!$E8316),1))</f>
        <v/>
      </c>
      <c r="C8319">
        <f>IF(GL_Paste!$B8316="","",IF(TRIM(GL_Paste!$M8316)&lt;&gt;"",TRIM(GL_Paste!$M8316),IFERROR(MID(GL_Paste!$I8316,FIND("[",GL_Paste!$I8316)+1,FIND("]",GL_Paste!$I8316)-FIND("[",GL_Paste!$I8316)-1),"")))</f>
        <v/>
      </c>
      <c r="D8319">
        <f>IF(GL_Paste!$B8316="","",IFERROR(INDEX(DeptName,MATCH($C8319,DeptTag,0)),"UNALLOCATED"))</f>
        <v/>
      </c>
      <c r="E8319">
        <f>IF(GL_Paste!$B8316="","",IFERROR(INDEX(AcctCat,MATCH(GL_Paste!$B8316&amp;"",AcctCode,0)),"UNKNOWN"))</f>
        <v/>
      </c>
      <c r="F8319">
        <f>IF(GL_Paste!$B8316="","",IFERROR(INDEX(AcctSub,MATCH(GL_Paste!$B8316&amp;"",AcctCode,0)),"UNKNOWN"))</f>
        <v/>
      </c>
    </row>
    <row r="8320">
      <c r="A8320" s="40">
        <f>IF(GL_Paste!$B8317="","",N(GL_Paste!$H8317)-N(GL_Paste!$G8317))</f>
        <v/>
      </c>
      <c r="B8320" s="43">
        <f>IF(GL_Paste!$B8317="","",DATE(YEAR(GL_Paste!$E8317),MONTH(GL_Paste!$E8317),1))</f>
        <v/>
      </c>
      <c r="C8320">
        <f>IF(GL_Paste!$B8317="","",IF(TRIM(GL_Paste!$M8317)&lt;&gt;"",TRIM(GL_Paste!$M8317),IFERROR(MID(GL_Paste!$I8317,FIND("[",GL_Paste!$I8317)+1,FIND("]",GL_Paste!$I8317)-FIND("[",GL_Paste!$I8317)-1),"")))</f>
        <v/>
      </c>
      <c r="D8320">
        <f>IF(GL_Paste!$B8317="","",IFERROR(INDEX(DeptName,MATCH($C8320,DeptTag,0)),"UNALLOCATED"))</f>
        <v/>
      </c>
      <c r="E8320">
        <f>IF(GL_Paste!$B8317="","",IFERROR(INDEX(AcctCat,MATCH(GL_Paste!$B8317&amp;"",AcctCode,0)),"UNKNOWN"))</f>
        <v/>
      </c>
      <c r="F8320">
        <f>IF(GL_Paste!$B8317="","",IFERROR(INDEX(AcctSub,MATCH(GL_Paste!$B8317&amp;"",AcctCode,0)),"UNKNOWN"))</f>
        <v/>
      </c>
    </row>
    <row r="8321">
      <c r="A8321" s="40">
        <f>IF(GL_Paste!$B8318="","",N(GL_Paste!$H8318)-N(GL_Paste!$G8318))</f>
        <v/>
      </c>
      <c r="B8321" s="43">
        <f>IF(GL_Paste!$B8318="","",DATE(YEAR(GL_Paste!$E8318),MONTH(GL_Paste!$E8318),1))</f>
        <v/>
      </c>
      <c r="C8321">
        <f>IF(GL_Paste!$B8318="","",IF(TRIM(GL_Paste!$M8318)&lt;&gt;"",TRIM(GL_Paste!$M8318),IFERROR(MID(GL_Paste!$I8318,FIND("[",GL_Paste!$I8318)+1,FIND("]",GL_Paste!$I8318)-FIND("[",GL_Paste!$I8318)-1),"")))</f>
        <v/>
      </c>
      <c r="D8321">
        <f>IF(GL_Paste!$B8318="","",IFERROR(INDEX(DeptName,MATCH($C8321,DeptTag,0)),"UNALLOCATED"))</f>
        <v/>
      </c>
      <c r="E8321">
        <f>IF(GL_Paste!$B8318="","",IFERROR(INDEX(AcctCat,MATCH(GL_Paste!$B8318&amp;"",AcctCode,0)),"UNKNOWN"))</f>
        <v/>
      </c>
      <c r="F8321">
        <f>IF(GL_Paste!$B8318="","",IFERROR(INDEX(AcctSub,MATCH(GL_Paste!$B8318&amp;"",AcctCode,0)),"UNKNOWN"))</f>
        <v/>
      </c>
    </row>
    <row r="8322">
      <c r="A8322" s="40">
        <f>IF(GL_Paste!$B8319="","",N(GL_Paste!$H8319)-N(GL_Paste!$G8319))</f>
        <v/>
      </c>
      <c r="B8322" s="43">
        <f>IF(GL_Paste!$B8319="","",DATE(YEAR(GL_Paste!$E8319),MONTH(GL_Paste!$E8319),1))</f>
        <v/>
      </c>
      <c r="C8322">
        <f>IF(GL_Paste!$B8319="","",IF(TRIM(GL_Paste!$M8319)&lt;&gt;"",TRIM(GL_Paste!$M8319),IFERROR(MID(GL_Paste!$I8319,FIND("[",GL_Paste!$I8319)+1,FIND("]",GL_Paste!$I8319)-FIND("[",GL_Paste!$I8319)-1),"")))</f>
        <v/>
      </c>
      <c r="D8322">
        <f>IF(GL_Paste!$B8319="","",IFERROR(INDEX(DeptName,MATCH($C8322,DeptTag,0)),"UNALLOCATED"))</f>
        <v/>
      </c>
      <c r="E8322">
        <f>IF(GL_Paste!$B8319="","",IFERROR(INDEX(AcctCat,MATCH(GL_Paste!$B8319&amp;"",AcctCode,0)),"UNKNOWN"))</f>
        <v/>
      </c>
      <c r="F8322">
        <f>IF(GL_Paste!$B8319="","",IFERROR(INDEX(AcctSub,MATCH(GL_Paste!$B8319&amp;"",AcctCode,0)),"UNKNOWN"))</f>
        <v/>
      </c>
    </row>
    <row r="8323">
      <c r="A8323" s="40">
        <f>IF(GL_Paste!$B8320="","",N(GL_Paste!$H8320)-N(GL_Paste!$G8320))</f>
        <v/>
      </c>
      <c r="B8323" s="43">
        <f>IF(GL_Paste!$B8320="","",DATE(YEAR(GL_Paste!$E8320),MONTH(GL_Paste!$E8320),1))</f>
        <v/>
      </c>
      <c r="C8323">
        <f>IF(GL_Paste!$B8320="","",IF(TRIM(GL_Paste!$M8320)&lt;&gt;"",TRIM(GL_Paste!$M8320),IFERROR(MID(GL_Paste!$I8320,FIND("[",GL_Paste!$I8320)+1,FIND("]",GL_Paste!$I8320)-FIND("[",GL_Paste!$I8320)-1),"")))</f>
        <v/>
      </c>
      <c r="D8323">
        <f>IF(GL_Paste!$B8320="","",IFERROR(INDEX(DeptName,MATCH($C8323,DeptTag,0)),"UNALLOCATED"))</f>
        <v/>
      </c>
      <c r="E8323">
        <f>IF(GL_Paste!$B8320="","",IFERROR(INDEX(AcctCat,MATCH(GL_Paste!$B8320&amp;"",AcctCode,0)),"UNKNOWN"))</f>
        <v/>
      </c>
      <c r="F8323">
        <f>IF(GL_Paste!$B8320="","",IFERROR(INDEX(AcctSub,MATCH(GL_Paste!$B8320&amp;"",AcctCode,0)),"UNKNOWN"))</f>
        <v/>
      </c>
    </row>
    <row r="8324">
      <c r="A8324" s="40">
        <f>IF(GL_Paste!$B8321="","",N(GL_Paste!$H8321)-N(GL_Paste!$G8321))</f>
        <v/>
      </c>
      <c r="B8324" s="43">
        <f>IF(GL_Paste!$B8321="","",DATE(YEAR(GL_Paste!$E8321),MONTH(GL_Paste!$E8321),1))</f>
        <v/>
      </c>
      <c r="C8324">
        <f>IF(GL_Paste!$B8321="","",IF(TRIM(GL_Paste!$M8321)&lt;&gt;"",TRIM(GL_Paste!$M8321),IFERROR(MID(GL_Paste!$I8321,FIND("[",GL_Paste!$I8321)+1,FIND("]",GL_Paste!$I8321)-FIND("[",GL_Paste!$I8321)-1),"")))</f>
        <v/>
      </c>
      <c r="D8324">
        <f>IF(GL_Paste!$B8321="","",IFERROR(INDEX(DeptName,MATCH($C8324,DeptTag,0)),"UNALLOCATED"))</f>
        <v/>
      </c>
      <c r="E8324">
        <f>IF(GL_Paste!$B8321="","",IFERROR(INDEX(AcctCat,MATCH(GL_Paste!$B8321&amp;"",AcctCode,0)),"UNKNOWN"))</f>
        <v/>
      </c>
      <c r="F8324">
        <f>IF(GL_Paste!$B8321="","",IFERROR(INDEX(AcctSub,MATCH(GL_Paste!$B8321&amp;"",AcctCode,0)),"UNKNOWN"))</f>
        <v/>
      </c>
    </row>
    <row r="8325">
      <c r="A8325" s="40">
        <f>IF(GL_Paste!$B8322="","",N(GL_Paste!$H8322)-N(GL_Paste!$G8322))</f>
        <v/>
      </c>
      <c r="B8325" s="43">
        <f>IF(GL_Paste!$B8322="","",DATE(YEAR(GL_Paste!$E8322),MONTH(GL_Paste!$E8322),1))</f>
        <v/>
      </c>
      <c r="C8325">
        <f>IF(GL_Paste!$B8322="","",IF(TRIM(GL_Paste!$M8322)&lt;&gt;"",TRIM(GL_Paste!$M8322),IFERROR(MID(GL_Paste!$I8322,FIND("[",GL_Paste!$I8322)+1,FIND("]",GL_Paste!$I8322)-FIND("[",GL_Paste!$I8322)-1),"")))</f>
        <v/>
      </c>
      <c r="D8325">
        <f>IF(GL_Paste!$B8322="","",IFERROR(INDEX(DeptName,MATCH($C8325,DeptTag,0)),"UNALLOCATED"))</f>
        <v/>
      </c>
      <c r="E8325">
        <f>IF(GL_Paste!$B8322="","",IFERROR(INDEX(AcctCat,MATCH(GL_Paste!$B8322&amp;"",AcctCode,0)),"UNKNOWN"))</f>
        <v/>
      </c>
      <c r="F8325">
        <f>IF(GL_Paste!$B8322="","",IFERROR(INDEX(AcctSub,MATCH(GL_Paste!$B8322&amp;"",AcctCode,0)),"UNKNOWN"))</f>
        <v/>
      </c>
    </row>
    <row r="8326">
      <c r="A8326" s="40">
        <f>IF(GL_Paste!$B8323="","",N(GL_Paste!$H8323)-N(GL_Paste!$G8323))</f>
        <v/>
      </c>
      <c r="B8326" s="43">
        <f>IF(GL_Paste!$B8323="","",DATE(YEAR(GL_Paste!$E8323),MONTH(GL_Paste!$E8323),1))</f>
        <v/>
      </c>
      <c r="C8326">
        <f>IF(GL_Paste!$B8323="","",IF(TRIM(GL_Paste!$M8323)&lt;&gt;"",TRIM(GL_Paste!$M8323),IFERROR(MID(GL_Paste!$I8323,FIND("[",GL_Paste!$I8323)+1,FIND("]",GL_Paste!$I8323)-FIND("[",GL_Paste!$I8323)-1),"")))</f>
        <v/>
      </c>
      <c r="D8326">
        <f>IF(GL_Paste!$B8323="","",IFERROR(INDEX(DeptName,MATCH($C8326,DeptTag,0)),"UNALLOCATED"))</f>
        <v/>
      </c>
      <c r="E8326">
        <f>IF(GL_Paste!$B8323="","",IFERROR(INDEX(AcctCat,MATCH(GL_Paste!$B8323&amp;"",AcctCode,0)),"UNKNOWN"))</f>
        <v/>
      </c>
      <c r="F8326">
        <f>IF(GL_Paste!$B8323="","",IFERROR(INDEX(AcctSub,MATCH(GL_Paste!$B8323&amp;"",AcctCode,0)),"UNKNOWN"))</f>
        <v/>
      </c>
    </row>
    <row r="8327">
      <c r="A8327" s="40">
        <f>IF(GL_Paste!$B8324="","",N(GL_Paste!$H8324)-N(GL_Paste!$G8324))</f>
        <v/>
      </c>
      <c r="B8327" s="43">
        <f>IF(GL_Paste!$B8324="","",DATE(YEAR(GL_Paste!$E8324),MONTH(GL_Paste!$E8324),1))</f>
        <v/>
      </c>
      <c r="C8327">
        <f>IF(GL_Paste!$B8324="","",IF(TRIM(GL_Paste!$M8324)&lt;&gt;"",TRIM(GL_Paste!$M8324),IFERROR(MID(GL_Paste!$I8324,FIND("[",GL_Paste!$I8324)+1,FIND("]",GL_Paste!$I8324)-FIND("[",GL_Paste!$I8324)-1),"")))</f>
        <v/>
      </c>
      <c r="D8327">
        <f>IF(GL_Paste!$B8324="","",IFERROR(INDEX(DeptName,MATCH($C8327,DeptTag,0)),"UNALLOCATED"))</f>
        <v/>
      </c>
      <c r="E8327">
        <f>IF(GL_Paste!$B8324="","",IFERROR(INDEX(AcctCat,MATCH(GL_Paste!$B8324&amp;"",AcctCode,0)),"UNKNOWN"))</f>
        <v/>
      </c>
      <c r="F8327">
        <f>IF(GL_Paste!$B8324="","",IFERROR(INDEX(AcctSub,MATCH(GL_Paste!$B8324&amp;"",AcctCode,0)),"UNKNOWN"))</f>
        <v/>
      </c>
    </row>
    <row r="8328">
      <c r="A8328" s="40">
        <f>IF(GL_Paste!$B8325="","",N(GL_Paste!$H8325)-N(GL_Paste!$G8325))</f>
        <v/>
      </c>
      <c r="B8328" s="43">
        <f>IF(GL_Paste!$B8325="","",DATE(YEAR(GL_Paste!$E8325),MONTH(GL_Paste!$E8325),1))</f>
        <v/>
      </c>
      <c r="C8328">
        <f>IF(GL_Paste!$B8325="","",IF(TRIM(GL_Paste!$M8325)&lt;&gt;"",TRIM(GL_Paste!$M8325),IFERROR(MID(GL_Paste!$I8325,FIND("[",GL_Paste!$I8325)+1,FIND("]",GL_Paste!$I8325)-FIND("[",GL_Paste!$I8325)-1),"")))</f>
        <v/>
      </c>
      <c r="D8328">
        <f>IF(GL_Paste!$B8325="","",IFERROR(INDEX(DeptName,MATCH($C8328,DeptTag,0)),"UNALLOCATED"))</f>
        <v/>
      </c>
      <c r="E8328">
        <f>IF(GL_Paste!$B8325="","",IFERROR(INDEX(AcctCat,MATCH(GL_Paste!$B8325&amp;"",AcctCode,0)),"UNKNOWN"))</f>
        <v/>
      </c>
      <c r="F8328">
        <f>IF(GL_Paste!$B8325="","",IFERROR(INDEX(AcctSub,MATCH(GL_Paste!$B8325&amp;"",AcctCode,0)),"UNKNOWN"))</f>
        <v/>
      </c>
    </row>
    <row r="8329">
      <c r="A8329" s="40">
        <f>IF(GL_Paste!$B8326="","",N(GL_Paste!$H8326)-N(GL_Paste!$G8326))</f>
        <v/>
      </c>
      <c r="B8329" s="43">
        <f>IF(GL_Paste!$B8326="","",DATE(YEAR(GL_Paste!$E8326),MONTH(GL_Paste!$E8326),1))</f>
        <v/>
      </c>
      <c r="C8329">
        <f>IF(GL_Paste!$B8326="","",IF(TRIM(GL_Paste!$M8326)&lt;&gt;"",TRIM(GL_Paste!$M8326),IFERROR(MID(GL_Paste!$I8326,FIND("[",GL_Paste!$I8326)+1,FIND("]",GL_Paste!$I8326)-FIND("[",GL_Paste!$I8326)-1),"")))</f>
        <v/>
      </c>
      <c r="D8329">
        <f>IF(GL_Paste!$B8326="","",IFERROR(INDEX(DeptName,MATCH($C8329,DeptTag,0)),"UNALLOCATED"))</f>
        <v/>
      </c>
      <c r="E8329">
        <f>IF(GL_Paste!$B8326="","",IFERROR(INDEX(AcctCat,MATCH(GL_Paste!$B8326&amp;"",AcctCode,0)),"UNKNOWN"))</f>
        <v/>
      </c>
      <c r="F8329">
        <f>IF(GL_Paste!$B8326="","",IFERROR(INDEX(AcctSub,MATCH(GL_Paste!$B8326&amp;"",AcctCode,0)),"UNKNOWN"))</f>
        <v/>
      </c>
    </row>
    <row r="8330">
      <c r="A8330" s="40">
        <f>IF(GL_Paste!$B8327="","",N(GL_Paste!$H8327)-N(GL_Paste!$G8327))</f>
        <v/>
      </c>
      <c r="B8330" s="43">
        <f>IF(GL_Paste!$B8327="","",DATE(YEAR(GL_Paste!$E8327),MONTH(GL_Paste!$E8327),1))</f>
        <v/>
      </c>
      <c r="C8330">
        <f>IF(GL_Paste!$B8327="","",IF(TRIM(GL_Paste!$M8327)&lt;&gt;"",TRIM(GL_Paste!$M8327),IFERROR(MID(GL_Paste!$I8327,FIND("[",GL_Paste!$I8327)+1,FIND("]",GL_Paste!$I8327)-FIND("[",GL_Paste!$I8327)-1),"")))</f>
        <v/>
      </c>
      <c r="D8330">
        <f>IF(GL_Paste!$B8327="","",IFERROR(INDEX(DeptName,MATCH($C8330,DeptTag,0)),"UNALLOCATED"))</f>
        <v/>
      </c>
      <c r="E8330">
        <f>IF(GL_Paste!$B8327="","",IFERROR(INDEX(AcctCat,MATCH(GL_Paste!$B8327&amp;"",AcctCode,0)),"UNKNOWN"))</f>
        <v/>
      </c>
      <c r="F8330">
        <f>IF(GL_Paste!$B8327="","",IFERROR(INDEX(AcctSub,MATCH(GL_Paste!$B8327&amp;"",AcctCode,0)),"UNKNOWN"))</f>
        <v/>
      </c>
    </row>
    <row r="8331">
      <c r="A8331" s="40">
        <f>IF(GL_Paste!$B8328="","",N(GL_Paste!$H8328)-N(GL_Paste!$G8328))</f>
        <v/>
      </c>
      <c r="B8331" s="43">
        <f>IF(GL_Paste!$B8328="","",DATE(YEAR(GL_Paste!$E8328),MONTH(GL_Paste!$E8328),1))</f>
        <v/>
      </c>
      <c r="C8331">
        <f>IF(GL_Paste!$B8328="","",IF(TRIM(GL_Paste!$M8328)&lt;&gt;"",TRIM(GL_Paste!$M8328),IFERROR(MID(GL_Paste!$I8328,FIND("[",GL_Paste!$I8328)+1,FIND("]",GL_Paste!$I8328)-FIND("[",GL_Paste!$I8328)-1),"")))</f>
        <v/>
      </c>
      <c r="D8331">
        <f>IF(GL_Paste!$B8328="","",IFERROR(INDEX(DeptName,MATCH($C8331,DeptTag,0)),"UNALLOCATED"))</f>
        <v/>
      </c>
      <c r="E8331">
        <f>IF(GL_Paste!$B8328="","",IFERROR(INDEX(AcctCat,MATCH(GL_Paste!$B8328&amp;"",AcctCode,0)),"UNKNOWN"))</f>
        <v/>
      </c>
      <c r="F8331">
        <f>IF(GL_Paste!$B8328="","",IFERROR(INDEX(AcctSub,MATCH(GL_Paste!$B8328&amp;"",AcctCode,0)),"UNKNOWN"))</f>
        <v/>
      </c>
    </row>
    <row r="8332">
      <c r="A8332" s="40">
        <f>IF(GL_Paste!$B8329="","",N(GL_Paste!$H8329)-N(GL_Paste!$G8329))</f>
        <v/>
      </c>
      <c r="B8332" s="43">
        <f>IF(GL_Paste!$B8329="","",DATE(YEAR(GL_Paste!$E8329),MONTH(GL_Paste!$E8329),1))</f>
        <v/>
      </c>
      <c r="C8332">
        <f>IF(GL_Paste!$B8329="","",IF(TRIM(GL_Paste!$M8329)&lt;&gt;"",TRIM(GL_Paste!$M8329),IFERROR(MID(GL_Paste!$I8329,FIND("[",GL_Paste!$I8329)+1,FIND("]",GL_Paste!$I8329)-FIND("[",GL_Paste!$I8329)-1),"")))</f>
        <v/>
      </c>
      <c r="D8332">
        <f>IF(GL_Paste!$B8329="","",IFERROR(INDEX(DeptName,MATCH($C8332,DeptTag,0)),"UNALLOCATED"))</f>
        <v/>
      </c>
      <c r="E8332">
        <f>IF(GL_Paste!$B8329="","",IFERROR(INDEX(AcctCat,MATCH(GL_Paste!$B8329&amp;"",AcctCode,0)),"UNKNOWN"))</f>
        <v/>
      </c>
      <c r="F8332">
        <f>IF(GL_Paste!$B8329="","",IFERROR(INDEX(AcctSub,MATCH(GL_Paste!$B8329&amp;"",AcctCode,0)),"UNKNOWN"))</f>
        <v/>
      </c>
    </row>
    <row r="8333">
      <c r="A8333" s="40">
        <f>IF(GL_Paste!$B8330="","",N(GL_Paste!$H8330)-N(GL_Paste!$G8330))</f>
        <v/>
      </c>
      <c r="B8333" s="43">
        <f>IF(GL_Paste!$B8330="","",DATE(YEAR(GL_Paste!$E8330),MONTH(GL_Paste!$E8330),1))</f>
        <v/>
      </c>
      <c r="C8333">
        <f>IF(GL_Paste!$B8330="","",IF(TRIM(GL_Paste!$M8330)&lt;&gt;"",TRIM(GL_Paste!$M8330),IFERROR(MID(GL_Paste!$I8330,FIND("[",GL_Paste!$I8330)+1,FIND("]",GL_Paste!$I8330)-FIND("[",GL_Paste!$I8330)-1),"")))</f>
        <v/>
      </c>
      <c r="D8333">
        <f>IF(GL_Paste!$B8330="","",IFERROR(INDEX(DeptName,MATCH($C8333,DeptTag,0)),"UNALLOCATED"))</f>
        <v/>
      </c>
      <c r="E8333">
        <f>IF(GL_Paste!$B8330="","",IFERROR(INDEX(AcctCat,MATCH(GL_Paste!$B8330&amp;"",AcctCode,0)),"UNKNOWN"))</f>
        <v/>
      </c>
      <c r="F8333">
        <f>IF(GL_Paste!$B8330="","",IFERROR(INDEX(AcctSub,MATCH(GL_Paste!$B8330&amp;"",AcctCode,0)),"UNKNOWN"))</f>
        <v/>
      </c>
    </row>
    <row r="8334">
      <c r="A8334" s="40">
        <f>IF(GL_Paste!$B8331="","",N(GL_Paste!$H8331)-N(GL_Paste!$G8331))</f>
        <v/>
      </c>
      <c r="B8334" s="43">
        <f>IF(GL_Paste!$B8331="","",DATE(YEAR(GL_Paste!$E8331),MONTH(GL_Paste!$E8331),1))</f>
        <v/>
      </c>
      <c r="C8334">
        <f>IF(GL_Paste!$B8331="","",IF(TRIM(GL_Paste!$M8331)&lt;&gt;"",TRIM(GL_Paste!$M8331),IFERROR(MID(GL_Paste!$I8331,FIND("[",GL_Paste!$I8331)+1,FIND("]",GL_Paste!$I8331)-FIND("[",GL_Paste!$I8331)-1),"")))</f>
        <v/>
      </c>
      <c r="D8334">
        <f>IF(GL_Paste!$B8331="","",IFERROR(INDEX(DeptName,MATCH($C8334,DeptTag,0)),"UNALLOCATED"))</f>
        <v/>
      </c>
      <c r="E8334">
        <f>IF(GL_Paste!$B8331="","",IFERROR(INDEX(AcctCat,MATCH(GL_Paste!$B8331&amp;"",AcctCode,0)),"UNKNOWN"))</f>
        <v/>
      </c>
      <c r="F8334">
        <f>IF(GL_Paste!$B8331="","",IFERROR(INDEX(AcctSub,MATCH(GL_Paste!$B8331&amp;"",AcctCode,0)),"UNKNOWN"))</f>
        <v/>
      </c>
    </row>
    <row r="8335">
      <c r="A8335" s="40">
        <f>IF(GL_Paste!$B8332="","",N(GL_Paste!$H8332)-N(GL_Paste!$G8332))</f>
        <v/>
      </c>
      <c r="B8335" s="43">
        <f>IF(GL_Paste!$B8332="","",DATE(YEAR(GL_Paste!$E8332),MONTH(GL_Paste!$E8332),1))</f>
        <v/>
      </c>
      <c r="C8335">
        <f>IF(GL_Paste!$B8332="","",IF(TRIM(GL_Paste!$M8332)&lt;&gt;"",TRIM(GL_Paste!$M8332),IFERROR(MID(GL_Paste!$I8332,FIND("[",GL_Paste!$I8332)+1,FIND("]",GL_Paste!$I8332)-FIND("[",GL_Paste!$I8332)-1),"")))</f>
        <v/>
      </c>
      <c r="D8335">
        <f>IF(GL_Paste!$B8332="","",IFERROR(INDEX(DeptName,MATCH($C8335,DeptTag,0)),"UNALLOCATED"))</f>
        <v/>
      </c>
      <c r="E8335">
        <f>IF(GL_Paste!$B8332="","",IFERROR(INDEX(AcctCat,MATCH(GL_Paste!$B8332&amp;"",AcctCode,0)),"UNKNOWN"))</f>
        <v/>
      </c>
      <c r="F8335">
        <f>IF(GL_Paste!$B8332="","",IFERROR(INDEX(AcctSub,MATCH(GL_Paste!$B8332&amp;"",AcctCode,0)),"UNKNOWN"))</f>
        <v/>
      </c>
    </row>
    <row r="8336">
      <c r="A8336" s="40">
        <f>IF(GL_Paste!$B8333="","",N(GL_Paste!$H8333)-N(GL_Paste!$G8333))</f>
        <v/>
      </c>
      <c r="B8336" s="43">
        <f>IF(GL_Paste!$B8333="","",DATE(YEAR(GL_Paste!$E8333),MONTH(GL_Paste!$E8333),1))</f>
        <v/>
      </c>
      <c r="C8336">
        <f>IF(GL_Paste!$B8333="","",IF(TRIM(GL_Paste!$M8333)&lt;&gt;"",TRIM(GL_Paste!$M8333),IFERROR(MID(GL_Paste!$I8333,FIND("[",GL_Paste!$I8333)+1,FIND("]",GL_Paste!$I8333)-FIND("[",GL_Paste!$I8333)-1),"")))</f>
        <v/>
      </c>
      <c r="D8336">
        <f>IF(GL_Paste!$B8333="","",IFERROR(INDEX(DeptName,MATCH($C8336,DeptTag,0)),"UNALLOCATED"))</f>
        <v/>
      </c>
      <c r="E8336">
        <f>IF(GL_Paste!$B8333="","",IFERROR(INDEX(AcctCat,MATCH(GL_Paste!$B8333&amp;"",AcctCode,0)),"UNKNOWN"))</f>
        <v/>
      </c>
      <c r="F8336">
        <f>IF(GL_Paste!$B8333="","",IFERROR(INDEX(AcctSub,MATCH(GL_Paste!$B8333&amp;"",AcctCode,0)),"UNKNOWN"))</f>
        <v/>
      </c>
    </row>
    <row r="8337">
      <c r="A8337" s="40">
        <f>IF(GL_Paste!$B8334="","",N(GL_Paste!$H8334)-N(GL_Paste!$G8334))</f>
        <v/>
      </c>
      <c r="B8337" s="43">
        <f>IF(GL_Paste!$B8334="","",DATE(YEAR(GL_Paste!$E8334),MONTH(GL_Paste!$E8334),1))</f>
        <v/>
      </c>
      <c r="C8337">
        <f>IF(GL_Paste!$B8334="","",IF(TRIM(GL_Paste!$M8334)&lt;&gt;"",TRIM(GL_Paste!$M8334),IFERROR(MID(GL_Paste!$I8334,FIND("[",GL_Paste!$I8334)+1,FIND("]",GL_Paste!$I8334)-FIND("[",GL_Paste!$I8334)-1),"")))</f>
        <v/>
      </c>
      <c r="D8337">
        <f>IF(GL_Paste!$B8334="","",IFERROR(INDEX(DeptName,MATCH($C8337,DeptTag,0)),"UNALLOCATED"))</f>
        <v/>
      </c>
      <c r="E8337">
        <f>IF(GL_Paste!$B8334="","",IFERROR(INDEX(AcctCat,MATCH(GL_Paste!$B8334&amp;"",AcctCode,0)),"UNKNOWN"))</f>
        <v/>
      </c>
      <c r="F8337">
        <f>IF(GL_Paste!$B8334="","",IFERROR(INDEX(AcctSub,MATCH(GL_Paste!$B8334&amp;"",AcctCode,0)),"UNKNOWN"))</f>
        <v/>
      </c>
    </row>
    <row r="8338">
      <c r="A8338" s="40">
        <f>IF(GL_Paste!$B8335="","",N(GL_Paste!$H8335)-N(GL_Paste!$G8335))</f>
        <v/>
      </c>
      <c r="B8338" s="43">
        <f>IF(GL_Paste!$B8335="","",DATE(YEAR(GL_Paste!$E8335),MONTH(GL_Paste!$E8335),1))</f>
        <v/>
      </c>
      <c r="C8338">
        <f>IF(GL_Paste!$B8335="","",IF(TRIM(GL_Paste!$M8335)&lt;&gt;"",TRIM(GL_Paste!$M8335),IFERROR(MID(GL_Paste!$I8335,FIND("[",GL_Paste!$I8335)+1,FIND("]",GL_Paste!$I8335)-FIND("[",GL_Paste!$I8335)-1),"")))</f>
        <v/>
      </c>
      <c r="D8338">
        <f>IF(GL_Paste!$B8335="","",IFERROR(INDEX(DeptName,MATCH($C8338,DeptTag,0)),"UNALLOCATED"))</f>
        <v/>
      </c>
      <c r="E8338">
        <f>IF(GL_Paste!$B8335="","",IFERROR(INDEX(AcctCat,MATCH(GL_Paste!$B8335&amp;"",AcctCode,0)),"UNKNOWN"))</f>
        <v/>
      </c>
      <c r="F8338">
        <f>IF(GL_Paste!$B8335="","",IFERROR(INDEX(AcctSub,MATCH(GL_Paste!$B8335&amp;"",AcctCode,0)),"UNKNOWN"))</f>
        <v/>
      </c>
    </row>
    <row r="8339">
      <c r="A8339" s="40">
        <f>IF(GL_Paste!$B8336="","",N(GL_Paste!$H8336)-N(GL_Paste!$G8336))</f>
        <v/>
      </c>
      <c r="B8339" s="43">
        <f>IF(GL_Paste!$B8336="","",DATE(YEAR(GL_Paste!$E8336),MONTH(GL_Paste!$E8336),1))</f>
        <v/>
      </c>
      <c r="C8339">
        <f>IF(GL_Paste!$B8336="","",IF(TRIM(GL_Paste!$M8336)&lt;&gt;"",TRIM(GL_Paste!$M8336),IFERROR(MID(GL_Paste!$I8336,FIND("[",GL_Paste!$I8336)+1,FIND("]",GL_Paste!$I8336)-FIND("[",GL_Paste!$I8336)-1),"")))</f>
        <v/>
      </c>
      <c r="D8339">
        <f>IF(GL_Paste!$B8336="","",IFERROR(INDEX(DeptName,MATCH($C8339,DeptTag,0)),"UNALLOCATED"))</f>
        <v/>
      </c>
      <c r="E8339">
        <f>IF(GL_Paste!$B8336="","",IFERROR(INDEX(AcctCat,MATCH(GL_Paste!$B8336&amp;"",AcctCode,0)),"UNKNOWN"))</f>
        <v/>
      </c>
      <c r="F8339">
        <f>IF(GL_Paste!$B8336="","",IFERROR(INDEX(AcctSub,MATCH(GL_Paste!$B8336&amp;"",AcctCode,0)),"UNKNOWN"))</f>
        <v/>
      </c>
    </row>
    <row r="8340">
      <c r="A8340" s="40">
        <f>IF(GL_Paste!$B8337="","",N(GL_Paste!$H8337)-N(GL_Paste!$G8337))</f>
        <v/>
      </c>
      <c r="B8340" s="43">
        <f>IF(GL_Paste!$B8337="","",DATE(YEAR(GL_Paste!$E8337),MONTH(GL_Paste!$E8337),1))</f>
        <v/>
      </c>
      <c r="C8340">
        <f>IF(GL_Paste!$B8337="","",IF(TRIM(GL_Paste!$M8337)&lt;&gt;"",TRIM(GL_Paste!$M8337),IFERROR(MID(GL_Paste!$I8337,FIND("[",GL_Paste!$I8337)+1,FIND("]",GL_Paste!$I8337)-FIND("[",GL_Paste!$I8337)-1),"")))</f>
        <v/>
      </c>
      <c r="D8340">
        <f>IF(GL_Paste!$B8337="","",IFERROR(INDEX(DeptName,MATCH($C8340,DeptTag,0)),"UNALLOCATED"))</f>
        <v/>
      </c>
      <c r="E8340">
        <f>IF(GL_Paste!$B8337="","",IFERROR(INDEX(AcctCat,MATCH(GL_Paste!$B8337&amp;"",AcctCode,0)),"UNKNOWN"))</f>
        <v/>
      </c>
      <c r="F8340">
        <f>IF(GL_Paste!$B8337="","",IFERROR(INDEX(AcctSub,MATCH(GL_Paste!$B8337&amp;"",AcctCode,0)),"UNKNOWN"))</f>
        <v/>
      </c>
    </row>
    <row r="8341">
      <c r="A8341" s="40">
        <f>IF(GL_Paste!$B8338="","",N(GL_Paste!$H8338)-N(GL_Paste!$G8338))</f>
        <v/>
      </c>
      <c r="B8341" s="43">
        <f>IF(GL_Paste!$B8338="","",DATE(YEAR(GL_Paste!$E8338),MONTH(GL_Paste!$E8338),1))</f>
        <v/>
      </c>
      <c r="C8341">
        <f>IF(GL_Paste!$B8338="","",IF(TRIM(GL_Paste!$M8338)&lt;&gt;"",TRIM(GL_Paste!$M8338),IFERROR(MID(GL_Paste!$I8338,FIND("[",GL_Paste!$I8338)+1,FIND("]",GL_Paste!$I8338)-FIND("[",GL_Paste!$I8338)-1),"")))</f>
        <v/>
      </c>
      <c r="D8341">
        <f>IF(GL_Paste!$B8338="","",IFERROR(INDEX(DeptName,MATCH($C8341,DeptTag,0)),"UNALLOCATED"))</f>
        <v/>
      </c>
      <c r="E8341">
        <f>IF(GL_Paste!$B8338="","",IFERROR(INDEX(AcctCat,MATCH(GL_Paste!$B8338&amp;"",AcctCode,0)),"UNKNOWN"))</f>
        <v/>
      </c>
      <c r="F8341">
        <f>IF(GL_Paste!$B8338="","",IFERROR(INDEX(AcctSub,MATCH(GL_Paste!$B8338&amp;"",AcctCode,0)),"UNKNOWN"))</f>
        <v/>
      </c>
    </row>
    <row r="8342">
      <c r="A8342" s="40">
        <f>IF(GL_Paste!$B8339="","",N(GL_Paste!$H8339)-N(GL_Paste!$G8339))</f>
        <v/>
      </c>
      <c r="B8342" s="43">
        <f>IF(GL_Paste!$B8339="","",DATE(YEAR(GL_Paste!$E8339),MONTH(GL_Paste!$E8339),1))</f>
        <v/>
      </c>
      <c r="C8342">
        <f>IF(GL_Paste!$B8339="","",IF(TRIM(GL_Paste!$M8339)&lt;&gt;"",TRIM(GL_Paste!$M8339),IFERROR(MID(GL_Paste!$I8339,FIND("[",GL_Paste!$I8339)+1,FIND("]",GL_Paste!$I8339)-FIND("[",GL_Paste!$I8339)-1),"")))</f>
        <v/>
      </c>
      <c r="D8342">
        <f>IF(GL_Paste!$B8339="","",IFERROR(INDEX(DeptName,MATCH($C8342,DeptTag,0)),"UNALLOCATED"))</f>
        <v/>
      </c>
      <c r="E8342">
        <f>IF(GL_Paste!$B8339="","",IFERROR(INDEX(AcctCat,MATCH(GL_Paste!$B8339&amp;"",AcctCode,0)),"UNKNOWN"))</f>
        <v/>
      </c>
      <c r="F8342">
        <f>IF(GL_Paste!$B8339="","",IFERROR(INDEX(AcctSub,MATCH(GL_Paste!$B8339&amp;"",AcctCode,0)),"UNKNOWN"))</f>
        <v/>
      </c>
    </row>
    <row r="8343">
      <c r="A8343" s="40">
        <f>IF(GL_Paste!$B8340="","",N(GL_Paste!$H8340)-N(GL_Paste!$G8340))</f>
        <v/>
      </c>
      <c r="B8343" s="43">
        <f>IF(GL_Paste!$B8340="","",DATE(YEAR(GL_Paste!$E8340),MONTH(GL_Paste!$E8340),1))</f>
        <v/>
      </c>
      <c r="C8343">
        <f>IF(GL_Paste!$B8340="","",IF(TRIM(GL_Paste!$M8340)&lt;&gt;"",TRIM(GL_Paste!$M8340),IFERROR(MID(GL_Paste!$I8340,FIND("[",GL_Paste!$I8340)+1,FIND("]",GL_Paste!$I8340)-FIND("[",GL_Paste!$I8340)-1),"")))</f>
        <v/>
      </c>
      <c r="D8343">
        <f>IF(GL_Paste!$B8340="","",IFERROR(INDEX(DeptName,MATCH($C8343,DeptTag,0)),"UNALLOCATED"))</f>
        <v/>
      </c>
      <c r="E8343">
        <f>IF(GL_Paste!$B8340="","",IFERROR(INDEX(AcctCat,MATCH(GL_Paste!$B8340&amp;"",AcctCode,0)),"UNKNOWN"))</f>
        <v/>
      </c>
      <c r="F8343">
        <f>IF(GL_Paste!$B8340="","",IFERROR(INDEX(AcctSub,MATCH(GL_Paste!$B8340&amp;"",AcctCode,0)),"UNKNOWN"))</f>
        <v/>
      </c>
    </row>
    <row r="8344">
      <c r="A8344" s="40">
        <f>IF(GL_Paste!$B8341="","",N(GL_Paste!$H8341)-N(GL_Paste!$G8341))</f>
        <v/>
      </c>
      <c r="B8344" s="43">
        <f>IF(GL_Paste!$B8341="","",DATE(YEAR(GL_Paste!$E8341),MONTH(GL_Paste!$E8341),1))</f>
        <v/>
      </c>
      <c r="C8344">
        <f>IF(GL_Paste!$B8341="","",IF(TRIM(GL_Paste!$M8341)&lt;&gt;"",TRIM(GL_Paste!$M8341),IFERROR(MID(GL_Paste!$I8341,FIND("[",GL_Paste!$I8341)+1,FIND("]",GL_Paste!$I8341)-FIND("[",GL_Paste!$I8341)-1),"")))</f>
        <v/>
      </c>
      <c r="D8344">
        <f>IF(GL_Paste!$B8341="","",IFERROR(INDEX(DeptName,MATCH($C8344,DeptTag,0)),"UNALLOCATED"))</f>
        <v/>
      </c>
      <c r="E8344">
        <f>IF(GL_Paste!$B8341="","",IFERROR(INDEX(AcctCat,MATCH(GL_Paste!$B8341&amp;"",AcctCode,0)),"UNKNOWN"))</f>
        <v/>
      </c>
      <c r="F8344">
        <f>IF(GL_Paste!$B8341="","",IFERROR(INDEX(AcctSub,MATCH(GL_Paste!$B8341&amp;"",AcctCode,0)),"UNKNOWN"))</f>
        <v/>
      </c>
    </row>
    <row r="8345">
      <c r="A8345" s="40">
        <f>IF(GL_Paste!$B8342="","",N(GL_Paste!$H8342)-N(GL_Paste!$G8342))</f>
        <v/>
      </c>
      <c r="B8345" s="43">
        <f>IF(GL_Paste!$B8342="","",DATE(YEAR(GL_Paste!$E8342),MONTH(GL_Paste!$E8342),1))</f>
        <v/>
      </c>
      <c r="C8345">
        <f>IF(GL_Paste!$B8342="","",IF(TRIM(GL_Paste!$M8342)&lt;&gt;"",TRIM(GL_Paste!$M8342),IFERROR(MID(GL_Paste!$I8342,FIND("[",GL_Paste!$I8342)+1,FIND("]",GL_Paste!$I8342)-FIND("[",GL_Paste!$I8342)-1),"")))</f>
        <v/>
      </c>
      <c r="D8345">
        <f>IF(GL_Paste!$B8342="","",IFERROR(INDEX(DeptName,MATCH($C8345,DeptTag,0)),"UNALLOCATED"))</f>
        <v/>
      </c>
      <c r="E8345">
        <f>IF(GL_Paste!$B8342="","",IFERROR(INDEX(AcctCat,MATCH(GL_Paste!$B8342&amp;"",AcctCode,0)),"UNKNOWN"))</f>
        <v/>
      </c>
      <c r="F8345">
        <f>IF(GL_Paste!$B8342="","",IFERROR(INDEX(AcctSub,MATCH(GL_Paste!$B8342&amp;"",AcctCode,0)),"UNKNOWN"))</f>
        <v/>
      </c>
    </row>
    <row r="8346">
      <c r="A8346" s="40">
        <f>IF(GL_Paste!$B8343="","",N(GL_Paste!$H8343)-N(GL_Paste!$G8343))</f>
        <v/>
      </c>
      <c r="B8346" s="43">
        <f>IF(GL_Paste!$B8343="","",DATE(YEAR(GL_Paste!$E8343),MONTH(GL_Paste!$E8343),1))</f>
        <v/>
      </c>
      <c r="C8346">
        <f>IF(GL_Paste!$B8343="","",IF(TRIM(GL_Paste!$M8343)&lt;&gt;"",TRIM(GL_Paste!$M8343),IFERROR(MID(GL_Paste!$I8343,FIND("[",GL_Paste!$I8343)+1,FIND("]",GL_Paste!$I8343)-FIND("[",GL_Paste!$I8343)-1),"")))</f>
        <v/>
      </c>
      <c r="D8346">
        <f>IF(GL_Paste!$B8343="","",IFERROR(INDEX(DeptName,MATCH($C8346,DeptTag,0)),"UNALLOCATED"))</f>
        <v/>
      </c>
      <c r="E8346">
        <f>IF(GL_Paste!$B8343="","",IFERROR(INDEX(AcctCat,MATCH(GL_Paste!$B8343&amp;"",AcctCode,0)),"UNKNOWN"))</f>
        <v/>
      </c>
      <c r="F8346">
        <f>IF(GL_Paste!$B8343="","",IFERROR(INDEX(AcctSub,MATCH(GL_Paste!$B8343&amp;"",AcctCode,0)),"UNKNOWN"))</f>
        <v/>
      </c>
    </row>
    <row r="8347">
      <c r="A8347" s="40">
        <f>IF(GL_Paste!$B8344="","",N(GL_Paste!$H8344)-N(GL_Paste!$G8344))</f>
        <v/>
      </c>
      <c r="B8347" s="43">
        <f>IF(GL_Paste!$B8344="","",DATE(YEAR(GL_Paste!$E8344),MONTH(GL_Paste!$E8344),1))</f>
        <v/>
      </c>
      <c r="C8347">
        <f>IF(GL_Paste!$B8344="","",IF(TRIM(GL_Paste!$M8344)&lt;&gt;"",TRIM(GL_Paste!$M8344),IFERROR(MID(GL_Paste!$I8344,FIND("[",GL_Paste!$I8344)+1,FIND("]",GL_Paste!$I8344)-FIND("[",GL_Paste!$I8344)-1),"")))</f>
        <v/>
      </c>
      <c r="D8347">
        <f>IF(GL_Paste!$B8344="","",IFERROR(INDEX(DeptName,MATCH($C8347,DeptTag,0)),"UNALLOCATED"))</f>
        <v/>
      </c>
      <c r="E8347">
        <f>IF(GL_Paste!$B8344="","",IFERROR(INDEX(AcctCat,MATCH(GL_Paste!$B8344&amp;"",AcctCode,0)),"UNKNOWN"))</f>
        <v/>
      </c>
      <c r="F8347">
        <f>IF(GL_Paste!$B8344="","",IFERROR(INDEX(AcctSub,MATCH(GL_Paste!$B8344&amp;"",AcctCode,0)),"UNKNOWN"))</f>
        <v/>
      </c>
    </row>
    <row r="8348">
      <c r="A8348" s="40">
        <f>IF(GL_Paste!$B8345="","",N(GL_Paste!$H8345)-N(GL_Paste!$G8345))</f>
        <v/>
      </c>
      <c r="B8348" s="43">
        <f>IF(GL_Paste!$B8345="","",DATE(YEAR(GL_Paste!$E8345),MONTH(GL_Paste!$E8345),1))</f>
        <v/>
      </c>
      <c r="C8348">
        <f>IF(GL_Paste!$B8345="","",IF(TRIM(GL_Paste!$M8345)&lt;&gt;"",TRIM(GL_Paste!$M8345),IFERROR(MID(GL_Paste!$I8345,FIND("[",GL_Paste!$I8345)+1,FIND("]",GL_Paste!$I8345)-FIND("[",GL_Paste!$I8345)-1),"")))</f>
        <v/>
      </c>
      <c r="D8348">
        <f>IF(GL_Paste!$B8345="","",IFERROR(INDEX(DeptName,MATCH($C8348,DeptTag,0)),"UNALLOCATED"))</f>
        <v/>
      </c>
      <c r="E8348">
        <f>IF(GL_Paste!$B8345="","",IFERROR(INDEX(AcctCat,MATCH(GL_Paste!$B8345&amp;"",AcctCode,0)),"UNKNOWN"))</f>
        <v/>
      </c>
      <c r="F8348">
        <f>IF(GL_Paste!$B8345="","",IFERROR(INDEX(AcctSub,MATCH(GL_Paste!$B8345&amp;"",AcctCode,0)),"UNKNOWN"))</f>
        <v/>
      </c>
    </row>
    <row r="8349">
      <c r="A8349" s="40">
        <f>IF(GL_Paste!$B8346="","",N(GL_Paste!$H8346)-N(GL_Paste!$G8346))</f>
        <v/>
      </c>
      <c r="B8349" s="43">
        <f>IF(GL_Paste!$B8346="","",DATE(YEAR(GL_Paste!$E8346),MONTH(GL_Paste!$E8346),1))</f>
        <v/>
      </c>
      <c r="C8349">
        <f>IF(GL_Paste!$B8346="","",IF(TRIM(GL_Paste!$M8346)&lt;&gt;"",TRIM(GL_Paste!$M8346),IFERROR(MID(GL_Paste!$I8346,FIND("[",GL_Paste!$I8346)+1,FIND("]",GL_Paste!$I8346)-FIND("[",GL_Paste!$I8346)-1),"")))</f>
        <v/>
      </c>
      <c r="D8349">
        <f>IF(GL_Paste!$B8346="","",IFERROR(INDEX(DeptName,MATCH($C8349,DeptTag,0)),"UNALLOCATED"))</f>
        <v/>
      </c>
      <c r="E8349">
        <f>IF(GL_Paste!$B8346="","",IFERROR(INDEX(AcctCat,MATCH(GL_Paste!$B8346&amp;"",AcctCode,0)),"UNKNOWN"))</f>
        <v/>
      </c>
      <c r="F8349">
        <f>IF(GL_Paste!$B8346="","",IFERROR(INDEX(AcctSub,MATCH(GL_Paste!$B8346&amp;"",AcctCode,0)),"UNKNOWN"))</f>
        <v/>
      </c>
    </row>
    <row r="8350">
      <c r="A8350" s="40">
        <f>IF(GL_Paste!$B8347="","",N(GL_Paste!$H8347)-N(GL_Paste!$G8347))</f>
        <v/>
      </c>
      <c r="B8350" s="43">
        <f>IF(GL_Paste!$B8347="","",DATE(YEAR(GL_Paste!$E8347),MONTH(GL_Paste!$E8347),1))</f>
        <v/>
      </c>
      <c r="C8350">
        <f>IF(GL_Paste!$B8347="","",IF(TRIM(GL_Paste!$M8347)&lt;&gt;"",TRIM(GL_Paste!$M8347),IFERROR(MID(GL_Paste!$I8347,FIND("[",GL_Paste!$I8347)+1,FIND("]",GL_Paste!$I8347)-FIND("[",GL_Paste!$I8347)-1),"")))</f>
        <v/>
      </c>
      <c r="D8350">
        <f>IF(GL_Paste!$B8347="","",IFERROR(INDEX(DeptName,MATCH($C8350,DeptTag,0)),"UNALLOCATED"))</f>
        <v/>
      </c>
      <c r="E8350">
        <f>IF(GL_Paste!$B8347="","",IFERROR(INDEX(AcctCat,MATCH(GL_Paste!$B8347&amp;"",AcctCode,0)),"UNKNOWN"))</f>
        <v/>
      </c>
      <c r="F8350">
        <f>IF(GL_Paste!$B8347="","",IFERROR(INDEX(AcctSub,MATCH(GL_Paste!$B8347&amp;"",AcctCode,0)),"UNKNOWN"))</f>
        <v/>
      </c>
    </row>
    <row r="8351">
      <c r="A8351" s="40">
        <f>IF(GL_Paste!$B8348="","",N(GL_Paste!$H8348)-N(GL_Paste!$G8348))</f>
        <v/>
      </c>
      <c r="B8351" s="43">
        <f>IF(GL_Paste!$B8348="","",DATE(YEAR(GL_Paste!$E8348),MONTH(GL_Paste!$E8348),1))</f>
        <v/>
      </c>
      <c r="C8351">
        <f>IF(GL_Paste!$B8348="","",IF(TRIM(GL_Paste!$M8348)&lt;&gt;"",TRIM(GL_Paste!$M8348),IFERROR(MID(GL_Paste!$I8348,FIND("[",GL_Paste!$I8348)+1,FIND("]",GL_Paste!$I8348)-FIND("[",GL_Paste!$I8348)-1),"")))</f>
        <v/>
      </c>
      <c r="D8351">
        <f>IF(GL_Paste!$B8348="","",IFERROR(INDEX(DeptName,MATCH($C8351,DeptTag,0)),"UNALLOCATED"))</f>
        <v/>
      </c>
      <c r="E8351">
        <f>IF(GL_Paste!$B8348="","",IFERROR(INDEX(AcctCat,MATCH(GL_Paste!$B8348&amp;"",AcctCode,0)),"UNKNOWN"))</f>
        <v/>
      </c>
      <c r="F8351">
        <f>IF(GL_Paste!$B8348="","",IFERROR(INDEX(AcctSub,MATCH(GL_Paste!$B8348&amp;"",AcctCode,0)),"UNKNOWN"))</f>
        <v/>
      </c>
    </row>
    <row r="8352">
      <c r="A8352" s="40">
        <f>IF(GL_Paste!$B8349="","",N(GL_Paste!$H8349)-N(GL_Paste!$G8349))</f>
        <v/>
      </c>
      <c r="B8352" s="43">
        <f>IF(GL_Paste!$B8349="","",DATE(YEAR(GL_Paste!$E8349),MONTH(GL_Paste!$E8349),1))</f>
        <v/>
      </c>
      <c r="C8352">
        <f>IF(GL_Paste!$B8349="","",IF(TRIM(GL_Paste!$M8349)&lt;&gt;"",TRIM(GL_Paste!$M8349),IFERROR(MID(GL_Paste!$I8349,FIND("[",GL_Paste!$I8349)+1,FIND("]",GL_Paste!$I8349)-FIND("[",GL_Paste!$I8349)-1),"")))</f>
        <v/>
      </c>
      <c r="D8352">
        <f>IF(GL_Paste!$B8349="","",IFERROR(INDEX(DeptName,MATCH($C8352,DeptTag,0)),"UNALLOCATED"))</f>
        <v/>
      </c>
      <c r="E8352">
        <f>IF(GL_Paste!$B8349="","",IFERROR(INDEX(AcctCat,MATCH(GL_Paste!$B8349&amp;"",AcctCode,0)),"UNKNOWN"))</f>
        <v/>
      </c>
      <c r="F8352">
        <f>IF(GL_Paste!$B8349="","",IFERROR(INDEX(AcctSub,MATCH(GL_Paste!$B8349&amp;"",AcctCode,0)),"UNKNOWN"))</f>
        <v/>
      </c>
    </row>
    <row r="8353">
      <c r="A8353" s="40">
        <f>IF(GL_Paste!$B8350="","",N(GL_Paste!$H8350)-N(GL_Paste!$G8350))</f>
        <v/>
      </c>
      <c r="B8353" s="43">
        <f>IF(GL_Paste!$B8350="","",DATE(YEAR(GL_Paste!$E8350),MONTH(GL_Paste!$E8350),1))</f>
        <v/>
      </c>
      <c r="C8353">
        <f>IF(GL_Paste!$B8350="","",IF(TRIM(GL_Paste!$M8350)&lt;&gt;"",TRIM(GL_Paste!$M8350),IFERROR(MID(GL_Paste!$I8350,FIND("[",GL_Paste!$I8350)+1,FIND("]",GL_Paste!$I8350)-FIND("[",GL_Paste!$I8350)-1),"")))</f>
        <v/>
      </c>
      <c r="D8353">
        <f>IF(GL_Paste!$B8350="","",IFERROR(INDEX(DeptName,MATCH($C8353,DeptTag,0)),"UNALLOCATED"))</f>
        <v/>
      </c>
      <c r="E8353">
        <f>IF(GL_Paste!$B8350="","",IFERROR(INDEX(AcctCat,MATCH(GL_Paste!$B8350&amp;"",AcctCode,0)),"UNKNOWN"))</f>
        <v/>
      </c>
      <c r="F8353">
        <f>IF(GL_Paste!$B8350="","",IFERROR(INDEX(AcctSub,MATCH(GL_Paste!$B8350&amp;"",AcctCode,0)),"UNKNOWN"))</f>
        <v/>
      </c>
    </row>
    <row r="8354">
      <c r="A8354" s="40">
        <f>IF(GL_Paste!$B8351="","",N(GL_Paste!$H8351)-N(GL_Paste!$G8351))</f>
        <v/>
      </c>
      <c r="B8354" s="43">
        <f>IF(GL_Paste!$B8351="","",DATE(YEAR(GL_Paste!$E8351),MONTH(GL_Paste!$E8351),1))</f>
        <v/>
      </c>
      <c r="C8354">
        <f>IF(GL_Paste!$B8351="","",IF(TRIM(GL_Paste!$M8351)&lt;&gt;"",TRIM(GL_Paste!$M8351),IFERROR(MID(GL_Paste!$I8351,FIND("[",GL_Paste!$I8351)+1,FIND("]",GL_Paste!$I8351)-FIND("[",GL_Paste!$I8351)-1),"")))</f>
        <v/>
      </c>
      <c r="D8354">
        <f>IF(GL_Paste!$B8351="","",IFERROR(INDEX(DeptName,MATCH($C8354,DeptTag,0)),"UNALLOCATED"))</f>
        <v/>
      </c>
      <c r="E8354">
        <f>IF(GL_Paste!$B8351="","",IFERROR(INDEX(AcctCat,MATCH(GL_Paste!$B8351&amp;"",AcctCode,0)),"UNKNOWN"))</f>
        <v/>
      </c>
      <c r="F8354">
        <f>IF(GL_Paste!$B8351="","",IFERROR(INDEX(AcctSub,MATCH(GL_Paste!$B8351&amp;"",AcctCode,0)),"UNKNOWN"))</f>
        <v/>
      </c>
    </row>
    <row r="8355">
      <c r="A8355" s="40">
        <f>IF(GL_Paste!$B8352="","",N(GL_Paste!$H8352)-N(GL_Paste!$G8352))</f>
        <v/>
      </c>
      <c r="B8355" s="43">
        <f>IF(GL_Paste!$B8352="","",DATE(YEAR(GL_Paste!$E8352),MONTH(GL_Paste!$E8352),1))</f>
        <v/>
      </c>
      <c r="C8355">
        <f>IF(GL_Paste!$B8352="","",IF(TRIM(GL_Paste!$M8352)&lt;&gt;"",TRIM(GL_Paste!$M8352),IFERROR(MID(GL_Paste!$I8352,FIND("[",GL_Paste!$I8352)+1,FIND("]",GL_Paste!$I8352)-FIND("[",GL_Paste!$I8352)-1),"")))</f>
        <v/>
      </c>
      <c r="D8355">
        <f>IF(GL_Paste!$B8352="","",IFERROR(INDEX(DeptName,MATCH($C8355,DeptTag,0)),"UNALLOCATED"))</f>
        <v/>
      </c>
      <c r="E8355">
        <f>IF(GL_Paste!$B8352="","",IFERROR(INDEX(AcctCat,MATCH(GL_Paste!$B8352&amp;"",AcctCode,0)),"UNKNOWN"))</f>
        <v/>
      </c>
      <c r="F8355">
        <f>IF(GL_Paste!$B8352="","",IFERROR(INDEX(AcctSub,MATCH(GL_Paste!$B8352&amp;"",AcctCode,0)),"UNKNOWN"))</f>
        <v/>
      </c>
    </row>
    <row r="8356">
      <c r="A8356" s="40">
        <f>IF(GL_Paste!$B8353="","",N(GL_Paste!$H8353)-N(GL_Paste!$G8353))</f>
        <v/>
      </c>
      <c r="B8356" s="43">
        <f>IF(GL_Paste!$B8353="","",DATE(YEAR(GL_Paste!$E8353),MONTH(GL_Paste!$E8353),1))</f>
        <v/>
      </c>
      <c r="C8356">
        <f>IF(GL_Paste!$B8353="","",IF(TRIM(GL_Paste!$M8353)&lt;&gt;"",TRIM(GL_Paste!$M8353),IFERROR(MID(GL_Paste!$I8353,FIND("[",GL_Paste!$I8353)+1,FIND("]",GL_Paste!$I8353)-FIND("[",GL_Paste!$I8353)-1),"")))</f>
        <v/>
      </c>
      <c r="D8356">
        <f>IF(GL_Paste!$B8353="","",IFERROR(INDEX(DeptName,MATCH($C8356,DeptTag,0)),"UNALLOCATED"))</f>
        <v/>
      </c>
      <c r="E8356">
        <f>IF(GL_Paste!$B8353="","",IFERROR(INDEX(AcctCat,MATCH(GL_Paste!$B8353&amp;"",AcctCode,0)),"UNKNOWN"))</f>
        <v/>
      </c>
      <c r="F8356">
        <f>IF(GL_Paste!$B8353="","",IFERROR(INDEX(AcctSub,MATCH(GL_Paste!$B8353&amp;"",AcctCode,0)),"UNKNOWN"))</f>
        <v/>
      </c>
    </row>
    <row r="8357">
      <c r="A8357" s="40">
        <f>IF(GL_Paste!$B8354="","",N(GL_Paste!$H8354)-N(GL_Paste!$G8354))</f>
        <v/>
      </c>
      <c r="B8357" s="43">
        <f>IF(GL_Paste!$B8354="","",DATE(YEAR(GL_Paste!$E8354),MONTH(GL_Paste!$E8354),1))</f>
        <v/>
      </c>
      <c r="C8357">
        <f>IF(GL_Paste!$B8354="","",IF(TRIM(GL_Paste!$M8354)&lt;&gt;"",TRIM(GL_Paste!$M8354),IFERROR(MID(GL_Paste!$I8354,FIND("[",GL_Paste!$I8354)+1,FIND("]",GL_Paste!$I8354)-FIND("[",GL_Paste!$I8354)-1),"")))</f>
        <v/>
      </c>
      <c r="D8357">
        <f>IF(GL_Paste!$B8354="","",IFERROR(INDEX(DeptName,MATCH($C8357,DeptTag,0)),"UNALLOCATED"))</f>
        <v/>
      </c>
      <c r="E8357">
        <f>IF(GL_Paste!$B8354="","",IFERROR(INDEX(AcctCat,MATCH(GL_Paste!$B8354&amp;"",AcctCode,0)),"UNKNOWN"))</f>
        <v/>
      </c>
      <c r="F8357">
        <f>IF(GL_Paste!$B8354="","",IFERROR(INDEX(AcctSub,MATCH(GL_Paste!$B8354&amp;"",AcctCode,0)),"UNKNOWN"))</f>
        <v/>
      </c>
    </row>
    <row r="8358">
      <c r="A8358" s="40">
        <f>IF(GL_Paste!$B8355="","",N(GL_Paste!$H8355)-N(GL_Paste!$G8355))</f>
        <v/>
      </c>
      <c r="B8358" s="43">
        <f>IF(GL_Paste!$B8355="","",DATE(YEAR(GL_Paste!$E8355),MONTH(GL_Paste!$E8355),1))</f>
        <v/>
      </c>
      <c r="C8358">
        <f>IF(GL_Paste!$B8355="","",IF(TRIM(GL_Paste!$M8355)&lt;&gt;"",TRIM(GL_Paste!$M8355),IFERROR(MID(GL_Paste!$I8355,FIND("[",GL_Paste!$I8355)+1,FIND("]",GL_Paste!$I8355)-FIND("[",GL_Paste!$I8355)-1),"")))</f>
        <v/>
      </c>
      <c r="D8358">
        <f>IF(GL_Paste!$B8355="","",IFERROR(INDEX(DeptName,MATCH($C8358,DeptTag,0)),"UNALLOCATED"))</f>
        <v/>
      </c>
      <c r="E8358">
        <f>IF(GL_Paste!$B8355="","",IFERROR(INDEX(AcctCat,MATCH(GL_Paste!$B8355&amp;"",AcctCode,0)),"UNKNOWN"))</f>
        <v/>
      </c>
      <c r="F8358">
        <f>IF(GL_Paste!$B8355="","",IFERROR(INDEX(AcctSub,MATCH(GL_Paste!$B8355&amp;"",AcctCode,0)),"UNKNOWN"))</f>
        <v/>
      </c>
    </row>
    <row r="8359">
      <c r="A8359" s="40">
        <f>IF(GL_Paste!$B8356="","",N(GL_Paste!$H8356)-N(GL_Paste!$G8356))</f>
        <v/>
      </c>
      <c r="B8359" s="43">
        <f>IF(GL_Paste!$B8356="","",DATE(YEAR(GL_Paste!$E8356),MONTH(GL_Paste!$E8356),1))</f>
        <v/>
      </c>
      <c r="C8359">
        <f>IF(GL_Paste!$B8356="","",IF(TRIM(GL_Paste!$M8356)&lt;&gt;"",TRIM(GL_Paste!$M8356),IFERROR(MID(GL_Paste!$I8356,FIND("[",GL_Paste!$I8356)+1,FIND("]",GL_Paste!$I8356)-FIND("[",GL_Paste!$I8356)-1),"")))</f>
        <v/>
      </c>
      <c r="D8359">
        <f>IF(GL_Paste!$B8356="","",IFERROR(INDEX(DeptName,MATCH($C8359,DeptTag,0)),"UNALLOCATED"))</f>
        <v/>
      </c>
      <c r="E8359">
        <f>IF(GL_Paste!$B8356="","",IFERROR(INDEX(AcctCat,MATCH(GL_Paste!$B8356&amp;"",AcctCode,0)),"UNKNOWN"))</f>
        <v/>
      </c>
      <c r="F8359">
        <f>IF(GL_Paste!$B8356="","",IFERROR(INDEX(AcctSub,MATCH(GL_Paste!$B8356&amp;"",AcctCode,0)),"UNKNOWN"))</f>
        <v/>
      </c>
    </row>
    <row r="8360">
      <c r="A8360" s="40">
        <f>IF(GL_Paste!$B8357="","",N(GL_Paste!$H8357)-N(GL_Paste!$G8357))</f>
        <v/>
      </c>
      <c r="B8360" s="43">
        <f>IF(GL_Paste!$B8357="","",DATE(YEAR(GL_Paste!$E8357),MONTH(GL_Paste!$E8357),1))</f>
        <v/>
      </c>
      <c r="C8360">
        <f>IF(GL_Paste!$B8357="","",IF(TRIM(GL_Paste!$M8357)&lt;&gt;"",TRIM(GL_Paste!$M8357),IFERROR(MID(GL_Paste!$I8357,FIND("[",GL_Paste!$I8357)+1,FIND("]",GL_Paste!$I8357)-FIND("[",GL_Paste!$I8357)-1),"")))</f>
        <v/>
      </c>
      <c r="D8360">
        <f>IF(GL_Paste!$B8357="","",IFERROR(INDEX(DeptName,MATCH($C8360,DeptTag,0)),"UNALLOCATED"))</f>
        <v/>
      </c>
      <c r="E8360">
        <f>IF(GL_Paste!$B8357="","",IFERROR(INDEX(AcctCat,MATCH(GL_Paste!$B8357&amp;"",AcctCode,0)),"UNKNOWN"))</f>
        <v/>
      </c>
      <c r="F8360">
        <f>IF(GL_Paste!$B8357="","",IFERROR(INDEX(AcctSub,MATCH(GL_Paste!$B8357&amp;"",AcctCode,0)),"UNKNOWN"))</f>
        <v/>
      </c>
    </row>
    <row r="8361">
      <c r="A8361" s="40">
        <f>IF(GL_Paste!$B8358="","",N(GL_Paste!$H8358)-N(GL_Paste!$G8358))</f>
        <v/>
      </c>
      <c r="B8361" s="43">
        <f>IF(GL_Paste!$B8358="","",DATE(YEAR(GL_Paste!$E8358),MONTH(GL_Paste!$E8358),1))</f>
        <v/>
      </c>
      <c r="C8361">
        <f>IF(GL_Paste!$B8358="","",IF(TRIM(GL_Paste!$M8358)&lt;&gt;"",TRIM(GL_Paste!$M8358),IFERROR(MID(GL_Paste!$I8358,FIND("[",GL_Paste!$I8358)+1,FIND("]",GL_Paste!$I8358)-FIND("[",GL_Paste!$I8358)-1),"")))</f>
        <v/>
      </c>
      <c r="D8361">
        <f>IF(GL_Paste!$B8358="","",IFERROR(INDEX(DeptName,MATCH($C8361,DeptTag,0)),"UNALLOCATED"))</f>
        <v/>
      </c>
      <c r="E8361">
        <f>IF(GL_Paste!$B8358="","",IFERROR(INDEX(AcctCat,MATCH(GL_Paste!$B8358&amp;"",AcctCode,0)),"UNKNOWN"))</f>
        <v/>
      </c>
      <c r="F8361">
        <f>IF(GL_Paste!$B8358="","",IFERROR(INDEX(AcctSub,MATCH(GL_Paste!$B8358&amp;"",AcctCode,0)),"UNKNOWN"))</f>
        <v/>
      </c>
    </row>
    <row r="8362">
      <c r="A8362" s="40">
        <f>IF(GL_Paste!$B8359="","",N(GL_Paste!$H8359)-N(GL_Paste!$G8359))</f>
        <v/>
      </c>
      <c r="B8362" s="43">
        <f>IF(GL_Paste!$B8359="","",DATE(YEAR(GL_Paste!$E8359),MONTH(GL_Paste!$E8359),1))</f>
        <v/>
      </c>
      <c r="C8362">
        <f>IF(GL_Paste!$B8359="","",IF(TRIM(GL_Paste!$M8359)&lt;&gt;"",TRIM(GL_Paste!$M8359),IFERROR(MID(GL_Paste!$I8359,FIND("[",GL_Paste!$I8359)+1,FIND("]",GL_Paste!$I8359)-FIND("[",GL_Paste!$I8359)-1),"")))</f>
        <v/>
      </c>
      <c r="D8362">
        <f>IF(GL_Paste!$B8359="","",IFERROR(INDEX(DeptName,MATCH($C8362,DeptTag,0)),"UNALLOCATED"))</f>
        <v/>
      </c>
      <c r="E8362">
        <f>IF(GL_Paste!$B8359="","",IFERROR(INDEX(AcctCat,MATCH(GL_Paste!$B8359&amp;"",AcctCode,0)),"UNKNOWN"))</f>
        <v/>
      </c>
      <c r="F8362">
        <f>IF(GL_Paste!$B8359="","",IFERROR(INDEX(AcctSub,MATCH(GL_Paste!$B8359&amp;"",AcctCode,0)),"UNKNOWN"))</f>
        <v/>
      </c>
    </row>
    <row r="8363">
      <c r="A8363" s="40">
        <f>IF(GL_Paste!$B8360="","",N(GL_Paste!$H8360)-N(GL_Paste!$G8360))</f>
        <v/>
      </c>
      <c r="B8363" s="43">
        <f>IF(GL_Paste!$B8360="","",DATE(YEAR(GL_Paste!$E8360),MONTH(GL_Paste!$E8360),1))</f>
        <v/>
      </c>
      <c r="C8363">
        <f>IF(GL_Paste!$B8360="","",IF(TRIM(GL_Paste!$M8360)&lt;&gt;"",TRIM(GL_Paste!$M8360),IFERROR(MID(GL_Paste!$I8360,FIND("[",GL_Paste!$I8360)+1,FIND("]",GL_Paste!$I8360)-FIND("[",GL_Paste!$I8360)-1),"")))</f>
        <v/>
      </c>
      <c r="D8363">
        <f>IF(GL_Paste!$B8360="","",IFERROR(INDEX(DeptName,MATCH($C8363,DeptTag,0)),"UNALLOCATED"))</f>
        <v/>
      </c>
      <c r="E8363">
        <f>IF(GL_Paste!$B8360="","",IFERROR(INDEX(AcctCat,MATCH(GL_Paste!$B8360&amp;"",AcctCode,0)),"UNKNOWN"))</f>
        <v/>
      </c>
      <c r="F8363">
        <f>IF(GL_Paste!$B8360="","",IFERROR(INDEX(AcctSub,MATCH(GL_Paste!$B8360&amp;"",AcctCode,0)),"UNKNOWN"))</f>
        <v/>
      </c>
    </row>
    <row r="8364">
      <c r="A8364" s="40">
        <f>IF(GL_Paste!$B8361="","",N(GL_Paste!$H8361)-N(GL_Paste!$G8361))</f>
        <v/>
      </c>
      <c r="B8364" s="43">
        <f>IF(GL_Paste!$B8361="","",DATE(YEAR(GL_Paste!$E8361),MONTH(GL_Paste!$E8361),1))</f>
        <v/>
      </c>
      <c r="C8364">
        <f>IF(GL_Paste!$B8361="","",IF(TRIM(GL_Paste!$M8361)&lt;&gt;"",TRIM(GL_Paste!$M8361),IFERROR(MID(GL_Paste!$I8361,FIND("[",GL_Paste!$I8361)+1,FIND("]",GL_Paste!$I8361)-FIND("[",GL_Paste!$I8361)-1),"")))</f>
        <v/>
      </c>
      <c r="D8364">
        <f>IF(GL_Paste!$B8361="","",IFERROR(INDEX(DeptName,MATCH($C8364,DeptTag,0)),"UNALLOCATED"))</f>
        <v/>
      </c>
      <c r="E8364">
        <f>IF(GL_Paste!$B8361="","",IFERROR(INDEX(AcctCat,MATCH(GL_Paste!$B8361&amp;"",AcctCode,0)),"UNKNOWN"))</f>
        <v/>
      </c>
      <c r="F8364">
        <f>IF(GL_Paste!$B8361="","",IFERROR(INDEX(AcctSub,MATCH(GL_Paste!$B8361&amp;"",AcctCode,0)),"UNKNOWN"))</f>
        <v/>
      </c>
    </row>
    <row r="8365">
      <c r="A8365" s="40">
        <f>IF(GL_Paste!$B8362="","",N(GL_Paste!$H8362)-N(GL_Paste!$G8362))</f>
        <v/>
      </c>
      <c r="B8365" s="43">
        <f>IF(GL_Paste!$B8362="","",DATE(YEAR(GL_Paste!$E8362),MONTH(GL_Paste!$E8362),1))</f>
        <v/>
      </c>
      <c r="C8365">
        <f>IF(GL_Paste!$B8362="","",IF(TRIM(GL_Paste!$M8362)&lt;&gt;"",TRIM(GL_Paste!$M8362),IFERROR(MID(GL_Paste!$I8362,FIND("[",GL_Paste!$I8362)+1,FIND("]",GL_Paste!$I8362)-FIND("[",GL_Paste!$I8362)-1),"")))</f>
        <v/>
      </c>
      <c r="D8365">
        <f>IF(GL_Paste!$B8362="","",IFERROR(INDEX(DeptName,MATCH($C8365,DeptTag,0)),"UNALLOCATED"))</f>
        <v/>
      </c>
      <c r="E8365">
        <f>IF(GL_Paste!$B8362="","",IFERROR(INDEX(AcctCat,MATCH(GL_Paste!$B8362&amp;"",AcctCode,0)),"UNKNOWN"))</f>
        <v/>
      </c>
      <c r="F8365">
        <f>IF(GL_Paste!$B8362="","",IFERROR(INDEX(AcctSub,MATCH(GL_Paste!$B8362&amp;"",AcctCode,0)),"UNKNOWN"))</f>
        <v/>
      </c>
    </row>
    <row r="8366">
      <c r="A8366" s="40">
        <f>IF(GL_Paste!$B8363="","",N(GL_Paste!$H8363)-N(GL_Paste!$G8363))</f>
        <v/>
      </c>
      <c r="B8366" s="43">
        <f>IF(GL_Paste!$B8363="","",DATE(YEAR(GL_Paste!$E8363),MONTH(GL_Paste!$E8363),1))</f>
        <v/>
      </c>
      <c r="C8366">
        <f>IF(GL_Paste!$B8363="","",IF(TRIM(GL_Paste!$M8363)&lt;&gt;"",TRIM(GL_Paste!$M8363),IFERROR(MID(GL_Paste!$I8363,FIND("[",GL_Paste!$I8363)+1,FIND("]",GL_Paste!$I8363)-FIND("[",GL_Paste!$I8363)-1),"")))</f>
        <v/>
      </c>
      <c r="D8366">
        <f>IF(GL_Paste!$B8363="","",IFERROR(INDEX(DeptName,MATCH($C8366,DeptTag,0)),"UNALLOCATED"))</f>
        <v/>
      </c>
      <c r="E8366">
        <f>IF(GL_Paste!$B8363="","",IFERROR(INDEX(AcctCat,MATCH(GL_Paste!$B8363&amp;"",AcctCode,0)),"UNKNOWN"))</f>
        <v/>
      </c>
      <c r="F8366">
        <f>IF(GL_Paste!$B8363="","",IFERROR(INDEX(AcctSub,MATCH(GL_Paste!$B8363&amp;"",AcctCode,0)),"UNKNOWN"))</f>
        <v/>
      </c>
    </row>
    <row r="8367">
      <c r="A8367" s="40">
        <f>IF(GL_Paste!$B8364="","",N(GL_Paste!$H8364)-N(GL_Paste!$G8364))</f>
        <v/>
      </c>
      <c r="B8367" s="43">
        <f>IF(GL_Paste!$B8364="","",DATE(YEAR(GL_Paste!$E8364),MONTH(GL_Paste!$E8364),1))</f>
        <v/>
      </c>
      <c r="C8367">
        <f>IF(GL_Paste!$B8364="","",IF(TRIM(GL_Paste!$M8364)&lt;&gt;"",TRIM(GL_Paste!$M8364),IFERROR(MID(GL_Paste!$I8364,FIND("[",GL_Paste!$I8364)+1,FIND("]",GL_Paste!$I8364)-FIND("[",GL_Paste!$I8364)-1),"")))</f>
        <v/>
      </c>
      <c r="D8367">
        <f>IF(GL_Paste!$B8364="","",IFERROR(INDEX(DeptName,MATCH($C8367,DeptTag,0)),"UNALLOCATED"))</f>
        <v/>
      </c>
      <c r="E8367">
        <f>IF(GL_Paste!$B8364="","",IFERROR(INDEX(AcctCat,MATCH(GL_Paste!$B8364&amp;"",AcctCode,0)),"UNKNOWN"))</f>
        <v/>
      </c>
      <c r="F8367">
        <f>IF(GL_Paste!$B8364="","",IFERROR(INDEX(AcctSub,MATCH(GL_Paste!$B8364&amp;"",AcctCode,0)),"UNKNOWN"))</f>
        <v/>
      </c>
    </row>
    <row r="8368">
      <c r="A8368" s="40">
        <f>IF(GL_Paste!$B8365="","",N(GL_Paste!$H8365)-N(GL_Paste!$G8365))</f>
        <v/>
      </c>
      <c r="B8368" s="43">
        <f>IF(GL_Paste!$B8365="","",DATE(YEAR(GL_Paste!$E8365),MONTH(GL_Paste!$E8365),1))</f>
        <v/>
      </c>
      <c r="C8368">
        <f>IF(GL_Paste!$B8365="","",IF(TRIM(GL_Paste!$M8365)&lt;&gt;"",TRIM(GL_Paste!$M8365),IFERROR(MID(GL_Paste!$I8365,FIND("[",GL_Paste!$I8365)+1,FIND("]",GL_Paste!$I8365)-FIND("[",GL_Paste!$I8365)-1),"")))</f>
        <v/>
      </c>
      <c r="D8368">
        <f>IF(GL_Paste!$B8365="","",IFERROR(INDEX(DeptName,MATCH($C8368,DeptTag,0)),"UNALLOCATED"))</f>
        <v/>
      </c>
      <c r="E8368">
        <f>IF(GL_Paste!$B8365="","",IFERROR(INDEX(AcctCat,MATCH(GL_Paste!$B8365&amp;"",AcctCode,0)),"UNKNOWN"))</f>
        <v/>
      </c>
      <c r="F8368">
        <f>IF(GL_Paste!$B8365="","",IFERROR(INDEX(AcctSub,MATCH(GL_Paste!$B8365&amp;"",AcctCode,0)),"UNKNOWN"))</f>
        <v/>
      </c>
    </row>
    <row r="8369">
      <c r="A8369" s="40">
        <f>IF(GL_Paste!$B8366="","",N(GL_Paste!$H8366)-N(GL_Paste!$G8366))</f>
        <v/>
      </c>
      <c r="B8369" s="43">
        <f>IF(GL_Paste!$B8366="","",DATE(YEAR(GL_Paste!$E8366),MONTH(GL_Paste!$E8366),1))</f>
        <v/>
      </c>
      <c r="C8369">
        <f>IF(GL_Paste!$B8366="","",IF(TRIM(GL_Paste!$M8366)&lt;&gt;"",TRIM(GL_Paste!$M8366),IFERROR(MID(GL_Paste!$I8366,FIND("[",GL_Paste!$I8366)+1,FIND("]",GL_Paste!$I8366)-FIND("[",GL_Paste!$I8366)-1),"")))</f>
        <v/>
      </c>
      <c r="D8369">
        <f>IF(GL_Paste!$B8366="","",IFERROR(INDEX(DeptName,MATCH($C8369,DeptTag,0)),"UNALLOCATED"))</f>
        <v/>
      </c>
      <c r="E8369">
        <f>IF(GL_Paste!$B8366="","",IFERROR(INDEX(AcctCat,MATCH(GL_Paste!$B8366&amp;"",AcctCode,0)),"UNKNOWN"))</f>
        <v/>
      </c>
      <c r="F8369">
        <f>IF(GL_Paste!$B8366="","",IFERROR(INDEX(AcctSub,MATCH(GL_Paste!$B8366&amp;"",AcctCode,0)),"UNKNOWN"))</f>
        <v/>
      </c>
    </row>
    <row r="8370">
      <c r="A8370" s="40">
        <f>IF(GL_Paste!$B8367="","",N(GL_Paste!$H8367)-N(GL_Paste!$G8367))</f>
        <v/>
      </c>
      <c r="B8370" s="43">
        <f>IF(GL_Paste!$B8367="","",DATE(YEAR(GL_Paste!$E8367),MONTH(GL_Paste!$E8367),1))</f>
        <v/>
      </c>
      <c r="C8370">
        <f>IF(GL_Paste!$B8367="","",IF(TRIM(GL_Paste!$M8367)&lt;&gt;"",TRIM(GL_Paste!$M8367),IFERROR(MID(GL_Paste!$I8367,FIND("[",GL_Paste!$I8367)+1,FIND("]",GL_Paste!$I8367)-FIND("[",GL_Paste!$I8367)-1),"")))</f>
        <v/>
      </c>
      <c r="D8370">
        <f>IF(GL_Paste!$B8367="","",IFERROR(INDEX(DeptName,MATCH($C8370,DeptTag,0)),"UNALLOCATED"))</f>
        <v/>
      </c>
      <c r="E8370">
        <f>IF(GL_Paste!$B8367="","",IFERROR(INDEX(AcctCat,MATCH(GL_Paste!$B8367&amp;"",AcctCode,0)),"UNKNOWN"))</f>
        <v/>
      </c>
      <c r="F8370">
        <f>IF(GL_Paste!$B8367="","",IFERROR(INDEX(AcctSub,MATCH(GL_Paste!$B8367&amp;"",AcctCode,0)),"UNKNOWN"))</f>
        <v/>
      </c>
    </row>
    <row r="8371">
      <c r="A8371" s="40">
        <f>IF(GL_Paste!$B8368="","",N(GL_Paste!$H8368)-N(GL_Paste!$G8368))</f>
        <v/>
      </c>
      <c r="B8371" s="43">
        <f>IF(GL_Paste!$B8368="","",DATE(YEAR(GL_Paste!$E8368),MONTH(GL_Paste!$E8368),1))</f>
        <v/>
      </c>
      <c r="C8371">
        <f>IF(GL_Paste!$B8368="","",IF(TRIM(GL_Paste!$M8368)&lt;&gt;"",TRIM(GL_Paste!$M8368),IFERROR(MID(GL_Paste!$I8368,FIND("[",GL_Paste!$I8368)+1,FIND("]",GL_Paste!$I8368)-FIND("[",GL_Paste!$I8368)-1),"")))</f>
        <v/>
      </c>
      <c r="D8371">
        <f>IF(GL_Paste!$B8368="","",IFERROR(INDEX(DeptName,MATCH($C8371,DeptTag,0)),"UNALLOCATED"))</f>
        <v/>
      </c>
      <c r="E8371">
        <f>IF(GL_Paste!$B8368="","",IFERROR(INDEX(AcctCat,MATCH(GL_Paste!$B8368&amp;"",AcctCode,0)),"UNKNOWN"))</f>
        <v/>
      </c>
      <c r="F8371">
        <f>IF(GL_Paste!$B8368="","",IFERROR(INDEX(AcctSub,MATCH(GL_Paste!$B8368&amp;"",AcctCode,0)),"UNKNOWN"))</f>
        <v/>
      </c>
    </row>
    <row r="8372">
      <c r="A8372" s="40">
        <f>IF(GL_Paste!$B8369="","",N(GL_Paste!$H8369)-N(GL_Paste!$G8369))</f>
        <v/>
      </c>
      <c r="B8372" s="43">
        <f>IF(GL_Paste!$B8369="","",DATE(YEAR(GL_Paste!$E8369),MONTH(GL_Paste!$E8369),1))</f>
        <v/>
      </c>
      <c r="C8372">
        <f>IF(GL_Paste!$B8369="","",IF(TRIM(GL_Paste!$M8369)&lt;&gt;"",TRIM(GL_Paste!$M8369),IFERROR(MID(GL_Paste!$I8369,FIND("[",GL_Paste!$I8369)+1,FIND("]",GL_Paste!$I8369)-FIND("[",GL_Paste!$I8369)-1),"")))</f>
        <v/>
      </c>
      <c r="D8372">
        <f>IF(GL_Paste!$B8369="","",IFERROR(INDEX(DeptName,MATCH($C8372,DeptTag,0)),"UNALLOCATED"))</f>
        <v/>
      </c>
      <c r="E8372">
        <f>IF(GL_Paste!$B8369="","",IFERROR(INDEX(AcctCat,MATCH(GL_Paste!$B8369&amp;"",AcctCode,0)),"UNKNOWN"))</f>
        <v/>
      </c>
      <c r="F8372">
        <f>IF(GL_Paste!$B8369="","",IFERROR(INDEX(AcctSub,MATCH(GL_Paste!$B8369&amp;"",AcctCode,0)),"UNKNOWN"))</f>
        <v/>
      </c>
    </row>
    <row r="8373">
      <c r="A8373" s="40">
        <f>IF(GL_Paste!$B8370="","",N(GL_Paste!$H8370)-N(GL_Paste!$G8370))</f>
        <v/>
      </c>
      <c r="B8373" s="43">
        <f>IF(GL_Paste!$B8370="","",DATE(YEAR(GL_Paste!$E8370),MONTH(GL_Paste!$E8370),1))</f>
        <v/>
      </c>
      <c r="C8373">
        <f>IF(GL_Paste!$B8370="","",IF(TRIM(GL_Paste!$M8370)&lt;&gt;"",TRIM(GL_Paste!$M8370),IFERROR(MID(GL_Paste!$I8370,FIND("[",GL_Paste!$I8370)+1,FIND("]",GL_Paste!$I8370)-FIND("[",GL_Paste!$I8370)-1),"")))</f>
        <v/>
      </c>
      <c r="D8373">
        <f>IF(GL_Paste!$B8370="","",IFERROR(INDEX(DeptName,MATCH($C8373,DeptTag,0)),"UNALLOCATED"))</f>
        <v/>
      </c>
      <c r="E8373">
        <f>IF(GL_Paste!$B8370="","",IFERROR(INDEX(AcctCat,MATCH(GL_Paste!$B8370&amp;"",AcctCode,0)),"UNKNOWN"))</f>
        <v/>
      </c>
      <c r="F8373">
        <f>IF(GL_Paste!$B8370="","",IFERROR(INDEX(AcctSub,MATCH(GL_Paste!$B8370&amp;"",AcctCode,0)),"UNKNOWN"))</f>
        <v/>
      </c>
    </row>
    <row r="8374">
      <c r="A8374" s="40">
        <f>IF(GL_Paste!$B8371="","",N(GL_Paste!$H8371)-N(GL_Paste!$G8371))</f>
        <v/>
      </c>
      <c r="B8374" s="43">
        <f>IF(GL_Paste!$B8371="","",DATE(YEAR(GL_Paste!$E8371),MONTH(GL_Paste!$E8371),1))</f>
        <v/>
      </c>
      <c r="C8374">
        <f>IF(GL_Paste!$B8371="","",IF(TRIM(GL_Paste!$M8371)&lt;&gt;"",TRIM(GL_Paste!$M8371),IFERROR(MID(GL_Paste!$I8371,FIND("[",GL_Paste!$I8371)+1,FIND("]",GL_Paste!$I8371)-FIND("[",GL_Paste!$I8371)-1),"")))</f>
        <v/>
      </c>
      <c r="D8374">
        <f>IF(GL_Paste!$B8371="","",IFERROR(INDEX(DeptName,MATCH($C8374,DeptTag,0)),"UNALLOCATED"))</f>
        <v/>
      </c>
      <c r="E8374">
        <f>IF(GL_Paste!$B8371="","",IFERROR(INDEX(AcctCat,MATCH(GL_Paste!$B8371&amp;"",AcctCode,0)),"UNKNOWN"))</f>
        <v/>
      </c>
      <c r="F8374">
        <f>IF(GL_Paste!$B8371="","",IFERROR(INDEX(AcctSub,MATCH(GL_Paste!$B8371&amp;"",AcctCode,0)),"UNKNOWN"))</f>
        <v/>
      </c>
    </row>
    <row r="8375">
      <c r="A8375" s="40">
        <f>IF(GL_Paste!$B8372="","",N(GL_Paste!$H8372)-N(GL_Paste!$G8372))</f>
        <v/>
      </c>
      <c r="B8375" s="43">
        <f>IF(GL_Paste!$B8372="","",DATE(YEAR(GL_Paste!$E8372),MONTH(GL_Paste!$E8372),1))</f>
        <v/>
      </c>
      <c r="C8375">
        <f>IF(GL_Paste!$B8372="","",IF(TRIM(GL_Paste!$M8372)&lt;&gt;"",TRIM(GL_Paste!$M8372),IFERROR(MID(GL_Paste!$I8372,FIND("[",GL_Paste!$I8372)+1,FIND("]",GL_Paste!$I8372)-FIND("[",GL_Paste!$I8372)-1),"")))</f>
        <v/>
      </c>
      <c r="D8375">
        <f>IF(GL_Paste!$B8372="","",IFERROR(INDEX(DeptName,MATCH($C8375,DeptTag,0)),"UNALLOCATED"))</f>
        <v/>
      </c>
      <c r="E8375">
        <f>IF(GL_Paste!$B8372="","",IFERROR(INDEX(AcctCat,MATCH(GL_Paste!$B8372&amp;"",AcctCode,0)),"UNKNOWN"))</f>
        <v/>
      </c>
      <c r="F8375">
        <f>IF(GL_Paste!$B8372="","",IFERROR(INDEX(AcctSub,MATCH(GL_Paste!$B8372&amp;"",AcctCode,0)),"UNKNOWN"))</f>
        <v/>
      </c>
    </row>
    <row r="8376">
      <c r="A8376" s="40">
        <f>IF(GL_Paste!$B8373="","",N(GL_Paste!$H8373)-N(GL_Paste!$G8373))</f>
        <v/>
      </c>
      <c r="B8376" s="43">
        <f>IF(GL_Paste!$B8373="","",DATE(YEAR(GL_Paste!$E8373),MONTH(GL_Paste!$E8373),1))</f>
        <v/>
      </c>
      <c r="C8376">
        <f>IF(GL_Paste!$B8373="","",IF(TRIM(GL_Paste!$M8373)&lt;&gt;"",TRIM(GL_Paste!$M8373),IFERROR(MID(GL_Paste!$I8373,FIND("[",GL_Paste!$I8373)+1,FIND("]",GL_Paste!$I8373)-FIND("[",GL_Paste!$I8373)-1),"")))</f>
        <v/>
      </c>
      <c r="D8376">
        <f>IF(GL_Paste!$B8373="","",IFERROR(INDEX(DeptName,MATCH($C8376,DeptTag,0)),"UNALLOCATED"))</f>
        <v/>
      </c>
      <c r="E8376">
        <f>IF(GL_Paste!$B8373="","",IFERROR(INDEX(AcctCat,MATCH(GL_Paste!$B8373&amp;"",AcctCode,0)),"UNKNOWN"))</f>
        <v/>
      </c>
      <c r="F8376">
        <f>IF(GL_Paste!$B8373="","",IFERROR(INDEX(AcctSub,MATCH(GL_Paste!$B8373&amp;"",AcctCode,0)),"UNKNOWN"))</f>
        <v/>
      </c>
    </row>
    <row r="8377">
      <c r="A8377" s="40">
        <f>IF(GL_Paste!$B8374="","",N(GL_Paste!$H8374)-N(GL_Paste!$G8374))</f>
        <v/>
      </c>
      <c r="B8377" s="43">
        <f>IF(GL_Paste!$B8374="","",DATE(YEAR(GL_Paste!$E8374),MONTH(GL_Paste!$E8374),1))</f>
        <v/>
      </c>
      <c r="C8377">
        <f>IF(GL_Paste!$B8374="","",IF(TRIM(GL_Paste!$M8374)&lt;&gt;"",TRIM(GL_Paste!$M8374),IFERROR(MID(GL_Paste!$I8374,FIND("[",GL_Paste!$I8374)+1,FIND("]",GL_Paste!$I8374)-FIND("[",GL_Paste!$I8374)-1),"")))</f>
        <v/>
      </c>
      <c r="D8377">
        <f>IF(GL_Paste!$B8374="","",IFERROR(INDEX(DeptName,MATCH($C8377,DeptTag,0)),"UNALLOCATED"))</f>
        <v/>
      </c>
      <c r="E8377">
        <f>IF(GL_Paste!$B8374="","",IFERROR(INDEX(AcctCat,MATCH(GL_Paste!$B8374&amp;"",AcctCode,0)),"UNKNOWN"))</f>
        <v/>
      </c>
      <c r="F8377">
        <f>IF(GL_Paste!$B8374="","",IFERROR(INDEX(AcctSub,MATCH(GL_Paste!$B8374&amp;"",AcctCode,0)),"UNKNOWN"))</f>
        <v/>
      </c>
    </row>
    <row r="8378">
      <c r="A8378" s="40">
        <f>IF(GL_Paste!$B8375="","",N(GL_Paste!$H8375)-N(GL_Paste!$G8375))</f>
        <v/>
      </c>
      <c r="B8378" s="43">
        <f>IF(GL_Paste!$B8375="","",DATE(YEAR(GL_Paste!$E8375),MONTH(GL_Paste!$E8375),1))</f>
        <v/>
      </c>
      <c r="C8378">
        <f>IF(GL_Paste!$B8375="","",IF(TRIM(GL_Paste!$M8375)&lt;&gt;"",TRIM(GL_Paste!$M8375),IFERROR(MID(GL_Paste!$I8375,FIND("[",GL_Paste!$I8375)+1,FIND("]",GL_Paste!$I8375)-FIND("[",GL_Paste!$I8375)-1),"")))</f>
        <v/>
      </c>
      <c r="D8378">
        <f>IF(GL_Paste!$B8375="","",IFERROR(INDEX(DeptName,MATCH($C8378,DeptTag,0)),"UNALLOCATED"))</f>
        <v/>
      </c>
      <c r="E8378">
        <f>IF(GL_Paste!$B8375="","",IFERROR(INDEX(AcctCat,MATCH(GL_Paste!$B8375&amp;"",AcctCode,0)),"UNKNOWN"))</f>
        <v/>
      </c>
      <c r="F8378">
        <f>IF(GL_Paste!$B8375="","",IFERROR(INDEX(AcctSub,MATCH(GL_Paste!$B8375&amp;"",AcctCode,0)),"UNKNOWN"))</f>
        <v/>
      </c>
    </row>
    <row r="8379">
      <c r="A8379" s="40">
        <f>IF(GL_Paste!$B8376="","",N(GL_Paste!$H8376)-N(GL_Paste!$G8376))</f>
        <v/>
      </c>
      <c r="B8379" s="43">
        <f>IF(GL_Paste!$B8376="","",DATE(YEAR(GL_Paste!$E8376),MONTH(GL_Paste!$E8376),1))</f>
        <v/>
      </c>
      <c r="C8379">
        <f>IF(GL_Paste!$B8376="","",IF(TRIM(GL_Paste!$M8376)&lt;&gt;"",TRIM(GL_Paste!$M8376),IFERROR(MID(GL_Paste!$I8376,FIND("[",GL_Paste!$I8376)+1,FIND("]",GL_Paste!$I8376)-FIND("[",GL_Paste!$I8376)-1),"")))</f>
        <v/>
      </c>
      <c r="D8379">
        <f>IF(GL_Paste!$B8376="","",IFERROR(INDEX(DeptName,MATCH($C8379,DeptTag,0)),"UNALLOCATED"))</f>
        <v/>
      </c>
      <c r="E8379">
        <f>IF(GL_Paste!$B8376="","",IFERROR(INDEX(AcctCat,MATCH(GL_Paste!$B8376&amp;"",AcctCode,0)),"UNKNOWN"))</f>
        <v/>
      </c>
      <c r="F8379">
        <f>IF(GL_Paste!$B8376="","",IFERROR(INDEX(AcctSub,MATCH(GL_Paste!$B8376&amp;"",AcctCode,0)),"UNKNOWN"))</f>
        <v/>
      </c>
    </row>
    <row r="8380">
      <c r="A8380" s="40">
        <f>IF(GL_Paste!$B8377="","",N(GL_Paste!$H8377)-N(GL_Paste!$G8377))</f>
        <v/>
      </c>
      <c r="B8380" s="43">
        <f>IF(GL_Paste!$B8377="","",DATE(YEAR(GL_Paste!$E8377),MONTH(GL_Paste!$E8377),1))</f>
        <v/>
      </c>
      <c r="C8380">
        <f>IF(GL_Paste!$B8377="","",IF(TRIM(GL_Paste!$M8377)&lt;&gt;"",TRIM(GL_Paste!$M8377),IFERROR(MID(GL_Paste!$I8377,FIND("[",GL_Paste!$I8377)+1,FIND("]",GL_Paste!$I8377)-FIND("[",GL_Paste!$I8377)-1),"")))</f>
        <v/>
      </c>
      <c r="D8380">
        <f>IF(GL_Paste!$B8377="","",IFERROR(INDEX(DeptName,MATCH($C8380,DeptTag,0)),"UNALLOCATED"))</f>
        <v/>
      </c>
      <c r="E8380">
        <f>IF(GL_Paste!$B8377="","",IFERROR(INDEX(AcctCat,MATCH(GL_Paste!$B8377&amp;"",AcctCode,0)),"UNKNOWN"))</f>
        <v/>
      </c>
      <c r="F8380">
        <f>IF(GL_Paste!$B8377="","",IFERROR(INDEX(AcctSub,MATCH(GL_Paste!$B8377&amp;"",AcctCode,0)),"UNKNOWN"))</f>
        <v/>
      </c>
    </row>
    <row r="8381">
      <c r="A8381" s="40">
        <f>IF(GL_Paste!$B8378="","",N(GL_Paste!$H8378)-N(GL_Paste!$G8378))</f>
        <v/>
      </c>
      <c r="B8381" s="43">
        <f>IF(GL_Paste!$B8378="","",DATE(YEAR(GL_Paste!$E8378),MONTH(GL_Paste!$E8378),1))</f>
        <v/>
      </c>
      <c r="C8381">
        <f>IF(GL_Paste!$B8378="","",IF(TRIM(GL_Paste!$M8378)&lt;&gt;"",TRIM(GL_Paste!$M8378),IFERROR(MID(GL_Paste!$I8378,FIND("[",GL_Paste!$I8378)+1,FIND("]",GL_Paste!$I8378)-FIND("[",GL_Paste!$I8378)-1),"")))</f>
        <v/>
      </c>
      <c r="D8381">
        <f>IF(GL_Paste!$B8378="","",IFERROR(INDEX(DeptName,MATCH($C8381,DeptTag,0)),"UNALLOCATED"))</f>
        <v/>
      </c>
      <c r="E8381">
        <f>IF(GL_Paste!$B8378="","",IFERROR(INDEX(AcctCat,MATCH(GL_Paste!$B8378&amp;"",AcctCode,0)),"UNKNOWN"))</f>
        <v/>
      </c>
      <c r="F8381">
        <f>IF(GL_Paste!$B8378="","",IFERROR(INDEX(AcctSub,MATCH(GL_Paste!$B8378&amp;"",AcctCode,0)),"UNKNOWN"))</f>
        <v/>
      </c>
    </row>
    <row r="8382">
      <c r="A8382" s="40">
        <f>IF(GL_Paste!$B8379="","",N(GL_Paste!$H8379)-N(GL_Paste!$G8379))</f>
        <v/>
      </c>
      <c r="B8382" s="43">
        <f>IF(GL_Paste!$B8379="","",DATE(YEAR(GL_Paste!$E8379),MONTH(GL_Paste!$E8379),1))</f>
        <v/>
      </c>
      <c r="C8382">
        <f>IF(GL_Paste!$B8379="","",IF(TRIM(GL_Paste!$M8379)&lt;&gt;"",TRIM(GL_Paste!$M8379),IFERROR(MID(GL_Paste!$I8379,FIND("[",GL_Paste!$I8379)+1,FIND("]",GL_Paste!$I8379)-FIND("[",GL_Paste!$I8379)-1),"")))</f>
        <v/>
      </c>
      <c r="D8382">
        <f>IF(GL_Paste!$B8379="","",IFERROR(INDEX(DeptName,MATCH($C8382,DeptTag,0)),"UNALLOCATED"))</f>
        <v/>
      </c>
      <c r="E8382">
        <f>IF(GL_Paste!$B8379="","",IFERROR(INDEX(AcctCat,MATCH(GL_Paste!$B8379&amp;"",AcctCode,0)),"UNKNOWN"))</f>
        <v/>
      </c>
      <c r="F8382">
        <f>IF(GL_Paste!$B8379="","",IFERROR(INDEX(AcctSub,MATCH(GL_Paste!$B8379&amp;"",AcctCode,0)),"UNKNOWN"))</f>
        <v/>
      </c>
    </row>
    <row r="8383">
      <c r="A8383" s="40">
        <f>IF(GL_Paste!$B8380="","",N(GL_Paste!$H8380)-N(GL_Paste!$G8380))</f>
        <v/>
      </c>
      <c r="B8383" s="43">
        <f>IF(GL_Paste!$B8380="","",DATE(YEAR(GL_Paste!$E8380),MONTH(GL_Paste!$E8380),1))</f>
        <v/>
      </c>
      <c r="C8383">
        <f>IF(GL_Paste!$B8380="","",IF(TRIM(GL_Paste!$M8380)&lt;&gt;"",TRIM(GL_Paste!$M8380),IFERROR(MID(GL_Paste!$I8380,FIND("[",GL_Paste!$I8380)+1,FIND("]",GL_Paste!$I8380)-FIND("[",GL_Paste!$I8380)-1),"")))</f>
        <v/>
      </c>
      <c r="D8383">
        <f>IF(GL_Paste!$B8380="","",IFERROR(INDEX(DeptName,MATCH($C8383,DeptTag,0)),"UNALLOCATED"))</f>
        <v/>
      </c>
      <c r="E8383">
        <f>IF(GL_Paste!$B8380="","",IFERROR(INDEX(AcctCat,MATCH(GL_Paste!$B8380&amp;"",AcctCode,0)),"UNKNOWN"))</f>
        <v/>
      </c>
      <c r="F8383">
        <f>IF(GL_Paste!$B8380="","",IFERROR(INDEX(AcctSub,MATCH(GL_Paste!$B8380&amp;"",AcctCode,0)),"UNKNOWN"))</f>
        <v/>
      </c>
    </row>
    <row r="8384">
      <c r="A8384" s="40">
        <f>IF(GL_Paste!$B8381="","",N(GL_Paste!$H8381)-N(GL_Paste!$G8381))</f>
        <v/>
      </c>
      <c r="B8384" s="43">
        <f>IF(GL_Paste!$B8381="","",DATE(YEAR(GL_Paste!$E8381),MONTH(GL_Paste!$E8381),1))</f>
        <v/>
      </c>
      <c r="C8384">
        <f>IF(GL_Paste!$B8381="","",IF(TRIM(GL_Paste!$M8381)&lt;&gt;"",TRIM(GL_Paste!$M8381),IFERROR(MID(GL_Paste!$I8381,FIND("[",GL_Paste!$I8381)+1,FIND("]",GL_Paste!$I8381)-FIND("[",GL_Paste!$I8381)-1),"")))</f>
        <v/>
      </c>
      <c r="D8384">
        <f>IF(GL_Paste!$B8381="","",IFERROR(INDEX(DeptName,MATCH($C8384,DeptTag,0)),"UNALLOCATED"))</f>
        <v/>
      </c>
      <c r="E8384">
        <f>IF(GL_Paste!$B8381="","",IFERROR(INDEX(AcctCat,MATCH(GL_Paste!$B8381&amp;"",AcctCode,0)),"UNKNOWN"))</f>
        <v/>
      </c>
      <c r="F8384">
        <f>IF(GL_Paste!$B8381="","",IFERROR(INDEX(AcctSub,MATCH(GL_Paste!$B8381&amp;"",AcctCode,0)),"UNKNOWN"))</f>
        <v/>
      </c>
    </row>
    <row r="8385">
      <c r="A8385" s="40">
        <f>IF(GL_Paste!$B8382="","",N(GL_Paste!$H8382)-N(GL_Paste!$G8382))</f>
        <v/>
      </c>
      <c r="B8385" s="43">
        <f>IF(GL_Paste!$B8382="","",DATE(YEAR(GL_Paste!$E8382),MONTH(GL_Paste!$E8382),1))</f>
        <v/>
      </c>
      <c r="C8385">
        <f>IF(GL_Paste!$B8382="","",IF(TRIM(GL_Paste!$M8382)&lt;&gt;"",TRIM(GL_Paste!$M8382),IFERROR(MID(GL_Paste!$I8382,FIND("[",GL_Paste!$I8382)+1,FIND("]",GL_Paste!$I8382)-FIND("[",GL_Paste!$I8382)-1),"")))</f>
        <v/>
      </c>
      <c r="D8385">
        <f>IF(GL_Paste!$B8382="","",IFERROR(INDEX(DeptName,MATCH($C8385,DeptTag,0)),"UNALLOCATED"))</f>
        <v/>
      </c>
      <c r="E8385">
        <f>IF(GL_Paste!$B8382="","",IFERROR(INDEX(AcctCat,MATCH(GL_Paste!$B8382&amp;"",AcctCode,0)),"UNKNOWN"))</f>
        <v/>
      </c>
      <c r="F8385">
        <f>IF(GL_Paste!$B8382="","",IFERROR(INDEX(AcctSub,MATCH(GL_Paste!$B8382&amp;"",AcctCode,0)),"UNKNOWN"))</f>
        <v/>
      </c>
    </row>
    <row r="8386">
      <c r="A8386" s="40">
        <f>IF(GL_Paste!$B8383="","",N(GL_Paste!$H8383)-N(GL_Paste!$G8383))</f>
        <v/>
      </c>
      <c r="B8386" s="43">
        <f>IF(GL_Paste!$B8383="","",DATE(YEAR(GL_Paste!$E8383),MONTH(GL_Paste!$E8383),1))</f>
        <v/>
      </c>
      <c r="C8386">
        <f>IF(GL_Paste!$B8383="","",IF(TRIM(GL_Paste!$M8383)&lt;&gt;"",TRIM(GL_Paste!$M8383),IFERROR(MID(GL_Paste!$I8383,FIND("[",GL_Paste!$I8383)+1,FIND("]",GL_Paste!$I8383)-FIND("[",GL_Paste!$I8383)-1),"")))</f>
        <v/>
      </c>
      <c r="D8386">
        <f>IF(GL_Paste!$B8383="","",IFERROR(INDEX(DeptName,MATCH($C8386,DeptTag,0)),"UNALLOCATED"))</f>
        <v/>
      </c>
      <c r="E8386">
        <f>IF(GL_Paste!$B8383="","",IFERROR(INDEX(AcctCat,MATCH(GL_Paste!$B8383&amp;"",AcctCode,0)),"UNKNOWN"))</f>
        <v/>
      </c>
      <c r="F8386">
        <f>IF(GL_Paste!$B8383="","",IFERROR(INDEX(AcctSub,MATCH(GL_Paste!$B8383&amp;"",AcctCode,0)),"UNKNOWN"))</f>
        <v/>
      </c>
    </row>
    <row r="8387">
      <c r="A8387" s="40">
        <f>IF(GL_Paste!$B8384="","",N(GL_Paste!$H8384)-N(GL_Paste!$G8384))</f>
        <v/>
      </c>
      <c r="B8387" s="43">
        <f>IF(GL_Paste!$B8384="","",DATE(YEAR(GL_Paste!$E8384),MONTH(GL_Paste!$E8384),1))</f>
        <v/>
      </c>
      <c r="C8387">
        <f>IF(GL_Paste!$B8384="","",IF(TRIM(GL_Paste!$M8384)&lt;&gt;"",TRIM(GL_Paste!$M8384),IFERROR(MID(GL_Paste!$I8384,FIND("[",GL_Paste!$I8384)+1,FIND("]",GL_Paste!$I8384)-FIND("[",GL_Paste!$I8384)-1),"")))</f>
        <v/>
      </c>
      <c r="D8387">
        <f>IF(GL_Paste!$B8384="","",IFERROR(INDEX(DeptName,MATCH($C8387,DeptTag,0)),"UNALLOCATED"))</f>
        <v/>
      </c>
      <c r="E8387">
        <f>IF(GL_Paste!$B8384="","",IFERROR(INDEX(AcctCat,MATCH(GL_Paste!$B8384&amp;"",AcctCode,0)),"UNKNOWN"))</f>
        <v/>
      </c>
      <c r="F8387">
        <f>IF(GL_Paste!$B8384="","",IFERROR(INDEX(AcctSub,MATCH(GL_Paste!$B8384&amp;"",AcctCode,0)),"UNKNOWN"))</f>
        <v/>
      </c>
    </row>
    <row r="8388">
      <c r="A8388" s="40">
        <f>IF(GL_Paste!$B8385="","",N(GL_Paste!$H8385)-N(GL_Paste!$G8385))</f>
        <v/>
      </c>
      <c r="B8388" s="43">
        <f>IF(GL_Paste!$B8385="","",DATE(YEAR(GL_Paste!$E8385),MONTH(GL_Paste!$E8385),1))</f>
        <v/>
      </c>
      <c r="C8388">
        <f>IF(GL_Paste!$B8385="","",IF(TRIM(GL_Paste!$M8385)&lt;&gt;"",TRIM(GL_Paste!$M8385),IFERROR(MID(GL_Paste!$I8385,FIND("[",GL_Paste!$I8385)+1,FIND("]",GL_Paste!$I8385)-FIND("[",GL_Paste!$I8385)-1),"")))</f>
        <v/>
      </c>
      <c r="D8388">
        <f>IF(GL_Paste!$B8385="","",IFERROR(INDEX(DeptName,MATCH($C8388,DeptTag,0)),"UNALLOCATED"))</f>
        <v/>
      </c>
      <c r="E8388">
        <f>IF(GL_Paste!$B8385="","",IFERROR(INDEX(AcctCat,MATCH(GL_Paste!$B8385&amp;"",AcctCode,0)),"UNKNOWN"))</f>
        <v/>
      </c>
      <c r="F8388">
        <f>IF(GL_Paste!$B8385="","",IFERROR(INDEX(AcctSub,MATCH(GL_Paste!$B8385&amp;"",AcctCode,0)),"UNKNOWN"))</f>
        <v/>
      </c>
    </row>
    <row r="8389">
      <c r="A8389" s="40">
        <f>IF(GL_Paste!$B8386="","",N(GL_Paste!$H8386)-N(GL_Paste!$G8386))</f>
        <v/>
      </c>
      <c r="B8389" s="43">
        <f>IF(GL_Paste!$B8386="","",DATE(YEAR(GL_Paste!$E8386),MONTH(GL_Paste!$E8386),1))</f>
        <v/>
      </c>
      <c r="C8389">
        <f>IF(GL_Paste!$B8386="","",IF(TRIM(GL_Paste!$M8386)&lt;&gt;"",TRIM(GL_Paste!$M8386),IFERROR(MID(GL_Paste!$I8386,FIND("[",GL_Paste!$I8386)+1,FIND("]",GL_Paste!$I8386)-FIND("[",GL_Paste!$I8386)-1),"")))</f>
        <v/>
      </c>
      <c r="D8389">
        <f>IF(GL_Paste!$B8386="","",IFERROR(INDEX(DeptName,MATCH($C8389,DeptTag,0)),"UNALLOCATED"))</f>
        <v/>
      </c>
      <c r="E8389">
        <f>IF(GL_Paste!$B8386="","",IFERROR(INDEX(AcctCat,MATCH(GL_Paste!$B8386&amp;"",AcctCode,0)),"UNKNOWN"))</f>
        <v/>
      </c>
      <c r="F8389">
        <f>IF(GL_Paste!$B8386="","",IFERROR(INDEX(AcctSub,MATCH(GL_Paste!$B8386&amp;"",AcctCode,0)),"UNKNOWN"))</f>
        <v/>
      </c>
    </row>
    <row r="8390">
      <c r="A8390" s="40">
        <f>IF(GL_Paste!$B8387="","",N(GL_Paste!$H8387)-N(GL_Paste!$G8387))</f>
        <v/>
      </c>
      <c r="B8390" s="43">
        <f>IF(GL_Paste!$B8387="","",DATE(YEAR(GL_Paste!$E8387),MONTH(GL_Paste!$E8387),1))</f>
        <v/>
      </c>
      <c r="C8390">
        <f>IF(GL_Paste!$B8387="","",IF(TRIM(GL_Paste!$M8387)&lt;&gt;"",TRIM(GL_Paste!$M8387),IFERROR(MID(GL_Paste!$I8387,FIND("[",GL_Paste!$I8387)+1,FIND("]",GL_Paste!$I8387)-FIND("[",GL_Paste!$I8387)-1),"")))</f>
        <v/>
      </c>
      <c r="D8390">
        <f>IF(GL_Paste!$B8387="","",IFERROR(INDEX(DeptName,MATCH($C8390,DeptTag,0)),"UNALLOCATED"))</f>
        <v/>
      </c>
      <c r="E8390">
        <f>IF(GL_Paste!$B8387="","",IFERROR(INDEX(AcctCat,MATCH(GL_Paste!$B8387&amp;"",AcctCode,0)),"UNKNOWN"))</f>
        <v/>
      </c>
      <c r="F8390">
        <f>IF(GL_Paste!$B8387="","",IFERROR(INDEX(AcctSub,MATCH(GL_Paste!$B8387&amp;"",AcctCode,0)),"UNKNOWN"))</f>
        <v/>
      </c>
    </row>
    <row r="8391">
      <c r="A8391" s="40">
        <f>IF(GL_Paste!$B8388="","",N(GL_Paste!$H8388)-N(GL_Paste!$G8388))</f>
        <v/>
      </c>
      <c r="B8391" s="43">
        <f>IF(GL_Paste!$B8388="","",DATE(YEAR(GL_Paste!$E8388),MONTH(GL_Paste!$E8388),1))</f>
        <v/>
      </c>
      <c r="C8391">
        <f>IF(GL_Paste!$B8388="","",IF(TRIM(GL_Paste!$M8388)&lt;&gt;"",TRIM(GL_Paste!$M8388),IFERROR(MID(GL_Paste!$I8388,FIND("[",GL_Paste!$I8388)+1,FIND("]",GL_Paste!$I8388)-FIND("[",GL_Paste!$I8388)-1),"")))</f>
        <v/>
      </c>
      <c r="D8391">
        <f>IF(GL_Paste!$B8388="","",IFERROR(INDEX(DeptName,MATCH($C8391,DeptTag,0)),"UNALLOCATED"))</f>
        <v/>
      </c>
      <c r="E8391">
        <f>IF(GL_Paste!$B8388="","",IFERROR(INDEX(AcctCat,MATCH(GL_Paste!$B8388&amp;"",AcctCode,0)),"UNKNOWN"))</f>
        <v/>
      </c>
      <c r="F8391">
        <f>IF(GL_Paste!$B8388="","",IFERROR(INDEX(AcctSub,MATCH(GL_Paste!$B8388&amp;"",AcctCode,0)),"UNKNOWN"))</f>
        <v/>
      </c>
    </row>
    <row r="8392">
      <c r="A8392" s="40">
        <f>IF(GL_Paste!$B8389="","",N(GL_Paste!$H8389)-N(GL_Paste!$G8389))</f>
        <v/>
      </c>
      <c r="B8392" s="43">
        <f>IF(GL_Paste!$B8389="","",DATE(YEAR(GL_Paste!$E8389),MONTH(GL_Paste!$E8389),1))</f>
        <v/>
      </c>
      <c r="C8392">
        <f>IF(GL_Paste!$B8389="","",IF(TRIM(GL_Paste!$M8389)&lt;&gt;"",TRIM(GL_Paste!$M8389),IFERROR(MID(GL_Paste!$I8389,FIND("[",GL_Paste!$I8389)+1,FIND("]",GL_Paste!$I8389)-FIND("[",GL_Paste!$I8389)-1),"")))</f>
        <v/>
      </c>
      <c r="D8392">
        <f>IF(GL_Paste!$B8389="","",IFERROR(INDEX(DeptName,MATCH($C8392,DeptTag,0)),"UNALLOCATED"))</f>
        <v/>
      </c>
      <c r="E8392">
        <f>IF(GL_Paste!$B8389="","",IFERROR(INDEX(AcctCat,MATCH(GL_Paste!$B8389&amp;"",AcctCode,0)),"UNKNOWN"))</f>
        <v/>
      </c>
      <c r="F8392">
        <f>IF(GL_Paste!$B8389="","",IFERROR(INDEX(AcctSub,MATCH(GL_Paste!$B8389&amp;"",AcctCode,0)),"UNKNOWN"))</f>
        <v/>
      </c>
    </row>
    <row r="8393">
      <c r="A8393" s="40">
        <f>IF(GL_Paste!$B8390="","",N(GL_Paste!$H8390)-N(GL_Paste!$G8390))</f>
        <v/>
      </c>
      <c r="B8393" s="43">
        <f>IF(GL_Paste!$B8390="","",DATE(YEAR(GL_Paste!$E8390),MONTH(GL_Paste!$E8390),1))</f>
        <v/>
      </c>
      <c r="C8393">
        <f>IF(GL_Paste!$B8390="","",IF(TRIM(GL_Paste!$M8390)&lt;&gt;"",TRIM(GL_Paste!$M8390),IFERROR(MID(GL_Paste!$I8390,FIND("[",GL_Paste!$I8390)+1,FIND("]",GL_Paste!$I8390)-FIND("[",GL_Paste!$I8390)-1),"")))</f>
        <v/>
      </c>
      <c r="D8393">
        <f>IF(GL_Paste!$B8390="","",IFERROR(INDEX(DeptName,MATCH($C8393,DeptTag,0)),"UNALLOCATED"))</f>
        <v/>
      </c>
      <c r="E8393">
        <f>IF(GL_Paste!$B8390="","",IFERROR(INDEX(AcctCat,MATCH(GL_Paste!$B8390&amp;"",AcctCode,0)),"UNKNOWN"))</f>
        <v/>
      </c>
      <c r="F8393">
        <f>IF(GL_Paste!$B8390="","",IFERROR(INDEX(AcctSub,MATCH(GL_Paste!$B8390&amp;"",AcctCode,0)),"UNKNOWN"))</f>
        <v/>
      </c>
    </row>
    <row r="8394">
      <c r="A8394" s="40">
        <f>IF(GL_Paste!$B8391="","",N(GL_Paste!$H8391)-N(GL_Paste!$G8391))</f>
        <v/>
      </c>
      <c r="B8394" s="43">
        <f>IF(GL_Paste!$B8391="","",DATE(YEAR(GL_Paste!$E8391),MONTH(GL_Paste!$E8391),1))</f>
        <v/>
      </c>
      <c r="C8394">
        <f>IF(GL_Paste!$B8391="","",IF(TRIM(GL_Paste!$M8391)&lt;&gt;"",TRIM(GL_Paste!$M8391),IFERROR(MID(GL_Paste!$I8391,FIND("[",GL_Paste!$I8391)+1,FIND("]",GL_Paste!$I8391)-FIND("[",GL_Paste!$I8391)-1),"")))</f>
        <v/>
      </c>
      <c r="D8394">
        <f>IF(GL_Paste!$B8391="","",IFERROR(INDEX(DeptName,MATCH($C8394,DeptTag,0)),"UNALLOCATED"))</f>
        <v/>
      </c>
      <c r="E8394">
        <f>IF(GL_Paste!$B8391="","",IFERROR(INDEX(AcctCat,MATCH(GL_Paste!$B8391&amp;"",AcctCode,0)),"UNKNOWN"))</f>
        <v/>
      </c>
      <c r="F8394">
        <f>IF(GL_Paste!$B8391="","",IFERROR(INDEX(AcctSub,MATCH(GL_Paste!$B8391&amp;"",AcctCode,0)),"UNKNOWN"))</f>
        <v/>
      </c>
    </row>
    <row r="8395">
      <c r="A8395" s="40">
        <f>IF(GL_Paste!$B8392="","",N(GL_Paste!$H8392)-N(GL_Paste!$G8392))</f>
        <v/>
      </c>
      <c r="B8395" s="43">
        <f>IF(GL_Paste!$B8392="","",DATE(YEAR(GL_Paste!$E8392),MONTH(GL_Paste!$E8392),1))</f>
        <v/>
      </c>
      <c r="C8395">
        <f>IF(GL_Paste!$B8392="","",IF(TRIM(GL_Paste!$M8392)&lt;&gt;"",TRIM(GL_Paste!$M8392),IFERROR(MID(GL_Paste!$I8392,FIND("[",GL_Paste!$I8392)+1,FIND("]",GL_Paste!$I8392)-FIND("[",GL_Paste!$I8392)-1),"")))</f>
        <v/>
      </c>
      <c r="D8395">
        <f>IF(GL_Paste!$B8392="","",IFERROR(INDEX(DeptName,MATCH($C8395,DeptTag,0)),"UNALLOCATED"))</f>
        <v/>
      </c>
      <c r="E8395">
        <f>IF(GL_Paste!$B8392="","",IFERROR(INDEX(AcctCat,MATCH(GL_Paste!$B8392&amp;"",AcctCode,0)),"UNKNOWN"))</f>
        <v/>
      </c>
      <c r="F8395">
        <f>IF(GL_Paste!$B8392="","",IFERROR(INDEX(AcctSub,MATCH(GL_Paste!$B8392&amp;"",AcctCode,0)),"UNKNOWN"))</f>
        <v/>
      </c>
    </row>
    <row r="8396">
      <c r="A8396" s="40">
        <f>IF(GL_Paste!$B8393="","",N(GL_Paste!$H8393)-N(GL_Paste!$G8393))</f>
        <v/>
      </c>
      <c r="B8396" s="43">
        <f>IF(GL_Paste!$B8393="","",DATE(YEAR(GL_Paste!$E8393),MONTH(GL_Paste!$E8393),1))</f>
        <v/>
      </c>
      <c r="C8396">
        <f>IF(GL_Paste!$B8393="","",IF(TRIM(GL_Paste!$M8393)&lt;&gt;"",TRIM(GL_Paste!$M8393),IFERROR(MID(GL_Paste!$I8393,FIND("[",GL_Paste!$I8393)+1,FIND("]",GL_Paste!$I8393)-FIND("[",GL_Paste!$I8393)-1),"")))</f>
        <v/>
      </c>
      <c r="D8396">
        <f>IF(GL_Paste!$B8393="","",IFERROR(INDEX(DeptName,MATCH($C8396,DeptTag,0)),"UNALLOCATED"))</f>
        <v/>
      </c>
      <c r="E8396">
        <f>IF(GL_Paste!$B8393="","",IFERROR(INDEX(AcctCat,MATCH(GL_Paste!$B8393&amp;"",AcctCode,0)),"UNKNOWN"))</f>
        <v/>
      </c>
      <c r="F8396">
        <f>IF(GL_Paste!$B8393="","",IFERROR(INDEX(AcctSub,MATCH(GL_Paste!$B8393&amp;"",AcctCode,0)),"UNKNOWN"))</f>
        <v/>
      </c>
    </row>
    <row r="8397">
      <c r="A8397" s="40">
        <f>IF(GL_Paste!$B8394="","",N(GL_Paste!$H8394)-N(GL_Paste!$G8394))</f>
        <v/>
      </c>
      <c r="B8397" s="43">
        <f>IF(GL_Paste!$B8394="","",DATE(YEAR(GL_Paste!$E8394),MONTH(GL_Paste!$E8394),1))</f>
        <v/>
      </c>
      <c r="C8397">
        <f>IF(GL_Paste!$B8394="","",IF(TRIM(GL_Paste!$M8394)&lt;&gt;"",TRIM(GL_Paste!$M8394),IFERROR(MID(GL_Paste!$I8394,FIND("[",GL_Paste!$I8394)+1,FIND("]",GL_Paste!$I8394)-FIND("[",GL_Paste!$I8394)-1),"")))</f>
        <v/>
      </c>
      <c r="D8397">
        <f>IF(GL_Paste!$B8394="","",IFERROR(INDEX(DeptName,MATCH($C8397,DeptTag,0)),"UNALLOCATED"))</f>
        <v/>
      </c>
      <c r="E8397">
        <f>IF(GL_Paste!$B8394="","",IFERROR(INDEX(AcctCat,MATCH(GL_Paste!$B8394&amp;"",AcctCode,0)),"UNKNOWN"))</f>
        <v/>
      </c>
      <c r="F8397">
        <f>IF(GL_Paste!$B8394="","",IFERROR(INDEX(AcctSub,MATCH(GL_Paste!$B8394&amp;"",AcctCode,0)),"UNKNOWN"))</f>
        <v/>
      </c>
    </row>
    <row r="8398">
      <c r="A8398" s="40">
        <f>IF(GL_Paste!$B8395="","",N(GL_Paste!$H8395)-N(GL_Paste!$G8395))</f>
        <v/>
      </c>
      <c r="B8398" s="43">
        <f>IF(GL_Paste!$B8395="","",DATE(YEAR(GL_Paste!$E8395),MONTH(GL_Paste!$E8395),1))</f>
        <v/>
      </c>
      <c r="C8398">
        <f>IF(GL_Paste!$B8395="","",IF(TRIM(GL_Paste!$M8395)&lt;&gt;"",TRIM(GL_Paste!$M8395),IFERROR(MID(GL_Paste!$I8395,FIND("[",GL_Paste!$I8395)+1,FIND("]",GL_Paste!$I8395)-FIND("[",GL_Paste!$I8395)-1),"")))</f>
        <v/>
      </c>
      <c r="D8398">
        <f>IF(GL_Paste!$B8395="","",IFERROR(INDEX(DeptName,MATCH($C8398,DeptTag,0)),"UNALLOCATED"))</f>
        <v/>
      </c>
      <c r="E8398">
        <f>IF(GL_Paste!$B8395="","",IFERROR(INDEX(AcctCat,MATCH(GL_Paste!$B8395&amp;"",AcctCode,0)),"UNKNOWN"))</f>
        <v/>
      </c>
      <c r="F8398">
        <f>IF(GL_Paste!$B8395="","",IFERROR(INDEX(AcctSub,MATCH(GL_Paste!$B8395&amp;"",AcctCode,0)),"UNKNOWN"))</f>
        <v/>
      </c>
    </row>
    <row r="8399">
      <c r="A8399" s="40">
        <f>IF(GL_Paste!$B8396="","",N(GL_Paste!$H8396)-N(GL_Paste!$G8396))</f>
        <v/>
      </c>
      <c r="B8399" s="43">
        <f>IF(GL_Paste!$B8396="","",DATE(YEAR(GL_Paste!$E8396),MONTH(GL_Paste!$E8396),1))</f>
        <v/>
      </c>
      <c r="C8399">
        <f>IF(GL_Paste!$B8396="","",IF(TRIM(GL_Paste!$M8396)&lt;&gt;"",TRIM(GL_Paste!$M8396),IFERROR(MID(GL_Paste!$I8396,FIND("[",GL_Paste!$I8396)+1,FIND("]",GL_Paste!$I8396)-FIND("[",GL_Paste!$I8396)-1),"")))</f>
        <v/>
      </c>
      <c r="D8399">
        <f>IF(GL_Paste!$B8396="","",IFERROR(INDEX(DeptName,MATCH($C8399,DeptTag,0)),"UNALLOCATED"))</f>
        <v/>
      </c>
      <c r="E8399">
        <f>IF(GL_Paste!$B8396="","",IFERROR(INDEX(AcctCat,MATCH(GL_Paste!$B8396&amp;"",AcctCode,0)),"UNKNOWN"))</f>
        <v/>
      </c>
      <c r="F8399">
        <f>IF(GL_Paste!$B8396="","",IFERROR(INDEX(AcctSub,MATCH(GL_Paste!$B8396&amp;"",AcctCode,0)),"UNKNOWN"))</f>
        <v/>
      </c>
    </row>
    <row r="8400">
      <c r="A8400" s="40">
        <f>IF(GL_Paste!$B8397="","",N(GL_Paste!$H8397)-N(GL_Paste!$G8397))</f>
        <v/>
      </c>
      <c r="B8400" s="43">
        <f>IF(GL_Paste!$B8397="","",DATE(YEAR(GL_Paste!$E8397),MONTH(GL_Paste!$E8397),1))</f>
        <v/>
      </c>
      <c r="C8400">
        <f>IF(GL_Paste!$B8397="","",IF(TRIM(GL_Paste!$M8397)&lt;&gt;"",TRIM(GL_Paste!$M8397),IFERROR(MID(GL_Paste!$I8397,FIND("[",GL_Paste!$I8397)+1,FIND("]",GL_Paste!$I8397)-FIND("[",GL_Paste!$I8397)-1),"")))</f>
        <v/>
      </c>
      <c r="D8400">
        <f>IF(GL_Paste!$B8397="","",IFERROR(INDEX(DeptName,MATCH($C8400,DeptTag,0)),"UNALLOCATED"))</f>
        <v/>
      </c>
      <c r="E8400">
        <f>IF(GL_Paste!$B8397="","",IFERROR(INDEX(AcctCat,MATCH(GL_Paste!$B8397&amp;"",AcctCode,0)),"UNKNOWN"))</f>
        <v/>
      </c>
      <c r="F8400">
        <f>IF(GL_Paste!$B8397="","",IFERROR(INDEX(AcctSub,MATCH(GL_Paste!$B8397&amp;"",AcctCode,0)),"UNKNOWN"))</f>
        <v/>
      </c>
    </row>
    <row r="8401">
      <c r="A8401" s="40">
        <f>IF(GL_Paste!$B8398="","",N(GL_Paste!$H8398)-N(GL_Paste!$G8398))</f>
        <v/>
      </c>
      <c r="B8401" s="43">
        <f>IF(GL_Paste!$B8398="","",DATE(YEAR(GL_Paste!$E8398),MONTH(GL_Paste!$E8398),1))</f>
        <v/>
      </c>
      <c r="C8401">
        <f>IF(GL_Paste!$B8398="","",IF(TRIM(GL_Paste!$M8398)&lt;&gt;"",TRIM(GL_Paste!$M8398),IFERROR(MID(GL_Paste!$I8398,FIND("[",GL_Paste!$I8398)+1,FIND("]",GL_Paste!$I8398)-FIND("[",GL_Paste!$I8398)-1),"")))</f>
        <v/>
      </c>
      <c r="D8401">
        <f>IF(GL_Paste!$B8398="","",IFERROR(INDEX(DeptName,MATCH($C8401,DeptTag,0)),"UNALLOCATED"))</f>
        <v/>
      </c>
      <c r="E8401">
        <f>IF(GL_Paste!$B8398="","",IFERROR(INDEX(AcctCat,MATCH(GL_Paste!$B8398&amp;"",AcctCode,0)),"UNKNOWN"))</f>
        <v/>
      </c>
      <c r="F8401">
        <f>IF(GL_Paste!$B8398="","",IFERROR(INDEX(AcctSub,MATCH(GL_Paste!$B8398&amp;"",AcctCode,0)),"UNKNOWN"))</f>
        <v/>
      </c>
    </row>
    <row r="8402">
      <c r="A8402" s="40">
        <f>IF(GL_Paste!$B8399="","",N(GL_Paste!$H8399)-N(GL_Paste!$G8399))</f>
        <v/>
      </c>
      <c r="B8402" s="43">
        <f>IF(GL_Paste!$B8399="","",DATE(YEAR(GL_Paste!$E8399),MONTH(GL_Paste!$E8399),1))</f>
        <v/>
      </c>
      <c r="C8402">
        <f>IF(GL_Paste!$B8399="","",IF(TRIM(GL_Paste!$M8399)&lt;&gt;"",TRIM(GL_Paste!$M8399),IFERROR(MID(GL_Paste!$I8399,FIND("[",GL_Paste!$I8399)+1,FIND("]",GL_Paste!$I8399)-FIND("[",GL_Paste!$I8399)-1),"")))</f>
        <v/>
      </c>
      <c r="D8402">
        <f>IF(GL_Paste!$B8399="","",IFERROR(INDEX(DeptName,MATCH($C8402,DeptTag,0)),"UNALLOCATED"))</f>
        <v/>
      </c>
      <c r="E8402">
        <f>IF(GL_Paste!$B8399="","",IFERROR(INDEX(AcctCat,MATCH(GL_Paste!$B8399&amp;"",AcctCode,0)),"UNKNOWN"))</f>
        <v/>
      </c>
      <c r="F8402">
        <f>IF(GL_Paste!$B8399="","",IFERROR(INDEX(AcctSub,MATCH(GL_Paste!$B8399&amp;"",AcctCode,0)),"UNKNOWN"))</f>
        <v/>
      </c>
    </row>
    <row r="8403">
      <c r="A8403" s="40">
        <f>IF(GL_Paste!$B8400="","",N(GL_Paste!$H8400)-N(GL_Paste!$G8400))</f>
        <v/>
      </c>
      <c r="B8403" s="43">
        <f>IF(GL_Paste!$B8400="","",DATE(YEAR(GL_Paste!$E8400),MONTH(GL_Paste!$E8400),1))</f>
        <v/>
      </c>
      <c r="C8403">
        <f>IF(GL_Paste!$B8400="","",IF(TRIM(GL_Paste!$M8400)&lt;&gt;"",TRIM(GL_Paste!$M8400),IFERROR(MID(GL_Paste!$I8400,FIND("[",GL_Paste!$I8400)+1,FIND("]",GL_Paste!$I8400)-FIND("[",GL_Paste!$I8400)-1),"")))</f>
        <v/>
      </c>
      <c r="D8403">
        <f>IF(GL_Paste!$B8400="","",IFERROR(INDEX(DeptName,MATCH($C8403,DeptTag,0)),"UNALLOCATED"))</f>
        <v/>
      </c>
      <c r="E8403">
        <f>IF(GL_Paste!$B8400="","",IFERROR(INDEX(AcctCat,MATCH(GL_Paste!$B8400&amp;"",AcctCode,0)),"UNKNOWN"))</f>
        <v/>
      </c>
      <c r="F8403">
        <f>IF(GL_Paste!$B8400="","",IFERROR(INDEX(AcctSub,MATCH(GL_Paste!$B8400&amp;"",AcctCode,0)),"UNKNOWN"))</f>
        <v/>
      </c>
    </row>
    <row r="8404">
      <c r="A8404" s="40">
        <f>IF(GL_Paste!$B8401="","",N(GL_Paste!$H8401)-N(GL_Paste!$G8401))</f>
        <v/>
      </c>
      <c r="B8404" s="43">
        <f>IF(GL_Paste!$B8401="","",DATE(YEAR(GL_Paste!$E8401),MONTH(GL_Paste!$E8401),1))</f>
        <v/>
      </c>
      <c r="C8404">
        <f>IF(GL_Paste!$B8401="","",IF(TRIM(GL_Paste!$M8401)&lt;&gt;"",TRIM(GL_Paste!$M8401),IFERROR(MID(GL_Paste!$I8401,FIND("[",GL_Paste!$I8401)+1,FIND("]",GL_Paste!$I8401)-FIND("[",GL_Paste!$I8401)-1),"")))</f>
        <v/>
      </c>
      <c r="D8404">
        <f>IF(GL_Paste!$B8401="","",IFERROR(INDEX(DeptName,MATCH($C8404,DeptTag,0)),"UNALLOCATED"))</f>
        <v/>
      </c>
      <c r="E8404">
        <f>IF(GL_Paste!$B8401="","",IFERROR(INDEX(AcctCat,MATCH(GL_Paste!$B8401&amp;"",AcctCode,0)),"UNKNOWN"))</f>
        <v/>
      </c>
      <c r="F8404">
        <f>IF(GL_Paste!$B8401="","",IFERROR(INDEX(AcctSub,MATCH(GL_Paste!$B8401&amp;"",AcctCode,0)),"UNKNOWN"))</f>
        <v/>
      </c>
    </row>
    <row r="8405">
      <c r="A8405" s="40">
        <f>IF(GL_Paste!$B8402="","",N(GL_Paste!$H8402)-N(GL_Paste!$G8402))</f>
        <v/>
      </c>
      <c r="B8405" s="43">
        <f>IF(GL_Paste!$B8402="","",DATE(YEAR(GL_Paste!$E8402),MONTH(GL_Paste!$E8402),1))</f>
        <v/>
      </c>
      <c r="C8405">
        <f>IF(GL_Paste!$B8402="","",IF(TRIM(GL_Paste!$M8402)&lt;&gt;"",TRIM(GL_Paste!$M8402),IFERROR(MID(GL_Paste!$I8402,FIND("[",GL_Paste!$I8402)+1,FIND("]",GL_Paste!$I8402)-FIND("[",GL_Paste!$I8402)-1),"")))</f>
        <v/>
      </c>
      <c r="D8405">
        <f>IF(GL_Paste!$B8402="","",IFERROR(INDEX(DeptName,MATCH($C8405,DeptTag,0)),"UNALLOCATED"))</f>
        <v/>
      </c>
      <c r="E8405">
        <f>IF(GL_Paste!$B8402="","",IFERROR(INDEX(AcctCat,MATCH(GL_Paste!$B8402&amp;"",AcctCode,0)),"UNKNOWN"))</f>
        <v/>
      </c>
      <c r="F8405">
        <f>IF(GL_Paste!$B8402="","",IFERROR(INDEX(AcctSub,MATCH(GL_Paste!$B8402&amp;"",AcctCode,0)),"UNKNOWN"))</f>
        <v/>
      </c>
    </row>
    <row r="8406">
      <c r="A8406" s="40">
        <f>IF(GL_Paste!$B8403="","",N(GL_Paste!$H8403)-N(GL_Paste!$G8403))</f>
        <v/>
      </c>
      <c r="B8406" s="43">
        <f>IF(GL_Paste!$B8403="","",DATE(YEAR(GL_Paste!$E8403),MONTH(GL_Paste!$E8403),1))</f>
        <v/>
      </c>
      <c r="C8406">
        <f>IF(GL_Paste!$B8403="","",IF(TRIM(GL_Paste!$M8403)&lt;&gt;"",TRIM(GL_Paste!$M8403),IFERROR(MID(GL_Paste!$I8403,FIND("[",GL_Paste!$I8403)+1,FIND("]",GL_Paste!$I8403)-FIND("[",GL_Paste!$I8403)-1),"")))</f>
        <v/>
      </c>
      <c r="D8406">
        <f>IF(GL_Paste!$B8403="","",IFERROR(INDEX(DeptName,MATCH($C8406,DeptTag,0)),"UNALLOCATED"))</f>
        <v/>
      </c>
      <c r="E8406">
        <f>IF(GL_Paste!$B8403="","",IFERROR(INDEX(AcctCat,MATCH(GL_Paste!$B8403&amp;"",AcctCode,0)),"UNKNOWN"))</f>
        <v/>
      </c>
      <c r="F8406">
        <f>IF(GL_Paste!$B8403="","",IFERROR(INDEX(AcctSub,MATCH(GL_Paste!$B8403&amp;"",AcctCode,0)),"UNKNOWN"))</f>
        <v/>
      </c>
    </row>
    <row r="8407">
      <c r="A8407" s="40">
        <f>IF(GL_Paste!$B8404="","",N(GL_Paste!$H8404)-N(GL_Paste!$G8404))</f>
        <v/>
      </c>
      <c r="B8407" s="43">
        <f>IF(GL_Paste!$B8404="","",DATE(YEAR(GL_Paste!$E8404),MONTH(GL_Paste!$E8404),1))</f>
        <v/>
      </c>
      <c r="C8407">
        <f>IF(GL_Paste!$B8404="","",IF(TRIM(GL_Paste!$M8404)&lt;&gt;"",TRIM(GL_Paste!$M8404),IFERROR(MID(GL_Paste!$I8404,FIND("[",GL_Paste!$I8404)+1,FIND("]",GL_Paste!$I8404)-FIND("[",GL_Paste!$I8404)-1),"")))</f>
        <v/>
      </c>
      <c r="D8407">
        <f>IF(GL_Paste!$B8404="","",IFERROR(INDEX(DeptName,MATCH($C8407,DeptTag,0)),"UNALLOCATED"))</f>
        <v/>
      </c>
      <c r="E8407">
        <f>IF(GL_Paste!$B8404="","",IFERROR(INDEX(AcctCat,MATCH(GL_Paste!$B8404&amp;"",AcctCode,0)),"UNKNOWN"))</f>
        <v/>
      </c>
      <c r="F8407">
        <f>IF(GL_Paste!$B8404="","",IFERROR(INDEX(AcctSub,MATCH(GL_Paste!$B8404&amp;"",AcctCode,0)),"UNKNOWN"))</f>
        <v/>
      </c>
    </row>
    <row r="8408">
      <c r="A8408" s="40">
        <f>IF(GL_Paste!$B8405="","",N(GL_Paste!$H8405)-N(GL_Paste!$G8405))</f>
        <v/>
      </c>
      <c r="B8408" s="43">
        <f>IF(GL_Paste!$B8405="","",DATE(YEAR(GL_Paste!$E8405),MONTH(GL_Paste!$E8405),1))</f>
        <v/>
      </c>
      <c r="C8408">
        <f>IF(GL_Paste!$B8405="","",IF(TRIM(GL_Paste!$M8405)&lt;&gt;"",TRIM(GL_Paste!$M8405),IFERROR(MID(GL_Paste!$I8405,FIND("[",GL_Paste!$I8405)+1,FIND("]",GL_Paste!$I8405)-FIND("[",GL_Paste!$I8405)-1),"")))</f>
        <v/>
      </c>
      <c r="D8408">
        <f>IF(GL_Paste!$B8405="","",IFERROR(INDEX(DeptName,MATCH($C8408,DeptTag,0)),"UNALLOCATED"))</f>
        <v/>
      </c>
      <c r="E8408">
        <f>IF(GL_Paste!$B8405="","",IFERROR(INDEX(AcctCat,MATCH(GL_Paste!$B8405&amp;"",AcctCode,0)),"UNKNOWN"))</f>
        <v/>
      </c>
      <c r="F8408">
        <f>IF(GL_Paste!$B8405="","",IFERROR(INDEX(AcctSub,MATCH(GL_Paste!$B8405&amp;"",AcctCode,0)),"UNKNOWN"))</f>
        <v/>
      </c>
    </row>
    <row r="8409">
      <c r="A8409" s="40">
        <f>IF(GL_Paste!$B8406="","",N(GL_Paste!$H8406)-N(GL_Paste!$G8406))</f>
        <v/>
      </c>
      <c r="B8409" s="43">
        <f>IF(GL_Paste!$B8406="","",DATE(YEAR(GL_Paste!$E8406),MONTH(GL_Paste!$E8406),1))</f>
        <v/>
      </c>
      <c r="C8409">
        <f>IF(GL_Paste!$B8406="","",IF(TRIM(GL_Paste!$M8406)&lt;&gt;"",TRIM(GL_Paste!$M8406),IFERROR(MID(GL_Paste!$I8406,FIND("[",GL_Paste!$I8406)+1,FIND("]",GL_Paste!$I8406)-FIND("[",GL_Paste!$I8406)-1),"")))</f>
        <v/>
      </c>
      <c r="D8409">
        <f>IF(GL_Paste!$B8406="","",IFERROR(INDEX(DeptName,MATCH($C8409,DeptTag,0)),"UNALLOCATED"))</f>
        <v/>
      </c>
      <c r="E8409">
        <f>IF(GL_Paste!$B8406="","",IFERROR(INDEX(AcctCat,MATCH(GL_Paste!$B8406&amp;"",AcctCode,0)),"UNKNOWN"))</f>
        <v/>
      </c>
      <c r="F8409">
        <f>IF(GL_Paste!$B8406="","",IFERROR(INDEX(AcctSub,MATCH(GL_Paste!$B8406&amp;"",AcctCode,0)),"UNKNOWN"))</f>
        <v/>
      </c>
    </row>
    <row r="8410">
      <c r="A8410" s="40">
        <f>IF(GL_Paste!$B8407="","",N(GL_Paste!$H8407)-N(GL_Paste!$G8407))</f>
        <v/>
      </c>
      <c r="B8410" s="43">
        <f>IF(GL_Paste!$B8407="","",DATE(YEAR(GL_Paste!$E8407),MONTH(GL_Paste!$E8407),1))</f>
        <v/>
      </c>
      <c r="C8410">
        <f>IF(GL_Paste!$B8407="","",IF(TRIM(GL_Paste!$M8407)&lt;&gt;"",TRIM(GL_Paste!$M8407),IFERROR(MID(GL_Paste!$I8407,FIND("[",GL_Paste!$I8407)+1,FIND("]",GL_Paste!$I8407)-FIND("[",GL_Paste!$I8407)-1),"")))</f>
        <v/>
      </c>
      <c r="D8410">
        <f>IF(GL_Paste!$B8407="","",IFERROR(INDEX(DeptName,MATCH($C8410,DeptTag,0)),"UNALLOCATED"))</f>
        <v/>
      </c>
      <c r="E8410">
        <f>IF(GL_Paste!$B8407="","",IFERROR(INDEX(AcctCat,MATCH(GL_Paste!$B8407&amp;"",AcctCode,0)),"UNKNOWN"))</f>
        <v/>
      </c>
      <c r="F8410">
        <f>IF(GL_Paste!$B8407="","",IFERROR(INDEX(AcctSub,MATCH(GL_Paste!$B8407&amp;"",AcctCode,0)),"UNKNOWN"))</f>
        <v/>
      </c>
    </row>
    <row r="8411">
      <c r="A8411" s="40">
        <f>IF(GL_Paste!$B8408="","",N(GL_Paste!$H8408)-N(GL_Paste!$G8408))</f>
        <v/>
      </c>
      <c r="B8411" s="43">
        <f>IF(GL_Paste!$B8408="","",DATE(YEAR(GL_Paste!$E8408),MONTH(GL_Paste!$E8408),1))</f>
        <v/>
      </c>
      <c r="C8411">
        <f>IF(GL_Paste!$B8408="","",IF(TRIM(GL_Paste!$M8408)&lt;&gt;"",TRIM(GL_Paste!$M8408),IFERROR(MID(GL_Paste!$I8408,FIND("[",GL_Paste!$I8408)+1,FIND("]",GL_Paste!$I8408)-FIND("[",GL_Paste!$I8408)-1),"")))</f>
        <v/>
      </c>
      <c r="D8411">
        <f>IF(GL_Paste!$B8408="","",IFERROR(INDEX(DeptName,MATCH($C8411,DeptTag,0)),"UNALLOCATED"))</f>
        <v/>
      </c>
      <c r="E8411">
        <f>IF(GL_Paste!$B8408="","",IFERROR(INDEX(AcctCat,MATCH(GL_Paste!$B8408&amp;"",AcctCode,0)),"UNKNOWN"))</f>
        <v/>
      </c>
      <c r="F8411">
        <f>IF(GL_Paste!$B8408="","",IFERROR(INDEX(AcctSub,MATCH(GL_Paste!$B8408&amp;"",AcctCode,0)),"UNKNOWN"))</f>
        <v/>
      </c>
    </row>
    <row r="8412">
      <c r="A8412" s="40">
        <f>IF(GL_Paste!$B8409="","",N(GL_Paste!$H8409)-N(GL_Paste!$G8409))</f>
        <v/>
      </c>
      <c r="B8412" s="43">
        <f>IF(GL_Paste!$B8409="","",DATE(YEAR(GL_Paste!$E8409),MONTH(GL_Paste!$E8409),1))</f>
        <v/>
      </c>
      <c r="C8412">
        <f>IF(GL_Paste!$B8409="","",IF(TRIM(GL_Paste!$M8409)&lt;&gt;"",TRIM(GL_Paste!$M8409),IFERROR(MID(GL_Paste!$I8409,FIND("[",GL_Paste!$I8409)+1,FIND("]",GL_Paste!$I8409)-FIND("[",GL_Paste!$I8409)-1),"")))</f>
        <v/>
      </c>
      <c r="D8412">
        <f>IF(GL_Paste!$B8409="","",IFERROR(INDEX(DeptName,MATCH($C8412,DeptTag,0)),"UNALLOCATED"))</f>
        <v/>
      </c>
      <c r="E8412">
        <f>IF(GL_Paste!$B8409="","",IFERROR(INDEX(AcctCat,MATCH(GL_Paste!$B8409&amp;"",AcctCode,0)),"UNKNOWN"))</f>
        <v/>
      </c>
      <c r="F8412">
        <f>IF(GL_Paste!$B8409="","",IFERROR(INDEX(AcctSub,MATCH(GL_Paste!$B8409&amp;"",AcctCode,0)),"UNKNOWN"))</f>
        <v/>
      </c>
    </row>
    <row r="8413">
      <c r="A8413" s="40">
        <f>IF(GL_Paste!$B8410="","",N(GL_Paste!$H8410)-N(GL_Paste!$G8410))</f>
        <v/>
      </c>
      <c r="B8413" s="43">
        <f>IF(GL_Paste!$B8410="","",DATE(YEAR(GL_Paste!$E8410),MONTH(GL_Paste!$E8410),1))</f>
        <v/>
      </c>
      <c r="C8413">
        <f>IF(GL_Paste!$B8410="","",IF(TRIM(GL_Paste!$M8410)&lt;&gt;"",TRIM(GL_Paste!$M8410),IFERROR(MID(GL_Paste!$I8410,FIND("[",GL_Paste!$I8410)+1,FIND("]",GL_Paste!$I8410)-FIND("[",GL_Paste!$I8410)-1),"")))</f>
        <v/>
      </c>
      <c r="D8413">
        <f>IF(GL_Paste!$B8410="","",IFERROR(INDEX(DeptName,MATCH($C8413,DeptTag,0)),"UNALLOCATED"))</f>
        <v/>
      </c>
      <c r="E8413">
        <f>IF(GL_Paste!$B8410="","",IFERROR(INDEX(AcctCat,MATCH(GL_Paste!$B8410&amp;"",AcctCode,0)),"UNKNOWN"))</f>
        <v/>
      </c>
      <c r="F8413">
        <f>IF(GL_Paste!$B8410="","",IFERROR(INDEX(AcctSub,MATCH(GL_Paste!$B8410&amp;"",AcctCode,0)),"UNKNOWN"))</f>
        <v/>
      </c>
    </row>
    <row r="8414">
      <c r="A8414" s="40">
        <f>IF(GL_Paste!$B8411="","",N(GL_Paste!$H8411)-N(GL_Paste!$G8411))</f>
        <v/>
      </c>
      <c r="B8414" s="43">
        <f>IF(GL_Paste!$B8411="","",DATE(YEAR(GL_Paste!$E8411),MONTH(GL_Paste!$E8411),1))</f>
        <v/>
      </c>
      <c r="C8414">
        <f>IF(GL_Paste!$B8411="","",IF(TRIM(GL_Paste!$M8411)&lt;&gt;"",TRIM(GL_Paste!$M8411),IFERROR(MID(GL_Paste!$I8411,FIND("[",GL_Paste!$I8411)+1,FIND("]",GL_Paste!$I8411)-FIND("[",GL_Paste!$I8411)-1),"")))</f>
        <v/>
      </c>
      <c r="D8414">
        <f>IF(GL_Paste!$B8411="","",IFERROR(INDEX(DeptName,MATCH($C8414,DeptTag,0)),"UNALLOCATED"))</f>
        <v/>
      </c>
      <c r="E8414">
        <f>IF(GL_Paste!$B8411="","",IFERROR(INDEX(AcctCat,MATCH(GL_Paste!$B8411&amp;"",AcctCode,0)),"UNKNOWN"))</f>
        <v/>
      </c>
      <c r="F8414">
        <f>IF(GL_Paste!$B8411="","",IFERROR(INDEX(AcctSub,MATCH(GL_Paste!$B8411&amp;"",AcctCode,0)),"UNKNOWN"))</f>
        <v/>
      </c>
    </row>
    <row r="8415">
      <c r="A8415" s="40">
        <f>IF(GL_Paste!$B8412="","",N(GL_Paste!$H8412)-N(GL_Paste!$G8412))</f>
        <v/>
      </c>
      <c r="B8415" s="43">
        <f>IF(GL_Paste!$B8412="","",DATE(YEAR(GL_Paste!$E8412),MONTH(GL_Paste!$E8412),1))</f>
        <v/>
      </c>
      <c r="C8415">
        <f>IF(GL_Paste!$B8412="","",IF(TRIM(GL_Paste!$M8412)&lt;&gt;"",TRIM(GL_Paste!$M8412),IFERROR(MID(GL_Paste!$I8412,FIND("[",GL_Paste!$I8412)+1,FIND("]",GL_Paste!$I8412)-FIND("[",GL_Paste!$I8412)-1),"")))</f>
        <v/>
      </c>
      <c r="D8415">
        <f>IF(GL_Paste!$B8412="","",IFERROR(INDEX(DeptName,MATCH($C8415,DeptTag,0)),"UNALLOCATED"))</f>
        <v/>
      </c>
      <c r="E8415">
        <f>IF(GL_Paste!$B8412="","",IFERROR(INDEX(AcctCat,MATCH(GL_Paste!$B8412&amp;"",AcctCode,0)),"UNKNOWN"))</f>
        <v/>
      </c>
      <c r="F8415">
        <f>IF(GL_Paste!$B8412="","",IFERROR(INDEX(AcctSub,MATCH(GL_Paste!$B8412&amp;"",AcctCode,0)),"UNKNOWN"))</f>
        <v/>
      </c>
    </row>
    <row r="8416">
      <c r="A8416" s="40">
        <f>IF(GL_Paste!$B8413="","",N(GL_Paste!$H8413)-N(GL_Paste!$G8413))</f>
        <v/>
      </c>
      <c r="B8416" s="43">
        <f>IF(GL_Paste!$B8413="","",DATE(YEAR(GL_Paste!$E8413),MONTH(GL_Paste!$E8413),1))</f>
        <v/>
      </c>
      <c r="C8416">
        <f>IF(GL_Paste!$B8413="","",IF(TRIM(GL_Paste!$M8413)&lt;&gt;"",TRIM(GL_Paste!$M8413),IFERROR(MID(GL_Paste!$I8413,FIND("[",GL_Paste!$I8413)+1,FIND("]",GL_Paste!$I8413)-FIND("[",GL_Paste!$I8413)-1),"")))</f>
        <v/>
      </c>
      <c r="D8416">
        <f>IF(GL_Paste!$B8413="","",IFERROR(INDEX(DeptName,MATCH($C8416,DeptTag,0)),"UNALLOCATED"))</f>
        <v/>
      </c>
      <c r="E8416">
        <f>IF(GL_Paste!$B8413="","",IFERROR(INDEX(AcctCat,MATCH(GL_Paste!$B8413&amp;"",AcctCode,0)),"UNKNOWN"))</f>
        <v/>
      </c>
      <c r="F8416">
        <f>IF(GL_Paste!$B8413="","",IFERROR(INDEX(AcctSub,MATCH(GL_Paste!$B8413&amp;"",AcctCode,0)),"UNKNOWN"))</f>
        <v/>
      </c>
    </row>
    <row r="8417">
      <c r="A8417" s="40">
        <f>IF(GL_Paste!$B8414="","",N(GL_Paste!$H8414)-N(GL_Paste!$G8414))</f>
        <v/>
      </c>
      <c r="B8417" s="43">
        <f>IF(GL_Paste!$B8414="","",DATE(YEAR(GL_Paste!$E8414),MONTH(GL_Paste!$E8414),1))</f>
        <v/>
      </c>
      <c r="C8417">
        <f>IF(GL_Paste!$B8414="","",IF(TRIM(GL_Paste!$M8414)&lt;&gt;"",TRIM(GL_Paste!$M8414),IFERROR(MID(GL_Paste!$I8414,FIND("[",GL_Paste!$I8414)+1,FIND("]",GL_Paste!$I8414)-FIND("[",GL_Paste!$I8414)-1),"")))</f>
        <v/>
      </c>
      <c r="D8417">
        <f>IF(GL_Paste!$B8414="","",IFERROR(INDEX(DeptName,MATCH($C8417,DeptTag,0)),"UNALLOCATED"))</f>
        <v/>
      </c>
      <c r="E8417">
        <f>IF(GL_Paste!$B8414="","",IFERROR(INDEX(AcctCat,MATCH(GL_Paste!$B8414&amp;"",AcctCode,0)),"UNKNOWN"))</f>
        <v/>
      </c>
      <c r="F8417">
        <f>IF(GL_Paste!$B8414="","",IFERROR(INDEX(AcctSub,MATCH(GL_Paste!$B8414&amp;"",AcctCode,0)),"UNKNOWN"))</f>
        <v/>
      </c>
    </row>
    <row r="8418">
      <c r="A8418" s="40">
        <f>IF(GL_Paste!$B8415="","",N(GL_Paste!$H8415)-N(GL_Paste!$G8415))</f>
        <v/>
      </c>
      <c r="B8418" s="43">
        <f>IF(GL_Paste!$B8415="","",DATE(YEAR(GL_Paste!$E8415),MONTH(GL_Paste!$E8415),1))</f>
        <v/>
      </c>
      <c r="C8418">
        <f>IF(GL_Paste!$B8415="","",IF(TRIM(GL_Paste!$M8415)&lt;&gt;"",TRIM(GL_Paste!$M8415),IFERROR(MID(GL_Paste!$I8415,FIND("[",GL_Paste!$I8415)+1,FIND("]",GL_Paste!$I8415)-FIND("[",GL_Paste!$I8415)-1),"")))</f>
        <v/>
      </c>
      <c r="D8418">
        <f>IF(GL_Paste!$B8415="","",IFERROR(INDEX(DeptName,MATCH($C8418,DeptTag,0)),"UNALLOCATED"))</f>
        <v/>
      </c>
      <c r="E8418">
        <f>IF(GL_Paste!$B8415="","",IFERROR(INDEX(AcctCat,MATCH(GL_Paste!$B8415&amp;"",AcctCode,0)),"UNKNOWN"))</f>
        <v/>
      </c>
      <c r="F8418">
        <f>IF(GL_Paste!$B8415="","",IFERROR(INDEX(AcctSub,MATCH(GL_Paste!$B8415&amp;"",AcctCode,0)),"UNKNOWN"))</f>
        <v/>
      </c>
    </row>
    <row r="8419">
      <c r="A8419" s="40">
        <f>IF(GL_Paste!$B8416="","",N(GL_Paste!$H8416)-N(GL_Paste!$G8416))</f>
        <v/>
      </c>
      <c r="B8419" s="43">
        <f>IF(GL_Paste!$B8416="","",DATE(YEAR(GL_Paste!$E8416),MONTH(GL_Paste!$E8416),1))</f>
        <v/>
      </c>
      <c r="C8419">
        <f>IF(GL_Paste!$B8416="","",IF(TRIM(GL_Paste!$M8416)&lt;&gt;"",TRIM(GL_Paste!$M8416),IFERROR(MID(GL_Paste!$I8416,FIND("[",GL_Paste!$I8416)+1,FIND("]",GL_Paste!$I8416)-FIND("[",GL_Paste!$I8416)-1),"")))</f>
        <v/>
      </c>
      <c r="D8419">
        <f>IF(GL_Paste!$B8416="","",IFERROR(INDEX(DeptName,MATCH($C8419,DeptTag,0)),"UNALLOCATED"))</f>
        <v/>
      </c>
      <c r="E8419">
        <f>IF(GL_Paste!$B8416="","",IFERROR(INDEX(AcctCat,MATCH(GL_Paste!$B8416&amp;"",AcctCode,0)),"UNKNOWN"))</f>
        <v/>
      </c>
      <c r="F8419">
        <f>IF(GL_Paste!$B8416="","",IFERROR(INDEX(AcctSub,MATCH(GL_Paste!$B8416&amp;"",AcctCode,0)),"UNKNOWN"))</f>
        <v/>
      </c>
    </row>
    <row r="8420">
      <c r="A8420" s="40">
        <f>IF(GL_Paste!$B8417="","",N(GL_Paste!$H8417)-N(GL_Paste!$G8417))</f>
        <v/>
      </c>
      <c r="B8420" s="43">
        <f>IF(GL_Paste!$B8417="","",DATE(YEAR(GL_Paste!$E8417),MONTH(GL_Paste!$E8417),1))</f>
        <v/>
      </c>
      <c r="C8420">
        <f>IF(GL_Paste!$B8417="","",IF(TRIM(GL_Paste!$M8417)&lt;&gt;"",TRIM(GL_Paste!$M8417),IFERROR(MID(GL_Paste!$I8417,FIND("[",GL_Paste!$I8417)+1,FIND("]",GL_Paste!$I8417)-FIND("[",GL_Paste!$I8417)-1),"")))</f>
        <v/>
      </c>
      <c r="D8420">
        <f>IF(GL_Paste!$B8417="","",IFERROR(INDEX(DeptName,MATCH($C8420,DeptTag,0)),"UNALLOCATED"))</f>
        <v/>
      </c>
      <c r="E8420">
        <f>IF(GL_Paste!$B8417="","",IFERROR(INDEX(AcctCat,MATCH(GL_Paste!$B8417&amp;"",AcctCode,0)),"UNKNOWN"))</f>
        <v/>
      </c>
      <c r="F8420">
        <f>IF(GL_Paste!$B8417="","",IFERROR(INDEX(AcctSub,MATCH(GL_Paste!$B8417&amp;"",AcctCode,0)),"UNKNOWN"))</f>
        <v/>
      </c>
    </row>
    <row r="8421">
      <c r="A8421" s="40">
        <f>IF(GL_Paste!$B8418="","",N(GL_Paste!$H8418)-N(GL_Paste!$G8418))</f>
        <v/>
      </c>
      <c r="B8421" s="43">
        <f>IF(GL_Paste!$B8418="","",DATE(YEAR(GL_Paste!$E8418),MONTH(GL_Paste!$E8418),1))</f>
        <v/>
      </c>
      <c r="C8421">
        <f>IF(GL_Paste!$B8418="","",IF(TRIM(GL_Paste!$M8418)&lt;&gt;"",TRIM(GL_Paste!$M8418),IFERROR(MID(GL_Paste!$I8418,FIND("[",GL_Paste!$I8418)+1,FIND("]",GL_Paste!$I8418)-FIND("[",GL_Paste!$I8418)-1),"")))</f>
        <v/>
      </c>
      <c r="D8421">
        <f>IF(GL_Paste!$B8418="","",IFERROR(INDEX(DeptName,MATCH($C8421,DeptTag,0)),"UNALLOCATED"))</f>
        <v/>
      </c>
      <c r="E8421">
        <f>IF(GL_Paste!$B8418="","",IFERROR(INDEX(AcctCat,MATCH(GL_Paste!$B8418&amp;"",AcctCode,0)),"UNKNOWN"))</f>
        <v/>
      </c>
      <c r="F8421">
        <f>IF(GL_Paste!$B8418="","",IFERROR(INDEX(AcctSub,MATCH(GL_Paste!$B8418&amp;"",AcctCode,0)),"UNKNOWN"))</f>
        <v/>
      </c>
    </row>
    <row r="8422">
      <c r="A8422" s="40">
        <f>IF(GL_Paste!$B8419="","",N(GL_Paste!$H8419)-N(GL_Paste!$G8419))</f>
        <v/>
      </c>
      <c r="B8422" s="43">
        <f>IF(GL_Paste!$B8419="","",DATE(YEAR(GL_Paste!$E8419),MONTH(GL_Paste!$E8419),1))</f>
        <v/>
      </c>
      <c r="C8422">
        <f>IF(GL_Paste!$B8419="","",IF(TRIM(GL_Paste!$M8419)&lt;&gt;"",TRIM(GL_Paste!$M8419),IFERROR(MID(GL_Paste!$I8419,FIND("[",GL_Paste!$I8419)+1,FIND("]",GL_Paste!$I8419)-FIND("[",GL_Paste!$I8419)-1),"")))</f>
        <v/>
      </c>
      <c r="D8422">
        <f>IF(GL_Paste!$B8419="","",IFERROR(INDEX(DeptName,MATCH($C8422,DeptTag,0)),"UNALLOCATED"))</f>
        <v/>
      </c>
      <c r="E8422">
        <f>IF(GL_Paste!$B8419="","",IFERROR(INDEX(AcctCat,MATCH(GL_Paste!$B8419&amp;"",AcctCode,0)),"UNKNOWN"))</f>
        <v/>
      </c>
      <c r="F8422">
        <f>IF(GL_Paste!$B8419="","",IFERROR(INDEX(AcctSub,MATCH(GL_Paste!$B8419&amp;"",AcctCode,0)),"UNKNOWN"))</f>
        <v/>
      </c>
    </row>
    <row r="8423">
      <c r="A8423" s="40">
        <f>IF(GL_Paste!$B8420="","",N(GL_Paste!$H8420)-N(GL_Paste!$G8420))</f>
        <v/>
      </c>
      <c r="B8423" s="43">
        <f>IF(GL_Paste!$B8420="","",DATE(YEAR(GL_Paste!$E8420),MONTH(GL_Paste!$E8420),1))</f>
        <v/>
      </c>
      <c r="C8423">
        <f>IF(GL_Paste!$B8420="","",IF(TRIM(GL_Paste!$M8420)&lt;&gt;"",TRIM(GL_Paste!$M8420),IFERROR(MID(GL_Paste!$I8420,FIND("[",GL_Paste!$I8420)+1,FIND("]",GL_Paste!$I8420)-FIND("[",GL_Paste!$I8420)-1),"")))</f>
        <v/>
      </c>
      <c r="D8423">
        <f>IF(GL_Paste!$B8420="","",IFERROR(INDEX(DeptName,MATCH($C8423,DeptTag,0)),"UNALLOCATED"))</f>
        <v/>
      </c>
      <c r="E8423">
        <f>IF(GL_Paste!$B8420="","",IFERROR(INDEX(AcctCat,MATCH(GL_Paste!$B8420&amp;"",AcctCode,0)),"UNKNOWN"))</f>
        <v/>
      </c>
      <c r="F8423">
        <f>IF(GL_Paste!$B8420="","",IFERROR(INDEX(AcctSub,MATCH(GL_Paste!$B8420&amp;"",AcctCode,0)),"UNKNOWN"))</f>
        <v/>
      </c>
    </row>
    <row r="8424">
      <c r="A8424" s="40">
        <f>IF(GL_Paste!$B8421="","",N(GL_Paste!$H8421)-N(GL_Paste!$G8421))</f>
        <v/>
      </c>
      <c r="B8424" s="43">
        <f>IF(GL_Paste!$B8421="","",DATE(YEAR(GL_Paste!$E8421),MONTH(GL_Paste!$E8421),1))</f>
        <v/>
      </c>
      <c r="C8424">
        <f>IF(GL_Paste!$B8421="","",IF(TRIM(GL_Paste!$M8421)&lt;&gt;"",TRIM(GL_Paste!$M8421),IFERROR(MID(GL_Paste!$I8421,FIND("[",GL_Paste!$I8421)+1,FIND("]",GL_Paste!$I8421)-FIND("[",GL_Paste!$I8421)-1),"")))</f>
        <v/>
      </c>
      <c r="D8424">
        <f>IF(GL_Paste!$B8421="","",IFERROR(INDEX(DeptName,MATCH($C8424,DeptTag,0)),"UNALLOCATED"))</f>
        <v/>
      </c>
      <c r="E8424">
        <f>IF(GL_Paste!$B8421="","",IFERROR(INDEX(AcctCat,MATCH(GL_Paste!$B8421&amp;"",AcctCode,0)),"UNKNOWN"))</f>
        <v/>
      </c>
      <c r="F8424">
        <f>IF(GL_Paste!$B8421="","",IFERROR(INDEX(AcctSub,MATCH(GL_Paste!$B8421&amp;"",AcctCode,0)),"UNKNOWN"))</f>
        <v/>
      </c>
    </row>
    <row r="8425">
      <c r="A8425" s="40">
        <f>IF(GL_Paste!$B8422="","",N(GL_Paste!$H8422)-N(GL_Paste!$G8422))</f>
        <v/>
      </c>
      <c r="B8425" s="43">
        <f>IF(GL_Paste!$B8422="","",DATE(YEAR(GL_Paste!$E8422),MONTH(GL_Paste!$E8422),1))</f>
        <v/>
      </c>
      <c r="C8425">
        <f>IF(GL_Paste!$B8422="","",IF(TRIM(GL_Paste!$M8422)&lt;&gt;"",TRIM(GL_Paste!$M8422),IFERROR(MID(GL_Paste!$I8422,FIND("[",GL_Paste!$I8422)+1,FIND("]",GL_Paste!$I8422)-FIND("[",GL_Paste!$I8422)-1),"")))</f>
        <v/>
      </c>
      <c r="D8425">
        <f>IF(GL_Paste!$B8422="","",IFERROR(INDEX(DeptName,MATCH($C8425,DeptTag,0)),"UNALLOCATED"))</f>
        <v/>
      </c>
      <c r="E8425">
        <f>IF(GL_Paste!$B8422="","",IFERROR(INDEX(AcctCat,MATCH(GL_Paste!$B8422&amp;"",AcctCode,0)),"UNKNOWN"))</f>
        <v/>
      </c>
      <c r="F8425">
        <f>IF(GL_Paste!$B8422="","",IFERROR(INDEX(AcctSub,MATCH(GL_Paste!$B8422&amp;"",AcctCode,0)),"UNKNOWN"))</f>
        <v/>
      </c>
    </row>
    <row r="8426">
      <c r="A8426" s="40">
        <f>IF(GL_Paste!$B8423="","",N(GL_Paste!$H8423)-N(GL_Paste!$G8423))</f>
        <v/>
      </c>
      <c r="B8426" s="43">
        <f>IF(GL_Paste!$B8423="","",DATE(YEAR(GL_Paste!$E8423),MONTH(GL_Paste!$E8423),1))</f>
        <v/>
      </c>
      <c r="C8426">
        <f>IF(GL_Paste!$B8423="","",IF(TRIM(GL_Paste!$M8423)&lt;&gt;"",TRIM(GL_Paste!$M8423),IFERROR(MID(GL_Paste!$I8423,FIND("[",GL_Paste!$I8423)+1,FIND("]",GL_Paste!$I8423)-FIND("[",GL_Paste!$I8423)-1),"")))</f>
        <v/>
      </c>
      <c r="D8426">
        <f>IF(GL_Paste!$B8423="","",IFERROR(INDEX(DeptName,MATCH($C8426,DeptTag,0)),"UNALLOCATED"))</f>
        <v/>
      </c>
      <c r="E8426">
        <f>IF(GL_Paste!$B8423="","",IFERROR(INDEX(AcctCat,MATCH(GL_Paste!$B8423&amp;"",AcctCode,0)),"UNKNOWN"))</f>
        <v/>
      </c>
      <c r="F8426">
        <f>IF(GL_Paste!$B8423="","",IFERROR(INDEX(AcctSub,MATCH(GL_Paste!$B8423&amp;"",AcctCode,0)),"UNKNOWN"))</f>
        <v/>
      </c>
    </row>
    <row r="8427">
      <c r="A8427" s="40">
        <f>IF(GL_Paste!$B8424="","",N(GL_Paste!$H8424)-N(GL_Paste!$G8424))</f>
        <v/>
      </c>
      <c r="B8427" s="43">
        <f>IF(GL_Paste!$B8424="","",DATE(YEAR(GL_Paste!$E8424),MONTH(GL_Paste!$E8424),1))</f>
        <v/>
      </c>
      <c r="C8427">
        <f>IF(GL_Paste!$B8424="","",IF(TRIM(GL_Paste!$M8424)&lt;&gt;"",TRIM(GL_Paste!$M8424),IFERROR(MID(GL_Paste!$I8424,FIND("[",GL_Paste!$I8424)+1,FIND("]",GL_Paste!$I8424)-FIND("[",GL_Paste!$I8424)-1),"")))</f>
        <v/>
      </c>
      <c r="D8427">
        <f>IF(GL_Paste!$B8424="","",IFERROR(INDEX(DeptName,MATCH($C8427,DeptTag,0)),"UNALLOCATED"))</f>
        <v/>
      </c>
      <c r="E8427">
        <f>IF(GL_Paste!$B8424="","",IFERROR(INDEX(AcctCat,MATCH(GL_Paste!$B8424&amp;"",AcctCode,0)),"UNKNOWN"))</f>
        <v/>
      </c>
      <c r="F8427">
        <f>IF(GL_Paste!$B8424="","",IFERROR(INDEX(AcctSub,MATCH(GL_Paste!$B8424&amp;"",AcctCode,0)),"UNKNOWN"))</f>
        <v/>
      </c>
    </row>
    <row r="8428">
      <c r="A8428" s="40">
        <f>IF(GL_Paste!$B8425="","",N(GL_Paste!$H8425)-N(GL_Paste!$G8425))</f>
        <v/>
      </c>
      <c r="B8428" s="43">
        <f>IF(GL_Paste!$B8425="","",DATE(YEAR(GL_Paste!$E8425),MONTH(GL_Paste!$E8425),1))</f>
        <v/>
      </c>
      <c r="C8428">
        <f>IF(GL_Paste!$B8425="","",IF(TRIM(GL_Paste!$M8425)&lt;&gt;"",TRIM(GL_Paste!$M8425),IFERROR(MID(GL_Paste!$I8425,FIND("[",GL_Paste!$I8425)+1,FIND("]",GL_Paste!$I8425)-FIND("[",GL_Paste!$I8425)-1),"")))</f>
        <v/>
      </c>
      <c r="D8428">
        <f>IF(GL_Paste!$B8425="","",IFERROR(INDEX(DeptName,MATCH($C8428,DeptTag,0)),"UNALLOCATED"))</f>
        <v/>
      </c>
      <c r="E8428">
        <f>IF(GL_Paste!$B8425="","",IFERROR(INDEX(AcctCat,MATCH(GL_Paste!$B8425&amp;"",AcctCode,0)),"UNKNOWN"))</f>
        <v/>
      </c>
      <c r="F8428">
        <f>IF(GL_Paste!$B8425="","",IFERROR(INDEX(AcctSub,MATCH(GL_Paste!$B8425&amp;"",AcctCode,0)),"UNKNOWN"))</f>
        <v/>
      </c>
    </row>
    <row r="8429">
      <c r="A8429" s="40">
        <f>IF(GL_Paste!$B8426="","",N(GL_Paste!$H8426)-N(GL_Paste!$G8426))</f>
        <v/>
      </c>
      <c r="B8429" s="43">
        <f>IF(GL_Paste!$B8426="","",DATE(YEAR(GL_Paste!$E8426),MONTH(GL_Paste!$E8426),1))</f>
        <v/>
      </c>
      <c r="C8429">
        <f>IF(GL_Paste!$B8426="","",IF(TRIM(GL_Paste!$M8426)&lt;&gt;"",TRIM(GL_Paste!$M8426),IFERROR(MID(GL_Paste!$I8426,FIND("[",GL_Paste!$I8426)+1,FIND("]",GL_Paste!$I8426)-FIND("[",GL_Paste!$I8426)-1),"")))</f>
        <v/>
      </c>
      <c r="D8429">
        <f>IF(GL_Paste!$B8426="","",IFERROR(INDEX(DeptName,MATCH($C8429,DeptTag,0)),"UNALLOCATED"))</f>
        <v/>
      </c>
      <c r="E8429">
        <f>IF(GL_Paste!$B8426="","",IFERROR(INDEX(AcctCat,MATCH(GL_Paste!$B8426&amp;"",AcctCode,0)),"UNKNOWN"))</f>
        <v/>
      </c>
      <c r="F8429">
        <f>IF(GL_Paste!$B8426="","",IFERROR(INDEX(AcctSub,MATCH(GL_Paste!$B8426&amp;"",AcctCode,0)),"UNKNOWN"))</f>
        <v/>
      </c>
    </row>
    <row r="8430">
      <c r="A8430" s="40">
        <f>IF(GL_Paste!$B8427="","",N(GL_Paste!$H8427)-N(GL_Paste!$G8427))</f>
        <v/>
      </c>
      <c r="B8430" s="43">
        <f>IF(GL_Paste!$B8427="","",DATE(YEAR(GL_Paste!$E8427),MONTH(GL_Paste!$E8427),1))</f>
        <v/>
      </c>
      <c r="C8430">
        <f>IF(GL_Paste!$B8427="","",IF(TRIM(GL_Paste!$M8427)&lt;&gt;"",TRIM(GL_Paste!$M8427),IFERROR(MID(GL_Paste!$I8427,FIND("[",GL_Paste!$I8427)+1,FIND("]",GL_Paste!$I8427)-FIND("[",GL_Paste!$I8427)-1),"")))</f>
        <v/>
      </c>
      <c r="D8430">
        <f>IF(GL_Paste!$B8427="","",IFERROR(INDEX(DeptName,MATCH($C8430,DeptTag,0)),"UNALLOCATED"))</f>
        <v/>
      </c>
      <c r="E8430">
        <f>IF(GL_Paste!$B8427="","",IFERROR(INDEX(AcctCat,MATCH(GL_Paste!$B8427&amp;"",AcctCode,0)),"UNKNOWN"))</f>
        <v/>
      </c>
      <c r="F8430">
        <f>IF(GL_Paste!$B8427="","",IFERROR(INDEX(AcctSub,MATCH(GL_Paste!$B8427&amp;"",AcctCode,0)),"UNKNOWN"))</f>
        <v/>
      </c>
    </row>
    <row r="8431">
      <c r="A8431" s="40">
        <f>IF(GL_Paste!$B8428="","",N(GL_Paste!$H8428)-N(GL_Paste!$G8428))</f>
        <v/>
      </c>
      <c r="B8431" s="43">
        <f>IF(GL_Paste!$B8428="","",DATE(YEAR(GL_Paste!$E8428),MONTH(GL_Paste!$E8428),1))</f>
        <v/>
      </c>
      <c r="C8431">
        <f>IF(GL_Paste!$B8428="","",IF(TRIM(GL_Paste!$M8428)&lt;&gt;"",TRIM(GL_Paste!$M8428),IFERROR(MID(GL_Paste!$I8428,FIND("[",GL_Paste!$I8428)+1,FIND("]",GL_Paste!$I8428)-FIND("[",GL_Paste!$I8428)-1),"")))</f>
        <v/>
      </c>
      <c r="D8431">
        <f>IF(GL_Paste!$B8428="","",IFERROR(INDEX(DeptName,MATCH($C8431,DeptTag,0)),"UNALLOCATED"))</f>
        <v/>
      </c>
      <c r="E8431">
        <f>IF(GL_Paste!$B8428="","",IFERROR(INDEX(AcctCat,MATCH(GL_Paste!$B8428&amp;"",AcctCode,0)),"UNKNOWN"))</f>
        <v/>
      </c>
      <c r="F8431">
        <f>IF(GL_Paste!$B8428="","",IFERROR(INDEX(AcctSub,MATCH(GL_Paste!$B8428&amp;"",AcctCode,0)),"UNKNOWN"))</f>
        <v/>
      </c>
    </row>
    <row r="8432">
      <c r="A8432" s="40">
        <f>IF(GL_Paste!$B8429="","",N(GL_Paste!$H8429)-N(GL_Paste!$G8429))</f>
        <v/>
      </c>
      <c r="B8432" s="43">
        <f>IF(GL_Paste!$B8429="","",DATE(YEAR(GL_Paste!$E8429),MONTH(GL_Paste!$E8429),1))</f>
        <v/>
      </c>
      <c r="C8432">
        <f>IF(GL_Paste!$B8429="","",IF(TRIM(GL_Paste!$M8429)&lt;&gt;"",TRIM(GL_Paste!$M8429),IFERROR(MID(GL_Paste!$I8429,FIND("[",GL_Paste!$I8429)+1,FIND("]",GL_Paste!$I8429)-FIND("[",GL_Paste!$I8429)-1),"")))</f>
        <v/>
      </c>
      <c r="D8432">
        <f>IF(GL_Paste!$B8429="","",IFERROR(INDEX(DeptName,MATCH($C8432,DeptTag,0)),"UNALLOCATED"))</f>
        <v/>
      </c>
      <c r="E8432">
        <f>IF(GL_Paste!$B8429="","",IFERROR(INDEX(AcctCat,MATCH(GL_Paste!$B8429&amp;"",AcctCode,0)),"UNKNOWN"))</f>
        <v/>
      </c>
      <c r="F8432">
        <f>IF(GL_Paste!$B8429="","",IFERROR(INDEX(AcctSub,MATCH(GL_Paste!$B8429&amp;"",AcctCode,0)),"UNKNOWN"))</f>
        <v/>
      </c>
    </row>
    <row r="8433">
      <c r="A8433" s="40">
        <f>IF(GL_Paste!$B8430="","",N(GL_Paste!$H8430)-N(GL_Paste!$G8430))</f>
        <v/>
      </c>
      <c r="B8433" s="43">
        <f>IF(GL_Paste!$B8430="","",DATE(YEAR(GL_Paste!$E8430),MONTH(GL_Paste!$E8430),1))</f>
        <v/>
      </c>
      <c r="C8433">
        <f>IF(GL_Paste!$B8430="","",IF(TRIM(GL_Paste!$M8430)&lt;&gt;"",TRIM(GL_Paste!$M8430),IFERROR(MID(GL_Paste!$I8430,FIND("[",GL_Paste!$I8430)+1,FIND("]",GL_Paste!$I8430)-FIND("[",GL_Paste!$I8430)-1),"")))</f>
        <v/>
      </c>
      <c r="D8433">
        <f>IF(GL_Paste!$B8430="","",IFERROR(INDEX(DeptName,MATCH($C8433,DeptTag,0)),"UNALLOCATED"))</f>
        <v/>
      </c>
      <c r="E8433">
        <f>IF(GL_Paste!$B8430="","",IFERROR(INDEX(AcctCat,MATCH(GL_Paste!$B8430&amp;"",AcctCode,0)),"UNKNOWN"))</f>
        <v/>
      </c>
      <c r="F8433">
        <f>IF(GL_Paste!$B8430="","",IFERROR(INDEX(AcctSub,MATCH(GL_Paste!$B8430&amp;"",AcctCode,0)),"UNKNOWN"))</f>
        <v/>
      </c>
    </row>
    <row r="8434">
      <c r="A8434" s="40">
        <f>IF(GL_Paste!$B8431="","",N(GL_Paste!$H8431)-N(GL_Paste!$G8431))</f>
        <v/>
      </c>
      <c r="B8434" s="43">
        <f>IF(GL_Paste!$B8431="","",DATE(YEAR(GL_Paste!$E8431),MONTH(GL_Paste!$E8431),1))</f>
        <v/>
      </c>
      <c r="C8434">
        <f>IF(GL_Paste!$B8431="","",IF(TRIM(GL_Paste!$M8431)&lt;&gt;"",TRIM(GL_Paste!$M8431),IFERROR(MID(GL_Paste!$I8431,FIND("[",GL_Paste!$I8431)+1,FIND("]",GL_Paste!$I8431)-FIND("[",GL_Paste!$I8431)-1),"")))</f>
        <v/>
      </c>
      <c r="D8434">
        <f>IF(GL_Paste!$B8431="","",IFERROR(INDEX(DeptName,MATCH($C8434,DeptTag,0)),"UNALLOCATED"))</f>
        <v/>
      </c>
      <c r="E8434">
        <f>IF(GL_Paste!$B8431="","",IFERROR(INDEX(AcctCat,MATCH(GL_Paste!$B8431&amp;"",AcctCode,0)),"UNKNOWN"))</f>
        <v/>
      </c>
      <c r="F8434">
        <f>IF(GL_Paste!$B8431="","",IFERROR(INDEX(AcctSub,MATCH(GL_Paste!$B8431&amp;"",AcctCode,0)),"UNKNOWN"))</f>
        <v/>
      </c>
    </row>
    <row r="8435">
      <c r="A8435" s="40">
        <f>IF(GL_Paste!$B8432="","",N(GL_Paste!$H8432)-N(GL_Paste!$G8432))</f>
        <v/>
      </c>
      <c r="B8435" s="43">
        <f>IF(GL_Paste!$B8432="","",DATE(YEAR(GL_Paste!$E8432),MONTH(GL_Paste!$E8432),1))</f>
        <v/>
      </c>
      <c r="C8435">
        <f>IF(GL_Paste!$B8432="","",IF(TRIM(GL_Paste!$M8432)&lt;&gt;"",TRIM(GL_Paste!$M8432),IFERROR(MID(GL_Paste!$I8432,FIND("[",GL_Paste!$I8432)+1,FIND("]",GL_Paste!$I8432)-FIND("[",GL_Paste!$I8432)-1),"")))</f>
        <v/>
      </c>
      <c r="D8435">
        <f>IF(GL_Paste!$B8432="","",IFERROR(INDEX(DeptName,MATCH($C8435,DeptTag,0)),"UNALLOCATED"))</f>
        <v/>
      </c>
      <c r="E8435">
        <f>IF(GL_Paste!$B8432="","",IFERROR(INDEX(AcctCat,MATCH(GL_Paste!$B8432&amp;"",AcctCode,0)),"UNKNOWN"))</f>
        <v/>
      </c>
      <c r="F8435">
        <f>IF(GL_Paste!$B8432="","",IFERROR(INDEX(AcctSub,MATCH(GL_Paste!$B8432&amp;"",AcctCode,0)),"UNKNOWN"))</f>
        <v/>
      </c>
    </row>
    <row r="8436">
      <c r="A8436" s="40">
        <f>IF(GL_Paste!$B8433="","",N(GL_Paste!$H8433)-N(GL_Paste!$G8433))</f>
        <v/>
      </c>
      <c r="B8436" s="43">
        <f>IF(GL_Paste!$B8433="","",DATE(YEAR(GL_Paste!$E8433),MONTH(GL_Paste!$E8433),1))</f>
        <v/>
      </c>
      <c r="C8436">
        <f>IF(GL_Paste!$B8433="","",IF(TRIM(GL_Paste!$M8433)&lt;&gt;"",TRIM(GL_Paste!$M8433),IFERROR(MID(GL_Paste!$I8433,FIND("[",GL_Paste!$I8433)+1,FIND("]",GL_Paste!$I8433)-FIND("[",GL_Paste!$I8433)-1),"")))</f>
        <v/>
      </c>
      <c r="D8436">
        <f>IF(GL_Paste!$B8433="","",IFERROR(INDEX(DeptName,MATCH($C8436,DeptTag,0)),"UNALLOCATED"))</f>
        <v/>
      </c>
      <c r="E8436">
        <f>IF(GL_Paste!$B8433="","",IFERROR(INDEX(AcctCat,MATCH(GL_Paste!$B8433&amp;"",AcctCode,0)),"UNKNOWN"))</f>
        <v/>
      </c>
      <c r="F8436">
        <f>IF(GL_Paste!$B8433="","",IFERROR(INDEX(AcctSub,MATCH(GL_Paste!$B8433&amp;"",AcctCode,0)),"UNKNOWN"))</f>
        <v/>
      </c>
    </row>
    <row r="8437">
      <c r="A8437" s="40">
        <f>IF(GL_Paste!$B8434="","",N(GL_Paste!$H8434)-N(GL_Paste!$G8434))</f>
        <v/>
      </c>
      <c r="B8437" s="43">
        <f>IF(GL_Paste!$B8434="","",DATE(YEAR(GL_Paste!$E8434),MONTH(GL_Paste!$E8434),1))</f>
        <v/>
      </c>
      <c r="C8437">
        <f>IF(GL_Paste!$B8434="","",IF(TRIM(GL_Paste!$M8434)&lt;&gt;"",TRIM(GL_Paste!$M8434),IFERROR(MID(GL_Paste!$I8434,FIND("[",GL_Paste!$I8434)+1,FIND("]",GL_Paste!$I8434)-FIND("[",GL_Paste!$I8434)-1),"")))</f>
        <v/>
      </c>
      <c r="D8437">
        <f>IF(GL_Paste!$B8434="","",IFERROR(INDEX(DeptName,MATCH($C8437,DeptTag,0)),"UNALLOCATED"))</f>
        <v/>
      </c>
      <c r="E8437">
        <f>IF(GL_Paste!$B8434="","",IFERROR(INDEX(AcctCat,MATCH(GL_Paste!$B8434&amp;"",AcctCode,0)),"UNKNOWN"))</f>
        <v/>
      </c>
      <c r="F8437">
        <f>IF(GL_Paste!$B8434="","",IFERROR(INDEX(AcctSub,MATCH(GL_Paste!$B8434&amp;"",AcctCode,0)),"UNKNOWN"))</f>
        <v/>
      </c>
    </row>
    <row r="8438">
      <c r="A8438" s="40">
        <f>IF(GL_Paste!$B8435="","",N(GL_Paste!$H8435)-N(GL_Paste!$G8435))</f>
        <v/>
      </c>
      <c r="B8438" s="43">
        <f>IF(GL_Paste!$B8435="","",DATE(YEAR(GL_Paste!$E8435),MONTH(GL_Paste!$E8435),1))</f>
        <v/>
      </c>
      <c r="C8438">
        <f>IF(GL_Paste!$B8435="","",IF(TRIM(GL_Paste!$M8435)&lt;&gt;"",TRIM(GL_Paste!$M8435),IFERROR(MID(GL_Paste!$I8435,FIND("[",GL_Paste!$I8435)+1,FIND("]",GL_Paste!$I8435)-FIND("[",GL_Paste!$I8435)-1),"")))</f>
        <v/>
      </c>
      <c r="D8438">
        <f>IF(GL_Paste!$B8435="","",IFERROR(INDEX(DeptName,MATCH($C8438,DeptTag,0)),"UNALLOCATED"))</f>
        <v/>
      </c>
      <c r="E8438">
        <f>IF(GL_Paste!$B8435="","",IFERROR(INDEX(AcctCat,MATCH(GL_Paste!$B8435&amp;"",AcctCode,0)),"UNKNOWN"))</f>
        <v/>
      </c>
      <c r="F8438">
        <f>IF(GL_Paste!$B8435="","",IFERROR(INDEX(AcctSub,MATCH(GL_Paste!$B8435&amp;"",AcctCode,0)),"UNKNOWN"))</f>
        <v/>
      </c>
    </row>
    <row r="8439">
      <c r="A8439" s="40">
        <f>IF(GL_Paste!$B8436="","",N(GL_Paste!$H8436)-N(GL_Paste!$G8436))</f>
        <v/>
      </c>
      <c r="B8439" s="43">
        <f>IF(GL_Paste!$B8436="","",DATE(YEAR(GL_Paste!$E8436),MONTH(GL_Paste!$E8436),1))</f>
        <v/>
      </c>
      <c r="C8439">
        <f>IF(GL_Paste!$B8436="","",IF(TRIM(GL_Paste!$M8436)&lt;&gt;"",TRIM(GL_Paste!$M8436),IFERROR(MID(GL_Paste!$I8436,FIND("[",GL_Paste!$I8436)+1,FIND("]",GL_Paste!$I8436)-FIND("[",GL_Paste!$I8436)-1),"")))</f>
        <v/>
      </c>
      <c r="D8439">
        <f>IF(GL_Paste!$B8436="","",IFERROR(INDEX(DeptName,MATCH($C8439,DeptTag,0)),"UNALLOCATED"))</f>
        <v/>
      </c>
      <c r="E8439">
        <f>IF(GL_Paste!$B8436="","",IFERROR(INDEX(AcctCat,MATCH(GL_Paste!$B8436&amp;"",AcctCode,0)),"UNKNOWN"))</f>
        <v/>
      </c>
      <c r="F8439">
        <f>IF(GL_Paste!$B8436="","",IFERROR(INDEX(AcctSub,MATCH(GL_Paste!$B8436&amp;"",AcctCode,0)),"UNKNOWN"))</f>
        <v/>
      </c>
    </row>
    <row r="8440">
      <c r="A8440" s="40">
        <f>IF(GL_Paste!$B8437="","",N(GL_Paste!$H8437)-N(GL_Paste!$G8437))</f>
        <v/>
      </c>
      <c r="B8440" s="43">
        <f>IF(GL_Paste!$B8437="","",DATE(YEAR(GL_Paste!$E8437),MONTH(GL_Paste!$E8437),1))</f>
        <v/>
      </c>
      <c r="C8440">
        <f>IF(GL_Paste!$B8437="","",IF(TRIM(GL_Paste!$M8437)&lt;&gt;"",TRIM(GL_Paste!$M8437),IFERROR(MID(GL_Paste!$I8437,FIND("[",GL_Paste!$I8437)+1,FIND("]",GL_Paste!$I8437)-FIND("[",GL_Paste!$I8437)-1),"")))</f>
        <v/>
      </c>
      <c r="D8440">
        <f>IF(GL_Paste!$B8437="","",IFERROR(INDEX(DeptName,MATCH($C8440,DeptTag,0)),"UNALLOCATED"))</f>
        <v/>
      </c>
      <c r="E8440">
        <f>IF(GL_Paste!$B8437="","",IFERROR(INDEX(AcctCat,MATCH(GL_Paste!$B8437&amp;"",AcctCode,0)),"UNKNOWN"))</f>
        <v/>
      </c>
      <c r="F8440">
        <f>IF(GL_Paste!$B8437="","",IFERROR(INDEX(AcctSub,MATCH(GL_Paste!$B8437&amp;"",AcctCode,0)),"UNKNOWN"))</f>
        <v/>
      </c>
    </row>
    <row r="8441">
      <c r="A8441" s="40">
        <f>IF(GL_Paste!$B8438="","",N(GL_Paste!$H8438)-N(GL_Paste!$G8438))</f>
        <v/>
      </c>
      <c r="B8441" s="43">
        <f>IF(GL_Paste!$B8438="","",DATE(YEAR(GL_Paste!$E8438),MONTH(GL_Paste!$E8438),1))</f>
        <v/>
      </c>
      <c r="C8441">
        <f>IF(GL_Paste!$B8438="","",IF(TRIM(GL_Paste!$M8438)&lt;&gt;"",TRIM(GL_Paste!$M8438),IFERROR(MID(GL_Paste!$I8438,FIND("[",GL_Paste!$I8438)+1,FIND("]",GL_Paste!$I8438)-FIND("[",GL_Paste!$I8438)-1),"")))</f>
        <v/>
      </c>
      <c r="D8441">
        <f>IF(GL_Paste!$B8438="","",IFERROR(INDEX(DeptName,MATCH($C8441,DeptTag,0)),"UNALLOCATED"))</f>
        <v/>
      </c>
      <c r="E8441">
        <f>IF(GL_Paste!$B8438="","",IFERROR(INDEX(AcctCat,MATCH(GL_Paste!$B8438&amp;"",AcctCode,0)),"UNKNOWN"))</f>
        <v/>
      </c>
      <c r="F8441">
        <f>IF(GL_Paste!$B8438="","",IFERROR(INDEX(AcctSub,MATCH(GL_Paste!$B8438&amp;"",AcctCode,0)),"UNKNOWN"))</f>
        <v/>
      </c>
    </row>
    <row r="8442">
      <c r="A8442" s="40">
        <f>IF(GL_Paste!$B8439="","",N(GL_Paste!$H8439)-N(GL_Paste!$G8439))</f>
        <v/>
      </c>
      <c r="B8442" s="43">
        <f>IF(GL_Paste!$B8439="","",DATE(YEAR(GL_Paste!$E8439),MONTH(GL_Paste!$E8439),1))</f>
        <v/>
      </c>
      <c r="C8442">
        <f>IF(GL_Paste!$B8439="","",IF(TRIM(GL_Paste!$M8439)&lt;&gt;"",TRIM(GL_Paste!$M8439),IFERROR(MID(GL_Paste!$I8439,FIND("[",GL_Paste!$I8439)+1,FIND("]",GL_Paste!$I8439)-FIND("[",GL_Paste!$I8439)-1),"")))</f>
        <v/>
      </c>
      <c r="D8442">
        <f>IF(GL_Paste!$B8439="","",IFERROR(INDEX(DeptName,MATCH($C8442,DeptTag,0)),"UNALLOCATED"))</f>
        <v/>
      </c>
      <c r="E8442">
        <f>IF(GL_Paste!$B8439="","",IFERROR(INDEX(AcctCat,MATCH(GL_Paste!$B8439&amp;"",AcctCode,0)),"UNKNOWN"))</f>
        <v/>
      </c>
      <c r="F8442">
        <f>IF(GL_Paste!$B8439="","",IFERROR(INDEX(AcctSub,MATCH(GL_Paste!$B8439&amp;"",AcctCode,0)),"UNKNOWN"))</f>
        <v/>
      </c>
    </row>
    <row r="8443">
      <c r="A8443" s="40">
        <f>IF(GL_Paste!$B8440="","",N(GL_Paste!$H8440)-N(GL_Paste!$G8440))</f>
        <v/>
      </c>
      <c r="B8443" s="43">
        <f>IF(GL_Paste!$B8440="","",DATE(YEAR(GL_Paste!$E8440),MONTH(GL_Paste!$E8440),1))</f>
        <v/>
      </c>
      <c r="C8443">
        <f>IF(GL_Paste!$B8440="","",IF(TRIM(GL_Paste!$M8440)&lt;&gt;"",TRIM(GL_Paste!$M8440),IFERROR(MID(GL_Paste!$I8440,FIND("[",GL_Paste!$I8440)+1,FIND("]",GL_Paste!$I8440)-FIND("[",GL_Paste!$I8440)-1),"")))</f>
        <v/>
      </c>
      <c r="D8443">
        <f>IF(GL_Paste!$B8440="","",IFERROR(INDEX(DeptName,MATCH($C8443,DeptTag,0)),"UNALLOCATED"))</f>
        <v/>
      </c>
      <c r="E8443">
        <f>IF(GL_Paste!$B8440="","",IFERROR(INDEX(AcctCat,MATCH(GL_Paste!$B8440&amp;"",AcctCode,0)),"UNKNOWN"))</f>
        <v/>
      </c>
      <c r="F8443">
        <f>IF(GL_Paste!$B8440="","",IFERROR(INDEX(AcctSub,MATCH(GL_Paste!$B8440&amp;"",AcctCode,0)),"UNKNOWN"))</f>
        <v/>
      </c>
    </row>
    <row r="8444">
      <c r="A8444" s="40">
        <f>IF(GL_Paste!$B8441="","",N(GL_Paste!$H8441)-N(GL_Paste!$G8441))</f>
        <v/>
      </c>
      <c r="B8444" s="43">
        <f>IF(GL_Paste!$B8441="","",DATE(YEAR(GL_Paste!$E8441),MONTH(GL_Paste!$E8441),1))</f>
        <v/>
      </c>
      <c r="C8444">
        <f>IF(GL_Paste!$B8441="","",IF(TRIM(GL_Paste!$M8441)&lt;&gt;"",TRIM(GL_Paste!$M8441),IFERROR(MID(GL_Paste!$I8441,FIND("[",GL_Paste!$I8441)+1,FIND("]",GL_Paste!$I8441)-FIND("[",GL_Paste!$I8441)-1),"")))</f>
        <v/>
      </c>
      <c r="D8444">
        <f>IF(GL_Paste!$B8441="","",IFERROR(INDEX(DeptName,MATCH($C8444,DeptTag,0)),"UNALLOCATED"))</f>
        <v/>
      </c>
      <c r="E8444">
        <f>IF(GL_Paste!$B8441="","",IFERROR(INDEX(AcctCat,MATCH(GL_Paste!$B8441&amp;"",AcctCode,0)),"UNKNOWN"))</f>
        <v/>
      </c>
      <c r="F8444">
        <f>IF(GL_Paste!$B8441="","",IFERROR(INDEX(AcctSub,MATCH(GL_Paste!$B8441&amp;"",AcctCode,0)),"UNKNOWN"))</f>
        <v/>
      </c>
    </row>
    <row r="8445">
      <c r="A8445" s="40">
        <f>IF(GL_Paste!$B8442="","",N(GL_Paste!$H8442)-N(GL_Paste!$G8442))</f>
        <v/>
      </c>
      <c r="B8445" s="43">
        <f>IF(GL_Paste!$B8442="","",DATE(YEAR(GL_Paste!$E8442),MONTH(GL_Paste!$E8442),1))</f>
        <v/>
      </c>
      <c r="C8445">
        <f>IF(GL_Paste!$B8442="","",IF(TRIM(GL_Paste!$M8442)&lt;&gt;"",TRIM(GL_Paste!$M8442),IFERROR(MID(GL_Paste!$I8442,FIND("[",GL_Paste!$I8442)+1,FIND("]",GL_Paste!$I8442)-FIND("[",GL_Paste!$I8442)-1),"")))</f>
        <v/>
      </c>
      <c r="D8445">
        <f>IF(GL_Paste!$B8442="","",IFERROR(INDEX(DeptName,MATCH($C8445,DeptTag,0)),"UNALLOCATED"))</f>
        <v/>
      </c>
      <c r="E8445">
        <f>IF(GL_Paste!$B8442="","",IFERROR(INDEX(AcctCat,MATCH(GL_Paste!$B8442&amp;"",AcctCode,0)),"UNKNOWN"))</f>
        <v/>
      </c>
      <c r="F8445">
        <f>IF(GL_Paste!$B8442="","",IFERROR(INDEX(AcctSub,MATCH(GL_Paste!$B8442&amp;"",AcctCode,0)),"UNKNOWN"))</f>
        <v/>
      </c>
    </row>
    <row r="8446">
      <c r="A8446" s="40">
        <f>IF(GL_Paste!$B8443="","",N(GL_Paste!$H8443)-N(GL_Paste!$G8443))</f>
        <v/>
      </c>
      <c r="B8446" s="43">
        <f>IF(GL_Paste!$B8443="","",DATE(YEAR(GL_Paste!$E8443),MONTH(GL_Paste!$E8443),1))</f>
        <v/>
      </c>
      <c r="C8446">
        <f>IF(GL_Paste!$B8443="","",IF(TRIM(GL_Paste!$M8443)&lt;&gt;"",TRIM(GL_Paste!$M8443),IFERROR(MID(GL_Paste!$I8443,FIND("[",GL_Paste!$I8443)+1,FIND("]",GL_Paste!$I8443)-FIND("[",GL_Paste!$I8443)-1),"")))</f>
        <v/>
      </c>
      <c r="D8446">
        <f>IF(GL_Paste!$B8443="","",IFERROR(INDEX(DeptName,MATCH($C8446,DeptTag,0)),"UNALLOCATED"))</f>
        <v/>
      </c>
      <c r="E8446">
        <f>IF(GL_Paste!$B8443="","",IFERROR(INDEX(AcctCat,MATCH(GL_Paste!$B8443&amp;"",AcctCode,0)),"UNKNOWN"))</f>
        <v/>
      </c>
      <c r="F8446">
        <f>IF(GL_Paste!$B8443="","",IFERROR(INDEX(AcctSub,MATCH(GL_Paste!$B8443&amp;"",AcctCode,0)),"UNKNOWN"))</f>
        <v/>
      </c>
    </row>
    <row r="8447">
      <c r="A8447" s="40">
        <f>IF(GL_Paste!$B8444="","",N(GL_Paste!$H8444)-N(GL_Paste!$G8444))</f>
        <v/>
      </c>
      <c r="B8447" s="43">
        <f>IF(GL_Paste!$B8444="","",DATE(YEAR(GL_Paste!$E8444),MONTH(GL_Paste!$E8444),1))</f>
        <v/>
      </c>
      <c r="C8447">
        <f>IF(GL_Paste!$B8444="","",IF(TRIM(GL_Paste!$M8444)&lt;&gt;"",TRIM(GL_Paste!$M8444),IFERROR(MID(GL_Paste!$I8444,FIND("[",GL_Paste!$I8444)+1,FIND("]",GL_Paste!$I8444)-FIND("[",GL_Paste!$I8444)-1),"")))</f>
        <v/>
      </c>
      <c r="D8447">
        <f>IF(GL_Paste!$B8444="","",IFERROR(INDEX(DeptName,MATCH($C8447,DeptTag,0)),"UNALLOCATED"))</f>
        <v/>
      </c>
      <c r="E8447">
        <f>IF(GL_Paste!$B8444="","",IFERROR(INDEX(AcctCat,MATCH(GL_Paste!$B8444&amp;"",AcctCode,0)),"UNKNOWN"))</f>
        <v/>
      </c>
      <c r="F8447">
        <f>IF(GL_Paste!$B8444="","",IFERROR(INDEX(AcctSub,MATCH(GL_Paste!$B8444&amp;"",AcctCode,0)),"UNKNOWN"))</f>
        <v/>
      </c>
    </row>
    <row r="8448">
      <c r="A8448" s="40">
        <f>IF(GL_Paste!$B8445="","",N(GL_Paste!$H8445)-N(GL_Paste!$G8445))</f>
        <v/>
      </c>
      <c r="B8448" s="43">
        <f>IF(GL_Paste!$B8445="","",DATE(YEAR(GL_Paste!$E8445),MONTH(GL_Paste!$E8445),1))</f>
        <v/>
      </c>
      <c r="C8448">
        <f>IF(GL_Paste!$B8445="","",IF(TRIM(GL_Paste!$M8445)&lt;&gt;"",TRIM(GL_Paste!$M8445),IFERROR(MID(GL_Paste!$I8445,FIND("[",GL_Paste!$I8445)+1,FIND("]",GL_Paste!$I8445)-FIND("[",GL_Paste!$I8445)-1),"")))</f>
        <v/>
      </c>
      <c r="D8448">
        <f>IF(GL_Paste!$B8445="","",IFERROR(INDEX(DeptName,MATCH($C8448,DeptTag,0)),"UNALLOCATED"))</f>
        <v/>
      </c>
      <c r="E8448">
        <f>IF(GL_Paste!$B8445="","",IFERROR(INDEX(AcctCat,MATCH(GL_Paste!$B8445&amp;"",AcctCode,0)),"UNKNOWN"))</f>
        <v/>
      </c>
      <c r="F8448">
        <f>IF(GL_Paste!$B8445="","",IFERROR(INDEX(AcctSub,MATCH(GL_Paste!$B8445&amp;"",AcctCode,0)),"UNKNOWN"))</f>
        <v/>
      </c>
    </row>
    <row r="8449">
      <c r="A8449" s="40">
        <f>IF(GL_Paste!$B8446="","",N(GL_Paste!$H8446)-N(GL_Paste!$G8446))</f>
        <v/>
      </c>
      <c r="B8449" s="43">
        <f>IF(GL_Paste!$B8446="","",DATE(YEAR(GL_Paste!$E8446),MONTH(GL_Paste!$E8446),1))</f>
        <v/>
      </c>
      <c r="C8449">
        <f>IF(GL_Paste!$B8446="","",IF(TRIM(GL_Paste!$M8446)&lt;&gt;"",TRIM(GL_Paste!$M8446),IFERROR(MID(GL_Paste!$I8446,FIND("[",GL_Paste!$I8446)+1,FIND("]",GL_Paste!$I8446)-FIND("[",GL_Paste!$I8446)-1),"")))</f>
        <v/>
      </c>
      <c r="D8449">
        <f>IF(GL_Paste!$B8446="","",IFERROR(INDEX(DeptName,MATCH($C8449,DeptTag,0)),"UNALLOCATED"))</f>
        <v/>
      </c>
      <c r="E8449">
        <f>IF(GL_Paste!$B8446="","",IFERROR(INDEX(AcctCat,MATCH(GL_Paste!$B8446&amp;"",AcctCode,0)),"UNKNOWN"))</f>
        <v/>
      </c>
      <c r="F8449">
        <f>IF(GL_Paste!$B8446="","",IFERROR(INDEX(AcctSub,MATCH(GL_Paste!$B8446&amp;"",AcctCode,0)),"UNKNOWN"))</f>
        <v/>
      </c>
    </row>
    <row r="8450">
      <c r="A8450" s="40">
        <f>IF(GL_Paste!$B8447="","",N(GL_Paste!$H8447)-N(GL_Paste!$G8447))</f>
        <v/>
      </c>
      <c r="B8450" s="43">
        <f>IF(GL_Paste!$B8447="","",DATE(YEAR(GL_Paste!$E8447),MONTH(GL_Paste!$E8447),1))</f>
        <v/>
      </c>
      <c r="C8450">
        <f>IF(GL_Paste!$B8447="","",IF(TRIM(GL_Paste!$M8447)&lt;&gt;"",TRIM(GL_Paste!$M8447),IFERROR(MID(GL_Paste!$I8447,FIND("[",GL_Paste!$I8447)+1,FIND("]",GL_Paste!$I8447)-FIND("[",GL_Paste!$I8447)-1),"")))</f>
        <v/>
      </c>
      <c r="D8450">
        <f>IF(GL_Paste!$B8447="","",IFERROR(INDEX(DeptName,MATCH($C8450,DeptTag,0)),"UNALLOCATED"))</f>
        <v/>
      </c>
      <c r="E8450">
        <f>IF(GL_Paste!$B8447="","",IFERROR(INDEX(AcctCat,MATCH(GL_Paste!$B8447&amp;"",AcctCode,0)),"UNKNOWN"))</f>
        <v/>
      </c>
      <c r="F8450">
        <f>IF(GL_Paste!$B8447="","",IFERROR(INDEX(AcctSub,MATCH(GL_Paste!$B8447&amp;"",AcctCode,0)),"UNKNOWN"))</f>
        <v/>
      </c>
    </row>
    <row r="8451">
      <c r="A8451" s="40">
        <f>IF(GL_Paste!$B8448="","",N(GL_Paste!$H8448)-N(GL_Paste!$G8448))</f>
        <v/>
      </c>
      <c r="B8451" s="43">
        <f>IF(GL_Paste!$B8448="","",DATE(YEAR(GL_Paste!$E8448),MONTH(GL_Paste!$E8448),1))</f>
        <v/>
      </c>
      <c r="C8451">
        <f>IF(GL_Paste!$B8448="","",IF(TRIM(GL_Paste!$M8448)&lt;&gt;"",TRIM(GL_Paste!$M8448),IFERROR(MID(GL_Paste!$I8448,FIND("[",GL_Paste!$I8448)+1,FIND("]",GL_Paste!$I8448)-FIND("[",GL_Paste!$I8448)-1),"")))</f>
        <v/>
      </c>
      <c r="D8451">
        <f>IF(GL_Paste!$B8448="","",IFERROR(INDEX(DeptName,MATCH($C8451,DeptTag,0)),"UNALLOCATED"))</f>
        <v/>
      </c>
      <c r="E8451">
        <f>IF(GL_Paste!$B8448="","",IFERROR(INDEX(AcctCat,MATCH(GL_Paste!$B8448&amp;"",AcctCode,0)),"UNKNOWN"))</f>
        <v/>
      </c>
      <c r="F8451">
        <f>IF(GL_Paste!$B8448="","",IFERROR(INDEX(AcctSub,MATCH(GL_Paste!$B8448&amp;"",AcctCode,0)),"UNKNOWN"))</f>
        <v/>
      </c>
    </row>
    <row r="8452">
      <c r="A8452" s="40">
        <f>IF(GL_Paste!$B8449="","",N(GL_Paste!$H8449)-N(GL_Paste!$G8449))</f>
        <v/>
      </c>
      <c r="B8452" s="43">
        <f>IF(GL_Paste!$B8449="","",DATE(YEAR(GL_Paste!$E8449),MONTH(GL_Paste!$E8449),1))</f>
        <v/>
      </c>
      <c r="C8452">
        <f>IF(GL_Paste!$B8449="","",IF(TRIM(GL_Paste!$M8449)&lt;&gt;"",TRIM(GL_Paste!$M8449),IFERROR(MID(GL_Paste!$I8449,FIND("[",GL_Paste!$I8449)+1,FIND("]",GL_Paste!$I8449)-FIND("[",GL_Paste!$I8449)-1),"")))</f>
        <v/>
      </c>
      <c r="D8452">
        <f>IF(GL_Paste!$B8449="","",IFERROR(INDEX(DeptName,MATCH($C8452,DeptTag,0)),"UNALLOCATED"))</f>
        <v/>
      </c>
      <c r="E8452">
        <f>IF(GL_Paste!$B8449="","",IFERROR(INDEX(AcctCat,MATCH(GL_Paste!$B8449&amp;"",AcctCode,0)),"UNKNOWN"))</f>
        <v/>
      </c>
      <c r="F8452">
        <f>IF(GL_Paste!$B8449="","",IFERROR(INDEX(AcctSub,MATCH(GL_Paste!$B8449&amp;"",AcctCode,0)),"UNKNOWN"))</f>
        <v/>
      </c>
    </row>
    <row r="8453">
      <c r="A8453" s="40">
        <f>IF(GL_Paste!$B8450="","",N(GL_Paste!$H8450)-N(GL_Paste!$G8450))</f>
        <v/>
      </c>
      <c r="B8453" s="43">
        <f>IF(GL_Paste!$B8450="","",DATE(YEAR(GL_Paste!$E8450),MONTH(GL_Paste!$E8450),1))</f>
        <v/>
      </c>
      <c r="C8453">
        <f>IF(GL_Paste!$B8450="","",IF(TRIM(GL_Paste!$M8450)&lt;&gt;"",TRIM(GL_Paste!$M8450),IFERROR(MID(GL_Paste!$I8450,FIND("[",GL_Paste!$I8450)+1,FIND("]",GL_Paste!$I8450)-FIND("[",GL_Paste!$I8450)-1),"")))</f>
        <v/>
      </c>
      <c r="D8453">
        <f>IF(GL_Paste!$B8450="","",IFERROR(INDEX(DeptName,MATCH($C8453,DeptTag,0)),"UNALLOCATED"))</f>
        <v/>
      </c>
      <c r="E8453">
        <f>IF(GL_Paste!$B8450="","",IFERROR(INDEX(AcctCat,MATCH(GL_Paste!$B8450&amp;"",AcctCode,0)),"UNKNOWN"))</f>
        <v/>
      </c>
      <c r="F8453">
        <f>IF(GL_Paste!$B8450="","",IFERROR(INDEX(AcctSub,MATCH(GL_Paste!$B8450&amp;"",AcctCode,0)),"UNKNOWN"))</f>
        <v/>
      </c>
    </row>
    <row r="8454">
      <c r="A8454" s="40">
        <f>IF(GL_Paste!$B8451="","",N(GL_Paste!$H8451)-N(GL_Paste!$G8451))</f>
        <v/>
      </c>
      <c r="B8454" s="43">
        <f>IF(GL_Paste!$B8451="","",DATE(YEAR(GL_Paste!$E8451),MONTH(GL_Paste!$E8451),1))</f>
        <v/>
      </c>
      <c r="C8454">
        <f>IF(GL_Paste!$B8451="","",IF(TRIM(GL_Paste!$M8451)&lt;&gt;"",TRIM(GL_Paste!$M8451),IFERROR(MID(GL_Paste!$I8451,FIND("[",GL_Paste!$I8451)+1,FIND("]",GL_Paste!$I8451)-FIND("[",GL_Paste!$I8451)-1),"")))</f>
        <v/>
      </c>
      <c r="D8454">
        <f>IF(GL_Paste!$B8451="","",IFERROR(INDEX(DeptName,MATCH($C8454,DeptTag,0)),"UNALLOCATED"))</f>
        <v/>
      </c>
      <c r="E8454">
        <f>IF(GL_Paste!$B8451="","",IFERROR(INDEX(AcctCat,MATCH(GL_Paste!$B8451&amp;"",AcctCode,0)),"UNKNOWN"))</f>
        <v/>
      </c>
      <c r="F8454">
        <f>IF(GL_Paste!$B8451="","",IFERROR(INDEX(AcctSub,MATCH(GL_Paste!$B8451&amp;"",AcctCode,0)),"UNKNOWN"))</f>
        <v/>
      </c>
    </row>
    <row r="8455">
      <c r="A8455" s="40">
        <f>IF(GL_Paste!$B8452="","",N(GL_Paste!$H8452)-N(GL_Paste!$G8452))</f>
        <v/>
      </c>
      <c r="B8455" s="43">
        <f>IF(GL_Paste!$B8452="","",DATE(YEAR(GL_Paste!$E8452),MONTH(GL_Paste!$E8452),1))</f>
        <v/>
      </c>
      <c r="C8455">
        <f>IF(GL_Paste!$B8452="","",IF(TRIM(GL_Paste!$M8452)&lt;&gt;"",TRIM(GL_Paste!$M8452),IFERROR(MID(GL_Paste!$I8452,FIND("[",GL_Paste!$I8452)+1,FIND("]",GL_Paste!$I8452)-FIND("[",GL_Paste!$I8452)-1),"")))</f>
        <v/>
      </c>
      <c r="D8455">
        <f>IF(GL_Paste!$B8452="","",IFERROR(INDEX(DeptName,MATCH($C8455,DeptTag,0)),"UNALLOCATED"))</f>
        <v/>
      </c>
      <c r="E8455">
        <f>IF(GL_Paste!$B8452="","",IFERROR(INDEX(AcctCat,MATCH(GL_Paste!$B8452&amp;"",AcctCode,0)),"UNKNOWN"))</f>
        <v/>
      </c>
      <c r="F8455">
        <f>IF(GL_Paste!$B8452="","",IFERROR(INDEX(AcctSub,MATCH(GL_Paste!$B8452&amp;"",AcctCode,0)),"UNKNOWN"))</f>
        <v/>
      </c>
    </row>
    <row r="8456">
      <c r="A8456" s="40">
        <f>IF(GL_Paste!$B8453="","",N(GL_Paste!$H8453)-N(GL_Paste!$G8453))</f>
        <v/>
      </c>
      <c r="B8456" s="43">
        <f>IF(GL_Paste!$B8453="","",DATE(YEAR(GL_Paste!$E8453),MONTH(GL_Paste!$E8453),1))</f>
        <v/>
      </c>
      <c r="C8456">
        <f>IF(GL_Paste!$B8453="","",IF(TRIM(GL_Paste!$M8453)&lt;&gt;"",TRIM(GL_Paste!$M8453),IFERROR(MID(GL_Paste!$I8453,FIND("[",GL_Paste!$I8453)+1,FIND("]",GL_Paste!$I8453)-FIND("[",GL_Paste!$I8453)-1),"")))</f>
        <v/>
      </c>
      <c r="D8456">
        <f>IF(GL_Paste!$B8453="","",IFERROR(INDEX(DeptName,MATCH($C8456,DeptTag,0)),"UNALLOCATED"))</f>
        <v/>
      </c>
      <c r="E8456">
        <f>IF(GL_Paste!$B8453="","",IFERROR(INDEX(AcctCat,MATCH(GL_Paste!$B8453&amp;"",AcctCode,0)),"UNKNOWN"))</f>
        <v/>
      </c>
      <c r="F8456">
        <f>IF(GL_Paste!$B8453="","",IFERROR(INDEX(AcctSub,MATCH(GL_Paste!$B8453&amp;"",AcctCode,0)),"UNKNOWN"))</f>
        <v/>
      </c>
    </row>
    <row r="8457">
      <c r="A8457" s="40">
        <f>IF(GL_Paste!$B8454="","",N(GL_Paste!$H8454)-N(GL_Paste!$G8454))</f>
        <v/>
      </c>
      <c r="B8457" s="43">
        <f>IF(GL_Paste!$B8454="","",DATE(YEAR(GL_Paste!$E8454),MONTH(GL_Paste!$E8454),1))</f>
        <v/>
      </c>
      <c r="C8457">
        <f>IF(GL_Paste!$B8454="","",IF(TRIM(GL_Paste!$M8454)&lt;&gt;"",TRIM(GL_Paste!$M8454),IFERROR(MID(GL_Paste!$I8454,FIND("[",GL_Paste!$I8454)+1,FIND("]",GL_Paste!$I8454)-FIND("[",GL_Paste!$I8454)-1),"")))</f>
        <v/>
      </c>
      <c r="D8457">
        <f>IF(GL_Paste!$B8454="","",IFERROR(INDEX(DeptName,MATCH($C8457,DeptTag,0)),"UNALLOCATED"))</f>
        <v/>
      </c>
      <c r="E8457">
        <f>IF(GL_Paste!$B8454="","",IFERROR(INDEX(AcctCat,MATCH(GL_Paste!$B8454&amp;"",AcctCode,0)),"UNKNOWN"))</f>
        <v/>
      </c>
      <c r="F8457">
        <f>IF(GL_Paste!$B8454="","",IFERROR(INDEX(AcctSub,MATCH(GL_Paste!$B8454&amp;"",AcctCode,0)),"UNKNOWN"))</f>
        <v/>
      </c>
    </row>
    <row r="8458">
      <c r="A8458" s="40">
        <f>IF(GL_Paste!$B8455="","",N(GL_Paste!$H8455)-N(GL_Paste!$G8455))</f>
        <v/>
      </c>
      <c r="B8458" s="43">
        <f>IF(GL_Paste!$B8455="","",DATE(YEAR(GL_Paste!$E8455),MONTH(GL_Paste!$E8455),1))</f>
        <v/>
      </c>
      <c r="C8458">
        <f>IF(GL_Paste!$B8455="","",IF(TRIM(GL_Paste!$M8455)&lt;&gt;"",TRIM(GL_Paste!$M8455),IFERROR(MID(GL_Paste!$I8455,FIND("[",GL_Paste!$I8455)+1,FIND("]",GL_Paste!$I8455)-FIND("[",GL_Paste!$I8455)-1),"")))</f>
        <v/>
      </c>
      <c r="D8458">
        <f>IF(GL_Paste!$B8455="","",IFERROR(INDEX(DeptName,MATCH($C8458,DeptTag,0)),"UNALLOCATED"))</f>
        <v/>
      </c>
      <c r="E8458">
        <f>IF(GL_Paste!$B8455="","",IFERROR(INDEX(AcctCat,MATCH(GL_Paste!$B8455&amp;"",AcctCode,0)),"UNKNOWN"))</f>
        <v/>
      </c>
      <c r="F8458">
        <f>IF(GL_Paste!$B8455="","",IFERROR(INDEX(AcctSub,MATCH(GL_Paste!$B8455&amp;"",AcctCode,0)),"UNKNOWN"))</f>
        <v/>
      </c>
    </row>
    <row r="8459">
      <c r="A8459" s="40">
        <f>IF(GL_Paste!$B8456="","",N(GL_Paste!$H8456)-N(GL_Paste!$G8456))</f>
        <v/>
      </c>
      <c r="B8459" s="43">
        <f>IF(GL_Paste!$B8456="","",DATE(YEAR(GL_Paste!$E8456),MONTH(GL_Paste!$E8456),1))</f>
        <v/>
      </c>
      <c r="C8459">
        <f>IF(GL_Paste!$B8456="","",IF(TRIM(GL_Paste!$M8456)&lt;&gt;"",TRIM(GL_Paste!$M8456),IFERROR(MID(GL_Paste!$I8456,FIND("[",GL_Paste!$I8456)+1,FIND("]",GL_Paste!$I8456)-FIND("[",GL_Paste!$I8456)-1),"")))</f>
        <v/>
      </c>
      <c r="D8459">
        <f>IF(GL_Paste!$B8456="","",IFERROR(INDEX(DeptName,MATCH($C8459,DeptTag,0)),"UNALLOCATED"))</f>
        <v/>
      </c>
      <c r="E8459">
        <f>IF(GL_Paste!$B8456="","",IFERROR(INDEX(AcctCat,MATCH(GL_Paste!$B8456&amp;"",AcctCode,0)),"UNKNOWN"))</f>
        <v/>
      </c>
      <c r="F8459">
        <f>IF(GL_Paste!$B8456="","",IFERROR(INDEX(AcctSub,MATCH(GL_Paste!$B8456&amp;"",AcctCode,0)),"UNKNOWN"))</f>
        <v/>
      </c>
    </row>
    <row r="8460">
      <c r="A8460" s="40">
        <f>IF(GL_Paste!$B8457="","",N(GL_Paste!$H8457)-N(GL_Paste!$G8457))</f>
        <v/>
      </c>
      <c r="B8460" s="43">
        <f>IF(GL_Paste!$B8457="","",DATE(YEAR(GL_Paste!$E8457),MONTH(GL_Paste!$E8457),1))</f>
        <v/>
      </c>
      <c r="C8460">
        <f>IF(GL_Paste!$B8457="","",IF(TRIM(GL_Paste!$M8457)&lt;&gt;"",TRIM(GL_Paste!$M8457),IFERROR(MID(GL_Paste!$I8457,FIND("[",GL_Paste!$I8457)+1,FIND("]",GL_Paste!$I8457)-FIND("[",GL_Paste!$I8457)-1),"")))</f>
        <v/>
      </c>
      <c r="D8460">
        <f>IF(GL_Paste!$B8457="","",IFERROR(INDEX(DeptName,MATCH($C8460,DeptTag,0)),"UNALLOCATED"))</f>
        <v/>
      </c>
      <c r="E8460">
        <f>IF(GL_Paste!$B8457="","",IFERROR(INDEX(AcctCat,MATCH(GL_Paste!$B8457&amp;"",AcctCode,0)),"UNKNOWN"))</f>
        <v/>
      </c>
      <c r="F8460">
        <f>IF(GL_Paste!$B8457="","",IFERROR(INDEX(AcctSub,MATCH(GL_Paste!$B8457&amp;"",AcctCode,0)),"UNKNOWN"))</f>
        <v/>
      </c>
    </row>
    <row r="8461">
      <c r="A8461" s="40">
        <f>IF(GL_Paste!$B8458="","",N(GL_Paste!$H8458)-N(GL_Paste!$G8458))</f>
        <v/>
      </c>
      <c r="B8461" s="43">
        <f>IF(GL_Paste!$B8458="","",DATE(YEAR(GL_Paste!$E8458),MONTH(GL_Paste!$E8458),1))</f>
        <v/>
      </c>
      <c r="C8461">
        <f>IF(GL_Paste!$B8458="","",IF(TRIM(GL_Paste!$M8458)&lt;&gt;"",TRIM(GL_Paste!$M8458),IFERROR(MID(GL_Paste!$I8458,FIND("[",GL_Paste!$I8458)+1,FIND("]",GL_Paste!$I8458)-FIND("[",GL_Paste!$I8458)-1),"")))</f>
        <v/>
      </c>
      <c r="D8461">
        <f>IF(GL_Paste!$B8458="","",IFERROR(INDEX(DeptName,MATCH($C8461,DeptTag,0)),"UNALLOCATED"))</f>
        <v/>
      </c>
      <c r="E8461">
        <f>IF(GL_Paste!$B8458="","",IFERROR(INDEX(AcctCat,MATCH(GL_Paste!$B8458&amp;"",AcctCode,0)),"UNKNOWN"))</f>
        <v/>
      </c>
      <c r="F8461">
        <f>IF(GL_Paste!$B8458="","",IFERROR(INDEX(AcctSub,MATCH(GL_Paste!$B8458&amp;"",AcctCode,0)),"UNKNOWN"))</f>
        <v/>
      </c>
    </row>
    <row r="8462">
      <c r="A8462" s="40">
        <f>IF(GL_Paste!$B8459="","",N(GL_Paste!$H8459)-N(GL_Paste!$G8459))</f>
        <v/>
      </c>
      <c r="B8462" s="43">
        <f>IF(GL_Paste!$B8459="","",DATE(YEAR(GL_Paste!$E8459),MONTH(GL_Paste!$E8459),1))</f>
        <v/>
      </c>
      <c r="C8462">
        <f>IF(GL_Paste!$B8459="","",IF(TRIM(GL_Paste!$M8459)&lt;&gt;"",TRIM(GL_Paste!$M8459),IFERROR(MID(GL_Paste!$I8459,FIND("[",GL_Paste!$I8459)+1,FIND("]",GL_Paste!$I8459)-FIND("[",GL_Paste!$I8459)-1),"")))</f>
        <v/>
      </c>
      <c r="D8462">
        <f>IF(GL_Paste!$B8459="","",IFERROR(INDEX(DeptName,MATCH($C8462,DeptTag,0)),"UNALLOCATED"))</f>
        <v/>
      </c>
      <c r="E8462">
        <f>IF(GL_Paste!$B8459="","",IFERROR(INDEX(AcctCat,MATCH(GL_Paste!$B8459&amp;"",AcctCode,0)),"UNKNOWN"))</f>
        <v/>
      </c>
      <c r="F8462">
        <f>IF(GL_Paste!$B8459="","",IFERROR(INDEX(AcctSub,MATCH(GL_Paste!$B8459&amp;"",AcctCode,0)),"UNKNOWN"))</f>
        <v/>
      </c>
    </row>
    <row r="8463">
      <c r="A8463" s="40">
        <f>IF(GL_Paste!$B8460="","",N(GL_Paste!$H8460)-N(GL_Paste!$G8460))</f>
        <v/>
      </c>
      <c r="B8463" s="43">
        <f>IF(GL_Paste!$B8460="","",DATE(YEAR(GL_Paste!$E8460),MONTH(GL_Paste!$E8460),1))</f>
        <v/>
      </c>
      <c r="C8463">
        <f>IF(GL_Paste!$B8460="","",IF(TRIM(GL_Paste!$M8460)&lt;&gt;"",TRIM(GL_Paste!$M8460),IFERROR(MID(GL_Paste!$I8460,FIND("[",GL_Paste!$I8460)+1,FIND("]",GL_Paste!$I8460)-FIND("[",GL_Paste!$I8460)-1),"")))</f>
        <v/>
      </c>
      <c r="D8463">
        <f>IF(GL_Paste!$B8460="","",IFERROR(INDEX(DeptName,MATCH($C8463,DeptTag,0)),"UNALLOCATED"))</f>
        <v/>
      </c>
      <c r="E8463">
        <f>IF(GL_Paste!$B8460="","",IFERROR(INDEX(AcctCat,MATCH(GL_Paste!$B8460&amp;"",AcctCode,0)),"UNKNOWN"))</f>
        <v/>
      </c>
      <c r="F8463">
        <f>IF(GL_Paste!$B8460="","",IFERROR(INDEX(AcctSub,MATCH(GL_Paste!$B8460&amp;"",AcctCode,0)),"UNKNOWN"))</f>
        <v/>
      </c>
    </row>
    <row r="8464">
      <c r="A8464" s="40">
        <f>IF(GL_Paste!$B8461="","",N(GL_Paste!$H8461)-N(GL_Paste!$G8461))</f>
        <v/>
      </c>
      <c r="B8464" s="43">
        <f>IF(GL_Paste!$B8461="","",DATE(YEAR(GL_Paste!$E8461),MONTH(GL_Paste!$E8461),1))</f>
        <v/>
      </c>
      <c r="C8464">
        <f>IF(GL_Paste!$B8461="","",IF(TRIM(GL_Paste!$M8461)&lt;&gt;"",TRIM(GL_Paste!$M8461),IFERROR(MID(GL_Paste!$I8461,FIND("[",GL_Paste!$I8461)+1,FIND("]",GL_Paste!$I8461)-FIND("[",GL_Paste!$I8461)-1),"")))</f>
        <v/>
      </c>
      <c r="D8464">
        <f>IF(GL_Paste!$B8461="","",IFERROR(INDEX(DeptName,MATCH($C8464,DeptTag,0)),"UNALLOCATED"))</f>
        <v/>
      </c>
      <c r="E8464">
        <f>IF(GL_Paste!$B8461="","",IFERROR(INDEX(AcctCat,MATCH(GL_Paste!$B8461&amp;"",AcctCode,0)),"UNKNOWN"))</f>
        <v/>
      </c>
      <c r="F8464">
        <f>IF(GL_Paste!$B8461="","",IFERROR(INDEX(AcctSub,MATCH(GL_Paste!$B8461&amp;"",AcctCode,0)),"UNKNOWN"))</f>
        <v/>
      </c>
    </row>
    <row r="8465">
      <c r="A8465" s="40">
        <f>IF(GL_Paste!$B8462="","",N(GL_Paste!$H8462)-N(GL_Paste!$G8462))</f>
        <v/>
      </c>
      <c r="B8465" s="43">
        <f>IF(GL_Paste!$B8462="","",DATE(YEAR(GL_Paste!$E8462),MONTH(GL_Paste!$E8462),1))</f>
        <v/>
      </c>
      <c r="C8465">
        <f>IF(GL_Paste!$B8462="","",IF(TRIM(GL_Paste!$M8462)&lt;&gt;"",TRIM(GL_Paste!$M8462),IFERROR(MID(GL_Paste!$I8462,FIND("[",GL_Paste!$I8462)+1,FIND("]",GL_Paste!$I8462)-FIND("[",GL_Paste!$I8462)-1),"")))</f>
        <v/>
      </c>
      <c r="D8465">
        <f>IF(GL_Paste!$B8462="","",IFERROR(INDEX(DeptName,MATCH($C8465,DeptTag,0)),"UNALLOCATED"))</f>
        <v/>
      </c>
      <c r="E8465">
        <f>IF(GL_Paste!$B8462="","",IFERROR(INDEX(AcctCat,MATCH(GL_Paste!$B8462&amp;"",AcctCode,0)),"UNKNOWN"))</f>
        <v/>
      </c>
      <c r="F8465">
        <f>IF(GL_Paste!$B8462="","",IFERROR(INDEX(AcctSub,MATCH(GL_Paste!$B8462&amp;"",AcctCode,0)),"UNKNOWN"))</f>
        <v/>
      </c>
    </row>
    <row r="8466">
      <c r="A8466" s="40">
        <f>IF(GL_Paste!$B8463="","",N(GL_Paste!$H8463)-N(GL_Paste!$G8463))</f>
        <v/>
      </c>
      <c r="B8466" s="43">
        <f>IF(GL_Paste!$B8463="","",DATE(YEAR(GL_Paste!$E8463),MONTH(GL_Paste!$E8463),1))</f>
        <v/>
      </c>
      <c r="C8466">
        <f>IF(GL_Paste!$B8463="","",IF(TRIM(GL_Paste!$M8463)&lt;&gt;"",TRIM(GL_Paste!$M8463),IFERROR(MID(GL_Paste!$I8463,FIND("[",GL_Paste!$I8463)+1,FIND("]",GL_Paste!$I8463)-FIND("[",GL_Paste!$I8463)-1),"")))</f>
        <v/>
      </c>
      <c r="D8466">
        <f>IF(GL_Paste!$B8463="","",IFERROR(INDEX(DeptName,MATCH($C8466,DeptTag,0)),"UNALLOCATED"))</f>
        <v/>
      </c>
      <c r="E8466">
        <f>IF(GL_Paste!$B8463="","",IFERROR(INDEX(AcctCat,MATCH(GL_Paste!$B8463&amp;"",AcctCode,0)),"UNKNOWN"))</f>
        <v/>
      </c>
      <c r="F8466">
        <f>IF(GL_Paste!$B8463="","",IFERROR(INDEX(AcctSub,MATCH(GL_Paste!$B8463&amp;"",AcctCode,0)),"UNKNOWN"))</f>
        <v/>
      </c>
    </row>
    <row r="8467">
      <c r="A8467" s="40">
        <f>IF(GL_Paste!$B8464="","",N(GL_Paste!$H8464)-N(GL_Paste!$G8464))</f>
        <v/>
      </c>
      <c r="B8467" s="43">
        <f>IF(GL_Paste!$B8464="","",DATE(YEAR(GL_Paste!$E8464),MONTH(GL_Paste!$E8464),1))</f>
        <v/>
      </c>
      <c r="C8467">
        <f>IF(GL_Paste!$B8464="","",IF(TRIM(GL_Paste!$M8464)&lt;&gt;"",TRIM(GL_Paste!$M8464),IFERROR(MID(GL_Paste!$I8464,FIND("[",GL_Paste!$I8464)+1,FIND("]",GL_Paste!$I8464)-FIND("[",GL_Paste!$I8464)-1),"")))</f>
        <v/>
      </c>
      <c r="D8467">
        <f>IF(GL_Paste!$B8464="","",IFERROR(INDEX(DeptName,MATCH($C8467,DeptTag,0)),"UNALLOCATED"))</f>
        <v/>
      </c>
      <c r="E8467">
        <f>IF(GL_Paste!$B8464="","",IFERROR(INDEX(AcctCat,MATCH(GL_Paste!$B8464&amp;"",AcctCode,0)),"UNKNOWN"))</f>
        <v/>
      </c>
      <c r="F8467">
        <f>IF(GL_Paste!$B8464="","",IFERROR(INDEX(AcctSub,MATCH(GL_Paste!$B8464&amp;"",AcctCode,0)),"UNKNOWN"))</f>
        <v/>
      </c>
    </row>
    <row r="8468">
      <c r="A8468" s="40">
        <f>IF(GL_Paste!$B8465="","",N(GL_Paste!$H8465)-N(GL_Paste!$G8465))</f>
        <v/>
      </c>
      <c r="B8468" s="43">
        <f>IF(GL_Paste!$B8465="","",DATE(YEAR(GL_Paste!$E8465),MONTH(GL_Paste!$E8465),1))</f>
        <v/>
      </c>
      <c r="C8468">
        <f>IF(GL_Paste!$B8465="","",IF(TRIM(GL_Paste!$M8465)&lt;&gt;"",TRIM(GL_Paste!$M8465),IFERROR(MID(GL_Paste!$I8465,FIND("[",GL_Paste!$I8465)+1,FIND("]",GL_Paste!$I8465)-FIND("[",GL_Paste!$I8465)-1),"")))</f>
        <v/>
      </c>
      <c r="D8468">
        <f>IF(GL_Paste!$B8465="","",IFERROR(INDEX(DeptName,MATCH($C8468,DeptTag,0)),"UNALLOCATED"))</f>
        <v/>
      </c>
      <c r="E8468">
        <f>IF(GL_Paste!$B8465="","",IFERROR(INDEX(AcctCat,MATCH(GL_Paste!$B8465&amp;"",AcctCode,0)),"UNKNOWN"))</f>
        <v/>
      </c>
      <c r="F8468">
        <f>IF(GL_Paste!$B8465="","",IFERROR(INDEX(AcctSub,MATCH(GL_Paste!$B8465&amp;"",AcctCode,0)),"UNKNOWN"))</f>
        <v/>
      </c>
    </row>
    <row r="8469">
      <c r="A8469" s="40">
        <f>IF(GL_Paste!$B8466="","",N(GL_Paste!$H8466)-N(GL_Paste!$G8466))</f>
        <v/>
      </c>
      <c r="B8469" s="43">
        <f>IF(GL_Paste!$B8466="","",DATE(YEAR(GL_Paste!$E8466),MONTH(GL_Paste!$E8466),1))</f>
        <v/>
      </c>
      <c r="C8469">
        <f>IF(GL_Paste!$B8466="","",IF(TRIM(GL_Paste!$M8466)&lt;&gt;"",TRIM(GL_Paste!$M8466),IFERROR(MID(GL_Paste!$I8466,FIND("[",GL_Paste!$I8466)+1,FIND("]",GL_Paste!$I8466)-FIND("[",GL_Paste!$I8466)-1),"")))</f>
        <v/>
      </c>
      <c r="D8469">
        <f>IF(GL_Paste!$B8466="","",IFERROR(INDEX(DeptName,MATCH($C8469,DeptTag,0)),"UNALLOCATED"))</f>
        <v/>
      </c>
      <c r="E8469">
        <f>IF(GL_Paste!$B8466="","",IFERROR(INDEX(AcctCat,MATCH(GL_Paste!$B8466&amp;"",AcctCode,0)),"UNKNOWN"))</f>
        <v/>
      </c>
      <c r="F8469">
        <f>IF(GL_Paste!$B8466="","",IFERROR(INDEX(AcctSub,MATCH(GL_Paste!$B8466&amp;"",AcctCode,0)),"UNKNOWN"))</f>
        <v/>
      </c>
    </row>
    <row r="8470">
      <c r="A8470" s="40">
        <f>IF(GL_Paste!$B8467="","",N(GL_Paste!$H8467)-N(GL_Paste!$G8467))</f>
        <v/>
      </c>
      <c r="B8470" s="43">
        <f>IF(GL_Paste!$B8467="","",DATE(YEAR(GL_Paste!$E8467),MONTH(GL_Paste!$E8467),1))</f>
        <v/>
      </c>
      <c r="C8470">
        <f>IF(GL_Paste!$B8467="","",IF(TRIM(GL_Paste!$M8467)&lt;&gt;"",TRIM(GL_Paste!$M8467),IFERROR(MID(GL_Paste!$I8467,FIND("[",GL_Paste!$I8467)+1,FIND("]",GL_Paste!$I8467)-FIND("[",GL_Paste!$I8467)-1),"")))</f>
        <v/>
      </c>
      <c r="D8470">
        <f>IF(GL_Paste!$B8467="","",IFERROR(INDEX(DeptName,MATCH($C8470,DeptTag,0)),"UNALLOCATED"))</f>
        <v/>
      </c>
      <c r="E8470">
        <f>IF(GL_Paste!$B8467="","",IFERROR(INDEX(AcctCat,MATCH(GL_Paste!$B8467&amp;"",AcctCode,0)),"UNKNOWN"))</f>
        <v/>
      </c>
      <c r="F8470">
        <f>IF(GL_Paste!$B8467="","",IFERROR(INDEX(AcctSub,MATCH(GL_Paste!$B8467&amp;"",AcctCode,0)),"UNKNOWN"))</f>
        <v/>
      </c>
    </row>
    <row r="8471">
      <c r="A8471" s="40">
        <f>IF(GL_Paste!$B8468="","",N(GL_Paste!$H8468)-N(GL_Paste!$G8468))</f>
        <v/>
      </c>
      <c r="B8471" s="43">
        <f>IF(GL_Paste!$B8468="","",DATE(YEAR(GL_Paste!$E8468),MONTH(GL_Paste!$E8468),1))</f>
        <v/>
      </c>
      <c r="C8471">
        <f>IF(GL_Paste!$B8468="","",IF(TRIM(GL_Paste!$M8468)&lt;&gt;"",TRIM(GL_Paste!$M8468),IFERROR(MID(GL_Paste!$I8468,FIND("[",GL_Paste!$I8468)+1,FIND("]",GL_Paste!$I8468)-FIND("[",GL_Paste!$I8468)-1),"")))</f>
        <v/>
      </c>
      <c r="D8471">
        <f>IF(GL_Paste!$B8468="","",IFERROR(INDEX(DeptName,MATCH($C8471,DeptTag,0)),"UNALLOCATED"))</f>
        <v/>
      </c>
      <c r="E8471">
        <f>IF(GL_Paste!$B8468="","",IFERROR(INDEX(AcctCat,MATCH(GL_Paste!$B8468&amp;"",AcctCode,0)),"UNKNOWN"))</f>
        <v/>
      </c>
      <c r="F8471">
        <f>IF(GL_Paste!$B8468="","",IFERROR(INDEX(AcctSub,MATCH(GL_Paste!$B8468&amp;"",AcctCode,0)),"UNKNOWN"))</f>
        <v/>
      </c>
    </row>
    <row r="8472">
      <c r="A8472" s="40">
        <f>IF(GL_Paste!$B8469="","",N(GL_Paste!$H8469)-N(GL_Paste!$G8469))</f>
        <v/>
      </c>
      <c r="B8472" s="43">
        <f>IF(GL_Paste!$B8469="","",DATE(YEAR(GL_Paste!$E8469),MONTH(GL_Paste!$E8469),1))</f>
        <v/>
      </c>
      <c r="C8472">
        <f>IF(GL_Paste!$B8469="","",IF(TRIM(GL_Paste!$M8469)&lt;&gt;"",TRIM(GL_Paste!$M8469),IFERROR(MID(GL_Paste!$I8469,FIND("[",GL_Paste!$I8469)+1,FIND("]",GL_Paste!$I8469)-FIND("[",GL_Paste!$I8469)-1),"")))</f>
        <v/>
      </c>
      <c r="D8472">
        <f>IF(GL_Paste!$B8469="","",IFERROR(INDEX(DeptName,MATCH($C8472,DeptTag,0)),"UNALLOCATED"))</f>
        <v/>
      </c>
      <c r="E8472">
        <f>IF(GL_Paste!$B8469="","",IFERROR(INDEX(AcctCat,MATCH(GL_Paste!$B8469&amp;"",AcctCode,0)),"UNKNOWN"))</f>
        <v/>
      </c>
      <c r="F8472">
        <f>IF(GL_Paste!$B8469="","",IFERROR(INDEX(AcctSub,MATCH(GL_Paste!$B8469&amp;"",AcctCode,0)),"UNKNOWN"))</f>
        <v/>
      </c>
    </row>
    <row r="8473">
      <c r="A8473" s="40">
        <f>IF(GL_Paste!$B8470="","",N(GL_Paste!$H8470)-N(GL_Paste!$G8470))</f>
        <v/>
      </c>
      <c r="B8473" s="43">
        <f>IF(GL_Paste!$B8470="","",DATE(YEAR(GL_Paste!$E8470),MONTH(GL_Paste!$E8470),1))</f>
        <v/>
      </c>
      <c r="C8473">
        <f>IF(GL_Paste!$B8470="","",IF(TRIM(GL_Paste!$M8470)&lt;&gt;"",TRIM(GL_Paste!$M8470),IFERROR(MID(GL_Paste!$I8470,FIND("[",GL_Paste!$I8470)+1,FIND("]",GL_Paste!$I8470)-FIND("[",GL_Paste!$I8470)-1),"")))</f>
        <v/>
      </c>
      <c r="D8473">
        <f>IF(GL_Paste!$B8470="","",IFERROR(INDEX(DeptName,MATCH($C8473,DeptTag,0)),"UNALLOCATED"))</f>
        <v/>
      </c>
      <c r="E8473">
        <f>IF(GL_Paste!$B8470="","",IFERROR(INDEX(AcctCat,MATCH(GL_Paste!$B8470&amp;"",AcctCode,0)),"UNKNOWN"))</f>
        <v/>
      </c>
      <c r="F8473">
        <f>IF(GL_Paste!$B8470="","",IFERROR(INDEX(AcctSub,MATCH(GL_Paste!$B8470&amp;"",AcctCode,0)),"UNKNOWN"))</f>
        <v/>
      </c>
    </row>
    <row r="8474">
      <c r="A8474" s="40">
        <f>IF(GL_Paste!$B8471="","",N(GL_Paste!$H8471)-N(GL_Paste!$G8471))</f>
        <v/>
      </c>
      <c r="B8474" s="43">
        <f>IF(GL_Paste!$B8471="","",DATE(YEAR(GL_Paste!$E8471),MONTH(GL_Paste!$E8471),1))</f>
        <v/>
      </c>
      <c r="C8474">
        <f>IF(GL_Paste!$B8471="","",IF(TRIM(GL_Paste!$M8471)&lt;&gt;"",TRIM(GL_Paste!$M8471),IFERROR(MID(GL_Paste!$I8471,FIND("[",GL_Paste!$I8471)+1,FIND("]",GL_Paste!$I8471)-FIND("[",GL_Paste!$I8471)-1),"")))</f>
        <v/>
      </c>
      <c r="D8474">
        <f>IF(GL_Paste!$B8471="","",IFERROR(INDEX(DeptName,MATCH($C8474,DeptTag,0)),"UNALLOCATED"))</f>
        <v/>
      </c>
      <c r="E8474">
        <f>IF(GL_Paste!$B8471="","",IFERROR(INDEX(AcctCat,MATCH(GL_Paste!$B8471&amp;"",AcctCode,0)),"UNKNOWN"))</f>
        <v/>
      </c>
      <c r="F8474">
        <f>IF(GL_Paste!$B8471="","",IFERROR(INDEX(AcctSub,MATCH(GL_Paste!$B8471&amp;"",AcctCode,0)),"UNKNOWN"))</f>
        <v/>
      </c>
    </row>
    <row r="8475">
      <c r="A8475" s="40">
        <f>IF(GL_Paste!$B8472="","",N(GL_Paste!$H8472)-N(GL_Paste!$G8472))</f>
        <v/>
      </c>
      <c r="B8475" s="43">
        <f>IF(GL_Paste!$B8472="","",DATE(YEAR(GL_Paste!$E8472),MONTH(GL_Paste!$E8472),1))</f>
        <v/>
      </c>
      <c r="C8475">
        <f>IF(GL_Paste!$B8472="","",IF(TRIM(GL_Paste!$M8472)&lt;&gt;"",TRIM(GL_Paste!$M8472),IFERROR(MID(GL_Paste!$I8472,FIND("[",GL_Paste!$I8472)+1,FIND("]",GL_Paste!$I8472)-FIND("[",GL_Paste!$I8472)-1),"")))</f>
        <v/>
      </c>
      <c r="D8475">
        <f>IF(GL_Paste!$B8472="","",IFERROR(INDEX(DeptName,MATCH($C8475,DeptTag,0)),"UNALLOCATED"))</f>
        <v/>
      </c>
      <c r="E8475">
        <f>IF(GL_Paste!$B8472="","",IFERROR(INDEX(AcctCat,MATCH(GL_Paste!$B8472&amp;"",AcctCode,0)),"UNKNOWN"))</f>
        <v/>
      </c>
      <c r="F8475">
        <f>IF(GL_Paste!$B8472="","",IFERROR(INDEX(AcctSub,MATCH(GL_Paste!$B8472&amp;"",AcctCode,0)),"UNKNOWN"))</f>
        <v/>
      </c>
    </row>
    <row r="8476">
      <c r="A8476" s="40">
        <f>IF(GL_Paste!$B8473="","",N(GL_Paste!$H8473)-N(GL_Paste!$G8473))</f>
        <v/>
      </c>
      <c r="B8476" s="43">
        <f>IF(GL_Paste!$B8473="","",DATE(YEAR(GL_Paste!$E8473),MONTH(GL_Paste!$E8473),1))</f>
        <v/>
      </c>
      <c r="C8476">
        <f>IF(GL_Paste!$B8473="","",IF(TRIM(GL_Paste!$M8473)&lt;&gt;"",TRIM(GL_Paste!$M8473),IFERROR(MID(GL_Paste!$I8473,FIND("[",GL_Paste!$I8473)+1,FIND("]",GL_Paste!$I8473)-FIND("[",GL_Paste!$I8473)-1),"")))</f>
        <v/>
      </c>
      <c r="D8476">
        <f>IF(GL_Paste!$B8473="","",IFERROR(INDEX(DeptName,MATCH($C8476,DeptTag,0)),"UNALLOCATED"))</f>
        <v/>
      </c>
      <c r="E8476">
        <f>IF(GL_Paste!$B8473="","",IFERROR(INDEX(AcctCat,MATCH(GL_Paste!$B8473&amp;"",AcctCode,0)),"UNKNOWN"))</f>
        <v/>
      </c>
      <c r="F8476">
        <f>IF(GL_Paste!$B8473="","",IFERROR(INDEX(AcctSub,MATCH(GL_Paste!$B8473&amp;"",AcctCode,0)),"UNKNOWN"))</f>
        <v/>
      </c>
    </row>
    <row r="8477">
      <c r="A8477" s="40">
        <f>IF(GL_Paste!$B8474="","",N(GL_Paste!$H8474)-N(GL_Paste!$G8474))</f>
        <v/>
      </c>
      <c r="B8477" s="43">
        <f>IF(GL_Paste!$B8474="","",DATE(YEAR(GL_Paste!$E8474),MONTH(GL_Paste!$E8474),1))</f>
        <v/>
      </c>
      <c r="C8477">
        <f>IF(GL_Paste!$B8474="","",IF(TRIM(GL_Paste!$M8474)&lt;&gt;"",TRIM(GL_Paste!$M8474),IFERROR(MID(GL_Paste!$I8474,FIND("[",GL_Paste!$I8474)+1,FIND("]",GL_Paste!$I8474)-FIND("[",GL_Paste!$I8474)-1),"")))</f>
        <v/>
      </c>
      <c r="D8477">
        <f>IF(GL_Paste!$B8474="","",IFERROR(INDEX(DeptName,MATCH($C8477,DeptTag,0)),"UNALLOCATED"))</f>
        <v/>
      </c>
      <c r="E8477">
        <f>IF(GL_Paste!$B8474="","",IFERROR(INDEX(AcctCat,MATCH(GL_Paste!$B8474&amp;"",AcctCode,0)),"UNKNOWN"))</f>
        <v/>
      </c>
      <c r="F8477">
        <f>IF(GL_Paste!$B8474="","",IFERROR(INDEX(AcctSub,MATCH(GL_Paste!$B8474&amp;"",AcctCode,0)),"UNKNOWN"))</f>
        <v/>
      </c>
    </row>
    <row r="8478">
      <c r="A8478" s="40">
        <f>IF(GL_Paste!$B8475="","",N(GL_Paste!$H8475)-N(GL_Paste!$G8475))</f>
        <v/>
      </c>
      <c r="B8478" s="43">
        <f>IF(GL_Paste!$B8475="","",DATE(YEAR(GL_Paste!$E8475),MONTH(GL_Paste!$E8475),1))</f>
        <v/>
      </c>
      <c r="C8478">
        <f>IF(GL_Paste!$B8475="","",IF(TRIM(GL_Paste!$M8475)&lt;&gt;"",TRIM(GL_Paste!$M8475),IFERROR(MID(GL_Paste!$I8475,FIND("[",GL_Paste!$I8475)+1,FIND("]",GL_Paste!$I8475)-FIND("[",GL_Paste!$I8475)-1),"")))</f>
        <v/>
      </c>
      <c r="D8478">
        <f>IF(GL_Paste!$B8475="","",IFERROR(INDEX(DeptName,MATCH($C8478,DeptTag,0)),"UNALLOCATED"))</f>
        <v/>
      </c>
      <c r="E8478">
        <f>IF(GL_Paste!$B8475="","",IFERROR(INDEX(AcctCat,MATCH(GL_Paste!$B8475&amp;"",AcctCode,0)),"UNKNOWN"))</f>
        <v/>
      </c>
      <c r="F8478">
        <f>IF(GL_Paste!$B8475="","",IFERROR(INDEX(AcctSub,MATCH(GL_Paste!$B8475&amp;"",AcctCode,0)),"UNKNOWN"))</f>
        <v/>
      </c>
    </row>
    <row r="8479">
      <c r="A8479" s="40">
        <f>IF(GL_Paste!$B8476="","",N(GL_Paste!$H8476)-N(GL_Paste!$G8476))</f>
        <v/>
      </c>
      <c r="B8479" s="43">
        <f>IF(GL_Paste!$B8476="","",DATE(YEAR(GL_Paste!$E8476),MONTH(GL_Paste!$E8476),1))</f>
        <v/>
      </c>
      <c r="C8479">
        <f>IF(GL_Paste!$B8476="","",IF(TRIM(GL_Paste!$M8476)&lt;&gt;"",TRIM(GL_Paste!$M8476),IFERROR(MID(GL_Paste!$I8476,FIND("[",GL_Paste!$I8476)+1,FIND("]",GL_Paste!$I8476)-FIND("[",GL_Paste!$I8476)-1),"")))</f>
        <v/>
      </c>
      <c r="D8479">
        <f>IF(GL_Paste!$B8476="","",IFERROR(INDEX(DeptName,MATCH($C8479,DeptTag,0)),"UNALLOCATED"))</f>
        <v/>
      </c>
      <c r="E8479">
        <f>IF(GL_Paste!$B8476="","",IFERROR(INDEX(AcctCat,MATCH(GL_Paste!$B8476&amp;"",AcctCode,0)),"UNKNOWN"))</f>
        <v/>
      </c>
      <c r="F8479">
        <f>IF(GL_Paste!$B8476="","",IFERROR(INDEX(AcctSub,MATCH(GL_Paste!$B8476&amp;"",AcctCode,0)),"UNKNOWN"))</f>
        <v/>
      </c>
    </row>
    <row r="8480">
      <c r="A8480" s="40">
        <f>IF(GL_Paste!$B8477="","",N(GL_Paste!$H8477)-N(GL_Paste!$G8477))</f>
        <v/>
      </c>
      <c r="B8480" s="43">
        <f>IF(GL_Paste!$B8477="","",DATE(YEAR(GL_Paste!$E8477),MONTH(GL_Paste!$E8477),1))</f>
        <v/>
      </c>
      <c r="C8480">
        <f>IF(GL_Paste!$B8477="","",IF(TRIM(GL_Paste!$M8477)&lt;&gt;"",TRIM(GL_Paste!$M8477),IFERROR(MID(GL_Paste!$I8477,FIND("[",GL_Paste!$I8477)+1,FIND("]",GL_Paste!$I8477)-FIND("[",GL_Paste!$I8477)-1),"")))</f>
        <v/>
      </c>
      <c r="D8480">
        <f>IF(GL_Paste!$B8477="","",IFERROR(INDEX(DeptName,MATCH($C8480,DeptTag,0)),"UNALLOCATED"))</f>
        <v/>
      </c>
      <c r="E8480">
        <f>IF(GL_Paste!$B8477="","",IFERROR(INDEX(AcctCat,MATCH(GL_Paste!$B8477&amp;"",AcctCode,0)),"UNKNOWN"))</f>
        <v/>
      </c>
      <c r="F8480">
        <f>IF(GL_Paste!$B8477="","",IFERROR(INDEX(AcctSub,MATCH(GL_Paste!$B8477&amp;"",AcctCode,0)),"UNKNOWN"))</f>
        <v/>
      </c>
    </row>
    <row r="8481">
      <c r="A8481" s="40">
        <f>IF(GL_Paste!$B8478="","",N(GL_Paste!$H8478)-N(GL_Paste!$G8478))</f>
        <v/>
      </c>
      <c r="B8481" s="43">
        <f>IF(GL_Paste!$B8478="","",DATE(YEAR(GL_Paste!$E8478),MONTH(GL_Paste!$E8478),1))</f>
        <v/>
      </c>
      <c r="C8481">
        <f>IF(GL_Paste!$B8478="","",IF(TRIM(GL_Paste!$M8478)&lt;&gt;"",TRIM(GL_Paste!$M8478),IFERROR(MID(GL_Paste!$I8478,FIND("[",GL_Paste!$I8478)+1,FIND("]",GL_Paste!$I8478)-FIND("[",GL_Paste!$I8478)-1),"")))</f>
        <v/>
      </c>
      <c r="D8481">
        <f>IF(GL_Paste!$B8478="","",IFERROR(INDEX(DeptName,MATCH($C8481,DeptTag,0)),"UNALLOCATED"))</f>
        <v/>
      </c>
      <c r="E8481">
        <f>IF(GL_Paste!$B8478="","",IFERROR(INDEX(AcctCat,MATCH(GL_Paste!$B8478&amp;"",AcctCode,0)),"UNKNOWN"))</f>
        <v/>
      </c>
      <c r="F8481">
        <f>IF(GL_Paste!$B8478="","",IFERROR(INDEX(AcctSub,MATCH(GL_Paste!$B8478&amp;"",AcctCode,0)),"UNKNOWN"))</f>
        <v/>
      </c>
    </row>
    <row r="8482">
      <c r="A8482" s="40">
        <f>IF(GL_Paste!$B8479="","",N(GL_Paste!$H8479)-N(GL_Paste!$G8479))</f>
        <v/>
      </c>
      <c r="B8482" s="43">
        <f>IF(GL_Paste!$B8479="","",DATE(YEAR(GL_Paste!$E8479),MONTH(GL_Paste!$E8479),1))</f>
        <v/>
      </c>
      <c r="C8482">
        <f>IF(GL_Paste!$B8479="","",IF(TRIM(GL_Paste!$M8479)&lt;&gt;"",TRIM(GL_Paste!$M8479),IFERROR(MID(GL_Paste!$I8479,FIND("[",GL_Paste!$I8479)+1,FIND("]",GL_Paste!$I8479)-FIND("[",GL_Paste!$I8479)-1),"")))</f>
        <v/>
      </c>
      <c r="D8482">
        <f>IF(GL_Paste!$B8479="","",IFERROR(INDEX(DeptName,MATCH($C8482,DeptTag,0)),"UNALLOCATED"))</f>
        <v/>
      </c>
      <c r="E8482">
        <f>IF(GL_Paste!$B8479="","",IFERROR(INDEX(AcctCat,MATCH(GL_Paste!$B8479&amp;"",AcctCode,0)),"UNKNOWN"))</f>
        <v/>
      </c>
      <c r="F8482">
        <f>IF(GL_Paste!$B8479="","",IFERROR(INDEX(AcctSub,MATCH(GL_Paste!$B8479&amp;"",AcctCode,0)),"UNKNOWN"))</f>
        <v/>
      </c>
    </row>
    <row r="8483">
      <c r="A8483" s="40">
        <f>IF(GL_Paste!$B8480="","",N(GL_Paste!$H8480)-N(GL_Paste!$G8480))</f>
        <v/>
      </c>
      <c r="B8483" s="43">
        <f>IF(GL_Paste!$B8480="","",DATE(YEAR(GL_Paste!$E8480),MONTH(GL_Paste!$E8480),1))</f>
        <v/>
      </c>
      <c r="C8483">
        <f>IF(GL_Paste!$B8480="","",IF(TRIM(GL_Paste!$M8480)&lt;&gt;"",TRIM(GL_Paste!$M8480),IFERROR(MID(GL_Paste!$I8480,FIND("[",GL_Paste!$I8480)+1,FIND("]",GL_Paste!$I8480)-FIND("[",GL_Paste!$I8480)-1),"")))</f>
        <v/>
      </c>
      <c r="D8483">
        <f>IF(GL_Paste!$B8480="","",IFERROR(INDEX(DeptName,MATCH($C8483,DeptTag,0)),"UNALLOCATED"))</f>
        <v/>
      </c>
      <c r="E8483">
        <f>IF(GL_Paste!$B8480="","",IFERROR(INDEX(AcctCat,MATCH(GL_Paste!$B8480&amp;"",AcctCode,0)),"UNKNOWN"))</f>
        <v/>
      </c>
      <c r="F8483">
        <f>IF(GL_Paste!$B8480="","",IFERROR(INDEX(AcctSub,MATCH(GL_Paste!$B8480&amp;"",AcctCode,0)),"UNKNOWN"))</f>
        <v/>
      </c>
    </row>
    <row r="8484">
      <c r="A8484" s="40">
        <f>IF(GL_Paste!$B8481="","",N(GL_Paste!$H8481)-N(GL_Paste!$G8481))</f>
        <v/>
      </c>
      <c r="B8484" s="43">
        <f>IF(GL_Paste!$B8481="","",DATE(YEAR(GL_Paste!$E8481),MONTH(GL_Paste!$E8481),1))</f>
        <v/>
      </c>
      <c r="C8484">
        <f>IF(GL_Paste!$B8481="","",IF(TRIM(GL_Paste!$M8481)&lt;&gt;"",TRIM(GL_Paste!$M8481),IFERROR(MID(GL_Paste!$I8481,FIND("[",GL_Paste!$I8481)+1,FIND("]",GL_Paste!$I8481)-FIND("[",GL_Paste!$I8481)-1),"")))</f>
        <v/>
      </c>
      <c r="D8484">
        <f>IF(GL_Paste!$B8481="","",IFERROR(INDEX(DeptName,MATCH($C8484,DeptTag,0)),"UNALLOCATED"))</f>
        <v/>
      </c>
      <c r="E8484">
        <f>IF(GL_Paste!$B8481="","",IFERROR(INDEX(AcctCat,MATCH(GL_Paste!$B8481&amp;"",AcctCode,0)),"UNKNOWN"))</f>
        <v/>
      </c>
      <c r="F8484">
        <f>IF(GL_Paste!$B8481="","",IFERROR(INDEX(AcctSub,MATCH(GL_Paste!$B8481&amp;"",AcctCode,0)),"UNKNOWN"))</f>
        <v/>
      </c>
    </row>
    <row r="8485">
      <c r="A8485" s="40">
        <f>IF(GL_Paste!$B8482="","",N(GL_Paste!$H8482)-N(GL_Paste!$G8482))</f>
        <v/>
      </c>
      <c r="B8485" s="43">
        <f>IF(GL_Paste!$B8482="","",DATE(YEAR(GL_Paste!$E8482),MONTH(GL_Paste!$E8482),1))</f>
        <v/>
      </c>
      <c r="C8485">
        <f>IF(GL_Paste!$B8482="","",IF(TRIM(GL_Paste!$M8482)&lt;&gt;"",TRIM(GL_Paste!$M8482),IFERROR(MID(GL_Paste!$I8482,FIND("[",GL_Paste!$I8482)+1,FIND("]",GL_Paste!$I8482)-FIND("[",GL_Paste!$I8482)-1),"")))</f>
        <v/>
      </c>
      <c r="D8485">
        <f>IF(GL_Paste!$B8482="","",IFERROR(INDEX(DeptName,MATCH($C8485,DeptTag,0)),"UNALLOCATED"))</f>
        <v/>
      </c>
      <c r="E8485">
        <f>IF(GL_Paste!$B8482="","",IFERROR(INDEX(AcctCat,MATCH(GL_Paste!$B8482&amp;"",AcctCode,0)),"UNKNOWN"))</f>
        <v/>
      </c>
      <c r="F8485">
        <f>IF(GL_Paste!$B8482="","",IFERROR(INDEX(AcctSub,MATCH(GL_Paste!$B8482&amp;"",AcctCode,0)),"UNKNOWN"))</f>
        <v/>
      </c>
    </row>
    <row r="8486">
      <c r="A8486" s="40">
        <f>IF(GL_Paste!$B8483="","",N(GL_Paste!$H8483)-N(GL_Paste!$G8483))</f>
        <v/>
      </c>
      <c r="B8486" s="43">
        <f>IF(GL_Paste!$B8483="","",DATE(YEAR(GL_Paste!$E8483),MONTH(GL_Paste!$E8483),1))</f>
        <v/>
      </c>
      <c r="C8486">
        <f>IF(GL_Paste!$B8483="","",IF(TRIM(GL_Paste!$M8483)&lt;&gt;"",TRIM(GL_Paste!$M8483),IFERROR(MID(GL_Paste!$I8483,FIND("[",GL_Paste!$I8483)+1,FIND("]",GL_Paste!$I8483)-FIND("[",GL_Paste!$I8483)-1),"")))</f>
        <v/>
      </c>
      <c r="D8486">
        <f>IF(GL_Paste!$B8483="","",IFERROR(INDEX(DeptName,MATCH($C8486,DeptTag,0)),"UNALLOCATED"))</f>
        <v/>
      </c>
      <c r="E8486">
        <f>IF(GL_Paste!$B8483="","",IFERROR(INDEX(AcctCat,MATCH(GL_Paste!$B8483&amp;"",AcctCode,0)),"UNKNOWN"))</f>
        <v/>
      </c>
      <c r="F8486">
        <f>IF(GL_Paste!$B8483="","",IFERROR(INDEX(AcctSub,MATCH(GL_Paste!$B8483&amp;"",AcctCode,0)),"UNKNOWN"))</f>
        <v/>
      </c>
    </row>
    <row r="8487">
      <c r="A8487" s="40">
        <f>IF(GL_Paste!$B8484="","",N(GL_Paste!$H8484)-N(GL_Paste!$G8484))</f>
        <v/>
      </c>
      <c r="B8487" s="43">
        <f>IF(GL_Paste!$B8484="","",DATE(YEAR(GL_Paste!$E8484),MONTH(GL_Paste!$E8484),1))</f>
        <v/>
      </c>
      <c r="C8487">
        <f>IF(GL_Paste!$B8484="","",IF(TRIM(GL_Paste!$M8484)&lt;&gt;"",TRIM(GL_Paste!$M8484),IFERROR(MID(GL_Paste!$I8484,FIND("[",GL_Paste!$I8484)+1,FIND("]",GL_Paste!$I8484)-FIND("[",GL_Paste!$I8484)-1),"")))</f>
        <v/>
      </c>
      <c r="D8487">
        <f>IF(GL_Paste!$B8484="","",IFERROR(INDEX(DeptName,MATCH($C8487,DeptTag,0)),"UNALLOCATED"))</f>
        <v/>
      </c>
      <c r="E8487">
        <f>IF(GL_Paste!$B8484="","",IFERROR(INDEX(AcctCat,MATCH(GL_Paste!$B8484&amp;"",AcctCode,0)),"UNKNOWN"))</f>
        <v/>
      </c>
      <c r="F8487">
        <f>IF(GL_Paste!$B8484="","",IFERROR(INDEX(AcctSub,MATCH(GL_Paste!$B8484&amp;"",AcctCode,0)),"UNKNOWN"))</f>
        <v/>
      </c>
    </row>
    <row r="8488">
      <c r="A8488" s="40">
        <f>IF(GL_Paste!$B8485="","",N(GL_Paste!$H8485)-N(GL_Paste!$G8485))</f>
        <v/>
      </c>
      <c r="B8488" s="43">
        <f>IF(GL_Paste!$B8485="","",DATE(YEAR(GL_Paste!$E8485),MONTH(GL_Paste!$E8485),1))</f>
        <v/>
      </c>
      <c r="C8488">
        <f>IF(GL_Paste!$B8485="","",IF(TRIM(GL_Paste!$M8485)&lt;&gt;"",TRIM(GL_Paste!$M8485),IFERROR(MID(GL_Paste!$I8485,FIND("[",GL_Paste!$I8485)+1,FIND("]",GL_Paste!$I8485)-FIND("[",GL_Paste!$I8485)-1),"")))</f>
        <v/>
      </c>
      <c r="D8488">
        <f>IF(GL_Paste!$B8485="","",IFERROR(INDEX(DeptName,MATCH($C8488,DeptTag,0)),"UNALLOCATED"))</f>
        <v/>
      </c>
      <c r="E8488">
        <f>IF(GL_Paste!$B8485="","",IFERROR(INDEX(AcctCat,MATCH(GL_Paste!$B8485&amp;"",AcctCode,0)),"UNKNOWN"))</f>
        <v/>
      </c>
      <c r="F8488">
        <f>IF(GL_Paste!$B8485="","",IFERROR(INDEX(AcctSub,MATCH(GL_Paste!$B8485&amp;"",AcctCode,0)),"UNKNOWN"))</f>
        <v/>
      </c>
    </row>
    <row r="8489">
      <c r="A8489" s="40">
        <f>IF(GL_Paste!$B8486="","",N(GL_Paste!$H8486)-N(GL_Paste!$G8486))</f>
        <v/>
      </c>
      <c r="B8489" s="43">
        <f>IF(GL_Paste!$B8486="","",DATE(YEAR(GL_Paste!$E8486),MONTH(GL_Paste!$E8486),1))</f>
        <v/>
      </c>
      <c r="C8489">
        <f>IF(GL_Paste!$B8486="","",IF(TRIM(GL_Paste!$M8486)&lt;&gt;"",TRIM(GL_Paste!$M8486),IFERROR(MID(GL_Paste!$I8486,FIND("[",GL_Paste!$I8486)+1,FIND("]",GL_Paste!$I8486)-FIND("[",GL_Paste!$I8486)-1),"")))</f>
        <v/>
      </c>
      <c r="D8489">
        <f>IF(GL_Paste!$B8486="","",IFERROR(INDEX(DeptName,MATCH($C8489,DeptTag,0)),"UNALLOCATED"))</f>
        <v/>
      </c>
      <c r="E8489">
        <f>IF(GL_Paste!$B8486="","",IFERROR(INDEX(AcctCat,MATCH(GL_Paste!$B8486&amp;"",AcctCode,0)),"UNKNOWN"))</f>
        <v/>
      </c>
      <c r="F8489">
        <f>IF(GL_Paste!$B8486="","",IFERROR(INDEX(AcctSub,MATCH(GL_Paste!$B8486&amp;"",AcctCode,0)),"UNKNOWN"))</f>
        <v/>
      </c>
    </row>
    <row r="8490">
      <c r="A8490" s="40">
        <f>IF(GL_Paste!$B8487="","",N(GL_Paste!$H8487)-N(GL_Paste!$G8487))</f>
        <v/>
      </c>
      <c r="B8490" s="43">
        <f>IF(GL_Paste!$B8487="","",DATE(YEAR(GL_Paste!$E8487),MONTH(GL_Paste!$E8487),1))</f>
        <v/>
      </c>
      <c r="C8490">
        <f>IF(GL_Paste!$B8487="","",IF(TRIM(GL_Paste!$M8487)&lt;&gt;"",TRIM(GL_Paste!$M8487),IFERROR(MID(GL_Paste!$I8487,FIND("[",GL_Paste!$I8487)+1,FIND("]",GL_Paste!$I8487)-FIND("[",GL_Paste!$I8487)-1),"")))</f>
        <v/>
      </c>
      <c r="D8490">
        <f>IF(GL_Paste!$B8487="","",IFERROR(INDEX(DeptName,MATCH($C8490,DeptTag,0)),"UNALLOCATED"))</f>
        <v/>
      </c>
      <c r="E8490">
        <f>IF(GL_Paste!$B8487="","",IFERROR(INDEX(AcctCat,MATCH(GL_Paste!$B8487&amp;"",AcctCode,0)),"UNKNOWN"))</f>
        <v/>
      </c>
      <c r="F8490">
        <f>IF(GL_Paste!$B8487="","",IFERROR(INDEX(AcctSub,MATCH(GL_Paste!$B8487&amp;"",AcctCode,0)),"UNKNOWN"))</f>
        <v/>
      </c>
    </row>
    <row r="8491">
      <c r="A8491" s="40">
        <f>IF(GL_Paste!$B8488="","",N(GL_Paste!$H8488)-N(GL_Paste!$G8488))</f>
        <v/>
      </c>
      <c r="B8491" s="43">
        <f>IF(GL_Paste!$B8488="","",DATE(YEAR(GL_Paste!$E8488),MONTH(GL_Paste!$E8488),1))</f>
        <v/>
      </c>
      <c r="C8491">
        <f>IF(GL_Paste!$B8488="","",IF(TRIM(GL_Paste!$M8488)&lt;&gt;"",TRIM(GL_Paste!$M8488),IFERROR(MID(GL_Paste!$I8488,FIND("[",GL_Paste!$I8488)+1,FIND("]",GL_Paste!$I8488)-FIND("[",GL_Paste!$I8488)-1),"")))</f>
        <v/>
      </c>
      <c r="D8491">
        <f>IF(GL_Paste!$B8488="","",IFERROR(INDEX(DeptName,MATCH($C8491,DeptTag,0)),"UNALLOCATED"))</f>
        <v/>
      </c>
      <c r="E8491">
        <f>IF(GL_Paste!$B8488="","",IFERROR(INDEX(AcctCat,MATCH(GL_Paste!$B8488&amp;"",AcctCode,0)),"UNKNOWN"))</f>
        <v/>
      </c>
      <c r="F8491">
        <f>IF(GL_Paste!$B8488="","",IFERROR(INDEX(AcctSub,MATCH(GL_Paste!$B8488&amp;"",AcctCode,0)),"UNKNOWN"))</f>
        <v/>
      </c>
    </row>
    <row r="8492">
      <c r="A8492" s="40">
        <f>IF(GL_Paste!$B8489="","",N(GL_Paste!$H8489)-N(GL_Paste!$G8489))</f>
        <v/>
      </c>
      <c r="B8492" s="43">
        <f>IF(GL_Paste!$B8489="","",DATE(YEAR(GL_Paste!$E8489),MONTH(GL_Paste!$E8489),1))</f>
        <v/>
      </c>
      <c r="C8492">
        <f>IF(GL_Paste!$B8489="","",IF(TRIM(GL_Paste!$M8489)&lt;&gt;"",TRIM(GL_Paste!$M8489),IFERROR(MID(GL_Paste!$I8489,FIND("[",GL_Paste!$I8489)+1,FIND("]",GL_Paste!$I8489)-FIND("[",GL_Paste!$I8489)-1),"")))</f>
        <v/>
      </c>
      <c r="D8492">
        <f>IF(GL_Paste!$B8489="","",IFERROR(INDEX(DeptName,MATCH($C8492,DeptTag,0)),"UNALLOCATED"))</f>
        <v/>
      </c>
      <c r="E8492">
        <f>IF(GL_Paste!$B8489="","",IFERROR(INDEX(AcctCat,MATCH(GL_Paste!$B8489&amp;"",AcctCode,0)),"UNKNOWN"))</f>
        <v/>
      </c>
      <c r="F8492">
        <f>IF(GL_Paste!$B8489="","",IFERROR(INDEX(AcctSub,MATCH(GL_Paste!$B8489&amp;"",AcctCode,0)),"UNKNOWN"))</f>
        <v/>
      </c>
    </row>
    <row r="8493">
      <c r="A8493" s="40">
        <f>IF(GL_Paste!$B8490="","",N(GL_Paste!$H8490)-N(GL_Paste!$G8490))</f>
        <v/>
      </c>
      <c r="B8493" s="43">
        <f>IF(GL_Paste!$B8490="","",DATE(YEAR(GL_Paste!$E8490),MONTH(GL_Paste!$E8490),1))</f>
        <v/>
      </c>
      <c r="C8493">
        <f>IF(GL_Paste!$B8490="","",IF(TRIM(GL_Paste!$M8490)&lt;&gt;"",TRIM(GL_Paste!$M8490),IFERROR(MID(GL_Paste!$I8490,FIND("[",GL_Paste!$I8490)+1,FIND("]",GL_Paste!$I8490)-FIND("[",GL_Paste!$I8490)-1),"")))</f>
        <v/>
      </c>
      <c r="D8493">
        <f>IF(GL_Paste!$B8490="","",IFERROR(INDEX(DeptName,MATCH($C8493,DeptTag,0)),"UNALLOCATED"))</f>
        <v/>
      </c>
      <c r="E8493">
        <f>IF(GL_Paste!$B8490="","",IFERROR(INDEX(AcctCat,MATCH(GL_Paste!$B8490&amp;"",AcctCode,0)),"UNKNOWN"))</f>
        <v/>
      </c>
      <c r="F8493">
        <f>IF(GL_Paste!$B8490="","",IFERROR(INDEX(AcctSub,MATCH(GL_Paste!$B8490&amp;"",AcctCode,0)),"UNKNOWN"))</f>
        <v/>
      </c>
    </row>
    <row r="8494">
      <c r="A8494" s="40">
        <f>IF(GL_Paste!$B8491="","",N(GL_Paste!$H8491)-N(GL_Paste!$G8491))</f>
        <v/>
      </c>
      <c r="B8494" s="43">
        <f>IF(GL_Paste!$B8491="","",DATE(YEAR(GL_Paste!$E8491),MONTH(GL_Paste!$E8491),1))</f>
        <v/>
      </c>
      <c r="C8494">
        <f>IF(GL_Paste!$B8491="","",IF(TRIM(GL_Paste!$M8491)&lt;&gt;"",TRIM(GL_Paste!$M8491),IFERROR(MID(GL_Paste!$I8491,FIND("[",GL_Paste!$I8491)+1,FIND("]",GL_Paste!$I8491)-FIND("[",GL_Paste!$I8491)-1),"")))</f>
        <v/>
      </c>
      <c r="D8494">
        <f>IF(GL_Paste!$B8491="","",IFERROR(INDEX(DeptName,MATCH($C8494,DeptTag,0)),"UNALLOCATED"))</f>
        <v/>
      </c>
      <c r="E8494">
        <f>IF(GL_Paste!$B8491="","",IFERROR(INDEX(AcctCat,MATCH(GL_Paste!$B8491&amp;"",AcctCode,0)),"UNKNOWN"))</f>
        <v/>
      </c>
      <c r="F8494">
        <f>IF(GL_Paste!$B8491="","",IFERROR(INDEX(AcctSub,MATCH(GL_Paste!$B8491&amp;"",AcctCode,0)),"UNKNOWN"))</f>
        <v/>
      </c>
    </row>
    <row r="8495">
      <c r="A8495" s="40">
        <f>IF(GL_Paste!$B8492="","",N(GL_Paste!$H8492)-N(GL_Paste!$G8492))</f>
        <v/>
      </c>
      <c r="B8495" s="43">
        <f>IF(GL_Paste!$B8492="","",DATE(YEAR(GL_Paste!$E8492),MONTH(GL_Paste!$E8492),1))</f>
        <v/>
      </c>
      <c r="C8495">
        <f>IF(GL_Paste!$B8492="","",IF(TRIM(GL_Paste!$M8492)&lt;&gt;"",TRIM(GL_Paste!$M8492),IFERROR(MID(GL_Paste!$I8492,FIND("[",GL_Paste!$I8492)+1,FIND("]",GL_Paste!$I8492)-FIND("[",GL_Paste!$I8492)-1),"")))</f>
        <v/>
      </c>
      <c r="D8495">
        <f>IF(GL_Paste!$B8492="","",IFERROR(INDEX(DeptName,MATCH($C8495,DeptTag,0)),"UNALLOCATED"))</f>
        <v/>
      </c>
      <c r="E8495">
        <f>IF(GL_Paste!$B8492="","",IFERROR(INDEX(AcctCat,MATCH(GL_Paste!$B8492&amp;"",AcctCode,0)),"UNKNOWN"))</f>
        <v/>
      </c>
      <c r="F8495">
        <f>IF(GL_Paste!$B8492="","",IFERROR(INDEX(AcctSub,MATCH(GL_Paste!$B8492&amp;"",AcctCode,0)),"UNKNOWN"))</f>
        <v/>
      </c>
    </row>
    <row r="8496">
      <c r="A8496" s="40">
        <f>IF(GL_Paste!$B8493="","",N(GL_Paste!$H8493)-N(GL_Paste!$G8493))</f>
        <v/>
      </c>
      <c r="B8496" s="43">
        <f>IF(GL_Paste!$B8493="","",DATE(YEAR(GL_Paste!$E8493),MONTH(GL_Paste!$E8493),1))</f>
        <v/>
      </c>
      <c r="C8496">
        <f>IF(GL_Paste!$B8493="","",IF(TRIM(GL_Paste!$M8493)&lt;&gt;"",TRIM(GL_Paste!$M8493),IFERROR(MID(GL_Paste!$I8493,FIND("[",GL_Paste!$I8493)+1,FIND("]",GL_Paste!$I8493)-FIND("[",GL_Paste!$I8493)-1),"")))</f>
        <v/>
      </c>
      <c r="D8496">
        <f>IF(GL_Paste!$B8493="","",IFERROR(INDEX(DeptName,MATCH($C8496,DeptTag,0)),"UNALLOCATED"))</f>
        <v/>
      </c>
      <c r="E8496">
        <f>IF(GL_Paste!$B8493="","",IFERROR(INDEX(AcctCat,MATCH(GL_Paste!$B8493&amp;"",AcctCode,0)),"UNKNOWN"))</f>
        <v/>
      </c>
      <c r="F8496">
        <f>IF(GL_Paste!$B8493="","",IFERROR(INDEX(AcctSub,MATCH(GL_Paste!$B8493&amp;"",AcctCode,0)),"UNKNOWN"))</f>
        <v/>
      </c>
    </row>
    <row r="8497">
      <c r="A8497" s="40">
        <f>IF(GL_Paste!$B8494="","",N(GL_Paste!$H8494)-N(GL_Paste!$G8494))</f>
        <v/>
      </c>
      <c r="B8497" s="43">
        <f>IF(GL_Paste!$B8494="","",DATE(YEAR(GL_Paste!$E8494),MONTH(GL_Paste!$E8494),1))</f>
        <v/>
      </c>
      <c r="C8497">
        <f>IF(GL_Paste!$B8494="","",IF(TRIM(GL_Paste!$M8494)&lt;&gt;"",TRIM(GL_Paste!$M8494),IFERROR(MID(GL_Paste!$I8494,FIND("[",GL_Paste!$I8494)+1,FIND("]",GL_Paste!$I8494)-FIND("[",GL_Paste!$I8494)-1),"")))</f>
        <v/>
      </c>
      <c r="D8497">
        <f>IF(GL_Paste!$B8494="","",IFERROR(INDEX(DeptName,MATCH($C8497,DeptTag,0)),"UNALLOCATED"))</f>
        <v/>
      </c>
      <c r="E8497">
        <f>IF(GL_Paste!$B8494="","",IFERROR(INDEX(AcctCat,MATCH(GL_Paste!$B8494&amp;"",AcctCode,0)),"UNKNOWN"))</f>
        <v/>
      </c>
      <c r="F8497">
        <f>IF(GL_Paste!$B8494="","",IFERROR(INDEX(AcctSub,MATCH(GL_Paste!$B8494&amp;"",AcctCode,0)),"UNKNOWN"))</f>
        <v/>
      </c>
    </row>
    <row r="8498">
      <c r="A8498" s="40">
        <f>IF(GL_Paste!$B8495="","",N(GL_Paste!$H8495)-N(GL_Paste!$G8495))</f>
        <v/>
      </c>
      <c r="B8498" s="43">
        <f>IF(GL_Paste!$B8495="","",DATE(YEAR(GL_Paste!$E8495),MONTH(GL_Paste!$E8495),1))</f>
        <v/>
      </c>
      <c r="C8498">
        <f>IF(GL_Paste!$B8495="","",IF(TRIM(GL_Paste!$M8495)&lt;&gt;"",TRIM(GL_Paste!$M8495),IFERROR(MID(GL_Paste!$I8495,FIND("[",GL_Paste!$I8495)+1,FIND("]",GL_Paste!$I8495)-FIND("[",GL_Paste!$I8495)-1),"")))</f>
        <v/>
      </c>
      <c r="D8498">
        <f>IF(GL_Paste!$B8495="","",IFERROR(INDEX(DeptName,MATCH($C8498,DeptTag,0)),"UNALLOCATED"))</f>
        <v/>
      </c>
      <c r="E8498">
        <f>IF(GL_Paste!$B8495="","",IFERROR(INDEX(AcctCat,MATCH(GL_Paste!$B8495&amp;"",AcctCode,0)),"UNKNOWN"))</f>
        <v/>
      </c>
      <c r="F8498">
        <f>IF(GL_Paste!$B8495="","",IFERROR(INDEX(AcctSub,MATCH(GL_Paste!$B8495&amp;"",AcctCode,0)),"UNKNOWN"))</f>
        <v/>
      </c>
    </row>
    <row r="8499">
      <c r="A8499" s="40">
        <f>IF(GL_Paste!$B8496="","",N(GL_Paste!$H8496)-N(GL_Paste!$G8496))</f>
        <v/>
      </c>
      <c r="B8499" s="43">
        <f>IF(GL_Paste!$B8496="","",DATE(YEAR(GL_Paste!$E8496),MONTH(GL_Paste!$E8496),1))</f>
        <v/>
      </c>
      <c r="C8499">
        <f>IF(GL_Paste!$B8496="","",IF(TRIM(GL_Paste!$M8496)&lt;&gt;"",TRIM(GL_Paste!$M8496),IFERROR(MID(GL_Paste!$I8496,FIND("[",GL_Paste!$I8496)+1,FIND("]",GL_Paste!$I8496)-FIND("[",GL_Paste!$I8496)-1),"")))</f>
        <v/>
      </c>
      <c r="D8499">
        <f>IF(GL_Paste!$B8496="","",IFERROR(INDEX(DeptName,MATCH($C8499,DeptTag,0)),"UNALLOCATED"))</f>
        <v/>
      </c>
      <c r="E8499">
        <f>IF(GL_Paste!$B8496="","",IFERROR(INDEX(AcctCat,MATCH(GL_Paste!$B8496&amp;"",AcctCode,0)),"UNKNOWN"))</f>
        <v/>
      </c>
      <c r="F8499">
        <f>IF(GL_Paste!$B8496="","",IFERROR(INDEX(AcctSub,MATCH(GL_Paste!$B8496&amp;"",AcctCode,0)),"UNKNOWN"))</f>
        <v/>
      </c>
    </row>
    <row r="8500">
      <c r="A8500" s="40">
        <f>IF(GL_Paste!$B8497="","",N(GL_Paste!$H8497)-N(GL_Paste!$G8497))</f>
        <v/>
      </c>
      <c r="B8500" s="43">
        <f>IF(GL_Paste!$B8497="","",DATE(YEAR(GL_Paste!$E8497),MONTH(GL_Paste!$E8497),1))</f>
        <v/>
      </c>
      <c r="C8500">
        <f>IF(GL_Paste!$B8497="","",IF(TRIM(GL_Paste!$M8497)&lt;&gt;"",TRIM(GL_Paste!$M8497),IFERROR(MID(GL_Paste!$I8497,FIND("[",GL_Paste!$I8497)+1,FIND("]",GL_Paste!$I8497)-FIND("[",GL_Paste!$I8497)-1),"")))</f>
        <v/>
      </c>
      <c r="D8500">
        <f>IF(GL_Paste!$B8497="","",IFERROR(INDEX(DeptName,MATCH($C8500,DeptTag,0)),"UNALLOCATED"))</f>
        <v/>
      </c>
      <c r="E8500">
        <f>IF(GL_Paste!$B8497="","",IFERROR(INDEX(AcctCat,MATCH(GL_Paste!$B8497&amp;"",AcctCode,0)),"UNKNOWN"))</f>
        <v/>
      </c>
      <c r="F8500">
        <f>IF(GL_Paste!$B8497="","",IFERROR(INDEX(AcctSub,MATCH(GL_Paste!$B8497&amp;"",AcctCode,0)),"UNKNOWN"))</f>
        <v/>
      </c>
    </row>
    <row r="8501">
      <c r="A8501" s="40">
        <f>IF(GL_Paste!$B8498="","",N(GL_Paste!$H8498)-N(GL_Paste!$G8498))</f>
        <v/>
      </c>
      <c r="B8501" s="43">
        <f>IF(GL_Paste!$B8498="","",DATE(YEAR(GL_Paste!$E8498),MONTH(GL_Paste!$E8498),1))</f>
        <v/>
      </c>
      <c r="C8501">
        <f>IF(GL_Paste!$B8498="","",IF(TRIM(GL_Paste!$M8498)&lt;&gt;"",TRIM(GL_Paste!$M8498),IFERROR(MID(GL_Paste!$I8498,FIND("[",GL_Paste!$I8498)+1,FIND("]",GL_Paste!$I8498)-FIND("[",GL_Paste!$I8498)-1),"")))</f>
        <v/>
      </c>
      <c r="D8501">
        <f>IF(GL_Paste!$B8498="","",IFERROR(INDEX(DeptName,MATCH($C8501,DeptTag,0)),"UNALLOCATED"))</f>
        <v/>
      </c>
      <c r="E8501">
        <f>IF(GL_Paste!$B8498="","",IFERROR(INDEX(AcctCat,MATCH(GL_Paste!$B8498&amp;"",AcctCode,0)),"UNKNOWN"))</f>
        <v/>
      </c>
      <c r="F8501">
        <f>IF(GL_Paste!$B8498="","",IFERROR(INDEX(AcctSub,MATCH(GL_Paste!$B8498&amp;"",AcctCode,0)),"UNKNOWN"))</f>
        <v/>
      </c>
    </row>
    <row r="8502">
      <c r="A8502" s="40">
        <f>IF(GL_Paste!$B8499="","",N(GL_Paste!$H8499)-N(GL_Paste!$G8499))</f>
        <v/>
      </c>
      <c r="B8502" s="43">
        <f>IF(GL_Paste!$B8499="","",DATE(YEAR(GL_Paste!$E8499),MONTH(GL_Paste!$E8499),1))</f>
        <v/>
      </c>
      <c r="C8502">
        <f>IF(GL_Paste!$B8499="","",IF(TRIM(GL_Paste!$M8499)&lt;&gt;"",TRIM(GL_Paste!$M8499),IFERROR(MID(GL_Paste!$I8499,FIND("[",GL_Paste!$I8499)+1,FIND("]",GL_Paste!$I8499)-FIND("[",GL_Paste!$I8499)-1),"")))</f>
        <v/>
      </c>
      <c r="D8502">
        <f>IF(GL_Paste!$B8499="","",IFERROR(INDEX(DeptName,MATCH($C8502,DeptTag,0)),"UNALLOCATED"))</f>
        <v/>
      </c>
      <c r="E8502">
        <f>IF(GL_Paste!$B8499="","",IFERROR(INDEX(AcctCat,MATCH(GL_Paste!$B8499&amp;"",AcctCode,0)),"UNKNOWN"))</f>
        <v/>
      </c>
      <c r="F8502">
        <f>IF(GL_Paste!$B8499="","",IFERROR(INDEX(AcctSub,MATCH(GL_Paste!$B8499&amp;"",AcctCode,0)),"UNKNOWN"))</f>
        <v/>
      </c>
    </row>
    <row r="8503">
      <c r="A8503" s="40">
        <f>IF(GL_Paste!$B8500="","",N(GL_Paste!$H8500)-N(GL_Paste!$G8500))</f>
        <v/>
      </c>
      <c r="B8503" s="43">
        <f>IF(GL_Paste!$B8500="","",DATE(YEAR(GL_Paste!$E8500),MONTH(GL_Paste!$E8500),1))</f>
        <v/>
      </c>
      <c r="C8503">
        <f>IF(GL_Paste!$B8500="","",IF(TRIM(GL_Paste!$M8500)&lt;&gt;"",TRIM(GL_Paste!$M8500),IFERROR(MID(GL_Paste!$I8500,FIND("[",GL_Paste!$I8500)+1,FIND("]",GL_Paste!$I8500)-FIND("[",GL_Paste!$I8500)-1),"")))</f>
        <v/>
      </c>
      <c r="D8503">
        <f>IF(GL_Paste!$B8500="","",IFERROR(INDEX(DeptName,MATCH($C8503,DeptTag,0)),"UNALLOCATED"))</f>
        <v/>
      </c>
      <c r="E8503">
        <f>IF(GL_Paste!$B8500="","",IFERROR(INDEX(AcctCat,MATCH(GL_Paste!$B8500&amp;"",AcctCode,0)),"UNKNOWN"))</f>
        <v/>
      </c>
      <c r="F8503">
        <f>IF(GL_Paste!$B8500="","",IFERROR(INDEX(AcctSub,MATCH(GL_Paste!$B8500&amp;"",AcctCode,0)),"UNKNOWN"))</f>
        <v/>
      </c>
    </row>
    <row r="8504">
      <c r="A8504" s="40">
        <f>IF(GL_Paste!$B8501="","",N(GL_Paste!$H8501)-N(GL_Paste!$G8501))</f>
        <v/>
      </c>
      <c r="B8504" s="43">
        <f>IF(GL_Paste!$B8501="","",DATE(YEAR(GL_Paste!$E8501),MONTH(GL_Paste!$E8501),1))</f>
        <v/>
      </c>
      <c r="C8504">
        <f>IF(GL_Paste!$B8501="","",IF(TRIM(GL_Paste!$M8501)&lt;&gt;"",TRIM(GL_Paste!$M8501),IFERROR(MID(GL_Paste!$I8501,FIND("[",GL_Paste!$I8501)+1,FIND("]",GL_Paste!$I8501)-FIND("[",GL_Paste!$I8501)-1),"")))</f>
        <v/>
      </c>
      <c r="D8504">
        <f>IF(GL_Paste!$B8501="","",IFERROR(INDEX(DeptName,MATCH($C8504,DeptTag,0)),"UNALLOCATED"))</f>
        <v/>
      </c>
      <c r="E8504">
        <f>IF(GL_Paste!$B8501="","",IFERROR(INDEX(AcctCat,MATCH(GL_Paste!$B8501&amp;"",AcctCode,0)),"UNKNOWN"))</f>
        <v/>
      </c>
      <c r="F8504">
        <f>IF(GL_Paste!$B8501="","",IFERROR(INDEX(AcctSub,MATCH(GL_Paste!$B8501&amp;"",AcctCode,0)),"UNKNOWN"))</f>
        <v/>
      </c>
    </row>
    <row r="8505">
      <c r="A8505" s="40">
        <f>IF(GL_Paste!$B8502="","",N(GL_Paste!$H8502)-N(GL_Paste!$G8502))</f>
        <v/>
      </c>
      <c r="B8505" s="43">
        <f>IF(GL_Paste!$B8502="","",DATE(YEAR(GL_Paste!$E8502),MONTH(GL_Paste!$E8502),1))</f>
        <v/>
      </c>
      <c r="C8505">
        <f>IF(GL_Paste!$B8502="","",IF(TRIM(GL_Paste!$M8502)&lt;&gt;"",TRIM(GL_Paste!$M8502),IFERROR(MID(GL_Paste!$I8502,FIND("[",GL_Paste!$I8502)+1,FIND("]",GL_Paste!$I8502)-FIND("[",GL_Paste!$I8502)-1),"")))</f>
        <v/>
      </c>
      <c r="D8505">
        <f>IF(GL_Paste!$B8502="","",IFERROR(INDEX(DeptName,MATCH($C8505,DeptTag,0)),"UNALLOCATED"))</f>
        <v/>
      </c>
      <c r="E8505">
        <f>IF(GL_Paste!$B8502="","",IFERROR(INDEX(AcctCat,MATCH(GL_Paste!$B8502&amp;"",AcctCode,0)),"UNKNOWN"))</f>
        <v/>
      </c>
      <c r="F8505">
        <f>IF(GL_Paste!$B8502="","",IFERROR(INDEX(AcctSub,MATCH(GL_Paste!$B8502&amp;"",AcctCode,0)),"UNKNOWN"))</f>
        <v/>
      </c>
    </row>
    <row r="8506">
      <c r="A8506" s="40">
        <f>IF(GL_Paste!$B8503="","",N(GL_Paste!$H8503)-N(GL_Paste!$G8503))</f>
        <v/>
      </c>
      <c r="B8506" s="43">
        <f>IF(GL_Paste!$B8503="","",DATE(YEAR(GL_Paste!$E8503),MONTH(GL_Paste!$E8503),1))</f>
        <v/>
      </c>
      <c r="C8506">
        <f>IF(GL_Paste!$B8503="","",IF(TRIM(GL_Paste!$M8503)&lt;&gt;"",TRIM(GL_Paste!$M8503),IFERROR(MID(GL_Paste!$I8503,FIND("[",GL_Paste!$I8503)+1,FIND("]",GL_Paste!$I8503)-FIND("[",GL_Paste!$I8503)-1),"")))</f>
        <v/>
      </c>
      <c r="D8506">
        <f>IF(GL_Paste!$B8503="","",IFERROR(INDEX(DeptName,MATCH($C8506,DeptTag,0)),"UNALLOCATED"))</f>
        <v/>
      </c>
      <c r="E8506">
        <f>IF(GL_Paste!$B8503="","",IFERROR(INDEX(AcctCat,MATCH(GL_Paste!$B8503&amp;"",AcctCode,0)),"UNKNOWN"))</f>
        <v/>
      </c>
      <c r="F8506">
        <f>IF(GL_Paste!$B8503="","",IFERROR(INDEX(AcctSub,MATCH(GL_Paste!$B8503&amp;"",AcctCode,0)),"UNKNOWN"))</f>
        <v/>
      </c>
    </row>
    <row r="8507">
      <c r="A8507" s="40">
        <f>IF(GL_Paste!$B8504="","",N(GL_Paste!$H8504)-N(GL_Paste!$G8504))</f>
        <v/>
      </c>
      <c r="B8507" s="43">
        <f>IF(GL_Paste!$B8504="","",DATE(YEAR(GL_Paste!$E8504),MONTH(GL_Paste!$E8504),1))</f>
        <v/>
      </c>
      <c r="C8507">
        <f>IF(GL_Paste!$B8504="","",IF(TRIM(GL_Paste!$M8504)&lt;&gt;"",TRIM(GL_Paste!$M8504),IFERROR(MID(GL_Paste!$I8504,FIND("[",GL_Paste!$I8504)+1,FIND("]",GL_Paste!$I8504)-FIND("[",GL_Paste!$I8504)-1),"")))</f>
        <v/>
      </c>
      <c r="D8507">
        <f>IF(GL_Paste!$B8504="","",IFERROR(INDEX(DeptName,MATCH($C8507,DeptTag,0)),"UNALLOCATED"))</f>
        <v/>
      </c>
      <c r="E8507">
        <f>IF(GL_Paste!$B8504="","",IFERROR(INDEX(AcctCat,MATCH(GL_Paste!$B8504&amp;"",AcctCode,0)),"UNKNOWN"))</f>
        <v/>
      </c>
      <c r="F8507">
        <f>IF(GL_Paste!$B8504="","",IFERROR(INDEX(AcctSub,MATCH(GL_Paste!$B8504&amp;"",AcctCode,0)),"UNKNOWN"))</f>
        <v/>
      </c>
    </row>
    <row r="8508">
      <c r="A8508" s="40">
        <f>IF(GL_Paste!$B8505="","",N(GL_Paste!$H8505)-N(GL_Paste!$G8505))</f>
        <v/>
      </c>
      <c r="B8508" s="43">
        <f>IF(GL_Paste!$B8505="","",DATE(YEAR(GL_Paste!$E8505),MONTH(GL_Paste!$E8505),1))</f>
        <v/>
      </c>
      <c r="C8508">
        <f>IF(GL_Paste!$B8505="","",IF(TRIM(GL_Paste!$M8505)&lt;&gt;"",TRIM(GL_Paste!$M8505),IFERROR(MID(GL_Paste!$I8505,FIND("[",GL_Paste!$I8505)+1,FIND("]",GL_Paste!$I8505)-FIND("[",GL_Paste!$I8505)-1),"")))</f>
        <v/>
      </c>
      <c r="D8508">
        <f>IF(GL_Paste!$B8505="","",IFERROR(INDEX(DeptName,MATCH($C8508,DeptTag,0)),"UNALLOCATED"))</f>
        <v/>
      </c>
      <c r="E8508">
        <f>IF(GL_Paste!$B8505="","",IFERROR(INDEX(AcctCat,MATCH(GL_Paste!$B8505&amp;"",AcctCode,0)),"UNKNOWN"))</f>
        <v/>
      </c>
      <c r="F8508">
        <f>IF(GL_Paste!$B8505="","",IFERROR(INDEX(AcctSub,MATCH(GL_Paste!$B8505&amp;"",AcctCode,0)),"UNKNOWN"))</f>
        <v/>
      </c>
    </row>
    <row r="8509">
      <c r="A8509" s="40">
        <f>IF(GL_Paste!$B8506="","",N(GL_Paste!$H8506)-N(GL_Paste!$G8506))</f>
        <v/>
      </c>
      <c r="B8509" s="43">
        <f>IF(GL_Paste!$B8506="","",DATE(YEAR(GL_Paste!$E8506),MONTH(GL_Paste!$E8506),1))</f>
        <v/>
      </c>
      <c r="C8509">
        <f>IF(GL_Paste!$B8506="","",IF(TRIM(GL_Paste!$M8506)&lt;&gt;"",TRIM(GL_Paste!$M8506),IFERROR(MID(GL_Paste!$I8506,FIND("[",GL_Paste!$I8506)+1,FIND("]",GL_Paste!$I8506)-FIND("[",GL_Paste!$I8506)-1),"")))</f>
        <v/>
      </c>
      <c r="D8509">
        <f>IF(GL_Paste!$B8506="","",IFERROR(INDEX(DeptName,MATCH($C8509,DeptTag,0)),"UNALLOCATED"))</f>
        <v/>
      </c>
      <c r="E8509">
        <f>IF(GL_Paste!$B8506="","",IFERROR(INDEX(AcctCat,MATCH(GL_Paste!$B8506&amp;"",AcctCode,0)),"UNKNOWN"))</f>
        <v/>
      </c>
      <c r="F8509">
        <f>IF(GL_Paste!$B8506="","",IFERROR(INDEX(AcctSub,MATCH(GL_Paste!$B8506&amp;"",AcctCode,0)),"UNKNOWN"))</f>
        <v/>
      </c>
    </row>
    <row r="8510">
      <c r="A8510" s="40">
        <f>IF(GL_Paste!$B8507="","",N(GL_Paste!$H8507)-N(GL_Paste!$G8507))</f>
        <v/>
      </c>
      <c r="B8510" s="43">
        <f>IF(GL_Paste!$B8507="","",DATE(YEAR(GL_Paste!$E8507),MONTH(GL_Paste!$E8507),1))</f>
        <v/>
      </c>
      <c r="C8510">
        <f>IF(GL_Paste!$B8507="","",IF(TRIM(GL_Paste!$M8507)&lt;&gt;"",TRIM(GL_Paste!$M8507),IFERROR(MID(GL_Paste!$I8507,FIND("[",GL_Paste!$I8507)+1,FIND("]",GL_Paste!$I8507)-FIND("[",GL_Paste!$I8507)-1),"")))</f>
        <v/>
      </c>
      <c r="D8510">
        <f>IF(GL_Paste!$B8507="","",IFERROR(INDEX(DeptName,MATCH($C8510,DeptTag,0)),"UNALLOCATED"))</f>
        <v/>
      </c>
      <c r="E8510">
        <f>IF(GL_Paste!$B8507="","",IFERROR(INDEX(AcctCat,MATCH(GL_Paste!$B8507&amp;"",AcctCode,0)),"UNKNOWN"))</f>
        <v/>
      </c>
      <c r="F8510">
        <f>IF(GL_Paste!$B8507="","",IFERROR(INDEX(AcctSub,MATCH(GL_Paste!$B8507&amp;"",AcctCode,0)),"UNKNOWN"))</f>
        <v/>
      </c>
    </row>
    <row r="8511">
      <c r="A8511" s="40">
        <f>IF(GL_Paste!$B8508="","",N(GL_Paste!$H8508)-N(GL_Paste!$G8508))</f>
        <v/>
      </c>
      <c r="B8511" s="43">
        <f>IF(GL_Paste!$B8508="","",DATE(YEAR(GL_Paste!$E8508),MONTH(GL_Paste!$E8508),1))</f>
        <v/>
      </c>
      <c r="C8511">
        <f>IF(GL_Paste!$B8508="","",IF(TRIM(GL_Paste!$M8508)&lt;&gt;"",TRIM(GL_Paste!$M8508),IFERROR(MID(GL_Paste!$I8508,FIND("[",GL_Paste!$I8508)+1,FIND("]",GL_Paste!$I8508)-FIND("[",GL_Paste!$I8508)-1),"")))</f>
        <v/>
      </c>
      <c r="D8511">
        <f>IF(GL_Paste!$B8508="","",IFERROR(INDEX(DeptName,MATCH($C8511,DeptTag,0)),"UNALLOCATED"))</f>
        <v/>
      </c>
      <c r="E8511">
        <f>IF(GL_Paste!$B8508="","",IFERROR(INDEX(AcctCat,MATCH(GL_Paste!$B8508&amp;"",AcctCode,0)),"UNKNOWN"))</f>
        <v/>
      </c>
      <c r="F8511">
        <f>IF(GL_Paste!$B8508="","",IFERROR(INDEX(AcctSub,MATCH(GL_Paste!$B8508&amp;"",AcctCode,0)),"UNKNOWN"))</f>
        <v/>
      </c>
    </row>
    <row r="8512">
      <c r="A8512" s="40">
        <f>IF(GL_Paste!$B8509="","",N(GL_Paste!$H8509)-N(GL_Paste!$G8509))</f>
        <v/>
      </c>
      <c r="B8512" s="43">
        <f>IF(GL_Paste!$B8509="","",DATE(YEAR(GL_Paste!$E8509),MONTH(GL_Paste!$E8509),1))</f>
        <v/>
      </c>
      <c r="C8512">
        <f>IF(GL_Paste!$B8509="","",IF(TRIM(GL_Paste!$M8509)&lt;&gt;"",TRIM(GL_Paste!$M8509),IFERROR(MID(GL_Paste!$I8509,FIND("[",GL_Paste!$I8509)+1,FIND("]",GL_Paste!$I8509)-FIND("[",GL_Paste!$I8509)-1),"")))</f>
        <v/>
      </c>
      <c r="D8512">
        <f>IF(GL_Paste!$B8509="","",IFERROR(INDEX(DeptName,MATCH($C8512,DeptTag,0)),"UNALLOCATED"))</f>
        <v/>
      </c>
      <c r="E8512">
        <f>IF(GL_Paste!$B8509="","",IFERROR(INDEX(AcctCat,MATCH(GL_Paste!$B8509&amp;"",AcctCode,0)),"UNKNOWN"))</f>
        <v/>
      </c>
      <c r="F8512">
        <f>IF(GL_Paste!$B8509="","",IFERROR(INDEX(AcctSub,MATCH(GL_Paste!$B8509&amp;"",AcctCode,0)),"UNKNOWN"))</f>
        <v/>
      </c>
    </row>
    <row r="8513">
      <c r="A8513" s="40">
        <f>IF(GL_Paste!$B8510="","",N(GL_Paste!$H8510)-N(GL_Paste!$G8510))</f>
        <v/>
      </c>
      <c r="B8513" s="43">
        <f>IF(GL_Paste!$B8510="","",DATE(YEAR(GL_Paste!$E8510),MONTH(GL_Paste!$E8510),1))</f>
        <v/>
      </c>
      <c r="C8513">
        <f>IF(GL_Paste!$B8510="","",IF(TRIM(GL_Paste!$M8510)&lt;&gt;"",TRIM(GL_Paste!$M8510),IFERROR(MID(GL_Paste!$I8510,FIND("[",GL_Paste!$I8510)+1,FIND("]",GL_Paste!$I8510)-FIND("[",GL_Paste!$I8510)-1),"")))</f>
        <v/>
      </c>
      <c r="D8513">
        <f>IF(GL_Paste!$B8510="","",IFERROR(INDEX(DeptName,MATCH($C8513,DeptTag,0)),"UNALLOCATED"))</f>
        <v/>
      </c>
      <c r="E8513">
        <f>IF(GL_Paste!$B8510="","",IFERROR(INDEX(AcctCat,MATCH(GL_Paste!$B8510&amp;"",AcctCode,0)),"UNKNOWN"))</f>
        <v/>
      </c>
      <c r="F8513">
        <f>IF(GL_Paste!$B8510="","",IFERROR(INDEX(AcctSub,MATCH(GL_Paste!$B8510&amp;"",AcctCode,0)),"UNKNOWN"))</f>
        <v/>
      </c>
    </row>
    <row r="8514">
      <c r="A8514" s="40">
        <f>IF(GL_Paste!$B8511="","",N(GL_Paste!$H8511)-N(GL_Paste!$G8511))</f>
        <v/>
      </c>
      <c r="B8514" s="43">
        <f>IF(GL_Paste!$B8511="","",DATE(YEAR(GL_Paste!$E8511),MONTH(GL_Paste!$E8511),1))</f>
        <v/>
      </c>
      <c r="C8514">
        <f>IF(GL_Paste!$B8511="","",IF(TRIM(GL_Paste!$M8511)&lt;&gt;"",TRIM(GL_Paste!$M8511),IFERROR(MID(GL_Paste!$I8511,FIND("[",GL_Paste!$I8511)+1,FIND("]",GL_Paste!$I8511)-FIND("[",GL_Paste!$I8511)-1),"")))</f>
        <v/>
      </c>
      <c r="D8514">
        <f>IF(GL_Paste!$B8511="","",IFERROR(INDEX(DeptName,MATCH($C8514,DeptTag,0)),"UNALLOCATED"))</f>
        <v/>
      </c>
      <c r="E8514">
        <f>IF(GL_Paste!$B8511="","",IFERROR(INDEX(AcctCat,MATCH(GL_Paste!$B8511&amp;"",AcctCode,0)),"UNKNOWN"))</f>
        <v/>
      </c>
      <c r="F8514">
        <f>IF(GL_Paste!$B8511="","",IFERROR(INDEX(AcctSub,MATCH(GL_Paste!$B8511&amp;"",AcctCode,0)),"UNKNOWN"))</f>
        <v/>
      </c>
    </row>
    <row r="8515">
      <c r="A8515" s="40">
        <f>IF(GL_Paste!$B8512="","",N(GL_Paste!$H8512)-N(GL_Paste!$G8512))</f>
        <v/>
      </c>
      <c r="B8515" s="43">
        <f>IF(GL_Paste!$B8512="","",DATE(YEAR(GL_Paste!$E8512),MONTH(GL_Paste!$E8512),1))</f>
        <v/>
      </c>
      <c r="C8515">
        <f>IF(GL_Paste!$B8512="","",IF(TRIM(GL_Paste!$M8512)&lt;&gt;"",TRIM(GL_Paste!$M8512),IFERROR(MID(GL_Paste!$I8512,FIND("[",GL_Paste!$I8512)+1,FIND("]",GL_Paste!$I8512)-FIND("[",GL_Paste!$I8512)-1),"")))</f>
        <v/>
      </c>
      <c r="D8515">
        <f>IF(GL_Paste!$B8512="","",IFERROR(INDEX(DeptName,MATCH($C8515,DeptTag,0)),"UNALLOCATED"))</f>
        <v/>
      </c>
      <c r="E8515">
        <f>IF(GL_Paste!$B8512="","",IFERROR(INDEX(AcctCat,MATCH(GL_Paste!$B8512&amp;"",AcctCode,0)),"UNKNOWN"))</f>
        <v/>
      </c>
      <c r="F8515">
        <f>IF(GL_Paste!$B8512="","",IFERROR(INDEX(AcctSub,MATCH(GL_Paste!$B8512&amp;"",AcctCode,0)),"UNKNOWN"))</f>
        <v/>
      </c>
    </row>
    <row r="8516">
      <c r="A8516" s="40">
        <f>IF(GL_Paste!$B8513="","",N(GL_Paste!$H8513)-N(GL_Paste!$G8513))</f>
        <v/>
      </c>
      <c r="B8516" s="43">
        <f>IF(GL_Paste!$B8513="","",DATE(YEAR(GL_Paste!$E8513),MONTH(GL_Paste!$E8513),1))</f>
        <v/>
      </c>
      <c r="C8516">
        <f>IF(GL_Paste!$B8513="","",IF(TRIM(GL_Paste!$M8513)&lt;&gt;"",TRIM(GL_Paste!$M8513),IFERROR(MID(GL_Paste!$I8513,FIND("[",GL_Paste!$I8513)+1,FIND("]",GL_Paste!$I8513)-FIND("[",GL_Paste!$I8513)-1),"")))</f>
        <v/>
      </c>
      <c r="D8516">
        <f>IF(GL_Paste!$B8513="","",IFERROR(INDEX(DeptName,MATCH($C8516,DeptTag,0)),"UNALLOCATED"))</f>
        <v/>
      </c>
      <c r="E8516">
        <f>IF(GL_Paste!$B8513="","",IFERROR(INDEX(AcctCat,MATCH(GL_Paste!$B8513&amp;"",AcctCode,0)),"UNKNOWN"))</f>
        <v/>
      </c>
      <c r="F8516">
        <f>IF(GL_Paste!$B8513="","",IFERROR(INDEX(AcctSub,MATCH(GL_Paste!$B8513&amp;"",AcctCode,0)),"UNKNOWN"))</f>
        <v/>
      </c>
    </row>
    <row r="8517">
      <c r="A8517" s="40">
        <f>IF(GL_Paste!$B8514="","",N(GL_Paste!$H8514)-N(GL_Paste!$G8514))</f>
        <v/>
      </c>
      <c r="B8517" s="43">
        <f>IF(GL_Paste!$B8514="","",DATE(YEAR(GL_Paste!$E8514),MONTH(GL_Paste!$E8514),1))</f>
        <v/>
      </c>
      <c r="C8517">
        <f>IF(GL_Paste!$B8514="","",IF(TRIM(GL_Paste!$M8514)&lt;&gt;"",TRIM(GL_Paste!$M8514),IFERROR(MID(GL_Paste!$I8514,FIND("[",GL_Paste!$I8514)+1,FIND("]",GL_Paste!$I8514)-FIND("[",GL_Paste!$I8514)-1),"")))</f>
        <v/>
      </c>
      <c r="D8517">
        <f>IF(GL_Paste!$B8514="","",IFERROR(INDEX(DeptName,MATCH($C8517,DeptTag,0)),"UNALLOCATED"))</f>
        <v/>
      </c>
      <c r="E8517">
        <f>IF(GL_Paste!$B8514="","",IFERROR(INDEX(AcctCat,MATCH(GL_Paste!$B8514&amp;"",AcctCode,0)),"UNKNOWN"))</f>
        <v/>
      </c>
      <c r="F8517">
        <f>IF(GL_Paste!$B8514="","",IFERROR(INDEX(AcctSub,MATCH(GL_Paste!$B8514&amp;"",AcctCode,0)),"UNKNOWN"))</f>
        <v/>
      </c>
    </row>
    <row r="8518">
      <c r="A8518" s="40">
        <f>IF(GL_Paste!$B8515="","",N(GL_Paste!$H8515)-N(GL_Paste!$G8515))</f>
        <v/>
      </c>
      <c r="B8518" s="43">
        <f>IF(GL_Paste!$B8515="","",DATE(YEAR(GL_Paste!$E8515),MONTH(GL_Paste!$E8515),1))</f>
        <v/>
      </c>
      <c r="C8518">
        <f>IF(GL_Paste!$B8515="","",IF(TRIM(GL_Paste!$M8515)&lt;&gt;"",TRIM(GL_Paste!$M8515),IFERROR(MID(GL_Paste!$I8515,FIND("[",GL_Paste!$I8515)+1,FIND("]",GL_Paste!$I8515)-FIND("[",GL_Paste!$I8515)-1),"")))</f>
        <v/>
      </c>
      <c r="D8518">
        <f>IF(GL_Paste!$B8515="","",IFERROR(INDEX(DeptName,MATCH($C8518,DeptTag,0)),"UNALLOCATED"))</f>
        <v/>
      </c>
      <c r="E8518">
        <f>IF(GL_Paste!$B8515="","",IFERROR(INDEX(AcctCat,MATCH(GL_Paste!$B8515&amp;"",AcctCode,0)),"UNKNOWN"))</f>
        <v/>
      </c>
      <c r="F8518">
        <f>IF(GL_Paste!$B8515="","",IFERROR(INDEX(AcctSub,MATCH(GL_Paste!$B8515&amp;"",AcctCode,0)),"UNKNOWN"))</f>
        <v/>
      </c>
    </row>
    <row r="8519">
      <c r="A8519" s="40">
        <f>IF(GL_Paste!$B8516="","",N(GL_Paste!$H8516)-N(GL_Paste!$G8516))</f>
        <v/>
      </c>
      <c r="B8519" s="43">
        <f>IF(GL_Paste!$B8516="","",DATE(YEAR(GL_Paste!$E8516),MONTH(GL_Paste!$E8516),1))</f>
        <v/>
      </c>
      <c r="C8519">
        <f>IF(GL_Paste!$B8516="","",IF(TRIM(GL_Paste!$M8516)&lt;&gt;"",TRIM(GL_Paste!$M8516),IFERROR(MID(GL_Paste!$I8516,FIND("[",GL_Paste!$I8516)+1,FIND("]",GL_Paste!$I8516)-FIND("[",GL_Paste!$I8516)-1),"")))</f>
        <v/>
      </c>
      <c r="D8519">
        <f>IF(GL_Paste!$B8516="","",IFERROR(INDEX(DeptName,MATCH($C8519,DeptTag,0)),"UNALLOCATED"))</f>
        <v/>
      </c>
      <c r="E8519">
        <f>IF(GL_Paste!$B8516="","",IFERROR(INDEX(AcctCat,MATCH(GL_Paste!$B8516&amp;"",AcctCode,0)),"UNKNOWN"))</f>
        <v/>
      </c>
      <c r="F8519">
        <f>IF(GL_Paste!$B8516="","",IFERROR(INDEX(AcctSub,MATCH(GL_Paste!$B8516&amp;"",AcctCode,0)),"UNKNOWN"))</f>
        <v/>
      </c>
    </row>
    <row r="8520">
      <c r="A8520" s="40">
        <f>IF(GL_Paste!$B8517="","",N(GL_Paste!$H8517)-N(GL_Paste!$G8517))</f>
        <v/>
      </c>
      <c r="B8520" s="43">
        <f>IF(GL_Paste!$B8517="","",DATE(YEAR(GL_Paste!$E8517),MONTH(GL_Paste!$E8517),1))</f>
        <v/>
      </c>
      <c r="C8520">
        <f>IF(GL_Paste!$B8517="","",IF(TRIM(GL_Paste!$M8517)&lt;&gt;"",TRIM(GL_Paste!$M8517),IFERROR(MID(GL_Paste!$I8517,FIND("[",GL_Paste!$I8517)+1,FIND("]",GL_Paste!$I8517)-FIND("[",GL_Paste!$I8517)-1),"")))</f>
        <v/>
      </c>
      <c r="D8520">
        <f>IF(GL_Paste!$B8517="","",IFERROR(INDEX(DeptName,MATCH($C8520,DeptTag,0)),"UNALLOCATED"))</f>
        <v/>
      </c>
      <c r="E8520">
        <f>IF(GL_Paste!$B8517="","",IFERROR(INDEX(AcctCat,MATCH(GL_Paste!$B8517&amp;"",AcctCode,0)),"UNKNOWN"))</f>
        <v/>
      </c>
      <c r="F8520">
        <f>IF(GL_Paste!$B8517="","",IFERROR(INDEX(AcctSub,MATCH(GL_Paste!$B8517&amp;"",AcctCode,0)),"UNKNOWN"))</f>
        <v/>
      </c>
    </row>
    <row r="8521">
      <c r="A8521" s="40">
        <f>IF(GL_Paste!$B8518="","",N(GL_Paste!$H8518)-N(GL_Paste!$G8518))</f>
        <v/>
      </c>
      <c r="B8521" s="43">
        <f>IF(GL_Paste!$B8518="","",DATE(YEAR(GL_Paste!$E8518),MONTH(GL_Paste!$E8518),1))</f>
        <v/>
      </c>
      <c r="C8521">
        <f>IF(GL_Paste!$B8518="","",IF(TRIM(GL_Paste!$M8518)&lt;&gt;"",TRIM(GL_Paste!$M8518),IFERROR(MID(GL_Paste!$I8518,FIND("[",GL_Paste!$I8518)+1,FIND("]",GL_Paste!$I8518)-FIND("[",GL_Paste!$I8518)-1),"")))</f>
        <v/>
      </c>
      <c r="D8521">
        <f>IF(GL_Paste!$B8518="","",IFERROR(INDEX(DeptName,MATCH($C8521,DeptTag,0)),"UNALLOCATED"))</f>
        <v/>
      </c>
      <c r="E8521">
        <f>IF(GL_Paste!$B8518="","",IFERROR(INDEX(AcctCat,MATCH(GL_Paste!$B8518&amp;"",AcctCode,0)),"UNKNOWN"))</f>
        <v/>
      </c>
      <c r="F8521">
        <f>IF(GL_Paste!$B8518="","",IFERROR(INDEX(AcctSub,MATCH(GL_Paste!$B8518&amp;"",AcctCode,0)),"UNKNOWN"))</f>
        <v/>
      </c>
    </row>
    <row r="8522">
      <c r="A8522" s="40">
        <f>IF(GL_Paste!$B8519="","",N(GL_Paste!$H8519)-N(GL_Paste!$G8519))</f>
        <v/>
      </c>
      <c r="B8522" s="43">
        <f>IF(GL_Paste!$B8519="","",DATE(YEAR(GL_Paste!$E8519),MONTH(GL_Paste!$E8519),1))</f>
        <v/>
      </c>
      <c r="C8522">
        <f>IF(GL_Paste!$B8519="","",IF(TRIM(GL_Paste!$M8519)&lt;&gt;"",TRIM(GL_Paste!$M8519),IFERROR(MID(GL_Paste!$I8519,FIND("[",GL_Paste!$I8519)+1,FIND("]",GL_Paste!$I8519)-FIND("[",GL_Paste!$I8519)-1),"")))</f>
        <v/>
      </c>
      <c r="D8522">
        <f>IF(GL_Paste!$B8519="","",IFERROR(INDEX(DeptName,MATCH($C8522,DeptTag,0)),"UNALLOCATED"))</f>
        <v/>
      </c>
      <c r="E8522">
        <f>IF(GL_Paste!$B8519="","",IFERROR(INDEX(AcctCat,MATCH(GL_Paste!$B8519&amp;"",AcctCode,0)),"UNKNOWN"))</f>
        <v/>
      </c>
      <c r="F8522">
        <f>IF(GL_Paste!$B8519="","",IFERROR(INDEX(AcctSub,MATCH(GL_Paste!$B8519&amp;"",AcctCode,0)),"UNKNOWN"))</f>
        <v/>
      </c>
    </row>
    <row r="8523">
      <c r="A8523" s="40">
        <f>IF(GL_Paste!$B8520="","",N(GL_Paste!$H8520)-N(GL_Paste!$G8520))</f>
        <v/>
      </c>
      <c r="B8523" s="43">
        <f>IF(GL_Paste!$B8520="","",DATE(YEAR(GL_Paste!$E8520),MONTH(GL_Paste!$E8520),1))</f>
        <v/>
      </c>
      <c r="C8523">
        <f>IF(GL_Paste!$B8520="","",IF(TRIM(GL_Paste!$M8520)&lt;&gt;"",TRIM(GL_Paste!$M8520),IFERROR(MID(GL_Paste!$I8520,FIND("[",GL_Paste!$I8520)+1,FIND("]",GL_Paste!$I8520)-FIND("[",GL_Paste!$I8520)-1),"")))</f>
        <v/>
      </c>
      <c r="D8523">
        <f>IF(GL_Paste!$B8520="","",IFERROR(INDEX(DeptName,MATCH($C8523,DeptTag,0)),"UNALLOCATED"))</f>
        <v/>
      </c>
      <c r="E8523">
        <f>IF(GL_Paste!$B8520="","",IFERROR(INDEX(AcctCat,MATCH(GL_Paste!$B8520&amp;"",AcctCode,0)),"UNKNOWN"))</f>
        <v/>
      </c>
      <c r="F8523">
        <f>IF(GL_Paste!$B8520="","",IFERROR(INDEX(AcctSub,MATCH(GL_Paste!$B8520&amp;"",AcctCode,0)),"UNKNOWN"))</f>
        <v/>
      </c>
    </row>
    <row r="8524">
      <c r="A8524" s="40">
        <f>IF(GL_Paste!$B8521="","",N(GL_Paste!$H8521)-N(GL_Paste!$G8521))</f>
        <v/>
      </c>
      <c r="B8524" s="43">
        <f>IF(GL_Paste!$B8521="","",DATE(YEAR(GL_Paste!$E8521),MONTH(GL_Paste!$E8521),1))</f>
        <v/>
      </c>
      <c r="C8524">
        <f>IF(GL_Paste!$B8521="","",IF(TRIM(GL_Paste!$M8521)&lt;&gt;"",TRIM(GL_Paste!$M8521),IFERROR(MID(GL_Paste!$I8521,FIND("[",GL_Paste!$I8521)+1,FIND("]",GL_Paste!$I8521)-FIND("[",GL_Paste!$I8521)-1),"")))</f>
        <v/>
      </c>
      <c r="D8524">
        <f>IF(GL_Paste!$B8521="","",IFERROR(INDEX(DeptName,MATCH($C8524,DeptTag,0)),"UNALLOCATED"))</f>
        <v/>
      </c>
      <c r="E8524">
        <f>IF(GL_Paste!$B8521="","",IFERROR(INDEX(AcctCat,MATCH(GL_Paste!$B8521&amp;"",AcctCode,0)),"UNKNOWN"))</f>
        <v/>
      </c>
      <c r="F8524">
        <f>IF(GL_Paste!$B8521="","",IFERROR(INDEX(AcctSub,MATCH(GL_Paste!$B8521&amp;"",AcctCode,0)),"UNKNOWN"))</f>
        <v/>
      </c>
    </row>
    <row r="8525">
      <c r="A8525" s="40">
        <f>IF(GL_Paste!$B8522="","",N(GL_Paste!$H8522)-N(GL_Paste!$G8522))</f>
        <v/>
      </c>
      <c r="B8525" s="43">
        <f>IF(GL_Paste!$B8522="","",DATE(YEAR(GL_Paste!$E8522),MONTH(GL_Paste!$E8522),1))</f>
        <v/>
      </c>
      <c r="C8525">
        <f>IF(GL_Paste!$B8522="","",IF(TRIM(GL_Paste!$M8522)&lt;&gt;"",TRIM(GL_Paste!$M8522),IFERROR(MID(GL_Paste!$I8522,FIND("[",GL_Paste!$I8522)+1,FIND("]",GL_Paste!$I8522)-FIND("[",GL_Paste!$I8522)-1),"")))</f>
        <v/>
      </c>
      <c r="D8525">
        <f>IF(GL_Paste!$B8522="","",IFERROR(INDEX(DeptName,MATCH($C8525,DeptTag,0)),"UNALLOCATED"))</f>
        <v/>
      </c>
      <c r="E8525">
        <f>IF(GL_Paste!$B8522="","",IFERROR(INDEX(AcctCat,MATCH(GL_Paste!$B8522&amp;"",AcctCode,0)),"UNKNOWN"))</f>
        <v/>
      </c>
      <c r="F8525">
        <f>IF(GL_Paste!$B8522="","",IFERROR(INDEX(AcctSub,MATCH(GL_Paste!$B8522&amp;"",AcctCode,0)),"UNKNOWN"))</f>
        <v/>
      </c>
    </row>
    <row r="8526">
      <c r="A8526" s="40">
        <f>IF(GL_Paste!$B8523="","",N(GL_Paste!$H8523)-N(GL_Paste!$G8523))</f>
        <v/>
      </c>
      <c r="B8526" s="43">
        <f>IF(GL_Paste!$B8523="","",DATE(YEAR(GL_Paste!$E8523),MONTH(GL_Paste!$E8523),1))</f>
        <v/>
      </c>
      <c r="C8526">
        <f>IF(GL_Paste!$B8523="","",IF(TRIM(GL_Paste!$M8523)&lt;&gt;"",TRIM(GL_Paste!$M8523),IFERROR(MID(GL_Paste!$I8523,FIND("[",GL_Paste!$I8523)+1,FIND("]",GL_Paste!$I8523)-FIND("[",GL_Paste!$I8523)-1),"")))</f>
        <v/>
      </c>
      <c r="D8526">
        <f>IF(GL_Paste!$B8523="","",IFERROR(INDEX(DeptName,MATCH($C8526,DeptTag,0)),"UNALLOCATED"))</f>
        <v/>
      </c>
      <c r="E8526">
        <f>IF(GL_Paste!$B8523="","",IFERROR(INDEX(AcctCat,MATCH(GL_Paste!$B8523&amp;"",AcctCode,0)),"UNKNOWN"))</f>
        <v/>
      </c>
      <c r="F8526">
        <f>IF(GL_Paste!$B8523="","",IFERROR(INDEX(AcctSub,MATCH(GL_Paste!$B8523&amp;"",AcctCode,0)),"UNKNOWN"))</f>
        <v/>
      </c>
    </row>
    <row r="8527">
      <c r="A8527" s="40">
        <f>IF(GL_Paste!$B8524="","",N(GL_Paste!$H8524)-N(GL_Paste!$G8524))</f>
        <v/>
      </c>
      <c r="B8527" s="43">
        <f>IF(GL_Paste!$B8524="","",DATE(YEAR(GL_Paste!$E8524),MONTH(GL_Paste!$E8524),1))</f>
        <v/>
      </c>
      <c r="C8527">
        <f>IF(GL_Paste!$B8524="","",IF(TRIM(GL_Paste!$M8524)&lt;&gt;"",TRIM(GL_Paste!$M8524),IFERROR(MID(GL_Paste!$I8524,FIND("[",GL_Paste!$I8524)+1,FIND("]",GL_Paste!$I8524)-FIND("[",GL_Paste!$I8524)-1),"")))</f>
        <v/>
      </c>
      <c r="D8527">
        <f>IF(GL_Paste!$B8524="","",IFERROR(INDEX(DeptName,MATCH($C8527,DeptTag,0)),"UNALLOCATED"))</f>
        <v/>
      </c>
      <c r="E8527">
        <f>IF(GL_Paste!$B8524="","",IFERROR(INDEX(AcctCat,MATCH(GL_Paste!$B8524&amp;"",AcctCode,0)),"UNKNOWN"))</f>
        <v/>
      </c>
      <c r="F8527">
        <f>IF(GL_Paste!$B8524="","",IFERROR(INDEX(AcctSub,MATCH(GL_Paste!$B8524&amp;"",AcctCode,0)),"UNKNOWN"))</f>
        <v/>
      </c>
    </row>
    <row r="8528">
      <c r="A8528" s="40">
        <f>IF(GL_Paste!$B8525="","",N(GL_Paste!$H8525)-N(GL_Paste!$G8525))</f>
        <v/>
      </c>
      <c r="B8528" s="43">
        <f>IF(GL_Paste!$B8525="","",DATE(YEAR(GL_Paste!$E8525),MONTH(GL_Paste!$E8525),1))</f>
        <v/>
      </c>
      <c r="C8528">
        <f>IF(GL_Paste!$B8525="","",IF(TRIM(GL_Paste!$M8525)&lt;&gt;"",TRIM(GL_Paste!$M8525),IFERROR(MID(GL_Paste!$I8525,FIND("[",GL_Paste!$I8525)+1,FIND("]",GL_Paste!$I8525)-FIND("[",GL_Paste!$I8525)-1),"")))</f>
        <v/>
      </c>
      <c r="D8528">
        <f>IF(GL_Paste!$B8525="","",IFERROR(INDEX(DeptName,MATCH($C8528,DeptTag,0)),"UNALLOCATED"))</f>
        <v/>
      </c>
      <c r="E8528">
        <f>IF(GL_Paste!$B8525="","",IFERROR(INDEX(AcctCat,MATCH(GL_Paste!$B8525&amp;"",AcctCode,0)),"UNKNOWN"))</f>
        <v/>
      </c>
      <c r="F8528">
        <f>IF(GL_Paste!$B8525="","",IFERROR(INDEX(AcctSub,MATCH(GL_Paste!$B8525&amp;"",AcctCode,0)),"UNKNOWN"))</f>
        <v/>
      </c>
    </row>
    <row r="8529">
      <c r="A8529" s="40">
        <f>IF(GL_Paste!$B8526="","",N(GL_Paste!$H8526)-N(GL_Paste!$G8526))</f>
        <v/>
      </c>
      <c r="B8529" s="43">
        <f>IF(GL_Paste!$B8526="","",DATE(YEAR(GL_Paste!$E8526),MONTH(GL_Paste!$E8526),1))</f>
        <v/>
      </c>
      <c r="C8529">
        <f>IF(GL_Paste!$B8526="","",IF(TRIM(GL_Paste!$M8526)&lt;&gt;"",TRIM(GL_Paste!$M8526),IFERROR(MID(GL_Paste!$I8526,FIND("[",GL_Paste!$I8526)+1,FIND("]",GL_Paste!$I8526)-FIND("[",GL_Paste!$I8526)-1),"")))</f>
        <v/>
      </c>
      <c r="D8529">
        <f>IF(GL_Paste!$B8526="","",IFERROR(INDEX(DeptName,MATCH($C8529,DeptTag,0)),"UNALLOCATED"))</f>
        <v/>
      </c>
      <c r="E8529">
        <f>IF(GL_Paste!$B8526="","",IFERROR(INDEX(AcctCat,MATCH(GL_Paste!$B8526&amp;"",AcctCode,0)),"UNKNOWN"))</f>
        <v/>
      </c>
      <c r="F8529">
        <f>IF(GL_Paste!$B8526="","",IFERROR(INDEX(AcctSub,MATCH(GL_Paste!$B8526&amp;"",AcctCode,0)),"UNKNOWN"))</f>
        <v/>
      </c>
    </row>
    <row r="8530">
      <c r="A8530" s="40">
        <f>IF(GL_Paste!$B8527="","",N(GL_Paste!$H8527)-N(GL_Paste!$G8527))</f>
        <v/>
      </c>
      <c r="B8530" s="43">
        <f>IF(GL_Paste!$B8527="","",DATE(YEAR(GL_Paste!$E8527),MONTH(GL_Paste!$E8527),1))</f>
        <v/>
      </c>
      <c r="C8530">
        <f>IF(GL_Paste!$B8527="","",IF(TRIM(GL_Paste!$M8527)&lt;&gt;"",TRIM(GL_Paste!$M8527),IFERROR(MID(GL_Paste!$I8527,FIND("[",GL_Paste!$I8527)+1,FIND("]",GL_Paste!$I8527)-FIND("[",GL_Paste!$I8527)-1),"")))</f>
        <v/>
      </c>
      <c r="D8530">
        <f>IF(GL_Paste!$B8527="","",IFERROR(INDEX(DeptName,MATCH($C8530,DeptTag,0)),"UNALLOCATED"))</f>
        <v/>
      </c>
      <c r="E8530">
        <f>IF(GL_Paste!$B8527="","",IFERROR(INDEX(AcctCat,MATCH(GL_Paste!$B8527&amp;"",AcctCode,0)),"UNKNOWN"))</f>
        <v/>
      </c>
      <c r="F8530">
        <f>IF(GL_Paste!$B8527="","",IFERROR(INDEX(AcctSub,MATCH(GL_Paste!$B8527&amp;"",AcctCode,0)),"UNKNOWN"))</f>
        <v/>
      </c>
    </row>
    <row r="8531">
      <c r="A8531" s="40">
        <f>IF(GL_Paste!$B8528="","",N(GL_Paste!$H8528)-N(GL_Paste!$G8528))</f>
        <v/>
      </c>
      <c r="B8531" s="43">
        <f>IF(GL_Paste!$B8528="","",DATE(YEAR(GL_Paste!$E8528),MONTH(GL_Paste!$E8528),1))</f>
        <v/>
      </c>
      <c r="C8531">
        <f>IF(GL_Paste!$B8528="","",IF(TRIM(GL_Paste!$M8528)&lt;&gt;"",TRIM(GL_Paste!$M8528),IFERROR(MID(GL_Paste!$I8528,FIND("[",GL_Paste!$I8528)+1,FIND("]",GL_Paste!$I8528)-FIND("[",GL_Paste!$I8528)-1),"")))</f>
        <v/>
      </c>
      <c r="D8531">
        <f>IF(GL_Paste!$B8528="","",IFERROR(INDEX(DeptName,MATCH($C8531,DeptTag,0)),"UNALLOCATED"))</f>
        <v/>
      </c>
      <c r="E8531">
        <f>IF(GL_Paste!$B8528="","",IFERROR(INDEX(AcctCat,MATCH(GL_Paste!$B8528&amp;"",AcctCode,0)),"UNKNOWN"))</f>
        <v/>
      </c>
      <c r="F8531">
        <f>IF(GL_Paste!$B8528="","",IFERROR(INDEX(AcctSub,MATCH(GL_Paste!$B8528&amp;"",AcctCode,0)),"UNKNOWN"))</f>
        <v/>
      </c>
    </row>
    <row r="8532">
      <c r="A8532" s="40">
        <f>IF(GL_Paste!$B8529="","",N(GL_Paste!$H8529)-N(GL_Paste!$G8529))</f>
        <v/>
      </c>
      <c r="B8532" s="43">
        <f>IF(GL_Paste!$B8529="","",DATE(YEAR(GL_Paste!$E8529),MONTH(GL_Paste!$E8529),1))</f>
        <v/>
      </c>
      <c r="C8532">
        <f>IF(GL_Paste!$B8529="","",IF(TRIM(GL_Paste!$M8529)&lt;&gt;"",TRIM(GL_Paste!$M8529),IFERROR(MID(GL_Paste!$I8529,FIND("[",GL_Paste!$I8529)+1,FIND("]",GL_Paste!$I8529)-FIND("[",GL_Paste!$I8529)-1),"")))</f>
        <v/>
      </c>
      <c r="D8532">
        <f>IF(GL_Paste!$B8529="","",IFERROR(INDEX(DeptName,MATCH($C8532,DeptTag,0)),"UNALLOCATED"))</f>
        <v/>
      </c>
      <c r="E8532">
        <f>IF(GL_Paste!$B8529="","",IFERROR(INDEX(AcctCat,MATCH(GL_Paste!$B8529&amp;"",AcctCode,0)),"UNKNOWN"))</f>
        <v/>
      </c>
      <c r="F8532">
        <f>IF(GL_Paste!$B8529="","",IFERROR(INDEX(AcctSub,MATCH(GL_Paste!$B8529&amp;"",AcctCode,0)),"UNKNOWN"))</f>
        <v/>
      </c>
    </row>
    <row r="8533">
      <c r="A8533" s="40">
        <f>IF(GL_Paste!$B8530="","",N(GL_Paste!$H8530)-N(GL_Paste!$G8530))</f>
        <v/>
      </c>
      <c r="B8533" s="43">
        <f>IF(GL_Paste!$B8530="","",DATE(YEAR(GL_Paste!$E8530),MONTH(GL_Paste!$E8530),1))</f>
        <v/>
      </c>
      <c r="C8533">
        <f>IF(GL_Paste!$B8530="","",IF(TRIM(GL_Paste!$M8530)&lt;&gt;"",TRIM(GL_Paste!$M8530),IFERROR(MID(GL_Paste!$I8530,FIND("[",GL_Paste!$I8530)+1,FIND("]",GL_Paste!$I8530)-FIND("[",GL_Paste!$I8530)-1),"")))</f>
        <v/>
      </c>
      <c r="D8533">
        <f>IF(GL_Paste!$B8530="","",IFERROR(INDEX(DeptName,MATCH($C8533,DeptTag,0)),"UNALLOCATED"))</f>
        <v/>
      </c>
      <c r="E8533">
        <f>IF(GL_Paste!$B8530="","",IFERROR(INDEX(AcctCat,MATCH(GL_Paste!$B8530&amp;"",AcctCode,0)),"UNKNOWN"))</f>
        <v/>
      </c>
      <c r="F8533">
        <f>IF(GL_Paste!$B8530="","",IFERROR(INDEX(AcctSub,MATCH(GL_Paste!$B8530&amp;"",AcctCode,0)),"UNKNOWN"))</f>
        <v/>
      </c>
    </row>
    <row r="8534">
      <c r="A8534" s="40">
        <f>IF(GL_Paste!$B8531="","",N(GL_Paste!$H8531)-N(GL_Paste!$G8531))</f>
        <v/>
      </c>
      <c r="B8534" s="43">
        <f>IF(GL_Paste!$B8531="","",DATE(YEAR(GL_Paste!$E8531),MONTH(GL_Paste!$E8531),1))</f>
        <v/>
      </c>
      <c r="C8534">
        <f>IF(GL_Paste!$B8531="","",IF(TRIM(GL_Paste!$M8531)&lt;&gt;"",TRIM(GL_Paste!$M8531),IFERROR(MID(GL_Paste!$I8531,FIND("[",GL_Paste!$I8531)+1,FIND("]",GL_Paste!$I8531)-FIND("[",GL_Paste!$I8531)-1),"")))</f>
        <v/>
      </c>
      <c r="D8534">
        <f>IF(GL_Paste!$B8531="","",IFERROR(INDEX(DeptName,MATCH($C8534,DeptTag,0)),"UNALLOCATED"))</f>
        <v/>
      </c>
      <c r="E8534">
        <f>IF(GL_Paste!$B8531="","",IFERROR(INDEX(AcctCat,MATCH(GL_Paste!$B8531&amp;"",AcctCode,0)),"UNKNOWN"))</f>
        <v/>
      </c>
      <c r="F8534">
        <f>IF(GL_Paste!$B8531="","",IFERROR(INDEX(AcctSub,MATCH(GL_Paste!$B8531&amp;"",AcctCode,0)),"UNKNOWN"))</f>
        <v/>
      </c>
    </row>
    <row r="8535">
      <c r="A8535" s="40">
        <f>IF(GL_Paste!$B8532="","",N(GL_Paste!$H8532)-N(GL_Paste!$G8532))</f>
        <v/>
      </c>
      <c r="B8535" s="43">
        <f>IF(GL_Paste!$B8532="","",DATE(YEAR(GL_Paste!$E8532),MONTH(GL_Paste!$E8532),1))</f>
        <v/>
      </c>
      <c r="C8535">
        <f>IF(GL_Paste!$B8532="","",IF(TRIM(GL_Paste!$M8532)&lt;&gt;"",TRIM(GL_Paste!$M8532),IFERROR(MID(GL_Paste!$I8532,FIND("[",GL_Paste!$I8532)+1,FIND("]",GL_Paste!$I8532)-FIND("[",GL_Paste!$I8532)-1),"")))</f>
        <v/>
      </c>
      <c r="D8535">
        <f>IF(GL_Paste!$B8532="","",IFERROR(INDEX(DeptName,MATCH($C8535,DeptTag,0)),"UNALLOCATED"))</f>
        <v/>
      </c>
      <c r="E8535">
        <f>IF(GL_Paste!$B8532="","",IFERROR(INDEX(AcctCat,MATCH(GL_Paste!$B8532&amp;"",AcctCode,0)),"UNKNOWN"))</f>
        <v/>
      </c>
      <c r="F8535">
        <f>IF(GL_Paste!$B8532="","",IFERROR(INDEX(AcctSub,MATCH(GL_Paste!$B8532&amp;"",AcctCode,0)),"UNKNOWN"))</f>
        <v/>
      </c>
    </row>
    <row r="8536">
      <c r="A8536" s="40">
        <f>IF(GL_Paste!$B8533="","",N(GL_Paste!$H8533)-N(GL_Paste!$G8533))</f>
        <v/>
      </c>
      <c r="B8536" s="43">
        <f>IF(GL_Paste!$B8533="","",DATE(YEAR(GL_Paste!$E8533),MONTH(GL_Paste!$E8533),1))</f>
        <v/>
      </c>
      <c r="C8536">
        <f>IF(GL_Paste!$B8533="","",IF(TRIM(GL_Paste!$M8533)&lt;&gt;"",TRIM(GL_Paste!$M8533),IFERROR(MID(GL_Paste!$I8533,FIND("[",GL_Paste!$I8533)+1,FIND("]",GL_Paste!$I8533)-FIND("[",GL_Paste!$I8533)-1),"")))</f>
        <v/>
      </c>
      <c r="D8536">
        <f>IF(GL_Paste!$B8533="","",IFERROR(INDEX(DeptName,MATCH($C8536,DeptTag,0)),"UNALLOCATED"))</f>
        <v/>
      </c>
      <c r="E8536">
        <f>IF(GL_Paste!$B8533="","",IFERROR(INDEX(AcctCat,MATCH(GL_Paste!$B8533&amp;"",AcctCode,0)),"UNKNOWN"))</f>
        <v/>
      </c>
      <c r="F8536">
        <f>IF(GL_Paste!$B8533="","",IFERROR(INDEX(AcctSub,MATCH(GL_Paste!$B8533&amp;"",AcctCode,0)),"UNKNOWN"))</f>
        <v/>
      </c>
    </row>
    <row r="8537">
      <c r="A8537" s="40">
        <f>IF(GL_Paste!$B8534="","",N(GL_Paste!$H8534)-N(GL_Paste!$G8534))</f>
        <v/>
      </c>
      <c r="B8537" s="43">
        <f>IF(GL_Paste!$B8534="","",DATE(YEAR(GL_Paste!$E8534),MONTH(GL_Paste!$E8534),1))</f>
        <v/>
      </c>
      <c r="C8537">
        <f>IF(GL_Paste!$B8534="","",IF(TRIM(GL_Paste!$M8534)&lt;&gt;"",TRIM(GL_Paste!$M8534),IFERROR(MID(GL_Paste!$I8534,FIND("[",GL_Paste!$I8534)+1,FIND("]",GL_Paste!$I8534)-FIND("[",GL_Paste!$I8534)-1),"")))</f>
        <v/>
      </c>
      <c r="D8537">
        <f>IF(GL_Paste!$B8534="","",IFERROR(INDEX(DeptName,MATCH($C8537,DeptTag,0)),"UNALLOCATED"))</f>
        <v/>
      </c>
      <c r="E8537">
        <f>IF(GL_Paste!$B8534="","",IFERROR(INDEX(AcctCat,MATCH(GL_Paste!$B8534&amp;"",AcctCode,0)),"UNKNOWN"))</f>
        <v/>
      </c>
      <c r="F8537">
        <f>IF(GL_Paste!$B8534="","",IFERROR(INDEX(AcctSub,MATCH(GL_Paste!$B8534&amp;"",AcctCode,0)),"UNKNOWN"))</f>
        <v/>
      </c>
    </row>
    <row r="8538">
      <c r="A8538" s="40">
        <f>IF(GL_Paste!$B8535="","",N(GL_Paste!$H8535)-N(GL_Paste!$G8535))</f>
        <v/>
      </c>
      <c r="B8538" s="43">
        <f>IF(GL_Paste!$B8535="","",DATE(YEAR(GL_Paste!$E8535),MONTH(GL_Paste!$E8535),1))</f>
        <v/>
      </c>
      <c r="C8538">
        <f>IF(GL_Paste!$B8535="","",IF(TRIM(GL_Paste!$M8535)&lt;&gt;"",TRIM(GL_Paste!$M8535),IFERROR(MID(GL_Paste!$I8535,FIND("[",GL_Paste!$I8535)+1,FIND("]",GL_Paste!$I8535)-FIND("[",GL_Paste!$I8535)-1),"")))</f>
        <v/>
      </c>
      <c r="D8538">
        <f>IF(GL_Paste!$B8535="","",IFERROR(INDEX(DeptName,MATCH($C8538,DeptTag,0)),"UNALLOCATED"))</f>
        <v/>
      </c>
      <c r="E8538">
        <f>IF(GL_Paste!$B8535="","",IFERROR(INDEX(AcctCat,MATCH(GL_Paste!$B8535&amp;"",AcctCode,0)),"UNKNOWN"))</f>
        <v/>
      </c>
      <c r="F8538">
        <f>IF(GL_Paste!$B8535="","",IFERROR(INDEX(AcctSub,MATCH(GL_Paste!$B8535&amp;"",AcctCode,0)),"UNKNOWN"))</f>
        <v/>
      </c>
    </row>
    <row r="8539">
      <c r="A8539" s="40">
        <f>IF(GL_Paste!$B8536="","",N(GL_Paste!$H8536)-N(GL_Paste!$G8536))</f>
        <v/>
      </c>
      <c r="B8539" s="43">
        <f>IF(GL_Paste!$B8536="","",DATE(YEAR(GL_Paste!$E8536),MONTH(GL_Paste!$E8536),1))</f>
        <v/>
      </c>
      <c r="C8539">
        <f>IF(GL_Paste!$B8536="","",IF(TRIM(GL_Paste!$M8536)&lt;&gt;"",TRIM(GL_Paste!$M8536),IFERROR(MID(GL_Paste!$I8536,FIND("[",GL_Paste!$I8536)+1,FIND("]",GL_Paste!$I8536)-FIND("[",GL_Paste!$I8536)-1),"")))</f>
        <v/>
      </c>
      <c r="D8539">
        <f>IF(GL_Paste!$B8536="","",IFERROR(INDEX(DeptName,MATCH($C8539,DeptTag,0)),"UNALLOCATED"))</f>
        <v/>
      </c>
      <c r="E8539">
        <f>IF(GL_Paste!$B8536="","",IFERROR(INDEX(AcctCat,MATCH(GL_Paste!$B8536&amp;"",AcctCode,0)),"UNKNOWN"))</f>
        <v/>
      </c>
      <c r="F8539">
        <f>IF(GL_Paste!$B8536="","",IFERROR(INDEX(AcctSub,MATCH(GL_Paste!$B8536&amp;"",AcctCode,0)),"UNKNOWN"))</f>
        <v/>
      </c>
    </row>
    <row r="8540">
      <c r="A8540" s="40">
        <f>IF(GL_Paste!$B8537="","",N(GL_Paste!$H8537)-N(GL_Paste!$G8537))</f>
        <v/>
      </c>
      <c r="B8540" s="43">
        <f>IF(GL_Paste!$B8537="","",DATE(YEAR(GL_Paste!$E8537),MONTH(GL_Paste!$E8537),1))</f>
        <v/>
      </c>
      <c r="C8540">
        <f>IF(GL_Paste!$B8537="","",IF(TRIM(GL_Paste!$M8537)&lt;&gt;"",TRIM(GL_Paste!$M8537),IFERROR(MID(GL_Paste!$I8537,FIND("[",GL_Paste!$I8537)+1,FIND("]",GL_Paste!$I8537)-FIND("[",GL_Paste!$I8537)-1),"")))</f>
        <v/>
      </c>
      <c r="D8540">
        <f>IF(GL_Paste!$B8537="","",IFERROR(INDEX(DeptName,MATCH($C8540,DeptTag,0)),"UNALLOCATED"))</f>
        <v/>
      </c>
      <c r="E8540">
        <f>IF(GL_Paste!$B8537="","",IFERROR(INDEX(AcctCat,MATCH(GL_Paste!$B8537&amp;"",AcctCode,0)),"UNKNOWN"))</f>
        <v/>
      </c>
      <c r="F8540">
        <f>IF(GL_Paste!$B8537="","",IFERROR(INDEX(AcctSub,MATCH(GL_Paste!$B8537&amp;"",AcctCode,0)),"UNKNOWN"))</f>
        <v/>
      </c>
    </row>
    <row r="8541">
      <c r="A8541" s="40">
        <f>IF(GL_Paste!$B8538="","",N(GL_Paste!$H8538)-N(GL_Paste!$G8538))</f>
        <v/>
      </c>
      <c r="B8541" s="43">
        <f>IF(GL_Paste!$B8538="","",DATE(YEAR(GL_Paste!$E8538),MONTH(GL_Paste!$E8538),1))</f>
        <v/>
      </c>
      <c r="C8541">
        <f>IF(GL_Paste!$B8538="","",IF(TRIM(GL_Paste!$M8538)&lt;&gt;"",TRIM(GL_Paste!$M8538),IFERROR(MID(GL_Paste!$I8538,FIND("[",GL_Paste!$I8538)+1,FIND("]",GL_Paste!$I8538)-FIND("[",GL_Paste!$I8538)-1),"")))</f>
        <v/>
      </c>
      <c r="D8541">
        <f>IF(GL_Paste!$B8538="","",IFERROR(INDEX(DeptName,MATCH($C8541,DeptTag,0)),"UNALLOCATED"))</f>
        <v/>
      </c>
      <c r="E8541">
        <f>IF(GL_Paste!$B8538="","",IFERROR(INDEX(AcctCat,MATCH(GL_Paste!$B8538&amp;"",AcctCode,0)),"UNKNOWN"))</f>
        <v/>
      </c>
      <c r="F8541">
        <f>IF(GL_Paste!$B8538="","",IFERROR(INDEX(AcctSub,MATCH(GL_Paste!$B8538&amp;"",AcctCode,0)),"UNKNOWN"))</f>
        <v/>
      </c>
    </row>
    <row r="8542">
      <c r="A8542" s="40">
        <f>IF(GL_Paste!$B8539="","",N(GL_Paste!$H8539)-N(GL_Paste!$G8539))</f>
        <v/>
      </c>
      <c r="B8542" s="43">
        <f>IF(GL_Paste!$B8539="","",DATE(YEAR(GL_Paste!$E8539),MONTH(GL_Paste!$E8539),1))</f>
        <v/>
      </c>
      <c r="C8542">
        <f>IF(GL_Paste!$B8539="","",IF(TRIM(GL_Paste!$M8539)&lt;&gt;"",TRIM(GL_Paste!$M8539),IFERROR(MID(GL_Paste!$I8539,FIND("[",GL_Paste!$I8539)+1,FIND("]",GL_Paste!$I8539)-FIND("[",GL_Paste!$I8539)-1),"")))</f>
        <v/>
      </c>
      <c r="D8542">
        <f>IF(GL_Paste!$B8539="","",IFERROR(INDEX(DeptName,MATCH($C8542,DeptTag,0)),"UNALLOCATED"))</f>
        <v/>
      </c>
      <c r="E8542">
        <f>IF(GL_Paste!$B8539="","",IFERROR(INDEX(AcctCat,MATCH(GL_Paste!$B8539&amp;"",AcctCode,0)),"UNKNOWN"))</f>
        <v/>
      </c>
      <c r="F8542">
        <f>IF(GL_Paste!$B8539="","",IFERROR(INDEX(AcctSub,MATCH(GL_Paste!$B8539&amp;"",AcctCode,0)),"UNKNOWN"))</f>
        <v/>
      </c>
    </row>
    <row r="8543">
      <c r="A8543" s="40">
        <f>IF(GL_Paste!$B8540="","",N(GL_Paste!$H8540)-N(GL_Paste!$G8540))</f>
        <v/>
      </c>
      <c r="B8543" s="43">
        <f>IF(GL_Paste!$B8540="","",DATE(YEAR(GL_Paste!$E8540),MONTH(GL_Paste!$E8540),1))</f>
        <v/>
      </c>
      <c r="C8543">
        <f>IF(GL_Paste!$B8540="","",IF(TRIM(GL_Paste!$M8540)&lt;&gt;"",TRIM(GL_Paste!$M8540),IFERROR(MID(GL_Paste!$I8540,FIND("[",GL_Paste!$I8540)+1,FIND("]",GL_Paste!$I8540)-FIND("[",GL_Paste!$I8540)-1),"")))</f>
        <v/>
      </c>
      <c r="D8543">
        <f>IF(GL_Paste!$B8540="","",IFERROR(INDEX(DeptName,MATCH($C8543,DeptTag,0)),"UNALLOCATED"))</f>
        <v/>
      </c>
      <c r="E8543">
        <f>IF(GL_Paste!$B8540="","",IFERROR(INDEX(AcctCat,MATCH(GL_Paste!$B8540&amp;"",AcctCode,0)),"UNKNOWN"))</f>
        <v/>
      </c>
      <c r="F8543">
        <f>IF(GL_Paste!$B8540="","",IFERROR(INDEX(AcctSub,MATCH(GL_Paste!$B8540&amp;"",AcctCode,0)),"UNKNOWN"))</f>
        <v/>
      </c>
    </row>
    <row r="8544">
      <c r="A8544" s="40">
        <f>IF(GL_Paste!$B8541="","",N(GL_Paste!$H8541)-N(GL_Paste!$G8541))</f>
        <v/>
      </c>
      <c r="B8544" s="43">
        <f>IF(GL_Paste!$B8541="","",DATE(YEAR(GL_Paste!$E8541),MONTH(GL_Paste!$E8541),1))</f>
        <v/>
      </c>
      <c r="C8544">
        <f>IF(GL_Paste!$B8541="","",IF(TRIM(GL_Paste!$M8541)&lt;&gt;"",TRIM(GL_Paste!$M8541),IFERROR(MID(GL_Paste!$I8541,FIND("[",GL_Paste!$I8541)+1,FIND("]",GL_Paste!$I8541)-FIND("[",GL_Paste!$I8541)-1),"")))</f>
        <v/>
      </c>
      <c r="D8544">
        <f>IF(GL_Paste!$B8541="","",IFERROR(INDEX(DeptName,MATCH($C8544,DeptTag,0)),"UNALLOCATED"))</f>
        <v/>
      </c>
      <c r="E8544">
        <f>IF(GL_Paste!$B8541="","",IFERROR(INDEX(AcctCat,MATCH(GL_Paste!$B8541&amp;"",AcctCode,0)),"UNKNOWN"))</f>
        <v/>
      </c>
      <c r="F8544">
        <f>IF(GL_Paste!$B8541="","",IFERROR(INDEX(AcctSub,MATCH(GL_Paste!$B8541&amp;"",AcctCode,0)),"UNKNOWN"))</f>
        <v/>
      </c>
    </row>
    <row r="8545">
      <c r="A8545" s="40">
        <f>IF(GL_Paste!$B8542="","",N(GL_Paste!$H8542)-N(GL_Paste!$G8542))</f>
        <v/>
      </c>
      <c r="B8545" s="43">
        <f>IF(GL_Paste!$B8542="","",DATE(YEAR(GL_Paste!$E8542),MONTH(GL_Paste!$E8542),1))</f>
        <v/>
      </c>
      <c r="C8545">
        <f>IF(GL_Paste!$B8542="","",IF(TRIM(GL_Paste!$M8542)&lt;&gt;"",TRIM(GL_Paste!$M8542),IFERROR(MID(GL_Paste!$I8542,FIND("[",GL_Paste!$I8542)+1,FIND("]",GL_Paste!$I8542)-FIND("[",GL_Paste!$I8542)-1),"")))</f>
        <v/>
      </c>
      <c r="D8545">
        <f>IF(GL_Paste!$B8542="","",IFERROR(INDEX(DeptName,MATCH($C8545,DeptTag,0)),"UNALLOCATED"))</f>
        <v/>
      </c>
      <c r="E8545">
        <f>IF(GL_Paste!$B8542="","",IFERROR(INDEX(AcctCat,MATCH(GL_Paste!$B8542&amp;"",AcctCode,0)),"UNKNOWN"))</f>
        <v/>
      </c>
      <c r="F8545">
        <f>IF(GL_Paste!$B8542="","",IFERROR(INDEX(AcctSub,MATCH(GL_Paste!$B8542&amp;"",AcctCode,0)),"UNKNOWN"))</f>
        <v/>
      </c>
    </row>
    <row r="8546">
      <c r="A8546" s="40">
        <f>IF(GL_Paste!$B8543="","",N(GL_Paste!$H8543)-N(GL_Paste!$G8543))</f>
        <v/>
      </c>
      <c r="B8546" s="43">
        <f>IF(GL_Paste!$B8543="","",DATE(YEAR(GL_Paste!$E8543),MONTH(GL_Paste!$E8543),1))</f>
        <v/>
      </c>
      <c r="C8546">
        <f>IF(GL_Paste!$B8543="","",IF(TRIM(GL_Paste!$M8543)&lt;&gt;"",TRIM(GL_Paste!$M8543),IFERROR(MID(GL_Paste!$I8543,FIND("[",GL_Paste!$I8543)+1,FIND("]",GL_Paste!$I8543)-FIND("[",GL_Paste!$I8543)-1),"")))</f>
        <v/>
      </c>
      <c r="D8546">
        <f>IF(GL_Paste!$B8543="","",IFERROR(INDEX(DeptName,MATCH($C8546,DeptTag,0)),"UNALLOCATED"))</f>
        <v/>
      </c>
      <c r="E8546">
        <f>IF(GL_Paste!$B8543="","",IFERROR(INDEX(AcctCat,MATCH(GL_Paste!$B8543&amp;"",AcctCode,0)),"UNKNOWN"))</f>
        <v/>
      </c>
      <c r="F8546">
        <f>IF(GL_Paste!$B8543="","",IFERROR(INDEX(AcctSub,MATCH(GL_Paste!$B8543&amp;"",AcctCode,0)),"UNKNOWN"))</f>
        <v/>
      </c>
    </row>
    <row r="8547">
      <c r="A8547" s="40">
        <f>IF(GL_Paste!$B8544="","",N(GL_Paste!$H8544)-N(GL_Paste!$G8544))</f>
        <v/>
      </c>
      <c r="B8547" s="43">
        <f>IF(GL_Paste!$B8544="","",DATE(YEAR(GL_Paste!$E8544),MONTH(GL_Paste!$E8544),1))</f>
        <v/>
      </c>
      <c r="C8547">
        <f>IF(GL_Paste!$B8544="","",IF(TRIM(GL_Paste!$M8544)&lt;&gt;"",TRIM(GL_Paste!$M8544),IFERROR(MID(GL_Paste!$I8544,FIND("[",GL_Paste!$I8544)+1,FIND("]",GL_Paste!$I8544)-FIND("[",GL_Paste!$I8544)-1),"")))</f>
        <v/>
      </c>
      <c r="D8547">
        <f>IF(GL_Paste!$B8544="","",IFERROR(INDEX(DeptName,MATCH($C8547,DeptTag,0)),"UNALLOCATED"))</f>
        <v/>
      </c>
      <c r="E8547">
        <f>IF(GL_Paste!$B8544="","",IFERROR(INDEX(AcctCat,MATCH(GL_Paste!$B8544&amp;"",AcctCode,0)),"UNKNOWN"))</f>
        <v/>
      </c>
      <c r="F8547">
        <f>IF(GL_Paste!$B8544="","",IFERROR(INDEX(AcctSub,MATCH(GL_Paste!$B8544&amp;"",AcctCode,0)),"UNKNOWN"))</f>
        <v/>
      </c>
    </row>
    <row r="8548">
      <c r="A8548" s="40">
        <f>IF(GL_Paste!$B8545="","",N(GL_Paste!$H8545)-N(GL_Paste!$G8545))</f>
        <v/>
      </c>
      <c r="B8548" s="43">
        <f>IF(GL_Paste!$B8545="","",DATE(YEAR(GL_Paste!$E8545),MONTH(GL_Paste!$E8545),1))</f>
        <v/>
      </c>
      <c r="C8548">
        <f>IF(GL_Paste!$B8545="","",IF(TRIM(GL_Paste!$M8545)&lt;&gt;"",TRIM(GL_Paste!$M8545),IFERROR(MID(GL_Paste!$I8545,FIND("[",GL_Paste!$I8545)+1,FIND("]",GL_Paste!$I8545)-FIND("[",GL_Paste!$I8545)-1),"")))</f>
        <v/>
      </c>
      <c r="D8548">
        <f>IF(GL_Paste!$B8545="","",IFERROR(INDEX(DeptName,MATCH($C8548,DeptTag,0)),"UNALLOCATED"))</f>
        <v/>
      </c>
      <c r="E8548">
        <f>IF(GL_Paste!$B8545="","",IFERROR(INDEX(AcctCat,MATCH(GL_Paste!$B8545&amp;"",AcctCode,0)),"UNKNOWN"))</f>
        <v/>
      </c>
      <c r="F8548">
        <f>IF(GL_Paste!$B8545="","",IFERROR(INDEX(AcctSub,MATCH(GL_Paste!$B8545&amp;"",AcctCode,0)),"UNKNOWN"))</f>
        <v/>
      </c>
    </row>
    <row r="8549">
      <c r="A8549" s="40">
        <f>IF(GL_Paste!$B8546="","",N(GL_Paste!$H8546)-N(GL_Paste!$G8546))</f>
        <v/>
      </c>
      <c r="B8549" s="43">
        <f>IF(GL_Paste!$B8546="","",DATE(YEAR(GL_Paste!$E8546),MONTH(GL_Paste!$E8546),1))</f>
        <v/>
      </c>
      <c r="C8549">
        <f>IF(GL_Paste!$B8546="","",IF(TRIM(GL_Paste!$M8546)&lt;&gt;"",TRIM(GL_Paste!$M8546),IFERROR(MID(GL_Paste!$I8546,FIND("[",GL_Paste!$I8546)+1,FIND("]",GL_Paste!$I8546)-FIND("[",GL_Paste!$I8546)-1),"")))</f>
        <v/>
      </c>
      <c r="D8549">
        <f>IF(GL_Paste!$B8546="","",IFERROR(INDEX(DeptName,MATCH($C8549,DeptTag,0)),"UNALLOCATED"))</f>
        <v/>
      </c>
      <c r="E8549">
        <f>IF(GL_Paste!$B8546="","",IFERROR(INDEX(AcctCat,MATCH(GL_Paste!$B8546&amp;"",AcctCode,0)),"UNKNOWN"))</f>
        <v/>
      </c>
      <c r="F8549">
        <f>IF(GL_Paste!$B8546="","",IFERROR(INDEX(AcctSub,MATCH(GL_Paste!$B8546&amp;"",AcctCode,0)),"UNKNOWN"))</f>
        <v/>
      </c>
    </row>
    <row r="8550">
      <c r="A8550" s="40">
        <f>IF(GL_Paste!$B8547="","",N(GL_Paste!$H8547)-N(GL_Paste!$G8547))</f>
        <v/>
      </c>
      <c r="B8550" s="43">
        <f>IF(GL_Paste!$B8547="","",DATE(YEAR(GL_Paste!$E8547),MONTH(GL_Paste!$E8547),1))</f>
        <v/>
      </c>
      <c r="C8550">
        <f>IF(GL_Paste!$B8547="","",IF(TRIM(GL_Paste!$M8547)&lt;&gt;"",TRIM(GL_Paste!$M8547),IFERROR(MID(GL_Paste!$I8547,FIND("[",GL_Paste!$I8547)+1,FIND("]",GL_Paste!$I8547)-FIND("[",GL_Paste!$I8547)-1),"")))</f>
        <v/>
      </c>
      <c r="D8550">
        <f>IF(GL_Paste!$B8547="","",IFERROR(INDEX(DeptName,MATCH($C8550,DeptTag,0)),"UNALLOCATED"))</f>
        <v/>
      </c>
      <c r="E8550">
        <f>IF(GL_Paste!$B8547="","",IFERROR(INDEX(AcctCat,MATCH(GL_Paste!$B8547&amp;"",AcctCode,0)),"UNKNOWN"))</f>
        <v/>
      </c>
      <c r="F8550">
        <f>IF(GL_Paste!$B8547="","",IFERROR(INDEX(AcctSub,MATCH(GL_Paste!$B8547&amp;"",AcctCode,0)),"UNKNOWN"))</f>
        <v/>
      </c>
    </row>
    <row r="8551">
      <c r="A8551" s="40">
        <f>IF(GL_Paste!$B8548="","",N(GL_Paste!$H8548)-N(GL_Paste!$G8548))</f>
        <v/>
      </c>
      <c r="B8551" s="43">
        <f>IF(GL_Paste!$B8548="","",DATE(YEAR(GL_Paste!$E8548),MONTH(GL_Paste!$E8548),1))</f>
        <v/>
      </c>
      <c r="C8551">
        <f>IF(GL_Paste!$B8548="","",IF(TRIM(GL_Paste!$M8548)&lt;&gt;"",TRIM(GL_Paste!$M8548),IFERROR(MID(GL_Paste!$I8548,FIND("[",GL_Paste!$I8548)+1,FIND("]",GL_Paste!$I8548)-FIND("[",GL_Paste!$I8548)-1),"")))</f>
        <v/>
      </c>
      <c r="D8551">
        <f>IF(GL_Paste!$B8548="","",IFERROR(INDEX(DeptName,MATCH($C8551,DeptTag,0)),"UNALLOCATED"))</f>
        <v/>
      </c>
      <c r="E8551">
        <f>IF(GL_Paste!$B8548="","",IFERROR(INDEX(AcctCat,MATCH(GL_Paste!$B8548&amp;"",AcctCode,0)),"UNKNOWN"))</f>
        <v/>
      </c>
      <c r="F8551">
        <f>IF(GL_Paste!$B8548="","",IFERROR(INDEX(AcctSub,MATCH(GL_Paste!$B8548&amp;"",AcctCode,0)),"UNKNOWN"))</f>
        <v/>
      </c>
    </row>
    <row r="8552">
      <c r="A8552" s="40">
        <f>IF(GL_Paste!$B8549="","",N(GL_Paste!$H8549)-N(GL_Paste!$G8549))</f>
        <v/>
      </c>
      <c r="B8552" s="43">
        <f>IF(GL_Paste!$B8549="","",DATE(YEAR(GL_Paste!$E8549),MONTH(GL_Paste!$E8549),1))</f>
        <v/>
      </c>
      <c r="C8552">
        <f>IF(GL_Paste!$B8549="","",IF(TRIM(GL_Paste!$M8549)&lt;&gt;"",TRIM(GL_Paste!$M8549),IFERROR(MID(GL_Paste!$I8549,FIND("[",GL_Paste!$I8549)+1,FIND("]",GL_Paste!$I8549)-FIND("[",GL_Paste!$I8549)-1),"")))</f>
        <v/>
      </c>
      <c r="D8552">
        <f>IF(GL_Paste!$B8549="","",IFERROR(INDEX(DeptName,MATCH($C8552,DeptTag,0)),"UNALLOCATED"))</f>
        <v/>
      </c>
      <c r="E8552">
        <f>IF(GL_Paste!$B8549="","",IFERROR(INDEX(AcctCat,MATCH(GL_Paste!$B8549&amp;"",AcctCode,0)),"UNKNOWN"))</f>
        <v/>
      </c>
      <c r="F8552">
        <f>IF(GL_Paste!$B8549="","",IFERROR(INDEX(AcctSub,MATCH(GL_Paste!$B8549&amp;"",AcctCode,0)),"UNKNOWN"))</f>
        <v/>
      </c>
    </row>
    <row r="8553">
      <c r="A8553" s="40">
        <f>IF(GL_Paste!$B8550="","",N(GL_Paste!$H8550)-N(GL_Paste!$G8550))</f>
        <v/>
      </c>
      <c r="B8553" s="43">
        <f>IF(GL_Paste!$B8550="","",DATE(YEAR(GL_Paste!$E8550),MONTH(GL_Paste!$E8550),1))</f>
        <v/>
      </c>
      <c r="C8553">
        <f>IF(GL_Paste!$B8550="","",IF(TRIM(GL_Paste!$M8550)&lt;&gt;"",TRIM(GL_Paste!$M8550),IFERROR(MID(GL_Paste!$I8550,FIND("[",GL_Paste!$I8550)+1,FIND("]",GL_Paste!$I8550)-FIND("[",GL_Paste!$I8550)-1),"")))</f>
        <v/>
      </c>
      <c r="D8553">
        <f>IF(GL_Paste!$B8550="","",IFERROR(INDEX(DeptName,MATCH($C8553,DeptTag,0)),"UNALLOCATED"))</f>
        <v/>
      </c>
      <c r="E8553">
        <f>IF(GL_Paste!$B8550="","",IFERROR(INDEX(AcctCat,MATCH(GL_Paste!$B8550&amp;"",AcctCode,0)),"UNKNOWN"))</f>
        <v/>
      </c>
      <c r="F8553">
        <f>IF(GL_Paste!$B8550="","",IFERROR(INDEX(AcctSub,MATCH(GL_Paste!$B8550&amp;"",AcctCode,0)),"UNKNOWN"))</f>
        <v/>
      </c>
    </row>
    <row r="8554">
      <c r="A8554" s="40">
        <f>IF(GL_Paste!$B8551="","",N(GL_Paste!$H8551)-N(GL_Paste!$G8551))</f>
        <v/>
      </c>
      <c r="B8554" s="43">
        <f>IF(GL_Paste!$B8551="","",DATE(YEAR(GL_Paste!$E8551),MONTH(GL_Paste!$E8551),1))</f>
        <v/>
      </c>
      <c r="C8554">
        <f>IF(GL_Paste!$B8551="","",IF(TRIM(GL_Paste!$M8551)&lt;&gt;"",TRIM(GL_Paste!$M8551),IFERROR(MID(GL_Paste!$I8551,FIND("[",GL_Paste!$I8551)+1,FIND("]",GL_Paste!$I8551)-FIND("[",GL_Paste!$I8551)-1),"")))</f>
        <v/>
      </c>
      <c r="D8554">
        <f>IF(GL_Paste!$B8551="","",IFERROR(INDEX(DeptName,MATCH($C8554,DeptTag,0)),"UNALLOCATED"))</f>
        <v/>
      </c>
      <c r="E8554">
        <f>IF(GL_Paste!$B8551="","",IFERROR(INDEX(AcctCat,MATCH(GL_Paste!$B8551&amp;"",AcctCode,0)),"UNKNOWN"))</f>
        <v/>
      </c>
      <c r="F8554">
        <f>IF(GL_Paste!$B8551="","",IFERROR(INDEX(AcctSub,MATCH(GL_Paste!$B8551&amp;"",AcctCode,0)),"UNKNOWN"))</f>
        <v/>
      </c>
    </row>
    <row r="8555">
      <c r="A8555" s="40">
        <f>IF(GL_Paste!$B8552="","",N(GL_Paste!$H8552)-N(GL_Paste!$G8552))</f>
        <v/>
      </c>
      <c r="B8555" s="43">
        <f>IF(GL_Paste!$B8552="","",DATE(YEAR(GL_Paste!$E8552),MONTH(GL_Paste!$E8552),1))</f>
        <v/>
      </c>
      <c r="C8555">
        <f>IF(GL_Paste!$B8552="","",IF(TRIM(GL_Paste!$M8552)&lt;&gt;"",TRIM(GL_Paste!$M8552),IFERROR(MID(GL_Paste!$I8552,FIND("[",GL_Paste!$I8552)+1,FIND("]",GL_Paste!$I8552)-FIND("[",GL_Paste!$I8552)-1),"")))</f>
        <v/>
      </c>
      <c r="D8555">
        <f>IF(GL_Paste!$B8552="","",IFERROR(INDEX(DeptName,MATCH($C8555,DeptTag,0)),"UNALLOCATED"))</f>
        <v/>
      </c>
      <c r="E8555">
        <f>IF(GL_Paste!$B8552="","",IFERROR(INDEX(AcctCat,MATCH(GL_Paste!$B8552&amp;"",AcctCode,0)),"UNKNOWN"))</f>
        <v/>
      </c>
      <c r="F8555">
        <f>IF(GL_Paste!$B8552="","",IFERROR(INDEX(AcctSub,MATCH(GL_Paste!$B8552&amp;"",AcctCode,0)),"UNKNOWN"))</f>
        <v/>
      </c>
    </row>
    <row r="8556">
      <c r="A8556" s="40">
        <f>IF(GL_Paste!$B8553="","",N(GL_Paste!$H8553)-N(GL_Paste!$G8553))</f>
        <v/>
      </c>
      <c r="B8556" s="43">
        <f>IF(GL_Paste!$B8553="","",DATE(YEAR(GL_Paste!$E8553),MONTH(GL_Paste!$E8553),1))</f>
        <v/>
      </c>
      <c r="C8556">
        <f>IF(GL_Paste!$B8553="","",IF(TRIM(GL_Paste!$M8553)&lt;&gt;"",TRIM(GL_Paste!$M8553),IFERROR(MID(GL_Paste!$I8553,FIND("[",GL_Paste!$I8553)+1,FIND("]",GL_Paste!$I8553)-FIND("[",GL_Paste!$I8553)-1),"")))</f>
        <v/>
      </c>
      <c r="D8556">
        <f>IF(GL_Paste!$B8553="","",IFERROR(INDEX(DeptName,MATCH($C8556,DeptTag,0)),"UNALLOCATED"))</f>
        <v/>
      </c>
      <c r="E8556">
        <f>IF(GL_Paste!$B8553="","",IFERROR(INDEX(AcctCat,MATCH(GL_Paste!$B8553&amp;"",AcctCode,0)),"UNKNOWN"))</f>
        <v/>
      </c>
      <c r="F8556">
        <f>IF(GL_Paste!$B8553="","",IFERROR(INDEX(AcctSub,MATCH(GL_Paste!$B8553&amp;"",AcctCode,0)),"UNKNOWN"))</f>
        <v/>
      </c>
    </row>
    <row r="8557">
      <c r="A8557" s="40">
        <f>IF(GL_Paste!$B8554="","",N(GL_Paste!$H8554)-N(GL_Paste!$G8554))</f>
        <v/>
      </c>
      <c r="B8557" s="43">
        <f>IF(GL_Paste!$B8554="","",DATE(YEAR(GL_Paste!$E8554),MONTH(GL_Paste!$E8554),1))</f>
        <v/>
      </c>
      <c r="C8557">
        <f>IF(GL_Paste!$B8554="","",IF(TRIM(GL_Paste!$M8554)&lt;&gt;"",TRIM(GL_Paste!$M8554),IFERROR(MID(GL_Paste!$I8554,FIND("[",GL_Paste!$I8554)+1,FIND("]",GL_Paste!$I8554)-FIND("[",GL_Paste!$I8554)-1),"")))</f>
        <v/>
      </c>
      <c r="D8557">
        <f>IF(GL_Paste!$B8554="","",IFERROR(INDEX(DeptName,MATCH($C8557,DeptTag,0)),"UNALLOCATED"))</f>
        <v/>
      </c>
      <c r="E8557">
        <f>IF(GL_Paste!$B8554="","",IFERROR(INDEX(AcctCat,MATCH(GL_Paste!$B8554&amp;"",AcctCode,0)),"UNKNOWN"))</f>
        <v/>
      </c>
      <c r="F8557">
        <f>IF(GL_Paste!$B8554="","",IFERROR(INDEX(AcctSub,MATCH(GL_Paste!$B8554&amp;"",AcctCode,0)),"UNKNOWN"))</f>
        <v/>
      </c>
    </row>
    <row r="8558">
      <c r="A8558" s="40">
        <f>IF(GL_Paste!$B8555="","",N(GL_Paste!$H8555)-N(GL_Paste!$G8555))</f>
        <v/>
      </c>
      <c r="B8558" s="43">
        <f>IF(GL_Paste!$B8555="","",DATE(YEAR(GL_Paste!$E8555),MONTH(GL_Paste!$E8555),1))</f>
        <v/>
      </c>
      <c r="C8558">
        <f>IF(GL_Paste!$B8555="","",IF(TRIM(GL_Paste!$M8555)&lt;&gt;"",TRIM(GL_Paste!$M8555),IFERROR(MID(GL_Paste!$I8555,FIND("[",GL_Paste!$I8555)+1,FIND("]",GL_Paste!$I8555)-FIND("[",GL_Paste!$I8555)-1),"")))</f>
        <v/>
      </c>
      <c r="D8558">
        <f>IF(GL_Paste!$B8555="","",IFERROR(INDEX(DeptName,MATCH($C8558,DeptTag,0)),"UNALLOCATED"))</f>
        <v/>
      </c>
      <c r="E8558">
        <f>IF(GL_Paste!$B8555="","",IFERROR(INDEX(AcctCat,MATCH(GL_Paste!$B8555&amp;"",AcctCode,0)),"UNKNOWN"))</f>
        <v/>
      </c>
      <c r="F8558">
        <f>IF(GL_Paste!$B8555="","",IFERROR(INDEX(AcctSub,MATCH(GL_Paste!$B8555&amp;"",AcctCode,0)),"UNKNOWN"))</f>
        <v/>
      </c>
    </row>
    <row r="8559">
      <c r="A8559" s="40">
        <f>IF(GL_Paste!$B8556="","",N(GL_Paste!$H8556)-N(GL_Paste!$G8556))</f>
        <v/>
      </c>
      <c r="B8559" s="43">
        <f>IF(GL_Paste!$B8556="","",DATE(YEAR(GL_Paste!$E8556),MONTH(GL_Paste!$E8556),1))</f>
        <v/>
      </c>
      <c r="C8559">
        <f>IF(GL_Paste!$B8556="","",IF(TRIM(GL_Paste!$M8556)&lt;&gt;"",TRIM(GL_Paste!$M8556),IFERROR(MID(GL_Paste!$I8556,FIND("[",GL_Paste!$I8556)+1,FIND("]",GL_Paste!$I8556)-FIND("[",GL_Paste!$I8556)-1),"")))</f>
        <v/>
      </c>
      <c r="D8559">
        <f>IF(GL_Paste!$B8556="","",IFERROR(INDEX(DeptName,MATCH($C8559,DeptTag,0)),"UNALLOCATED"))</f>
        <v/>
      </c>
      <c r="E8559">
        <f>IF(GL_Paste!$B8556="","",IFERROR(INDEX(AcctCat,MATCH(GL_Paste!$B8556&amp;"",AcctCode,0)),"UNKNOWN"))</f>
        <v/>
      </c>
      <c r="F8559">
        <f>IF(GL_Paste!$B8556="","",IFERROR(INDEX(AcctSub,MATCH(GL_Paste!$B8556&amp;"",AcctCode,0)),"UNKNOWN"))</f>
        <v/>
      </c>
    </row>
    <row r="8560">
      <c r="A8560" s="40">
        <f>IF(GL_Paste!$B8557="","",N(GL_Paste!$H8557)-N(GL_Paste!$G8557))</f>
        <v/>
      </c>
      <c r="B8560" s="43">
        <f>IF(GL_Paste!$B8557="","",DATE(YEAR(GL_Paste!$E8557),MONTH(GL_Paste!$E8557),1))</f>
        <v/>
      </c>
      <c r="C8560">
        <f>IF(GL_Paste!$B8557="","",IF(TRIM(GL_Paste!$M8557)&lt;&gt;"",TRIM(GL_Paste!$M8557),IFERROR(MID(GL_Paste!$I8557,FIND("[",GL_Paste!$I8557)+1,FIND("]",GL_Paste!$I8557)-FIND("[",GL_Paste!$I8557)-1),"")))</f>
        <v/>
      </c>
      <c r="D8560">
        <f>IF(GL_Paste!$B8557="","",IFERROR(INDEX(DeptName,MATCH($C8560,DeptTag,0)),"UNALLOCATED"))</f>
        <v/>
      </c>
      <c r="E8560">
        <f>IF(GL_Paste!$B8557="","",IFERROR(INDEX(AcctCat,MATCH(GL_Paste!$B8557&amp;"",AcctCode,0)),"UNKNOWN"))</f>
        <v/>
      </c>
      <c r="F8560">
        <f>IF(GL_Paste!$B8557="","",IFERROR(INDEX(AcctSub,MATCH(GL_Paste!$B8557&amp;"",AcctCode,0)),"UNKNOWN"))</f>
        <v/>
      </c>
    </row>
    <row r="8561">
      <c r="A8561" s="40">
        <f>IF(GL_Paste!$B8558="","",N(GL_Paste!$H8558)-N(GL_Paste!$G8558))</f>
        <v/>
      </c>
      <c r="B8561" s="43">
        <f>IF(GL_Paste!$B8558="","",DATE(YEAR(GL_Paste!$E8558),MONTH(GL_Paste!$E8558),1))</f>
        <v/>
      </c>
      <c r="C8561">
        <f>IF(GL_Paste!$B8558="","",IF(TRIM(GL_Paste!$M8558)&lt;&gt;"",TRIM(GL_Paste!$M8558),IFERROR(MID(GL_Paste!$I8558,FIND("[",GL_Paste!$I8558)+1,FIND("]",GL_Paste!$I8558)-FIND("[",GL_Paste!$I8558)-1),"")))</f>
        <v/>
      </c>
      <c r="D8561">
        <f>IF(GL_Paste!$B8558="","",IFERROR(INDEX(DeptName,MATCH($C8561,DeptTag,0)),"UNALLOCATED"))</f>
        <v/>
      </c>
      <c r="E8561">
        <f>IF(GL_Paste!$B8558="","",IFERROR(INDEX(AcctCat,MATCH(GL_Paste!$B8558&amp;"",AcctCode,0)),"UNKNOWN"))</f>
        <v/>
      </c>
      <c r="F8561">
        <f>IF(GL_Paste!$B8558="","",IFERROR(INDEX(AcctSub,MATCH(GL_Paste!$B8558&amp;"",AcctCode,0)),"UNKNOWN"))</f>
        <v/>
      </c>
    </row>
    <row r="8562">
      <c r="A8562" s="40">
        <f>IF(GL_Paste!$B8559="","",N(GL_Paste!$H8559)-N(GL_Paste!$G8559))</f>
        <v/>
      </c>
      <c r="B8562" s="43">
        <f>IF(GL_Paste!$B8559="","",DATE(YEAR(GL_Paste!$E8559),MONTH(GL_Paste!$E8559),1))</f>
        <v/>
      </c>
      <c r="C8562">
        <f>IF(GL_Paste!$B8559="","",IF(TRIM(GL_Paste!$M8559)&lt;&gt;"",TRIM(GL_Paste!$M8559),IFERROR(MID(GL_Paste!$I8559,FIND("[",GL_Paste!$I8559)+1,FIND("]",GL_Paste!$I8559)-FIND("[",GL_Paste!$I8559)-1),"")))</f>
        <v/>
      </c>
      <c r="D8562">
        <f>IF(GL_Paste!$B8559="","",IFERROR(INDEX(DeptName,MATCH($C8562,DeptTag,0)),"UNALLOCATED"))</f>
        <v/>
      </c>
      <c r="E8562">
        <f>IF(GL_Paste!$B8559="","",IFERROR(INDEX(AcctCat,MATCH(GL_Paste!$B8559&amp;"",AcctCode,0)),"UNKNOWN"))</f>
        <v/>
      </c>
      <c r="F8562">
        <f>IF(GL_Paste!$B8559="","",IFERROR(INDEX(AcctSub,MATCH(GL_Paste!$B8559&amp;"",AcctCode,0)),"UNKNOWN"))</f>
        <v/>
      </c>
    </row>
    <row r="8563">
      <c r="A8563" s="40">
        <f>IF(GL_Paste!$B8560="","",N(GL_Paste!$H8560)-N(GL_Paste!$G8560))</f>
        <v/>
      </c>
      <c r="B8563" s="43">
        <f>IF(GL_Paste!$B8560="","",DATE(YEAR(GL_Paste!$E8560),MONTH(GL_Paste!$E8560),1))</f>
        <v/>
      </c>
      <c r="C8563">
        <f>IF(GL_Paste!$B8560="","",IF(TRIM(GL_Paste!$M8560)&lt;&gt;"",TRIM(GL_Paste!$M8560),IFERROR(MID(GL_Paste!$I8560,FIND("[",GL_Paste!$I8560)+1,FIND("]",GL_Paste!$I8560)-FIND("[",GL_Paste!$I8560)-1),"")))</f>
        <v/>
      </c>
      <c r="D8563">
        <f>IF(GL_Paste!$B8560="","",IFERROR(INDEX(DeptName,MATCH($C8563,DeptTag,0)),"UNALLOCATED"))</f>
        <v/>
      </c>
      <c r="E8563">
        <f>IF(GL_Paste!$B8560="","",IFERROR(INDEX(AcctCat,MATCH(GL_Paste!$B8560&amp;"",AcctCode,0)),"UNKNOWN"))</f>
        <v/>
      </c>
      <c r="F8563">
        <f>IF(GL_Paste!$B8560="","",IFERROR(INDEX(AcctSub,MATCH(GL_Paste!$B8560&amp;"",AcctCode,0)),"UNKNOWN"))</f>
        <v/>
      </c>
    </row>
    <row r="8564">
      <c r="A8564" s="40">
        <f>IF(GL_Paste!$B8561="","",N(GL_Paste!$H8561)-N(GL_Paste!$G8561))</f>
        <v/>
      </c>
      <c r="B8564" s="43">
        <f>IF(GL_Paste!$B8561="","",DATE(YEAR(GL_Paste!$E8561),MONTH(GL_Paste!$E8561),1))</f>
        <v/>
      </c>
      <c r="C8564">
        <f>IF(GL_Paste!$B8561="","",IF(TRIM(GL_Paste!$M8561)&lt;&gt;"",TRIM(GL_Paste!$M8561),IFERROR(MID(GL_Paste!$I8561,FIND("[",GL_Paste!$I8561)+1,FIND("]",GL_Paste!$I8561)-FIND("[",GL_Paste!$I8561)-1),"")))</f>
        <v/>
      </c>
      <c r="D8564">
        <f>IF(GL_Paste!$B8561="","",IFERROR(INDEX(DeptName,MATCH($C8564,DeptTag,0)),"UNALLOCATED"))</f>
        <v/>
      </c>
      <c r="E8564">
        <f>IF(GL_Paste!$B8561="","",IFERROR(INDEX(AcctCat,MATCH(GL_Paste!$B8561&amp;"",AcctCode,0)),"UNKNOWN"))</f>
        <v/>
      </c>
      <c r="F8564">
        <f>IF(GL_Paste!$B8561="","",IFERROR(INDEX(AcctSub,MATCH(GL_Paste!$B8561&amp;"",AcctCode,0)),"UNKNOWN"))</f>
        <v/>
      </c>
    </row>
    <row r="8565">
      <c r="A8565" s="40">
        <f>IF(GL_Paste!$B8562="","",N(GL_Paste!$H8562)-N(GL_Paste!$G8562))</f>
        <v/>
      </c>
      <c r="B8565" s="43">
        <f>IF(GL_Paste!$B8562="","",DATE(YEAR(GL_Paste!$E8562),MONTH(GL_Paste!$E8562),1))</f>
        <v/>
      </c>
      <c r="C8565">
        <f>IF(GL_Paste!$B8562="","",IF(TRIM(GL_Paste!$M8562)&lt;&gt;"",TRIM(GL_Paste!$M8562),IFERROR(MID(GL_Paste!$I8562,FIND("[",GL_Paste!$I8562)+1,FIND("]",GL_Paste!$I8562)-FIND("[",GL_Paste!$I8562)-1),"")))</f>
        <v/>
      </c>
      <c r="D8565">
        <f>IF(GL_Paste!$B8562="","",IFERROR(INDEX(DeptName,MATCH($C8565,DeptTag,0)),"UNALLOCATED"))</f>
        <v/>
      </c>
      <c r="E8565">
        <f>IF(GL_Paste!$B8562="","",IFERROR(INDEX(AcctCat,MATCH(GL_Paste!$B8562&amp;"",AcctCode,0)),"UNKNOWN"))</f>
        <v/>
      </c>
      <c r="F8565">
        <f>IF(GL_Paste!$B8562="","",IFERROR(INDEX(AcctSub,MATCH(GL_Paste!$B8562&amp;"",AcctCode,0)),"UNKNOWN"))</f>
        <v/>
      </c>
    </row>
    <row r="8566">
      <c r="A8566" s="40">
        <f>IF(GL_Paste!$B8563="","",N(GL_Paste!$H8563)-N(GL_Paste!$G8563))</f>
        <v/>
      </c>
      <c r="B8566" s="43">
        <f>IF(GL_Paste!$B8563="","",DATE(YEAR(GL_Paste!$E8563),MONTH(GL_Paste!$E8563),1))</f>
        <v/>
      </c>
      <c r="C8566">
        <f>IF(GL_Paste!$B8563="","",IF(TRIM(GL_Paste!$M8563)&lt;&gt;"",TRIM(GL_Paste!$M8563),IFERROR(MID(GL_Paste!$I8563,FIND("[",GL_Paste!$I8563)+1,FIND("]",GL_Paste!$I8563)-FIND("[",GL_Paste!$I8563)-1),"")))</f>
        <v/>
      </c>
      <c r="D8566">
        <f>IF(GL_Paste!$B8563="","",IFERROR(INDEX(DeptName,MATCH($C8566,DeptTag,0)),"UNALLOCATED"))</f>
        <v/>
      </c>
      <c r="E8566">
        <f>IF(GL_Paste!$B8563="","",IFERROR(INDEX(AcctCat,MATCH(GL_Paste!$B8563&amp;"",AcctCode,0)),"UNKNOWN"))</f>
        <v/>
      </c>
      <c r="F8566">
        <f>IF(GL_Paste!$B8563="","",IFERROR(INDEX(AcctSub,MATCH(GL_Paste!$B8563&amp;"",AcctCode,0)),"UNKNOWN"))</f>
        <v/>
      </c>
    </row>
    <row r="8567">
      <c r="A8567" s="40">
        <f>IF(GL_Paste!$B8564="","",N(GL_Paste!$H8564)-N(GL_Paste!$G8564))</f>
        <v/>
      </c>
      <c r="B8567" s="43">
        <f>IF(GL_Paste!$B8564="","",DATE(YEAR(GL_Paste!$E8564),MONTH(GL_Paste!$E8564),1))</f>
        <v/>
      </c>
      <c r="C8567">
        <f>IF(GL_Paste!$B8564="","",IF(TRIM(GL_Paste!$M8564)&lt;&gt;"",TRIM(GL_Paste!$M8564),IFERROR(MID(GL_Paste!$I8564,FIND("[",GL_Paste!$I8564)+1,FIND("]",GL_Paste!$I8564)-FIND("[",GL_Paste!$I8564)-1),"")))</f>
        <v/>
      </c>
      <c r="D8567">
        <f>IF(GL_Paste!$B8564="","",IFERROR(INDEX(DeptName,MATCH($C8567,DeptTag,0)),"UNALLOCATED"))</f>
        <v/>
      </c>
      <c r="E8567">
        <f>IF(GL_Paste!$B8564="","",IFERROR(INDEX(AcctCat,MATCH(GL_Paste!$B8564&amp;"",AcctCode,0)),"UNKNOWN"))</f>
        <v/>
      </c>
      <c r="F8567">
        <f>IF(GL_Paste!$B8564="","",IFERROR(INDEX(AcctSub,MATCH(GL_Paste!$B8564&amp;"",AcctCode,0)),"UNKNOWN"))</f>
        <v/>
      </c>
    </row>
    <row r="8568">
      <c r="A8568" s="40">
        <f>IF(GL_Paste!$B8565="","",N(GL_Paste!$H8565)-N(GL_Paste!$G8565))</f>
        <v/>
      </c>
      <c r="B8568" s="43">
        <f>IF(GL_Paste!$B8565="","",DATE(YEAR(GL_Paste!$E8565),MONTH(GL_Paste!$E8565),1))</f>
        <v/>
      </c>
      <c r="C8568">
        <f>IF(GL_Paste!$B8565="","",IF(TRIM(GL_Paste!$M8565)&lt;&gt;"",TRIM(GL_Paste!$M8565),IFERROR(MID(GL_Paste!$I8565,FIND("[",GL_Paste!$I8565)+1,FIND("]",GL_Paste!$I8565)-FIND("[",GL_Paste!$I8565)-1),"")))</f>
        <v/>
      </c>
      <c r="D8568">
        <f>IF(GL_Paste!$B8565="","",IFERROR(INDEX(DeptName,MATCH($C8568,DeptTag,0)),"UNALLOCATED"))</f>
        <v/>
      </c>
      <c r="E8568">
        <f>IF(GL_Paste!$B8565="","",IFERROR(INDEX(AcctCat,MATCH(GL_Paste!$B8565&amp;"",AcctCode,0)),"UNKNOWN"))</f>
        <v/>
      </c>
      <c r="F8568">
        <f>IF(GL_Paste!$B8565="","",IFERROR(INDEX(AcctSub,MATCH(GL_Paste!$B8565&amp;"",AcctCode,0)),"UNKNOWN"))</f>
        <v/>
      </c>
    </row>
    <row r="8569">
      <c r="A8569" s="40">
        <f>IF(GL_Paste!$B8566="","",N(GL_Paste!$H8566)-N(GL_Paste!$G8566))</f>
        <v/>
      </c>
      <c r="B8569" s="43">
        <f>IF(GL_Paste!$B8566="","",DATE(YEAR(GL_Paste!$E8566),MONTH(GL_Paste!$E8566),1))</f>
        <v/>
      </c>
      <c r="C8569">
        <f>IF(GL_Paste!$B8566="","",IF(TRIM(GL_Paste!$M8566)&lt;&gt;"",TRIM(GL_Paste!$M8566),IFERROR(MID(GL_Paste!$I8566,FIND("[",GL_Paste!$I8566)+1,FIND("]",GL_Paste!$I8566)-FIND("[",GL_Paste!$I8566)-1),"")))</f>
        <v/>
      </c>
      <c r="D8569">
        <f>IF(GL_Paste!$B8566="","",IFERROR(INDEX(DeptName,MATCH($C8569,DeptTag,0)),"UNALLOCATED"))</f>
        <v/>
      </c>
      <c r="E8569">
        <f>IF(GL_Paste!$B8566="","",IFERROR(INDEX(AcctCat,MATCH(GL_Paste!$B8566&amp;"",AcctCode,0)),"UNKNOWN"))</f>
        <v/>
      </c>
      <c r="F8569">
        <f>IF(GL_Paste!$B8566="","",IFERROR(INDEX(AcctSub,MATCH(GL_Paste!$B8566&amp;"",AcctCode,0)),"UNKNOWN"))</f>
        <v/>
      </c>
    </row>
    <row r="8570">
      <c r="A8570" s="40">
        <f>IF(GL_Paste!$B8567="","",N(GL_Paste!$H8567)-N(GL_Paste!$G8567))</f>
        <v/>
      </c>
      <c r="B8570" s="43">
        <f>IF(GL_Paste!$B8567="","",DATE(YEAR(GL_Paste!$E8567),MONTH(GL_Paste!$E8567),1))</f>
        <v/>
      </c>
      <c r="C8570">
        <f>IF(GL_Paste!$B8567="","",IF(TRIM(GL_Paste!$M8567)&lt;&gt;"",TRIM(GL_Paste!$M8567),IFERROR(MID(GL_Paste!$I8567,FIND("[",GL_Paste!$I8567)+1,FIND("]",GL_Paste!$I8567)-FIND("[",GL_Paste!$I8567)-1),"")))</f>
        <v/>
      </c>
      <c r="D8570">
        <f>IF(GL_Paste!$B8567="","",IFERROR(INDEX(DeptName,MATCH($C8570,DeptTag,0)),"UNALLOCATED"))</f>
        <v/>
      </c>
      <c r="E8570">
        <f>IF(GL_Paste!$B8567="","",IFERROR(INDEX(AcctCat,MATCH(GL_Paste!$B8567&amp;"",AcctCode,0)),"UNKNOWN"))</f>
        <v/>
      </c>
      <c r="F8570">
        <f>IF(GL_Paste!$B8567="","",IFERROR(INDEX(AcctSub,MATCH(GL_Paste!$B8567&amp;"",AcctCode,0)),"UNKNOWN"))</f>
        <v/>
      </c>
    </row>
    <row r="8571">
      <c r="A8571" s="40">
        <f>IF(GL_Paste!$B8568="","",N(GL_Paste!$H8568)-N(GL_Paste!$G8568))</f>
        <v/>
      </c>
      <c r="B8571" s="43">
        <f>IF(GL_Paste!$B8568="","",DATE(YEAR(GL_Paste!$E8568),MONTH(GL_Paste!$E8568),1))</f>
        <v/>
      </c>
      <c r="C8571">
        <f>IF(GL_Paste!$B8568="","",IF(TRIM(GL_Paste!$M8568)&lt;&gt;"",TRIM(GL_Paste!$M8568),IFERROR(MID(GL_Paste!$I8568,FIND("[",GL_Paste!$I8568)+1,FIND("]",GL_Paste!$I8568)-FIND("[",GL_Paste!$I8568)-1),"")))</f>
        <v/>
      </c>
      <c r="D8571">
        <f>IF(GL_Paste!$B8568="","",IFERROR(INDEX(DeptName,MATCH($C8571,DeptTag,0)),"UNALLOCATED"))</f>
        <v/>
      </c>
      <c r="E8571">
        <f>IF(GL_Paste!$B8568="","",IFERROR(INDEX(AcctCat,MATCH(GL_Paste!$B8568&amp;"",AcctCode,0)),"UNKNOWN"))</f>
        <v/>
      </c>
      <c r="F8571">
        <f>IF(GL_Paste!$B8568="","",IFERROR(INDEX(AcctSub,MATCH(GL_Paste!$B8568&amp;"",AcctCode,0)),"UNKNOWN"))</f>
        <v/>
      </c>
    </row>
    <row r="8572">
      <c r="A8572" s="40">
        <f>IF(GL_Paste!$B8569="","",N(GL_Paste!$H8569)-N(GL_Paste!$G8569))</f>
        <v/>
      </c>
      <c r="B8572" s="43">
        <f>IF(GL_Paste!$B8569="","",DATE(YEAR(GL_Paste!$E8569),MONTH(GL_Paste!$E8569),1))</f>
        <v/>
      </c>
      <c r="C8572">
        <f>IF(GL_Paste!$B8569="","",IF(TRIM(GL_Paste!$M8569)&lt;&gt;"",TRIM(GL_Paste!$M8569),IFERROR(MID(GL_Paste!$I8569,FIND("[",GL_Paste!$I8569)+1,FIND("]",GL_Paste!$I8569)-FIND("[",GL_Paste!$I8569)-1),"")))</f>
        <v/>
      </c>
      <c r="D8572">
        <f>IF(GL_Paste!$B8569="","",IFERROR(INDEX(DeptName,MATCH($C8572,DeptTag,0)),"UNALLOCATED"))</f>
        <v/>
      </c>
      <c r="E8572">
        <f>IF(GL_Paste!$B8569="","",IFERROR(INDEX(AcctCat,MATCH(GL_Paste!$B8569&amp;"",AcctCode,0)),"UNKNOWN"))</f>
        <v/>
      </c>
      <c r="F8572">
        <f>IF(GL_Paste!$B8569="","",IFERROR(INDEX(AcctSub,MATCH(GL_Paste!$B8569&amp;"",AcctCode,0)),"UNKNOWN"))</f>
        <v/>
      </c>
    </row>
    <row r="8573">
      <c r="A8573" s="40">
        <f>IF(GL_Paste!$B8570="","",N(GL_Paste!$H8570)-N(GL_Paste!$G8570))</f>
        <v/>
      </c>
      <c r="B8573" s="43">
        <f>IF(GL_Paste!$B8570="","",DATE(YEAR(GL_Paste!$E8570),MONTH(GL_Paste!$E8570),1))</f>
        <v/>
      </c>
      <c r="C8573">
        <f>IF(GL_Paste!$B8570="","",IF(TRIM(GL_Paste!$M8570)&lt;&gt;"",TRIM(GL_Paste!$M8570),IFERROR(MID(GL_Paste!$I8570,FIND("[",GL_Paste!$I8570)+1,FIND("]",GL_Paste!$I8570)-FIND("[",GL_Paste!$I8570)-1),"")))</f>
        <v/>
      </c>
      <c r="D8573">
        <f>IF(GL_Paste!$B8570="","",IFERROR(INDEX(DeptName,MATCH($C8573,DeptTag,0)),"UNALLOCATED"))</f>
        <v/>
      </c>
      <c r="E8573">
        <f>IF(GL_Paste!$B8570="","",IFERROR(INDEX(AcctCat,MATCH(GL_Paste!$B8570&amp;"",AcctCode,0)),"UNKNOWN"))</f>
        <v/>
      </c>
      <c r="F8573">
        <f>IF(GL_Paste!$B8570="","",IFERROR(INDEX(AcctSub,MATCH(GL_Paste!$B8570&amp;"",AcctCode,0)),"UNKNOWN"))</f>
        <v/>
      </c>
    </row>
    <row r="8574">
      <c r="A8574" s="40">
        <f>IF(GL_Paste!$B8571="","",N(GL_Paste!$H8571)-N(GL_Paste!$G8571))</f>
        <v/>
      </c>
      <c r="B8574" s="43">
        <f>IF(GL_Paste!$B8571="","",DATE(YEAR(GL_Paste!$E8571),MONTH(GL_Paste!$E8571),1))</f>
        <v/>
      </c>
      <c r="C8574">
        <f>IF(GL_Paste!$B8571="","",IF(TRIM(GL_Paste!$M8571)&lt;&gt;"",TRIM(GL_Paste!$M8571),IFERROR(MID(GL_Paste!$I8571,FIND("[",GL_Paste!$I8571)+1,FIND("]",GL_Paste!$I8571)-FIND("[",GL_Paste!$I8571)-1),"")))</f>
        <v/>
      </c>
      <c r="D8574">
        <f>IF(GL_Paste!$B8571="","",IFERROR(INDEX(DeptName,MATCH($C8574,DeptTag,0)),"UNALLOCATED"))</f>
        <v/>
      </c>
      <c r="E8574">
        <f>IF(GL_Paste!$B8571="","",IFERROR(INDEX(AcctCat,MATCH(GL_Paste!$B8571&amp;"",AcctCode,0)),"UNKNOWN"))</f>
        <v/>
      </c>
      <c r="F8574">
        <f>IF(GL_Paste!$B8571="","",IFERROR(INDEX(AcctSub,MATCH(GL_Paste!$B8571&amp;"",AcctCode,0)),"UNKNOWN"))</f>
        <v/>
      </c>
    </row>
    <row r="8575">
      <c r="A8575" s="40">
        <f>IF(GL_Paste!$B8572="","",N(GL_Paste!$H8572)-N(GL_Paste!$G8572))</f>
        <v/>
      </c>
      <c r="B8575" s="43">
        <f>IF(GL_Paste!$B8572="","",DATE(YEAR(GL_Paste!$E8572),MONTH(GL_Paste!$E8572),1))</f>
        <v/>
      </c>
      <c r="C8575">
        <f>IF(GL_Paste!$B8572="","",IF(TRIM(GL_Paste!$M8572)&lt;&gt;"",TRIM(GL_Paste!$M8572),IFERROR(MID(GL_Paste!$I8572,FIND("[",GL_Paste!$I8572)+1,FIND("]",GL_Paste!$I8572)-FIND("[",GL_Paste!$I8572)-1),"")))</f>
        <v/>
      </c>
      <c r="D8575">
        <f>IF(GL_Paste!$B8572="","",IFERROR(INDEX(DeptName,MATCH($C8575,DeptTag,0)),"UNALLOCATED"))</f>
        <v/>
      </c>
      <c r="E8575">
        <f>IF(GL_Paste!$B8572="","",IFERROR(INDEX(AcctCat,MATCH(GL_Paste!$B8572&amp;"",AcctCode,0)),"UNKNOWN"))</f>
        <v/>
      </c>
      <c r="F8575">
        <f>IF(GL_Paste!$B8572="","",IFERROR(INDEX(AcctSub,MATCH(GL_Paste!$B8572&amp;"",AcctCode,0)),"UNKNOWN"))</f>
        <v/>
      </c>
    </row>
    <row r="8576">
      <c r="A8576" s="40">
        <f>IF(GL_Paste!$B8573="","",N(GL_Paste!$H8573)-N(GL_Paste!$G8573))</f>
        <v/>
      </c>
      <c r="B8576" s="43">
        <f>IF(GL_Paste!$B8573="","",DATE(YEAR(GL_Paste!$E8573),MONTH(GL_Paste!$E8573),1))</f>
        <v/>
      </c>
      <c r="C8576">
        <f>IF(GL_Paste!$B8573="","",IF(TRIM(GL_Paste!$M8573)&lt;&gt;"",TRIM(GL_Paste!$M8573),IFERROR(MID(GL_Paste!$I8573,FIND("[",GL_Paste!$I8573)+1,FIND("]",GL_Paste!$I8573)-FIND("[",GL_Paste!$I8573)-1),"")))</f>
        <v/>
      </c>
      <c r="D8576">
        <f>IF(GL_Paste!$B8573="","",IFERROR(INDEX(DeptName,MATCH($C8576,DeptTag,0)),"UNALLOCATED"))</f>
        <v/>
      </c>
      <c r="E8576">
        <f>IF(GL_Paste!$B8573="","",IFERROR(INDEX(AcctCat,MATCH(GL_Paste!$B8573&amp;"",AcctCode,0)),"UNKNOWN"))</f>
        <v/>
      </c>
      <c r="F8576">
        <f>IF(GL_Paste!$B8573="","",IFERROR(INDEX(AcctSub,MATCH(GL_Paste!$B8573&amp;"",AcctCode,0)),"UNKNOWN"))</f>
        <v/>
      </c>
    </row>
    <row r="8577">
      <c r="A8577" s="40">
        <f>IF(GL_Paste!$B8574="","",N(GL_Paste!$H8574)-N(GL_Paste!$G8574))</f>
        <v/>
      </c>
      <c r="B8577" s="43">
        <f>IF(GL_Paste!$B8574="","",DATE(YEAR(GL_Paste!$E8574),MONTH(GL_Paste!$E8574),1))</f>
        <v/>
      </c>
      <c r="C8577">
        <f>IF(GL_Paste!$B8574="","",IF(TRIM(GL_Paste!$M8574)&lt;&gt;"",TRIM(GL_Paste!$M8574),IFERROR(MID(GL_Paste!$I8574,FIND("[",GL_Paste!$I8574)+1,FIND("]",GL_Paste!$I8574)-FIND("[",GL_Paste!$I8574)-1),"")))</f>
        <v/>
      </c>
      <c r="D8577">
        <f>IF(GL_Paste!$B8574="","",IFERROR(INDEX(DeptName,MATCH($C8577,DeptTag,0)),"UNALLOCATED"))</f>
        <v/>
      </c>
      <c r="E8577">
        <f>IF(GL_Paste!$B8574="","",IFERROR(INDEX(AcctCat,MATCH(GL_Paste!$B8574&amp;"",AcctCode,0)),"UNKNOWN"))</f>
        <v/>
      </c>
      <c r="F8577">
        <f>IF(GL_Paste!$B8574="","",IFERROR(INDEX(AcctSub,MATCH(GL_Paste!$B8574&amp;"",AcctCode,0)),"UNKNOWN"))</f>
        <v/>
      </c>
    </row>
    <row r="8578">
      <c r="A8578" s="40">
        <f>IF(GL_Paste!$B8575="","",N(GL_Paste!$H8575)-N(GL_Paste!$G8575))</f>
        <v/>
      </c>
      <c r="B8578" s="43">
        <f>IF(GL_Paste!$B8575="","",DATE(YEAR(GL_Paste!$E8575),MONTH(GL_Paste!$E8575),1))</f>
        <v/>
      </c>
      <c r="C8578">
        <f>IF(GL_Paste!$B8575="","",IF(TRIM(GL_Paste!$M8575)&lt;&gt;"",TRIM(GL_Paste!$M8575),IFERROR(MID(GL_Paste!$I8575,FIND("[",GL_Paste!$I8575)+1,FIND("]",GL_Paste!$I8575)-FIND("[",GL_Paste!$I8575)-1),"")))</f>
        <v/>
      </c>
      <c r="D8578">
        <f>IF(GL_Paste!$B8575="","",IFERROR(INDEX(DeptName,MATCH($C8578,DeptTag,0)),"UNALLOCATED"))</f>
        <v/>
      </c>
      <c r="E8578">
        <f>IF(GL_Paste!$B8575="","",IFERROR(INDEX(AcctCat,MATCH(GL_Paste!$B8575&amp;"",AcctCode,0)),"UNKNOWN"))</f>
        <v/>
      </c>
      <c r="F8578">
        <f>IF(GL_Paste!$B8575="","",IFERROR(INDEX(AcctSub,MATCH(GL_Paste!$B8575&amp;"",AcctCode,0)),"UNKNOWN"))</f>
        <v/>
      </c>
    </row>
    <row r="8579">
      <c r="A8579" s="40">
        <f>IF(GL_Paste!$B8576="","",N(GL_Paste!$H8576)-N(GL_Paste!$G8576))</f>
        <v/>
      </c>
      <c r="B8579" s="43">
        <f>IF(GL_Paste!$B8576="","",DATE(YEAR(GL_Paste!$E8576),MONTH(GL_Paste!$E8576),1))</f>
        <v/>
      </c>
      <c r="C8579">
        <f>IF(GL_Paste!$B8576="","",IF(TRIM(GL_Paste!$M8576)&lt;&gt;"",TRIM(GL_Paste!$M8576),IFERROR(MID(GL_Paste!$I8576,FIND("[",GL_Paste!$I8576)+1,FIND("]",GL_Paste!$I8576)-FIND("[",GL_Paste!$I8576)-1),"")))</f>
        <v/>
      </c>
      <c r="D8579">
        <f>IF(GL_Paste!$B8576="","",IFERROR(INDEX(DeptName,MATCH($C8579,DeptTag,0)),"UNALLOCATED"))</f>
        <v/>
      </c>
      <c r="E8579">
        <f>IF(GL_Paste!$B8576="","",IFERROR(INDEX(AcctCat,MATCH(GL_Paste!$B8576&amp;"",AcctCode,0)),"UNKNOWN"))</f>
        <v/>
      </c>
      <c r="F8579">
        <f>IF(GL_Paste!$B8576="","",IFERROR(INDEX(AcctSub,MATCH(GL_Paste!$B8576&amp;"",AcctCode,0)),"UNKNOWN"))</f>
        <v/>
      </c>
    </row>
    <row r="8580">
      <c r="A8580" s="40">
        <f>IF(GL_Paste!$B8577="","",N(GL_Paste!$H8577)-N(GL_Paste!$G8577))</f>
        <v/>
      </c>
      <c r="B8580" s="43">
        <f>IF(GL_Paste!$B8577="","",DATE(YEAR(GL_Paste!$E8577),MONTH(GL_Paste!$E8577),1))</f>
        <v/>
      </c>
      <c r="C8580">
        <f>IF(GL_Paste!$B8577="","",IF(TRIM(GL_Paste!$M8577)&lt;&gt;"",TRIM(GL_Paste!$M8577),IFERROR(MID(GL_Paste!$I8577,FIND("[",GL_Paste!$I8577)+1,FIND("]",GL_Paste!$I8577)-FIND("[",GL_Paste!$I8577)-1),"")))</f>
        <v/>
      </c>
      <c r="D8580">
        <f>IF(GL_Paste!$B8577="","",IFERROR(INDEX(DeptName,MATCH($C8580,DeptTag,0)),"UNALLOCATED"))</f>
        <v/>
      </c>
      <c r="E8580">
        <f>IF(GL_Paste!$B8577="","",IFERROR(INDEX(AcctCat,MATCH(GL_Paste!$B8577&amp;"",AcctCode,0)),"UNKNOWN"))</f>
        <v/>
      </c>
      <c r="F8580">
        <f>IF(GL_Paste!$B8577="","",IFERROR(INDEX(AcctSub,MATCH(GL_Paste!$B8577&amp;"",AcctCode,0)),"UNKNOWN"))</f>
        <v/>
      </c>
    </row>
    <row r="8581">
      <c r="A8581" s="40">
        <f>IF(GL_Paste!$B8578="","",N(GL_Paste!$H8578)-N(GL_Paste!$G8578))</f>
        <v/>
      </c>
      <c r="B8581" s="43">
        <f>IF(GL_Paste!$B8578="","",DATE(YEAR(GL_Paste!$E8578),MONTH(GL_Paste!$E8578),1))</f>
        <v/>
      </c>
      <c r="C8581">
        <f>IF(GL_Paste!$B8578="","",IF(TRIM(GL_Paste!$M8578)&lt;&gt;"",TRIM(GL_Paste!$M8578),IFERROR(MID(GL_Paste!$I8578,FIND("[",GL_Paste!$I8578)+1,FIND("]",GL_Paste!$I8578)-FIND("[",GL_Paste!$I8578)-1),"")))</f>
        <v/>
      </c>
      <c r="D8581">
        <f>IF(GL_Paste!$B8578="","",IFERROR(INDEX(DeptName,MATCH($C8581,DeptTag,0)),"UNALLOCATED"))</f>
        <v/>
      </c>
      <c r="E8581">
        <f>IF(GL_Paste!$B8578="","",IFERROR(INDEX(AcctCat,MATCH(GL_Paste!$B8578&amp;"",AcctCode,0)),"UNKNOWN"))</f>
        <v/>
      </c>
      <c r="F8581">
        <f>IF(GL_Paste!$B8578="","",IFERROR(INDEX(AcctSub,MATCH(GL_Paste!$B8578&amp;"",AcctCode,0)),"UNKNOWN"))</f>
        <v/>
      </c>
    </row>
    <row r="8582">
      <c r="A8582" s="40">
        <f>IF(GL_Paste!$B8579="","",N(GL_Paste!$H8579)-N(GL_Paste!$G8579))</f>
        <v/>
      </c>
      <c r="B8582" s="43">
        <f>IF(GL_Paste!$B8579="","",DATE(YEAR(GL_Paste!$E8579),MONTH(GL_Paste!$E8579),1))</f>
        <v/>
      </c>
      <c r="C8582">
        <f>IF(GL_Paste!$B8579="","",IF(TRIM(GL_Paste!$M8579)&lt;&gt;"",TRIM(GL_Paste!$M8579),IFERROR(MID(GL_Paste!$I8579,FIND("[",GL_Paste!$I8579)+1,FIND("]",GL_Paste!$I8579)-FIND("[",GL_Paste!$I8579)-1),"")))</f>
        <v/>
      </c>
      <c r="D8582">
        <f>IF(GL_Paste!$B8579="","",IFERROR(INDEX(DeptName,MATCH($C8582,DeptTag,0)),"UNALLOCATED"))</f>
        <v/>
      </c>
      <c r="E8582">
        <f>IF(GL_Paste!$B8579="","",IFERROR(INDEX(AcctCat,MATCH(GL_Paste!$B8579&amp;"",AcctCode,0)),"UNKNOWN"))</f>
        <v/>
      </c>
      <c r="F8582">
        <f>IF(GL_Paste!$B8579="","",IFERROR(INDEX(AcctSub,MATCH(GL_Paste!$B8579&amp;"",AcctCode,0)),"UNKNOWN"))</f>
        <v/>
      </c>
    </row>
    <row r="8583">
      <c r="A8583" s="40">
        <f>IF(GL_Paste!$B8580="","",N(GL_Paste!$H8580)-N(GL_Paste!$G8580))</f>
        <v/>
      </c>
      <c r="B8583" s="43">
        <f>IF(GL_Paste!$B8580="","",DATE(YEAR(GL_Paste!$E8580),MONTH(GL_Paste!$E8580),1))</f>
        <v/>
      </c>
      <c r="C8583">
        <f>IF(GL_Paste!$B8580="","",IF(TRIM(GL_Paste!$M8580)&lt;&gt;"",TRIM(GL_Paste!$M8580),IFERROR(MID(GL_Paste!$I8580,FIND("[",GL_Paste!$I8580)+1,FIND("]",GL_Paste!$I8580)-FIND("[",GL_Paste!$I8580)-1),"")))</f>
        <v/>
      </c>
      <c r="D8583">
        <f>IF(GL_Paste!$B8580="","",IFERROR(INDEX(DeptName,MATCH($C8583,DeptTag,0)),"UNALLOCATED"))</f>
        <v/>
      </c>
      <c r="E8583">
        <f>IF(GL_Paste!$B8580="","",IFERROR(INDEX(AcctCat,MATCH(GL_Paste!$B8580&amp;"",AcctCode,0)),"UNKNOWN"))</f>
        <v/>
      </c>
      <c r="F8583">
        <f>IF(GL_Paste!$B8580="","",IFERROR(INDEX(AcctSub,MATCH(GL_Paste!$B8580&amp;"",AcctCode,0)),"UNKNOWN"))</f>
        <v/>
      </c>
    </row>
    <row r="8584">
      <c r="A8584" s="40">
        <f>IF(GL_Paste!$B8581="","",N(GL_Paste!$H8581)-N(GL_Paste!$G8581))</f>
        <v/>
      </c>
      <c r="B8584" s="43">
        <f>IF(GL_Paste!$B8581="","",DATE(YEAR(GL_Paste!$E8581),MONTH(GL_Paste!$E8581),1))</f>
        <v/>
      </c>
      <c r="C8584">
        <f>IF(GL_Paste!$B8581="","",IF(TRIM(GL_Paste!$M8581)&lt;&gt;"",TRIM(GL_Paste!$M8581),IFERROR(MID(GL_Paste!$I8581,FIND("[",GL_Paste!$I8581)+1,FIND("]",GL_Paste!$I8581)-FIND("[",GL_Paste!$I8581)-1),"")))</f>
        <v/>
      </c>
      <c r="D8584">
        <f>IF(GL_Paste!$B8581="","",IFERROR(INDEX(DeptName,MATCH($C8584,DeptTag,0)),"UNALLOCATED"))</f>
        <v/>
      </c>
      <c r="E8584">
        <f>IF(GL_Paste!$B8581="","",IFERROR(INDEX(AcctCat,MATCH(GL_Paste!$B8581&amp;"",AcctCode,0)),"UNKNOWN"))</f>
        <v/>
      </c>
      <c r="F8584">
        <f>IF(GL_Paste!$B8581="","",IFERROR(INDEX(AcctSub,MATCH(GL_Paste!$B8581&amp;"",AcctCode,0)),"UNKNOWN"))</f>
        <v/>
      </c>
    </row>
    <row r="8585">
      <c r="A8585" s="40">
        <f>IF(GL_Paste!$B8582="","",N(GL_Paste!$H8582)-N(GL_Paste!$G8582))</f>
        <v/>
      </c>
      <c r="B8585" s="43">
        <f>IF(GL_Paste!$B8582="","",DATE(YEAR(GL_Paste!$E8582),MONTH(GL_Paste!$E8582),1))</f>
        <v/>
      </c>
      <c r="C8585">
        <f>IF(GL_Paste!$B8582="","",IF(TRIM(GL_Paste!$M8582)&lt;&gt;"",TRIM(GL_Paste!$M8582),IFERROR(MID(GL_Paste!$I8582,FIND("[",GL_Paste!$I8582)+1,FIND("]",GL_Paste!$I8582)-FIND("[",GL_Paste!$I8582)-1),"")))</f>
        <v/>
      </c>
      <c r="D8585">
        <f>IF(GL_Paste!$B8582="","",IFERROR(INDEX(DeptName,MATCH($C8585,DeptTag,0)),"UNALLOCATED"))</f>
        <v/>
      </c>
      <c r="E8585">
        <f>IF(GL_Paste!$B8582="","",IFERROR(INDEX(AcctCat,MATCH(GL_Paste!$B8582&amp;"",AcctCode,0)),"UNKNOWN"))</f>
        <v/>
      </c>
      <c r="F8585">
        <f>IF(GL_Paste!$B8582="","",IFERROR(INDEX(AcctSub,MATCH(GL_Paste!$B8582&amp;"",AcctCode,0)),"UNKNOWN"))</f>
        <v/>
      </c>
    </row>
    <row r="8586">
      <c r="A8586" s="40">
        <f>IF(GL_Paste!$B8583="","",N(GL_Paste!$H8583)-N(GL_Paste!$G8583))</f>
        <v/>
      </c>
      <c r="B8586" s="43">
        <f>IF(GL_Paste!$B8583="","",DATE(YEAR(GL_Paste!$E8583),MONTH(GL_Paste!$E8583),1))</f>
        <v/>
      </c>
      <c r="C8586">
        <f>IF(GL_Paste!$B8583="","",IF(TRIM(GL_Paste!$M8583)&lt;&gt;"",TRIM(GL_Paste!$M8583),IFERROR(MID(GL_Paste!$I8583,FIND("[",GL_Paste!$I8583)+1,FIND("]",GL_Paste!$I8583)-FIND("[",GL_Paste!$I8583)-1),"")))</f>
        <v/>
      </c>
      <c r="D8586">
        <f>IF(GL_Paste!$B8583="","",IFERROR(INDEX(DeptName,MATCH($C8586,DeptTag,0)),"UNALLOCATED"))</f>
        <v/>
      </c>
      <c r="E8586">
        <f>IF(GL_Paste!$B8583="","",IFERROR(INDEX(AcctCat,MATCH(GL_Paste!$B8583&amp;"",AcctCode,0)),"UNKNOWN"))</f>
        <v/>
      </c>
      <c r="F8586">
        <f>IF(GL_Paste!$B8583="","",IFERROR(INDEX(AcctSub,MATCH(GL_Paste!$B8583&amp;"",AcctCode,0)),"UNKNOWN"))</f>
        <v/>
      </c>
    </row>
    <row r="8587">
      <c r="A8587" s="40">
        <f>IF(GL_Paste!$B8584="","",N(GL_Paste!$H8584)-N(GL_Paste!$G8584))</f>
        <v/>
      </c>
      <c r="B8587" s="43">
        <f>IF(GL_Paste!$B8584="","",DATE(YEAR(GL_Paste!$E8584),MONTH(GL_Paste!$E8584),1))</f>
        <v/>
      </c>
      <c r="C8587">
        <f>IF(GL_Paste!$B8584="","",IF(TRIM(GL_Paste!$M8584)&lt;&gt;"",TRIM(GL_Paste!$M8584),IFERROR(MID(GL_Paste!$I8584,FIND("[",GL_Paste!$I8584)+1,FIND("]",GL_Paste!$I8584)-FIND("[",GL_Paste!$I8584)-1),"")))</f>
        <v/>
      </c>
      <c r="D8587">
        <f>IF(GL_Paste!$B8584="","",IFERROR(INDEX(DeptName,MATCH($C8587,DeptTag,0)),"UNALLOCATED"))</f>
        <v/>
      </c>
      <c r="E8587">
        <f>IF(GL_Paste!$B8584="","",IFERROR(INDEX(AcctCat,MATCH(GL_Paste!$B8584&amp;"",AcctCode,0)),"UNKNOWN"))</f>
        <v/>
      </c>
      <c r="F8587">
        <f>IF(GL_Paste!$B8584="","",IFERROR(INDEX(AcctSub,MATCH(GL_Paste!$B8584&amp;"",AcctCode,0)),"UNKNOWN"))</f>
        <v/>
      </c>
    </row>
    <row r="8588">
      <c r="A8588" s="40">
        <f>IF(GL_Paste!$B8585="","",N(GL_Paste!$H8585)-N(GL_Paste!$G8585))</f>
        <v/>
      </c>
      <c r="B8588" s="43">
        <f>IF(GL_Paste!$B8585="","",DATE(YEAR(GL_Paste!$E8585),MONTH(GL_Paste!$E8585),1))</f>
        <v/>
      </c>
      <c r="C8588">
        <f>IF(GL_Paste!$B8585="","",IF(TRIM(GL_Paste!$M8585)&lt;&gt;"",TRIM(GL_Paste!$M8585),IFERROR(MID(GL_Paste!$I8585,FIND("[",GL_Paste!$I8585)+1,FIND("]",GL_Paste!$I8585)-FIND("[",GL_Paste!$I8585)-1),"")))</f>
        <v/>
      </c>
      <c r="D8588">
        <f>IF(GL_Paste!$B8585="","",IFERROR(INDEX(DeptName,MATCH($C8588,DeptTag,0)),"UNALLOCATED"))</f>
        <v/>
      </c>
      <c r="E8588">
        <f>IF(GL_Paste!$B8585="","",IFERROR(INDEX(AcctCat,MATCH(GL_Paste!$B8585&amp;"",AcctCode,0)),"UNKNOWN"))</f>
        <v/>
      </c>
      <c r="F8588">
        <f>IF(GL_Paste!$B8585="","",IFERROR(INDEX(AcctSub,MATCH(GL_Paste!$B8585&amp;"",AcctCode,0)),"UNKNOWN"))</f>
        <v/>
      </c>
    </row>
    <row r="8589">
      <c r="A8589" s="40">
        <f>IF(GL_Paste!$B8586="","",N(GL_Paste!$H8586)-N(GL_Paste!$G8586))</f>
        <v/>
      </c>
      <c r="B8589" s="43">
        <f>IF(GL_Paste!$B8586="","",DATE(YEAR(GL_Paste!$E8586),MONTH(GL_Paste!$E8586),1))</f>
        <v/>
      </c>
      <c r="C8589">
        <f>IF(GL_Paste!$B8586="","",IF(TRIM(GL_Paste!$M8586)&lt;&gt;"",TRIM(GL_Paste!$M8586),IFERROR(MID(GL_Paste!$I8586,FIND("[",GL_Paste!$I8586)+1,FIND("]",GL_Paste!$I8586)-FIND("[",GL_Paste!$I8586)-1),"")))</f>
        <v/>
      </c>
      <c r="D8589">
        <f>IF(GL_Paste!$B8586="","",IFERROR(INDEX(DeptName,MATCH($C8589,DeptTag,0)),"UNALLOCATED"))</f>
        <v/>
      </c>
      <c r="E8589">
        <f>IF(GL_Paste!$B8586="","",IFERROR(INDEX(AcctCat,MATCH(GL_Paste!$B8586&amp;"",AcctCode,0)),"UNKNOWN"))</f>
        <v/>
      </c>
      <c r="F8589">
        <f>IF(GL_Paste!$B8586="","",IFERROR(INDEX(AcctSub,MATCH(GL_Paste!$B8586&amp;"",AcctCode,0)),"UNKNOWN"))</f>
        <v/>
      </c>
    </row>
    <row r="8590">
      <c r="A8590" s="40">
        <f>IF(GL_Paste!$B8587="","",N(GL_Paste!$H8587)-N(GL_Paste!$G8587))</f>
        <v/>
      </c>
      <c r="B8590" s="43">
        <f>IF(GL_Paste!$B8587="","",DATE(YEAR(GL_Paste!$E8587),MONTH(GL_Paste!$E8587),1))</f>
        <v/>
      </c>
      <c r="C8590">
        <f>IF(GL_Paste!$B8587="","",IF(TRIM(GL_Paste!$M8587)&lt;&gt;"",TRIM(GL_Paste!$M8587),IFERROR(MID(GL_Paste!$I8587,FIND("[",GL_Paste!$I8587)+1,FIND("]",GL_Paste!$I8587)-FIND("[",GL_Paste!$I8587)-1),"")))</f>
        <v/>
      </c>
      <c r="D8590">
        <f>IF(GL_Paste!$B8587="","",IFERROR(INDEX(DeptName,MATCH($C8590,DeptTag,0)),"UNALLOCATED"))</f>
        <v/>
      </c>
      <c r="E8590">
        <f>IF(GL_Paste!$B8587="","",IFERROR(INDEX(AcctCat,MATCH(GL_Paste!$B8587&amp;"",AcctCode,0)),"UNKNOWN"))</f>
        <v/>
      </c>
      <c r="F8590">
        <f>IF(GL_Paste!$B8587="","",IFERROR(INDEX(AcctSub,MATCH(GL_Paste!$B8587&amp;"",AcctCode,0)),"UNKNOWN"))</f>
        <v/>
      </c>
    </row>
    <row r="8591">
      <c r="A8591" s="40">
        <f>IF(GL_Paste!$B8588="","",N(GL_Paste!$H8588)-N(GL_Paste!$G8588))</f>
        <v/>
      </c>
      <c r="B8591" s="43">
        <f>IF(GL_Paste!$B8588="","",DATE(YEAR(GL_Paste!$E8588),MONTH(GL_Paste!$E8588),1))</f>
        <v/>
      </c>
      <c r="C8591">
        <f>IF(GL_Paste!$B8588="","",IF(TRIM(GL_Paste!$M8588)&lt;&gt;"",TRIM(GL_Paste!$M8588),IFERROR(MID(GL_Paste!$I8588,FIND("[",GL_Paste!$I8588)+1,FIND("]",GL_Paste!$I8588)-FIND("[",GL_Paste!$I8588)-1),"")))</f>
        <v/>
      </c>
      <c r="D8591">
        <f>IF(GL_Paste!$B8588="","",IFERROR(INDEX(DeptName,MATCH($C8591,DeptTag,0)),"UNALLOCATED"))</f>
        <v/>
      </c>
      <c r="E8591">
        <f>IF(GL_Paste!$B8588="","",IFERROR(INDEX(AcctCat,MATCH(GL_Paste!$B8588&amp;"",AcctCode,0)),"UNKNOWN"))</f>
        <v/>
      </c>
      <c r="F8591">
        <f>IF(GL_Paste!$B8588="","",IFERROR(INDEX(AcctSub,MATCH(GL_Paste!$B8588&amp;"",AcctCode,0)),"UNKNOWN"))</f>
        <v/>
      </c>
    </row>
    <row r="8592">
      <c r="A8592" s="40">
        <f>IF(GL_Paste!$B8589="","",N(GL_Paste!$H8589)-N(GL_Paste!$G8589))</f>
        <v/>
      </c>
      <c r="B8592" s="43">
        <f>IF(GL_Paste!$B8589="","",DATE(YEAR(GL_Paste!$E8589),MONTH(GL_Paste!$E8589),1))</f>
        <v/>
      </c>
      <c r="C8592">
        <f>IF(GL_Paste!$B8589="","",IF(TRIM(GL_Paste!$M8589)&lt;&gt;"",TRIM(GL_Paste!$M8589),IFERROR(MID(GL_Paste!$I8589,FIND("[",GL_Paste!$I8589)+1,FIND("]",GL_Paste!$I8589)-FIND("[",GL_Paste!$I8589)-1),"")))</f>
        <v/>
      </c>
      <c r="D8592">
        <f>IF(GL_Paste!$B8589="","",IFERROR(INDEX(DeptName,MATCH($C8592,DeptTag,0)),"UNALLOCATED"))</f>
        <v/>
      </c>
      <c r="E8592">
        <f>IF(GL_Paste!$B8589="","",IFERROR(INDEX(AcctCat,MATCH(GL_Paste!$B8589&amp;"",AcctCode,0)),"UNKNOWN"))</f>
        <v/>
      </c>
      <c r="F8592">
        <f>IF(GL_Paste!$B8589="","",IFERROR(INDEX(AcctSub,MATCH(GL_Paste!$B8589&amp;"",AcctCode,0)),"UNKNOWN"))</f>
        <v/>
      </c>
    </row>
    <row r="8593">
      <c r="A8593" s="40">
        <f>IF(GL_Paste!$B8590="","",N(GL_Paste!$H8590)-N(GL_Paste!$G8590))</f>
        <v/>
      </c>
      <c r="B8593" s="43">
        <f>IF(GL_Paste!$B8590="","",DATE(YEAR(GL_Paste!$E8590),MONTH(GL_Paste!$E8590),1))</f>
        <v/>
      </c>
      <c r="C8593">
        <f>IF(GL_Paste!$B8590="","",IF(TRIM(GL_Paste!$M8590)&lt;&gt;"",TRIM(GL_Paste!$M8590),IFERROR(MID(GL_Paste!$I8590,FIND("[",GL_Paste!$I8590)+1,FIND("]",GL_Paste!$I8590)-FIND("[",GL_Paste!$I8590)-1),"")))</f>
        <v/>
      </c>
      <c r="D8593">
        <f>IF(GL_Paste!$B8590="","",IFERROR(INDEX(DeptName,MATCH($C8593,DeptTag,0)),"UNALLOCATED"))</f>
        <v/>
      </c>
      <c r="E8593">
        <f>IF(GL_Paste!$B8590="","",IFERROR(INDEX(AcctCat,MATCH(GL_Paste!$B8590&amp;"",AcctCode,0)),"UNKNOWN"))</f>
        <v/>
      </c>
      <c r="F8593">
        <f>IF(GL_Paste!$B8590="","",IFERROR(INDEX(AcctSub,MATCH(GL_Paste!$B8590&amp;"",AcctCode,0)),"UNKNOWN"))</f>
        <v/>
      </c>
    </row>
    <row r="8594">
      <c r="A8594" s="40">
        <f>IF(GL_Paste!$B8591="","",N(GL_Paste!$H8591)-N(GL_Paste!$G8591))</f>
        <v/>
      </c>
      <c r="B8594" s="43">
        <f>IF(GL_Paste!$B8591="","",DATE(YEAR(GL_Paste!$E8591),MONTH(GL_Paste!$E8591),1))</f>
        <v/>
      </c>
      <c r="C8594">
        <f>IF(GL_Paste!$B8591="","",IF(TRIM(GL_Paste!$M8591)&lt;&gt;"",TRIM(GL_Paste!$M8591),IFERROR(MID(GL_Paste!$I8591,FIND("[",GL_Paste!$I8591)+1,FIND("]",GL_Paste!$I8591)-FIND("[",GL_Paste!$I8591)-1),"")))</f>
        <v/>
      </c>
      <c r="D8594">
        <f>IF(GL_Paste!$B8591="","",IFERROR(INDEX(DeptName,MATCH($C8594,DeptTag,0)),"UNALLOCATED"))</f>
        <v/>
      </c>
      <c r="E8594">
        <f>IF(GL_Paste!$B8591="","",IFERROR(INDEX(AcctCat,MATCH(GL_Paste!$B8591&amp;"",AcctCode,0)),"UNKNOWN"))</f>
        <v/>
      </c>
      <c r="F8594">
        <f>IF(GL_Paste!$B8591="","",IFERROR(INDEX(AcctSub,MATCH(GL_Paste!$B8591&amp;"",AcctCode,0)),"UNKNOWN"))</f>
        <v/>
      </c>
    </row>
    <row r="8595">
      <c r="A8595" s="40">
        <f>IF(GL_Paste!$B8592="","",N(GL_Paste!$H8592)-N(GL_Paste!$G8592))</f>
        <v/>
      </c>
      <c r="B8595" s="43">
        <f>IF(GL_Paste!$B8592="","",DATE(YEAR(GL_Paste!$E8592),MONTH(GL_Paste!$E8592),1))</f>
        <v/>
      </c>
      <c r="C8595">
        <f>IF(GL_Paste!$B8592="","",IF(TRIM(GL_Paste!$M8592)&lt;&gt;"",TRIM(GL_Paste!$M8592),IFERROR(MID(GL_Paste!$I8592,FIND("[",GL_Paste!$I8592)+1,FIND("]",GL_Paste!$I8592)-FIND("[",GL_Paste!$I8592)-1),"")))</f>
        <v/>
      </c>
      <c r="D8595">
        <f>IF(GL_Paste!$B8592="","",IFERROR(INDEX(DeptName,MATCH($C8595,DeptTag,0)),"UNALLOCATED"))</f>
        <v/>
      </c>
      <c r="E8595">
        <f>IF(GL_Paste!$B8592="","",IFERROR(INDEX(AcctCat,MATCH(GL_Paste!$B8592&amp;"",AcctCode,0)),"UNKNOWN"))</f>
        <v/>
      </c>
      <c r="F8595">
        <f>IF(GL_Paste!$B8592="","",IFERROR(INDEX(AcctSub,MATCH(GL_Paste!$B8592&amp;"",AcctCode,0)),"UNKNOWN"))</f>
        <v/>
      </c>
    </row>
    <row r="8596">
      <c r="A8596" s="40">
        <f>IF(GL_Paste!$B8593="","",N(GL_Paste!$H8593)-N(GL_Paste!$G8593))</f>
        <v/>
      </c>
      <c r="B8596" s="43">
        <f>IF(GL_Paste!$B8593="","",DATE(YEAR(GL_Paste!$E8593),MONTH(GL_Paste!$E8593),1))</f>
        <v/>
      </c>
      <c r="C8596">
        <f>IF(GL_Paste!$B8593="","",IF(TRIM(GL_Paste!$M8593)&lt;&gt;"",TRIM(GL_Paste!$M8593),IFERROR(MID(GL_Paste!$I8593,FIND("[",GL_Paste!$I8593)+1,FIND("]",GL_Paste!$I8593)-FIND("[",GL_Paste!$I8593)-1),"")))</f>
        <v/>
      </c>
      <c r="D8596">
        <f>IF(GL_Paste!$B8593="","",IFERROR(INDEX(DeptName,MATCH($C8596,DeptTag,0)),"UNALLOCATED"))</f>
        <v/>
      </c>
      <c r="E8596">
        <f>IF(GL_Paste!$B8593="","",IFERROR(INDEX(AcctCat,MATCH(GL_Paste!$B8593&amp;"",AcctCode,0)),"UNKNOWN"))</f>
        <v/>
      </c>
      <c r="F8596">
        <f>IF(GL_Paste!$B8593="","",IFERROR(INDEX(AcctSub,MATCH(GL_Paste!$B8593&amp;"",AcctCode,0)),"UNKNOWN"))</f>
        <v/>
      </c>
    </row>
    <row r="8597">
      <c r="A8597" s="40">
        <f>IF(GL_Paste!$B8594="","",N(GL_Paste!$H8594)-N(GL_Paste!$G8594))</f>
        <v/>
      </c>
      <c r="B8597" s="43">
        <f>IF(GL_Paste!$B8594="","",DATE(YEAR(GL_Paste!$E8594),MONTH(GL_Paste!$E8594),1))</f>
        <v/>
      </c>
      <c r="C8597">
        <f>IF(GL_Paste!$B8594="","",IF(TRIM(GL_Paste!$M8594)&lt;&gt;"",TRIM(GL_Paste!$M8594),IFERROR(MID(GL_Paste!$I8594,FIND("[",GL_Paste!$I8594)+1,FIND("]",GL_Paste!$I8594)-FIND("[",GL_Paste!$I8594)-1),"")))</f>
        <v/>
      </c>
      <c r="D8597">
        <f>IF(GL_Paste!$B8594="","",IFERROR(INDEX(DeptName,MATCH($C8597,DeptTag,0)),"UNALLOCATED"))</f>
        <v/>
      </c>
      <c r="E8597">
        <f>IF(GL_Paste!$B8594="","",IFERROR(INDEX(AcctCat,MATCH(GL_Paste!$B8594&amp;"",AcctCode,0)),"UNKNOWN"))</f>
        <v/>
      </c>
      <c r="F8597">
        <f>IF(GL_Paste!$B8594="","",IFERROR(INDEX(AcctSub,MATCH(GL_Paste!$B8594&amp;"",AcctCode,0)),"UNKNOWN"))</f>
        <v/>
      </c>
    </row>
    <row r="8598">
      <c r="A8598" s="40">
        <f>IF(GL_Paste!$B8595="","",N(GL_Paste!$H8595)-N(GL_Paste!$G8595))</f>
        <v/>
      </c>
      <c r="B8598" s="43">
        <f>IF(GL_Paste!$B8595="","",DATE(YEAR(GL_Paste!$E8595),MONTH(GL_Paste!$E8595),1))</f>
        <v/>
      </c>
      <c r="C8598">
        <f>IF(GL_Paste!$B8595="","",IF(TRIM(GL_Paste!$M8595)&lt;&gt;"",TRIM(GL_Paste!$M8595),IFERROR(MID(GL_Paste!$I8595,FIND("[",GL_Paste!$I8595)+1,FIND("]",GL_Paste!$I8595)-FIND("[",GL_Paste!$I8595)-1),"")))</f>
        <v/>
      </c>
      <c r="D8598">
        <f>IF(GL_Paste!$B8595="","",IFERROR(INDEX(DeptName,MATCH($C8598,DeptTag,0)),"UNALLOCATED"))</f>
        <v/>
      </c>
      <c r="E8598">
        <f>IF(GL_Paste!$B8595="","",IFERROR(INDEX(AcctCat,MATCH(GL_Paste!$B8595&amp;"",AcctCode,0)),"UNKNOWN"))</f>
        <v/>
      </c>
      <c r="F8598">
        <f>IF(GL_Paste!$B8595="","",IFERROR(INDEX(AcctSub,MATCH(GL_Paste!$B8595&amp;"",AcctCode,0)),"UNKNOWN"))</f>
        <v/>
      </c>
    </row>
    <row r="8599">
      <c r="A8599" s="40">
        <f>IF(GL_Paste!$B8596="","",N(GL_Paste!$H8596)-N(GL_Paste!$G8596))</f>
        <v/>
      </c>
      <c r="B8599" s="43">
        <f>IF(GL_Paste!$B8596="","",DATE(YEAR(GL_Paste!$E8596),MONTH(GL_Paste!$E8596),1))</f>
        <v/>
      </c>
      <c r="C8599">
        <f>IF(GL_Paste!$B8596="","",IF(TRIM(GL_Paste!$M8596)&lt;&gt;"",TRIM(GL_Paste!$M8596),IFERROR(MID(GL_Paste!$I8596,FIND("[",GL_Paste!$I8596)+1,FIND("]",GL_Paste!$I8596)-FIND("[",GL_Paste!$I8596)-1),"")))</f>
        <v/>
      </c>
      <c r="D8599">
        <f>IF(GL_Paste!$B8596="","",IFERROR(INDEX(DeptName,MATCH($C8599,DeptTag,0)),"UNALLOCATED"))</f>
        <v/>
      </c>
      <c r="E8599">
        <f>IF(GL_Paste!$B8596="","",IFERROR(INDEX(AcctCat,MATCH(GL_Paste!$B8596&amp;"",AcctCode,0)),"UNKNOWN"))</f>
        <v/>
      </c>
      <c r="F8599">
        <f>IF(GL_Paste!$B8596="","",IFERROR(INDEX(AcctSub,MATCH(GL_Paste!$B8596&amp;"",AcctCode,0)),"UNKNOWN"))</f>
        <v/>
      </c>
    </row>
    <row r="8600">
      <c r="A8600" s="40">
        <f>IF(GL_Paste!$B8597="","",N(GL_Paste!$H8597)-N(GL_Paste!$G8597))</f>
        <v/>
      </c>
      <c r="B8600" s="43">
        <f>IF(GL_Paste!$B8597="","",DATE(YEAR(GL_Paste!$E8597),MONTH(GL_Paste!$E8597),1))</f>
        <v/>
      </c>
      <c r="C8600">
        <f>IF(GL_Paste!$B8597="","",IF(TRIM(GL_Paste!$M8597)&lt;&gt;"",TRIM(GL_Paste!$M8597),IFERROR(MID(GL_Paste!$I8597,FIND("[",GL_Paste!$I8597)+1,FIND("]",GL_Paste!$I8597)-FIND("[",GL_Paste!$I8597)-1),"")))</f>
        <v/>
      </c>
      <c r="D8600">
        <f>IF(GL_Paste!$B8597="","",IFERROR(INDEX(DeptName,MATCH($C8600,DeptTag,0)),"UNALLOCATED"))</f>
        <v/>
      </c>
      <c r="E8600">
        <f>IF(GL_Paste!$B8597="","",IFERROR(INDEX(AcctCat,MATCH(GL_Paste!$B8597&amp;"",AcctCode,0)),"UNKNOWN"))</f>
        <v/>
      </c>
      <c r="F8600">
        <f>IF(GL_Paste!$B8597="","",IFERROR(INDEX(AcctSub,MATCH(GL_Paste!$B8597&amp;"",AcctCode,0)),"UNKNOWN"))</f>
        <v/>
      </c>
    </row>
    <row r="8601">
      <c r="A8601" s="40">
        <f>IF(GL_Paste!$B8598="","",N(GL_Paste!$H8598)-N(GL_Paste!$G8598))</f>
        <v/>
      </c>
      <c r="B8601" s="43">
        <f>IF(GL_Paste!$B8598="","",DATE(YEAR(GL_Paste!$E8598),MONTH(GL_Paste!$E8598),1))</f>
        <v/>
      </c>
      <c r="C8601">
        <f>IF(GL_Paste!$B8598="","",IF(TRIM(GL_Paste!$M8598)&lt;&gt;"",TRIM(GL_Paste!$M8598),IFERROR(MID(GL_Paste!$I8598,FIND("[",GL_Paste!$I8598)+1,FIND("]",GL_Paste!$I8598)-FIND("[",GL_Paste!$I8598)-1),"")))</f>
        <v/>
      </c>
      <c r="D8601">
        <f>IF(GL_Paste!$B8598="","",IFERROR(INDEX(DeptName,MATCH($C8601,DeptTag,0)),"UNALLOCATED"))</f>
        <v/>
      </c>
      <c r="E8601">
        <f>IF(GL_Paste!$B8598="","",IFERROR(INDEX(AcctCat,MATCH(GL_Paste!$B8598&amp;"",AcctCode,0)),"UNKNOWN"))</f>
        <v/>
      </c>
      <c r="F8601">
        <f>IF(GL_Paste!$B8598="","",IFERROR(INDEX(AcctSub,MATCH(GL_Paste!$B8598&amp;"",AcctCode,0)),"UNKNOWN"))</f>
        <v/>
      </c>
    </row>
    <row r="8602">
      <c r="A8602" s="40">
        <f>IF(GL_Paste!$B8599="","",N(GL_Paste!$H8599)-N(GL_Paste!$G8599))</f>
        <v/>
      </c>
      <c r="B8602" s="43">
        <f>IF(GL_Paste!$B8599="","",DATE(YEAR(GL_Paste!$E8599),MONTH(GL_Paste!$E8599),1))</f>
        <v/>
      </c>
      <c r="C8602">
        <f>IF(GL_Paste!$B8599="","",IF(TRIM(GL_Paste!$M8599)&lt;&gt;"",TRIM(GL_Paste!$M8599),IFERROR(MID(GL_Paste!$I8599,FIND("[",GL_Paste!$I8599)+1,FIND("]",GL_Paste!$I8599)-FIND("[",GL_Paste!$I8599)-1),"")))</f>
        <v/>
      </c>
      <c r="D8602">
        <f>IF(GL_Paste!$B8599="","",IFERROR(INDEX(DeptName,MATCH($C8602,DeptTag,0)),"UNALLOCATED"))</f>
        <v/>
      </c>
      <c r="E8602">
        <f>IF(GL_Paste!$B8599="","",IFERROR(INDEX(AcctCat,MATCH(GL_Paste!$B8599&amp;"",AcctCode,0)),"UNKNOWN"))</f>
        <v/>
      </c>
      <c r="F8602">
        <f>IF(GL_Paste!$B8599="","",IFERROR(INDEX(AcctSub,MATCH(GL_Paste!$B8599&amp;"",AcctCode,0)),"UNKNOWN"))</f>
        <v/>
      </c>
    </row>
    <row r="8603">
      <c r="A8603" s="40">
        <f>IF(GL_Paste!$B8600="","",N(GL_Paste!$H8600)-N(GL_Paste!$G8600))</f>
        <v/>
      </c>
      <c r="B8603" s="43">
        <f>IF(GL_Paste!$B8600="","",DATE(YEAR(GL_Paste!$E8600),MONTH(GL_Paste!$E8600),1))</f>
        <v/>
      </c>
      <c r="C8603">
        <f>IF(GL_Paste!$B8600="","",IF(TRIM(GL_Paste!$M8600)&lt;&gt;"",TRIM(GL_Paste!$M8600),IFERROR(MID(GL_Paste!$I8600,FIND("[",GL_Paste!$I8600)+1,FIND("]",GL_Paste!$I8600)-FIND("[",GL_Paste!$I8600)-1),"")))</f>
        <v/>
      </c>
      <c r="D8603">
        <f>IF(GL_Paste!$B8600="","",IFERROR(INDEX(DeptName,MATCH($C8603,DeptTag,0)),"UNALLOCATED"))</f>
        <v/>
      </c>
      <c r="E8603">
        <f>IF(GL_Paste!$B8600="","",IFERROR(INDEX(AcctCat,MATCH(GL_Paste!$B8600&amp;"",AcctCode,0)),"UNKNOWN"))</f>
        <v/>
      </c>
      <c r="F8603">
        <f>IF(GL_Paste!$B8600="","",IFERROR(INDEX(AcctSub,MATCH(GL_Paste!$B8600&amp;"",AcctCode,0)),"UNKNOWN"))</f>
        <v/>
      </c>
    </row>
    <row r="8604">
      <c r="A8604" s="40">
        <f>IF(GL_Paste!$B8601="","",N(GL_Paste!$H8601)-N(GL_Paste!$G8601))</f>
        <v/>
      </c>
      <c r="B8604" s="43">
        <f>IF(GL_Paste!$B8601="","",DATE(YEAR(GL_Paste!$E8601),MONTH(GL_Paste!$E8601),1))</f>
        <v/>
      </c>
      <c r="C8604">
        <f>IF(GL_Paste!$B8601="","",IF(TRIM(GL_Paste!$M8601)&lt;&gt;"",TRIM(GL_Paste!$M8601),IFERROR(MID(GL_Paste!$I8601,FIND("[",GL_Paste!$I8601)+1,FIND("]",GL_Paste!$I8601)-FIND("[",GL_Paste!$I8601)-1),"")))</f>
        <v/>
      </c>
      <c r="D8604">
        <f>IF(GL_Paste!$B8601="","",IFERROR(INDEX(DeptName,MATCH($C8604,DeptTag,0)),"UNALLOCATED"))</f>
        <v/>
      </c>
      <c r="E8604">
        <f>IF(GL_Paste!$B8601="","",IFERROR(INDEX(AcctCat,MATCH(GL_Paste!$B8601&amp;"",AcctCode,0)),"UNKNOWN"))</f>
        <v/>
      </c>
      <c r="F8604">
        <f>IF(GL_Paste!$B8601="","",IFERROR(INDEX(AcctSub,MATCH(GL_Paste!$B8601&amp;"",AcctCode,0)),"UNKNOWN"))</f>
        <v/>
      </c>
    </row>
    <row r="8605">
      <c r="A8605" s="40">
        <f>IF(GL_Paste!$B8602="","",N(GL_Paste!$H8602)-N(GL_Paste!$G8602))</f>
        <v/>
      </c>
      <c r="B8605" s="43">
        <f>IF(GL_Paste!$B8602="","",DATE(YEAR(GL_Paste!$E8602),MONTH(GL_Paste!$E8602),1))</f>
        <v/>
      </c>
      <c r="C8605">
        <f>IF(GL_Paste!$B8602="","",IF(TRIM(GL_Paste!$M8602)&lt;&gt;"",TRIM(GL_Paste!$M8602),IFERROR(MID(GL_Paste!$I8602,FIND("[",GL_Paste!$I8602)+1,FIND("]",GL_Paste!$I8602)-FIND("[",GL_Paste!$I8602)-1),"")))</f>
        <v/>
      </c>
      <c r="D8605">
        <f>IF(GL_Paste!$B8602="","",IFERROR(INDEX(DeptName,MATCH($C8605,DeptTag,0)),"UNALLOCATED"))</f>
        <v/>
      </c>
      <c r="E8605">
        <f>IF(GL_Paste!$B8602="","",IFERROR(INDEX(AcctCat,MATCH(GL_Paste!$B8602&amp;"",AcctCode,0)),"UNKNOWN"))</f>
        <v/>
      </c>
      <c r="F8605">
        <f>IF(GL_Paste!$B8602="","",IFERROR(INDEX(AcctSub,MATCH(GL_Paste!$B8602&amp;"",AcctCode,0)),"UNKNOWN"))</f>
        <v/>
      </c>
    </row>
    <row r="8606">
      <c r="A8606" s="40">
        <f>IF(GL_Paste!$B8603="","",N(GL_Paste!$H8603)-N(GL_Paste!$G8603))</f>
        <v/>
      </c>
      <c r="B8606" s="43">
        <f>IF(GL_Paste!$B8603="","",DATE(YEAR(GL_Paste!$E8603),MONTH(GL_Paste!$E8603),1))</f>
        <v/>
      </c>
      <c r="C8606">
        <f>IF(GL_Paste!$B8603="","",IF(TRIM(GL_Paste!$M8603)&lt;&gt;"",TRIM(GL_Paste!$M8603),IFERROR(MID(GL_Paste!$I8603,FIND("[",GL_Paste!$I8603)+1,FIND("]",GL_Paste!$I8603)-FIND("[",GL_Paste!$I8603)-1),"")))</f>
        <v/>
      </c>
      <c r="D8606">
        <f>IF(GL_Paste!$B8603="","",IFERROR(INDEX(DeptName,MATCH($C8606,DeptTag,0)),"UNALLOCATED"))</f>
        <v/>
      </c>
      <c r="E8606">
        <f>IF(GL_Paste!$B8603="","",IFERROR(INDEX(AcctCat,MATCH(GL_Paste!$B8603&amp;"",AcctCode,0)),"UNKNOWN"))</f>
        <v/>
      </c>
      <c r="F8606">
        <f>IF(GL_Paste!$B8603="","",IFERROR(INDEX(AcctSub,MATCH(GL_Paste!$B8603&amp;"",AcctCode,0)),"UNKNOWN"))</f>
        <v/>
      </c>
    </row>
    <row r="8607">
      <c r="A8607" s="40">
        <f>IF(GL_Paste!$B8604="","",N(GL_Paste!$H8604)-N(GL_Paste!$G8604))</f>
        <v/>
      </c>
      <c r="B8607" s="43">
        <f>IF(GL_Paste!$B8604="","",DATE(YEAR(GL_Paste!$E8604),MONTH(GL_Paste!$E8604),1))</f>
        <v/>
      </c>
      <c r="C8607">
        <f>IF(GL_Paste!$B8604="","",IF(TRIM(GL_Paste!$M8604)&lt;&gt;"",TRIM(GL_Paste!$M8604),IFERROR(MID(GL_Paste!$I8604,FIND("[",GL_Paste!$I8604)+1,FIND("]",GL_Paste!$I8604)-FIND("[",GL_Paste!$I8604)-1),"")))</f>
        <v/>
      </c>
      <c r="D8607">
        <f>IF(GL_Paste!$B8604="","",IFERROR(INDEX(DeptName,MATCH($C8607,DeptTag,0)),"UNALLOCATED"))</f>
        <v/>
      </c>
      <c r="E8607">
        <f>IF(GL_Paste!$B8604="","",IFERROR(INDEX(AcctCat,MATCH(GL_Paste!$B8604&amp;"",AcctCode,0)),"UNKNOWN"))</f>
        <v/>
      </c>
      <c r="F8607">
        <f>IF(GL_Paste!$B8604="","",IFERROR(INDEX(AcctSub,MATCH(GL_Paste!$B8604&amp;"",AcctCode,0)),"UNKNOWN"))</f>
        <v/>
      </c>
    </row>
    <row r="8608">
      <c r="A8608" s="40">
        <f>IF(GL_Paste!$B8605="","",N(GL_Paste!$H8605)-N(GL_Paste!$G8605))</f>
        <v/>
      </c>
      <c r="B8608" s="43">
        <f>IF(GL_Paste!$B8605="","",DATE(YEAR(GL_Paste!$E8605),MONTH(GL_Paste!$E8605),1))</f>
        <v/>
      </c>
      <c r="C8608">
        <f>IF(GL_Paste!$B8605="","",IF(TRIM(GL_Paste!$M8605)&lt;&gt;"",TRIM(GL_Paste!$M8605),IFERROR(MID(GL_Paste!$I8605,FIND("[",GL_Paste!$I8605)+1,FIND("]",GL_Paste!$I8605)-FIND("[",GL_Paste!$I8605)-1),"")))</f>
        <v/>
      </c>
      <c r="D8608">
        <f>IF(GL_Paste!$B8605="","",IFERROR(INDEX(DeptName,MATCH($C8608,DeptTag,0)),"UNALLOCATED"))</f>
        <v/>
      </c>
      <c r="E8608">
        <f>IF(GL_Paste!$B8605="","",IFERROR(INDEX(AcctCat,MATCH(GL_Paste!$B8605&amp;"",AcctCode,0)),"UNKNOWN"))</f>
        <v/>
      </c>
      <c r="F8608">
        <f>IF(GL_Paste!$B8605="","",IFERROR(INDEX(AcctSub,MATCH(GL_Paste!$B8605&amp;"",AcctCode,0)),"UNKNOWN"))</f>
        <v/>
      </c>
    </row>
    <row r="8609">
      <c r="A8609" s="40">
        <f>IF(GL_Paste!$B8606="","",N(GL_Paste!$H8606)-N(GL_Paste!$G8606))</f>
        <v/>
      </c>
      <c r="B8609" s="43">
        <f>IF(GL_Paste!$B8606="","",DATE(YEAR(GL_Paste!$E8606),MONTH(GL_Paste!$E8606),1))</f>
        <v/>
      </c>
      <c r="C8609">
        <f>IF(GL_Paste!$B8606="","",IF(TRIM(GL_Paste!$M8606)&lt;&gt;"",TRIM(GL_Paste!$M8606),IFERROR(MID(GL_Paste!$I8606,FIND("[",GL_Paste!$I8606)+1,FIND("]",GL_Paste!$I8606)-FIND("[",GL_Paste!$I8606)-1),"")))</f>
        <v/>
      </c>
      <c r="D8609">
        <f>IF(GL_Paste!$B8606="","",IFERROR(INDEX(DeptName,MATCH($C8609,DeptTag,0)),"UNALLOCATED"))</f>
        <v/>
      </c>
      <c r="E8609">
        <f>IF(GL_Paste!$B8606="","",IFERROR(INDEX(AcctCat,MATCH(GL_Paste!$B8606&amp;"",AcctCode,0)),"UNKNOWN"))</f>
        <v/>
      </c>
      <c r="F8609">
        <f>IF(GL_Paste!$B8606="","",IFERROR(INDEX(AcctSub,MATCH(GL_Paste!$B8606&amp;"",AcctCode,0)),"UNKNOWN"))</f>
        <v/>
      </c>
    </row>
    <row r="8610">
      <c r="A8610" s="40">
        <f>IF(GL_Paste!$B8607="","",N(GL_Paste!$H8607)-N(GL_Paste!$G8607))</f>
        <v/>
      </c>
      <c r="B8610" s="43">
        <f>IF(GL_Paste!$B8607="","",DATE(YEAR(GL_Paste!$E8607),MONTH(GL_Paste!$E8607),1))</f>
        <v/>
      </c>
      <c r="C8610">
        <f>IF(GL_Paste!$B8607="","",IF(TRIM(GL_Paste!$M8607)&lt;&gt;"",TRIM(GL_Paste!$M8607),IFERROR(MID(GL_Paste!$I8607,FIND("[",GL_Paste!$I8607)+1,FIND("]",GL_Paste!$I8607)-FIND("[",GL_Paste!$I8607)-1),"")))</f>
        <v/>
      </c>
      <c r="D8610">
        <f>IF(GL_Paste!$B8607="","",IFERROR(INDEX(DeptName,MATCH($C8610,DeptTag,0)),"UNALLOCATED"))</f>
        <v/>
      </c>
      <c r="E8610">
        <f>IF(GL_Paste!$B8607="","",IFERROR(INDEX(AcctCat,MATCH(GL_Paste!$B8607&amp;"",AcctCode,0)),"UNKNOWN"))</f>
        <v/>
      </c>
      <c r="F8610">
        <f>IF(GL_Paste!$B8607="","",IFERROR(INDEX(AcctSub,MATCH(GL_Paste!$B8607&amp;"",AcctCode,0)),"UNKNOWN"))</f>
        <v/>
      </c>
    </row>
    <row r="8611">
      <c r="A8611" s="40">
        <f>IF(GL_Paste!$B8608="","",N(GL_Paste!$H8608)-N(GL_Paste!$G8608))</f>
        <v/>
      </c>
      <c r="B8611" s="43">
        <f>IF(GL_Paste!$B8608="","",DATE(YEAR(GL_Paste!$E8608),MONTH(GL_Paste!$E8608),1))</f>
        <v/>
      </c>
      <c r="C8611">
        <f>IF(GL_Paste!$B8608="","",IF(TRIM(GL_Paste!$M8608)&lt;&gt;"",TRIM(GL_Paste!$M8608),IFERROR(MID(GL_Paste!$I8608,FIND("[",GL_Paste!$I8608)+1,FIND("]",GL_Paste!$I8608)-FIND("[",GL_Paste!$I8608)-1),"")))</f>
        <v/>
      </c>
      <c r="D8611">
        <f>IF(GL_Paste!$B8608="","",IFERROR(INDEX(DeptName,MATCH($C8611,DeptTag,0)),"UNALLOCATED"))</f>
        <v/>
      </c>
      <c r="E8611">
        <f>IF(GL_Paste!$B8608="","",IFERROR(INDEX(AcctCat,MATCH(GL_Paste!$B8608&amp;"",AcctCode,0)),"UNKNOWN"))</f>
        <v/>
      </c>
      <c r="F8611">
        <f>IF(GL_Paste!$B8608="","",IFERROR(INDEX(AcctSub,MATCH(GL_Paste!$B8608&amp;"",AcctCode,0)),"UNKNOWN"))</f>
        <v/>
      </c>
    </row>
    <row r="8612">
      <c r="A8612" s="40">
        <f>IF(GL_Paste!$B8609="","",N(GL_Paste!$H8609)-N(GL_Paste!$G8609))</f>
        <v/>
      </c>
      <c r="B8612" s="43">
        <f>IF(GL_Paste!$B8609="","",DATE(YEAR(GL_Paste!$E8609),MONTH(GL_Paste!$E8609),1))</f>
        <v/>
      </c>
      <c r="C8612">
        <f>IF(GL_Paste!$B8609="","",IF(TRIM(GL_Paste!$M8609)&lt;&gt;"",TRIM(GL_Paste!$M8609),IFERROR(MID(GL_Paste!$I8609,FIND("[",GL_Paste!$I8609)+1,FIND("]",GL_Paste!$I8609)-FIND("[",GL_Paste!$I8609)-1),"")))</f>
        <v/>
      </c>
      <c r="D8612">
        <f>IF(GL_Paste!$B8609="","",IFERROR(INDEX(DeptName,MATCH($C8612,DeptTag,0)),"UNALLOCATED"))</f>
        <v/>
      </c>
      <c r="E8612">
        <f>IF(GL_Paste!$B8609="","",IFERROR(INDEX(AcctCat,MATCH(GL_Paste!$B8609&amp;"",AcctCode,0)),"UNKNOWN"))</f>
        <v/>
      </c>
      <c r="F8612">
        <f>IF(GL_Paste!$B8609="","",IFERROR(INDEX(AcctSub,MATCH(GL_Paste!$B8609&amp;"",AcctCode,0)),"UNKNOWN"))</f>
        <v/>
      </c>
    </row>
    <row r="8613">
      <c r="A8613" s="40">
        <f>IF(GL_Paste!$B8610="","",N(GL_Paste!$H8610)-N(GL_Paste!$G8610))</f>
        <v/>
      </c>
      <c r="B8613" s="43">
        <f>IF(GL_Paste!$B8610="","",DATE(YEAR(GL_Paste!$E8610),MONTH(GL_Paste!$E8610),1))</f>
        <v/>
      </c>
      <c r="C8613">
        <f>IF(GL_Paste!$B8610="","",IF(TRIM(GL_Paste!$M8610)&lt;&gt;"",TRIM(GL_Paste!$M8610),IFERROR(MID(GL_Paste!$I8610,FIND("[",GL_Paste!$I8610)+1,FIND("]",GL_Paste!$I8610)-FIND("[",GL_Paste!$I8610)-1),"")))</f>
        <v/>
      </c>
      <c r="D8613">
        <f>IF(GL_Paste!$B8610="","",IFERROR(INDEX(DeptName,MATCH($C8613,DeptTag,0)),"UNALLOCATED"))</f>
        <v/>
      </c>
      <c r="E8613">
        <f>IF(GL_Paste!$B8610="","",IFERROR(INDEX(AcctCat,MATCH(GL_Paste!$B8610&amp;"",AcctCode,0)),"UNKNOWN"))</f>
        <v/>
      </c>
      <c r="F8613">
        <f>IF(GL_Paste!$B8610="","",IFERROR(INDEX(AcctSub,MATCH(GL_Paste!$B8610&amp;"",AcctCode,0)),"UNKNOWN"))</f>
        <v/>
      </c>
    </row>
    <row r="8614">
      <c r="A8614" s="40">
        <f>IF(GL_Paste!$B8611="","",N(GL_Paste!$H8611)-N(GL_Paste!$G8611))</f>
        <v/>
      </c>
      <c r="B8614" s="43">
        <f>IF(GL_Paste!$B8611="","",DATE(YEAR(GL_Paste!$E8611),MONTH(GL_Paste!$E8611),1))</f>
        <v/>
      </c>
      <c r="C8614">
        <f>IF(GL_Paste!$B8611="","",IF(TRIM(GL_Paste!$M8611)&lt;&gt;"",TRIM(GL_Paste!$M8611),IFERROR(MID(GL_Paste!$I8611,FIND("[",GL_Paste!$I8611)+1,FIND("]",GL_Paste!$I8611)-FIND("[",GL_Paste!$I8611)-1),"")))</f>
        <v/>
      </c>
      <c r="D8614">
        <f>IF(GL_Paste!$B8611="","",IFERROR(INDEX(DeptName,MATCH($C8614,DeptTag,0)),"UNALLOCATED"))</f>
        <v/>
      </c>
      <c r="E8614">
        <f>IF(GL_Paste!$B8611="","",IFERROR(INDEX(AcctCat,MATCH(GL_Paste!$B8611&amp;"",AcctCode,0)),"UNKNOWN"))</f>
        <v/>
      </c>
      <c r="F8614">
        <f>IF(GL_Paste!$B8611="","",IFERROR(INDEX(AcctSub,MATCH(GL_Paste!$B8611&amp;"",AcctCode,0)),"UNKNOWN"))</f>
        <v/>
      </c>
    </row>
    <row r="8615">
      <c r="A8615" s="40">
        <f>IF(GL_Paste!$B8612="","",N(GL_Paste!$H8612)-N(GL_Paste!$G8612))</f>
        <v/>
      </c>
      <c r="B8615" s="43">
        <f>IF(GL_Paste!$B8612="","",DATE(YEAR(GL_Paste!$E8612),MONTH(GL_Paste!$E8612),1))</f>
        <v/>
      </c>
      <c r="C8615">
        <f>IF(GL_Paste!$B8612="","",IF(TRIM(GL_Paste!$M8612)&lt;&gt;"",TRIM(GL_Paste!$M8612),IFERROR(MID(GL_Paste!$I8612,FIND("[",GL_Paste!$I8612)+1,FIND("]",GL_Paste!$I8612)-FIND("[",GL_Paste!$I8612)-1),"")))</f>
        <v/>
      </c>
      <c r="D8615">
        <f>IF(GL_Paste!$B8612="","",IFERROR(INDEX(DeptName,MATCH($C8615,DeptTag,0)),"UNALLOCATED"))</f>
        <v/>
      </c>
      <c r="E8615">
        <f>IF(GL_Paste!$B8612="","",IFERROR(INDEX(AcctCat,MATCH(GL_Paste!$B8612&amp;"",AcctCode,0)),"UNKNOWN"))</f>
        <v/>
      </c>
      <c r="F8615">
        <f>IF(GL_Paste!$B8612="","",IFERROR(INDEX(AcctSub,MATCH(GL_Paste!$B8612&amp;"",AcctCode,0)),"UNKNOWN"))</f>
        <v/>
      </c>
    </row>
    <row r="8616">
      <c r="A8616" s="40">
        <f>IF(GL_Paste!$B8613="","",N(GL_Paste!$H8613)-N(GL_Paste!$G8613))</f>
        <v/>
      </c>
      <c r="B8616" s="43">
        <f>IF(GL_Paste!$B8613="","",DATE(YEAR(GL_Paste!$E8613),MONTH(GL_Paste!$E8613),1))</f>
        <v/>
      </c>
      <c r="C8616">
        <f>IF(GL_Paste!$B8613="","",IF(TRIM(GL_Paste!$M8613)&lt;&gt;"",TRIM(GL_Paste!$M8613),IFERROR(MID(GL_Paste!$I8613,FIND("[",GL_Paste!$I8613)+1,FIND("]",GL_Paste!$I8613)-FIND("[",GL_Paste!$I8613)-1),"")))</f>
        <v/>
      </c>
      <c r="D8616">
        <f>IF(GL_Paste!$B8613="","",IFERROR(INDEX(DeptName,MATCH($C8616,DeptTag,0)),"UNALLOCATED"))</f>
        <v/>
      </c>
      <c r="E8616">
        <f>IF(GL_Paste!$B8613="","",IFERROR(INDEX(AcctCat,MATCH(GL_Paste!$B8613&amp;"",AcctCode,0)),"UNKNOWN"))</f>
        <v/>
      </c>
      <c r="F8616">
        <f>IF(GL_Paste!$B8613="","",IFERROR(INDEX(AcctSub,MATCH(GL_Paste!$B8613&amp;"",AcctCode,0)),"UNKNOWN"))</f>
        <v/>
      </c>
    </row>
    <row r="8617">
      <c r="A8617" s="40">
        <f>IF(GL_Paste!$B8614="","",N(GL_Paste!$H8614)-N(GL_Paste!$G8614))</f>
        <v/>
      </c>
      <c r="B8617" s="43">
        <f>IF(GL_Paste!$B8614="","",DATE(YEAR(GL_Paste!$E8614),MONTH(GL_Paste!$E8614),1))</f>
        <v/>
      </c>
      <c r="C8617">
        <f>IF(GL_Paste!$B8614="","",IF(TRIM(GL_Paste!$M8614)&lt;&gt;"",TRIM(GL_Paste!$M8614),IFERROR(MID(GL_Paste!$I8614,FIND("[",GL_Paste!$I8614)+1,FIND("]",GL_Paste!$I8614)-FIND("[",GL_Paste!$I8614)-1),"")))</f>
        <v/>
      </c>
      <c r="D8617">
        <f>IF(GL_Paste!$B8614="","",IFERROR(INDEX(DeptName,MATCH($C8617,DeptTag,0)),"UNALLOCATED"))</f>
        <v/>
      </c>
      <c r="E8617">
        <f>IF(GL_Paste!$B8614="","",IFERROR(INDEX(AcctCat,MATCH(GL_Paste!$B8614&amp;"",AcctCode,0)),"UNKNOWN"))</f>
        <v/>
      </c>
      <c r="F8617">
        <f>IF(GL_Paste!$B8614="","",IFERROR(INDEX(AcctSub,MATCH(GL_Paste!$B8614&amp;"",AcctCode,0)),"UNKNOWN"))</f>
        <v/>
      </c>
    </row>
    <row r="8618">
      <c r="A8618" s="40">
        <f>IF(GL_Paste!$B8615="","",N(GL_Paste!$H8615)-N(GL_Paste!$G8615))</f>
        <v/>
      </c>
      <c r="B8618" s="43">
        <f>IF(GL_Paste!$B8615="","",DATE(YEAR(GL_Paste!$E8615),MONTH(GL_Paste!$E8615),1))</f>
        <v/>
      </c>
      <c r="C8618">
        <f>IF(GL_Paste!$B8615="","",IF(TRIM(GL_Paste!$M8615)&lt;&gt;"",TRIM(GL_Paste!$M8615),IFERROR(MID(GL_Paste!$I8615,FIND("[",GL_Paste!$I8615)+1,FIND("]",GL_Paste!$I8615)-FIND("[",GL_Paste!$I8615)-1),"")))</f>
        <v/>
      </c>
      <c r="D8618">
        <f>IF(GL_Paste!$B8615="","",IFERROR(INDEX(DeptName,MATCH($C8618,DeptTag,0)),"UNALLOCATED"))</f>
        <v/>
      </c>
      <c r="E8618">
        <f>IF(GL_Paste!$B8615="","",IFERROR(INDEX(AcctCat,MATCH(GL_Paste!$B8615&amp;"",AcctCode,0)),"UNKNOWN"))</f>
        <v/>
      </c>
      <c r="F8618">
        <f>IF(GL_Paste!$B8615="","",IFERROR(INDEX(AcctSub,MATCH(GL_Paste!$B8615&amp;"",AcctCode,0)),"UNKNOWN"))</f>
        <v/>
      </c>
    </row>
    <row r="8619">
      <c r="A8619" s="40">
        <f>IF(GL_Paste!$B8616="","",N(GL_Paste!$H8616)-N(GL_Paste!$G8616))</f>
        <v/>
      </c>
      <c r="B8619" s="43">
        <f>IF(GL_Paste!$B8616="","",DATE(YEAR(GL_Paste!$E8616),MONTH(GL_Paste!$E8616),1))</f>
        <v/>
      </c>
      <c r="C8619">
        <f>IF(GL_Paste!$B8616="","",IF(TRIM(GL_Paste!$M8616)&lt;&gt;"",TRIM(GL_Paste!$M8616),IFERROR(MID(GL_Paste!$I8616,FIND("[",GL_Paste!$I8616)+1,FIND("]",GL_Paste!$I8616)-FIND("[",GL_Paste!$I8616)-1),"")))</f>
        <v/>
      </c>
      <c r="D8619">
        <f>IF(GL_Paste!$B8616="","",IFERROR(INDEX(DeptName,MATCH($C8619,DeptTag,0)),"UNALLOCATED"))</f>
        <v/>
      </c>
      <c r="E8619">
        <f>IF(GL_Paste!$B8616="","",IFERROR(INDEX(AcctCat,MATCH(GL_Paste!$B8616&amp;"",AcctCode,0)),"UNKNOWN"))</f>
        <v/>
      </c>
      <c r="F8619">
        <f>IF(GL_Paste!$B8616="","",IFERROR(INDEX(AcctSub,MATCH(GL_Paste!$B8616&amp;"",AcctCode,0)),"UNKNOWN"))</f>
        <v/>
      </c>
    </row>
    <row r="8620">
      <c r="A8620" s="40">
        <f>IF(GL_Paste!$B8617="","",N(GL_Paste!$H8617)-N(GL_Paste!$G8617))</f>
        <v/>
      </c>
      <c r="B8620" s="43">
        <f>IF(GL_Paste!$B8617="","",DATE(YEAR(GL_Paste!$E8617),MONTH(GL_Paste!$E8617),1))</f>
        <v/>
      </c>
      <c r="C8620">
        <f>IF(GL_Paste!$B8617="","",IF(TRIM(GL_Paste!$M8617)&lt;&gt;"",TRIM(GL_Paste!$M8617),IFERROR(MID(GL_Paste!$I8617,FIND("[",GL_Paste!$I8617)+1,FIND("]",GL_Paste!$I8617)-FIND("[",GL_Paste!$I8617)-1),"")))</f>
        <v/>
      </c>
      <c r="D8620">
        <f>IF(GL_Paste!$B8617="","",IFERROR(INDEX(DeptName,MATCH($C8620,DeptTag,0)),"UNALLOCATED"))</f>
        <v/>
      </c>
      <c r="E8620">
        <f>IF(GL_Paste!$B8617="","",IFERROR(INDEX(AcctCat,MATCH(GL_Paste!$B8617&amp;"",AcctCode,0)),"UNKNOWN"))</f>
        <v/>
      </c>
      <c r="F8620">
        <f>IF(GL_Paste!$B8617="","",IFERROR(INDEX(AcctSub,MATCH(GL_Paste!$B8617&amp;"",AcctCode,0)),"UNKNOWN"))</f>
        <v/>
      </c>
    </row>
    <row r="8621">
      <c r="A8621" s="40">
        <f>IF(GL_Paste!$B8618="","",N(GL_Paste!$H8618)-N(GL_Paste!$G8618))</f>
        <v/>
      </c>
      <c r="B8621" s="43">
        <f>IF(GL_Paste!$B8618="","",DATE(YEAR(GL_Paste!$E8618),MONTH(GL_Paste!$E8618),1))</f>
        <v/>
      </c>
      <c r="C8621">
        <f>IF(GL_Paste!$B8618="","",IF(TRIM(GL_Paste!$M8618)&lt;&gt;"",TRIM(GL_Paste!$M8618),IFERROR(MID(GL_Paste!$I8618,FIND("[",GL_Paste!$I8618)+1,FIND("]",GL_Paste!$I8618)-FIND("[",GL_Paste!$I8618)-1),"")))</f>
        <v/>
      </c>
      <c r="D8621">
        <f>IF(GL_Paste!$B8618="","",IFERROR(INDEX(DeptName,MATCH($C8621,DeptTag,0)),"UNALLOCATED"))</f>
        <v/>
      </c>
      <c r="E8621">
        <f>IF(GL_Paste!$B8618="","",IFERROR(INDEX(AcctCat,MATCH(GL_Paste!$B8618&amp;"",AcctCode,0)),"UNKNOWN"))</f>
        <v/>
      </c>
      <c r="F8621">
        <f>IF(GL_Paste!$B8618="","",IFERROR(INDEX(AcctSub,MATCH(GL_Paste!$B8618&amp;"",AcctCode,0)),"UNKNOWN"))</f>
        <v/>
      </c>
    </row>
    <row r="8622">
      <c r="A8622" s="40">
        <f>IF(GL_Paste!$B8619="","",N(GL_Paste!$H8619)-N(GL_Paste!$G8619))</f>
        <v/>
      </c>
      <c r="B8622" s="43">
        <f>IF(GL_Paste!$B8619="","",DATE(YEAR(GL_Paste!$E8619),MONTH(GL_Paste!$E8619),1))</f>
        <v/>
      </c>
      <c r="C8622">
        <f>IF(GL_Paste!$B8619="","",IF(TRIM(GL_Paste!$M8619)&lt;&gt;"",TRIM(GL_Paste!$M8619),IFERROR(MID(GL_Paste!$I8619,FIND("[",GL_Paste!$I8619)+1,FIND("]",GL_Paste!$I8619)-FIND("[",GL_Paste!$I8619)-1),"")))</f>
        <v/>
      </c>
      <c r="D8622">
        <f>IF(GL_Paste!$B8619="","",IFERROR(INDEX(DeptName,MATCH($C8622,DeptTag,0)),"UNALLOCATED"))</f>
        <v/>
      </c>
      <c r="E8622">
        <f>IF(GL_Paste!$B8619="","",IFERROR(INDEX(AcctCat,MATCH(GL_Paste!$B8619&amp;"",AcctCode,0)),"UNKNOWN"))</f>
        <v/>
      </c>
      <c r="F8622">
        <f>IF(GL_Paste!$B8619="","",IFERROR(INDEX(AcctSub,MATCH(GL_Paste!$B8619&amp;"",AcctCode,0)),"UNKNOWN"))</f>
        <v/>
      </c>
    </row>
    <row r="8623">
      <c r="A8623" s="40">
        <f>IF(GL_Paste!$B8620="","",N(GL_Paste!$H8620)-N(GL_Paste!$G8620))</f>
        <v/>
      </c>
      <c r="B8623" s="43">
        <f>IF(GL_Paste!$B8620="","",DATE(YEAR(GL_Paste!$E8620),MONTH(GL_Paste!$E8620),1))</f>
        <v/>
      </c>
      <c r="C8623">
        <f>IF(GL_Paste!$B8620="","",IF(TRIM(GL_Paste!$M8620)&lt;&gt;"",TRIM(GL_Paste!$M8620),IFERROR(MID(GL_Paste!$I8620,FIND("[",GL_Paste!$I8620)+1,FIND("]",GL_Paste!$I8620)-FIND("[",GL_Paste!$I8620)-1),"")))</f>
        <v/>
      </c>
      <c r="D8623">
        <f>IF(GL_Paste!$B8620="","",IFERROR(INDEX(DeptName,MATCH($C8623,DeptTag,0)),"UNALLOCATED"))</f>
        <v/>
      </c>
      <c r="E8623">
        <f>IF(GL_Paste!$B8620="","",IFERROR(INDEX(AcctCat,MATCH(GL_Paste!$B8620&amp;"",AcctCode,0)),"UNKNOWN"))</f>
        <v/>
      </c>
      <c r="F8623">
        <f>IF(GL_Paste!$B8620="","",IFERROR(INDEX(AcctSub,MATCH(GL_Paste!$B8620&amp;"",AcctCode,0)),"UNKNOWN"))</f>
        <v/>
      </c>
    </row>
    <row r="8624">
      <c r="A8624" s="40">
        <f>IF(GL_Paste!$B8621="","",N(GL_Paste!$H8621)-N(GL_Paste!$G8621))</f>
        <v/>
      </c>
      <c r="B8624" s="43">
        <f>IF(GL_Paste!$B8621="","",DATE(YEAR(GL_Paste!$E8621),MONTH(GL_Paste!$E8621),1))</f>
        <v/>
      </c>
      <c r="C8624">
        <f>IF(GL_Paste!$B8621="","",IF(TRIM(GL_Paste!$M8621)&lt;&gt;"",TRIM(GL_Paste!$M8621),IFERROR(MID(GL_Paste!$I8621,FIND("[",GL_Paste!$I8621)+1,FIND("]",GL_Paste!$I8621)-FIND("[",GL_Paste!$I8621)-1),"")))</f>
        <v/>
      </c>
      <c r="D8624">
        <f>IF(GL_Paste!$B8621="","",IFERROR(INDEX(DeptName,MATCH($C8624,DeptTag,0)),"UNALLOCATED"))</f>
        <v/>
      </c>
      <c r="E8624">
        <f>IF(GL_Paste!$B8621="","",IFERROR(INDEX(AcctCat,MATCH(GL_Paste!$B8621&amp;"",AcctCode,0)),"UNKNOWN"))</f>
        <v/>
      </c>
      <c r="F8624">
        <f>IF(GL_Paste!$B8621="","",IFERROR(INDEX(AcctSub,MATCH(GL_Paste!$B8621&amp;"",AcctCode,0)),"UNKNOWN"))</f>
        <v/>
      </c>
    </row>
    <row r="8625">
      <c r="A8625" s="40">
        <f>IF(GL_Paste!$B8622="","",N(GL_Paste!$H8622)-N(GL_Paste!$G8622))</f>
        <v/>
      </c>
      <c r="B8625" s="43">
        <f>IF(GL_Paste!$B8622="","",DATE(YEAR(GL_Paste!$E8622),MONTH(GL_Paste!$E8622),1))</f>
        <v/>
      </c>
      <c r="C8625">
        <f>IF(GL_Paste!$B8622="","",IF(TRIM(GL_Paste!$M8622)&lt;&gt;"",TRIM(GL_Paste!$M8622),IFERROR(MID(GL_Paste!$I8622,FIND("[",GL_Paste!$I8622)+1,FIND("]",GL_Paste!$I8622)-FIND("[",GL_Paste!$I8622)-1),"")))</f>
        <v/>
      </c>
      <c r="D8625">
        <f>IF(GL_Paste!$B8622="","",IFERROR(INDEX(DeptName,MATCH($C8625,DeptTag,0)),"UNALLOCATED"))</f>
        <v/>
      </c>
      <c r="E8625">
        <f>IF(GL_Paste!$B8622="","",IFERROR(INDEX(AcctCat,MATCH(GL_Paste!$B8622&amp;"",AcctCode,0)),"UNKNOWN"))</f>
        <v/>
      </c>
      <c r="F8625">
        <f>IF(GL_Paste!$B8622="","",IFERROR(INDEX(AcctSub,MATCH(GL_Paste!$B8622&amp;"",AcctCode,0)),"UNKNOWN"))</f>
        <v/>
      </c>
    </row>
    <row r="8626">
      <c r="A8626" s="40">
        <f>IF(GL_Paste!$B8623="","",N(GL_Paste!$H8623)-N(GL_Paste!$G8623))</f>
        <v/>
      </c>
      <c r="B8626" s="43">
        <f>IF(GL_Paste!$B8623="","",DATE(YEAR(GL_Paste!$E8623),MONTH(GL_Paste!$E8623),1))</f>
        <v/>
      </c>
      <c r="C8626">
        <f>IF(GL_Paste!$B8623="","",IF(TRIM(GL_Paste!$M8623)&lt;&gt;"",TRIM(GL_Paste!$M8623),IFERROR(MID(GL_Paste!$I8623,FIND("[",GL_Paste!$I8623)+1,FIND("]",GL_Paste!$I8623)-FIND("[",GL_Paste!$I8623)-1),"")))</f>
        <v/>
      </c>
      <c r="D8626">
        <f>IF(GL_Paste!$B8623="","",IFERROR(INDEX(DeptName,MATCH($C8626,DeptTag,0)),"UNALLOCATED"))</f>
        <v/>
      </c>
      <c r="E8626">
        <f>IF(GL_Paste!$B8623="","",IFERROR(INDEX(AcctCat,MATCH(GL_Paste!$B8623&amp;"",AcctCode,0)),"UNKNOWN"))</f>
        <v/>
      </c>
      <c r="F8626">
        <f>IF(GL_Paste!$B8623="","",IFERROR(INDEX(AcctSub,MATCH(GL_Paste!$B8623&amp;"",AcctCode,0)),"UNKNOWN"))</f>
        <v/>
      </c>
    </row>
    <row r="8627">
      <c r="A8627" s="40">
        <f>IF(GL_Paste!$B8624="","",N(GL_Paste!$H8624)-N(GL_Paste!$G8624))</f>
        <v/>
      </c>
      <c r="B8627" s="43">
        <f>IF(GL_Paste!$B8624="","",DATE(YEAR(GL_Paste!$E8624),MONTH(GL_Paste!$E8624),1))</f>
        <v/>
      </c>
      <c r="C8627">
        <f>IF(GL_Paste!$B8624="","",IF(TRIM(GL_Paste!$M8624)&lt;&gt;"",TRIM(GL_Paste!$M8624),IFERROR(MID(GL_Paste!$I8624,FIND("[",GL_Paste!$I8624)+1,FIND("]",GL_Paste!$I8624)-FIND("[",GL_Paste!$I8624)-1),"")))</f>
        <v/>
      </c>
      <c r="D8627">
        <f>IF(GL_Paste!$B8624="","",IFERROR(INDEX(DeptName,MATCH($C8627,DeptTag,0)),"UNALLOCATED"))</f>
        <v/>
      </c>
      <c r="E8627">
        <f>IF(GL_Paste!$B8624="","",IFERROR(INDEX(AcctCat,MATCH(GL_Paste!$B8624&amp;"",AcctCode,0)),"UNKNOWN"))</f>
        <v/>
      </c>
      <c r="F8627">
        <f>IF(GL_Paste!$B8624="","",IFERROR(INDEX(AcctSub,MATCH(GL_Paste!$B8624&amp;"",AcctCode,0)),"UNKNOWN"))</f>
        <v/>
      </c>
    </row>
    <row r="8628">
      <c r="A8628" s="40">
        <f>IF(GL_Paste!$B8625="","",N(GL_Paste!$H8625)-N(GL_Paste!$G8625))</f>
        <v/>
      </c>
      <c r="B8628" s="43">
        <f>IF(GL_Paste!$B8625="","",DATE(YEAR(GL_Paste!$E8625),MONTH(GL_Paste!$E8625),1))</f>
        <v/>
      </c>
      <c r="C8628">
        <f>IF(GL_Paste!$B8625="","",IF(TRIM(GL_Paste!$M8625)&lt;&gt;"",TRIM(GL_Paste!$M8625),IFERROR(MID(GL_Paste!$I8625,FIND("[",GL_Paste!$I8625)+1,FIND("]",GL_Paste!$I8625)-FIND("[",GL_Paste!$I8625)-1),"")))</f>
        <v/>
      </c>
      <c r="D8628">
        <f>IF(GL_Paste!$B8625="","",IFERROR(INDEX(DeptName,MATCH($C8628,DeptTag,0)),"UNALLOCATED"))</f>
        <v/>
      </c>
      <c r="E8628">
        <f>IF(GL_Paste!$B8625="","",IFERROR(INDEX(AcctCat,MATCH(GL_Paste!$B8625&amp;"",AcctCode,0)),"UNKNOWN"))</f>
        <v/>
      </c>
      <c r="F8628">
        <f>IF(GL_Paste!$B8625="","",IFERROR(INDEX(AcctSub,MATCH(GL_Paste!$B8625&amp;"",AcctCode,0)),"UNKNOWN"))</f>
        <v/>
      </c>
    </row>
    <row r="8629">
      <c r="A8629" s="40">
        <f>IF(GL_Paste!$B8626="","",N(GL_Paste!$H8626)-N(GL_Paste!$G8626))</f>
        <v/>
      </c>
      <c r="B8629" s="43">
        <f>IF(GL_Paste!$B8626="","",DATE(YEAR(GL_Paste!$E8626),MONTH(GL_Paste!$E8626),1))</f>
        <v/>
      </c>
      <c r="C8629">
        <f>IF(GL_Paste!$B8626="","",IF(TRIM(GL_Paste!$M8626)&lt;&gt;"",TRIM(GL_Paste!$M8626),IFERROR(MID(GL_Paste!$I8626,FIND("[",GL_Paste!$I8626)+1,FIND("]",GL_Paste!$I8626)-FIND("[",GL_Paste!$I8626)-1),"")))</f>
        <v/>
      </c>
      <c r="D8629">
        <f>IF(GL_Paste!$B8626="","",IFERROR(INDEX(DeptName,MATCH($C8629,DeptTag,0)),"UNALLOCATED"))</f>
        <v/>
      </c>
      <c r="E8629">
        <f>IF(GL_Paste!$B8626="","",IFERROR(INDEX(AcctCat,MATCH(GL_Paste!$B8626&amp;"",AcctCode,0)),"UNKNOWN"))</f>
        <v/>
      </c>
      <c r="F8629">
        <f>IF(GL_Paste!$B8626="","",IFERROR(INDEX(AcctSub,MATCH(GL_Paste!$B8626&amp;"",AcctCode,0)),"UNKNOWN"))</f>
        <v/>
      </c>
    </row>
    <row r="8630">
      <c r="A8630" s="40">
        <f>IF(GL_Paste!$B8627="","",N(GL_Paste!$H8627)-N(GL_Paste!$G8627))</f>
        <v/>
      </c>
      <c r="B8630" s="43">
        <f>IF(GL_Paste!$B8627="","",DATE(YEAR(GL_Paste!$E8627),MONTH(GL_Paste!$E8627),1))</f>
        <v/>
      </c>
      <c r="C8630">
        <f>IF(GL_Paste!$B8627="","",IF(TRIM(GL_Paste!$M8627)&lt;&gt;"",TRIM(GL_Paste!$M8627),IFERROR(MID(GL_Paste!$I8627,FIND("[",GL_Paste!$I8627)+1,FIND("]",GL_Paste!$I8627)-FIND("[",GL_Paste!$I8627)-1),"")))</f>
        <v/>
      </c>
      <c r="D8630">
        <f>IF(GL_Paste!$B8627="","",IFERROR(INDEX(DeptName,MATCH($C8630,DeptTag,0)),"UNALLOCATED"))</f>
        <v/>
      </c>
      <c r="E8630">
        <f>IF(GL_Paste!$B8627="","",IFERROR(INDEX(AcctCat,MATCH(GL_Paste!$B8627&amp;"",AcctCode,0)),"UNKNOWN"))</f>
        <v/>
      </c>
      <c r="F8630">
        <f>IF(GL_Paste!$B8627="","",IFERROR(INDEX(AcctSub,MATCH(GL_Paste!$B8627&amp;"",AcctCode,0)),"UNKNOWN"))</f>
        <v/>
      </c>
    </row>
    <row r="8631">
      <c r="A8631" s="40">
        <f>IF(GL_Paste!$B8628="","",N(GL_Paste!$H8628)-N(GL_Paste!$G8628))</f>
        <v/>
      </c>
      <c r="B8631" s="43">
        <f>IF(GL_Paste!$B8628="","",DATE(YEAR(GL_Paste!$E8628),MONTH(GL_Paste!$E8628),1))</f>
        <v/>
      </c>
      <c r="C8631">
        <f>IF(GL_Paste!$B8628="","",IF(TRIM(GL_Paste!$M8628)&lt;&gt;"",TRIM(GL_Paste!$M8628),IFERROR(MID(GL_Paste!$I8628,FIND("[",GL_Paste!$I8628)+1,FIND("]",GL_Paste!$I8628)-FIND("[",GL_Paste!$I8628)-1),"")))</f>
        <v/>
      </c>
      <c r="D8631">
        <f>IF(GL_Paste!$B8628="","",IFERROR(INDEX(DeptName,MATCH($C8631,DeptTag,0)),"UNALLOCATED"))</f>
        <v/>
      </c>
      <c r="E8631">
        <f>IF(GL_Paste!$B8628="","",IFERROR(INDEX(AcctCat,MATCH(GL_Paste!$B8628&amp;"",AcctCode,0)),"UNKNOWN"))</f>
        <v/>
      </c>
      <c r="F8631">
        <f>IF(GL_Paste!$B8628="","",IFERROR(INDEX(AcctSub,MATCH(GL_Paste!$B8628&amp;"",AcctCode,0)),"UNKNOWN"))</f>
        <v/>
      </c>
    </row>
    <row r="8632">
      <c r="A8632" s="40">
        <f>IF(GL_Paste!$B8629="","",N(GL_Paste!$H8629)-N(GL_Paste!$G8629))</f>
        <v/>
      </c>
      <c r="B8632" s="43">
        <f>IF(GL_Paste!$B8629="","",DATE(YEAR(GL_Paste!$E8629),MONTH(GL_Paste!$E8629),1))</f>
        <v/>
      </c>
      <c r="C8632">
        <f>IF(GL_Paste!$B8629="","",IF(TRIM(GL_Paste!$M8629)&lt;&gt;"",TRIM(GL_Paste!$M8629),IFERROR(MID(GL_Paste!$I8629,FIND("[",GL_Paste!$I8629)+1,FIND("]",GL_Paste!$I8629)-FIND("[",GL_Paste!$I8629)-1),"")))</f>
        <v/>
      </c>
      <c r="D8632">
        <f>IF(GL_Paste!$B8629="","",IFERROR(INDEX(DeptName,MATCH($C8632,DeptTag,0)),"UNALLOCATED"))</f>
        <v/>
      </c>
      <c r="E8632">
        <f>IF(GL_Paste!$B8629="","",IFERROR(INDEX(AcctCat,MATCH(GL_Paste!$B8629&amp;"",AcctCode,0)),"UNKNOWN"))</f>
        <v/>
      </c>
      <c r="F8632">
        <f>IF(GL_Paste!$B8629="","",IFERROR(INDEX(AcctSub,MATCH(GL_Paste!$B8629&amp;"",AcctCode,0)),"UNKNOWN"))</f>
        <v/>
      </c>
    </row>
    <row r="8633">
      <c r="A8633" s="40">
        <f>IF(GL_Paste!$B8630="","",N(GL_Paste!$H8630)-N(GL_Paste!$G8630))</f>
        <v/>
      </c>
      <c r="B8633" s="43">
        <f>IF(GL_Paste!$B8630="","",DATE(YEAR(GL_Paste!$E8630),MONTH(GL_Paste!$E8630),1))</f>
        <v/>
      </c>
      <c r="C8633">
        <f>IF(GL_Paste!$B8630="","",IF(TRIM(GL_Paste!$M8630)&lt;&gt;"",TRIM(GL_Paste!$M8630),IFERROR(MID(GL_Paste!$I8630,FIND("[",GL_Paste!$I8630)+1,FIND("]",GL_Paste!$I8630)-FIND("[",GL_Paste!$I8630)-1),"")))</f>
        <v/>
      </c>
      <c r="D8633">
        <f>IF(GL_Paste!$B8630="","",IFERROR(INDEX(DeptName,MATCH($C8633,DeptTag,0)),"UNALLOCATED"))</f>
        <v/>
      </c>
      <c r="E8633">
        <f>IF(GL_Paste!$B8630="","",IFERROR(INDEX(AcctCat,MATCH(GL_Paste!$B8630&amp;"",AcctCode,0)),"UNKNOWN"))</f>
        <v/>
      </c>
      <c r="F8633">
        <f>IF(GL_Paste!$B8630="","",IFERROR(INDEX(AcctSub,MATCH(GL_Paste!$B8630&amp;"",AcctCode,0)),"UNKNOWN"))</f>
        <v/>
      </c>
    </row>
    <row r="8634">
      <c r="A8634" s="40">
        <f>IF(GL_Paste!$B8631="","",N(GL_Paste!$H8631)-N(GL_Paste!$G8631))</f>
        <v/>
      </c>
      <c r="B8634" s="43">
        <f>IF(GL_Paste!$B8631="","",DATE(YEAR(GL_Paste!$E8631),MONTH(GL_Paste!$E8631),1))</f>
        <v/>
      </c>
      <c r="C8634">
        <f>IF(GL_Paste!$B8631="","",IF(TRIM(GL_Paste!$M8631)&lt;&gt;"",TRIM(GL_Paste!$M8631),IFERROR(MID(GL_Paste!$I8631,FIND("[",GL_Paste!$I8631)+1,FIND("]",GL_Paste!$I8631)-FIND("[",GL_Paste!$I8631)-1),"")))</f>
        <v/>
      </c>
      <c r="D8634">
        <f>IF(GL_Paste!$B8631="","",IFERROR(INDEX(DeptName,MATCH($C8634,DeptTag,0)),"UNALLOCATED"))</f>
        <v/>
      </c>
      <c r="E8634">
        <f>IF(GL_Paste!$B8631="","",IFERROR(INDEX(AcctCat,MATCH(GL_Paste!$B8631&amp;"",AcctCode,0)),"UNKNOWN"))</f>
        <v/>
      </c>
      <c r="F8634">
        <f>IF(GL_Paste!$B8631="","",IFERROR(INDEX(AcctSub,MATCH(GL_Paste!$B8631&amp;"",AcctCode,0)),"UNKNOWN"))</f>
        <v/>
      </c>
    </row>
    <row r="8635">
      <c r="A8635" s="40">
        <f>IF(GL_Paste!$B8632="","",N(GL_Paste!$H8632)-N(GL_Paste!$G8632))</f>
        <v/>
      </c>
      <c r="B8635" s="43">
        <f>IF(GL_Paste!$B8632="","",DATE(YEAR(GL_Paste!$E8632),MONTH(GL_Paste!$E8632),1))</f>
        <v/>
      </c>
      <c r="C8635">
        <f>IF(GL_Paste!$B8632="","",IF(TRIM(GL_Paste!$M8632)&lt;&gt;"",TRIM(GL_Paste!$M8632),IFERROR(MID(GL_Paste!$I8632,FIND("[",GL_Paste!$I8632)+1,FIND("]",GL_Paste!$I8632)-FIND("[",GL_Paste!$I8632)-1),"")))</f>
        <v/>
      </c>
      <c r="D8635">
        <f>IF(GL_Paste!$B8632="","",IFERROR(INDEX(DeptName,MATCH($C8635,DeptTag,0)),"UNALLOCATED"))</f>
        <v/>
      </c>
      <c r="E8635">
        <f>IF(GL_Paste!$B8632="","",IFERROR(INDEX(AcctCat,MATCH(GL_Paste!$B8632&amp;"",AcctCode,0)),"UNKNOWN"))</f>
        <v/>
      </c>
      <c r="F8635">
        <f>IF(GL_Paste!$B8632="","",IFERROR(INDEX(AcctSub,MATCH(GL_Paste!$B8632&amp;"",AcctCode,0)),"UNKNOWN"))</f>
        <v/>
      </c>
    </row>
    <row r="8636">
      <c r="A8636" s="40">
        <f>IF(GL_Paste!$B8633="","",N(GL_Paste!$H8633)-N(GL_Paste!$G8633))</f>
        <v/>
      </c>
      <c r="B8636" s="43">
        <f>IF(GL_Paste!$B8633="","",DATE(YEAR(GL_Paste!$E8633),MONTH(GL_Paste!$E8633),1))</f>
        <v/>
      </c>
      <c r="C8636">
        <f>IF(GL_Paste!$B8633="","",IF(TRIM(GL_Paste!$M8633)&lt;&gt;"",TRIM(GL_Paste!$M8633),IFERROR(MID(GL_Paste!$I8633,FIND("[",GL_Paste!$I8633)+1,FIND("]",GL_Paste!$I8633)-FIND("[",GL_Paste!$I8633)-1),"")))</f>
        <v/>
      </c>
      <c r="D8636">
        <f>IF(GL_Paste!$B8633="","",IFERROR(INDEX(DeptName,MATCH($C8636,DeptTag,0)),"UNALLOCATED"))</f>
        <v/>
      </c>
      <c r="E8636">
        <f>IF(GL_Paste!$B8633="","",IFERROR(INDEX(AcctCat,MATCH(GL_Paste!$B8633&amp;"",AcctCode,0)),"UNKNOWN"))</f>
        <v/>
      </c>
      <c r="F8636">
        <f>IF(GL_Paste!$B8633="","",IFERROR(INDEX(AcctSub,MATCH(GL_Paste!$B8633&amp;"",AcctCode,0)),"UNKNOWN"))</f>
        <v/>
      </c>
    </row>
    <row r="8637">
      <c r="A8637" s="40">
        <f>IF(GL_Paste!$B8634="","",N(GL_Paste!$H8634)-N(GL_Paste!$G8634))</f>
        <v/>
      </c>
      <c r="B8637" s="43">
        <f>IF(GL_Paste!$B8634="","",DATE(YEAR(GL_Paste!$E8634),MONTH(GL_Paste!$E8634),1))</f>
        <v/>
      </c>
      <c r="C8637">
        <f>IF(GL_Paste!$B8634="","",IF(TRIM(GL_Paste!$M8634)&lt;&gt;"",TRIM(GL_Paste!$M8634),IFERROR(MID(GL_Paste!$I8634,FIND("[",GL_Paste!$I8634)+1,FIND("]",GL_Paste!$I8634)-FIND("[",GL_Paste!$I8634)-1),"")))</f>
        <v/>
      </c>
      <c r="D8637">
        <f>IF(GL_Paste!$B8634="","",IFERROR(INDEX(DeptName,MATCH($C8637,DeptTag,0)),"UNALLOCATED"))</f>
        <v/>
      </c>
      <c r="E8637">
        <f>IF(GL_Paste!$B8634="","",IFERROR(INDEX(AcctCat,MATCH(GL_Paste!$B8634&amp;"",AcctCode,0)),"UNKNOWN"))</f>
        <v/>
      </c>
      <c r="F8637">
        <f>IF(GL_Paste!$B8634="","",IFERROR(INDEX(AcctSub,MATCH(GL_Paste!$B8634&amp;"",AcctCode,0)),"UNKNOWN"))</f>
        <v/>
      </c>
    </row>
    <row r="8638">
      <c r="A8638" s="40">
        <f>IF(GL_Paste!$B8635="","",N(GL_Paste!$H8635)-N(GL_Paste!$G8635))</f>
        <v/>
      </c>
      <c r="B8638" s="43">
        <f>IF(GL_Paste!$B8635="","",DATE(YEAR(GL_Paste!$E8635),MONTH(GL_Paste!$E8635),1))</f>
        <v/>
      </c>
      <c r="C8638">
        <f>IF(GL_Paste!$B8635="","",IF(TRIM(GL_Paste!$M8635)&lt;&gt;"",TRIM(GL_Paste!$M8635),IFERROR(MID(GL_Paste!$I8635,FIND("[",GL_Paste!$I8635)+1,FIND("]",GL_Paste!$I8635)-FIND("[",GL_Paste!$I8635)-1),"")))</f>
        <v/>
      </c>
      <c r="D8638">
        <f>IF(GL_Paste!$B8635="","",IFERROR(INDEX(DeptName,MATCH($C8638,DeptTag,0)),"UNALLOCATED"))</f>
        <v/>
      </c>
      <c r="E8638">
        <f>IF(GL_Paste!$B8635="","",IFERROR(INDEX(AcctCat,MATCH(GL_Paste!$B8635&amp;"",AcctCode,0)),"UNKNOWN"))</f>
        <v/>
      </c>
      <c r="F8638">
        <f>IF(GL_Paste!$B8635="","",IFERROR(INDEX(AcctSub,MATCH(GL_Paste!$B8635&amp;"",AcctCode,0)),"UNKNOWN"))</f>
        <v/>
      </c>
    </row>
    <row r="8639">
      <c r="A8639" s="40">
        <f>IF(GL_Paste!$B8636="","",N(GL_Paste!$H8636)-N(GL_Paste!$G8636))</f>
        <v/>
      </c>
      <c r="B8639" s="43">
        <f>IF(GL_Paste!$B8636="","",DATE(YEAR(GL_Paste!$E8636),MONTH(GL_Paste!$E8636),1))</f>
        <v/>
      </c>
      <c r="C8639">
        <f>IF(GL_Paste!$B8636="","",IF(TRIM(GL_Paste!$M8636)&lt;&gt;"",TRIM(GL_Paste!$M8636),IFERROR(MID(GL_Paste!$I8636,FIND("[",GL_Paste!$I8636)+1,FIND("]",GL_Paste!$I8636)-FIND("[",GL_Paste!$I8636)-1),"")))</f>
        <v/>
      </c>
      <c r="D8639">
        <f>IF(GL_Paste!$B8636="","",IFERROR(INDEX(DeptName,MATCH($C8639,DeptTag,0)),"UNALLOCATED"))</f>
        <v/>
      </c>
      <c r="E8639">
        <f>IF(GL_Paste!$B8636="","",IFERROR(INDEX(AcctCat,MATCH(GL_Paste!$B8636&amp;"",AcctCode,0)),"UNKNOWN"))</f>
        <v/>
      </c>
      <c r="F8639">
        <f>IF(GL_Paste!$B8636="","",IFERROR(INDEX(AcctSub,MATCH(GL_Paste!$B8636&amp;"",AcctCode,0)),"UNKNOWN"))</f>
        <v/>
      </c>
    </row>
    <row r="8640">
      <c r="A8640" s="40">
        <f>IF(GL_Paste!$B8637="","",N(GL_Paste!$H8637)-N(GL_Paste!$G8637))</f>
        <v/>
      </c>
      <c r="B8640" s="43">
        <f>IF(GL_Paste!$B8637="","",DATE(YEAR(GL_Paste!$E8637),MONTH(GL_Paste!$E8637),1))</f>
        <v/>
      </c>
      <c r="C8640">
        <f>IF(GL_Paste!$B8637="","",IF(TRIM(GL_Paste!$M8637)&lt;&gt;"",TRIM(GL_Paste!$M8637),IFERROR(MID(GL_Paste!$I8637,FIND("[",GL_Paste!$I8637)+1,FIND("]",GL_Paste!$I8637)-FIND("[",GL_Paste!$I8637)-1),"")))</f>
        <v/>
      </c>
      <c r="D8640">
        <f>IF(GL_Paste!$B8637="","",IFERROR(INDEX(DeptName,MATCH($C8640,DeptTag,0)),"UNALLOCATED"))</f>
        <v/>
      </c>
      <c r="E8640">
        <f>IF(GL_Paste!$B8637="","",IFERROR(INDEX(AcctCat,MATCH(GL_Paste!$B8637&amp;"",AcctCode,0)),"UNKNOWN"))</f>
        <v/>
      </c>
      <c r="F8640">
        <f>IF(GL_Paste!$B8637="","",IFERROR(INDEX(AcctSub,MATCH(GL_Paste!$B8637&amp;"",AcctCode,0)),"UNKNOWN"))</f>
        <v/>
      </c>
    </row>
    <row r="8641">
      <c r="A8641" s="40">
        <f>IF(GL_Paste!$B8638="","",N(GL_Paste!$H8638)-N(GL_Paste!$G8638))</f>
        <v/>
      </c>
      <c r="B8641" s="43">
        <f>IF(GL_Paste!$B8638="","",DATE(YEAR(GL_Paste!$E8638),MONTH(GL_Paste!$E8638),1))</f>
        <v/>
      </c>
      <c r="C8641">
        <f>IF(GL_Paste!$B8638="","",IF(TRIM(GL_Paste!$M8638)&lt;&gt;"",TRIM(GL_Paste!$M8638),IFERROR(MID(GL_Paste!$I8638,FIND("[",GL_Paste!$I8638)+1,FIND("]",GL_Paste!$I8638)-FIND("[",GL_Paste!$I8638)-1),"")))</f>
        <v/>
      </c>
      <c r="D8641">
        <f>IF(GL_Paste!$B8638="","",IFERROR(INDEX(DeptName,MATCH($C8641,DeptTag,0)),"UNALLOCATED"))</f>
        <v/>
      </c>
      <c r="E8641">
        <f>IF(GL_Paste!$B8638="","",IFERROR(INDEX(AcctCat,MATCH(GL_Paste!$B8638&amp;"",AcctCode,0)),"UNKNOWN"))</f>
        <v/>
      </c>
      <c r="F8641">
        <f>IF(GL_Paste!$B8638="","",IFERROR(INDEX(AcctSub,MATCH(GL_Paste!$B8638&amp;"",AcctCode,0)),"UNKNOWN"))</f>
        <v/>
      </c>
    </row>
    <row r="8642">
      <c r="A8642" s="40">
        <f>IF(GL_Paste!$B8639="","",N(GL_Paste!$H8639)-N(GL_Paste!$G8639))</f>
        <v/>
      </c>
      <c r="B8642" s="43">
        <f>IF(GL_Paste!$B8639="","",DATE(YEAR(GL_Paste!$E8639),MONTH(GL_Paste!$E8639),1))</f>
        <v/>
      </c>
      <c r="C8642">
        <f>IF(GL_Paste!$B8639="","",IF(TRIM(GL_Paste!$M8639)&lt;&gt;"",TRIM(GL_Paste!$M8639),IFERROR(MID(GL_Paste!$I8639,FIND("[",GL_Paste!$I8639)+1,FIND("]",GL_Paste!$I8639)-FIND("[",GL_Paste!$I8639)-1),"")))</f>
        <v/>
      </c>
      <c r="D8642">
        <f>IF(GL_Paste!$B8639="","",IFERROR(INDEX(DeptName,MATCH($C8642,DeptTag,0)),"UNALLOCATED"))</f>
        <v/>
      </c>
      <c r="E8642">
        <f>IF(GL_Paste!$B8639="","",IFERROR(INDEX(AcctCat,MATCH(GL_Paste!$B8639&amp;"",AcctCode,0)),"UNKNOWN"))</f>
        <v/>
      </c>
      <c r="F8642">
        <f>IF(GL_Paste!$B8639="","",IFERROR(INDEX(AcctSub,MATCH(GL_Paste!$B8639&amp;"",AcctCode,0)),"UNKNOWN"))</f>
        <v/>
      </c>
    </row>
    <row r="8643">
      <c r="A8643" s="40">
        <f>IF(GL_Paste!$B8640="","",N(GL_Paste!$H8640)-N(GL_Paste!$G8640))</f>
        <v/>
      </c>
      <c r="B8643" s="43">
        <f>IF(GL_Paste!$B8640="","",DATE(YEAR(GL_Paste!$E8640),MONTH(GL_Paste!$E8640),1))</f>
        <v/>
      </c>
      <c r="C8643">
        <f>IF(GL_Paste!$B8640="","",IF(TRIM(GL_Paste!$M8640)&lt;&gt;"",TRIM(GL_Paste!$M8640),IFERROR(MID(GL_Paste!$I8640,FIND("[",GL_Paste!$I8640)+1,FIND("]",GL_Paste!$I8640)-FIND("[",GL_Paste!$I8640)-1),"")))</f>
        <v/>
      </c>
      <c r="D8643">
        <f>IF(GL_Paste!$B8640="","",IFERROR(INDEX(DeptName,MATCH($C8643,DeptTag,0)),"UNALLOCATED"))</f>
        <v/>
      </c>
      <c r="E8643">
        <f>IF(GL_Paste!$B8640="","",IFERROR(INDEX(AcctCat,MATCH(GL_Paste!$B8640&amp;"",AcctCode,0)),"UNKNOWN"))</f>
        <v/>
      </c>
      <c r="F8643">
        <f>IF(GL_Paste!$B8640="","",IFERROR(INDEX(AcctSub,MATCH(GL_Paste!$B8640&amp;"",AcctCode,0)),"UNKNOWN"))</f>
        <v/>
      </c>
    </row>
    <row r="8644">
      <c r="A8644" s="40">
        <f>IF(GL_Paste!$B8641="","",N(GL_Paste!$H8641)-N(GL_Paste!$G8641))</f>
        <v/>
      </c>
      <c r="B8644" s="43">
        <f>IF(GL_Paste!$B8641="","",DATE(YEAR(GL_Paste!$E8641),MONTH(GL_Paste!$E8641),1))</f>
        <v/>
      </c>
      <c r="C8644">
        <f>IF(GL_Paste!$B8641="","",IF(TRIM(GL_Paste!$M8641)&lt;&gt;"",TRIM(GL_Paste!$M8641),IFERROR(MID(GL_Paste!$I8641,FIND("[",GL_Paste!$I8641)+1,FIND("]",GL_Paste!$I8641)-FIND("[",GL_Paste!$I8641)-1),"")))</f>
        <v/>
      </c>
      <c r="D8644">
        <f>IF(GL_Paste!$B8641="","",IFERROR(INDEX(DeptName,MATCH($C8644,DeptTag,0)),"UNALLOCATED"))</f>
        <v/>
      </c>
      <c r="E8644">
        <f>IF(GL_Paste!$B8641="","",IFERROR(INDEX(AcctCat,MATCH(GL_Paste!$B8641&amp;"",AcctCode,0)),"UNKNOWN"))</f>
        <v/>
      </c>
      <c r="F8644">
        <f>IF(GL_Paste!$B8641="","",IFERROR(INDEX(AcctSub,MATCH(GL_Paste!$B8641&amp;"",AcctCode,0)),"UNKNOWN"))</f>
        <v/>
      </c>
    </row>
    <row r="8645">
      <c r="A8645" s="40">
        <f>IF(GL_Paste!$B8642="","",N(GL_Paste!$H8642)-N(GL_Paste!$G8642))</f>
        <v/>
      </c>
      <c r="B8645" s="43">
        <f>IF(GL_Paste!$B8642="","",DATE(YEAR(GL_Paste!$E8642),MONTH(GL_Paste!$E8642),1))</f>
        <v/>
      </c>
      <c r="C8645">
        <f>IF(GL_Paste!$B8642="","",IF(TRIM(GL_Paste!$M8642)&lt;&gt;"",TRIM(GL_Paste!$M8642),IFERROR(MID(GL_Paste!$I8642,FIND("[",GL_Paste!$I8642)+1,FIND("]",GL_Paste!$I8642)-FIND("[",GL_Paste!$I8642)-1),"")))</f>
        <v/>
      </c>
      <c r="D8645">
        <f>IF(GL_Paste!$B8642="","",IFERROR(INDEX(DeptName,MATCH($C8645,DeptTag,0)),"UNALLOCATED"))</f>
        <v/>
      </c>
      <c r="E8645">
        <f>IF(GL_Paste!$B8642="","",IFERROR(INDEX(AcctCat,MATCH(GL_Paste!$B8642&amp;"",AcctCode,0)),"UNKNOWN"))</f>
        <v/>
      </c>
      <c r="F8645">
        <f>IF(GL_Paste!$B8642="","",IFERROR(INDEX(AcctSub,MATCH(GL_Paste!$B8642&amp;"",AcctCode,0)),"UNKNOWN"))</f>
        <v/>
      </c>
    </row>
    <row r="8646">
      <c r="A8646" s="40">
        <f>IF(GL_Paste!$B8643="","",N(GL_Paste!$H8643)-N(GL_Paste!$G8643))</f>
        <v/>
      </c>
      <c r="B8646" s="43">
        <f>IF(GL_Paste!$B8643="","",DATE(YEAR(GL_Paste!$E8643),MONTH(GL_Paste!$E8643),1))</f>
        <v/>
      </c>
      <c r="C8646">
        <f>IF(GL_Paste!$B8643="","",IF(TRIM(GL_Paste!$M8643)&lt;&gt;"",TRIM(GL_Paste!$M8643),IFERROR(MID(GL_Paste!$I8643,FIND("[",GL_Paste!$I8643)+1,FIND("]",GL_Paste!$I8643)-FIND("[",GL_Paste!$I8643)-1),"")))</f>
        <v/>
      </c>
      <c r="D8646">
        <f>IF(GL_Paste!$B8643="","",IFERROR(INDEX(DeptName,MATCH($C8646,DeptTag,0)),"UNALLOCATED"))</f>
        <v/>
      </c>
      <c r="E8646">
        <f>IF(GL_Paste!$B8643="","",IFERROR(INDEX(AcctCat,MATCH(GL_Paste!$B8643&amp;"",AcctCode,0)),"UNKNOWN"))</f>
        <v/>
      </c>
      <c r="F8646">
        <f>IF(GL_Paste!$B8643="","",IFERROR(INDEX(AcctSub,MATCH(GL_Paste!$B8643&amp;"",AcctCode,0)),"UNKNOWN"))</f>
        <v/>
      </c>
    </row>
    <row r="8647">
      <c r="A8647" s="40">
        <f>IF(GL_Paste!$B8644="","",N(GL_Paste!$H8644)-N(GL_Paste!$G8644))</f>
        <v/>
      </c>
      <c r="B8647" s="43">
        <f>IF(GL_Paste!$B8644="","",DATE(YEAR(GL_Paste!$E8644),MONTH(GL_Paste!$E8644),1))</f>
        <v/>
      </c>
      <c r="C8647">
        <f>IF(GL_Paste!$B8644="","",IF(TRIM(GL_Paste!$M8644)&lt;&gt;"",TRIM(GL_Paste!$M8644),IFERROR(MID(GL_Paste!$I8644,FIND("[",GL_Paste!$I8644)+1,FIND("]",GL_Paste!$I8644)-FIND("[",GL_Paste!$I8644)-1),"")))</f>
        <v/>
      </c>
      <c r="D8647">
        <f>IF(GL_Paste!$B8644="","",IFERROR(INDEX(DeptName,MATCH($C8647,DeptTag,0)),"UNALLOCATED"))</f>
        <v/>
      </c>
      <c r="E8647">
        <f>IF(GL_Paste!$B8644="","",IFERROR(INDEX(AcctCat,MATCH(GL_Paste!$B8644&amp;"",AcctCode,0)),"UNKNOWN"))</f>
        <v/>
      </c>
      <c r="F8647">
        <f>IF(GL_Paste!$B8644="","",IFERROR(INDEX(AcctSub,MATCH(GL_Paste!$B8644&amp;"",AcctCode,0)),"UNKNOWN"))</f>
        <v/>
      </c>
    </row>
    <row r="8648">
      <c r="A8648" s="40">
        <f>IF(GL_Paste!$B8645="","",N(GL_Paste!$H8645)-N(GL_Paste!$G8645))</f>
        <v/>
      </c>
      <c r="B8648" s="43">
        <f>IF(GL_Paste!$B8645="","",DATE(YEAR(GL_Paste!$E8645),MONTH(GL_Paste!$E8645),1))</f>
        <v/>
      </c>
      <c r="C8648">
        <f>IF(GL_Paste!$B8645="","",IF(TRIM(GL_Paste!$M8645)&lt;&gt;"",TRIM(GL_Paste!$M8645),IFERROR(MID(GL_Paste!$I8645,FIND("[",GL_Paste!$I8645)+1,FIND("]",GL_Paste!$I8645)-FIND("[",GL_Paste!$I8645)-1),"")))</f>
        <v/>
      </c>
      <c r="D8648">
        <f>IF(GL_Paste!$B8645="","",IFERROR(INDEX(DeptName,MATCH($C8648,DeptTag,0)),"UNALLOCATED"))</f>
        <v/>
      </c>
      <c r="E8648">
        <f>IF(GL_Paste!$B8645="","",IFERROR(INDEX(AcctCat,MATCH(GL_Paste!$B8645&amp;"",AcctCode,0)),"UNKNOWN"))</f>
        <v/>
      </c>
      <c r="F8648">
        <f>IF(GL_Paste!$B8645="","",IFERROR(INDEX(AcctSub,MATCH(GL_Paste!$B8645&amp;"",AcctCode,0)),"UNKNOWN"))</f>
        <v/>
      </c>
    </row>
    <row r="8649">
      <c r="A8649" s="40">
        <f>IF(GL_Paste!$B8646="","",N(GL_Paste!$H8646)-N(GL_Paste!$G8646))</f>
        <v/>
      </c>
      <c r="B8649" s="43">
        <f>IF(GL_Paste!$B8646="","",DATE(YEAR(GL_Paste!$E8646),MONTH(GL_Paste!$E8646),1))</f>
        <v/>
      </c>
      <c r="C8649">
        <f>IF(GL_Paste!$B8646="","",IF(TRIM(GL_Paste!$M8646)&lt;&gt;"",TRIM(GL_Paste!$M8646),IFERROR(MID(GL_Paste!$I8646,FIND("[",GL_Paste!$I8646)+1,FIND("]",GL_Paste!$I8646)-FIND("[",GL_Paste!$I8646)-1),"")))</f>
        <v/>
      </c>
      <c r="D8649">
        <f>IF(GL_Paste!$B8646="","",IFERROR(INDEX(DeptName,MATCH($C8649,DeptTag,0)),"UNALLOCATED"))</f>
        <v/>
      </c>
      <c r="E8649">
        <f>IF(GL_Paste!$B8646="","",IFERROR(INDEX(AcctCat,MATCH(GL_Paste!$B8646&amp;"",AcctCode,0)),"UNKNOWN"))</f>
        <v/>
      </c>
      <c r="F8649">
        <f>IF(GL_Paste!$B8646="","",IFERROR(INDEX(AcctSub,MATCH(GL_Paste!$B8646&amp;"",AcctCode,0)),"UNKNOWN"))</f>
        <v/>
      </c>
    </row>
    <row r="8650">
      <c r="A8650" s="40">
        <f>IF(GL_Paste!$B8647="","",N(GL_Paste!$H8647)-N(GL_Paste!$G8647))</f>
        <v/>
      </c>
      <c r="B8650" s="43">
        <f>IF(GL_Paste!$B8647="","",DATE(YEAR(GL_Paste!$E8647),MONTH(GL_Paste!$E8647),1))</f>
        <v/>
      </c>
      <c r="C8650">
        <f>IF(GL_Paste!$B8647="","",IF(TRIM(GL_Paste!$M8647)&lt;&gt;"",TRIM(GL_Paste!$M8647),IFERROR(MID(GL_Paste!$I8647,FIND("[",GL_Paste!$I8647)+1,FIND("]",GL_Paste!$I8647)-FIND("[",GL_Paste!$I8647)-1),"")))</f>
        <v/>
      </c>
      <c r="D8650">
        <f>IF(GL_Paste!$B8647="","",IFERROR(INDEX(DeptName,MATCH($C8650,DeptTag,0)),"UNALLOCATED"))</f>
        <v/>
      </c>
      <c r="E8650">
        <f>IF(GL_Paste!$B8647="","",IFERROR(INDEX(AcctCat,MATCH(GL_Paste!$B8647&amp;"",AcctCode,0)),"UNKNOWN"))</f>
        <v/>
      </c>
      <c r="F8650">
        <f>IF(GL_Paste!$B8647="","",IFERROR(INDEX(AcctSub,MATCH(GL_Paste!$B8647&amp;"",AcctCode,0)),"UNKNOWN"))</f>
        <v/>
      </c>
    </row>
    <row r="8651">
      <c r="A8651" s="40">
        <f>IF(GL_Paste!$B8648="","",N(GL_Paste!$H8648)-N(GL_Paste!$G8648))</f>
        <v/>
      </c>
      <c r="B8651" s="43">
        <f>IF(GL_Paste!$B8648="","",DATE(YEAR(GL_Paste!$E8648),MONTH(GL_Paste!$E8648),1))</f>
        <v/>
      </c>
      <c r="C8651">
        <f>IF(GL_Paste!$B8648="","",IF(TRIM(GL_Paste!$M8648)&lt;&gt;"",TRIM(GL_Paste!$M8648),IFERROR(MID(GL_Paste!$I8648,FIND("[",GL_Paste!$I8648)+1,FIND("]",GL_Paste!$I8648)-FIND("[",GL_Paste!$I8648)-1),"")))</f>
        <v/>
      </c>
      <c r="D8651">
        <f>IF(GL_Paste!$B8648="","",IFERROR(INDEX(DeptName,MATCH($C8651,DeptTag,0)),"UNALLOCATED"))</f>
        <v/>
      </c>
      <c r="E8651">
        <f>IF(GL_Paste!$B8648="","",IFERROR(INDEX(AcctCat,MATCH(GL_Paste!$B8648&amp;"",AcctCode,0)),"UNKNOWN"))</f>
        <v/>
      </c>
      <c r="F8651">
        <f>IF(GL_Paste!$B8648="","",IFERROR(INDEX(AcctSub,MATCH(GL_Paste!$B8648&amp;"",AcctCode,0)),"UNKNOWN"))</f>
        <v/>
      </c>
    </row>
    <row r="8652">
      <c r="A8652" s="40">
        <f>IF(GL_Paste!$B8649="","",N(GL_Paste!$H8649)-N(GL_Paste!$G8649))</f>
        <v/>
      </c>
      <c r="B8652" s="43">
        <f>IF(GL_Paste!$B8649="","",DATE(YEAR(GL_Paste!$E8649),MONTH(GL_Paste!$E8649),1))</f>
        <v/>
      </c>
      <c r="C8652">
        <f>IF(GL_Paste!$B8649="","",IF(TRIM(GL_Paste!$M8649)&lt;&gt;"",TRIM(GL_Paste!$M8649),IFERROR(MID(GL_Paste!$I8649,FIND("[",GL_Paste!$I8649)+1,FIND("]",GL_Paste!$I8649)-FIND("[",GL_Paste!$I8649)-1),"")))</f>
        <v/>
      </c>
      <c r="D8652">
        <f>IF(GL_Paste!$B8649="","",IFERROR(INDEX(DeptName,MATCH($C8652,DeptTag,0)),"UNALLOCATED"))</f>
        <v/>
      </c>
      <c r="E8652">
        <f>IF(GL_Paste!$B8649="","",IFERROR(INDEX(AcctCat,MATCH(GL_Paste!$B8649&amp;"",AcctCode,0)),"UNKNOWN"))</f>
        <v/>
      </c>
      <c r="F8652">
        <f>IF(GL_Paste!$B8649="","",IFERROR(INDEX(AcctSub,MATCH(GL_Paste!$B8649&amp;"",AcctCode,0)),"UNKNOWN"))</f>
        <v/>
      </c>
    </row>
    <row r="8653">
      <c r="A8653" s="40">
        <f>IF(GL_Paste!$B8650="","",N(GL_Paste!$H8650)-N(GL_Paste!$G8650))</f>
        <v/>
      </c>
      <c r="B8653" s="43">
        <f>IF(GL_Paste!$B8650="","",DATE(YEAR(GL_Paste!$E8650),MONTH(GL_Paste!$E8650),1))</f>
        <v/>
      </c>
      <c r="C8653">
        <f>IF(GL_Paste!$B8650="","",IF(TRIM(GL_Paste!$M8650)&lt;&gt;"",TRIM(GL_Paste!$M8650),IFERROR(MID(GL_Paste!$I8650,FIND("[",GL_Paste!$I8650)+1,FIND("]",GL_Paste!$I8650)-FIND("[",GL_Paste!$I8650)-1),"")))</f>
        <v/>
      </c>
      <c r="D8653">
        <f>IF(GL_Paste!$B8650="","",IFERROR(INDEX(DeptName,MATCH($C8653,DeptTag,0)),"UNALLOCATED"))</f>
        <v/>
      </c>
      <c r="E8653">
        <f>IF(GL_Paste!$B8650="","",IFERROR(INDEX(AcctCat,MATCH(GL_Paste!$B8650&amp;"",AcctCode,0)),"UNKNOWN"))</f>
        <v/>
      </c>
      <c r="F8653">
        <f>IF(GL_Paste!$B8650="","",IFERROR(INDEX(AcctSub,MATCH(GL_Paste!$B8650&amp;"",AcctCode,0)),"UNKNOWN"))</f>
        <v/>
      </c>
    </row>
    <row r="8654">
      <c r="A8654" s="40">
        <f>IF(GL_Paste!$B8651="","",N(GL_Paste!$H8651)-N(GL_Paste!$G8651))</f>
        <v/>
      </c>
      <c r="B8654" s="43">
        <f>IF(GL_Paste!$B8651="","",DATE(YEAR(GL_Paste!$E8651),MONTH(GL_Paste!$E8651),1))</f>
        <v/>
      </c>
      <c r="C8654">
        <f>IF(GL_Paste!$B8651="","",IF(TRIM(GL_Paste!$M8651)&lt;&gt;"",TRIM(GL_Paste!$M8651),IFERROR(MID(GL_Paste!$I8651,FIND("[",GL_Paste!$I8651)+1,FIND("]",GL_Paste!$I8651)-FIND("[",GL_Paste!$I8651)-1),"")))</f>
        <v/>
      </c>
      <c r="D8654">
        <f>IF(GL_Paste!$B8651="","",IFERROR(INDEX(DeptName,MATCH($C8654,DeptTag,0)),"UNALLOCATED"))</f>
        <v/>
      </c>
      <c r="E8654">
        <f>IF(GL_Paste!$B8651="","",IFERROR(INDEX(AcctCat,MATCH(GL_Paste!$B8651&amp;"",AcctCode,0)),"UNKNOWN"))</f>
        <v/>
      </c>
      <c r="F8654">
        <f>IF(GL_Paste!$B8651="","",IFERROR(INDEX(AcctSub,MATCH(GL_Paste!$B8651&amp;"",AcctCode,0)),"UNKNOWN"))</f>
        <v/>
      </c>
    </row>
    <row r="8655">
      <c r="A8655" s="40">
        <f>IF(GL_Paste!$B8652="","",N(GL_Paste!$H8652)-N(GL_Paste!$G8652))</f>
        <v/>
      </c>
      <c r="B8655" s="43">
        <f>IF(GL_Paste!$B8652="","",DATE(YEAR(GL_Paste!$E8652),MONTH(GL_Paste!$E8652),1))</f>
        <v/>
      </c>
      <c r="C8655">
        <f>IF(GL_Paste!$B8652="","",IF(TRIM(GL_Paste!$M8652)&lt;&gt;"",TRIM(GL_Paste!$M8652),IFERROR(MID(GL_Paste!$I8652,FIND("[",GL_Paste!$I8652)+1,FIND("]",GL_Paste!$I8652)-FIND("[",GL_Paste!$I8652)-1),"")))</f>
        <v/>
      </c>
      <c r="D8655">
        <f>IF(GL_Paste!$B8652="","",IFERROR(INDEX(DeptName,MATCH($C8655,DeptTag,0)),"UNALLOCATED"))</f>
        <v/>
      </c>
      <c r="E8655">
        <f>IF(GL_Paste!$B8652="","",IFERROR(INDEX(AcctCat,MATCH(GL_Paste!$B8652&amp;"",AcctCode,0)),"UNKNOWN"))</f>
        <v/>
      </c>
      <c r="F8655">
        <f>IF(GL_Paste!$B8652="","",IFERROR(INDEX(AcctSub,MATCH(GL_Paste!$B8652&amp;"",AcctCode,0)),"UNKNOWN"))</f>
        <v/>
      </c>
    </row>
    <row r="8656">
      <c r="A8656" s="40">
        <f>IF(GL_Paste!$B8653="","",N(GL_Paste!$H8653)-N(GL_Paste!$G8653))</f>
        <v/>
      </c>
      <c r="B8656" s="43">
        <f>IF(GL_Paste!$B8653="","",DATE(YEAR(GL_Paste!$E8653),MONTH(GL_Paste!$E8653),1))</f>
        <v/>
      </c>
      <c r="C8656">
        <f>IF(GL_Paste!$B8653="","",IF(TRIM(GL_Paste!$M8653)&lt;&gt;"",TRIM(GL_Paste!$M8653),IFERROR(MID(GL_Paste!$I8653,FIND("[",GL_Paste!$I8653)+1,FIND("]",GL_Paste!$I8653)-FIND("[",GL_Paste!$I8653)-1),"")))</f>
        <v/>
      </c>
      <c r="D8656">
        <f>IF(GL_Paste!$B8653="","",IFERROR(INDEX(DeptName,MATCH($C8656,DeptTag,0)),"UNALLOCATED"))</f>
        <v/>
      </c>
      <c r="E8656">
        <f>IF(GL_Paste!$B8653="","",IFERROR(INDEX(AcctCat,MATCH(GL_Paste!$B8653&amp;"",AcctCode,0)),"UNKNOWN"))</f>
        <v/>
      </c>
      <c r="F8656">
        <f>IF(GL_Paste!$B8653="","",IFERROR(INDEX(AcctSub,MATCH(GL_Paste!$B8653&amp;"",AcctCode,0)),"UNKNOWN"))</f>
        <v/>
      </c>
    </row>
    <row r="8657">
      <c r="A8657" s="40">
        <f>IF(GL_Paste!$B8654="","",N(GL_Paste!$H8654)-N(GL_Paste!$G8654))</f>
        <v/>
      </c>
      <c r="B8657" s="43">
        <f>IF(GL_Paste!$B8654="","",DATE(YEAR(GL_Paste!$E8654),MONTH(GL_Paste!$E8654),1))</f>
        <v/>
      </c>
      <c r="C8657">
        <f>IF(GL_Paste!$B8654="","",IF(TRIM(GL_Paste!$M8654)&lt;&gt;"",TRIM(GL_Paste!$M8654),IFERROR(MID(GL_Paste!$I8654,FIND("[",GL_Paste!$I8654)+1,FIND("]",GL_Paste!$I8654)-FIND("[",GL_Paste!$I8654)-1),"")))</f>
        <v/>
      </c>
      <c r="D8657">
        <f>IF(GL_Paste!$B8654="","",IFERROR(INDEX(DeptName,MATCH($C8657,DeptTag,0)),"UNALLOCATED"))</f>
        <v/>
      </c>
      <c r="E8657">
        <f>IF(GL_Paste!$B8654="","",IFERROR(INDEX(AcctCat,MATCH(GL_Paste!$B8654&amp;"",AcctCode,0)),"UNKNOWN"))</f>
        <v/>
      </c>
      <c r="F8657">
        <f>IF(GL_Paste!$B8654="","",IFERROR(INDEX(AcctSub,MATCH(GL_Paste!$B8654&amp;"",AcctCode,0)),"UNKNOWN"))</f>
        <v/>
      </c>
    </row>
    <row r="8658">
      <c r="A8658" s="40">
        <f>IF(GL_Paste!$B8655="","",N(GL_Paste!$H8655)-N(GL_Paste!$G8655))</f>
        <v/>
      </c>
      <c r="B8658" s="43">
        <f>IF(GL_Paste!$B8655="","",DATE(YEAR(GL_Paste!$E8655),MONTH(GL_Paste!$E8655),1))</f>
        <v/>
      </c>
      <c r="C8658">
        <f>IF(GL_Paste!$B8655="","",IF(TRIM(GL_Paste!$M8655)&lt;&gt;"",TRIM(GL_Paste!$M8655),IFERROR(MID(GL_Paste!$I8655,FIND("[",GL_Paste!$I8655)+1,FIND("]",GL_Paste!$I8655)-FIND("[",GL_Paste!$I8655)-1),"")))</f>
        <v/>
      </c>
      <c r="D8658">
        <f>IF(GL_Paste!$B8655="","",IFERROR(INDEX(DeptName,MATCH($C8658,DeptTag,0)),"UNALLOCATED"))</f>
        <v/>
      </c>
      <c r="E8658">
        <f>IF(GL_Paste!$B8655="","",IFERROR(INDEX(AcctCat,MATCH(GL_Paste!$B8655&amp;"",AcctCode,0)),"UNKNOWN"))</f>
        <v/>
      </c>
      <c r="F8658">
        <f>IF(GL_Paste!$B8655="","",IFERROR(INDEX(AcctSub,MATCH(GL_Paste!$B8655&amp;"",AcctCode,0)),"UNKNOWN"))</f>
        <v/>
      </c>
    </row>
    <row r="8659">
      <c r="A8659" s="40">
        <f>IF(GL_Paste!$B8656="","",N(GL_Paste!$H8656)-N(GL_Paste!$G8656))</f>
        <v/>
      </c>
      <c r="B8659" s="43">
        <f>IF(GL_Paste!$B8656="","",DATE(YEAR(GL_Paste!$E8656),MONTH(GL_Paste!$E8656),1))</f>
        <v/>
      </c>
      <c r="C8659">
        <f>IF(GL_Paste!$B8656="","",IF(TRIM(GL_Paste!$M8656)&lt;&gt;"",TRIM(GL_Paste!$M8656),IFERROR(MID(GL_Paste!$I8656,FIND("[",GL_Paste!$I8656)+1,FIND("]",GL_Paste!$I8656)-FIND("[",GL_Paste!$I8656)-1),"")))</f>
        <v/>
      </c>
      <c r="D8659">
        <f>IF(GL_Paste!$B8656="","",IFERROR(INDEX(DeptName,MATCH($C8659,DeptTag,0)),"UNALLOCATED"))</f>
        <v/>
      </c>
      <c r="E8659">
        <f>IF(GL_Paste!$B8656="","",IFERROR(INDEX(AcctCat,MATCH(GL_Paste!$B8656&amp;"",AcctCode,0)),"UNKNOWN"))</f>
        <v/>
      </c>
      <c r="F8659">
        <f>IF(GL_Paste!$B8656="","",IFERROR(INDEX(AcctSub,MATCH(GL_Paste!$B8656&amp;"",AcctCode,0)),"UNKNOWN"))</f>
        <v/>
      </c>
    </row>
    <row r="8660">
      <c r="A8660" s="40">
        <f>IF(GL_Paste!$B8657="","",N(GL_Paste!$H8657)-N(GL_Paste!$G8657))</f>
        <v/>
      </c>
      <c r="B8660" s="43">
        <f>IF(GL_Paste!$B8657="","",DATE(YEAR(GL_Paste!$E8657),MONTH(GL_Paste!$E8657),1))</f>
        <v/>
      </c>
      <c r="C8660">
        <f>IF(GL_Paste!$B8657="","",IF(TRIM(GL_Paste!$M8657)&lt;&gt;"",TRIM(GL_Paste!$M8657),IFERROR(MID(GL_Paste!$I8657,FIND("[",GL_Paste!$I8657)+1,FIND("]",GL_Paste!$I8657)-FIND("[",GL_Paste!$I8657)-1),"")))</f>
        <v/>
      </c>
      <c r="D8660">
        <f>IF(GL_Paste!$B8657="","",IFERROR(INDEX(DeptName,MATCH($C8660,DeptTag,0)),"UNALLOCATED"))</f>
        <v/>
      </c>
      <c r="E8660">
        <f>IF(GL_Paste!$B8657="","",IFERROR(INDEX(AcctCat,MATCH(GL_Paste!$B8657&amp;"",AcctCode,0)),"UNKNOWN"))</f>
        <v/>
      </c>
      <c r="F8660">
        <f>IF(GL_Paste!$B8657="","",IFERROR(INDEX(AcctSub,MATCH(GL_Paste!$B8657&amp;"",AcctCode,0)),"UNKNOWN"))</f>
        <v/>
      </c>
    </row>
    <row r="8661">
      <c r="A8661" s="40">
        <f>IF(GL_Paste!$B8658="","",N(GL_Paste!$H8658)-N(GL_Paste!$G8658))</f>
        <v/>
      </c>
      <c r="B8661" s="43">
        <f>IF(GL_Paste!$B8658="","",DATE(YEAR(GL_Paste!$E8658),MONTH(GL_Paste!$E8658),1))</f>
        <v/>
      </c>
      <c r="C8661">
        <f>IF(GL_Paste!$B8658="","",IF(TRIM(GL_Paste!$M8658)&lt;&gt;"",TRIM(GL_Paste!$M8658),IFERROR(MID(GL_Paste!$I8658,FIND("[",GL_Paste!$I8658)+1,FIND("]",GL_Paste!$I8658)-FIND("[",GL_Paste!$I8658)-1),"")))</f>
        <v/>
      </c>
      <c r="D8661">
        <f>IF(GL_Paste!$B8658="","",IFERROR(INDEX(DeptName,MATCH($C8661,DeptTag,0)),"UNALLOCATED"))</f>
        <v/>
      </c>
      <c r="E8661">
        <f>IF(GL_Paste!$B8658="","",IFERROR(INDEX(AcctCat,MATCH(GL_Paste!$B8658&amp;"",AcctCode,0)),"UNKNOWN"))</f>
        <v/>
      </c>
      <c r="F8661">
        <f>IF(GL_Paste!$B8658="","",IFERROR(INDEX(AcctSub,MATCH(GL_Paste!$B8658&amp;"",AcctCode,0)),"UNKNOWN"))</f>
        <v/>
      </c>
    </row>
    <row r="8662">
      <c r="A8662" s="40">
        <f>IF(GL_Paste!$B8659="","",N(GL_Paste!$H8659)-N(GL_Paste!$G8659))</f>
        <v/>
      </c>
      <c r="B8662" s="43">
        <f>IF(GL_Paste!$B8659="","",DATE(YEAR(GL_Paste!$E8659),MONTH(GL_Paste!$E8659),1))</f>
        <v/>
      </c>
      <c r="C8662">
        <f>IF(GL_Paste!$B8659="","",IF(TRIM(GL_Paste!$M8659)&lt;&gt;"",TRIM(GL_Paste!$M8659),IFERROR(MID(GL_Paste!$I8659,FIND("[",GL_Paste!$I8659)+1,FIND("]",GL_Paste!$I8659)-FIND("[",GL_Paste!$I8659)-1),"")))</f>
        <v/>
      </c>
      <c r="D8662">
        <f>IF(GL_Paste!$B8659="","",IFERROR(INDEX(DeptName,MATCH($C8662,DeptTag,0)),"UNALLOCATED"))</f>
        <v/>
      </c>
      <c r="E8662">
        <f>IF(GL_Paste!$B8659="","",IFERROR(INDEX(AcctCat,MATCH(GL_Paste!$B8659&amp;"",AcctCode,0)),"UNKNOWN"))</f>
        <v/>
      </c>
      <c r="F8662">
        <f>IF(GL_Paste!$B8659="","",IFERROR(INDEX(AcctSub,MATCH(GL_Paste!$B8659&amp;"",AcctCode,0)),"UNKNOWN"))</f>
        <v/>
      </c>
    </row>
    <row r="8663">
      <c r="A8663" s="40">
        <f>IF(GL_Paste!$B8660="","",N(GL_Paste!$H8660)-N(GL_Paste!$G8660))</f>
        <v/>
      </c>
      <c r="B8663" s="43">
        <f>IF(GL_Paste!$B8660="","",DATE(YEAR(GL_Paste!$E8660),MONTH(GL_Paste!$E8660),1))</f>
        <v/>
      </c>
      <c r="C8663">
        <f>IF(GL_Paste!$B8660="","",IF(TRIM(GL_Paste!$M8660)&lt;&gt;"",TRIM(GL_Paste!$M8660),IFERROR(MID(GL_Paste!$I8660,FIND("[",GL_Paste!$I8660)+1,FIND("]",GL_Paste!$I8660)-FIND("[",GL_Paste!$I8660)-1),"")))</f>
        <v/>
      </c>
      <c r="D8663">
        <f>IF(GL_Paste!$B8660="","",IFERROR(INDEX(DeptName,MATCH($C8663,DeptTag,0)),"UNALLOCATED"))</f>
        <v/>
      </c>
      <c r="E8663">
        <f>IF(GL_Paste!$B8660="","",IFERROR(INDEX(AcctCat,MATCH(GL_Paste!$B8660&amp;"",AcctCode,0)),"UNKNOWN"))</f>
        <v/>
      </c>
      <c r="F8663">
        <f>IF(GL_Paste!$B8660="","",IFERROR(INDEX(AcctSub,MATCH(GL_Paste!$B8660&amp;"",AcctCode,0)),"UNKNOWN"))</f>
        <v/>
      </c>
    </row>
    <row r="8664">
      <c r="A8664" s="40">
        <f>IF(GL_Paste!$B8661="","",N(GL_Paste!$H8661)-N(GL_Paste!$G8661))</f>
        <v/>
      </c>
      <c r="B8664" s="43">
        <f>IF(GL_Paste!$B8661="","",DATE(YEAR(GL_Paste!$E8661),MONTH(GL_Paste!$E8661),1))</f>
        <v/>
      </c>
      <c r="C8664">
        <f>IF(GL_Paste!$B8661="","",IF(TRIM(GL_Paste!$M8661)&lt;&gt;"",TRIM(GL_Paste!$M8661),IFERROR(MID(GL_Paste!$I8661,FIND("[",GL_Paste!$I8661)+1,FIND("]",GL_Paste!$I8661)-FIND("[",GL_Paste!$I8661)-1),"")))</f>
        <v/>
      </c>
      <c r="D8664">
        <f>IF(GL_Paste!$B8661="","",IFERROR(INDEX(DeptName,MATCH($C8664,DeptTag,0)),"UNALLOCATED"))</f>
        <v/>
      </c>
      <c r="E8664">
        <f>IF(GL_Paste!$B8661="","",IFERROR(INDEX(AcctCat,MATCH(GL_Paste!$B8661&amp;"",AcctCode,0)),"UNKNOWN"))</f>
        <v/>
      </c>
      <c r="F8664">
        <f>IF(GL_Paste!$B8661="","",IFERROR(INDEX(AcctSub,MATCH(GL_Paste!$B8661&amp;"",AcctCode,0)),"UNKNOWN"))</f>
        <v/>
      </c>
    </row>
    <row r="8665">
      <c r="A8665" s="40">
        <f>IF(GL_Paste!$B8662="","",N(GL_Paste!$H8662)-N(GL_Paste!$G8662))</f>
        <v/>
      </c>
      <c r="B8665" s="43">
        <f>IF(GL_Paste!$B8662="","",DATE(YEAR(GL_Paste!$E8662),MONTH(GL_Paste!$E8662),1))</f>
        <v/>
      </c>
      <c r="C8665">
        <f>IF(GL_Paste!$B8662="","",IF(TRIM(GL_Paste!$M8662)&lt;&gt;"",TRIM(GL_Paste!$M8662),IFERROR(MID(GL_Paste!$I8662,FIND("[",GL_Paste!$I8662)+1,FIND("]",GL_Paste!$I8662)-FIND("[",GL_Paste!$I8662)-1),"")))</f>
        <v/>
      </c>
      <c r="D8665">
        <f>IF(GL_Paste!$B8662="","",IFERROR(INDEX(DeptName,MATCH($C8665,DeptTag,0)),"UNALLOCATED"))</f>
        <v/>
      </c>
      <c r="E8665">
        <f>IF(GL_Paste!$B8662="","",IFERROR(INDEX(AcctCat,MATCH(GL_Paste!$B8662&amp;"",AcctCode,0)),"UNKNOWN"))</f>
        <v/>
      </c>
      <c r="F8665">
        <f>IF(GL_Paste!$B8662="","",IFERROR(INDEX(AcctSub,MATCH(GL_Paste!$B8662&amp;"",AcctCode,0)),"UNKNOWN"))</f>
        <v/>
      </c>
    </row>
    <row r="8666">
      <c r="A8666" s="40">
        <f>IF(GL_Paste!$B8663="","",N(GL_Paste!$H8663)-N(GL_Paste!$G8663))</f>
        <v/>
      </c>
      <c r="B8666" s="43">
        <f>IF(GL_Paste!$B8663="","",DATE(YEAR(GL_Paste!$E8663),MONTH(GL_Paste!$E8663),1))</f>
        <v/>
      </c>
      <c r="C8666">
        <f>IF(GL_Paste!$B8663="","",IF(TRIM(GL_Paste!$M8663)&lt;&gt;"",TRIM(GL_Paste!$M8663),IFERROR(MID(GL_Paste!$I8663,FIND("[",GL_Paste!$I8663)+1,FIND("]",GL_Paste!$I8663)-FIND("[",GL_Paste!$I8663)-1),"")))</f>
        <v/>
      </c>
      <c r="D8666">
        <f>IF(GL_Paste!$B8663="","",IFERROR(INDEX(DeptName,MATCH($C8666,DeptTag,0)),"UNALLOCATED"))</f>
        <v/>
      </c>
      <c r="E8666">
        <f>IF(GL_Paste!$B8663="","",IFERROR(INDEX(AcctCat,MATCH(GL_Paste!$B8663&amp;"",AcctCode,0)),"UNKNOWN"))</f>
        <v/>
      </c>
      <c r="F8666">
        <f>IF(GL_Paste!$B8663="","",IFERROR(INDEX(AcctSub,MATCH(GL_Paste!$B8663&amp;"",AcctCode,0)),"UNKNOWN"))</f>
        <v/>
      </c>
    </row>
    <row r="8667">
      <c r="A8667" s="40">
        <f>IF(GL_Paste!$B8664="","",N(GL_Paste!$H8664)-N(GL_Paste!$G8664))</f>
        <v/>
      </c>
      <c r="B8667" s="43">
        <f>IF(GL_Paste!$B8664="","",DATE(YEAR(GL_Paste!$E8664),MONTH(GL_Paste!$E8664),1))</f>
        <v/>
      </c>
      <c r="C8667">
        <f>IF(GL_Paste!$B8664="","",IF(TRIM(GL_Paste!$M8664)&lt;&gt;"",TRIM(GL_Paste!$M8664),IFERROR(MID(GL_Paste!$I8664,FIND("[",GL_Paste!$I8664)+1,FIND("]",GL_Paste!$I8664)-FIND("[",GL_Paste!$I8664)-1),"")))</f>
        <v/>
      </c>
      <c r="D8667">
        <f>IF(GL_Paste!$B8664="","",IFERROR(INDEX(DeptName,MATCH($C8667,DeptTag,0)),"UNALLOCATED"))</f>
        <v/>
      </c>
      <c r="E8667">
        <f>IF(GL_Paste!$B8664="","",IFERROR(INDEX(AcctCat,MATCH(GL_Paste!$B8664&amp;"",AcctCode,0)),"UNKNOWN"))</f>
        <v/>
      </c>
      <c r="F8667">
        <f>IF(GL_Paste!$B8664="","",IFERROR(INDEX(AcctSub,MATCH(GL_Paste!$B8664&amp;"",AcctCode,0)),"UNKNOWN"))</f>
        <v/>
      </c>
    </row>
    <row r="8668">
      <c r="A8668" s="40">
        <f>IF(GL_Paste!$B8665="","",N(GL_Paste!$H8665)-N(GL_Paste!$G8665))</f>
        <v/>
      </c>
      <c r="B8668" s="43">
        <f>IF(GL_Paste!$B8665="","",DATE(YEAR(GL_Paste!$E8665),MONTH(GL_Paste!$E8665),1))</f>
        <v/>
      </c>
      <c r="C8668">
        <f>IF(GL_Paste!$B8665="","",IF(TRIM(GL_Paste!$M8665)&lt;&gt;"",TRIM(GL_Paste!$M8665),IFERROR(MID(GL_Paste!$I8665,FIND("[",GL_Paste!$I8665)+1,FIND("]",GL_Paste!$I8665)-FIND("[",GL_Paste!$I8665)-1),"")))</f>
        <v/>
      </c>
      <c r="D8668">
        <f>IF(GL_Paste!$B8665="","",IFERROR(INDEX(DeptName,MATCH($C8668,DeptTag,0)),"UNALLOCATED"))</f>
        <v/>
      </c>
      <c r="E8668">
        <f>IF(GL_Paste!$B8665="","",IFERROR(INDEX(AcctCat,MATCH(GL_Paste!$B8665&amp;"",AcctCode,0)),"UNKNOWN"))</f>
        <v/>
      </c>
      <c r="F8668">
        <f>IF(GL_Paste!$B8665="","",IFERROR(INDEX(AcctSub,MATCH(GL_Paste!$B8665&amp;"",AcctCode,0)),"UNKNOWN"))</f>
        <v/>
      </c>
    </row>
    <row r="8669">
      <c r="A8669" s="40">
        <f>IF(GL_Paste!$B8666="","",N(GL_Paste!$H8666)-N(GL_Paste!$G8666))</f>
        <v/>
      </c>
      <c r="B8669" s="43">
        <f>IF(GL_Paste!$B8666="","",DATE(YEAR(GL_Paste!$E8666),MONTH(GL_Paste!$E8666),1))</f>
        <v/>
      </c>
      <c r="C8669">
        <f>IF(GL_Paste!$B8666="","",IF(TRIM(GL_Paste!$M8666)&lt;&gt;"",TRIM(GL_Paste!$M8666),IFERROR(MID(GL_Paste!$I8666,FIND("[",GL_Paste!$I8666)+1,FIND("]",GL_Paste!$I8666)-FIND("[",GL_Paste!$I8666)-1),"")))</f>
        <v/>
      </c>
      <c r="D8669">
        <f>IF(GL_Paste!$B8666="","",IFERROR(INDEX(DeptName,MATCH($C8669,DeptTag,0)),"UNALLOCATED"))</f>
        <v/>
      </c>
      <c r="E8669">
        <f>IF(GL_Paste!$B8666="","",IFERROR(INDEX(AcctCat,MATCH(GL_Paste!$B8666&amp;"",AcctCode,0)),"UNKNOWN"))</f>
        <v/>
      </c>
      <c r="F8669">
        <f>IF(GL_Paste!$B8666="","",IFERROR(INDEX(AcctSub,MATCH(GL_Paste!$B8666&amp;"",AcctCode,0)),"UNKNOWN"))</f>
        <v/>
      </c>
    </row>
    <row r="8670">
      <c r="A8670" s="40">
        <f>IF(GL_Paste!$B8667="","",N(GL_Paste!$H8667)-N(GL_Paste!$G8667))</f>
        <v/>
      </c>
      <c r="B8670" s="43">
        <f>IF(GL_Paste!$B8667="","",DATE(YEAR(GL_Paste!$E8667),MONTH(GL_Paste!$E8667),1))</f>
        <v/>
      </c>
      <c r="C8670">
        <f>IF(GL_Paste!$B8667="","",IF(TRIM(GL_Paste!$M8667)&lt;&gt;"",TRIM(GL_Paste!$M8667),IFERROR(MID(GL_Paste!$I8667,FIND("[",GL_Paste!$I8667)+1,FIND("]",GL_Paste!$I8667)-FIND("[",GL_Paste!$I8667)-1),"")))</f>
        <v/>
      </c>
      <c r="D8670">
        <f>IF(GL_Paste!$B8667="","",IFERROR(INDEX(DeptName,MATCH($C8670,DeptTag,0)),"UNALLOCATED"))</f>
        <v/>
      </c>
      <c r="E8670">
        <f>IF(GL_Paste!$B8667="","",IFERROR(INDEX(AcctCat,MATCH(GL_Paste!$B8667&amp;"",AcctCode,0)),"UNKNOWN"))</f>
        <v/>
      </c>
      <c r="F8670">
        <f>IF(GL_Paste!$B8667="","",IFERROR(INDEX(AcctSub,MATCH(GL_Paste!$B8667&amp;"",AcctCode,0)),"UNKNOWN"))</f>
        <v/>
      </c>
    </row>
    <row r="8671">
      <c r="A8671" s="40">
        <f>IF(GL_Paste!$B8668="","",N(GL_Paste!$H8668)-N(GL_Paste!$G8668))</f>
        <v/>
      </c>
      <c r="B8671" s="43">
        <f>IF(GL_Paste!$B8668="","",DATE(YEAR(GL_Paste!$E8668),MONTH(GL_Paste!$E8668),1))</f>
        <v/>
      </c>
      <c r="C8671">
        <f>IF(GL_Paste!$B8668="","",IF(TRIM(GL_Paste!$M8668)&lt;&gt;"",TRIM(GL_Paste!$M8668),IFERROR(MID(GL_Paste!$I8668,FIND("[",GL_Paste!$I8668)+1,FIND("]",GL_Paste!$I8668)-FIND("[",GL_Paste!$I8668)-1),"")))</f>
        <v/>
      </c>
      <c r="D8671">
        <f>IF(GL_Paste!$B8668="","",IFERROR(INDEX(DeptName,MATCH($C8671,DeptTag,0)),"UNALLOCATED"))</f>
        <v/>
      </c>
      <c r="E8671">
        <f>IF(GL_Paste!$B8668="","",IFERROR(INDEX(AcctCat,MATCH(GL_Paste!$B8668&amp;"",AcctCode,0)),"UNKNOWN"))</f>
        <v/>
      </c>
      <c r="F8671">
        <f>IF(GL_Paste!$B8668="","",IFERROR(INDEX(AcctSub,MATCH(GL_Paste!$B8668&amp;"",AcctCode,0)),"UNKNOWN"))</f>
        <v/>
      </c>
    </row>
    <row r="8672">
      <c r="A8672" s="40">
        <f>IF(GL_Paste!$B8669="","",N(GL_Paste!$H8669)-N(GL_Paste!$G8669))</f>
        <v/>
      </c>
      <c r="B8672" s="43">
        <f>IF(GL_Paste!$B8669="","",DATE(YEAR(GL_Paste!$E8669),MONTH(GL_Paste!$E8669),1))</f>
        <v/>
      </c>
      <c r="C8672">
        <f>IF(GL_Paste!$B8669="","",IF(TRIM(GL_Paste!$M8669)&lt;&gt;"",TRIM(GL_Paste!$M8669),IFERROR(MID(GL_Paste!$I8669,FIND("[",GL_Paste!$I8669)+1,FIND("]",GL_Paste!$I8669)-FIND("[",GL_Paste!$I8669)-1),"")))</f>
        <v/>
      </c>
      <c r="D8672">
        <f>IF(GL_Paste!$B8669="","",IFERROR(INDEX(DeptName,MATCH($C8672,DeptTag,0)),"UNALLOCATED"))</f>
        <v/>
      </c>
      <c r="E8672">
        <f>IF(GL_Paste!$B8669="","",IFERROR(INDEX(AcctCat,MATCH(GL_Paste!$B8669&amp;"",AcctCode,0)),"UNKNOWN"))</f>
        <v/>
      </c>
      <c r="F8672">
        <f>IF(GL_Paste!$B8669="","",IFERROR(INDEX(AcctSub,MATCH(GL_Paste!$B8669&amp;"",AcctCode,0)),"UNKNOWN"))</f>
        <v/>
      </c>
    </row>
    <row r="8673">
      <c r="A8673" s="40">
        <f>IF(GL_Paste!$B8670="","",N(GL_Paste!$H8670)-N(GL_Paste!$G8670))</f>
        <v/>
      </c>
      <c r="B8673" s="43">
        <f>IF(GL_Paste!$B8670="","",DATE(YEAR(GL_Paste!$E8670),MONTH(GL_Paste!$E8670),1))</f>
        <v/>
      </c>
      <c r="C8673">
        <f>IF(GL_Paste!$B8670="","",IF(TRIM(GL_Paste!$M8670)&lt;&gt;"",TRIM(GL_Paste!$M8670),IFERROR(MID(GL_Paste!$I8670,FIND("[",GL_Paste!$I8670)+1,FIND("]",GL_Paste!$I8670)-FIND("[",GL_Paste!$I8670)-1),"")))</f>
        <v/>
      </c>
      <c r="D8673">
        <f>IF(GL_Paste!$B8670="","",IFERROR(INDEX(DeptName,MATCH($C8673,DeptTag,0)),"UNALLOCATED"))</f>
        <v/>
      </c>
      <c r="E8673">
        <f>IF(GL_Paste!$B8670="","",IFERROR(INDEX(AcctCat,MATCH(GL_Paste!$B8670&amp;"",AcctCode,0)),"UNKNOWN"))</f>
        <v/>
      </c>
      <c r="F8673">
        <f>IF(GL_Paste!$B8670="","",IFERROR(INDEX(AcctSub,MATCH(GL_Paste!$B8670&amp;"",AcctCode,0)),"UNKNOWN"))</f>
        <v/>
      </c>
    </row>
    <row r="8674">
      <c r="A8674" s="40">
        <f>IF(GL_Paste!$B8671="","",N(GL_Paste!$H8671)-N(GL_Paste!$G8671))</f>
        <v/>
      </c>
      <c r="B8674" s="43">
        <f>IF(GL_Paste!$B8671="","",DATE(YEAR(GL_Paste!$E8671),MONTH(GL_Paste!$E8671),1))</f>
        <v/>
      </c>
      <c r="C8674">
        <f>IF(GL_Paste!$B8671="","",IF(TRIM(GL_Paste!$M8671)&lt;&gt;"",TRIM(GL_Paste!$M8671),IFERROR(MID(GL_Paste!$I8671,FIND("[",GL_Paste!$I8671)+1,FIND("]",GL_Paste!$I8671)-FIND("[",GL_Paste!$I8671)-1),"")))</f>
        <v/>
      </c>
      <c r="D8674">
        <f>IF(GL_Paste!$B8671="","",IFERROR(INDEX(DeptName,MATCH($C8674,DeptTag,0)),"UNALLOCATED"))</f>
        <v/>
      </c>
      <c r="E8674">
        <f>IF(GL_Paste!$B8671="","",IFERROR(INDEX(AcctCat,MATCH(GL_Paste!$B8671&amp;"",AcctCode,0)),"UNKNOWN"))</f>
        <v/>
      </c>
      <c r="F8674">
        <f>IF(GL_Paste!$B8671="","",IFERROR(INDEX(AcctSub,MATCH(GL_Paste!$B8671&amp;"",AcctCode,0)),"UNKNOWN"))</f>
        <v/>
      </c>
    </row>
    <row r="8675">
      <c r="A8675" s="40">
        <f>IF(GL_Paste!$B8672="","",N(GL_Paste!$H8672)-N(GL_Paste!$G8672))</f>
        <v/>
      </c>
      <c r="B8675" s="43">
        <f>IF(GL_Paste!$B8672="","",DATE(YEAR(GL_Paste!$E8672),MONTH(GL_Paste!$E8672),1))</f>
        <v/>
      </c>
      <c r="C8675">
        <f>IF(GL_Paste!$B8672="","",IF(TRIM(GL_Paste!$M8672)&lt;&gt;"",TRIM(GL_Paste!$M8672),IFERROR(MID(GL_Paste!$I8672,FIND("[",GL_Paste!$I8672)+1,FIND("]",GL_Paste!$I8672)-FIND("[",GL_Paste!$I8672)-1),"")))</f>
        <v/>
      </c>
      <c r="D8675">
        <f>IF(GL_Paste!$B8672="","",IFERROR(INDEX(DeptName,MATCH($C8675,DeptTag,0)),"UNALLOCATED"))</f>
        <v/>
      </c>
      <c r="E8675">
        <f>IF(GL_Paste!$B8672="","",IFERROR(INDEX(AcctCat,MATCH(GL_Paste!$B8672&amp;"",AcctCode,0)),"UNKNOWN"))</f>
        <v/>
      </c>
      <c r="F8675">
        <f>IF(GL_Paste!$B8672="","",IFERROR(INDEX(AcctSub,MATCH(GL_Paste!$B8672&amp;"",AcctCode,0)),"UNKNOWN"))</f>
        <v/>
      </c>
    </row>
    <row r="8676">
      <c r="A8676" s="40">
        <f>IF(GL_Paste!$B8673="","",N(GL_Paste!$H8673)-N(GL_Paste!$G8673))</f>
        <v/>
      </c>
      <c r="B8676" s="43">
        <f>IF(GL_Paste!$B8673="","",DATE(YEAR(GL_Paste!$E8673),MONTH(GL_Paste!$E8673),1))</f>
        <v/>
      </c>
      <c r="C8676">
        <f>IF(GL_Paste!$B8673="","",IF(TRIM(GL_Paste!$M8673)&lt;&gt;"",TRIM(GL_Paste!$M8673),IFERROR(MID(GL_Paste!$I8673,FIND("[",GL_Paste!$I8673)+1,FIND("]",GL_Paste!$I8673)-FIND("[",GL_Paste!$I8673)-1),"")))</f>
        <v/>
      </c>
      <c r="D8676">
        <f>IF(GL_Paste!$B8673="","",IFERROR(INDEX(DeptName,MATCH($C8676,DeptTag,0)),"UNALLOCATED"))</f>
        <v/>
      </c>
      <c r="E8676">
        <f>IF(GL_Paste!$B8673="","",IFERROR(INDEX(AcctCat,MATCH(GL_Paste!$B8673&amp;"",AcctCode,0)),"UNKNOWN"))</f>
        <v/>
      </c>
      <c r="F8676">
        <f>IF(GL_Paste!$B8673="","",IFERROR(INDEX(AcctSub,MATCH(GL_Paste!$B8673&amp;"",AcctCode,0)),"UNKNOWN"))</f>
        <v/>
      </c>
    </row>
    <row r="8677">
      <c r="A8677" s="40">
        <f>IF(GL_Paste!$B8674="","",N(GL_Paste!$H8674)-N(GL_Paste!$G8674))</f>
        <v/>
      </c>
      <c r="B8677" s="43">
        <f>IF(GL_Paste!$B8674="","",DATE(YEAR(GL_Paste!$E8674),MONTH(GL_Paste!$E8674),1))</f>
        <v/>
      </c>
      <c r="C8677">
        <f>IF(GL_Paste!$B8674="","",IF(TRIM(GL_Paste!$M8674)&lt;&gt;"",TRIM(GL_Paste!$M8674),IFERROR(MID(GL_Paste!$I8674,FIND("[",GL_Paste!$I8674)+1,FIND("]",GL_Paste!$I8674)-FIND("[",GL_Paste!$I8674)-1),"")))</f>
        <v/>
      </c>
      <c r="D8677">
        <f>IF(GL_Paste!$B8674="","",IFERROR(INDEX(DeptName,MATCH($C8677,DeptTag,0)),"UNALLOCATED"))</f>
        <v/>
      </c>
      <c r="E8677">
        <f>IF(GL_Paste!$B8674="","",IFERROR(INDEX(AcctCat,MATCH(GL_Paste!$B8674&amp;"",AcctCode,0)),"UNKNOWN"))</f>
        <v/>
      </c>
      <c r="F8677">
        <f>IF(GL_Paste!$B8674="","",IFERROR(INDEX(AcctSub,MATCH(GL_Paste!$B8674&amp;"",AcctCode,0)),"UNKNOWN"))</f>
        <v/>
      </c>
    </row>
    <row r="8678">
      <c r="A8678" s="40">
        <f>IF(GL_Paste!$B8675="","",N(GL_Paste!$H8675)-N(GL_Paste!$G8675))</f>
        <v/>
      </c>
      <c r="B8678" s="43">
        <f>IF(GL_Paste!$B8675="","",DATE(YEAR(GL_Paste!$E8675),MONTH(GL_Paste!$E8675),1))</f>
        <v/>
      </c>
      <c r="C8678">
        <f>IF(GL_Paste!$B8675="","",IF(TRIM(GL_Paste!$M8675)&lt;&gt;"",TRIM(GL_Paste!$M8675),IFERROR(MID(GL_Paste!$I8675,FIND("[",GL_Paste!$I8675)+1,FIND("]",GL_Paste!$I8675)-FIND("[",GL_Paste!$I8675)-1),"")))</f>
        <v/>
      </c>
      <c r="D8678">
        <f>IF(GL_Paste!$B8675="","",IFERROR(INDEX(DeptName,MATCH($C8678,DeptTag,0)),"UNALLOCATED"))</f>
        <v/>
      </c>
      <c r="E8678">
        <f>IF(GL_Paste!$B8675="","",IFERROR(INDEX(AcctCat,MATCH(GL_Paste!$B8675&amp;"",AcctCode,0)),"UNKNOWN"))</f>
        <v/>
      </c>
      <c r="F8678">
        <f>IF(GL_Paste!$B8675="","",IFERROR(INDEX(AcctSub,MATCH(GL_Paste!$B8675&amp;"",AcctCode,0)),"UNKNOWN"))</f>
        <v/>
      </c>
    </row>
    <row r="8679">
      <c r="A8679" s="40">
        <f>IF(GL_Paste!$B8676="","",N(GL_Paste!$H8676)-N(GL_Paste!$G8676))</f>
        <v/>
      </c>
      <c r="B8679" s="43">
        <f>IF(GL_Paste!$B8676="","",DATE(YEAR(GL_Paste!$E8676),MONTH(GL_Paste!$E8676),1))</f>
        <v/>
      </c>
      <c r="C8679">
        <f>IF(GL_Paste!$B8676="","",IF(TRIM(GL_Paste!$M8676)&lt;&gt;"",TRIM(GL_Paste!$M8676),IFERROR(MID(GL_Paste!$I8676,FIND("[",GL_Paste!$I8676)+1,FIND("]",GL_Paste!$I8676)-FIND("[",GL_Paste!$I8676)-1),"")))</f>
        <v/>
      </c>
      <c r="D8679">
        <f>IF(GL_Paste!$B8676="","",IFERROR(INDEX(DeptName,MATCH($C8679,DeptTag,0)),"UNALLOCATED"))</f>
        <v/>
      </c>
      <c r="E8679">
        <f>IF(GL_Paste!$B8676="","",IFERROR(INDEX(AcctCat,MATCH(GL_Paste!$B8676&amp;"",AcctCode,0)),"UNKNOWN"))</f>
        <v/>
      </c>
      <c r="F8679">
        <f>IF(GL_Paste!$B8676="","",IFERROR(INDEX(AcctSub,MATCH(GL_Paste!$B8676&amp;"",AcctCode,0)),"UNKNOWN"))</f>
        <v/>
      </c>
    </row>
    <row r="8680">
      <c r="A8680" s="40">
        <f>IF(GL_Paste!$B8677="","",N(GL_Paste!$H8677)-N(GL_Paste!$G8677))</f>
        <v/>
      </c>
      <c r="B8680" s="43">
        <f>IF(GL_Paste!$B8677="","",DATE(YEAR(GL_Paste!$E8677),MONTH(GL_Paste!$E8677),1))</f>
        <v/>
      </c>
      <c r="C8680">
        <f>IF(GL_Paste!$B8677="","",IF(TRIM(GL_Paste!$M8677)&lt;&gt;"",TRIM(GL_Paste!$M8677),IFERROR(MID(GL_Paste!$I8677,FIND("[",GL_Paste!$I8677)+1,FIND("]",GL_Paste!$I8677)-FIND("[",GL_Paste!$I8677)-1),"")))</f>
        <v/>
      </c>
      <c r="D8680">
        <f>IF(GL_Paste!$B8677="","",IFERROR(INDEX(DeptName,MATCH($C8680,DeptTag,0)),"UNALLOCATED"))</f>
        <v/>
      </c>
      <c r="E8680">
        <f>IF(GL_Paste!$B8677="","",IFERROR(INDEX(AcctCat,MATCH(GL_Paste!$B8677&amp;"",AcctCode,0)),"UNKNOWN"))</f>
        <v/>
      </c>
      <c r="F8680">
        <f>IF(GL_Paste!$B8677="","",IFERROR(INDEX(AcctSub,MATCH(GL_Paste!$B8677&amp;"",AcctCode,0)),"UNKNOWN"))</f>
        <v/>
      </c>
    </row>
    <row r="8681">
      <c r="A8681" s="40">
        <f>IF(GL_Paste!$B8678="","",N(GL_Paste!$H8678)-N(GL_Paste!$G8678))</f>
        <v/>
      </c>
      <c r="B8681" s="43">
        <f>IF(GL_Paste!$B8678="","",DATE(YEAR(GL_Paste!$E8678),MONTH(GL_Paste!$E8678),1))</f>
        <v/>
      </c>
      <c r="C8681">
        <f>IF(GL_Paste!$B8678="","",IF(TRIM(GL_Paste!$M8678)&lt;&gt;"",TRIM(GL_Paste!$M8678),IFERROR(MID(GL_Paste!$I8678,FIND("[",GL_Paste!$I8678)+1,FIND("]",GL_Paste!$I8678)-FIND("[",GL_Paste!$I8678)-1),"")))</f>
        <v/>
      </c>
      <c r="D8681">
        <f>IF(GL_Paste!$B8678="","",IFERROR(INDEX(DeptName,MATCH($C8681,DeptTag,0)),"UNALLOCATED"))</f>
        <v/>
      </c>
      <c r="E8681">
        <f>IF(GL_Paste!$B8678="","",IFERROR(INDEX(AcctCat,MATCH(GL_Paste!$B8678&amp;"",AcctCode,0)),"UNKNOWN"))</f>
        <v/>
      </c>
      <c r="F8681">
        <f>IF(GL_Paste!$B8678="","",IFERROR(INDEX(AcctSub,MATCH(GL_Paste!$B8678&amp;"",AcctCode,0)),"UNKNOWN"))</f>
        <v/>
      </c>
    </row>
    <row r="8682">
      <c r="A8682" s="40">
        <f>IF(GL_Paste!$B8679="","",N(GL_Paste!$H8679)-N(GL_Paste!$G8679))</f>
        <v/>
      </c>
      <c r="B8682" s="43">
        <f>IF(GL_Paste!$B8679="","",DATE(YEAR(GL_Paste!$E8679),MONTH(GL_Paste!$E8679),1))</f>
        <v/>
      </c>
      <c r="C8682">
        <f>IF(GL_Paste!$B8679="","",IF(TRIM(GL_Paste!$M8679)&lt;&gt;"",TRIM(GL_Paste!$M8679),IFERROR(MID(GL_Paste!$I8679,FIND("[",GL_Paste!$I8679)+1,FIND("]",GL_Paste!$I8679)-FIND("[",GL_Paste!$I8679)-1),"")))</f>
        <v/>
      </c>
      <c r="D8682">
        <f>IF(GL_Paste!$B8679="","",IFERROR(INDEX(DeptName,MATCH($C8682,DeptTag,0)),"UNALLOCATED"))</f>
        <v/>
      </c>
      <c r="E8682">
        <f>IF(GL_Paste!$B8679="","",IFERROR(INDEX(AcctCat,MATCH(GL_Paste!$B8679&amp;"",AcctCode,0)),"UNKNOWN"))</f>
        <v/>
      </c>
      <c r="F8682">
        <f>IF(GL_Paste!$B8679="","",IFERROR(INDEX(AcctSub,MATCH(GL_Paste!$B8679&amp;"",AcctCode,0)),"UNKNOWN"))</f>
        <v/>
      </c>
    </row>
    <row r="8683">
      <c r="A8683" s="40">
        <f>IF(GL_Paste!$B8680="","",N(GL_Paste!$H8680)-N(GL_Paste!$G8680))</f>
        <v/>
      </c>
      <c r="B8683" s="43">
        <f>IF(GL_Paste!$B8680="","",DATE(YEAR(GL_Paste!$E8680),MONTH(GL_Paste!$E8680),1))</f>
        <v/>
      </c>
      <c r="C8683">
        <f>IF(GL_Paste!$B8680="","",IF(TRIM(GL_Paste!$M8680)&lt;&gt;"",TRIM(GL_Paste!$M8680),IFERROR(MID(GL_Paste!$I8680,FIND("[",GL_Paste!$I8680)+1,FIND("]",GL_Paste!$I8680)-FIND("[",GL_Paste!$I8680)-1),"")))</f>
        <v/>
      </c>
      <c r="D8683">
        <f>IF(GL_Paste!$B8680="","",IFERROR(INDEX(DeptName,MATCH($C8683,DeptTag,0)),"UNALLOCATED"))</f>
        <v/>
      </c>
      <c r="E8683">
        <f>IF(GL_Paste!$B8680="","",IFERROR(INDEX(AcctCat,MATCH(GL_Paste!$B8680&amp;"",AcctCode,0)),"UNKNOWN"))</f>
        <v/>
      </c>
      <c r="F8683">
        <f>IF(GL_Paste!$B8680="","",IFERROR(INDEX(AcctSub,MATCH(GL_Paste!$B8680&amp;"",AcctCode,0)),"UNKNOWN"))</f>
        <v/>
      </c>
    </row>
    <row r="8684">
      <c r="A8684" s="40">
        <f>IF(GL_Paste!$B8681="","",N(GL_Paste!$H8681)-N(GL_Paste!$G8681))</f>
        <v/>
      </c>
      <c r="B8684" s="43">
        <f>IF(GL_Paste!$B8681="","",DATE(YEAR(GL_Paste!$E8681),MONTH(GL_Paste!$E8681),1))</f>
        <v/>
      </c>
      <c r="C8684">
        <f>IF(GL_Paste!$B8681="","",IF(TRIM(GL_Paste!$M8681)&lt;&gt;"",TRIM(GL_Paste!$M8681),IFERROR(MID(GL_Paste!$I8681,FIND("[",GL_Paste!$I8681)+1,FIND("]",GL_Paste!$I8681)-FIND("[",GL_Paste!$I8681)-1),"")))</f>
        <v/>
      </c>
      <c r="D8684">
        <f>IF(GL_Paste!$B8681="","",IFERROR(INDEX(DeptName,MATCH($C8684,DeptTag,0)),"UNALLOCATED"))</f>
        <v/>
      </c>
      <c r="E8684">
        <f>IF(GL_Paste!$B8681="","",IFERROR(INDEX(AcctCat,MATCH(GL_Paste!$B8681&amp;"",AcctCode,0)),"UNKNOWN"))</f>
        <v/>
      </c>
      <c r="F8684">
        <f>IF(GL_Paste!$B8681="","",IFERROR(INDEX(AcctSub,MATCH(GL_Paste!$B8681&amp;"",AcctCode,0)),"UNKNOWN"))</f>
        <v/>
      </c>
    </row>
    <row r="8685">
      <c r="A8685" s="40">
        <f>IF(GL_Paste!$B8682="","",N(GL_Paste!$H8682)-N(GL_Paste!$G8682))</f>
        <v/>
      </c>
      <c r="B8685" s="43">
        <f>IF(GL_Paste!$B8682="","",DATE(YEAR(GL_Paste!$E8682),MONTH(GL_Paste!$E8682),1))</f>
        <v/>
      </c>
      <c r="C8685">
        <f>IF(GL_Paste!$B8682="","",IF(TRIM(GL_Paste!$M8682)&lt;&gt;"",TRIM(GL_Paste!$M8682),IFERROR(MID(GL_Paste!$I8682,FIND("[",GL_Paste!$I8682)+1,FIND("]",GL_Paste!$I8682)-FIND("[",GL_Paste!$I8682)-1),"")))</f>
        <v/>
      </c>
      <c r="D8685">
        <f>IF(GL_Paste!$B8682="","",IFERROR(INDEX(DeptName,MATCH($C8685,DeptTag,0)),"UNALLOCATED"))</f>
        <v/>
      </c>
      <c r="E8685">
        <f>IF(GL_Paste!$B8682="","",IFERROR(INDEX(AcctCat,MATCH(GL_Paste!$B8682&amp;"",AcctCode,0)),"UNKNOWN"))</f>
        <v/>
      </c>
      <c r="F8685">
        <f>IF(GL_Paste!$B8682="","",IFERROR(INDEX(AcctSub,MATCH(GL_Paste!$B8682&amp;"",AcctCode,0)),"UNKNOWN"))</f>
        <v/>
      </c>
    </row>
    <row r="8686">
      <c r="A8686" s="40">
        <f>IF(GL_Paste!$B8683="","",N(GL_Paste!$H8683)-N(GL_Paste!$G8683))</f>
        <v/>
      </c>
      <c r="B8686" s="43">
        <f>IF(GL_Paste!$B8683="","",DATE(YEAR(GL_Paste!$E8683),MONTH(GL_Paste!$E8683),1))</f>
        <v/>
      </c>
      <c r="C8686">
        <f>IF(GL_Paste!$B8683="","",IF(TRIM(GL_Paste!$M8683)&lt;&gt;"",TRIM(GL_Paste!$M8683),IFERROR(MID(GL_Paste!$I8683,FIND("[",GL_Paste!$I8683)+1,FIND("]",GL_Paste!$I8683)-FIND("[",GL_Paste!$I8683)-1),"")))</f>
        <v/>
      </c>
      <c r="D8686">
        <f>IF(GL_Paste!$B8683="","",IFERROR(INDEX(DeptName,MATCH($C8686,DeptTag,0)),"UNALLOCATED"))</f>
        <v/>
      </c>
      <c r="E8686">
        <f>IF(GL_Paste!$B8683="","",IFERROR(INDEX(AcctCat,MATCH(GL_Paste!$B8683&amp;"",AcctCode,0)),"UNKNOWN"))</f>
        <v/>
      </c>
      <c r="F8686">
        <f>IF(GL_Paste!$B8683="","",IFERROR(INDEX(AcctSub,MATCH(GL_Paste!$B8683&amp;"",AcctCode,0)),"UNKNOWN"))</f>
        <v/>
      </c>
    </row>
    <row r="8687">
      <c r="A8687" s="40">
        <f>IF(GL_Paste!$B8684="","",N(GL_Paste!$H8684)-N(GL_Paste!$G8684))</f>
        <v/>
      </c>
      <c r="B8687" s="43">
        <f>IF(GL_Paste!$B8684="","",DATE(YEAR(GL_Paste!$E8684),MONTH(GL_Paste!$E8684),1))</f>
        <v/>
      </c>
      <c r="C8687">
        <f>IF(GL_Paste!$B8684="","",IF(TRIM(GL_Paste!$M8684)&lt;&gt;"",TRIM(GL_Paste!$M8684),IFERROR(MID(GL_Paste!$I8684,FIND("[",GL_Paste!$I8684)+1,FIND("]",GL_Paste!$I8684)-FIND("[",GL_Paste!$I8684)-1),"")))</f>
        <v/>
      </c>
      <c r="D8687">
        <f>IF(GL_Paste!$B8684="","",IFERROR(INDEX(DeptName,MATCH($C8687,DeptTag,0)),"UNALLOCATED"))</f>
        <v/>
      </c>
      <c r="E8687">
        <f>IF(GL_Paste!$B8684="","",IFERROR(INDEX(AcctCat,MATCH(GL_Paste!$B8684&amp;"",AcctCode,0)),"UNKNOWN"))</f>
        <v/>
      </c>
      <c r="F8687">
        <f>IF(GL_Paste!$B8684="","",IFERROR(INDEX(AcctSub,MATCH(GL_Paste!$B8684&amp;"",AcctCode,0)),"UNKNOWN"))</f>
        <v/>
      </c>
    </row>
    <row r="8688">
      <c r="A8688" s="40">
        <f>IF(GL_Paste!$B8685="","",N(GL_Paste!$H8685)-N(GL_Paste!$G8685))</f>
        <v/>
      </c>
      <c r="B8688" s="43">
        <f>IF(GL_Paste!$B8685="","",DATE(YEAR(GL_Paste!$E8685),MONTH(GL_Paste!$E8685),1))</f>
        <v/>
      </c>
      <c r="C8688">
        <f>IF(GL_Paste!$B8685="","",IF(TRIM(GL_Paste!$M8685)&lt;&gt;"",TRIM(GL_Paste!$M8685),IFERROR(MID(GL_Paste!$I8685,FIND("[",GL_Paste!$I8685)+1,FIND("]",GL_Paste!$I8685)-FIND("[",GL_Paste!$I8685)-1),"")))</f>
        <v/>
      </c>
      <c r="D8688">
        <f>IF(GL_Paste!$B8685="","",IFERROR(INDEX(DeptName,MATCH($C8688,DeptTag,0)),"UNALLOCATED"))</f>
        <v/>
      </c>
      <c r="E8688">
        <f>IF(GL_Paste!$B8685="","",IFERROR(INDEX(AcctCat,MATCH(GL_Paste!$B8685&amp;"",AcctCode,0)),"UNKNOWN"))</f>
        <v/>
      </c>
      <c r="F8688">
        <f>IF(GL_Paste!$B8685="","",IFERROR(INDEX(AcctSub,MATCH(GL_Paste!$B8685&amp;"",AcctCode,0)),"UNKNOWN"))</f>
        <v/>
      </c>
    </row>
    <row r="8689">
      <c r="A8689" s="40">
        <f>IF(GL_Paste!$B8686="","",N(GL_Paste!$H8686)-N(GL_Paste!$G8686))</f>
        <v/>
      </c>
      <c r="B8689" s="43">
        <f>IF(GL_Paste!$B8686="","",DATE(YEAR(GL_Paste!$E8686),MONTH(GL_Paste!$E8686),1))</f>
        <v/>
      </c>
      <c r="C8689">
        <f>IF(GL_Paste!$B8686="","",IF(TRIM(GL_Paste!$M8686)&lt;&gt;"",TRIM(GL_Paste!$M8686),IFERROR(MID(GL_Paste!$I8686,FIND("[",GL_Paste!$I8686)+1,FIND("]",GL_Paste!$I8686)-FIND("[",GL_Paste!$I8686)-1),"")))</f>
        <v/>
      </c>
      <c r="D8689">
        <f>IF(GL_Paste!$B8686="","",IFERROR(INDEX(DeptName,MATCH($C8689,DeptTag,0)),"UNALLOCATED"))</f>
        <v/>
      </c>
      <c r="E8689">
        <f>IF(GL_Paste!$B8686="","",IFERROR(INDEX(AcctCat,MATCH(GL_Paste!$B8686&amp;"",AcctCode,0)),"UNKNOWN"))</f>
        <v/>
      </c>
      <c r="F8689">
        <f>IF(GL_Paste!$B8686="","",IFERROR(INDEX(AcctSub,MATCH(GL_Paste!$B8686&amp;"",AcctCode,0)),"UNKNOWN"))</f>
        <v/>
      </c>
    </row>
    <row r="8690">
      <c r="A8690" s="40">
        <f>IF(GL_Paste!$B8687="","",N(GL_Paste!$H8687)-N(GL_Paste!$G8687))</f>
        <v/>
      </c>
      <c r="B8690" s="43">
        <f>IF(GL_Paste!$B8687="","",DATE(YEAR(GL_Paste!$E8687),MONTH(GL_Paste!$E8687),1))</f>
        <v/>
      </c>
      <c r="C8690">
        <f>IF(GL_Paste!$B8687="","",IF(TRIM(GL_Paste!$M8687)&lt;&gt;"",TRIM(GL_Paste!$M8687),IFERROR(MID(GL_Paste!$I8687,FIND("[",GL_Paste!$I8687)+1,FIND("]",GL_Paste!$I8687)-FIND("[",GL_Paste!$I8687)-1),"")))</f>
        <v/>
      </c>
      <c r="D8690">
        <f>IF(GL_Paste!$B8687="","",IFERROR(INDEX(DeptName,MATCH($C8690,DeptTag,0)),"UNALLOCATED"))</f>
        <v/>
      </c>
      <c r="E8690">
        <f>IF(GL_Paste!$B8687="","",IFERROR(INDEX(AcctCat,MATCH(GL_Paste!$B8687&amp;"",AcctCode,0)),"UNKNOWN"))</f>
        <v/>
      </c>
      <c r="F8690">
        <f>IF(GL_Paste!$B8687="","",IFERROR(INDEX(AcctSub,MATCH(GL_Paste!$B8687&amp;"",AcctCode,0)),"UNKNOWN"))</f>
        <v/>
      </c>
    </row>
    <row r="8691">
      <c r="A8691" s="40">
        <f>IF(GL_Paste!$B8688="","",N(GL_Paste!$H8688)-N(GL_Paste!$G8688))</f>
        <v/>
      </c>
      <c r="B8691" s="43">
        <f>IF(GL_Paste!$B8688="","",DATE(YEAR(GL_Paste!$E8688),MONTH(GL_Paste!$E8688),1))</f>
        <v/>
      </c>
      <c r="C8691">
        <f>IF(GL_Paste!$B8688="","",IF(TRIM(GL_Paste!$M8688)&lt;&gt;"",TRIM(GL_Paste!$M8688),IFERROR(MID(GL_Paste!$I8688,FIND("[",GL_Paste!$I8688)+1,FIND("]",GL_Paste!$I8688)-FIND("[",GL_Paste!$I8688)-1),"")))</f>
        <v/>
      </c>
      <c r="D8691">
        <f>IF(GL_Paste!$B8688="","",IFERROR(INDEX(DeptName,MATCH($C8691,DeptTag,0)),"UNALLOCATED"))</f>
        <v/>
      </c>
      <c r="E8691">
        <f>IF(GL_Paste!$B8688="","",IFERROR(INDEX(AcctCat,MATCH(GL_Paste!$B8688&amp;"",AcctCode,0)),"UNKNOWN"))</f>
        <v/>
      </c>
      <c r="F8691">
        <f>IF(GL_Paste!$B8688="","",IFERROR(INDEX(AcctSub,MATCH(GL_Paste!$B8688&amp;"",AcctCode,0)),"UNKNOWN"))</f>
        <v/>
      </c>
    </row>
    <row r="8692">
      <c r="A8692" s="40">
        <f>IF(GL_Paste!$B8689="","",N(GL_Paste!$H8689)-N(GL_Paste!$G8689))</f>
        <v/>
      </c>
      <c r="B8692" s="43">
        <f>IF(GL_Paste!$B8689="","",DATE(YEAR(GL_Paste!$E8689),MONTH(GL_Paste!$E8689),1))</f>
        <v/>
      </c>
      <c r="C8692">
        <f>IF(GL_Paste!$B8689="","",IF(TRIM(GL_Paste!$M8689)&lt;&gt;"",TRIM(GL_Paste!$M8689),IFERROR(MID(GL_Paste!$I8689,FIND("[",GL_Paste!$I8689)+1,FIND("]",GL_Paste!$I8689)-FIND("[",GL_Paste!$I8689)-1),"")))</f>
        <v/>
      </c>
      <c r="D8692">
        <f>IF(GL_Paste!$B8689="","",IFERROR(INDEX(DeptName,MATCH($C8692,DeptTag,0)),"UNALLOCATED"))</f>
        <v/>
      </c>
      <c r="E8692">
        <f>IF(GL_Paste!$B8689="","",IFERROR(INDEX(AcctCat,MATCH(GL_Paste!$B8689&amp;"",AcctCode,0)),"UNKNOWN"))</f>
        <v/>
      </c>
      <c r="F8692">
        <f>IF(GL_Paste!$B8689="","",IFERROR(INDEX(AcctSub,MATCH(GL_Paste!$B8689&amp;"",AcctCode,0)),"UNKNOWN"))</f>
        <v/>
      </c>
    </row>
    <row r="8693">
      <c r="A8693" s="40">
        <f>IF(GL_Paste!$B8690="","",N(GL_Paste!$H8690)-N(GL_Paste!$G8690))</f>
        <v/>
      </c>
      <c r="B8693" s="43">
        <f>IF(GL_Paste!$B8690="","",DATE(YEAR(GL_Paste!$E8690),MONTH(GL_Paste!$E8690),1))</f>
        <v/>
      </c>
      <c r="C8693">
        <f>IF(GL_Paste!$B8690="","",IF(TRIM(GL_Paste!$M8690)&lt;&gt;"",TRIM(GL_Paste!$M8690),IFERROR(MID(GL_Paste!$I8690,FIND("[",GL_Paste!$I8690)+1,FIND("]",GL_Paste!$I8690)-FIND("[",GL_Paste!$I8690)-1),"")))</f>
        <v/>
      </c>
      <c r="D8693">
        <f>IF(GL_Paste!$B8690="","",IFERROR(INDEX(DeptName,MATCH($C8693,DeptTag,0)),"UNALLOCATED"))</f>
        <v/>
      </c>
      <c r="E8693">
        <f>IF(GL_Paste!$B8690="","",IFERROR(INDEX(AcctCat,MATCH(GL_Paste!$B8690&amp;"",AcctCode,0)),"UNKNOWN"))</f>
        <v/>
      </c>
      <c r="F8693">
        <f>IF(GL_Paste!$B8690="","",IFERROR(INDEX(AcctSub,MATCH(GL_Paste!$B8690&amp;"",AcctCode,0)),"UNKNOWN"))</f>
        <v/>
      </c>
    </row>
    <row r="8694">
      <c r="A8694" s="40">
        <f>IF(GL_Paste!$B8691="","",N(GL_Paste!$H8691)-N(GL_Paste!$G8691))</f>
        <v/>
      </c>
      <c r="B8694" s="43">
        <f>IF(GL_Paste!$B8691="","",DATE(YEAR(GL_Paste!$E8691),MONTH(GL_Paste!$E8691),1))</f>
        <v/>
      </c>
      <c r="C8694">
        <f>IF(GL_Paste!$B8691="","",IF(TRIM(GL_Paste!$M8691)&lt;&gt;"",TRIM(GL_Paste!$M8691),IFERROR(MID(GL_Paste!$I8691,FIND("[",GL_Paste!$I8691)+1,FIND("]",GL_Paste!$I8691)-FIND("[",GL_Paste!$I8691)-1),"")))</f>
        <v/>
      </c>
      <c r="D8694">
        <f>IF(GL_Paste!$B8691="","",IFERROR(INDEX(DeptName,MATCH($C8694,DeptTag,0)),"UNALLOCATED"))</f>
        <v/>
      </c>
      <c r="E8694">
        <f>IF(GL_Paste!$B8691="","",IFERROR(INDEX(AcctCat,MATCH(GL_Paste!$B8691&amp;"",AcctCode,0)),"UNKNOWN"))</f>
        <v/>
      </c>
      <c r="F8694">
        <f>IF(GL_Paste!$B8691="","",IFERROR(INDEX(AcctSub,MATCH(GL_Paste!$B8691&amp;"",AcctCode,0)),"UNKNOWN"))</f>
        <v/>
      </c>
    </row>
    <row r="8695">
      <c r="A8695" s="40">
        <f>IF(GL_Paste!$B8692="","",N(GL_Paste!$H8692)-N(GL_Paste!$G8692))</f>
        <v/>
      </c>
      <c r="B8695" s="43">
        <f>IF(GL_Paste!$B8692="","",DATE(YEAR(GL_Paste!$E8692),MONTH(GL_Paste!$E8692),1))</f>
        <v/>
      </c>
      <c r="C8695">
        <f>IF(GL_Paste!$B8692="","",IF(TRIM(GL_Paste!$M8692)&lt;&gt;"",TRIM(GL_Paste!$M8692),IFERROR(MID(GL_Paste!$I8692,FIND("[",GL_Paste!$I8692)+1,FIND("]",GL_Paste!$I8692)-FIND("[",GL_Paste!$I8692)-1),"")))</f>
        <v/>
      </c>
      <c r="D8695">
        <f>IF(GL_Paste!$B8692="","",IFERROR(INDEX(DeptName,MATCH($C8695,DeptTag,0)),"UNALLOCATED"))</f>
        <v/>
      </c>
      <c r="E8695">
        <f>IF(GL_Paste!$B8692="","",IFERROR(INDEX(AcctCat,MATCH(GL_Paste!$B8692&amp;"",AcctCode,0)),"UNKNOWN"))</f>
        <v/>
      </c>
      <c r="F8695">
        <f>IF(GL_Paste!$B8692="","",IFERROR(INDEX(AcctSub,MATCH(GL_Paste!$B8692&amp;"",AcctCode,0)),"UNKNOWN"))</f>
        <v/>
      </c>
    </row>
    <row r="8696">
      <c r="A8696" s="40">
        <f>IF(GL_Paste!$B8693="","",N(GL_Paste!$H8693)-N(GL_Paste!$G8693))</f>
        <v/>
      </c>
      <c r="B8696" s="43">
        <f>IF(GL_Paste!$B8693="","",DATE(YEAR(GL_Paste!$E8693),MONTH(GL_Paste!$E8693),1))</f>
        <v/>
      </c>
      <c r="C8696">
        <f>IF(GL_Paste!$B8693="","",IF(TRIM(GL_Paste!$M8693)&lt;&gt;"",TRIM(GL_Paste!$M8693),IFERROR(MID(GL_Paste!$I8693,FIND("[",GL_Paste!$I8693)+1,FIND("]",GL_Paste!$I8693)-FIND("[",GL_Paste!$I8693)-1),"")))</f>
        <v/>
      </c>
      <c r="D8696">
        <f>IF(GL_Paste!$B8693="","",IFERROR(INDEX(DeptName,MATCH($C8696,DeptTag,0)),"UNALLOCATED"))</f>
        <v/>
      </c>
      <c r="E8696">
        <f>IF(GL_Paste!$B8693="","",IFERROR(INDEX(AcctCat,MATCH(GL_Paste!$B8693&amp;"",AcctCode,0)),"UNKNOWN"))</f>
        <v/>
      </c>
      <c r="F8696">
        <f>IF(GL_Paste!$B8693="","",IFERROR(INDEX(AcctSub,MATCH(GL_Paste!$B8693&amp;"",AcctCode,0)),"UNKNOWN"))</f>
        <v/>
      </c>
    </row>
    <row r="8697">
      <c r="A8697" s="40">
        <f>IF(GL_Paste!$B8694="","",N(GL_Paste!$H8694)-N(GL_Paste!$G8694))</f>
        <v/>
      </c>
      <c r="B8697" s="43">
        <f>IF(GL_Paste!$B8694="","",DATE(YEAR(GL_Paste!$E8694),MONTH(GL_Paste!$E8694),1))</f>
        <v/>
      </c>
      <c r="C8697">
        <f>IF(GL_Paste!$B8694="","",IF(TRIM(GL_Paste!$M8694)&lt;&gt;"",TRIM(GL_Paste!$M8694),IFERROR(MID(GL_Paste!$I8694,FIND("[",GL_Paste!$I8694)+1,FIND("]",GL_Paste!$I8694)-FIND("[",GL_Paste!$I8694)-1),"")))</f>
        <v/>
      </c>
      <c r="D8697">
        <f>IF(GL_Paste!$B8694="","",IFERROR(INDEX(DeptName,MATCH($C8697,DeptTag,0)),"UNALLOCATED"))</f>
        <v/>
      </c>
      <c r="E8697">
        <f>IF(GL_Paste!$B8694="","",IFERROR(INDEX(AcctCat,MATCH(GL_Paste!$B8694&amp;"",AcctCode,0)),"UNKNOWN"))</f>
        <v/>
      </c>
      <c r="F8697">
        <f>IF(GL_Paste!$B8694="","",IFERROR(INDEX(AcctSub,MATCH(GL_Paste!$B8694&amp;"",AcctCode,0)),"UNKNOWN"))</f>
        <v/>
      </c>
    </row>
    <row r="8698">
      <c r="A8698" s="40">
        <f>IF(GL_Paste!$B8695="","",N(GL_Paste!$H8695)-N(GL_Paste!$G8695))</f>
        <v/>
      </c>
      <c r="B8698" s="43">
        <f>IF(GL_Paste!$B8695="","",DATE(YEAR(GL_Paste!$E8695),MONTH(GL_Paste!$E8695),1))</f>
        <v/>
      </c>
      <c r="C8698">
        <f>IF(GL_Paste!$B8695="","",IF(TRIM(GL_Paste!$M8695)&lt;&gt;"",TRIM(GL_Paste!$M8695),IFERROR(MID(GL_Paste!$I8695,FIND("[",GL_Paste!$I8695)+1,FIND("]",GL_Paste!$I8695)-FIND("[",GL_Paste!$I8695)-1),"")))</f>
        <v/>
      </c>
      <c r="D8698">
        <f>IF(GL_Paste!$B8695="","",IFERROR(INDEX(DeptName,MATCH($C8698,DeptTag,0)),"UNALLOCATED"))</f>
        <v/>
      </c>
      <c r="E8698">
        <f>IF(GL_Paste!$B8695="","",IFERROR(INDEX(AcctCat,MATCH(GL_Paste!$B8695&amp;"",AcctCode,0)),"UNKNOWN"))</f>
        <v/>
      </c>
      <c r="F8698">
        <f>IF(GL_Paste!$B8695="","",IFERROR(INDEX(AcctSub,MATCH(GL_Paste!$B8695&amp;"",AcctCode,0)),"UNKNOWN"))</f>
        <v/>
      </c>
    </row>
    <row r="8699">
      <c r="A8699" s="40">
        <f>IF(GL_Paste!$B8696="","",N(GL_Paste!$H8696)-N(GL_Paste!$G8696))</f>
        <v/>
      </c>
      <c r="B8699" s="43">
        <f>IF(GL_Paste!$B8696="","",DATE(YEAR(GL_Paste!$E8696),MONTH(GL_Paste!$E8696),1))</f>
        <v/>
      </c>
      <c r="C8699">
        <f>IF(GL_Paste!$B8696="","",IF(TRIM(GL_Paste!$M8696)&lt;&gt;"",TRIM(GL_Paste!$M8696),IFERROR(MID(GL_Paste!$I8696,FIND("[",GL_Paste!$I8696)+1,FIND("]",GL_Paste!$I8696)-FIND("[",GL_Paste!$I8696)-1),"")))</f>
        <v/>
      </c>
      <c r="D8699">
        <f>IF(GL_Paste!$B8696="","",IFERROR(INDEX(DeptName,MATCH($C8699,DeptTag,0)),"UNALLOCATED"))</f>
        <v/>
      </c>
      <c r="E8699">
        <f>IF(GL_Paste!$B8696="","",IFERROR(INDEX(AcctCat,MATCH(GL_Paste!$B8696&amp;"",AcctCode,0)),"UNKNOWN"))</f>
        <v/>
      </c>
      <c r="F8699">
        <f>IF(GL_Paste!$B8696="","",IFERROR(INDEX(AcctSub,MATCH(GL_Paste!$B8696&amp;"",AcctCode,0)),"UNKNOWN"))</f>
        <v/>
      </c>
    </row>
    <row r="8700">
      <c r="A8700" s="40">
        <f>IF(GL_Paste!$B8697="","",N(GL_Paste!$H8697)-N(GL_Paste!$G8697))</f>
        <v/>
      </c>
      <c r="B8700" s="43">
        <f>IF(GL_Paste!$B8697="","",DATE(YEAR(GL_Paste!$E8697),MONTH(GL_Paste!$E8697),1))</f>
        <v/>
      </c>
      <c r="C8700">
        <f>IF(GL_Paste!$B8697="","",IF(TRIM(GL_Paste!$M8697)&lt;&gt;"",TRIM(GL_Paste!$M8697),IFERROR(MID(GL_Paste!$I8697,FIND("[",GL_Paste!$I8697)+1,FIND("]",GL_Paste!$I8697)-FIND("[",GL_Paste!$I8697)-1),"")))</f>
        <v/>
      </c>
      <c r="D8700">
        <f>IF(GL_Paste!$B8697="","",IFERROR(INDEX(DeptName,MATCH($C8700,DeptTag,0)),"UNALLOCATED"))</f>
        <v/>
      </c>
      <c r="E8700">
        <f>IF(GL_Paste!$B8697="","",IFERROR(INDEX(AcctCat,MATCH(GL_Paste!$B8697&amp;"",AcctCode,0)),"UNKNOWN"))</f>
        <v/>
      </c>
      <c r="F8700">
        <f>IF(GL_Paste!$B8697="","",IFERROR(INDEX(AcctSub,MATCH(GL_Paste!$B8697&amp;"",AcctCode,0)),"UNKNOWN"))</f>
        <v/>
      </c>
    </row>
    <row r="8701">
      <c r="A8701" s="40">
        <f>IF(GL_Paste!$B8698="","",N(GL_Paste!$H8698)-N(GL_Paste!$G8698))</f>
        <v/>
      </c>
      <c r="B8701" s="43">
        <f>IF(GL_Paste!$B8698="","",DATE(YEAR(GL_Paste!$E8698),MONTH(GL_Paste!$E8698),1))</f>
        <v/>
      </c>
      <c r="C8701">
        <f>IF(GL_Paste!$B8698="","",IF(TRIM(GL_Paste!$M8698)&lt;&gt;"",TRIM(GL_Paste!$M8698),IFERROR(MID(GL_Paste!$I8698,FIND("[",GL_Paste!$I8698)+1,FIND("]",GL_Paste!$I8698)-FIND("[",GL_Paste!$I8698)-1),"")))</f>
        <v/>
      </c>
      <c r="D8701">
        <f>IF(GL_Paste!$B8698="","",IFERROR(INDEX(DeptName,MATCH($C8701,DeptTag,0)),"UNALLOCATED"))</f>
        <v/>
      </c>
      <c r="E8701">
        <f>IF(GL_Paste!$B8698="","",IFERROR(INDEX(AcctCat,MATCH(GL_Paste!$B8698&amp;"",AcctCode,0)),"UNKNOWN"))</f>
        <v/>
      </c>
      <c r="F8701">
        <f>IF(GL_Paste!$B8698="","",IFERROR(INDEX(AcctSub,MATCH(GL_Paste!$B8698&amp;"",AcctCode,0)),"UNKNOWN"))</f>
        <v/>
      </c>
    </row>
    <row r="8702">
      <c r="A8702" s="40">
        <f>IF(GL_Paste!$B8699="","",N(GL_Paste!$H8699)-N(GL_Paste!$G8699))</f>
        <v/>
      </c>
      <c r="B8702" s="43">
        <f>IF(GL_Paste!$B8699="","",DATE(YEAR(GL_Paste!$E8699),MONTH(GL_Paste!$E8699),1))</f>
        <v/>
      </c>
      <c r="C8702">
        <f>IF(GL_Paste!$B8699="","",IF(TRIM(GL_Paste!$M8699)&lt;&gt;"",TRIM(GL_Paste!$M8699),IFERROR(MID(GL_Paste!$I8699,FIND("[",GL_Paste!$I8699)+1,FIND("]",GL_Paste!$I8699)-FIND("[",GL_Paste!$I8699)-1),"")))</f>
        <v/>
      </c>
      <c r="D8702">
        <f>IF(GL_Paste!$B8699="","",IFERROR(INDEX(DeptName,MATCH($C8702,DeptTag,0)),"UNALLOCATED"))</f>
        <v/>
      </c>
      <c r="E8702">
        <f>IF(GL_Paste!$B8699="","",IFERROR(INDEX(AcctCat,MATCH(GL_Paste!$B8699&amp;"",AcctCode,0)),"UNKNOWN"))</f>
        <v/>
      </c>
      <c r="F8702">
        <f>IF(GL_Paste!$B8699="","",IFERROR(INDEX(AcctSub,MATCH(GL_Paste!$B8699&amp;"",AcctCode,0)),"UNKNOWN"))</f>
        <v/>
      </c>
    </row>
    <row r="8703">
      <c r="A8703" s="40">
        <f>IF(GL_Paste!$B8700="","",N(GL_Paste!$H8700)-N(GL_Paste!$G8700))</f>
        <v/>
      </c>
      <c r="B8703" s="43">
        <f>IF(GL_Paste!$B8700="","",DATE(YEAR(GL_Paste!$E8700),MONTH(GL_Paste!$E8700),1))</f>
        <v/>
      </c>
      <c r="C8703">
        <f>IF(GL_Paste!$B8700="","",IF(TRIM(GL_Paste!$M8700)&lt;&gt;"",TRIM(GL_Paste!$M8700),IFERROR(MID(GL_Paste!$I8700,FIND("[",GL_Paste!$I8700)+1,FIND("]",GL_Paste!$I8700)-FIND("[",GL_Paste!$I8700)-1),"")))</f>
        <v/>
      </c>
      <c r="D8703">
        <f>IF(GL_Paste!$B8700="","",IFERROR(INDEX(DeptName,MATCH($C8703,DeptTag,0)),"UNALLOCATED"))</f>
        <v/>
      </c>
      <c r="E8703">
        <f>IF(GL_Paste!$B8700="","",IFERROR(INDEX(AcctCat,MATCH(GL_Paste!$B8700&amp;"",AcctCode,0)),"UNKNOWN"))</f>
        <v/>
      </c>
      <c r="F8703">
        <f>IF(GL_Paste!$B8700="","",IFERROR(INDEX(AcctSub,MATCH(GL_Paste!$B8700&amp;"",AcctCode,0)),"UNKNOWN"))</f>
        <v/>
      </c>
    </row>
    <row r="8704">
      <c r="A8704" s="40">
        <f>IF(GL_Paste!$B8701="","",N(GL_Paste!$H8701)-N(GL_Paste!$G8701))</f>
        <v/>
      </c>
      <c r="B8704" s="43">
        <f>IF(GL_Paste!$B8701="","",DATE(YEAR(GL_Paste!$E8701),MONTH(GL_Paste!$E8701),1))</f>
        <v/>
      </c>
      <c r="C8704">
        <f>IF(GL_Paste!$B8701="","",IF(TRIM(GL_Paste!$M8701)&lt;&gt;"",TRIM(GL_Paste!$M8701),IFERROR(MID(GL_Paste!$I8701,FIND("[",GL_Paste!$I8701)+1,FIND("]",GL_Paste!$I8701)-FIND("[",GL_Paste!$I8701)-1),"")))</f>
        <v/>
      </c>
      <c r="D8704">
        <f>IF(GL_Paste!$B8701="","",IFERROR(INDEX(DeptName,MATCH($C8704,DeptTag,0)),"UNALLOCATED"))</f>
        <v/>
      </c>
      <c r="E8704">
        <f>IF(GL_Paste!$B8701="","",IFERROR(INDEX(AcctCat,MATCH(GL_Paste!$B8701&amp;"",AcctCode,0)),"UNKNOWN"))</f>
        <v/>
      </c>
      <c r="F8704">
        <f>IF(GL_Paste!$B8701="","",IFERROR(INDEX(AcctSub,MATCH(GL_Paste!$B8701&amp;"",AcctCode,0)),"UNKNOWN"))</f>
        <v/>
      </c>
    </row>
    <row r="8705">
      <c r="A8705" s="40">
        <f>IF(GL_Paste!$B8702="","",N(GL_Paste!$H8702)-N(GL_Paste!$G8702))</f>
        <v/>
      </c>
      <c r="B8705" s="43">
        <f>IF(GL_Paste!$B8702="","",DATE(YEAR(GL_Paste!$E8702),MONTH(GL_Paste!$E8702),1))</f>
        <v/>
      </c>
      <c r="C8705">
        <f>IF(GL_Paste!$B8702="","",IF(TRIM(GL_Paste!$M8702)&lt;&gt;"",TRIM(GL_Paste!$M8702),IFERROR(MID(GL_Paste!$I8702,FIND("[",GL_Paste!$I8702)+1,FIND("]",GL_Paste!$I8702)-FIND("[",GL_Paste!$I8702)-1),"")))</f>
        <v/>
      </c>
      <c r="D8705">
        <f>IF(GL_Paste!$B8702="","",IFERROR(INDEX(DeptName,MATCH($C8705,DeptTag,0)),"UNALLOCATED"))</f>
        <v/>
      </c>
      <c r="E8705">
        <f>IF(GL_Paste!$B8702="","",IFERROR(INDEX(AcctCat,MATCH(GL_Paste!$B8702&amp;"",AcctCode,0)),"UNKNOWN"))</f>
        <v/>
      </c>
      <c r="F8705">
        <f>IF(GL_Paste!$B8702="","",IFERROR(INDEX(AcctSub,MATCH(GL_Paste!$B8702&amp;"",AcctCode,0)),"UNKNOWN"))</f>
        <v/>
      </c>
    </row>
    <row r="8706">
      <c r="A8706" s="40">
        <f>IF(GL_Paste!$B8703="","",N(GL_Paste!$H8703)-N(GL_Paste!$G8703))</f>
        <v/>
      </c>
      <c r="B8706" s="43">
        <f>IF(GL_Paste!$B8703="","",DATE(YEAR(GL_Paste!$E8703),MONTH(GL_Paste!$E8703),1))</f>
        <v/>
      </c>
      <c r="C8706">
        <f>IF(GL_Paste!$B8703="","",IF(TRIM(GL_Paste!$M8703)&lt;&gt;"",TRIM(GL_Paste!$M8703),IFERROR(MID(GL_Paste!$I8703,FIND("[",GL_Paste!$I8703)+1,FIND("]",GL_Paste!$I8703)-FIND("[",GL_Paste!$I8703)-1),"")))</f>
        <v/>
      </c>
      <c r="D8706">
        <f>IF(GL_Paste!$B8703="","",IFERROR(INDEX(DeptName,MATCH($C8706,DeptTag,0)),"UNALLOCATED"))</f>
        <v/>
      </c>
      <c r="E8706">
        <f>IF(GL_Paste!$B8703="","",IFERROR(INDEX(AcctCat,MATCH(GL_Paste!$B8703&amp;"",AcctCode,0)),"UNKNOWN"))</f>
        <v/>
      </c>
      <c r="F8706">
        <f>IF(GL_Paste!$B8703="","",IFERROR(INDEX(AcctSub,MATCH(GL_Paste!$B8703&amp;"",AcctCode,0)),"UNKNOWN"))</f>
        <v/>
      </c>
    </row>
    <row r="8707">
      <c r="A8707" s="40">
        <f>IF(GL_Paste!$B8704="","",N(GL_Paste!$H8704)-N(GL_Paste!$G8704))</f>
        <v/>
      </c>
      <c r="B8707" s="43">
        <f>IF(GL_Paste!$B8704="","",DATE(YEAR(GL_Paste!$E8704),MONTH(GL_Paste!$E8704),1))</f>
        <v/>
      </c>
      <c r="C8707">
        <f>IF(GL_Paste!$B8704="","",IF(TRIM(GL_Paste!$M8704)&lt;&gt;"",TRIM(GL_Paste!$M8704),IFERROR(MID(GL_Paste!$I8704,FIND("[",GL_Paste!$I8704)+1,FIND("]",GL_Paste!$I8704)-FIND("[",GL_Paste!$I8704)-1),"")))</f>
        <v/>
      </c>
      <c r="D8707">
        <f>IF(GL_Paste!$B8704="","",IFERROR(INDEX(DeptName,MATCH($C8707,DeptTag,0)),"UNALLOCATED"))</f>
        <v/>
      </c>
      <c r="E8707">
        <f>IF(GL_Paste!$B8704="","",IFERROR(INDEX(AcctCat,MATCH(GL_Paste!$B8704&amp;"",AcctCode,0)),"UNKNOWN"))</f>
        <v/>
      </c>
      <c r="F8707">
        <f>IF(GL_Paste!$B8704="","",IFERROR(INDEX(AcctSub,MATCH(GL_Paste!$B8704&amp;"",AcctCode,0)),"UNKNOWN"))</f>
        <v/>
      </c>
    </row>
    <row r="8708">
      <c r="A8708" s="40">
        <f>IF(GL_Paste!$B8705="","",N(GL_Paste!$H8705)-N(GL_Paste!$G8705))</f>
        <v/>
      </c>
      <c r="B8708" s="43">
        <f>IF(GL_Paste!$B8705="","",DATE(YEAR(GL_Paste!$E8705),MONTH(GL_Paste!$E8705),1))</f>
        <v/>
      </c>
      <c r="C8708">
        <f>IF(GL_Paste!$B8705="","",IF(TRIM(GL_Paste!$M8705)&lt;&gt;"",TRIM(GL_Paste!$M8705),IFERROR(MID(GL_Paste!$I8705,FIND("[",GL_Paste!$I8705)+1,FIND("]",GL_Paste!$I8705)-FIND("[",GL_Paste!$I8705)-1),"")))</f>
        <v/>
      </c>
      <c r="D8708">
        <f>IF(GL_Paste!$B8705="","",IFERROR(INDEX(DeptName,MATCH($C8708,DeptTag,0)),"UNALLOCATED"))</f>
        <v/>
      </c>
      <c r="E8708">
        <f>IF(GL_Paste!$B8705="","",IFERROR(INDEX(AcctCat,MATCH(GL_Paste!$B8705&amp;"",AcctCode,0)),"UNKNOWN"))</f>
        <v/>
      </c>
      <c r="F8708">
        <f>IF(GL_Paste!$B8705="","",IFERROR(INDEX(AcctSub,MATCH(GL_Paste!$B8705&amp;"",AcctCode,0)),"UNKNOWN"))</f>
        <v/>
      </c>
    </row>
    <row r="8709">
      <c r="A8709" s="40">
        <f>IF(GL_Paste!$B8706="","",N(GL_Paste!$H8706)-N(GL_Paste!$G8706))</f>
        <v/>
      </c>
      <c r="B8709" s="43">
        <f>IF(GL_Paste!$B8706="","",DATE(YEAR(GL_Paste!$E8706),MONTH(GL_Paste!$E8706),1))</f>
        <v/>
      </c>
      <c r="C8709">
        <f>IF(GL_Paste!$B8706="","",IF(TRIM(GL_Paste!$M8706)&lt;&gt;"",TRIM(GL_Paste!$M8706),IFERROR(MID(GL_Paste!$I8706,FIND("[",GL_Paste!$I8706)+1,FIND("]",GL_Paste!$I8706)-FIND("[",GL_Paste!$I8706)-1),"")))</f>
        <v/>
      </c>
      <c r="D8709">
        <f>IF(GL_Paste!$B8706="","",IFERROR(INDEX(DeptName,MATCH($C8709,DeptTag,0)),"UNALLOCATED"))</f>
        <v/>
      </c>
      <c r="E8709">
        <f>IF(GL_Paste!$B8706="","",IFERROR(INDEX(AcctCat,MATCH(GL_Paste!$B8706&amp;"",AcctCode,0)),"UNKNOWN"))</f>
        <v/>
      </c>
      <c r="F8709">
        <f>IF(GL_Paste!$B8706="","",IFERROR(INDEX(AcctSub,MATCH(GL_Paste!$B8706&amp;"",AcctCode,0)),"UNKNOWN"))</f>
        <v/>
      </c>
    </row>
    <row r="8710">
      <c r="A8710" s="40">
        <f>IF(GL_Paste!$B8707="","",N(GL_Paste!$H8707)-N(GL_Paste!$G8707))</f>
        <v/>
      </c>
      <c r="B8710" s="43">
        <f>IF(GL_Paste!$B8707="","",DATE(YEAR(GL_Paste!$E8707),MONTH(GL_Paste!$E8707),1))</f>
        <v/>
      </c>
      <c r="C8710">
        <f>IF(GL_Paste!$B8707="","",IF(TRIM(GL_Paste!$M8707)&lt;&gt;"",TRIM(GL_Paste!$M8707),IFERROR(MID(GL_Paste!$I8707,FIND("[",GL_Paste!$I8707)+1,FIND("]",GL_Paste!$I8707)-FIND("[",GL_Paste!$I8707)-1),"")))</f>
        <v/>
      </c>
      <c r="D8710">
        <f>IF(GL_Paste!$B8707="","",IFERROR(INDEX(DeptName,MATCH($C8710,DeptTag,0)),"UNALLOCATED"))</f>
        <v/>
      </c>
      <c r="E8710">
        <f>IF(GL_Paste!$B8707="","",IFERROR(INDEX(AcctCat,MATCH(GL_Paste!$B8707&amp;"",AcctCode,0)),"UNKNOWN"))</f>
        <v/>
      </c>
      <c r="F8710">
        <f>IF(GL_Paste!$B8707="","",IFERROR(INDEX(AcctSub,MATCH(GL_Paste!$B8707&amp;"",AcctCode,0)),"UNKNOWN"))</f>
        <v/>
      </c>
    </row>
    <row r="8711">
      <c r="A8711" s="40">
        <f>IF(GL_Paste!$B8708="","",N(GL_Paste!$H8708)-N(GL_Paste!$G8708))</f>
        <v/>
      </c>
      <c r="B8711" s="43">
        <f>IF(GL_Paste!$B8708="","",DATE(YEAR(GL_Paste!$E8708),MONTH(GL_Paste!$E8708),1))</f>
        <v/>
      </c>
      <c r="C8711">
        <f>IF(GL_Paste!$B8708="","",IF(TRIM(GL_Paste!$M8708)&lt;&gt;"",TRIM(GL_Paste!$M8708),IFERROR(MID(GL_Paste!$I8708,FIND("[",GL_Paste!$I8708)+1,FIND("]",GL_Paste!$I8708)-FIND("[",GL_Paste!$I8708)-1),"")))</f>
        <v/>
      </c>
      <c r="D8711">
        <f>IF(GL_Paste!$B8708="","",IFERROR(INDEX(DeptName,MATCH($C8711,DeptTag,0)),"UNALLOCATED"))</f>
        <v/>
      </c>
      <c r="E8711">
        <f>IF(GL_Paste!$B8708="","",IFERROR(INDEX(AcctCat,MATCH(GL_Paste!$B8708&amp;"",AcctCode,0)),"UNKNOWN"))</f>
        <v/>
      </c>
      <c r="F8711">
        <f>IF(GL_Paste!$B8708="","",IFERROR(INDEX(AcctSub,MATCH(GL_Paste!$B8708&amp;"",AcctCode,0)),"UNKNOWN"))</f>
        <v/>
      </c>
    </row>
    <row r="8712">
      <c r="A8712" s="40">
        <f>IF(GL_Paste!$B8709="","",N(GL_Paste!$H8709)-N(GL_Paste!$G8709))</f>
        <v/>
      </c>
      <c r="B8712" s="43">
        <f>IF(GL_Paste!$B8709="","",DATE(YEAR(GL_Paste!$E8709),MONTH(GL_Paste!$E8709),1))</f>
        <v/>
      </c>
      <c r="C8712">
        <f>IF(GL_Paste!$B8709="","",IF(TRIM(GL_Paste!$M8709)&lt;&gt;"",TRIM(GL_Paste!$M8709),IFERROR(MID(GL_Paste!$I8709,FIND("[",GL_Paste!$I8709)+1,FIND("]",GL_Paste!$I8709)-FIND("[",GL_Paste!$I8709)-1),"")))</f>
        <v/>
      </c>
      <c r="D8712">
        <f>IF(GL_Paste!$B8709="","",IFERROR(INDEX(DeptName,MATCH($C8712,DeptTag,0)),"UNALLOCATED"))</f>
        <v/>
      </c>
      <c r="E8712">
        <f>IF(GL_Paste!$B8709="","",IFERROR(INDEX(AcctCat,MATCH(GL_Paste!$B8709&amp;"",AcctCode,0)),"UNKNOWN"))</f>
        <v/>
      </c>
      <c r="F8712">
        <f>IF(GL_Paste!$B8709="","",IFERROR(INDEX(AcctSub,MATCH(GL_Paste!$B8709&amp;"",AcctCode,0)),"UNKNOWN"))</f>
        <v/>
      </c>
    </row>
    <row r="8713">
      <c r="A8713" s="40">
        <f>IF(GL_Paste!$B8710="","",N(GL_Paste!$H8710)-N(GL_Paste!$G8710))</f>
        <v/>
      </c>
      <c r="B8713" s="43">
        <f>IF(GL_Paste!$B8710="","",DATE(YEAR(GL_Paste!$E8710),MONTH(GL_Paste!$E8710),1))</f>
        <v/>
      </c>
      <c r="C8713">
        <f>IF(GL_Paste!$B8710="","",IF(TRIM(GL_Paste!$M8710)&lt;&gt;"",TRIM(GL_Paste!$M8710),IFERROR(MID(GL_Paste!$I8710,FIND("[",GL_Paste!$I8710)+1,FIND("]",GL_Paste!$I8710)-FIND("[",GL_Paste!$I8710)-1),"")))</f>
        <v/>
      </c>
      <c r="D8713">
        <f>IF(GL_Paste!$B8710="","",IFERROR(INDEX(DeptName,MATCH($C8713,DeptTag,0)),"UNALLOCATED"))</f>
        <v/>
      </c>
      <c r="E8713">
        <f>IF(GL_Paste!$B8710="","",IFERROR(INDEX(AcctCat,MATCH(GL_Paste!$B8710&amp;"",AcctCode,0)),"UNKNOWN"))</f>
        <v/>
      </c>
      <c r="F8713">
        <f>IF(GL_Paste!$B8710="","",IFERROR(INDEX(AcctSub,MATCH(GL_Paste!$B8710&amp;"",AcctCode,0)),"UNKNOWN"))</f>
        <v/>
      </c>
    </row>
    <row r="8714">
      <c r="A8714" s="40">
        <f>IF(GL_Paste!$B8711="","",N(GL_Paste!$H8711)-N(GL_Paste!$G8711))</f>
        <v/>
      </c>
      <c r="B8714" s="43">
        <f>IF(GL_Paste!$B8711="","",DATE(YEAR(GL_Paste!$E8711),MONTH(GL_Paste!$E8711),1))</f>
        <v/>
      </c>
      <c r="C8714">
        <f>IF(GL_Paste!$B8711="","",IF(TRIM(GL_Paste!$M8711)&lt;&gt;"",TRIM(GL_Paste!$M8711),IFERROR(MID(GL_Paste!$I8711,FIND("[",GL_Paste!$I8711)+1,FIND("]",GL_Paste!$I8711)-FIND("[",GL_Paste!$I8711)-1),"")))</f>
        <v/>
      </c>
      <c r="D8714">
        <f>IF(GL_Paste!$B8711="","",IFERROR(INDEX(DeptName,MATCH($C8714,DeptTag,0)),"UNALLOCATED"))</f>
        <v/>
      </c>
      <c r="E8714">
        <f>IF(GL_Paste!$B8711="","",IFERROR(INDEX(AcctCat,MATCH(GL_Paste!$B8711&amp;"",AcctCode,0)),"UNKNOWN"))</f>
        <v/>
      </c>
      <c r="F8714">
        <f>IF(GL_Paste!$B8711="","",IFERROR(INDEX(AcctSub,MATCH(GL_Paste!$B8711&amp;"",AcctCode,0)),"UNKNOWN"))</f>
        <v/>
      </c>
    </row>
    <row r="8715">
      <c r="A8715" s="40">
        <f>IF(GL_Paste!$B8712="","",N(GL_Paste!$H8712)-N(GL_Paste!$G8712))</f>
        <v/>
      </c>
      <c r="B8715" s="43">
        <f>IF(GL_Paste!$B8712="","",DATE(YEAR(GL_Paste!$E8712),MONTH(GL_Paste!$E8712),1))</f>
        <v/>
      </c>
      <c r="C8715">
        <f>IF(GL_Paste!$B8712="","",IF(TRIM(GL_Paste!$M8712)&lt;&gt;"",TRIM(GL_Paste!$M8712),IFERROR(MID(GL_Paste!$I8712,FIND("[",GL_Paste!$I8712)+1,FIND("]",GL_Paste!$I8712)-FIND("[",GL_Paste!$I8712)-1),"")))</f>
        <v/>
      </c>
      <c r="D8715">
        <f>IF(GL_Paste!$B8712="","",IFERROR(INDEX(DeptName,MATCH($C8715,DeptTag,0)),"UNALLOCATED"))</f>
        <v/>
      </c>
      <c r="E8715">
        <f>IF(GL_Paste!$B8712="","",IFERROR(INDEX(AcctCat,MATCH(GL_Paste!$B8712&amp;"",AcctCode,0)),"UNKNOWN"))</f>
        <v/>
      </c>
      <c r="F8715">
        <f>IF(GL_Paste!$B8712="","",IFERROR(INDEX(AcctSub,MATCH(GL_Paste!$B8712&amp;"",AcctCode,0)),"UNKNOWN"))</f>
        <v/>
      </c>
    </row>
    <row r="8716">
      <c r="A8716" s="40">
        <f>IF(GL_Paste!$B8713="","",N(GL_Paste!$H8713)-N(GL_Paste!$G8713))</f>
        <v/>
      </c>
      <c r="B8716" s="43">
        <f>IF(GL_Paste!$B8713="","",DATE(YEAR(GL_Paste!$E8713),MONTH(GL_Paste!$E8713),1))</f>
        <v/>
      </c>
      <c r="C8716">
        <f>IF(GL_Paste!$B8713="","",IF(TRIM(GL_Paste!$M8713)&lt;&gt;"",TRIM(GL_Paste!$M8713),IFERROR(MID(GL_Paste!$I8713,FIND("[",GL_Paste!$I8713)+1,FIND("]",GL_Paste!$I8713)-FIND("[",GL_Paste!$I8713)-1),"")))</f>
        <v/>
      </c>
      <c r="D8716">
        <f>IF(GL_Paste!$B8713="","",IFERROR(INDEX(DeptName,MATCH($C8716,DeptTag,0)),"UNALLOCATED"))</f>
        <v/>
      </c>
      <c r="E8716">
        <f>IF(GL_Paste!$B8713="","",IFERROR(INDEX(AcctCat,MATCH(GL_Paste!$B8713&amp;"",AcctCode,0)),"UNKNOWN"))</f>
        <v/>
      </c>
      <c r="F8716">
        <f>IF(GL_Paste!$B8713="","",IFERROR(INDEX(AcctSub,MATCH(GL_Paste!$B8713&amp;"",AcctCode,0)),"UNKNOWN"))</f>
        <v/>
      </c>
    </row>
    <row r="8717">
      <c r="A8717" s="40">
        <f>IF(GL_Paste!$B8714="","",N(GL_Paste!$H8714)-N(GL_Paste!$G8714))</f>
        <v/>
      </c>
      <c r="B8717" s="43">
        <f>IF(GL_Paste!$B8714="","",DATE(YEAR(GL_Paste!$E8714),MONTH(GL_Paste!$E8714),1))</f>
        <v/>
      </c>
      <c r="C8717">
        <f>IF(GL_Paste!$B8714="","",IF(TRIM(GL_Paste!$M8714)&lt;&gt;"",TRIM(GL_Paste!$M8714),IFERROR(MID(GL_Paste!$I8714,FIND("[",GL_Paste!$I8714)+1,FIND("]",GL_Paste!$I8714)-FIND("[",GL_Paste!$I8714)-1),"")))</f>
        <v/>
      </c>
      <c r="D8717">
        <f>IF(GL_Paste!$B8714="","",IFERROR(INDEX(DeptName,MATCH($C8717,DeptTag,0)),"UNALLOCATED"))</f>
        <v/>
      </c>
      <c r="E8717">
        <f>IF(GL_Paste!$B8714="","",IFERROR(INDEX(AcctCat,MATCH(GL_Paste!$B8714&amp;"",AcctCode,0)),"UNKNOWN"))</f>
        <v/>
      </c>
      <c r="F8717">
        <f>IF(GL_Paste!$B8714="","",IFERROR(INDEX(AcctSub,MATCH(GL_Paste!$B8714&amp;"",AcctCode,0)),"UNKNOWN"))</f>
        <v/>
      </c>
    </row>
    <row r="8718">
      <c r="A8718" s="40">
        <f>IF(GL_Paste!$B8715="","",N(GL_Paste!$H8715)-N(GL_Paste!$G8715))</f>
        <v/>
      </c>
      <c r="B8718" s="43">
        <f>IF(GL_Paste!$B8715="","",DATE(YEAR(GL_Paste!$E8715),MONTH(GL_Paste!$E8715),1))</f>
        <v/>
      </c>
      <c r="C8718">
        <f>IF(GL_Paste!$B8715="","",IF(TRIM(GL_Paste!$M8715)&lt;&gt;"",TRIM(GL_Paste!$M8715),IFERROR(MID(GL_Paste!$I8715,FIND("[",GL_Paste!$I8715)+1,FIND("]",GL_Paste!$I8715)-FIND("[",GL_Paste!$I8715)-1),"")))</f>
        <v/>
      </c>
      <c r="D8718">
        <f>IF(GL_Paste!$B8715="","",IFERROR(INDEX(DeptName,MATCH($C8718,DeptTag,0)),"UNALLOCATED"))</f>
        <v/>
      </c>
      <c r="E8718">
        <f>IF(GL_Paste!$B8715="","",IFERROR(INDEX(AcctCat,MATCH(GL_Paste!$B8715&amp;"",AcctCode,0)),"UNKNOWN"))</f>
        <v/>
      </c>
      <c r="F8718">
        <f>IF(GL_Paste!$B8715="","",IFERROR(INDEX(AcctSub,MATCH(GL_Paste!$B8715&amp;"",AcctCode,0)),"UNKNOWN"))</f>
        <v/>
      </c>
    </row>
    <row r="8719">
      <c r="A8719" s="40">
        <f>IF(GL_Paste!$B8716="","",N(GL_Paste!$H8716)-N(GL_Paste!$G8716))</f>
        <v/>
      </c>
      <c r="B8719" s="43">
        <f>IF(GL_Paste!$B8716="","",DATE(YEAR(GL_Paste!$E8716),MONTH(GL_Paste!$E8716),1))</f>
        <v/>
      </c>
      <c r="C8719">
        <f>IF(GL_Paste!$B8716="","",IF(TRIM(GL_Paste!$M8716)&lt;&gt;"",TRIM(GL_Paste!$M8716),IFERROR(MID(GL_Paste!$I8716,FIND("[",GL_Paste!$I8716)+1,FIND("]",GL_Paste!$I8716)-FIND("[",GL_Paste!$I8716)-1),"")))</f>
        <v/>
      </c>
      <c r="D8719">
        <f>IF(GL_Paste!$B8716="","",IFERROR(INDEX(DeptName,MATCH($C8719,DeptTag,0)),"UNALLOCATED"))</f>
        <v/>
      </c>
      <c r="E8719">
        <f>IF(GL_Paste!$B8716="","",IFERROR(INDEX(AcctCat,MATCH(GL_Paste!$B8716&amp;"",AcctCode,0)),"UNKNOWN"))</f>
        <v/>
      </c>
      <c r="F8719">
        <f>IF(GL_Paste!$B8716="","",IFERROR(INDEX(AcctSub,MATCH(GL_Paste!$B8716&amp;"",AcctCode,0)),"UNKNOWN"))</f>
        <v/>
      </c>
    </row>
    <row r="8720">
      <c r="A8720" s="40">
        <f>IF(GL_Paste!$B8717="","",N(GL_Paste!$H8717)-N(GL_Paste!$G8717))</f>
        <v/>
      </c>
      <c r="B8720" s="43">
        <f>IF(GL_Paste!$B8717="","",DATE(YEAR(GL_Paste!$E8717),MONTH(GL_Paste!$E8717),1))</f>
        <v/>
      </c>
      <c r="C8720">
        <f>IF(GL_Paste!$B8717="","",IF(TRIM(GL_Paste!$M8717)&lt;&gt;"",TRIM(GL_Paste!$M8717),IFERROR(MID(GL_Paste!$I8717,FIND("[",GL_Paste!$I8717)+1,FIND("]",GL_Paste!$I8717)-FIND("[",GL_Paste!$I8717)-1),"")))</f>
        <v/>
      </c>
      <c r="D8720">
        <f>IF(GL_Paste!$B8717="","",IFERROR(INDEX(DeptName,MATCH($C8720,DeptTag,0)),"UNALLOCATED"))</f>
        <v/>
      </c>
      <c r="E8720">
        <f>IF(GL_Paste!$B8717="","",IFERROR(INDEX(AcctCat,MATCH(GL_Paste!$B8717&amp;"",AcctCode,0)),"UNKNOWN"))</f>
        <v/>
      </c>
      <c r="F8720">
        <f>IF(GL_Paste!$B8717="","",IFERROR(INDEX(AcctSub,MATCH(GL_Paste!$B8717&amp;"",AcctCode,0)),"UNKNOWN"))</f>
        <v/>
      </c>
    </row>
    <row r="8721">
      <c r="A8721" s="40">
        <f>IF(GL_Paste!$B8718="","",N(GL_Paste!$H8718)-N(GL_Paste!$G8718))</f>
        <v/>
      </c>
      <c r="B8721" s="43">
        <f>IF(GL_Paste!$B8718="","",DATE(YEAR(GL_Paste!$E8718),MONTH(GL_Paste!$E8718),1))</f>
        <v/>
      </c>
      <c r="C8721">
        <f>IF(GL_Paste!$B8718="","",IF(TRIM(GL_Paste!$M8718)&lt;&gt;"",TRIM(GL_Paste!$M8718),IFERROR(MID(GL_Paste!$I8718,FIND("[",GL_Paste!$I8718)+1,FIND("]",GL_Paste!$I8718)-FIND("[",GL_Paste!$I8718)-1),"")))</f>
        <v/>
      </c>
      <c r="D8721">
        <f>IF(GL_Paste!$B8718="","",IFERROR(INDEX(DeptName,MATCH($C8721,DeptTag,0)),"UNALLOCATED"))</f>
        <v/>
      </c>
      <c r="E8721">
        <f>IF(GL_Paste!$B8718="","",IFERROR(INDEX(AcctCat,MATCH(GL_Paste!$B8718&amp;"",AcctCode,0)),"UNKNOWN"))</f>
        <v/>
      </c>
      <c r="F8721">
        <f>IF(GL_Paste!$B8718="","",IFERROR(INDEX(AcctSub,MATCH(GL_Paste!$B8718&amp;"",AcctCode,0)),"UNKNOWN"))</f>
        <v/>
      </c>
    </row>
    <row r="8722">
      <c r="A8722" s="40">
        <f>IF(GL_Paste!$B8719="","",N(GL_Paste!$H8719)-N(GL_Paste!$G8719))</f>
        <v/>
      </c>
      <c r="B8722" s="43">
        <f>IF(GL_Paste!$B8719="","",DATE(YEAR(GL_Paste!$E8719),MONTH(GL_Paste!$E8719),1))</f>
        <v/>
      </c>
      <c r="C8722">
        <f>IF(GL_Paste!$B8719="","",IF(TRIM(GL_Paste!$M8719)&lt;&gt;"",TRIM(GL_Paste!$M8719),IFERROR(MID(GL_Paste!$I8719,FIND("[",GL_Paste!$I8719)+1,FIND("]",GL_Paste!$I8719)-FIND("[",GL_Paste!$I8719)-1),"")))</f>
        <v/>
      </c>
      <c r="D8722">
        <f>IF(GL_Paste!$B8719="","",IFERROR(INDEX(DeptName,MATCH($C8722,DeptTag,0)),"UNALLOCATED"))</f>
        <v/>
      </c>
      <c r="E8722">
        <f>IF(GL_Paste!$B8719="","",IFERROR(INDEX(AcctCat,MATCH(GL_Paste!$B8719&amp;"",AcctCode,0)),"UNKNOWN"))</f>
        <v/>
      </c>
      <c r="F8722">
        <f>IF(GL_Paste!$B8719="","",IFERROR(INDEX(AcctSub,MATCH(GL_Paste!$B8719&amp;"",AcctCode,0)),"UNKNOWN"))</f>
        <v/>
      </c>
    </row>
    <row r="8723">
      <c r="A8723" s="40">
        <f>IF(GL_Paste!$B8720="","",N(GL_Paste!$H8720)-N(GL_Paste!$G8720))</f>
        <v/>
      </c>
      <c r="B8723" s="43">
        <f>IF(GL_Paste!$B8720="","",DATE(YEAR(GL_Paste!$E8720),MONTH(GL_Paste!$E8720),1))</f>
        <v/>
      </c>
      <c r="C8723">
        <f>IF(GL_Paste!$B8720="","",IF(TRIM(GL_Paste!$M8720)&lt;&gt;"",TRIM(GL_Paste!$M8720),IFERROR(MID(GL_Paste!$I8720,FIND("[",GL_Paste!$I8720)+1,FIND("]",GL_Paste!$I8720)-FIND("[",GL_Paste!$I8720)-1),"")))</f>
        <v/>
      </c>
      <c r="D8723">
        <f>IF(GL_Paste!$B8720="","",IFERROR(INDEX(DeptName,MATCH($C8723,DeptTag,0)),"UNALLOCATED"))</f>
        <v/>
      </c>
      <c r="E8723">
        <f>IF(GL_Paste!$B8720="","",IFERROR(INDEX(AcctCat,MATCH(GL_Paste!$B8720&amp;"",AcctCode,0)),"UNKNOWN"))</f>
        <v/>
      </c>
      <c r="F8723">
        <f>IF(GL_Paste!$B8720="","",IFERROR(INDEX(AcctSub,MATCH(GL_Paste!$B8720&amp;"",AcctCode,0)),"UNKNOWN"))</f>
        <v/>
      </c>
    </row>
    <row r="8724">
      <c r="A8724" s="40">
        <f>IF(GL_Paste!$B8721="","",N(GL_Paste!$H8721)-N(GL_Paste!$G8721))</f>
        <v/>
      </c>
      <c r="B8724" s="43">
        <f>IF(GL_Paste!$B8721="","",DATE(YEAR(GL_Paste!$E8721),MONTH(GL_Paste!$E8721),1))</f>
        <v/>
      </c>
      <c r="C8724">
        <f>IF(GL_Paste!$B8721="","",IF(TRIM(GL_Paste!$M8721)&lt;&gt;"",TRIM(GL_Paste!$M8721),IFERROR(MID(GL_Paste!$I8721,FIND("[",GL_Paste!$I8721)+1,FIND("]",GL_Paste!$I8721)-FIND("[",GL_Paste!$I8721)-1),"")))</f>
        <v/>
      </c>
      <c r="D8724">
        <f>IF(GL_Paste!$B8721="","",IFERROR(INDEX(DeptName,MATCH($C8724,DeptTag,0)),"UNALLOCATED"))</f>
        <v/>
      </c>
      <c r="E8724">
        <f>IF(GL_Paste!$B8721="","",IFERROR(INDEX(AcctCat,MATCH(GL_Paste!$B8721&amp;"",AcctCode,0)),"UNKNOWN"))</f>
        <v/>
      </c>
      <c r="F8724">
        <f>IF(GL_Paste!$B8721="","",IFERROR(INDEX(AcctSub,MATCH(GL_Paste!$B8721&amp;"",AcctCode,0)),"UNKNOWN"))</f>
        <v/>
      </c>
    </row>
    <row r="8725">
      <c r="A8725" s="40">
        <f>IF(GL_Paste!$B8722="","",N(GL_Paste!$H8722)-N(GL_Paste!$G8722))</f>
        <v/>
      </c>
      <c r="B8725" s="43">
        <f>IF(GL_Paste!$B8722="","",DATE(YEAR(GL_Paste!$E8722),MONTH(GL_Paste!$E8722),1))</f>
        <v/>
      </c>
      <c r="C8725">
        <f>IF(GL_Paste!$B8722="","",IF(TRIM(GL_Paste!$M8722)&lt;&gt;"",TRIM(GL_Paste!$M8722),IFERROR(MID(GL_Paste!$I8722,FIND("[",GL_Paste!$I8722)+1,FIND("]",GL_Paste!$I8722)-FIND("[",GL_Paste!$I8722)-1),"")))</f>
        <v/>
      </c>
      <c r="D8725">
        <f>IF(GL_Paste!$B8722="","",IFERROR(INDEX(DeptName,MATCH($C8725,DeptTag,0)),"UNALLOCATED"))</f>
        <v/>
      </c>
      <c r="E8725">
        <f>IF(GL_Paste!$B8722="","",IFERROR(INDEX(AcctCat,MATCH(GL_Paste!$B8722&amp;"",AcctCode,0)),"UNKNOWN"))</f>
        <v/>
      </c>
      <c r="F8725">
        <f>IF(GL_Paste!$B8722="","",IFERROR(INDEX(AcctSub,MATCH(GL_Paste!$B8722&amp;"",AcctCode,0)),"UNKNOWN"))</f>
        <v/>
      </c>
    </row>
    <row r="8726">
      <c r="A8726" s="40">
        <f>IF(GL_Paste!$B8723="","",N(GL_Paste!$H8723)-N(GL_Paste!$G8723))</f>
        <v/>
      </c>
      <c r="B8726" s="43">
        <f>IF(GL_Paste!$B8723="","",DATE(YEAR(GL_Paste!$E8723),MONTH(GL_Paste!$E8723),1))</f>
        <v/>
      </c>
      <c r="C8726">
        <f>IF(GL_Paste!$B8723="","",IF(TRIM(GL_Paste!$M8723)&lt;&gt;"",TRIM(GL_Paste!$M8723),IFERROR(MID(GL_Paste!$I8723,FIND("[",GL_Paste!$I8723)+1,FIND("]",GL_Paste!$I8723)-FIND("[",GL_Paste!$I8723)-1),"")))</f>
        <v/>
      </c>
      <c r="D8726">
        <f>IF(GL_Paste!$B8723="","",IFERROR(INDEX(DeptName,MATCH($C8726,DeptTag,0)),"UNALLOCATED"))</f>
        <v/>
      </c>
      <c r="E8726">
        <f>IF(GL_Paste!$B8723="","",IFERROR(INDEX(AcctCat,MATCH(GL_Paste!$B8723&amp;"",AcctCode,0)),"UNKNOWN"))</f>
        <v/>
      </c>
      <c r="F8726">
        <f>IF(GL_Paste!$B8723="","",IFERROR(INDEX(AcctSub,MATCH(GL_Paste!$B8723&amp;"",AcctCode,0)),"UNKNOWN"))</f>
        <v/>
      </c>
    </row>
    <row r="8727">
      <c r="A8727" s="40">
        <f>IF(GL_Paste!$B8724="","",N(GL_Paste!$H8724)-N(GL_Paste!$G8724))</f>
        <v/>
      </c>
      <c r="B8727" s="43">
        <f>IF(GL_Paste!$B8724="","",DATE(YEAR(GL_Paste!$E8724),MONTH(GL_Paste!$E8724),1))</f>
        <v/>
      </c>
      <c r="C8727">
        <f>IF(GL_Paste!$B8724="","",IF(TRIM(GL_Paste!$M8724)&lt;&gt;"",TRIM(GL_Paste!$M8724),IFERROR(MID(GL_Paste!$I8724,FIND("[",GL_Paste!$I8724)+1,FIND("]",GL_Paste!$I8724)-FIND("[",GL_Paste!$I8724)-1),"")))</f>
        <v/>
      </c>
      <c r="D8727">
        <f>IF(GL_Paste!$B8724="","",IFERROR(INDEX(DeptName,MATCH($C8727,DeptTag,0)),"UNALLOCATED"))</f>
        <v/>
      </c>
      <c r="E8727">
        <f>IF(GL_Paste!$B8724="","",IFERROR(INDEX(AcctCat,MATCH(GL_Paste!$B8724&amp;"",AcctCode,0)),"UNKNOWN"))</f>
        <v/>
      </c>
      <c r="F8727">
        <f>IF(GL_Paste!$B8724="","",IFERROR(INDEX(AcctSub,MATCH(GL_Paste!$B8724&amp;"",AcctCode,0)),"UNKNOWN"))</f>
        <v/>
      </c>
    </row>
    <row r="8728">
      <c r="A8728" s="40">
        <f>IF(GL_Paste!$B8725="","",N(GL_Paste!$H8725)-N(GL_Paste!$G8725))</f>
        <v/>
      </c>
      <c r="B8728" s="43">
        <f>IF(GL_Paste!$B8725="","",DATE(YEAR(GL_Paste!$E8725),MONTH(GL_Paste!$E8725),1))</f>
        <v/>
      </c>
      <c r="C8728">
        <f>IF(GL_Paste!$B8725="","",IF(TRIM(GL_Paste!$M8725)&lt;&gt;"",TRIM(GL_Paste!$M8725),IFERROR(MID(GL_Paste!$I8725,FIND("[",GL_Paste!$I8725)+1,FIND("]",GL_Paste!$I8725)-FIND("[",GL_Paste!$I8725)-1),"")))</f>
        <v/>
      </c>
      <c r="D8728">
        <f>IF(GL_Paste!$B8725="","",IFERROR(INDEX(DeptName,MATCH($C8728,DeptTag,0)),"UNALLOCATED"))</f>
        <v/>
      </c>
      <c r="E8728">
        <f>IF(GL_Paste!$B8725="","",IFERROR(INDEX(AcctCat,MATCH(GL_Paste!$B8725&amp;"",AcctCode,0)),"UNKNOWN"))</f>
        <v/>
      </c>
      <c r="F8728">
        <f>IF(GL_Paste!$B8725="","",IFERROR(INDEX(AcctSub,MATCH(GL_Paste!$B8725&amp;"",AcctCode,0)),"UNKNOWN"))</f>
        <v/>
      </c>
    </row>
    <row r="8729">
      <c r="A8729" s="40">
        <f>IF(GL_Paste!$B8726="","",N(GL_Paste!$H8726)-N(GL_Paste!$G8726))</f>
        <v/>
      </c>
      <c r="B8729" s="43">
        <f>IF(GL_Paste!$B8726="","",DATE(YEAR(GL_Paste!$E8726),MONTH(GL_Paste!$E8726),1))</f>
        <v/>
      </c>
      <c r="C8729">
        <f>IF(GL_Paste!$B8726="","",IF(TRIM(GL_Paste!$M8726)&lt;&gt;"",TRIM(GL_Paste!$M8726),IFERROR(MID(GL_Paste!$I8726,FIND("[",GL_Paste!$I8726)+1,FIND("]",GL_Paste!$I8726)-FIND("[",GL_Paste!$I8726)-1),"")))</f>
        <v/>
      </c>
      <c r="D8729">
        <f>IF(GL_Paste!$B8726="","",IFERROR(INDEX(DeptName,MATCH($C8729,DeptTag,0)),"UNALLOCATED"))</f>
        <v/>
      </c>
      <c r="E8729">
        <f>IF(GL_Paste!$B8726="","",IFERROR(INDEX(AcctCat,MATCH(GL_Paste!$B8726&amp;"",AcctCode,0)),"UNKNOWN"))</f>
        <v/>
      </c>
      <c r="F8729">
        <f>IF(GL_Paste!$B8726="","",IFERROR(INDEX(AcctSub,MATCH(GL_Paste!$B8726&amp;"",AcctCode,0)),"UNKNOWN"))</f>
        <v/>
      </c>
    </row>
    <row r="8730">
      <c r="A8730" s="40">
        <f>IF(GL_Paste!$B8727="","",N(GL_Paste!$H8727)-N(GL_Paste!$G8727))</f>
        <v/>
      </c>
      <c r="B8730" s="43">
        <f>IF(GL_Paste!$B8727="","",DATE(YEAR(GL_Paste!$E8727),MONTH(GL_Paste!$E8727),1))</f>
        <v/>
      </c>
      <c r="C8730">
        <f>IF(GL_Paste!$B8727="","",IF(TRIM(GL_Paste!$M8727)&lt;&gt;"",TRIM(GL_Paste!$M8727),IFERROR(MID(GL_Paste!$I8727,FIND("[",GL_Paste!$I8727)+1,FIND("]",GL_Paste!$I8727)-FIND("[",GL_Paste!$I8727)-1),"")))</f>
        <v/>
      </c>
      <c r="D8730">
        <f>IF(GL_Paste!$B8727="","",IFERROR(INDEX(DeptName,MATCH($C8730,DeptTag,0)),"UNALLOCATED"))</f>
        <v/>
      </c>
      <c r="E8730">
        <f>IF(GL_Paste!$B8727="","",IFERROR(INDEX(AcctCat,MATCH(GL_Paste!$B8727&amp;"",AcctCode,0)),"UNKNOWN"))</f>
        <v/>
      </c>
      <c r="F8730">
        <f>IF(GL_Paste!$B8727="","",IFERROR(INDEX(AcctSub,MATCH(GL_Paste!$B8727&amp;"",AcctCode,0)),"UNKNOWN"))</f>
        <v/>
      </c>
    </row>
    <row r="8731">
      <c r="A8731" s="40">
        <f>IF(GL_Paste!$B8728="","",N(GL_Paste!$H8728)-N(GL_Paste!$G8728))</f>
        <v/>
      </c>
      <c r="B8731" s="43">
        <f>IF(GL_Paste!$B8728="","",DATE(YEAR(GL_Paste!$E8728),MONTH(GL_Paste!$E8728),1))</f>
        <v/>
      </c>
      <c r="C8731">
        <f>IF(GL_Paste!$B8728="","",IF(TRIM(GL_Paste!$M8728)&lt;&gt;"",TRIM(GL_Paste!$M8728),IFERROR(MID(GL_Paste!$I8728,FIND("[",GL_Paste!$I8728)+1,FIND("]",GL_Paste!$I8728)-FIND("[",GL_Paste!$I8728)-1),"")))</f>
        <v/>
      </c>
      <c r="D8731">
        <f>IF(GL_Paste!$B8728="","",IFERROR(INDEX(DeptName,MATCH($C8731,DeptTag,0)),"UNALLOCATED"))</f>
        <v/>
      </c>
      <c r="E8731">
        <f>IF(GL_Paste!$B8728="","",IFERROR(INDEX(AcctCat,MATCH(GL_Paste!$B8728&amp;"",AcctCode,0)),"UNKNOWN"))</f>
        <v/>
      </c>
      <c r="F8731">
        <f>IF(GL_Paste!$B8728="","",IFERROR(INDEX(AcctSub,MATCH(GL_Paste!$B8728&amp;"",AcctCode,0)),"UNKNOWN"))</f>
        <v/>
      </c>
    </row>
    <row r="8732">
      <c r="A8732" s="40">
        <f>IF(GL_Paste!$B8729="","",N(GL_Paste!$H8729)-N(GL_Paste!$G8729))</f>
        <v/>
      </c>
      <c r="B8732" s="43">
        <f>IF(GL_Paste!$B8729="","",DATE(YEAR(GL_Paste!$E8729),MONTH(GL_Paste!$E8729),1))</f>
        <v/>
      </c>
      <c r="C8732">
        <f>IF(GL_Paste!$B8729="","",IF(TRIM(GL_Paste!$M8729)&lt;&gt;"",TRIM(GL_Paste!$M8729),IFERROR(MID(GL_Paste!$I8729,FIND("[",GL_Paste!$I8729)+1,FIND("]",GL_Paste!$I8729)-FIND("[",GL_Paste!$I8729)-1),"")))</f>
        <v/>
      </c>
      <c r="D8732">
        <f>IF(GL_Paste!$B8729="","",IFERROR(INDEX(DeptName,MATCH($C8732,DeptTag,0)),"UNALLOCATED"))</f>
        <v/>
      </c>
      <c r="E8732">
        <f>IF(GL_Paste!$B8729="","",IFERROR(INDEX(AcctCat,MATCH(GL_Paste!$B8729&amp;"",AcctCode,0)),"UNKNOWN"))</f>
        <v/>
      </c>
      <c r="F8732">
        <f>IF(GL_Paste!$B8729="","",IFERROR(INDEX(AcctSub,MATCH(GL_Paste!$B8729&amp;"",AcctCode,0)),"UNKNOWN"))</f>
        <v/>
      </c>
    </row>
    <row r="8733">
      <c r="A8733" s="40">
        <f>IF(GL_Paste!$B8730="","",N(GL_Paste!$H8730)-N(GL_Paste!$G8730))</f>
        <v/>
      </c>
      <c r="B8733" s="43">
        <f>IF(GL_Paste!$B8730="","",DATE(YEAR(GL_Paste!$E8730),MONTH(GL_Paste!$E8730),1))</f>
        <v/>
      </c>
      <c r="C8733">
        <f>IF(GL_Paste!$B8730="","",IF(TRIM(GL_Paste!$M8730)&lt;&gt;"",TRIM(GL_Paste!$M8730),IFERROR(MID(GL_Paste!$I8730,FIND("[",GL_Paste!$I8730)+1,FIND("]",GL_Paste!$I8730)-FIND("[",GL_Paste!$I8730)-1),"")))</f>
        <v/>
      </c>
      <c r="D8733">
        <f>IF(GL_Paste!$B8730="","",IFERROR(INDEX(DeptName,MATCH($C8733,DeptTag,0)),"UNALLOCATED"))</f>
        <v/>
      </c>
      <c r="E8733">
        <f>IF(GL_Paste!$B8730="","",IFERROR(INDEX(AcctCat,MATCH(GL_Paste!$B8730&amp;"",AcctCode,0)),"UNKNOWN"))</f>
        <v/>
      </c>
      <c r="F8733">
        <f>IF(GL_Paste!$B8730="","",IFERROR(INDEX(AcctSub,MATCH(GL_Paste!$B8730&amp;"",AcctCode,0)),"UNKNOWN"))</f>
        <v/>
      </c>
    </row>
    <row r="8734">
      <c r="A8734" s="40">
        <f>IF(GL_Paste!$B8731="","",N(GL_Paste!$H8731)-N(GL_Paste!$G8731))</f>
        <v/>
      </c>
      <c r="B8734" s="43">
        <f>IF(GL_Paste!$B8731="","",DATE(YEAR(GL_Paste!$E8731),MONTH(GL_Paste!$E8731),1))</f>
        <v/>
      </c>
      <c r="C8734">
        <f>IF(GL_Paste!$B8731="","",IF(TRIM(GL_Paste!$M8731)&lt;&gt;"",TRIM(GL_Paste!$M8731),IFERROR(MID(GL_Paste!$I8731,FIND("[",GL_Paste!$I8731)+1,FIND("]",GL_Paste!$I8731)-FIND("[",GL_Paste!$I8731)-1),"")))</f>
        <v/>
      </c>
      <c r="D8734">
        <f>IF(GL_Paste!$B8731="","",IFERROR(INDEX(DeptName,MATCH($C8734,DeptTag,0)),"UNALLOCATED"))</f>
        <v/>
      </c>
      <c r="E8734">
        <f>IF(GL_Paste!$B8731="","",IFERROR(INDEX(AcctCat,MATCH(GL_Paste!$B8731&amp;"",AcctCode,0)),"UNKNOWN"))</f>
        <v/>
      </c>
      <c r="F8734">
        <f>IF(GL_Paste!$B8731="","",IFERROR(INDEX(AcctSub,MATCH(GL_Paste!$B8731&amp;"",AcctCode,0)),"UNKNOWN"))</f>
        <v/>
      </c>
    </row>
    <row r="8735">
      <c r="A8735" s="40">
        <f>IF(GL_Paste!$B8732="","",N(GL_Paste!$H8732)-N(GL_Paste!$G8732))</f>
        <v/>
      </c>
      <c r="B8735" s="43">
        <f>IF(GL_Paste!$B8732="","",DATE(YEAR(GL_Paste!$E8732),MONTH(GL_Paste!$E8732),1))</f>
        <v/>
      </c>
      <c r="C8735">
        <f>IF(GL_Paste!$B8732="","",IF(TRIM(GL_Paste!$M8732)&lt;&gt;"",TRIM(GL_Paste!$M8732),IFERROR(MID(GL_Paste!$I8732,FIND("[",GL_Paste!$I8732)+1,FIND("]",GL_Paste!$I8732)-FIND("[",GL_Paste!$I8732)-1),"")))</f>
        <v/>
      </c>
      <c r="D8735">
        <f>IF(GL_Paste!$B8732="","",IFERROR(INDEX(DeptName,MATCH($C8735,DeptTag,0)),"UNALLOCATED"))</f>
        <v/>
      </c>
      <c r="E8735">
        <f>IF(GL_Paste!$B8732="","",IFERROR(INDEX(AcctCat,MATCH(GL_Paste!$B8732&amp;"",AcctCode,0)),"UNKNOWN"))</f>
        <v/>
      </c>
      <c r="F8735">
        <f>IF(GL_Paste!$B8732="","",IFERROR(INDEX(AcctSub,MATCH(GL_Paste!$B8732&amp;"",AcctCode,0)),"UNKNOWN"))</f>
        <v/>
      </c>
    </row>
    <row r="8736">
      <c r="A8736" s="40">
        <f>IF(GL_Paste!$B8733="","",N(GL_Paste!$H8733)-N(GL_Paste!$G8733))</f>
        <v/>
      </c>
      <c r="B8736" s="43">
        <f>IF(GL_Paste!$B8733="","",DATE(YEAR(GL_Paste!$E8733),MONTH(GL_Paste!$E8733),1))</f>
        <v/>
      </c>
      <c r="C8736">
        <f>IF(GL_Paste!$B8733="","",IF(TRIM(GL_Paste!$M8733)&lt;&gt;"",TRIM(GL_Paste!$M8733),IFERROR(MID(GL_Paste!$I8733,FIND("[",GL_Paste!$I8733)+1,FIND("]",GL_Paste!$I8733)-FIND("[",GL_Paste!$I8733)-1),"")))</f>
        <v/>
      </c>
      <c r="D8736">
        <f>IF(GL_Paste!$B8733="","",IFERROR(INDEX(DeptName,MATCH($C8736,DeptTag,0)),"UNALLOCATED"))</f>
        <v/>
      </c>
      <c r="E8736">
        <f>IF(GL_Paste!$B8733="","",IFERROR(INDEX(AcctCat,MATCH(GL_Paste!$B8733&amp;"",AcctCode,0)),"UNKNOWN"))</f>
        <v/>
      </c>
      <c r="F8736">
        <f>IF(GL_Paste!$B8733="","",IFERROR(INDEX(AcctSub,MATCH(GL_Paste!$B8733&amp;"",AcctCode,0)),"UNKNOWN"))</f>
        <v/>
      </c>
    </row>
    <row r="8737">
      <c r="A8737" s="40">
        <f>IF(GL_Paste!$B8734="","",N(GL_Paste!$H8734)-N(GL_Paste!$G8734))</f>
        <v/>
      </c>
      <c r="B8737" s="43">
        <f>IF(GL_Paste!$B8734="","",DATE(YEAR(GL_Paste!$E8734),MONTH(GL_Paste!$E8734),1))</f>
        <v/>
      </c>
      <c r="C8737">
        <f>IF(GL_Paste!$B8734="","",IF(TRIM(GL_Paste!$M8734)&lt;&gt;"",TRIM(GL_Paste!$M8734),IFERROR(MID(GL_Paste!$I8734,FIND("[",GL_Paste!$I8734)+1,FIND("]",GL_Paste!$I8734)-FIND("[",GL_Paste!$I8734)-1),"")))</f>
        <v/>
      </c>
      <c r="D8737">
        <f>IF(GL_Paste!$B8734="","",IFERROR(INDEX(DeptName,MATCH($C8737,DeptTag,0)),"UNALLOCATED"))</f>
        <v/>
      </c>
      <c r="E8737">
        <f>IF(GL_Paste!$B8734="","",IFERROR(INDEX(AcctCat,MATCH(GL_Paste!$B8734&amp;"",AcctCode,0)),"UNKNOWN"))</f>
        <v/>
      </c>
      <c r="F8737">
        <f>IF(GL_Paste!$B8734="","",IFERROR(INDEX(AcctSub,MATCH(GL_Paste!$B8734&amp;"",AcctCode,0)),"UNKNOWN"))</f>
        <v/>
      </c>
    </row>
    <row r="8738">
      <c r="A8738" s="40">
        <f>IF(GL_Paste!$B8735="","",N(GL_Paste!$H8735)-N(GL_Paste!$G8735))</f>
        <v/>
      </c>
      <c r="B8738" s="43">
        <f>IF(GL_Paste!$B8735="","",DATE(YEAR(GL_Paste!$E8735),MONTH(GL_Paste!$E8735),1))</f>
        <v/>
      </c>
      <c r="C8738">
        <f>IF(GL_Paste!$B8735="","",IF(TRIM(GL_Paste!$M8735)&lt;&gt;"",TRIM(GL_Paste!$M8735),IFERROR(MID(GL_Paste!$I8735,FIND("[",GL_Paste!$I8735)+1,FIND("]",GL_Paste!$I8735)-FIND("[",GL_Paste!$I8735)-1),"")))</f>
        <v/>
      </c>
      <c r="D8738">
        <f>IF(GL_Paste!$B8735="","",IFERROR(INDEX(DeptName,MATCH($C8738,DeptTag,0)),"UNALLOCATED"))</f>
        <v/>
      </c>
      <c r="E8738">
        <f>IF(GL_Paste!$B8735="","",IFERROR(INDEX(AcctCat,MATCH(GL_Paste!$B8735&amp;"",AcctCode,0)),"UNKNOWN"))</f>
        <v/>
      </c>
      <c r="F8738">
        <f>IF(GL_Paste!$B8735="","",IFERROR(INDEX(AcctSub,MATCH(GL_Paste!$B8735&amp;"",AcctCode,0)),"UNKNOWN"))</f>
        <v/>
      </c>
    </row>
    <row r="8739">
      <c r="A8739" s="40">
        <f>IF(GL_Paste!$B8736="","",N(GL_Paste!$H8736)-N(GL_Paste!$G8736))</f>
        <v/>
      </c>
      <c r="B8739" s="43">
        <f>IF(GL_Paste!$B8736="","",DATE(YEAR(GL_Paste!$E8736),MONTH(GL_Paste!$E8736),1))</f>
        <v/>
      </c>
      <c r="C8739">
        <f>IF(GL_Paste!$B8736="","",IF(TRIM(GL_Paste!$M8736)&lt;&gt;"",TRIM(GL_Paste!$M8736),IFERROR(MID(GL_Paste!$I8736,FIND("[",GL_Paste!$I8736)+1,FIND("]",GL_Paste!$I8736)-FIND("[",GL_Paste!$I8736)-1),"")))</f>
        <v/>
      </c>
      <c r="D8739">
        <f>IF(GL_Paste!$B8736="","",IFERROR(INDEX(DeptName,MATCH($C8739,DeptTag,0)),"UNALLOCATED"))</f>
        <v/>
      </c>
      <c r="E8739">
        <f>IF(GL_Paste!$B8736="","",IFERROR(INDEX(AcctCat,MATCH(GL_Paste!$B8736&amp;"",AcctCode,0)),"UNKNOWN"))</f>
        <v/>
      </c>
      <c r="F8739">
        <f>IF(GL_Paste!$B8736="","",IFERROR(INDEX(AcctSub,MATCH(GL_Paste!$B8736&amp;"",AcctCode,0)),"UNKNOWN"))</f>
        <v/>
      </c>
    </row>
    <row r="8740">
      <c r="A8740" s="40">
        <f>IF(GL_Paste!$B8737="","",N(GL_Paste!$H8737)-N(GL_Paste!$G8737))</f>
        <v/>
      </c>
      <c r="B8740" s="43">
        <f>IF(GL_Paste!$B8737="","",DATE(YEAR(GL_Paste!$E8737),MONTH(GL_Paste!$E8737),1))</f>
        <v/>
      </c>
      <c r="C8740">
        <f>IF(GL_Paste!$B8737="","",IF(TRIM(GL_Paste!$M8737)&lt;&gt;"",TRIM(GL_Paste!$M8737),IFERROR(MID(GL_Paste!$I8737,FIND("[",GL_Paste!$I8737)+1,FIND("]",GL_Paste!$I8737)-FIND("[",GL_Paste!$I8737)-1),"")))</f>
        <v/>
      </c>
      <c r="D8740">
        <f>IF(GL_Paste!$B8737="","",IFERROR(INDEX(DeptName,MATCH($C8740,DeptTag,0)),"UNALLOCATED"))</f>
        <v/>
      </c>
      <c r="E8740">
        <f>IF(GL_Paste!$B8737="","",IFERROR(INDEX(AcctCat,MATCH(GL_Paste!$B8737&amp;"",AcctCode,0)),"UNKNOWN"))</f>
        <v/>
      </c>
      <c r="F8740">
        <f>IF(GL_Paste!$B8737="","",IFERROR(INDEX(AcctSub,MATCH(GL_Paste!$B8737&amp;"",AcctCode,0)),"UNKNOWN"))</f>
        <v/>
      </c>
    </row>
    <row r="8741">
      <c r="A8741" s="40">
        <f>IF(GL_Paste!$B8738="","",N(GL_Paste!$H8738)-N(GL_Paste!$G8738))</f>
        <v/>
      </c>
      <c r="B8741" s="43">
        <f>IF(GL_Paste!$B8738="","",DATE(YEAR(GL_Paste!$E8738),MONTH(GL_Paste!$E8738),1))</f>
        <v/>
      </c>
      <c r="C8741">
        <f>IF(GL_Paste!$B8738="","",IF(TRIM(GL_Paste!$M8738)&lt;&gt;"",TRIM(GL_Paste!$M8738),IFERROR(MID(GL_Paste!$I8738,FIND("[",GL_Paste!$I8738)+1,FIND("]",GL_Paste!$I8738)-FIND("[",GL_Paste!$I8738)-1),"")))</f>
        <v/>
      </c>
      <c r="D8741">
        <f>IF(GL_Paste!$B8738="","",IFERROR(INDEX(DeptName,MATCH($C8741,DeptTag,0)),"UNALLOCATED"))</f>
        <v/>
      </c>
      <c r="E8741">
        <f>IF(GL_Paste!$B8738="","",IFERROR(INDEX(AcctCat,MATCH(GL_Paste!$B8738&amp;"",AcctCode,0)),"UNKNOWN"))</f>
        <v/>
      </c>
      <c r="F8741">
        <f>IF(GL_Paste!$B8738="","",IFERROR(INDEX(AcctSub,MATCH(GL_Paste!$B8738&amp;"",AcctCode,0)),"UNKNOWN"))</f>
        <v/>
      </c>
    </row>
    <row r="8742">
      <c r="A8742" s="40">
        <f>IF(GL_Paste!$B8739="","",N(GL_Paste!$H8739)-N(GL_Paste!$G8739))</f>
        <v/>
      </c>
      <c r="B8742" s="43">
        <f>IF(GL_Paste!$B8739="","",DATE(YEAR(GL_Paste!$E8739),MONTH(GL_Paste!$E8739),1))</f>
        <v/>
      </c>
      <c r="C8742">
        <f>IF(GL_Paste!$B8739="","",IF(TRIM(GL_Paste!$M8739)&lt;&gt;"",TRIM(GL_Paste!$M8739),IFERROR(MID(GL_Paste!$I8739,FIND("[",GL_Paste!$I8739)+1,FIND("]",GL_Paste!$I8739)-FIND("[",GL_Paste!$I8739)-1),"")))</f>
        <v/>
      </c>
      <c r="D8742">
        <f>IF(GL_Paste!$B8739="","",IFERROR(INDEX(DeptName,MATCH($C8742,DeptTag,0)),"UNALLOCATED"))</f>
        <v/>
      </c>
      <c r="E8742">
        <f>IF(GL_Paste!$B8739="","",IFERROR(INDEX(AcctCat,MATCH(GL_Paste!$B8739&amp;"",AcctCode,0)),"UNKNOWN"))</f>
        <v/>
      </c>
      <c r="F8742">
        <f>IF(GL_Paste!$B8739="","",IFERROR(INDEX(AcctSub,MATCH(GL_Paste!$B8739&amp;"",AcctCode,0)),"UNKNOWN"))</f>
        <v/>
      </c>
    </row>
    <row r="8743">
      <c r="A8743" s="40">
        <f>IF(GL_Paste!$B8740="","",N(GL_Paste!$H8740)-N(GL_Paste!$G8740))</f>
        <v/>
      </c>
      <c r="B8743" s="43">
        <f>IF(GL_Paste!$B8740="","",DATE(YEAR(GL_Paste!$E8740),MONTH(GL_Paste!$E8740),1))</f>
        <v/>
      </c>
      <c r="C8743">
        <f>IF(GL_Paste!$B8740="","",IF(TRIM(GL_Paste!$M8740)&lt;&gt;"",TRIM(GL_Paste!$M8740),IFERROR(MID(GL_Paste!$I8740,FIND("[",GL_Paste!$I8740)+1,FIND("]",GL_Paste!$I8740)-FIND("[",GL_Paste!$I8740)-1),"")))</f>
        <v/>
      </c>
      <c r="D8743">
        <f>IF(GL_Paste!$B8740="","",IFERROR(INDEX(DeptName,MATCH($C8743,DeptTag,0)),"UNALLOCATED"))</f>
        <v/>
      </c>
      <c r="E8743">
        <f>IF(GL_Paste!$B8740="","",IFERROR(INDEX(AcctCat,MATCH(GL_Paste!$B8740&amp;"",AcctCode,0)),"UNKNOWN"))</f>
        <v/>
      </c>
      <c r="F8743">
        <f>IF(GL_Paste!$B8740="","",IFERROR(INDEX(AcctSub,MATCH(GL_Paste!$B8740&amp;"",AcctCode,0)),"UNKNOWN"))</f>
        <v/>
      </c>
    </row>
    <row r="8744">
      <c r="A8744" s="40">
        <f>IF(GL_Paste!$B8741="","",N(GL_Paste!$H8741)-N(GL_Paste!$G8741))</f>
        <v/>
      </c>
      <c r="B8744" s="43">
        <f>IF(GL_Paste!$B8741="","",DATE(YEAR(GL_Paste!$E8741),MONTH(GL_Paste!$E8741),1))</f>
        <v/>
      </c>
      <c r="C8744">
        <f>IF(GL_Paste!$B8741="","",IF(TRIM(GL_Paste!$M8741)&lt;&gt;"",TRIM(GL_Paste!$M8741),IFERROR(MID(GL_Paste!$I8741,FIND("[",GL_Paste!$I8741)+1,FIND("]",GL_Paste!$I8741)-FIND("[",GL_Paste!$I8741)-1),"")))</f>
        <v/>
      </c>
      <c r="D8744">
        <f>IF(GL_Paste!$B8741="","",IFERROR(INDEX(DeptName,MATCH($C8744,DeptTag,0)),"UNALLOCATED"))</f>
        <v/>
      </c>
      <c r="E8744">
        <f>IF(GL_Paste!$B8741="","",IFERROR(INDEX(AcctCat,MATCH(GL_Paste!$B8741&amp;"",AcctCode,0)),"UNKNOWN"))</f>
        <v/>
      </c>
      <c r="F8744">
        <f>IF(GL_Paste!$B8741="","",IFERROR(INDEX(AcctSub,MATCH(GL_Paste!$B8741&amp;"",AcctCode,0)),"UNKNOWN"))</f>
        <v/>
      </c>
    </row>
    <row r="8745">
      <c r="A8745" s="40">
        <f>IF(GL_Paste!$B8742="","",N(GL_Paste!$H8742)-N(GL_Paste!$G8742))</f>
        <v/>
      </c>
      <c r="B8745" s="43">
        <f>IF(GL_Paste!$B8742="","",DATE(YEAR(GL_Paste!$E8742),MONTH(GL_Paste!$E8742),1))</f>
        <v/>
      </c>
      <c r="C8745">
        <f>IF(GL_Paste!$B8742="","",IF(TRIM(GL_Paste!$M8742)&lt;&gt;"",TRIM(GL_Paste!$M8742),IFERROR(MID(GL_Paste!$I8742,FIND("[",GL_Paste!$I8742)+1,FIND("]",GL_Paste!$I8742)-FIND("[",GL_Paste!$I8742)-1),"")))</f>
        <v/>
      </c>
      <c r="D8745">
        <f>IF(GL_Paste!$B8742="","",IFERROR(INDEX(DeptName,MATCH($C8745,DeptTag,0)),"UNALLOCATED"))</f>
        <v/>
      </c>
      <c r="E8745">
        <f>IF(GL_Paste!$B8742="","",IFERROR(INDEX(AcctCat,MATCH(GL_Paste!$B8742&amp;"",AcctCode,0)),"UNKNOWN"))</f>
        <v/>
      </c>
      <c r="F8745">
        <f>IF(GL_Paste!$B8742="","",IFERROR(INDEX(AcctSub,MATCH(GL_Paste!$B8742&amp;"",AcctCode,0)),"UNKNOWN"))</f>
        <v/>
      </c>
    </row>
    <row r="8746">
      <c r="A8746" s="40">
        <f>IF(GL_Paste!$B8743="","",N(GL_Paste!$H8743)-N(GL_Paste!$G8743))</f>
        <v/>
      </c>
      <c r="B8746" s="43">
        <f>IF(GL_Paste!$B8743="","",DATE(YEAR(GL_Paste!$E8743),MONTH(GL_Paste!$E8743),1))</f>
        <v/>
      </c>
      <c r="C8746">
        <f>IF(GL_Paste!$B8743="","",IF(TRIM(GL_Paste!$M8743)&lt;&gt;"",TRIM(GL_Paste!$M8743),IFERROR(MID(GL_Paste!$I8743,FIND("[",GL_Paste!$I8743)+1,FIND("]",GL_Paste!$I8743)-FIND("[",GL_Paste!$I8743)-1),"")))</f>
        <v/>
      </c>
      <c r="D8746">
        <f>IF(GL_Paste!$B8743="","",IFERROR(INDEX(DeptName,MATCH($C8746,DeptTag,0)),"UNALLOCATED"))</f>
        <v/>
      </c>
      <c r="E8746">
        <f>IF(GL_Paste!$B8743="","",IFERROR(INDEX(AcctCat,MATCH(GL_Paste!$B8743&amp;"",AcctCode,0)),"UNKNOWN"))</f>
        <v/>
      </c>
      <c r="F8746">
        <f>IF(GL_Paste!$B8743="","",IFERROR(INDEX(AcctSub,MATCH(GL_Paste!$B8743&amp;"",AcctCode,0)),"UNKNOWN"))</f>
        <v/>
      </c>
    </row>
    <row r="8747">
      <c r="A8747" s="40">
        <f>IF(GL_Paste!$B8744="","",N(GL_Paste!$H8744)-N(GL_Paste!$G8744))</f>
        <v/>
      </c>
      <c r="B8747" s="43">
        <f>IF(GL_Paste!$B8744="","",DATE(YEAR(GL_Paste!$E8744),MONTH(GL_Paste!$E8744),1))</f>
        <v/>
      </c>
      <c r="C8747">
        <f>IF(GL_Paste!$B8744="","",IF(TRIM(GL_Paste!$M8744)&lt;&gt;"",TRIM(GL_Paste!$M8744),IFERROR(MID(GL_Paste!$I8744,FIND("[",GL_Paste!$I8744)+1,FIND("]",GL_Paste!$I8744)-FIND("[",GL_Paste!$I8744)-1),"")))</f>
        <v/>
      </c>
      <c r="D8747">
        <f>IF(GL_Paste!$B8744="","",IFERROR(INDEX(DeptName,MATCH($C8747,DeptTag,0)),"UNALLOCATED"))</f>
        <v/>
      </c>
      <c r="E8747">
        <f>IF(GL_Paste!$B8744="","",IFERROR(INDEX(AcctCat,MATCH(GL_Paste!$B8744&amp;"",AcctCode,0)),"UNKNOWN"))</f>
        <v/>
      </c>
      <c r="F8747">
        <f>IF(GL_Paste!$B8744="","",IFERROR(INDEX(AcctSub,MATCH(GL_Paste!$B8744&amp;"",AcctCode,0)),"UNKNOWN"))</f>
        <v/>
      </c>
    </row>
    <row r="8748">
      <c r="A8748" s="40">
        <f>IF(GL_Paste!$B8745="","",N(GL_Paste!$H8745)-N(GL_Paste!$G8745))</f>
        <v/>
      </c>
      <c r="B8748" s="43">
        <f>IF(GL_Paste!$B8745="","",DATE(YEAR(GL_Paste!$E8745),MONTH(GL_Paste!$E8745),1))</f>
        <v/>
      </c>
      <c r="C8748">
        <f>IF(GL_Paste!$B8745="","",IF(TRIM(GL_Paste!$M8745)&lt;&gt;"",TRIM(GL_Paste!$M8745),IFERROR(MID(GL_Paste!$I8745,FIND("[",GL_Paste!$I8745)+1,FIND("]",GL_Paste!$I8745)-FIND("[",GL_Paste!$I8745)-1),"")))</f>
        <v/>
      </c>
      <c r="D8748">
        <f>IF(GL_Paste!$B8745="","",IFERROR(INDEX(DeptName,MATCH($C8748,DeptTag,0)),"UNALLOCATED"))</f>
        <v/>
      </c>
      <c r="E8748">
        <f>IF(GL_Paste!$B8745="","",IFERROR(INDEX(AcctCat,MATCH(GL_Paste!$B8745&amp;"",AcctCode,0)),"UNKNOWN"))</f>
        <v/>
      </c>
      <c r="F8748">
        <f>IF(GL_Paste!$B8745="","",IFERROR(INDEX(AcctSub,MATCH(GL_Paste!$B8745&amp;"",AcctCode,0)),"UNKNOWN"))</f>
        <v/>
      </c>
    </row>
    <row r="8749">
      <c r="A8749" s="40">
        <f>IF(GL_Paste!$B8746="","",N(GL_Paste!$H8746)-N(GL_Paste!$G8746))</f>
        <v/>
      </c>
      <c r="B8749" s="43">
        <f>IF(GL_Paste!$B8746="","",DATE(YEAR(GL_Paste!$E8746),MONTH(GL_Paste!$E8746),1))</f>
        <v/>
      </c>
      <c r="C8749">
        <f>IF(GL_Paste!$B8746="","",IF(TRIM(GL_Paste!$M8746)&lt;&gt;"",TRIM(GL_Paste!$M8746),IFERROR(MID(GL_Paste!$I8746,FIND("[",GL_Paste!$I8746)+1,FIND("]",GL_Paste!$I8746)-FIND("[",GL_Paste!$I8746)-1),"")))</f>
        <v/>
      </c>
      <c r="D8749">
        <f>IF(GL_Paste!$B8746="","",IFERROR(INDEX(DeptName,MATCH($C8749,DeptTag,0)),"UNALLOCATED"))</f>
        <v/>
      </c>
      <c r="E8749">
        <f>IF(GL_Paste!$B8746="","",IFERROR(INDEX(AcctCat,MATCH(GL_Paste!$B8746&amp;"",AcctCode,0)),"UNKNOWN"))</f>
        <v/>
      </c>
      <c r="F8749">
        <f>IF(GL_Paste!$B8746="","",IFERROR(INDEX(AcctSub,MATCH(GL_Paste!$B8746&amp;"",AcctCode,0)),"UNKNOWN"))</f>
        <v/>
      </c>
    </row>
    <row r="8750">
      <c r="A8750" s="40">
        <f>IF(GL_Paste!$B8747="","",N(GL_Paste!$H8747)-N(GL_Paste!$G8747))</f>
        <v/>
      </c>
      <c r="B8750" s="43">
        <f>IF(GL_Paste!$B8747="","",DATE(YEAR(GL_Paste!$E8747),MONTH(GL_Paste!$E8747),1))</f>
        <v/>
      </c>
      <c r="C8750">
        <f>IF(GL_Paste!$B8747="","",IF(TRIM(GL_Paste!$M8747)&lt;&gt;"",TRIM(GL_Paste!$M8747),IFERROR(MID(GL_Paste!$I8747,FIND("[",GL_Paste!$I8747)+1,FIND("]",GL_Paste!$I8747)-FIND("[",GL_Paste!$I8747)-1),"")))</f>
        <v/>
      </c>
      <c r="D8750">
        <f>IF(GL_Paste!$B8747="","",IFERROR(INDEX(DeptName,MATCH($C8750,DeptTag,0)),"UNALLOCATED"))</f>
        <v/>
      </c>
      <c r="E8750">
        <f>IF(GL_Paste!$B8747="","",IFERROR(INDEX(AcctCat,MATCH(GL_Paste!$B8747&amp;"",AcctCode,0)),"UNKNOWN"))</f>
        <v/>
      </c>
      <c r="F8750">
        <f>IF(GL_Paste!$B8747="","",IFERROR(INDEX(AcctSub,MATCH(GL_Paste!$B8747&amp;"",AcctCode,0)),"UNKNOWN"))</f>
        <v/>
      </c>
    </row>
    <row r="8751">
      <c r="A8751" s="40">
        <f>IF(GL_Paste!$B8748="","",N(GL_Paste!$H8748)-N(GL_Paste!$G8748))</f>
        <v/>
      </c>
      <c r="B8751" s="43">
        <f>IF(GL_Paste!$B8748="","",DATE(YEAR(GL_Paste!$E8748),MONTH(GL_Paste!$E8748),1))</f>
        <v/>
      </c>
      <c r="C8751">
        <f>IF(GL_Paste!$B8748="","",IF(TRIM(GL_Paste!$M8748)&lt;&gt;"",TRIM(GL_Paste!$M8748),IFERROR(MID(GL_Paste!$I8748,FIND("[",GL_Paste!$I8748)+1,FIND("]",GL_Paste!$I8748)-FIND("[",GL_Paste!$I8748)-1),"")))</f>
        <v/>
      </c>
      <c r="D8751">
        <f>IF(GL_Paste!$B8748="","",IFERROR(INDEX(DeptName,MATCH($C8751,DeptTag,0)),"UNALLOCATED"))</f>
        <v/>
      </c>
      <c r="E8751">
        <f>IF(GL_Paste!$B8748="","",IFERROR(INDEX(AcctCat,MATCH(GL_Paste!$B8748&amp;"",AcctCode,0)),"UNKNOWN"))</f>
        <v/>
      </c>
      <c r="F8751">
        <f>IF(GL_Paste!$B8748="","",IFERROR(INDEX(AcctSub,MATCH(GL_Paste!$B8748&amp;"",AcctCode,0)),"UNKNOWN"))</f>
        <v/>
      </c>
    </row>
    <row r="8752">
      <c r="A8752" s="40">
        <f>IF(GL_Paste!$B8749="","",N(GL_Paste!$H8749)-N(GL_Paste!$G8749))</f>
        <v/>
      </c>
      <c r="B8752" s="43">
        <f>IF(GL_Paste!$B8749="","",DATE(YEAR(GL_Paste!$E8749),MONTH(GL_Paste!$E8749),1))</f>
        <v/>
      </c>
      <c r="C8752">
        <f>IF(GL_Paste!$B8749="","",IF(TRIM(GL_Paste!$M8749)&lt;&gt;"",TRIM(GL_Paste!$M8749),IFERROR(MID(GL_Paste!$I8749,FIND("[",GL_Paste!$I8749)+1,FIND("]",GL_Paste!$I8749)-FIND("[",GL_Paste!$I8749)-1),"")))</f>
        <v/>
      </c>
      <c r="D8752">
        <f>IF(GL_Paste!$B8749="","",IFERROR(INDEX(DeptName,MATCH($C8752,DeptTag,0)),"UNALLOCATED"))</f>
        <v/>
      </c>
      <c r="E8752">
        <f>IF(GL_Paste!$B8749="","",IFERROR(INDEX(AcctCat,MATCH(GL_Paste!$B8749&amp;"",AcctCode,0)),"UNKNOWN"))</f>
        <v/>
      </c>
      <c r="F8752">
        <f>IF(GL_Paste!$B8749="","",IFERROR(INDEX(AcctSub,MATCH(GL_Paste!$B8749&amp;"",AcctCode,0)),"UNKNOWN"))</f>
        <v/>
      </c>
    </row>
    <row r="8753">
      <c r="A8753" s="40">
        <f>IF(GL_Paste!$B8750="","",N(GL_Paste!$H8750)-N(GL_Paste!$G8750))</f>
        <v/>
      </c>
      <c r="B8753" s="43">
        <f>IF(GL_Paste!$B8750="","",DATE(YEAR(GL_Paste!$E8750),MONTH(GL_Paste!$E8750),1))</f>
        <v/>
      </c>
      <c r="C8753">
        <f>IF(GL_Paste!$B8750="","",IF(TRIM(GL_Paste!$M8750)&lt;&gt;"",TRIM(GL_Paste!$M8750),IFERROR(MID(GL_Paste!$I8750,FIND("[",GL_Paste!$I8750)+1,FIND("]",GL_Paste!$I8750)-FIND("[",GL_Paste!$I8750)-1),"")))</f>
        <v/>
      </c>
      <c r="D8753">
        <f>IF(GL_Paste!$B8750="","",IFERROR(INDEX(DeptName,MATCH($C8753,DeptTag,0)),"UNALLOCATED"))</f>
        <v/>
      </c>
      <c r="E8753">
        <f>IF(GL_Paste!$B8750="","",IFERROR(INDEX(AcctCat,MATCH(GL_Paste!$B8750&amp;"",AcctCode,0)),"UNKNOWN"))</f>
        <v/>
      </c>
      <c r="F8753">
        <f>IF(GL_Paste!$B8750="","",IFERROR(INDEX(AcctSub,MATCH(GL_Paste!$B8750&amp;"",AcctCode,0)),"UNKNOWN"))</f>
        <v/>
      </c>
    </row>
    <row r="8754">
      <c r="A8754" s="40">
        <f>IF(GL_Paste!$B8751="","",N(GL_Paste!$H8751)-N(GL_Paste!$G8751))</f>
        <v/>
      </c>
      <c r="B8754" s="43">
        <f>IF(GL_Paste!$B8751="","",DATE(YEAR(GL_Paste!$E8751),MONTH(GL_Paste!$E8751),1))</f>
        <v/>
      </c>
      <c r="C8754">
        <f>IF(GL_Paste!$B8751="","",IF(TRIM(GL_Paste!$M8751)&lt;&gt;"",TRIM(GL_Paste!$M8751),IFERROR(MID(GL_Paste!$I8751,FIND("[",GL_Paste!$I8751)+1,FIND("]",GL_Paste!$I8751)-FIND("[",GL_Paste!$I8751)-1),"")))</f>
        <v/>
      </c>
      <c r="D8754">
        <f>IF(GL_Paste!$B8751="","",IFERROR(INDEX(DeptName,MATCH($C8754,DeptTag,0)),"UNALLOCATED"))</f>
        <v/>
      </c>
      <c r="E8754">
        <f>IF(GL_Paste!$B8751="","",IFERROR(INDEX(AcctCat,MATCH(GL_Paste!$B8751&amp;"",AcctCode,0)),"UNKNOWN"))</f>
        <v/>
      </c>
      <c r="F8754">
        <f>IF(GL_Paste!$B8751="","",IFERROR(INDEX(AcctSub,MATCH(GL_Paste!$B8751&amp;"",AcctCode,0)),"UNKNOWN"))</f>
        <v/>
      </c>
    </row>
    <row r="8755">
      <c r="A8755" s="40">
        <f>IF(GL_Paste!$B8752="","",N(GL_Paste!$H8752)-N(GL_Paste!$G8752))</f>
        <v/>
      </c>
      <c r="B8755" s="43">
        <f>IF(GL_Paste!$B8752="","",DATE(YEAR(GL_Paste!$E8752),MONTH(GL_Paste!$E8752),1))</f>
        <v/>
      </c>
      <c r="C8755">
        <f>IF(GL_Paste!$B8752="","",IF(TRIM(GL_Paste!$M8752)&lt;&gt;"",TRIM(GL_Paste!$M8752),IFERROR(MID(GL_Paste!$I8752,FIND("[",GL_Paste!$I8752)+1,FIND("]",GL_Paste!$I8752)-FIND("[",GL_Paste!$I8752)-1),"")))</f>
        <v/>
      </c>
      <c r="D8755">
        <f>IF(GL_Paste!$B8752="","",IFERROR(INDEX(DeptName,MATCH($C8755,DeptTag,0)),"UNALLOCATED"))</f>
        <v/>
      </c>
      <c r="E8755">
        <f>IF(GL_Paste!$B8752="","",IFERROR(INDEX(AcctCat,MATCH(GL_Paste!$B8752&amp;"",AcctCode,0)),"UNKNOWN"))</f>
        <v/>
      </c>
      <c r="F8755">
        <f>IF(GL_Paste!$B8752="","",IFERROR(INDEX(AcctSub,MATCH(GL_Paste!$B8752&amp;"",AcctCode,0)),"UNKNOWN"))</f>
        <v/>
      </c>
    </row>
    <row r="8756">
      <c r="A8756" s="40">
        <f>IF(GL_Paste!$B8753="","",N(GL_Paste!$H8753)-N(GL_Paste!$G8753))</f>
        <v/>
      </c>
      <c r="B8756" s="43">
        <f>IF(GL_Paste!$B8753="","",DATE(YEAR(GL_Paste!$E8753),MONTH(GL_Paste!$E8753),1))</f>
        <v/>
      </c>
      <c r="C8756">
        <f>IF(GL_Paste!$B8753="","",IF(TRIM(GL_Paste!$M8753)&lt;&gt;"",TRIM(GL_Paste!$M8753),IFERROR(MID(GL_Paste!$I8753,FIND("[",GL_Paste!$I8753)+1,FIND("]",GL_Paste!$I8753)-FIND("[",GL_Paste!$I8753)-1),"")))</f>
        <v/>
      </c>
      <c r="D8756">
        <f>IF(GL_Paste!$B8753="","",IFERROR(INDEX(DeptName,MATCH($C8756,DeptTag,0)),"UNALLOCATED"))</f>
        <v/>
      </c>
      <c r="E8756">
        <f>IF(GL_Paste!$B8753="","",IFERROR(INDEX(AcctCat,MATCH(GL_Paste!$B8753&amp;"",AcctCode,0)),"UNKNOWN"))</f>
        <v/>
      </c>
      <c r="F8756">
        <f>IF(GL_Paste!$B8753="","",IFERROR(INDEX(AcctSub,MATCH(GL_Paste!$B8753&amp;"",AcctCode,0)),"UNKNOWN"))</f>
        <v/>
      </c>
    </row>
    <row r="8757">
      <c r="A8757" s="40">
        <f>IF(GL_Paste!$B8754="","",N(GL_Paste!$H8754)-N(GL_Paste!$G8754))</f>
        <v/>
      </c>
      <c r="B8757" s="43">
        <f>IF(GL_Paste!$B8754="","",DATE(YEAR(GL_Paste!$E8754),MONTH(GL_Paste!$E8754),1))</f>
        <v/>
      </c>
      <c r="C8757">
        <f>IF(GL_Paste!$B8754="","",IF(TRIM(GL_Paste!$M8754)&lt;&gt;"",TRIM(GL_Paste!$M8754),IFERROR(MID(GL_Paste!$I8754,FIND("[",GL_Paste!$I8754)+1,FIND("]",GL_Paste!$I8754)-FIND("[",GL_Paste!$I8754)-1),"")))</f>
        <v/>
      </c>
      <c r="D8757">
        <f>IF(GL_Paste!$B8754="","",IFERROR(INDEX(DeptName,MATCH($C8757,DeptTag,0)),"UNALLOCATED"))</f>
        <v/>
      </c>
      <c r="E8757">
        <f>IF(GL_Paste!$B8754="","",IFERROR(INDEX(AcctCat,MATCH(GL_Paste!$B8754&amp;"",AcctCode,0)),"UNKNOWN"))</f>
        <v/>
      </c>
      <c r="F8757">
        <f>IF(GL_Paste!$B8754="","",IFERROR(INDEX(AcctSub,MATCH(GL_Paste!$B8754&amp;"",AcctCode,0)),"UNKNOWN"))</f>
        <v/>
      </c>
    </row>
    <row r="8758">
      <c r="A8758" s="40">
        <f>IF(GL_Paste!$B8755="","",N(GL_Paste!$H8755)-N(GL_Paste!$G8755))</f>
        <v/>
      </c>
      <c r="B8758" s="43">
        <f>IF(GL_Paste!$B8755="","",DATE(YEAR(GL_Paste!$E8755),MONTH(GL_Paste!$E8755),1))</f>
        <v/>
      </c>
      <c r="C8758">
        <f>IF(GL_Paste!$B8755="","",IF(TRIM(GL_Paste!$M8755)&lt;&gt;"",TRIM(GL_Paste!$M8755),IFERROR(MID(GL_Paste!$I8755,FIND("[",GL_Paste!$I8755)+1,FIND("]",GL_Paste!$I8755)-FIND("[",GL_Paste!$I8755)-1),"")))</f>
        <v/>
      </c>
      <c r="D8758">
        <f>IF(GL_Paste!$B8755="","",IFERROR(INDEX(DeptName,MATCH($C8758,DeptTag,0)),"UNALLOCATED"))</f>
        <v/>
      </c>
      <c r="E8758">
        <f>IF(GL_Paste!$B8755="","",IFERROR(INDEX(AcctCat,MATCH(GL_Paste!$B8755&amp;"",AcctCode,0)),"UNKNOWN"))</f>
        <v/>
      </c>
      <c r="F8758">
        <f>IF(GL_Paste!$B8755="","",IFERROR(INDEX(AcctSub,MATCH(GL_Paste!$B8755&amp;"",AcctCode,0)),"UNKNOWN"))</f>
        <v/>
      </c>
    </row>
    <row r="8759">
      <c r="A8759" s="40">
        <f>IF(GL_Paste!$B8756="","",N(GL_Paste!$H8756)-N(GL_Paste!$G8756))</f>
        <v/>
      </c>
      <c r="B8759" s="43">
        <f>IF(GL_Paste!$B8756="","",DATE(YEAR(GL_Paste!$E8756),MONTH(GL_Paste!$E8756),1))</f>
        <v/>
      </c>
      <c r="C8759">
        <f>IF(GL_Paste!$B8756="","",IF(TRIM(GL_Paste!$M8756)&lt;&gt;"",TRIM(GL_Paste!$M8756),IFERROR(MID(GL_Paste!$I8756,FIND("[",GL_Paste!$I8756)+1,FIND("]",GL_Paste!$I8756)-FIND("[",GL_Paste!$I8756)-1),"")))</f>
        <v/>
      </c>
      <c r="D8759">
        <f>IF(GL_Paste!$B8756="","",IFERROR(INDEX(DeptName,MATCH($C8759,DeptTag,0)),"UNALLOCATED"))</f>
        <v/>
      </c>
      <c r="E8759">
        <f>IF(GL_Paste!$B8756="","",IFERROR(INDEX(AcctCat,MATCH(GL_Paste!$B8756&amp;"",AcctCode,0)),"UNKNOWN"))</f>
        <v/>
      </c>
      <c r="F8759">
        <f>IF(GL_Paste!$B8756="","",IFERROR(INDEX(AcctSub,MATCH(GL_Paste!$B8756&amp;"",AcctCode,0)),"UNKNOWN"))</f>
        <v/>
      </c>
    </row>
    <row r="8760">
      <c r="A8760" s="40">
        <f>IF(GL_Paste!$B8757="","",N(GL_Paste!$H8757)-N(GL_Paste!$G8757))</f>
        <v/>
      </c>
      <c r="B8760" s="43">
        <f>IF(GL_Paste!$B8757="","",DATE(YEAR(GL_Paste!$E8757),MONTH(GL_Paste!$E8757),1))</f>
        <v/>
      </c>
      <c r="C8760">
        <f>IF(GL_Paste!$B8757="","",IF(TRIM(GL_Paste!$M8757)&lt;&gt;"",TRIM(GL_Paste!$M8757),IFERROR(MID(GL_Paste!$I8757,FIND("[",GL_Paste!$I8757)+1,FIND("]",GL_Paste!$I8757)-FIND("[",GL_Paste!$I8757)-1),"")))</f>
        <v/>
      </c>
      <c r="D8760">
        <f>IF(GL_Paste!$B8757="","",IFERROR(INDEX(DeptName,MATCH($C8760,DeptTag,0)),"UNALLOCATED"))</f>
        <v/>
      </c>
      <c r="E8760">
        <f>IF(GL_Paste!$B8757="","",IFERROR(INDEX(AcctCat,MATCH(GL_Paste!$B8757&amp;"",AcctCode,0)),"UNKNOWN"))</f>
        <v/>
      </c>
      <c r="F8760">
        <f>IF(GL_Paste!$B8757="","",IFERROR(INDEX(AcctSub,MATCH(GL_Paste!$B8757&amp;"",AcctCode,0)),"UNKNOWN"))</f>
        <v/>
      </c>
    </row>
    <row r="8761">
      <c r="A8761" s="40">
        <f>IF(GL_Paste!$B8758="","",N(GL_Paste!$H8758)-N(GL_Paste!$G8758))</f>
        <v/>
      </c>
      <c r="B8761" s="43">
        <f>IF(GL_Paste!$B8758="","",DATE(YEAR(GL_Paste!$E8758),MONTH(GL_Paste!$E8758),1))</f>
        <v/>
      </c>
      <c r="C8761">
        <f>IF(GL_Paste!$B8758="","",IF(TRIM(GL_Paste!$M8758)&lt;&gt;"",TRIM(GL_Paste!$M8758),IFERROR(MID(GL_Paste!$I8758,FIND("[",GL_Paste!$I8758)+1,FIND("]",GL_Paste!$I8758)-FIND("[",GL_Paste!$I8758)-1),"")))</f>
        <v/>
      </c>
      <c r="D8761">
        <f>IF(GL_Paste!$B8758="","",IFERROR(INDEX(DeptName,MATCH($C8761,DeptTag,0)),"UNALLOCATED"))</f>
        <v/>
      </c>
      <c r="E8761">
        <f>IF(GL_Paste!$B8758="","",IFERROR(INDEX(AcctCat,MATCH(GL_Paste!$B8758&amp;"",AcctCode,0)),"UNKNOWN"))</f>
        <v/>
      </c>
      <c r="F8761">
        <f>IF(GL_Paste!$B8758="","",IFERROR(INDEX(AcctSub,MATCH(GL_Paste!$B8758&amp;"",AcctCode,0)),"UNKNOWN"))</f>
        <v/>
      </c>
    </row>
    <row r="8762">
      <c r="A8762" s="40">
        <f>IF(GL_Paste!$B8759="","",N(GL_Paste!$H8759)-N(GL_Paste!$G8759))</f>
        <v/>
      </c>
      <c r="B8762" s="43">
        <f>IF(GL_Paste!$B8759="","",DATE(YEAR(GL_Paste!$E8759),MONTH(GL_Paste!$E8759),1))</f>
        <v/>
      </c>
      <c r="C8762">
        <f>IF(GL_Paste!$B8759="","",IF(TRIM(GL_Paste!$M8759)&lt;&gt;"",TRIM(GL_Paste!$M8759),IFERROR(MID(GL_Paste!$I8759,FIND("[",GL_Paste!$I8759)+1,FIND("]",GL_Paste!$I8759)-FIND("[",GL_Paste!$I8759)-1),"")))</f>
        <v/>
      </c>
      <c r="D8762">
        <f>IF(GL_Paste!$B8759="","",IFERROR(INDEX(DeptName,MATCH($C8762,DeptTag,0)),"UNALLOCATED"))</f>
        <v/>
      </c>
      <c r="E8762">
        <f>IF(GL_Paste!$B8759="","",IFERROR(INDEX(AcctCat,MATCH(GL_Paste!$B8759&amp;"",AcctCode,0)),"UNKNOWN"))</f>
        <v/>
      </c>
      <c r="F8762">
        <f>IF(GL_Paste!$B8759="","",IFERROR(INDEX(AcctSub,MATCH(GL_Paste!$B8759&amp;"",AcctCode,0)),"UNKNOWN"))</f>
        <v/>
      </c>
    </row>
    <row r="8763">
      <c r="A8763" s="40">
        <f>IF(GL_Paste!$B8760="","",N(GL_Paste!$H8760)-N(GL_Paste!$G8760))</f>
        <v/>
      </c>
      <c r="B8763" s="43">
        <f>IF(GL_Paste!$B8760="","",DATE(YEAR(GL_Paste!$E8760),MONTH(GL_Paste!$E8760),1))</f>
        <v/>
      </c>
      <c r="C8763">
        <f>IF(GL_Paste!$B8760="","",IF(TRIM(GL_Paste!$M8760)&lt;&gt;"",TRIM(GL_Paste!$M8760),IFERROR(MID(GL_Paste!$I8760,FIND("[",GL_Paste!$I8760)+1,FIND("]",GL_Paste!$I8760)-FIND("[",GL_Paste!$I8760)-1),"")))</f>
        <v/>
      </c>
      <c r="D8763">
        <f>IF(GL_Paste!$B8760="","",IFERROR(INDEX(DeptName,MATCH($C8763,DeptTag,0)),"UNALLOCATED"))</f>
        <v/>
      </c>
      <c r="E8763">
        <f>IF(GL_Paste!$B8760="","",IFERROR(INDEX(AcctCat,MATCH(GL_Paste!$B8760&amp;"",AcctCode,0)),"UNKNOWN"))</f>
        <v/>
      </c>
      <c r="F8763">
        <f>IF(GL_Paste!$B8760="","",IFERROR(INDEX(AcctSub,MATCH(GL_Paste!$B8760&amp;"",AcctCode,0)),"UNKNOWN"))</f>
        <v/>
      </c>
    </row>
    <row r="8764">
      <c r="A8764" s="40">
        <f>IF(GL_Paste!$B8761="","",N(GL_Paste!$H8761)-N(GL_Paste!$G8761))</f>
        <v/>
      </c>
      <c r="B8764" s="43">
        <f>IF(GL_Paste!$B8761="","",DATE(YEAR(GL_Paste!$E8761),MONTH(GL_Paste!$E8761),1))</f>
        <v/>
      </c>
      <c r="C8764">
        <f>IF(GL_Paste!$B8761="","",IF(TRIM(GL_Paste!$M8761)&lt;&gt;"",TRIM(GL_Paste!$M8761),IFERROR(MID(GL_Paste!$I8761,FIND("[",GL_Paste!$I8761)+1,FIND("]",GL_Paste!$I8761)-FIND("[",GL_Paste!$I8761)-1),"")))</f>
        <v/>
      </c>
      <c r="D8764">
        <f>IF(GL_Paste!$B8761="","",IFERROR(INDEX(DeptName,MATCH($C8764,DeptTag,0)),"UNALLOCATED"))</f>
        <v/>
      </c>
      <c r="E8764">
        <f>IF(GL_Paste!$B8761="","",IFERROR(INDEX(AcctCat,MATCH(GL_Paste!$B8761&amp;"",AcctCode,0)),"UNKNOWN"))</f>
        <v/>
      </c>
      <c r="F8764">
        <f>IF(GL_Paste!$B8761="","",IFERROR(INDEX(AcctSub,MATCH(GL_Paste!$B8761&amp;"",AcctCode,0)),"UNKNOWN"))</f>
        <v/>
      </c>
    </row>
    <row r="8765">
      <c r="A8765" s="40">
        <f>IF(GL_Paste!$B8762="","",N(GL_Paste!$H8762)-N(GL_Paste!$G8762))</f>
        <v/>
      </c>
      <c r="B8765" s="43">
        <f>IF(GL_Paste!$B8762="","",DATE(YEAR(GL_Paste!$E8762),MONTH(GL_Paste!$E8762),1))</f>
        <v/>
      </c>
      <c r="C8765">
        <f>IF(GL_Paste!$B8762="","",IF(TRIM(GL_Paste!$M8762)&lt;&gt;"",TRIM(GL_Paste!$M8762),IFERROR(MID(GL_Paste!$I8762,FIND("[",GL_Paste!$I8762)+1,FIND("]",GL_Paste!$I8762)-FIND("[",GL_Paste!$I8762)-1),"")))</f>
        <v/>
      </c>
      <c r="D8765">
        <f>IF(GL_Paste!$B8762="","",IFERROR(INDEX(DeptName,MATCH($C8765,DeptTag,0)),"UNALLOCATED"))</f>
        <v/>
      </c>
      <c r="E8765">
        <f>IF(GL_Paste!$B8762="","",IFERROR(INDEX(AcctCat,MATCH(GL_Paste!$B8762&amp;"",AcctCode,0)),"UNKNOWN"))</f>
        <v/>
      </c>
      <c r="F8765">
        <f>IF(GL_Paste!$B8762="","",IFERROR(INDEX(AcctSub,MATCH(GL_Paste!$B8762&amp;"",AcctCode,0)),"UNKNOWN"))</f>
        <v/>
      </c>
    </row>
    <row r="8766">
      <c r="A8766" s="40">
        <f>IF(GL_Paste!$B8763="","",N(GL_Paste!$H8763)-N(GL_Paste!$G8763))</f>
        <v/>
      </c>
      <c r="B8766" s="43">
        <f>IF(GL_Paste!$B8763="","",DATE(YEAR(GL_Paste!$E8763),MONTH(GL_Paste!$E8763),1))</f>
        <v/>
      </c>
      <c r="C8766">
        <f>IF(GL_Paste!$B8763="","",IF(TRIM(GL_Paste!$M8763)&lt;&gt;"",TRIM(GL_Paste!$M8763),IFERROR(MID(GL_Paste!$I8763,FIND("[",GL_Paste!$I8763)+1,FIND("]",GL_Paste!$I8763)-FIND("[",GL_Paste!$I8763)-1),"")))</f>
        <v/>
      </c>
      <c r="D8766">
        <f>IF(GL_Paste!$B8763="","",IFERROR(INDEX(DeptName,MATCH($C8766,DeptTag,0)),"UNALLOCATED"))</f>
        <v/>
      </c>
      <c r="E8766">
        <f>IF(GL_Paste!$B8763="","",IFERROR(INDEX(AcctCat,MATCH(GL_Paste!$B8763&amp;"",AcctCode,0)),"UNKNOWN"))</f>
        <v/>
      </c>
      <c r="F8766">
        <f>IF(GL_Paste!$B8763="","",IFERROR(INDEX(AcctSub,MATCH(GL_Paste!$B8763&amp;"",AcctCode,0)),"UNKNOWN"))</f>
        <v/>
      </c>
    </row>
    <row r="8767">
      <c r="A8767" s="40">
        <f>IF(GL_Paste!$B8764="","",N(GL_Paste!$H8764)-N(GL_Paste!$G8764))</f>
        <v/>
      </c>
      <c r="B8767" s="43">
        <f>IF(GL_Paste!$B8764="","",DATE(YEAR(GL_Paste!$E8764),MONTH(GL_Paste!$E8764),1))</f>
        <v/>
      </c>
      <c r="C8767">
        <f>IF(GL_Paste!$B8764="","",IF(TRIM(GL_Paste!$M8764)&lt;&gt;"",TRIM(GL_Paste!$M8764),IFERROR(MID(GL_Paste!$I8764,FIND("[",GL_Paste!$I8764)+1,FIND("]",GL_Paste!$I8764)-FIND("[",GL_Paste!$I8764)-1),"")))</f>
        <v/>
      </c>
      <c r="D8767">
        <f>IF(GL_Paste!$B8764="","",IFERROR(INDEX(DeptName,MATCH($C8767,DeptTag,0)),"UNALLOCATED"))</f>
        <v/>
      </c>
      <c r="E8767">
        <f>IF(GL_Paste!$B8764="","",IFERROR(INDEX(AcctCat,MATCH(GL_Paste!$B8764&amp;"",AcctCode,0)),"UNKNOWN"))</f>
        <v/>
      </c>
      <c r="F8767">
        <f>IF(GL_Paste!$B8764="","",IFERROR(INDEX(AcctSub,MATCH(GL_Paste!$B8764&amp;"",AcctCode,0)),"UNKNOWN"))</f>
        <v/>
      </c>
    </row>
    <row r="8768">
      <c r="A8768" s="40">
        <f>IF(GL_Paste!$B8765="","",N(GL_Paste!$H8765)-N(GL_Paste!$G8765))</f>
        <v/>
      </c>
      <c r="B8768" s="43">
        <f>IF(GL_Paste!$B8765="","",DATE(YEAR(GL_Paste!$E8765),MONTH(GL_Paste!$E8765),1))</f>
        <v/>
      </c>
      <c r="C8768">
        <f>IF(GL_Paste!$B8765="","",IF(TRIM(GL_Paste!$M8765)&lt;&gt;"",TRIM(GL_Paste!$M8765),IFERROR(MID(GL_Paste!$I8765,FIND("[",GL_Paste!$I8765)+1,FIND("]",GL_Paste!$I8765)-FIND("[",GL_Paste!$I8765)-1),"")))</f>
        <v/>
      </c>
      <c r="D8768">
        <f>IF(GL_Paste!$B8765="","",IFERROR(INDEX(DeptName,MATCH($C8768,DeptTag,0)),"UNALLOCATED"))</f>
        <v/>
      </c>
      <c r="E8768">
        <f>IF(GL_Paste!$B8765="","",IFERROR(INDEX(AcctCat,MATCH(GL_Paste!$B8765&amp;"",AcctCode,0)),"UNKNOWN"))</f>
        <v/>
      </c>
      <c r="F8768">
        <f>IF(GL_Paste!$B8765="","",IFERROR(INDEX(AcctSub,MATCH(GL_Paste!$B8765&amp;"",AcctCode,0)),"UNKNOWN"))</f>
        <v/>
      </c>
    </row>
    <row r="8769">
      <c r="A8769" s="40">
        <f>IF(GL_Paste!$B8766="","",N(GL_Paste!$H8766)-N(GL_Paste!$G8766))</f>
        <v/>
      </c>
      <c r="B8769" s="43">
        <f>IF(GL_Paste!$B8766="","",DATE(YEAR(GL_Paste!$E8766),MONTH(GL_Paste!$E8766),1))</f>
        <v/>
      </c>
      <c r="C8769">
        <f>IF(GL_Paste!$B8766="","",IF(TRIM(GL_Paste!$M8766)&lt;&gt;"",TRIM(GL_Paste!$M8766),IFERROR(MID(GL_Paste!$I8766,FIND("[",GL_Paste!$I8766)+1,FIND("]",GL_Paste!$I8766)-FIND("[",GL_Paste!$I8766)-1),"")))</f>
        <v/>
      </c>
      <c r="D8769">
        <f>IF(GL_Paste!$B8766="","",IFERROR(INDEX(DeptName,MATCH($C8769,DeptTag,0)),"UNALLOCATED"))</f>
        <v/>
      </c>
      <c r="E8769">
        <f>IF(GL_Paste!$B8766="","",IFERROR(INDEX(AcctCat,MATCH(GL_Paste!$B8766&amp;"",AcctCode,0)),"UNKNOWN"))</f>
        <v/>
      </c>
      <c r="F8769">
        <f>IF(GL_Paste!$B8766="","",IFERROR(INDEX(AcctSub,MATCH(GL_Paste!$B8766&amp;"",AcctCode,0)),"UNKNOWN"))</f>
        <v/>
      </c>
    </row>
    <row r="8770">
      <c r="A8770" s="40">
        <f>IF(GL_Paste!$B8767="","",N(GL_Paste!$H8767)-N(GL_Paste!$G8767))</f>
        <v/>
      </c>
      <c r="B8770" s="43">
        <f>IF(GL_Paste!$B8767="","",DATE(YEAR(GL_Paste!$E8767),MONTH(GL_Paste!$E8767),1))</f>
        <v/>
      </c>
      <c r="C8770">
        <f>IF(GL_Paste!$B8767="","",IF(TRIM(GL_Paste!$M8767)&lt;&gt;"",TRIM(GL_Paste!$M8767),IFERROR(MID(GL_Paste!$I8767,FIND("[",GL_Paste!$I8767)+1,FIND("]",GL_Paste!$I8767)-FIND("[",GL_Paste!$I8767)-1),"")))</f>
        <v/>
      </c>
      <c r="D8770">
        <f>IF(GL_Paste!$B8767="","",IFERROR(INDEX(DeptName,MATCH($C8770,DeptTag,0)),"UNALLOCATED"))</f>
        <v/>
      </c>
      <c r="E8770">
        <f>IF(GL_Paste!$B8767="","",IFERROR(INDEX(AcctCat,MATCH(GL_Paste!$B8767&amp;"",AcctCode,0)),"UNKNOWN"))</f>
        <v/>
      </c>
      <c r="F8770">
        <f>IF(GL_Paste!$B8767="","",IFERROR(INDEX(AcctSub,MATCH(GL_Paste!$B8767&amp;"",AcctCode,0)),"UNKNOWN"))</f>
        <v/>
      </c>
    </row>
    <row r="8771">
      <c r="A8771" s="40">
        <f>IF(GL_Paste!$B8768="","",N(GL_Paste!$H8768)-N(GL_Paste!$G8768))</f>
        <v/>
      </c>
      <c r="B8771" s="43">
        <f>IF(GL_Paste!$B8768="","",DATE(YEAR(GL_Paste!$E8768),MONTH(GL_Paste!$E8768),1))</f>
        <v/>
      </c>
      <c r="C8771">
        <f>IF(GL_Paste!$B8768="","",IF(TRIM(GL_Paste!$M8768)&lt;&gt;"",TRIM(GL_Paste!$M8768),IFERROR(MID(GL_Paste!$I8768,FIND("[",GL_Paste!$I8768)+1,FIND("]",GL_Paste!$I8768)-FIND("[",GL_Paste!$I8768)-1),"")))</f>
        <v/>
      </c>
      <c r="D8771">
        <f>IF(GL_Paste!$B8768="","",IFERROR(INDEX(DeptName,MATCH($C8771,DeptTag,0)),"UNALLOCATED"))</f>
        <v/>
      </c>
      <c r="E8771">
        <f>IF(GL_Paste!$B8768="","",IFERROR(INDEX(AcctCat,MATCH(GL_Paste!$B8768&amp;"",AcctCode,0)),"UNKNOWN"))</f>
        <v/>
      </c>
      <c r="F8771">
        <f>IF(GL_Paste!$B8768="","",IFERROR(INDEX(AcctSub,MATCH(GL_Paste!$B8768&amp;"",AcctCode,0)),"UNKNOWN"))</f>
        <v/>
      </c>
    </row>
    <row r="8772">
      <c r="A8772" s="40">
        <f>IF(GL_Paste!$B8769="","",N(GL_Paste!$H8769)-N(GL_Paste!$G8769))</f>
        <v/>
      </c>
      <c r="B8772" s="43">
        <f>IF(GL_Paste!$B8769="","",DATE(YEAR(GL_Paste!$E8769),MONTH(GL_Paste!$E8769),1))</f>
        <v/>
      </c>
      <c r="C8772">
        <f>IF(GL_Paste!$B8769="","",IF(TRIM(GL_Paste!$M8769)&lt;&gt;"",TRIM(GL_Paste!$M8769),IFERROR(MID(GL_Paste!$I8769,FIND("[",GL_Paste!$I8769)+1,FIND("]",GL_Paste!$I8769)-FIND("[",GL_Paste!$I8769)-1),"")))</f>
        <v/>
      </c>
      <c r="D8772">
        <f>IF(GL_Paste!$B8769="","",IFERROR(INDEX(DeptName,MATCH($C8772,DeptTag,0)),"UNALLOCATED"))</f>
        <v/>
      </c>
      <c r="E8772">
        <f>IF(GL_Paste!$B8769="","",IFERROR(INDEX(AcctCat,MATCH(GL_Paste!$B8769&amp;"",AcctCode,0)),"UNKNOWN"))</f>
        <v/>
      </c>
      <c r="F8772">
        <f>IF(GL_Paste!$B8769="","",IFERROR(INDEX(AcctSub,MATCH(GL_Paste!$B8769&amp;"",AcctCode,0)),"UNKNOWN"))</f>
        <v/>
      </c>
    </row>
    <row r="8773">
      <c r="A8773" s="40">
        <f>IF(GL_Paste!$B8770="","",N(GL_Paste!$H8770)-N(GL_Paste!$G8770))</f>
        <v/>
      </c>
      <c r="B8773" s="43">
        <f>IF(GL_Paste!$B8770="","",DATE(YEAR(GL_Paste!$E8770),MONTH(GL_Paste!$E8770),1))</f>
        <v/>
      </c>
      <c r="C8773">
        <f>IF(GL_Paste!$B8770="","",IF(TRIM(GL_Paste!$M8770)&lt;&gt;"",TRIM(GL_Paste!$M8770),IFERROR(MID(GL_Paste!$I8770,FIND("[",GL_Paste!$I8770)+1,FIND("]",GL_Paste!$I8770)-FIND("[",GL_Paste!$I8770)-1),"")))</f>
        <v/>
      </c>
      <c r="D8773">
        <f>IF(GL_Paste!$B8770="","",IFERROR(INDEX(DeptName,MATCH($C8773,DeptTag,0)),"UNALLOCATED"))</f>
        <v/>
      </c>
      <c r="E8773">
        <f>IF(GL_Paste!$B8770="","",IFERROR(INDEX(AcctCat,MATCH(GL_Paste!$B8770&amp;"",AcctCode,0)),"UNKNOWN"))</f>
        <v/>
      </c>
      <c r="F8773">
        <f>IF(GL_Paste!$B8770="","",IFERROR(INDEX(AcctSub,MATCH(GL_Paste!$B8770&amp;"",AcctCode,0)),"UNKNOWN"))</f>
        <v/>
      </c>
    </row>
    <row r="8774">
      <c r="A8774" s="40">
        <f>IF(GL_Paste!$B8771="","",N(GL_Paste!$H8771)-N(GL_Paste!$G8771))</f>
        <v/>
      </c>
      <c r="B8774" s="43">
        <f>IF(GL_Paste!$B8771="","",DATE(YEAR(GL_Paste!$E8771),MONTH(GL_Paste!$E8771),1))</f>
        <v/>
      </c>
      <c r="C8774">
        <f>IF(GL_Paste!$B8771="","",IF(TRIM(GL_Paste!$M8771)&lt;&gt;"",TRIM(GL_Paste!$M8771),IFERROR(MID(GL_Paste!$I8771,FIND("[",GL_Paste!$I8771)+1,FIND("]",GL_Paste!$I8771)-FIND("[",GL_Paste!$I8771)-1),"")))</f>
        <v/>
      </c>
      <c r="D8774">
        <f>IF(GL_Paste!$B8771="","",IFERROR(INDEX(DeptName,MATCH($C8774,DeptTag,0)),"UNALLOCATED"))</f>
        <v/>
      </c>
      <c r="E8774">
        <f>IF(GL_Paste!$B8771="","",IFERROR(INDEX(AcctCat,MATCH(GL_Paste!$B8771&amp;"",AcctCode,0)),"UNKNOWN"))</f>
        <v/>
      </c>
      <c r="F8774">
        <f>IF(GL_Paste!$B8771="","",IFERROR(INDEX(AcctSub,MATCH(GL_Paste!$B8771&amp;"",AcctCode,0)),"UNKNOWN"))</f>
        <v/>
      </c>
    </row>
    <row r="8775">
      <c r="A8775" s="40">
        <f>IF(GL_Paste!$B8772="","",N(GL_Paste!$H8772)-N(GL_Paste!$G8772))</f>
        <v/>
      </c>
      <c r="B8775" s="43">
        <f>IF(GL_Paste!$B8772="","",DATE(YEAR(GL_Paste!$E8772),MONTH(GL_Paste!$E8772),1))</f>
        <v/>
      </c>
      <c r="C8775">
        <f>IF(GL_Paste!$B8772="","",IF(TRIM(GL_Paste!$M8772)&lt;&gt;"",TRIM(GL_Paste!$M8772),IFERROR(MID(GL_Paste!$I8772,FIND("[",GL_Paste!$I8772)+1,FIND("]",GL_Paste!$I8772)-FIND("[",GL_Paste!$I8772)-1),"")))</f>
        <v/>
      </c>
      <c r="D8775">
        <f>IF(GL_Paste!$B8772="","",IFERROR(INDEX(DeptName,MATCH($C8775,DeptTag,0)),"UNALLOCATED"))</f>
        <v/>
      </c>
      <c r="E8775">
        <f>IF(GL_Paste!$B8772="","",IFERROR(INDEX(AcctCat,MATCH(GL_Paste!$B8772&amp;"",AcctCode,0)),"UNKNOWN"))</f>
        <v/>
      </c>
      <c r="F8775">
        <f>IF(GL_Paste!$B8772="","",IFERROR(INDEX(AcctSub,MATCH(GL_Paste!$B8772&amp;"",AcctCode,0)),"UNKNOWN"))</f>
        <v/>
      </c>
    </row>
    <row r="8776">
      <c r="A8776" s="40">
        <f>IF(GL_Paste!$B8773="","",N(GL_Paste!$H8773)-N(GL_Paste!$G8773))</f>
        <v/>
      </c>
      <c r="B8776" s="43">
        <f>IF(GL_Paste!$B8773="","",DATE(YEAR(GL_Paste!$E8773),MONTH(GL_Paste!$E8773),1))</f>
        <v/>
      </c>
      <c r="C8776">
        <f>IF(GL_Paste!$B8773="","",IF(TRIM(GL_Paste!$M8773)&lt;&gt;"",TRIM(GL_Paste!$M8773),IFERROR(MID(GL_Paste!$I8773,FIND("[",GL_Paste!$I8773)+1,FIND("]",GL_Paste!$I8773)-FIND("[",GL_Paste!$I8773)-1),"")))</f>
        <v/>
      </c>
      <c r="D8776">
        <f>IF(GL_Paste!$B8773="","",IFERROR(INDEX(DeptName,MATCH($C8776,DeptTag,0)),"UNALLOCATED"))</f>
        <v/>
      </c>
      <c r="E8776">
        <f>IF(GL_Paste!$B8773="","",IFERROR(INDEX(AcctCat,MATCH(GL_Paste!$B8773&amp;"",AcctCode,0)),"UNKNOWN"))</f>
        <v/>
      </c>
      <c r="F8776">
        <f>IF(GL_Paste!$B8773="","",IFERROR(INDEX(AcctSub,MATCH(GL_Paste!$B8773&amp;"",AcctCode,0)),"UNKNOWN"))</f>
        <v/>
      </c>
    </row>
    <row r="8777">
      <c r="A8777" s="40">
        <f>IF(GL_Paste!$B8774="","",N(GL_Paste!$H8774)-N(GL_Paste!$G8774))</f>
        <v/>
      </c>
      <c r="B8777" s="43">
        <f>IF(GL_Paste!$B8774="","",DATE(YEAR(GL_Paste!$E8774),MONTH(GL_Paste!$E8774),1))</f>
        <v/>
      </c>
      <c r="C8777">
        <f>IF(GL_Paste!$B8774="","",IF(TRIM(GL_Paste!$M8774)&lt;&gt;"",TRIM(GL_Paste!$M8774),IFERROR(MID(GL_Paste!$I8774,FIND("[",GL_Paste!$I8774)+1,FIND("]",GL_Paste!$I8774)-FIND("[",GL_Paste!$I8774)-1),"")))</f>
        <v/>
      </c>
      <c r="D8777">
        <f>IF(GL_Paste!$B8774="","",IFERROR(INDEX(DeptName,MATCH($C8777,DeptTag,0)),"UNALLOCATED"))</f>
        <v/>
      </c>
      <c r="E8777">
        <f>IF(GL_Paste!$B8774="","",IFERROR(INDEX(AcctCat,MATCH(GL_Paste!$B8774&amp;"",AcctCode,0)),"UNKNOWN"))</f>
        <v/>
      </c>
      <c r="F8777">
        <f>IF(GL_Paste!$B8774="","",IFERROR(INDEX(AcctSub,MATCH(GL_Paste!$B8774&amp;"",AcctCode,0)),"UNKNOWN"))</f>
        <v/>
      </c>
    </row>
    <row r="8778">
      <c r="A8778" s="40">
        <f>IF(GL_Paste!$B8775="","",N(GL_Paste!$H8775)-N(GL_Paste!$G8775))</f>
        <v/>
      </c>
      <c r="B8778" s="43">
        <f>IF(GL_Paste!$B8775="","",DATE(YEAR(GL_Paste!$E8775),MONTH(GL_Paste!$E8775),1))</f>
        <v/>
      </c>
      <c r="C8778">
        <f>IF(GL_Paste!$B8775="","",IF(TRIM(GL_Paste!$M8775)&lt;&gt;"",TRIM(GL_Paste!$M8775),IFERROR(MID(GL_Paste!$I8775,FIND("[",GL_Paste!$I8775)+1,FIND("]",GL_Paste!$I8775)-FIND("[",GL_Paste!$I8775)-1),"")))</f>
        <v/>
      </c>
      <c r="D8778">
        <f>IF(GL_Paste!$B8775="","",IFERROR(INDEX(DeptName,MATCH($C8778,DeptTag,0)),"UNALLOCATED"))</f>
        <v/>
      </c>
      <c r="E8778">
        <f>IF(GL_Paste!$B8775="","",IFERROR(INDEX(AcctCat,MATCH(GL_Paste!$B8775&amp;"",AcctCode,0)),"UNKNOWN"))</f>
        <v/>
      </c>
      <c r="F8778">
        <f>IF(GL_Paste!$B8775="","",IFERROR(INDEX(AcctSub,MATCH(GL_Paste!$B8775&amp;"",AcctCode,0)),"UNKNOWN"))</f>
        <v/>
      </c>
    </row>
    <row r="8779">
      <c r="A8779" s="40">
        <f>IF(GL_Paste!$B8776="","",N(GL_Paste!$H8776)-N(GL_Paste!$G8776))</f>
        <v/>
      </c>
      <c r="B8779" s="43">
        <f>IF(GL_Paste!$B8776="","",DATE(YEAR(GL_Paste!$E8776),MONTH(GL_Paste!$E8776),1))</f>
        <v/>
      </c>
      <c r="C8779">
        <f>IF(GL_Paste!$B8776="","",IF(TRIM(GL_Paste!$M8776)&lt;&gt;"",TRIM(GL_Paste!$M8776),IFERROR(MID(GL_Paste!$I8776,FIND("[",GL_Paste!$I8776)+1,FIND("]",GL_Paste!$I8776)-FIND("[",GL_Paste!$I8776)-1),"")))</f>
        <v/>
      </c>
      <c r="D8779">
        <f>IF(GL_Paste!$B8776="","",IFERROR(INDEX(DeptName,MATCH($C8779,DeptTag,0)),"UNALLOCATED"))</f>
        <v/>
      </c>
      <c r="E8779">
        <f>IF(GL_Paste!$B8776="","",IFERROR(INDEX(AcctCat,MATCH(GL_Paste!$B8776&amp;"",AcctCode,0)),"UNKNOWN"))</f>
        <v/>
      </c>
      <c r="F8779">
        <f>IF(GL_Paste!$B8776="","",IFERROR(INDEX(AcctSub,MATCH(GL_Paste!$B8776&amp;"",AcctCode,0)),"UNKNOWN"))</f>
        <v/>
      </c>
    </row>
    <row r="8780">
      <c r="A8780" s="40">
        <f>IF(GL_Paste!$B8777="","",N(GL_Paste!$H8777)-N(GL_Paste!$G8777))</f>
        <v/>
      </c>
      <c r="B8780" s="43">
        <f>IF(GL_Paste!$B8777="","",DATE(YEAR(GL_Paste!$E8777),MONTH(GL_Paste!$E8777),1))</f>
        <v/>
      </c>
      <c r="C8780">
        <f>IF(GL_Paste!$B8777="","",IF(TRIM(GL_Paste!$M8777)&lt;&gt;"",TRIM(GL_Paste!$M8777),IFERROR(MID(GL_Paste!$I8777,FIND("[",GL_Paste!$I8777)+1,FIND("]",GL_Paste!$I8777)-FIND("[",GL_Paste!$I8777)-1),"")))</f>
        <v/>
      </c>
      <c r="D8780">
        <f>IF(GL_Paste!$B8777="","",IFERROR(INDEX(DeptName,MATCH($C8780,DeptTag,0)),"UNALLOCATED"))</f>
        <v/>
      </c>
      <c r="E8780">
        <f>IF(GL_Paste!$B8777="","",IFERROR(INDEX(AcctCat,MATCH(GL_Paste!$B8777&amp;"",AcctCode,0)),"UNKNOWN"))</f>
        <v/>
      </c>
      <c r="F8780">
        <f>IF(GL_Paste!$B8777="","",IFERROR(INDEX(AcctSub,MATCH(GL_Paste!$B8777&amp;"",AcctCode,0)),"UNKNOWN"))</f>
        <v/>
      </c>
    </row>
    <row r="8781">
      <c r="A8781" s="40">
        <f>IF(GL_Paste!$B8778="","",N(GL_Paste!$H8778)-N(GL_Paste!$G8778))</f>
        <v/>
      </c>
      <c r="B8781" s="43">
        <f>IF(GL_Paste!$B8778="","",DATE(YEAR(GL_Paste!$E8778),MONTH(GL_Paste!$E8778),1))</f>
        <v/>
      </c>
      <c r="C8781">
        <f>IF(GL_Paste!$B8778="","",IF(TRIM(GL_Paste!$M8778)&lt;&gt;"",TRIM(GL_Paste!$M8778),IFERROR(MID(GL_Paste!$I8778,FIND("[",GL_Paste!$I8778)+1,FIND("]",GL_Paste!$I8778)-FIND("[",GL_Paste!$I8778)-1),"")))</f>
        <v/>
      </c>
      <c r="D8781">
        <f>IF(GL_Paste!$B8778="","",IFERROR(INDEX(DeptName,MATCH($C8781,DeptTag,0)),"UNALLOCATED"))</f>
        <v/>
      </c>
      <c r="E8781">
        <f>IF(GL_Paste!$B8778="","",IFERROR(INDEX(AcctCat,MATCH(GL_Paste!$B8778&amp;"",AcctCode,0)),"UNKNOWN"))</f>
        <v/>
      </c>
      <c r="F8781">
        <f>IF(GL_Paste!$B8778="","",IFERROR(INDEX(AcctSub,MATCH(GL_Paste!$B8778&amp;"",AcctCode,0)),"UNKNOWN"))</f>
        <v/>
      </c>
    </row>
    <row r="8782">
      <c r="A8782" s="40">
        <f>IF(GL_Paste!$B8779="","",N(GL_Paste!$H8779)-N(GL_Paste!$G8779))</f>
        <v/>
      </c>
      <c r="B8782" s="43">
        <f>IF(GL_Paste!$B8779="","",DATE(YEAR(GL_Paste!$E8779),MONTH(GL_Paste!$E8779),1))</f>
        <v/>
      </c>
      <c r="C8782">
        <f>IF(GL_Paste!$B8779="","",IF(TRIM(GL_Paste!$M8779)&lt;&gt;"",TRIM(GL_Paste!$M8779),IFERROR(MID(GL_Paste!$I8779,FIND("[",GL_Paste!$I8779)+1,FIND("]",GL_Paste!$I8779)-FIND("[",GL_Paste!$I8779)-1),"")))</f>
        <v/>
      </c>
      <c r="D8782">
        <f>IF(GL_Paste!$B8779="","",IFERROR(INDEX(DeptName,MATCH($C8782,DeptTag,0)),"UNALLOCATED"))</f>
        <v/>
      </c>
      <c r="E8782">
        <f>IF(GL_Paste!$B8779="","",IFERROR(INDEX(AcctCat,MATCH(GL_Paste!$B8779&amp;"",AcctCode,0)),"UNKNOWN"))</f>
        <v/>
      </c>
      <c r="F8782">
        <f>IF(GL_Paste!$B8779="","",IFERROR(INDEX(AcctSub,MATCH(GL_Paste!$B8779&amp;"",AcctCode,0)),"UNKNOWN"))</f>
        <v/>
      </c>
    </row>
    <row r="8783">
      <c r="A8783" s="40">
        <f>IF(GL_Paste!$B8780="","",N(GL_Paste!$H8780)-N(GL_Paste!$G8780))</f>
        <v/>
      </c>
      <c r="B8783" s="43">
        <f>IF(GL_Paste!$B8780="","",DATE(YEAR(GL_Paste!$E8780),MONTH(GL_Paste!$E8780),1))</f>
        <v/>
      </c>
      <c r="C8783">
        <f>IF(GL_Paste!$B8780="","",IF(TRIM(GL_Paste!$M8780)&lt;&gt;"",TRIM(GL_Paste!$M8780),IFERROR(MID(GL_Paste!$I8780,FIND("[",GL_Paste!$I8780)+1,FIND("]",GL_Paste!$I8780)-FIND("[",GL_Paste!$I8780)-1),"")))</f>
        <v/>
      </c>
      <c r="D8783">
        <f>IF(GL_Paste!$B8780="","",IFERROR(INDEX(DeptName,MATCH($C8783,DeptTag,0)),"UNALLOCATED"))</f>
        <v/>
      </c>
      <c r="E8783">
        <f>IF(GL_Paste!$B8780="","",IFERROR(INDEX(AcctCat,MATCH(GL_Paste!$B8780&amp;"",AcctCode,0)),"UNKNOWN"))</f>
        <v/>
      </c>
      <c r="F8783">
        <f>IF(GL_Paste!$B8780="","",IFERROR(INDEX(AcctSub,MATCH(GL_Paste!$B8780&amp;"",AcctCode,0)),"UNKNOWN"))</f>
        <v/>
      </c>
    </row>
    <row r="8784">
      <c r="A8784" s="40">
        <f>IF(GL_Paste!$B8781="","",N(GL_Paste!$H8781)-N(GL_Paste!$G8781))</f>
        <v/>
      </c>
      <c r="B8784" s="43">
        <f>IF(GL_Paste!$B8781="","",DATE(YEAR(GL_Paste!$E8781),MONTH(GL_Paste!$E8781),1))</f>
        <v/>
      </c>
      <c r="C8784">
        <f>IF(GL_Paste!$B8781="","",IF(TRIM(GL_Paste!$M8781)&lt;&gt;"",TRIM(GL_Paste!$M8781),IFERROR(MID(GL_Paste!$I8781,FIND("[",GL_Paste!$I8781)+1,FIND("]",GL_Paste!$I8781)-FIND("[",GL_Paste!$I8781)-1),"")))</f>
        <v/>
      </c>
      <c r="D8784">
        <f>IF(GL_Paste!$B8781="","",IFERROR(INDEX(DeptName,MATCH($C8784,DeptTag,0)),"UNALLOCATED"))</f>
        <v/>
      </c>
      <c r="E8784">
        <f>IF(GL_Paste!$B8781="","",IFERROR(INDEX(AcctCat,MATCH(GL_Paste!$B8781&amp;"",AcctCode,0)),"UNKNOWN"))</f>
        <v/>
      </c>
      <c r="F8784">
        <f>IF(GL_Paste!$B8781="","",IFERROR(INDEX(AcctSub,MATCH(GL_Paste!$B8781&amp;"",AcctCode,0)),"UNKNOWN"))</f>
        <v/>
      </c>
    </row>
    <row r="8785">
      <c r="A8785" s="40">
        <f>IF(GL_Paste!$B8782="","",N(GL_Paste!$H8782)-N(GL_Paste!$G8782))</f>
        <v/>
      </c>
      <c r="B8785" s="43">
        <f>IF(GL_Paste!$B8782="","",DATE(YEAR(GL_Paste!$E8782),MONTH(GL_Paste!$E8782),1))</f>
        <v/>
      </c>
      <c r="C8785">
        <f>IF(GL_Paste!$B8782="","",IF(TRIM(GL_Paste!$M8782)&lt;&gt;"",TRIM(GL_Paste!$M8782),IFERROR(MID(GL_Paste!$I8782,FIND("[",GL_Paste!$I8782)+1,FIND("]",GL_Paste!$I8782)-FIND("[",GL_Paste!$I8782)-1),"")))</f>
        <v/>
      </c>
      <c r="D8785">
        <f>IF(GL_Paste!$B8782="","",IFERROR(INDEX(DeptName,MATCH($C8785,DeptTag,0)),"UNALLOCATED"))</f>
        <v/>
      </c>
      <c r="E8785">
        <f>IF(GL_Paste!$B8782="","",IFERROR(INDEX(AcctCat,MATCH(GL_Paste!$B8782&amp;"",AcctCode,0)),"UNKNOWN"))</f>
        <v/>
      </c>
      <c r="F8785">
        <f>IF(GL_Paste!$B8782="","",IFERROR(INDEX(AcctSub,MATCH(GL_Paste!$B8782&amp;"",AcctCode,0)),"UNKNOWN"))</f>
        <v/>
      </c>
    </row>
    <row r="8786">
      <c r="A8786" s="40">
        <f>IF(GL_Paste!$B8783="","",N(GL_Paste!$H8783)-N(GL_Paste!$G8783))</f>
        <v/>
      </c>
      <c r="B8786" s="43">
        <f>IF(GL_Paste!$B8783="","",DATE(YEAR(GL_Paste!$E8783),MONTH(GL_Paste!$E8783),1))</f>
        <v/>
      </c>
      <c r="C8786">
        <f>IF(GL_Paste!$B8783="","",IF(TRIM(GL_Paste!$M8783)&lt;&gt;"",TRIM(GL_Paste!$M8783),IFERROR(MID(GL_Paste!$I8783,FIND("[",GL_Paste!$I8783)+1,FIND("]",GL_Paste!$I8783)-FIND("[",GL_Paste!$I8783)-1),"")))</f>
        <v/>
      </c>
      <c r="D8786">
        <f>IF(GL_Paste!$B8783="","",IFERROR(INDEX(DeptName,MATCH($C8786,DeptTag,0)),"UNALLOCATED"))</f>
        <v/>
      </c>
      <c r="E8786">
        <f>IF(GL_Paste!$B8783="","",IFERROR(INDEX(AcctCat,MATCH(GL_Paste!$B8783&amp;"",AcctCode,0)),"UNKNOWN"))</f>
        <v/>
      </c>
      <c r="F8786">
        <f>IF(GL_Paste!$B8783="","",IFERROR(INDEX(AcctSub,MATCH(GL_Paste!$B8783&amp;"",AcctCode,0)),"UNKNOWN"))</f>
        <v/>
      </c>
    </row>
    <row r="8787">
      <c r="A8787" s="40">
        <f>IF(GL_Paste!$B8784="","",N(GL_Paste!$H8784)-N(GL_Paste!$G8784))</f>
        <v/>
      </c>
      <c r="B8787" s="43">
        <f>IF(GL_Paste!$B8784="","",DATE(YEAR(GL_Paste!$E8784),MONTH(GL_Paste!$E8784),1))</f>
        <v/>
      </c>
      <c r="C8787">
        <f>IF(GL_Paste!$B8784="","",IF(TRIM(GL_Paste!$M8784)&lt;&gt;"",TRIM(GL_Paste!$M8784),IFERROR(MID(GL_Paste!$I8784,FIND("[",GL_Paste!$I8784)+1,FIND("]",GL_Paste!$I8784)-FIND("[",GL_Paste!$I8784)-1),"")))</f>
        <v/>
      </c>
      <c r="D8787">
        <f>IF(GL_Paste!$B8784="","",IFERROR(INDEX(DeptName,MATCH($C8787,DeptTag,0)),"UNALLOCATED"))</f>
        <v/>
      </c>
      <c r="E8787">
        <f>IF(GL_Paste!$B8784="","",IFERROR(INDEX(AcctCat,MATCH(GL_Paste!$B8784&amp;"",AcctCode,0)),"UNKNOWN"))</f>
        <v/>
      </c>
      <c r="F8787">
        <f>IF(GL_Paste!$B8784="","",IFERROR(INDEX(AcctSub,MATCH(GL_Paste!$B8784&amp;"",AcctCode,0)),"UNKNOWN"))</f>
        <v/>
      </c>
    </row>
    <row r="8788">
      <c r="A8788" s="40">
        <f>IF(GL_Paste!$B8785="","",N(GL_Paste!$H8785)-N(GL_Paste!$G8785))</f>
        <v/>
      </c>
      <c r="B8788" s="43">
        <f>IF(GL_Paste!$B8785="","",DATE(YEAR(GL_Paste!$E8785),MONTH(GL_Paste!$E8785),1))</f>
        <v/>
      </c>
      <c r="C8788">
        <f>IF(GL_Paste!$B8785="","",IF(TRIM(GL_Paste!$M8785)&lt;&gt;"",TRIM(GL_Paste!$M8785),IFERROR(MID(GL_Paste!$I8785,FIND("[",GL_Paste!$I8785)+1,FIND("]",GL_Paste!$I8785)-FIND("[",GL_Paste!$I8785)-1),"")))</f>
        <v/>
      </c>
      <c r="D8788">
        <f>IF(GL_Paste!$B8785="","",IFERROR(INDEX(DeptName,MATCH($C8788,DeptTag,0)),"UNALLOCATED"))</f>
        <v/>
      </c>
      <c r="E8788">
        <f>IF(GL_Paste!$B8785="","",IFERROR(INDEX(AcctCat,MATCH(GL_Paste!$B8785&amp;"",AcctCode,0)),"UNKNOWN"))</f>
        <v/>
      </c>
      <c r="F8788">
        <f>IF(GL_Paste!$B8785="","",IFERROR(INDEX(AcctSub,MATCH(GL_Paste!$B8785&amp;"",AcctCode,0)),"UNKNOWN"))</f>
        <v/>
      </c>
    </row>
    <row r="8789">
      <c r="A8789" s="40">
        <f>IF(GL_Paste!$B8786="","",N(GL_Paste!$H8786)-N(GL_Paste!$G8786))</f>
        <v/>
      </c>
      <c r="B8789" s="43">
        <f>IF(GL_Paste!$B8786="","",DATE(YEAR(GL_Paste!$E8786),MONTH(GL_Paste!$E8786),1))</f>
        <v/>
      </c>
      <c r="C8789">
        <f>IF(GL_Paste!$B8786="","",IF(TRIM(GL_Paste!$M8786)&lt;&gt;"",TRIM(GL_Paste!$M8786),IFERROR(MID(GL_Paste!$I8786,FIND("[",GL_Paste!$I8786)+1,FIND("]",GL_Paste!$I8786)-FIND("[",GL_Paste!$I8786)-1),"")))</f>
        <v/>
      </c>
      <c r="D8789">
        <f>IF(GL_Paste!$B8786="","",IFERROR(INDEX(DeptName,MATCH($C8789,DeptTag,0)),"UNALLOCATED"))</f>
        <v/>
      </c>
      <c r="E8789">
        <f>IF(GL_Paste!$B8786="","",IFERROR(INDEX(AcctCat,MATCH(GL_Paste!$B8786&amp;"",AcctCode,0)),"UNKNOWN"))</f>
        <v/>
      </c>
      <c r="F8789">
        <f>IF(GL_Paste!$B8786="","",IFERROR(INDEX(AcctSub,MATCH(GL_Paste!$B8786&amp;"",AcctCode,0)),"UNKNOWN"))</f>
        <v/>
      </c>
    </row>
    <row r="8790">
      <c r="A8790" s="40">
        <f>IF(GL_Paste!$B8787="","",N(GL_Paste!$H8787)-N(GL_Paste!$G8787))</f>
        <v/>
      </c>
      <c r="B8790" s="43">
        <f>IF(GL_Paste!$B8787="","",DATE(YEAR(GL_Paste!$E8787),MONTH(GL_Paste!$E8787),1))</f>
        <v/>
      </c>
      <c r="C8790">
        <f>IF(GL_Paste!$B8787="","",IF(TRIM(GL_Paste!$M8787)&lt;&gt;"",TRIM(GL_Paste!$M8787),IFERROR(MID(GL_Paste!$I8787,FIND("[",GL_Paste!$I8787)+1,FIND("]",GL_Paste!$I8787)-FIND("[",GL_Paste!$I8787)-1),"")))</f>
        <v/>
      </c>
      <c r="D8790">
        <f>IF(GL_Paste!$B8787="","",IFERROR(INDEX(DeptName,MATCH($C8790,DeptTag,0)),"UNALLOCATED"))</f>
        <v/>
      </c>
      <c r="E8790">
        <f>IF(GL_Paste!$B8787="","",IFERROR(INDEX(AcctCat,MATCH(GL_Paste!$B8787&amp;"",AcctCode,0)),"UNKNOWN"))</f>
        <v/>
      </c>
      <c r="F8790">
        <f>IF(GL_Paste!$B8787="","",IFERROR(INDEX(AcctSub,MATCH(GL_Paste!$B8787&amp;"",AcctCode,0)),"UNKNOWN"))</f>
        <v/>
      </c>
    </row>
    <row r="8791">
      <c r="A8791" s="40">
        <f>IF(GL_Paste!$B8788="","",N(GL_Paste!$H8788)-N(GL_Paste!$G8788))</f>
        <v/>
      </c>
      <c r="B8791" s="43">
        <f>IF(GL_Paste!$B8788="","",DATE(YEAR(GL_Paste!$E8788),MONTH(GL_Paste!$E8788),1))</f>
        <v/>
      </c>
      <c r="C8791">
        <f>IF(GL_Paste!$B8788="","",IF(TRIM(GL_Paste!$M8788)&lt;&gt;"",TRIM(GL_Paste!$M8788),IFERROR(MID(GL_Paste!$I8788,FIND("[",GL_Paste!$I8788)+1,FIND("]",GL_Paste!$I8788)-FIND("[",GL_Paste!$I8788)-1),"")))</f>
        <v/>
      </c>
      <c r="D8791">
        <f>IF(GL_Paste!$B8788="","",IFERROR(INDEX(DeptName,MATCH($C8791,DeptTag,0)),"UNALLOCATED"))</f>
        <v/>
      </c>
      <c r="E8791">
        <f>IF(GL_Paste!$B8788="","",IFERROR(INDEX(AcctCat,MATCH(GL_Paste!$B8788&amp;"",AcctCode,0)),"UNKNOWN"))</f>
        <v/>
      </c>
      <c r="F8791">
        <f>IF(GL_Paste!$B8788="","",IFERROR(INDEX(AcctSub,MATCH(GL_Paste!$B8788&amp;"",AcctCode,0)),"UNKNOWN"))</f>
        <v/>
      </c>
    </row>
    <row r="8792">
      <c r="A8792" s="40">
        <f>IF(GL_Paste!$B8789="","",N(GL_Paste!$H8789)-N(GL_Paste!$G8789))</f>
        <v/>
      </c>
      <c r="B8792" s="43">
        <f>IF(GL_Paste!$B8789="","",DATE(YEAR(GL_Paste!$E8789),MONTH(GL_Paste!$E8789),1))</f>
        <v/>
      </c>
      <c r="C8792">
        <f>IF(GL_Paste!$B8789="","",IF(TRIM(GL_Paste!$M8789)&lt;&gt;"",TRIM(GL_Paste!$M8789),IFERROR(MID(GL_Paste!$I8789,FIND("[",GL_Paste!$I8789)+1,FIND("]",GL_Paste!$I8789)-FIND("[",GL_Paste!$I8789)-1),"")))</f>
        <v/>
      </c>
      <c r="D8792">
        <f>IF(GL_Paste!$B8789="","",IFERROR(INDEX(DeptName,MATCH($C8792,DeptTag,0)),"UNALLOCATED"))</f>
        <v/>
      </c>
      <c r="E8792">
        <f>IF(GL_Paste!$B8789="","",IFERROR(INDEX(AcctCat,MATCH(GL_Paste!$B8789&amp;"",AcctCode,0)),"UNKNOWN"))</f>
        <v/>
      </c>
      <c r="F8792">
        <f>IF(GL_Paste!$B8789="","",IFERROR(INDEX(AcctSub,MATCH(GL_Paste!$B8789&amp;"",AcctCode,0)),"UNKNOWN"))</f>
        <v/>
      </c>
    </row>
    <row r="8793">
      <c r="A8793" s="40">
        <f>IF(GL_Paste!$B8790="","",N(GL_Paste!$H8790)-N(GL_Paste!$G8790))</f>
        <v/>
      </c>
      <c r="B8793" s="43">
        <f>IF(GL_Paste!$B8790="","",DATE(YEAR(GL_Paste!$E8790),MONTH(GL_Paste!$E8790),1))</f>
        <v/>
      </c>
      <c r="C8793">
        <f>IF(GL_Paste!$B8790="","",IF(TRIM(GL_Paste!$M8790)&lt;&gt;"",TRIM(GL_Paste!$M8790),IFERROR(MID(GL_Paste!$I8790,FIND("[",GL_Paste!$I8790)+1,FIND("]",GL_Paste!$I8790)-FIND("[",GL_Paste!$I8790)-1),"")))</f>
        <v/>
      </c>
      <c r="D8793">
        <f>IF(GL_Paste!$B8790="","",IFERROR(INDEX(DeptName,MATCH($C8793,DeptTag,0)),"UNALLOCATED"))</f>
        <v/>
      </c>
      <c r="E8793">
        <f>IF(GL_Paste!$B8790="","",IFERROR(INDEX(AcctCat,MATCH(GL_Paste!$B8790&amp;"",AcctCode,0)),"UNKNOWN"))</f>
        <v/>
      </c>
      <c r="F8793">
        <f>IF(GL_Paste!$B8790="","",IFERROR(INDEX(AcctSub,MATCH(GL_Paste!$B8790&amp;"",AcctCode,0)),"UNKNOWN"))</f>
        <v/>
      </c>
    </row>
    <row r="8794">
      <c r="A8794" s="40">
        <f>IF(GL_Paste!$B8791="","",N(GL_Paste!$H8791)-N(GL_Paste!$G8791))</f>
        <v/>
      </c>
      <c r="B8794" s="43">
        <f>IF(GL_Paste!$B8791="","",DATE(YEAR(GL_Paste!$E8791),MONTH(GL_Paste!$E8791),1))</f>
        <v/>
      </c>
      <c r="C8794">
        <f>IF(GL_Paste!$B8791="","",IF(TRIM(GL_Paste!$M8791)&lt;&gt;"",TRIM(GL_Paste!$M8791),IFERROR(MID(GL_Paste!$I8791,FIND("[",GL_Paste!$I8791)+1,FIND("]",GL_Paste!$I8791)-FIND("[",GL_Paste!$I8791)-1),"")))</f>
        <v/>
      </c>
      <c r="D8794">
        <f>IF(GL_Paste!$B8791="","",IFERROR(INDEX(DeptName,MATCH($C8794,DeptTag,0)),"UNALLOCATED"))</f>
        <v/>
      </c>
      <c r="E8794">
        <f>IF(GL_Paste!$B8791="","",IFERROR(INDEX(AcctCat,MATCH(GL_Paste!$B8791&amp;"",AcctCode,0)),"UNKNOWN"))</f>
        <v/>
      </c>
      <c r="F8794">
        <f>IF(GL_Paste!$B8791="","",IFERROR(INDEX(AcctSub,MATCH(GL_Paste!$B8791&amp;"",AcctCode,0)),"UNKNOWN"))</f>
        <v/>
      </c>
    </row>
    <row r="8795">
      <c r="A8795" s="40">
        <f>IF(GL_Paste!$B8792="","",N(GL_Paste!$H8792)-N(GL_Paste!$G8792))</f>
        <v/>
      </c>
      <c r="B8795" s="43">
        <f>IF(GL_Paste!$B8792="","",DATE(YEAR(GL_Paste!$E8792),MONTH(GL_Paste!$E8792),1))</f>
        <v/>
      </c>
      <c r="C8795">
        <f>IF(GL_Paste!$B8792="","",IF(TRIM(GL_Paste!$M8792)&lt;&gt;"",TRIM(GL_Paste!$M8792),IFERROR(MID(GL_Paste!$I8792,FIND("[",GL_Paste!$I8792)+1,FIND("]",GL_Paste!$I8792)-FIND("[",GL_Paste!$I8792)-1),"")))</f>
        <v/>
      </c>
      <c r="D8795">
        <f>IF(GL_Paste!$B8792="","",IFERROR(INDEX(DeptName,MATCH($C8795,DeptTag,0)),"UNALLOCATED"))</f>
        <v/>
      </c>
      <c r="E8795">
        <f>IF(GL_Paste!$B8792="","",IFERROR(INDEX(AcctCat,MATCH(GL_Paste!$B8792&amp;"",AcctCode,0)),"UNKNOWN"))</f>
        <v/>
      </c>
      <c r="F8795">
        <f>IF(GL_Paste!$B8792="","",IFERROR(INDEX(AcctSub,MATCH(GL_Paste!$B8792&amp;"",AcctCode,0)),"UNKNOWN"))</f>
        <v/>
      </c>
    </row>
    <row r="8796">
      <c r="A8796" s="40">
        <f>IF(GL_Paste!$B8793="","",N(GL_Paste!$H8793)-N(GL_Paste!$G8793))</f>
        <v/>
      </c>
      <c r="B8796" s="43">
        <f>IF(GL_Paste!$B8793="","",DATE(YEAR(GL_Paste!$E8793),MONTH(GL_Paste!$E8793),1))</f>
        <v/>
      </c>
      <c r="C8796">
        <f>IF(GL_Paste!$B8793="","",IF(TRIM(GL_Paste!$M8793)&lt;&gt;"",TRIM(GL_Paste!$M8793),IFERROR(MID(GL_Paste!$I8793,FIND("[",GL_Paste!$I8793)+1,FIND("]",GL_Paste!$I8793)-FIND("[",GL_Paste!$I8793)-1),"")))</f>
        <v/>
      </c>
      <c r="D8796">
        <f>IF(GL_Paste!$B8793="","",IFERROR(INDEX(DeptName,MATCH($C8796,DeptTag,0)),"UNALLOCATED"))</f>
        <v/>
      </c>
      <c r="E8796">
        <f>IF(GL_Paste!$B8793="","",IFERROR(INDEX(AcctCat,MATCH(GL_Paste!$B8793&amp;"",AcctCode,0)),"UNKNOWN"))</f>
        <v/>
      </c>
      <c r="F8796">
        <f>IF(GL_Paste!$B8793="","",IFERROR(INDEX(AcctSub,MATCH(GL_Paste!$B8793&amp;"",AcctCode,0)),"UNKNOWN"))</f>
        <v/>
      </c>
    </row>
    <row r="8797">
      <c r="A8797" s="40">
        <f>IF(GL_Paste!$B8794="","",N(GL_Paste!$H8794)-N(GL_Paste!$G8794))</f>
        <v/>
      </c>
      <c r="B8797" s="43">
        <f>IF(GL_Paste!$B8794="","",DATE(YEAR(GL_Paste!$E8794),MONTH(GL_Paste!$E8794),1))</f>
        <v/>
      </c>
      <c r="C8797">
        <f>IF(GL_Paste!$B8794="","",IF(TRIM(GL_Paste!$M8794)&lt;&gt;"",TRIM(GL_Paste!$M8794),IFERROR(MID(GL_Paste!$I8794,FIND("[",GL_Paste!$I8794)+1,FIND("]",GL_Paste!$I8794)-FIND("[",GL_Paste!$I8794)-1),"")))</f>
        <v/>
      </c>
      <c r="D8797">
        <f>IF(GL_Paste!$B8794="","",IFERROR(INDEX(DeptName,MATCH($C8797,DeptTag,0)),"UNALLOCATED"))</f>
        <v/>
      </c>
      <c r="E8797">
        <f>IF(GL_Paste!$B8794="","",IFERROR(INDEX(AcctCat,MATCH(GL_Paste!$B8794&amp;"",AcctCode,0)),"UNKNOWN"))</f>
        <v/>
      </c>
      <c r="F8797">
        <f>IF(GL_Paste!$B8794="","",IFERROR(INDEX(AcctSub,MATCH(GL_Paste!$B8794&amp;"",AcctCode,0)),"UNKNOWN"))</f>
        <v/>
      </c>
    </row>
    <row r="8798">
      <c r="A8798" s="40">
        <f>IF(GL_Paste!$B8795="","",N(GL_Paste!$H8795)-N(GL_Paste!$G8795))</f>
        <v/>
      </c>
      <c r="B8798" s="43">
        <f>IF(GL_Paste!$B8795="","",DATE(YEAR(GL_Paste!$E8795),MONTH(GL_Paste!$E8795),1))</f>
        <v/>
      </c>
      <c r="C8798">
        <f>IF(GL_Paste!$B8795="","",IF(TRIM(GL_Paste!$M8795)&lt;&gt;"",TRIM(GL_Paste!$M8795),IFERROR(MID(GL_Paste!$I8795,FIND("[",GL_Paste!$I8795)+1,FIND("]",GL_Paste!$I8795)-FIND("[",GL_Paste!$I8795)-1),"")))</f>
        <v/>
      </c>
      <c r="D8798">
        <f>IF(GL_Paste!$B8795="","",IFERROR(INDEX(DeptName,MATCH($C8798,DeptTag,0)),"UNALLOCATED"))</f>
        <v/>
      </c>
      <c r="E8798">
        <f>IF(GL_Paste!$B8795="","",IFERROR(INDEX(AcctCat,MATCH(GL_Paste!$B8795&amp;"",AcctCode,0)),"UNKNOWN"))</f>
        <v/>
      </c>
      <c r="F8798">
        <f>IF(GL_Paste!$B8795="","",IFERROR(INDEX(AcctSub,MATCH(GL_Paste!$B8795&amp;"",AcctCode,0)),"UNKNOWN"))</f>
        <v/>
      </c>
    </row>
    <row r="8799">
      <c r="A8799" s="40">
        <f>IF(GL_Paste!$B8796="","",N(GL_Paste!$H8796)-N(GL_Paste!$G8796))</f>
        <v/>
      </c>
      <c r="B8799" s="43">
        <f>IF(GL_Paste!$B8796="","",DATE(YEAR(GL_Paste!$E8796),MONTH(GL_Paste!$E8796),1))</f>
        <v/>
      </c>
      <c r="C8799">
        <f>IF(GL_Paste!$B8796="","",IF(TRIM(GL_Paste!$M8796)&lt;&gt;"",TRIM(GL_Paste!$M8796),IFERROR(MID(GL_Paste!$I8796,FIND("[",GL_Paste!$I8796)+1,FIND("]",GL_Paste!$I8796)-FIND("[",GL_Paste!$I8796)-1),"")))</f>
        <v/>
      </c>
      <c r="D8799">
        <f>IF(GL_Paste!$B8796="","",IFERROR(INDEX(DeptName,MATCH($C8799,DeptTag,0)),"UNALLOCATED"))</f>
        <v/>
      </c>
      <c r="E8799">
        <f>IF(GL_Paste!$B8796="","",IFERROR(INDEX(AcctCat,MATCH(GL_Paste!$B8796&amp;"",AcctCode,0)),"UNKNOWN"))</f>
        <v/>
      </c>
      <c r="F8799">
        <f>IF(GL_Paste!$B8796="","",IFERROR(INDEX(AcctSub,MATCH(GL_Paste!$B8796&amp;"",AcctCode,0)),"UNKNOWN"))</f>
        <v/>
      </c>
    </row>
    <row r="8800">
      <c r="A8800" s="40">
        <f>IF(GL_Paste!$B8797="","",N(GL_Paste!$H8797)-N(GL_Paste!$G8797))</f>
        <v/>
      </c>
      <c r="B8800" s="43">
        <f>IF(GL_Paste!$B8797="","",DATE(YEAR(GL_Paste!$E8797),MONTH(GL_Paste!$E8797),1))</f>
        <v/>
      </c>
      <c r="C8800">
        <f>IF(GL_Paste!$B8797="","",IF(TRIM(GL_Paste!$M8797)&lt;&gt;"",TRIM(GL_Paste!$M8797),IFERROR(MID(GL_Paste!$I8797,FIND("[",GL_Paste!$I8797)+1,FIND("]",GL_Paste!$I8797)-FIND("[",GL_Paste!$I8797)-1),"")))</f>
        <v/>
      </c>
      <c r="D8800">
        <f>IF(GL_Paste!$B8797="","",IFERROR(INDEX(DeptName,MATCH($C8800,DeptTag,0)),"UNALLOCATED"))</f>
        <v/>
      </c>
      <c r="E8800">
        <f>IF(GL_Paste!$B8797="","",IFERROR(INDEX(AcctCat,MATCH(GL_Paste!$B8797&amp;"",AcctCode,0)),"UNKNOWN"))</f>
        <v/>
      </c>
      <c r="F8800">
        <f>IF(GL_Paste!$B8797="","",IFERROR(INDEX(AcctSub,MATCH(GL_Paste!$B8797&amp;"",AcctCode,0)),"UNKNOWN"))</f>
        <v/>
      </c>
    </row>
    <row r="8801">
      <c r="A8801" s="40">
        <f>IF(GL_Paste!$B8798="","",N(GL_Paste!$H8798)-N(GL_Paste!$G8798))</f>
        <v/>
      </c>
      <c r="B8801" s="43">
        <f>IF(GL_Paste!$B8798="","",DATE(YEAR(GL_Paste!$E8798),MONTH(GL_Paste!$E8798),1))</f>
        <v/>
      </c>
      <c r="C8801">
        <f>IF(GL_Paste!$B8798="","",IF(TRIM(GL_Paste!$M8798)&lt;&gt;"",TRIM(GL_Paste!$M8798),IFERROR(MID(GL_Paste!$I8798,FIND("[",GL_Paste!$I8798)+1,FIND("]",GL_Paste!$I8798)-FIND("[",GL_Paste!$I8798)-1),"")))</f>
        <v/>
      </c>
      <c r="D8801">
        <f>IF(GL_Paste!$B8798="","",IFERROR(INDEX(DeptName,MATCH($C8801,DeptTag,0)),"UNALLOCATED"))</f>
        <v/>
      </c>
      <c r="E8801">
        <f>IF(GL_Paste!$B8798="","",IFERROR(INDEX(AcctCat,MATCH(GL_Paste!$B8798&amp;"",AcctCode,0)),"UNKNOWN"))</f>
        <v/>
      </c>
      <c r="F8801">
        <f>IF(GL_Paste!$B8798="","",IFERROR(INDEX(AcctSub,MATCH(GL_Paste!$B8798&amp;"",AcctCode,0)),"UNKNOWN"))</f>
        <v/>
      </c>
    </row>
    <row r="8802">
      <c r="A8802" s="40">
        <f>IF(GL_Paste!$B8799="","",N(GL_Paste!$H8799)-N(GL_Paste!$G8799))</f>
        <v/>
      </c>
      <c r="B8802" s="43">
        <f>IF(GL_Paste!$B8799="","",DATE(YEAR(GL_Paste!$E8799),MONTH(GL_Paste!$E8799),1))</f>
        <v/>
      </c>
      <c r="C8802">
        <f>IF(GL_Paste!$B8799="","",IF(TRIM(GL_Paste!$M8799)&lt;&gt;"",TRIM(GL_Paste!$M8799),IFERROR(MID(GL_Paste!$I8799,FIND("[",GL_Paste!$I8799)+1,FIND("]",GL_Paste!$I8799)-FIND("[",GL_Paste!$I8799)-1),"")))</f>
        <v/>
      </c>
      <c r="D8802">
        <f>IF(GL_Paste!$B8799="","",IFERROR(INDEX(DeptName,MATCH($C8802,DeptTag,0)),"UNALLOCATED"))</f>
        <v/>
      </c>
      <c r="E8802">
        <f>IF(GL_Paste!$B8799="","",IFERROR(INDEX(AcctCat,MATCH(GL_Paste!$B8799&amp;"",AcctCode,0)),"UNKNOWN"))</f>
        <v/>
      </c>
      <c r="F8802">
        <f>IF(GL_Paste!$B8799="","",IFERROR(INDEX(AcctSub,MATCH(GL_Paste!$B8799&amp;"",AcctCode,0)),"UNKNOWN"))</f>
        <v/>
      </c>
    </row>
    <row r="8803">
      <c r="A8803" s="40">
        <f>IF(GL_Paste!$B8800="","",N(GL_Paste!$H8800)-N(GL_Paste!$G8800))</f>
        <v/>
      </c>
      <c r="B8803" s="43">
        <f>IF(GL_Paste!$B8800="","",DATE(YEAR(GL_Paste!$E8800),MONTH(GL_Paste!$E8800),1))</f>
        <v/>
      </c>
      <c r="C8803">
        <f>IF(GL_Paste!$B8800="","",IF(TRIM(GL_Paste!$M8800)&lt;&gt;"",TRIM(GL_Paste!$M8800),IFERROR(MID(GL_Paste!$I8800,FIND("[",GL_Paste!$I8800)+1,FIND("]",GL_Paste!$I8800)-FIND("[",GL_Paste!$I8800)-1),"")))</f>
        <v/>
      </c>
      <c r="D8803">
        <f>IF(GL_Paste!$B8800="","",IFERROR(INDEX(DeptName,MATCH($C8803,DeptTag,0)),"UNALLOCATED"))</f>
        <v/>
      </c>
      <c r="E8803">
        <f>IF(GL_Paste!$B8800="","",IFERROR(INDEX(AcctCat,MATCH(GL_Paste!$B8800&amp;"",AcctCode,0)),"UNKNOWN"))</f>
        <v/>
      </c>
      <c r="F8803">
        <f>IF(GL_Paste!$B8800="","",IFERROR(INDEX(AcctSub,MATCH(GL_Paste!$B8800&amp;"",AcctCode,0)),"UNKNOWN"))</f>
        <v/>
      </c>
    </row>
    <row r="8804">
      <c r="A8804" s="40">
        <f>IF(GL_Paste!$B8801="","",N(GL_Paste!$H8801)-N(GL_Paste!$G8801))</f>
        <v/>
      </c>
      <c r="B8804" s="43">
        <f>IF(GL_Paste!$B8801="","",DATE(YEAR(GL_Paste!$E8801),MONTH(GL_Paste!$E8801),1))</f>
        <v/>
      </c>
      <c r="C8804">
        <f>IF(GL_Paste!$B8801="","",IF(TRIM(GL_Paste!$M8801)&lt;&gt;"",TRIM(GL_Paste!$M8801),IFERROR(MID(GL_Paste!$I8801,FIND("[",GL_Paste!$I8801)+1,FIND("]",GL_Paste!$I8801)-FIND("[",GL_Paste!$I8801)-1),"")))</f>
        <v/>
      </c>
      <c r="D8804">
        <f>IF(GL_Paste!$B8801="","",IFERROR(INDEX(DeptName,MATCH($C8804,DeptTag,0)),"UNALLOCATED"))</f>
        <v/>
      </c>
      <c r="E8804">
        <f>IF(GL_Paste!$B8801="","",IFERROR(INDEX(AcctCat,MATCH(GL_Paste!$B8801&amp;"",AcctCode,0)),"UNKNOWN"))</f>
        <v/>
      </c>
      <c r="F8804">
        <f>IF(GL_Paste!$B8801="","",IFERROR(INDEX(AcctSub,MATCH(GL_Paste!$B8801&amp;"",AcctCode,0)),"UNKNOWN"))</f>
        <v/>
      </c>
    </row>
    <row r="8805">
      <c r="A8805" s="40">
        <f>IF(GL_Paste!$B8802="","",N(GL_Paste!$H8802)-N(GL_Paste!$G8802))</f>
        <v/>
      </c>
      <c r="B8805" s="43">
        <f>IF(GL_Paste!$B8802="","",DATE(YEAR(GL_Paste!$E8802),MONTH(GL_Paste!$E8802),1))</f>
        <v/>
      </c>
      <c r="C8805">
        <f>IF(GL_Paste!$B8802="","",IF(TRIM(GL_Paste!$M8802)&lt;&gt;"",TRIM(GL_Paste!$M8802),IFERROR(MID(GL_Paste!$I8802,FIND("[",GL_Paste!$I8802)+1,FIND("]",GL_Paste!$I8802)-FIND("[",GL_Paste!$I8802)-1),"")))</f>
        <v/>
      </c>
      <c r="D8805">
        <f>IF(GL_Paste!$B8802="","",IFERROR(INDEX(DeptName,MATCH($C8805,DeptTag,0)),"UNALLOCATED"))</f>
        <v/>
      </c>
      <c r="E8805">
        <f>IF(GL_Paste!$B8802="","",IFERROR(INDEX(AcctCat,MATCH(GL_Paste!$B8802&amp;"",AcctCode,0)),"UNKNOWN"))</f>
        <v/>
      </c>
      <c r="F8805">
        <f>IF(GL_Paste!$B8802="","",IFERROR(INDEX(AcctSub,MATCH(GL_Paste!$B8802&amp;"",AcctCode,0)),"UNKNOWN"))</f>
        <v/>
      </c>
    </row>
    <row r="8806">
      <c r="A8806" s="40">
        <f>IF(GL_Paste!$B8803="","",N(GL_Paste!$H8803)-N(GL_Paste!$G8803))</f>
        <v/>
      </c>
      <c r="B8806" s="43">
        <f>IF(GL_Paste!$B8803="","",DATE(YEAR(GL_Paste!$E8803),MONTH(GL_Paste!$E8803),1))</f>
        <v/>
      </c>
      <c r="C8806">
        <f>IF(GL_Paste!$B8803="","",IF(TRIM(GL_Paste!$M8803)&lt;&gt;"",TRIM(GL_Paste!$M8803),IFERROR(MID(GL_Paste!$I8803,FIND("[",GL_Paste!$I8803)+1,FIND("]",GL_Paste!$I8803)-FIND("[",GL_Paste!$I8803)-1),"")))</f>
        <v/>
      </c>
      <c r="D8806">
        <f>IF(GL_Paste!$B8803="","",IFERROR(INDEX(DeptName,MATCH($C8806,DeptTag,0)),"UNALLOCATED"))</f>
        <v/>
      </c>
      <c r="E8806">
        <f>IF(GL_Paste!$B8803="","",IFERROR(INDEX(AcctCat,MATCH(GL_Paste!$B8803&amp;"",AcctCode,0)),"UNKNOWN"))</f>
        <v/>
      </c>
      <c r="F8806">
        <f>IF(GL_Paste!$B8803="","",IFERROR(INDEX(AcctSub,MATCH(GL_Paste!$B8803&amp;"",AcctCode,0)),"UNKNOWN"))</f>
        <v/>
      </c>
    </row>
    <row r="8807">
      <c r="A8807" s="40">
        <f>IF(GL_Paste!$B8804="","",N(GL_Paste!$H8804)-N(GL_Paste!$G8804))</f>
        <v/>
      </c>
      <c r="B8807" s="43">
        <f>IF(GL_Paste!$B8804="","",DATE(YEAR(GL_Paste!$E8804),MONTH(GL_Paste!$E8804),1))</f>
        <v/>
      </c>
      <c r="C8807">
        <f>IF(GL_Paste!$B8804="","",IF(TRIM(GL_Paste!$M8804)&lt;&gt;"",TRIM(GL_Paste!$M8804),IFERROR(MID(GL_Paste!$I8804,FIND("[",GL_Paste!$I8804)+1,FIND("]",GL_Paste!$I8804)-FIND("[",GL_Paste!$I8804)-1),"")))</f>
        <v/>
      </c>
      <c r="D8807">
        <f>IF(GL_Paste!$B8804="","",IFERROR(INDEX(DeptName,MATCH($C8807,DeptTag,0)),"UNALLOCATED"))</f>
        <v/>
      </c>
      <c r="E8807">
        <f>IF(GL_Paste!$B8804="","",IFERROR(INDEX(AcctCat,MATCH(GL_Paste!$B8804&amp;"",AcctCode,0)),"UNKNOWN"))</f>
        <v/>
      </c>
      <c r="F8807">
        <f>IF(GL_Paste!$B8804="","",IFERROR(INDEX(AcctSub,MATCH(GL_Paste!$B8804&amp;"",AcctCode,0)),"UNKNOWN"))</f>
        <v/>
      </c>
    </row>
    <row r="8808">
      <c r="A8808" s="40">
        <f>IF(GL_Paste!$B8805="","",N(GL_Paste!$H8805)-N(GL_Paste!$G8805))</f>
        <v/>
      </c>
      <c r="B8808" s="43">
        <f>IF(GL_Paste!$B8805="","",DATE(YEAR(GL_Paste!$E8805),MONTH(GL_Paste!$E8805),1))</f>
        <v/>
      </c>
      <c r="C8808">
        <f>IF(GL_Paste!$B8805="","",IF(TRIM(GL_Paste!$M8805)&lt;&gt;"",TRIM(GL_Paste!$M8805),IFERROR(MID(GL_Paste!$I8805,FIND("[",GL_Paste!$I8805)+1,FIND("]",GL_Paste!$I8805)-FIND("[",GL_Paste!$I8805)-1),"")))</f>
        <v/>
      </c>
      <c r="D8808">
        <f>IF(GL_Paste!$B8805="","",IFERROR(INDEX(DeptName,MATCH($C8808,DeptTag,0)),"UNALLOCATED"))</f>
        <v/>
      </c>
      <c r="E8808">
        <f>IF(GL_Paste!$B8805="","",IFERROR(INDEX(AcctCat,MATCH(GL_Paste!$B8805&amp;"",AcctCode,0)),"UNKNOWN"))</f>
        <v/>
      </c>
      <c r="F8808">
        <f>IF(GL_Paste!$B8805="","",IFERROR(INDEX(AcctSub,MATCH(GL_Paste!$B8805&amp;"",AcctCode,0)),"UNKNOWN"))</f>
        <v/>
      </c>
    </row>
    <row r="8809">
      <c r="A8809" s="40">
        <f>IF(GL_Paste!$B8806="","",N(GL_Paste!$H8806)-N(GL_Paste!$G8806))</f>
        <v/>
      </c>
      <c r="B8809" s="43">
        <f>IF(GL_Paste!$B8806="","",DATE(YEAR(GL_Paste!$E8806),MONTH(GL_Paste!$E8806),1))</f>
        <v/>
      </c>
      <c r="C8809">
        <f>IF(GL_Paste!$B8806="","",IF(TRIM(GL_Paste!$M8806)&lt;&gt;"",TRIM(GL_Paste!$M8806),IFERROR(MID(GL_Paste!$I8806,FIND("[",GL_Paste!$I8806)+1,FIND("]",GL_Paste!$I8806)-FIND("[",GL_Paste!$I8806)-1),"")))</f>
        <v/>
      </c>
      <c r="D8809">
        <f>IF(GL_Paste!$B8806="","",IFERROR(INDEX(DeptName,MATCH($C8809,DeptTag,0)),"UNALLOCATED"))</f>
        <v/>
      </c>
      <c r="E8809">
        <f>IF(GL_Paste!$B8806="","",IFERROR(INDEX(AcctCat,MATCH(GL_Paste!$B8806&amp;"",AcctCode,0)),"UNKNOWN"))</f>
        <v/>
      </c>
      <c r="F8809">
        <f>IF(GL_Paste!$B8806="","",IFERROR(INDEX(AcctSub,MATCH(GL_Paste!$B8806&amp;"",AcctCode,0)),"UNKNOWN"))</f>
        <v/>
      </c>
    </row>
    <row r="8810">
      <c r="A8810" s="40">
        <f>IF(GL_Paste!$B8807="","",N(GL_Paste!$H8807)-N(GL_Paste!$G8807))</f>
        <v/>
      </c>
      <c r="B8810" s="43">
        <f>IF(GL_Paste!$B8807="","",DATE(YEAR(GL_Paste!$E8807),MONTH(GL_Paste!$E8807),1))</f>
        <v/>
      </c>
      <c r="C8810">
        <f>IF(GL_Paste!$B8807="","",IF(TRIM(GL_Paste!$M8807)&lt;&gt;"",TRIM(GL_Paste!$M8807),IFERROR(MID(GL_Paste!$I8807,FIND("[",GL_Paste!$I8807)+1,FIND("]",GL_Paste!$I8807)-FIND("[",GL_Paste!$I8807)-1),"")))</f>
        <v/>
      </c>
      <c r="D8810">
        <f>IF(GL_Paste!$B8807="","",IFERROR(INDEX(DeptName,MATCH($C8810,DeptTag,0)),"UNALLOCATED"))</f>
        <v/>
      </c>
      <c r="E8810">
        <f>IF(GL_Paste!$B8807="","",IFERROR(INDEX(AcctCat,MATCH(GL_Paste!$B8807&amp;"",AcctCode,0)),"UNKNOWN"))</f>
        <v/>
      </c>
      <c r="F8810">
        <f>IF(GL_Paste!$B8807="","",IFERROR(INDEX(AcctSub,MATCH(GL_Paste!$B8807&amp;"",AcctCode,0)),"UNKNOWN"))</f>
        <v/>
      </c>
    </row>
    <row r="8811">
      <c r="A8811" s="40">
        <f>IF(GL_Paste!$B8808="","",N(GL_Paste!$H8808)-N(GL_Paste!$G8808))</f>
        <v/>
      </c>
      <c r="B8811" s="43">
        <f>IF(GL_Paste!$B8808="","",DATE(YEAR(GL_Paste!$E8808),MONTH(GL_Paste!$E8808),1))</f>
        <v/>
      </c>
      <c r="C8811">
        <f>IF(GL_Paste!$B8808="","",IF(TRIM(GL_Paste!$M8808)&lt;&gt;"",TRIM(GL_Paste!$M8808),IFERROR(MID(GL_Paste!$I8808,FIND("[",GL_Paste!$I8808)+1,FIND("]",GL_Paste!$I8808)-FIND("[",GL_Paste!$I8808)-1),"")))</f>
        <v/>
      </c>
      <c r="D8811">
        <f>IF(GL_Paste!$B8808="","",IFERROR(INDEX(DeptName,MATCH($C8811,DeptTag,0)),"UNALLOCATED"))</f>
        <v/>
      </c>
      <c r="E8811">
        <f>IF(GL_Paste!$B8808="","",IFERROR(INDEX(AcctCat,MATCH(GL_Paste!$B8808&amp;"",AcctCode,0)),"UNKNOWN"))</f>
        <v/>
      </c>
      <c r="F8811">
        <f>IF(GL_Paste!$B8808="","",IFERROR(INDEX(AcctSub,MATCH(GL_Paste!$B8808&amp;"",AcctCode,0)),"UNKNOWN"))</f>
        <v/>
      </c>
    </row>
    <row r="8812">
      <c r="A8812" s="40">
        <f>IF(GL_Paste!$B8809="","",N(GL_Paste!$H8809)-N(GL_Paste!$G8809))</f>
        <v/>
      </c>
      <c r="B8812" s="43">
        <f>IF(GL_Paste!$B8809="","",DATE(YEAR(GL_Paste!$E8809),MONTH(GL_Paste!$E8809),1))</f>
        <v/>
      </c>
      <c r="C8812">
        <f>IF(GL_Paste!$B8809="","",IF(TRIM(GL_Paste!$M8809)&lt;&gt;"",TRIM(GL_Paste!$M8809),IFERROR(MID(GL_Paste!$I8809,FIND("[",GL_Paste!$I8809)+1,FIND("]",GL_Paste!$I8809)-FIND("[",GL_Paste!$I8809)-1),"")))</f>
        <v/>
      </c>
      <c r="D8812">
        <f>IF(GL_Paste!$B8809="","",IFERROR(INDEX(DeptName,MATCH($C8812,DeptTag,0)),"UNALLOCATED"))</f>
        <v/>
      </c>
      <c r="E8812">
        <f>IF(GL_Paste!$B8809="","",IFERROR(INDEX(AcctCat,MATCH(GL_Paste!$B8809&amp;"",AcctCode,0)),"UNKNOWN"))</f>
        <v/>
      </c>
      <c r="F8812">
        <f>IF(GL_Paste!$B8809="","",IFERROR(INDEX(AcctSub,MATCH(GL_Paste!$B8809&amp;"",AcctCode,0)),"UNKNOWN"))</f>
        <v/>
      </c>
    </row>
    <row r="8813">
      <c r="A8813" s="40">
        <f>IF(GL_Paste!$B8810="","",N(GL_Paste!$H8810)-N(GL_Paste!$G8810))</f>
        <v/>
      </c>
      <c r="B8813" s="43">
        <f>IF(GL_Paste!$B8810="","",DATE(YEAR(GL_Paste!$E8810),MONTH(GL_Paste!$E8810),1))</f>
        <v/>
      </c>
      <c r="C8813">
        <f>IF(GL_Paste!$B8810="","",IF(TRIM(GL_Paste!$M8810)&lt;&gt;"",TRIM(GL_Paste!$M8810),IFERROR(MID(GL_Paste!$I8810,FIND("[",GL_Paste!$I8810)+1,FIND("]",GL_Paste!$I8810)-FIND("[",GL_Paste!$I8810)-1),"")))</f>
        <v/>
      </c>
      <c r="D8813">
        <f>IF(GL_Paste!$B8810="","",IFERROR(INDEX(DeptName,MATCH($C8813,DeptTag,0)),"UNALLOCATED"))</f>
        <v/>
      </c>
      <c r="E8813">
        <f>IF(GL_Paste!$B8810="","",IFERROR(INDEX(AcctCat,MATCH(GL_Paste!$B8810&amp;"",AcctCode,0)),"UNKNOWN"))</f>
        <v/>
      </c>
      <c r="F8813">
        <f>IF(GL_Paste!$B8810="","",IFERROR(INDEX(AcctSub,MATCH(GL_Paste!$B8810&amp;"",AcctCode,0)),"UNKNOWN"))</f>
        <v/>
      </c>
    </row>
    <row r="8814">
      <c r="A8814" s="40">
        <f>IF(GL_Paste!$B8811="","",N(GL_Paste!$H8811)-N(GL_Paste!$G8811))</f>
        <v/>
      </c>
      <c r="B8814" s="43">
        <f>IF(GL_Paste!$B8811="","",DATE(YEAR(GL_Paste!$E8811),MONTH(GL_Paste!$E8811),1))</f>
        <v/>
      </c>
      <c r="C8814">
        <f>IF(GL_Paste!$B8811="","",IF(TRIM(GL_Paste!$M8811)&lt;&gt;"",TRIM(GL_Paste!$M8811),IFERROR(MID(GL_Paste!$I8811,FIND("[",GL_Paste!$I8811)+1,FIND("]",GL_Paste!$I8811)-FIND("[",GL_Paste!$I8811)-1),"")))</f>
        <v/>
      </c>
      <c r="D8814">
        <f>IF(GL_Paste!$B8811="","",IFERROR(INDEX(DeptName,MATCH($C8814,DeptTag,0)),"UNALLOCATED"))</f>
        <v/>
      </c>
      <c r="E8814">
        <f>IF(GL_Paste!$B8811="","",IFERROR(INDEX(AcctCat,MATCH(GL_Paste!$B8811&amp;"",AcctCode,0)),"UNKNOWN"))</f>
        <v/>
      </c>
      <c r="F8814">
        <f>IF(GL_Paste!$B8811="","",IFERROR(INDEX(AcctSub,MATCH(GL_Paste!$B8811&amp;"",AcctCode,0)),"UNKNOWN"))</f>
        <v/>
      </c>
    </row>
    <row r="8815">
      <c r="A8815" s="40">
        <f>IF(GL_Paste!$B8812="","",N(GL_Paste!$H8812)-N(GL_Paste!$G8812))</f>
        <v/>
      </c>
      <c r="B8815" s="43">
        <f>IF(GL_Paste!$B8812="","",DATE(YEAR(GL_Paste!$E8812),MONTH(GL_Paste!$E8812),1))</f>
        <v/>
      </c>
      <c r="C8815">
        <f>IF(GL_Paste!$B8812="","",IF(TRIM(GL_Paste!$M8812)&lt;&gt;"",TRIM(GL_Paste!$M8812),IFERROR(MID(GL_Paste!$I8812,FIND("[",GL_Paste!$I8812)+1,FIND("]",GL_Paste!$I8812)-FIND("[",GL_Paste!$I8812)-1),"")))</f>
        <v/>
      </c>
      <c r="D8815">
        <f>IF(GL_Paste!$B8812="","",IFERROR(INDEX(DeptName,MATCH($C8815,DeptTag,0)),"UNALLOCATED"))</f>
        <v/>
      </c>
      <c r="E8815">
        <f>IF(GL_Paste!$B8812="","",IFERROR(INDEX(AcctCat,MATCH(GL_Paste!$B8812&amp;"",AcctCode,0)),"UNKNOWN"))</f>
        <v/>
      </c>
      <c r="F8815">
        <f>IF(GL_Paste!$B8812="","",IFERROR(INDEX(AcctSub,MATCH(GL_Paste!$B8812&amp;"",AcctCode,0)),"UNKNOWN"))</f>
        <v/>
      </c>
    </row>
    <row r="8816">
      <c r="A8816" s="40">
        <f>IF(GL_Paste!$B8813="","",N(GL_Paste!$H8813)-N(GL_Paste!$G8813))</f>
        <v/>
      </c>
      <c r="B8816" s="43">
        <f>IF(GL_Paste!$B8813="","",DATE(YEAR(GL_Paste!$E8813),MONTH(GL_Paste!$E8813),1))</f>
        <v/>
      </c>
      <c r="C8816">
        <f>IF(GL_Paste!$B8813="","",IF(TRIM(GL_Paste!$M8813)&lt;&gt;"",TRIM(GL_Paste!$M8813),IFERROR(MID(GL_Paste!$I8813,FIND("[",GL_Paste!$I8813)+1,FIND("]",GL_Paste!$I8813)-FIND("[",GL_Paste!$I8813)-1),"")))</f>
        <v/>
      </c>
      <c r="D8816">
        <f>IF(GL_Paste!$B8813="","",IFERROR(INDEX(DeptName,MATCH($C8816,DeptTag,0)),"UNALLOCATED"))</f>
        <v/>
      </c>
      <c r="E8816">
        <f>IF(GL_Paste!$B8813="","",IFERROR(INDEX(AcctCat,MATCH(GL_Paste!$B8813&amp;"",AcctCode,0)),"UNKNOWN"))</f>
        <v/>
      </c>
      <c r="F8816">
        <f>IF(GL_Paste!$B8813="","",IFERROR(INDEX(AcctSub,MATCH(GL_Paste!$B8813&amp;"",AcctCode,0)),"UNKNOWN"))</f>
        <v/>
      </c>
    </row>
    <row r="8817">
      <c r="A8817" s="40">
        <f>IF(GL_Paste!$B8814="","",N(GL_Paste!$H8814)-N(GL_Paste!$G8814))</f>
        <v/>
      </c>
      <c r="B8817" s="43">
        <f>IF(GL_Paste!$B8814="","",DATE(YEAR(GL_Paste!$E8814),MONTH(GL_Paste!$E8814),1))</f>
        <v/>
      </c>
      <c r="C8817">
        <f>IF(GL_Paste!$B8814="","",IF(TRIM(GL_Paste!$M8814)&lt;&gt;"",TRIM(GL_Paste!$M8814),IFERROR(MID(GL_Paste!$I8814,FIND("[",GL_Paste!$I8814)+1,FIND("]",GL_Paste!$I8814)-FIND("[",GL_Paste!$I8814)-1),"")))</f>
        <v/>
      </c>
      <c r="D8817">
        <f>IF(GL_Paste!$B8814="","",IFERROR(INDEX(DeptName,MATCH($C8817,DeptTag,0)),"UNALLOCATED"))</f>
        <v/>
      </c>
      <c r="E8817">
        <f>IF(GL_Paste!$B8814="","",IFERROR(INDEX(AcctCat,MATCH(GL_Paste!$B8814&amp;"",AcctCode,0)),"UNKNOWN"))</f>
        <v/>
      </c>
      <c r="F8817">
        <f>IF(GL_Paste!$B8814="","",IFERROR(INDEX(AcctSub,MATCH(GL_Paste!$B8814&amp;"",AcctCode,0)),"UNKNOWN"))</f>
        <v/>
      </c>
    </row>
    <row r="8818">
      <c r="A8818" s="40">
        <f>IF(GL_Paste!$B8815="","",N(GL_Paste!$H8815)-N(GL_Paste!$G8815))</f>
        <v/>
      </c>
      <c r="B8818" s="43">
        <f>IF(GL_Paste!$B8815="","",DATE(YEAR(GL_Paste!$E8815),MONTH(GL_Paste!$E8815),1))</f>
        <v/>
      </c>
      <c r="C8818">
        <f>IF(GL_Paste!$B8815="","",IF(TRIM(GL_Paste!$M8815)&lt;&gt;"",TRIM(GL_Paste!$M8815),IFERROR(MID(GL_Paste!$I8815,FIND("[",GL_Paste!$I8815)+1,FIND("]",GL_Paste!$I8815)-FIND("[",GL_Paste!$I8815)-1),"")))</f>
        <v/>
      </c>
      <c r="D8818">
        <f>IF(GL_Paste!$B8815="","",IFERROR(INDEX(DeptName,MATCH($C8818,DeptTag,0)),"UNALLOCATED"))</f>
        <v/>
      </c>
      <c r="E8818">
        <f>IF(GL_Paste!$B8815="","",IFERROR(INDEX(AcctCat,MATCH(GL_Paste!$B8815&amp;"",AcctCode,0)),"UNKNOWN"))</f>
        <v/>
      </c>
      <c r="F8818">
        <f>IF(GL_Paste!$B8815="","",IFERROR(INDEX(AcctSub,MATCH(GL_Paste!$B8815&amp;"",AcctCode,0)),"UNKNOWN"))</f>
        <v/>
      </c>
    </row>
    <row r="8819">
      <c r="A8819" s="40">
        <f>IF(GL_Paste!$B8816="","",N(GL_Paste!$H8816)-N(GL_Paste!$G8816))</f>
        <v/>
      </c>
      <c r="B8819" s="43">
        <f>IF(GL_Paste!$B8816="","",DATE(YEAR(GL_Paste!$E8816),MONTH(GL_Paste!$E8816),1))</f>
        <v/>
      </c>
      <c r="C8819">
        <f>IF(GL_Paste!$B8816="","",IF(TRIM(GL_Paste!$M8816)&lt;&gt;"",TRIM(GL_Paste!$M8816),IFERROR(MID(GL_Paste!$I8816,FIND("[",GL_Paste!$I8816)+1,FIND("]",GL_Paste!$I8816)-FIND("[",GL_Paste!$I8816)-1),"")))</f>
        <v/>
      </c>
      <c r="D8819">
        <f>IF(GL_Paste!$B8816="","",IFERROR(INDEX(DeptName,MATCH($C8819,DeptTag,0)),"UNALLOCATED"))</f>
        <v/>
      </c>
      <c r="E8819">
        <f>IF(GL_Paste!$B8816="","",IFERROR(INDEX(AcctCat,MATCH(GL_Paste!$B8816&amp;"",AcctCode,0)),"UNKNOWN"))</f>
        <v/>
      </c>
      <c r="F8819">
        <f>IF(GL_Paste!$B8816="","",IFERROR(INDEX(AcctSub,MATCH(GL_Paste!$B8816&amp;"",AcctCode,0)),"UNKNOWN"))</f>
        <v/>
      </c>
    </row>
    <row r="8820">
      <c r="A8820" s="40">
        <f>IF(GL_Paste!$B8817="","",N(GL_Paste!$H8817)-N(GL_Paste!$G8817))</f>
        <v/>
      </c>
      <c r="B8820" s="43">
        <f>IF(GL_Paste!$B8817="","",DATE(YEAR(GL_Paste!$E8817),MONTH(GL_Paste!$E8817),1))</f>
        <v/>
      </c>
      <c r="C8820">
        <f>IF(GL_Paste!$B8817="","",IF(TRIM(GL_Paste!$M8817)&lt;&gt;"",TRIM(GL_Paste!$M8817),IFERROR(MID(GL_Paste!$I8817,FIND("[",GL_Paste!$I8817)+1,FIND("]",GL_Paste!$I8817)-FIND("[",GL_Paste!$I8817)-1),"")))</f>
        <v/>
      </c>
      <c r="D8820">
        <f>IF(GL_Paste!$B8817="","",IFERROR(INDEX(DeptName,MATCH($C8820,DeptTag,0)),"UNALLOCATED"))</f>
        <v/>
      </c>
      <c r="E8820">
        <f>IF(GL_Paste!$B8817="","",IFERROR(INDEX(AcctCat,MATCH(GL_Paste!$B8817&amp;"",AcctCode,0)),"UNKNOWN"))</f>
        <v/>
      </c>
      <c r="F8820">
        <f>IF(GL_Paste!$B8817="","",IFERROR(INDEX(AcctSub,MATCH(GL_Paste!$B8817&amp;"",AcctCode,0)),"UNKNOWN"))</f>
        <v/>
      </c>
    </row>
    <row r="8821">
      <c r="A8821" s="40">
        <f>IF(GL_Paste!$B8818="","",N(GL_Paste!$H8818)-N(GL_Paste!$G8818))</f>
        <v/>
      </c>
      <c r="B8821" s="43">
        <f>IF(GL_Paste!$B8818="","",DATE(YEAR(GL_Paste!$E8818),MONTH(GL_Paste!$E8818),1))</f>
        <v/>
      </c>
      <c r="C8821">
        <f>IF(GL_Paste!$B8818="","",IF(TRIM(GL_Paste!$M8818)&lt;&gt;"",TRIM(GL_Paste!$M8818),IFERROR(MID(GL_Paste!$I8818,FIND("[",GL_Paste!$I8818)+1,FIND("]",GL_Paste!$I8818)-FIND("[",GL_Paste!$I8818)-1),"")))</f>
        <v/>
      </c>
      <c r="D8821">
        <f>IF(GL_Paste!$B8818="","",IFERROR(INDEX(DeptName,MATCH($C8821,DeptTag,0)),"UNALLOCATED"))</f>
        <v/>
      </c>
      <c r="E8821">
        <f>IF(GL_Paste!$B8818="","",IFERROR(INDEX(AcctCat,MATCH(GL_Paste!$B8818&amp;"",AcctCode,0)),"UNKNOWN"))</f>
        <v/>
      </c>
      <c r="F8821">
        <f>IF(GL_Paste!$B8818="","",IFERROR(INDEX(AcctSub,MATCH(GL_Paste!$B8818&amp;"",AcctCode,0)),"UNKNOWN"))</f>
        <v/>
      </c>
    </row>
    <row r="8822">
      <c r="A8822" s="40">
        <f>IF(GL_Paste!$B8819="","",N(GL_Paste!$H8819)-N(GL_Paste!$G8819))</f>
        <v/>
      </c>
      <c r="B8822" s="43">
        <f>IF(GL_Paste!$B8819="","",DATE(YEAR(GL_Paste!$E8819),MONTH(GL_Paste!$E8819),1))</f>
        <v/>
      </c>
      <c r="C8822">
        <f>IF(GL_Paste!$B8819="","",IF(TRIM(GL_Paste!$M8819)&lt;&gt;"",TRIM(GL_Paste!$M8819),IFERROR(MID(GL_Paste!$I8819,FIND("[",GL_Paste!$I8819)+1,FIND("]",GL_Paste!$I8819)-FIND("[",GL_Paste!$I8819)-1),"")))</f>
        <v/>
      </c>
      <c r="D8822">
        <f>IF(GL_Paste!$B8819="","",IFERROR(INDEX(DeptName,MATCH($C8822,DeptTag,0)),"UNALLOCATED"))</f>
        <v/>
      </c>
      <c r="E8822">
        <f>IF(GL_Paste!$B8819="","",IFERROR(INDEX(AcctCat,MATCH(GL_Paste!$B8819&amp;"",AcctCode,0)),"UNKNOWN"))</f>
        <v/>
      </c>
      <c r="F8822">
        <f>IF(GL_Paste!$B8819="","",IFERROR(INDEX(AcctSub,MATCH(GL_Paste!$B8819&amp;"",AcctCode,0)),"UNKNOWN"))</f>
        <v/>
      </c>
    </row>
    <row r="8823">
      <c r="A8823" s="40">
        <f>IF(GL_Paste!$B8820="","",N(GL_Paste!$H8820)-N(GL_Paste!$G8820))</f>
        <v/>
      </c>
      <c r="B8823" s="43">
        <f>IF(GL_Paste!$B8820="","",DATE(YEAR(GL_Paste!$E8820),MONTH(GL_Paste!$E8820),1))</f>
        <v/>
      </c>
      <c r="C8823">
        <f>IF(GL_Paste!$B8820="","",IF(TRIM(GL_Paste!$M8820)&lt;&gt;"",TRIM(GL_Paste!$M8820),IFERROR(MID(GL_Paste!$I8820,FIND("[",GL_Paste!$I8820)+1,FIND("]",GL_Paste!$I8820)-FIND("[",GL_Paste!$I8820)-1),"")))</f>
        <v/>
      </c>
      <c r="D8823">
        <f>IF(GL_Paste!$B8820="","",IFERROR(INDEX(DeptName,MATCH($C8823,DeptTag,0)),"UNALLOCATED"))</f>
        <v/>
      </c>
      <c r="E8823">
        <f>IF(GL_Paste!$B8820="","",IFERROR(INDEX(AcctCat,MATCH(GL_Paste!$B8820&amp;"",AcctCode,0)),"UNKNOWN"))</f>
        <v/>
      </c>
      <c r="F8823">
        <f>IF(GL_Paste!$B8820="","",IFERROR(INDEX(AcctSub,MATCH(GL_Paste!$B8820&amp;"",AcctCode,0)),"UNKNOWN"))</f>
        <v/>
      </c>
    </row>
    <row r="8824">
      <c r="A8824" s="40">
        <f>IF(GL_Paste!$B8821="","",N(GL_Paste!$H8821)-N(GL_Paste!$G8821))</f>
        <v/>
      </c>
      <c r="B8824" s="43">
        <f>IF(GL_Paste!$B8821="","",DATE(YEAR(GL_Paste!$E8821),MONTH(GL_Paste!$E8821),1))</f>
        <v/>
      </c>
      <c r="C8824">
        <f>IF(GL_Paste!$B8821="","",IF(TRIM(GL_Paste!$M8821)&lt;&gt;"",TRIM(GL_Paste!$M8821),IFERROR(MID(GL_Paste!$I8821,FIND("[",GL_Paste!$I8821)+1,FIND("]",GL_Paste!$I8821)-FIND("[",GL_Paste!$I8821)-1),"")))</f>
        <v/>
      </c>
      <c r="D8824">
        <f>IF(GL_Paste!$B8821="","",IFERROR(INDEX(DeptName,MATCH($C8824,DeptTag,0)),"UNALLOCATED"))</f>
        <v/>
      </c>
      <c r="E8824">
        <f>IF(GL_Paste!$B8821="","",IFERROR(INDEX(AcctCat,MATCH(GL_Paste!$B8821&amp;"",AcctCode,0)),"UNKNOWN"))</f>
        <v/>
      </c>
      <c r="F8824">
        <f>IF(GL_Paste!$B8821="","",IFERROR(INDEX(AcctSub,MATCH(GL_Paste!$B8821&amp;"",AcctCode,0)),"UNKNOWN"))</f>
        <v/>
      </c>
    </row>
    <row r="8825">
      <c r="A8825" s="40">
        <f>IF(GL_Paste!$B8822="","",N(GL_Paste!$H8822)-N(GL_Paste!$G8822))</f>
        <v/>
      </c>
      <c r="B8825" s="43">
        <f>IF(GL_Paste!$B8822="","",DATE(YEAR(GL_Paste!$E8822),MONTH(GL_Paste!$E8822),1))</f>
        <v/>
      </c>
      <c r="C8825">
        <f>IF(GL_Paste!$B8822="","",IF(TRIM(GL_Paste!$M8822)&lt;&gt;"",TRIM(GL_Paste!$M8822),IFERROR(MID(GL_Paste!$I8822,FIND("[",GL_Paste!$I8822)+1,FIND("]",GL_Paste!$I8822)-FIND("[",GL_Paste!$I8822)-1),"")))</f>
        <v/>
      </c>
      <c r="D8825">
        <f>IF(GL_Paste!$B8822="","",IFERROR(INDEX(DeptName,MATCH($C8825,DeptTag,0)),"UNALLOCATED"))</f>
        <v/>
      </c>
      <c r="E8825">
        <f>IF(GL_Paste!$B8822="","",IFERROR(INDEX(AcctCat,MATCH(GL_Paste!$B8822&amp;"",AcctCode,0)),"UNKNOWN"))</f>
        <v/>
      </c>
      <c r="F8825">
        <f>IF(GL_Paste!$B8822="","",IFERROR(INDEX(AcctSub,MATCH(GL_Paste!$B8822&amp;"",AcctCode,0)),"UNKNOWN"))</f>
        <v/>
      </c>
    </row>
    <row r="8826">
      <c r="A8826" s="40">
        <f>IF(GL_Paste!$B8823="","",N(GL_Paste!$H8823)-N(GL_Paste!$G8823))</f>
        <v/>
      </c>
      <c r="B8826" s="43">
        <f>IF(GL_Paste!$B8823="","",DATE(YEAR(GL_Paste!$E8823),MONTH(GL_Paste!$E8823),1))</f>
        <v/>
      </c>
      <c r="C8826">
        <f>IF(GL_Paste!$B8823="","",IF(TRIM(GL_Paste!$M8823)&lt;&gt;"",TRIM(GL_Paste!$M8823),IFERROR(MID(GL_Paste!$I8823,FIND("[",GL_Paste!$I8823)+1,FIND("]",GL_Paste!$I8823)-FIND("[",GL_Paste!$I8823)-1),"")))</f>
        <v/>
      </c>
      <c r="D8826">
        <f>IF(GL_Paste!$B8823="","",IFERROR(INDEX(DeptName,MATCH($C8826,DeptTag,0)),"UNALLOCATED"))</f>
        <v/>
      </c>
      <c r="E8826">
        <f>IF(GL_Paste!$B8823="","",IFERROR(INDEX(AcctCat,MATCH(GL_Paste!$B8823&amp;"",AcctCode,0)),"UNKNOWN"))</f>
        <v/>
      </c>
      <c r="F8826">
        <f>IF(GL_Paste!$B8823="","",IFERROR(INDEX(AcctSub,MATCH(GL_Paste!$B8823&amp;"",AcctCode,0)),"UNKNOWN"))</f>
        <v/>
      </c>
    </row>
    <row r="8827">
      <c r="A8827" s="40">
        <f>IF(GL_Paste!$B8824="","",N(GL_Paste!$H8824)-N(GL_Paste!$G8824))</f>
        <v/>
      </c>
      <c r="B8827" s="43">
        <f>IF(GL_Paste!$B8824="","",DATE(YEAR(GL_Paste!$E8824),MONTH(GL_Paste!$E8824),1))</f>
        <v/>
      </c>
      <c r="C8827">
        <f>IF(GL_Paste!$B8824="","",IF(TRIM(GL_Paste!$M8824)&lt;&gt;"",TRIM(GL_Paste!$M8824),IFERROR(MID(GL_Paste!$I8824,FIND("[",GL_Paste!$I8824)+1,FIND("]",GL_Paste!$I8824)-FIND("[",GL_Paste!$I8824)-1),"")))</f>
        <v/>
      </c>
      <c r="D8827">
        <f>IF(GL_Paste!$B8824="","",IFERROR(INDEX(DeptName,MATCH($C8827,DeptTag,0)),"UNALLOCATED"))</f>
        <v/>
      </c>
      <c r="E8827">
        <f>IF(GL_Paste!$B8824="","",IFERROR(INDEX(AcctCat,MATCH(GL_Paste!$B8824&amp;"",AcctCode,0)),"UNKNOWN"))</f>
        <v/>
      </c>
      <c r="F8827">
        <f>IF(GL_Paste!$B8824="","",IFERROR(INDEX(AcctSub,MATCH(GL_Paste!$B8824&amp;"",AcctCode,0)),"UNKNOWN"))</f>
        <v/>
      </c>
    </row>
    <row r="8828">
      <c r="A8828" s="40">
        <f>IF(GL_Paste!$B8825="","",N(GL_Paste!$H8825)-N(GL_Paste!$G8825))</f>
        <v/>
      </c>
      <c r="B8828" s="43">
        <f>IF(GL_Paste!$B8825="","",DATE(YEAR(GL_Paste!$E8825),MONTH(GL_Paste!$E8825),1))</f>
        <v/>
      </c>
      <c r="C8828">
        <f>IF(GL_Paste!$B8825="","",IF(TRIM(GL_Paste!$M8825)&lt;&gt;"",TRIM(GL_Paste!$M8825),IFERROR(MID(GL_Paste!$I8825,FIND("[",GL_Paste!$I8825)+1,FIND("]",GL_Paste!$I8825)-FIND("[",GL_Paste!$I8825)-1),"")))</f>
        <v/>
      </c>
      <c r="D8828">
        <f>IF(GL_Paste!$B8825="","",IFERROR(INDEX(DeptName,MATCH($C8828,DeptTag,0)),"UNALLOCATED"))</f>
        <v/>
      </c>
      <c r="E8828">
        <f>IF(GL_Paste!$B8825="","",IFERROR(INDEX(AcctCat,MATCH(GL_Paste!$B8825&amp;"",AcctCode,0)),"UNKNOWN"))</f>
        <v/>
      </c>
      <c r="F8828">
        <f>IF(GL_Paste!$B8825="","",IFERROR(INDEX(AcctSub,MATCH(GL_Paste!$B8825&amp;"",AcctCode,0)),"UNKNOWN"))</f>
        <v/>
      </c>
    </row>
    <row r="8829">
      <c r="A8829" s="40">
        <f>IF(GL_Paste!$B8826="","",N(GL_Paste!$H8826)-N(GL_Paste!$G8826))</f>
        <v/>
      </c>
      <c r="B8829" s="43">
        <f>IF(GL_Paste!$B8826="","",DATE(YEAR(GL_Paste!$E8826),MONTH(GL_Paste!$E8826),1))</f>
        <v/>
      </c>
      <c r="C8829">
        <f>IF(GL_Paste!$B8826="","",IF(TRIM(GL_Paste!$M8826)&lt;&gt;"",TRIM(GL_Paste!$M8826),IFERROR(MID(GL_Paste!$I8826,FIND("[",GL_Paste!$I8826)+1,FIND("]",GL_Paste!$I8826)-FIND("[",GL_Paste!$I8826)-1),"")))</f>
        <v/>
      </c>
      <c r="D8829">
        <f>IF(GL_Paste!$B8826="","",IFERROR(INDEX(DeptName,MATCH($C8829,DeptTag,0)),"UNALLOCATED"))</f>
        <v/>
      </c>
      <c r="E8829">
        <f>IF(GL_Paste!$B8826="","",IFERROR(INDEX(AcctCat,MATCH(GL_Paste!$B8826&amp;"",AcctCode,0)),"UNKNOWN"))</f>
        <v/>
      </c>
      <c r="F8829">
        <f>IF(GL_Paste!$B8826="","",IFERROR(INDEX(AcctSub,MATCH(GL_Paste!$B8826&amp;"",AcctCode,0)),"UNKNOWN"))</f>
        <v/>
      </c>
    </row>
    <row r="8830">
      <c r="A8830" s="40">
        <f>IF(GL_Paste!$B8827="","",N(GL_Paste!$H8827)-N(GL_Paste!$G8827))</f>
        <v/>
      </c>
      <c r="B8830" s="43">
        <f>IF(GL_Paste!$B8827="","",DATE(YEAR(GL_Paste!$E8827),MONTH(GL_Paste!$E8827),1))</f>
        <v/>
      </c>
      <c r="C8830">
        <f>IF(GL_Paste!$B8827="","",IF(TRIM(GL_Paste!$M8827)&lt;&gt;"",TRIM(GL_Paste!$M8827),IFERROR(MID(GL_Paste!$I8827,FIND("[",GL_Paste!$I8827)+1,FIND("]",GL_Paste!$I8827)-FIND("[",GL_Paste!$I8827)-1),"")))</f>
        <v/>
      </c>
      <c r="D8830">
        <f>IF(GL_Paste!$B8827="","",IFERROR(INDEX(DeptName,MATCH($C8830,DeptTag,0)),"UNALLOCATED"))</f>
        <v/>
      </c>
      <c r="E8830">
        <f>IF(GL_Paste!$B8827="","",IFERROR(INDEX(AcctCat,MATCH(GL_Paste!$B8827&amp;"",AcctCode,0)),"UNKNOWN"))</f>
        <v/>
      </c>
      <c r="F8830">
        <f>IF(GL_Paste!$B8827="","",IFERROR(INDEX(AcctSub,MATCH(GL_Paste!$B8827&amp;"",AcctCode,0)),"UNKNOWN"))</f>
        <v/>
      </c>
    </row>
    <row r="8831">
      <c r="A8831" s="40">
        <f>IF(GL_Paste!$B8828="","",N(GL_Paste!$H8828)-N(GL_Paste!$G8828))</f>
        <v/>
      </c>
      <c r="B8831" s="43">
        <f>IF(GL_Paste!$B8828="","",DATE(YEAR(GL_Paste!$E8828),MONTH(GL_Paste!$E8828),1))</f>
        <v/>
      </c>
      <c r="C8831">
        <f>IF(GL_Paste!$B8828="","",IF(TRIM(GL_Paste!$M8828)&lt;&gt;"",TRIM(GL_Paste!$M8828),IFERROR(MID(GL_Paste!$I8828,FIND("[",GL_Paste!$I8828)+1,FIND("]",GL_Paste!$I8828)-FIND("[",GL_Paste!$I8828)-1),"")))</f>
        <v/>
      </c>
      <c r="D8831">
        <f>IF(GL_Paste!$B8828="","",IFERROR(INDEX(DeptName,MATCH($C8831,DeptTag,0)),"UNALLOCATED"))</f>
        <v/>
      </c>
      <c r="E8831">
        <f>IF(GL_Paste!$B8828="","",IFERROR(INDEX(AcctCat,MATCH(GL_Paste!$B8828&amp;"",AcctCode,0)),"UNKNOWN"))</f>
        <v/>
      </c>
      <c r="F8831">
        <f>IF(GL_Paste!$B8828="","",IFERROR(INDEX(AcctSub,MATCH(GL_Paste!$B8828&amp;"",AcctCode,0)),"UNKNOWN"))</f>
        <v/>
      </c>
    </row>
    <row r="8832">
      <c r="A8832" s="40">
        <f>IF(GL_Paste!$B8829="","",N(GL_Paste!$H8829)-N(GL_Paste!$G8829))</f>
        <v/>
      </c>
      <c r="B8832" s="43">
        <f>IF(GL_Paste!$B8829="","",DATE(YEAR(GL_Paste!$E8829),MONTH(GL_Paste!$E8829),1))</f>
        <v/>
      </c>
      <c r="C8832">
        <f>IF(GL_Paste!$B8829="","",IF(TRIM(GL_Paste!$M8829)&lt;&gt;"",TRIM(GL_Paste!$M8829),IFERROR(MID(GL_Paste!$I8829,FIND("[",GL_Paste!$I8829)+1,FIND("]",GL_Paste!$I8829)-FIND("[",GL_Paste!$I8829)-1),"")))</f>
        <v/>
      </c>
      <c r="D8832">
        <f>IF(GL_Paste!$B8829="","",IFERROR(INDEX(DeptName,MATCH($C8832,DeptTag,0)),"UNALLOCATED"))</f>
        <v/>
      </c>
      <c r="E8832">
        <f>IF(GL_Paste!$B8829="","",IFERROR(INDEX(AcctCat,MATCH(GL_Paste!$B8829&amp;"",AcctCode,0)),"UNKNOWN"))</f>
        <v/>
      </c>
      <c r="F8832">
        <f>IF(GL_Paste!$B8829="","",IFERROR(INDEX(AcctSub,MATCH(GL_Paste!$B8829&amp;"",AcctCode,0)),"UNKNOWN"))</f>
        <v/>
      </c>
    </row>
    <row r="8833">
      <c r="A8833" s="40">
        <f>IF(GL_Paste!$B8830="","",N(GL_Paste!$H8830)-N(GL_Paste!$G8830))</f>
        <v/>
      </c>
      <c r="B8833" s="43">
        <f>IF(GL_Paste!$B8830="","",DATE(YEAR(GL_Paste!$E8830),MONTH(GL_Paste!$E8830),1))</f>
        <v/>
      </c>
      <c r="C8833">
        <f>IF(GL_Paste!$B8830="","",IF(TRIM(GL_Paste!$M8830)&lt;&gt;"",TRIM(GL_Paste!$M8830),IFERROR(MID(GL_Paste!$I8830,FIND("[",GL_Paste!$I8830)+1,FIND("]",GL_Paste!$I8830)-FIND("[",GL_Paste!$I8830)-1),"")))</f>
        <v/>
      </c>
      <c r="D8833">
        <f>IF(GL_Paste!$B8830="","",IFERROR(INDEX(DeptName,MATCH($C8833,DeptTag,0)),"UNALLOCATED"))</f>
        <v/>
      </c>
      <c r="E8833">
        <f>IF(GL_Paste!$B8830="","",IFERROR(INDEX(AcctCat,MATCH(GL_Paste!$B8830&amp;"",AcctCode,0)),"UNKNOWN"))</f>
        <v/>
      </c>
      <c r="F8833">
        <f>IF(GL_Paste!$B8830="","",IFERROR(INDEX(AcctSub,MATCH(GL_Paste!$B8830&amp;"",AcctCode,0)),"UNKNOWN"))</f>
        <v/>
      </c>
    </row>
    <row r="8834">
      <c r="A8834" s="40">
        <f>IF(GL_Paste!$B8831="","",N(GL_Paste!$H8831)-N(GL_Paste!$G8831))</f>
        <v/>
      </c>
      <c r="B8834" s="43">
        <f>IF(GL_Paste!$B8831="","",DATE(YEAR(GL_Paste!$E8831),MONTH(GL_Paste!$E8831),1))</f>
        <v/>
      </c>
      <c r="C8834">
        <f>IF(GL_Paste!$B8831="","",IF(TRIM(GL_Paste!$M8831)&lt;&gt;"",TRIM(GL_Paste!$M8831),IFERROR(MID(GL_Paste!$I8831,FIND("[",GL_Paste!$I8831)+1,FIND("]",GL_Paste!$I8831)-FIND("[",GL_Paste!$I8831)-1),"")))</f>
        <v/>
      </c>
      <c r="D8834">
        <f>IF(GL_Paste!$B8831="","",IFERROR(INDEX(DeptName,MATCH($C8834,DeptTag,0)),"UNALLOCATED"))</f>
        <v/>
      </c>
      <c r="E8834">
        <f>IF(GL_Paste!$B8831="","",IFERROR(INDEX(AcctCat,MATCH(GL_Paste!$B8831&amp;"",AcctCode,0)),"UNKNOWN"))</f>
        <v/>
      </c>
      <c r="F8834">
        <f>IF(GL_Paste!$B8831="","",IFERROR(INDEX(AcctSub,MATCH(GL_Paste!$B8831&amp;"",AcctCode,0)),"UNKNOWN"))</f>
        <v/>
      </c>
    </row>
    <row r="8835">
      <c r="A8835" s="40">
        <f>IF(GL_Paste!$B8832="","",N(GL_Paste!$H8832)-N(GL_Paste!$G8832))</f>
        <v/>
      </c>
      <c r="B8835" s="43">
        <f>IF(GL_Paste!$B8832="","",DATE(YEAR(GL_Paste!$E8832),MONTH(GL_Paste!$E8832),1))</f>
        <v/>
      </c>
      <c r="C8835">
        <f>IF(GL_Paste!$B8832="","",IF(TRIM(GL_Paste!$M8832)&lt;&gt;"",TRIM(GL_Paste!$M8832),IFERROR(MID(GL_Paste!$I8832,FIND("[",GL_Paste!$I8832)+1,FIND("]",GL_Paste!$I8832)-FIND("[",GL_Paste!$I8832)-1),"")))</f>
        <v/>
      </c>
      <c r="D8835">
        <f>IF(GL_Paste!$B8832="","",IFERROR(INDEX(DeptName,MATCH($C8835,DeptTag,0)),"UNALLOCATED"))</f>
        <v/>
      </c>
      <c r="E8835">
        <f>IF(GL_Paste!$B8832="","",IFERROR(INDEX(AcctCat,MATCH(GL_Paste!$B8832&amp;"",AcctCode,0)),"UNKNOWN"))</f>
        <v/>
      </c>
      <c r="F8835">
        <f>IF(GL_Paste!$B8832="","",IFERROR(INDEX(AcctSub,MATCH(GL_Paste!$B8832&amp;"",AcctCode,0)),"UNKNOWN"))</f>
        <v/>
      </c>
    </row>
    <row r="8836">
      <c r="A8836" s="40">
        <f>IF(GL_Paste!$B8833="","",N(GL_Paste!$H8833)-N(GL_Paste!$G8833))</f>
        <v/>
      </c>
      <c r="B8836" s="43">
        <f>IF(GL_Paste!$B8833="","",DATE(YEAR(GL_Paste!$E8833),MONTH(GL_Paste!$E8833),1))</f>
        <v/>
      </c>
      <c r="C8836">
        <f>IF(GL_Paste!$B8833="","",IF(TRIM(GL_Paste!$M8833)&lt;&gt;"",TRIM(GL_Paste!$M8833),IFERROR(MID(GL_Paste!$I8833,FIND("[",GL_Paste!$I8833)+1,FIND("]",GL_Paste!$I8833)-FIND("[",GL_Paste!$I8833)-1),"")))</f>
        <v/>
      </c>
      <c r="D8836">
        <f>IF(GL_Paste!$B8833="","",IFERROR(INDEX(DeptName,MATCH($C8836,DeptTag,0)),"UNALLOCATED"))</f>
        <v/>
      </c>
      <c r="E8836">
        <f>IF(GL_Paste!$B8833="","",IFERROR(INDEX(AcctCat,MATCH(GL_Paste!$B8833&amp;"",AcctCode,0)),"UNKNOWN"))</f>
        <v/>
      </c>
      <c r="F8836">
        <f>IF(GL_Paste!$B8833="","",IFERROR(INDEX(AcctSub,MATCH(GL_Paste!$B8833&amp;"",AcctCode,0)),"UNKNOWN"))</f>
        <v/>
      </c>
    </row>
    <row r="8837">
      <c r="A8837" s="40">
        <f>IF(GL_Paste!$B8834="","",N(GL_Paste!$H8834)-N(GL_Paste!$G8834))</f>
        <v/>
      </c>
      <c r="B8837" s="43">
        <f>IF(GL_Paste!$B8834="","",DATE(YEAR(GL_Paste!$E8834),MONTH(GL_Paste!$E8834),1))</f>
        <v/>
      </c>
      <c r="C8837">
        <f>IF(GL_Paste!$B8834="","",IF(TRIM(GL_Paste!$M8834)&lt;&gt;"",TRIM(GL_Paste!$M8834),IFERROR(MID(GL_Paste!$I8834,FIND("[",GL_Paste!$I8834)+1,FIND("]",GL_Paste!$I8834)-FIND("[",GL_Paste!$I8834)-1),"")))</f>
        <v/>
      </c>
      <c r="D8837">
        <f>IF(GL_Paste!$B8834="","",IFERROR(INDEX(DeptName,MATCH($C8837,DeptTag,0)),"UNALLOCATED"))</f>
        <v/>
      </c>
      <c r="E8837">
        <f>IF(GL_Paste!$B8834="","",IFERROR(INDEX(AcctCat,MATCH(GL_Paste!$B8834&amp;"",AcctCode,0)),"UNKNOWN"))</f>
        <v/>
      </c>
      <c r="F8837">
        <f>IF(GL_Paste!$B8834="","",IFERROR(INDEX(AcctSub,MATCH(GL_Paste!$B8834&amp;"",AcctCode,0)),"UNKNOWN"))</f>
        <v/>
      </c>
    </row>
    <row r="8838">
      <c r="A8838" s="40">
        <f>IF(GL_Paste!$B8835="","",N(GL_Paste!$H8835)-N(GL_Paste!$G8835))</f>
        <v/>
      </c>
      <c r="B8838" s="43">
        <f>IF(GL_Paste!$B8835="","",DATE(YEAR(GL_Paste!$E8835),MONTH(GL_Paste!$E8835),1))</f>
        <v/>
      </c>
      <c r="C8838">
        <f>IF(GL_Paste!$B8835="","",IF(TRIM(GL_Paste!$M8835)&lt;&gt;"",TRIM(GL_Paste!$M8835),IFERROR(MID(GL_Paste!$I8835,FIND("[",GL_Paste!$I8835)+1,FIND("]",GL_Paste!$I8835)-FIND("[",GL_Paste!$I8835)-1),"")))</f>
        <v/>
      </c>
      <c r="D8838">
        <f>IF(GL_Paste!$B8835="","",IFERROR(INDEX(DeptName,MATCH($C8838,DeptTag,0)),"UNALLOCATED"))</f>
        <v/>
      </c>
      <c r="E8838">
        <f>IF(GL_Paste!$B8835="","",IFERROR(INDEX(AcctCat,MATCH(GL_Paste!$B8835&amp;"",AcctCode,0)),"UNKNOWN"))</f>
        <v/>
      </c>
      <c r="F8838">
        <f>IF(GL_Paste!$B8835="","",IFERROR(INDEX(AcctSub,MATCH(GL_Paste!$B8835&amp;"",AcctCode,0)),"UNKNOWN"))</f>
        <v/>
      </c>
    </row>
    <row r="8839">
      <c r="A8839" s="40">
        <f>IF(GL_Paste!$B8836="","",N(GL_Paste!$H8836)-N(GL_Paste!$G8836))</f>
        <v/>
      </c>
      <c r="B8839" s="43">
        <f>IF(GL_Paste!$B8836="","",DATE(YEAR(GL_Paste!$E8836),MONTH(GL_Paste!$E8836),1))</f>
        <v/>
      </c>
      <c r="C8839">
        <f>IF(GL_Paste!$B8836="","",IF(TRIM(GL_Paste!$M8836)&lt;&gt;"",TRIM(GL_Paste!$M8836),IFERROR(MID(GL_Paste!$I8836,FIND("[",GL_Paste!$I8836)+1,FIND("]",GL_Paste!$I8836)-FIND("[",GL_Paste!$I8836)-1),"")))</f>
        <v/>
      </c>
      <c r="D8839">
        <f>IF(GL_Paste!$B8836="","",IFERROR(INDEX(DeptName,MATCH($C8839,DeptTag,0)),"UNALLOCATED"))</f>
        <v/>
      </c>
      <c r="E8839">
        <f>IF(GL_Paste!$B8836="","",IFERROR(INDEX(AcctCat,MATCH(GL_Paste!$B8836&amp;"",AcctCode,0)),"UNKNOWN"))</f>
        <v/>
      </c>
      <c r="F8839">
        <f>IF(GL_Paste!$B8836="","",IFERROR(INDEX(AcctSub,MATCH(GL_Paste!$B8836&amp;"",AcctCode,0)),"UNKNOWN"))</f>
        <v/>
      </c>
    </row>
    <row r="8840">
      <c r="A8840" s="40">
        <f>IF(GL_Paste!$B8837="","",N(GL_Paste!$H8837)-N(GL_Paste!$G8837))</f>
        <v/>
      </c>
      <c r="B8840" s="43">
        <f>IF(GL_Paste!$B8837="","",DATE(YEAR(GL_Paste!$E8837),MONTH(GL_Paste!$E8837),1))</f>
        <v/>
      </c>
      <c r="C8840">
        <f>IF(GL_Paste!$B8837="","",IF(TRIM(GL_Paste!$M8837)&lt;&gt;"",TRIM(GL_Paste!$M8837),IFERROR(MID(GL_Paste!$I8837,FIND("[",GL_Paste!$I8837)+1,FIND("]",GL_Paste!$I8837)-FIND("[",GL_Paste!$I8837)-1),"")))</f>
        <v/>
      </c>
      <c r="D8840">
        <f>IF(GL_Paste!$B8837="","",IFERROR(INDEX(DeptName,MATCH($C8840,DeptTag,0)),"UNALLOCATED"))</f>
        <v/>
      </c>
      <c r="E8840">
        <f>IF(GL_Paste!$B8837="","",IFERROR(INDEX(AcctCat,MATCH(GL_Paste!$B8837&amp;"",AcctCode,0)),"UNKNOWN"))</f>
        <v/>
      </c>
      <c r="F8840">
        <f>IF(GL_Paste!$B8837="","",IFERROR(INDEX(AcctSub,MATCH(GL_Paste!$B8837&amp;"",AcctCode,0)),"UNKNOWN"))</f>
        <v/>
      </c>
    </row>
    <row r="8841">
      <c r="A8841" s="40">
        <f>IF(GL_Paste!$B8838="","",N(GL_Paste!$H8838)-N(GL_Paste!$G8838))</f>
        <v/>
      </c>
      <c r="B8841" s="43">
        <f>IF(GL_Paste!$B8838="","",DATE(YEAR(GL_Paste!$E8838),MONTH(GL_Paste!$E8838),1))</f>
        <v/>
      </c>
      <c r="C8841">
        <f>IF(GL_Paste!$B8838="","",IF(TRIM(GL_Paste!$M8838)&lt;&gt;"",TRIM(GL_Paste!$M8838),IFERROR(MID(GL_Paste!$I8838,FIND("[",GL_Paste!$I8838)+1,FIND("]",GL_Paste!$I8838)-FIND("[",GL_Paste!$I8838)-1),"")))</f>
        <v/>
      </c>
      <c r="D8841">
        <f>IF(GL_Paste!$B8838="","",IFERROR(INDEX(DeptName,MATCH($C8841,DeptTag,0)),"UNALLOCATED"))</f>
        <v/>
      </c>
      <c r="E8841">
        <f>IF(GL_Paste!$B8838="","",IFERROR(INDEX(AcctCat,MATCH(GL_Paste!$B8838&amp;"",AcctCode,0)),"UNKNOWN"))</f>
        <v/>
      </c>
      <c r="F8841">
        <f>IF(GL_Paste!$B8838="","",IFERROR(INDEX(AcctSub,MATCH(GL_Paste!$B8838&amp;"",AcctCode,0)),"UNKNOWN"))</f>
        <v/>
      </c>
    </row>
    <row r="8842">
      <c r="A8842" s="40">
        <f>IF(GL_Paste!$B8839="","",N(GL_Paste!$H8839)-N(GL_Paste!$G8839))</f>
        <v/>
      </c>
      <c r="B8842" s="43">
        <f>IF(GL_Paste!$B8839="","",DATE(YEAR(GL_Paste!$E8839),MONTH(GL_Paste!$E8839),1))</f>
        <v/>
      </c>
      <c r="C8842">
        <f>IF(GL_Paste!$B8839="","",IF(TRIM(GL_Paste!$M8839)&lt;&gt;"",TRIM(GL_Paste!$M8839),IFERROR(MID(GL_Paste!$I8839,FIND("[",GL_Paste!$I8839)+1,FIND("]",GL_Paste!$I8839)-FIND("[",GL_Paste!$I8839)-1),"")))</f>
        <v/>
      </c>
      <c r="D8842">
        <f>IF(GL_Paste!$B8839="","",IFERROR(INDEX(DeptName,MATCH($C8842,DeptTag,0)),"UNALLOCATED"))</f>
        <v/>
      </c>
      <c r="E8842">
        <f>IF(GL_Paste!$B8839="","",IFERROR(INDEX(AcctCat,MATCH(GL_Paste!$B8839&amp;"",AcctCode,0)),"UNKNOWN"))</f>
        <v/>
      </c>
      <c r="F8842">
        <f>IF(GL_Paste!$B8839="","",IFERROR(INDEX(AcctSub,MATCH(GL_Paste!$B8839&amp;"",AcctCode,0)),"UNKNOWN"))</f>
        <v/>
      </c>
    </row>
    <row r="8843">
      <c r="A8843" s="40">
        <f>IF(GL_Paste!$B8840="","",N(GL_Paste!$H8840)-N(GL_Paste!$G8840))</f>
        <v/>
      </c>
      <c r="B8843" s="43">
        <f>IF(GL_Paste!$B8840="","",DATE(YEAR(GL_Paste!$E8840),MONTH(GL_Paste!$E8840),1))</f>
        <v/>
      </c>
      <c r="C8843">
        <f>IF(GL_Paste!$B8840="","",IF(TRIM(GL_Paste!$M8840)&lt;&gt;"",TRIM(GL_Paste!$M8840),IFERROR(MID(GL_Paste!$I8840,FIND("[",GL_Paste!$I8840)+1,FIND("]",GL_Paste!$I8840)-FIND("[",GL_Paste!$I8840)-1),"")))</f>
        <v/>
      </c>
      <c r="D8843">
        <f>IF(GL_Paste!$B8840="","",IFERROR(INDEX(DeptName,MATCH($C8843,DeptTag,0)),"UNALLOCATED"))</f>
        <v/>
      </c>
      <c r="E8843">
        <f>IF(GL_Paste!$B8840="","",IFERROR(INDEX(AcctCat,MATCH(GL_Paste!$B8840&amp;"",AcctCode,0)),"UNKNOWN"))</f>
        <v/>
      </c>
      <c r="F8843">
        <f>IF(GL_Paste!$B8840="","",IFERROR(INDEX(AcctSub,MATCH(GL_Paste!$B8840&amp;"",AcctCode,0)),"UNKNOWN"))</f>
        <v/>
      </c>
    </row>
    <row r="8844">
      <c r="A8844" s="40">
        <f>IF(GL_Paste!$B8841="","",N(GL_Paste!$H8841)-N(GL_Paste!$G8841))</f>
        <v/>
      </c>
      <c r="B8844" s="43">
        <f>IF(GL_Paste!$B8841="","",DATE(YEAR(GL_Paste!$E8841),MONTH(GL_Paste!$E8841),1))</f>
        <v/>
      </c>
      <c r="C8844">
        <f>IF(GL_Paste!$B8841="","",IF(TRIM(GL_Paste!$M8841)&lt;&gt;"",TRIM(GL_Paste!$M8841),IFERROR(MID(GL_Paste!$I8841,FIND("[",GL_Paste!$I8841)+1,FIND("]",GL_Paste!$I8841)-FIND("[",GL_Paste!$I8841)-1),"")))</f>
        <v/>
      </c>
      <c r="D8844">
        <f>IF(GL_Paste!$B8841="","",IFERROR(INDEX(DeptName,MATCH($C8844,DeptTag,0)),"UNALLOCATED"))</f>
        <v/>
      </c>
      <c r="E8844">
        <f>IF(GL_Paste!$B8841="","",IFERROR(INDEX(AcctCat,MATCH(GL_Paste!$B8841&amp;"",AcctCode,0)),"UNKNOWN"))</f>
        <v/>
      </c>
      <c r="F8844">
        <f>IF(GL_Paste!$B8841="","",IFERROR(INDEX(AcctSub,MATCH(GL_Paste!$B8841&amp;"",AcctCode,0)),"UNKNOWN"))</f>
        <v/>
      </c>
    </row>
    <row r="8845">
      <c r="A8845" s="40">
        <f>IF(GL_Paste!$B8842="","",N(GL_Paste!$H8842)-N(GL_Paste!$G8842))</f>
        <v/>
      </c>
      <c r="B8845" s="43">
        <f>IF(GL_Paste!$B8842="","",DATE(YEAR(GL_Paste!$E8842),MONTH(GL_Paste!$E8842),1))</f>
        <v/>
      </c>
      <c r="C8845">
        <f>IF(GL_Paste!$B8842="","",IF(TRIM(GL_Paste!$M8842)&lt;&gt;"",TRIM(GL_Paste!$M8842),IFERROR(MID(GL_Paste!$I8842,FIND("[",GL_Paste!$I8842)+1,FIND("]",GL_Paste!$I8842)-FIND("[",GL_Paste!$I8842)-1),"")))</f>
        <v/>
      </c>
      <c r="D8845">
        <f>IF(GL_Paste!$B8842="","",IFERROR(INDEX(DeptName,MATCH($C8845,DeptTag,0)),"UNALLOCATED"))</f>
        <v/>
      </c>
      <c r="E8845">
        <f>IF(GL_Paste!$B8842="","",IFERROR(INDEX(AcctCat,MATCH(GL_Paste!$B8842&amp;"",AcctCode,0)),"UNKNOWN"))</f>
        <v/>
      </c>
      <c r="F8845">
        <f>IF(GL_Paste!$B8842="","",IFERROR(INDEX(AcctSub,MATCH(GL_Paste!$B8842&amp;"",AcctCode,0)),"UNKNOWN"))</f>
        <v/>
      </c>
    </row>
    <row r="8846">
      <c r="A8846" s="40">
        <f>IF(GL_Paste!$B8843="","",N(GL_Paste!$H8843)-N(GL_Paste!$G8843))</f>
        <v/>
      </c>
      <c r="B8846" s="43">
        <f>IF(GL_Paste!$B8843="","",DATE(YEAR(GL_Paste!$E8843),MONTH(GL_Paste!$E8843),1))</f>
        <v/>
      </c>
      <c r="C8846">
        <f>IF(GL_Paste!$B8843="","",IF(TRIM(GL_Paste!$M8843)&lt;&gt;"",TRIM(GL_Paste!$M8843),IFERROR(MID(GL_Paste!$I8843,FIND("[",GL_Paste!$I8843)+1,FIND("]",GL_Paste!$I8843)-FIND("[",GL_Paste!$I8843)-1),"")))</f>
        <v/>
      </c>
      <c r="D8846">
        <f>IF(GL_Paste!$B8843="","",IFERROR(INDEX(DeptName,MATCH($C8846,DeptTag,0)),"UNALLOCATED"))</f>
        <v/>
      </c>
      <c r="E8846">
        <f>IF(GL_Paste!$B8843="","",IFERROR(INDEX(AcctCat,MATCH(GL_Paste!$B8843&amp;"",AcctCode,0)),"UNKNOWN"))</f>
        <v/>
      </c>
      <c r="F8846">
        <f>IF(GL_Paste!$B8843="","",IFERROR(INDEX(AcctSub,MATCH(GL_Paste!$B8843&amp;"",AcctCode,0)),"UNKNOWN"))</f>
        <v/>
      </c>
    </row>
    <row r="8847">
      <c r="A8847" s="40">
        <f>IF(GL_Paste!$B8844="","",N(GL_Paste!$H8844)-N(GL_Paste!$G8844))</f>
        <v/>
      </c>
      <c r="B8847" s="43">
        <f>IF(GL_Paste!$B8844="","",DATE(YEAR(GL_Paste!$E8844),MONTH(GL_Paste!$E8844),1))</f>
        <v/>
      </c>
      <c r="C8847">
        <f>IF(GL_Paste!$B8844="","",IF(TRIM(GL_Paste!$M8844)&lt;&gt;"",TRIM(GL_Paste!$M8844),IFERROR(MID(GL_Paste!$I8844,FIND("[",GL_Paste!$I8844)+1,FIND("]",GL_Paste!$I8844)-FIND("[",GL_Paste!$I8844)-1),"")))</f>
        <v/>
      </c>
      <c r="D8847">
        <f>IF(GL_Paste!$B8844="","",IFERROR(INDEX(DeptName,MATCH($C8847,DeptTag,0)),"UNALLOCATED"))</f>
        <v/>
      </c>
      <c r="E8847">
        <f>IF(GL_Paste!$B8844="","",IFERROR(INDEX(AcctCat,MATCH(GL_Paste!$B8844&amp;"",AcctCode,0)),"UNKNOWN"))</f>
        <v/>
      </c>
      <c r="F8847">
        <f>IF(GL_Paste!$B8844="","",IFERROR(INDEX(AcctSub,MATCH(GL_Paste!$B8844&amp;"",AcctCode,0)),"UNKNOWN"))</f>
        <v/>
      </c>
    </row>
    <row r="8848">
      <c r="A8848" s="40">
        <f>IF(GL_Paste!$B8845="","",N(GL_Paste!$H8845)-N(GL_Paste!$G8845))</f>
        <v/>
      </c>
      <c r="B8848" s="43">
        <f>IF(GL_Paste!$B8845="","",DATE(YEAR(GL_Paste!$E8845),MONTH(GL_Paste!$E8845),1))</f>
        <v/>
      </c>
      <c r="C8848">
        <f>IF(GL_Paste!$B8845="","",IF(TRIM(GL_Paste!$M8845)&lt;&gt;"",TRIM(GL_Paste!$M8845),IFERROR(MID(GL_Paste!$I8845,FIND("[",GL_Paste!$I8845)+1,FIND("]",GL_Paste!$I8845)-FIND("[",GL_Paste!$I8845)-1),"")))</f>
        <v/>
      </c>
      <c r="D8848">
        <f>IF(GL_Paste!$B8845="","",IFERROR(INDEX(DeptName,MATCH($C8848,DeptTag,0)),"UNALLOCATED"))</f>
        <v/>
      </c>
      <c r="E8848">
        <f>IF(GL_Paste!$B8845="","",IFERROR(INDEX(AcctCat,MATCH(GL_Paste!$B8845&amp;"",AcctCode,0)),"UNKNOWN"))</f>
        <v/>
      </c>
      <c r="F8848">
        <f>IF(GL_Paste!$B8845="","",IFERROR(INDEX(AcctSub,MATCH(GL_Paste!$B8845&amp;"",AcctCode,0)),"UNKNOWN"))</f>
        <v/>
      </c>
    </row>
    <row r="8849">
      <c r="A8849" s="40">
        <f>IF(GL_Paste!$B8846="","",N(GL_Paste!$H8846)-N(GL_Paste!$G8846))</f>
        <v/>
      </c>
      <c r="B8849" s="43">
        <f>IF(GL_Paste!$B8846="","",DATE(YEAR(GL_Paste!$E8846),MONTH(GL_Paste!$E8846),1))</f>
        <v/>
      </c>
      <c r="C8849">
        <f>IF(GL_Paste!$B8846="","",IF(TRIM(GL_Paste!$M8846)&lt;&gt;"",TRIM(GL_Paste!$M8846),IFERROR(MID(GL_Paste!$I8846,FIND("[",GL_Paste!$I8846)+1,FIND("]",GL_Paste!$I8846)-FIND("[",GL_Paste!$I8846)-1),"")))</f>
        <v/>
      </c>
      <c r="D8849">
        <f>IF(GL_Paste!$B8846="","",IFERROR(INDEX(DeptName,MATCH($C8849,DeptTag,0)),"UNALLOCATED"))</f>
        <v/>
      </c>
      <c r="E8849">
        <f>IF(GL_Paste!$B8846="","",IFERROR(INDEX(AcctCat,MATCH(GL_Paste!$B8846&amp;"",AcctCode,0)),"UNKNOWN"))</f>
        <v/>
      </c>
      <c r="F8849">
        <f>IF(GL_Paste!$B8846="","",IFERROR(INDEX(AcctSub,MATCH(GL_Paste!$B8846&amp;"",AcctCode,0)),"UNKNOWN"))</f>
        <v/>
      </c>
    </row>
    <row r="8850">
      <c r="A8850" s="40">
        <f>IF(GL_Paste!$B8847="","",N(GL_Paste!$H8847)-N(GL_Paste!$G8847))</f>
        <v/>
      </c>
      <c r="B8850" s="43">
        <f>IF(GL_Paste!$B8847="","",DATE(YEAR(GL_Paste!$E8847),MONTH(GL_Paste!$E8847),1))</f>
        <v/>
      </c>
      <c r="C8850">
        <f>IF(GL_Paste!$B8847="","",IF(TRIM(GL_Paste!$M8847)&lt;&gt;"",TRIM(GL_Paste!$M8847),IFERROR(MID(GL_Paste!$I8847,FIND("[",GL_Paste!$I8847)+1,FIND("]",GL_Paste!$I8847)-FIND("[",GL_Paste!$I8847)-1),"")))</f>
        <v/>
      </c>
      <c r="D8850">
        <f>IF(GL_Paste!$B8847="","",IFERROR(INDEX(DeptName,MATCH($C8850,DeptTag,0)),"UNALLOCATED"))</f>
        <v/>
      </c>
      <c r="E8850">
        <f>IF(GL_Paste!$B8847="","",IFERROR(INDEX(AcctCat,MATCH(GL_Paste!$B8847&amp;"",AcctCode,0)),"UNKNOWN"))</f>
        <v/>
      </c>
      <c r="F8850">
        <f>IF(GL_Paste!$B8847="","",IFERROR(INDEX(AcctSub,MATCH(GL_Paste!$B8847&amp;"",AcctCode,0)),"UNKNOWN"))</f>
        <v/>
      </c>
    </row>
    <row r="8851">
      <c r="A8851" s="40">
        <f>IF(GL_Paste!$B8848="","",N(GL_Paste!$H8848)-N(GL_Paste!$G8848))</f>
        <v/>
      </c>
      <c r="B8851" s="43">
        <f>IF(GL_Paste!$B8848="","",DATE(YEAR(GL_Paste!$E8848),MONTH(GL_Paste!$E8848),1))</f>
        <v/>
      </c>
      <c r="C8851">
        <f>IF(GL_Paste!$B8848="","",IF(TRIM(GL_Paste!$M8848)&lt;&gt;"",TRIM(GL_Paste!$M8848),IFERROR(MID(GL_Paste!$I8848,FIND("[",GL_Paste!$I8848)+1,FIND("]",GL_Paste!$I8848)-FIND("[",GL_Paste!$I8848)-1),"")))</f>
        <v/>
      </c>
      <c r="D8851">
        <f>IF(GL_Paste!$B8848="","",IFERROR(INDEX(DeptName,MATCH($C8851,DeptTag,0)),"UNALLOCATED"))</f>
        <v/>
      </c>
      <c r="E8851">
        <f>IF(GL_Paste!$B8848="","",IFERROR(INDEX(AcctCat,MATCH(GL_Paste!$B8848&amp;"",AcctCode,0)),"UNKNOWN"))</f>
        <v/>
      </c>
      <c r="F8851">
        <f>IF(GL_Paste!$B8848="","",IFERROR(INDEX(AcctSub,MATCH(GL_Paste!$B8848&amp;"",AcctCode,0)),"UNKNOWN"))</f>
        <v/>
      </c>
    </row>
    <row r="8852">
      <c r="A8852" s="40">
        <f>IF(GL_Paste!$B8849="","",N(GL_Paste!$H8849)-N(GL_Paste!$G8849))</f>
        <v/>
      </c>
      <c r="B8852" s="43">
        <f>IF(GL_Paste!$B8849="","",DATE(YEAR(GL_Paste!$E8849),MONTH(GL_Paste!$E8849),1))</f>
        <v/>
      </c>
      <c r="C8852">
        <f>IF(GL_Paste!$B8849="","",IF(TRIM(GL_Paste!$M8849)&lt;&gt;"",TRIM(GL_Paste!$M8849),IFERROR(MID(GL_Paste!$I8849,FIND("[",GL_Paste!$I8849)+1,FIND("]",GL_Paste!$I8849)-FIND("[",GL_Paste!$I8849)-1),"")))</f>
        <v/>
      </c>
      <c r="D8852">
        <f>IF(GL_Paste!$B8849="","",IFERROR(INDEX(DeptName,MATCH($C8852,DeptTag,0)),"UNALLOCATED"))</f>
        <v/>
      </c>
      <c r="E8852">
        <f>IF(GL_Paste!$B8849="","",IFERROR(INDEX(AcctCat,MATCH(GL_Paste!$B8849&amp;"",AcctCode,0)),"UNKNOWN"))</f>
        <v/>
      </c>
      <c r="F8852">
        <f>IF(GL_Paste!$B8849="","",IFERROR(INDEX(AcctSub,MATCH(GL_Paste!$B8849&amp;"",AcctCode,0)),"UNKNOWN"))</f>
        <v/>
      </c>
    </row>
    <row r="8853">
      <c r="A8853" s="40">
        <f>IF(GL_Paste!$B8850="","",N(GL_Paste!$H8850)-N(GL_Paste!$G8850))</f>
        <v/>
      </c>
      <c r="B8853" s="43">
        <f>IF(GL_Paste!$B8850="","",DATE(YEAR(GL_Paste!$E8850),MONTH(GL_Paste!$E8850),1))</f>
        <v/>
      </c>
      <c r="C8853">
        <f>IF(GL_Paste!$B8850="","",IF(TRIM(GL_Paste!$M8850)&lt;&gt;"",TRIM(GL_Paste!$M8850),IFERROR(MID(GL_Paste!$I8850,FIND("[",GL_Paste!$I8850)+1,FIND("]",GL_Paste!$I8850)-FIND("[",GL_Paste!$I8850)-1),"")))</f>
        <v/>
      </c>
      <c r="D8853">
        <f>IF(GL_Paste!$B8850="","",IFERROR(INDEX(DeptName,MATCH($C8853,DeptTag,0)),"UNALLOCATED"))</f>
        <v/>
      </c>
      <c r="E8853">
        <f>IF(GL_Paste!$B8850="","",IFERROR(INDEX(AcctCat,MATCH(GL_Paste!$B8850&amp;"",AcctCode,0)),"UNKNOWN"))</f>
        <v/>
      </c>
      <c r="F8853">
        <f>IF(GL_Paste!$B8850="","",IFERROR(INDEX(AcctSub,MATCH(GL_Paste!$B8850&amp;"",AcctCode,0)),"UNKNOWN"))</f>
        <v/>
      </c>
    </row>
    <row r="8854">
      <c r="A8854" s="40">
        <f>IF(GL_Paste!$B8851="","",N(GL_Paste!$H8851)-N(GL_Paste!$G8851))</f>
        <v/>
      </c>
      <c r="B8854" s="43">
        <f>IF(GL_Paste!$B8851="","",DATE(YEAR(GL_Paste!$E8851),MONTH(GL_Paste!$E8851),1))</f>
        <v/>
      </c>
      <c r="C8854">
        <f>IF(GL_Paste!$B8851="","",IF(TRIM(GL_Paste!$M8851)&lt;&gt;"",TRIM(GL_Paste!$M8851),IFERROR(MID(GL_Paste!$I8851,FIND("[",GL_Paste!$I8851)+1,FIND("]",GL_Paste!$I8851)-FIND("[",GL_Paste!$I8851)-1),"")))</f>
        <v/>
      </c>
      <c r="D8854">
        <f>IF(GL_Paste!$B8851="","",IFERROR(INDEX(DeptName,MATCH($C8854,DeptTag,0)),"UNALLOCATED"))</f>
        <v/>
      </c>
      <c r="E8854">
        <f>IF(GL_Paste!$B8851="","",IFERROR(INDEX(AcctCat,MATCH(GL_Paste!$B8851&amp;"",AcctCode,0)),"UNKNOWN"))</f>
        <v/>
      </c>
      <c r="F8854">
        <f>IF(GL_Paste!$B8851="","",IFERROR(INDEX(AcctSub,MATCH(GL_Paste!$B8851&amp;"",AcctCode,0)),"UNKNOWN"))</f>
        <v/>
      </c>
    </row>
    <row r="8855">
      <c r="A8855" s="40">
        <f>IF(GL_Paste!$B8852="","",N(GL_Paste!$H8852)-N(GL_Paste!$G8852))</f>
        <v/>
      </c>
      <c r="B8855" s="43">
        <f>IF(GL_Paste!$B8852="","",DATE(YEAR(GL_Paste!$E8852),MONTH(GL_Paste!$E8852),1))</f>
        <v/>
      </c>
      <c r="C8855">
        <f>IF(GL_Paste!$B8852="","",IF(TRIM(GL_Paste!$M8852)&lt;&gt;"",TRIM(GL_Paste!$M8852),IFERROR(MID(GL_Paste!$I8852,FIND("[",GL_Paste!$I8852)+1,FIND("]",GL_Paste!$I8852)-FIND("[",GL_Paste!$I8852)-1),"")))</f>
        <v/>
      </c>
      <c r="D8855">
        <f>IF(GL_Paste!$B8852="","",IFERROR(INDEX(DeptName,MATCH($C8855,DeptTag,0)),"UNALLOCATED"))</f>
        <v/>
      </c>
      <c r="E8855">
        <f>IF(GL_Paste!$B8852="","",IFERROR(INDEX(AcctCat,MATCH(GL_Paste!$B8852&amp;"",AcctCode,0)),"UNKNOWN"))</f>
        <v/>
      </c>
      <c r="F8855">
        <f>IF(GL_Paste!$B8852="","",IFERROR(INDEX(AcctSub,MATCH(GL_Paste!$B8852&amp;"",AcctCode,0)),"UNKNOWN"))</f>
        <v/>
      </c>
    </row>
    <row r="8856">
      <c r="A8856" s="40">
        <f>IF(GL_Paste!$B8853="","",N(GL_Paste!$H8853)-N(GL_Paste!$G8853))</f>
        <v/>
      </c>
      <c r="B8856" s="43">
        <f>IF(GL_Paste!$B8853="","",DATE(YEAR(GL_Paste!$E8853),MONTH(GL_Paste!$E8853),1))</f>
        <v/>
      </c>
      <c r="C8856">
        <f>IF(GL_Paste!$B8853="","",IF(TRIM(GL_Paste!$M8853)&lt;&gt;"",TRIM(GL_Paste!$M8853),IFERROR(MID(GL_Paste!$I8853,FIND("[",GL_Paste!$I8853)+1,FIND("]",GL_Paste!$I8853)-FIND("[",GL_Paste!$I8853)-1),"")))</f>
        <v/>
      </c>
      <c r="D8856">
        <f>IF(GL_Paste!$B8853="","",IFERROR(INDEX(DeptName,MATCH($C8856,DeptTag,0)),"UNALLOCATED"))</f>
        <v/>
      </c>
      <c r="E8856">
        <f>IF(GL_Paste!$B8853="","",IFERROR(INDEX(AcctCat,MATCH(GL_Paste!$B8853&amp;"",AcctCode,0)),"UNKNOWN"))</f>
        <v/>
      </c>
      <c r="F8856">
        <f>IF(GL_Paste!$B8853="","",IFERROR(INDEX(AcctSub,MATCH(GL_Paste!$B8853&amp;"",AcctCode,0)),"UNKNOWN"))</f>
        <v/>
      </c>
    </row>
    <row r="8857">
      <c r="A8857" s="40">
        <f>IF(GL_Paste!$B8854="","",N(GL_Paste!$H8854)-N(GL_Paste!$G8854))</f>
        <v/>
      </c>
      <c r="B8857" s="43">
        <f>IF(GL_Paste!$B8854="","",DATE(YEAR(GL_Paste!$E8854),MONTH(GL_Paste!$E8854),1))</f>
        <v/>
      </c>
      <c r="C8857">
        <f>IF(GL_Paste!$B8854="","",IF(TRIM(GL_Paste!$M8854)&lt;&gt;"",TRIM(GL_Paste!$M8854),IFERROR(MID(GL_Paste!$I8854,FIND("[",GL_Paste!$I8854)+1,FIND("]",GL_Paste!$I8854)-FIND("[",GL_Paste!$I8854)-1),"")))</f>
        <v/>
      </c>
      <c r="D8857">
        <f>IF(GL_Paste!$B8854="","",IFERROR(INDEX(DeptName,MATCH($C8857,DeptTag,0)),"UNALLOCATED"))</f>
        <v/>
      </c>
      <c r="E8857">
        <f>IF(GL_Paste!$B8854="","",IFERROR(INDEX(AcctCat,MATCH(GL_Paste!$B8854&amp;"",AcctCode,0)),"UNKNOWN"))</f>
        <v/>
      </c>
      <c r="F8857">
        <f>IF(GL_Paste!$B8854="","",IFERROR(INDEX(AcctSub,MATCH(GL_Paste!$B8854&amp;"",AcctCode,0)),"UNKNOWN"))</f>
        <v/>
      </c>
    </row>
    <row r="8858">
      <c r="A8858" s="40">
        <f>IF(GL_Paste!$B8855="","",N(GL_Paste!$H8855)-N(GL_Paste!$G8855))</f>
        <v/>
      </c>
      <c r="B8858" s="43">
        <f>IF(GL_Paste!$B8855="","",DATE(YEAR(GL_Paste!$E8855),MONTH(GL_Paste!$E8855),1))</f>
        <v/>
      </c>
      <c r="C8858">
        <f>IF(GL_Paste!$B8855="","",IF(TRIM(GL_Paste!$M8855)&lt;&gt;"",TRIM(GL_Paste!$M8855),IFERROR(MID(GL_Paste!$I8855,FIND("[",GL_Paste!$I8855)+1,FIND("]",GL_Paste!$I8855)-FIND("[",GL_Paste!$I8855)-1),"")))</f>
        <v/>
      </c>
      <c r="D8858">
        <f>IF(GL_Paste!$B8855="","",IFERROR(INDEX(DeptName,MATCH($C8858,DeptTag,0)),"UNALLOCATED"))</f>
        <v/>
      </c>
      <c r="E8858">
        <f>IF(GL_Paste!$B8855="","",IFERROR(INDEX(AcctCat,MATCH(GL_Paste!$B8855&amp;"",AcctCode,0)),"UNKNOWN"))</f>
        <v/>
      </c>
      <c r="F8858">
        <f>IF(GL_Paste!$B8855="","",IFERROR(INDEX(AcctSub,MATCH(GL_Paste!$B8855&amp;"",AcctCode,0)),"UNKNOWN"))</f>
        <v/>
      </c>
    </row>
    <row r="8859">
      <c r="A8859" s="40">
        <f>IF(GL_Paste!$B8856="","",N(GL_Paste!$H8856)-N(GL_Paste!$G8856))</f>
        <v/>
      </c>
      <c r="B8859" s="43">
        <f>IF(GL_Paste!$B8856="","",DATE(YEAR(GL_Paste!$E8856),MONTH(GL_Paste!$E8856),1))</f>
        <v/>
      </c>
      <c r="C8859">
        <f>IF(GL_Paste!$B8856="","",IF(TRIM(GL_Paste!$M8856)&lt;&gt;"",TRIM(GL_Paste!$M8856),IFERROR(MID(GL_Paste!$I8856,FIND("[",GL_Paste!$I8856)+1,FIND("]",GL_Paste!$I8856)-FIND("[",GL_Paste!$I8856)-1),"")))</f>
        <v/>
      </c>
      <c r="D8859">
        <f>IF(GL_Paste!$B8856="","",IFERROR(INDEX(DeptName,MATCH($C8859,DeptTag,0)),"UNALLOCATED"))</f>
        <v/>
      </c>
      <c r="E8859">
        <f>IF(GL_Paste!$B8856="","",IFERROR(INDEX(AcctCat,MATCH(GL_Paste!$B8856&amp;"",AcctCode,0)),"UNKNOWN"))</f>
        <v/>
      </c>
      <c r="F8859">
        <f>IF(GL_Paste!$B8856="","",IFERROR(INDEX(AcctSub,MATCH(GL_Paste!$B8856&amp;"",AcctCode,0)),"UNKNOWN"))</f>
        <v/>
      </c>
    </row>
    <row r="8860">
      <c r="A8860" s="40">
        <f>IF(GL_Paste!$B8857="","",N(GL_Paste!$H8857)-N(GL_Paste!$G8857))</f>
        <v/>
      </c>
      <c r="B8860" s="43">
        <f>IF(GL_Paste!$B8857="","",DATE(YEAR(GL_Paste!$E8857),MONTH(GL_Paste!$E8857),1))</f>
        <v/>
      </c>
      <c r="C8860">
        <f>IF(GL_Paste!$B8857="","",IF(TRIM(GL_Paste!$M8857)&lt;&gt;"",TRIM(GL_Paste!$M8857),IFERROR(MID(GL_Paste!$I8857,FIND("[",GL_Paste!$I8857)+1,FIND("]",GL_Paste!$I8857)-FIND("[",GL_Paste!$I8857)-1),"")))</f>
        <v/>
      </c>
      <c r="D8860">
        <f>IF(GL_Paste!$B8857="","",IFERROR(INDEX(DeptName,MATCH($C8860,DeptTag,0)),"UNALLOCATED"))</f>
        <v/>
      </c>
      <c r="E8860">
        <f>IF(GL_Paste!$B8857="","",IFERROR(INDEX(AcctCat,MATCH(GL_Paste!$B8857&amp;"",AcctCode,0)),"UNKNOWN"))</f>
        <v/>
      </c>
      <c r="F8860">
        <f>IF(GL_Paste!$B8857="","",IFERROR(INDEX(AcctSub,MATCH(GL_Paste!$B8857&amp;"",AcctCode,0)),"UNKNOWN"))</f>
        <v/>
      </c>
    </row>
    <row r="8861">
      <c r="A8861" s="40">
        <f>IF(GL_Paste!$B8858="","",N(GL_Paste!$H8858)-N(GL_Paste!$G8858))</f>
        <v/>
      </c>
      <c r="B8861" s="43">
        <f>IF(GL_Paste!$B8858="","",DATE(YEAR(GL_Paste!$E8858),MONTH(GL_Paste!$E8858),1))</f>
        <v/>
      </c>
      <c r="C8861">
        <f>IF(GL_Paste!$B8858="","",IF(TRIM(GL_Paste!$M8858)&lt;&gt;"",TRIM(GL_Paste!$M8858),IFERROR(MID(GL_Paste!$I8858,FIND("[",GL_Paste!$I8858)+1,FIND("]",GL_Paste!$I8858)-FIND("[",GL_Paste!$I8858)-1),"")))</f>
        <v/>
      </c>
      <c r="D8861">
        <f>IF(GL_Paste!$B8858="","",IFERROR(INDEX(DeptName,MATCH($C8861,DeptTag,0)),"UNALLOCATED"))</f>
        <v/>
      </c>
      <c r="E8861">
        <f>IF(GL_Paste!$B8858="","",IFERROR(INDEX(AcctCat,MATCH(GL_Paste!$B8858&amp;"",AcctCode,0)),"UNKNOWN"))</f>
        <v/>
      </c>
      <c r="F8861">
        <f>IF(GL_Paste!$B8858="","",IFERROR(INDEX(AcctSub,MATCH(GL_Paste!$B8858&amp;"",AcctCode,0)),"UNKNOWN"))</f>
        <v/>
      </c>
    </row>
    <row r="8862">
      <c r="A8862" s="40">
        <f>IF(GL_Paste!$B8859="","",N(GL_Paste!$H8859)-N(GL_Paste!$G8859))</f>
        <v/>
      </c>
      <c r="B8862" s="43">
        <f>IF(GL_Paste!$B8859="","",DATE(YEAR(GL_Paste!$E8859),MONTH(GL_Paste!$E8859),1))</f>
        <v/>
      </c>
      <c r="C8862">
        <f>IF(GL_Paste!$B8859="","",IF(TRIM(GL_Paste!$M8859)&lt;&gt;"",TRIM(GL_Paste!$M8859),IFERROR(MID(GL_Paste!$I8859,FIND("[",GL_Paste!$I8859)+1,FIND("]",GL_Paste!$I8859)-FIND("[",GL_Paste!$I8859)-1),"")))</f>
        <v/>
      </c>
      <c r="D8862">
        <f>IF(GL_Paste!$B8859="","",IFERROR(INDEX(DeptName,MATCH($C8862,DeptTag,0)),"UNALLOCATED"))</f>
        <v/>
      </c>
      <c r="E8862">
        <f>IF(GL_Paste!$B8859="","",IFERROR(INDEX(AcctCat,MATCH(GL_Paste!$B8859&amp;"",AcctCode,0)),"UNKNOWN"))</f>
        <v/>
      </c>
      <c r="F8862">
        <f>IF(GL_Paste!$B8859="","",IFERROR(INDEX(AcctSub,MATCH(GL_Paste!$B8859&amp;"",AcctCode,0)),"UNKNOWN"))</f>
        <v/>
      </c>
    </row>
    <row r="8863">
      <c r="A8863" s="40">
        <f>IF(GL_Paste!$B8860="","",N(GL_Paste!$H8860)-N(GL_Paste!$G8860))</f>
        <v/>
      </c>
      <c r="B8863" s="43">
        <f>IF(GL_Paste!$B8860="","",DATE(YEAR(GL_Paste!$E8860),MONTH(GL_Paste!$E8860),1))</f>
        <v/>
      </c>
      <c r="C8863">
        <f>IF(GL_Paste!$B8860="","",IF(TRIM(GL_Paste!$M8860)&lt;&gt;"",TRIM(GL_Paste!$M8860),IFERROR(MID(GL_Paste!$I8860,FIND("[",GL_Paste!$I8860)+1,FIND("]",GL_Paste!$I8860)-FIND("[",GL_Paste!$I8860)-1),"")))</f>
        <v/>
      </c>
      <c r="D8863">
        <f>IF(GL_Paste!$B8860="","",IFERROR(INDEX(DeptName,MATCH($C8863,DeptTag,0)),"UNALLOCATED"))</f>
        <v/>
      </c>
      <c r="E8863">
        <f>IF(GL_Paste!$B8860="","",IFERROR(INDEX(AcctCat,MATCH(GL_Paste!$B8860&amp;"",AcctCode,0)),"UNKNOWN"))</f>
        <v/>
      </c>
      <c r="F8863">
        <f>IF(GL_Paste!$B8860="","",IFERROR(INDEX(AcctSub,MATCH(GL_Paste!$B8860&amp;"",AcctCode,0)),"UNKNOWN"))</f>
        <v/>
      </c>
    </row>
    <row r="8864">
      <c r="A8864" s="40">
        <f>IF(GL_Paste!$B8861="","",N(GL_Paste!$H8861)-N(GL_Paste!$G8861))</f>
        <v/>
      </c>
      <c r="B8864" s="43">
        <f>IF(GL_Paste!$B8861="","",DATE(YEAR(GL_Paste!$E8861),MONTH(GL_Paste!$E8861),1))</f>
        <v/>
      </c>
      <c r="C8864">
        <f>IF(GL_Paste!$B8861="","",IF(TRIM(GL_Paste!$M8861)&lt;&gt;"",TRIM(GL_Paste!$M8861),IFERROR(MID(GL_Paste!$I8861,FIND("[",GL_Paste!$I8861)+1,FIND("]",GL_Paste!$I8861)-FIND("[",GL_Paste!$I8861)-1),"")))</f>
        <v/>
      </c>
      <c r="D8864">
        <f>IF(GL_Paste!$B8861="","",IFERROR(INDEX(DeptName,MATCH($C8864,DeptTag,0)),"UNALLOCATED"))</f>
        <v/>
      </c>
      <c r="E8864">
        <f>IF(GL_Paste!$B8861="","",IFERROR(INDEX(AcctCat,MATCH(GL_Paste!$B8861&amp;"",AcctCode,0)),"UNKNOWN"))</f>
        <v/>
      </c>
      <c r="F8864">
        <f>IF(GL_Paste!$B8861="","",IFERROR(INDEX(AcctSub,MATCH(GL_Paste!$B8861&amp;"",AcctCode,0)),"UNKNOWN"))</f>
        <v/>
      </c>
    </row>
    <row r="8865">
      <c r="A8865" s="40">
        <f>IF(GL_Paste!$B8862="","",N(GL_Paste!$H8862)-N(GL_Paste!$G8862))</f>
        <v/>
      </c>
      <c r="B8865" s="43">
        <f>IF(GL_Paste!$B8862="","",DATE(YEAR(GL_Paste!$E8862),MONTH(GL_Paste!$E8862),1))</f>
        <v/>
      </c>
      <c r="C8865">
        <f>IF(GL_Paste!$B8862="","",IF(TRIM(GL_Paste!$M8862)&lt;&gt;"",TRIM(GL_Paste!$M8862),IFERROR(MID(GL_Paste!$I8862,FIND("[",GL_Paste!$I8862)+1,FIND("]",GL_Paste!$I8862)-FIND("[",GL_Paste!$I8862)-1),"")))</f>
        <v/>
      </c>
      <c r="D8865">
        <f>IF(GL_Paste!$B8862="","",IFERROR(INDEX(DeptName,MATCH($C8865,DeptTag,0)),"UNALLOCATED"))</f>
        <v/>
      </c>
      <c r="E8865">
        <f>IF(GL_Paste!$B8862="","",IFERROR(INDEX(AcctCat,MATCH(GL_Paste!$B8862&amp;"",AcctCode,0)),"UNKNOWN"))</f>
        <v/>
      </c>
      <c r="F8865">
        <f>IF(GL_Paste!$B8862="","",IFERROR(INDEX(AcctSub,MATCH(GL_Paste!$B8862&amp;"",AcctCode,0)),"UNKNOWN"))</f>
        <v/>
      </c>
    </row>
    <row r="8866">
      <c r="A8866" s="40">
        <f>IF(GL_Paste!$B8863="","",N(GL_Paste!$H8863)-N(GL_Paste!$G8863))</f>
        <v/>
      </c>
      <c r="B8866" s="43">
        <f>IF(GL_Paste!$B8863="","",DATE(YEAR(GL_Paste!$E8863),MONTH(GL_Paste!$E8863),1))</f>
        <v/>
      </c>
      <c r="C8866">
        <f>IF(GL_Paste!$B8863="","",IF(TRIM(GL_Paste!$M8863)&lt;&gt;"",TRIM(GL_Paste!$M8863),IFERROR(MID(GL_Paste!$I8863,FIND("[",GL_Paste!$I8863)+1,FIND("]",GL_Paste!$I8863)-FIND("[",GL_Paste!$I8863)-1),"")))</f>
        <v/>
      </c>
      <c r="D8866">
        <f>IF(GL_Paste!$B8863="","",IFERROR(INDEX(DeptName,MATCH($C8866,DeptTag,0)),"UNALLOCATED"))</f>
        <v/>
      </c>
      <c r="E8866">
        <f>IF(GL_Paste!$B8863="","",IFERROR(INDEX(AcctCat,MATCH(GL_Paste!$B8863&amp;"",AcctCode,0)),"UNKNOWN"))</f>
        <v/>
      </c>
      <c r="F8866">
        <f>IF(GL_Paste!$B8863="","",IFERROR(INDEX(AcctSub,MATCH(GL_Paste!$B8863&amp;"",AcctCode,0)),"UNKNOWN"))</f>
        <v/>
      </c>
    </row>
    <row r="8867">
      <c r="A8867" s="40">
        <f>IF(GL_Paste!$B8864="","",N(GL_Paste!$H8864)-N(GL_Paste!$G8864))</f>
        <v/>
      </c>
      <c r="B8867" s="43">
        <f>IF(GL_Paste!$B8864="","",DATE(YEAR(GL_Paste!$E8864),MONTH(GL_Paste!$E8864),1))</f>
        <v/>
      </c>
      <c r="C8867">
        <f>IF(GL_Paste!$B8864="","",IF(TRIM(GL_Paste!$M8864)&lt;&gt;"",TRIM(GL_Paste!$M8864),IFERROR(MID(GL_Paste!$I8864,FIND("[",GL_Paste!$I8864)+1,FIND("]",GL_Paste!$I8864)-FIND("[",GL_Paste!$I8864)-1),"")))</f>
        <v/>
      </c>
      <c r="D8867">
        <f>IF(GL_Paste!$B8864="","",IFERROR(INDEX(DeptName,MATCH($C8867,DeptTag,0)),"UNALLOCATED"))</f>
        <v/>
      </c>
      <c r="E8867">
        <f>IF(GL_Paste!$B8864="","",IFERROR(INDEX(AcctCat,MATCH(GL_Paste!$B8864&amp;"",AcctCode,0)),"UNKNOWN"))</f>
        <v/>
      </c>
      <c r="F8867">
        <f>IF(GL_Paste!$B8864="","",IFERROR(INDEX(AcctSub,MATCH(GL_Paste!$B8864&amp;"",AcctCode,0)),"UNKNOWN"))</f>
        <v/>
      </c>
    </row>
    <row r="8868">
      <c r="A8868" s="40">
        <f>IF(GL_Paste!$B8865="","",N(GL_Paste!$H8865)-N(GL_Paste!$G8865))</f>
        <v/>
      </c>
      <c r="B8868" s="43">
        <f>IF(GL_Paste!$B8865="","",DATE(YEAR(GL_Paste!$E8865),MONTH(GL_Paste!$E8865),1))</f>
        <v/>
      </c>
      <c r="C8868">
        <f>IF(GL_Paste!$B8865="","",IF(TRIM(GL_Paste!$M8865)&lt;&gt;"",TRIM(GL_Paste!$M8865),IFERROR(MID(GL_Paste!$I8865,FIND("[",GL_Paste!$I8865)+1,FIND("]",GL_Paste!$I8865)-FIND("[",GL_Paste!$I8865)-1),"")))</f>
        <v/>
      </c>
      <c r="D8868">
        <f>IF(GL_Paste!$B8865="","",IFERROR(INDEX(DeptName,MATCH($C8868,DeptTag,0)),"UNALLOCATED"))</f>
        <v/>
      </c>
      <c r="E8868">
        <f>IF(GL_Paste!$B8865="","",IFERROR(INDEX(AcctCat,MATCH(GL_Paste!$B8865&amp;"",AcctCode,0)),"UNKNOWN"))</f>
        <v/>
      </c>
      <c r="F8868">
        <f>IF(GL_Paste!$B8865="","",IFERROR(INDEX(AcctSub,MATCH(GL_Paste!$B8865&amp;"",AcctCode,0)),"UNKNOWN"))</f>
        <v/>
      </c>
    </row>
    <row r="8869">
      <c r="A8869" s="40">
        <f>IF(GL_Paste!$B8866="","",N(GL_Paste!$H8866)-N(GL_Paste!$G8866))</f>
        <v/>
      </c>
      <c r="B8869" s="43">
        <f>IF(GL_Paste!$B8866="","",DATE(YEAR(GL_Paste!$E8866),MONTH(GL_Paste!$E8866),1))</f>
        <v/>
      </c>
      <c r="C8869">
        <f>IF(GL_Paste!$B8866="","",IF(TRIM(GL_Paste!$M8866)&lt;&gt;"",TRIM(GL_Paste!$M8866),IFERROR(MID(GL_Paste!$I8866,FIND("[",GL_Paste!$I8866)+1,FIND("]",GL_Paste!$I8866)-FIND("[",GL_Paste!$I8866)-1),"")))</f>
        <v/>
      </c>
      <c r="D8869">
        <f>IF(GL_Paste!$B8866="","",IFERROR(INDEX(DeptName,MATCH($C8869,DeptTag,0)),"UNALLOCATED"))</f>
        <v/>
      </c>
      <c r="E8869">
        <f>IF(GL_Paste!$B8866="","",IFERROR(INDEX(AcctCat,MATCH(GL_Paste!$B8866&amp;"",AcctCode,0)),"UNKNOWN"))</f>
        <v/>
      </c>
      <c r="F8869">
        <f>IF(GL_Paste!$B8866="","",IFERROR(INDEX(AcctSub,MATCH(GL_Paste!$B8866&amp;"",AcctCode,0)),"UNKNOWN"))</f>
        <v/>
      </c>
    </row>
    <row r="8870">
      <c r="A8870" s="40">
        <f>IF(GL_Paste!$B8867="","",N(GL_Paste!$H8867)-N(GL_Paste!$G8867))</f>
        <v/>
      </c>
      <c r="B8870" s="43">
        <f>IF(GL_Paste!$B8867="","",DATE(YEAR(GL_Paste!$E8867),MONTH(GL_Paste!$E8867),1))</f>
        <v/>
      </c>
      <c r="C8870">
        <f>IF(GL_Paste!$B8867="","",IF(TRIM(GL_Paste!$M8867)&lt;&gt;"",TRIM(GL_Paste!$M8867),IFERROR(MID(GL_Paste!$I8867,FIND("[",GL_Paste!$I8867)+1,FIND("]",GL_Paste!$I8867)-FIND("[",GL_Paste!$I8867)-1),"")))</f>
        <v/>
      </c>
      <c r="D8870">
        <f>IF(GL_Paste!$B8867="","",IFERROR(INDEX(DeptName,MATCH($C8870,DeptTag,0)),"UNALLOCATED"))</f>
        <v/>
      </c>
      <c r="E8870">
        <f>IF(GL_Paste!$B8867="","",IFERROR(INDEX(AcctCat,MATCH(GL_Paste!$B8867&amp;"",AcctCode,0)),"UNKNOWN"))</f>
        <v/>
      </c>
      <c r="F8870">
        <f>IF(GL_Paste!$B8867="","",IFERROR(INDEX(AcctSub,MATCH(GL_Paste!$B8867&amp;"",AcctCode,0)),"UNKNOWN"))</f>
        <v/>
      </c>
    </row>
    <row r="8871">
      <c r="A8871" s="40">
        <f>IF(GL_Paste!$B8868="","",N(GL_Paste!$H8868)-N(GL_Paste!$G8868))</f>
        <v/>
      </c>
      <c r="B8871" s="43">
        <f>IF(GL_Paste!$B8868="","",DATE(YEAR(GL_Paste!$E8868),MONTH(GL_Paste!$E8868),1))</f>
        <v/>
      </c>
      <c r="C8871">
        <f>IF(GL_Paste!$B8868="","",IF(TRIM(GL_Paste!$M8868)&lt;&gt;"",TRIM(GL_Paste!$M8868),IFERROR(MID(GL_Paste!$I8868,FIND("[",GL_Paste!$I8868)+1,FIND("]",GL_Paste!$I8868)-FIND("[",GL_Paste!$I8868)-1),"")))</f>
        <v/>
      </c>
      <c r="D8871">
        <f>IF(GL_Paste!$B8868="","",IFERROR(INDEX(DeptName,MATCH($C8871,DeptTag,0)),"UNALLOCATED"))</f>
        <v/>
      </c>
      <c r="E8871">
        <f>IF(GL_Paste!$B8868="","",IFERROR(INDEX(AcctCat,MATCH(GL_Paste!$B8868&amp;"",AcctCode,0)),"UNKNOWN"))</f>
        <v/>
      </c>
      <c r="F8871">
        <f>IF(GL_Paste!$B8868="","",IFERROR(INDEX(AcctSub,MATCH(GL_Paste!$B8868&amp;"",AcctCode,0)),"UNKNOWN"))</f>
        <v/>
      </c>
    </row>
    <row r="8872">
      <c r="A8872" s="40">
        <f>IF(GL_Paste!$B8869="","",N(GL_Paste!$H8869)-N(GL_Paste!$G8869))</f>
        <v/>
      </c>
      <c r="B8872" s="43">
        <f>IF(GL_Paste!$B8869="","",DATE(YEAR(GL_Paste!$E8869),MONTH(GL_Paste!$E8869),1))</f>
        <v/>
      </c>
      <c r="C8872">
        <f>IF(GL_Paste!$B8869="","",IF(TRIM(GL_Paste!$M8869)&lt;&gt;"",TRIM(GL_Paste!$M8869),IFERROR(MID(GL_Paste!$I8869,FIND("[",GL_Paste!$I8869)+1,FIND("]",GL_Paste!$I8869)-FIND("[",GL_Paste!$I8869)-1),"")))</f>
        <v/>
      </c>
      <c r="D8872">
        <f>IF(GL_Paste!$B8869="","",IFERROR(INDEX(DeptName,MATCH($C8872,DeptTag,0)),"UNALLOCATED"))</f>
        <v/>
      </c>
      <c r="E8872">
        <f>IF(GL_Paste!$B8869="","",IFERROR(INDEX(AcctCat,MATCH(GL_Paste!$B8869&amp;"",AcctCode,0)),"UNKNOWN"))</f>
        <v/>
      </c>
      <c r="F8872">
        <f>IF(GL_Paste!$B8869="","",IFERROR(INDEX(AcctSub,MATCH(GL_Paste!$B8869&amp;"",AcctCode,0)),"UNKNOWN"))</f>
        <v/>
      </c>
    </row>
    <row r="8873">
      <c r="A8873" s="40">
        <f>IF(GL_Paste!$B8870="","",N(GL_Paste!$H8870)-N(GL_Paste!$G8870))</f>
        <v/>
      </c>
      <c r="B8873" s="43">
        <f>IF(GL_Paste!$B8870="","",DATE(YEAR(GL_Paste!$E8870),MONTH(GL_Paste!$E8870),1))</f>
        <v/>
      </c>
      <c r="C8873">
        <f>IF(GL_Paste!$B8870="","",IF(TRIM(GL_Paste!$M8870)&lt;&gt;"",TRIM(GL_Paste!$M8870),IFERROR(MID(GL_Paste!$I8870,FIND("[",GL_Paste!$I8870)+1,FIND("]",GL_Paste!$I8870)-FIND("[",GL_Paste!$I8870)-1),"")))</f>
        <v/>
      </c>
      <c r="D8873">
        <f>IF(GL_Paste!$B8870="","",IFERROR(INDEX(DeptName,MATCH($C8873,DeptTag,0)),"UNALLOCATED"))</f>
        <v/>
      </c>
      <c r="E8873">
        <f>IF(GL_Paste!$B8870="","",IFERROR(INDEX(AcctCat,MATCH(GL_Paste!$B8870&amp;"",AcctCode,0)),"UNKNOWN"))</f>
        <v/>
      </c>
      <c r="F8873">
        <f>IF(GL_Paste!$B8870="","",IFERROR(INDEX(AcctSub,MATCH(GL_Paste!$B8870&amp;"",AcctCode,0)),"UNKNOWN"))</f>
        <v/>
      </c>
    </row>
    <row r="8874">
      <c r="A8874" s="40">
        <f>IF(GL_Paste!$B8871="","",N(GL_Paste!$H8871)-N(GL_Paste!$G8871))</f>
        <v/>
      </c>
      <c r="B8874" s="43">
        <f>IF(GL_Paste!$B8871="","",DATE(YEAR(GL_Paste!$E8871),MONTH(GL_Paste!$E8871),1))</f>
        <v/>
      </c>
      <c r="C8874">
        <f>IF(GL_Paste!$B8871="","",IF(TRIM(GL_Paste!$M8871)&lt;&gt;"",TRIM(GL_Paste!$M8871),IFERROR(MID(GL_Paste!$I8871,FIND("[",GL_Paste!$I8871)+1,FIND("]",GL_Paste!$I8871)-FIND("[",GL_Paste!$I8871)-1),"")))</f>
        <v/>
      </c>
      <c r="D8874">
        <f>IF(GL_Paste!$B8871="","",IFERROR(INDEX(DeptName,MATCH($C8874,DeptTag,0)),"UNALLOCATED"))</f>
        <v/>
      </c>
      <c r="E8874">
        <f>IF(GL_Paste!$B8871="","",IFERROR(INDEX(AcctCat,MATCH(GL_Paste!$B8871&amp;"",AcctCode,0)),"UNKNOWN"))</f>
        <v/>
      </c>
      <c r="F8874">
        <f>IF(GL_Paste!$B8871="","",IFERROR(INDEX(AcctSub,MATCH(GL_Paste!$B8871&amp;"",AcctCode,0)),"UNKNOWN"))</f>
        <v/>
      </c>
    </row>
    <row r="8875">
      <c r="A8875" s="40">
        <f>IF(GL_Paste!$B8872="","",N(GL_Paste!$H8872)-N(GL_Paste!$G8872))</f>
        <v/>
      </c>
      <c r="B8875" s="43">
        <f>IF(GL_Paste!$B8872="","",DATE(YEAR(GL_Paste!$E8872),MONTH(GL_Paste!$E8872),1))</f>
        <v/>
      </c>
      <c r="C8875">
        <f>IF(GL_Paste!$B8872="","",IF(TRIM(GL_Paste!$M8872)&lt;&gt;"",TRIM(GL_Paste!$M8872),IFERROR(MID(GL_Paste!$I8872,FIND("[",GL_Paste!$I8872)+1,FIND("]",GL_Paste!$I8872)-FIND("[",GL_Paste!$I8872)-1),"")))</f>
        <v/>
      </c>
      <c r="D8875">
        <f>IF(GL_Paste!$B8872="","",IFERROR(INDEX(DeptName,MATCH($C8875,DeptTag,0)),"UNALLOCATED"))</f>
        <v/>
      </c>
      <c r="E8875">
        <f>IF(GL_Paste!$B8872="","",IFERROR(INDEX(AcctCat,MATCH(GL_Paste!$B8872&amp;"",AcctCode,0)),"UNKNOWN"))</f>
        <v/>
      </c>
      <c r="F8875">
        <f>IF(GL_Paste!$B8872="","",IFERROR(INDEX(AcctSub,MATCH(GL_Paste!$B8872&amp;"",AcctCode,0)),"UNKNOWN"))</f>
        <v/>
      </c>
    </row>
    <row r="8876">
      <c r="A8876" s="40">
        <f>IF(GL_Paste!$B8873="","",N(GL_Paste!$H8873)-N(GL_Paste!$G8873))</f>
        <v/>
      </c>
      <c r="B8876" s="43">
        <f>IF(GL_Paste!$B8873="","",DATE(YEAR(GL_Paste!$E8873),MONTH(GL_Paste!$E8873),1))</f>
        <v/>
      </c>
      <c r="C8876">
        <f>IF(GL_Paste!$B8873="","",IF(TRIM(GL_Paste!$M8873)&lt;&gt;"",TRIM(GL_Paste!$M8873),IFERROR(MID(GL_Paste!$I8873,FIND("[",GL_Paste!$I8873)+1,FIND("]",GL_Paste!$I8873)-FIND("[",GL_Paste!$I8873)-1),"")))</f>
        <v/>
      </c>
      <c r="D8876">
        <f>IF(GL_Paste!$B8873="","",IFERROR(INDEX(DeptName,MATCH($C8876,DeptTag,0)),"UNALLOCATED"))</f>
        <v/>
      </c>
      <c r="E8876">
        <f>IF(GL_Paste!$B8873="","",IFERROR(INDEX(AcctCat,MATCH(GL_Paste!$B8873&amp;"",AcctCode,0)),"UNKNOWN"))</f>
        <v/>
      </c>
      <c r="F8876">
        <f>IF(GL_Paste!$B8873="","",IFERROR(INDEX(AcctSub,MATCH(GL_Paste!$B8873&amp;"",AcctCode,0)),"UNKNOWN"))</f>
        <v/>
      </c>
    </row>
    <row r="8877">
      <c r="A8877" s="40">
        <f>IF(GL_Paste!$B8874="","",N(GL_Paste!$H8874)-N(GL_Paste!$G8874))</f>
        <v/>
      </c>
      <c r="B8877" s="43">
        <f>IF(GL_Paste!$B8874="","",DATE(YEAR(GL_Paste!$E8874),MONTH(GL_Paste!$E8874),1))</f>
        <v/>
      </c>
      <c r="C8877">
        <f>IF(GL_Paste!$B8874="","",IF(TRIM(GL_Paste!$M8874)&lt;&gt;"",TRIM(GL_Paste!$M8874),IFERROR(MID(GL_Paste!$I8874,FIND("[",GL_Paste!$I8874)+1,FIND("]",GL_Paste!$I8874)-FIND("[",GL_Paste!$I8874)-1),"")))</f>
        <v/>
      </c>
      <c r="D8877">
        <f>IF(GL_Paste!$B8874="","",IFERROR(INDEX(DeptName,MATCH($C8877,DeptTag,0)),"UNALLOCATED"))</f>
        <v/>
      </c>
      <c r="E8877">
        <f>IF(GL_Paste!$B8874="","",IFERROR(INDEX(AcctCat,MATCH(GL_Paste!$B8874&amp;"",AcctCode,0)),"UNKNOWN"))</f>
        <v/>
      </c>
      <c r="F8877">
        <f>IF(GL_Paste!$B8874="","",IFERROR(INDEX(AcctSub,MATCH(GL_Paste!$B8874&amp;"",AcctCode,0)),"UNKNOWN"))</f>
        <v/>
      </c>
    </row>
    <row r="8878">
      <c r="A8878" s="40">
        <f>IF(GL_Paste!$B8875="","",N(GL_Paste!$H8875)-N(GL_Paste!$G8875))</f>
        <v/>
      </c>
      <c r="B8878" s="43">
        <f>IF(GL_Paste!$B8875="","",DATE(YEAR(GL_Paste!$E8875),MONTH(GL_Paste!$E8875),1))</f>
        <v/>
      </c>
      <c r="C8878">
        <f>IF(GL_Paste!$B8875="","",IF(TRIM(GL_Paste!$M8875)&lt;&gt;"",TRIM(GL_Paste!$M8875),IFERROR(MID(GL_Paste!$I8875,FIND("[",GL_Paste!$I8875)+1,FIND("]",GL_Paste!$I8875)-FIND("[",GL_Paste!$I8875)-1),"")))</f>
        <v/>
      </c>
      <c r="D8878">
        <f>IF(GL_Paste!$B8875="","",IFERROR(INDEX(DeptName,MATCH($C8878,DeptTag,0)),"UNALLOCATED"))</f>
        <v/>
      </c>
      <c r="E8878">
        <f>IF(GL_Paste!$B8875="","",IFERROR(INDEX(AcctCat,MATCH(GL_Paste!$B8875&amp;"",AcctCode,0)),"UNKNOWN"))</f>
        <v/>
      </c>
      <c r="F8878">
        <f>IF(GL_Paste!$B8875="","",IFERROR(INDEX(AcctSub,MATCH(GL_Paste!$B8875&amp;"",AcctCode,0)),"UNKNOWN"))</f>
        <v/>
      </c>
    </row>
    <row r="8879">
      <c r="A8879" s="40">
        <f>IF(GL_Paste!$B8876="","",N(GL_Paste!$H8876)-N(GL_Paste!$G8876))</f>
        <v/>
      </c>
      <c r="B8879" s="43">
        <f>IF(GL_Paste!$B8876="","",DATE(YEAR(GL_Paste!$E8876),MONTH(GL_Paste!$E8876),1))</f>
        <v/>
      </c>
      <c r="C8879">
        <f>IF(GL_Paste!$B8876="","",IF(TRIM(GL_Paste!$M8876)&lt;&gt;"",TRIM(GL_Paste!$M8876),IFERROR(MID(GL_Paste!$I8876,FIND("[",GL_Paste!$I8876)+1,FIND("]",GL_Paste!$I8876)-FIND("[",GL_Paste!$I8876)-1),"")))</f>
        <v/>
      </c>
      <c r="D8879">
        <f>IF(GL_Paste!$B8876="","",IFERROR(INDEX(DeptName,MATCH($C8879,DeptTag,0)),"UNALLOCATED"))</f>
        <v/>
      </c>
      <c r="E8879">
        <f>IF(GL_Paste!$B8876="","",IFERROR(INDEX(AcctCat,MATCH(GL_Paste!$B8876&amp;"",AcctCode,0)),"UNKNOWN"))</f>
        <v/>
      </c>
      <c r="F8879">
        <f>IF(GL_Paste!$B8876="","",IFERROR(INDEX(AcctSub,MATCH(GL_Paste!$B8876&amp;"",AcctCode,0)),"UNKNOWN"))</f>
        <v/>
      </c>
    </row>
    <row r="8880">
      <c r="A8880" s="40">
        <f>IF(GL_Paste!$B8877="","",N(GL_Paste!$H8877)-N(GL_Paste!$G8877))</f>
        <v/>
      </c>
      <c r="B8880" s="43">
        <f>IF(GL_Paste!$B8877="","",DATE(YEAR(GL_Paste!$E8877),MONTH(GL_Paste!$E8877),1))</f>
        <v/>
      </c>
      <c r="C8880">
        <f>IF(GL_Paste!$B8877="","",IF(TRIM(GL_Paste!$M8877)&lt;&gt;"",TRIM(GL_Paste!$M8877),IFERROR(MID(GL_Paste!$I8877,FIND("[",GL_Paste!$I8877)+1,FIND("]",GL_Paste!$I8877)-FIND("[",GL_Paste!$I8877)-1),"")))</f>
        <v/>
      </c>
      <c r="D8880">
        <f>IF(GL_Paste!$B8877="","",IFERROR(INDEX(DeptName,MATCH($C8880,DeptTag,0)),"UNALLOCATED"))</f>
        <v/>
      </c>
      <c r="E8880">
        <f>IF(GL_Paste!$B8877="","",IFERROR(INDEX(AcctCat,MATCH(GL_Paste!$B8877&amp;"",AcctCode,0)),"UNKNOWN"))</f>
        <v/>
      </c>
      <c r="F8880">
        <f>IF(GL_Paste!$B8877="","",IFERROR(INDEX(AcctSub,MATCH(GL_Paste!$B8877&amp;"",AcctCode,0)),"UNKNOWN"))</f>
        <v/>
      </c>
    </row>
    <row r="8881">
      <c r="A8881" s="40">
        <f>IF(GL_Paste!$B8878="","",N(GL_Paste!$H8878)-N(GL_Paste!$G8878))</f>
        <v/>
      </c>
      <c r="B8881" s="43">
        <f>IF(GL_Paste!$B8878="","",DATE(YEAR(GL_Paste!$E8878),MONTH(GL_Paste!$E8878),1))</f>
        <v/>
      </c>
      <c r="C8881">
        <f>IF(GL_Paste!$B8878="","",IF(TRIM(GL_Paste!$M8878)&lt;&gt;"",TRIM(GL_Paste!$M8878),IFERROR(MID(GL_Paste!$I8878,FIND("[",GL_Paste!$I8878)+1,FIND("]",GL_Paste!$I8878)-FIND("[",GL_Paste!$I8878)-1),"")))</f>
        <v/>
      </c>
      <c r="D8881">
        <f>IF(GL_Paste!$B8878="","",IFERROR(INDEX(DeptName,MATCH($C8881,DeptTag,0)),"UNALLOCATED"))</f>
        <v/>
      </c>
      <c r="E8881">
        <f>IF(GL_Paste!$B8878="","",IFERROR(INDEX(AcctCat,MATCH(GL_Paste!$B8878&amp;"",AcctCode,0)),"UNKNOWN"))</f>
        <v/>
      </c>
      <c r="F8881">
        <f>IF(GL_Paste!$B8878="","",IFERROR(INDEX(AcctSub,MATCH(GL_Paste!$B8878&amp;"",AcctCode,0)),"UNKNOWN"))</f>
        <v/>
      </c>
    </row>
    <row r="8882">
      <c r="A8882" s="40">
        <f>IF(GL_Paste!$B8879="","",N(GL_Paste!$H8879)-N(GL_Paste!$G8879))</f>
        <v/>
      </c>
      <c r="B8882" s="43">
        <f>IF(GL_Paste!$B8879="","",DATE(YEAR(GL_Paste!$E8879),MONTH(GL_Paste!$E8879),1))</f>
        <v/>
      </c>
      <c r="C8882">
        <f>IF(GL_Paste!$B8879="","",IF(TRIM(GL_Paste!$M8879)&lt;&gt;"",TRIM(GL_Paste!$M8879),IFERROR(MID(GL_Paste!$I8879,FIND("[",GL_Paste!$I8879)+1,FIND("]",GL_Paste!$I8879)-FIND("[",GL_Paste!$I8879)-1),"")))</f>
        <v/>
      </c>
      <c r="D8882">
        <f>IF(GL_Paste!$B8879="","",IFERROR(INDEX(DeptName,MATCH($C8882,DeptTag,0)),"UNALLOCATED"))</f>
        <v/>
      </c>
      <c r="E8882">
        <f>IF(GL_Paste!$B8879="","",IFERROR(INDEX(AcctCat,MATCH(GL_Paste!$B8879&amp;"",AcctCode,0)),"UNKNOWN"))</f>
        <v/>
      </c>
      <c r="F8882">
        <f>IF(GL_Paste!$B8879="","",IFERROR(INDEX(AcctSub,MATCH(GL_Paste!$B8879&amp;"",AcctCode,0)),"UNKNOWN"))</f>
        <v/>
      </c>
    </row>
    <row r="8883">
      <c r="A8883" s="40">
        <f>IF(GL_Paste!$B8880="","",N(GL_Paste!$H8880)-N(GL_Paste!$G8880))</f>
        <v/>
      </c>
      <c r="B8883" s="43">
        <f>IF(GL_Paste!$B8880="","",DATE(YEAR(GL_Paste!$E8880),MONTH(GL_Paste!$E8880),1))</f>
        <v/>
      </c>
      <c r="C8883">
        <f>IF(GL_Paste!$B8880="","",IF(TRIM(GL_Paste!$M8880)&lt;&gt;"",TRIM(GL_Paste!$M8880),IFERROR(MID(GL_Paste!$I8880,FIND("[",GL_Paste!$I8880)+1,FIND("]",GL_Paste!$I8880)-FIND("[",GL_Paste!$I8880)-1),"")))</f>
        <v/>
      </c>
      <c r="D8883">
        <f>IF(GL_Paste!$B8880="","",IFERROR(INDEX(DeptName,MATCH($C8883,DeptTag,0)),"UNALLOCATED"))</f>
        <v/>
      </c>
      <c r="E8883">
        <f>IF(GL_Paste!$B8880="","",IFERROR(INDEX(AcctCat,MATCH(GL_Paste!$B8880&amp;"",AcctCode,0)),"UNKNOWN"))</f>
        <v/>
      </c>
      <c r="F8883">
        <f>IF(GL_Paste!$B8880="","",IFERROR(INDEX(AcctSub,MATCH(GL_Paste!$B8880&amp;"",AcctCode,0)),"UNKNOWN"))</f>
        <v/>
      </c>
    </row>
    <row r="8884">
      <c r="A8884" s="40">
        <f>IF(GL_Paste!$B8881="","",N(GL_Paste!$H8881)-N(GL_Paste!$G8881))</f>
        <v/>
      </c>
      <c r="B8884" s="43">
        <f>IF(GL_Paste!$B8881="","",DATE(YEAR(GL_Paste!$E8881),MONTH(GL_Paste!$E8881),1))</f>
        <v/>
      </c>
      <c r="C8884">
        <f>IF(GL_Paste!$B8881="","",IF(TRIM(GL_Paste!$M8881)&lt;&gt;"",TRIM(GL_Paste!$M8881),IFERROR(MID(GL_Paste!$I8881,FIND("[",GL_Paste!$I8881)+1,FIND("]",GL_Paste!$I8881)-FIND("[",GL_Paste!$I8881)-1),"")))</f>
        <v/>
      </c>
      <c r="D8884">
        <f>IF(GL_Paste!$B8881="","",IFERROR(INDEX(DeptName,MATCH($C8884,DeptTag,0)),"UNALLOCATED"))</f>
        <v/>
      </c>
      <c r="E8884">
        <f>IF(GL_Paste!$B8881="","",IFERROR(INDEX(AcctCat,MATCH(GL_Paste!$B8881&amp;"",AcctCode,0)),"UNKNOWN"))</f>
        <v/>
      </c>
      <c r="F8884">
        <f>IF(GL_Paste!$B8881="","",IFERROR(INDEX(AcctSub,MATCH(GL_Paste!$B8881&amp;"",AcctCode,0)),"UNKNOWN"))</f>
        <v/>
      </c>
    </row>
    <row r="8885">
      <c r="A8885" s="40">
        <f>IF(GL_Paste!$B8882="","",N(GL_Paste!$H8882)-N(GL_Paste!$G8882))</f>
        <v/>
      </c>
      <c r="B8885" s="43">
        <f>IF(GL_Paste!$B8882="","",DATE(YEAR(GL_Paste!$E8882),MONTH(GL_Paste!$E8882),1))</f>
        <v/>
      </c>
      <c r="C8885">
        <f>IF(GL_Paste!$B8882="","",IF(TRIM(GL_Paste!$M8882)&lt;&gt;"",TRIM(GL_Paste!$M8882),IFERROR(MID(GL_Paste!$I8882,FIND("[",GL_Paste!$I8882)+1,FIND("]",GL_Paste!$I8882)-FIND("[",GL_Paste!$I8882)-1),"")))</f>
        <v/>
      </c>
      <c r="D8885">
        <f>IF(GL_Paste!$B8882="","",IFERROR(INDEX(DeptName,MATCH($C8885,DeptTag,0)),"UNALLOCATED"))</f>
        <v/>
      </c>
      <c r="E8885">
        <f>IF(GL_Paste!$B8882="","",IFERROR(INDEX(AcctCat,MATCH(GL_Paste!$B8882&amp;"",AcctCode,0)),"UNKNOWN"))</f>
        <v/>
      </c>
      <c r="F8885">
        <f>IF(GL_Paste!$B8882="","",IFERROR(INDEX(AcctSub,MATCH(GL_Paste!$B8882&amp;"",AcctCode,0)),"UNKNOWN"))</f>
        <v/>
      </c>
    </row>
    <row r="8886">
      <c r="A8886" s="40">
        <f>IF(GL_Paste!$B8883="","",N(GL_Paste!$H8883)-N(GL_Paste!$G8883))</f>
        <v/>
      </c>
      <c r="B8886" s="43">
        <f>IF(GL_Paste!$B8883="","",DATE(YEAR(GL_Paste!$E8883),MONTH(GL_Paste!$E8883),1))</f>
        <v/>
      </c>
      <c r="C8886">
        <f>IF(GL_Paste!$B8883="","",IF(TRIM(GL_Paste!$M8883)&lt;&gt;"",TRIM(GL_Paste!$M8883),IFERROR(MID(GL_Paste!$I8883,FIND("[",GL_Paste!$I8883)+1,FIND("]",GL_Paste!$I8883)-FIND("[",GL_Paste!$I8883)-1),"")))</f>
        <v/>
      </c>
      <c r="D8886">
        <f>IF(GL_Paste!$B8883="","",IFERROR(INDEX(DeptName,MATCH($C8886,DeptTag,0)),"UNALLOCATED"))</f>
        <v/>
      </c>
      <c r="E8886">
        <f>IF(GL_Paste!$B8883="","",IFERROR(INDEX(AcctCat,MATCH(GL_Paste!$B8883&amp;"",AcctCode,0)),"UNKNOWN"))</f>
        <v/>
      </c>
      <c r="F8886">
        <f>IF(GL_Paste!$B8883="","",IFERROR(INDEX(AcctSub,MATCH(GL_Paste!$B8883&amp;"",AcctCode,0)),"UNKNOWN"))</f>
        <v/>
      </c>
    </row>
    <row r="8887">
      <c r="A8887" s="40">
        <f>IF(GL_Paste!$B8884="","",N(GL_Paste!$H8884)-N(GL_Paste!$G8884))</f>
        <v/>
      </c>
      <c r="B8887" s="43">
        <f>IF(GL_Paste!$B8884="","",DATE(YEAR(GL_Paste!$E8884),MONTH(GL_Paste!$E8884),1))</f>
        <v/>
      </c>
      <c r="C8887">
        <f>IF(GL_Paste!$B8884="","",IF(TRIM(GL_Paste!$M8884)&lt;&gt;"",TRIM(GL_Paste!$M8884),IFERROR(MID(GL_Paste!$I8884,FIND("[",GL_Paste!$I8884)+1,FIND("]",GL_Paste!$I8884)-FIND("[",GL_Paste!$I8884)-1),"")))</f>
        <v/>
      </c>
      <c r="D8887">
        <f>IF(GL_Paste!$B8884="","",IFERROR(INDEX(DeptName,MATCH($C8887,DeptTag,0)),"UNALLOCATED"))</f>
        <v/>
      </c>
      <c r="E8887">
        <f>IF(GL_Paste!$B8884="","",IFERROR(INDEX(AcctCat,MATCH(GL_Paste!$B8884&amp;"",AcctCode,0)),"UNKNOWN"))</f>
        <v/>
      </c>
      <c r="F8887">
        <f>IF(GL_Paste!$B8884="","",IFERROR(INDEX(AcctSub,MATCH(GL_Paste!$B8884&amp;"",AcctCode,0)),"UNKNOWN"))</f>
        <v/>
      </c>
    </row>
    <row r="8888">
      <c r="A8888" s="40">
        <f>IF(GL_Paste!$B8885="","",N(GL_Paste!$H8885)-N(GL_Paste!$G8885))</f>
        <v/>
      </c>
      <c r="B8888" s="43">
        <f>IF(GL_Paste!$B8885="","",DATE(YEAR(GL_Paste!$E8885),MONTH(GL_Paste!$E8885),1))</f>
        <v/>
      </c>
      <c r="C8888">
        <f>IF(GL_Paste!$B8885="","",IF(TRIM(GL_Paste!$M8885)&lt;&gt;"",TRIM(GL_Paste!$M8885),IFERROR(MID(GL_Paste!$I8885,FIND("[",GL_Paste!$I8885)+1,FIND("]",GL_Paste!$I8885)-FIND("[",GL_Paste!$I8885)-1),"")))</f>
        <v/>
      </c>
      <c r="D8888">
        <f>IF(GL_Paste!$B8885="","",IFERROR(INDEX(DeptName,MATCH($C8888,DeptTag,0)),"UNALLOCATED"))</f>
        <v/>
      </c>
      <c r="E8888">
        <f>IF(GL_Paste!$B8885="","",IFERROR(INDEX(AcctCat,MATCH(GL_Paste!$B8885&amp;"",AcctCode,0)),"UNKNOWN"))</f>
        <v/>
      </c>
      <c r="F8888">
        <f>IF(GL_Paste!$B8885="","",IFERROR(INDEX(AcctSub,MATCH(GL_Paste!$B8885&amp;"",AcctCode,0)),"UNKNOWN"))</f>
        <v/>
      </c>
    </row>
    <row r="8889">
      <c r="A8889" s="40">
        <f>IF(GL_Paste!$B8886="","",N(GL_Paste!$H8886)-N(GL_Paste!$G8886))</f>
        <v/>
      </c>
      <c r="B8889" s="43">
        <f>IF(GL_Paste!$B8886="","",DATE(YEAR(GL_Paste!$E8886),MONTH(GL_Paste!$E8886),1))</f>
        <v/>
      </c>
      <c r="C8889">
        <f>IF(GL_Paste!$B8886="","",IF(TRIM(GL_Paste!$M8886)&lt;&gt;"",TRIM(GL_Paste!$M8886),IFERROR(MID(GL_Paste!$I8886,FIND("[",GL_Paste!$I8886)+1,FIND("]",GL_Paste!$I8886)-FIND("[",GL_Paste!$I8886)-1),"")))</f>
        <v/>
      </c>
      <c r="D8889">
        <f>IF(GL_Paste!$B8886="","",IFERROR(INDEX(DeptName,MATCH($C8889,DeptTag,0)),"UNALLOCATED"))</f>
        <v/>
      </c>
      <c r="E8889">
        <f>IF(GL_Paste!$B8886="","",IFERROR(INDEX(AcctCat,MATCH(GL_Paste!$B8886&amp;"",AcctCode,0)),"UNKNOWN"))</f>
        <v/>
      </c>
      <c r="F8889">
        <f>IF(GL_Paste!$B8886="","",IFERROR(INDEX(AcctSub,MATCH(GL_Paste!$B8886&amp;"",AcctCode,0)),"UNKNOWN"))</f>
        <v/>
      </c>
    </row>
    <row r="8890">
      <c r="A8890" s="40">
        <f>IF(GL_Paste!$B8887="","",N(GL_Paste!$H8887)-N(GL_Paste!$G8887))</f>
        <v/>
      </c>
      <c r="B8890" s="43">
        <f>IF(GL_Paste!$B8887="","",DATE(YEAR(GL_Paste!$E8887),MONTH(GL_Paste!$E8887),1))</f>
        <v/>
      </c>
      <c r="C8890">
        <f>IF(GL_Paste!$B8887="","",IF(TRIM(GL_Paste!$M8887)&lt;&gt;"",TRIM(GL_Paste!$M8887),IFERROR(MID(GL_Paste!$I8887,FIND("[",GL_Paste!$I8887)+1,FIND("]",GL_Paste!$I8887)-FIND("[",GL_Paste!$I8887)-1),"")))</f>
        <v/>
      </c>
      <c r="D8890">
        <f>IF(GL_Paste!$B8887="","",IFERROR(INDEX(DeptName,MATCH($C8890,DeptTag,0)),"UNALLOCATED"))</f>
        <v/>
      </c>
      <c r="E8890">
        <f>IF(GL_Paste!$B8887="","",IFERROR(INDEX(AcctCat,MATCH(GL_Paste!$B8887&amp;"",AcctCode,0)),"UNKNOWN"))</f>
        <v/>
      </c>
      <c r="F8890">
        <f>IF(GL_Paste!$B8887="","",IFERROR(INDEX(AcctSub,MATCH(GL_Paste!$B8887&amp;"",AcctCode,0)),"UNKNOWN"))</f>
        <v/>
      </c>
    </row>
    <row r="8891">
      <c r="A8891" s="40">
        <f>IF(GL_Paste!$B8888="","",N(GL_Paste!$H8888)-N(GL_Paste!$G8888))</f>
        <v/>
      </c>
      <c r="B8891" s="43">
        <f>IF(GL_Paste!$B8888="","",DATE(YEAR(GL_Paste!$E8888),MONTH(GL_Paste!$E8888),1))</f>
        <v/>
      </c>
      <c r="C8891">
        <f>IF(GL_Paste!$B8888="","",IF(TRIM(GL_Paste!$M8888)&lt;&gt;"",TRIM(GL_Paste!$M8888),IFERROR(MID(GL_Paste!$I8888,FIND("[",GL_Paste!$I8888)+1,FIND("]",GL_Paste!$I8888)-FIND("[",GL_Paste!$I8888)-1),"")))</f>
        <v/>
      </c>
      <c r="D8891">
        <f>IF(GL_Paste!$B8888="","",IFERROR(INDEX(DeptName,MATCH($C8891,DeptTag,0)),"UNALLOCATED"))</f>
        <v/>
      </c>
      <c r="E8891">
        <f>IF(GL_Paste!$B8888="","",IFERROR(INDEX(AcctCat,MATCH(GL_Paste!$B8888&amp;"",AcctCode,0)),"UNKNOWN"))</f>
        <v/>
      </c>
      <c r="F8891">
        <f>IF(GL_Paste!$B8888="","",IFERROR(INDEX(AcctSub,MATCH(GL_Paste!$B8888&amp;"",AcctCode,0)),"UNKNOWN"))</f>
        <v/>
      </c>
    </row>
    <row r="8892">
      <c r="A8892" s="40">
        <f>IF(GL_Paste!$B8889="","",N(GL_Paste!$H8889)-N(GL_Paste!$G8889))</f>
        <v/>
      </c>
      <c r="B8892" s="43">
        <f>IF(GL_Paste!$B8889="","",DATE(YEAR(GL_Paste!$E8889),MONTH(GL_Paste!$E8889),1))</f>
        <v/>
      </c>
      <c r="C8892">
        <f>IF(GL_Paste!$B8889="","",IF(TRIM(GL_Paste!$M8889)&lt;&gt;"",TRIM(GL_Paste!$M8889),IFERROR(MID(GL_Paste!$I8889,FIND("[",GL_Paste!$I8889)+1,FIND("]",GL_Paste!$I8889)-FIND("[",GL_Paste!$I8889)-1),"")))</f>
        <v/>
      </c>
      <c r="D8892">
        <f>IF(GL_Paste!$B8889="","",IFERROR(INDEX(DeptName,MATCH($C8892,DeptTag,0)),"UNALLOCATED"))</f>
        <v/>
      </c>
      <c r="E8892">
        <f>IF(GL_Paste!$B8889="","",IFERROR(INDEX(AcctCat,MATCH(GL_Paste!$B8889&amp;"",AcctCode,0)),"UNKNOWN"))</f>
        <v/>
      </c>
      <c r="F8892">
        <f>IF(GL_Paste!$B8889="","",IFERROR(INDEX(AcctSub,MATCH(GL_Paste!$B8889&amp;"",AcctCode,0)),"UNKNOWN"))</f>
        <v/>
      </c>
    </row>
    <row r="8893">
      <c r="A8893" s="40">
        <f>IF(GL_Paste!$B8890="","",N(GL_Paste!$H8890)-N(GL_Paste!$G8890))</f>
        <v/>
      </c>
      <c r="B8893" s="43">
        <f>IF(GL_Paste!$B8890="","",DATE(YEAR(GL_Paste!$E8890),MONTH(GL_Paste!$E8890),1))</f>
        <v/>
      </c>
      <c r="C8893">
        <f>IF(GL_Paste!$B8890="","",IF(TRIM(GL_Paste!$M8890)&lt;&gt;"",TRIM(GL_Paste!$M8890),IFERROR(MID(GL_Paste!$I8890,FIND("[",GL_Paste!$I8890)+1,FIND("]",GL_Paste!$I8890)-FIND("[",GL_Paste!$I8890)-1),"")))</f>
        <v/>
      </c>
      <c r="D8893">
        <f>IF(GL_Paste!$B8890="","",IFERROR(INDEX(DeptName,MATCH($C8893,DeptTag,0)),"UNALLOCATED"))</f>
        <v/>
      </c>
      <c r="E8893">
        <f>IF(GL_Paste!$B8890="","",IFERROR(INDEX(AcctCat,MATCH(GL_Paste!$B8890&amp;"",AcctCode,0)),"UNKNOWN"))</f>
        <v/>
      </c>
      <c r="F8893">
        <f>IF(GL_Paste!$B8890="","",IFERROR(INDEX(AcctSub,MATCH(GL_Paste!$B8890&amp;"",AcctCode,0)),"UNKNOWN"))</f>
        <v/>
      </c>
    </row>
    <row r="8894">
      <c r="A8894" s="40">
        <f>IF(GL_Paste!$B8891="","",N(GL_Paste!$H8891)-N(GL_Paste!$G8891))</f>
        <v/>
      </c>
      <c r="B8894" s="43">
        <f>IF(GL_Paste!$B8891="","",DATE(YEAR(GL_Paste!$E8891),MONTH(GL_Paste!$E8891),1))</f>
        <v/>
      </c>
      <c r="C8894">
        <f>IF(GL_Paste!$B8891="","",IF(TRIM(GL_Paste!$M8891)&lt;&gt;"",TRIM(GL_Paste!$M8891),IFERROR(MID(GL_Paste!$I8891,FIND("[",GL_Paste!$I8891)+1,FIND("]",GL_Paste!$I8891)-FIND("[",GL_Paste!$I8891)-1),"")))</f>
        <v/>
      </c>
      <c r="D8894">
        <f>IF(GL_Paste!$B8891="","",IFERROR(INDEX(DeptName,MATCH($C8894,DeptTag,0)),"UNALLOCATED"))</f>
        <v/>
      </c>
      <c r="E8894">
        <f>IF(GL_Paste!$B8891="","",IFERROR(INDEX(AcctCat,MATCH(GL_Paste!$B8891&amp;"",AcctCode,0)),"UNKNOWN"))</f>
        <v/>
      </c>
      <c r="F8894">
        <f>IF(GL_Paste!$B8891="","",IFERROR(INDEX(AcctSub,MATCH(GL_Paste!$B8891&amp;"",AcctCode,0)),"UNKNOWN"))</f>
        <v/>
      </c>
    </row>
    <row r="8895">
      <c r="A8895" s="40">
        <f>IF(GL_Paste!$B8892="","",N(GL_Paste!$H8892)-N(GL_Paste!$G8892))</f>
        <v/>
      </c>
      <c r="B8895" s="43">
        <f>IF(GL_Paste!$B8892="","",DATE(YEAR(GL_Paste!$E8892),MONTH(GL_Paste!$E8892),1))</f>
        <v/>
      </c>
      <c r="C8895">
        <f>IF(GL_Paste!$B8892="","",IF(TRIM(GL_Paste!$M8892)&lt;&gt;"",TRIM(GL_Paste!$M8892),IFERROR(MID(GL_Paste!$I8892,FIND("[",GL_Paste!$I8892)+1,FIND("]",GL_Paste!$I8892)-FIND("[",GL_Paste!$I8892)-1),"")))</f>
        <v/>
      </c>
      <c r="D8895">
        <f>IF(GL_Paste!$B8892="","",IFERROR(INDEX(DeptName,MATCH($C8895,DeptTag,0)),"UNALLOCATED"))</f>
        <v/>
      </c>
      <c r="E8895">
        <f>IF(GL_Paste!$B8892="","",IFERROR(INDEX(AcctCat,MATCH(GL_Paste!$B8892&amp;"",AcctCode,0)),"UNKNOWN"))</f>
        <v/>
      </c>
      <c r="F8895">
        <f>IF(GL_Paste!$B8892="","",IFERROR(INDEX(AcctSub,MATCH(GL_Paste!$B8892&amp;"",AcctCode,0)),"UNKNOWN"))</f>
        <v/>
      </c>
    </row>
    <row r="8896">
      <c r="A8896" s="40">
        <f>IF(GL_Paste!$B8893="","",N(GL_Paste!$H8893)-N(GL_Paste!$G8893))</f>
        <v/>
      </c>
      <c r="B8896" s="43">
        <f>IF(GL_Paste!$B8893="","",DATE(YEAR(GL_Paste!$E8893),MONTH(GL_Paste!$E8893),1))</f>
        <v/>
      </c>
      <c r="C8896">
        <f>IF(GL_Paste!$B8893="","",IF(TRIM(GL_Paste!$M8893)&lt;&gt;"",TRIM(GL_Paste!$M8893),IFERROR(MID(GL_Paste!$I8893,FIND("[",GL_Paste!$I8893)+1,FIND("]",GL_Paste!$I8893)-FIND("[",GL_Paste!$I8893)-1),"")))</f>
        <v/>
      </c>
      <c r="D8896">
        <f>IF(GL_Paste!$B8893="","",IFERROR(INDEX(DeptName,MATCH($C8896,DeptTag,0)),"UNALLOCATED"))</f>
        <v/>
      </c>
      <c r="E8896">
        <f>IF(GL_Paste!$B8893="","",IFERROR(INDEX(AcctCat,MATCH(GL_Paste!$B8893&amp;"",AcctCode,0)),"UNKNOWN"))</f>
        <v/>
      </c>
      <c r="F8896">
        <f>IF(GL_Paste!$B8893="","",IFERROR(INDEX(AcctSub,MATCH(GL_Paste!$B8893&amp;"",AcctCode,0)),"UNKNOWN"))</f>
        <v/>
      </c>
    </row>
    <row r="8897">
      <c r="A8897" s="40">
        <f>IF(GL_Paste!$B8894="","",N(GL_Paste!$H8894)-N(GL_Paste!$G8894))</f>
        <v/>
      </c>
      <c r="B8897" s="43">
        <f>IF(GL_Paste!$B8894="","",DATE(YEAR(GL_Paste!$E8894),MONTH(GL_Paste!$E8894),1))</f>
        <v/>
      </c>
      <c r="C8897">
        <f>IF(GL_Paste!$B8894="","",IF(TRIM(GL_Paste!$M8894)&lt;&gt;"",TRIM(GL_Paste!$M8894),IFERROR(MID(GL_Paste!$I8894,FIND("[",GL_Paste!$I8894)+1,FIND("]",GL_Paste!$I8894)-FIND("[",GL_Paste!$I8894)-1),"")))</f>
        <v/>
      </c>
      <c r="D8897">
        <f>IF(GL_Paste!$B8894="","",IFERROR(INDEX(DeptName,MATCH($C8897,DeptTag,0)),"UNALLOCATED"))</f>
        <v/>
      </c>
      <c r="E8897">
        <f>IF(GL_Paste!$B8894="","",IFERROR(INDEX(AcctCat,MATCH(GL_Paste!$B8894&amp;"",AcctCode,0)),"UNKNOWN"))</f>
        <v/>
      </c>
      <c r="F8897">
        <f>IF(GL_Paste!$B8894="","",IFERROR(INDEX(AcctSub,MATCH(GL_Paste!$B8894&amp;"",AcctCode,0)),"UNKNOWN"))</f>
        <v/>
      </c>
    </row>
    <row r="8898">
      <c r="A8898" s="40">
        <f>IF(GL_Paste!$B8895="","",N(GL_Paste!$H8895)-N(GL_Paste!$G8895))</f>
        <v/>
      </c>
      <c r="B8898" s="43">
        <f>IF(GL_Paste!$B8895="","",DATE(YEAR(GL_Paste!$E8895),MONTH(GL_Paste!$E8895),1))</f>
        <v/>
      </c>
      <c r="C8898">
        <f>IF(GL_Paste!$B8895="","",IF(TRIM(GL_Paste!$M8895)&lt;&gt;"",TRIM(GL_Paste!$M8895),IFERROR(MID(GL_Paste!$I8895,FIND("[",GL_Paste!$I8895)+1,FIND("]",GL_Paste!$I8895)-FIND("[",GL_Paste!$I8895)-1),"")))</f>
        <v/>
      </c>
      <c r="D8898">
        <f>IF(GL_Paste!$B8895="","",IFERROR(INDEX(DeptName,MATCH($C8898,DeptTag,0)),"UNALLOCATED"))</f>
        <v/>
      </c>
      <c r="E8898">
        <f>IF(GL_Paste!$B8895="","",IFERROR(INDEX(AcctCat,MATCH(GL_Paste!$B8895&amp;"",AcctCode,0)),"UNKNOWN"))</f>
        <v/>
      </c>
      <c r="F8898">
        <f>IF(GL_Paste!$B8895="","",IFERROR(INDEX(AcctSub,MATCH(GL_Paste!$B8895&amp;"",AcctCode,0)),"UNKNOWN"))</f>
        <v/>
      </c>
    </row>
    <row r="8899">
      <c r="A8899" s="40">
        <f>IF(GL_Paste!$B8896="","",N(GL_Paste!$H8896)-N(GL_Paste!$G8896))</f>
        <v/>
      </c>
      <c r="B8899" s="43">
        <f>IF(GL_Paste!$B8896="","",DATE(YEAR(GL_Paste!$E8896),MONTH(GL_Paste!$E8896),1))</f>
        <v/>
      </c>
      <c r="C8899">
        <f>IF(GL_Paste!$B8896="","",IF(TRIM(GL_Paste!$M8896)&lt;&gt;"",TRIM(GL_Paste!$M8896),IFERROR(MID(GL_Paste!$I8896,FIND("[",GL_Paste!$I8896)+1,FIND("]",GL_Paste!$I8896)-FIND("[",GL_Paste!$I8896)-1),"")))</f>
        <v/>
      </c>
      <c r="D8899">
        <f>IF(GL_Paste!$B8896="","",IFERROR(INDEX(DeptName,MATCH($C8899,DeptTag,0)),"UNALLOCATED"))</f>
        <v/>
      </c>
      <c r="E8899">
        <f>IF(GL_Paste!$B8896="","",IFERROR(INDEX(AcctCat,MATCH(GL_Paste!$B8896&amp;"",AcctCode,0)),"UNKNOWN"))</f>
        <v/>
      </c>
      <c r="F8899">
        <f>IF(GL_Paste!$B8896="","",IFERROR(INDEX(AcctSub,MATCH(GL_Paste!$B8896&amp;"",AcctCode,0)),"UNKNOWN"))</f>
        <v/>
      </c>
    </row>
    <row r="8900">
      <c r="A8900" s="40">
        <f>IF(GL_Paste!$B8897="","",N(GL_Paste!$H8897)-N(GL_Paste!$G8897))</f>
        <v/>
      </c>
      <c r="B8900" s="43">
        <f>IF(GL_Paste!$B8897="","",DATE(YEAR(GL_Paste!$E8897),MONTH(GL_Paste!$E8897),1))</f>
        <v/>
      </c>
      <c r="C8900">
        <f>IF(GL_Paste!$B8897="","",IF(TRIM(GL_Paste!$M8897)&lt;&gt;"",TRIM(GL_Paste!$M8897),IFERROR(MID(GL_Paste!$I8897,FIND("[",GL_Paste!$I8897)+1,FIND("]",GL_Paste!$I8897)-FIND("[",GL_Paste!$I8897)-1),"")))</f>
        <v/>
      </c>
      <c r="D8900">
        <f>IF(GL_Paste!$B8897="","",IFERROR(INDEX(DeptName,MATCH($C8900,DeptTag,0)),"UNALLOCATED"))</f>
        <v/>
      </c>
      <c r="E8900">
        <f>IF(GL_Paste!$B8897="","",IFERROR(INDEX(AcctCat,MATCH(GL_Paste!$B8897&amp;"",AcctCode,0)),"UNKNOWN"))</f>
        <v/>
      </c>
      <c r="F8900">
        <f>IF(GL_Paste!$B8897="","",IFERROR(INDEX(AcctSub,MATCH(GL_Paste!$B8897&amp;"",AcctCode,0)),"UNKNOWN"))</f>
        <v/>
      </c>
    </row>
    <row r="8901">
      <c r="A8901" s="40">
        <f>IF(GL_Paste!$B8898="","",N(GL_Paste!$H8898)-N(GL_Paste!$G8898))</f>
        <v/>
      </c>
      <c r="B8901" s="43">
        <f>IF(GL_Paste!$B8898="","",DATE(YEAR(GL_Paste!$E8898),MONTH(GL_Paste!$E8898),1))</f>
        <v/>
      </c>
      <c r="C8901">
        <f>IF(GL_Paste!$B8898="","",IF(TRIM(GL_Paste!$M8898)&lt;&gt;"",TRIM(GL_Paste!$M8898),IFERROR(MID(GL_Paste!$I8898,FIND("[",GL_Paste!$I8898)+1,FIND("]",GL_Paste!$I8898)-FIND("[",GL_Paste!$I8898)-1),"")))</f>
        <v/>
      </c>
      <c r="D8901">
        <f>IF(GL_Paste!$B8898="","",IFERROR(INDEX(DeptName,MATCH($C8901,DeptTag,0)),"UNALLOCATED"))</f>
        <v/>
      </c>
      <c r="E8901">
        <f>IF(GL_Paste!$B8898="","",IFERROR(INDEX(AcctCat,MATCH(GL_Paste!$B8898&amp;"",AcctCode,0)),"UNKNOWN"))</f>
        <v/>
      </c>
      <c r="F8901">
        <f>IF(GL_Paste!$B8898="","",IFERROR(INDEX(AcctSub,MATCH(GL_Paste!$B8898&amp;"",AcctCode,0)),"UNKNOWN"))</f>
        <v/>
      </c>
    </row>
    <row r="8902">
      <c r="A8902" s="40">
        <f>IF(GL_Paste!$B8899="","",N(GL_Paste!$H8899)-N(GL_Paste!$G8899))</f>
        <v/>
      </c>
      <c r="B8902" s="43">
        <f>IF(GL_Paste!$B8899="","",DATE(YEAR(GL_Paste!$E8899),MONTH(GL_Paste!$E8899),1))</f>
        <v/>
      </c>
      <c r="C8902">
        <f>IF(GL_Paste!$B8899="","",IF(TRIM(GL_Paste!$M8899)&lt;&gt;"",TRIM(GL_Paste!$M8899),IFERROR(MID(GL_Paste!$I8899,FIND("[",GL_Paste!$I8899)+1,FIND("]",GL_Paste!$I8899)-FIND("[",GL_Paste!$I8899)-1),"")))</f>
        <v/>
      </c>
      <c r="D8902">
        <f>IF(GL_Paste!$B8899="","",IFERROR(INDEX(DeptName,MATCH($C8902,DeptTag,0)),"UNALLOCATED"))</f>
        <v/>
      </c>
      <c r="E8902">
        <f>IF(GL_Paste!$B8899="","",IFERROR(INDEX(AcctCat,MATCH(GL_Paste!$B8899&amp;"",AcctCode,0)),"UNKNOWN"))</f>
        <v/>
      </c>
      <c r="F8902">
        <f>IF(GL_Paste!$B8899="","",IFERROR(INDEX(AcctSub,MATCH(GL_Paste!$B8899&amp;"",AcctCode,0)),"UNKNOWN"))</f>
        <v/>
      </c>
    </row>
    <row r="8903">
      <c r="A8903" s="40">
        <f>IF(GL_Paste!$B8900="","",N(GL_Paste!$H8900)-N(GL_Paste!$G8900))</f>
        <v/>
      </c>
      <c r="B8903" s="43">
        <f>IF(GL_Paste!$B8900="","",DATE(YEAR(GL_Paste!$E8900),MONTH(GL_Paste!$E8900),1))</f>
        <v/>
      </c>
      <c r="C8903">
        <f>IF(GL_Paste!$B8900="","",IF(TRIM(GL_Paste!$M8900)&lt;&gt;"",TRIM(GL_Paste!$M8900),IFERROR(MID(GL_Paste!$I8900,FIND("[",GL_Paste!$I8900)+1,FIND("]",GL_Paste!$I8900)-FIND("[",GL_Paste!$I8900)-1),"")))</f>
        <v/>
      </c>
      <c r="D8903">
        <f>IF(GL_Paste!$B8900="","",IFERROR(INDEX(DeptName,MATCH($C8903,DeptTag,0)),"UNALLOCATED"))</f>
        <v/>
      </c>
      <c r="E8903">
        <f>IF(GL_Paste!$B8900="","",IFERROR(INDEX(AcctCat,MATCH(GL_Paste!$B8900&amp;"",AcctCode,0)),"UNKNOWN"))</f>
        <v/>
      </c>
      <c r="F8903">
        <f>IF(GL_Paste!$B8900="","",IFERROR(INDEX(AcctSub,MATCH(GL_Paste!$B8900&amp;"",AcctCode,0)),"UNKNOWN"))</f>
        <v/>
      </c>
    </row>
    <row r="8904">
      <c r="A8904" s="40">
        <f>IF(GL_Paste!$B8901="","",N(GL_Paste!$H8901)-N(GL_Paste!$G8901))</f>
        <v/>
      </c>
      <c r="B8904" s="43">
        <f>IF(GL_Paste!$B8901="","",DATE(YEAR(GL_Paste!$E8901),MONTH(GL_Paste!$E8901),1))</f>
        <v/>
      </c>
      <c r="C8904">
        <f>IF(GL_Paste!$B8901="","",IF(TRIM(GL_Paste!$M8901)&lt;&gt;"",TRIM(GL_Paste!$M8901),IFERROR(MID(GL_Paste!$I8901,FIND("[",GL_Paste!$I8901)+1,FIND("]",GL_Paste!$I8901)-FIND("[",GL_Paste!$I8901)-1),"")))</f>
        <v/>
      </c>
      <c r="D8904">
        <f>IF(GL_Paste!$B8901="","",IFERROR(INDEX(DeptName,MATCH($C8904,DeptTag,0)),"UNALLOCATED"))</f>
        <v/>
      </c>
      <c r="E8904">
        <f>IF(GL_Paste!$B8901="","",IFERROR(INDEX(AcctCat,MATCH(GL_Paste!$B8901&amp;"",AcctCode,0)),"UNKNOWN"))</f>
        <v/>
      </c>
      <c r="F8904">
        <f>IF(GL_Paste!$B8901="","",IFERROR(INDEX(AcctSub,MATCH(GL_Paste!$B8901&amp;"",AcctCode,0)),"UNKNOWN"))</f>
        <v/>
      </c>
    </row>
    <row r="8905">
      <c r="A8905" s="40">
        <f>IF(GL_Paste!$B8902="","",N(GL_Paste!$H8902)-N(GL_Paste!$G8902))</f>
        <v/>
      </c>
      <c r="B8905" s="43">
        <f>IF(GL_Paste!$B8902="","",DATE(YEAR(GL_Paste!$E8902),MONTH(GL_Paste!$E8902),1))</f>
        <v/>
      </c>
      <c r="C8905">
        <f>IF(GL_Paste!$B8902="","",IF(TRIM(GL_Paste!$M8902)&lt;&gt;"",TRIM(GL_Paste!$M8902),IFERROR(MID(GL_Paste!$I8902,FIND("[",GL_Paste!$I8902)+1,FIND("]",GL_Paste!$I8902)-FIND("[",GL_Paste!$I8902)-1),"")))</f>
        <v/>
      </c>
      <c r="D8905">
        <f>IF(GL_Paste!$B8902="","",IFERROR(INDEX(DeptName,MATCH($C8905,DeptTag,0)),"UNALLOCATED"))</f>
        <v/>
      </c>
      <c r="E8905">
        <f>IF(GL_Paste!$B8902="","",IFERROR(INDEX(AcctCat,MATCH(GL_Paste!$B8902&amp;"",AcctCode,0)),"UNKNOWN"))</f>
        <v/>
      </c>
      <c r="F8905">
        <f>IF(GL_Paste!$B8902="","",IFERROR(INDEX(AcctSub,MATCH(GL_Paste!$B8902&amp;"",AcctCode,0)),"UNKNOWN"))</f>
        <v/>
      </c>
    </row>
    <row r="8906">
      <c r="A8906" s="40">
        <f>IF(GL_Paste!$B8903="","",N(GL_Paste!$H8903)-N(GL_Paste!$G8903))</f>
        <v/>
      </c>
      <c r="B8906" s="43">
        <f>IF(GL_Paste!$B8903="","",DATE(YEAR(GL_Paste!$E8903),MONTH(GL_Paste!$E8903),1))</f>
        <v/>
      </c>
      <c r="C8906">
        <f>IF(GL_Paste!$B8903="","",IF(TRIM(GL_Paste!$M8903)&lt;&gt;"",TRIM(GL_Paste!$M8903),IFERROR(MID(GL_Paste!$I8903,FIND("[",GL_Paste!$I8903)+1,FIND("]",GL_Paste!$I8903)-FIND("[",GL_Paste!$I8903)-1),"")))</f>
        <v/>
      </c>
      <c r="D8906">
        <f>IF(GL_Paste!$B8903="","",IFERROR(INDEX(DeptName,MATCH($C8906,DeptTag,0)),"UNALLOCATED"))</f>
        <v/>
      </c>
      <c r="E8906">
        <f>IF(GL_Paste!$B8903="","",IFERROR(INDEX(AcctCat,MATCH(GL_Paste!$B8903&amp;"",AcctCode,0)),"UNKNOWN"))</f>
        <v/>
      </c>
      <c r="F8906">
        <f>IF(GL_Paste!$B8903="","",IFERROR(INDEX(AcctSub,MATCH(GL_Paste!$B8903&amp;"",AcctCode,0)),"UNKNOWN"))</f>
        <v/>
      </c>
    </row>
    <row r="8907">
      <c r="A8907" s="40">
        <f>IF(GL_Paste!$B8904="","",N(GL_Paste!$H8904)-N(GL_Paste!$G8904))</f>
        <v/>
      </c>
      <c r="B8907" s="43">
        <f>IF(GL_Paste!$B8904="","",DATE(YEAR(GL_Paste!$E8904),MONTH(GL_Paste!$E8904),1))</f>
        <v/>
      </c>
      <c r="C8907">
        <f>IF(GL_Paste!$B8904="","",IF(TRIM(GL_Paste!$M8904)&lt;&gt;"",TRIM(GL_Paste!$M8904),IFERROR(MID(GL_Paste!$I8904,FIND("[",GL_Paste!$I8904)+1,FIND("]",GL_Paste!$I8904)-FIND("[",GL_Paste!$I8904)-1),"")))</f>
        <v/>
      </c>
      <c r="D8907">
        <f>IF(GL_Paste!$B8904="","",IFERROR(INDEX(DeptName,MATCH($C8907,DeptTag,0)),"UNALLOCATED"))</f>
        <v/>
      </c>
      <c r="E8907">
        <f>IF(GL_Paste!$B8904="","",IFERROR(INDEX(AcctCat,MATCH(GL_Paste!$B8904&amp;"",AcctCode,0)),"UNKNOWN"))</f>
        <v/>
      </c>
      <c r="F8907">
        <f>IF(GL_Paste!$B8904="","",IFERROR(INDEX(AcctSub,MATCH(GL_Paste!$B8904&amp;"",AcctCode,0)),"UNKNOWN"))</f>
        <v/>
      </c>
    </row>
    <row r="8908">
      <c r="A8908" s="40">
        <f>IF(GL_Paste!$B8905="","",N(GL_Paste!$H8905)-N(GL_Paste!$G8905))</f>
        <v/>
      </c>
      <c r="B8908" s="43">
        <f>IF(GL_Paste!$B8905="","",DATE(YEAR(GL_Paste!$E8905),MONTH(GL_Paste!$E8905),1))</f>
        <v/>
      </c>
      <c r="C8908">
        <f>IF(GL_Paste!$B8905="","",IF(TRIM(GL_Paste!$M8905)&lt;&gt;"",TRIM(GL_Paste!$M8905),IFERROR(MID(GL_Paste!$I8905,FIND("[",GL_Paste!$I8905)+1,FIND("]",GL_Paste!$I8905)-FIND("[",GL_Paste!$I8905)-1),"")))</f>
        <v/>
      </c>
      <c r="D8908">
        <f>IF(GL_Paste!$B8905="","",IFERROR(INDEX(DeptName,MATCH($C8908,DeptTag,0)),"UNALLOCATED"))</f>
        <v/>
      </c>
      <c r="E8908">
        <f>IF(GL_Paste!$B8905="","",IFERROR(INDEX(AcctCat,MATCH(GL_Paste!$B8905&amp;"",AcctCode,0)),"UNKNOWN"))</f>
        <v/>
      </c>
      <c r="F8908">
        <f>IF(GL_Paste!$B8905="","",IFERROR(INDEX(AcctSub,MATCH(GL_Paste!$B8905&amp;"",AcctCode,0)),"UNKNOWN"))</f>
        <v/>
      </c>
    </row>
    <row r="8909">
      <c r="A8909" s="40">
        <f>IF(GL_Paste!$B8906="","",N(GL_Paste!$H8906)-N(GL_Paste!$G8906))</f>
        <v/>
      </c>
      <c r="B8909" s="43">
        <f>IF(GL_Paste!$B8906="","",DATE(YEAR(GL_Paste!$E8906),MONTH(GL_Paste!$E8906),1))</f>
        <v/>
      </c>
      <c r="C8909">
        <f>IF(GL_Paste!$B8906="","",IF(TRIM(GL_Paste!$M8906)&lt;&gt;"",TRIM(GL_Paste!$M8906),IFERROR(MID(GL_Paste!$I8906,FIND("[",GL_Paste!$I8906)+1,FIND("]",GL_Paste!$I8906)-FIND("[",GL_Paste!$I8906)-1),"")))</f>
        <v/>
      </c>
      <c r="D8909">
        <f>IF(GL_Paste!$B8906="","",IFERROR(INDEX(DeptName,MATCH($C8909,DeptTag,0)),"UNALLOCATED"))</f>
        <v/>
      </c>
      <c r="E8909">
        <f>IF(GL_Paste!$B8906="","",IFERROR(INDEX(AcctCat,MATCH(GL_Paste!$B8906&amp;"",AcctCode,0)),"UNKNOWN"))</f>
        <v/>
      </c>
      <c r="F8909">
        <f>IF(GL_Paste!$B8906="","",IFERROR(INDEX(AcctSub,MATCH(GL_Paste!$B8906&amp;"",AcctCode,0)),"UNKNOWN"))</f>
        <v/>
      </c>
    </row>
    <row r="8910">
      <c r="A8910" s="40">
        <f>IF(GL_Paste!$B8907="","",N(GL_Paste!$H8907)-N(GL_Paste!$G8907))</f>
        <v/>
      </c>
      <c r="B8910" s="43">
        <f>IF(GL_Paste!$B8907="","",DATE(YEAR(GL_Paste!$E8907),MONTH(GL_Paste!$E8907),1))</f>
        <v/>
      </c>
      <c r="C8910">
        <f>IF(GL_Paste!$B8907="","",IF(TRIM(GL_Paste!$M8907)&lt;&gt;"",TRIM(GL_Paste!$M8907),IFERROR(MID(GL_Paste!$I8907,FIND("[",GL_Paste!$I8907)+1,FIND("]",GL_Paste!$I8907)-FIND("[",GL_Paste!$I8907)-1),"")))</f>
        <v/>
      </c>
      <c r="D8910">
        <f>IF(GL_Paste!$B8907="","",IFERROR(INDEX(DeptName,MATCH($C8910,DeptTag,0)),"UNALLOCATED"))</f>
        <v/>
      </c>
      <c r="E8910">
        <f>IF(GL_Paste!$B8907="","",IFERROR(INDEX(AcctCat,MATCH(GL_Paste!$B8907&amp;"",AcctCode,0)),"UNKNOWN"))</f>
        <v/>
      </c>
      <c r="F8910">
        <f>IF(GL_Paste!$B8907="","",IFERROR(INDEX(AcctSub,MATCH(GL_Paste!$B8907&amp;"",AcctCode,0)),"UNKNOWN"))</f>
        <v/>
      </c>
    </row>
    <row r="8911">
      <c r="A8911" s="40">
        <f>IF(GL_Paste!$B8908="","",N(GL_Paste!$H8908)-N(GL_Paste!$G8908))</f>
        <v/>
      </c>
      <c r="B8911" s="43">
        <f>IF(GL_Paste!$B8908="","",DATE(YEAR(GL_Paste!$E8908),MONTH(GL_Paste!$E8908),1))</f>
        <v/>
      </c>
      <c r="C8911">
        <f>IF(GL_Paste!$B8908="","",IF(TRIM(GL_Paste!$M8908)&lt;&gt;"",TRIM(GL_Paste!$M8908),IFERROR(MID(GL_Paste!$I8908,FIND("[",GL_Paste!$I8908)+1,FIND("]",GL_Paste!$I8908)-FIND("[",GL_Paste!$I8908)-1),"")))</f>
        <v/>
      </c>
      <c r="D8911">
        <f>IF(GL_Paste!$B8908="","",IFERROR(INDEX(DeptName,MATCH($C8911,DeptTag,0)),"UNALLOCATED"))</f>
        <v/>
      </c>
      <c r="E8911">
        <f>IF(GL_Paste!$B8908="","",IFERROR(INDEX(AcctCat,MATCH(GL_Paste!$B8908&amp;"",AcctCode,0)),"UNKNOWN"))</f>
        <v/>
      </c>
      <c r="F8911">
        <f>IF(GL_Paste!$B8908="","",IFERROR(INDEX(AcctSub,MATCH(GL_Paste!$B8908&amp;"",AcctCode,0)),"UNKNOWN"))</f>
        <v/>
      </c>
    </row>
    <row r="8912">
      <c r="A8912" s="40">
        <f>IF(GL_Paste!$B8909="","",N(GL_Paste!$H8909)-N(GL_Paste!$G8909))</f>
        <v/>
      </c>
      <c r="B8912" s="43">
        <f>IF(GL_Paste!$B8909="","",DATE(YEAR(GL_Paste!$E8909),MONTH(GL_Paste!$E8909),1))</f>
        <v/>
      </c>
      <c r="C8912">
        <f>IF(GL_Paste!$B8909="","",IF(TRIM(GL_Paste!$M8909)&lt;&gt;"",TRIM(GL_Paste!$M8909),IFERROR(MID(GL_Paste!$I8909,FIND("[",GL_Paste!$I8909)+1,FIND("]",GL_Paste!$I8909)-FIND("[",GL_Paste!$I8909)-1),"")))</f>
        <v/>
      </c>
      <c r="D8912">
        <f>IF(GL_Paste!$B8909="","",IFERROR(INDEX(DeptName,MATCH($C8912,DeptTag,0)),"UNALLOCATED"))</f>
        <v/>
      </c>
      <c r="E8912">
        <f>IF(GL_Paste!$B8909="","",IFERROR(INDEX(AcctCat,MATCH(GL_Paste!$B8909&amp;"",AcctCode,0)),"UNKNOWN"))</f>
        <v/>
      </c>
      <c r="F8912">
        <f>IF(GL_Paste!$B8909="","",IFERROR(INDEX(AcctSub,MATCH(GL_Paste!$B8909&amp;"",AcctCode,0)),"UNKNOWN"))</f>
        <v/>
      </c>
    </row>
    <row r="8913">
      <c r="A8913" s="40">
        <f>IF(GL_Paste!$B8910="","",N(GL_Paste!$H8910)-N(GL_Paste!$G8910))</f>
        <v/>
      </c>
      <c r="B8913" s="43">
        <f>IF(GL_Paste!$B8910="","",DATE(YEAR(GL_Paste!$E8910),MONTH(GL_Paste!$E8910),1))</f>
        <v/>
      </c>
      <c r="C8913">
        <f>IF(GL_Paste!$B8910="","",IF(TRIM(GL_Paste!$M8910)&lt;&gt;"",TRIM(GL_Paste!$M8910),IFERROR(MID(GL_Paste!$I8910,FIND("[",GL_Paste!$I8910)+1,FIND("]",GL_Paste!$I8910)-FIND("[",GL_Paste!$I8910)-1),"")))</f>
        <v/>
      </c>
      <c r="D8913">
        <f>IF(GL_Paste!$B8910="","",IFERROR(INDEX(DeptName,MATCH($C8913,DeptTag,0)),"UNALLOCATED"))</f>
        <v/>
      </c>
      <c r="E8913">
        <f>IF(GL_Paste!$B8910="","",IFERROR(INDEX(AcctCat,MATCH(GL_Paste!$B8910&amp;"",AcctCode,0)),"UNKNOWN"))</f>
        <v/>
      </c>
      <c r="F8913">
        <f>IF(GL_Paste!$B8910="","",IFERROR(INDEX(AcctSub,MATCH(GL_Paste!$B8910&amp;"",AcctCode,0)),"UNKNOWN"))</f>
        <v/>
      </c>
    </row>
    <row r="8914">
      <c r="A8914" s="40">
        <f>IF(GL_Paste!$B8911="","",N(GL_Paste!$H8911)-N(GL_Paste!$G8911))</f>
        <v/>
      </c>
      <c r="B8914" s="43">
        <f>IF(GL_Paste!$B8911="","",DATE(YEAR(GL_Paste!$E8911),MONTH(GL_Paste!$E8911),1))</f>
        <v/>
      </c>
      <c r="C8914">
        <f>IF(GL_Paste!$B8911="","",IF(TRIM(GL_Paste!$M8911)&lt;&gt;"",TRIM(GL_Paste!$M8911),IFERROR(MID(GL_Paste!$I8911,FIND("[",GL_Paste!$I8911)+1,FIND("]",GL_Paste!$I8911)-FIND("[",GL_Paste!$I8911)-1),"")))</f>
        <v/>
      </c>
      <c r="D8914">
        <f>IF(GL_Paste!$B8911="","",IFERROR(INDEX(DeptName,MATCH($C8914,DeptTag,0)),"UNALLOCATED"))</f>
        <v/>
      </c>
      <c r="E8914">
        <f>IF(GL_Paste!$B8911="","",IFERROR(INDEX(AcctCat,MATCH(GL_Paste!$B8911&amp;"",AcctCode,0)),"UNKNOWN"))</f>
        <v/>
      </c>
      <c r="F8914">
        <f>IF(GL_Paste!$B8911="","",IFERROR(INDEX(AcctSub,MATCH(GL_Paste!$B8911&amp;"",AcctCode,0)),"UNKNOWN"))</f>
        <v/>
      </c>
    </row>
    <row r="8915">
      <c r="A8915" s="40">
        <f>IF(GL_Paste!$B8912="","",N(GL_Paste!$H8912)-N(GL_Paste!$G8912))</f>
        <v/>
      </c>
      <c r="B8915" s="43">
        <f>IF(GL_Paste!$B8912="","",DATE(YEAR(GL_Paste!$E8912),MONTH(GL_Paste!$E8912),1))</f>
        <v/>
      </c>
      <c r="C8915">
        <f>IF(GL_Paste!$B8912="","",IF(TRIM(GL_Paste!$M8912)&lt;&gt;"",TRIM(GL_Paste!$M8912),IFERROR(MID(GL_Paste!$I8912,FIND("[",GL_Paste!$I8912)+1,FIND("]",GL_Paste!$I8912)-FIND("[",GL_Paste!$I8912)-1),"")))</f>
        <v/>
      </c>
      <c r="D8915">
        <f>IF(GL_Paste!$B8912="","",IFERROR(INDEX(DeptName,MATCH($C8915,DeptTag,0)),"UNALLOCATED"))</f>
        <v/>
      </c>
      <c r="E8915">
        <f>IF(GL_Paste!$B8912="","",IFERROR(INDEX(AcctCat,MATCH(GL_Paste!$B8912&amp;"",AcctCode,0)),"UNKNOWN"))</f>
        <v/>
      </c>
      <c r="F8915">
        <f>IF(GL_Paste!$B8912="","",IFERROR(INDEX(AcctSub,MATCH(GL_Paste!$B8912&amp;"",AcctCode,0)),"UNKNOWN"))</f>
        <v/>
      </c>
    </row>
    <row r="8916">
      <c r="A8916" s="40">
        <f>IF(GL_Paste!$B8913="","",N(GL_Paste!$H8913)-N(GL_Paste!$G8913))</f>
        <v/>
      </c>
      <c r="B8916" s="43">
        <f>IF(GL_Paste!$B8913="","",DATE(YEAR(GL_Paste!$E8913),MONTH(GL_Paste!$E8913),1))</f>
        <v/>
      </c>
      <c r="C8916">
        <f>IF(GL_Paste!$B8913="","",IF(TRIM(GL_Paste!$M8913)&lt;&gt;"",TRIM(GL_Paste!$M8913),IFERROR(MID(GL_Paste!$I8913,FIND("[",GL_Paste!$I8913)+1,FIND("]",GL_Paste!$I8913)-FIND("[",GL_Paste!$I8913)-1),"")))</f>
        <v/>
      </c>
      <c r="D8916">
        <f>IF(GL_Paste!$B8913="","",IFERROR(INDEX(DeptName,MATCH($C8916,DeptTag,0)),"UNALLOCATED"))</f>
        <v/>
      </c>
      <c r="E8916">
        <f>IF(GL_Paste!$B8913="","",IFERROR(INDEX(AcctCat,MATCH(GL_Paste!$B8913&amp;"",AcctCode,0)),"UNKNOWN"))</f>
        <v/>
      </c>
      <c r="F8916">
        <f>IF(GL_Paste!$B8913="","",IFERROR(INDEX(AcctSub,MATCH(GL_Paste!$B8913&amp;"",AcctCode,0)),"UNKNOWN"))</f>
        <v/>
      </c>
    </row>
    <row r="8917">
      <c r="A8917" s="40">
        <f>IF(GL_Paste!$B8914="","",N(GL_Paste!$H8914)-N(GL_Paste!$G8914))</f>
        <v/>
      </c>
      <c r="B8917" s="43">
        <f>IF(GL_Paste!$B8914="","",DATE(YEAR(GL_Paste!$E8914),MONTH(GL_Paste!$E8914),1))</f>
        <v/>
      </c>
      <c r="C8917">
        <f>IF(GL_Paste!$B8914="","",IF(TRIM(GL_Paste!$M8914)&lt;&gt;"",TRIM(GL_Paste!$M8914),IFERROR(MID(GL_Paste!$I8914,FIND("[",GL_Paste!$I8914)+1,FIND("]",GL_Paste!$I8914)-FIND("[",GL_Paste!$I8914)-1),"")))</f>
        <v/>
      </c>
      <c r="D8917">
        <f>IF(GL_Paste!$B8914="","",IFERROR(INDEX(DeptName,MATCH($C8917,DeptTag,0)),"UNALLOCATED"))</f>
        <v/>
      </c>
      <c r="E8917">
        <f>IF(GL_Paste!$B8914="","",IFERROR(INDEX(AcctCat,MATCH(GL_Paste!$B8914&amp;"",AcctCode,0)),"UNKNOWN"))</f>
        <v/>
      </c>
      <c r="F8917">
        <f>IF(GL_Paste!$B8914="","",IFERROR(INDEX(AcctSub,MATCH(GL_Paste!$B8914&amp;"",AcctCode,0)),"UNKNOWN"))</f>
        <v/>
      </c>
    </row>
    <row r="8918">
      <c r="A8918" s="40">
        <f>IF(GL_Paste!$B8915="","",N(GL_Paste!$H8915)-N(GL_Paste!$G8915))</f>
        <v/>
      </c>
      <c r="B8918" s="43">
        <f>IF(GL_Paste!$B8915="","",DATE(YEAR(GL_Paste!$E8915),MONTH(GL_Paste!$E8915),1))</f>
        <v/>
      </c>
      <c r="C8918">
        <f>IF(GL_Paste!$B8915="","",IF(TRIM(GL_Paste!$M8915)&lt;&gt;"",TRIM(GL_Paste!$M8915),IFERROR(MID(GL_Paste!$I8915,FIND("[",GL_Paste!$I8915)+1,FIND("]",GL_Paste!$I8915)-FIND("[",GL_Paste!$I8915)-1),"")))</f>
        <v/>
      </c>
      <c r="D8918">
        <f>IF(GL_Paste!$B8915="","",IFERROR(INDEX(DeptName,MATCH($C8918,DeptTag,0)),"UNALLOCATED"))</f>
        <v/>
      </c>
      <c r="E8918">
        <f>IF(GL_Paste!$B8915="","",IFERROR(INDEX(AcctCat,MATCH(GL_Paste!$B8915&amp;"",AcctCode,0)),"UNKNOWN"))</f>
        <v/>
      </c>
      <c r="F8918">
        <f>IF(GL_Paste!$B8915="","",IFERROR(INDEX(AcctSub,MATCH(GL_Paste!$B8915&amp;"",AcctCode,0)),"UNKNOWN"))</f>
        <v/>
      </c>
    </row>
    <row r="8919">
      <c r="A8919" s="40">
        <f>IF(GL_Paste!$B8916="","",N(GL_Paste!$H8916)-N(GL_Paste!$G8916))</f>
        <v/>
      </c>
      <c r="B8919" s="43">
        <f>IF(GL_Paste!$B8916="","",DATE(YEAR(GL_Paste!$E8916),MONTH(GL_Paste!$E8916),1))</f>
        <v/>
      </c>
      <c r="C8919">
        <f>IF(GL_Paste!$B8916="","",IF(TRIM(GL_Paste!$M8916)&lt;&gt;"",TRIM(GL_Paste!$M8916),IFERROR(MID(GL_Paste!$I8916,FIND("[",GL_Paste!$I8916)+1,FIND("]",GL_Paste!$I8916)-FIND("[",GL_Paste!$I8916)-1),"")))</f>
        <v/>
      </c>
      <c r="D8919">
        <f>IF(GL_Paste!$B8916="","",IFERROR(INDEX(DeptName,MATCH($C8919,DeptTag,0)),"UNALLOCATED"))</f>
        <v/>
      </c>
      <c r="E8919">
        <f>IF(GL_Paste!$B8916="","",IFERROR(INDEX(AcctCat,MATCH(GL_Paste!$B8916&amp;"",AcctCode,0)),"UNKNOWN"))</f>
        <v/>
      </c>
      <c r="F8919">
        <f>IF(GL_Paste!$B8916="","",IFERROR(INDEX(AcctSub,MATCH(GL_Paste!$B8916&amp;"",AcctCode,0)),"UNKNOWN"))</f>
        <v/>
      </c>
    </row>
    <row r="8920">
      <c r="A8920" s="40">
        <f>IF(GL_Paste!$B8917="","",N(GL_Paste!$H8917)-N(GL_Paste!$G8917))</f>
        <v/>
      </c>
      <c r="B8920" s="43">
        <f>IF(GL_Paste!$B8917="","",DATE(YEAR(GL_Paste!$E8917),MONTH(GL_Paste!$E8917),1))</f>
        <v/>
      </c>
      <c r="C8920">
        <f>IF(GL_Paste!$B8917="","",IF(TRIM(GL_Paste!$M8917)&lt;&gt;"",TRIM(GL_Paste!$M8917),IFERROR(MID(GL_Paste!$I8917,FIND("[",GL_Paste!$I8917)+1,FIND("]",GL_Paste!$I8917)-FIND("[",GL_Paste!$I8917)-1),"")))</f>
        <v/>
      </c>
      <c r="D8920">
        <f>IF(GL_Paste!$B8917="","",IFERROR(INDEX(DeptName,MATCH($C8920,DeptTag,0)),"UNALLOCATED"))</f>
        <v/>
      </c>
      <c r="E8920">
        <f>IF(GL_Paste!$B8917="","",IFERROR(INDEX(AcctCat,MATCH(GL_Paste!$B8917&amp;"",AcctCode,0)),"UNKNOWN"))</f>
        <v/>
      </c>
      <c r="F8920">
        <f>IF(GL_Paste!$B8917="","",IFERROR(INDEX(AcctSub,MATCH(GL_Paste!$B8917&amp;"",AcctCode,0)),"UNKNOWN"))</f>
        <v/>
      </c>
    </row>
    <row r="8921">
      <c r="A8921" s="40">
        <f>IF(GL_Paste!$B8918="","",N(GL_Paste!$H8918)-N(GL_Paste!$G8918))</f>
        <v/>
      </c>
      <c r="B8921" s="43">
        <f>IF(GL_Paste!$B8918="","",DATE(YEAR(GL_Paste!$E8918),MONTH(GL_Paste!$E8918),1))</f>
        <v/>
      </c>
      <c r="C8921">
        <f>IF(GL_Paste!$B8918="","",IF(TRIM(GL_Paste!$M8918)&lt;&gt;"",TRIM(GL_Paste!$M8918),IFERROR(MID(GL_Paste!$I8918,FIND("[",GL_Paste!$I8918)+1,FIND("]",GL_Paste!$I8918)-FIND("[",GL_Paste!$I8918)-1),"")))</f>
        <v/>
      </c>
      <c r="D8921">
        <f>IF(GL_Paste!$B8918="","",IFERROR(INDEX(DeptName,MATCH($C8921,DeptTag,0)),"UNALLOCATED"))</f>
        <v/>
      </c>
      <c r="E8921">
        <f>IF(GL_Paste!$B8918="","",IFERROR(INDEX(AcctCat,MATCH(GL_Paste!$B8918&amp;"",AcctCode,0)),"UNKNOWN"))</f>
        <v/>
      </c>
      <c r="F8921">
        <f>IF(GL_Paste!$B8918="","",IFERROR(INDEX(AcctSub,MATCH(GL_Paste!$B8918&amp;"",AcctCode,0)),"UNKNOWN"))</f>
        <v/>
      </c>
    </row>
    <row r="8922">
      <c r="A8922" s="40">
        <f>IF(GL_Paste!$B8919="","",N(GL_Paste!$H8919)-N(GL_Paste!$G8919))</f>
        <v/>
      </c>
      <c r="B8922" s="43">
        <f>IF(GL_Paste!$B8919="","",DATE(YEAR(GL_Paste!$E8919),MONTH(GL_Paste!$E8919),1))</f>
        <v/>
      </c>
      <c r="C8922">
        <f>IF(GL_Paste!$B8919="","",IF(TRIM(GL_Paste!$M8919)&lt;&gt;"",TRIM(GL_Paste!$M8919),IFERROR(MID(GL_Paste!$I8919,FIND("[",GL_Paste!$I8919)+1,FIND("]",GL_Paste!$I8919)-FIND("[",GL_Paste!$I8919)-1),"")))</f>
        <v/>
      </c>
      <c r="D8922">
        <f>IF(GL_Paste!$B8919="","",IFERROR(INDEX(DeptName,MATCH($C8922,DeptTag,0)),"UNALLOCATED"))</f>
        <v/>
      </c>
      <c r="E8922">
        <f>IF(GL_Paste!$B8919="","",IFERROR(INDEX(AcctCat,MATCH(GL_Paste!$B8919&amp;"",AcctCode,0)),"UNKNOWN"))</f>
        <v/>
      </c>
      <c r="F8922">
        <f>IF(GL_Paste!$B8919="","",IFERROR(INDEX(AcctSub,MATCH(GL_Paste!$B8919&amp;"",AcctCode,0)),"UNKNOWN"))</f>
        <v/>
      </c>
    </row>
    <row r="8923">
      <c r="A8923" s="40">
        <f>IF(GL_Paste!$B8920="","",N(GL_Paste!$H8920)-N(GL_Paste!$G8920))</f>
        <v/>
      </c>
      <c r="B8923" s="43">
        <f>IF(GL_Paste!$B8920="","",DATE(YEAR(GL_Paste!$E8920),MONTH(GL_Paste!$E8920),1))</f>
        <v/>
      </c>
      <c r="C8923">
        <f>IF(GL_Paste!$B8920="","",IF(TRIM(GL_Paste!$M8920)&lt;&gt;"",TRIM(GL_Paste!$M8920),IFERROR(MID(GL_Paste!$I8920,FIND("[",GL_Paste!$I8920)+1,FIND("]",GL_Paste!$I8920)-FIND("[",GL_Paste!$I8920)-1),"")))</f>
        <v/>
      </c>
      <c r="D8923">
        <f>IF(GL_Paste!$B8920="","",IFERROR(INDEX(DeptName,MATCH($C8923,DeptTag,0)),"UNALLOCATED"))</f>
        <v/>
      </c>
      <c r="E8923">
        <f>IF(GL_Paste!$B8920="","",IFERROR(INDEX(AcctCat,MATCH(GL_Paste!$B8920&amp;"",AcctCode,0)),"UNKNOWN"))</f>
        <v/>
      </c>
      <c r="F8923">
        <f>IF(GL_Paste!$B8920="","",IFERROR(INDEX(AcctSub,MATCH(GL_Paste!$B8920&amp;"",AcctCode,0)),"UNKNOWN"))</f>
        <v/>
      </c>
    </row>
    <row r="8924">
      <c r="A8924" s="40">
        <f>IF(GL_Paste!$B8921="","",N(GL_Paste!$H8921)-N(GL_Paste!$G8921))</f>
        <v/>
      </c>
      <c r="B8924" s="43">
        <f>IF(GL_Paste!$B8921="","",DATE(YEAR(GL_Paste!$E8921),MONTH(GL_Paste!$E8921),1))</f>
        <v/>
      </c>
      <c r="C8924">
        <f>IF(GL_Paste!$B8921="","",IF(TRIM(GL_Paste!$M8921)&lt;&gt;"",TRIM(GL_Paste!$M8921),IFERROR(MID(GL_Paste!$I8921,FIND("[",GL_Paste!$I8921)+1,FIND("]",GL_Paste!$I8921)-FIND("[",GL_Paste!$I8921)-1),"")))</f>
        <v/>
      </c>
      <c r="D8924">
        <f>IF(GL_Paste!$B8921="","",IFERROR(INDEX(DeptName,MATCH($C8924,DeptTag,0)),"UNALLOCATED"))</f>
        <v/>
      </c>
      <c r="E8924">
        <f>IF(GL_Paste!$B8921="","",IFERROR(INDEX(AcctCat,MATCH(GL_Paste!$B8921&amp;"",AcctCode,0)),"UNKNOWN"))</f>
        <v/>
      </c>
      <c r="F8924">
        <f>IF(GL_Paste!$B8921="","",IFERROR(INDEX(AcctSub,MATCH(GL_Paste!$B8921&amp;"",AcctCode,0)),"UNKNOWN"))</f>
        <v/>
      </c>
    </row>
    <row r="8925">
      <c r="A8925" s="40">
        <f>IF(GL_Paste!$B8922="","",N(GL_Paste!$H8922)-N(GL_Paste!$G8922))</f>
        <v/>
      </c>
      <c r="B8925" s="43">
        <f>IF(GL_Paste!$B8922="","",DATE(YEAR(GL_Paste!$E8922),MONTH(GL_Paste!$E8922),1))</f>
        <v/>
      </c>
      <c r="C8925">
        <f>IF(GL_Paste!$B8922="","",IF(TRIM(GL_Paste!$M8922)&lt;&gt;"",TRIM(GL_Paste!$M8922),IFERROR(MID(GL_Paste!$I8922,FIND("[",GL_Paste!$I8922)+1,FIND("]",GL_Paste!$I8922)-FIND("[",GL_Paste!$I8922)-1),"")))</f>
        <v/>
      </c>
      <c r="D8925">
        <f>IF(GL_Paste!$B8922="","",IFERROR(INDEX(DeptName,MATCH($C8925,DeptTag,0)),"UNALLOCATED"))</f>
        <v/>
      </c>
      <c r="E8925">
        <f>IF(GL_Paste!$B8922="","",IFERROR(INDEX(AcctCat,MATCH(GL_Paste!$B8922&amp;"",AcctCode,0)),"UNKNOWN"))</f>
        <v/>
      </c>
      <c r="F8925">
        <f>IF(GL_Paste!$B8922="","",IFERROR(INDEX(AcctSub,MATCH(GL_Paste!$B8922&amp;"",AcctCode,0)),"UNKNOWN"))</f>
        <v/>
      </c>
    </row>
    <row r="8926">
      <c r="A8926" s="40">
        <f>IF(GL_Paste!$B8923="","",N(GL_Paste!$H8923)-N(GL_Paste!$G8923))</f>
        <v/>
      </c>
      <c r="B8926" s="43">
        <f>IF(GL_Paste!$B8923="","",DATE(YEAR(GL_Paste!$E8923),MONTH(GL_Paste!$E8923),1))</f>
        <v/>
      </c>
      <c r="C8926">
        <f>IF(GL_Paste!$B8923="","",IF(TRIM(GL_Paste!$M8923)&lt;&gt;"",TRIM(GL_Paste!$M8923),IFERROR(MID(GL_Paste!$I8923,FIND("[",GL_Paste!$I8923)+1,FIND("]",GL_Paste!$I8923)-FIND("[",GL_Paste!$I8923)-1),"")))</f>
        <v/>
      </c>
      <c r="D8926">
        <f>IF(GL_Paste!$B8923="","",IFERROR(INDEX(DeptName,MATCH($C8926,DeptTag,0)),"UNALLOCATED"))</f>
        <v/>
      </c>
      <c r="E8926">
        <f>IF(GL_Paste!$B8923="","",IFERROR(INDEX(AcctCat,MATCH(GL_Paste!$B8923&amp;"",AcctCode,0)),"UNKNOWN"))</f>
        <v/>
      </c>
      <c r="F8926">
        <f>IF(GL_Paste!$B8923="","",IFERROR(INDEX(AcctSub,MATCH(GL_Paste!$B8923&amp;"",AcctCode,0)),"UNKNOWN"))</f>
        <v/>
      </c>
    </row>
    <row r="8927">
      <c r="A8927" s="40">
        <f>IF(GL_Paste!$B8924="","",N(GL_Paste!$H8924)-N(GL_Paste!$G8924))</f>
        <v/>
      </c>
      <c r="B8927" s="43">
        <f>IF(GL_Paste!$B8924="","",DATE(YEAR(GL_Paste!$E8924),MONTH(GL_Paste!$E8924),1))</f>
        <v/>
      </c>
      <c r="C8927">
        <f>IF(GL_Paste!$B8924="","",IF(TRIM(GL_Paste!$M8924)&lt;&gt;"",TRIM(GL_Paste!$M8924),IFERROR(MID(GL_Paste!$I8924,FIND("[",GL_Paste!$I8924)+1,FIND("]",GL_Paste!$I8924)-FIND("[",GL_Paste!$I8924)-1),"")))</f>
        <v/>
      </c>
      <c r="D8927">
        <f>IF(GL_Paste!$B8924="","",IFERROR(INDEX(DeptName,MATCH($C8927,DeptTag,0)),"UNALLOCATED"))</f>
        <v/>
      </c>
      <c r="E8927">
        <f>IF(GL_Paste!$B8924="","",IFERROR(INDEX(AcctCat,MATCH(GL_Paste!$B8924&amp;"",AcctCode,0)),"UNKNOWN"))</f>
        <v/>
      </c>
      <c r="F8927">
        <f>IF(GL_Paste!$B8924="","",IFERROR(INDEX(AcctSub,MATCH(GL_Paste!$B8924&amp;"",AcctCode,0)),"UNKNOWN"))</f>
        <v/>
      </c>
    </row>
    <row r="8928">
      <c r="A8928" s="40">
        <f>IF(GL_Paste!$B8925="","",N(GL_Paste!$H8925)-N(GL_Paste!$G8925))</f>
        <v/>
      </c>
      <c r="B8928" s="43">
        <f>IF(GL_Paste!$B8925="","",DATE(YEAR(GL_Paste!$E8925),MONTH(GL_Paste!$E8925),1))</f>
        <v/>
      </c>
      <c r="C8928">
        <f>IF(GL_Paste!$B8925="","",IF(TRIM(GL_Paste!$M8925)&lt;&gt;"",TRIM(GL_Paste!$M8925),IFERROR(MID(GL_Paste!$I8925,FIND("[",GL_Paste!$I8925)+1,FIND("]",GL_Paste!$I8925)-FIND("[",GL_Paste!$I8925)-1),"")))</f>
        <v/>
      </c>
      <c r="D8928">
        <f>IF(GL_Paste!$B8925="","",IFERROR(INDEX(DeptName,MATCH($C8928,DeptTag,0)),"UNALLOCATED"))</f>
        <v/>
      </c>
      <c r="E8928">
        <f>IF(GL_Paste!$B8925="","",IFERROR(INDEX(AcctCat,MATCH(GL_Paste!$B8925&amp;"",AcctCode,0)),"UNKNOWN"))</f>
        <v/>
      </c>
      <c r="F8928">
        <f>IF(GL_Paste!$B8925="","",IFERROR(INDEX(AcctSub,MATCH(GL_Paste!$B8925&amp;"",AcctCode,0)),"UNKNOWN"))</f>
        <v/>
      </c>
    </row>
    <row r="8929">
      <c r="A8929" s="40">
        <f>IF(GL_Paste!$B8926="","",N(GL_Paste!$H8926)-N(GL_Paste!$G8926))</f>
        <v/>
      </c>
      <c r="B8929" s="43">
        <f>IF(GL_Paste!$B8926="","",DATE(YEAR(GL_Paste!$E8926),MONTH(GL_Paste!$E8926),1))</f>
        <v/>
      </c>
      <c r="C8929">
        <f>IF(GL_Paste!$B8926="","",IF(TRIM(GL_Paste!$M8926)&lt;&gt;"",TRIM(GL_Paste!$M8926),IFERROR(MID(GL_Paste!$I8926,FIND("[",GL_Paste!$I8926)+1,FIND("]",GL_Paste!$I8926)-FIND("[",GL_Paste!$I8926)-1),"")))</f>
        <v/>
      </c>
      <c r="D8929">
        <f>IF(GL_Paste!$B8926="","",IFERROR(INDEX(DeptName,MATCH($C8929,DeptTag,0)),"UNALLOCATED"))</f>
        <v/>
      </c>
      <c r="E8929">
        <f>IF(GL_Paste!$B8926="","",IFERROR(INDEX(AcctCat,MATCH(GL_Paste!$B8926&amp;"",AcctCode,0)),"UNKNOWN"))</f>
        <v/>
      </c>
      <c r="F8929">
        <f>IF(GL_Paste!$B8926="","",IFERROR(INDEX(AcctSub,MATCH(GL_Paste!$B8926&amp;"",AcctCode,0)),"UNKNOWN"))</f>
        <v/>
      </c>
    </row>
    <row r="8930">
      <c r="A8930" s="40">
        <f>IF(GL_Paste!$B8927="","",N(GL_Paste!$H8927)-N(GL_Paste!$G8927))</f>
        <v/>
      </c>
      <c r="B8930" s="43">
        <f>IF(GL_Paste!$B8927="","",DATE(YEAR(GL_Paste!$E8927),MONTH(GL_Paste!$E8927),1))</f>
        <v/>
      </c>
      <c r="C8930">
        <f>IF(GL_Paste!$B8927="","",IF(TRIM(GL_Paste!$M8927)&lt;&gt;"",TRIM(GL_Paste!$M8927),IFERROR(MID(GL_Paste!$I8927,FIND("[",GL_Paste!$I8927)+1,FIND("]",GL_Paste!$I8927)-FIND("[",GL_Paste!$I8927)-1),"")))</f>
        <v/>
      </c>
      <c r="D8930">
        <f>IF(GL_Paste!$B8927="","",IFERROR(INDEX(DeptName,MATCH($C8930,DeptTag,0)),"UNALLOCATED"))</f>
        <v/>
      </c>
      <c r="E8930">
        <f>IF(GL_Paste!$B8927="","",IFERROR(INDEX(AcctCat,MATCH(GL_Paste!$B8927&amp;"",AcctCode,0)),"UNKNOWN"))</f>
        <v/>
      </c>
      <c r="F8930">
        <f>IF(GL_Paste!$B8927="","",IFERROR(INDEX(AcctSub,MATCH(GL_Paste!$B8927&amp;"",AcctCode,0)),"UNKNOWN"))</f>
        <v/>
      </c>
    </row>
    <row r="8931">
      <c r="A8931" s="40">
        <f>IF(GL_Paste!$B8928="","",N(GL_Paste!$H8928)-N(GL_Paste!$G8928))</f>
        <v/>
      </c>
      <c r="B8931" s="43">
        <f>IF(GL_Paste!$B8928="","",DATE(YEAR(GL_Paste!$E8928),MONTH(GL_Paste!$E8928),1))</f>
        <v/>
      </c>
      <c r="C8931">
        <f>IF(GL_Paste!$B8928="","",IF(TRIM(GL_Paste!$M8928)&lt;&gt;"",TRIM(GL_Paste!$M8928),IFERROR(MID(GL_Paste!$I8928,FIND("[",GL_Paste!$I8928)+1,FIND("]",GL_Paste!$I8928)-FIND("[",GL_Paste!$I8928)-1),"")))</f>
        <v/>
      </c>
      <c r="D8931">
        <f>IF(GL_Paste!$B8928="","",IFERROR(INDEX(DeptName,MATCH($C8931,DeptTag,0)),"UNALLOCATED"))</f>
        <v/>
      </c>
      <c r="E8931">
        <f>IF(GL_Paste!$B8928="","",IFERROR(INDEX(AcctCat,MATCH(GL_Paste!$B8928&amp;"",AcctCode,0)),"UNKNOWN"))</f>
        <v/>
      </c>
      <c r="F8931">
        <f>IF(GL_Paste!$B8928="","",IFERROR(INDEX(AcctSub,MATCH(GL_Paste!$B8928&amp;"",AcctCode,0)),"UNKNOWN"))</f>
        <v/>
      </c>
    </row>
    <row r="8932">
      <c r="A8932" s="40">
        <f>IF(GL_Paste!$B8929="","",N(GL_Paste!$H8929)-N(GL_Paste!$G8929))</f>
        <v/>
      </c>
      <c r="B8932" s="43">
        <f>IF(GL_Paste!$B8929="","",DATE(YEAR(GL_Paste!$E8929),MONTH(GL_Paste!$E8929),1))</f>
        <v/>
      </c>
      <c r="C8932">
        <f>IF(GL_Paste!$B8929="","",IF(TRIM(GL_Paste!$M8929)&lt;&gt;"",TRIM(GL_Paste!$M8929),IFERROR(MID(GL_Paste!$I8929,FIND("[",GL_Paste!$I8929)+1,FIND("]",GL_Paste!$I8929)-FIND("[",GL_Paste!$I8929)-1),"")))</f>
        <v/>
      </c>
      <c r="D8932">
        <f>IF(GL_Paste!$B8929="","",IFERROR(INDEX(DeptName,MATCH($C8932,DeptTag,0)),"UNALLOCATED"))</f>
        <v/>
      </c>
      <c r="E8932">
        <f>IF(GL_Paste!$B8929="","",IFERROR(INDEX(AcctCat,MATCH(GL_Paste!$B8929&amp;"",AcctCode,0)),"UNKNOWN"))</f>
        <v/>
      </c>
      <c r="F8932">
        <f>IF(GL_Paste!$B8929="","",IFERROR(INDEX(AcctSub,MATCH(GL_Paste!$B8929&amp;"",AcctCode,0)),"UNKNOWN"))</f>
        <v/>
      </c>
    </row>
    <row r="8933">
      <c r="A8933" s="40">
        <f>IF(GL_Paste!$B8930="","",N(GL_Paste!$H8930)-N(GL_Paste!$G8930))</f>
        <v/>
      </c>
      <c r="B8933" s="43">
        <f>IF(GL_Paste!$B8930="","",DATE(YEAR(GL_Paste!$E8930),MONTH(GL_Paste!$E8930),1))</f>
        <v/>
      </c>
      <c r="C8933">
        <f>IF(GL_Paste!$B8930="","",IF(TRIM(GL_Paste!$M8930)&lt;&gt;"",TRIM(GL_Paste!$M8930),IFERROR(MID(GL_Paste!$I8930,FIND("[",GL_Paste!$I8930)+1,FIND("]",GL_Paste!$I8930)-FIND("[",GL_Paste!$I8930)-1),"")))</f>
        <v/>
      </c>
      <c r="D8933">
        <f>IF(GL_Paste!$B8930="","",IFERROR(INDEX(DeptName,MATCH($C8933,DeptTag,0)),"UNALLOCATED"))</f>
        <v/>
      </c>
      <c r="E8933">
        <f>IF(GL_Paste!$B8930="","",IFERROR(INDEX(AcctCat,MATCH(GL_Paste!$B8930&amp;"",AcctCode,0)),"UNKNOWN"))</f>
        <v/>
      </c>
      <c r="F8933">
        <f>IF(GL_Paste!$B8930="","",IFERROR(INDEX(AcctSub,MATCH(GL_Paste!$B8930&amp;"",AcctCode,0)),"UNKNOWN"))</f>
        <v/>
      </c>
    </row>
    <row r="8934">
      <c r="A8934" s="40">
        <f>IF(GL_Paste!$B8931="","",N(GL_Paste!$H8931)-N(GL_Paste!$G8931))</f>
        <v/>
      </c>
      <c r="B8934" s="43">
        <f>IF(GL_Paste!$B8931="","",DATE(YEAR(GL_Paste!$E8931),MONTH(GL_Paste!$E8931),1))</f>
        <v/>
      </c>
      <c r="C8934">
        <f>IF(GL_Paste!$B8931="","",IF(TRIM(GL_Paste!$M8931)&lt;&gt;"",TRIM(GL_Paste!$M8931),IFERROR(MID(GL_Paste!$I8931,FIND("[",GL_Paste!$I8931)+1,FIND("]",GL_Paste!$I8931)-FIND("[",GL_Paste!$I8931)-1),"")))</f>
        <v/>
      </c>
      <c r="D8934">
        <f>IF(GL_Paste!$B8931="","",IFERROR(INDEX(DeptName,MATCH($C8934,DeptTag,0)),"UNALLOCATED"))</f>
        <v/>
      </c>
      <c r="E8934">
        <f>IF(GL_Paste!$B8931="","",IFERROR(INDEX(AcctCat,MATCH(GL_Paste!$B8931&amp;"",AcctCode,0)),"UNKNOWN"))</f>
        <v/>
      </c>
      <c r="F8934">
        <f>IF(GL_Paste!$B8931="","",IFERROR(INDEX(AcctSub,MATCH(GL_Paste!$B8931&amp;"",AcctCode,0)),"UNKNOWN"))</f>
        <v/>
      </c>
    </row>
    <row r="8935">
      <c r="A8935" s="40">
        <f>IF(GL_Paste!$B8932="","",N(GL_Paste!$H8932)-N(GL_Paste!$G8932))</f>
        <v/>
      </c>
      <c r="B8935" s="43">
        <f>IF(GL_Paste!$B8932="","",DATE(YEAR(GL_Paste!$E8932),MONTH(GL_Paste!$E8932),1))</f>
        <v/>
      </c>
      <c r="C8935">
        <f>IF(GL_Paste!$B8932="","",IF(TRIM(GL_Paste!$M8932)&lt;&gt;"",TRIM(GL_Paste!$M8932),IFERROR(MID(GL_Paste!$I8932,FIND("[",GL_Paste!$I8932)+1,FIND("]",GL_Paste!$I8932)-FIND("[",GL_Paste!$I8932)-1),"")))</f>
        <v/>
      </c>
      <c r="D8935">
        <f>IF(GL_Paste!$B8932="","",IFERROR(INDEX(DeptName,MATCH($C8935,DeptTag,0)),"UNALLOCATED"))</f>
        <v/>
      </c>
      <c r="E8935">
        <f>IF(GL_Paste!$B8932="","",IFERROR(INDEX(AcctCat,MATCH(GL_Paste!$B8932&amp;"",AcctCode,0)),"UNKNOWN"))</f>
        <v/>
      </c>
      <c r="F8935">
        <f>IF(GL_Paste!$B8932="","",IFERROR(INDEX(AcctSub,MATCH(GL_Paste!$B8932&amp;"",AcctCode,0)),"UNKNOWN"))</f>
        <v/>
      </c>
    </row>
    <row r="8936">
      <c r="A8936" s="40">
        <f>IF(GL_Paste!$B8933="","",N(GL_Paste!$H8933)-N(GL_Paste!$G8933))</f>
        <v/>
      </c>
      <c r="B8936" s="43">
        <f>IF(GL_Paste!$B8933="","",DATE(YEAR(GL_Paste!$E8933),MONTH(GL_Paste!$E8933),1))</f>
        <v/>
      </c>
      <c r="C8936">
        <f>IF(GL_Paste!$B8933="","",IF(TRIM(GL_Paste!$M8933)&lt;&gt;"",TRIM(GL_Paste!$M8933),IFERROR(MID(GL_Paste!$I8933,FIND("[",GL_Paste!$I8933)+1,FIND("]",GL_Paste!$I8933)-FIND("[",GL_Paste!$I8933)-1),"")))</f>
        <v/>
      </c>
      <c r="D8936">
        <f>IF(GL_Paste!$B8933="","",IFERROR(INDEX(DeptName,MATCH($C8936,DeptTag,0)),"UNALLOCATED"))</f>
        <v/>
      </c>
      <c r="E8936">
        <f>IF(GL_Paste!$B8933="","",IFERROR(INDEX(AcctCat,MATCH(GL_Paste!$B8933&amp;"",AcctCode,0)),"UNKNOWN"))</f>
        <v/>
      </c>
      <c r="F8936">
        <f>IF(GL_Paste!$B8933="","",IFERROR(INDEX(AcctSub,MATCH(GL_Paste!$B8933&amp;"",AcctCode,0)),"UNKNOWN"))</f>
        <v/>
      </c>
    </row>
    <row r="8937">
      <c r="A8937" s="40">
        <f>IF(GL_Paste!$B8934="","",N(GL_Paste!$H8934)-N(GL_Paste!$G8934))</f>
        <v/>
      </c>
      <c r="B8937" s="43">
        <f>IF(GL_Paste!$B8934="","",DATE(YEAR(GL_Paste!$E8934),MONTH(GL_Paste!$E8934),1))</f>
        <v/>
      </c>
      <c r="C8937">
        <f>IF(GL_Paste!$B8934="","",IF(TRIM(GL_Paste!$M8934)&lt;&gt;"",TRIM(GL_Paste!$M8934),IFERROR(MID(GL_Paste!$I8934,FIND("[",GL_Paste!$I8934)+1,FIND("]",GL_Paste!$I8934)-FIND("[",GL_Paste!$I8934)-1),"")))</f>
        <v/>
      </c>
      <c r="D8937">
        <f>IF(GL_Paste!$B8934="","",IFERROR(INDEX(DeptName,MATCH($C8937,DeptTag,0)),"UNALLOCATED"))</f>
        <v/>
      </c>
      <c r="E8937">
        <f>IF(GL_Paste!$B8934="","",IFERROR(INDEX(AcctCat,MATCH(GL_Paste!$B8934&amp;"",AcctCode,0)),"UNKNOWN"))</f>
        <v/>
      </c>
      <c r="F8937">
        <f>IF(GL_Paste!$B8934="","",IFERROR(INDEX(AcctSub,MATCH(GL_Paste!$B8934&amp;"",AcctCode,0)),"UNKNOWN"))</f>
        <v/>
      </c>
    </row>
    <row r="8938">
      <c r="A8938" s="40">
        <f>IF(GL_Paste!$B8935="","",N(GL_Paste!$H8935)-N(GL_Paste!$G8935))</f>
        <v/>
      </c>
      <c r="B8938" s="43">
        <f>IF(GL_Paste!$B8935="","",DATE(YEAR(GL_Paste!$E8935),MONTH(GL_Paste!$E8935),1))</f>
        <v/>
      </c>
      <c r="C8938">
        <f>IF(GL_Paste!$B8935="","",IF(TRIM(GL_Paste!$M8935)&lt;&gt;"",TRIM(GL_Paste!$M8935),IFERROR(MID(GL_Paste!$I8935,FIND("[",GL_Paste!$I8935)+1,FIND("]",GL_Paste!$I8935)-FIND("[",GL_Paste!$I8935)-1),"")))</f>
        <v/>
      </c>
      <c r="D8938">
        <f>IF(GL_Paste!$B8935="","",IFERROR(INDEX(DeptName,MATCH($C8938,DeptTag,0)),"UNALLOCATED"))</f>
        <v/>
      </c>
      <c r="E8938">
        <f>IF(GL_Paste!$B8935="","",IFERROR(INDEX(AcctCat,MATCH(GL_Paste!$B8935&amp;"",AcctCode,0)),"UNKNOWN"))</f>
        <v/>
      </c>
      <c r="F8938">
        <f>IF(GL_Paste!$B8935="","",IFERROR(INDEX(AcctSub,MATCH(GL_Paste!$B8935&amp;"",AcctCode,0)),"UNKNOWN"))</f>
        <v/>
      </c>
    </row>
    <row r="8939">
      <c r="A8939" s="40">
        <f>IF(GL_Paste!$B8936="","",N(GL_Paste!$H8936)-N(GL_Paste!$G8936))</f>
        <v/>
      </c>
      <c r="B8939" s="43">
        <f>IF(GL_Paste!$B8936="","",DATE(YEAR(GL_Paste!$E8936),MONTH(GL_Paste!$E8936),1))</f>
        <v/>
      </c>
      <c r="C8939">
        <f>IF(GL_Paste!$B8936="","",IF(TRIM(GL_Paste!$M8936)&lt;&gt;"",TRIM(GL_Paste!$M8936),IFERROR(MID(GL_Paste!$I8936,FIND("[",GL_Paste!$I8936)+1,FIND("]",GL_Paste!$I8936)-FIND("[",GL_Paste!$I8936)-1),"")))</f>
        <v/>
      </c>
      <c r="D8939">
        <f>IF(GL_Paste!$B8936="","",IFERROR(INDEX(DeptName,MATCH($C8939,DeptTag,0)),"UNALLOCATED"))</f>
        <v/>
      </c>
      <c r="E8939">
        <f>IF(GL_Paste!$B8936="","",IFERROR(INDEX(AcctCat,MATCH(GL_Paste!$B8936&amp;"",AcctCode,0)),"UNKNOWN"))</f>
        <v/>
      </c>
      <c r="F8939">
        <f>IF(GL_Paste!$B8936="","",IFERROR(INDEX(AcctSub,MATCH(GL_Paste!$B8936&amp;"",AcctCode,0)),"UNKNOWN"))</f>
        <v/>
      </c>
    </row>
    <row r="8940">
      <c r="A8940" s="40">
        <f>IF(GL_Paste!$B8937="","",N(GL_Paste!$H8937)-N(GL_Paste!$G8937))</f>
        <v/>
      </c>
      <c r="B8940" s="43">
        <f>IF(GL_Paste!$B8937="","",DATE(YEAR(GL_Paste!$E8937),MONTH(GL_Paste!$E8937),1))</f>
        <v/>
      </c>
      <c r="C8940">
        <f>IF(GL_Paste!$B8937="","",IF(TRIM(GL_Paste!$M8937)&lt;&gt;"",TRIM(GL_Paste!$M8937),IFERROR(MID(GL_Paste!$I8937,FIND("[",GL_Paste!$I8937)+1,FIND("]",GL_Paste!$I8937)-FIND("[",GL_Paste!$I8937)-1),"")))</f>
        <v/>
      </c>
      <c r="D8940">
        <f>IF(GL_Paste!$B8937="","",IFERROR(INDEX(DeptName,MATCH($C8940,DeptTag,0)),"UNALLOCATED"))</f>
        <v/>
      </c>
      <c r="E8940">
        <f>IF(GL_Paste!$B8937="","",IFERROR(INDEX(AcctCat,MATCH(GL_Paste!$B8937&amp;"",AcctCode,0)),"UNKNOWN"))</f>
        <v/>
      </c>
      <c r="F8940">
        <f>IF(GL_Paste!$B8937="","",IFERROR(INDEX(AcctSub,MATCH(GL_Paste!$B8937&amp;"",AcctCode,0)),"UNKNOWN"))</f>
        <v/>
      </c>
    </row>
    <row r="8941">
      <c r="A8941" s="40">
        <f>IF(GL_Paste!$B8938="","",N(GL_Paste!$H8938)-N(GL_Paste!$G8938))</f>
        <v/>
      </c>
      <c r="B8941" s="43">
        <f>IF(GL_Paste!$B8938="","",DATE(YEAR(GL_Paste!$E8938),MONTH(GL_Paste!$E8938),1))</f>
        <v/>
      </c>
      <c r="C8941">
        <f>IF(GL_Paste!$B8938="","",IF(TRIM(GL_Paste!$M8938)&lt;&gt;"",TRIM(GL_Paste!$M8938),IFERROR(MID(GL_Paste!$I8938,FIND("[",GL_Paste!$I8938)+1,FIND("]",GL_Paste!$I8938)-FIND("[",GL_Paste!$I8938)-1),"")))</f>
        <v/>
      </c>
      <c r="D8941">
        <f>IF(GL_Paste!$B8938="","",IFERROR(INDEX(DeptName,MATCH($C8941,DeptTag,0)),"UNALLOCATED"))</f>
        <v/>
      </c>
      <c r="E8941">
        <f>IF(GL_Paste!$B8938="","",IFERROR(INDEX(AcctCat,MATCH(GL_Paste!$B8938&amp;"",AcctCode,0)),"UNKNOWN"))</f>
        <v/>
      </c>
      <c r="F8941">
        <f>IF(GL_Paste!$B8938="","",IFERROR(INDEX(AcctSub,MATCH(GL_Paste!$B8938&amp;"",AcctCode,0)),"UNKNOWN"))</f>
        <v/>
      </c>
    </row>
    <row r="8942">
      <c r="A8942" s="40">
        <f>IF(GL_Paste!$B8939="","",N(GL_Paste!$H8939)-N(GL_Paste!$G8939))</f>
        <v/>
      </c>
      <c r="B8942" s="43">
        <f>IF(GL_Paste!$B8939="","",DATE(YEAR(GL_Paste!$E8939),MONTH(GL_Paste!$E8939),1))</f>
        <v/>
      </c>
      <c r="C8942">
        <f>IF(GL_Paste!$B8939="","",IF(TRIM(GL_Paste!$M8939)&lt;&gt;"",TRIM(GL_Paste!$M8939),IFERROR(MID(GL_Paste!$I8939,FIND("[",GL_Paste!$I8939)+1,FIND("]",GL_Paste!$I8939)-FIND("[",GL_Paste!$I8939)-1),"")))</f>
        <v/>
      </c>
      <c r="D8942">
        <f>IF(GL_Paste!$B8939="","",IFERROR(INDEX(DeptName,MATCH($C8942,DeptTag,0)),"UNALLOCATED"))</f>
        <v/>
      </c>
      <c r="E8942">
        <f>IF(GL_Paste!$B8939="","",IFERROR(INDEX(AcctCat,MATCH(GL_Paste!$B8939&amp;"",AcctCode,0)),"UNKNOWN"))</f>
        <v/>
      </c>
      <c r="F8942">
        <f>IF(GL_Paste!$B8939="","",IFERROR(INDEX(AcctSub,MATCH(GL_Paste!$B8939&amp;"",AcctCode,0)),"UNKNOWN"))</f>
        <v/>
      </c>
    </row>
    <row r="8943">
      <c r="A8943" s="40">
        <f>IF(GL_Paste!$B8940="","",N(GL_Paste!$H8940)-N(GL_Paste!$G8940))</f>
        <v/>
      </c>
      <c r="B8943" s="43">
        <f>IF(GL_Paste!$B8940="","",DATE(YEAR(GL_Paste!$E8940),MONTH(GL_Paste!$E8940),1))</f>
        <v/>
      </c>
      <c r="C8943">
        <f>IF(GL_Paste!$B8940="","",IF(TRIM(GL_Paste!$M8940)&lt;&gt;"",TRIM(GL_Paste!$M8940),IFERROR(MID(GL_Paste!$I8940,FIND("[",GL_Paste!$I8940)+1,FIND("]",GL_Paste!$I8940)-FIND("[",GL_Paste!$I8940)-1),"")))</f>
        <v/>
      </c>
      <c r="D8943">
        <f>IF(GL_Paste!$B8940="","",IFERROR(INDEX(DeptName,MATCH($C8943,DeptTag,0)),"UNALLOCATED"))</f>
        <v/>
      </c>
      <c r="E8943">
        <f>IF(GL_Paste!$B8940="","",IFERROR(INDEX(AcctCat,MATCH(GL_Paste!$B8940&amp;"",AcctCode,0)),"UNKNOWN"))</f>
        <v/>
      </c>
      <c r="F8943">
        <f>IF(GL_Paste!$B8940="","",IFERROR(INDEX(AcctSub,MATCH(GL_Paste!$B8940&amp;"",AcctCode,0)),"UNKNOWN"))</f>
        <v/>
      </c>
    </row>
    <row r="8944">
      <c r="A8944" s="40">
        <f>IF(GL_Paste!$B8941="","",N(GL_Paste!$H8941)-N(GL_Paste!$G8941))</f>
        <v/>
      </c>
      <c r="B8944" s="43">
        <f>IF(GL_Paste!$B8941="","",DATE(YEAR(GL_Paste!$E8941),MONTH(GL_Paste!$E8941),1))</f>
        <v/>
      </c>
      <c r="C8944">
        <f>IF(GL_Paste!$B8941="","",IF(TRIM(GL_Paste!$M8941)&lt;&gt;"",TRIM(GL_Paste!$M8941),IFERROR(MID(GL_Paste!$I8941,FIND("[",GL_Paste!$I8941)+1,FIND("]",GL_Paste!$I8941)-FIND("[",GL_Paste!$I8941)-1),"")))</f>
        <v/>
      </c>
      <c r="D8944">
        <f>IF(GL_Paste!$B8941="","",IFERROR(INDEX(DeptName,MATCH($C8944,DeptTag,0)),"UNALLOCATED"))</f>
        <v/>
      </c>
      <c r="E8944">
        <f>IF(GL_Paste!$B8941="","",IFERROR(INDEX(AcctCat,MATCH(GL_Paste!$B8941&amp;"",AcctCode,0)),"UNKNOWN"))</f>
        <v/>
      </c>
      <c r="F8944">
        <f>IF(GL_Paste!$B8941="","",IFERROR(INDEX(AcctSub,MATCH(GL_Paste!$B8941&amp;"",AcctCode,0)),"UNKNOWN"))</f>
        <v/>
      </c>
    </row>
    <row r="8945">
      <c r="A8945" s="40">
        <f>IF(GL_Paste!$B8942="","",N(GL_Paste!$H8942)-N(GL_Paste!$G8942))</f>
        <v/>
      </c>
      <c r="B8945" s="43">
        <f>IF(GL_Paste!$B8942="","",DATE(YEAR(GL_Paste!$E8942),MONTH(GL_Paste!$E8942),1))</f>
        <v/>
      </c>
      <c r="C8945">
        <f>IF(GL_Paste!$B8942="","",IF(TRIM(GL_Paste!$M8942)&lt;&gt;"",TRIM(GL_Paste!$M8942),IFERROR(MID(GL_Paste!$I8942,FIND("[",GL_Paste!$I8942)+1,FIND("]",GL_Paste!$I8942)-FIND("[",GL_Paste!$I8942)-1),"")))</f>
        <v/>
      </c>
      <c r="D8945">
        <f>IF(GL_Paste!$B8942="","",IFERROR(INDEX(DeptName,MATCH($C8945,DeptTag,0)),"UNALLOCATED"))</f>
        <v/>
      </c>
      <c r="E8945">
        <f>IF(GL_Paste!$B8942="","",IFERROR(INDEX(AcctCat,MATCH(GL_Paste!$B8942&amp;"",AcctCode,0)),"UNKNOWN"))</f>
        <v/>
      </c>
      <c r="F8945">
        <f>IF(GL_Paste!$B8942="","",IFERROR(INDEX(AcctSub,MATCH(GL_Paste!$B8942&amp;"",AcctCode,0)),"UNKNOWN"))</f>
        <v/>
      </c>
    </row>
    <row r="8946">
      <c r="A8946" s="40">
        <f>IF(GL_Paste!$B8943="","",N(GL_Paste!$H8943)-N(GL_Paste!$G8943))</f>
        <v/>
      </c>
      <c r="B8946" s="43">
        <f>IF(GL_Paste!$B8943="","",DATE(YEAR(GL_Paste!$E8943),MONTH(GL_Paste!$E8943),1))</f>
        <v/>
      </c>
      <c r="C8946">
        <f>IF(GL_Paste!$B8943="","",IF(TRIM(GL_Paste!$M8943)&lt;&gt;"",TRIM(GL_Paste!$M8943),IFERROR(MID(GL_Paste!$I8943,FIND("[",GL_Paste!$I8943)+1,FIND("]",GL_Paste!$I8943)-FIND("[",GL_Paste!$I8943)-1),"")))</f>
        <v/>
      </c>
      <c r="D8946">
        <f>IF(GL_Paste!$B8943="","",IFERROR(INDEX(DeptName,MATCH($C8946,DeptTag,0)),"UNALLOCATED"))</f>
        <v/>
      </c>
      <c r="E8946">
        <f>IF(GL_Paste!$B8943="","",IFERROR(INDEX(AcctCat,MATCH(GL_Paste!$B8943&amp;"",AcctCode,0)),"UNKNOWN"))</f>
        <v/>
      </c>
      <c r="F8946">
        <f>IF(GL_Paste!$B8943="","",IFERROR(INDEX(AcctSub,MATCH(GL_Paste!$B8943&amp;"",AcctCode,0)),"UNKNOWN"))</f>
        <v/>
      </c>
    </row>
    <row r="8947">
      <c r="A8947" s="40">
        <f>IF(GL_Paste!$B8944="","",N(GL_Paste!$H8944)-N(GL_Paste!$G8944))</f>
        <v/>
      </c>
      <c r="B8947" s="43">
        <f>IF(GL_Paste!$B8944="","",DATE(YEAR(GL_Paste!$E8944),MONTH(GL_Paste!$E8944),1))</f>
        <v/>
      </c>
      <c r="C8947">
        <f>IF(GL_Paste!$B8944="","",IF(TRIM(GL_Paste!$M8944)&lt;&gt;"",TRIM(GL_Paste!$M8944),IFERROR(MID(GL_Paste!$I8944,FIND("[",GL_Paste!$I8944)+1,FIND("]",GL_Paste!$I8944)-FIND("[",GL_Paste!$I8944)-1),"")))</f>
        <v/>
      </c>
      <c r="D8947">
        <f>IF(GL_Paste!$B8944="","",IFERROR(INDEX(DeptName,MATCH($C8947,DeptTag,0)),"UNALLOCATED"))</f>
        <v/>
      </c>
      <c r="E8947">
        <f>IF(GL_Paste!$B8944="","",IFERROR(INDEX(AcctCat,MATCH(GL_Paste!$B8944&amp;"",AcctCode,0)),"UNKNOWN"))</f>
        <v/>
      </c>
      <c r="F8947">
        <f>IF(GL_Paste!$B8944="","",IFERROR(INDEX(AcctSub,MATCH(GL_Paste!$B8944&amp;"",AcctCode,0)),"UNKNOWN"))</f>
        <v/>
      </c>
    </row>
    <row r="8948">
      <c r="A8948" s="40">
        <f>IF(GL_Paste!$B8945="","",N(GL_Paste!$H8945)-N(GL_Paste!$G8945))</f>
        <v/>
      </c>
      <c r="B8948" s="43">
        <f>IF(GL_Paste!$B8945="","",DATE(YEAR(GL_Paste!$E8945),MONTH(GL_Paste!$E8945),1))</f>
        <v/>
      </c>
      <c r="C8948">
        <f>IF(GL_Paste!$B8945="","",IF(TRIM(GL_Paste!$M8945)&lt;&gt;"",TRIM(GL_Paste!$M8945),IFERROR(MID(GL_Paste!$I8945,FIND("[",GL_Paste!$I8945)+1,FIND("]",GL_Paste!$I8945)-FIND("[",GL_Paste!$I8945)-1),"")))</f>
        <v/>
      </c>
      <c r="D8948">
        <f>IF(GL_Paste!$B8945="","",IFERROR(INDEX(DeptName,MATCH($C8948,DeptTag,0)),"UNALLOCATED"))</f>
        <v/>
      </c>
      <c r="E8948">
        <f>IF(GL_Paste!$B8945="","",IFERROR(INDEX(AcctCat,MATCH(GL_Paste!$B8945&amp;"",AcctCode,0)),"UNKNOWN"))</f>
        <v/>
      </c>
      <c r="F8948">
        <f>IF(GL_Paste!$B8945="","",IFERROR(INDEX(AcctSub,MATCH(GL_Paste!$B8945&amp;"",AcctCode,0)),"UNKNOWN"))</f>
        <v/>
      </c>
    </row>
    <row r="8949">
      <c r="A8949" s="40">
        <f>IF(GL_Paste!$B8946="","",N(GL_Paste!$H8946)-N(GL_Paste!$G8946))</f>
        <v/>
      </c>
      <c r="B8949" s="43">
        <f>IF(GL_Paste!$B8946="","",DATE(YEAR(GL_Paste!$E8946),MONTH(GL_Paste!$E8946),1))</f>
        <v/>
      </c>
      <c r="C8949">
        <f>IF(GL_Paste!$B8946="","",IF(TRIM(GL_Paste!$M8946)&lt;&gt;"",TRIM(GL_Paste!$M8946),IFERROR(MID(GL_Paste!$I8946,FIND("[",GL_Paste!$I8946)+1,FIND("]",GL_Paste!$I8946)-FIND("[",GL_Paste!$I8946)-1),"")))</f>
        <v/>
      </c>
      <c r="D8949">
        <f>IF(GL_Paste!$B8946="","",IFERROR(INDEX(DeptName,MATCH($C8949,DeptTag,0)),"UNALLOCATED"))</f>
        <v/>
      </c>
      <c r="E8949">
        <f>IF(GL_Paste!$B8946="","",IFERROR(INDEX(AcctCat,MATCH(GL_Paste!$B8946&amp;"",AcctCode,0)),"UNKNOWN"))</f>
        <v/>
      </c>
      <c r="F8949">
        <f>IF(GL_Paste!$B8946="","",IFERROR(INDEX(AcctSub,MATCH(GL_Paste!$B8946&amp;"",AcctCode,0)),"UNKNOWN"))</f>
        <v/>
      </c>
    </row>
    <row r="8950">
      <c r="A8950" s="40">
        <f>IF(GL_Paste!$B8947="","",N(GL_Paste!$H8947)-N(GL_Paste!$G8947))</f>
        <v/>
      </c>
      <c r="B8950" s="43">
        <f>IF(GL_Paste!$B8947="","",DATE(YEAR(GL_Paste!$E8947),MONTH(GL_Paste!$E8947),1))</f>
        <v/>
      </c>
      <c r="C8950">
        <f>IF(GL_Paste!$B8947="","",IF(TRIM(GL_Paste!$M8947)&lt;&gt;"",TRIM(GL_Paste!$M8947),IFERROR(MID(GL_Paste!$I8947,FIND("[",GL_Paste!$I8947)+1,FIND("]",GL_Paste!$I8947)-FIND("[",GL_Paste!$I8947)-1),"")))</f>
        <v/>
      </c>
      <c r="D8950">
        <f>IF(GL_Paste!$B8947="","",IFERROR(INDEX(DeptName,MATCH($C8950,DeptTag,0)),"UNALLOCATED"))</f>
        <v/>
      </c>
      <c r="E8950">
        <f>IF(GL_Paste!$B8947="","",IFERROR(INDEX(AcctCat,MATCH(GL_Paste!$B8947&amp;"",AcctCode,0)),"UNKNOWN"))</f>
        <v/>
      </c>
      <c r="F8950">
        <f>IF(GL_Paste!$B8947="","",IFERROR(INDEX(AcctSub,MATCH(GL_Paste!$B8947&amp;"",AcctCode,0)),"UNKNOWN"))</f>
        <v/>
      </c>
    </row>
    <row r="8951">
      <c r="A8951" s="40">
        <f>IF(GL_Paste!$B8948="","",N(GL_Paste!$H8948)-N(GL_Paste!$G8948))</f>
        <v/>
      </c>
      <c r="B8951" s="43">
        <f>IF(GL_Paste!$B8948="","",DATE(YEAR(GL_Paste!$E8948),MONTH(GL_Paste!$E8948),1))</f>
        <v/>
      </c>
      <c r="C8951">
        <f>IF(GL_Paste!$B8948="","",IF(TRIM(GL_Paste!$M8948)&lt;&gt;"",TRIM(GL_Paste!$M8948),IFERROR(MID(GL_Paste!$I8948,FIND("[",GL_Paste!$I8948)+1,FIND("]",GL_Paste!$I8948)-FIND("[",GL_Paste!$I8948)-1),"")))</f>
        <v/>
      </c>
      <c r="D8951">
        <f>IF(GL_Paste!$B8948="","",IFERROR(INDEX(DeptName,MATCH($C8951,DeptTag,0)),"UNALLOCATED"))</f>
        <v/>
      </c>
      <c r="E8951">
        <f>IF(GL_Paste!$B8948="","",IFERROR(INDEX(AcctCat,MATCH(GL_Paste!$B8948&amp;"",AcctCode,0)),"UNKNOWN"))</f>
        <v/>
      </c>
      <c r="F8951">
        <f>IF(GL_Paste!$B8948="","",IFERROR(INDEX(AcctSub,MATCH(GL_Paste!$B8948&amp;"",AcctCode,0)),"UNKNOWN"))</f>
        <v/>
      </c>
    </row>
    <row r="8952">
      <c r="A8952" s="40">
        <f>IF(GL_Paste!$B8949="","",N(GL_Paste!$H8949)-N(GL_Paste!$G8949))</f>
        <v/>
      </c>
      <c r="B8952" s="43">
        <f>IF(GL_Paste!$B8949="","",DATE(YEAR(GL_Paste!$E8949),MONTH(GL_Paste!$E8949),1))</f>
        <v/>
      </c>
      <c r="C8952">
        <f>IF(GL_Paste!$B8949="","",IF(TRIM(GL_Paste!$M8949)&lt;&gt;"",TRIM(GL_Paste!$M8949),IFERROR(MID(GL_Paste!$I8949,FIND("[",GL_Paste!$I8949)+1,FIND("]",GL_Paste!$I8949)-FIND("[",GL_Paste!$I8949)-1),"")))</f>
        <v/>
      </c>
      <c r="D8952">
        <f>IF(GL_Paste!$B8949="","",IFERROR(INDEX(DeptName,MATCH($C8952,DeptTag,0)),"UNALLOCATED"))</f>
        <v/>
      </c>
      <c r="E8952">
        <f>IF(GL_Paste!$B8949="","",IFERROR(INDEX(AcctCat,MATCH(GL_Paste!$B8949&amp;"",AcctCode,0)),"UNKNOWN"))</f>
        <v/>
      </c>
      <c r="F8952">
        <f>IF(GL_Paste!$B8949="","",IFERROR(INDEX(AcctSub,MATCH(GL_Paste!$B8949&amp;"",AcctCode,0)),"UNKNOWN"))</f>
        <v/>
      </c>
    </row>
    <row r="8953">
      <c r="A8953" s="40">
        <f>IF(GL_Paste!$B8950="","",N(GL_Paste!$H8950)-N(GL_Paste!$G8950))</f>
        <v/>
      </c>
      <c r="B8953" s="43">
        <f>IF(GL_Paste!$B8950="","",DATE(YEAR(GL_Paste!$E8950),MONTH(GL_Paste!$E8950),1))</f>
        <v/>
      </c>
      <c r="C8953">
        <f>IF(GL_Paste!$B8950="","",IF(TRIM(GL_Paste!$M8950)&lt;&gt;"",TRIM(GL_Paste!$M8950),IFERROR(MID(GL_Paste!$I8950,FIND("[",GL_Paste!$I8950)+1,FIND("]",GL_Paste!$I8950)-FIND("[",GL_Paste!$I8950)-1),"")))</f>
        <v/>
      </c>
      <c r="D8953">
        <f>IF(GL_Paste!$B8950="","",IFERROR(INDEX(DeptName,MATCH($C8953,DeptTag,0)),"UNALLOCATED"))</f>
        <v/>
      </c>
      <c r="E8953">
        <f>IF(GL_Paste!$B8950="","",IFERROR(INDEX(AcctCat,MATCH(GL_Paste!$B8950&amp;"",AcctCode,0)),"UNKNOWN"))</f>
        <v/>
      </c>
      <c r="F8953">
        <f>IF(GL_Paste!$B8950="","",IFERROR(INDEX(AcctSub,MATCH(GL_Paste!$B8950&amp;"",AcctCode,0)),"UNKNOWN"))</f>
        <v/>
      </c>
    </row>
    <row r="8954">
      <c r="A8954" s="40">
        <f>IF(GL_Paste!$B8951="","",N(GL_Paste!$H8951)-N(GL_Paste!$G8951))</f>
        <v/>
      </c>
      <c r="B8954" s="43">
        <f>IF(GL_Paste!$B8951="","",DATE(YEAR(GL_Paste!$E8951),MONTH(GL_Paste!$E8951),1))</f>
        <v/>
      </c>
      <c r="C8954">
        <f>IF(GL_Paste!$B8951="","",IF(TRIM(GL_Paste!$M8951)&lt;&gt;"",TRIM(GL_Paste!$M8951),IFERROR(MID(GL_Paste!$I8951,FIND("[",GL_Paste!$I8951)+1,FIND("]",GL_Paste!$I8951)-FIND("[",GL_Paste!$I8951)-1),"")))</f>
        <v/>
      </c>
      <c r="D8954">
        <f>IF(GL_Paste!$B8951="","",IFERROR(INDEX(DeptName,MATCH($C8954,DeptTag,0)),"UNALLOCATED"))</f>
        <v/>
      </c>
      <c r="E8954">
        <f>IF(GL_Paste!$B8951="","",IFERROR(INDEX(AcctCat,MATCH(GL_Paste!$B8951&amp;"",AcctCode,0)),"UNKNOWN"))</f>
        <v/>
      </c>
      <c r="F8954">
        <f>IF(GL_Paste!$B8951="","",IFERROR(INDEX(AcctSub,MATCH(GL_Paste!$B8951&amp;"",AcctCode,0)),"UNKNOWN"))</f>
        <v/>
      </c>
    </row>
    <row r="8955">
      <c r="A8955" s="40">
        <f>IF(GL_Paste!$B8952="","",N(GL_Paste!$H8952)-N(GL_Paste!$G8952))</f>
        <v/>
      </c>
      <c r="B8955" s="43">
        <f>IF(GL_Paste!$B8952="","",DATE(YEAR(GL_Paste!$E8952),MONTH(GL_Paste!$E8952),1))</f>
        <v/>
      </c>
      <c r="C8955">
        <f>IF(GL_Paste!$B8952="","",IF(TRIM(GL_Paste!$M8952)&lt;&gt;"",TRIM(GL_Paste!$M8952),IFERROR(MID(GL_Paste!$I8952,FIND("[",GL_Paste!$I8952)+1,FIND("]",GL_Paste!$I8952)-FIND("[",GL_Paste!$I8952)-1),"")))</f>
        <v/>
      </c>
      <c r="D8955">
        <f>IF(GL_Paste!$B8952="","",IFERROR(INDEX(DeptName,MATCH($C8955,DeptTag,0)),"UNALLOCATED"))</f>
        <v/>
      </c>
      <c r="E8955">
        <f>IF(GL_Paste!$B8952="","",IFERROR(INDEX(AcctCat,MATCH(GL_Paste!$B8952&amp;"",AcctCode,0)),"UNKNOWN"))</f>
        <v/>
      </c>
      <c r="F8955">
        <f>IF(GL_Paste!$B8952="","",IFERROR(INDEX(AcctSub,MATCH(GL_Paste!$B8952&amp;"",AcctCode,0)),"UNKNOWN"))</f>
        <v/>
      </c>
    </row>
    <row r="8956">
      <c r="A8956" s="40">
        <f>IF(GL_Paste!$B8953="","",N(GL_Paste!$H8953)-N(GL_Paste!$G8953))</f>
        <v/>
      </c>
      <c r="B8956" s="43">
        <f>IF(GL_Paste!$B8953="","",DATE(YEAR(GL_Paste!$E8953),MONTH(GL_Paste!$E8953),1))</f>
        <v/>
      </c>
      <c r="C8956">
        <f>IF(GL_Paste!$B8953="","",IF(TRIM(GL_Paste!$M8953)&lt;&gt;"",TRIM(GL_Paste!$M8953),IFERROR(MID(GL_Paste!$I8953,FIND("[",GL_Paste!$I8953)+1,FIND("]",GL_Paste!$I8953)-FIND("[",GL_Paste!$I8953)-1),"")))</f>
        <v/>
      </c>
      <c r="D8956">
        <f>IF(GL_Paste!$B8953="","",IFERROR(INDEX(DeptName,MATCH($C8956,DeptTag,0)),"UNALLOCATED"))</f>
        <v/>
      </c>
      <c r="E8956">
        <f>IF(GL_Paste!$B8953="","",IFERROR(INDEX(AcctCat,MATCH(GL_Paste!$B8953&amp;"",AcctCode,0)),"UNKNOWN"))</f>
        <v/>
      </c>
      <c r="F8956">
        <f>IF(GL_Paste!$B8953="","",IFERROR(INDEX(AcctSub,MATCH(GL_Paste!$B8953&amp;"",AcctCode,0)),"UNKNOWN"))</f>
        <v/>
      </c>
    </row>
    <row r="8957">
      <c r="A8957" s="40">
        <f>IF(GL_Paste!$B8954="","",N(GL_Paste!$H8954)-N(GL_Paste!$G8954))</f>
        <v/>
      </c>
      <c r="B8957" s="43">
        <f>IF(GL_Paste!$B8954="","",DATE(YEAR(GL_Paste!$E8954),MONTH(GL_Paste!$E8954),1))</f>
        <v/>
      </c>
      <c r="C8957">
        <f>IF(GL_Paste!$B8954="","",IF(TRIM(GL_Paste!$M8954)&lt;&gt;"",TRIM(GL_Paste!$M8954),IFERROR(MID(GL_Paste!$I8954,FIND("[",GL_Paste!$I8954)+1,FIND("]",GL_Paste!$I8954)-FIND("[",GL_Paste!$I8954)-1),"")))</f>
        <v/>
      </c>
      <c r="D8957">
        <f>IF(GL_Paste!$B8954="","",IFERROR(INDEX(DeptName,MATCH($C8957,DeptTag,0)),"UNALLOCATED"))</f>
        <v/>
      </c>
      <c r="E8957">
        <f>IF(GL_Paste!$B8954="","",IFERROR(INDEX(AcctCat,MATCH(GL_Paste!$B8954&amp;"",AcctCode,0)),"UNKNOWN"))</f>
        <v/>
      </c>
      <c r="F8957">
        <f>IF(GL_Paste!$B8954="","",IFERROR(INDEX(AcctSub,MATCH(GL_Paste!$B8954&amp;"",AcctCode,0)),"UNKNOWN"))</f>
        <v/>
      </c>
    </row>
    <row r="8958">
      <c r="A8958" s="40">
        <f>IF(GL_Paste!$B8955="","",N(GL_Paste!$H8955)-N(GL_Paste!$G8955))</f>
        <v/>
      </c>
      <c r="B8958" s="43">
        <f>IF(GL_Paste!$B8955="","",DATE(YEAR(GL_Paste!$E8955),MONTH(GL_Paste!$E8955),1))</f>
        <v/>
      </c>
      <c r="C8958">
        <f>IF(GL_Paste!$B8955="","",IF(TRIM(GL_Paste!$M8955)&lt;&gt;"",TRIM(GL_Paste!$M8955),IFERROR(MID(GL_Paste!$I8955,FIND("[",GL_Paste!$I8955)+1,FIND("]",GL_Paste!$I8955)-FIND("[",GL_Paste!$I8955)-1),"")))</f>
        <v/>
      </c>
      <c r="D8958">
        <f>IF(GL_Paste!$B8955="","",IFERROR(INDEX(DeptName,MATCH($C8958,DeptTag,0)),"UNALLOCATED"))</f>
        <v/>
      </c>
      <c r="E8958">
        <f>IF(GL_Paste!$B8955="","",IFERROR(INDEX(AcctCat,MATCH(GL_Paste!$B8955&amp;"",AcctCode,0)),"UNKNOWN"))</f>
        <v/>
      </c>
      <c r="F8958">
        <f>IF(GL_Paste!$B8955="","",IFERROR(INDEX(AcctSub,MATCH(GL_Paste!$B8955&amp;"",AcctCode,0)),"UNKNOWN"))</f>
        <v/>
      </c>
    </row>
    <row r="8959">
      <c r="A8959" s="40">
        <f>IF(GL_Paste!$B8956="","",N(GL_Paste!$H8956)-N(GL_Paste!$G8956))</f>
        <v/>
      </c>
      <c r="B8959" s="43">
        <f>IF(GL_Paste!$B8956="","",DATE(YEAR(GL_Paste!$E8956),MONTH(GL_Paste!$E8956),1))</f>
        <v/>
      </c>
      <c r="C8959">
        <f>IF(GL_Paste!$B8956="","",IF(TRIM(GL_Paste!$M8956)&lt;&gt;"",TRIM(GL_Paste!$M8956),IFERROR(MID(GL_Paste!$I8956,FIND("[",GL_Paste!$I8956)+1,FIND("]",GL_Paste!$I8956)-FIND("[",GL_Paste!$I8956)-1),"")))</f>
        <v/>
      </c>
      <c r="D8959">
        <f>IF(GL_Paste!$B8956="","",IFERROR(INDEX(DeptName,MATCH($C8959,DeptTag,0)),"UNALLOCATED"))</f>
        <v/>
      </c>
      <c r="E8959">
        <f>IF(GL_Paste!$B8956="","",IFERROR(INDEX(AcctCat,MATCH(GL_Paste!$B8956&amp;"",AcctCode,0)),"UNKNOWN"))</f>
        <v/>
      </c>
      <c r="F8959">
        <f>IF(GL_Paste!$B8956="","",IFERROR(INDEX(AcctSub,MATCH(GL_Paste!$B8956&amp;"",AcctCode,0)),"UNKNOWN"))</f>
        <v/>
      </c>
    </row>
    <row r="8960">
      <c r="A8960" s="40">
        <f>IF(GL_Paste!$B8957="","",N(GL_Paste!$H8957)-N(GL_Paste!$G8957))</f>
        <v/>
      </c>
      <c r="B8960" s="43">
        <f>IF(GL_Paste!$B8957="","",DATE(YEAR(GL_Paste!$E8957),MONTH(GL_Paste!$E8957),1))</f>
        <v/>
      </c>
      <c r="C8960">
        <f>IF(GL_Paste!$B8957="","",IF(TRIM(GL_Paste!$M8957)&lt;&gt;"",TRIM(GL_Paste!$M8957),IFERROR(MID(GL_Paste!$I8957,FIND("[",GL_Paste!$I8957)+1,FIND("]",GL_Paste!$I8957)-FIND("[",GL_Paste!$I8957)-1),"")))</f>
        <v/>
      </c>
      <c r="D8960">
        <f>IF(GL_Paste!$B8957="","",IFERROR(INDEX(DeptName,MATCH($C8960,DeptTag,0)),"UNALLOCATED"))</f>
        <v/>
      </c>
      <c r="E8960">
        <f>IF(GL_Paste!$B8957="","",IFERROR(INDEX(AcctCat,MATCH(GL_Paste!$B8957&amp;"",AcctCode,0)),"UNKNOWN"))</f>
        <v/>
      </c>
      <c r="F8960">
        <f>IF(GL_Paste!$B8957="","",IFERROR(INDEX(AcctSub,MATCH(GL_Paste!$B8957&amp;"",AcctCode,0)),"UNKNOWN"))</f>
        <v/>
      </c>
    </row>
    <row r="8961">
      <c r="A8961" s="40">
        <f>IF(GL_Paste!$B8958="","",N(GL_Paste!$H8958)-N(GL_Paste!$G8958))</f>
        <v/>
      </c>
      <c r="B8961" s="43">
        <f>IF(GL_Paste!$B8958="","",DATE(YEAR(GL_Paste!$E8958),MONTH(GL_Paste!$E8958),1))</f>
        <v/>
      </c>
      <c r="C8961">
        <f>IF(GL_Paste!$B8958="","",IF(TRIM(GL_Paste!$M8958)&lt;&gt;"",TRIM(GL_Paste!$M8958),IFERROR(MID(GL_Paste!$I8958,FIND("[",GL_Paste!$I8958)+1,FIND("]",GL_Paste!$I8958)-FIND("[",GL_Paste!$I8958)-1),"")))</f>
        <v/>
      </c>
      <c r="D8961">
        <f>IF(GL_Paste!$B8958="","",IFERROR(INDEX(DeptName,MATCH($C8961,DeptTag,0)),"UNALLOCATED"))</f>
        <v/>
      </c>
      <c r="E8961">
        <f>IF(GL_Paste!$B8958="","",IFERROR(INDEX(AcctCat,MATCH(GL_Paste!$B8958&amp;"",AcctCode,0)),"UNKNOWN"))</f>
        <v/>
      </c>
      <c r="F8961">
        <f>IF(GL_Paste!$B8958="","",IFERROR(INDEX(AcctSub,MATCH(GL_Paste!$B8958&amp;"",AcctCode,0)),"UNKNOWN"))</f>
        <v/>
      </c>
    </row>
    <row r="8962">
      <c r="A8962" s="40">
        <f>IF(GL_Paste!$B8959="","",N(GL_Paste!$H8959)-N(GL_Paste!$G8959))</f>
        <v/>
      </c>
      <c r="B8962" s="43">
        <f>IF(GL_Paste!$B8959="","",DATE(YEAR(GL_Paste!$E8959),MONTH(GL_Paste!$E8959),1))</f>
        <v/>
      </c>
      <c r="C8962">
        <f>IF(GL_Paste!$B8959="","",IF(TRIM(GL_Paste!$M8959)&lt;&gt;"",TRIM(GL_Paste!$M8959),IFERROR(MID(GL_Paste!$I8959,FIND("[",GL_Paste!$I8959)+1,FIND("]",GL_Paste!$I8959)-FIND("[",GL_Paste!$I8959)-1),"")))</f>
        <v/>
      </c>
      <c r="D8962">
        <f>IF(GL_Paste!$B8959="","",IFERROR(INDEX(DeptName,MATCH($C8962,DeptTag,0)),"UNALLOCATED"))</f>
        <v/>
      </c>
      <c r="E8962">
        <f>IF(GL_Paste!$B8959="","",IFERROR(INDEX(AcctCat,MATCH(GL_Paste!$B8959&amp;"",AcctCode,0)),"UNKNOWN"))</f>
        <v/>
      </c>
      <c r="F8962">
        <f>IF(GL_Paste!$B8959="","",IFERROR(INDEX(AcctSub,MATCH(GL_Paste!$B8959&amp;"",AcctCode,0)),"UNKNOWN"))</f>
        <v/>
      </c>
    </row>
    <row r="8963">
      <c r="A8963" s="40">
        <f>IF(GL_Paste!$B8960="","",N(GL_Paste!$H8960)-N(GL_Paste!$G8960))</f>
        <v/>
      </c>
      <c r="B8963" s="43">
        <f>IF(GL_Paste!$B8960="","",DATE(YEAR(GL_Paste!$E8960),MONTH(GL_Paste!$E8960),1))</f>
        <v/>
      </c>
      <c r="C8963">
        <f>IF(GL_Paste!$B8960="","",IF(TRIM(GL_Paste!$M8960)&lt;&gt;"",TRIM(GL_Paste!$M8960),IFERROR(MID(GL_Paste!$I8960,FIND("[",GL_Paste!$I8960)+1,FIND("]",GL_Paste!$I8960)-FIND("[",GL_Paste!$I8960)-1),"")))</f>
        <v/>
      </c>
      <c r="D8963">
        <f>IF(GL_Paste!$B8960="","",IFERROR(INDEX(DeptName,MATCH($C8963,DeptTag,0)),"UNALLOCATED"))</f>
        <v/>
      </c>
      <c r="E8963">
        <f>IF(GL_Paste!$B8960="","",IFERROR(INDEX(AcctCat,MATCH(GL_Paste!$B8960&amp;"",AcctCode,0)),"UNKNOWN"))</f>
        <v/>
      </c>
      <c r="F8963">
        <f>IF(GL_Paste!$B8960="","",IFERROR(INDEX(AcctSub,MATCH(GL_Paste!$B8960&amp;"",AcctCode,0)),"UNKNOWN"))</f>
        <v/>
      </c>
    </row>
    <row r="8964">
      <c r="A8964" s="40">
        <f>IF(GL_Paste!$B8961="","",N(GL_Paste!$H8961)-N(GL_Paste!$G8961))</f>
        <v/>
      </c>
      <c r="B8964" s="43">
        <f>IF(GL_Paste!$B8961="","",DATE(YEAR(GL_Paste!$E8961),MONTH(GL_Paste!$E8961),1))</f>
        <v/>
      </c>
      <c r="C8964">
        <f>IF(GL_Paste!$B8961="","",IF(TRIM(GL_Paste!$M8961)&lt;&gt;"",TRIM(GL_Paste!$M8961),IFERROR(MID(GL_Paste!$I8961,FIND("[",GL_Paste!$I8961)+1,FIND("]",GL_Paste!$I8961)-FIND("[",GL_Paste!$I8961)-1),"")))</f>
        <v/>
      </c>
      <c r="D8964">
        <f>IF(GL_Paste!$B8961="","",IFERROR(INDEX(DeptName,MATCH($C8964,DeptTag,0)),"UNALLOCATED"))</f>
        <v/>
      </c>
      <c r="E8964">
        <f>IF(GL_Paste!$B8961="","",IFERROR(INDEX(AcctCat,MATCH(GL_Paste!$B8961&amp;"",AcctCode,0)),"UNKNOWN"))</f>
        <v/>
      </c>
      <c r="F8964">
        <f>IF(GL_Paste!$B8961="","",IFERROR(INDEX(AcctSub,MATCH(GL_Paste!$B8961&amp;"",AcctCode,0)),"UNKNOWN"))</f>
        <v/>
      </c>
    </row>
    <row r="8965">
      <c r="A8965" s="40">
        <f>IF(GL_Paste!$B8962="","",N(GL_Paste!$H8962)-N(GL_Paste!$G8962))</f>
        <v/>
      </c>
      <c r="B8965" s="43">
        <f>IF(GL_Paste!$B8962="","",DATE(YEAR(GL_Paste!$E8962),MONTH(GL_Paste!$E8962),1))</f>
        <v/>
      </c>
      <c r="C8965">
        <f>IF(GL_Paste!$B8962="","",IF(TRIM(GL_Paste!$M8962)&lt;&gt;"",TRIM(GL_Paste!$M8962),IFERROR(MID(GL_Paste!$I8962,FIND("[",GL_Paste!$I8962)+1,FIND("]",GL_Paste!$I8962)-FIND("[",GL_Paste!$I8962)-1),"")))</f>
        <v/>
      </c>
      <c r="D8965">
        <f>IF(GL_Paste!$B8962="","",IFERROR(INDEX(DeptName,MATCH($C8965,DeptTag,0)),"UNALLOCATED"))</f>
        <v/>
      </c>
      <c r="E8965">
        <f>IF(GL_Paste!$B8962="","",IFERROR(INDEX(AcctCat,MATCH(GL_Paste!$B8962&amp;"",AcctCode,0)),"UNKNOWN"))</f>
        <v/>
      </c>
      <c r="F8965">
        <f>IF(GL_Paste!$B8962="","",IFERROR(INDEX(AcctSub,MATCH(GL_Paste!$B8962&amp;"",AcctCode,0)),"UNKNOWN"))</f>
        <v/>
      </c>
    </row>
    <row r="8966">
      <c r="A8966" s="40">
        <f>IF(GL_Paste!$B8963="","",N(GL_Paste!$H8963)-N(GL_Paste!$G8963))</f>
        <v/>
      </c>
      <c r="B8966" s="43">
        <f>IF(GL_Paste!$B8963="","",DATE(YEAR(GL_Paste!$E8963),MONTH(GL_Paste!$E8963),1))</f>
        <v/>
      </c>
      <c r="C8966">
        <f>IF(GL_Paste!$B8963="","",IF(TRIM(GL_Paste!$M8963)&lt;&gt;"",TRIM(GL_Paste!$M8963),IFERROR(MID(GL_Paste!$I8963,FIND("[",GL_Paste!$I8963)+1,FIND("]",GL_Paste!$I8963)-FIND("[",GL_Paste!$I8963)-1),"")))</f>
        <v/>
      </c>
      <c r="D8966">
        <f>IF(GL_Paste!$B8963="","",IFERROR(INDEX(DeptName,MATCH($C8966,DeptTag,0)),"UNALLOCATED"))</f>
        <v/>
      </c>
      <c r="E8966">
        <f>IF(GL_Paste!$B8963="","",IFERROR(INDEX(AcctCat,MATCH(GL_Paste!$B8963&amp;"",AcctCode,0)),"UNKNOWN"))</f>
        <v/>
      </c>
      <c r="F8966">
        <f>IF(GL_Paste!$B8963="","",IFERROR(INDEX(AcctSub,MATCH(GL_Paste!$B8963&amp;"",AcctCode,0)),"UNKNOWN"))</f>
        <v/>
      </c>
    </row>
    <row r="8967">
      <c r="A8967" s="40">
        <f>IF(GL_Paste!$B8964="","",N(GL_Paste!$H8964)-N(GL_Paste!$G8964))</f>
        <v/>
      </c>
      <c r="B8967" s="43">
        <f>IF(GL_Paste!$B8964="","",DATE(YEAR(GL_Paste!$E8964),MONTH(GL_Paste!$E8964),1))</f>
        <v/>
      </c>
      <c r="C8967">
        <f>IF(GL_Paste!$B8964="","",IF(TRIM(GL_Paste!$M8964)&lt;&gt;"",TRIM(GL_Paste!$M8964),IFERROR(MID(GL_Paste!$I8964,FIND("[",GL_Paste!$I8964)+1,FIND("]",GL_Paste!$I8964)-FIND("[",GL_Paste!$I8964)-1),"")))</f>
        <v/>
      </c>
      <c r="D8967">
        <f>IF(GL_Paste!$B8964="","",IFERROR(INDEX(DeptName,MATCH($C8967,DeptTag,0)),"UNALLOCATED"))</f>
        <v/>
      </c>
      <c r="E8967">
        <f>IF(GL_Paste!$B8964="","",IFERROR(INDEX(AcctCat,MATCH(GL_Paste!$B8964&amp;"",AcctCode,0)),"UNKNOWN"))</f>
        <v/>
      </c>
      <c r="F8967">
        <f>IF(GL_Paste!$B8964="","",IFERROR(INDEX(AcctSub,MATCH(GL_Paste!$B8964&amp;"",AcctCode,0)),"UNKNOWN"))</f>
        <v/>
      </c>
    </row>
    <row r="8968">
      <c r="A8968" s="40">
        <f>IF(GL_Paste!$B8965="","",N(GL_Paste!$H8965)-N(GL_Paste!$G8965))</f>
        <v/>
      </c>
      <c r="B8968" s="43">
        <f>IF(GL_Paste!$B8965="","",DATE(YEAR(GL_Paste!$E8965),MONTH(GL_Paste!$E8965),1))</f>
        <v/>
      </c>
      <c r="C8968">
        <f>IF(GL_Paste!$B8965="","",IF(TRIM(GL_Paste!$M8965)&lt;&gt;"",TRIM(GL_Paste!$M8965),IFERROR(MID(GL_Paste!$I8965,FIND("[",GL_Paste!$I8965)+1,FIND("]",GL_Paste!$I8965)-FIND("[",GL_Paste!$I8965)-1),"")))</f>
        <v/>
      </c>
      <c r="D8968">
        <f>IF(GL_Paste!$B8965="","",IFERROR(INDEX(DeptName,MATCH($C8968,DeptTag,0)),"UNALLOCATED"))</f>
        <v/>
      </c>
      <c r="E8968">
        <f>IF(GL_Paste!$B8965="","",IFERROR(INDEX(AcctCat,MATCH(GL_Paste!$B8965&amp;"",AcctCode,0)),"UNKNOWN"))</f>
        <v/>
      </c>
      <c r="F8968">
        <f>IF(GL_Paste!$B8965="","",IFERROR(INDEX(AcctSub,MATCH(GL_Paste!$B8965&amp;"",AcctCode,0)),"UNKNOWN"))</f>
        <v/>
      </c>
    </row>
    <row r="8969">
      <c r="A8969" s="40">
        <f>IF(GL_Paste!$B8966="","",N(GL_Paste!$H8966)-N(GL_Paste!$G8966))</f>
        <v/>
      </c>
      <c r="B8969" s="43">
        <f>IF(GL_Paste!$B8966="","",DATE(YEAR(GL_Paste!$E8966),MONTH(GL_Paste!$E8966),1))</f>
        <v/>
      </c>
      <c r="C8969">
        <f>IF(GL_Paste!$B8966="","",IF(TRIM(GL_Paste!$M8966)&lt;&gt;"",TRIM(GL_Paste!$M8966),IFERROR(MID(GL_Paste!$I8966,FIND("[",GL_Paste!$I8966)+1,FIND("]",GL_Paste!$I8966)-FIND("[",GL_Paste!$I8966)-1),"")))</f>
        <v/>
      </c>
      <c r="D8969">
        <f>IF(GL_Paste!$B8966="","",IFERROR(INDEX(DeptName,MATCH($C8969,DeptTag,0)),"UNALLOCATED"))</f>
        <v/>
      </c>
      <c r="E8969">
        <f>IF(GL_Paste!$B8966="","",IFERROR(INDEX(AcctCat,MATCH(GL_Paste!$B8966&amp;"",AcctCode,0)),"UNKNOWN"))</f>
        <v/>
      </c>
      <c r="F8969">
        <f>IF(GL_Paste!$B8966="","",IFERROR(INDEX(AcctSub,MATCH(GL_Paste!$B8966&amp;"",AcctCode,0)),"UNKNOWN"))</f>
        <v/>
      </c>
    </row>
    <row r="8970">
      <c r="A8970" s="40">
        <f>IF(GL_Paste!$B8967="","",N(GL_Paste!$H8967)-N(GL_Paste!$G8967))</f>
        <v/>
      </c>
      <c r="B8970" s="43">
        <f>IF(GL_Paste!$B8967="","",DATE(YEAR(GL_Paste!$E8967),MONTH(GL_Paste!$E8967),1))</f>
        <v/>
      </c>
      <c r="C8970">
        <f>IF(GL_Paste!$B8967="","",IF(TRIM(GL_Paste!$M8967)&lt;&gt;"",TRIM(GL_Paste!$M8967),IFERROR(MID(GL_Paste!$I8967,FIND("[",GL_Paste!$I8967)+1,FIND("]",GL_Paste!$I8967)-FIND("[",GL_Paste!$I8967)-1),"")))</f>
        <v/>
      </c>
      <c r="D8970">
        <f>IF(GL_Paste!$B8967="","",IFERROR(INDEX(DeptName,MATCH($C8970,DeptTag,0)),"UNALLOCATED"))</f>
        <v/>
      </c>
      <c r="E8970">
        <f>IF(GL_Paste!$B8967="","",IFERROR(INDEX(AcctCat,MATCH(GL_Paste!$B8967&amp;"",AcctCode,0)),"UNKNOWN"))</f>
        <v/>
      </c>
      <c r="F8970">
        <f>IF(GL_Paste!$B8967="","",IFERROR(INDEX(AcctSub,MATCH(GL_Paste!$B8967&amp;"",AcctCode,0)),"UNKNOWN"))</f>
        <v/>
      </c>
    </row>
    <row r="8971">
      <c r="A8971" s="40">
        <f>IF(GL_Paste!$B8968="","",N(GL_Paste!$H8968)-N(GL_Paste!$G8968))</f>
        <v/>
      </c>
      <c r="B8971" s="43">
        <f>IF(GL_Paste!$B8968="","",DATE(YEAR(GL_Paste!$E8968),MONTH(GL_Paste!$E8968),1))</f>
        <v/>
      </c>
      <c r="C8971">
        <f>IF(GL_Paste!$B8968="","",IF(TRIM(GL_Paste!$M8968)&lt;&gt;"",TRIM(GL_Paste!$M8968),IFERROR(MID(GL_Paste!$I8968,FIND("[",GL_Paste!$I8968)+1,FIND("]",GL_Paste!$I8968)-FIND("[",GL_Paste!$I8968)-1),"")))</f>
        <v/>
      </c>
      <c r="D8971">
        <f>IF(GL_Paste!$B8968="","",IFERROR(INDEX(DeptName,MATCH($C8971,DeptTag,0)),"UNALLOCATED"))</f>
        <v/>
      </c>
      <c r="E8971">
        <f>IF(GL_Paste!$B8968="","",IFERROR(INDEX(AcctCat,MATCH(GL_Paste!$B8968&amp;"",AcctCode,0)),"UNKNOWN"))</f>
        <v/>
      </c>
      <c r="F8971">
        <f>IF(GL_Paste!$B8968="","",IFERROR(INDEX(AcctSub,MATCH(GL_Paste!$B8968&amp;"",AcctCode,0)),"UNKNOWN"))</f>
        <v/>
      </c>
    </row>
    <row r="8972">
      <c r="A8972" s="40">
        <f>IF(GL_Paste!$B8969="","",N(GL_Paste!$H8969)-N(GL_Paste!$G8969))</f>
        <v/>
      </c>
      <c r="B8972" s="43">
        <f>IF(GL_Paste!$B8969="","",DATE(YEAR(GL_Paste!$E8969),MONTH(GL_Paste!$E8969),1))</f>
        <v/>
      </c>
      <c r="C8972">
        <f>IF(GL_Paste!$B8969="","",IF(TRIM(GL_Paste!$M8969)&lt;&gt;"",TRIM(GL_Paste!$M8969),IFERROR(MID(GL_Paste!$I8969,FIND("[",GL_Paste!$I8969)+1,FIND("]",GL_Paste!$I8969)-FIND("[",GL_Paste!$I8969)-1),"")))</f>
        <v/>
      </c>
      <c r="D8972">
        <f>IF(GL_Paste!$B8969="","",IFERROR(INDEX(DeptName,MATCH($C8972,DeptTag,0)),"UNALLOCATED"))</f>
        <v/>
      </c>
      <c r="E8972">
        <f>IF(GL_Paste!$B8969="","",IFERROR(INDEX(AcctCat,MATCH(GL_Paste!$B8969&amp;"",AcctCode,0)),"UNKNOWN"))</f>
        <v/>
      </c>
      <c r="F8972">
        <f>IF(GL_Paste!$B8969="","",IFERROR(INDEX(AcctSub,MATCH(GL_Paste!$B8969&amp;"",AcctCode,0)),"UNKNOWN"))</f>
        <v/>
      </c>
    </row>
    <row r="8973">
      <c r="A8973" s="40">
        <f>IF(GL_Paste!$B8970="","",N(GL_Paste!$H8970)-N(GL_Paste!$G8970))</f>
        <v/>
      </c>
      <c r="B8973" s="43">
        <f>IF(GL_Paste!$B8970="","",DATE(YEAR(GL_Paste!$E8970),MONTH(GL_Paste!$E8970),1))</f>
        <v/>
      </c>
      <c r="C8973">
        <f>IF(GL_Paste!$B8970="","",IF(TRIM(GL_Paste!$M8970)&lt;&gt;"",TRIM(GL_Paste!$M8970),IFERROR(MID(GL_Paste!$I8970,FIND("[",GL_Paste!$I8970)+1,FIND("]",GL_Paste!$I8970)-FIND("[",GL_Paste!$I8970)-1),"")))</f>
        <v/>
      </c>
      <c r="D8973">
        <f>IF(GL_Paste!$B8970="","",IFERROR(INDEX(DeptName,MATCH($C8973,DeptTag,0)),"UNALLOCATED"))</f>
        <v/>
      </c>
      <c r="E8973">
        <f>IF(GL_Paste!$B8970="","",IFERROR(INDEX(AcctCat,MATCH(GL_Paste!$B8970&amp;"",AcctCode,0)),"UNKNOWN"))</f>
        <v/>
      </c>
      <c r="F8973">
        <f>IF(GL_Paste!$B8970="","",IFERROR(INDEX(AcctSub,MATCH(GL_Paste!$B8970&amp;"",AcctCode,0)),"UNKNOWN"))</f>
        <v/>
      </c>
    </row>
    <row r="8974">
      <c r="A8974" s="40">
        <f>IF(GL_Paste!$B8971="","",N(GL_Paste!$H8971)-N(GL_Paste!$G8971))</f>
        <v/>
      </c>
      <c r="B8974" s="43">
        <f>IF(GL_Paste!$B8971="","",DATE(YEAR(GL_Paste!$E8971),MONTH(GL_Paste!$E8971),1))</f>
        <v/>
      </c>
      <c r="C8974">
        <f>IF(GL_Paste!$B8971="","",IF(TRIM(GL_Paste!$M8971)&lt;&gt;"",TRIM(GL_Paste!$M8971),IFERROR(MID(GL_Paste!$I8971,FIND("[",GL_Paste!$I8971)+1,FIND("]",GL_Paste!$I8971)-FIND("[",GL_Paste!$I8971)-1),"")))</f>
        <v/>
      </c>
      <c r="D8974">
        <f>IF(GL_Paste!$B8971="","",IFERROR(INDEX(DeptName,MATCH($C8974,DeptTag,0)),"UNALLOCATED"))</f>
        <v/>
      </c>
      <c r="E8974">
        <f>IF(GL_Paste!$B8971="","",IFERROR(INDEX(AcctCat,MATCH(GL_Paste!$B8971&amp;"",AcctCode,0)),"UNKNOWN"))</f>
        <v/>
      </c>
      <c r="F8974">
        <f>IF(GL_Paste!$B8971="","",IFERROR(INDEX(AcctSub,MATCH(GL_Paste!$B8971&amp;"",AcctCode,0)),"UNKNOWN"))</f>
        <v/>
      </c>
    </row>
    <row r="8975">
      <c r="A8975" s="40">
        <f>IF(GL_Paste!$B8972="","",N(GL_Paste!$H8972)-N(GL_Paste!$G8972))</f>
        <v/>
      </c>
      <c r="B8975" s="43">
        <f>IF(GL_Paste!$B8972="","",DATE(YEAR(GL_Paste!$E8972),MONTH(GL_Paste!$E8972),1))</f>
        <v/>
      </c>
      <c r="C8975">
        <f>IF(GL_Paste!$B8972="","",IF(TRIM(GL_Paste!$M8972)&lt;&gt;"",TRIM(GL_Paste!$M8972),IFERROR(MID(GL_Paste!$I8972,FIND("[",GL_Paste!$I8972)+1,FIND("]",GL_Paste!$I8972)-FIND("[",GL_Paste!$I8972)-1),"")))</f>
        <v/>
      </c>
      <c r="D8975">
        <f>IF(GL_Paste!$B8972="","",IFERROR(INDEX(DeptName,MATCH($C8975,DeptTag,0)),"UNALLOCATED"))</f>
        <v/>
      </c>
      <c r="E8975">
        <f>IF(GL_Paste!$B8972="","",IFERROR(INDEX(AcctCat,MATCH(GL_Paste!$B8972&amp;"",AcctCode,0)),"UNKNOWN"))</f>
        <v/>
      </c>
      <c r="F8975">
        <f>IF(GL_Paste!$B8972="","",IFERROR(INDEX(AcctSub,MATCH(GL_Paste!$B8972&amp;"",AcctCode,0)),"UNKNOWN"))</f>
        <v/>
      </c>
    </row>
    <row r="8976">
      <c r="A8976" s="40">
        <f>IF(GL_Paste!$B8973="","",N(GL_Paste!$H8973)-N(GL_Paste!$G8973))</f>
        <v/>
      </c>
      <c r="B8976" s="43">
        <f>IF(GL_Paste!$B8973="","",DATE(YEAR(GL_Paste!$E8973),MONTH(GL_Paste!$E8973),1))</f>
        <v/>
      </c>
      <c r="C8976">
        <f>IF(GL_Paste!$B8973="","",IF(TRIM(GL_Paste!$M8973)&lt;&gt;"",TRIM(GL_Paste!$M8973),IFERROR(MID(GL_Paste!$I8973,FIND("[",GL_Paste!$I8973)+1,FIND("]",GL_Paste!$I8973)-FIND("[",GL_Paste!$I8973)-1),"")))</f>
        <v/>
      </c>
      <c r="D8976">
        <f>IF(GL_Paste!$B8973="","",IFERROR(INDEX(DeptName,MATCH($C8976,DeptTag,0)),"UNALLOCATED"))</f>
        <v/>
      </c>
      <c r="E8976">
        <f>IF(GL_Paste!$B8973="","",IFERROR(INDEX(AcctCat,MATCH(GL_Paste!$B8973&amp;"",AcctCode,0)),"UNKNOWN"))</f>
        <v/>
      </c>
      <c r="F8976">
        <f>IF(GL_Paste!$B8973="","",IFERROR(INDEX(AcctSub,MATCH(GL_Paste!$B8973&amp;"",AcctCode,0)),"UNKNOWN"))</f>
        <v/>
      </c>
    </row>
    <row r="8977">
      <c r="A8977" s="40">
        <f>IF(GL_Paste!$B8974="","",N(GL_Paste!$H8974)-N(GL_Paste!$G8974))</f>
        <v/>
      </c>
      <c r="B8977" s="43">
        <f>IF(GL_Paste!$B8974="","",DATE(YEAR(GL_Paste!$E8974),MONTH(GL_Paste!$E8974),1))</f>
        <v/>
      </c>
      <c r="C8977">
        <f>IF(GL_Paste!$B8974="","",IF(TRIM(GL_Paste!$M8974)&lt;&gt;"",TRIM(GL_Paste!$M8974),IFERROR(MID(GL_Paste!$I8974,FIND("[",GL_Paste!$I8974)+1,FIND("]",GL_Paste!$I8974)-FIND("[",GL_Paste!$I8974)-1),"")))</f>
        <v/>
      </c>
      <c r="D8977">
        <f>IF(GL_Paste!$B8974="","",IFERROR(INDEX(DeptName,MATCH($C8977,DeptTag,0)),"UNALLOCATED"))</f>
        <v/>
      </c>
      <c r="E8977">
        <f>IF(GL_Paste!$B8974="","",IFERROR(INDEX(AcctCat,MATCH(GL_Paste!$B8974&amp;"",AcctCode,0)),"UNKNOWN"))</f>
        <v/>
      </c>
      <c r="F8977">
        <f>IF(GL_Paste!$B8974="","",IFERROR(INDEX(AcctSub,MATCH(GL_Paste!$B8974&amp;"",AcctCode,0)),"UNKNOWN"))</f>
        <v/>
      </c>
    </row>
    <row r="8978">
      <c r="A8978" s="40">
        <f>IF(GL_Paste!$B8975="","",N(GL_Paste!$H8975)-N(GL_Paste!$G8975))</f>
        <v/>
      </c>
      <c r="B8978" s="43">
        <f>IF(GL_Paste!$B8975="","",DATE(YEAR(GL_Paste!$E8975),MONTH(GL_Paste!$E8975),1))</f>
        <v/>
      </c>
      <c r="C8978">
        <f>IF(GL_Paste!$B8975="","",IF(TRIM(GL_Paste!$M8975)&lt;&gt;"",TRIM(GL_Paste!$M8975),IFERROR(MID(GL_Paste!$I8975,FIND("[",GL_Paste!$I8975)+1,FIND("]",GL_Paste!$I8975)-FIND("[",GL_Paste!$I8975)-1),"")))</f>
        <v/>
      </c>
      <c r="D8978">
        <f>IF(GL_Paste!$B8975="","",IFERROR(INDEX(DeptName,MATCH($C8978,DeptTag,0)),"UNALLOCATED"))</f>
        <v/>
      </c>
      <c r="E8978">
        <f>IF(GL_Paste!$B8975="","",IFERROR(INDEX(AcctCat,MATCH(GL_Paste!$B8975&amp;"",AcctCode,0)),"UNKNOWN"))</f>
        <v/>
      </c>
      <c r="F8978">
        <f>IF(GL_Paste!$B8975="","",IFERROR(INDEX(AcctSub,MATCH(GL_Paste!$B8975&amp;"",AcctCode,0)),"UNKNOWN"))</f>
        <v/>
      </c>
    </row>
    <row r="8979">
      <c r="A8979" s="40">
        <f>IF(GL_Paste!$B8976="","",N(GL_Paste!$H8976)-N(GL_Paste!$G8976))</f>
        <v/>
      </c>
      <c r="B8979" s="43">
        <f>IF(GL_Paste!$B8976="","",DATE(YEAR(GL_Paste!$E8976),MONTH(GL_Paste!$E8976),1))</f>
        <v/>
      </c>
      <c r="C8979">
        <f>IF(GL_Paste!$B8976="","",IF(TRIM(GL_Paste!$M8976)&lt;&gt;"",TRIM(GL_Paste!$M8976),IFERROR(MID(GL_Paste!$I8976,FIND("[",GL_Paste!$I8976)+1,FIND("]",GL_Paste!$I8976)-FIND("[",GL_Paste!$I8976)-1),"")))</f>
        <v/>
      </c>
      <c r="D8979">
        <f>IF(GL_Paste!$B8976="","",IFERROR(INDEX(DeptName,MATCH($C8979,DeptTag,0)),"UNALLOCATED"))</f>
        <v/>
      </c>
      <c r="E8979">
        <f>IF(GL_Paste!$B8976="","",IFERROR(INDEX(AcctCat,MATCH(GL_Paste!$B8976&amp;"",AcctCode,0)),"UNKNOWN"))</f>
        <v/>
      </c>
      <c r="F8979">
        <f>IF(GL_Paste!$B8976="","",IFERROR(INDEX(AcctSub,MATCH(GL_Paste!$B8976&amp;"",AcctCode,0)),"UNKNOWN"))</f>
        <v/>
      </c>
    </row>
    <row r="8980">
      <c r="A8980" s="40">
        <f>IF(GL_Paste!$B8977="","",N(GL_Paste!$H8977)-N(GL_Paste!$G8977))</f>
        <v/>
      </c>
      <c r="B8980" s="43">
        <f>IF(GL_Paste!$B8977="","",DATE(YEAR(GL_Paste!$E8977),MONTH(GL_Paste!$E8977),1))</f>
        <v/>
      </c>
      <c r="C8980">
        <f>IF(GL_Paste!$B8977="","",IF(TRIM(GL_Paste!$M8977)&lt;&gt;"",TRIM(GL_Paste!$M8977),IFERROR(MID(GL_Paste!$I8977,FIND("[",GL_Paste!$I8977)+1,FIND("]",GL_Paste!$I8977)-FIND("[",GL_Paste!$I8977)-1),"")))</f>
        <v/>
      </c>
      <c r="D8980">
        <f>IF(GL_Paste!$B8977="","",IFERROR(INDEX(DeptName,MATCH($C8980,DeptTag,0)),"UNALLOCATED"))</f>
        <v/>
      </c>
      <c r="E8980">
        <f>IF(GL_Paste!$B8977="","",IFERROR(INDEX(AcctCat,MATCH(GL_Paste!$B8977&amp;"",AcctCode,0)),"UNKNOWN"))</f>
        <v/>
      </c>
      <c r="F8980">
        <f>IF(GL_Paste!$B8977="","",IFERROR(INDEX(AcctSub,MATCH(GL_Paste!$B8977&amp;"",AcctCode,0)),"UNKNOWN"))</f>
        <v/>
      </c>
    </row>
    <row r="8981">
      <c r="A8981" s="40">
        <f>IF(GL_Paste!$B8978="","",N(GL_Paste!$H8978)-N(GL_Paste!$G8978))</f>
        <v/>
      </c>
      <c r="B8981" s="43">
        <f>IF(GL_Paste!$B8978="","",DATE(YEAR(GL_Paste!$E8978),MONTH(GL_Paste!$E8978),1))</f>
        <v/>
      </c>
      <c r="C8981">
        <f>IF(GL_Paste!$B8978="","",IF(TRIM(GL_Paste!$M8978)&lt;&gt;"",TRIM(GL_Paste!$M8978),IFERROR(MID(GL_Paste!$I8978,FIND("[",GL_Paste!$I8978)+1,FIND("]",GL_Paste!$I8978)-FIND("[",GL_Paste!$I8978)-1),"")))</f>
        <v/>
      </c>
      <c r="D8981">
        <f>IF(GL_Paste!$B8978="","",IFERROR(INDEX(DeptName,MATCH($C8981,DeptTag,0)),"UNALLOCATED"))</f>
        <v/>
      </c>
      <c r="E8981">
        <f>IF(GL_Paste!$B8978="","",IFERROR(INDEX(AcctCat,MATCH(GL_Paste!$B8978&amp;"",AcctCode,0)),"UNKNOWN"))</f>
        <v/>
      </c>
      <c r="F8981">
        <f>IF(GL_Paste!$B8978="","",IFERROR(INDEX(AcctSub,MATCH(GL_Paste!$B8978&amp;"",AcctCode,0)),"UNKNOWN"))</f>
        <v/>
      </c>
    </row>
    <row r="8982">
      <c r="A8982" s="40">
        <f>IF(GL_Paste!$B8979="","",N(GL_Paste!$H8979)-N(GL_Paste!$G8979))</f>
        <v/>
      </c>
      <c r="B8982" s="43">
        <f>IF(GL_Paste!$B8979="","",DATE(YEAR(GL_Paste!$E8979),MONTH(GL_Paste!$E8979),1))</f>
        <v/>
      </c>
      <c r="C8982">
        <f>IF(GL_Paste!$B8979="","",IF(TRIM(GL_Paste!$M8979)&lt;&gt;"",TRIM(GL_Paste!$M8979),IFERROR(MID(GL_Paste!$I8979,FIND("[",GL_Paste!$I8979)+1,FIND("]",GL_Paste!$I8979)-FIND("[",GL_Paste!$I8979)-1),"")))</f>
        <v/>
      </c>
      <c r="D8982">
        <f>IF(GL_Paste!$B8979="","",IFERROR(INDEX(DeptName,MATCH($C8982,DeptTag,0)),"UNALLOCATED"))</f>
        <v/>
      </c>
      <c r="E8982">
        <f>IF(GL_Paste!$B8979="","",IFERROR(INDEX(AcctCat,MATCH(GL_Paste!$B8979&amp;"",AcctCode,0)),"UNKNOWN"))</f>
        <v/>
      </c>
      <c r="F8982">
        <f>IF(GL_Paste!$B8979="","",IFERROR(INDEX(AcctSub,MATCH(GL_Paste!$B8979&amp;"",AcctCode,0)),"UNKNOWN"))</f>
        <v/>
      </c>
    </row>
    <row r="8983">
      <c r="A8983" s="40">
        <f>IF(GL_Paste!$B8980="","",N(GL_Paste!$H8980)-N(GL_Paste!$G8980))</f>
        <v/>
      </c>
      <c r="B8983" s="43">
        <f>IF(GL_Paste!$B8980="","",DATE(YEAR(GL_Paste!$E8980),MONTH(GL_Paste!$E8980),1))</f>
        <v/>
      </c>
      <c r="C8983">
        <f>IF(GL_Paste!$B8980="","",IF(TRIM(GL_Paste!$M8980)&lt;&gt;"",TRIM(GL_Paste!$M8980),IFERROR(MID(GL_Paste!$I8980,FIND("[",GL_Paste!$I8980)+1,FIND("]",GL_Paste!$I8980)-FIND("[",GL_Paste!$I8980)-1),"")))</f>
        <v/>
      </c>
      <c r="D8983">
        <f>IF(GL_Paste!$B8980="","",IFERROR(INDEX(DeptName,MATCH($C8983,DeptTag,0)),"UNALLOCATED"))</f>
        <v/>
      </c>
      <c r="E8983">
        <f>IF(GL_Paste!$B8980="","",IFERROR(INDEX(AcctCat,MATCH(GL_Paste!$B8980&amp;"",AcctCode,0)),"UNKNOWN"))</f>
        <v/>
      </c>
      <c r="F8983">
        <f>IF(GL_Paste!$B8980="","",IFERROR(INDEX(AcctSub,MATCH(GL_Paste!$B8980&amp;"",AcctCode,0)),"UNKNOWN"))</f>
        <v/>
      </c>
    </row>
    <row r="8984">
      <c r="A8984" s="40">
        <f>IF(GL_Paste!$B8981="","",N(GL_Paste!$H8981)-N(GL_Paste!$G8981))</f>
        <v/>
      </c>
      <c r="B8984" s="43">
        <f>IF(GL_Paste!$B8981="","",DATE(YEAR(GL_Paste!$E8981),MONTH(GL_Paste!$E8981),1))</f>
        <v/>
      </c>
      <c r="C8984">
        <f>IF(GL_Paste!$B8981="","",IF(TRIM(GL_Paste!$M8981)&lt;&gt;"",TRIM(GL_Paste!$M8981),IFERROR(MID(GL_Paste!$I8981,FIND("[",GL_Paste!$I8981)+1,FIND("]",GL_Paste!$I8981)-FIND("[",GL_Paste!$I8981)-1),"")))</f>
        <v/>
      </c>
      <c r="D8984">
        <f>IF(GL_Paste!$B8981="","",IFERROR(INDEX(DeptName,MATCH($C8984,DeptTag,0)),"UNALLOCATED"))</f>
        <v/>
      </c>
      <c r="E8984">
        <f>IF(GL_Paste!$B8981="","",IFERROR(INDEX(AcctCat,MATCH(GL_Paste!$B8981&amp;"",AcctCode,0)),"UNKNOWN"))</f>
        <v/>
      </c>
      <c r="F8984">
        <f>IF(GL_Paste!$B8981="","",IFERROR(INDEX(AcctSub,MATCH(GL_Paste!$B8981&amp;"",AcctCode,0)),"UNKNOWN"))</f>
        <v/>
      </c>
    </row>
    <row r="8985">
      <c r="A8985" s="40">
        <f>IF(GL_Paste!$B8982="","",N(GL_Paste!$H8982)-N(GL_Paste!$G8982))</f>
        <v/>
      </c>
      <c r="B8985" s="43">
        <f>IF(GL_Paste!$B8982="","",DATE(YEAR(GL_Paste!$E8982),MONTH(GL_Paste!$E8982),1))</f>
        <v/>
      </c>
      <c r="C8985">
        <f>IF(GL_Paste!$B8982="","",IF(TRIM(GL_Paste!$M8982)&lt;&gt;"",TRIM(GL_Paste!$M8982),IFERROR(MID(GL_Paste!$I8982,FIND("[",GL_Paste!$I8982)+1,FIND("]",GL_Paste!$I8982)-FIND("[",GL_Paste!$I8982)-1),"")))</f>
        <v/>
      </c>
      <c r="D8985">
        <f>IF(GL_Paste!$B8982="","",IFERROR(INDEX(DeptName,MATCH($C8985,DeptTag,0)),"UNALLOCATED"))</f>
        <v/>
      </c>
      <c r="E8985">
        <f>IF(GL_Paste!$B8982="","",IFERROR(INDEX(AcctCat,MATCH(GL_Paste!$B8982&amp;"",AcctCode,0)),"UNKNOWN"))</f>
        <v/>
      </c>
      <c r="F8985">
        <f>IF(GL_Paste!$B8982="","",IFERROR(INDEX(AcctSub,MATCH(GL_Paste!$B8982&amp;"",AcctCode,0)),"UNKNOWN"))</f>
        <v/>
      </c>
    </row>
    <row r="8986">
      <c r="A8986" s="40">
        <f>IF(GL_Paste!$B8983="","",N(GL_Paste!$H8983)-N(GL_Paste!$G8983))</f>
        <v/>
      </c>
      <c r="B8986" s="43">
        <f>IF(GL_Paste!$B8983="","",DATE(YEAR(GL_Paste!$E8983),MONTH(GL_Paste!$E8983),1))</f>
        <v/>
      </c>
      <c r="C8986">
        <f>IF(GL_Paste!$B8983="","",IF(TRIM(GL_Paste!$M8983)&lt;&gt;"",TRIM(GL_Paste!$M8983),IFERROR(MID(GL_Paste!$I8983,FIND("[",GL_Paste!$I8983)+1,FIND("]",GL_Paste!$I8983)-FIND("[",GL_Paste!$I8983)-1),"")))</f>
        <v/>
      </c>
      <c r="D8986">
        <f>IF(GL_Paste!$B8983="","",IFERROR(INDEX(DeptName,MATCH($C8986,DeptTag,0)),"UNALLOCATED"))</f>
        <v/>
      </c>
      <c r="E8986">
        <f>IF(GL_Paste!$B8983="","",IFERROR(INDEX(AcctCat,MATCH(GL_Paste!$B8983&amp;"",AcctCode,0)),"UNKNOWN"))</f>
        <v/>
      </c>
      <c r="F8986">
        <f>IF(GL_Paste!$B8983="","",IFERROR(INDEX(AcctSub,MATCH(GL_Paste!$B8983&amp;"",AcctCode,0)),"UNKNOWN"))</f>
        <v/>
      </c>
    </row>
    <row r="8987">
      <c r="A8987" s="40">
        <f>IF(GL_Paste!$B8984="","",N(GL_Paste!$H8984)-N(GL_Paste!$G8984))</f>
        <v/>
      </c>
      <c r="B8987" s="43">
        <f>IF(GL_Paste!$B8984="","",DATE(YEAR(GL_Paste!$E8984),MONTH(GL_Paste!$E8984),1))</f>
        <v/>
      </c>
      <c r="C8987">
        <f>IF(GL_Paste!$B8984="","",IF(TRIM(GL_Paste!$M8984)&lt;&gt;"",TRIM(GL_Paste!$M8984),IFERROR(MID(GL_Paste!$I8984,FIND("[",GL_Paste!$I8984)+1,FIND("]",GL_Paste!$I8984)-FIND("[",GL_Paste!$I8984)-1),"")))</f>
        <v/>
      </c>
      <c r="D8987">
        <f>IF(GL_Paste!$B8984="","",IFERROR(INDEX(DeptName,MATCH($C8987,DeptTag,0)),"UNALLOCATED"))</f>
        <v/>
      </c>
      <c r="E8987">
        <f>IF(GL_Paste!$B8984="","",IFERROR(INDEX(AcctCat,MATCH(GL_Paste!$B8984&amp;"",AcctCode,0)),"UNKNOWN"))</f>
        <v/>
      </c>
      <c r="F8987">
        <f>IF(GL_Paste!$B8984="","",IFERROR(INDEX(AcctSub,MATCH(GL_Paste!$B8984&amp;"",AcctCode,0)),"UNKNOWN"))</f>
        <v/>
      </c>
    </row>
    <row r="8988">
      <c r="A8988" s="40">
        <f>IF(GL_Paste!$B8985="","",N(GL_Paste!$H8985)-N(GL_Paste!$G8985))</f>
        <v/>
      </c>
      <c r="B8988" s="43">
        <f>IF(GL_Paste!$B8985="","",DATE(YEAR(GL_Paste!$E8985),MONTH(GL_Paste!$E8985),1))</f>
        <v/>
      </c>
      <c r="C8988">
        <f>IF(GL_Paste!$B8985="","",IF(TRIM(GL_Paste!$M8985)&lt;&gt;"",TRIM(GL_Paste!$M8985),IFERROR(MID(GL_Paste!$I8985,FIND("[",GL_Paste!$I8985)+1,FIND("]",GL_Paste!$I8985)-FIND("[",GL_Paste!$I8985)-1),"")))</f>
        <v/>
      </c>
      <c r="D8988">
        <f>IF(GL_Paste!$B8985="","",IFERROR(INDEX(DeptName,MATCH($C8988,DeptTag,0)),"UNALLOCATED"))</f>
        <v/>
      </c>
      <c r="E8988">
        <f>IF(GL_Paste!$B8985="","",IFERROR(INDEX(AcctCat,MATCH(GL_Paste!$B8985&amp;"",AcctCode,0)),"UNKNOWN"))</f>
        <v/>
      </c>
      <c r="F8988">
        <f>IF(GL_Paste!$B8985="","",IFERROR(INDEX(AcctSub,MATCH(GL_Paste!$B8985&amp;"",AcctCode,0)),"UNKNOWN"))</f>
        <v/>
      </c>
    </row>
    <row r="8989">
      <c r="A8989" s="40">
        <f>IF(GL_Paste!$B8986="","",N(GL_Paste!$H8986)-N(GL_Paste!$G8986))</f>
        <v/>
      </c>
      <c r="B8989" s="43">
        <f>IF(GL_Paste!$B8986="","",DATE(YEAR(GL_Paste!$E8986),MONTH(GL_Paste!$E8986),1))</f>
        <v/>
      </c>
      <c r="C8989">
        <f>IF(GL_Paste!$B8986="","",IF(TRIM(GL_Paste!$M8986)&lt;&gt;"",TRIM(GL_Paste!$M8986),IFERROR(MID(GL_Paste!$I8986,FIND("[",GL_Paste!$I8986)+1,FIND("]",GL_Paste!$I8986)-FIND("[",GL_Paste!$I8986)-1),"")))</f>
        <v/>
      </c>
      <c r="D8989">
        <f>IF(GL_Paste!$B8986="","",IFERROR(INDEX(DeptName,MATCH($C8989,DeptTag,0)),"UNALLOCATED"))</f>
        <v/>
      </c>
      <c r="E8989">
        <f>IF(GL_Paste!$B8986="","",IFERROR(INDEX(AcctCat,MATCH(GL_Paste!$B8986&amp;"",AcctCode,0)),"UNKNOWN"))</f>
        <v/>
      </c>
      <c r="F8989">
        <f>IF(GL_Paste!$B8986="","",IFERROR(INDEX(AcctSub,MATCH(GL_Paste!$B8986&amp;"",AcctCode,0)),"UNKNOWN"))</f>
        <v/>
      </c>
    </row>
    <row r="8990">
      <c r="A8990" s="40">
        <f>IF(GL_Paste!$B8987="","",N(GL_Paste!$H8987)-N(GL_Paste!$G8987))</f>
        <v/>
      </c>
      <c r="B8990" s="43">
        <f>IF(GL_Paste!$B8987="","",DATE(YEAR(GL_Paste!$E8987),MONTH(GL_Paste!$E8987),1))</f>
        <v/>
      </c>
      <c r="C8990">
        <f>IF(GL_Paste!$B8987="","",IF(TRIM(GL_Paste!$M8987)&lt;&gt;"",TRIM(GL_Paste!$M8987),IFERROR(MID(GL_Paste!$I8987,FIND("[",GL_Paste!$I8987)+1,FIND("]",GL_Paste!$I8987)-FIND("[",GL_Paste!$I8987)-1),"")))</f>
        <v/>
      </c>
      <c r="D8990">
        <f>IF(GL_Paste!$B8987="","",IFERROR(INDEX(DeptName,MATCH($C8990,DeptTag,0)),"UNALLOCATED"))</f>
        <v/>
      </c>
      <c r="E8990">
        <f>IF(GL_Paste!$B8987="","",IFERROR(INDEX(AcctCat,MATCH(GL_Paste!$B8987&amp;"",AcctCode,0)),"UNKNOWN"))</f>
        <v/>
      </c>
      <c r="F8990">
        <f>IF(GL_Paste!$B8987="","",IFERROR(INDEX(AcctSub,MATCH(GL_Paste!$B8987&amp;"",AcctCode,0)),"UNKNOWN"))</f>
        <v/>
      </c>
    </row>
    <row r="8991">
      <c r="A8991" s="40">
        <f>IF(GL_Paste!$B8988="","",N(GL_Paste!$H8988)-N(GL_Paste!$G8988))</f>
        <v/>
      </c>
      <c r="B8991" s="43">
        <f>IF(GL_Paste!$B8988="","",DATE(YEAR(GL_Paste!$E8988),MONTH(GL_Paste!$E8988),1))</f>
        <v/>
      </c>
      <c r="C8991">
        <f>IF(GL_Paste!$B8988="","",IF(TRIM(GL_Paste!$M8988)&lt;&gt;"",TRIM(GL_Paste!$M8988),IFERROR(MID(GL_Paste!$I8988,FIND("[",GL_Paste!$I8988)+1,FIND("]",GL_Paste!$I8988)-FIND("[",GL_Paste!$I8988)-1),"")))</f>
        <v/>
      </c>
      <c r="D8991">
        <f>IF(GL_Paste!$B8988="","",IFERROR(INDEX(DeptName,MATCH($C8991,DeptTag,0)),"UNALLOCATED"))</f>
        <v/>
      </c>
      <c r="E8991">
        <f>IF(GL_Paste!$B8988="","",IFERROR(INDEX(AcctCat,MATCH(GL_Paste!$B8988&amp;"",AcctCode,0)),"UNKNOWN"))</f>
        <v/>
      </c>
      <c r="F8991">
        <f>IF(GL_Paste!$B8988="","",IFERROR(INDEX(AcctSub,MATCH(GL_Paste!$B8988&amp;"",AcctCode,0)),"UNKNOWN"))</f>
        <v/>
      </c>
    </row>
    <row r="8992">
      <c r="A8992" s="40">
        <f>IF(GL_Paste!$B8989="","",N(GL_Paste!$H8989)-N(GL_Paste!$G8989))</f>
        <v/>
      </c>
      <c r="B8992" s="43">
        <f>IF(GL_Paste!$B8989="","",DATE(YEAR(GL_Paste!$E8989),MONTH(GL_Paste!$E8989),1))</f>
        <v/>
      </c>
      <c r="C8992">
        <f>IF(GL_Paste!$B8989="","",IF(TRIM(GL_Paste!$M8989)&lt;&gt;"",TRIM(GL_Paste!$M8989),IFERROR(MID(GL_Paste!$I8989,FIND("[",GL_Paste!$I8989)+1,FIND("]",GL_Paste!$I8989)-FIND("[",GL_Paste!$I8989)-1),"")))</f>
        <v/>
      </c>
      <c r="D8992">
        <f>IF(GL_Paste!$B8989="","",IFERROR(INDEX(DeptName,MATCH($C8992,DeptTag,0)),"UNALLOCATED"))</f>
        <v/>
      </c>
      <c r="E8992">
        <f>IF(GL_Paste!$B8989="","",IFERROR(INDEX(AcctCat,MATCH(GL_Paste!$B8989&amp;"",AcctCode,0)),"UNKNOWN"))</f>
        <v/>
      </c>
      <c r="F8992">
        <f>IF(GL_Paste!$B8989="","",IFERROR(INDEX(AcctSub,MATCH(GL_Paste!$B8989&amp;"",AcctCode,0)),"UNKNOWN"))</f>
        <v/>
      </c>
    </row>
    <row r="8993">
      <c r="A8993" s="40">
        <f>IF(GL_Paste!$B8990="","",N(GL_Paste!$H8990)-N(GL_Paste!$G8990))</f>
        <v/>
      </c>
      <c r="B8993" s="43">
        <f>IF(GL_Paste!$B8990="","",DATE(YEAR(GL_Paste!$E8990),MONTH(GL_Paste!$E8990),1))</f>
        <v/>
      </c>
      <c r="C8993">
        <f>IF(GL_Paste!$B8990="","",IF(TRIM(GL_Paste!$M8990)&lt;&gt;"",TRIM(GL_Paste!$M8990),IFERROR(MID(GL_Paste!$I8990,FIND("[",GL_Paste!$I8990)+1,FIND("]",GL_Paste!$I8990)-FIND("[",GL_Paste!$I8990)-1),"")))</f>
        <v/>
      </c>
      <c r="D8993">
        <f>IF(GL_Paste!$B8990="","",IFERROR(INDEX(DeptName,MATCH($C8993,DeptTag,0)),"UNALLOCATED"))</f>
        <v/>
      </c>
      <c r="E8993">
        <f>IF(GL_Paste!$B8990="","",IFERROR(INDEX(AcctCat,MATCH(GL_Paste!$B8990&amp;"",AcctCode,0)),"UNKNOWN"))</f>
        <v/>
      </c>
      <c r="F8993">
        <f>IF(GL_Paste!$B8990="","",IFERROR(INDEX(AcctSub,MATCH(GL_Paste!$B8990&amp;"",AcctCode,0)),"UNKNOWN"))</f>
        <v/>
      </c>
    </row>
    <row r="8994">
      <c r="A8994" s="40">
        <f>IF(GL_Paste!$B8991="","",N(GL_Paste!$H8991)-N(GL_Paste!$G8991))</f>
        <v/>
      </c>
      <c r="B8994" s="43">
        <f>IF(GL_Paste!$B8991="","",DATE(YEAR(GL_Paste!$E8991),MONTH(GL_Paste!$E8991),1))</f>
        <v/>
      </c>
      <c r="C8994">
        <f>IF(GL_Paste!$B8991="","",IF(TRIM(GL_Paste!$M8991)&lt;&gt;"",TRIM(GL_Paste!$M8991),IFERROR(MID(GL_Paste!$I8991,FIND("[",GL_Paste!$I8991)+1,FIND("]",GL_Paste!$I8991)-FIND("[",GL_Paste!$I8991)-1),"")))</f>
        <v/>
      </c>
      <c r="D8994">
        <f>IF(GL_Paste!$B8991="","",IFERROR(INDEX(DeptName,MATCH($C8994,DeptTag,0)),"UNALLOCATED"))</f>
        <v/>
      </c>
      <c r="E8994">
        <f>IF(GL_Paste!$B8991="","",IFERROR(INDEX(AcctCat,MATCH(GL_Paste!$B8991&amp;"",AcctCode,0)),"UNKNOWN"))</f>
        <v/>
      </c>
      <c r="F8994">
        <f>IF(GL_Paste!$B8991="","",IFERROR(INDEX(AcctSub,MATCH(GL_Paste!$B8991&amp;"",AcctCode,0)),"UNKNOWN"))</f>
        <v/>
      </c>
    </row>
    <row r="8995">
      <c r="A8995" s="40">
        <f>IF(GL_Paste!$B8992="","",N(GL_Paste!$H8992)-N(GL_Paste!$G8992))</f>
        <v/>
      </c>
      <c r="B8995" s="43">
        <f>IF(GL_Paste!$B8992="","",DATE(YEAR(GL_Paste!$E8992),MONTH(GL_Paste!$E8992),1))</f>
        <v/>
      </c>
      <c r="C8995">
        <f>IF(GL_Paste!$B8992="","",IF(TRIM(GL_Paste!$M8992)&lt;&gt;"",TRIM(GL_Paste!$M8992),IFERROR(MID(GL_Paste!$I8992,FIND("[",GL_Paste!$I8992)+1,FIND("]",GL_Paste!$I8992)-FIND("[",GL_Paste!$I8992)-1),"")))</f>
        <v/>
      </c>
      <c r="D8995">
        <f>IF(GL_Paste!$B8992="","",IFERROR(INDEX(DeptName,MATCH($C8995,DeptTag,0)),"UNALLOCATED"))</f>
        <v/>
      </c>
      <c r="E8995">
        <f>IF(GL_Paste!$B8992="","",IFERROR(INDEX(AcctCat,MATCH(GL_Paste!$B8992&amp;"",AcctCode,0)),"UNKNOWN"))</f>
        <v/>
      </c>
      <c r="F8995">
        <f>IF(GL_Paste!$B8992="","",IFERROR(INDEX(AcctSub,MATCH(GL_Paste!$B8992&amp;"",AcctCode,0)),"UNKNOWN"))</f>
        <v/>
      </c>
    </row>
    <row r="8996">
      <c r="A8996" s="40">
        <f>IF(GL_Paste!$B8993="","",N(GL_Paste!$H8993)-N(GL_Paste!$G8993))</f>
        <v/>
      </c>
      <c r="B8996" s="43">
        <f>IF(GL_Paste!$B8993="","",DATE(YEAR(GL_Paste!$E8993),MONTH(GL_Paste!$E8993),1))</f>
        <v/>
      </c>
      <c r="C8996">
        <f>IF(GL_Paste!$B8993="","",IF(TRIM(GL_Paste!$M8993)&lt;&gt;"",TRIM(GL_Paste!$M8993),IFERROR(MID(GL_Paste!$I8993,FIND("[",GL_Paste!$I8993)+1,FIND("]",GL_Paste!$I8993)-FIND("[",GL_Paste!$I8993)-1),"")))</f>
        <v/>
      </c>
      <c r="D8996">
        <f>IF(GL_Paste!$B8993="","",IFERROR(INDEX(DeptName,MATCH($C8996,DeptTag,0)),"UNALLOCATED"))</f>
        <v/>
      </c>
      <c r="E8996">
        <f>IF(GL_Paste!$B8993="","",IFERROR(INDEX(AcctCat,MATCH(GL_Paste!$B8993&amp;"",AcctCode,0)),"UNKNOWN"))</f>
        <v/>
      </c>
      <c r="F8996">
        <f>IF(GL_Paste!$B8993="","",IFERROR(INDEX(AcctSub,MATCH(GL_Paste!$B8993&amp;"",AcctCode,0)),"UNKNOWN"))</f>
        <v/>
      </c>
    </row>
    <row r="8997">
      <c r="A8997" s="40">
        <f>IF(GL_Paste!$B8994="","",N(GL_Paste!$H8994)-N(GL_Paste!$G8994))</f>
        <v/>
      </c>
      <c r="B8997" s="43">
        <f>IF(GL_Paste!$B8994="","",DATE(YEAR(GL_Paste!$E8994),MONTH(GL_Paste!$E8994),1))</f>
        <v/>
      </c>
      <c r="C8997">
        <f>IF(GL_Paste!$B8994="","",IF(TRIM(GL_Paste!$M8994)&lt;&gt;"",TRIM(GL_Paste!$M8994),IFERROR(MID(GL_Paste!$I8994,FIND("[",GL_Paste!$I8994)+1,FIND("]",GL_Paste!$I8994)-FIND("[",GL_Paste!$I8994)-1),"")))</f>
        <v/>
      </c>
      <c r="D8997">
        <f>IF(GL_Paste!$B8994="","",IFERROR(INDEX(DeptName,MATCH($C8997,DeptTag,0)),"UNALLOCATED"))</f>
        <v/>
      </c>
      <c r="E8997">
        <f>IF(GL_Paste!$B8994="","",IFERROR(INDEX(AcctCat,MATCH(GL_Paste!$B8994&amp;"",AcctCode,0)),"UNKNOWN"))</f>
        <v/>
      </c>
      <c r="F8997">
        <f>IF(GL_Paste!$B8994="","",IFERROR(INDEX(AcctSub,MATCH(GL_Paste!$B8994&amp;"",AcctCode,0)),"UNKNOWN"))</f>
        <v/>
      </c>
    </row>
    <row r="8998">
      <c r="A8998" s="40">
        <f>IF(GL_Paste!$B8995="","",N(GL_Paste!$H8995)-N(GL_Paste!$G8995))</f>
        <v/>
      </c>
      <c r="B8998" s="43">
        <f>IF(GL_Paste!$B8995="","",DATE(YEAR(GL_Paste!$E8995),MONTH(GL_Paste!$E8995),1))</f>
        <v/>
      </c>
      <c r="C8998">
        <f>IF(GL_Paste!$B8995="","",IF(TRIM(GL_Paste!$M8995)&lt;&gt;"",TRIM(GL_Paste!$M8995),IFERROR(MID(GL_Paste!$I8995,FIND("[",GL_Paste!$I8995)+1,FIND("]",GL_Paste!$I8995)-FIND("[",GL_Paste!$I8995)-1),"")))</f>
        <v/>
      </c>
      <c r="D8998">
        <f>IF(GL_Paste!$B8995="","",IFERROR(INDEX(DeptName,MATCH($C8998,DeptTag,0)),"UNALLOCATED"))</f>
        <v/>
      </c>
      <c r="E8998">
        <f>IF(GL_Paste!$B8995="","",IFERROR(INDEX(AcctCat,MATCH(GL_Paste!$B8995&amp;"",AcctCode,0)),"UNKNOWN"))</f>
        <v/>
      </c>
      <c r="F8998">
        <f>IF(GL_Paste!$B8995="","",IFERROR(INDEX(AcctSub,MATCH(GL_Paste!$B8995&amp;"",AcctCode,0)),"UNKNOWN"))</f>
        <v/>
      </c>
    </row>
    <row r="8999">
      <c r="A8999" s="40">
        <f>IF(GL_Paste!$B8996="","",N(GL_Paste!$H8996)-N(GL_Paste!$G8996))</f>
        <v/>
      </c>
      <c r="B8999" s="43">
        <f>IF(GL_Paste!$B8996="","",DATE(YEAR(GL_Paste!$E8996),MONTH(GL_Paste!$E8996),1))</f>
        <v/>
      </c>
      <c r="C8999">
        <f>IF(GL_Paste!$B8996="","",IF(TRIM(GL_Paste!$M8996)&lt;&gt;"",TRIM(GL_Paste!$M8996),IFERROR(MID(GL_Paste!$I8996,FIND("[",GL_Paste!$I8996)+1,FIND("]",GL_Paste!$I8996)-FIND("[",GL_Paste!$I8996)-1),"")))</f>
        <v/>
      </c>
      <c r="D8999">
        <f>IF(GL_Paste!$B8996="","",IFERROR(INDEX(DeptName,MATCH($C8999,DeptTag,0)),"UNALLOCATED"))</f>
        <v/>
      </c>
      <c r="E8999">
        <f>IF(GL_Paste!$B8996="","",IFERROR(INDEX(AcctCat,MATCH(GL_Paste!$B8996&amp;"",AcctCode,0)),"UNKNOWN"))</f>
        <v/>
      </c>
      <c r="F8999">
        <f>IF(GL_Paste!$B8996="","",IFERROR(INDEX(AcctSub,MATCH(GL_Paste!$B8996&amp;"",AcctCode,0)),"UNKNOWN"))</f>
        <v/>
      </c>
    </row>
    <row r="9000">
      <c r="A9000" s="40">
        <f>IF(GL_Paste!$B8997="","",N(GL_Paste!$H8997)-N(GL_Paste!$G8997))</f>
        <v/>
      </c>
      <c r="B9000" s="43">
        <f>IF(GL_Paste!$B8997="","",DATE(YEAR(GL_Paste!$E8997),MONTH(GL_Paste!$E8997),1))</f>
        <v/>
      </c>
      <c r="C9000">
        <f>IF(GL_Paste!$B8997="","",IF(TRIM(GL_Paste!$M8997)&lt;&gt;"",TRIM(GL_Paste!$M8997),IFERROR(MID(GL_Paste!$I8997,FIND("[",GL_Paste!$I8997)+1,FIND("]",GL_Paste!$I8997)-FIND("[",GL_Paste!$I8997)-1),"")))</f>
        <v/>
      </c>
      <c r="D9000">
        <f>IF(GL_Paste!$B8997="","",IFERROR(INDEX(DeptName,MATCH($C9000,DeptTag,0)),"UNALLOCATED"))</f>
        <v/>
      </c>
      <c r="E9000">
        <f>IF(GL_Paste!$B8997="","",IFERROR(INDEX(AcctCat,MATCH(GL_Paste!$B8997&amp;"",AcctCode,0)),"UNKNOWN"))</f>
        <v/>
      </c>
      <c r="F9000">
        <f>IF(GL_Paste!$B8997="","",IFERROR(INDEX(AcctSub,MATCH(GL_Paste!$B8997&amp;"",AcctCode,0)),"UNKNOWN"))</f>
        <v/>
      </c>
    </row>
    <row r="9001">
      <c r="A9001" s="40">
        <f>IF(GL_Paste!$B8998="","",N(GL_Paste!$H8998)-N(GL_Paste!$G8998))</f>
        <v/>
      </c>
      <c r="B9001" s="43">
        <f>IF(GL_Paste!$B8998="","",DATE(YEAR(GL_Paste!$E8998),MONTH(GL_Paste!$E8998),1))</f>
        <v/>
      </c>
      <c r="C9001">
        <f>IF(GL_Paste!$B8998="","",IF(TRIM(GL_Paste!$M8998)&lt;&gt;"",TRIM(GL_Paste!$M8998),IFERROR(MID(GL_Paste!$I8998,FIND("[",GL_Paste!$I8998)+1,FIND("]",GL_Paste!$I8998)-FIND("[",GL_Paste!$I8998)-1),"")))</f>
        <v/>
      </c>
      <c r="D9001">
        <f>IF(GL_Paste!$B8998="","",IFERROR(INDEX(DeptName,MATCH($C9001,DeptTag,0)),"UNALLOCATED"))</f>
        <v/>
      </c>
      <c r="E9001">
        <f>IF(GL_Paste!$B8998="","",IFERROR(INDEX(AcctCat,MATCH(GL_Paste!$B8998&amp;"",AcctCode,0)),"UNKNOWN"))</f>
        <v/>
      </c>
      <c r="F9001">
        <f>IF(GL_Paste!$B8998="","",IFERROR(INDEX(AcctSub,MATCH(GL_Paste!$B8998&amp;"",AcctCode,0)),"UNKNOWN"))</f>
        <v/>
      </c>
    </row>
    <row r="9002">
      <c r="A9002" s="40">
        <f>IF(GL_Paste!$B8999="","",N(GL_Paste!$H8999)-N(GL_Paste!$G8999))</f>
        <v/>
      </c>
      <c r="B9002" s="43">
        <f>IF(GL_Paste!$B8999="","",DATE(YEAR(GL_Paste!$E8999),MONTH(GL_Paste!$E8999),1))</f>
        <v/>
      </c>
      <c r="C9002">
        <f>IF(GL_Paste!$B8999="","",IF(TRIM(GL_Paste!$M8999)&lt;&gt;"",TRIM(GL_Paste!$M8999),IFERROR(MID(GL_Paste!$I8999,FIND("[",GL_Paste!$I8999)+1,FIND("]",GL_Paste!$I8999)-FIND("[",GL_Paste!$I8999)-1),"")))</f>
        <v/>
      </c>
      <c r="D9002">
        <f>IF(GL_Paste!$B8999="","",IFERROR(INDEX(DeptName,MATCH($C9002,DeptTag,0)),"UNALLOCATED"))</f>
        <v/>
      </c>
      <c r="E9002">
        <f>IF(GL_Paste!$B8999="","",IFERROR(INDEX(AcctCat,MATCH(GL_Paste!$B8999&amp;"",AcctCode,0)),"UNKNOWN"))</f>
        <v/>
      </c>
      <c r="F9002">
        <f>IF(GL_Paste!$B8999="","",IFERROR(INDEX(AcctSub,MATCH(GL_Paste!$B8999&amp;"",AcctCode,0)),"UNKNOWN"))</f>
        <v/>
      </c>
    </row>
    <row r="9003">
      <c r="A9003" s="40">
        <f>IF(GL_Paste!$B9000="","",N(GL_Paste!$H9000)-N(GL_Paste!$G9000))</f>
        <v/>
      </c>
      <c r="B9003" s="43">
        <f>IF(GL_Paste!$B9000="","",DATE(YEAR(GL_Paste!$E9000),MONTH(GL_Paste!$E9000),1))</f>
        <v/>
      </c>
      <c r="C9003">
        <f>IF(GL_Paste!$B9000="","",IF(TRIM(GL_Paste!$M9000)&lt;&gt;"",TRIM(GL_Paste!$M9000),IFERROR(MID(GL_Paste!$I9000,FIND("[",GL_Paste!$I9000)+1,FIND("]",GL_Paste!$I9000)-FIND("[",GL_Paste!$I9000)-1),"")))</f>
        <v/>
      </c>
      <c r="D9003">
        <f>IF(GL_Paste!$B9000="","",IFERROR(INDEX(DeptName,MATCH($C9003,DeptTag,0)),"UNALLOCATED"))</f>
        <v/>
      </c>
      <c r="E9003">
        <f>IF(GL_Paste!$B9000="","",IFERROR(INDEX(AcctCat,MATCH(GL_Paste!$B9000&amp;"",AcctCode,0)),"UNKNOWN"))</f>
        <v/>
      </c>
      <c r="F9003">
        <f>IF(GL_Paste!$B9000="","",IFERROR(INDEX(AcctSub,MATCH(GL_Paste!$B9000&amp;"",AcctCode,0)),"UNKNOWN"))</f>
        <v/>
      </c>
    </row>
    <row r="9004">
      <c r="A9004" s="40">
        <f>IF(GL_Paste!$B9001="","",N(GL_Paste!$H9001)-N(GL_Paste!$G9001))</f>
        <v/>
      </c>
      <c r="B9004" s="43">
        <f>IF(GL_Paste!$B9001="","",DATE(YEAR(GL_Paste!$E9001),MONTH(GL_Paste!$E9001),1))</f>
        <v/>
      </c>
      <c r="C9004">
        <f>IF(GL_Paste!$B9001="","",IF(TRIM(GL_Paste!$M9001)&lt;&gt;"",TRIM(GL_Paste!$M9001),IFERROR(MID(GL_Paste!$I9001,FIND("[",GL_Paste!$I9001)+1,FIND("]",GL_Paste!$I9001)-FIND("[",GL_Paste!$I9001)-1),"")))</f>
        <v/>
      </c>
      <c r="D9004">
        <f>IF(GL_Paste!$B9001="","",IFERROR(INDEX(DeptName,MATCH($C9004,DeptTag,0)),"UNALLOCATED"))</f>
        <v/>
      </c>
      <c r="E9004">
        <f>IF(GL_Paste!$B9001="","",IFERROR(INDEX(AcctCat,MATCH(GL_Paste!$B9001&amp;"",AcctCode,0)),"UNKNOWN"))</f>
        <v/>
      </c>
      <c r="F9004">
        <f>IF(GL_Paste!$B9001="","",IFERROR(INDEX(AcctSub,MATCH(GL_Paste!$B9001&amp;"",AcctCode,0)),"UNKNOWN"))</f>
        <v/>
      </c>
    </row>
    <row r="9005">
      <c r="A9005" s="40">
        <f>IF(GL_Paste!$B9002="","",N(GL_Paste!$H9002)-N(GL_Paste!$G9002))</f>
        <v/>
      </c>
      <c r="B9005" s="43">
        <f>IF(GL_Paste!$B9002="","",DATE(YEAR(GL_Paste!$E9002),MONTH(GL_Paste!$E9002),1))</f>
        <v/>
      </c>
      <c r="C9005">
        <f>IF(GL_Paste!$B9002="","",IF(TRIM(GL_Paste!$M9002)&lt;&gt;"",TRIM(GL_Paste!$M9002),IFERROR(MID(GL_Paste!$I9002,FIND("[",GL_Paste!$I9002)+1,FIND("]",GL_Paste!$I9002)-FIND("[",GL_Paste!$I9002)-1),"")))</f>
        <v/>
      </c>
      <c r="D9005">
        <f>IF(GL_Paste!$B9002="","",IFERROR(INDEX(DeptName,MATCH($C9005,DeptTag,0)),"UNALLOCATED"))</f>
        <v/>
      </c>
      <c r="E9005">
        <f>IF(GL_Paste!$B9002="","",IFERROR(INDEX(AcctCat,MATCH(GL_Paste!$B9002&amp;"",AcctCode,0)),"UNKNOWN"))</f>
        <v/>
      </c>
      <c r="F9005">
        <f>IF(GL_Paste!$B9002="","",IFERROR(INDEX(AcctSub,MATCH(GL_Paste!$B9002&amp;"",AcctCode,0)),"UNKNOWN"))</f>
        <v/>
      </c>
    </row>
    <row r="9006">
      <c r="A9006" s="40">
        <f>IF(GL_Paste!$B9003="","",N(GL_Paste!$H9003)-N(GL_Paste!$G9003))</f>
        <v/>
      </c>
      <c r="B9006" s="43">
        <f>IF(GL_Paste!$B9003="","",DATE(YEAR(GL_Paste!$E9003),MONTH(GL_Paste!$E9003),1))</f>
        <v/>
      </c>
      <c r="C9006">
        <f>IF(GL_Paste!$B9003="","",IF(TRIM(GL_Paste!$M9003)&lt;&gt;"",TRIM(GL_Paste!$M9003),IFERROR(MID(GL_Paste!$I9003,FIND("[",GL_Paste!$I9003)+1,FIND("]",GL_Paste!$I9003)-FIND("[",GL_Paste!$I9003)-1),"")))</f>
        <v/>
      </c>
      <c r="D9006">
        <f>IF(GL_Paste!$B9003="","",IFERROR(INDEX(DeptName,MATCH($C9006,DeptTag,0)),"UNALLOCATED"))</f>
        <v/>
      </c>
      <c r="E9006">
        <f>IF(GL_Paste!$B9003="","",IFERROR(INDEX(AcctCat,MATCH(GL_Paste!$B9003&amp;"",AcctCode,0)),"UNKNOWN"))</f>
        <v/>
      </c>
      <c r="F9006">
        <f>IF(GL_Paste!$B9003="","",IFERROR(INDEX(AcctSub,MATCH(GL_Paste!$B9003&amp;"",AcctCode,0)),"UNKNOWN"))</f>
        <v/>
      </c>
    </row>
    <row r="9007">
      <c r="A9007" s="40">
        <f>IF(GL_Paste!$B9004="","",N(GL_Paste!$H9004)-N(GL_Paste!$G9004))</f>
        <v/>
      </c>
      <c r="B9007" s="43">
        <f>IF(GL_Paste!$B9004="","",DATE(YEAR(GL_Paste!$E9004),MONTH(GL_Paste!$E9004),1))</f>
        <v/>
      </c>
      <c r="C9007">
        <f>IF(GL_Paste!$B9004="","",IF(TRIM(GL_Paste!$M9004)&lt;&gt;"",TRIM(GL_Paste!$M9004),IFERROR(MID(GL_Paste!$I9004,FIND("[",GL_Paste!$I9004)+1,FIND("]",GL_Paste!$I9004)-FIND("[",GL_Paste!$I9004)-1),"")))</f>
        <v/>
      </c>
      <c r="D9007">
        <f>IF(GL_Paste!$B9004="","",IFERROR(INDEX(DeptName,MATCH($C9007,DeptTag,0)),"UNALLOCATED"))</f>
        <v/>
      </c>
      <c r="E9007">
        <f>IF(GL_Paste!$B9004="","",IFERROR(INDEX(AcctCat,MATCH(GL_Paste!$B9004&amp;"",AcctCode,0)),"UNKNOWN"))</f>
        <v/>
      </c>
      <c r="F9007">
        <f>IF(GL_Paste!$B9004="","",IFERROR(INDEX(AcctSub,MATCH(GL_Paste!$B9004&amp;"",AcctCode,0)),"UNKNOWN"))</f>
        <v/>
      </c>
    </row>
    <row r="9008">
      <c r="A9008" s="40">
        <f>IF(GL_Paste!$B9005="","",N(GL_Paste!$H9005)-N(GL_Paste!$G9005))</f>
        <v/>
      </c>
      <c r="B9008" s="43">
        <f>IF(GL_Paste!$B9005="","",DATE(YEAR(GL_Paste!$E9005),MONTH(GL_Paste!$E9005),1))</f>
        <v/>
      </c>
      <c r="C9008">
        <f>IF(GL_Paste!$B9005="","",IF(TRIM(GL_Paste!$M9005)&lt;&gt;"",TRIM(GL_Paste!$M9005),IFERROR(MID(GL_Paste!$I9005,FIND("[",GL_Paste!$I9005)+1,FIND("]",GL_Paste!$I9005)-FIND("[",GL_Paste!$I9005)-1),"")))</f>
        <v/>
      </c>
      <c r="D9008">
        <f>IF(GL_Paste!$B9005="","",IFERROR(INDEX(DeptName,MATCH($C9008,DeptTag,0)),"UNALLOCATED"))</f>
        <v/>
      </c>
      <c r="E9008">
        <f>IF(GL_Paste!$B9005="","",IFERROR(INDEX(AcctCat,MATCH(GL_Paste!$B9005&amp;"",AcctCode,0)),"UNKNOWN"))</f>
        <v/>
      </c>
      <c r="F9008">
        <f>IF(GL_Paste!$B9005="","",IFERROR(INDEX(AcctSub,MATCH(GL_Paste!$B9005&amp;"",AcctCode,0)),"UNKNOWN"))</f>
        <v/>
      </c>
    </row>
    <row r="9009">
      <c r="A9009" s="40">
        <f>IF(GL_Paste!$B9006="","",N(GL_Paste!$H9006)-N(GL_Paste!$G9006))</f>
        <v/>
      </c>
      <c r="B9009" s="43">
        <f>IF(GL_Paste!$B9006="","",DATE(YEAR(GL_Paste!$E9006),MONTH(GL_Paste!$E9006),1))</f>
        <v/>
      </c>
      <c r="C9009">
        <f>IF(GL_Paste!$B9006="","",IF(TRIM(GL_Paste!$M9006)&lt;&gt;"",TRIM(GL_Paste!$M9006),IFERROR(MID(GL_Paste!$I9006,FIND("[",GL_Paste!$I9006)+1,FIND("]",GL_Paste!$I9006)-FIND("[",GL_Paste!$I9006)-1),"")))</f>
        <v/>
      </c>
      <c r="D9009">
        <f>IF(GL_Paste!$B9006="","",IFERROR(INDEX(DeptName,MATCH($C9009,DeptTag,0)),"UNALLOCATED"))</f>
        <v/>
      </c>
      <c r="E9009">
        <f>IF(GL_Paste!$B9006="","",IFERROR(INDEX(AcctCat,MATCH(GL_Paste!$B9006&amp;"",AcctCode,0)),"UNKNOWN"))</f>
        <v/>
      </c>
      <c r="F9009">
        <f>IF(GL_Paste!$B9006="","",IFERROR(INDEX(AcctSub,MATCH(GL_Paste!$B9006&amp;"",AcctCode,0)),"UNKNOWN"))</f>
        <v/>
      </c>
    </row>
    <row r="9010">
      <c r="A9010" s="40">
        <f>IF(GL_Paste!$B9007="","",N(GL_Paste!$H9007)-N(GL_Paste!$G9007))</f>
        <v/>
      </c>
      <c r="B9010" s="43">
        <f>IF(GL_Paste!$B9007="","",DATE(YEAR(GL_Paste!$E9007),MONTH(GL_Paste!$E9007),1))</f>
        <v/>
      </c>
      <c r="C9010">
        <f>IF(GL_Paste!$B9007="","",IF(TRIM(GL_Paste!$M9007)&lt;&gt;"",TRIM(GL_Paste!$M9007),IFERROR(MID(GL_Paste!$I9007,FIND("[",GL_Paste!$I9007)+1,FIND("]",GL_Paste!$I9007)-FIND("[",GL_Paste!$I9007)-1),"")))</f>
        <v/>
      </c>
      <c r="D9010">
        <f>IF(GL_Paste!$B9007="","",IFERROR(INDEX(DeptName,MATCH($C9010,DeptTag,0)),"UNALLOCATED"))</f>
        <v/>
      </c>
      <c r="E9010">
        <f>IF(GL_Paste!$B9007="","",IFERROR(INDEX(AcctCat,MATCH(GL_Paste!$B9007&amp;"",AcctCode,0)),"UNKNOWN"))</f>
        <v/>
      </c>
      <c r="F9010">
        <f>IF(GL_Paste!$B9007="","",IFERROR(INDEX(AcctSub,MATCH(GL_Paste!$B9007&amp;"",AcctCode,0)),"UNKNOWN"))</f>
        <v/>
      </c>
    </row>
    <row r="9011">
      <c r="A9011" s="40">
        <f>IF(GL_Paste!$B9008="","",N(GL_Paste!$H9008)-N(GL_Paste!$G9008))</f>
        <v/>
      </c>
      <c r="B9011" s="43">
        <f>IF(GL_Paste!$B9008="","",DATE(YEAR(GL_Paste!$E9008),MONTH(GL_Paste!$E9008),1))</f>
        <v/>
      </c>
      <c r="C9011">
        <f>IF(GL_Paste!$B9008="","",IF(TRIM(GL_Paste!$M9008)&lt;&gt;"",TRIM(GL_Paste!$M9008),IFERROR(MID(GL_Paste!$I9008,FIND("[",GL_Paste!$I9008)+1,FIND("]",GL_Paste!$I9008)-FIND("[",GL_Paste!$I9008)-1),"")))</f>
        <v/>
      </c>
      <c r="D9011">
        <f>IF(GL_Paste!$B9008="","",IFERROR(INDEX(DeptName,MATCH($C9011,DeptTag,0)),"UNALLOCATED"))</f>
        <v/>
      </c>
      <c r="E9011">
        <f>IF(GL_Paste!$B9008="","",IFERROR(INDEX(AcctCat,MATCH(GL_Paste!$B9008&amp;"",AcctCode,0)),"UNKNOWN"))</f>
        <v/>
      </c>
      <c r="F9011">
        <f>IF(GL_Paste!$B9008="","",IFERROR(INDEX(AcctSub,MATCH(GL_Paste!$B9008&amp;"",AcctCode,0)),"UNKNOWN"))</f>
        <v/>
      </c>
    </row>
    <row r="9012">
      <c r="A9012" s="40">
        <f>IF(GL_Paste!$B9009="","",N(GL_Paste!$H9009)-N(GL_Paste!$G9009))</f>
        <v/>
      </c>
      <c r="B9012" s="43">
        <f>IF(GL_Paste!$B9009="","",DATE(YEAR(GL_Paste!$E9009),MONTH(GL_Paste!$E9009),1))</f>
        <v/>
      </c>
      <c r="C9012">
        <f>IF(GL_Paste!$B9009="","",IF(TRIM(GL_Paste!$M9009)&lt;&gt;"",TRIM(GL_Paste!$M9009),IFERROR(MID(GL_Paste!$I9009,FIND("[",GL_Paste!$I9009)+1,FIND("]",GL_Paste!$I9009)-FIND("[",GL_Paste!$I9009)-1),"")))</f>
        <v/>
      </c>
      <c r="D9012">
        <f>IF(GL_Paste!$B9009="","",IFERROR(INDEX(DeptName,MATCH($C9012,DeptTag,0)),"UNALLOCATED"))</f>
        <v/>
      </c>
      <c r="E9012">
        <f>IF(GL_Paste!$B9009="","",IFERROR(INDEX(AcctCat,MATCH(GL_Paste!$B9009&amp;"",AcctCode,0)),"UNKNOWN"))</f>
        <v/>
      </c>
      <c r="F9012">
        <f>IF(GL_Paste!$B9009="","",IFERROR(INDEX(AcctSub,MATCH(GL_Paste!$B9009&amp;"",AcctCode,0)),"UNKNOWN"))</f>
        <v/>
      </c>
    </row>
    <row r="9013">
      <c r="A9013" s="40">
        <f>IF(GL_Paste!$B9010="","",N(GL_Paste!$H9010)-N(GL_Paste!$G9010))</f>
        <v/>
      </c>
      <c r="B9013" s="43">
        <f>IF(GL_Paste!$B9010="","",DATE(YEAR(GL_Paste!$E9010),MONTH(GL_Paste!$E9010),1))</f>
        <v/>
      </c>
      <c r="C9013">
        <f>IF(GL_Paste!$B9010="","",IF(TRIM(GL_Paste!$M9010)&lt;&gt;"",TRIM(GL_Paste!$M9010),IFERROR(MID(GL_Paste!$I9010,FIND("[",GL_Paste!$I9010)+1,FIND("]",GL_Paste!$I9010)-FIND("[",GL_Paste!$I9010)-1),"")))</f>
        <v/>
      </c>
      <c r="D9013">
        <f>IF(GL_Paste!$B9010="","",IFERROR(INDEX(DeptName,MATCH($C9013,DeptTag,0)),"UNALLOCATED"))</f>
        <v/>
      </c>
      <c r="E9013">
        <f>IF(GL_Paste!$B9010="","",IFERROR(INDEX(AcctCat,MATCH(GL_Paste!$B9010&amp;"",AcctCode,0)),"UNKNOWN"))</f>
        <v/>
      </c>
      <c r="F9013">
        <f>IF(GL_Paste!$B9010="","",IFERROR(INDEX(AcctSub,MATCH(GL_Paste!$B9010&amp;"",AcctCode,0)),"UNKNOWN"))</f>
        <v/>
      </c>
    </row>
    <row r="9014">
      <c r="A9014" s="40">
        <f>IF(GL_Paste!$B9011="","",N(GL_Paste!$H9011)-N(GL_Paste!$G9011))</f>
        <v/>
      </c>
      <c r="B9014" s="43">
        <f>IF(GL_Paste!$B9011="","",DATE(YEAR(GL_Paste!$E9011),MONTH(GL_Paste!$E9011),1))</f>
        <v/>
      </c>
      <c r="C9014">
        <f>IF(GL_Paste!$B9011="","",IF(TRIM(GL_Paste!$M9011)&lt;&gt;"",TRIM(GL_Paste!$M9011),IFERROR(MID(GL_Paste!$I9011,FIND("[",GL_Paste!$I9011)+1,FIND("]",GL_Paste!$I9011)-FIND("[",GL_Paste!$I9011)-1),"")))</f>
        <v/>
      </c>
      <c r="D9014">
        <f>IF(GL_Paste!$B9011="","",IFERROR(INDEX(DeptName,MATCH($C9014,DeptTag,0)),"UNALLOCATED"))</f>
        <v/>
      </c>
      <c r="E9014">
        <f>IF(GL_Paste!$B9011="","",IFERROR(INDEX(AcctCat,MATCH(GL_Paste!$B9011&amp;"",AcctCode,0)),"UNKNOWN"))</f>
        <v/>
      </c>
      <c r="F9014">
        <f>IF(GL_Paste!$B9011="","",IFERROR(INDEX(AcctSub,MATCH(GL_Paste!$B9011&amp;"",AcctCode,0)),"UNKNOWN"))</f>
        <v/>
      </c>
    </row>
    <row r="9015">
      <c r="A9015" s="40">
        <f>IF(GL_Paste!$B9012="","",N(GL_Paste!$H9012)-N(GL_Paste!$G9012))</f>
        <v/>
      </c>
      <c r="B9015" s="43">
        <f>IF(GL_Paste!$B9012="","",DATE(YEAR(GL_Paste!$E9012),MONTH(GL_Paste!$E9012),1))</f>
        <v/>
      </c>
      <c r="C9015">
        <f>IF(GL_Paste!$B9012="","",IF(TRIM(GL_Paste!$M9012)&lt;&gt;"",TRIM(GL_Paste!$M9012),IFERROR(MID(GL_Paste!$I9012,FIND("[",GL_Paste!$I9012)+1,FIND("]",GL_Paste!$I9012)-FIND("[",GL_Paste!$I9012)-1),"")))</f>
        <v/>
      </c>
      <c r="D9015">
        <f>IF(GL_Paste!$B9012="","",IFERROR(INDEX(DeptName,MATCH($C9015,DeptTag,0)),"UNALLOCATED"))</f>
        <v/>
      </c>
      <c r="E9015">
        <f>IF(GL_Paste!$B9012="","",IFERROR(INDEX(AcctCat,MATCH(GL_Paste!$B9012&amp;"",AcctCode,0)),"UNKNOWN"))</f>
        <v/>
      </c>
      <c r="F9015">
        <f>IF(GL_Paste!$B9012="","",IFERROR(INDEX(AcctSub,MATCH(GL_Paste!$B9012&amp;"",AcctCode,0)),"UNKNOWN"))</f>
        <v/>
      </c>
    </row>
    <row r="9016">
      <c r="A9016" s="40">
        <f>IF(GL_Paste!$B9013="","",N(GL_Paste!$H9013)-N(GL_Paste!$G9013))</f>
        <v/>
      </c>
      <c r="B9016" s="43">
        <f>IF(GL_Paste!$B9013="","",DATE(YEAR(GL_Paste!$E9013),MONTH(GL_Paste!$E9013),1))</f>
        <v/>
      </c>
      <c r="C9016">
        <f>IF(GL_Paste!$B9013="","",IF(TRIM(GL_Paste!$M9013)&lt;&gt;"",TRIM(GL_Paste!$M9013),IFERROR(MID(GL_Paste!$I9013,FIND("[",GL_Paste!$I9013)+1,FIND("]",GL_Paste!$I9013)-FIND("[",GL_Paste!$I9013)-1),"")))</f>
        <v/>
      </c>
      <c r="D9016">
        <f>IF(GL_Paste!$B9013="","",IFERROR(INDEX(DeptName,MATCH($C9016,DeptTag,0)),"UNALLOCATED"))</f>
        <v/>
      </c>
      <c r="E9016">
        <f>IF(GL_Paste!$B9013="","",IFERROR(INDEX(AcctCat,MATCH(GL_Paste!$B9013&amp;"",AcctCode,0)),"UNKNOWN"))</f>
        <v/>
      </c>
      <c r="F9016">
        <f>IF(GL_Paste!$B9013="","",IFERROR(INDEX(AcctSub,MATCH(GL_Paste!$B9013&amp;"",AcctCode,0)),"UNKNOWN"))</f>
        <v/>
      </c>
    </row>
    <row r="9017">
      <c r="A9017" s="40">
        <f>IF(GL_Paste!$B9014="","",N(GL_Paste!$H9014)-N(GL_Paste!$G9014))</f>
        <v/>
      </c>
      <c r="B9017" s="43">
        <f>IF(GL_Paste!$B9014="","",DATE(YEAR(GL_Paste!$E9014),MONTH(GL_Paste!$E9014),1))</f>
        <v/>
      </c>
      <c r="C9017">
        <f>IF(GL_Paste!$B9014="","",IF(TRIM(GL_Paste!$M9014)&lt;&gt;"",TRIM(GL_Paste!$M9014),IFERROR(MID(GL_Paste!$I9014,FIND("[",GL_Paste!$I9014)+1,FIND("]",GL_Paste!$I9014)-FIND("[",GL_Paste!$I9014)-1),"")))</f>
        <v/>
      </c>
      <c r="D9017">
        <f>IF(GL_Paste!$B9014="","",IFERROR(INDEX(DeptName,MATCH($C9017,DeptTag,0)),"UNALLOCATED"))</f>
        <v/>
      </c>
      <c r="E9017">
        <f>IF(GL_Paste!$B9014="","",IFERROR(INDEX(AcctCat,MATCH(GL_Paste!$B9014&amp;"",AcctCode,0)),"UNKNOWN"))</f>
        <v/>
      </c>
      <c r="F9017">
        <f>IF(GL_Paste!$B9014="","",IFERROR(INDEX(AcctSub,MATCH(GL_Paste!$B9014&amp;"",AcctCode,0)),"UNKNOWN"))</f>
        <v/>
      </c>
    </row>
    <row r="9018">
      <c r="A9018" s="40">
        <f>IF(GL_Paste!$B9015="","",N(GL_Paste!$H9015)-N(GL_Paste!$G9015))</f>
        <v/>
      </c>
      <c r="B9018" s="43">
        <f>IF(GL_Paste!$B9015="","",DATE(YEAR(GL_Paste!$E9015),MONTH(GL_Paste!$E9015),1))</f>
        <v/>
      </c>
      <c r="C9018">
        <f>IF(GL_Paste!$B9015="","",IF(TRIM(GL_Paste!$M9015)&lt;&gt;"",TRIM(GL_Paste!$M9015),IFERROR(MID(GL_Paste!$I9015,FIND("[",GL_Paste!$I9015)+1,FIND("]",GL_Paste!$I9015)-FIND("[",GL_Paste!$I9015)-1),"")))</f>
        <v/>
      </c>
      <c r="D9018">
        <f>IF(GL_Paste!$B9015="","",IFERROR(INDEX(DeptName,MATCH($C9018,DeptTag,0)),"UNALLOCATED"))</f>
        <v/>
      </c>
      <c r="E9018">
        <f>IF(GL_Paste!$B9015="","",IFERROR(INDEX(AcctCat,MATCH(GL_Paste!$B9015&amp;"",AcctCode,0)),"UNKNOWN"))</f>
        <v/>
      </c>
      <c r="F9018">
        <f>IF(GL_Paste!$B9015="","",IFERROR(INDEX(AcctSub,MATCH(GL_Paste!$B9015&amp;"",AcctCode,0)),"UNKNOWN"))</f>
        <v/>
      </c>
    </row>
    <row r="9019">
      <c r="A9019" s="40">
        <f>IF(GL_Paste!$B9016="","",N(GL_Paste!$H9016)-N(GL_Paste!$G9016))</f>
        <v/>
      </c>
      <c r="B9019" s="43">
        <f>IF(GL_Paste!$B9016="","",DATE(YEAR(GL_Paste!$E9016),MONTH(GL_Paste!$E9016),1))</f>
        <v/>
      </c>
      <c r="C9019">
        <f>IF(GL_Paste!$B9016="","",IF(TRIM(GL_Paste!$M9016)&lt;&gt;"",TRIM(GL_Paste!$M9016),IFERROR(MID(GL_Paste!$I9016,FIND("[",GL_Paste!$I9016)+1,FIND("]",GL_Paste!$I9016)-FIND("[",GL_Paste!$I9016)-1),"")))</f>
        <v/>
      </c>
      <c r="D9019">
        <f>IF(GL_Paste!$B9016="","",IFERROR(INDEX(DeptName,MATCH($C9019,DeptTag,0)),"UNALLOCATED"))</f>
        <v/>
      </c>
      <c r="E9019">
        <f>IF(GL_Paste!$B9016="","",IFERROR(INDEX(AcctCat,MATCH(GL_Paste!$B9016&amp;"",AcctCode,0)),"UNKNOWN"))</f>
        <v/>
      </c>
      <c r="F9019">
        <f>IF(GL_Paste!$B9016="","",IFERROR(INDEX(AcctSub,MATCH(GL_Paste!$B9016&amp;"",AcctCode,0)),"UNKNOWN"))</f>
        <v/>
      </c>
    </row>
    <row r="9020">
      <c r="A9020" s="40">
        <f>IF(GL_Paste!$B9017="","",N(GL_Paste!$H9017)-N(GL_Paste!$G9017))</f>
        <v/>
      </c>
      <c r="B9020" s="43">
        <f>IF(GL_Paste!$B9017="","",DATE(YEAR(GL_Paste!$E9017),MONTH(GL_Paste!$E9017),1))</f>
        <v/>
      </c>
      <c r="C9020">
        <f>IF(GL_Paste!$B9017="","",IF(TRIM(GL_Paste!$M9017)&lt;&gt;"",TRIM(GL_Paste!$M9017),IFERROR(MID(GL_Paste!$I9017,FIND("[",GL_Paste!$I9017)+1,FIND("]",GL_Paste!$I9017)-FIND("[",GL_Paste!$I9017)-1),"")))</f>
        <v/>
      </c>
      <c r="D9020">
        <f>IF(GL_Paste!$B9017="","",IFERROR(INDEX(DeptName,MATCH($C9020,DeptTag,0)),"UNALLOCATED"))</f>
        <v/>
      </c>
      <c r="E9020">
        <f>IF(GL_Paste!$B9017="","",IFERROR(INDEX(AcctCat,MATCH(GL_Paste!$B9017&amp;"",AcctCode,0)),"UNKNOWN"))</f>
        <v/>
      </c>
      <c r="F9020">
        <f>IF(GL_Paste!$B9017="","",IFERROR(INDEX(AcctSub,MATCH(GL_Paste!$B9017&amp;"",AcctCode,0)),"UNKNOWN"))</f>
        <v/>
      </c>
    </row>
    <row r="9021">
      <c r="A9021" s="40">
        <f>IF(GL_Paste!$B9018="","",N(GL_Paste!$H9018)-N(GL_Paste!$G9018))</f>
        <v/>
      </c>
      <c r="B9021" s="43">
        <f>IF(GL_Paste!$B9018="","",DATE(YEAR(GL_Paste!$E9018),MONTH(GL_Paste!$E9018),1))</f>
        <v/>
      </c>
      <c r="C9021">
        <f>IF(GL_Paste!$B9018="","",IF(TRIM(GL_Paste!$M9018)&lt;&gt;"",TRIM(GL_Paste!$M9018),IFERROR(MID(GL_Paste!$I9018,FIND("[",GL_Paste!$I9018)+1,FIND("]",GL_Paste!$I9018)-FIND("[",GL_Paste!$I9018)-1),"")))</f>
        <v/>
      </c>
      <c r="D9021">
        <f>IF(GL_Paste!$B9018="","",IFERROR(INDEX(DeptName,MATCH($C9021,DeptTag,0)),"UNALLOCATED"))</f>
        <v/>
      </c>
      <c r="E9021">
        <f>IF(GL_Paste!$B9018="","",IFERROR(INDEX(AcctCat,MATCH(GL_Paste!$B9018&amp;"",AcctCode,0)),"UNKNOWN"))</f>
        <v/>
      </c>
      <c r="F9021">
        <f>IF(GL_Paste!$B9018="","",IFERROR(INDEX(AcctSub,MATCH(GL_Paste!$B9018&amp;"",AcctCode,0)),"UNKNOWN"))</f>
        <v/>
      </c>
    </row>
    <row r="9022">
      <c r="A9022" s="40">
        <f>IF(GL_Paste!$B9019="","",N(GL_Paste!$H9019)-N(GL_Paste!$G9019))</f>
        <v/>
      </c>
      <c r="B9022" s="43">
        <f>IF(GL_Paste!$B9019="","",DATE(YEAR(GL_Paste!$E9019),MONTH(GL_Paste!$E9019),1))</f>
        <v/>
      </c>
      <c r="C9022">
        <f>IF(GL_Paste!$B9019="","",IF(TRIM(GL_Paste!$M9019)&lt;&gt;"",TRIM(GL_Paste!$M9019),IFERROR(MID(GL_Paste!$I9019,FIND("[",GL_Paste!$I9019)+1,FIND("]",GL_Paste!$I9019)-FIND("[",GL_Paste!$I9019)-1),"")))</f>
        <v/>
      </c>
      <c r="D9022">
        <f>IF(GL_Paste!$B9019="","",IFERROR(INDEX(DeptName,MATCH($C9022,DeptTag,0)),"UNALLOCATED"))</f>
        <v/>
      </c>
      <c r="E9022">
        <f>IF(GL_Paste!$B9019="","",IFERROR(INDEX(AcctCat,MATCH(GL_Paste!$B9019&amp;"",AcctCode,0)),"UNKNOWN"))</f>
        <v/>
      </c>
      <c r="F9022">
        <f>IF(GL_Paste!$B9019="","",IFERROR(INDEX(AcctSub,MATCH(GL_Paste!$B9019&amp;"",AcctCode,0)),"UNKNOWN"))</f>
        <v/>
      </c>
    </row>
    <row r="9023">
      <c r="A9023" s="40">
        <f>IF(GL_Paste!$B9020="","",N(GL_Paste!$H9020)-N(GL_Paste!$G9020))</f>
        <v/>
      </c>
      <c r="B9023" s="43">
        <f>IF(GL_Paste!$B9020="","",DATE(YEAR(GL_Paste!$E9020),MONTH(GL_Paste!$E9020),1))</f>
        <v/>
      </c>
      <c r="C9023">
        <f>IF(GL_Paste!$B9020="","",IF(TRIM(GL_Paste!$M9020)&lt;&gt;"",TRIM(GL_Paste!$M9020),IFERROR(MID(GL_Paste!$I9020,FIND("[",GL_Paste!$I9020)+1,FIND("]",GL_Paste!$I9020)-FIND("[",GL_Paste!$I9020)-1),"")))</f>
        <v/>
      </c>
      <c r="D9023">
        <f>IF(GL_Paste!$B9020="","",IFERROR(INDEX(DeptName,MATCH($C9023,DeptTag,0)),"UNALLOCATED"))</f>
        <v/>
      </c>
      <c r="E9023">
        <f>IF(GL_Paste!$B9020="","",IFERROR(INDEX(AcctCat,MATCH(GL_Paste!$B9020&amp;"",AcctCode,0)),"UNKNOWN"))</f>
        <v/>
      </c>
      <c r="F9023">
        <f>IF(GL_Paste!$B9020="","",IFERROR(INDEX(AcctSub,MATCH(GL_Paste!$B9020&amp;"",AcctCode,0)),"UNKNOWN"))</f>
        <v/>
      </c>
    </row>
    <row r="9024">
      <c r="A9024" s="40">
        <f>IF(GL_Paste!$B9021="","",N(GL_Paste!$H9021)-N(GL_Paste!$G9021))</f>
        <v/>
      </c>
      <c r="B9024" s="43">
        <f>IF(GL_Paste!$B9021="","",DATE(YEAR(GL_Paste!$E9021),MONTH(GL_Paste!$E9021),1))</f>
        <v/>
      </c>
      <c r="C9024">
        <f>IF(GL_Paste!$B9021="","",IF(TRIM(GL_Paste!$M9021)&lt;&gt;"",TRIM(GL_Paste!$M9021),IFERROR(MID(GL_Paste!$I9021,FIND("[",GL_Paste!$I9021)+1,FIND("]",GL_Paste!$I9021)-FIND("[",GL_Paste!$I9021)-1),"")))</f>
        <v/>
      </c>
      <c r="D9024">
        <f>IF(GL_Paste!$B9021="","",IFERROR(INDEX(DeptName,MATCH($C9024,DeptTag,0)),"UNALLOCATED"))</f>
        <v/>
      </c>
      <c r="E9024">
        <f>IF(GL_Paste!$B9021="","",IFERROR(INDEX(AcctCat,MATCH(GL_Paste!$B9021&amp;"",AcctCode,0)),"UNKNOWN"))</f>
        <v/>
      </c>
      <c r="F9024">
        <f>IF(GL_Paste!$B9021="","",IFERROR(INDEX(AcctSub,MATCH(GL_Paste!$B9021&amp;"",AcctCode,0)),"UNKNOWN"))</f>
        <v/>
      </c>
    </row>
    <row r="9025">
      <c r="A9025" s="40">
        <f>IF(GL_Paste!$B9022="","",N(GL_Paste!$H9022)-N(GL_Paste!$G9022))</f>
        <v/>
      </c>
      <c r="B9025" s="43">
        <f>IF(GL_Paste!$B9022="","",DATE(YEAR(GL_Paste!$E9022),MONTH(GL_Paste!$E9022),1))</f>
        <v/>
      </c>
      <c r="C9025">
        <f>IF(GL_Paste!$B9022="","",IF(TRIM(GL_Paste!$M9022)&lt;&gt;"",TRIM(GL_Paste!$M9022),IFERROR(MID(GL_Paste!$I9022,FIND("[",GL_Paste!$I9022)+1,FIND("]",GL_Paste!$I9022)-FIND("[",GL_Paste!$I9022)-1),"")))</f>
        <v/>
      </c>
      <c r="D9025">
        <f>IF(GL_Paste!$B9022="","",IFERROR(INDEX(DeptName,MATCH($C9025,DeptTag,0)),"UNALLOCATED"))</f>
        <v/>
      </c>
      <c r="E9025">
        <f>IF(GL_Paste!$B9022="","",IFERROR(INDEX(AcctCat,MATCH(GL_Paste!$B9022&amp;"",AcctCode,0)),"UNKNOWN"))</f>
        <v/>
      </c>
      <c r="F9025">
        <f>IF(GL_Paste!$B9022="","",IFERROR(INDEX(AcctSub,MATCH(GL_Paste!$B9022&amp;"",AcctCode,0)),"UNKNOWN"))</f>
        <v/>
      </c>
    </row>
    <row r="9026">
      <c r="A9026" s="40">
        <f>IF(GL_Paste!$B9023="","",N(GL_Paste!$H9023)-N(GL_Paste!$G9023))</f>
        <v/>
      </c>
      <c r="B9026" s="43">
        <f>IF(GL_Paste!$B9023="","",DATE(YEAR(GL_Paste!$E9023),MONTH(GL_Paste!$E9023),1))</f>
        <v/>
      </c>
      <c r="C9026">
        <f>IF(GL_Paste!$B9023="","",IF(TRIM(GL_Paste!$M9023)&lt;&gt;"",TRIM(GL_Paste!$M9023),IFERROR(MID(GL_Paste!$I9023,FIND("[",GL_Paste!$I9023)+1,FIND("]",GL_Paste!$I9023)-FIND("[",GL_Paste!$I9023)-1),"")))</f>
        <v/>
      </c>
      <c r="D9026">
        <f>IF(GL_Paste!$B9023="","",IFERROR(INDEX(DeptName,MATCH($C9026,DeptTag,0)),"UNALLOCATED"))</f>
        <v/>
      </c>
      <c r="E9026">
        <f>IF(GL_Paste!$B9023="","",IFERROR(INDEX(AcctCat,MATCH(GL_Paste!$B9023&amp;"",AcctCode,0)),"UNKNOWN"))</f>
        <v/>
      </c>
      <c r="F9026">
        <f>IF(GL_Paste!$B9023="","",IFERROR(INDEX(AcctSub,MATCH(GL_Paste!$B9023&amp;"",AcctCode,0)),"UNKNOWN"))</f>
        <v/>
      </c>
    </row>
    <row r="9027">
      <c r="A9027" s="40">
        <f>IF(GL_Paste!$B9024="","",N(GL_Paste!$H9024)-N(GL_Paste!$G9024))</f>
        <v/>
      </c>
      <c r="B9027" s="43">
        <f>IF(GL_Paste!$B9024="","",DATE(YEAR(GL_Paste!$E9024),MONTH(GL_Paste!$E9024),1))</f>
        <v/>
      </c>
      <c r="C9027">
        <f>IF(GL_Paste!$B9024="","",IF(TRIM(GL_Paste!$M9024)&lt;&gt;"",TRIM(GL_Paste!$M9024),IFERROR(MID(GL_Paste!$I9024,FIND("[",GL_Paste!$I9024)+1,FIND("]",GL_Paste!$I9024)-FIND("[",GL_Paste!$I9024)-1),"")))</f>
        <v/>
      </c>
      <c r="D9027">
        <f>IF(GL_Paste!$B9024="","",IFERROR(INDEX(DeptName,MATCH($C9027,DeptTag,0)),"UNALLOCATED"))</f>
        <v/>
      </c>
      <c r="E9027">
        <f>IF(GL_Paste!$B9024="","",IFERROR(INDEX(AcctCat,MATCH(GL_Paste!$B9024&amp;"",AcctCode,0)),"UNKNOWN"))</f>
        <v/>
      </c>
      <c r="F9027">
        <f>IF(GL_Paste!$B9024="","",IFERROR(INDEX(AcctSub,MATCH(GL_Paste!$B9024&amp;"",AcctCode,0)),"UNKNOWN"))</f>
        <v/>
      </c>
    </row>
    <row r="9028">
      <c r="A9028" s="40">
        <f>IF(GL_Paste!$B9025="","",N(GL_Paste!$H9025)-N(GL_Paste!$G9025))</f>
        <v/>
      </c>
      <c r="B9028" s="43">
        <f>IF(GL_Paste!$B9025="","",DATE(YEAR(GL_Paste!$E9025),MONTH(GL_Paste!$E9025),1))</f>
        <v/>
      </c>
      <c r="C9028">
        <f>IF(GL_Paste!$B9025="","",IF(TRIM(GL_Paste!$M9025)&lt;&gt;"",TRIM(GL_Paste!$M9025),IFERROR(MID(GL_Paste!$I9025,FIND("[",GL_Paste!$I9025)+1,FIND("]",GL_Paste!$I9025)-FIND("[",GL_Paste!$I9025)-1),"")))</f>
        <v/>
      </c>
      <c r="D9028">
        <f>IF(GL_Paste!$B9025="","",IFERROR(INDEX(DeptName,MATCH($C9028,DeptTag,0)),"UNALLOCATED"))</f>
        <v/>
      </c>
      <c r="E9028">
        <f>IF(GL_Paste!$B9025="","",IFERROR(INDEX(AcctCat,MATCH(GL_Paste!$B9025&amp;"",AcctCode,0)),"UNKNOWN"))</f>
        <v/>
      </c>
      <c r="F9028">
        <f>IF(GL_Paste!$B9025="","",IFERROR(INDEX(AcctSub,MATCH(GL_Paste!$B9025&amp;"",AcctCode,0)),"UNKNOWN"))</f>
        <v/>
      </c>
    </row>
    <row r="9029">
      <c r="A9029" s="40">
        <f>IF(GL_Paste!$B9026="","",N(GL_Paste!$H9026)-N(GL_Paste!$G9026))</f>
        <v/>
      </c>
      <c r="B9029" s="43">
        <f>IF(GL_Paste!$B9026="","",DATE(YEAR(GL_Paste!$E9026),MONTH(GL_Paste!$E9026),1))</f>
        <v/>
      </c>
      <c r="C9029">
        <f>IF(GL_Paste!$B9026="","",IF(TRIM(GL_Paste!$M9026)&lt;&gt;"",TRIM(GL_Paste!$M9026),IFERROR(MID(GL_Paste!$I9026,FIND("[",GL_Paste!$I9026)+1,FIND("]",GL_Paste!$I9026)-FIND("[",GL_Paste!$I9026)-1),"")))</f>
        <v/>
      </c>
      <c r="D9029">
        <f>IF(GL_Paste!$B9026="","",IFERROR(INDEX(DeptName,MATCH($C9029,DeptTag,0)),"UNALLOCATED"))</f>
        <v/>
      </c>
      <c r="E9029">
        <f>IF(GL_Paste!$B9026="","",IFERROR(INDEX(AcctCat,MATCH(GL_Paste!$B9026&amp;"",AcctCode,0)),"UNKNOWN"))</f>
        <v/>
      </c>
      <c r="F9029">
        <f>IF(GL_Paste!$B9026="","",IFERROR(INDEX(AcctSub,MATCH(GL_Paste!$B9026&amp;"",AcctCode,0)),"UNKNOWN"))</f>
        <v/>
      </c>
    </row>
    <row r="9030">
      <c r="A9030" s="40">
        <f>IF(GL_Paste!$B9027="","",N(GL_Paste!$H9027)-N(GL_Paste!$G9027))</f>
        <v/>
      </c>
      <c r="B9030" s="43">
        <f>IF(GL_Paste!$B9027="","",DATE(YEAR(GL_Paste!$E9027),MONTH(GL_Paste!$E9027),1))</f>
        <v/>
      </c>
      <c r="C9030">
        <f>IF(GL_Paste!$B9027="","",IF(TRIM(GL_Paste!$M9027)&lt;&gt;"",TRIM(GL_Paste!$M9027),IFERROR(MID(GL_Paste!$I9027,FIND("[",GL_Paste!$I9027)+1,FIND("]",GL_Paste!$I9027)-FIND("[",GL_Paste!$I9027)-1),"")))</f>
        <v/>
      </c>
      <c r="D9030">
        <f>IF(GL_Paste!$B9027="","",IFERROR(INDEX(DeptName,MATCH($C9030,DeptTag,0)),"UNALLOCATED"))</f>
        <v/>
      </c>
      <c r="E9030">
        <f>IF(GL_Paste!$B9027="","",IFERROR(INDEX(AcctCat,MATCH(GL_Paste!$B9027&amp;"",AcctCode,0)),"UNKNOWN"))</f>
        <v/>
      </c>
      <c r="F9030">
        <f>IF(GL_Paste!$B9027="","",IFERROR(INDEX(AcctSub,MATCH(GL_Paste!$B9027&amp;"",AcctCode,0)),"UNKNOWN"))</f>
        <v/>
      </c>
    </row>
    <row r="9031">
      <c r="A9031" s="40">
        <f>IF(GL_Paste!$B9028="","",N(GL_Paste!$H9028)-N(GL_Paste!$G9028))</f>
        <v/>
      </c>
      <c r="B9031" s="43">
        <f>IF(GL_Paste!$B9028="","",DATE(YEAR(GL_Paste!$E9028),MONTH(GL_Paste!$E9028),1))</f>
        <v/>
      </c>
      <c r="C9031">
        <f>IF(GL_Paste!$B9028="","",IF(TRIM(GL_Paste!$M9028)&lt;&gt;"",TRIM(GL_Paste!$M9028),IFERROR(MID(GL_Paste!$I9028,FIND("[",GL_Paste!$I9028)+1,FIND("]",GL_Paste!$I9028)-FIND("[",GL_Paste!$I9028)-1),"")))</f>
        <v/>
      </c>
      <c r="D9031">
        <f>IF(GL_Paste!$B9028="","",IFERROR(INDEX(DeptName,MATCH($C9031,DeptTag,0)),"UNALLOCATED"))</f>
        <v/>
      </c>
      <c r="E9031">
        <f>IF(GL_Paste!$B9028="","",IFERROR(INDEX(AcctCat,MATCH(GL_Paste!$B9028&amp;"",AcctCode,0)),"UNKNOWN"))</f>
        <v/>
      </c>
      <c r="F9031">
        <f>IF(GL_Paste!$B9028="","",IFERROR(INDEX(AcctSub,MATCH(GL_Paste!$B9028&amp;"",AcctCode,0)),"UNKNOWN"))</f>
        <v/>
      </c>
    </row>
    <row r="9032">
      <c r="A9032" s="40">
        <f>IF(GL_Paste!$B9029="","",N(GL_Paste!$H9029)-N(GL_Paste!$G9029))</f>
        <v/>
      </c>
      <c r="B9032" s="43">
        <f>IF(GL_Paste!$B9029="","",DATE(YEAR(GL_Paste!$E9029),MONTH(GL_Paste!$E9029),1))</f>
        <v/>
      </c>
      <c r="C9032">
        <f>IF(GL_Paste!$B9029="","",IF(TRIM(GL_Paste!$M9029)&lt;&gt;"",TRIM(GL_Paste!$M9029),IFERROR(MID(GL_Paste!$I9029,FIND("[",GL_Paste!$I9029)+1,FIND("]",GL_Paste!$I9029)-FIND("[",GL_Paste!$I9029)-1),"")))</f>
        <v/>
      </c>
      <c r="D9032">
        <f>IF(GL_Paste!$B9029="","",IFERROR(INDEX(DeptName,MATCH($C9032,DeptTag,0)),"UNALLOCATED"))</f>
        <v/>
      </c>
      <c r="E9032">
        <f>IF(GL_Paste!$B9029="","",IFERROR(INDEX(AcctCat,MATCH(GL_Paste!$B9029&amp;"",AcctCode,0)),"UNKNOWN"))</f>
        <v/>
      </c>
      <c r="F9032">
        <f>IF(GL_Paste!$B9029="","",IFERROR(INDEX(AcctSub,MATCH(GL_Paste!$B9029&amp;"",AcctCode,0)),"UNKNOWN"))</f>
        <v/>
      </c>
    </row>
    <row r="9033">
      <c r="A9033" s="40">
        <f>IF(GL_Paste!$B9030="","",N(GL_Paste!$H9030)-N(GL_Paste!$G9030))</f>
        <v/>
      </c>
      <c r="B9033" s="43">
        <f>IF(GL_Paste!$B9030="","",DATE(YEAR(GL_Paste!$E9030),MONTH(GL_Paste!$E9030),1))</f>
        <v/>
      </c>
      <c r="C9033">
        <f>IF(GL_Paste!$B9030="","",IF(TRIM(GL_Paste!$M9030)&lt;&gt;"",TRIM(GL_Paste!$M9030),IFERROR(MID(GL_Paste!$I9030,FIND("[",GL_Paste!$I9030)+1,FIND("]",GL_Paste!$I9030)-FIND("[",GL_Paste!$I9030)-1),"")))</f>
        <v/>
      </c>
      <c r="D9033">
        <f>IF(GL_Paste!$B9030="","",IFERROR(INDEX(DeptName,MATCH($C9033,DeptTag,0)),"UNALLOCATED"))</f>
        <v/>
      </c>
      <c r="E9033">
        <f>IF(GL_Paste!$B9030="","",IFERROR(INDEX(AcctCat,MATCH(GL_Paste!$B9030&amp;"",AcctCode,0)),"UNKNOWN"))</f>
        <v/>
      </c>
      <c r="F9033">
        <f>IF(GL_Paste!$B9030="","",IFERROR(INDEX(AcctSub,MATCH(GL_Paste!$B9030&amp;"",AcctCode,0)),"UNKNOWN"))</f>
        <v/>
      </c>
    </row>
    <row r="9034">
      <c r="A9034" s="40">
        <f>IF(GL_Paste!$B9031="","",N(GL_Paste!$H9031)-N(GL_Paste!$G9031))</f>
        <v/>
      </c>
      <c r="B9034" s="43">
        <f>IF(GL_Paste!$B9031="","",DATE(YEAR(GL_Paste!$E9031),MONTH(GL_Paste!$E9031),1))</f>
        <v/>
      </c>
      <c r="C9034">
        <f>IF(GL_Paste!$B9031="","",IF(TRIM(GL_Paste!$M9031)&lt;&gt;"",TRIM(GL_Paste!$M9031),IFERROR(MID(GL_Paste!$I9031,FIND("[",GL_Paste!$I9031)+1,FIND("]",GL_Paste!$I9031)-FIND("[",GL_Paste!$I9031)-1),"")))</f>
        <v/>
      </c>
      <c r="D9034">
        <f>IF(GL_Paste!$B9031="","",IFERROR(INDEX(DeptName,MATCH($C9034,DeptTag,0)),"UNALLOCATED"))</f>
        <v/>
      </c>
      <c r="E9034">
        <f>IF(GL_Paste!$B9031="","",IFERROR(INDEX(AcctCat,MATCH(GL_Paste!$B9031&amp;"",AcctCode,0)),"UNKNOWN"))</f>
        <v/>
      </c>
      <c r="F9034">
        <f>IF(GL_Paste!$B9031="","",IFERROR(INDEX(AcctSub,MATCH(GL_Paste!$B9031&amp;"",AcctCode,0)),"UNKNOWN"))</f>
        <v/>
      </c>
    </row>
    <row r="9035">
      <c r="A9035" s="40">
        <f>IF(GL_Paste!$B9032="","",N(GL_Paste!$H9032)-N(GL_Paste!$G9032))</f>
        <v/>
      </c>
      <c r="B9035" s="43">
        <f>IF(GL_Paste!$B9032="","",DATE(YEAR(GL_Paste!$E9032),MONTH(GL_Paste!$E9032),1))</f>
        <v/>
      </c>
      <c r="C9035">
        <f>IF(GL_Paste!$B9032="","",IF(TRIM(GL_Paste!$M9032)&lt;&gt;"",TRIM(GL_Paste!$M9032),IFERROR(MID(GL_Paste!$I9032,FIND("[",GL_Paste!$I9032)+1,FIND("]",GL_Paste!$I9032)-FIND("[",GL_Paste!$I9032)-1),"")))</f>
        <v/>
      </c>
      <c r="D9035">
        <f>IF(GL_Paste!$B9032="","",IFERROR(INDEX(DeptName,MATCH($C9035,DeptTag,0)),"UNALLOCATED"))</f>
        <v/>
      </c>
      <c r="E9035">
        <f>IF(GL_Paste!$B9032="","",IFERROR(INDEX(AcctCat,MATCH(GL_Paste!$B9032&amp;"",AcctCode,0)),"UNKNOWN"))</f>
        <v/>
      </c>
      <c r="F9035">
        <f>IF(GL_Paste!$B9032="","",IFERROR(INDEX(AcctSub,MATCH(GL_Paste!$B9032&amp;"",AcctCode,0)),"UNKNOWN"))</f>
        <v/>
      </c>
    </row>
    <row r="9036">
      <c r="A9036" s="40">
        <f>IF(GL_Paste!$B9033="","",N(GL_Paste!$H9033)-N(GL_Paste!$G9033))</f>
        <v/>
      </c>
      <c r="B9036" s="43">
        <f>IF(GL_Paste!$B9033="","",DATE(YEAR(GL_Paste!$E9033),MONTH(GL_Paste!$E9033),1))</f>
        <v/>
      </c>
      <c r="C9036">
        <f>IF(GL_Paste!$B9033="","",IF(TRIM(GL_Paste!$M9033)&lt;&gt;"",TRIM(GL_Paste!$M9033),IFERROR(MID(GL_Paste!$I9033,FIND("[",GL_Paste!$I9033)+1,FIND("]",GL_Paste!$I9033)-FIND("[",GL_Paste!$I9033)-1),"")))</f>
        <v/>
      </c>
      <c r="D9036">
        <f>IF(GL_Paste!$B9033="","",IFERROR(INDEX(DeptName,MATCH($C9036,DeptTag,0)),"UNALLOCATED"))</f>
        <v/>
      </c>
      <c r="E9036">
        <f>IF(GL_Paste!$B9033="","",IFERROR(INDEX(AcctCat,MATCH(GL_Paste!$B9033&amp;"",AcctCode,0)),"UNKNOWN"))</f>
        <v/>
      </c>
      <c r="F9036">
        <f>IF(GL_Paste!$B9033="","",IFERROR(INDEX(AcctSub,MATCH(GL_Paste!$B9033&amp;"",AcctCode,0)),"UNKNOWN"))</f>
        <v/>
      </c>
    </row>
    <row r="9037">
      <c r="A9037" s="40">
        <f>IF(GL_Paste!$B9034="","",N(GL_Paste!$H9034)-N(GL_Paste!$G9034))</f>
        <v/>
      </c>
      <c r="B9037" s="43">
        <f>IF(GL_Paste!$B9034="","",DATE(YEAR(GL_Paste!$E9034),MONTH(GL_Paste!$E9034),1))</f>
        <v/>
      </c>
      <c r="C9037">
        <f>IF(GL_Paste!$B9034="","",IF(TRIM(GL_Paste!$M9034)&lt;&gt;"",TRIM(GL_Paste!$M9034),IFERROR(MID(GL_Paste!$I9034,FIND("[",GL_Paste!$I9034)+1,FIND("]",GL_Paste!$I9034)-FIND("[",GL_Paste!$I9034)-1),"")))</f>
        <v/>
      </c>
      <c r="D9037">
        <f>IF(GL_Paste!$B9034="","",IFERROR(INDEX(DeptName,MATCH($C9037,DeptTag,0)),"UNALLOCATED"))</f>
        <v/>
      </c>
      <c r="E9037">
        <f>IF(GL_Paste!$B9034="","",IFERROR(INDEX(AcctCat,MATCH(GL_Paste!$B9034&amp;"",AcctCode,0)),"UNKNOWN"))</f>
        <v/>
      </c>
      <c r="F9037">
        <f>IF(GL_Paste!$B9034="","",IFERROR(INDEX(AcctSub,MATCH(GL_Paste!$B9034&amp;"",AcctCode,0)),"UNKNOWN"))</f>
        <v/>
      </c>
    </row>
    <row r="9038">
      <c r="A9038" s="40">
        <f>IF(GL_Paste!$B9035="","",N(GL_Paste!$H9035)-N(GL_Paste!$G9035))</f>
        <v/>
      </c>
      <c r="B9038" s="43">
        <f>IF(GL_Paste!$B9035="","",DATE(YEAR(GL_Paste!$E9035),MONTH(GL_Paste!$E9035),1))</f>
        <v/>
      </c>
      <c r="C9038">
        <f>IF(GL_Paste!$B9035="","",IF(TRIM(GL_Paste!$M9035)&lt;&gt;"",TRIM(GL_Paste!$M9035),IFERROR(MID(GL_Paste!$I9035,FIND("[",GL_Paste!$I9035)+1,FIND("]",GL_Paste!$I9035)-FIND("[",GL_Paste!$I9035)-1),"")))</f>
        <v/>
      </c>
      <c r="D9038">
        <f>IF(GL_Paste!$B9035="","",IFERROR(INDEX(DeptName,MATCH($C9038,DeptTag,0)),"UNALLOCATED"))</f>
        <v/>
      </c>
      <c r="E9038">
        <f>IF(GL_Paste!$B9035="","",IFERROR(INDEX(AcctCat,MATCH(GL_Paste!$B9035&amp;"",AcctCode,0)),"UNKNOWN"))</f>
        <v/>
      </c>
      <c r="F9038">
        <f>IF(GL_Paste!$B9035="","",IFERROR(INDEX(AcctSub,MATCH(GL_Paste!$B9035&amp;"",AcctCode,0)),"UNKNOWN"))</f>
        <v/>
      </c>
    </row>
    <row r="9039">
      <c r="A9039" s="40">
        <f>IF(GL_Paste!$B9036="","",N(GL_Paste!$H9036)-N(GL_Paste!$G9036))</f>
        <v/>
      </c>
      <c r="B9039" s="43">
        <f>IF(GL_Paste!$B9036="","",DATE(YEAR(GL_Paste!$E9036),MONTH(GL_Paste!$E9036),1))</f>
        <v/>
      </c>
      <c r="C9039">
        <f>IF(GL_Paste!$B9036="","",IF(TRIM(GL_Paste!$M9036)&lt;&gt;"",TRIM(GL_Paste!$M9036),IFERROR(MID(GL_Paste!$I9036,FIND("[",GL_Paste!$I9036)+1,FIND("]",GL_Paste!$I9036)-FIND("[",GL_Paste!$I9036)-1),"")))</f>
        <v/>
      </c>
      <c r="D9039">
        <f>IF(GL_Paste!$B9036="","",IFERROR(INDEX(DeptName,MATCH($C9039,DeptTag,0)),"UNALLOCATED"))</f>
        <v/>
      </c>
      <c r="E9039">
        <f>IF(GL_Paste!$B9036="","",IFERROR(INDEX(AcctCat,MATCH(GL_Paste!$B9036&amp;"",AcctCode,0)),"UNKNOWN"))</f>
        <v/>
      </c>
      <c r="F9039">
        <f>IF(GL_Paste!$B9036="","",IFERROR(INDEX(AcctSub,MATCH(GL_Paste!$B9036&amp;"",AcctCode,0)),"UNKNOWN"))</f>
        <v/>
      </c>
    </row>
    <row r="9040">
      <c r="A9040" s="40">
        <f>IF(GL_Paste!$B9037="","",N(GL_Paste!$H9037)-N(GL_Paste!$G9037))</f>
        <v/>
      </c>
      <c r="B9040" s="43">
        <f>IF(GL_Paste!$B9037="","",DATE(YEAR(GL_Paste!$E9037),MONTH(GL_Paste!$E9037),1))</f>
        <v/>
      </c>
      <c r="C9040">
        <f>IF(GL_Paste!$B9037="","",IF(TRIM(GL_Paste!$M9037)&lt;&gt;"",TRIM(GL_Paste!$M9037),IFERROR(MID(GL_Paste!$I9037,FIND("[",GL_Paste!$I9037)+1,FIND("]",GL_Paste!$I9037)-FIND("[",GL_Paste!$I9037)-1),"")))</f>
        <v/>
      </c>
      <c r="D9040">
        <f>IF(GL_Paste!$B9037="","",IFERROR(INDEX(DeptName,MATCH($C9040,DeptTag,0)),"UNALLOCATED"))</f>
        <v/>
      </c>
      <c r="E9040">
        <f>IF(GL_Paste!$B9037="","",IFERROR(INDEX(AcctCat,MATCH(GL_Paste!$B9037&amp;"",AcctCode,0)),"UNKNOWN"))</f>
        <v/>
      </c>
      <c r="F9040">
        <f>IF(GL_Paste!$B9037="","",IFERROR(INDEX(AcctSub,MATCH(GL_Paste!$B9037&amp;"",AcctCode,0)),"UNKNOWN"))</f>
        <v/>
      </c>
    </row>
    <row r="9041">
      <c r="A9041" s="40">
        <f>IF(GL_Paste!$B9038="","",N(GL_Paste!$H9038)-N(GL_Paste!$G9038))</f>
        <v/>
      </c>
      <c r="B9041" s="43">
        <f>IF(GL_Paste!$B9038="","",DATE(YEAR(GL_Paste!$E9038),MONTH(GL_Paste!$E9038),1))</f>
        <v/>
      </c>
      <c r="C9041">
        <f>IF(GL_Paste!$B9038="","",IF(TRIM(GL_Paste!$M9038)&lt;&gt;"",TRIM(GL_Paste!$M9038),IFERROR(MID(GL_Paste!$I9038,FIND("[",GL_Paste!$I9038)+1,FIND("]",GL_Paste!$I9038)-FIND("[",GL_Paste!$I9038)-1),"")))</f>
        <v/>
      </c>
      <c r="D9041">
        <f>IF(GL_Paste!$B9038="","",IFERROR(INDEX(DeptName,MATCH($C9041,DeptTag,0)),"UNALLOCATED"))</f>
        <v/>
      </c>
      <c r="E9041">
        <f>IF(GL_Paste!$B9038="","",IFERROR(INDEX(AcctCat,MATCH(GL_Paste!$B9038&amp;"",AcctCode,0)),"UNKNOWN"))</f>
        <v/>
      </c>
      <c r="F9041">
        <f>IF(GL_Paste!$B9038="","",IFERROR(INDEX(AcctSub,MATCH(GL_Paste!$B9038&amp;"",AcctCode,0)),"UNKNOWN"))</f>
        <v/>
      </c>
    </row>
    <row r="9042">
      <c r="A9042" s="40">
        <f>IF(GL_Paste!$B9039="","",N(GL_Paste!$H9039)-N(GL_Paste!$G9039))</f>
        <v/>
      </c>
      <c r="B9042" s="43">
        <f>IF(GL_Paste!$B9039="","",DATE(YEAR(GL_Paste!$E9039),MONTH(GL_Paste!$E9039),1))</f>
        <v/>
      </c>
      <c r="C9042">
        <f>IF(GL_Paste!$B9039="","",IF(TRIM(GL_Paste!$M9039)&lt;&gt;"",TRIM(GL_Paste!$M9039),IFERROR(MID(GL_Paste!$I9039,FIND("[",GL_Paste!$I9039)+1,FIND("]",GL_Paste!$I9039)-FIND("[",GL_Paste!$I9039)-1),"")))</f>
        <v/>
      </c>
      <c r="D9042">
        <f>IF(GL_Paste!$B9039="","",IFERROR(INDEX(DeptName,MATCH($C9042,DeptTag,0)),"UNALLOCATED"))</f>
        <v/>
      </c>
      <c r="E9042">
        <f>IF(GL_Paste!$B9039="","",IFERROR(INDEX(AcctCat,MATCH(GL_Paste!$B9039&amp;"",AcctCode,0)),"UNKNOWN"))</f>
        <v/>
      </c>
      <c r="F9042">
        <f>IF(GL_Paste!$B9039="","",IFERROR(INDEX(AcctSub,MATCH(GL_Paste!$B9039&amp;"",AcctCode,0)),"UNKNOWN"))</f>
        <v/>
      </c>
    </row>
    <row r="9043">
      <c r="A9043" s="40">
        <f>IF(GL_Paste!$B9040="","",N(GL_Paste!$H9040)-N(GL_Paste!$G9040))</f>
        <v/>
      </c>
      <c r="B9043" s="43">
        <f>IF(GL_Paste!$B9040="","",DATE(YEAR(GL_Paste!$E9040),MONTH(GL_Paste!$E9040),1))</f>
        <v/>
      </c>
      <c r="C9043">
        <f>IF(GL_Paste!$B9040="","",IF(TRIM(GL_Paste!$M9040)&lt;&gt;"",TRIM(GL_Paste!$M9040),IFERROR(MID(GL_Paste!$I9040,FIND("[",GL_Paste!$I9040)+1,FIND("]",GL_Paste!$I9040)-FIND("[",GL_Paste!$I9040)-1),"")))</f>
        <v/>
      </c>
      <c r="D9043">
        <f>IF(GL_Paste!$B9040="","",IFERROR(INDEX(DeptName,MATCH($C9043,DeptTag,0)),"UNALLOCATED"))</f>
        <v/>
      </c>
      <c r="E9043">
        <f>IF(GL_Paste!$B9040="","",IFERROR(INDEX(AcctCat,MATCH(GL_Paste!$B9040&amp;"",AcctCode,0)),"UNKNOWN"))</f>
        <v/>
      </c>
      <c r="F9043">
        <f>IF(GL_Paste!$B9040="","",IFERROR(INDEX(AcctSub,MATCH(GL_Paste!$B9040&amp;"",AcctCode,0)),"UNKNOWN"))</f>
        <v/>
      </c>
    </row>
    <row r="9044">
      <c r="A9044" s="40">
        <f>IF(GL_Paste!$B9041="","",N(GL_Paste!$H9041)-N(GL_Paste!$G9041))</f>
        <v/>
      </c>
      <c r="B9044" s="43">
        <f>IF(GL_Paste!$B9041="","",DATE(YEAR(GL_Paste!$E9041),MONTH(GL_Paste!$E9041),1))</f>
        <v/>
      </c>
      <c r="C9044">
        <f>IF(GL_Paste!$B9041="","",IF(TRIM(GL_Paste!$M9041)&lt;&gt;"",TRIM(GL_Paste!$M9041),IFERROR(MID(GL_Paste!$I9041,FIND("[",GL_Paste!$I9041)+1,FIND("]",GL_Paste!$I9041)-FIND("[",GL_Paste!$I9041)-1),"")))</f>
        <v/>
      </c>
      <c r="D9044">
        <f>IF(GL_Paste!$B9041="","",IFERROR(INDEX(DeptName,MATCH($C9044,DeptTag,0)),"UNALLOCATED"))</f>
        <v/>
      </c>
      <c r="E9044">
        <f>IF(GL_Paste!$B9041="","",IFERROR(INDEX(AcctCat,MATCH(GL_Paste!$B9041&amp;"",AcctCode,0)),"UNKNOWN"))</f>
        <v/>
      </c>
      <c r="F9044">
        <f>IF(GL_Paste!$B9041="","",IFERROR(INDEX(AcctSub,MATCH(GL_Paste!$B9041&amp;"",AcctCode,0)),"UNKNOWN"))</f>
        <v/>
      </c>
    </row>
    <row r="9045">
      <c r="A9045" s="40">
        <f>IF(GL_Paste!$B9042="","",N(GL_Paste!$H9042)-N(GL_Paste!$G9042))</f>
        <v/>
      </c>
      <c r="B9045" s="43">
        <f>IF(GL_Paste!$B9042="","",DATE(YEAR(GL_Paste!$E9042),MONTH(GL_Paste!$E9042),1))</f>
        <v/>
      </c>
      <c r="C9045">
        <f>IF(GL_Paste!$B9042="","",IF(TRIM(GL_Paste!$M9042)&lt;&gt;"",TRIM(GL_Paste!$M9042),IFERROR(MID(GL_Paste!$I9042,FIND("[",GL_Paste!$I9042)+1,FIND("]",GL_Paste!$I9042)-FIND("[",GL_Paste!$I9042)-1),"")))</f>
        <v/>
      </c>
      <c r="D9045">
        <f>IF(GL_Paste!$B9042="","",IFERROR(INDEX(DeptName,MATCH($C9045,DeptTag,0)),"UNALLOCATED"))</f>
        <v/>
      </c>
      <c r="E9045">
        <f>IF(GL_Paste!$B9042="","",IFERROR(INDEX(AcctCat,MATCH(GL_Paste!$B9042&amp;"",AcctCode,0)),"UNKNOWN"))</f>
        <v/>
      </c>
      <c r="F9045">
        <f>IF(GL_Paste!$B9042="","",IFERROR(INDEX(AcctSub,MATCH(GL_Paste!$B9042&amp;"",AcctCode,0)),"UNKNOWN"))</f>
        <v/>
      </c>
    </row>
    <row r="9046">
      <c r="A9046" s="40">
        <f>IF(GL_Paste!$B9043="","",N(GL_Paste!$H9043)-N(GL_Paste!$G9043))</f>
        <v/>
      </c>
      <c r="B9046" s="43">
        <f>IF(GL_Paste!$B9043="","",DATE(YEAR(GL_Paste!$E9043),MONTH(GL_Paste!$E9043),1))</f>
        <v/>
      </c>
      <c r="C9046">
        <f>IF(GL_Paste!$B9043="","",IF(TRIM(GL_Paste!$M9043)&lt;&gt;"",TRIM(GL_Paste!$M9043),IFERROR(MID(GL_Paste!$I9043,FIND("[",GL_Paste!$I9043)+1,FIND("]",GL_Paste!$I9043)-FIND("[",GL_Paste!$I9043)-1),"")))</f>
        <v/>
      </c>
      <c r="D9046">
        <f>IF(GL_Paste!$B9043="","",IFERROR(INDEX(DeptName,MATCH($C9046,DeptTag,0)),"UNALLOCATED"))</f>
        <v/>
      </c>
      <c r="E9046">
        <f>IF(GL_Paste!$B9043="","",IFERROR(INDEX(AcctCat,MATCH(GL_Paste!$B9043&amp;"",AcctCode,0)),"UNKNOWN"))</f>
        <v/>
      </c>
      <c r="F9046">
        <f>IF(GL_Paste!$B9043="","",IFERROR(INDEX(AcctSub,MATCH(GL_Paste!$B9043&amp;"",AcctCode,0)),"UNKNOWN"))</f>
        <v/>
      </c>
    </row>
    <row r="9047">
      <c r="A9047" s="40">
        <f>IF(GL_Paste!$B9044="","",N(GL_Paste!$H9044)-N(GL_Paste!$G9044))</f>
        <v/>
      </c>
      <c r="B9047" s="43">
        <f>IF(GL_Paste!$B9044="","",DATE(YEAR(GL_Paste!$E9044),MONTH(GL_Paste!$E9044),1))</f>
        <v/>
      </c>
      <c r="C9047">
        <f>IF(GL_Paste!$B9044="","",IF(TRIM(GL_Paste!$M9044)&lt;&gt;"",TRIM(GL_Paste!$M9044),IFERROR(MID(GL_Paste!$I9044,FIND("[",GL_Paste!$I9044)+1,FIND("]",GL_Paste!$I9044)-FIND("[",GL_Paste!$I9044)-1),"")))</f>
        <v/>
      </c>
      <c r="D9047">
        <f>IF(GL_Paste!$B9044="","",IFERROR(INDEX(DeptName,MATCH($C9047,DeptTag,0)),"UNALLOCATED"))</f>
        <v/>
      </c>
      <c r="E9047">
        <f>IF(GL_Paste!$B9044="","",IFERROR(INDEX(AcctCat,MATCH(GL_Paste!$B9044&amp;"",AcctCode,0)),"UNKNOWN"))</f>
        <v/>
      </c>
      <c r="F9047">
        <f>IF(GL_Paste!$B9044="","",IFERROR(INDEX(AcctSub,MATCH(GL_Paste!$B9044&amp;"",AcctCode,0)),"UNKNOWN"))</f>
        <v/>
      </c>
    </row>
    <row r="9048">
      <c r="A9048" s="40">
        <f>IF(GL_Paste!$B9045="","",N(GL_Paste!$H9045)-N(GL_Paste!$G9045))</f>
        <v/>
      </c>
      <c r="B9048" s="43">
        <f>IF(GL_Paste!$B9045="","",DATE(YEAR(GL_Paste!$E9045),MONTH(GL_Paste!$E9045),1))</f>
        <v/>
      </c>
      <c r="C9048">
        <f>IF(GL_Paste!$B9045="","",IF(TRIM(GL_Paste!$M9045)&lt;&gt;"",TRIM(GL_Paste!$M9045),IFERROR(MID(GL_Paste!$I9045,FIND("[",GL_Paste!$I9045)+1,FIND("]",GL_Paste!$I9045)-FIND("[",GL_Paste!$I9045)-1),"")))</f>
        <v/>
      </c>
      <c r="D9048">
        <f>IF(GL_Paste!$B9045="","",IFERROR(INDEX(DeptName,MATCH($C9048,DeptTag,0)),"UNALLOCATED"))</f>
        <v/>
      </c>
      <c r="E9048">
        <f>IF(GL_Paste!$B9045="","",IFERROR(INDEX(AcctCat,MATCH(GL_Paste!$B9045&amp;"",AcctCode,0)),"UNKNOWN"))</f>
        <v/>
      </c>
      <c r="F9048">
        <f>IF(GL_Paste!$B9045="","",IFERROR(INDEX(AcctSub,MATCH(GL_Paste!$B9045&amp;"",AcctCode,0)),"UNKNOWN"))</f>
        <v/>
      </c>
    </row>
    <row r="9049">
      <c r="A9049" s="40">
        <f>IF(GL_Paste!$B9046="","",N(GL_Paste!$H9046)-N(GL_Paste!$G9046))</f>
        <v/>
      </c>
      <c r="B9049" s="43">
        <f>IF(GL_Paste!$B9046="","",DATE(YEAR(GL_Paste!$E9046),MONTH(GL_Paste!$E9046),1))</f>
        <v/>
      </c>
      <c r="C9049">
        <f>IF(GL_Paste!$B9046="","",IF(TRIM(GL_Paste!$M9046)&lt;&gt;"",TRIM(GL_Paste!$M9046),IFERROR(MID(GL_Paste!$I9046,FIND("[",GL_Paste!$I9046)+1,FIND("]",GL_Paste!$I9046)-FIND("[",GL_Paste!$I9046)-1),"")))</f>
        <v/>
      </c>
      <c r="D9049">
        <f>IF(GL_Paste!$B9046="","",IFERROR(INDEX(DeptName,MATCH($C9049,DeptTag,0)),"UNALLOCATED"))</f>
        <v/>
      </c>
      <c r="E9049">
        <f>IF(GL_Paste!$B9046="","",IFERROR(INDEX(AcctCat,MATCH(GL_Paste!$B9046&amp;"",AcctCode,0)),"UNKNOWN"))</f>
        <v/>
      </c>
      <c r="F9049">
        <f>IF(GL_Paste!$B9046="","",IFERROR(INDEX(AcctSub,MATCH(GL_Paste!$B9046&amp;"",AcctCode,0)),"UNKNOWN"))</f>
        <v/>
      </c>
    </row>
    <row r="9050">
      <c r="A9050" s="40">
        <f>IF(GL_Paste!$B9047="","",N(GL_Paste!$H9047)-N(GL_Paste!$G9047))</f>
        <v/>
      </c>
      <c r="B9050" s="43">
        <f>IF(GL_Paste!$B9047="","",DATE(YEAR(GL_Paste!$E9047),MONTH(GL_Paste!$E9047),1))</f>
        <v/>
      </c>
      <c r="C9050">
        <f>IF(GL_Paste!$B9047="","",IF(TRIM(GL_Paste!$M9047)&lt;&gt;"",TRIM(GL_Paste!$M9047),IFERROR(MID(GL_Paste!$I9047,FIND("[",GL_Paste!$I9047)+1,FIND("]",GL_Paste!$I9047)-FIND("[",GL_Paste!$I9047)-1),"")))</f>
        <v/>
      </c>
      <c r="D9050">
        <f>IF(GL_Paste!$B9047="","",IFERROR(INDEX(DeptName,MATCH($C9050,DeptTag,0)),"UNALLOCATED"))</f>
        <v/>
      </c>
      <c r="E9050">
        <f>IF(GL_Paste!$B9047="","",IFERROR(INDEX(AcctCat,MATCH(GL_Paste!$B9047&amp;"",AcctCode,0)),"UNKNOWN"))</f>
        <v/>
      </c>
      <c r="F9050">
        <f>IF(GL_Paste!$B9047="","",IFERROR(INDEX(AcctSub,MATCH(GL_Paste!$B9047&amp;"",AcctCode,0)),"UNKNOWN"))</f>
        <v/>
      </c>
    </row>
    <row r="9051">
      <c r="A9051" s="40">
        <f>IF(GL_Paste!$B9048="","",N(GL_Paste!$H9048)-N(GL_Paste!$G9048))</f>
        <v/>
      </c>
      <c r="B9051" s="43">
        <f>IF(GL_Paste!$B9048="","",DATE(YEAR(GL_Paste!$E9048),MONTH(GL_Paste!$E9048),1))</f>
        <v/>
      </c>
      <c r="C9051">
        <f>IF(GL_Paste!$B9048="","",IF(TRIM(GL_Paste!$M9048)&lt;&gt;"",TRIM(GL_Paste!$M9048),IFERROR(MID(GL_Paste!$I9048,FIND("[",GL_Paste!$I9048)+1,FIND("]",GL_Paste!$I9048)-FIND("[",GL_Paste!$I9048)-1),"")))</f>
        <v/>
      </c>
      <c r="D9051">
        <f>IF(GL_Paste!$B9048="","",IFERROR(INDEX(DeptName,MATCH($C9051,DeptTag,0)),"UNALLOCATED"))</f>
        <v/>
      </c>
      <c r="E9051">
        <f>IF(GL_Paste!$B9048="","",IFERROR(INDEX(AcctCat,MATCH(GL_Paste!$B9048&amp;"",AcctCode,0)),"UNKNOWN"))</f>
        <v/>
      </c>
      <c r="F9051">
        <f>IF(GL_Paste!$B9048="","",IFERROR(INDEX(AcctSub,MATCH(GL_Paste!$B9048&amp;"",AcctCode,0)),"UNKNOWN"))</f>
        <v/>
      </c>
    </row>
    <row r="9052">
      <c r="A9052" s="40">
        <f>IF(GL_Paste!$B9049="","",N(GL_Paste!$H9049)-N(GL_Paste!$G9049))</f>
        <v/>
      </c>
      <c r="B9052" s="43">
        <f>IF(GL_Paste!$B9049="","",DATE(YEAR(GL_Paste!$E9049),MONTH(GL_Paste!$E9049),1))</f>
        <v/>
      </c>
      <c r="C9052">
        <f>IF(GL_Paste!$B9049="","",IF(TRIM(GL_Paste!$M9049)&lt;&gt;"",TRIM(GL_Paste!$M9049),IFERROR(MID(GL_Paste!$I9049,FIND("[",GL_Paste!$I9049)+1,FIND("]",GL_Paste!$I9049)-FIND("[",GL_Paste!$I9049)-1),"")))</f>
        <v/>
      </c>
      <c r="D9052">
        <f>IF(GL_Paste!$B9049="","",IFERROR(INDEX(DeptName,MATCH($C9052,DeptTag,0)),"UNALLOCATED"))</f>
        <v/>
      </c>
      <c r="E9052">
        <f>IF(GL_Paste!$B9049="","",IFERROR(INDEX(AcctCat,MATCH(GL_Paste!$B9049&amp;"",AcctCode,0)),"UNKNOWN"))</f>
        <v/>
      </c>
      <c r="F9052">
        <f>IF(GL_Paste!$B9049="","",IFERROR(INDEX(AcctSub,MATCH(GL_Paste!$B9049&amp;"",AcctCode,0)),"UNKNOWN"))</f>
        <v/>
      </c>
    </row>
    <row r="9053">
      <c r="A9053" s="40">
        <f>IF(GL_Paste!$B9050="","",N(GL_Paste!$H9050)-N(GL_Paste!$G9050))</f>
        <v/>
      </c>
      <c r="B9053" s="43">
        <f>IF(GL_Paste!$B9050="","",DATE(YEAR(GL_Paste!$E9050),MONTH(GL_Paste!$E9050),1))</f>
        <v/>
      </c>
      <c r="C9053">
        <f>IF(GL_Paste!$B9050="","",IF(TRIM(GL_Paste!$M9050)&lt;&gt;"",TRIM(GL_Paste!$M9050),IFERROR(MID(GL_Paste!$I9050,FIND("[",GL_Paste!$I9050)+1,FIND("]",GL_Paste!$I9050)-FIND("[",GL_Paste!$I9050)-1),"")))</f>
        <v/>
      </c>
      <c r="D9053">
        <f>IF(GL_Paste!$B9050="","",IFERROR(INDEX(DeptName,MATCH($C9053,DeptTag,0)),"UNALLOCATED"))</f>
        <v/>
      </c>
      <c r="E9053">
        <f>IF(GL_Paste!$B9050="","",IFERROR(INDEX(AcctCat,MATCH(GL_Paste!$B9050&amp;"",AcctCode,0)),"UNKNOWN"))</f>
        <v/>
      </c>
      <c r="F9053">
        <f>IF(GL_Paste!$B9050="","",IFERROR(INDEX(AcctSub,MATCH(GL_Paste!$B9050&amp;"",AcctCode,0)),"UNKNOWN"))</f>
        <v/>
      </c>
    </row>
    <row r="9054">
      <c r="A9054" s="40">
        <f>IF(GL_Paste!$B9051="","",N(GL_Paste!$H9051)-N(GL_Paste!$G9051))</f>
        <v/>
      </c>
      <c r="B9054" s="43">
        <f>IF(GL_Paste!$B9051="","",DATE(YEAR(GL_Paste!$E9051),MONTH(GL_Paste!$E9051),1))</f>
        <v/>
      </c>
      <c r="C9054">
        <f>IF(GL_Paste!$B9051="","",IF(TRIM(GL_Paste!$M9051)&lt;&gt;"",TRIM(GL_Paste!$M9051),IFERROR(MID(GL_Paste!$I9051,FIND("[",GL_Paste!$I9051)+1,FIND("]",GL_Paste!$I9051)-FIND("[",GL_Paste!$I9051)-1),"")))</f>
        <v/>
      </c>
      <c r="D9054">
        <f>IF(GL_Paste!$B9051="","",IFERROR(INDEX(DeptName,MATCH($C9054,DeptTag,0)),"UNALLOCATED"))</f>
        <v/>
      </c>
      <c r="E9054">
        <f>IF(GL_Paste!$B9051="","",IFERROR(INDEX(AcctCat,MATCH(GL_Paste!$B9051&amp;"",AcctCode,0)),"UNKNOWN"))</f>
        <v/>
      </c>
      <c r="F9054">
        <f>IF(GL_Paste!$B9051="","",IFERROR(INDEX(AcctSub,MATCH(GL_Paste!$B9051&amp;"",AcctCode,0)),"UNKNOWN"))</f>
        <v/>
      </c>
    </row>
    <row r="9055">
      <c r="A9055" s="40">
        <f>IF(GL_Paste!$B9052="","",N(GL_Paste!$H9052)-N(GL_Paste!$G9052))</f>
        <v/>
      </c>
      <c r="B9055" s="43">
        <f>IF(GL_Paste!$B9052="","",DATE(YEAR(GL_Paste!$E9052),MONTH(GL_Paste!$E9052),1))</f>
        <v/>
      </c>
      <c r="C9055">
        <f>IF(GL_Paste!$B9052="","",IF(TRIM(GL_Paste!$M9052)&lt;&gt;"",TRIM(GL_Paste!$M9052),IFERROR(MID(GL_Paste!$I9052,FIND("[",GL_Paste!$I9052)+1,FIND("]",GL_Paste!$I9052)-FIND("[",GL_Paste!$I9052)-1),"")))</f>
        <v/>
      </c>
      <c r="D9055">
        <f>IF(GL_Paste!$B9052="","",IFERROR(INDEX(DeptName,MATCH($C9055,DeptTag,0)),"UNALLOCATED"))</f>
        <v/>
      </c>
      <c r="E9055">
        <f>IF(GL_Paste!$B9052="","",IFERROR(INDEX(AcctCat,MATCH(GL_Paste!$B9052&amp;"",AcctCode,0)),"UNKNOWN"))</f>
        <v/>
      </c>
      <c r="F9055">
        <f>IF(GL_Paste!$B9052="","",IFERROR(INDEX(AcctSub,MATCH(GL_Paste!$B9052&amp;"",AcctCode,0)),"UNKNOWN"))</f>
        <v/>
      </c>
    </row>
    <row r="9056">
      <c r="A9056" s="40">
        <f>IF(GL_Paste!$B9053="","",N(GL_Paste!$H9053)-N(GL_Paste!$G9053))</f>
        <v/>
      </c>
      <c r="B9056" s="43">
        <f>IF(GL_Paste!$B9053="","",DATE(YEAR(GL_Paste!$E9053),MONTH(GL_Paste!$E9053),1))</f>
        <v/>
      </c>
      <c r="C9056">
        <f>IF(GL_Paste!$B9053="","",IF(TRIM(GL_Paste!$M9053)&lt;&gt;"",TRIM(GL_Paste!$M9053),IFERROR(MID(GL_Paste!$I9053,FIND("[",GL_Paste!$I9053)+1,FIND("]",GL_Paste!$I9053)-FIND("[",GL_Paste!$I9053)-1),"")))</f>
        <v/>
      </c>
      <c r="D9056">
        <f>IF(GL_Paste!$B9053="","",IFERROR(INDEX(DeptName,MATCH($C9056,DeptTag,0)),"UNALLOCATED"))</f>
        <v/>
      </c>
      <c r="E9056">
        <f>IF(GL_Paste!$B9053="","",IFERROR(INDEX(AcctCat,MATCH(GL_Paste!$B9053&amp;"",AcctCode,0)),"UNKNOWN"))</f>
        <v/>
      </c>
      <c r="F9056">
        <f>IF(GL_Paste!$B9053="","",IFERROR(INDEX(AcctSub,MATCH(GL_Paste!$B9053&amp;"",AcctCode,0)),"UNKNOWN"))</f>
        <v/>
      </c>
    </row>
    <row r="9057">
      <c r="A9057" s="40">
        <f>IF(GL_Paste!$B9054="","",N(GL_Paste!$H9054)-N(GL_Paste!$G9054))</f>
        <v/>
      </c>
      <c r="B9057" s="43">
        <f>IF(GL_Paste!$B9054="","",DATE(YEAR(GL_Paste!$E9054),MONTH(GL_Paste!$E9054),1))</f>
        <v/>
      </c>
      <c r="C9057">
        <f>IF(GL_Paste!$B9054="","",IF(TRIM(GL_Paste!$M9054)&lt;&gt;"",TRIM(GL_Paste!$M9054),IFERROR(MID(GL_Paste!$I9054,FIND("[",GL_Paste!$I9054)+1,FIND("]",GL_Paste!$I9054)-FIND("[",GL_Paste!$I9054)-1),"")))</f>
        <v/>
      </c>
      <c r="D9057">
        <f>IF(GL_Paste!$B9054="","",IFERROR(INDEX(DeptName,MATCH($C9057,DeptTag,0)),"UNALLOCATED"))</f>
        <v/>
      </c>
      <c r="E9057">
        <f>IF(GL_Paste!$B9054="","",IFERROR(INDEX(AcctCat,MATCH(GL_Paste!$B9054&amp;"",AcctCode,0)),"UNKNOWN"))</f>
        <v/>
      </c>
      <c r="F9057">
        <f>IF(GL_Paste!$B9054="","",IFERROR(INDEX(AcctSub,MATCH(GL_Paste!$B9054&amp;"",AcctCode,0)),"UNKNOWN"))</f>
        <v/>
      </c>
    </row>
    <row r="9058">
      <c r="A9058" s="40">
        <f>IF(GL_Paste!$B9055="","",N(GL_Paste!$H9055)-N(GL_Paste!$G9055))</f>
        <v/>
      </c>
      <c r="B9058" s="43">
        <f>IF(GL_Paste!$B9055="","",DATE(YEAR(GL_Paste!$E9055),MONTH(GL_Paste!$E9055),1))</f>
        <v/>
      </c>
      <c r="C9058">
        <f>IF(GL_Paste!$B9055="","",IF(TRIM(GL_Paste!$M9055)&lt;&gt;"",TRIM(GL_Paste!$M9055),IFERROR(MID(GL_Paste!$I9055,FIND("[",GL_Paste!$I9055)+1,FIND("]",GL_Paste!$I9055)-FIND("[",GL_Paste!$I9055)-1),"")))</f>
        <v/>
      </c>
      <c r="D9058">
        <f>IF(GL_Paste!$B9055="","",IFERROR(INDEX(DeptName,MATCH($C9058,DeptTag,0)),"UNALLOCATED"))</f>
        <v/>
      </c>
      <c r="E9058">
        <f>IF(GL_Paste!$B9055="","",IFERROR(INDEX(AcctCat,MATCH(GL_Paste!$B9055&amp;"",AcctCode,0)),"UNKNOWN"))</f>
        <v/>
      </c>
      <c r="F9058">
        <f>IF(GL_Paste!$B9055="","",IFERROR(INDEX(AcctSub,MATCH(GL_Paste!$B9055&amp;"",AcctCode,0)),"UNKNOWN"))</f>
        <v/>
      </c>
    </row>
    <row r="9059">
      <c r="A9059" s="40">
        <f>IF(GL_Paste!$B9056="","",N(GL_Paste!$H9056)-N(GL_Paste!$G9056))</f>
        <v/>
      </c>
      <c r="B9059" s="43">
        <f>IF(GL_Paste!$B9056="","",DATE(YEAR(GL_Paste!$E9056),MONTH(GL_Paste!$E9056),1))</f>
        <v/>
      </c>
      <c r="C9059">
        <f>IF(GL_Paste!$B9056="","",IF(TRIM(GL_Paste!$M9056)&lt;&gt;"",TRIM(GL_Paste!$M9056),IFERROR(MID(GL_Paste!$I9056,FIND("[",GL_Paste!$I9056)+1,FIND("]",GL_Paste!$I9056)-FIND("[",GL_Paste!$I9056)-1),"")))</f>
        <v/>
      </c>
      <c r="D9059">
        <f>IF(GL_Paste!$B9056="","",IFERROR(INDEX(DeptName,MATCH($C9059,DeptTag,0)),"UNALLOCATED"))</f>
        <v/>
      </c>
      <c r="E9059">
        <f>IF(GL_Paste!$B9056="","",IFERROR(INDEX(AcctCat,MATCH(GL_Paste!$B9056&amp;"",AcctCode,0)),"UNKNOWN"))</f>
        <v/>
      </c>
      <c r="F9059">
        <f>IF(GL_Paste!$B9056="","",IFERROR(INDEX(AcctSub,MATCH(GL_Paste!$B9056&amp;"",AcctCode,0)),"UNKNOWN"))</f>
        <v/>
      </c>
    </row>
    <row r="9060">
      <c r="A9060" s="40">
        <f>IF(GL_Paste!$B9057="","",N(GL_Paste!$H9057)-N(GL_Paste!$G9057))</f>
        <v/>
      </c>
      <c r="B9060" s="43">
        <f>IF(GL_Paste!$B9057="","",DATE(YEAR(GL_Paste!$E9057),MONTH(GL_Paste!$E9057),1))</f>
        <v/>
      </c>
      <c r="C9060">
        <f>IF(GL_Paste!$B9057="","",IF(TRIM(GL_Paste!$M9057)&lt;&gt;"",TRIM(GL_Paste!$M9057),IFERROR(MID(GL_Paste!$I9057,FIND("[",GL_Paste!$I9057)+1,FIND("]",GL_Paste!$I9057)-FIND("[",GL_Paste!$I9057)-1),"")))</f>
        <v/>
      </c>
      <c r="D9060">
        <f>IF(GL_Paste!$B9057="","",IFERROR(INDEX(DeptName,MATCH($C9060,DeptTag,0)),"UNALLOCATED"))</f>
        <v/>
      </c>
      <c r="E9060">
        <f>IF(GL_Paste!$B9057="","",IFERROR(INDEX(AcctCat,MATCH(GL_Paste!$B9057&amp;"",AcctCode,0)),"UNKNOWN"))</f>
        <v/>
      </c>
      <c r="F9060">
        <f>IF(GL_Paste!$B9057="","",IFERROR(INDEX(AcctSub,MATCH(GL_Paste!$B9057&amp;"",AcctCode,0)),"UNKNOWN"))</f>
        <v/>
      </c>
    </row>
    <row r="9061">
      <c r="A9061" s="40">
        <f>IF(GL_Paste!$B9058="","",N(GL_Paste!$H9058)-N(GL_Paste!$G9058))</f>
        <v/>
      </c>
      <c r="B9061" s="43">
        <f>IF(GL_Paste!$B9058="","",DATE(YEAR(GL_Paste!$E9058),MONTH(GL_Paste!$E9058),1))</f>
        <v/>
      </c>
      <c r="C9061">
        <f>IF(GL_Paste!$B9058="","",IF(TRIM(GL_Paste!$M9058)&lt;&gt;"",TRIM(GL_Paste!$M9058),IFERROR(MID(GL_Paste!$I9058,FIND("[",GL_Paste!$I9058)+1,FIND("]",GL_Paste!$I9058)-FIND("[",GL_Paste!$I9058)-1),"")))</f>
        <v/>
      </c>
      <c r="D9061">
        <f>IF(GL_Paste!$B9058="","",IFERROR(INDEX(DeptName,MATCH($C9061,DeptTag,0)),"UNALLOCATED"))</f>
        <v/>
      </c>
      <c r="E9061">
        <f>IF(GL_Paste!$B9058="","",IFERROR(INDEX(AcctCat,MATCH(GL_Paste!$B9058&amp;"",AcctCode,0)),"UNKNOWN"))</f>
        <v/>
      </c>
      <c r="F9061">
        <f>IF(GL_Paste!$B9058="","",IFERROR(INDEX(AcctSub,MATCH(GL_Paste!$B9058&amp;"",AcctCode,0)),"UNKNOWN"))</f>
        <v/>
      </c>
    </row>
    <row r="9062">
      <c r="A9062" s="40">
        <f>IF(GL_Paste!$B9059="","",N(GL_Paste!$H9059)-N(GL_Paste!$G9059))</f>
        <v/>
      </c>
      <c r="B9062" s="43">
        <f>IF(GL_Paste!$B9059="","",DATE(YEAR(GL_Paste!$E9059),MONTH(GL_Paste!$E9059),1))</f>
        <v/>
      </c>
      <c r="C9062">
        <f>IF(GL_Paste!$B9059="","",IF(TRIM(GL_Paste!$M9059)&lt;&gt;"",TRIM(GL_Paste!$M9059),IFERROR(MID(GL_Paste!$I9059,FIND("[",GL_Paste!$I9059)+1,FIND("]",GL_Paste!$I9059)-FIND("[",GL_Paste!$I9059)-1),"")))</f>
        <v/>
      </c>
      <c r="D9062">
        <f>IF(GL_Paste!$B9059="","",IFERROR(INDEX(DeptName,MATCH($C9062,DeptTag,0)),"UNALLOCATED"))</f>
        <v/>
      </c>
      <c r="E9062">
        <f>IF(GL_Paste!$B9059="","",IFERROR(INDEX(AcctCat,MATCH(GL_Paste!$B9059&amp;"",AcctCode,0)),"UNKNOWN"))</f>
        <v/>
      </c>
      <c r="F9062">
        <f>IF(GL_Paste!$B9059="","",IFERROR(INDEX(AcctSub,MATCH(GL_Paste!$B9059&amp;"",AcctCode,0)),"UNKNOWN"))</f>
        <v/>
      </c>
    </row>
    <row r="9063">
      <c r="A9063" s="40">
        <f>IF(GL_Paste!$B9060="","",N(GL_Paste!$H9060)-N(GL_Paste!$G9060))</f>
        <v/>
      </c>
      <c r="B9063" s="43">
        <f>IF(GL_Paste!$B9060="","",DATE(YEAR(GL_Paste!$E9060),MONTH(GL_Paste!$E9060),1))</f>
        <v/>
      </c>
      <c r="C9063">
        <f>IF(GL_Paste!$B9060="","",IF(TRIM(GL_Paste!$M9060)&lt;&gt;"",TRIM(GL_Paste!$M9060),IFERROR(MID(GL_Paste!$I9060,FIND("[",GL_Paste!$I9060)+1,FIND("]",GL_Paste!$I9060)-FIND("[",GL_Paste!$I9060)-1),"")))</f>
        <v/>
      </c>
      <c r="D9063">
        <f>IF(GL_Paste!$B9060="","",IFERROR(INDEX(DeptName,MATCH($C9063,DeptTag,0)),"UNALLOCATED"))</f>
        <v/>
      </c>
      <c r="E9063">
        <f>IF(GL_Paste!$B9060="","",IFERROR(INDEX(AcctCat,MATCH(GL_Paste!$B9060&amp;"",AcctCode,0)),"UNKNOWN"))</f>
        <v/>
      </c>
      <c r="F9063">
        <f>IF(GL_Paste!$B9060="","",IFERROR(INDEX(AcctSub,MATCH(GL_Paste!$B9060&amp;"",AcctCode,0)),"UNKNOWN"))</f>
        <v/>
      </c>
    </row>
    <row r="9064">
      <c r="A9064" s="40">
        <f>IF(GL_Paste!$B9061="","",N(GL_Paste!$H9061)-N(GL_Paste!$G9061))</f>
        <v/>
      </c>
      <c r="B9064" s="43">
        <f>IF(GL_Paste!$B9061="","",DATE(YEAR(GL_Paste!$E9061),MONTH(GL_Paste!$E9061),1))</f>
        <v/>
      </c>
      <c r="C9064">
        <f>IF(GL_Paste!$B9061="","",IF(TRIM(GL_Paste!$M9061)&lt;&gt;"",TRIM(GL_Paste!$M9061),IFERROR(MID(GL_Paste!$I9061,FIND("[",GL_Paste!$I9061)+1,FIND("]",GL_Paste!$I9061)-FIND("[",GL_Paste!$I9061)-1),"")))</f>
        <v/>
      </c>
      <c r="D9064">
        <f>IF(GL_Paste!$B9061="","",IFERROR(INDEX(DeptName,MATCH($C9064,DeptTag,0)),"UNALLOCATED"))</f>
        <v/>
      </c>
      <c r="E9064">
        <f>IF(GL_Paste!$B9061="","",IFERROR(INDEX(AcctCat,MATCH(GL_Paste!$B9061&amp;"",AcctCode,0)),"UNKNOWN"))</f>
        <v/>
      </c>
      <c r="F9064">
        <f>IF(GL_Paste!$B9061="","",IFERROR(INDEX(AcctSub,MATCH(GL_Paste!$B9061&amp;"",AcctCode,0)),"UNKNOWN"))</f>
        <v/>
      </c>
    </row>
    <row r="9065">
      <c r="A9065" s="40">
        <f>IF(GL_Paste!$B9062="","",N(GL_Paste!$H9062)-N(GL_Paste!$G9062))</f>
        <v/>
      </c>
      <c r="B9065" s="43">
        <f>IF(GL_Paste!$B9062="","",DATE(YEAR(GL_Paste!$E9062),MONTH(GL_Paste!$E9062),1))</f>
        <v/>
      </c>
      <c r="C9065">
        <f>IF(GL_Paste!$B9062="","",IF(TRIM(GL_Paste!$M9062)&lt;&gt;"",TRIM(GL_Paste!$M9062),IFERROR(MID(GL_Paste!$I9062,FIND("[",GL_Paste!$I9062)+1,FIND("]",GL_Paste!$I9062)-FIND("[",GL_Paste!$I9062)-1),"")))</f>
        <v/>
      </c>
      <c r="D9065">
        <f>IF(GL_Paste!$B9062="","",IFERROR(INDEX(DeptName,MATCH($C9065,DeptTag,0)),"UNALLOCATED"))</f>
        <v/>
      </c>
      <c r="E9065">
        <f>IF(GL_Paste!$B9062="","",IFERROR(INDEX(AcctCat,MATCH(GL_Paste!$B9062&amp;"",AcctCode,0)),"UNKNOWN"))</f>
        <v/>
      </c>
      <c r="F9065">
        <f>IF(GL_Paste!$B9062="","",IFERROR(INDEX(AcctSub,MATCH(GL_Paste!$B9062&amp;"",AcctCode,0)),"UNKNOWN"))</f>
        <v/>
      </c>
    </row>
    <row r="9066">
      <c r="A9066" s="40">
        <f>IF(GL_Paste!$B9063="","",N(GL_Paste!$H9063)-N(GL_Paste!$G9063))</f>
        <v/>
      </c>
      <c r="B9066" s="43">
        <f>IF(GL_Paste!$B9063="","",DATE(YEAR(GL_Paste!$E9063),MONTH(GL_Paste!$E9063),1))</f>
        <v/>
      </c>
      <c r="C9066">
        <f>IF(GL_Paste!$B9063="","",IF(TRIM(GL_Paste!$M9063)&lt;&gt;"",TRIM(GL_Paste!$M9063),IFERROR(MID(GL_Paste!$I9063,FIND("[",GL_Paste!$I9063)+1,FIND("]",GL_Paste!$I9063)-FIND("[",GL_Paste!$I9063)-1),"")))</f>
        <v/>
      </c>
      <c r="D9066">
        <f>IF(GL_Paste!$B9063="","",IFERROR(INDEX(DeptName,MATCH($C9066,DeptTag,0)),"UNALLOCATED"))</f>
        <v/>
      </c>
      <c r="E9066">
        <f>IF(GL_Paste!$B9063="","",IFERROR(INDEX(AcctCat,MATCH(GL_Paste!$B9063&amp;"",AcctCode,0)),"UNKNOWN"))</f>
        <v/>
      </c>
      <c r="F9066">
        <f>IF(GL_Paste!$B9063="","",IFERROR(INDEX(AcctSub,MATCH(GL_Paste!$B9063&amp;"",AcctCode,0)),"UNKNOWN"))</f>
        <v/>
      </c>
    </row>
    <row r="9067">
      <c r="A9067" s="40">
        <f>IF(GL_Paste!$B9064="","",N(GL_Paste!$H9064)-N(GL_Paste!$G9064))</f>
        <v/>
      </c>
      <c r="B9067" s="43">
        <f>IF(GL_Paste!$B9064="","",DATE(YEAR(GL_Paste!$E9064),MONTH(GL_Paste!$E9064),1))</f>
        <v/>
      </c>
      <c r="C9067">
        <f>IF(GL_Paste!$B9064="","",IF(TRIM(GL_Paste!$M9064)&lt;&gt;"",TRIM(GL_Paste!$M9064),IFERROR(MID(GL_Paste!$I9064,FIND("[",GL_Paste!$I9064)+1,FIND("]",GL_Paste!$I9064)-FIND("[",GL_Paste!$I9064)-1),"")))</f>
        <v/>
      </c>
      <c r="D9067">
        <f>IF(GL_Paste!$B9064="","",IFERROR(INDEX(DeptName,MATCH($C9067,DeptTag,0)),"UNALLOCATED"))</f>
        <v/>
      </c>
      <c r="E9067">
        <f>IF(GL_Paste!$B9064="","",IFERROR(INDEX(AcctCat,MATCH(GL_Paste!$B9064&amp;"",AcctCode,0)),"UNKNOWN"))</f>
        <v/>
      </c>
      <c r="F9067">
        <f>IF(GL_Paste!$B9064="","",IFERROR(INDEX(AcctSub,MATCH(GL_Paste!$B9064&amp;"",AcctCode,0)),"UNKNOWN"))</f>
        <v/>
      </c>
    </row>
    <row r="9068">
      <c r="A9068" s="40">
        <f>IF(GL_Paste!$B9065="","",N(GL_Paste!$H9065)-N(GL_Paste!$G9065))</f>
        <v/>
      </c>
      <c r="B9068" s="43">
        <f>IF(GL_Paste!$B9065="","",DATE(YEAR(GL_Paste!$E9065),MONTH(GL_Paste!$E9065),1))</f>
        <v/>
      </c>
      <c r="C9068">
        <f>IF(GL_Paste!$B9065="","",IF(TRIM(GL_Paste!$M9065)&lt;&gt;"",TRIM(GL_Paste!$M9065),IFERROR(MID(GL_Paste!$I9065,FIND("[",GL_Paste!$I9065)+1,FIND("]",GL_Paste!$I9065)-FIND("[",GL_Paste!$I9065)-1),"")))</f>
        <v/>
      </c>
      <c r="D9068">
        <f>IF(GL_Paste!$B9065="","",IFERROR(INDEX(DeptName,MATCH($C9068,DeptTag,0)),"UNALLOCATED"))</f>
        <v/>
      </c>
      <c r="E9068">
        <f>IF(GL_Paste!$B9065="","",IFERROR(INDEX(AcctCat,MATCH(GL_Paste!$B9065&amp;"",AcctCode,0)),"UNKNOWN"))</f>
        <v/>
      </c>
      <c r="F9068">
        <f>IF(GL_Paste!$B9065="","",IFERROR(INDEX(AcctSub,MATCH(GL_Paste!$B9065&amp;"",AcctCode,0)),"UNKNOWN"))</f>
        <v/>
      </c>
    </row>
    <row r="9069">
      <c r="A9069" s="40">
        <f>IF(GL_Paste!$B9066="","",N(GL_Paste!$H9066)-N(GL_Paste!$G9066))</f>
        <v/>
      </c>
      <c r="B9069" s="43">
        <f>IF(GL_Paste!$B9066="","",DATE(YEAR(GL_Paste!$E9066),MONTH(GL_Paste!$E9066),1))</f>
        <v/>
      </c>
      <c r="C9069">
        <f>IF(GL_Paste!$B9066="","",IF(TRIM(GL_Paste!$M9066)&lt;&gt;"",TRIM(GL_Paste!$M9066),IFERROR(MID(GL_Paste!$I9066,FIND("[",GL_Paste!$I9066)+1,FIND("]",GL_Paste!$I9066)-FIND("[",GL_Paste!$I9066)-1),"")))</f>
        <v/>
      </c>
      <c r="D9069">
        <f>IF(GL_Paste!$B9066="","",IFERROR(INDEX(DeptName,MATCH($C9069,DeptTag,0)),"UNALLOCATED"))</f>
        <v/>
      </c>
      <c r="E9069">
        <f>IF(GL_Paste!$B9066="","",IFERROR(INDEX(AcctCat,MATCH(GL_Paste!$B9066&amp;"",AcctCode,0)),"UNKNOWN"))</f>
        <v/>
      </c>
      <c r="F9069">
        <f>IF(GL_Paste!$B9066="","",IFERROR(INDEX(AcctSub,MATCH(GL_Paste!$B9066&amp;"",AcctCode,0)),"UNKNOWN"))</f>
        <v/>
      </c>
    </row>
    <row r="9070">
      <c r="A9070" s="40">
        <f>IF(GL_Paste!$B9067="","",N(GL_Paste!$H9067)-N(GL_Paste!$G9067))</f>
        <v/>
      </c>
      <c r="B9070" s="43">
        <f>IF(GL_Paste!$B9067="","",DATE(YEAR(GL_Paste!$E9067),MONTH(GL_Paste!$E9067),1))</f>
        <v/>
      </c>
      <c r="C9070">
        <f>IF(GL_Paste!$B9067="","",IF(TRIM(GL_Paste!$M9067)&lt;&gt;"",TRIM(GL_Paste!$M9067),IFERROR(MID(GL_Paste!$I9067,FIND("[",GL_Paste!$I9067)+1,FIND("]",GL_Paste!$I9067)-FIND("[",GL_Paste!$I9067)-1),"")))</f>
        <v/>
      </c>
      <c r="D9070">
        <f>IF(GL_Paste!$B9067="","",IFERROR(INDEX(DeptName,MATCH($C9070,DeptTag,0)),"UNALLOCATED"))</f>
        <v/>
      </c>
      <c r="E9070">
        <f>IF(GL_Paste!$B9067="","",IFERROR(INDEX(AcctCat,MATCH(GL_Paste!$B9067&amp;"",AcctCode,0)),"UNKNOWN"))</f>
        <v/>
      </c>
      <c r="F9070">
        <f>IF(GL_Paste!$B9067="","",IFERROR(INDEX(AcctSub,MATCH(GL_Paste!$B9067&amp;"",AcctCode,0)),"UNKNOWN"))</f>
        <v/>
      </c>
    </row>
    <row r="9071">
      <c r="A9071" s="40">
        <f>IF(GL_Paste!$B9068="","",N(GL_Paste!$H9068)-N(GL_Paste!$G9068))</f>
        <v/>
      </c>
      <c r="B9071" s="43">
        <f>IF(GL_Paste!$B9068="","",DATE(YEAR(GL_Paste!$E9068),MONTH(GL_Paste!$E9068),1))</f>
        <v/>
      </c>
      <c r="C9071">
        <f>IF(GL_Paste!$B9068="","",IF(TRIM(GL_Paste!$M9068)&lt;&gt;"",TRIM(GL_Paste!$M9068),IFERROR(MID(GL_Paste!$I9068,FIND("[",GL_Paste!$I9068)+1,FIND("]",GL_Paste!$I9068)-FIND("[",GL_Paste!$I9068)-1),"")))</f>
        <v/>
      </c>
      <c r="D9071">
        <f>IF(GL_Paste!$B9068="","",IFERROR(INDEX(DeptName,MATCH($C9071,DeptTag,0)),"UNALLOCATED"))</f>
        <v/>
      </c>
      <c r="E9071">
        <f>IF(GL_Paste!$B9068="","",IFERROR(INDEX(AcctCat,MATCH(GL_Paste!$B9068&amp;"",AcctCode,0)),"UNKNOWN"))</f>
        <v/>
      </c>
      <c r="F9071">
        <f>IF(GL_Paste!$B9068="","",IFERROR(INDEX(AcctSub,MATCH(GL_Paste!$B9068&amp;"",AcctCode,0)),"UNKNOWN"))</f>
        <v/>
      </c>
    </row>
    <row r="9072">
      <c r="A9072" s="40">
        <f>IF(GL_Paste!$B9069="","",N(GL_Paste!$H9069)-N(GL_Paste!$G9069))</f>
        <v/>
      </c>
      <c r="B9072" s="43">
        <f>IF(GL_Paste!$B9069="","",DATE(YEAR(GL_Paste!$E9069),MONTH(GL_Paste!$E9069),1))</f>
        <v/>
      </c>
      <c r="C9072">
        <f>IF(GL_Paste!$B9069="","",IF(TRIM(GL_Paste!$M9069)&lt;&gt;"",TRIM(GL_Paste!$M9069),IFERROR(MID(GL_Paste!$I9069,FIND("[",GL_Paste!$I9069)+1,FIND("]",GL_Paste!$I9069)-FIND("[",GL_Paste!$I9069)-1),"")))</f>
        <v/>
      </c>
      <c r="D9072">
        <f>IF(GL_Paste!$B9069="","",IFERROR(INDEX(DeptName,MATCH($C9072,DeptTag,0)),"UNALLOCATED"))</f>
        <v/>
      </c>
      <c r="E9072">
        <f>IF(GL_Paste!$B9069="","",IFERROR(INDEX(AcctCat,MATCH(GL_Paste!$B9069&amp;"",AcctCode,0)),"UNKNOWN"))</f>
        <v/>
      </c>
      <c r="F9072">
        <f>IF(GL_Paste!$B9069="","",IFERROR(INDEX(AcctSub,MATCH(GL_Paste!$B9069&amp;"",AcctCode,0)),"UNKNOWN"))</f>
        <v/>
      </c>
    </row>
    <row r="9073">
      <c r="A9073" s="40">
        <f>IF(GL_Paste!$B9070="","",N(GL_Paste!$H9070)-N(GL_Paste!$G9070))</f>
        <v/>
      </c>
      <c r="B9073" s="43">
        <f>IF(GL_Paste!$B9070="","",DATE(YEAR(GL_Paste!$E9070),MONTH(GL_Paste!$E9070),1))</f>
        <v/>
      </c>
      <c r="C9073">
        <f>IF(GL_Paste!$B9070="","",IF(TRIM(GL_Paste!$M9070)&lt;&gt;"",TRIM(GL_Paste!$M9070),IFERROR(MID(GL_Paste!$I9070,FIND("[",GL_Paste!$I9070)+1,FIND("]",GL_Paste!$I9070)-FIND("[",GL_Paste!$I9070)-1),"")))</f>
        <v/>
      </c>
      <c r="D9073">
        <f>IF(GL_Paste!$B9070="","",IFERROR(INDEX(DeptName,MATCH($C9073,DeptTag,0)),"UNALLOCATED"))</f>
        <v/>
      </c>
      <c r="E9073">
        <f>IF(GL_Paste!$B9070="","",IFERROR(INDEX(AcctCat,MATCH(GL_Paste!$B9070&amp;"",AcctCode,0)),"UNKNOWN"))</f>
        <v/>
      </c>
      <c r="F9073">
        <f>IF(GL_Paste!$B9070="","",IFERROR(INDEX(AcctSub,MATCH(GL_Paste!$B9070&amp;"",AcctCode,0)),"UNKNOWN"))</f>
        <v/>
      </c>
    </row>
    <row r="9074">
      <c r="A9074" s="40">
        <f>IF(GL_Paste!$B9071="","",N(GL_Paste!$H9071)-N(GL_Paste!$G9071))</f>
        <v/>
      </c>
      <c r="B9074" s="43">
        <f>IF(GL_Paste!$B9071="","",DATE(YEAR(GL_Paste!$E9071),MONTH(GL_Paste!$E9071),1))</f>
        <v/>
      </c>
      <c r="C9074">
        <f>IF(GL_Paste!$B9071="","",IF(TRIM(GL_Paste!$M9071)&lt;&gt;"",TRIM(GL_Paste!$M9071),IFERROR(MID(GL_Paste!$I9071,FIND("[",GL_Paste!$I9071)+1,FIND("]",GL_Paste!$I9071)-FIND("[",GL_Paste!$I9071)-1),"")))</f>
        <v/>
      </c>
      <c r="D9074">
        <f>IF(GL_Paste!$B9071="","",IFERROR(INDEX(DeptName,MATCH($C9074,DeptTag,0)),"UNALLOCATED"))</f>
        <v/>
      </c>
      <c r="E9074">
        <f>IF(GL_Paste!$B9071="","",IFERROR(INDEX(AcctCat,MATCH(GL_Paste!$B9071&amp;"",AcctCode,0)),"UNKNOWN"))</f>
        <v/>
      </c>
      <c r="F9074">
        <f>IF(GL_Paste!$B9071="","",IFERROR(INDEX(AcctSub,MATCH(GL_Paste!$B9071&amp;"",AcctCode,0)),"UNKNOWN"))</f>
        <v/>
      </c>
    </row>
    <row r="9075">
      <c r="A9075" s="40">
        <f>IF(GL_Paste!$B9072="","",N(GL_Paste!$H9072)-N(GL_Paste!$G9072))</f>
        <v/>
      </c>
      <c r="B9075" s="43">
        <f>IF(GL_Paste!$B9072="","",DATE(YEAR(GL_Paste!$E9072),MONTH(GL_Paste!$E9072),1))</f>
        <v/>
      </c>
      <c r="C9075">
        <f>IF(GL_Paste!$B9072="","",IF(TRIM(GL_Paste!$M9072)&lt;&gt;"",TRIM(GL_Paste!$M9072),IFERROR(MID(GL_Paste!$I9072,FIND("[",GL_Paste!$I9072)+1,FIND("]",GL_Paste!$I9072)-FIND("[",GL_Paste!$I9072)-1),"")))</f>
        <v/>
      </c>
      <c r="D9075">
        <f>IF(GL_Paste!$B9072="","",IFERROR(INDEX(DeptName,MATCH($C9075,DeptTag,0)),"UNALLOCATED"))</f>
        <v/>
      </c>
      <c r="E9075">
        <f>IF(GL_Paste!$B9072="","",IFERROR(INDEX(AcctCat,MATCH(GL_Paste!$B9072&amp;"",AcctCode,0)),"UNKNOWN"))</f>
        <v/>
      </c>
      <c r="F9075">
        <f>IF(GL_Paste!$B9072="","",IFERROR(INDEX(AcctSub,MATCH(GL_Paste!$B9072&amp;"",AcctCode,0)),"UNKNOWN"))</f>
        <v/>
      </c>
    </row>
    <row r="9076">
      <c r="A9076" s="40">
        <f>IF(GL_Paste!$B9073="","",N(GL_Paste!$H9073)-N(GL_Paste!$G9073))</f>
        <v/>
      </c>
      <c r="B9076" s="43">
        <f>IF(GL_Paste!$B9073="","",DATE(YEAR(GL_Paste!$E9073),MONTH(GL_Paste!$E9073),1))</f>
        <v/>
      </c>
      <c r="C9076">
        <f>IF(GL_Paste!$B9073="","",IF(TRIM(GL_Paste!$M9073)&lt;&gt;"",TRIM(GL_Paste!$M9073),IFERROR(MID(GL_Paste!$I9073,FIND("[",GL_Paste!$I9073)+1,FIND("]",GL_Paste!$I9073)-FIND("[",GL_Paste!$I9073)-1),"")))</f>
        <v/>
      </c>
      <c r="D9076">
        <f>IF(GL_Paste!$B9073="","",IFERROR(INDEX(DeptName,MATCH($C9076,DeptTag,0)),"UNALLOCATED"))</f>
        <v/>
      </c>
      <c r="E9076">
        <f>IF(GL_Paste!$B9073="","",IFERROR(INDEX(AcctCat,MATCH(GL_Paste!$B9073&amp;"",AcctCode,0)),"UNKNOWN"))</f>
        <v/>
      </c>
      <c r="F9076">
        <f>IF(GL_Paste!$B9073="","",IFERROR(INDEX(AcctSub,MATCH(GL_Paste!$B9073&amp;"",AcctCode,0)),"UNKNOWN"))</f>
        <v/>
      </c>
    </row>
    <row r="9077">
      <c r="A9077" s="40">
        <f>IF(GL_Paste!$B9074="","",N(GL_Paste!$H9074)-N(GL_Paste!$G9074))</f>
        <v/>
      </c>
      <c r="B9077" s="43">
        <f>IF(GL_Paste!$B9074="","",DATE(YEAR(GL_Paste!$E9074),MONTH(GL_Paste!$E9074),1))</f>
        <v/>
      </c>
      <c r="C9077">
        <f>IF(GL_Paste!$B9074="","",IF(TRIM(GL_Paste!$M9074)&lt;&gt;"",TRIM(GL_Paste!$M9074),IFERROR(MID(GL_Paste!$I9074,FIND("[",GL_Paste!$I9074)+1,FIND("]",GL_Paste!$I9074)-FIND("[",GL_Paste!$I9074)-1),"")))</f>
        <v/>
      </c>
      <c r="D9077">
        <f>IF(GL_Paste!$B9074="","",IFERROR(INDEX(DeptName,MATCH($C9077,DeptTag,0)),"UNALLOCATED"))</f>
        <v/>
      </c>
      <c r="E9077">
        <f>IF(GL_Paste!$B9074="","",IFERROR(INDEX(AcctCat,MATCH(GL_Paste!$B9074&amp;"",AcctCode,0)),"UNKNOWN"))</f>
        <v/>
      </c>
      <c r="F9077">
        <f>IF(GL_Paste!$B9074="","",IFERROR(INDEX(AcctSub,MATCH(GL_Paste!$B9074&amp;"",AcctCode,0)),"UNKNOWN"))</f>
        <v/>
      </c>
    </row>
    <row r="9078">
      <c r="A9078" s="40">
        <f>IF(GL_Paste!$B9075="","",N(GL_Paste!$H9075)-N(GL_Paste!$G9075))</f>
        <v/>
      </c>
      <c r="B9078" s="43">
        <f>IF(GL_Paste!$B9075="","",DATE(YEAR(GL_Paste!$E9075),MONTH(GL_Paste!$E9075),1))</f>
        <v/>
      </c>
      <c r="C9078">
        <f>IF(GL_Paste!$B9075="","",IF(TRIM(GL_Paste!$M9075)&lt;&gt;"",TRIM(GL_Paste!$M9075),IFERROR(MID(GL_Paste!$I9075,FIND("[",GL_Paste!$I9075)+1,FIND("]",GL_Paste!$I9075)-FIND("[",GL_Paste!$I9075)-1),"")))</f>
        <v/>
      </c>
      <c r="D9078">
        <f>IF(GL_Paste!$B9075="","",IFERROR(INDEX(DeptName,MATCH($C9078,DeptTag,0)),"UNALLOCATED"))</f>
        <v/>
      </c>
      <c r="E9078">
        <f>IF(GL_Paste!$B9075="","",IFERROR(INDEX(AcctCat,MATCH(GL_Paste!$B9075&amp;"",AcctCode,0)),"UNKNOWN"))</f>
        <v/>
      </c>
      <c r="F9078">
        <f>IF(GL_Paste!$B9075="","",IFERROR(INDEX(AcctSub,MATCH(GL_Paste!$B9075&amp;"",AcctCode,0)),"UNKNOWN"))</f>
        <v/>
      </c>
    </row>
    <row r="9079">
      <c r="A9079" s="40">
        <f>IF(GL_Paste!$B9076="","",N(GL_Paste!$H9076)-N(GL_Paste!$G9076))</f>
        <v/>
      </c>
      <c r="B9079" s="43">
        <f>IF(GL_Paste!$B9076="","",DATE(YEAR(GL_Paste!$E9076),MONTH(GL_Paste!$E9076),1))</f>
        <v/>
      </c>
      <c r="C9079">
        <f>IF(GL_Paste!$B9076="","",IF(TRIM(GL_Paste!$M9076)&lt;&gt;"",TRIM(GL_Paste!$M9076),IFERROR(MID(GL_Paste!$I9076,FIND("[",GL_Paste!$I9076)+1,FIND("]",GL_Paste!$I9076)-FIND("[",GL_Paste!$I9076)-1),"")))</f>
        <v/>
      </c>
      <c r="D9079">
        <f>IF(GL_Paste!$B9076="","",IFERROR(INDEX(DeptName,MATCH($C9079,DeptTag,0)),"UNALLOCATED"))</f>
        <v/>
      </c>
      <c r="E9079">
        <f>IF(GL_Paste!$B9076="","",IFERROR(INDEX(AcctCat,MATCH(GL_Paste!$B9076&amp;"",AcctCode,0)),"UNKNOWN"))</f>
        <v/>
      </c>
      <c r="F9079">
        <f>IF(GL_Paste!$B9076="","",IFERROR(INDEX(AcctSub,MATCH(GL_Paste!$B9076&amp;"",AcctCode,0)),"UNKNOWN"))</f>
        <v/>
      </c>
    </row>
    <row r="9080">
      <c r="A9080" s="40">
        <f>IF(GL_Paste!$B9077="","",N(GL_Paste!$H9077)-N(GL_Paste!$G9077))</f>
        <v/>
      </c>
      <c r="B9080" s="43">
        <f>IF(GL_Paste!$B9077="","",DATE(YEAR(GL_Paste!$E9077),MONTH(GL_Paste!$E9077),1))</f>
        <v/>
      </c>
      <c r="C9080">
        <f>IF(GL_Paste!$B9077="","",IF(TRIM(GL_Paste!$M9077)&lt;&gt;"",TRIM(GL_Paste!$M9077),IFERROR(MID(GL_Paste!$I9077,FIND("[",GL_Paste!$I9077)+1,FIND("]",GL_Paste!$I9077)-FIND("[",GL_Paste!$I9077)-1),"")))</f>
        <v/>
      </c>
      <c r="D9080">
        <f>IF(GL_Paste!$B9077="","",IFERROR(INDEX(DeptName,MATCH($C9080,DeptTag,0)),"UNALLOCATED"))</f>
        <v/>
      </c>
      <c r="E9080">
        <f>IF(GL_Paste!$B9077="","",IFERROR(INDEX(AcctCat,MATCH(GL_Paste!$B9077&amp;"",AcctCode,0)),"UNKNOWN"))</f>
        <v/>
      </c>
      <c r="F9080">
        <f>IF(GL_Paste!$B9077="","",IFERROR(INDEX(AcctSub,MATCH(GL_Paste!$B9077&amp;"",AcctCode,0)),"UNKNOWN"))</f>
        <v/>
      </c>
    </row>
    <row r="9081">
      <c r="A9081" s="40">
        <f>IF(GL_Paste!$B9078="","",N(GL_Paste!$H9078)-N(GL_Paste!$G9078))</f>
        <v/>
      </c>
      <c r="B9081" s="43">
        <f>IF(GL_Paste!$B9078="","",DATE(YEAR(GL_Paste!$E9078),MONTH(GL_Paste!$E9078),1))</f>
        <v/>
      </c>
      <c r="C9081">
        <f>IF(GL_Paste!$B9078="","",IF(TRIM(GL_Paste!$M9078)&lt;&gt;"",TRIM(GL_Paste!$M9078),IFERROR(MID(GL_Paste!$I9078,FIND("[",GL_Paste!$I9078)+1,FIND("]",GL_Paste!$I9078)-FIND("[",GL_Paste!$I9078)-1),"")))</f>
        <v/>
      </c>
      <c r="D9081">
        <f>IF(GL_Paste!$B9078="","",IFERROR(INDEX(DeptName,MATCH($C9081,DeptTag,0)),"UNALLOCATED"))</f>
        <v/>
      </c>
      <c r="E9081">
        <f>IF(GL_Paste!$B9078="","",IFERROR(INDEX(AcctCat,MATCH(GL_Paste!$B9078&amp;"",AcctCode,0)),"UNKNOWN"))</f>
        <v/>
      </c>
      <c r="F9081">
        <f>IF(GL_Paste!$B9078="","",IFERROR(INDEX(AcctSub,MATCH(GL_Paste!$B9078&amp;"",AcctCode,0)),"UNKNOWN"))</f>
        <v/>
      </c>
    </row>
    <row r="9082">
      <c r="A9082" s="40">
        <f>IF(GL_Paste!$B9079="","",N(GL_Paste!$H9079)-N(GL_Paste!$G9079))</f>
        <v/>
      </c>
      <c r="B9082" s="43">
        <f>IF(GL_Paste!$B9079="","",DATE(YEAR(GL_Paste!$E9079),MONTH(GL_Paste!$E9079),1))</f>
        <v/>
      </c>
      <c r="C9082">
        <f>IF(GL_Paste!$B9079="","",IF(TRIM(GL_Paste!$M9079)&lt;&gt;"",TRIM(GL_Paste!$M9079),IFERROR(MID(GL_Paste!$I9079,FIND("[",GL_Paste!$I9079)+1,FIND("]",GL_Paste!$I9079)-FIND("[",GL_Paste!$I9079)-1),"")))</f>
        <v/>
      </c>
      <c r="D9082">
        <f>IF(GL_Paste!$B9079="","",IFERROR(INDEX(DeptName,MATCH($C9082,DeptTag,0)),"UNALLOCATED"))</f>
        <v/>
      </c>
      <c r="E9082">
        <f>IF(GL_Paste!$B9079="","",IFERROR(INDEX(AcctCat,MATCH(GL_Paste!$B9079&amp;"",AcctCode,0)),"UNKNOWN"))</f>
        <v/>
      </c>
      <c r="F9082">
        <f>IF(GL_Paste!$B9079="","",IFERROR(INDEX(AcctSub,MATCH(GL_Paste!$B9079&amp;"",AcctCode,0)),"UNKNOWN"))</f>
        <v/>
      </c>
    </row>
    <row r="9083">
      <c r="A9083" s="40">
        <f>IF(GL_Paste!$B9080="","",N(GL_Paste!$H9080)-N(GL_Paste!$G9080))</f>
        <v/>
      </c>
      <c r="B9083" s="43">
        <f>IF(GL_Paste!$B9080="","",DATE(YEAR(GL_Paste!$E9080),MONTH(GL_Paste!$E9080),1))</f>
        <v/>
      </c>
      <c r="C9083">
        <f>IF(GL_Paste!$B9080="","",IF(TRIM(GL_Paste!$M9080)&lt;&gt;"",TRIM(GL_Paste!$M9080),IFERROR(MID(GL_Paste!$I9080,FIND("[",GL_Paste!$I9080)+1,FIND("]",GL_Paste!$I9080)-FIND("[",GL_Paste!$I9080)-1),"")))</f>
        <v/>
      </c>
      <c r="D9083">
        <f>IF(GL_Paste!$B9080="","",IFERROR(INDEX(DeptName,MATCH($C9083,DeptTag,0)),"UNALLOCATED"))</f>
        <v/>
      </c>
      <c r="E9083">
        <f>IF(GL_Paste!$B9080="","",IFERROR(INDEX(AcctCat,MATCH(GL_Paste!$B9080&amp;"",AcctCode,0)),"UNKNOWN"))</f>
        <v/>
      </c>
      <c r="F9083">
        <f>IF(GL_Paste!$B9080="","",IFERROR(INDEX(AcctSub,MATCH(GL_Paste!$B9080&amp;"",AcctCode,0)),"UNKNOWN"))</f>
        <v/>
      </c>
    </row>
    <row r="9084">
      <c r="A9084" s="40">
        <f>IF(GL_Paste!$B9081="","",N(GL_Paste!$H9081)-N(GL_Paste!$G9081))</f>
        <v/>
      </c>
      <c r="B9084" s="43">
        <f>IF(GL_Paste!$B9081="","",DATE(YEAR(GL_Paste!$E9081),MONTH(GL_Paste!$E9081),1))</f>
        <v/>
      </c>
      <c r="C9084">
        <f>IF(GL_Paste!$B9081="","",IF(TRIM(GL_Paste!$M9081)&lt;&gt;"",TRIM(GL_Paste!$M9081),IFERROR(MID(GL_Paste!$I9081,FIND("[",GL_Paste!$I9081)+1,FIND("]",GL_Paste!$I9081)-FIND("[",GL_Paste!$I9081)-1),"")))</f>
        <v/>
      </c>
      <c r="D9084">
        <f>IF(GL_Paste!$B9081="","",IFERROR(INDEX(DeptName,MATCH($C9084,DeptTag,0)),"UNALLOCATED"))</f>
        <v/>
      </c>
      <c r="E9084">
        <f>IF(GL_Paste!$B9081="","",IFERROR(INDEX(AcctCat,MATCH(GL_Paste!$B9081&amp;"",AcctCode,0)),"UNKNOWN"))</f>
        <v/>
      </c>
      <c r="F9084">
        <f>IF(GL_Paste!$B9081="","",IFERROR(INDEX(AcctSub,MATCH(GL_Paste!$B9081&amp;"",AcctCode,0)),"UNKNOWN"))</f>
        <v/>
      </c>
    </row>
    <row r="9085">
      <c r="A9085" s="40">
        <f>IF(GL_Paste!$B9082="","",N(GL_Paste!$H9082)-N(GL_Paste!$G9082))</f>
        <v/>
      </c>
      <c r="B9085" s="43">
        <f>IF(GL_Paste!$B9082="","",DATE(YEAR(GL_Paste!$E9082),MONTH(GL_Paste!$E9082),1))</f>
        <v/>
      </c>
      <c r="C9085">
        <f>IF(GL_Paste!$B9082="","",IF(TRIM(GL_Paste!$M9082)&lt;&gt;"",TRIM(GL_Paste!$M9082),IFERROR(MID(GL_Paste!$I9082,FIND("[",GL_Paste!$I9082)+1,FIND("]",GL_Paste!$I9082)-FIND("[",GL_Paste!$I9082)-1),"")))</f>
        <v/>
      </c>
      <c r="D9085">
        <f>IF(GL_Paste!$B9082="","",IFERROR(INDEX(DeptName,MATCH($C9085,DeptTag,0)),"UNALLOCATED"))</f>
        <v/>
      </c>
      <c r="E9085">
        <f>IF(GL_Paste!$B9082="","",IFERROR(INDEX(AcctCat,MATCH(GL_Paste!$B9082&amp;"",AcctCode,0)),"UNKNOWN"))</f>
        <v/>
      </c>
      <c r="F9085">
        <f>IF(GL_Paste!$B9082="","",IFERROR(INDEX(AcctSub,MATCH(GL_Paste!$B9082&amp;"",AcctCode,0)),"UNKNOWN"))</f>
        <v/>
      </c>
    </row>
    <row r="9086">
      <c r="A9086" s="40">
        <f>IF(GL_Paste!$B9083="","",N(GL_Paste!$H9083)-N(GL_Paste!$G9083))</f>
        <v/>
      </c>
      <c r="B9086" s="43">
        <f>IF(GL_Paste!$B9083="","",DATE(YEAR(GL_Paste!$E9083),MONTH(GL_Paste!$E9083),1))</f>
        <v/>
      </c>
      <c r="C9086">
        <f>IF(GL_Paste!$B9083="","",IF(TRIM(GL_Paste!$M9083)&lt;&gt;"",TRIM(GL_Paste!$M9083),IFERROR(MID(GL_Paste!$I9083,FIND("[",GL_Paste!$I9083)+1,FIND("]",GL_Paste!$I9083)-FIND("[",GL_Paste!$I9083)-1),"")))</f>
        <v/>
      </c>
      <c r="D9086">
        <f>IF(GL_Paste!$B9083="","",IFERROR(INDEX(DeptName,MATCH($C9086,DeptTag,0)),"UNALLOCATED"))</f>
        <v/>
      </c>
      <c r="E9086">
        <f>IF(GL_Paste!$B9083="","",IFERROR(INDEX(AcctCat,MATCH(GL_Paste!$B9083&amp;"",AcctCode,0)),"UNKNOWN"))</f>
        <v/>
      </c>
      <c r="F9086">
        <f>IF(GL_Paste!$B9083="","",IFERROR(INDEX(AcctSub,MATCH(GL_Paste!$B9083&amp;"",AcctCode,0)),"UNKNOWN"))</f>
        <v/>
      </c>
    </row>
    <row r="9087">
      <c r="A9087" s="40">
        <f>IF(GL_Paste!$B9084="","",N(GL_Paste!$H9084)-N(GL_Paste!$G9084))</f>
        <v/>
      </c>
      <c r="B9087" s="43">
        <f>IF(GL_Paste!$B9084="","",DATE(YEAR(GL_Paste!$E9084),MONTH(GL_Paste!$E9084),1))</f>
        <v/>
      </c>
      <c r="C9087">
        <f>IF(GL_Paste!$B9084="","",IF(TRIM(GL_Paste!$M9084)&lt;&gt;"",TRIM(GL_Paste!$M9084),IFERROR(MID(GL_Paste!$I9084,FIND("[",GL_Paste!$I9084)+1,FIND("]",GL_Paste!$I9084)-FIND("[",GL_Paste!$I9084)-1),"")))</f>
        <v/>
      </c>
      <c r="D9087">
        <f>IF(GL_Paste!$B9084="","",IFERROR(INDEX(DeptName,MATCH($C9087,DeptTag,0)),"UNALLOCATED"))</f>
        <v/>
      </c>
      <c r="E9087">
        <f>IF(GL_Paste!$B9084="","",IFERROR(INDEX(AcctCat,MATCH(GL_Paste!$B9084&amp;"",AcctCode,0)),"UNKNOWN"))</f>
        <v/>
      </c>
      <c r="F9087">
        <f>IF(GL_Paste!$B9084="","",IFERROR(INDEX(AcctSub,MATCH(GL_Paste!$B9084&amp;"",AcctCode,0)),"UNKNOWN"))</f>
        <v/>
      </c>
    </row>
    <row r="9088">
      <c r="A9088" s="40">
        <f>IF(GL_Paste!$B9085="","",N(GL_Paste!$H9085)-N(GL_Paste!$G9085))</f>
        <v/>
      </c>
      <c r="B9088" s="43">
        <f>IF(GL_Paste!$B9085="","",DATE(YEAR(GL_Paste!$E9085),MONTH(GL_Paste!$E9085),1))</f>
        <v/>
      </c>
      <c r="C9088">
        <f>IF(GL_Paste!$B9085="","",IF(TRIM(GL_Paste!$M9085)&lt;&gt;"",TRIM(GL_Paste!$M9085),IFERROR(MID(GL_Paste!$I9085,FIND("[",GL_Paste!$I9085)+1,FIND("]",GL_Paste!$I9085)-FIND("[",GL_Paste!$I9085)-1),"")))</f>
        <v/>
      </c>
      <c r="D9088">
        <f>IF(GL_Paste!$B9085="","",IFERROR(INDEX(DeptName,MATCH($C9088,DeptTag,0)),"UNALLOCATED"))</f>
        <v/>
      </c>
      <c r="E9088">
        <f>IF(GL_Paste!$B9085="","",IFERROR(INDEX(AcctCat,MATCH(GL_Paste!$B9085&amp;"",AcctCode,0)),"UNKNOWN"))</f>
        <v/>
      </c>
      <c r="F9088">
        <f>IF(GL_Paste!$B9085="","",IFERROR(INDEX(AcctSub,MATCH(GL_Paste!$B9085&amp;"",AcctCode,0)),"UNKNOWN"))</f>
        <v/>
      </c>
    </row>
    <row r="9089">
      <c r="A9089" s="40">
        <f>IF(GL_Paste!$B9086="","",N(GL_Paste!$H9086)-N(GL_Paste!$G9086))</f>
        <v/>
      </c>
      <c r="B9089" s="43">
        <f>IF(GL_Paste!$B9086="","",DATE(YEAR(GL_Paste!$E9086),MONTH(GL_Paste!$E9086),1))</f>
        <v/>
      </c>
      <c r="C9089">
        <f>IF(GL_Paste!$B9086="","",IF(TRIM(GL_Paste!$M9086)&lt;&gt;"",TRIM(GL_Paste!$M9086),IFERROR(MID(GL_Paste!$I9086,FIND("[",GL_Paste!$I9086)+1,FIND("]",GL_Paste!$I9086)-FIND("[",GL_Paste!$I9086)-1),"")))</f>
        <v/>
      </c>
      <c r="D9089">
        <f>IF(GL_Paste!$B9086="","",IFERROR(INDEX(DeptName,MATCH($C9089,DeptTag,0)),"UNALLOCATED"))</f>
        <v/>
      </c>
      <c r="E9089">
        <f>IF(GL_Paste!$B9086="","",IFERROR(INDEX(AcctCat,MATCH(GL_Paste!$B9086&amp;"",AcctCode,0)),"UNKNOWN"))</f>
        <v/>
      </c>
      <c r="F9089">
        <f>IF(GL_Paste!$B9086="","",IFERROR(INDEX(AcctSub,MATCH(GL_Paste!$B9086&amp;"",AcctCode,0)),"UNKNOWN"))</f>
        <v/>
      </c>
    </row>
    <row r="9090">
      <c r="A9090" s="40">
        <f>IF(GL_Paste!$B9087="","",N(GL_Paste!$H9087)-N(GL_Paste!$G9087))</f>
        <v/>
      </c>
      <c r="B9090" s="43">
        <f>IF(GL_Paste!$B9087="","",DATE(YEAR(GL_Paste!$E9087),MONTH(GL_Paste!$E9087),1))</f>
        <v/>
      </c>
      <c r="C9090">
        <f>IF(GL_Paste!$B9087="","",IF(TRIM(GL_Paste!$M9087)&lt;&gt;"",TRIM(GL_Paste!$M9087),IFERROR(MID(GL_Paste!$I9087,FIND("[",GL_Paste!$I9087)+1,FIND("]",GL_Paste!$I9087)-FIND("[",GL_Paste!$I9087)-1),"")))</f>
        <v/>
      </c>
      <c r="D9090">
        <f>IF(GL_Paste!$B9087="","",IFERROR(INDEX(DeptName,MATCH($C9090,DeptTag,0)),"UNALLOCATED"))</f>
        <v/>
      </c>
      <c r="E9090">
        <f>IF(GL_Paste!$B9087="","",IFERROR(INDEX(AcctCat,MATCH(GL_Paste!$B9087&amp;"",AcctCode,0)),"UNKNOWN"))</f>
        <v/>
      </c>
      <c r="F9090">
        <f>IF(GL_Paste!$B9087="","",IFERROR(INDEX(AcctSub,MATCH(GL_Paste!$B9087&amp;"",AcctCode,0)),"UNKNOWN"))</f>
        <v/>
      </c>
    </row>
    <row r="9091">
      <c r="A9091" s="40">
        <f>IF(GL_Paste!$B9088="","",N(GL_Paste!$H9088)-N(GL_Paste!$G9088))</f>
        <v/>
      </c>
      <c r="B9091" s="43">
        <f>IF(GL_Paste!$B9088="","",DATE(YEAR(GL_Paste!$E9088),MONTH(GL_Paste!$E9088),1))</f>
        <v/>
      </c>
      <c r="C9091">
        <f>IF(GL_Paste!$B9088="","",IF(TRIM(GL_Paste!$M9088)&lt;&gt;"",TRIM(GL_Paste!$M9088),IFERROR(MID(GL_Paste!$I9088,FIND("[",GL_Paste!$I9088)+1,FIND("]",GL_Paste!$I9088)-FIND("[",GL_Paste!$I9088)-1),"")))</f>
        <v/>
      </c>
      <c r="D9091">
        <f>IF(GL_Paste!$B9088="","",IFERROR(INDEX(DeptName,MATCH($C9091,DeptTag,0)),"UNALLOCATED"))</f>
        <v/>
      </c>
      <c r="E9091">
        <f>IF(GL_Paste!$B9088="","",IFERROR(INDEX(AcctCat,MATCH(GL_Paste!$B9088&amp;"",AcctCode,0)),"UNKNOWN"))</f>
        <v/>
      </c>
      <c r="F9091">
        <f>IF(GL_Paste!$B9088="","",IFERROR(INDEX(AcctSub,MATCH(GL_Paste!$B9088&amp;"",AcctCode,0)),"UNKNOWN"))</f>
        <v/>
      </c>
    </row>
    <row r="9092">
      <c r="A9092" s="40">
        <f>IF(GL_Paste!$B9089="","",N(GL_Paste!$H9089)-N(GL_Paste!$G9089))</f>
        <v/>
      </c>
      <c r="B9092" s="43">
        <f>IF(GL_Paste!$B9089="","",DATE(YEAR(GL_Paste!$E9089),MONTH(GL_Paste!$E9089),1))</f>
        <v/>
      </c>
      <c r="C9092">
        <f>IF(GL_Paste!$B9089="","",IF(TRIM(GL_Paste!$M9089)&lt;&gt;"",TRIM(GL_Paste!$M9089),IFERROR(MID(GL_Paste!$I9089,FIND("[",GL_Paste!$I9089)+1,FIND("]",GL_Paste!$I9089)-FIND("[",GL_Paste!$I9089)-1),"")))</f>
        <v/>
      </c>
      <c r="D9092">
        <f>IF(GL_Paste!$B9089="","",IFERROR(INDEX(DeptName,MATCH($C9092,DeptTag,0)),"UNALLOCATED"))</f>
        <v/>
      </c>
      <c r="E9092">
        <f>IF(GL_Paste!$B9089="","",IFERROR(INDEX(AcctCat,MATCH(GL_Paste!$B9089&amp;"",AcctCode,0)),"UNKNOWN"))</f>
        <v/>
      </c>
      <c r="F9092">
        <f>IF(GL_Paste!$B9089="","",IFERROR(INDEX(AcctSub,MATCH(GL_Paste!$B9089&amp;"",AcctCode,0)),"UNKNOWN"))</f>
        <v/>
      </c>
    </row>
    <row r="9093">
      <c r="A9093" s="40">
        <f>IF(GL_Paste!$B9090="","",N(GL_Paste!$H9090)-N(GL_Paste!$G9090))</f>
        <v/>
      </c>
      <c r="B9093" s="43">
        <f>IF(GL_Paste!$B9090="","",DATE(YEAR(GL_Paste!$E9090),MONTH(GL_Paste!$E9090),1))</f>
        <v/>
      </c>
      <c r="C9093">
        <f>IF(GL_Paste!$B9090="","",IF(TRIM(GL_Paste!$M9090)&lt;&gt;"",TRIM(GL_Paste!$M9090),IFERROR(MID(GL_Paste!$I9090,FIND("[",GL_Paste!$I9090)+1,FIND("]",GL_Paste!$I9090)-FIND("[",GL_Paste!$I9090)-1),"")))</f>
        <v/>
      </c>
      <c r="D9093">
        <f>IF(GL_Paste!$B9090="","",IFERROR(INDEX(DeptName,MATCH($C9093,DeptTag,0)),"UNALLOCATED"))</f>
        <v/>
      </c>
      <c r="E9093">
        <f>IF(GL_Paste!$B9090="","",IFERROR(INDEX(AcctCat,MATCH(GL_Paste!$B9090&amp;"",AcctCode,0)),"UNKNOWN"))</f>
        <v/>
      </c>
      <c r="F9093">
        <f>IF(GL_Paste!$B9090="","",IFERROR(INDEX(AcctSub,MATCH(GL_Paste!$B9090&amp;"",AcctCode,0)),"UNKNOWN"))</f>
        <v/>
      </c>
    </row>
    <row r="9094">
      <c r="A9094" s="40">
        <f>IF(GL_Paste!$B9091="","",N(GL_Paste!$H9091)-N(GL_Paste!$G9091))</f>
        <v/>
      </c>
      <c r="B9094" s="43">
        <f>IF(GL_Paste!$B9091="","",DATE(YEAR(GL_Paste!$E9091),MONTH(GL_Paste!$E9091),1))</f>
        <v/>
      </c>
      <c r="C9094">
        <f>IF(GL_Paste!$B9091="","",IF(TRIM(GL_Paste!$M9091)&lt;&gt;"",TRIM(GL_Paste!$M9091),IFERROR(MID(GL_Paste!$I9091,FIND("[",GL_Paste!$I9091)+1,FIND("]",GL_Paste!$I9091)-FIND("[",GL_Paste!$I9091)-1),"")))</f>
        <v/>
      </c>
      <c r="D9094">
        <f>IF(GL_Paste!$B9091="","",IFERROR(INDEX(DeptName,MATCH($C9094,DeptTag,0)),"UNALLOCATED"))</f>
        <v/>
      </c>
      <c r="E9094">
        <f>IF(GL_Paste!$B9091="","",IFERROR(INDEX(AcctCat,MATCH(GL_Paste!$B9091&amp;"",AcctCode,0)),"UNKNOWN"))</f>
        <v/>
      </c>
      <c r="F9094">
        <f>IF(GL_Paste!$B9091="","",IFERROR(INDEX(AcctSub,MATCH(GL_Paste!$B9091&amp;"",AcctCode,0)),"UNKNOWN"))</f>
        <v/>
      </c>
    </row>
    <row r="9095">
      <c r="A9095" s="40">
        <f>IF(GL_Paste!$B9092="","",N(GL_Paste!$H9092)-N(GL_Paste!$G9092))</f>
        <v/>
      </c>
      <c r="B9095" s="43">
        <f>IF(GL_Paste!$B9092="","",DATE(YEAR(GL_Paste!$E9092),MONTH(GL_Paste!$E9092),1))</f>
        <v/>
      </c>
      <c r="C9095">
        <f>IF(GL_Paste!$B9092="","",IF(TRIM(GL_Paste!$M9092)&lt;&gt;"",TRIM(GL_Paste!$M9092),IFERROR(MID(GL_Paste!$I9092,FIND("[",GL_Paste!$I9092)+1,FIND("]",GL_Paste!$I9092)-FIND("[",GL_Paste!$I9092)-1),"")))</f>
        <v/>
      </c>
      <c r="D9095">
        <f>IF(GL_Paste!$B9092="","",IFERROR(INDEX(DeptName,MATCH($C9095,DeptTag,0)),"UNALLOCATED"))</f>
        <v/>
      </c>
      <c r="E9095">
        <f>IF(GL_Paste!$B9092="","",IFERROR(INDEX(AcctCat,MATCH(GL_Paste!$B9092&amp;"",AcctCode,0)),"UNKNOWN"))</f>
        <v/>
      </c>
      <c r="F9095">
        <f>IF(GL_Paste!$B9092="","",IFERROR(INDEX(AcctSub,MATCH(GL_Paste!$B9092&amp;"",AcctCode,0)),"UNKNOWN"))</f>
        <v/>
      </c>
    </row>
    <row r="9096">
      <c r="A9096" s="40">
        <f>IF(GL_Paste!$B9093="","",N(GL_Paste!$H9093)-N(GL_Paste!$G9093))</f>
        <v/>
      </c>
      <c r="B9096" s="43">
        <f>IF(GL_Paste!$B9093="","",DATE(YEAR(GL_Paste!$E9093),MONTH(GL_Paste!$E9093),1))</f>
        <v/>
      </c>
      <c r="C9096">
        <f>IF(GL_Paste!$B9093="","",IF(TRIM(GL_Paste!$M9093)&lt;&gt;"",TRIM(GL_Paste!$M9093),IFERROR(MID(GL_Paste!$I9093,FIND("[",GL_Paste!$I9093)+1,FIND("]",GL_Paste!$I9093)-FIND("[",GL_Paste!$I9093)-1),"")))</f>
        <v/>
      </c>
      <c r="D9096">
        <f>IF(GL_Paste!$B9093="","",IFERROR(INDEX(DeptName,MATCH($C9096,DeptTag,0)),"UNALLOCATED"))</f>
        <v/>
      </c>
      <c r="E9096">
        <f>IF(GL_Paste!$B9093="","",IFERROR(INDEX(AcctCat,MATCH(GL_Paste!$B9093&amp;"",AcctCode,0)),"UNKNOWN"))</f>
        <v/>
      </c>
      <c r="F9096">
        <f>IF(GL_Paste!$B9093="","",IFERROR(INDEX(AcctSub,MATCH(GL_Paste!$B9093&amp;"",AcctCode,0)),"UNKNOWN"))</f>
        <v/>
      </c>
    </row>
    <row r="9097">
      <c r="A9097" s="40">
        <f>IF(GL_Paste!$B9094="","",N(GL_Paste!$H9094)-N(GL_Paste!$G9094))</f>
        <v/>
      </c>
      <c r="B9097" s="43">
        <f>IF(GL_Paste!$B9094="","",DATE(YEAR(GL_Paste!$E9094),MONTH(GL_Paste!$E9094),1))</f>
        <v/>
      </c>
      <c r="C9097">
        <f>IF(GL_Paste!$B9094="","",IF(TRIM(GL_Paste!$M9094)&lt;&gt;"",TRIM(GL_Paste!$M9094),IFERROR(MID(GL_Paste!$I9094,FIND("[",GL_Paste!$I9094)+1,FIND("]",GL_Paste!$I9094)-FIND("[",GL_Paste!$I9094)-1),"")))</f>
        <v/>
      </c>
      <c r="D9097">
        <f>IF(GL_Paste!$B9094="","",IFERROR(INDEX(DeptName,MATCH($C9097,DeptTag,0)),"UNALLOCATED"))</f>
        <v/>
      </c>
      <c r="E9097">
        <f>IF(GL_Paste!$B9094="","",IFERROR(INDEX(AcctCat,MATCH(GL_Paste!$B9094&amp;"",AcctCode,0)),"UNKNOWN"))</f>
        <v/>
      </c>
      <c r="F9097">
        <f>IF(GL_Paste!$B9094="","",IFERROR(INDEX(AcctSub,MATCH(GL_Paste!$B9094&amp;"",AcctCode,0)),"UNKNOWN"))</f>
        <v/>
      </c>
    </row>
    <row r="9098">
      <c r="A9098" s="40">
        <f>IF(GL_Paste!$B9095="","",N(GL_Paste!$H9095)-N(GL_Paste!$G9095))</f>
        <v/>
      </c>
      <c r="B9098" s="43">
        <f>IF(GL_Paste!$B9095="","",DATE(YEAR(GL_Paste!$E9095),MONTH(GL_Paste!$E9095),1))</f>
        <v/>
      </c>
      <c r="C9098">
        <f>IF(GL_Paste!$B9095="","",IF(TRIM(GL_Paste!$M9095)&lt;&gt;"",TRIM(GL_Paste!$M9095),IFERROR(MID(GL_Paste!$I9095,FIND("[",GL_Paste!$I9095)+1,FIND("]",GL_Paste!$I9095)-FIND("[",GL_Paste!$I9095)-1),"")))</f>
        <v/>
      </c>
      <c r="D9098">
        <f>IF(GL_Paste!$B9095="","",IFERROR(INDEX(DeptName,MATCH($C9098,DeptTag,0)),"UNALLOCATED"))</f>
        <v/>
      </c>
      <c r="E9098">
        <f>IF(GL_Paste!$B9095="","",IFERROR(INDEX(AcctCat,MATCH(GL_Paste!$B9095&amp;"",AcctCode,0)),"UNKNOWN"))</f>
        <v/>
      </c>
      <c r="F9098">
        <f>IF(GL_Paste!$B9095="","",IFERROR(INDEX(AcctSub,MATCH(GL_Paste!$B9095&amp;"",AcctCode,0)),"UNKNOWN"))</f>
        <v/>
      </c>
    </row>
    <row r="9099">
      <c r="A9099" s="40">
        <f>IF(GL_Paste!$B9096="","",N(GL_Paste!$H9096)-N(GL_Paste!$G9096))</f>
        <v/>
      </c>
      <c r="B9099" s="43">
        <f>IF(GL_Paste!$B9096="","",DATE(YEAR(GL_Paste!$E9096),MONTH(GL_Paste!$E9096),1))</f>
        <v/>
      </c>
      <c r="C9099">
        <f>IF(GL_Paste!$B9096="","",IF(TRIM(GL_Paste!$M9096)&lt;&gt;"",TRIM(GL_Paste!$M9096),IFERROR(MID(GL_Paste!$I9096,FIND("[",GL_Paste!$I9096)+1,FIND("]",GL_Paste!$I9096)-FIND("[",GL_Paste!$I9096)-1),"")))</f>
        <v/>
      </c>
      <c r="D9099">
        <f>IF(GL_Paste!$B9096="","",IFERROR(INDEX(DeptName,MATCH($C9099,DeptTag,0)),"UNALLOCATED"))</f>
        <v/>
      </c>
      <c r="E9099">
        <f>IF(GL_Paste!$B9096="","",IFERROR(INDEX(AcctCat,MATCH(GL_Paste!$B9096&amp;"",AcctCode,0)),"UNKNOWN"))</f>
        <v/>
      </c>
      <c r="F9099">
        <f>IF(GL_Paste!$B9096="","",IFERROR(INDEX(AcctSub,MATCH(GL_Paste!$B9096&amp;"",AcctCode,0)),"UNKNOWN"))</f>
        <v/>
      </c>
    </row>
    <row r="9100">
      <c r="A9100" s="40">
        <f>IF(GL_Paste!$B9097="","",N(GL_Paste!$H9097)-N(GL_Paste!$G9097))</f>
        <v/>
      </c>
      <c r="B9100" s="43">
        <f>IF(GL_Paste!$B9097="","",DATE(YEAR(GL_Paste!$E9097),MONTH(GL_Paste!$E9097),1))</f>
        <v/>
      </c>
      <c r="C9100">
        <f>IF(GL_Paste!$B9097="","",IF(TRIM(GL_Paste!$M9097)&lt;&gt;"",TRIM(GL_Paste!$M9097),IFERROR(MID(GL_Paste!$I9097,FIND("[",GL_Paste!$I9097)+1,FIND("]",GL_Paste!$I9097)-FIND("[",GL_Paste!$I9097)-1),"")))</f>
        <v/>
      </c>
      <c r="D9100">
        <f>IF(GL_Paste!$B9097="","",IFERROR(INDEX(DeptName,MATCH($C9100,DeptTag,0)),"UNALLOCATED"))</f>
        <v/>
      </c>
      <c r="E9100">
        <f>IF(GL_Paste!$B9097="","",IFERROR(INDEX(AcctCat,MATCH(GL_Paste!$B9097&amp;"",AcctCode,0)),"UNKNOWN"))</f>
        <v/>
      </c>
      <c r="F9100">
        <f>IF(GL_Paste!$B9097="","",IFERROR(INDEX(AcctSub,MATCH(GL_Paste!$B9097&amp;"",AcctCode,0)),"UNKNOWN"))</f>
        <v/>
      </c>
    </row>
    <row r="9101">
      <c r="A9101" s="40">
        <f>IF(GL_Paste!$B9098="","",N(GL_Paste!$H9098)-N(GL_Paste!$G9098))</f>
        <v/>
      </c>
      <c r="B9101" s="43">
        <f>IF(GL_Paste!$B9098="","",DATE(YEAR(GL_Paste!$E9098),MONTH(GL_Paste!$E9098),1))</f>
        <v/>
      </c>
      <c r="C9101">
        <f>IF(GL_Paste!$B9098="","",IF(TRIM(GL_Paste!$M9098)&lt;&gt;"",TRIM(GL_Paste!$M9098),IFERROR(MID(GL_Paste!$I9098,FIND("[",GL_Paste!$I9098)+1,FIND("]",GL_Paste!$I9098)-FIND("[",GL_Paste!$I9098)-1),"")))</f>
        <v/>
      </c>
      <c r="D9101">
        <f>IF(GL_Paste!$B9098="","",IFERROR(INDEX(DeptName,MATCH($C9101,DeptTag,0)),"UNALLOCATED"))</f>
        <v/>
      </c>
      <c r="E9101">
        <f>IF(GL_Paste!$B9098="","",IFERROR(INDEX(AcctCat,MATCH(GL_Paste!$B9098&amp;"",AcctCode,0)),"UNKNOWN"))</f>
        <v/>
      </c>
      <c r="F9101">
        <f>IF(GL_Paste!$B9098="","",IFERROR(INDEX(AcctSub,MATCH(GL_Paste!$B9098&amp;"",AcctCode,0)),"UNKNOWN"))</f>
        <v/>
      </c>
    </row>
    <row r="9102">
      <c r="A9102" s="40">
        <f>IF(GL_Paste!$B9099="","",N(GL_Paste!$H9099)-N(GL_Paste!$G9099))</f>
        <v/>
      </c>
      <c r="B9102" s="43">
        <f>IF(GL_Paste!$B9099="","",DATE(YEAR(GL_Paste!$E9099),MONTH(GL_Paste!$E9099),1))</f>
        <v/>
      </c>
      <c r="C9102">
        <f>IF(GL_Paste!$B9099="","",IF(TRIM(GL_Paste!$M9099)&lt;&gt;"",TRIM(GL_Paste!$M9099),IFERROR(MID(GL_Paste!$I9099,FIND("[",GL_Paste!$I9099)+1,FIND("]",GL_Paste!$I9099)-FIND("[",GL_Paste!$I9099)-1),"")))</f>
        <v/>
      </c>
      <c r="D9102">
        <f>IF(GL_Paste!$B9099="","",IFERROR(INDEX(DeptName,MATCH($C9102,DeptTag,0)),"UNALLOCATED"))</f>
        <v/>
      </c>
      <c r="E9102">
        <f>IF(GL_Paste!$B9099="","",IFERROR(INDEX(AcctCat,MATCH(GL_Paste!$B9099&amp;"",AcctCode,0)),"UNKNOWN"))</f>
        <v/>
      </c>
      <c r="F9102">
        <f>IF(GL_Paste!$B9099="","",IFERROR(INDEX(AcctSub,MATCH(GL_Paste!$B9099&amp;"",AcctCode,0)),"UNKNOWN"))</f>
        <v/>
      </c>
    </row>
    <row r="9103">
      <c r="A9103" s="40">
        <f>IF(GL_Paste!$B9100="","",N(GL_Paste!$H9100)-N(GL_Paste!$G9100))</f>
        <v/>
      </c>
      <c r="B9103" s="43">
        <f>IF(GL_Paste!$B9100="","",DATE(YEAR(GL_Paste!$E9100),MONTH(GL_Paste!$E9100),1))</f>
        <v/>
      </c>
      <c r="C9103">
        <f>IF(GL_Paste!$B9100="","",IF(TRIM(GL_Paste!$M9100)&lt;&gt;"",TRIM(GL_Paste!$M9100),IFERROR(MID(GL_Paste!$I9100,FIND("[",GL_Paste!$I9100)+1,FIND("]",GL_Paste!$I9100)-FIND("[",GL_Paste!$I9100)-1),"")))</f>
        <v/>
      </c>
      <c r="D9103">
        <f>IF(GL_Paste!$B9100="","",IFERROR(INDEX(DeptName,MATCH($C9103,DeptTag,0)),"UNALLOCATED"))</f>
        <v/>
      </c>
      <c r="E9103">
        <f>IF(GL_Paste!$B9100="","",IFERROR(INDEX(AcctCat,MATCH(GL_Paste!$B9100&amp;"",AcctCode,0)),"UNKNOWN"))</f>
        <v/>
      </c>
      <c r="F9103">
        <f>IF(GL_Paste!$B9100="","",IFERROR(INDEX(AcctSub,MATCH(GL_Paste!$B9100&amp;"",AcctCode,0)),"UNKNOWN"))</f>
        <v/>
      </c>
    </row>
    <row r="9104">
      <c r="A9104" s="40">
        <f>IF(GL_Paste!$B9101="","",N(GL_Paste!$H9101)-N(GL_Paste!$G9101))</f>
        <v/>
      </c>
      <c r="B9104" s="43">
        <f>IF(GL_Paste!$B9101="","",DATE(YEAR(GL_Paste!$E9101),MONTH(GL_Paste!$E9101),1))</f>
        <v/>
      </c>
      <c r="C9104">
        <f>IF(GL_Paste!$B9101="","",IF(TRIM(GL_Paste!$M9101)&lt;&gt;"",TRIM(GL_Paste!$M9101),IFERROR(MID(GL_Paste!$I9101,FIND("[",GL_Paste!$I9101)+1,FIND("]",GL_Paste!$I9101)-FIND("[",GL_Paste!$I9101)-1),"")))</f>
        <v/>
      </c>
      <c r="D9104">
        <f>IF(GL_Paste!$B9101="","",IFERROR(INDEX(DeptName,MATCH($C9104,DeptTag,0)),"UNALLOCATED"))</f>
        <v/>
      </c>
      <c r="E9104">
        <f>IF(GL_Paste!$B9101="","",IFERROR(INDEX(AcctCat,MATCH(GL_Paste!$B9101&amp;"",AcctCode,0)),"UNKNOWN"))</f>
        <v/>
      </c>
      <c r="F9104">
        <f>IF(GL_Paste!$B9101="","",IFERROR(INDEX(AcctSub,MATCH(GL_Paste!$B9101&amp;"",AcctCode,0)),"UNKNOWN"))</f>
        <v/>
      </c>
    </row>
    <row r="9105">
      <c r="A9105" s="40">
        <f>IF(GL_Paste!$B9102="","",N(GL_Paste!$H9102)-N(GL_Paste!$G9102))</f>
        <v/>
      </c>
      <c r="B9105" s="43">
        <f>IF(GL_Paste!$B9102="","",DATE(YEAR(GL_Paste!$E9102),MONTH(GL_Paste!$E9102),1))</f>
        <v/>
      </c>
      <c r="C9105">
        <f>IF(GL_Paste!$B9102="","",IF(TRIM(GL_Paste!$M9102)&lt;&gt;"",TRIM(GL_Paste!$M9102),IFERROR(MID(GL_Paste!$I9102,FIND("[",GL_Paste!$I9102)+1,FIND("]",GL_Paste!$I9102)-FIND("[",GL_Paste!$I9102)-1),"")))</f>
        <v/>
      </c>
      <c r="D9105">
        <f>IF(GL_Paste!$B9102="","",IFERROR(INDEX(DeptName,MATCH($C9105,DeptTag,0)),"UNALLOCATED"))</f>
        <v/>
      </c>
      <c r="E9105">
        <f>IF(GL_Paste!$B9102="","",IFERROR(INDEX(AcctCat,MATCH(GL_Paste!$B9102&amp;"",AcctCode,0)),"UNKNOWN"))</f>
        <v/>
      </c>
      <c r="F9105">
        <f>IF(GL_Paste!$B9102="","",IFERROR(INDEX(AcctSub,MATCH(GL_Paste!$B9102&amp;"",AcctCode,0)),"UNKNOWN"))</f>
        <v/>
      </c>
    </row>
    <row r="9106">
      <c r="A9106" s="40">
        <f>IF(GL_Paste!$B9103="","",N(GL_Paste!$H9103)-N(GL_Paste!$G9103))</f>
        <v/>
      </c>
      <c r="B9106" s="43">
        <f>IF(GL_Paste!$B9103="","",DATE(YEAR(GL_Paste!$E9103),MONTH(GL_Paste!$E9103),1))</f>
        <v/>
      </c>
      <c r="C9106">
        <f>IF(GL_Paste!$B9103="","",IF(TRIM(GL_Paste!$M9103)&lt;&gt;"",TRIM(GL_Paste!$M9103),IFERROR(MID(GL_Paste!$I9103,FIND("[",GL_Paste!$I9103)+1,FIND("]",GL_Paste!$I9103)-FIND("[",GL_Paste!$I9103)-1),"")))</f>
        <v/>
      </c>
      <c r="D9106">
        <f>IF(GL_Paste!$B9103="","",IFERROR(INDEX(DeptName,MATCH($C9106,DeptTag,0)),"UNALLOCATED"))</f>
        <v/>
      </c>
      <c r="E9106">
        <f>IF(GL_Paste!$B9103="","",IFERROR(INDEX(AcctCat,MATCH(GL_Paste!$B9103&amp;"",AcctCode,0)),"UNKNOWN"))</f>
        <v/>
      </c>
      <c r="F9106">
        <f>IF(GL_Paste!$B9103="","",IFERROR(INDEX(AcctSub,MATCH(GL_Paste!$B9103&amp;"",AcctCode,0)),"UNKNOWN"))</f>
        <v/>
      </c>
    </row>
    <row r="9107">
      <c r="A9107" s="40">
        <f>IF(GL_Paste!$B9104="","",N(GL_Paste!$H9104)-N(GL_Paste!$G9104))</f>
        <v/>
      </c>
      <c r="B9107" s="43">
        <f>IF(GL_Paste!$B9104="","",DATE(YEAR(GL_Paste!$E9104),MONTH(GL_Paste!$E9104),1))</f>
        <v/>
      </c>
      <c r="C9107">
        <f>IF(GL_Paste!$B9104="","",IF(TRIM(GL_Paste!$M9104)&lt;&gt;"",TRIM(GL_Paste!$M9104),IFERROR(MID(GL_Paste!$I9104,FIND("[",GL_Paste!$I9104)+1,FIND("]",GL_Paste!$I9104)-FIND("[",GL_Paste!$I9104)-1),"")))</f>
        <v/>
      </c>
      <c r="D9107">
        <f>IF(GL_Paste!$B9104="","",IFERROR(INDEX(DeptName,MATCH($C9107,DeptTag,0)),"UNALLOCATED"))</f>
        <v/>
      </c>
      <c r="E9107">
        <f>IF(GL_Paste!$B9104="","",IFERROR(INDEX(AcctCat,MATCH(GL_Paste!$B9104&amp;"",AcctCode,0)),"UNKNOWN"))</f>
        <v/>
      </c>
      <c r="F9107">
        <f>IF(GL_Paste!$B9104="","",IFERROR(INDEX(AcctSub,MATCH(GL_Paste!$B9104&amp;"",AcctCode,0)),"UNKNOWN"))</f>
        <v/>
      </c>
    </row>
    <row r="9108">
      <c r="A9108" s="40">
        <f>IF(GL_Paste!$B9105="","",N(GL_Paste!$H9105)-N(GL_Paste!$G9105))</f>
        <v/>
      </c>
      <c r="B9108" s="43">
        <f>IF(GL_Paste!$B9105="","",DATE(YEAR(GL_Paste!$E9105),MONTH(GL_Paste!$E9105),1))</f>
        <v/>
      </c>
      <c r="C9108">
        <f>IF(GL_Paste!$B9105="","",IF(TRIM(GL_Paste!$M9105)&lt;&gt;"",TRIM(GL_Paste!$M9105),IFERROR(MID(GL_Paste!$I9105,FIND("[",GL_Paste!$I9105)+1,FIND("]",GL_Paste!$I9105)-FIND("[",GL_Paste!$I9105)-1),"")))</f>
        <v/>
      </c>
      <c r="D9108">
        <f>IF(GL_Paste!$B9105="","",IFERROR(INDEX(DeptName,MATCH($C9108,DeptTag,0)),"UNALLOCATED"))</f>
        <v/>
      </c>
      <c r="E9108">
        <f>IF(GL_Paste!$B9105="","",IFERROR(INDEX(AcctCat,MATCH(GL_Paste!$B9105&amp;"",AcctCode,0)),"UNKNOWN"))</f>
        <v/>
      </c>
      <c r="F9108">
        <f>IF(GL_Paste!$B9105="","",IFERROR(INDEX(AcctSub,MATCH(GL_Paste!$B9105&amp;"",AcctCode,0)),"UNKNOWN"))</f>
        <v/>
      </c>
    </row>
    <row r="9109">
      <c r="A9109" s="40">
        <f>IF(GL_Paste!$B9106="","",N(GL_Paste!$H9106)-N(GL_Paste!$G9106))</f>
        <v/>
      </c>
      <c r="B9109" s="43">
        <f>IF(GL_Paste!$B9106="","",DATE(YEAR(GL_Paste!$E9106),MONTH(GL_Paste!$E9106),1))</f>
        <v/>
      </c>
      <c r="C9109">
        <f>IF(GL_Paste!$B9106="","",IF(TRIM(GL_Paste!$M9106)&lt;&gt;"",TRIM(GL_Paste!$M9106),IFERROR(MID(GL_Paste!$I9106,FIND("[",GL_Paste!$I9106)+1,FIND("]",GL_Paste!$I9106)-FIND("[",GL_Paste!$I9106)-1),"")))</f>
        <v/>
      </c>
      <c r="D9109">
        <f>IF(GL_Paste!$B9106="","",IFERROR(INDEX(DeptName,MATCH($C9109,DeptTag,0)),"UNALLOCATED"))</f>
        <v/>
      </c>
      <c r="E9109">
        <f>IF(GL_Paste!$B9106="","",IFERROR(INDEX(AcctCat,MATCH(GL_Paste!$B9106&amp;"",AcctCode,0)),"UNKNOWN"))</f>
        <v/>
      </c>
      <c r="F9109">
        <f>IF(GL_Paste!$B9106="","",IFERROR(INDEX(AcctSub,MATCH(GL_Paste!$B9106&amp;"",AcctCode,0)),"UNKNOWN"))</f>
        <v/>
      </c>
    </row>
    <row r="9110">
      <c r="A9110" s="40">
        <f>IF(GL_Paste!$B9107="","",N(GL_Paste!$H9107)-N(GL_Paste!$G9107))</f>
        <v/>
      </c>
      <c r="B9110" s="43">
        <f>IF(GL_Paste!$B9107="","",DATE(YEAR(GL_Paste!$E9107),MONTH(GL_Paste!$E9107),1))</f>
        <v/>
      </c>
      <c r="C9110">
        <f>IF(GL_Paste!$B9107="","",IF(TRIM(GL_Paste!$M9107)&lt;&gt;"",TRIM(GL_Paste!$M9107),IFERROR(MID(GL_Paste!$I9107,FIND("[",GL_Paste!$I9107)+1,FIND("]",GL_Paste!$I9107)-FIND("[",GL_Paste!$I9107)-1),"")))</f>
        <v/>
      </c>
      <c r="D9110">
        <f>IF(GL_Paste!$B9107="","",IFERROR(INDEX(DeptName,MATCH($C9110,DeptTag,0)),"UNALLOCATED"))</f>
        <v/>
      </c>
      <c r="E9110">
        <f>IF(GL_Paste!$B9107="","",IFERROR(INDEX(AcctCat,MATCH(GL_Paste!$B9107&amp;"",AcctCode,0)),"UNKNOWN"))</f>
        <v/>
      </c>
      <c r="F9110">
        <f>IF(GL_Paste!$B9107="","",IFERROR(INDEX(AcctSub,MATCH(GL_Paste!$B9107&amp;"",AcctCode,0)),"UNKNOWN"))</f>
        <v/>
      </c>
    </row>
    <row r="9111">
      <c r="A9111" s="40">
        <f>IF(GL_Paste!$B9108="","",N(GL_Paste!$H9108)-N(GL_Paste!$G9108))</f>
        <v/>
      </c>
      <c r="B9111" s="43">
        <f>IF(GL_Paste!$B9108="","",DATE(YEAR(GL_Paste!$E9108),MONTH(GL_Paste!$E9108),1))</f>
        <v/>
      </c>
      <c r="C9111">
        <f>IF(GL_Paste!$B9108="","",IF(TRIM(GL_Paste!$M9108)&lt;&gt;"",TRIM(GL_Paste!$M9108),IFERROR(MID(GL_Paste!$I9108,FIND("[",GL_Paste!$I9108)+1,FIND("]",GL_Paste!$I9108)-FIND("[",GL_Paste!$I9108)-1),"")))</f>
        <v/>
      </c>
      <c r="D9111">
        <f>IF(GL_Paste!$B9108="","",IFERROR(INDEX(DeptName,MATCH($C9111,DeptTag,0)),"UNALLOCATED"))</f>
        <v/>
      </c>
      <c r="E9111">
        <f>IF(GL_Paste!$B9108="","",IFERROR(INDEX(AcctCat,MATCH(GL_Paste!$B9108&amp;"",AcctCode,0)),"UNKNOWN"))</f>
        <v/>
      </c>
      <c r="F9111">
        <f>IF(GL_Paste!$B9108="","",IFERROR(INDEX(AcctSub,MATCH(GL_Paste!$B9108&amp;"",AcctCode,0)),"UNKNOWN"))</f>
        <v/>
      </c>
    </row>
    <row r="9112">
      <c r="A9112" s="40">
        <f>IF(GL_Paste!$B9109="","",N(GL_Paste!$H9109)-N(GL_Paste!$G9109))</f>
        <v/>
      </c>
      <c r="B9112" s="43">
        <f>IF(GL_Paste!$B9109="","",DATE(YEAR(GL_Paste!$E9109),MONTH(GL_Paste!$E9109),1))</f>
        <v/>
      </c>
      <c r="C9112">
        <f>IF(GL_Paste!$B9109="","",IF(TRIM(GL_Paste!$M9109)&lt;&gt;"",TRIM(GL_Paste!$M9109),IFERROR(MID(GL_Paste!$I9109,FIND("[",GL_Paste!$I9109)+1,FIND("]",GL_Paste!$I9109)-FIND("[",GL_Paste!$I9109)-1),"")))</f>
        <v/>
      </c>
      <c r="D9112">
        <f>IF(GL_Paste!$B9109="","",IFERROR(INDEX(DeptName,MATCH($C9112,DeptTag,0)),"UNALLOCATED"))</f>
        <v/>
      </c>
      <c r="E9112">
        <f>IF(GL_Paste!$B9109="","",IFERROR(INDEX(AcctCat,MATCH(GL_Paste!$B9109&amp;"",AcctCode,0)),"UNKNOWN"))</f>
        <v/>
      </c>
      <c r="F9112">
        <f>IF(GL_Paste!$B9109="","",IFERROR(INDEX(AcctSub,MATCH(GL_Paste!$B9109&amp;"",AcctCode,0)),"UNKNOWN"))</f>
        <v/>
      </c>
    </row>
    <row r="9113">
      <c r="A9113" s="40">
        <f>IF(GL_Paste!$B9110="","",N(GL_Paste!$H9110)-N(GL_Paste!$G9110))</f>
        <v/>
      </c>
      <c r="B9113" s="43">
        <f>IF(GL_Paste!$B9110="","",DATE(YEAR(GL_Paste!$E9110),MONTH(GL_Paste!$E9110),1))</f>
        <v/>
      </c>
      <c r="C9113">
        <f>IF(GL_Paste!$B9110="","",IF(TRIM(GL_Paste!$M9110)&lt;&gt;"",TRIM(GL_Paste!$M9110),IFERROR(MID(GL_Paste!$I9110,FIND("[",GL_Paste!$I9110)+1,FIND("]",GL_Paste!$I9110)-FIND("[",GL_Paste!$I9110)-1),"")))</f>
        <v/>
      </c>
      <c r="D9113">
        <f>IF(GL_Paste!$B9110="","",IFERROR(INDEX(DeptName,MATCH($C9113,DeptTag,0)),"UNALLOCATED"))</f>
        <v/>
      </c>
      <c r="E9113">
        <f>IF(GL_Paste!$B9110="","",IFERROR(INDEX(AcctCat,MATCH(GL_Paste!$B9110&amp;"",AcctCode,0)),"UNKNOWN"))</f>
        <v/>
      </c>
      <c r="F9113">
        <f>IF(GL_Paste!$B9110="","",IFERROR(INDEX(AcctSub,MATCH(GL_Paste!$B9110&amp;"",AcctCode,0)),"UNKNOWN"))</f>
        <v/>
      </c>
    </row>
    <row r="9114">
      <c r="A9114" s="40">
        <f>IF(GL_Paste!$B9111="","",N(GL_Paste!$H9111)-N(GL_Paste!$G9111))</f>
        <v/>
      </c>
      <c r="B9114" s="43">
        <f>IF(GL_Paste!$B9111="","",DATE(YEAR(GL_Paste!$E9111),MONTH(GL_Paste!$E9111),1))</f>
        <v/>
      </c>
      <c r="C9114">
        <f>IF(GL_Paste!$B9111="","",IF(TRIM(GL_Paste!$M9111)&lt;&gt;"",TRIM(GL_Paste!$M9111),IFERROR(MID(GL_Paste!$I9111,FIND("[",GL_Paste!$I9111)+1,FIND("]",GL_Paste!$I9111)-FIND("[",GL_Paste!$I9111)-1),"")))</f>
        <v/>
      </c>
      <c r="D9114">
        <f>IF(GL_Paste!$B9111="","",IFERROR(INDEX(DeptName,MATCH($C9114,DeptTag,0)),"UNALLOCATED"))</f>
        <v/>
      </c>
      <c r="E9114">
        <f>IF(GL_Paste!$B9111="","",IFERROR(INDEX(AcctCat,MATCH(GL_Paste!$B9111&amp;"",AcctCode,0)),"UNKNOWN"))</f>
        <v/>
      </c>
      <c r="F9114">
        <f>IF(GL_Paste!$B9111="","",IFERROR(INDEX(AcctSub,MATCH(GL_Paste!$B9111&amp;"",AcctCode,0)),"UNKNOWN"))</f>
        <v/>
      </c>
    </row>
    <row r="9115">
      <c r="A9115" s="40">
        <f>IF(GL_Paste!$B9112="","",N(GL_Paste!$H9112)-N(GL_Paste!$G9112))</f>
        <v/>
      </c>
      <c r="B9115" s="43">
        <f>IF(GL_Paste!$B9112="","",DATE(YEAR(GL_Paste!$E9112),MONTH(GL_Paste!$E9112),1))</f>
        <v/>
      </c>
      <c r="C9115">
        <f>IF(GL_Paste!$B9112="","",IF(TRIM(GL_Paste!$M9112)&lt;&gt;"",TRIM(GL_Paste!$M9112),IFERROR(MID(GL_Paste!$I9112,FIND("[",GL_Paste!$I9112)+1,FIND("]",GL_Paste!$I9112)-FIND("[",GL_Paste!$I9112)-1),"")))</f>
        <v/>
      </c>
      <c r="D9115">
        <f>IF(GL_Paste!$B9112="","",IFERROR(INDEX(DeptName,MATCH($C9115,DeptTag,0)),"UNALLOCATED"))</f>
        <v/>
      </c>
      <c r="E9115">
        <f>IF(GL_Paste!$B9112="","",IFERROR(INDEX(AcctCat,MATCH(GL_Paste!$B9112&amp;"",AcctCode,0)),"UNKNOWN"))</f>
        <v/>
      </c>
      <c r="F9115">
        <f>IF(GL_Paste!$B9112="","",IFERROR(INDEX(AcctSub,MATCH(GL_Paste!$B9112&amp;"",AcctCode,0)),"UNKNOWN"))</f>
        <v/>
      </c>
    </row>
    <row r="9116">
      <c r="A9116" s="40">
        <f>IF(GL_Paste!$B9113="","",N(GL_Paste!$H9113)-N(GL_Paste!$G9113))</f>
        <v/>
      </c>
      <c r="B9116" s="43">
        <f>IF(GL_Paste!$B9113="","",DATE(YEAR(GL_Paste!$E9113),MONTH(GL_Paste!$E9113),1))</f>
        <v/>
      </c>
      <c r="C9116">
        <f>IF(GL_Paste!$B9113="","",IF(TRIM(GL_Paste!$M9113)&lt;&gt;"",TRIM(GL_Paste!$M9113),IFERROR(MID(GL_Paste!$I9113,FIND("[",GL_Paste!$I9113)+1,FIND("]",GL_Paste!$I9113)-FIND("[",GL_Paste!$I9113)-1),"")))</f>
        <v/>
      </c>
      <c r="D9116">
        <f>IF(GL_Paste!$B9113="","",IFERROR(INDEX(DeptName,MATCH($C9116,DeptTag,0)),"UNALLOCATED"))</f>
        <v/>
      </c>
      <c r="E9116">
        <f>IF(GL_Paste!$B9113="","",IFERROR(INDEX(AcctCat,MATCH(GL_Paste!$B9113&amp;"",AcctCode,0)),"UNKNOWN"))</f>
        <v/>
      </c>
      <c r="F9116">
        <f>IF(GL_Paste!$B9113="","",IFERROR(INDEX(AcctSub,MATCH(GL_Paste!$B9113&amp;"",AcctCode,0)),"UNKNOWN"))</f>
        <v/>
      </c>
    </row>
    <row r="9117">
      <c r="A9117" s="40">
        <f>IF(GL_Paste!$B9114="","",N(GL_Paste!$H9114)-N(GL_Paste!$G9114))</f>
        <v/>
      </c>
      <c r="B9117" s="43">
        <f>IF(GL_Paste!$B9114="","",DATE(YEAR(GL_Paste!$E9114),MONTH(GL_Paste!$E9114),1))</f>
        <v/>
      </c>
      <c r="C9117">
        <f>IF(GL_Paste!$B9114="","",IF(TRIM(GL_Paste!$M9114)&lt;&gt;"",TRIM(GL_Paste!$M9114),IFERROR(MID(GL_Paste!$I9114,FIND("[",GL_Paste!$I9114)+1,FIND("]",GL_Paste!$I9114)-FIND("[",GL_Paste!$I9114)-1),"")))</f>
        <v/>
      </c>
      <c r="D9117">
        <f>IF(GL_Paste!$B9114="","",IFERROR(INDEX(DeptName,MATCH($C9117,DeptTag,0)),"UNALLOCATED"))</f>
        <v/>
      </c>
      <c r="E9117">
        <f>IF(GL_Paste!$B9114="","",IFERROR(INDEX(AcctCat,MATCH(GL_Paste!$B9114&amp;"",AcctCode,0)),"UNKNOWN"))</f>
        <v/>
      </c>
      <c r="F9117">
        <f>IF(GL_Paste!$B9114="","",IFERROR(INDEX(AcctSub,MATCH(GL_Paste!$B9114&amp;"",AcctCode,0)),"UNKNOWN"))</f>
        <v/>
      </c>
    </row>
    <row r="9118">
      <c r="A9118" s="40">
        <f>IF(GL_Paste!$B9115="","",N(GL_Paste!$H9115)-N(GL_Paste!$G9115))</f>
        <v/>
      </c>
      <c r="B9118" s="43">
        <f>IF(GL_Paste!$B9115="","",DATE(YEAR(GL_Paste!$E9115),MONTH(GL_Paste!$E9115),1))</f>
        <v/>
      </c>
      <c r="C9118">
        <f>IF(GL_Paste!$B9115="","",IF(TRIM(GL_Paste!$M9115)&lt;&gt;"",TRIM(GL_Paste!$M9115),IFERROR(MID(GL_Paste!$I9115,FIND("[",GL_Paste!$I9115)+1,FIND("]",GL_Paste!$I9115)-FIND("[",GL_Paste!$I9115)-1),"")))</f>
        <v/>
      </c>
      <c r="D9118">
        <f>IF(GL_Paste!$B9115="","",IFERROR(INDEX(DeptName,MATCH($C9118,DeptTag,0)),"UNALLOCATED"))</f>
        <v/>
      </c>
      <c r="E9118">
        <f>IF(GL_Paste!$B9115="","",IFERROR(INDEX(AcctCat,MATCH(GL_Paste!$B9115&amp;"",AcctCode,0)),"UNKNOWN"))</f>
        <v/>
      </c>
      <c r="F9118">
        <f>IF(GL_Paste!$B9115="","",IFERROR(INDEX(AcctSub,MATCH(GL_Paste!$B9115&amp;"",AcctCode,0)),"UNKNOWN"))</f>
        <v/>
      </c>
    </row>
    <row r="9119">
      <c r="A9119" s="40">
        <f>IF(GL_Paste!$B9116="","",N(GL_Paste!$H9116)-N(GL_Paste!$G9116))</f>
        <v/>
      </c>
      <c r="B9119" s="43">
        <f>IF(GL_Paste!$B9116="","",DATE(YEAR(GL_Paste!$E9116),MONTH(GL_Paste!$E9116),1))</f>
        <v/>
      </c>
      <c r="C9119">
        <f>IF(GL_Paste!$B9116="","",IF(TRIM(GL_Paste!$M9116)&lt;&gt;"",TRIM(GL_Paste!$M9116),IFERROR(MID(GL_Paste!$I9116,FIND("[",GL_Paste!$I9116)+1,FIND("]",GL_Paste!$I9116)-FIND("[",GL_Paste!$I9116)-1),"")))</f>
        <v/>
      </c>
      <c r="D9119">
        <f>IF(GL_Paste!$B9116="","",IFERROR(INDEX(DeptName,MATCH($C9119,DeptTag,0)),"UNALLOCATED"))</f>
        <v/>
      </c>
      <c r="E9119">
        <f>IF(GL_Paste!$B9116="","",IFERROR(INDEX(AcctCat,MATCH(GL_Paste!$B9116&amp;"",AcctCode,0)),"UNKNOWN"))</f>
        <v/>
      </c>
      <c r="F9119">
        <f>IF(GL_Paste!$B9116="","",IFERROR(INDEX(AcctSub,MATCH(GL_Paste!$B9116&amp;"",AcctCode,0)),"UNKNOWN"))</f>
        <v/>
      </c>
    </row>
    <row r="9120">
      <c r="A9120" s="40">
        <f>IF(GL_Paste!$B9117="","",N(GL_Paste!$H9117)-N(GL_Paste!$G9117))</f>
        <v/>
      </c>
      <c r="B9120" s="43">
        <f>IF(GL_Paste!$B9117="","",DATE(YEAR(GL_Paste!$E9117),MONTH(GL_Paste!$E9117),1))</f>
        <v/>
      </c>
      <c r="C9120">
        <f>IF(GL_Paste!$B9117="","",IF(TRIM(GL_Paste!$M9117)&lt;&gt;"",TRIM(GL_Paste!$M9117),IFERROR(MID(GL_Paste!$I9117,FIND("[",GL_Paste!$I9117)+1,FIND("]",GL_Paste!$I9117)-FIND("[",GL_Paste!$I9117)-1),"")))</f>
        <v/>
      </c>
      <c r="D9120">
        <f>IF(GL_Paste!$B9117="","",IFERROR(INDEX(DeptName,MATCH($C9120,DeptTag,0)),"UNALLOCATED"))</f>
        <v/>
      </c>
      <c r="E9120">
        <f>IF(GL_Paste!$B9117="","",IFERROR(INDEX(AcctCat,MATCH(GL_Paste!$B9117&amp;"",AcctCode,0)),"UNKNOWN"))</f>
        <v/>
      </c>
      <c r="F9120">
        <f>IF(GL_Paste!$B9117="","",IFERROR(INDEX(AcctSub,MATCH(GL_Paste!$B9117&amp;"",AcctCode,0)),"UNKNOWN"))</f>
        <v/>
      </c>
    </row>
    <row r="9121">
      <c r="A9121" s="40">
        <f>IF(GL_Paste!$B9118="","",N(GL_Paste!$H9118)-N(GL_Paste!$G9118))</f>
        <v/>
      </c>
      <c r="B9121" s="43">
        <f>IF(GL_Paste!$B9118="","",DATE(YEAR(GL_Paste!$E9118),MONTH(GL_Paste!$E9118),1))</f>
        <v/>
      </c>
      <c r="C9121">
        <f>IF(GL_Paste!$B9118="","",IF(TRIM(GL_Paste!$M9118)&lt;&gt;"",TRIM(GL_Paste!$M9118),IFERROR(MID(GL_Paste!$I9118,FIND("[",GL_Paste!$I9118)+1,FIND("]",GL_Paste!$I9118)-FIND("[",GL_Paste!$I9118)-1),"")))</f>
        <v/>
      </c>
      <c r="D9121">
        <f>IF(GL_Paste!$B9118="","",IFERROR(INDEX(DeptName,MATCH($C9121,DeptTag,0)),"UNALLOCATED"))</f>
        <v/>
      </c>
      <c r="E9121">
        <f>IF(GL_Paste!$B9118="","",IFERROR(INDEX(AcctCat,MATCH(GL_Paste!$B9118&amp;"",AcctCode,0)),"UNKNOWN"))</f>
        <v/>
      </c>
      <c r="F9121">
        <f>IF(GL_Paste!$B9118="","",IFERROR(INDEX(AcctSub,MATCH(GL_Paste!$B9118&amp;"",AcctCode,0)),"UNKNOWN"))</f>
        <v/>
      </c>
    </row>
    <row r="9122">
      <c r="A9122" s="40">
        <f>IF(GL_Paste!$B9119="","",N(GL_Paste!$H9119)-N(GL_Paste!$G9119))</f>
        <v/>
      </c>
      <c r="B9122" s="43">
        <f>IF(GL_Paste!$B9119="","",DATE(YEAR(GL_Paste!$E9119),MONTH(GL_Paste!$E9119),1))</f>
        <v/>
      </c>
      <c r="C9122">
        <f>IF(GL_Paste!$B9119="","",IF(TRIM(GL_Paste!$M9119)&lt;&gt;"",TRIM(GL_Paste!$M9119),IFERROR(MID(GL_Paste!$I9119,FIND("[",GL_Paste!$I9119)+1,FIND("]",GL_Paste!$I9119)-FIND("[",GL_Paste!$I9119)-1),"")))</f>
        <v/>
      </c>
      <c r="D9122">
        <f>IF(GL_Paste!$B9119="","",IFERROR(INDEX(DeptName,MATCH($C9122,DeptTag,0)),"UNALLOCATED"))</f>
        <v/>
      </c>
      <c r="E9122">
        <f>IF(GL_Paste!$B9119="","",IFERROR(INDEX(AcctCat,MATCH(GL_Paste!$B9119&amp;"",AcctCode,0)),"UNKNOWN"))</f>
        <v/>
      </c>
      <c r="F9122">
        <f>IF(GL_Paste!$B9119="","",IFERROR(INDEX(AcctSub,MATCH(GL_Paste!$B9119&amp;"",AcctCode,0)),"UNKNOWN"))</f>
        <v/>
      </c>
    </row>
    <row r="9123">
      <c r="A9123" s="40">
        <f>IF(GL_Paste!$B9120="","",N(GL_Paste!$H9120)-N(GL_Paste!$G9120))</f>
        <v/>
      </c>
      <c r="B9123" s="43">
        <f>IF(GL_Paste!$B9120="","",DATE(YEAR(GL_Paste!$E9120),MONTH(GL_Paste!$E9120),1))</f>
        <v/>
      </c>
      <c r="C9123">
        <f>IF(GL_Paste!$B9120="","",IF(TRIM(GL_Paste!$M9120)&lt;&gt;"",TRIM(GL_Paste!$M9120),IFERROR(MID(GL_Paste!$I9120,FIND("[",GL_Paste!$I9120)+1,FIND("]",GL_Paste!$I9120)-FIND("[",GL_Paste!$I9120)-1),"")))</f>
        <v/>
      </c>
      <c r="D9123">
        <f>IF(GL_Paste!$B9120="","",IFERROR(INDEX(DeptName,MATCH($C9123,DeptTag,0)),"UNALLOCATED"))</f>
        <v/>
      </c>
      <c r="E9123">
        <f>IF(GL_Paste!$B9120="","",IFERROR(INDEX(AcctCat,MATCH(GL_Paste!$B9120&amp;"",AcctCode,0)),"UNKNOWN"))</f>
        <v/>
      </c>
      <c r="F9123">
        <f>IF(GL_Paste!$B9120="","",IFERROR(INDEX(AcctSub,MATCH(GL_Paste!$B9120&amp;"",AcctCode,0)),"UNKNOWN"))</f>
        <v/>
      </c>
    </row>
    <row r="9124">
      <c r="A9124" s="40">
        <f>IF(GL_Paste!$B9121="","",N(GL_Paste!$H9121)-N(GL_Paste!$G9121))</f>
        <v/>
      </c>
      <c r="B9124" s="43">
        <f>IF(GL_Paste!$B9121="","",DATE(YEAR(GL_Paste!$E9121),MONTH(GL_Paste!$E9121),1))</f>
        <v/>
      </c>
      <c r="C9124">
        <f>IF(GL_Paste!$B9121="","",IF(TRIM(GL_Paste!$M9121)&lt;&gt;"",TRIM(GL_Paste!$M9121),IFERROR(MID(GL_Paste!$I9121,FIND("[",GL_Paste!$I9121)+1,FIND("]",GL_Paste!$I9121)-FIND("[",GL_Paste!$I9121)-1),"")))</f>
        <v/>
      </c>
      <c r="D9124">
        <f>IF(GL_Paste!$B9121="","",IFERROR(INDEX(DeptName,MATCH($C9124,DeptTag,0)),"UNALLOCATED"))</f>
        <v/>
      </c>
      <c r="E9124">
        <f>IF(GL_Paste!$B9121="","",IFERROR(INDEX(AcctCat,MATCH(GL_Paste!$B9121&amp;"",AcctCode,0)),"UNKNOWN"))</f>
        <v/>
      </c>
      <c r="F9124">
        <f>IF(GL_Paste!$B9121="","",IFERROR(INDEX(AcctSub,MATCH(GL_Paste!$B9121&amp;"",AcctCode,0)),"UNKNOWN"))</f>
        <v/>
      </c>
    </row>
    <row r="9125">
      <c r="A9125" s="40">
        <f>IF(GL_Paste!$B9122="","",N(GL_Paste!$H9122)-N(GL_Paste!$G9122))</f>
        <v/>
      </c>
      <c r="B9125" s="43">
        <f>IF(GL_Paste!$B9122="","",DATE(YEAR(GL_Paste!$E9122),MONTH(GL_Paste!$E9122),1))</f>
        <v/>
      </c>
      <c r="C9125">
        <f>IF(GL_Paste!$B9122="","",IF(TRIM(GL_Paste!$M9122)&lt;&gt;"",TRIM(GL_Paste!$M9122),IFERROR(MID(GL_Paste!$I9122,FIND("[",GL_Paste!$I9122)+1,FIND("]",GL_Paste!$I9122)-FIND("[",GL_Paste!$I9122)-1),"")))</f>
        <v/>
      </c>
      <c r="D9125">
        <f>IF(GL_Paste!$B9122="","",IFERROR(INDEX(DeptName,MATCH($C9125,DeptTag,0)),"UNALLOCATED"))</f>
        <v/>
      </c>
      <c r="E9125">
        <f>IF(GL_Paste!$B9122="","",IFERROR(INDEX(AcctCat,MATCH(GL_Paste!$B9122&amp;"",AcctCode,0)),"UNKNOWN"))</f>
        <v/>
      </c>
      <c r="F9125">
        <f>IF(GL_Paste!$B9122="","",IFERROR(INDEX(AcctSub,MATCH(GL_Paste!$B9122&amp;"",AcctCode,0)),"UNKNOWN"))</f>
        <v/>
      </c>
    </row>
    <row r="9126">
      <c r="A9126" s="40">
        <f>IF(GL_Paste!$B9123="","",N(GL_Paste!$H9123)-N(GL_Paste!$G9123))</f>
        <v/>
      </c>
      <c r="B9126" s="43">
        <f>IF(GL_Paste!$B9123="","",DATE(YEAR(GL_Paste!$E9123),MONTH(GL_Paste!$E9123),1))</f>
        <v/>
      </c>
      <c r="C9126">
        <f>IF(GL_Paste!$B9123="","",IF(TRIM(GL_Paste!$M9123)&lt;&gt;"",TRIM(GL_Paste!$M9123),IFERROR(MID(GL_Paste!$I9123,FIND("[",GL_Paste!$I9123)+1,FIND("]",GL_Paste!$I9123)-FIND("[",GL_Paste!$I9123)-1),"")))</f>
        <v/>
      </c>
      <c r="D9126">
        <f>IF(GL_Paste!$B9123="","",IFERROR(INDEX(DeptName,MATCH($C9126,DeptTag,0)),"UNALLOCATED"))</f>
        <v/>
      </c>
      <c r="E9126">
        <f>IF(GL_Paste!$B9123="","",IFERROR(INDEX(AcctCat,MATCH(GL_Paste!$B9123&amp;"",AcctCode,0)),"UNKNOWN"))</f>
        <v/>
      </c>
      <c r="F9126">
        <f>IF(GL_Paste!$B9123="","",IFERROR(INDEX(AcctSub,MATCH(GL_Paste!$B9123&amp;"",AcctCode,0)),"UNKNOWN"))</f>
        <v/>
      </c>
    </row>
    <row r="9127">
      <c r="A9127" s="40">
        <f>IF(GL_Paste!$B9124="","",N(GL_Paste!$H9124)-N(GL_Paste!$G9124))</f>
        <v/>
      </c>
      <c r="B9127" s="43">
        <f>IF(GL_Paste!$B9124="","",DATE(YEAR(GL_Paste!$E9124),MONTH(GL_Paste!$E9124),1))</f>
        <v/>
      </c>
      <c r="C9127">
        <f>IF(GL_Paste!$B9124="","",IF(TRIM(GL_Paste!$M9124)&lt;&gt;"",TRIM(GL_Paste!$M9124),IFERROR(MID(GL_Paste!$I9124,FIND("[",GL_Paste!$I9124)+1,FIND("]",GL_Paste!$I9124)-FIND("[",GL_Paste!$I9124)-1),"")))</f>
        <v/>
      </c>
      <c r="D9127">
        <f>IF(GL_Paste!$B9124="","",IFERROR(INDEX(DeptName,MATCH($C9127,DeptTag,0)),"UNALLOCATED"))</f>
        <v/>
      </c>
      <c r="E9127">
        <f>IF(GL_Paste!$B9124="","",IFERROR(INDEX(AcctCat,MATCH(GL_Paste!$B9124&amp;"",AcctCode,0)),"UNKNOWN"))</f>
        <v/>
      </c>
      <c r="F9127">
        <f>IF(GL_Paste!$B9124="","",IFERROR(INDEX(AcctSub,MATCH(GL_Paste!$B9124&amp;"",AcctCode,0)),"UNKNOWN"))</f>
        <v/>
      </c>
    </row>
    <row r="9128">
      <c r="A9128" s="40">
        <f>IF(GL_Paste!$B9125="","",N(GL_Paste!$H9125)-N(GL_Paste!$G9125))</f>
        <v/>
      </c>
      <c r="B9128" s="43">
        <f>IF(GL_Paste!$B9125="","",DATE(YEAR(GL_Paste!$E9125),MONTH(GL_Paste!$E9125),1))</f>
        <v/>
      </c>
      <c r="C9128">
        <f>IF(GL_Paste!$B9125="","",IF(TRIM(GL_Paste!$M9125)&lt;&gt;"",TRIM(GL_Paste!$M9125),IFERROR(MID(GL_Paste!$I9125,FIND("[",GL_Paste!$I9125)+1,FIND("]",GL_Paste!$I9125)-FIND("[",GL_Paste!$I9125)-1),"")))</f>
        <v/>
      </c>
      <c r="D9128">
        <f>IF(GL_Paste!$B9125="","",IFERROR(INDEX(DeptName,MATCH($C9128,DeptTag,0)),"UNALLOCATED"))</f>
        <v/>
      </c>
      <c r="E9128">
        <f>IF(GL_Paste!$B9125="","",IFERROR(INDEX(AcctCat,MATCH(GL_Paste!$B9125&amp;"",AcctCode,0)),"UNKNOWN"))</f>
        <v/>
      </c>
      <c r="F9128">
        <f>IF(GL_Paste!$B9125="","",IFERROR(INDEX(AcctSub,MATCH(GL_Paste!$B9125&amp;"",AcctCode,0)),"UNKNOWN"))</f>
        <v/>
      </c>
    </row>
    <row r="9129">
      <c r="A9129" s="40">
        <f>IF(GL_Paste!$B9126="","",N(GL_Paste!$H9126)-N(GL_Paste!$G9126))</f>
        <v/>
      </c>
      <c r="B9129" s="43">
        <f>IF(GL_Paste!$B9126="","",DATE(YEAR(GL_Paste!$E9126),MONTH(GL_Paste!$E9126),1))</f>
        <v/>
      </c>
      <c r="C9129">
        <f>IF(GL_Paste!$B9126="","",IF(TRIM(GL_Paste!$M9126)&lt;&gt;"",TRIM(GL_Paste!$M9126),IFERROR(MID(GL_Paste!$I9126,FIND("[",GL_Paste!$I9126)+1,FIND("]",GL_Paste!$I9126)-FIND("[",GL_Paste!$I9126)-1),"")))</f>
        <v/>
      </c>
      <c r="D9129">
        <f>IF(GL_Paste!$B9126="","",IFERROR(INDEX(DeptName,MATCH($C9129,DeptTag,0)),"UNALLOCATED"))</f>
        <v/>
      </c>
      <c r="E9129">
        <f>IF(GL_Paste!$B9126="","",IFERROR(INDEX(AcctCat,MATCH(GL_Paste!$B9126&amp;"",AcctCode,0)),"UNKNOWN"))</f>
        <v/>
      </c>
      <c r="F9129">
        <f>IF(GL_Paste!$B9126="","",IFERROR(INDEX(AcctSub,MATCH(GL_Paste!$B9126&amp;"",AcctCode,0)),"UNKNOWN"))</f>
        <v/>
      </c>
    </row>
    <row r="9130">
      <c r="A9130" s="40">
        <f>IF(GL_Paste!$B9127="","",N(GL_Paste!$H9127)-N(GL_Paste!$G9127))</f>
        <v/>
      </c>
      <c r="B9130" s="43">
        <f>IF(GL_Paste!$B9127="","",DATE(YEAR(GL_Paste!$E9127),MONTH(GL_Paste!$E9127),1))</f>
        <v/>
      </c>
      <c r="C9130">
        <f>IF(GL_Paste!$B9127="","",IF(TRIM(GL_Paste!$M9127)&lt;&gt;"",TRIM(GL_Paste!$M9127),IFERROR(MID(GL_Paste!$I9127,FIND("[",GL_Paste!$I9127)+1,FIND("]",GL_Paste!$I9127)-FIND("[",GL_Paste!$I9127)-1),"")))</f>
        <v/>
      </c>
      <c r="D9130">
        <f>IF(GL_Paste!$B9127="","",IFERROR(INDEX(DeptName,MATCH($C9130,DeptTag,0)),"UNALLOCATED"))</f>
        <v/>
      </c>
      <c r="E9130">
        <f>IF(GL_Paste!$B9127="","",IFERROR(INDEX(AcctCat,MATCH(GL_Paste!$B9127&amp;"",AcctCode,0)),"UNKNOWN"))</f>
        <v/>
      </c>
      <c r="F9130">
        <f>IF(GL_Paste!$B9127="","",IFERROR(INDEX(AcctSub,MATCH(GL_Paste!$B9127&amp;"",AcctCode,0)),"UNKNOWN"))</f>
        <v/>
      </c>
    </row>
    <row r="9131">
      <c r="A9131" s="40">
        <f>IF(GL_Paste!$B9128="","",N(GL_Paste!$H9128)-N(GL_Paste!$G9128))</f>
        <v/>
      </c>
      <c r="B9131" s="43">
        <f>IF(GL_Paste!$B9128="","",DATE(YEAR(GL_Paste!$E9128),MONTH(GL_Paste!$E9128),1))</f>
        <v/>
      </c>
      <c r="C9131">
        <f>IF(GL_Paste!$B9128="","",IF(TRIM(GL_Paste!$M9128)&lt;&gt;"",TRIM(GL_Paste!$M9128),IFERROR(MID(GL_Paste!$I9128,FIND("[",GL_Paste!$I9128)+1,FIND("]",GL_Paste!$I9128)-FIND("[",GL_Paste!$I9128)-1),"")))</f>
        <v/>
      </c>
      <c r="D9131">
        <f>IF(GL_Paste!$B9128="","",IFERROR(INDEX(DeptName,MATCH($C9131,DeptTag,0)),"UNALLOCATED"))</f>
        <v/>
      </c>
      <c r="E9131">
        <f>IF(GL_Paste!$B9128="","",IFERROR(INDEX(AcctCat,MATCH(GL_Paste!$B9128&amp;"",AcctCode,0)),"UNKNOWN"))</f>
        <v/>
      </c>
      <c r="F9131">
        <f>IF(GL_Paste!$B9128="","",IFERROR(INDEX(AcctSub,MATCH(GL_Paste!$B9128&amp;"",AcctCode,0)),"UNKNOWN"))</f>
        <v/>
      </c>
    </row>
    <row r="9132">
      <c r="A9132" s="40">
        <f>IF(GL_Paste!$B9129="","",N(GL_Paste!$H9129)-N(GL_Paste!$G9129))</f>
        <v/>
      </c>
      <c r="B9132" s="43">
        <f>IF(GL_Paste!$B9129="","",DATE(YEAR(GL_Paste!$E9129),MONTH(GL_Paste!$E9129),1))</f>
        <v/>
      </c>
      <c r="C9132">
        <f>IF(GL_Paste!$B9129="","",IF(TRIM(GL_Paste!$M9129)&lt;&gt;"",TRIM(GL_Paste!$M9129),IFERROR(MID(GL_Paste!$I9129,FIND("[",GL_Paste!$I9129)+1,FIND("]",GL_Paste!$I9129)-FIND("[",GL_Paste!$I9129)-1),"")))</f>
        <v/>
      </c>
      <c r="D9132">
        <f>IF(GL_Paste!$B9129="","",IFERROR(INDEX(DeptName,MATCH($C9132,DeptTag,0)),"UNALLOCATED"))</f>
        <v/>
      </c>
      <c r="E9132">
        <f>IF(GL_Paste!$B9129="","",IFERROR(INDEX(AcctCat,MATCH(GL_Paste!$B9129&amp;"",AcctCode,0)),"UNKNOWN"))</f>
        <v/>
      </c>
      <c r="F9132">
        <f>IF(GL_Paste!$B9129="","",IFERROR(INDEX(AcctSub,MATCH(GL_Paste!$B9129&amp;"",AcctCode,0)),"UNKNOWN"))</f>
        <v/>
      </c>
    </row>
    <row r="9133">
      <c r="A9133" s="40">
        <f>IF(GL_Paste!$B9130="","",N(GL_Paste!$H9130)-N(GL_Paste!$G9130))</f>
        <v/>
      </c>
      <c r="B9133" s="43">
        <f>IF(GL_Paste!$B9130="","",DATE(YEAR(GL_Paste!$E9130),MONTH(GL_Paste!$E9130),1))</f>
        <v/>
      </c>
      <c r="C9133">
        <f>IF(GL_Paste!$B9130="","",IF(TRIM(GL_Paste!$M9130)&lt;&gt;"",TRIM(GL_Paste!$M9130),IFERROR(MID(GL_Paste!$I9130,FIND("[",GL_Paste!$I9130)+1,FIND("]",GL_Paste!$I9130)-FIND("[",GL_Paste!$I9130)-1),"")))</f>
        <v/>
      </c>
      <c r="D9133">
        <f>IF(GL_Paste!$B9130="","",IFERROR(INDEX(DeptName,MATCH($C9133,DeptTag,0)),"UNALLOCATED"))</f>
        <v/>
      </c>
      <c r="E9133">
        <f>IF(GL_Paste!$B9130="","",IFERROR(INDEX(AcctCat,MATCH(GL_Paste!$B9130&amp;"",AcctCode,0)),"UNKNOWN"))</f>
        <v/>
      </c>
      <c r="F9133">
        <f>IF(GL_Paste!$B9130="","",IFERROR(INDEX(AcctSub,MATCH(GL_Paste!$B9130&amp;"",AcctCode,0)),"UNKNOWN"))</f>
        <v/>
      </c>
    </row>
    <row r="9134">
      <c r="A9134" s="40">
        <f>IF(GL_Paste!$B9131="","",N(GL_Paste!$H9131)-N(GL_Paste!$G9131))</f>
        <v/>
      </c>
      <c r="B9134" s="43">
        <f>IF(GL_Paste!$B9131="","",DATE(YEAR(GL_Paste!$E9131),MONTH(GL_Paste!$E9131),1))</f>
        <v/>
      </c>
      <c r="C9134">
        <f>IF(GL_Paste!$B9131="","",IF(TRIM(GL_Paste!$M9131)&lt;&gt;"",TRIM(GL_Paste!$M9131),IFERROR(MID(GL_Paste!$I9131,FIND("[",GL_Paste!$I9131)+1,FIND("]",GL_Paste!$I9131)-FIND("[",GL_Paste!$I9131)-1),"")))</f>
        <v/>
      </c>
      <c r="D9134">
        <f>IF(GL_Paste!$B9131="","",IFERROR(INDEX(DeptName,MATCH($C9134,DeptTag,0)),"UNALLOCATED"))</f>
        <v/>
      </c>
      <c r="E9134">
        <f>IF(GL_Paste!$B9131="","",IFERROR(INDEX(AcctCat,MATCH(GL_Paste!$B9131&amp;"",AcctCode,0)),"UNKNOWN"))</f>
        <v/>
      </c>
      <c r="F9134">
        <f>IF(GL_Paste!$B9131="","",IFERROR(INDEX(AcctSub,MATCH(GL_Paste!$B9131&amp;"",AcctCode,0)),"UNKNOWN"))</f>
        <v/>
      </c>
    </row>
    <row r="9135">
      <c r="A9135" s="40">
        <f>IF(GL_Paste!$B9132="","",N(GL_Paste!$H9132)-N(GL_Paste!$G9132))</f>
        <v/>
      </c>
      <c r="B9135" s="43">
        <f>IF(GL_Paste!$B9132="","",DATE(YEAR(GL_Paste!$E9132),MONTH(GL_Paste!$E9132),1))</f>
        <v/>
      </c>
      <c r="C9135">
        <f>IF(GL_Paste!$B9132="","",IF(TRIM(GL_Paste!$M9132)&lt;&gt;"",TRIM(GL_Paste!$M9132),IFERROR(MID(GL_Paste!$I9132,FIND("[",GL_Paste!$I9132)+1,FIND("]",GL_Paste!$I9132)-FIND("[",GL_Paste!$I9132)-1),"")))</f>
        <v/>
      </c>
      <c r="D9135">
        <f>IF(GL_Paste!$B9132="","",IFERROR(INDEX(DeptName,MATCH($C9135,DeptTag,0)),"UNALLOCATED"))</f>
        <v/>
      </c>
      <c r="E9135">
        <f>IF(GL_Paste!$B9132="","",IFERROR(INDEX(AcctCat,MATCH(GL_Paste!$B9132&amp;"",AcctCode,0)),"UNKNOWN"))</f>
        <v/>
      </c>
      <c r="F9135">
        <f>IF(GL_Paste!$B9132="","",IFERROR(INDEX(AcctSub,MATCH(GL_Paste!$B9132&amp;"",AcctCode,0)),"UNKNOWN"))</f>
        <v/>
      </c>
    </row>
    <row r="9136">
      <c r="A9136" s="40">
        <f>IF(GL_Paste!$B9133="","",N(GL_Paste!$H9133)-N(GL_Paste!$G9133))</f>
        <v/>
      </c>
      <c r="B9136" s="43">
        <f>IF(GL_Paste!$B9133="","",DATE(YEAR(GL_Paste!$E9133),MONTH(GL_Paste!$E9133),1))</f>
        <v/>
      </c>
      <c r="C9136">
        <f>IF(GL_Paste!$B9133="","",IF(TRIM(GL_Paste!$M9133)&lt;&gt;"",TRIM(GL_Paste!$M9133),IFERROR(MID(GL_Paste!$I9133,FIND("[",GL_Paste!$I9133)+1,FIND("]",GL_Paste!$I9133)-FIND("[",GL_Paste!$I9133)-1),"")))</f>
        <v/>
      </c>
      <c r="D9136">
        <f>IF(GL_Paste!$B9133="","",IFERROR(INDEX(DeptName,MATCH($C9136,DeptTag,0)),"UNALLOCATED"))</f>
        <v/>
      </c>
      <c r="E9136">
        <f>IF(GL_Paste!$B9133="","",IFERROR(INDEX(AcctCat,MATCH(GL_Paste!$B9133&amp;"",AcctCode,0)),"UNKNOWN"))</f>
        <v/>
      </c>
      <c r="F9136">
        <f>IF(GL_Paste!$B9133="","",IFERROR(INDEX(AcctSub,MATCH(GL_Paste!$B9133&amp;"",AcctCode,0)),"UNKNOWN"))</f>
        <v/>
      </c>
    </row>
    <row r="9137">
      <c r="A9137" s="40">
        <f>IF(GL_Paste!$B9134="","",N(GL_Paste!$H9134)-N(GL_Paste!$G9134))</f>
        <v/>
      </c>
      <c r="B9137" s="43">
        <f>IF(GL_Paste!$B9134="","",DATE(YEAR(GL_Paste!$E9134),MONTH(GL_Paste!$E9134),1))</f>
        <v/>
      </c>
      <c r="C9137">
        <f>IF(GL_Paste!$B9134="","",IF(TRIM(GL_Paste!$M9134)&lt;&gt;"",TRIM(GL_Paste!$M9134),IFERROR(MID(GL_Paste!$I9134,FIND("[",GL_Paste!$I9134)+1,FIND("]",GL_Paste!$I9134)-FIND("[",GL_Paste!$I9134)-1),"")))</f>
        <v/>
      </c>
      <c r="D9137">
        <f>IF(GL_Paste!$B9134="","",IFERROR(INDEX(DeptName,MATCH($C9137,DeptTag,0)),"UNALLOCATED"))</f>
        <v/>
      </c>
      <c r="E9137">
        <f>IF(GL_Paste!$B9134="","",IFERROR(INDEX(AcctCat,MATCH(GL_Paste!$B9134&amp;"",AcctCode,0)),"UNKNOWN"))</f>
        <v/>
      </c>
      <c r="F9137">
        <f>IF(GL_Paste!$B9134="","",IFERROR(INDEX(AcctSub,MATCH(GL_Paste!$B9134&amp;"",AcctCode,0)),"UNKNOWN"))</f>
        <v/>
      </c>
    </row>
    <row r="9138">
      <c r="A9138" s="40">
        <f>IF(GL_Paste!$B9135="","",N(GL_Paste!$H9135)-N(GL_Paste!$G9135))</f>
        <v/>
      </c>
      <c r="B9138" s="43">
        <f>IF(GL_Paste!$B9135="","",DATE(YEAR(GL_Paste!$E9135),MONTH(GL_Paste!$E9135),1))</f>
        <v/>
      </c>
      <c r="C9138">
        <f>IF(GL_Paste!$B9135="","",IF(TRIM(GL_Paste!$M9135)&lt;&gt;"",TRIM(GL_Paste!$M9135),IFERROR(MID(GL_Paste!$I9135,FIND("[",GL_Paste!$I9135)+1,FIND("]",GL_Paste!$I9135)-FIND("[",GL_Paste!$I9135)-1),"")))</f>
        <v/>
      </c>
      <c r="D9138">
        <f>IF(GL_Paste!$B9135="","",IFERROR(INDEX(DeptName,MATCH($C9138,DeptTag,0)),"UNALLOCATED"))</f>
        <v/>
      </c>
      <c r="E9138">
        <f>IF(GL_Paste!$B9135="","",IFERROR(INDEX(AcctCat,MATCH(GL_Paste!$B9135&amp;"",AcctCode,0)),"UNKNOWN"))</f>
        <v/>
      </c>
      <c r="F9138">
        <f>IF(GL_Paste!$B9135="","",IFERROR(INDEX(AcctSub,MATCH(GL_Paste!$B9135&amp;"",AcctCode,0)),"UNKNOWN"))</f>
        <v/>
      </c>
    </row>
    <row r="9139">
      <c r="A9139" s="40">
        <f>IF(GL_Paste!$B9136="","",N(GL_Paste!$H9136)-N(GL_Paste!$G9136))</f>
        <v/>
      </c>
      <c r="B9139" s="43">
        <f>IF(GL_Paste!$B9136="","",DATE(YEAR(GL_Paste!$E9136),MONTH(GL_Paste!$E9136),1))</f>
        <v/>
      </c>
      <c r="C9139">
        <f>IF(GL_Paste!$B9136="","",IF(TRIM(GL_Paste!$M9136)&lt;&gt;"",TRIM(GL_Paste!$M9136),IFERROR(MID(GL_Paste!$I9136,FIND("[",GL_Paste!$I9136)+1,FIND("]",GL_Paste!$I9136)-FIND("[",GL_Paste!$I9136)-1),"")))</f>
        <v/>
      </c>
      <c r="D9139">
        <f>IF(GL_Paste!$B9136="","",IFERROR(INDEX(DeptName,MATCH($C9139,DeptTag,0)),"UNALLOCATED"))</f>
        <v/>
      </c>
      <c r="E9139">
        <f>IF(GL_Paste!$B9136="","",IFERROR(INDEX(AcctCat,MATCH(GL_Paste!$B9136&amp;"",AcctCode,0)),"UNKNOWN"))</f>
        <v/>
      </c>
      <c r="F9139">
        <f>IF(GL_Paste!$B9136="","",IFERROR(INDEX(AcctSub,MATCH(GL_Paste!$B9136&amp;"",AcctCode,0)),"UNKNOWN"))</f>
        <v/>
      </c>
    </row>
    <row r="9140">
      <c r="A9140" s="40">
        <f>IF(GL_Paste!$B9137="","",N(GL_Paste!$H9137)-N(GL_Paste!$G9137))</f>
        <v/>
      </c>
      <c r="B9140" s="43">
        <f>IF(GL_Paste!$B9137="","",DATE(YEAR(GL_Paste!$E9137),MONTH(GL_Paste!$E9137),1))</f>
        <v/>
      </c>
      <c r="C9140">
        <f>IF(GL_Paste!$B9137="","",IF(TRIM(GL_Paste!$M9137)&lt;&gt;"",TRIM(GL_Paste!$M9137),IFERROR(MID(GL_Paste!$I9137,FIND("[",GL_Paste!$I9137)+1,FIND("]",GL_Paste!$I9137)-FIND("[",GL_Paste!$I9137)-1),"")))</f>
        <v/>
      </c>
      <c r="D9140">
        <f>IF(GL_Paste!$B9137="","",IFERROR(INDEX(DeptName,MATCH($C9140,DeptTag,0)),"UNALLOCATED"))</f>
        <v/>
      </c>
      <c r="E9140">
        <f>IF(GL_Paste!$B9137="","",IFERROR(INDEX(AcctCat,MATCH(GL_Paste!$B9137&amp;"",AcctCode,0)),"UNKNOWN"))</f>
        <v/>
      </c>
      <c r="F9140">
        <f>IF(GL_Paste!$B9137="","",IFERROR(INDEX(AcctSub,MATCH(GL_Paste!$B9137&amp;"",AcctCode,0)),"UNKNOWN"))</f>
        <v/>
      </c>
    </row>
    <row r="9141">
      <c r="A9141" s="40">
        <f>IF(GL_Paste!$B9138="","",N(GL_Paste!$H9138)-N(GL_Paste!$G9138))</f>
        <v/>
      </c>
      <c r="B9141" s="43">
        <f>IF(GL_Paste!$B9138="","",DATE(YEAR(GL_Paste!$E9138),MONTH(GL_Paste!$E9138),1))</f>
        <v/>
      </c>
      <c r="C9141">
        <f>IF(GL_Paste!$B9138="","",IF(TRIM(GL_Paste!$M9138)&lt;&gt;"",TRIM(GL_Paste!$M9138),IFERROR(MID(GL_Paste!$I9138,FIND("[",GL_Paste!$I9138)+1,FIND("]",GL_Paste!$I9138)-FIND("[",GL_Paste!$I9138)-1),"")))</f>
        <v/>
      </c>
      <c r="D9141">
        <f>IF(GL_Paste!$B9138="","",IFERROR(INDEX(DeptName,MATCH($C9141,DeptTag,0)),"UNALLOCATED"))</f>
        <v/>
      </c>
      <c r="E9141">
        <f>IF(GL_Paste!$B9138="","",IFERROR(INDEX(AcctCat,MATCH(GL_Paste!$B9138&amp;"",AcctCode,0)),"UNKNOWN"))</f>
        <v/>
      </c>
      <c r="F9141">
        <f>IF(GL_Paste!$B9138="","",IFERROR(INDEX(AcctSub,MATCH(GL_Paste!$B9138&amp;"",AcctCode,0)),"UNKNOWN"))</f>
        <v/>
      </c>
    </row>
    <row r="9142">
      <c r="A9142" s="40">
        <f>IF(GL_Paste!$B9139="","",N(GL_Paste!$H9139)-N(GL_Paste!$G9139))</f>
        <v/>
      </c>
      <c r="B9142" s="43">
        <f>IF(GL_Paste!$B9139="","",DATE(YEAR(GL_Paste!$E9139),MONTH(GL_Paste!$E9139),1))</f>
        <v/>
      </c>
      <c r="C9142">
        <f>IF(GL_Paste!$B9139="","",IF(TRIM(GL_Paste!$M9139)&lt;&gt;"",TRIM(GL_Paste!$M9139),IFERROR(MID(GL_Paste!$I9139,FIND("[",GL_Paste!$I9139)+1,FIND("]",GL_Paste!$I9139)-FIND("[",GL_Paste!$I9139)-1),"")))</f>
        <v/>
      </c>
      <c r="D9142">
        <f>IF(GL_Paste!$B9139="","",IFERROR(INDEX(DeptName,MATCH($C9142,DeptTag,0)),"UNALLOCATED"))</f>
        <v/>
      </c>
      <c r="E9142">
        <f>IF(GL_Paste!$B9139="","",IFERROR(INDEX(AcctCat,MATCH(GL_Paste!$B9139&amp;"",AcctCode,0)),"UNKNOWN"))</f>
        <v/>
      </c>
      <c r="F9142">
        <f>IF(GL_Paste!$B9139="","",IFERROR(INDEX(AcctSub,MATCH(GL_Paste!$B9139&amp;"",AcctCode,0)),"UNKNOWN"))</f>
        <v/>
      </c>
    </row>
    <row r="9143">
      <c r="A9143" s="40">
        <f>IF(GL_Paste!$B9140="","",N(GL_Paste!$H9140)-N(GL_Paste!$G9140))</f>
        <v/>
      </c>
      <c r="B9143" s="43">
        <f>IF(GL_Paste!$B9140="","",DATE(YEAR(GL_Paste!$E9140),MONTH(GL_Paste!$E9140),1))</f>
        <v/>
      </c>
      <c r="C9143">
        <f>IF(GL_Paste!$B9140="","",IF(TRIM(GL_Paste!$M9140)&lt;&gt;"",TRIM(GL_Paste!$M9140),IFERROR(MID(GL_Paste!$I9140,FIND("[",GL_Paste!$I9140)+1,FIND("]",GL_Paste!$I9140)-FIND("[",GL_Paste!$I9140)-1),"")))</f>
        <v/>
      </c>
      <c r="D9143">
        <f>IF(GL_Paste!$B9140="","",IFERROR(INDEX(DeptName,MATCH($C9143,DeptTag,0)),"UNALLOCATED"))</f>
        <v/>
      </c>
      <c r="E9143">
        <f>IF(GL_Paste!$B9140="","",IFERROR(INDEX(AcctCat,MATCH(GL_Paste!$B9140&amp;"",AcctCode,0)),"UNKNOWN"))</f>
        <v/>
      </c>
      <c r="F9143">
        <f>IF(GL_Paste!$B9140="","",IFERROR(INDEX(AcctSub,MATCH(GL_Paste!$B9140&amp;"",AcctCode,0)),"UNKNOWN"))</f>
        <v/>
      </c>
    </row>
    <row r="9144">
      <c r="A9144" s="40">
        <f>IF(GL_Paste!$B9141="","",N(GL_Paste!$H9141)-N(GL_Paste!$G9141))</f>
        <v/>
      </c>
      <c r="B9144" s="43">
        <f>IF(GL_Paste!$B9141="","",DATE(YEAR(GL_Paste!$E9141),MONTH(GL_Paste!$E9141),1))</f>
        <v/>
      </c>
      <c r="C9144">
        <f>IF(GL_Paste!$B9141="","",IF(TRIM(GL_Paste!$M9141)&lt;&gt;"",TRIM(GL_Paste!$M9141),IFERROR(MID(GL_Paste!$I9141,FIND("[",GL_Paste!$I9141)+1,FIND("]",GL_Paste!$I9141)-FIND("[",GL_Paste!$I9141)-1),"")))</f>
        <v/>
      </c>
      <c r="D9144">
        <f>IF(GL_Paste!$B9141="","",IFERROR(INDEX(DeptName,MATCH($C9144,DeptTag,0)),"UNALLOCATED"))</f>
        <v/>
      </c>
      <c r="E9144">
        <f>IF(GL_Paste!$B9141="","",IFERROR(INDEX(AcctCat,MATCH(GL_Paste!$B9141&amp;"",AcctCode,0)),"UNKNOWN"))</f>
        <v/>
      </c>
      <c r="F9144">
        <f>IF(GL_Paste!$B9141="","",IFERROR(INDEX(AcctSub,MATCH(GL_Paste!$B9141&amp;"",AcctCode,0)),"UNKNOWN"))</f>
        <v/>
      </c>
    </row>
    <row r="9145">
      <c r="A9145" s="40">
        <f>IF(GL_Paste!$B9142="","",N(GL_Paste!$H9142)-N(GL_Paste!$G9142))</f>
        <v/>
      </c>
      <c r="B9145" s="43">
        <f>IF(GL_Paste!$B9142="","",DATE(YEAR(GL_Paste!$E9142),MONTH(GL_Paste!$E9142),1))</f>
        <v/>
      </c>
      <c r="C9145">
        <f>IF(GL_Paste!$B9142="","",IF(TRIM(GL_Paste!$M9142)&lt;&gt;"",TRIM(GL_Paste!$M9142),IFERROR(MID(GL_Paste!$I9142,FIND("[",GL_Paste!$I9142)+1,FIND("]",GL_Paste!$I9142)-FIND("[",GL_Paste!$I9142)-1),"")))</f>
        <v/>
      </c>
      <c r="D9145">
        <f>IF(GL_Paste!$B9142="","",IFERROR(INDEX(DeptName,MATCH($C9145,DeptTag,0)),"UNALLOCATED"))</f>
        <v/>
      </c>
      <c r="E9145">
        <f>IF(GL_Paste!$B9142="","",IFERROR(INDEX(AcctCat,MATCH(GL_Paste!$B9142&amp;"",AcctCode,0)),"UNKNOWN"))</f>
        <v/>
      </c>
      <c r="F9145">
        <f>IF(GL_Paste!$B9142="","",IFERROR(INDEX(AcctSub,MATCH(GL_Paste!$B9142&amp;"",AcctCode,0)),"UNKNOWN"))</f>
        <v/>
      </c>
    </row>
    <row r="9146">
      <c r="A9146" s="40">
        <f>IF(GL_Paste!$B9143="","",N(GL_Paste!$H9143)-N(GL_Paste!$G9143))</f>
        <v/>
      </c>
      <c r="B9146" s="43">
        <f>IF(GL_Paste!$B9143="","",DATE(YEAR(GL_Paste!$E9143),MONTH(GL_Paste!$E9143),1))</f>
        <v/>
      </c>
      <c r="C9146">
        <f>IF(GL_Paste!$B9143="","",IF(TRIM(GL_Paste!$M9143)&lt;&gt;"",TRIM(GL_Paste!$M9143),IFERROR(MID(GL_Paste!$I9143,FIND("[",GL_Paste!$I9143)+1,FIND("]",GL_Paste!$I9143)-FIND("[",GL_Paste!$I9143)-1),"")))</f>
        <v/>
      </c>
      <c r="D9146">
        <f>IF(GL_Paste!$B9143="","",IFERROR(INDEX(DeptName,MATCH($C9146,DeptTag,0)),"UNALLOCATED"))</f>
        <v/>
      </c>
      <c r="E9146">
        <f>IF(GL_Paste!$B9143="","",IFERROR(INDEX(AcctCat,MATCH(GL_Paste!$B9143&amp;"",AcctCode,0)),"UNKNOWN"))</f>
        <v/>
      </c>
      <c r="F9146">
        <f>IF(GL_Paste!$B9143="","",IFERROR(INDEX(AcctSub,MATCH(GL_Paste!$B9143&amp;"",AcctCode,0)),"UNKNOWN"))</f>
        <v/>
      </c>
    </row>
    <row r="9147">
      <c r="A9147" s="40">
        <f>IF(GL_Paste!$B9144="","",N(GL_Paste!$H9144)-N(GL_Paste!$G9144))</f>
        <v/>
      </c>
      <c r="B9147" s="43">
        <f>IF(GL_Paste!$B9144="","",DATE(YEAR(GL_Paste!$E9144),MONTH(GL_Paste!$E9144),1))</f>
        <v/>
      </c>
      <c r="C9147">
        <f>IF(GL_Paste!$B9144="","",IF(TRIM(GL_Paste!$M9144)&lt;&gt;"",TRIM(GL_Paste!$M9144),IFERROR(MID(GL_Paste!$I9144,FIND("[",GL_Paste!$I9144)+1,FIND("]",GL_Paste!$I9144)-FIND("[",GL_Paste!$I9144)-1),"")))</f>
        <v/>
      </c>
      <c r="D9147">
        <f>IF(GL_Paste!$B9144="","",IFERROR(INDEX(DeptName,MATCH($C9147,DeptTag,0)),"UNALLOCATED"))</f>
        <v/>
      </c>
      <c r="E9147">
        <f>IF(GL_Paste!$B9144="","",IFERROR(INDEX(AcctCat,MATCH(GL_Paste!$B9144&amp;"",AcctCode,0)),"UNKNOWN"))</f>
        <v/>
      </c>
      <c r="F9147">
        <f>IF(GL_Paste!$B9144="","",IFERROR(INDEX(AcctSub,MATCH(GL_Paste!$B9144&amp;"",AcctCode,0)),"UNKNOWN"))</f>
        <v/>
      </c>
    </row>
    <row r="9148">
      <c r="A9148" s="40">
        <f>IF(GL_Paste!$B9145="","",N(GL_Paste!$H9145)-N(GL_Paste!$G9145))</f>
        <v/>
      </c>
      <c r="B9148" s="43">
        <f>IF(GL_Paste!$B9145="","",DATE(YEAR(GL_Paste!$E9145),MONTH(GL_Paste!$E9145),1))</f>
        <v/>
      </c>
      <c r="C9148">
        <f>IF(GL_Paste!$B9145="","",IF(TRIM(GL_Paste!$M9145)&lt;&gt;"",TRIM(GL_Paste!$M9145),IFERROR(MID(GL_Paste!$I9145,FIND("[",GL_Paste!$I9145)+1,FIND("]",GL_Paste!$I9145)-FIND("[",GL_Paste!$I9145)-1),"")))</f>
        <v/>
      </c>
      <c r="D9148">
        <f>IF(GL_Paste!$B9145="","",IFERROR(INDEX(DeptName,MATCH($C9148,DeptTag,0)),"UNALLOCATED"))</f>
        <v/>
      </c>
      <c r="E9148">
        <f>IF(GL_Paste!$B9145="","",IFERROR(INDEX(AcctCat,MATCH(GL_Paste!$B9145&amp;"",AcctCode,0)),"UNKNOWN"))</f>
        <v/>
      </c>
      <c r="F9148">
        <f>IF(GL_Paste!$B9145="","",IFERROR(INDEX(AcctSub,MATCH(GL_Paste!$B9145&amp;"",AcctCode,0)),"UNKNOWN"))</f>
        <v/>
      </c>
    </row>
    <row r="9149">
      <c r="A9149" s="40">
        <f>IF(GL_Paste!$B9146="","",N(GL_Paste!$H9146)-N(GL_Paste!$G9146))</f>
        <v/>
      </c>
      <c r="B9149" s="43">
        <f>IF(GL_Paste!$B9146="","",DATE(YEAR(GL_Paste!$E9146),MONTH(GL_Paste!$E9146),1))</f>
        <v/>
      </c>
      <c r="C9149">
        <f>IF(GL_Paste!$B9146="","",IF(TRIM(GL_Paste!$M9146)&lt;&gt;"",TRIM(GL_Paste!$M9146),IFERROR(MID(GL_Paste!$I9146,FIND("[",GL_Paste!$I9146)+1,FIND("]",GL_Paste!$I9146)-FIND("[",GL_Paste!$I9146)-1),"")))</f>
        <v/>
      </c>
      <c r="D9149">
        <f>IF(GL_Paste!$B9146="","",IFERROR(INDEX(DeptName,MATCH($C9149,DeptTag,0)),"UNALLOCATED"))</f>
        <v/>
      </c>
      <c r="E9149">
        <f>IF(GL_Paste!$B9146="","",IFERROR(INDEX(AcctCat,MATCH(GL_Paste!$B9146&amp;"",AcctCode,0)),"UNKNOWN"))</f>
        <v/>
      </c>
      <c r="F9149">
        <f>IF(GL_Paste!$B9146="","",IFERROR(INDEX(AcctSub,MATCH(GL_Paste!$B9146&amp;"",AcctCode,0)),"UNKNOWN"))</f>
        <v/>
      </c>
    </row>
    <row r="9150">
      <c r="A9150" s="40">
        <f>IF(GL_Paste!$B9147="","",N(GL_Paste!$H9147)-N(GL_Paste!$G9147))</f>
        <v/>
      </c>
      <c r="B9150" s="43">
        <f>IF(GL_Paste!$B9147="","",DATE(YEAR(GL_Paste!$E9147),MONTH(GL_Paste!$E9147),1))</f>
        <v/>
      </c>
      <c r="C9150">
        <f>IF(GL_Paste!$B9147="","",IF(TRIM(GL_Paste!$M9147)&lt;&gt;"",TRIM(GL_Paste!$M9147),IFERROR(MID(GL_Paste!$I9147,FIND("[",GL_Paste!$I9147)+1,FIND("]",GL_Paste!$I9147)-FIND("[",GL_Paste!$I9147)-1),"")))</f>
        <v/>
      </c>
      <c r="D9150">
        <f>IF(GL_Paste!$B9147="","",IFERROR(INDEX(DeptName,MATCH($C9150,DeptTag,0)),"UNALLOCATED"))</f>
        <v/>
      </c>
      <c r="E9150">
        <f>IF(GL_Paste!$B9147="","",IFERROR(INDEX(AcctCat,MATCH(GL_Paste!$B9147&amp;"",AcctCode,0)),"UNKNOWN"))</f>
        <v/>
      </c>
      <c r="F9150">
        <f>IF(GL_Paste!$B9147="","",IFERROR(INDEX(AcctSub,MATCH(GL_Paste!$B9147&amp;"",AcctCode,0)),"UNKNOWN"))</f>
        <v/>
      </c>
    </row>
    <row r="9151">
      <c r="A9151" s="40">
        <f>IF(GL_Paste!$B9148="","",N(GL_Paste!$H9148)-N(GL_Paste!$G9148))</f>
        <v/>
      </c>
      <c r="B9151" s="43">
        <f>IF(GL_Paste!$B9148="","",DATE(YEAR(GL_Paste!$E9148),MONTH(GL_Paste!$E9148),1))</f>
        <v/>
      </c>
      <c r="C9151">
        <f>IF(GL_Paste!$B9148="","",IF(TRIM(GL_Paste!$M9148)&lt;&gt;"",TRIM(GL_Paste!$M9148),IFERROR(MID(GL_Paste!$I9148,FIND("[",GL_Paste!$I9148)+1,FIND("]",GL_Paste!$I9148)-FIND("[",GL_Paste!$I9148)-1),"")))</f>
        <v/>
      </c>
      <c r="D9151">
        <f>IF(GL_Paste!$B9148="","",IFERROR(INDEX(DeptName,MATCH($C9151,DeptTag,0)),"UNALLOCATED"))</f>
        <v/>
      </c>
      <c r="E9151">
        <f>IF(GL_Paste!$B9148="","",IFERROR(INDEX(AcctCat,MATCH(GL_Paste!$B9148&amp;"",AcctCode,0)),"UNKNOWN"))</f>
        <v/>
      </c>
      <c r="F9151">
        <f>IF(GL_Paste!$B9148="","",IFERROR(INDEX(AcctSub,MATCH(GL_Paste!$B9148&amp;"",AcctCode,0)),"UNKNOWN"))</f>
        <v/>
      </c>
    </row>
    <row r="9152">
      <c r="A9152" s="40">
        <f>IF(GL_Paste!$B9149="","",N(GL_Paste!$H9149)-N(GL_Paste!$G9149))</f>
        <v/>
      </c>
      <c r="B9152" s="43">
        <f>IF(GL_Paste!$B9149="","",DATE(YEAR(GL_Paste!$E9149),MONTH(GL_Paste!$E9149),1))</f>
        <v/>
      </c>
      <c r="C9152">
        <f>IF(GL_Paste!$B9149="","",IF(TRIM(GL_Paste!$M9149)&lt;&gt;"",TRIM(GL_Paste!$M9149),IFERROR(MID(GL_Paste!$I9149,FIND("[",GL_Paste!$I9149)+1,FIND("]",GL_Paste!$I9149)-FIND("[",GL_Paste!$I9149)-1),"")))</f>
        <v/>
      </c>
      <c r="D9152">
        <f>IF(GL_Paste!$B9149="","",IFERROR(INDEX(DeptName,MATCH($C9152,DeptTag,0)),"UNALLOCATED"))</f>
        <v/>
      </c>
      <c r="E9152">
        <f>IF(GL_Paste!$B9149="","",IFERROR(INDEX(AcctCat,MATCH(GL_Paste!$B9149&amp;"",AcctCode,0)),"UNKNOWN"))</f>
        <v/>
      </c>
      <c r="F9152">
        <f>IF(GL_Paste!$B9149="","",IFERROR(INDEX(AcctSub,MATCH(GL_Paste!$B9149&amp;"",AcctCode,0)),"UNKNOWN"))</f>
        <v/>
      </c>
    </row>
    <row r="9153">
      <c r="A9153" s="40">
        <f>IF(GL_Paste!$B9150="","",N(GL_Paste!$H9150)-N(GL_Paste!$G9150))</f>
        <v/>
      </c>
      <c r="B9153" s="43">
        <f>IF(GL_Paste!$B9150="","",DATE(YEAR(GL_Paste!$E9150),MONTH(GL_Paste!$E9150),1))</f>
        <v/>
      </c>
      <c r="C9153">
        <f>IF(GL_Paste!$B9150="","",IF(TRIM(GL_Paste!$M9150)&lt;&gt;"",TRIM(GL_Paste!$M9150),IFERROR(MID(GL_Paste!$I9150,FIND("[",GL_Paste!$I9150)+1,FIND("]",GL_Paste!$I9150)-FIND("[",GL_Paste!$I9150)-1),"")))</f>
        <v/>
      </c>
      <c r="D9153">
        <f>IF(GL_Paste!$B9150="","",IFERROR(INDEX(DeptName,MATCH($C9153,DeptTag,0)),"UNALLOCATED"))</f>
        <v/>
      </c>
      <c r="E9153">
        <f>IF(GL_Paste!$B9150="","",IFERROR(INDEX(AcctCat,MATCH(GL_Paste!$B9150&amp;"",AcctCode,0)),"UNKNOWN"))</f>
        <v/>
      </c>
      <c r="F9153">
        <f>IF(GL_Paste!$B9150="","",IFERROR(INDEX(AcctSub,MATCH(GL_Paste!$B9150&amp;"",AcctCode,0)),"UNKNOWN"))</f>
        <v/>
      </c>
    </row>
    <row r="9154">
      <c r="A9154" s="40">
        <f>IF(GL_Paste!$B9151="","",N(GL_Paste!$H9151)-N(GL_Paste!$G9151))</f>
        <v/>
      </c>
      <c r="B9154" s="43">
        <f>IF(GL_Paste!$B9151="","",DATE(YEAR(GL_Paste!$E9151),MONTH(GL_Paste!$E9151),1))</f>
        <v/>
      </c>
      <c r="C9154">
        <f>IF(GL_Paste!$B9151="","",IF(TRIM(GL_Paste!$M9151)&lt;&gt;"",TRIM(GL_Paste!$M9151),IFERROR(MID(GL_Paste!$I9151,FIND("[",GL_Paste!$I9151)+1,FIND("]",GL_Paste!$I9151)-FIND("[",GL_Paste!$I9151)-1),"")))</f>
        <v/>
      </c>
      <c r="D9154">
        <f>IF(GL_Paste!$B9151="","",IFERROR(INDEX(DeptName,MATCH($C9154,DeptTag,0)),"UNALLOCATED"))</f>
        <v/>
      </c>
      <c r="E9154">
        <f>IF(GL_Paste!$B9151="","",IFERROR(INDEX(AcctCat,MATCH(GL_Paste!$B9151&amp;"",AcctCode,0)),"UNKNOWN"))</f>
        <v/>
      </c>
      <c r="F9154">
        <f>IF(GL_Paste!$B9151="","",IFERROR(INDEX(AcctSub,MATCH(GL_Paste!$B9151&amp;"",AcctCode,0)),"UNKNOWN"))</f>
        <v/>
      </c>
    </row>
    <row r="9155">
      <c r="A9155" s="40">
        <f>IF(GL_Paste!$B9152="","",N(GL_Paste!$H9152)-N(GL_Paste!$G9152))</f>
        <v/>
      </c>
      <c r="B9155" s="43">
        <f>IF(GL_Paste!$B9152="","",DATE(YEAR(GL_Paste!$E9152),MONTH(GL_Paste!$E9152),1))</f>
        <v/>
      </c>
      <c r="C9155">
        <f>IF(GL_Paste!$B9152="","",IF(TRIM(GL_Paste!$M9152)&lt;&gt;"",TRIM(GL_Paste!$M9152),IFERROR(MID(GL_Paste!$I9152,FIND("[",GL_Paste!$I9152)+1,FIND("]",GL_Paste!$I9152)-FIND("[",GL_Paste!$I9152)-1),"")))</f>
        <v/>
      </c>
      <c r="D9155">
        <f>IF(GL_Paste!$B9152="","",IFERROR(INDEX(DeptName,MATCH($C9155,DeptTag,0)),"UNALLOCATED"))</f>
        <v/>
      </c>
      <c r="E9155">
        <f>IF(GL_Paste!$B9152="","",IFERROR(INDEX(AcctCat,MATCH(GL_Paste!$B9152&amp;"",AcctCode,0)),"UNKNOWN"))</f>
        <v/>
      </c>
      <c r="F9155">
        <f>IF(GL_Paste!$B9152="","",IFERROR(INDEX(AcctSub,MATCH(GL_Paste!$B9152&amp;"",AcctCode,0)),"UNKNOWN"))</f>
        <v/>
      </c>
    </row>
    <row r="9156">
      <c r="A9156" s="40">
        <f>IF(GL_Paste!$B9153="","",N(GL_Paste!$H9153)-N(GL_Paste!$G9153))</f>
        <v/>
      </c>
      <c r="B9156" s="43">
        <f>IF(GL_Paste!$B9153="","",DATE(YEAR(GL_Paste!$E9153),MONTH(GL_Paste!$E9153),1))</f>
        <v/>
      </c>
      <c r="C9156">
        <f>IF(GL_Paste!$B9153="","",IF(TRIM(GL_Paste!$M9153)&lt;&gt;"",TRIM(GL_Paste!$M9153),IFERROR(MID(GL_Paste!$I9153,FIND("[",GL_Paste!$I9153)+1,FIND("]",GL_Paste!$I9153)-FIND("[",GL_Paste!$I9153)-1),"")))</f>
        <v/>
      </c>
      <c r="D9156">
        <f>IF(GL_Paste!$B9153="","",IFERROR(INDEX(DeptName,MATCH($C9156,DeptTag,0)),"UNALLOCATED"))</f>
        <v/>
      </c>
      <c r="E9156">
        <f>IF(GL_Paste!$B9153="","",IFERROR(INDEX(AcctCat,MATCH(GL_Paste!$B9153&amp;"",AcctCode,0)),"UNKNOWN"))</f>
        <v/>
      </c>
      <c r="F9156">
        <f>IF(GL_Paste!$B9153="","",IFERROR(INDEX(AcctSub,MATCH(GL_Paste!$B9153&amp;"",AcctCode,0)),"UNKNOWN"))</f>
        <v/>
      </c>
    </row>
    <row r="9157">
      <c r="A9157" s="40">
        <f>IF(GL_Paste!$B9154="","",N(GL_Paste!$H9154)-N(GL_Paste!$G9154))</f>
        <v/>
      </c>
      <c r="B9157" s="43">
        <f>IF(GL_Paste!$B9154="","",DATE(YEAR(GL_Paste!$E9154),MONTH(GL_Paste!$E9154),1))</f>
        <v/>
      </c>
      <c r="C9157">
        <f>IF(GL_Paste!$B9154="","",IF(TRIM(GL_Paste!$M9154)&lt;&gt;"",TRIM(GL_Paste!$M9154),IFERROR(MID(GL_Paste!$I9154,FIND("[",GL_Paste!$I9154)+1,FIND("]",GL_Paste!$I9154)-FIND("[",GL_Paste!$I9154)-1),"")))</f>
        <v/>
      </c>
      <c r="D9157">
        <f>IF(GL_Paste!$B9154="","",IFERROR(INDEX(DeptName,MATCH($C9157,DeptTag,0)),"UNALLOCATED"))</f>
        <v/>
      </c>
      <c r="E9157">
        <f>IF(GL_Paste!$B9154="","",IFERROR(INDEX(AcctCat,MATCH(GL_Paste!$B9154&amp;"",AcctCode,0)),"UNKNOWN"))</f>
        <v/>
      </c>
      <c r="F9157">
        <f>IF(GL_Paste!$B9154="","",IFERROR(INDEX(AcctSub,MATCH(GL_Paste!$B9154&amp;"",AcctCode,0)),"UNKNOWN"))</f>
        <v/>
      </c>
    </row>
    <row r="9158">
      <c r="A9158" s="40">
        <f>IF(GL_Paste!$B9155="","",N(GL_Paste!$H9155)-N(GL_Paste!$G9155))</f>
        <v/>
      </c>
      <c r="B9158" s="43">
        <f>IF(GL_Paste!$B9155="","",DATE(YEAR(GL_Paste!$E9155),MONTH(GL_Paste!$E9155),1))</f>
        <v/>
      </c>
      <c r="C9158">
        <f>IF(GL_Paste!$B9155="","",IF(TRIM(GL_Paste!$M9155)&lt;&gt;"",TRIM(GL_Paste!$M9155),IFERROR(MID(GL_Paste!$I9155,FIND("[",GL_Paste!$I9155)+1,FIND("]",GL_Paste!$I9155)-FIND("[",GL_Paste!$I9155)-1),"")))</f>
        <v/>
      </c>
      <c r="D9158">
        <f>IF(GL_Paste!$B9155="","",IFERROR(INDEX(DeptName,MATCH($C9158,DeptTag,0)),"UNALLOCATED"))</f>
        <v/>
      </c>
      <c r="E9158">
        <f>IF(GL_Paste!$B9155="","",IFERROR(INDEX(AcctCat,MATCH(GL_Paste!$B9155&amp;"",AcctCode,0)),"UNKNOWN"))</f>
        <v/>
      </c>
      <c r="F9158">
        <f>IF(GL_Paste!$B9155="","",IFERROR(INDEX(AcctSub,MATCH(GL_Paste!$B9155&amp;"",AcctCode,0)),"UNKNOWN"))</f>
        <v/>
      </c>
    </row>
    <row r="9159">
      <c r="A9159" s="40">
        <f>IF(GL_Paste!$B9156="","",N(GL_Paste!$H9156)-N(GL_Paste!$G9156))</f>
        <v/>
      </c>
      <c r="B9159" s="43">
        <f>IF(GL_Paste!$B9156="","",DATE(YEAR(GL_Paste!$E9156),MONTH(GL_Paste!$E9156),1))</f>
        <v/>
      </c>
      <c r="C9159">
        <f>IF(GL_Paste!$B9156="","",IF(TRIM(GL_Paste!$M9156)&lt;&gt;"",TRIM(GL_Paste!$M9156),IFERROR(MID(GL_Paste!$I9156,FIND("[",GL_Paste!$I9156)+1,FIND("]",GL_Paste!$I9156)-FIND("[",GL_Paste!$I9156)-1),"")))</f>
        <v/>
      </c>
      <c r="D9159">
        <f>IF(GL_Paste!$B9156="","",IFERROR(INDEX(DeptName,MATCH($C9159,DeptTag,0)),"UNALLOCATED"))</f>
        <v/>
      </c>
      <c r="E9159">
        <f>IF(GL_Paste!$B9156="","",IFERROR(INDEX(AcctCat,MATCH(GL_Paste!$B9156&amp;"",AcctCode,0)),"UNKNOWN"))</f>
        <v/>
      </c>
      <c r="F9159">
        <f>IF(GL_Paste!$B9156="","",IFERROR(INDEX(AcctSub,MATCH(GL_Paste!$B9156&amp;"",AcctCode,0)),"UNKNOWN"))</f>
        <v/>
      </c>
    </row>
    <row r="9160">
      <c r="A9160" s="40">
        <f>IF(GL_Paste!$B9157="","",N(GL_Paste!$H9157)-N(GL_Paste!$G9157))</f>
        <v/>
      </c>
      <c r="B9160" s="43">
        <f>IF(GL_Paste!$B9157="","",DATE(YEAR(GL_Paste!$E9157),MONTH(GL_Paste!$E9157),1))</f>
        <v/>
      </c>
      <c r="C9160">
        <f>IF(GL_Paste!$B9157="","",IF(TRIM(GL_Paste!$M9157)&lt;&gt;"",TRIM(GL_Paste!$M9157),IFERROR(MID(GL_Paste!$I9157,FIND("[",GL_Paste!$I9157)+1,FIND("]",GL_Paste!$I9157)-FIND("[",GL_Paste!$I9157)-1),"")))</f>
        <v/>
      </c>
      <c r="D9160">
        <f>IF(GL_Paste!$B9157="","",IFERROR(INDEX(DeptName,MATCH($C9160,DeptTag,0)),"UNALLOCATED"))</f>
        <v/>
      </c>
      <c r="E9160">
        <f>IF(GL_Paste!$B9157="","",IFERROR(INDEX(AcctCat,MATCH(GL_Paste!$B9157&amp;"",AcctCode,0)),"UNKNOWN"))</f>
        <v/>
      </c>
      <c r="F9160">
        <f>IF(GL_Paste!$B9157="","",IFERROR(INDEX(AcctSub,MATCH(GL_Paste!$B9157&amp;"",AcctCode,0)),"UNKNOWN"))</f>
        <v/>
      </c>
    </row>
    <row r="9161">
      <c r="A9161" s="40">
        <f>IF(GL_Paste!$B9158="","",N(GL_Paste!$H9158)-N(GL_Paste!$G9158))</f>
        <v/>
      </c>
      <c r="B9161" s="43">
        <f>IF(GL_Paste!$B9158="","",DATE(YEAR(GL_Paste!$E9158),MONTH(GL_Paste!$E9158),1))</f>
        <v/>
      </c>
      <c r="C9161">
        <f>IF(GL_Paste!$B9158="","",IF(TRIM(GL_Paste!$M9158)&lt;&gt;"",TRIM(GL_Paste!$M9158),IFERROR(MID(GL_Paste!$I9158,FIND("[",GL_Paste!$I9158)+1,FIND("]",GL_Paste!$I9158)-FIND("[",GL_Paste!$I9158)-1),"")))</f>
        <v/>
      </c>
      <c r="D9161">
        <f>IF(GL_Paste!$B9158="","",IFERROR(INDEX(DeptName,MATCH($C9161,DeptTag,0)),"UNALLOCATED"))</f>
        <v/>
      </c>
      <c r="E9161">
        <f>IF(GL_Paste!$B9158="","",IFERROR(INDEX(AcctCat,MATCH(GL_Paste!$B9158&amp;"",AcctCode,0)),"UNKNOWN"))</f>
        <v/>
      </c>
      <c r="F9161">
        <f>IF(GL_Paste!$B9158="","",IFERROR(INDEX(AcctSub,MATCH(GL_Paste!$B9158&amp;"",AcctCode,0)),"UNKNOWN"))</f>
        <v/>
      </c>
    </row>
    <row r="9162">
      <c r="A9162" s="40">
        <f>IF(GL_Paste!$B9159="","",N(GL_Paste!$H9159)-N(GL_Paste!$G9159))</f>
        <v/>
      </c>
      <c r="B9162" s="43">
        <f>IF(GL_Paste!$B9159="","",DATE(YEAR(GL_Paste!$E9159),MONTH(GL_Paste!$E9159),1))</f>
        <v/>
      </c>
      <c r="C9162">
        <f>IF(GL_Paste!$B9159="","",IF(TRIM(GL_Paste!$M9159)&lt;&gt;"",TRIM(GL_Paste!$M9159),IFERROR(MID(GL_Paste!$I9159,FIND("[",GL_Paste!$I9159)+1,FIND("]",GL_Paste!$I9159)-FIND("[",GL_Paste!$I9159)-1),"")))</f>
        <v/>
      </c>
      <c r="D9162">
        <f>IF(GL_Paste!$B9159="","",IFERROR(INDEX(DeptName,MATCH($C9162,DeptTag,0)),"UNALLOCATED"))</f>
        <v/>
      </c>
      <c r="E9162">
        <f>IF(GL_Paste!$B9159="","",IFERROR(INDEX(AcctCat,MATCH(GL_Paste!$B9159&amp;"",AcctCode,0)),"UNKNOWN"))</f>
        <v/>
      </c>
      <c r="F9162">
        <f>IF(GL_Paste!$B9159="","",IFERROR(INDEX(AcctSub,MATCH(GL_Paste!$B9159&amp;"",AcctCode,0)),"UNKNOWN"))</f>
        <v/>
      </c>
    </row>
    <row r="9163">
      <c r="A9163" s="40">
        <f>IF(GL_Paste!$B9160="","",N(GL_Paste!$H9160)-N(GL_Paste!$G9160))</f>
        <v/>
      </c>
      <c r="B9163" s="43">
        <f>IF(GL_Paste!$B9160="","",DATE(YEAR(GL_Paste!$E9160),MONTH(GL_Paste!$E9160),1))</f>
        <v/>
      </c>
      <c r="C9163">
        <f>IF(GL_Paste!$B9160="","",IF(TRIM(GL_Paste!$M9160)&lt;&gt;"",TRIM(GL_Paste!$M9160),IFERROR(MID(GL_Paste!$I9160,FIND("[",GL_Paste!$I9160)+1,FIND("]",GL_Paste!$I9160)-FIND("[",GL_Paste!$I9160)-1),"")))</f>
        <v/>
      </c>
      <c r="D9163">
        <f>IF(GL_Paste!$B9160="","",IFERROR(INDEX(DeptName,MATCH($C9163,DeptTag,0)),"UNALLOCATED"))</f>
        <v/>
      </c>
      <c r="E9163">
        <f>IF(GL_Paste!$B9160="","",IFERROR(INDEX(AcctCat,MATCH(GL_Paste!$B9160&amp;"",AcctCode,0)),"UNKNOWN"))</f>
        <v/>
      </c>
      <c r="F9163">
        <f>IF(GL_Paste!$B9160="","",IFERROR(INDEX(AcctSub,MATCH(GL_Paste!$B9160&amp;"",AcctCode,0)),"UNKNOWN"))</f>
        <v/>
      </c>
    </row>
    <row r="9164">
      <c r="A9164" s="40">
        <f>IF(GL_Paste!$B9161="","",N(GL_Paste!$H9161)-N(GL_Paste!$G9161))</f>
        <v/>
      </c>
      <c r="B9164" s="43">
        <f>IF(GL_Paste!$B9161="","",DATE(YEAR(GL_Paste!$E9161),MONTH(GL_Paste!$E9161),1))</f>
        <v/>
      </c>
      <c r="C9164">
        <f>IF(GL_Paste!$B9161="","",IF(TRIM(GL_Paste!$M9161)&lt;&gt;"",TRIM(GL_Paste!$M9161),IFERROR(MID(GL_Paste!$I9161,FIND("[",GL_Paste!$I9161)+1,FIND("]",GL_Paste!$I9161)-FIND("[",GL_Paste!$I9161)-1),"")))</f>
        <v/>
      </c>
      <c r="D9164">
        <f>IF(GL_Paste!$B9161="","",IFERROR(INDEX(DeptName,MATCH($C9164,DeptTag,0)),"UNALLOCATED"))</f>
        <v/>
      </c>
      <c r="E9164">
        <f>IF(GL_Paste!$B9161="","",IFERROR(INDEX(AcctCat,MATCH(GL_Paste!$B9161&amp;"",AcctCode,0)),"UNKNOWN"))</f>
        <v/>
      </c>
      <c r="F9164">
        <f>IF(GL_Paste!$B9161="","",IFERROR(INDEX(AcctSub,MATCH(GL_Paste!$B9161&amp;"",AcctCode,0)),"UNKNOWN"))</f>
        <v/>
      </c>
    </row>
    <row r="9165">
      <c r="A9165" s="40">
        <f>IF(GL_Paste!$B9162="","",N(GL_Paste!$H9162)-N(GL_Paste!$G9162))</f>
        <v/>
      </c>
      <c r="B9165" s="43">
        <f>IF(GL_Paste!$B9162="","",DATE(YEAR(GL_Paste!$E9162),MONTH(GL_Paste!$E9162),1))</f>
        <v/>
      </c>
      <c r="C9165">
        <f>IF(GL_Paste!$B9162="","",IF(TRIM(GL_Paste!$M9162)&lt;&gt;"",TRIM(GL_Paste!$M9162),IFERROR(MID(GL_Paste!$I9162,FIND("[",GL_Paste!$I9162)+1,FIND("]",GL_Paste!$I9162)-FIND("[",GL_Paste!$I9162)-1),"")))</f>
        <v/>
      </c>
      <c r="D9165">
        <f>IF(GL_Paste!$B9162="","",IFERROR(INDEX(DeptName,MATCH($C9165,DeptTag,0)),"UNALLOCATED"))</f>
        <v/>
      </c>
      <c r="E9165">
        <f>IF(GL_Paste!$B9162="","",IFERROR(INDEX(AcctCat,MATCH(GL_Paste!$B9162&amp;"",AcctCode,0)),"UNKNOWN"))</f>
        <v/>
      </c>
      <c r="F9165">
        <f>IF(GL_Paste!$B9162="","",IFERROR(INDEX(AcctSub,MATCH(GL_Paste!$B9162&amp;"",AcctCode,0)),"UNKNOWN"))</f>
        <v/>
      </c>
    </row>
    <row r="9166">
      <c r="A9166" s="40">
        <f>IF(GL_Paste!$B9163="","",N(GL_Paste!$H9163)-N(GL_Paste!$G9163))</f>
        <v/>
      </c>
      <c r="B9166" s="43">
        <f>IF(GL_Paste!$B9163="","",DATE(YEAR(GL_Paste!$E9163),MONTH(GL_Paste!$E9163),1))</f>
        <v/>
      </c>
      <c r="C9166">
        <f>IF(GL_Paste!$B9163="","",IF(TRIM(GL_Paste!$M9163)&lt;&gt;"",TRIM(GL_Paste!$M9163),IFERROR(MID(GL_Paste!$I9163,FIND("[",GL_Paste!$I9163)+1,FIND("]",GL_Paste!$I9163)-FIND("[",GL_Paste!$I9163)-1),"")))</f>
        <v/>
      </c>
      <c r="D9166">
        <f>IF(GL_Paste!$B9163="","",IFERROR(INDEX(DeptName,MATCH($C9166,DeptTag,0)),"UNALLOCATED"))</f>
        <v/>
      </c>
      <c r="E9166">
        <f>IF(GL_Paste!$B9163="","",IFERROR(INDEX(AcctCat,MATCH(GL_Paste!$B9163&amp;"",AcctCode,0)),"UNKNOWN"))</f>
        <v/>
      </c>
      <c r="F9166">
        <f>IF(GL_Paste!$B9163="","",IFERROR(INDEX(AcctSub,MATCH(GL_Paste!$B9163&amp;"",AcctCode,0)),"UNKNOWN"))</f>
        <v/>
      </c>
    </row>
    <row r="9167">
      <c r="A9167" s="40">
        <f>IF(GL_Paste!$B9164="","",N(GL_Paste!$H9164)-N(GL_Paste!$G9164))</f>
        <v/>
      </c>
      <c r="B9167" s="43">
        <f>IF(GL_Paste!$B9164="","",DATE(YEAR(GL_Paste!$E9164),MONTH(GL_Paste!$E9164),1))</f>
        <v/>
      </c>
      <c r="C9167">
        <f>IF(GL_Paste!$B9164="","",IF(TRIM(GL_Paste!$M9164)&lt;&gt;"",TRIM(GL_Paste!$M9164),IFERROR(MID(GL_Paste!$I9164,FIND("[",GL_Paste!$I9164)+1,FIND("]",GL_Paste!$I9164)-FIND("[",GL_Paste!$I9164)-1),"")))</f>
        <v/>
      </c>
      <c r="D9167">
        <f>IF(GL_Paste!$B9164="","",IFERROR(INDEX(DeptName,MATCH($C9167,DeptTag,0)),"UNALLOCATED"))</f>
        <v/>
      </c>
      <c r="E9167">
        <f>IF(GL_Paste!$B9164="","",IFERROR(INDEX(AcctCat,MATCH(GL_Paste!$B9164&amp;"",AcctCode,0)),"UNKNOWN"))</f>
        <v/>
      </c>
      <c r="F9167">
        <f>IF(GL_Paste!$B9164="","",IFERROR(INDEX(AcctSub,MATCH(GL_Paste!$B9164&amp;"",AcctCode,0)),"UNKNOWN"))</f>
        <v/>
      </c>
    </row>
    <row r="9168">
      <c r="A9168" s="40">
        <f>IF(GL_Paste!$B9165="","",N(GL_Paste!$H9165)-N(GL_Paste!$G9165))</f>
        <v/>
      </c>
      <c r="B9168" s="43">
        <f>IF(GL_Paste!$B9165="","",DATE(YEAR(GL_Paste!$E9165),MONTH(GL_Paste!$E9165),1))</f>
        <v/>
      </c>
      <c r="C9168">
        <f>IF(GL_Paste!$B9165="","",IF(TRIM(GL_Paste!$M9165)&lt;&gt;"",TRIM(GL_Paste!$M9165),IFERROR(MID(GL_Paste!$I9165,FIND("[",GL_Paste!$I9165)+1,FIND("]",GL_Paste!$I9165)-FIND("[",GL_Paste!$I9165)-1),"")))</f>
        <v/>
      </c>
      <c r="D9168">
        <f>IF(GL_Paste!$B9165="","",IFERROR(INDEX(DeptName,MATCH($C9168,DeptTag,0)),"UNALLOCATED"))</f>
        <v/>
      </c>
      <c r="E9168">
        <f>IF(GL_Paste!$B9165="","",IFERROR(INDEX(AcctCat,MATCH(GL_Paste!$B9165&amp;"",AcctCode,0)),"UNKNOWN"))</f>
        <v/>
      </c>
      <c r="F9168">
        <f>IF(GL_Paste!$B9165="","",IFERROR(INDEX(AcctSub,MATCH(GL_Paste!$B9165&amp;"",AcctCode,0)),"UNKNOWN"))</f>
        <v/>
      </c>
    </row>
    <row r="9169">
      <c r="A9169" s="40">
        <f>IF(GL_Paste!$B9166="","",N(GL_Paste!$H9166)-N(GL_Paste!$G9166))</f>
        <v/>
      </c>
      <c r="B9169" s="43">
        <f>IF(GL_Paste!$B9166="","",DATE(YEAR(GL_Paste!$E9166),MONTH(GL_Paste!$E9166),1))</f>
        <v/>
      </c>
      <c r="C9169">
        <f>IF(GL_Paste!$B9166="","",IF(TRIM(GL_Paste!$M9166)&lt;&gt;"",TRIM(GL_Paste!$M9166),IFERROR(MID(GL_Paste!$I9166,FIND("[",GL_Paste!$I9166)+1,FIND("]",GL_Paste!$I9166)-FIND("[",GL_Paste!$I9166)-1),"")))</f>
        <v/>
      </c>
      <c r="D9169">
        <f>IF(GL_Paste!$B9166="","",IFERROR(INDEX(DeptName,MATCH($C9169,DeptTag,0)),"UNALLOCATED"))</f>
        <v/>
      </c>
      <c r="E9169">
        <f>IF(GL_Paste!$B9166="","",IFERROR(INDEX(AcctCat,MATCH(GL_Paste!$B9166&amp;"",AcctCode,0)),"UNKNOWN"))</f>
        <v/>
      </c>
      <c r="F9169">
        <f>IF(GL_Paste!$B9166="","",IFERROR(INDEX(AcctSub,MATCH(GL_Paste!$B9166&amp;"",AcctCode,0)),"UNKNOWN"))</f>
        <v/>
      </c>
    </row>
    <row r="9170">
      <c r="A9170" s="40">
        <f>IF(GL_Paste!$B9167="","",N(GL_Paste!$H9167)-N(GL_Paste!$G9167))</f>
        <v/>
      </c>
      <c r="B9170" s="43">
        <f>IF(GL_Paste!$B9167="","",DATE(YEAR(GL_Paste!$E9167),MONTH(GL_Paste!$E9167),1))</f>
        <v/>
      </c>
      <c r="C9170">
        <f>IF(GL_Paste!$B9167="","",IF(TRIM(GL_Paste!$M9167)&lt;&gt;"",TRIM(GL_Paste!$M9167),IFERROR(MID(GL_Paste!$I9167,FIND("[",GL_Paste!$I9167)+1,FIND("]",GL_Paste!$I9167)-FIND("[",GL_Paste!$I9167)-1),"")))</f>
        <v/>
      </c>
      <c r="D9170">
        <f>IF(GL_Paste!$B9167="","",IFERROR(INDEX(DeptName,MATCH($C9170,DeptTag,0)),"UNALLOCATED"))</f>
        <v/>
      </c>
      <c r="E9170">
        <f>IF(GL_Paste!$B9167="","",IFERROR(INDEX(AcctCat,MATCH(GL_Paste!$B9167&amp;"",AcctCode,0)),"UNKNOWN"))</f>
        <v/>
      </c>
      <c r="F9170">
        <f>IF(GL_Paste!$B9167="","",IFERROR(INDEX(AcctSub,MATCH(GL_Paste!$B9167&amp;"",AcctCode,0)),"UNKNOWN"))</f>
        <v/>
      </c>
    </row>
    <row r="9171">
      <c r="A9171" s="40">
        <f>IF(GL_Paste!$B9168="","",N(GL_Paste!$H9168)-N(GL_Paste!$G9168))</f>
        <v/>
      </c>
      <c r="B9171" s="43">
        <f>IF(GL_Paste!$B9168="","",DATE(YEAR(GL_Paste!$E9168),MONTH(GL_Paste!$E9168),1))</f>
        <v/>
      </c>
      <c r="C9171">
        <f>IF(GL_Paste!$B9168="","",IF(TRIM(GL_Paste!$M9168)&lt;&gt;"",TRIM(GL_Paste!$M9168),IFERROR(MID(GL_Paste!$I9168,FIND("[",GL_Paste!$I9168)+1,FIND("]",GL_Paste!$I9168)-FIND("[",GL_Paste!$I9168)-1),"")))</f>
        <v/>
      </c>
      <c r="D9171">
        <f>IF(GL_Paste!$B9168="","",IFERROR(INDEX(DeptName,MATCH($C9171,DeptTag,0)),"UNALLOCATED"))</f>
        <v/>
      </c>
      <c r="E9171">
        <f>IF(GL_Paste!$B9168="","",IFERROR(INDEX(AcctCat,MATCH(GL_Paste!$B9168&amp;"",AcctCode,0)),"UNKNOWN"))</f>
        <v/>
      </c>
      <c r="F9171">
        <f>IF(GL_Paste!$B9168="","",IFERROR(INDEX(AcctSub,MATCH(GL_Paste!$B9168&amp;"",AcctCode,0)),"UNKNOWN"))</f>
        <v/>
      </c>
    </row>
    <row r="9172">
      <c r="A9172" s="40">
        <f>IF(GL_Paste!$B9169="","",N(GL_Paste!$H9169)-N(GL_Paste!$G9169))</f>
        <v/>
      </c>
      <c r="B9172" s="43">
        <f>IF(GL_Paste!$B9169="","",DATE(YEAR(GL_Paste!$E9169),MONTH(GL_Paste!$E9169),1))</f>
        <v/>
      </c>
      <c r="C9172">
        <f>IF(GL_Paste!$B9169="","",IF(TRIM(GL_Paste!$M9169)&lt;&gt;"",TRIM(GL_Paste!$M9169),IFERROR(MID(GL_Paste!$I9169,FIND("[",GL_Paste!$I9169)+1,FIND("]",GL_Paste!$I9169)-FIND("[",GL_Paste!$I9169)-1),"")))</f>
        <v/>
      </c>
      <c r="D9172">
        <f>IF(GL_Paste!$B9169="","",IFERROR(INDEX(DeptName,MATCH($C9172,DeptTag,0)),"UNALLOCATED"))</f>
        <v/>
      </c>
      <c r="E9172">
        <f>IF(GL_Paste!$B9169="","",IFERROR(INDEX(AcctCat,MATCH(GL_Paste!$B9169&amp;"",AcctCode,0)),"UNKNOWN"))</f>
        <v/>
      </c>
      <c r="F9172">
        <f>IF(GL_Paste!$B9169="","",IFERROR(INDEX(AcctSub,MATCH(GL_Paste!$B9169&amp;"",AcctCode,0)),"UNKNOWN"))</f>
        <v/>
      </c>
    </row>
    <row r="9173">
      <c r="A9173" s="40">
        <f>IF(GL_Paste!$B9170="","",N(GL_Paste!$H9170)-N(GL_Paste!$G9170))</f>
        <v/>
      </c>
      <c r="B9173" s="43">
        <f>IF(GL_Paste!$B9170="","",DATE(YEAR(GL_Paste!$E9170),MONTH(GL_Paste!$E9170),1))</f>
        <v/>
      </c>
      <c r="C9173">
        <f>IF(GL_Paste!$B9170="","",IF(TRIM(GL_Paste!$M9170)&lt;&gt;"",TRIM(GL_Paste!$M9170),IFERROR(MID(GL_Paste!$I9170,FIND("[",GL_Paste!$I9170)+1,FIND("]",GL_Paste!$I9170)-FIND("[",GL_Paste!$I9170)-1),"")))</f>
        <v/>
      </c>
      <c r="D9173">
        <f>IF(GL_Paste!$B9170="","",IFERROR(INDEX(DeptName,MATCH($C9173,DeptTag,0)),"UNALLOCATED"))</f>
        <v/>
      </c>
      <c r="E9173">
        <f>IF(GL_Paste!$B9170="","",IFERROR(INDEX(AcctCat,MATCH(GL_Paste!$B9170&amp;"",AcctCode,0)),"UNKNOWN"))</f>
        <v/>
      </c>
      <c r="F9173">
        <f>IF(GL_Paste!$B9170="","",IFERROR(INDEX(AcctSub,MATCH(GL_Paste!$B9170&amp;"",AcctCode,0)),"UNKNOWN"))</f>
        <v/>
      </c>
    </row>
    <row r="9174">
      <c r="A9174" s="40">
        <f>IF(GL_Paste!$B9171="","",N(GL_Paste!$H9171)-N(GL_Paste!$G9171))</f>
        <v/>
      </c>
      <c r="B9174" s="43">
        <f>IF(GL_Paste!$B9171="","",DATE(YEAR(GL_Paste!$E9171),MONTH(GL_Paste!$E9171),1))</f>
        <v/>
      </c>
      <c r="C9174">
        <f>IF(GL_Paste!$B9171="","",IF(TRIM(GL_Paste!$M9171)&lt;&gt;"",TRIM(GL_Paste!$M9171),IFERROR(MID(GL_Paste!$I9171,FIND("[",GL_Paste!$I9171)+1,FIND("]",GL_Paste!$I9171)-FIND("[",GL_Paste!$I9171)-1),"")))</f>
        <v/>
      </c>
      <c r="D9174">
        <f>IF(GL_Paste!$B9171="","",IFERROR(INDEX(DeptName,MATCH($C9174,DeptTag,0)),"UNALLOCATED"))</f>
        <v/>
      </c>
      <c r="E9174">
        <f>IF(GL_Paste!$B9171="","",IFERROR(INDEX(AcctCat,MATCH(GL_Paste!$B9171&amp;"",AcctCode,0)),"UNKNOWN"))</f>
        <v/>
      </c>
      <c r="F9174">
        <f>IF(GL_Paste!$B9171="","",IFERROR(INDEX(AcctSub,MATCH(GL_Paste!$B9171&amp;"",AcctCode,0)),"UNKNOWN"))</f>
        <v/>
      </c>
    </row>
    <row r="9175">
      <c r="A9175" s="40">
        <f>IF(GL_Paste!$B9172="","",N(GL_Paste!$H9172)-N(GL_Paste!$G9172))</f>
        <v/>
      </c>
      <c r="B9175" s="43">
        <f>IF(GL_Paste!$B9172="","",DATE(YEAR(GL_Paste!$E9172),MONTH(GL_Paste!$E9172),1))</f>
        <v/>
      </c>
      <c r="C9175">
        <f>IF(GL_Paste!$B9172="","",IF(TRIM(GL_Paste!$M9172)&lt;&gt;"",TRIM(GL_Paste!$M9172),IFERROR(MID(GL_Paste!$I9172,FIND("[",GL_Paste!$I9172)+1,FIND("]",GL_Paste!$I9172)-FIND("[",GL_Paste!$I9172)-1),"")))</f>
        <v/>
      </c>
      <c r="D9175">
        <f>IF(GL_Paste!$B9172="","",IFERROR(INDEX(DeptName,MATCH($C9175,DeptTag,0)),"UNALLOCATED"))</f>
        <v/>
      </c>
      <c r="E9175">
        <f>IF(GL_Paste!$B9172="","",IFERROR(INDEX(AcctCat,MATCH(GL_Paste!$B9172&amp;"",AcctCode,0)),"UNKNOWN"))</f>
        <v/>
      </c>
      <c r="F9175">
        <f>IF(GL_Paste!$B9172="","",IFERROR(INDEX(AcctSub,MATCH(GL_Paste!$B9172&amp;"",AcctCode,0)),"UNKNOWN"))</f>
        <v/>
      </c>
    </row>
    <row r="9176">
      <c r="A9176" s="40">
        <f>IF(GL_Paste!$B9173="","",N(GL_Paste!$H9173)-N(GL_Paste!$G9173))</f>
        <v/>
      </c>
      <c r="B9176" s="43">
        <f>IF(GL_Paste!$B9173="","",DATE(YEAR(GL_Paste!$E9173),MONTH(GL_Paste!$E9173),1))</f>
        <v/>
      </c>
      <c r="C9176">
        <f>IF(GL_Paste!$B9173="","",IF(TRIM(GL_Paste!$M9173)&lt;&gt;"",TRIM(GL_Paste!$M9173),IFERROR(MID(GL_Paste!$I9173,FIND("[",GL_Paste!$I9173)+1,FIND("]",GL_Paste!$I9173)-FIND("[",GL_Paste!$I9173)-1),"")))</f>
        <v/>
      </c>
      <c r="D9176">
        <f>IF(GL_Paste!$B9173="","",IFERROR(INDEX(DeptName,MATCH($C9176,DeptTag,0)),"UNALLOCATED"))</f>
        <v/>
      </c>
      <c r="E9176">
        <f>IF(GL_Paste!$B9173="","",IFERROR(INDEX(AcctCat,MATCH(GL_Paste!$B9173&amp;"",AcctCode,0)),"UNKNOWN"))</f>
        <v/>
      </c>
      <c r="F9176">
        <f>IF(GL_Paste!$B9173="","",IFERROR(INDEX(AcctSub,MATCH(GL_Paste!$B9173&amp;"",AcctCode,0)),"UNKNOWN"))</f>
        <v/>
      </c>
    </row>
    <row r="9177">
      <c r="A9177" s="40">
        <f>IF(GL_Paste!$B9174="","",N(GL_Paste!$H9174)-N(GL_Paste!$G9174))</f>
        <v/>
      </c>
      <c r="B9177" s="43">
        <f>IF(GL_Paste!$B9174="","",DATE(YEAR(GL_Paste!$E9174),MONTH(GL_Paste!$E9174),1))</f>
        <v/>
      </c>
      <c r="C9177">
        <f>IF(GL_Paste!$B9174="","",IF(TRIM(GL_Paste!$M9174)&lt;&gt;"",TRIM(GL_Paste!$M9174),IFERROR(MID(GL_Paste!$I9174,FIND("[",GL_Paste!$I9174)+1,FIND("]",GL_Paste!$I9174)-FIND("[",GL_Paste!$I9174)-1),"")))</f>
        <v/>
      </c>
      <c r="D9177">
        <f>IF(GL_Paste!$B9174="","",IFERROR(INDEX(DeptName,MATCH($C9177,DeptTag,0)),"UNALLOCATED"))</f>
        <v/>
      </c>
      <c r="E9177">
        <f>IF(GL_Paste!$B9174="","",IFERROR(INDEX(AcctCat,MATCH(GL_Paste!$B9174&amp;"",AcctCode,0)),"UNKNOWN"))</f>
        <v/>
      </c>
      <c r="F9177">
        <f>IF(GL_Paste!$B9174="","",IFERROR(INDEX(AcctSub,MATCH(GL_Paste!$B9174&amp;"",AcctCode,0)),"UNKNOWN"))</f>
        <v/>
      </c>
    </row>
    <row r="9178">
      <c r="A9178" s="40">
        <f>IF(GL_Paste!$B9175="","",N(GL_Paste!$H9175)-N(GL_Paste!$G9175))</f>
        <v/>
      </c>
      <c r="B9178" s="43">
        <f>IF(GL_Paste!$B9175="","",DATE(YEAR(GL_Paste!$E9175),MONTH(GL_Paste!$E9175),1))</f>
        <v/>
      </c>
      <c r="C9178">
        <f>IF(GL_Paste!$B9175="","",IF(TRIM(GL_Paste!$M9175)&lt;&gt;"",TRIM(GL_Paste!$M9175),IFERROR(MID(GL_Paste!$I9175,FIND("[",GL_Paste!$I9175)+1,FIND("]",GL_Paste!$I9175)-FIND("[",GL_Paste!$I9175)-1),"")))</f>
        <v/>
      </c>
      <c r="D9178">
        <f>IF(GL_Paste!$B9175="","",IFERROR(INDEX(DeptName,MATCH($C9178,DeptTag,0)),"UNALLOCATED"))</f>
        <v/>
      </c>
      <c r="E9178">
        <f>IF(GL_Paste!$B9175="","",IFERROR(INDEX(AcctCat,MATCH(GL_Paste!$B9175&amp;"",AcctCode,0)),"UNKNOWN"))</f>
        <v/>
      </c>
      <c r="F9178">
        <f>IF(GL_Paste!$B9175="","",IFERROR(INDEX(AcctSub,MATCH(GL_Paste!$B9175&amp;"",AcctCode,0)),"UNKNOWN"))</f>
        <v/>
      </c>
    </row>
    <row r="9179">
      <c r="A9179" s="40">
        <f>IF(GL_Paste!$B9176="","",N(GL_Paste!$H9176)-N(GL_Paste!$G9176))</f>
        <v/>
      </c>
      <c r="B9179" s="43">
        <f>IF(GL_Paste!$B9176="","",DATE(YEAR(GL_Paste!$E9176),MONTH(GL_Paste!$E9176),1))</f>
        <v/>
      </c>
      <c r="C9179">
        <f>IF(GL_Paste!$B9176="","",IF(TRIM(GL_Paste!$M9176)&lt;&gt;"",TRIM(GL_Paste!$M9176),IFERROR(MID(GL_Paste!$I9176,FIND("[",GL_Paste!$I9176)+1,FIND("]",GL_Paste!$I9176)-FIND("[",GL_Paste!$I9176)-1),"")))</f>
        <v/>
      </c>
      <c r="D9179">
        <f>IF(GL_Paste!$B9176="","",IFERROR(INDEX(DeptName,MATCH($C9179,DeptTag,0)),"UNALLOCATED"))</f>
        <v/>
      </c>
      <c r="E9179">
        <f>IF(GL_Paste!$B9176="","",IFERROR(INDEX(AcctCat,MATCH(GL_Paste!$B9176&amp;"",AcctCode,0)),"UNKNOWN"))</f>
        <v/>
      </c>
      <c r="F9179">
        <f>IF(GL_Paste!$B9176="","",IFERROR(INDEX(AcctSub,MATCH(GL_Paste!$B9176&amp;"",AcctCode,0)),"UNKNOWN"))</f>
        <v/>
      </c>
    </row>
    <row r="9180">
      <c r="A9180" s="40">
        <f>IF(GL_Paste!$B9177="","",N(GL_Paste!$H9177)-N(GL_Paste!$G9177))</f>
        <v/>
      </c>
      <c r="B9180" s="43">
        <f>IF(GL_Paste!$B9177="","",DATE(YEAR(GL_Paste!$E9177),MONTH(GL_Paste!$E9177),1))</f>
        <v/>
      </c>
      <c r="C9180">
        <f>IF(GL_Paste!$B9177="","",IF(TRIM(GL_Paste!$M9177)&lt;&gt;"",TRIM(GL_Paste!$M9177),IFERROR(MID(GL_Paste!$I9177,FIND("[",GL_Paste!$I9177)+1,FIND("]",GL_Paste!$I9177)-FIND("[",GL_Paste!$I9177)-1),"")))</f>
        <v/>
      </c>
      <c r="D9180">
        <f>IF(GL_Paste!$B9177="","",IFERROR(INDEX(DeptName,MATCH($C9180,DeptTag,0)),"UNALLOCATED"))</f>
        <v/>
      </c>
      <c r="E9180">
        <f>IF(GL_Paste!$B9177="","",IFERROR(INDEX(AcctCat,MATCH(GL_Paste!$B9177&amp;"",AcctCode,0)),"UNKNOWN"))</f>
        <v/>
      </c>
      <c r="F9180">
        <f>IF(GL_Paste!$B9177="","",IFERROR(INDEX(AcctSub,MATCH(GL_Paste!$B9177&amp;"",AcctCode,0)),"UNKNOWN"))</f>
        <v/>
      </c>
    </row>
    <row r="9181">
      <c r="A9181" s="40">
        <f>IF(GL_Paste!$B9178="","",N(GL_Paste!$H9178)-N(GL_Paste!$G9178))</f>
        <v/>
      </c>
      <c r="B9181" s="43">
        <f>IF(GL_Paste!$B9178="","",DATE(YEAR(GL_Paste!$E9178),MONTH(GL_Paste!$E9178),1))</f>
        <v/>
      </c>
      <c r="C9181">
        <f>IF(GL_Paste!$B9178="","",IF(TRIM(GL_Paste!$M9178)&lt;&gt;"",TRIM(GL_Paste!$M9178),IFERROR(MID(GL_Paste!$I9178,FIND("[",GL_Paste!$I9178)+1,FIND("]",GL_Paste!$I9178)-FIND("[",GL_Paste!$I9178)-1),"")))</f>
        <v/>
      </c>
      <c r="D9181">
        <f>IF(GL_Paste!$B9178="","",IFERROR(INDEX(DeptName,MATCH($C9181,DeptTag,0)),"UNALLOCATED"))</f>
        <v/>
      </c>
      <c r="E9181">
        <f>IF(GL_Paste!$B9178="","",IFERROR(INDEX(AcctCat,MATCH(GL_Paste!$B9178&amp;"",AcctCode,0)),"UNKNOWN"))</f>
        <v/>
      </c>
      <c r="F9181">
        <f>IF(GL_Paste!$B9178="","",IFERROR(INDEX(AcctSub,MATCH(GL_Paste!$B9178&amp;"",AcctCode,0)),"UNKNOWN"))</f>
        <v/>
      </c>
    </row>
    <row r="9182">
      <c r="A9182" s="40">
        <f>IF(GL_Paste!$B9179="","",N(GL_Paste!$H9179)-N(GL_Paste!$G9179))</f>
        <v/>
      </c>
      <c r="B9182" s="43">
        <f>IF(GL_Paste!$B9179="","",DATE(YEAR(GL_Paste!$E9179),MONTH(GL_Paste!$E9179),1))</f>
        <v/>
      </c>
      <c r="C9182">
        <f>IF(GL_Paste!$B9179="","",IF(TRIM(GL_Paste!$M9179)&lt;&gt;"",TRIM(GL_Paste!$M9179),IFERROR(MID(GL_Paste!$I9179,FIND("[",GL_Paste!$I9179)+1,FIND("]",GL_Paste!$I9179)-FIND("[",GL_Paste!$I9179)-1),"")))</f>
        <v/>
      </c>
      <c r="D9182">
        <f>IF(GL_Paste!$B9179="","",IFERROR(INDEX(DeptName,MATCH($C9182,DeptTag,0)),"UNALLOCATED"))</f>
        <v/>
      </c>
      <c r="E9182">
        <f>IF(GL_Paste!$B9179="","",IFERROR(INDEX(AcctCat,MATCH(GL_Paste!$B9179&amp;"",AcctCode,0)),"UNKNOWN"))</f>
        <v/>
      </c>
      <c r="F9182">
        <f>IF(GL_Paste!$B9179="","",IFERROR(INDEX(AcctSub,MATCH(GL_Paste!$B9179&amp;"",AcctCode,0)),"UNKNOWN"))</f>
        <v/>
      </c>
    </row>
    <row r="9183">
      <c r="A9183" s="40">
        <f>IF(GL_Paste!$B9180="","",N(GL_Paste!$H9180)-N(GL_Paste!$G9180))</f>
        <v/>
      </c>
      <c r="B9183" s="43">
        <f>IF(GL_Paste!$B9180="","",DATE(YEAR(GL_Paste!$E9180),MONTH(GL_Paste!$E9180),1))</f>
        <v/>
      </c>
      <c r="C9183">
        <f>IF(GL_Paste!$B9180="","",IF(TRIM(GL_Paste!$M9180)&lt;&gt;"",TRIM(GL_Paste!$M9180),IFERROR(MID(GL_Paste!$I9180,FIND("[",GL_Paste!$I9180)+1,FIND("]",GL_Paste!$I9180)-FIND("[",GL_Paste!$I9180)-1),"")))</f>
        <v/>
      </c>
      <c r="D9183">
        <f>IF(GL_Paste!$B9180="","",IFERROR(INDEX(DeptName,MATCH($C9183,DeptTag,0)),"UNALLOCATED"))</f>
        <v/>
      </c>
      <c r="E9183">
        <f>IF(GL_Paste!$B9180="","",IFERROR(INDEX(AcctCat,MATCH(GL_Paste!$B9180&amp;"",AcctCode,0)),"UNKNOWN"))</f>
        <v/>
      </c>
      <c r="F9183">
        <f>IF(GL_Paste!$B9180="","",IFERROR(INDEX(AcctSub,MATCH(GL_Paste!$B9180&amp;"",AcctCode,0)),"UNKNOWN"))</f>
        <v/>
      </c>
    </row>
    <row r="9184">
      <c r="A9184" s="40">
        <f>IF(GL_Paste!$B9181="","",N(GL_Paste!$H9181)-N(GL_Paste!$G9181))</f>
        <v/>
      </c>
      <c r="B9184" s="43">
        <f>IF(GL_Paste!$B9181="","",DATE(YEAR(GL_Paste!$E9181),MONTH(GL_Paste!$E9181),1))</f>
        <v/>
      </c>
      <c r="C9184">
        <f>IF(GL_Paste!$B9181="","",IF(TRIM(GL_Paste!$M9181)&lt;&gt;"",TRIM(GL_Paste!$M9181),IFERROR(MID(GL_Paste!$I9181,FIND("[",GL_Paste!$I9181)+1,FIND("]",GL_Paste!$I9181)-FIND("[",GL_Paste!$I9181)-1),"")))</f>
        <v/>
      </c>
      <c r="D9184">
        <f>IF(GL_Paste!$B9181="","",IFERROR(INDEX(DeptName,MATCH($C9184,DeptTag,0)),"UNALLOCATED"))</f>
        <v/>
      </c>
      <c r="E9184">
        <f>IF(GL_Paste!$B9181="","",IFERROR(INDEX(AcctCat,MATCH(GL_Paste!$B9181&amp;"",AcctCode,0)),"UNKNOWN"))</f>
        <v/>
      </c>
      <c r="F9184">
        <f>IF(GL_Paste!$B9181="","",IFERROR(INDEX(AcctSub,MATCH(GL_Paste!$B9181&amp;"",AcctCode,0)),"UNKNOWN"))</f>
        <v/>
      </c>
    </row>
    <row r="9185">
      <c r="A9185" s="40">
        <f>IF(GL_Paste!$B9182="","",N(GL_Paste!$H9182)-N(GL_Paste!$G9182))</f>
        <v/>
      </c>
      <c r="B9185" s="43">
        <f>IF(GL_Paste!$B9182="","",DATE(YEAR(GL_Paste!$E9182),MONTH(GL_Paste!$E9182),1))</f>
        <v/>
      </c>
      <c r="C9185">
        <f>IF(GL_Paste!$B9182="","",IF(TRIM(GL_Paste!$M9182)&lt;&gt;"",TRIM(GL_Paste!$M9182),IFERROR(MID(GL_Paste!$I9182,FIND("[",GL_Paste!$I9182)+1,FIND("]",GL_Paste!$I9182)-FIND("[",GL_Paste!$I9182)-1),"")))</f>
        <v/>
      </c>
      <c r="D9185">
        <f>IF(GL_Paste!$B9182="","",IFERROR(INDEX(DeptName,MATCH($C9185,DeptTag,0)),"UNALLOCATED"))</f>
        <v/>
      </c>
      <c r="E9185">
        <f>IF(GL_Paste!$B9182="","",IFERROR(INDEX(AcctCat,MATCH(GL_Paste!$B9182&amp;"",AcctCode,0)),"UNKNOWN"))</f>
        <v/>
      </c>
      <c r="F9185">
        <f>IF(GL_Paste!$B9182="","",IFERROR(INDEX(AcctSub,MATCH(GL_Paste!$B9182&amp;"",AcctCode,0)),"UNKNOWN"))</f>
        <v/>
      </c>
    </row>
    <row r="9186">
      <c r="A9186" s="40">
        <f>IF(GL_Paste!$B9183="","",N(GL_Paste!$H9183)-N(GL_Paste!$G9183))</f>
        <v/>
      </c>
      <c r="B9186" s="43">
        <f>IF(GL_Paste!$B9183="","",DATE(YEAR(GL_Paste!$E9183),MONTH(GL_Paste!$E9183),1))</f>
        <v/>
      </c>
      <c r="C9186">
        <f>IF(GL_Paste!$B9183="","",IF(TRIM(GL_Paste!$M9183)&lt;&gt;"",TRIM(GL_Paste!$M9183),IFERROR(MID(GL_Paste!$I9183,FIND("[",GL_Paste!$I9183)+1,FIND("]",GL_Paste!$I9183)-FIND("[",GL_Paste!$I9183)-1),"")))</f>
        <v/>
      </c>
      <c r="D9186">
        <f>IF(GL_Paste!$B9183="","",IFERROR(INDEX(DeptName,MATCH($C9186,DeptTag,0)),"UNALLOCATED"))</f>
        <v/>
      </c>
      <c r="E9186">
        <f>IF(GL_Paste!$B9183="","",IFERROR(INDEX(AcctCat,MATCH(GL_Paste!$B9183&amp;"",AcctCode,0)),"UNKNOWN"))</f>
        <v/>
      </c>
      <c r="F9186">
        <f>IF(GL_Paste!$B9183="","",IFERROR(INDEX(AcctSub,MATCH(GL_Paste!$B9183&amp;"",AcctCode,0)),"UNKNOWN"))</f>
        <v/>
      </c>
    </row>
    <row r="9187">
      <c r="A9187" s="40">
        <f>IF(GL_Paste!$B9184="","",N(GL_Paste!$H9184)-N(GL_Paste!$G9184))</f>
        <v/>
      </c>
      <c r="B9187" s="43">
        <f>IF(GL_Paste!$B9184="","",DATE(YEAR(GL_Paste!$E9184),MONTH(GL_Paste!$E9184),1))</f>
        <v/>
      </c>
      <c r="C9187">
        <f>IF(GL_Paste!$B9184="","",IF(TRIM(GL_Paste!$M9184)&lt;&gt;"",TRIM(GL_Paste!$M9184),IFERROR(MID(GL_Paste!$I9184,FIND("[",GL_Paste!$I9184)+1,FIND("]",GL_Paste!$I9184)-FIND("[",GL_Paste!$I9184)-1),"")))</f>
        <v/>
      </c>
      <c r="D9187">
        <f>IF(GL_Paste!$B9184="","",IFERROR(INDEX(DeptName,MATCH($C9187,DeptTag,0)),"UNALLOCATED"))</f>
        <v/>
      </c>
      <c r="E9187">
        <f>IF(GL_Paste!$B9184="","",IFERROR(INDEX(AcctCat,MATCH(GL_Paste!$B9184&amp;"",AcctCode,0)),"UNKNOWN"))</f>
        <v/>
      </c>
      <c r="F9187">
        <f>IF(GL_Paste!$B9184="","",IFERROR(INDEX(AcctSub,MATCH(GL_Paste!$B9184&amp;"",AcctCode,0)),"UNKNOWN"))</f>
        <v/>
      </c>
    </row>
    <row r="9188">
      <c r="A9188" s="40">
        <f>IF(GL_Paste!$B9185="","",N(GL_Paste!$H9185)-N(GL_Paste!$G9185))</f>
        <v/>
      </c>
      <c r="B9188" s="43">
        <f>IF(GL_Paste!$B9185="","",DATE(YEAR(GL_Paste!$E9185),MONTH(GL_Paste!$E9185),1))</f>
        <v/>
      </c>
      <c r="C9188">
        <f>IF(GL_Paste!$B9185="","",IF(TRIM(GL_Paste!$M9185)&lt;&gt;"",TRIM(GL_Paste!$M9185),IFERROR(MID(GL_Paste!$I9185,FIND("[",GL_Paste!$I9185)+1,FIND("]",GL_Paste!$I9185)-FIND("[",GL_Paste!$I9185)-1),"")))</f>
        <v/>
      </c>
      <c r="D9188">
        <f>IF(GL_Paste!$B9185="","",IFERROR(INDEX(DeptName,MATCH($C9188,DeptTag,0)),"UNALLOCATED"))</f>
        <v/>
      </c>
      <c r="E9188">
        <f>IF(GL_Paste!$B9185="","",IFERROR(INDEX(AcctCat,MATCH(GL_Paste!$B9185&amp;"",AcctCode,0)),"UNKNOWN"))</f>
        <v/>
      </c>
      <c r="F9188">
        <f>IF(GL_Paste!$B9185="","",IFERROR(INDEX(AcctSub,MATCH(GL_Paste!$B9185&amp;"",AcctCode,0)),"UNKNOWN"))</f>
        <v/>
      </c>
    </row>
    <row r="9189">
      <c r="A9189" s="40">
        <f>IF(GL_Paste!$B9186="","",N(GL_Paste!$H9186)-N(GL_Paste!$G9186))</f>
        <v/>
      </c>
      <c r="B9189" s="43">
        <f>IF(GL_Paste!$B9186="","",DATE(YEAR(GL_Paste!$E9186),MONTH(GL_Paste!$E9186),1))</f>
        <v/>
      </c>
      <c r="C9189">
        <f>IF(GL_Paste!$B9186="","",IF(TRIM(GL_Paste!$M9186)&lt;&gt;"",TRIM(GL_Paste!$M9186),IFERROR(MID(GL_Paste!$I9186,FIND("[",GL_Paste!$I9186)+1,FIND("]",GL_Paste!$I9186)-FIND("[",GL_Paste!$I9186)-1),"")))</f>
        <v/>
      </c>
      <c r="D9189">
        <f>IF(GL_Paste!$B9186="","",IFERROR(INDEX(DeptName,MATCH($C9189,DeptTag,0)),"UNALLOCATED"))</f>
        <v/>
      </c>
      <c r="E9189">
        <f>IF(GL_Paste!$B9186="","",IFERROR(INDEX(AcctCat,MATCH(GL_Paste!$B9186&amp;"",AcctCode,0)),"UNKNOWN"))</f>
        <v/>
      </c>
      <c r="F9189">
        <f>IF(GL_Paste!$B9186="","",IFERROR(INDEX(AcctSub,MATCH(GL_Paste!$B9186&amp;"",AcctCode,0)),"UNKNOWN"))</f>
        <v/>
      </c>
    </row>
    <row r="9190">
      <c r="A9190" s="40">
        <f>IF(GL_Paste!$B9187="","",N(GL_Paste!$H9187)-N(GL_Paste!$G9187))</f>
        <v/>
      </c>
      <c r="B9190" s="43">
        <f>IF(GL_Paste!$B9187="","",DATE(YEAR(GL_Paste!$E9187),MONTH(GL_Paste!$E9187),1))</f>
        <v/>
      </c>
      <c r="C9190">
        <f>IF(GL_Paste!$B9187="","",IF(TRIM(GL_Paste!$M9187)&lt;&gt;"",TRIM(GL_Paste!$M9187),IFERROR(MID(GL_Paste!$I9187,FIND("[",GL_Paste!$I9187)+1,FIND("]",GL_Paste!$I9187)-FIND("[",GL_Paste!$I9187)-1),"")))</f>
        <v/>
      </c>
      <c r="D9190">
        <f>IF(GL_Paste!$B9187="","",IFERROR(INDEX(DeptName,MATCH($C9190,DeptTag,0)),"UNALLOCATED"))</f>
        <v/>
      </c>
      <c r="E9190">
        <f>IF(GL_Paste!$B9187="","",IFERROR(INDEX(AcctCat,MATCH(GL_Paste!$B9187&amp;"",AcctCode,0)),"UNKNOWN"))</f>
        <v/>
      </c>
      <c r="F9190">
        <f>IF(GL_Paste!$B9187="","",IFERROR(INDEX(AcctSub,MATCH(GL_Paste!$B9187&amp;"",AcctCode,0)),"UNKNOWN"))</f>
        <v/>
      </c>
    </row>
    <row r="9191">
      <c r="A9191" s="40">
        <f>IF(GL_Paste!$B9188="","",N(GL_Paste!$H9188)-N(GL_Paste!$G9188))</f>
        <v/>
      </c>
      <c r="B9191" s="43">
        <f>IF(GL_Paste!$B9188="","",DATE(YEAR(GL_Paste!$E9188),MONTH(GL_Paste!$E9188),1))</f>
        <v/>
      </c>
      <c r="C9191">
        <f>IF(GL_Paste!$B9188="","",IF(TRIM(GL_Paste!$M9188)&lt;&gt;"",TRIM(GL_Paste!$M9188),IFERROR(MID(GL_Paste!$I9188,FIND("[",GL_Paste!$I9188)+1,FIND("]",GL_Paste!$I9188)-FIND("[",GL_Paste!$I9188)-1),"")))</f>
        <v/>
      </c>
      <c r="D9191">
        <f>IF(GL_Paste!$B9188="","",IFERROR(INDEX(DeptName,MATCH($C9191,DeptTag,0)),"UNALLOCATED"))</f>
        <v/>
      </c>
      <c r="E9191">
        <f>IF(GL_Paste!$B9188="","",IFERROR(INDEX(AcctCat,MATCH(GL_Paste!$B9188&amp;"",AcctCode,0)),"UNKNOWN"))</f>
        <v/>
      </c>
      <c r="F9191">
        <f>IF(GL_Paste!$B9188="","",IFERROR(INDEX(AcctSub,MATCH(GL_Paste!$B9188&amp;"",AcctCode,0)),"UNKNOWN"))</f>
        <v/>
      </c>
    </row>
    <row r="9192">
      <c r="A9192" s="40">
        <f>IF(GL_Paste!$B9189="","",N(GL_Paste!$H9189)-N(GL_Paste!$G9189))</f>
        <v/>
      </c>
      <c r="B9192" s="43">
        <f>IF(GL_Paste!$B9189="","",DATE(YEAR(GL_Paste!$E9189),MONTH(GL_Paste!$E9189),1))</f>
        <v/>
      </c>
      <c r="C9192">
        <f>IF(GL_Paste!$B9189="","",IF(TRIM(GL_Paste!$M9189)&lt;&gt;"",TRIM(GL_Paste!$M9189),IFERROR(MID(GL_Paste!$I9189,FIND("[",GL_Paste!$I9189)+1,FIND("]",GL_Paste!$I9189)-FIND("[",GL_Paste!$I9189)-1),"")))</f>
        <v/>
      </c>
      <c r="D9192">
        <f>IF(GL_Paste!$B9189="","",IFERROR(INDEX(DeptName,MATCH($C9192,DeptTag,0)),"UNALLOCATED"))</f>
        <v/>
      </c>
      <c r="E9192">
        <f>IF(GL_Paste!$B9189="","",IFERROR(INDEX(AcctCat,MATCH(GL_Paste!$B9189&amp;"",AcctCode,0)),"UNKNOWN"))</f>
        <v/>
      </c>
      <c r="F9192">
        <f>IF(GL_Paste!$B9189="","",IFERROR(INDEX(AcctSub,MATCH(GL_Paste!$B9189&amp;"",AcctCode,0)),"UNKNOWN"))</f>
        <v/>
      </c>
    </row>
    <row r="9193">
      <c r="A9193" s="40">
        <f>IF(GL_Paste!$B9190="","",N(GL_Paste!$H9190)-N(GL_Paste!$G9190))</f>
        <v/>
      </c>
      <c r="B9193" s="43">
        <f>IF(GL_Paste!$B9190="","",DATE(YEAR(GL_Paste!$E9190),MONTH(GL_Paste!$E9190),1))</f>
        <v/>
      </c>
      <c r="C9193">
        <f>IF(GL_Paste!$B9190="","",IF(TRIM(GL_Paste!$M9190)&lt;&gt;"",TRIM(GL_Paste!$M9190),IFERROR(MID(GL_Paste!$I9190,FIND("[",GL_Paste!$I9190)+1,FIND("]",GL_Paste!$I9190)-FIND("[",GL_Paste!$I9190)-1),"")))</f>
        <v/>
      </c>
      <c r="D9193">
        <f>IF(GL_Paste!$B9190="","",IFERROR(INDEX(DeptName,MATCH($C9193,DeptTag,0)),"UNALLOCATED"))</f>
        <v/>
      </c>
      <c r="E9193">
        <f>IF(GL_Paste!$B9190="","",IFERROR(INDEX(AcctCat,MATCH(GL_Paste!$B9190&amp;"",AcctCode,0)),"UNKNOWN"))</f>
        <v/>
      </c>
      <c r="F9193">
        <f>IF(GL_Paste!$B9190="","",IFERROR(INDEX(AcctSub,MATCH(GL_Paste!$B9190&amp;"",AcctCode,0)),"UNKNOWN"))</f>
        <v/>
      </c>
    </row>
    <row r="9194">
      <c r="A9194" s="40">
        <f>IF(GL_Paste!$B9191="","",N(GL_Paste!$H9191)-N(GL_Paste!$G9191))</f>
        <v/>
      </c>
      <c r="B9194" s="43">
        <f>IF(GL_Paste!$B9191="","",DATE(YEAR(GL_Paste!$E9191),MONTH(GL_Paste!$E9191),1))</f>
        <v/>
      </c>
      <c r="C9194">
        <f>IF(GL_Paste!$B9191="","",IF(TRIM(GL_Paste!$M9191)&lt;&gt;"",TRIM(GL_Paste!$M9191),IFERROR(MID(GL_Paste!$I9191,FIND("[",GL_Paste!$I9191)+1,FIND("]",GL_Paste!$I9191)-FIND("[",GL_Paste!$I9191)-1),"")))</f>
        <v/>
      </c>
      <c r="D9194">
        <f>IF(GL_Paste!$B9191="","",IFERROR(INDEX(DeptName,MATCH($C9194,DeptTag,0)),"UNALLOCATED"))</f>
        <v/>
      </c>
      <c r="E9194">
        <f>IF(GL_Paste!$B9191="","",IFERROR(INDEX(AcctCat,MATCH(GL_Paste!$B9191&amp;"",AcctCode,0)),"UNKNOWN"))</f>
        <v/>
      </c>
      <c r="F9194">
        <f>IF(GL_Paste!$B9191="","",IFERROR(INDEX(AcctSub,MATCH(GL_Paste!$B9191&amp;"",AcctCode,0)),"UNKNOWN"))</f>
        <v/>
      </c>
    </row>
    <row r="9195">
      <c r="A9195" s="40">
        <f>IF(GL_Paste!$B9192="","",N(GL_Paste!$H9192)-N(GL_Paste!$G9192))</f>
        <v/>
      </c>
      <c r="B9195" s="43">
        <f>IF(GL_Paste!$B9192="","",DATE(YEAR(GL_Paste!$E9192),MONTH(GL_Paste!$E9192),1))</f>
        <v/>
      </c>
      <c r="C9195">
        <f>IF(GL_Paste!$B9192="","",IF(TRIM(GL_Paste!$M9192)&lt;&gt;"",TRIM(GL_Paste!$M9192),IFERROR(MID(GL_Paste!$I9192,FIND("[",GL_Paste!$I9192)+1,FIND("]",GL_Paste!$I9192)-FIND("[",GL_Paste!$I9192)-1),"")))</f>
        <v/>
      </c>
      <c r="D9195">
        <f>IF(GL_Paste!$B9192="","",IFERROR(INDEX(DeptName,MATCH($C9195,DeptTag,0)),"UNALLOCATED"))</f>
        <v/>
      </c>
      <c r="E9195">
        <f>IF(GL_Paste!$B9192="","",IFERROR(INDEX(AcctCat,MATCH(GL_Paste!$B9192&amp;"",AcctCode,0)),"UNKNOWN"))</f>
        <v/>
      </c>
      <c r="F9195">
        <f>IF(GL_Paste!$B9192="","",IFERROR(INDEX(AcctSub,MATCH(GL_Paste!$B9192&amp;"",AcctCode,0)),"UNKNOWN"))</f>
        <v/>
      </c>
    </row>
    <row r="9196">
      <c r="A9196" s="40">
        <f>IF(GL_Paste!$B9193="","",N(GL_Paste!$H9193)-N(GL_Paste!$G9193))</f>
        <v/>
      </c>
      <c r="B9196" s="43">
        <f>IF(GL_Paste!$B9193="","",DATE(YEAR(GL_Paste!$E9193),MONTH(GL_Paste!$E9193),1))</f>
        <v/>
      </c>
      <c r="C9196">
        <f>IF(GL_Paste!$B9193="","",IF(TRIM(GL_Paste!$M9193)&lt;&gt;"",TRIM(GL_Paste!$M9193),IFERROR(MID(GL_Paste!$I9193,FIND("[",GL_Paste!$I9193)+1,FIND("]",GL_Paste!$I9193)-FIND("[",GL_Paste!$I9193)-1),"")))</f>
        <v/>
      </c>
      <c r="D9196">
        <f>IF(GL_Paste!$B9193="","",IFERROR(INDEX(DeptName,MATCH($C9196,DeptTag,0)),"UNALLOCATED"))</f>
        <v/>
      </c>
      <c r="E9196">
        <f>IF(GL_Paste!$B9193="","",IFERROR(INDEX(AcctCat,MATCH(GL_Paste!$B9193&amp;"",AcctCode,0)),"UNKNOWN"))</f>
        <v/>
      </c>
      <c r="F9196">
        <f>IF(GL_Paste!$B9193="","",IFERROR(INDEX(AcctSub,MATCH(GL_Paste!$B9193&amp;"",AcctCode,0)),"UNKNOWN"))</f>
        <v/>
      </c>
    </row>
    <row r="9197">
      <c r="A9197" s="40">
        <f>IF(GL_Paste!$B9194="","",N(GL_Paste!$H9194)-N(GL_Paste!$G9194))</f>
        <v/>
      </c>
      <c r="B9197" s="43">
        <f>IF(GL_Paste!$B9194="","",DATE(YEAR(GL_Paste!$E9194),MONTH(GL_Paste!$E9194),1))</f>
        <v/>
      </c>
      <c r="C9197">
        <f>IF(GL_Paste!$B9194="","",IF(TRIM(GL_Paste!$M9194)&lt;&gt;"",TRIM(GL_Paste!$M9194),IFERROR(MID(GL_Paste!$I9194,FIND("[",GL_Paste!$I9194)+1,FIND("]",GL_Paste!$I9194)-FIND("[",GL_Paste!$I9194)-1),"")))</f>
        <v/>
      </c>
      <c r="D9197">
        <f>IF(GL_Paste!$B9194="","",IFERROR(INDEX(DeptName,MATCH($C9197,DeptTag,0)),"UNALLOCATED"))</f>
        <v/>
      </c>
      <c r="E9197">
        <f>IF(GL_Paste!$B9194="","",IFERROR(INDEX(AcctCat,MATCH(GL_Paste!$B9194&amp;"",AcctCode,0)),"UNKNOWN"))</f>
        <v/>
      </c>
      <c r="F9197">
        <f>IF(GL_Paste!$B9194="","",IFERROR(INDEX(AcctSub,MATCH(GL_Paste!$B9194&amp;"",AcctCode,0)),"UNKNOWN"))</f>
        <v/>
      </c>
    </row>
    <row r="9198">
      <c r="A9198" s="40">
        <f>IF(GL_Paste!$B9195="","",N(GL_Paste!$H9195)-N(GL_Paste!$G9195))</f>
        <v/>
      </c>
      <c r="B9198" s="43">
        <f>IF(GL_Paste!$B9195="","",DATE(YEAR(GL_Paste!$E9195),MONTH(GL_Paste!$E9195),1))</f>
        <v/>
      </c>
      <c r="C9198">
        <f>IF(GL_Paste!$B9195="","",IF(TRIM(GL_Paste!$M9195)&lt;&gt;"",TRIM(GL_Paste!$M9195),IFERROR(MID(GL_Paste!$I9195,FIND("[",GL_Paste!$I9195)+1,FIND("]",GL_Paste!$I9195)-FIND("[",GL_Paste!$I9195)-1),"")))</f>
        <v/>
      </c>
      <c r="D9198">
        <f>IF(GL_Paste!$B9195="","",IFERROR(INDEX(DeptName,MATCH($C9198,DeptTag,0)),"UNALLOCATED"))</f>
        <v/>
      </c>
      <c r="E9198">
        <f>IF(GL_Paste!$B9195="","",IFERROR(INDEX(AcctCat,MATCH(GL_Paste!$B9195&amp;"",AcctCode,0)),"UNKNOWN"))</f>
        <v/>
      </c>
      <c r="F9198">
        <f>IF(GL_Paste!$B9195="","",IFERROR(INDEX(AcctSub,MATCH(GL_Paste!$B9195&amp;"",AcctCode,0)),"UNKNOWN"))</f>
        <v/>
      </c>
    </row>
    <row r="9199">
      <c r="A9199" s="40">
        <f>IF(GL_Paste!$B9196="","",N(GL_Paste!$H9196)-N(GL_Paste!$G9196))</f>
        <v/>
      </c>
      <c r="B9199" s="43">
        <f>IF(GL_Paste!$B9196="","",DATE(YEAR(GL_Paste!$E9196),MONTH(GL_Paste!$E9196),1))</f>
        <v/>
      </c>
      <c r="C9199">
        <f>IF(GL_Paste!$B9196="","",IF(TRIM(GL_Paste!$M9196)&lt;&gt;"",TRIM(GL_Paste!$M9196),IFERROR(MID(GL_Paste!$I9196,FIND("[",GL_Paste!$I9196)+1,FIND("]",GL_Paste!$I9196)-FIND("[",GL_Paste!$I9196)-1),"")))</f>
        <v/>
      </c>
      <c r="D9199">
        <f>IF(GL_Paste!$B9196="","",IFERROR(INDEX(DeptName,MATCH($C9199,DeptTag,0)),"UNALLOCATED"))</f>
        <v/>
      </c>
      <c r="E9199">
        <f>IF(GL_Paste!$B9196="","",IFERROR(INDEX(AcctCat,MATCH(GL_Paste!$B9196&amp;"",AcctCode,0)),"UNKNOWN"))</f>
        <v/>
      </c>
      <c r="F9199">
        <f>IF(GL_Paste!$B9196="","",IFERROR(INDEX(AcctSub,MATCH(GL_Paste!$B9196&amp;"",AcctCode,0)),"UNKNOWN"))</f>
        <v/>
      </c>
    </row>
    <row r="9200">
      <c r="A9200" s="40">
        <f>IF(GL_Paste!$B9197="","",N(GL_Paste!$H9197)-N(GL_Paste!$G9197))</f>
        <v/>
      </c>
      <c r="B9200" s="43">
        <f>IF(GL_Paste!$B9197="","",DATE(YEAR(GL_Paste!$E9197),MONTH(GL_Paste!$E9197),1))</f>
        <v/>
      </c>
      <c r="C9200">
        <f>IF(GL_Paste!$B9197="","",IF(TRIM(GL_Paste!$M9197)&lt;&gt;"",TRIM(GL_Paste!$M9197),IFERROR(MID(GL_Paste!$I9197,FIND("[",GL_Paste!$I9197)+1,FIND("]",GL_Paste!$I9197)-FIND("[",GL_Paste!$I9197)-1),"")))</f>
        <v/>
      </c>
      <c r="D9200">
        <f>IF(GL_Paste!$B9197="","",IFERROR(INDEX(DeptName,MATCH($C9200,DeptTag,0)),"UNALLOCATED"))</f>
        <v/>
      </c>
      <c r="E9200">
        <f>IF(GL_Paste!$B9197="","",IFERROR(INDEX(AcctCat,MATCH(GL_Paste!$B9197&amp;"",AcctCode,0)),"UNKNOWN"))</f>
        <v/>
      </c>
      <c r="F9200">
        <f>IF(GL_Paste!$B9197="","",IFERROR(INDEX(AcctSub,MATCH(GL_Paste!$B9197&amp;"",AcctCode,0)),"UNKNOWN"))</f>
        <v/>
      </c>
    </row>
    <row r="9201">
      <c r="A9201" s="40">
        <f>IF(GL_Paste!$B9198="","",N(GL_Paste!$H9198)-N(GL_Paste!$G9198))</f>
        <v/>
      </c>
      <c r="B9201" s="43">
        <f>IF(GL_Paste!$B9198="","",DATE(YEAR(GL_Paste!$E9198),MONTH(GL_Paste!$E9198),1))</f>
        <v/>
      </c>
      <c r="C9201">
        <f>IF(GL_Paste!$B9198="","",IF(TRIM(GL_Paste!$M9198)&lt;&gt;"",TRIM(GL_Paste!$M9198),IFERROR(MID(GL_Paste!$I9198,FIND("[",GL_Paste!$I9198)+1,FIND("]",GL_Paste!$I9198)-FIND("[",GL_Paste!$I9198)-1),"")))</f>
        <v/>
      </c>
      <c r="D9201">
        <f>IF(GL_Paste!$B9198="","",IFERROR(INDEX(DeptName,MATCH($C9201,DeptTag,0)),"UNALLOCATED"))</f>
        <v/>
      </c>
      <c r="E9201">
        <f>IF(GL_Paste!$B9198="","",IFERROR(INDEX(AcctCat,MATCH(GL_Paste!$B9198&amp;"",AcctCode,0)),"UNKNOWN"))</f>
        <v/>
      </c>
      <c r="F9201">
        <f>IF(GL_Paste!$B9198="","",IFERROR(INDEX(AcctSub,MATCH(GL_Paste!$B9198&amp;"",AcctCode,0)),"UNKNOWN"))</f>
        <v/>
      </c>
    </row>
    <row r="9202">
      <c r="A9202" s="40">
        <f>IF(GL_Paste!$B9199="","",N(GL_Paste!$H9199)-N(GL_Paste!$G9199))</f>
        <v/>
      </c>
      <c r="B9202" s="43">
        <f>IF(GL_Paste!$B9199="","",DATE(YEAR(GL_Paste!$E9199),MONTH(GL_Paste!$E9199),1))</f>
        <v/>
      </c>
      <c r="C9202">
        <f>IF(GL_Paste!$B9199="","",IF(TRIM(GL_Paste!$M9199)&lt;&gt;"",TRIM(GL_Paste!$M9199),IFERROR(MID(GL_Paste!$I9199,FIND("[",GL_Paste!$I9199)+1,FIND("]",GL_Paste!$I9199)-FIND("[",GL_Paste!$I9199)-1),"")))</f>
        <v/>
      </c>
      <c r="D9202">
        <f>IF(GL_Paste!$B9199="","",IFERROR(INDEX(DeptName,MATCH($C9202,DeptTag,0)),"UNALLOCATED"))</f>
        <v/>
      </c>
      <c r="E9202">
        <f>IF(GL_Paste!$B9199="","",IFERROR(INDEX(AcctCat,MATCH(GL_Paste!$B9199&amp;"",AcctCode,0)),"UNKNOWN"))</f>
        <v/>
      </c>
      <c r="F9202">
        <f>IF(GL_Paste!$B9199="","",IFERROR(INDEX(AcctSub,MATCH(GL_Paste!$B9199&amp;"",AcctCode,0)),"UNKNOWN"))</f>
        <v/>
      </c>
    </row>
    <row r="9203">
      <c r="A9203" s="40">
        <f>IF(GL_Paste!$B9200="","",N(GL_Paste!$H9200)-N(GL_Paste!$G9200))</f>
        <v/>
      </c>
      <c r="B9203" s="43">
        <f>IF(GL_Paste!$B9200="","",DATE(YEAR(GL_Paste!$E9200),MONTH(GL_Paste!$E9200),1))</f>
        <v/>
      </c>
      <c r="C9203">
        <f>IF(GL_Paste!$B9200="","",IF(TRIM(GL_Paste!$M9200)&lt;&gt;"",TRIM(GL_Paste!$M9200),IFERROR(MID(GL_Paste!$I9200,FIND("[",GL_Paste!$I9200)+1,FIND("]",GL_Paste!$I9200)-FIND("[",GL_Paste!$I9200)-1),"")))</f>
        <v/>
      </c>
      <c r="D9203">
        <f>IF(GL_Paste!$B9200="","",IFERROR(INDEX(DeptName,MATCH($C9203,DeptTag,0)),"UNALLOCATED"))</f>
        <v/>
      </c>
      <c r="E9203">
        <f>IF(GL_Paste!$B9200="","",IFERROR(INDEX(AcctCat,MATCH(GL_Paste!$B9200&amp;"",AcctCode,0)),"UNKNOWN"))</f>
        <v/>
      </c>
      <c r="F9203">
        <f>IF(GL_Paste!$B9200="","",IFERROR(INDEX(AcctSub,MATCH(GL_Paste!$B9200&amp;"",AcctCode,0)),"UNKNOWN"))</f>
        <v/>
      </c>
    </row>
    <row r="9204">
      <c r="A9204" s="40">
        <f>IF(GL_Paste!$B9201="","",N(GL_Paste!$H9201)-N(GL_Paste!$G9201))</f>
        <v/>
      </c>
      <c r="B9204" s="43">
        <f>IF(GL_Paste!$B9201="","",DATE(YEAR(GL_Paste!$E9201),MONTH(GL_Paste!$E9201),1))</f>
        <v/>
      </c>
      <c r="C9204">
        <f>IF(GL_Paste!$B9201="","",IF(TRIM(GL_Paste!$M9201)&lt;&gt;"",TRIM(GL_Paste!$M9201),IFERROR(MID(GL_Paste!$I9201,FIND("[",GL_Paste!$I9201)+1,FIND("]",GL_Paste!$I9201)-FIND("[",GL_Paste!$I9201)-1),"")))</f>
        <v/>
      </c>
      <c r="D9204">
        <f>IF(GL_Paste!$B9201="","",IFERROR(INDEX(DeptName,MATCH($C9204,DeptTag,0)),"UNALLOCATED"))</f>
        <v/>
      </c>
      <c r="E9204">
        <f>IF(GL_Paste!$B9201="","",IFERROR(INDEX(AcctCat,MATCH(GL_Paste!$B9201&amp;"",AcctCode,0)),"UNKNOWN"))</f>
        <v/>
      </c>
      <c r="F9204">
        <f>IF(GL_Paste!$B9201="","",IFERROR(INDEX(AcctSub,MATCH(GL_Paste!$B9201&amp;"",AcctCode,0)),"UNKNOWN"))</f>
        <v/>
      </c>
    </row>
    <row r="9205">
      <c r="A9205" s="40">
        <f>IF(GL_Paste!$B9202="","",N(GL_Paste!$H9202)-N(GL_Paste!$G9202))</f>
        <v/>
      </c>
      <c r="B9205" s="43">
        <f>IF(GL_Paste!$B9202="","",DATE(YEAR(GL_Paste!$E9202),MONTH(GL_Paste!$E9202),1))</f>
        <v/>
      </c>
      <c r="C9205">
        <f>IF(GL_Paste!$B9202="","",IF(TRIM(GL_Paste!$M9202)&lt;&gt;"",TRIM(GL_Paste!$M9202),IFERROR(MID(GL_Paste!$I9202,FIND("[",GL_Paste!$I9202)+1,FIND("]",GL_Paste!$I9202)-FIND("[",GL_Paste!$I9202)-1),"")))</f>
        <v/>
      </c>
      <c r="D9205">
        <f>IF(GL_Paste!$B9202="","",IFERROR(INDEX(DeptName,MATCH($C9205,DeptTag,0)),"UNALLOCATED"))</f>
        <v/>
      </c>
      <c r="E9205">
        <f>IF(GL_Paste!$B9202="","",IFERROR(INDEX(AcctCat,MATCH(GL_Paste!$B9202&amp;"",AcctCode,0)),"UNKNOWN"))</f>
        <v/>
      </c>
      <c r="F9205">
        <f>IF(GL_Paste!$B9202="","",IFERROR(INDEX(AcctSub,MATCH(GL_Paste!$B9202&amp;"",AcctCode,0)),"UNKNOWN"))</f>
        <v/>
      </c>
    </row>
    <row r="9206">
      <c r="A9206" s="40">
        <f>IF(GL_Paste!$B9203="","",N(GL_Paste!$H9203)-N(GL_Paste!$G9203))</f>
        <v/>
      </c>
      <c r="B9206" s="43">
        <f>IF(GL_Paste!$B9203="","",DATE(YEAR(GL_Paste!$E9203),MONTH(GL_Paste!$E9203),1))</f>
        <v/>
      </c>
      <c r="C9206">
        <f>IF(GL_Paste!$B9203="","",IF(TRIM(GL_Paste!$M9203)&lt;&gt;"",TRIM(GL_Paste!$M9203),IFERROR(MID(GL_Paste!$I9203,FIND("[",GL_Paste!$I9203)+1,FIND("]",GL_Paste!$I9203)-FIND("[",GL_Paste!$I9203)-1),"")))</f>
        <v/>
      </c>
      <c r="D9206">
        <f>IF(GL_Paste!$B9203="","",IFERROR(INDEX(DeptName,MATCH($C9206,DeptTag,0)),"UNALLOCATED"))</f>
        <v/>
      </c>
      <c r="E9206">
        <f>IF(GL_Paste!$B9203="","",IFERROR(INDEX(AcctCat,MATCH(GL_Paste!$B9203&amp;"",AcctCode,0)),"UNKNOWN"))</f>
        <v/>
      </c>
      <c r="F9206">
        <f>IF(GL_Paste!$B9203="","",IFERROR(INDEX(AcctSub,MATCH(GL_Paste!$B9203&amp;"",AcctCode,0)),"UNKNOWN"))</f>
        <v/>
      </c>
    </row>
    <row r="9207">
      <c r="A9207" s="40">
        <f>IF(GL_Paste!$B9204="","",N(GL_Paste!$H9204)-N(GL_Paste!$G9204))</f>
        <v/>
      </c>
      <c r="B9207" s="43">
        <f>IF(GL_Paste!$B9204="","",DATE(YEAR(GL_Paste!$E9204),MONTH(GL_Paste!$E9204),1))</f>
        <v/>
      </c>
      <c r="C9207">
        <f>IF(GL_Paste!$B9204="","",IF(TRIM(GL_Paste!$M9204)&lt;&gt;"",TRIM(GL_Paste!$M9204),IFERROR(MID(GL_Paste!$I9204,FIND("[",GL_Paste!$I9204)+1,FIND("]",GL_Paste!$I9204)-FIND("[",GL_Paste!$I9204)-1),"")))</f>
        <v/>
      </c>
      <c r="D9207">
        <f>IF(GL_Paste!$B9204="","",IFERROR(INDEX(DeptName,MATCH($C9207,DeptTag,0)),"UNALLOCATED"))</f>
        <v/>
      </c>
      <c r="E9207">
        <f>IF(GL_Paste!$B9204="","",IFERROR(INDEX(AcctCat,MATCH(GL_Paste!$B9204&amp;"",AcctCode,0)),"UNKNOWN"))</f>
        <v/>
      </c>
      <c r="F9207">
        <f>IF(GL_Paste!$B9204="","",IFERROR(INDEX(AcctSub,MATCH(GL_Paste!$B9204&amp;"",AcctCode,0)),"UNKNOWN"))</f>
        <v/>
      </c>
    </row>
    <row r="9208">
      <c r="A9208" s="40">
        <f>IF(GL_Paste!$B9205="","",N(GL_Paste!$H9205)-N(GL_Paste!$G9205))</f>
        <v/>
      </c>
      <c r="B9208" s="43">
        <f>IF(GL_Paste!$B9205="","",DATE(YEAR(GL_Paste!$E9205),MONTH(GL_Paste!$E9205),1))</f>
        <v/>
      </c>
      <c r="C9208">
        <f>IF(GL_Paste!$B9205="","",IF(TRIM(GL_Paste!$M9205)&lt;&gt;"",TRIM(GL_Paste!$M9205),IFERROR(MID(GL_Paste!$I9205,FIND("[",GL_Paste!$I9205)+1,FIND("]",GL_Paste!$I9205)-FIND("[",GL_Paste!$I9205)-1),"")))</f>
        <v/>
      </c>
      <c r="D9208">
        <f>IF(GL_Paste!$B9205="","",IFERROR(INDEX(DeptName,MATCH($C9208,DeptTag,0)),"UNALLOCATED"))</f>
        <v/>
      </c>
      <c r="E9208">
        <f>IF(GL_Paste!$B9205="","",IFERROR(INDEX(AcctCat,MATCH(GL_Paste!$B9205&amp;"",AcctCode,0)),"UNKNOWN"))</f>
        <v/>
      </c>
      <c r="F9208">
        <f>IF(GL_Paste!$B9205="","",IFERROR(INDEX(AcctSub,MATCH(GL_Paste!$B9205&amp;"",AcctCode,0)),"UNKNOWN"))</f>
        <v/>
      </c>
    </row>
    <row r="9209">
      <c r="A9209" s="40">
        <f>IF(GL_Paste!$B9206="","",N(GL_Paste!$H9206)-N(GL_Paste!$G9206))</f>
        <v/>
      </c>
      <c r="B9209" s="43">
        <f>IF(GL_Paste!$B9206="","",DATE(YEAR(GL_Paste!$E9206),MONTH(GL_Paste!$E9206),1))</f>
        <v/>
      </c>
      <c r="C9209">
        <f>IF(GL_Paste!$B9206="","",IF(TRIM(GL_Paste!$M9206)&lt;&gt;"",TRIM(GL_Paste!$M9206),IFERROR(MID(GL_Paste!$I9206,FIND("[",GL_Paste!$I9206)+1,FIND("]",GL_Paste!$I9206)-FIND("[",GL_Paste!$I9206)-1),"")))</f>
        <v/>
      </c>
      <c r="D9209">
        <f>IF(GL_Paste!$B9206="","",IFERROR(INDEX(DeptName,MATCH($C9209,DeptTag,0)),"UNALLOCATED"))</f>
        <v/>
      </c>
      <c r="E9209">
        <f>IF(GL_Paste!$B9206="","",IFERROR(INDEX(AcctCat,MATCH(GL_Paste!$B9206&amp;"",AcctCode,0)),"UNKNOWN"))</f>
        <v/>
      </c>
      <c r="F9209">
        <f>IF(GL_Paste!$B9206="","",IFERROR(INDEX(AcctSub,MATCH(GL_Paste!$B9206&amp;"",AcctCode,0)),"UNKNOWN"))</f>
        <v/>
      </c>
    </row>
    <row r="9210">
      <c r="A9210" s="40">
        <f>IF(GL_Paste!$B9207="","",N(GL_Paste!$H9207)-N(GL_Paste!$G9207))</f>
        <v/>
      </c>
      <c r="B9210" s="43">
        <f>IF(GL_Paste!$B9207="","",DATE(YEAR(GL_Paste!$E9207),MONTH(GL_Paste!$E9207),1))</f>
        <v/>
      </c>
      <c r="C9210">
        <f>IF(GL_Paste!$B9207="","",IF(TRIM(GL_Paste!$M9207)&lt;&gt;"",TRIM(GL_Paste!$M9207),IFERROR(MID(GL_Paste!$I9207,FIND("[",GL_Paste!$I9207)+1,FIND("]",GL_Paste!$I9207)-FIND("[",GL_Paste!$I9207)-1),"")))</f>
        <v/>
      </c>
      <c r="D9210">
        <f>IF(GL_Paste!$B9207="","",IFERROR(INDEX(DeptName,MATCH($C9210,DeptTag,0)),"UNALLOCATED"))</f>
        <v/>
      </c>
      <c r="E9210">
        <f>IF(GL_Paste!$B9207="","",IFERROR(INDEX(AcctCat,MATCH(GL_Paste!$B9207&amp;"",AcctCode,0)),"UNKNOWN"))</f>
        <v/>
      </c>
      <c r="F9210">
        <f>IF(GL_Paste!$B9207="","",IFERROR(INDEX(AcctSub,MATCH(GL_Paste!$B9207&amp;"",AcctCode,0)),"UNKNOWN"))</f>
        <v/>
      </c>
    </row>
    <row r="9211">
      <c r="A9211" s="40">
        <f>IF(GL_Paste!$B9208="","",N(GL_Paste!$H9208)-N(GL_Paste!$G9208))</f>
        <v/>
      </c>
      <c r="B9211" s="43">
        <f>IF(GL_Paste!$B9208="","",DATE(YEAR(GL_Paste!$E9208),MONTH(GL_Paste!$E9208),1))</f>
        <v/>
      </c>
      <c r="C9211">
        <f>IF(GL_Paste!$B9208="","",IF(TRIM(GL_Paste!$M9208)&lt;&gt;"",TRIM(GL_Paste!$M9208),IFERROR(MID(GL_Paste!$I9208,FIND("[",GL_Paste!$I9208)+1,FIND("]",GL_Paste!$I9208)-FIND("[",GL_Paste!$I9208)-1),"")))</f>
        <v/>
      </c>
      <c r="D9211">
        <f>IF(GL_Paste!$B9208="","",IFERROR(INDEX(DeptName,MATCH($C9211,DeptTag,0)),"UNALLOCATED"))</f>
        <v/>
      </c>
      <c r="E9211">
        <f>IF(GL_Paste!$B9208="","",IFERROR(INDEX(AcctCat,MATCH(GL_Paste!$B9208&amp;"",AcctCode,0)),"UNKNOWN"))</f>
        <v/>
      </c>
      <c r="F9211">
        <f>IF(GL_Paste!$B9208="","",IFERROR(INDEX(AcctSub,MATCH(GL_Paste!$B9208&amp;"",AcctCode,0)),"UNKNOWN"))</f>
        <v/>
      </c>
    </row>
    <row r="9212">
      <c r="A9212" s="40">
        <f>IF(GL_Paste!$B9209="","",N(GL_Paste!$H9209)-N(GL_Paste!$G9209))</f>
        <v/>
      </c>
      <c r="B9212" s="43">
        <f>IF(GL_Paste!$B9209="","",DATE(YEAR(GL_Paste!$E9209),MONTH(GL_Paste!$E9209),1))</f>
        <v/>
      </c>
      <c r="C9212">
        <f>IF(GL_Paste!$B9209="","",IF(TRIM(GL_Paste!$M9209)&lt;&gt;"",TRIM(GL_Paste!$M9209),IFERROR(MID(GL_Paste!$I9209,FIND("[",GL_Paste!$I9209)+1,FIND("]",GL_Paste!$I9209)-FIND("[",GL_Paste!$I9209)-1),"")))</f>
        <v/>
      </c>
      <c r="D9212">
        <f>IF(GL_Paste!$B9209="","",IFERROR(INDEX(DeptName,MATCH($C9212,DeptTag,0)),"UNALLOCATED"))</f>
        <v/>
      </c>
      <c r="E9212">
        <f>IF(GL_Paste!$B9209="","",IFERROR(INDEX(AcctCat,MATCH(GL_Paste!$B9209&amp;"",AcctCode,0)),"UNKNOWN"))</f>
        <v/>
      </c>
      <c r="F9212">
        <f>IF(GL_Paste!$B9209="","",IFERROR(INDEX(AcctSub,MATCH(GL_Paste!$B9209&amp;"",AcctCode,0)),"UNKNOWN"))</f>
        <v/>
      </c>
    </row>
    <row r="9213">
      <c r="A9213" s="40">
        <f>IF(GL_Paste!$B9210="","",N(GL_Paste!$H9210)-N(GL_Paste!$G9210))</f>
        <v/>
      </c>
      <c r="B9213" s="43">
        <f>IF(GL_Paste!$B9210="","",DATE(YEAR(GL_Paste!$E9210),MONTH(GL_Paste!$E9210),1))</f>
        <v/>
      </c>
      <c r="C9213">
        <f>IF(GL_Paste!$B9210="","",IF(TRIM(GL_Paste!$M9210)&lt;&gt;"",TRIM(GL_Paste!$M9210),IFERROR(MID(GL_Paste!$I9210,FIND("[",GL_Paste!$I9210)+1,FIND("]",GL_Paste!$I9210)-FIND("[",GL_Paste!$I9210)-1),"")))</f>
        <v/>
      </c>
      <c r="D9213">
        <f>IF(GL_Paste!$B9210="","",IFERROR(INDEX(DeptName,MATCH($C9213,DeptTag,0)),"UNALLOCATED"))</f>
        <v/>
      </c>
      <c r="E9213">
        <f>IF(GL_Paste!$B9210="","",IFERROR(INDEX(AcctCat,MATCH(GL_Paste!$B9210&amp;"",AcctCode,0)),"UNKNOWN"))</f>
        <v/>
      </c>
      <c r="F9213">
        <f>IF(GL_Paste!$B9210="","",IFERROR(INDEX(AcctSub,MATCH(GL_Paste!$B9210&amp;"",AcctCode,0)),"UNKNOWN"))</f>
        <v/>
      </c>
    </row>
    <row r="9214">
      <c r="A9214" s="40">
        <f>IF(GL_Paste!$B9211="","",N(GL_Paste!$H9211)-N(GL_Paste!$G9211))</f>
        <v/>
      </c>
      <c r="B9214" s="43">
        <f>IF(GL_Paste!$B9211="","",DATE(YEAR(GL_Paste!$E9211),MONTH(GL_Paste!$E9211),1))</f>
        <v/>
      </c>
      <c r="C9214">
        <f>IF(GL_Paste!$B9211="","",IF(TRIM(GL_Paste!$M9211)&lt;&gt;"",TRIM(GL_Paste!$M9211),IFERROR(MID(GL_Paste!$I9211,FIND("[",GL_Paste!$I9211)+1,FIND("]",GL_Paste!$I9211)-FIND("[",GL_Paste!$I9211)-1),"")))</f>
        <v/>
      </c>
      <c r="D9214">
        <f>IF(GL_Paste!$B9211="","",IFERROR(INDEX(DeptName,MATCH($C9214,DeptTag,0)),"UNALLOCATED"))</f>
        <v/>
      </c>
      <c r="E9214">
        <f>IF(GL_Paste!$B9211="","",IFERROR(INDEX(AcctCat,MATCH(GL_Paste!$B9211&amp;"",AcctCode,0)),"UNKNOWN"))</f>
        <v/>
      </c>
      <c r="F9214">
        <f>IF(GL_Paste!$B9211="","",IFERROR(INDEX(AcctSub,MATCH(GL_Paste!$B9211&amp;"",AcctCode,0)),"UNKNOWN"))</f>
        <v/>
      </c>
    </row>
    <row r="9215">
      <c r="A9215" s="40">
        <f>IF(GL_Paste!$B9212="","",N(GL_Paste!$H9212)-N(GL_Paste!$G9212))</f>
        <v/>
      </c>
      <c r="B9215" s="43">
        <f>IF(GL_Paste!$B9212="","",DATE(YEAR(GL_Paste!$E9212),MONTH(GL_Paste!$E9212),1))</f>
        <v/>
      </c>
      <c r="C9215">
        <f>IF(GL_Paste!$B9212="","",IF(TRIM(GL_Paste!$M9212)&lt;&gt;"",TRIM(GL_Paste!$M9212),IFERROR(MID(GL_Paste!$I9212,FIND("[",GL_Paste!$I9212)+1,FIND("]",GL_Paste!$I9212)-FIND("[",GL_Paste!$I9212)-1),"")))</f>
        <v/>
      </c>
      <c r="D9215">
        <f>IF(GL_Paste!$B9212="","",IFERROR(INDEX(DeptName,MATCH($C9215,DeptTag,0)),"UNALLOCATED"))</f>
        <v/>
      </c>
      <c r="E9215">
        <f>IF(GL_Paste!$B9212="","",IFERROR(INDEX(AcctCat,MATCH(GL_Paste!$B9212&amp;"",AcctCode,0)),"UNKNOWN"))</f>
        <v/>
      </c>
      <c r="F9215">
        <f>IF(GL_Paste!$B9212="","",IFERROR(INDEX(AcctSub,MATCH(GL_Paste!$B9212&amp;"",AcctCode,0)),"UNKNOWN"))</f>
        <v/>
      </c>
    </row>
    <row r="9216">
      <c r="A9216" s="40">
        <f>IF(GL_Paste!$B9213="","",N(GL_Paste!$H9213)-N(GL_Paste!$G9213))</f>
        <v/>
      </c>
      <c r="B9216" s="43">
        <f>IF(GL_Paste!$B9213="","",DATE(YEAR(GL_Paste!$E9213),MONTH(GL_Paste!$E9213),1))</f>
        <v/>
      </c>
      <c r="C9216">
        <f>IF(GL_Paste!$B9213="","",IF(TRIM(GL_Paste!$M9213)&lt;&gt;"",TRIM(GL_Paste!$M9213),IFERROR(MID(GL_Paste!$I9213,FIND("[",GL_Paste!$I9213)+1,FIND("]",GL_Paste!$I9213)-FIND("[",GL_Paste!$I9213)-1),"")))</f>
        <v/>
      </c>
      <c r="D9216">
        <f>IF(GL_Paste!$B9213="","",IFERROR(INDEX(DeptName,MATCH($C9216,DeptTag,0)),"UNALLOCATED"))</f>
        <v/>
      </c>
      <c r="E9216">
        <f>IF(GL_Paste!$B9213="","",IFERROR(INDEX(AcctCat,MATCH(GL_Paste!$B9213&amp;"",AcctCode,0)),"UNKNOWN"))</f>
        <v/>
      </c>
      <c r="F9216">
        <f>IF(GL_Paste!$B9213="","",IFERROR(INDEX(AcctSub,MATCH(GL_Paste!$B9213&amp;"",AcctCode,0)),"UNKNOWN"))</f>
        <v/>
      </c>
    </row>
    <row r="9217">
      <c r="A9217" s="40">
        <f>IF(GL_Paste!$B9214="","",N(GL_Paste!$H9214)-N(GL_Paste!$G9214))</f>
        <v/>
      </c>
      <c r="B9217" s="43">
        <f>IF(GL_Paste!$B9214="","",DATE(YEAR(GL_Paste!$E9214),MONTH(GL_Paste!$E9214),1))</f>
        <v/>
      </c>
      <c r="C9217">
        <f>IF(GL_Paste!$B9214="","",IF(TRIM(GL_Paste!$M9214)&lt;&gt;"",TRIM(GL_Paste!$M9214),IFERROR(MID(GL_Paste!$I9214,FIND("[",GL_Paste!$I9214)+1,FIND("]",GL_Paste!$I9214)-FIND("[",GL_Paste!$I9214)-1),"")))</f>
        <v/>
      </c>
      <c r="D9217">
        <f>IF(GL_Paste!$B9214="","",IFERROR(INDEX(DeptName,MATCH($C9217,DeptTag,0)),"UNALLOCATED"))</f>
        <v/>
      </c>
      <c r="E9217">
        <f>IF(GL_Paste!$B9214="","",IFERROR(INDEX(AcctCat,MATCH(GL_Paste!$B9214&amp;"",AcctCode,0)),"UNKNOWN"))</f>
        <v/>
      </c>
      <c r="F9217">
        <f>IF(GL_Paste!$B9214="","",IFERROR(INDEX(AcctSub,MATCH(GL_Paste!$B9214&amp;"",AcctCode,0)),"UNKNOWN"))</f>
        <v/>
      </c>
    </row>
    <row r="9218">
      <c r="A9218" s="40">
        <f>IF(GL_Paste!$B9215="","",N(GL_Paste!$H9215)-N(GL_Paste!$G9215))</f>
        <v/>
      </c>
      <c r="B9218" s="43">
        <f>IF(GL_Paste!$B9215="","",DATE(YEAR(GL_Paste!$E9215),MONTH(GL_Paste!$E9215),1))</f>
        <v/>
      </c>
      <c r="C9218">
        <f>IF(GL_Paste!$B9215="","",IF(TRIM(GL_Paste!$M9215)&lt;&gt;"",TRIM(GL_Paste!$M9215),IFERROR(MID(GL_Paste!$I9215,FIND("[",GL_Paste!$I9215)+1,FIND("]",GL_Paste!$I9215)-FIND("[",GL_Paste!$I9215)-1),"")))</f>
        <v/>
      </c>
      <c r="D9218">
        <f>IF(GL_Paste!$B9215="","",IFERROR(INDEX(DeptName,MATCH($C9218,DeptTag,0)),"UNALLOCATED"))</f>
        <v/>
      </c>
      <c r="E9218">
        <f>IF(GL_Paste!$B9215="","",IFERROR(INDEX(AcctCat,MATCH(GL_Paste!$B9215&amp;"",AcctCode,0)),"UNKNOWN"))</f>
        <v/>
      </c>
      <c r="F9218">
        <f>IF(GL_Paste!$B9215="","",IFERROR(INDEX(AcctSub,MATCH(GL_Paste!$B9215&amp;"",AcctCode,0)),"UNKNOWN"))</f>
        <v/>
      </c>
    </row>
    <row r="9219">
      <c r="A9219" s="40">
        <f>IF(GL_Paste!$B9216="","",N(GL_Paste!$H9216)-N(GL_Paste!$G9216))</f>
        <v/>
      </c>
      <c r="B9219" s="43">
        <f>IF(GL_Paste!$B9216="","",DATE(YEAR(GL_Paste!$E9216),MONTH(GL_Paste!$E9216),1))</f>
        <v/>
      </c>
      <c r="C9219">
        <f>IF(GL_Paste!$B9216="","",IF(TRIM(GL_Paste!$M9216)&lt;&gt;"",TRIM(GL_Paste!$M9216),IFERROR(MID(GL_Paste!$I9216,FIND("[",GL_Paste!$I9216)+1,FIND("]",GL_Paste!$I9216)-FIND("[",GL_Paste!$I9216)-1),"")))</f>
        <v/>
      </c>
      <c r="D9219">
        <f>IF(GL_Paste!$B9216="","",IFERROR(INDEX(DeptName,MATCH($C9219,DeptTag,0)),"UNALLOCATED"))</f>
        <v/>
      </c>
      <c r="E9219">
        <f>IF(GL_Paste!$B9216="","",IFERROR(INDEX(AcctCat,MATCH(GL_Paste!$B9216&amp;"",AcctCode,0)),"UNKNOWN"))</f>
        <v/>
      </c>
      <c r="F9219">
        <f>IF(GL_Paste!$B9216="","",IFERROR(INDEX(AcctSub,MATCH(GL_Paste!$B9216&amp;"",AcctCode,0)),"UNKNOWN"))</f>
        <v/>
      </c>
    </row>
    <row r="9220">
      <c r="A9220" s="40">
        <f>IF(GL_Paste!$B9217="","",N(GL_Paste!$H9217)-N(GL_Paste!$G9217))</f>
        <v/>
      </c>
      <c r="B9220" s="43">
        <f>IF(GL_Paste!$B9217="","",DATE(YEAR(GL_Paste!$E9217),MONTH(GL_Paste!$E9217),1))</f>
        <v/>
      </c>
      <c r="C9220">
        <f>IF(GL_Paste!$B9217="","",IF(TRIM(GL_Paste!$M9217)&lt;&gt;"",TRIM(GL_Paste!$M9217),IFERROR(MID(GL_Paste!$I9217,FIND("[",GL_Paste!$I9217)+1,FIND("]",GL_Paste!$I9217)-FIND("[",GL_Paste!$I9217)-1),"")))</f>
        <v/>
      </c>
      <c r="D9220">
        <f>IF(GL_Paste!$B9217="","",IFERROR(INDEX(DeptName,MATCH($C9220,DeptTag,0)),"UNALLOCATED"))</f>
        <v/>
      </c>
      <c r="E9220">
        <f>IF(GL_Paste!$B9217="","",IFERROR(INDEX(AcctCat,MATCH(GL_Paste!$B9217&amp;"",AcctCode,0)),"UNKNOWN"))</f>
        <v/>
      </c>
      <c r="F9220">
        <f>IF(GL_Paste!$B9217="","",IFERROR(INDEX(AcctSub,MATCH(GL_Paste!$B9217&amp;"",AcctCode,0)),"UNKNOWN"))</f>
        <v/>
      </c>
    </row>
    <row r="9221">
      <c r="A9221" s="40">
        <f>IF(GL_Paste!$B9218="","",N(GL_Paste!$H9218)-N(GL_Paste!$G9218))</f>
        <v/>
      </c>
      <c r="B9221" s="43">
        <f>IF(GL_Paste!$B9218="","",DATE(YEAR(GL_Paste!$E9218),MONTH(GL_Paste!$E9218),1))</f>
        <v/>
      </c>
      <c r="C9221">
        <f>IF(GL_Paste!$B9218="","",IF(TRIM(GL_Paste!$M9218)&lt;&gt;"",TRIM(GL_Paste!$M9218),IFERROR(MID(GL_Paste!$I9218,FIND("[",GL_Paste!$I9218)+1,FIND("]",GL_Paste!$I9218)-FIND("[",GL_Paste!$I9218)-1),"")))</f>
        <v/>
      </c>
      <c r="D9221">
        <f>IF(GL_Paste!$B9218="","",IFERROR(INDEX(DeptName,MATCH($C9221,DeptTag,0)),"UNALLOCATED"))</f>
        <v/>
      </c>
      <c r="E9221">
        <f>IF(GL_Paste!$B9218="","",IFERROR(INDEX(AcctCat,MATCH(GL_Paste!$B9218&amp;"",AcctCode,0)),"UNKNOWN"))</f>
        <v/>
      </c>
      <c r="F9221">
        <f>IF(GL_Paste!$B9218="","",IFERROR(INDEX(AcctSub,MATCH(GL_Paste!$B9218&amp;"",AcctCode,0)),"UNKNOWN"))</f>
        <v/>
      </c>
    </row>
    <row r="9222">
      <c r="A9222" s="40">
        <f>IF(GL_Paste!$B9219="","",N(GL_Paste!$H9219)-N(GL_Paste!$G9219))</f>
        <v/>
      </c>
      <c r="B9222" s="43">
        <f>IF(GL_Paste!$B9219="","",DATE(YEAR(GL_Paste!$E9219),MONTH(GL_Paste!$E9219),1))</f>
        <v/>
      </c>
      <c r="C9222">
        <f>IF(GL_Paste!$B9219="","",IF(TRIM(GL_Paste!$M9219)&lt;&gt;"",TRIM(GL_Paste!$M9219),IFERROR(MID(GL_Paste!$I9219,FIND("[",GL_Paste!$I9219)+1,FIND("]",GL_Paste!$I9219)-FIND("[",GL_Paste!$I9219)-1),"")))</f>
        <v/>
      </c>
      <c r="D9222">
        <f>IF(GL_Paste!$B9219="","",IFERROR(INDEX(DeptName,MATCH($C9222,DeptTag,0)),"UNALLOCATED"))</f>
        <v/>
      </c>
      <c r="E9222">
        <f>IF(GL_Paste!$B9219="","",IFERROR(INDEX(AcctCat,MATCH(GL_Paste!$B9219&amp;"",AcctCode,0)),"UNKNOWN"))</f>
        <v/>
      </c>
      <c r="F9222">
        <f>IF(GL_Paste!$B9219="","",IFERROR(INDEX(AcctSub,MATCH(GL_Paste!$B9219&amp;"",AcctCode,0)),"UNKNOWN"))</f>
        <v/>
      </c>
    </row>
    <row r="9223">
      <c r="A9223" s="40">
        <f>IF(GL_Paste!$B9220="","",N(GL_Paste!$H9220)-N(GL_Paste!$G9220))</f>
        <v/>
      </c>
      <c r="B9223" s="43">
        <f>IF(GL_Paste!$B9220="","",DATE(YEAR(GL_Paste!$E9220),MONTH(GL_Paste!$E9220),1))</f>
        <v/>
      </c>
      <c r="C9223">
        <f>IF(GL_Paste!$B9220="","",IF(TRIM(GL_Paste!$M9220)&lt;&gt;"",TRIM(GL_Paste!$M9220),IFERROR(MID(GL_Paste!$I9220,FIND("[",GL_Paste!$I9220)+1,FIND("]",GL_Paste!$I9220)-FIND("[",GL_Paste!$I9220)-1),"")))</f>
        <v/>
      </c>
      <c r="D9223">
        <f>IF(GL_Paste!$B9220="","",IFERROR(INDEX(DeptName,MATCH($C9223,DeptTag,0)),"UNALLOCATED"))</f>
        <v/>
      </c>
      <c r="E9223">
        <f>IF(GL_Paste!$B9220="","",IFERROR(INDEX(AcctCat,MATCH(GL_Paste!$B9220&amp;"",AcctCode,0)),"UNKNOWN"))</f>
        <v/>
      </c>
      <c r="F9223">
        <f>IF(GL_Paste!$B9220="","",IFERROR(INDEX(AcctSub,MATCH(GL_Paste!$B9220&amp;"",AcctCode,0)),"UNKNOWN"))</f>
        <v/>
      </c>
    </row>
    <row r="9224">
      <c r="A9224" s="40">
        <f>IF(GL_Paste!$B9221="","",N(GL_Paste!$H9221)-N(GL_Paste!$G9221))</f>
        <v/>
      </c>
      <c r="B9224" s="43">
        <f>IF(GL_Paste!$B9221="","",DATE(YEAR(GL_Paste!$E9221),MONTH(GL_Paste!$E9221),1))</f>
        <v/>
      </c>
      <c r="C9224">
        <f>IF(GL_Paste!$B9221="","",IF(TRIM(GL_Paste!$M9221)&lt;&gt;"",TRIM(GL_Paste!$M9221),IFERROR(MID(GL_Paste!$I9221,FIND("[",GL_Paste!$I9221)+1,FIND("]",GL_Paste!$I9221)-FIND("[",GL_Paste!$I9221)-1),"")))</f>
        <v/>
      </c>
      <c r="D9224">
        <f>IF(GL_Paste!$B9221="","",IFERROR(INDEX(DeptName,MATCH($C9224,DeptTag,0)),"UNALLOCATED"))</f>
        <v/>
      </c>
      <c r="E9224">
        <f>IF(GL_Paste!$B9221="","",IFERROR(INDEX(AcctCat,MATCH(GL_Paste!$B9221&amp;"",AcctCode,0)),"UNKNOWN"))</f>
        <v/>
      </c>
      <c r="F9224">
        <f>IF(GL_Paste!$B9221="","",IFERROR(INDEX(AcctSub,MATCH(GL_Paste!$B9221&amp;"",AcctCode,0)),"UNKNOWN"))</f>
        <v/>
      </c>
    </row>
    <row r="9225">
      <c r="A9225" s="40">
        <f>IF(GL_Paste!$B9222="","",N(GL_Paste!$H9222)-N(GL_Paste!$G9222))</f>
        <v/>
      </c>
      <c r="B9225" s="43">
        <f>IF(GL_Paste!$B9222="","",DATE(YEAR(GL_Paste!$E9222),MONTH(GL_Paste!$E9222),1))</f>
        <v/>
      </c>
      <c r="C9225">
        <f>IF(GL_Paste!$B9222="","",IF(TRIM(GL_Paste!$M9222)&lt;&gt;"",TRIM(GL_Paste!$M9222),IFERROR(MID(GL_Paste!$I9222,FIND("[",GL_Paste!$I9222)+1,FIND("]",GL_Paste!$I9222)-FIND("[",GL_Paste!$I9222)-1),"")))</f>
        <v/>
      </c>
      <c r="D9225">
        <f>IF(GL_Paste!$B9222="","",IFERROR(INDEX(DeptName,MATCH($C9225,DeptTag,0)),"UNALLOCATED"))</f>
        <v/>
      </c>
      <c r="E9225">
        <f>IF(GL_Paste!$B9222="","",IFERROR(INDEX(AcctCat,MATCH(GL_Paste!$B9222&amp;"",AcctCode,0)),"UNKNOWN"))</f>
        <v/>
      </c>
      <c r="F9225">
        <f>IF(GL_Paste!$B9222="","",IFERROR(INDEX(AcctSub,MATCH(GL_Paste!$B9222&amp;"",AcctCode,0)),"UNKNOWN"))</f>
        <v/>
      </c>
    </row>
    <row r="9226">
      <c r="A9226" s="40">
        <f>IF(GL_Paste!$B9223="","",N(GL_Paste!$H9223)-N(GL_Paste!$G9223))</f>
        <v/>
      </c>
      <c r="B9226" s="43">
        <f>IF(GL_Paste!$B9223="","",DATE(YEAR(GL_Paste!$E9223),MONTH(GL_Paste!$E9223),1))</f>
        <v/>
      </c>
      <c r="C9226">
        <f>IF(GL_Paste!$B9223="","",IF(TRIM(GL_Paste!$M9223)&lt;&gt;"",TRIM(GL_Paste!$M9223),IFERROR(MID(GL_Paste!$I9223,FIND("[",GL_Paste!$I9223)+1,FIND("]",GL_Paste!$I9223)-FIND("[",GL_Paste!$I9223)-1),"")))</f>
        <v/>
      </c>
      <c r="D9226">
        <f>IF(GL_Paste!$B9223="","",IFERROR(INDEX(DeptName,MATCH($C9226,DeptTag,0)),"UNALLOCATED"))</f>
        <v/>
      </c>
      <c r="E9226">
        <f>IF(GL_Paste!$B9223="","",IFERROR(INDEX(AcctCat,MATCH(GL_Paste!$B9223&amp;"",AcctCode,0)),"UNKNOWN"))</f>
        <v/>
      </c>
      <c r="F9226">
        <f>IF(GL_Paste!$B9223="","",IFERROR(INDEX(AcctSub,MATCH(GL_Paste!$B9223&amp;"",AcctCode,0)),"UNKNOWN"))</f>
        <v/>
      </c>
    </row>
    <row r="9227">
      <c r="A9227" s="40">
        <f>IF(GL_Paste!$B9224="","",N(GL_Paste!$H9224)-N(GL_Paste!$G9224))</f>
        <v/>
      </c>
      <c r="B9227" s="43">
        <f>IF(GL_Paste!$B9224="","",DATE(YEAR(GL_Paste!$E9224),MONTH(GL_Paste!$E9224),1))</f>
        <v/>
      </c>
      <c r="C9227">
        <f>IF(GL_Paste!$B9224="","",IF(TRIM(GL_Paste!$M9224)&lt;&gt;"",TRIM(GL_Paste!$M9224),IFERROR(MID(GL_Paste!$I9224,FIND("[",GL_Paste!$I9224)+1,FIND("]",GL_Paste!$I9224)-FIND("[",GL_Paste!$I9224)-1),"")))</f>
        <v/>
      </c>
      <c r="D9227">
        <f>IF(GL_Paste!$B9224="","",IFERROR(INDEX(DeptName,MATCH($C9227,DeptTag,0)),"UNALLOCATED"))</f>
        <v/>
      </c>
      <c r="E9227">
        <f>IF(GL_Paste!$B9224="","",IFERROR(INDEX(AcctCat,MATCH(GL_Paste!$B9224&amp;"",AcctCode,0)),"UNKNOWN"))</f>
        <v/>
      </c>
      <c r="F9227">
        <f>IF(GL_Paste!$B9224="","",IFERROR(INDEX(AcctSub,MATCH(GL_Paste!$B9224&amp;"",AcctCode,0)),"UNKNOWN"))</f>
        <v/>
      </c>
    </row>
    <row r="9228">
      <c r="A9228" s="40">
        <f>IF(GL_Paste!$B9225="","",N(GL_Paste!$H9225)-N(GL_Paste!$G9225))</f>
        <v/>
      </c>
      <c r="B9228" s="43">
        <f>IF(GL_Paste!$B9225="","",DATE(YEAR(GL_Paste!$E9225),MONTH(GL_Paste!$E9225),1))</f>
        <v/>
      </c>
      <c r="C9228">
        <f>IF(GL_Paste!$B9225="","",IF(TRIM(GL_Paste!$M9225)&lt;&gt;"",TRIM(GL_Paste!$M9225),IFERROR(MID(GL_Paste!$I9225,FIND("[",GL_Paste!$I9225)+1,FIND("]",GL_Paste!$I9225)-FIND("[",GL_Paste!$I9225)-1),"")))</f>
        <v/>
      </c>
      <c r="D9228">
        <f>IF(GL_Paste!$B9225="","",IFERROR(INDEX(DeptName,MATCH($C9228,DeptTag,0)),"UNALLOCATED"))</f>
        <v/>
      </c>
      <c r="E9228">
        <f>IF(GL_Paste!$B9225="","",IFERROR(INDEX(AcctCat,MATCH(GL_Paste!$B9225&amp;"",AcctCode,0)),"UNKNOWN"))</f>
        <v/>
      </c>
      <c r="F9228">
        <f>IF(GL_Paste!$B9225="","",IFERROR(INDEX(AcctSub,MATCH(GL_Paste!$B9225&amp;"",AcctCode,0)),"UNKNOWN"))</f>
        <v/>
      </c>
    </row>
    <row r="9229">
      <c r="A9229" s="40">
        <f>IF(GL_Paste!$B9226="","",N(GL_Paste!$H9226)-N(GL_Paste!$G9226))</f>
        <v/>
      </c>
      <c r="B9229" s="43">
        <f>IF(GL_Paste!$B9226="","",DATE(YEAR(GL_Paste!$E9226),MONTH(GL_Paste!$E9226),1))</f>
        <v/>
      </c>
      <c r="C9229">
        <f>IF(GL_Paste!$B9226="","",IF(TRIM(GL_Paste!$M9226)&lt;&gt;"",TRIM(GL_Paste!$M9226),IFERROR(MID(GL_Paste!$I9226,FIND("[",GL_Paste!$I9226)+1,FIND("]",GL_Paste!$I9226)-FIND("[",GL_Paste!$I9226)-1),"")))</f>
        <v/>
      </c>
      <c r="D9229">
        <f>IF(GL_Paste!$B9226="","",IFERROR(INDEX(DeptName,MATCH($C9229,DeptTag,0)),"UNALLOCATED"))</f>
        <v/>
      </c>
      <c r="E9229">
        <f>IF(GL_Paste!$B9226="","",IFERROR(INDEX(AcctCat,MATCH(GL_Paste!$B9226&amp;"",AcctCode,0)),"UNKNOWN"))</f>
        <v/>
      </c>
      <c r="F9229">
        <f>IF(GL_Paste!$B9226="","",IFERROR(INDEX(AcctSub,MATCH(GL_Paste!$B9226&amp;"",AcctCode,0)),"UNKNOWN"))</f>
        <v/>
      </c>
    </row>
    <row r="9230">
      <c r="A9230" s="40">
        <f>IF(GL_Paste!$B9227="","",N(GL_Paste!$H9227)-N(GL_Paste!$G9227))</f>
        <v/>
      </c>
      <c r="B9230" s="43">
        <f>IF(GL_Paste!$B9227="","",DATE(YEAR(GL_Paste!$E9227),MONTH(GL_Paste!$E9227),1))</f>
        <v/>
      </c>
      <c r="C9230">
        <f>IF(GL_Paste!$B9227="","",IF(TRIM(GL_Paste!$M9227)&lt;&gt;"",TRIM(GL_Paste!$M9227),IFERROR(MID(GL_Paste!$I9227,FIND("[",GL_Paste!$I9227)+1,FIND("]",GL_Paste!$I9227)-FIND("[",GL_Paste!$I9227)-1),"")))</f>
        <v/>
      </c>
      <c r="D9230">
        <f>IF(GL_Paste!$B9227="","",IFERROR(INDEX(DeptName,MATCH($C9230,DeptTag,0)),"UNALLOCATED"))</f>
        <v/>
      </c>
      <c r="E9230">
        <f>IF(GL_Paste!$B9227="","",IFERROR(INDEX(AcctCat,MATCH(GL_Paste!$B9227&amp;"",AcctCode,0)),"UNKNOWN"))</f>
        <v/>
      </c>
      <c r="F9230">
        <f>IF(GL_Paste!$B9227="","",IFERROR(INDEX(AcctSub,MATCH(GL_Paste!$B9227&amp;"",AcctCode,0)),"UNKNOWN"))</f>
        <v/>
      </c>
    </row>
    <row r="9231">
      <c r="A9231" s="40">
        <f>IF(GL_Paste!$B9228="","",N(GL_Paste!$H9228)-N(GL_Paste!$G9228))</f>
        <v/>
      </c>
      <c r="B9231" s="43">
        <f>IF(GL_Paste!$B9228="","",DATE(YEAR(GL_Paste!$E9228),MONTH(GL_Paste!$E9228),1))</f>
        <v/>
      </c>
      <c r="C9231">
        <f>IF(GL_Paste!$B9228="","",IF(TRIM(GL_Paste!$M9228)&lt;&gt;"",TRIM(GL_Paste!$M9228),IFERROR(MID(GL_Paste!$I9228,FIND("[",GL_Paste!$I9228)+1,FIND("]",GL_Paste!$I9228)-FIND("[",GL_Paste!$I9228)-1),"")))</f>
        <v/>
      </c>
      <c r="D9231">
        <f>IF(GL_Paste!$B9228="","",IFERROR(INDEX(DeptName,MATCH($C9231,DeptTag,0)),"UNALLOCATED"))</f>
        <v/>
      </c>
      <c r="E9231">
        <f>IF(GL_Paste!$B9228="","",IFERROR(INDEX(AcctCat,MATCH(GL_Paste!$B9228&amp;"",AcctCode,0)),"UNKNOWN"))</f>
        <v/>
      </c>
      <c r="F9231">
        <f>IF(GL_Paste!$B9228="","",IFERROR(INDEX(AcctSub,MATCH(GL_Paste!$B9228&amp;"",AcctCode,0)),"UNKNOWN"))</f>
        <v/>
      </c>
    </row>
    <row r="9232">
      <c r="A9232" s="40">
        <f>IF(GL_Paste!$B9229="","",N(GL_Paste!$H9229)-N(GL_Paste!$G9229))</f>
        <v/>
      </c>
      <c r="B9232" s="43">
        <f>IF(GL_Paste!$B9229="","",DATE(YEAR(GL_Paste!$E9229),MONTH(GL_Paste!$E9229),1))</f>
        <v/>
      </c>
      <c r="C9232">
        <f>IF(GL_Paste!$B9229="","",IF(TRIM(GL_Paste!$M9229)&lt;&gt;"",TRIM(GL_Paste!$M9229),IFERROR(MID(GL_Paste!$I9229,FIND("[",GL_Paste!$I9229)+1,FIND("]",GL_Paste!$I9229)-FIND("[",GL_Paste!$I9229)-1),"")))</f>
        <v/>
      </c>
      <c r="D9232">
        <f>IF(GL_Paste!$B9229="","",IFERROR(INDEX(DeptName,MATCH($C9232,DeptTag,0)),"UNALLOCATED"))</f>
        <v/>
      </c>
      <c r="E9232">
        <f>IF(GL_Paste!$B9229="","",IFERROR(INDEX(AcctCat,MATCH(GL_Paste!$B9229&amp;"",AcctCode,0)),"UNKNOWN"))</f>
        <v/>
      </c>
      <c r="F9232">
        <f>IF(GL_Paste!$B9229="","",IFERROR(INDEX(AcctSub,MATCH(GL_Paste!$B9229&amp;"",AcctCode,0)),"UNKNOWN"))</f>
        <v/>
      </c>
    </row>
    <row r="9233">
      <c r="A9233" s="40">
        <f>IF(GL_Paste!$B9230="","",N(GL_Paste!$H9230)-N(GL_Paste!$G9230))</f>
        <v/>
      </c>
      <c r="B9233" s="43">
        <f>IF(GL_Paste!$B9230="","",DATE(YEAR(GL_Paste!$E9230),MONTH(GL_Paste!$E9230),1))</f>
        <v/>
      </c>
      <c r="C9233">
        <f>IF(GL_Paste!$B9230="","",IF(TRIM(GL_Paste!$M9230)&lt;&gt;"",TRIM(GL_Paste!$M9230),IFERROR(MID(GL_Paste!$I9230,FIND("[",GL_Paste!$I9230)+1,FIND("]",GL_Paste!$I9230)-FIND("[",GL_Paste!$I9230)-1),"")))</f>
        <v/>
      </c>
      <c r="D9233">
        <f>IF(GL_Paste!$B9230="","",IFERROR(INDEX(DeptName,MATCH($C9233,DeptTag,0)),"UNALLOCATED"))</f>
        <v/>
      </c>
      <c r="E9233">
        <f>IF(GL_Paste!$B9230="","",IFERROR(INDEX(AcctCat,MATCH(GL_Paste!$B9230&amp;"",AcctCode,0)),"UNKNOWN"))</f>
        <v/>
      </c>
      <c r="F9233">
        <f>IF(GL_Paste!$B9230="","",IFERROR(INDEX(AcctSub,MATCH(GL_Paste!$B9230&amp;"",AcctCode,0)),"UNKNOWN"))</f>
        <v/>
      </c>
    </row>
    <row r="9234">
      <c r="A9234" s="40">
        <f>IF(GL_Paste!$B9231="","",N(GL_Paste!$H9231)-N(GL_Paste!$G9231))</f>
        <v/>
      </c>
      <c r="B9234" s="43">
        <f>IF(GL_Paste!$B9231="","",DATE(YEAR(GL_Paste!$E9231),MONTH(GL_Paste!$E9231),1))</f>
        <v/>
      </c>
      <c r="C9234">
        <f>IF(GL_Paste!$B9231="","",IF(TRIM(GL_Paste!$M9231)&lt;&gt;"",TRIM(GL_Paste!$M9231),IFERROR(MID(GL_Paste!$I9231,FIND("[",GL_Paste!$I9231)+1,FIND("]",GL_Paste!$I9231)-FIND("[",GL_Paste!$I9231)-1),"")))</f>
        <v/>
      </c>
      <c r="D9234">
        <f>IF(GL_Paste!$B9231="","",IFERROR(INDEX(DeptName,MATCH($C9234,DeptTag,0)),"UNALLOCATED"))</f>
        <v/>
      </c>
      <c r="E9234">
        <f>IF(GL_Paste!$B9231="","",IFERROR(INDEX(AcctCat,MATCH(GL_Paste!$B9231&amp;"",AcctCode,0)),"UNKNOWN"))</f>
        <v/>
      </c>
      <c r="F9234">
        <f>IF(GL_Paste!$B9231="","",IFERROR(INDEX(AcctSub,MATCH(GL_Paste!$B9231&amp;"",AcctCode,0)),"UNKNOWN"))</f>
        <v/>
      </c>
    </row>
    <row r="9235">
      <c r="A9235" s="40">
        <f>IF(GL_Paste!$B9232="","",N(GL_Paste!$H9232)-N(GL_Paste!$G9232))</f>
        <v/>
      </c>
      <c r="B9235" s="43">
        <f>IF(GL_Paste!$B9232="","",DATE(YEAR(GL_Paste!$E9232),MONTH(GL_Paste!$E9232),1))</f>
        <v/>
      </c>
      <c r="C9235">
        <f>IF(GL_Paste!$B9232="","",IF(TRIM(GL_Paste!$M9232)&lt;&gt;"",TRIM(GL_Paste!$M9232),IFERROR(MID(GL_Paste!$I9232,FIND("[",GL_Paste!$I9232)+1,FIND("]",GL_Paste!$I9232)-FIND("[",GL_Paste!$I9232)-1),"")))</f>
        <v/>
      </c>
      <c r="D9235">
        <f>IF(GL_Paste!$B9232="","",IFERROR(INDEX(DeptName,MATCH($C9235,DeptTag,0)),"UNALLOCATED"))</f>
        <v/>
      </c>
      <c r="E9235">
        <f>IF(GL_Paste!$B9232="","",IFERROR(INDEX(AcctCat,MATCH(GL_Paste!$B9232&amp;"",AcctCode,0)),"UNKNOWN"))</f>
        <v/>
      </c>
      <c r="F9235">
        <f>IF(GL_Paste!$B9232="","",IFERROR(INDEX(AcctSub,MATCH(GL_Paste!$B9232&amp;"",AcctCode,0)),"UNKNOWN"))</f>
        <v/>
      </c>
    </row>
    <row r="9236">
      <c r="A9236" s="40">
        <f>IF(GL_Paste!$B9233="","",N(GL_Paste!$H9233)-N(GL_Paste!$G9233))</f>
        <v/>
      </c>
      <c r="B9236" s="43">
        <f>IF(GL_Paste!$B9233="","",DATE(YEAR(GL_Paste!$E9233),MONTH(GL_Paste!$E9233),1))</f>
        <v/>
      </c>
      <c r="C9236">
        <f>IF(GL_Paste!$B9233="","",IF(TRIM(GL_Paste!$M9233)&lt;&gt;"",TRIM(GL_Paste!$M9233),IFERROR(MID(GL_Paste!$I9233,FIND("[",GL_Paste!$I9233)+1,FIND("]",GL_Paste!$I9233)-FIND("[",GL_Paste!$I9233)-1),"")))</f>
        <v/>
      </c>
      <c r="D9236">
        <f>IF(GL_Paste!$B9233="","",IFERROR(INDEX(DeptName,MATCH($C9236,DeptTag,0)),"UNALLOCATED"))</f>
        <v/>
      </c>
      <c r="E9236">
        <f>IF(GL_Paste!$B9233="","",IFERROR(INDEX(AcctCat,MATCH(GL_Paste!$B9233&amp;"",AcctCode,0)),"UNKNOWN"))</f>
        <v/>
      </c>
      <c r="F9236">
        <f>IF(GL_Paste!$B9233="","",IFERROR(INDEX(AcctSub,MATCH(GL_Paste!$B9233&amp;"",AcctCode,0)),"UNKNOWN"))</f>
        <v/>
      </c>
    </row>
    <row r="9237">
      <c r="A9237" s="40">
        <f>IF(GL_Paste!$B9234="","",N(GL_Paste!$H9234)-N(GL_Paste!$G9234))</f>
        <v/>
      </c>
      <c r="B9237" s="43">
        <f>IF(GL_Paste!$B9234="","",DATE(YEAR(GL_Paste!$E9234),MONTH(GL_Paste!$E9234),1))</f>
        <v/>
      </c>
      <c r="C9237">
        <f>IF(GL_Paste!$B9234="","",IF(TRIM(GL_Paste!$M9234)&lt;&gt;"",TRIM(GL_Paste!$M9234),IFERROR(MID(GL_Paste!$I9234,FIND("[",GL_Paste!$I9234)+1,FIND("]",GL_Paste!$I9234)-FIND("[",GL_Paste!$I9234)-1),"")))</f>
        <v/>
      </c>
      <c r="D9237">
        <f>IF(GL_Paste!$B9234="","",IFERROR(INDEX(DeptName,MATCH($C9237,DeptTag,0)),"UNALLOCATED"))</f>
        <v/>
      </c>
      <c r="E9237">
        <f>IF(GL_Paste!$B9234="","",IFERROR(INDEX(AcctCat,MATCH(GL_Paste!$B9234&amp;"",AcctCode,0)),"UNKNOWN"))</f>
        <v/>
      </c>
      <c r="F9237">
        <f>IF(GL_Paste!$B9234="","",IFERROR(INDEX(AcctSub,MATCH(GL_Paste!$B9234&amp;"",AcctCode,0)),"UNKNOWN"))</f>
        <v/>
      </c>
    </row>
    <row r="9238">
      <c r="A9238" s="40">
        <f>IF(GL_Paste!$B9235="","",N(GL_Paste!$H9235)-N(GL_Paste!$G9235))</f>
        <v/>
      </c>
      <c r="B9238" s="43">
        <f>IF(GL_Paste!$B9235="","",DATE(YEAR(GL_Paste!$E9235),MONTH(GL_Paste!$E9235),1))</f>
        <v/>
      </c>
      <c r="C9238">
        <f>IF(GL_Paste!$B9235="","",IF(TRIM(GL_Paste!$M9235)&lt;&gt;"",TRIM(GL_Paste!$M9235),IFERROR(MID(GL_Paste!$I9235,FIND("[",GL_Paste!$I9235)+1,FIND("]",GL_Paste!$I9235)-FIND("[",GL_Paste!$I9235)-1),"")))</f>
        <v/>
      </c>
      <c r="D9238">
        <f>IF(GL_Paste!$B9235="","",IFERROR(INDEX(DeptName,MATCH($C9238,DeptTag,0)),"UNALLOCATED"))</f>
        <v/>
      </c>
      <c r="E9238">
        <f>IF(GL_Paste!$B9235="","",IFERROR(INDEX(AcctCat,MATCH(GL_Paste!$B9235&amp;"",AcctCode,0)),"UNKNOWN"))</f>
        <v/>
      </c>
      <c r="F9238">
        <f>IF(GL_Paste!$B9235="","",IFERROR(INDEX(AcctSub,MATCH(GL_Paste!$B9235&amp;"",AcctCode,0)),"UNKNOWN"))</f>
        <v/>
      </c>
    </row>
    <row r="9239">
      <c r="A9239" s="40">
        <f>IF(GL_Paste!$B9236="","",N(GL_Paste!$H9236)-N(GL_Paste!$G9236))</f>
        <v/>
      </c>
      <c r="B9239" s="43">
        <f>IF(GL_Paste!$B9236="","",DATE(YEAR(GL_Paste!$E9236),MONTH(GL_Paste!$E9236),1))</f>
        <v/>
      </c>
      <c r="C9239">
        <f>IF(GL_Paste!$B9236="","",IF(TRIM(GL_Paste!$M9236)&lt;&gt;"",TRIM(GL_Paste!$M9236),IFERROR(MID(GL_Paste!$I9236,FIND("[",GL_Paste!$I9236)+1,FIND("]",GL_Paste!$I9236)-FIND("[",GL_Paste!$I9236)-1),"")))</f>
        <v/>
      </c>
      <c r="D9239">
        <f>IF(GL_Paste!$B9236="","",IFERROR(INDEX(DeptName,MATCH($C9239,DeptTag,0)),"UNALLOCATED"))</f>
        <v/>
      </c>
      <c r="E9239">
        <f>IF(GL_Paste!$B9236="","",IFERROR(INDEX(AcctCat,MATCH(GL_Paste!$B9236&amp;"",AcctCode,0)),"UNKNOWN"))</f>
        <v/>
      </c>
      <c r="F9239">
        <f>IF(GL_Paste!$B9236="","",IFERROR(INDEX(AcctSub,MATCH(GL_Paste!$B9236&amp;"",AcctCode,0)),"UNKNOWN"))</f>
        <v/>
      </c>
    </row>
    <row r="9240">
      <c r="A9240" s="40">
        <f>IF(GL_Paste!$B9237="","",N(GL_Paste!$H9237)-N(GL_Paste!$G9237))</f>
        <v/>
      </c>
      <c r="B9240" s="43">
        <f>IF(GL_Paste!$B9237="","",DATE(YEAR(GL_Paste!$E9237),MONTH(GL_Paste!$E9237),1))</f>
        <v/>
      </c>
      <c r="C9240">
        <f>IF(GL_Paste!$B9237="","",IF(TRIM(GL_Paste!$M9237)&lt;&gt;"",TRIM(GL_Paste!$M9237),IFERROR(MID(GL_Paste!$I9237,FIND("[",GL_Paste!$I9237)+1,FIND("]",GL_Paste!$I9237)-FIND("[",GL_Paste!$I9237)-1),"")))</f>
        <v/>
      </c>
      <c r="D9240">
        <f>IF(GL_Paste!$B9237="","",IFERROR(INDEX(DeptName,MATCH($C9240,DeptTag,0)),"UNALLOCATED"))</f>
        <v/>
      </c>
      <c r="E9240">
        <f>IF(GL_Paste!$B9237="","",IFERROR(INDEX(AcctCat,MATCH(GL_Paste!$B9237&amp;"",AcctCode,0)),"UNKNOWN"))</f>
        <v/>
      </c>
      <c r="F9240">
        <f>IF(GL_Paste!$B9237="","",IFERROR(INDEX(AcctSub,MATCH(GL_Paste!$B9237&amp;"",AcctCode,0)),"UNKNOWN"))</f>
        <v/>
      </c>
    </row>
    <row r="9241">
      <c r="A9241" s="40">
        <f>IF(GL_Paste!$B9238="","",N(GL_Paste!$H9238)-N(GL_Paste!$G9238))</f>
        <v/>
      </c>
      <c r="B9241" s="43">
        <f>IF(GL_Paste!$B9238="","",DATE(YEAR(GL_Paste!$E9238),MONTH(GL_Paste!$E9238),1))</f>
        <v/>
      </c>
      <c r="C9241">
        <f>IF(GL_Paste!$B9238="","",IF(TRIM(GL_Paste!$M9238)&lt;&gt;"",TRIM(GL_Paste!$M9238),IFERROR(MID(GL_Paste!$I9238,FIND("[",GL_Paste!$I9238)+1,FIND("]",GL_Paste!$I9238)-FIND("[",GL_Paste!$I9238)-1),"")))</f>
        <v/>
      </c>
      <c r="D9241">
        <f>IF(GL_Paste!$B9238="","",IFERROR(INDEX(DeptName,MATCH($C9241,DeptTag,0)),"UNALLOCATED"))</f>
        <v/>
      </c>
      <c r="E9241">
        <f>IF(GL_Paste!$B9238="","",IFERROR(INDEX(AcctCat,MATCH(GL_Paste!$B9238&amp;"",AcctCode,0)),"UNKNOWN"))</f>
        <v/>
      </c>
      <c r="F9241">
        <f>IF(GL_Paste!$B9238="","",IFERROR(INDEX(AcctSub,MATCH(GL_Paste!$B9238&amp;"",AcctCode,0)),"UNKNOWN"))</f>
        <v/>
      </c>
    </row>
    <row r="9242">
      <c r="A9242" s="40">
        <f>IF(GL_Paste!$B9239="","",N(GL_Paste!$H9239)-N(GL_Paste!$G9239))</f>
        <v/>
      </c>
      <c r="B9242" s="43">
        <f>IF(GL_Paste!$B9239="","",DATE(YEAR(GL_Paste!$E9239),MONTH(GL_Paste!$E9239),1))</f>
        <v/>
      </c>
      <c r="C9242">
        <f>IF(GL_Paste!$B9239="","",IF(TRIM(GL_Paste!$M9239)&lt;&gt;"",TRIM(GL_Paste!$M9239),IFERROR(MID(GL_Paste!$I9239,FIND("[",GL_Paste!$I9239)+1,FIND("]",GL_Paste!$I9239)-FIND("[",GL_Paste!$I9239)-1),"")))</f>
        <v/>
      </c>
      <c r="D9242">
        <f>IF(GL_Paste!$B9239="","",IFERROR(INDEX(DeptName,MATCH($C9242,DeptTag,0)),"UNALLOCATED"))</f>
        <v/>
      </c>
      <c r="E9242">
        <f>IF(GL_Paste!$B9239="","",IFERROR(INDEX(AcctCat,MATCH(GL_Paste!$B9239&amp;"",AcctCode,0)),"UNKNOWN"))</f>
        <v/>
      </c>
      <c r="F9242">
        <f>IF(GL_Paste!$B9239="","",IFERROR(INDEX(AcctSub,MATCH(GL_Paste!$B9239&amp;"",AcctCode,0)),"UNKNOWN"))</f>
        <v/>
      </c>
    </row>
    <row r="9243">
      <c r="A9243" s="40">
        <f>IF(GL_Paste!$B9240="","",N(GL_Paste!$H9240)-N(GL_Paste!$G9240))</f>
        <v/>
      </c>
      <c r="B9243" s="43">
        <f>IF(GL_Paste!$B9240="","",DATE(YEAR(GL_Paste!$E9240),MONTH(GL_Paste!$E9240),1))</f>
        <v/>
      </c>
      <c r="C9243">
        <f>IF(GL_Paste!$B9240="","",IF(TRIM(GL_Paste!$M9240)&lt;&gt;"",TRIM(GL_Paste!$M9240),IFERROR(MID(GL_Paste!$I9240,FIND("[",GL_Paste!$I9240)+1,FIND("]",GL_Paste!$I9240)-FIND("[",GL_Paste!$I9240)-1),"")))</f>
        <v/>
      </c>
      <c r="D9243">
        <f>IF(GL_Paste!$B9240="","",IFERROR(INDEX(DeptName,MATCH($C9243,DeptTag,0)),"UNALLOCATED"))</f>
        <v/>
      </c>
      <c r="E9243">
        <f>IF(GL_Paste!$B9240="","",IFERROR(INDEX(AcctCat,MATCH(GL_Paste!$B9240&amp;"",AcctCode,0)),"UNKNOWN"))</f>
        <v/>
      </c>
      <c r="F9243">
        <f>IF(GL_Paste!$B9240="","",IFERROR(INDEX(AcctSub,MATCH(GL_Paste!$B9240&amp;"",AcctCode,0)),"UNKNOWN"))</f>
        <v/>
      </c>
    </row>
    <row r="9244">
      <c r="A9244" s="40">
        <f>IF(GL_Paste!$B9241="","",N(GL_Paste!$H9241)-N(GL_Paste!$G9241))</f>
        <v/>
      </c>
      <c r="B9244" s="43">
        <f>IF(GL_Paste!$B9241="","",DATE(YEAR(GL_Paste!$E9241),MONTH(GL_Paste!$E9241),1))</f>
        <v/>
      </c>
      <c r="C9244">
        <f>IF(GL_Paste!$B9241="","",IF(TRIM(GL_Paste!$M9241)&lt;&gt;"",TRIM(GL_Paste!$M9241),IFERROR(MID(GL_Paste!$I9241,FIND("[",GL_Paste!$I9241)+1,FIND("]",GL_Paste!$I9241)-FIND("[",GL_Paste!$I9241)-1),"")))</f>
        <v/>
      </c>
      <c r="D9244">
        <f>IF(GL_Paste!$B9241="","",IFERROR(INDEX(DeptName,MATCH($C9244,DeptTag,0)),"UNALLOCATED"))</f>
        <v/>
      </c>
      <c r="E9244">
        <f>IF(GL_Paste!$B9241="","",IFERROR(INDEX(AcctCat,MATCH(GL_Paste!$B9241&amp;"",AcctCode,0)),"UNKNOWN"))</f>
        <v/>
      </c>
      <c r="F9244">
        <f>IF(GL_Paste!$B9241="","",IFERROR(INDEX(AcctSub,MATCH(GL_Paste!$B9241&amp;"",AcctCode,0)),"UNKNOWN"))</f>
        <v/>
      </c>
    </row>
    <row r="9245">
      <c r="A9245" s="40">
        <f>IF(GL_Paste!$B9242="","",N(GL_Paste!$H9242)-N(GL_Paste!$G9242))</f>
        <v/>
      </c>
      <c r="B9245" s="43">
        <f>IF(GL_Paste!$B9242="","",DATE(YEAR(GL_Paste!$E9242),MONTH(GL_Paste!$E9242),1))</f>
        <v/>
      </c>
      <c r="C9245">
        <f>IF(GL_Paste!$B9242="","",IF(TRIM(GL_Paste!$M9242)&lt;&gt;"",TRIM(GL_Paste!$M9242),IFERROR(MID(GL_Paste!$I9242,FIND("[",GL_Paste!$I9242)+1,FIND("]",GL_Paste!$I9242)-FIND("[",GL_Paste!$I9242)-1),"")))</f>
        <v/>
      </c>
      <c r="D9245">
        <f>IF(GL_Paste!$B9242="","",IFERROR(INDEX(DeptName,MATCH($C9245,DeptTag,0)),"UNALLOCATED"))</f>
        <v/>
      </c>
      <c r="E9245">
        <f>IF(GL_Paste!$B9242="","",IFERROR(INDEX(AcctCat,MATCH(GL_Paste!$B9242&amp;"",AcctCode,0)),"UNKNOWN"))</f>
        <v/>
      </c>
      <c r="F9245">
        <f>IF(GL_Paste!$B9242="","",IFERROR(INDEX(AcctSub,MATCH(GL_Paste!$B9242&amp;"",AcctCode,0)),"UNKNOWN"))</f>
        <v/>
      </c>
    </row>
    <row r="9246">
      <c r="A9246" s="40">
        <f>IF(GL_Paste!$B9243="","",N(GL_Paste!$H9243)-N(GL_Paste!$G9243))</f>
        <v/>
      </c>
      <c r="B9246" s="43">
        <f>IF(GL_Paste!$B9243="","",DATE(YEAR(GL_Paste!$E9243),MONTH(GL_Paste!$E9243),1))</f>
        <v/>
      </c>
      <c r="C9246">
        <f>IF(GL_Paste!$B9243="","",IF(TRIM(GL_Paste!$M9243)&lt;&gt;"",TRIM(GL_Paste!$M9243),IFERROR(MID(GL_Paste!$I9243,FIND("[",GL_Paste!$I9243)+1,FIND("]",GL_Paste!$I9243)-FIND("[",GL_Paste!$I9243)-1),"")))</f>
        <v/>
      </c>
      <c r="D9246">
        <f>IF(GL_Paste!$B9243="","",IFERROR(INDEX(DeptName,MATCH($C9246,DeptTag,0)),"UNALLOCATED"))</f>
        <v/>
      </c>
      <c r="E9246">
        <f>IF(GL_Paste!$B9243="","",IFERROR(INDEX(AcctCat,MATCH(GL_Paste!$B9243&amp;"",AcctCode,0)),"UNKNOWN"))</f>
        <v/>
      </c>
      <c r="F9246">
        <f>IF(GL_Paste!$B9243="","",IFERROR(INDEX(AcctSub,MATCH(GL_Paste!$B9243&amp;"",AcctCode,0)),"UNKNOWN"))</f>
        <v/>
      </c>
    </row>
    <row r="9247">
      <c r="A9247" s="40">
        <f>IF(GL_Paste!$B9244="","",N(GL_Paste!$H9244)-N(GL_Paste!$G9244))</f>
        <v/>
      </c>
      <c r="B9247" s="43">
        <f>IF(GL_Paste!$B9244="","",DATE(YEAR(GL_Paste!$E9244),MONTH(GL_Paste!$E9244),1))</f>
        <v/>
      </c>
      <c r="C9247">
        <f>IF(GL_Paste!$B9244="","",IF(TRIM(GL_Paste!$M9244)&lt;&gt;"",TRIM(GL_Paste!$M9244),IFERROR(MID(GL_Paste!$I9244,FIND("[",GL_Paste!$I9244)+1,FIND("]",GL_Paste!$I9244)-FIND("[",GL_Paste!$I9244)-1),"")))</f>
        <v/>
      </c>
      <c r="D9247">
        <f>IF(GL_Paste!$B9244="","",IFERROR(INDEX(DeptName,MATCH($C9247,DeptTag,0)),"UNALLOCATED"))</f>
        <v/>
      </c>
      <c r="E9247">
        <f>IF(GL_Paste!$B9244="","",IFERROR(INDEX(AcctCat,MATCH(GL_Paste!$B9244&amp;"",AcctCode,0)),"UNKNOWN"))</f>
        <v/>
      </c>
      <c r="F9247">
        <f>IF(GL_Paste!$B9244="","",IFERROR(INDEX(AcctSub,MATCH(GL_Paste!$B9244&amp;"",AcctCode,0)),"UNKNOWN"))</f>
        <v/>
      </c>
    </row>
    <row r="9248">
      <c r="A9248" s="40">
        <f>IF(GL_Paste!$B9245="","",N(GL_Paste!$H9245)-N(GL_Paste!$G9245))</f>
        <v/>
      </c>
      <c r="B9248" s="43">
        <f>IF(GL_Paste!$B9245="","",DATE(YEAR(GL_Paste!$E9245),MONTH(GL_Paste!$E9245),1))</f>
        <v/>
      </c>
      <c r="C9248">
        <f>IF(GL_Paste!$B9245="","",IF(TRIM(GL_Paste!$M9245)&lt;&gt;"",TRIM(GL_Paste!$M9245),IFERROR(MID(GL_Paste!$I9245,FIND("[",GL_Paste!$I9245)+1,FIND("]",GL_Paste!$I9245)-FIND("[",GL_Paste!$I9245)-1),"")))</f>
        <v/>
      </c>
      <c r="D9248">
        <f>IF(GL_Paste!$B9245="","",IFERROR(INDEX(DeptName,MATCH($C9248,DeptTag,0)),"UNALLOCATED"))</f>
        <v/>
      </c>
      <c r="E9248">
        <f>IF(GL_Paste!$B9245="","",IFERROR(INDEX(AcctCat,MATCH(GL_Paste!$B9245&amp;"",AcctCode,0)),"UNKNOWN"))</f>
        <v/>
      </c>
      <c r="F9248">
        <f>IF(GL_Paste!$B9245="","",IFERROR(INDEX(AcctSub,MATCH(GL_Paste!$B9245&amp;"",AcctCode,0)),"UNKNOWN"))</f>
        <v/>
      </c>
    </row>
    <row r="9249">
      <c r="A9249" s="40">
        <f>IF(GL_Paste!$B9246="","",N(GL_Paste!$H9246)-N(GL_Paste!$G9246))</f>
        <v/>
      </c>
      <c r="B9249" s="43">
        <f>IF(GL_Paste!$B9246="","",DATE(YEAR(GL_Paste!$E9246),MONTH(GL_Paste!$E9246),1))</f>
        <v/>
      </c>
      <c r="C9249">
        <f>IF(GL_Paste!$B9246="","",IF(TRIM(GL_Paste!$M9246)&lt;&gt;"",TRIM(GL_Paste!$M9246),IFERROR(MID(GL_Paste!$I9246,FIND("[",GL_Paste!$I9246)+1,FIND("]",GL_Paste!$I9246)-FIND("[",GL_Paste!$I9246)-1),"")))</f>
        <v/>
      </c>
      <c r="D9249">
        <f>IF(GL_Paste!$B9246="","",IFERROR(INDEX(DeptName,MATCH($C9249,DeptTag,0)),"UNALLOCATED"))</f>
        <v/>
      </c>
      <c r="E9249">
        <f>IF(GL_Paste!$B9246="","",IFERROR(INDEX(AcctCat,MATCH(GL_Paste!$B9246&amp;"",AcctCode,0)),"UNKNOWN"))</f>
        <v/>
      </c>
      <c r="F9249">
        <f>IF(GL_Paste!$B9246="","",IFERROR(INDEX(AcctSub,MATCH(GL_Paste!$B9246&amp;"",AcctCode,0)),"UNKNOWN"))</f>
        <v/>
      </c>
    </row>
    <row r="9250">
      <c r="A9250" s="40">
        <f>IF(GL_Paste!$B9247="","",N(GL_Paste!$H9247)-N(GL_Paste!$G9247))</f>
        <v/>
      </c>
      <c r="B9250" s="43">
        <f>IF(GL_Paste!$B9247="","",DATE(YEAR(GL_Paste!$E9247),MONTH(GL_Paste!$E9247),1))</f>
        <v/>
      </c>
      <c r="C9250">
        <f>IF(GL_Paste!$B9247="","",IF(TRIM(GL_Paste!$M9247)&lt;&gt;"",TRIM(GL_Paste!$M9247),IFERROR(MID(GL_Paste!$I9247,FIND("[",GL_Paste!$I9247)+1,FIND("]",GL_Paste!$I9247)-FIND("[",GL_Paste!$I9247)-1),"")))</f>
        <v/>
      </c>
      <c r="D9250">
        <f>IF(GL_Paste!$B9247="","",IFERROR(INDEX(DeptName,MATCH($C9250,DeptTag,0)),"UNALLOCATED"))</f>
        <v/>
      </c>
      <c r="E9250">
        <f>IF(GL_Paste!$B9247="","",IFERROR(INDEX(AcctCat,MATCH(GL_Paste!$B9247&amp;"",AcctCode,0)),"UNKNOWN"))</f>
        <v/>
      </c>
      <c r="F9250">
        <f>IF(GL_Paste!$B9247="","",IFERROR(INDEX(AcctSub,MATCH(GL_Paste!$B9247&amp;"",AcctCode,0)),"UNKNOWN"))</f>
        <v/>
      </c>
    </row>
    <row r="9251">
      <c r="A9251" s="40">
        <f>IF(GL_Paste!$B9248="","",N(GL_Paste!$H9248)-N(GL_Paste!$G9248))</f>
        <v/>
      </c>
      <c r="B9251" s="43">
        <f>IF(GL_Paste!$B9248="","",DATE(YEAR(GL_Paste!$E9248),MONTH(GL_Paste!$E9248),1))</f>
        <v/>
      </c>
      <c r="C9251">
        <f>IF(GL_Paste!$B9248="","",IF(TRIM(GL_Paste!$M9248)&lt;&gt;"",TRIM(GL_Paste!$M9248),IFERROR(MID(GL_Paste!$I9248,FIND("[",GL_Paste!$I9248)+1,FIND("]",GL_Paste!$I9248)-FIND("[",GL_Paste!$I9248)-1),"")))</f>
        <v/>
      </c>
      <c r="D9251">
        <f>IF(GL_Paste!$B9248="","",IFERROR(INDEX(DeptName,MATCH($C9251,DeptTag,0)),"UNALLOCATED"))</f>
        <v/>
      </c>
      <c r="E9251">
        <f>IF(GL_Paste!$B9248="","",IFERROR(INDEX(AcctCat,MATCH(GL_Paste!$B9248&amp;"",AcctCode,0)),"UNKNOWN"))</f>
        <v/>
      </c>
      <c r="F9251">
        <f>IF(GL_Paste!$B9248="","",IFERROR(INDEX(AcctSub,MATCH(GL_Paste!$B9248&amp;"",AcctCode,0)),"UNKNOWN"))</f>
        <v/>
      </c>
    </row>
    <row r="9252">
      <c r="A9252" s="40">
        <f>IF(GL_Paste!$B9249="","",N(GL_Paste!$H9249)-N(GL_Paste!$G9249))</f>
        <v/>
      </c>
      <c r="B9252" s="43">
        <f>IF(GL_Paste!$B9249="","",DATE(YEAR(GL_Paste!$E9249),MONTH(GL_Paste!$E9249),1))</f>
        <v/>
      </c>
      <c r="C9252">
        <f>IF(GL_Paste!$B9249="","",IF(TRIM(GL_Paste!$M9249)&lt;&gt;"",TRIM(GL_Paste!$M9249),IFERROR(MID(GL_Paste!$I9249,FIND("[",GL_Paste!$I9249)+1,FIND("]",GL_Paste!$I9249)-FIND("[",GL_Paste!$I9249)-1),"")))</f>
        <v/>
      </c>
      <c r="D9252">
        <f>IF(GL_Paste!$B9249="","",IFERROR(INDEX(DeptName,MATCH($C9252,DeptTag,0)),"UNALLOCATED"))</f>
        <v/>
      </c>
      <c r="E9252">
        <f>IF(GL_Paste!$B9249="","",IFERROR(INDEX(AcctCat,MATCH(GL_Paste!$B9249&amp;"",AcctCode,0)),"UNKNOWN"))</f>
        <v/>
      </c>
      <c r="F9252">
        <f>IF(GL_Paste!$B9249="","",IFERROR(INDEX(AcctSub,MATCH(GL_Paste!$B9249&amp;"",AcctCode,0)),"UNKNOWN"))</f>
        <v/>
      </c>
    </row>
    <row r="9253">
      <c r="A9253" s="40">
        <f>IF(GL_Paste!$B9250="","",N(GL_Paste!$H9250)-N(GL_Paste!$G9250))</f>
        <v/>
      </c>
      <c r="B9253" s="43">
        <f>IF(GL_Paste!$B9250="","",DATE(YEAR(GL_Paste!$E9250),MONTH(GL_Paste!$E9250),1))</f>
        <v/>
      </c>
      <c r="C9253">
        <f>IF(GL_Paste!$B9250="","",IF(TRIM(GL_Paste!$M9250)&lt;&gt;"",TRIM(GL_Paste!$M9250),IFERROR(MID(GL_Paste!$I9250,FIND("[",GL_Paste!$I9250)+1,FIND("]",GL_Paste!$I9250)-FIND("[",GL_Paste!$I9250)-1),"")))</f>
        <v/>
      </c>
      <c r="D9253">
        <f>IF(GL_Paste!$B9250="","",IFERROR(INDEX(DeptName,MATCH($C9253,DeptTag,0)),"UNALLOCATED"))</f>
        <v/>
      </c>
      <c r="E9253">
        <f>IF(GL_Paste!$B9250="","",IFERROR(INDEX(AcctCat,MATCH(GL_Paste!$B9250&amp;"",AcctCode,0)),"UNKNOWN"))</f>
        <v/>
      </c>
      <c r="F9253">
        <f>IF(GL_Paste!$B9250="","",IFERROR(INDEX(AcctSub,MATCH(GL_Paste!$B9250&amp;"",AcctCode,0)),"UNKNOWN"))</f>
        <v/>
      </c>
    </row>
    <row r="9254">
      <c r="A9254" s="40">
        <f>IF(GL_Paste!$B9251="","",N(GL_Paste!$H9251)-N(GL_Paste!$G9251))</f>
        <v/>
      </c>
      <c r="B9254" s="43">
        <f>IF(GL_Paste!$B9251="","",DATE(YEAR(GL_Paste!$E9251),MONTH(GL_Paste!$E9251),1))</f>
        <v/>
      </c>
      <c r="C9254">
        <f>IF(GL_Paste!$B9251="","",IF(TRIM(GL_Paste!$M9251)&lt;&gt;"",TRIM(GL_Paste!$M9251),IFERROR(MID(GL_Paste!$I9251,FIND("[",GL_Paste!$I9251)+1,FIND("]",GL_Paste!$I9251)-FIND("[",GL_Paste!$I9251)-1),"")))</f>
        <v/>
      </c>
      <c r="D9254">
        <f>IF(GL_Paste!$B9251="","",IFERROR(INDEX(DeptName,MATCH($C9254,DeptTag,0)),"UNALLOCATED"))</f>
        <v/>
      </c>
      <c r="E9254">
        <f>IF(GL_Paste!$B9251="","",IFERROR(INDEX(AcctCat,MATCH(GL_Paste!$B9251&amp;"",AcctCode,0)),"UNKNOWN"))</f>
        <v/>
      </c>
      <c r="F9254">
        <f>IF(GL_Paste!$B9251="","",IFERROR(INDEX(AcctSub,MATCH(GL_Paste!$B9251&amp;"",AcctCode,0)),"UNKNOWN"))</f>
        <v/>
      </c>
    </row>
    <row r="9255">
      <c r="A9255" s="40">
        <f>IF(GL_Paste!$B9252="","",N(GL_Paste!$H9252)-N(GL_Paste!$G9252))</f>
        <v/>
      </c>
      <c r="B9255" s="43">
        <f>IF(GL_Paste!$B9252="","",DATE(YEAR(GL_Paste!$E9252),MONTH(GL_Paste!$E9252),1))</f>
        <v/>
      </c>
      <c r="C9255">
        <f>IF(GL_Paste!$B9252="","",IF(TRIM(GL_Paste!$M9252)&lt;&gt;"",TRIM(GL_Paste!$M9252),IFERROR(MID(GL_Paste!$I9252,FIND("[",GL_Paste!$I9252)+1,FIND("]",GL_Paste!$I9252)-FIND("[",GL_Paste!$I9252)-1),"")))</f>
        <v/>
      </c>
      <c r="D9255">
        <f>IF(GL_Paste!$B9252="","",IFERROR(INDEX(DeptName,MATCH($C9255,DeptTag,0)),"UNALLOCATED"))</f>
        <v/>
      </c>
      <c r="E9255">
        <f>IF(GL_Paste!$B9252="","",IFERROR(INDEX(AcctCat,MATCH(GL_Paste!$B9252&amp;"",AcctCode,0)),"UNKNOWN"))</f>
        <v/>
      </c>
      <c r="F9255">
        <f>IF(GL_Paste!$B9252="","",IFERROR(INDEX(AcctSub,MATCH(GL_Paste!$B9252&amp;"",AcctCode,0)),"UNKNOWN"))</f>
        <v/>
      </c>
    </row>
    <row r="9256">
      <c r="A9256" s="40">
        <f>IF(GL_Paste!$B9253="","",N(GL_Paste!$H9253)-N(GL_Paste!$G9253))</f>
        <v/>
      </c>
      <c r="B9256" s="43">
        <f>IF(GL_Paste!$B9253="","",DATE(YEAR(GL_Paste!$E9253),MONTH(GL_Paste!$E9253),1))</f>
        <v/>
      </c>
      <c r="C9256">
        <f>IF(GL_Paste!$B9253="","",IF(TRIM(GL_Paste!$M9253)&lt;&gt;"",TRIM(GL_Paste!$M9253),IFERROR(MID(GL_Paste!$I9253,FIND("[",GL_Paste!$I9253)+1,FIND("]",GL_Paste!$I9253)-FIND("[",GL_Paste!$I9253)-1),"")))</f>
        <v/>
      </c>
      <c r="D9256">
        <f>IF(GL_Paste!$B9253="","",IFERROR(INDEX(DeptName,MATCH($C9256,DeptTag,0)),"UNALLOCATED"))</f>
        <v/>
      </c>
      <c r="E9256">
        <f>IF(GL_Paste!$B9253="","",IFERROR(INDEX(AcctCat,MATCH(GL_Paste!$B9253&amp;"",AcctCode,0)),"UNKNOWN"))</f>
        <v/>
      </c>
      <c r="F9256">
        <f>IF(GL_Paste!$B9253="","",IFERROR(INDEX(AcctSub,MATCH(GL_Paste!$B9253&amp;"",AcctCode,0)),"UNKNOWN"))</f>
        <v/>
      </c>
    </row>
    <row r="9257">
      <c r="A9257" s="40">
        <f>IF(GL_Paste!$B9254="","",N(GL_Paste!$H9254)-N(GL_Paste!$G9254))</f>
        <v/>
      </c>
      <c r="B9257" s="43">
        <f>IF(GL_Paste!$B9254="","",DATE(YEAR(GL_Paste!$E9254),MONTH(GL_Paste!$E9254),1))</f>
        <v/>
      </c>
      <c r="C9257">
        <f>IF(GL_Paste!$B9254="","",IF(TRIM(GL_Paste!$M9254)&lt;&gt;"",TRIM(GL_Paste!$M9254),IFERROR(MID(GL_Paste!$I9254,FIND("[",GL_Paste!$I9254)+1,FIND("]",GL_Paste!$I9254)-FIND("[",GL_Paste!$I9254)-1),"")))</f>
        <v/>
      </c>
      <c r="D9257">
        <f>IF(GL_Paste!$B9254="","",IFERROR(INDEX(DeptName,MATCH($C9257,DeptTag,0)),"UNALLOCATED"))</f>
        <v/>
      </c>
      <c r="E9257">
        <f>IF(GL_Paste!$B9254="","",IFERROR(INDEX(AcctCat,MATCH(GL_Paste!$B9254&amp;"",AcctCode,0)),"UNKNOWN"))</f>
        <v/>
      </c>
      <c r="F9257">
        <f>IF(GL_Paste!$B9254="","",IFERROR(INDEX(AcctSub,MATCH(GL_Paste!$B9254&amp;"",AcctCode,0)),"UNKNOWN"))</f>
        <v/>
      </c>
    </row>
    <row r="9258">
      <c r="A9258" s="40">
        <f>IF(GL_Paste!$B9255="","",N(GL_Paste!$H9255)-N(GL_Paste!$G9255))</f>
        <v/>
      </c>
      <c r="B9258" s="43">
        <f>IF(GL_Paste!$B9255="","",DATE(YEAR(GL_Paste!$E9255),MONTH(GL_Paste!$E9255),1))</f>
        <v/>
      </c>
      <c r="C9258">
        <f>IF(GL_Paste!$B9255="","",IF(TRIM(GL_Paste!$M9255)&lt;&gt;"",TRIM(GL_Paste!$M9255),IFERROR(MID(GL_Paste!$I9255,FIND("[",GL_Paste!$I9255)+1,FIND("]",GL_Paste!$I9255)-FIND("[",GL_Paste!$I9255)-1),"")))</f>
        <v/>
      </c>
      <c r="D9258">
        <f>IF(GL_Paste!$B9255="","",IFERROR(INDEX(DeptName,MATCH($C9258,DeptTag,0)),"UNALLOCATED"))</f>
        <v/>
      </c>
      <c r="E9258">
        <f>IF(GL_Paste!$B9255="","",IFERROR(INDEX(AcctCat,MATCH(GL_Paste!$B9255&amp;"",AcctCode,0)),"UNKNOWN"))</f>
        <v/>
      </c>
      <c r="F9258">
        <f>IF(GL_Paste!$B9255="","",IFERROR(INDEX(AcctSub,MATCH(GL_Paste!$B9255&amp;"",AcctCode,0)),"UNKNOWN"))</f>
        <v/>
      </c>
    </row>
    <row r="9259">
      <c r="A9259" s="40">
        <f>IF(GL_Paste!$B9256="","",N(GL_Paste!$H9256)-N(GL_Paste!$G9256))</f>
        <v/>
      </c>
      <c r="B9259" s="43">
        <f>IF(GL_Paste!$B9256="","",DATE(YEAR(GL_Paste!$E9256),MONTH(GL_Paste!$E9256),1))</f>
        <v/>
      </c>
      <c r="C9259">
        <f>IF(GL_Paste!$B9256="","",IF(TRIM(GL_Paste!$M9256)&lt;&gt;"",TRIM(GL_Paste!$M9256),IFERROR(MID(GL_Paste!$I9256,FIND("[",GL_Paste!$I9256)+1,FIND("]",GL_Paste!$I9256)-FIND("[",GL_Paste!$I9256)-1),"")))</f>
        <v/>
      </c>
      <c r="D9259">
        <f>IF(GL_Paste!$B9256="","",IFERROR(INDEX(DeptName,MATCH($C9259,DeptTag,0)),"UNALLOCATED"))</f>
        <v/>
      </c>
      <c r="E9259">
        <f>IF(GL_Paste!$B9256="","",IFERROR(INDEX(AcctCat,MATCH(GL_Paste!$B9256&amp;"",AcctCode,0)),"UNKNOWN"))</f>
        <v/>
      </c>
      <c r="F9259">
        <f>IF(GL_Paste!$B9256="","",IFERROR(INDEX(AcctSub,MATCH(GL_Paste!$B9256&amp;"",AcctCode,0)),"UNKNOWN"))</f>
        <v/>
      </c>
    </row>
    <row r="9260">
      <c r="A9260" s="40">
        <f>IF(GL_Paste!$B9257="","",N(GL_Paste!$H9257)-N(GL_Paste!$G9257))</f>
        <v/>
      </c>
      <c r="B9260" s="43">
        <f>IF(GL_Paste!$B9257="","",DATE(YEAR(GL_Paste!$E9257),MONTH(GL_Paste!$E9257),1))</f>
        <v/>
      </c>
      <c r="C9260">
        <f>IF(GL_Paste!$B9257="","",IF(TRIM(GL_Paste!$M9257)&lt;&gt;"",TRIM(GL_Paste!$M9257),IFERROR(MID(GL_Paste!$I9257,FIND("[",GL_Paste!$I9257)+1,FIND("]",GL_Paste!$I9257)-FIND("[",GL_Paste!$I9257)-1),"")))</f>
        <v/>
      </c>
      <c r="D9260">
        <f>IF(GL_Paste!$B9257="","",IFERROR(INDEX(DeptName,MATCH($C9260,DeptTag,0)),"UNALLOCATED"))</f>
        <v/>
      </c>
      <c r="E9260">
        <f>IF(GL_Paste!$B9257="","",IFERROR(INDEX(AcctCat,MATCH(GL_Paste!$B9257&amp;"",AcctCode,0)),"UNKNOWN"))</f>
        <v/>
      </c>
      <c r="F9260">
        <f>IF(GL_Paste!$B9257="","",IFERROR(INDEX(AcctSub,MATCH(GL_Paste!$B9257&amp;"",AcctCode,0)),"UNKNOWN"))</f>
        <v/>
      </c>
    </row>
    <row r="9261">
      <c r="A9261" s="40">
        <f>IF(GL_Paste!$B9258="","",N(GL_Paste!$H9258)-N(GL_Paste!$G9258))</f>
        <v/>
      </c>
      <c r="B9261" s="43">
        <f>IF(GL_Paste!$B9258="","",DATE(YEAR(GL_Paste!$E9258),MONTH(GL_Paste!$E9258),1))</f>
        <v/>
      </c>
      <c r="C9261">
        <f>IF(GL_Paste!$B9258="","",IF(TRIM(GL_Paste!$M9258)&lt;&gt;"",TRIM(GL_Paste!$M9258),IFERROR(MID(GL_Paste!$I9258,FIND("[",GL_Paste!$I9258)+1,FIND("]",GL_Paste!$I9258)-FIND("[",GL_Paste!$I9258)-1),"")))</f>
        <v/>
      </c>
      <c r="D9261">
        <f>IF(GL_Paste!$B9258="","",IFERROR(INDEX(DeptName,MATCH($C9261,DeptTag,0)),"UNALLOCATED"))</f>
        <v/>
      </c>
      <c r="E9261">
        <f>IF(GL_Paste!$B9258="","",IFERROR(INDEX(AcctCat,MATCH(GL_Paste!$B9258&amp;"",AcctCode,0)),"UNKNOWN"))</f>
        <v/>
      </c>
      <c r="F9261">
        <f>IF(GL_Paste!$B9258="","",IFERROR(INDEX(AcctSub,MATCH(GL_Paste!$B9258&amp;"",AcctCode,0)),"UNKNOWN"))</f>
        <v/>
      </c>
    </row>
    <row r="9262">
      <c r="A9262" s="40">
        <f>IF(GL_Paste!$B9259="","",N(GL_Paste!$H9259)-N(GL_Paste!$G9259))</f>
        <v/>
      </c>
      <c r="B9262" s="43">
        <f>IF(GL_Paste!$B9259="","",DATE(YEAR(GL_Paste!$E9259),MONTH(GL_Paste!$E9259),1))</f>
        <v/>
      </c>
      <c r="C9262">
        <f>IF(GL_Paste!$B9259="","",IF(TRIM(GL_Paste!$M9259)&lt;&gt;"",TRIM(GL_Paste!$M9259),IFERROR(MID(GL_Paste!$I9259,FIND("[",GL_Paste!$I9259)+1,FIND("]",GL_Paste!$I9259)-FIND("[",GL_Paste!$I9259)-1),"")))</f>
        <v/>
      </c>
      <c r="D9262">
        <f>IF(GL_Paste!$B9259="","",IFERROR(INDEX(DeptName,MATCH($C9262,DeptTag,0)),"UNALLOCATED"))</f>
        <v/>
      </c>
      <c r="E9262">
        <f>IF(GL_Paste!$B9259="","",IFERROR(INDEX(AcctCat,MATCH(GL_Paste!$B9259&amp;"",AcctCode,0)),"UNKNOWN"))</f>
        <v/>
      </c>
      <c r="F9262">
        <f>IF(GL_Paste!$B9259="","",IFERROR(INDEX(AcctSub,MATCH(GL_Paste!$B9259&amp;"",AcctCode,0)),"UNKNOWN"))</f>
        <v/>
      </c>
    </row>
    <row r="9263">
      <c r="A9263" s="40">
        <f>IF(GL_Paste!$B9260="","",N(GL_Paste!$H9260)-N(GL_Paste!$G9260))</f>
        <v/>
      </c>
      <c r="B9263" s="43">
        <f>IF(GL_Paste!$B9260="","",DATE(YEAR(GL_Paste!$E9260),MONTH(GL_Paste!$E9260),1))</f>
        <v/>
      </c>
      <c r="C9263">
        <f>IF(GL_Paste!$B9260="","",IF(TRIM(GL_Paste!$M9260)&lt;&gt;"",TRIM(GL_Paste!$M9260),IFERROR(MID(GL_Paste!$I9260,FIND("[",GL_Paste!$I9260)+1,FIND("]",GL_Paste!$I9260)-FIND("[",GL_Paste!$I9260)-1),"")))</f>
        <v/>
      </c>
      <c r="D9263">
        <f>IF(GL_Paste!$B9260="","",IFERROR(INDEX(DeptName,MATCH($C9263,DeptTag,0)),"UNALLOCATED"))</f>
        <v/>
      </c>
      <c r="E9263">
        <f>IF(GL_Paste!$B9260="","",IFERROR(INDEX(AcctCat,MATCH(GL_Paste!$B9260&amp;"",AcctCode,0)),"UNKNOWN"))</f>
        <v/>
      </c>
      <c r="F9263">
        <f>IF(GL_Paste!$B9260="","",IFERROR(INDEX(AcctSub,MATCH(GL_Paste!$B9260&amp;"",AcctCode,0)),"UNKNOWN"))</f>
        <v/>
      </c>
    </row>
    <row r="9264">
      <c r="A9264" s="40">
        <f>IF(GL_Paste!$B9261="","",N(GL_Paste!$H9261)-N(GL_Paste!$G9261))</f>
        <v/>
      </c>
      <c r="B9264" s="43">
        <f>IF(GL_Paste!$B9261="","",DATE(YEAR(GL_Paste!$E9261),MONTH(GL_Paste!$E9261),1))</f>
        <v/>
      </c>
      <c r="C9264">
        <f>IF(GL_Paste!$B9261="","",IF(TRIM(GL_Paste!$M9261)&lt;&gt;"",TRIM(GL_Paste!$M9261),IFERROR(MID(GL_Paste!$I9261,FIND("[",GL_Paste!$I9261)+1,FIND("]",GL_Paste!$I9261)-FIND("[",GL_Paste!$I9261)-1),"")))</f>
        <v/>
      </c>
      <c r="D9264">
        <f>IF(GL_Paste!$B9261="","",IFERROR(INDEX(DeptName,MATCH($C9264,DeptTag,0)),"UNALLOCATED"))</f>
        <v/>
      </c>
      <c r="E9264">
        <f>IF(GL_Paste!$B9261="","",IFERROR(INDEX(AcctCat,MATCH(GL_Paste!$B9261&amp;"",AcctCode,0)),"UNKNOWN"))</f>
        <v/>
      </c>
      <c r="F9264">
        <f>IF(GL_Paste!$B9261="","",IFERROR(INDEX(AcctSub,MATCH(GL_Paste!$B9261&amp;"",AcctCode,0)),"UNKNOWN"))</f>
        <v/>
      </c>
    </row>
    <row r="9265">
      <c r="A9265" s="40">
        <f>IF(GL_Paste!$B9262="","",N(GL_Paste!$H9262)-N(GL_Paste!$G9262))</f>
        <v/>
      </c>
      <c r="B9265" s="43">
        <f>IF(GL_Paste!$B9262="","",DATE(YEAR(GL_Paste!$E9262),MONTH(GL_Paste!$E9262),1))</f>
        <v/>
      </c>
      <c r="C9265">
        <f>IF(GL_Paste!$B9262="","",IF(TRIM(GL_Paste!$M9262)&lt;&gt;"",TRIM(GL_Paste!$M9262),IFERROR(MID(GL_Paste!$I9262,FIND("[",GL_Paste!$I9262)+1,FIND("]",GL_Paste!$I9262)-FIND("[",GL_Paste!$I9262)-1),"")))</f>
        <v/>
      </c>
      <c r="D9265">
        <f>IF(GL_Paste!$B9262="","",IFERROR(INDEX(DeptName,MATCH($C9265,DeptTag,0)),"UNALLOCATED"))</f>
        <v/>
      </c>
      <c r="E9265">
        <f>IF(GL_Paste!$B9262="","",IFERROR(INDEX(AcctCat,MATCH(GL_Paste!$B9262&amp;"",AcctCode,0)),"UNKNOWN"))</f>
        <v/>
      </c>
      <c r="F9265">
        <f>IF(GL_Paste!$B9262="","",IFERROR(INDEX(AcctSub,MATCH(GL_Paste!$B9262&amp;"",AcctCode,0)),"UNKNOWN"))</f>
        <v/>
      </c>
    </row>
    <row r="9266">
      <c r="A9266" s="40">
        <f>IF(GL_Paste!$B9263="","",N(GL_Paste!$H9263)-N(GL_Paste!$G9263))</f>
        <v/>
      </c>
      <c r="B9266" s="43">
        <f>IF(GL_Paste!$B9263="","",DATE(YEAR(GL_Paste!$E9263),MONTH(GL_Paste!$E9263),1))</f>
        <v/>
      </c>
      <c r="C9266">
        <f>IF(GL_Paste!$B9263="","",IF(TRIM(GL_Paste!$M9263)&lt;&gt;"",TRIM(GL_Paste!$M9263),IFERROR(MID(GL_Paste!$I9263,FIND("[",GL_Paste!$I9263)+1,FIND("]",GL_Paste!$I9263)-FIND("[",GL_Paste!$I9263)-1),"")))</f>
        <v/>
      </c>
      <c r="D9266">
        <f>IF(GL_Paste!$B9263="","",IFERROR(INDEX(DeptName,MATCH($C9266,DeptTag,0)),"UNALLOCATED"))</f>
        <v/>
      </c>
      <c r="E9266">
        <f>IF(GL_Paste!$B9263="","",IFERROR(INDEX(AcctCat,MATCH(GL_Paste!$B9263&amp;"",AcctCode,0)),"UNKNOWN"))</f>
        <v/>
      </c>
      <c r="F9266">
        <f>IF(GL_Paste!$B9263="","",IFERROR(INDEX(AcctSub,MATCH(GL_Paste!$B9263&amp;"",AcctCode,0)),"UNKNOWN"))</f>
        <v/>
      </c>
    </row>
    <row r="9267">
      <c r="A9267" s="40">
        <f>IF(GL_Paste!$B9264="","",N(GL_Paste!$H9264)-N(GL_Paste!$G9264))</f>
        <v/>
      </c>
      <c r="B9267" s="43">
        <f>IF(GL_Paste!$B9264="","",DATE(YEAR(GL_Paste!$E9264),MONTH(GL_Paste!$E9264),1))</f>
        <v/>
      </c>
      <c r="C9267">
        <f>IF(GL_Paste!$B9264="","",IF(TRIM(GL_Paste!$M9264)&lt;&gt;"",TRIM(GL_Paste!$M9264),IFERROR(MID(GL_Paste!$I9264,FIND("[",GL_Paste!$I9264)+1,FIND("]",GL_Paste!$I9264)-FIND("[",GL_Paste!$I9264)-1),"")))</f>
        <v/>
      </c>
      <c r="D9267">
        <f>IF(GL_Paste!$B9264="","",IFERROR(INDEX(DeptName,MATCH($C9267,DeptTag,0)),"UNALLOCATED"))</f>
        <v/>
      </c>
      <c r="E9267">
        <f>IF(GL_Paste!$B9264="","",IFERROR(INDEX(AcctCat,MATCH(GL_Paste!$B9264&amp;"",AcctCode,0)),"UNKNOWN"))</f>
        <v/>
      </c>
      <c r="F9267">
        <f>IF(GL_Paste!$B9264="","",IFERROR(INDEX(AcctSub,MATCH(GL_Paste!$B9264&amp;"",AcctCode,0)),"UNKNOWN"))</f>
        <v/>
      </c>
    </row>
    <row r="9268">
      <c r="A9268" s="40">
        <f>IF(GL_Paste!$B9265="","",N(GL_Paste!$H9265)-N(GL_Paste!$G9265))</f>
        <v/>
      </c>
      <c r="B9268" s="43">
        <f>IF(GL_Paste!$B9265="","",DATE(YEAR(GL_Paste!$E9265),MONTH(GL_Paste!$E9265),1))</f>
        <v/>
      </c>
      <c r="C9268">
        <f>IF(GL_Paste!$B9265="","",IF(TRIM(GL_Paste!$M9265)&lt;&gt;"",TRIM(GL_Paste!$M9265),IFERROR(MID(GL_Paste!$I9265,FIND("[",GL_Paste!$I9265)+1,FIND("]",GL_Paste!$I9265)-FIND("[",GL_Paste!$I9265)-1),"")))</f>
        <v/>
      </c>
      <c r="D9268">
        <f>IF(GL_Paste!$B9265="","",IFERROR(INDEX(DeptName,MATCH($C9268,DeptTag,0)),"UNALLOCATED"))</f>
        <v/>
      </c>
      <c r="E9268">
        <f>IF(GL_Paste!$B9265="","",IFERROR(INDEX(AcctCat,MATCH(GL_Paste!$B9265&amp;"",AcctCode,0)),"UNKNOWN"))</f>
        <v/>
      </c>
      <c r="F9268">
        <f>IF(GL_Paste!$B9265="","",IFERROR(INDEX(AcctSub,MATCH(GL_Paste!$B9265&amp;"",AcctCode,0)),"UNKNOWN"))</f>
        <v/>
      </c>
    </row>
    <row r="9269">
      <c r="A9269" s="40">
        <f>IF(GL_Paste!$B9266="","",N(GL_Paste!$H9266)-N(GL_Paste!$G9266))</f>
        <v/>
      </c>
      <c r="B9269" s="43">
        <f>IF(GL_Paste!$B9266="","",DATE(YEAR(GL_Paste!$E9266),MONTH(GL_Paste!$E9266),1))</f>
        <v/>
      </c>
      <c r="C9269">
        <f>IF(GL_Paste!$B9266="","",IF(TRIM(GL_Paste!$M9266)&lt;&gt;"",TRIM(GL_Paste!$M9266),IFERROR(MID(GL_Paste!$I9266,FIND("[",GL_Paste!$I9266)+1,FIND("]",GL_Paste!$I9266)-FIND("[",GL_Paste!$I9266)-1),"")))</f>
        <v/>
      </c>
      <c r="D9269">
        <f>IF(GL_Paste!$B9266="","",IFERROR(INDEX(DeptName,MATCH($C9269,DeptTag,0)),"UNALLOCATED"))</f>
        <v/>
      </c>
      <c r="E9269">
        <f>IF(GL_Paste!$B9266="","",IFERROR(INDEX(AcctCat,MATCH(GL_Paste!$B9266&amp;"",AcctCode,0)),"UNKNOWN"))</f>
        <v/>
      </c>
      <c r="F9269">
        <f>IF(GL_Paste!$B9266="","",IFERROR(INDEX(AcctSub,MATCH(GL_Paste!$B9266&amp;"",AcctCode,0)),"UNKNOWN"))</f>
        <v/>
      </c>
    </row>
    <row r="9270">
      <c r="A9270" s="40">
        <f>IF(GL_Paste!$B9267="","",N(GL_Paste!$H9267)-N(GL_Paste!$G9267))</f>
        <v/>
      </c>
      <c r="B9270" s="43">
        <f>IF(GL_Paste!$B9267="","",DATE(YEAR(GL_Paste!$E9267),MONTH(GL_Paste!$E9267),1))</f>
        <v/>
      </c>
      <c r="C9270">
        <f>IF(GL_Paste!$B9267="","",IF(TRIM(GL_Paste!$M9267)&lt;&gt;"",TRIM(GL_Paste!$M9267),IFERROR(MID(GL_Paste!$I9267,FIND("[",GL_Paste!$I9267)+1,FIND("]",GL_Paste!$I9267)-FIND("[",GL_Paste!$I9267)-1),"")))</f>
        <v/>
      </c>
      <c r="D9270">
        <f>IF(GL_Paste!$B9267="","",IFERROR(INDEX(DeptName,MATCH($C9270,DeptTag,0)),"UNALLOCATED"))</f>
        <v/>
      </c>
      <c r="E9270">
        <f>IF(GL_Paste!$B9267="","",IFERROR(INDEX(AcctCat,MATCH(GL_Paste!$B9267&amp;"",AcctCode,0)),"UNKNOWN"))</f>
        <v/>
      </c>
      <c r="F9270">
        <f>IF(GL_Paste!$B9267="","",IFERROR(INDEX(AcctSub,MATCH(GL_Paste!$B9267&amp;"",AcctCode,0)),"UNKNOWN"))</f>
        <v/>
      </c>
    </row>
    <row r="9271">
      <c r="A9271" s="40">
        <f>IF(GL_Paste!$B9268="","",N(GL_Paste!$H9268)-N(GL_Paste!$G9268))</f>
        <v/>
      </c>
      <c r="B9271" s="43">
        <f>IF(GL_Paste!$B9268="","",DATE(YEAR(GL_Paste!$E9268),MONTH(GL_Paste!$E9268),1))</f>
        <v/>
      </c>
      <c r="C9271">
        <f>IF(GL_Paste!$B9268="","",IF(TRIM(GL_Paste!$M9268)&lt;&gt;"",TRIM(GL_Paste!$M9268),IFERROR(MID(GL_Paste!$I9268,FIND("[",GL_Paste!$I9268)+1,FIND("]",GL_Paste!$I9268)-FIND("[",GL_Paste!$I9268)-1),"")))</f>
        <v/>
      </c>
      <c r="D9271">
        <f>IF(GL_Paste!$B9268="","",IFERROR(INDEX(DeptName,MATCH($C9271,DeptTag,0)),"UNALLOCATED"))</f>
        <v/>
      </c>
      <c r="E9271">
        <f>IF(GL_Paste!$B9268="","",IFERROR(INDEX(AcctCat,MATCH(GL_Paste!$B9268&amp;"",AcctCode,0)),"UNKNOWN"))</f>
        <v/>
      </c>
      <c r="F9271">
        <f>IF(GL_Paste!$B9268="","",IFERROR(INDEX(AcctSub,MATCH(GL_Paste!$B9268&amp;"",AcctCode,0)),"UNKNOWN"))</f>
        <v/>
      </c>
    </row>
    <row r="9272">
      <c r="A9272" s="40">
        <f>IF(GL_Paste!$B9269="","",N(GL_Paste!$H9269)-N(GL_Paste!$G9269))</f>
        <v/>
      </c>
      <c r="B9272" s="43">
        <f>IF(GL_Paste!$B9269="","",DATE(YEAR(GL_Paste!$E9269),MONTH(GL_Paste!$E9269),1))</f>
        <v/>
      </c>
      <c r="C9272">
        <f>IF(GL_Paste!$B9269="","",IF(TRIM(GL_Paste!$M9269)&lt;&gt;"",TRIM(GL_Paste!$M9269),IFERROR(MID(GL_Paste!$I9269,FIND("[",GL_Paste!$I9269)+1,FIND("]",GL_Paste!$I9269)-FIND("[",GL_Paste!$I9269)-1),"")))</f>
        <v/>
      </c>
      <c r="D9272">
        <f>IF(GL_Paste!$B9269="","",IFERROR(INDEX(DeptName,MATCH($C9272,DeptTag,0)),"UNALLOCATED"))</f>
        <v/>
      </c>
      <c r="E9272">
        <f>IF(GL_Paste!$B9269="","",IFERROR(INDEX(AcctCat,MATCH(GL_Paste!$B9269&amp;"",AcctCode,0)),"UNKNOWN"))</f>
        <v/>
      </c>
      <c r="F9272">
        <f>IF(GL_Paste!$B9269="","",IFERROR(INDEX(AcctSub,MATCH(GL_Paste!$B9269&amp;"",AcctCode,0)),"UNKNOWN"))</f>
        <v/>
      </c>
    </row>
    <row r="9273">
      <c r="A9273" s="40">
        <f>IF(GL_Paste!$B9270="","",N(GL_Paste!$H9270)-N(GL_Paste!$G9270))</f>
        <v/>
      </c>
      <c r="B9273" s="43">
        <f>IF(GL_Paste!$B9270="","",DATE(YEAR(GL_Paste!$E9270),MONTH(GL_Paste!$E9270),1))</f>
        <v/>
      </c>
      <c r="C9273">
        <f>IF(GL_Paste!$B9270="","",IF(TRIM(GL_Paste!$M9270)&lt;&gt;"",TRIM(GL_Paste!$M9270),IFERROR(MID(GL_Paste!$I9270,FIND("[",GL_Paste!$I9270)+1,FIND("]",GL_Paste!$I9270)-FIND("[",GL_Paste!$I9270)-1),"")))</f>
        <v/>
      </c>
      <c r="D9273">
        <f>IF(GL_Paste!$B9270="","",IFERROR(INDEX(DeptName,MATCH($C9273,DeptTag,0)),"UNALLOCATED"))</f>
        <v/>
      </c>
      <c r="E9273">
        <f>IF(GL_Paste!$B9270="","",IFERROR(INDEX(AcctCat,MATCH(GL_Paste!$B9270&amp;"",AcctCode,0)),"UNKNOWN"))</f>
        <v/>
      </c>
      <c r="F9273">
        <f>IF(GL_Paste!$B9270="","",IFERROR(INDEX(AcctSub,MATCH(GL_Paste!$B9270&amp;"",AcctCode,0)),"UNKNOWN"))</f>
        <v/>
      </c>
    </row>
    <row r="9274">
      <c r="A9274" s="40">
        <f>IF(GL_Paste!$B9271="","",N(GL_Paste!$H9271)-N(GL_Paste!$G9271))</f>
        <v/>
      </c>
      <c r="B9274" s="43">
        <f>IF(GL_Paste!$B9271="","",DATE(YEAR(GL_Paste!$E9271),MONTH(GL_Paste!$E9271),1))</f>
        <v/>
      </c>
      <c r="C9274">
        <f>IF(GL_Paste!$B9271="","",IF(TRIM(GL_Paste!$M9271)&lt;&gt;"",TRIM(GL_Paste!$M9271),IFERROR(MID(GL_Paste!$I9271,FIND("[",GL_Paste!$I9271)+1,FIND("]",GL_Paste!$I9271)-FIND("[",GL_Paste!$I9271)-1),"")))</f>
        <v/>
      </c>
      <c r="D9274">
        <f>IF(GL_Paste!$B9271="","",IFERROR(INDEX(DeptName,MATCH($C9274,DeptTag,0)),"UNALLOCATED"))</f>
        <v/>
      </c>
      <c r="E9274">
        <f>IF(GL_Paste!$B9271="","",IFERROR(INDEX(AcctCat,MATCH(GL_Paste!$B9271&amp;"",AcctCode,0)),"UNKNOWN"))</f>
        <v/>
      </c>
      <c r="F9274">
        <f>IF(GL_Paste!$B9271="","",IFERROR(INDEX(AcctSub,MATCH(GL_Paste!$B9271&amp;"",AcctCode,0)),"UNKNOWN"))</f>
        <v/>
      </c>
    </row>
    <row r="9275">
      <c r="A9275" s="40">
        <f>IF(GL_Paste!$B9272="","",N(GL_Paste!$H9272)-N(GL_Paste!$G9272))</f>
        <v/>
      </c>
      <c r="B9275" s="43">
        <f>IF(GL_Paste!$B9272="","",DATE(YEAR(GL_Paste!$E9272),MONTH(GL_Paste!$E9272),1))</f>
        <v/>
      </c>
      <c r="C9275">
        <f>IF(GL_Paste!$B9272="","",IF(TRIM(GL_Paste!$M9272)&lt;&gt;"",TRIM(GL_Paste!$M9272),IFERROR(MID(GL_Paste!$I9272,FIND("[",GL_Paste!$I9272)+1,FIND("]",GL_Paste!$I9272)-FIND("[",GL_Paste!$I9272)-1),"")))</f>
        <v/>
      </c>
      <c r="D9275">
        <f>IF(GL_Paste!$B9272="","",IFERROR(INDEX(DeptName,MATCH($C9275,DeptTag,0)),"UNALLOCATED"))</f>
        <v/>
      </c>
      <c r="E9275">
        <f>IF(GL_Paste!$B9272="","",IFERROR(INDEX(AcctCat,MATCH(GL_Paste!$B9272&amp;"",AcctCode,0)),"UNKNOWN"))</f>
        <v/>
      </c>
      <c r="F9275">
        <f>IF(GL_Paste!$B9272="","",IFERROR(INDEX(AcctSub,MATCH(GL_Paste!$B9272&amp;"",AcctCode,0)),"UNKNOWN"))</f>
        <v/>
      </c>
    </row>
    <row r="9276">
      <c r="A9276" s="40">
        <f>IF(GL_Paste!$B9273="","",N(GL_Paste!$H9273)-N(GL_Paste!$G9273))</f>
        <v/>
      </c>
      <c r="B9276" s="43">
        <f>IF(GL_Paste!$B9273="","",DATE(YEAR(GL_Paste!$E9273),MONTH(GL_Paste!$E9273),1))</f>
        <v/>
      </c>
      <c r="C9276">
        <f>IF(GL_Paste!$B9273="","",IF(TRIM(GL_Paste!$M9273)&lt;&gt;"",TRIM(GL_Paste!$M9273),IFERROR(MID(GL_Paste!$I9273,FIND("[",GL_Paste!$I9273)+1,FIND("]",GL_Paste!$I9273)-FIND("[",GL_Paste!$I9273)-1),"")))</f>
        <v/>
      </c>
      <c r="D9276">
        <f>IF(GL_Paste!$B9273="","",IFERROR(INDEX(DeptName,MATCH($C9276,DeptTag,0)),"UNALLOCATED"))</f>
        <v/>
      </c>
      <c r="E9276">
        <f>IF(GL_Paste!$B9273="","",IFERROR(INDEX(AcctCat,MATCH(GL_Paste!$B9273&amp;"",AcctCode,0)),"UNKNOWN"))</f>
        <v/>
      </c>
      <c r="F9276">
        <f>IF(GL_Paste!$B9273="","",IFERROR(INDEX(AcctSub,MATCH(GL_Paste!$B9273&amp;"",AcctCode,0)),"UNKNOWN"))</f>
        <v/>
      </c>
    </row>
    <row r="9277">
      <c r="A9277" s="40">
        <f>IF(GL_Paste!$B9274="","",N(GL_Paste!$H9274)-N(GL_Paste!$G9274))</f>
        <v/>
      </c>
      <c r="B9277" s="43">
        <f>IF(GL_Paste!$B9274="","",DATE(YEAR(GL_Paste!$E9274),MONTH(GL_Paste!$E9274),1))</f>
        <v/>
      </c>
      <c r="C9277">
        <f>IF(GL_Paste!$B9274="","",IF(TRIM(GL_Paste!$M9274)&lt;&gt;"",TRIM(GL_Paste!$M9274),IFERROR(MID(GL_Paste!$I9274,FIND("[",GL_Paste!$I9274)+1,FIND("]",GL_Paste!$I9274)-FIND("[",GL_Paste!$I9274)-1),"")))</f>
        <v/>
      </c>
      <c r="D9277">
        <f>IF(GL_Paste!$B9274="","",IFERROR(INDEX(DeptName,MATCH($C9277,DeptTag,0)),"UNALLOCATED"))</f>
        <v/>
      </c>
      <c r="E9277">
        <f>IF(GL_Paste!$B9274="","",IFERROR(INDEX(AcctCat,MATCH(GL_Paste!$B9274&amp;"",AcctCode,0)),"UNKNOWN"))</f>
        <v/>
      </c>
      <c r="F9277">
        <f>IF(GL_Paste!$B9274="","",IFERROR(INDEX(AcctSub,MATCH(GL_Paste!$B9274&amp;"",AcctCode,0)),"UNKNOWN"))</f>
        <v/>
      </c>
    </row>
    <row r="9278">
      <c r="A9278" s="40">
        <f>IF(GL_Paste!$B9275="","",N(GL_Paste!$H9275)-N(GL_Paste!$G9275))</f>
        <v/>
      </c>
      <c r="B9278" s="43">
        <f>IF(GL_Paste!$B9275="","",DATE(YEAR(GL_Paste!$E9275),MONTH(GL_Paste!$E9275),1))</f>
        <v/>
      </c>
      <c r="C9278">
        <f>IF(GL_Paste!$B9275="","",IF(TRIM(GL_Paste!$M9275)&lt;&gt;"",TRIM(GL_Paste!$M9275),IFERROR(MID(GL_Paste!$I9275,FIND("[",GL_Paste!$I9275)+1,FIND("]",GL_Paste!$I9275)-FIND("[",GL_Paste!$I9275)-1),"")))</f>
        <v/>
      </c>
      <c r="D9278">
        <f>IF(GL_Paste!$B9275="","",IFERROR(INDEX(DeptName,MATCH($C9278,DeptTag,0)),"UNALLOCATED"))</f>
        <v/>
      </c>
      <c r="E9278">
        <f>IF(GL_Paste!$B9275="","",IFERROR(INDEX(AcctCat,MATCH(GL_Paste!$B9275&amp;"",AcctCode,0)),"UNKNOWN"))</f>
        <v/>
      </c>
      <c r="F9278">
        <f>IF(GL_Paste!$B9275="","",IFERROR(INDEX(AcctSub,MATCH(GL_Paste!$B9275&amp;"",AcctCode,0)),"UNKNOWN"))</f>
        <v/>
      </c>
    </row>
    <row r="9279">
      <c r="A9279" s="40">
        <f>IF(GL_Paste!$B9276="","",N(GL_Paste!$H9276)-N(GL_Paste!$G9276))</f>
        <v/>
      </c>
      <c r="B9279" s="43">
        <f>IF(GL_Paste!$B9276="","",DATE(YEAR(GL_Paste!$E9276),MONTH(GL_Paste!$E9276),1))</f>
        <v/>
      </c>
      <c r="C9279">
        <f>IF(GL_Paste!$B9276="","",IF(TRIM(GL_Paste!$M9276)&lt;&gt;"",TRIM(GL_Paste!$M9276),IFERROR(MID(GL_Paste!$I9276,FIND("[",GL_Paste!$I9276)+1,FIND("]",GL_Paste!$I9276)-FIND("[",GL_Paste!$I9276)-1),"")))</f>
        <v/>
      </c>
      <c r="D9279">
        <f>IF(GL_Paste!$B9276="","",IFERROR(INDEX(DeptName,MATCH($C9279,DeptTag,0)),"UNALLOCATED"))</f>
        <v/>
      </c>
      <c r="E9279">
        <f>IF(GL_Paste!$B9276="","",IFERROR(INDEX(AcctCat,MATCH(GL_Paste!$B9276&amp;"",AcctCode,0)),"UNKNOWN"))</f>
        <v/>
      </c>
      <c r="F9279">
        <f>IF(GL_Paste!$B9276="","",IFERROR(INDEX(AcctSub,MATCH(GL_Paste!$B9276&amp;"",AcctCode,0)),"UNKNOWN"))</f>
        <v/>
      </c>
    </row>
    <row r="9280">
      <c r="A9280" s="40">
        <f>IF(GL_Paste!$B9277="","",N(GL_Paste!$H9277)-N(GL_Paste!$G9277))</f>
        <v/>
      </c>
      <c r="B9280" s="43">
        <f>IF(GL_Paste!$B9277="","",DATE(YEAR(GL_Paste!$E9277),MONTH(GL_Paste!$E9277),1))</f>
        <v/>
      </c>
      <c r="C9280">
        <f>IF(GL_Paste!$B9277="","",IF(TRIM(GL_Paste!$M9277)&lt;&gt;"",TRIM(GL_Paste!$M9277),IFERROR(MID(GL_Paste!$I9277,FIND("[",GL_Paste!$I9277)+1,FIND("]",GL_Paste!$I9277)-FIND("[",GL_Paste!$I9277)-1),"")))</f>
        <v/>
      </c>
      <c r="D9280">
        <f>IF(GL_Paste!$B9277="","",IFERROR(INDEX(DeptName,MATCH($C9280,DeptTag,0)),"UNALLOCATED"))</f>
        <v/>
      </c>
      <c r="E9280">
        <f>IF(GL_Paste!$B9277="","",IFERROR(INDEX(AcctCat,MATCH(GL_Paste!$B9277&amp;"",AcctCode,0)),"UNKNOWN"))</f>
        <v/>
      </c>
      <c r="F9280">
        <f>IF(GL_Paste!$B9277="","",IFERROR(INDEX(AcctSub,MATCH(GL_Paste!$B9277&amp;"",AcctCode,0)),"UNKNOWN"))</f>
        <v/>
      </c>
    </row>
    <row r="9281">
      <c r="A9281" s="40">
        <f>IF(GL_Paste!$B9278="","",N(GL_Paste!$H9278)-N(GL_Paste!$G9278))</f>
        <v/>
      </c>
      <c r="B9281" s="43">
        <f>IF(GL_Paste!$B9278="","",DATE(YEAR(GL_Paste!$E9278),MONTH(GL_Paste!$E9278),1))</f>
        <v/>
      </c>
      <c r="C9281">
        <f>IF(GL_Paste!$B9278="","",IF(TRIM(GL_Paste!$M9278)&lt;&gt;"",TRIM(GL_Paste!$M9278),IFERROR(MID(GL_Paste!$I9278,FIND("[",GL_Paste!$I9278)+1,FIND("]",GL_Paste!$I9278)-FIND("[",GL_Paste!$I9278)-1),"")))</f>
        <v/>
      </c>
      <c r="D9281">
        <f>IF(GL_Paste!$B9278="","",IFERROR(INDEX(DeptName,MATCH($C9281,DeptTag,0)),"UNALLOCATED"))</f>
        <v/>
      </c>
      <c r="E9281">
        <f>IF(GL_Paste!$B9278="","",IFERROR(INDEX(AcctCat,MATCH(GL_Paste!$B9278&amp;"",AcctCode,0)),"UNKNOWN"))</f>
        <v/>
      </c>
      <c r="F9281">
        <f>IF(GL_Paste!$B9278="","",IFERROR(INDEX(AcctSub,MATCH(GL_Paste!$B9278&amp;"",AcctCode,0)),"UNKNOWN"))</f>
        <v/>
      </c>
    </row>
    <row r="9282">
      <c r="A9282" s="40">
        <f>IF(GL_Paste!$B9279="","",N(GL_Paste!$H9279)-N(GL_Paste!$G9279))</f>
        <v/>
      </c>
      <c r="B9282" s="43">
        <f>IF(GL_Paste!$B9279="","",DATE(YEAR(GL_Paste!$E9279),MONTH(GL_Paste!$E9279),1))</f>
        <v/>
      </c>
      <c r="C9282">
        <f>IF(GL_Paste!$B9279="","",IF(TRIM(GL_Paste!$M9279)&lt;&gt;"",TRIM(GL_Paste!$M9279),IFERROR(MID(GL_Paste!$I9279,FIND("[",GL_Paste!$I9279)+1,FIND("]",GL_Paste!$I9279)-FIND("[",GL_Paste!$I9279)-1),"")))</f>
        <v/>
      </c>
      <c r="D9282">
        <f>IF(GL_Paste!$B9279="","",IFERROR(INDEX(DeptName,MATCH($C9282,DeptTag,0)),"UNALLOCATED"))</f>
        <v/>
      </c>
      <c r="E9282">
        <f>IF(GL_Paste!$B9279="","",IFERROR(INDEX(AcctCat,MATCH(GL_Paste!$B9279&amp;"",AcctCode,0)),"UNKNOWN"))</f>
        <v/>
      </c>
      <c r="F9282">
        <f>IF(GL_Paste!$B9279="","",IFERROR(INDEX(AcctSub,MATCH(GL_Paste!$B9279&amp;"",AcctCode,0)),"UNKNOWN"))</f>
        <v/>
      </c>
    </row>
    <row r="9283">
      <c r="A9283" s="40">
        <f>IF(GL_Paste!$B9280="","",N(GL_Paste!$H9280)-N(GL_Paste!$G9280))</f>
        <v/>
      </c>
      <c r="B9283" s="43">
        <f>IF(GL_Paste!$B9280="","",DATE(YEAR(GL_Paste!$E9280),MONTH(GL_Paste!$E9280),1))</f>
        <v/>
      </c>
      <c r="C9283">
        <f>IF(GL_Paste!$B9280="","",IF(TRIM(GL_Paste!$M9280)&lt;&gt;"",TRIM(GL_Paste!$M9280),IFERROR(MID(GL_Paste!$I9280,FIND("[",GL_Paste!$I9280)+1,FIND("]",GL_Paste!$I9280)-FIND("[",GL_Paste!$I9280)-1),"")))</f>
        <v/>
      </c>
      <c r="D9283">
        <f>IF(GL_Paste!$B9280="","",IFERROR(INDEX(DeptName,MATCH($C9283,DeptTag,0)),"UNALLOCATED"))</f>
        <v/>
      </c>
      <c r="E9283">
        <f>IF(GL_Paste!$B9280="","",IFERROR(INDEX(AcctCat,MATCH(GL_Paste!$B9280&amp;"",AcctCode,0)),"UNKNOWN"))</f>
        <v/>
      </c>
      <c r="F9283">
        <f>IF(GL_Paste!$B9280="","",IFERROR(INDEX(AcctSub,MATCH(GL_Paste!$B9280&amp;"",AcctCode,0)),"UNKNOWN"))</f>
        <v/>
      </c>
    </row>
    <row r="9284">
      <c r="A9284" s="40">
        <f>IF(GL_Paste!$B9281="","",N(GL_Paste!$H9281)-N(GL_Paste!$G9281))</f>
        <v/>
      </c>
      <c r="B9284" s="43">
        <f>IF(GL_Paste!$B9281="","",DATE(YEAR(GL_Paste!$E9281),MONTH(GL_Paste!$E9281),1))</f>
        <v/>
      </c>
      <c r="C9284">
        <f>IF(GL_Paste!$B9281="","",IF(TRIM(GL_Paste!$M9281)&lt;&gt;"",TRIM(GL_Paste!$M9281),IFERROR(MID(GL_Paste!$I9281,FIND("[",GL_Paste!$I9281)+1,FIND("]",GL_Paste!$I9281)-FIND("[",GL_Paste!$I9281)-1),"")))</f>
        <v/>
      </c>
      <c r="D9284">
        <f>IF(GL_Paste!$B9281="","",IFERROR(INDEX(DeptName,MATCH($C9284,DeptTag,0)),"UNALLOCATED"))</f>
        <v/>
      </c>
      <c r="E9284">
        <f>IF(GL_Paste!$B9281="","",IFERROR(INDEX(AcctCat,MATCH(GL_Paste!$B9281&amp;"",AcctCode,0)),"UNKNOWN"))</f>
        <v/>
      </c>
      <c r="F9284">
        <f>IF(GL_Paste!$B9281="","",IFERROR(INDEX(AcctSub,MATCH(GL_Paste!$B9281&amp;"",AcctCode,0)),"UNKNOWN"))</f>
        <v/>
      </c>
    </row>
    <row r="9285">
      <c r="A9285" s="40">
        <f>IF(GL_Paste!$B9282="","",N(GL_Paste!$H9282)-N(GL_Paste!$G9282))</f>
        <v/>
      </c>
      <c r="B9285" s="43">
        <f>IF(GL_Paste!$B9282="","",DATE(YEAR(GL_Paste!$E9282),MONTH(GL_Paste!$E9282),1))</f>
        <v/>
      </c>
      <c r="C9285">
        <f>IF(GL_Paste!$B9282="","",IF(TRIM(GL_Paste!$M9282)&lt;&gt;"",TRIM(GL_Paste!$M9282),IFERROR(MID(GL_Paste!$I9282,FIND("[",GL_Paste!$I9282)+1,FIND("]",GL_Paste!$I9282)-FIND("[",GL_Paste!$I9282)-1),"")))</f>
        <v/>
      </c>
      <c r="D9285">
        <f>IF(GL_Paste!$B9282="","",IFERROR(INDEX(DeptName,MATCH($C9285,DeptTag,0)),"UNALLOCATED"))</f>
        <v/>
      </c>
      <c r="E9285">
        <f>IF(GL_Paste!$B9282="","",IFERROR(INDEX(AcctCat,MATCH(GL_Paste!$B9282&amp;"",AcctCode,0)),"UNKNOWN"))</f>
        <v/>
      </c>
      <c r="F9285">
        <f>IF(GL_Paste!$B9282="","",IFERROR(INDEX(AcctSub,MATCH(GL_Paste!$B9282&amp;"",AcctCode,0)),"UNKNOWN"))</f>
        <v/>
      </c>
    </row>
    <row r="9286">
      <c r="A9286" s="40">
        <f>IF(GL_Paste!$B9283="","",N(GL_Paste!$H9283)-N(GL_Paste!$G9283))</f>
        <v/>
      </c>
      <c r="B9286" s="43">
        <f>IF(GL_Paste!$B9283="","",DATE(YEAR(GL_Paste!$E9283),MONTH(GL_Paste!$E9283),1))</f>
        <v/>
      </c>
      <c r="C9286">
        <f>IF(GL_Paste!$B9283="","",IF(TRIM(GL_Paste!$M9283)&lt;&gt;"",TRIM(GL_Paste!$M9283),IFERROR(MID(GL_Paste!$I9283,FIND("[",GL_Paste!$I9283)+1,FIND("]",GL_Paste!$I9283)-FIND("[",GL_Paste!$I9283)-1),"")))</f>
        <v/>
      </c>
      <c r="D9286">
        <f>IF(GL_Paste!$B9283="","",IFERROR(INDEX(DeptName,MATCH($C9286,DeptTag,0)),"UNALLOCATED"))</f>
        <v/>
      </c>
      <c r="E9286">
        <f>IF(GL_Paste!$B9283="","",IFERROR(INDEX(AcctCat,MATCH(GL_Paste!$B9283&amp;"",AcctCode,0)),"UNKNOWN"))</f>
        <v/>
      </c>
      <c r="F9286">
        <f>IF(GL_Paste!$B9283="","",IFERROR(INDEX(AcctSub,MATCH(GL_Paste!$B9283&amp;"",AcctCode,0)),"UNKNOWN"))</f>
        <v/>
      </c>
    </row>
    <row r="9287">
      <c r="A9287" s="40">
        <f>IF(GL_Paste!$B9284="","",N(GL_Paste!$H9284)-N(GL_Paste!$G9284))</f>
        <v/>
      </c>
      <c r="B9287" s="43">
        <f>IF(GL_Paste!$B9284="","",DATE(YEAR(GL_Paste!$E9284),MONTH(GL_Paste!$E9284),1))</f>
        <v/>
      </c>
      <c r="C9287">
        <f>IF(GL_Paste!$B9284="","",IF(TRIM(GL_Paste!$M9284)&lt;&gt;"",TRIM(GL_Paste!$M9284),IFERROR(MID(GL_Paste!$I9284,FIND("[",GL_Paste!$I9284)+1,FIND("]",GL_Paste!$I9284)-FIND("[",GL_Paste!$I9284)-1),"")))</f>
        <v/>
      </c>
      <c r="D9287">
        <f>IF(GL_Paste!$B9284="","",IFERROR(INDEX(DeptName,MATCH($C9287,DeptTag,0)),"UNALLOCATED"))</f>
        <v/>
      </c>
      <c r="E9287">
        <f>IF(GL_Paste!$B9284="","",IFERROR(INDEX(AcctCat,MATCH(GL_Paste!$B9284&amp;"",AcctCode,0)),"UNKNOWN"))</f>
        <v/>
      </c>
      <c r="F9287">
        <f>IF(GL_Paste!$B9284="","",IFERROR(INDEX(AcctSub,MATCH(GL_Paste!$B9284&amp;"",AcctCode,0)),"UNKNOWN"))</f>
        <v/>
      </c>
    </row>
    <row r="9288">
      <c r="A9288" s="40">
        <f>IF(GL_Paste!$B9285="","",N(GL_Paste!$H9285)-N(GL_Paste!$G9285))</f>
        <v/>
      </c>
      <c r="B9288" s="43">
        <f>IF(GL_Paste!$B9285="","",DATE(YEAR(GL_Paste!$E9285),MONTH(GL_Paste!$E9285),1))</f>
        <v/>
      </c>
      <c r="C9288">
        <f>IF(GL_Paste!$B9285="","",IF(TRIM(GL_Paste!$M9285)&lt;&gt;"",TRIM(GL_Paste!$M9285),IFERROR(MID(GL_Paste!$I9285,FIND("[",GL_Paste!$I9285)+1,FIND("]",GL_Paste!$I9285)-FIND("[",GL_Paste!$I9285)-1),"")))</f>
        <v/>
      </c>
      <c r="D9288">
        <f>IF(GL_Paste!$B9285="","",IFERROR(INDEX(DeptName,MATCH($C9288,DeptTag,0)),"UNALLOCATED"))</f>
        <v/>
      </c>
      <c r="E9288">
        <f>IF(GL_Paste!$B9285="","",IFERROR(INDEX(AcctCat,MATCH(GL_Paste!$B9285&amp;"",AcctCode,0)),"UNKNOWN"))</f>
        <v/>
      </c>
      <c r="F9288">
        <f>IF(GL_Paste!$B9285="","",IFERROR(INDEX(AcctSub,MATCH(GL_Paste!$B9285&amp;"",AcctCode,0)),"UNKNOWN"))</f>
        <v/>
      </c>
    </row>
    <row r="9289">
      <c r="A9289" s="40">
        <f>IF(GL_Paste!$B9286="","",N(GL_Paste!$H9286)-N(GL_Paste!$G9286))</f>
        <v/>
      </c>
      <c r="B9289" s="43">
        <f>IF(GL_Paste!$B9286="","",DATE(YEAR(GL_Paste!$E9286),MONTH(GL_Paste!$E9286),1))</f>
        <v/>
      </c>
      <c r="C9289">
        <f>IF(GL_Paste!$B9286="","",IF(TRIM(GL_Paste!$M9286)&lt;&gt;"",TRIM(GL_Paste!$M9286),IFERROR(MID(GL_Paste!$I9286,FIND("[",GL_Paste!$I9286)+1,FIND("]",GL_Paste!$I9286)-FIND("[",GL_Paste!$I9286)-1),"")))</f>
        <v/>
      </c>
      <c r="D9289">
        <f>IF(GL_Paste!$B9286="","",IFERROR(INDEX(DeptName,MATCH($C9289,DeptTag,0)),"UNALLOCATED"))</f>
        <v/>
      </c>
      <c r="E9289">
        <f>IF(GL_Paste!$B9286="","",IFERROR(INDEX(AcctCat,MATCH(GL_Paste!$B9286&amp;"",AcctCode,0)),"UNKNOWN"))</f>
        <v/>
      </c>
      <c r="F9289">
        <f>IF(GL_Paste!$B9286="","",IFERROR(INDEX(AcctSub,MATCH(GL_Paste!$B9286&amp;"",AcctCode,0)),"UNKNOWN"))</f>
        <v/>
      </c>
    </row>
    <row r="9290">
      <c r="A9290" s="40">
        <f>IF(GL_Paste!$B9287="","",N(GL_Paste!$H9287)-N(GL_Paste!$G9287))</f>
        <v/>
      </c>
      <c r="B9290" s="43">
        <f>IF(GL_Paste!$B9287="","",DATE(YEAR(GL_Paste!$E9287),MONTH(GL_Paste!$E9287),1))</f>
        <v/>
      </c>
      <c r="C9290">
        <f>IF(GL_Paste!$B9287="","",IF(TRIM(GL_Paste!$M9287)&lt;&gt;"",TRIM(GL_Paste!$M9287),IFERROR(MID(GL_Paste!$I9287,FIND("[",GL_Paste!$I9287)+1,FIND("]",GL_Paste!$I9287)-FIND("[",GL_Paste!$I9287)-1),"")))</f>
        <v/>
      </c>
      <c r="D9290">
        <f>IF(GL_Paste!$B9287="","",IFERROR(INDEX(DeptName,MATCH($C9290,DeptTag,0)),"UNALLOCATED"))</f>
        <v/>
      </c>
      <c r="E9290">
        <f>IF(GL_Paste!$B9287="","",IFERROR(INDEX(AcctCat,MATCH(GL_Paste!$B9287&amp;"",AcctCode,0)),"UNKNOWN"))</f>
        <v/>
      </c>
      <c r="F9290">
        <f>IF(GL_Paste!$B9287="","",IFERROR(INDEX(AcctSub,MATCH(GL_Paste!$B9287&amp;"",AcctCode,0)),"UNKNOWN"))</f>
        <v/>
      </c>
    </row>
    <row r="9291">
      <c r="A9291" s="40">
        <f>IF(GL_Paste!$B9288="","",N(GL_Paste!$H9288)-N(GL_Paste!$G9288))</f>
        <v/>
      </c>
      <c r="B9291" s="43">
        <f>IF(GL_Paste!$B9288="","",DATE(YEAR(GL_Paste!$E9288),MONTH(GL_Paste!$E9288),1))</f>
        <v/>
      </c>
      <c r="C9291">
        <f>IF(GL_Paste!$B9288="","",IF(TRIM(GL_Paste!$M9288)&lt;&gt;"",TRIM(GL_Paste!$M9288),IFERROR(MID(GL_Paste!$I9288,FIND("[",GL_Paste!$I9288)+1,FIND("]",GL_Paste!$I9288)-FIND("[",GL_Paste!$I9288)-1),"")))</f>
        <v/>
      </c>
      <c r="D9291">
        <f>IF(GL_Paste!$B9288="","",IFERROR(INDEX(DeptName,MATCH($C9291,DeptTag,0)),"UNALLOCATED"))</f>
        <v/>
      </c>
      <c r="E9291">
        <f>IF(GL_Paste!$B9288="","",IFERROR(INDEX(AcctCat,MATCH(GL_Paste!$B9288&amp;"",AcctCode,0)),"UNKNOWN"))</f>
        <v/>
      </c>
      <c r="F9291">
        <f>IF(GL_Paste!$B9288="","",IFERROR(INDEX(AcctSub,MATCH(GL_Paste!$B9288&amp;"",AcctCode,0)),"UNKNOWN"))</f>
        <v/>
      </c>
    </row>
    <row r="9292">
      <c r="A9292" s="40">
        <f>IF(GL_Paste!$B9289="","",N(GL_Paste!$H9289)-N(GL_Paste!$G9289))</f>
        <v/>
      </c>
      <c r="B9292" s="43">
        <f>IF(GL_Paste!$B9289="","",DATE(YEAR(GL_Paste!$E9289),MONTH(GL_Paste!$E9289),1))</f>
        <v/>
      </c>
      <c r="C9292">
        <f>IF(GL_Paste!$B9289="","",IF(TRIM(GL_Paste!$M9289)&lt;&gt;"",TRIM(GL_Paste!$M9289),IFERROR(MID(GL_Paste!$I9289,FIND("[",GL_Paste!$I9289)+1,FIND("]",GL_Paste!$I9289)-FIND("[",GL_Paste!$I9289)-1),"")))</f>
        <v/>
      </c>
      <c r="D9292">
        <f>IF(GL_Paste!$B9289="","",IFERROR(INDEX(DeptName,MATCH($C9292,DeptTag,0)),"UNALLOCATED"))</f>
        <v/>
      </c>
      <c r="E9292">
        <f>IF(GL_Paste!$B9289="","",IFERROR(INDEX(AcctCat,MATCH(GL_Paste!$B9289&amp;"",AcctCode,0)),"UNKNOWN"))</f>
        <v/>
      </c>
      <c r="F9292">
        <f>IF(GL_Paste!$B9289="","",IFERROR(INDEX(AcctSub,MATCH(GL_Paste!$B9289&amp;"",AcctCode,0)),"UNKNOWN"))</f>
        <v/>
      </c>
    </row>
    <row r="9293">
      <c r="A9293" s="40">
        <f>IF(GL_Paste!$B9290="","",N(GL_Paste!$H9290)-N(GL_Paste!$G9290))</f>
        <v/>
      </c>
      <c r="B9293" s="43">
        <f>IF(GL_Paste!$B9290="","",DATE(YEAR(GL_Paste!$E9290),MONTH(GL_Paste!$E9290),1))</f>
        <v/>
      </c>
      <c r="C9293">
        <f>IF(GL_Paste!$B9290="","",IF(TRIM(GL_Paste!$M9290)&lt;&gt;"",TRIM(GL_Paste!$M9290),IFERROR(MID(GL_Paste!$I9290,FIND("[",GL_Paste!$I9290)+1,FIND("]",GL_Paste!$I9290)-FIND("[",GL_Paste!$I9290)-1),"")))</f>
        <v/>
      </c>
      <c r="D9293">
        <f>IF(GL_Paste!$B9290="","",IFERROR(INDEX(DeptName,MATCH($C9293,DeptTag,0)),"UNALLOCATED"))</f>
        <v/>
      </c>
      <c r="E9293">
        <f>IF(GL_Paste!$B9290="","",IFERROR(INDEX(AcctCat,MATCH(GL_Paste!$B9290&amp;"",AcctCode,0)),"UNKNOWN"))</f>
        <v/>
      </c>
      <c r="F9293">
        <f>IF(GL_Paste!$B9290="","",IFERROR(INDEX(AcctSub,MATCH(GL_Paste!$B9290&amp;"",AcctCode,0)),"UNKNOWN"))</f>
        <v/>
      </c>
    </row>
    <row r="9294">
      <c r="A9294" s="40">
        <f>IF(GL_Paste!$B9291="","",N(GL_Paste!$H9291)-N(GL_Paste!$G9291))</f>
        <v/>
      </c>
      <c r="B9294" s="43">
        <f>IF(GL_Paste!$B9291="","",DATE(YEAR(GL_Paste!$E9291),MONTH(GL_Paste!$E9291),1))</f>
        <v/>
      </c>
      <c r="C9294">
        <f>IF(GL_Paste!$B9291="","",IF(TRIM(GL_Paste!$M9291)&lt;&gt;"",TRIM(GL_Paste!$M9291),IFERROR(MID(GL_Paste!$I9291,FIND("[",GL_Paste!$I9291)+1,FIND("]",GL_Paste!$I9291)-FIND("[",GL_Paste!$I9291)-1),"")))</f>
        <v/>
      </c>
      <c r="D9294">
        <f>IF(GL_Paste!$B9291="","",IFERROR(INDEX(DeptName,MATCH($C9294,DeptTag,0)),"UNALLOCATED"))</f>
        <v/>
      </c>
      <c r="E9294">
        <f>IF(GL_Paste!$B9291="","",IFERROR(INDEX(AcctCat,MATCH(GL_Paste!$B9291&amp;"",AcctCode,0)),"UNKNOWN"))</f>
        <v/>
      </c>
      <c r="F9294">
        <f>IF(GL_Paste!$B9291="","",IFERROR(INDEX(AcctSub,MATCH(GL_Paste!$B9291&amp;"",AcctCode,0)),"UNKNOWN"))</f>
        <v/>
      </c>
    </row>
    <row r="9295">
      <c r="A9295" s="40">
        <f>IF(GL_Paste!$B9292="","",N(GL_Paste!$H9292)-N(GL_Paste!$G9292))</f>
        <v/>
      </c>
      <c r="B9295" s="43">
        <f>IF(GL_Paste!$B9292="","",DATE(YEAR(GL_Paste!$E9292),MONTH(GL_Paste!$E9292),1))</f>
        <v/>
      </c>
      <c r="C9295">
        <f>IF(GL_Paste!$B9292="","",IF(TRIM(GL_Paste!$M9292)&lt;&gt;"",TRIM(GL_Paste!$M9292),IFERROR(MID(GL_Paste!$I9292,FIND("[",GL_Paste!$I9292)+1,FIND("]",GL_Paste!$I9292)-FIND("[",GL_Paste!$I9292)-1),"")))</f>
        <v/>
      </c>
      <c r="D9295">
        <f>IF(GL_Paste!$B9292="","",IFERROR(INDEX(DeptName,MATCH($C9295,DeptTag,0)),"UNALLOCATED"))</f>
        <v/>
      </c>
      <c r="E9295">
        <f>IF(GL_Paste!$B9292="","",IFERROR(INDEX(AcctCat,MATCH(GL_Paste!$B9292&amp;"",AcctCode,0)),"UNKNOWN"))</f>
        <v/>
      </c>
      <c r="F9295">
        <f>IF(GL_Paste!$B9292="","",IFERROR(INDEX(AcctSub,MATCH(GL_Paste!$B9292&amp;"",AcctCode,0)),"UNKNOWN"))</f>
        <v/>
      </c>
    </row>
    <row r="9296">
      <c r="A9296" s="40">
        <f>IF(GL_Paste!$B9293="","",N(GL_Paste!$H9293)-N(GL_Paste!$G9293))</f>
        <v/>
      </c>
      <c r="B9296" s="43">
        <f>IF(GL_Paste!$B9293="","",DATE(YEAR(GL_Paste!$E9293),MONTH(GL_Paste!$E9293),1))</f>
        <v/>
      </c>
      <c r="C9296">
        <f>IF(GL_Paste!$B9293="","",IF(TRIM(GL_Paste!$M9293)&lt;&gt;"",TRIM(GL_Paste!$M9293),IFERROR(MID(GL_Paste!$I9293,FIND("[",GL_Paste!$I9293)+1,FIND("]",GL_Paste!$I9293)-FIND("[",GL_Paste!$I9293)-1),"")))</f>
        <v/>
      </c>
      <c r="D9296">
        <f>IF(GL_Paste!$B9293="","",IFERROR(INDEX(DeptName,MATCH($C9296,DeptTag,0)),"UNALLOCATED"))</f>
        <v/>
      </c>
      <c r="E9296">
        <f>IF(GL_Paste!$B9293="","",IFERROR(INDEX(AcctCat,MATCH(GL_Paste!$B9293&amp;"",AcctCode,0)),"UNKNOWN"))</f>
        <v/>
      </c>
      <c r="F9296">
        <f>IF(GL_Paste!$B9293="","",IFERROR(INDEX(AcctSub,MATCH(GL_Paste!$B9293&amp;"",AcctCode,0)),"UNKNOWN"))</f>
        <v/>
      </c>
    </row>
    <row r="9297">
      <c r="A9297" s="40">
        <f>IF(GL_Paste!$B9294="","",N(GL_Paste!$H9294)-N(GL_Paste!$G9294))</f>
        <v/>
      </c>
      <c r="B9297" s="43">
        <f>IF(GL_Paste!$B9294="","",DATE(YEAR(GL_Paste!$E9294),MONTH(GL_Paste!$E9294),1))</f>
        <v/>
      </c>
      <c r="C9297">
        <f>IF(GL_Paste!$B9294="","",IF(TRIM(GL_Paste!$M9294)&lt;&gt;"",TRIM(GL_Paste!$M9294),IFERROR(MID(GL_Paste!$I9294,FIND("[",GL_Paste!$I9294)+1,FIND("]",GL_Paste!$I9294)-FIND("[",GL_Paste!$I9294)-1),"")))</f>
        <v/>
      </c>
      <c r="D9297">
        <f>IF(GL_Paste!$B9294="","",IFERROR(INDEX(DeptName,MATCH($C9297,DeptTag,0)),"UNALLOCATED"))</f>
        <v/>
      </c>
      <c r="E9297">
        <f>IF(GL_Paste!$B9294="","",IFERROR(INDEX(AcctCat,MATCH(GL_Paste!$B9294&amp;"",AcctCode,0)),"UNKNOWN"))</f>
        <v/>
      </c>
      <c r="F9297">
        <f>IF(GL_Paste!$B9294="","",IFERROR(INDEX(AcctSub,MATCH(GL_Paste!$B9294&amp;"",AcctCode,0)),"UNKNOWN"))</f>
        <v/>
      </c>
    </row>
    <row r="9298">
      <c r="A9298" s="40">
        <f>IF(GL_Paste!$B9295="","",N(GL_Paste!$H9295)-N(GL_Paste!$G9295))</f>
        <v/>
      </c>
      <c r="B9298" s="43">
        <f>IF(GL_Paste!$B9295="","",DATE(YEAR(GL_Paste!$E9295),MONTH(GL_Paste!$E9295),1))</f>
        <v/>
      </c>
      <c r="C9298">
        <f>IF(GL_Paste!$B9295="","",IF(TRIM(GL_Paste!$M9295)&lt;&gt;"",TRIM(GL_Paste!$M9295),IFERROR(MID(GL_Paste!$I9295,FIND("[",GL_Paste!$I9295)+1,FIND("]",GL_Paste!$I9295)-FIND("[",GL_Paste!$I9295)-1),"")))</f>
        <v/>
      </c>
      <c r="D9298">
        <f>IF(GL_Paste!$B9295="","",IFERROR(INDEX(DeptName,MATCH($C9298,DeptTag,0)),"UNALLOCATED"))</f>
        <v/>
      </c>
      <c r="E9298">
        <f>IF(GL_Paste!$B9295="","",IFERROR(INDEX(AcctCat,MATCH(GL_Paste!$B9295&amp;"",AcctCode,0)),"UNKNOWN"))</f>
        <v/>
      </c>
      <c r="F9298">
        <f>IF(GL_Paste!$B9295="","",IFERROR(INDEX(AcctSub,MATCH(GL_Paste!$B9295&amp;"",AcctCode,0)),"UNKNOWN"))</f>
        <v/>
      </c>
    </row>
    <row r="9299">
      <c r="A9299" s="40">
        <f>IF(GL_Paste!$B9296="","",N(GL_Paste!$H9296)-N(GL_Paste!$G9296))</f>
        <v/>
      </c>
      <c r="B9299" s="43">
        <f>IF(GL_Paste!$B9296="","",DATE(YEAR(GL_Paste!$E9296),MONTH(GL_Paste!$E9296),1))</f>
        <v/>
      </c>
      <c r="C9299">
        <f>IF(GL_Paste!$B9296="","",IF(TRIM(GL_Paste!$M9296)&lt;&gt;"",TRIM(GL_Paste!$M9296),IFERROR(MID(GL_Paste!$I9296,FIND("[",GL_Paste!$I9296)+1,FIND("]",GL_Paste!$I9296)-FIND("[",GL_Paste!$I9296)-1),"")))</f>
        <v/>
      </c>
      <c r="D9299">
        <f>IF(GL_Paste!$B9296="","",IFERROR(INDEX(DeptName,MATCH($C9299,DeptTag,0)),"UNALLOCATED"))</f>
        <v/>
      </c>
      <c r="E9299">
        <f>IF(GL_Paste!$B9296="","",IFERROR(INDEX(AcctCat,MATCH(GL_Paste!$B9296&amp;"",AcctCode,0)),"UNKNOWN"))</f>
        <v/>
      </c>
      <c r="F9299">
        <f>IF(GL_Paste!$B9296="","",IFERROR(INDEX(AcctSub,MATCH(GL_Paste!$B9296&amp;"",AcctCode,0)),"UNKNOWN"))</f>
        <v/>
      </c>
    </row>
    <row r="9300">
      <c r="A9300" s="40">
        <f>IF(GL_Paste!$B9297="","",N(GL_Paste!$H9297)-N(GL_Paste!$G9297))</f>
        <v/>
      </c>
      <c r="B9300" s="43">
        <f>IF(GL_Paste!$B9297="","",DATE(YEAR(GL_Paste!$E9297),MONTH(GL_Paste!$E9297),1))</f>
        <v/>
      </c>
      <c r="C9300">
        <f>IF(GL_Paste!$B9297="","",IF(TRIM(GL_Paste!$M9297)&lt;&gt;"",TRIM(GL_Paste!$M9297),IFERROR(MID(GL_Paste!$I9297,FIND("[",GL_Paste!$I9297)+1,FIND("]",GL_Paste!$I9297)-FIND("[",GL_Paste!$I9297)-1),"")))</f>
        <v/>
      </c>
      <c r="D9300">
        <f>IF(GL_Paste!$B9297="","",IFERROR(INDEX(DeptName,MATCH($C9300,DeptTag,0)),"UNALLOCATED"))</f>
        <v/>
      </c>
      <c r="E9300">
        <f>IF(GL_Paste!$B9297="","",IFERROR(INDEX(AcctCat,MATCH(GL_Paste!$B9297&amp;"",AcctCode,0)),"UNKNOWN"))</f>
        <v/>
      </c>
      <c r="F9300">
        <f>IF(GL_Paste!$B9297="","",IFERROR(INDEX(AcctSub,MATCH(GL_Paste!$B9297&amp;"",AcctCode,0)),"UNKNOWN"))</f>
        <v/>
      </c>
    </row>
    <row r="9301">
      <c r="A9301" s="40">
        <f>IF(GL_Paste!$B9298="","",N(GL_Paste!$H9298)-N(GL_Paste!$G9298))</f>
        <v/>
      </c>
      <c r="B9301" s="43">
        <f>IF(GL_Paste!$B9298="","",DATE(YEAR(GL_Paste!$E9298),MONTH(GL_Paste!$E9298),1))</f>
        <v/>
      </c>
      <c r="C9301">
        <f>IF(GL_Paste!$B9298="","",IF(TRIM(GL_Paste!$M9298)&lt;&gt;"",TRIM(GL_Paste!$M9298),IFERROR(MID(GL_Paste!$I9298,FIND("[",GL_Paste!$I9298)+1,FIND("]",GL_Paste!$I9298)-FIND("[",GL_Paste!$I9298)-1),"")))</f>
        <v/>
      </c>
      <c r="D9301">
        <f>IF(GL_Paste!$B9298="","",IFERROR(INDEX(DeptName,MATCH($C9301,DeptTag,0)),"UNALLOCATED"))</f>
        <v/>
      </c>
      <c r="E9301">
        <f>IF(GL_Paste!$B9298="","",IFERROR(INDEX(AcctCat,MATCH(GL_Paste!$B9298&amp;"",AcctCode,0)),"UNKNOWN"))</f>
        <v/>
      </c>
      <c r="F9301">
        <f>IF(GL_Paste!$B9298="","",IFERROR(INDEX(AcctSub,MATCH(GL_Paste!$B9298&amp;"",AcctCode,0)),"UNKNOWN"))</f>
        <v/>
      </c>
    </row>
    <row r="9302">
      <c r="A9302" s="40">
        <f>IF(GL_Paste!$B9299="","",N(GL_Paste!$H9299)-N(GL_Paste!$G9299))</f>
        <v/>
      </c>
      <c r="B9302" s="43">
        <f>IF(GL_Paste!$B9299="","",DATE(YEAR(GL_Paste!$E9299),MONTH(GL_Paste!$E9299),1))</f>
        <v/>
      </c>
      <c r="C9302">
        <f>IF(GL_Paste!$B9299="","",IF(TRIM(GL_Paste!$M9299)&lt;&gt;"",TRIM(GL_Paste!$M9299),IFERROR(MID(GL_Paste!$I9299,FIND("[",GL_Paste!$I9299)+1,FIND("]",GL_Paste!$I9299)-FIND("[",GL_Paste!$I9299)-1),"")))</f>
        <v/>
      </c>
      <c r="D9302">
        <f>IF(GL_Paste!$B9299="","",IFERROR(INDEX(DeptName,MATCH($C9302,DeptTag,0)),"UNALLOCATED"))</f>
        <v/>
      </c>
      <c r="E9302">
        <f>IF(GL_Paste!$B9299="","",IFERROR(INDEX(AcctCat,MATCH(GL_Paste!$B9299&amp;"",AcctCode,0)),"UNKNOWN"))</f>
        <v/>
      </c>
      <c r="F9302">
        <f>IF(GL_Paste!$B9299="","",IFERROR(INDEX(AcctSub,MATCH(GL_Paste!$B9299&amp;"",AcctCode,0)),"UNKNOWN"))</f>
        <v/>
      </c>
    </row>
    <row r="9303">
      <c r="A9303" s="40">
        <f>IF(GL_Paste!$B9300="","",N(GL_Paste!$H9300)-N(GL_Paste!$G9300))</f>
        <v/>
      </c>
      <c r="B9303" s="43">
        <f>IF(GL_Paste!$B9300="","",DATE(YEAR(GL_Paste!$E9300),MONTH(GL_Paste!$E9300),1))</f>
        <v/>
      </c>
      <c r="C9303">
        <f>IF(GL_Paste!$B9300="","",IF(TRIM(GL_Paste!$M9300)&lt;&gt;"",TRIM(GL_Paste!$M9300),IFERROR(MID(GL_Paste!$I9300,FIND("[",GL_Paste!$I9300)+1,FIND("]",GL_Paste!$I9300)-FIND("[",GL_Paste!$I9300)-1),"")))</f>
        <v/>
      </c>
      <c r="D9303">
        <f>IF(GL_Paste!$B9300="","",IFERROR(INDEX(DeptName,MATCH($C9303,DeptTag,0)),"UNALLOCATED"))</f>
        <v/>
      </c>
      <c r="E9303">
        <f>IF(GL_Paste!$B9300="","",IFERROR(INDEX(AcctCat,MATCH(GL_Paste!$B9300&amp;"",AcctCode,0)),"UNKNOWN"))</f>
        <v/>
      </c>
      <c r="F9303">
        <f>IF(GL_Paste!$B9300="","",IFERROR(INDEX(AcctSub,MATCH(GL_Paste!$B9300&amp;"",AcctCode,0)),"UNKNOWN"))</f>
        <v/>
      </c>
    </row>
    <row r="9304">
      <c r="A9304" s="40">
        <f>IF(GL_Paste!$B9301="","",N(GL_Paste!$H9301)-N(GL_Paste!$G9301))</f>
        <v/>
      </c>
      <c r="B9304" s="43">
        <f>IF(GL_Paste!$B9301="","",DATE(YEAR(GL_Paste!$E9301),MONTH(GL_Paste!$E9301),1))</f>
        <v/>
      </c>
      <c r="C9304">
        <f>IF(GL_Paste!$B9301="","",IF(TRIM(GL_Paste!$M9301)&lt;&gt;"",TRIM(GL_Paste!$M9301),IFERROR(MID(GL_Paste!$I9301,FIND("[",GL_Paste!$I9301)+1,FIND("]",GL_Paste!$I9301)-FIND("[",GL_Paste!$I9301)-1),"")))</f>
        <v/>
      </c>
      <c r="D9304">
        <f>IF(GL_Paste!$B9301="","",IFERROR(INDEX(DeptName,MATCH($C9304,DeptTag,0)),"UNALLOCATED"))</f>
        <v/>
      </c>
      <c r="E9304">
        <f>IF(GL_Paste!$B9301="","",IFERROR(INDEX(AcctCat,MATCH(GL_Paste!$B9301&amp;"",AcctCode,0)),"UNKNOWN"))</f>
        <v/>
      </c>
      <c r="F9304">
        <f>IF(GL_Paste!$B9301="","",IFERROR(INDEX(AcctSub,MATCH(GL_Paste!$B9301&amp;"",AcctCode,0)),"UNKNOWN"))</f>
        <v/>
      </c>
    </row>
    <row r="9305">
      <c r="A9305" s="40">
        <f>IF(GL_Paste!$B9302="","",N(GL_Paste!$H9302)-N(GL_Paste!$G9302))</f>
        <v/>
      </c>
      <c r="B9305" s="43">
        <f>IF(GL_Paste!$B9302="","",DATE(YEAR(GL_Paste!$E9302),MONTH(GL_Paste!$E9302),1))</f>
        <v/>
      </c>
      <c r="C9305">
        <f>IF(GL_Paste!$B9302="","",IF(TRIM(GL_Paste!$M9302)&lt;&gt;"",TRIM(GL_Paste!$M9302),IFERROR(MID(GL_Paste!$I9302,FIND("[",GL_Paste!$I9302)+1,FIND("]",GL_Paste!$I9302)-FIND("[",GL_Paste!$I9302)-1),"")))</f>
        <v/>
      </c>
      <c r="D9305">
        <f>IF(GL_Paste!$B9302="","",IFERROR(INDEX(DeptName,MATCH($C9305,DeptTag,0)),"UNALLOCATED"))</f>
        <v/>
      </c>
      <c r="E9305">
        <f>IF(GL_Paste!$B9302="","",IFERROR(INDEX(AcctCat,MATCH(GL_Paste!$B9302&amp;"",AcctCode,0)),"UNKNOWN"))</f>
        <v/>
      </c>
      <c r="F9305">
        <f>IF(GL_Paste!$B9302="","",IFERROR(INDEX(AcctSub,MATCH(GL_Paste!$B9302&amp;"",AcctCode,0)),"UNKNOWN"))</f>
        <v/>
      </c>
    </row>
    <row r="9306">
      <c r="A9306" s="40">
        <f>IF(GL_Paste!$B9303="","",N(GL_Paste!$H9303)-N(GL_Paste!$G9303))</f>
        <v/>
      </c>
      <c r="B9306" s="43">
        <f>IF(GL_Paste!$B9303="","",DATE(YEAR(GL_Paste!$E9303),MONTH(GL_Paste!$E9303),1))</f>
        <v/>
      </c>
      <c r="C9306">
        <f>IF(GL_Paste!$B9303="","",IF(TRIM(GL_Paste!$M9303)&lt;&gt;"",TRIM(GL_Paste!$M9303),IFERROR(MID(GL_Paste!$I9303,FIND("[",GL_Paste!$I9303)+1,FIND("]",GL_Paste!$I9303)-FIND("[",GL_Paste!$I9303)-1),"")))</f>
        <v/>
      </c>
      <c r="D9306">
        <f>IF(GL_Paste!$B9303="","",IFERROR(INDEX(DeptName,MATCH($C9306,DeptTag,0)),"UNALLOCATED"))</f>
        <v/>
      </c>
      <c r="E9306">
        <f>IF(GL_Paste!$B9303="","",IFERROR(INDEX(AcctCat,MATCH(GL_Paste!$B9303&amp;"",AcctCode,0)),"UNKNOWN"))</f>
        <v/>
      </c>
      <c r="F9306">
        <f>IF(GL_Paste!$B9303="","",IFERROR(INDEX(AcctSub,MATCH(GL_Paste!$B9303&amp;"",AcctCode,0)),"UNKNOWN"))</f>
        <v/>
      </c>
    </row>
    <row r="9307">
      <c r="A9307" s="40">
        <f>IF(GL_Paste!$B9304="","",N(GL_Paste!$H9304)-N(GL_Paste!$G9304))</f>
        <v/>
      </c>
      <c r="B9307" s="43">
        <f>IF(GL_Paste!$B9304="","",DATE(YEAR(GL_Paste!$E9304),MONTH(GL_Paste!$E9304),1))</f>
        <v/>
      </c>
      <c r="C9307">
        <f>IF(GL_Paste!$B9304="","",IF(TRIM(GL_Paste!$M9304)&lt;&gt;"",TRIM(GL_Paste!$M9304),IFERROR(MID(GL_Paste!$I9304,FIND("[",GL_Paste!$I9304)+1,FIND("]",GL_Paste!$I9304)-FIND("[",GL_Paste!$I9304)-1),"")))</f>
        <v/>
      </c>
      <c r="D9307">
        <f>IF(GL_Paste!$B9304="","",IFERROR(INDEX(DeptName,MATCH($C9307,DeptTag,0)),"UNALLOCATED"))</f>
        <v/>
      </c>
      <c r="E9307">
        <f>IF(GL_Paste!$B9304="","",IFERROR(INDEX(AcctCat,MATCH(GL_Paste!$B9304&amp;"",AcctCode,0)),"UNKNOWN"))</f>
        <v/>
      </c>
      <c r="F9307">
        <f>IF(GL_Paste!$B9304="","",IFERROR(INDEX(AcctSub,MATCH(GL_Paste!$B9304&amp;"",AcctCode,0)),"UNKNOWN"))</f>
        <v/>
      </c>
    </row>
    <row r="9308">
      <c r="A9308" s="40">
        <f>IF(GL_Paste!$B9305="","",N(GL_Paste!$H9305)-N(GL_Paste!$G9305))</f>
        <v/>
      </c>
      <c r="B9308" s="43">
        <f>IF(GL_Paste!$B9305="","",DATE(YEAR(GL_Paste!$E9305),MONTH(GL_Paste!$E9305),1))</f>
        <v/>
      </c>
      <c r="C9308">
        <f>IF(GL_Paste!$B9305="","",IF(TRIM(GL_Paste!$M9305)&lt;&gt;"",TRIM(GL_Paste!$M9305),IFERROR(MID(GL_Paste!$I9305,FIND("[",GL_Paste!$I9305)+1,FIND("]",GL_Paste!$I9305)-FIND("[",GL_Paste!$I9305)-1),"")))</f>
        <v/>
      </c>
      <c r="D9308">
        <f>IF(GL_Paste!$B9305="","",IFERROR(INDEX(DeptName,MATCH($C9308,DeptTag,0)),"UNALLOCATED"))</f>
        <v/>
      </c>
      <c r="E9308">
        <f>IF(GL_Paste!$B9305="","",IFERROR(INDEX(AcctCat,MATCH(GL_Paste!$B9305&amp;"",AcctCode,0)),"UNKNOWN"))</f>
        <v/>
      </c>
      <c r="F9308">
        <f>IF(GL_Paste!$B9305="","",IFERROR(INDEX(AcctSub,MATCH(GL_Paste!$B9305&amp;"",AcctCode,0)),"UNKNOWN"))</f>
        <v/>
      </c>
    </row>
    <row r="9309">
      <c r="A9309" s="40">
        <f>IF(GL_Paste!$B9306="","",N(GL_Paste!$H9306)-N(GL_Paste!$G9306))</f>
        <v/>
      </c>
      <c r="B9309" s="43">
        <f>IF(GL_Paste!$B9306="","",DATE(YEAR(GL_Paste!$E9306),MONTH(GL_Paste!$E9306),1))</f>
        <v/>
      </c>
      <c r="C9309">
        <f>IF(GL_Paste!$B9306="","",IF(TRIM(GL_Paste!$M9306)&lt;&gt;"",TRIM(GL_Paste!$M9306),IFERROR(MID(GL_Paste!$I9306,FIND("[",GL_Paste!$I9306)+1,FIND("]",GL_Paste!$I9306)-FIND("[",GL_Paste!$I9306)-1),"")))</f>
        <v/>
      </c>
      <c r="D9309">
        <f>IF(GL_Paste!$B9306="","",IFERROR(INDEX(DeptName,MATCH($C9309,DeptTag,0)),"UNALLOCATED"))</f>
        <v/>
      </c>
      <c r="E9309">
        <f>IF(GL_Paste!$B9306="","",IFERROR(INDEX(AcctCat,MATCH(GL_Paste!$B9306&amp;"",AcctCode,0)),"UNKNOWN"))</f>
        <v/>
      </c>
      <c r="F9309">
        <f>IF(GL_Paste!$B9306="","",IFERROR(INDEX(AcctSub,MATCH(GL_Paste!$B9306&amp;"",AcctCode,0)),"UNKNOWN"))</f>
        <v/>
      </c>
    </row>
    <row r="9310">
      <c r="A9310" s="40">
        <f>IF(GL_Paste!$B9307="","",N(GL_Paste!$H9307)-N(GL_Paste!$G9307))</f>
        <v/>
      </c>
      <c r="B9310" s="43">
        <f>IF(GL_Paste!$B9307="","",DATE(YEAR(GL_Paste!$E9307),MONTH(GL_Paste!$E9307),1))</f>
        <v/>
      </c>
      <c r="C9310">
        <f>IF(GL_Paste!$B9307="","",IF(TRIM(GL_Paste!$M9307)&lt;&gt;"",TRIM(GL_Paste!$M9307),IFERROR(MID(GL_Paste!$I9307,FIND("[",GL_Paste!$I9307)+1,FIND("]",GL_Paste!$I9307)-FIND("[",GL_Paste!$I9307)-1),"")))</f>
        <v/>
      </c>
      <c r="D9310">
        <f>IF(GL_Paste!$B9307="","",IFERROR(INDEX(DeptName,MATCH($C9310,DeptTag,0)),"UNALLOCATED"))</f>
        <v/>
      </c>
      <c r="E9310">
        <f>IF(GL_Paste!$B9307="","",IFERROR(INDEX(AcctCat,MATCH(GL_Paste!$B9307&amp;"",AcctCode,0)),"UNKNOWN"))</f>
        <v/>
      </c>
      <c r="F9310">
        <f>IF(GL_Paste!$B9307="","",IFERROR(INDEX(AcctSub,MATCH(GL_Paste!$B9307&amp;"",AcctCode,0)),"UNKNOWN"))</f>
        <v/>
      </c>
    </row>
    <row r="9311">
      <c r="A9311" s="40">
        <f>IF(GL_Paste!$B9308="","",N(GL_Paste!$H9308)-N(GL_Paste!$G9308))</f>
        <v/>
      </c>
      <c r="B9311" s="43">
        <f>IF(GL_Paste!$B9308="","",DATE(YEAR(GL_Paste!$E9308),MONTH(GL_Paste!$E9308),1))</f>
        <v/>
      </c>
      <c r="C9311">
        <f>IF(GL_Paste!$B9308="","",IF(TRIM(GL_Paste!$M9308)&lt;&gt;"",TRIM(GL_Paste!$M9308),IFERROR(MID(GL_Paste!$I9308,FIND("[",GL_Paste!$I9308)+1,FIND("]",GL_Paste!$I9308)-FIND("[",GL_Paste!$I9308)-1),"")))</f>
        <v/>
      </c>
      <c r="D9311">
        <f>IF(GL_Paste!$B9308="","",IFERROR(INDEX(DeptName,MATCH($C9311,DeptTag,0)),"UNALLOCATED"))</f>
        <v/>
      </c>
      <c r="E9311">
        <f>IF(GL_Paste!$B9308="","",IFERROR(INDEX(AcctCat,MATCH(GL_Paste!$B9308&amp;"",AcctCode,0)),"UNKNOWN"))</f>
        <v/>
      </c>
      <c r="F9311">
        <f>IF(GL_Paste!$B9308="","",IFERROR(INDEX(AcctSub,MATCH(GL_Paste!$B9308&amp;"",AcctCode,0)),"UNKNOWN"))</f>
        <v/>
      </c>
    </row>
    <row r="9312">
      <c r="A9312" s="40">
        <f>IF(GL_Paste!$B9309="","",N(GL_Paste!$H9309)-N(GL_Paste!$G9309))</f>
        <v/>
      </c>
      <c r="B9312" s="43">
        <f>IF(GL_Paste!$B9309="","",DATE(YEAR(GL_Paste!$E9309),MONTH(GL_Paste!$E9309),1))</f>
        <v/>
      </c>
      <c r="C9312">
        <f>IF(GL_Paste!$B9309="","",IF(TRIM(GL_Paste!$M9309)&lt;&gt;"",TRIM(GL_Paste!$M9309),IFERROR(MID(GL_Paste!$I9309,FIND("[",GL_Paste!$I9309)+1,FIND("]",GL_Paste!$I9309)-FIND("[",GL_Paste!$I9309)-1),"")))</f>
        <v/>
      </c>
      <c r="D9312">
        <f>IF(GL_Paste!$B9309="","",IFERROR(INDEX(DeptName,MATCH($C9312,DeptTag,0)),"UNALLOCATED"))</f>
        <v/>
      </c>
      <c r="E9312">
        <f>IF(GL_Paste!$B9309="","",IFERROR(INDEX(AcctCat,MATCH(GL_Paste!$B9309&amp;"",AcctCode,0)),"UNKNOWN"))</f>
        <v/>
      </c>
      <c r="F9312">
        <f>IF(GL_Paste!$B9309="","",IFERROR(INDEX(AcctSub,MATCH(GL_Paste!$B9309&amp;"",AcctCode,0)),"UNKNOWN"))</f>
        <v/>
      </c>
    </row>
    <row r="9313">
      <c r="A9313" s="40">
        <f>IF(GL_Paste!$B9310="","",N(GL_Paste!$H9310)-N(GL_Paste!$G9310))</f>
        <v/>
      </c>
      <c r="B9313" s="43">
        <f>IF(GL_Paste!$B9310="","",DATE(YEAR(GL_Paste!$E9310),MONTH(GL_Paste!$E9310),1))</f>
        <v/>
      </c>
      <c r="C9313">
        <f>IF(GL_Paste!$B9310="","",IF(TRIM(GL_Paste!$M9310)&lt;&gt;"",TRIM(GL_Paste!$M9310),IFERROR(MID(GL_Paste!$I9310,FIND("[",GL_Paste!$I9310)+1,FIND("]",GL_Paste!$I9310)-FIND("[",GL_Paste!$I9310)-1),"")))</f>
        <v/>
      </c>
      <c r="D9313">
        <f>IF(GL_Paste!$B9310="","",IFERROR(INDEX(DeptName,MATCH($C9313,DeptTag,0)),"UNALLOCATED"))</f>
        <v/>
      </c>
      <c r="E9313">
        <f>IF(GL_Paste!$B9310="","",IFERROR(INDEX(AcctCat,MATCH(GL_Paste!$B9310&amp;"",AcctCode,0)),"UNKNOWN"))</f>
        <v/>
      </c>
      <c r="F9313">
        <f>IF(GL_Paste!$B9310="","",IFERROR(INDEX(AcctSub,MATCH(GL_Paste!$B9310&amp;"",AcctCode,0)),"UNKNOWN"))</f>
        <v/>
      </c>
    </row>
    <row r="9314">
      <c r="A9314" s="40">
        <f>IF(GL_Paste!$B9311="","",N(GL_Paste!$H9311)-N(GL_Paste!$G9311))</f>
        <v/>
      </c>
      <c r="B9314" s="43">
        <f>IF(GL_Paste!$B9311="","",DATE(YEAR(GL_Paste!$E9311),MONTH(GL_Paste!$E9311),1))</f>
        <v/>
      </c>
      <c r="C9314">
        <f>IF(GL_Paste!$B9311="","",IF(TRIM(GL_Paste!$M9311)&lt;&gt;"",TRIM(GL_Paste!$M9311),IFERROR(MID(GL_Paste!$I9311,FIND("[",GL_Paste!$I9311)+1,FIND("]",GL_Paste!$I9311)-FIND("[",GL_Paste!$I9311)-1),"")))</f>
        <v/>
      </c>
      <c r="D9314">
        <f>IF(GL_Paste!$B9311="","",IFERROR(INDEX(DeptName,MATCH($C9314,DeptTag,0)),"UNALLOCATED"))</f>
        <v/>
      </c>
      <c r="E9314">
        <f>IF(GL_Paste!$B9311="","",IFERROR(INDEX(AcctCat,MATCH(GL_Paste!$B9311&amp;"",AcctCode,0)),"UNKNOWN"))</f>
        <v/>
      </c>
      <c r="F9314">
        <f>IF(GL_Paste!$B9311="","",IFERROR(INDEX(AcctSub,MATCH(GL_Paste!$B9311&amp;"",AcctCode,0)),"UNKNOWN"))</f>
        <v/>
      </c>
    </row>
    <row r="9315">
      <c r="A9315" s="40">
        <f>IF(GL_Paste!$B9312="","",N(GL_Paste!$H9312)-N(GL_Paste!$G9312))</f>
        <v/>
      </c>
      <c r="B9315" s="43">
        <f>IF(GL_Paste!$B9312="","",DATE(YEAR(GL_Paste!$E9312),MONTH(GL_Paste!$E9312),1))</f>
        <v/>
      </c>
      <c r="C9315">
        <f>IF(GL_Paste!$B9312="","",IF(TRIM(GL_Paste!$M9312)&lt;&gt;"",TRIM(GL_Paste!$M9312),IFERROR(MID(GL_Paste!$I9312,FIND("[",GL_Paste!$I9312)+1,FIND("]",GL_Paste!$I9312)-FIND("[",GL_Paste!$I9312)-1),"")))</f>
        <v/>
      </c>
      <c r="D9315">
        <f>IF(GL_Paste!$B9312="","",IFERROR(INDEX(DeptName,MATCH($C9315,DeptTag,0)),"UNALLOCATED"))</f>
        <v/>
      </c>
      <c r="E9315">
        <f>IF(GL_Paste!$B9312="","",IFERROR(INDEX(AcctCat,MATCH(GL_Paste!$B9312&amp;"",AcctCode,0)),"UNKNOWN"))</f>
        <v/>
      </c>
      <c r="F9315">
        <f>IF(GL_Paste!$B9312="","",IFERROR(INDEX(AcctSub,MATCH(GL_Paste!$B9312&amp;"",AcctCode,0)),"UNKNOWN"))</f>
        <v/>
      </c>
    </row>
    <row r="9316">
      <c r="A9316" s="40">
        <f>IF(GL_Paste!$B9313="","",N(GL_Paste!$H9313)-N(GL_Paste!$G9313))</f>
        <v/>
      </c>
      <c r="B9316" s="43">
        <f>IF(GL_Paste!$B9313="","",DATE(YEAR(GL_Paste!$E9313),MONTH(GL_Paste!$E9313),1))</f>
        <v/>
      </c>
      <c r="C9316">
        <f>IF(GL_Paste!$B9313="","",IF(TRIM(GL_Paste!$M9313)&lt;&gt;"",TRIM(GL_Paste!$M9313),IFERROR(MID(GL_Paste!$I9313,FIND("[",GL_Paste!$I9313)+1,FIND("]",GL_Paste!$I9313)-FIND("[",GL_Paste!$I9313)-1),"")))</f>
        <v/>
      </c>
      <c r="D9316">
        <f>IF(GL_Paste!$B9313="","",IFERROR(INDEX(DeptName,MATCH($C9316,DeptTag,0)),"UNALLOCATED"))</f>
        <v/>
      </c>
      <c r="E9316">
        <f>IF(GL_Paste!$B9313="","",IFERROR(INDEX(AcctCat,MATCH(GL_Paste!$B9313&amp;"",AcctCode,0)),"UNKNOWN"))</f>
        <v/>
      </c>
      <c r="F9316">
        <f>IF(GL_Paste!$B9313="","",IFERROR(INDEX(AcctSub,MATCH(GL_Paste!$B9313&amp;"",AcctCode,0)),"UNKNOWN"))</f>
        <v/>
      </c>
    </row>
    <row r="9317">
      <c r="A9317" s="40">
        <f>IF(GL_Paste!$B9314="","",N(GL_Paste!$H9314)-N(GL_Paste!$G9314))</f>
        <v/>
      </c>
      <c r="B9317" s="43">
        <f>IF(GL_Paste!$B9314="","",DATE(YEAR(GL_Paste!$E9314),MONTH(GL_Paste!$E9314),1))</f>
        <v/>
      </c>
      <c r="C9317">
        <f>IF(GL_Paste!$B9314="","",IF(TRIM(GL_Paste!$M9314)&lt;&gt;"",TRIM(GL_Paste!$M9314),IFERROR(MID(GL_Paste!$I9314,FIND("[",GL_Paste!$I9314)+1,FIND("]",GL_Paste!$I9314)-FIND("[",GL_Paste!$I9314)-1),"")))</f>
        <v/>
      </c>
      <c r="D9317">
        <f>IF(GL_Paste!$B9314="","",IFERROR(INDEX(DeptName,MATCH($C9317,DeptTag,0)),"UNALLOCATED"))</f>
        <v/>
      </c>
      <c r="E9317">
        <f>IF(GL_Paste!$B9314="","",IFERROR(INDEX(AcctCat,MATCH(GL_Paste!$B9314&amp;"",AcctCode,0)),"UNKNOWN"))</f>
        <v/>
      </c>
      <c r="F9317">
        <f>IF(GL_Paste!$B9314="","",IFERROR(INDEX(AcctSub,MATCH(GL_Paste!$B9314&amp;"",AcctCode,0)),"UNKNOWN"))</f>
        <v/>
      </c>
    </row>
    <row r="9318">
      <c r="A9318" s="40">
        <f>IF(GL_Paste!$B9315="","",N(GL_Paste!$H9315)-N(GL_Paste!$G9315))</f>
        <v/>
      </c>
      <c r="B9318" s="43">
        <f>IF(GL_Paste!$B9315="","",DATE(YEAR(GL_Paste!$E9315),MONTH(GL_Paste!$E9315),1))</f>
        <v/>
      </c>
      <c r="C9318">
        <f>IF(GL_Paste!$B9315="","",IF(TRIM(GL_Paste!$M9315)&lt;&gt;"",TRIM(GL_Paste!$M9315),IFERROR(MID(GL_Paste!$I9315,FIND("[",GL_Paste!$I9315)+1,FIND("]",GL_Paste!$I9315)-FIND("[",GL_Paste!$I9315)-1),"")))</f>
        <v/>
      </c>
      <c r="D9318">
        <f>IF(GL_Paste!$B9315="","",IFERROR(INDEX(DeptName,MATCH($C9318,DeptTag,0)),"UNALLOCATED"))</f>
        <v/>
      </c>
      <c r="E9318">
        <f>IF(GL_Paste!$B9315="","",IFERROR(INDEX(AcctCat,MATCH(GL_Paste!$B9315&amp;"",AcctCode,0)),"UNKNOWN"))</f>
        <v/>
      </c>
      <c r="F9318">
        <f>IF(GL_Paste!$B9315="","",IFERROR(INDEX(AcctSub,MATCH(GL_Paste!$B9315&amp;"",AcctCode,0)),"UNKNOWN"))</f>
        <v/>
      </c>
    </row>
    <row r="9319">
      <c r="A9319" s="40">
        <f>IF(GL_Paste!$B9316="","",N(GL_Paste!$H9316)-N(GL_Paste!$G9316))</f>
        <v/>
      </c>
      <c r="B9319" s="43">
        <f>IF(GL_Paste!$B9316="","",DATE(YEAR(GL_Paste!$E9316),MONTH(GL_Paste!$E9316),1))</f>
        <v/>
      </c>
      <c r="C9319">
        <f>IF(GL_Paste!$B9316="","",IF(TRIM(GL_Paste!$M9316)&lt;&gt;"",TRIM(GL_Paste!$M9316),IFERROR(MID(GL_Paste!$I9316,FIND("[",GL_Paste!$I9316)+1,FIND("]",GL_Paste!$I9316)-FIND("[",GL_Paste!$I9316)-1),"")))</f>
        <v/>
      </c>
      <c r="D9319">
        <f>IF(GL_Paste!$B9316="","",IFERROR(INDEX(DeptName,MATCH($C9319,DeptTag,0)),"UNALLOCATED"))</f>
        <v/>
      </c>
      <c r="E9319">
        <f>IF(GL_Paste!$B9316="","",IFERROR(INDEX(AcctCat,MATCH(GL_Paste!$B9316&amp;"",AcctCode,0)),"UNKNOWN"))</f>
        <v/>
      </c>
      <c r="F9319">
        <f>IF(GL_Paste!$B9316="","",IFERROR(INDEX(AcctSub,MATCH(GL_Paste!$B9316&amp;"",AcctCode,0)),"UNKNOWN"))</f>
        <v/>
      </c>
    </row>
    <row r="9320">
      <c r="A9320" s="40">
        <f>IF(GL_Paste!$B9317="","",N(GL_Paste!$H9317)-N(GL_Paste!$G9317))</f>
        <v/>
      </c>
      <c r="B9320" s="43">
        <f>IF(GL_Paste!$B9317="","",DATE(YEAR(GL_Paste!$E9317),MONTH(GL_Paste!$E9317),1))</f>
        <v/>
      </c>
      <c r="C9320">
        <f>IF(GL_Paste!$B9317="","",IF(TRIM(GL_Paste!$M9317)&lt;&gt;"",TRIM(GL_Paste!$M9317),IFERROR(MID(GL_Paste!$I9317,FIND("[",GL_Paste!$I9317)+1,FIND("]",GL_Paste!$I9317)-FIND("[",GL_Paste!$I9317)-1),"")))</f>
        <v/>
      </c>
      <c r="D9320">
        <f>IF(GL_Paste!$B9317="","",IFERROR(INDEX(DeptName,MATCH($C9320,DeptTag,0)),"UNALLOCATED"))</f>
        <v/>
      </c>
      <c r="E9320">
        <f>IF(GL_Paste!$B9317="","",IFERROR(INDEX(AcctCat,MATCH(GL_Paste!$B9317&amp;"",AcctCode,0)),"UNKNOWN"))</f>
        <v/>
      </c>
      <c r="F9320">
        <f>IF(GL_Paste!$B9317="","",IFERROR(INDEX(AcctSub,MATCH(GL_Paste!$B9317&amp;"",AcctCode,0)),"UNKNOWN"))</f>
        <v/>
      </c>
    </row>
    <row r="9321">
      <c r="A9321" s="40">
        <f>IF(GL_Paste!$B9318="","",N(GL_Paste!$H9318)-N(GL_Paste!$G9318))</f>
        <v/>
      </c>
      <c r="B9321" s="43">
        <f>IF(GL_Paste!$B9318="","",DATE(YEAR(GL_Paste!$E9318),MONTH(GL_Paste!$E9318),1))</f>
        <v/>
      </c>
      <c r="C9321">
        <f>IF(GL_Paste!$B9318="","",IF(TRIM(GL_Paste!$M9318)&lt;&gt;"",TRIM(GL_Paste!$M9318),IFERROR(MID(GL_Paste!$I9318,FIND("[",GL_Paste!$I9318)+1,FIND("]",GL_Paste!$I9318)-FIND("[",GL_Paste!$I9318)-1),"")))</f>
        <v/>
      </c>
      <c r="D9321">
        <f>IF(GL_Paste!$B9318="","",IFERROR(INDEX(DeptName,MATCH($C9321,DeptTag,0)),"UNALLOCATED"))</f>
        <v/>
      </c>
      <c r="E9321">
        <f>IF(GL_Paste!$B9318="","",IFERROR(INDEX(AcctCat,MATCH(GL_Paste!$B9318&amp;"",AcctCode,0)),"UNKNOWN"))</f>
        <v/>
      </c>
      <c r="F9321">
        <f>IF(GL_Paste!$B9318="","",IFERROR(INDEX(AcctSub,MATCH(GL_Paste!$B9318&amp;"",AcctCode,0)),"UNKNOWN"))</f>
        <v/>
      </c>
    </row>
    <row r="9322">
      <c r="A9322" s="40">
        <f>IF(GL_Paste!$B9319="","",N(GL_Paste!$H9319)-N(GL_Paste!$G9319))</f>
        <v/>
      </c>
      <c r="B9322" s="43">
        <f>IF(GL_Paste!$B9319="","",DATE(YEAR(GL_Paste!$E9319),MONTH(GL_Paste!$E9319),1))</f>
        <v/>
      </c>
      <c r="C9322">
        <f>IF(GL_Paste!$B9319="","",IF(TRIM(GL_Paste!$M9319)&lt;&gt;"",TRIM(GL_Paste!$M9319),IFERROR(MID(GL_Paste!$I9319,FIND("[",GL_Paste!$I9319)+1,FIND("]",GL_Paste!$I9319)-FIND("[",GL_Paste!$I9319)-1),"")))</f>
        <v/>
      </c>
      <c r="D9322">
        <f>IF(GL_Paste!$B9319="","",IFERROR(INDEX(DeptName,MATCH($C9322,DeptTag,0)),"UNALLOCATED"))</f>
        <v/>
      </c>
      <c r="E9322">
        <f>IF(GL_Paste!$B9319="","",IFERROR(INDEX(AcctCat,MATCH(GL_Paste!$B9319&amp;"",AcctCode,0)),"UNKNOWN"))</f>
        <v/>
      </c>
      <c r="F9322">
        <f>IF(GL_Paste!$B9319="","",IFERROR(INDEX(AcctSub,MATCH(GL_Paste!$B9319&amp;"",AcctCode,0)),"UNKNOWN"))</f>
        <v/>
      </c>
    </row>
    <row r="9323">
      <c r="A9323" s="40">
        <f>IF(GL_Paste!$B9320="","",N(GL_Paste!$H9320)-N(GL_Paste!$G9320))</f>
        <v/>
      </c>
      <c r="B9323" s="43">
        <f>IF(GL_Paste!$B9320="","",DATE(YEAR(GL_Paste!$E9320),MONTH(GL_Paste!$E9320),1))</f>
        <v/>
      </c>
      <c r="C9323">
        <f>IF(GL_Paste!$B9320="","",IF(TRIM(GL_Paste!$M9320)&lt;&gt;"",TRIM(GL_Paste!$M9320),IFERROR(MID(GL_Paste!$I9320,FIND("[",GL_Paste!$I9320)+1,FIND("]",GL_Paste!$I9320)-FIND("[",GL_Paste!$I9320)-1),"")))</f>
        <v/>
      </c>
      <c r="D9323">
        <f>IF(GL_Paste!$B9320="","",IFERROR(INDEX(DeptName,MATCH($C9323,DeptTag,0)),"UNALLOCATED"))</f>
        <v/>
      </c>
      <c r="E9323">
        <f>IF(GL_Paste!$B9320="","",IFERROR(INDEX(AcctCat,MATCH(GL_Paste!$B9320&amp;"",AcctCode,0)),"UNKNOWN"))</f>
        <v/>
      </c>
      <c r="F9323">
        <f>IF(GL_Paste!$B9320="","",IFERROR(INDEX(AcctSub,MATCH(GL_Paste!$B9320&amp;"",AcctCode,0)),"UNKNOWN"))</f>
        <v/>
      </c>
    </row>
    <row r="9324">
      <c r="A9324" s="40">
        <f>IF(GL_Paste!$B9321="","",N(GL_Paste!$H9321)-N(GL_Paste!$G9321))</f>
        <v/>
      </c>
      <c r="B9324" s="43">
        <f>IF(GL_Paste!$B9321="","",DATE(YEAR(GL_Paste!$E9321),MONTH(GL_Paste!$E9321),1))</f>
        <v/>
      </c>
      <c r="C9324">
        <f>IF(GL_Paste!$B9321="","",IF(TRIM(GL_Paste!$M9321)&lt;&gt;"",TRIM(GL_Paste!$M9321),IFERROR(MID(GL_Paste!$I9321,FIND("[",GL_Paste!$I9321)+1,FIND("]",GL_Paste!$I9321)-FIND("[",GL_Paste!$I9321)-1),"")))</f>
        <v/>
      </c>
      <c r="D9324">
        <f>IF(GL_Paste!$B9321="","",IFERROR(INDEX(DeptName,MATCH($C9324,DeptTag,0)),"UNALLOCATED"))</f>
        <v/>
      </c>
      <c r="E9324">
        <f>IF(GL_Paste!$B9321="","",IFERROR(INDEX(AcctCat,MATCH(GL_Paste!$B9321&amp;"",AcctCode,0)),"UNKNOWN"))</f>
        <v/>
      </c>
      <c r="F9324">
        <f>IF(GL_Paste!$B9321="","",IFERROR(INDEX(AcctSub,MATCH(GL_Paste!$B9321&amp;"",AcctCode,0)),"UNKNOWN"))</f>
        <v/>
      </c>
    </row>
    <row r="9325">
      <c r="A9325" s="40">
        <f>IF(GL_Paste!$B9322="","",N(GL_Paste!$H9322)-N(GL_Paste!$G9322))</f>
        <v/>
      </c>
      <c r="B9325" s="43">
        <f>IF(GL_Paste!$B9322="","",DATE(YEAR(GL_Paste!$E9322),MONTH(GL_Paste!$E9322),1))</f>
        <v/>
      </c>
      <c r="C9325">
        <f>IF(GL_Paste!$B9322="","",IF(TRIM(GL_Paste!$M9322)&lt;&gt;"",TRIM(GL_Paste!$M9322),IFERROR(MID(GL_Paste!$I9322,FIND("[",GL_Paste!$I9322)+1,FIND("]",GL_Paste!$I9322)-FIND("[",GL_Paste!$I9322)-1),"")))</f>
        <v/>
      </c>
      <c r="D9325">
        <f>IF(GL_Paste!$B9322="","",IFERROR(INDEX(DeptName,MATCH($C9325,DeptTag,0)),"UNALLOCATED"))</f>
        <v/>
      </c>
      <c r="E9325">
        <f>IF(GL_Paste!$B9322="","",IFERROR(INDEX(AcctCat,MATCH(GL_Paste!$B9322&amp;"",AcctCode,0)),"UNKNOWN"))</f>
        <v/>
      </c>
      <c r="F9325">
        <f>IF(GL_Paste!$B9322="","",IFERROR(INDEX(AcctSub,MATCH(GL_Paste!$B9322&amp;"",AcctCode,0)),"UNKNOWN"))</f>
        <v/>
      </c>
    </row>
    <row r="9326">
      <c r="A9326" s="40">
        <f>IF(GL_Paste!$B9323="","",N(GL_Paste!$H9323)-N(GL_Paste!$G9323))</f>
        <v/>
      </c>
      <c r="B9326" s="43">
        <f>IF(GL_Paste!$B9323="","",DATE(YEAR(GL_Paste!$E9323),MONTH(GL_Paste!$E9323),1))</f>
        <v/>
      </c>
      <c r="C9326">
        <f>IF(GL_Paste!$B9323="","",IF(TRIM(GL_Paste!$M9323)&lt;&gt;"",TRIM(GL_Paste!$M9323),IFERROR(MID(GL_Paste!$I9323,FIND("[",GL_Paste!$I9323)+1,FIND("]",GL_Paste!$I9323)-FIND("[",GL_Paste!$I9323)-1),"")))</f>
        <v/>
      </c>
      <c r="D9326">
        <f>IF(GL_Paste!$B9323="","",IFERROR(INDEX(DeptName,MATCH($C9326,DeptTag,0)),"UNALLOCATED"))</f>
        <v/>
      </c>
      <c r="E9326">
        <f>IF(GL_Paste!$B9323="","",IFERROR(INDEX(AcctCat,MATCH(GL_Paste!$B9323&amp;"",AcctCode,0)),"UNKNOWN"))</f>
        <v/>
      </c>
      <c r="F9326">
        <f>IF(GL_Paste!$B9323="","",IFERROR(INDEX(AcctSub,MATCH(GL_Paste!$B9323&amp;"",AcctCode,0)),"UNKNOWN"))</f>
        <v/>
      </c>
    </row>
    <row r="9327">
      <c r="A9327" s="40">
        <f>IF(GL_Paste!$B9324="","",N(GL_Paste!$H9324)-N(GL_Paste!$G9324))</f>
        <v/>
      </c>
      <c r="B9327" s="43">
        <f>IF(GL_Paste!$B9324="","",DATE(YEAR(GL_Paste!$E9324),MONTH(GL_Paste!$E9324),1))</f>
        <v/>
      </c>
      <c r="C9327">
        <f>IF(GL_Paste!$B9324="","",IF(TRIM(GL_Paste!$M9324)&lt;&gt;"",TRIM(GL_Paste!$M9324),IFERROR(MID(GL_Paste!$I9324,FIND("[",GL_Paste!$I9324)+1,FIND("]",GL_Paste!$I9324)-FIND("[",GL_Paste!$I9324)-1),"")))</f>
        <v/>
      </c>
      <c r="D9327">
        <f>IF(GL_Paste!$B9324="","",IFERROR(INDEX(DeptName,MATCH($C9327,DeptTag,0)),"UNALLOCATED"))</f>
        <v/>
      </c>
      <c r="E9327">
        <f>IF(GL_Paste!$B9324="","",IFERROR(INDEX(AcctCat,MATCH(GL_Paste!$B9324&amp;"",AcctCode,0)),"UNKNOWN"))</f>
        <v/>
      </c>
      <c r="F9327">
        <f>IF(GL_Paste!$B9324="","",IFERROR(INDEX(AcctSub,MATCH(GL_Paste!$B9324&amp;"",AcctCode,0)),"UNKNOWN"))</f>
        <v/>
      </c>
    </row>
    <row r="9328">
      <c r="A9328" s="40">
        <f>IF(GL_Paste!$B9325="","",N(GL_Paste!$H9325)-N(GL_Paste!$G9325))</f>
        <v/>
      </c>
      <c r="B9328" s="43">
        <f>IF(GL_Paste!$B9325="","",DATE(YEAR(GL_Paste!$E9325),MONTH(GL_Paste!$E9325),1))</f>
        <v/>
      </c>
      <c r="C9328">
        <f>IF(GL_Paste!$B9325="","",IF(TRIM(GL_Paste!$M9325)&lt;&gt;"",TRIM(GL_Paste!$M9325),IFERROR(MID(GL_Paste!$I9325,FIND("[",GL_Paste!$I9325)+1,FIND("]",GL_Paste!$I9325)-FIND("[",GL_Paste!$I9325)-1),"")))</f>
        <v/>
      </c>
      <c r="D9328">
        <f>IF(GL_Paste!$B9325="","",IFERROR(INDEX(DeptName,MATCH($C9328,DeptTag,0)),"UNALLOCATED"))</f>
        <v/>
      </c>
      <c r="E9328">
        <f>IF(GL_Paste!$B9325="","",IFERROR(INDEX(AcctCat,MATCH(GL_Paste!$B9325&amp;"",AcctCode,0)),"UNKNOWN"))</f>
        <v/>
      </c>
      <c r="F9328">
        <f>IF(GL_Paste!$B9325="","",IFERROR(INDEX(AcctSub,MATCH(GL_Paste!$B9325&amp;"",AcctCode,0)),"UNKNOWN"))</f>
        <v/>
      </c>
    </row>
    <row r="9329">
      <c r="A9329" s="40">
        <f>IF(GL_Paste!$B9326="","",N(GL_Paste!$H9326)-N(GL_Paste!$G9326))</f>
        <v/>
      </c>
      <c r="B9329" s="43">
        <f>IF(GL_Paste!$B9326="","",DATE(YEAR(GL_Paste!$E9326),MONTH(GL_Paste!$E9326),1))</f>
        <v/>
      </c>
      <c r="C9329">
        <f>IF(GL_Paste!$B9326="","",IF(TRIM(GL_Paste!$M9326)&lt;&gt;"",TRIM(GL_Paste!$M9326),IFERROR(MID(GL_Paste!$I9326,FIND("[",GL_Paste!$I9326)+1,FIND("]",GL_Paste!$I9326)-FIND("[",GL_Paste!$I9326)-1),"")))</f>
        <v/>
      </c>
      <c r="D9329">
        <f>IF(GL_Paste!$B9326="","",IFERROR(INDEX(DeptName,MATCH($C9329,DeptTag,0)),"UNALLOCATED"))</f>
        <v/>
      </c>
      <c r="E9329">
        <f>IF(GL_Paste!$B9326="","",IFERROR(INDEX(AcctCat,MATCH(GL_Paste!$B9326&amp;"",AcctCode,0)),"UNKNOWN"))</f>
        <v/>
      </c>
      <c r="F9329">
        <f>IF(GL_Paste!$B9326="","",IFERROR(INDEX(AcctSub,MATCH(GL_Paste!$B9326&amp;"",AcctCode,0)),"UNKNOWN"))</f>
        <v/>
      </c>
    </row>
    <row r="9330">
      <c r="A9330" s="40">
        <f>IF(GL_Paste!$B9327="","",N(GL_Paste!$H9327)-N(GL_Paste!$G9327))</f>
        <v/>
      </c>
      <c r="B9330" s="43">
        <f>IF(GL_Paste!$B9327="","",DATE(YEAR(GL_Paste!$E9327),MONTH(GL_Paste!$E9327),1))</f>
        <v/>
      </c>
      <c r="C9330">
        <f>IF(GL_Paste!$B9327="","",IF(TRIM(GL_Paste!$M9327)&lt;&gt;"",TRIM(GL_Paste!$M9327),IFERROR(MID(GL_Paste!$I9327,FIND("[",GL_Paste!$I9327)+1,FIND("]",GL_Paste!$I9327)-FIND("[",GL_Paste!$I9327)-1),"")))</f>
        <v/>
      </c>
      <c r="D9330">
        <f>IF(GL_Paste!$B9327="","",IFERROR(INDEX(DeptName,MATCH($C9330,DeptTag,0)),"UNALLOCATED"))</f>
        <v/>
      </c>
      <c r="E9330">
        <f>IF(GL_Paste!$B9327="","",IFERROR(INDEX(AcctCat,MATCH(GL_Paste!$B9327&amp;"",AcctCode,0)),"UNKNOWN"))</f>
        <v/>
      </c>
      <c r="F9330">
        <f>IF(GL_Paste!$B9327="","",IFERROR(INDEX(AcctSub,MATCH(GL_Paste!$B9327&amp;"",AcctCode,0)),"UNKNOWN"))</f>
        <v/>
      </c>
    </row>
    <row r="9331">
      <c r="A9331" s="40">
        <f>IF(GL_Paste!$B9328="","",N(GL_Paste!$H9328)-N(GL_Paste!$G9328))</f>
        <v/>
      </c>
      <c r="B9331" s="43">
        <f>IF(GL_Paste!$B9328="","",DATE(YEAR(GL_Paste!$E9328),MONTH(GL_Paste!$E9328),1))</f>
        <v/>
      </c>
      <c r="C9331">
        <f>IF(GL_Paste!$B9328="","",IF(TRIM(GL_Paste!$M9328)&lt;&gt;"",TRIM(GL_Paste!$M9328),IFERROR(MID(GL_Paste!$I9328,FIND("[",GL_Paste!$I9328)+1,FIND("]",GL_Paste!$I9328)-FIND("[",GL_Paste!$I9328)-1),"")))</f>
        <v/>
      </c>
      <c r="D9331">
        <f>IF(GL_Paste!$B9328="","",IFERROR(INDEX(DeptName,MATCH($C9331,DeptTag,0)),"UNALLOCATED"))</f>
        <v/>
      </c>
      <c r="E9331">
        <f>IF(GL_Paste!$B9328="","",IFERROR(INDEX(AcctCat,MATCH(GL_Paste!$B9328&amp;"",AcctCode,0)),"UNKNOWN"))</f>
        <v/>
      </c>
      <c r="F9331">
        <f>IF(GL_Paste!$B9328="","",IFERROR(INDEX(AcctSub,MATCH(GL_Paste!$B9328&amp;"",AcctCode,0)),"UNKNOWN"))</f>
        <v/>
      </c>
    </row>
    <row r="9332">
      <c r="A9332" s="40">
        <f>IF(GL_Paste!$B9329="","",N(GL_Paste!$H9329)-N(GL_Paste!$G9329))</f>
        <v/>
      </c>
      <c r="B9332" s="43">
        <f>IF(GL_Paste!$B9329="","",DATE(YEAR(GL_Paste!$E9329),MONTH(GL_Paste!$E9329),1))</f>
        <v/>
      </c>
      <c r="C9332">
        <f>IF(GL_Paste!$B9329="","",IF(TRIM(GL_Paste!$M9329)&lt;&gt;"",TRIM(GL_Paste!$M9329),IFERROR(MID(GL_Paste!$I9329,FIND("[",GL_Paste!$I9329)+1,FIND("]",GL_Paste!$I9329)-FIND("[",GL_Paste!$I9329)-1),"")))</f>
        <v/>
      </c>
      <c r="D9332">
        <f>IF(GL_Paste!$B9329="","",IFERROR(INDEX(DeptName,MATCH($C9332,DeptTag,0)),"UNALLOCATED"))</f>
        <v/>
      </c>
      <c r="E9332">
        <f>IF(GL_Paste!$B9329="","",IFERROR(INDEX(AcctCat,MATCH(GL_Paste!$B9329&amp;"",AcctCode,0)),"UNKNOWN"))</f>
        <v/>
      </c>
      <c r="F9332">
        <f>IF(GL_Paste!$B9329="","",IFERROR(INDEX(AcctSub,MATCH(GL_Paste!$B9329&amp;"",AcctCode,0)),"UNKNOWN"))</f>
        <v/>
      </c>
    </row>
    <row r="9333">
      <c r="A9333" s="40">
        <f>IF(GL_Paste!$B9330="","",N(GL_Paste!$H9330)-N(GL_Paste!$G9330))</f>
        <v/>
      </c>
      <c r="B9333" s="43">
        <f>IF(GL_Paste!$B9330="","",DATE(YEAR(GL_Paste!$E9330),MONTH(GL_Paste!$E9330),1))</f>
        <v/>
      </c>
      <c r="C9333">
        <f>IF(GL_Paste!$B9330="","",IF(TRIM(GL_Paste!$M9330)&lt;&gt;"",TRIM(GL_Paste!$M9330),IFERROR(MID(GL_Paste!$I9330,FIND("[",GL_Paste!$I9330)+1,FIND("]",GL_Paste!$I9330)-FIND("[",GL_Paste!$I9330)-1),"")))</f>
        <v/>
      </c>
      <c r="D9333">
        <f>IF(GL_Paste!$B9330="","",IFERROR(INDEX(DeptName,MATCH($C9333,DeptTag,0)),"UNALLOCATED"))</f>
        <v/>
      </c>
      <c r="E9333">
        <f>IF(GL_Paste!$B9330="","",IFERROR(INDEX(AcctCat,MATCH(GL_Paste!$B9330&amp;"",AcctCode,0)),"UNKNOWN"))</f>
        <v/>
      </c>
      <c r="F9333">
        <f>IF(GL_Paste!$B9330="","",IFERROR(INDEX(AcctSub,MATCH(GL_Paste!$B9330&amp;"",AcctCode,0)),"UNKNOWN"))</f>
        <v/>
      </c>
    </row>
    <row r="9334">
      <c r="A9334" s="40">
        <f>IF(GL_Paste!$B9331="","",N(GL_Paste!$H9331)-N(GL_Paste!$G9331))</f>
        <v/>
      </c>
      <c r="B9334" s="43">
        <f>IF(GL_Paste!$B9331="","",DATE(YEAR(GL_Paste!$E9331),MONTH(GL_Paste!$E9331),1))</f>
        <v/>
      </c>
      <c r="C9334">
        <f>IF(GL_Paste!$B9331="","",IF(TRIM(GL_Paste!$M9331)&lt;&gt;"",TRIM(GL_Paste!$M9331),IFERROR(MID(GL_Paste!$I9331,FIND("[",GL_Paste!$I9331)+1,FIND("]",GL_Paste!$I9331)-FIND("[",GL_Paste!$I9331)-1),"")))</f>
        <v/>
      </c>
      <c r="D9334">
        <f>IF(GL_Paste!$B9331="","",IFERROR(INDEX(DeptName,MATCH($C9334,DeptTag,0)),"UNALLOCATED"))</f>
        <v/>
      </c>
      <c r="E9334">
        <f>IF(GL_Paste!$B9331="","",IFERROR(INDEX(AcctCat,MATCH(GL_Paste!$B9331&amp;"",AcctCode,0)),"UNKNOWN"))</f>
        <v/>
      </c>
      <c r="F9334">
        <f>IF(GL_Paste!$B9331="","",IFERROR(INDEX(AcctSub,MATCH(GL_Paste!$B9331&amp;"",AcctCode,0)),"UNKNOWN"))</f>
        <v/>
      </c>
    </row>
    <row r="9335">
      <c r="A9335" s="40">
        <f>IF(GL_Paste!$B9332="","",N(GL_Paste!$H9332)-N(GL_Paste!$G9332))</f>
        <v/>
      </c>
      <c r="B9335" s="43">
        <f>IF(GL_Paste!$B9332="","",DATE(YEAR(GL_Paste!$E9332),MONTH(GL_Paste!$E9332),1))</f>
        <v/>
      </c>
      <c r="C9335">
        <f>IF(GL_Paste!$B9332="","",IF(TRIM(GL_Paste!$M9332)&lt;&gt;"",TRIM(GL_Paste!$M9332),IFERROR(MID(GL_Paste!$I9332,FIND("[",GL_Paste!$I9332)+1,FIND("]",GL_Paste!$I9332)-FIND("[",GL_Paste!$I9332)-1),"")))</f>
        <v/>
      </c>
      <c r="D9335">
        <f>IF(GL_Paste!$B9332="","",IFERROR(INDEX(DeptName,MATCH($C9335,DeptTag,0)),"UNALLOCATED"))</f>
        <v/>
      </c>
      <c r="E9335">
        <f>IF(GL_Paste!$B9332="","",IFERROR(INDEX(AcctCat,MATCH(GL_Paste!$B9332&amp;"",AcctCode,0)),"UNKNOWN"))</f>
        <v/>
      </c>
      <c r="F9335">
        <f>IF(GL_Paste!$B9332="","",IFERROR(INDEX(AcctSub,MATCH(GL_Paste!$B9332&amp;"",AcctCode,0)),"UNKNOWN"))</f>
        <v/>
      </c>
    </row>
    <row r="9336">
      <c r="A9336" s="40">
        <f>IF(GL_Paste!$B9333="","",N(GL_Paste!$H9333)-N(GL_Paste!$G9333))</f>
        <v/>
      </c>
      <c r="B9336" s="43">
        <f>IF(GL_Paste!$B9333="","",DATE(YEAR(GL_Paste!$E9333),MONTH(GL_Paste!$E9333),1))</f>
        <v/>
      </c>
      <c r="C9336">
        <f>IF(GL_Paste!$B9333="","",IF(TRIM(GL_Paste!$M9333)&lt;&gt;"",TRIM(GL_Paste!$M9333),IFERROR(MID(GL_Paste!$I9333,FIND("[",GL_Paste!$I9333)+1,FIND("]",GL_Paste!$I9333)-FIND("[",GL_Paste!$I9333)-1),"")))</f>
        <v/>
      </c>
      <c r="D9336">
        <f>IF(GL_Paste!$B9333="","",IFERROR(INDEX(DeptName,MATCH($C9336,DeptTag,0)),"UNALLOCATED"))</f>
        <v/>
      </c>
      <c r="E9336">
        <f>IF(GL_Paste!$B9333="","",IFERROR(INDEX(AcctCat,MATCH(GL_Paste!$B9333&amp;"",AcctCode,0)),"UNKNOWN"))</f>
        <v/>
      </c>
      <c r="F9336">
        <f>IF(GL_Paste!$B9333="","",IFERROR(INDEX(AcctSub,MATCH(GL_Paste!$B9333&amp;"",AcctCode,0)),"UNKNOWN"))</f>
        <v/>
      </c>
    </row>
    <row r="9337">
      <c r="A9337" s="40">
        <f>IF(GL_Paste!$B9334="","",N(GL_Paste!$H9334)-N(GL_Paste!$G9334))</f>
        <v/>
      </c>
      <c r="B9337" s="43">
        <f>IF(GL_Paste!$B9334="","",DATE(YEAR(GL_Paste!$E9334),MONTH(GL_Paste!$E9334),1))</f>
        <v/>
      </c>
      <c r="C9337">
        <f>IF(GL_Paste!$B9334="","",IF(TRIM(GL_Paste!$M9334)&lt;&gt;"",TRIM(GL_Paste!$M9334),IFERROR(MID(GL_Paste!$I9334,FIND("[",GL_Paste!$I9334)+1,FIND("]",GL_Paste!$I9334)-FIND("[",GL_Paste!$I9334)-1),"")))</f>
        <v/>
      </c>
      <c r="D9337">
        <f>IF(GL_Paste!$B9334="","",IFERROR(INDEX(DeptName,MATCH($C9337,DeptTag,0)),"UNALLOCATED"))</f>
        <v/>
      </c>
      <c r="E9337">
        <f>IF(GL_Paste!$B9334="","",IFERROR(INDEX(AcctCat,MATCH(GL_Paste!$B9334&amp;"",AcctCode,0)),"UNKNOWN"))</f>
        <v/>
      </c>
      <c r="F9337">
        <f>IF(GL_Paste!$B9334="","",IFERROR(INDEX(AcctSub,MATCH(GL_Paste!$B9334&amp;"",AcctCode,0)),"UNKNOWN"))</f>
        <v/>
      </c>
    </row>
    <row r="9338">
      <c r="A9338" s="40">
        <f>IF(GL_Paste!$B9335="","",N(GL_Paste!$H9335)-N(GL_Paste!$G9335))</f>
        <v/>
      </c>
      <c r="B9338" s="43">
        <f>IF(GL_Paste!$B9335="","",DATE(YEAR(GL_Paste!$E9335),MONTH(GL_Paste!$E9335),1))</f>
        <v/>
      </c>
      <c r="C9338">
        <f>IF(GL_Paste!$B9335="","",IF(TRIM(GL_Paste!$M9335)&lt;&gt;"",TRIM(GL_Paste!$M9335),IFERROR(MID(GL_Paste!$I9335,FIND("[",GL_Paste!$I9335)+1,FIND("]",GL_Paste!$I9335)-FIND("[",GL_Paste!$I9335)-1),"")))</f>
        <v/>
      </c>
      <c r="D9338">
        <f>IF(GL_Paste!$B9335="","",IFERROR(INDEX(DeptName,MATCH($C9338,DeptTag,0)),"UNALLOCATED"))</f>
        <v/>
      </c>
      <c r="E9338">
        <f>IF(GL_Paste!$B9335="","",IFERROR(INDEX(AcctCat,MATCH(GL_Paste!$B9335&amp;"",AcctCode,0)),"UNKNOWN"))</f>
        <v/>
      </c>
      <c r="F9338">
        <f>IF(GL_Paste!$B9335="","",IFERROR(INDEX(AcctSub,MATCH(GL_Paste!$B9335&amp;"",AcctCode,0)),"UNKNOWN"))</f>
        <v/>
      </c>
    </row>
    <row r="9339">
      <c r="A9339" s="40">
        <f>IF(GL_Paste!$B9336="","",N(GL_Paste!$H9336)-N(GL_Paste!$G9336))</f>
        <v/>
      </c>
      <c r="B9339" s="43">
        <f>IF(GL_Paste!$B9336="","",DATE(YEAR(GL_Paste!$E9336),MONTH(GL_Paste!$E9336),1))</f>
        <v/>
      </c>
      <c r="C9339">
        <f>IF(GL_Paste!$B9336="","",IF(TRIM(GL_Paste!$M9336)&lt;&gt;"",TRIM(GL_Paste!$M9336),IFERROR(MID(GL_Paste!$I9336,FIND("[",GL_Paste!$I9336)+1,FIND("]",GL_Paste!$I9336)-FIND("[",GL_Paste!$I9336)-1),"")))</f>
        <v/>
      </c>
      <c r="D9339">
        <f>IF(GL_Paste!$B9336="","",IFERROR(INDEX(DeptName,MATCH($C9339,DeptTag,0)),"UNALLOCATED"))</f>
        <v/>
      </c>
      <c r="E9339">
        <f>IF(GL_Paste!$B9336="","",IFERROR(INDEX(AcctCat,MATCH(GL_Paste!$B9336&amp;"",AcctCode,0)),"UNKNOWN"))</f>
        <v/>
      </c>
      <c r="F9339">
        <f>IF(GL_Paste!$B9336="","",IFERROR(INDEX(AcctSub,MATCH(GL_Paste!$B9336&amp;"",AcctCode,0)),"UNKNOWN"))</f>
        <v/>
      </c>
    </row>
    <row r="9340">
      <c r="A9340" s="40">
        <f>IF(GL_Paste!$B9337="","",N(GL_Paste!$H9337)-N(GL_Paste!$G9337))</f>
        <v/>
      </c>
      <c r="B9340" s="43">
        <f>IF(GL_Paste!$B9337="","",DATE(YEAR(GL_Paste!$E9337),MONTH(GL_Paste!$E9337),1))</f>
        <v/>
      </c>
      <c r="C9340">
        <f>IF(GL_Paste!$B9337="","",IF(TRIM(GL_Paste!$M9337)&lt;&gt;"",TRIM(GL_Paste!$M9337),IFERROR(MID(GL_Paste!$I9337,FIND("[",GL_Paste!$I9337)+1,FIND("]",GL_Paste!$I9337)-FIND("[",GL_Paste!$I9337)-1),"")))</f>
        <v/>
      </c>
      <c r="D9340">
        <f>IF(GL_Paste!$B9337="","",IFERROR(INDEX(DeptName,MATCH($C9340,DeptTag,0)),"UNALLOCATED"))</f>
        <v/>
      </c>
      <c r="E9340">
        <f>IF(GL_Paste!$B9337="","",IFERROR(INDEX(AcctCat,MATCH(GL_Paste!$B9337&amp;"",AcctCode,0)),"UNKNOWN"))</f>
        <v/>
      </c>
      <c r="F9340">
        <f>IF(GL_Paste!$B9337="","",IFERROR(INDEX(AcctSub,MATCH(GL_Paste!$B9337&amp;"",AcctCode,0)),"UNKNOWN"))</f>
        <v/>
      </c>
    </row>
    <row r="9341">
      <c r="A9341" s="40">
        <f>IF(GL_Paste!$B9338="","",N(GL_Paste!$H9338)-N(GL_Paste!$G9338))</f>
        <v/>
      </c>
      <c r="B9341" s="43">
        <f>IF(GL_Paste!$B9338="","",DATE(YEAR(GL_Paste!$E9338),MONTH(GL_Paste!$E9338),1))</f>
        <v/>
      </c>
      <c r="C9341">
        <f>IF(GL_Paste!$B9338="","",IF(TRIM(GL_Paste!$M9338)&lt;&gt;"",TRIM(GL_Paste!$M9338),IFERROR(MID(GL_Paste!$I9338,FIND("[",GL_Paste!$I9338)+1,FIND("]",GL_Paste!$I9338)-FIND("[",GL_Paste!$I9338)-1),"")))</f>
        <v/>
      </c>
      <c r="D9341">
        <f>IF(GL_Paste!$B9338="","",IFERROR(INDEX(DeptName,MATCH($C9341,DeptTag,0)),"UNALLOCATED"))</f>
        <v/>
      </c>
      <c r="E9341">
        <f>IF(GL_Paste!$B9338="","",IFERROR(INDEX(AcctCat,MATCH(GL_Paste!$B9338&amp;"",AcctCode,0)),"UNKNOWN"))</f>
        <v/>
      </c>
      <c r="F9341">
        <f>IF(GL_Paste!$B9338="","",IFERROR(INDEX(AcctSub,MATCH(GL_Paste!$B9338&amp;"",AcctCode,0)),"UNKNOWN"))</f>
        <v/>
      </c>
    </row>
    <row r="9342">
      <c r="A9342" s="40">
        <f>IF(GL_Paste!$B9339="","",N(GL_Paste!$H9339)-N(GL_Paste!$G9339))</f>
        <v/>
      </c>
      <c r="B9342" s="43">
        <f>IF(GL_Paste!$B9339="","",DATE(YEAR(GL_Paste!$E9339),MONTH(GL_Paste!$E9339),1))</f>
        <v/>
      </c>
      <c r="C9342">
        <f>IF(GL_Paste!$B9339="","",IF(TRIM(GL_Paste!$M9339)&lt;&gt;"",TRIM(GL_Paste!$M9339),IFERROR(MID(GL_Paste!$I9339,FIND("[",GL_Paste!$I9339)+1,FIND("]",GL_Paste!$I9339)-FIND("[",GL_Paste!$I9339)-1),"")))</f>
        <v/>
      </c>
      <c r="D9342">
        <f>IF(GL_Paste!$B9339="","",IFERROR(INDEX(DeptName,MATCH($C9342,DeptTag,0)),"UNALLOCATED"))</f>
        <v/>
      </c>
      <c r="E9342">
        <f>IF(GL_Paste!$B9339="","",IFERROR(INDEX(AcctCat,MATCH(GL_Paste!$B9339&amp;"",AcctCode,0)),"UNKNOWN"))</f>
        <v/>
      </c>
      <c r="F9342">
        <f>IF(GL_Paste!$B9339="","",IFERROR(INDEX(AcctSub,MATCH(GL_Paste!$B9339&amp;"",AcctCode,0)),"UNKNOWN"))</f>
        <v/>
      </c>
    </row>
    <row r="9343">
      <c r="A9343" s="40">
        <f>IF(GL_Paste!$B9340="","",N(GL_Paste!$H9340)-N(GL_Paste!$G9340))</f>
        <v/>
      </c>
      <c r="B9343" s="43">
        <f>IF(GL_Paste!$B9340="","",DATE(YEAR(GL_Paste!$E9340),MONTH(GL_Paste!$E9340),1))</f>
        <v/>
      </c>
      <c r="C9343">
        <f>IF(GL_Paste!$B9340="","",IF(TRIM(GL_Paste!$M9340)&lt;&gt;"",TRIM(GL_Paste!$M9340),IFERROR(MID(GL_Paste!$I9340,FIND("[",GL_Paste!$I9340)+1,FIND("]",GL_Paste!$I9340)-FIND("[",GL_Paste!$I9340)-1),"")))</f>
        <v/>
      </c>
      <c r="D9343">
        <f>IF(GL_Paste!$B9340="","",IFERROR(INDEX(DeptName,MATCH($C9343,DeptTag,0)),"UNALLOCATED"))</f>
        <v/>
      </c>
      <c r="E9343">
        <f>IF(GL_Paste!$B9340="","",IFERROR(INDEX(AcctCat,MATCH(GL_Paste!$B9340&amp;"",AcctCode,0)),"UNKNOWN"))</f>
        <v/>
      </c>
      <c r="F9343">
        <f>IF(GL_Paste!$B9340="","",IFERROR(INDEX(AcctSub,MATCH(GL_Paste!$B9340&amp;"",AcctCode,0)),"UNKNOWN"))</f>
        <v/>
      </c>
    </row>
    <row r="9344">
      <c r="A9344" s="40">
        <f>IF(GL_Paste!$B9341="","",N(GL_Paste!$H9341)-N(GL_Paste!$G9341))</f>
        <v/>
      </c>
      <c r="B9344" s="43">
        <f>IF(GL_Paste!$B9341="","",DATE(YEAR(GL_Paste!$E9341),MONTH(GL_Paste!$E9341),1))</f>
        <v/>
      </c>
      <c r="C9344">
        <f>IF(GL_Paste!$B9341="","",IF(TRIM(GL_Paste!$M9341)&lt;&gt;"",TRIM(GL_Paste!$M9341),IFERROR(MID(GL_Paste!$I9341,FIND("[",GL_Paste!$I9341)+1,FIND("]",GL_Paste!$I9341)-FIND("[",GL_Paste!$I9341)-1),"")))</f>
        <v/>
      </c>
      <c r="D9344">
        <f>IF(GL_Paste!$B9341="","",IFERROR(INDEX(DeptName,MATCH($C9344,DeptTag,0)),"UNALLOCATED"))</f>
        <v/>
      </c>
      <c r="E9344">
        <f>IF(GL_Paste!$B9341="","",IFERROR(INDEX(AcctCat,MATCH(GL_Paste!$B9341&amp;"",AcctCode,0)),"UNKNOWN"))</f>
        <v/>
      </c>
      <c r="F9344">
        <f>IF(GL_Paste!$B9341="","",IFERROR(INDEX(AcctSub,MATCH(GL_Paste!$B9341&amp;"",AcctCode,0)),"UNKNOWN"))</f>
        <v/>
      </c>
    </row>
    <row r="9345">
      <c r="A9345" s="40">
        <f>IF(GL_Paste!$B9342="","",N(GL_Paste!$H9342)-N(GL_Paste!$G9342))</f>
        <v/>
      </c>
      <c r="B9345" s="43">
        <f>IF(GL_Paste!$B9342="","",DATE(YEAR(GL_Paste!$E9342),MONTH(GL_Paste!$E9342),1))</f>
        <v/>
      </c>
      <c r="C9345">
        <f>IF(GL_Paste!$B9342="","",IF(TRIM(GL_Paste!$M9342)&lt;&gt;"",TRIM(GL_Paste!$M9342),IFERROR(MID(GL_Paste!$I9342,FIND("[",GL_Paste!$I9342)+1,FIND("]",GL_Paste!$I9342)-FIND("[",GL_Paste!$I9342)-1),"")))</f>
        <v/>
      </c>
      <c r="D9345">
        <f>IF(GL_Paste!$B9342="","",IFERROR(INDEX(DeptName,MATCH($C9345,DeptTag,0)),"UNALLOCATED"))</f>
        <v/>
      </c>
      <c r="E9345">
        <f>IF(GL_Paste!$B9342="","",IFERROR(INDEX(AcctCat,MATCH(GL_Paste!$B9342&amp;"",AcctCode,0)),"UNKNOWN"))</f>
        <v/>
      </c>
      <c r="F9345">
        <f>IF(GL_Paste!$B9342="","",IFERROR(INDEX(AcctSub,MATCH(GL_Paste!$B9342&amp;"",AcctCode,0)),"UNKNOWN"))</f>
        <v/>
      </c>
    </row>
    <row r="9346">
      <c r="A9346" s="40">
        <f>IF(GL_Paste!$B9343="","",N(GL_Paste!$H9343)-N(GL_Paste!$G9343))</f>
        <v/>
      </c>
      <c r="B9346" s="43">
        <f>IF(GL_Paste!$B9343="","",DATE(YEAR(GL_Paste!$E9343),MONTH(GL_Paste!$E9343),1))</f>
        <v/>
      </c>
      <c r="C9346">
        <f>IF(GL_Paste!$B9343="","",IF(TRIM(GL_Paste!$M9343)&lt;&gt;"",TRIM(GL_Paste!$M9343),IFERROR(MID(GL_Paste!$I9343,FIND("[",GL_Paste!$I9343)+1,FIND("]",GL_Paste!$I9343)-FIND("[",GL_Paste!$I9343)-1),"")))</f>
        <v/>
      </c>
      <c r="D9346">
        <f>IF(GL_Paste!$B9343="","",IFERROR(INDEX(DeptName,MATCH($C9346,DeptTag,0)),"UNALLOCATED"))</f>
        <v/>
      </c>
      <c r="E9346">
        <f>IF(GL_Paste!$B9343="","",IFERROR(INDEX(AcctCat,MATCH(GL_Paste!$B9343&amp;"",AcctCode,0)),"UNKNOWN"))</f>
        <v/>
      </c>
      <c r="F9346">
        <f>IF(GL_Paste!$B9343="","",IFERROR(INDEX(AcctSub,MATCH(GL_Paste!$B9343&amp;"",AcctCode,0)),"UNKNOWN"))</f>
        <v/>
      </c>
    </row>
    <row r="9347">
      <c r="A9347" s="40">
        <f>IF(GL_Paste!$B9344="","",N(GL_Paste!$H9344)-N(GL_Paste!$G9344))</f>
        <v/>
      </c>
      <c r="B9347" s="43">
        <f>IF(GL_Paste!$B9344="","",DATE(YEAR(GL_Paste!$E9344),MONTH(GL_Paste!$E9344),1))</f>
        <v/>
      </c>
      <c r="C9347">
        <f>IF(GL_Paste!$B9344="","",IF(TRIM(GL_Paste!$M9344)&lt;&gt;"",TRIM(GL_Paste!$M9344),IFERROR(MID(GL_Paste!$I9344,FIND("[",GL_Paste!$I9344)+1,FIND("]",GL_Paste!$I9344)-FIND("[",GL_Paste!$I9344)-1),"")))</f>
        <v/>
      </c>
      <c r="D9347">
        <f>IF(GL_Paste!$B9344="","",IFERROR(INDEX(DeptName,MATCH($C9347,DeptTag,0)),"UNALLOCATED"))</f>
        <v/>
      </c>
      <c r="E9347">
        <f>IF(GL_Paste!$B9344="","",IFERROR(INDEX(AcctCat,MATCH(GL_Paste!$B9344&amp;"",AcctCode,0)),"UNKNOWN"))</f>
        <v/>
      </c>
      <c r="F9347">
        <f>IF(GL_Paste!$B9344="","",IFERROR(INDEX(AcctSub,MATCH(GL_Paste!$B9344&amp;"",AcctCode,0)),"UNKNOWN"))</f>
        <v/>
      </c>
    </row>
    <row r="9348">
      <c r="A9348" s="40">
        <f>IF(GL_Paste!$B9345="","",N(GL_Paste!$H9345)-N(GL_Paste!$G9345))</f>
        <v/>
      </c>
      <c r="B9348" s="43">
        <f>IF(GL_Paste!$B9345="","",DATE(YEAR(GL_Paste!$E9345),MONTH(GL_Paste!$E9345),1))</f>
        <v/>
      </c>
      <c r="C9348">
        <f>IF(GL_Paste!$B9345="","",IF(TRIM(GL_Paste!$M9345)&lt;&gt;"",TRIM(GL_Paste!$M9345),IFERROR(MID(GL_Paste!$I9345,FIND("[",GL_Paste!$I9345)+1,FIND("]",GL_Paste!$I9345)-FIND("[",GL_Paste!$I9345)-1),"")))</f>
        <v/>
      </c>
      <c r="D9348">
        <f>IF(GL_Paste!$B9345="","",IFERROR(INDEX(DeptName,MATCH($C9348,DeptTag,0)),"UNALLOCATED"))</f>
        <v/>
      </c>
      <c r="E9348">
        <f>IF(GL_Paste!$B9345="","",IFERROR(INDEX(AcctCat,MATCH(GL_Paste!$B9345&amp;"",AcctCode,0)),"UNKNOWN"))</f>
        <v/>
      </c>
      <c r="F9348">
        <f>IF(GL_Paste!$B9345="","",IFERROR(INDEX(AcctSub,MATCH(GL_Paste!$B9345&amp;"",AcctCode,0)),"UNKNOWN"))</f>
        <v/>
      </c>
    </row>
    <row r="9349">
      <c r="A9349" s="40">
        <f>IF(GL_Paste!$B9346="","",N(GL_Paste!$H9346)-N(GL_Paste!$G9346))</f>
        <v/>
      </c>
      <c r="B9349" s="43">
        <f>IF(GL_Paste!$B9346="","",DATE(YEAR(GL_Paste!$E9346),MONTH(GL_Paste!$E9346),1))</f>
        <v/>
      </c>
      <c r="C9349">
        <f>IF(GL_Paste!$B9346="","",IF(TRIM(GL_Paste!$M9346)&lt;&gt;"",TRIM(GL_Paste!$M9346),IFERROR(MID(GL_Paste!$I9346,FIND("[",GL_Paste!$I9346)+1,FIND("]",GL_Paste!$I9346)-FIND("[",GL_Paste!$I9346)-1),"")))</f>
        <v/>
      </c>
      <c r="D9349">
        <f>IF(GL_Paste!$B9346="","",IFERROR(INDEX(DeptName,MATCH($C9349,DeptTag,0)),"UNALLOCATED"))</f>
        <v/>
      </c>
      <c r="E9349">
        <f>IF(GL_Paste!$B9346="","",IFERROR(INDEX(AcctCat,MATCH(GL_Paste!$B9346&amp;"",AcctCode,0)),"UNKNOWN"))</f>
        <v/>
      </c>
      <c r="F9349">
        <f>IF(GL_Paste!$B9346="","",IFERROR(INDEX(AcctSub,MATCH(GL_Paste!$B9346&amp;"",AcctCode,0)),"UNKNOWN"))</f>
        <v/>
      </c>
    </row>
    <row r="9350">
      <c r="A9350" s="40">
        <f>IF(GL_Paste!$B9347="","",N(GL_Paste!$H9347)-N(GL_Paste!$G9347))</f>
        <v/>
      </c>
      <c r="B9350" s="43">
        <f>IF(GL_Paste!$B9347="","",DATE(YEAR(GL_Paste!$E9347),MONTH(GL_Paste!$E9347),1))</f>
        <v/>
      </c>
      <c r="C9350">
        <f>IF(GL_Paste!$B9347="","",IF(TRIM(GL_Paste!$M9347)&lt;&gt;"",TRIM(GL_Paste!$M9347),IFERROR(MID(GL_Paste!$I9347,FIND("[",GL_Paste!$I9347)+1,FIND("]",GL_Paste!$I9347)-FIND("[",GL_Paste!$I9347)-1),"")))</f>
        <v/>
      </c>
      <c r="D9350">
        <f>IF(GL_Paste!$B9347="","",IFERROR(INDEX(DeptName,MATCH($C9350,DeptTag,0)),"UNALLOCATED"))</f>
        <v/>
      </c>
      <c r="E9350">
        <f>IF(GL_Paste!$B9347="","",IFERROR(INDEX(AcctCat,MATCH(GL_Paste!$B9347&amp;"",AcctCode,0)),"UNKNOWN"))</f>
        <v/>
      </c>
      <c r="F9350">
        <f>IF(GL_Paste!$B9347="","",IFERROR(INDEX(AcctSub,MATCH(GL_Paste!$B9347&amp;"",AcctCode,0)),"UNKNOWN"))</f>
        <v/>
      </c>
    </row>
    <row r="9351">
      <c r="A9351" s="40">
        <f>IF(GL_Paste!$B9348="","",N(GL_Paste!$H9348)-N(GL_Paste!$G9348))</f>
        <v/>
      </c>
      <c r="B9351" s="43">
        <f>IF(GL_Paste!$B9348="","",DATE(YEAR(GL_Paste!$E9348),MONTH(GL_Paste!$E9348),1))</f>
        <v/>
      </c>
      <c r="C9351">
        <f>IF(GL_Paste!$B9348="","",IF(TRIM(GL_Paste!$M9348)&lt;&gt;"",TRIM(GL_Paste!$M9348),IFERROR(MID(GL_Paste!$I9348,FIND("[",GL_Paste!$I9348)+1,FIND("]",GL_Paste!$I9348)-FIND("[",GL_Paste!$I9348)-1),"")))</f>
        <v/>
      </c>
      <c r="D9351">
        <f>IF(GL_Paste!$B9348="","",IFERROR(INDEX(DeptName,MATCH($C9351,DeptTag,0)),"UNALLOCATED"))</f>
        <v/>
      </c>
      <c r="E9351">
        <f>IF(GL_Paste!$B9348="","",IFERROR(INDEX(AcctCat,MATCH(GL_Paste!$B9348&amp;"",AcctCode,0)),"UNKNOWN"))</f>
        <v/>
      </c>
      <c r="F9351">
        <f>IF(GL_Paste!$B9348="","",IFERROR(INDEX(AcctSub,MATCH(GL_Paste!$B9348&amp;"",AcctCode,0)),"UNKNOWN"))</f>
        <v/>
      </c>
    </row>
    <row r="9352">
      <c r="A9352" s="40">
        <f>IF(GL_Paste!$B9349="","",N(GL_Paste!$H9349)-N(GL_Paste!$G9349))</f>
        <v/>
      </c>
      <c r="B9352" s="43">
        <f>IF(GL_Paste!$B9349="","",DATE(YEAR(GL_Paste!$E9349),MONTH(GL_Paste!$E9349),1))</f>
        <v/>
      </c>
      <c r="C9352">
        <f>IF(GL_Paste!$B9349="","",IF(TRIM(GL_Paste!$M9349)&lt;&gt;"",TRIM(GL_Paste!$M9349),IFERROR(MID(GL_Paste!$I9349,FIND("[",GL_Paste!$I9349)+1,FIND("]",GL_Paste!$I9349)-FIND("[",GL_Paste!$I9349)-1),"")))</f>
        <v/>
      </c>
      <c r="D9352">
        <f>IF(GL_Paste!$B9349="","",IFERROR(INDEX(DeptName,MATCH($C9352,DeptTag,0)),"UNALLOCATED"))</f>
        <v/>
      </c>
      <c r="E9352">
        <f>IF(GL_Paste!$B9349="","",IFERROR(INDEX(AcctCat,MATCH(GL_Paste!$B9349&amp;"",AcctCode,0)),"UNKNOWN"))</f>
        <v/>
      </c>
      <c r="F9352">
        <f>IF(GL_Paste!$B9349="","",IFERROR(INDEX(AcctSub,MATCH(GL_Paste!$B9349&amp;"",AcctCode,0)),"UNKNOWN"))</f>
        <v/>
      </c>
    </row>
    <row r="9353">
      <c r="A9353" s="40">
        <f>IF(GL_Paste!$B9350="","",N(GL_Paste!$H9350)-N(GL_Paste!$G9350))</f>
        <v/>
      </c>
      <c r="B9353" s="43">
        <f>IF(GL_Paste!$B9350="","",DATE(YEAR(GL_Paste!$E9350),MONTH(GL_Paste!$E9350),1))</f>
        <v/>
      </c>
      <c r="C9353">
        <f>IF(GL_Paste!$B9350="","",IF(TRIM(GL_Paste!$M9350)&lt;&gt;"",TRIM(GL_Paste!$M9350),IFERROR(MID(GL_Paste!$I9350,FIND("[",GL_Paste!$I9350)+1,FIND("]",GL_Paste!$I9350)-FIND("[",GL_Paste!$I9350)-1),"")))</f>
        <v/>
      </c>
      <c r="D9353">
        <f>IF(GL_Paste!$B9350="","",IFERROR(INDEX(DeptName,MATCH($C9353,DeptTag,0)),"UNALLOCATED"))</f>
        <v/>
      </c>
      <c r="E9353">
        <f>IF(GL_Paste!$B9350="","",IFERROR(INDEX(AcctCat,MATCH(GL_Paste!$B9350&amp;"",AcctCode,0)),"UNKNOWN"))</f>
        <v/>
      </c>
      <c r="F9353">
        <f>IF(GL_Paste!$B9350="","",IFERROR(INDEX(AcctSub,MATCH(GL_Paste!$B9350&amp;"",AcctCode,0)),"UNKNOWN"))</f>
        <v/>
      </c>
    </row>
    <row r="9354">
      <c r="A9354" s="40">
        <f>IF(GL_Paste!$B9351="","",N(GL_Paste!$H9351)-N(GL_Paste!$G9351))</f>
        <v/>
      </c>
      <c r="B9354" s="43">
        <f>IF(GL_Paste!$B9351="","",DATE(YEAR(GL_Paste!$E9351),MONTH(GL_Paste!$E9351),1))</f>
        <v/>
      </c>
      <c r="C9354">
        <f>IF(GL_Paste!$B9351="","",IF(TRIM(GL_Paste!$M9351)&lt;&gt;"",TRIM(GL_Paste!$M9351),IFERROR(MID(GL_Paste!$I9351,FIND("[",GL_Paste!$I9351)+1,FIND("]",GL_Paste!$I9351)-FIND("[",GL_Paste!$I9351)-1),"")))</f>
        <v/>
      </c>
      <c r="D9354">
        <f>IF(GL_Paste!$B9351="","",IFERROR(INDEX(DeptName,MATCH($C9354,DeptTag,0)),"UNALLOCATED"))</f>
        <v/>
      </c>
      <c r="E9354">
        <f>IF(GL_Paste!$B9351="","",IFERROR(INDEX(AcctCat,MATCH(GL_Paste!$B9351&amp;"",AcctCode,0)),"UNKNOWN"))</f>
        <v/>
      </c>
      <c r="F9354">
        <f>IF(GL_Paste!$B9351="","",IFERROR(INDEX(AcctSub,MATCH(GL_Paste!$B9351&amp;"",AcctCode,0)),"UNKNOWN"))</f>
        <v/>
      </c>
    </row>
    <row r="9355">
      <c r="A9355" s="40">
        <f>IF(GL_Paste!$B9352="","",N(GL_Paste!$H9352)-N(GL_Paste!$G9352))</f>
        <v/>
      </c>
      <c r="B9355" s="43">
        <f>IF(GL_Paste!$B9352="","",DATE(YEAR(GL_Paste!$E9352),MONTH(GL_Paste!$E9352),1))</f>
        <v/>
      </c>
      <c r="C9355">
        <f>IF(GL_Paste!$B9352="","",IF(TRIM(GL_Paste!$M9352)&lt;&gt;"",TRIM(GL_Paste!$M9352),IFERROR(MID(GL_Paste!$I9352,FIND("[",GL_Paste!$I9352)+1,FIND("]",GL_Paste!$I9352)-FIND("[",GL_Paste!$I9352)-1),"")))</f>
        <v/>
      </c>
      <c r="D9355">
        <f>IF(GL_Paste!$B9352="","",IFERROR(INDEX(DeptName,MATCH($C9355,DeptTag,0)),"UNALLOCATED"))</f>
        <v/>
      </c>
      <c r="E9355">
        <f>IF(GL_Paste!$B9352="","",IFERROR(INDEX(AcctCat,MATCH(GL_Paste!$B9352&amp;"",AcctCode,0)),"UNKNOWN"))</f>
        <v/>
      </c>
      <c r="F9355">
        <f>IF(GL_Paste!$B9352="","",IFERROR(INDEX(AcctSub,MATCH(GL_Paste!$B9352&amp;"",AcctCode,0)),"UNKNOWN"))</f>
        <v/>
      </c>
    </row>
    <row r="9356">
      <c r="A9356" s="40">
        <f>IF(GL_Paste!$B9353="","",N(GL_Paste!$H9353)-N(GL_Paste!$G9353))</f>
        <v/>
      </c>
      <c r="B9356" s="43">
        <f>IF(GL_Paste!$B9353="","",DATE(YEAR(GL_Paste!$E9353),MONTH(GL_Paste!$E9353),1))</f>
        <v/>
      </c>
      <c r="C9356">
        <f>IF(GL_Paste!$B9353="","",IF(TRIM(GL_Paste!$M9353)&lt;&gt;"",TRIM(GL_Paste!$M9353),IFERROR(MID(GL_Paste!$I9353,FIND("[",GL_Paste!$I9353)+1,FIND("]",GL_Paste!$I9353)-FIND("[",GL_Paste!$I9353)-1),"")))</f>
        <v/>
      </c>
      <c r="D9356">
        <f>IF(GL_Paste!$B9353="","",IFERROR(INDEX(DeptName,MATCH($C9356,DeptTag,0)),"UNALLOCATED"))</f>
        <v/>
      </c>
      <c r="E9356">
        <f>IF(GL_Paste!$B9353="","",IFERROR(INDEX(AcctCat,MATCH(GL_Paste!$B9353&amp;"",AcctCode,0)),"UNKNOWN"))</f>
        <v/>
      </c>
      <c r="F9356">
        <f>IF(GL_Paste!$B9353="","",IFERROR(INDEX(AcctSub,MATCH(GL_Paste!$B9353&amp;"",AcctCode,0)),"UNKNOWN"))</f>
        <v/>
      </c>
    </row>
    <row r="9357">
      <c r="A9357" s="40">
        <f>IF(GL_Paste!$B9354="","",N(GL_Paste!$H9354)-N(GL_Paste!$G9354))</f>
        <v/>
      </c>
      <c r="B9357" s="43">
        <f>IF(GL_Paste!$B9354="","",DATE(YEAR(GL_Paste!$E9354),MONTH(GL_Paste!$E9354),1))</f>
        <v/>
      </c>
      <c r="C9357">
        <f>IF(GL_Paste!$B9354="","",IF(TRIM(GL_Paste!$M9354)&lt;&gt;"",TRIM(GL_Paste!$M9354),IFERROR(MID(GL_Paste!$I9354,FIND("[",GL_Paste!$I9354)+1,FIND("]",GL_Paste!$I9354)-FIND("[",GL_Paste!$I9354)-1),"")))</f>
        <v/>
      </c>
      <c r="D9357">
        <f>IF(GL_Paste!$B9354="","",IFERROR(INDEX(DeptName,MATCH($C9357,DeptTag,0)),"UNALLOCATED"))</f>
        <v/>
      </c>
      <c r="E9357">
        <f>IF(GL_Paste!$B9354="","",IFERROR(INDEX(AcctCat,MATCH(GL_Paste!$B9354&amp;"",AcctCode,0)),"UNKNOWN"))</f>
        <v/>
      </c>
      <c r="F9357">
        <f>IF(GL_Paste!$B9354="","",IFERROR(INDEX(AcctSub,MATCH(GL_Paste!$B9354&amp;"",AcctCode,0)),"UNKNOWN"))</f>
        <v/>
      </c>
    </row>
    <row r="9358">
      <c r="A9358" s="40">
        <f>IF(GL_Paste!$B9355="","",N(GL_Paste!$H9355)-N(GL_Paste!$G9355))</f>
        <v/>
      </c>
      <c r="B9358" s="43">
        <f>IF(GL_Paste!$B9355="","",DATE(YEAR(GL_Paste!$E9355),MONTH(GL_Paste!$E9355),1))</f>
        <v/>
      </c>
      <c r="C9358">
        <f>IF(GL_Paste!$B9355="","",IF(TRIM(GL_Paste!$M9355)&lt;&gt;"",TRIM(GL_Paste!$M9355),IFERROR(MID(GL_Paste!$I9355,FIND("[",GL_Paste!$I9355)+1,FIND("]",GL_Paste!$I9355)-FIND("[",GL_Paste!$I9355)-1),"")))</f>
        <v/>
      </c>
      <c r="D9358">
        <f>IF(GL_Paste!$B9355="","",IFERROR(INDEX(DeptName,MATCH($C9358,DeptTag,0)),"UNALLOCATED"))</f>
        <v/>
      </c>
      <c r="E9358">
        <f>IF(GL_Paste!$B9355="","",IFERROR(INDEX(AcctCat,MATCH(GL_Paste!$B9355&amp;"",AcctCode,0)),"UNKNOWN"))</f>
        <v/>
      </c>
      <c r="F9358">
        <f>IF(GL_Paste!$B9355="","",IFERROR(INDEX(AcctSub,MATCH(GL_Paste!$B9355&amp;"",AcctCode,0)),"UNKNOWN"))</f>
        <v/>
      </c>
    </row>
    <row r="9359">
      <c r="A9359" s="40">
        <f>IF(GL_Paste!$B9356="","",N(GL_Paste!$H9356)-N(GL_Paste!$G9356))</f>
        <v/>
      </c>
      <c r="B9359" s="43">
        <f>IF(GL_Paste!$B9356="","",DATE(YEAR(GL_Paste!$E9356),MONTH(GL_Paste!$E9356),1))</f>
        <v/>
      </c>
      <c r="C9359">
        <f>IF(GL_Paste!$B9356="","",IF(TRIM(GL_Paste!$M9356)&lt;&gt;"",TRIM(GL_Paste!$M9356),IFERROR(MID(GL_Paste!$I9356,FIND("[",GL_Paste!$I9356)+1,FIND("]",GL_Paste!$I9356)-FIND("[",GL_Paste!$I9356)-1),"")))</f>
        <v/>
      </c>
      <c r="D9359">
        <f>IF(GL_Paste!$B9356="","",IFERROR(INDEX(DeptName,MATCH($C9359,DeptTag,0)),"UNALLOCATED"))</f>
        <v/>
      </c>
      <c r="E9359">
        <f>IF(GL_Paste!$B9356="","",IFERROR(INDEX(AcctCat,MATCH(GL_Paste!$B9356&amp;"",AcctCode,0)),"UNKNOWN"))</f>
        <v/>
      </c>
      <c r="F9359">
        <f>IF(GL_Paste!$B9356="","",IFERROR(INDEX(AcctSub,MATCH(GL_Paste!$B9356&amp;"",AcctCode,0)),"UNKNOWN"))</f>
        <v/>
      </c>
    </row>
    <row r="9360">
      <c r="A9360" s="40">
        <f>IF(GL_Paste!$B9357="","",N(GL_Paste!$H9357)-N(GL_Paste!$G9357))</f>
        <v/>
      </c>
      <c r="B9360" s="43">
        <f>IF(GL_Paste!$B9357="","",DATE(YEAR(GL_Paste!$E9357),MONTH(GL_Paste!$E9357),1))</f>
        <v/>
      </c>
      <c r="C9360">
        <f>IF(GL_Paste!$B9357="","",IF(TRIM(GL_Paste!$M9357)&lt;&gt;"",TRIM(GL_Paste!$M9357),IFERROR(MID(GL_Paste!$I9357,FIND("[",GL_Paste!$I9357)+1,FIND("]",GL_Paste!$I9357)-FIND("[",GL_Paste!$I9357)-1),"")))</f>
        <v/>
      </c>
      <c r="D9360">
        <f>IF(GL_Paste!$B9357="","",IFERROR(INDEX(DeptName,MATCH($C9360,DeptTag,0)),"UNALLOCATED"))</f>
        <v/>
      </c>
      <c r="E9360">
        <f>IF(GL_Paste!$B9357="","",IFERROR(INDEX(AcctCat,MATCH(GL_Paste!$B9357&amp;"",AcctCode,0)),"UNKNOWN"))</f>
        <v/>
      </c>
      <c r="F9360">
        <f>IF(GL_Paste!$B9357="","",IFERROR(INDEX(AcctSub,MATCH(GL_Paste!$B9357&amp;"",AcctCode,0)),"UNKNOWN"))</f>
        <v/>
      </c>
    </row>
    <row r="9361">
      <c r="A9361" s="40">
        <f>IF(GL_Paste!$B9358="","",N(GL_Paste!$H9358)-N(GL_Paste!$G9358))</f>
        <v/>
      </c>
      <c r="B9361" s="43">
        <f>IF(GL_Paste!$B9358="","",DATE(YEAR(GL_Paste!$E9358),MONTH(GL_Paste!$E9358),1))</f>
        <v/>
      </c>
      <c r="C9361">
        <f>IF(GL_Paste!$B9358="","",IF(TRIM(GL_Paste!$M9358)&lt;&gt;"",TRIM(GL_Paste!$M9358),IFERROR(MID(GL_Paste!$I9358,FIND("[",GL_Paste!$I9358)+1,FIND("]",GL_Paste!$I9358)-FIND("[",GL_Paste!$I9358)-1),"")))</f>
        <v/>
      </c>
      <c r="D9361">
        <f>IF(GL_Paste!$B9358="","",IFERROR(INDEX(DeptName,MATCH($C9361,DeptTag,0)),"UNALLOCATED"))</f>
        <v/>
      </c>
      <c r="E9361">
        <f>IF(GL_Paste!$B9358="","",IFERROR(INDEX(AcctCat,MATCH(GL_Paste!$B9358&amp;"",AcctCode,0)),"UNKNOWN"))</f>
        <v/>
      </c>
      <c r="F9361">
        <f>IF(GL_Paste!$B9358="","",IFERROR(INDEX(AcctSub,MATCH(GL_Paste!$B9358&amp;"",AcctCode,0)),"UNKNOWN"))</f>
        <v/>
      </c>
    </row>
    <row r="9362">
      <c r="A9362" s="40">
        <f>IF(GL_Paste!$B9359="","",N(GL_Paste!$H9359)-N(GL_Paste!$G9359))</f>
        <v/>
      </c>
      <c r="B9362" s="43">
        <f>IF(GL_Paste!$B9359="","",DATE(YEAR(GL_Paste!$E9359),MONTH(GL_Paste!$E9359),1))</f>
        <v/>
      </c>
      <c r="C9362">
        <f>IF(GL_Paste!$B9359="","",IF(TRIM(GL_Paste!$M9359)&lt;&gt;"",TRIM(GL_Paste!$M9359),IFERROR(MID(GL_Paste!$I9359,FIND("[",GL_Paste!$I9359)+1,FIND("]",GL_Paste!$I9359)-FIND("[",GL_Paste!$I9359)-1),"")))</f>
        <v/>
      </c>
      <c r="D9362">
        <f>IF(GL_Paste!$B9359="","",IFERROR(INDEX(DeptName,MATCH($C9362,DeptTag,0)),"UNALLOCATED"))</f>
        <v/>
      </c>
      <c r="E9362">
        <f>IF(GL_Paste!$B9359="","",IFERROR(INDEX(AcctCat,MATCH(GL_Paste!$B9359&amp;"",AcctCode,0)),"UNKNOWN"))</f>
        <v/>
      </c>
      <c r="F9362">
        <f>IF(GL_Paste!$B9359="","",IFERROR(INDEX(AcctSub,MATCH(GL_Paste!$B9359&amp;"",AcctCode,0)),"UNKNOWN"))</f>
        <v/>
      </c>
    </row>
    <row r="9363">
      <c r="A9363" s="40">
        <f>IF(GL_Paste!$B9360="","",N(GL_Paste!$H9360)-N(GL_Paste!$G9360))</f>
        <v/>
      </c>
      <c r="B9363" s="43">
        <f>IF(GL_Paste!$B9360="","",DATE(YEAR(GL_Paste!$E9360),MONTH(GL_Paste!$E9360),1))</f>
        <v/>
      </c>
      <c r="C9363">
        <f>IF(GL_Paste!$B9360="","",IF(TRIM(GL_Paste!$M9360)&lt;&gt;"",TRIM(GL_Paste!$M9360),IFERROR(MID(GL_Paste!$I9360,FIND("[",GL_Paste!$I9360)+1,FIND("]",GL_Paste!$I9360)-FIND("[",GL_Paste!$I9360)-1),"")))</f>
        <v/>
      </c>
      <c r="D9363">
        <f>IF(GL_Paste!$B9360="","",IFERROR(INDEX(DeptName,MATCH($C9363,DeptTag,0)),"UNALLOCATED"))</f>
        <v/>
      </c>
      <c r="E9363">
        <f>IF(GL_Paste!$B9360="","",IFERROR(INDEX(AcctCat,MATCH(GL_Paste!$B9360&amp;"",AcctCode,0)),"UNKNOWN"))</f>
        <v/>
      </c>
      <c r="F9363">
        <f>IF(GL_Paste!$B9360="","",IFERROR(INDEX(AcctSub,MATCH(GL_Paste!$B9360&amp;"",AcctCode,0)),"UNKNOWN"))</f>
        <v/>
      </c>
    </row>
    <row r="9364">
      <c r="A9364" s="40">
        <f>IF(GL_Paste!$B9361="","",N(GL_Paste!$H9361)-N(GL_Paste!$G9361))</f>
        <v/>
      </c>
      <c r="B9364" s="43">
        <f>IF(GL_Paste!$B9361="","",DATE(YEAR(GL_Paste!$E9361),MONTH(GL_Paste!$E9361),1))</f>
        <v/>
      </c>
      <c r="C9364">
        <f>IF(GL_Paste!$B9361="","",IF(TRIM(GL_Paste!$M9361)&lt;&gt;"",TRIM(GL_Paste!$M9361),IFERROR(MID(GL_Paste!$I9361,FIND("[",GL_Paste!$I9361)+1,FIND("]",GL_Paste!$I9361)-FIND("[",GL_Paste!$I9361)-1),"")))</f>
        <v/>
      </c>
      <c r="D9364">
        <f>IF(GL_Paste!$B9361="","",IFERROR(INDEX(DeptName,MATCH($C9364,DeptTag,0)),"UNALLOCATED"))</f>
        <v/>
      </c>
      <c r="E9364">
        <f>IF(GL_Paste!$B9361="","",IFERROR(INDEX(AcctCat,MATCH(GL_Paste!$B9361&amp;"",AcctCode,0)),"UNKNOWN"))</f>
        <v/>
      </c>
      <c r="F9364">
        <f>IF(GL_Paste!$B9361="","",IFERROR(INDEX(AcctSub,MATCH(GL_Paste!$B9361&amp;"",AcctCode,0)),"UNKNOWN"))</f>
        <v/>
      </c>
    </row>
    <row r="9365">
      <c r="A9365" s="40">
        <f>IF(GL_Paste!$B9362="","",N(GL_Paste!$H9362)-N(GL_Paste!$G9362))</f>
        <v/>
      </c>
      <c r="B9365" s="43">
        <f>IF(GL_Paste!$B9362="","",DATE(YEAR(GL_Paste!$E9362),MONTH(GL_Paste!$E9362),1))</f>
        <v/>
      </c>
      <c r="C9365">
        <f>IF(GL_Paste!$B9362="","",IF(TRIM(GL_Paste!$M9362)&lt;&gt;"",TRIM(GL_Paste!$M9362),IFERROR(MID(GL_Paste!$I9362,FIND("[",GL_Paste!$I9362)+1,FIND("]",GL_Paste!$I9362)-FIND("[",GL_Paste!$I9362)-1),"")))</f>
        <v/>
      </c>
      <c r="D9365">
        <f>IF(GL_Paste!$B9362="","",IFERROR(INDEX(DeptName,MATCH($C9365,DeptTag,0)),"UNALLOCATED"))</f>
        <v/>
      </c>
      <c r="E9365">
        <f>IF(GL_Paste!$B9362="","",IFERROR(INDEX(AcctCat,MATCH(GL_Paste!$B9362&amp;"",AcctCode,0)),"UNKNOWN"))</f>
        <v/>
      </c>
      <c r="F9365">
        <f>IF(GL_Paste!$B9362="","",IFERROR(INDEX(AcctSub,MATCH(GL_Paste!$B9362&amp;"",AcctCode,0)),"UNKNOWN"))</f>
        <v/>
      </c>
    </row>
    <row r="9366">
      <c r="A9366" s="40">
        <f>IF(GL_Paste!$B9363="","",N(GL_Paste!$H9363)-N(GL_Paste!$G9363))</f>
        <v/>
      </c>
      <c r="B9366" s="43">
        <f>IF(GL_Paste!$B9363="","",DATE(YEAR(GL_Paste!$E9363),MONTH(GL_Paste!$E9363),1))</f>
        <v/>
      </c>
      <c r="C9366">
        <f>IF(GL_Paste!$B9363="","",IF(TRIM(GL_Paste!$M9363)&lt;&gt;"",TRIM(GL_Paste!$M9363),IFERROR(MID(GL_Paste!$I9363,FIND("[",GL_Paste!$I9363)+1,FIND("]",GL_Paste!$I9363)-FIND("[",GL_Paste!$I9363)-1),"")))</f>
        <v/>
      </c>
      <c r="D9366">
        <f>IF(GL_Paste!$B9363="","",IFERROR(INDEX(DeptName,MATCH($C9366,DeptTag,0)),"UNALLOCATED"))</f>
        <v/>
      </c>
      <c r="E9366">
        <f>IF(GL_Paste!$B9363="","",IFERROR(INDEX(AcctCat,MATCH(GL_Paste!$B9363&amp;"",AcctCode,0)),"UNKNOWN"))</f>
        <v/>
      </c>
      <c r="F9366">
        <f>IF(GL_Paste!$B9363="","",IFERROR(INDEX(AcctSub,MATCH(GL_Paste!$B9363&amp;"",AcctCode,0)),"UNKNOWN"))</f>
        <v/>
      </c>
    </row>
    <row r="9367">
      <c r="A9367" s="40">
        <f>IF(GL_Paste!$B9364="","",N(GL_Paste!$H9364)-N(GL_Paste!$G9364))</f>
        <v/>
      </c>
      <c r="B9367" s="43">
        <f>IF(GL_Paste!$B9364="","",DATE(YEAR(GL_Paste!$E9364),MONTH(GL_Paste!$E9364),1))</f>
        <v/>
      </c>
      <c r="C9367">
        <f>IF(GL_Paste!$B9364="","",IF(TRIM(GL_Paste!$M9364)&lt;&gt;"",TRIM(GL_Paste!$M9364),IFERROR(MID(GL_Paste!$I9364,FIND("[",GL_Paste!$I9364)+1,FIND("]",GL_Paste!$I9364)-FIND("[",GL_Paste!$I9364)-1),"")))</f>
        <v/>
      </c>
      <c r="D9367">
        <f>IF(GL_Paste!$B9364="","",IFERROR(INDEX(DeptName,MATCH($C9367,DeptTag,0)),"UNALLOCATED"))</f>
        <v/>
      </c>
      <c r="E9367">
        <f>IF(GL_Paste!$B9364="","",IFERROR(INDEX(AcctCat,MATCH(GL_Paste!$B9364&amp;"",AcctCode,0)),"UNKNOWN"))</f>
        <v/>
      </c>
      <c r="F9367">
        <f>IF(GL_Paste!$B9364="","",IFERROR(INDEX(AcctSub,MATCH(GL_Paste!$B9364&amp;"",AcctCode,0)),"UNKNOWN"))</f>
        <v/>
      </c>
    </row>
    <row r="9368">
      <c r="A9368" s="40">
        <f>IF(GL_Paste!$B9365="","",N(GL_Paste!$H9365)-N(GL_Paste!$G9365))</f>
        <v/>
      </c>
      <c r="B9368" s="43">
        <f>IF(GL_Paste!$B9365="","",DATE(YEAR(GL_Paste!$E9365),MONTH(GL_Paste!$E9365),1))</f>
        <v/>
      </c>
      <c r="C9368">
        <f>IF(GL_Paste!$B9365="","",IF(TRIM(GL_Paste!$M9365)&lt;&gt;"",TRIM(GL_Paste!$M9365),IFERROR(MID(GL_Paste!$I9365,FIND("[",GL_Paste!$I9365)+1,FIND("]",GL_Paste!$I9365)-FIND("[",GL_Paste!$I9365)-1),"")))</f>
        <v/>
      </c>
      <c r="D9368">
        <f>IF(GL_Paste!$B9365="","",IFERROR(INDEX(DeptName,MATCH($C9368,DeptTag,0)),"UNALLOCATED"))</f>
        <v/>
      </c>
      <c r="E9368">
        <f>IF(GL_Paste!$B9365="","",IFERROR(INDEX(AcctCat,MATCH(GL_Paste!$B9365&amp;"",AcctCode,0)),"UNKNOWN"))</f>
        <v/>
      </c>
      <c r="F9368">
        <f>IF(GL_Paste!$B9365="","",IFERROR(INDEX(AcctSub,MATCH(GL_Paste!$B9365&amp;"",AcctCode,0)),"UNKNOWN"))</f>
        <v/>
      </c>
    </row>
    <row r="9369">
      <c r="A9369" s="40">
        <f>IF(GL_Paste!$B9366="","",N(GL_Paste!$H9366)-N(GL_Paste!$G9366))</f>
        <v/>
      </c>
      <c r="B9369" s="43">
        <f>IF(GL_Paste!$B9366="","",DATE(YEAR(GL_Paste!$E9366),MONTH(GL_Paste!$E9366),1))</f>
        <v/>
      </c>
      <c r="C9369">
        <f>IF(GL_Paste!$B9366="","",IF(TRIM(GL_Paste!$M9366)&lt;&gt;"",TRIM(GL_Paste!$M9366),IFERROR(MID(GL_Paste!$I9366,FIND("[",GL_Paste!$I9366)+1,FIND("]",GL_Paste!$I9366)-FIND("[",GL_Paste!$I9366)-1),"")))</f>
        <v/>
      </c>
      <c r="D9369">
        <f>IF(GL_Paste!$B9366="","",IFERROR(INDEX(DeptName,MATCH($C9369,DeptTag,0)),"UNALLOCATED"))</f>
        <v/>
      </c>
      <c r="E9369">
        <f>IF(GL_Paste!$B9366="","",IFERROR(INDEX(AcctCat,MATCH(GL_Paste!$B9366&amp;"",AcctCode,0)),"UNKNOWN"))</f>
        <v/>
      </c>
      <c r="F9369">
        <f>IF(GL_Paste!$B9366="","",IFERROR(INDEX(AcctSub,MATCH(GL_Paste!$B9366&amp;"",AcctCode,0)),"UNKNOWN"))</f>
        <v/>
      </c>
    </row>
    <row r="9370">
      <c r="A9370" s="40">
        <f>IF(GL_Paste!$B9367="","",N(GL_Paste!$H9367)-N(GL_Paste!$G9367))</f>
        <v/>
      </c>
      <c r="B9370" s="43">
        <f>IF(GL_Paste!$B9367="","",DATE(YEAR(GL_Paste!$E9367),MONTH(GL_Paste!$E9367),1))</f>
        <v/>
      </c>
      <c r="C9370">
        <f>IF(GL_Paste!$B9367="","",IF(TRIM(GL_Paste!$M9367)&lt;&gt;"",TRIM(GL_Paste!$M9367),IFERROR(MID(GL_Paste!$I9367,FIND("[",GL_Paste!$I9367)+1,FIND("]",GL_Paste!$I9367)-FIND("[",GL_Paste!$I9367)-1),"")))</f>
        <v/>
      </c>
      <c r="D9370">
        <f>IF(GL_Paste!$B9367="","",IFERROR(INDEX(DeptName,MATCH($C9370,DeptTag,0)),"UNALLOCATED"))</f>
        <v/>
      </c>
      <c r="E9370">
        <f>IF(GL_Paste!$B9367="","",IFERROR(INDEX(AcctCat,MATCH(GL_Paste!$B9367&amp;"",AcctCode,0)),"UNKNOWN"))</f>
        <v/>
      </c>
      <c r="F9370">
        <f>IF(GL_Paste!$B9367="","",IFERROR(INDEX(AcctSub,MATCH(GL_Paste!$B9367&amp;"",AcctCode,0)),"UNKNOWN"))</f>
        <v/>
      </c>
    </row>
    <row r="9371">
      <c r="A9371" s="40">
        <f>IF(GL_Paste!$B9368="","",N(GL_Paste!$H9368)-N(GL_Paste!$G9368))</f>
        <v/>
      </c>
      <c r="B9371" s="43">
        <f>IF(GL_Paste!$B9368="","",DATE(YEAR(GL_Paste!$E9368),MONTH(GL_Paste!$E9368),1))</f>
        <v/>
      </c>
      <c r="C9371">
        <f>IF(GL_Paste!$B9368="","",IF(TRIM(GL_Paste!$M9368)&lt;&gt;"",TRIM(GL_Paste!$M9368),IFERROR(MID(GL_Paste!$I9368,FIND("[",GL_Paste!$I9368)+1,FIND("]",GL_Paste!$I9368)-FIND("[",GL_Paste!$I9368)-1),"")))</f>
        <v/>
      </c>
      <c r="D9371">
        <f>IF(GL_Paste!$B9368="","",IFERROR(INDEX(DeptName,MATCH($C9371,DeptTag,0)),"UNALLOCATED"))</f>
        <v/>
      </c>
      <c r="E9371">
        <f>IF(GL_Paste!$B9368="","",IFERROR(INDEX(AcctCat,MATCH(GL_Paste!$B9368&amp;"",AcctCode,0)),"UNKNOWN"))</f>
        <v/>
      </c>
      <c r="F9371">
        <f>IF(GL_Paste!$B9368="","",IFERROR(INDEX(AcctSub,MATCH(GL_Paste!$B9368&amp;"",AcctCode,0)),"UNKNOWN"))</f>
        <v/>
      </c>
    </row>
    <row r="9372">
      <c r="A9372" s="40">
        <f>IF(GL_Paste!$B9369="","",N(GL_Paste!$H9369)-N(GL_Paste!$G9369))</f>
        <v/>
      </c>
      <c r="B9372" s="43">
        <f>IF(GL_Paste!$B9369="","",DATE(YEAR(GL_Paste!$E9369),MONTH(GL_Paste!$E9369),1))</f>
        <v/>
      </c>
      <c r="C9372">
        <f>IF(GL_Paste!$B9369="","",IF(TRIM(GL_Paste!$M9369)&lt;&gt;"",TRIM(GL_Paste!$M9369),IFERROR(MID(GL_Paste!$I9369,FIND("[",GL_Paste!$I9369)+1,FIND("]",GL_Paste!$I9369)-FIND("[",GL_Paste!$I9369)-1),"")))</f>
        <v/>
      </c>
      <c r="D9372">
        <f>IF(GL_Paste!$B9369="","",IFERROR(INDEX(DeptName,MATCH($C9372,DeptTag,0)),"UNALLOCATED"))</f>
        <v/>
      </c>
      <c r="E9372">
        <f>IF(GL_Paste!$B9369="","",IFERROR(INDEX(AcctCat,MATCH(GL_Paste!$B9369&amp;"",AcctCode,0)),"UNKNOWN"))</f>
        <v/>
      </c>
      <c r="F9372">
        <f>IF(GL_Paste!$B9369="","",IFERROR(INDEX(AcctSub,MATCH(GL_Paste!$B9369&amp;"",AcctCode,0)),"UNKNOWN"))</f>
        <v/>
      </c>
    </row>
    <row r="9373">
      <c r="A9373" s="40">
        <f>IF(GL_Paste!$B9370="","",N(GL_Paste!$H9370)-N(GL_Paste!$G9370))</f>
        <v/>
      </c>
      <c r="B9373" s="43">
        <f>IF(GL_Paste!$B9370="","",DATE(YEAR(GL_Paste!$E9370),MONTH(GL_Paste!$E9370),1))</f>
        <v/>
      </c>
      <c r="C9373">
        <f>IF(GL_Paste!$B9370="","",IF(TRIM(GL_Paste!$M9370)&lt;&gt;"",TRIM(GL_Paste!$M9370),IFERROR(MID(GL_Paste!$I9370,FIND("[",GL_Paste!$I9370)+1,FIND("]",GL_Paste!$I9370)-FIND("[",GL_Paste!$I9370)-1),"")))</f>
        <v/>
      </c>
      <c r="D9373">
        <f>IF(GL_Paste!$B9370="","",IFERROR(INDEX(DeptName,MATCH($C9373,DeptTag,0)),"UNALLOCATED"))</f>
        <v/>
      </c>
      <c r="E9373">
        <f>IF(GL_Paste!$B9370="","",IFERROR(INDEX(AcctCat,MATCH(GL_Paste!$B9370&amp;"",AcctCode,0)),"UNKNOWN"))</f>
        <v/>
      </c>
      <c r="F9373">
        <f>IF(GL_Paste!$B9370="","",IFERROR(INDEX(AcctSub,MATCH(GL_Paste!$B9370&amp;"",AcctCode,0)),"UNKNOWN"))</f>
        <v/>
      </c>
    </row>
    <row r="9374">
      <c r="A9374" s="40">
        <f>IF(GL_Paste!$B9371="","",N(GL_Paste!$H9371)-N(GL_Paste!$G9371))</f>
        <v/>
      </c>
      <c r="B9374" s="43">
        <f>IF(GL_Paste!$B9371="","",DATE(YEAR(GL_Paste!$E9371),MONTH(GL_Paste!$E9371),1))</f>
        <v/>
      </c>
      <c r="C9374">
        <f>IF(GL_Paste!$B9371="","",IF(TRIM(GL_Paste!$M9371)&lt;&gt;"",TRIM(GL_Paste!$M9371),IFERROR(MID(GL_Paste!$I9371,FIND("[",GL_Paste!$I9371)+1,FIND("]",GL_Paste!$I9371)-FIND("[",GL_Paste!$I9371)-1),"")))</f>
        <v/>
      </c>
      <c r="D9374">
        <f>IF(GL_Paste!$B9371="","",IFERROR(INDEX(DeptName,MATCH($C9374,DeptTag,0)),"UNALLOCATED"))</f>
        <v/>
      </c>
      <c r="E9374">
        <f>IF(GL_Paste!$B9371="","",IFERROR(INDEX(AcctCat,MATCH(GL_Paste!$B9371&amp;"",AcctCode,0)),"UNKNOWN"))</f>
        <v/>
      </c>
      <c r="F9374">
        <f>IF(GL_Paste!$B9371="","",IFERROR(INDEX(AcctSub,MATCH(GL_Paste!$B9371&amp;"",AcctCode,0)),"UNKNOWN"))</f>
        <v/>
      </c>
    </row>
    <row r="9375">
      <c r="A9375" s="40">
        <f>IF(GL_Paste!$B9372="","",N(GL_Paste!$H9372)-N(GL_Paste!$G9372))</f>
        <v/>
      </c>
      <c r="B9375" s="43">
        <f>IF(GL_Paste!$B9372="","",DATE(YEAR(GL_Paste!$E9372),MONTH(GL_Paste!$E9372),1))</f>
        <v/>
      </c>
      <c r="C9375">
        <f>IF(GL_Paste!$B9372="","",IF(TRIM(GL_Paste!$M9372)&lt;&gt;"",TRIM(GL_Paste!$M9372),IFERROR(MID(GL_Paste!$I9372,FIND("[",GL_Paste!$I9372)+1,FIND("]",GL_Paste!$I9372)-FIND("[",GL_Paste!$I9372)-1),"")))</f>
        <v/>
      </c>
      <c r="D9375">
        <f>IF(GL_Paste!$B9372="","",IFERROR(INDEX(DeptName,MATCH($C9375,DeptTag,0)),"UNALLOCATED"))</f>
        <v/>
      </c>
      <c r="E9375">
        <f>IF(GL_Paste!$B9372="","",IFERROR(INDEX(AcctCat,MATCH(GL_Paste!$B9372&amp;"",AcctCode,0)),"UNKNOWN"))</f>
        <v/>
      </c>
      <c r="F9375">
        <f>IF(GL_Paste!$B9372="","",IFERROR(INDEX(AcctSub,MATCH(GL_Paste!$B9372&amp;"",AcctCode,0)),"UNKNOWN"))</f>
        <v/>
      </c>
    </row>
    <row r="9376">
      <c r="A9376" s="40">
        <f>IF(GL_Paste!$B9373="","",N(GL_Paste!$H9373)-N(GL_Paste!$G9373))</f>
        <v/>
      </c>
      <c r="B9376" s="43">
        <f>IF(GL_Paste!$B9373="","",DATE(YEAR(GL_Paste!$E9373),MONTH(GL_Paste!$E9373),1))</f>
        <v/>
      </c>
      <c r="C9376">
        <f>IF(GL_Paste!$B9373="","",IF(TRIM(GL_Paste!$M9373)&lt;&gt;"",TRIM(GL_Paste!$M9373),IFERROR(MID(GL_Paste!$I9373,FIND("[",GL_Paste!$I9373)+1,FIND("]",GL_Paste!$I9373)-FIND("[",GL_Paste!$I9373)-1),"")))</f>
        <v/>
      </c>
      <c r="D9376">
        <f>IF(GL_Paste!$B9373="","",IFERROR(INDEX(DeptName,MATCH($C9376,DeptTag,0)),"UNALLOCATED"))</f>
        <v/>
      </c>
      <c r="E9376">
        <f>IF(GL_Paste!$B9373="","",IFERROR(INDEX(AcctCat,MATCH(GL_Paste!$B9373&amp;"",AcctCode,0)),"UNKNOWN"))</f>
        <v/>
      </c>
      <c r="F9376">
        <f>IF(GL_Paste!$B9373="","",IFERROR(INDEX(AcctSub,MATCH(GL_Paste!$B9373&amp;"",AcctCode,0)),"UNKNOWN"))</f>
        <v/>
      </c>
    </row>
    <row r="9377">
      <c r="A9377" s="40">
        <f>IF(GL_Paste!$B9374="","",N(GL_Paste!$H9374)-N(GL_Paste!$G9374))</f>
        <v/>
      </c>
      <c r="B9377" s="43">
        <f>IF(GL_Paste!$B9374="","",DATE(YEAR(GL_Paste!$E9374),MONTH(GL_Paste!$E9374),1))</f>
        <v/>
      </c>
      <c r="C9377">
        <f>IF(GL_Paste!$B9374="","",IF(TRIM(GL_Paste!$M9374)&lt;&gt;"",TRIM(GL_Paste!$M9374),IFERROR(MID(GL_Paste!$I9374,FIND("[",GL_Paste!$I9374)+1,FIND("]",GL_Paste!$I9374)-FIND("[",GL_Paste!$I9374)-1),"")))</f>
        <v/>
      </c>
      <c r="D9377">
        <f>IF(GL_Paste!$B9374="","",IFERROR(INDEX(DeptName,MATCH($C9377,DeptTag,0)),"UNALLOCATED"))</f>
        <v/>
      </c>
      <c r="E9377">
        <f>IF(GL_Paste!$B9374="","",IFERROR(INDEX(AcctCat,MATCH(GL_Paste!$B9374&amp;"",AcctCode,0)),"UNKNOWN"))</f>
        <v/>
      </c>
      <c r="F9377">
        <f>IF(GL_Paste!$B9374="","",IFERROR(INDEX(AcctSub,MATCH(GL_Paste!$B9374&amp;"",AcctCode,0)),"UNKNOWN"))</f>
        <v/>
      </c>
    </row>
    <row r="9378">
      <c r="A9378" s="40">
        <f>IF(GL_Paste!$B9375="","",N(GL_Paste!$H9375)-N(GL_Paste!$G9375))</f>
        <v/>
      </c>
      <c r="B9378" s="43">
        <f>IF(GL_Paste!$B9375="","",DATE(YEAR(GL_Paste!$E9375),MONTH(GL_Paste!$E9375),1))</f>
        <v/>
      </c>
      <c r="C9378">
        <f>IF(GL_Paste!$B9375="","",IF(TRIM(GL_Paste!$M9375)&lt;&gt;"",TRIM(GL_Paste!$M9375),IFERROR(MID(GL_Paste!$I9375,FIND("[",GL_Paste!$I9375)+1,FIND("]",GL_Paste!$I9375)-FIND("[",GL_Paste!$I9375)-1),"")))</f>
        <v/>
      </c>
      <c r="D9378">
        <f>IF(GL_Paste!$B9375="","",IFERROR(INDEX(DeptName,MATCH($C9378,DeptTag,0)),"UNALLOCATED"))</f>
        <v/>
      </c>
      <c r="E9378">
        <f>IF(GL_Paste!$B9375="","",IFERROR(INDEX(AcctCat,MATCH(GL_Paste!$B9375&amp;"",AcctCode,0)),"UNKNOWN"))</f>
        <v/>
      </c>
      <c r="F9378">
        <f>IF(GL_Paste!$B9375="","",IFERROR(INDEX(AcctSub,MATCH(GL_Paste!$B9375&amp;"",AcctCode,0)),"UNKNOWN"))</f>
        <v/>
      </c>
    </row>
    <row r="9379">
      <c r="A9379" s="40">
        <f>IF(GL_Paste!$B9376="","",N(GL_Paste!$H9376)-N(GL_Paste!$G9376))</f>
        <v/>
      </c>
      <c r="B9379" s="43">
        <f>IF(GL_Paste!$B9376="","",DATE(YEAR(GL_Paste!$E9376),MONTH(GL_Paste!$E9376),1))</f>
        <v/>
      </c>
      <c r="C9379">
        <f>IF(GL_Paste!$B9376="","",IF(TRIM(GL_Paste!$M9376)&lt;&gt;"",TRIM(GL_Paste!$M9376),IFERROR(MID(GL_Paste!$I9376,FIND("[",GL_Paste!$I9376)+1,FIND("]",GL_Paste!$I9376)-FIND("[",GL_Paste!$I9376)-1),"")))</f>
        <v/>
      </c>
      <c r="D9379">
        <f>IF(GL_Paste!$B9376="","",IFERROR(INDEX(DeptName,MATCH($C9379,DeptTag,0)),"UNALLOCATED"))</f>
        <v/>
      </c>
      <c r="E9379">
        <f>IF(GL_Paste!$B9376="","",IFERROR(INDEX(AcctCat,MATCH(GL_Paste!$B9376&amp;"",AcctCode,0)),"UNKNOWN"))</f>
        <v/>
      </c>
      <c r="F9379">
        <f>IF(GL_Paste!$B9376="","",IFERROR(INDEX(AcctSub,MATCH(GL_Paste!$B9376&amp;"",AcctCode,0)),"UNKNOWN"))</f>
        <v/>
      </c>
    </row>
    <row r="9380">
      <c r="A9380" s="40">
        <f>IF(GL_Paste!$B9377="","",N(GL_Paste!$H9377)-N(GL_Paste!$G9377))</f>
        <v/>
      </c>
      <c r="B9380" s="43">
        <f>IF(GL_Paste!$B9377="","",DATE(YEAR(GL_Paste!$E9377),MONTH(GL_Paste!$E9377),1))</f>
        <v/>
      </c>
      <c r="C9380">
        <f>IF(GL_Paste!$B9377="","",IF(TRIM(GL_Paste!$M9377)&lt;&gt;"",TRIM(GL_Paste!$M9377),IFERROR(MID(GL_Paste!$I9377,FIND("[",GL_Paste!$I9377)+1,FIND("]",GL_Paste!$I9377)-FIND("[",GL_Paste!$I9377)-1),"")))</f>
        <v/>
      </c>
      <c r="D9380">
        <f>IF(GL_Paste!$B9377="","",IFERROR(INDEX(DeptName,MATCH($C9380,DeptTag,0)),"UNALLOCATED"))</f>
        <v/>
      </c>
      <c r="E9380">
        <f>IF(GL_Paste!$B9377="","",IFERROR(INDEX(AcctCat,MATCH(GL_Paste!$B9377&amp;"",AcctCode,0)),"UNKNOWN"))</f>
        <v/>
      </c>
      <c r="F9380">
        <f>IF(GL_Paste!$B9377="","",IFERROR(INDEX(AcctSub,MATCH(GL_Paste!$B9377&amp;"",AcctCode,0)),"UNKNOWN"))</f>
        <v/>
      </c>
    </row>
    <row r="9381">
      <c r="A9381" s="40">
        <f>IF(GL_Paste!$B9378="","",N(GL_Paste!$H9378)-N(GL_Paste!$G9378))</f>
        <v/>
      </c>
      <c r="B9381" s="43">
        <f>IF(GL_Paste!$B9378="","",DATE(YEAR(GL_Paste!$E9378),MONTH(GL_Paste!$E9378),1))</f>
        <v/>
      </c>
      <c r="C9381">
        <f>IF(GL_Paste!$B9378="","",IF(TRIM(GL_Paste!$M9378)&lt;&gt;"",TRIM(GL_Paste!$M9378),IFERROR(MID(GL_Paste!$I9378,FIND("[",GL_Paste!$I9378)+1,FIND("]",GL_Paste!$I9378)-FIND("[",GL_Paste!$I9378)-1),"")))</f>
        <v/>
      </c>
      <c r="D9381">
        <f>IF(GL_Paste!$B9378="","",IFERROR(INDEX(DeptName,MATCH($C9381,DeptTag,0)),"UNALLOCATED"))</f>
        <v/>
      </c>
      <c r="E9381">
        <f>IF(GL_Paste!$B9378="","",IFERROR(INDEX(AcctCat,MATCH(GL_Paste!$B9378&amp;"",AcctCode,0)),"UNKNOWN"))</f>
        <v/>
      </c>
      <c r="F9381">
        <f>IF(GL_Paste!$B9378="","",IFERROR(INDEX(AcctSub,MATCH(GL_Paste!$B9378&amp;"",AcctCode,0)),"UNKNOWN"))</f>
        <v/>
      </c>
    </row>
    <row r="9382">
      <c r="A9382" s="40">
        <f>IF(GL_Paste!$B9379="","",N(GL_Paste!$H9379)-N(GL_Paste!$G9379))</f>
        <v/>
      </c>
      <c r="B9382" s="43">
        <f>IF(GL_Paste!$B9379="","",DATE(YEAR(GL_Paste!$E9379),MONTH(GL_Paste!$E9379),1))</f>
        <v/>
      </c>
      <c r="C9382">
        <f>IF(GL_Paste!$B9379="","",IF(TRIM(GL_Paste!$M9379)&lt;&gt;"",TRIM(GL_Paste!$M9379),IFERROR(MID(GL_Paste!$I9379,FIND("[",GL_Paste!$I9379)+1,FIND("]",GL_Paste!$I9379)-FIND("[",GL_Paste!$I9379)-1),"")))</f>
        <v/>
      </c>
      <c r="D9382">
        <f>IF(GL_Paste!$B9379="","",IFERROR(INDEX(DeptName,MATCH($C9382,DeptTag,0)),"UNALLOCATED"))</f>
        <v/>
      </c>
      <c r="E9382">
        <f>IF(GL_Paste!$B9379="","",IFERROR(INDEX(AcctCat,MATCH(GL_Paste!$B9379&amp;"",AcctCode,0)),"UNKNOWN"))</f>
        <v/>
      </c>
      <c r="F9382">
        <f>IF(GL_Paste!$B9379="","",IFERROR(INDEX(AcctSub,MATCH(GL_Paste!$B9379&amp;"",AcctCode,0)),"UNKNOWN"))</f>
        <v/>
      </c>
    </row>
    <row r="9383">
      <c r="A9383" s="40">
        <f>IF(GL_Paste!$B9380="","",N(GL_Paste!$H9380)-N(GL_Paste!$G9380))</f>
        <v/>
      </c>
      <c r="B9383" s="43">
        <f>IF(GL_Paste!$B9380="","",DATE(YEAR(GL_Paste!$E9380),MONTH(GL_Paste!$E9380),1))</f>
        <v/>
      </c>
      <c r="C9383">
        <f>IF(GL_Paste!$B9380="","",IF(TRIM(GL_Paste!$M9380)&lt;&gt;"",TRIM(GL_Paste!$M9380),IFERROR(MID(GL_Paste!$I9380,FIND("[",GL_Paste!$I9380)+1,FIND("]",GL_Paste!$I9380)-FIND("[",GL_Paste!$I9380)-1),"")))</f>
        <v/>
      </c>
      <c r="D9383">
        <f>IF(GL_Paste!$B9380="","",IFERROR(INDEX(DeptName,MATCH($C9383,DeptTag,0)),"UNALLOCATED"))</f>
        <v/>
      </c>
      <c r="E9383">
        <f>IF(GL_Paste!$B9380="","",IFERROR(INDEX(AcctCat,MATCH(GL_Paste!$B9380&amp;"",AcctCode,0)),"UNKNOWN"))</f>
        <v/>
      </c>
      <c r="F9383">
        <f>IF(GL_Paste!$B9380="","",IFERROR(INDEX(AcctSub,MATCH(GL_Paste!$B9380&amp;"",AcctCode,0)),"UNKNOWN"))</f>
        <v/>
      </c>
    </row>
    <row r="9384">
      <c r="A9384" s="40">
        <f>IF(GL_Paste!$B9381="","",N(GL_Paste!$H9381)-N(GL_Paste!$G9381))</f>
        <v/>
      </c>
      <c r="B9384" s="43">
        <f>IF(GL_Paste!$B9381="","",DATE(YEAR(GL_Paste!$E9381),MONTH(GL_Paste!$E9381),1))</f>
        <v/>
      </c>
      <c r="C9384">
        <f>IF(GL_Paste!$B9381="","",IF(TRIM(GL_Paste!$M9381)&lt;&gt;"",TRIM(GL_Paste!$M9381),IFERROR(MID(GL_Paste!$I9381,FIND("[",GL_Paste!$I9381)+1,FIND("]",GL_Paste!$I9381)-FIND("[",GL_Paste!$I9381)-1),"")))</f>
        <v/>
      </c>
      <c r="D9384">
        <f>IF(GL_Paste!$B9381="","",IFERROR(INDEX(DeptName,MATCH($C9384,DeptTag,0)),"UNALLOCATED"))</f>
        <v/>
      </c>
      <c r="E9384">
        <f>IF(GL_Paste!$B9381="","",IFERROR(INDEX(AcctCat,MATCH(GL_Paste!$B9381&amp;"",AcctCode,0)),"UNKNOWN"))</f>
        <v/>
      </c>
      <c r="F9384">
        <f>IF(GL_Paste!$B9381="","",IFERROR(INDEX(AcctSub,MATCH(GL_Paste!$B9381&amp;"",AcctCode,0)),"UNKNOWN"))</f>
        <v/>
      </c>
    </row>
    <row r="9385">
      <c r="A9385" s="40">
        <f>IF(GL_Paste!$B9382="","",N(GL_Paste!$H9382)-N(GL_Paste!$G9382))</f>
        <v/>
      </c>
      <c r="B9385" s="43">
        <f>IF(GL_Paste!$B9382="","",DATE(YEAR(GL_Paste!$E9382),MONTH(GL_Paste!$E9382),1))</f>
        <v/>
      </c>
      <c r="C9385">
        <f>IF(GL_Paste!$B9382="","",IF(TRIM(GL_Paste!$M9382)&lt;&gt;"",TRIM(GL_Paste!$M9382),IFERROR(MID(GL_Paste!$I9382,FIND("[",GL_Paste!$I9382)+1,FIND("]",GL_Paste!$I9382)-FIND("[",GL_Paste!$I9382)-1),"")))</f>
        <v/>
      </c>
      <c r="D9385">
        <f>IF(GL_Paste!$B9382="","",IFERROR(INDEX(DeptName,MATCH($C9385,DeptTag,0)),"UNALLOCATED"))</f>
        <v/>
      </c>
      <c r="E9385">
        <f>IF(GL_Paste!$B9382="","",IFERROR(INDEX(AcctCat,MATCH(GL_Paste!$B9382&amp;"",AcctCode,0)),"UNKNOWN"))</f>
        <v/>
      </c>
      <c r="F9385">
        <f>IF(GL_Paste!$B9382="","",IFERROR(INDEX(AcctSub,MATCH(GL_Paste!$B9382&amp;"",AcctCode,0)),"UNKNOWN"))</f>
        <v/>
      </c>
    </row>
    <row r="9386">
      <c r="A9386" s="40">
        <f>IF(GL_Paste!$B9383="","",N(GL_Paste!$H9383)-N(GL_Paste!$G9383))</f>
        <v/>
      </c>
      <c r="B9386" s="43">
        <f>IF(GL_Paste!$B9383="","",DATE(YEAR(GL_Paste!$E9383),MONTH(GL_Paste!$E9383),1))</f>
        <v/>
      </c>
      <c r="C9386">
        <f>IF(GL_Paste!$B9383="","",IF(TRIM(GL_Paste!$M9383)&lt;&gt;"",TRIM(GL_Paste!$M9383),IFERROR(MID(GL_Paste!$I9383,FIND("[",GL_Paste!$I9383)+1,FIND("]",GL_Paste!$I9383)-FIND("[",GL_Paste!$I9383)-1),"")))</f>
        <v/>
      </c>
      <c r="D9386">
        <f>IF(GL_Paste!$B9383="","",IFERROR(INDEX(DeptName,MATCH($C9386,DeptTag,0)),"UNALLOCATED"))</f>
        <v/>
      </c>
      <c r="E9386">
        <f>IF(GL_Paste!$B9383="","",IFERROR(INDEX(AcctCat,MATCH(GL_Paste!$B9383&amp;"",AcctCode,0)),"UNKNOWN"))</f>
        <v/>
      </c>
      <c r="F9386">
        <f>IF(GL_Paste!$B9383="","",IFERROR(INDEX(AcctSub,MATCH(GL_Paste!$B9383&amp;"",AcctCode,0)),"UNKNOWN"))</f>
        <v/>
      </c>
    </row>
    <row r="9387">
      <c r="A9387" s="40">
        <f>IF(GL_Paste!$B9384="","",N(GL_Paste!$H9384)-N(GL_Paste!$G9384))</f>
        <v/>
      </c>
      <c r="B9387" s="43">
        <f>IF(GL_Paste!$B9384="","",DATE(YEAR(GL_Paste!$E9384),MONTH(GL_Paste!$E9384),1))</f>
        <v/>
      </c>
      <c r="C9387">
        <f>IF(GL_Paste!$B9384="","",IF(TRIM(GL_Paste!$M9384)&lt;&gt;"",TRIM(GL_Paste!$M9384),IFERROR(MID(GL_Paste!$I9384,FIND("[",GL_Paste!$I9384)+1,FIND("]",GL_Paste!$I9384)-FIND("[",GL_Paste!$I9384)-1),"")))</f>
        <v/>
      </c>
      <c r="D9387">
        <f>IF(GL_Paste!$B9384="","",IFERROR(INDEX(DeptName,MATCH($C9387,DeptTag,0)),"UNALLOCATED"))</f>
        <v/>
      </c>
      <c r="E9387">
        <f>IF(GL_Paste!$B9384="","",IFERROR(INDEX(AcctCat,MATCH(GL_Paste!$B9384&amp;"",AcctCode,0)),"UNKNOWN"))</f>
        <v/>
      </c>
      <c r="F9387">
        <f>IF(GL_Paste!$B9384="","",IFERROR(INDEX(AcctSub,MATCH(GL_Paste!$B9384&amp;"",AcctCode,0)),"UNKNOWN"))</f>
        <v/>
      </c>
    </row>
    <row r="9388">
      <c r="A9388" s="40">
        <f>IF(GL_Paste!$B9385="","",N(GL_Paste!$H9385)-N(GL_Paste!$G9385))</f>
        <v/>
      </c>
      <c r="B9388" s="43">
        <f>IF(GL_Paste!$B9385="","",DATE(YEAR(GL_Paste!$E9385),MONTH(GL_Paste!$E9385),1))</f>
        <v/>
      </c>
      <c r="C9388">
        <f>IF(GL_Paste!$B9385="","",IF(TRIM(GL_Paste!$M9385)&lt;&gt;"",TRIM(GL_Paste!$M9385),IFERROR(MID(GL_Paste!$I9385,FIND("[",GL_Paste!$I9385)+1,FIND("]",GL_Paste!$I9385)-FIND("[",GL_Paste!$I9385)-1),"")))</f>
        <v/>
      </c>
      <c r="D9388">
        <f>IF(GL_Paste!$B9385="","",IFERROR(INDEX(DeptName,MATCH($C9388,DeptTag,0)),"UNALLOCATED"))</f>
        <v/>
      </c>
      <c r="E9388">
        <f>IF(GL_Paste!$B9385="","",IFERROR(INDEX(AcctCat,MATCH(GL_Paste!$B9385&amp;"",AcctCode,0)),"UNKNOWN"))</f>
        <v/>
      </c>
      <c r="F9388">
        <f>IF(GL_Paste!$B9385="","",IFERROR(INDEX(AcctSub,MATCH(GL_Paste!$B9385&amp;"",AcctCode,0)),"UNKNOWN"))</f>
        <v/>
      </c>
    </row>
    <row r="9389">
      <c r="A9389" s="40">
        <f>IF(GL_Paste!$B9386="","",N(GL_Paste!$H9386)-N(GL_Paste!$G9386))</f>
        <v/>
      </c>
      <c r="B9389" s="43">
        <f>IF(GL_Paste!$B9386="","",DATE(YEAR(GL_Paste!$E9386),MONTH(GL_Paste!$E9386),1))</f>
        <v/>
      </c>
      <c r="C9389">
        <f>IF(GL_Paste!$B9386="","",IF(TRIM(GL_Paste!$M9386)&lt;&gt;"",TRIM(GL_Paste!$M9386),IFERROR(MID(GL_Paste!$I9386,FIND("[",GL_Paste!$I9386)+1,FIND("]",GL_Paste!$I9386)-FIND("[",GL_Paste!$I9386)-1),"")))</f>
        <v/>
      </c>
      <c r="D9389">
        <f>IF(GL_Paste!$B9386="","",IFERROR(INDEX(DeptName,MATCH($C9389,DeptTag,0)),"UNALLOCATED"))</f>
        <v/>
      </c>
      <c r="E9389">
        <f>IF(GL_Paste!$B9386="","",IFERROR(INDEX(AcctCat,MATCH(GL_Paste!$B9386&amp;"",AcctCode,0)),"UNKNOWN"))</f>
        <v/>
      </c>
      <c r="F9389">
        <f>IF(GL_Paste!$B9386="","",IFERROR(INDEX(AcctSub,MATCH(GL_Paste!$B9386&amp;"",AcctCode,0)),"UNKNOWN"))</f>
        <v/>
      </c>
    </row>
    <row r="9390">
      <c r="A9390" s="40">
        <f>IF(GL_Paste!$B9387="","",N(GL_Paste!$H9387)-N(GL_Paste!$G9387))</f>
        <v/>
      </c>
      <c r="B9390" s="43">
        <f>IF(GL_Paste!$B9387="","",DATE(YEAR(GL_Paste!$E9387),MONTH(GL_Paste!$E9387),1))</f>
        <v/>
      </c>
      <c r="C9390">
        <f>IF(GL_Paste!$B9387="","",IF(TRIM(GL_Paste!$M9387)&lt;&gt;"",TRIM(GL_Paste!$M9387),IFERROR(MID(GL_Paste!$I9387,FIND("[",GL_Paste!$I9387)+1,FIND("]",GL_Paste!$I9387)-FIND("[",GL_Paste!$I9387)-1),"")))</f>
        <v/>
      </c>
      <c r="D9390">
        <f>IF(GL_Paste!$B9387="","",IFERROR(INDEX(DeptName,MATCH($C9390,DeptTag,0)),"UNALLOCATED"))</f>
        <v/>
      </c>
      <c r="E9390">
        <f>IF(GL_Paste!$B9387="","",IFERROR(INDEX(AcctCat,MATCH(GL_Paste!$B9387&amp;"",AcctCode,0)),"UNKNOWN"))</f>
        <v/>
      </c>
      <c r="F9390">
        <f>IF(GL_Paste!$B9387="","",IFERROR(INDEX(AcctSub,MATCH(GL_Paste!$B9387&amp;"",AcctCode,0)),"UNKNOWN"))</f>
        <v/>
      </c>
    </row>
    <row r="9391">
      <c r="A9391" s="40">
        <f>IF(GL_Paste!$B9388="","",N(GL_Paste!$H9388)-N(GL_Paste!$G9388))</f>
        <v/>
      </c>
      <c r="B9391" s="43">
        <f>IF(GL_Paste!$B9388="","",DATE(YEAR(GL_Paste!$E9388),MONTH(GL_Paste!$E9388),1))</f>
        <v/>
      </c>
      <c r="C9391">
        <f>IF(GL_Paste!$B9388="","",IF(TRIM(GL_Paste!$M9388)&lt;&gt;"",TRIM(GL_Paste!$M9388),IFERROR(MID(GL_Paste!$I9388,FIND("[",GL_Paste!$I9388)+1,FIND("]",GL_Paste!$I9388)-FIND("[",GL_Paste!$I9388)-1),"")))</f>
        <v/>
      </c>
      <c r="D9391">
        <f>IF(GL_Paste!$B9388="","",IFERROR(INDEX(DeptName,MATCH($C9391,DeptTag,0)),"UNALLOCATED"))</f>
        <v/>
      </c>
      <c r="E9391">
        <f>IF(GL_Paste!$B9388="","",IFERROR(INDEX(AcctCat,MATCH(GL_Paste!$B9388&amp;"",AcctCode,0)),"UNKNOWN"))</f>
        <v/>
      </c>
      <c r="F9391">
        <f>IF(GL_Paste!$B9388="","",IFERROR(INDEX(AcctSub,MATCH(GL_Paste!$B9388&amp;"",AcctCode,0)),"UNKNOWN"))</f>
        <v/>
      </c>
    </row>
    <row r="9392">
      <c r="A9392" s="40">
        <f>IF(GL_Paste!$B9389="","",N(GL_Paste!$H9389)-N(GL_Paste!$G9389))</f>
        <v/>
      </c>
      <c r="B9392" s="43">
        <f>IF(GL_Paste!$B9389="","",DATE(YEAR(GL_Paste!$E9389),MONTH(GL_Paste!$E9389),1))</f>
        <v/>
      </c>
      <c r="C9392">
        <f>IF(GL_Paste!$B9389="","",IF(TRIM(GL_Paste!$M9389)&lt;&gt;"",TRIM(GL_Paste!$M9389),IFERROR(MID(GL_Paste!$I9389,FIND("[",GL_Paste!$I9389)+1,FIND("]",GL_Paste!$I9389)-FIND("[",GL_Paste!$I9389)-1),"")))</f>
        <v/>
      </c>
      <c r="D9392">
        <f>IF(GL_Paste!$B9389="","",IFERROR(INDEX(DeptName,MATCH($C9392,DeptTag,0)),"UNALLOCATED"))</f>
        <v/>
      </c>
      <c r="E9392">
        <f>IF(GL_Paste!$B9389="","",IFERROR(INDEX(AcctCat,MATCH(GL_Paste!$B9389&amp;"",AcctCode,0)),"UNKNOWN"))</f>
        <v/>
      </c>
      <c r="F9392">
        <f>IF(GL_Paste!$B9389="","",IFERROR(INDEX(AcctSub,MATCH(GL_Paste!$B9389&amp;"",AcctCode,0)),"UNKNOWN"))</f>
        <v/>
      </c>
    </row>
    <row r="9393">
      <c r="A9393" s="40">
        <f>IF(GL_Paste!$B9390="","",N(GL_Paste!$H9390)-N(GL_Paste!$G9390))</f>
        <v/>
      </c>
      <c r="B9393" s="43">
        <f>IF(GL_Paste!$B9390="","",DATE(YEAR(GL_Paste!$E9390),MONTH(GL_Paste!$E9390),1))</f>
        <v/>
      </c>
      <c r="C9393">
        <f>IF(GL_Paste!$B9390="","",IF(TRIM(GL_Paste!$M9390)&lt;&gt;"",TRIM(GL_Paste!$M9390),IFERROR(MID(GL_Paste!$I9390,FIND("[",GL_Paste!$I9390)+1,FIND("]",GL_Paste!$I9390)-FIND("[",GL_Paste!$I9390)-1),"")))</f>
        <v/>
      </c>
      <c r="D9393">
        <f>IF(GL_Paste!$B9390="","",IFERROR(INDEX(DeptName,MATCH($C9393,DeptTag,0)),"UNALLOCATED"))</f>
        <v/>
      </c>
      <c r="E9393">
        <f>IF(GL_Paste!$B9390="","",IFERROR(INDEX(AcctCat,MATCH(GL_Paste!$B9390&amp;"",AcctCode,0)),"UNKNOWN"))</f>
        <v/>
      </c>
      <c r="F9393">
        <f>IF(GL_Paste!$B9390="","",IFERROR(INDEX(AcctSub,MATCH(GL_Paste!$B9390&amp;"",AcctCode,0)),"UNKNOWN"))</f>
        <v/>
      </c>
    </row>
    <row r="9394">
      <c r="A9394" s="40">
        <f>IF(GL_Paste!$B9391="","",N(GL_Paste!$H9391)-N(GL_Paste!$G9391))</f>
        <v/>
      </c>
      <c r="B9394" s="43">
        <f>IF(GL_Paste!$B9391="","",DATE(YEAR(GL_Paste!$E9391),MONTH(GL_Paste!$E9391),1))</f>
        <v/>
      </c>
      <c r="C9394">
        <f>IF(GL_Paste!$B9391="","",IF(TRIM(GL_Paste!$M9391)&lt;&gt;"",TRIM(GL_Paste!$M9391),IFERROR(MID(GL_Paste!$I9391,FIND("[",GL_Paste!$I9391)+1,FIND("]",GL_Paste!$I9391)-FIND("[",GL_Paste!$I9391)-1),"")))</f>
        <v/>
      </c>
      <c r="D9394">
        <f>IF(GL_Paste!$B9391="","",IFERROR(INDEX(DeptName,MATCH($C9394,DeptTag,0)),"UNALLOCATED"))</f>
        <v/>
      </c>
      <c r="E9394">
        <f>IF(GL_Paste!$B9391="","",IFERROR(INDEX(AcctCat,MATCH(GL_Paste!$B9391&amp;"",AcctCode,0)),"UNKNOWN"))</f>
        <v/>
      </c>
      <c r="F9394">
        <f>IF(GL_Paste!$B9391="","",IFERROR(INDEX(AcctSub,MATCH(GL_Paste!$B9391&amp;"",AcctCode,0)),"UNKNOWN"))</f>
        <v/>
      </c>
    </row>
    <row r="9395">
      <c r="A9395" s="40">
        <f>IF(GL_Paste!$B9392="","",N(GL_Paste!$H9392)-N(GL_Paste!$G9392))</f>
        <v/>
      </c>
      <c r="B9395" s="43">
        <f>IF(GL_Paste!$B9392="","",DATE(YEAR(GL_Paste!$E9392),MONTH(GL_Paste!$E9392),1))</f>
        <v/>
      </c>
      <c r="C9395">
        <f>IF(GL_Paste!$B9392="","",IF(TRIM(GL_Paste!$M9392)&lt;&gt;"",TRIM(GL_Paste!$M9392),IFERROR(MID(GL_Paste!$I9392,FIND("[",GL_Paste!$I9392)+1,FIND("]",GL_Paste!$I9392)-FIND("[",GL_Paste!$I9392)-1),"")))</f>
        <v/>
      </c>
      <c r="D9395">
        <f>IF(GL_Paste!$B9392="","",IFERROR(INDEX(DeptName,MATCH($C9395,DeptTag,0)),"UNALLOCATED"))</f>
        <v/>
      </c>
      <c r="E9395">
        <f>IF(GL_Paste!$B9392="","",IFERROR(INDEX(AcctCat,MATCH(GL_Paste!$B9392&amp;"",AcctCode,0)),"UNKNOWN"))</f>
        <v/>
      </c>
      <c r="F9395">
        <f>IF(GL_Paste!$B9392="","",IFERROR(INDEX(AcctSub,MATCH(GL_Paste!$B9392&amp;"",AcctCode,0)),"UNKNOWN"))</f>
        <v/>
      </c>
    </row>
    <row r="9396">
      <c r="A9396" s="40">
        <f>IF(GL_Paste!$B9393="","",N(GL_Paste!$H9393)-N(GL_Paste!$G9393))</f>
        <v/>
      </c>
      <c r="B9396" s="43">
        <f>IF(GL_Paste!$B9393="","",DATE(YEAR(GL_Paste!$E9393),MONTH(GL_Paste!$E9393),1))</f>
        <v/>
      </c>
      <c r="C9396">
        <f>IF(GL_Paste!$B9393="","",IF(TRIM(GL_Paste!$M9393)&lt;&gt;"",TRIM(GL_Paste!$M9393),IFERROR(MID(GL_Paste!$I9393,FIND("[",GL_Paste!$I9393)+1,FIND("]",GL_Paste!$I9393)-FIND("[",GL_Paste!$I9393)-1),"")))</f>
        <v/>
      </c>
      <c r="D9396">
        <f>IF(GL_Paste!$B9393="","",IFERROR(INDEX(DeptName,MATCH($C9396,DeptTag,0)),"UNALLOCATED"))</f>
        <v/>
      </c>
      <c r="E9396">
        <f>IF(GL_Paste!$B9393="","",IFERROR(INDEX(AcctCat,MATCH(GL_Paste!$B9393&amp;"",AcctCode,0)),"UNKNOWN"))</f>
        <v/>
      </c>
      <c r="F9396">
        <f>IF(GL_Paste!$B9393="","",IFERROR(INDEX(AcctSub,MATCH(GL_Paste!$B9393&amp;"",AcctCode,0)),"UNKNOWN"))</f>
        <v/>
      </c>
    </row>
    <row r="9397">
      <c r="A9397" s="40">
        <f>IF(GL_Paste!$B9394="","",N(GL_Paste!$H9394)-N(GL_Paste!$G9394))</f>
        <v/>
      </c>
      <c r="B9397" s="43">
        <f>IF(GL_Paste!$B9394="","",DATE(YEAR(GL_Paste!$E9394),MONTH(GL_Paste!$E9394),1))</f>
        <v/>
      </c>
      <c r="C9397">
        <f>IF(GL_Paste!$B9394="","",IF(TRIM(GL_Paste!$M9394)&lt;&gt;"",TRIM(GL_Paste!$M9394),IFERROR(MID(GL_Paste!$I9394,FIND("[",GL_Paste!$I9394)+1,FIND("]",GL_Paste!$I9394)-FIND("[",GL_Paste!$I9394)-1),"")))</f>
        <v/>
      </c>
      <c r="D9397">
        <f>IF(GL_Paste!$B9394="","",IFERROR(INDEX(DeptName,MATCH($C9397,DeptTag,0)),"UNALLOCATED"))</f>
        <v/>
      </c>
      <c r="E9397">
        <f>IF(GL_Paste!$B9394="","",IFERROR(INDEX(AcctCat,MATCH(GL_Paste!$B9394&amp;"",AcctCode,0)),"UNKNOWN"))</f>
        <v/>
      </c>
      <c r="F9397">
        <f>IF(GL_Paste!$B9394="","",IFERROR(INDEX(AcctSub,MATCH(GL_Paste!$B9394&amp;"",AcctCode,0)),"UNKNOWN"))</f>
        <v/>
      </c>
    </row>
    <row r="9398">
      <c r="A9398" s="40">
        <f>IF(GL_Paste!$B9395="","",N(GL_Paste!$H9395)-N(GL_Paste!$G9395))</f>
        <v/>
      </c>
      <c r="B9398" s="43">
        <f>IF(GL_Paste!$B9395="","",DATE(YEAR(GL_Paste!$E9395),MONTH(GL_Paste!$E9395),1))</f>
        <v/>
      </c>
      <c r="C9398">
        <f>IF(GL_Paste!$B9395="","",IF(TRIM(GL_Paste!$M9395)&lt;&gt;"",TRIM(GL_Paste!$M9395),IFERROR(MID(GL_Paste!$I9395,FIND("[",GL_Paste!$I9395)+1,FIND("]",GL_Paste!$I9395)-FIND("[",GL_Paste!$I9395)-1),"")))</f>
        <v/>
      </c>
      <c r="D9398">
        <f>IF(GL_Paste!$B9395="","",IFERROR(INDEX(DeptName,MATCH($C9398,DeptTag,0)),"UNALLOCATED"))</f>
        <v/>
      </c>
      <c r="E9398">
        <f>IF(GL_Paste!$B9395="","",IFERROR(INDEX(AcctCat,MATCH(GL_Paste!$B9395&amp;"",AcctCode,0)),"UNKNOWN"))</f>
        <v/>
      </c>
      <c r="F9398">
        <f>IF(GL_Paste!$B9395="","",IFERROR(INDEX(AcctSub,MATCH(GL_Paste!$B9395&amp;"",AcctCode,0)),"UNKNOWN"))</f>
        <v/>
      </c>
    </row>
    <row r="9399">
      <c r="A9399" s="40">
        <f>IF(GL_Paste!$B9396="","",N(GL_Paste!$H9396)-N(GL_Paste!$G9396))</f>
        <v/>
      </c>
      <c r="B9399" s="43">
        <f>IF(GL_Paste!$B9396="","",DATE(YEAR(GL_Paste!$E9396),MONTH(GL_Paste!$E9396),1))</f>
        <v/>
      </c>
      <c r="C9399">
        <f>IF(GL_Paste!$B9396="","",IF(TRIM(GL_Paste!$M9396)&lt;&gt;"",TRIM(GL_Paste!$M9396),IFERROR(MID(GL_Paste!$I9396,FIND("[",GL_Paste!$I9396)+1,FIND("]",GL_Paste!$I9396)-FIND("[",GL_Paste!$I9396)-1),"")))</f>
        <v/>
      </c>
      <c r="D9399">
        <f>IF(GL_Paste!$B9396="","",IFERROR(INDEX(DeptName,MATCH($C9399,DeptTag,0)),"UNALLOCATED"))</f>
        <v/>
      </c>
      <c r="E9399">
        <f>IF(GL_Paste!$B9396="","",IFERROR(INDEX(AcctCat,MATCH(GL_Paste!$B9396&amp;"",AcctCode,0)),"UNKNOWN"))</f>
        <v/>
      </c>
      <c r="F9399">
        <f>IF(GL_Paste!$B9396="","",IFERROR(INDEX(AcctSub,MATCH(GL_Paste!$B9396&amp;"",AcctCode,0)),"UNKNOWN"))</f>
        <v/>
      </c>
    </row>
    <row r="9400">
      <c r="A9400" s="40">
        <f>IF(GL_Paste!$B9397="","",N(GL_Paste!$H9397)-N(GL_Paste!$G9397))</f>
        <v/>
      </c>
      <c r="B9400" s="43">
        <f>IF(GL_Paste!$B9397="","",DATE(YEAR(GL_Paste!$E9397),MONTH(GL_Paste!$E9397),1))</f>
        <v/>
      </c>
      <c r="C9400">
        <f>IF(GL_Paste!$B9397="","",IF(TRIM(GL_Paste!$M9397)&lt;&gt;"",TRIM(GL_Paste!$M9397),IFERROR(MID(GL_Paste!$I9397,FIND("[",GL_Paste!$I9397)+1,FIND("]",GL_Paste!$I9397)-FIND("[",GL_Paste!$I9397)-1),"")))</f>
        <v/>
      </c>
      <c r="D9400">
        <f>IF(GL_Paste!$B9397="","",IFERROR(INDEX(DeptName,MATCH($C9400,DeptTag,0)),"UNALLOCATED"))</f>
        <v/>
      </c>
      <c r="E9400">
        <f>IF(GL_Paste!$B9397="","",IFERROR(INDEX(AcctCat,MATCH(GL_Paste!$B9397&amp;"",AcctCode,0)),"UNKNOWN"))</f>
        <v/>
      </c>
      <c r="F9400">
        <f>IF(GL_Paste!$B9397="","",IFERROR(INDEX(AcctSub,MATCH(GL_Paste!$B9397&amp;"",AcctCode,0)),"UNKNOWN"))</f>
        <v/>
      </c>
    </row>
    <row r="9401">
      <c r="A9401" s="40">
        <f>IF(GL_Paste!$B9398="","",N(GL_Paste!$H9398)-N(GL_Paste!$G9398))</f>
        <v/>
      </c>
      <c r="B9401" s="43">
        <f>IF(GL_Paste!$B9398="","",DATE(YEAR(GL_Paste!$E9398),MONTH(GL_Paste!$E9398),1))</f>
        <v/>
      </c>
      <c r="C9401">
        <f>IF(GL_Paste!$B9398="","",IF(TRIM(GL_Paste!$M9398)&lt;&gt;"",TRIM(GL_Paste!$M9398),IFERROR(MID(GL_Paste!$I9398,FIND("[",GL_Paste!$I9398)+1,FIND("]",GL_Paste!$I9398)-FIND("[",GL_Paste!$I9398)-1),"")))</f>
        <v/>
      </c>
      <c r="D9401">
        <f>IF(GL_Paste!$B9398="","",IFERROR(INDEX(DeptName,MATCH($C9401,DeptTag,0)),"UNALLOCATED"))</f>
        <v/>
      </c>
      <c r="E9401">
        <f>IF(GL_Paste!$B9398="","",IFERROR(INDEX(AcctCat,MATCH(GL_Paste!$B9398&amp;"",AcctCode,0)),"UNKNOWN"))</f>
        <v/>
      </c>
      <c r="F9401">
        <f>IF(GL_Paste!$B9398="","",IFERROR(INDEX(AcctSub,MATCH(GL_Paste!$B9398&amp;"",AcctCode,0)),"UNKNOWN"))</f>
        <v/>
      </c>
    </row>
    <row r="9402">
      <c r="A9402" s="40">
        <f>IF(GL_Paste!$B9399="","",N(GL_Paste!$H9399)-N(GL_Paste!$G9399))</f>
        <v/>
      </c>
      <c r="B9402" s="43">
        <f>IF(GL_Paste!$B9399="","",DATE(YEAR(GL_Paste!$E9399),MONTH(GL_Paste!$E9399),1))</f>
        <v/>
      </c>
      <c r="C9402">
        <f>IF(GL_Paste!$B9399="","",IF(TRIM(GL_Paste!$M9399)&lt;&gt;"",TRIM(GL_Paste!$M9399),IFERROR(MID(GL_Paste!$I9399,FIND("[",GL_Paste!$I9399)+1,FIND("]",GL_Paste!$I9399)-FIND("[",GL_Paste!$I9399)-1),"")))</f>
        <v/>
      </c>
      <c r="D9402">
        <f>IF(GL_Paste!$B9399="","",IFERROR(INDEX(DeptName,MATCH($C9402,DeptTag,0)),"UNALLOCATED"))</f>
        <v/>
      </c>
      <c r="E9402">
        <f>IF(GL_Paste!$B9399="","",IFERROR(INDEX(AcctCat,MATCH(GL_Paste!$B9399&amp;"",AcctCode,0)),"UNKNOWN"))</f>
        <v/>
      </c>
      <c r="F9402">
        <f>IF(GL_Paste!$B9399="","",IFERROR(INDEX(AcctSub,MATCH(GL_Paste!$B9399&amp;"",AcctCode,0)),"UNKNOWN"))</f>
        <v/>
      </c>
    </row>
    <row r="9403">
      <c r="A9403" s="40">
        <f>IF(GL_Paste!$B9400="","",N(GL_Paste!$H9400)-N(GL_Paste!$G9400))</f>
        <v/>
      </c>
      <c r="B9403" s="43">
        <f>IF(GL_Paste!$B9400="","",DATE(YEAR(GL_Paste!$E9400),MONTH(GL_Paste!$E9400),1))</f>
        <v/>
      </c>
      <c r="C9403">
        <f>IF(GL_Paste!$B9400="","",IF(TRIM(GL_Paste!$M9400)&lt;&gt;"",TRIM(GL_Paste!$M9400),IFERROR(MID(GL_Paste!$I9400,FIND("[",GL_Paste!$I9400)+1,FIND("]",GL_Paste!$I9400)-FIND("[",GL_Paste!$I9400)-1),"")))</f>
        <v/>
      </c>
      <c r="D9403">
        <f>IF(GL_Paste!$B9400="","",IFERROR(INDEX(DeptName,MATCH($C9403,DeptTag,0)),"UNALLOCATED"))</f>
        <v/>
      </c>
      <c r="E9403">
        <f>IF(GL_Paste!$B9400="","",IFERROR(INDEX(AcctCat,MATCH(GL_Paste!$B9400&amp;"",AcctCode,0)),"UNKNOWN"))</f>
        <v/>
      </c>
      <c r="F9403">
        <f>IF(GL_Paste!$B9400="","",IFERROR(INDEX(AcctSub,MATCH(GL_Paste!$B9400&amp;"",AcctCode,0)),"UNKNOWN"))</f>
        <v/>
      </c>
    </row>
    <row r="9404">
      <c r="A9404" s="40">
        <f>IF(GL_Paste!$B9401="","",N(GL_Paste!$H9401)-N(GL_Paste!$G9401))</f>
        <v/>
      </c>
      <c r="B9404" s="43">
        <f>IF(GL_Paste!$B9401="","",DATE(YEAR(GL_Paste!$E9401),MONTH(GL_Paste!$E9401),1))</f>
        <v/>
      </c>
      <c r="C9404">
        <f>IF(GL_Paste!$B9401="","",IF(TRIM(GL_Paste!$M9401)&lt;&gt;"",TRIM(GL_Paste!$M9401),IFERROR(MID(GL_Paste!$I9401,FIND("[",GL_Paste!$I9401)+1,FIND("]",GL_Paste!$I9401)-FIND("[",GL_Paste!$I9401)-1),"")))</f>
        <v/>
      </c>
      <c r="D9404">
        <f>IF(GL_Paste!$B9401="","",IFERROR(INDEX(DeptName,MATCH($C9404,DeptTag,0)),"UNALLOCATED"))</f>
        <v/>
      </c>
      <c r="E9404">
        <f>IF(GL_Paste!$B9401="","",IFERROR(INDEX(AcctCat,MATCH(GL_Paste!$B9401&amp;"",AcctCode,0)),"UNKNOWN"))</f>
        <v/>
      </c>
      <c r="F9404">
        <f>IF(GL_Paste!$B9401="","",IFERROR(INDEX(AcctSub,MATCH(GL_Paste!$B9401&amp;"",AcctCode,0)),"UNKNOWN"))</f>
        <v/>
      </c>
    </row>
    <row r="9405">
      <c r="A9405" s="40">
        <f>IF(GL_Paste!$B9402="","",N(GL_Paste!$H9402)-N(GL_Paste!$G9402))</f>
        <v/>
      </c>
      <c r="B9405" s="43">
        <f>IF(GL_Paste!$B9402="","",DATE(YEAR(GL_Paste!$E9402),MONTH(GL_Paste!$E9402),1))</f>
        <v/>
      </c>
      <c r="C9405">
        <f>IF(GL_Paste!$B9402="","",IF(TRIM(GL_Paste!$M9402)&lt;&gt;"",TRIM(GL_Paste!$M9402),IFERROR(MID(GL_Paste!$I9402,FIND("[",GL_Paste!$I9402)+1,FIND("]",GL_Paste!$I9402)-FIND("[",GL_Paste!$I9402)-1),"")))</f>
        <v/>
      </c>
      <c r="D9405">
        <f>IF(GL_Paste!$B9402="","",IFERROR(INDEX(DeptName,MATCH($C9405,DeptTag,0)),"UNALLOCATED"))</f>
        <v/>
      </c>
      <c r="E9405">
        <f>IF(GL_Paste!$B9402="","",IFERROR(INDEX(AcctCat,MATCH(GL_Paste!$B9402&amp;"",AcctCode,0)),"UNKNOWN"))</f>
        <v/>
      </c>
      <c r="F9405">
        <f>IF(GL_Paste!$B9402="","",IFERROR(INDEX(AcctSub,MATCH(GL_Paste!$B9402&amp;"",AcctCode,0)),"UNKNOWN"))</f>
        <v/>
      </c>
    </row>
    <row r="9406">
      <c r="A9406" s="40">
        <f>IF(GL_Paste!$B9403="","",N(GL_Paste!$H9403)-N(GL_Paste!$G9403))</f>
        <v/>
      </c>
      <c r="B9406" s="43">
        <f>IF(GL_Paste!$B9403="","",DATE(YEAR(GL_Paste!$E9403),MONTH(GL_Paste!$E9403),1))</f>
        <v/>
      </c>
      <c r="C9406">
        <f>IF(GL_Paste!$B9403="","",IF(TRIM(GL_Paste!$M9403)&lt;&gt;"",TRIM(GL_Paste!$M9403),IFERROR(MID(GL_Paste!$I9403,FIND("[",GL_Paste!$I9403)+1,FIND("]",GL_Paste!$I9403)-FIND("[",GL_Paste!$I9403)-1),"")))</f>
        <v/>
      </c>
      <c r="D9406">
        <f>IF(GL_Paste!$B9403="","",IFERROR(INDEX(DeptName,MATCH($C9406,DeptTag,0)),"UNALLOCATED"))</f>
        <v/>
      </c>
      <c r="E9406">
        <f>IF(GL_Paste!$B9403="","",IFERROR(INDEX(AcctCat,MATCH(GL_Paste!$B9403&amp;"",AcctCode,0)),"UNKNOWN"))</f>
        <v/>
      </c>
      <c r="F9406">
        <f>IF(GL_Paste!$B9403="","",IFERROR(INDEX(AcctSub,MATCH(GL_Paste!$B9403&amp;"",AcctCode,0)),"UNKNOWN"))</f>
        <v/>
      </c>
    </row>
    <row r="9407">
      <c r="A9407" s="40">
        <f>IF(GL_Paste!$B9404="","",N(GL_Paste!$H9404)-N(GL_Paste!$G9404))</f>
        <v/>
      </c>
      <c r="B9407" s="43">
        <f>IF(GL_Paste!$B9404="","",DATE(YEAR(GL_Paste!$E9404),MONTH(GL_Paste!$E9404),1))</f>
        <v/>
      </c>
      <c r="C9407">
        <f>IF(GL_Paste!$B9404="","",IF(TRIM(GL_Paste!$M9404)&lt;&gt;"",TRIM(GL_Paste!$M9404),IFERROR(MID(GL_Paste!$I9404,FIND("[",GL_Paste!$I9404)+1,FIND("]",GL_Paste!$I9404)-FIND("[",GL_Paste!$I9404)-1),"")))</f>
        <v/>
      </c>
      <c r="D9407">
        <f>IF(GL_Paste!$B9404="","",IFERROR(INDEX(DeptName,MATCH($C9407,DeptTag,0)),"UNALLOCATED"))</f>
        <v/>
      </c>
      <c r="E9407">
        <f>IF(GL_Paste!$B9404="","",IFERROR(INDEX(AcctCat,MATCH(GL_Paste!$B9404&amp;"",AcctCode,0)),"UNKNOWN"))</f>
        <v/>
      </c>
      <c r="F9407">
        <f>IF(GL_Paste!$B9404="","",IFERROR(INDEX(AcctSub,MATCH(GL_Paste!$B9404&amp;"",AcctCode,0)),"UNKNOWN"))</f>
        <v/>
      </c>
    </row>
    <row r="9408">
      <c r="A9408" s="40">
        <f>IF(GL_Paste!$B9405="","",N(GL_Paste!$H9405)-N(GL_Paste!$G9405))</f>
        <v/>
      </c>
      <c r="B9408" s="43">
        <f>IF(GL_Paste!$B9405="","",DATE(YEAR(GL_Paste!$E9405),MONTH(GL_Paste!$E9405),1))</f>
        <v/>
      </c>
      <c r="C9408">
        <f>IF(GL_Paste!$B9405="","",IF(TRIM(GL_Paste!$M9405)&lt;&gt;"",TRIM(GL_Paste!$M9405),IFERROR(MID(GL_Paste!$I9405,FIND("[",GL_Paste!$I9405)+1,FIND("]",GL_Paste!$I9405)-FIND("[",GL_Paste!$I9405)-1),"")))</f>
        <v/>
      </c>
      <c r="D9408">
        <f>IF(GL_Paste!$B9405="","",IFERROR(INDEX(DeptName,MATCH($C9408,DeptTag,0)),"UNALLOCATED"))</f>
        <v/>
      </c>
      <c r="E9408">
        <f>IF(GL_Paste!$B9405="","",IFERROR(INDEX(AcctCat,MATCH(GL_Paste!$B9405&amp;"",AcctCode,0)),"UNKNOWN"))</f>
        <v/>
      </c>
      <c r="F9408">
        <f>IF(GL_Paste!$B9405="","",IFERROR(INDEX(AcctSub,MATCH(GL_Paste!$B9405&amp;"",AcctCode,0)),"UNKNOWN"))</f>
        <v/>
      </c>
    </row>
    <row r="9409">
      <c r="A9409" s="40">
        <f>IF(GL_Paste!$B9406="","",N(GL_Paste!$H9406)-N(GL_Paste!$G9406))</f>
        <v/>
      </c>
      <c r="B9409" s="43">
        <f>IF(GL_Paste!$B9406="","",DATE(YEAR(GL_Paste!$E9406),MONTH(GL_Paste!$E9406),1))</f>
        <v/>
      </c>
      <c r="C9409">
        <f>IF(GL_Paste!$B9406="","",IF(TRIM(GL_Paste!$M9406)&lt;&gt;"",TRIM(GL_Paste!$M9406),IFERROR(MID(GL_Paste!$I9406,FIND("[",GL_Paste!$I9406)+1,FIND("]",GL_Paste!$I9406)-FIND("[",GL_Paste!$I9406)-1),"")))</f>
        <v/>
      </c>
      <c r="D9409">
        <f>IF(GL_Paste!$B9406="","",IFERROR(INDEX(DeptName,MATCH($C9409,DeptTag,0)),"UNALLOCATED"))</f>
        <v/>
      </c>
      <c r="E9409">
        <f>IF(GL_Paste!$B9406="","",IFERROR(INDEX(AcctCat,MATCH(GL_Paste!$B9406&amp;"",AcctCode,0)),"UNKNOWN"))</f>
        <v/>
      </c>
      <c r="F9409">
        <f>IF(GL_Paste!$B9406="","",IFERROR(INDEX(AcctSub,MATCH(GL_Paste!$B9406&amp;"",AcctCode,0)),"UNKNOWN"))</f>
        <v/>
      </c>
    </row>
    <row r="9410">
      <c r="A9410" s="40">
        <f>IF(GL_Paste!$B9407="","",N(GL_Paste!$H9407)-N(GL_Paste!$G9407))</f>
        <v/>
      </c>
      <c r="B9410" s="43">
        <f>IF(GL_Paste!$B9407="","",DATE(YEAR(GL_Paste!$E9407),MONTH(GL_Paste!$E9407),1))</f>
        <v/>
      </c>
      <c r="C9410">
        <f>IF(GL_Paste!$B9407="","",IF(TRIM(GL_Paste!$M9407)&lt;&gt;"",TRIM(GL_Paste!$M9407),IFERROR(MID(GL_Paste!$I9407,FIND("[",GL_Paste!$I9407)+1,FIND("]",GL_Paste!$I9407)-FIND("[",GL_Paste!$I9407)-1),"")))</f>
        <v/>
      </c>
      <c r="D9410">
        <f>IF(GL_Paste!$B9407="","",IFERROR(INDEX(DeptName,MATCH($C9410,DeptTag,0)),"UNALLOCATED"))</f>
        <v/>
      </c>
      <c r="E9410">
        <f>IF(GL_Paste!$B9407="","",IFERROR(INDEX(AcctCat,MATCH(GL_Paste!$B9407&amp;"",AcctCode,0)),"UNKNOWN"))</f>
        <v/>
      </c>
      <c r="F9410">
        <f>IF(GL_Paste!$B9407="","",IFERROR(INDEX(AcctSub,MATCH(GL_Paste!$B9407&amp;"",AcctCode,0)),"UNKNOWN"))</f>
        <v/>
      </c>
    </row>
    <row r="9411">
      <c r="A9411" s="40">
        <f>IF(GL_Paste!$B9408="","",N(GL_Paste!$H9408)-N(GL_Paste!$G9408))</f>
        <v/>
      </c>
      <c r="B9411" s="43">
        <f>IF(GL_Paste!$B9408="","",DATE(YEAR(GL_Paste!$E9408),MONTH(GL_Paste!$E9408),1))</f>
        <v/>
      </c>
      <c r="C9411">
        <f>IF(GL_Paste!$B9408="","",IF(TRIM(GL_Paste!$M9408)&lt;&gt;"",TRIM(GL_Paste!$M9408),IFERROR(MID(GL_Paste!$I9408,FIND("[",GL_Paste!$I9408)+1,FIND("]",GL_Paste!$I9408)-FIND("[",GL_Paste!$I9408)-1),"")))</f>
        <v/>
      </c>
      <c r="D9411">
        <f>IF(GL_Paste!$B9408="","",IFERROR(INDEX(DeptName,MATCH($C9411,DeptTag,0)),"UNALLOCATED"))</f>
        <v/>
      </c>
      <c r="E9411">
        <f>IF(GL_Paste!$B9408="","",IFERROR(INDEX(AcctCat,MATCH(GL_Paste!$B9408&amp;"",AcctCode,0)),"UNKNOWN"))</f>
        <v/>
      </c>
      <c r="F9411">
        <f>IF(GL_Paste!$B9408="","",IFERROR(INDEX(AcctSub,MATCH(GL_Paste!$B9408&amp;"",AcctCode,0)),"UNKNOWN"))</f>
        <v/>
      </c>
    </row>
    <row r="9412">
      <c r="A9412" s="40">
        <f>IF(GL_Paste!$B9409="","",N(GL_Paste!$H9409)-N(GL_Paste!$G9409))</f>
        <v/>
      </c>
      <c r="B9412" s="43">
        <f>IF(GL_Paste!$B9409="","",DATE(YEAR(GL_Paste!$E9409),MONTH(GL_Paste!$E9409),1))</f>
        <v/>
      </c>
      <c r="C9412">
        <f>IF(GL_Paste!$B9409="","",IF(TRIM(GL_Paste!$M9409)&lt;&gt;"",TRIM(GL_Paste!$M9409),IFERROR(MID(GL_Paste!$I9409,FIND("[",GL_Paste!$I9409)+1,FIND("]",GL_Paste!$I9409)-FIND("[",GL_Paste!$I9409)-1),"")))</f>
        <v/>
      </c>
      <c r="D9412">
        <f>IF(GL_Paste!$B9409="","",IFERROR(INDEX(DeptName,MATCH($C9412,DeptTag,0)),"UNALLOCATED"))</f>
        <v/>
      </c>
      <c r="E9412">
        <f>IF(GL_Paste!$B9409="","",IFERROR(INDEX(AcctCat,MATCH(GL_Paste!$B9409&amp;"",AcctCode,0)),"UNKNOWN"))</f>
        <v/>
      </c>
      <c r="F9412">
        <f>IF(GL_Paste!$B9409="","",IFERROR(INDEX(AcctSub,MATCH(GL_Paste!$B9409&amp;"",AcctCode,0)),"UNKNOWN"))</f>
        <v/>
      </c>
    </row>
    <row r="9413">
      <c r="A9413" s="40">
        <f>IF(GL_Paste!$B9410="","",N(GL_Paste!$H9410)-N(GL_Paste!$G9410))</f>
        <v/>
      </c>
      <c r="B9413" s="43">
        <f>IF(GL_Paste!$B9410="","",DATE(YEAR(GL_Paste!$E9410),MONTH(GL_Paste!$E9410),1))</f>
        <v/>
      </c>
      <c r="C9413">
        <f>IF(GL_Paste!$B9410="","",IF(TRIM(GL_Paste!$M9410)&lt;&gt;"",TRIM(GL_Paste!$M9410),IFERROR(MID(GL_Paste!$I9410,FIND("[",GL_Paste!$I9410)+1,FIND("]",GL_Paste!$I9410)-FIND("[",GL_Paste!$I9410)-1),"")))</f>
        <v/>
      </c>
      <c r="D9413">
        <f>IF(GL_Paste!$B9410="","",IFERROR(INDEX(DeptName,MATCH($C9413,DeptTag,0)),"UNALLOCATED"))</f>
        <v/>
      </c>
      <c r="E9413">
        <f>IF(GL_Paste!$B9410="","",IFERROR(INDEX(AcctCat,MATCH(GL_Paste!$B9410&amp;"",AcctCode,0)),"UNKNOWN"))</f>
        <v/>
      </c>
      <c r="F9413">
        <f>IF(GL_Paste!$B9410="","",IFERROR(INDEX(AcctSub,MATCH(GL_Paste!$B9410&amp;"",AcctCode,0)),"UNKNOWN"))</f>
        <v/>
      </c>
    </row>
    <row r="9414">
      <c r="A9414" s="40">
        <f>IF(GL_Paste!$B9411="","",N(GL_Paste!$H9411)-N(GL_Paste!$G9411))</f>
        <v/>
      </c>
      <c r="B9414" s="43">
        <f>IF(GL_Paste!$B9411="","",DATE(YEAR(GL_Paste!$E9411),MONTH(GL_Paste!$E9411),1))</f>
        <v/>
      </c>
      <c r="C9414">
        <f>IF(GL_Paste!$B9411="","",IF(TRIM(GL_Paste!$M9411)&lt;&gt;"",TRIM(GL_Paste!$M9411),IFERROR(MID(GL_Paste!$I9411,FIND("[",GL_Paste!$I9411)+1,FIND("]",GL_Paste!$I9411)-FIND("[",GL_Paste!$I9411)-1),"")))</f>
        <v/>
      </c>
      <c r="D9414">
        <f>IF(GL_Paste!$B9411="","",IFERROR(INDEX(DeptName,MATCH($C9414,DeptTag,0)),"UNALLOCATED"))</f>
        <v/>
      </c>
      <c r="E9414">
        <f>IF(GL_Paste!$B9411="","",IFERROR(INDEX(AcctCat,MATCH(GL_Paste!$B9411&amp;"",AcctCode,0)),"UNKNOWN"))</f>
        <v/>
      </c>
      <c r="F9414">
        <f>IF(GL_Paste!$B9411="","",IFERROR(INDEX(AcctSub,MATCH(GL_Paste!$B9411&amp;"",AcctCode,0)),"UNKNOWN"))</f>
        <v/>
      </c>
    </row>
    <row r="9415">
      <c r="A9415" s="40">
        <f>IF(GL_Paste!$B9412="","",N(GL_Paste!$H9412)-N(GL_Paste!$G9412))</f>
        <v/>
      </c>
      <c r="B9415" s="43">
        <f>IF(GL_Paste!$B9412="","",DATE(YEAR(GL_Paste!$E9412),MONTH(GL_Paste!$E9412),1))</f>
        <v/>
      </c>
      <c r="C9415">
        <f>IF(GL_Paste!$B9412="","",IF(TRIM(GL_Paste!$M9412)&lt;&gt;"",TRIM(GL_Paste!$M9412),IFERROR(MID(GL_Paste!$I9412,FIND("[",GL_Paste!$I9412)+1,FIND("]",GL_Paste!$I9412)-FIND("[",GL_Paste!$I9412)-1),"")))</f>
        <v/>
      </c>
      <c r="D9415">
        <f>IF(GL_Paste!$B9412="","",IFERROR(INDEX(DeptName,MATCH($C9415,DeptTag,0)),"UNALLOCATED"))</f>
        <v/>
      </c>
      <c r="E9415">
        <f>IF(GL_Paste!$B9412="","",IFERROR(INDEX(AcctCat,MATCH(GL_Paste!$B9412&amp;"",AcctCode,0)),"UNKNOWN"))</f>
        <v/>
      </c>
      <c r="F9415">
        <f>IF(GL_Paste!$B9412="","",IFERROR(INDEX(AcctSub,MATCH(GL_Paste!$B9412&amp;"",AcctCode,0)),"UNKNOWN"))</f>
        <v/>
      </c>
    </row>
    <row r="9416">
      <c r="A9416" s="40">
        <f>IF(GL_Paste!$B9413="","",N(GL_Paste!$H9413)-N(GL_Paste!$G9413))</f>
        <v/>
      </c>
      <c r="B9416" s="43">
        <f>IF(GL_Paste!$B9413="","",DATE(YEAR(GL_Paste!$E9413),MONTH(GL_Paste!$E9413),1))</f>
        <v/>
      </c>
      <c r="C9416">
        <f>IF(GL_Paste!$B9413="","",IF(TRIM(GL_Paste!$M9413)&lt;&gt;"",TRIM(GL_Paste!$M9413),IFERROR(MID(GL_Paste!$I9413,FIND("[",GL_Paste!$I9413)+1,FIND("]",GL_Paste!$I9413)-FIND("[",GL_Paste!$I9413)-1),"")))</f>
        <v/>
      </c>
      <c r="D9416">
        <f>IF(GL_Paste!$B9413="","",IFERROR(INDEX(DeptName,MATCH($C9416,DeptTag,0)),"UNALLOCATED"))</f>
        <v/>
      </c>
      <c r="E9416">
        <f>IF(GL_Paste!$B9413="","",IFERROR(INDEX(AcctCat,MATCH(GL_Paste!$B9413&amp;"",AcctCode,0)),"UNKNOWN"))</f>
        <v/>
      </c>
      <c r="F9416">
        <f>IF(GL_Paste!$B9413="","",IFERROR(INDEX(AcctSub,MATCH(GL_Paste!$B9413&amp;"",AcctCode,0)),"UNKNOWN"))</f>
        <v/>
      </c>
    </row>
    <row r="9417">
      <c r="A9417" s="40">
        <f>IF(GL_Paste!$B9414="","",N(GL_Paste!$H9414)-N(GL_Paste!$G9414))</f>
        <v/>
      </c>
      <c r="B9417" s="43">
        <f>IF(GL_Paste!$B9414="","",DATE(YEAR(GL_Paste!$E9414),MONTH(GL_Paste!$E9414),1))</f>
        <v/>
      </c>
      <c r="C9417">
        <f>IF(GL_Paste!$B9414="","",IF(TRIM(GL_Paste!$M9414)&lt;&gt;"",TRIM(GL_Paste!$M9414),IFERROR(MID(GL_Paste!$I9414,FIND("[",GL_Paste!$I9414)+1,FIND("]",GL_Paste!$I9414)-FIND("[",GL_Paste!$I9414)-1),"")))</f>
        <v/>
      </c>
      <c r="D9417">
        <f>IF(GL_Paste!$B9414="","",IFERROR(INDEX(DeptName,MATCH($C9417,DeptTag,0)),"UNALLOCATED"))</f>
        <v/>
      </c>
      <c r="E9417">
        <f>IF(GL_Paste!$B9414="","",IFERROR(INDEX(AcctCat,MATCH(GL_Paste!$B9414&amp;"",AcctCode,0)),"UNKNOWN"))</f>
        <v/>
      </c>
      <c r="F9417">
        <f>IF(GL_Paste!$B9414="","",IFERROR(INDEX(AcctSub,MATCH(GL_Paste!$B9414&amp;"",AcctCode,0)),"UNKNOWN"))</f>
        <v/>
      </c>
    </row>
    <row r="9418">
      <c r="A9418" s="40">
        <f>IF(GL_Paste!$B9415="","",N(GL_Paste!$H9415)-N(GL_Paste!$G9415))</f>
        <v/>
      </c>
      <c r="B9418" s="43">
        <f>IF(GL_Paste!$B9415="","",DATE(YEAR(GL_Paste!$E9415),MONTH(GL_Paste!$E9415),1))</f>
        <v/>
      </c>
      <c r="C9418">
        <f>IF(GL_Paste!$B9415="","",IF(TRIM(GL_Paste!$M9415)&lt;&gt;"",TRIM(GL_Paste!$M9415),IFERROR(MID(GL_Paste!$I9415,FIND("[",GL_Paste!$I9415)+1,FIND("]",GL_Paste!$I9415)-FIND("[",GL_Paste!$I9415)-1),"")))</f>
        <v/>
      </c>
      <c r="D9418">
        <f>IF(GL_Paste!$B9415="","",IFERROR(INDEX(DeptName,MATCH($C9418,DeptTag,0)),"UNALLOCATED"))</f>
        <v/>
      </c>
      <c r="E9418">
        <f>IF(GL_Paste!$B9415="","",IFERROR(INDEX(AcctCat,MATCH(GL_Paste!$B9415&amp;"",AcctCode,0)),"UNKNOWN"))</f>
        <v/>
      </c>
      <c r="F9418">
        <f>IF(GL_Paste!$B9415="","",IFERROR(INDEX(AcctSub,MATCH(GL_Paste!$B9415&amp;"",AcctCode,0)),"UNKNOWN"))</f>
        <v/>
      </c>
    </row>
    <row r="9419">
      <c r="A9419" s="40">
        <f>IF(GL_Paste!$B9416="","",N(GL_Paste!$H9416)-N(GL_Paste!$G9416))</f>
        <v/>
      </c>
      <c r="B9419" s="43">
        <f>IF(GL_Paste!$B9416="","",DATE(YEAR(GL_Paste!$E9416),MONTH(GL_Paste!$E9416),1))</f>
        <v/>
      </c>
      <c r="C9419">
        <f>IF(GL_Paste!$B9416="","",IF(TRIM(GL_Paste!$M9416)&lt;&gt;"",TRIM(GL_Paste!$M9416),IFERROR(MID(GL_Paste!$I9416,FIND("[",GL_Paste!$I9416)+1,FIND("]",GL_Paste!$I9416)-FIND("[",GL_Paste!$I9416)-1),"")))</f>
        <v/>
      </c>
      <c r="D9419">
        <f>IF(GL_Paste!$B9416="","",IFERROR(INDEX(DeptName,MATCH($C9419,DeptTag,0)),"UNALLOCATED"))</f>
        <v/>
      </c>
      <c r="E9419">
        <f>IF(GL_Paste!$B9416="","",IFERROR(INDEX(AcctCat,MATCH(GL_Paste!$B9416&amp;"",AcctCode,0)),"UNKNOWN"))</f>
        <v/>
      </c>
      <c r="F9419">
        <f>IF(GL_Paste!$B9416="","",IFERROR(INDEX(AcctSub,MATCH(GL_Paste!$B9416&amp;"",AcctCode,0)),"UNKNOWN"))</f>
        <v/>
      </c>
    </row>
    <row r="9420">
      <c r="A9420" s="40">
        <f>IF(GL_Paste!$B9417="","",N(GL_Paste!$H9417)-N(GL_Paste!$G9417))</f>
        <v/>
      </c>
      <c r="B9420" s="43">
        <f>IF(GL_Paste!$B9417="","",DATE(YEAR(GL_Paste!$E9417),MONTH(GL_Paste!$E9417),1))</f>
        <v/>
      </c>
      <c r="C9420">
        <f>IF(GL_Paste!$B9417="","",IF(TRIM(GL_Paste!$M9417)&lt;&gt;"",TRIM(GL_Paste!$M9417),IFERROR(MID(GL_Paste!$I9417,FIND("[",GL_Paste!$I9417)+1,FIND("]",GL_Paste!$I9417)-FIND("[",GL_Paste!$I9417)-1),"")))</f>
        <v/>
      </c>
      <c r="D9420">
        <f>IF(GL_Paste!$B9417="","",IFERROR(INDEX(DeptName,MATCH($C9420,DeptTag,0)),"UNALLOCATED"))</f>
        <v/>
      </c>
      <c r="E9420">
        <f>IF(GL_Paste!$B9417="","",IFERROR(INDEX(AcctCat,MATCH(GL_Paste!$B9417&amp;"",AcctCode,0)),"UNKNOWN"))</f>
        <v/>
      </c>
      <c r="F9420">
        <f>IF(GL_Paste!$B9417="","",IFERROR(INDEX(AcctSub,MATCH(GL_Paste!$B9417&amp;"",AcctCode,0)),"UNKNOWN"))</f>
        <v/>
      </c>
    </row>
    <row r="9421">
      <c r="A9421" s="40">
        <f>IF(GL_Paste!$B9418="","",N(GL_Paste!$H9418)-N(GL_Paste!$G9418))</f>
        <v/>
      </c>
      <c r="B9421" s="43">
        <f>IF(GL_Paste!$B9418="","",DATE(YEAR(GL_Paste!$E9418),MONTH(GL_Paste!$E9418),1))</f>
        <v/>
      </c>
      <c r="C9421">
        <f>IF(GL_Paste!$B9418="","",IF(TRIM(GL_Paste!$M9418)&lt;&gt;"",TRIM(GL_Paste!$M9418),IFERROR(MID(GL_Paste!$I9418,FIND("[",GL_Paste!$I9418)+1,FIND("]",GL_Paste!$I9418)-FIND("[",GL_Paste!$I9418)-1),"")))</f>
        <v/>
      </c>
      <c r="D9421">
        <f>IF(GL_Paste!$B9418="","",IFERROR(INDEX(DeptName,MATCH($C9421,DeptTag,0)),"UNALLOCATED"))</f>
        <v/>
      </c>
      <c r="E9421">
        <f>IF(GL_Paste!$B9418="","",IFERROR(INDEX(AcctCat,MATCH(GL_Paste!$B9418&amp;"",AcctCode,0)),"UNKNOWN"))</f>
        <v/>
      </c>
      <c r="F9421">
        <f>IF(GL_Paste!$B9418="","",IFERROR(INDEX(AcctSub,MATCH(GL_Paste!$B9418&amp;"",AcctCode,0)),"UNKNOWN"))</f>
        <v/>
      </c>
    </row>
    <row r="9422">
      <c r="A9422" s="40">
        <f>IF(GL_Paste!$B9419="","",N(GL_Paste!$H9419)-N(GL_Paste!$G9419))</f>
        <v/>
      </c>
      <c r="B9422" s="43">
        <f>IF(GL_Paste!$B9419="","",DATE(YEAR(GL_Paste!$E9419),MONTH(GL_Paste!$E9419),1))</f>
        <v/>
      </c>
      <c r="C9422">
        <f>IF(GL_Paste!$B9419="","",IF(TRIM(GL_Paste!$M9419)&lt;&gt;"",TRIM(GL_Paste!$M9419),IFERROR(MID(GL_Paste!$I9419,FIND("[",GL_Paste!$I9419)+1,FIND("]",GL_Paste!$I9419)-FIND("[",GL_Paste!$I9419)-1),"")))</f>
        <v/>
      </c>
      <c r="D9422">
        <f>IF(GL_Paste!$B9419="","",IFERROR(INDEX(DeptName,MATCH($C9422,DeptTag,0)),"UNALLOCATED"))</f>
        <v/>
      </c>
      <c r="E9422">
        <f>IF(GL_Paste!$B9419="","",IFERROR(INDEX(AcctCat,MATCH(GL_Paste!$B9419&amp;"",AcctCode,0)),"UNKNOWN"))</f>
        <v/>
      </c>
      <c r="F9422">
        <f>IF(GL_Paste!$B9419="","",IFERROR(INDEX(AcctSub,MATCH(GL_Paste!$B9419&amp;"",AcctCode,0)),"UNKNOWN"))</f>
        <v/>
      </c>
    </row>
    <row r="9423">
      <c r="A9423" s="40">
        <f>IF(GL_Paste!$B9420="","",N(GL_Paste!$H9420)-N(GL_Paste!$G9420))</f>
        <v/>
      </c>
      <c r="B9423" s="43">
        <f>IF(GL_Paste!$B9420="","",DATE(YEAR(GL_Paste!$E9420),MONTH(GL_Paste!$E9420),1))</f>
        <v/>
      </c>
      <c r="C9423">
        <f>IF(GL_Paste!$B9420="","",IF(TRIM(GL_Paste!$M9420)&lt;&gt;"",TRIM(GL_Paste!$M9420),IFERROR(MID(GL_Paste!$I9420,FIND("[",GL_Paste!$I9420)+1,FIND("]",GL_Paste!$I9420)-FIND("[",GL_Paste!$I9420)-1),"")))</f>
        <v/>
      </c>
      <c r="D9423">
        <f>IF(GL_Paste!$B9420="","",IFERROR(INDEX(DeptName,MATCH($C9423,DeptTag,0)),"UNALLOCATED"))</f>
        <v/>
      </c>
      <c r="E9423">
        <f>IF(GL_Paste!$B9420="","",IFERROR(INDEX(AcctCat,MATCH(GL_Paste!$B9420&amp;"",AcctCode,0)),"UNKNOWN"))</f>
        <v/>
      </c>
      <c r="F9423">
        <f>IF(GL_Paste!$B9420="","",IFERROR(INDEX(AcctSub,MATCH(GL_Paste!$B9420&amp;"",AcctCode,0)),"UNKNOWN"))</f>
        <v/>
      </c>
    </row>
    <row r="9424">
      <c r="A9424" s="40">
        <f>IF(GL_Paste!$B9421="","",N(GL_Paste!$H9421)-N(GL_Paste!$G9421))</f>
        <v/>
      </c>
      <c r="B9424" s="43">
        <f>IF(GL_Paste!$B9421="","",DATE(YEAR(GL_Paste!$E9421),MONTH(GL_Paste!$E9421),1))</f>
        <v/>
      </c>
      <c r="C9424">
        <f>IF(GL_Paste!$B9421="","",IF(TRIM(GL_Paste!$M9421)&lt;&gt;"",TRIM(GL_Paste!$M9421),IFERROR(MID(GL_Paste!$I9421,FIND("[",GL_Paste!$I9421)+1,FIND("]",GL_Paste!$I9421)-FIND("[",GL_Paste!$I9421)-1),"")))</f>
        <v/>
      </c>
      <c r="D9424">
        <f>IF(GL_Paste!$B9421="","",IFERROR(INDEX(DeptName,MATCH($C9424,DeptTag,0)),"UNALLOCATED"))</f>
        <v/>
      </c>
      <c r="E9424">
        <f>IF(GL_Paste!$B9421="","",IFERROR(INDEX(AcctCat,MATCH(GL_Paste!$B9421&amp;"",AcctCode,0)),"UNKNOWN"))</f>
        <v/>
      </c>
      <c r="F9424">
        <f>IF(GL_Paste!$B9421="","",IFERROR(INDEX(AcctSub,MATCH(GL_Paste!$B9421&amp;"",AcctCode,0)),"UNKNOWN"))</f>
        <v/>
      </c>
    </row>
    <row r="9425">
      <c r="A9425" s="40">
        <f>IF(GL_Paste!$B9422="","",N(GL_Paste!$H9422)-N(GL_Paste!$G9422))</f>
        <v/>
      </c>
      <c r="B9425" s="43">
        <f>IF(GL_Paste!$B9422="","",DATE(YEAR(GL_Paste!$E9422),MONTH(GL_Paste!$E9422),1))</f>
        <v/>
      </c>
      <c r="C9425">
        <f>IF(GL_Paste!$B9422="","",IF(TRIM(GL_Paste!$M9422)&lt;&gt;"",TRIM(GL_Paste!$M9422),IFERROR(MID(GL_Paste!$I9422,FIND("[",GL_Paste!$I9422)+1,FIND("]",GL_Paste!$I9422)-FIND("[",GL_Paste!$I9422)-1),"")))</f>
        <v/>
      </c>
      <c r="D9425">
        <f>IF(GL_Paste!$B9422="","",IFERROR(INDEX(DeptName,MATCH($C9425,DeptTag,0)),"UNALLOCATED"))</f>
        <v/>
      </c>
      <c r="E9425">
        <f>IF(GL_Paste!$B9422="","",IFERROR(INDEX(AcctCat,MATCH(GL_Paste!$B9422&amp;"",AcctCode,0)),"UNKNOWN"))</f>
        <v/>
      </c>
      <c r="F9425">
        <f>IF(GL_Paste!$B9422="","",IFERROR(INDEX(AcctSub,MATCH(GL_Paste!$B9422&amp;"",AcctCode,0)),"UNKNOWN"))</f>
        <v/>
      </c>
    </row>
    <row r="9426">
      <c r="A9426" s="40">
        <f>IF(GL_Paste!$B9423="","",N(GL_Paste!$H9423)-N(GL_Paste!$G9423))</f>
        <v/>
      </c>
      <c r="B9426" s="43">
        <f>IF(GL_Paste!$B9423="","",DATE(YEAR(GL_Paste!$E9423),MONTH(GL_Paste!$E9423),1))</f>
        <v/>
      </c>
      <c r="C9426">
        <f>IF(GL_Paste!$B9423="","",IF(TRIM(GL_Paste!$M9423)&lt;&gt;"",TRIM(GL_Paste!$M9423),IFERROR(MID(GL_Paste!$I9423,FIND("[",GL_Paste!$I9423)+1,FIND("]",GL_Paste!$I9423)-FIND("[",GL_Paste!$I9423)-1),"")))</f>
        <v/>
      </c>
      <c r="D9426">
        <f>IF(GL_Paste!$B9423="","",IFERROR(INDEX(DeptName,MATCH($C9426,DeptTag,0)),"UNALLOCATED"))</f>
        <v/>
      </c>
      <c r="E9426">
        <f>IF(GL_Paste!$B9423="","",IFERROR(INDEX(AcctCat,MATCH(GL_Paste!$B9423&amp;"",AcctCode,0)),"UNKNOWN"))</f>
        <v/>
      </c>
      <c r="F9426">
        <f>IF(GL_Paste!$B9423="","",IFERROR(INDEX(AcctSub,MATCH(GL_Paste!$B9423&amp;"",AcctCode,0)),"UNKNOWN"))</f>
        <v/>
      </c>
    </row>
    <row r="9427">
      <c r="A9427" s="40">
        <f>IF(GL_Paste!$B9424="","",N(GL_Paste!$H9424)-N(GL_Paste!$G9424))</f>
        <v/>
      </c>
      <c r="B9427" s="43">
        <f>IF(GL_Paste!$B9424="","",DATE(YEAR(GL_Paste!$E9424),MONTH(GL_Paste!$E9424),1))</f>
        <v/>
      </c>
      <c r="C9427">
        <f>IF(GL_Paste!$B9424="","",IF(TRIM(GL_Paste!$M9424)&lt;&gt;"",TRIM(GL_Paste!$M9424),IFERROR(MID(GL_Paste!$I9424,FIND("[",GL_Paste!$I9424)+1,FIND("]",GL_Paste!$I9424)-FIND("[",GL_Paste!$I9424)-1),"")))</f>
        <v/>
      </c>
      <c r="D9427">
        <f>IF(GL_Paste!$B9424="","",IFERROR(INDEX(DeptName,MATCH($C9427,DeptTag,0)),"UNALLOCATED"))</f>
        <v/>
      </c>
      <c r="E9427">
        <f>IF(GL_Paste!$B9424="","",IFERROR(INDEX(AcctCat,MATCH(GL_Paste!$B9424&amp;"",AcctCode,0)),"UNKNOWN"))</f>
        <v/>
      </c>
      <c r="F9427">
        <f>IF(GL_Paste!$B9424="","",IFERROR(INDEX(AcctSub,MATCH(GL_Paste!$B9424&amp;"",AcctCode,0)),"UNKNOWN"))</f>
        <v/>
      </c>
    </row>
    <row r="9428">
      <c r="A9428" s="40">
        <f>IF(GL_Paste!$B9425="","",N(GL_Paste!$H9425)-N(GL_Paste!$G9425))</f>
        <v/>
      </c>
      <c r="B9428" s="43">
        <f>IF(GL_Paste!$B9425="","",DATE(YEAR(GL_Paste!$E9425),MONTH(GL_Paste!$E9425),1))</f>
        <v/>
      </c>
      <c r="C9428">
        <f>IF(GL_Paste!$B9425="","",IF(TRIM(GL_Paste!$M9425)&lt;&gt;"",TRIM(GL_Paste!$M9425),IFERROR(MID(GL_Paste!$I9425,FIND("[",GL_Paste!$I9425)+1,FIND("]",GL_Paste!$I9425)-FIND("[",GL_Paste!$I9425)-1),"")))</f>
        <v/>
      </c>
      <c r="D9428">
        <f>IF(GL_Paste!$B9425="","",IFERROR(INDEX(DeptName,MATCH($C9428,DeptTag,0)),"UNALLOCATED"))</f>
        <v/>
      </c>
      <c r="E9428">
        <f>IF(GL_Paste!$B9425="","",IFERROR(INDEX(AcctCat,MATCH(GL_Paste!$B9425&amp;"",AcctCode,0)),"UNKNOWN"))</f>
        <v/>
      </c>
      <c r="F9428">
        <f>IF(GL_Paste!$B9425="","",IFERROR(INDEX(AcctSub,MATCH(GL_Paste!$B9425&amp;"",AcctCode,0)),"UNKNOWN"))</f>
        <v/>
      </c>
    </row>
    <row r="9429">
      <c r="A9429" s="40">
        <f>IF(GL_Paste!$B9426="","",N(GL_Paste!$H9426)-N(GL_Paste!$G9426))</f>
        <v/>
      </c>
      <c r="B9429" s="43">
        <f>IF(GL_Paste!$B9426="","",DATE(YEAR(GL_Paste!$E9426),MONTH(GL_Paste!$E9426),1))</f>
        <v/>
      </c>
      <c r="C9429">
        <f>IF(GL_Paste!$B9426="","",IF(TRIM(GL_Paste!$M9426)&lt;&gt;"",TRIM(GL_Paste!$M9426),IFERROR(MID(GL_Paste!$I9426,FIND("[",GL_Paste!$I9426)+1,FIND("]",GL_Paste!$I9426)-FIND("[",GL_Paste!$I9426)-1),"")))</f>
        <v/>
      </c>
      <c r="D9429">
        <f>IF(GL_Paste!$B9426="","",IFERROR(INDEX(DeptName,MATCH($C9429,DeptTag,0)),"UNALLOCATED"))</f>
        <v/>
      </c>
      <c r="E9429">
        <f>IF(GL_Paste!$B9426="","",IFERROR(INDEX(AcctCat,MATCH(GL_Paste!$B9426&amp;"",AcctCode,0)),"UNKNOWN"))</f>
        <v/>
      </c>
      <c r="F9429">
        <f>IF(GL_Paste!$B9426="","",IFERROR(INDEX(AcctSub,MATCH(GL_Paste!$B9426&amp;"",AcctCode,0)),"UNKNOWN"))</f>
        <v/>
      </c>
    </row>
    <row r="9430">
      <c r="A9430" s="40">
        <f>IF(GL_Paste!$B9427="","",N(GL_Paste!$H9427)-N(GL_Paste!$G9427))</f>
        <v/>
      </c>
      <c r="B9430" s="43">
        <f>IF(GL_Paste!$B9427="","",DATE(YEAR(GL_Paste!$E9427),MONTH(GL_Paste!$E9427),1))</f>
        <v/>
      </c>
      <c r="C9430">
        <f>IF(GL_Paste!$B9427="","",IF(TRIM(GL_Paste!$M9427)&lt;&gt;"",TRIM(GL_Paste!$M9427),IFERROR(MID(GL_Paste!$I9427,FIND("[",GL_Paste!$I9427)+1,FIND("]",GL_Paste!$I9427)-FIND("[",GL_Paste!$I9427)-1),"")))</f>
        <v/>
      </c>
      <c r="D9430">
        <f>IF(GL_Paste!$B9427="","",IFERROR(INDEX(DeptName,MATCH($C9430,DeptTag,0)),"UNALLOCATED"))</f>
        <v/>
      </c>
      <c r="E9430">
        <f>IF(GL_Paste!$B9427="","",IFERROR(INDEX(AcctCat,MATCH(GL_Paste!$B9427&amp;"",AcctCode,0)),"UNKNOWN"))</f>
        <v/>
      </c>
      <c r="F9430">
        <f>IF(GL_Paste!$B9427="","",IFERROR(INDEX(AcctSub,MATCH(GL_Paste!$B9427&amp;"",AcctCode,0)),"UNKNOWN"))</f>
        <v/>
      </c>
    </row>
    <row r="9431">
      <c r="A9431" s="40">
        <f>IF(GL_Paste!$B9428="","",N(GL_Paste!$H9428)-N(GL_Paste!$G9428))</f>
        <v/>
      </c>
      <c r="B9431" s="43">
        <f>IF(GL_Paste!$B9428="","",DATE(YEAR(GL_Paste!$E9428),MONTH(GL_Paste!$E9428),1))</f>
        <v/>
      </c>
      <c r="C9431">
        <f>IF(GL_Paste!$B9428="","",IF(TRIM(GL_Paste!$M9428)&lt;&gt;"",TRIM(GL_Paste!$M9428),IFERROR(MID(GL_Paste!$I9428,FIND("[",GL_Paste!$I9428)+1,FIND("]",GL_Paste!$I9428)-FIND("[",GL_Paste!$I9428)-1),"")))</f>
        <v/>
      </c>
      <c r="D9431">
        <f>IF(GL_Paste!$B9428="","",IFERROR(INDEX(DeptName,MATCH($C9431,DeptTag,0)),"UNALLOCATED"))</f>
        <v/>
      </c>
      <c r="E9431">
        <f>IF(GL_Paste!$B9428="","",IFERROR(INDEX(AcctCat,MATCH(GL_Paste!$B9428&amp;"",AcctCode,0)),"UNKNOWN"))</f>
        <v/>
      </c>
      <c r="F9431">
        <f>IF(GL_Paste!$B9428="","",IFERROR(INDEX(AcctSub,MATCH(GL_Paste!$B9428&amp;"",AcctCode,0)),"UNKNOWN"))</f>
        <v/>
      </c>
    </row>
    <row r="9432">
      <c r="A9432" s="40">
        <f>IF(GL_Paste!$B9429="","",N(GL_Paste!$H9429)-N(GL_Paste!$G9429))</f>
        <v/>
      </c>
      <c r="B9432" s="43">
        <f>IF(GL_Paste!$B9429="","",DATE(YEAR(GL_Paste!$E9429),MONTH(GL_Paste!$E9429),1))</f>
        <v/>
      </c>
      <c r="C9432">
        <f>IF(GL_Paste!$B9429="","",IF(TRIM(GL_Paste!$M9429)&lt;&gt;"",TRIM(GL_Paste!$M9429),IFERROR(MID(GL_Paste!$I9429,FIND("[",GL_Paste!$I9429)+1,FIND("]",GL_Paste!$I9429)-FIND("[",GL_Paste!$I9429)-1),"")))</f>
        <v/>
      </c>
      <c r="D9432">
        <f>IF(GL_Paste!$B9429="","",IFERROR(INDEX(DeptName,MATCH($C9432,DeptTag,0)),"UNALLOCATED"))</f>
        <v/>
      </c>
      <c r="E9432">
        <f>IF(GL_Paste!$B9429="","",IFERROR(INDEX(AcctCat,MATCH(GL_Paste!$B9429&amp;"",AcctCode,0)),"UNKNOWN"))</f>
        <v/>
      </c>
      <c r="F9432">
        <f>IF(GL_Paste!$B9429="","",IFERROR(INDEX(AcctSub,MATCH(GL_Paste!$B9429&amp;"",AcctCode,0)),"UNKNOWN"))</f>
        <v/>
      </c>
    </row>
    <row r="9433">
      <c r="A9433" s="40">
        <f>IF(GL_Paste!$B9430="","",N(GL_Paste!$H9430)-N(GL_Paste!$G9430))</f>
        <v/>
      </c>
      <c r="B9433" s="43">
        <f>IF(GL_Paste!$B9430="","",DATE(YEAR(GL_Paste!$E9430),MONTH(GL_Paste!$E9430),1))</f>
        <v/>
      </c>
      <c r="C9433">
        <f>IF(GL_Paste!$B9430="","",IF(TRIM(GL_Paste!$M9430)&lt;&gt;"",TRIM(GL_Paste!$M9430),IFERROR(MID(GL_Paste!$I9430,FIND("[",GL_Paste!$I9430)+1,FIND("]",GL_Paste!$I9430)-FIND("[",GL_Paste!$I9430)-1),"")))</f>
        <v/>
      </c>
      <c r="D9433">
        <f>IF(GL_Paste!$B9430="","",IFERROR(INDEX(DeptName,MATCH($C9433,DeptTag,0)),"UNALLOCATED"))</f>
        <v/>
      </c>
      <c r="E9433">
        <f>IF(GL_Paste!$B9430="","",IFERROR(INDEX(AcctCat,MATCH(GL_Paste!$B9430&amp;"",AcctCode,0)),"UNKNOWN"))</f>
        <v/>
      </c>
      <c r="F9433">
        <f>IF(GL_Paste!$B9430="","",IFERROR(INDEX(AcctSub,MATCH(GL_Paste!$B9430&amp;"",AcctCode,0)),"UNKNOWN"))</f>
        <v/>
      </c>
    </row>
    <row r="9434">
      <c r="A9434" s="40">
        <f>IF(GL_Paste!$B9431="","",N(GL_Paste!$H9431)-N(GL_Paste!$G9431))</f>
        <v/>
      </c>
      <c r="B9434" s="43">
        <f>IF(GL_Paste!$B9431="","",DATE(YEAR(GL_Paste!$E9431),MONTH(GL_Paste!$E9431),1))</f>
        <v/>
      </c>
      <c r="C9434">
        <f>IF(GL_Paste!$B9431="","",IF(TRIM(GL_Paste!$M9431)&lt;&gt;"",TRIM(GL_Paste!$M9431),IFERROR(MID(GL_Paste!$I9431,FIND("[",GL_Paste!$I9431)+1,FIND("]",GL_Paste!$I9431)-FIND("[",GL_Paste!$I9431)-1),"")))</f>
        <v/>
      </c>
      <c r="D9434">
        <f>IF(GL_Paste!$B9431="","",IFERROR(INDEX(DeptName,MATCH($C9434,DeptTag,0)),"UNALLOCATED"))</f>
        <v/>
      </c>
      <c r="E9434">
        <f>IF(GL_Paste!$B9431="","",IFERROR(INDEX(AcctCat,MATCH(GL_Paste!$B9431&amp;"",AcctCode,0)),"UNKNOWN"))</f>
        <v/>
      </c>
      <c r="F9434">
        <f>IF(GL_Paste!$B9431="","",IFERROR(INDEX(AcctSub,MATCH(GL_Paste!$B9431&amp;"",AcctCode,0)),"UNKNOWN"))</f>
        <v/>
      </c>
    </row>
    <row r="9435">
      <c r="A9435" s="40">
        <f>IF(GL_Paste!$B9432="","",N(GL_Paste!$H9432)-N(GL_Paste!$G9432))</f>
        <v/>
      </c>
      <c r="B9435" s="43">
        <f>IF(GL_Paste!$B9432="","",DATE(YEAR(GL_Paste!$E9432),MONTH(GL_Paste!$E9432),1))</f>
        <v/>
      </c>
      <c r="C9435">
        <f>IF(GL_Paste!$B9432="","",IF(TRIM(GL_Paste!$M9432)&lt;&gt;"",TRIM(GL_Paste!$M9432),IFERROR(MID(GL_Paste!$I9432,FIND("[",GL_Paste!$I9432)+1,FIND("]",GL_Paste!$I9432)-FIND("[",GL_Paste!$I9432)-1),"")))</f>
        <v/>
      </c>
      <c r="D9435">
        <f>IF(GL_Paste!$B9432="","",IFERROR(INDEX(DeptName,MATCH($C9435,DeptTag,0)),"UNALLOCATED"))</f>
        <v/>
      </c>
      <c r="E9435">
        <f>IF(GL_Paste!$B9432="","",IFERROR(INDEX(AcctCat,MATCH(GL_Paste!$B9432&amp;"",AcctCode,0)),"UNKNOWN"))</f>
        <v/>
      </c>
      <c r="F9435">
        <f>IF(GL_Paste!$B9432="","",IFERROR(INDEX(AcctSub,MATCH(GL_Paste!$B9432&amp;"",AcctCode,0)),"UNKNOWN"))</f>
        <v/>
      </c>
    </row>
    <row r="9436">
      <c r="A9436" s="40">
        <f>IF(GL_Paste!$B9433="","",N(GL_Paste!$H9433)-N(GL_Paste!$G9433))</f>
        <v/>
      </c>
      <c r="B9436" s="43">
        <f>IF(GL_Paste!$B9433="","",DATE(YEAR(GL_Paste!$E9433),MONTH(GL_Paste!$E9433),1))</f>
        <v/>
      </c>
      <c r="C9436">
        <f>IF(GL_Paste!$B9433="","",IF(TRIM(GL_Paste!$M9433)&lt;&gt;"",TRIM(GL_Paste!$M9433),IFERROR(MID(GL_Paste!$I9433,FIND("[",GL_Paste!$I9433)+1,FIND("]",GL_Paste!$I9433)-FIND("[",GL_Paste!$I9433)-1),"")))</f>
        <v/>
      </c>
      <c r="D9436">
        <f>IF(GL_Paste!$B9433="","",IFERROR(INDEX(DeptName,MATCH($C9436,DeptTag,0)),"UNALLOCATED"))</f>
        <v/>
      </c>
      <c r="E9436">
        <f>IF(GL_Paste!$B9433="","",IFERROR(INDEX(AcctCat,MATCH(GL_Paste!$B9433&amp;"",AcctCode,0)),"UNKNOWN"))</f>
        <v/>
      </c>
      <c r="F9436">
        <f>IF(GL_Paste!$B9433="","",IFERROR(INDEX(AcctSub,MATCH(GL_Paste!$B9433&amp;"",AcctCode,0)),"UNKNOWN"))</f>
        <v/>
      </c>
    </row>
    <row r="9437">
      <c r="A9437" s="40">
        <f>IF(GL_Paste!$B9434="","",N(GL_Paste!$H9434)-N(GL_Paste!$G9434))</f>
        <v/>
      </c>
      <c r="B9437" s="43">
        <f>IF(GL_Paste!$B9434="","",DATE(YEAR(GL_Paste!$E9434),MONTH(GL_Paste!$E9434),1))</f>
        <v/>
      </c>
      <c r="C9437">
        <f>IF(GL_Paste!$B9434="","",IF(TRIM(GL_Paste!$M9434)&lt;&gt;"",TRIM(GL_Paste!$M9434),IFERROR(MID(GL_Paste!$I9434,FIND("[",GL_Paste!$I9434)+1,FIND("]",GL_Paste!$I9434)-FIND("[",GL_Paste!$I9434)-1),"")))</f>
        <v/>
      </c>
      <c r="D9437">
        <f>IF(GL_Paste!$B9434="","",IFERROR(INDEX(DeptName,MATCH($C9437,DeptTag,0)),"UNALLOCATED"))</f>
        <v/>
      </c>
      <c r="E9437">
        <f>IF(GL_Paste!$B9434="","",IFERROR(INDEX(AcctCat,MATCH(GL_Paste!$B9434&amp;"",AcctCode,0)),"UNKNOWN"))</f>
        <v/>
      </c>
      <c r="F9437">
        <f>IF(GL_Paste!$B9434="","",IFERROR(INDEX(AcctSub,MATCH(GL_Paste!$B9434&amp;"",AcctCode,0)),"UNKNOWN"))</f>
        <v/>
      </c>
    </row>
    <row r="9438">
      <c r="A9438" s="40">
        <f>IF(GL_Paste!$B9435="","",N(GL_Paste!$H9435)-N(GL_Paste!$G9435))</f>
        <v/>
      </c>
      <c r="B9438" s="43">
        <f>IF(GL_Paste!$B9435="","",DATE(YEAR(GL_Paste!$E9435),MONTH(GL_Paste!$E9435),1))</f>
        <v/>
      </c>
      <c r="C9438">
        <f>IF(GL_Paste!$B9435="","",IF(TRIM(GL_Paste!$M9435)&lt;&gt;"",TRIM(GL_Paste!$M9435),IFERROR(MID(GL_Paste!$I9435,FIND("[",GL_Paste!$I9435)+1,FIND("]",GL_Paste!$I9435)-FIND("[",GL_Paste!$I9435)-1),"")))</f>
        <v/>
      </c>
      <c r="D9438">
        <f>IF(GL_Paste!$B9435="","",IFERROR(INDEX(DeptName,MATCH($C9438,DeptTag,0)),"UNALLOCATED"))</f>
        <v/>
      </c>
      <c r="E9438">
        <f>IF(GL_Paste!$B9435="","",IFERROR(INDEX(AcctCat,MATCH(GL_Paste!$B9435&amp;"",AcctCode,0)),"UNKNOWN"))</f>
        <v/>
      </c>
      <c r="F9438">
        <f>IF(GL_Paste!$B9435="","",IFERROR(INDEX(AcctSub,MATCH(GL_Paste!$B9435&amp;"",AcctCode,0)),"UNKNOWN"))</f>
        <v/>
      </c>
    </row>
    <row r="9439">
      <c r="A9439" s="40">
        <f>IF(GL_Paste!$B9436="","",N(GL_Paste!$H9436)-N(GL_Paste!$G9436))</f>
        <v/>
      </c>
      <c r="B9439" s="43">
        <f>IF(GL_Paste!$B9436="","",DATE(YEAR(GL_Paste!$E9436),MONTH(GL_Paste!$E9436),1))</f>
        <v/>
      </c>
      <c r="C9439">
        <f>IF(GL_Paste!$B9436="","",IF(TRIM(GL_Paste!$M9436)&lt;&gt;"",TRIM(GL_Paste!$M9436),IFERROR(MID(GL_Paste!$I9436,FIND("[",GL_Paste!$I9436)+1,FIND("]",GL_Paste!$I9436)-FIND("[",GL_Paste!$I9436)-1),"")))</f>
        <v/>
      </c>
      <c r="D9439">
        <f>IF(GL_Paste!$B9436="","",IFERROR(INDEX(DeptName,MATCH($C9439,DeptTag,0)),"UNALLOCATED"))</f>
        <v/>
      </c>
      <c r="E9439">
        <f>IF(GL_Paste!$B9436="","",IFERROR(INDEX(AcctCat,MATCH(GL_Paste!$B9436&amp;"",AcctCode,0)),"UNKNOWN"))</f>
        <v/>
      </c>
      <c r="F9439">
        <f>IF(GL_Paste!$B9436="","",IFERROR(INDEX(AcctSub,MATCH(GL_Paste!$B9436&amp;"",AcctCode,0)),"UNKNOWN"))</f>
        <v/>
      </c>
    </row>
    <row r="9440">
      <c r="A9440" s="40">
        <f>IF(GL_Paste!$B9437="","",N(GL_Paste!$H9437)-N(GL_Paste!$G9437))</f>
        <v/>
      </c>
      <c r="B9440" s="43">
        <f>IF(GL_Paste!$B9437="","",DATE(YEAR(GL_Paste!$E9437),MONTH(GL_Paste!$E9437),1))</f>
        <v/>
      </c>
      <c r="C9440">
        <f>IF(GL_Paste!$B9437="","",IF(TRIM(GL_Paste!$M9437)&lt;&gt;"",TRIM(GL_Paste!$M9437),IFERROR(MID(GL_Paste!$I9437,FIND("[",GL_Paste!$I9437)+1,FIND("]",GL_Paste!$I9437)-FIND("[",GL_Paste!$I9437)-1),"")))</f>
        <v/>
      </c>
      <c r="D9440">
        <f>IF(GL_Paste!$B9437="","",IFERROR(INDEX(DeptName,MATCH($C9440,DeptTag,0)),"UNALLOCATED"))</f>
        <v/>
      </c>
      <c r="E9440">
        <f>IF(GL_Paste!$B9437="","",IFERROR(INDEX(AcctCat,MATCH(GL_Paste!$B9437&amp;"",AcctCode,0)),"UNKNOWN"))</f>
        <v/>
      </c>
      <c r="F9440">
        <f>IF(GL_Paste!$B9437="","",IFERROR(INDEX(AcctSub,MATCH(GL_Paste!$B9437&amp;"",AcctCode,0)),"UNKNOWN"))</f>
        <v/>
      </c>
    </row>
    <row r="9441">
      <c r="A9441" s="40">
        <f>IF(GL_Paste!$B9438="","",N(GL_Paste!$H9438)-N(GL_Paste!$G9438))</f>
        <v/>
      </c>
      <c r="B9441" s="43">
        <f>IF(GL_Paste!$B9438="","",DATE(YEAR(GL_Paste!$E9438),MONTH(GL_Paste!$E9438),1))</f>
        <v/>
      </c>
      <c r="C9441">
        <f>IF(GL_Paste!$B9438="","",IF(TRIM(GL_Paste!$M9438)&lt;&gt;"",TRIM(GL_Paste!$M9438),IFERROR(MID(GL_Paste!$I9438,FIND("[",GL_Paste!$I9438)+1,FIND("]",GL_Paste!$I9438)-FIND("[",GL_Paste!$I9438)-1),"")))</f>
        <v/>
      </c>
      <c r="D9441">
        <f>IF(GL_Paste!$B9438="","",IFERROR(INDEX(DeptName,MATCH($C9441,DeptTag,0)),"UNALLOCATED"))</f>
        <v/>
      </c>
      <c r="E9441">
        <f>IF(GL_Paste!$B9438="","",IFERROR(INDEX(AcctCat,MATCH(GL_Paste!$B9438&amp;"",AcctCode,0)),"UNKNOWN"))</f>
        <v/>
      </c>
      <c r="F9441">
        <f>IF(GL_Paste!$B9438="","",IFERROR(INDEX(AcctSub,MATCH(GL_Paste!$B9438&amp;"",AcctCode,0)),"UNKNOWN"))</f>
        <v/>
      </c>
    </row>
    <row r="9442">
      <c r="A9442" s="40">
        <f>IF(GL_Paste!$B9439="","",N(GL_Paste!$H9439)-N(GL_Paste!$G9439))</f>
        <v/>
      </c>
      <c r="B9442" s="43">
        <f>IF(GL_Paste!$B9439="","",DATE(YEAR(GL_Paste!$E9439),MONTH(GL_Paste!$E9439),1))</f>
        <v/>
      </c>
      <c r="C9442">
        <f>IF(GL_Paste!$B9439="","",IF(TRIM(GL_Paste!$M9439)&lt;&gt;"",TRIM(GL_Paste!$M9439),IFERROR(MID(GL_Paste!$I9439,FIND("[",GL_Paste!$I9439)+1,FIND("]",GL_Paste!$I9439)-FIND("[",GL_Paste!$I9439)-1),"")))</f>
        <v/>
      </c>
      <c r="D9442">
        <f>IF(GL_Paste!$B9439="","",IFERROR(INDEX(DeptName,MATCH($C9442,DeptTag,0)),"UNALLOCATED"))</f>
        <v/>
      </c>
      <c r="E9442">
        <f>IF(GL_Paste!$B9439="","",IFERROR(INDEX(AcctCat,MATCH(GL_Paste!$B9439&amp;"",AcctCode,0)),"UNKNOWN"))</f>
        <v/>
      </c>
      <c r="F9442">
        <f>IF(GL_Paste!$B9439="","",IFERROR(INDEX(AcctSub,MATCH(GL_Paste!$B9439&amp;"",AcctCode,0)),"UNKNOWN"))</f>
        <v/>
      </c>
    </row>
    <row r="9443">
      <c r="A9443" s="40">
        <f>IF(GL_Paste!$B9440="","",N(GL_Paste!$H9440)-N(GL_Paste!$G9440))</f>
        <v/>
      </c>
      <c r="B9443" s="43">
        <f>IF(GL_Paste!$B9440="","",DATE(YEAR(GL_Paste!$E9440),MONTH(GL_Paste!$E9440),1))</f>
        <v/>
      </c>
      <c r="C9443">
        <f>IF(GL_Paste!$B9440="","",IF(TRIM(GL_Paste!$M9440)&lt;&gt;"",TRIM(GL_Paste!$M9440),IFERROR(MID(GL_Paste!$I9440,FIND("[",GL_Paste!$I9440)+1,FIND("]",GL_Paste!$I9440)-FIND("[",GL_Paste!$I9440)-1),"")))</f>
        <v/>
      </c>
      <c r="D9443">
        <f>IF(GL_Paste!$B9440="","",IFERROR(INDEX(DeptName,MATCH($C9443,DeptTag,0)),"UNALLOCATED"))</f>
        <v/>
      </c>
      <c r="E9443">
        <f>IF(GL_Paste!$B9440="","",IFERROR(INDEX(AcctCat,MATCH(GL_Paste!$B9440&amp;"",AcctCode,0)),"UNKNOWN"))</f>
        <v/>
      </c>
      <c r="F9443">
        <f>IF(GL_Paste!$B9440="","",IFERROR(INDEX(AcctSub,MATCH(GL_Paste!$B9440&amp;"",AcctCode,0)),"UNKNOWN"))</f>
        <v/>
      </c>
    </row>
    <row r="9444">
      <c r="A9444" s="40">
        <f>IF(GL_Paste!$B9441="","",N(GL_Paste!$H9441)-N(GL_Paste!$G9441))</f>
        <v/>
      </c>
      <c r="B9444" s="43">
        <f>IF(GL_Paste!$B9441="","",DATE(YEAR(GL_Paste!$E9441),MONTH(GL_Paste!$E9441),1))</f>
        <v/>
      </c>
      <c r="C9444">
        <f>IF(GL_Paste!$B9441="","",IF(TRIM(GL_Paste!$M9441)&lt;&gt;"",TRIM(GL_Paste!$M9441),IFERROR(MID(GL_Paste!$I9441,FIND("[",GL_Paste!$I9441)+1,FIND("]",GL_Paste!$I9441)-FIND("[",GL_Paste!$I9441)-1),"")))</f>
        <v/>
      </c>
      <c r="D9444">
        <f>IF(GL_Paste!$B9441="","",IFERROR(INDEX(DeptName,MATCH($C9444,DeptTag,0)),"UNALLOCATED"))</f>
        <v/>
      </c>
      <c r="E9444">
        <f>IF(GL_Paste!$B9441="","",IFERROR(INDEX(AcctCat,MATCH(GL_Paste!$B9441&amp;"",AcctCode,0)),"UNKNOWN"))</f>
        <v/>
      </c>
      <c r="F9444">
        <f>IF(GL_Paste!$B9441="","",IFERROR(INDEX(AcctSub,MATCH(GL_Paste!$B9441&amp;"",AcctCode,0)),"UNKNOWN"))</f>
        <v/>
      </c>
    </row>
    <row r="9445">
      <c r="A9445" s="40">
        <f>IF(GL_Paste!$B9442="","",N(GL_Paste!$H9442)-N(GL_Paste!$G9442))</f>
        <v/>
      </c>
      <c r="B9445" s="43">
        <f>IF(GL_Paste!$B9442="","",DATE(YEAR(GL_Paste!$E9442),MONTH(GL_Paste!$E9442),1))</f>
        <v/>
      </c>
      <c r="C9445">
        <f>IF(GL_Paste!$B9442="","",IF(TRIM(GL_Paste!$M9442)&lt;&gt;"",TRIM(GL_Paste!$M9442),IFERROR(MID(GL_Paste!$I9442,FIND("[",GL_Paste!$I9442)+1,FIND("]",GL_Paste!$I9442)-FIND("[",GL_Paste!$I9442)-1),"")))</f>
        <v/>
      </c>
      <c r="D9445">
        <f>IF(GL_Paste!$B9442="","",IFERROR(INDEX(DeptName,MATCH($C9445,DeptTag,0)),"UNALLOCATED"))</f>
        <v/>
      </c>
      <c r="E9445">
        <f>IF(GL_Paste!$B9442="","",IFERROR(INDEX(AcctCat,MATCH(GL_Paste!$B9442&amp;"",AcctCode,0)),"UNKNOWN"))</f>
        <v/>
      </c>
      <c r="F9445">
        <f>IF(GL_Paste!$B9442="","",IFERROR(INDEX(AcctSub,MATCH(GL_Paste!$B9442&amp;"",AcctCode,0)),"UNKNOWN"))</f>
        <v/>
      </c>
    </row>
    <row r="9446">
      <c r="A9446" s="40">
        <f>IF(GL_Paste!$B9443="","",N(GL_Paste!$H9443)-N(GL_Paste!$G9443))</f>
        <v/>
      </c>
      <c r="B9446" s="43">
        <f>IF(GL_Paste!$B9443="","",DATE(YEAR(GL_Paste!$E9443),MONTH(GL_Paste!$E9443),1))</f>
        <v/>
      </c>
      <c r="C9446">
        <f>IF(GL_Paste!$B9443="","",IF(TRIM(GL_Paste!$M9443)&lt;&gt;"",TRIM(GL_Paste!$M9443),IFERROR(MID(GL_Paste!$I9443,FIND("[",GL_Paste!$I9443)+1,FIND("]",GL_Paste!$I9443)-FIND("[",GL_Paste!$I9443)-1),"")))</f>
        <v/>
      </c>
      <c r="D9446">
        <f>IF(GL_Paste!$B9443="","",IFERROR(INDEX(DeptName,MATCH($C9446,DeptTag,0)),"UNALLOCATED"))</f>
        <v/>
      </c>
      <c r="E9446">
        <f>IF(GL_Paste!$B9443="","",IFERROR(INDEX(AcctCat,MATCH(GL_Paste!$B9443&amp;"",AcctCode,0)),"UNKNOWN"))</f>
        <v/>
      </c>
      <c r="F9446">
        <f>IF(GL_Paste!$B9443="","",IFERROR(INDEX(AcctSub,MATCH(GL_Paste!$B9443&amp;"",AcctCode,0)),"UNKNOWN"))</f>
        <v/>
      </c>
    </row>
    <row r="9447">
      <c r="A9447" s="40">
        <f>IF(GL_Paste!$B9444="","",N(GL_Paste!$H9444)-N(GL_Paste!$G9444))</f>
        <v/>
      </c>
      <c r="B9447" s="43">
        <f>IF(GL_Paste!$B9444="","",DATE(YEAR(GL_Paste!$E9444),MONTH(GL_Paste!$E9444),1))</f>
        <v/>
      </c>
      <c r="C9447">
        <f>IF(GL_Paste!$B9444="","",IF(TRIM(GL_Paste!$M9444)&lt;&gt;"",TRIM(GL_Paste!$M9444),IFERROR(MID(GL_Paste!$I9444,FIND("[",GL_Paste!$I9444)+1,FIND("]",GL_Paste!$I9444)-FIND("[",GL_Paste!$I9444)-1),"")))</f>
        <v/>
      </c>
      <c r="D9447">
        <f>IF(GL_Paste!$B9444="","",IFERROR(INDEX(DeptName,MATCH($C9447,DeptTag,0)),"UNALLOCATED"))</f>
        <v/>
      </c>
      <c r="E9447">
        <f>IF(GL_Paste!$B9444="","",IFERROR(INDEX(AcctCat,MATCH(GL_Paste!$B9444&amp;"",AcctCode,0)),"UNKNOWN"))</f>
        <v/>
      </c>
      <c r="F9447">
        <f>IF(GL_Paste!$B9444="","",IFERROR(INDEX(AcctSub,MATCH(GL_Paste!$B9444&amp;"",AcctCode,0)),"UNKNOWN"))</f>
        <v/>
      </c>
    </row>
    <row r="9448">
      <c r="A9448" s="40">
        <f>IF(GL_Paste!$B9445="","",N(GL_Paste!$H9445)-N(GL_Paste!$G9445))</f>
        <v/>
      </c>
      <c r="B9448" s="43">
        <f>IF(GL_Paste!$B9445="","",DATE(YEAR(GL_Paste!$E9445),MONTH(GL_Paste!$E9445),1))</f>
        <v/>
      </c>
      <c r="C9448">
        <f>IF(GL_Paste!$B9445="","",IF(TRIM(GL_Paste!$M9445)&lt;&gt;"",TRIM(GL_Paste!$M9445),IFERROR(MID(GL_Paste!$I9445,FIND("[",GL_Paste!$I9445)+1,FIND("]",GL_Paste!$I9445)-FIND("[",GL_Paste!$I9445)-1),"")))</f>
        <v/>
      </c>
      <c r="D9448">
        <f>IF(GL_Paste!$B9445="","",IFERROR(INDEX(DeptName,MATCH($C9448,DeptTag,0)),"UNALLOCATED"))</f>
        <v/>
      </c>
      <c r="E9448">
        <f>IF(GL_Paste!$B9445="","",IFERROR(INDEX(AcctCat,MATCH(GL_Paste!$B9445&amp;"",AcctCode,0)),"UNKNOWN"))</f>
        <v/>
      </c>
      <c r="F9448">
        <f>IF(GL_Paste!$B9445="","",IFERROR(INDEX(AcctSub,MATCH(GL_Paste!$B9445&amp;"",AcctCode,0)),"UNKNOWN"))</f>
        <v/>
      </c>
    </row>
    <row r="9449">
      <c r="A9449" s="40">
        <f>IF(GL_Paste!$B9446="","",N(GL_Paste!$H9446)-N(GL_Paste!$G9446))</f>
        <v/>
      </c>
      <c r="B9449" s="43">
        <f>IF(GL_Paste!$B9446="","",DATE(YEAR(GL_Paste!$E9446),MONTH(GL_Paste!$E9446),1))</f>
        <v/>
      </c>
      <c r="C9449">
        <f>IF(GL_Paste!$B9446="","",IF(TRIM(GL_Paste!$M9446)&lt;&gt;"",TRIM(GL_Paste!$M9446),IFERROR(MID(GL_Paste!$I9446,FIND("[",GL_Paste!$I9446)+1,FIND("]",GL_Paste!$I9446)-FIND("[",GL_Paste!$I9446)-1),"")))</f>
        <v/>
      </c>
      <c r="D9449">
        <f>IF(GL_Paste!$B9446="","",IFERROR(INDEX(DeptName,MATCH($C9449,DeptTag,0)),"UNALLOCATED"))</f>
        <v/>
      </c>
      <c r="E9449">
        <f>IF(GL_Paste!$B9446="","",IFERROR(INDEX(AcctCat,MATCH(GL_Paste!$B9446&amp;"",AcctCode,0)),"UNKNOWN"))</f>
        <v/>
      </c>
      <c r="F9449">
        <f>IF(GL_Paste!$B9446="","",IFERROR(INDEX(AcctSub,MATCH(GL_Paste!$B9446&amp;"",AcctCode,0)),"UNKNOWN"))</f>
        <v/>
      </c>
    </row>
    <row r="9450">
      <c r="A9450" s="40">
        <f>IF(GL_Paste!$B9447="","",N(GL_Paste!$H9447)-N(GL_Paste!$G9447))</f>
        <v/>
      </c>
      <c r="B9450" s="43">
        <f>IF(GL_Paste!$B9447="","",DATE(YEAR(GL_Paste!$E9447),MONTH(GL_Paste!$E9447),1))</f>
        <v/>
      </c>
      <c r="C9450">
        <f>IF(GL_Paste!$B9447="","",IF(TRIM(GL_Paste!$M9447)&lt;&gt;"",TRIM(GL_Paste!$M9447),IFERROR(MID(GL_Paste!$I9447,FIND("[",GL_Paste!$I9447)+1,FIND("]",GL_Paste!$I9447)-FIND("[",GL_Paste!$I9447)-1),"")))</f>
        <v/>
      </c>
      <c r="D9450">
        <f>IF(GL_Paste!$B9447="","",IFERROR(INDEX(DeptName,MATCH($C9450,DeptTag,0)),"UNALLOCATED"))</f>
        <v/>
      </c>
      <c r="E9450">
        <f>IF(GL_Paste!$B9447="","",IFERROR(INDEX(AcctCat,MATCH(GL_Paste!$B9447&amp;"",AcctCode,0)),"UNKNOWN"))</f>
        <v/>
      </c>
      <c r="F9450">
        <f>IF(GL_Paste!$B9447="","",IFERROR(INDEX(AcctSub,MATCH(GL_Paste!$B9447&amp;"",AcctCode,0)),"UNKNOWN"))</f>
        <v/>
      </c>
    </row>
    <row r="9451">
      <c r="A9451" s="40">
        <f>IF(GL_Paste!$B9448="","",N(GL_Paste!$H9448)-N(GL_Paste!$G9448))</f>
        <v/>
      </c>
      <c r="B9451" s="43">
        <f>IF(GL_Paste!$B9448="","",DATE(YEAR(GL_Paste!$E9448),MONTH(GL_Paste!$E9448),1))</f>
        <v/>
      </c>
      <c r="C9451">
        <f>IF(GL_Paste!$B9448="","",IF(TRIM(GL_Paste!$M9448)&lt;&gt;"",TRIM(GL_Paste!$M9448),IFERROR(MID(GL_Paste!$I9448,FIND("[",GL_Paste!$I9448)+1,FIND("]",GL_Paste!$I9448)-FIND("[",GL_Paste!$I9448)-1),"")))</f>
        <v/>
      </c>
      <c r="D9451">
        <f>IF(GL_Paste!$B9448="","",IFERROR(INDEX(DeptName,MATCH($C9451,DeptTag,0)),"UNALLOCATED"))</f>
        <v/>
      </c>
      <c r="E9451">
        <f>IF(GL_Paste!$B9448="","",IFERROR(INDEX(AcctCat,MATCH(GL_Paste!$B9448&amp;"",AcctCode,0)),"UNKNOWN"))</f>
        <v/>
      </c>
      <c r="F9451">
        <f>IF(GL_Paste!$B9448="","",IFERROR(INDEX(AcctSub,MATCH(GL_Paste!$B9448&amp;"",AcctCode,0)),"UNKNOWN"))</f>
        <v/>
      </c>
    </row>
    <row r="9452">
      <c r="A9452" s="40">
        <f>IF(GL_Paste!$B9449="","",N(GL_Paste!$H9449)-N(GL_Paste!$G9449))</f>
        <v/>
      </c>
      <c r="B9452" s="43">
        <f>IF(GL_Paste!$B9449="","",DATE(YEAR(GL_Paste!$E9449),MONTH(GL_Paste!$E9449),1))</f>
        <v/>
      </c>
      <c r="C9452">
        <f>IF(GL_Paste!$B9449="","",IF(TRIM(GL_Paste!$M9449)&lt;&gt;"",TRIM(GL_Paste!$M9449),IFERROR(MID(GL_Paste!$I9449,FIND("[",GL_Paste!$I9449)+1,FIND("]",GL_Paste!$I9449)-FIND("[",GL_Paste!$I9449)-1),"")))</f>
        <v/>
      </c>
      <c r="D9452">
        <f>IF(GL_Paste!$B9449="","",IFERROR(INDEX(DeptName,MATCH($C9452,DeptTag,0)),"UNALLOCATED"))</f>
        <v/>
      </c>
      <c r="E9452">
        <f>IF(GL_Paste!$B9449="","",IFERROR(INDEX(AcctCat,MATCH(GL_Paste!$B9449&amp;"",AcctCode,0)),"UNKNOWN"))</f>
        <v/>
      </c>
      <c r="F9452">
        <f>IF(GL_Paste!$B9449="","",IFERROR(INDEX(AcctSub,MATCH(GL_Paste!$B9449&amp;"",AcctCode,0)),"UNKNOWN"))</f>
        <v/>
      </c>
    </row>
    <row r="9453">
      <c r="A9453" s="40">
        <f>IF(GL_Paste!$B9450="","",N(GL_Paste!$H9450)-N(GL_Paste!$G9450))</f>
        <v/>
      </c>
      <c r="B9453" s="43">
        <f>IF(GL_Paste!$B9450="","",DATE(YEAR(GL_Paste!$E9450),MONTH(GL_Paste!$E9450),1))</f>
        <v/>
      </c>
      <c r="C9453">
        <f>IF(GL_Paste!$B9450="","",IF(TRIM(GL_Paste!$M9450)&lt;&gt;"",TRIM(GL_Paste!$M9450),IFERROR(MID(GL_Paste!$I9450,FIND("[",GL_Paste!$I9450)+1,FIND("]",GL_Paste!$I9450)-FIND("[",GL_Paste!$I9450)-1),"")))</f>
        <v/>
      </c>
      <c r="D9453">
        <f>IF(GL_Paste!$B9450="","",IFERROR(INDEX(DeptName,MATCH($C9453,DeptTag,0)),"UNALLOCATED"))</f>
        <v/>
      </c>
      <c r="E9453">
        <f>IF(GL_Paste!$B9450="","",IFERROR(INDEX(AcctCat,MATCH(GL_Paste!$B9450&amp;"",AcctCode,0)),"UNKNOWN"))</f>
        <v/>
      </c>
      <c r="F9453">
        <f>IF(GL_Paste!$B9450="","",IFERROR(INDEX(AcctSub,MATCH(GL_Paste!$B9450&amp;"",AcctCode,0)),"UNKNOWN"))</f>
        <v/>
      </c>
    </row>
    <row r="9454">
      <c r="A9454" s="40">
        <f>IF(GL_Paste!$B9451="","",N(GL_Paste!$H9451)-N(GL_Paste!$G9451))</f>
        <v/>
      </c>
      <c r="B9454" s="43">
        <f>IF(GL_Paste!$B9451="","",DATE(YEAR(GL_Paste!$E9451),MONTH(GL_Paste!$E9451),1))</f>
        <v/>
      </c>
      <c r="C9454">
        <f>IF(GL_Paste!$B9451="","",IF(TRIM(GL_Paste!$M9451)&lt;&gt;"",TRIM(GL_Paste!$M9451),IFERROR(MID(GL_Paste!$I9451,FIND("[",GL_Paste!$I9451)+1,FIND("]",GL_Paste!$I9451)-FIND("[",GL_Paste!$I9451)-1),"")))</f>
        <v/>
      </c>
      <c r="D9454">
        <f>IF(GL_Paste!$B9451="","",IFERROR(INDEX(DeptName,MATCH($C9454,DeptTag,0)),"UNALLOCATED"))</f>
        <v/>
      </c>
      <c r="E9454">
        <f>IF(GL_Paste!$B9451="","",IFERROR(INDEX(AcctCat,MATCH(GL_Paste!$B9451&amp;"",AcctCode,0)),"UNKNOWN"))</f>
        <v/>
      </c>
      <c r="F9454">
        <f>IF(GL_Paste!$B9451="","",IFERROR(INDEX(AcctSub,MATCH(GL_Paste!$B9451&amp;"",AcctCode,0)),"UNKNOWN"))</f>
        <v/>
      </c>
    </row>
    <row r="9455">
      <c r="A9455" s="40">
        <f>IF(GL_Paste!$B9452="","",N(GL_Paste!$H9452)-N(GL_Paste!$G9452))</f>
        <v/>
      </c>
      <c r="B9455" s="43">
        <f>IF(GL_Paste!$B9452="","",DATE(YEAR(GL_Paste!$E9452),MONTH(GL_Paste!$E9452),1))</f>
        <v/>
      </c>
      <c r="C9455">
        <f>IF(GL_Paste!$B9452="","",IF(TRIM(GL_Paste!$M9452)&lt;&gt;"",TRIM(GL_Paste!$M9452),IFERROR(MID(GL_Paste!$I9452,FIND("[",GL_Paste!$I9452)+1,FIND("]",GL_Paste!$I9452)-FIND("[",GL_Paste!$I9452)-1),"")))</f>
        <v/>
      </c>
      <c r="D9455">
        <f>IF(GL_Paste!$B9452="","",IFERROR(INDEX(DeptName,MATCH($C9455,DeptTag,0)),"UNALLOCATED"))</f>
        <v/>
      </c>
      <c r="E9455">
        <f>IF(GL_Paste!$B9452="","",IFERROR(INDEX(AcctCat,MATCH(GL_Paste!$B9452&amp;"",AcctCode,0)),"UNKNOWN"))</f>
        <v/>
      </c>
      <c r="F9455">
        <f>IF(GL_Paste!$B9452="","",IFERROR(INDEX(AcctSub,MATCH(GL_Paste!$B9452&amp;"",AcctCode,0)),"UNKNOWN"))</f>
        <v/>
      </c>
    </row>
    <row r="9456">
      <c r="A9456" s="40">
        <f>IF(GL_Paste!$B9453="","",N(GL_Paste!$H9453)-N(GL_Paste!$G9453))</f>
        <v/>
      </c>
      <c r="B9456" s="43">
        <f>IF(GL_Paste!$B9453="","",DATE(YEAR(GL_Paste!$E9453),MONTH(GL_Paste!$E9453),1))</f>
        <v/>
      </c>
      <c r="C9456">
        <f>IF(GL_Paste!$B9453="","",IF(TRIM(GL_Paste!$M9453)&lt;&gt;"",TRIM(GL_Paste!$M9453),IFERROR(MID(GL_Paste!$I9453,FIND("[",GL_Paste!$I9453)+1,FIND("]",GL_Paste!$I9453)-FIND("[",GL_Paste!$I9453)-1),"")))</f>
        <v/>
      </c>
      <c r="D9456">
        <f>IF(GL_Paste!$B9453="","",IFERROR(INDEX(DeptName,MATCH($C9456,DeptTag,0)),"UNALLOCATED"))</f>
        <v/>
      </c>
      <c r="E9456">
        <f>IF(GL_Paste!$B9453="","",IFERROR(INDEX(AcctCat,MATCH(GL_Paste!$B9453&amp;"",AcctCode,0)),"UNKNOWN"))</f>
        <v/>
      </c>
      <c r="F9456">
        <f>IF(GL_Paste!$B9453="","",IFERROR(INDEX(AcctSub,MATCH(GL_Paste!$B9453&amp;"",AcctCode,0)),"UNKNOWN"))</f>
        <v/>
      </c>
    </row>
    <row r="9457">
      <c r="A9457" s="40">
        <f>IF(GL_Paste!$B9454="","",N(GL_Paste!$H9454)-N(GL_Paste!$G9454))</f>
        <v/>
      </c>
      <c r="B9457" s="43">
        <f>IF(GL_Paste!$B9454="","",DATE(YEAR(GL_Paste!$E9454),MONTH(GL_Paste!$E9454),1))</f>
        <v/>
      </c>
      <c r="C9457">
        <f>IF(GL_Paste!$B9454="","",IF(TRIM(GL_Paste!$M9454)&lt;&gt;"",TRIM(GL_Paste!$M9454),IFERROR(MID(GL_Paste!$I9454,FIND("[",GL_Paste!$I9454)+1,FIND("]",GL_Paste!$I9454)-FIND("[",GL_Paste!$I9454)-1),"")))</f>
        <v/>
      </c>
      <c r="D9457">
        <f>IF(GL_Paste!$B9454="","",IFERROR(INDEX(DeptName,MATCH($C9457,DeptTag,0)),"UNALLOCATED"))</f>
        <v/>
      </c>
      <c r="E9457">
        <f>IF(GL_Paste!$B9454="","",IFERROR(INDEX(AcctCat,MATCH(GL_Paste!$B9454&amp;"",AcctCode,0)),"UNKNOWN"))</f>
        <v/>
      </c>
      <c r="F9457">
        <f>IF(GL_Paste!$B9454="","",IFERROR(INDEX(AcctSub,MATCH(GL_Paste!$B9454&amp;"",AcctCode,0)),"UNKNOWN"))</f>
        <v/>
      </c>
    </row>
    <row r="9458">
      <c r="A9458" s="40">
        <f>IF(GL_Paste!$B9455="","",N(GL_Paste!$H9455)-N(GL_Paste!$G9455))</f>
        <v/>
      </c>
      <c r="B9458" s="43">
        <f>IF(GL_Paste!$B9455="","",DATE(YEAR(GL_Paste!$E9455),MONTH(GL_Paste!$E9455),1))</f>
        <v/>
      </c>
      <c r="C9458">
        <f>IF(GL_Paste!$B9455="","",IF(TRIM(GL_Paste!$M9455)&lt;&gt;"",TRIM(GL_Paste!$M9455),IFERROR(MID(GL_Paste!$I9455,FIND("[",GL_Paste!$I9455)+1,FIND("]",GL_Paste!$I9455)-FIND("[",GL_Paste!$I9455)-1),"")))</f>
        <v/>
      </c>
      <c r="D9458">
        <f>IF(GL_Paste!$B9455="","",IFERROR(INDEX(DeptName,MATCH($C9458,DeptTag,0)),"UNALLOCATED"))</f>
        <v/>
      </c>
      <c r="E9458">
        <f>IF(GL_Paste!$B9455="","",IFERROR(INDEX(AcctCat,MATCH(GL_Paste!$B9455&amp;"",AcctCode,0)),"UNKNOWN"))</f>
        <v/>
      </c>
      <c r="F9458">
        <f>IF(GL_Paste!$B9455="","",IFERROR(INDEX(AcctSub,MATCH(GL_Paste!$B9455&amp;"",AcctCode,0)),"UNKNOWN"))</f>
        <v/>
      </c>
    </row>
    <row r="9459">
      <c r="A9459" s="40">
        <f>IF(GL_Paste!$B9456="","",N(GL_Paste!$H9456)-N(GL_Paste!$G9456))</f>
        <v/>
      </c>
      <c r="B9459" s="43">
        <f>IF(GL_Paste!$B9456="","",DATE(YEAR(GL_Paste!$E9456),MONTH(GL_Paste!$E9456),1))</f>
        <v/>
      </c>
      <c r="C9459">
        <f>IF(GL_Paste!$B9456="","",IF(TRIM(GL_Paste!$M9456)&lt;&gt;"",TRIM(GL_Paste!$M9456),IFERROR(MID(GL_Paste!$I9456,FIND("[",GL_Paste!$I9456)+1,FIND("]",GL_Paste!$I9456)-FIND("[",GL_Paste!$I9456)-1),"")))</f>
        <v/>
      </c>
      <c r="D9459">
        <f>IF(GL_Paste!$B9456="","",IFERROR(INDEX(DeptName,MATCH($C9459,DeptTag,0)),"UNALLOCATED"))</f>
        <v/>
      </c>
      <c r="E9459">
        <f>IF(GL_Paste!$B9456="","",IFERROR(INDEX(AcctCat,MATCH(GL_Paste!$B9456&amp;"",AcctCode,0)),"UNKNOWN"))</f>
        <v/>
      </c>
      <c r="F9459">
        <f>IF(GL_Paste!$B9456="","",IFERROR(INDEX(AcctSub,MATCH(GL_Paste!$B9456&amp;"",AcctCode,0)),"UNKNOWN"))</f>
        <v/>
      </c>
    </row>
    <row r="9460">
      <c r="A9460" s="40">
        <f>IF(GL_Paste!$B9457="","",N(GL_Paste!$H9457)-N(GL_Paste!$G9457))</f>
        <v/>
      </c>
      <c r="B9460" s="43">
        <f>IF(GL_Paste!$B9457="","",DATE(YEAR(GL_Paste!$E9457),MONTH(GL_Paste!$E9457),1))</f>
        <v/>
      </c>
      <c r="C9460">
        <f>IF(GL_Paste!$B9457="","",IF(TRIM(GL_Paste!$M9457)&lt;&gt;"",TRIM(GL_Paste!$M9457),IFERROR(MID(GL_Paste!$I9457,FIND("[",GL_Paste!$I9457)+1,FIND("]",GL_Paste!$I9457)-FIND("[",GL_Paste!$I9457)-1),"")))</f>
        <v/>
      </c>
      <c r="D9460">
        <f>IF(GL_Paste!$B9457="","",IFERROR(INDEX(DeptName,MATCH($C9460,DeptTag,0)),"UNALLOCATED"))</f>
        <v/>
      </c>
      <c r="E9460">
        <f>IF(GL_Paste!$B9457="","",IFERROR(INDEX(AcctCat,MATCH(GL_Paste!$B9457&amp;"",AcctCode,0)),"UNKNOWN"))</f>
        <v/>
      </c>
      <c r="F9460">
        <f>IF(GL_Paste!$B9457="","",IFERROR(INDEX(AcctSub,MATCH(GL_Paste!$B9457&amp;"",AcctCode,0)),"UNKNOWN"))</f>
        <v/>
      </c>
    </row>
    <row r="9461">
      <c r="A9461" s="40">
        <f>IF(GL_Paste!$B9458="","",N(GL_Paste!$H9458)-N(GL_Paste!$G9458))</f>
        <v/>
      </c>
      <c r="B9461" s="43">
        <f>IF(GL_Paste!$B9458="","",DATE(YEAR(GL_Paste!$E9458),MONTH(GL_Paste!$E9458),1))</f>
        <v/>
      </c>
      <c r="C9461">
        <f>IF(GL_Paste!$B9458="","",IF(TRIM(GL_Paste!$M9458)&lt;&gt;"",TRIM(GL_Paste!$M9458),IFERROR(MID(GL_Paste!$I9458,FIND("[",GL_Paste!$I9458)+1,FIND("]",GL_Paste!$I9458)-FIND("[",GL_Paste!$I9458)-1),"")))</f>
        <v/>
      </c>
      <c r="D9461">
        <f>IF(GL_Paste!$B9458="","",IFERROR(INDEX(DeptName,MATCH($C9461,DeptTag,0)),"UNALLOCATED"))</f>
        <v/>
      </c>
      <c r="E9461">
        <f>IF(GL_Paste!$B9458="","",IFERROR(INDEX(AcctCat,MATCH(GL_Paste!$B9458&amp;"",AcctCode,0)),"UNKNOWN"))</f>
        <v/>
      </c>
      <c r="F9461">
        <f>IF(GL_Paste!$B9458="","",IFERROR(INDEX(AcctSub,MATCH(GL_Paste!$B9458&amp;"",AcctCode,0)),"UNKNOWN"))</f>
        <v/>
      </c>
    </row>
    <row r="9462">
      <c r="A9462" s="40">
        <f>IF(GL_Paste!$B9459="","",N(GL_Paste!$H9459)-N(GL_Paste!$G9459))</f>
        <v/>
      </c>
      <c r="B9462" s="43">
        <f>IF(GL_Paste!$B9459="","",DATE(YEAR(GL_Paste!$E9459),MONTH(GL_Paste!$E9459),1))</f>
        <v/>
      </c>
      <c r="C9462">
        <f>IF(GL_Paste!$B9459="","",IF(TRIM(GL_Paste!$M9459)&lt;&gt;"",TRIM(GL_Paste!$M9459),IFERROR(MID(GL_Paste!$I9459,FIND("[",GL_Paste!$I9459)+1,FIND("]",GL_Paste!$I9459)-FIND("[",GL_Paste!$I9459)-1),"")))</f>
        <v/>
      </c>
      <c r="D9462">
        <f>IF(GL_Paste!$B9459="","",IFERROR(INDEX(DeptName,MATCH($C9462,DeptTag,0)),"UNALLOCATED"))</f>
        <v/>
      </c>
      <c r="E9462">
        <f>IF(GL_Paste!$B9459="","",IFERROR(INDEX(AcctCat,MATCH(GL_Paste!$B9459&amp;"",AcctCode,0)),"UNKNOWN"))</f>
        <v/>
      </c>
      <c r="F9462">
        <f>IF(GL_Paste!$B9459="","",IFERROR(INDEX(AcctSub,MATCH(GL_Paste!$B9459&amp;"",AcctCode,0)),"UNKNOWN"))</f>
        <v/>
      </c>
    </row>
    <row r="9463">
      <c r="A9463" s="40">
        <f>IF(GL_Paste!$B9460="","",N(GL_Paste!$H9460)-N(GL_Paste!$G9460))</f>
        <v/>
      </c>
      <c r="B9463" s="43">
        <f>IF(GL_Paste!$B9460="","",DATE(YEAR(GL_Paste!$E9460),MONTH(GL_Paste!$E9460),1))</f>
        <v/>
      </c>
      <c r="C9463">
        <f>IF(GL_Paste!$B9460="","",IF(TRIM(GL_Paste!$M9460)&lt;&gt;"",TRIM(GL_Paste!$M9460),IFERROR(MID(GL_Paste!$I9460,FIND("[",GL_Paste!$I9460)+1,FIND("]",GL_Paste!$I9460)-FIND("[",GL_Paste!$I9460)-1),"")))</f>
        <v/>
      </c>
      <c r="D9463">
        <f>IF(GL_Paste!$B9460="","",IFERROR(INDEX(DeptName,MATCH($C9463,DeptTag,0)),"UNALLOCATED"))</f>
        <v/>
      </c>
      <c r="E9463">
        <f>IF(GL_Paste!$B9460="","",IFERROR(INDEX(AcctCat,MATCH(GL_Paste!$B9460&amp;"",AcctCode,0)),"UNKNOWN"))</f>
        <v/>
      </c>
      <c r="F9463">
        <f>IF(GL_Paste!$B9460="","",IFERROR(INDEX(AcctSub,MATCH(GL_Paste!$B9460&amp;"",AcctCode,0)),"UNKNOWN"))</f>
        <v/>
      </c>
    </row>
    <row r="9464">
      <c r="A9464" s="40">
        <f>IF(GL_Paste!$B9461="","",N(GL_Paste!$H9461)-N(GL_Paste!$G9461))</f>
        <v/>
      </c>
      <c r="B9464" s="43">
        <f>IF(GL_Paste!$B9461="","",DATE(YEAR(GL_Paste!$E9461),MONTH(GL_Paste!$E9461),1))</f>
        <v/>
      </c>
      <c r="C9464">
        <f>IF(GL_Paste!$B9461="","",IF(TRIM(GL_Paste!$M9461)&lt;&gt;"",TRIM(GL_Paste!$M9461),IFERROR(MID(GL_Paste!$I9461,FIND("[",GL_Paste!$I9461)+1,FIND("]",GL_Paste!$I9461)-FIND("[",GL_Paste!$I9461)-1),"")))</f>
        <v/>
      </c>
      <c r="D9464">
        <f>IF(GL_Paste!$B9461="","",IFERROR(INDEX(DeptName,MATCH($C9464,DeptTag,0)),"UNALLOCATED"))</f>
        <v/>
      </c>
      <c r="E9464">
        <f>IF(GL_Paste!$B9461="","",IFERROR(INDEX(AcctCat,MATCH(GL_Paste!$B9461&amp;"",AcctCode,0)),"UNKNOWN"))</f>
        <v/>
      </c>
      <c r="F9464">
        <f>IF(GL_Paste!$B9461="","",IFERROR(INDEX(AcctSub,MATCH(GL_Paste!$B9461&amp;"",AcctCode,0)),"UNKNOWN"))</f>
        <v/>
      </c>
    </row>
    <row r="9465">
      <c r="A9465" s="40">
        <f>IF(GL_Paste!$B9462="","",N(GL_Paste!$H9462)-N(GL_Paste!$G9462))</f>
        <v/>
      </c>
      <c r="B9465" s="43">
        <f>IF(GL_Paste!$B9462="","",DATE(YEAR(GL_Paste!$E9462),MONTH(GL_Paste!$E9462),1))</f>
        <v/>
      </c>
      <c r="C9465">
        <f>IF(GL_Paste!$B9462="","",IF(TRIM(GL_Paste!$M9462)&lt;&gt;"",TRIM(GL_Paste!$M9462),IFERROR(MID(GL_Paste!$I9462,FIND("[",GL_Paste!$I9462)+1,FIND("]",GL_Paste!$I9462)-FIND("[",GL_Paste!$I9462)-1),"")))</f>
        <v/>
      </c>
      <c r="D9465">
        <f>IF(GL_Paste!$B9462="","",IFERROR(INDEX(DeptName,MATCH($C9465,DeptTag,0)),"UNALLOCATED"))</f>
        <v/>
      </c>
      <c r="E9465">
        <f>IF(GL_Paste!$B9462="","",IFERROR(INDEX(AcctCat,MATCH(GL_Paste!$B9462&amp;"",AcctCode,0)),"UNKNOWN"))</f>
        <v/>
      </c>
      <c r="F9465">
        <f>IF(GL_Paste!$B9462="","",IFERROR(INDEX(AcctSub,MATCH(GL_Paste!$B9462&amp;"",AcctCode,0)),"UNKNOWN"))</f>
        <v/>
      </c>
    </row>
    <row r="9466">
      <c r="A9466" s="40">
        <f>IF(GL_Paste!$B9463="","",N(GL_Paste!$H9463)-N(GL_Paste!$G9463))</f>
        <v/>
      </c>
      <c r="B9466" s="43">
        <f>IF(GL_Paste!$B9463="","",DATE(YEAR(GL_Paste!$E9463),MONTH(GL_Paste!$E9463),1))</f>
        <v/>
      </c>
      <c r="C9466">
        <f>IF(GL_Paste!$B9463="","",IF(TRIM(GL_Paste!$M9463)&lt;&gt;"",TRIM(GL_Paste!$M9463),IFERROR(MID(GL_Paste!$I9463,FIND("[",GL_Paste!$I9463)+1,FIND("]",GL_Paste!$I9463)-FIND("[",GL_Paste!$I9463)-1),"")))</f>
        <v/>
      </c>
      <c r="D9466">
        <f>IF(GL_Paste!$B9463="","",IFERROR(INDEX(DeptName,MATCH($C9466,DeptTag,0)),"UNALLOCATED"))</f>
        <v/>
      </c>
      <c r="E9466">
        <f>IF(GL_Paste!$B9463="","",IFERROR(INDEX(AcctCat,MATCH(GL_Paste!$B9463&amp;"",AcctCode,0)),"UNKNOWN"))</f>
        <v/>
      </c>
      <c r="F9466">
        <f>IF(GL_Paste!$B9463="","",IFERROR(INDEX(AcctSub,MATCH(GL_Paste!$B9463&amp;"",AcctCode,0)),"UNKNOWN"))</f>
        <v/>
      </c>
    </row>
    <row r="9467">
      <c r="A9467" s="40">
        <f>IF(GL_Paste!$B9464="","",N(GL_Paste!$H9464)-N(GL_Paste!$G9464))</f>
        <v/>
      </c>
      <c r="B9467" s="43">
        <f>IF(GL_Paste!$B9464="","",DATE(YEAR(GL_Paste!$E9464),MONTH(GL_Paste!$E9464),1))</f>
        <v/>
      </c>
      <c r="C9467">
        <f>IF(GL_Paste!$B9464="","",IF(TRIM(GL_Paste!$M9464)&lt;&gt;"",TRIM(GL_Paste!$M9464),IFERROR(MID(GL_Paste!$I9464,FIND("[",GL_Paste!$I9464)+1,FIND("]",GL_Paste!$I9464)-FIND("[",GL_Paste!$I9464)-1),"")))</f>
        <v/>
      </c>
      <c r="D9467">
        <f>IF(GL_Paste!$B9464="","",IFERROR(INDEX(DeptName,MATCH($C9467,DeptTag,0)),"UNALLOCATED"))</f>
        <v/>
      </c>
      <c r="E9467">
        <f>IF(GL_Paste!$B9464="","",IFERROR(INDEX(AcctCat,MATCH(GL_Paste!$B9464&amp;"",AcctCode,0)),"UNKNOWN"))</f>
        <v/>
      </c>
      <c r="F9467">
        <f>IF(GL_Paste!$B9464="","",IFERROR(INDEX(AcctSub,MATCH(GL_Paste!$B9464&amp;"",AcctCode,0)),"UNKNOWN"))</f>
        <v/>
      </c>
    </row>
    <row r="9468">
      <c r="A9468" s="40">
        <f>IF(GL_Paste!$B9465="","",N(GL_Paste!$H9465)-N(GL_Paste!$G9465))</f>
        <v/>
      </c>
      <c r="B9468" s="43">
        <f>IF(GL_Paste!$B9465="","",DATE(YEAR(GL_Paste!$E9465),MONTH(GL_Paste!$E9465),1))</f>
        <v/>
      </c>
      <c r="C9468">
        <f>IF(GL_Paste!$B9465="","",IF(TRIM(GL_Paste!$M9465)&lt;&gt;"",TRIM(GL_Paste!$M9465),IFERROR(MID(GL_Paste!$I9465,FIND("[",GL_Paste!$I9465)+1,FIND("]",GL_Paste!$I9465)-FIND("[",GL_Paste!$I9465)-1),"")))</f>
        <v/>
      </c>
      <c r="D9468">
        <f>IF(GL_Paste!$B9465="","",IFERROR(INDEX(DeptName,MATCH($C9468,DeptTag,0)),"UNALLOCATED"))</f>
        <v/>
      </c>
      <c r="E9468">
        <f>IF(GL_Paste!$B9465="","",IFERROR(INDEX(AcctCat,MATCH(GL_Paste!$B9465&amp;"",AcctCode,0)),"UNKNOWN"))</f>
        <v/>
      </c>
      <c r="F9468">
        <f>IF(GL_Paste!$B9465="","",IFERROR(INDEX(AcctSub,MATCH(GL_Paste!$B9465&amp;"",AcctCode,0)),"UNKNOWN"))</f>
        <v/>
      </c>
    </row>
    <row r="9469">
      <c r="A9469" s="40">
        <f>IF(GL_Paste!$B9466="","",N(GL_Paste!$H9466)-N(GL_Paste!$G9466))</f>
        <v/>
      </c>
      <c r="B9469" s="43">
        <f>IF(GL_Paste!$B9466="","",DATE(YEAR(GL_Paste!$E9466),MONTH(GL_Paste!$E9466),1))</f>
        <v/>
      </c>
      <c r="C9469">
        <f>IF(GL_Paste!$B9466="","",IF(TRIM(GL_Paste!$M9466)&lt;&gt;"",TRIM(GL_Paste!$M9466),IFERROR(MID(GL_Paste!$I9466,FIND("[",GL_Paste!$I9466)+1,FIND("]",GL_Paste!$I9466)-FIND("[",GL_Paste!$I9466)-1),"")))</f>
        <v/>
      </c>
      <c r="D9469">
        <f>IF(GL_Paste!$B9466="","",IFERROR(INDEX(DeptName,MATCH($C9469,DeptTag,0)),"UNALLOCATED"))</f>
        <v/>
      </c>
      <c r="E9469">
        <f>IF(GL_Paste!$B9466="","",IFERROR(INDEX(AcctCat,MATCH(GL_Paste!$B9466&amp;"",AcctCode,0)),"UNKNOWN"))</f>
        <v/>
      </c>
      <c r="F9469">
        <f>IF(GL_Paste!$B9466="","",IFERROR(INDEX(AcctSub,MATCH(GL_Paste!$B9466&amp;"",AcctCode,0)),"UNKNOWN"))</f>
        <v/>
      </c>
    </row>
    <row r="9470">
      <c r="A9470" s="40">
        <f>IF(GL_Paste!$B9467="","",N(GL_Paste!$H9467)-N(GL_Paste!$G9467))</f>
        <v/>
      </c>
      <c r="B9470" s="43">
        <f>IF(GL_Paste!$B9467="","",DATE(YEAR(GL_Paste!$E9467),MONTH(GL_Paste!$E9467),1))</f>
        <v/>
      </c>
      <c r="C9470">
        <f>IF(GL_Paste!$B9467="","",IF(TRIM(GL_Paste!$M9467)&lt;&gt;"",TRIM(GL_Paste!$M9467),IFERROR(MID(GL_Paste!$I9467,FIND("[",GL_Paste!$I9467)+1,FIND("]",GL_Paste!$I9467)-FIND("[",GL_Paste!$I9467)-1),"")))</f>
        <v/>
      </c>
      <c r="D9470">
        <f>IF(GL_Paste!$B9467="","",IFERROR(INDEX(DeptName,MATCH($C9470,DeptTag,0)),"UNALLOCATED"))</f>
        <v/>
      </c>
      <c r="E9470">
        <f>IF(GL_Paste!$B9467="","",IFERROR(INDEX(AcctCat,MATCH(GL_Paste!$B9467&amp;"",AcctCode,0)),"UNKNOWN"))</f>
        <v/>
      </c>
      <c r="F9470">
        <f>IF(GL_Paste!$B9467="","",IFERROR(INDEX(AcctSub,MATCH(GL_Paste!$B9467&amp;"",AcctCode,0)),"UNKNOWN"))</f>
        <v/>
      </c>
    </row>
    <row r="9471">
      <c r="A9471" s="40">
        <f>IF(GL_Paste!$B9468="","",N(GL_Paste!$H9468)-N(GL_Paste!$G9468))</f>
        <v/>
      </c>
      <c r="B9471" s="43">
        <f>IF(GL_Paste!$B9468="","",DATE(YEAR(GL_Paste!$E9468),MONTH(GL_Paste!$E9468),1))</f>
        <v/>
      </c>
      <c r="C9471">
        <f>IF(GL_Paste!$B9468="","",IF(TRIM(GL_Paste!$M9468)&lt;&gt;"",TRIM(GL_Paste!$M9468),IFERROR(MID(GL_Paste!$I9468,FIND("[",GL_Paste!$I9468)+1,FIND("]",GL_Paste!$I9468)-FIND("[",GL_Paste!$I9468)-1),"")))</f>
        <v/>
      </c>
      <c r="D9471">
        <f>IF(GL_Paste!$B9468="","",IFERROR(INDEX(DeptName,MATCH($C9471,DeptTag,0)),"UNALLOCATED"))</f>
        <v/>
      </c>
      <c r="E9471">
        <f>IF(GL_Paste!$B9468="","",IFERROR(INDEX(AcctCat,MATCH(GL_Paste!$B9468&amp;"",AcctCode,0)),"UNKNOWN"))</f>
        <v/>
      </c>
      <c r="F9471">
        <f>IF(GL_Paste!$B9468="","",IFERROR(INDEX(AcctSub,MATCH(GL_Paste!$B9468&amp;"",AcctCode,0)),"UNKNOWN"))</f>
        <v/>
      </c>
    </row>
    <row r="9472">
      <c r="A9472" s="40">
        <f>IF(GL_Paste!$B9469="","",N(GL_Paste!$H9469)-N(GL_Paste!$G9469))</f>
        <v/>
      </c>
      <c r="B9472" s="43">
        <f>IF(GL_Paste!$B9469="","",DATE(YEAR(GL_Paste!$E9469),MONTH(GL_Paste!$E9469),1))</f>
        <v/>
      </c>
      <c r="C9472">
        <f>IF(GL_Paste!$B9469="","",IF(TRIM(GL_Paste!$M9469)&lt;&gt;"",TRIM(GL_Paste!$M9469),IFERROR(MID(GL_Paste!$I9469,FIND("[",GL_Paste!$I9469)+1,FIND("]",GL_Paste!$I9469)-FIND("[",GL_Paste!$I9469)-1),"")))</f>
        <v/>
      </c>
      <c r="D9472">
        <f>IF(GL_Paste!$B9469="","",IFERROR(INDEX(DeptName,MATCH($C9472,DeptTag,0)),"UNALLOCATED"))</f>
        <v/>
      </c>
      <c r="E9472">
        <f>IF(GL_Paste!$B9469="","",IFERROR(INDEX(AcctCat,MATCH(GL_Paste!$B9469&amp;"",AcctCode,0)),"UNKNOWN"))</f>
        <v/>
      </c>
      <c r="F9472">
        <f>IF(GL_Paste!$B9469="","",IFERROR(INDEX(AcctSub,MATCH(GL_Paste!$B9469&amp;"",AcctCode,0)),"UNKNOWN"))</f>
        <v/>
      </c>
    </row>
    <row r="9473">
      <c r="A9473" s="40">
        <f>IF(GL_Paste!$B9470="","",N(GL_Paste!$H9470)-N(GL_Paste!$G9470))</f>
        <v/>
      </c>
      <c r="B9473" s="43">
        <f>IF(GL_Paste!$B9470="","",DATE(YEAR(GL_Paste!$E9470),MONTH(GL_Paste!$E9470),1))</f>
        <v/>
      </c>
      <c r="C9473">
        <f>IF(GL_Paste!$B9470="","",IF(TRIM(GL_Paste!$M9470)&lt;&gt;"",TRIM(GL_Paste!$M9470),IFERROR(MID(GL_Paste!$I9470,FIND("[",GL_Paste!$I9470)+1,FIND("]",GL_Paste!$I9470)-FIND("[",GL_Paste!$I9470)-1),"")))</f>
        <v/>
      </c>
      <c r="D9473">
        <f>IF(GL_Paste!$B9470="","",IFERROR(INDEX(DeptName,MATCH($C9473,DeptTag,0)),"UNALLOCATED"))</f>
        <v/>
      </c>
      <c r="E9473">
        <f>IF(GL_Paste!$B9470="","",IFERROR(INDEX(AcctCat,MATCH(GL_Paste!$B9470&amp;"",AcctCode,0)),"UNKNOWN"))</f>
        <v/>
      </c>
      <c r="F9473">
        <f>IF(GL_Paste!$B9470="","",IFERROR(INDEX(AcctSub,MATCH(GL_Paste!$B9470&amp;"",AcctCode,0)),"UNKNOWN"))</f>
        <v/>
      </c>
    </row>
    <row r="9474">
      <c r="A9474" s="40">
        <f>IF(GL_Paste!$B9471="","",N(GL_Paste!$H9471)-N(GL_Paste!$G9471))</f>
        <v/>
      </c>
      <c r="B9474" s="43">
        <f>IF(GL_Paste!$B9471="","",DATE(YEAR(GL_Paste!$E9471),MONTH(GL_Paste!$E9471),1))</f>
        <v/>
      </c>
      <c r="C9474">
        <f>IF(GL_Paste!$B9471="","",IF(TRIM(GL_Paste!$M9471)&lt;&gt;"",TRIM(GL_Paste!$M9471),IFERROR(MID(GL_Paste!$I9471,FIND("[",GL_Paste!$I9471)+1,FIND("]",GL_Paste!$I9471)-FIND("[",GL_Paste!$I9471)-1),"")))</f>
        <v/>
      </c>
      <c r="D9474">
        <f>IF(GL_Paste!$B9471="","",IFERROR(INDEX(DeptName,MATCH($C9474,DeptTag,0)),"UNALLOCATED"))</f>
        <v/>
      </c>
      <c r="E9474">
        <f>IF(GL_Paste!$B9471="","",IFERROR(INDEX(AcctCat,MATCH(GL_Paste!$B9471&amp;"",AcctCode,0)),"UNKNOWN"))</f>
        <v/>
      </c>
      <c r="F9474">
        <f>IF(GL_Paste!$B9471="","",IFERROR(INDEX(AcctSub,MATCH(GL_Paste!$B9471&amp;"",AcctCode,0)),"UNKNOWN"))</f>
        <v/>
      </c>
    </row>
    <row r="9475">
      <c r="A9475" s="40">
        <f>IF(GL_Paste!$B9472="","",N(GL_Paste!$H9472)-N(GL_Paste!$G9472))</f>
        <v/>
      </c>
      <c r="B9475" s="43">
        <f>IF(GL_Paste!$B9472="","",DATE(YEAR(GL_Paste!$E9472),MONTH(GL_Paste!$E9472),1))</f>
        <v/>
      </c>
      <c r="C9475">
        <f>IF(GL_Paste!$B9472="","",IF(TRIM(GL_Paste!$M9472)&lt;&gt;"",TRIM(GL_Paste!$M9472),IFERROR(MID(GL_Paste!$I9472,FIND("[",GL_Paste!$I9472)+1,FIND("]",GL_Paste!$I9472)-FIND("[",GL_Paste!$I9472)-1),"")))</f>
        <v/>
      </c>
      <c r="D9475">
        <f>IF(GL_Paste!$B9472="","",IFERROR(INDEX(DeptName,MATCH($C9475,DeptTag,0)),"UNALLOCATED"))</f>
        <v/>
      </c>
      <c r="E9475">
        <f>IF(GL_Paste!$B9472="","",IFERROR(INDEX(AcctCat,MATCH(GL_Paste!$B9472&amp;"",AcctCode,0)),"UNKNOWN"))</f>
        <v/>
      </c>
      <c r="F9475">
        <f>IF(GL_Paste!$B9472="","",IFERROR(INDEX(AcctSub,MATCH(GL_Paste!$B9472&amp;"",AcctCode,0)),"UNKNOWN"))</f>
        <v/>
      </c>
    </row>
    <row r="9476">
      <c r="A9476" s="40">
        <f>IF(GL_Paste!$B9473="","",N(GL_Paste!$H9473)-N(GL_Paste!$G9473))</f>
        <v/>
      </c>
      <c r="B9476" s="43">
        <f>IF(GL_Paste!$B9473="","",DATE(YEAR(GL_Paste!$E9473),MONTH(GL_Paste!$E9473),1))</f>
        <v/>
      </c>
      <c r="C9476">
        <f>IF(GL_Paste!$B9473="","",IF(TRIM(GL_Paste!$M9473)&lt;&gt;"",TRIM(GL_Paste!$M9473),IFERROR(MID(GL_Paste!$I9473,FIND("[",GL_Paste!$I9473)+1,FIND("]",GL_Paste!$I9473)-FIND("[",GL_Paste!$I9473)-1),"")))</f>
        <v/>
      </c>
      <c r="D9476">
        <f>IF(GL_Paste!$B9473="","",IFERROR(INDEX(DeptName,MATCH($C9476,DeptTag,0)),"UNALLOCATED"))</f>
        <v/>
      </c>
      <c r="E9476">
        <f>IF(GL_Paste!$B9473="","",IFERROR(INDEX(AcctCat,MATCH(GL_Paste!$B9473&amp;"",AcctCode,0)),"UNKNOWN"))</f>
        <v/>
      </c>
      <c r="F9476">
        <f>IF(GL_Paste!$B9473="","",IFERROR(INDEX(AcctSub,MATCH(GL_Paste!$B9473&amp;"",AcctCode,0)),"UNKNOWN"))</f>
        <v/>
      </c>
    </row>
    <row r="9477">
      <c r="A9477" s="40">
        <f>IF(GL_Paste!$B9474="","",N(GL_Paste!$H9474)-N(GL_Paste!$G9474))</f>
        <v/>
      </c>
      <c r="B9477" s="43">
        <f>IF(GL_Paste!$B9474="","",DATE(YEAR(GL_Paste!$E9474),MONTH(GL_Paste!$E9474),1))</f>
        <v/>
      </c>
      <c r="C9477">
        <f>IF(GL_Paste!$B9474="","",IF(TRIM(GL_Paste!$M9474)&lt;&gt;"",TRIM(GL_Paste!$M9474),IFERROR(MID(GL_Paste!$I9474,FIND("[",GL_Paste!$I9474)+1,FIND("]",GL_Paste!$I9474)-FIND("[",GL_Paste!$I9474)-1),"")))</f>
        <v/>
      </c>
      <c r="D9477">
        <f>IF(GL_Paste!$B9474="","",IFERROR(INDEX(DeptName,MATCH($C9477,DeptTag,0)),"UNALLOCATED"))</f>
        <v/>
      </c>
      <c r="E9477">
        <f>IF(GL_Paste!$B9474="","",IFERROR(INDEX(AcctCat,MATCH(GL_Paste!$B9474&amp;"",AcctCode,0)),"UNKNOWN"))</f>
        <v/>
      </c>
      <c r="F9477">
        <f>IF(GL_Paste!$B9474="","",IFERROR(INDEX(AcctSub,MATCH(GL_Paste!$B9474&amp;"",AcctCode,0)),"UNKNOWN"))</f>
        <v/>
      </c>
    </row>
    <row r="9478">
      <c r="A9478" s="40">
        <f>IF(GL_Paste!$B9475="","",N(GL_Paste!$H9475)-N(GL_Paste!$G9475))</f>
        <v/>
      </c>
      <c r="B9478" s="43">
        <f>IF(GL_Paste!$B9475="","",DATE(YEAR(GL_Paste!$E9475),MONTH(GL_Paste!$E9475),1))</f>
        <v/>
      </c>
      <c r="C9478">
        <f>IF(GL_Paste!$B9475="","",IF(TRIM(GL_Paste!$M9475)&lt;&gt;"",TRIM(GL_Paste!$M9475),IFERROR(MID(GL_Paste!$I9475,FIND("[",GL_Paste!$I9475)+1,FIND("]",GL_Paste!$I9475)-FIND("[",GL_Paste!$I9475)-1),"")))</f>
        <v/>
      </c>
      <c r="D9478">
        <f>IF(GL_Paste!$B9475="","",IFERROR(INDEX(DeptName,MATCH($C9478,DeptTag,0)),"UNALLOCATED"))</f>
        <v/>
      </c>
      <c r="E9478">
        <f>IF(GL_Paste!$B9475="","",IFERROR(INDEX(AcctCat,MATCH(GL_Paste!$B9475&amp;"",AcctCode,0)),"UNKNOWN"))</f>
        <v/>
      </c>
      <c r="F9478">
        <f>IF(GL_Paste!$B9475="","",IFERROR(INDEX(AcctSub,MATCH(GL_Paste!$B9475&amp;"",AcctCode,0)),"UNKNOWN"))</f>
        <v/>
      </c>
    </row>
    <row r="9479">
      <c r="A9479" s="40">
        <f>IF(GL_Paste!$B9476="","",N(GL_Paste!$H9476)-N(GL_Paste!$G9476))</f>
        <v/>
      </c>
      <c r="B9479" s="43">
        <f>IF(GL_Paste!$B9476="","",DATE(YEAR(GL_Paste!$E9476),MONTH(GL_Paste!$E9476),1))</f>
        <v/>
      </c>
      <c r="C9479">
        <f>IF(GL_Paste!$B9476="","",IF(TRIM(GL_Paste!$M9476)&lt;&gt;"",TRIM(GL_Paste!$M9476),IFERROR(MID(GL_Paste!$I9476,FIND("[",GL_Paste!$I9476)+1,FIND("]",GL_Paste!$I9476)-FIND("[",GL_Paste!$I9476)-1),"")))</f>
        <v/>
      </c>
      <c r="D9479">
        <f>IF(GL_Paste!$B9476="","",IFERROR(INDEX(DeptName,MATCH($C9479,DeptTag,0)),"UNALLOCATED"))</f>
        <v/>
      </c>
      <c r="E9479">
        <f>IF(GL_Paste!$B9476="","",IFERROR(INDEX(AcctCat,MATCH(GL_Paste!$B9476&amp;"",AcctCode,0)),"UNKNOWN"))</f>
        <v/>
      </c>
      <c r="F9479">
        <f>IF(GL_Paste!$B9476="","",IFERROR(INDEX(AcctSub,MATCH(GL_Paste!$B9476&amp;"",AcctCode,0)),"UNKNOWN"))</f>
        <v/>
      </c>
    </row>
    <row r="9480">
      <c r="A9480" s="40">
        <f>IF(GL_Paste!$B9477="","",N(GL_Paste!$H9477)-N(GL_Paste!$G9477))</f>
        <v/>
      </c>
      <c r="B9480" s="43">
        <f>IF(GL_Paste!$B9477="","",DATE(YEAR(GL_Paste!$E9477),MONTH(GL_Paste!$E9477),1))</f>
        <v/>
      </c>
      <c r="C9480">
        <f>IF(GL_Paste!$B9477="","",IF(TRIM(GL_Paste!$M9477)&lt;&gt;"",TRIM(GL_Paste!$M9477),IFERROR(MID(GL_Paste!$I9477,FIND("[",GL_Paste!$I9477)+1,FIND("]",GL_Paste!$I9477)-FIND("[",GL_Paste!$I9477)-1),"")))</f>
        <v/>
      </c>
      <c r="D9480">
        <f>IF(GL_Paste!$B9477="","",IFERROR(INDEX(DeptName,MATCH($C9480,DeptTag,0)),"UNALLOCATED"))</f>
        <v/>
      </c>
      <c r="E9480">
        <f>IF(GL_Paste!$B9477="","",IFERROR(INDEX(AcctCat,MATCH(GL_Paste!$B9477&amp;"",AcctCode,0)),"UNKNOWN"))</f>
        <v/>
      </c>
      <c r="F9480">
        <f>IF(GL_Paste!$B9477="","",IFERROR(INDEX(AcctSub,MATCH(GL_Paste!$B9477&amp;"",AcctCode,0)),"UNKNOWN"))</f>
        <v/>
      </c>
    </row>
    <row r="9481">
      <c r="A9481" s="40">
        <f>IF(GL_Paste!$B9478="","",N(GL_Paste!$H9478)-N(GL_Paste!$G9478))</f>
        <v/>
      </c>
      <c r="B9481" s="43">
        <f>IF(GL_Paste!$B9478="","",DATE(YEAR(GL_Paste!$E9478),MONTH(GL_Paste!$E9478),1))</f>
        <v/>
      </c>
      <c r="C9481">
        <f>IF(GL_Paste!$B9478="","",IF(TRIM(GL_Paste!$M9478)&lt;&gt;"",TRIM(GL_Paste!$M9478),IFERROR(MID(GL_Paste!$I9478,FIND("[",GL_Paste!$I9478)+1,FIND("]",GL_Paste!$I9478)-FIND("[",GL_Paste!$I9478)-1),"")))</f>
        <v/>
      </c>
      <c r="D9481">
        <f>IF(GL_Paste!$B9478="","",IFERROR(INDEX(DeptName,MATCH($C9481,DeptTag,0)),"UNALLOCATED"))</f>
        <v/>
      </c>
      <c r="E9481">
        <f>IF(GL_Paste!$B9478="","",IFERROR(INDEX(AcctCat,MATCH(GL_Paste!$B9478&amp;"",AcctCode,0)),"UNKNOWN"))</f>
        <v/>
      </c>
      <c r="F9481">
        <f>IF(GL_Paste!$B9478="","",IFERROR(INDEX(AcctSub,MATCH(GL_Paste!$B9478&amp;"",AcctCode,0)),"UNKNOWN"))</f>
        <v/>
      </c>
    </row>
    <row r="9482">
      <c r="A9482" s="40">
        <f>IF(GL_Paste!$B9479="","",N(GL_Paste!$H9479)-N(GL_Paste!$G9479))</f>
        <v/>
      </c>
      <c r="B9482" s="43">
        <f>IF(GL_Paste!$B9479="","",DATE(YEAR(GL_Paste!$E9479),MONTH(GL_Paste!$E9479),1))</f>
        <v/>
      </c>
      <c r="C9482">
        <f>IF(GL_Paste!$B9479="","",IF(TRIM(GL_Paste!$M9479)&lt;&gt;"",TRIM(GL_Paste!$M9479),IFERROR(MID(GL_Paste!$I9479,FIND("[",GL_Paste!$I9479)+1,FIND("]",GL_Paste!$I9479)-FIND("[",GL_Paste!$I9479)-1),"")))</f>
        <v/>
      </c>
      <c r="D9482">
        <f>IF(GL_Paste!$B9479="","",IFERROR(INDEX(DeptName,MATCH($C9482,DeptTag,0)),"UNALLOCATED"))</f>
        <v/>
      </c>
      <c r="E9482">
        <f>IF(GL_Paste!$B9479="","",IFERROR(INDEX(AcctCat,MATCH(GL_Paste!$B9479&amp;"",AcctCode,0)),"UNKNOWN"))</f>
        <v/>
      </c>
      <c r="F9482">
        <f>IF(GL_Paste!$B9479="","",IFERROR(INDEX(AcctSub,MATCH(GL_Paste!$B9479&amp;"",AcctCode,0)),"UNKNOWN"))</f>
        <v/>
      </c>
    </row>
    <row r="9483">
      <c r="A9483" s="40">
        <f>IF(GL_Paste!$B9480="","",N(GL_Paste!$H9480)-N(GL_Paste!$G9480))</f>
        <v/>
      </c>
      <c r="B9483" s="43">
        <f>IF(GL_Paste!$B9480="","",DATE(YEAR(GL_Paste!$E9480),MONTH(GL_Paste!$E9480),1))</f>
        <v/>
      </c>
      <c r="C9483">
        <f>IF(GL_Paste!$B9480="","",IF(TRIM(GL_Paste!$M9480)&lt;&gt;"",TRIM(GL_Paste!$M9480),IFERROR(MID(GL_Paste!$I9480,FIND("[",GL_Paste!$I9480)+1,FIND("]",GL_Paste!$I9480)-FIND("[",GL_Paste!$I9480)-1),"")))</f>
        <v/>
      </c>
      <c r="D9483">
        <f>IF(GL_Paste!$B9480="","",IFERROR(INDEX(DeptName,MATCH($C9483,DeptTag,0)),"UNALLOCATED"))</f>
        <v/>
      </c>
      <c r="E9483">
        <f>IF(GL_Paste!$B9480="","",IFERROR(INDEX(AcctCat,MATCH(GL_Paste!$B9480&amp;"",AcctCode,0)),"UNKNOWN"))</f>
        <v/>
      </c>
      <c r="F9483">
        <f>IF(GL_Paste!$B9480="","",IFERROR(INDEX(AcctSub,MATCH(GL_Paste!$B9480&amp;"",AcctCode,0)),"UNKNOWN"))</f>
        <v/>
      </c>
    </row>
    <row r="9484">
      <c r="A9484" s="40">
        <f>IF(GL_Paste!$B9481="","",N(GL_Paste!$H9481)-N(GL_Paste!$G9481))</f>
        <v/>
      </c>
      <c r="B9484" s="43">
        <f>IF(GL_Paste!$B9481="","",DATE(YEAR(GL_Paste!$E9481),MONTH(GL_Paste!$E9481),1))</f>
        <v/>
      </c>
      <c r="C9484">
        <f>IF(GL_Paste!$B9481="","",IF(TRIM(GL_Paste!$M9481)&lt;&gt;"",TRIM(GL_Paste!$M9481),IFERROR(MID(GL_Paste!$I9481,FIND("[",GL_Paste!$I9481)+1,FIND("]",GL_Paste!$I9481)-FIND("[",GL_Paste!$I9481)-1),"")))</f>
        <v/>
      </c>
      <c r="D9484">
        <f>IF(GL_Paste!$B9481="","",IFERROR(INDEX(DeptName,MATCH($C9484,DeptTag,0)),"UNALLOCATED"))</f>
        <v/>
      </c>
      <c r="E9484">
        <f>IF(GL_Paste!$B9481="","",IFERROR(INDEX(AcctCat,MATCH(GL_Paste!$B9481&amp;"",AcctCode,0)),"UNKNOWN"))</f>
        <v/>
      </c>
      <c r="F9484">
        <f>IF(GL_Paste!$B9481="","",IFERROR(INDEX(AcctSub,MATCH(GL_Paste!$B9481&amp;"",AcctCode,0)),"UNKNOWN"))</f>
        <v/>
      </c>
    </row>
    <row r="9485">
      <c r="A9485" s="40">
        <f>IF(GL_Paste!$B9482="","",N(GL_Paste!$H9482)-N(GL_Paste!$G9482))</f>
        <v/>
      </c>
      <c r="B9485" s="43">
        <f>IF(GL_Paste!$B9482="","",DATE(YEAR(GL_Paste!$E9482),MONTH(GL_Paste!$E9482),1))</f>
        <v/>
      </c>
      <c r="C9485">
        <f>IF(GL_Paste!$B9482="","",IF(TRIM(GL_Paste!$M9482)&lt;&gt;"",TRIM(GL_Paste!$M9482),IFERROR(MID(GL_Paste!$I9482,FIND("[",GL_Paste!$I9482)+1,FIND("]",GL_Paste!$I9482)-FIND("[",GL_Paste!$I9482)-1),"")))</f>
        <v/>
      </c>
      <c r="D9485">
        <f>IF(GL_Paste!$B9482="","",IFERROR(INDEX(DeptName,MATCH($C9485,DeptTag,0)),"UNALLOCATED"))</f>
        <v/>
      </c>
      <c r="E9485">
        <f>IF(GL_Paste!$B9482="","",IFERROR(INDEX(AcctCat,MATCH(GL_Paste!$B9482&amp;"",AcctCode,0)),"UNKNOWN"))</f>
        <v/>
      </c>
      <c r="F9485">
        <f>IF(GL_Paste!$B9482="","",IFERROR(INDEX(AcctSub,MATCH(GL_Paste!$B9482&amp;"",AcctCode,0)),"UNKNOWN"))</f>
        <v/>
      </c>
    </row>
    <row r="9486">
      <c r="A9486" s="40">
        <f>IF(GL_Paste!$B9483="","",N(GL_Paste!$H9483)-N(GL_Paste!$G9483))</f>
        <v/>
      </c>
      <c r="B9486" s="43">
        <f>IF(GL_Paste!$B9483="","",DATE(YEAR(GL_Paste!$E9483),MONTH(GL_Paste!$E9483),1))</f>
        <v/>
      </c>
      <c r="C9486">
        <f>IF(GL_Paste!$B9483="","",IF(TRIM(GL_Paste!$M9483)&lt;&gt;"",TRIM(GL_Paste!$M9483),IFERROR(MID(GL_Paste!$I9483,FIND("[",GL_Paste!$I9483)+1,FIND("]",GL_Paste!$I9483)-FIND("[",GL_Paste!$I9483)-1),"")))</f>
        <v/>
      </c>
      <c r="D9486">
        <f>IF(GL_Paste!$B9483="","",IFERROR(INDEX(DeptName,MATCH($C9486,DeptTag,0)),"UNALLOCATED"))</f>
        <v/>
      </c>
      <c r="E9486">
        <f>IF(GL_Paste!$B9483="","",IFERROR(INDEX(AcctCat,MATCH(GL_Paste!$B9483&amp;"",AcctCode,0)),"UNKNOWN"))</f>
        <v/>
      </c>
      <c r="F9486">
        <f>IF(GL_Paste!$B9483="","",IFERROR(INDEX(AcctSub,MATCH(GL_Paste!$B9483&amp;"",AcctCode,0)),"UNKNOWN"))</f>
        <v/>
      </c>
    </row>
    <row r="9487">
      <c r="A9487" s="40">
        <f>IF(GL_Paste!$B9484="","",N(GL_Paste!$H9484)-N(GL_Paste!$G9484))</f>
        <v/>
      </c>
      <c r="B9487" s="43">
        <f>IF(GL_Paste!$B9484="","",DATE(YEAR(GL_Paste!$E9484),MONTH(GL_Paste!$E9484),1))</f>
        <v/>
      </c>
      <c r="C9487">
        <f>IF(GL_Paste!$B9484="","",IF(TRIM(GL_Paste!$M9484)&lt;&gt;"",TRIM(GL_Paste!$M9484),IFERROR(MID(GL_Paste!$I9484,FIND("[",GL_Paste!$I9484)+1,FIND("]",GL_Paste!$I9484)-FIND("[",GL_Paste!$I9484)-1),"")))</f>
        <v/>
      </c>
      <c r="D9487">
        <f>IF(GL_Paste!$B9484="","",IFERROR(INDEX(DeptName,MATCH($C9487,DeptTag,0)),"UNALLOCATED"))</f>
        <v/>
      </c>
      <c r="E9487">
        <f>IF(GL_Paste!$B9484="","",IFERROR(INDEX(AcctCat,MATCH(GL_Paste!$B9484&amp;"",AcctCode,0)),"UNKNOWN"))</f>
        <v/>
      </c>
      <c r="F9487">
        <f>IF(GL_Paste!$B9484="","",IFERROR(INDEX(AcctSub,MATCH(GL_Paste!$B9484&amp;"",AcctCode,0)),"UNKNOWN"))</f>
        <v/>
      </c>
    </row>
    <row r="9488">
      <c r="A9488" s="40">
        <f>IF(GL_Paste!$B9485="","",N(GL_Paste!$H9485)-N(GL_Paste!$G9485))</f>
        <v/>
      </c>
      <c r="B9488" s="43">
        <f>IF(GL_Paste!$B9485="","",DATE(YEAR(GL_Paste!$E9485),MONTH(GL_Paste!$E9485),1))</f>
        <v/>
      </c>
      <c r="C9488">
        <f>IF(GL_Paste!$B9485="","",IF(TRIM(GL_Paste!$M9485)&lt;&gt;"",TRIM(GL_Paste!$M9485),IFERROR(MID(GL_Paste!$I9485,FIND("[",GL_Paste!$I9485)+1,FIND("]",GL_Paste!$I9485)-FIND("[",GL_Paste!$I9485)-1),"")))</f>
        <v/>
      </c>
      <c r="D9488">
        <f>IF(GL_Paste!$B9485="","",IFERROR(INDEX(DeptName,MATCH($C9488,DeptTag,0)),"UNALLOCATED"))</f>
        <v/>
      </c>
      <c r="E9488">
        <f>IF(GL_Paste!$B9485="","",IFERROR(INDEX(AcctCat,MATCH(GL_Paste!$B9485&amp;"",AcctCode,0)),"UNKNOWN"))</f>
        <v/>
      </c>
      <c r="F9488">
        <f>IF(GL_Paste!$B9485="","",IFERROR(INDEX(AcctSub,MATCH(GL_Paste!$B9485&amp;"",AcctCode,0)),"UNKNOWN"))</f>
        <v/>
      </c>
    </row>
    <row r="9489">
      <c r="A9489" s="40">
        <f>IF(GL_Paste!$B9486="","",N(GL_Paste!$H9486)-N(GL_Paste!$G9486))</f>
        <v/>
      </c>
      <c r="B9489" s="43">
        <f>IF(GL_Paste!$B9486="","",DATE(YEAR(GL_Paste!$E9486),MONTH(GL_Paste!$E9486),1))</f>
        <v/>
      </c>
      <c r="C9489">
        <f>IF(GL_Paste!$B9486="","",IF(TRIM(GL_Paste!$M9486)&lt;&gt;"",TRIM(GL_Paste!$M9486),IFERROR(MID(GL_Paste!$I9486,FIND("[",GL_Paste!$I9486)+1,FIND("]",GL_Paste!$I9486)-FIND("[",GL_Paste!$I9486)-1),"")))</f>
        <v/>
      </c>
      <c r="D9489">
        <f>IF(GL_Paste!$B9486="","",IFERROR(INDEX(DeptName,MATCH($C9489,DeptTag,0)),"UNALLOCATED"))</f>
        <v/>
      </c>
      <c r="E9489">
        <f>IF(GL_Paste!$B9486="","",IFERROR(INDEX(AcctCat,MATCH(GL_Paste!$B9486&amp;"",AcctCode,0)),"UNKNOWN"))</f>
        <v/>
      </c>
      <c r="F9489">
        <f>IF(GL_Paste!$B9486="","",IFERROR(INDEX(AcctSub,MATCH(GL_Paste!$B9486&amp;"",AcctCode,0)),"UNKNOWN"))</f>
        <v/>
      </c>
    </row>
    <row r="9490">
      <c r="A9490" s="40">
        <f>IF(GL_Paste!$B9487="","",N(GL_Paste!$H9487)-N(GL_Paste!$G9487))</f>
        <v/>
      </c>
      <c r="B9490" s="43">
        <f>IF(GL_Paste!$B9487="","",DATE(YEAR(GL_Paste!$E9487),MONTH(GL_Paste!$E9487),1))</f>
        <v/>
      </c>
      <c r="C9490">
        <f>IF(GL_Paste!$B9487="","",IF(TRIM(GL_Paste!$M9487)&lt;&gt;"",TRIM(GL_Paste!$M9487),IFERROR(MID(GL_Paste!$I9487,FIND("[",GL_Paste!$I9487)+1,FIND("]",GL_Paste!$I9487)-FIND("[",GL_Paste!$I9487)-1),"")))</f>
        <v/>
      </c>
      <c r="D9490">
        <f>IF(GL_Paste!$B9487="","",IFERROR(INDEX(DeptName,MATCH($C9490,DeptTag,0)),"UNALLOCATED"))</f>
        <v/>
      </c>
      <c r="E9490">
        <f>IF(GL_Paste!$B9487="","",IFERROR(INDEX(AcctCat,MATCH(GL_Paste!$B9487&amp;"",AcctCode,0)),"UNKNOWN"))</f>
        <v/>
      </c>
      <c r="F9490">
        <f>IF(GL_Paste!$B9487="","",IFERROR(INDEX(AcctSub,MATCH(GL_Paste!$B9487&amp;"",AcctCode,0)),"UNKNOWN"))</f>
        <v/>
      </c>
    </row>
    <row r="9491">
      <c r="A9491" s="40">
        <f>IF(GL_Paste!$B9488="","",N(GL_Paste!$H9488)-N(GL_Paste!$G9488))</f>
        <v/>
      </c>
      <c r="B9491" s="43">
        <f>IF(GL_Paste!$B9488="","",DATE(YEAR(GL_Paste!$E9488),MONTH(GL_Paste!$E9488),1))</f>
        <v/>
      </c>
      <c r="C9491">
        <f>IF(GL_Paste!$B9488="","",IF(TRIM(GL_Paste!$M9488)&lt;&gt;"",TRIM(GL_Paste!$M9488),IFERROR(MID(GL_Paste!$I9488,FIND("[",GL_Paste!$I9488)+1,FIND("]",GL_Paste!$I9488)-FIND("[",GL_Paste!$I9488)-1),"")))</f>
        <v/>
      </c>
      <c r="D9491">
        <f>IF(GL_Paste!$B9488="","",IFERROR(INDEX(DeptName,MATCH($C9491,DeptTag,0)),"UNALLOCATED"))</f>
        <v/>
      </c>
      <c r="E9491">
        <f>IF(GL_Paste!$B9488="","",IFERROR(INDEX(AcctCat,MATCH(GL_Paste!$B9488&amp;"",AcctCode,0)),"UNKNOWN"))</f>
        <v/>
      </c>
      <c r="F9491">
        <f>IF(GL_Paste!$B9488="","",IFERROR(INDEX(AcctSub,MATCH(GL_Paste!$B9488&amp;"",AcctCode,0)),"UNKNOWN"))</f>
        <v/>
      </c>
    </row>
    <row r="9492">
      <c r="A9492" s="40">
        <f>IF(GL_Paste!$B9489="","",N(GL_Paste!$H9489)-N(GL_Paste!$G9489))</f>
        <v/>
      </c>
      <c r="B9492" s="43">
        <f>IF(GL_Paste!$B9489="","",DATE(YEAR(GL_Paste!$E9489),MONTH(GL_Paste!$E9489),1))</f>
        <v/>
      </c>
      <c r="C9492">
        <f>IF(GL_Paste!$B9489="","",IF(TRIM(GL_Paste!$M9489)&lt;&gt;"",TRIM(GL_Paste!$M9489),IFERROR(MID(GL_Paste!$I9489,FIND("[",GL_Paste!$I9489)+1,FIND("]",GL_Paste!$I9489)-FIND("[",GL_Paste!$I9489)-1),"")))</f>
        <v/>
      </c>
      <c r="D9492">
        <f>IF(GL_Paste!$B9489="","",IFERROR(INDEX(DeptName,MATCH($C9492,DeptTag,0)),"UNALLOCATED"))</f>
        <v/>
      </c>
      <c r="E9492">
        <f>IF(GL_Paste!$B9489="","",IFERROR(INDEX(AcctCat,MATCH(GL_Paste!$B9489&amp;"",AcctCode,0)),"UNKNOWN"))</f>
        <v/>
      </c>
      <c r="F9492">
        <f>IF(GL_Paste!$B9489="","",IFERROR(INDEX(AcctSub,MATCH(GL_Paste!$B9489&amp;"",AcctCode,0)),"UNKNOWN"))</f>
        <v/>
      </c>
    </row>
    <row r="9493">
      <c r="A9493" s="40">
        <f>IF(GL_Paste!$B9490="","",N(GL_Paste!$H9490)-N(GL_Paste!$G9490))</f>
        <v/>
      </c>
      <c r="B9493" s="43">
        <f>IF(GL_Paste!$B9490="","",DATE(YEAR(GL_Paste!$E9490),MONTH(GL_Paste!$E9490),1))</f>
        <v/>
      </c>
      <c r="C9493">
        <f>IF(GL_Paste!$B9490="","",IF(TRIM(GL_Paste!$M9490)&lt;&gt;"",TRIM(GL_Paste!$M9490),IFERROR(MID(GL_Paste!$I9490,FIND("[",GL_Paste!$I9490)+1,FIND("]",GL_Paste!$I9490)-FIND("[",GL_Paste!$I9490)-1),"")))</f>
        <v/>
      </c>
      <c r="D9493">
        <f>IF(GL_Paste!$B9490="","",IFERROR(INDEX(DeptName,MATCH($C9493,DeptTag,0)),"UNALLOCATED"))</f>
        <v/>
      </c>
      <c r="E9493">
        <f>IF(GL_Paste!$B9490="","",IFERROR(INDEX(AcctCat,MATCH(GL_Paste!$B9490&amp;"",AcctCode,0)),"UNKNOWN"))</f>
        <v/>
      </c>
      <c r="F9493">
        <f>IF(GL_Paste!$B9490="","",IFERROR(INDEX(AcctSub,MATCH(GL_Paste!$B9490&amp;"",AcctCode,0)),"UNKNOWN"))</f>
        <v/>
      </c>
    </row>
    <row r="9494">
      <c r="A9494" s="40">
        <f>IF(GL_Paste!$B9491="","",N(GL_Paste!$H9491)-N(GL_Paste!$G9491))</f>
        <v/>
      </c>
      <c r="B9494" s="43">
        <f>IF(GL_Paste!$B9491="","",DATE(YEAR(GL_Paste!$E9491),MONTH(GL_Paste!$E9491),1))</f>
        <v/>
      </c>
      <c r="C9494">
        <f>IF(GL_Paste!$B9491="","",IF(TRIM(GL_Paste!$M9491)&lt;&gt;"",TRIM(GL_Paste!$M9491),IFERROR(MID(GL_Paste!$I9491,FIND("[",GL_Paste!$I9491)+1,FIND("]",GL_Paste!$I9491)-FIND("[",GL_Paste!$I9491)-1),"")))</f>
        <v/>
      </c>
      <c r="D9494">
        <f>IF(GL_Paste!$B9491="","",IFERROR(INDEX(DeptName,MATCH($C9494,DeptTag,0)),"UNALLOCATED"))</f>
        <v/>
      </c>
      <c r="E9494">
        <f>IF(GL_Paste!$B9491="","",IFERROR(INDEX(AcctCat,MATCH(GL_Paste!$B9491&amp;"",AcctCode,0)),"UNKNOWN"))</f>
        <v/>
      </c>
      <c r="F9494">
        <f>IF(GL_Paste!$B9491="","",IFERROR(INDEX(AcctSub,MATCH(GL_Paste!$B9491&amp;"",AcctCode,0)),"UNKNOWN"))</f>
        <v/>
      </c>
    </row>
    <row r="9495">
      <c r="A9495" s="40">
        <f>IF(GL_Paste!$B9492="","",N(GL_Paste!$H9492)-N(GL_Paste!$G9492))</f>
        <v/>
      </c>
      <c r="B9495" s="43">
        <f>IF(GL_Paste!$B9492="","",DATE(YEAR(GL_Paste!$E9492),MONTH(GL_Paste!$E9492),1))</f>
        <v/>
      </c>
      <c r="C9495">
        <f>IF(GL_Paste!$B9492="","",IF(TRIM(GL_Paste!$M9492)&lt;&gt;"",TRIM(GL_Paste!$M9492),IFERROR(MID(GL_Paste!$I9492,FIND("[",GL_Paste!$I9492)+1,FIND("]",GL_Paste!$I9492)-FIND("[",GL_Paste!$I9492)-1),"")))</f>
        <v/>
      </c>
      <c r="D9495">
        <f>IF(GL_Paste!$B9492="","",IFERROR(INDEX(DeptName,MATCH($C9495,DeptTag,0)),"UNALLOCATED"))</f>
        <v/>
      </c>
      <c r="E9495">
        <f>IF(GL_Paste!$B9492="","",IFERROR(INDEX(AcctCat,MATCH(GL_Paste!$B9492&amp;"",AcctCode,0)),"UNKNOWN"))</f>
        <v/>
      </c>
      <c r="F9495">
        <f>IF(GL_Paste!$B9492="","",IFERROR(INDEX(AcctSub,MATCH(GL_Paste!$B9492&amp;"",AcctCode,0)),"UNKNOWN"))</f>
        <v/>
      </c>
    </row>
    <row r="9496">
      <c r="A9496" s="40">
        <f>IF(GL_Paste!$B9493="","",N(GL_Paste!$H9493)-N(GL_Paste!$G9493))</f>
        <v/>
      </c>
      <c r="B9496" s="43">
        <f>IF(GL_Paste!$B9493="","",DATE(YEAR(GL_Paste!$E9493),MONTH(GL_Paste!$E9493),1))</f>
        <v/>
      </c>
      <c r="C9496">
        <f>IF(GL_Paste!$B9493="","",IF(TRIM(GL_Paste!$M9493)&lt;&gt;"",TRIM(GL_Paste!$M9493),IFERROR(MID(GL_Paste!$I9493,FIND("[",GL_Paste!$I9493)+1,FIND("]",GL_Paste!$I9493)-FIND("[",GL_Paste!$I9493)-1),"")))</f>
        <v/>
      </c>
      <c r="D9496">
        <f>IF(GL_Paste!$B9493="","",IFERROR(INDEX(DeptName,MATCH($C9496,DeptTag,0)),"UNALLOCATED"))</f>
        <v/>
      </c>
      <c r="E9496">
        <f>IF(GL_Paste!$B9493="","",IFERROR(INDEX(AcctCat,MATCH(GL_Paste!$B9493&amp;"",AcctCode,0)),"UNKNOWN"))</f>
        <v/>
      </c>
      <c r="F9496">
        <f>IF(GL_Paste!$B9493="","",IFERROR(INDEX(AcctSub,MATCH(GL_Paste!$B9493&amp;"",AcctCode,0)),"UNKNOWN"))</f>
        <v/>
      </c>
    </row>
    <row r="9497">
      <c r="A9497" s="40">
        <f>IF(GL_Paste!$B9494="","",N(GL_Paste!$H9494)-N(GL_Paste!$G9494))</f>
        <v/>
      </c>
      <c r="B9497" s="43">
        <f>IF(GL_Paste!$B9494="","",DATE(YEAR(GL_Paste!$E9494),MONTH(GL_Paste!$E9494),1))</f>
        <v/>
      </c>
      <c r="C9497">
        <f>IF(GL_Paste!$B9494="","",IF(TRIM(GL_Paste!$M9494)&lt;&gt;"",TRIM(GL_Paste!$M9494),IFERROR(MID(GL_Paste!$I9494,FIND("[",GL_Paste!$I9494)+1,FIND("]",GL_Paste!$I9494)-FIND("[",GL_Paste!$I9494)-1),"")))</f>
        <v/>
      </c>
      <c r="D9497">
        <f>IF(GL_Paste!$B9494="","",IFERROR(INDEX(DeptName,MATCH($C9497,DeptTag,0)),"UNALLOCATED"))</f>
        <v/>
      </c>
      <c r="E9497">
        <f>IF(GL_Paste!$B9494="","",IFERROR(INDEX(AcctCat,MATCH(GL_Paste!$B9494&amp;"",AcctCode,0)),"UNKNOWN"))</f>
        <v/>
      </c>
      <c r="F9497">
        <f>IF(GL_Paste!$B9494="","",IFERROR(INDEX(AcctSub,MATCH(GL_Paste!$B9494&amp;"",AcctCode,0)),"UNKNOWN"))</f>
        <v/>
      </c>
    </row>
    <row r="9498">
      <c r="A9498" s="40">
        <f>IF(GL_Paste!$B9495="","",N(GL_Paste!$H9495)-N(GL_Paste!$G9495))</f>
        <v/>
      </c>
      <c r="B9498" s="43">
        <f>IF(GL_Paste!$B9495="","",DATE(YEAR(GL_Paste!$E9495),MONTH(GL_Paste!$E9495),1))</f>
        <v/>
      </c>
      <c r="C9498">
        <f>IF(GL_Paste!$B9495="","",IF(TRIM(GL_Paste!$M9495)&lt;&gt;"",TRIM(GL_Paste!$M9495),IFERROR(MID(GL_Paste!$I9495,FIND("[",GL_Paste!$I9495)+1,FIND("]",GL_Paste!$I9495)-FIND("[",GL_Paste!$I9495)-1),"")))</f>
        <v/>
      </c>
      <c r="D9498">
        <f>IF(GL_Paste!$B9495="","",IFERROR(INDEX(DeptName,MATCH($C9498,DeptTag,0)),"UNALLOCATED"))</f>
        <v/>
      </c>
      <c r="E9498">
        <f>IF(GL_Paste!$B9495="","",IFERROR(INDEX(AcctCat,MATCH(GL_Paste!$B9495&amp;"",AcctCode,0)),"UNKNOWN"))</f>
        <v/>
      </c>
      <c r="F9498">
        <f>IF(GL_Paste!$B9495="","",IFERROR(INDEX(AcctSub,MATCH(GL_Paste!$B9495&amp;"",AcctCode,0)),"UNKNOWN"))</f>
        <v/>
      </c>
    </row>
    <row r="9499">
      <c r="A9499" s="40">
        <f>IF(GL_Paste!$B9496="","",N(GL_Paste!$H9496)-N(GL_Paste!$G9496))</f>
        <v/>
      </c>
      <c r="B9499" s="43">
        <f>IF(GL_Paste!$B9496="","",DATE(YEAR(GL_Paste!$E9496),MONTH(GL_Paste!$E9496),1))</f>
        <v/>
      </c>
      <c r="C9499">
        <f>IF(GL_Paste!$B9496="","",IF(TRIM(GL_Paste!$M9496)&lt;&gt;"",TRIM(GL_Paste!$M9496),IFERROR(MID(GL_Paste!$I9496,FIND("[",GL_Paste!$I9496)+1,FIND("]",GL_Paste!$I9496)-FIND("[",GL_Paste!$I9496)-1),"")))</f>
        <v/>
      </c>
      <c r="D9499">
        <f>IF(GL_Paste!$B9496="","",IFERROR(INDEX(DeptName,MATCH($C9499,DeptTag,0)),"UNALLOCATED"))</f>
        <v/>
      </c>
      <c r="E9499">
        <f>IF(GL_Paste!$B9496="","",IFERROR(INDEX(AcctCat,MATCH(GL_Paste!$B9496&amp;"",AcctCode,0)),"UNKNOWN"))</f>
        <v/>
      </c>
      <c r="F9499">
        <f>IF(GL_Paste!$B9496="","",IFERROR(INDEX(AcctSub,MATCH(GL_Paste!$B9496&amp;"",AcctCode,0)),"UNKNOWN"))</f>
        <v/>
      </c>
    </row>
    <row r="9500">
      <c r="A9500" s="40">
        <f>IF(GL_Paste!$B9497="","",N(GL_Paste!$H9497)-N(GL_Paste!$G9497))</f>
        <v/>
      </c>
      <c r="B9500" s="43">
        <f>IF(GL_Paste!$B9497="","",DATE(YEAR(GL_Paste!$E9497),MONTH(GL_Paste!$E9497),1))</f>
        <v/>
      </c>
      <c r="C9500">
        <f>IF(GL_Paste!$B9497="","",IF(TRIM(GL_Paste!$M9497)&lt;&gt;"",TRIM(GL_Paste!$M9497),IFERROR(MID(GL_Paste!$I9497,FIND("[",GL_Paste!$I9497)+1,FIND("]",GL_Paste!$I9497)-FIND("[",GL_Paste!$I9497)-1),"")))</f>
        <v/>
      </c>
      <c r="D9500">
        <f>IF(GL_Paste!$B9497="","",IFERROR(INDEX(DeptName,MATCH($C9500,DeptTag,0)),"UNALLOCATED"))</f>
        <v/>
      </c>
      <c r="E9500">
        <f>IF(GL_Paste!$B9497="","",IFERROR(INDEX(AcctCat,MATCH(GL_Paste!$B9497&amp;"",AcctCode,0)),"UNKNOWN"))</f>
        <v/>
      </c>
      <c r="F9500">
        <f>IF(GL_Paste!$B9497="","",IFERROR(INDEX(AcctSub,MATCH(GL_Paste!$B9497&amp;"",AcctCode,0)),"UNKNOWN"))</f>
        <v/>
      </c>
    </row>
    <row r="9501">
      <c r="A9501" s="40">
        <f>IF(GL_Paste!$B9498="","",N(GL_Paste!$H9498)-N(GL_Paste!$G9498))</f>
        <v/>
      </c>
      <c r="B9501" s="43">
        <f>IF(GL_Paste!$B9498="","",DATE(YEAR(GL_Paste!$E9498),MONTH(GL_Paste!$E9498),1))</f>
        <v/>
      </c>
      <c r="C9501">
        <f>IF(GL_Paste!$B9498="","",IF(TRIM(GL_Paste!$M9498)&lt;&gt;"",TRIM(GL_Paste!$M9498),IFERROR(MID(GL_Paste!$I9498,FIND("[",GL_Paste!$I9498)+1,FIND("]",GL_Paste!$I9498)-FIND("[",GL_Paste!$I9498)-1),"")))</f>
        <v/>
      </c>
      <c r="D9501">
        <f>IF(GL_Paste!$B9498="","",IFERROR(INDEX(DeptName,MATCH($C9501,DeptTag,0)),"UNALLOCATED"))</f>
        <v/>
      </c>
      <c r="E9501">
        <f>IF(GL_Paste!$B9498="","",IFERROR(INDEX(AcctCat,MATCH(GL_Paste!$B9498&amp;"",AcctCode,0)),"UNKNOWN"))</f>
        <v/>
      </c>
      <c r="F9501">
        <f>IF(GL_Paste!$B9498="","",IFERROR(INDEX(AcctSub,MATCH(GL_Paste!$B9498&amp;"",AcctCode,0)),"UNKNOWN"))</f>
        <v/>
      </c>
    </row>
    <row r="9502">
      <c r="A9502" s="40">
        <f>IF(GL_Paste!$B9499="","",N(GL_Paste!$H9499)-N(GL_Paste!$G9499))</f>
        <v/>
      </c>
      <c r="B9502" s="43">
        <f>IF(GL_Paste!$B9499="","",DATE(YEAR(GL_Paste!$E9499),MONTH(GL_Paste!$E9499),1))</f>
        <v/>
      </c>
      <c r="C9502">
        <f>IF(GL_Paste!$B9499="","",IF(TRIM(GL_Paste!$M9499)&lt;&gt;"",TRIM(GL_Paste!$M9499),IFERROR(MID(GL_Paste!$I9499,FIND("[",GL_Paste!$I9499)+1,FIND("]",GL_Paste!$I9499)-FIND("[",GL_Paste!$I9499)-1),"")))</f>
        <v/>
      </c>
      <c r="D9502">
        <f>IF(GL_Paste!$B9499="","",IFERROR(INDEX(DeptName,MATCH($C9502,DeptTag,0)),"UNALLOCATED"))</f>
        <v/>
      </c>
      <c r="E9502">
        <f>IF(GL_Paste!$B9499="","",IFERROR(INDEX(AcctCat,MATCH(GL_Paste!$B9499&amp;"",AcctCode,0)),"UNKNOWN"))</f>
        <v/>
      </c>
      <c r="F9502">
        <f>IF(GL_Paste!$B9499="","",IFERROR(INDEX(AcctSub,MATCH(GL_Paste!$B9499&amp;"",AcctCode,0)),"UNKNOWN"))</f>
        <v/>
      </c>
    </row>
    <row r="9503">
      <c r="A9503" s="40">
        <f>IF(GL_Paste!$B9500="","",N(GL_Paste!$H9500)-N(GL_Paste!$G9500))</f>
        <v/>
      </c>
      <c r="B9503" s="43">
        <f>IF(GL_Paste!$B9500="","",DATE(YEAR(GL_Paste!$E9500),MONTH(GL_Paste!$E9500),1))</f>
        <v/>
      </c>
      <c r="C9503">
        <f>IF(GL_Paste!$B9500="","",IF(TRIM(GL_Paste!$M9500)&lt;&gt;"",TRIM(GL_Paste!$M9500),IFERROR(MID(GL_Paste!$I9500,FIND("[",GL_Paste!$I9500)+1,FIND("]",GL_Paste!$I9500)-FIND("[",GL_Paste!$I9500)-1),"")))</f>
        <v/>
      </c>
      <c r="D9503">
        <f>IF(GL_Paste!$B9500="","",IFERROR(INDEX(DeptName,MATCH($C9503,DeptTag,0)),"UNALLOCATED"))</f>
        <v/>
      </c>
      <c r="E9503">
        <f>IF(GL_Paste!$B9500="","",IFERROR(INDEX(AcctCat,MATCH(GL_Paste!$B9500&amp;"",AcctCode,0)),"UNKNOWN"))</f>
        <v/>
      </c>
      <c r="F9503">
        <f>IF(GL_Paste!$B9500="","",IFERROR(INDEX(AcctSub,MATCH(GL_Paste!$B9500&amp;"",AcctCode,0)),"UNKNOWN"))</f>
        <v/>
      </c>
    </row>
    <row r="9504">
      <c r="A9504" s="40">
        <f>IF(GL_Paste!$B9501="","",N(GL_Paste!$H9501)-N(GL_Paste!$G9501))</f>
        <v/>
      </c>
      <c r="B9504" s="43">
        <f>IF(GL_Paste!$B9501="","",DATE(YEAR(GL_Paste!$E9501),MONTH(GL_Paste!$E9501),1))</f>
        <v/>
      </c>
      <c r="C9504">
        <f>IF(GL_Paste!$B9501="","",IF(TRIM(GL_Paste!$M9501)&lt;&gt;"",TRIM(GL_Paste!$M9501),IFERROR(MID(GL_Paste!$I9501,FIND("[",GL_Paste!$I9501)+1,FIND("]",GL_Paste!$I9501)-FIND("[",GL_Paste!$I9501)-1),"")))</f>
        <v/>
      </c>
      <c r="D9504">
        <f>IF(GL_Paste!$B9501="","",IFERROR(INDEX(DeptName,MATCH($C9504,DeptTag,0)),"UNALLOCATED"))</f>
        <v/>
      </c>
      <c r="E9504">
        <f>IF(GL_Paste!$B9501="","",IFERROR(INDEX(AcctCat,MATCH(GL_Paste!$B9501&amp;"",AcctCode,0)),"UNKNOWN"))</f>
        <v/>
      </c>
      <c r="F9504">
        <f>IF(GL_Paste!$B9501="","",IFERROR(INDEX(AcctSub,MATCH(GL_Paste!$B9501&amp;"",AcctCode,0)),"UNKNOWN"))</f>
        <v/>
      </c>
    </row>
    <row r="9505">
      <c r="A9505" s="40">
        <f>IF(GL_Paste!$B9502="","",N(GL_Paste!$H9502)-N(GL_Paste!$G9502))</f>
        <v/>
      </c>
      <c r="B9505" s="43">
        <f>IF(GL_Paste!$B9502="","",DATE(YEAR(GL_Paste!$E9502),MONTH(GL_Paste!$E9502),1))</f>
        <v/>
      </c>
      <c r="C9505">
        <f>IF(GL_Paste!$B9502="","",IF(TRIM(GL_Paste!$M9502)&lt;&gt;"",TRIM(GL_Paste!$M9502),IFERROR(MID(GL_Paste!$I9502,FIND("[",GL_Paste!$I9502)+1,FIND("]",GL_Paste!$I9502)-FIND("[",GL_Paste!$I9502)-1),"")))</f>
        <v/>
      </c>
      <c r="D9505">
        <f>IF(GL_Paste!$B9502="","",IFERROR(INDEX(DeptName,MATCH($C9505,DeptTag,0)),"UNALLOCATED"))</f>
        <v/>
      </c>
      <c r="E9505">
        <f>IF(GL_Paste!$B9502="","",IFERROR(INDEX(AcctCat,MATCH(GL_Paste!$B9502&amp;"",AcctCode,0)),"UNKNOWN"))</f>
        <v/>
      </c>
      <c r="F9505">
        <f>IF(GL_Paste!$B9502="","",IFERROR(INDEX(AcctSub,MATCH(GL_Paste!$B9502&amp;"",AcctCode,0)),"UNKNOWN"))</f>
        <v/>
      </c>
    </row>
    <row r="9506">
      <c r="A9506" s="40">
        <f>IF(GL_Paste!$B9503="","",N(GL_Paste!$H9503)-N(GL_Paste!$G9503))</f>
        <v/>
      </c>
      <c r="B9506" s="43">
        <f>IF(GL_Paste!$B9503="","",DATE(YEAR(GL_Paste!$E9503),MONTH(GL_Paste!$E9503),1))</f>
        <v/>
      </c>
      <c r="C9506">
        <f>IF(GL_Paste!$B9503="","",IF(TRIM(GL_Paste!$M9503)&lt;&gt;"",TRIM(GL_Paste!$M9503),IFERROR(MID(GL_Paste!$I9503,FIND("[",GL_Paste!$I9503)+1,FIND("]",GL_Paste!$I9503)-FIND("[",GL_Paste!$I9503)-1),"")))</f>
        <v/>
      </c>
      <c r="D9506">
        <f>IF(GL_Paste!$B9503="","",IFERROR(INDEX(DeptName,MATCH($C9506,DeptTag,0)),"UNALLOCATED"))</f>
        <v/>
      </c>
      <c r="E9506">
        <f>IF(GL_Paste!$B9503="","",IFERROR(INDEX(AcctCat,MATCH(GL_Paste!$B9503&amp;"",AcctCode,0)),"UNKNOWN"))</f>
        <v/>
      </c>
      <c r="F9506">
        <f>IF(GL_Paste!$B9503="","",IFERROR(INDEX(AcctSub,MATCH(GL_Paste!$B9503&amp;"",AcctCode,0)),"UNKNOWN"))</f>
        <v/>
      </c>
    </row>
    <row r="9507">
      <c r="A9507" s="40">
        <f>IF(GL_Paste!$B9504="","",N(GL_Paste!$H9504)-N(GL_Paste!$G9504))</f>
        <v/>
      </c>
      <c r="B9507" s="43">
        <f>IF(GL_Paste!$B9504="","",DATE(YEAR(GL_Paste!$E9504),MONTH(GL_Paste!$E9504),1))</f>
        <v/>
      </c>
      <c r="C9507">
        <f>IF(GL_Paste!$B9504="","",IF(TRIM(GL_Paste!$M9504)&lt;&gt;"",TRIM(GL_Paste!$M9504),IFERROR(MID(GL_Paste!$I9504,FIND("[",GL_Paste!$I9504)+1,FIND("]",GL_Paste!$I9504)-FIND("[",GL_Paste!$I9504)-1),"")))</f>
        <v/>
      </c>
      <c r="D9507">
        <f>IF(GL_Paste!$B9504="","",IFERROR(INDEX(DeptName,MATCH($C9507,DeptTag,0)),"UNALLOCATED"))</f>
        <v/>
      </c>
      <c r="E9507">
        <f>IF(GL_Paste!$B9504="","",IFERROR(INDEX(AcctCat,MATCH(GL_Paste!$B9504&amp;"",AcctCode,0)),"UNKNOWN"))</f>
        <v/>
      </c>
      <c r="F9507">
        <f>IF(GL_Paste!$B9504="","",IFERROR(INDEX(AcctSub,MATCH(GL_Paste!$B9504&amp;"",AcctCode,0)),"UNKNOWN"))</f>
        <v/>
      </c>
    </row>
    <row r="9508">
      <c r="A9508" s="40">
        <f>IF(GL_Paste!$B9505="","",N(GL_Paste!$H9505)-N(GL_Paste!$G9505))</f>
        <v/>
      </c>
      <c r="B9508" s="43">
        <f>IF(GL_Paste!$B9505="","",DATE(YEAR(GL_Paste!$E9505),MONTH(GL_Paste!$E9505),1))</f>
        <v/>
      </c>
      <c r="C9508">
        <f>IF(GL_Paste!$B9505="","",IF(TRIM(GL_Paste!$M9505)&lt;&gt;"",TRIM(GL_Paste!$M9505),IFERROR(MID(GL_Paste!$I9505,FIND("[",GL_Paste!$I9505)+1,FIND("]",GL_Paste!$I9505)-FIND("[",GL_Paste!$I9505)-1),"")))</f>
        <v/>
      </c>
      <c r="D9508">
        <f>IF(GL_Paste!$B9505="","",IFERROR(INDEX(DeptName,MATCH($C9508,DeptTag,0)),"UNALLOCATED"))</f>
        <v/>
      </c>
      <c r="E9508">
        <f>IF(GL_Paste!$B9505="","",IFERROR(INDEX(AcctCat,MATCH(GL_Paste!$B9505&amp;"",AcctCode,0)),"UNKNOWN"))</f>
        <v/>
      </c>
      <c r="F9508">
        <f>IF(GL_Paste!$B9505="","",IFERROR(INDEX(AcctSub,MATCH(GL_Paste!$B9505&amp;"",AcctCode,0)),"UNKNOWN"))</f>
        <v/>
      </c>
    </row>
    <row r="9509">
      <c r="A9509" s="40">
        <f>IF(GL_Paste!$B9506="","",N(GL_Paste!$H9506)-N(GL_Paste!$G9506))</f>
        <v/>
      </c>
      <c r="B9509" s="43">
        <f>IF(GL_Paste!$B9506="","",DATE(YEAR(GL_Paste!$E9506),MONTH(GL_Paste!$E9506),1))</f>
        <v/>
      </c>
      <c r="C9509">
        <f>IF(GL_Paste!$B9506="","",IF(TRIM(GL_Paste!$M9506)&lt;&gt;"",TRIM(GL_Paste!$M9506),IFERROR(MID(GL_Paste!$I9506,FIND("[",GL_Paste!$I9506)+1,FIND("]",GL_Paste!$I9506)-FIND("[",GL_Paste!$I9506)-1),"")))</f>
        <v/>
      </c>
      <c r="D9509">
        <f>IF(GL_Paste!$B9506="","",IFERROR(INDEX(DeptName,MATCH($C9509,DeptTag,0)),"UNALLOCATED"))</f>
        <v/>
      </c>
      <c r="E9509">
        <f>IF(GL_Paste!$B9506="","",IFERROR(INDEX(AcctCat,MATCH(GL_Paste!$B9506&amp;"",AcctCode,0)),"UNKNOWN"))</f>
        <v/>
      </c>
      <c r="F9509">
        <f>IF(GL_Paste!$B9506="","",IFERROR(INDEX(AcctSub,MATCH(GL_Paste!$B9506&amp;"",AcctCode,0)),"UNKNOWN"))</f>
        <v/>
      </c>
    </row>
    <row r="9510">
      <c r="A9510" s="40">
        <f>IF(GL_Paste!$B9507="","",N(GL_Paste!$H9507)-N(GL_Paste!$G9507))</f>
        <v/>
      </c>
      <c r="B9510" s="43">
        <f>IF(GL_Paste!$B9507="","",DATE(YEAR(GL_Paste!$E9507),MONTH(GL_Paste!$E9507),1))</f>
        <v/>
      </c>
      <c r="C9510">
        <f>IF(GL_Paste!$B9507="","",IF(TRIM(GL_Paste!$M9507)&lt;&gt;"",TRIM(GL_Paste!$M9507),IFERROR(MID(GL_Paste!$I9507,FIND("[",GL_Paste!$I9507)+1,FIND("]",GL_Paste!$I9507)-FIND("[",GL_Paste!$I9507)-1),"")))</f>
        <v/>
      </c>
      <c r="D9510">
        <f>IF(GL_Paste!$B9507="","",IFERROR(INDEX(DeptName,MATCH($C9510,DeptTag,0)),"UNALLOCATED"))</f>
        <v/>
      </c>
      <c r="E9510">
        <f>IF(GL_Paste!$B9507="","",IFERROR(INDEX(AcctCat,MATCH(GL_Paste!$B9507&amp;"",AcctCode,0)),"UNKNOWN"))</f>
        <v/>
      </c>
      <c r="F9510">
        <f>IF(GL_Paste!$B9507="","",IFERROR(INDEX(AcctSub,MATCH(GL_Paste!$B9507&amp;"",AcctCode,0)),"UNKNOWN"))</f>
        <v/>
      </c>
    </row>
    <row r="9511">
      <c r="A9511" s="40">
        <f>IF(GL_Paste!$B9508="","",N(GL_Paste!$H9508)-N(GL_Paste!$G9508))</f>
        <v/>
      </c>
      <c r="B9511" s="43">
        <f>IF(GL_Paste!$B9508="","",DATE(YEAR(GL_Paste!$E9508),MONTH(GL_Paste!$E9508),1))</f>
        <v/>
      </c>
      <c r="C9511">
        <f>IF(GL_Paste!$B9508="","",IF(TRIM(GL_Paste!$M9508)&lt;&gt;"",TRIM(GL_Paste!$M9508),IFERROR(MID(GL_Paste!$I9508,FIND("[",GL_Paste!$I9508)+1,FIND("]",GL_Paste!$I9508)-FIND("[",GL_Paste!$I9508)-1),"")))</f>
        <v/>
      </c>
      <c r="D9511">
        <f>IF(GL_Paste!$B9508="","",IFERROR(INDEX(DeptName,MATCH($C9511,DeptTag,0)),"UNALLOCATED"))</f>
        <v/>
      </c>
      <c r="E9511">
        <f>IF(GL_Paste!$B9508="","",IFERROR(INDEX(AcctCat,MATCH(GL_Paste!$B9508&amp;"",AcctCode,0)),"UNKNOWN"))</f>
        <v/>
      </c>
      <c r="F9511">
        <f>IF(GL_Paste!$B9508="","",IFERROR(INDEX(AcctSub,MATCH(GL_Paste!$B9508&amp;"",AcctCode,0)),"UNKNOWN"))</f>
        <v/>
      </c>
    </row>
    <row r="9512">
      <c r="A9512" s="40">
        <f>IF(GL_Paste!$B9509="","",N(GL_Paste!$H9509)-N(GL_Paste!$G9509))</f>
        <v/>
      </c>
      <c r="B9512" s="43">
        <f>IF(GL_Paste!$B9509="","",DATE(YEAR(GL_Paste!$E9509),MONTH(GL_Paste!$E9509),1))</f>
        <v/>
      </c>
      <c r="C9512">
        <f>IF(GL_Paste!$B9509="","",IF(TRIM(GL_Paste!$M9509)&lt;&gt;"",TRIM(GL_Paste!$M9509),IFERROR(MID(GL_Paste!$I9509,FIND("[",GL_Paste!$I9509)+1,FIND("]",GL_Paste!$I9509)-FIND("[",GL_Paste!$I9509)-1),"")))</f>
        <v/>
      </c>
      <c r="D9512">
        <f>IF(GL_Paste!$B9509="","",IFERROR(INDEX(DeptName,MATCH($C9512,DeptTag,0)),"UNALLOCATED"))</f>
        <v/>
      </c>
      <c r="E9512">
        <f>IF(GL_Paste!$B9509="","",IFERROR(INDEX(AcctCat,MATCH(GL_Paste!$B9509&amp;"",AcctCode,0)),"UNKNOWN"))</f>
        <v/>
      </c>
      <c r="F9512">
        <f>IF(GL_Paste!$B9509="","",IFERROR(INDEX(AcctSub,MATCH(GL_Paste!$B9509&amp;"",AcctCode,0)),"UNKNOWN"))</f>
        <v/>
      </c>
    </row>
    <row r="9513">
      <c r="A9513" s="40">
        <f>IF(GL_Paste!$B9510="","",N(GL_Paste!$H9510)-N(GL_Paste!$G9510))</f>
        <v/>
      </c>
      <c r="B9513" s="43">
        <f>IF(GL_Paste!$B9510="","",DATE(YEAR(GL_Paste!$E9510),MONTH(GL_Paste!$E9510),1))</f>
        <v/>
      </c>
      <c r="C9513">
        <f>IF(GL_Paste!$B9510="","",IF(TRIM(GL_Paste!$M9510)&lt;&gt;"",TRIM(GL_Paste!$M9510),IFERROR(MID(GL_Paste!$I9510,FIND("[",GL_Paste!$I9510)+1,FIND("]",GL_Paste!$I9510)-FIND("[",GL_Paste!$I9510)-1),"")))</f>
        <v/>
      </c>
      <c r="D9513">
        <f>IF(GL_Paste!$B9510="","",IFERROR(INDEX(DeptName,MATCH($C9513,DeptTag,0)),"UNALLOCATED"))</f>
        <v/>
      </c>
      <c r="E9513">
        <f>IF(GL_Paste!$B9510="","",IFERROR(INDEX(AcctCat,MATCH(GL_Paste!$B9510&amp;"",AcctCode,0)),"UNKNOWN"))</f>
        <v/>
      </c>
      <c r="F9513">
        <f>IF(GL_Paste!$B9510="","",IFERROR(INDEX(AcctSub,MATCH(GL_Paste!$B9510&amp;"",AcctCode,0)),"UNKNOWN"))</f>
        <v/>
      </c>
    </row>
    <row r="9514">
      <c r="A9514" s="40">
        <f>IF(GL_Paste!$B9511="","",N(GL_Paste!$H9511)-N(GL_Paste!$G9511))</f>
        <v/>
      </c>
      <c r="B9514" s="43">
        <f>IF(GL_Paste!$B9511="","",DATE(YEAR(GL_Paste!$E9511),MONTH(GL_Paste!$E9511),1))</f>
        <v/>
      </c>
      <c r="C9514">
        <f>IF(GL_Paste!$B9511="","",IF(TRIM(GL_Paste!$M9511)&lt;&gt;"",TRIM(GL_Paste!$M9511),IFERROR(MID(GL_Paste!$I9511,FIND("[",GL_Paste!$I9511)+1,FIND("]",GL_Paste!$I9511)-FIND("[",GL_Paste!$I9511)-1),"")))</f>
        <v/>
      </c>
      <c r="D9514">
        <f>IF(GL_Paste!$B9511="","",IFERROR(INDEX(DeptName,MATCH($C9514,DeptTag,0)),"UNALLOCATED"))</f>
        <v/>
      </c>
      <c r="E9514">
        <f>IF(GL_Paste!$B9511="","",IFERROR(INDEX(AcctCat,MATCH(GL_Paste!$B9511&amp;"",AcctCode,0)),"UNKNOWN"))</f>
        <v/>
      </c>
      <c r="F9514">
        <f>IF(GL_Paste!$B9511="","",IFERROR(INDEX(AcctSub,MATCH(GL_Paste!$B9511&amp;"",AcctCode,0)),"UNKNOWN"))</f>
        <v/>
      </c>
    </row>
    <row r="9515">
      <c r="A9515" s="40">
        <f>IF(GL_Paste!$B9512="","",N(GL_Paste!$H9512)-N(GL_Paste!$G9512))</f>
        <v/>
      </c>
      <c r="B9515" s="43">
        <f>IF(GL_Paste!$B9512="","",DATE(YEAR(GL_Paste!$E9512),MONTH(GL_Paste!$E9512),1))</f>
        <v/>
      </c>
      <c r="C9515">
        <f>IF(GL_Paste!$B9512="","",IF(TRIM(GL_Paste!$M9512)&lt;&gt;"",TRIM(GL_Paste!$M9512),IFERROR(MID(GL_Paste!$I9512,FIND("[",GL_Paste!$I9512)+1,FIND("]",GL_Paste!$I9512)-FIND("[",GL_Paste!$I9512)-1),"")))</f>
        <v/>
      </c>
      <c r="D9515">
        <f>IF(GL_Paste!$B9512="","",IFERROR(INDEX(DeptName,MATCH($C9515,DeptTag,0)),"UNALLOCATED"))</f>
        <v/>
      </c>
      <c r="E9515">
        <f>IF(GL_Paste!$B9512="","",IFERROR(INDEX(AcctCat,MATCH(GL_Paste!$B9512&amp;"",AcctCode,0)),"UNKNOWN"))</f>
        <v/>
      </c>
      <c r="F9515">
        <f>IF(GL_Paste!$B9512="","",IFERROR(INDEX(AcctSub,MATCH(GL_Paste!$B9512&amp;"",AcctCode,0)),"UNKNOWN"))</f>
        <v/>
      </c>
    </row>
    <row r="9516">
      <c r="A9516" s="40">
        <f>IF(GL_Paste!$B9513="","",N(GL_Paste!$H9513)-N(GL_Paste!$G9513))</f>
        <v/>
      </c>
      <c r="B9516" s="43">
        <f>IF(GL_Paste!$B9513="","",DATE(YEAR(GL_Paste!$E9513),MONTH(GL_Paste!$E9513),1))</f>
        <v/>
      </c>
      <c r="C9516">
        <f>IF(GL_Paste!$B9513="","",IF(TRIM(GL_Paste!$M9513)&lt;&gt;"",TRIM(GL_Paste!$M9513),IFERROR(MID(GL_Paste!$I9513,FIND("[",GL_Paste!$I9513)+1,FIND("]",GL_Paste!$I9513)-FIND("[",GL_Paste!$I9513)-1),"")))</f>
        <v/>
      </c>
      <c r="D9516">
        <f>IF(GL_Paste!$B9513="","",IFERROR(INDEX(DeptName,MATCH($C9516,DeptTag,0)),"UNALLOCATED"))</f>
        <v/>
      </c>
      <c r="E9516">
        <f>IF(GL_Paste!$B9513="","",IFERROR(INDEX(AcctCat,MATCH(GL_Paste!$B9513&amp;"",AcctCode,0)),"UNKNOWN"))</f>
        <v/>
      </c>
      <c r="F9516">
        <f>IF(GL_Paste!$B9513="","",IFERROR(INDEX(AcctSub,MATCH(GL_Paste!$B9513&amp;"",AcctCode,0)),"UNKNOWN"))</f>
        <v/>
      </c>
    </row>
    <row r="9517">
      <c r="A9517" s="40">
        <f>IF(GL_Paste!$B9514="","",N(GL_Paste!$H9514)-N(GL_Paste!$G9514))</f>
        <v/>
      </c>
      <c r="B9517" s="43">
        <f>IF(GL_Paste!$B9514="","",DATE(YEAR(GL_Paste!$E9514),MONTH(GL_Paste!$E9514),1))</f>
        <v/>
      </c>
      <c r="C9517">
        <f>IF(GL_Paste!$B9514="","",IF(TRIM(GL_Paste!$M9514)&lt;&gt;"",TRIM(GL_Paste!$M9514),IFERROR(MID(GL_Paste!$I9514,FIND("[",GL_Paste!$I9514)+1,FIND("]",GL_Paste!$I9514)-FIND("[",GL_Paste!$I9514)-1),"")))</f>
        <v/>
      </c>
      <c r="D9517">
        <f>IF(GL_Paste!$B9514="","",IFERROR(INDEX(DeptName,MATCH($C9517,DeptTag,0)),"UNALLOCATED"))</f>
        <v/>
      </c>
      <c r="E9517">
        <f>IF(GL_Paste!$B9514="","",IFERROR(INDEX(AcctCat,MATCH(GL_Paste!$B9514&amp;"",AcctCode,0)),"UNKNOWN"))</f>
        <v/>
      </c>
      <c r="F9517">
        <f>IF(GL_Paste!$B9514="","",IFERROR(INDEX(AcctSub,MATCH(GL_Paste!$B9514&amp;"",AcctCode,0)),"UNKNOWN"))</f>
        <v/>
      </c>
    </row>
    <row r="9518">
      <c r="A9518" s="40">
        <f>IF(GL_Paste!$B9515="","",N(GL_Paste!$H9515)-N(GL_Paste!$G9515))</f>
        <v/>
      </c>
      <c r="B9518" s="43">
        <f>IF(GL_Paste!$B9515="","",DATE(YEAR(GL_Paste!$E9515),MONTH(GL_Paste!$E9515),1))</f>
        <v/>
      </c>
      <c r="C9518">
        <f>IF(GL_Paste!$B9515="","",IF(TRIM(GL_Paste!$M9515)&lt;&gt;"",TRIM(GL_Paste!$M9515),IFERROR(MID(GL_Paste!$I9515,FIND("[",GL_Paste!$I9515)+1,FIND("]",GL_Paste!$I9515)-FIND("[",GL_Paste!$I9515)-1),"")))</f>
        <v/>
      </c>
      <c r="D9518">
        <f>IF(GL_Paste!$B9515="","",IFERROR(INDEX(DeptName,MATCH($C9518,DeptTag,0)),"UNALLOCATED"))</f>
        <v/>
      </c>
      <c r="E9518">
        <f>IF(GL_Paste!$B9515="","",IFERROR(INDEX(AcctCat,MATCH(GL_Paste!$B9515&amp;"",AcctCode,0)),"UNKNOWN"))</f>
        <v/>
      </c>
      <c r="F9518">
        <f>IF(GL_Paste!$B9515="","",IFERROR(INDEX(AcctSub,MATCH(GL_Paste!$B9515&amp;"",AcctCode,0)),"UNKNOWN"))</f>
        <v/>
      </c>
    </row>
    <row r="9519">
      <c r="A9519" s="40">
        <f>IF(GL_Paste!$B9516="","",N(GL_Paste!$H9516)-N(GL_Paste!$G9516))</f>
        <v/>
      </c>
      <c r="B9519" s="43">
        <f>IF(GL_Paste!$B9516="","",DATE(YEAR(GL_Paste!$E9516),MONTH(GL_Paste!$E9516),1))</f>
        <v/>
      </c>
      <c r="C9519">
        <f>IF(GL_Paste!$B9516="","",IF(TRIM(GL_Paste!$M9516)&lt;&gt;"",TRIM(GL_Paste!$M9516),IFERROR(MID(GL_Paste!$I9516,FIND("[",GL_Paste!$I9516)+1,FIND("]",GL_Paste!$I9516)-FIND("[",GL_Paste!$I9516)-1),"")))</f>
        <v/>
      </c>
      <c r="D9519">
        <f>IF(GL_Paste!$B9516="","",IFERROR(INDEX(DeptName,MATCH($C9519,DeptTag,0)),"UNALLOCATED"))</f>
        <v/>
      </c>
      <c r="E9519">
        <f>IF(GL_Paste!$B9516="","",IFERROR(INDEX(AcctCat,MATCH(GL_Paste!$B9516&amp;"",AcctCode,0)),"UNKNOWN"))</f>
        <v/>
      </c>
      <c r="F9519">
        <f>IF(GL_Paste!$B9516="","",IFERROR(INDEX(AcctSub,MATCH(GL_Paste!$B9516&amp;"",AcctCode,0)),"UNKNOWN"))</f>
        <v/>
      </c>
    </row>
    <row r="9520">
      <c r="A9520" s="40">
        <f>IF(GL_Paste!$B9517="","",N(GL_Paste!$H9517)-N(GL_Paste!$G9517))</f>
        <v/>
      </c>
      <c r="B9520" s="43">
        <f>IF(GL_Paste!$B9517="","",DATE(YEAR(GL_Paste!$E9517),MONTH(GL_Paste!$E9517),1))</f>
        <v/>
      </c>
      <c r="C9520">
        <f>IF(GL_Paste!$B9517="","",IF(TRIM(GL_Paste!$M9517)&lt;&gt;"",TRIM(GL_Paste!$M9517),IFERROR(MID(GL_Paste!$I9517,FIND("[",GL_Paste!$I9517)+1,FIND("]",GL_Paste!$I9517)-FIND("[",GL_Paste!$I9517)-1),"")))</f>
        <v/>
      </c>
      <c r="D9520">
        <f>IF(GL_Paste!$B9517="","",IFERROR(INDEX(DeptName,MATCH($C9520,DeptTag,0)),"UNALLOCATED"))</f>
        <v/>
      </c>
      <c r="E9520">
        <f>IF(GL_Paste!$B9517="","",IFERROR(INDEX(AcctCat,MATCH(GL_Paste!$B9517&amp;"",AcctCode,0)),"UNKNOWN"))</f>
        <v/>
      </c>
      <c r="F9520">
        <f>IF(GL_Paste!$B9517="","",IFERROR(INDEX(AcctSub,MATCH(GL_Paste!$B9517&amp;"",AcctCode,0)),"UNKNOWN"))</f>
        <v/>
      </c>
    </row>
    <row r="9521">
      <c r="A9521" s="40">
        <f>IF(GL_Paste!$B9518="","",N(GL_Paste!$H9518)-N(GL_Paste!$G9518))</f>
        <v/>
      </c>
      <c r="B9521" s="43">
        <f>IF(GL_Paste!$B9518="","",DATE(YEAR(GL_Paste!$E9518),MONTH(GL_Paste!$E9518),1))</f>
        <v/>
      </c>
      <c r="C9521">
        <f>IF(GL_Paste!$B9518="","",IF(TRIM(GL_Paste!$M9518)&lt;&gt;"",TRIM(GL_Paste!$M9518),IFERROR(MID(GL_Paste!$I9518,FIND("[",GL_Paste!$I9518)+1,FIND("]",GL_Paste!$I9518)-FIND("[",GL_Paste!$I9518)-1),"")))</f>
        <v/>
      </c>
      <c r="D9521">
        <f>IF(GL_Paste!$B9518="","",IFERROR(INDEX(DeptName,MATCH($C9521,DeptTag,0)),"UNALLOCATED"))</f>
        <v/>
      </c>
      <c r="E9521">
        <f>IF(GL_Paste!$B9518="","",IFERROR(INDEX(AcctCat,MATCH(GL_Paste!$B9518&amp;"",AcctCode,0)),"UNKNOWN"))</f>
        <v/>
      </c>
      <c r="F9521">
        <f>IF(GL_Paste!$B9518="","",IFERROR(INDEX(AcctSub,MATCH(GL_Paste!$B9518&amp;"",AcctCode,0)),"UNKNOWN"))</f>
        <v/>
      </c>
    </row>
    <row r="9522">
      <c r="A9522" s="40">
        <f>IF(GL_Paste!$B9519="","",N(GL_Paste!$H9519)-N(GL_Paste!$G9519))</f>
        <v/>
      </c>
      <c r="B9522" s="43">
        <f>IF(GL_Paste!$B9519="","",DATE(YEAR(GL_Paste!$E9519),MONTH(GL_Paste!$E9519),1))</f>
        <v/>
      </c>
      <c r="C9522">
        <f>IF(GL_Paste!$B9519="","",IF(TRIM(GL_Paste!$M9519)&lt;&gt;"",TRIM(GL_Paste!$M9519),IFERROR(MID(GL_Paste!$I9519,FIND("[",GL_Paste!$I9519)+1,FIND("]",GL_Paste!$I9519)-FIND("[",GL_Paste!$I9519)-1),"")))</f>
        <v/>
      </c>
      <c r="D9522">
        <f>IF(GL_Paste!$B9519="","",IFERROR(INDEX(DeptName,MATCH($C9522,DeptTag,0)),"UNALLOCATED"))</f>
        <v/>
      </c>
      <c r="E9522">
        <f>IF(GL_Paste!$B9519="","",IFERROR(INDEX(AcctCat,MATCH(GL_Paste!$B9519&amp;"",AcctCode,0)),"UNKNOWN"))</f>
        <v/>
      </c>
      <c r="F9522">
        <f>IF(GL_Paste!$B9519="","",IFERROR(INDEX(AcctSub,MATCH(GL_Paste!$B9519&amp;"",AcctCode,0)),"UNKNOWN"))</f>
        <v/>
      </c>
    </row>
    <row r="9523">
      <c r="A9523" s="40">
        <f>IF(GL_Paste!$B9520="","",N(GL_Paste!$H9520)-N(GL_Paste!$G9520))</f>
        <v/>
      </c>
      <c r="B9523" s="43">
        <f>IF(GL_Paste!$B9520="","",DATE(YEAR(GL_Paste!$E9520),MONTH(GL_Paste!$E9520),1))</f>
        <v/>
      </c>
      <c r="C9523">
        <f>IF(GL_Paste!$B9520="","",IF(TRIM(GL_Paste!$M9520)&lt;&gt;"",TRIM(GL_Paste!$M9520),IFERROR(MID(GL_Paste!$I9520,FIND("[",GL_Paste!$I9520)+1,FIND("]",GL_Paste!$I9520)-FIND("[",GL_Paste!$I9520)-1),"")))</f>
        <v/>
      </c>
      <c r="D9523">
        <f>IF(GL_Paste!$B9520="","",IFERROR(INDEX(DeptName,MATCH($C9523,DeptTag,0)),"UNALLOCATED"))</f>
        <v/>
      </c>
      <c r="E9523">
        <f>IF(GL_Paste!$B9520="","",IFERROR(INDEX(AcctCat,MATCH(GL_Paste!$B9520&amp;"",AcctCode,0)),"UNKNOWN"))</f>
        <v/>
      </c>
      <c r="F9523">
        <f>IF(GL_Paste!$B9520="","",IFERROR(INDEX(AcctSub,MATCH(GL_Paste!$B9520&amp;"",AcctCode,0)),"UNKNOWN"))</f>
        <v/>
      </c>
    </row>
    <row r="9524">
      <c r="A9524" s="40">
        <f>IF(GL_Paste!$B9521="","",N(GL_Paste!$H9521)-N(GL_Paste!$G9521))</f>
        <v/>
      </c>
      <c r="B9524" s="43">
        <f>IF(GL_Paste!$B9521="","",DATE(YEAR(GL_Paste!$E9521),MONTH(GL_Paste!$E9521),1))</f>
        <v/>
      </c>
      <c r="C9524">
        <f>IF(GL_Paste!$B9521="","",IF(TRIM(GL_Paste!$M9521)&lt;&gt;"",TRIM(GL_Paste!$M9521),IFERROR(MID(GL_Paste!$I9521,FIND("[",GL_Paste!$I9521)+1,FIND("]",GL_Paste!$I9521)-FIND("[",GL_Paste!$I9521)-1),"")))</f>
        <v/>
      </c>
      <c r="D9524">
        <f>IF(GL_Paste!$B9521="","",IFERROR(INDEX(DeptName,MATCH($C9524,DeptTag,0)),"UNALLOCATED"))</f>
        <v/>
      </c>
      <c r="E9524">
        <f>IF(GL_Paste!$B9521="","",IFERROR(INDEX(AcctCat,MATCH(GL_Paste!$B9521&amp;"",AcctCode,0)),"UNKNOWN"))</f>
        <v/>
      </c>
      <c r="F9524">
        <f>IF(GL_Paste!$B9521="","",IFERROR(INDEX(AcctSub,MATCH(GL_Paste!$B9521&amp;"",AcctCode,0)),"UNKNOWN"))</f>
        <v/>
      </c>
    </row>
    <row r="9525">
      <c r="A9525" s="40">
        <f>IF(GL_Paste!$B9522="","",N(GL_Paste!$H9522)-N(GL_Paste!$G9522))</f>
        <v/>
      </c>
      <c r="B9525" s="43">
        <f>IF(GL_Paste!$B9522="","",DATE(YEAR(GL_Paste!$E9522),MONTH(GL_Paste!$E9522),1))</f>
        <v/>
      </c>
      <c r="C9525">
        <f>IF(GL_Paste!$B9522="","",IF(TRIM(GL_Paste!$M9522)&lt;&gt;"",TRIM(GL_Paste!$M9522),IFERROR(MID(GL_Paste!$I9522,FIND("[",GL_Paste!$I9522)+1,FIND("]",GL_Paste!$I9522)-FIND("[",GL_Paste!$I9522)-1),"")))</f>
        <v/>
      </c>
      <c r="D9525">
        <f>IF(GL_Paste!$B9522="","",IFERROR(INDEX(DeptName,MATCH($C9525,DeptTag,0)),"UNALLOCATED"))</f>
        <v/>
      </c>
      <c r="E9525">
        <f>IF(GL_Paste!$B9522="","",IFERROR(INDEX(AcctCat,MATCH(GL_Paste!$B9522&amp;"",AcctCode,0)),"UNKNOWN"))</f>
        <v/>
      </c>
      <c r="F9525">
        <f>IF(GL_Paste!$B9522="","",IFERROR(INDEX(AcctSub,MATCH(GL_Paste!$B9522&amp;"",AcctCode,0)),"UNKNOWN"))</f>
        <v/>
      </c>
    </row>
    <row r="9526">
      <c r="A9526" s="40">
        <f>IF(GL_Paste!$B9523="","",N(GL_Paste!$H9523)-N(GL_Paste!$G9523))</f>
        <v/>
      </c>
      <c r="B9526" s="43">
        <f>IF(GL_Paste!$B9523="","",DATE(YEAR(GL_Paste!$E9523),MONTH(GL_Paste!$E9523),1))</f>
        <v/>
      </c>
      <c r="C9526">
        <f>IF(GL_Paste!$B9523="","",IF(TRIM(GL_Paste!$M9523)&lt;&gt;"",TRIM(GL_Paste!$M9523),IFERROR(MID(GL_Paste!$I9523,FIND("[",GL_Paste!$I9523)+1,FIND("]",GL_Paste!$I9523)-FIND("[",GL_Paste!$I9523)-1),"")))</f>
        <v/>
      </c>
      <c r="D9526">
        <f>IF(GL_Paste!$B9523="","",IFERROR(INDEX(DeptName,MATCH($C9526,DeptTag,0)),"UNALLOCATED"))</f>
        <v/>
      </c>
      <c r="E9526">
        <f>IF(GL_Paste!$B9523="","",IFERROR(INDEX(AcctCat,MATCH(GL_Paste!$B9523&amp;"",AcctCode,0)),"UNKNOWN"))</f>
        <v/>
      </c>
      <c r="F9526">
        <f>IF(GL_Paste!$B9523="","",IFERROR(INDEX(AcctSub,MATCH(GL_Paste!$B9523&amp;"",AcctCode,0)),"UNKNOWN"))</f>
        <v/>
      </c>
    </row>
    <row r="9527">
      <c r="A9527" s="40">
        <f>IF(GL_Paste!$B9524="","",N(GL_Paste!$H9524)-N(GL_Paste!$G9524))</f>
        <v/>
      </c>
      <c r="B9527" s="43">
        <f>IF(GL_Paste!$B9524="","",DATE(YEAR(GL_Paste!$E9524),MONTH(GL_Paste!$E9524),1))</f>
        <v/>
      </c>
      <c r="C9527">
        <f>IF(GL_Paste!$B9524="","",IF(TRIM(GL_Paste!$M9524)&lt;&gt;"",TRIM(GL_Paste!$M9524),IFERROR(MID(GL_Paste!$I9524,FIND("[",GL_Paste!$I9524)+1,FIND("]",GL_Paste!$I9524)-FIND("[",GL_Paste!$I9524)-1),"")))</f>
        <v/>
      </c>
      <c r="D9527">
        <f>IF(GL_Paste!$B9524="","",IFERROR(INDEX(DeptName,MATCH($C9527,DeptTag,0)),"UNALLOCATED"))</f>
        <v/>
      </c>
      <c r="E9527">
        <f>IF(GL_Paste!$B9524="","",IFERROR(INDEX(AcctCat,MATCH(GL_Paste!$B9524&amp;"",AcctCode,0)),"UNKNOWN"))</f>
        <v/>
      </c>
      <c r="F9527">
        <f>IF(GL_Paste!$B9524="","",IFERROR(INDEX(AcctSub,MATCH(GL_Paste!$B9524&amp;"",AcctCode,0)),"UNKNOWN"))</f>
        <v/>
      </c>
    </row>
    <row r="9528">
      <c r="A9528" s="40">
        <f>IF(GL_Paste!$B9525="","",N(GL_Paste!$H9525)-N(GL_Paste!$G9525))</f>
        <v/>
      </c>
      <c r="B9528" s="43">
        <f>IF(GL_Paste!$B9525="","",DATE(YEAR(GL_Paste!$E9525),MONTH(GL_Paste!$E9525),1))</f>
        <v/>
      </c>
      <c r="C9528">
        <f>IF(GL_Paste!$B9525="","",IF(TRIM(GL_Paste!$M9525)&lt;&gt;"",TRIM(GL_Paste!$M9525),IFERROR(MID(GL_Paste!$I9525,FIND("[",GL_Paste!$I9525)+1,FIND("]",GL_Paste!$I9525)-FIND("[",GL_Paste!$I9525)-1),"")))</f>
        <v/>
      </c>
      <c r="D9528">
        <f>IF(GL_Paste!$B9525="","",IFERROR(INDEX(DeptName,MATCH($C9528,DeptTag,0)),"UNALLOCATED"))</f>
        <v/>
      </c>
      <c r="E9528">
        <f>IF(GL_Paste!$B9525="","",IFERROR(INDEX(AcctCat,MATCH(GL_Paste!$B9525&amp;"",AcctCode,0)),"UNKNOWN"))</f>
        <v/>
      </c>
      <c r="F9528">
        <f>IF(GL_Paste!$B9525="","",IFERROR(INDEX(AcctSub,MATCH(GL_Paste!$B9525&amp;"",AcctCode,0)),"UNKNOWN"))</f>
        <v/>
      </c>
    </row>
    <row r="9529">
      <c r="A9529" s="40">
        <f>IF(GL_Paste!$B9526="","",N(GL_Paste!$H9526)-N(GL_Paste!$G9526))</f>
        <v/>
      </c>
      <c r="B9529" s="43">
        <f>IF(GL_Paste!$B9526="","",DATE(YEAR(GL_Paste!$E9526),MONTH(GL_Paste!$E9526),1))</f>
        <v/>
      </c>
      <c r="C9529">
        <f>IF(GL_Paste!$B9526="","",IF(TRIM(GL_Paste!$M9526)&lt;&gt;"",TRIM(GL_Paste!$M9526),IFERROR(MID(GL_Paste!$I9526,FIND("[",GL_Paste!$I9526)+1,FIND("]",GL_Paste!$I9526)-FIND("[",GL_Paste!$I9526)-1),"")))</f>
        <v/>
      </c>
      <c r="D9529">
        <f>IF(GL_Paste!$B9526="","",IFERROR(INDEX(DeptName,MATCH($C9529,DeptTag,0)),"UNALLOCATED"))</f>
        <v/>
      </c>
      <c r="E9529">
        <f>IF(GL_Paste!$B9526="","",IFERROR(INDEX(AcctCat,MATCH(GL_Paste!$B9526&amp;"",AcctCode,0)),"UNKNOWN"))</f>
        <v/>
      </c>
      <c r="F9529">
        <f>IF(GL_Paste!$B9526="","",IFERROR(INDEX(AcctSub,MATCH(GL_Paste!$B9526&amp;"",AcctCode,0)),"UNKNOWN"))</f>
        <v/>
      </c>
    </row>
    <row r="9530">
      <c r="A9530" s="40">
        <f>IF(GL_Paste!$B9527="","",N(GL_Paste!$H9527)-N(GL_Paste!$G9527))</f>
        <v/>
      </c>
      <c r="B9530" s="43">
        <f>IF(GL_Paste!$B9527="","",DATE(YEAR(GL_Paste!$E9527),MONTH(GL_Paste!$E9527),1))</f>
        <v/>
      </c>
      <c r="C9530">
        <f>IF(GL_Paste!$B9527="","",IF(TRIM(GL_Paste!$M9527)&lt;&gt;"",TRIM(GL_Paste!$M9527),IFERROR(MID(GL_Paste!$I9527,FIND("[",GL_Paste!$I9527)+1,FIND("]",GL_Paste!$I9527)-FIND("[",GL_Paste!$I9527)-1),"")))</f>
        <v/>
      </c>
      <c r="D9530">
        <f>IF(GL_Paste!$B9527="","",IFERROR(INDEX(DeptName,MATCH($C9530,DeptTag,0)),"UNALLOCATED"))</f>
        <v/>
      </c>
      <c r="E9530">
        <f>IF(GL_Paste!$B9527="","",IFERROR(INDEX(AcctCat,MATCH(GL_Paste!$B9527&amp;"",AcctCode,0)),"UNKNOWN"))</f>
        <v/>
      </c>
      <c r="F9530">
        <f>IF(GL_Paste!$B9527="","",IFERROR(INDEX(AcctSub,MATCH(GL_Paste!$B9527&amp;"",AcctCode,0)),"UNKNOWN"))</f>
        <v/>
      </c>
    </row>
    <row r="9531">
      <c r="A9531" s="40">
        <f>IF(GL_Paste!$B9528="","",N(GL_Paste!$H9528)-N(GL_Paste!$G9528))</f>
        <v/>
      </c>
      <c r="B9531" s="43">
        <f>IF(GL_Paste!$B9528="","",DATE(YEAR(GL_Paste!$E9528),MONTH(GL_Paste!$E9528),1))</f>
        <v/>
      </c>
      <c r="C9531">
        <f>IF(GL_Paste!$B9528="","",IF(TRIM(GL_Paste!$M9528)&lt;&gt;"",TRIM(GL_Paste!$M9528),IFERROR(MID(GL_Paste!$I9528,FIND("[",GL_Paste!$I9528)+1,FIND("]",GL_Paste!$I9528)-FIND("[",GL_Paste!$I9528)-1),"")))</f>
        <v/>
      </c>
      <c r="D9531">
        <f>IF(GL_Paste!$B9528="","",IFERROR(INDEX(DeptName,MATCH($C9531,DeptTag,0)),"UNALLOCATED"))</f>
        <v/>
      </c>
      <c r="E9531">
        <f>IF(GL_Paste!$B9528="","",IFERROR(INDEX(AcctCat,MATCH(GL_Paste!$B9528&amp;"",AcctCode,0)),"UNKNOWN"))</f>
        <v/>
      </c>
      <c r="F9531">
        <f>IF(GL_Paste!$B9528="","",IFERROR(INDEX(AcctSub,MATCH(GL_Paste!$B9528&amp;"",AcctCode,0)),"UNKNOWN"))</f>
        <v/>
      </c>
    </row>
    <row r="9532">
      <c r="A9532" s="40">
        <f>IF(GL_Paste!$B9529="","",N(GL_Paste!$H9529)-N(GL_Paste!$G9529))</f>
        <v/>
      </c>
      <c r="B9532" s="43">
        <f>IF(GL_Paste!$B9529="","",DATE(YEAR(GL_Paste!$E9529),MONTH(GL_Paste!$E9529),1))</f>
        <v/>
      </c>
      <c r="C9532">
        <f>IF(GL_Paste!$B9529="","",IF(TRIM(GL_Paste!$M9529)&lt;&gt;"",TRIM(GL_Paste!$M9529),IFERROR(MID(GL_Paste!$I9529,FIND("[",GL_Paste!$I9529)+1,FIND("]",GL_Paste!$I9529)-FIND("[",GL_Paste!$I9529)-1),"")))</f>
        <v/>
      </c>
      <c r="D9532">
        <f>IF(GL_Paste!$B9529="","",IFERROR(INDEX(DeptName,MATCH($C9532,DeptTag,0)),"UNALLOCATED"))</f>
        <v/>
      </c>
      <c r="E9532">
        <f>IF(GL_Paste!$B9529="","",IFERROR(INDEX(AcctCat,MATCH(GL_Paste!$B9529&amp;"",AcctCode,0)),"UNKNOWN"))</f>
        <v/>
      </c>
      <c r="F9532">
        <f>IF(GL_Paste!$B9529="","",IFERROR(INDEX(AcctSub,MATCH(GL_Paste!$B9529&amp;"",AcctCode,0)),"UNKNOWN"))</f>
        <v/>
      </c>
    </row>
    <row r="9533">
      <c r="A9533" s="40">
        <f>IF(GL_Paste!$B9530="","",N(GL_Paste!$H9530)-N(GL_Paste!$G9530))</f>
        <v/>
      </c>
      <c r="B9533" s="43">
        <f>IF(GL_Paste!$B9530="","",DATE(YEAR(GL_Paste!$E9530),MONTH(GL_Paste!$E9530),1))</f>
        <v/>
      </c>
      <c r="C9533">
        <f>IF(GL_Paste!$B9530="","",IF(TRIM(GL_Paste!$M9530)&lt;&gt;"",TRIM(GL_Paste!$M9530),IFERROR(MID(GL_Paste!$I9530,FIND("[",GL_Paste!$I9530)+1,FIND("]",GL_Paste!$I9530)-FIND("[",GL_Paste!$I9530)-1),"")))</f>
        <v/>
      </c>
      <c r="D9533">
        <f>IF(GL_Paste!$B9530="","",IFERROR(INDEX(DeptName,MATCH($C9533,DeptTag,0)),"UNALLOCATED"))</f>
        <v/>
      </c>
      <c r="E9533">
        <f>IF(GL_Paste!$B9530="","",IFERROR(INDEX(AcctCat,MATCH(GL_Paste!$B9530&amp;"",AcctCode,0)),"UNKNOWN"))</f>
        <v/>
      </c>
      <c r="F9533">
        <f>IF(GL_Paste!$B9530="","",IFERROR(INDEX(AcctSub,MATCH(GL_Paste!$B9530&amp;"",AcctCode,0)),"UNKNOWN"))</f>
        <v/>
      </c>
    </row>
    <row r="9534">
      <c r="A9534" s="40">
        <f>IF(GL_Paste!$B9531="","",N(GL_Paste!$H9531)-N(GL_Paste!$G9531))</f>
        <v/>
      </c>
      <c r="B9534" s="43">
        <f>IF(GL_Paste!$B9531="","",DATE(YEAR(GL_Paste!$E9531),MONTH(GL_Paste!$E9531),1))</f>
        <v/>
      </c>
      <c r="C9534">
        <f>IF(GL_Paste!$B9531="","",IF(TRIM(GL_Paste!$M9531)&lt;&gt;"",TRIM(GL_Paste!$M9531),IFERROR(MID(GL_Paste!$I9531,FIND("[",GL_Paste!$I9531)+1,FIND("]",GL_Paste!$I9531)-FIND("[",GL_Paste!$I9531)-1),"")))</f>
        <v/>
      </c>
      <c r="D9534">
        <f>IF(GL_Paste!$B9531="","",IFERROR(INDEX(DeptName,MATCH($C9534,DeptTag,0)),"UNALLOCATED"))</f>
        <v/>
      </c>
      <c r="E9534">
        <f>IF(GL_Paste!$B9531="","",IFERROR(INDEX(AcctCat,MATCH(GL_Paste!$B9531&amp;"",AcctCode,0)),"UNKNOWN"))</f>
        <v/>
      </c>
      <c r="F9534">
        <f>IF(GL_Paste!$B9531="","",IFERROR(INDEX(AcctSub,MATCH(GL_Paste!$B9531&amp;"",AcctCode,0)),"UNKNOWN"))</f>
        <v/>
      </c>
    </row>
    <row r="9535">
      <c r="A9535" s="40">
        <f>IF(GL_Paste!$B9532="","",N(GL_Paste!$H9532)-N(GL_Paste!$G9532))</f>
        <v/>
      </c>
      <c r="B9535" s="43">
        <f>IF(GL_Paste!$B9532="","",DATE(YEAR(GL_Paste!$E9532),MONTH(GL_Paste!$E9532),1))</f>
        <v/>
      </c>
      <c r="C9535">
        <f>IF(GL_Paste!$B9532="","",IF(TRIM(GL_Paste!$M9532)&lt;&gt;"",TRIM(GL_Paste!$M9532),IFERROR(MID(GL_Paste!$I9532,FIND("[",GL_Paste!$I9532)+1,FIND("]",GL_Paste!$I9532)-FIND("[",GL_Paste!$I9532)-1),"")))</f>
        <v/>
      </c>
      <c r="D9535">
        <f>IF(GL_Paste!$B9532="","",IFERROR(INDEX(DeptName,MATCH($C9535,DeptTag,0)),"UNALLOCATED"))</f>
        <v/>
      </c>
      <c r="E9535">
        <f>IF(GL_Paste!$B9532="","",IFERROR(INDEX(AcctCat,MATCH(GL_Paste!$B9532&amp;"",AcctCode,0)),"UNKNOWN"))</f>
        <v/>
      </c>
      <c r="F9535">
        <f>IF(GL_Paste!$B9532="","",IFERROR(INDEX(AcctSub,MATCH(GL_Paste!$B9532&amp;"",AcctCode,0)),"UNKNOWN"))</f>
        <v/>
      </c>
    </row>
    <row r="9536">
      <c r="A9536" s="40">
        <f>IF(GL_Paste!$B9533="","",N(GL_Paste!$H9533)-N(GL_Paste!$G9533))</f>
        <v/>
      </c>
      <c r="B9536" s="43">
        <f>IF(GL_Paste!$B9533="","",DATE(YEAR(GL_Paste!$E9533),MONTH(GL_Paste!$E9533),1))</f>
        <v/>
      </c>
      <c r="C9536">
        <f>IF(GL_Paste!$B9533="","",IF(TRIM(GL_Paste!$M9533)&lt;&gt;"",TRIM(GL_Paste!$M9533),IFERROR(MID(GL_Paste!$I9533,FIND("[",GL_Paste!$I9533)+1,FIND("]",GL_Paste!$I9533)-FIND("[",GL_Paste!$I9533)-1),"")))</f>
        <v/>
      </c>
      <c r="D9536">
        <f>IF(GL_Paste!$B9533="","",IFERROR(INDEX(DeptName,MATCH($C9536,DeptTag,0)),"UNALLOCATED"))</f>
        <v/>
      </c>
      <c r="E9536">
        <f>IF(GL_Paste!$B9533="","",IFERROR(INDEX(AcctCat,MATCH(GL_Paste!$B9533&amp;"",AcctCode,0)),"UNKNOWN"))</f>
        <v/>
      </c>
      <c r="F9536">
        <f>IF(GL_Paste!$B9533="","",IFERROR(INDEX(AcctSub,MATCH(GL_Paste!$B9533&amp;"",AcctCode,0)),"UNKNOWN"))</f>
        <v/>
      </c>
    </row>
    <row r="9537">
      <c r="A9537" s="40">
        <f>IF(GL_Paste!$B9534="","",N(GL_Paste!$H9534)-N(GL_Paste!$G9534))</f>
        <v/>
      </c>
      <c r="B9537" s="43">
        <f>IF(GL_Paste!$B9534="","",DATE(YEAR(GL_Paste!$E9534),MONTH(GL_Paste!$E9534),1))</f>
        <v/>
      </c>
      <c r="C9537">
        <f>IF(GL_Paste!$B9534="","",IF(TRIM(GL_Paste!$M9534)&lt;&gt;"",TRIM(GL_Paste!$M9534),IFERROR(MID(GL_Paste!$I9534,FIND("[",GL_Paste!$I9534)+1,FIND("]",GL_Paste!$I9534)-FIND("[",GL_Paste!$I9534)-1),"")))</f>
        <v/>
      </c>
      <c r="D9537">
        <f>IF(GL_Paste!$B9534="","",IFERROR(INDEX(DeptName,MATCH($C9537,DeptTag,0)),"UNALLOCATED"))</f>
        <v/>
      </c>
      <c r="E9537">
        <f>IF(GL_Paste!$B9534="","",IFERROR(INDEX(AcctCat,MATCH(GL_Paste!$B9534&amp;"",AcctCode,0)),"UNKNOWN"))</f>
        <v/>
      </c>
      <c r="F9537">
        <f>IF(GL_Paste!$B9534="","",IFERROR(INDEX(AcctSub,MATCH(GL_Paste!$B9534&amp;"",AcctCode,0)),"UNKNOWN"))</f>
        <v/>
      </c>
    </row>
    <row r="9538">
      <c r="A9538" s="40">
        <f>IF(GL_Paste!$B9535="","",N(GL_Paste!$H9535)-N(GL_Paste!$G9535))</f>
        <v/>
      </c>
      <c r="B9538" s="43">
        <f>IF(GL_Paste!$B9535="","",DATE(YEAR(GL_Paste!$E9535),MONTH(GL_Paste!$E9535),1))</f>
        <v/>
      </c>
      <c r="C9538">
        <f>IF(GL_Paste!$B9535="","",IF(TRIM(GL_Paste!$M9535)&lt;&gt;"",TRIM(GL_Paste!$M9535),IFERROR(MID(GL_Paste!$I9535,FIND("[",GL_Paste!$I9535)+1,FIND("]",GL_Paste!$I9535)-FIND("[",GL_Paste!$I9535)-1),"")))</f>
        <v/>
      </c>
      <c r="D9538">
        <f>IF(GL_Paste!$B9535="","",IFERROR(INDEX(DeptName,MATCH($C9538,DeptTag,0)),"UNALLOCATED"))</f>
        <v/>
      </c>
      <c r="E9538">
        <f>IF(GL_Paste!$B9535="","",IFERROR(INDEX(AcctCat,MATCH(GL_Paste!$B9535&amp;"",AcctCode,0)),"UNKNOWN"))</f>
        <v/>
      </c>
      <c r="F9538">
        <f>IF(GL_Paste!$B9535="","",IFERROR(INDEX(AcctSub,MATCH(GL_Paste!$B9535&amp;"",AcctCode,0)),"UNKNOWN"))</f>
        <v/>
      </c>
    </row>
    <row r="9539">
      <c r="A9539" s="40">
        <f>IF(GL_Paste!$B9536="","",N(GL_Paste!$H9536)-N(GL_Paste!$G9536))</f>
        <v/>
      </c>
      <c r="B9539" s="43">
        <f>IF(GL_Paste!$B9536="","",DATE(YEAR(GL_Paste!$E9536),MONTH(GL_Paste!$E9536),1))</f>
        <v/>
      </c>
      <c r="C9539">
        <f>IF(GL_Paste!$B9536="","",IF(TRIM(GL_Paste!$M9536)&lt;&gt;"",TRIM(GL_Paste!$M9536),IFERROR(MID(GL_Paste!$I9536,FIND("[",GL_Paste!$I9536)+1,FIND("]",GL_Paste!$I9536)-FIND("[",GL_Paste!$I9536)-1),"")))</f>
        <v/>
      </c>
      <c r="D9539">
        <f>IF(GL_Paste!$B9536="","",IFERROR(INDEX(DeptName,MATCH($C9539,DeptTag,0)),"UNALLOCATED"))</f>
        <v/>
      </c>
      <c r="E9539">
        <f>IF(GL_Paste!$B9536="","",IFERROR(INDEX(AcctCat,MATCH(GL_Paste!$B9536&amp;"",AcctCode,0)),"UNKNOWN"))</f>
        <v/>
      </c>
      <c r="F9539">
        <f>IF(GL_Paste!$B9536="","",IFERROR(INDEX(AcctSub,MATCH(GL_Paste!$B9536&amp;"",AcctCode,0)),"UNKNOWN"))</f>
        <v/>
      </c>
    </row>
    <row r="9540">
      <c r="A9540" s="40">
        <f>IF(GL_Paste!$B9537="","",N(GL_Paste!$H9537)-N(GL_Paste!$G9537))</f>
        <v/>
      </c>
      <c r="B9540" s="43">
        <f>IF(GL_Paste!$B9537="","",DATE(YEAR(GL_Paste!$E9537),MONTH(GL_Paste!$E9537),1))</f>
        <v/>
      </c>
      <c r="C9540">
        <f>IF(GL_Paste!$B9537="","",IF(TRIM(GL_Paste!$M9537)&lt;&gt;"",TRIM(GL_Paste!$M9537),IFERROR(MID(GL_Paste!$I9537,FIND("[",GL_Paste!$I9537)+1,FIND("]",GL_Paste!$I9537)-FIND("[",GL_Paste!$I9537)-1),"")))</f>
        <v/>
      </c>
      <c r="D9540">
        <f>IF(GL_Paste!$B9537="","",IFERROR(INDEX(DeptName,MATCH($C9540,DeptTag,0)),"UNALLOCATED"))</f>
        <v/>
      </c>
      <c r="E9540">
        <f>IF(GL_Paste!$B9537="","",IFERROR(INDEX(AcctCat,MATCH(GL_Paste!$B9537&amp;"",AcctCode,0)),"UNKNOWN"))</f>
        <v/>
      </c>
      <c r="F9540">
        <f>IF(GL_Paste!$B9537="","",IFERROR(INDEX(AcctSub,MATCH(GL_Paste!$B9537&amp;"",AcctCode,0)),"UNKNOWN"))</f>
        <v/>
      </c>
    </row>
    <row r="9541">
      <c r="A9541" s="40">
        <f>IF(GL_Paste!$B9538="","",N(GL_Paste!$H9538)-N(GL_Paste!$G9538))</f>
        <v/>
      </c>
      <c r="B9541" s="43">
        <f>IF(GL_Paste!$B9538="","",DATE(YEAR(GL_Paste!$E9538),MONTH(GL_Paste!$E9538),1))</f>
        <v/>
      </c>
      <c r="C9541">
        <f>IF(GL_Paste!$B9538="","",IF(TRIM(GL_Paste!$M9538)&lt;&gt;"",TRIM(GL_Paste!$M9538),IFERROR(MID(GL_Paste!$I9538,FIND("[",GL_Paste!$I9538)+1,FIND("]",GL_Paste!$I9538)-FIND("[",GL_Paste!$I9538)-1),"")))</f>
        <v/>
      </c>
      <c r="D9541">
        <f>IF(GL_Paste!$B9538="","",IFERROR(INDEX(DeptName,MATCH($C9541,DeptTag,0)),"UNALLOCATED"))</f>
        <v/>
      </c>
      <c r="E9541">
        <f>IF(GL_Paste!$B9538="","",IFERROR(INDEX(AcctCat,MATCH(GL_Paste!$B9538&amp;"",AcctCode,0)),"UNKNOWN"))</f>
        <v/>
      </c>
      <c r="F9541">
        <f>IF(GL_Paste!$B9538="","",IFERROR(INDEX(AcctSub,MATCH(GL_Paste!$B9538&amp;"",AcctCode,0)),"UNKNOWN"))</f>
        <v/>
      </c>
    </row>
    <row r="9542">
      <c r="A9542" s="40">
        <f>IF(GL_Paste!$B9539="","",N(GL_Paste!$H9539)-N(GL_Paste!$G9539))</f>
        <v/>
      </c>
      <c r="B9542" s="43">
        <f>IF(GL_Paste!$B9539="","",DATE(YEAR(GL_Paste!$E9539),MONTH(GL_Paste!$E9539),1))</f>
        <v/>
      </c>
      <c r="C9542">
        <f>IF(GL_Paste!$B9539="","",IF(TRIM(GL_Paste!$M9539)&lt;&gt;"",TRIM(GL_Paste!$M9539),IFERROR(MID(GL_Paste!$I9539,FIND("[",GL_Paste!$I9539)+1,FIND("]",GL_Paste!$I9539)-FIND("[",GL_Paste!$I9539)-1),"")))</f>
        <v/>
      </c>
      <c r="D9542">
        <f>IF(GL_Paste!$B9539="","",IFERROR(INDEX(DeptName,MATCH($C9542,DeptTag,0)),"UNALLOCATED"))</f>
        <v/>
      </c>
      <c r="E9542">
        <f>IF(GL_Paste!$B9539="","",IFERROR(INDEX(AcctCat,MATCH(GL_Paste!$B9539&amp;"",AcctCode,0)),"UNKNOWN"))</f>
        <v/>
      </c>
      <c r="F9542">
        <f>IF(GL_Paste!$B9539="","",IFERROR(INDEX(AcctSub,MATCH(GL_Paste!$B9539&amp;"",AcctCode,0)),"UNKNOWN"))</f>
        <v/>
      </c>
    </row>
    <row r="9543">
      <c r="A9543" s="40">
        <f>IF(GL_Paste!$B9540="","",N(GL_Paste!$H9540)-N(GL_Paste!$G9540))</f>
        <v/>
      </c>
      <c r="B9543" s="43">
        <f>IF(GL_Paste!$B9540="","",DATE(YEAR(GL_Paste!$E9540),MONTH(GL_Paste!$E9540),1))</f>
        <v/>
      </c>
      <c r="C9543">
        <f>IF(GL_Paste!$B9540="","",IF(TRIM(GL_Paste!$M9540)&lt;&gt;"",TRIM(GL_Paste!$M9540),IFERROR(MID(GL_Paste!$I9540,FIND("[",GL_Paste!$I9540)+1,FIND("]",GL_Paste!$I9540)-FIND("[",GL_Paste!$I9540)-1),"")))</f>
        <v/>
      </c>
      <c r="D9543">
        <f>IF(GL_Paste!$B9540="","",IFERROR(INDEX(DeptName,MATCH($C9543,DeptTag,0)),"UNALLOCATED"))</f>
        <v/>
      </c>
      <c r="E9543">
        <f>IF(GL_Paste!$B9540="","",IFERROR(INDEX(AcctCat,MATCH(GL_Paste!$B9540&amp;"",AcctCode,0)),"UNKNOWN"))</f>
        <v/>
      </c>
      <c r="F9543">
        <f>IF(GL_Paste!$B9540="","",IFERROR(INDEX(AcctSub,MATCH(GL_Paste!$B9540&amp;"",AcctCode,0)),"UNKNOWN"))</f>
        <v/>
      </c>
    </row>
    <row r="9544">
      <c r="A9544" s="40">
        <f>IF(GL_Paste!$B9541="","",N(GL_Paste!$H9541)-N(GL_Paste!$G9541))</f>
        <v/>
      </c>
      <c r="B9544" s="43">
        <f>IF(GL_Paste!$B9541="","",DATE(YEAR(GL_Paste!$E9541),MONTH(GL_Paste!$E9541),1))</f>
        <v/>
      </c>
      <c r="C9544">
        <f>IF(GL_Paste!$B9541="","",IF(TRIM(GL_Paste!$M9541)&lt;&gt;"",TRIM(GL_Paste!$M9541),IFERROR(MID(GL_Paste!$I9541,FIND("[",GL_Paste!$I9541)+1,FIND("]",GL_Paste!$I9541)-FIND("[",GL_Paste!$I9541)-1),"")))</f>
        <v/>
      </c>
      <c r="D9544">
        <f>IF(GL_Paste!$B9541="","",IFERROR(INDEX(DeptName,MATCH($C9544,DeptTag,0)),"UNALLOCATED"))</f>
        <v/>
      </c>
      <c r="E9544">
        <f>IF(GL_Paste!$B9541="","",IFERROR(INDEX(AcctCat,MATCH(GL_Paste!$B9541&amp;"",AcctCode,0)),"UNKNOWN"))</f>
        <v/>
      </c>
      <c r="F9544">
        <f>IF(GL_Paste!$B9541="","",IFERROR(INDEX(AcctSub,MATCH(GL_Paste!$B9541&amp;"",AcctCode,0)),"UNKNOWN"))</f>
        <v/>
      </c>
    </row>
    <row r="9545">
      <c r="A9545" s="40">
        <f>IF(GL_Paste!$B9542="","",N(GL_Paste!$H9542)-N(GL_Paste!$G9542))</f>
        <v/>
      </c>
      <c r="B9545" s="43">
        <f>IF(GL_Paste!$B9542="","",DATE(YEAR(GL_Paste!$E9542),MONTH(GL_Paste!$E9542),1))</f>
        <v/>
      </c>
      <c r="C9545">
        <f>IF(GL_Paste!$B9542="","",IF(TRIM(GL_Paste!$M9542)&lt;&gt;"",TRIM(GL_Paste!$M9542),IFERROR(MID(GL_Paste!$I9542,FIND("[",GL_Paste!$I9542)+1,FIND("]",GL_Paste!$I9542)-FIND("[",GL_Paste!$I9542)-1),"")))</f>
        <v/>
      </c>
      <c r="D9545">
        <f>IF(GL_Paste!$B9542="","",IFERROR(INDEX(DeptName,MATCH($C9545,DeptTag,0)),"UNALLOCATED"))</f>
        <v/>
      </c>
      <c r="E9545">
        <f>IF(GL_Paste!$B9542="","",IFERROR(INDEX(AcctCat,MATCH(GL_Paste!$B9542&amp;"",AcctCode,0)),"UNKNOWN"))</f>
        <v/>
      </c>
      <c r="F9545">
        <f>IF(GL_Paste!$B9542="","",IFERROR(INDEX(AcctSub,MATCH(GL_Paste!$B9542&amp;"",AcctCode,0)),"UNKNOWN"))</f>
        <v/>
      </c>
    </row>
    <row r="9546">
      <c r="A9546" s="40">
        <f>IF(GL_Paste!$B9543="","",N(GL_Paste!$H9543)-N(GL_Paste!$G9543))</f>
        <v/>
      </c>
      <c r="B9546" s="43">
        <f>IF(GL_Paste!$B9543="","",DATE(YEAR(GL_Paste!$E9543),MONTH(GL_Paste!$E9543),1))</f>
        <v/>
      </c>
      <c r="C9546">
        <f>IF(GL_Paste!$B9543="","",IF(TRIM(GL_Paste!$M9543)&lt;&gt;"",TRIM(GL_Paste!$M9543),IFERROR(MID(GL_Paste!$I9543,FIND("[",GL_Paste!$I9543)+1,FIND("]",GL_Paste!$I9543)-FIND("[",GL_Paste!$I9543)-1),"")))</f>
        <v/>
      </c>
      <c r="D9546">
        <f>IF(GL_Paste!$B9543="","",IFERROR(INDEX(DeptName,MATCH($C9546,DeptTag,0)),"UNALLOCATED"))</f>
        <v/>
      </c>
      <c r="E9546">
        <f>IF(GL_Paste!$B9543="","",IFERROR(INDEX(AcctCat,MATCH(GL_Paste!$B9543&amp;"",AcctCode,0)),"UNKNOWN"))</f>
        <v/>
      </c>
      <c r="F9546">
        <f>IF(GL_Paste!$B9543="","",IFERROR(INDEX(AcctSub,MATCH(GL_Paste!$B9543&amp;"",AcctCode,0)),"UNKNOWN"))</f>
        <v/>
      </c>
    </row>
    <row r="9547">
      <c r="A9547" s="40">
        <f>IF(GL_Paste!$B9544="","",N(GL_Paste!$H9544)-N(GL_Paste!$G9544))</f>
        <v/>
      </c>
      <c r="B9547" s="43">
        <f>IF(GL_Paste!$B9544="","",DATE(YEAR(GL_Paste!$E9544),MONTH(GL_Paste!$E9544),1))</f>
        <v/>
      </c>
      <c r="C9547">
        <f>IF(GL_Paste!$B9544="","",IF(TRIM(GL_Paste!$M9544)&lt;&gt;"",TRIM(GL_Paste!$M9544),IFERROR(MID(GL_Paste!$I9544,FIND("[",GL_Paste!$I9544)+1,FIND("]",GL_Paste!$I9544)-FIND("[",GL_Paste!$I9544)-1),"")))</f>
        <v/>
      </c>
      <c r="D9547">
        <f>IF(GL_Paste!$B9544="","",IFERROR(INDEX(DeptName,MATCH($C9547,DeptTag,0)),"UNALLOCATED"))</f>
        <v/>
      </c>
      <c r="E9547">
        <f>IF(GL_Paste!$B9544="","",IFERROR(INDEX(AcctCat,MATCH(GL_Paste!$B9544&amp;"",AcctCode,0)),"UNKNOWN"))</f>
        <v/>
      </c>
      <c r="F9547">
        <f>IF(GL_Paste!$B9544="","",IFERROR(INDEX(AcctSub,MATCH(GL_Paste!$B9544&amp;"",AcctCode,0)),"UNKNOWN"))</f>
        <v/>
      </c>
    </row>
    <row r="9548">
      <c r="A9548" s="40">
        <f>IF(GL_Paste!$B9545="","",N(GL_Paste!$H9545)-N(GL_Paste!$G9545))</f>
        <v/>
      </c>
      <c r="B9548" s="43">
        <f>IF(GL_Paste!$B9545="","",DATE(YEAR(GL_Paste!$E9545),MONTH(GL_Paste!$E9545),1))</f>
        <v/>
      </c>
      <c r="C9548">
        <f>IF(GL_Paste!$B9545="","",IF(TRIM(GL_Paste!$M9545)&lt;&gt;"",TRIM(GL_Paste!$M9545),IFERROR(MID(GL_Paste!$I9545,FIND("[",GL_Paste!$I9545)+1,FIND("]",GL_Paste!$I9545)-FIND("[",GL_Paste!$I9545)-1),"")))</f>
        <v/>
      </c>
      <c r="D9548">
        <f>IF(GL_Paste!$B9545="","",IFERROR(INDEX(DeptName,MATCH($C9548,DeptTag,0)),"UNALLOCATED"))</f>
        <v/>
      </c>
      <c r="E9548">
        <f>IF(GL_Paste!$B9545="","",IFERROR(INDEX(AcctCat,MATCH(GL_Paste!$B9545&amp;"",AcctCode,0)),"UNKNOWN"))</f>
        <v/>
      </c>
      <c r="F9548">
        <f>IF(GL_Paste!$B9545="","",IFERROR(INDEX(AcctSub,MATCH(GL_Paste!$B9545&amp;"",AcctCode,0)),"UNKNOWN"))</f>
        <v/>
      </c>
    </row>
    <row r="9549">
      <c r="A9549" s="40">
        <f>IF(GL_Paste!$B9546="","",N(GL_Paste!$H9546)-N(GL_Paste!$G9546))</f>
        <v/>
      </c>
      <c r="B9549" s="43">
        <f>IF(GL_Paste!$B9546="","",DATE(YEAR(GL_Paste!$E9546),MONTH(GL_Paste!$E9546),1))</f>
        <v/>
      </c>
      <c r="C9549">
        <f>IF(GL_Paste!$B9546="","",IF(TRIM(GL_Paste!$M9546)&lt;&gt;"",TRIM(GL_Paste!$M9546),IFERROR(MID(GL_Paste!$I9546,FIND("[",GL_Paste!$I9546)+1,FIND("]",GL_Paste!$I9546)-FIND("[",GL_Paste!$I9546)-1),"")))</f>
        <v/>
      </c>
      <c r="D9549">
        <f>IF(GL_Paste!$B9546="","",IFERROR(INDEX(DeptName,MATCH($C9549,DeptTag,0)),"UNALLOCATED"))</f>
        <v/>
      </c>
      <c r="E9549">
        <f>IF(GL_Paste!$B9546="","",IFERROR(INDEX(AcctCat,MATCH(GL_Paste!$B9546&amp;"",AcctCode,0)),"UNKNOWN"))</f>
        <v/>
      </c>
      <c r="F9549">
        <f>IF(GL_Paste!$B9546="","",IFERROR(INDEX(AcctSub,MATCH(GL_Paste!$B9546&amp;"",AcctCode,0)),"UNKNOWN"))</f>
        <v/>
      </c>
    </row>
    <row r="9550">
      <c r="A9550" s="40">
        <f>IF(GL_Paste!$B9547="","",N(GL_Paste!$H9547)-N(GL_Paste!$G9547))</f>
        <v/>
      </c>
      <c r="B9550" s="43">
        <f>IF(GL_Paste!$B9547="","",DATE(YEAR(GL_Paste!$E9547),MONTH(GL_Paste!$E9547),1))</f>
        <v/>
      </c>
      <c r="C9550">
        <f>IF(GL_Paste!$B9547="","",IF(TRIM(GL_Paste!$M9547)&lt;&gt;"",TRIM(GL_Paste!$M9547),IFERROR(MID(GL_Paste!$I9547,FIND("[",GL_Paste!$I9547)+1,FIND("]",GL_Paste!$I9547)-FIND("[",GL_Paste!$I9547)-1),"")))</f>
        <v/>
      </c>
      <c r="D9550">
        <f>IF(GL_Paste!$B9547="","",IFERROR(INDEX(DeptName,MATCH($C9550,DeptTag,0)),"UNALLOCATED"))</f>
        <v/>
      </c>
      <c r="E9550">
        <f>IF(GL_Paste!$B9547="","",IFERROR(INDEX(AcctCat,MATCH(GL_Paste!$B9547&amp;"",AcctCode,0)),"UNKNOWN"))</f>
        <v/>
      </c>
      <c r="F9550">
        <f>IF(GL_Paste!$B9547="","",IFERROR(INDEX(AcctSub,MATCH(GL_Paste!$B9547&amp;"",AcctCode,0)),"UNKNOWN"))</f>
        <v/>
      </c>
    </row>
    <row r="9551">
      <c r="A9551" s="40">
        <f>IF(GL_Paste!$B9548="","",N(GL_Paste!$H9548)-N(GL_Paste!$G9548))</f>
        <v/>
      </c>
      <c r="B9551" s="43">
        <f>IF(GL_Paste!$B9548="","",DATE(YEAR(GL_Paste!$E9548),MONTH(GL_Paste!$E9548),1))</f>
        <v/>
      </c>
      <c r="C9551">
        <f>IF(GL_Paste!$B9548="","",IF(TRIM(GL_Paste!$M9548)&lt;&gt;"",TRIM(GL_Paste!$M9548),IFERROR(MID(GL_Paste!$I9548,FIND("[",GL_Paste!$I9548)+1,FIND("]",GL_Paste!$I9548)-FIND("[",GL_Paste!$I9548)-1),"")))</f>
        <v/>
      </c>
      <c r="D9551">
        <f>IF(GL_Paste!$B9548="","",IFERROR(INDEX(DeptName,MATCH($C9551,DeptTag,0)),"UNALLOCATED"))</f>
        <v/>
      </c>
      <c r="E9551">
        <f>IF(GL_Paste!$B9548="","",IFERROR(INDEX(AcctCat,MATCH(GL_Paste!$B9548&amp;"",AcctCode,0)),"UNKNOWN"))</f>
        <v/>
      </c>
      <c r="F9551">
        <f>IF(GL_Paste!$B9548="","",IFERROR(INDEX(AcctSub,MATCH(GL_Paste!$B9548&amp;"",AcctCode,0)),"UNKNOWN"))</f>
        <v/>
      </c>
    </row>
    <row r="9552">
      <c r="A9552" s="40">
        <f>IF(GL_Paste!$B9549="","",N(GL_Paste!$H9549)-N(GL_Paste!$G9549))</f>
        <v/>
      </c>
      <c r="B9552" s="43">
        <f>IF(GL_Paste!$B9549="","",DATE(YEAR(GL_Paste!$E9549),MONTH(GL_Paste!$E9549),1))</f>
        <v/>
      </c>
      <c r="C9552">
        <f>IF(GL_Paste!$B9549="","",IF(TRIM(GL_Paste!$M9549)&lt;&gt;"",TRIM(GL_Paste!$M9549),IFERROR(MID(GL_Paste!$I9549,FIND("[",GL_Paste!$I9549)+1,FIND("]",GL_Paste!$I9549)-FIND("[",GL_Paste!$I9549)-1),"")))</f>
        <v/>
      </c>
      <c r="D9552">
        <f>IF(GL_Paste!$B9549="","",IFERROR(INDEX(DeptName,MATCH($C9552,DeptTag,0)),"UNALLOCATED"))</f>
        <v/>
      </c>
      <c r="E9552">
        <f>IF(GL_Paste!$B9549="","",IFERROR(INDEX(AcctCat,MATCH(GL_Paste!$B9549&amp;"",AcctCode,0)),"UNKNOWN"))</f>
        <v/>
      </c>
      <c r="F9552">
        <f>IF(GL_Paste!$B9549="","",IFERROR(INDEX(AcctSub,MATCH(GL_Paste!$B9549&amp;"",AcctCode,0)),"UNKNOWN"))</f>
        <v/>
      </c>
    </row>
    <row r="9553">
      <c r="A9553" s="40">
        <f>IF(GL_Paste!$B9550="","",N(GL_Paste!$H9550)-N(GL_Paste!$G9550))</f>
        <v/>
      </c>
      <c r="B9553" s="43">
        <f>IF(GL_Paste!$B9550="","",DATE(YEAR(GL_Paste!$E9550),MONTH(GL_Paste!$E9550),1))</f>
        <v/>
      </c>
      <c r="C9553">
        <f>IF(GL_Paste!$B9550="","",IF(TRIM(GL_Paste!$M9550)&lt;&gt;"",TRIM(GL_Paste!$M9550),IFERROR(MID(GL_Paste!$I9550,FIND("[",GL_Paste!$I9550)+1,FIND("]",GL_Paste!$I9550)-FIND("[",GL_Paste!$I9550)-1),"")))</f>
        <v/>
      </c>
      <c r="D9553">
        <f>IF(GL_Paste!$B9550="","",IFERROR(INDEX(DeptName,MATCH($C9553,DeptTag,0)),"UNALLOCATED"))</f>
        <v/>
      </c>
      <c r="E9553">
        <f>IF(GL_Paste!$B9550="","",IFERROR(INDEX(AcctCat,MATCH(GL_Paste!$B9550&amp;"",AcctCode,0)),"UNKNOWN"))</f>
        <v/>
      </c>
      <c r="F9553">
        <f>IF(GL_Paste!$B9550="","",IFERROR(INDEX(AcctSub,MATCH(GL_Paste!$B9550&amp;"",AcctCode,0)),"UNKNOWN"))</f>
        <v/>
      </c>
    </row>
    <row r="9554">
      <c r="A9554" s="40">
        <f>IF(GL_Paste!$B9551="","",N(GL_Paste!$H9551)-N(GL_Paste!$G9551))</f>
        <v/>
      </c>
      <c r="B9554" s="43">
        <f>IF(GL_Paste!$B9551="","",DATE(YEAR(GL_Paste!$E9551),MONTH(GL_Paste!$E9551),1))</f>
        <v/>
      </c>
      <c r="C9554">
        <f>IF(GL_Paste!$B9551="","",IF(TRIM(GL_Paste!$M9551)&lt;&gt;"",TRIM(GL_Paste!$M9551),IFERROR(MID(GL_Paste!$I9551,FIND("[",GL_Paste!$I9551)+1,FIND("]",GL_Paste!$I9551)-FIND("[",GL_Paste!$I9551)-1),"")))</f>
        <v/>
      </c>
      <c r="D9554">
        <f>IF(GL_Paste!$B9551="","",IFERROR(INDEX(DeptName,MATCH($C9554,DeptTag,0)),"UNALLOCATED"))</f>
        <v/>
      </c>
      <c r="E9554">
        <f>IF(GL_Paste!$B9551="","",IFERROR(INDEX(AcctCat,MATCH(GL_Paste!$B9551&amp;"",AcctCode,0)),"UNKNOWN"))</f>
        <v/>
      </c>
      <c r="F9554">
        <f>IF(GL_Paste!$B9551="","",IFERROR(INDEX(AcctSub,MATCH(GL_Paste!$B9551&amp;"",AcctCode,0)),"UNKNOWN"))</f>
        <v/>
      </c>
    </row>
    <row r="9555">
      <c r="A9555" s="40">
        <f>IF(GL_Paste!$B9552="","",N(GL_Paste!$H9552)-N(GL_Paste!$G9552))</f>
        <v/>
      </c>
      <c r="B9555" s="43">
        <f>IF(GL_Paste!$B9552="","",DATE(YEAR(GL_Paste!$E9552),MONTH(GL_Paste!$E9552),1))</f>
        <v/>
      </c>
      <c r="C9555">
        <f>IF(GL_Paste!$B9552="","",IF(TRIM(GL_Paste!$M9552)&lt;&gt;"",TRIM(GL_Paste!$M9552),IFERROR(MID(GL_Paste!$I9552,FIND("[",GL_Paste!$I9552)+1,FIND("]",GL_Paste!$I9552)-FIND("[",GL_Paste!$I9552)-1),"")))</f>
        <v/>
      </c>
      <c r="D9555">
        <f>IF(GL_Paste!$B9552="","",IFERROR(INDEX(DeptName,MATCH($C9555,DeptTag,0)),"UNALLOCATED"))</f>
        <v/>
      </c>
      <c r="E9555">
        <f>IF(GL_Paste!$B9552="","",IFERROR(INDEX(AcctCat,MATCH(GL_Paste!$B9552&amp;"",AcctCode,0)),"UNKNOWN"))</f>
        <v/>
      </c>
      <c r="F9555">
        <f>IF(GL_Paste!$B9552="","",IFERROR(INDEX(AcctSub,MATCH(GL_Paste!$B9552&amp;"",AcctCode,0)),"UNKNOWN"))</f>
        <v/>
      </c>
    </row>
    <row r="9556">
      <c r="A9556" s="40">
        <f>IF(GL_Paste!$B9553="","",N(GL_Paste!$H9553)-N(GL_Paste!$G9553))</f>
        <v/>
      </c>
      <c r="B9556" s="43">
        <f>IF(GL_Paste!$B9553="","",DATE(YEAR(GL_Paste!$E9553),MONTH(GL_Paste!$E9553),1))</f>
        <v/>
      </c>
      <c r="C9556">
        <f>IF(GL_Paste!$B9553="","",IF(TRIM(GL_Paste!$M9553)&lt;&gt;"",TRIM(GL_Paste!$M9553),IFERROR(MID(GL_Paste!$I9553,FIND("[",GL_Paste!$I9553)+1,FIND("]",GL_Paste!$I9553)-FIND("[",GL_Paste!$I9553)-1),"")))</f>
        <v/>
      </c>
      <c r="D9556">
        <f>IF(GL_Paste!$B9553="","",IFERROR(INDEX(DeptName,MATCH($C9556,DeptTag,0)),"UNALLOCATED"))</f>
        <v/>
      </c>
      <c r="E9556">
        <f>IF(GL_Paste!$B9553="","",IFERROR(INDEX(AcctCat,MATCH(GL_Paste!$B9553&amp;"",AcctCode,0)),"UNKNOWN"))</f>
        <v/>
      </c>
      <c r="F9556">
        <f>IF(GL_Paste!$B9553="","",IFERROR(INDEX(AcctSub,MATCH(GL_Paste!$B9553&amp;"",AcctCode,0)),"UNKNOWN"))</f>
        <v/>
      </c>
    </row>
    <row r="9557">
      <c r="A9557" s="40">
        <f>IF(GL_Paste!$B9554="","",N(GL_Paste!$H9554)-N(GL_Paste!$G9554))</f>
        <v/>
      </c>
      <c r="B9557" s="43">
        <f>IF(GL_Paste!$B9554="","",DATE(YEAR(GL_Paste!$E9554),MONTH(GL_Paste!$E9554),1))</f>
        <v/>
      </c>
      <c r="C9557">
        <f>IF(GL_Paste!$B9554="","",IF(TRIM(GL_Paste!$M9554)&lt;&gt;"",TRIM(GL_Paste!$M9554),IFERROR(MID(GL_Paste!$I9554,FIND("[",GL_Paste!$I9554)+1,FIND("]",GL_Paste!$I9554)-FIND("[",GL_Paste!$I9554)-1),"")))</f>
        <v/>
      </c>
      <c r="D9557">
        <f>IF(GL_Paste!$B9554="","",IFERROR(INDEX(DeptName,MATCH($C9557,DeptTag,0)),"UNALLOCATED"))</f>
        <v/>
      </c>
      <c r="E9557">
        <f>IF(GL_Paste!$B9554="","",IFERROR(INDEX(AcctCat,MATCH(GL_Paste!$B9554&amp;"",AcctCode,0)),"UNKNOWN"))</f>
        <v/>
      </c>
      <c r="F9557">
        <f>IF(GL_Paste!$B9554="","",IFERROR(INDEX(AcctSub,MATCH(GL_Paste!$B9554&amp;"",AcctCode,0)),"UNKNOWN"))</f>
        <v/>
      </c>
    </row>
    <row r="9558">
      <c r="A9558" s="40">
        <f>IF(GL_Paste!$B9555="","",N(GL_Paste!$H9555)-N(GL_Paste!$G9555))</f>
        <v/>
      </c>
      <c r="B9558" s="43">
        <f>IF(GL_Paste!$B9555="","",DATE(YEAR(GL_Paste!$E9555),MONTH(GL_Paste!$E9555),1))</f>
        <v/>
      </c>
      <c r="C9558">
        <f>IF(GL_Paste!$B9555="","",IF(TRIM(GL_Paste!$M9555)&lt;&gt;"",TRIM(GL_Paste!$M9555),IFERROR(MID(GL_Paste!$I9555,FIND("[",GL_Paste!$I9555)+1,FIND("]",GL_Paste!$I9555)-FIND("[",GL_Paste!$I9555)-1),"")))</f>
        <v/>
      </c>
      <c r="D9558">
        <f>IF(GL_Paste!$B9555="","",IFERROR(INDEX(DeptName,MATCH($C9558,DeptTag,0)),"UNALLOCATED"))</f>
        <v/>
      </c>
      <c r="E9558">
        <f>IF(GL_Paste!$B9555="","",IFERROR(INDEX(AcctCat,MATCH(GL_Paste!$B9555&amp;"",AcctCode,0)),"UNKNOWN"))</f>
        <v/>
      </c>
      <c r="F9558">
        <f>IF(GL_Paste!$B9555="","",IFERROR(INDEX(AcctSub,MATCH(GL_Paste!$B9555&amp;"",AcctCode,0)),"UNKNOWN"))</f>
        <v/>
      </c>
    </row>
    <row r="9559">
      <c r="A9559" s="40">
        <f>IF(GL_Paste!$B9556="","",N(GL_Paste!$H9556)-N(GL_Paste!$G9556))</f>
        <v/>
      </c>
      <c r="B9559" s="43">
        <f>IF(GL_Paste!$B9556="","",DATE(YEAR(GL_Paste!$E9556),MONTH(GL_Paste!$E9556),1))</f>
        <v/>
      </c>
      <c r="C9559">
        <f>IF(GL_Paste!$B9556="","",IF(TRIM(GL_Paste!$M9556)&lt;&gt;"",TRIM(GL_Paste!$M9556),IFERROR(MID(GL_Paste!$I9556,FIND("[",GL_Paste!$I9556)+1,FIND("]",GL_Paste!$I9556)-FIND("[",GL_Paste!$I9556)-1),"")))</f>
        <v/>
      </c>
      <c r="D9559">
        <f>IF(GL_Paste!$B9556="","",IFERROR(INDEX(DeptName,MATCH($C9559,DeptTag,0)),"UNALLOCATED"))</f>
        <v/>
      </c>
      <c r="E9559">
        <f>IF(GL_Paste!$B9556="","",IFERROR(INDEX(AcctCat,MATCH(GL_Paste!$B9556&amp;"",AcctCode,0)),"UNKNOWN"))</f>
        <v/>
      </c>
      <c r="F9559">
        <f>IF(GL_Paste!$B9556="","",IFERROR(INDEX(AcctSub,MATCH(GL_Paste!$B9556&amp;"",AcctCode,0)),"UNKNOWN"))</f>
        <v/>
      </c>
    </row>
    <row r="9560">
      <c r="A9560" s="40">
        <f>IF(GL_Paste!$B9557="","",N(GL_Paste!$H9557)-N(GL_Paste!$G9557))</f>
        <v/>
      </c>
      <c r="B9560" s="43">
        <f>IF(GL_Paste!$B9557="","",DATE(YEAR(GL_Paste!$E9557),MONTH(GL_Paste!$E9557),1))</f>
        <v/>
      </c>
      <c r="C9560">
        <f>IF(GL_Paste!$B9557="","",IF(TRIM(GL_Paste!$M9557)&lt;&gt;"",TRIM(GL_Paste!$M9557),IFERROR(MID(GL_Paste!$I9557,FIND("[",GL_Paste!$I9557)+1,FIND("]",GL_Paste!$I9557)-FIND("[",GL_Paste!$I9557)-1),"")))</f>
        <v/>
      </c>
      <c r="D9560">
        <f>IF(GL_Paste!$B9557="","",IFERROR(INDEX(DeptName,MATCH($C9560,DeptTag,0)),"UNALLOCATED"))</f>
        <v/>
      </c>
      <c r="E9560">
        <f>IF(GL_Paste!$B9557="","",IFERROR(INDEX(AcctCat,MATCH(GL_Paste!$B9557&amp;"",AcctCode,0)),"UNKNOWN"))</f>
        <v/>
      </c>
      <c r="F9560">
        <f>IF(GL_Paste!$B9557="","",IFERROR(INDEX(AcctSub,MATCH(GL_Paste!$B9557&amp;"",AcctCode,0)),"UNKNOWN"))</f>
        <v/>
      </c>
    </row>
    <row r="9561">
      <c r="A9561" s="40">
        <f>IF(GL_Paste!$B9558="","",N(GL_Paste!$H9558)-N(GL_Paste!$G9558))</f>
        <v/>
      </c>
      <c r="B9561" s="43">
        <f>IF(GL_Paste!$B9558="","",DATE(YEAR(GL_Paste!$E9558),MONTH(GL_Paste!$E9558),1))</f>
        <v/>
      </c>
      <c r="C9561">
        <f>IF(GL_Paste!$B9558="","",IF(TRIM(GL_Paste!$M9558)&lt;&gt;"",TRIM(GL_Paste!$M9558),IFERROR(MID(GL_Paste!$I9558,FIND("[",GL_Paste!$I9558)+1,FIND("]",GL_Paste!$I9558)-FIND("[",GL_Paste!$I9558)-1),"")))</f>
        <v/>
      </c>
      <c r="D9561">
        <f>IF(GL_Paste!$B9558="","",IFERROR(INDEX(DeptName,MATCH($C9561,DeptTag,0)),"UNALLOCATED"))</f>
        <v/>
      </c>
      <c r="E9561">
        <f>IF(GL_Paste!$B9558="","",IFERROR(INDEX(AcctCat,MATCH(GL_Paste!$B9558&amp;"",AcctCode,0)),"UNKNOWN"))</f>
        <v/>
      </c>
      <c r="F9561">
        <f>IF(GL_Paste!$B9558="","",IFERROR(INDEX(AcctSub,MATCH(GL_Paste!$B9558&amp;"",AcctCode,0)),"UNKNOWN"))</f>
        <v/>
      </c>
    </row>
    <row r="9562">
      <c r="A9562" s="40">
        <f>IF(GL_Paste!$B9559="","",N(GL_Paste!$H9559)-N(GL_Paste!$G9559))</f>
        <v/>
      </c>
      <c r="B9562" s="43">
        <f>IF(GL_Paste!$B9559="","",DATE(YEAR(GL_Paste!$E9559),MONTH(GL_Paste!$E9559),1))</f>
        <v/>
      </c>
      <c r="C9562">
        <f>IF(GL_Paste!$B9559="","",IF(TRIM(GL_Paste!$M9559)&lt;&gt;"",TRIM(GL_Paste!$M9559),IFERROR(MID(GL_Paste!$I9559,FIND("[",GL_Paste!$I9559)+1,FIND("]",GL_Paste!$I9559)-FIND("[",GL_Paste!$I9559)-1),"")))</f>
        <v/>
      </c>
      <c r="D9562">
        <f>IF(GL_Paste!$B9559="","",IFERROR(INDEX(DeptName,MATCH($C9562,DeptTag,0)),"UNALLOCATED"))</f>
        <v/>
      </c>
      <c r="E9562">
        <f>IF(GL_Paste!$B9559="","",IFERROR(INDEX(AcctCat,MATCH(GL_Paste!$B9559&amp;"",AcctCode,0)),"UNKNOWN"))</f>
        <v/>
      </c>
      <c r="F9562">
        <f>IF(GL_Paste!$B9559="","",IFERROR(INDEX(AcctSub,MATCH(GL_Paste!$B9559&amp;"",AcctCode,0)),"UNKNOWN"))</f>
        <v/>
      </c>
    </row>
    <row r="9563">
      <c r="A9563" s="40">
        <f>IF(GL_Paste!$B9560="","",N(GL_Paste!$H9560)-N(GL_Paste!$G9560))</f>
        <v/>
      </c>
      <c r="B9563" s="43">
        <f>IF(GL_Paste!$B9560="","",DATE(YEAR(GL_Paste!$E9560),MONTH(GL_Paste!$E9560),1))</f>
        <v/>
      </c>
      <c r="C9563">
        <f>IF(GL_Paste!$B9560="","",IF(TRIM(GL_Paste!$M9560)&lt;&gt;"",TRIM(GL_Paste!$M9560),IFERROR(MID(GL_Paste!$I9560,FIND("[",GL_Paste!$I9560)+1,FIND("]",GL_Paste!$I9560)-FIND("[",GL_Paste!$I9560)-1),"")))</f>
        <v/>
      </c>
      <c r="D9563">
        <f>IF(GL_Paste!$B9560="","",IFERROR(INDEX(DeptName,MATCH($C9563,DeptTag,0)),"UNALLOCATED"))</f>
        <v/>
      </c>
      <c r="E9563">
        <f>IF(GL_Paste!$B9560="","",IFERROR(INDEX(AcctCat,MATCH(GL_Paste!$B9560&amp;"",AcctCode,0)),"UNKNOWN"))</f>
        <v/>
      </c>
      <c r="F9563">
        <f>IF(GL_Paste!$B9560="","",IFERROR(INDEX(AcctSub,MATCH(GL_Paste!$B9560&amp;"",AcctCode,0)),"UNKNOWN"))</f>
        <v/>
      </c>
    </row>
    <row r="9564">
      <c r="A9564" s="40">
        <f>IF(GL_Paste!$B9561="","",N(GL_Paste!$H9561)-N(GL_Paste!$G9561))</f>
        <v/>
      </c>
      <c r="B9564" s="43">
        <f>IF(GL_Paste!$B9561="","",DATE(YEAR(GL_Paste!$E9561),MONTH(GL_Paste!$E9561),1))</f>
        <v/>
      </c>
      <c r="C9564">
        <f>IF(GL_Paste!$B9561="","",IF(TRIM(GL_Paste!$M9561)&lt;&gt;"",TRIM(GL_Paste!$M9561),IFERROR(MID(GL_Paste!$I9561,FIND("[",GL_Paste!$I9561)+1,FIND("]",GL_Paste!$I9561)-FIND("[",GL_Paste!$I9561)-1),"")))</f>
        <v/>
      </c>
      <c r="D9564">
        <f>IF(GL_Paste!$B9561="","",IFERROR(INDEX(DeptName,MATCH($C9564,DeptTag,0)),"UNALLOCATED"))</f>
        <v/>
      </c>
      <c r="E9564">
        <f>IF(GL_Paste!$B9561="","",IFERROR(INDEX(AcctCat,MATCH(GL_Paste!$B9561&amp;"",AcctCode,0)),"UNKNOWN"))</f>
        <v/>
      </c>
      <c r="F9564">
        <f>IF(GL_Paste!$B9561="","",IFERROR(INDEX(AcctSub,MATCH(GL_Paste!$B9561&amp;"",AcctCode,0)),"UNKNOWN"))</f>
        <v/>
      </c>
    </row>
    <row r="9565">
      <c r="A9565" s="40">
        <f>IF(GL_Paste!$B9562="","",N(GL_Paste!$H9562)-N(GL_Paste!$G9562))</f>
        <v/>
      </c>
      <c r="B9565" s="43">
        <f>IF(GL_Paste!$B9562="","",DATE(YEAR(GL_Paste!$E9562),MONTH(GL_Paste!$E9562),1))</f>
        <v/>
      </c>
      <c r="C9565">
        <f>IF(GL_Paste!$B9562="","",IF(TRIM(GL_Paste!$M9562)&lt;&gt;"",TRIM(GL_Paste!$M9562),IFERROR(MID(GL_Paste!$I9562,FIND("[",GL_Paste!$I9562)+1,FIND("]",GL_Paste!$I9562)-FIND("[",GL_Paste!$I9562)-1),"")))</f>
        <v/>
      </c>
      <c r="D9565">
        <f>IF(GL_Paste!$B9562="","",IFERROR(INDEX(DeptName,MATCH($C9565,DeptTag,0)),"UNALLOCATED"))</f>
        <v/>
      </c>
      <c r="E9565">
        <f>IF(GL_Paste!$B9562="","",IFERROR(INDEX(AcctCat,MATCH(GL_Paste!$B9562&amp;"",AcctCode,0)),"UNKNOWN"))</f>
        <v/>
      </c>
      <c r="F9565">
        <f>IF(GL_Paste!$B9562="","",IFERROR(INDEX(AcctSub,MATCH(GL_Paste!$B9562&amp;"",AcctCode,0)),"UNKNOWN"))</f>
        <v/>
      </c>
    </row>
    <row r="9566">
      <c r="A9566" s="40">
        <f>IF(GL_Paste!$B9563="","",N(GL_Paste!$H9563)-N(GL_Paste!$G9563))</f>
        <v/>
      </c>
      <c r="B9566" s="43">
        <f>IF(GL_Paste!$B9563="","",DATE(YEAR(GL_Paste!$E9563),MONTH(GL_Paste!$E9563),1))</f>
        <v/>
      </c>
      <c r="C9566">
        <f>IF(GL_Paste!$B9563="","",IF(TRIM(GL_Paste!$M9563)&lt;&gt;"",TRIM(GL_Paste!$M9563),IFERROR(MID(GL_Paste!$I9563,FIND("[",GL_Paste!$I9563)+1,FIND("]",GL_Paste!$I9563)-FIND("[",GL_Paste!$I9563)-1),"")))</f>
        <v/>
      </c>
      <c r="D9566">
        <f>IF(GL_Paste!$B9563="","",IFERROR(INDEX(DeptName,MATCH($C9566,DeptTag,0)),"UNALLOCATED"))</f>
        <v/>
      </c>
      <c r="E9566">
        <f>IF(GL_Paste!$B9563="","",IFERROR(INDEX(AcctCat,MATCH(GL_Paste!$B9563&amp;"",AcctCode,0)),"UNKNOWN"))</f>
        <v/>
      </c>
      <c r="F9566">
        <f>IF(GL_Paste!$B9563="","",IFERROR(INDEX(AcctSub,MATCH(GL_Paste!$B9563&amp;"",AcctCode,0)),"UNKNOWN"))</f>
        <v/>
      </c>
    </row>
    <row r="9567">
      <c r="A9567" s="40">
        <f>IF(GL_Paste!$B9564="","",N(GL_Paste!$H9564)-N(GL_Paste!$G9564))</f>
        <v/>
      </c>
      <c r="B9567" s="43">
        <f>IF(GL_Paste!$B9564="","",DATE(YEAR(GL_Paste!$E9564),MONTH(GL_Paste!$E9564),1))</f>
        <v/>
      </c>
      <c r="C9567">
        <f>IF(GL_Paste!$B9564="","",IF(TRIM(GL_Paste!$M9564)&lt;&gt;"",TRIM(GL_Paste!$M9564),IFERROR(MID(GL_Paste!$I9564,FIND("[",GL_Paste!$I9564)+1,FIND("]",GL_Paste!$I9564)-FIND("[",GL_Paste!$I9564)-1),"")))</f>
        <v/>
      </c>
      <c r="D9567">
        <f>IF(GL_Paste!$B9564="","",IFERROR(INDEX(DeptName,MATCH($C9567,DeptTag,0)),"UNALLOCATED"))</f>
        <v/>
      </c>
      <c r="E9567">
        <f>IF(GL_Paste!$B9564="","",IFERROR(INDEX(AcctCat,MATCH(GL_Paste!$B9564&amp;"",AcctCode,0)),"UNKNOWN"))</f>
        <v/>
      </c>
      <c r="F9567">
        <f>IF(GL_Paste!$B9564="","",IFERROR(INDEX(AcctSub,MATCH(GL_Paste!$B9564&amp;"",AcctCode,0)),"UNKNOWN"))</f>
        <v/>
      </c>
    </row>
    <row r="9568">
      <c r="A9568" s="40">
        <f>IF(GL_Paste!$B9565="","",N(GL_Paste!$H9565)-N(GL_Paste!$G9565))</f>
        <v/>
      </c>
      <c r="B9568" s="43">
        <f>IF(GL_Paste!$B9565="","",DATE(YEAR(GL_Paste!$E9565),MONTH(GL_Paste!$E9565),1))</f>
        <v/>
      </c>
      <c r="C9568">
        <f>IF(GL_Paste!$B9565="","",IF(TRIM(GL_Paste!$M9565)&lt;&gt;"",TRIM(GL_Paste!$M9565),IFERROR(MID(GL_Paste!$I9565,FIND("[",GL_Paste!$I9565)+1,FIND("]",GL_Paste!$I9565)-FIND("[",GL_Paste!$I9565)-1),"")))</f>
        <v/>
      </c>
      <c r="D9568">
        <f>IF(GL_Paste!$B9565="","",IFERROR(INDEX(DeptName,MATCH($C9568,DeptTag,0)),"UNALLOCATED"))</f>
        <v/>
      </c>
      <c r="E9568">
        <f>IF(GL_Paste!$B9565="","",IFERROR(INDEX(AcctCat,MATCH(GL_Paste!$B9565&amp;"",AcctCode,0)),"UNKNOWN"))</f>
        <v/>
      </c>
      <c r="F9568">
        <f>IF(GL_Paste!$B9565="","",IFERROR(INDEX(AcctSub,MATCH(GL_Paste!$B9565&amp;"",AcctCode,0)),"UNKNOWN"))</f>
        <v/>
      </c>
    </row>
    <row r="9569">
      <c r="A9569" s="40">
        <f>IF(GL_Paste!$B9566="","",N(GL_Paste!$H9566)-N(GL_Paste!$G9566))</f>
        <v/>
      </c>
      <c r="B9569" s="43">
        <f>IF(GL_Paste!$B9566="","",DATE(YEAR(GL_Paste!$E9566),MONTH(GL_Paste!$E9566),1))</f>
        <v/>
      </c>
      <c r="C9569">
        <f>IF(GL_Paste!$B9566="","",IF(TRIM(GL_Paste!$M9566)&lt;&gt;"",TRIM(GL_Paste!$M9566),IFERROR(MID(GL_Paste!$I9566,FIND("[",GL_Paste!$I9566)+1,FIND("]",GL_Paste!$I9566)-FIND("[",GL_Paste!$I9566)-1),"")))</f>
        <v/>
      </c>
      <c r="D9569">
        <f>IF(GL_Paste!$B9566="","",IFERROR(INDEX(DeptName,MATCH($C9569,DeptTag,0)),"UNALLOCATED"))</f>
        <v/>
      </c>
      <c r="E9569">
        <f>IF(GL_Paste!$B9566="","",IFERROR(INDEX(AcctCat,MATCH(GL_Paste!$B9566&amp;"",AcctCode,0)),"UNKNOWN"))</f>
        <v/>
      </c>
      <c r="F9569">
        <f>IF(GL_Paste!$B9566="","",IFERROR(INDEX(AcctSub,MATCH(GL_Paste!$B9566&amp;"",AcctCode,0)),"UNKNOWN"))</f>
        <v/>
      </c>
    </row>
    <row r="9570">
      <c r="A9570" s="40">
        <f>IF(GL_Paste!$B9567="","",N(GL_Paste!$H9567)-N(GL_Paste!$G9567))</f>
        <v/>
      </c>
      <c r="B9570" s="43">
        <f>IF(GL_Paste!$B9567="","",DATE(YEAR(GL_Paste!$E9567),MONTH(GL_Paste!$E9567),1))</f>
        <v/>
      </c>
      <c r="C9570">
        <f>IF(GL_Paste!$B9567="","",IF(TRIM(GL_Paste!$M9567)&lt;&gt;"",TRIM(GL_Paste!$M9567),IFERROR(MID(GL_Paste!$I9567,FIND("[",GL_Paste!$I9567)+1,FIND("]",GL_Paste!$I9567)-FIND("[",GL_Paste!$I9567)-1),"")))</f>
        <v/>
      </c>
      <c r="D9570">
        <f>IF(GL_Paste!$B9567="","",IFERROR(INDEX(DeptName,MATCH($C9570,DeptTag,0)),"UNALLOCATED"))</f>
        <v/>
      </c>
      <c r="E9570">
        <f>IF(GL_Paste!$B9567="","",IFERROR(INDEX(AcctCat,MATCH(GL_Paste!$B9567&amp;"",AcctCode,0)),"UNKNOWN"))</f>
        <v/>
      </c>
      <c r="F9570">
        <f>IF(GL_Paste!$B9567="","",IFERROR(INDEX(AcctSub,MATCH(GL_Paste!$B9567&amp;"",AcctCode,0)),"UNKNOWN"))</f>
        <v/>
      </c>
    </row>
    <row r="9571">
      <c r="A9571" s="40">
        <f>IF(GL_Paste!$B9568="","",N(GL_Paste!$H9568)-N(GL_Paste!$G9568))</f>
        <v/>
      </c>
      <c r="B9571" s="43">
        <f>IF(GL_Paste!$B9568="","",DATE(YEAR(GL_Paste!$E9568),MONTH(GL_Paste!$E9568),1))</f>
        <v/>
      </c>
      <c r="C9571">
        <f>IF(GL_Paste!$B9568="","",IF(TRIM(GL_Paste!$M9568)&lt;&gt;"",TRIM(GL_Paste!$M9568),IFERROR(MID(GL_Paste!$I9568,FIND("[",GL_Paste!$I9568)+1,FIND("]",GL_Paste!$I9568)-FIND("[",GL_Paste!$I9568)-1),"")))</f>
        <v/>
      </c>
      <c r="D9571">
        <f>IF(GL_Paste!$B9568="","",IFERROR(INDEX(DeptName,MATCH($C9571,DeptTag,0)),"UNALLOCATED"))</f>
        <v/>
      </c>
      <c r="E9571">
        <f>IF(GL_Paste!$B9568="","",IFERROR(INDEX(AcctCat,MATCH(GL_Paste!$B9568&amp;"",AcctCode,0)),"UNKNOWN"))</f>
        <v/>
      </c>
      <c r="F9571">
        <f>IF(GL_Paste!$B9568="","",IFERROR(INDEX(AcctSub,MATCH(GL_Paste!$B9568&amp;"",AcctCode,0)),"UNKNOWN"))</f>
        <v/>
      </c>
    </row>
    <row r="9572">
      <c r="A9572" s="40">
        <f>IF(GL_Paste!$B9569="","",N(GL_Paste!$H9569)-N(GL_Paste!$G9569))</f>
        <v/>
      </c>
      <c r="B9572" s="43">
        <f>IF(GL_Paste!$B9569="","",DATE(YEAR(GL_Paste!$E9569),MONTH(GL_Paste!$E9569),1))</f>
        <v/>
      </c>
      <c r="C9572">
        <f>IF(GL_Paste!$B9569="","",IF(TRIM(GL_Paste!$M9569)&lt;&gt;"",TRIM(GL_Paste!$M9569),IFERROR(MID(GL_Paste!$I9569,FIND("[",GL_Paste!$I9569)+1,FIND("]",GL_Paste!$I9569)-FIND("[",GL_Paste!$I9569)-1),"")))</f>
        <v/>
      </c>
      <c r="D9572">
        <f>IF(GL_Paste!$B9569="","",IFERROR(INDEX(DeptName,MATCH($C9572,DeptTag,0)),"UNALLOCATED"))</f>
        <v/>
      </c>
      <c r="E9572">
        <f>IF(GL_Paste!$B9569="","",IFERROR(INDEX(AcctCat,MATCH(GL_Paste!$B9569&amp;"",AcctCode,0)),"UNKNOWN"))</f>
        <v/>
      </c>
      <c r="F9572">
        <f>IF(GL_Paste!$B9569="","",IFERROR(INDEX(AcctSub,MATCH(GL_Paste!$B9569&amp;"",AcctCode,0)),"UNKNOWN"))</f>
        <v/>
      </c>
    </row>
    <row r="9573">
      <c r="A9573" s="40">
        <f>IF(GL_Paste!$B9570="","",N(GL_Paste!$H9570)-N(GL_Paste!$G9570))</f>
        <v/>
      </c>
      <c r="B9573" s="43">
        <f>IF(GL_Paste!$B9570="","",DATE(YEAR(GL_Paste!$E9570),MONTH(GL_Paste!$E9570),1))</f>
        <v/>
      </c>
      <c r="C9573">
        <f>IF(GL_Paste!$B9570="","",IF(TRIM(GL_Paste!$M9570)&lt;&gt;"",TRIM(GL_Paste!$M9570),IFERROR(MID(GL_Paste!$I9570,FIND("[",GL_Paste!$I9570)+1,FIND("]",GL_Paste!$I9570)-FIND("[",GL_Paste!$I9570)-1),"")))</f>
        <v/>
      </c>
      <c r="D9573">
        <f>IF(GL_Paste!$B9570="","",IFERROR(INDEX(DeptName,MATCH($C9573,DeptTag,0)),"UNALLOCATED"))</f>
        <v/>
      </c>
      <c r="E9573">
        <f>IF(GL_Paste!$B9570="","",IFERROR(INDEX(AcctCat,MATCH(GL_Paste!$B9570&amp;"",AcctCode,0)),"UNKNOWN"))</f>
        <v/>
      </c>
      <c r="F9573">
        <f>IF(GL_Paste!$B9570="","",IFERROR(INDEX(AcctSub,MATCH(GL_Paste!$B9570&amp;"",AcctCode,0)),"UNKNOWN"))</f>
        <v/>
      </c>
    </row>
    <row r="9574">
      <c r="A9574" s="40">
        <f>IF(GL_Paste!$B9571="","",N(GL_Paste!$H9571)-N(GL_Paste!$G9571))</f>
        <v/>
      </c>
      <c r="B9574" s="43">
        <f>IF(GL_Paste!$B9571="","",DATE(YEAR(GL_Paste!$E9571),MONTH(GL_Paste!$E9571),1))</f>
        <v/>
      </c>
      <c r="C9574">
        <f>IF(GL_Paste!$B9571="","",IF(TRIM(GL_Paste!$M9571)&lt;&gt;"",TRIM(GL_Paste!$M9571),IFERROR(MID(GL_Paste!$I9571,FIND("[",GL_Paste!$I9571)+1,FIND("]",GL_Paste!$I9571)-FIND("[",GL_Paste!$I9571)-1),"")))</f>
        <v/>
      </c>
      <c r="D9574">
        <f>IF(GL_Paste!$B9571="","",IFERROR(INDEX(DeptName,MATCH($C9574,DeptTag,0)),"UNALLOCATED"))</f>
        <v/>
      </c>
      <c r="E9574">
        <f>IF(GL_Paste!$B9571="","",IFERROR(INDEX(AcctCat,MATCH(GL_Paste!$B9571&amp;"",AcctCode,0)),"UNKNOWN"))</f>
        <v/>
      </c>
      <c r="F9574">
        <f>IF(GL_Paste!$B9571="","",IFERROR(INDEX(AcctSub,MATCH(GL_Paste!$B9571&amp;"",AcctCode,0)),"UNKNOWN"))</f>
        <v/>
      </c>
    </row>
    <row r="9575">
      <c r="A9575" s="40">
        <f>IF(GL_Paste!$B9572="","",N(GL_Paste!$H9572)-N(GL_Paste!$G9572))</f>
        <v/>
      </c>
      <c r="B9575" s="43">
        <f>IF(GL_Paste!$B9572="","",DATE(YEAR(GL_Paste!$E9572),MONTH(GL_Paste!$E9572),1))</f>
        <v/>
      </c>
      <c r="C9575">
        <f>IF(GL_Paste!$B9572="","",IF(TRIM(GL_Paste!$M9572)&lt;&gt;"",TRIM(GL_Paste!$M9572),IFERROR(MID(GL_Paste!$I9572,FIND("[",GL_Paste!$I9572)+1,FIND("]",GL_Paste!$I9572)-FIND("[",GL_Paste!$I9572)-1),"")))</f>
        <v/>
      </c>
      <c r="D9575">
        <f>IF(GL_Paste!$B9572="","",IFERROR(INDEX(DeptName,MATCH($C9575,DeptTag,0)),"UNALLOCATED"))</f>
        <v/>
      </c>
      <c r="E9575">
        <f>IF(GL_Paste!$B9572="","",IFERROR(INDEX(AcctCat,MATCH(GL_Paste!$B9572&amp;"",AcctCode,0)),"UNKNOWN"))</f>
        <v/>
      </c>
      <c r="F9575">
        <f>IF(GL_Paste!$B9572="","",IFERROR(INDEX(AcctSub,MATCH(GL_Paste!$B9572&amp;"",AcctCode,0)),"UNKNOWN"))</f>
        <v/>
      </c>
    </row>
    <row r="9576">
      <c r="A9576" s="40">
        <f>IF(GL_Paste!$B9573="","",N(GL_Paste!$H9573)-N(GL_Paste!$G9573))</f>
        <v/>
      </c>
      <c r="B9576" s="43">
        <f>IF(GL_Paste!$B9573="","",DATE(YEAR(GL_Paste!$E9573),MONTH(GL_Paste!$E9573),1))</f>
        <v/>
      </c>
      <c r="C9576">
        <f>IF(GL_Paste!$B9573="","",IF(TRIM(GL_Paste!$M9573)&lt;&gt;"",TRIM(GL_Paste!$M9573),IFERROR(MID(GL_Paste!$I9573,FIND("[",GL_Paste!$I9573)+1,FIND("]",GL_Paste!$I9573)-FIND("[",GL_Paste!$I9573)-1),"")))</f>
        <v/>
      </c>
      <c r="D9576">
        <f>IF(GL_Paste!$B9573="","",IFERROR(INDEX(DeptName,MATCH($C9576,DeptTag,0)),"UNALLOCATED"))</f>
        <v/>
      </c>
      <c r="E9576">
        <f>IF(GL_Paste!$B9573="","",IFERROR(INDEX(AcctCat,MATCH(GL_Paste!$B9573&amp;"",AcctCode,0)),"UNKNOWN"))</f>
        <v/>
      </c>
      <c r="F9576">
        <f>IF(GL_Paste!$B9573="","",IFERROR(INDEX(AcctSub,MATCH(GL_Paste!$B9573&amp;"",AcctCode,0)),"UNKNOWN"))</f>
        <v/>
      </c>
    </row>
    <row r="9577">
      <c r="A9577" s="40">
        <f>IF(GL_Paste!$B9574="","",N(GL_Paste!$H9574)-N(GL_Paste!$G9574))</f>
        <v/>
      </c>
      <c r="B9577" s="43">
        <f>IF(GL_Paste!$B9574="","",DATE(YEAR(GL_Paste!$E9574),MONTH(GL_Paste!$E9574),1))</f>
        <v/>
      </c>
      <c r="C9577">
        <f>IF(GL_Paste!$B9574="","",IF(TRIM(GL_Paste!$M9574)&lt;&gt;"",TRIM(GL_Paste!$M9574),IFERROR(MID(GL_Paste!$I9574,FIND("[",GL_Paste!$I9574)+1,FIND("]",GL_Paste!$I9574)-FIND("[",GL_Paste!$I9574)-1),"")))</f>
        <v/>
      </c>
      <c r="D9577">
        <f>IF(GL_Paste!$B9574="","",IFERROR(INDEX(DeptName,MATCH($C9577,DeptTag,0)),"UNALLOCATED"))</f>
        <v/>
      </c>
      <c r="E9577">
        <f>IF(GL_Paste!$B9574="","",IFERROR(INDEX(AcctCat,MATCH(GL_Paste!$B9574&amp;"",AcctCode,0)),"UNKNOWN"))</f>
        <v/>
      </c>
      <c r="F9577">
        <f>IF(GL_Paste!$B9574="","",IFERROR(INDEX(AcctSub,MATCH(GL_Paste!$B9574&amp;"",AcctCode,0)),"UNKNOWN"))</f>
        <v/>
      </c>
    </row>
    <row r="9578">
      <c r="A9578" s="40">
        <f>IF(GL_Paste!$B9575="","",N(GL_Paste!$H9575)-N(GL_Paste!$G9575))</f>
        <v/>
      </c>
      <c r="B9578" s="43">
        <f>IF(GL_Paste!$B9575="","",DATE(YEAR(GL_Paste!$E9575),MONTH(GL_Paste!$E9575),1))</f>
        <v/>
      </c>
      <c r="C9578">
        <f>IF(GL_Paste!$B9575="","",IF(TRIM(GL_Paste!$M9575)&lt;&gt;"",TRIM(GL_Paste!$M9575),IFERROR(MID(GL_Paste!$I9575,FIND("[",GL_Paste!$I9575)+1,FIND("]",GL_Paste!$I9575)-FIND("[",GL_Paste!$I9575)-1),"")))</f>
        <v/>
      </c>
      <c r="D9578">
        <f>IF(GL_Paste!$B9575="","",IFERROR(INDEX(DeptName,MATCH($C9578,DeptTag,0)),"UNALLOCATED"))</f>
        <v/>
      </c>
      <c r="E9578">
        <f>IF(GL_Paste!$B9575="","",IFERROR(INDEX(AcctCat,MATCH(GL_Paste!$B9575&amp;"",AcctCode,0)),"UNKNOWN"))</f>
        <v/>
      </c>
      <c r="F9578">
        <f>IF(GL_Paste!$B9575="","",IFERROR(INDEX(AcctSub,MATCH(GL_Paste!$B9575&amp;"",AcctCode,0)),"UNKNOWN"))</f>
        <v/>
      </c>
    </row>
    <row r="9579">
      <c r="A9579" s="40">
        <f>IF(GL_Paste!$B9576="","",N(GL_Paste!$H9576)-N(GL_Paste!$G9576))</f>
        <v/>
      </c>
      <c r="B9579" s="43">
        <f>IF(GL_Paste!$B9576="","",DATE(YEAR(GL_Paste!$E9576),MONTH(GL_Paste!$E9576),1))</f>
        <v/>
      </c>
      <c r="C9579">
        <f>IF(GL_Paste!$B9576="","",IF(TRIM(GL_Paste!$M9576)&lt;&gt;"",TRIM(GL_Paste!$M9576),IFERROR(MID(GL_Paste!$I9576,FIND("[",GL_Paste!$I9576)+1,FIND("]",GL_Paste!$I9576)-FIND("[",GL_Paste!$I9576)-1),"")))</f>
        <v/>
      </c>
      <c r="D9579">
        <f>IF(GL_Paste!$B9576="","",IFERROR(INDEX(DeptName,MATCH($C9579,DeptTag,0)),"UNALLOCATED"))</f>
        <v/>
      </c>
      <c r="E9579">
        <f>IF(GL_Paste!$B9576="","",IFERROR(INDEX(AcctCat,MATCH(GL_Paste!$B9576&amp;"",AcctCode,0)),"UNKNOWN"))</f>
        <v/>
      </c>
      <c r="F9579">
        <f>IF(GL_Paste!$B9576="","",IFERROR(INDEX(AcctSub,MATCH(GL_Paste!$B9576&amp;"",AcctCode,0)),"UNKNOWN"))</f>
        <v/>
      </c>
    </row>
    <row r="9580">
      <c r="A9580" s="40">
        <f>IF(GL_Paste!$B9577="","",N(GL_Paste!$H9577)-N(GL_Paste!$G9577))</f>
        <v/>
      </c>
      <c r="B9580" s="43">
        <f>IF(GL_Paste!$B9577="","",DATE(YEAR(GL_Paste!$E9577),MONTH(GL_Paste!$E9577),1))</f>
        <v/>
      </c>
      <c r="C9580">
        <f>IF(GL_Paste!$B9577="","",IF(TRIM(GL_Paste!$M9577)&lt;&gt;"",TRIM(GL_Paste!$M9577),IFERROR(MID(GL_Paste!$I9577,FIND("[",GL_Paste!$I9577)+1,FIND("]",GL_Paste!$I9577)-FIND("[",GL_Paste!$I9577)-1),"")))</f>
        <v/>
      </c>
      <c r="D9580">
        <f>IF(GL_Paste!$B9577="","",IFERROR(INDEX(DeptName,MATCH($C9580,DeptTag,0)),"UNALLOCATED"))</f>
        <v/>
      </c>
      <c r="E9580">
        <f>IF(GL_Paste!$B9577="","",IFERROR(INDEX(AcctCat,MATCH(GL_Paste!$B9577&amp;"",AcctCode,0)),"UNKNOWN"))</f>
        <v/>
      </c>
      <c r="F9580">
        <f>IF(GL_Paste!$B9577="","",IFERROR(INDEX(AcctSub,MATCH(GL_Paste!$B9577&amp;"",AcctCode,0)),"UNKNOWN"))</f>
        <v/>
      </c>
    </row>
    <row r="9581">
      <c r="A9581" s="40">
        <f>IF(GL_Paste!$B9578="","",N(GL_Paste!$H9578)-N(GL_Paste!$G9578))</f>
        <v/>
      </c>
      <c r="B9581" s="43">
        <f>IF(GL_Paste!$B9578="","",DATE(YEAR(GL_Paste!$E9578),MONTH(GL_Paste!$E9578),1))</f>
        <v/>
      </c>
      <c r="C9581">
        <f>IF(GL_Paste!$B9578="","",IF(TRIM(GL_Paste!$M9578)&lt;&gt;"",TRIM(GL_Paste!$M9578),IFERROR(MID(GL_Paste!$I9578,FIND("[",GL_Paste!$I9578)+1,FIND("]",GL_Paste!$I9578)-FIND("[",GL_Paste!$I9578)-1),"")))</f>
        <v/>
      </c>
      <c r="D9581">
        <f>IF(GL_Paste!$B9578="","",IFERROR(INDEX(DeptName,MATCH($C9581,DeptTag,0)),"UNALLOCATED"))</f>
        <v/>
      </c>
      <c r="E9581">
        <f>IF(GL_Paste!$B9578="","",IFERROR(INDEX(AcctCat,MATCH(GL_Paste!$B9578&amp;"",AcctCode,0)),"UNKNOWN"))</f>
        <v/>
      </c>
      <c r="F9581">
        <f>IF(GL_Paste!$B9578="","",IFERROR(INDEX(AcctSub,MATCH(GL_Paste!$B9578&amp;"",AcctCode,0)),"UNKNOWN"))</f>
        <v/>
      </c>
    </row>
    <row r="9582">
      <c r="A9582" s="40">
        <f>IF(GL_Paste!$B9579="","",N(GL_Paste!$H9579)-N(GL_Paste!$G9579))</f>
        <v/>
      </c>
      <c r="B9582" s="43">
        <f>IF(GL_Paste!$B9579="","",DATE(YEAR(GL_Paste!$E9579),MONTH(GL_Paste!$E9579),1))</f>
        <v/>
      </c>
      <c r="C9582">
        <f>IF(GL_Paste!$B9579="","",IF(TRIM(GL_Paste!$M9579)&lt;&gt;"",TRIM(GL_Paste!$M9579),IFERROR(MID(GL_Paste!$I9579,FIND("[",GL_Paste!$I9579)+1,FIND("]",GL_Paste!$I9579)-FIND("[",GL_Paste!$I9579)-1),"")))</f>
        <v/>
      </c>
      <c r="D9582">
        <f>IF(GL_Paste!$B9579="","",IFERROR(INDEX(DeptName,MATCH($C9582,DeptTag,0)),"UNALLOCATED"))</f>
        <v/>
      </c>
      <c r="E9582">
        <f>IF(GL_Paste!$B9579="","",IFERROR(INDEX(AcctCat,MATCH(GL_Paste!$B9579&amp;"",AcctCode,0)),"UNKNOWN"))</f>
        <v/>
      </c>
      <c r="F9582">
        <f>IF(GL_Paste!$B9579="","",IFERROR(INDEX(AcctSub,MATCH(GL_Paste!$B9579&amp;"",AcctCode,0)),"UNKNOWN"))</f>
        <v/>
      </c>
    </row>
    <row r="9583">
      <c r="A9583" s="40">
        <f>IF(GL_Paste!$B9580="","",N(GL_Paste!$H9580)-N(GL_Paste!$G9580))</f>
        <v/>
      </c>
      <c r="B9583" s="43">
        <f>IF(GL_Paste!$B9580="","",DATE(YEAR(GL_Paste!$E9580),MONTH(GL_Paste!$E9580),1))</f>
        <v/>
      </c>
      <c r="C9583">
        <f>IF(GL_Paste!$B9580="","",IF(TRIM(GL_Paste!$M9580)&lt;&gt;"",TRIM(GL_Paste!$M9580),IFERROR(MID(GL_Paste!$I9580,FIND("[",GL_Paste!$I9580)+1,FIND("]",GL_Paste!$I9580)-FIND("[",GL_Paste!$I9580)-1),"")))</f>
        <v/>
      </c>
      <c r="D9583">
        <f>IF(GL_Paste!$B9580="","",IFERROR(INDEX(DeptName,MATCH($C9583,DeptTag,0)),"UNALLOCATED"))</f>
        <v/>
      </c>
      <c r="E9583">
        <f>IF(GL_Paste!$B9580="","",IFERROR(INDEX(AcctCat,MATCH(GL_Paste!$B9580&amp;"",AcctCode,0)),"UNKNOWN"))</f>
        <v/>
      </c>
      <c r="F9583">
        <f>IF(GL_Paste!$B9580="","",IFERROR(INDEX(AcctSub,MATCH(GL_Paste!$B9580&amp;"",AcctCode,0)),"UNKNOWN"))</f>
        <v/>
      </c>
    </row>
    <row r="9584">
      <c r="A9584" s="40">
        <f>IF(GL_Paste!$B9581="","",N(GL_Paste!$H9581)-N(GL_Paste!$G9581))</f>
        <v/>
      </c>
      <c r="B9584" s="43">
        <f>IF(GL_Paste!$B9581="","",DATE(YEAR(GL_Paste!$E9581),MONTH(GL_Paste!$E9581),1))</f>
        <v/>
      </c>
      <c r="C9584">
        <f>IF(GL_Paste!$B9581="","",IF(TRIM(GL_Paste!$M9581)&lt;&gt;"",TRIM(GL_Paste!$M9581),IFERROR(MID(GL_Paste!$I9581,FIND("[",GL_Paste!$I9581)+1,FIND("]",GL_Paste!$I9581)-FIND("[",GL_Paste!$I9581)-1),"")))</f>
        <v/>
      </c>
      <c r="D9584">
        <f>IF(GL_Paste!$B9581="","",IFERROR(INDEX(DeptName,MATCH($C9584,DeptTag,0)),"UNALLOCATED"))</f>
        <v/>
      </c>
      <c r="E9584">
        <f>IF(GL_Paste!$B9581="","",IFERROR(INDEX(AcctCat,MATCH(GL_Paste!$B9581&amp;"",AcctCode,0)),"UNKNOWN"))</f>
        <v/>
      </c>
      <c r="F9584">
        <f>IF(GL_Paste!$B9581="","",IFERROR(INDEX(AcctSub,MATCH(GL_Paste!$B9581&amp;"",AcctCode,0)),"UNKNOWN"))</f>
        <v/>
      </c>
    </row>
    <row r="9585">
      <c r="A9585" s="40">
        <f>IF(GL_Paste!$B9582="","",N(GL_Paste!$H9582)-N(GL_Paste!$G9582))</f>
        <v/>
      </c>
      <c r="B9585" s="43">
        <f>IF(GL_Paste!$B9582="","",DATE(YEAR(GL_Paste!$E9582),MONTH(GL_Paste!$E9582),1))</f>
        <v/>
      </c>
      <c r="C9585">
        <f>IF(GL_Paste!$B9582="","",IF(TRIM(GL_Paste!$M9582)&lt;&gt;"",TRIM(GL_Paste!$M9582),IFERROR(MID(GL_Paste!$I9582,FIND("[",GL_Paste!$I9582)+1,FIND("]",GL_Paste!$I9582)-FIND("[",GL_Paste!$I9582)-1),"")))</f>
        <v/>
      </c>
      <c r="D9585">
        <f>IF(GL_Paste!$B9582="","",IFERROR(INDEX(DeptName,MATCH($C9585,DeptTag,0)),"UNALLOCATED"))</f>
        <v/>
      </c>
      <c r="E9585">
        <f>IF(GL_Paste!$B9582="","",IFERROR(INDEX(AcctCat,MATCH(GL_Paste!$B9582&amp;"",AcctCode,0)),"UNKNOWN"))</f>
        <v/>
      </c>
      <c r="F9585">
        <f>IF(GL_Paste!$B9582="","",IFERROR(INDEX(AcctSub,MATCH(GL_Paste!$B9582&amp;"",AcctCode,0)),"UNKNOWN"))</f>
        <v/>
      </c>
    </row>
    <row r="9586">
      <c r="A9586" s="40">
        <f>IF(GL_Paste!$B9583="","",N(GL_Paste!$H9583)-N(GL_Paste!$G9583))</f>
        <v/>
      </c>
      <c r="B9586" s="43">
        <f>IF(GL_Paste!$B9583="","",DATE(YEAR(GL_Paste!$E9583),MONTH(GL_Paste!$E9583),1))</f>
        <v/>
      </c>
      <c r="C9586">
        <f>IF(GL_Paste!$B9583="","",IF(TRIM(GL_Paste!$M9583)&lt;&gt;"",TRIM(GL_Paste!$M9583),IFERROR(MID(GL_Paste!$I9583,FIND("[",GL_Paste!$I9583)+1,FIND("]",GL_Paste!$I9583)-FIND("[",GL_Paste!$I9583)-1),"")))</f>
        <v/>
      </c>
      <c r="D9586">
        <f>IF(GL_Paste!$B9583="","",IFERROR(INDEX(DeptName,MATCH($C9586,DeptTag,0)),"UNALLOCATED"))</f>
        <v/>
      </c>
      <c r="E9586">
        <f>IF(GL_Paste!$B9583="","",IFERROR(INDEX(AcctCat,MATCH(GL_Paste!$B9583&amp;"",AcctCode,0)),"UNKNOWN"))</f>
        <v/>
      </c>
      <c r="F9586">
        <f>IF(GL_Paste!$B9583="","",IFERROR(INDEX(AcctSub,MATCH(GL_Paste!$B9583&amp;"",AcctCode,0)),"UNKNOWN"))</f>
        <v/>
      </c>
    </row>
    <row r="9587">
      <c r="A9587" s="40">
        <f>IF(GL_Paste!$B9584="","",N(GL_Paste!$H9584)-N(GL_Paste!$G9584))</f>
        <v/>
      </c>
      <c r="B9587" s="43">
        <f>IF(GL_Paste!$B9584="","",DATE(YEAR(GL_Paste!$E9584),MONTH(GL_Paste!$E9584),1))</f>
        <v/>
      </c>
      <c r="C9587">
        <f>IF(GL_Paste!$B9584="","",IF(TRIM(GL_Paste!$M9584)&lt;&gt;"",TRIM(GL_Paste!$M9584),IFERROR(MID(GL_Paste!$I9584,FIND("[",GL_Paste!$I9584)+1,FIND("]",GL_Paste!$I9584)-FIND("[",GL_Paste!$I9584)-1),"")))</f>
        <v/>
      </c>
      <c r="D9587">
        <f>IF(GL_Paste!$B9584="","",IFERROR(INDEX(DeptName,MATCH($C9587,DeptTag,0)),"UNALLOCATED"))</f>
        <v/>
      </c>
      <c r="E9587">
        <f>IF(GL_Paste!$B9584="","",IFERROR(INDEX(AcctCat,MATCH(GL_Paste!$B9584&amp;"",AcctCode,0)),"UNKNOWN"))</f>
        <v/>
      </c>
      <c r="F9587">
        <f>IF(GL_Paste!$B9584="","",IFERROR(INDEX(AcctSub,MATCH(GL_Paste!$B9584&amp;"",AcctCode,0)),"UNKNOWN"))</f>
        <v/>
      </c>
    </row>
    <row r="9588">
      <c r="A9588" s="40">
        <f>IF(GL_Paste!$B9585="","",N(GL_Paste!$H9585)-N(GL_Paste!$G9585))</f>
        <v/>
      </c>
      <c r="B9588" s="43">
        <f>IF(GL_Paste!$B9585="","",DATE(YEAR(GL_Paste!$E9585),MONTH(GL_Paste!$E9585),1))</f>
        <v/>
      </c>
      <c r="C9588">
        <f>IF(GL_Paste!$B9585="","",IF(TRIM(GL_Paste!$M9585)&lt;&gt;"",TRIM(GL_Paste!$M9585),IFERROR(MID(GL_Paste!$I9585,FIND("[",GL_Paste!$I9585)+1,FIND("]",GL_Paste!$I9585)-FIND("[",GL_Paste!$I9585)-1),"")))</f>
        <v/>
      </c>
      <c r="D9588">
        <f>IF(GL_Paste!$B9585="","",IFERROR(INDEX(DeptName,MATCH($C9588,DeptTag,0)),"UNALLOCATED"))</f>
        <v/>
      </c>
      <c r="E9588">
        <f>IF(GL_Paste!$B9585="","",IFERROR(INDEX(AcctCat,MATCH(GL_Paste!$B9585&amp;"",AcctCode,0)),"UNKNOWN"))</f>
        <v/>
      </c>
      <c r="F9588">
        <f>IF(GL_Paste!$B9585="","",IFERROR(INDEX(AcctSub,MATCH(GL_Paste!$B9585&amp;"",AcctCode,0)),"UNKNOWN"))</f>
        <v/>
      </c>
    </row>
    <row r="9589">
      <c r="A9589" s="40">
        <f>IF(GL_Paste!$B9586="","",N(GL_Paste!$H9586)-N(GL_Paste!$G9586))</f>
        <v/>
      </c>
      <c r="B9589" s="43">
        <f>IF(GL_Paste!$B9586="","",DATE(YEAR(GL_Paste!$E9586),MONTH(GL_Paste!$E9586),1))</f>
        <v/>
      </c>
      <c r="C9589">
        <f>IF(GL_Paste!$B9586="","",IF(TRIM(GL_Paste!$M9586)&lt;&gt;"",TRIM(GL_Paste!$M9586),IFERROR(MID(GL_Paste!$I9586,FIND("[",GL_Paste!$I9586)+1,FIND("]",GL_Paste!$I9586)-FIND("[",GL_Paste!$I9586)-1),"")))</f>
        <v/>
      </c>
      <c r="D9589">
        <f>IF(GL_Paste!$B9586="","",IFERROR(INDEX(DeptName,MATCH($C9589,DeptTag,0)),"UNALLOCATED"))</f>
        <v/>
      </c>
      <c r="E9589">
        <f>IF(GL_Paste!$B9586="","",IFERROR(INDEX(AcctCat,MATCH(GL_Paste!$B9586&amp;"",AcctCode,0)),"UNKNOWN"))</f>
        <v/>
      </c>
      <c r="F9589">
        <f>IF(GL_Paste!$B9586="","",IFERROR(INDEX(AcctSub,MATCH(GL_Paste!$B9586&amp;"",AcctCode,0)),"UNKNOWN"))</f>
        <v/>
      </c>
    </row>
    <row r="9590">
      <c r="A9590" s="40">
        <f>IF(GL_Paste!$B9587="","",N(GL_Paste!$H9587)-N(GL_Paste!$G9587))</f>
        <v/>
      </c>
      <c r="B9590" s="43">
        <f>IF(GL_Paste!$B9587="","",DATE(YEAR(GL_Paste!$E9587),MONTH(GL_Paste!$E9587),1))</f>
        <v/>
      </c>
      <c r="C9590">
        <f>IF(GL_Paste!$B9587="","",IF(TRIM(GL_Paste!$M9587)&lt;&gt;"",TRIM(GL_Paste!$M9587),IFERROR(MID(GL_Paste!$I9587,FIND("[",GL_Paste!$I9587)+1,FIND("]",GL_Paste!$I9587)-FIND("[",GL_Paste!$I9587)-1),"")))</f>
        <v/>
      </c>
      <c r="D9590">
        <f>IF(GL_Paste!$B9587="","",IFERROR(INDEX(DeptName,MATCH($C9590,DeptTag,0)),"UNALLOCATED"))</f>
        <v/>
      </c>
      <c r="E9590">
        <f>IF(GL_Paste!$B9587="","",IFERROR(INDEX(AcctCat,MATCH(GL_Paste!$B9587&amp;"",AcctCode,0)),"UNKNOWN"))</f>
        <v/>
      </c>
      <c r="F9590">
        <f>IF(GL_Paste!$B9587="","",IFERROR(INDEX(AcctSub,MATCH(GL_Paste!$B9587&amp;"",AcctCode,0)),"UNKNOWN"))</f>
        <v/>
      </c>
    </row>
    <row r="9591">
      <c r="A9591" s="40">
        <f>IF(GL_Paste!$B9588="","",N(GL_Paste!$H9588)-N(GL_Paste!$G9588))</f>
        <v/>
      </c>
      <c r="B9591" s="43">
        <f>IF(GL_Paste!$B9588="","",DATE(YEAR(GL_Paste!$E9588),MONTH(GL_Paste!$E9588),1))</f>
        <v/>
      </c>
      <c r="C9591">
        <f>IF(GL_Paste!$B9588="","",IF(TRIM(GL_Paste!$M9588)&lt;&gt;"",TRIM(GL_Paste!$M9588),IFERROR(MID(GL_Paste!$I9588,FIND("[",GL_Paste!$I9588)+1,FIND("]",GL_Paste!$I9588)-FIND("[",GL_Paste!$I9588)-1),"")))</f>
        <v/>
      </c>
      <c r="D9591">
        <f>IF(GL_Paste!$B9588="","",IFERROR(INDEX(DeptName,MATCH($C9591,DeptTag,0)),"UNALLOCATED"))</f>
        <v/>
      </c>
      <c r="E9591">
        <f>IF(GL_Paste!$B9588="","",IFERROR(INDEX(AcctCat,MATCH(GL_Paste!$B9588&amp;"",AcctCode,0)),"UNKNOWN"))</f>
        <v/>
      </c>
      <c r="F9591">
        <f>IF(GL_Paste!$B9588="","",IFERROR(INDEX(AcctSub,MATCH(GL_Paste!$B9588&amp;"",AcctCode,0)),"UNKNOWN"))</f>
        <v/>
      </c>
    </row>
    <row r="9592">
      <c r="A9592" s="40">
        <f>IF(GL_Paste!$B9589="","",N(GL_Paste!$H9589)-N(GL_Paste!$G9589))</f>
        <v/>
      </c>
      <c r="B9592" s="43">
        <f>IF(GL_Paste!$B9589="","",DATE(YEAR(GL_Paste!$E9589),MONTH(GL_Paste!$E9589),1))</f>
        <v/>
      </c>
      <c r="C9592">
        <f>IF(GL_Paste!$B9589="","",IF(TRIM(GL_Paste!$M9589)&lt;&gt;"",TRIM(GL_Paste!$M9589),IFERROR(MID(GL_Paste!$I9589,FIND("[",GL_Paste!$I9589)+1,FIND("]",GL_Paste!$I9589)-FIND("[",GL_Paste!$I9589)-1),"")))</f>
        <v/>
      </c>
      <c r="D9592">
        <f>IF(GL_Paste!$B9589="","",IFERROR(INDEX(DeptName,MATCH($C9592,DeptTag,0)),"UNALLOCATED"))</f>
        <v/>
      </c>
      <c r="E9592">
        <f>IF(GL_Paste!$B9589="","",IFERROR(INDEX(AcctCat,MATCH(GL_Paste!$B9589&amp;"",AcctCode,0)),"UNKNOWN"))</f>
        <v/>
      </c>
      <c r="F9592">
        <f>IF(GL_Paste!$B9589="","",IFERROR(INDEX(AcctSub,MATCH(GL_Paste!$B9589&amp;"",AcctCode,0)),"UNKNOWN"))</f>
        <v/>
      </c>
    </row>
    <row r="9593">
      <c r="A9593" s="40">
        <f>IF(GL_Paste!$B9590="","",N(GL_Paste!$H9590)-N(GL_Paste!$G9590))</f>
        <v/>
      </c>
      <c r="B9593" s="43">
        <f>IF(GL_Paste!$B9590="","",DATE(YEAR(GL_Paste!$E9590),MONTH(GL_Paste!$E9590),1))</f>
        <v/>
      </c>
      <c r="C9593">
        <f>IF(GL_Paste!$B9590="","",IF(TRIM(GL_Paste!$M9590)&lt;&gt;"",TRIM(GL_Paste!$M9590),IFERROR(MID(GL_Paste!$I9590,FIND("[",GL_Paste!$I9590)+1,FIND("]",GL_Paste!$I9590)-FIND("[",GL_Paste!$I9590)-1),"")))</f>
        <v/>
      </c>
      <c r="D9593">
        <f>IF(GL_Paste!$B9590="","",IFERROR(INDEX(DeptName,MATCH($C9593,DeptTag,0)),"UNALLOCATED"))</f>
        <v/>
      </c>
      <c r="E9593">
        <f>IF(GL_Paste!$B9590="","",IFERROR(INDEX(AcctCat,MATCH(GL_Paste!$B9590&amp;"",AcctCode,0)),"UNKNOWN"))</f>
        <v/>
      </c>
      <c r="F9593">
        <f>IF(GL_Paste!$B9590="","",IFERROR(INDEX(AcctSub,MATCH(GL_Paste!$B9590&amp;"",AcctCode,0)),"UNKNOWN"))</f>
        <v/>
      </c>
    </row>
    <row r="9594">
      <c r="A9594" s="40">
        <f>IF(GL_Paste!$B9591="","",N(GL_Paste!$H9591)-N(GL_Paste!$G9591))</f>
        <v/>
      </c>
      <c r="B9594" s="43">
        <f>IF(GL_Paste!$B9591="","",DATE(YEAR(GL_Paste!$E9591),MONTH(GL_Paste!$E9591),1))</f>
        <v/>
      </c>
      <c r="C9594">
        <f>IF(GL_Paste!$B9591="","",IF(TRIM(GL_Paste!$M9591)&lt;&gt;"",TRIM(GL_Paste!$M9591),IFERROR(MID(GL_Paste!$I9591,FIND("[",GL_Paste!$I9591)+1,FIND("]",GL_Paste!$I9591)-FIND("[",GL_Paste!$I9591)-1),"")))</f>
        <v/>
      </c>
      <c r="D9594">
        <f>IF(GL_Paste!$B9591="","",IFERROR(INDEX(DeptName,MATCH($C9594,DeptTag,0)),"UNALLOCATED"))</f>
        <v/>
      </c>
      <c r="E9594">
        <f>IF(GL_Paste!$B9591="","",IFERROR(INDEX(AcctCat,MATCH(GL_Paste!$B9591&amp;"",AcctCode,0)),"UNKNOWN"))</f>
        <v/>
      </c>
      <c r="F9594">
        <f>IF(GL_Paste!$B9591="","",IFERROR(INDEX(AcctSub,MATCH(GL_Paste!$B9591&amp;"",AcctCode,0)),"UNKNOWN"))</f>
        <v/>
      </c>
    </row>
    <row r="9595">
      <c r="A9595" s="40">
        <f>IF(GL_Paste!$B9592="","",N(GL_Paste!$H9592)-N(GL_Paste!$G9592))</f>
        <v/>
      </c>
      <c r="B9595" s="43">
        <f>IF(GL_Paste!$B9592="","",DATE(YEAR(GL_Paste!$E9592),MONTH(GL_Paste!$E9592),1))</f>
        <v/>
      </c>
      <c r="C9595">
        <f>IF(GL_Paste!$B9592="","",IF(TRIM(GL_Paste!$M9592)&lt;&gt;"",TRIM(GL_Paste!$M9592),IFERROR(MID(GL_Paste!$I9592,FIND("[",GL_Paste!$I9592)+1,FIND("]",GL_Paste!$I9592)-FIND("[",GL_Paste!$I9592)-1),"")))</f>
        <v/>
      </c>
      <c r="D9595">
        <f>IF(GL_Paste!$B9592="","",IFERROR(INDEX(DeptName,MATCH($C9595,DeptTag,0)),"UNALLOCATED"))</f>
        <v/>
      </c>
      <c r="E9595">
        <f>IF(GL_Paste!$B9592="","",IFERROR(INDEX(AcctCat,MATCH(GL_Paste!$B9592&amp;"",AcctCode,0)),"UNKNOWN"))</f>
        <v/>
      </c>
      <c r="F9595">
        <f>IF(GL_Paste!$B9592="","",IFERROR(INDEX(AcctSub,MATCH(GL_Paste!$B9592&amp;"",AcctCode,0)),"UNKNOWN"))</f>
        <v/>
      </c>
    </row>
    <row r="9596">
      <c r="A9596" s="40">
        <f>IF(GL_Paste!$B9593="","",N(GL_Paste!$H9593)-N(GL_Paste!$G9593))</f>
        <v/>
      </c>
      <c r="B9596" s="43">
        <f>IF(GL_Paste!$B9593="","",DATE(YEAR(GL_Paste!$E9593),MONTH(GL_Paste!$E9593),1))</f>
        <v/>
      </c>
      <c r="C9596">
        <f>IF(GL_Paste!$B9593="","",IF(TRIM(GL_Paste!$M9593)&lt;&gt;"",TRIM(GL_Paste!$M9593),IFERROR(MID(GL_Paste!$I9593,FIND("[",GL_Paste!$I9593)+1,FIND("]",GL_Paste!$I9593)-FIND("[",GL_Paste!$I9593)-1),"")))</f>
        <v/>
      </c>
      <c r="D9596">
        <f>IF(GL_Paste!$B9593="","",IFERROR(INDEX(DeptName,MATCH($C9596,DeptTag,0)),"UNALLOCATED"))</f>
        <v/>
      </c>
      <c r="E9596">
        <f>IF(GL_Paste!$B9593="","",IFERROR(INDEX(AcctCat,MATCH(GL_Paste!$B9593&amp;"",AcctCode,0)),"UNKNOWN"))</f>
        <v/>
      </c>
      <c r="F9596">
        <f>IF(GL_Paste!$B9593="","",IFERROR(INDEX(AcctSub,MATCH(GL_Paste!$B9593&amp;"",AcctCode,0)),"UNKNOWN"))</f>
        <v/>
      </c>
    </row>
    <row r="9597">
      <c r="A9597" s="40">
        <f>IF(GL_Paste!$B9594="","",N(GL_Paste!$H9594)-N(GL_Paste!$G9594))</f>
        <v/>
      </c>
      <c r="B9597" s="43">
        <f>IF(GL_Paste!$B9594="","",DATE(YEAR(GL_Paste!$E9594),MONTH(GL_Paste!$E9594),1))</f>
        <v/>
      </c>
      <c r="C9597">
        <f>IF(GL_Paste!$B9594="","",IF(TRIM(GL_Paste!$M9594)&lt;&gt;"",TRIM(GL_Paste!$M9594),IFERROR(MID(GL_Paste!$I9594,FIND("[",GL_Paste!$I9594)+1,FIND("]",GL_Paste!$I9594)-FIND("[",GL_Paste!$I9594)-1),"")))</f>
        <v/>
      </c>
      <c r="D9597">
        <f>IF(GL_Paste!$B9594="","",IFERROR(INDEX(DeptName,MATCH($C9597,DeptTag,0)),"UNALLOCATED"))</f>
        <v/>
      </c>
      <c r="E9597">
        <f>IF(GL_Paste!$B9594="","",IFERROR(INDEX(AcctCat,MATCH(GL_Paste!$B9594&amp;"",AcctCode,0)),"UNKNOWN"))</f>
        <v/>
      </c>
      <c r="F9597">
        <f>IF(GL_Paste!$B9594="","",IFERROR(INDEX(AcctSub,MATCH(GL_Paste!$B9594&amp;"",AcctCode,0)),"UNKNOWN"))</f>
        <v/>
      </c>
    </row>
    <row r="9598">
      <c r="A9598" s="40">
        <f>IF(GL_Paste!$B9595="","",N(GL_Paste!$H9595)-N(GL_Paste!$G9595))</f>
        <v/>
      </c>
      <c r="B9598" s="43">
        <f>IF(GL_Paste!$B9595="","",DATE(YEAR(GL_Paste!$E9595),MONTH(GL_Paste!$E9595),1))</f>
        <v/>
      </c>
      <c r="C9598">
        <f>IF(GL_Paste!$B9595="","",IF(TRIM(GL_Paste!$M9595)&lt;&gt;"",TRIM(GL_Paste!$M9595),IFERROR(MID(GL_Paste!$I9595,FIND("[",GL_Paste!$I9595)+1,FIND("]",GL_Paste!$I9595)-FIND("[",GL_Paste!$I9595)-1),"")))</f>
        <v/>
      </c>
      <c r="D9598">
        <f>IF(GL_Paste!$B9595="","",IFERROR(INDEX(DeptName,MATCH($C9598,DeptTag,0)),"UNALLOCATED"))</f>
        <v/>
      </c>
      <c r="E9598">
        <f>IF(GL_Paste!$B9595="","",IFERROR(INDEX(AcctCat,MATCH(GL_Paste!$B9595&amp;"",AcctCode,0)),"UNKNOWN"))</f>
        <v/>
      </c>
      <c r="F9598">
        <f>IF(GL_Paste!$B9595="","",IFERROR(INDEX(AcctSub,MATCH(GL_Paste!$B9595&amp;"",AcctCode,0)),"UNKNOWN"))</f>
        <v/>
      </c>
    </row>
    <row r="9599">
      <c r="A9599" s="40">
        <f>IF(GL_Paste!$B9596="","",N(GL_Paste!$H9596)-N(GL_Paste!$G9596))</f>
        <v/>
      </c>
      <c r="B9599" s="43">
        <f>IF(GL_Paste!$B9596="","",DATE(YEAR(GL_Paste!$E9596),MONTH(GL_Paste!$E9596),1))</f>
        <v/>
      </c>
      <c r="C9599">
        <f>IF(GL_Paste!$B9596="","",IF(TRIM(GL_Paste!$M9596)&lt;&gt;"",TRIM(GL_Paste!$M9596),IFERROR(MID(GL_Paste!$I9596,FIND("[",GL_Paste!$I9596)+1,FIND("]",GL_Paste!$I9596)-FIND("[",GL_Paste!$I9596)-1),"")))</f>
        <v/>
      </c>
      <c r="D9599">
        <f>IF(GL_Paste!$B9596="","",IFERROR(INDEX(DeptName,MATCH($C9599,DeptTag,0)),"UNALLOCATED"))</f>
        <v/>
      </c>
      <c r="E9599">
        <f>IF(GL_Paste!$B9596="","",IFERROR(INDEX(AcctCat,MATCH(GL_Paste!$B9596&amp;"",AcctCode,0)),"UNKNOWN"))</f>
        <v/>
      </c>
      <c r="F9599">
        <f>IF(GL_Paste!$B9596="","",IFERROR(INDEX(AcctSub,MATCH(GL_Paste!$B9596&amp;"",AcctCode,0)),"UNKNOWN"))</f>
        <v/>
      </c>
    </row>
    <row r="9600">
      <c r="A9600" s="40">
        <f>IF(GL_Paste!$B9597="","",N(GL_Paste!$H9597)-N(GL_Paste!$G9597))</f>
        <v/>
      </c>
      <c r="B9600" s="43">
        <f>IF(GL_Paste!$B9597="","",DATE(YEAR(GL_Paste!$E9597),MONTH(GL_Paste!$E9597),1))</f>
        <v/>
      </c>
      <c r="C9600">
        <f>IF(GL_Paste!$B9597="","",IF(TRIM(GL_Paste!$M9597)&lt;&gt;"",TRIM(GL_Paste!$M9597),IFERROR(MID(GL_Paste!$I9597,FIND("[",GL_Paste!$I9597)+1,FIND("]",GL_Paste!$I9597)-FIND("[",GL_Paste!$I9597)-1),"")))</f>
        <v/>
      </c>
      <c r="D9600">
        <f>IF(GL_Paste!$B9597="","",IFERROR(INDEX(DeptName,MATCH($C9600,DeptTag,0)),"UNALLOCATED"))</f>
        <v/>
      </c>
      <c r="E9600">
        <f>IF(GL_Paste!$B9597="","",IFERROR(INDEX(AcctCat,MATCH(GL_Paste!$B9597&amp;"",AcctCode,0)),"UNKNOWN"))</f>
        <v/>
      </c>
      <c r="F9600">
        <f>IF(GL_Paste!$B9597="","",IFERROR(INDEX(AcctSub,MATCH(GL_Paste!$B9597&amp;"",AcctCode,0)),"UNKNOWN"))</f>
        <v/>
      </c>
    </row>
    <row r="9601">
      <c r="A9601" s="40">
        <f>IF(GL_Paste!$B9598="","",N(GL_Paste!$H9598)-N(GL_Paste!$G9598))</f>
        <v/>
      </c>
      <c r="B9601" s="43">
        <f>IF(GL_Paste!$B9598="","",DATE(YEAR(GL_Paste!$E9598),MONTH(GL_Paste!$E9598),1))</f>
        <v/>
      </c>
      <c r="C9601">
        <f>IF(GL_Paste!$B9598="","",IF(TRIM(GL_Paste!$M9598)&lt;&gt;"",TRIM(GL_Paste!$M9598),IFERROR(MID(GL_Paste!$I9598,FIND("[",GL_Paste!$I9598)+1,FIND("]",GL_Paste!$I9598)-FIND("[",GL_Paste!$I9598)-1),"")))</f>
        <v/>
      </c>
      <c r="D9601">
        <f>IF(GL_Paste!$B9598="","",IFERROR(INDEX(DeptName,MATCH($C9601,DeptTag,0)),"UNALLOCATED"))</f>
        <v/>
      </c>
      <c r="E9601">
        <f>IF(GL_Paste!$B9598="","",IFERROR(INDEX(AcctCat,MATCH(GL_Paste!$B9598&amp;"",AcctCode,0)),"UNKNOWN"))</f>
        <v/>
      </c>
      <c r="F9601">
        <f>IF(GL_Paste!$B9598="","",IFERROR(INDEX(AcctSub,MATCH(GL_Paste!$B9598&amp;"",AcctCode,0)),"UNKNOWN"))</f>
        <v/>
      </c>
    </row>
    <row r="9602">
      <c r="A9602" s="40">
        <f>IF(GL_Paste!$B9599="","",N(GL_Paste!$H9599)-N(GL_Paste!$G9599))</f>
        <v/>
      </c>
      <c r="B9602" s="43">
        <f>IF(GL_Paste!$B9599="","",DATE(YEAR(GL_Paste!$E9599),MONTH(GL_Paste!$E9599),1))</f>
        <v/>
      </c>
      <c r="C9602">
        <f>IF(GL_Paste!$B9599="","",IF(TRIM(GL_Paste!$M9599)&lt;&gt;"",TRIM(GL_Paste!$M9599),IFERROR(MID(GL_Paste!$I9599,FIND("[",GL_Paste!$I9599)+1,FIND("]",GL_Paste!$I9599)-FIND("[",GL_Paste!$I9599)-1),"")))</f>
        <v/>
      </c>
      <c r="D9602">
        <f>IF(GL_Paste!$B9599="","",IFERROR(INDEX(DeptName,MATCH($C9602,DeptTag,0)),"UNALLOCATED"))</f>
        <v/>
      </c>
      <c r="E9602">
        <f>IF(GL_Paste!$B9599="","",IFERROR(INDEX(AcctCat,MATCH(GL_Paste!$B9599&amp;"",AcctCode,0)),"UNKNOWN"))</f>
        <v/>
      </c>
      <c r="F9602">
        <f>IF(GL_Paste!$B9599="","",IFERROR(INDEX(AcctSub,MATCH(GL_Paste!$B9599&amp;"",AcctCode,0)),"UNKNOWN"))</f>
        <v/>
      </c>
    </row>
    <row r="9603">
      <c r="A9603" s="40">
        <f>IF(GL_Paste!$B9600="","",N(GL_Paste!$H9600)-N(GL_Paste!$G9600))</f>
        <v/>
      </c>
      <c r="B9603" s="43">
        <f>IF(GL_Paste!$B9600="","",DATE(YEAR(GL_Paste!$E9600),MONTH(GL_Paste!$E9600),1))</f>
        <v/>
      </c>
      <c r="C9603">
        <f>IF(GL_Paste!$B9600="","",IF(TRIM(GL_Paste!$M9600)&lt;&gt;"",TRIM(GL_Paste!$M9600),IFERROR(MID(GL_Paste!$I9600,FIND("[",GL_Paste!$I9600)+1,FIND("]",GL_Paste!$I9600)-FIND("[",GL_Paste!$I9600)-1),"")))</f>
        <v/>
      </c>
      <c r="D9603">
        <f>IF(GL_Paste!$B9600="","",IFERROR(INDEX(DeptName,MATCH($C9603,DeptTag,0)),"UNALLOCATED"))</f>
        <v/>
      </c>
      <c r="E9603">
        <f>IF(GL_Paste!$B9600="","",IFERROR(INDEX(AcctCat,MATCH(GL_Paste!$B9600&amp;"",AcctCode,0)),"UNKNOWN"))</f>
        <v/>
      </c>
      <c r="F9603">
        <f>IF(GL_Paste!$B9600="","",IFERROR(INDEX(AcctSub,MATCH(GL_Paste!$B9600&amp;"",AcctCode,0)),"UNKNOWN"))</f>
        <v/>
      </c>
    </row>
    <row r="9604">
      <c r="A9604" s="40">
        <f>IF(GL_Paste!$B9601="","",N(GL_Paste!$H9601)-N(GL_Paste!$G9601))</f>
        <v/>
      </c>
      <c r="B9604" s="43">
        <f>IF(GL_Paste!$B9601="","",DATE(YEAR(GL_Paste!$E9601),MONTH(GL_Paste!$E9601),1))</f>
        <v/>
      </c>
      <c r="C9604">
        <f>IF(GL_Paste!$B9601="","",IF(TRIM(GL_Paste!$M9601)&lt;&gt;"",TRIM(GL_Paste!$M9601),IFERROR(MID(GL_Paste!$I9601,FIND("[",GL_Paste!$I9601)+1,FIND("]",GL_Paste!$I9601)-FIND("[",GL_Paste!$I9601)-1),"")))</f>
        <v/>
      </c>
      <c r="D9604">
        <f>IF(GL_Paste!$B9601="","",IFERROR(INDEX(DeptName,MATCH($C9604,DeptTag,0)),"UNALLOCATED"))</f>
        <v/>
      </c>
      <c r="E9604">
        <f>IF(GL_Paste!$B9601="","",IFERROR(INDEX(AcctCat,MATCH(GL_Paste!$B9601&amp;"",AcctCode,0)),"UNKNOWN"))</f>
        <v/>
      </c>
      <c r="F9604">
        <f>IF(GL_Paste!$B9601="","",IFERROR(INDEX(AcctSub,MATCH(GL_Paste!$B9601&amp;"",AcctCode,0)),"UNKNOWN"))</f>
        <v/>
      </c>
    </row>
    <row r="9605">
      <c r="A9605" s="40">
        <f>IF(GL_Paste!$B9602="","",N(GL_Paste!$H9602)-N(GL_Paste!$G9602))</f>
        <v/>
      </c>
      <c r="B9605" s="43">
        <f>IF(GL_Paste!$B9602="","",DATE(YEAR(GL_Paste!$E9602),MONTH(GL_Paste!$E9602),1))</f>
        <v/>
      </c>
      <c r="C9605">
        <f>IF(GL_Paste!$B9602="","",IF(TRIM(GL_Paste!$M9602)&lt;&gt;"",TRIM(GL_Paste!$M9602),IFERROR(MID(GL_Paste!$I9602,FIND("[",GL_Paste!$I9602)+1,FIND("]",GL_Paste!$I9602)-FIND("[",GL_Paste!$I9602)-1),"")))</f>
        <v/>
      </c>
      <c r="D9605">
        <f>IF(GL_Paste!$B9602="","",IFERROR(INDEX(DeptName,MATCH($C9605,DeptTag,0)),"UNALLOCATED"))</f>
        <v/>
      </c>
      <c r="E9605">
        <f>IF(GL_Paste!$B9602="","",IFERROR(INDEX(AcctCat,MATCH(GL_Paste!$B9602&amp;"",AcctCode,0)),"UNKNOWN"))</f>
        <v/>
      </c>
      <c r="F9605">
        <f>IF(GL_Paste!$B9602="","",IFERROR(INDEX(AcctSub,MATCH(GL_Paste!$B9602&amp;"",AcctCode,0)),"UNKNOWN"))</f>
        <v/>
      </c>
    </row>
    <row r="9606">
      <c r="A9606" s="40">
        <f>IF(GL_Paste!$B9603="","",N(GL_Paste!$H9603)-N(GL_Paste!$G9603))</f>
        <v/>
      </c>
      <c r="B9606" s="43">
        <f>IF(GL_Paste!$B9603="","",DATE(YEAR(GL_Paste!$E9603),MONTH(GL_Paste!$E9603),1))</f>
        <v/>
      </c>
      <c r="C9606">
        <f>IF(GL_Paste!$B9603="","",IF(TRIM(GL_Paste!$M9603)&lt;&gt;"",TRIM(GL_Paste!$M9603),IFERROR(MID(GL_Paste!$I9603,FIND("[",GL_Paste!$I9603)+1,FIND("]",GL_Paste!$I9603)-FIND("[",GL_Paste!$I9603)-1),"")))</f>
        <v/>
      </c>
      <c r="D9606">
        <f>IF(GL_Paste!$B9603="","",IFERROR(INDEX(DeptName,MATCH($C9606,DeptTag,0)),"UNALLOCATED"))</f>
        <v/>
      </c>
      <c r="E9606">
        <f>IF(GL_Paste!$B9603="","",IFERROR(INDEX(AcctCat,MATCH(GL_Paste!$B9603&amp;"",AcctCode,0)),"UNKNOWN"))</f>
        <v/>
      </c>
      <c r="F9606">
        <f>IF(GL_Paste!$B9603="","",IFERROR(INDEX(AcctSub,MATCH(GL_Paste!$B9603&amp;"",AcctCode,0)),"UNKNOWN"))</f>
        <v/>
      </c>
    </row>
    <row r="9607">
      <c r="A9607" s="40">
        <f>IF(GL_Paste!$B9604="","",N(GL_Paste!$H9604)-N(GL_Paste!$G9604))</f>
        <v/>
      </c>
      <c r="B9607" s="43">
        <f>IF(GL_Paste!$B9604="","",DATE(YEAR(GL_Paste!$E9604),MONTH(GL_Paste!$E9604),1))</f>
        <v/>
      </c>
      <c r="C9607">
        <f>IF(GL_Paste!$B9604="","",IF(TRIM(GL_Paste!$M9604)&lt;&gt;"",TRIM(GL_Paste!$M9604),IFERROR(MID(GL_Paste!$I9604,FIND("[",GL_Paste!$I9604)+1,FIND("]",GL_Paste!$I9604)-FIND("[",GL_Paste!$I9604)-1),"")))</f>
        <v/>
      </c>
      <c r="D9607">
        <f>IF(GL_Paste!$B9604="","",IFERROR(INDEX(DeptName,MATCH($C9607,DeptTag,0)),"UNALLOCATED"))</f>
        <v/>
      </c>
      <c r="E9607">
        <f>IF(GL_Paste!$B9604="","",IFERROR(INDEX(AcctCat,MATCH(GL_Paste!$B9604&amp;"",AcctCode,0)),"UNKNOWN"))</f>
        <v/>
      </c>
      <c r="F9607">
        <f>IF(GL_Paste!$B9604="","",IFERROR(INDEX(AcctSub,MATCH(GL_Paste!$B9604&amp;"",AcctCode,0)),"UNKNOWN"))</f>
        <v/>
      </c>
    </row>
    <row r="9608">
      <c r="A9608" s="40">
        <f>IF(GL_Paste!$B9605="","",N(GL_Paste!$H9605)-N(GL_Paste!$G9605))</f>
        <v/>
      </c>
      <c r="B9608" s="43">
        <f>IF(GL_Paste!$B9605="","",DATE(YEAR(GL_Paste!$E9605),MONTH(GL_Paste!$E9605),1))</f>
        <v/>
      </c>
      <c r="C9608">
        <f>IF(GL_Paste!$B9605="","",IF(TRIM(GL_Paste!$M9605)&lt;&gt;"",TRIM(GL_Paste!$M9605),IFERROR(MID(GL_Paste!$I9605,FIND("[",GL_Paste!$I9605)+1,FIND("]",GL_Paste!$I9605)-FIND("[",GL_Paste!$I9605)-1),"")))</f>
        <v/>
      </c>
      <c r="D9608">
        <f>IF(GL_Paste!$B9605="","",IFERROR(INDEX(DeptName,MATCH($C9608,DeptTag,0)),"UNALLOCATED"))</f>
        <v/>
      </c>
      <c r="E9608">
        <f>IF(GL_Paste!$B9605="","",IFERROR(INDEX(AcctCat,MATCH(GL_Paste!$B9605&amp;"",AcctCode,0)),"UNKNOWN"))</f>
        <v/>
      </c>
      <c r="F9608">
        <f>IF(GL_Paste!$B9605="","",IFERROR(INDEX(AcctSub,MATCH(GL_Paste!$B9605&amp;"",AcctCode,0)),"UNKNOWN"))</f>
        <v/>
      </c>
    </row>
    <row r="9609">
      <c r="A9609" s="40">
        <f>IF(GL_Paste!$B9606="","",N(GL_Paste!$H9606)-N(GL_Paste!$G9606))</f>
        <v/>
      </c>
      <c r="B9609" s="43">
        <f>IF(GL_Paste!$B9606="","",DATE(YEAR(GL_Paste!$E9606),MONTH(GL_Paste!$E9606),1))</f>
        <v/>
      </c>
      <c r="C9609">
        <f>IF(GL_Paste!$B9606="","",IF(TRIM(GL_Paste!$M9606)&lt;&gt;"",TRIM(GL_Paste!$M9606),IFERROR(MID(GL_Paste!$I9606,FIND("[",GL_Paste!$I9606)+1,FIND("]",GL_Paste!$I9606)-FIND("[",GL_Paste!$I9606)-1),"")))</f>
        <v/>
      </c>
      <c r="D9609">
        <f>IF(GL_Paste!$B9606="","",IFERROR(INDEX(DeptName,MATCH($C9609,DeptTag,0)),"UNALLOCATED"))</f>
        <v/>
      </c>
      <c r="E9609">
        <f>IF(GL_Paste!$B9606="","",IFERROR(INDEX(AcctCat,MATCH(GL_Paste!$B9606&amp;"",AcctCode,0)),"UNKNOWN"))</f>
        <v/>
      </c>
      <c r="F9609">
        <f>IF(GL_Paste!$B9606="","",IFERROR(INDEX(AcctSub,MATCH(GL_Paste!$B9606&amp;"",AcctCode,0)),"UNKNOWN"))</f>
        <v/>
      </c>
    </row>
    <row r="9610">
      <c r="A9610" s="40">
        <f>IF(GL_Paste!$B9607="","",N(GL_Paste!$H9607)-N(GL_Paste!$G9607))</f>
        <v/>
      </c>
      <c r="B9610" s="43">
        <f>IF(GL_Paste!$B9607="","",DATE(YEAR(GL_Paste!$E9607),MONTH(GL_Paste!$E9607),1))</f>
        <v/>
      </c>
      <c r="C9610">
        <f>IF(GL_Paste!$B9607="","",IF(TRIM(GL_Paste!$M9607)&lt;&gt;"",TRIM(GL_Paste!$M9607),IFERROR(MID(GL_Paste!$I9607,FIND("[",GL_Paste!$I9607)+1,FIND("]",GL_Paste!$I9607)-FIND("[",GL_Paste!$I9607)-1),"")))</f>
        <v/>
      </c>
      <c r="D9610">
        <f>IF(GL_Paste!$B9607="","",IFERROR(INDEX(DeptName,MATCH($C9610,DeptTag,0)),"UNALLOCATED"))</f>
        <v/>
      </c>
      <c r="E9610">
        <f>IF(GL_Paste!$B9607="","",IFERROR(INDEX(AcctCat,MATCH(GL_Paste!$B9607&amp;"",AcctCode,0)),"UNKNOWN"))</f>
        <v/>
      </c>
      <c r="F9610">
        <f>IF(GL_Paste!$B9607="","",IFERROR(INDEX(AcctSub,MATCH(GL_Paste!$B9607&amp;"",AcctCode,0)),"UNKNOWN"))</f>
        <v/>
      </c>
    </row>
    <row r="9611">
      <c r="A9611" s="40">
        <f>IF(GL_Paste!$B9608="","",N(GL_Paste!$H9608)-N(GL_Paste!$G9608))</f>
        <v/>
      </c>
      <c r="B9611" s="43">
        <f>IF(GL_Paste!$B9608="","",DATE(YEAR(GL_Paste!$E9608),MONTH(GL_Paste!$E9608),1))</f>
        <v/>
      </c>
      <c r="C9611">
        <f>IF(GL_Paste!$B9608="","",IF(TRIM(GL_Paste!$M9608)&lt;&gt;"",TRIM(GL_Paste!$M9608),IFERROR(MID(GL_Paste!$I9608,FIND("[",GL_Paste!$I9608)+1,FIND("]",GL_Paste!$I9608)-FIND("[",GL_Paste!$I9608)-1),"")))</f>
        <v/>
      </c>
      <c r="D9611">
        <f>IF(GL_Paste!$B9608="","",IFERROR(INDEX(DeptName,MATCH($C9611,DeptTag,0)),"UNALLOCATED"))</f>
        <v/>
      </c>
      <c r="E9611">
        <f>IF(GL_Paste!$B9608="","",IFERROR(INDEX(AcctCat,MATCH(GL_Paste!$B9608&amp;"",AcctCode,0)),"UNKNOWN"))</f>
        <v/>
      </c>
      <c r="F9611">
        <f>IF(GL_Paste!$B9608="","",IFERROR(INDEX(AcctSub,MATCH(GL_Paste!$B9608&amp;"",AcctCode,0)),"UNKNOWN"))</f>
        <v/>
      </c>
    </row>
    <row r="9612">
      <c r="A9612" s="40">
        <f>IF(GL_Paste!$B9609="","",N(GL_Paste!$H9609)-N(GL_Paste!$G9609))</f>
        <v/>
      </c>
      <c r="B9612" s="43">
        <f>IF(GL_Paste!$B9609="","",DATE(YEAR(GL_Paste!$E9609),MONTH(GL_Paste!$E9609),1))</f>
        <v/>
      </c>
      <c r="C9612">
        <f>IF(GL_Paste!$B9609="","",IF(TRIM(GL_Paste!$M9609)&lt;&gt;"",TRIM(GL_Paste!$M9609),IFERROR(MID(GL_Paste!$I9609,FIND("[",GL_Paste!$I9609)+1,FIND("]",GL_Paste!$I9609)-FIND("[",GL_Paste!$I9609)-1),"")))</f>
        <v/>
      </c>
      <c r="D9612">
        <f>IF(GL_Paste!$B9609="","",IFERROR(INDEX(DeptName,MATCH($C9612,DeptTag,0)),"UNALLOCATED"))</f>
        <v/>
      </c>
      <c r="E9612">
        <f>IF(GL_Paste!$B9609="","",IFERROR(INDEX(AcctCat,MATCH(GL_Paste!$B9609&amp;"",AcctCode,0)),"UNKNOWN"))</f>
        <v/>
      </c>
      <c r="F9612">
        <f>IF(GL_Paste!$B9609="","",IFERROR(INDEX(AcctSub,MATCH(GL_Paste!$B9609&amp;"",AcctCode,0)),"UNKNOWN"))</f>
        <v/>
      </c>
    </row>
    <row r="9613">
      <c r="A9613" s="40">
        <f>IF(GL_Paste!$B9610="","",N(GL_Paste!$H9610)-N(GL_Paste!$G9610))</f>
        <v/>
      </c>
      <c r="B9613" s="43">
        <f>IF(GL_Paste!$B9610="","",DATE(YEAR(GL_Paste!$E9610),MONTH(GL_Paste!$E9610),1))</f>
        <v/>
      </c>
      <c r="C9613">
        <f>IF(GL_Paste!$B9610="","",IF(TRIM(GL_Paste!$M9610)&lt;&gt;"",TRIM(GL_Paste!$M9610),IFERROR(MID(GL_Paste!$I9610,FIND("[",GL_Paste!$I9610)+1,FIND("]",GL_Paste!$I9610)-FIND("[",GL_Paste!$I9610)-1),"")))</f>
        <v/>
      </c>
      <c r="D9613">
        <f>IF(GL_Paste!$B9610="","",IFERROR(INDEX(DeptName,MATCH($C9613,DeptTag,0)),"UNALLOCATED"))</f>
        <v/>
      </c>
      <c r="E9613">
        <f>IF(GL_Paste!$B9610="","",IFERROR(INDEX(AcctCat,MATCH(GL_Paste!$B9610&amp;"",AcctCode,0)),"UNKNOWN"))</f>
        <v/>
      </c>
      <c r="F9613">
        <f>IF(GL_Paste!$B9610="","",IFERROR(INDEX(AcctSub,MATCH(GL_Paste!$B9610&amp;"",AcctCode,0)),"UNKNOWN"))</f>
        <v/>
      </c>
    </row>
    <row r="9614">
      <c r="A9614" s="40">
        <f>IF(GL_Paste!$B9611="","",N(GL_Paste!$H9611)-N(GL_Paste!$G9611))</f>
        <v/>
      </c>
      <c r="B9614" s="43">
        <f>IF(GL_Paste!$B9611="","",DATE(YEAR(GL_Paste!$E9611),MONTH(GL_Paste!$E9611),1))</f>
        <v/>
      </c>
      <c r="C9614">
        <f>IF(GL_Paste!$B9611="","",IF(TRIM(GL_Paste!$M9611)&lt;&gt;"",TRIM(GL_Paste!$M9611),IFERROR(MID(GL_Paste!$I9611,FIND("[",GL_Paste!$I9611)+1,FIND("]",GL_Paste!$I9611)-FIND("[",GL_Paste!$I9611)-1),"")))</f>
        <v/>
      </c>
      <c r="D9614">
        <f>IF(GL_Paste!$B9611="","",IFERROR(INDEX(DeptName,MATCH($C9614,DeptTag,0)),"UNALLOCATED"))</f>
        <v/>
      </c>
      <c r="E9614">
        <f>IF(GL_Paste!$B9611="","",IFERROR(INDEX(AcctCat,MATCH(GL_Paste!$B9611&amp;"",AcctCode,0)),"UNKNOWN"))</f>
        <v/>
      </c>
      <c r="F9614">
        <f>IF(GL_Paste!$B9611="","",IFERROR(INDEX(AcctSub,MATCH(GL_Paste!$B9611&amp;"",AcctCode,0)),"UNKNOWN"))</f>
        <v/>
      </c>
    </row>
    <row r="9615">
      <c r="A9615" s="40">
        <f>IF(GL_Paste!$B9612="","",N(GL_Paste!$H9612)-N(GL_Paste!$G9612))</f>
        <v/>
      </c>
      <c r="B9615" s="43">
        <f>IF(GL_Paste!$B9612="","",DATE(YEAR(GL_Paste!$E9612),MONTH(GL_Paste!$E9612),1))</f>
        <v/>
      </c>
      <c r="C9615">
        <f>IF(GL_Paste!$B9612="","",IF(TRIM(GL_Paste!$M9612)&lt;&gt;"",TRIM(GL_Paste!$M9612),IFERROR(MID(GL_Paste!$I9612,FIND("[",GL_Paste!$I9612)+1,FIND("]",GL_Paste!$I9612)-FIND("[",GL_Paste!$I9612)-1),"")))</f>
        <v/>
      </c>
      <c r="D9615">
        <f>IF(GL_Paste!$B9612="","",IFERROR(INDEX(DeptName,MATCH($C9615,DeptTag,0)),"UNALLOCATED"))</f>
        <v/>
      </c>
      <c r="E9615">
        <f>IF(GL_Paste!$B9612="","",IFERROR(INDEX(AcctCat,MATCH(GL_Paste!$B9612&amp;"",AcctCode,0)),"UNKNOWN"))</f>
        <v/>
      </c>
      <c r="F9615">
        <f>IF(GL_Paste!$B9612="","",IFERROR(INDEX(AcctSub,MATCH(GL_Paste!$B9612&amp;"",AcctCode,0)),"UNKNOWN"))</f>
        <v/>
      </c>
    </row>
    <row r="9616">
      <c r="A9616" s="40">
        <f>IF(GL_Paste!$B9613="","",N(GL_Paste!$H9613)-N(GL_Paste!$G9613))</f>
        <v/>
      </c>
      <c r="B9616" s="43">
        <f>IF(GL_Paste!$B9613="","",DATE(YEAR(GL_Paste!$E9613),MONTH(GL_Paste!$E9613),1))</f>
        <v/>
      </c>
      <c r="C9616">
        <f>IF(GL_Paste!$B9613="","",IF(TRIM(GL_Paste!$M9613)&lt;&gt;"",TRIM(GL_Paste!$M9613),IFERROR(MID(GL_Paste!$I9613,FIND("[",GL_Paste!$I9613)+1,FIND("]",GL_Paste!$I9613)-FIND("[",GL_Paste!$I9613)-1),"")))</f>
        <v/>
      </c>
      <c r="D9616">
        <f>IF(GL_Paste!$B9613="","",IFERROR(INDEX(DeptName,MATCH($C9616,DeptTag,0)),"UNALLOCATED"))</f>
        <v/>
      </c>
      <c r="E9616">
        <f>IF(GL_Paste!$B9613="","",IFERROR(INDEX(AcctCat,MATCH(GL_Paste!$B9613&amp;"",AcctCode,0)),"UNKNOWN"))</f>
        <v/>
      </c>
      <c r="F9616">
        <f>IF(GL_Paste!$B9613="","",IFERROR(INDEX(AcctSub,MATCH(GL_Paste!$B9613&amp;"",AcctCode,0)),"UNKNOWN"))</f>
        <v/>
      </c>
    </row>
    <row r="9617">
      <c r="A9617" s="40">
        <f>IF(GL_Paste!$B9614="","",N(GL_Paste!$H9614)-N(GL_Paste!$G9614))</f>
        <v/>
      </c>
      <c r="B9617" s="43">
        <f>IF(GL_Paste!$B9614="","",DATE(YEAR(GL_Paste!$E9614),MONTH(GL_Paste!$E9614),1))</f>
        <v/>
      </c>
      <c r="C9617">
        <f>IF(GL_Paste!$B9614="","",IF(TRIM(GL_Paste!$M9614)&lt;&gt;"",TRIM(GL_Paste!$M9614),IFERROR(MID(GL_Paste!$I9614,FIND("[",GL_Paste!$I9614)+1,FIND("]",GL_Paste!$I9614)-FIND("[",GL_Paste!$I9614)-1),"")))</f>
        <v/>
      </c>
      <c r="D9617">
        <f>IF(GL_Paste!$B9614="","",IFERROR(INDEX(DeptName,MATCH($C9617,DeptTag,0)),"UNALLOCATED"))</f>
        <v/>
      </c>
      <c r="E9617">
        <f>IF(GL_Paste!$B9614="","",IFERROR(INDEX(AcctCat,MATCH(GL_Paste!$B9614&amp;"",AcctCode,0)),"UNKNOWN"))</f>
        <v/>
      </c>
      <c r="F9617">
        <f>IF(GL_Paste!$B9614="","",IFERROR(INDEX(AcctSub,MATCH(GL_Paste!$B9614&amp;"",AcctCode,0)),"UNKNOWN"))</f>
        <v/>
      </c>
    </row>
    <row r="9618">
      <c r="A9618" s="40">
        <f>IF(GL_Paste!$B9615="","",N(GL_Paste!$H9615)-N(GL_Paste!$G9615))</f>
        <v/>
      </c>
      <c r="B9618" s="43">
        <f>IF(GL_Paste!$B9615="","",DATE(YEAR(GL_Paste!$E9615),MONTH(GL_Paste!$E9615),1))</f>
        <v/>
      </c>
      <c r="C9618">
        <f>IF(GL_Paste!$B9615="","",IF(TRIM(GL_Paste!$M9615)&lt;&gt;"",TRIM(GL_Paste!$M9615),IFERROR(MID(GL_Paste!$I9615,FIND("[",GL_Paste!$I9615)+1,FIND("]",GL_Paste!$I9615)-FIND("[",GL_Paste!$I9615)-1),"")))</f>
        <v/>
      </c>
      <c r="D9618">
        <f>IF(GL_Paste!$B9615="","",IFERROR(INDEX(DeptName,MATCH($C9618,DeptTag,0)),"UNALLOCATED"))</f>
        <v/>
      </c>
      <c r="E9618">
        <f>IF(GL_Paste!$B9615="","",IFERROR(INDEX(AcctCat,MATCH(GL_Paste!$B9615&amp;"",AcctCode,0)),"UNKNOWN"))</f>
        <v/>
      </c>
      <c r="F9618">
        <f>IF(GL_Paste!$B9615="","",IFERROR(INDEX(AcctSub,MATCH(GL_Paste!$B9615&amp;"",AcctCode,0)),"UNKNOWN"))</f>
        <v/>
      </c>
    </row>
    <row r="9619">
      <c r="A9619" s="40">
        <f>IF(GL_Paste!$B9616="","",N(GL_Paste!$H9616)-N(GL_Paste!$G9616))</f>
        <v/>
      </c>
      <c r="B9619" s="43">
        <f>IF(GL_Paste!$B9616="","",DATE(YEAR(GL_Paste!$E9616),MONTH(GL_Paste!$E9616),1))</f>
        <v/>
      </c>
      <c r="C9619">
        <f>IF(GL_Paste!$B9616="","",IF(TRIM(GL_Paste!$M9616)&lt;&gt;"",TRIM(GL_Paste!$M9616),IFERROR(MID(GL_Paste!$I9616,FIND("[",GL_Paste!$I9616)+1,FIND("]",GL_Paste!$I9616)-FIND("[",GL_Paste!$I9616)-1),"")))</f>
        <v/>
      </c>
      <c r="D9619">
        <f>IF(GL_Paste!$B9616="","",IFERROR(INDEX(DeptName,MATCH($C9619,DeptTag,0)),"UNALLOCATED"))</f>
        <v/>
      </c>
      <c r="E9619">
        <f>IF(GL_Paste!$B9616="","",IFERROR(INDEX(AcctCat,MATCH(GL_Paste!$B9616&amp;"",AcctCode,0)),"UNKNOWN"))</f>
        <v/>
      </c>
      <c r="F9619">
        <f>IF(GL_Paste!$B9616="","",IFERROR(INDEX(AcctSub,MATCH(GL_Paste!$B9616&amp;"",AcctCode,0)),"UNKNOWN"))</f>
        <v/>
      </c>
    </row>
    <row r="9620">
      <c r="A9620" s="40">
        <f>IF(GL_Paste!$B9617="","",N(GL_Paste!$H9617)-N(GL_Paste!$G9617))</f>
        <v/>
      </c>
      <c r="B9620" s="43">
        <f>IF(GL_Paste!$B9617="","",DATE(YEAR(GL_Paste!$E9617),MONTH(GL_Paste!$E9617),1))</f>
        <v/>
      </c>
      <c r="C9620">
        <f>IF(GL_Paste!$B9617="","",IF(TRIM(GL_Paste!$M9617)&lt;&gt;"",TRIM(GL_Paste!$M9617),IFERROR(MID(GL_Paste!$I9617,FIND("[",GL_Paste!$I9617)+1,FIND("]",GL_Paste!$I9617)-FIND("[",GL_Paste!$I9617)-1),"")))</f>
        <v/>
      </c>
      <c r="D9620">
        <f>IF(GL_Paste!$B9617="","",IFERROR(INDEX(DeptName,MATCH($C9620,DeptTag,0)),"UNALLOCATED"))</f>
        <v/>
      </c>
      <c r="E9620">
        <f>IF(GL_Paste!$B9617="","",IFERROR(INDEX(AcctCat,MATCH(GL_Paste!$B9617&amp;"",AcctCode,0)),"UNKNOWN"))</f>
        <v/>
      </c>
      <c r="F9620">
        <f>IF(GL_Paste!$B9617="","",IFERROR(INDEX(AcctSub,MATCH(GL_Paste!$B9617&amp;"",AcctCode,0)),"UNKNOWN"))</f>
        <v/>
      </c>
    </row>
    <row r="9621">
      <c r="A9621" s="40">
        <f>IF(GL_Paste!$B9618="","",N(GL_Paste!$H9618)-N(GL_Paste!$G9618))</f>
        <v/>
      </c>
      <c r="B9621" s="43">
        <f>IF(GL_Paste!$B9618="","",DATE(YEAR(GL_Paste!$E9618),MONTH(GL_Paste!$E9618),1))</f>
        <v/>
      </c>
      <c r="C9621">
        <f>IF(GL_Paste!$B9618="","",IF(TRIM(GL_Paste!$M9618)&lt;&gt;"",TRIM(GL_Paste!$M9618),IFERROR(MID(GL_Paste!$I9618,FIND("[",GL_Paste!$I9618)+1,FIND("]",GL_Paste!$I9618)-FIND("[",GL_Paste!$I9618)-1),"")))</f>
        <v/>
      </c>
      <c r="D9621">
        <f>IF(GL_Paste!$B9618="","",IFERROR(INDEX(DeptName,MATCH($C9621,DeptTag,0)),"UNALLOCATED"))</f>
        <v/>
      </c>
      <c r="E9621">
        <f>IF(GL_Paste!$B9618="","",IFERROR(INDEX(AcctCat,MATCH(GL_Paste!$B9618&amp;"",AcctCode,0)),"UNKNOWN"))</f>
        <v/>
      </c>
      <c r="F9621">
        <f>IF(GL_Paste!$B9618="","",IFERROR(INDEX(AcctSub,MATCH(GL_Paste!$B9618&amp;"",AcctCode,0)),"UNKNOWN"))</f>
        <v/>
      </c>
    </row>
    <row r="9622">
      <c r="A9622" s="40">
        <f>IF(GL_Paste!$B9619="","",N(GL_Paste!$H9619)-N(GL_Paste!$G9619))</f>
        <v/>
      </c>
      <c r="B9622" s="43">
        <f>IF(GL_Paste!$B9619="","",DATE(YEAR(GL_Paste!$E9619),MONTH(GL_Paste!$E9619),1))</f>
        <v/>
      </c>
      <c r="C9622">
        <f>IF(GL_Paste!$B9619="","",IF(TRIM(GL_Paste!$M9619)&lt;&gt;"",TRIM(GL_Paste!$M9619),IFERROR(MID(GL_Paste!$I9619,FIND("[",GL_Paste!$I9619)+1,FIND("]",GL_Paste!$I9619)-FIND("[",GL_Paste!$I9619)-1),"")))</f>
        <v/>
      </c>
      <c r="D9622">
        <f>IF(GL_Paste!$B9619="","",IFERROR(INDEX(DeptName,MATCH($C9622,DeptTag,0)),"UNALLOCATED"))</f>
        <v/>
      </c>
      <c r="E9622">
        <f>IF(GL_Paste!$B9619="","",IFERROR(INDEX(AcctCat,MATCH(GL_Paste!$B9619&amp;"",AcctCode,0)),"UNKNOWN"))</f>
        <v/>
      </c>
      <c r="F9622">
        <f>IF(GL_Paste!$B9619="","",IFERROR(INDEX(AcctSub,MATCH(GL_Paste!$B9619&amp;"",AcctCode,0)),"UNKNOWN"))</f>
        <v/>
      </c>
    </row>
    <row r="9623">
      <c r="A9623" s="40">
        <f>IF(GL_Paste!$B9620="","",N(GL_Paste!$H9620)-N(GL_Paste!$G9620))</f>
        <v/>
      </c>
      <c r="B9623" s="43">
        <f>IF(GL_Paste!$B9620="","",DATE(YEAR(GL_Paste!$E9620),MONTH(GL_Paste!$E9620),1))</f>
        <v/>
      </c>
      <c r="C9623">
        <f>IF(GL_Paste!$B9620="","",IF(TRIM(GL_Paste!$M9620)&lt;&gt;"",TRIM(GL_Paste!$M9620),IFERROR(MID(GL_Paste!$I9620,FIND("[",GL_Paste!$I9620)+1,FIND("]",GL_Paste!$I9620)-FIND("[",GL_Paste!$I9620)-1),"")))</f>
        <v/>
      </c>
      <c r="D9623">
        <f>IF(GL_Paste!$B9620="","",IFERROR(INDEX(DeptName,MATCH($C9623,DeptTag,0)),"UNALLOCATED"))</f>
        <v/>
      </c>
      <c r="E9623">
        <f>IF(GL_Paste!$B9620="","",IFERROR(INDEX(AcctCat,MATCH(GL_Paste!$B9620&amp;"",AcctCode,0)),"UNKNOWN"))</f>
        <v/>
      </c>
      <c r="F9623">
        <f>IF(GL_Paste!$B9620="","",IFERROR(INDEX(AcctSub,MATCH(GL_Paste!$B9620&amp;"",AcctCode,0)),"UNKNOWN"))</f>
        <v/>
      </c>
    </row>
    <row r="9624">
      <c r="A9624" s="40">
        <f>IF(GL_Paste!$B9621="","",N(GL_Paste!$H9621)-N(GL_Paste!$G9621))</f>
        <v/>
      </c>
      <c r="B9624" s="43">
        <f>IF(GL_Paste!$B9621="","",DATE(YEAR(GL_Paste!$E9621),MONTH(GL_Paste!$E9621),1))</f>
        <v/>
      </c>
      <c r="C9624">
        <f>IF(GL_Paste!$B9621="","",IF(TRIM(GL_Paste!$M9621)&lt;&gt;"",TRIM(GL_Paste!$M9621),IFERROR(MID(GL_Paste!$I9621,FIND("[",GL_Paste!$I9621)+1,FIND("]",GL_Paste!$I9621)-FIND("[",GL_Paste!$I9621)-1),"")))</f>
        <v/>
      </c>
      <c r="D9624">
        <f>IF(GL_Paste!$B9621="","",IFERROR(INDEX(DeptName,MATCH($C9624,DeptTag,0)),"UNALLOCATED"))</f>
        <v/>
      </c>
      <c r="E9624">
        <f>IF(GL_Paste!$B9621="","",IFERROR(INDEX(AcctCat,MATCH(GL_Paste!$B9621&amp;"",AcctCode,0)),"UNKNOWN"))</f>
        <v/>
      </c>
      <c r="F9624">
        <f>IF(GL_Paste!$B9621="","",IFERROR(INDEX(AcctSub,MATCH(GL_Paste!$B9621&amp;"",AcctCode,0)),"UNKNOWN"))</f>
        <v/>
      </c>
    </row>
    <row r="9625">
      <c r="A9625" s="40">
        <f>IF(GL_Paste!$B9622="","",N(GL_Paste!$H9622)-N(GL_Paste!$G9622))</f>
        <v/>
      </c>
      <c r="B9625" s="43">
        <f>IF(GL_Paste!$B9622="","",DATE(YEAR(GL_Paste!$E9622),MONTH(GL_Paste!$E9622),1))</f>
        <v/>
      </c>
      <c r="C9625">
        <f>IF(GL_Paste!$B9622="","",IF(TRIM(GL_Paste!$M9622)&lt;&gt;"",TRIM(GL_Paste!$M9622),IFERROR(MID(GL_Paste!$I9622,FIND("[",GL_Paste!$I9622)+1,FIND("]",GL_Paste!$I9622)-FIND("[",GL_Paste!$I9622)-1),"")))</f>
        <v/>
      </c>
      <c r="D9625">
        <f>IF(GL_Paste!$B9622="","",IFERROR(INDEX(DeptName,MATCH($C9625,DeptTag,0)),"UNALLOCATED"))</f>
        <v/>
      </c>
      <c r="E9625">
        <f>IF(GL_Paste!$B9622="","",IFERROR(INDEX(AcctCat,MATCH(GL_Paste!$B9622&amp;"",AcctCode,0)),"UNKNOWN"))</f>
        <v/>
      </c>
      <c r="F9625">
        <f>IF(GL_Paste!$B9622="","",IFERROR(INDEX(AcctSub,MATCH(GL_Paste!$B9622&amp;"",AcctCode,0)),"UNKNOWN"))</f>
        <v/>
      </c>
    </row>
    <row r="9626">
      <c r="A9626" s="40">
        <f>IF(GL_Paste!$B9623="","",N(GL_Paste!$H9623)-N(GL_Paste!$G9623))</f>
        <v/>
      </c>
      <c r="B9626" s="43">
        <f>IF(GL_Paste!$B9623="","",DATE(YEAR(GL_Paste!$E9623),MONTH(GL_Paste!$E9623),1))</f>
        <v/>
      </c>
      <c r="C9626">
        <f>IF(GL_Paste!$B9623="","",IF(TRIM(GL_Paste!$M9623)&lt;&gt;"",TRIM(GL_Paste!$M9623),IFERROR(MID(GL_Paste!$I9623,FIND("[",GL_Paste!$I9623)+1,FIND("]",GL_Paste!$I9623)-FIND("[",GL_Paste!$I9623)-1),"")))</f>
        <v/>
      </c>
      <c r="D9626">
        <f>IF(GL_Paste!$B9623="","",IFERROR(INDEX(DeptName,MATCH($C9626,DeptTag,0)),"UNALLOCATED"))</f>
        <v/>
      </c>
      <c r="E9626">
        <f>IF(GL_Paste!$B9623="","",IFERROR(INDEX(AcctCat,MATCH(GL_Paste!$B9623&amp;"",AcctCode,0)),"UNKNOWN"))</f>
        <v/>
      </c>
      <c r="F9626">
        <f>IF(GL_Paste!$B9623="","",IFERROR(INDEX(AcctSub,MATCH(GL_Paste!$B9623&amp;"",AcctCode,0)),"UNKNOWN"))</f>
        <v/>
      </c>
    </row>
    <row r="9627">
      <c r="A9627" s="40">
        <f>IF(GL_Paste!$B9624="","",N(GL_Paste!$H9624)-N(GL_Paste!$G9624))</f>
        <v/>
      </c>
      <c r="B9627" s="43">
        <f>IF(GL_Paste!$B9624="","",DATE(YEAR(GL_Paste!$E9624),MONTH(GL_Paste!$E9624),1))</f>
        <v/>
      </c>
      <c r="C9627">
        <f>IF(GL_Paste!$B9624="","",IF(TRIM(GL_Paste!$M9624)&lt;&gt;"",TRIM(GL_Paste!$M9624),IFERROR(MID(GL_Paste!$I9624,FIND("[",GL_Paste!$I9624)+1,FIND("]",GL_Paste!$I9624)-FIND("[",GL_Paste!$I9624)-1),"")))</f>
        <v/>
      </c>
      <c r="D9627">
        <f>IF(GL_Paste!$B9624="","",IFERROR(INDEX(DeptName,MATCH($C9627,DeptTag,0)),"UNALLOCATED"))</f>
        <v/>
      </c>
      <c r="E9627">
        <f>IF(GL_Paste!$B9624="","",IFERROR(INDEX(AcctCat,MATCH(GL_Paste!$B9624&amp;"",AcctCode,0)),"UNKNOWN"))</f>
        <v/>
      </c>
      <c r="F9627">
        <f>IF(GL_Paste!$B9624="","",IFERROR(INDEX(AcctSub,MATCH(GL_Paste!$B9624&amp;"",AcctCode,0)),"UNKNOWN"))</f>
        <v/>
      </c>
    </row>
    <row r="9628">
      <c r="A9628" s="40">
        <f>IF(GL_Paste!$B9625="","",N(GL_Paste!$H9625)-N(GL_Paste!$G9625))</f>
        <v/>
      </c>
      <c r="B9628" s="43">
        <f>IF(GL_Paste!$B9625="","",DATE(YEAR(GL_Paste!$E9625),MONTH(GL_Paste!$E9625),1))</f>
        <v/>
      </c>
      <c r="C9628">
        <f>IF(GL_Paste!$B9625="","",IF(TRIM(GL_Paste!$M9625)&lt;&gt;"",TRIM(GL_Paste!$M9625),IFERROR(MID(GL_Paste!$I9625,FIND("[",GL_Paste!$I9625)+1,FIND("]",GL_Paste!$I9625)-FIND("[",GL_Paste!$I9625)-1),"")))</f>
        <v/>
      </c>
      <c r="D9628">
        <f>IF(GL_Paste!$B9625="","",IFERROR(INDEX(DeptName,MATCH($C9628,DeptTag,0)),"UNALLOCATED"))</f>
        <v/>
      </c>
      <c r="E9628">
        <f>IF(GL_Paste!$B9625="","",IFERROR(INDEX(AcctCat,MATCH(GL_Paste!$B9625&amp;"",AcctCode,0)),"UNKNOWN"))</f>
        <v/>
      </c>
      <c r="F9628">
        <f>IF(GL_Paste!$B9625="","",IFERROR(INDEX(AcctSub,MATCH(GL_Paste!$B9625&amp;"",AcctCode,0)),"UNKNOWN"))</f>
        <v/>
      </c>
    </row>
    <row r="9629">
      <c r="A9629" s="40">
        <f>IF(GL_Paste!$B9626="","",N(GL_Paste!$H9626)-N(GL_Paste!$G9626))</f>
        <v/>
      </c>
      <c r="B9629" s="43">
        <f>IF(GL_Paste!$B9626="","",DATE(YEAR(GL_Paste!$E9626),MONTH(GL_Paste!$E9626),1))</f>
        <v/>
      </c>
      <c r="C9629">
        <f>IF(GL_Paste!$B9626="","",IF(TRIM(GL_Paste!$M9626)&lt;&gt;"",TRIM(GL_Paste!$M9626),IFERROR(MID(GL_Paste!$I9626,FIND("[",GL_Paste!$I9626)+1,FIND("]",GL_Paste!$I9626)-FIND("[",GL_Paste!$I9626)-1),"")))</f>
        <v/>
      </c>
      <c r="D9629">
        <f>IF(GL_Paste!$B9626="","",IFERROR(INDEX(DeptName,MATCH($C9629,DeptTag,0)),"UNALLOCATED"))</f>
        <v/>
      </c>
      <c r="E9629">
        <f>IF(GL_Paste!$B9626="","",IFERROR(INDEX(AcctCat,MATCH(GL_Paste!$B9626&amp;"",AcctCode,0)),"UNKNOWN"))</f>
        <v/>
      </c>
      <c r="F9629">
        <f>IF(GL_Paste!$B9626="","",IFERROR(INDEX(AcctSub,MATCH(GL_Paste!$B9626&amp;"",AcctCode,0)),"UNKNOWN"))</f>
        <v/>
      </c>
    </row>
    <row r="9630">
      <c r="A9630" s="40">
        <f>IF(GL_Paste!$B9627="","",N(GL_Paste!$H9627)-N(GL_Paste!$G9627))</f>
        <v/>
      </c>
      <c r="B9630" s="43">
        <f>IF(GL_Paste!$B9627="","",DATE(YEAR(GL_Paste!$E9627),MONTH(GL_Paste!$E9627),1))</f>
        <v/>
      </c>
      <c r="C9630">
        <f>IF(GL_Paste!$B9627="","",IF(TRIM(GL_Paste!$M9627)&lt;&gt;"",TRIM(GL_Paste!$M9627),IFERROR(MID(GL_Paste!$I9627,FIND("[",GL_Paste!$I9627)+1,FIND("]",GL_Paste!$I9627)-FIND("[",GL_Paste!$I9627)-1),"")))</f>
        <v/>
      </c>
      <c r="D9630">
        <f>IF(GL_Paste!$B9627="","",IFERROR(INDEX(DeptName,MATCH($C9630,DeptTag,0)),"UNALLOCATED"))</f>
        <v/>
      </c>
      <c r="E9630">
        <f>IF(GL_Paste!$B9627="","",IFERROR(INDEX(AcctCat,MATCH(GL_Paste!$B9627&amp;"",AcctCode,0)),"UNKNOWN"))</f>
        <v/>
      </c>
      <c r="F9630">
        <f>IF(GL_Paste!$B9627="","",IFERROR(INDEX(AcctSub,MATCH(GL_Paste!$B9627&amp;"",AcctCode,0)),"UNKNOWN"))</f>
        <v/>
      </c>
    </row>
    <row r="9631">
      <c r="A9631" s="40">
        <f>IF(GL_Paste!$B9628="","",N(GL_Paste!$H9628)-N(GL_Paste!$G9628))</f>
        <v/>
      </c>
      <c r="B9631" s="43">
        <f>IF(GL_Paste!$B9628="","",DATE(YEAR(GL_Paste!$E9628),MONTH(GL_Paste!$E9628),1))</f>
        <v/>
      </c>
      <c r="C9631">
        <f>IF(GL_Paste!$B9628="","",IF(TRIM(GL_Paste!$M9628)&lt;&gt;"",TRIM(GL_Paste!$M9628),IFERROR(MID(GL_Paste!$I9628,FIND("[",GL_Paste!$I9628)+1,FIND("]",GL_Paste!$I9628)-FIND("[",GL_Paste!$I9628)-1),"")))</f>
        <v/>
      </c>
      <c r="D9631">
        <f>IF(GL_Paste!$B9628="","",IFERROR(INDEX(DeptName,MATCH($C9631,DeptTag,0)),"UNALLOCATED"))</f>
        <v/>
      </c>
      <c r="E9631">
        <f>IF(GL_Paste!$B9628="","",IFERROR(INDEX(AcctCat,MATCH(GL_Paste!$B9628&amp;"",AcctCode,0)),"UNKNOWN"))</f>
        <v/>
      </c>
      <c r="F9631">
        <f>IF(GL_Paste!$B9628="","",IFERROR(INDEX(AcctSub,MATCH(GL_Paste!$B9628&amp;"",AcctCode,0)),"UNKNOWN"))</f>
        <v/>
      </c>
    </row>
    <row r="9632">
      <c r="A9632" s="40">
        <f>IF(GL_Paste!$B9629="","",N(GL_Paste!$H9629)-N(GL_Paste!$G9629))</f>
        <v/>
      </c>
      <c r="B9632" s="43">
        <f>IF(GL_Paste!$B9629="","",DATE(YEAR(GL_Paste!$E9629),MONTH(GL_Paste!$E9629),1))</f>
        <v/>
      </c>
      <c r="C9632">
        <f>IF(GL_Paste!$B9629="","",IF(TRIM(GL_Paste!$M9629)&lt;&gt;"",TRIM(GL_Paste!$M9629),IFERROR(MID(GL_Paste!$I9629,FIND("[",GL_Paste!$I9629)+1,FIND("]",GL_Paste!$I9629)-FIND("[",GL_Paste!$I9629)-1),"")))</f>
        <v/>
      </c>
      <c r="D9632">
        <f>IF(GL_Paste!$B9629="","",IFERROR(INDEX(DeptName,MATCH($C9632,DeptTag,0)),"UNALLOCATED"))</f>
        <v/>
      </c>
      <c r="E9632">
        <f>IF(GL_Paste!$B9629="","",IFERROR(INDEX(AcctCat,MATCH(GL_Paste!$B9629&amp;"",AcctCode,0)),"UNKNOWN"))</f>
        <v/>
      </c>
      <c r="F9632">
        <f>IF(GL_Paste!$B9629="","",IFERROR(INDEX(AcctSub,MATCH(GL_Paste!$B9629&amp;"",AcctCode,0)),"UNKNOWN"))</f>
        <v/>
      </c>
    </row>
    <row r="9633">
      <c r="A9633" s="40">
        <f>IF(GL_Paste!$B9630="","",N(GL_Paste!$H9630)-N(GL_Paste!$G9630))</f>
        <v/>
      </c>
      <c r="B9633" s="43">
        <f>IF(GL_Paste!$B9630="","",DATE(YEAR(GL_Paste!$E9630),MONTH(GL_Paste!$E9630),1))</f>
        <v/>
      </c>
      <c r="C9633">
        <f>IF(GL_Paste!$B9630="","",IF(TRIM(GL_Paste!$M9630)&lt;&gt;"",TRIM(GL_Paste!$M9630),IFERROR(MID(GL_Paste!$I9630,FIND("[",GL_Paste!$I9630)+1,FIND("]",GL_Paste!$I9630)-FIND("[",GL_Paste!$I9630)-1),"")))</f>
        <v/>
      </c>
      <c r="D9633">
        <f>IF(GL_Paste!$B9630="","",IFERROR(INDEX(DeptName,MATCH($C9633,DeptTag,0)),"UNALLOCATED"))</f>
        <v/>
      </c>
      <c r="E9633">
        <f>IF(GL_Paste!$B9630="","",IFERROR(INDEX(AcctCat,MATCH(GL_Paste!$B9630&amp;"",AcctCode,0)),"UNKNOWN"))</f>
        <v/>
      </c>
      <c r="F9633">
        <f>IF(GL_Paste!$B9630="","",IFERROR(INDEX(AcctSub,MATCH(GL_Paste!$B9630&amp;"",AcctCode,0)),"UNKNOWN"))</f>
        <v/>
      </c>
    </row>
    <row r="9634">
      <c r="A9634" s="40">
        <f>IF(GL_Paste!$B9631="","",N(GL_Paste!$H9631)-N(GL_Paste!$G9631))</f>
        <v/>
      </c>
      <c r="B9634" s="43">
        <f>IF(GL_Paste!$B9631="","",DATE(YEAR(GL_Paste!$E9631),MONTH(GL_Paste!$E9631),1))</f>
        <v/>
      </c>
      <c r="C9634">
        <f>IF(GL_Paste!$B9631="","",IF(TRIM(GL_Paste!$M9631)&lt;&gt;"",TRIM(GL_Paste!$M9631),IFERROR(MID(GL_Paste!$I9631,FIND("[",GL_Paste!$I9631)+1,FIND("]",GL_Paste!$I9631)-FIND("[",GL_Paste!$I9631)-1),"")))</f>
        <v/>
      </c>
      <c r="D9634">
        <f>IF(GL_Paste!$B9631="","",IFERROR(INDEX(DeptName,MATCH($C9634,DeptTag,0)),"UNALLOCATED"))</f>
        <v/>
      </c>
      <c r="E9634">
        <f>IF(GL_Paste!$B9631="","",IFERROR(INDEX(AcctCat,MATCH(GL_Paste!$B9631&amp;"",AcctCode,0)),"UNKNOWN"))</f>
        <v/>
      </c>
      <c r="F9634">
        <f>IF(GL_Paste!$B9631="","",IFERROR(INDEX(AcctSub,MATCH(GL_Paste!$B9631&amp;"",AcctCode,0)),"UNKNOWN"))</f>
        <v/>
      </c>
    </row>
    <row r="9635">
      <c r="A9635" s="40">
        <f>IF(GL_Paste!$B9632="","",N(GL_Paste!$H9632)-N(GL_Paste!$G9632))</f>
        <v/>
      </c>
      <c r="B9635" s="43">
        <f>IF(GL_Paste!$B9632="","",DATE(YEAR(GL_Paste!$E9632),MONTH(GL_Paste!$E9632),1))</f>
        <v/>
      </c>
      <c r="C9635">
        <f>IF(GL_Paste!$B9632="","",IF(TRIM(GL_Paste!$M9632)&lt;&gt;"",TRIM(GL_Paste!$M9632),IFERROR(MID(GL_Paste!$I9632,FIND("[",GL_Paste!$I9632)+1,FIND("]",GL_Paste!$I9632)-FIND("[",GL_Paste!$I9632)-1),"")))</f>
        <v/>
      </c>
      <c r="D9635">
        <f>IF(GL_Paste!$B9632="","",IFERROR(INDEX(DeptName,MATCH($C9635,DeptTag,0)),"UNALLOCATED"))</f>
        <v/>
      </c>
      <c r="E9635">
        <f>IF(GL_Paste!$B9632="","",IFERROR(INDEX(AcctCat,MATCH(GL_Paste!$B9632&amp;"",AcctCode,0)),"UNKNOWN"))</f>
        <v/>
      </c>
      <c r="F9635">
        <f>IF(GL_Paste!$B9632="","",IFERROR(INDEX(AcctSub,MATCH(GL_Paste!$B9632&amp;"",AcctCode,0)),"UNKNOWN"))</f>
        <v/>
      </c>
    </row>
    <row r="9636">
      <c r="A9636" s="40">
        <f>IF(GL_Paste!$B9633="","",N(GL_Paste!$H9633)-N(GL_Paste!$G9633))</f>
        <v/>
      </c>
      <c r="B9636" s="43">
        <f>IF(GL_Paste!$B9633="","",DATE(YEAR(GL_Paste!$E9633),MONTH(GL_Paste!$E9633),1))</f>
        <v/>
      </c>
      <c r="C9636">
        <f>IF(GL_Paste!$B9633="","",IF(TRIM(GL_Paste!$M9633)&lt;&gt;"",TRIM(GL_Paste!$M9633),IFERROR(MID(GL_Paste!$I9633,FIND("[",GL_Paste!$I9633)+1,FIND("]",GL_Paste!$I9633)-FIND("[",GL_Paste!$I9633)-1),"")))</f>
        <v/>
      </c>
      <c r="D9636">
        <f>IF(GL_Paste!$B9633="","",IFERROR(INDEX(DeptName,MATCH($C9636,DeptTag,0)),"UNALLOCATED"))</f>
        <v/>
      </c>
      <c r="E9636">
        <f>IF(GL_Paste!$B9633="","",IFERROR(INDEX(AcctCat,MATCH(GL_Paste!$B9633&amp;"",AcctCode,0)),"UNKNOWN"))</f>
        <v/>
      </c>
      <c r="F9636">
        <f>IF(GL_Paste!$B9633="","",IFERROR(INDEX(AcctSub,MATCH(GL_Paste!$B9633&amp;"",AcctCode,0)),"UNKNOWN"))</f>
        <v/>
      </c>
    </row>
    <row r="9637">
      <c r="A9637" s="40">
        <f>IF(GL_Paste!$B9634="","",N(GL_Paste!$H9634)-N(GL_Paste!$G9634))</f>
        <v/>
      </c>
      <c r="B9637" s="43">
        <f>IF(GL_Paste!$B9634="","",DATE(YEAR(GL_Paste!$E9634),MONTH(GL_Paste!$E9634),1))</f>
        <v/>
      </c>
      <c r="C9637">
        <f>IF(GL_Paste!$B9634="","",IF(TRIM(GL_Paste!$M9634)&lt;&gt;"",TRIM(GL_Paste!$M9634),IFERROR(MID(GL_Paste!$I9634,FIND("[",GL_Paste!$I9634)+1,FIND("]",GL_Paste!$I9634)-FIND("[",GL_Paste!$I9634)-1),"")))</f>
        <v/>
      </c>
      <c r="D9637">
        <f>IF(GL_Paste!$B9634="","",IFERROR(INDEX(DeptName,MATCH($C9637,DeptTag,0)),"UNALLOCATED"))</f>
        <v/>
      </c>
      <c r="E9637">
        <f>IF(GL_Paste!$B9634="","",IFERROR(INDEX(AcctCat,MATCH(GL_Paste!$B9634&amp;"",AcctCode,0)),"UNKNOWN"))</f>
        <v/>
      </c>
      <c r="F9637">
        <f>IF(GL_Paste!$B9634="","",IFERROR(INDEX(AcctSub,MATCH(GL_Paste!$B9634&amp;"",AcctCode,0)),"UNKNOWN"))</f>
        <v/>
      </c>
    </row>
    <row r="9638">
      <c r="A9638" s="40">
        <f>IF(GL_Paste!$B9635="","",N(GL_Paste!$H9635)-N(GL_Paste!$G9635))</f>
        <v/>
      </c>
      <c r="B9638" s="43">
        <f>IF(GL_Paste!$B9635="","",DATE(YEAR(GL_Paste!$E9635),MONTH(GL_Paste!$E9635),1))</f>
        <v/>
      </c>
      <c r="C9638">
        <f>IF(GL_Paste!$B9635="","",IF(TRIM(GL_Paste!$M9635)&lt;&gt;"",TRIM(GL_Paste!$M9635),IFERROR(MID(GL_Paste!$I9635,FIND("[",GL_Paste!$I9635)+1,FIND("]",GL_Paste!$I9635)-FIND("[",GL_Paste!$I9635)-1),"")))</f>
        <v/>
      </c>
      <c r="D9638">
        <f>IF(GL_Paste!$B9635="","",IFERROR(INDEX(DeptName,MATCH($C9638,DeptTag,0)),"UNALLOCATED"))</f>
        <v/>
      </c>
      <c r="E9638">
        <f>IF(GL_Paste!$B9635="","",IFERROR(INDEX(AcctCat,MATCH(GL_Paste!$B9635&amp;"",AcctCode,0)),"UNKNOWN"))</f>
        <v/>
      </c>
      <c r="F9638">
        <f>IF(GL_Paste!$B9635="","",IFERROR(INDEX(AcctSub,MATCH(GL_Paste!$B9635&amp;"",AcctCode,0)),"UNKNOWN"))</f>
        <v/>
      </c>
    </row>
    <row r="9639">
      <c r="A9639" s="40">
        <f>IF(GL_Paste!$B9636="","",N(GL_Paste!$H9636)-N(GL_Paste!$G9636))</f>
        <v/>
      </c>
      <c r="B9639" s="43">
        <f>IF(GL_Paste!$B9636="","",DATE(YEAR(GL_Paste!$E9636),MONTH(GL_Paste!$E9636),1))</f>
        <v/>
      </c>
      <c r="C9639">
        <f>IF(GL_Paste!$B9636="","",IF(TRIM(GL_Paste!$M9636)&lt;&gt;"",TRIM(GL_Paste!$M9636),IFERROR(MID(GL_Paste!$I9636,FIND("[",GL_Paste!$I9636)+1,FIND("]",GL_Paste!$I9636)-FIND("[",GL_Paste!$I9636)-1),"")))</f>
        <v/>
      </c>
      <c r="D9639">
        <f>IF(GL_Paste!$B9636="","",IFERROR(INDEX(DeptName,MATCH($C9639,DeptTag,0)),"UNALLOCATED"))</f>
        <v/>
      </c>
      <c r="E9639">
        <f>IF(GL_Paste!$B9636="","",IFERROR(INDEX(AcctCat,MATCH(GL_Paste!$B9636&amp;"",AcctCode,0)),"UNKNOWN"))</f>
        <v/>
      </c>
      <c r="F9639">
        <f>IF(GL_Paste!$B9636="","",IFERROR(INDEX(AcctSub,MATCH(GL_Paste!$B9636&amp;"",AcctCode,0)),"UNKNOWN"))</f>
        <v/>
      </c>
    </row>
    <row r="9640">
      <c r="A9640" s="40">
        <f>IF(GL_Paste!$B9637="","",N(GL_Paste!$H9637)-N(GL_Paste!$G9637))</f>
        <v/>
      </c>
      <c r="B9640" s="43">
        <f>IF(GL_Paste!$B9637="","",DATE(YEAR(GL_Paste!$E9637),MONTH(GL_Paste!$E9637),1))</f>
        <v/>
      </c>
      <c r="C9640">
        <f>IF(GL_Paste!$B9637="","",IF(TRIM(GL_Paste!$M9637)&lt;&gt;"",TRIM(GL_Paste!$M9637),IFERROR(MID(GL_Paste!$I9637,FIND("[",GL_Paste!$I9637)+1,FIND("]",GL_Paste!$I9637)-FIND("[",GL_Paste!$I9637)-1),"")))</f>
        <v/>
      </c>
      <c r="D9640">
        <f>IF(GL_Paste!$B9637="","",IFERROR(INDEX(DeptName,MATCH($C9640,DeptTag,0)),"UNALLOCATED"))</f>
        <v/>
      </c>
      <c r="E9640">
        <f>IF(GL_Paste!$B9637="","",IFERROR(INDEX(AcctCat,MATCH(GL_Paste!$B9637&amp;"",AcctCode,0)),"UNKNOWN"))</f>
        <v/>
      </c>
      <c r="F9640">
        <f>IF(GL_Paste!$B9637="","",IFERROR(INDEX(AcctSub,MATCH(GL_Paste!$B9637&amp;"",AcctCode,0)),"UNKNOWN"))</f>
        <v/>
      </c>
    </row>
    <row r="9641">
      <c r="A9641" s="40">
        <f>IF(GL_Paste!$B9638="","",N(GL_Paste!$H9638)-N(GL_Paste!$G9638))</f>
        <v/>
      </c>
      <c r="B9641" s="43">
        <f>IF(GL_Paste!$B9638="","",DATE(YEAR(GL_Paste!$E9638),MONTH(GL_Paste!$E9638),1))</f>
        <v/>
      </c>
      <c r="C9641">
        <f>IF(GL_Paste!$B9638="","",IF(TRIM(GL_Paste!$M9638)&lt;&gt;"",TRIM(GL_Paste!$M9638),IFERROR(MID(GL_Paste!$I9638,FIND("[",GL_Paste!$I9638)+1,FIND("]",GL_Paste!$I9638)-FIND("[",GL_Paste!$I9638)-1),"")))</f>
        <v/>
      </c>
      <c r="D9641">
        <f>IF(GL_Paste!$B9638="","",IFERROR(INDEX(DeptName,MATCH($C9641,DeptTag,0)),"UNALLOCATED"))</f>
        <v/>
      </c>
      <c r="E9641">
        <f>IF(GL_Paste!$B9638="","",IFERROR(INDEX(AcctCat,MATCH(GL_Paste!$B9638&amp;"",AcctCode,0)),"UNKNOWN"))</f>
        <v/>
      </c>
      <c r="F9641">
        <f>IF(GL_Paste!$B9638="","",IFERROR(INDEX(AcctSub,MATCH(GL_Paste!$B9638&amp;"",AcctCode,0)),"UNKNOWN"))</f>
        <v/>
      </c>
    </row>
    <row r="9642">
      <c r="A9642" s="40">
        <f>IF(GL_Paste!$B9639="","",N(GL_Paste!$H9639)-N(GL_Paste!$G9639))</f>
        <v/>
      </c>
      <c r="B9642" s="43">
        <f>IF(GL_Paste!$B9639="","",DATE(YEAR(GL_Paste!$E9639),MONTH(GL_Paste!$E9639),1))</f>
        <v/>
      </c>
      <c r="C9642">
        <f>IF(GL_Paste!$B9639="","",IF(TRIM(GL_Paste!$M9639)&lt;&gt;"",TRIM(GL_Paste!$M9639),IFERROR(MID(GL_Paste!$I9639,FIND("[",GL_Paste!$I9639)+1,FIND("]",GL_Paste!$I9639)-FIND("[",GL_Paste!$I9639)-1),"")))</f>
        <v/>
      </c>
      <c r="D9642">
        <f>IF(GL_Paste!$B9639="","",IFERROR(INDEX(DeptName,MATCH($C9642,DeptTag,0)),"UNALLOCATED"))</f>
        <v/>
      </c>
      <c r="E9642">
        <f>IF(GL_Paste!$B9639="","",IFERROR(INDEX(AcctCat,MATCH(GL_Paste!$B9639&amp;"",AcctCode,0)),"UNKNOWN"))</f>
        <v/>
      </c>
      <c r="F9642">
        <f>IF(GL_Paste!$B9639="","",IFERROR(INDEX(AcctSub,MATCH(GL_Paste!$B9639&amp;"",AcctCode,0)),"UNKNOWN"))</f>
        <v/>
      </c>
    </row>
    <row r="9643">
      <c r="A9643" s="40">
        <f>IF(GL_Paste!$B9640="","",N(GL_Paste!$H9640)-N(GL_Paste!$G9640))</f>
        <v/>
      </c>
      <c r="B9643" s="43">
        <f>IF(GL_Paste!$B9640="","",DATE(YEAR(GL_Paste!$E9640),MONTH(GL_Paste!$E9640),1))</f>
        <v/>
      </c>
      <c r="C9643">
        <f>IF(GL_Paste!$B9640="","",IF(TRIM(GL_Paste!$M9640)&lt;&gt;"",TRIM(GL_Paste!$M9640),IFERROR(MID(GL_Paste!$I9640,FIND("[",GL_Paste!$I9640)+1,FIND("]",GL_Paste!$I9640)-FIND("[",GL_Paste!$I9640)-1),"")))</f>
        <v/>
      </c>
      <c r="D9643">
        <f>IF(GL_Paste!$B9640="","",IFERROR(INDEX(DeptName,MATCH($C9643,DeptTag,0)),"UNALLOCATED"))</f>
        <v/>
      </c>
      <c r="E9643">
        <f>IF(GL_Paste!$B9640="","",IFERROR(INDEX(AcctCat,MATCH(GL_Paste!$B9640&amp;"",AcctCode,0)),"UNKNOWN"))</f>
        <v/>
      </c>
      <c r="F9643">
        <f>IF(GL_Paste!$B9640="","",IFERROR(INDEX(AcctSub,MATCH(GL_Paste!$B9640&amp;"",AcctCode,0)),"UNKNOWN"))</f>
        <v/>
      </c>
    </row>
    <row r="9644">
      <c r="A9644" s="40">
        <f>IF(GL_Paste!$B9641="","",N(GL_Paste!$H9641)-N(GL_Paste!$G9641))</f>
        <v/>
      </c>
      <c r="B9644" s="43">
        <f>IF(GL_Paste!$B9641="","",DATE(YEAR(GL_Paste!$E9641),MONTH(GL_Paste!$E9641),1))</f>
        <v/>
      </c>
      <c r="C9644">
        <f>IF(GL_Paste!$B9641="","",IF(TRIM(GL_Paste!$M9641)&lt;&gt;"",TRIM(GL_Paste!$M9641),IFERROR(MID(GL_Paste!$I9641,FIND("[",GL_Paste!$I9641)+1,FIND("]",GL_Paste!$I9641)-FIND("[",GL_Paste!$I9641)-1),"")))</f>
        <v/>
      </c>
      <c r="D9644">
        <f>IF(GL_Paste!$B9641="","",IFERROR(INDEX(DeptName,MATCH($C9644,DeptTag,0)),"UNALLOCATED"))</f>
        <v/>
      </c>
      <c r="E9644">
        <f>IF(GL_Paste!$B9641="","",IFERROR(INDEX(AcctCat,MATCH(GL_Paste!$B9641&amp;"",AcctCode,0)),"UNKNOWN"))</f>
        <v/>
      </c>
      <c r="F9644">
        <f>IF(GL_Paste!$B9641="","",IFERROR(INDEX(AcctSub,MATCH(GL_Paste!$B9641&amp;"",AcctCode,0)),"UNKNOWN"))</f>
        <v/>
      </c>
    </row>
    <row r="9645">
      <c r="A9645" s="40">
        <f>IF(GL_Paste!$B9642="","",N(GL_Paste!$H9642)-N(GL_Paste!$G9642))</f>
        <v/>
      </c>
      <c r="B9645" s="43">
        <f>IF(GL_Paste!$B9642="","",DATE(YEAR(GL_Paste!$E9642),MONTH(GL_Paste!$E9642),1))</f>
        <v/>
      </c>
      <c r="C9645">
        <f>IF(GL_Paste!$B9642="","",IF(TRIM(GL_Paste!$M9642)&lt;&gt;"",TRIM(GL_Paste!$M9642),IFERROR(MID(GL_Paste!$I9642,FIND("[",GL_Paste!$I9642)+1,FIND("]",GL_Paste!$I9642)-FIND("[",GL_Paste!$I9642)-1),"")))</f>
        <v/>
      </c>
      <c r="D9645">
        <f>IF(GL_Paste!$B9642="","",IFERROR(INDEX(DeptName,MATCH($C9645,DeptTag,0)),"UNALLOCATED"))</f>
        <v/>
      </c>
      <c r="E9645">
        <f>IF(GL_Paste!$B9642="","",IFERROR(INDEX(AcctCat,MATCH(GL_Paste!$B9642&amp;"",AcctCode,0)),"UNKNOWN"))</f>
        <v/>
      </c>
      <c r="F9645">
        <f>IF(GL_Paste!$B9642="","",IFERROR(INDEX(AcctSub,MATCH(GL_Paste!$B9642&amp;"",AcctCode,0)),"UNKNOWN"))</f>
        <v/>
      </c>
    </row>
    <row r="9646">
      <c r="A9646" s="40">
        <f>IF(GL_Paste!$B9643="","",N(GL_Paste!$H9643)-N(GL_Paste!$G9643))</f>
        <v/>
      </c>
      <c r="B9646" s="43">
        <f>IF(GL_Paste!$B9643="","",DATE(YEAR(GL_Paste!$E9643),MONTH(GL_Paste!$E9643),1))</f>
        <v/>
      </c>
      <c r="C9646">
        <f>IF(GL_Paste!$B9643="","",IF(TRIM(GL_Paste!$M9643)&lt;&gt;"",TRIM(GL_Paste!$M9643),IFERROR(MID(GL_Paste!$I9643,FIND("[",GL_Paste!$I9643)+1,FIND("]",GL_Paste!$I9643)-FIND("[",GL_Paste!$I9643)-1),"")))</f>
        <v/>
      </c>
      <c r="D9646">
        <f>IF(GL_Paste!$B9643="","",IFERROR(INDEX(DeptName,MATCH($C9646,DeptTag,0)),"UNALLOCATED"))</f>
        <v/>
      </c>
      <c r="E9646">
        <f>IF(GL_Paste!$B9643="","",IFERROR(INDEX(AcctCat,MATCH(GL_Paste!$B9643&amp;"",AcctCode,0)),"UNKNOWN"))</f>
        <v/>
      </c>
      <c r="F9646">
        <f>IF(GL_Paste!$B9643="","",IFERROR(INDEX(AcctSub,MATCH(GL_Paste!$B9643&amp;"",AcctCode,0)),"UNKNOWN"))</f>
        <v/>
      </c>
    </row>
    <row r="9647">
      <c r="A9647" s="40">
        <f>IF(GL_Paste!$B9644="","",N(GL_Paste!$H9644)-N(GL_Paste!$G9644))</f>
        <v/>
      </c>
      <c r="B9647" s="43">
        <f>IF(GL_Paste!$B9644="","",DATE(YEAR(GL_Paste!$E9644),MONTH(GL_Paste!$E9644),1))</f>
        <v/>
      </c>
      <c r="C9647">
        <f>IF(GL_Paste!$B9644="","",IF(TRIM(GL_Paste!$M9644)&lt;&gt;"",TRIM(GL_Paste!$M9644),IFERROR(MID(GL_Paste!$I9644,FIND("[",GL_Paste!$I9644)+1,FIND("]",GL_Paste!$I9644)-FIND("[",GL_Paste!$I9644)-1),"")))</f>
        <v/>
      </c>
      <c r="D9647">
        <f>IF(GL_Paste!$B9644="","",IFERROR(INDEX(DeptName,MATCH($C9647,DeptTag,0)),"UNALLOCATED"))</f>
        <v/>
      </c>
      <c r="E9647">
        <f>IF(GL_Paste!$B9644="","",IFERROR(INDEX(AcctCat,MATCH(GL_Paste!$B9644&amp;"",AcctCode,0)),"UNKNOWN"))</f>
        <v/>
      </c>
      <c r="F9647">
        <f>IF(GL_Paste!$B9644="","",IFERROR(INDEX(AcctSub,MATCH(GL_Paste!$B9644&amp;"",AcctCode,0)),"UNKNOWN"))</f>
        <v/>
      </c>
    </row>
    <row r="9648">
      <c r="A9648" s="40">
        <f>IF(GL_Paste!$B9645="","",N(GL_Paste!$H9645)-N(GL_Paste!$G9645))</f>
        <v/>
      </c>
      <c r="B9648" s="43">
        <f>IF(GL_Paste!$B9645="","",DATE(YEAR(GL_Paste!$E9645),MONTH(GL_Paste!$E9645),1))</f>
        <v/>
      </c>
      <c r="C9648">
        <f>IF(GL_Paste!$B9645="","",IF(TRIM(GL_Paste!$M9645)&lt;&gt;"",TRIM(GL_Paste!$M9645),IFERROR(MID(GL_Paste!$I9645,FIND("[",GL_Paste!$I9645)+1,FIND("]",GL_Paste!$I9645)-FIND("[",GL_Paste!$I9645)-1),"")))</f>
        <v/>
      </c>
      <c r="D9648">
        <f>IF(GL_Paste!$B9645="","",IFERROR(INDEX(DeptName,MATCH($C9648,DeptTag,0)),"UNALLOCATED"))</f>
        <v/>
      </c>
      <c r="E9648">
        <f>IF(GL_Paste!$B9645="","",IFERROR(INDEX(AcctCat,MATCH(GL_Paste!$B9645&amp;"",AcctCode,0)),"UNKNOWN"))</f>
        <v/>
      </c>
      <c r="F9648">
        <f>IF(GL_Paste!$B9645="","",IFERROR(INDEX(AcctSub,MATCH(GL_Paste!$B9645&amp;"",AcctCode,0)),"UNKNOWN"))</f>
        <v/>
      </c>
    </row>
    <row r="9649">
      <c r="A9649" s="40">
        <f>IF(GL_Paste!$B9646="","",N(GL_Paste!$H9646)-N(GL_Paste!$G9646))</f>
        <v/>
      </c>
      <c r="B9649" s="43">
        <f>IF(GL_Paste!$B9646="","",DATE(YEAR(GL_Paste!$E9646),MONTH(GL_Paste!$E9646),1))</f>
        <v/>
      </c>
      <c r="C9649">
        <f>IF(GL_Paste!$B9646="","",IF(TRIM(GL_Paste!$M9646)&lt;&gt;"",TRIM(GL_Paste!$M9646),IFERROR(MID(GL_Paste!$I9646,FIND("[",GL_Paste!$I9646)+1,FIND("]",GL_Paste!$I9646)-FIND("[",GL_Paste!$I9646)-1),"")))</f>
        <v/>
      </c>
      <c r="D9649">
        <f>IF(GL_Paste!$B9646="","",IFERROR(INDEX(DeptName,MATCH($C9649,DeptTag,0)),"UNALLOCATED"))</f>
        <v/>
      </c>
      <c r="E9649">
        <f>IF(GL_Paste!$B9646="","",IFERROR(INDEX(AcctCat,MATCH(GL_Paste!$B9646&amp;"",AcctCode,0)),"UNKNOWN"))</f>
        <v/>
      </c>
      <c r="F9649">
        <f>IF(GL_Paste!$B9646="","",IFERROR(INDEX(AcctSub,MATCH(GL_Paste!$B9646&amp;"",AcctCode,0)),"UNKNOWN"))</f>
        <v/>
      </c>
    </row>
    <row r="9650">
      <c r="A9650" s="40">
        <f>IF(GL_Paste!$B9647="","",N(GL_Paste!$H9647)-N(GL_Paste!$G9647))</f>
        <v/>
      </c>
      <c r="B9650" s="43">
        <f>IF(GL_Paste!$B9647="","",DATE(YEAR(GL_Paste!$E9647),MONTH(GL_Paste!$E9647),1))</f>
        <v/>
      </c>
      <c r="C9650">
        <f>IF(GL_Paste!$B9647="","",IF(TRIM(GL_Paste!$M9647)&lt;&gt;"",TRIM(GL_Paste!$M9647),IFERROR(MID(GL_Paste!$I9647,FIND("[",GL_Paste!$I9647)+1,FIND("]",GL_Paste!$I9647)-FIND("[",GL_Paste!$I9647)-1),"")))</f>
        <v/>
      </c>
      <c r="D9650">
        <f>IF(GL_Paste!$B9647="","",IFERROR(INDEX(DeptName,MATCH($C9650,DeptTag,0)),"UNALLOCATED"))</f>
        <v/>
      </c>
      <c r="E9650">
        <f>IF(GL_Paste!$B9647="","",IFERROR(INDEX(AcctCat,MATCH(GL_Paste!$B9647&amp;"",AcctCode,0)),"UNKNOWN"))</f>
        <v/>
      </c>
      <c r="F9650">
        <f>IF(GL_Paste!$B9647="","",IFERROR(INDEX(AcctSub,MATCH(GL_Paste!$B9647&amp;"",AcctCode,0)),"UNKNOWN"))</f>
        <v/>
      </c>
    </row>
    <row r="9651">
      <c r="A9651" s="40">
        <f>IF(GL_Paste!$B9648="","",N(GL_Paste!$H9648)-N(GL_Paste!$G9648))</f>
        <v/>
      </c>
      <c r="B9651" s="43">
        <f>IF(GL_Paste!$B9648="","",DATE(YEAR(GL_Paste!$E9648),MONTH(GL_Paste!$E9648),1))</f>
        <v/>
      </c>
      <c r="C9651">
        <f>IF(GL_Paste!$B9648="","",IF(TRIM(GL_Paste!$M9648)&lt;&gt;"",TRIM(GL_Paste!$M9648),IFERROR(MID(GL_Paste!$I9648,FIND("[",GL_Paste!$I9648)+1,FIND("]",GL_Paste!$I9648)-FIND("[",GL_Paste!$I9648)-1),"")))</f>
        <v/>
      </c>
      <c r="D9651">
        <f>IF(GL_Paste!$B9648="","",IFERROR(INDEX(DeptName,MATCH($C9651,DeptTag,0)),"UNALLOCATED"))</f>
        <v/>
      </c>
      <c r="E9651">
        <f>IF(GL_Paste!$B9648="","",IFERROR(INDEX(AcctCat,MATCH(GL_Paste!$B9648&amp;"",AcctCode,0)),"UNKNOWN"))</f>
        <v/>
      </c>
      <c r="F9651">
        <f>IF(GL_Paste!$B9648="","",IFERROR(INDEX(AcctSub,MATCH(GL_Paste!$B9648&amp;"",AcctCode,0)),"UNKNOWN"))</f>
        <v/>
      </c>
    </row>
    <row r="9652">
      <c r="A9652" s="40">
        <f>IF(GL_Paste!$B9649="","",N(GL_Paste!$H9649)-N(GL_Paste!$G9649))</f>
        <v/>
      </c>
      <c r="B9652" s="43">
        <f>IF(GL_Paste!$B9649="","",DATE(YEAR(GL_Paste!$E9649),MONTH(GL_Paste!$E9649),1))</f>
        <v/>
      </c>
      <c r="C9652">
        <f>IF(GL_Paste!$B9649="","",IF(TRIM(GL_Paste!$M9649)&lt;&gt;"",TRIM(GL_Paste!$M9649),IFERROR(MID(GL_Paste!$I9649,FIND("[",GL_Paste!$I9649)+1,FIND("]",GL_Paste!$I9649)-FIND("[",GL_Paste!$I9649)-1),"")))</f>
        <v/>
      </c>
      <c r="D9652">
        <f>IF(GL_Paste!$B9649="","",IFERROR(INDEX(DeptName,MATCH($C9652,DeptTag,0)),"UNALLOCATED"))</f>
        <v/>
      </c>
      <c r="E9652">
        <f>IF(GL_Paste!$B9649="","",IFERROR(INDEX(AcctCat,MATCH(GL_Paste!$B9649&amp;"",AcctCode,0)),"UNKNOWN"))</f>
        <v/>
      </c>
      <c r="F9652">
        <f>IF(GL_Paste!$B9649="","",IFERROR(INDEX(AcctSub,MATCH(GL_Paste!$B9649&amp;"",AcctCode,0)),"UNKNOWN"))</f>
        <v/>
      </c>
    </row>
    <row r="9653">
      <c r="A9653" s="40">
        <f>IF(GL_Paste!$B9650="","",N(GL_Paste!$H9650)-N(GL_Paste!$G9650))</f>
        <v/>
      </c>
      <c r="B9653" s="43">
        <f>IF(GL_Paste!$B9650="","",DATE(YEAR(GL_Paste!$E9650),MONTH(GL_Paste!$E9650),1))</f>
        <v/>
      </c>
      <c r="C9653">
        <f>IF(GL_Paste!$B9650="","",IF(TRIM(GL_Paste!$M9650)&lt;&gt;"",TRIM(GL_Paste!$M9650),IFERROR(MID(GL_Paste!$I9650,FIND("[",GL_Paste!$I9650)+1,FIND("]",GL_Paste!$I9650)-FIND("[",GL_Paste!$I9650)-1),"")))</f>
        <v/>
      </c>
      <c r="D9653">
        <f>IF(GL_Paste!$B9650="","",IFERROR(INDEX(DeptName,MATCH($C9653,DeptTag,0)),"UNALLOCATED"))</f>
        <v/>
      </c>
      <c r="E9653">
        <f>IF(GL_Paste!$B9650="","",IFERROR(INDEX(AcctCat,MATCH(GL_Paste!$B9650&amp;"",AcctCode,0)),"UNKNOWN"))</f>
        <v/>
      </c>
      <c r="F9653">
        <f>IF(GL_Paste!$B9650="","",IFERROR(INDEX(AcctSub,MATCH(GL_Paste!$B9650&amp;"",AcctCode,0)),"UNKNOWN"))</f>
        <v/>
      </c>
    </row>
    <row r="9654">
      <c r="A9654" s="40">
        <f>IF(GL_Paste!$B9651="","",N(GL_Paste!$H9651)-N(GL_Paste!$G9651))</f>
        <v/>
      </c>
      <c r="B9654" s="43">
        <f>IF(GL_Paste!$B9651="","",DATE(YEAR(GL_Paste!$E9651),MONTH(GL_Paste!$E9651),1))</f>
        <v/>
      </c>
      <c r="C9654">
        <f>IF(GL_Paste!$B9651="","",IF(TRIM(GL_Paste!$M9651)&lt;&gt;"",TRIM(GL_Paste!$M9651),IFERROR(MID(GL_Paste!$I9651,FIND("[",GL_Paste!$I9651)+1,FIND("]",GL_Paste!$I9651)-FIND("[",GL_Paste!$I9651)-1),"")))</f>
        <v/>
      </c>
      <c r="D9654">
        <f>IF(GL_Paste!$B9651="","",IFERROR(INDEX(DeptName,MATCH($C9654,DeptTag,0)),"UNALLOCATED"))</f>
        <v/>
      </c>
      <c r="E9654">
        <f>IF(GL_Paste!$B9651="","",IFERROR(INDEX(AcctCat,MATCH(GL_Paste!$B9651&amp;"",AcctCode,0)),"UNKNOWN"))</f>
        <v/>
      </c>
      <c r="F9654">
        <f>IF(GL_Paste!$B9651="","",IFERROR(INDEX(AcctSub,MATCH(GL_Paste!$B9651&amp;"",AcctCode,0)),"UNKNOWN"))</f>
        <v/>
      </c>
    </row>
    <row r="9655">
      <c r="A9655" s="40">
        <f>IF(GL_Paste!$B9652="","",N(GL_Paste!$H9652)-N(GL_Paste!$G9652))</f>
        <v/>
      </c>
      <c r="B9655" s="43">
        <f>IF(GL_Paste!$B9652="","",DATE(YEAR(GL_Paste!$E9652),MONTH(GL_Paste!$E9652),1))</f>
        <v/>
      </c>
      <c r="C9655">
        <f>IF(GL_Paste!$B9652="","",IF(TRIM(GL_Paste!$M9652)&lt;&gt;"",TRIM(GL_Paste!$M9652),IFERROR(MID(GL_Paste!$I9652,FIND("[",GL_Paste!$I9652)+1,FIND("]",GL_Paste!$I9652)-FIND("[",GL_Paste!$I9652)-1),"")))</f>
        <v/>
      </c>
      <c r="D9655">
        <f>IF(GL_Paste!$B9652="","",IFERROR(INDEX(DeptName,MATCH($C9655,DeptTag,0)),"UNALLOCATED"))</f>
        <v/>
      </c>
      <c r="E9655">
        <f>IF(GL_Paste!$B9652="","",IFERROR(INDEX(AcctCat,MATCH(GL_Paste!$B9652&amp;"",AcctCode,0)),"UNKNOWN"))</f>
        <v/>
      </c>
      <c r="F9655">
        <f>IF(GL_Paste!$B9652="","",IFERROR(INDEX(AcctSub,MATCH(GL_Paste!$B9652&amp;"",AcctCode,0)),"UNKNOWN"))</f>
        <v/>
      </c>
    </row>
    <row r="9656">
      <c r="A9656" s="40">
        <f>IF(GL_Paste!$B9653="","",N(GL_Paste!$H9653)-N(GL_Paste!$G9653))</f>
        <v/>
      </c>
      <c r="B9656" s="43">
        <f>IF(GL_Paste!$B9653="","",DATE(YEAR(GL_Paste!$E9653),MONTH(GL_Paste!$E9653),1))</f>
        <v/>
      </c>
      <c r="C9656">
        <f>IF(GL_Paste!$B9653="","",IF(TRIM(GL_Paste!$M9653)&lt;&gt;"",TRIM(GL_Paste!$M9653),IFERROR(MID(GL_Paste!$I9653,FIND("[",GL_Paste!$I9653)+1,FIND("]",GL_Paste!$I9653)-FIND("[",GL_Paste!$I9653)-1),"")))</f>
        <v/>
      </c>
      <c r="D9656">
        <f>IF(GL_Paste!$B9653="","",IFERROR(INDEX(DeptName,MATCH($C9656,DeptTag,0)),"UNALLOCATED"))</f>
        <v/>
      </c>
      <c r="E9656">
        <f>IF(GL_Paste!$B9653="","",IFERROR(INDEX(AcctCat,MATCH(GL_Paste!$B9653&amp;"",AcctCode,0)),"UNKNOWN"))</f>
        <v/>
      </c>
      <c r="F9656">
        <f>IF(GL_Paste!$B9653="","",IFERROR(INDEX(AcctSub,MATCH(GL_Paste!$B9653&amp;"",AcctCode,0)),"UNKNOWN"))</f>
        <v/>
      </c>
    </row>
    <row r="9657">
      <c r="A9657" s="40">
        <f>IF(GL_Paste!$B9654="","",N(GL_Paste!$H9654)-N(GL_Paste!$G9654))</f>
        <v/>
      </c>
      <c r="B9657" s="43">
        <f>IF(GL_Paste!$B9654="","",DATE(YEAR(GL_Paste!$E9654),MONTH(GL_Paste!$E9654),1))</f>
        <v/>
      </c>
      <c r="C9657">
        <f>IF(GL_Paste!$B9654="","",IF(TRIM(GL_Paste!$M9654)&lt;&gt;"",TRIM(GL_Paste!$M9654),IFERROR(MID(GL_Paste!$I9654,FIND("[",GL_Paste!$I9654)+1,FIND("]",GL_Paste!$I9654)-FIND("[",GL_Paste!$I9654)-1),"")))</f>
        <v/>
      </c>
      <c r="D9657">
        <f>IF(GL_Paste!$B9654="","",IFERROR(INDEX(DeptName,MATCH($C9657,DeptTag,0)),"UNALLOCATED"))</f>
        <v/>
      </c>
      <c r="E9657">
        <f>IF(GL_Paste!$B9654="","",IFERROR(INDEX(AcctCat,MATCH(GL_Paste!$B9654&amp;"",AcctCode,0)),"UNKNOWN"))</f>
        <v/>
      </c>
      <c r="F9657">
        <f>IF(GL_Paste!$B9654="","",IFERROR(INDEX(AcctSub,MATCH(GL_Paste!$B9654&amp;"",AcctCode,0)),"UNKNOWN"))</f>
        <v/>
      </c>
    </row>
    <row r="9658">
      <c r="A9658" s="40">
        <f>IF(GL_Paste!$B9655="","",N(GL_Paste!$H9655)-N(GL_Paste!$G9655))</f>
        <v/>
      </c>
      <c r="B9658" s="43">
        <f>IF(GL_Paste!$B9655="","",DATE(YEAR(GL_Paste!$E9655),MONTH(GL_Paste!$E9655),1))</f>
        <v/>
      </c>
      <c r="C9658">
        <f>IF(GL_Paste!$B9655="","",IF(TRIM(GL_Paste!$M9655)&lt;&gt;"",TRIM(GL_Paste!$M9655),IFERROR(MID(GL_Paste!$I9655,FIND("[",GL_Paste!$I9655)+1,FIND("]",GL_Paste!$I9655)-FIND("[",GL_Paste!$I9655)-1),"")))</f>
        <v/>
      </c>
      <c r="D9658">
        <f>IF(GL_Paste!$B9655="","",IFERROR(INDEX(DeptName,MATCH($C9658,DeptTag,0)),"UNALLOCATED"))</f>
        <v/>
      </c>
      <c r="E9658">
        <f>IF(GL_Paste!$B9655="","",IFERROR(INDEX(AcctCat,MATCH(GL_Paste!$B9655&amp;"",AcctCode,0)),"UNKNOWN"))</f>
        <v/>
      </c>
      <c r="F9658">
        <f>IF(GL_Paste!$B9655="","",IFERROR(INDEX(AcctSub,MATCH(GL_Paste!$B9655&amp;"",AcctCode,0)),"UNKNOWN"))</f>
        <v/>
      </c>
    </row>
    <row r="9659">
      <c r="A9659" s="40">
        <f>IF(GL_Paste!$B9656="","",N(GL_Paste!$H9656)-N(GL_Paste!$G9656))</f>
        <v/>
      </c>
      <c r="B9659" s="43">
        <f>IF(GL_Paste!$B9656="","",DATE(YEAR(GL_Paste!$E9656),MONTH(GL_Paste!$E9656),1))</f>
        <v/>
      </c>
      <c r="C9659">
        <f>IF(GL_Paste!$B9656="","",IF(TRIM(GL_Paste!$M9656)&lt;&gt;"",TRIM(GL_Paste!$M9656),IFERROR(MID(GL_Paste!$I9656,FIND("[",GL_Paste!$I9656)+1,FIND("]",GL_Paste!$I9656)-FIND("[",GL_Paste!$I9656)-1),"")))</f>
        <v/>
      </c>
      <c r="D9659">
        <f>IF(GL_Paste!$B9656="","",IFERROR(INDEX(DeptName,MATCH($C9659,DeptTag,0)),"UNALLOCATED"))</f>
        <v/>
      </c>
      <c r="E9659">
        <f>IF(GL_Paste!$B9656="","",IFERROR(INDEX(AcctCat,MATCH(GL_Paste!$B9656&amp;"",AcctCode,0)),"UNKNOWN"))</f>
        <v/>
      </c>
      <c r="F9659">
        <f>IF(GL_Paste!$B9656="","",IFERROR(INDEX(AcctSub,MATCH(GL_Paste!$B9656&amp;"",AcctCode,0)),"UNKNOWN"))</f>
        <v/>
      </c>
    </row>
    <row r="9660">
      <c r="A9660" s="40">
        <f>IF(GL_Paste!$B9657="","",N(GL_Paste!$H9657)-N(GL_Paste!$G9657))</f>
        <v/>
      </c>
      <c r="B9660" s="43">
        <f>IF(GL_Paste!$B9657="","",DATE(YEAR(GL_Paste!$E9657),MONTH(GL_Paste!$E9657),1))</f>
        <v/>
      </c>
      <c r="C9660">
        <f>IF(GL_Paste!$B9657="","",IF(TRIM(GL_Paste!$M9657)&lt;&gt;"",TRIM(GL_Paste!$M9657),IFERROR(MID(GL_Paste!$I9657,FIND("[",GL_Paste!$I9657)+1,FIND("]",GL_Paste!$I9657)-FIND("[",GL_Paste!$I9657)-1),"")))</f>
        <v/>
      </c>
      <c r="D9660">
        <f>IF(GL_Paste!$B9657="","",IFERROR(INDEX(DeptName,MATCH($C9660,DeptTag,0)),"UNALLOCATED"))</f>
        <v/>
      </c>
      <c r="E9660">
        <f>IF(GL_Paste!$B9657="","",IFERROR(INDEX(AcctCat,MATCH(GL_Paste!$B9657&amp;"",AcctCode,0)),"UNKNOWN"))</f>
        <v/>
      </c>
      <c r="F9660">
        <f>IF(GL_Paste!$B9657="","",IFERROR(INDEX(AcctSub,MATCH(GL_Paste!$B9657&amp;"",AcctCode,0)),"UNKNOWN"))</f>
        <v/>
      </c>
    </row>
    <row r="9661">
      <c r="A9661" s="40">
        <f>IF(GL_Paste!$B9658="","",N(GL_Paste!$H9658)-N(GL_Paste!$G9658))</f>
        <v/>
      </c>
      <c r="B9661" s="43">
        <f>IF(GL_Paste!$B9658="","",DATE(YEAR(GL_Paste!$E9658),MONTH(GL_Paste!$E9658),1))</f>
        <v/>
      </c>
      <c r="C9661">
        <f>IF(GL_Paste!$B9658="","",IF(TRIM(GL_Paste!$M9658)&lt;&gt;"",TRIM(GL_Paste!$M9658),IFERROR(MID(GL_Paste!$I9658,FIND("[",GL_Paste!$I9658)+1,FIND("]",GL_Paste!$I9658)-FIND("[",GL_Paste!$I9658)-1),"")))</f>
        <v/>
      </c>
      <c r="D9661">
        <f>IF(GL_Paste!$B9658="","",IFERROR(INDEX(DeptName,MATCH($C9661,DeptTag,0)),"UNALLOCATED"))</f>
        <v/>
      </c>
      <c r="E9661">
        <f>IF(GL_Paste!$B9658="","",IFERROR(INDEX(AcctCat,MATCH(GL_Paste!$B9658&amp;"",AcctCode,0)),"UNKNOWN"))</f>
        <v/>
      </c>
      <c r="F9661">
        <f>IF(GL_Paste!$B9658="","",IFERROR(INDEX(AcctSub,MATCH(GL_Paste!$B9658&amp;"",AcctCode,0)),"UNKNOWN"))</f>
        <v/>
      </c>
    </row>
    <row r="9662">
      <c r="A9662" s="40">
        <f>IF(GL_Paste!$B9659="","",N(GL_Paste!$H9659)-N(GL_Paste!$G9659))</f>
        <v/>
      </c>
      <c r="B9662" s="43">
        <f>IF(GL_Paste!$B9659="","",DATE(YEAR(GL_Paste!$E9659),MONTH(GL_Paste!$E9659),1))</f>
        <v/>
      </c>
      <c r="C9662">
        <f>IF(GL_Paste!$B9659="","",IF(TRIM(GL_Paste!$M9659)&lt;&gt;"",TRIM(GL_Paste!$M9659),IFERROR(MID(GL_Paste!$I9659,FIND("[",GL_Paste!$I9659)+1,FIND("]",GL_Paste!$I9659)-FIND("[",GL_Paste!$I9659)-1),"")))</f>
        <v/>
      </c>
      <c r="D9662">
        <f>IF(GL_Paste!$B9659="","",IFERROR(INDEX(DeptName,MATCH($C9662,DeptTag,0)),"UNALLOCATED"))</f>
        <v/>
      </c>
      <c r="E9662">
        <f>IF(GL_Paste!$B9659="","",IFERROR(INDEX(AcctCat,MATCH(GL_Paste!$B9659&amp;"",AcctCode,0)),"UNKNOWN"))</f>
        <v/>
      </c>
      <c r="F9662">
        <f>IF(GL_Paste!$B9659="","",IFERROR(INDEX(AcctSub,MATCH(GL_Paste!$B9659&amp;"",AcctCode,0)),"UNKNOWN"))</f>
        <v/>
      </c>
    </row>
    <row r="9663">
      <c r="A9663" s="40">
        <f>IF(GL_Paste!$B9660="","",N(GL_Paste!$H9660)-N(GL_Paste!$G9660))</f>
        <v/>
      </c>
      <c r="B9663" s="43">
        <f>IF(GL_Paste!$B9660="","",DATE(YEAR(GL_Paste!$E9660),MONTH(GL_Paste!$E9660),1))</f>
        <v/>
      </c>
      <c r="C9663">
        <f>IF(GL_Paste!$B9660="","",IF(TRIM(GL_Paste!$M9660)&lt;&gt;"",TRIM(GL_Paste!$M9660),IFERROR(MID(GL_Paste!$I9660,FIND("[",GL_Paste!$I9660)+1,FIND("]",GL_Paste!$I9660)-FIND("[",GL_Paste!$I9660)-1),"")))</f>
        <v/>
      </c>
      <c r="D9663">
        <f>IF(GL_Paste!$B9660="","",IFERROR(INDEX(DeptName,MATCH($C9663,DeptTag,0)),"UNALLOCATED"))</f>
        <v/>
      </c>
      <c r="E9663">
        <f>IF(GL_Paste!$B9660="","",IFERROR(INDEX(AcctCat,MATCH(GL_Paste!$B9660&amp;"",AcctCode,0)),"UNKNOWN"))</f>
        <v/>
      </c>
      <c r="F9663">
        <f>IF(GL_Paste!$B9660="","",IFERROR(INDEX(AcctSub,MATCH(GL_Paste!$B9660&amp;"",AcctCode,0)),"UNKNOWN"))</f>
        <v/>
      </c>
    </row>
    <row r="9664">
      <c r="A9664" s="40">
        <f>IF(GL_Paste!$B9661="","",N(GL_Paste!$H9661)-N(GL_Paste!$G9661))</f>
        <v/>
      </c>
      <c r="B9664" s="43">
        <f>IF(GL_Paste!$B9661="","",DATE(YEAR(GL_Paste!$E9661),MONTH(GL_Paste!$E9661),1))</f>
        <v/>
      </c>
      <c r="C9664">
        <f>IF(GL_Paste!$B9661="","",IF(TRIM(GL_Paste!$M9661)&lt;&gt;"",TRIM(GL_Paste!$M9661),IFERROR(MID(GL_Paste!$I9661,FIND("[",GL_Paste!$I9661)+1,FIND("]",GL_Paste!$I9661)-FIND("[",GL_Paste!$I9661)-1),"")))</f>
        <v/>
      </c>
      <c r="D9664">
        <f>IF(GL_Paste!$B9661="","",IFERROR(INDEX(DeptName,MATCH($C9664,DeptTag,0)),"UNALLOCATED"))</f>
        <v/>
      </c>
      <c r="E9664">
        <f>IF(GL_Paste!$B9661="","",IFERROR(INDEX(AcctCat,MATCH(GL_Paste!$B9661&amp;"",AcctCode,0)),"UNKNOWN"))</f>
        <v/>
      </c>
      <c r="F9664">
        <f>IF(GL_Paste!$B9661="","",IFERROR(INDEX(AcctSub,MATCH(GL_Paste!$B9661&amp;"",AcctCode,0)),"UNKNOWN"))</f>
        <v/>
      </c>
    </row>
    <row r="9665">
      <c r="A9665" s="40">
        <f>IF(GL_Paste!$B9662="","",N(GL_Paste!$H9662)-N(GL_Paste!$G9662))</f>
        <v/>
      </c>
      <c r="B9665" s="43">
        <f>IF(GL_Paste!$B9662="","",DATE(YEAR(GL_Paste!$E9662),MONTH(GL_Paste!$E9662),1))</f>
        <v/>
      </c>
      <c r="C9665">
        <f>IF(GL_Paste!$B9662="","",IF(TRIM(GL_Paste!$M9662)&lt;&gt;"",TRIM(GL_Paste!$M9662),IFERROR(MID(GL_Paste!$I9662,FIND("[",GL_Paste!$I9662)+1,FIND("]",GL_Paste!$I9662)-FIND("[",GL_Paste!$I9662)-1),"")))</f>
        <v/>
      </c>
      <c r="D9665">
        <f>IF(GL_Paste!$B9662="","",IFERROR(INDEX(DeptName,MATCH($C9665,DeptTag,0)),"UNALLOCATED"))</f>
        <v/>
      </c>
      <c r="E9665">
        <f>IF(GL_Paste!$B9662="","",IFERROR(INDEX(AcctCat,MATCH(GL_Paste!$B9662&amp;"",AcctCode,0)),"UNKNOWN"))</f>
        <v/>
      </c>
      <c r="F9665">
        <f>IF(GL_Paste!$B9662="","",IFERROR(INDEX(AcctSub,MATCH(GL_Paste!$B9662&amp;"",AcctCode,0)),"UNKNOWN"))</f>
        <v/>
      </c>
    </row>
    <row r="9666">
      <c r="A9666" s="40">
        <f>IF(GL_Paste!$B9663="","",N(GL_Paste!$H9663)-N(GL_Paste!$G9663))</f>
        <v/>
      </c>
      <c r="B9666" s="43">
        <f>IF(GL_Paste!$B9663="","",DATE(YEAR(GL_Paste!$E9663),MONTH(GL_Paste!$E9663),1))</f>
        <v/>
      </c>
      <c r="C9666">
        <f>IF(GL_Paste!$B9663="","",IF(TRIM(GL_Paste!$M9663)&lt;&gt;"",TRIM(GL_Paste!$M9663),IFERROR(MID(GL_Paste!$I9663,FIND("[",GL_Paste!$I9663)+1,FIND("]",GL_Paste!$I9663)-FIND("[",GL_Paste!$I9663)-1),"")))</f>
        <v/>
      </c>
      <c r="D9666">
        <f>IF(GL_Paste!$B9663="","",IFERROR(INDEX(DeptName,MATCH($C9666,DeptTag,0)),"UNALLOCATED"))</f>
        <v/>
      </c>
      <c r="E9666">
        <f>IF(GL_Paste!$B9663="","",IFERROR(INDEX(AcctCat,MATCH(GL_Paste!$B9663&amp;"",AcctCode,0)),"UNKNOWN"))</f>
        <v/>
      </c>
      <c r="F9666">
        <f>IF(GL_Paste!$B9663="","",IFERROR(INDEX(AcctSub,MATCH(GL_Paste!$B9663&amp;"",AcctCode,0)),"UNKNOWN"))</f>
        <v/>
      </c>
    </row>
    <row r="9667">
      <c r="A9667" s="40">
        <f>IF(GL_Paste!$B9664="","",N(GL_Paste!$H9664)-N(GL_Paste!$G9664))</f>
        <v/>
      </c>
      <c r="B9667" s="43">
        <f>IF(GL_Paste!$B9664="","",DATE(YEAR(GL_Paste!$E9664),MONTH(GL_Paste!$E9664),1))</f>
        <v/>
      </c>
      <c r="C9667">
        <f>IF(GL_Paste!$B9664="","",IF(TRIM(GL_Paste!$M9664)&lt;&gt;"",TRIM(GL_Paste!$M9664),IFERROR(MID(GL_Paste!$I9664,FIND("[",GL_Paste!$I9664)+1,FIND("]",GL_Paste!$I9664)-FIND("[",GL_Paste!$I9664)-1),"")))</f>
        <v/>
      </c>
      <c r="D9667">
        <f>IF(GL_Paste!$B9664="","",IFERROR(INDEX(DeptName,MATCH($C9667,DeptTag,0)),"UNALLOCATED"))</f>
        <v/>
      </c>
      <c r="E9667">
        <f>IF(GL_Paste!$B9664="","",IFERROR(INDEX(AcctCat,MATCH(GL_Paste!$B9664&amp;"",AcctCode,0)),"UNKNOWN"))</f>
        <v/>
      </c>
      <c r="F9667">
        <f>IF(GL_Paste!$B9664="","",IFERROR(INDEX(AcctSub,MATCH(GL_Paste!$B9664&amp;"",AcctCode,0)),"UNKNOWN"))</f>
        <v/>
      </c>
    </row>
    <row r="9668">
      <c r="A9668" s="40">
        <f>IF(GL_Paste!$B9665="","",N(GL_Paste!$H9665)-N(GL_Paste!$G9665))</f>
        <v/>
      </c>
      <c r="B9668" s="43">
        <f>IF(GL_Paste!$B9665="","",DATE(YEAR(GL_Paste!$E9665),MONTH(GL_Paste!$E9665),1))</f>
        <v/>
      </c>
      <c r="C9668">
        <f>IF(GL_Paste!$B9665="","",IF(TRIM(GL_Paste!$M9665)&lt;&gt;"",TRIM(GL_Paste!$M9665),IFERROR(MID(GL_Paste!$I9665,FIND("[",GL_Paste!$I9665)+1,FIND("]",GL_Paste!$I9665)-FIND("[",GL_Paste!$I9665)-1),"")))</f>
        <v/>
      </c>
      <c r="D9668">
        <f>IF(GL_Paste!$B9665="","",IFERROR(INDEX(DeptName,MATCH($C9668,DeptTag,0)),"UNALLOCATED"))</f>
        <v/>
      </c>
      <c r="E9668">
        <f>IF(GL_Paste!$B9665="","",IFERROR(INDEX(AcctCat,MATCH(GL_Paste!$B9665&amp;"",AcctCode,0)),"UNKNOWN"))</f>
        <v/>
      </c>
      <c r="F9668">
        <f>IF(GL_Paste!$B9665="","",IFERROR(INDEX(AcctSub,MATCH(GL_Paste!$B9665&amp;"",AcctCode,0)),"UNKNOWN"))</f>
        <v/>
      </c>
    </row>
    <row r="9669">
      <c r="A9669" s="40">
        <f>IF(GL_Paste!$B9666="","",N(GL_Paste!$H9666)-N(GL_Paste!$G9666))</f>
        <v/>
      </c>
      <c r="B9669" s="43">
        <f>IF(GL_Paste!$B9666="","",DATE(YEAR(GL_Paste!$E9666),MONTH(GL_Paste!$E9666),1))</f>
        <v/>
      </c>
      <c r="C9669">
        <f>IF(GL_Paste!$B9666="","",IF(TRIM(GL_Paste!$M9666)&lt;&gt;"",TRIM(GL_Paste!$M9666),IFERROR(MID(GL_Paste!$I9666,FIND("[",GL_Paste!$I9666)+1,FIND("]",GL_Paste!$I9666)-FIND("[",GL_Paste!$I9666)-1),"")))</f>
        <v/>
      </c>
      <c r="D9669">
        <f>IF(GL_Paste!$B9666="","",IFERROR(INDEX(DeptName,MATCH($C9669,DeptTag,0)),"UNALLOCATED"))</f>
        <v/>
      </c>
      <c r="E9669">
        <f>IF(GL_Paste!$B9666="","",IFERROR(INDEX(AcctCat,MATCH(GL_Paste!$B9666&amp;"",AcctCode,0)),"UNKNOWN"))</f>
        <v/>
      </c>
      <c r="F9669">
        <f>IF(GL_Paste!$B9666="","",IFERROR(INDEX(AcctSub,MATCH(GL_Paste!$B9666&amp;"",AcctCode,0)),"UNKNOWN"))</f>
        <v/>
      </c>
    </row>
    <row r="9670">
      <c r="A9670" s="40">
        <f>IF(GL_Paste!$B9667="","",N(GL_Paste!$H9667)-N(GL_Paste!$G9667))</f>
        <v/>
      </c>
      <c r="B9670" s="43">
        <f>IF(GL_Paste!$B9667="","",DATE(YEAR(GL_Paste!$E9667),MONTH(GL_Paste!$E9667),1))</f>
        <v/>
      </c>
      <c r="C9670">
        <f>IF(GL_Paste!$B9667="","",IF(TRIM(GL_Paste!$M9667)&lt;&gt;"",TRIM(GL_Paste!$M9667),IFERROR(MID(GL_Paste!$I9667,FIND("[",GL_Paste!$I9667)+1,FIND("]",GL_Paste!$I9667)-FIND("[",GL_Paste!$I9667)-1),"")))</f>
        <v/>
      </c>
      <c r="D9670">
        <f>IF(GL_Paste!$B9667="","",IFERROR(INDEX(DeptName,MATCH($C9670,DeptTag,0)),"UNALLOCATED"))</f>
        <v/>
      </c>
      <c r="E9670">
        <f>IF(GL_Paste!$B9667="","",IFERROR(INDEX(AcctCat,MATCH(GL_Paste!$B9667&amp;"",AcctCode,0)),"UNKNOWN"))</f>
        <v/>
      </c>
      <c r="F9670">
        <f>IF(GL_Paste!$B9667="","",IFERROR(INDEX(AcctSub,MATCH(GL_Paste!$B9667&amp;"",AcctCode,0)),"UNKNOWN"))</f>
        <v/>
      </c>
    </row>
    <row r="9671">
      <c r="A9671" s="40">
        <f>IF(GL_Paste!$B9668="","",N(GL_Paste!$H9668)-N(GL_Paste!$G9668))</f>
        <v/>
      </c>
      <c r="B9671" s="43">
        <f>IF(GL_Paste!$B9668="","",DATE(YEAR(GL_Paste!$E9668),MONTH(GL_Paste!$E9668),1))</f>
        <v/>
      </c>
      <c r="C9671">
        <f>IF(GL_Paste!$B9668="","",IF(TRIM(GL_Paste!$M9668)&lt;&gt;"",TRIM(GL_Paste!$M9668),IFERROR(MID(GL_Paste!$I9668,FIND("[",GL_Paste!$I9668)+1,FIND("]",GL_Paste!$I9668)-FIND("[",GL_Paste!$I9668)-1),"")))</f>
        <v/>
      </c>
      <c r="D9671">
        <f>IF(GL_Paste!$B9668="","",IFERROR(INDEX(DeptName,MATCH($C9671,DeptTag,0)),"UNALLOCATED"))</f>
        <v/>
      </c>
      <c r="E9671">
        <f>IF(GL_Paste!$B9668="","",IFERROR(INDEX(AcctCat,MATCH(GL_Paste!$B9668&amp;"",AcctCode,0)),"UNKNOWN"))</f>
        <v/>
      </c>
      <c r="F9671">
        <f>IF(GL_Paste!$B9668="","",IFERROR(INDEX(AcctSub,MATCH(GL_Paste!$B9668&amp;"",AcctCode,0)),"UNKNOWN"))</f>
        <v/>
      </c>
    </row>
    <row r="9672">
      <c r="A9672" s="40">
        <f>IF(GL_Paste!$B9669="","",N(GL_Paste!$H9669)-N(GL_Paste!$G9669))</f>
        <v/>
      </c>
      <c r="B9672" s="43">
        <f>IF(GL_Paste!$B9669="","",DATE(YEAR(GL_Paste!$E9669),MONTH(GL_Paste!$E9669),1))</f>
        <v/>
      </c>
      <c r="C9672">
        <f>IF(GL_Paste!$B9669="","",IF(TRIM(GL_Paste!$M9669)&lt;&gt;"",TRIM(GL_Paste!$M9669),IFERROR(MID(GL_Paste!$I9669,FIND("[",GL_Paste!$I9669)+1,FIND("]",GL_Paste!$I9669)-FIND("[",GL_Paste!$I9669)-1),"")))</f>
        <v/>
      </c>
      <c r="D9672">
        <f>IF(GL_Paste!$B9669="","",IFERROR(INDEX(DeptName,MATCH($C9672,DeptTag,0)),"UNALLOCATED"))</f>
        <v/>
      </c>
      <c r="E9672">
        <f>IF(GL_Paste!$B9669="","",IFERROR(INDEX(AcctCat,MATCH(GL_Paste!$B9669&amp;"",AcctCode,0)),"UNKNOWN"))</f>
        <v/>
      </c>
      <c r="F9672">
        <f>IF(GL_Paste!$B9669="","",IFERROR(INDEX(AcctSub,MATCH(GL_Paste!$B9669&amp;"",AcctCode,0)),"UNKNOWN"))</f>
        <v/>
      </c>
    </row>
    <row r="9673">
      <c r="A9673" s="40">
        <f>IF(GL_Paste!$B9670="","",N(GL_Paste!$H9670)-N(GL_Paste!$G9670))</f>
        <v/>
      </c>
      <c r="B9673" s="43">
        <f>IF(GL_Paste!$B9670="","",DATE(YEAR(GL_Paste!$E9670),MONTH(GL_Paste!$E9670),1))</f>
        <v/>
      </c>
      <c r="C9673">
        <f>IF(GL_Paste!$B9670="","",IF(TRIM(GL_Paste!$M9670)&lt;&gt;"",TRIM(GL_Paste!$M9670),IFERROR(MID(GL_Paste!$I9670,FIND("[",GL_Paste!$I9670)+1,FIND("]",GL_Paste!$I9670)-FIND("[",GL_Paste!$I9670)-1),"")))</f>
        <v/>
      </c>
      <c r="D9673">
        <f>IF(GL_Paste!$B9670="","",IFERROR(INDEX(DeptName,MATCH($C9673,DeptTag,0)),"UNALLOCATED"))</f>
        <v/>
      </c>
      <c r="E9673">
        <f>IF(GL_Paste!$B9670="","",IFERROR(INDEX(AcctCat,MATCH(GL_Paste!$B9670&amp;"",AcctCode,0)),"UNKNOWN"))</f>
        <v/>
      </c>
      <c r="F9673">
        <f>IF(GL_Paste!$B9670="","",IFERROR(INDEX(AcctSub,MATCH(GL_Paste!$B9670&amp;"",AcctCode,0)),"UNKNOWN"))</f>
        <v/>
      </c>
    </row>
    <row r="9674">
      <c r="A9674" s="40">
        <f>IF(GL_Paste!$B9671="","",N(GL_Paste!$H9671)-N(GL_Paste!$G9671))</f>
        <v/>
      </c>
      <c r="B9674" s="43">
        <f>IF(GL_Paste!$B9671="","",DATE(YEAR(GL_Paste!$E9671),MONTH(GL_Paste!$E9671),1))</f>
        <v/>
      </c>
      <c r="C9674">
        <f>IF(GL_Paste!$B9671="","",IF(TRIM(GL_Paste!$M9671)&lt;&gt;"",TRIM(GL_Paste!$M9671),IFERROR(MID(GL_Paste!$I9671,FIND("[",GL_Paste!$I9671)+1,FIND("]",GL_Paste!$I9671)-FIND("[",GL_Paste!$I9671)-1),"")))</f>
        <v/>
      </c>
      <c r="D9674">
        <f>IF(GL_Paste!$B9671="","",IFERROR(INDEX(DeptName,MATCH($C9674,DeptTag,0)),"UNALLOCATED"))</f>
        <v/>
      </c>
      <c r="E9674">
        <f>IF(GL_Paste!$B9671="","",IFERROR(INDEX(AcctCat,MATCH(GL_Paste!$B9671&amp;"",AcctCode,0)),"UNKNOWN"))</f>
        <v/>
      </c>
      <c r="F9674">
        <f>IF(GL_Paste!$B9671="","",IFERROR(INDEX(AcctSub,MATCH(GL_Paste!$B9671&amp;"",AcctCode,0)),"UNKNOWN"))</f>
        <v/>
      </c>
    </row>
    <row r="9675">
      <c r="A9675" s="40">
        <f>IF(GL_Paste!$B9672="","",N(GL_Paste!$H9672)-N(GL_Paste!$G9672))</f>
        <v/>
      </c>
      <c r="B9675" s="43">
        <f>IF(GL_Paste!$B9672="","",DATE(YEAR(GL_Paste!$E9672),MONTH(GL_Paste!$E9672),1))</f>
        <v/>
      </c>
      <c r="C9675">
        <f>IF(GL_Paste!$B9672="","",IF(TRIM(GL_Paste!$M9672)&lt;&gt;"",TRIM(GL_Paste!$M9672),IFERROR(MID(GL_Paste!$I9672,FIND("[",GL_Paste!$I9672)+1,FIND("]",GL_Paste!$I9672)-FIND("[",GL_Paste!$I9672)-1),"")))</f>
        <v/>
      </c>
      <c r="D9675">
        <f>IF(GL_Paste!$B9672="","",IFERROR(INDEX(DeptName,MATCH($C9675,DeptTag,0)),"UNALLOCATED"))</f>
        <v/>
      </c>
      <c r="E9675">
        <f>IF(GL_Paste!$B9672="","",IFERROR(INDEX(AcctCat,MATCH(GL_Paste!$B9672&amp;"",AcctCode,0)),"UNKNOWN"))</f>
        <v/>
      </c>
      <c r="F9675">
        <f>IF(GL_Paste!$B9672="","",IFERROR(INDEX(AcctSub,MATCH(GL_Paste!$B9672&amp;"",AcctCode,0)),"UNKNOWN"))</f>
        <v/>
      </c>
    </row>
    <row r="9676">
      <c r="A9676" s="40">
        <f>IF(GL_Paste!$B9673="","",N(GL_Paste!$H9673)-N(GL_Paste!$G9673))</f>
        <v/>
      </c>
      <c r="B9676" s="43">
        <f>IF(GL_Paste!$B9673="","",DATE(YEAR(GL_Paste!$E9673),MONTH(GL_Paste!$E9673),1))</f>
        <v/>
      </c>
      <c r="C9676">
        <f>IF(GL_Paste!$B9673="","",IF(TRIM(GL_Paste!$M9673)&lt;&gt;"",TRIM(GL_Paste!$M9673),IFERROR(MID(GL_Paste!$I9673,FIND("[",GL_Paste!$I9673)+1,FIND("]",GL_Paste!$I9673)-FIND("[",GL_Paste!$I9673)-1),"")))</f>
        <v/>
      </c>
      <c r="D9676">
        <f>IF(GL_Paste!$B9673="","",IFERROR(INDEX(DeptName,MATCH($C9676,DeptTag,0)),"UNALLOCATED"))</f>
        <v/>
      </c>
      <c r="E9676">
        <f>IF(GL_Paste!$B9673="","",IFERROR(INDEX(AcctCat,MATCH(GL_Paste!$B9673&amp;"",AcctCode,0)),"UNKNOWN"))</f>
        <v/>
      </c>
      <c r="F9676">
        <f>IF(GL_Paste!$B9673="","",IFERROR(INDEX(AcctSub,MATCH(GL_Paste!$B9673&amp;"",AcctCode,0)),"UNKNOWN"))</f>
        <v/>
      </c>
    </row>
    <row r="9677">
      <c r="A9677" s="40">
        <f>IF(GL_Paste!$B9674="","",N(GL_Paste!$H9674)-N(GL_Paste!$G9674))</f>
        <v/>
      </c>
      <c r="B9677" s="43">
        <f>IF(GL_Paste!$B9674="","",DATE(YEAR(GL_Paste!$E9674),MONTH(GL_Paste!$E9674),1))</f>
        <v/>
      </c>
      <c r="C9677">
        <f>IF(GL_Paste!$B9674="","",IF(TRIM(GL_Paste!$M9674)&lt;&gt;"",TRIM(GL_Paste!$M9674),IFERROR(MID(GL_Paste!$I9674,FIND("[",GL_Paste!$I9674)+1,FIND("]",GL_Paste!$I9674)-FIND("[",GL_Paste!$I9674)-1),"")))</f>
        <v/>
      </c>
      <c r="D9677">
        <f>IF(GL_Paste!$B9674="","",IFERROR(INDEX(DeptName,MATCH($C9677,DeptTag,0)),"UNALLOCATED"))</f>
        <v/>
      </c>
      <c r="E9677">
        <f>IF(GL_Paste!$B9674="","",IFERROR(INDEX(AcctCat,MATCH(GL_Paste!$B9674&amp;"",AcctCode,0)),"UNKNOWN"))</f>
        <v/>
      </c>
      <c r="F9677">
        <f>IF(GL_Paste!$B9674="","",IFERROR(INDEX(AcctSub,MATCH(GL_Paste!$B9674&amp;"",AcctCode,0)),"UNKNOWN"))</f>
        <v/>
      </c>
    </row>
    <row r="9678">
      <c r="A9678" s="40">
        <f>IF(GL_Paste!$B9675="","",N(GL_Paste!$H9675)-N(GL_Paste!$G9675))</f>
        <v/>
      </c>
      <c r="B9678" s="43">
        <f>IF(GL_Paste!$B9675="","",DATE(YEAR(GL_Paste!$E9675),MONTH(GL_Paste!$E9675),1))</f>
        <v/>
      </c>
      <c r="C9678">
        <f>IF(GL_Paste!$B9675="","",IF(TRIM(GL_Paste!$M9675)&lt;&gt;"",TRIM(GL_Paste!$M9675),IFERROR(MID(GL_Paste!$I9675,FIND("[",GL_Paste!$I9675)+1,FIND("]",GL_Paste!$I9675)-FIND("[",GL_Paste!$I9675)-1),"")))</f>
        <v/>
      </c>
      <c r="D9678">
        <f>IF(GL_Paste!$B9675="","",IFERROR(INDEX(DeptName,MATCH($C9678,DeptTag,0)),"UNALLOCATED"))</f>
        <v/>
      </c>
      <c r="E9678">
        <f>IF(GL_Paste!$B9675="","",IFERROR(INDEX(AcctCat,MATCH(GL_Paste!$B9675&amp;"",AcctCode,0)),"UNKNOWN"))</f>
        <v/>
      </c>
      <c r="F9678">
        <f>IF(GL_Paste!$B9675="","",IFERROR(INDEX(AcctSub,MATCH(GL_Paste!$B9675&amp;"",AcctCode,0)),"UNKNOWN"))</f>
        <v/>
      </c>
    </row>
    <row r="9679">
      <c r="A9679" s="40">
        <f>IF(GL_Paste!$B9676="","",N(GL_Paste!$H9676)-N(GL_Paste!$G9676))</f>
        <v/>
      </c>
      <c r="B9679" s="43">
        <f>IF(GL_Paste!$B9676="","",DATE(YEAR(GL_Paste!$E9676),MONTH(GL_Paste!$E9676),1))</f>
        <v/>
      </c>
      <c r="C9679">
        <f>IF(GL_Paste!$B9676="","",IF(TRIM(GL_Paste!$M9676)&lt;&gt;"",TRIM(GL_Paste!$M9676),IFERROR(MID(GL_Paste!$I9676,FIND("[",GL_Paste!$I9676)+1,FIND("]",GL_Paste!$I9676)-FIND("[",GL_Paste!$I9676)-1),"")))</f>
        <v/>
      </c>
      <c r="D9679">
        <f>IF(GL_Paste!$B9676="","",IFERROR(INDEX(DeptName,MATCH($C9679,DeptTag,0)),"UNALLOCATED"))</f>
        <v/>
      </c>
      <c r="E9679">
        <f>IF(GL_Paste!$B9676="","",IFERROR(INDEX(AcctCat,MATCH(GL_Paste!$B9676&amp;"",AcctCode,0)),"UNKNOWN"))</f>
        <v/>
      </c>
      <c r="F9679">
        <f>IF(GL_Paste!$B9676="","",IFERROR(INDEX(AcctSub,MATCH(GL_Paste!$B9676&amp;"",AcctCode,0)),"UNKNOWN"))</f>
        <v/>
      </c>
    </row>
    <row r="9680">
      <c r="A9680" s="40">
        <f>IF(GL_Paste!$B9677="","",N(GL_Paste!$H9677)-N(GL_Paste!$G9677))</f>
        <v/>
      </c>
      <c r="B9680" s="43">
        <f>IF(GL_Paste!$B9677="","",DATE(YEAR(GL_Paste!$E9677),MONTH(GL_Paste!$E9677),1))</f>
        <v/>
      </c>
      <c r="C9680">
        <f>IF(GL_Paste!$B9677="","",IF(TRIM(GL_Paste!$M9677)&lt;&gt;"",TRIM(GL_Paste!$M9677),IFERROR(MID(GL_Paste!$I9677,FIND("[",GL_Paste!$I9677)+1,FIND("]",GL_Paste!$I9677)-FIND("[",GL_Paste!$I9677)-1),"")))</f>
        <v/>
      </c>
      <c r="D9680">
        <f>IF(GL_Paste!$B9677="","",IFERROR(INDEX(DeptName,MATCH($C9680,DeptTag,0)),"UNALLOCATED"))</f>
        <v/>
      </c>
      <c r="E9680">
        <f>IF(GL_Paste!$B9677="","",IFERROR(INDEX(AcctCat,MATCH(GL_Paste!$B9677&amp;"",AcctCode,0)),"UNKNOWN"))</f>
        <v/>
      </c>
      <c r="F9680">
        <f>IF(GL_Paste!$B9677="","",IFERROR(INDEX(AcctSub,MATCH(GL_Paste!$B9677&amp;"",AcctCode,0)),"UNKNOWN"))</f>
        <v/>
      </c>
    </row>
    <row r="9681">
      <c r="A9681" s="40">
        <f>IF(GL_Paste!$B9678="","",N(GL_Paste!$H9678)-N(GL_Paste!$G9678))</f>
        <v/>
      </c>
      <c r="B9681" s="43">
        <f>IF(GL_Paste!$B9678="","",DATE(YEAR(GL_Paste!$E9678),MONTH(GL_Paste!$E9678),1))</f>
        <v/>
      </c>
      <c r="C9681">
        <f>IF(GL_Paste!$B9678="","",IF(TRIM(GL_Paste!$M9678)&lt;&gt;"",TRIM(GL_Paste!$M9678),IFERROR(MID(GL_Paste!$I9678,FIND("[",GL_Paste!$I9678)+1,FIND("]",GL_Paste!$I9678)-FIND("[",GL_Paste!$I9678)-1),"")))</f>
        <v/>
      </c>
      <c r="D9681">
        <f>IF(GL_Paste!$B9678="","",IFERROR(INDEX(DeptName,MATCH($C9681,DeptTag,0)),"UNALLOCATED"))</f>
        <v/>
      </c>
      <c r="E9681">
        <f>IF(GL_Paste!$B9678="","",IFERROR(INDEX(AcctCat,MATCH(GL_Paste!$B9678&amp;"",AcctCode,0)),"UNKNOWN"))</f>
        <v/>
      </c>
      <c r="F9681">
        <f>IF(GL_Paste!$B9678="","",IFERROR(INDEX(AcctSub,MATCH(GL_Paste!$B9678&amp;"",AcctCode,0)),"UNKNOWN"))</f>
        <v/>
      </c>
    </row>
    <row r="9682">
      <c r="A9682" s="40">
        <f>IF(GL_Paste!$B9679="","",N(GL_Paste!$H9679)-N(GL_Paste!$G9679))</f>
        <v/>
      </c>
      <c r="B9682" s="43">
        <f>IF(GL_Paste!$B9679="","",DATE(YEAR(GL_Paste!$E9679),MONTH(GL_Paste!$E9679),1))</f>
        <v/>
      </c>
      <c r="C9682">
        <f>IF(GL_Paste!$B9679="","",IF(TRIM(GL_Paste!$M9679)&lt;&gt;"",TRIM(GL_Paste!$M9679),IFERROR(MID(GL_Paste!$I9679,FIND("[",GL_Paste!$I9679)+1,FIND("]",GL_Paste!$I9679)-FIND("[",GL_Paste!$I9679)-1),"")))</f>
        <v/>
      </c>
      <c r="D9682">
        <f>IF(GL_Paste!$B9679="","",IFERROR(INDEX(DeptName,MATCH($C9682,DeptTag,0)),"UNALLOCATED"))</f>
        <v/>
      </c>
      <c r="E9682">
        <f>IF(GL_Paste!$B9679="","",IFERROR(INDEX(AcctCat,MATCH(GL_Paste!$B9679&amp;"",AcctCode,0)),"UNKNOWN"))</f>
        <v/>
      </c>
      <c r="F9682">
        <f>IF(GL_Paste!$B9679="","",IFERROR(INDEX(AcctSub,MATCH(GL_Paste!$B9679&amp;"",AcctCode,0)),"UNKNOWN"))</f>
        <v/>
      </c>
    </row>
    <row r="9683">
      <c r="A9683" s="40">
        <f>IF(GL_Paste!$B9680="","",N(GL_Paste!$H9680)-N(GL_Paste!$G9680))</f>
        <v/>
      </c>
      <c r="B9683" s="43">
        <f>IF(GL_Paste!$B9680="","",DATE(YEAR(GL_Paste!$E9680),MONTH(GL_Paste!$E9680),1))</f>
        <v/>
      </c>
      <c r="C9683">
        <f>IF(GL_Paste!$B9680="","",IF(TRIM(GL_Paste!$M9680)&lt;&gt;"",TRIM(GL_Paste!$M9680),IFERROR(MID(GL_Paste!$I9680,FIND("[",GL_Paste!$I9680)+1,FIND("]",GL_Paste!$I9680)-FIND("[",GL_Paste!$I9680)-1),"")))</f>
        <v/>
      </c>
      <c r="D9683">
        <f>IF(GL_Paste!$B9680="","",IFERROR(INDEX(DeptName,MATCH($C9683,DeptTag,0)),"UNALLOCATED"))</f>
        <v/>
      </c>
      <c r="E9683">
        <f>IF(GL_Paste!$B9680="","",IFERROR(INDEX(AcctCat,MATCH(GL_Paste!$B9680&amp;"",AcctCode,0)),"UNKNOWN"))</f>
        <v/>
      </c>
      <c r="F9683">
        <f>IF(GL_Paste!$B9680="","",IFERROR(INDEX(AcctSub,MATCH(GL_Paste!$B9680&amp;"",AcctCode,0)),"UNKNOWN"))</f>
        <v/>
      </c>
    </row>
    <row r="9684">
      <c r="A9684" s="40">
        <f>IF(GL_Paste!$B9681="","",N(GL_Paste!$H9681)-N(GL_Paste!$G9681))</f>
        <v/>
      </c>
      <c r="B9684" s="43">
        <f>IF(GL_Paste!$B9681="","",DATE(YEAR(GL_Paste!$E9681),MONTH(GL_Paste!$E9681),1))</f>
        <v/>
      </c>
      <c r="C9684">
        <f>IF(GL_Paste!$B9681="","",IF(TRIM(GL_Paste!$M9681)&lt;&gt;"",TRIM(GL_Paste!$M9681),IFERROR(MID(GL_Paste!$I9681,FIND("[",GL_Paste!$I9681)+1,FIND("]",GL_Paste!$I9681)-FIND("[",GL_Paste!$I9681)-1),"")))</f>
        <v/>
      </c>
      <c r="D9684">
        <f>IF(GL_Paste!$B9681="","",IFERROR(INDEX(DeptName,MATCH($C9684,DeptTag,0)),"UNALLOCATED"))</f>
        <v/>
      </c>
      <c r="E9684">
        <f>IF(GL_Paste!$B9681="","",IFERROR(INDEX(AcctCat,MATCH(GL_Paste!$B9681&amp;"",AcctCode,0)),"UNKNOWN"))</f>
        <v/>
      </c>
      <c r="F9684">
        <f>IF(GL_Paste!$B9681="","",IFERROR(INDEX(AcctSub,MATCH(GL_Paste!$B9681&amp;"",AcctCode,0)),"UNKNOWN"))</f>
        <v/>
      </c>
    </row>
    <row r="9685">
      <c r="A9685" s="40">
        <f>IF(GL_Paste!$B9682="","",N(GL_Paste!$H9682)-N(GL_Paste!$G9682))</f>
        <v/>
      </c>
      <c r="B9685" s="43">
        <f>IF(GL_Paste!$B9682="","",DATE(YEAR(GL_Paste!$E9682),MONTH(GL_Paste!$E9682),1))</f>
        <v/>
      </c>
      <c r="C9685">
        <f>IF(GL_Paste!$B9682="","",IF(TRIM(GL_Paste!$M9682)&lt;&gt;"",TRIM(GL_Paste!$M9682),IFERROR(MID(GL_Paste!$I9682,FIND("[",GL_Paste!$I9682)+1,FIND("]",GL_Paste!$I9682)-FIND("[",GL_Paste!$I9682)-1),"")))</f>
        <v/>
      </c>
      <c r="D9685">
        <f>IF(GL_Paste!$B9682="","",IFERROR(INDEX(DeptName,MATCH($C9685,DeptTag,0)),"UNALLOCATED"))</f>
        <v/>
      </c>
      <c r="E9685">
        <f>IF(GL_Paste!$B9682="","",IFERROR(INDEX(AcctCat,MATCH(GL_Paste!$B9682&amp;"",AcctCode,0)),"UNKNOWN"))</f>
        <v/>
      </c>
      <c r="F9685">
        <f>IF(GL_Paste!$B9682="","",IFERROR(INDEX(AcctSub,MATCH(GL_Paste!$B9682&amp;"",AcctCode,0)),"UNKNOWN"))</f>
        <v/>
      </c>
    </row>
    <row r="9686">
      <c r="A9686" s="40">
        <f>IF(GL_Paste!$B9683="","",N(GL_Paste!$H9683)-N(GL_Paste!$G9683))</f>
        <v/>
      </c>
      <c r="B9686" s="43">
        <f>IF(GL_Paste!$B9683="","",DATE(YEAR(GL_Paste!$E9683),MONTH(GL_Paste!$E9683),1))</f>
        <v/>
      </c>
      <c r="C9686">
        <f>IF(GL_Paste!$B9683="","",IF(TRIM(GL_Paste!$M9683)&lt;&gt;"",TRIM(GL_Paste!$M9683),IFERROR(MID(GL_Paste!$I9683,FIND("[",GL_Paste!$I9683)+1,FIND("]",GL_Paste!$I9683)-FIND("[",GL_Paste!$I9683)-1),"")))</f>
        <v/>
      </c>
      <c r="D9686">
        <f>IF(GL_Paste!$B9683="","",IFERROR(INDEX(DeptName,MATCH($C9686,DeptTag,0)),"UNALLOCATED"))</f>
        <v/>
      </c>
      <c r="E9686">
        <f>IF(GL_Paste!$B9683="","",IFERROR(INDEX(AcctCat,MATCH(GL_Paste!$B9683&amp;"",AcctCode,0)),"UNKNOWN"))</f>
        <v/>
      </c>
      <c r="F9686">
        <f>IF(GL_Paste!$B9683="","",IFERROR(INDEX(AcctSub,MATCH(GL_Paste!$B9683&amp;"",AcctCode,0)),"UNKNOWN"))</f>
        <v/>
      </c>
    </row>
    <row r="9687">
      <c r="A9687" s="40">
        <f>IF(GL_Paste!$B9684="","",N(GL_Paste!$H9684)-N(GL_Paste!$G9684))</f>
        <v/>
      </c>
      <c r="B9687" s="43">
        <f>IF(GL_Paste!$B9684="","",DATE(YEAR(GL_Paste!$E9684),MONTH(GL_Paste!$E9684),1))</f>
        <v/>
      </c>
      <c r="C9687">
        <f>IF(GL_Paste!$B9684="","",IF(TRIM(GL_Paste!$M9684)&lt;&gt;"",TRIM(GL_Paste!$M9684),IFERROR(MID(GL_Paste!$I9684,FIND("[",GL_Paste!$I9684)+1,FIND("]",GL_Paste!$I9684)-FIND("[",GL_Paste!$I9684)-1),"")))</f>
        <v/>
      </c>
      <c r="D9687">
        <f>IF(GL_Paste!$B9684="","",IFERROR(INDEX(DeptName,MATCH($C9687,DeptTag,0)),"UNALLOCATED"))</f>
        <v/>
      </c>
      <c r="E9687">
        <f>IF(GL_Paste!$B9684="","",IFERROR(INDEX(AcctCat,MATCH(GL_Paste!$B9684&amp;"",AcctCode,0)),"UNKNOWN"))</f>
        <v/>
      </c>
      <c r="F9687">
        <f>IF(GL_Paste!$B9684="","",IFERROR(INDEX(AcctSub,MATCH(GL_Paste!$B9684&amp;"",AcctCode,0)),"UNKNOWN"))</f>
        <v/>
      </c>
    </row>
    <row r="9688">
      <c r="A9688" s="40">
        <f>IF(GL_Paste!$B9685="","",N(GL_Paste!$H9685)-N(GL_Paste!$G9685))</f>
        <v/>
      </c>
      <c r="B9688" s="43">
        <f>IF(GL_Paste!$B9685="","",DATE(YEAR(GL_Paste!$E9685),MONTH(GL_Paste!$E9685),1))</f>
        <v/>
      </c>
      <c r="C9688">
        <f>IF(GL_Paste!$B9685="","",IF(TRIM(GL_Paste!$M9685)&lt;&gt;"",TRIM(GL_Paste!$M9685),IFERROR(MID(GL_Paste!$I9685,FIND("[",GL_Paste!$I9685)+1,FIND("]",GL_Paste!$I9685)-FIND("[",GL_Paste!$I9685)-1),"")))</f>
        <v/>
      </c>
      <c r="D9688">
        <f>IF(GL_Paste!$B9685="","",IFERROR(INDEX(DeptName,MATCH($C9688,DeptTag,0)),"UNALLOCATED"))</f>
        <v/>
      </c>
      <c r="E9688">
        <f>IF(GL_Paste!$B9685="","",IFERROR(INDEX(AcctCat,MATCH(GL_Paste!$B9685&amp;"",AcctCode,0)),"UNKNOWN"))</f>
        <v/>
      </c>
      <c r="F9688">
        <f>IF(GL_Paste!$B9685="","",IFERROR(INDEX(AcctSub,MATCH(GL_Paste!$B9685&amp;"",AcctCode,0)),"UNKNOWN"))</f>
        <v/>
      </c>
    </row>
    <row r="9689">
      <c r="A9689" s="40">
        <f>IF(GL_Paste!$B9686="","",N(GL_Paste!$H9686)-N(GL_Paste!$G9686))</f>
        <v/>
      </c>
      <c r="B9689" s="43">
        <f>IF(GL_Paste!$B9686="","",DATE(YEAR(GL_Paste!$E9686),MONTH(GL_Paste!$E9686),1))</f>
        <v/>
      </c>
      <c r="C9689">
        <f>IF(GL_Paste!$B9686="","",IF(TRIM(GL_Paste!$M9686)&lt;&gt;"",TRIM(GL_Paste!$M9686),IFERROR(MID(GL_Paste!$I9686,FIND("[",GL_Paste!$I9686)+1,FIND("]",GL_Paste!$I9686)-FIND("[",GL_Paste!$I9686)-1),"")))</f>
        <v/>
      </c>
      <c r="D9689">
        <f>IF(GL_Paste!$B9686="","",IFERROR(INDEX(DeptName,MATCH($C9689,DeptTag,0)),"UNALLOCATED"))</f>
        <v/>
      </c>
      <c r="E9689">
        <f>IF(GL_Paste!$B9686="","",IFERROR(INDEX(AcctCat,MATCH(GL_Paste!$B9686&amp;"",AcctCode,0)),"UNKNOWN"))</f>
        <v/>
      </c>
      <c r="F9689">
        <f>IF(GL_Paste!$B9686="","",IFERROR(INDEX(AcctSub,MATCH(GL_Paste!$B9686&amp;"",AcctCode,0)),"UNKNOWN"))</f>
        <v/>
      </c>
    </row>
    <row r="9690">
      <c r="A9690" s="40">
        <f>IF(GL_Paste!$B9687="","",N(GL_Paste!$H9687)-N(GL_Paste!$G9687))</f>
        <v/>
      </c>
      <c r="B9690" s="43">
        <f>IF(GL_Paste!$B9687="","",DATE(YEAR(GL_Paste!$E9687),MONTH(GL_Paste!$E9687),1))</f>
        <v/>
      </c>
      <c r="C9690">
        <f>IF(GL_Paste!$B9687="","",IF(TRIM(GL_Paste!$M9687)&lt;&gt;"",TRIM(GL_Paste!$M9687),IFERROR(MID(GL_Paste!$I9687,FIND("[",GL_Paste!$I9687)+1,FIND("]",GL_Paste!$I9687)-FIND("[",GL_Paste!$I9687)-1),"")))</f>
        <v/>
      </c>
      <c r="D9690">
        <f>IF(GL_Paste!$B9687="","",IFERROR(INDEX(DeptName,MATCH($C9690,DeptTag,0)),"UNALLOCATED"))</f>
        <v/>
      </c>
      <c r="E9690">
        <f>IF(GL_Paste!$B9687="","",IFERROR(INDEX(AcctCat,MATCH(GL_Paste!$B9687&amp;"",AcctCode,0)),"UNKNOWN"))</f>
        <v/>
      </c>
      <c r="F9690">
        <f>IF(GL_Paste!$B9687="","",IFERROR(INDEX(AcctSub,MATCH(GL_Paste!$B9687&amp;"",AcctCode,0)),"UNKNOWN"))</f>
        <v/>
      </c>
    </row>
    <row r="9691">
      <c r="A9691" s="40">
        <f>IF(GL_Paste!$B9688="","",N(GL_Paste!$H9688)-N(GL_Paste!$G9688))</f>
        <v/>
      </c>
      <c r="B9691" s="43">
        <f>IF(GL_Paste!$B9688="","",DATE(YEAR(GL_Paste!$E9688),MONTH(GL_Paste!$E9688),1))</f>
        <v/>
      </c>
      <c r="C9691">
        <f>IF(GL_Paste!$B9688="","",IF(TRIM(GL_Paste!$M9688)&lt;&gt;"",TRIM(GL_Paste!$M9688),IFERROR(MID(GL_Paste!$I9688,FIND("[",GL_Paste!$I9688)+1,FIND("]",GL_Paste!$I9688)-FIND("[",GL_Paste!$I9688)-1),"")))</f>
        <v/>
      </c>
      <c r="D9691">
        <f>IF(GL_Paste!$B9688="","",IFERROR(INDEX(DeptName,MATCH($C9691,DeptTag,0)),"UNALLOCATED"))</f>
        <v/>
      </c>
      <c r="E9691">
        <f>IF(GL_Paste!$B9688="","",IFERROR(INDEX(AcctCat,MATCH(GL_Paste!$B9688&amp;"",AcctCode,0)),"UNKNOWN"))</f>
        <v/>
      </c>
      <c r="F9691">
        <f>IF(GL_Paste!$B9688="","",IFERROR(INDEX(AcctSub,MATCH(GL_Paste!$B9688&amp;"",AcctCode,0)),"UNKNOWN"))</f>
        <v/>
      </c>
    </row>
    <row r="9692">
      <c r="A9692" s="40">
        <f>IF(GL_Paste!$B9689="","",N(GL_Paste!$H9689)-N(GL_Paste!$G9689))</f>
        <v/>
      </c>
      <c r="B9692" s="43">
        <f>IF(GL_Paste!$B9689="","",DATE(YEAR(GL_Paste!$E9689),MONTH(GL_Paste!$E9689),1))</f>
        <v/>
      </c>
      <c r="C9692">
        <f>IF(GL_Paste!$B9689="","",IF(TRIM(GL_Paste!$M9689)&lt;&gt;"",TRIM(GL_Paste!$M9689),IFERROR(MID(GL_Paste!$I9689,FIND("[",GL_Paste!$I9689)+1,FIND("]",GL_Paste!$I9689)-FIND("[",GL_Paste!$I9689)-1),"")))</f>
        <v/>
      </c>
      <c r="D9692">
        <f>IF(GL_Paste!$B9689="","",IFERROR(INDEX(DeptName,MATCH($C9692,DeptTag,0)),"UNALLOCATED"))</f>
        <v/>
      </c>
      <c r="E9692">
        <f>IF(GL_Paste!$B9689="","",IFERROR(INDEX(AcctCat,MATCH(GL_Paste!$B9689&amp;"",AcctCode,0)),"UNKNOWN"))</f>
        <v/>
      </c>
      <c r="F9692">
        <f>IF(GL_Paste!$B9689="","",IFERROR(INDEX(AcctSub,MATCH(GL_Paste!$B9689&amp;"",AcctCode,0)),"UNKNOWN"))</f>
        <v/>
      </c>
    </row>
    <row r="9693">
      <c r="A9693" s="40">
        <f>IF(GL_Paste!$B9690="","",N(GL_Paste!$H9690)-N(GL_Paste!$G9690))</f>
        <v/>
      </c>
      <c r="B9693" s="43">
        <f>IF(GL_Paste!$B9690="","",DATE(YEAR(GL_Paste!$E9690),MONTH(GL_Paste!$E9690),1))</f>
        <v/>
      </c>
      <c r="C9693">
        <f>IF(GL_Paste!$B9690="","",IF(TRIM(GL_Paste!$M9690)&lt;&gt;"",TRIM(GL_Paste!$M9690),IFERROR(MID(GL_Paste!$I9690,FIND("[",GL_Paste!$I9690)+1,FIND("]",GL_Paste!$I9690)-FIND("[",GL_Paste!$I9690)-1),"")))</f>
        <v/>
      </c>
      <c r="D9693">
        <f>IF(GL_Paste!$B9690="","",IFERROR(INDEX(DeptName,MATCH($C9693,DeptTag,0)),"UNALLOCATED"))</f>
        <v/>
      </c>
      <c r="E9693">
        <f>IF(GL_Paste!$B9690="","",IFERROR(INDEX(AcctCat,MATCH(GL_Paste!$B9690&amp;"",AcctCode,0)),"UNKNOWN"))</f>
        <v/>
      </c>
      <c r="F9693">
        <f>IF(GL_Paste!$B9690="","",IFERROR(INDEX(AcctSub,MATCH(GL_Paste!$B9690&amp;"",AcctCode,0)),"UNKNOWN"))</f>
        <v/>
      </c>
    </row>
    <row r="9694">
      <c r="A9694" s="40">
        <f>IF(GL_Paste!$B9691="","",N(GL_Paste!$H9691)-N(GL_Paste!$G9691))</f>
        <v/>
      </c>
      <c r="B9694" s="43">
        <f>IF(GL_Paste!$B9691="","",DATE(YEAR(GL_Paste!$E9691),MONTH(GL_Paste!$E9691),1))</f>
        <v/>
      </c>
      <c r="C9694">
        <f>IF(GL_Paste!$B9691="","",IF(TRIM(GL_Paste!$M9691)&lt;&gt;"",TRIM(GL_Paste!$M9691),IFERROR(MID(GL_Paste!$I9691,FIND("[",GL_Paste!$I9691)+1,FIND("]",GL_Paste!$I9691)-FIND("[",GL_Paste!$I9691)-1),"")))</f>
        <v/>
      </c>
      <c r="D9694">
        <f>IF(GL_Paste!$B9691="","",IFERROR(INDEX(DeptName,MATCH($C9694,DeptTag,0)),"UNALLOCATED"))</f>
        <v/>
      </c>
      <c r="E9694">
        <f>IF(GL_Paste!$B9691="","",IFERROR(INDEX(AcctCat,MATCH(GL_Paste!$B9691&amp;"",AcctCode,0)),"UNKNOWN"))</f>
        <v/>
      </c>
      <c r="F9694">
        <f>IF(GL_Paste!$B9691="","",IFERROR(INDEX(AcctSub,MATCH(GL_Paste!$B9691&amp;"",AcctCode,0)),"UNKNOWN"))</f>
        <v/>
      </c>
    </row>
    <row r="9695">
      <c r="A9695" s="40">
        <f>IF(GL_Paste!$B9692="","",N(GL_Paste!$H9692)-N(GL_Paste!$G9692))</f>
        <v/>
      </c>
      <c r="B9695" s="43">
        <f>IF(GL_Paste!$B9692="","",DATE(YEAR(GL_Paste!$E9692),MONTH(GL_Paste!$E9692),1))</f>
        <v/>
      </c>
      <c r="C9695">
        <f>IF(GL_Paste!$B9692="","",IF(TRIM(GL_Paste!$M9692)&lt;&gt;"",TRIM(GL_Paste!$M9692),IFERROR(MID(GL_Paste!$I9692,FIND("[",GL_Paste!$I9692)+1,FIND("]",GL_Paste!$I9692)-FIND("[",GL_Paste!$I9692)-1),"")))</f>
        <v/>
      </c>
      <c r="D9695">
        <f>IF(GL_Paste!$B9692="","",IFERROR(INDEX(DeptName,MATCH($C9695,DeptTag,0)),"UNALLOCATED"))</f>
        <v/>
      </c>
      <c r="E9695">
        <f>IF(GL_Paste!$B9692="","",IFERROR(INDEX(AcctCat,MATCH(GL_Paste!$B9692&amp;"",AcctCode,0)),"UNKNOWN"))</f>
        <v/>
      </c>
      <c r="F9695">
        <f>IF(GL_Paste!$B9692="","",IFERROR(INDEX(AcctSub,MATCH(GL_Paste!$B9692&amp;"",AcctCode,0)),"UNKNOWN"))</f>
        <v/>
      </c>
    </row>
    <row r="9696">
      <c r="A9696" s="40">
        <f>IF(GL_Paste!$B9693="","",N(GL_Paste!$H9693)-N(GL_Paste!$G9693))</f>
        <v/>
      </c>
      <c r="B9696" s="43">
        <f>IF(GL_Paste!$B9693="","",DATE(YEAR(GL_Paste!$E9693),MONTH(GL_Paste!$E9693),1))</f>
        <v/>
      </c>
      <c r="C9696">
        <f>IF(GL_Paste!$B9693="","",IF(TRIM(GL_Paste!$M9693)&lt;&gt;"",TRIM(GL_Paste!$M9693),IFERROR(MID(GL_Paste!$I9693,FIND("[",GL_Paste!$I9693)+1,FIND("]",GL_Paste!$I9693)-FIND("[",GL_Paste!$I9693)-1),"")))</f>
        <v/>
      </c>
      <c r="D9696">
        <f>IF(GL_Paste!$B9693="","",IFERROR(INDEX(DeptName,MATCH($C9696,DeptTag,0)),"UNALLOCATED"))</f>
        <v/>
      </c>
      <c r="E9696">
        <f>IF(GL_Paste!$B9693="","",IFERROR(INDEX(AcctCat,MATCH(GL_Paste!$B9693&amp;"",AcctCode,0)),"UNKNOWN"))</f>
        <v/>
      </c>
      <c r="F9696">
        <f>IF(GL_Paste!$B9693="","",IFERROR(INDEX(AcctSub,MATCH(GL_Paste!$B9693&amp;"",AcctCode,0)),"UNKNOWN"))</f>
        <v/>
      </c>
    </row>
    <row r="9697">
      <c r="A9697" s="40">
        <f>IF(GL_Paste!$B9694="","",N(GL_Paste!$H9694)-N(GL_Paste!$G9694))</f>
        <v/>
      </c>
      <c r="B9697" s="43">
        <f>IF(GL_Paste!$B9694="","",DATE(YEAR(GL_Paste!$E9694),MONTH(GL_Paste!$E9694),1))</f>
        <v/>
      </c>
      <c r="C9697">
        <f>IF(GL_Paste!$B9694="","",IF(TRIM(GL_Paste!$M9694)&lt;&gt;"",TRIM(GL_Paste!$M9694),IFERROR(MID(GL_Paste!$I9694,FIND("[",GL_Paste!$I9694)+1,FIND("]",GL_Paste!$I9694)-FIND("[",GL_Paste!$I9694)-1),"")))</f>
        <v/>
      </c>
      <c r="D9697">
        <f>IF(GL_Paste!$B9694="","",IFERROR(INDEX(DeptName,MATCH($C9697,DeptTag,0)),"UNALLOCATED"))</f>
        <v/>
      </c>
      <c r="E9697">
        <f>IF(GL_Paste!$B9694="","",IFERROR(INDEX(AcctCat,MATCH(GL_Paste!$B9694&amp;"",AcctCode,0)),"UNKNOWN"))</f>
        <v/>
      </c>
      <c r="F9697">
        <f>IF(GL_Paste!$B9694="","",IFERROR(INDEX(AcctSub,MATCH(GL_Paste!$B9694&amp;"",AcctCode,0)),"UNKNOWN"))</f>
        <v/>
      </c>
    </row>
    <row r="9698">
      <c r="A9698" s="40">
        <f>IF(GL_Paste!$B9695="","",N(GL_Paste!$H9695)-N(GL_Paste!$G9695))</f>
        <v/>
      </c>
      <c r="B9698" s="43">
        <f>IF(GL_Paste!$B9695="","",DATE(YEAR(GL_Paste!$E9695),MONTH(GL_Paste!$E9695),1))</f>
        <v/>
      </c>
      <c r="C9698">
        <f>IF(GL_Paste!$B9695="","",IF(TRIM(GL_Paste!$M9695)&lt;&gt;"",TRIM(GL_Paste!$M9695),IFERROR(MID(GL_Paste!$I9695,FIND("[",GL_Paste!$I9695)+1,FIND("]",GL_Paste!$I9695)-FIND("[",GL_Paste!$I9695)-1),"")))</f>
        <v/>
      </c>
      <c r="D9698">
        <f>IF(GL_Paste!$B9695="","",IFERROR(INDEX(DeptName,MATCH($C9698,DeptTag,0)),"UNALLOCATED"))</f>
        <v/>
      </c>
      <c r="E9698">
        <f>IF(GL_Paste!$B9695="","",IFERROR(INDEX(AcctCat,MATCH(GL_Paste!$B9695&amp;"",AcctCode,0)),"UNKNOWN"))</f>
        <v/>
      </c>
      <c r="F9698">
        <f>IF(GL_Paste!$B9695="","",IFERROR(INDEX(AcctSub,MATCH(GL_Paste!$B9695&amp;"",AcctCode,0)),"UNKNOWN"))</f>
        <v/>
      </c>
    </row>
    <row r="9699">
      <c r="A9699" s="40">
        <f>IF(GL_Paste!$B9696="","",N(GL_Paste!$H9696)-N(GL_Paste!$G9696))</f>
        <v/>
      </c>
      <c r="B9699" s="43">
        <f>IF(GL_Paste!$B9696="","",DATE(YEAR(GL_Paste!$E9696),MONTH(GL_Paste!$E9696),1))</f>
        <v/>
      </c>
      <c r="C9699">
        <f>IF(GL_Paste!$B9696="","",IF(TRIM(GL_Paste!$M9696)&lt;&gt;"",TRIM(GL_Paste!$M9696),IFERROR(MID(GL_Paste!$I9696,FIND("[",GL_Paste!$I9696)+1,FIND("]",GL_Paste!$I9696)-FIND("[",GL_Paste!$I9696)-1),"")))</f>
        <v/>
      </c>
      <c r="D9699">
        <f>IF(GL_Paste!$B9696="","",IFERROR(INDEX(DeptName,MATCH($C9699,DeptTag,0)),"UNALLOCATED"))</f>
        <v/>
      </c>
      <c r="E9699">
        <f>IF(GL_Paste!$B9696="","",IFERROR(INDEX(AcctCat,MATCH(GL_Paste!$B9696&amp;"",AcctCode,0)),"UNKNOWN"))</f>
        <v/>
      </c>
      <c r="F9699">
        <f>IF(GL_Paste!$B9696="","",IFERROR(INDEX(AcctSub,MATCH(GL_Paste!$B9696&amp;"",AcctCode,0)),"UNKNOWN"))</f>
        <v/>
      </c>
    </row>
    <row r="9700">
      <c r="A9700" s="40">
        <f>IF(GL_Paste!$B9697="","",N(GL_Paste!$H9697)-N(GL_Paste!$G9697))</f>
        <v/>
      </c>
      <c r="B9700" s="43">
        <f>IF(GL_Paste!$B9697="","",DATE(YEAR(GL_Paste!$E9697),MONTH(GL_Paste!$E9697),1))</f>
        <v/>
      </c>
      <c r="C9700">
        <f>IF(GL_Paste!$B9697="","",IF(TRIM(GL_Paste!$M9697)&lt;&gt;"",TRIM(GL_Paste!$M9697),IFERROR(MID(GL_Paste!$I9697,FIND("[",GL_Paste!$I9697)+1,FIND("]",GL_Paste!$I9697)-FIND("[",GL_Paste!$I9697)-1),"")))</f>
        <v/>
      </c>
      <c r="D9700">
        <f>IF(GL_Paste!$B9697="","",IFERROR(INDEX(DeptName,MATCH($C9700,DeptTag,0)),"UNALLOCATED"))</f>
        <v/>
      </c>
      <c r="E9700">
        <f>IF(GL_Paste!$B9697="","",IFERROR(INDEX(AcctCat,MATCH(GL_Paste!$B9697&amp;"",AcctCode,0)),"UNKNOWN"))</f>
        <v/>
      </c>
      <c r="F9700">
        <f>IF(GL_Paste!$B9697="","",IFERROR(INDEX(AcctSub,MATCH(GL_Paste!$B9697&amp;"",AcctCode,0)),"UNKNOWN"))</f>
        <v/>
      </c>
    </row>
    <row r="9701">
      <c r="A9701" s="40">
        <f>IF(GL_Paste!$B9698="","",N(GL_Paste!$H9698)-N(GL_Paste!$G9698))</f>
        <v/>
      </c>
      <c r="B9701" s="43">
        <f>IF(GL_Paste!$B9698="","",DATE(YEAR(GL_Paste!$E9698),MONTH(GL_Paste!$E9698),1))</f>
        <v/>
      </c>
      <c r="C9701">
        <f>IF(GL_Paste!$B9698="","",IF(TRIM(GL_Paste!$M9698)&lt;&gt;"",TRIM(GL_Paste!$M9698),IFERROR(MID(GL_Paste!$I9698,FIND("[",GL_Paste!$I9698)+1,FIND("]",GL_Paste!$I9698)-FIND("[",GL_Paste!$I9698)-1),"")))</f>
        <v/>
      </c>
      <c r="D9701">
        <f>IF(GL_Paste!$B9698="","",IFERROR(INDEX(DeptName,MATCH($C9701,DeptTag,0)),"UNALLOCATED"))</f>
        <v/>
      </c>
      <c r="E9701">
        <f>IF(GL_Paste!$B9698="","",IFERROR(INDEX(AcctCat,MATCH(GL_Paste!$B9698&amp;"",AcctCode,0)),"UNKNOWN"))</f>
        <v/>
      </c>
      <c r="F9701">
        <f>IF(GL_Paste!$B9698="","",IFERROR(INDEX(AcctSub,MATCH(GL_Paste!$B9698&amp;"",AcctCode,0)),"UNKNOWN"))</f>
        <v/>
      </c>
    </row>
    <row r="9702">
      <c r="A9702" s="40">
        <f>IF(GL_Paste!$B9699="","",N(GL_Paste!$H9699)-N(GL_Paste!$G9699))</f>
        <v/>
      </c>
      <c r="B9702" s="43">
        <f>IF(GL_Paste!$B9699="","",DATE(YEAR(GL_Paste!$E9699),MONTH(GL_Paste!$E9699),1))</f>
        <v/>
      </c>
      <c r="C9702">
        <f>IF(GL_Paste!$B9699="","",IF(TRIM(GL_Paste!$M9699)&lt;&gt;"",TRIM(GL_Paste!$M9699),IFERROR(MID(GL_Paste!$I9699,FIND("[",GL_Paste!$I9699)+1,FIND("]",GL_Paste!$I9699)-FIND("[",GL_Paste!$I9699)-1),"")))</f>
        <v/>
      </c>
      <c r="D9702">
        <f>IF(GL_Paste!$B9699="","",IFERROR(INDEX(DeptName,MATCH($C9702,DeptTag,0)),"UNALLOCATED"))</f>
        <v/>
      </c>
      <c r="E9702">
        <f>IF(GL_Paste!$B9699="","",IFERROR(INDEX(AcctCat,MATCH(GL_Paste!$B9699&amp;"",AcctCode,0)),"UNKNOWN"))</f>
        <v/>
      </c>
      <c r="F9702">
        <f>IF(GL_Paste!$B9699="","",IFERROR(INDEX(AcctSub,MATCH(GL_Paste!$B9699&amp;"",AcctCode,0)),"UNKNOWN"))</f>
        <v/>
      </c>
    </row>
    <row r="9703">
      <c r="A9703" s="40">
        <f>IF(GL_Paste!$B9700="","",N(GL_Paste!$H9700)-N(GL_Paste!$G9700))</f>
        <v/>
      </c>
      <c r="B9703" s="43">
        <f>IF(GL_Paste!$B9700="","",DATE(YEAR(GL_Paste!$E9700),MONTH(GL_Paste!$E9700),1))</f>
        <v/>
      </c>
      <c r="C9703">
        <f>IF(GL_Paste!$B9700="","",IF(TRIM(GL_Paste!$M9700)&lt;&gt;"",TRIM(GL_Paste!$M9700),IFERROR(MID(GL_Paste!$I9700,FIND("[",GL_Paste!$I9700)+1,FIND("]",GL_Paste!$I9700)-FIND("[",GL_Paste!$I9700)-1),"")))</f>
        <v/>
      </c>
      <c r="D9703">
        <f>IF(GL_Paste!$B9700="","",IFERROR(INDEX(DeptName,MATCH($C9703,DeptTag,0)),"UNALLOCATED"))</f>
        <v/>
      </c>
      <c r="E9703">
        <f>IF(GL_Paste!$B9700="","",IFERROR(INDEX(AcctCat,MATCH(GL_Paste!$B9700&amp;"",AcctCode,0)),"UNKNOWN"))</f>
        <v/>
      </c>
      <c r="F9703">
        <f>IF(GL_Paste!$B9700="","",IFERROR(INDEX(AcctSub,MATCH(GL_Paste!$B9700&amp;"",AcctCode,0)),"UNKNOWN"))</f>
        <v/>
      </c>
    </row>
    <row r="9704">
      <c r="A9704" s="40">
        <f>IF(GL_Paste!$B9701="","",N(GL_Paste!$H9701)-N(GL_Paste!$G9701))</f>
        <v/>
      </c>
      <c r="B9704" s="43">
        <f>IF(GL_Paste!$B9701="","",DATE(YEAR(GL_Paste!$E9701),MONTH(GL_Paste!$E9701),1))</f>
        <v/>
      </c>
      <c r="C9704">
        <f>IF(GL_Paste!$B9701="","",IF(TRIM(GL_Paste!$M9701)&lt;&gt;"",TRIM(GL_Paste!$M9701),IFERROR(MID(GL_Paste!$I9701,FIND("[",GL_Paste!$I9701)+1,FIND("]",GL_Paste!$I9701)-FIND("[",GL_Paste!$I9701)-1),"")))</f>
        <v/>
      </c>
      <c r="D9704">
        <f>IF(GL_Paste!$B9701="","",IFERROR(INDEX(DeptName,MATCH($C9704,DeptTag,0)),"UNALLOCATED"))</f>
        <v/>
      </c>
      <c r="E9704">
        <f>IF(GL_Paste!$B9701="","",IFERROR(INDEX(AcctCat,MATCH(GL_Paste!$B9701&amp;"",AcctCode,0)),"UNKNOWN"))</f>
        <v/>
      </c>
      <c r="F9704">
        <f>IF(GL_Paste!$B9701="","",IFERROR(INDEX(AcctSub,MATCH(GL_Paste!$B9701&amp;"",AcctCode,0)),"UNKNOWN"))</f>
        <v/>
      </c>
    </row>
    <row r="9705">
      <c r="A9705" s="40">
        <f>IF(GL_Paste!$B9702="","",N(GL_Paste!$H9702)-N(GL_Paste!$G9702))</f>
        <v/>
      </c>
      <c r="B9705" s="43">
        <f>IF(GL_Paste!$B9702="","",DATE(YEAR(GL_Paste!$E9702),MONTH(GL_Paste!$E9702),1))</f>
        <v/>
      </c>
      <c r="C9705">
        <f>IF(GL_Paste!$B9702="","",IF(TRIM(GL_Paste!$M9702)&lt;&gt;"",TRIM(GL_Paste!$M9702),IFERROR(MID(GL_Paste!$I9702,FIND("[",GL_Paste!$I9702)+1,FIND("]",GL_Paste!$I9702)-FIND("[",GL_Paste!$I9702)-1),"")))</f>
        <v/>
      </c>
      <c r="D9705">
        <f>IF(GL_Paste!$B9702="","",IFERROR(INDEX(DeptName,MATCH($C9705,DeptTag,0)),"UNALLOCATED"))</f>
        <v/>
      </c>
      <c r="E9705">
        <f>IF(GL_Paste!$B9702="","",IFERROR(INDEX(AcctCat,MATCH(GL_Paste!$B9702&amp;"",AcctCode,0)),"UNKNOWN"))</f>
        <v/>
      </c>
      <c r="F9705">
        <f>IF(GL_Paste!$B9702="","",IFERROR(INDEX(AcctSub,MATCH(GL_Paste!$B9702&amp;"",AcctCode,0)),"UNKNOWN"))</f>
        <v/>
      </c>
    </row>
    <row r="9706">
      <c r="A9706" s="40">
        <f>IF(GL_Paste!$B9703="","",N(GL_Paste!$H9703)-N(GL_Paste!$G9703))</f>
        <v/>
      </c>
      <c r="B9706" s="43">
        <f>IF(GL_Paste!$B9703="","",DATE(YEAR(GL_Paste!$E9703),MONTH(GL_Paste!$E9703),1))</f>
        <v/>
      </c>
      <c r="C9706">
        <f>IF(GL_Paste!$B9703="","",IF(TRIM(GL_Paste!$M9703)&lt;&gt;"",TRIM(GL_Paste!$M9703),IFERROR(MID(GL_Paste!$I9703,FIND("[",GL_Paste!$I9703)+1,FIND("]",GL_Paste!$I9703)-FIND("[",GL_Paste!$I9703)-1),"")))</f>
        <v/>
      </c>
      <c r="D9706">
        <f>IF(GL_Paste!$B9703="","",IFERROR(INDEX(DeptName,MATCH($C9706,DeptTag,0)),"UNALLOCATED"))</f>
        <v/>
      </c>
      <c r="E9706">
        <f>IF(GL_Paste!$B9703="","",IFERROR(INDEX(AcctCat,MATCH(GL_Paste!$B9703&amp;"",AcctCode,0)),"UNKNOWN"))</f>
        <v/>
      </c>
      <c r="F9706">
        <f>IF(GL_Paste!$B9703="","",IFERROR(INDEX(AcctSub,MATCH(GL_Paste!$B9703&amp;"",AcctCode,0)),"UNKNOWN"))</f>
        <v/>
      </c>
    </row>
    <row r="9707">
      <c r="A9707" s="40">
        <f>IF(GL_Paste!$B9704="","",N(GL_Paste!$H9704)-N(GL_Paste!$G9704))</f>
        <v/>
      </c>
      <c r="B9707" s="43">
        <f>IF(GL_Paste!$B9704="","",DATE(YEAR(GL_Paste!$E9704),MONTH(GL_Paste!$E9704),1))</f>
        <v/>
      </c>
      <c r="C9707">
        <f>IF(GL_Paste!$B9704="","",IF(TRIM(GL_Paste!$M9704)&lt;&gt;"",TRIM(GL_Paste!$M9704),IFERROR(MID(GL_Paste!$I9704,FIND("[",GL_Paste!$I9704)+1,FIND("]",GL_Paste!$I9704)-FIND("[",GL_Paste!$I9704)-1),"")))</f>
        <v/>
      </c>
      <c r="D9707">
        <f>IF(GL_Paste!$B9704="","",IFERROR(INDEX(DeptName,MATCH($C9707,DeptTag,0)),"UNALLOCATED"))</f>
        <v/>
      </c>
      <c r="E9707">
        <f>IF(GL_Paste!$B9704="","",IFERROR(INDEX(AcctCat,MATCH(GL_Paste!$B9704&amp;"",AcctCode,0)),"UNKNOWN"))</f>
        <v/>
      </c>
      <c r="F9707">
        <f>IF(GL_Paste!$B9704="","",IFERROR(INDEX(AcctSub,MATCH(GL_Paste!$B9704&amp;"",AcctCode,0)),"UNKNOWN"))</f>
        <v/>
      </c>
    </row>
    <row r="9708">
      <c r="A9708" s="40">
        <f>IF(GL_Paste!$B9705="","",N(GL_Paste!$H9705)-N(GL_Paste!$G9705))</f>
        <v/>
      </c>
      <c r="B9708" s="43">
        <f>IF(GL_Paste!$B9705="","",DATE(YEAR(GL_Paste!$E9705),MONTH(GL_Paste!$E9705),1))</f>
        <v/>
      </c>
      <c r="C9708">
        <f>IF(GL_Paste!$B9705="","",IF(TRIM(GL_Paste!$M9705)&lt;&gt;"",TRIM(GL_Paste!$M9705),IFERROR(MID(GL_Paste!$I9705,FIND("[",GL_Paste!$I9705)+1,FIND("]",GL_Paste!$I9705)-FIND("[",GL_Paste!$I9705)-1),"")))</f>
        <v/>
      </c>
      <c r="D9708">
        <f>IF(GL_Paste!$B9705="","",IFERROR(INDEX(DeptName,MATCH($C9708,DeptTag,0)),"UNALLOCATED"))</f>
        <v/>
      </c>
      <c r="E9708">
        <f>IF(GL_Paste!$B9705="","",IFERROR(INDEX(AcctCat,MATCH(GL_Paste!$B9705&amp;"",AcctCode,0)),"UNKNOWN"))</f>
        <v/>
      </c>
      <c r="F9708">
        <f>IF(GL_Paste!$B9705="","",IFERROR(INDEX(AcctSub,MATCH(GL_Paste!$B9705&amp;"",AcctCode,0)),"UNKNOWN"))</f>
        <v/>
      </c>
    </row>
    <row r="9709">
      <c r="A9709" s="40">
        <f>IF(GL_Paste!$B9706="","",N(GL_Paste!$H9706)-N(GL_Paste!$G9706))</f>
        <v/>
      </c>
      <c r="B9709" s="43">
        <f>IF(GL_Paste!$B9706="","",DATE(YEAR(GL_Paste!$E9706),MONTH(GL_Paste!$E9706),1))</f>
        <v/>
      </c>
      <c r="C9709">
        <f>IF(GL_Paste!$B9706="","",IF(TRIM(GL_Paste!$M9706)&lt;&gt;"",TRIM(GL_Paste!$M9706),IFERROR(MID(GL_Paste!$I9706,FIND("[",GL_Paste!$I9706)+1,FIND("]",GL_Paste!$I9706)-FIND("[",GL_Paste!$I9706)-1),"")))</f>
        <v/>
      </c>
      <c r="D9709">
        <f>IF(GL_Paste!$B9706="","",IFERROR(INDEX(DeptName,MATCH($C9709,DeptTag,0)),"UNALLOCATED"))</f>
        <v/>
      </c>
      <c r="E9709">
        <f>IF(GL_Paste!$B9706="","",IFERROR(INDEX(AcctCat,MATCH(GL_Paste!$B9706&amp;"",AcctCode,0)),"UNKNOWN"))</f>
        <v/>
      </c>
      <c r="F9709">
        <f>IF(GL_Paste!$B9706="","",IFERROR(INDEX(AcctSub,MATCH(GL_Paste!$B9706&amp;"",AcctCode,0)),"UNKNOWN"))</f>
        <v/>
      </c>
    </row>
    <row r="9710">
      <c r="A9710" s="40">
        <f>IF(GL_Paste!$B9707="","",N(GL_Paste!$H9707)-N(GL_Paste!$G9707))</f>
        <v/>
      </c>
      <c r="B9710" s="43">
        <f>IF(GL_Paste!$B9707="","",DATE(YEAR(GL_Paste!$E9707),MONTH(GL_Paste!$E9707),1))</f>
        <v/>
      </c>
      <c r="C9710">
        <f>IF(GL_Paste!$B9707="","",IF(TRIM(GL_Paste!$M9707)&lt;&gt;"",TRIM(GL_Paste!$M9707),IFERROR(MID(GL_Paste!$I9707,FIND("[",GL_Paste!$I9707)+1,FIND("]",GL_Paste!$I9707)-FIND("[",GL_Paste!$I9707)-1),"")))</f>
        <v/>
      </c>
      <c r="D9710">
        <f>IF(GL_Paste!$B9707="","",IFERROR(INDEX(DeptName,MATCH($C9710,DeptTag,0)),"UNALLOCATED"))</f>
        <v/>
      </c>
      <c r="E9710">
        <f>IF(GL_Paste!$B9707="","",IFERROR(INDEX(AcctCat,MATCH(GL_Paste!$B9707&amp;"",AcctCode,0)),"UNKNOWN"))</f>
        <v/>
      </c>
      <c r="F9710">
        <f>IF(GL_Paste!$B9707="","",IFERROR(INDEX(AcctSub,MATCH(GL_Paste!$B9707&amp;"",AcctCode,0)),"UNKNOWN"))</f>
        <v/>
      </c>
    </row>
    <row r="9711">
      <c r="A9711" s="40">
        <f>IF(GL_Paste!$B9708="","",N(GL_Paste!$H9708)-N(GL_Paste!$G9708))</f>
        <v/>
      </c>
      <c r="B9711" s="43">
        <f>IF(GL_Paste!$B9708="","",DATE(YEAR(GL_Paste!$E9708),MONTH(GL_Paste!$E9708),1))</f>
        <v/>
      </c>
      <c r="C9711">
        <f>IF(GL_Paste!$B9708="","",IF(TRIM(GL_Paste!$M9708)&lt;&gt;"",TRIM(GL_Paste!$M9708),IFERROR(MID(GL_Paste!$I9708,FIND("[",GL_Paste!$I9708)+1,FIND("]",GL_Paste!$I9708)-FIND("[",GL_Paste!$I9708)-1),"")))</f>
        <v/>
      </c>
      <c r="D9711">
        <f>IF(GL_Paste!$B9708="","",IFERROR(INDEX(DeptName,MATCH($C9711,DeptTag,0)),"UNALLOCATED"))</f>
        <v/>
      </c>
      <c r="E9711">
        <f>IF(GL_Paste!$B9708="","",IFERROR(INDEX(AcctCat,MATCH(GL_Paste!$B9708&amp;"",AcctCode,0)),"UNKNOWN"))</f>
        <v/>
      </c>
      <c r="F9711">
        <f>IF(GL_Paste!$B9708="","",IFERROR(INDEX(AcctSub,MATCH(GL_Paste!$B9708&amp;"",AcctCode,0)),"UNKNOWN"))</f>
        <v/>
      </c>
    </row>
    <row r="9712">
      <c r="A9712" s="40">
        <f>IF(GL_Paste!$B9709="","",N(GL_Paste!$H9709)-N(GL_Paste!$G9709))</f>
        <v/>
      </c>
      <c r="B9712" s="43">
        <f>IF(GL_Paste!$B9709="","",DATE(YEAR(GL_Paste!$E9709),MONTH(GL_Paste!$E9709),1))</f>
        <v/>
      </c>
      <c r="C9712">
        <f>IF(GL_Paste!$B9709="","",IF(TRIM(GL_Paste!$M9709)&lt;&gt;"",TRIM(GL_Paste!$M9709),IFERROR(MID(GL_Paste!$I9709,FIND("[",GL_Paste!$I9709)+1,FIND("]",GL_Paste!$I9709)-FIND("[",GL_Paste!$I9709)-1),"")))</f>
        <v/>
      </c>
      <c r="D9712">
        <f>IF(GL_Paste!$B9709="","",IFERROR(INDEX(DeptName,MATCH($C9712,DeptTag,0)),"UNALLOCATED"))</f>
        <v/>
      </c>
      <c r="E9712">
        <f>IF(GL_Paste!$B9709="","",IFERROR(INDEX(AcctCat,MATCH(GL_Paste!$B9709&amp;"",AcctCode,0)),"UNKNOWN"))</f>
        <v/>
      </c>
      <c r="F9712">
        <f>IF(GL_Paste!$B9709="","",IFERROR(INDEX(AcctSub,MATCH(GL_Paste!$B9709&amp;"",AcctCode,0)),"UNKNOWN"))</f>
        <v/>
      </c>
    </row>
    <row r="9713">
      <c r="A9713" s="40">
        <f>IF(GL_Paste!$B9710="","",N(GL_Paste!$H9710)-N(GL_Paste!$G9710))</f>
        <v/>
      </c>
      <c r="B9713" s="43">
        <f>IF(GL_Paste!$B9710="","",DATE(YEAR(GL_Paste!$E9710),MONTH(GL_Paste!$E9710),1))</f>
        <v/>
      </c>
      <c r="C9713">
        <f>IF(GL_Paste!$B9710="","",IF(TRIM(GL_Paste!$M9710)&lt;&gt;"",TRIM(GL_Paste!$M9710),IFERROR(MID(GL_Paste!$I9710,FIND("[",GL_Paste!$I9710)+1,FIND("]",GL_Paste!$I9710)-FIND("[",GL_Paste!$I9710)-1),"")))</f>
        <v/>
      </c>
      <c r="D9713">
        <f>IF(GL_Paste!$B9710="","",IFERROR(INDEX(DeptName,MATCH($C9713,DeptTag,0)),"UNALLOCATED"))</f>
        <v/>
      </c>
      <c r="E9713">
        <f>IF(GL_Paste!$B9710="","",IFERROR(INDEX(AcctCat,MATCH(GL_Paste!$B9710&amp;"",AcctCode,0)),"UNKNOWN"))</f>
        <v/>
      </c>
      <c r="F9713">
        <f>IF(GL_Paste!$B9710="","",IFERROR(INDEX(AcctSub,MATCH(GL_Paste!$B9710&amp;"",AcctCode,0)),"UNKNOWN"))</f>
        <v/>
      </c>
    </row>
    <row r="9714">
      <c r="A9714" s="40">
        <f>IF(GL_Paste!$B9711="","",N(GL_Paste!$H9711)-N(GL_Paste!$G9711))</f>
        <v/>
      </c>
      <c r="B9714" s="43">
        <f>IF(GL_Paste!$B9711="","",DATE(YEAR(GL_Paste!$E9711),MONTH(GL_Paste!$E9711),1))</f>
        <v/>
      </c>
      <c r="C9714">
        <f>IF(GL_Paste!$B9711="","",IF(TRIM(GL_Paste!$M9711)&lt;&gt;"",TRIM(GL_Paste!$M9711),IFERROR(MID(GL_Paste!$I9711,FIND("[",GL_Paste!$I9711)+1,FIND("]",GL_Paste!$I9711)-FIND("[",GL_Paste!$I9711)-1),"")))</f>
        <v/>
      </c>
      <c r="D9714">
        <f>IF(GL_Paste!$B9711="","",IFERROR(INDEX(DeptName,MATCH($C9714,DeptTag,0)),"UNALLOCATED"))</f>
        <v/>
      </c>
      <c r="E9714">
        <f>IF(GL_Paste!$B9711="","",IFERROR(INDEX(AcctCat,MATCH(GL_Paste!$B9711&amp;"",AcctCode,0)),"UNKNOWN"))</f>
        <v/>
      </c>
      <c r="F9714">
        <f>IF(GL_Paste!$B9711="","",IFERROR(INDEX(AcctSub,MATCH(GL_Paste!$B9711&amp;"",AcctCode,0)),"UNKNOWN"))</f>
        <v/>
      </c>
    </row>
    <row r="9715">
      <c r="A9715" s="40">
        <f>IF(GL_Paste!$B9712="","",N(GL_Paste!$H9712)-N(GL_Paste!$G9712))</f>
        <v/>
      </c>
      <c r="B9715" s="43">
        <f>IF(GL_Paste!$B9712="","",DATE(YEAR(GL_Paste!$E9712),MONTH(GL_Paste!$E9712),1))</f>
        <v/>
      </c>
      <c r="C9715">
        <f>IF(GL_Paste!$B9712="","",IF(TRIM(GL_Paste!$M9712)&lt;&gt;"",TRIM(GL_Paste!$M9712),IFERROR(MID(GL_Paste!$I9712,FIND("[",GL_Paste!$I9712)+1,FIND("]",GL_Paste!$I9712)-FIND("[",GL_Paste!$I9712)-1),"")))</f>
        <v/>
      </c>
      <c r="D9715">
        <f>IF(GL_Paste!$B9712="","",IFERROR(INDEX(DeptName,MATCH($C9715,DeptTag,0)),"UNALLOCATED"))</f>
        <v/>
      </c>
      <c r="E9715">
        <f>IF(GL_Paste!$B9712="","",IFERROR(INDEX(AcctCat,MATCH(GL_Paste!$B9712&amp;"",AcctCode,0)),"UNKNOWN"))</f>
        <v/>
      </c>
      <c r="F9715">
        <f>IF(GL_Paste!$B9712="","",IFERROR(INDEX(AcctSub,MATCH(GL_Paste!$B9712&amp;"",AcctCode,0)),"UNKNOWN"))</f>
        <v/>
      </c>
    </row>
    <row r="9716">
      <c r="A9716" s="40">
        <f>IF(GL_Paste!$B9713="","",N(GL_Paste!$H9713)-N(GL_Paste!$G9713))</f>
        <v/>
      </c>
      <c r="B9716" s="43">
        <f>IF(GL_Paste!$B9713="","",DATE(YEAR(GL_Paste!$E9713),MONTH(GL_Paste!$E9713),1))</f>
        <v/>
      </c>
      <c r="C9716">
        <f>IF(GL_Paste!$B9713="","",IF(TRIM(GL_Paste!$M9713)&lt;&gt;"",TRIM(GL_Paste!$M9713),IFERROR(MID(GL_Paste!$I9713,FIND("[",GL_Paste!$I9713)+1,FIND("]",GL_Paste!$I9713)-FIND("[",GL_Paste!$I9713)-1),"")))</f>
        <v/>
      </c>
      <c r="D9716">
        <f>IF(GL_Paste!$B9713="","",IFERROR(INDEX(DeptName,MATCH($C9716,DeptTag,0)),"UNALLOCATED"))</f>
        <v/>
      </c>
      <c r="E9716">
        <f>IF(GL_Paste!$B9713="","",IFERROR(INDEX(AcctCat,MATCH(GL_Paste!$B9713&amp;"",AcctCode,0)),"UNKNOWN"))</f>
        <v/>
      </c>
      <c r="F9716">
        <f>IF(GL_Paste!$B9713="","",IFERROR(INDEX(AcctSub,MATCH(GL_Paste!$B9713&amp;"",AcctCode,0)),"UNKNOWN"))</f>
        <v/>
      </c>
    </row>
    <row r="9717">
      <c r="A9717" s="40">
        <f>IF(GL_Paste!$B9714="","",N(GL_Paste!$H9714)-N(GL_Paste!$G9714))</f>
        <v/>
      </c>
      <c r="B9717" s="43">
        <f>IF(GL_Paste!$B9714="","",DATE(YEAR(GL_Paste!$E9714),MONTH(GL_Paste!$E9714),1))</f>
        <v/>
      </c>
      <c r="C9717">
        <f>IF(GL_Paste!$B9714="","",IF(TRIM(GL_Paste!$M9714)&lt;&gt;"",TRIM(GL_Paste!$M9714),IFERROR(MID(GL_Paste!$I9714,FIND("[",GL_Paste!$I9714)+1,FIND("]",GL_Paste!$I9714)-FIND("[",GL_Paste!$I9714)-1),"")))</f>
        <v/>
      </c>
      <c r="D9717">
        <f>IF(GL_Paste!$B9714="","",IFERROR(INDEX(DeptName,MATCH($C9717,DeptTag,0)),"UNALLOCATED"))</f>
        <v/>
      </c>
      <c r="E9717">
        <f>IF(GL_Paste!$B9714="","",IFERROR(INDEX(AcctCat,MATCH(GL_Paste!$B9714&amp;"",AcctCode,0)),"UNKNOWN"))</f>
        <v/>
      </c>
      <c r="F9717">
        <f>IF(GL_Paste!$B9714="","",IFERROR(INDEX(AcctSub,MATCH(GL_Paste!$B9714&amp;"",AcctCode,0)),"UNKNOWN"))</f>
        <v/>
      </c>
    </row>
    <row r="9718">
      <c r="A9718" s="40">
        <f>IF(GL_Paste!$B9715="","",N(GL_Paste!$H9715)-N(GL_Paste!$G9715))</f>
        <v/>
      </c>
      <c r="B9718" s="43">
        <f>IF(GL_Paste!$B9715="","",DATE(YEAR(GL_Paste!$E9715),MONTH(GL_Paste!$E9715),1))</f>
        <v/>
      </c>
      <c r="C9718">
        <f>IF(GL_Paste!$B9715="","",IF(TRIM(GL_Paste!$M9715)&lt;&gt;"",TRIM(GL_Paste!$M9715),IFERROR(MID(GL_Paste!$I9715,FIND("[",GL_Paste!$I9715)+1,FIND("]",GL_Paste!$I9715)-FIND("[",GL_Paste!$I9715)-1),"")))</f>
        <v/>
      </c>
      <c r="D9718">
        <f>IF(GL_Paste!$B9715="","",IFERROR(INDEX(DeptName,MATCH($C9718,DeptTag,0)),"UNALLOCATED"))</f>
        <v/>
      </c>
      <c r="E9718">
        <f>IF(GL_Paste!$B9715="","",IFERROR(INDEX(AcctCat,MATCH(GL_Paste!$B9715&amp;"",AcctCode,0)),"UNKNOWN"))</f>
        <v/>
      </c>
      <c r="F9718">
        <f>IF(GL_Paste!$B9715="","",IFERROR(INDEX(AcctSub,MATCH(GL_Paste!$B9715&amp;"",AcctCode,0)),"UNKNOWN"))</f>
        <v/>
      </c>
    </row>
    <row r="9719">
      <c r="A9719" s="40">
        <f>IF(GL_Paste!$B9716="","",N(GL_Paste!$H9716)-N(GL_Paste!$G9716))</f>
        <v/>
      </c>
      <c r="B9719" s="43">
        <f>IF(GL_Paste!$B9716="","",DATE(YEAR(GL_Paste!$E9716),MONTH(GL_Paste!$E9716),1))</f>
        <v/>
      </c>
      <c r="C9719">
        <f>IF(GL_Paste!$B9716="","",IF(TRIM(GL_Paste!$M9716)&lt;&gt;"",TRIM(GL_Paste!$M9716),IFERROR(MID(GL_Paste!$I9716,FIND("[",GL_Paste!$I9716)+1,FIND("]",GL_Paste!$I9716)-FIND("[",GL_Paste!$I9716)-1),"")))</f>
        <v/>
      </c>
      <c r="D9719">
        <f>IF(GL_Paste!$B9716="","",IFERROR(INDEX(DeptName,MATCH($C9719,DeptTag,0)),"UNALLOCATED"))</f>
        <v/>
      </c>
      <c r="E9719">
        <f>IF(GL_Paste!$B9716="","",IFERROR(INDEX(AcctCat,MATCH(GL_Paste!$B9716&amp;"",AcctCode,0)),"UNKNOWN"))</f>
        <v/>
      </c>
      <c r="F9719">
        <f>IF(GL_Paste!$B9716="","",IFERROR(INDEX(AcctSub,MATCH(GL_Paste!$B9716&amp;"",AcctCode,0)),"UNKNOWN"))</f>
        <v/>
      </c>
    </row>
    <row r="9720">
      <c r="A9720" s="40">
        <f>IF(GL_Paste!$B9717="","",N(GL_Paste!$H9717)-N(GL_Paste!$G9717))</f>
        <v/>
      </c>
      <c r="B9720" s="43">
        <f>IF(GL_Paste!$B9717="","",DATE(YEAR(GL_Paste!$E9717),MONTH(GL_Paste!$E9717),1))</f>
        <v/>
      </c>
      <c r="C9720">
        <f>IF(GL_Paste!$B9717="","",IF(TRIM(GL_Paste!$M9717)&lt;&gt;"",TRIM(GL_Paste!$M9717),IFERROR(MID(GL_Paste!$I9717,FIND("[",GL_Paste!$I9717)+1,FIND("]",GL_Paste!$I9717)-FIND("[",GL_Paste!$I9717)-1),"")))</f>
        <v/>
      </c>
      <c r="D9720">
        <f>IF(GL_Paste!$B9717="","",IFERROR(INDEX(DeptName,MATCH($C9720,DeptTag,0)),"UNALLOCATED"))</f>
        <v/>
      </c>
      <c r="E9720">
        <f>IF(GL_Paste!$B9717="","",IFERROR(INDEX(AcctCat,MATCH(GL_Paste!$B9717&amp;"",AcctCode,0)),"UNKNOWN"))</f>
        <v/>
      </c>
      <c r="F9720">
        <f>IF(GL_Paste!$B9717="","",IFERROR(INDEX(AcctSub,MATCH(GL_Paste!$B9717&amp;"",AcctCode,0)),"UNKNOWN"))</f>
        <v/>
      </c>
    </row>
    <row r="9721">
      <c r="A9721" s="40">
        <f>IF(GL_Paste!$B9718="","",N(GL_Paste!$H9718)-N(GL_Paste!$G9718))</f>
        <v/>
      </c>
      <c r="B9721" s="43">
        <f>IF(GL_Paste!$B9718="","",DATE(YEAR(GL_Paste!$E9718),MONTH(GL_Paste!$E9718),1))</f>
        <v/>
      </c>
      <c r="C9721">
        <f>IF(GL_Paste!$B9718="","",IF(TRIM(GL_Paste!$M9718)&lt;&gt;"",TRIM(GL_Paste!$M9718),IFERROR(MID(GL_Paste!$I9718,FIND("[",GL_Paste!$I9718)+1,FIND("]",GL_Paste!$I9718)-FIND("[",GL_Paste!$I9718)-1),"")))</f>
        <v/>
      </c>
      <c r="D9721">
        <f>IF(GL_Paste!$B9718="","",IFERROR(INDEX(DeptName,MATCH($C9721,DeptTag,0)),"UNALLOCATED"))</f>
        <v/>
      </c>
      <c r="E9721">
        <f>IF(GL_Paste!$B9718="","",IFERROR(INDEX(AcctCat,MATCH(GL_Paste!$B9718&amp;"",AcctCode,0)),"UNKNOWN"))</f>
        <v/>
      </c>
      <c r="F9721">
        <f>IF(GL_Paste!$B9718="","",IFERROR(INDEX(AcctSub,MATCH(GL_Paste!$B9718&amp;"",AcctCode,0)),"UNKNOWN"))</f>
        <v/>
      </c>
    </row>
    <row r="9722">
      <c r="A9722" s="40">
        <f>IF(GL_Paste!$B9719="","",N(GL_Paste!$H9719)-N(GL_Paste!$G9719))</f>
        <v/>
      </c>
      <c r="B9722" s="43">
        <f>IF(GL_Paste!$B9719="","",DATE(YEAR(GL_Paste!$E9719),MONTH(GL_Paste!$E9719),1))</f>
        <v/>
      </c>
      <c r="C9722">
        <f>IF(GL_Paste!$B9719="","",IF(TRIM(GL_Paste!$M9719)&lt;&gt;"",TRIM(GL_Paste!$M9719),IFERROR(MID(GL_Paste!$I9719,FIND("[",GL_Paste!$I9719)+1,FIND("]",GL_Paste!$I9719)-FIND("[",GL_Paste!$I9719)-1),"")))</f>
        <v/>
      </c>
      <c r="D9722">
        <f>IF(GL_Paste!$B9719="","",IFERROR(INDEX(DeptName,MATCH($C9722,DeptTag,0)),"UNALLOCATED"))</f>
        <v/>
      </c>
      <c r="E9722">
        <f>IF(GL_Paste!$B9719="","",IFERROR(INDEX(AcctCat,MATCH(GL_Paste!$B9719&amp;"",AcctCode,0)),"UNKNOWN"))</f>
        <v/>
      </c>
      <c r="F9722">
        <f>IF(GL_Paste!$B9719="","",IFERROR(INDEX(AcctSub,MATCH(GL_Paste!$B9719&amp;"",AcctCode,0)),"UNKNOWN"))</f>
        <v/>
      </c>
    </row>
    <row r="9723">
      <c r="A9723" s="40">
        <f>IF(GL_Paste!$B9720="","",N(GL_Paste!$H9720)-N(GL_Paste!$G9720))</f>
        <v/>
      </c>
      <c r="B9723" s="43">
        <f>IF(GL_Paste!$B9720="","",DATE(YEAR(GL_Paste!$E9720),MONTH(GL_Paste!$E9720),1))</f>
        <v/>
      </c>
      <c r="C9723">
        <f>IF(GL_Paste!$B9720="","",IF(TRIM(GL_Paste!$M9720)&lt;&gt;"",TRIM(GL_Paste!$M9720),IFERROR(MID(GL_Paste!$I9720,FIND("[",GL_Paste!$I9720)+1,FIND("]",GL_Paste!$I9720)-FIND("[",GL_Paste!$I9720)-1),"")))</f>
        <v/>
      </c>
      <c r="D9723">
        <f>IF(GL_Paste!$B9720="","",IFERROR(INDEX(DeptName,MATCH($C9723,DeptTag,0)),"UNALLOCATED"))</f>
        <v/>
      </c>
      <c r="E9723">
        <f>IF(GL_Paste!$B9720="","",IFERROR(INDEX(AcctCat,MATCH(GL_Paste!$B9720&amp;"",AcctCode,0)),"UNKNOWN"))</f>
        <v/>
      </c>
      <c r="F9723">
        <f>IF(GL_Paste!$B9720="","",IFERROR(INDEX(AcctSub,MATCH(GL_Paste!$B9720&amp;"",AcctCode,0)),"UNKNOWN"))</f>
        <v/>
      </c>
    </row>
    <row r="9724">
      <c r="A9724" s="40">
        <f>IF(GL_Paste!$B9721="","",N(GL_Paste!$H9721)-N(GL_Paste!$G9721))</f>
        <v/>
      </c>
      <c r="B9724" s="43">
        <f>IF(GL_Paste!$B9721="","",DATE(YEAR(GL_Paste!$E9721),MONTH(GL_Paste!$E9721),1))</f>
        <v/>
      </c>
      <c r="C9724">
        <f>IF(GL_Paste!$B9721="","",IF(TRIM(GL_Paste!$M9721)&lt;&gt;"",TRIM(GL_Paste!$M9721),IFERROR(MID(GL_Paste!$I9721,FIND("[",GL_Paste!$I9721)+1,FIND("]",GL_Paste!$I9721)-FIND("[",GL_Paste!$I9721)-1),"")))</f>
        <v/>
      </c>
      <c r="D9724">
        <f>IF(GL_Paste!$B9721="","",IFERROR(INDEX(DeptName,MATCH($C9724,DeptTag,0)),"UNALLOCATED"))</f>
        <v/>
      </c>
      <c r="E9724">
        <f>IF(GL_Paste!$B9721="","",IFERROR(INDEX(AcctCat,MATCH(GL_Paste!$B9721&amp;"",AcctCode,0)),"UNKNOWN"))</f>
        <v/>
      </c>
      <c r="F9724">
        <f>IF(GL_Paste!$B9721="","",IFERROR(INDEX(AcctSub,MATCH(GL_Paste!$B9721&amp;"",AcctCode,0)),"UNKNOWN"))</f>
        <v/>
      </c>
    </row>
    <row r="9725">
      <c r="A9725" s="40">
        <f>IF(GL_Paste!$B9722="","",N(GL_Paste!$H9722)-N(GL_Paste!$G9722))</f>
        <v/>
      </c>
      <c r="B9725" s="43">
        <f>IF(GL_Paste!$B9722="","",DATE(YEAR(GL_Paste!$E9722),MONTH(GL_Paste!$E9722),1))</f>
        <v/>
      </c>
      <c r="C9725">
        <f>IF(GL_Paste!$B9722="","",IF(TRIM(GL_Paste!$M9722)&lt;&gt;"",TRIM(GL_Paste!$M9722),IFERROR(MID(GL_Paste!$I9722,FIND("[",GL_Paste!$I9722)+1,FIND("]",GL_Paste!$I9722)-FIND("[",GL_Paste!$I9722)-1),"")))</f>
        <v/>
      </c>
      <c r="D9725">
        <f>IF(GL_Paste!$B9722="","",IFERROR(INDEX(DeptName,MATCH($C9725,DeptTag,0)),"UNALLOCATED"))</f>
        <v/>
      </c>
      <c r="E9725">
        <f>IF(GL_Paste!$B9722="","",IFERROR(INDEX(AcctCat,MATCH(GL_Paste!$B9722&amp;"",AcctCode,0)),"UNKNOWN"))</f>
        <v/>
      </c>
      <c r="F9725">
        <f>IF(GL_Paste!$B9722="","",IFERROR(INDEX(AcctSub,MATCH(GL_Paste!$B9722&amp;"",AcctCode,0)),"UNKNOWN"))</f>
        <v/>
      </c>
    </row>
    <row r="9726">
      <c r="A9726" s="40">
        <f>IF(GL_Paste!$B9723="","",N(GL_Paste!$H9723)-N(GL_Paste!$G9723))</f>
        <v/>
      </c>
      <c r="B9726" s="43">
        <f>IF(GL_Paste!$B9723="","",DATE(YEAR(GL_Paste!$E9723),MONTH(GL_Paste!$E9723),1))</f>
        <v/>
      </c>
      <c r="C9726">
        <f>IF(GL_Paste!$B9723="","",IF(TRIM(GL_Paste!$M9723)&lt;&gt;"",TRIM(GL_Paste!$M9723),IFERROR(MID(GL_Paste!$I9723,FIND("[",GL_Paste!$I9723)+1,FIND("]",GL_Paste!$I9723)-FIND("[",GL_Paste!$I9723)-1),"")))</f>
        <v/>
      </c>
      <c r="D9726">
        <f>IF(GL_Paste!$B9723="","",IFERROR(INDEX(DeptName,MATCH($C9726,DeptTag,0)),"UNALLOCATED"))</f>
        <v/>
      </c>
      <c r="E9726">
        <f>IF(GL_Paste!$B9723="","",IFERROR(INDEX(AcctCat,MATCH(GL_Paste!$B9723&amp;"",AcctCode,0)),"UNKNOWN"))</f>
        <v/>
      </c>
      <c r="F9726">
        <f>IF(GL_Paste!$B9723="","",IFERROR(INDEX(AcctSub,MATCH(GL_Paste!$B9723&amp;"",AcctCode,0)),"UNKNOWN"))</f>
        <v/>
      </c>
    </row>
    <row r="9727">
      <c r="A9727" s="40">
        <f>IF(GL_Paste!$B9724="","",N(GL_Paste!$H9724)-N(GL_Paste!$G9724))</f>
        <v/>
      </c>
      <c r="B9727" s="43">
        <f>IF(GL_Paste!$B9724="","",DATE(YEAR(GL_Paste!$E9724),MONTH(GL_Paste!$E9724),1))</f>
        <v/>
      </c>
      <c r="C9727">
        <f>IF(GL_Paste!$B9724="","",IF(TRIM(GL_Paste!$M9724)&lt;&gt;"",TRIM(GL_Paste!$M9724),IFERROR(MID(GL_Paste!$I9724,FIND("[",GL_Paste!$I9724)+1,FIND("]",GL_Paste!$I9724)-FIND("[",GL_Paste!$I9724)-1),"")))</f>
        <v/>
      </c>
      <c r="D9727">
        <f>IF(GL_Paste!$B9724="","",IFERROR(INDEX(DeptName,MATCH($C9727,DeptTag,0)),"UNALLOCATED"))</f>
        <v/>
      </c>
      <c r="E9727">
        <f>IF(GL_Paste!$B9724="","",IFERROR(INDEX(AcctCat,MATCH(GL_Paste!$B9724&amp;"",AcctCode,0)),"UNKNOWN"))</f>
        <v/>
      </c>
      <c r="F9727">
        <f>IF(GL_Paste!$B9724="","",IFERROR(INDEX(AcctSub,MATCH(GL_Paste!$B9724&amp;"",AcctCode,0)),"UNKNOWN"))</f>
        <v/>
      </c>
    </row>
    <row r="9728">
      <c r="A9728" s="40">
        <f>IF(GL_Paste!$B9725="","",N(GL_Paste!$H9725)-N(GL_Paste!$G9725))</f>
        <v/>
      </c>
      <c r="B9728" s="43">
        <f>IF(GL_Paste!$B9725="","",DATE(YEAR(GL_Paste!$E9725),MONTH(GL_Paste!$E9725),1))</f>
        <v/>
      </c>
      <c r="C9728">
        <f>IF(GL_Paste!$B9725="","",IF(TRIM(GL_Paste!$M9725)&lt;&gt;"",TRIM(GL_Paste!$M9725),IFERROR(MID(GL_Paste!$I9725,FIND("[",GL_Paste!$I9725)+1,FIND("]",GL_Paste!$I9725)-FIND("[",GL_Paste!$I9725)-1),"")))</f>
        <v/>
      </c>
      <c r="D9728">
        <f>IF(GL_Paste!$B9725="","",IFERROR(INDEX(DeptName,MATCH($C9728,DeptTag,0)),"UNALLOCATED"))</f>
        <v/>
      </c>
      <c r="E9728">
        <f>IF(GL_Paste!$B9725="","",IFERROR(INDEX(AcctCat,MATCH(GL_Paste!$B9725&amp;"",AcctCode,0)),"UNKNOWN"))</f>
        <v/>
      </c>
      <c r="F9728">
        <f>IF(GL_Paste!$B9725="","",IFERROR(INDEX(AcctSub,MATCH(GL_Paste!$B9725&amp;"",AcctCode,0)),"UNKNOWN"))</f>
        <v/>
      </c>
    </row>
    <row r="9729">
      <c r="A9729" s="40">
        <f>IF(GL_Paste!$B9726="","",N(GL_Paste!$H9726)-N(GL_Paste!$G9726))</f>
        <v/>
      </c>
      <c r="B9729" s="43">
        <f>IF(GL_Paste!$B9726="","",DATE(YEAR(GL_Paste!$E9726),MONTH(GL_Paste!$E9726),1))</f>
        <v/>
      </c>
      <c r="C9729">
        <f>IF(GL_Paste!$B9726="","",IF(TRIM(GL_Paste!$M9726)&lt;&gt;"",TRIM(GL_Paste!$M9726),IFERROR(MID(GL_Paste!$I9726,FIND("[",GL_Paste!$I9726)+1,FIND("]",GL_Paste!$I9726)-FIND("[",GL_Paste!$I9726)-1),"")))</f>
        <v/>
      </c>
      <c r="D9729">
        <f>IF(GL_Paste!$B9726="","",IFERROR(INDEX(DeptName,MATCH($C9729,DeptTag,0)),"UNALLOCATED"))</f>
        <v/>
      </c>
      <c r="E9729">
        <f>IF(GL_Paste!$B9726="","",IFERROR(INDEX(AcctCat,MATCH(GL_Paste!$B9726&amp;"",AcctCode,0)),"UNKNOWN"))</f>
        <v/>
      </c>
      <c r="F9729">
        <f>IF(GL_Paste!$B9726="","",IFERROR(INDEX(AcctSub,MATCH(GL_Paste!$B9726&amp;"",AcctCode,0)),"UNKNOWN"))</f>
        <v/>
      </c>
    </row>
    <row r="9730">
      <c r="A9730" s="40">
        <f>IF(GL_Paste!$B9727="","",N(GL_Paste!$H9727)-N(GL_Paste!$G9727))</f>
        <v/>
      </c>
      <c r="B9730" s="43">
        <f>IF(GL_Paste!$B9727="","",DATE(YEAR(GL_Paste!$E9727),MONTH(GL_Paste!$E9727),1))</f>
        <v/>
      </c>
      <c r="C9730">
        <f>IF(GL_Paste!$B9727="","",IF(TRIM(GL_Paste!$M9727)&lt;&gt;"",TRIM(GL_Paste!$M9727),IFERROR(MID(GL_Paste!$I9727,FIND("[",GL_Paste!$I9727)+1,FIND("]",GL_Paste!$I9727)-FIND("[",GL_Paste!$I9727)-1),"")))</f>
        <v/>
      </c>
      <c r="D9730">
        <f>IF(GL_Paste!$B9727="","",IFERROR(INDEX(DeptName,MATCH($C9730,DeptTag,0)),"UNALLOCATED"))</f>
        <v/>
      </c>
      <c r="E9730">
        <f>IF(GL_Paste!$B9727="","",IFERROR(INDEX(AcctCat,MATCH(GL_Paste!$B9727&amp;"",AcctCode,0)),"UNKNOWN"))</f>
        <v/>
      </c>
      <c r="F9730">
        <f>IF(GL_Paste!$B9727="","",IFERROR(INDEX(AcctSub,MATCH(GL_Paste!$B9727&amp;"",AcctCode,0)),"UNKNOWN"))</f>
        <v/>
      </c>
    </row>
    <row r="9731">
      <c r="A9731" s="40">
        <f>IF(GL_Paste!$B9728="","",N(GL_Paste!$H9728)-N(GL_Paste!$G9728))</f>
        <v/>
      </c>
      <c r="B9731" s="43">
        <f>IF(GL_Paste!$B9728="","",DATE(YEAR(GL_Paste!$E9728),MONTH(GL_Paste!$E9728),1))</f>
        <v/>
      </c>
      <c r="C9731">
        <f>IF(GL_Paste!$B9728="","",IF(TRIM(GL_Paste!$M9728)&lt;&gt;"",TRIM(GL_Paste!$M9728),IFERROR(MID(GL_Paste!$I9728,FIND("[",GL_Paste!$I9728)+1,FIND("]",GL_Paste!$I9728)-FIND("[",GL_Paste!$I9728)-1),"")))</f>
        <v/>
      </c>
      <c r="D9731">
        <f>IF(GL_Paste!$B9728="","",IFERROR(INDEX(DeptName,MATCH($C9731,DeptTag,0)),"UNALLOCATED"))</f>
        <v/>
      </c>
      <c r="E9731">
        <f>IF(GL_Paste!$B9728="","",IFERROR(INDEX(AcctCat,MATCH(GL_Paste!$B9728&amp;"",AcctCode,0)),"UNKNOWN"))</f>
        <v/>
      </c>
      <c r="F9731">
        <f>IF(GL_Paste!$B9728="","",IFERROR(INDEX(AcctSub,MATCH(GL_Paste!$B9728&amp;"",AcctCode,0)),"UNKNOWN"))</f>
        <v/>
      </c>
    </row>
    <row r="9732">
      <c r="A9732" s="40">
        <f>IF(GL_Paste!$B9729="","",N(GL_Paste!$H9729)-N(GL_Paste!$G9729))</f>
        <v/>
      </c>
      <c r="B9732" s="43">
        <f>IF(GL_Paste!$B9729="","",DATE(YEAR(GL_Paste!$E9729),MONTH(GL_Paste!$E9729),1))</f>
        <v/>
      </c>
      <c r="C9732">
        <f>IF(GL_Paste!$B9729="","",IF(TRIM(GL_Paste!$M9729)&lt;&gt;"",TRIM(GL_Paste!$M9729),IFERROR(MID(GL_Paste!$I9729,FIND("[",GL_Paste!$I9729)+1,FIND("]",GL_Paste!$I9729)-FIND("[",GL_Paste!$I9729)-1),"")))</f>
        <v/>
      </c>
      <c r="D9732">
        <f>IF(GL_Paste!$B9729="","",IFERROR(INDEX(DeptName,MATCH($C9732,DeptTag,0)),"UNALLOCATED"))</f>
        <v/>
      </c>
      <c r="E9732">
        <f>IF(GL_Paste!$B9729="","",IFERROR(INDEX(AcctCat,MATCH(GL_Paste!$B9729&amp;"",AcctCode,0)),"UNKNOWN"))</f>
        <v/>
      </c>
      <c r="F9732">
        <f>IF(GL_Paste!$B9729="","",IFERROR(INDEX(AcctSub,MATCH(GL_Paste!$B9729&amp;"",AcctCode,0)),"UNKNOWN"))</f>
        <v/>
      </c>
    </row>
    <row r="9733">
      <c r="A9733" s="40">
        <f>IF(GL_Paste!$B9730="","",N(GL_Paste!$H9730)-N(GL_Paste!$G9730))</f>
        <v/>
      </c>
      <c r="B9733" s="43">
        <f>IF(GL_Paste!$B9730="","",DATE(YEAR(GL_Paste!$E9730),MONTH(GL_Paste!$E9730),1))</f>
        <v/>
      </c>
      <c r="C9733">
        <f>IF(GL_Paste!$B9730="","",IF(TRIM(GL_Paste!$M9730)&lt;&gt;"",TRIM(GL_Paste!$M9730),IFERROR(MID(GL_Paste!$I9730,FIND("[",GL_Paste!$I9730)+1,FIND("]",GL_Paste!$I9730)-FIND("[",GL_Paste!$I9730)-1),"")))</f>
        <v/>
      </c>
      <c r="D9733">
        <f>IF(GL_Paste!$B9730="","",IFERROR(INDEX(DeptName,MATCH($C9733,DeptTag,0)),"UNALLOCATED"))</f>
        <v/>
      </c>
      <c r="E9733">
        <f>IF(GL_Paste!$B9730="","",IFERROR(INDEX(AcctCat,MATCH(GL_Paste!$B9730&amp;"",AcctCode,0)),"UNKNOWN"))</f>
        <v/>
      </c>
      <c r="F9733">
        <f>IF(GL_Paste!$B9730="","",IFERROR(INDEX(AcctSub,MATCH(GL_Paste!$B9730&amp;"",AcctCode,0)),"UNKNOWN"))</f>
        <v/>
      </c>
    </row>
    <row r="9734">
      <c r="A9734" s="40">
        <f>IF(GL_Paste!$B9731="","",N(GL_Paste!$H9731)-N(GL_Paste!$G9731))</f>
        <v/>
      </c>
      <c r="B9734" s="43">
        <f>IF(GL_Paste!$B9731="","",DATE(YEAR(GL_Paste!$E9731),MONTH(GL_Paste!$E9731),1))</f>
        <v/>
      </c>
      <c r="C9734">
        <f>IF(GL_Paste!$B9731="","",IF(TRIM(GL_Paste!$M9731)&lt;&gt;"",TRIM(GL_Paste!$M9731),IFERROR(MID(GL_Paste!$I9731,FIND("[",GL_Paste!$I9731)+1,FIND("]",GL_Paste!$I9731)-FIND("[",GL_Paste!$I9731)-1),"")))</f>
        <v/>
      </c>
      <c r="D9734">
        <f>IF(GL_Paste!$B9731="","",IFERROR(INDEX(DeptName,MATCH($C9734,DeptTag,0)),"UNALLOCATED"))</f>
        <v/>
      </c>
      <c r="E9734">
        <f>IF(GL_Paste!$B9731="","",IFERROR(INDEX(AcctCat,MATCH(GL_Paste!$B9731&amp;"",AcctCode,0)),"UNKNOWN"))</f>
        <v/>
      </c>
      <c r="F9734">
        <f>IF(GL_Paste!$B9731="","",IFERROR(INDEX(AcctSub,MATCH(GL_Paste!$B9731&amp;"",AcctCode,0)),"UNKNOWN"))</f>
        <v/>
      </c>
    </row>
    <row r="9735">
      <c r="A9735" s="40">
        <f>IF(GL_Paste!$B9732="","",N(GL_Paste!$H9732)-N(GL_Paste!$G9732))</f>
        <v/>
      </c>
      <c r="B9735" s="43">
        <f>IF(GL_Paste!$B9732="","",DATE(YEAR(GL_Paste!$E9732),MONTH(GL_Paste!$E9732),1))</f>
        <v/>
      </c>
      <c r="C9735">
        <f>IF(GL_Paste!$B9732="","",IF(TRIM(GL_Paste!$M9732)&lt;&gt;"",TRIM(GL_Paste!$M9732),IFERROR(MID(GL_Paste!$I9732,FIND("[",GL_Paste!$I9732)+1,FIND("]",GL_Paste!$I9732)-FIND("[",GL_Paste!$I9732)-1),"")))</f>
        <v/>
      </c>
      <c r="D9735">
        <f>IF(GL_Paste!$B9732="","",IFERROR(INDEX(DeptName,MATCH($C9735,DeptTag,0)),"UNALLOCATED"))</f>
        <v/>
      </c>
      <c r="E9735">
        <f>IF(GL_Paste!$B9732="","",IFERROR(INDEX(AcctCat,MATCH(GL_Paste!$B9732&amp;"",AcctCode,0)),"UNKNOWN"))</f>
        <v/>
      </c>
      <c r="F9735">
        <f>IF(GL_Paste!$B9732="","",IFERROR(INDEX(AcctSub,MATCH(GL_Paste!$B9732&amp;"",AcctCode,0)),"UNKNOWN"))</f>
        <v/>
      </c>
    </row>
    <row r="9736">
      <c r="A9736" s="40">
        <f>IF(GL_Paste!$B9733="","",N(GL_Paste!$H9733)-N(GL_Paste!$G9733))</f>
        <v/>
      </c>
      <c r="B9736" s="43">
        <f>IF(GL_Paste!$B9733="","",DATE(YEAR(GL_Paste!$E9733),MONTH(GL_Paste!$E9733),1))</f>
        <v/>
      </c>
      <c r="C9736">
        <f>IF(GL_Paste!$B9733="","",IF(TRIM(GL_Paste!$M9733)&lt;&gt;"",TRIM(GL_Paste!$M9733),IFERROR(MID(GL_Paste!$I9733,FIND("[",GL_Paste!$I9733)+1,FIND("]",GL_Paste!$I9733)-FIND("[",GL_Paste!$I9733)-1),"")))</f>
        <v/>
      </c>
      <c r="D9736">
        <f>IF(GL_Paste!$B9733="","",IFERROR(INDEX(DeptName,MATCH($C9736,DeptTag,0)),"UNALLOCATED"))</f>
        <v/>
      </c>
      <c r="E9736">
        <f>IF(GL_Paste!$B9733="","",IFERROR(INDEX(AcctCat,MATCH(GL_Paste!$B9733&amp;"",AcctCode,0)),"UNKNOWN"))</f>
        <v/>
      </c>
      <c r="F9736">
        <f>IF(GL_Paste!$B9733="","",IFERROR(INDEX(AcctSub,MATCH(GL_Paste!$B9733&amp;"",AcctCode,0)),"UNKNOWN"))</f>
        <v/>
      </c>
    </row>
    <row r="9737">
      <c r="A9737" s="40">
        <f>IF(GL_Paste!$B9734="","",N(GL_Paste!$H9734)-N(GL_Paste!$G9734))</f>
        <v/>
      </c>
      <c r="B9737" s="43">
        <f>IF(GL_Paste!$B9734="","",DATE(YEAR(GL_Paste!$E9734),MONTH(GL_Paste!$E9734),1))</f>
        <v/>
      </c>
      <c r="C9737">
        <f>IF(GL_Paste!$B9734="","",IF(TRIM(GL_Paste!$M9734)&lt;&gt;"",TRIM(GL_Paste!$M9734),IFERROR(MID(GL_Paste!$I9734,FIND("[",GL_Paste!$I9734)+1,FIND("]",GL_Paste!$I9734)-FIND("[",GL_Paste!$I9734)-1),"")))</f>
        <v/>
      </c>
      <c r="D9737">
        <f>IF(GL_Paste!$B9734="","",IFERROR(INDEX(DeptName,MATCH($C9737,DeptTag,0)),"UNALLOCATED"))</f>
        <v/>
      </c>
      <c r="E9737">
        <f>IF(GL_Paste!$B9734="","",IFERROR(INDEX(AcctCat,MATCH(GL_Paste!$B9734&amp;"",AcctCode,0)),"UNKNOWN"))</f>
        <v/>
      </c>
      <c r="F9737">
        <f>IF(GL_Paste!$B9734="","",IFERROR(INDEX(AcctSub,MATCH(GL_Paste!$B9734&amp;"",AcctCode,0)),"UNKNOWN"))</f>
        <v/>
      </c>
    </row>
    <row r="9738">
      <c r="A9738" s="40">
        <f>IF(GL_Paste!$B9735="","",N(GL_Paste!$H9735)-N(GL_Paste!$G9735))</f>
        <v/>
      </c>
      <c r="B9738" s="43">
        <f>IF(GL_Paste!$B9735="","",DATE(YEAR(GL_Paste!$E9735),MONTH(GL_Paste!$E9735),1))</f>
        <v/>
      </c>
      <c r="C9738">
        <f>IF(GL_Paste!$B9735="","",IF(TRIM(GL_Paste!$M9735)&lt;&gt;"",TRIM(GL_Paste!$M9735),IFERROR(MID(GL_Paste!$I9735,FIND("[",GL_Paste!$I9735)+1,FIND("]",GL_Paste!$I9735)-FIND("[",GL_Paste!$I9735)-1),"")))</f>
        <v/>
      </c>
      <c r="D9738">
        <f>IF(GL_Paste!$B9735="","",IFERROR(INDEX(DeptName,MATCH($C9738,DeptTag,0)),"UNALLOCATED"))</f>
        <v/>
      </c>
      <c r="E9738">
        <f>IF(GL_Paste!$B9735="","",IFERROR(INDEX(AcctCat,MATCH(GL_Paste!$B9735&amp;"",AcctCode,0)),"UNKNOWN"))</f>
        <v/>
      </c>
      <c r="F9738">
        <f>IF(GL_Paste!$B9735="","",IFERROR(INDEX(AcctSub,MATCH(GL_Paste!$B9735&amp;"",AcctCode,0)),"UNKNOWN"))</f>
        <v/>
      </c>
    </row>
    <row r="9739">
      <c r="A9739" s="40">
        <f>IF(GL_Paste!$B9736="","",N(GL_Paste!$H9736)-N(GL_Paste!$G9736))</f>
        <v/>
      </c>
      <c r="B9739" s="43">
        <f>IF(GL_Paste!$B9736="","",DATE(YEAR(GL_Paste!$E9736),MONTH(GL_Paste!$E9736),1))</f>
        <v/>
      </c>
      <c r="C9739">
        <f>IF(GL_Paste!$B9736="","",IF(TRIM(GL_Paste!$M9736)&lt;&gt;"",TRIM(GL_Paste!$M9736),IFERROR(MID(GL_Paste!$I9736,FIND("[",GL_Paste!$I9736)+1,FIND("]",GL_Paste!$I9736)-FIND("[",GL_Paste!$I9736)-1),"")))</f>
        <v/>
      </c>
      <c r="D9739">
        <f>IF(GL_Paste!$B9736="","",IFERROR(INDEX(DeptName,MATCH($C9739,DeptTag,0)),"UNALLOCATED"))</f>
        <v/>
      </c>
      <c r="E9739">
        <f>IF(GL_Paste!$B9736="","",IFERROR(INDEX(AcctCat,MATCH(GL_Paste!$B9736&amp;"",AcctCode,0)),"UNKNOWN"))</f>
        <v/>
      </c>
      <c r="F9739">
        <f>IF(GL_Paste!$B9736="","",IFERROR(INDEX(AcctSub,MATCH(GL_Paste!$B9736&amp;"",AcctCode,0)),"UNKNOWN"))</f>
        <v/>
      </c>
    </row>
    <row r="9740">
      <c r="A9740" s="40">
        <f>IF(GL_Paste!$B9737="","",N(GL_Paste!$H9737)-N(GL_Paste!$G9737))</f>
        <v/>
      </c>
      <c r="B9740" s="43">
        <f>IF(GL_Paste!$B9737="","",DATE(YEAR(GL_Paste!$E9737),MONTH(GL_Paste!$E9737),1))</f>
        <v/>
      </c>
      <c r="C9740">
        <f>IF(GL_Paste!$B9737="","",IF(TRIM(GL_Paste!$M9737)&lt;&gt;"",TRIM(GL_Paste!$M9737),IFERROR(MID(GL_Paste!$I9737,FIND("[",GL_Paste!$I9737)+1,FIND("]",GL_Paste!$I9737)-FIND("[",GL_Paste!$I9737)-1),"")))</f>
        <v/>
      </c>
      <c r="D9740">
        <f>IF(GL_Paste!$B9737="","",IFERROR(INDEX(DeptName,MATCH($C9740,DeptTag,0)),"UNALLOCATED"))</f>
        <v/>
      </c>
      <c r="E9740">
        <f>IF(GL_Paste!$B9737="","",IFERROR(INDEX(AcctCat,MATCH(GL_Paste!$B9737&amp;"",AcctCode,0)),"UNKNOWN"))</f>
        <v/>
      </c>
      <c r="F9740">
        <f>IF(GL_Paste!$B9737="","",IFERROR(INDEX(AcctSub,MATCH(GL_Paste!$B9737&amp;"",AcctCode,0)),"UNKNOWN"))</f>
        <v/>
      </c>
    </row>
    <row r="9741">
      <c r="A9741" s="40">
        <f>IF(GL_Paste!$B9738="","",N(GL_Paste!$H9738)-N(GL_Paste!$G9738))</f>
        <v/>
      </c>
      <c r="B9741" s="43">
        <f>IF(GL_Paste!$B9738="","",DATE(YEAR(GL_Paste!$E9738),MONTH(GL_Paste!$E9738),1))</f>
        <v/>
      </c>
      <c r="C9741">
        <f>IF(GL_Paste!$B9738="","",IF(TRIM(GL_Paste!$M9738)&lt;&gt;"",TRIM(GL_Paste!$M9738),IFERROR(MID(GL_Paste!$I9738,FIND("[",GL_Paste!$I9738)+1,FIND("]",GL_Paste!$I9738)-FIND("[",GL_Paste!$I9738)-1),"")))</f>
        <v/>
      </c>
      <c r="D9741">
        <f>IF(GL_Paste!$B9738="","",IFERROR(INDEX(DeptName,MATCH($C9741,DeptTag,0)),"UNALLOCATED"))</f>
        <v/>
      </c>
      <c r="E9741">
        <f>IF(GL_Paste!$B9738="","",IFERROR(INDEX(AcctCat,MATCH(GL_Paste!$B9738&amp;"",AcctCode,0)),"UNKNOWN"))</f>
        <v/>
      </c>
      <c r="F9741">
        <f>IF(GL_Paste!$B9738="","",IFERROR(INDEX(AcctSub,MATCH(GL_Paste!$B9738&amp;"",AcctCode,0)),"UNKNOWN"))</f>
        <v/>
      </c>
    </row>
    <row r="9742">
      <c r="A9742" s="40">
        <f>IF(GL_Paste!$B9739="","",N(GL_Paste!$H9739)-N(GL_Paste!$G9739))</f>
        <v/>
      </c>
      <c r="B9742" s="43">
        <f>IF(GL_Paste!$B9739="","",DATE(YEAR(GL_Paste!$E9739),MONTH(GL_Paste!$E9739),1))</f>
        <v/>
      </c>
      <c r="C9742">
        <f>IF(GL_Paste!$B9739="","",IF(TRIM(GL_Paste!$M9739)&lt;&gt;"",TRIM(GL_Paste!$M9739),IFERROR(MID(GL_Paste!$I9739,FIND("[",GL_Paste!$I9739)+1,FIND("]",GL_Paste!$I9739)-FIND("[",GL_Paste!$I9739)-1),"")))</f>
        <v/>
      </c>
      <c r="D9742">
        <f>IF(GL_Paste!$B9739="","",IFERROR(INDEX(DeptName,MATCH($C9742,DeptTag,0)),"UNALLOCATED"))</f>
        <v/>
      </c>
      <c r="E9742">
        <f>IF(GL_Paste!$B9739="","",IFERROR(INDEX(AcctCat,MATCH(GL_Paste!$B9739&amp;"",AcctCode,0)),"UNKNOWN"))</f>
        <v/>
      </c>
      <c r="F9742">
        <f>IF(GL_Paste!$B9739="","",IFERROR(INDEX(AcctSub,MATCH(GL_Paste!$B9739&amp;"",AcctCode,0)),"UNKNOWN"))</f>
        <v/>
      </c>
    </row>
    <row r="9743">
      <c r="A9743" s="40">
        <f>IF(GL_Paste!$B9740="","",N(GL_Paste!$H9740)-N(GL_Paste!$G9740))</f>
        <v/>
      </c>
      <c r="B9743" s="43">
        <f>IF(GL_Paste!$B9740="","",DATE(YEAR(GL_Paste!$E9740),MONTH(GL_Paste!$E9740),1))</f>
        <v/>
      </c>
      <c r="C9743">
        <f>IF(GL_Paste!$B9740="","",IF(TRIM(GL_Paste!$M9740)&lt;&gt;"",TRIM(GL_Paste!$M9740),IFERROR(MID(GL_Paste!$I9740,FIND("[",GL_Paste!$I9740)+1,FIND("]",GL_Paste!$I9740)-FIND("[",GL_Paste!$I9740)-1),"")))</f>
        <v/>
      </c>
      <c r="D9743">
        <f>IF(GL_Paste!$B9740="","",IFERROR(INDEX(DeptName,MATCH($C9743,DeptTag,0)),"UNALLOCATED"))</f>
        <v/>
      </c>
      <c r="E9743">
        <f>IF(GL_Paste!$B9740="","",IFERROR(INDEX(AcctCat,MATCH(GL_Paste!$B9740&amp;"",AcctCode,0)),"UNKNOWN"))</f>
        <v/>
      </c>
      <c r="F9743">
        <f>IF(GL_Paste!$B9740="","",IFERROR(INDEX(AcctSub,MATCH(GL_Paste!$B9740&amp;"",AcctCode,0)),"UNKNOWN"))</f>
        <v/>
      </c>
    </row>
    <row r="9744">
      <c r="A9744" s="40">
        <f>IF(GL_Paste!$B9741="","",N(GL_Paste!$H9741)-N(GL_Paste!$G9741))</f>
        <v/>
      </c>
      <c r="B9744" s="43">
        <f>IF(GL_Paste!$B9741="","",DATE(YEAR(GL_Paste!$E9741),MONTH(GL_Paste!$E9741),1))</f>
        <v/>
      </c>
      <c r="C9744">
        <f>IF(GL_Paste!$B9741="","",IF(TRIM(GL_Paste!$M9741)&lt;&gt;"",TRIM(GL_Paste!$M9741),IFERROR(MID(GL_Paste!$I9741,FIND("[",GL_Paste!$I9741)+1,FIND("]",GL_Paste!$I9741)-FIND("[",GL_Paste!$I9741)-1),"")))</f>
        <v/>
      </c>
      <c r="D9744">
        <f>IF(GL_Paste!$B9741="","",IFERROR(INDEX(DeptName,MATCH($C9744,DeptTag,0)),"UNALLOCATED"))</f>
        <v/>
      </c>
      <c r="E9744">
        <f>IF(GL_Paste!$B9741="","",IFERROR(INDEX(AcctCat,MATCH(GL_Paste!$B9741&amp;"",AcctCode,0)),"UNKNOWN"))</f>
        <v/>
      </c>
      <c r="F9744">
        <f>IF(GL_Paste!$B9741="","",IFERROR(INDEX(AcctSub,MATCH(GL_Paste!$B9741&amp;"",AcctCode,0)),"UNKNOWN"))</f>
        <v/>
      </c>
    </row>
    <row r="9745">
      <c r="A9745" s="40">
        <f>IF(GL_Paste!$B9742="","",N(GL_Paste!$H9742)-N(GL_Paste!$G9742))</f>
        <v/>
      </c>
      <c r="B9745" s="43">
        <f>IF(GL_Paste!$B9742="","",DATE(YEAR(GL_Paste!$E9742),MONTH(GL_Paste!$E9742),1))</f>
        <v/>
      </c>
      <c r="C9745">
        <f>IF(GL_Paste!$B9742="","",IF(TRIM(GL_Paste!$M9742)&lt;&gt;"",TRIM(GL_Paste!$M9742),IFERROR(MID(GL_Paste!$I9742,FIND("[",GL_Paste!$I9742)+1,FIND("]",GL_Paste!$I9742)-FIND("[",GL_Paste!$I9742)-1),"")))</f>
        <v/>
      </c>
      <c r="D9745">
        <f>IF(GL_Paste!$B9742="","",IFERROR(INDEX(DeptName,MATCH($C9745,DeptTag,0)),"UNALLOCATED"))</f>
        <v/>
      </c>
      <c r="E9745">
        <f>IF(GL_Paste!$B9742="","",IFERROR(INDEX(AcctCat,MATCH(GL_Paste!$B9742&amp;"",AcctCode,0)),"UNKNOWN"))</f>
        <v/>
      </c>
      <c r="F9745">
        <f>IF(GL_Paste!$B9742="","",IFERROR(INDEX(AcctSub,MATCH(GL_Paste!$B9742&amp;"",AcctCode,0)),"UNKNOWN"))</f>
        <v/>
      </c>
    </row>
    <row r="9746">
      <c r="A9746" s="40">
        <f>IF(GL_Paste!$B9743="","",N(GL_Paste!$H9743)-N(GL_Paste!$G9743))</f>
        <v/>
      </c>
      <c r="B9746" s="43">
        <f>IF(GL_Paste!$B9743="","",DATE(YEAR(GL_Paste!$E9743),MONTH(GL_Paste!$E9743),1))</f>
        <v/>
      </c>
      <c r="C9746">
        <f>IF(GL_Paste!$B9743="","",IF(TRIM(GL_Paste!$M9743)&lt;&gt;"",TRIM(GL_Paste!$M9743),IFERROR(MID(GL_Paste!$I9743,FIND("[",GL_Paste!$I9743)+1,FIND("]",GL_Paste!$I9743)-FIND("[",GL_Paste!$I9743)-1),"")))</f>
        <v/>
      </c>
      <c r="D9746">
        <f>IF(GL_Paste!$B9743="","",IFERROR(INDEX(DeptName,MATCH($C9746,DeptTag,0)),"UNALLOCATED"))</f>
        <v/>
      </c>
      <c r="E9746">
        <f>IF(GL_Paste!$B9743="","",IFERROR(INDEX(AcctCat,MATCH(GL_Paste!$B9743&amp;"",AcctCode,0)),"UNKNOWN"))</f>
        <v/>
      </c>
      <c r="F9746">
        <f>IF(GL_Paste!$B9743="","",IFERROR(INDEX(AcctSub,MATCH(GL_Paste!$B9743&amp;"",AcctCode,0)),"UNKNOWN"))</f>
        <v/>
      </c>
    </row>
    <row r="9747">
      <c r="A9747" s="40">
        <f>IF(GL_Paste!$B9744="","",N(GL_Paste!$H9744)-N(GL_Paste!$G9744))</f>
        <v/>
      </c>
      <c r="B9747" s="43">
        <f>IF(GL_Paste!$B9744="","",DATE(YEAR(GL_Paste!$E9744),MONTH(GL_Paste!$E9744),1))</f>
        <v/>
      </c>
      <c r="C9747">
        <f>IF(GL_Paste!$B9744="","",IF(TRIM(GL_Paste!$M9744)&lt;&gt;"",TRIM(GL_Paste!$M9744),IFERROR(MID(GL_Paste!$I9744,FIND("[",GL_Paste!$I9744)+1,FIND("]",GL_Paste!$I9744)-FIND("[",GL_Paste!$I9744)-1),"")))</f>
        <v/>
      </c>
      <c r="D9747">
        <f>IF(GL_Paste!$B9744="","",IFERROR(INDEX(DeptName,MATCH($C9747,DeptTag,0)),"UNALLOCATED"))</f>
        <v/>
      </c>
      <c r="E9747">
        <f>IF(GL_Paste!$B9744="","",IFERROR(INDEX(AcctCat,MATCH(GL_Paste!$B9744&amp;"",AcctCode,0)),"UNKNOWN"))</f>
        <v/>
      </c>
      <c r="F9747">
        <f>IF(GL_Paste!$B9744="","",IFERROR(INDEX(AcctSub,MATCH(GL_Paste!$B9744&amp;"",AcctCode,0)),"UNKNOWN"))</f>
        <v/>
      </c>
    </row>
    <row r="9748">
      <c r="A9748" s="40">
        <f>IF(GL_Paste!$B9745="","",N(GL_Paste!$H9745)-N(GL_Paste!$G9745))</f>
        <v/>
      </c>
      <c r="B9748" s="43">
        <f>IF(GL_Paste!$B9745="","",DATE(YEAR(GL_Paste!$E9745),MONTH(GL_Paste!$E9745),1))</f>
        <v/>
      </c>
      <c r="C9748">
        <f>IF(GL_Paste!$B9745="","",IF(TRIM(GL_Paste!$M9745)&lt;&gt;"",TRIM(GL_Paste!$M9745),IFERROR(MID(GL_Paste!$I9745,FIND("[",GL_Paste!$I9745)+1,FIND("]",GL_Paste!$I9745)-FIND("[",GL_Paste!$I9745)-1),"")))</f>
        <v/>
      </c>
      <c r="D9748">
        <f>IF(GL_Paste!$B9745="","",IFERROR(INDEX(DeptName,MATCH($C9748,DeptTag,0)),"UNALLOCATED"))</f>
        <v/>
      </c>
      <c r="E9748">
        <f>IF(GL_Paste!$B9745="","",IFERROR(INDEX(AcctCat,MATCH(GL_Paste!$B9745&amp;"",AcctCode,0)),"UNKNOWN"))</f>
        <v/>
      </c>
      <c r="F9748">
        <f>IF(GL_Paste!$B9745="","",IFERROR(INDEX(AcctSub,MATCH(GL_Paste!$B9745&amp;"",AcctCode,0)),"UNKNOWN"))</f>
        <v/>
      </c>
    </row>
    <row r="9749">
      <c r="A9749" s="40">
        <f>IF(GL_Paste!$B9746="","",N(GL_Paste!$H9746)-N(GL_Paste!$G9746))</f>
        <v/>
      </c>
      <c r="B9749" s="43">
        <f>IF(GL_Paste!$B9746="","",DATE(YEAR(GL_Paste!$E9746),MONTH(GL_Paste!$E9746),1))</f>
        <v/>
      </c>
      <c r="C9749">
        <f>IF(GL_Paste!$B9746="","",IF(TRIM(GL_Paste!$M9746)&lt;&gt;"",TRIM(GL_Paste!$M9746),IFERROR(MID(GL_Paste!$I9746,FIND("[",GL_Paste!$I9746)+1,FIND("]",GL_Paste!$I9746)-FIND("[",GL_Paste!$I9746)-1),"")))</f>
        <v/>
      </c>
      <c r="D9749">
        <f>IF(GL_Paste!$B9746="","",IFERROR(INDEX(DeptName,MATCH($C9749,DeptTag,0)),"UNALLOCATED"))</f>
        <v/>
      </c>
      <c r="E9749">
        <f>IF(GL_Paste!$B9746="","",IFERROR(INDEX(AcctCat,MATCH(GL_Paste!$B9746&amp;"",AcctCode,0)),"UNKNOWN"))</f>
        <v/>
      </c>
      <c r="F9749">
        <f>IF(GL_Paste!$B9746="","",IFERROR(INDEX(AcctSub,MATCH(GL_Paste!$B9746&amp;"",AcctCode,0)),"UNKNOWN"))</f>
        <v/>
      </c>
    </row>
    <row r="9750">
      <c r="A9750" s="40">
        <f>IF(GL_Paste!$B9747="","",N(GL_Paste!$H9747)-N(GL_Paste!$G9747))</f>
        <v/>
      </c>
      <c r="B9750" s="43">
        <f>IF(GL_Paste!$B9747="","",DATE(YEAR(GL_Paste!$E9747),MONTH(GL_Paste!$E9747),1))</f>
        <v/>
      </c>
      <c r="C9750">
        <f>IF(GL_Paste!$B9747="","",IF(TRIM(GL_Paste!$M9747)&lt;&gt;"",TRIM(GL_Paste!$M9747),IFERROR(MID(GL_Paste!$I9747,FIND("[",GL_Paste!$I9747)+1,FIND("]",GL_Paste!$I9747)-FIND("[",GL_Paste!$I9747)-1),"")))</f>
        <v/>
      </c>
      <c r="D9750">
        <f>IF(GL_Paste!$B9747="","",IFERROR(INDEX(DeptName,MATCH($C9750,DeptTag,0)),"UNALLOCATED"))</f>
        <v/>
      </c>
      <c r="E9750">
        <f>IF(GL_Paste!$B9747="","",IFERROR(INDEX(AcctCat,MATCH(GL_Paste!$B9747&amp;"",AcctCode,0)),"UNKNOWN"))</f>
        <v/>
      </c>
      <c r="F9750">
        <f>IF(GL_Paste!$B9747="","",IFERROR(INDEX(AcctSub,MATCH(GL_Paste!$B9747&amp;"",AcctCode,0)),"UNKNOWN"))</f>
        <v/>
      </c>
    </row>
    <row r="9751">
      <c r="A9751" s="40">
        <f>IF(GL_Paste!$B9748="","",N(GL_Paste!$H9748)-N(GL_Paste!$G9748))</f>
        <v/>
      </c>
      <c r="B9751" s="43">
        <f>IF(GL_Paste!$B9748="","",DATE(YEAR(GL_Paste!$E9748),MONTH(GL_Paste!$E9748),1))</f>
        <v/>
      </c>
      <c r="C9751">
        <f>IF(GL_Paste!$B9748="","",IF(TRIM(GL_Paste!$M9748)&lt;&gt;"",TRIM(GL_Paste!$M9748),IFERROR(MID(GL_Paste!$I9748,FIND("[",GL_Paste!$I9748)+1,FIND("]",GL_Paste!$I9748)-FIND("[",GL_Paste!$I9748)-1),"")))</f>
        <v/>
      </c>
      <c r="D9751">
        <f>IF(GL_Paste!$B9748="","",IFERROR(INDEX(DeptName,MATCH($C9751,DeptTag,0)),"UNALLOCATED"))</f>
        <v/>
      </c>
      <c r="E9751">
        <f>IF(GL_Paste!$B9748="","",IFERROR(INDEX(AcctCat,MATCH(GL_Paste!$B9748&amp;"",AcctCode,0)),"UNKNOWN"))</f>
        <v/>
      </c>
      <c r="F9751">
        <f>IF(GL_Paste!$B9748="","",IFERROR(INDEX(AcctSub,MATCH(GL_Paste!$B9748&amp;"",AcctCode,0)),"UNKNOWN"))</f>
        <v/>
      </c>
    </row>
    <row r="9752">
      <c r="A9752" s="40">
        <f>IF(GL_Paste!$B9749="","",N(GL_Paste!$H9749)-N(GL_Paste!$G9749))</f>
        <v/>
      </c>
      <c r="B9752" s="43">
        <f>IF(GL_Paste!$B9749="","",DATE(YEAR(GL_Paste!$E9749),MONTH(GL_Paste!$E9749),1))</f>
        <v/>
      </c>
      <c r="C9752">
        <f>IF(GL_Paste!$B9749="","",IF(TRIM(GL_Paste!$M9749)&lt;&gt;"",TRIM(GL_Paste!$M9749),IFERROR(MID(GL_Paste!$I9749,FIND("[",GL_Paste!$I9749)+1,FIND("]",GL_Paste!$I9749)-FIND("[",GL_Paste!$I9749)-1),"")))</f>
        <v/>
      </c>
      <c r="D9752">
        <f>IF(GL_Paste!$B9749="","",IFERROR(INDEX(DeptName,MATCH($C9752,DeptTag,0)),"UNALLOCATED"))</f>
        <v/>
      </c>
      <c r="E9752">
        <f>IF(GL_Paste!$B9749="","",IFERROR(INDEX(AcctCat,MATCH(GL_Paste!$B9749&amp;"",AcctCode,0)),"UNKNOWN"))</f>
        <v/>
      </c>
      <c r="F9752">
        <f>IF(GL_Paste!$B9749="","",IFERROR(INDEX(AcctSub,MATCH(GL_Paste!$B9749&amp;"",AcctCode,0)),"UNKNOWN"))</f>
        <v/>
      </c>
    </row>
    <row r="9753">
      <c r="A9753" s="40">
        <f>IF(GL_Paste!$B9750="","",N(GL_Paste!$H9750)-N(GL_Paste!$G9750))</f>
        <v/>
      </c>
      <c r="B9753" s="43">
        <f>IF(GL_Paste!$B9750="","",DATE(YEAR(GL_Paste!$E9750),MONTH(GL_Paste!$E9750),1))</f>
        <v/>
      </c>
      <c r="C9753">
        <f>IF(GL_Paste!$B9750="","",IF(TRIM(GL_Paste!$M9750)&lt;&gt;"",TRIM(GL_Paste!$M9750),IFERROR(MID(GL_Paste!$I9750,FIND("[",GL_Paste!$I9750)+1,FIND("]",GL_Paste!$I9750)-FIND("[",GL_Paste!$I9750)-1),"")))</f>
        <v/>
      </c>
      <c r="D9753">
        <f>IF(GL_Paste!$B9750="","",IFERROR(INDEX(DeptName,MATCH($C9753,DeptTag,0)),"UNALLOCATED"))</f>
        <v/>
      </c>
      <c r="E9753">
        <f>IF(GL_Paste!$B9750="","",IFERROR(INDEX(AcctCat,MATCH(GL_Paste!$B9750&amp;"",AcctCode,0)),"UNKNOWN"))</f>
        <v/>
      </c>
      <c r="F9753">
        <f>IF(GL_Paste!$B9750="","",IFERROR(INDEX(AcctSub,MATCH(GL_Paste!$B9750&amp;"",AcctCode,0)),"UNKNOWN"))</f>
        <v/>
      </c>
    </row>
    <row r="9754">
      <c r="A9754" s="40">
        <f>IF(GL_Paste!$B9751="","",N(GL_Paste!$H9751)-N(GL_Paste!$G9751))</f>
        <v/>
      </c>
      <c r="B9754" s="43">
        <f>IF(GL_Paste!$B9751="","",DATE(YEAR(GL_Paste!$E9751),MONTH(GL_Paste!$E9751),1))</f>
        <v/>
      </c>
      <c r="C9754">
        <f>IF(GL_Paste!$B9751="","",IF(TRIM(GL_Paste!$M9751)&lt;&gt;"",TRIM(GL_Paste!$M9751),IFERROR(MID(GL_Paste!$I9751,FIND("[",GL_Paste!$I9751)+1,FIND("]",GL_Paste!$I9751)-FIND("[",GL_Paste!$I9751)-1),"")))</f>
        <v/>
      </c>
      <c r="D9754">
        <f>IF(GL_Paste!$B9751="","",IFERROR(INDEX(DeptName,MATCH($C9754,DeptTag,0)),"UNALLOCATED"))</f>
        <v/>
      </c>
      <c r="E9754">
        <f>IF(GL_Paste!$B9751="","",IFERROR(INDEX(AcctCat,MATCH(GL_Paste!$B9751&amp;"",AcctCode,0)),"UNKNOWN"))</f>
        <v/>
      </c>
      <c r="F9754">
        <f>IF(GL_Paste!$B9751="","",IFERROR(INDEX(AcctSub,MATCH(GL_Paste!$B9751&amp;"",AcctCode,0)),"UNKNOWN"))</f>
        <v/>
      </c>
    </row>
    <row r="9755">
      <c r="A9755" s="40">
        <f>IF(GL_Paste!$B9752="","",N(GL_Paste!$H9752)-N(GL_Paste!$G9752))</f>
        <v/>
      </c>
      <c r="B9755" s="43">
        <f>IF(GL_Paste!$B9752="","",DATE(YEAR(GL_Paste!$E9752),MONTH(GL_Paste!$E9752),1))</f>
        <v/>
      </c>
      <c r="C9755">
        <f>IF(GL_Paste!$B9752="","",IF(TRIM(GL_Paste!$M9752)&lt;&gt;"",TRIM(GL_Paste!$M9752),IFERROR(MID(GL_Paste!$I9752,FIND("[",GL_Paste!$I9752)+1,FIND("]",GL_Paste!$I9752)-FIND("[",GL_Paste!$I9752)-1),"")))</f>
        <v/>
      </c>
      <c r="D9755">
        <f>IF(GL_Paste!$B9752="","",IFERROR(INDEX(DeptName,MATCH($C9755,DeptTag,0)),"UNALLOCATED"))</f>
        <v/>
      </c>
      <c r="E9755">
        <f>IF(GL_Paste!$B9752="","",IFERROR(INDEX(AcctCat,MATCH(GL_Paste!$B9752&amp;"",AcctCode,0)),"UNKNOWN"))</f>
        <v/>
      </c>
      <c r="F9755">
        <f>IF(GL_Paste!$B9752="","",IFERROR(INDEX(AcctSub,MATCH(GL_Paste!$B9752&amp;"",AcctCode,0)),"UNKNOWN"))</f>
        <v/>
      </c>
    </row>
    <row r="9756">
      <c r="A9756" s="40">
        <f>IF(GL_Paste!$B9753="","",N(GL_Paste!$H9753)-N(GL_Paste!$G9753))</f>
        <v/>
      </c>
      <c r="B9756" s="43">
        <f>IF(GL_Paste!$B9753="","",DATE(YEAR(GL_Paste!$E9753),MONTH(GL_Paste!$E9753),1))</f>
        <v/>
      </c>
      <c r="C9756">
        <f>IF(GL_Paste!$B9753="","",IF(TRIM(GL_Paste!$M9753)&lt;&gt;"",TRIM(GL_Paste!$M9753),IFERROR(MID(GL_Paste!$I9753,FIND("[",GL_Paste!$I9753)+1,FIND("]",GL_Paste!$I9753)-FIND("[",GL_Paste!$I9753)-1),"")))</f>
        <v/>
      </c>
      <c r="D9756">
        <f>IF(GL_Paste!$B9753="","",IFERROR(INDEX(DeptName,MATCH($C9756,DeptTag,0)),"UNALLOCATED"))</f>
        <v/>
      </c>
      <c r="E9756">
        <f>IF(GL_Paste!$B9753="","",IFERROR(INDEX(AcctCat,MATCH(GL_Paste!$B9753&amp;"",AcctCode,0)),"UNKNOWN"))</f>
        <v/>
      </c>
      <c r="F9756">
        <f>IF(GL_Paste!$B9753="","",IFERROR(INDEX(AcctSub,MATCH(GL_Paste!$B9753&amp;"",AcctCode,0)),"UNKNOWN"))</f>
        <v/>
      </c>
    </row>
    <row r="9757">
      <c r="A9757" s="40">
        <f>IF(GL_Paste!$B9754="","",N(GL_Paste!$H9754)-N(GL_Paste!$G9754))</f>
        <v/>
      </c>
      <c r="B9757" s="43">
        <f>IF(GL_Paste!$B9754="","",DATE(YEAR(GL_Paste!$E9754),MONTH(GL_Paste!$E9754),1))</f>
        <v/>
      </c>
      <c r="C9757">
        <f>IF(GL_Paste!$B9754="","",IF(TRIM(GL_Paste!$M9754)&lt;&gt;"",TRIM(GL_Paste!$M9754),IFERROR(MID(GL_Paste!$I9754,FIND("[",GL_Paste!$I9754)+1,FIND("]",GL_Paste!$I9754)-FIND("[",GL_Paste!$I9754)-1),"")))</f>
        <v/>
      </c>
      <c r="D9757">
        <f>IF(GL_Paste!$B9754="","",IFERROR(INDEX(DeptName,MATCH($C9757,DeptTag,0)),"UNALLOCATED"))</f>
        <v/>
      </c>
      <c r="E9757">
        <f>IF(GL_Paste!$B9754="","",IFERROR(INDEX(AcctCat,MATCH(GL_Paste!$B9754&amp;"",AcctCode,0)),"UNKNOWN"))</f>
        <v/>
      </c>
      <c r="F9757">
        <f>IF(GL_Paste!$B9754="","",IFERROR(INDEX(AcctSub,MATCH(GL_Paste!$B9754&amp;"",AcctCode,0)),"UNKNOWN"))</f>
        <v/>
      </c>
    </row>
    <row r="9758">
      <c r="A9758" s="40">
        <f>IF(GL_Paste!$B9755="","",N(GL_Paste!$H9755)-N(GL_Paste!$G9755))</f>
        <v/>
      </c>
      <c r="B9758" s="43">
        <f>IF(GL_Paste!$B9755="","",DATE(YEAR(GL_Paste!$E9755),MONTH(GL_Paste!$E9755),1))</f>
        <v/>
      </c>
      <c r="C9758">
        <f>IF(GL_Paste!$B9755="","",IF(TRIM(GL_Paste!$M9755)&lt;&gt;"",TRIM(GL_Paste!$M9755),IFERROR(MID(GL_Paste!$I9755,FIND("[",GL_Paste!$I9755)+1,FIND("]",GL_Paste!$I9755)-FIND("[",GL_Paste!$I9755)-1),"")))</f>
        <v/>
      </c>
      <c r="D9758">
        <f>IF(GL_Paste!$B9755="","",IFERROR(INDEX(DeptName,MATCH($C9758,DeptTag,0)),"UNALLOCATED"))</f>
        <v/>
      </c>
      <c r="E9758">
        <f>IF(GL_Paste!$B9755="","",IFERROR(INDEX(AcctCat,MATCH(GL_Paste!$B9755&amp;"",AcctCode,0)),"UNKNOWN"))</f>
        <v/>
      </c>
      <c r="F9758">
        <f>IF(GL_Paste!$B9755="","",IFERROR(INDEX(AcctSub,MATCH(GL_Paste!$B9755&amp;"",AcctCode,0)),"UNKNOWN"))</f>
        <v/>
      </c>
    </row>
    <row r="9759">
      <c r="A9759" s="40">
        <f>IF(GL_Paste!$B9756="","",N(GL_Paste!$H9756)-N(GL_Paste!$G9756))</f>
        <v/>
      </c>
      <c r="B9759" s="43">
        <f>IF(GL_Paste!$B9756="","",DATE(YEAR(GL_Paste!$E9756),MONTH(GL_Paste!$E9756),1))</f>
        <v/>
      </c>
      <c r="C9759">
        <f>IF(GL_Paste!$B9756="","",IF(TRIM(GL_Paste!$M9756)&lt;&gt;"",TRIM(GL_Paste!$M9756),IFERROR(MID(GL_Paste!$I9756,FIND("[",GL_Paste!$I9756)+1,FIND("]",GL_Paste!$I9756)-FIND("[",GL_Paste!$I9756)-1),"")))</f>
        <v/>
      </c>
      <c r="D9759">
        <f>IF(GL_Paste!$B9756="","",IFERROR(INDEX(DeptName,MATCH($C9759,DeptTag,0)),"UNALLOCATED"))</f>
        <v/>
      </c>
      <c r="E9759">
        <f>IF(GL_Paste!$B9756="","",IFERROR(INDEX(AcctCat,MATCH(GL_Paste!$B9756&amp;"",AcctCode,0)),"UNKNOWN"))</f>
        <v/>
      </c>
      <c r="F9759">
        <f>IF(GL_Paste!$B9756="","",IFERROR(INDEX(AcctSub,MATCH(GL_Paste!$B9756&amp;"",AcctCode,0)),"UNKNOWN"))</f>
        <v/>
      </c>
    </row>
    <row r="9760">
      <c r="A9760" s="40">
        <f>IF(GL_Paste!$B9757="","",N(GL_Paste!$H9757)-N(GL_Paste!$G9757))</f>
        <v/>
      </c>
      <c r="B9760" s="43">
        <f>IF(GL_Paste!$B9757="","",DATE(YEAR(GL_Paste!$E9757),MONTH(GL_Paste!$E9757),1))</f>
        <v/>
      </c>
      <c r="C9760">
        <f>IF(GL_Paste!$B9757="","",IF(TRIM(GL_Paste!$M9757)&lt;&gt;"",TRIM(GL_Paste!$M9757),IFERROR(MID(GL_Paste!$I9757,FIND("[",GL_Paste!$I9757)+1,FIND("]",GL_Paste!$I9757)-FIND("[",GL_Paste!$I9757)-1),"")))</f>
        <v/>
      </c>
      <c r="D9760">
        <f>IF(GL_Paste!$B9757="","",IFERROR(INDEX(DeptName,MATCH($C9760,DeptTag,0)),"UNALLOCATED"))</f>
        <v/>
      </c>
      <c r="E9760">
        <f>IF(GL_Paste!$B9757="","",IFERROR(INDEX(AcctCat,MATCH(GL_Paste!$B9757&amp;"",AcctCode,0)),"UNKNOWN"))</f>
        <v/>
      </c>
      <c r="F9760">
        <f>IF(GL_Paste!$B9757="","",IFERROR(INDEX(AcctSub,MATCH(GL_Paste!$B9757&amp;"",AcctCode,0)),"UNKNOWN"))</f>
        <v/>
      </c>
    </row>
    <row r="9761">
      <c r="A9761" s="40">
        <f>IF(GL_Paste!$B9758="","",N(GL_Paste!$H9758)-N(GL_Paste!$G9758))</f>
        <v/>
      </c>
      <c r="B9761" s="43">
        <f>IF(GL_Paste!$B9758="","",DATE(YEAR(GL_Paste!$E9758),MONTH(GL_Paste!$E9758),1))</f>
        <v/>
      </c>
      <c r="C9761">
        <f>IF(GL_Paste!$B9758="","",IF(TRIM(GL_Paste!$M9758)&lt;&gt;"",TRIM(GL_Paste!$M9758),IFERROR(MID(GL_Paste!$I9758,FIND("[",GL_Paste!$I9758)+1,FIND("]",GL_Paste!$I9758)-FIND("[",GL_Paste!$I9758)-1),"")))</f>
        <v/>
      </c>
      <c r="D9761">
        <f>IF(GL_Paste!$B9758="","",IFERROR(INDEX(DeptName,MATCH($C9761,DeptTag,0)),"UNALLOCATED"))</f>
        <v/>
      </c>
      <c r="E9761">
        <f>IF(GL_Paste!$B9758="","",IFERROR(INDEX(AcctCat,MATCH(GL_Paste!$B9758&amp;"",AcctCode,0)),"UNKNOWN"))</f>
        <v/>
      </c>
      <c r="F9761">
        <f>IF(GL_Paste!$B9758="","",IFERROR(INDEX(AcctSub,MATCH(GL_Paste!$B9758&amp;"",AcctCode,0)),"UNKNOWN"))</f>
        <v/>
      </c>
    </row>
    <row r="9762">
      <c r="A9762" s="40">
        <f>IF(GL_Paste!$B9759="","",N(GL_Paste!$H9759)-N(GL_Paste!$G9759))</f>
        <v/>
      </c>
      <c r="B9762" s="43">
        <f>IF(GL_Paste!$B9759="","",DATE(YEAR(GL_Paste!$E9759),MONTH(GL_Paste!$E9759),1))</f>
        <v/>
      </c>
      <c r="C9762">
        <f>IF(GL_Paste!$B9759="","",IF(TRIM(GL_Paste!$M9759)&lt;&gt;"",TRIM(GL_Paste!$M9759),IFERROR(MID(GL_Paste!$I9759,FIND("[",GL_Paste!$I9759)+1,FIND("]",GL_Paste!$I9759)-FIND("[",GL_Paste!$I9759)-1),"")))</f>
        <v/>
      </c>
      <c r="D9762">
        <f>IF(GL_Paste!$B9759="","",IFERROR(INDEX(DeptName,MATCH($C9762,DeptTag,0)),"UNALLOCATED"))</f>
        <v/>
      </c>
      <c r="E9762">
        <f>IF(GL_Paste!$B9759="","",IFERROR(INDEX(AcctCat,MATCH(GL_Paste!$B9759&amp;"",AcctCode,0)),"UNKNOWN"))</f>
        <v/>
      </c>
      <c r="F9762">
        <f>IF(GL_Paste!$B9759="","",IFERROR(INDEX(AcctSub,MATCH(GL_Paste!$B9759&amp;"",AcctCode,0)),"UNKNOWN"))</f>
        <v/>
      </c>
    </row>
    <row r="9763">
      <c r="A9763" s="40">
        <f>IF(GL_Paste!$B9760="","",N(GL_Paste!$H9760)-N(GL_Paste!$G9760))</f>
        <v/>
      </c>
      <c r="B9763" s="43">
        <f>IF(GL_Paste!$B9760="","",DATE(YEAR(GL_Paste!$E9760),MONTH(GL_Paste!$E9760),1))</f>
        <v/>
      </c>
      <c r="C9763">
        <f>IF(GL_Paste!$B9760="","",IF(TRIM(GL_Paste!$M9760)&lt;&gt;"",TRIM(GL_Paste!$M9760),IFERROR(MID(GL_Paste!$I9760,FIND("[",GL_Paste!$I9760)+1,FIND("]",GL_Paste!$I9760)-FIND("[",GL_Paste!$I9760)-1),"")))</f>
        <v/>
      </c>
      <c r="D9763">
        <f>IF(GL_Paste!$B9760="","",IFERROR(INDEX(DeptName,MATCH($C9763,DeptTag,0)),"UNALLOCATED"))</f>
        <v/>
      </c>
      <c r="E9763">
        <f>IF(GL_Paste!$B9760="","",IFERROR(INDEX(AcctCat,MATCH(GL_Paste!$B9760&amp;"",AcctCode,0)),"UNKNOWN"))</f>
        <v/>
      </c>
      <c r="F9763">
        <f>IF(GL_Paste!$B9760="","",IFERROR(INDEX(AcctSub,MATCH(GL_Paste!$B9760&amp;"",AcctCode,0)),"UNKNOWN"))</f>
        <v/>
      </c>
    </row>
    <row r="9764">
      <c r="A9764" s="40">
        <f>IF(GL_Paste!$B9761="","",N(GL_Paste!$H9761)-N(GL_Paste!$G9761))</f>
        <v/>
      </c>
      <c r="B9764" s="43">
        <f>IF(GL_Paste!$B9761="","",DATE(YEAR(GL_Paste!$E9761),MONTH(GL_Paste!$E9761),1))</f>
        <v/>
      </c>
      <c r="C9764">
        <f>IF(GL_Paste!$B9761="","",IF(TRIM(GL_Paste!$M9761)&lt;&gt;"",TRIM(GL_Paste!$M9761),IFERROR(MID(GL_Paste!$I9761,FIND("[",GL_Paste!$I9761)+1,FIND("]",GL_Paste!$I9761)-FIND("[",GL_Paste!$I9761)-1),"")))</f>
        <v/>
      </c>
      <c r="D9764">
        <f>IF(GL_Paste!$B9761="","",IFERROR(INDEX(DeptName,MATCH($C9764,DeptTag,0)),"UNALLOCATED"))</f>
        <v/>
      </c>
      <c r="E9764">
        <f>IF(GL_Paste!$B9761="","",IFERROR(INDEX(AcctCat,MATCH(GL_Paste!$B9761&amp;"",AcctCode,0)),"UNKNOWN"))</f>
        <v/>
      </c>
      <c r="F9764">
        <f>IF(GL_Paste!$B9761="","",IFERROR(INDEX(AcctSub,MATCH(GL_Paste!$B9761&amp;"",AcctCode,0)),"UNKNOWN"))</f>
        <v/>
      </c>
    </row>
    <row r="9765">
      <c r="A9765" s="40">
        <f>IF(GL_Paste!$B9762="","",N(GL_Paste!$H9762)-N(GL_Paste!$G9762))</f>
        <v/>
      </c>
      <c r="B9765" s="43">
        <f>IF(GL_Paste!$B9762="","",DATE(YEAR(GL_Paste!$E9762),MONTH(GL_Paste!$E9762),1))</f>
        <v/>
      </c>
      <c r="C9765">
        <f>IF(GL_Paste!$B9762="","",IF(TRIM(GL_Paste!$M9762)&lt;&gt;"",TRIM(GL_Paste!$M9762),IFERROR(MID(GL_Paste!$I9762,FIND("[",GL_Paste!$I9762)+1,FIND("]",GL_Paste!$I9762)-FIND("[",GL_Paste!$I9762)-1),"")))</f>
        <v/>
      </c>
      <c r="D9765">
        <f>IF(GL_Paste!$B9762="","",IFERROR(INDEX(DeptName,MATCH($C9765,DeptTag,0)),"UNALLOCATED"))</f>
        <v/>
      </c>
      <c r="E9765">
        <f>IF(GL_Paste!$B9762="","",IFERROR(INDEX(AcctCat,MATCH(GL_Paste!$B9762&amp;"",AcctCode,0)),"UNKNOWN"))</f>
        <v/>
      </c>
      <c r="F9765">
        <f>IF(GL_Paste!$B9762="","",IFERROR(INDEX(AcctSub,MATCH(GL_Paste!$B9762&amp;"",AcctCode,0)),"UNKNOWN"))</f>
        <v/>
      </c>
    </row>
    <row r="9766">
      <c r="A9766" s="40">
        <f>IF(GL_Paste!$B9763="","",N(GL_Paste!$H9763)-N(GL_Paste!$G9763))</f>
        <v/>
      </c>
      <c r="B9766" s="43">
        <f>IF(GL_Paste!$B9763="","",DATE(YEAR(GL_Paste!$E9763),MONTH(GL_Paste!$E9763),1))</f>
        <v/>
      </c>
      <c r="C9766">
        <f>IF(GL_Paste!$B9763="","",IF(TRIM(GL_Paste!$M9763)&lt;&gt;"",TRIM(GL_Paste!$M9763),IFERROR(MID(GL_Paste!$I9763,FIND("[",GL_Paste!$I9763)+1,FIND("]",GL_Paste!$I9763)-FIND("[",GL_Paste!$I9763)-1),"")))</f>
        <v/>
      </c>
      <c r="D9766">
        <f>IF(GL_Paste!$B9763="","",IFERROR(INDEX(DeptName,MATCH($C9766,DeptTag,0)),"UNALLOCATED"))</f>
        <v/>
      </c>
      <c r="E9766">
        <f>IF(GL_Paste!$B9763="","",IFERROR(INDEX(AcctCat,MATCH(GL_Paste!$B9763&amp;"",AcctCode,0)),"UNKNOWN"))</f>
        <v/>
      </c>
      <c r="F9766">
        <f>IF(GL_Paste!$B9763="","",IFERROR(INDEX(AcctSub,MATCH(GL_Paste!$B9763&amp;"",AcctCode,0)),"UNKNOWN"))</f>
        <v/>
      </c>
    </row>
    <row r="9767">
      <c r="A9767" s="40">
        <f>IF(GL_Paste!$B9764="","",N(GL_Paste!$H9764)-N(GL_Paste!$G9764))</f>
        <v/>
      </c>
      <c r="B9767" s="43">
        <f>IF(GL_Paste!$B9764="","",DATE(YEAR(GL_Paste!$E9764),MONTH(GL_Paste!$E9764),1))</f>
        <v/>
      </c>
      <c r="C9767">
        <f>IF(GL_Paste!$B9764="","",IF(TRIM(GL_Paste!$M9764)&lt;&gt;"",TRIM(GL_Paste!$M9764),IFERROR(MID(GL_Paste!$I9764,FIND("[",GL_Paste!$I9764)+1,FIND("]",GL_Paste!$I9764)-FIND("[",GL_Paste!$I9764)-1),"")))</f>
        <v/>
      </c>
      <c r="D9767">
        <f>IF(GL_Paste!$B9764="","",IFERROR(INDEX(DeptName,MATCH($C9767,DeptTag,0)),"UNALLOCATED"))</f>
        <v/>
      </c>
      <c r="E9767">
        <f>IF(GL_Paste!$B9764="","",IFERROR(INDEX(AcctCat,MATCH(GL_Paste!$B9764&amp;"",AcctCode,0)),"UNKNOWN"))</f>
        <v/>
      </c>
      <c r="F9767">
        <f>IF(GL_Paste!$B9764="","",IFERROR(INDEX(AcctSub,MATCH(GL_Paste!$B9764&amp;"",AcctCode,0)),"UNKNOWN"))</f>
        <v/>
      </c>
    </row>
    <row r="9768">
      <c r="A9768" s="40">
        <f>IF(GL_Paste!$B9765="","",N(GL_Paste!$H9765)-N(GL_Paste!$G9765))</f>
        <v/>
      </c>
      <c r="B9768" s="43">
        <f>IF(GL_Paste!$B9765="","",DATE(YEAR(GL_Paste!$E9765),MONTH(GL_Paste!$E9765),1))</f>
        <v/>
      </c>
      <c r="C9768">
        <f>IF(GL_Paste!$B9765="","",IF(TRIM(GL_Paste!$M9765)&lt;&gt;"",TRIM(GL_Paste!$M9765),IFERROR(MID(GL_Paste!$I9765,FIND("[",GL_Paste!$I9765)+1,FIND("]",GL_Paste!$I9765)-FIND("[",GL_Paste!$I9765)-1),"")))</f>
        <v/>
      </c>
      <c r="D9768">
        <f>IF(GL_Paste!$B9765="","",IFERROR(INDEX(DeptName,MATCH($C9768,DeptTag,0)),"UNALLOCATED"))</f>
        <v/>
      </c>
      <c r="E9768">
        <f>IF(GL_Paste!$B9765="","",IFERROR(INDEX(AcctCat,MATCH(GL_Paste!$B9765&amp;"",AcctCode,0)),"UNKNOWN"))</f>
        <v/>
      </c>
      <c r="F9768">
        <f>IF(GL_Paste!$B9765="","",IFERROR(INDEX(AcctSub,MATCH(GL_Paste!$B9765&amp;"",AcctCode,0)),"UNKNOWN"))</f>
        <v/>
      </c>
    </row>
    <row r="9769">
      <c r="A9769" s="40">
        <f>IF(GL_Paste!$B9766="","",N(GL_Paste!$H9766)-N(GL_Paste!$G9766))</f>
        <v/>
      </c>
      <c r="B9769" s="43">
        <f>IF(GL_Paste!$B9766="","",DATE(YEAR(GL_Paste!$E9766),MONTH(GL_Paste!$E9766),1))</f>
        <v/>
      </c>
      <c r="C9769">
        <f>IF(GL_Paste!$B9766="","",IF(TRIM(GL_Paste!$M9766)&lt;&gt;"",TRIM(GL_Paste!$M9766),IFERROR(MID(GL_Paste!$I9766,FIND("[",GL_Paste!$I9766)+1,FIND("]",GL_Paste!$I9766)-FIND("[",GL_Paste!$I9766)-1),"")))</f>
        <v/>
      </c>
      <c r="D9769">
        <f>IF(GL_Paste!$B9766="","",IFERROR(INDEX(DeptName,MATCH($C9769,DeptTag,0)),"UNALLOCATED"))</f>
        <v/>
      </c>
      <c r="E9769">
        <f>IF(GL_Paste!$B9766="","",IFERROR(INDEX(AcctCat,MATCH(GL_Paste!$B9766&amp;"",AcctCode,0)),"UNKNOWN"))</f>
        <v/>
      </c>
      <c r="F9769">
        <f>IF(GL_Paste!$B9766="","",IFERROR(INDEX(AcctSub,MATCH(GL_Paste!$B9766&amp;"",AcctCode,0)),"UNKNOWN"))</f>
        <v/>
      </c>
    </row>
    <row r="9770">
      <c r="A9770" s="40">
        <f>IF(GL_Paste!$B9767="","",N(GL_Paste!$H9767)-N(GL_Paste!$G9767))</f>
        <v/>
      </c>
      <c r="B9770" s="43">
        <f>IF(GL_Paste!$B9767="","",DATE(YEAR(GL_Paste!$E9767),MONTH(GL_Paste!$E9767),1))</f>
        <v/>
      </c>
      <c r="C9770">
        <f>IF(GL_Paste!$B9767="","",IF(TRIM(GL_Paste!$M9767)&lt;&gt;"",TRIM(GL_Paste!$M9767),IFERROR(MID(GL_Paste!$I9767,FIND("[",GL_Paste!$I9767)+1,FIND("]",GL_Paste!$I9767)-FIND("[",GL_Paste!$I9767)-1),"")))</f>
        <v/>
      </c>
      <c r="D9770">
        <f>IF(GL_Paste!$B9767="","",IFERROR(INDEX(DeptName,MATCH($C9770,DeptTag,0)),"UNALLOCATED"))</f>
        <v/>
      </c>
      <c r="E9770">
        <f>IF(GL_Paste!$B9767="","",IFERROR(INDEX(AcctCat,MATCH(GL_Paste!$B9767&amp;"",AcctCode,0)),"UNKNOWN"))</f>
        <v/>
      </c>
      <c r="F9770">
        <f>IF(GL_Paste!$B9767="","",IFERROR(INDEX(AcctSub,MATCH(GL_Paste!$B9767&amp;"",AcctCode,0)),"UNKNOWN"))</f>
        <v/>
      </c>
    </row>
    <row r="9771">
      <c r="A9771" s="40">
        <f>IF(GL_Paste!$B9768="","",N(GL_Paste!$H9768)-N(GL_Paste!$G9768))</f>
        <v/>
      </c>
      <c r="B9771" s="43">
        <f>IF(GL_Paste!$B9768="","",DATE(YEAR(GL_Paste!$E9768),MONTH(GL_Paste!$E9768),1))</f>
        <v/>
      </c>
      <c r="C9771">
        <f>IF(GL_Paste!$B9768="","",IF(TRIM(GL_Paste!$M9768)&lt;&gt;"",TRIM(GL_Paste!$M9768),IFERROR(MID(GL_Paste!$I9768,FIND("[",GL_Paste!$I9768)+1,FIND("]",GL_Paste!$I9768)-FIND("[",GL_Paste!$I9768)-1),"")))</f>
        <v/>
      </c>
      <c r="D9771">
        <f>IF(GL_Paste!$B9768="","",IFERROR(INDEX(DeptName,MATCH($C9771,DeptTag,0)),"UNALLOCATED"))</f>
        <v/>
      </c>
      <c r="E9771">
        <f>IF(GL_Paste!$B9768="","",IFERROR(INDEX(AcctCat,MATCH(GL_Paste!$B9768&amp;"",AcctCode,0)),"UNKNOWN"))</f>
        <v/>
      </c>
      <c r="F9771">
        <f>IF(GL_Paste!$B9768="","",IFERROR(INDEX(AcctSub,MATCH(GL_Paste!$B9768&amp;"",AcctCode,0)),"UNKNOWN"))</f>
        <v/>
      </c>
    </row>
    <row r="9772">
      <c r="A9772" s="40">
        <f>IF(GL_Paste!$B9769="","",N(GL_Paste!$H9769)-N(GL_Paste!$G9769))</f>
        <v/>
      </c>
      <c r="B9772" s="43">
        <f>IF(GL_Paste!$B9769="","",DATE(YEAR(GL_Paste!$E9769),MONTH(GL_Paste!$E9769),1))</f>
        <v/>
      </c>
      <c r="C9772">
        <f>IF(GL_Paste!$B9769="","",IF(TRIM(GL_Paste!$M9769)&lt;&gt;"",TRIM(GL_Paste!$M9769),IFERROR(MID(GL_Paste!$I9769,FIND("[",GL_Paste!$I9769)+1,FIND("]",GL_Paste!$I9769)-FIND("[",GL_Paste!$I9769)-1),"")))</f>
        <v/>
      </c>
      <c r="D9772">
        <f>IF(GL_Paste!$B9769="","",IFERROR(INDEX(DeptName,MATCH($C9772,DeptTag,0)),"UNALLOCATED"))</f>
        <v/>
      </c>
      <c r="E9772">
        <f>IF(GL_Paste!$B9769="","",IFERROR(INDEX(AcctCat,MATCH(GL_Paste!$B9769&amp;"",AcctCode,0)),"UNKNOWN"))</f>
        <v/>
      </c>
      <c r="F9772">
        <f>IF(GL_Paste!$B9769="","",IFERROR(INDEX(AcctSub,MATCH(GL_Paste!$B9769&amp;"",AcctCode,0)),"UNKNOWN"))</f>
        <v/>
      </c>
    </row>
    <row r="9773">
      <c r="A9773" s="40">
        <f>IF(GL_Paste!$B9770="","",N(GL_Paste!$H9770)-N(GL_Paste!$G9770))</f>
        <v/>
      </c>
      <c r="B9773" s="43">
        <f>IF(GL_Paste!$B9770="","",DATE(YEAR(GL_Paste!$E9770),MONTH(GL_Paste!$E9770),1))</f>
        <v/>
      </c>
      <c r="C9773">
        <f>IF(GL_Paste!$B9770="","",IF(TRIM(GL_Paste!$M9770)&lt;&gt;"",TRIM(GL_Paste!$M9770),IFERROR(MID(GL_Paste!$I9770,FIND("[",GL_Paste!$I9770)+1,FIND("]",GL_Paste!$I9770)-FIND("[",GL_Paste!$I9770)-1),"")))</f>
        <v/>
      </c>
      <c r="D9773">
        <f>IF(GL_Paste!$B9770="","",IFERROR(INDEX(DeptName,MATCH($C9773,DeptTag,0)),"UNALLOCATED"))</f>
        <v/>
      </c>
      <c r="E9773">
        <f>IF(GL_Paste!$B9770="","",IFERROR(INDEX(AcctCat,MATCH(GL_Paste!$B9770&amp;"",AcctCode,0)),"UNKNOWN"))</f>
        <v/>
      </c>
      <c r="F9773">
        <f>IF(GL_Paste!$B9770="","",IFERROR(INDEX(AcctSub,MATCH(GL_Paste!$B9770&amp;"",AcctCode,0)),"UNKNOWN"))</f>
        <v/>
      </c>
    </row>
    <row r="9774">
      <c r="A9774" s="40">
        <f>IF(GL_Paste!$B9771="","",N(GL_Paste!$H9771)-N(GL_Paste!$G9771))</f>
        <v/>
      </c>
      <c r="B9774" s="43">
        <f>IF(GL_Paste!$B9771="","",DATE(YEAR(GL_Paste!$E9771),MONTH(GL_Paste!$E9771),1))</f>
        <v/>
      </c>
      <c r="C9774">
        <f>IF(GL_Paste!$B9771="","",IF(TRIM(GL_Paste!$M9771)&lt;&gt;"",TRIM(GL_Paste!$M9771),IFERROR(MID(GL_Paste!$I9771,FIND("[",GL_Paste!$I9771)+1,FIND("]",GL_Paste!$I9771)-FIND("[",GL_Paste!$I9771)-1),"")))</f>
        <v/>
      </c>
      <c r="D9774">
        <f>IF(GL_Paste!$B9771="","",IFERROR(INDEX(DeptName,MATCH($C9774,DeptTag,0)),"UNALLOCATED"))</f>
        <v/>
      </c>
      <c r="E9774">
        <f>IF(GL_Paste!$B9771="","",IFERROR(INDEX(AcctCat,MATCH(GL_Paste!$B9771&amp;"",AcctCode,0)),"UNKNOWN"))</f>
        <v/>
      </c>
      <c r="F9774">
        <f>IF(GL_Paste!$B9771="","",IFERROR(INDEX(AcctSub,MATCH(GL_Paste!$B9771&amp;"",AcctCode,0)),"UNKNOWN"))</f>
        <v/>
      </c>
    </row>
    <row r="9775">
      <c r="A9775" s="40">
        <f>IF(GL_Paste!$B9772="","",N(GL_Paste!$H9772)-N(GL_Paste!$G9772))</f>
        <v/>
      </c>
      <c r="B9775" s="43">
        <f>IF(GL_Paste!$B9772="","",DATE(YEAR(GL_Paste!$E9772),MONTH(GL_Paste!$E9772),1))</f>
        <v/>
      </c>
      <c r="C9775">
        <f>IF(GL_Paste!$B9772="","",IF(TRIM(GL_Paste!$M9772)&lt;&gt;"",TRIM(GL_Paste!$M9772),IFERROR(MID(GL_Paste!$I9772,FIND("[",GL_Paste!$I9772)+1,FIND("]",GL_Paste!$I9772)-FIND("[",GL_Paste!$I9772)-1),"")))</f>
        <v/>
      </c>
      <c r="D9775">
        <f>IF(GL_Paste!$B9772="","",IFERROR(INDEX(DeptName,MATCH($C9775,DeptTag,0)),"UNALLOCATED"))</f>
        <v/>
      </c>
      <c r="E9775">
        <f>IF(GL_Paste!$B9772="","",IFERROR(INDEX(AcctCat,MATCH(GL_Paste!$B9772&amp;"",AcctCode,0)),"UNKNOWN"))</f>
        <v/>
      </c>
      <c r="F9775">
        <f>IF(GL_Paste!$B9772="","",IFERROR(INDEX(AcctSub,MATCH(GL_Paste!$B9772&amp;"",AcctCode,0)),"UNKNOWN"))</f>
        <v/>
      </c>
    </row>
    <row r="9776">
      <c r="A9776" s="40">
        <f>IF(GL_Paste!$B9773="","",N(GL_Paste!$H9773)-N(GL_Paste!$G9773))</f>
        <v/>
      </c>
      <c r="B9776" s="43">
        <f>IF(GL_Paste!$B9773="","",DATE(YEAR(GL_Paste!$E9773),MONTH(GL_Paste!$E9773),1))</f>
        <v/>
      </c>
      <c r="C9776">
        <f>IF(GL_Paste!$B9773="","",IF(TRIM(GL_Paste!$M9773)&lt;&gt;"",TRIM(GL_Paste!$M9773),IFERROR(MID(GL_Paste!$I9773,FIND("[",GL_Paste!$I9773)+1,FIND("]",GL_Paste!$I9773)-FIND("[",GL_Paste!$I9773)-1),"")))</f>
        <v/>
      </c>
      <c r="D9776">
        <f>IF(GL_Paste!$B9773="","",IFERROR(INDEX(DeptName,MATCH($C9776,DeptTag,0)),"UNALLOCATED"))</f>
        <v/>
      </c>
      <c r="E9776">
        <f>IF(GL_Paste!$B9773="","",IFERROR(INDEX(AcctCat,MATCH(GL_Paste!$B9773&amp;"",AcctCode,0)),"UNKNOWN"))</f>
        <v/>
      </c>
      <c r="F9776">
        <f>IF(GL_Paste!$B9773="","",IFERROR(INDEX(AcctSub,MATCH(GL_Paste!$B9773&amp;"",AcctCode,0)),"UNKNOWN"))</f>
        <v/>
      </c>
    </row>
    <row r="9777">
      <c r="A9777" s="40">
        <f>IF(GL_Paste!$B9774="","",N(GL_Paste!$H9774)-N(GL_Paste!$G9774))</f>
        <v/>
      </c>
      <c r="B9777" s="43">
        <f>IF(GL_Paste!$B9774="","",DATE(YEAR(GL_Paste!$E9774),MONTH(GL_Paste!$E9774),1))</f>
        <v/>
      </c>
      <c r="C9777">
        <f>IF(GL_Paste!$B9774="","",IF(TRIM(GL_Paste!$M9774)&lt;&gt;"",TRIM(GL_Paste!$M9774),IFERROR(MID(GL_Paste!$I9774,FIND("[",GL_Paste!$I9774)+1,FIND("]",GL_Paste!$I9774)-FIND("[",GL_Paste!$I9774)-1),"")))</f>
        <v/>
      </c>
      <c r="D9777">
        <f>IF(GL_Paste!$B9774="","",IFERROR(INDEX(DeptName,MATCH($C9777,DeptTag,0)),"UNALLOCATED"))</f>
        <v/>
      </c>
      <c r="E9777">
        <f>IF(GL_Paste!$B9774="","",IFERROR(INDEX(AcctCat,MATCH(GL_Paste!$B9774&amp;"",AcctCode,0)),"UNKNOWN"))</f>
        <v/>
      </c>
      <c r="F9777">
        <f>IF(GL_Paste!$B9774="","",IFERROR(INDEX(AcctSub,MATCH(GL_Paste!$B9774&amp;"",AcctCode,0)),"UNKNOWN"))</f>
        <v/>
      </c>
    </row>
    <row r="9778">
      <c r="A9778" s="40">
        <f>IF(GL_Paste!$B9775="","",N(GL_Paste!$H9775)-N(GL_Paste!$G9775))</f>
        <v/>
      </c>
      <c r="B9778" s="43">
        <f>IF(GL_Paste!$B9775="","",DATE(YEAR(GL_Paste!$E9775),MONTH(GL_Paste!$E9775),1))</f>
        <v/>
      </c>
      <c r="C9778">
        <f>IF(GL_Paste!$B9775="","",IF(TRIM(GL_Paste!$M9775)&lt;&gt;"",TRIM(GL_Paste!$M9775),IFERROR(MID(GL_Paste!$I9775,FIND("[",GL_Paste!$I9775)+1,FIND("]",GL_Paste!$I9775)-FIND("[",GL_Paste!$I9775)-1),"")))</f>
        <v/>
      </c>
      <c r="D9778">
        <f>IF(GL_Paste!$B9775="","",IFERROR(INDEX(DeptName,MATCH($C9778,DeptTag,0)),"UNALLOCATED"))</f>
        <v/>
      </c>
      <c r="E9778">
        <f>IF(GL_Paste!$B9775="","",IFERROR(INDEX(AcctCat,MATCH(GL_Paste!$B9775&amp;"",AcctCode,0)),"UNKNOWN"))</f>
        <v/>
      </c>
      <c r="F9778">
        <f>IF(GL_Paste!$B9775="","",IFERROR(INDEX(AcctSub,MATCH(GL_Paste!$B9775&amp;"",AcctCode,0)),"UNKNOWN"))</f>
        <v/>
      </c>
    </row>
    <row r="9779">
      <c r="A9779" s="40">
        <f>IF(GL_Paste!$B9776="","",N(GL_Paste!$H9776)-N(GL_Paste!$G9776))</f>
        <v/>
      </c>
      <c r="B9779" s="43">
        <f>IF(GL_Paste!$B9776="","",DATE(YEAR(GL_Paste!$E9776),MONTH(GL_Paste!$E9776),1))</f>
        <v/>
      </c>
      <c r="C9779">
        <f>IF(GL_Paste!$B9776="","",IF(TRIM(GL_Paste!$M9776)&lt;&gt;"",TRIM(GL_Paste!$M9776),IFERROR(MID(GL_Paste!$I9776,FIND("[",GL_Paste!$I9776)+1,FIND("]",GL_Paste!$I9776)-FIND("[",GL_Paste!$I9776)-1),"")))</f>
        <v/>
      </c>
      <c r="D9779">
        <f>IF(GL_Paste!$B9776="","",IFERROR(INDEX(DeptName,MATCH($C9779,DeptTag,0)),"UNALLOCATED"))</f>
        <v/>
      </c>
      <c r="E9779">
        <f>IF(GL_Paste!$B9776="","",IFERROR(INDEX(AcctCat,MATCH(GL_Paste!$B9776&amp;"",AcctCode,0)),"UNKNOWN"))</f>
        <v/>
      </c>
      <c r="F9779">
        <f>IF(GL_Paste!$B9776="","",IFERROR(INDEX(AcctSub,MATCH(GL_Paste!$B9776&amp;"",AcctCode,0)),"UNKNOWN"))</f>
        <v/>
      </c>
    </row>
    <row r="9780">
      <c r="A9780" s="40">
        <f>IF(GL_Paste!$B9777="","",N(GL_Paste!$H9777)-N(GL_Paste!$G9777))</f>
        <v/>
      </c>
      <c r="B9780" s="43">
        <f>IF(GL_Paste!$B9777="","",DATE(YEAR(GL_Paste!$E9777),MONTH(GL_Paste!$E9777),1))</f>
        <v/>
      </c>
      <c r="C9780">
        <f>IF(GL_Paste!$B9777="","",IF(TRIM(GL_Paste!$M9777)&lt;&gt;"",TRIM(GL_Paste!$M9777),IFERROR(MID(GL_Paste!$I9777,FIND("[",GL_Paste!$I9777)+1,FIND("]",GL_Paste!$I9777)-FIND("[",GL_Paste!$I9777)-1),"")))</f>
        <v/>
      </c>
      <c r="D9780">
        <f>IF(GL_Paste!$B9777="","",IFERROR(INDEX(DeptName,MATCH($C9780,DeptTag,0)),"UNALLOCATED"))</f>
        <v/>
      </c>
      <c r="E9780">
        <f>IF(GL_Paste!$B9777="","",IFERROR(INDEX(AcctCat,MATCH(GL_Paste!$B9777&amp;"",AcctCode,0)),"UNKNOWN"))</f>
        <v/>
      </c>
      <c r="F9780">
        <f>IF(GL_Paste!$B9777="","",IFERROR(INDEX(AcctSub,MATCH(GL_Paste!$B9777&amp;"",AcctCode,0)),"UNKNOWN"))</f>
        <v/>
      </c>
    </row>
    <row r="9781">
      <c r="A9781" s="40">
        <f>IF(GL_Paste!$B9778="","",N(GL_Paste!$H9778)-N(GL_Paste!$G9778))</f>
        <v/>
      </c>
      <c r="B9781" s="43">
        <f>IF(GL_Paste!$B9778="","",DATE(YEAR(GL_Paste!$E9778),MONTH(GL_Paste!$E9778),1))</f>
        <v/>
      </c>
      <c r="C9781">
        <f>IF(GL_Paste!$B9778="","",IF(TRIM(GL_Paste!$M9778)&lt;&gt;"",TRIM(GL_Paste!$M9778),IFERROR(MID(GL_Paste!$I9778,FIND("[",GL_Paste!$I9778)+1,FIND("]",GL_Paste!$I9778)-FIND("[",GL_Paste!$I9778)-1),"")))</f>
        <v/>
      </c>
      <c r="D9781">
        <f>IF(GL_Paste!$B9778="","",IFERROR(INDEX(DeptName,MATCH($C9781,DeptTag,0)),"UNALLOCATED"))</f>
        <v/>
      </c>
      <c r="E9781">
        <f>IF(GL_Paste!$B9778="","",IFERROR(INDEX(AcctCat,MATCH(GL_Paste!$B9778&amp;"",AcctCode,0)),"UNKNOWN"))</f>
        <v/>
      </c>
      <c r="F9781">
        <f>IF(GL_Paste!$B9778="","",IFERROR(INDEX(AcctSub,MATCH(GL_Paste!$B9778&amp;"",AcctCode,0)),"UNKNOWN"))</f>
        <v/>
      </c>
    </row>
    <row r="9782">
      <c r="A9782" s="40">
        <f>IF(GL_Paste!$B9779="","",N(GL_Paste!$H9779)-N(GL_Paste!$G9779))</f>
        <v/>
      </c>
      <c r="B9782" s="43">
        <f>IF(GL_Paste!$B9779="","",DATE(YEAR(GL_Paste!$E9779),MONTH(GL_Paste!$E9779),1))</f>
        <v/>
      </c>
      <c r="C9782">
        <f>IF(GL_Paste!$B9779="","",IF(TRIM(GL_Paste!$M9779)&lt;&gt;"",TRIM(GL_Paste!$M9779),IFERROR(MID(GL_Paste!$I9779,FIND("[",GL_Paste!$I9779)+1,FIND("]",GL_Paste!$I9779)-FIND("[",GL_Paste!$I9779)-1),"")))</f>
        <v/>
      </c>
      <c r="D9782">
        <f>IF(GL_Paste!$B9779="","",IFERROR(INDEX(DeptName,MATCH($C9782,DeptTag,0)),"UNALLOCATED"))</f>
        <v/>
      </c>
      <c r="E9782">
        <f>IF(GL_Paste!$B9779="","",IFERROR(INDEX(AcctCat,MATCH(GL_Paste!$B9779&amp;"",AcctCode,0)),"UNKNOWN"))</f>
        <v/>
      </c>
      <c r="F9782">
        <f>IF(GL_Paste!$B9779="","",IFERROR(INDEX(AcctSub,MATCH(GL_Paste!$B9779&amp;"",AcctCode,0)),"UNKNOWN"))</f>
        <v/>
      </c>
    </row>
    <row r="9783">
      <c r="A9783" s="40">
        <f>IF(GL_Paste!$B9780="","",N(GL_Paste!$H9780)-N(GL_Paste!$G9780))</f>
        <v/>
      </c>
      <c r="B9783" s="43">
        <f>IF(GL_Paste!$B9780="","",DATE(YEAR(GL_Paste!$E9780),MONTH(GL_Paste!$E9780),1))</f>
        <v/>
      </c>
      <c r="C9783">
        <f>IF(GL_Paste!$B9780="","",IF(TRIM(GL_Paste!$M9780)&lt;&gt;"",TRIM(GL_Paste!$M9780),IFERROR(MID(GL_Paste!$I9780,FIND("[",GL_Paste!$I9780)+1,FIND("]",GL_Paste!$I9780)-FIND("[",GL_Paste!$I9780)-1),"")))</f>
        <v/>
      </c>
      <c r="D9783">
        <f>IF(GL_Paste!$B9780="","",IFERROR(INDEX(DeptName,MATCH($C9783,DeptTag,0)),"UNALLOCATED"))</f>
        <v/>
      </c>
      <c r="E9783">
        <f>IF(GL_Paste!$B9780="","",IFERROR(INDEX(AcctCat,MATCH(GL_Paste!$B9780&amp;"",AcctCode,0)),"UNKNOWN"))</f>
        <v/>
      </c>
      <c r="F9783">
        <f>IF(GL_Paste!$B9780="","",IFERROR(INDEX(AcctSub,MATCH(GL_Paste!$B9780&amp;"",AcctCode,0)),"UNKNOWN"))</f>
        <v/>
      </c>
    </row>
    <row r="9784">
      <c r="A9784" s="40">
        <f>IF(GL_Paste!$B9781="","",N(GL_Paste!$H9781)-N(GL_Paste!$G9781))</f>
        <v/>
      </c>
      <c r="B9784" s="43">
        <f>IF(GL_Paste!$B9781="","",DATE(YEAR(GL_Paste!$E9781),MONTH(GL_Paste!$E9781),1))</f>
        <v/>
      </c>
      <c r="C9784">
        <f>IF(GL_Paste!$B9781="","",IF(TRIM(GL_Paste!$M9781)&lt;&gt;"",TRIM(GL_Paste!$M9781),IFERROR(MID(GL_Paste!$I9781,FIND("[",GL_Paste!$I9781)+1,FIND("]",GL_Paste!$I9781)-FIND("[",GL_Paste!$I9781)-1),"")))</f>
        <v/>
      </c>
      <c r="D9784">
        <f>IF(GL_Paste!$B9781="","",IFERROR(INDEX(DeptName,MATCH($C9784,DeptTag,0)),"UNALLOCATED"))</f>
        <v/>
      </c>
      <c r="E9784">
        <f>IF(GL_Paste!$B9781="","",IFERROR(INDEX(AcctCat,MATCH(GL_Paste!$B9781&amp;"",AcctCode,0)),"UNKNOWN"))</f>
        <v/>
      </c>
      <c r="F9784">
        <f>IF(GL_Paste!$B9781="","",IFERROR(INDEX(AcctSub,MATCH(GL_Paste!$B9781&amp;"",AcctCode,0)),"UNKNOWN"))</f>
        <v/>
      </c>
    </row>
    <row r="9785">
      <c r="A9785" s="40">
        <f>IF(GL_Paste!$B9782="","",N(GL_Paste!$H9782)-N(GL_Paste!$G9782))</f>
        <v/>
      </c>
      <c r="B9785" s="43">
        <f>IF(GL_Paste!$B9782="","",DATE(YEAR(GL_Paste!$E9782),MONTH(GL_Paste!$E9782),1))</f>
        <v/>
      </c>
      <c r="C9785">
        <f>IF(GL_Paste!$B9782="","",IF(TRIM(GL_Paste!$M9782)&lt;&gt;"",TRIM(GL_Paste!$M9782),IFERROR(MID(GL_Paste!$I9782,FIND("[",GL_Paste!$I9782)+1,FIND("]",GL_Paste!$I9782)-FIND("[",GL_Paste!$I9782)-1),"")))</f>
        <v/>
      </c>
      <c r="D9785">
        <f>IF(GL_Paste!$B9782="","",IFERROR(INDEX(DeptName,MATCH($C9785,DeptTag,0)),"UNALLOCATED"))</f>
        <v/>
      </c>
      <c r="E9785">
        <f>IF(GL_Paste!$B9782="","",IFERROR(INDEX(AcctCat,MATCH(GL_Paste!$B9782&amp;"",AcctCode,0)),"UNKNOWN"))</f>
        <v/>
      </c>
      <c r="F9785">
        <f>IF(GL_Paste!$B9782="","",IFERROR(INDEX(AcctSub,MATCH(GL_Paste!$B9782&amp;"",AcctCode,0)),"UNKNOWN"))</f>
        <v/>
      </c>
    </row>
    <row r="9786">
      <c r="A9786" s="40">
        <f>IF(GL_Paste!$B9783="","",N(GL_Paste!$H9783)-N(GL_Paste!$G9783))</f>
        <v/>
      </c>
      <c r="B9786" s="43">
        <f>IF(GL_Paste!$B9783="","",DATE(YEAR(GL_Paste!$E9783),MONTH(GL_Paste!$E9783),1))</f>
        <v/>
      </c>
      <c r="C9786">
        <f>IF(GL_Paste!$B9783="","",IF(TRIM(GL_Paste!$M9783)&lt;&gt;"",TRIM(GL_Paste!$M9783),IFERROR(MID(GL_Paste!$I9783,FIND("[",GL_Paste!$I9783)+1,FIND("]",GL_Paste!$I9783)-FIND("[",GL_Paste!$I9783)-1),"")))</f>
        <v/>
      </c>
      <c r="D9786">
        <f>IF(GL_Paste!$B9783="","",IFERROR(INDEX(DeptName,MATCH($C9786,DeptTag,0)),"UNALLOCATED"))</f>
        <v/>
      </c>
      <c r="E9786">
        <f>IF(GL_Paste!$B9783="","",IFERROR(INDEX(AcctCat,MATCH(GL_Paste!$B9783&amp;"",AcctCode,0)),"UNKNOWN"))</f>
        <v/>
      </c>
      <c r="F9786">
        <f>IF(GL_Paste!$B9783="","",IFERROR(INDEX(AcctSub,MATCH(GL_Paste!$B9783&amp;"",AcctCode,0)),"UNKNOWN"))</f>
        <v/>
      </c>
    </row>
    <row r="9787">
      <c r="A9787" s="40">
        <f>IF(GL_Paste!$B9784="","",N(GL_Paste!$H9784)-N(GL_Paste!$G9784))</f>
        <v/>
      </c>
      <c r="B9787" s="43">
        <f>IF(GL_Paste!$B9784="","",DATE(YEAR(GL_Paste!$E9784),MONTH(GL_Paste!$E9784),1))</f>
        <v/>
      </c>
      <c r="C9787">
        <f>IF(GL_Paste!$B9784="","",IF(TRIM(GL_Paste!$M9784)&lt;&gt;"",TRIM(GL_Paste!$M9784),IFERROR(MID(GL_Paste!$I9784,FIND("[",GL_Paste!$I9784)+1,FIND("]",GL_Paste!$I9784)-FIND("[",GL_Paste!$I9784)-1),"")))</f>
        <v/>
      </c>
      <c r="D9787">
        <f>IF(GL_Paste!$B9784="","",IFERROR(INDEX(DeptName,MATCH($C9787,DeptTag,0)),"UNALLOCATED"))</f>
        <v/>
      </c>
      <c r="E9787">
        <f>IF(GL_Paste!$B9784="","",IFERROR(INDEX(AcctCat,MATCH(GL_Paste!$B9784&amp;"",AcctCode,0)),"UNKNOWN"))</f>
        <v/>
      </c>
      <c r="F9787">
        <f>IF(GL_Paste!$B9784="","",IFERROR(INDEX(AcctSub,MATCH(GL_Paste!$B9784&amp;"",AcctCode,0)),"UNKNOWN"))</f>
        <v/>
      </c>
    </row>
    <row r="9788">
      <c r="A9788" s="40">
        <f>IF(GL_Paste!$B9785="","",N(GL_Paste!$H9785)-N(GL_Paste!$G9785))</f>
        <v/>
      </c>
      <c r="B9788" s="43">
        <f>IF(GL_Paste!$B9785="","",DATE(YEAR(GL_Paste!$E9785),MONTH(GL_Paste!$E9785),1))</f>
        <v/>
      </c>
      <c r="C9788">
        <f>IF(GL_Paste!$B9785="","",IF(TRIM(GL_Paste!$M9785)&lt;&gt;"",TRIM(GL_Paste!$M9785),IFERROR(MID(GL_Paste!$I9785,FIND("[",GL_Paste!$I9785)+1,FIND("]",GL_Paste!$I9785)-FIND("[",GL_Paste!$I9785)-1),"")))</f>
        <v/>
      </c>
      <c r="D9788">
        <f>IF(GL_Paste!$B9785="","",IFERROR(INDEX(DeptName,MATCH($C9788,DeptTag,0)),"UNALLOCATED"))</f>
        <v/>
      </c>
      <c r="E9788">
        <f>IF(GL_Paste!$B9785="","",IFERROR(INDEX(AcctCat,MATCH(GL_Paste!$B9785&amp;"",AcctCode,0)),"UNKNOWN"))</f>
        <v/>
      </c>
      <c r="F9788">
        <f>IF(GL_Paste!$B9785="","",IFERROR(INDEX(AcctSub,MATCH(GL_Paste!$B9785&amp;"",AcctCode,0)),"UNKNOWN"))</f>
        <v/>
      </c>
    </row>
    <row r="9789">
      <c r="A9789" s="40">
        <f>IF(GL_Paste!$B9786="","",N(GL_Paste!$H9786)-N(GL_Paste!$G9786))</f>
        <v/>
      </c>
      <c r="B9789" s="43">
        <f>IF(GL_Paste!$B9786="","",DATE(YEAR(GL_Paste!$E9786),MONTH(GL_Paste!$E9786),1))</f>
        <v/>
      </c>
      <c r="C9789">
        <f>IF(GL_Paste!$B9786="","",IF(TRIM(GL_Paste!$M9786)&lt;&gt;"",TRIM(GL_Paste!$M9786),IFERROR(MID(GL_Paste!$I9786,FIND("[",GL_Paste!$I9786)+1,FIND("]",GL_Paste!$I9786)-FIND("[",GL_Paste!$I9786)-1),"")))</f>
        <v/>
      </c>
      <c r="D9789">
        <f>IF(GL_Paste!$B9786="","",IFERROR(INDEX(DeptName,MATCH($C9789,DeptTag,0)),"UNALLOCATED"))</f>
        <v/>
      </c>
      <c r="E9789">
        <f>IF(GL_Paste!$B9786="","",IFERROR(INDEX(AcctCat,MATCH(GL_Paste!$B9786&amp;"",AcctCode,0)),"UNKNOWN"))</f>
        <v/>
      </c>
      <c r="F9789">
        <f>IF(GL_Paste!$B9786="","",IFERROR(INDEX(AcctSub,MATCH(GL_Paste!$B9786&amp;"",AcctCode,0)),"UNKNOWN"))</f>
        <v/>
      </c>
    </row>
    <row r="9790">
      <c r="A9790" s="40">
        <f>IF(GL_Paste!$B9787="","",N(GL_Paste!$H9787)-N(GL_Paste!$G9787))</f>
        <v/>
      </c>
      <c r="B9790" s="43">
        <f>IF(GL_Paste!$B9787="","",DATE(YEAR(GL_Paste!$E9787),MONTH(GL_Paste!$E9787),1))</f>
        <v/>
      </c>
      <c r="C9790">
        <f>IF(GL_Paste!$B9787="","",IF(TRIM(GL_Paste!$M9787)&lt;&gt;"",TRIM(GL_Paste!$M9787),IFERROR(MID(GL_Paste!$I9787,FIND("[",GL_Paste!$I9787)+1,FIND("]",GL_Paste!$I9787)-FIND("[",GL_Paste!$I9787)-1),"")))</f>
        <v/>
      </c>
      <c r="D9790">
        <f>IF(GL_Paste!$B9787="","",IFERROR(INDEX(DeptName,MATCH($C9790,DeptTag,0)),"UNALLOCATED"))</f>
        <v/>
      </c>
      <c r="E9790">
        <f>IF(GL_Paste!$B9787="","",IFERROR(INDEX(AcctCat,MATCH(GL_Paste!$B9787&amp;"",AcctCode,0)),"UNKNOWN"))</f>
        <v/>
      </c>
      <c r="F9790">
        <f>IF(GL_Paste!$B9787="","",IFERROR(INDEX(AcctSub,MATCH(GL_Paste!$B9787&amp;"",AcctCode,0)),"UNKNOWN"))</f>
        <v/>
      </c>
    </row>
    <row r="9791">
      <c r="A9791" s="40">
        <f>IF(GL_Paste!$B9788="","",N(GL_Paste!$H9788)-N(GL_Paste!$G9788))</f>
        <v/>
      </c>
      <c r="B9791" s="43">
        <f>IF(GL_Paste!$B9788="","",DATE(YEAR(GL_Paste!$E9788),MONTH(GL_Paste!$E9788),1))</f>
        <v/>
      </c>
      <c r="C9791">
        <f>IF(GL_Paste!$B9788="","",IF(TRIM(GL_Paste!$M9788)&lt;&gt;"",TRIM(GL_Paste!$M9788),IFERROR(MID(GL_Paste!$I9788,FIND("[",GL_Paste!$I9788)+1,FIND("]",GL_Paste!$I9788)-FIND("[",GL_Paste!$I9788)-1),"")))</f>
        <v/>
      </c>
      <c r="D9791">
        <f>IF(GL_Paste!$B9788="","",IFERROR(INDEX(DeptName,MATCH($C9791,DeptTag,0)),"UNALLOCATED"))</f>
        <v/>
      </c>
      <c r="E9791">
        <f>IF(GL_Paste!$B9788="","",IFERROR(INDEX(AcctCat,MATCH(GL_Paste!$B9788&amp;"",AcctCode,0)),"UNKNOWN"))</f>
        <v/>
      </c>
      <c r="F9791">
        <f>IF(GL_Paste!$B9788="","",IFERROR(INDEX(AcctSub,MATCH(GL_Paste!$B9788&amp;"",AcctCode,0)),"UNKNOWN"))</f>
        <v/>
      </c>
    </row>
    <row r="9792">
      <c r="A9792" s="40">
        <f>IF(GL_Paste!$B9789="","",N(GL_Paste!$H9789)-N(GL_Paste!$G9789))</f>
        <v/>
      </c>
      <c r="B9792" s="43">
        <f>IF(GL_Paste!$B9789="","",DATE(YEAR(GL_Paste!$E9789),MONTH(GL_Paste!$E9789),1))</f>
        <v/>
      </c>
      <c r="C9792">
        <f>IF(GL_Paste!$B9789="","",IF(TRIM(GL_Paste!$M9789)&lt;&gt;"",TRIM(GL_Paste!$M9789),IFERROR(MID(GL_Paste!$I9789,FIND("[",GL_Paste!$I9789)+1,FIND("]",GL_Paste!$I9789)-FIND("[",GL_Paste!$I9789)-1),"")))</f>
        <v/>
      </c>
      <c r="D9792">
        <f>IF(GL_Paste!$B9789="","",IFERROR(INDEX(DeptName,MATCH($C9792,DeptTag,0)),"UNALLOCATED"))</f>
        <v/>
      </c>
      <c r="E9792">
        <f>IF(GL_Paste!$B9789="","",IFERROR(INDEX(AcctCat,MATCH(GL_Paste!$B9789&amp;"",AcctCode,0)),"UNKNOWN"))</f>
        <v/>
      </c>
      <c r="F9792">
        <f>IF(GL_Paste!$B9789="","",IFERROR(INDEX(AcctSub,MATCH(GL_Paste!$B9789&amp;"",AcctCode,0)),"UNKNOWN"))</f>
        <v/>
      </c>
    </row>
    <row r="9793">
      <c r="A9793" s="40">
        <f>IF(GL_Paste!$B9790="","",N(GL_Paste!$H9790)-N(GL_Paste!$G9790))</f>
        <v/>
      </c>
      <c r="B9793" s="43">
        <f>IF(GL_Paste!$B9790="","",DATE(YEAR(GL_Paste!$E9790),MONTH(GL_Paste!$E9790),1))</f>
        <v/>
      </c>
      <c r="C9793">
        <f>IF(GL_Paste!$B9790="","",IF(TRIM(GL_Paste!$M9790)&lt;&gt;"",TRIM(GL_Paste!$M9790),IFERROR(MID(GL_Paste!$I9790,FIND("[",GL_Paste!$I9790)+1,FIND("]",GL_Paste!$I9790)-FIND("[",GL_Paste!$I9790)-1),"")))</f>
        <v/>
      </c>
      <c r="D9793">
        <f>IF(GL_Paste!$B9790="","",IFERROR(INDEX(DeptName,MATCH($C9793,DeptTag,0)),"UNALLOCATED"))</f>
        <v/>
      </c>
      <c r="E9793">
        <f>IF(GL_Paste!$B9790="","",IFERROR(INDEX(AcctCat,MATCH(GL_Paste!$B9790&amp;"",AcctCode,0)),"UNKNOWN"))</f>
        <v/>
      </c>
      <c r="F9793">
        <f>IF(GL_Paste!$B9790="","",IFERROR(INDEX(AcctSub,MATCH(GL_Paste!$B9790&amp;"",AcctCode,0)),"UNKNOWN"))</f>
        <v/>
      </c>
    </row>
    <row r="9794">
      <c r="A9794" s="40">
        <f>IF(GL_Paste!$B9791="","",N(GL_Paste!$H9791)-N(GL_Paste!$G9791))</f>
        <v/>
      </c>
      <c r="B9794" s="43">
        <f>IF(GL_Paste!$B9791="","",DATE(YEAR(GL_Paste!$E9791),MONTH(GL_Paste!$E9791),1))</f>
        <v/>
      </c>
      <c r="C9794">
        <f>IF(GL_Paste!$B9791="","",IF(TRIM(GL_Paste!$M9791)&lt;&gt;"",TRIM(GL_Paste!$M9791),IFERROR(MID(GL_Paste!$I9791,FIND("[",GL_Paste!$I9791)+1,FIND("]",GL_Paste!$I9791)-FIND("[",GL_Paste!$I9791)-1),"")))</f>
        <v/>
      </c>
      <c r="D9794">
        <f>IF(GL_Paste!$B9791="","",IFERROR(INDEX(DeptName,MATCH($C9794,DeptTag,0)),"UNALLOCATED"))</f>
        <v/>
      </c>
      <c r="E9794">
        <f>IF(GL_Paste!$B9791="","",IFERROR(INDEX(AcctCat,MATCH(GL_Paste!$B9791&amp;"",AcctCode,0)),"UNKNOWN"))</f>
        <v/>
      </c>
      <c r="F9794">
        <f>IF(GL_Paste!$B9791="","",IFERROR(INDEX(AcctSub,MATCH(GL_Paste!$B9791&amp;"",AcctCode,0)),"UNKNOWN"))</f>
        <v/>
      </c>
    </row>
    <row r="9795">
      <c r="A9795" s="40">
        <f>IF(GL_Paste!$B9792="","",N(GL_Paste!$H9792)-N(GL_Paste!$G9792))</f>
        <v/>
      </c>
      <c r="B9795" s="43">
        <f>IF(GL_Paste!$B9792="","",DATE(YEAR(GL_Paste!$E9792),MONTH(GL_Paste!$E9792),1))</f>
        <v/>
      </c>
      <c r="C9795">
        <f>IF(GL_Paste!$B9792="","",IF(TRIM(GL_Paste!$M9792)&lt;&gt;"",TRIM(GL_Paste!$M9792),IFERROR(MID(GL_Paste!$I9792,FIND("[",GL_Paste!$I9792)+1,FIND("]",GL_Paste!$I9792)-FIND("[",GL_Paste!$I9792)-1),"")))</f>
        <v/>
      </c>
      <c r="D9795">
        <f>IF(GL_Paste!$B9792="","",IFERROR(INDEX(DeptName,MATCH($C9795,DeptTag,0)),"UNALLOCATED"))</f>
        <v/>
      </c>
      <c r="E9795">
        <f>IF(GL_Paste!$B9792="","",IFERROR(INDEX(AcctCat,MATCH(GL_Paste!$B9792&amp;"",AcctCode,0)),"UNKNOWN"))</f>
        <v/>
      </c>
      <c r="F9795">
        <f>IF(GL_Paste!$B9792="","",IFERROR(INDEX(AcctSub,MATCH(GL_Paste!$B9792&amp;"",AcctCode,0)),"UNKNOWN"))</f>
        <v/>
      </c>
    </row>
    <row r="9796">
      <c r="A9796" s="40">
        <f>IF(GL_Paste!$B9793="","",N(GL_Paste!$H9793)-N(GL_Paste!$G9793))</f>
        <v/>
      </c>
      <c r="B9796" s="43">
        <f>IF(GL_Paste!$B9793="","",DATE(YEAR(GL_Paste!$E9793),MONTH(GL_Paste!$E9793),1))</f>
        <v/>
      </c>
      <c r="C9796">
        <f>IF(GL_Paste!$B9793="","",IF(TRIM(GL_Paste!$M9793)&lt;&gt;"",TRIM(GL_Paste!$M9793),IFERROR(MID(GL_Paste!$I9793,FIND("[",GL_Paste!$I9793)+1,FIND("]",GL_Paste!$I9793)-FIND("[",GL_Paste!$I9793)-1),"")))</f>
        <v/>
      </c>
      <c r="D9796">
        <f>IF(GL_Paste!$B9793="","",IFERROR(INDEX(DeptName,MATCH($C9796,DeptTag,0)),"UNALLOCATED"))</f>
        <v/>
      </c>
      <c r="E9796">
        <f>IF(GL_Paste!$B9793="","",IFERROR(INDEX(AcctCat,MATCH(GL_Paste!$B9793&amp;"",AcctCode,0)),"UNKNOWN"))</f>
        <v/>
      </c>
      <c r="F9796">
        <f>IF(GL_Paste!$B9793="","",IFERROR(INDEX(AcctSub,MATCH(GL_Paste!$B9793&amp;"",AcctCode,0)),"UNKNOWN"))</f>
        <v/>
      </c>
    </row>
    <row r="9797">
      <c r="A9797" s="40">
        <f>IF(GL_Paste!$B9794="","",N(GL_Paste!$H9794)-N(GL_Paste!$G9794))</f>
        <v/>
      </c>
      <c r="B9797" s="43">
        <f>IF(GL_Paste!$B9794="","",DATE(YEAR(GL_Paste!$E9794),MONTH(GL_Paste!$E9794),1))</f>
        <v/>
      </c>
      <c r="C9797">
        <f>IF(GL_Paste!$B9794="","",IF(TRIM(GL_Paste!$M9794)&lt;&gt;"",TRIM(GL_Paste!$M9794),IFERROR(MID(GL_Paste!$I9794,FIND("[",GL_Paste!$I9794)+1,FIND("]",GL_Paste!$I9794)-FIND("[",GL_Paste!$I9794)-1),"")))</f>
        <v/>
      </c>
      <c r="D9797">
        <f>IF(GL_Paste!$B9794="","",IFERROR(INDEX(DeptName,MATCH($C9797,DeptTag,0)),"UNALLOCATED"))</f>
        <v/>
      </c>
      <c r="E9797">
        <f>IF(GL_Paste!$B9794="","",IFERROR(INDEX(AcctCat,MATCH(GL_Paste!$B9794&amp;"",AcctCode,0)),"UNKNOWN"))</f>
        <v/>
      </c>
      <c r="F9797">
        <f>IF(GL_Paste!$B9794="","",IFERROR(INDEX(AcctSub,MATCH(GL_Paste!$B9794&amp;"",AcctCode,0)),"UNKNOWN"))</f>
        <v/>
      </c>
    </row>
    <row r="9798">
      <c r="A9798" s="40">
        <f>IF(GL_Paste!$B9795="","",N(GL_Paste!$H9795)-N(GL_Paste!$G9795))</f>
        <v/>
      </c>
      <c r="B9798" s="43">
        <f>IF(GL_Paste!$B9795="","",DATE(YEAR(GL_Paste!$E9795),MONTH(GL_Paste!$E9795),1))</f>
        <v/>
      </c>
      <c r="C9798">
        <f>IF(GL_Paste!$B9795="","",IF(TRIM(GL_Paste!$M9795)&lt;&gt;"",TRIM(GL_Paste!$M9795),IFERROR(MID(GL_Paste!$I9795,FIND("[",GL_Paste!$I9795)+1,FIND("]",GL_Paste!$I9795)-FIND("[",GL_Paste!$I9795)-1),"")))</f>
        <v/>
      </c>
      <c r="D9798">
        <f>IF(GL_Paste!$B9795="","",IFERROR(INDEX(DeptName,MATCH($C9798,DeptTag,0)),"UNALLOCATED"))</f>
        <v/>
      </c>
      <c r="E9798">
        <f>IF(GL_Paste!$B9795="","",IFERROR(INDEX(AcctCat,MATCH(GL_Paste!$B9795&amp;"",AcctCode,0)),"UNKNOWN"))</f>
        <v/>
      </c>
      <c r="F9798">
        <f>IF(GL_Paste!$B9795="","",IFERROR(INDEX(AcctSub,MATCH(GL_Paste!$B9795&amp;"",AcctCode,0)),"UNKNOWN"))</f>
        <v/>
      </c>
    </row>
    <row r="9799">
      <c r="A9799" s="40">
        <f>IF(GL_Paste!$B9796="","",N(GL_Paste!$H9796)-N(GL_Paste!$G9796))</f>
        <v/>
      </c>
      <c r="B9799" s="43">
        <f>IF(GL_Paste!$B9796="","",DATE(YEAR(GL_Paste!$E9796),MONTH(GL_Paste!$E9796),1))</f>
        <v/>
      </c>
      <c r="C9799">
        <f>IF(GL_Paste!$B9796="","",IF(TRIM(GL_Paste!$M9796)&lt;&gt;"",TRIM(GL_Paste!$M9796),IFERROR(MID(GL_Paste!$I9796,FIND("[",GL_Paste!$I9796)+1,FIND("]",GL_Paste!$I9796)-FIND("[",GL_Paste!$I9796)-1),"")))</f>
        <v/>
      </c>
      <c r="D9799">
        <f>IF(GL_Paste!$B9796="","",IFERROR(INDEX(DeptName,MATCH($C9799,DeptTag,0)),"UNALLOCATED"))</f>
        <v/>
      </c>
      <c r="E9799">
        <f>IF(GL_Paste!$B9796="","",IFERROR(INDEX(AcctCat,MATCH(GL_Paste!$B9796&amp;"",AcctCode,0)),"UNKNOWN"))</f>
        <v/>
      </c>
      <c r="F9799">
        <f>IF(GL_Paste!$B9796="","",IFERROR(INDEX(AcctSub,MATCH(GL_Paste!$B9796&amp;"",AcctCode,0)),"UNKNOWN"))</f>
        <v/>
      </c>
    </row>
    <row r="9800">
      <c r="A9800" s="40">
        <f>IF(GL_Paste!$B9797="","",N(GL_Paste!$H9797)-N(GL_Paste!$G9797))</f>
        <v/>
      </c>
      <c r="B9800" s="43">
        <f>IF(GL_Paste!$B9797="","",DATE(YEAR(GL_Paste!$E9797),MONTH(GL_Paste!$E9797),1))</f>
        <v/>
      </c>
      <c r="C9800">
        <f>IF(GL_Paste!$B9797="","",IF(TRIM(GL_Paste!$M9797)&lt;&gt;"",TRIM(GL_Paste!$M9797),IFERROR(MID(GL_Paste!$I9797,FIND("[",GL_Paste!$I9797)+1,FIND("]",GL_Paste!$I9797)-FIND("[",GL_Paste!$I9797)-1),"")))</f>
        <v/>
      </c>
      <c r="D9800">
        <f>IF(GL_Paste!$B9797="","",IFERROR(INDEX(DeptName,MATCH($C9800,DeptTag,0)),"UNALLOCATED"))</f>
        <v/>
      </c>
      <c r="E9800">
        <f>IF(GL_Paste!$B9797="","",IFERROR(INDEX(AcctCat,MATCH(GL_Paste!$B9797&amp;"",AcctCode,0)),"UNKNOWN"))</f>
        <v/>
      </c>
      <c r="F9800">
        <f>IF(GL_Paste!$B9797="","",IFERROR(INDEX(AcctSub,MATCH(GL_Paste!$B9797&amp;"",AcctCode,0)),"UNKNOWN"))</f>
        <v/>
      </c>
    </row>
    <row r="9801">
      <c r="A9801" s="40">
        <f>IF(GL_Paste!$B9798="","",N(GL_Paste!$H9798)-N(GL_Paste!$G9798))</f>
        <v/>
      </c>
      <c r="B9801" s="43">
        <f>IF(GL_Paste!$B9798="","",DATE(YEAR(GL_Paste!$E9798),MONTH(GL_Paste!$E9798),1))</f>
        <v/>
      </c>
      <c r="C9801">
        <f>IF(GL_Paste!$B9798="","",IF(TRIM(GL_Paste!$M9798)&lt;&gt;"",TRIM(GL_Paste!$M9798),IFERROR(MID(GL_Paste!$I9798,FIND("[",GL_Paste!$I9798)+1,FIND("]",GL_Paste!$I9798)-FIND("[",GL_Paste!$I9798)-1),"")))</f>
        <v/>
      </c>
      <c r="D9801">
        <f>IF(GL_Paste!$B9798="","",IFERROR(INDEX(DeptName,MATCH($C9801,DeptTag,0)),"UNALLOCATED"))</f>
        <v/>
      </c>
      <c r="E9801">
        <f>IF(GL_Paste!$B9798="","",IFERROR(INDEX(AcctCat,MATCH(GL_Paste!$B9798&amp;"",AcctCode,0)),"UNKNOWN"))</f>
        <v/>
      </c>
      <c r="F9801">
        <f>IF(GL_Paste!$B9798="","",IFERROR(INDEX(AcctSub,MATCH(GL_Paste!$B9798&amp;"",AcctCode,0)),"UNKNOWN"))</f>
        <v/>
      </c>
    </row>
    <row r="9802">
      <c r="A9802" s="40">
        <f>IF(GL_Paste!$B9799="","",N(GL_Paste!$H9799)-N(GL_Paste!$G9799))</f>
        <v/>
      </c>
      <c r="B9802" s="43">
        <f>IF(GL_Paste!$B9799="","",DATE(YEAR(GL_Paste!$E9799),MONTH(GL_Paste!$E9799),1))</f>
        <v/>
      </c>
      <c r="C9802">
        <f>IF(GL_Paste!$B9799="","",IF(TRIM(GL_Paste!$M9799)&lt;&gt;"",TRIM(GL_Paste!$M9799),IFERROR(MID(GL_Paste!$I9799,FIND("[",GL_Paste!$I9799)+1,FIND("]",GL_Paste!$I9799)-FIND("[",GL_Paste!$I9799)-1),"")))</f>
        <v/>
      </c>
      <c r="D9802">
        <f>IF(GL_Paste!$B9799="","",IFERROR(INDEX(DeptName,MATCH($C9802,DeptTag,0)),"UNALLOCATED"))</f>
        <v/>
      </c>
      <c r="E9802">
        <f>IF(GL_Paste!$B9799="","",IFERROR(INDEX(AcctCat,MATCH(GL_Paste!$B9799&amp;"",AcctCode,0)),"UNKNOWN"))</f>
        <v/>
      </c>
      <c r="F9802">
        <f>IF(GL_Paste!$B9799="","",IFERROR(INDEX(AcctSub,MATCH(GL_Paste!$B9799&amp;"",AcctCode,0)),"UNKNOWN"))</f>
        <v/>
      </c>
    </row>
    <row r="9803">
      <c r="A9803" s="40">
        <f>IF(GL_Paste!$B9800="","",N(GL_Paste!$H9800)-N(GL_Paste!$G9800))</f>
        <v/>
      </c>
      <c r="B9803" s="43">
        <f>IF(GL_Paste!$B9800="","",DATE(YEAR(GL_Paste!$E9800),MONTH(GL_Paste!$E9800),1))</f>
        <v/>
      </c>
      <c r="C9803">
        <f>IF(GL_Paste!$B9800="","",IF(TRIM(GL_Paste!$M9800)&lt;&gt;"",TRIM(GL_Paste!$M9800),IFERROR(MID(GL_Paste!$I9800,FIND("[",GL_Paste!$I9800)+1,FIND("]",GL_Paste!$I9800)-FIND("[",GL_Paste!$I9800)-1),"")))</f>
        <v/>
      </c>
      <c r="D9803">
        <f>IF(GL_Paste!$B9800="","",IFERROR(INDEX(DeptName,MATCH($C9803,DeptTag,0)),"UNALLOCATED"))</f>
        <v/>
      </c>
      <c r="E9803">
        <f>IF(GL_Paste!$B9800="","",IFERROR(INDEX(AcctCat,MATCH(GL_Paste!$B9800&amp;"",AcctCode,0)),"UNKNOWN"))</f>
        <v/>
      </c>
      <c r="F9803">
        <f>IF(GL_Paste!$B9800="","",IFERROR(INDEX(AcctSub,MATCH(GL_Paste!$B9800&amp;"",AcctCode,0)),"UNKNOWN"))</f>
        <v/>
      </c>
    </row>
    <row r="9804">
      <c r="A9804" s="40">
        <f>IF(GL_Paste!$B9801="","",N(GL_Paste!$H9801)-N(GL_Paste!$G9801))</f>
        <v/>
      </c>
      <c r="B9804" s="43">
        <f>IF(GL_Paste!$B9801="","",DATE(YEAR(GL_Paste!$E9801),MONTH(GL_Paste!$E9801),1))</f>
        <v/>
      </c>
      <c r="C9804">
        <f>IF(GL_Paste!$B9801="","",IF(TRIM(GL_Paste!$M9801)&lt;&gt;"",TRIM(GL_Paste!$M9801),IFERROR(MID(GL_Paste!$I9801,FIND("[",GL_Paste!$I9801)+1,FIND("]",GL_Paste!$I9801)-FIND("[",GL_Paste!$I9801)-1),"")))</f>
        <v/>
      </c>
      <c r="D9804">
        <f>IF(GL_Paste!$B9801="","",IFERROR(INDEX(DeptName,MATCH($C9804,DeptTag,0)),"UNALLOCATED"))</f>
        <v/>
      </c>
      <c r="E9804">
        <f>IF(GL_Paste!$B9801="","",IFERROR(INDEX(AcctCat,MATCH(GL_Paste!$B9801&amp;"",AcctCode,0)),"UNKNOWN"))</f>
        <v/>
      </c>
      <c r="F9804">
        <f>IF(GL_Paste!$B9801="","",IFERROR(INDEX(AcctSub,MATCH(GL_Paste!$B9801&amp;"",AcctCode,0)),"UNKNOWN"))</f>
        <v/>
      </c>
    </row>
    <row r="9805">
      <c r="A9805" s="40">
        <f>IF(GL_Paste!$B9802="","",N(GL_Paste!$H9802)-N(GL_Paste!$G9802))</f>
        <v/>
      </c>
      <c r="B9805" s="43">
        <f>IF(GL_Paste!$B9802="","",DATE(YEAR(GL_Paste!$E9802),MONTH(GL_Paste!$E9802),1))</f>
        <v/>
      </c>
      <c r="C9805">
        <f>IF(GL_Paste!$B9802="","",IF(TRIM(GL_Paste!$M9802)&lt;&gt;"",TRIM(GL_Paste!$M9802),IFERROR(MID(GL_Paste!$I9802,FIND("[",GL_Paste!$I9802)+1,FIND("]",GL_Paste!$I9802)-FIND("[",GL_Paste!$I9802)-1),"")))</f>
        <v/>
      </c>
      <c r="D9805">
        <f>IF(GL_Paste!$B9802="","",IFERROR(INDEX(DeptName,MATCH($C9805,DeptTag,0)),"UNALLOCATED"))</f>
        <v/>
      </c>
      <c r="E9805">
        <f>IF(GL_Paste!$B9802="","",IFERROR(INDEX(AcctCat,MATCH(GL_Paste!$B9802&amp;"",AcctCode,0)),"UNKNOWN"))</f>
        <v/>
      </c>
      <c r="F9805">
        <f>IF(GL_Paste!$B9802="","",IFERROR(INDEX(AcctSub,MATCH(GL_Paste!$B9802&amp;"",AcctCode,0)),"UNKNOWN"))</f>
        <v/>
      </c>
    </row>
    <row r="9806">
      <c r="A9806" s="40">
        <f>IF(GL_Paste!$B9803="","",N(GL_Paste!$H9803)-N(GL_Paste!$G9803))</f>
        <v/>
      </c>
      <c r="B9806" s="43">
        <f>IF(GL_Paste!$B9803="","",DATE(YEAR(GL_Paste!$E9803),MONTH(GL_Paste!$E9803),1))</f>
        <v/>
      </c>
      <c r="C9806">
        <f>IF(GL_Paste!$B9803="","",IF(TRIM(GL_Paste!$M9803)&lt;&gt;"",TRIM(GL_Paste!$M9803),IFERROR(MID(GL_Paste!$I9803,FIND("[",GL_Paste!$I9803)+1,FIND("]",GL_Paste!$I9803)-FIND("[",GL_Paste!$I9803)-1),"")))</f>
        <v/>
      </c>
      <c r="D9806">
        <f>IF(GL_Paste!$B9803="","",IFERROR(INDEX(DeptName,MATCH($C9806,DeptTag,0)),"UNALLOCATED"))</f>
        <v/>
      </c>
      <c r="E9806">
        <f>IF(GL_Paste!$B9803="","",IFERROR(INDEX(AcctCat,MATCH(GL_Paste!$B9803&amp;"",AcctCode,0)),"UNKNOWN"))</f>
        <v/>
      </c>
      <c r="F9806">
        <f>IF(GL_Paste!$B9803="","",IFERROR(INDEX(AcctSub,MATCH(GL_Paste!$B9803&amp;"",AcctCode,0)),"UNKNOWN"))</f>
        <v/>
      </c>
    </row>
    <row r="9807">
      <c r="A9807" s="40">
        <f>IF(GL_Paste!$B9804="","",N(GL_Paste!$H9804)-N(GL_Paste!$G9804))</f>
        <v/>
      </c>
      <c r="B9807" s="43">
        <f>IF(GL_Paste!$B9804="","",DATE(YEAR(GL_Paste!$E9804),MONTH(GL_Paste!$E9804),1))</f>
        <v/>
      </c>
      <c r="C9807">
        <f>IF(GL_Paste!$B9804="","",IF(TRIM(GL_Paste!$M9804)&lt;&gt;"",TRIM(GL_Paste!$M9804),IFERROR(MID(GL_Paste!$I9804,FIND("[",GL_Paste!$I9804)+1,FIND("]",GL_Paste!$I9804)-FIND("[",GL_Paste!$I9804)-1),"")))</f>
        <v/>
      </c>
      <c r="D9807">
        <f>IF(GL_Paste!$B9804="","",IFERROR(INDEX(DeptName,MATCH($C9807,DeptTag,0)),"UNALLOCATED"))</f>
        <v/>
      </c>
      <c r="E9807">
        <f>IF(GL_Paste!$B9804="","",IFERROR(INDEX(AcctCat,MATCH(GL_Paste!$B9804&amp;"",AcctCode,0)),"UNKNOWN"))</f>
        <v/>
      </c>
      <c r="F9807">
        <f>IF(GL_Paste!$B9804="","",IFERROR(INDEX(AcctSub,MATCH(GL_Paste!$B9804&amp;"",AcctCode,0)),"UNKNOWN"))</f>
        <v/>
      </c>
    </row>
    <row r="9808">
      <c r="A9808" s="40">
        <f>IF(GL_Paste!$B9805="","",N(GL_Paste!$H9805)-N(GL_Paste!$G9805))</f>
        <v/>
      </c>
      <c r="B9808" s="43">
        <f>IF(GL_Paste!$B9805="","",DATE(YEAR(GL_Paste!$E9805),MONTH(GL_Paste!$E9805),1))</f>
        <v/>
      </c>
      <c r="C9808">
        <f>IF(GL_Paste!$B9805="","",IF(TRIM(GL_Paste!$M9805)&lt;&gt;"",TRIM(GL_Paste!$M9805),IFERROR(MID(GL_Paste!$I9805,FIND("[",GL_Paste!$I9805)+1,FIND("]",GL_Paste!$I9805)-FIND("[",GL_Paste!$I9805)-1),"")))</f>
        <v/>
      </c>
      <c r="D9808">
        <f>IF(GL_Paste!$B9805="","",IFERROR(INDEX(DeptName,MATCH($C9808,DeptTag,0)),"UNALLOCATED"))</f>
        <v/>
      </c>
      <c r="E9808">
        <f>IF(GL_Paste!$B9805="","",IFERROR(INDEX(AcctCat,MATCH(GL_Paste!$B9805&amp;"",AcctCode,0)),"UNKNOWN"))</f>
        <v/>
      </c>
      <c r="F9808">
        <f>IF(GL_Paste!$B9805="","",IFERROR(INDEX(AcctSub,MATCH(GL_Paste!$B9805&amp;"",AcctCode,0)),"UNKNOWN"))</f>
        <v/>
      </c>
    </row>
    <row r="9809">
      <c r="A9809" s="40">
        <f>IF(GL_Paste!$B9806="","",N(GL_Paste!$H9806)-N(GL_Paste!$G9806))</f>
        <v/>
      </c>
      <c r="B9809" s="43">
        <f>IF(GL_Paste!$B9806="","",DATE(YEAR(GL_Paste!$E9806),MONTH(GL_Paste!$E9806),1))</f>
        <v/>
      </c>
      <c r="C9809">
        <f>IF(GL_Paste!$B9806="","",IF(TRIM(GL_Paste!$M9806)&lt;&gt;"",TRIM(GL_Paste!$M9806),IFERROR(MID(GL_Paste!$I9806,FIND("[",GL_Paste!$I9806)+1,FIND("]",GL_Paste!$I9806)-FIND("[",GL_Paste!$I9806)-1),"")))</f>
        <v/>
      </c>
      <c r="D9809">
        <f>IF(GL_Paste!$B9806="","",IFERROR(INDEX(DeptName,MATCH($C9809,DeptTag,0)),"UNALLOCATED"))</f>
        <v/>
      </c>
      <c r="E9809">
        <f>IF(GL_Paste!$B9806="","",IFERROR(INDEX(AcctCat,MATCH(GL_Paste!$B9806&amp;"",AcctCode,0)),"UNKNOWN"))</f>
        <v/>
      </c>
      <c r="F9809">
        <f>IF(GL_Paste!$B9806="","",IFERROR(INDEX(AcctSub,MATCH(GL_Paste!$B9806&amp;"",AcctCode,0)),"UNKNOWN"))</f>
        <v/>
      </c>
    </row>
    <row r="9810">
      <c r="A9810" s="40">
        <f>IF(GL_Paste!$B9807="","",N(GL_Paste!$H9807)-N(GL_Paste!$G9807))</f>
        <v/>
      </c>
      <c r="B9810" s="43">
        <f>IF(GL_Paste!$B9807="","",DATE(YEAR(GL_Paste!$E9807),MONTH(GL_Paste!$E9807),1))</f>
        <v/>
      </c>
      <c r="C9810">
        <f>IF(GL_Paste!$B9807="","",IF(TRIM(GL_Paste!$M9807)&lt;&gt;"",TRIM(GL_Paste!$M9807),IFERROR(MID(GL_Paste!$I9807,FIND("[",GL_Paste!$I9807)+1,FIND("]",GL_Paste!$I9807)-FIND("[",GL_Paste!$I9807)-1),"")))</f>
        <v/>
      </c>
      <c r="D9810">
        <f>IF(GL_Paste!$B9807="","",IFERROR(INDEX(DeptName,MATCH($C9810,DeptTag,0)),"UNALLOCATED"))</f>
        <v/>
      </c>
      <c r="E9810">
        <f>IF(GL_Paste!$B9807="","",IFERROR(INDEX(AcctCat,MATCH(GL_Paste!$B9807&amp;"",AcctCode,0)),"UNKNOWN"))</f>
        <v/>
      </c>
      <c r="F9810">
        <f>IF(GL_Paste!$B9807="","",IFERROR(INDEX(AcctSub,MATCH(GL_Paste!$B9807&amp;"",AcctCode,0)),"UNKNOWN"))</f>
        <v/>
      </c>
    </row>
    <row r="9811">
      <c r="A9811" s="40">
        <f>IF(GL_Paste!$B9808="","",N(GL_Paste!$H9808)-N(GL_Paste!$G9808))</f>
        <v/>
      </c>
      <c r="B9811" s="43">
        <f>IF(GL_Paste!$B9808="","",DATE(YEAR(GL_Paste!$E9808),MONTH(GL_Paste!$E9808),1))</f>
        <v/>
      </c>
      <c r="C9811">
        <f>IF(GL_Paste!$B9808="","",IF(TRIM(GL_Paste!$M9808)&lt;&gt;"",TRIM(GL_Paste!$M9808),IFERROR(MID(GL_Paste!$I9808,FIND("[",GL_Paste!$I9808)+1,FIND("]",GL_Paste!$I9808)-FIND("[",GL_Paste!$I9808)-1),"")))</f>
        <v/>
      </c>
      <c r="D9811">
        <f>IF(GL_Paste!$B9808="","",IFERROR(INDEX(DeptName,MATCH($C9811,DeptTag,0)),"UNALLOCATED"))</f>
        <v/>
      </c>
      <c r="E9811">
        <f>IF(GL_Paste!$B9808="","",IFERROR(INDEX(AcctCat,MATCH(GL_Paste!$B9808&amp;"",AcctCode,0)),"UNKNOWN"))</f>
        <v/>
      </c>
      <c r="F9811">
        <f>IF(GL_Paste!$B9808="","",IFERROR(INDEX(AcctSub,MATCH(GL_Paste!$B9808&amp;"",AcctCode,0)),"UNKNOWN"))</f>
        <v/>
      </c>
    </row>
    <row r="9812">
      <c r="A9812" s="40">
        <f>IF(GL_Paste!$B9809="","",N(GL_Paste!$H9809)-N(GL_Paste!$G9809))</f>
        <v/>
      </c>
      <c r="B9812" s="43">
        <f>IF(GL_Paste!$B9809="","",DATE(YEAR(GL_Paste!$E9809),MONTH(GL_Paste!$E9809),1))</f>
        <v/>
      </c>
      <c r="C9812">
        <f>IF(GL_Paste!$B9809="","",IF(TRIM(GL_Paste!$M9809)&lt;&gt;"",TRIM(GL_Paste!$M9809),IFERROR(MID(GL_Paste!$I9809,FIND("[",GL_Paste!$I9809)+1,FIND("]",GL_Paste!$I9809)-FIND("[",GL_Paste!$I9809)-1),"")))</f>
        <v/>
      </c>
      <c r="D9812">
        <f>IF(GL_Paste!$B9809="","",IFERROR(INDEX(DeptName,MATCH($C9812,DeptTag,0)),"UNALLOCATED"))</f>
        <v/>
      </c>
      <c r="E9812">
        <f>IF(GL_Paste!$B9809="","",IFERROR(INDEX(AcctCat,MATCH(GL_Paste!$B9809&amp;"",AcctCode,0)),"UNKNOWN"))</f>
        <v/>
      </c>
      <c r="F9812">
        <f>IF(GL_Paste!$B9809="","",IFERROR(INDEX(AcctSub,MATCH(GL_Paste!$B9809&amp;"",AcctCode,0)),"UNKNOWN"))</f>
        <v/>
      </c>
    </row>
    <row r="9813">
      <c r="A9813" s="40">
        <f>IF(GL_Paste!$B9810="","",N(GL_Paste!$H9810)-N(GL_Paste!$G9810))</f>
        <v/>
      </c>
      <c r="B9813" s="43">
        <f>IF(GL_Paste!$B9810="","",DATE(YEAR(GL_Paste!$E9810),MONTH(GL_Paste!$E9810),1))</f>
        <v/>
      </c>
      <c r="C9813">
        <f>IF(GL_Paste!$B9810="","",IF(TRIM(GL_Paste!$M9810)&lt;&gt;"",TRIM(GL_Paste!$M9810),IFERROR(MID(GL_Paste!$I9810,FIND("[",GL_Paste!$I9810)+1,FIND("]",GL_Paste!$I9810)-FIND("[",GL_Paste!$I9810)-1),"")))</f>
        <v/>
      </c>
      <c r="D9813">
        <f>IF(GL_Paste!$B9810="","",IFERROR(INDEX(DeptName,MATCH($C9813,DeptTag,0)),"UNALLOCATED"))</f>
        <v/>
      </c>
      <c r="E9813">
        <f>IF(GL_Paste!$B9810="","",IFERROR(INDEX(AcctCat,MATCH(GL_Paste!$B9810&amp;"",AcctCode,0)),"UNKNOWN"))</f>
        <v/>
      </c>
      <c r="F9813">
        <f>IF(GL_Paste!$B9810="","",IFERROR(INDEX(AcctSub,MATCH(GL_Paste!$B9810&amp;"",AcctCode,0)),"UNKNOWN"))</f>
        <v/>
      </c>
    </row>
    <row r="9814">
      <c r="A9814" s="40">
        <f>IF(GL_Paste!$B9811="","",N(GL_Paste!$H9811)-N(GL_Paste!$G9811))</f>
        <v/>
      </c>
      <c r="B9814" s="43">
        <f>IF(GL_Paste!$B9811="","",DATE(YEAR(GL_Paste!$E9811),MONTH(GL_Paste!$E9811),1))</f>
        <v/>
      </c>
      <c r="C9814">
        <f>IF(GL_Paste!$B9811="","",IF(TRIM(GL_Paste!$M9811)&lt;&gt;"",TRIM(GL_Paste!$M9811),IFERROR(MID(GL_Paste!$I9811,FIND("[",GL_Paste!$I9811)+1,FIND("]",GL_Paste!$I9811)-FIND("[",GL_Paste!$I9811)-1),"")))</f>
        <v/>
      </c>
      <c r="D9814">
        <f>IF(GL_Paste!$B9811="","",IFERROR(INDEX(DeptName,MATCH($C9814,DeptTag,0)),"UNALLOCATED"))</f>
        <v/>
      </c>
      <c r="E9814">
        <f>IF(GL_Paste!$B9811="","",IFERROR(INDEX(AcctCat,MATCH(GL_Paste!$B9811&amp;"",AcctCode,0)),"UNKNOWN"))</f>
        <v/>
      </c>
      <c r="F9814">
        <f>IF(GL_Paste!$B9811="","",IFERROR(INDEX(AcctSub,MATCH(GL_Paste!$B9811&amp;"",AcctCode,0)),"UNKNOWN"))</f>
        <v/>
      </c>
    </row>
    <row r="9815">
      <c r="A9815" s="40">
        <f>IF(GL_Paste!$B9812="","",N(GL_Paste!$H9812)-N(GL_Paste!$G9812))</f>
        <v/>
      </c>
      <c r="B9815" s="43">
        <f>IF(GL_Paste!$B9812="","",DATE(YEAR(GL_Paste!$E9812),MONTH(GL_Paste!$E9812),1))</f>
        <v/>
      </c>
      <c r="C9815">
        <f>IF(GL_Paste!$B9812="","",IF(TRIM(GL_Paste!$M9812)&lt;&gt;"",TRIM(GL_Paste!$M9812),IFERROR(MID(GL_Paste!$I9812,FIND("[",GL_Paste!$I9812)+1,FIND("]",GL_Paste!$I9812)-FIND("[",GL_Paste!$I9812)-1),"")))</f>
        <v/>
      </c>
      <c r="D9815">
        <f>IF(GL_Paste!$B9812="","",IFERROR(INDEX(DeptName,MATCH($C9815,DeptTag,0)),"UNALLOCATED"))</f>
        <v/>
      </c>
      <c r="E9815">
        <f>IF(GL_Paste!$B9812="","",IFERROR(INDEX(AcctCat,MATCH(GL_Paste!$B9812&amp;"",AcctCode,0)),"UNKNOWN"))</f>
        <v/>
      </c>
      <c r="F9815">
        <f>IF(GL_Paste!$B9812="","",IFERROR(INDEX(AcctSub,MATCH(GL_Paste!$B9812&amp;"",AcctCode,0)),"UNKNOWN"))</f>
        <v/>
      </c>
    </row>
    <row r="9816">
      <c r="A9816" s="40">
        <f>IF(GL_Paste!$B9813="","",N(GL_Paste!$H9813)-N(GL_Paste!$G9813))</f>
        <v/>
      </c>
      <c r="B9816" s="43">
        <f>IF(GL_Paste!$B9813="","",DATE(YEAR(GL_Paste!$E9813),MONTH(GL_Paste!$E9813),1))</f>
        <v/>
      </c>
      <c r="C9816">
        <f>IF(GL_Paste!$B9813="","",IF(TRIM(GL_Paste!$M9813)&lt;&gt;"",TRIM(GL_Paste!$M9813),IFERROR(MID(GL_Paste!$I9813,FIND("[",GL_Paste!$I9813)+1,FIND("]",GL_Paste!$I9813)-FIND("[",GL_Paste!$I9813)-1),"")))</f>
        <v/>
      </c>
      <c r="D9816">
        <f>IF(GL_Paste!$B9813="","",IFERROR(INDEX(DeptName,MATCH($C9816,DeptTag,0)),"UNALLOCATED"))</f>
        <v/>
      </c>
      <c r="E9816">
        <f>IF(GL_Paste!$B9813="","",IFERROR(INDEX(AcctCat,MATCH(GL_Paste!$B9813&amp;"",AcctCode,0)),"UNKNOWN"))</f>
        <v/>
      </c>
      <c r="F9816">
        <f>IF(GL_Paste!$B9813="","",IFERROR(INDEX(AcctSub,MATCH(GL_Paste!$B9813&amp;"",AcctCode,0)),"UNKNOWN"))</f>
        <v/>
      </c>
    </row>
    <row r="9817">
      <c r="A9817" s="40">
        <f>IF(GL_Paste!$B9814="","",N(GL_Paste!$H9814)-N(GL_Paste!$G9814))</f>
        <v/>
      </c>
      <c r="B9817" s="43">
        <f>IF(GL_Paste!$B9814="","",DATE(YEAR(GL_Paste!$E9814),MONTH(GL_Paste!$E9814),1))</f>
        <v/>
      </c>
      <c r="C9817">
        <f>IF(GL_Paste!$B9814="","",IF(TRIM(GL_Paste!$M9814)&lt;&gt;"",TRIM(GL_Paste!$M9814),IFERROR(MID(GL_Paste!$I9814,FIND("[",GL_Paste!$I9814)+1,FIND("]",GL_Paste!$I9814)-FIND("[",GL_Paste!$I9814)-1),"")))</f>
        <v/>
      </c>
      <c r="D9817">
        <f>IF(GL_Paste!$B9814="","",IFERROR(INDEX(DeptName,MATCH($C9817,DeptTag,0)),"UNALLOCATED"))</f>
        <v/>
      </c>
      <c r="E9817">
        <f>IF(GL_Paste!$B9814="","",IFERROR(INDEX(AcctCat,MATCH(GL_Paste!$B9814&amp;"",AcctCode,0)),"UNKNOWN"))</f>
        <v/>
      </c>
      <c r="F9817">
        <f>IF(GL_Paste!$B9814="","",IFERROR(INDEX(AcctSub,MATCH(GL_Paste!$B9814&amp;"",AcctCode,0)),"UNKNOWN"))</f>
        <v/>
      </c>
    </row>
    <row r="9818">
      <c r="A9818" s="40">
        <f>IF(GL_Paste!$B9815="","",N(GL_Paste!$H9815)-N(GL_Paste!$G9815))</f>
        <v/>
      </c>
      <c r="B9818" s="43">
        <f>IF(GL_Paste!$B9815="","",DATE(YEAR(GL_Paste!$E9815),MONTH(GL_Paste!$E9815),1))</f>
        <v/>
      </c>
      <c r="C9818">
        <f>IF(GL_Paste!$B9815="","",IF(TRIM(GL_Paste!$M9815)&lt;&gt;"",TRIM(GL_Paste!$M9815),IFERROR(MID(GL_Paste!$I9815,FIND("[",GL_Paste!$I9815)+1,FIND("]",GL_Paste!$I9815)-FIND("[",GL_Paste!$I9815)-1),"")))</f>
        <v/>
      </c>
      <c r="D9818">
        <f>IF(GL_Paste!$B9815="","",IFERROR(INDEX(DeptName,MATCH($C9818,DeptTag,0)),"UNALLOCATED"))</f>
        <v/>
      </c>
      <c r="E9818">
        <f>IF(GL_Paste!$B9815="","",IFERROR(INDEX(AcctCat,MATCH(GL_Paste!$B9815&amp;"",AcctCode,0)),"UNKNOWN"))</f>
        <v/>
      </c>
      <c r="F9818">
        <f>IF(GL_Paste!$B9815="","",IFERROR(INDEX(AcctSub,MATCH(GL_Paste!$B9815&amp;"",AcctCode,0)),"UNKNOWN"))</f>
        <v/>
      </c>
    </row>
    <row r="9819">
      <c r="A9819" s="40">
        <f>IF(GL_Paste!$B9816="","",N(GL_Paste!$H9816)-N(GL_Paste!$G9816))</f>
        <v/>
      </c>
      <c r="B9819" s="43">
        <f>IF(GL_Paste!$B9816="","",DATE(YEAR(GL_Paste!$E9816),MONTH(GL_Paste!$E9816),1))</f>
        <v/>
      </c>
      <c r="C9819">
        <f>IF(GL_Paste!$B9816="","",IF(TRIM(GL_Paste!$M9816)&lt;&gt;"",TRIM(GL_Paste!$M9816),IFERROR(MID(GL_Paste!$I9816,FIND("[",GL_Paste!$I9816)+1,FIND("]",GL_Paste!$I9816)-FIND("[",GL_Paste!$I9816)-1),"")))</f>
        <v/>
      </c>
      <c r="D9819">
        <f>IF(GL_Paste!$B9816="","",IFERROR(INDEX(DeptName,MATCH($C9819,DeptTag,0)),"UNALLOCATED"))</f>
        <v/>
      </c>
      <c r="E9819">
        <f>IF(GL_Paste!$B9816="","",IFERROR(INDEX(AcctCat,MATCH(GL_Paste!$B9816&amp;"",AcctCode,0)),"UNKNOWN"))</f>
        <v/>
      </c>
      <c r="F9819">
        <f>IF(GL_Paste!$B9816="","",IFERROR(INDEX(AcctSub,MATCH(GL_Paste!$B9816&amp;"",AcctCode,0)),"UNKNOWN"))</f>
        <v/>
      </c>
    </row>
    <row r="9820">
      <c r="A9820" s="40">
        <f>IF(GL_Paste!$B9817="","",N(GL_Paste!$H9817)-N(GL_Paste!$G9817))</f>
        <v/>
      </c>
      <c r="B9820" s="43">
        <f>IF(GL_Paste!$B9817="","",DATE(YEAR(GL_Paste!$E9817),MONTH(GL_Paste!$E9817),1))</f>
        <v/>
      </c>
      <c r="C9820">
        <f>IF(GL_Paste!$B9817="","",IF(TRIM(GL_Paste!$M9817)&lt;&gt;"",TRIM(GL_Paste!$M9817),IFERROR(MID(GL_Paste!$I9817,FIND("[",GL_Paste!$I9817)+1,FIND("]",GL_Paste!$I9817)-FIND("[",GL_Paste!$I9817)-1),"")))</f>
        <v/>
      </c>
      <c r="D9820">
        <f>IF(GL_Paste!$B9817="","",IFERROR(INDEX(DeptName,MATCH($C9820,DeptTag,0)),"UNALLOCATED"))</f>
        <v/>
      </c>
      <c r="E9820">
        <f>IF(GL_Paste!$B9817="","",IFERROR(INDEX(AcctCat,MATCH(GL_Paste!$B9817&amp;"",AcctCode,0)),"UNKNOWN"))</f>
        <v/>
      </c>
      <c r="F9820">
        <f>IF(GL_Paste!$B9817="","",IFERROR(INDEX(AcctSub,MATCH(GL_Paste!$B9817&amp;"",AcctCode,0)),"UNKNOWN"))</f>
        <v/>
      </c>
    </row>
    <row r="9821">
      <c r="A9821" s="40">
        <f>IF(GL_Paste!$B9818="","",N(GL_Paste!$H9818)-N(GL_Paste!$G9818))</f>
        <v/>
      </c>
      <c r="B9821" s="43">
        <f>IF(GL_Paste!$B9818="","",DATE(YEAR(GL_Paste!$E9818),MONTH(GL_Paste!$E9818),1))</f>
        <v/>
      </c>
      <c r="C9821">
        <f>IF(GL_Paste!$B9818="","",IF(TRIM(GL_Paste!$M9818)&lt;&gt;"",TRIM(GL_Paste!$M9818),IFERROR(MID(GL_Paste!$I9818,FIND("[",GL_Paste!$I9818)+1,FIND("]",GL_Paste!$I9818)-FIND("[",GL_Paste!$I9818)-1),"")))</f>
        <v/>
      </c>
      <c r="D9821">
        <f>IF(GL_Paste!$B9818="","",IFERROR(INDEX(DeptName,MATCH($C9821,DeptTag,0)),"UNALLOCATED"))</f>
        <v/>
      </c>
      <c r="E9821">
        <f>IF(GL_Paste!$B9818="","",IFERROR(INDEX(AcctCat,MATCH(GL_Paste!$B9818&amp;"",AcctCode,0)),"UNKNOWN"))</f>
        <v/>
      </c>
      <c r="F9821">
        <f>IF(GL_Paste!$B9818="","",IFERROR(INDEX(AcctSub,MATCH(GL_Paste!$B9818&amp;"",AcctCode,0)),"UNKNOWN"))</f>
        <v/>
      </c>
    </row>
    <row r="9822">
      <c r="A9822" s="40">
        <f>IF(GL_Paste!$B9819="","",N(GL_Paste!$H9819)-N(GL_Paste!$G9819))</f>
        <v/>
      </c>
      <c r="B9822" s="43">
        <f>IF(GL_Paste!$B9819="","",DATE(YEAR(GL_Paste!$E9819),MONTH(GL_Paste!$E9819),1))</f>
        <v/>
      </c>
      <c r="C9822">
        <f>IF(GL_Paste!$B9819="","",IF(TRIM(GL_Paste!$M9819)&lt;&gt;"",TRIM(GL_Paste!$M9819),IFERROR(MID(GL_Paste!$I9819,FIND("[",GL_Paste!$I9819)+1,FIND("]",GL_Paste!$I9819)-FIND("[",GL_Paste!$I9819)-1),"")))</f>
        <v/>
      </c>
      <c r="D9822">
        <f>IF(GL_Paste!$B9819="","",IFERROR(INDEX(DeptName,MATCH($C9822,DeptTag,0)),"UNALLOCATED"))</f>
        <v/>
      </c>
      <c r="E9822">
        <f>IF(GL_Paste!$B9819="","",IFERROR(INDEX(AcctCat,MATCH(GL_Paste!$B9819&amp;"",AcctCode,0)),"UNKNOWN"))</f>
        <v/>
      </c>
      <c r="F9822">
        <f>IF(GL_Paste!$B9819="","",IFERROR(INDEX(AcctSub,MATCH(GL_Paste!$B9819&amp;"",AcctCode,0)),"UNKNOWN"))</f>
        <v/>
      </c>
    </row>
    <row r="9823">
      <c r="A9823" s="40">
        <f>IF(GL_Paste!$B9820="","",N(GL_Paste!$H9820)-N(GL_Paste!$G9820))</f>
        <v/>
      </c>
      <c r="B9823" s="43">
        <f>IF(GL_Paste!$B9820="","",DATE(YEAR(GL_Paste!$E9820),MONTH(GL_Paste!$E9820),1))</f>
        <v/>
      </c>
      <c r="C9823">
        <f>IF(GL_Paste!$B9820="","",IF(TRIM(GL_Paste!$M9820)&lt;&gt;"",TRIM(GL_Paste!$M9820),IFERROR(MID(GL_Paste!$I9820,FIND("[",GL_Paste!$I9820)+1,FIND("]",GL_Paste!$I9820)-FIND("[",GL_Paste!$I9820)-1),"")))</f>
        <v/>
      </c>
      <c r="D9823">
        <f>IF(GL_Paste!$B9820="","",IFERROR(INDEX(DeptName,MATCH($C9823,DeptTag,0)),"UNALLOCATED"))</f>
        <v/>
      </c>
      <c r="E9823">
        <f>IF(GL_Paste!$B9820="","",IFERROR(INDEX(AcctCat,MATCH(GL_Paste!$B9820&amp;"",AcctCode,0)),"UNKNOWN"))</f>
        <v/>
      </c>
      <c r="F9823">
        <f>IF(GL_Paste!$B9820="","",IFERROR(INDEX(AcctSub,MATCH(GL_Paste!$B9820&amp;"",AcctCode,0)),"UNKNOWN"))</f>
        <v/>
      </c>
    </row>
    <row r="9824">
      <c r="A9824" s="40">
        <f>IF(GL_Paste!$B9821="","",N(GL_Paste!$H9821)-N(GL_Paste!$G9821))</f>
        <v/>
      </c>
      <c r="B9824" s="43">
        <f>IF(GL_Paste!$B9821="","",DATE(YEAR(GL_Paste!$E9821),MONTH(GL_Paste!$E9821),1))</f>
        <v/>
      </c>
      <c r="C9824">
        <f>IF(GL_Paste!$B9821="","",IF(TRIM(GL_Paste!$M9821)&lt;&gt;"",TRIM(GL_Paste!$M9821),IFERROR(MID(GL_Paste!$I9821,FIND("[",GL_Paste!$I9821)+1,FIND("]",GL_Paste!$I9821)-FIND("[",GL_Paste!$I9821)-1),"")))</f>
        <v/>
      </c>
      <c r="D9824">
        <f>IF(GL_Paste!$B9821="","",IFERROR(INDEX(DeptName,MATCH($C9824,DeptTag,0)),"UNALLOCATED"))</f>
        <v/>
      </c>
      <c r="E9824">
        <f>IF(GL_Paste!$B9821="","",IFERROR(INDEX(AcctCat,MATCH(GL_Paste!$B9821&amp;"",AcctCode,0)),"UNKNOWN"))</f>
        <v/>
      </c>
      <c r="F9824">
        <f>IF(GL_Paste!$B9821="","",IFERROR(INDEX(AcctSub,MATCH(GL_Paste!$B9821&amp;"",AcctCode,0)),"UNKNOWN"))</f>
        <v/>
      </c>
    </row>
    <row r="9825">
      <c r="A9825" s="40">
        <f>IF(GL_Paste!$B9822="","",N(GL_Paste!$H9822)-N(GL_Paste!$G9822))</f>
        <v/>
      </c>
      <c r="B9825" s="43">
        <f>IF(GL_Paste!$B9822="","",DATE(YEAR(GL_Paste!$E9822),MONTH(GL_Paste!$E9822),1))</f>
        <v/>
      </c>
      <c r="C9825">
        <f>IF(GL_Paste!$B9822="","",IF(TRIM(GL_Paste!$M9822)&lt;&gt;"",TRIM(GL_Paste!$M9822),IFERROR(MID(GL_Paste!$I9822,FIND("[",GL_Paste!$I9822)+1,FIND("]",GL_Paste!$I9822)-FIND("[",GL_Paste!$I9822)-1),"")))</f>
        <v/>
      </c>
      <c r="D9825">
        <f>IF(GL_Paste!$B9822="","",IFERROR(INDEX(DeptName,MATCH($C9825,DeptTag,0)),"UNALLOCATED"))</f>
        <v/>
      </c>
      <c r="E9825">
        <f>IF(GL_Paste!$B9822="","",IFERROR(INDEX(AcctCat,MATCH(GL_Paste!$B9822&amp;"",AcctCode,0)),"UNKNOWN"))</f>
        <v/>
      </c>
      <c r="F9825">
        <f>IF(GL_Paste!$B9822="","",IFERROR(INDEX(AcctSub,MATCH(GL_Paste!$B9822&amp;"",AcctCode,0)),"UNKNOWN"))</f>
        <v/>
      </c>
    </row>
    <row r="9826">
      <c r="A9826" s="40">
        <f>IF(GL_Paste!$B9823="","",N(GL_Paste!$H9823)-N(GL_Paste!$G9823))</f>
        <v/>
      </c>
      <c r="B9826" s="43">
        <f>IF(GL_Paste!$B9823="","",DATE(YEAR(GL_Paste!$E9823),MONTH(GL_Paste!$E9823),1))</f>
        <v/>
      </c>
      <c r="C9826">
        <f>IF(GL_Paste!$B9823="","",IF(TRIM(GL_Paste!$M9823)&lt;&gt;"",TRIM(GL_Paste!$M9823),IFERROR(MID(GL_Paste!$I9823,FIND("[",GL_Paste!$I9823)+1,FIND("]",GL_Paste!$I9823)-FIND("[",GL_Paste!$I9823)-1),"")))</f>
        <v/>
      </c>
      <c r="D9826">
        <f>IF(GL_Paste!$B9823="","",IFERROR(INDEX(DeptName,MATCH($C9826,DeptTag,0)),"UNALLOCATED"))</f>
        <v/>
      </c>
      <c r="E9826">
        <f>IF(GL_Paste!$B9823="","",IFERROR(INDEX(AcctCat,MATCH(GL_Paste!$B9823&amp;"",AcctCode,0)),"UNKNOWN"))</f>
        <v/>
      </c>
      <c r="F9826">
        <f>IF(GL_Paste!$B9823="","",IFERROR(INDEX(AcctSub,MATCH(GL_Paste!$B9823&amp;"",AcctCode,0)),"UNKNOWN"))</f>
        <v/>
      </c>
    </row>
    <row r="9827">
      <c r="A9827" s="40">
        <f>IF(GL_Paste!$B9824="","",N(GL_Paste!$H9824)-N(GL_Paste!$G9824))</f>
        <v/>
      </c>
      <c r="B9827" s="43">
        <f>IF(GL_Paste!$B9824="","",DATE(YEAR(GL_Paste!$E9824),MONTH(GL_Paste!$E9824),1))</f>
        <v/>
      </c>
      <c r="C9827">
        <f>IF(GL_Paste!$B9824="","",IF(TRIM(GL_Paste!$M9824)&lt;&gt;"",TRIM(GL_Paste!$M9824),IFERROR(MID(GL_Paste!$I9824,FIND("[",GL_Paste!$I9824)+1,FIND("]",GL_Paste!$I9824)-FIND("[",GL_Paste!$I9824)-1),"")))</f>
        <v/>
      </c>
      <c r="D9827">
        <f>IF(GL_Paste!$B9824="","",IFERROR(INDEX(DeptName,MATCH($C9827,DeptTag,0)),"UNALLOCATED"))</f>
        <v/>
      </c>
      <c r="E9827">
        <f>IF(GL_Paste!$B9824="","",IFERROR(INDEX(AcctCat,MATCH(GL_Paste!$B9824&amp;"",AcctCode,0)),"UNKNOWN"))</f>
        <v/>
      </c>
      <c r="F9827">
        <f>IF(GL_Paste!$B9824="","",IFERROR(INDEX(AcctSub,MATCH(GL_Paste!$B9824&amp;"",AcctCode,0)),"UNKNOWN"))</f>
        <v/>
      </c>
    </row>
    <row r="9828">
      <c r="A9828" s="40">
        <f>IF(GL_Paste!$B9825="","",N(GL_Paste!$H9825)-N(GL_Paste!$G9825))</f>
        <v/>
      </c>
      <c r="B9828" s="43">
        <f>IF(GL_Paste!$B9825="","",DATE(YEAR(GL_Paste!$E9825),MONTH(GL_Paste!$E9825),1))</f>
        <v/>
      </c>
      <c r="C9828">
        <f>IF(GL_Paste!$B9825="","",IF(TRIM(GL_Paste!$M9825)&lt;&gt;"",TRIM(GL_Paste!$M9825),IFERROR(MID(GL_Paste!$I9825,FIND("[",GL_Paste!$I9825)+1,FIND("]",GL_Paste!$I9825)-FIND("[",GL_Paste!$I9825)-1),"")))</f>
        <v/>
      </c>
      <c r="D9828">
        <f>IF(GL_Paste!$B9825="","",IFERROR(INDEX(DeptName,MATCH($C9828,DeptTag,0)),"UNALLOCATED"))</f>
        <v/>
      </c>
      <c r="E9828">
        <f>IF(GL_Paste!$B9825="","",IFERROR(INDEX(AcctCat,MATCH(GL_Paste!$B9825&amp;"",AcctCode,0)),"UNKNOWN"))</f>
        <v/>
      </c>
      <c r="F9828">
        <f>IF(GL_Paste!$B9825="","",IFERROR(INDEX(AcctSub,MATCH(GL_Paste!$B9825&amp;"",AcctCode,0)),"UNKNOWN"))</f>
        <v/>
      </c>
    </row>
    <row r="9829">
      <c r="A9829" s="40">
        <f>IF(GL_Paste!$B9826="","",N(GL_Paste!$H9826)-N(GL_Paste!$G9826))</f>
        <v/>
      </c>
      <c r="B9829" s="43">
        <f>IF(GL_Paste!$B9826="","",DATE(YEAR(GL_Paste!$E9826),MONTH(GL_Paste!$E9826),1))</f>
        <v/>
      </c>
      <c r="C9829">
        <f>IF(GL_Paste!$B9826="","",IF(TRIM(GL_Paste!$M9826)&lt;&gt;"",TRIM(GL_Paste!$M9826),IFERROR(MID(GL_Paste!$I9826,FIND("[",GL_Paste!$I9826)+1,FIND("]",GL_Paste!$I9826)-FIND("[",GL_Paste!$I9826)-1),"")))</f>
        <v/>
      </c>
      <c r="D9829">
        <f>IF(GL_Paste!$B9826="","",IFERROR(INDEX(DeptName,MATCH($C9829,DeptTag,0)),"UNALLOCATED"))</f>
        <v/>
      </c>
      <c r="E9829">
        <f>IF(GL_Paste!$B9826="","",IFERROR(INDEX(AcctCat,MATCH(GL_Paste!$B9826&amp;"",AcctCode,0)),"UNKNOWN"))</f>
        <v/>
      </c>
      <c r="F9829">
        <f>IF(GL_Paste!$B9826="","",IFERROR(INDEX(AcctSub,MATCH(GL_Paste!$B9826&amp;"",AcctCode,0)),"UNKNOWN"))</f>
        <v/>
      </c>
    </row>
    <row r="9830">
      <c r="A9830" s="40">
        <f>IF(GL_Paste!$B9827="","",N(GL_Paste!$H9827)-N(GL_Paste!$G9827))</f>
        <v/>
      </c>
      <c r="B9830" s="43">
        <f>IF(GL_Paste!$B9827="","",DATE(YEAR(GL_Paste!$E9827),MONTH(GL_Paste!$E9827),1))</f>
        <v/>
      </c>
      <c r="C9830">
        <f>IF(GL_Paste!$B9827="","",IF(TRIM(GL_Paste!$M9827)&lt;&gt;"",TRIM(GL_Paste!$M9827),IFERROR(MID(GL_Paste!$I9827,FIND("[",GL_Paste!$I9827)+1,FIND("]",GL_Paste!$I9827)-FIND("[",GL_Paste!$I9827)-1),"")))</f>
        <v/>
      </c>
      <c r="D9830">
        <f>IF(GL_Paste!$B9827="","",IFERROR(INDEX(DeptName,MATCH($C9830,DeptTag,0)),"UNALLOCATED"))</f>
        <v/>
      </c>
      <c r="E9830">
        <f>IF(GL_Paste!$B9827="","",IFERROR(INDEX(AcctCat,MATCH(GL_Paste!$B9827&amp;"",AcctCode,0)),"UNKNOWN"))</f>
        <v/>
      </c>
      <c r="F9830">
        <f>IF(GL_Paste!$B9827="","",IFERROR(INDEX(AcctSub,MATCH(GL_Paste!$B9827&amp;"",AcctCode,0)),"UNKNOWN"))</f>
        <v/>
      </c>
    </row>
    <row r="9831">
      <c r="A9831" s="40">
        <f>IF(GL_Paste!$B9828="","",N(GL_Paste!$H9828)-N(GL_Paste!$G9828))</f>
        <v/>
      </c>
      <c r="B9831" s="43">
        <f>IF(GL_Paste!$B9828="","",DATE(YEAR(GL_Paste!$E9828),MONTH(GL_Paste!$E9828),1))</f>
        <v/>
      </c>
      <c r="C9831">
        <f>IF(GL_Paste!$B9828="","",IF(TRIM(GL_Paste!$M9828)&lt;&gt;"",TRIM(GL_Paste!$M9828),IFERROR(MID(GL_Paste!$I9828,FIND("[",GL_Paste!$I9828)+1,FIND("]",GL_Paste!$I9828)-FIND("[",GL_Paste!$I9828)-1),"")))</f>
        <v/>
      </c>
      <c r="D9831">
        <f>IF(GL_Paste!$B9828="","",IFERROR(INDEX(DeptName,MATCH($C9831,DeptTag,0)),"UNALLOCATED"))</f>
        <v/>
      </c>
      <c r="E9831">
        <f>IF(GL_Paste!$B9828="","",IFERROR(INDEX(AcctCat,MATCH(GL_Paste!$B9828&amp;"",AcctCode,0)),"UNKNOWN"))</f>
        <v/>
      </c>
      <c r="F9831">
        <f>IF(GL_Paste!$B9828="","",IFERROR(INDEX(AcctSub,MATCH(GL_Paste!$B9828&amp;"",AcctCode,0)),"UNKNOWN"))</f>
        <v/>
      </c>
    </row>
    <row r="9832">
      <c r="A9832" s="40">
        <f>IF(GL_Paste!$B9829="","",N(GL_Paste!$H9829)-N(GL_Paste!$G9829))</f>
        <v/>
      </c>
      <c r="B9832" s="43">
        <f>IF(GL_Paste!$B9829="","",DATE(YEAR(GL_Paste!$E9829),MONTH(GL_Paste!$E9829),1))</f>
        <v/>
      </c>
      <c r="C9832">
        <f>IF(GL_Paste!$B9829="","",IF(TRIM(GL_Paste!$M9829)&lt;&gt;"",TRIM(GL_Paste!$M9829),IFERROR(MID(GL_Paste!$I9829,FIND("[",GL_Paste!$I9829)+1,FIND("]",GL_Paste!$I9829)-FIND("[",GL_Paste!$I9829)-1),"")))</f>
        <v/>
      </c>
      <c r="D9832">
        <f>IF(GL_Paste!$B9829="","",IFERROR(INDEX(DeptName,MATCH($C9832,DeptTag,0)),"UNALLOCATED"))</f>
        <v/>
      </c>
      <c r="E9832">
        <f>IF(GL_Paste!$B9829="","",IFERROR(INDEX(AcctCat,MATCH(GL_Paste!$B9829&amp;"",AcctCode,0)),"UNKNOWN"))</f>
        <v/>
      </c>
      <c r="F9832">
        <f>IF(GL_Paste!$B9829="","",IFERROR(INDEX(AcctSub,MATCH(GL_Paste!$B9829&amp;"",AcctCode,0)),"UNKNOWN"))</f>
        <v/>
      </c>
    </row>
    <row r="9833">
      <c r="A9833" s="40">
        <f>IF(GL_Paste!$B9830="","",N(GL_Paste!$H9830)-N(GL_Paste!$G9830))</f>
        <v/>
      </c>
      <c r="B9833" s="43">
        <f>IF(GL_Paste!$B9830="","",DATE(YEAR(GL_Paste!$E9830),MONTH(GL_Paste!$E9830),1))</f>
        <v/>
      </c>
      <c r="C9833">
        <f>IF(GL_Paste!$B9830="","",IF(TRIM(GL_Paste!$M9830)&lt;&gt;"",TRIM(GL_Paste!$M9830),IFERROR(MID(GL_Paste!$I9830,FIND("[",GL_Paste!$I9830)+1,FIND("]",GL_Paste!$I9830)-FIND("[",GL_Paste!$I9830)-1),"")))</f>
        <v/>
      </c>
      <c r="D9833">
        <f>IF(GL_Paste!$B9830="","",IFERROR(INDEX(DeptName,MATCH($C9833,DeptTag,0)),"UNALLOCATED"))</f>
        <v/>
      </c>
      <c r="E9833">
        <f>IF(GL_Paste!$B9830="","",IFERROR(INDEX(AcctCat,MATCH(GL_Paste!$B9830&amp;"",AcctCode,0)),"UNKNOWN"))</f>
        <v/>
      </c>
      <c r="F9833">
        <f>IF(GL_Paste!$B9830="","",IFERROR(INDEX(AcctSub,MATCH(GL_Paste!$B9830&amp;"",AcctCode,0)),"UNKNOWN"))</f>
        <v/>
      </c>
    </row>
    <row r="9834">
      <c r="A9834" s="40">
        <f>IF(GL_Paste!$B9831="","",N(GL_Paste!$H9831)-N(GL_Paste!$G9831))</f>
        <v/>
      </c>
      <c r="B9834" s="43">
        <f>IF(GL_Paste!$B9831="","",DATE(YEAR(GL_Paste!$E9831),MONTH(GL_Paste!$E9831),1))</f>
        <v/>
      </c>
      <c r="C9834">
        <f>IF(GL_Paste!$B9831="","",IF(TRIM(GL_Paste!$M9831)&lt;&gt;"",TRIM(GL_Paste!$M9831),IFERROR(MID(GL_Paste!$I9831,FIND("[",GL_Paste!$I9831)+1,FIND("]",GL_Paste!$I9831)-FIND("[",GL_Paste!$I9831)-1),"")))</f>
        <v/>
      </c>
      <c r="D9834">
        <f>IF(GL_Paste!$B9831="","",IFERROR(INDEX(DeptName,MATCH($C9834,DeptTag,0)),"UNALLOCATED"))</f>
        <v/>
      </c>
      <c r="E9834">
        <f>IF(GL_Paste!$B9831="","",IFERROR(INDEX(AcctCat,MATCH(GL_Paste!$B9831&amp;"",AcctCode,0)),"UNKNOWN"))</f>
        <v/>
      </c>
      <c r="F9834">
        <f>IF(GL_Paste!$B9831="","",IFERROR(INDEX(AcctSub,MATCH(GL_Paste!$B9831&amp;"",AcctCode,0)),"UNKNOWN"))</f>
        <v/>
      </c>
    </row>
    <row r="9835">
      <c r="A9835" s="40">
        <f>IF(GL_Paste!$B9832="","",N(GL_Paste!$H9832)-N(GL_Paste!$G9832))</f>
        <v/>
      </c>
      <c r="B9835" s="43">
        <f>IF(GL_Paste!$B9832="","",DATE(YEAR(GL_Paste!$E9832),MONTH(GL_Paste!$E9832),1))</f>
        <v/>
      </c>
      <c r="C9835">
        <f>IF(GL_Paste!$B9832="","",IF(TRIM(GL_Paste!$M9832)&lt;&gt;"",TRIM(GL_Paste!$M9832),IFERROR(MID(GL_Paste!$I9832,FIND("[",GL_Paste!$I9832)+1,FIND("]",GL_Paste!$I9832)-FIND("[",GL_Paste!$I9832)-1),"")))</f>
        <v/>
      </c>
      <c r="D9835">
        <f>IF(GL_Paste!$B9832="","",IFERROR(INDEX(DeptName,MATCH($C9835,DeptTag,0)),"UNALLOCATED"))</f>
        <v/>
      </c>
      <c r="E9835">
        <f>IF(GL_Paste!$B9832="","",IFERROR(INDEX(AcctCat,MATCH(GL_Paste!$B9832&amp;"",AcctCode,0)),"UNKNOWN"))</f>
        <v/>
      </c>
      <c r="F9835">
        <f>IF(GL_Paste!$B9832="","",IFERROR(INDEX(AcctSub,MATCH(GL_Paste!$B9832&amp;"",AcctCode,0)),"UNKNOWN"))</f>
        <v/>
      </c>
    </row>
    <row r="9836">
      <c r="A9836" s="40">
        <f>IF(GL_Paste!$B9833="","",N(GL_Paste!$H9833)-N(GL_Paste!$G9833))</f>
        <v/>
      </c>
      <c r="B9836" s="43">
        <f>IF(GL_Paste!$B9833="","",DATE(YEAR(GL_Paste!$E9833),MONTH(GL_Paste!$E9833),1))</f>
        <v/>
      </c>
      <c r="C9836">
        <f>IF(GL_Paste!$B9833="","",IF(TRIM(GL_Paste!$M9833)&lt;&gt;"",TRIM(GL_Paste!$M9833),IFERROR(MID(GL_Paste!$I9833,FIND("[",GL_Paste!$I9833)+1,FIND("]",GL_Paste!$I9833)-FIND("[",GL_Paste!$I9833)-1),"")))</f>
        <v/>
      </c>
      <c r="D9836">
        <f>IF(GL_Paste!$B9833="","",IFERROR(INDEX(DeptName,MATCH($C9836,DeptTag,0)),"UNALLOCATED"))</f>
        <v/>
      </c>
      <c r="E9836">
        <f>IF(GL_Paste!$B9833="","",IFERROR(INDEX(AcctCat,MATCH(GL_Paste!$B9833&amp;"",AcctCode,0)),"UNKNOWN"))</f>
        <v/>
      </c>
      <c r="F9836">
        <f>IF(GL_Paste!$B9833="","",IFERROR(INDEX(AcctSub,MATCH(GL_Paste!$B9833&amp;"",AcctCode,0)),"UNKNOWN"))</f>
        <v/>
      </c>
    </row>
    <row r="9837">
      <c r="A9837" s="40">
        <f>IF(GL_Paste!$B9834="","",N(GL_Paste!$H9834)-N(GL_Paste!$G9834))</f>
        <v/>
      </c>
      <c r="B9837" s="43">
        <f>IF(GL_Paste!$B9834="","",DATE(YEAR(GL_Paste!$E9834),MONTH(GL_Paste!$E9834),1))</f>
        <v/>
      </c>
      <c r="C9837">
        <f>IF(GL_Paste!$B9834="","",IF(TRIM(GL_Paste!$M9834)&lt;&gt;"",TRIM(GL_Paste!$M9834),IFERROR(MID(GL_Paste!$I9834,FIND("[",GL_Paste!$I9834)+1,FIND("]",GL_Paste!$I9834)-FIND("[",GL_Paste!$I9834)-1),"")))</f>
        <v/>
      </c>
      <c r="D9837">
        <f>IF(GL_Paste!$B9834="","",IFERROR(INDEX(DeptName,MATCH($C9837,DeptTag,0)),"UNALLOCATED"))</f>
        <v/>
      </c>
      <c r="E9837">
        <f>IF(GL_Paste!$B9834="","",IFERROR(INDEX(AcctCat,MATCH(GL_Paste!$B9834&amp;"",AcctCode,0)),"UNKNOWN"))</f>
        <v/>
      </c>
      <c r="F9837">
        <f>IF(GL_Paste!$B9834="","",IFERROR(INDEX(AcctSub,MATCH(GL_Paste!$B9834&amp;"",AcctCode,0)),"UNKNOWN"))</f>
        <v/>
      </c>
    </row>
    <row r="9838">
      <c r="A9838" s="40">
        <f>IF(GL_Paste!$B9835="","",N(GL_Paste!$H9835)-N(GL_Paste!$G9835))</f>
        <v/>
      </c>
      <c r="B9838" s="43">
        <f>IF(GL_Paste!$B9835="","",DATE(YEAR(GL_Paste!$E9835),MONTH(GL_Paste!$E9835),1))</f>
        <v/>
      </c>
      <c r="C9838">
        <f>IF(GL_Paste!$B9835="","",IF(TRIM(GL_Paste!$M9835)&lt;&gt;"",TRIM(GL_Paste!$M9835),IFERROR(MID(GL_Paste!$I9835,FIND("[",GL_Paste!$I9835)+1,FIND("]",GL_Paste!$I9835)-FIND("[",GL_Paste!$I9835)-1),"")))</f>
        <v/>
      </c>
      <c r="D9838">
        <f>IF(GL_Paste!$B9835="","",IFERROR(INDEX(DeptName,MATCH($C9838,DeptTag,0)),"UNALLOCATED"))</f>
        <v/>
      </c>
      <c r="E9838">
        <f>IF(GL_Paste!$B9835="","",IFERROR(INDEX(AcctCat,MATCH(GL_Paste!$B9835&amp;"",AcctCode,0)),"UNKNOWN"))</f>
        <v/>
      </c>
      <c r="F9838">
        <f>IF(GL_Paste!$B9835="","",IFERROR(INDEX(AcctSub,MATCH(GL_Paste!$B9835&amp;"",AcctCode,0)),"UNKNOWN"))</f>
        <v/>
      </c>
    </row>
    <row r="9839">
      <c r="A9839" s="40">
        <f>IF(GL_Paste!$B9836="","",N(GL_Paste!$H9836)-N(GL_Paste!$G9836))</f>
        <v/>
      </c>
      <c r="B9839" s="43">
        <f>IF(GL_Paste!$B9836="","",DATE(YEAR(GL_Paste!$E9836),MONTH(GL_Paste!$E9836),1))</f>
        <v/>
      </c>
      <c r="C9839">
        <f>IF(GL_Paste!$B9836="","",IF(TRIM(GL_Paste!$M9836)&lt;&gt;"",TRIM(GL_Paste!$M9836),IFERROR(MID(GL_Paste!$I9836,FIND("[",GL_Paste!$I9836)+1,FIND("]",GL_Paste!$I9836)-FIND("[",GL_Paste!$I9836)-1),"")))</f>
        <v/>
      </c>
      <c r="D9839">
        <f>IF(GL_Paste!$B9836="","",IFERROR(INDEX(DeptName,MATCH($C9839,DeptTag,0)),"UNALLOCATED"))</f>
        <v/>
      </c>
      <c r="E9839">
        <f>IF(GL_Paste!$B9836="","",IFERROR(INDEX(AcctCat,MATCH(GL_Paste!$B9836&amp;"",AcctCode,0)),"UNKNOWN"))</f>
        <v/>
      </c>
      <c r="F9839">
        <f>IF(GL_Paste!$B9836="","",IFERROR(INDEX(AcctSub,MATCH(GL_Paste!$B9836&amp;"",AcctCode,0)),"UNKNOWN"))</f>
        <v/>
      </c>
    </row>
    <row r="9840">
      <c r="A9840" s="40">
        <f>IF(GL_Paste!$B9837="","",N(GL_Paste!$H9837)-N(GL_Paste!$G9837))</f>
        <v/>
      </c>
      <c r="B9840" s="43">
        <f>IF(GL_Paste!$B9837="","",DATE(YEAR(GL_Paste!$E9837),MONTH(GL_Paste!$E9837),1))</f>
        <v/>
      </c>
      <c r="C9840">
        <f>IF(GL_Paste!$B9837="","",IF(TRIM(GL_Paste!$M9837)&lt;&gt;"",TRIM(GL_Paste!$M9837),IFERROR(MID(GL_Paste!$I9837,FIND("[",GL_Paste!$I9837)+1,FIND("]",GL_Paste!$I9837)-FIND("[",GL_Paste!$I9837)-1),"")))</f>
        <v/>
      </c>
      <c r="D9840">
        <f>IF(GL_Paste!$B9837="","",IFERROR(INDEX(DeptName,MATCH($C9840,DeptTag,0)),"UNALLOCATED"))</f>
        <v/>
      </c>
      <c r="E9840">
        <f>IF(GL_Paste!$B9837="","",IFERROR(INDEX(AcctCat,MATCH(GL_Paste!$B9837&amp;"",AcctCode,0)),"UNKNOWN"))</f>
        <v/>
      </c>
      <c r="F9840">
        <f>IF(GL_Paste!$B9837="","",IFERROR(INDEX(AcctSub,MATCH(GL_Paste!$B9837&amp;"",AcctCode,0)),"UNKNOWN"))</f>
        <v/>
      </c>
    </row>
    <row r="9841">
      <c r="A9841" s="40">
        <f>IF(GL_Paste!$B9838="","",N(GL_Paste!$H9838)-N(GL_Paste!$G9838))</f>
        <v/>
      </c>
      <c r="B9841" s="43">
        <f>IF(GL_Paste!$B9838="","",DATE(YEAR(GL_Paste!$E9838),MONTH(GL_Paste!$E9838),1))</f>
        <v/>
      </c>
      <c r="C9841">
        <f>IF(GL_Paste!$B9838="","",IF(TRIM(GL_Paste!$M9838)&lt;&gt;"",TRIM(GL_Paste!$M9838),IFERROR(MID(GL_Paste!$I9838,FIND("[",GL_Paste!$I9838)+1,FIND("]",GL_Paste!$I9838)-FIND("[",GL_Paste!$I9838)-1),"")))</f>
        <v/>
      </c>
      <c r="D9841">
        <f>IF(GL_Paste!$B9838="","",IFERROR(INDEX(DeptName,MATCH($C9841,DeptTag,0)),"UNALLOCATED"))</f>
        <v/>
      </c>
      <c r="E9841">
        <f>IF(GL_Paste!$B9838="","",IFERROR(INDEX(AcctCat,MATCH(GL_Paste!$B9838&amp;"",AcctCode,0)),"UNKNOWN"))</f>
        <v/>
      </c>
      <c r="F9841">
        <f>IF(GL_Paste!$B9838="","",IFERROR(INDEX(AcctSub,MATCH(GL_Paste!$B9838&amp;"",AcctCode,0)),"UNKNOWN"))</f>
        <v/>
      </c>
    </row>
    <row r="9842">
      <c r="A9842" s="40">
        <f>IF(GL_Paste!$B9839="","",N(GL_Paste!$H9839)-N(GL_Paste!$G9839))</f>
        <v/>
      </c>
      <c r="B9842" s="43">
        <f>IF(GL_Paste!$B9839="","",DATE(YEAR(GL_Paste!$E9839),MONTH(GL_Paste!$E9839),1))</f>
        <v/>
      </c>
      <c r="C9842">
        <f>IF(GL_Paste!$B9839="","",IF(TRIM(GL_Paste!$M9839)&lt;&gt;"",TRIM(GL_Paste!$M9839),IFERROR(MID(GL_Paste!$I9839,FIND("[",GL_Paste!$I9839)+1,FIND("]",GL_Paste!$I9839)-FIND("[",GL_Paste!$I9839)-1),"")))</f>
        <v/>
      </c>
      <c r="D9842">
        <f>IF(GL_Paste!$B9839="","",IFERROR(INDEX(DeptName,MATCH($C9842,DeptTag,0)),"UNALLOCATED"))</f>
        <v/>
      </c>
      <c r="E9842">
        <f>IF(GL_Paste!$B9839="","",IFERROR(INDEX(AcctCat,MATCH(GL_Paste!$B9839&amp;"",AcctCode,0)),"UNKNOWN"))</f>
        <v/>
      </c>
      <c r="F9842">
        <f>IF(GL_Paste!$B9839="","",IFERROR(INDEX(AcctSub,MATCH(GL_Paste!$B9839&amp;"",AcctCode,0)),"UNKNOWN"))</f>
        <v/>
      </c>
    </row>
    <row r="9843">
      <c r="A9843" s="40">
        <f>IF(GL_Paste!$B9840="","",N(GL_Paste!$H9840)-N(GL_Paste!$G9840))</f>
        <v/>
      </c>
      <c r="B9843" s="43">
        <f>IF(GL_Paste!$B9840="","",DATE(YEAR(GL_Paste!$E9840),MONTH(GL_Paste!$E9840),1))</f>
        <v/>
      </c>
      <c r="C9843">
        <f>IF(GL_Paste!$B9840="","",IF(TRIM(GL_Paste!$M9840)&lt;&gt;"",TRIM(GL_Paste!$M9840),IFERROR(MID(GL_Paste!$I9840,FIND("[",GL_Paste!$I9840)+1,FIND("]",GL_Paste!$I9840)-FIND("[",GL_Paste!$I9840)-1),"")))</f>
        <v/>
      </c>
      <c r="D9843">
        <f>IF(GL_Paste!$B9840="","",IFERROR(INDEX(DeptName,MATCH($C9843,DeptTag,0)),"UNALLOCATED"))</f>
        <v/>
      </c>
      <c r="E9843">
        <f>IF(GL_Paste!$B9840="","",IFERROR(INDEX(AcctCat,MATCH(GL_Paste!$B9840&amp;"",AcctCode,0)),"UNKNOWN"))</f>
        <v/>
      </c>
      <c r="F9843">
        <f>IF(GL_Paste!$B9840="","",IFERROR(INDEX(AcctSub,MATCH(GL_Paste!$B9840&amp;"",AcctCode,0)),"UNKNOWN"))</f>
        <v/>
      </c>
    </row>
    <row r="9844">
      <c r="A9844" s="40">
        <f>IF(GL_Paste!$B9841="","",N(GL_Paste!$H9841)-N(GL_Paste!$G9841))</f>
        <v/>
      </c>
      <c r="B9844" s="43">
        <f>IF(GL_Paste!$B9841="","",DATE(YEAR(GL_Paste!$E9841),MONTH(GL_Paste!$E9841),1))</f>
        <v/>
      </c>
      <c r="C9844">
        <f>IF(GL_Paste!$B9841="","",IF(TRIM(GL_Paste!$M9841)&lt;&gt;"",TRIM(GL_Paste!$M9841),IFERROR(MID(GL_Paste!$I9841,FIND("[",GL_Paste!$I9841)+1,FIND("]",GL_Paste!$I9841)-FIND("[",GL_Paste!$I9841)-1),"")))</f>
        <v/>
      </c>
      <c r="D9844">
        <f>IF(GL_Paste!$B9841="","",IFERROR(INDEX(DeptName,MATCH($C9844,DeptTag,0)),"UNALLOCATED"))</f>
        <v/>
      </c>
      <c r="E9844">
        <f>IF(GL_Paste!$B9841="","",IFERROR(INDEX(AcctCat,MATCH(GL_Paste!$B9841&amp;"",AcctCode,0)),"UNKNOWN"))</f>
        <v/>
      </c>
      <c r="F9844">
        <f>IF(GL_Paste!$B9841="","",IFERROR(INDEX(AcctSub,MATCH(GL_Paste!$B9841&amp;"",AcctCode,0)),"UNKNOWN"))</f>
        <v/>
      </c>
    </row>
    <row r="9845">
      <c r="A9845" s="40">
        <f>IF(GL_Paste!$B9842="","",N(GL_Paste!$H9842)-N(GL_Paste!$G9842))</f>
        <v/>
      </c>
      <c r="B9845" s="43">
        <f>IF(GL_Paste!$B9842="","",DATE(YEAR(GL_Paste!$E9842),MONTH(GL_Paste!$E9842),1))</f>
        <v/>
      </c>
      <c r="C9845">
        <f>IF(GL_Paste!$B9842="","",IF(TRIM(GL_Paste!$M9842)&lt;&gt;"",TRIM(GL_Paste!$M9842),IFERROR(MID(GL_Paste!$I9842,FIND("[",GL_Paste!$I9842)+1,FIND("]",GL_Paste!$I9842)-FIND("[",GL_Paste!$I9842)-1),"")))</f>
        <v/>
      </c>
      <c r="D9845">
        <f>IF(GL_Paste!$B9842="","",IFERROR(INDEX(DeptName,MATCH($C9845,DeptTag,0)),"UNALLOCATED"))</f>
        <v/>
      </c>
      <c r="E9845">
        <f>IF(GL_Paste!$B9842="","",IFERROR(INDEX(AcctCat,MATCH(GL_Paste!$B9842&amp;"",AcctCode,0)),"UNKNOWN"))</f>
        <v/>
      </c>
      <c r="F9845">
        <f>IF(GL_Paste!$B9842="","",IFERROR(INDEX(AcctSub,MATCH(GL_Paste!$B9842&amp;"",AcctCode,0)),"UNKNOWN"))</f>
        <v/>
      </c>
    </row>
    <row r="9846">
      <c r="A9846" s="40">
        <f>IF(GL_Paste!$B9843="","",N(GL_Paste!$H9843)-N(GL_Paste!$G9843))</f>
        <v/>
      </c>
      <c r="B9846" s="43">
        <f>IF(GL_Paste!$B9843="","",DATE(YEAR(GL_Paste!$E9843),MONTH(GL_Paste!$E9843),1))</f>
        <v/>
      </c>
      <c r="C9846">
        <f>IF(GL_Paste!$B9843="","",IF(TRIM(GL_Paste!$M9843)&lt;&gt;"",TRIM(GL_Paste!$M9843),IFERROR(MID(GL_Paste!$I9843,FIND("[",GL_Paste!$I9843)+1,FIND("]",GL_Paste!$I9843)-FIND("[",GL_Paste!$I9843)-1),"")))</f>
        <v/>
      </c>
      <c r="D9846">
        <f>IF(GL_Paste!$B9843="","",IFERROR(INDEX(DeptName,MATCH($C9846,DeptTag,0)),"UNALLOCATED"))</f>
        <v/>
      </c>
      <c r="E9846">
        <f>IF(GL_Paste!$B9843="","",IFERROR(INDEX(AcctCat,MATCH(GL_Paste!$B9843&amp;"",AcctCode,0)),"UNKNOWN"))</f>
        <v/>
      </c>
      <c r="F9846">
        <f>IF(GL_Paste!$B9843="","",IFERROR(INDEX(AcctSub,MATCH(GL_Paste!$B9843&amp;"",AcctCode,0)),"UNKNOWN"))</f>
        <v/>
      </c>
    </row>
    <row r="9847">
      <c r="A9847" s="40">
        <f>IF(GL_Paste!$B9844="","",N(GL_Paste!$H9844)-N(GL_Paste!$G9844))</f>
        <v/>
      </c>
      <c r="B9847" s="43">
        <f>IF(GL_Paste!$B9844="","",DATE(YEAR(GL_Paste!$E9844),MONTH(GL_Paste!$E9844),1))</f>
        <v/>
      </c>
      <c r="C9847">
        <f>IF(GL_Paste!$B9844="","",IF(TRIM(GL_Paste!$M9844)&lt;&gt;"",TRIM(GL_Paste!$M9844),IFERROR(MID(GL_Paste!$I9844,FIND("[",GL_Paste!$I9844)+1,FIND("]",GL_Paste!$I9844)-FIND("[",GL_Paste!$I9844)-1),"")))</f>
        <v/>
      </c>
      <c r="D9847">
        <f>IF(GL_Paste!$B9844="","",IFERROR(INDEX(DeptName,MATCH($C9847,DeptTag,0)),"UNALLOCATED"))</f>
        <v/>
      </c>
      <c r="E9847">
        <f>IF(GL_Paste!$B9844="","",IFERROR(INDEX(AcctCat,MATCH(GL_Paste!$B9844&amp;"",AcctCode,0)),"UNKNOWN"))</f>
        <v/>
      </c>
      <c r="F9847">
        <f>IF(GL_Paste!$B9844="","",IFERROR(INDEX(AcctSub,MATCH(GL_Paste!$B9844&amp;"",AcctCode,0)),"UNKNOWN"))</f>
        <v/>
      </c>
    </row>
    <row r="9848">
      <c r="A9848" s="40">
        <f>IF(GL_Paste!$B9845="","",N(GL_Paste!$H9845)-N(GL_Paste!$G9845))</f>
        <v/>
      </c>
      <c r="B9848" s="43">
        <f>IF(GL_Paste!$B9845="","",DATE(YEAR(GL_Paste!$E9845),MONTH(GL_Paste!$E9845),1))</f>
        <v/>
      </c>
      <c r="C9848">
        <f>IF(GL_Paste!$B9845="","",IF(TRIM(GL_Paste!$M9845)&lt;&gt;"",TRIM(GL_Paste!$M9845),IFERROR(MID(GL_Paste!$I9845,FIND("[",GL_Paste!$I9845)+1,FIND("]",GL_Paste!$I9845)-FIND("[",GL_Paste!$I9845)-1),"")))</f>
        <v/>
      </c>
      <c r="D9848">
        <f>IF(GL_Paste!$B9845="","",IFERROR(INDEX(DeptName,MATCH($C9848,DeptTag,0)),"UNALLOCATED"))</f>
        <v/>
      </c>
      <c r="E9848">
        <f>IF(GL_Paste!$B9845="","",IFERROR(INDEX(AcctCat,MATCH(GL_Paste!$B9845&amp;"",AcctCode,0)),"UNKNOWN"))</f>
        <v/>
      </c>
      <c r="F9848">
        <f>IF(GL_Paste!$B9845="","",IFERROR(INDEX(AcctSub,MATCH(GL_Paste!$B9845&amp;"",AcctCode,0)),"UNKNOWN"))</f>
        <v/>
      </c>
    </row>
    <row r="9849">
      <c r="A9849" s="40">
        <f>IF(GL_Paste!$B9846="","",N(GL_Paste!$H9846)-N(GL_Paste!$G9846))</f>
        <v/>
      </c>
      <c r="B9849" s="43">
        <f>IF(GL_Paste!$B9846="","",DATE(YEAR(GL_Paste!$E9846),MONTH(GL_Paste!$E9846),1))</f>
        <v/>
      </c>
      <c r="C9849">
        <f>IF(GL_Paste!$B9846="","",IF(TRIM(GL_Paste!$M9846)&lt;&gt;"",TRIM(GL_Paste!$M9846),IFERROR(MID(GL_Paste!$I9846,FIND("[",GL_Paste!$I9846)+1,FIND("]",GL_Paste!$I9846)-FIND("[",GL_Paste!$I9846)-1),"")))</f>
        <v/>
      </c>
      <c r="D9849">
        <f>IF(GL_Paste!$B9846="","",IFERROR(INDEX(DeptName,MATCH($C9849,DeptTag,0)),"UNALLOCATED"))</f>
        <v/>
      </c>
      <c r="E9849">
        <f>IF(GL_Paste!$B9846="","",IFERROR(INDEX(AcctCat,MATCH(GL_Paste!$B9846&amp;"",AcctCode,0)),"UNKNOWN"))</f>
        <v/>
      </c>
      <c r="F9849">
        <f>IF(GL_Paste!$B9846="","",IFERROR(INDEX(AcctSub,MATCH(GL_Paste!$B9846&amp;"",AcctCode,0)),"UNKNOWN"))</f>
        <v/>
      </c>
    </row>
    <row r="9850">
      <c r="A9850" s="40">
        <f>IF(GL_Paste!$B9847="","",N(GL_Paste!$H9847)-N(GL_Paste!$G9847))</f>
        <v/>
      </c>
      <c r="B9850" s="43">
        <f>IF(GL_Paste!$B9847="","",DATE(YEAR(GL_Paste!$E9847),MONTH(GL_Paste!$E9847),1))</f>
        <v/>
      </c>
      <c r="C9850">
        <f>IF(GL_Paste!$B9847="","",IF(TRIM(GL_Paste!$M9847)&lt;&gt;"",TRIM(GL_Paste!$M9847),IFERROR(MID(GL_Paste!$I9847,FIND("[",GL_Paste!$I9847)+1,FIND("]",GL_Paste!$I9847)-FIND("[",GL_Paste!$I9847)-1),"")))</f>
        <v/>
      </c>
      <c r="D9850">
        <f>IF(GL_Paste!$B9847="","",IFERROR(INDEX(DeptName,MATCH($C9850,DeptTag,0)),"UNALLOCATED"))</f>
        <v/>
      </c>
      <c r="E9850">
        <f>IF(GL_Paste!$B9847="","",IFERROR(INDEX(AcctCat,MATCH(GL_Paste!$B9847&amp;"",AcctCode,0)),"UNKNOWN"))</f>
        <v/>
      </c>
      <c r="F9850">
        <f>IF(GL_Paste!$B9847="","",IFERROR(INDEX(AcctSub,MATCH(GL_Paste!$B9847&amp;"",AcctCode,0)),"UNKNOWN"))</f>
        <v/>
      </c>
    </row>
    <row r="9851">
      <c r="A9851" s="40">
        <f>IF(GL_Paste!$B9848="","",N(GL_Paste!$H9848)-N(GL_Paste!$G9848))</f>
        <v/>
      </c>
      <c r="B9851" s="43">
        <f>IF(GL_Paste!$B9848="","",DATE(YEAR(GL_Paste!$E9848),MONTH(GL_Paste!$E9848),1))</f>
        <v/>
      </c>
      <c r="C9851">
        <f>IF(GL_Paste!$B9848="","",IF(TRIM(GL_Paste!$M9848)&lt;&gt;"",TRIM(GL_Paste!$M9848),IFERROR(MID(GL_Paste!$I9848,FIND("[",GL_Paste!$I9848)+1,FIND("]",GL_Paste!$I9848)-FIND("[",GL_Paste!$I9848)-1),"")))</f>
        <v/>
      </c>
      <c r="D9851">
        <f>IF(GL_Paste!$B9848="","",IFERROR(INDEX(DeptName,MATCH($C9851,DeptTag,0)),"UNALLOCATED"))</f>
        <v/>
      </c>
      <c r="E9851">
        <f>IF(GL_Paste!$B9848="","",IFERROR(INDEX(AcctCat,MATCH(GL_Paste!$B9848&amp;"",AcctCode,0)),"UNKNOWN"))</f>
        <v/>
      </c>
      <c r="F9851">
        <f>IF(GL_Paste!$B9848="","",IFERROR(INDEX(AcctSub,MATCH(GL_Paste!$B9848&amp;"",AcctCode,0)),"UNKNOWN"))</f>
        <v/>
      </c>
    </row>
    <row r="9852">
      <c r="A9852" s="40">
        <f>IF(GL_Paste!$B9849="","",N(GL_Paste!$H9849)-N(GL_Paste!$G9849))</f>
        <v/>
      </c>
      <c r="B9852" s="43">
        <f>IF(GL_Paste!$B9849="","",DATE(YEAR(GL_Paste!$E9849),MONTH(GL_Paste!$E9849),1))</f>
        <v/>
      </c>
      <c r="C9852">
        <f>IF(GL_Paste!$B9849="","",IF(TRIM(GL_Paste!$M9849)&lt;&gt;"",TRIM(GL_Paste!$M9849),IFERROR(MID(GL_Paste!$I9849,FIND("[",GL_Paste!$I9849)+1,FIND("]",GL_Paste!$I9849)-FIND("[",GL_Paste!$I9849)-1),"")))</f>
        <v/>
      </c>
      <c r="D9852">
        <f>IF(GL_Paste!$B9849="","",IFERROR(INDEX(DeptName,MATCH($C9852,DeptTag,0)),"UNALLOCATED"))</f>
        <v/>
      </c>
      <c r="E9852">
        <f>IF(GL_Paste!$B9849="","",IFERROR(INDEX(AcctCat,MATCH(GL_Paste!$B9849&amp;"",AcctCode,0)),"UNKNOWN"))</f>
        <v/>
      </c>
      <c r="F9852">
        <f>IF(GL_Paste!$B9849="","",IFERROR(INDEX(AcctSub,MATCH(GL_Paste!$B9849&amp;"",AcctCode,0)),"UNKNOWN"))</f>
        <v/>
      </c>
    </row>
    <row r="9853">
      <c r="A9853" s="40">
        <f>IF(GL_Paste!$B9850="","",N(GL_Paste!$H9850)-N(GL_Paste!$G9850))</f>
        <v/>
      </c>
      <c r="B9853" s="43">
        <f>IF(GL_Paste!$B9850="","",DATE(YEAR(GL_Paste!$E9850),MONTH(GL_Paste!$E9850),1))</f>
        <v/>
      </c>
      <c r="C9853">
        <f>IF(GL_Paste!$B9850="","",IF(TRIM(GL_Paste!$M9850)&lt;&gt;"",TRIM(GL_Paste!$M9850),IFERROR(MID(GL_Paste!$I9850,FIND("[",GL_Paste!$I9850)+1,FIND("]",GL_Paste!$I9850)-FIND("[",GL_Paste!$I9850)-1),"")))</f>
        <v/>
      </c>
      <c r="D9853">
        <f>IF(GL_Paste!$B9850="","",IFERROR(INDEX(DeptName,MATCH($C9853,DeptTag,0)),"UNALLOCATED"))</f>
        <v/>
      </c>
      <c r="E9853">
        <f>IF(GL_Paste!$B9850="","",IFERROR(INDEX(AcctCat,MATCH(GL_Paste!$B9850&amp;"",AcctCode,0)),"UNKNOWN"))</f>
        <v/>
      </c>
      <c r="F9853">
        <f>IF(GL_Paste!$B9850="","",IFERROR(INDEX(AcctSub,MATCH(GL_Paste!$B9850&amp;"",AcctCode,0)),"UNKNOWN"))</f>
        <v/>
      </c>
    </row>
    <row r="9854">
      <c r="A9854" s="40">
        <f>IF(GL_Paste!$B9851="","",N(GL_Paste!$H9851)-N(GL_Paste!$G9851))</f>
        <v/>
      </c>
      <c r="B9854" s="43">
        <f>IF(GL_Paste!$B9851="","",DATE(YEAR(GL_Paste!$E9851),MONTH(GL_Paste!$E9851),1))</f>
        <v/>
      </c>
      <c r="C9854">
        <f>IF(GL_Paste!$B9851="","",IF(TRIM(GL_Paste!$M9851)&lt;&gt;"",TRIM(GL_Paste!$M9851),IFERROR(MID(GL_Paste!$I9851,FIND("[",GL_Paste!$I9851)+1,FIND("]",GL_Paste!$I9851)-FIND("[",GL_Paste!$I9851)-1),"")))</f>
        <v/>
      </c>
      <c r="D9854">
        <f>IF(GL_Paste!$B9851="","",IFERROR(INDEX(DeptName,MATCH($C9854,DeptTag,0)),"UNALLOCATED"))</f>
        <v/>
      </c>
      <c r="E9854">
        <f>IF(GL_Paste!$B9851="","",IFERROR(INDEX(AcctCat,MATCH(GL_Paste!$B9851&amp;"",AcctCode,0)),"UNKNOWN"))</f>
        <v/>
      </c>
      <c r="F9854">
        <f>IF(GL_Paste!$B9851="","",IFERROR(INDEX(AcctSub,MATCH(GL_Paste!$B9851&amp;"",AcctCode,0)),"UNKNOWN"))</f>
        <v/>
      </c>
    </row>
    <row r="9855">
      <c r="A9855" s="40">
        <f>IF(GL_Paste!$B9852="","",N(GL_Paste!$H9852)-N(GL_Paste!$G9852))</f>
        <v/>
      </c>
      <c r="B9855" s="43">
        <f>IF(GL_Paste!$B9852="","",DATE(YEAR(GL_Paste!$E9852),MONTH(GL_Paste!$E9852),1))</f>
        <v/>
      </c>
      <c r="C9855">
        <f>IF(GL_Paste!$B9852="","",IF(TRIM(GL_Paste!$M9852)&lt;&gt;"",TRIM(GL_Paste!$M9852),IFERROR(MID(GL_Paste!$I9852,FIND("[",GL_Paste!$I9852)+1,FIND("]",GL_Paste!$I9852)-FIND("[",GL_Paste!$I9852)-1),"")))</f>
        <v/>
      </c>
      <c r="D9855">
        <f>IF(GL_Paste!$B9852="","",IFERROR(INDEX(DeptName,MATCH($C9855,DeptTag,0)),"UNALLOCATED"))</f>
        <v/>
      </c>
      <c r="E9855">
        <f>IF(GL_Paste!$B9852="","",IFERROR(INDEX(AcctCat,MATCH(GL_Paste!$B9852&amp;"",AcctCode,0)),"UNKNOWN"))</f>
        <v/>
      </c>
      <c r="F9855">
        <f>IF(GL_Paste!$B9852="","",IFERROR(INDEX(AcctSub,MATCH(GL_Paste!$B9852&amp;"",AcctCode,0)),"UNKNOWN"))</f>
        <v/>
      </c>
    </row>
    <row r="9856">
      <c r="A9856" s="40">
        <f>IF(GL_Paste!$B9853="","",N(GL_Paste!$H9853)-N(GL_Paste!$G9853))</f>
        <v/>
      </c>
      <c r="B9856" s="43">
        <f>IF(GL_Paste!$B9853="","",DATE(YEAR(GL_Paste!$E9853),MONTH(GL_Paste!$E9853),1))</f>
        <v/>
      </c>
      <c r="C9856">
        <f>IF(GL_Paste!$B9853="","",IF(TRIM(GL_Paste!$M9853)&lt;&gt;"",TRIM(GL_Paste!$M9853),IFERROR(MID(GL_Paste!$I9853,FIND("[",GL_Paste!$I9853)+1,FIND("]",GL_Paste!$I9853)-FIND("[",GL_Paste!$I9853)-1),"")))</f>
        <v/>
      </c>
      <c r="D9856">
        <f>IF(GL_Paste!$B9853="","",IFERROR(INDEX(DeptName,MATCH($C9856,DeptTag,0)),"UNALLOCATED"))</f>
        <v/>
      </c>
      <c r="E9856">
        <f>IF(GL_Paste!$B9853="","",IFERROR(INDEX(AcctCat,MATCH(GL_Paste!$B9853&amp;"",AcctCode,0)),"UNKNOWN"))</f>
        <v/>
      </c>
      <c r="F9856">
        <f>IF(GL_Paste!$B9853="","",IFERROR(INDEX(AcctSub,MATCH(GL_Paste!$B9853&amp;"",AcctCode,0)),"UNKNOWN"))</f>
        <v/>
      </c>
    </row>
    <row r="9857">
      <c r="A9857" s="40">
        <f>IF(GL_Paste!$B9854="","",N(GL_Paste!$H9854)-N(GL_Paste!$G9854))</f>
        <v/>
      </c>
      <c r="B9857" s="43">
        <f>IF(GL_Paste!$B9854="","",DATE(YEAR(GL_Paste!$E9854),MONTH(GL_Paste!$E9854),1))</f>
        <v/>
      </c>
      <c r="C9857">
        <f>IF(GL_Paste!$B9854="","",IF(TRIM(GL_Paste!$M9854)&lt;&gt;"",TRIM(GL_Paste!$M9854),IFERROR(MID(GL_Paste!$I9854,FIND("[",GL_Paste!$I9854)+1,FIND("]",GL_Paste!$I9854)-FIND("[",GL_Paste!$I9854)-1),"")))</f>
        <v/>
      </c>
      <c r="D9857">
        <f>IF(GL_Paste!$B9854="","",IFERROR(INDEX(DeptName,MATCH($C9857,DeptTag,0)),"UNALLOCATED"))</f>
        <v/>
      </c>
      <c r="E9857">
        <f>IF(GL_Paste!$B9854="","",IFERROR(INDEX(AcctCat,MATCH(GL_Paste!$B9854&amp;"",AcctCode,0)),"UNKNOWN"))</f>
        <v/>
      </c>
      <c r="F9857">
        <f>IF(GL_Paste!$B9854="","",IFERROR(INDEX(AcctSub,MATCH(GL_Paste!$B9854&amp;"",AcctCode,0)),"UNKNOWN"))</f>
        <v/>
      </c>
    </row>
    <row r="9858">
      <c r="A9858" s="40">
        <f>IF(GL_Paste!$B9855="","",N(GL_Paste!$H9855)-N(GL_Paste!$G9855))</f>
        <v/>
      </c>
      <c r="B9858" s="43">
        <f>IF(GL_Paste!$B9855="","",DATE(YEAR(GL_Paste!$E9855),MONTH(GL_Paste!$E9855),1))</f>
        <v/>
      </c>
      <c r="C9858">
        <f>IF(GL_Paste!$B9855="","",IF(TRIM(GL_Paste!$M9855)&lt;&gt;"",TRIM(GL_Paste!$M9855),IFERROR(MID(GL_Paste!$I9855,FIND("[",GL_Paste!$I9855)+1,FIND("]",GL_Paste!$I9855)-FIND("[",GL_Paste!$I9855)-1),"")))</f>
        <v/>
      </c>
      <c r="D9858">
        <f>IF(GL_Paste!$B9855="","",IFERROR(INDEX(DeptName,MATCH($C9858,DeptTag,0)),"UNALLOCATED"))</f>
        <v/>
      </c>
      <c r="E9858">
        <f>IF(GL_Paste!$B9855="","",IFERROR(INDEX(AcctCat,MATCH(GL_Paste!$B9855&amp;"",AcctCode,0)),"UNKNOWN"))</f>
        <v/>
      </c>
      <c r="F9858">
        <f>IF(GL_Paste!$B9855="","",IFERROR(INDEX(AcctSub,MATCH(GL_Paste!$B9855&amp;"",AcctCode,0)),"UNKNOWN"))</f>
        <v/>
      </c>
    </row>
    <row r="9859">
      <c r="A9859" s="40">
        <f>IF(GL_Paste!$B9856="","",N(GL_Paste!$H9856)-N(GL_Paste!$G9856))</f>
        <v/>
      </c>
      <c r="B9859" s="43">
        <f>IF(GL_Paste!$B9856="","",DATE(YEAR(GL_Paste!$E9856),MONTH(GL_Paste!$E9856),1))</f>
        <v/>
      </c>
      <c r="C9859">
        <f>IF(GL_Paste!$B9856="","",IF(TRIM(GL_Paste!$M9856)&lt;&gt;"",TRIM(GL_Paste!$M9856),IFERROR(MID(GL_Paste!$I9856,FIND("[",GL_Paste!$I9856)+1,FIND("]",GL_Paste!$I9856)-FIND("[",GL_Paste!$I9856)-1),"")))</f>
        <v/>
      </c>
      <c r="D9859">
        <f>IF(GL_Paste!$B9856="","",IFERROR(INDEX(DeptName,MATCH($C9859,DeptTag,0)),"UNALLOCATED"))</f>
        <v/>
      </c>
      <c r="E9859">
        <f>IF(GL_Paste!$B9856="","",IFERROR(INDEX(AcctCat,MATCH(GL_Paste!$B9856&amp;"",AcctCode,0)),"UNKNOWN"))</f>
        <v/>
      </c>
      <c r="F9859">
        <f>IF(GL_Paste!$B9856="","",IFERROR(INDEX(AcctSub,MATCH(GL_Paste!$B9856&amp;"",AcctCode,0)),"UNKNOWN"))</f>
        <v/>
      </c>
    </row>
    <row r="9860">
      <c r="A9860" s="40">
        <f>IF(GL_Paste!$B9857="","",N(GL_Paste!$H9857)-N(GL_Paste!$G9857))</f>
        <v/>
      </c>
      <c r="B9860" s="43">
        <f>IF(GL_Paste!$B9857="","",DATE(YEAR(GL_Paste!$E9857),MONTH(GL_Paste!$E9857),1))</f>
        <v/>
      </c>
      <c r="C9860">
        <f>IF(GL_Paste!$B9857="","",IF(TRIM(GL_Paste!$M9857)&lt;&gt;"",TRIM(GL_Paste!$M9857),IFERROR(MID(GL_Paste!$I9857,FIND("[",GL_Paste!$I9857)+1,FIND("]",GL_Paste!$I9857)-FIND("[",GL_Paste!$I9857)-1),"")))</f>
        <v/>
      </c>
      <c r="D9860">
        <f>IF(GL_Paste!$B9857="","",IFERROR(INDEX(DeptName,MATCH($C9860,DeptTag,0)),"UNALLOCATED"))</f>
        <v/>
      </c>
      <c r="E9860">
        <f>IF(GL_Paste!$B9857="","",IFERROR(INDEX(AcctCat,MATCH(GL_Paste!$B9857&amp;"",AcctCode,0)),"UNKNOWN"))</f>
        <v/>
      </c>
      <c r="F9860">
        <f>IF(GL_Paste!$B9857="","",IFERROR(INDEX(AcctSub,MATCH(GL_Paste!$B9857&amp;"",AcctCode,0)),"UNKNOWN"))</f>
        <v/>
      </c>
    </row>
    <row r="9861">
      <c r="A9861" s="40">
        <f>IF(GL_Paste!$B9858="","",N(GL_Paste!$H9858)-N(GL_Paste!$G9858))</f>
        <v/>
      </c>
      <c r="B9861" s="43">
        <f>IF(GL_Paste!$B9858="","",DATE(YEAR(GL_Paste!$E9858),MONTH(GL_Paste!$E9858),1))</f>
        <v/>
      </c>
      <c r="C9861">
        <f>IF(GL_Paste!$B9858="","",IF(TRIM(GL_Paste!$M9858)&lt;&gt;"",TRIM(GL_Paste!$M9858),IFERROR(MID(GL_Paste!$I9858,FIND("[",GL_Paste!$I9858)+1,FIND("]",GL_Paste!$I9858)-FIND("[",GL_Paste!$I9858)-1),"")))</f>
        <v/>
      </c>
      <c r="D9861">
        <f>IF(GL_Paste!$B9858="","",IFERROR(INDEX(DeptName,MATCH($C9861,DeptTag,0)),"UNALLOCATED"))</f>
        <v/>
      </c>
      <c r="E9861">
        <f>IF(GL_Paste!$B9858="","",IFERROR(INDEX(AcctCat,MATCH(GL_Paste!$B9858&amp;"",AcctCode,0)),"UNKNOWN"))</f>
        <v/>
      </c>
      <c r="F9861">
        <f>IF(GL_Paste!$B9858="","",IFERROR(INDEX(AcctSub,MATCH(GL_Paste!$B9858&amp;"",AcctCode,0)),"UNKNOWN"))</f>
        <v/>
      </c>
    </row>
    <row r="9862">
      <c r="A9862" s="40">
        <f>IF(GL_Paste!$B9859="","",N(GL_Paste!$H9859)-N(GL_Paste!$G9859))</f>
        <v/>
      </c>
      <c r="B9862" s="43">
        <f>IF(GL_Paste!$B9859="","",DATE(YEAR(GL_Paste!$E9859),MONTH(GL_Paste!$E9859),1))</f>
        <v/>
      </c>
      <c r="C9862">
        <f>IF(GL_Paste!$B9859="","",IF(TRIM(GL_Paste!$M9859)&lt;&gt;"",TRIM(GL_Paste!$M9859),IFERROR(MID(GL_Paste!$I9859,FIND("[",GL_Paste!$I9859)+1,FIND("]",GL_Paste!$I9859)-FIND("[",GL_Paste!$I9859)-1),"")))</f>
        <v/>
      </c>
      <c r="D9862">
        <f>IF(GL_Paste!$B9859="","",IFERROR(INDEX(DeptName,MATCH($C9862,DeptTag,0)),"UNALLOCATED"))</f>
        <v/>
      </c>
      <c r="E9862">
        <f>IF(GL_Paste!$B9859="","",IFERROR(INDEX(AcctCat,MATCH(GL_Paste!$B9859&amp;"",AcctCode,0)),"UNKNOWN"))</f>
        <v/>
      </c>
      <c r="F9862">
        <f>IF(GL_Paste!$B9859="","",IFERROR(INDEX(AcctSub,MATCH(GL_Paste!$B9859&amp;"",AcctCode,0)),"UNKNOWN"))</f>
        <v/>
      </c>
    </row>
    <row r="9863">
      <c r="A9863" s="40">
        <f>IF(GL_Paste!$B9860="","",N(GL_Paste!$H9860)-N(GL_Paste!$G9860))</f>
        <v/>
      </c>
      <c r="B9863" s="43">
        <f>IF(GL_Paste!$B9860="","",DATE(YEAR(GL_Paste!$E9860),MONTH(GL_Paste!$E9860),1))</f>
        <v/>
      </c>
      <c r="C9863">
        <f>IF(GL_Paste!$B9860="","",IF(TRIM(GL_Paste!$M9860)&lt;&gt;"",TRIM(GL_Paste!$M9860),IFERROR(MID(GL_Paste!$I9860,FIND("[",GL_Paste!$I9860)+1,FIND("]",GL_Paste!$I9860)-FIND("[",GL_Paste!$I9860)-1),"")))</f>
        <v/>
      </c>
      <c r="D9863">
        <f>IF(GL_Paste!$B9860="","",IFERROR(INDEX(DeptName,MATCH($C9863,DeptTag,0)),"UNALLOCATED"))</f>
        <v/>
      </c>
      <c r="E9863">
        <f>IF(GL_Paste!$B9860="","",IFERROR(INDEX(AcctCat,MATCH(GL_Paste!$B9860&amp;"",AcctCode,0)),"UNKNOWN"))</f>
        <v/>
      </c>
      <c r="F9863">
        <f>IF(GL_Paste!$B9860="","",IFERROR(INDEX(AcctSub,MATCH(GL_Paste!$B9860&amp;"",AcctCode,0)),"UNKNOWN"))</f>
        <v/>
      </c>
    </row>
    <row r="9864">
      <c r="A9864" s="40">
        <f>IF(GL_Paste!$B9861="","",N(GL_Paste!$H9861)-N(GL_Paste!$G9861))</f>
        <v/>
      </c>
      <c r="B9864" s="43">
        <f>IF(GL_Paste!$B9861="","",DATE(YEAR(GL_Paste!$E9861),MONTH(GL_Paste!$E9861),1))</f>
        <v/>
      </c>
      <c r="C9864">
        <f>IF(GL_Paste!$B9861="","",IF(TRIM(GL_Paste!$M9861)&lt;&gt;"",TRIM(GL_Paste!$M9861),IFERROR(MID(GL_Paste!$I9861,FIND("[",GL_Paste!$I9861)+1,FIND("]",GL_Paste!$I9861)-FIND("[",GL_Paste!$I9861)-1),"")))</f>
        <v/>
      </c>
      <c r="D9864">
        <f>IF(GL_Paste!$B9861="","",IFERROR(INDEX(DeptName,MATCH($C9864,DeptTag,0)),"UNALLOCATED"))</f>
        <v/>
      </c>
      <c r="E9864">
        <f>IF(GL_Paste!$B9861="","",IFERROR(INDEX(AcctCat,MATCH(GL_Paste!$B9861&amp;"",AcctCode,0)),"UNKNOWN"))</f>
        <v/>
      </c>
      <c r="F9864">
        <f>IF(GL_Paste!$B9861="","",IFERROR(INDEX(AcctSub,MATCH(GL_Paste!$B9861&amp;"",AcctCode,0)),"UNKNOWN"))</f>
        <v/>
      </c>
    </row>
    <row r="9865">
      <c r="A9865" s="40">
        <f>IF(GL_Paste!$B9862="","",N(GL_Paste!$H9862)-N(GL_Paste!$G9862))</f>
        <v/>
      </c>
      <c r="B9865" s="43">
        <f>IF(GL_Paste!$B9862="","",DATE(YEAR(GL_Paste!$E9862),MONTH(GL_Paste!$E9862),1))</f>
        <v/>
      </c>
      <c r="C9865">
        <f>IF(GL_Paste!$B9862="","",IF(TRIM(GL_Paste!$M9862)&lt;&gt;"",TRIM(GL_Paste!$M9862),IFERROR(MID(GL_Paste!$I9862,FIND("[",GL_Paste!$I9862)+1,FIND("]",GL_Paste!$I9862)-FIND("[",GL_Paste!$I9862)-1),"")))</f>
        <v/>
      </c>
      <c r="D9865">
        <f>IF(GL_Paste!$B9862="","",IFERROR(INDEX(DeptName,MATCH($C9865,DeptTag,0)),"UNALLOCATED"))</f>
        <v/>
      </c>
      <c r="E9865">
        <f>IF(GL_Paste!$B9862="","",IFERROR(INDEX(AcctCat,MATCH(GL_Paste!$B9862&amp;"",AcctCode,0)),"UNKNOWN"))</f>
        <v/>
      </c>
      <c r="F9865">
        <f>IF(GL_Paste!$B9862="","",IFERROR(INDEX(AcctSub,MATCH(GL_Paste!$B9862&amp;"",AcctCode,0)),"UNKNOWN"))</f>
        <v/>
      </c>
    </row>
    <row r="9866">
      <c r="A9866" s="40">
        <f>IF(GL_Paste!$B9863="","",N(GL_Paste!$H9863)-N(GL_Paste!$G9863))</f>
        <v/>
      </c>
      <c r="B9866" s="43">
        <f>IF(GL_Paste!$B9863="","",DATE(YEAR(GL_Paste!$E9863),MONTH(GL_Paste!$E9863),1))</f>
        <v/>
      </c>
      <c r="C9866">
        <f>IF(GL_Paste!$B9863="","",IF(TRIM(GL_Paste!$M9863)&lt;&gt;"",TRIM(GL_Paste!$M9863),IFERROR(MID(GL_Paste!$I9863,FIND("[",GL_Paste!$I9863)+1,FIND("]",GL_Paste!$I9863)-FIND("[",GL_Paste!$I9863)-1),"")))</f>
        <v/>
      </c>
      <c r="D9866">
        <f>IF(GL_Paste!$B9863="","",IFERROR(INDEX(DeptName,MATCH($C9866,DeptTag,0)),"UNALLOCATED"))</f>
        <v/>
      </c>
      <c r="E9866">
        <f>IF(GL_Paste!$B9863="","",IFERROR(INDEX(AcctCat,MATCH(GL_Paste!$B9863&amp;"",AcctCode,0)),"UNKNOWN"))</f>
        <v/>
      </c>
      <c r="F9866">
        <f>IF(GL_Paste!$B9863="","",IFERROR(INDEX(AcctSub,MATCH(GL_Paste!$B9863&amp;"",AcctCode,0)),"UNKNOWN"))</f>
        <v/>
      </c>
    </row>
    <row r="9867">
      <c r="A9867" s="40">
        <f>IF(GL_Paste!$B9864="","",N(GL_Paste!$H9864)-N(GL_Paste!$G9864))</f>
        <v/>
      </c>
      <c r="B9867" s="43">
        <f>IF(GL_Paste!$B9864="","",DATE(YEAR(GL_Paste!$E9864),MONTH(GL_Paste!$E9864),1))</f>
        <v/>
      </c>
      <c r="C9867">
        <f>IF(GL_Paste!$B9864="","",IF(TRIM(GL_Paste!$M9864)&lt;&gt;"",TRIM(GL_Paste!$M9864),IFERROR(MID(GL_Paste!$I9864,FIND("[",GL_Paste!$I9864)+1,FIND("]",GL_Paste!$I9864)-FIND("[",GL_Paste!$I9864)-1),"")))</f>
        <v/>
      </c>
      <c r="D9867">
        <f>IF(GL_Paste!$B9864="","",IFERROR(INDEX(DeptName,MATCH($C9867,DeptTag,0)),"UNALLOCATED"))</f>
        <v/>
      </c>
      <c r="E9867">
        <f>IF(GL_Paste!$B9864="","",IFERROR(INDEX(AcctCat,MATCH(GL_Paste!$B9864&amp;"",AcctCode,0)),"UNKNOWN"))</f>
        <v/>
      </c>
      <c r="F9867">
        <f>IF(GL_Paste!$B9864="","",IFERROR(INDEX(AcctSub,MATCH(GL_Paste!$B9864&amp;"",AcctCode,0)),"UNKNOWN"))</f>
        <v/>
      </c>
    </row>
    <row r="9868">
      <c r="A9868" s="40">
        <f>IF(GL_Paste!$B9865="","",N(GL_Paste!$H9865)-N(GL_Paste!$G9865))</f>
        <v/>
      </c>
      <c r="B9868" s="43">
        <f>IF(GL_Paste!$B9865="","",DATE(YEAR(GL_Paste!$E9865),MONTH(GL_Paste!$E9865),1))</f>
        <v/>
      </c>
      <c r="C9868">
        <f>IF(GL_Paste!$B9865="","",IF(TRIM(GL_Paste!$M9865)&lt;&gt;"",TRIM(GL_Paste!$M9865),IFERROR(MID(GL_Paste!$I9865,FIND("[",GL_Paste!$I9865)+1,FIND("]",GL_Paste!$I9865)-FIND("[",GL_Paste!$I9865)-1),"")))</f>
        <v/>
      </c>
      <c r="D9868">
        <f>IF(GL_Paste!$B9865="","",IFERROR(INDEX(DeptName,MATCH($C9868,DeptTag,0)),"UNALLOCATED"))</f>
        <v/>
      </c>
      <c r="E9868">
        <f>IF(GL_Paste!$B9865="","",IFERROR(INDEX(AcctCat,MATCH(GL_Paste!$B9865&amp;"",AcctCode,0)),"UNKNOWN"))</f>
        <v/>
      </c>
      <c r="F9868">
        <f>IF(GL_Paste!$B9865="","",IFERROR(INDEX(AcctSub,MATCH(GL_Paste!$B9865&amp;"",AcctCode,0)),"UNKNOWN"))</f>
        <v/>
      </c>
    </row>
    <row r="9869">
      <c r="A9869" s="40">
        <f>IF(GL_Paste!$B9866="","",N(GL_Paste!$H9866)-N(GL_Paste!$G9866))</f>
        <v/>
      </c>
      <c r="B9869" s="43">
        <f>IF(GL_Paste!$B9866="","",DATE(YEAR(GL_Paste!$E9866),MONTH(GL_Paste!$E9866),1))</f>
        <v/>
      </c>
      <c r="C9869">
        <f>IF(GL_Paste!$B9866="","",IF(TRIM(GL_Paste!$M9866)&lt;&gt;"",TRIM(GL_Paste!$M9866),IFERROR(MID(GL_Paste!$I9866,FIND("[",GL_Paste!$I9866)+1,FIND("]",GL_Paste!$I9866)-FIND("[",GL_Paste!$I9866)-1),"")))</f>
        <v/>
      </c>
      <c r="D9869">
        <f>IF(GL_Paste!$B9866="","",IFERROR(INDEX(DeptName,MATCH($C9869,DeptTag,0)),"UNALLOCATED"))</f>
        <v/>
      </c>
      <c r="E9869">
        <f>IF(GL_Paste!$B9866="","",IFERROR(INDEX(AcctCat,MATCH(GL_Paste!$B9866&amp;"",AcctCode,0)),"UNKNOWN"))</f>
        <v/>
      </c>
      <c r="F9869">
        <f>IF(GL_Paste!$B9866="","",IFERROR(INDEX(AcctSub,MATCH(GL_Paste!$B9866&amp;"",AcctCode,0)),"UNKNOWN"))</f>
        <v/>
      </c>
    </row>
    <row r="9870">
      <c r="A9870" s="40">
        <f>IF(GL_Paste!$B9867="","",N(GL_Paste!$H9867)-N(GL_Paste!$G9867))</f>
        <v/>
      </c>
      <c r="B9870" s="43">
        <f>IF(GL_Paste!$B9867="","",DATE(YEAR(GL_Paste!$E9867),MONTH(GL_Paste!$E9867),1))</f>
        <v/>
      </c>
      <c r="C9870">
        <f>IF(GL_Paste!$B9867="","",IF(TRIM(GL_Paste!$M9867)&lt;&gt;"",TRIM(GL_Paste!$M9867),IFERROR(MID(GL_Paste!$I9867,FIND("[",GL_Paste!$I9867)+1,FIND("]",GL_Paste!$I9867)-FIND("[",GL_Paste!$I9867)-1),"")))</f>
        <v/>
      </c>
      <c r="D9870">
        <f>IF(GL_Paste!$B9867="","",IFERROR(INDEX(DeptName,MATCH($C9870,DeptTag,0)),"UNALLOCATED"))</f>
        <v/>
      </c>
      <c r="E9870">
        <f>IF(GL_Paste!$B9867="","",IFERROR(INDEX(AcctCat,MATCH(GL_Paste!$B9867&amp;"",AcctCode,0)),"UNKNOWN"))</f>
        <v/>
      </c>
      <c r="F9870">
        <f>IF(GL_Paste!$B9867="","",IFERROR(INDEX(AcctSub,MATCH(GL_Paste!$B9867&amp;"",AcctCode,0)),"UNKNOWN"))</f>
        <v/>
      </c>
    </row>
    <row r="9871">
      <c r="A9871" s="40">
        <f>IF(GL_Paste!$B9868="","",N(GL_Paste!$H9868)-N(GL_Paste!$G9868))</f>
        <v/>
      </c>
      <c r="B9871" s="43">
        <f>IF(GL_Paste!$B9868="","",DATE(YEAR(GL_Paste!$E9868),MONTH(GL_Paste!$E9868),1))</f>
        <v/>
      </c>
      <c r="C9871">
        <f>IF(GL_Paste!$B9868="","",IF(TRIM(GL_Paste!$M9868)&lt;&gt;"",TRIM(GL_Paste!$M9868),IFERROR(MID(GL_Paste!$I9868,FIND("[",GL_Paste!$I9868)+1,FIND("]",GL_Paste!$I9868)-FIND("[",GL_Paste!$I9868)-1),"")))</f>
        <v/>
      </c>
      <c r="D9871">
        <f>IF(GL_Paste!$B9868="","",IFERROR(INDEX(DeptName,MATCH($C9871,DeptTag,0)),"UNALLOCATED"))</f>
        <v/>
      </c>
      <c r="E9871">
        <f>IF(GL_Paste!$B9868="","",IFERROR(INDEX(AcctCat,MATCH(GL_Paste!$B9868&amp;"",AcctCode,0)),"UNKNOWN"))</f>
        <v/>
      </c>
      <c r="F9871">
        <f>IF(GL_Paste!$B9868="","",IFERROR(INDEX(AcctSub,MATCH(GL_Paste!$B9868&amp;"",AcctCode,0)),"UNKNOWN"))</f>
        <v/>
      </c>
    </row>
    <row r="9872">
      <c r="A9872" s="40">
        <f>IF(GL_Paste!$B9869="","",N(GL_Paste!$H9869)-N(GL_Paste!$G9869))</f>
        <v/>
      </c>
      <c r="B9872" s="43">
        <f>IF(GL_Paste!$B9869="","",DATE(YEAR(GL_Paste!$E9869),MONTH(GL_Paste!$E9869),1))</f>
        <v/>
      </c>
      <c r="C9872">
        <f>IF(GL_Paste!$B9869="","",IF(TRIM(GL_Paste!$M9869)&lt;&gt;"",TRIM(GL_Paste!$M9869),IFERROR(MID(GL_Paste!$I9869,FIND("[",GL_Paste!$I9869)+1,FIND("]",GL_Paste!$I9869)-FIND("[",GL_Paste!$I9869)-1),"")))</f>
        <v/>
      </c>
      <c r="D9872">
        <f>IF(GL_Paste!$B9869="","",IFERROR(INDEX(DeptName,MATCH($C9872,DeptTag,0)),"UNALLOCATED"))</f>
        <v/>
      </c>
      <c r="E9872">
        <f>IF(GL_Paste!$B9869="","",IFERROR(INDEX(AcctCat,MATCH(GL_Paste!$B9869&amp;"",AcctCode,0)),"UNKNOWN"))</f>
        <v/>
      </c>
      <c r="F9872">
        <f>IF(GL_Paste!$B9869="","",IFERROR(INDEX(AcctSub,MATCH(GL_Paste!$B9869&amp;"",AcctCode,0)),"UNKNOWN"))</f>
        <v/>
      </c>
    </row>
    <row r="9873">
      <c r="A9873" s="40">
        <f>IF(GL_Paste!$B9870="","",N(GL_Paste!$H9870)-N(GL_Paste!$G9870))</f>
        <v/>
      </c>
      <c r="B9873" s="43">
        <f>IF(GL_Paste!$B9870="","",DATE(YEAR(GL_Paste!$E9870),MONTH(GL_Paste!$E9870),1))</f>
        <v/>
      </c>
      <c r="C9873">
        <f>IF(GL_Paste!$B9870="","",IF(TRIM(GL_Paste!$M9870)&lt;&gt;"",TRIM(GL_Paste!$M9870),IFERROR(MID(GL_Paste!$I9870,FIND("[",GL_Paste!$I9870)+1,FIND("]",GL_Paste!$I9870)-FIND("[",GL_Paste!$I9870)-1),"")))</f>
        <v/>
      </c>
      <c r="D9873">
        <f>IF(GL_Paste!$B9870="","",IFERROR(INDEX(DeptName,MATCH($C9873,DeptTag,0)),"UNALLOCATED"))</f>
        <v/>
      </c>
      <c r="E9873">
        <f>IF(GL_Paste!$B9870="","",IFERROR(INDEX(AcctCat,MATCH(GL_Paste!$B9870&amp;"",AcctCode,0)),"UNKNOWN"))</f>
        <v/>
      </c>
      <c r="F9873">
        <f>IF(GL_Paste!$B9870="","",IFERROR(INDEX(AcctSub,MATCH(GL_Paste!$B9870&amp;"",AcctCode,0)),"UNKNOWN"))</f>
        <v/>
      </c>
    </row>
    <row r="9874">
      <c r="A9874" s="40">
        <f>IF(GL_Paste!$B9871="","",N(GL_Paste!$H9871)-N(GL_Paste!$G9871))</f>
        <v/>
      </c>
      <c r="B9874" s="43">
        <f>IF(GL_Paste!$B9871="","",DATE(YEAR(GL_Paste!$E9871),MONTH(GL_Paste!$E9871),1))</f>
        <v/>
      </c>
      <c r="C9874">
        <f>IF(GL_Paste!$B9871="","",IF(TRIM(GL_Paste!$M9871)&lt;&gt;"",TRIM(GL_Paste!$M9871),IFERROR(MID(GL_Paste!$I9871,FIND("[",GL_Paste!$I9871)+1,FIND("]",GL_Paste!$I9871)-FIND("[",GL_Paste!$I9871)-1),"")))</f>
        <v/>
      </c>
      <c r="D9874">
        <f>IF(GL_Paste!$B9871="","",IFERROR(INDEX(DeptName,MATCH($C9874,DeptTag,0)),"UNALLOCATED"))</f>
        <v/>
      </c>
      <c r="E9874">
        <f>IF(GL_Paste!$B9871="","",IFERROR(INDEX(AcctCat,MATCH(GL_Paste!$B9871&amp;"",AcctCode,0)),"UNKNOWN"))</f>
        <v/>
      </c>
      <c r="F9874">
        <f>IF(GL_Paste!$B9871="","",IFERROR(INDEX(AcctSub,MATCH(GL_Paste!$B9871&amp;"",AcctCode,0)),"UNKNOWN"))</f>
        <v/>
      </c>
    </row>
    <row r="9875">
      <c r="A9875" s="40">
        <f>IF(GL_Paste!$B9872="","",N(GL_Paste!$H9872)-N(GL_Paste!$G9872))</f>
        <v/>
      </c>
      <c r="B9875" s="43">
        <f>IF(GL_Paste!$B9872="","",DATE(YEAR(GL_Paste!$E9872),MONTH(GL_Paste!$E9872),1))</f>
        <v/>
      </c>
      <c r="C9875">
        <f>IF(GL_Paste!$B9872="","",IF(TRIM(GL_Paste!$M9872)&lt;&gt;"",TRIM(GL_Paste!$M9872),IFERROR(MID(GL_Paste!$I9872,FIND("[",GL_Paste!$I9872)+1,FIND("]",GL_Paste!$I9872)-FIND("[",GL_Paste!$I9872)-1),"")))</f>
        <v/>
      </c>
      <c r="D9875">
        <f>IF(GL_Paste!$B9872="","",IFERROR(INDEX(DeptName,MATCH($C9875,DeptTag,0)),"UNALLOCATED"))</f>
        <v/>
      </c>
      <c r="E9875">
        <f>IF(GL_Paste!$B9872="","",IFERROR(INDEX(AcctCat,MATCH(GL_Paste!$B9872&amp;"",AcctCode,0)),"UNKNOWN"))</f>
        <v/>
      </c>
      <c r="F9875">
        <f>IF(GL_Paste!$B9872="","",IFERROR(INDEX(AcctSub,MATCH(GL_Paste!$B9872&amp;"",AcctCode,0)),"UNKNOWN"))</f>
        <v/>
      </c>
    </row>
    <row r="9876">
      <c r="A9876" s="40">
        <f>IF(GL_Paste!$B9873="","",N(GL_Paste!$H9873)-N(GL_Paste!$G9873))</f>
        <v/>
      </c>
      <c r="B9876" s="43">
        <f>IF(GL_Paste!$B9873="","",DATE(YEAR(GL_Paste!$E9873),MONTH(GL_Paste!$E9873),1))</f>
        <v/>
      </c>
      <c r="C9876">
        <f>IF(GL_Paste!$B9873="","",IF(TRIM(GL_Paste!$M9873)&lt;&gt;"",TRIM(GL_Paste!$M9873),IFERROR(MID(GL_Paste!$I9873,FIND("[",GL_Paste!$I9873)+1,FIND("]",GL_Paste!$I9873)-FIND("[",GL_Paste!$I9873)-1),"")))</f>
        <v/>
      </c>
      <c r="D9876">
        <f>IF(GL_Paste!$B9873="","",IFERROR(INDEX(DeptName,MATCH($C9876,DeptTag,0)),"UNALLOCATED"))</f>
        <v/>
      </c>
      <c r="E9876">
        <f>IF(GL_Paste!$B9873="","",IFERROR(INDEX(AcctCat,MATCH(GL_Paste!$B9873&amp;"",AcctCode,0)),"UNKNOWN"))</f>
        <v/>
      </c>
      <c r="F9876">
        <f>IF(GL_Paste!$B9873="","",IFERROR(INDEX(AcctSub,MATCH(GL_Paste!$B9873&amp;"",AcctCode,0)),"UNKNOWN"))</f>
        <v/>
      </c>
    </row>
    <row r="9877">
      <c r="A9877" s="40">
        <f>IF(GL_Paste!$B9874="","",N(GL_Paste!$H9874)-N(GL_Paste!$G9874))</f>
        <v/>
      </c>
      <c r="B9877" s="43">
        <f>IF(GL_Paste!$B9874="","",DATE(YEAR(GL_Paste!$E9874),MONTH(GL_Paste!$E9874),1))</f>
        <v/>
      </c>
      <c r="C9877">
        <f>IF(GL_Paste!$B9874="","",IF(TRIM(GL_Paste!$M9874)&lt;&gt;"",TRIM(GL_Paste!$M9874),IFERROR(MID(GL_Paste!$I9874,FIND("[",GL_Paste!$I9874)+1,FIND("]",GL_Paste!$I9874)-FIND("[",GL_Paste!$I9874)-1),"")))</f>
        <v/>
      </c>
      <c r="D9877">
        <f>IF(GL_Paste!$B9874="","",IFERROR(INDEX(DeptName,MATCH($C9877,DeptTag,0)),"UNALLOCATED"))</f>
        <v/>
      </c>
      <c r="E9877">
        <f>IF(GL_Paste!$B9874="","",IFERROR(INDEX(AcctCat,MATCH(GL_Paste!$B9874&amp;"",AcctCode,0)),"UNKNOWN"))</f>
        <v/>
      </c>
      <c r="F9877">
        <f>IF(GL_Paste!$B9874="","",IFERROR(INDEX(AcctSub,MATCH(GL_Paste!$B9874&amp;"",AcctCode,0)),"UNKNOWN"))</f>
        <v/>
      </c>
    </row>
    <row r="9878">
      <c r="A9878" s="40">
        <f>IF(GL_Paste!$B9875="","",N(GL_Paste!$H9875)-N(GL_Paste!$G9875))</f>
        <v/>
      </c>
      <c r="B9878" s="43">
        <f>IF(GL_Paste!$B9875="","",DATE(YEAR(GL_Paste!$E9875),MONTH(GL_Paste!$E9875),1))</f>
        <v/>
      </c>
      <c r="C9878">
        <f>IF(GL_Paste!$B9875="","",IF(TRIM(GL_Paste!$M9875)&lt;&gt;"",TRIM(GL_Paste!$M9875),IFERROR(MID(GL_Paste!$I9875,FIND("[",GL_Paste!$I9875)+1,FIND("]",GL_Paste!$I9875)-FIND("[",GL_Paste!$I9875)-1),"")))</f>
        <v/>
      </c>
      <c r="D9878">
        <f>IF(GL_Paste!$B9875="","",IFERROR(INDEX(DeptName,MATCH($C9878,DeptTag,0)),"UNALLOCATED"))</f>
        <v/>
      </c>
      <c r="E9878">
        <f>IF(GL_Paste!$B9875="","",IFERROR(INDEX(AcctCat,MATCH(GL_Paste!$B9875&amp;"",AcctCode,0)),"UNKNOWN"))</f>
        <v/>
      </c>
      <c r="F9878">
        <f>IF(GL_Paste!$B9875="","",IFERROR(INDEX(AcctSub,MATCH(GL_Paste!$B9875&amp;"",AcctCode,0)),"UNKNOWN"))</f>
        <v/>
      </c>
    </row>
    <row r="9879">
      <c r="A9879" s="40">
        <f>IF(GL_Paste!$B9876="","",N(GL_Paste!$H9876)-N(GL_Paste!$G9876))</f>
        <v/>
      </c>
      <c r="B9879" s="43">
        <f>IF(GL_Paste!$B9876="","",DATE(YEAR(GL_Paste!$E9876),MONTH(GL_Paste!$E9876),1))</f>
        <v/>
      </c>
      <c r="C9879">
        <f>IF(GL_Paste!$B9876="","",IF(TRIM(GL_Paste!$M9876)&lt;&gt;"",TRIM(GL_Paste!$M9876),IFERROR(MID(GL_Paste!$I9876,FIND("[",GL_Paste!$I9876)+1,FIND("]",GL_Paste!$I9876)-FIND("[",GL_Paste!$I9876)-1),"")))</f>
        <v/>
      </c>
      <c r="D9879">
        <f>IF(GL_Paste!$B9876="","",IFERROR(INDEX(DeptName,MATCH($C9879,DeptTag,0)),"UNALLOCATED"))</f>
        <v/>
      </c>
      <c r="E9879">
        <f>IF(GL_Paste!$B9876="","",IFERROR(INDEX(AcctCat,MATCH(GL_Paste!$B9876&amp;"",AcctCode,0)),"UNKNOWN"))</f>
        <v/>
      </c>
      <c r="F9879">
        <f>IF(GL_Paste!$B9876="","",IFERROR(INDEX(AcctSub,MATCH(GL_Paste!$B9876&amp;"",AcctCode,0)),"UNKNOWN"))</f>
        <v/>
      </c>
    </row>
    <row r="9880">
      <c r="A9880" s="40">
        <f>IF(GL_Paste!$B9877="","",N(GL_Paste!$H9877)-N(GL_Paste!$G9877))</f>
        <v/>
      </c>
      <c r="B9880" s="43">
        <f>IF(GL_Paste!$B9877="","",DATE(YEAR(GL_Paste!$E9877),MONTH(GL_Paste!$E9877),1))</f>
        <v/>
      </c>
      <c r="C9880">
        <f>IF(GL_Paste!$B9877="","",IF(TRIM(GL_Paste!$M9877)&lt;&gt;"",TRIM(GL_Paste!$M9877),IFERROR(MID(GL_Paste!$I9877,FIND("[",GL_Paste!$I9877)+1,FIND("]",GL_Paste!$I9877)-FIND("[",GL_Paste!$I9877)-1),"")))</f>
        <v/>
      </c>
      <c r="D9880">
        <f>IF(GL_Paste!$B9877="","",IFERROR(INDEX(DeptName,MATCH($C9880,DeptTag,0)),"UNALLOCATED"))</f>
        <v/>
      </c>
      <c r="E9880">
        <f>IF(GL_Paste!$B9877="","",IFERROR(INDEX(AcctCat,MATCH(GL_Paste!$B9877&amp;"",AcctCode,0)),"UNKNOWN"))</f>
        <v/>
      </c>
      <c r="F9880">
        <f>IF(GL_Paste!$B9877="","",IFERROR(INDEX(AcctSub,MATCH(GL_Paste!$B9877&amp;"",AcctCode,0)),"UNKNOWN"))</f>
        <v/>
      </c>
    </row>
    <row r="9881">
      <c r="A9881" s="40">
        <f>IF(GL_Paste!$B9878="","",N(GL_Paste!$H9878)-N(GL_Paste!$G9878))</f>
        <v/>
      </c>
      <c r="B9881" s="43">
        <f>IF(GL_Paste!$B9878="","",DATE(YEAR(GL_Paste!$E9878),MONTH(GL_Paste!$E9878),1))</f>
        <v/>
      </c>
      <c r="C9881">
        <f>IF(GL_Paste!$B9878="","",IF(TRIM(GL_Paste!$M9878)&lt;&gt;"",TRIM(GL_Paste!$M9878),IFERROR(MID(GL_Paste!$I9878,FIND("[",GL_Paste!$I9878)+1,FIND("]",GL_Paste!$I9878)-FIND("[",GL_Paste!$I9878)-1),"")))</f>
        <v/>
      </c>
      <c r="D9881">
        <f>IF(GL_Paste!$B9878="","",IFERROR(INDEX(DeptName,MATCH($C9881,DeptTag,0)),"UNALLOCATED"))</f>
        <v/>
      </c>
      <c r="E9881">
        <f>IF(GL_Paste!$B9878="","",IFERROR(INDEX(AcctCat,MATCH(GL_Paste!$B9878&amp;"",AcctCode,0)),"UNKNOWN"))</f>
        <v/>
      </c>
      <c r="F9881">
        <f>IF(GL_Paste!$B9878="","",IFERROR(INDEX(AcctSub,MATCH(GL_Paste!$B9878&amp;"",AcctCode,0)),"UNKNOWN"))</f>
        <v/>
      </c>
    </row>
    <row r="9882">
      <c r="A9882" s="40">
        <f>IF(GL_Paste!$B9879="","",N(GL_Paste!$H9879)-N(GL_Paste!$G9879))</f>
        <v/>
      </c>
      <c r="B9882" s="43">
        <f>IF(GL_Paste!$B9879="","",DATE(YEAR(GL_Paste!$E9879),MONTH(GL_Paste!$E9879),1))</f>
        <v/>
      </c>
      <c r="C9882">
        <f>IF(GL_Paste!$B9879="","",IF(TRIM(GL_Paste!$M9879)&lt;&gt;"",TRIM(GL_Paste!$M9879),IFERROR(MID(GL_Paste!$I9879,FIND("[",GL_Paste!$I9879)+1,FIND("]",GL_Paste!$I9879)-FIND("[",GL_Paste!$I9879)-1),"")))</f>
        <v/>
      </c>
      <c r="D9882">
        <f>IF(GL_Paste!$B9879="","",IFERROR(INDEX(DeptName,MATCH($C9882,DeptTag,0)),"UNALLOCATED"))</f>
        <v/>
      </c>
      <c r="E9882">
        <f>IF(GL_Paste!$B9879="","",IFERROR(INDEX(AcctCat,MATCH(GL_Paste!$B9879&amp;"",AcctCode,0)),"UNKNOWN"))</f>
        <v/>
      </c>
      <c r="F9882">
        <f>IF(GL_Paste!$B9879="","",IFERROR(INDEX(AcctSub,MATCH(GL_Paste!$B9879&amp;"",AcctCode,0)),"UNKNOWN"))</f>
        <v/>
      </c>
    </row>
    <row r="9883">
      <c r="A9883" s="40">
        <f>IF(GL_Paste!$B9880="","",N(GL_Paste!$H9880)-N(GL_Paste!$G9880))</f>
        <v/>
      </c>
      <c r="B9883" s="43">
        <f>IF(GL_Paste!$B9880="","",DATE(YEAR(GL_Paste!$E9880),MONTH(GL_Paste!$E9880),1))</f>
        <v/>
      </c>
      <c r="C9883">
        <f>IF(GL_Paste!$B9880="","",IF(TRIM(GL_Paste!$M9880)&lt;&gt;"",TRIM(GL_Paste!$M9880),IFERROR(MID(GL_Paste!$I9880,FIND("[",GL_Paste!$I9880)+1,FIND("]",GL_Paste!$I9880)-FIND("[",GL_Paste!$I9880)-1),"")))</f>
        <v/>
      </c>
      <c r="D9883">
        <f>IF(GL_Paste!$B9880="","",IFERROR(INDEX(DeptName,MATCH($C9883,DeptTag,0)),"UNALLOCATED"))</f>
        <v/>
      </c>
      <c r="E9883">
        <f>IF(GL_Paste!$B9880="","",IFERROR(INDEX(AcctCat,MATCH(GL_Paste!$B9880&amp;"",AcctCode,0)),"UNKNOWN"))</f>
        <v/>
      </c>
      <c r="F9883">
        <f>IF(GL_Paste!$B9880="","",IFERROR(INDEX(AcctSub,MATCH(GL_Paste!$B9880&amp;"",AcctCode,0)),"UNKNOWN"))</f>
        <v/>
      </c>
    </row>
    <row r="9884">
      <c r="A9884" s="40">
        <f>IF(GL_Paste!$B9881="","",N(GL_Paste!$H9881)-N(GL_Paste!$G9881))</f>
        <v/>
      </c>
      <c r="B9884" s="43">
        <f>IF(GL_Paste!$B9881="","",DATE(YEAR(GL_Paste!$E9881),MONTH(GL_Paste!$E9881),1))</f>
        <v/>
      </c>
      <c r="C9884">
        <f>IF(GL_Paste!$B9881="","",IF(TRIM(GL_Paste!$M9881)&lt;&gt;"",TRIM(GL_Paste!$M9881),IFERROR(MID(GL_Paste!$I9881,FIND("[",GL_Paste!$I9881)+1,FIND("]",GL_Paste!$I9881)-FIND("[",GL_Paste!$I9881)-1),"")))</f>
        <v/>
      </c>
      <c r="D9884">
        <f>IF(GL_Paste!$B9881="","",IFERROR(INDEX(DeptName,MATCH($C9884,DeptTag,0)),"UNALLOCATED"))</f>
        <v/>
      </c>
      <c r="E9884">
        <f>IF(GL_Paste!$B9881="","",IFERROR(INDEX(AcctCat,MATCH(GL_Paste!$B9881&amp;"",AcctCode,0)),"UNKNOWN"))</f>
        <v/>
      </c>
      <c r="F9884">
        <f>IF(GL_Paste!$B9881="","",IFERROR(INDEX(AcctSub,MATCH(GL_Paste!$B9881&amp;"",AcctCode,0)),"UNKNOWN"))</f>
        <v/>
      </c>
    </row>
    <row r="9885">
      <c r="A9885" s="40">
        <f>IF(GL_Paste!$B9882="","",N(GL_Paste!$H9882)-N(GL_Paste!$G9882))</f>
        <v/>
      </c>
      <c r="B9885" s="43">
        <f>IF(GL_Paste!$B9882="","",DATE(YEAR(GL_Paste!$E9882),MONTH(GL_Paste!$E9882),1))</f>
        <v/>
      </c>
      <c r="C9885">
        <f>IF(GL_Paste!$B9882="","",IF(TRIM(GL_Paste!$M9882)&lt;&gt;"",TRIM(GL_Paste!$M9882),IFERROR(MID(GL_Paste!$I9882,FIND("[",GL_Paste!$I9882)+1,FIND("]",GL_Paste!$I9882)-FIND("[",GL_Paste!$I9882)-1),"")))</f>
        <v/>
      </c>
      <c r="D9885">
        <f>IF(GL_Paste!$B9882="","",IFERROR(INDEX(DeptName,MATCH($C9885,DeptTag,0)),"UNALLOCATED"))</f>
        <v/>
      </c>
      <c r="E9885">
        <f>IF(GL_Paste!$B9882="","",IFERROR(INDEX(AcctCat,MATCH(GL_Paste!$B9882&amp;"",AcctCode,0)),"UNKNOWN"))</f>
        <v/>
      </c>
      <c r="F9885">
        <f>IF(GL_Paste!$B9882="","",IFERROR(INDEX(AcctSub,MATCH(GL_Paste!$B9882&amp;"",AcctCode,0)),"UNKNOWN"))</f>
        <v/>
      </c>
    </row>
    <row r="9886">
      <c r="A9886" s="40">
        <f>IF(GL_Paste!$B9883="","",N(GL_Paste!$H9883)-N(GL_Paste!$G9883))</f>
        <v/>
      </c>
      <c r="B9886" s="43">
        <f>IF(GL_Paste!$B9883="","",DATE(YEAR(GL_Paste!$E9883),MONTH(GL_Paste!$E9883),1))</f>
        <v/>
      </c>
      <c r="C9886">
        <f>IF(GL_Paste!$B9883="","",IF(TRIM(GL_Paste!$M9883)&lt;&gt;"",TRIM(GL_Paste!$M9883),IFERROR(MID(GL_Paste!$I9883,FIND("[",GL_Paste!$I9883)+1,FIND("]",GL_Paste!$I9883)-FIND("[",GL_Paste!$I9883)-1),"")))</f>
        <v/>
      </c>
      <c r="D9886">
        <f>IF(GL_Paste!$B9883="","",IFERROR(INDEX(DeptName,MATCH($C9886,DeptTag,0)),"UNALLOCATED"))</f>
        <v/>
      </c>
      <c r="E9886">
        <f>IF(GL_Paste!$B9883="","",IFERROR(INDEX(AcctCat,MATCH(GL_Paste!$B9883&amp;"",AcctCode,0)),"UNKNOWN"))</f>
        <v/>
      </c>
      <c r="F9886">
        <f>IF(GL_Paste!$B9883="","",IFERROR(INDEX(AcctSub,MATCH(GL_Paste!$B9883&amp;"",AcctCode,0)),"UNKNOWN"))</f>
        <v/>
      </c>
    </row>
    <row r="9887">
      <c r="A9887" s="40">
        <f>IF(GL_Paste!$B9884="","",N(GL_Paste!$H9884)-N(GL_Paste!$G9884))</f>
        <v/>
      </c>
      <c r="B9887" s="43">
        <f>IF(GL_Paste!$B9884="","",DATE(YEAR(GL_Paste!$E9884),MONTH(GL_Paste!$E9884),1))</f>
        <v/>
      </c>
      <c r="C9887">
        <f>IF(GL_Paste!$B9884="","",IF(TRIM(GL_Paste!$M9884)&lt;&gt;"",TRIM(GL_Paste!$M9884),IFERROR(MID(GL_Paste!$I9884,FIND("[",GL_Paste!$I9884)+1,FIND("]",GL_Paste!$I9884)-FIND("[",GL_Paste!$I9884)-1),"")))</f>
        <v/>
      </c>
      <c r="D9887">
        <f>IF(GL_Paste!$B9884="","",IFERROR(INDEX(DeptName,MATCH($C9887,DeptTag,0)),"UNALLOCATED"))</f>
        <v/>
      </c>
      <c r="E9887">
        <f>IF(GL_Paste!$B9884="","",IFERROR(INDEX(AcctCat,MATCH(GL_Paste!$B9884&amp;"",AcctCode,0)),"UNKNOWN"))</f>
        <v/>
      </c>
      <c r="F9887">
        <f>IF(GL_Paste!$B9884="","",IFERROR(INDEX(AcctSub,MATCH(GL_Paste!$B9884&amp;"",AcctCode,0)),"UNKNOWN"))</f>
        <v/>
      </c>
    </row>
    <row r="9888">
      <c r="A9888" s="40">
        <f>IF(GL_Paste!$B9885="","",N(GL_Paste!$H9885)-N(GL_Paste!$G9885))</f>
        <v/>
      </c>
      <c r="B9888" s="43">
        <f>IF(GL_Paste!$B9885="","",DATE(YEAR(GL_Paste!$E9885),MONTH(GL_Paste!$E9885),1))</f>
        <v/>
      </c>
      <c r="C9888">
        <f>IF(GL_Paste!$B9885="","",IF(TRIM(GL_Paste!$M9885)&lt;&gt;"",TRIM(GL_Paste!$M9885),IFERROR(MID(GL_Paste!$I9885,FIND("[",GL_Paste!$I9885)+1,FIND("]",GL_Paste!$I9885)-FIND("[",GL_Paste!$I9885)-1),"")))</f>
        <v/>
      </c>
      <c r="D9888">
        <f>IF(GL_Paste!$B9885="","",IFERROR(INDEX(DeptName,MATCH($C9888,DeptTag,0)),"UNALLOCATED"))</f>
        <v/>
      </c>
      <c r="E9888">
        <f>IF(GL_Paste!$B9885="","",IFERROR(INDEX(AcctCat,MATCH(GL_Paste!$B9885&amp;"",AcctCode,0)),"UNKNOWN"))</f>
        <v/>
      </c>
      <c r="F9888">
        <f>IF(GL_Paste!$B9885="","",IFERROR(INDEX(AcctSub,MATCH(GL_Paste!$B9885&amp;"",AcctCode,0)),"UNKNOWN"))</f>
        <v/>
      </c>
    </row>
    <row r="9889">
      <c r="A9889" s="40">
        <f>IF(GL_Paste!$B9886="","",N(GL_Paste!$H9886)-N(GL_Paste!$G9886))</f>
        <v/>
      </c>
      <c r="B9889" s="43">
        <f>IF(GL_Paste!$B9886="","",DATE(YEAR(GL_Paste!$E9886),MONTH(GL_Paste!$E9886),1))</f>
        <v/>
      </c>
      <c r="C9889">
        <f>IF(GL_Paste!$B9886="","",IF(TRIM(GL_Paste!$M9886)&lt;&gt;"",TRIM(GL_Paste!$M9886),IFERROR(MID(GL_Paste!$I9886,FIND("[",GL_Paste!$I9886)+1,FIND("]",GL_Paste!$I9886)-FIND("[",GL_Paste!$I9886)-1),"")))</f>
        <v/>
      </c>
      <c r="D9889">
        <f>IF(GL_Paste!$B9886="","",IFERROR(INDEX(DeptName,MATCH($C9889,DeptTag,0)),"UNALLOCATED"))</f>
        <v/>
      </c>
      <c r="E9889">
        <f>IF(GL_Paste!$B9886="","",IFERROR(INDEX(AcctCat,MATCH(GL_Paste!$B9886&amp;"",AcctCode,0)),"UNKNOWN"))</f>
        <v/>
      </c>
      <c r="F9889">
        <f>IF(GL_Paste!$B9886="","",IFERROR(INDEX(AcctSub,MATCH(GL_Paste!$B9886&amp;"",AcctCode,0)),"UNKNOWN"))</f>
        <v/>
      </c>
    </row>
    <row r="9890">
      <c r="A9890" s="40">
        <f>IF(GL_Paste!$B9887="","",N(GL_Paste!$H9887)-N(GL_Paste!$G9887))</f>
        <v/>
      </c>
      <c r="B9890" s="43">
        <f>IF(GL_Paste!$B9887="","",DATE(YEAR(GL_Paste!$E9887),MONTH(GL_Paste!$E9887),1))</f>
        <v/>
      </c>
      <c r="C9890">
        <f>IF(GL_Paste!$B9887="","",IF(TRIM(GL_Paste!$M9887)&lt;&gt;"",TRIM(GL_Paste!$M9887),IFERROR(MID(GL_Paste!$I9887,FIND("[",GL_Paste!$I9887)+1,FIND("]",GL_Paste!$I9887)-FIND("[",GL_Paste!$I9887)-1),"")))</f>
        <v/>
      </c>
      <c r="D9890">
        <f>IF(GL_Paste!$B9887="","",IFERROR(INDEX(DeptName,MATCH($C9890,DeptTag,0)),"UNALLOCATED"))</f>
        <v/>
      </c>
      <c r="E9890">
        <f>IF(GL_Paste!$B9887="","",IFERROR(INDEX(AcctCat,MATCH(GL_Paste!$B9887&amp;"",AcctCode,0)),"UNKNOWN"))</f>
        <v/>
      </c>
      <c r="F9890">
        <f>IF(GL_Paste!$B9887="","",IFERROR(INDEX(AcctSub,MATCH(GL_Paste!$B9887&amp;"",AcctCode,0)),"UNKNOWN"))</f>
        <v/>
      </c>
    </row>
    <row r="9891">
      <c r="A9891" s="40">
        <f>IF(GL_Paste!$B9888="","",N(GL_Paste!$H9888)-N(GL_Paste!$G9888))</f>
        <v/>
      </c>
      <c r="B9891" s="43">
        <f>IF(GL_Paste!$B9888="","",DATE(YEAR(GL_Paste!$E9888),MONTH(GL_Paste!$E9888),1))</f>
        <v/>
      </c>
      <c r="C9891">
        <f>IF(GL_Paste!$B9888="","",IF(TRIM(GL_Paste!$M9888)&lt;&gt;"",TRIM(GL_Paste!$M9888),IFERROR(MID(GL_Paste!$I9888,FIND("[",GL_Paste!$I9888)+1,FIND("]",GL_Paste!$I9888)-FIND("[",GL_Paste!$I9888)-1),"")))</f>
        <v/>
      </c>
      <c r="D9891">
        <f>IF(GL_Paste!$B9888="","",IFERROR(INDEX(DeptName,MATCH($C9891,DeptTag,0)),"UNALLOCATED"))</f>
        <v/>
      </c>
      <c r="E9891">
        <f>IF(GL_Paste!$B9888="","",IFERROR(INDEX(AcctCat,MATCH(GL_Paste!$B9888&amp;"",AcctCode,0)),"UNKNOWN"))</f>
        <v/>
      </c>
      <c r="F9891">
        <f>IF(GL_Paste!$B9888="","",IFERROR(INDEX(AcctSub,MATCH(GL_Paste!$B9888&amp;"",AcctCode,0)),"UNKNOWN"))</f>
        <v/>
      </c>
    </row>
    <row r="9892">
      <c r="A9892" s="40">
        <f>IF(GL_Paste!$B9889="","",N(GL_Paste!$H9889)-N(GL_Paste!$G9889))</f>
        <v/>
      </c>
      <c r="B9892" s="43">
        <f>IF(GL_Paste!$B9889="","",DATE(YEAR(GL_Paste!$E9889),MONTH(GL_Paste!$E9889),1))</f>
        <v/>
      </c>
      <c r="C9892">
        <f>IF(GL_Paste!$B9889="","",IF(TRIM(GL_Paste!$M9889)&lt;&gt;"",TRIM(GL_Paste!$M9889),IFERROR(MID(GL_Paste!$I9889,FIND("[",GL_Paste!$I9889)+1,FIND("]",GL_Paste!$I9889)-FIND("[",GL_Paste!$I9889)-1),"")))</f>
        <v/>
      </c>
      <c r="D9892">
        <f>IF(GL_Paste!$B9889="","",IFERROR(INDEX(DeptName,MATCH($C9892,DeptTag,0)),"UNALLOCATED"))</f>
        <v/>
      </c>
      <c r="E9892">
        <f>IF(GL_Paste!$B9889="","",IFERROR(INDEX(AcctCat,MATCH(GL_Paste!$B9889&amp;"",AcctCode,0)),"UNKNOWN"))</f>
        <v/>
      </c>
      <c r="F9892">
        <f>IF(GL_Paste!$B9889="","",IFERROR(INDEX(AcctSub,MATCH(GL_Paste!$B9889&amp;"",AcctCode,0)),"UNKNOWN"))</f>
        <v/>
      </c>
    </row>
    <row r="9893">
      <c r="A9893" s="40">
        <f>IF(GL_Paste!$B9890="","",N(GL_Paste!$H9890)-N(GL_Paste!$G9890))</f>
        <v/>
      </c>
      <c r="B9893" s="43">
        <f>IF(GL_Paste!$B9890="","",DATE(YEAR(GL_Paste!$E9890),MONTH(GL_Paste!$E9890),1))</f>
        <v/>
      </c>
      <c r="C9893">
        <f>IF(GL_Paste!$B9890="","",IF(TRIM(GL_Paste!$M9890)&lt;&gt;"",TRIM(GL_Paste!$M9890),IFERROR(MID(GL_Paste!$I9890,FIND("[",GL_Paste!$I9890)+1,FIND("]",GL_Paste!$I9890)-FIND("[",GL_Paste!$I9890)-1),"")))</f>
        <v/>
      </c>
      <c r="D9893">
        <f>IF(GL_Paste!$B9890="","",IFERROR(INDEX(DeptName,MATCH($C9893,DeptTag,0)),"UNALLOCATED"))</f>
        <v/>
      </c>
      <c r="E9893">
        <f>IF(GL_Paste!$B9890="","",IFERROR(INDEX(AcctCat,MATCH(GL_Paste!$B9890&amp;"",AcctCode,0)),"UNKNOWN"))</f>
        <v/>
      </c>
      <c r="F9893">
        <f>IF(GL_Paste!$B9890="","",IFERROR(INDEX(AcctSub,MATCH(GL_Paste!$B9890&amp;"",AcctCode,0)),"UNKNOWN"))</f>
        <v/>
      </c>
    </row>
    <row r="9894">
      <c r="A9894" s="40">
        <f>IF(GL_Paste!$B9891="","",N(GL_Paste!$H9891)-N(GL_Paste!$G9891))</f>
        <v/>
      </c>
      <c r="B9894" s="43">
        <f>IF(GL_Paste!$B9891="","",DATE(YEAR(GL_Paste!$E9891),MONTH(GL_Paste!$E9891),1))</f>
        <v/>
      </c>
      <c r="C9894">
        <f>IF(GL_Paste!$B9891="","",IF(TRIM(GL_Paste!$M9891)&lt;&gt;"",TRIM(GL_Paste!$M9891),IFERROR(MID(GL_Paste!$I9891,FIND("[",GL_Paste!$I9891)+1,FIND("]",GL_Paste!$I9891)-FIND("[",GL_Paste!$I9891)-1),"")))</f>
        <v/>
      </c>
      <c r="D9894">
        <f>IF(GL_Paste!$B9891="","",IFERROR(INDEX(DeptName,MATCH($C9894,DeptTag,0)),"UNALLOCATED"))</f>
        <v/>
      </c>
      <c r="E9894">
        <f>IF(GL_Paste!$B9891="","",IFERROR(INDEX(AcctCat,MATCH(GL_Paste!$B9891&amp;"",AcctCode,0)),"UNKNOWN"))</f>
        <v/>
      </c>
      <c r="F9894">
        <f>IF(GL_Paste!$B9891="","",IFERROR(INDEX(AcctSub,MATCH(GL_Paste!$B9891&amp;"",AcctCode,0)),"UNKNOWN"))</f>
        <v/>
      </c>
    </row>
    <row r="9895">
      <c r="A9895" s="40">
        <f>IF(GL_Paste!$B9892="","",N(GL_Paste!$H9892)-N(GL_Paste!$G9892))</f>
        <v/>
      </c>
      <c r="B9895" s="43">
        <f>IF(GL_Paste!$B9892="","",DATE(YEAR(GL_Paste!$E9892),MONTH(GL_Paste!$E9892),1))</f>
        <v/>
      </c>
      <c r="C9895">
        <f>IF(GL_Paste!$B9892="","",IF(TRIM(GL_Paste!$M9892)&lt;&gt;"",TRIM(GL_Paste!$M9892),IFERROR(MID(GL_Paste!$I9892,FIND("[",GL_Paste!$I9892)+1,FIND("]",GL_Paste!$I9892)-FIND("[",GL_Paste!$I9892)-1),"")))</f>
        <v/>
      </c>
      <c r="D9895">
        <f>IF(GL_Paste!$B9892="","",IFERROR(INDEX(DeptName,MATCH($C9895,DeptTag,0)),"UNALLOCATED"))</f>
        <v/>
      </c>
      <c r="E9895">
        <f>IF(GL_Paste!$B9892="","",IFERROR(INDEX(AcctCat,MATCH(GL_Paste!$B9892&amp;"",AcctCode,0)),"UNKNOWN"))</f>
        <v/>
      </c>
      <c r="F9895">
        <f>IF(GL_Paste!$B9892="","",IFERROR(INDEX(AcctSub,MATCH(GL_Paste!$B9892&amp;"",AcctCode,0)),"UNKNOWN"))</f>
        <v/>
      </c>
    </row>
    <row r="9896">
      <c r="A9896" s="40">
        <f>IF(GL_Paste!$B9893="","",N(GL_Paste!$H9893)-N(GL_Paste!$G9893))</f>
        <v/>
      </c>
      <c r="B9896" s="43">
        <f>IF(GL_Paste!$B9893="","",DATE(YEAR(GL_Paste!$E9893),MONTH(GL_Paste!$E9893),1))</f>
        <v/>
      </c>
      <c r="C9896">
        <f>IF(GL_Paste!$B9893="","",IF(TRIM(GL_Paste!$M9893)&lt;&gt;"",TRIM(GL_Paste!$M9893),IFERROR(MID(GL_Paste!$I9893,FIND("[",GL_Paste!$I9893)+1,FIND("]",GL_Paste!$I9893)-FIND("[",GL_Paste!$I9893)-1),"")))</f>
        <v/>
      </c>
      <c r="D9896">
        <f>IF(GL_Paste!$B9893="","",IFERROR(INDEX(DeptName,MATCH($C9896,DeptTag,0)),"UNALLOCATED"))</f>
        <v/>
      </c>
      <c r="E9896">
        <f>IF(GL_Paste!$B9893="","",IFERROR(INDEX(AcctCat,MATCH(GL_Paste!$B9893&amp;"",AcctCode,0)),"UNKNOWN"))</f>
        <v/>
      </c>
      <c r="F9896">
        <f>IF(GL_Paste!$B9893="","",IFERROR(INDEX(AcctSub,MATCH(GL_Paste!$B9893&amp;"",AcctCode,0)),"UNKNOWN"))</f>
        <v/>
      </c>
    </row>
    <row r="9897">
      <c r="A9897" s="40">
        <f>IF(GL_Paste!$B9894="","",N(GL_Paste!$H9894)-N(GL_Paste!$G9894))</f>
        <v/>
      </c>
      <c r="B9897" s="43">
        <f>IF(GL_Paste!$B9894="","",DATE(YEAR(GL_Paste!$E9894),MONTH(GL_Paste!$E9894),1))</f>
        <v/>
      </c>
      <c r="C9897">
        <f>IF(GL_Paste!$B9894="","",IF(TRIM(GL_Paste!$M9894)&lt;&gt;"",TRIM(GL_Paste!$M9894),IFERROR(MID(GL_Paste!$I9894,FIND("[",GL_Paste!$I9894)+1,FIND("]",GL_Paste!$I9894)-FIND("[",GL_Paste!$I9894)-1),"")))</f>
        <v/>
      </c>
      <c r="D9897">
        <f>IF(GL_Paste!$B9894="","",IFERROR(INDEX(DeptName,MATCH($C9897,DeptTag,0)),"UNALLOCATED"))</f>
        <v/>
      </c>
      <c r="E9897">
        <f>IF(GL_Paste!$B9894="","",IFERROR(INDEX(AcctCat,MATCH(GL_Paste!$B9894&amp;"",AcctCode,0)),"UNKNOWN"))</f>
        <v/>
      </c>
      <c r="F9897">
        <f>IF(GL_Paste!$B9894="","",IFERROR(INDEX(AcctSub,MATCH(GL_Paste!$B9894&amp;"",AcctCode,0)),"UNKNOWN"))</f>
        <v/>
      </c>
    </row>
    <row r="9898">
      <c r="A9898" s="40">
        <f>IF(GL_Paste!$B9895="","",N(GL_Paste!$H9895)-N(GL_Paste!$G9895))</f>
        <v/>
      </c>
      <c r="B9898" s="43">
        <f>IF(GL_Paste!$B9895="","",DATE(YEAR(GL_Paste!$E9895),MONTH(GL_Paste!$E9895),1))</f>
        <v/>
      </c>
      <c r="C9898">
        <f>IF(GL_Paste!$B9895="","",IF(TRIM(GL_Paste!$M9895)&lt;&gt;"",TRIM(GL_Paste!$M9895),IFERROR(MID(GL_Paste!$I9895,FIND("[",GL_Paste!$I9895)+1,FIND("]",GL_Paste!$I9895)-FIND("[",GL_Paste!$I9895)-1),"")))</f>
        <v/>
      </c>
      <c r="D9898">
        <f>IF(GL_Paste!$B9895="","",IFERROR(INDEX(DeptName,MATCH($C9898,DeptTag,0)),"UNALLOCATED"))</f>
        <v/>
      </c>
      <c r="E9898">
        <f>IF(GL_Paste!$B9895="","",IFERROR(INDEX(AcctCat,MATCH(GL_Paste!$B9895&amp;"",AcctCode,0)),"UNKNOWN"))</f>
        <v/>
      </c>
      <c r="F9898">
        <f>IF(GL_Paste!$B9895="","",IFERROR(INDEX(AcctSub,MATCH(GL_Paste!$B9895&amp;"",AcctCode,0)),"UNKNOWN"))</f>
        <v/>
      </c>
    </row>
    <row r="9899">
      <c r="A9899" s="40">
        <f>IF(GL_Paste!$B9896="","",N(GL_Paste!$H9896)-N(GL_Paste!$G9896))</f>
        <v/>
      </c>
      <c r="B9899" s="43">
        <f>IF(GL_Paste!$B9896="","",DATE(YEAR(GL_Paste!$E9896),MONTH(GL_Paste!$E9896),1))</f>
        <v/>
      </c>
      <c r="C9899">
        <f>IF(GL_Paste!$B9896="","",IF(TRIM(GL_Paste!$M9896)&lt;&gt;"",TRIM(GL_Paste!$M9896),IFERROR(MID(GL_Paste!$I9896,FIND("[",GL_Paste!$I9896)+1,FIND("]",GL_Paste!$I9896)-FIND("[",GL_Paste!$I9896)-1),"")))</f>
        <v/>
      </c>
      <c r="D9899">
        <f>IF(GL_Paste!$B9896="","",IFERROR(INDEX(DeptName,MATCH($C9899,DeptTag,0)),"UNALLOCATED"))</f>
        <v/>
      </c>
      <c r="E9899">
        <f>IF(GL_Paste!$B9896="","",IFERROR(INDEX(AcctCat,MATCH(GL_Paste!$B9896&amp;"",AcctCode,0)),"UNKNOWN"))</f>
        <v/>
      </c>
      <c r="F9899">
        <f>IF(GL_Paste!$B9896="","",IFERROR(INDEX(AcctSub,MATCH(GL_Paste!$B9896&amp;"",AcctCode,0)),"UNKNOWN"))</f>
        <v/>
      </c>
    </row>
    <row r="9900">
      <c r="A9900" s="40">
        <f>IF(GL_Paste!$B9897="","",N(GL_Paste!$H9897)-N(GL_Paste!$G9897))</f>
        <v/>
      </c>
      <c r="B9900" s="43">
        <f>IF(GL_Paste!$B9897="","",DATE(YEAR(GL_Paste!$E9897),MONTH(GL_Paste!$E9897),1))</f>
        <v/>
      </c>
      <c r="C9900">
        <f>IF(GL_Paste!$B9897="","",IF(TRIM(GL_Paste!$M9897)&lt;&gt;"",TRIM(GL_Paste!$M9897),IFERROR(MID(GL_Paste!$I9897,FIND("[",GL_Paste!$I9897)+1,FIND("]",GL_Paste!$I9897)-FIND("[",GL_Paste!$I9897)-1),"")))</f>
        <v/>
      </c>
      <c r="D9900">
        <f>IF(GL_Paste!$B9897="","",IFERROR(INDEX(DeptName,MATCH($C9900,DeptTag,0)),"UNALLOCATED"))</f>
        <v/>
      </c>
      <c r="E9900">
        <f>IF(GL_Paste!$B9897="","",IFERROR(INDEX(AcctCat,MATCH(GL_Paste!$B9897&amp;"",AcctCode,0)),"UNKNOWN"))</f>
        <v/>
      </c>
      <c r="F9900">
        <f>IF(GL_Paste!$B9897="","",IFERROR(INDEX(AcctSub,MATCH(GL_Paste!$B9897&amp;"",AcctCode,0)),"UNKNOWN"))</f>
        <v/>
      </c>
    </row>
    <row r="9901">
      <c r="A9901" s="40">
        <f>IF(GL_Paste!$B9898="","",N(GL_Paste!$H9898)-N(GL_Paste!$G9898))</f>
        <v/>
      </c>
      <c r="B9901" s="43">
        <f>IF(GL_Paste!$B9898="","",DATE(YEAR(GL_Paste!$E9898),MONTH(GL_Paste!$E9898),1))</f>
        <v/>
      </c>
      <c r="C9901">
        <f>IF(GL_Paste!$B9898="","",IF(TRIM(GL_Paste!$M9898)&lt;&gt;"",TRIM(GL_Paste!$M9898),IFERROR(MID(GL_Paste!$I9898,FIND("[",GL_Paste!$I9898)+1,FIND("]",GL_Paste!$I9898)-FIND("[",GL_Paste!$I9898)-1),"")))</f>
        <v/>
      </c>
      <c r="D9901">
        <f>IF(GL_Paste!$B9898="","",IFERROR(INDEX(DeptName,MATCH($C9901,DeptTag,0)),"UNALLOCATED"))</f>
        <v/>
      </c>
      <c r="E9901">
        <f>IF(GL_Paste!$B9898="","",IFERROR(INDEX(AcctCat,MATCH(GL_Paste!$B9898&amp;"",AcctCode,0)),"UNKNOWN"))</f>
        <v/>
      </c>
      <c r="F9901">
        <f>IF(GL_Paste!$B9898="","",IFERROR(INDEX(AcctSub,MATCH(GL_Paste!$B9898&amp;"",AcctCode,0)),"UNKNOWN"))</f>
        <v/>
      </c>
    </row>
    <row r="9902">
      <c r="A9902" s="40">
        <f>IF(GL_Paste!$B9899="","",N(GL_Paste!$H9899)-N(GL_Paste!$G9899))</f>
        <v/>
      </c>
      <c r="B9902" s="43">
        <f>IF(GL_Paste!$B9899="","",DATE(YEAR(GL_Paste!$E9899),MONTH(GL_Paste!$E9899),1))</f>
        <v/>
      </c>
      <c r="C9902">
        <f>IF(GL_Paste!$B9899="","",IF(TRIM(GL_Paste!$M9899)&lt;&gt;"",TRIM(GL_Paste!$M9899),IFERROR(MID(GL_Paste!$I9899,FIND("[",GL_Paste!$I9899)+1,FIND("]",GL_Paste!$I9899)-FIND("[",GL_Paste!$I9899)-1),"")))</f>
        <v/>
      </c>
      <c r="D9902">
        <f>IF(GL_Paste!$B9899="","",IFERROR(INDEX(DeptName,MATCH($C9902,DeptTag,0)),"UNALLOCATED"))</f>
        <v/>
      </c>
      <c r="E9902">
        <f>IF(GL_Paste!$B9899="","",IFERROR(INDEX(AcctCat,MATCH(GL_Paste!$B9899&amp;"",AcctCode,0)),"UNKNOWN"))</f>
        <v/>
      </c>
      <c r="F9902">
        <f>IF(GL_Paste!$B9899="","",IFERROR(INDEX(AcctSub,MATCH(GL_Paste!$B9899&amp;"",AcctCode,0)),"UNKNOWN"))</f>
        <v/>
      </c>
    </row>
    <row r="9903">
      <c r="A9903" s="40">
        <f>IF(GL_Paste!$B9900="","",N(GL_Paste!$H9900)-N(GL_Paste!$G9900))</f>
        <v/>
      </c>
      <c r="B9903" s="43">
        <f>IF(GL_Paste!$B9900="","",DATE(YEAR(GL_Paste!$E9900),MONTH(GL_Paste!$E9900),1))</f>
        <v/>
      </c>
      <c r="C9903">
        <f>IF(GL_Paste!$B9900="","",IF(TRIM(GL_Paste!$M9900)&lt;&gt;"",TRIM(GL_Paste!$M9900),IFERROR(MID(GL_Paste!$I9900,FIND("[",GL_Paste!$I9900)+1,FIND("]",GL_Paste!$I9900)-FIND("[",GL_Paste!$I9900)-1),"")))</f>
        <v/>
      </c>
      <c r="D9903">
        <f>IF(GL_Paste!$B9900="","",IFERROR(INDEX(DeptName,MATCH($C9903,DeptTag,0)),"UNALLOCATED"))</f>
        <v/>
      </c>
      <c r="E9903">
        <f>IF(GL_Paste!$B9900="","",IFERROR(INDEX(AcctCat,MATCH(GL_Paste!$B9900&amp;"",AcctCode,0)),"UNKNOWN"))</f>
        <v/>
      </c>
      <c r="F9903">
        <f>IF(GL_Paste!$B9900="","",IFERROR(INDEX(AcctSub,MATCH(GL_Paste!$B9900&amp;"",AcctCode,0)),"UNKNOWN"))</f>
        <v/>
      </c>
    </row>
    <row r="9904">
      <c r="A9904" s="40">
        <f>IF(GL_Paste!$B9901="","",N(GL_Paste!$H9901)-N(GL_Paste!$G9901))</f>
        <v/>
      </c>
      <c r="B9904" s="43">
        <f>IF(GL_Paste!$B9901="","",DATE(YEAR(GL_Paste!$E9901),MONTH(GL_Paste!$E9901),1))</f>
        <v/>
      </c>
      <c r="C9904">
        <f>IF(GL_Paste!$B9901="","",IF(TRIM(GL_Paste!$M9901)&lt;&gt;"",TRIM(GL_Paste!$M9901),IFERROR(MID(GL_Paste!$I9901,FIND("[",GL_Paste!$I9901)+1,FIND("]",GL_Paste!$I9901)-FIND("[",GL_Paste!$I9901)-1),"")))</f>
        <v/>
      </c>
      <c r="D9904">
        <f>IF(GL_Paste!$B9901="","",IFERROR(INDEX(DeptName,MATCH($C9904,DeptTag,0)),"UNALLOCATED"))</f>
        <v/>
      </c>
      <c r="E9904">
        <f>IF(GL_Paste!$B9901="","",IFERROR(INDEX(AcctCat,MATCH(GL_Paste!$B9901&amp;"",AcctCode,0)),"UNKNOWN"))</f>
        <v/>
      </c>
      <c r="F9904">
        <f>IF(GL_Paste!$B9901="","",IFERROR(INDEX(AcctSub,MATCH(GL_Paste!$B9901&amp;"",AcctCode,0)),"UNKNOWN"))</f>
        <v/>
      </c>
    </row>
    <row r="9905">
      <c r="A9905" s="40">
        <f>IF(GL_Paste!$B9902="","",N(GL_Paste!$H9902)-N(GL_Paste!$G9902))</f>
        <v/>
      </c>
      <c r="B9905" s="43">
        <f>IF(GL_Paste!$B9902="","",DATE(YEAR(GL_Paste!$E9902),MONTH(GL_Paste!$E9902),1))</f>
        <v/>
      </c>
      <c r="C9905">
        <f>IF(GL_Paste!$B9902="","",IF(TRIM(GL_Paste!$M9902)&lt;&gt;"",TRIM(GL_Paste!$M9902),IFERROR(MID(GL_Paste!$I9902,FIND("[",GL_Paste!$I9902)+1,FIND("]",GL_Paste!$I9902)-FIND("[",GL_Paste!$I9902)-1),"")))</f>
        <v/>
      </c>
      <c r="D9905">
        <f>IF(GL_Paste!$B9902="","",IFERROR(INDEX(DeptName,MATCH($C9905,DeptTag,0)),"UNALLOCATED"))</f>
        <v/>
      </c>
      <c r="E9905">
        <f>IF(GL_Paste!$B9902="","",IFERROR(INDEX(AcctCat,MATCH(GL_Paste!$B9902&amp;"",AcctCode,0)),"UNKNOWN"))</f>
        <v/>
      </c>
      <c r="F9905">
        <f>IF(GL_Paste!$B9902="","",IFERROR(INDEX(AcctSub,MATCH(GL_Paste!$B9902&amp;"",AcctCode,0)),"UNKNOWN"))</f>
        <v/>
      </c>
    </row>
    <row r="9906">
      <c r="A9906" s="40">
        <f>IF(GL_Paste!$B9903="","",N(GL_Paste!$H9903)-N(GL_Paste!$G9903))</f>
        <v/>
      </c>
      <c r="B9906" s="43">
        <f>IF(GL_Paste!$B9903="","",DATE(YEAR(GL_Paste!$E9903),MONTH(GL_Paste!$E9903),1))</f>
        <v/>
      </c>
      <c r="C9906">
        <f>IF(GL_Paste!$B9903="","",IF(TRIM(GL_Paste!$M9903)&lt;&gt;"",TRIM(GL_Paste!$M9903),IFERROR(MID(GL_Paste!$I9903,FIND("[",GL_Paste!$I9903)+1,FIND("]",GL_Paste!$I9903)-FIND("[",GL_Paste!$I9903)-1),"")))</f>
        <v/>
      </c>
      <c r="D9906">
        <f>IF(GL_Paste!$B9903="","",IFERROR(INDEX(DeptName,MATCH($C9906,DeptTag,0)),"UNALLOCATED"))</f>
        <v/>
      </c>
      <c r="E9906">
        <f>IF(GL_Paste!$B9903="","",IFERROR(INDEX(AcctCat,MATCH(GL_Paste!$B9903&amp;"",AcctCode,0)),"UNKNOWN"))</f>
        <v/>
      </c>
      <c r="F9906">
        <f>IF(GL_Paste!$B9903="","",IFERROR(INDEX(AcctSub,MATCH(GL_Paste!$B9903&amp;"",AcctCode,0)),"UNKNOWN"))</f>
        <v/>
      </c>
    </row>
    <row r="9907">
      <c r="A9907" s="40">
        <f>IF(GL_Paste!$B9904="","",N(GL_Paste!$H9904)-N(GL_Paste!$G9904))</f>
        <v/>
      </c>
      <c r="B9907" s="43">
        <f>IF(GL_Paste!$B9904="","",DATE(YEAR(GL_Paste!$E9904),MONTH(GL_Paste!$E9904),1))</f>
        <v/>
      </c>
      <c r="C9907">
        <f>IF(GL_Paste!$B9904="","",IF(TRIM(GL_Paste!$M9904)&lt;&gt;"",TRIM(GL_Paste!$M9904),IFERROR(MID(GL_Paste!$I9904,FIND("[",GL_Paste!$I9904)+1,FIND("]",GL_Paste!$I9904)-FIND("[",GL_Paste!$I9904)-1),"")))</f>
        <v/>
      </c>
      <c r="D9907">
        <f>IF(GL_Paste!$B9904="","",IFERROR(INDEX(DeptName,MATCH($C9907,DeptTag,0)),"UNALLOCATED"))</f>
        <v/>
      </c>
      <c r="E9907">
        <f>IF(GL_Paste!$B9904="","",IFERROR(INDEX(AcctCat,MATCH(GL_Paste!$B9904&amp;"",AcctCode,0)),"UNKNOWN"))</f>
        <v/>
      </c>
      <c r="F9907">
        <f>IF(GL_Paste!$B9904="","",IFERROR(INDEX(AcctSub,MATCH(GL_Paste!$B9904&amp;"",AcctCode,0)),"UNKNOWN"))</f>
        <v/>
      </c>
    </row>
    <row r="9908">
      <c r="A9908" s="40">
        <f>IF(GL_Paste!$B9905="","",N(GL_Paste!$H9905)-N(GL_Paste!$G9905))</f>
        <v/>
      </c>
      <c r="B9908" s="43">
        <f>IF(GL_Paste!$B9905="","",DATE(YEAR(GL_Paste!$E9905),MONTH(GL_Paste!$E9905),1))</f>
        <v/>
      </c>
      <c r="C9908">
        <f>IF(GL_Paste!$B9905="","",IF(TRIM(GL_Paste!$M9905)&lt;&gt;"",TRIM(GL_Paste!$M9905),IFERROR(MID(GL_Paste!$I9905,FIND("[",GL_Paste!$I9905)+1,FIND("]",GL_Paste!$I9905)-FIND("[",GL_Paste!$I9905)-1),"")))</f>
        <v/>
      </c>
      <c r="D9908">
        <f>IF(GL_Paste!$B9905="","",IFERROR(INDEX(DeptName,MATCH($C9908,DeptTag,0)),"UNALLOCATED"))</f>
        <v/>
      </c>
      <c r="E9908">
        <f>IF(GL_Paste!$B9905="","",IFERROR(INDEX(AcctCat,MATCH(GL_Paste!$B9905&amp;"",AcctCode,0)),"UNKNOWN"))</f>
        <v/>
      </c>
      <c r="F9908">
        <f>IF(GL_Paste!$B9905="","",IFERROR(INDEX(AcctSub,MATCH(GL_Paste!$B9905&amp;"",AcctCode,0)),"UNKNOWN"))</f>
        <v/>
      </c>
    </row>
    <row r="9909">
      <c r="A9909" s="40">
        <f>IF(GL_Paste!$B9906="","",N(GL_Paste!$H9906)-N(GL_Paste!$G9906))</f>
        <v/>
      </c>
      <c r="B9909" s="43">
        <f>IF(GL_Paste!$B9906="","",DATE(YEAR(GL_Paste!$E9906),MONTH(GL_Paste!$E9906),1))</f>
        <v/>
      </c>
      <c r="C9909">
        <f>IF(GL_Paste!$B9906="","",IF(TRIM(GL_Paste!$M9906)&lt;&gt;"",TRIM(GL_Paste!$M9906),IFERROR(MID(GL_Paste!$I9906,FIND("[",GL_Paste!$I9906)+1,FIND("]",GL_Paste!$I9906)-FIND("[",GL_Paste!$I9906)-1),"")))</f>
        <v/>
      </c>
      <c r="D9909">
        <f>IF(GL_Paste!$B9906="","",IFERROR(INDEX(DeptName,MATCH($C9909,DeptTag,0)),"UNALLOCATED"))</f>
        <v/>
      </c>
      <c r="E9909">
        <f>IF(GL_Paste!$B9906="","",IFERROR(INDEX(AcctCat,MATCH(GL_Paste!$B9906&amp;"",AcctCode,0)),"UNKNOWN"))</f>
        <v/>
      </c>
      <c r="F9909">
        <f>IF(GL_Paste!$B9906="","",IFERROR(INDEX(AcctSub,MATCH(GL_Paste!$B9906&amp;"",AcctCode,0)),"UNKNOWN"))</f>
        <v/>
      </c>
    </row>
    <row r="9910">
      <c r="A9910" s="40">
        <f>IF(GL_Paste!$B9907="","",N(GL_Paste!$H9907)-N(GL_Paste!$G9907))</f>
        <v/>
      </c>
      <c r="B9910" s="43">
        <f>IF(GL_Paste!$B9907="","",DATE(YEAR(GL_Paste!$E9907),MONTH(GL_Paste!$E9907),1))</f>
        <v/>
      </c>
      <c r="C9910">
        <f>IF(GL_Paste!$B9907="","",IF(TRIM(GL_Paste!$M9907)&lt;&gt;"",TRIM(GL_Paste!$M9907),IFERROR(MID(GL_Paste!$I9907,FIND("[",GL_Paste!$I9907)+1,FIND("]",GL_Paste!$I9907)-FIND("[",GL_Paste!$I9907)-1),"")))</f>
        <v/>
      </c>
      <c r="D9910">
        <f>IF(GL_Paste!$B9907="","",IFERROR(INDEX(DeptName,MATCH($C9910,DeptTag,0)),"UNALLOCATED"))</f>
        <v/>
      </c>
      <c r="E9910">
        <f>IF(GL_Paste!$B9907="","",IFERROR(INDEX(AcctCat,MATCH(GL_Paste!$B9907&amp;"",AcctCode,0)),"UNKNOWN"))</f>
        <v/>
      </c>
      <c r="F9910">
        <f>IF(GL_Paste!$B9907="","",IFERROR(INDEX(AcctSub,MATCH(GL_Paste!$B9907&amp;"",AcctCode,0)),"UNKNOWN"))</f>
        <v/>
      </c>
    </row>
    <row r="9911">
      <c r="A9911" s="40">
        <f>IF(GL_Paste!$B9908="","",N(GL_Paste!$H9908)-N(GL_Paste!$G9908))</f>
        <v/>
      </c>
      <c r="B9911" s="43">
        <f>IF(GL_Paste!$B9908="","",DATE(YEAR(GL_Paste!$E9908),MONTH(GL_Paste!$E9908),1))</f>
        <v/>
      </c>
      <c r="C9911">
        <f>IF(GL_Paste!$B9908="","",IF(TRIM(GL_Paste!$M9908)&lt;&gt;"",TRIM(GL_Paste!$M9908),IFERROR(MID(GL_Paste!$I9908,FIND("[",GL_Paste!$I9908)+1,FIND("]",GL_Paste!$I9908)-FIND("[",GL_Paste!$I9908)-1),"")))</f>
        <v/>
      </c>
      <c r="D9911">
        <f>IF(GL_Paste!$B9908="","",IFERROR(INDEX(DeptName,MATCH($C9911,DeptTag,0)),"UNALLOCATED"))</f>
        <v/>
      </c>
      <c r="E9911">
        <f>IF(GL_Paste!$B9908="","",IFERROR(INDEX(AcctCat,MATCH(GL_Paste!$B9908&amp;"",AcctCode,0)),"UNKNOWN"))</f>
        <v/>
      </c>
      <c r="F9911">
        <f>IF(GL_Paste!$B9908="","",IFERROR(INDEX(AcctSub,MATCH(GL_Paste!$B9908&amp;"",AcctCode,0)),"UNKNOWN"))</f>
        <v/>
      </c>
    </row>
    <row r="9912">
      <c r="A9912" s="40">
        <f>IF(GL_Paste!$B9909="","",N(GL_Paste!$H9909)-N(GL_Paste!$G9909))</f>
        <v/>
      </c>
      <c r="B9912" s="43">
        <f>IF(GL_Paste!$B9909="","",DATE(YEAR(GL_Paste!$E9909),MONTH(GL_Paste!$E9909),1))</f>
        <v/>
      </c>
      <c r="C9912">
        <f>IF(GL_Paste!$B9909="","",IF(TRIM(GL_Paste!$M9909)&lt;&gt;"",TRIM(GL_Paste!$M9909),IFERROR(MID(GL_Paste!$I9909,FIND("[",GL_Paste!$I9909)+1,FIND("]",GL_Paste!$I9909)-FIND("[",GL_Paste!$I9909)-1),"")))</f>
        <v/>
      </c>
      <c r="D9912">
        <f>IF(GL_Paste!$B9909="","",IFERROR(INDEX(DeptName,MATCH($C9912,DeptTag,0)),"UNALLOCATED"))</f>
        <v/>
      </c>
      <c r="E9912">
        <f>IF(GL_Paste!$B9909="","",IFERROR(INDEX(AcctCat,MATCH(GL_Paste!$B9909&amp;"",AcctCode,0)),"UNKNOWN"))</f>
        <v/>
      </c>
      <c r="F9912">
        <f>IF(GL_Paste!$B9909="","",IFERROR(INDEX(AcctSub,MATCH(GL_Paste!$B9909&amp;"",AcctCode,0)),"UNKNOWN"))</f>
        <v/>
      </c>
    </row>
    <row r="9913">
      <c r="A9913" s="40">
        <f>IF(GL_Paste!$B9910="","",N(GL_Paste!$H9910)-N(GL_Paste!$G9910))</f>
        <v/>
      </c>
      <c r="B9913" s="43">
        <f>IF(GL_Paste!$B9910="","",DATE(YEAR(GL_Paste!$E9910),MONTH(GL_Paste!$E9910),1))</f>
        <v/>
      </c>
      <c r="C9913">
        <f>IF(GL_Paste!$B9910="","",IF(TRIM(GL_Paste!$M9910)&lt;&gt;"",TRIM(GL_Paste!$M9910),IFERROR(MID(GL_Paste!$I9910,FIND("[",GL_Paste!$I9910)+1,FIND("]",GL_Paste!$I9910)-FIND("[",GL_Paste!$I9910)-1),"")))</f>
        <v/>
      </c>
      <c r="D9913">
        <f>IF(GL_Paste!$B9910="","",IFERROR(INDEX(DeptName,MATCH($C9913,DeptTag,0)),"UNALLOCATED"))</f>
        <v/>
      </c>
      <c r="E9913">
        <f>IF(GL_Paste!$B9910="","",IFERROR(INDEX(AcctCat,MATCH(GL_Paste!$B9910&amp;"",AcctCode,0)),"UNKNOWN"))</f>
        <v/>
      </c>
      <c r="F9913">
        <f>IF(GL_Paste!$B9910="","",IFERROR(INDEX(AcctSub,MATCH(GL_Paste!$B9910&amp;"",AcctCode,0)),"UNKNOWN"))</f>
        <v/>
      </c>
    </row>
    <row r="9914">
      <c r="A9914" s="40">
        <f>IF(GL_Paste!$B9911="","",N(GL_Paste!$H9911)-N(GL_Paste!$G9911))</f>
        <v/>
      </c>
      <c r="B9914" s="43">
        <f>IF(GL_Paste!$B9911="","",DATE(YEAR(GL_Paste!$E9911),MONTH(GL_Paste!$E9911),1))</f>
        <v/>
      </c>
      <c r="C9914">
        <f>IF(GL_Paste!$B9911="","",IF(TRIM(GL_Paste!$M9911)&lt;&gt;"",TRIM(GL_Paste!$M9911),IFERROR(MID(GL_Paste!$I9911,FIND("[",GL_Paste!$I9911)+1,FIND("]",GL_Paste!$I9911)-FIND("[",GL_Paste!$I9911)-1),"")))</f>
        <v/>
      </c>
      <c r="D9914">
        <f>IF(GL_Paste!$B9911="","",IFERROR(INDEX(DeptName,MATCH($C9914,DeptTag,0)),"UNALLOCATED"))</f>
        <v/>
      </c>
      <c r="E9914">
        <f>IF(GL_Paste!$B9911="","",IFERROR(INDEX(AcctCat,MATCH(GL_Paste!$B9911&amp;"",AcctCode,0)),"UNKNOWN"))</f>
        <v/>
      </c>
      <c r="F9914">
        <f>IF(GL_Paste!$B9911="","",IFERROR(INDEX(AcctSub,MATCH(GL_Paste!$B9911&amp;"",AcctCode,0)),"UNKNOWN"))</f>
        <v/>
      </c>
    </row>
    <row r="9915">
      <c r="A9915" s="40">
        <f>IF(GL_Paste!$B9912="","",N(GL_Paste!$H9912)-N(GL_Paste!$G9912))</f>
        <v/>
      </c>
      <c r="B9915" s="43">
        <f>IF(GL_Paste!$B9912="","",DATE(YEAR(GL_Paste!$E9912),MONTH(GL_Paste!$E9912),1))</f>
        <v/>
      </c>
      <c r="C9915">
        <f>IF(GL_Paste!$B9912="","",IF(TRIM(GL_Paste!$M9912)&lt;&gt;"",TRIM(GL_Paste!$M9912),IFERROR(MID(GL_Paste!$I9912,FIND("[",GL_Paste!$I9912)+1,FIND("]",GL_Paste!$I9912)-FIND("[",GL_Paste!$I9912)-1),"")))</f>
        <v/>
      </c>
      <c r="D9915">
        <f>IF(GL_Paste!$B9912="","",IFERROR(INDEX(DeptName,MATCH($C9915,DeptTag,0)),"UNALLOCATED"))</f>
        <v/>
      </c>
      <c r="E9915">
        <f>IF(GL_Paste!$B9912="","",IFERROR(INDEX(AcctCat,MATCH(GL_Paste!$B9912&amp;"",AcctCode,0)),"UNKNOWN"))</f>
        <v/>
      </c>
      <c r="F9915">
        <f>IF(GL_Paste!$B9912="","",IFERROR(INDEX(AcctSub,MATCH(GL_Paste!$B9912&amp;"",AcctCode,0)),"UNKNOWN"))</f>
        <v/>
      </c>
    </row>
    <row r="9916">
      <c r="A9916" s="40">
        <f>IF(GL_Paste!$B9913="","",N(GL_Paste!$H9913)-N(GL_Paste!$G9913))</f>
        <v/>
      </c>
      <c r="B9916" s="43">
        <f>IF(GL_Paste!$B9913="","",DATE(YEAR(GL_Paste!$E9913),MONTH(GL_Paste!$E9913),1))</f>
        <v/>
      </c>
      <c r="C9916">
        <f>IF(GL_Paste!$B9913="","",IF(TRIM(GL_Paste!$M9913)&lt;&gt;"",TRIM(GL_Paste!$M9913),IFERROR(MID(GL_Paste!$I9913,FIND("[",GL_Paste!$I9913)+1,FIND("]",GL_Paste!$I9913)-FIND("[",GL_Paste!$I9913)-1),"")))</f>
        <v/>
      </c>
      <c r="D9916">
        <f>IF(GL_Paste!$B9913="","",IFERROR(INDEX(DeptName,MATCH($C9916,DeptTag,0)),"UNALLOCATED"))</f>
        <v/>
      </c>
      <c r="E9916">
        <f>IF(GL_Paste!$B9913="","",IFERROR(INDEX(AcctCat,MATCH(GL_Paste!$B9913&amp;"",AcctCode,0)),"UNKNOWN"))</f>
        <v/>
      </c>
      <c r="F9916">
        <f>IF(GL_Paste!$B9913="","",IFERROR(INDEX(AcctSub,MATCH(GL_Paste!$B9913&amp;"",AcctCode,0)),"UNKNOWN"))</f>
        <v/>
      </c>
    </row>
    <row r="9917">
      <c r="A9917" s="40">
        <f>IF(GL_Paste!$B9914="","",N(GL_Paste!$H9914)-N(GL_Paste!$G9914))</f>
        <v/>
      </c>
      <c r="B9917" s="43">
        <f>IF(GL_Paste!$B9914="","",DATE(YEAR(GL_Paste!$E9914),MONTH(GL_Paste!$E9914),1))</f>
        <v/>
      </c>
      <c r="C9917">
        <f>IF(GL_Paste!$B9914="","",IF(TRIM(GL_Paste!$M9914)&lt;&gt;"",TRIM(GL_Paste!$M9914),IFERROR(MID(GL_Paste!$I9914,FIND("[",GL_Paste!$I9914)+1,FIND("]",GL_Paste!$I9914)-FIND("[",GL_Paste!$I9914)-1),"")))</f>
        <v/>
      </c>
      <c r="D9917">
        <f>IF(GL_Paste!$B9914="","",IFERROR(INDEX(DeptName,MATCH($C9917,DeptTag,0)),"UNALLOCATED"))</f>
        <v/>
      </c>
      <c r="E9917">
        <f>IF(GL_Paste!$B9914="","",IFERROR(INDEX(AcctCat,MATCH(GL_Paste!$B9914&amp;"",AcctCode,0)),"UNKNOWN"))</f>
        <v/>
      </c>
      <c r="F9917">
        <f>IF(GL_Paste!$B9914="","",IFERROR(INDEX(AcctSub,MATCH(GL_Paste!$B9914&amp;"",AcctCode,0)),"UNKNOWN"))</f>
        <v/>
      </c>
    </row>
    <row r="9918">
      <c r="A9918" s="40">
        <f>IF(GL_Paste!$B9915="","",N(GL_Paste!$H9915)-N(GL_Paste!$G9915))</f>
        <v/>
      </c>
      <c r="B9918" s="43">
        <f>IF(GL_Paste!$B9915="","",DATE(YEAR(GL_Paste!$E9915),MONTH(GL_Paste!$E9915),1))</f>
        <v/>
      </c>
      <c r="C9918">
        <f>IF(GL_Paste!$B9915="","",IF(TRIM(GL_Paste!$M9915)&lt;&gt;"",TRIM(GL_Paste!$M9915),IFERROR(MID(GL_Paste!$I9915,FIND("[",GL_Paste!$I9915)+1,FIND("]",GL_Paste!$I9915)-FIND("[",GL_Paste!$I9915)-1),"")))</f>
        <v/>
      </c>
      <c r="D9918">
        <f>IF(GL_Paste!$B9915="","",IFERROR(INDEX(DeptName,MATCH($C9918,DeptTag,0)),"UNALLOCATED"))</f>
        <v/>
      </c>
      <c r="E9918">
        <f>IF(GL_Paste!$B9915="","",IFERROR(INDEX(AcctCat,MATCH(GL_Paste!$B9915&amp;"",AcctCode,0)),"UNKNOWN"))</f>
        <v/>
      </c>
      <c r="F9918">
        <f>IF(GL_Paste!$B9915="","",IFERROR(INDEX(AcctSub,MATCH(GL_Paste!$B9915&amp;"",AcctCode,0)),"UNKNOWN"))</f>
        <v/>
      </c>
    </row>
    <row r="9919">
      <c r="A9919" s="40">
        <f>IF(GL_Paste!$B9916="","",N(GL_Paste!$H9916)-N(GL_Paste!$G9916))</f>
        <v/>
      </c>
      <c r="B9919" s="43">
        <f>IF(GL_Paste!$B9916="","",DATE(YEAR(GL_Paste!$E9916),MONTH(GL_Paste!$E9916),1))</f>
        <v/>
      </c>
      <c r="C9919">
        <f>IF(GL_Paste!$B9916="","",IF(TRIM(GL_Paste!$M9916)&lt;&gt;"",TRIM(GL_Paste!$M9916),IFERROR(MID(GL_Paste!$I9916,FIND("[",GL_Paste!$I9916)+1,FIND("]",GL_Paste!$I9916)-FIND("[",GL_Paste!$I9916)-1),"")))</f>
        <v/>
      </c>
      <c r="D9919">
        <f>IF(GL_Paste!$B9916="","",IFERROR(INDEX(DeptName,MATCH($C9919,DeptTag,0)),"UNALLOCATED"))</f>
        <v/>
      </c>
      <c r="E9919">
        <f>IF(GL_Paste!$B9916="","",IFERROR(INDEX(AcctCat,MATCH(GL_Paste!$B9916&amp;"",AcctCode,0)),"UNKNOWN"))</f>
        <v/>
      </c>
      <c r="F9919">
        <f>IF(GL_Paste!$B9916="","",IFERROR(INDEX(AcctSub,MATCH(GL_Paste!$B9916&amp;"",AcctCode,0)),"UNKNOWN"))</f>
        <v/>
      </c>
    </row>
    <row r="9920">
      <c r="A9920" s="40">
        <f>IF(GL_Paste!$B9917="","",N(GL_Paste!$H9917)-N(GL_Paste!$G9917))</f>
        <v/>
      </c>
      <c r="B9920" s="43">
        <f>IF(GL_Paste!$B9917="","",DATE(YEAR(GL_Paste!$E9917),MONTH(GL_Paste!$E9917),1))</f>
        <v/>
      </c>
      <c r="C9920">
        <f>IF(GL_Paste!$B9917="","",IF(TRIM(GL_Paste!$M9917)&lt;&gt;"",TRIM(GL_Paste!$M9917),IFERROR(MID(GL_Paste!$I9917,FIND("[",GL_Paste!$I9917)+1,FIND("]",GL_Paste!$I9917)-FIND("[",GL_Paste!$I9917)-1),"")))</f>
        <v/>
      </c>
      <c r="D9920">
        <f>IF(GL_Paste!$B9917="","",IFERROR(INDEX(DeptName,MATCH($C9920,DeptTag,0)),"UNALLOCATED"))</f>
        <v/>
      </c>
      <c r="E9920">
        <f>IF(GL_Paste!$B9917="","",IFERROR(INDEX(AcctCat,MATCH(GL_Paste!$B9917&amp;"",AcctCode,0)),"UNKNOWN"))</f>
        <v/>
      </c>
      <c r="F9920">
        <f>IF(GL_Paste!$B9917="","",IFERROR(INDEX(AcctSub,MATCH(GL_Paste!$B9917&amp;"",AcctCode,0)),"UNKNOWN"))</f>
        <v/>
      </c>
    </row>
    <row r="9921">
      <c r="A9921" s="40">
        <f>IF(GL_Paste!$B9918="","",N(GL_Paste!$H9918)-N(GL_Paste!$G9918))</f>
        <v/>
      </c>
      <c r="B9921" s="43">
        <f>IF(GL_Paste!$B9918="","",DATE(YEAR(GL_Paste!$E9918),MONTH(GL_Paste!$E9918),1))</f>
        <v/>
      </c>
      <c r="C9921">
        <f>IF(GL_Paste!$B9918="","",IF(TRIM(GL_Paste!$M9918)&lt;&gt;"",TRIM(GL_Paste!$M9918),IFERROR(MID(GL_Paste!$I9918,FIND("[",GL_Paste!$I9918)+1,FIND("]",GL_Paste!$I9918)-FIND("[",GL_Paste!$I9918)-1),"")))</f>
        <v/>
      </c>
      <c r="D9921">
        <f>IF(GL_Paste!$B9918="","",IFERROR(INDEX(DeptName,MATCH($C9921,DeptTag,0)),"UNALLOCATED"))</f>
        <v/>
      </c>
      <c r="E9921">
        <f>IF(GL_Paste!$B9918="","",IFERROR(INDEX(AcctCat,MATCH(GL_Paste!$B9918&amp;"",AcctCode,0)),"UNKNOWN"))</f>
        <v/>
      </c>
      <c r="F9921">
        <f>IF(GL_Paste!$B9918="","",IFERROR(INDEX(AcctSub,MATCH(GL_Paste!$B9918&amp;"",AcctCode,0)),"UNKNOWN"))</f>
        <v/>
      </c>
    </row>
    <row r="9922">
      <c r="A9922" s="40">
        <f>IF(GL_Paste!$B9919="","",N(GL_Paste!$H9919)-N(GL_Paste!$G9919))</f>
        <v/>
      </c>
      <c r="B9922" s="43">
        <f>IF(GL_Paste!$B9919="","",DATE(YEAR(GL_Paste!$E9919),MONTH(GL_Paste!$E9919),1))</f>
        <v/>
      </c>
      <c r="C9922">
        <f>IF(GL_Paste!$B9919="","",IF(TRIM(GL_Paste!$M9919)&lt;&gt;"",TRIM(GL_Paste!$M9919),IFERROR(MID(GL_Paste!$I9919,FIND("[",GL_Paste!$I9919)+1,FIND("]",GL_Paste!$I9919)-FIND("[",GL_Paste!$I9919)-1),"")))</f>
        <v/>
      </c>
      <c r="D9922">
        <f>IF(GL_Paste!$B9919="","",IFERROR(INDEX(DeptName,MATCH($C9922,DeptTag,0)),"UNALLOCATED"))</f>
        <v/>
      </c>
      <c r="E9922">
        <f>IF(GL_Paste!$B9919="","",IFERROR(INDEX(AcctCat,MATCH(GL_Paste!$B9919&amp;"",AcctCode,0)),"UNKNOWN"))</f>
        <v/>
      </c>
      <c r="F9922">
        <f>IF(GL_Paste!$B9919="","",IFERROR(INDEX(AcctSub,MATCH(GL_Paste!$B9919&amp;"",AcctCode,0)),"UNKNOWN"))</f>
        <v/>
      </c>
    </row>
    <row r="9923">
      <c r="A9923" s="40">
        <f>IF(GL_Paste!$B9920="","",N(GL_Paste!$H9920)-N(GL_Paste!$G9920))</f>
        <v/>
      </c>
      <c r="B9923" s="43">
        <f>IF(GL_Paste!$B9920="","",DATE(YEAR(GL_Paste!$E9920),MONTH(GL_Paste!$E9920),1))</f>
        <v/>
      </c>
      <c r="C9923">
        <f>IF(GL_Paste!$B9920="","",IF(TRIM(GL_Paste!$M9920)&lt;&gt;"",TRIM(GL_Paste!$M9920),IFERROR(MID(GL_Paste!$I9920,FIND("[",GL_Paste!$I9920)+1,FIND("]",GL_Paste!$I9920)-FIND("[",GL_Paste!$I9920)-1),"")))</f>
        <v/>
      </c>
      <c r="D9923">
        <f>IF(GL_Paste!$B9920="","",IFERROR(INDEX(DeptName,MATCH($C9923,DeptTag,0)),"UNALLOCATED"))</f>
        <v/>
      </c>
      <c r="E9923">
        <f>IF(GL_Paste!$B9920="","",IFERROR(INDEX(AcctCat,MATCH(GL_Paste!$B9920&amp;"",AcctCode,0)),"UNKNOWN"))</f>
        <v/>
      </c>
      <c r="F9923">
        <f>IF(GL_Paste!$B9920="","",IFERROR(INDEX(AcctSub,MATCH(GL_Paste!$B9920&amp;"",AcctCode,0)),"UNKNOWN"))</f>
        <v/>
      </c>
    </row>
    <row r="9924">
      <c r="A9924" s="40">
        <f>IF(GL_Paste!$B9921="","",N(GL_Paste!$H9921)-N(GL_Paste!$G9921))</f>
        <v/>
      </c>
      <c r="B9924" s="43">
        <f>IF(GL_Paste!$B9921="","",DATE(YEAR(GL_Paste!$E9921),MONTH(GL_Paste!$E9921),1))</f>
        <v/>
      </c>
      <c r="C9924">
        <f>IF(GL_Paste!$B9921="","",IF(TRIM(GL_Paste!$M9921)&lt;&gt;"",TRIM(GL_Paste!$M9921),IFERROR(MID(GL_Paste!$I9921,FIND("[",GL_Paste!$I9921)+1,FIND("]",GL_Paste!$I9921)-FIND("[",GL_Paste!$I9921)-1),"")))</f>
        <v/>
      </c>
      <c r="D9924">
        <f>IF(GL_Paste!$B9921="","",IFERROR(INDEX(DeptName,MATCH($C9924,DeptTag,0)),"UNALLOCATED"))</f>
        <v/>
      </c>
      <c r="E9924">
        <f>IF(GL_Paste!$B9921="","",IFERROR(INDEX(AcctCat,MATCH(GL_Paste!$B9921&amp;"",AcctCode,0)),"UNKNOWN"))</f>
        <v/>
      </c>
      <c r="F9924">
        <f>IF(GL_Paste!$B9921="","",IFERROR(INDEX(AcctSub,MATCH(GL_Paste!$B9921&amp;"",AcctCode,0)),"UNKNOWN"))</f>
        <v/>
      </c>
    </row>
    <row r="9925">
      <c r="A9925" s="40">
        <f>IF(GL_Paste!$B9922="","",N(GL_Paste!$H9922)-N(GL_Paste!$G9922))</f>
        <v/>
      </c>
      <c r="B9925" s="43">
        <f>IF(GL_Paste!$B9922="","",DATE(YEAR(GL_Paste!$E9922),MONTH(GL_Paste!$E9922),1))</f>
        <v/>
      </c>
      <c r="C9925">
        <f>IF(GL_Paste!$B9922="","",IF(TRIM(GL_Paste!$M9922)&lt;&gt;"",TRIM(GL_Paste!$M9922),IFERROR(MID(GL_Paste!$I9922,FIND("[",GL_Paste!$I9922)+1,FIND("]",GL_Paste!$I9922)-FIND("[",GL_Paste!$I9922)-1),"")))</f>
        <v/>
      </c>
      <c r="D9925">
        <f>IF(GL_Paste!$B9922="","",IFERROR(INDEX(DeptName,MATCH($C9925,DeptTag,0)),"UNALLOCATED"))</f>
        <v/>
      </c>
      <c r="E9925">
        <f>IF(GL_Paste!$B9922="","",IFERROR(INDEX(AcctCat,MATCH(GL_Paste!$B9922&amp;"",AcctCode,0)),"UNKNOWN"))</f>
        <v/>
      </c>
      <c r="F9925">
        <f>IF(GL_Paste!$B9922="","",IFERROR(INDEX(AcctSub,MATCH(GL_Paste!$B9922&amp;"",AcctCode,0)),"UNKNOWN"))</f>
        <v/>
      </c>
    </row>
    <row r="9926">
      <c r="A9926" s="40">
        <f>IF(GL_Paste!$B9923="","",N(GL_Paste!$H9923)-N(GL_Paste!$G9923))</f>
        <v/>
      </c>
      <c r="B9926" s="43">
        <f>IF(GL_Paste!$B9923="","",DATE(YEAR(GL_Paste!$E9923),MONTH(GL_Paste!$E9923),1))</f>
        <v/>
      </c>
      <c r="C9926">
        <f>IF(GL_Paste!$B9923="","",IF(TRIM(GL_Paste!$M9923)&lt;&gt;"",TRIM(GL_Paste!$M9923),IFERROR(MID(GL_Paste!$I9923,FIND("[",GL_Paste!$I9923)+1,FIND("]",GL_Paste!$I9923)-FIND("[",GL_Paste!$I9923)-1),"")))</f>
        <v/>
      </c>
      <c r="D9926">
        <f>IF(GL_Paste!$B9923="","",IFERROR(INDEX(DeptName,MATCH($C9926,DeptTag,0)),"UNALLOCATED"))</f>
        <v/>
      </c>
      <c r="E9926">
        <f>IF(GL_Paste!$B9923="","",IFERROR(INDEX(AcctCat,MATCH(GL_Paste!$B9923&amp;"",AcctCode,0)),"UNKNOWN"))</f>
        <v/>
      </c>
      <c r="F9926">
        <f>IF(GL_Paste!$B9923="","",IFERROR(INDEX(AcctSub,MATCH(GL_Paste!$B9923&amp;"",AcctCode,0)),"UNKNOWN"))</f>
        <v/>
      </c>
    </row>
    <row r="9927">
      <c r="A9927" s="40">
        <f>IF(GL_Paste!$B9924="","",N(GL_Paste!$H9924)-N(GL_Paste!$G9924))</f>
        <v/>
      </c>
      <c r="B9927" s="43">
        <f>IF(GL_Paste!$B9924="","",DATE(YEAR(GL_Paste!$E9924),MONTH(GL_Paste!$E9924),1))</f>
        <v/>
      </c>
      <c r="C9927">
        <f>IF(GL_Paste!$B9924="","",IF(TRIM(GL_Paste!$M9924)&lt;&gt;"",TRIM(GL_Paste!$M9924),IFERROR(MID(GL_Paste!$I9924,FIND("[",GL_Paste!$I9924)+1,FIND("]",GL_Paste!$I9924)-FIND("[",GL_Paste!$I9924)-1),"")))</f>
        <v/>
      </c>
      <c r="D9927">
        <f>IF(GL_Paste!$B9924="","",IFERROR(INDEX(DeptName,MATCH($C9927,DeptTag,0)),"UNALLOCATED"))</f>
        <v/>
      </c>
      <c r="E9927">
        <f>IF(GL_Paste!$B9924="","",IFERROR(INDEX(AcctCat,MATCH(GL_Paste!$B9924&amp;"",AcctCode,0)),"UNKNOWN"))</f>
        <v/>
      </c>
      <c r="F9927">
        <f>IF(GL_Paste!$B9924="","",IFERROR(INDEX(AcctSub,MATCH(GL_Paste!$B9924&amp;"",AcctCode,0)),"UNKNOWN"))</f>
        <v/>
      </c>
    </row>
    <row r="9928">
      <c r="A9928" s="40">
        <f>IF(GL_Paste!$B9925="","",N(GL_Paste!$H9925)-N(GL_Paste!$G9925))</f>
        <v/>
      </c>
      <c r="B9928" s="43">
        <f>IF(GL_Paste!$B9925="","",DATE(YEAR(GL_Paste!$E9925),MONTH(GL_Paste!$E9925),1))</f>
        <v/>
      </c>
      <c r="C9928">
        <f>IF(GL_Paste!$B9925="","",IF(TRIM(GL_Paste!$M9925)&lt;&gt;"",TRIM(GL_Paste!$M9925),IFERROR(MID(GL_Paste!$I9925,FIND("[",GL_Paste!$I9925)+1,FIND("]",GL_Paste!$I9925)-FIND("[",GL_Paste!$I9925)-1),"")))</f>
        <v/>
      </c>
      <c r="D9928">
        <f>IF(GL_Paste!$B9925="","",IFERROR(INDEX(DeptName,MATCH($C9928,DeptTag,0)),"UNALLOCATED"))</f>
        <v/>
      </c>
      <c r="E9928">
        <f>IF(GL_Paste!$B9925="","",IFERROR(INDEX(AcctCat,MATCH(GL_Paste!$B9925&amp;"",AcctCode,0)),"UNKNOWN"))</f>
        <v/>
      </c>
      <c r="F9928">
        <f>IF(GL_Paste!$B9925="","",IFERROR(INDEX(AcctSub,MATCH(GL_Paste!$B9925&amp;"",AcctCode,0)),"UNKNOWN"))</f>
        <v/>
      </c>
    </row>
    <row r="9929">
      <c r="A9929" s="40">
        <f>IF(GL_Paste!$B9926="","",N(GL_Paste!$H9926)-N(GL_Paste!$G9926))</f>
        <v/>
      </c>
      <c r="B9929" s="43">
        <f>IF(GL_Paste!$B9926="","",DATE(YEAR(GL_Paste!$E9926),MONTH(GL_Paste!$E9926),1))</f>
        <v/>
      </c>
      <c r="C9929">
        <f>IF(GL_Paste!$B9926="","",IF(TRIM(GL_Paste!$M9926)&lt;&gt;"",TRIM(GL_Paste!$M9926),IFERROR(MID(GL_Paste!$I9926,FIND("[",GL_Paste!$I9926)+1,FIND("]",GL_Paste!$I9926)-FIND("[",GL_Paste!$I9926)-1),"")))</f>
        <v/>
      </c>
      <c r="D9929">
        <f>IF(GL_Paste!$B9926="","",IFERROR(INDEX(DeptName,MATCH($C9929,DeptTag,0)),"UNALLOCATED"))</f>
        <v/>
      </c>
      <c r="E9929">
        <f>IF(GL_Paste!$B9926="","",IFERROR(INDEX(AcctCat,MATCH(GL_Paste!$B9926&amp;"",AcctCode,0)),"UNKNOWN"))</f>
        <v/>
      </c>
      <c r="F9929">
        <f>IF(GL_Paste!$B9926="","",IFERROR(INDEX(AcctSub,MATCH(GL_Paste!$B9926&amp;"",AcctCode,0)),"UNKNOWN"))</f>
        <v/>
      </c>
    </row>
    <row r="9930">
      <c r="A9930" s="40">
        <f>IF(GL_Paste!$B9927="","",N(GL_Paste!$H9927)-N(GL_Paste!$G9927))</f>
        <v/>
      </c>
      <c r="B9930" s="43">
        <f>IF(GL_Paste!$B9927="","",DATE(YEAR(GL_Paste!$E9927),MONTH(GL_Paste!$E9927),1))</f>
        <v/>
      </c>
      <c r="C9930">
        <f>IF(GL_Paste!$B9927="","",IF(TRIM(GL_Paste!$M9927)&lt;&gt;"",TRIM(GL_Paste!$M9927),IFERROR(MID(GL_Paste!$I9927,FIND("[",GL_Paste!$I9927)+1,FIND("]",GL_Paste!$I9927)-FIND("[",GL_Paste!$I9927)-1),"")))</f>
        <v/>
      </c>
      <c r="D9930">
        <f>IF(GL_Paste!$B9927="","",IFERROR(INDEX(DeptName,MATCH($C9930,DeptTag,0)),"UNALLOCATED"))</f>
        <v/>
      </c>
      <c r="E9930">
        <f>IF(GL_Paste!$B9927="","",IFERROR(INDEX(AcctCat,MATCH(GL_Paste!$B9927&amp;"",AcctCode,0)),"UNKNOWN"))</f>
        <v/>
      </c>
      <c r="F9930">
        <f>IF(GL_Paste!$B9927="","",IFERROR(INDEX(AcctSub,MATCH(GL_Paste!$B9927&amp;"",AcctCode,0)),"UNKNOWN"))</f>
        <v/>
      </c>
    </row>
    <row r="9931">
      <c r="A9931" s="40">
        <f>IF(GL_Paste!$B9928="","",N(GL_Paste!$H9928)-N(GL_Paste!$G9928))</f>
        <v/>
      </c>
      <c r="B9931" s="43">
        <f>IF(GL_Paste!$B9928="","",DATE(YEAR(GL_Paste!$E9928),MONTH(GL_Paste!$E9928),1))</f>
        <v/>
      </c>
      <c r="C9931">
        <f>IF(GL_Paste!$B9928="","",IF(TRIM(GL_Paste!$M9928)&lt;&gt;"",TRIM(GL_Paste!$M9928),IFERROR(MID(GL_Paste!$I9928,FIND("[",GL_Paste!$I9928)+1,FIND("]",GL_Paste!$I9928)-FIND("[",GL_Paste!$I9928)-1),"")))</f>
        <v/>
      </c>
      <c r="D9931">
        <f>IF(GL_Paste!$B9928="","",IFERROR(INDEX(DeptName,MATCH($C9931,DeptTag,0)),"UNALLOCATED"))</f>
        <v/>
      </c>
      <c r="E9931">
        <f>IF(GL_Paste!$B9928="","",IFERROR(INDEX(AcctCat,MATCH(GL_Paste!$B9928&amp;"",AcctCode,0)),"UNKNOWN"))</f>
        <v/>
      </c>
      <c r="F9931">
        <f>IF(GL_Paste!$B9928="","",IFERROR(INDEX(AcctSub,MATCH(GL_Paste!$B9928&amp;"",AcctCode,0)),"UNKNOWN"))</f>
        <v/>
      </c>
    </row>
    <row r="9932">
      <c r="A9932" s="40">
        <f>IF(GL_Paste!$B9929="","",N(GL_Paste!$H9929)-N(GL_Paste!$G9929))</f>
        <v/>
      </c>
      <c r="B9932" s="43">
        <f>IF(GL_Paste!$B9929="","",DATE(YEAR(GL_Paste!$E9929),MONTH(GL_Paste!$E9929),1))</f>
        <v/>
      </c>
      <c r="C9932">
        <f>IF(GL_Paste!$B9929="","",IF(TRIM(GL_Paste!$M9929)&lt;&gt;"",TRIM(GL_Paste!$M9929),IFERROR(MID(GL_Paste!$I9929,FIND("[",GL_Paste!$I9929)+1,FIND("]",GL_Paste!$I9929)-FIND("[",GL_Paste!$I9929)-1),"")))</f>
        <v/>
      </c>
      <c r="D9932">
        <f>IF(GL_Paste!$B9929="","",IFERROR(INDEX(DeptName,MATCH($C9932,DeptTag,0)),"UNALLOCATED"))</f>
        <v/>
      </c>
      <c r="E9932">
        <f>IF(GL_Paste!$B9929="","",IFERROR(INDEX(AcctCat,MATCH(GL_Paste!$B9929&amp;"",AcctCode,0)),"UNKNOWN"))</f>
        <v/>
      </c>
      <c r="F9932">
        <f>IF(GL_Paste!$B9929="","",IFERROR(INDEX(AcctSub,MATCH(GL_Paste!$B9929&amp;"",AcctCode,0)),"UNKNOWN"))</f>
        <v/>
      </c>
    </row>
    <row r="9933">
      <c r="A9933" s="40">
        <f>IF(GL_Paste!$B9930="","",N(GL_Paste!$H9930)-N(GL_Paste!$G9930))</f>
        <v/>
      </c>
      <c r="B9933" s="43">
        <f>IF(GL_Paste!$B9930="","",DATE(YEAR(GL_Paste!$E9930),MONTH(GL_Paste!$E9930),1))</f>
        <v/>
      </c>
      <c r="C9933">
        <f>IF(GL_Paste!$B9930="","",IF(TRIM(GL_Paste!$M9930)&lt;&gt;"",TRIM(GL_Paste!$M9930),IFERROR(MID(GL_Paste!$I9930,FIND("[",GL_Paste!$I9930)+1,FIND("]",GL_Paste!$I9930)-FIND("[",GL_Paste!$I9930)-1),"")))</f>
        <v/>
      </c>
      <c r="D9933">
        <f>IF(GL_Paste!$B9930="","",IFERROR(INDEX(DeptName,MATCH($C9933,DeptTag,0)),"UNALLOCATED"))</f>
        <v/>
      </c>
      <c r="E9933">
        <f>IF(GL_Paste!$B9930="","",IFERROR(INDEX(AcctCat,MATCH(GL_Paste!$B9930&amp;"",AcctCode,0)),"UNKNOWN"))</f>
        <v/>
      </c>
      <c r="F9933">
        <f>IF(GL_Paste!$B9930="","",IFERROR(INDEX(AcctSub,MATCH(GL_Paste!$B9930&amp;"",AcctCode,0)),"UNKNOWN"))</f>
        <v/>
      </c>
    </row>
    <row r="9934">
      <c r="A9934" s="40">
        <f>IF(GL_Paste!$B9931="","",N(GL_Paste!$H9931)-N(GL_Paste!$G9931))</f>
        <v/>
      </c>
      <c r="B9934" s="43">
        <f>IF(GL_Paste!$B9931="","",DATE(YEAR(GL_Paste!$E9931),MONTH(GL_Paste!$E9931),1))</f>
        <v/>
      </c>
      <c r="C9934">
        <f>IF(GL_Paste!$B9931="","",IF(TRIM(GL_Paste!$M9931)&lt;&gt;"",TRIM(GL_Paste!$M9931),IFERROR(MID(GL_Paste!$I9931,FIND("[",GL_Paste!$I9931)+1,FIND("]",GL_Paste!$I9931)-FIND("[",GL_Paste!$I9931)-1),"")))</f>
        <v/>
      </c>
      <c r="D9934">
        <f>IF(GL_Paste!$B9931="","",IFERROR(INDEX(DeptName,MATCH($C9934,DeptTag,0)),"UNALLOCATED"))</f>
        <v/>
      </c>
      <c r="E9934">
        <f>IF(GL_Paste!$B9931="","",IFERROR(INDEX(AcctCat,MATCH(GL_Paste!$B9931&amp;"",AcctCode,0)),"UNKNOWN"))</f>
        <v/>
      </c>
      <c r="F9934">
        <f>IF(GL_Paste!$B9931="","",IFERROR(INDEX(AcctSub,MATCH(GL_Paste!$B9931&amp;"",AcctCode,0)),"UNKNOWN"))</f>
        <v/>
      </c>
    </row>
    <row r="9935">
      <c r="A9935" s="40">
        <f>IF(GL_Paste!$B9932="","",N(GL_Paste!$H9932)-N(GL_Paste!$G9932))</f>
        <v/>
      </c>
      <c r="B9935" s="43">
        <f>IF(GL_Paste!$B9932="","",DATE(YEAR(GL_Paste!$E9932),MONTH(GL_Paste!$E9932),1))</f>
        <v/>
      </c>
      <c r="C9935">
        <f>IF(GL_Paste!$B9932="","",IF(TRIM(GL_Paste!$M9932)&lt;&gt;"",TRIM(GL_Paste!$M9932),IFERROR(MID(GL_Paste!$I9932,FIND("[",GL_Paste!$I9932)+1,FIND("]",GL_Paste!$I9932)-FIND("[",GL_Paste!$I9932)-1),"")))</f>
        <v/>
      </c>
      <c r="D9935">
        <f>IF(GL_Paste!$B9932="","",IFERROR(INDEX(DeptName,MATCH($C9935,DeptTag,0)),"UNALLOCATED"))</f>
        <v/>
      </c>
      <c r="E9935">
        <f>IF(GL_Paste!$B9932="","",IFERROR(INDEX(AcctCat,MATCH(GL_Paste!$B9932&amp;"",AcctCode,0)),"UNKNOWN"))</f>
        <v/>
      </c>
      <c r="F9935">
        <f>IF(GL_Paste!$B9932="","",IFERROR(INDEX(AcctSub,MATCH(GL_Paste!$B9932&amp;"",AcctCode,0)),"UNKNOWN"))</f>
        <v/>
      </c>
    </row>
    <row r="9936">
      <c r="A9936" s="40">
        <f>IF(GL_Paste!$B9933="","",N(GL_Paste!$H9933)-N(GL_Paste!$G9933))</f>
        <v/>
      </c>
      <c r="B9936" s="43">
        <f>IF(GL_Paste!$B9933="","",DATE(YEAR(GL_Paste!$E9933),MONTH(GL_Paste!$E9933),1))</f>
        <v/>
      </c>
      <c r="C9936">
        <f>IF(GL_Paste!$B9933="","",IF(TRIM(GL_Paste!$M9933)&lt;&gt;"",TRIM(GL_Paste!$M9933),IFERROR(MID(GL_Paste!$I9933,FIND("[",GL_Paste!$I9933)+1,FIND("]",GL_Paste!$I9933)-FIND("[",GL_Paste!$I9933)-1),"")))</f>
        <v/>
      </c>
      <c r="D9936">
        <f>IF(GL_Paste!$B9933="","",IFERROR(INDEX(DeptName,MATCH($C9936,DeptTag,0)),"UNALLOCATED"))</f>
        <v/>
      </c>
      <c r="E9936">
        <f>IF(GL_Paste!$B9933="","",IFERROR(INDEX(AcctCat,MATCH(GL_Paste!$B9933&amp;"",AcctCode,0)),"UNKNOWN"))</f>
        <v/>
      </c>
      <c r="F9936">
        <f>IF(GL_Paste!$B9933="","",IFERROR(INDEX(AcctSub,MATCH(GL_Paste!$B9933&amp;"",AcctCode,0)),"UNKNOWN"))</f>
        <v/>
      </c>
    </row>
    <row r="9937">
      <c r="A9937" s="40">
        <f>IF(GL_Paste!$B9934="","",N(GL_Paste!$H9934)-N(GL_Paste!$G9934))</f>
        <v/>
      </c>
      <c r="B9937" s="43">
        <f>IF(GL_Paste!$B9934="","",DATE(YEAR(GL_Paste!$E9934),MONTH(GL_Paste!$E9934),1))</f>
        <v/>
      </c>
      <c r="C9937">
        <f>IF(GL_Paste!$B9934="","",IF(TRIM(GL_Paste!$M9934)&lt;&gt;"",TRIM(GL_Paste!$M9934),IFERROR(MID(GL_Paste!$I9934,FIND("[",GL_Paste!$I9934)+1,FIND("]",GL_Paste!$I9934)-FIND("[",GL_Paste!$I9934)-1),"")))</f>
        <v/>
      </c>
      <c r="D9937">
        <f>IF(GL_Paste!$B9934="","",IFERROR(INDEX(DeptName,MATCH($C9937,DeptTag,0)),"UNALLOCATED"))</f>
        <v/>
      </c>
      <c r="E9937">
        <f>IF(GL_Paste!$B9934="","",IFERROR(INDEX(AcctCat,MATCH(GL_Paste!$B9934&amp;"",AcctCode,0)),"UNKNOWN"))</f>
        <v/>
      </c>
      <c r="F9937">
        <f>IF(GL_Paste!$B9934="","",IFERROR(INDEX(AcctSub,MATCH(GL_Paste!$B9934&amp;"",AcctCode,0)),"UNKNOWN"))</f>
        <v/>
      </c>
    </row>
    <row r="9938">
      <c r="A9938" s="40">
        <f>IF(GL_Paste!$B9935="","",N(GL_Paste!$H9935)-N(GL_Paste!$G9935))</f>
        <v/>
      </c>
      <c r="B9938" s="43">
        <f>IF(GL_Paste!$B9935="","",DATE(YEAR(GL_Paste!$E9935),MONTH(GL_Paste!$E9935),1))</f>
        <v/>
      </c>
      <c r="C9938">
        <f>IF(GL_Paste!$B9935="","",IF(TRIM(GL_Paste!$M9935)&lt;&gt;"",TRIM(GL_Paste!$M9935),IFERROR(MID(GL_Paste!$I9935,FIND("[",GL_Paste!$I9935)+1,FIND("]",GL_Paste!$I9935)-FIND("[",GL_Paste!$I9935)-1),"")))</f>
        <v/>
      </c>
      <c r="D9938">
        <f>IF(GL_Paste!$B9935="","",IFERROR(INDEX(DeptName,MATCH($C9938,DeptTag,0)),"UNALLOCATED"))</f>
        <v/>
      </c>
      <c r="E9938">
        <f>IF(GL_Paste!$B9935="","",IFERROR(INDEX(AcctCat,MATCH(GL_Paste!$B9935&amp;"",AcctCode,0)),"UNKNOWN"))</f>
        <v/>
      </c>
      <c r="F9938">
        <f>IF(GL_Paste!$B9935="","",IFERROR(INDEX(AcctSub,MATCH(GL_Paste!$B9935&amp;"",AcctCode,0)),"UNKNOWN"))</f>
        <v/>
      </c>
    </row>
    <row r="9939">
      <c r="A9939" s="40">
        <f>IF(GL_Paste!$B9936="","",N(GL_Paste!$H9936)-N(GL_Paste!$G9936))</f>
        <v/>
      </c>
      <c r="B9939" s="43">
        <f>IF(GL_Paste!$B9936="","",DATE(YEAR(GL_Paste!$E9936),MONTH(GL_Paste!$E9936),1))</f>
        <v/>
      </c>
      <c r="C9939">
        <f>IF(GL_Paste!$B9936="","",IF(TRIM(GL_Paste!$M9936)&lt;&gt;"",TRIM(GL_Paste!$M9936),IFERROR(MID(GL_Paste!$I9936,FIND("[",GL_Paste!$I9936)+1,FIND("]",GL_Paste!$I9936)-FIND("[",GL_Paste!$I9936)-1),"")))</f>
        <v/>
      </c>
      <c r="D9939">
        <f>IF(GL_Paste!$B9936="","",IFERROR(INDEX(DeptName,MATCH($C9939,DeptTag,0)),"UNALLOCATED"))</f>
        <v/>
      </c>
      <c r="E9939">
        <f>IF(GL_Paste!$B9936="","",IFERROR(INDEX(AcctCat,MATCH(GL_Paste!$B9936&amp;"",AcctCode,0)),"UNKNOWN"))</f>
        <v/>
      </c>
      <c r="F9939">
        <f>IF(GL_Paste!$B9936="","",IFERROR(INDEX(AcctSub,MATCH(GL_Paste!$B9936&amp;"",AcctCode,0)),"UNKNOWN"))</f>
        <v/>
      </c>
    </row>
    <row r="9940">
      <c r="A9940" s="40">
        <f>IF(GL_Paste!$B9937="","",N(GL_Paste!$H9937)-N(GL_Paste!$G9937))</f>
        <v/>
      </c>
      <c r="B9940" s="43">
        <f>IF(GL_Paste!$B9937="","",DATE(YEAR(GL_Paste!$E9937),MONTH(GL_Paste!$E9937),1))</f>
        <v/>
      </c>
      <c r="C9940">
        <f>IF(GL_Paste!$B9937="","",IF(TRIM(GL_Paste!$M9937)&lt;&gt;"",TRIM(GL_Paste!$M9937),IFERROR(MID(GL_Paste!$I9937,FIND("[",GL_Paste!$I9937)+1,FIND("]",GL_Paste!$I9937)-FIND("[",GL_Paste!$I9937)-1),"")))</f>
        <v/>
      </c>
      <c r="D9940">
        <f>IF(GL_Paste!$B9937="","",IFERROR(INDEX(DeptName,MATCH($C9940,DeptTag,0)),"UNALLOCATED"))</f>
        <v/>
      </c>
      <c r="E9940">
        <f>IF(GL_Paste!$B9937="","",IFERROR(INDEX(AcctCat,MATCH(GL_Paste!$B9937&amp;"",AcctCode,0)),"UNKNOWN"))</f>
        <v/>
      </c>
      <c r="F9940">
        <f>IF(GL_Paste!$B9937="","",IFERROR(INDEX(AcctSub,MATCH(GL_Paste!$B9937&amp;"",AcctCode,0)),"UNKNOWN"))</f>
        <v/>
      </c>
    </row>
    <row r="9941">
      <c r="A9941" s="40">
        <f>IF(GL_Paste!$B9938="","",N(GL_Paste!$H9938)-N(GL_Paste!$G9938))</f>
        <v/>
      </c>
      <c r="B9941" s="43">
        <f>IF(GL_Paste!$B9938="","",DATE(YEAR(GL_Paste!$E9938),MONTH(GL_Paste!$E9938),1))</f>
        <v/>
      </c>
      <c r="C9941">
        <f>IF(GL_Paste!$B9938="","",IF(TRIM(GL_Paste!$M9938)&lt;&gt;"",TRIM(GL_Paste!$M9938),IFERROR(MID(GL_Paste!$I9938,FIND("[",GL_Paste!$I9938)+1,FIND("]",GL_Paste!$I9938)-FIND("[",GL_Paste!$I9938)-1),"")))</f>
        <v/>
      </c>
      <c r="D9941">
        <f>IF(GL_Paste!$B9938="","",IFERROR(INDEX(DeptName,MATCH($C9941,DeptTag,0)),"UNALLOCATED"))</f>
        <v/>
      </c>
      <c r="E9941">
        <f>IF(GL_Paste!$B9938="","",IFERROR(INDEX(AcctCat,MATCH(GL_Paste!$B9938&amp;"",AcctCode,0)),"UNKNOWN"))</f>
        <v/>
      </c>
      <c r="F9941">
        <f>IF(GL_Paste!$B9938="","",IFERROR(INDEX(AcctSub,MATCH(GL_Paste!$B9938&amp;"",AcctCode,0)),"UNKNOWN"))</f>
        <v/>
      </c>
    </row>
    <row r="9942">
      <c r="A9942" s="40">
        <f>IF(GL_Paste!$B9939="","",N(GL_Paste!$H9939)-N(GL_Paste!$G9939))</f>
        <v/>
      </c>
      <c r="B9942" s="43">
        <f>IF(GL_Paste!$B9939="","",DATE(YEAR(GL_Paste!$E9939),MONTH(GL_Paste!$E9939),1))</f>
        <v/>
      </c>
      <c r="C9942">
        <f>IF(GL_Paste!$B9939="","",IF(TRIM(GL_Paste!$M9939)&lt;&gt;"",TRIM(GL_Paste!$M9939),IFERROR(MID(GL_Paste!$I9939,FIND("[",GL_Paste!$I9939)+1,FIND("]",GL_Paste!$I9939)-FIND("[",GL_Paste!$I9939)-1),"")))</f>
        <v/>
      </c>
      <c r="D9942">
        <f>IF(GL_Paste!$B9939="","",IFERROR(INDEX(DeptName,MATCH($C9942,DeptTag,0)),"UNALLOCATED"))</f>
        <v/>
      </c>
      <c r="E9942">
        <f>IF(GL_Paste!$B9939="","",IFERROR(INDEX(AcctCat,MATCH(GL_Paste!$B9939&amp;"",AcctCode,0)),"UNKNOWN"))</f>
        <v/>
      </c>
      <c r="F9942">
        <f>IF(GL_Paste!$B9939="","",IFERROR(INDEX(AcctSub,MATCH(GL_Paste!$B9939&amp;"",AcctCode,0)),"UNKNOWN"))</f>
        <v/>
      </c>
    </row>
    <row r="9943">
      <c r="A9943" s="40">
        <f>IF(GL_Paste!$B9940="","",N(GL_Paste!$H9940)-N(GL_Paste!$G9940))</f>
        <v/>
      </c>
      <c r="B9943" s="43">
        <f>IF(GL_Paste!$B9940="","",DATE(YEAR(GL_Paste!$E9940),MONTH(GL_Paste!$E9940),1))</f>
        <v/>
      </c>
      <c r="C9943">
        <f>IF(GL_Paste!$B9940="","",IF(TRIM(GL_Paste!$M9940)&lt;&gt;"",TRIM(GL_Paste!$M9940),IFERROR(MID(GL_Paste!$I9940,FIND("[",GL_Paste!$I9940)+1,FIND("]",GL_Paste!$I9940)-FIND("[",GL_Paste!$I9940)-1),"")))</f>
        <v/>
      </c>
      <c r="D9943">
        <f>IF(GL_Paste!$B9940="","",IFERROR(INDEX(DeptName,MATCH($C9943,DeptTag,0)),"UNALLOCATED"))</f>
        <v/>
      </c>
      <c r="E9943">
        <f>IF(GL_Paste!$B9940="","",IFERROR(INDEX(AcctCat,MATCH(GL_Paste!$B9940&amp;"",AcctCode,0)),"UNKNOWN"))</f>
        <v/>
      </c>
      <c r="F9943">
        <f>IF(GL_Paste!$B9940="","",IFERROR(INDEX(AcctSub,MATCH(GL_Paste!$B9940&amp;"",AcctCode,0)),"UNKNOWN"))</f>
        <v/>
      </c>
    </row>
    <row r="9944">
      <c r="A9944" s="40">
        <f>IF(GL_Paste!$B9941="","",N(GL_Paste!$H9941)-N(GL_Paste!$G9941))</f>
        <v/>
      </c>
      <c r="B9944" s="43">
        <f>IF(GL_Paste!$B9941="","",DATE(YEAR(GL_Paste!$E9941),MONTH(GL_Paste!$E9941),1))</f>
        <v/>
      </c>
      <c r="C9944">
        <f>IF(GL_Paste!$B9941="","",IF(TRIM(GL_Paste!$M9941)&lt;&gt;"",TRIM(GL_Paste!$M9941),IFERROR(MID(GL_Paste!$I9941,FIND("[",GL_Paste!$I9941)+1,FIND("]",GL_Paste!$I9941)-FIND("[",GL_Paste!$I9941)-1),"")))</f>
        <v/>
      </c>
      <c r="D9944">
        <f>IF(GL_Paste!$B9941="","",IFERROR(INDEX(DeptName,MATCH($C9944,DeptTag,0)),"UNALLOCATED"))</f>
        <v/>
      </c>
      <c r="E9944">
        <f>IF(GL_Paste!$B9941="","",IFERROR(INDEX(AcctCat,MATCH(GL_Paste!$B9941&amp;"",AcctCode,0)),"UNKNOWN"))</f>
        <v/>
      </c>
      <c r="F9944">
        <f>IF(GL_Paste!$B9941="","",IFERROR(INDEX(AcctSub,MATCH(GL_Paste!$B9941&amp;"",AcctCode,0)),"UNKNOWN"))</f>
        <v/>
      </c>
    </row>
    <row r="9945">
      <c r="A9945" s="40">
        <f>IF(GL_Paste!$B9942="","",N(GL_Paste!$H9942)-N(GL_Paste!$G9942))</f>
        <v/>
      </c>
      <c r="B9945" s="43">
        <f>IF(GL_Paste!$B9942="","",DATE(YEAR(GL_Paste!$E9942),MONTH(GL_Paste!$E9942),1))</f>
        <v/>
      </c>
      <c r="C9945">
        <f>IF(GL_Paste!$B9942="","",IF(TRIM(GL_Paste!$M9942)&lt;&gt;"",TRIM(GL_Paste!$M9942),IFERROR(MID(GL_Paste!$I9942,FIND("[",GL_Paste!$I9942)+1,FIND("]",GL_Paste!$I9942)-FIND("[",GL_Paste!$I9942)-1),"")))</f>
        <v/>
      </c>
      <c r="D9945">
        <f>IF(GL_Paste!$B9942="","",IFERROR(INDEX(DeptName,MATCH($C9945,DeptTag,0)),"UNALLOCATED"))</f>
        <v/>
      </c>
      <c r="E9945">
        <f>IF(GL_Paste!$B9942="","",IFERROR(INDEX(AcctCat,MATCH(GL_Paste!$B9942&amp;"",AcctCode,0)),"UNKNOWN"))</f>
        <v/>
      </c>
      <c r="F9945">
        <f>IF(GL_Paste!$B9942="","",IFERROR(INDEX(AcctSub,MATCH(GL_Paste!$B9942&amp;"",AcctCode,0)),"UNKNOWN"))</f>
        <v/>
      </c>
    </row>
    <row r="9946">
      <c r="A9946" s="40">
        <f>IF(GL_Paste!$B9943="","",N(GL_Paste!$H9943)-N(GL_Paste!$G9943))</f>
        <v/>
      </c>
      <c r="B9946" s="43">
        <f>IF(GL_Paste!$B9943="","",DATE(YEAR(GL_Paste!$E9943),MONTH(GL_Paste!$E9943),1))</f>
        <v/>
      </c>
      <c r="C9946">
        <f>IF(GL_Paste!$B9943="","",IF(TRIM(GL_Paste!$M9943)&lt;&gt;"",TRIM(GL_Paste!$M9943),IFERROR(MID(GL_Paste!$I9943,FIND("[",GL_Paste!$I9943)+1,FIND("]",GL_Paste!$I9943)-FIND("[",GL_Paste!$I9943)-1),"")))</f>
        <v/>
      </c>
      <c r="D9946">
        <f>IF(GL_Paste!$B9943="","",IFERROR(INDEX(DeptName,MATCH($C9946,DeptTag,0)),"UNALLOCATED"))</f>
        <v/>
      </c>
      <c r="E9946">
        <f>IF(GL_Paste!$B9943="","",IFERROR(INDEX(AcctCat,MATCH(GL_Paste!$B9943&amp;"",AcctCode,0)),"UNKNOWN"))</f>
        <v/>
      </c>
      <c r="F9946">
        <f>IF(GL_Paste!$B9943="","",IFERROR(INDEX(AcctSub,MATCH(GL_Paste!$B9943&amp;"",AcctCode,0)),"UNKNOWN"))</f>
        <v/>
      </c>
    </row>
    <row r="9947">
      <c r="A9947" s="40">
        <f>IF(GL_Paste!$B9944="","",N(GL_Paste!$H9944)-N(GL_Paste!$G9944))</f>
        <v/>
      </c>
      <c r="B9947" s="43">
        <f>IF(GL_Paste!$B9944="","",DATE(YEAR(GL_Paste!$E9944),MONTH(GL_Paste!$E9944),1))</f>
        <v/>
      </c>
      <c r="C9947">
        <f>IF(GL_Paste!$B9944="","",IF(TRIM(GL_Paste!$M9944)&lt;&gt;"",TRIM(GL_Paste!$M9944),IFERROR(MID(GL_Paste!$I9944,FIND("[",GL_Paste!$I9944)+1,FIND("]",GL_Paste!$I9944)-FIND("[",GL_Paste!$I9944)-1),"")))</f>
        <v/>
      </c>
      <c r="D9947">
        <f>IF(GL_Paste!$B9944="","",IFERROR(INDEX(DeptName,MATCH($C9947,DeptTag,0)),"UNALLOCATED"))</f>
        <v/>
      </c>
      <c r="E9947">
        <f>IF(GL_Paste!$B9944="","",IFERROR(INDEX(AcctCat,MATCH(GL_Paste!$B9944&amp;"",AcctCode,0)),"UNKNOWN"))</f>
        <v/>
      </c>
      <c r="F9947">
        <f>IF(GL_Paste!$B9944="","",IFERROR(INDEX(AcctSub,MATCH(GL_Paste!$B9944&amp;"",AcctCode,0)),"UNKNOWN"))</f>
        <v/>
      </c>
    </row>
    <row r="9948">
      <c r="A9948" s="40">
        <f>IF(GL_Paste!$B9945="","",N(GL_Paste!$H9945)-N(GL_Paste!$G9945))</f>
        <v/>
      </c>
      <c r="B9948" s="43">
        <f>IF(GL_Paste!$B9945="","",DATE(YEAR(GL_Paste!$E9945),MONTH(GL_Paste!$E9945),1))</f>
        <v/>
      </c>
      <c r="C9948">
        <f>IF(GL_Paste!$B9945="","",IF(TRIM(GL_Paste!$M9945)&lt;&gt;"",TRIM(GL_Paste!$M9945),IFERROR(MID(GL_Paste!$I9945,FIND("[",GL_Paste!$I9945)+1,FIND("]",GL_Paste!$I9945)-FIND("[",GL_Paste!$I9945)-1),"")))</f>
        <v/>
      </c>
      <c r="D9948">
        <f>IF(GL_Paste!$B9945="","",IFERROR(INDEX(DeptName,MATCH($C9948,DeptTag,0)),"UNALLOCATED"))</f>
        <v/>
      </c>
      <c r="E9948">
        <f>IF(GL_Paste!$B9945="","",IFERROR(INDEX(AcctCat,MATCH(GL_Paste!$B9945&amp;"",AcctCode,0)),"UNKNOWN"))</f>
        <v/>
      </c>
      <c r="F9948">
        <f>IF(GL_Paste!$B9945="","",IFERROR(INDEX(AcctSub,MATCH(GL_Paste!$B9945&amp;"",AcctCode,0)),"UNKNOWN"))</f>
        <v/>
      </c>
    </row>
    <row r="9949">
      <c r="A9949" s="40">
        <f>IF(GL_Paste!$B9946="","",N(GL_Paste!$H9946)-N(GL_Paste!$G9946))</f>
        <v/>
      </c>
      <c r="B9949" s="43">
        <f>IF(GL_Paste!$B9946="","",DATE(YEAR(GL_Paste!$E9946),MONTH(GL_Paste!$E9946),1))</f>
        <v/>
      </c>
      <c r="C9949">
        <f>IF(GL_Paste!$B9946="","",IF(TRIM(GL_Paste!$M9946)&lt;&gt;"",TRIM(GL_Paste!$M9946),IFERROR(MID(GL_Paste!$I9946,FIND("[",GL_Paste!$I9946)+1,FIND("]",GL_Paste!$I9946)-FIND("[",GL_Paste!$I9946)-1),"")))</f>
        <v/>
      </c>
      <c r="D9949">
        <f>IF(GL_Paste!$B9946="","",IFERROR(INDEX(DeptName,MATCH($C9949,DeptTag,0)),"UNALLOCATED"))</f>
        <v/>
      </c>
      <c r="E9949">
        <f>IF(GL_Paste!$B9946="","",IFERROR(INDEX(AcctCat,MATCH(GL_Paste!$B9946&amp;"",AcctCode,0)),"UNKNOWN"))</f>
        <v/>
      </c>
      <c r="F9949">
        <f>IF(GL_Paste!$B9946="","",IFERROR(INDEX(AcctSub,MATCH(GL_Paste!$B9946&amp;"",AcctCode,0)),"UNKNOWN"))</f>
        <v/>
      </c>
    </row>
    <row r="9950">
      <c r="A9950" s="40">
        <f>IF(GL_Paste!$B9947="","",N(GL_Paste!$H9947)-N(GL_Paste!$G9947))</f>
        <v/>
      </c>
      <c r="B9950" s="43">
        <f>IF(GL_Paste!$B9947="","",DATE(YEAR(GL_Paste!$E9947),MONTH(GL_Paste!$E9947),1))</f>
        <v/>
      </c>
      <c r="C9950">
        <f>IF(GL_Paste!$B9947="","",IF(TRIM(GL_Paste!$M9947)&lt;&gt;"",TRIM(GL_Paste!$M9947),IFERROR(MID(GL_Paste!$I9947,FIND("[",GL_Paste!$I9947)+1,FIND("]",GL_Paste!$I9947)-FIND("[",GL_Paste!$I9947)-1),"")))</f>
        <v/>
      </c>
      <c r="D9950">
        <f>IF(GL_Paste!$B9947="","",IFERROR(INDEX(DeptName,MATCH($C9950,DeptTag,0)),"UNALLOCATED"))</f>
        <v/>
      </c>
      <c r="E9950">
        <f>IF(GL_Paste!$B9947="","",IFERROR(INDEX(AcctCat,MATCH(GL_Paste!$B9947&amp;"",AcctCode,0)),"UNKNOWN"))</f>
        <v/>
      </c>
      <c r="F9950">
        <f>IF(GL_Paste!$B9947="","",IFERROR(INDEX(AcctSub,MATCH(GL_Paste!$B9947&amp;"",AcctCode,0)),"UNKNOWN"))</f>
        <v/>
      </c>
    </row>
    <row r="9951">
      <c r="A9951" s="40">
        <f>IF(GL_Paste!$B9948="","",N(GL_Paste!$H9948)-N(GL_Paste!$G9948))</f>
        <v/>
      </c>
      <c r="B9951" s="43">
        <f>IF(GL_Paste!$B9948="","",DATE(YEAR(GL_Paste!$E9948),MONTH(GL_Paste!$E9948),1))</f>
        <v/>
      </c>
      <c r="C9951">
        <f>IF(GL_Paste!$B9948="","",IF(TRIM(GL_Paste!$M9948)&lt;&gt;"",TRIM(GL_Paste!$M9948),IFERROR(MID(GL_Paste!$I9948,FIND("[",GL_Paste!$I9948)+1,FIND("]",GL_Paste!$I9948)-FIND("[",GL_Paste!$I9948)-1),"")))</f>
        <v/>
      </c>
      <c r="D9951">
        <f>IF(GL_Paste!$B9948="","",IFERROR(INDEX(DeptName,MATCH($C9951,DeptTag,0)),"UNALLOCATED"))</f>
        <v/>
      </c>
      <c r="E9951">
        <f>IF(GL_Paste!$B9948="","",IFERROR(INDEX(AcctCat,MATCH(GL_Paste!$B9948&amp;"",AcctCode,0)),"UNKNOWN"))</f>
        <v/>
      </c>
      <c r="F9951">
        <f>IF(GL_Paste!$B9948="","",IFERROR(INDEX(AcctSub,MATCH(GL_Paste!$B9948&amp;"",AcctCode,0)),"UNKNOWN"))</f>
        <v/>
      </c>
    </row>
    <row r="9952">
      <c r="A9952" s="40">
        <f>IF(GL_Paste!$B9949="","",N(GL_Paste!$H9949)-N(GL_Paste!$G9949))</f>
        <v/>
      </c>
      <c r="B9952" s="43">
        <f>IF(GL_Paste!$B9949="","",DATE(YEAR(GL_Paste!$E9949),MONTH(GL_Paste!$E9949),1))</f>
        <v/>
      </c>
      <c r="C9952">
        <f>IF(GL_Paste!$B9949="","",IF(TRIM(GL_Paste!$M9949)&lt;&gt;"",TRIM(GL_Paste!$M9949),IFERROR(MID(GL_Paste!$I9949,FIND("[",GL_Paste!$I9949)+1,FIND("]",GL_Paste!$I9949)-FIND("[",GL_Paste!$I9949)-1),"")))</f>
        <v/>
      </c>
      <c r="D9952">
        <f>IF(GL_Paste!$B9949="","",IFERROR(INDEX(DeptName,MATCH($C9952,DeptTag,0)),"UNALLOCATED"))</f>
        <v/>
      </c>
      <c r="E9952">
        <f>IF(GL_Paste!$B9949="","",IFERROR(INDEX(AcctCat,MATCH(GL_Paste!$B9949&amp;"",AcctCode,0)),"UNKNOWN"))</f>
        <v/>
      </c>
      <c r="F9952">
        <f>IF(GL_Paste!$B9949="","",IFERROR(INDEX(AcctSub,MATCH(GL_Paste!$B9949&amp;"",AcctCode,0)),"UNKNOWN"))</f>
        <v/>
      </c>
    </row>
    <row r="9953">
      <c r="A9953" s="40">
        <f>IF(GL_Paste!$B9950="","",N(GL_Paste!$H9950)-N(GL_Paste!$G9950))</f>
        <v/>
      </c>
      <c r="B9953" s="43">
        <f>IF(GL_Paste!$B9950="","",DATE(YEAR(GL_Paste!$E9950),MONTH(GL_Paste!$E9950),1))</f>
        <v/>
      </c>
      <c r="C9953">
        <f>IF(GL_Paste!$B9950="","",IF(TRIM(GL_Paste!$M9950)&lt;&gt;"",TRIM(GL_Paste!$M9950),IFERROR(MID(GL_Paste!$I9950,FIND("[",GL_Paste!$I9950)+1,FIND("]",GL_Paste!$I9950)-FIND("[",GL_Paste!$I9950)-1),"")))</f>
        <v/>
      </c>
      <c r="D9953">
        <f>IF(GL_Paste!$B9950="","",IFERROR(INDEX(DeptName,MATCH($C9953,DeptTag,0)),"UNALLOCATED"))</f>
        <v/>
      </c>
      <c r="E9953">
        <f>IF(GL_Paste!$B9950="","",IFERROR(INDEX(AcctCat,MATCH(GL_Paste!$B9950&amp;"",AcctCode,0)),"UNKNOWN"))</f>
        <v/>
      </c>
      <c r="F9953">
        <f>IF(GL_Paste!$B9950="","",IFERROR(INDEX(AcctSub,MATCH(GL_Paste!$B9950&amp;"",AcctCode,0)),"UNKNOWN"))</f>
        <v/>
      </c>
    </row>
    <row r="9954">
      <c r="A9954" s="40">
        <f>IF(GL_Paste!$B9951="","",N(GL_Paste!$H9951)-N(GL_Paste!$G9951))</f>
        <v/>
      </c>
      <c r="B9954" s="43">
        <f>IF(GL_Paste!$B9951="","",DATE(YEAR(GL_Paste!$E9951),MONTH(GL_Paste!$E9951),1))</f>
        <v/>
      </c>
      <c r="C9954">
        <f>IF(GL_Paste!$B9951="","",IF(TRIM(GL_Paste!$M9951)&lt;&gt;"",TRIM(GL_Paste!$M9951),IFERROR(MID(GL_Paste!$I9951,FIND("[",GL_Paste!$I9951)+1,FIND("]",GL_Paste!$I9951)-FIND("[",GL_Paste!$I9951)-1),"")))</f>
        <v/>
      </c>
      <c r="D9954">
        <f>IF(GL_Paste!$B9951="","",IFERROR(INDEX(DeptName,MATCH($C9954,DeptTag,0)),"UNALLOCATED"))</f>
        <v/>
      </c>
      <c r="E9954">
        <f>IF(GL_Paste!$B9951="","",IFERROR(INDEX(AcctCat,MATCH(GL_Paste!$B9951&amp;"",AcctCode,0)),"UNKNOWN"))</f>
        <v/>
      </c>
      <c r="F9954">
        <f>IF(GL_Paste!$B9951="","",IFERROR(INDEX(AcctSub,MATCH(GL_Paste!$B9951&amp;"",AcctCode,0)),"UNKNOWN"))</f>
        <v/>
      </c>
    </row>
    <row r="9955">
      <c r="A9955" s="40">
        <f>IF(GL_Paste!$B9952="","",N(GL_Paste!$H9952)-N(GL_Paste!$G9952))</f>
        <v/>
      </c>
      <c r="B9955" s="43">
        <f>IF(GL_Paste!$B9952="","",DATE(YEAR(GL_Paste!$E9952),MONTH(GL_Paste!$E9952),1))</f>
        <v/>
      </c>
      <c r="C9955">
        <f>IF(GL_Paste!$B9952="","",IF(TRIM(GL_Paste!$M9952)&lt;&gt;"",TRIM(GL_Paste!$M9952),IFERROR(MID(GL_Paste!$I9952,FIND("[",GL_Paste!$I9952)+1,FIND("]",GL_Paste!$I9952)-FIND("[",GL_Paste!$I9952)-1),"")))</f>
        <v/>
      </c>
      <c r="D9955">
        <f>IF(GL_Paste!$B9952="","",IFERROR(INDEX(DeptName,MATCH($C9955,DeptTag,0)),"UNALLOCATED"))</f>
        <v/>
      </c>
      <c r="E9955">
        <f>IF(GL_Paste!$B9952="","",IFERROR(INDEX(AcctCat,MATCH(GL_Paste!$B9952&amp;"",AcctCode,0)),"UNKNOWN"))</f>
        <v/>
      </c>
      <c r="F9955">
        <f>IF(GL_Paste!$B9952="","",IFERROR(INDEX(AcctSub,MATCH(GL_Paste!$B9952&amp;"",AcctCode,0)),"UNKNOWN"))</f>
        <v/>
      </c>
    </row>
    <row r="9956">
      <c r="A9956" s="40">
        <f>IF(GL_Paste!$B9953="","",N(GL_Paste!$H9953)-N(GL_Paste!$G9953))</f>
        <v/>
      </c>
      <c r="B9956" s="43">
        <f>IF(GL_Paste!$B9953="","",DATE(YEAR(GL_Paste!$E9953),MONTH(GL_Paste!$E9953),1))</f>
        <v/>
      </c>
      <c r="C9956">
        <f>IF(GL_Paste!$B9953="","",IF(TRIM(GL_Paste!$M9953)&lt;&gt;"",TRIM(GL_Paste!$M9953),IFERROR(MID(GL_Paste!$I9953,FIND("[",GL_Paste!$I9953)+1,FIND("]",GL_Paste!$I9953)-FIND("[",GL_Paste!$I9953)-1),"")))</f>
        <v/>
      </c>
      <c r="D9956">
        <f>IF(GL_Paste!$B9953="","",IFERROR(INDEX(DeptName,MATCH($C9956,DeptTag,0)),"UNALLOCATED"))</f>
        <v/>
      </c>
      <c r="E9956">
        <f>IF(GL_Paste!$B9953="","",IFERROR(INDEX(AcctCat,MATCH(GL_Paste!$B9953&amp;"",AcctCode,0)),"UNKNOWN"))</f>
        <v/>
      </c>
      <c r="F9956">
        <f>IF(GL_Paste!$B9953="","",IFERROR(INDEX(AcctSub,MATCH(GL_Paste!$B9953&amp;"",AcctCode,0)),"UNKNOWN"))</f>
        <v/>
      </c>
    </row>
    <row r="9957">
      <c r="A9957" s="40">
        <f>IF(GL_Paste!$B9954="","",N(GL_Paste!$H9954)-N(GL_Paste!$G9954))</f>
        <v/>
      </c>
      <c r="B9957" s="43">
        <f>IF(GL_Paste!$B9954="","",DATE(YEAR(GL_Paste!$E9954),MONTH(GL_Paste!$E9954),1))</f>
        <v/>
      </c>
      <c r="C9957">
        <f>IF(GL_Paste!$B9954="","",IF(TRIM(GL_Paste!$M9954)&lt;&gt;"",TRIM(GL_Paste!$M9954),IFERROR(MID(GL_Paste!$I9954,FIND("[",GL_Paste!$I9954)+1,FIND("]",GL_Paste!$I9954)-FIND("[",GL_Paste!$I9954)-1),"")))</f>
        <v/>
      </c>
      <c r="D9957">
        <f>IF(GL_Paste!$B9954="","",IFERROR(INDEX(DeptName,MATCH($C9957,DeptTag,0)),"UNALLOCATED"))</f>
        <v/>
      </c>
      <c r="E9957">
        <f>IF(GL_Paste!$B9954="","",IFERROR(INDEX(AcctCat,MATCH(GL_Paste!$B9954&amp;"",AcctCode,0)),"UNKNOWN"))</f>
        <v/>
      </c>
      <c r="F9957">
        <f>IF(GL_Paste!$B9954="","",IFERROR(INDEX(AcctSub,MATCH(GL_Paste!$B9954&amp;"",AcctCode,0)),"UNKNOWN"))</f>
        <v/>
      </c>
    </row>
    <row r="9958">
      <c r="A9958" s="40">
        <f>IF(GL_Paste!$B9955="","",N(GL_Paste!$H9955)-N(GL_Paste!$G9955))</f>
        <v/>
      </c>
      <c r="B9958" s="43">
        <f>IF(GL_Paste!$B9955="","",DATE(YEAR(GL_Paste!$E9955),MONTH(GL_Paste!$E9955),1))</f>
        <v/>
      </c>
      <c r="C9958">
        <f>IF(GL_Paste!$B9955="","",IF(TRIM(GL_Paste!$M9955)&lt;&gt;"",TRIM(GL_Paste!$M9955),IFERROR(MID(GL_Paste!$I9955,FIND("[",GL_Paste!$I9955)+1,FIND("]",GL_Paste!$I9955)-FIND("[",GL_Paste!$I9955)-1),"")))</f>
        <v/>
      </c>
      <c r="D9958">
        <f>IF(GL_Paste!$B9955="","",IFERROR(INDEX(DeptName,MATCH($C9958,DeptTag,0)),"UNALLOCATED"))</f>
        <v/>
      </c>
      <c r="E9958">
        <f>IF(GL_Paste!$B9955="","",IFERROR(INDEX(AcctCat,MATCH(GL_Paste!$B9955&amp;"",AcctCode,0)),"UNKNOWN"))</f>
        <v/>
      </c>
      <c r="F9958">
        <f>IF(GL_Paste!$B9955="","",IFERROR(INDEX(AcctSub,MATCH(GL_Paste!$B9955&amp;"",AcctCode,0)),"UNKNOWN"))</f>
        <v/>
      </c>
    </row>
    <row r="9959">
      <c r="A9959" s="40">
        <f>IF(GL_Paste!$B9956="","",N(GL_Paste!$H9956)-N(GL_Paste!$G9956))</f>
        <v/>
      </c>
      <c r="B9959" s="43">
        <f>IF(GL_Paste!$B9956="","",DATE(YEAR(GL_Paste!$E9956),MONTH(GL_Paste!$E9956),1))</f>
        <v/>
      </c>
      <c r="C9959">
        <f>IF(GL_Paste!$B9956="","",IF(TRIM(GL_Paste!$M9956)&lt;&gt;"",TRIM(GL_Paste!$M9956),IFERROR(MID(GL_Paste!$I9956,FIND("[",GL_Paste!$I9956)+1,FIND("]",GL_Paste!$I9956)-FIND("[",GL_Paste!$I9956)-1),"")))</f>
        <v/>
      </c>
      <c r="D9959">
        <f>IF(GL_Paste!$B9956="","",IFERROR(INDEX(DeptName,MATCH($C9959,DeptTag,0)),"UNALLOCATED"))</f>
        <v/>
      </c>
      <c r="E9959">
        <f>IF(GL_Paste!$B9956="","",IFERROR(INDEX(AcctCat,MATCH(GL_Paste!$B9956&amp;"",AcctCode,0)),"UNKNOWN"))</f>
        <v/>
      </c>
      <c r="F9959">
        <f>IF(GL_Paste!$B9956="","",IFERROR(INDEX(AcctSub,MATCH(GL_Paste!$B9956&amp;"",AcctCode,0)),"UNKNOWN"))</f>
        <v/>
      </c>
    </row>
    <row r="9960">
      <c r="A9960" s="40">
        <f>IF(GL_Paste!$B9957="","",N(GL_Paste!$H9957)-N(GL_Paste!$G9957))</f>
        <v/>
      </c>
      <c r="B9960" s="43">
        <f>IF(GL_Paste!$B9957="","",DATE(YEAR(GL_Paste!$E9957),MONTH(GL_Paste!$E9957),1))</f>
        <v/>
      </c>
      <c r="C9960">
        <f>IF(GL_Paste!$B9957="","",IF(TRIM(GL_Paste!$M9957)&lt;&gt;"",TRIM(GL_Paste!$M9957),IFERROR(MID(GL_Paste!$I9957,FIND("[",GL_Paste!$I9957)+1,FIND("]",GL_Paste!$I9957)-FIND("[",GL_Paste!$I9957)-1),"")))</f>
        <v/>
      </c>
      <c r="D9960">
        <f>IF(GL_Paste!$B9957="","",IFERROR(INDEX(DeptName,MATCH($C9960,DeptTag,0)),"UNALLOCATED"))</f>
        <v/>
      </c>
      <c r="E9960">
        <f>IF(GL_Paste!$B9957="","",IFERROR(INDEX(AcctCat,MATCH(GL_Paste!$B9957&amp;"",AcctCode,0)),"UNKNOWN"))</f>
        <v/>
      </c>
      <c r="F9960">
        <f>IF(GL_Paste!$B9957="","",IFERROR(INDEX(AcctSub,MATCH(GL_Paste!$B9957&amp;"",AcctCode,0)),"UNKNOWN"))</f>
        <v/>
      </c>
    </row>
    <row r="9961">
      <c r="A9961" s="40">
        <f>IF(GL_Paste!$B9958="","",N(GL_Paste!$H9958)-N(GL_Paste!$G9958))</f>
        <v/>
      </c>
      <c r="B9961" s="43">
        <f>IF(GL_Paste!$B9958="","",DATE(YEAR(GL_Paste!$E9958),MONTH(GL_Paste!$E9958),1))</f>
        <v/>
      </c>
      <c r="C9961">
        <f>IF(GL_Paste!$B9958="","",IF(TRIM(GL_Paste!$M9958)&lt;&gt;"",TRIM(GL_Paste!$M9958),IFERROR(MID(GL_Paste!$I9958,FIND("[",GL_Paste!$I9958)+1,FIND("]",GL_Paste!$I9958)-FIND("[",GL_Paste!$I9958)-1),"")))</f>
        <v/>
      </c>
      <c r="D9961">
        <f>IF(GL_Paste!$B9958="","",IFERROR(INDEX(DeptName,MATCH($C9961,DeptTag,0)),"UNALLOCATED"))</f>
        <v/>
      </c>
      <c r="E9961">
        <f>IF(GL_Paste!$B9958="","",IFERROR(INDEX(AcctCat,MATCH(GL_Paste!$B9958&amp;"",AcctCode,0)),"UNKNOWN"))</f>
        <v/>
      </c>
      <c r="F9961">
        <f>IF(GL_Paste!$B9958="","",IFERROR(INDEX(AcctSub,MATCH(GL_Paste!$B9958&amp;"",AcctCode,0)),"UNKNOWN"))</f>
        <v/>
      </c>
    </row>
    <row r="9962">
      <c r="A9962" s="40">
        <f>IF(GL_Paste!$B9959="","",N(GL_Paste!$H9959)-N(GL_Paste!$G9959))</f>
        <v/>
      </c>
      <c r="B9962" s="43">
        <f>IF(GL_Paste!$B9959="","",DATE(YEAR(GL_Paste!$E9959),MONTH(GL_Paste!$E9959),1))</f>
        <v/>
      </c>
      <c r="C9962">
        <f>IF(GL_Paste!$B9959="","",IF(TRIM(GL_Paste!$M9959)&lt;&gt;"",TRIM(GL_Paste!$M9959),IFERROR(MID(GL_Paste!$I9959,FIND("[",GL_Paste!$I9959)+1,FIND("]",GL_Paste!$I9959)-FIND("[",GL_Paste!$I9959)-1),"")))</f>
        <v/>
      </c>
      <c r="D9962">
        <f>IF(GL_Paste!$B9959="","",IFERROR(INDEX(DeptName,MATCH($C9962,DeptTag,0)),"UNALLOCATED"))</f>
        <v/>
      </c>
      <c r="E9962">
        <f>IF(GL_Paste!$B9959="","",IFERROR(INDEX(AcctCat,MATCH(GL_Paste!$B9959&amp;"",AcctCode,0)),"UNKNOWN"))</f>
        <v/>
      </c>
      <c r="F9962">
        <f>IF(GL_Paste!$B9959="","",IFERROR(INDEX(AcctSub,MATCH(GL_Paste!$B9959&amp;"",AcctCode,0)),"UNKNOWN"))</f>
        <v/>
      </c>
    </row>
    <row r="9963">
      <c r="A9963" s="40">
        <f>IF(GL_Paste!$B9960="","",N(GL_Paste!$H9960)-N(GL_Paste!$G9960))</f>
        <v/>
      </c>
      <c r="B9963" s="43">
        <f>IF(GL_Paste!$B9960="","",DATE(YEAR(GL_Paste!$E9960),MONTH(GL_Paste!$E9960),1))</f>
        <v/>
      </c>
      <c r="C9963">
        <f>IF(GL_Paste!$B9960="","",IF(TRIM(GL_Paste!$M9960)&lt;&gt;"",TRIM(GL_Paste!$M9960),IFERROR(MID(GL_Paste!$I9960,FIND("[",GL_Paste!$I9960)+1,FIND("]",GL_Paste!$I9960)-FIND("[",GL_Paste!$I9960)-1),"")))</f>
        <v/>
      </c>
      <c r="D9963">
        <f>IF(GL_Paste!$B9960="","",IFERROR(INDEX(DeptName,MATCH($C9963,DeptTag,0)),"UNALLOCATED"))</f>
        <v/>
      </c>
      <c r="E9963">
        <f>IF(GL_Paste!$B9960="","",IFERROR(INDEX(AcctCat,MATCH(GL_Paste!$B9960&amp;"",AcctCode,0)),"UNKNOWN"))</f>
        <v/>
      </c>
      <c r="F9963">
        <f>IF(GL_Paste!$B9960="","",IFERROR(INDEX(AcctSub,MATCH(GL_Paste!$B9960&amp;"",AcctCode,0)),"UNKNOWN"))</f>
        <v/>
      </c>
    </row>
    <row r="9964">
      <c r="A9964" s="40">
        <f>IF(GL_Paste!$B9961="","",N(GL_Paste!$H9961)-N(GL_Paste!$G9961))</f>
        <v/>
      </c>
      <c r="B9964" s="43">
        <f>IF(GL_Paste!$B9961="","",DATE(YEAR(GL_Paste!$E9961),MONTH(GL_Paste!$E9961),1))</f>
        <v/>
      </c>
      <c r="C9964">
        <f>IF(GL_Paste!$B9961="","",IF(TRIM(GL_Paste!$M9961)&lt;&gt;"",TRIM(GL_Paste!$M9961),IFERROR(MID(GL_Paste!$I9961,FIND("[",GL_Paste!$I9961)+1,FIND("]",GL_Paste!$I9961)-FIND("[",GL_Paste!$I9961)-1),"")))</f>
        <v/>
      </c>
      <c r="D9964">
        <f>IF(GL_Paste!$B9961="","",IFERROR(INDEX(DeptName,MATCH($C9964,DeptTag,0)),"UNALLOCATED"))</f>
        <v/>
      </c>
      <c r="E9964">
        <f>IF(GL_Paste!$B9961="","",IFERROR(INDEX(AcctCat,MATCH(GL_Paste!$B9961&amp;"",AcctCode,0)),"UNKNOWN"))</f>
        <v/>
      </c>
      <c r="F9964">
        <f>IF(GL_Paste!$B9961="","",IFERROR(INDEX(AcctSub,MATCH(GL_Paste!$B9961&amp;"",AcctCode,0)),"UNKNOWN"))</f>
        <v/>
      </c>
    </row>
    <row r="9965">
      <c r="A9965" s="40">
        <f>IF(GL_Paste!$B9962="","",N(GL_Paste!$H9962)-N(GL_Paste!$G9962))</f>
        <v/>
      </c>
      <c r="B9965" s="43">
        <f>IF(GL_Paste!$B9962="","",DATE(YEAR(GL_Paste!$E9962),MONTH(GL_Paste!$E9962),1))</f>
        <v/>
      </c>
      <c r="C9965">
        <f>IF(GL_Paste!$B9962="","",IF(TRIM(GL_Paste!$M9962)&lt;&gt;"",TRIM(GL_Paste!$M9962),IFERROR(MID(GL_Paste!$I9962,FIND("[",GL_Paste!$I9962)+1,FIND("]",GL_Paste!$I9962)-FIND("[",GL_Paste!$I9962)-1),"")))</f>
        <v/>
      </c>
      <c r="D9965">
        <f>IF(GL_Paste!$B9962="","",IFERROR(INDEX(DeptName,MATCH($C9965,DeptTag,0)),"UNALLOCATED"))</f>
        <v/>
      </c>
      <c r="E9965">
        <f>IF(GL_Paste!$B9962="","",IFERROR(INDEX(AcctCat,MATCH(GL_Paste!$B9962&amp;"",AcctCode,0)),"UNKNOWN"))</f>
        <v/>
      </c>
      <c r="F9965">
        <f>IF(GL_Paste!$B9962="","",IFERROR(INDEX(AcctSub,MATCH(GL_Paste!$B9962&amp;"",AcctCode,0)),"UNKNOWN"))</f>
        <v/>
      </c>
    </row>
    <row r="9966">
      <c r="A9966" s="40">
        <f>IF(GL_Paste!$B9963="","",N(GL_Paste!$H9963)-N(GL_Paste!$G9963))</f>
        <v/>
      </c>
      <c r="B9966" s="43">
        <f>IF(GL_Paste!$B9963="","",DATE(YEAR(GL_Paste!$E9963),MONTH(GL_Paste!$E9963),1))</f>
        <v/>
      </c>
      <c r="C9966">
        <f>IF(GL_Paste!$B9963="","",IF(TRIM(GL_Paste!$M9963)&lt;&gt;"",TRIM(GL_Paste!$M9963),IFERROR(MID(GL_Paste!$I9963,FIND("[",GL_Paste!$I9963)+1,FIND("]",GL_Paste!$I9963)-FIND("[",GL_Paste!$I9963)-1),"")))</f>
        <v/>
      </c>
      <c r="D9966">
        <f>IF(GL_Paste!$B9963="","",IFERROR(INDEX(DeptName,MATCH($C9966,DeptTag,0)),"UNALLOCATED"))</f>
        <v/>
      </c>
      <c r="E9966">
        <f>IF(GL_Paste!$B9963="","",IFERROR(INDEX(AcctCat,MATCH(GL_Paste!$B9963&amp;"",AcctCode,0)),"UNKNOWN"))</f>
        <v/>
      </c>
      <c r="F9966">
        <f>IF(GL_Paste!$B9963="","",IFERROR(INDEX(AcctSub,MATCH(GL_Paste!$B9963&amp;"",AcctCode,0)),"UNKNOWN"))</f>
        <v/>
      </c>
    </row>
    <row r="9967">
      <c r="A9967" s="40">
        <f>IF(GL_Paste!$B9964="","",N(GL_Paste!$H9964)-N(GL_Paste!$G9964))</f>
        <v/>
      </c>
      <c r="B9967" s="43">
        <f>IF(GL_Paste!$B9964="","",DATE(YEAR(GL_Paste!$E9964),MONTH(GL_Paste!$E9964),1))</f>
        <v/>
      </c>
      <c r="C9967">
        <f>IF(GL_Paste!$B9964="","",IF(TRIM(GL_Paste!$M9964)&lt;&gt;"",TRIM(GL_Paste!$M9964),IFERROR(MID(GL_Paste!$I9964,FIND("[",GL_Paste!$I9964)+1,FIND("]",GL_Paste!$I9964)-FIND("[",GL_Paste!$I9964)-1),"")))</f>
        <v/>
      </c>
      <c r="D9967">
        <f>IF(GL_Paste!$B9964="","",IFERROR(INDEX(DeptName,MATCH($C9967,DeptTag,0)),"UNALLOCATED"))</f>
        <v/>
      </c>
      <c r="E9967">
        <f>IF(GL_Paste!$B9964="","",IFERROR(INDEX(AcctCat,MATCH(GL_Paste!$B9964&amp;"",AcctCode,0)),"UNKNOWN"))</f>
        <v/>
      </c>
      <c r="F9967">
        <f>IF(GL_Paste!$B9964="","",IFERROR(INDEX(AcctSub,MATCH(GL_Paste!$B9964&amp;"",AcctCode,0)),"UNKNOWN"))</f>
        <v/>
      </c>
    </row>
    <row r="9968">
      <c r="A9968" s="40">
        <f>IF(GL_Paste!$B9965="","",N(GL_Paste!$H9965)-N(GL_Paste!$G9965))</f>
        <v/>
      </c>
      <c r="B9968" s="43">
        <f>IF(GL_Paste!$B9965="","",DATE(YEAR(GL_Paste!$E9965),MONTH(GL_Paste!$E9965),1))</f>
        <v/>
      </c>
      <c r="C9968">
        <f>IF(GL_Paste!$B9965="","",IF(TRIM(GL_Paste!$M9965)&lt;&gt;"",TRIM(GL_Paste!$M9965),IFERROR(MID(GL_Paste!$I9965,FIND("[",GL_Paste!$I9965)+1,FIND("]",GL_Paste!$I9965)-FIND("[",GL_Paste!$I9965)-1),"")))</f>
        <v/>
      </c>
      <c r="D9968">
        <f>IF(GL_Paste!$B9965="","",IFERROR(INDEX(DeptName,MATCH($C9968,DeptTag,0)),"UNALLOCATED"))</f>
        <v/>
      </c>
      <c r="E9968">
        <f>IF(GL_Paste!$B9965="","",IFERROR(INDEX(AcctCat,MATCH(GL_Paste!$B9965&amp;"",AcctCode,0)),"UNKNOWN"))</f>
        <v/>
      </c>
      <c r="F9968">
        <f>IF(GL_Paste!$B9965="","",IFERROR(INDEX(AcctSub,MATCH(GL_Paste!$B9965&amp;"",AcctCode,0)),"UNKNOWN"))</f>
        <v/>
      </c>
    </row>
    <row r="9969">
      <c r="A9969" s="40">
        <f>IF(GL_Paste!$B9966="","",N(GL_Paste!$H9966)-N(GL_Paste!$G9966))</f>
        <v/>
      </c>
      <c r="B9969" s="43">
        <f>IF(GL_Paste!$B9966="","",DATE(YEAR(GL_Paste!$E9966),MONTH(GL_Paste!$E9966),1))</f>
        <v/>
      </c>
      <c r="C9969">
        <f>IF(GL_Paste!$B9966="","",IF(TRIM(GL_Paste!$M9966)&lt;&gt;"",TRIM(GL_Paste!$M9966),IFERROR(MID(GL_Paste!$I9966,FIND("[",GL_Paste!$I9966)+1,FIND("]",GL_Paste!$I9966)-FIND("[",GL_Paste!$I9966)-1),"")))</f>
        <v/>
      </c>
      <c r="D9969">
        <f>IF(GL_Paste!$B9966="","",IFERROR(INDEX(DeptName,MATCH($C9969,DeptTag,0)),"UNALLOCATED"))</f>
        <v/>
      </c>
      <c r="E9969">
        <f>IF(GL_Paste!$B9966="","",IFERROR(INDEX(AcctCat,MATCH(GL_Paste!$B9966&amp;"",AcctCode,0)),"UNKNOWN"))</f>
        <v/>
      </c>
      <c r="F9969">
        <f>IF(GL_Paste!$B9966="","",IFERROR(INDEX(AcctSub,MATCH(GL_Paste!$B9966&amp;"",AcctCode,0)),"UNKNOWN"))</f>
        <v/>
      </c>
    </row>
    <row r="9970">
      <c r="A9970" s="40">
        <f>IF(GL_Paste!$B9967="","",N(GL_Paste!$H9967)-N(GL_Paste!$G9967))</f>
        <v/>
      </c>
      <c r="B9970" s="43">
        <f>IF(GL_Paste!$B9967="","",DATE(YEAR(GL_Paste!$E9967),MONTH(GL_Paste!$E9967),1))</f>
        <v/>
      </c>
      <c r="C9970">
        <f>IF(GL_Paste!$B9967="","",IF(TRIM(GL_Paste!$M9967)&lt;&gt;"",TRIM(GL_Paste!$M9967),IFERROR(MID(GL_Paste!$I9967,FIND("[",GL_Paste!$I9967)+1,FIND("]",GL_Paste!$I9967)-FIND("[",GL_Paste!$I9967)-1),"")))</f>
        <v/>
      </c>
      <c r="D9970">
        <f>IF(GL_Paste!$B9967="","",IFERROR(INDEX(DeptName,MATCH($C9970,DeptTag,0)),"UNALLOCATED"))</f>
        <v/>
      </c>
      <c r="E9970">
        <f>IF(GL_Paste!$B9967="","",IFERROR(INDEX(AcctCat,MATCH(GL_Paste!$B9967&amp;"",AcctCode,0)),"UNKNOWN"))</f>
        <v/>
      </c>
      <c r="F9970">
        <f>IF(GL_Paste!$B9967="","",IFERROR(INDEX(AcctSub,MATCH(GL_Paste!$B9967&amp;"",AcctCode,0)),"UNKNOWN"))</f>
        <v/>
      </c>
    </row>
    <row r="9971">
      <c r="A9971" s="40">
        <f>IF(GL_Paste!$B9968="","",N(GL_Paste!$H9968)-N(GL_Paste!$G9968))</f>
        <v/>
      </c>
      <c r="B9971" s="43">
        <f>IF(GL_Paste!$B9968="","",DATE(YEAR(GL_Paste!$E9968),MONTH(GL_Paste!$E9968),1))</f>
        <v/>
      </c>
      <c r="C9971">
        <f>IF(GL_Paste!$B9968="","",IF(TRIM(GL_Paste!$M9968)&lt;&gt;"",TRIM(GL_Paste!$M9968),IFERROR(MID(GL_Paste!$I9968,FIND("[",GL_Paste!$I9968)+1,FIND("]",GL_Paste!$I9968)-FIND("[",GL_Paste!$I9968)-1),"")))</f>
        <v/>
      </c>
      <c r="D9971">
        <f>IF(GL_Paste!$B9968="","",IFERROR(INDEX(DeptName,MATCH($C9971,DeptTag,0)),"UNALLOCATED"))</f>
        <v/>
      </c>
      <c r="E9971">
        <f>IF(GL_Paste!$B9968="","",IFERROR(INDEX(AcctCat,MATCH(GL_Paste!$B9968&amp;"",AcctCode,0)),"UNKNOWN"))</f>
        <v/>
      </c>
      <c r="F9971">
        <f>IF(GL_Paste!$B9968="","",IFERROR(INDEX(AcctSub,MATCH(GL_Paste!$B9968&amp;"",AcctCode,0)),"UNKNOWN"))</f>
        <v/>
      </c>
    </row>
    <row r="9972">
      <c r="A9972" s="40">
        <f>IF(GL_Paste!$B9969="","",N(GL_Paste!$H9969)-N(GL_Paste!$G9969))</f>
        <v/>
      </c>
      <c r="B9972" s="43">
        <f>IF(GL_Paste!$B9969="","",DATE(YEAR(GL_Paste!$E9969),MONTH(GL_Paste!$E9969),1))</f>
        <v/>
      </c>
      <c r="C9972">
        <f>IF(GL_Paste!$B9969="","",IF(TRIM(GL_Paste!$M9969)&lt;&gt;"",TRIM(GL_Paste!$M9969),IFERROR(MID(GL_Paste!$I9969,FIND("[",GL_Paste!$I9969)+1,FIND("]",GL_Paste!$I9969)-FIND("[",GL_Paste!$I9969)-1),"")))</f>
        <v/>
      </c>
      <c r="D9972">
        <f>IF(GL_Paste!$B9969="","",IFERROR(INDEX(DeptName,MATCH($C9972,DeptTag,0)),"UNALLOCATED"))</f>
        <v/>
      </c>
      <c r="E9972">
        <f>IF(GL_Paste!$B9969="","",IFERROR(INDEX(AcctCat,MATCH(GL_Paste!$B9969&amp;"",AcctCode,0)),"UNKNOWN"))</f>
        <v/>
      </c>
      <c r="F9972">
        <f>IF(GL_Paste!$B9969="","",IFERROR(INDEX(AcctSub,MATCH(GL_Paste!$B9969&amp;"",AcctCode,0)),"UNKNOWN"))</f>
        <v/>
      </c>
    </row>
    <row r="9973">
      <c r="A9973" s="40">
        <f>IF(GL_Paste!$B9970="","",N(GL_Paste!$H9970)-N(GL_Paste!$G9970))</f>
        <v/>
      </c>
      <c r="B9973" s="43">
        <f>IF(GL_Paste!$B9970="","",DATE(YEAR(GL_Paste!$E9970),MONTH(GL_Paste!$E9970),1))</f>
        <v/>
      </c>
      <c r="C9973">
        <f>IF(GL_Paste!$B9970="","",IF(TRIM(GL_Paste!$M9970)&lt;&gt;"",TRIM(GL_Paste!$M9970),IFERROR(MID(GL_Paste!$I9970,FIND("[",GL_Paste!$I9970)+1,FIND("]",GL_Paste!$I9970)-FIND("[",GL_Paste!$I9970)-1),"")))</f>
        <v/>
      </c>
      <c r="D9973">
        <f>IF(GL_Paste!$B9970="","",IFERROR(INDEX(DeptName,MATCH($C9973,DeptTag,0)),"UNALLOCATED"))</f>
        <v/>
      </c>
      <c r="E9973">
        <f>IF(GL_Paste!$B9970="","",IFERROR(INDEX(AcctCat,MATCH(GL_Paste!$B9970&amp;"",AcctCode,0)),"UNKNOWN"))</f>
        <v/>
      </c>
      <c r="F9973">
        <f>IF(GL_Paste!$B9970="","",IFERROR(INDEX(AcctSub,MATCH(GL_Paste!$B9970&amp;"",AcctCode,0)),"UNKNOWN"))</f>
        <v/>
      </c>
    </row>
    <row r="9974">
      <c r="A9974" s="40">
        <f>IF(GL_Paste!$B9971="","",N(GL_Paste!$H9971)-N(GL_Paste!$G9971))</f>
        <v/>
      </c>
      <c r="B9974" s="43">
        <f>IF(GL_Paste!$B9971="","",DATE(YEAR(GL_Paste!$E9971),MONTH(GL_Paste!$E9971),1))</f>
        <v/>
      </c>
      <c r="C9974">
        <f>IF(GL_Paste!$B9971="","",IF(TRIM(GL_Paste!$M9971)&lt;&gt;"",TRIM(GL_Paste!$M9971),IFERROR(MID(GL_Paste!$I9971,FIND("[",GL_Paste!$I9971)+1,FIND("]",GL_Paste!$I9971)-FIND("[",GL_Paste!$I9971)-1),"")))</f>
        <v/>
      </c>
      <c r="D9974">
        <f>IF(GL_Paste!$B9971="","",IFERROR(INDEX(DeptName,MATCH($C9974,DeptTag,0)),"UNALLOCATED"))</f>
        <v/>
      </c>
      <c r="E9974">
        <f>IF(GL_Paste!$B9971="","",IFERROR(INDEX(AcctCat,MATCH(GL_Paste!$B9971&amp;"",AcctCode,0)),"UNKNOWN"))</f>
        <v/>
      </c>
      <c r="F9974">
        <f>IF(GL_Paste!$B9971="","",IFERROR(INDEX(AcctSub,MATCH(GL_Paste!$B9971&amp;"",AcctCode,0)),"UNKNOWN"))</f>
        <v/>
      </c>
    </row>
    <row r="9975">
      <c r="A9975" s="40">
        <f>IF(GL_Paste!$B9972="","",N(GL_Paste!$H9972)-N(GL_Paste!$G9972))</f>
        <v/>
      </c>
      <c r="B9975" s="43">
        <f>IF(GL_Paste!$B9972="","",DATE(YEAR(GL_Paste!$E9972),MONTH(GL_Paste!$E9972),1))</f>
        <v/>
      </c>
      <c r="C9975">
        <f>IF(GL_Paste!$B9972="","",IF(TRIM(GL_Paste!$M9972)&lt;&gt;"",TRIM(GL_Paste!$M9972),IFERROR(MID(GL_Paste!$I9972,FIND("[",GL_Paste!$I9972)+1,FIND("]",GL_Paste!$I9972)-FIND("[",GL_Paste!$I9972)-1),"")))</f>
        <v/>
      </c>
      <c r="D9975">
        <f>IF(GL_Paste!$B9972="","",IFERROR(INDEX(DeptName,MATCH($C9975,DeptTag,0)),"UNALLOCATED"))</f>
        <v/>
      </c>
      <c r="E9975">
        <f>IF(GL_Paste!$B9972="","",IFERROR(INDEX(AcctCat,MATCH(GL_Paste!$B9972&amp;"",AcctCode,0)),"UNKNOWN"))</f>
        <v/>
      </c>
      <c r="F9975">
        <f>IF(GL_Paste!$B9972="","",IFERROR(INDEX(AcctSub,MATCH(GL_Paste!$B9972&amp;"",AcctCode,0)),"UNKNOWN"))</f>
        <v/>
      </c>
    </row>
    <row r="9976">
      <c r="A9976" s="40">
        <f>IF(GL_Paste!$B9973="","",N(GL_Paste!$H9973)-N(GL_Paste!$G9973))</f>
        <v/>
      </c>
      <c r="B9976" s="43">
        <f>IF(GL_Paste!$B9973="","",DATE(YEAR(GL_Paste!$E9973),MONTH(GL_Paste!$E9973),1))</f>
        <v/>
      </c>
      <c r="C9976">
        <f>IF(GL_Paste!$B9973="","",IF(TRIM(GL_Paste!$M9973)&lt;&gt;"",TRIM(GL_Paste!$M9973),IFERROR(MID(GL_Paste!$I9973,FIND("[",GL_Paste!$I9973)+1,FIND("]",GL_Paste!$I9973)-FIND("[",GL_Paste!$I9973)-1),"")))</f>
        <v/>
      </c>
      <c r="D9976">
        <f>IF(GL_Paste!$B9973="","",IFERROR(INDEX(DeptName,MATCH($C9976,DeptTag,0)),"UNALLOCATED"))</f>
        <v/>
      </c>
      <c r="E9976">
        <f>IF(GL_Paste!$B9973="","",IFERROR(INDEX(AcctCat,MATCH(GL_Paste!$B9973&amp;"",AcctCode,0)),"UNKNOWN"))</f>
        <v/>
      </c>
      <c r="F9976">
        <f>IF(GL_Paste!$B9973="","",IFERROR(INDEX(AcctSub,MATCH(GL_Paste!$B9973&amp;"",AcctCode,0)),"UNKNOWN"))</f>
        <v/>
      </c>
    </row>
    <row r="9977">
      <c r="A9977" s="40">
        <f>IF(GL_Paste!$B9974="","",N(GL_Paste!$H9974)-N(GL_Paste!$G9974))</f>
        <v/>
      </c>
      <c r="B9977" s="43">
        <f>IF(GL_Paste!$B9974="","",DATE(YEAR(GL_Paste!$E9974),MONTH(GL_Paste!$E9974),1))</f>
        <v/>
      </c>
      <c r="C9977">
        <f>IF(GL_Paste!$B9974="","",IF(TRIM(GL_Paste!$M9974)&lt;&gt;"",TRIM(GL_Paste!$M9974),IFERROR(MID(GL_Paste!$I9974,FIND("[",GL_Paste!$I9974)+1,FIND("]",GL_Paste!$I9974)-FIND("[",GL_Paste!$I9974)-1),"")))</f>
        <v/>
      </c>
      <c r="D9977">
        <f>IF(GL_Paste!$B9974="","",IFERROR(INDEX(DeptName,MATCH($C9977,DeptTag,0)),"UNALLOCATED"))</f>
        <v/>
      </c>
      <c r="E9977">
        <f>IF(GL_Paste!$B9974="","",IFERROR(INDEX(AcctCat,MATCH(GL_Paste!$B9974&amp;"",AcctCode,0)),"UNKNOWN"))</f>
        <v/>
      </c>
      <c r="F9977">
        <f>IF(GL_Paste!$B9974="","",IFERROR(INDEX(AcctSub,MATCH(GL_Paste!$B9974&amp;"",AcctCode,0)),"UNKNOWN"))</f>
        <v/>
      </c>
    </row>
    <row r="9978">
      <c r="A9978" s="40">
        <f>IF(GL_Paste!$B9975="","",N(GL_Paste!$H9975)-N(GL_Paste!$G9975))</f>
        <v/>
      </c>
      <c r="B9978" s="43">
        <f>IF(GL_Paste!$B9975="","",DATE(YEAR(GL_Paste!$E9975),MONTH(GL_Paste!$E9975),1))</f>
        <v/>
      </c>
      <c r="C9978">
        <f>IF(GL_Paste!$B9975="","",IF(TRIM(GL_Paste!$M9975)&lt;&gt;"",TRIM(GL_Paste!$M9975),IFERROR(MID(GL_Paste!$I9975,FIND("[",GL_Paste!$I9975)+1,FIND("]",GL_Paste!$I9975)-FIND("[",GL_Paste!$I9975)-1),"")))</f>
        <v/>
      </c>
      <c r="D9978">
        <f>IF(GL_Paste!$B9975="","",IFERROR(INDEX(DeptName,MATCH($C9978,DeptTag,0)),"UNALLOCATED"))</f>
        <v/>
      </c>
      <c r="E9978">
        <f>IF(GL_Paste!$B9975="","",IFERROR(INDEX(AcctCat,MATCH(GL_Paste!$B9975&amp;"",AcctCode,0)),"UNKNOWN"))</f>
        <v/>
      </c>
      <c r="F9978">
        <f>IF(GL_Paste!$B9975="","",IFERROR(INDEX(AcctSub,MATCH(GL_Paste!$B9975&amp;"",AcctCode,0)),"UNKNOWN"))</f>
        <v/>
      </c>
    </row>
    <row r="9979">
      <c r="A9979" s="40">
        <f>IF(GL_Paste!$B9976="","",N(GL_Paste!$H9976)-N(GL_Paste!$G9976))</f>
        <v/>
      </c>
      <c r="B9979" s="43">
        <f>IF(GL_Paste!$B9976="","",DATE(YEAR(GL_Paste!$E9976),MONTH(GL_Paste!$E9976),1))</f>
        <v/>
      </c>
      <c r="C9979">
        <f>IF(GL_Paste!$B9976="","",IF(TRIM(GL_Paste!$M9976)&lt;&gt;"",TRIM(GL_Paste!$M9976),IFERROR(MID(GL_Paste!$I9976,FIND("[",GL_Paste!$I9976)+1,FIND("]",GL_Paste!$I9976)-FIND("[",GL_Paste!$I9976)-1),"")))</f>
        <v/>
      </c>
      <c r="D9979">
        <f>IF(GL_Paste!$B9976="","",IFERROR(INDEX(DeptName,MATCH($C9979,DeptTag,0)),"UNALLOCATED"))</f>
        <v/>
      </c>
      <c r="E9979">
        <f>IF(GL_Paste!$B9976="","",IFERROR(INDEX(AcctCat,MATCH(GL_Paste!$B9976&amp;"",AcctCode,0)),"UNKNOWN"))</f>
        <v/>
      </c>
      <c r="F9979">
        <f>IF(GL_Paste!$B9976="","",IFERROR(INDEX(AcctSub,MATCH(GL_Paste!$B9976&amp;"",AcctCode,0)),"UNKNOWN"))</f>
        <v/>
      </c>
    </row>
    <row r="9980">
      <c r="A9980" s="40">
        <f>IF(GL_Paste!$B9977="","",N(GL_Paste!$H9977)-N(GL_Paste!$G9977))</f>
        <v/>
      </c>
      <c r="B9980" s="43">
        <f>IF(GL_Paste!$B9977="","",DATE(YEAR(GL_Paste!$E9977),MONTH(GL_Paste!$E9977),1))</f>
        <v/>
      </c>
      <c r="C9980">
        <f>IF(GL_Paste!$B9977="","",IF(TRIM(GL_Paste!$M9977)&lt;&gt;"",TRIM(GL_Paste!$M9977),IFERROR(MID(GL_Paste!$I9977,FIND("[",GL_Paste!$I9977)+1,FIND("]",GL_Paste!$I9977)-FIND("[",GL_Paste!$I9977)-1),"")))</f>
        <v/>
      </c>
      <c r="D9980">
        <f>IF(GL_Paste!$B9977="","",IFERROR(INDEX(DeptName,MATCH($C9980,DeptTag,0)),"UNALLOCATED"))</f>
        <v/>
      </c>
      <c r="E9980">
        <f>IF(GL_Paste!$B9977="","",IFERROR(INDEX(AcctCat,MATCH(GL_Paste!$B9977&amp;"",AcctCode,0)),"UNKNOWN"))</f>
        <v/>
      </c>
      <c r="F9980">
        <f>IF(GL_Paste!$B9977="","",IFERROR(INDEX(AcctSub,MATCH(GL_Paste!$B9977&amp;"",AcctCode,0)),"UNKNOWN"))</f>
        <v/>
      </c>
    </row>
    <row r="9981">
      <c r="A9981" s="40">
        <f>IF(GL_Paste!$B9978="","",N(GL_Paste!$H9978)-N(GL_Paste!$G9978))</f>
        <v/>
      </c>
      <c r="B9981" s="43">
        <f>IF(GL_Paste!$B9978="","",DATE(YEAR(GL_Paste!$E9978),MONTH(GL_Paste!$E9978),1))</f>
        <v/>
      </c>
      <c r="C9981">
        <f>IF(GL_Paste!$B9978="","",IF(TRIM(GL_Paste!$M9978)&lt;&gt;"",TRIM(GL_Paste!$M9978),IFERROR(MID(GL_Paste!$I9978,FIND("[",GL_Paste!$I9978)+1,FIND("]",GL_Paste!$I9978)-FIND("[",GL_Paste!$I9978)-1),"")))</f>
        <v/>
      </c>
      <c r="D9981">
        <f>IF(GL_Paste!$B9978="","",IFERROR(INDEX(DeptName,MATCH($C9981,DeptTag,0)),"UNALLOCATED"))</f>
        <v/>
      </c>
      <c r="E9981">
        <f>IF(GL_Paste!$B9978="","",IFERROR(INDEX(AcctCat,MATCH(GL_Paste!$B9978&amp;"",AcctCode,0)),"UNKNOWN"))</f>
        <v/>
      </c>
      <c r="F9981">
        <f>IF(GL_Paste!$B9978="","",IFERROR(INDEX(AcctSub,MATCH(GL_Paste!$B9978&amp;"",AcctCode,0)),"UNKNOWN"))</f>
        <v/>
      </c>
    </row>
    <row r="9982">
      <c r="A9982" s="40">
        <f>IF(GL_Paste!$B9979="","",N(GL_Paste!$H9979)-N(GL_Paste!$G9979))</f>
        <v/>
      </c>
      <c r="B9982" s="43">
        <f>IF(GL_Paste!$B9979="","",DATE(YEAR(GL_Paste!$E9979),MONTH(GL_Paste!$E9979),1))</f>
        <v/>
      </c>
      <c r="C9982">
        <f>IF(GL_Paste!$B9979="","",IF(TRIM(GL_Paste!$M9979)&lt;&gt;"",TRIM(GL_Paste!$M9979),IFERROR(MID(GL_Paste!$I9979,FIND("[",GL_Paste!$I9979)+1,FIND("]",GL_Paste!$I9979)-FIND("[",GL_Paste!$I9979)-1),"")))</f>
        <v/>
      </c>
      <c r="D9982">
        <f>IF(GL_Paste!$B9979="","",IFERROR(INDEX(DeptName,MATCH($C9982,DeptTag,0)),"UNALLOCATED"))</f>
        <v/>
      </c>
      <c r="E9982">
        <f>IF(GL_Paste!$B9979="","",IFERROR(INDEX(AcctCat,MATCH(GL_Paste!$B9979&amp;"",AcctCode,0)),"UNKNOWN"))</f>
        <v/>
      </c>
      <c r="F9982">
        <f>IF(GL_Paste!$B9979="","",IFERROR(INDEX(AcctSub,MATCH(GL_Paste!$B9979&amp;"",AcctCode,0)),"UNKNOWN"))</f>
        <v/>
      </c>
    </row>
    <row r="9983">
      <c r="A9983" s="40">
        <f>IF(GL_Paste!$B9980="","",N(GL_Paste!$H9980)-N(GL_Paste!$G9980))</f>
        <v/>
      </c>
      <c r="B9983" s="43">
        <f>IF(GL_Paste!$B9980="","",DATE(YEAR(GL_Paste!$E9980),MONTH(GL_Paste!$E9980),1))</f>
        <v/>
      </c>
      <c r="C9983">
        <f>IF(GL_Paste!$B9980="","",IF(TRIM(GL_Paste!$M9980)&lt;&gt;"",TRIM(GL_Paste!$M9980),IFERROR(MID(GL_Paste!$I9980,FIND("[",GL_Paste!$I9980)+1,FIND("]",GL_Paste!$I9980)-FIND("[",GL_Paste!$I9980)-1),"")))</f>
        <v/>
      </c>
      <c r="D9983">
        <f>IF(GL_Paste!$B9980="","",IFERROR(INDEX(DeptName,MATCH($C9983,DeptTag,0)),"UNALLOCATED"))</f>
        <v/>
      </c>
      <c r="E9983">
        <f>IF(GL_Paste!$B9980="","",IFERROR(INDEX(AcctCat,MATCH(GL_Paste!$B9980&amp;"",AcctCode,0)),"UNKNOWN"))</f>
        <v/>
      </c>
      <c r="F9983">
        <f>IF(GL_Paste!$B9980="","",IFERROR(INDEX(AcctSub,MATCH(GL_Paste!$B9980&amp;"",AcctCode,0)),"UNKNOWN"))</f>
        <v/>
      </c>
    </row>
    <row r="9984">
      <c r="A9984" s="40">
        <f>IF(GL_Paste!$B9981="","",N(GL_Paste!$H9981)-N(GL_Paste!$G9981))</f>
        <v/>
      </c>
      <c r="B9984" s="43">
        <f>IF(GL_Paste!$B9981="","",DATE(YEAR(GL_Paste!$E9981),MONTH(GL_Paste!$E9981),1))</f>
        <v/>
      </c>
      <c r="C9984">
        <f>IF(GL_Paste!$B9981="","",IF(TRIM(GL_Paste!$M9981)&lt;&gt;"",TRIM(GL_Paste!$M9981),IFERROR(MID(GL_Paste!$I9981,FIND("[",GL_Paste!$I9981)+1,FIND("]",GL_Paste!$I9981)-FIND("[",GL_Paste!$I9981)-1),"")))</f>
        <v/>
      </c>
      <c r="D9984">
        <f>IF(GL_Paste!$B9981="","",IFERROR(INDEX(DeptName,MATCH($C9984,DeptTag,0)),"UNALLOCATED"))</f>
        <v/>
      </c>
      <c r="E9984">
        <f>IF(GL_Paste!$B9981="","",IFERROR(INDEX(AcctCat,MATCH(GL_Paste!$B9981&amp;"",AcctCode,0)),"UNKNOWN"))</f>
        <v/>
      </c>
      <c r="F9984">
        <f>IF(GL_Paste!$B9981="","",IFERROR(INDEX(AcctSub,MATCH(GL_Paste!$B9981&amp;"",AcctCode,0)),"UNKNOWN"))</f>
        <v/>
      </c>
    </row>
    <row r="9985">
      <c r="A9985" s="40">
        <f>IF(GL_Paste!$B9982="","",N(GL_Paste!$H9982)-N(GL_Paste!$G9982))</f>
        <v/>
      </c>
      <c r="B9985" s="43">
        <f>IF(GL_Paste!$B9982="","",DATE(YEAR(GL_Paste!$E9982),MONTH(GL_Paste!$E9982),1))</f>
        <v/>
      </c>
      <c r="C9985">
        <f>IF(GL_Paste!$B9982="","",IF(TRIM(GL_Paste!$M9982)&lt;&gt;"",TRIM(GL_Paste!$M9982),IFERROR(MID(GL_Paste!$I9982,FIND("[",GL_Paste!$I9982)+1,FIND("]",GL_Paste!$I9982)-FIND("[",GL_Paste!$I9982)-1),"")))</f>
        <v/>
      </c>
      <c r="D9985">
        <f>IF(GL_Paste!$B9982="","",IFERROR(INDEX(DeptName,MATCH($C9985,DeptTag,0)),"UNALLOCATED"))</f>
        <v/>
      </c>
      <c r="E9985">
        <f>IF(GL_Paste!$B9982="","",IFERROR(INDEX(AcctCat,MATCH(GL_Paste!$B9982&amp;"",AcctCode,0)),"UNKNOWN"))</f>
        <v/>
      </c>
      <c r="F9985">
        <f>IF(GL_Paste!$B9982="","",IFERROR(INDEX(AcctSub,MATCH(GL_Paste!$B9982&amp;"",AcctCode,0)),"UNKNOWN"))</f>
        <v/>
      </c>
    </row>
    <row r="9986">
      <c r="A9986" s="40">
        <f>IF(GL_Paste!$B9983="","",N(GL_Paste!$H9983)-N(GL_Paste!$G9983))</f>
        <v/>
      </c>
      <c r="B9986" s="43">
        <f>IF(GL_Paste!$B9983="","",DATE(YEAR(GL_Paste!$E9983),MONTH(GL_Paste!$E9983),1))</f>
        <v/>
      </c>
      <c r="C9986">
        <f>IF(GL_Paste!$B9983="","",IF(TRIM(GL_Paste!$M9983)&lt;&gt;"",TRIM(GL_Paste!$M9983),IFERROR(MID(GL_Paste!$I9983,FIND("[",GL_Paste!$I9983)+1,FIND("]",GL_Paste!$I9983)-FIND("[",GL_Paste!$I9983)-1),"")))</f>
        <v/>
      </c>
      <c r="D9986">
        <f>IF(GL_Paste!$B9983="","",IFERROR(INDEX(DeptName,MATCH($C9986,DeptTag,0)),"UNALLOCATED"))</f>
        <v/>
      </c>
      <c r="E9986">
        <f>IF(GL_Paste!$B9983="","",IFERROR(INDEX(AcctCat,MATCH(GL_Paste!$B9983&amp;"",AcctCode,0)),"UNKNOWN"))</f>
        <v/>
      </c>
      <c r="F9986">
        <f>IF(GL_Paste!$B9983="","",IFERROR(INDEX(AcctSub,MATCH(GL_Paste!$B9983&amp;"",AcctCode,0)),"UNKNOWN"))</f>
        <v/>
      </c>
    </row>
    <row r="9987">
      <c r="A9987" s="40">
        <f>IF(GL_Paste!$B9984="","",N(GL_Paste!$H9984)-N(GL_Paste!$G9984))</f>
        <v/>
      </c>
      <c r="B9987" s="43">
        <f>IF(GL_Paste!$B9984="","",DATE(YEAR(GL_Paste!$E9984),MONTH(GL_Paste!$E9984),1))</f>
        <v/>
      </c>
      <c r="C9987">
        <f>IF(GL_Paste!$B9984="","",IF(TRIM(GL_Paste!$M9984)&lt;&gt;"",TRIM(GL_Paste!$M9984),IFERROR(MID(GL_Paste!$I9984,FIND("[",GL_Paste!$I9984)+1,FIND("]",GL_Paste!$I9984)-FIND("[",GL_Paste!$I9984)-1),"")))</f>
        <v/>
      </c>
      <c r="D9987">
        <f>IF(GL_Paste!$B9984="","",IFERROR(INDEX(DeptName,MATCH($C9987,DeptTag,0)),"UNALLOCATED"))</f>
        <v/>
      </c>
      <c r="E9987">
        <f>IF(GL_Paste!$B9984="","",IFERROR(INDEX(AcctCat,MATCH(GL_Paste!$B9984&amp;"",AcctCode,0)),"UNKNOWN"))</f>
        <v/>
      </c>
      <c r="F9987">
        <f>IF(GL_Paste!$B9984="","",IFERROR(INDEX(AcctSub,MATCH(GL_Paste!$B9984&amp;"",AcctCode,0)),"UNKNOWN"))</f>
        <v/>
      </c>
    </row>
    <row r="9988">
      <c r="A9988" s="40">
        <f>IF(GL_Paste!$B9985="","",N(GL_Paste!$H9985)-N(GL_Paste!$G9985))</f>
        <v/>
      </c>
      <c r="B9988" s="43">
        <f>IF(GL_Paste!$B9985="","",DATE(YEAR(GL_Paste!$E9985),MONTH(GL_Paste!$E9985),1))</f>
        <v/>
      </c>
      <c r="C9988">
        <f>IF(GL_Paste!$B9985="","",IF(TRIM(GL_Paste!$M9985)&lt;&gt;"",TRIM(GL_Paste!$M9985),IFERROR(MID(GL_Paste!$I9985,FIND("[",GL_Paste!$I9985)+1,FIND("]",GL_Paste!$I9985)-FIND("[",GL_Paste!$I9985)-1),"")))</f>
        <v/>
      </c>
      <c r="D9988">
        <f>IF(GL_Paste!$B9985="","",IFERROR(INDEX(DeptName,MATCH($C9988,DeptTag,0)),"UNALLOCATED"))</f>
        <v/>
      </c>
      <c r="E9988">
        <f>IF(GL_Paste!$B9985="","",IFERROR(INDEX(AcctCat,MATCH(GL_Paste!$B9985&amp;"",AcctCode,0)),"UNKNOWN"))</f>
        <v/>
      </c>
      <c r="F9988">
        <f>IF(GL_Paste!$B9985="","",IFERROR(INDEX(AcctSub,MATCH(GL_Paste!$B9985&amp;"",AcctCode,0)),"UNKNOWN"))</f>
        <v/>
      </c>
    </row>
    <row r="9989">
      <c r="A9989" s="40">
        <f>IF(GL_Paste!$B9986="","",N(GL_Paste!$H9986)-N(GL_Paste!$G9986))</f>
        <v/>
      </c>
      <c r="B9989" s="43">
        <f>IF(GL_Paste!$B9986="","",DATE(YEAR(GL_Paste!$E9986),MONTH(GL_Paste!$E9986),1))</f>
        <v/>
      </c>
      <c r="C9989">
        <f>IF(GL_Paste!$B9986="","",IF(TRIM(GL_Paste!$M9986)&lt;&gt;"",TRIM(GL_Paste!$M9986),IFERROR(MID(GL_Paste!$I9986,FIND("[",GL_Paste!$I9986)+1,FIND("]",GL_Paste!$I9986)-FIND("[",GL_Paste!$I9986)-1),"")))</f>
        <v/>
      </c>
      <c r="D9989">
        <f>IF(GL_Paste!$B9986="","",IFERROR(INDEX(DeptName,MATCH($C9989,DeptTag,0)),"UNALLOCATED"))</f>
        <v/>
      </c>
      <c r="E9989">
        <f>IF(GL_Paste!$B9986="","",IFERROR(INDEX(AcctCat,MATCH(GL_Paste!$B9986&amp;"",AcctCode,0)),"UNKNOWN"))</f>
        <v/>
      </c>
      <c r="F9989">
        <f>IF(GL_Paste!$B9986="","",IFERROR(INDEX(AcctSub,MATCH(GL_Paste!$B9986&amp;"",AcctCode,0)),"UNKNOWN"))</f>
        <v/>
      </c>
    </row>
    <row r="9990">
      <c r="A9990" s="40">
        <f>IF(GL_Paste!$B9987="","",N(GL_Paste!$H9987)-N(GL_Paste!$G9987))</f>
        <v/>
      </c>
      <c r="B9990" s="43">
        <f>IF(GL_Paste!$B9987="","",DATE(YEAR(GL_Paste!$E9987),MONTH(GL_Paste!$E9987),1))</f>
        <v/>
      </c>
      <c r="C9990">
        <f>IF(GL_Paste!$B9987="","",IF(TRIM(GL_Paste!$M9987)&lt;&gt;"",TRIM(GL_Paste!$M9987),IFERROR(MID(GL_Paste!$I9987,FIND("[",GL_Paste!$I9987)+1,FIND("]",GL_Paste!$I9987)-FIND("[",GL_Paste!$I9987)-1),"")))</f>
        <v/>
      </c>
      <c r="D9990">
        <f>IF(GL_Paste!$B9987="","",IFERROR(INDEX(DeptName,MATCH($C9990,DeptTag,0)),"UNALLOCATED"))</f>
        <v/>
      </c>
      <c r="E9990">
        <f>IF(GL_Paste!$B9987="","",IFERROR(INDEX(AcctCat,MATCH(GL_Paste!$B9987&amp;"",AcctCode,0)),"UNKNOWN"))</f>
        <v/>
      </c>
      <c r="F9990">
        <f>IF(GL_Paste!$B9987="","",IFERROR(INDEX(AcctSub,MATCH(GL_Paste!$B9987&amp;"",AcctCode,0)),"UNKNOWN"))</f>
        <v/>
      </c>
    </row>
    <row r="9991">
      <c r="A9991" s="40">
        <f>IF(GL_Paste!$B9988="","",N(GL_Paste!$H9988)-N(GL_Paste!$G9988))</f>
        <v/>
      </c>
      <c r="B9991" s="43">
        <f>IF(GL_Paste!$B9988="","",DATE(YEAR(GL_Paste!$E9988),MONTH(GL_Paste!$E9988),1))</f>
        <v/>
      </c>
      <c r="C9991">
        <f>IF(GL_Paste!$B9988="","",IF(TRIM(GL_Paste!$M9988)&lt;&gt;"",TRIM(GL_Paste!$M9988),IFERROR(MID(GL_Paste!$I9988,FIND("[",GL_Paste!$I9988)+1,FIND("]",GL_Paste!$I9988)-FIND("[",GL_Paste!$I9988)-1),"")))</f>
        <v/>
      </c>
      <c r="D9991">
        <f>IF(GL_Paste!$B9988="","",IFERROR(INDEX(DeptName,MATCH($C9991,DeptTag,0)),"UNALLOCATED"))</f>
        <v/>
      </c>
      <c r="E9991">
        <f>IF(GL_Paste!$B9988="","",IFERROR(INDEX(AcctCat,MATCH(GL_Paste!$B9988&amp;"",AcctCode,0)),"UNKNOWN"))</f>
        <v/>
      </c>
      <c r="F9991">
        <f>IF(GL_Paste!$B9988="","",IFERROR(INDEX(AcctSub,MATCH(GL_Paste!$B9988&amp;"",AcctCode,0)),"UNKNOWN"))</f>
        <v/>
      </c>
    </row>
    <row r="9992">
      <c r="A9992" s="40">
        <f>IF(GL_Paste!$B9989="","",N(GL_Paste!$H9989)-N(GL_Paste!$G9989))</f>
        <v/>
      </c>
      <c r="B9992" s="43">
        <f>IF(GL_Paste!$B9989="","",DATE(YEAR(GL_Paste!$E9989),MONTH(GL_Paste!$E9989),1))</f>
        <v/>
      </c>
      <c r="C9992">
        <f>IF(GL_Paste!$B9989="","",IF(TRIM(GL_Paste!$M9989)&lt;&gt;"",TRIM(GL_Paste!$M9989),IFERROR(MID(GL_Paste!$I9989,FIND("[",GL_Paste!$I9989)+1,FIND("]",GL_Paste!$I9989)-FIND("[",GL_Paste!$I9989)-1),"")))</f>
        <v/>
      </c>
      <c r="D9992">
        <f>IF(GL_Paste!$B9989="","",IFERROR(INDEX(DeptName,MATCH($C9992,DeptTag,0)),"UNALLOCATED"))</f>
        <v/>
      </c>
      <c r="E9992">
        <f>IF(GL_Paste!$B9989="","",IFERROR(INDEX(AcctCat,MATCH(GL_Paste!$B9989&amp;"",AcctCode,0)),"UNKNOWN"))</f>
        <v/>
      </c>
      <c r="F9992">
        <f>IF(GL_Paste!$B9989="","",IFERROR(INDEX(AcctSub,MATCH(GL_Paste!$B9989&amp;"",AcctCode,0)),"UNKNOWN"))</f>
        <v/>
      </c>
    </row>
    <row r="9993">
      <c r="A9993" s="40">
        <f>IF(GL_Paste!$B9990="","",N(GL_Paste!$H9990)-N(GL_Paste!$G9990))</f>
        <v/>
      </c>
      <c r="B9993" s="43">
        <f>IF(GL_Paste!$B9990="","",DATE(YEAR(GL_Paste!$E9990),MONTH(GL_Paste!$E9990),1))</f>
        <v/>
      </c>
      <c r="C9993">
        <f>IF(GL_Paste!$B9990="","",IF(TRIM(GL_Paste!$M9990)&lt;&gt;"",TRIM(GL_Paste!$M9990),IFERROR(MID(GL_Paste!$I9990,FIND("[",GL_Paste!$I9990)+1,FIND("]",GL_Paste!$I9990)-FIND("[",GL_Paste!$I9990)-1),"")))</f>
        <v/>
      </c>
      <c r="D9993">
        <f>IF(GL_Paste!$B9990="","",IFERROR(INDEX(DeptName,MATCH($C9993,DeptTag,0)),"UNALLOCATED"))</f>
        <v/>
      </c>
      <c r="E9993">
        <f>IF(GL_Paste!$B9990="","",IFERROR(INDEX(AcctCat,MATCH(GL_Paste!$B9990&amp;"",AcctCode,0)),"UNKNOWN"))</f>
        <v/>
      </c>
      <c r="F9993">
        <f>IF(GL_Paste!$B9990="","",IFERROR(INDEX(AcctSub,MATCH(GL_Paste!$B9990&amp;"",AcctCode,0)),"UNKNOWN"))</f>
        <v/>
      </c>
    </row>
    <row r="9994">
      <c r="A9994" s="40">
        <f>IF(GL_Paste!$B9991="","",N(GL_Paste!$H9991)-N(GL_Paste!$G9991))</f>
        <v/>
      </c>
      <c r="B9994" s="43">
        <f>IF(GL_Paste!$B9991="","",DATE(YEAR(GL_Paste!$E9991),MONTH(GL_Paste!$E9991),1))</f>
        <v/>
      </c>
      <c r="C9994">
        <f>IF(GL_Paste!$B9991="","",IF(TRIM(GL_Paste!$M9991)&lt;&gt;"",TRIM(GL_Paste!$M9991),IFERROR(MID(GL_Paste!$I9991,FIND("[",GL_Paste!$I9991)+1,FIND("]",GL_Paste!$I9991)-FIND("[",GL_Paste!$I9991)-1),"")))</f>
        <v/>
      </c>
      <c r="D9994">
        <f>IF(GL_Paste!$B9991="","",IFERROR(INDEX(DeptName,MATCH($C9994,DeptTag,0)),"UNALLOCATED"))</f>
        <v/>
      </c>
      <c r="E9994">
        <f>IF(GL_Paste!$B9991="","",IFERROR(INDEX(AcctCat,MATCH(GL_Paste!$B9991&amp;"",AcctCode,0)),"UNKNOWN"))</f>
        <v/>
      </c>
      <c r="F9994">
        <f>IF(GL_Paste!$B9991="","",IFERROR(INDEX(AcctSub,MATCH(GL_Paste!$B9991&amp;"",AcctCode,0)),"UNKNOWN"))</f>
        <v/>
      </c>
    </row>
    <row r="9995">
      <c r="A9995" s="40">
        <f>IF(GL_Paste!$B9992="","",N(GL_Paste!$H9992)-N(GL_Paste!$G9992))</f>
        <v/>
      </c>
      <c r="B9995" s="43">
        <f>IF(GL_Paste!$B9992="","",DATE(YEAR(GL_Paste!$E9992),MONTH(GL_Paste!$E9992),1))</f>
        <v/>
      </c>
      <c r="C9995">
        <f>IF(GL_Paste!$B9992="","",IF(TRIM(GL_Paste!$M9992)&lt;&gt;"",TRIM(GL_Paste!$M9992),IFERROR(MID(GL_Paste!$I9992,FIND("[",GL_Paste!$I9992)+1,FIND("]",GL_Paste!$I9992)-FIND("[",GL_Paste!$I9992)-1),"")))</f>
        <v/>
      </c>
      <c r="D9995">
        <f>IF(GL_Paste!$B9992="","",IFERROR(INDEX(DeptName,MATCH($C9995,DeptTag,0)),"UNALLOCATED"))</f>
        <v/>
      </c>
      <c r="E9995">
        <f>IF(GL_Paste!$B9992="","",IFERROR(INDEX(AcctCat,MATCH(GL_Paste!$B9992&amp;"",AcctCode,0)),"UNKNOWN"))</f>
        <v/>
      </c>
      <c r="F9995">
        <f>IF(GL_Paste!$B9992="","",IFERROR(INDEX(AcctSub,MATCH(GL_Paste!$B9992&amp;"",AcctCode,0)),"UNKNOWN"))</f>
        <v/>
      </c>
    </row>
    <row r="9996">
      <c r="A9996" s="40">
        <f>IF(GL_Paste!$B9993="","",N(GL_Paste!$H9993)-N(GL_Paste!$G9993))</f>
        <v/>
      </c>
      <c r="B9996" s="43">
        <f>IF(GL_Paste!$B9993="","",DATE(YEAR(GL_Paste!$E9993),MONTH(GL_Paste!$E9993),1))</f>
        <v/>
      </c>
      <c r="C9996">
        <f>IF(GL_Paste!$B9993="","",IF(TRIM(GL_Paste!$M9993)&lt;&gt;"",TRIM(GL_Paste!$M9993),IFERROR(MID(GL_Paste!$I9993,FIND("[",GL_Paste!$I9993)+1,FIND("]",GL_Paste!$I9993)-FIND("[",GL_Paste!$I9993)-1),"")))</f>
        <v/>
      </c>
      <c r="D9996">
        <f>IF(GL_Paste!$B9993="","",IFERROR(INDEX(DeptName,MATCH($C9996,DeptTag,0)),"UNALLOCATED"))</f>
        <v/>
      </c>
      <c r="E9996">
        <f>IF(GL_Paste!$B9993="","",IFERROR(INDEX(AcctCat,MATCH(GL_Paste!$B9993&amp;"",AcctCode,0)),"UNKNOWN"))</f>
        <v/>
      </c>
      <c r="F9996">
        <f>IF(GL_Paste!$B9993="","",IFERROR(INDEX(AcctSub,MATCH(GL_Paste!$B9993&amp;"",AcctCode,0)),"UNKNOWN"))</f>
        <v/>
      </c>
    </row>
    <row r="9997">
      <c r="A9997" s="40">
        <f>IF(GL_Paste!$B9994="","",N(GL_Paste!$H9994)-N(GL_Paste!$G9994))</f>
        <v/>
      </c>
      <c r="B9997" s="43">
        <f>IF(GL_Paste!$B9994="","",DATE(YEAR(GL_Paste!$E9994),MONTH(GL_Paste!$E9994),1))</f>
        <v/>
      </c>
      <c r="C9997">
        <f>IF(GL_Paste!$B9994="","",IF(TRIM(GL_Paste!$M9994)&lt;&gt;"",TRIM(GL_Paste!$M9994),IFERROR(MID(GL_Paste!$I9994,FIND("[",GL_Paste!$I9994)+1,FIND("]",GL_Paste!$I9994)-FIND("[",GL_Paste!$I9994)-1),"")))</f>
        <v/>
      </c>
      <c r="D9997">
        <f>IF(GL_Paste!$B9994="","",IFERROR(INDEX(DeptName,MATCH($C9997,DeptTag,0)),"UNALLOCATED"))</f>
        <v/>
      </c>
      <c r="E9997">
        <f>IF(GL_Paste!$B9994="","",IFERROR(INDEX(AcctCat,MATCH(GL_Paste!$B9994&amp;"",AcctCode,0)),"UNKNOWN"))</f>
        <v/>
      </c>
      <c r="F9997">
        <f>IF(GL_Paste!$B9994="","",IFERROR(INDEX(AcctSub,MATCH(GL_Paste!$B9994&amp;"",AcctCode,0)),"UNKNOWN"))</f>
        <v/>
      </c>
    </row>
    <row r="9998">
      <c r="A9998" s="40">
        <f>IF(GL_Paste!$B9995="","",N(GL_Paste!$H9995)-N(GL_Paste!$G9995))</f>
        <v/>
      </c>
      <c r="B9998" s="43">
        <f>IF(GL_Paste!$B9995="","",DATE(YEAR(GL_Paste!$E9995),MONTH(GL_Paste!$E9995),1))</f>
        <v/>
      </c>
      <c r="C9998">
        <f>IF(GL_Paste!$B9995="","",IF(TRIM(GL_Paste!$M9995)&lt;&gt;"",TRIM(GL_Paste!$M9995),IFERROR(MID(GL_Paste!$I9995,FIND("[",GL_Paste!$I9995)+1,FIND("]",GL_Paste!$I9995)-FIND("[",GL_Paste!$I9995)-1),"")))</f>
        <v/>
      </c>
      <c r="D9998">
        <f>IF(GL_Paste!$B9995="","",IFERROR(INDEX(DeptName,MATCH($C9998,DeptTag,0)),"UNALLOCATED"))</f>
        <v/>
      </c>
      <c r="E9998">
        <f>IF(GL_Paste!$B9995="","",IFERROR(INDEX(AcctCat,MATCH(GL_Paste!$B9995&amp;"",AcctCode,0)),"UNKNOWN"))</f>
        <v/>
      </c>
      <c r="F9998">
        <f>IF(GL_Paste!$B9995="","",IFERROR(INDEX(AcctSub,MATCH(GL_Paste!$B9995&amp;"",AcctCode,0)),"UNKNOWN"))</f>
        <v/>
      </c>
    </row>
    <row r="9999">
      <c r="A9999" s="40">
        <f>IF(GL_Paste!$B9996="","",N(GL_Paste!$H9996)-N(GL_Paste!$G9996))</f>
        <v/>
      </c>
      <c r="B9999" s="43">
        <f>IF(GL_Paste!$B9996="","",DATE(YEAR(GL_Paste!$E9996),MONTH(GL_Paste!$E9996),1))</f>
        <v/>
      </c>
      <c r="C9999">
        <f>IF(GL_Paste!$B9996="","",IF(TRIM(GL_Paste!$M9996)&lt;&gt;"",TRIM(GL_Paste!$M9996),IFERROR(MID(GL_Paste!$I9996,FIND("[",GL_Paste!$I9996)+1,FIND("]",GL_Paste!$I9996)-FIND("[",GL_Paste!$I9996)-1),"")))</f>
        <v/>
      </c>
      <c r="D9999">
        <f>IF(GL_Paste!$B9996="","",IFERROR(INDEX(DeptName,MATCH($C9999,DeptTag,0)),"UNALLOCATED"))</f>
        <v/>
      </c>
      <c r="E9999">
        <f>IF(GL_Paste!$B9996="","",IFERROR(INDEX(AcctCat,MATCH(GL_Paste!$B9996&amp;"",AcctCode,0)),"UNKNOWN"))</f>
        <v/>
      </c>
      <c r="F9999">
        <f>IF(GL_Paste!$B9996="","",IFERROR(INDEX(AcctSub,MATCH(GL_Paste!$B9996&amp;"",AcctCode,0)),"UNKNOWN"))</f>
        <v/>
      </c>
    </row>
    <row r="10000">
      <c r="A10000" s="40">
        <f>IF(GL_Paste!$B9997="","",N(GL_Paste!$H9997)-N(GL_Paste!$G9997))</f>
        <v/>
      </c>
      <c r="B10000" s="43">
        <f>IF(GL_Paste!$B9997="","",DATE(YEAR(GL_Paste!$E9997),MONTH(GL_Paste!$E9997),1))</f>
        <v/>
      </c>
      <c r="C10000">
        <f>IF(GL_Paste!$B9997="","",IF(TRIM(GL_Paste!$M9997)&lt;&gt;"",TRIM(GL_Paste!$M9997),IFERROR(MID(GL_Paste!$I9997,FIND("[",GL_Paste!$I9997)+1,FIND("]",GL_Paste!$I9997)-FIND("[",GL_Paste!$I9997)-1),"")))</f>
        <v/>
      </c>
      <c r="D10000">
        <f>IF(GL_Paste!$B9997="","",IFERROR(INDEX(DeptName,MATCH($C10000,DeptTag,0)),"UNALLOCATED"))</f>
        <v/>
      </c>
      <c r="E10000">
        <f>IF(GL_Paste!$B9997="","",IFERROR(INDEX(AcctCat,MATCH(GL_Paste!$B9997&amp;"",AcctCode,0)),"UNKNOWN"))</f>
        <v/>
      </c>
      <c r="F10000">
        <f>IF(GL_Paste!$B9997="","",IFERROR(INDEX(AcctSub,MATCH(GL_Paste!$B9997&amp;"",AcctCode,0)),"UNKNOWN"))</f>
        <v/>
      </c>
    </row>
    <row r="10001">
      <c r="A10001" s="40">
        <f>IF(GL_Paste!$B9998="","",N(GL_Paste!$H9998)-N(GL_Paste!$G9998))</f>
        <v/>
      </c>
      <c r="B10001" s="43">
        <f>IF(GL_Paste!$B9998="","",DATE(YEAR(GL_Paste!$E9998),MONTH(GL_Paste!$E9998),1))</f>
        <v/>
      </c>
      <c r="C10001">
        <f>IF(GL_Paste!$B9998="","",IF(TRIM(GL_Paste!$M9998)&lt;&gt;"",TRIM(GL_Paste!$M9998),IFERROR(MID(GL_Paste!$I9998,FIND("[",GL_Paste!$I9998)+1,FIND("]",GL_Paste!$I9998)-FIND("[",GL_Paste!$I9998)-1),"")))</f>
        <v/>
      </c>
      <c r="D10001">
        <f>IF(GL_Paste!$B9998="","",IFERROR(INDEX(DeptName,MATCH($C10001,DeptTag,0)),"UNALLOCATED"))</f>
        <v/>
      </c>
      <c r="E10001">
        <f>IF(GL_Paste!$B9998="","",IFERROR(INDEX(AcctCat,MATCH(GL_Paste!$B9998&amp;"",AcctCode,0)),"UNKNOWN"))</f>
        <v/>
      </c>
      <c r="F10001">
        <f>IF(GL_Paste!$B9998="","",IFERROR(INDEX(AcctSub,MATCH(GL_Paste!$B9998&amp;"",AcctCode,0)),"UNKNOWN"))</f>
        <v/>
      </c>
    </row>
    <row r="10002">
      <c r="A10002" s="40">
        <f>IF(GL_Paste!$B9999="","",N(GL_Paste!$H9999)-N(GL_Paste!$G9999))</f>
        <v/>
      </c>
      <c r="B10002" s="43">
        <f>IF(GL_Paste!$B9999="","",DATE(YEAR(GL_Paste!$E9999),MONTH(GL_Paste!$E9999),1))</f>
        <v/>
      </c>
      <c r="C10002">
        <f>IF(GL_Paste!$B9999="","",IF(TRIM(GL_Paste!$M9999)&lt;&gt;"",TRIM(GL_Paste!$M9999),IFERROR(MID(GL_Paste!$I9999,FIND("[",GL_Paste!$I9999)+1,FIND("]",GL_Paste!$I9999)-FIND("[",GL_Paste!$I9999)-1),"")))</f>
        <v/>
      </c>
      <c r="D10002">
        <f>IF(GL_Paste!$B9999="","",IFERROR(INDEX(DeptName,MATCH($C10002,DeptTag,0)),"UNALLOCATED"))</f>
        <v/>
      </c>
      <c r="E10002">
        <f>IF(GL_Paste!$B9999="","",IFERROR(INDEX(AcctCat,MATCH(GL_Paste!$B9999&amp;"",AcctCode,0)),"UNKNOWN"))</f>
        <v/>
      </c>
      <c r="F10002">
        <f>IF(GL_Paste!$B9999="","",IFERROR(INDEX(AcctSub,MATCH(GL_Paste!$B9999&amp;"",AcctCode,0)),"UNKNOWN"))</f>
        <v/>
      </c>
    </row>
    <row r="10003">
      <c r="A10003" s="40">
        <f>IF(GL_Paste!$B10000="","",N(GL_Paste!$H10000)-N(GL_Paste!$G10000))</f>
        <v/>
      </c>
      <c r="B10003" s="43">
        <f>IF(GL_Paste!$B10000="","",DATE(YEAR(GL_Paste!$E10000),MONTH(GL_Paste!$E10000),1))</f>
        <v/>
      </c>
      <c r="C10003">
        <f>IF(GL_Paste!$B10000="","",IF(TRIM(GL_Paste!$M10000)&lt;&gt;"",TRIM(GL_Paste!$M10000),IFERROR(MID(GL_Paste!$I10000,FIND("[",GL_Paste!$I10000)+1,FIND("]",GL_Paste!$I10000)-FIND("[",GL_Paste!$I10000)-1),"")))</f>
        <v/>
      </c>
      <c r="D10003">
        <f>IF(GL_Paste!$B10000="","",IFERROR(INDEX(DeptName,MATCH($C10003,DeptTag,0)),"UNALLOCATED"))</f>
        <v/>
      </c>
      <c r="E10003">
        <f>IF(GL_Paste!$B10000="","",IFERROR(INDEX(AcctCat,MATCH(GL_Paste!$B10000&amp;"",AcctCode,0)),"UNKNOWN"))</f>
        <v/>
      </c>
      <c r="F10003">
        <f>IF(GL_Paste!$B10000="","",IFERROR(INDEX(AcctSub,MATCH(GL_Paste!$B10000&amp;"",AcctCode,0)),"UNKNOWN"))</f>
        <v/>
      </c>
    </row>
    <row r="10004">
      <c r="A10004" s="40">
        <f>IF(GL_Paste!$B10001="","",N(GL_Paste!$H10001)-N(GL_Paste!$G10001))</f>
        <v/>
      </c>
      <c r="B10004" s="43">
        <f>IF(GL_Paste!$B10001="","",DATE(YEAR(GL_Paste!$E10001),MONTH(GL_Paste!$E10001),1))</f>
        <v/>
      </c>
      <c r="C10004">
        <f>IF(GL_Paste!$B10001="","",IF(TRIM(GL_Paste!$M10001)&lt;&gt;"",TRIM(GL_Paste!$M10001),IFERROR(MID(GL_Paste!$I10001,FIND("[",GL_Paste!$I10001)+1,FIND("]",GL_Paste!$I10001)-FIND("[",GL_Paste!$I10001)-1),"")))</f>
        <v/>
      </c>
      <c r="D10004">
        <f>IF(GL_Paste!$B10001="","",IFERROR(INDEX(DeptName,MATCH($C10004,DeptTag,0)),"UNALLOCATED"))</f>
        <v/>
      </c>
      <c r="E10004">
        <f>IF(GL_Paste!$B10001="","",IFERROR(INDEX(AcctCat,MATCH(GL_Paste!$B10001&amp;"",AcctCode,0)),"UNKNOWN"))</f>
        <v/>
      </c>
      <c r="F10004">
        <f>IF(GL_Paste!$B10001="","",IFERROR(INDEX(AcctSub,MATCH(GL_Paste!$B10001&amp;"",AcctCode,0)),"UNKNOWN"))</f>
        <v/>
      </c>
    </row>
    <row r="10005">
      <c r="A10005" s="40">
        <f>IF(GL_Paste!$B10002="","",N(GL_Paste!$H10002)-N(GL_Paste!$G10002))</f>
        <v/>
      </c>
      <c r="B10005" s="43">
        <f>IF(GL_Paste!$B10002="","",DATE(YEAR(GL_Paste!$E10002),MONTH(GL_Paste!$E10002),1))</f>
        <v/>
      </c>
      <c r="C10005">
        <f>IF(GL_Paste!$B10002="","",IF(TRIM(GL_Paste!$M10002)&lt;&gt;"",TRIM(GL_Paste!$M10002),IFERROR(MID(GL_Paste!$I10002,FIND("[",GL_Paste!$I10002)+1,FIND("]",GL_Paste!$I10002)-FIND("[",GL_Paste!$I10002)-1),"")))</f>
        <v/>
      </c>
      <c r="D10005">
        <f>IF(GL_Paste!$B10002="","",IFERROR(INDEX(DeptName,MATCH($C10005,DeptTag,0)),"UNALLOCATED"))</f>
        <v/>
      </c>
      <c r="E10005">
        <f>IF(GL_Paste!$B10002="","",IFERROR(INDEX(AcctCat,MATCH(GL_Paste!$B10002&amp;"",AcctCode,0)),"UNKNOWN"))</f>
        <v/>
      </c>
      <c r="F10005">
        <f>IF(GL_Paste!$B10002="","",IFERROR(INDEX(AcctSub,MATCH(GL_Paste!$B10002&amp;"",AcctCode,0)),"UNKNOWN"))</f>
        <v/>
      </c>
    </row>
    <row r="10006">
      <c r="A10006" s="40">
        <f>IF(GL_Paste!$B10003="","",N(GL_Paste!$H10003)-N(GL_Paste!$G10003))</f>
        <v/>
      </c>
      <c r="B10006" s="43">
        <f>IF(GL_Paste!$B10003="","",DATE(YEAR(GL_Paste!$E10003),MONTH(GL_Paste!$E10003),1))</f>
        <v/>
      </c>
      <c r="C10006">
        <f>IF(GL_Paste!$B10003="","",IF(TRIM(GL_Paste!$M10003)&lt;&gt;"",TRIM(GL_Paste!$M10003),IFERROR(MID(GL_Paste!$I10003,FIND("[",GL_Paste!$I10003)+1,FIND("]",GL_Paste!$I10003)-FIND("[",GL_Paste!$I10003)-1),"")))</f>
        <v/>
      </c>
      <c r="D10006">
        <f>IF(GL_Paste!$B10003="","",IFERROR(INDEX(DeptName,MATCH($C10006,DeptTag,0)),"UNALLOCATED"))</f>
        <v/>
      </c>
      <c r="E10006">
        <f>IF(GL_Paste!$B10003="","",IFERROR(INDEX(AcctCat,MATCH(GL_Paste!$B10003&amp;"",AcctCode,0)),"UNKNOWN"))</f>
        <v/>
      </c>
      <c r="F10006">
        <f>IF(GL_Paste!$B10003="","",IFERROR(INDEX(AcctSub,MATCH(GL_Paste!$B10003&amp;"",AcctCode,0)),"UNKNOWN"))</f>
        <v/>
      </c>
    </row>
    <row r="10007">
      <c r="A10007" s="40">
        <f>IF(GL_Paste!$B10004="","",N(GL_Paste!$H10004)-N(GL_Paste!$G10004))</f>
        <v/>
      </c>
      <c r="B10007" s="43">
        <f>IF(GL_Paste!$B10004="","",DATE(YEAR(GL_Paste!$E10004),MONTH(GL_Paste!$E10004),1))</f>
        <v/>
      </c>
      <c r="C10007">
        <f>IF(GL_Paste!$B10004="","",IF(TRIM(GL_Paste!$M10004)&lt;&gt;"",TRIM(GL_Paste!$M10004),IFERROR(MID(GL_Paste!$I10004,FIND("[",GL_Paste!$I10004)+1,FIND("]",GL_Paste!$I10004)-FIND("[",GL_Paste!$I10004)-1),"")))</f>
        <v/>
      </c>
      <c r="D10007">
        <f>IF(GL_Paste!$B10004="","",IFERROR(INDEX(DeptName,MATCH($C10007,DeptTag,0)),"UNALLOCATED"))</f>
        <v/>
      </c>
      <c r="E10007">
        <f>IF(GL_Paste!$B10004="","",IFERROR(INDEX(AcctCat,MATCH(GL_Paste!$B10004&amp;"",AcctCode,0)),"UNKNOWN"))</f>
        <v/>
      </c>
      <c r="F10007">
        <f>IF(GL_Paste!$B10004="","",IFERROR(INDEX(AcctSub,MATCH(GL_Paste!$B10004&amp;"",AcctCode,0)),"UNKNOWN"))</f>
        <v/>
      </c>
    </row>
    <row r="10008">
      <c r="A10008" s="40">
        <f>IF(GL_Paste!$B10005="","",N(GL_Paste!$H10005)-N(GL_Paste!$G10005))</f>
        <v/>
      </c>
      <c r="B10008" s="43">
        <f>IF(GL_Paste!$B10005="","",DATE(YEAR(GL_Paste!$E10005),MONTH(GL_Paste!$E10005),1))</f>
        <v/>
      </c>
      <c r="C10008">
        <f>IF(GL_Paste!$B10005="","",IF(TRIM(GL_Paste!$M10005)&lt;&gt;"",TRIM(GL_Paste!$M10005),IFERROR(MID(GL_Paste!$I10005,FIND("[",GL_Paste!$I10005)+1,FIND("]",GL_Paste!$I10005)-FIND("[",GL_Paste!$I10005)-1),"")))</f>
        <v/>
      </c>
      <c r="D10008">
        <f>IF(GL_Paste!$B10005="","",IFERROR(INDEX(DeptName,MATCH($C10008,DeptTag,0)),"UNALLOCATED"))</f>
        <v/>
      </c>
      <c r="E10008">
        <f>IF(GL_Paste!$B10005="","",IFERROR(INDEX(AcctCat,MATCH(GL_Paste!$B10005&amp;"",AcctCode,0)),"UNKNOWN"))</f>
        <v/>
      </c>
      <c r="F10008">
        <f>IF(GL_Paste!$B10005="","",IFERROR(INDEX(AcctSub,MATCH(GL_Paste!$B10005&amp;"",AcctCode,0)),"UNKNOWN"))</f>
        <v/>
      </c>
    </row>
    <row r="10009">
      <c r="A10009" s="40">
        <f>IF(GL_Paste!$B10006="","",N(GL_Paste!$H10006)-N(GL_Paste!$G10006))</f>
        <v/>
      </c>
      <c r="B10009" s="43">
        <f>IF(GL_Paste!$B10006="","",DATE(YEAR(GL_Paste!$E10006),MONTH(GL_Paste!$E10006),1))</f>
        <v/>
      </c>
      <c r="C10009">
        <f>IF(GL_Paste!$B10006="","",IF(TRIM(GL_Paste!$M10006)&lt;&gt;"",TRIM(GL_Paste!$M10006),IFERROR(MID(GL_Paste!$I10006,FIND("[",GL_Paste!$I10006)+1,FIND("]",GL_Paste!$I10006)-FIND("[",GL_Paste!$I10006)-1),"")))</f>
        <v/>
      </c>
      <c r="D10009">
        <f>IF(GL_Paste!$B10006="","",IFERROR(INDEX(DeptName,MATCH($C10009,DeptTag,0)),"UNALLOCATED"))</f>
        <v/>
      </c>
      <c r="E10009">
        <f>IF(GL_Paste!$B10006="","",IFERROR(INDEX(AcctCat,MATCH(GL_Paste!$B10006&amp;"",AcctCode,0)),"UNKNOWN"))</f>
        <v/>
      </c>
      <c r="F10009">
        <f>IF(GL_Paste!$B10006="","",IFERROR(INDEX(AcctSub,MATCH(GL_Paste!$B10006&amp;"",AcctCode,0)),"UNKNOWN"))</f>
        <v/>
      </c>
    </row>
    <row r="10010">
      <c r="A10010" s="40">
        <f>IF(GL_Paste!$B10007="","",N(GL_Paste!$H10007)-N(GL_Paste!$G10007))</f>
        <v/>
      </c>
      <c r="B10010" s="43">
        <f>IF(GL_Paste!$B10007="","",DATE(YEAR(GL_Paste!$E10007),MONTH(GL_Paste!$E10007),1))</f>
        <v/>
      </c>
      <c r="C10010">
        <f>IF(GL_Paste!$B10007="","",IF(TRIM(GL_Paste!$M10007)&lt;&gt;"",TRIM(GL_Paste!$M10007),IFERROR(MID(GL_Paste!$I10007,FIND("[",GL_Paste!$I10007)+1,FIND("]",GL_Paste!$I10007)-FIND("[",GL_Paste!$I10007)-1),"")))</f>
        <v/>
      </c>
      <c r="D10010">
        <f>IF(GL_Paste!$B10007="","",IFERROR(INDEX(DeptName,MATCH($C10010,DeptTag,0)),"UNALLOCATED"))</f>
        <v/>
      </c>
      <c r="E10010">
        <f>IF(GL_Paste!$B10007="","",IFERROR(INDEX(AcctCat,MATCH(GL_Paste!$B10007&amp;"",AcctCode,0)),"UNKNOWN"))</f>
        <v/>
      </c>
      <c r="F10010">
        <f>IF(GL_Paste!$B10007="","",IFERROR(INDEX(AcctSub,MATCH(GL_Paste!$B10007&amp;"",AcctCode,0)),"UNKNOWN"))</f>
        <v/>
      </c>
    </row>
    <row r="10011">
      <c r="A10011" s="40">
        <f>IF(GL_Paste!$B10008="","",N(GL_Paste!$H10008)-N(GL_Paste!$G10008))</f>
        <v/>
      </c>
      <c r="B10011" s="43">
        <f>IF(GL_Paste!$B10008="","",DATE(YEAR(GL_Paste!$E10008),MONTH(GL_Paste!$E10008),1))</f>
        <v/>
      </c>
      <c r="C10011">
        <f>IF(GL_Paste!$B10008="","",IF(TRIM(GL_Paste!$M10008)&lt;&gt;"",TRIM(GL_Paste!$M10008),IFERROR(MID(GL_Paste!$I10008,FIND("[",GL_Paste!$I10008)+1,FIND("]",GL_Paste!$I10008)-FIND("[",GL_Paste!$I10008)-1),"")))</f>
        <v/>
      </c>
      <c r="D10011">
        <f>IF(GL_Paste!$B10008="","",IFERROR(INDEX(DeptName,MATCH($C10011,DeptTag,0)),"UNALLOCATED"))</f>
        <v/>
      </c>
      <c r="E10011">
        <f>IF(GL_Paste!$B10008="","",IFERROR(INDEX(AcctCat,MATCH(GL_Paste!$B10008&amp;"",AcctCode,0)),"UNKNOWN"))</f>
        <v/>
      </c>
      <c r="F10011">
        <f>IF(GL_Paste!$B10008="","",IFERROR(INDEX(AcctSub,MATCH(GL_Paste!$B10008&amp;"",AcctCode,0)),"UNKNOWN"))</f>
        <v/>
      </c>
    </row>
    <row r="10012">
      <c r="A10012" s="40">
        <f>IF(GL_Paste!$B10009="","",N(GL_Paste!$H10009)-N(GL_Paste!$G10009))</f>
        <v/>
      </c>
      <c r="B10012" s="43">
        <f>IF(GL_Paste!$B10009="","",DATE(YEAR(GL_Paste!$E10009),MONTH(GL_Paste!$E10009),1))</f>
        <v/>
      </c>
      <c r="C10012">
        <f>IF(GL_Paste!$B10009="","",IF(TRIM(GL_Paste!$M10009)&lt;&gt;"",TRIM(GL_Paste!$M10009),IFERROR(MID(GL_Paste!$I10009,FIND("[",GL_Paste!$I10009)+1,FIND("]",GL_Paste!$I10009)-FIND("[",GL_Paste!$I10009)-1),"")))</f>
        <v/>
      </c>
      <c r="D10012">
        <f>IF(GL_Paste!$B10009="","",IFERROR(INDEX(DeptName,MATCH($C10012,DeptTag,0)),"UNALLOCATED"))</f>
        <v/>
      </c>
      <c r="E10012">
        <f>IF(GL_Paste!$B10009="","",IFERROR(INDEX(AcctCat,MATCH(GL_Paste!$B10009&amp;"",AcctCode,0)),"UNKNOWN"))</f>
        <v/>
      </c>
      <c r="F10012">
        <f>IF(GL_Paste!$B10009="","",IFERROR(INDEX(AcctSub,MATCH(GL_Paste!$B10009&amp;"",AcctCode,0)),"UNKNOWN"))</f>
        <v/>
      </c>
    </row>
    <row r="10013">
      <c r="A10013" s="40">
        <f>IF(GL_Paste!$B10010="","",N(GL_Paste!$H10010)-N(GL_Paste!$G10010))</f>
        <v/>
      </c>
      <c r="B10013" s="43">
        <f>IF(GL_Paste!$B10010="","",DATE(YEAR(GL_Paste!$E10010),MONTH(GL_Paste!$E10010),1))</f>
        <v/>
      </c>
      <c r="C10013">
        <f>IF(GL_Paste!$B10010="","",IF(TRIM(GL_Paste!$M10010)&lt;&gt;"",TRIM(GL_Paste!$M10010),IFERROR(MID(GL_Paste!$I10010,FIND("[",GL_Paste!$I10010)+1,FIND("]",GL_Paste!$I10010)-FIND("[",GL_Paste!$I10010)-1),"")))</f>
        <v/>
      </c>
      <c r="D10013">
        <f>IF(GL_Paste!$B10010="","",IFERROR(INDEX(DeptName,MATCH($C10013,DeptTag,0)),"UNALLOCATED"))</f>
        <v/>
      </c>
      <c r="E10013">
        <f>IF(GL_Paste!$B10010="","",IFERROR(INDEX(AcctCat,MATCH(GL_Paste!$B10010&amp;"",AcctCode,0)),"UNKNOWN"))</f>
        <v/>
      </c>
      <c r="F10013">
        <f>IF(GL_Paste!$B10010="","",IFERROR(INDEX(AcctSub,MATCH(GL_Paste!$B10010&amp;"",AcctCode,0)),"UNKNOWN"))</f>
        <v/>
      </c>
    </row>
    <row r="10014">
      <c r="A10014" s="40">
        <f>IF(GL_Paste!$B10011="","",N(GL_Paste!$H10011)-N(GL_Paste!$G10011))</f>
        <v/>
      </c>
      <c r="B10014" s="43">
        <f>IF(GL_Paste!$B10011="","",DATE(YEAR(GL_Paste!$E10011),MONTH(GL_Paste!$E10011),1))</f>
        <v/>
      </c>
      <c r="C10014">
        <f>IF(GL_Paste!$B10011="","",IF(TRIM(GL_Paste!$M10011)&lt;&gt;"",TRIM(GL_Paste!$M10011),IFERROR(MID(GL_Paste!$I10011,FIND("[",GL_Paste!$I10011)+1,FIND("]",GL_Paste!$I10011)-FIND("[",GL_Paste!$I10011)-1),"")))</f>
        <v/>
      </c>
      <c r="D10014">
        <f>IF(GL_Paste!$B10011="","",IFERROR(INDEX(DeptName,MATCH($C10014,DeptTag,0)),"UNALLOCATED"))</f>
        <v/>
      </c>
      <c r="E10014">
        <f>IF(GL_Paste!$B10011="","",IFERROR(INDEX(AcctCat,MATCH(GL_Paste!$B10011&amp;"",AcctCode,0)),"UNKNOWN"))</f>
        <v/>
      </c>
      <c r="F10014">
        <f>IF(GL_Paste!$B10011="","",IFERROR(INDEX(AcctSub,MATCH(GL_Paste!$B10011&amp;"",AcctCode,0)),"UNKNOWN"))</f>
        <v/>
      </c>
    </row>
    <row r="10015">
      <c r="A10015" s="40">
        <f>IF(GL_Paste!$B10012="","",N(GL_Paste!$H10012)-N(GL_Paste!$G10012))</f>
        <v/>
      </c>
      <c r="B10015" s="43">
        <f>IF(GL_Paste!$B10012="","",DATE(YEAR(GL_Paste!$E10012),MONTH(GL_Paste!$E10012),1))</f>
        <v/>
      </c>
      <c r="C10015">
        <f>IF(GL_Paste!$B10012="","",IF(TRIM(GL_Paste!$M10012)&lt;&gt;"",TRIM(GL_Paste!$M10012),IFERROR(MID(GL_Paste!$I10012,FIND("[",GL_Paste!$I10012)+1,FIND("]",GL_Paste!$I10012)-FIND("[",GL_Paste!$I10012)-1),"")))</f>
        <v/>
      </c>
      <c r="D10015">
        <f>IF(GL_Paste!$B10012="","",IFERROR(INDEX(DeptName,MATCH($C10015,DeptTag,0)),"UNALLOCATED"))</f>
        <v/>
      </c>
      <c r="E10015">
        <f>IF(GL_Paste!$B10012="","",IFERROR(INDEX(AcctCat,MATCH(GL_Paste!$B10012&amp;"",AcctCode,0)),"UNKNOWN"))</f>
        <v/>
      </c>
      <c r="F10015">
        <f>IF(GL_Paste!$B10012="","",IFERROR(INDEX(AcctSub,MATCH(GL_Paste!$B10012&amp;"",AcctCode,0)),"UNKNOWN"))</f>
        <v/>
      </c>
    </row>
    <row r="10016">
      <c r="A10016" s="40">
        <f>IF(GL_Paste!$B10013="","",N(GL_Paste!$H10013)-N(GL_Paste!$G10013))</f>
        <v/>
      </c>
      <c r="B10016" s="43">
        <f>IF(GL_Paste!$B10013="","",DATE(YEAR(GL_Paste!$E10013),MONTH(GL_Paste!$E10013),1))</f>
        <v/>
      </c>
      <c r="C10016">
        <f>IF(GL_Paste!$B10013="","",IF(TRIM(GL_Paste!$M10013)&lt;&gt;"",TRIM(GL_Paste!$M10013),IFERROR(MID(GL_Paste!$I10013,FIND("[",GL_Paste!$I10013)+1,FIND("]",GL_Paste!$I10013)-FIND("[",GL_Paste!$I10013)-1),"")))</f>
        <v/>
      </c>
      <c r="D10016">
        <f>IF(GL_Paste!$B10013="","",IFERROR(INDEX(DeptName,MATCH($C10016,DeptTag,0)),"UNALLOCATED"))</f>
        <v/>
      </c>
      <c r="E10016">
        <f>IF(GL_Paste!$B10013="","",IFERROR(INDEX(AcctCat,MATCH(GL_Paste!$B10013&amp;"",AcctCode,0)),"UNKNOWN"))</f>
        <v/>
      </c>
      <c r="F10016">
        <f>IF(GL_Paste!$B10013="","",IFERROR(INDEX(AcctSub,MATCH(GL_Paste!$B10013&amp;"",AcctCode,0)),"UNKNOWN"))</f>
        <v/>
      </c>
    </row>
    <row r="10017">
      <c r="A10017" s="40">
        <f>IF(GL_Paste!$B10014="","",N(GL_Paste!$H10014)-N(GL_Paste!$G10014))</f>
        <v/>
      </c>
      <c r="B10017" s="43">
        <f>IF(GL_Paste!$B10014="","",DATE(YEAR(GL_Paste!$E10014),MONTH(GL_Paste!$E10014),1))</f>
        <v/>
      </c>
      <c r="C10017">
        <f>IF(GL_Paste!$B10014="","",IF(TRIM(GL_Paste!$M10014)&lt;&gt;"",TRIM(GL_Paste!$M10014),IFERROR(MID(GL_Paste!$I10014,FIND("[",GL_Paste!$I10014)+1,FIND("]",GL_Paste!$I10014)-FIND("[",GL_Paste!$I10014)-1),"")))</f>
        <v/>
      </c>
      <c r="D10017">
        <f>IF(GL_Paste!$B10014="","",IFERROR(INDEX(DeptName,MATCH($C10017,DeptTag,0)),"UNALLOCATED"))</f>
        <v/>
      </c>
      <c r="E10017">
        <f>IF(GL_Paste!$B10014="","",IFERROR(INDEX(AcctCat,MATCH(GL_Paste!$B10014&amp;"",AcctCode,0)),"UNKNOWN"))</f>
        <v/>
      </c>
      <c r="F10017">
        <f>IF(GL_Paste!$B10014="","",IFERROR(INDEX(AcctSub,MATCH(GL_Paste!$B10014&amp;"",AcctCode,0)),"UNKNOWN"))</f>
        <v/>
      </c>
    </row>
    <row r="10018">
      <c r="A10018" s="40">
        <f>IF(GL_Paste!$B10015="","",N(GL_Paste!$H10015)-N(GL_Paste!$G10015))</f>
        <v/>
      </c>
      <c r="B10018" s="43">
        <f>IF(GL_Paste!$B10015="","",DATE(YEAR(GL_Paste!$E10015),MONTH(GL_Paste!$E10015),1))</f>
        <v/>
      </c>
      <c r="C10018">
        <f>IF(GL_Paste!$B10015="","",IF(TRIM(GL_Paste!$M10015)&lt;&gt;"",TRIM(GL_Paste!$M10015),IFERROR(MID(GL_Paste!$I10015,FIND("[",GL_Paste!$I10015)+1,FIND("]",GL_Paste!$I10015)-FIND("[",GL_Paste!$I10015)-1),"")))</f>
        <v/>
      </c>
      <c r="D10018">
        <f>IF(GL_Paste!$B10015="","",IFERROR(INDEX(DeptName,MATCH($C10018,DeptTag,0)),"UNALLOCATED"))</f>
        <v/>
      </c>
      <c r="E10018">
        <f>IF(GL_Paste!$B10015="","",IFERROR(INDEX(AcctCat,MATCH(GL_Paste!$B10015&amp;"",AcctCode,0)),"UNKNOWN"))</f>
        <v/>
      </c>
      <c r="F10018">
        <f>IF(GL_Paste!$B10015="","",IFERROR(INDEX(AcctSub,MATCH(GL_Paste!$B10015&amp;"",AcctCode,0)),"UNKNOWN"))</f>
        <v/>
      </c>
    </row>
    <row r="10019">
      <c r="A10019" s="40">
        <f>IF(GL_Paste!$B10016="","",N(GL_Paste!$H10016)-N(GL_Paste!$G10016))</f>
        <v/>
      </c>
      <c r="B10019" s="43">
        <f>IF(GL_Paste!$B10016="","",DATE(YEAR(GL_Paste!$E10016),MONTH(GL_Paste!$E10016),1))</f>
        <v/>
      </c>
      <c r="C10019">
        <f>IF(GL_Paste!$B10016="","",IF(TRIM(GL_Paste!$M10016)&lt;&gt;"",TRIM(GL_Paste!$M10016),IFERROR(MID(GL_Paste!$I10016,FIND("[",GL_Paste!$I10016)+1,FIND("]",GL_Paste!$I10016)-FIND("[",GL_Paste!$I10016)-1),"")))</f>
        <v/>
      </c>
      <c r="D10019">
        <f>IF(GL_Paste!$B10016="","",IFERROR(INDEX(DeptName,MATCH($C10019,DeptTag,0)),"UNALLOCATED"))</f>
        <v/>
      </c>
      <c r="E10019">
        <f>IF(GL_Paste!$B10016="","",IFERROR(INDEX(AcctCat,MATCH(GL_Paste!$B10016&amp;"",AcctCode,0)),"UNKNOWN"))</f>
        <v/>
      </c>
      <c r="F10019">
        <f>IF(GL_Paste!$B10016="","",IFERROR(INDEX(AcctSub,MATCH(GL_Paste!$B10016&amp;"",AcctCode,0)),"UNKNOWN"))</f>
        <v/>
      </c>
    </row>
    <row r="10020">
      <c r="A10020" s="40">
        <f>IF(GL_Paste!$B10017="","",N(GL_Paste!$H10017)-N(GL_Paste!$G10017))</f>
        <v/>
      </c>
      <c r="B10020" s="43">
        <f>IF(GL_Paste!$B10017="","",DATE(YEAR(GL_Paste!$E10017),MONTH(GL_Paste!$E10017),1))</f>
        <v/>
      </c>
      <c r="C10020">
        <f>IF(GL_Paste!$B10017="","",IF(TRIM(GL_Paste!$M10017)&lt;&gt;"",TRIM(GL_Paste!$M10017),IFERROR(MID(GL_Paste!$I10017,FIND("[",GL_Paste!$I10017)+1,FIND("]",GL_Paste!$I10017)-FIND("[",GL_Paste!$I10017)-1),"")))</f>
        <v/>
      </c>
      <c r="D10020">
        <f>IF(GL_Paste!$B10017="","",IFERROR(INDEX(DeptName,MATCH($C10020,DeptTag,0)),"UNALLOCATED"))</f>
        <v/>
      </c>
      <c r="E10020">
        <f>IF(GL_Paste!$B10017="","",IFERROR(INDEX(AcctCat,MATCH(GL_Paste!$B10017&amp;"",AcctCode,0)),"UNKNOWN"))</f>
        <v/>
      </c>
      <c r="F10020">
        <f>IF(GL_Paste!$B10017="","",IFERROR(INDEX(AcctSub,MATCH(GL_Paste!$B10017&amp;"",AcctCode,0)),"UNKNOWN"))</f>
        <v/>
      </c>
    </row>
    <row r="10021">
      <c r="A10021" s="40">
        <f>IF(GL_Paste!$B10018="","",N(GL_Paste!$H10018)-N(GL_Paste!$G10018))</f>
        <v/>
      </c>
      <c r="B10021" s="43">
        <f>IF(GL_Paste!$B10018="","",DATE(YEAR(GL_Paste!$E10018),MONTH(GL_Paste!$E10018),1))</f>
        <v/>
      </c>
      <c r="C10021">
        <f>IF(GL_Paste!$B10018="","",IF(TRIM(GL_Paste!$M10018)&lt;&gt;"",TRIM(GL_Paste!$M10018),IFERROR(MID(GL_Paste!$I10018,FIND("[",GL_Paste!$I10018)+1,FIND("]",GL_Paste!$I10018)-FIND("[",GL_Paste!$I10018)-1),"")))</f>
        <v/>
      </c>
      <c r="D10021">
        <f>IF(GL_Paste!$B10018="","",IFERROR(INDEX(DeptName,MATCH($C10021,DeptTag,0)),"UNALLOCATED"))</f>
        <v/>
      </c>
      <c r="E10021">
        <f>IF(GL_Paste!$B10018="","",IFERROR(INDEX(AcctCat,MATCH(GL_Paste!$B10018&amp;"",AcctCode,0)),"UNKNOWN"))</f>
        <v/>
      </c>
      <c r="F10021">
        <f>IF(GL_Paste!$B10018="","",IFERROR(INDEX(AcctSub,MATCH(GL_Paste!$B10018&amp;"",AcctCode,0)),"UNKNOWN"))</f>
        <v/>
      </c>
    </row>
    <row r="10022">
      <c r="A10022" s="40">
        <f>IF(GL_Paste!$B10019="","",N(GL_Paste!$H10019)-N(GL_Paste!$G10019))</f>
        <v/>
      </c>
      <c r="B10022" s="43">
        <f>IF(GL_Paste!$B10019="","",DATE(YEAR(GL_Paste!$E10019),MONTH(GL_Paste!$E10019),1))</f>
        <v/>
      </c>
      <c r="C10022">
        <f>IF(GL_Paste!$B10019="","",IF(TRIM(GL_Paste!$M10019)&lt;&gt;"",TRIM(GL_Paste!$M10019),IFERROR(MID(GL_Paste!$I10019,FIND("[",GL_Paste!$I10019)+1,FIND("]",GL_Paste!$I10019)-FIND("[",GL_Paste!$I10019)-1),"")))</f>
        <v/>
      </c>
      <c r="D10022">
        <f>IF(GL_Paste!$B10019="","",IFERROR(INDEX(DeptName,MATCH($C10022,DeptTag,0)),"UNALLOCATED"))</f>
        <v/>
      </c>
      <c r="E10022">
        <f>IF(GL_Paste!$B10019="","",IFERROR(INDEX(AcctCat,MATCH(GL_Paste!$B10019&amp;"",AcctCode,0)),"UNKNOWN"))</f>
        <v/>
      </c>
      <c r="F10022">
        <f>IF(GL_Paste!$B10019="","",IFERROR(INDEX(AcctSub,MATCH(GL_Paste!$B10019&amp;"",AcctCode,0)),"UNKNOWN"))</f>
        <v/>
      </c>
    </row>
    <row r="10023">
      <c r="A10023" s="40">
        <f>IF(GL_Paste!$B10020="","",N(GL_Paste!$H10020)-N(GL_Paste!$G10020))</f>
        <v/>
      </c>
      <c r="B10023" s="43">
        <f>IF(GL_Paste!$B10020="","",DATE(YEAR(GL_Paste!$E10020),MONTH(GL_Paste!$E10020),1))</f>
        <v/>
      </c>
      <c r="C10023">
        <f>IF(GL_Paste!$B10020="","",IF(TRIM(GL_Paste!$M10020)&lt;&gt;"",TRIM(GL_Paste!$M10020),IFERROR(MID(GL_Paste!$I10020,FIND("[",GL_Paste!$I10020)+1,FIND("]",GL_Paste!$I10020)-FIND("[",GL_Paste!$I10020)-1),"")))</f>
        <v/>
      </c>
      <c r="D10023">
        <f>IF(GL_Paste!$B10020="","",IFERROR(INDEX(DeptName,MATCH($C10023,DeptTag,0)),"UNALLOCATED"))</f>
        <v/>
      </c>
      <c r="E10023">
        <f>IF(GL_Paste!$B10020="","",IFERROR(INDEX(AcctCat,MATCH(GL_Paste!$B10020&amp;"",AcctCode,0)),"UNKNOWN"))</f>
        <v/>
      </c>
      <c r="F10023">
        <f>IF(GL_Paste!$B10020="","",IFERROR(INDEX(AcctSub,MATCH(GL_Paste!$B10020&amp;"",AcctCode,0)),"UNKNOWN"))</f>
        <v/>
      </c>
    </row>
    <row r="10024">
      <c r="A10024" s="40">
        <f>IF(GL_Paste!$B10021="","",N(GL_Paste!$H10021)-N(GL_Paste!$G10021))</f>
        <v/>
      </c>
      <c r="B10024" s="43">
        <f>IF(GL_Paste!$B10021="","",DATE(YEAR(GL_Paste!$E10021),MONTH(GL_Paste!$E10021),1))</f>
        <v/>
      </c>
      <c r="C10024">
        <f>IF(GL_Paste!$B10021="","",IF(TRIM(GL_Paste!$M10021)&lt;&gt;"",TRIM(GL_Paste!$M10021),IFERROR(MID(GL_Paste!$I10021,FIND("[",GL_Paste!$I10021)+1,FIND("]",GL_Paste!$I10021)-FIND("[",GL_Paste!$I10021)-1),"")))</f>
        <v/>
      </c>
      <c r="D10024">
        <f>IF(GL_Paste!$B10021="","",IFERROR(INDEX(DeptName,MATCH($C10024,DeptTag,0)),"UNALLOCATED"))</f>
        <v/>
      </c>
      <c r="E10024">
        <f>IF(GL_Paste!$B10021="","",IFERROR(INDEX(AcctCat,MATCH(GL_Paste!$B10021&amp;"",AcctCode,0)),"UNKNOWN"))</f>
        <v/>
      </c>
      <c r="F10024">
        <f>IF(GL_Paste!$B10021="","",IFERROR(INDEX(AcctSub,MATCH(GL_Paste!$B10021&amp;"",AcctCode,0)),"UNKNOWN"))</f>
        <v/>
      </c>
    </row>
    <row r="10025">
      <c r="A10025" s="40">
        <f>IF(GL_Paste!$B10022="","",N(GL_Paste!$H10022)-N(GL_Paste!$G10022))</f>
        <v/>
      </c>
      <c r="B10025" s="43">
        <f>IF(GL_Paste!$B10022="","",DATE(YEAR(GL_Paste!$E10022),MONTH(GL_Paste!$E10022),1))</f>
        <v/>
      </c>
      <c r="C10025">
        <f>IF(GL_Paste!$B10022="","",IF(TRIM(GL_Paste!$M10022)&lt;&gt;"",TRIM(GL_Paste!$M10022),IFERROR(MID(GL_Paste!$I10022,FIND("[",GL_Paste!$I10022)+1,FIND("]",GL_Paste!$I10022)-FIND("[",GL_Paste!$I10022)-1),"")))</f>
        <v/>
      </c>
      <c r="D10025">
        <f>IF(GL_Paste!$B10022="","",IFERROR(INDEX(DeptName,MATCH($C10025,DeptTag,0)),"UNALLOCATED"))</f>
        <v/>
      </c>
      <c r="E10025">
        <f>IF(GL_Paste!$B10022="","",IFERROR(INDEX(AcctCat,MATCH(GL_Paste!$B10022&amp;"",AcctCode,0)),"UNKNOWN"))</f>
        <v/>
      </c>
      <c r="F10025">
        <f>IF(GL_Paste!$B10022="","",IFERROR(INDEX(AcctSub,MATCH(GL_Paste!$B10022&amp;"",AcctCode,0)),"UNKNOWN"))</f>
        <v/>
      </c>
    </row>
    <row r="10026">
      <c r="A10026" s="40">
        <f>IF(GL_Paste!$B10023="","",N(GL_Paste!$H10023)-N(GL_Paste!$G10023))</f>
        <v/>
      </c>
      <c r="B10026" s="43">
        <f>IF(GL_Paste!$B10023="","",DATE(YEAR(GL_Paste!$E10023),MONTH(GL_Paste!$E10023),1))</f>
        <v/>
      </c>
      <c r="C10026">
        <f>IF(GL_Paste!$B10023="","",IF(TRIM(GL_Paste!$M10023)&lt;&gt;"",TRIM(GL_Paste!$M10023),IFERROR(MID(GL_Paste!$I10023,FIND("[",GL_Paste!$I10023)+1,FIND("]",GL_Paste!$I10023)-FIND("[",GL_Paste!$I10023)-1),"")))</f>
        <v/>
      </c>
      <c r="D10026">
        <f>IF(GL_Paste!$B10023="","",IFERROR(INDEX(DeptName,MATCH($C10026,DeptTag,0)),"UNALLOCATED"))</f>
        <v/>
      </c>
      <c r="E10026">
        <f>IF(GL_Paste!$B10023="","",IFERROR(INDEX(AcctCat,MATCH(GL_Paste!$B10023&amp;"",AcctCode,0)),"UNKNOWN"))</f>
        <v/>
      </c>
      <c r="F10026">
        <f>IF(GL_Paste!$B10023="","",IFERROR(INDEX(AcctSub,MATCH(GL_Paste!$B10023&amp;"",AcctCode,0)),"UNKNOWN"))</f>
        <v/>
      </c>
    </row>
    <row r="10027">
      <c r="A10027" s="40">
        <f>IF(GL_Paste!$B10024="","",N(GL_Paste!$H10024)-N(GL_Paste!$G10024))</f>
        <v/>
      </c>
      <c r="B10027" s="43">
        <f>IF(GL_Paste!$B10024="","",DATE(YEAR(GL_Paste!$E10024),MONTH(GL_Paste!$E10024),1))</f>
        <v/>
      </c>
      <c r="C10027">
        <f>IF(GL_Paste!$B10024="","",IF(TRIM(GL_Paste!$M10024)&lt;&gt;"",TRIM(GL_Paste!$M10024),IFERROR(MID(GL_Paste!$I10024,FIND("[",GL_Paste!$I10024)+1,FIND("]",GL_Paste!$I10024)-FIND("[",GL_Paste!$I10024)-1),"")))</f>
        <v/>
      </c>
      <c r="D10027">
        <f>IF(GL_Paste!$B10024="","",IFERROR(INDEX(DeptName,MATCH($C10027,DeptTag,0)),"UNALLOCATED"))</f>
        <v/>
      </c>
      <c r="E10027">
        <f>IF(GL_Paste!$B10024="","",IFERROR(INDEX(AcctCat,MATCH(GL_Paste!$B10024&amp;"",AcctCode,0)),"UNKNOWN"))</f>
        <v/>
      </c>
      <c r="F10027">
        <f>IF(GL_Paste!$B10024="","",IFERROR(INDEX(AcctSub,MATCH(GL_Paste!$B10024&amp;"",AcctCode,0)),"UNKNOWN"))</f>
        <v/>
      </c>
    </row>
    <row r="10028">
      <c r="A10028" s="40">
        <f>IF(GL_Paste!$B10025="","",N(GL_Paste!$H10025)-N(GL_Paste!$G10025))</f>
        <v/>
      </c>
      <c r="B10028" s="43">
        <f>IF(GL_Paste!$B10025="","",DATE(YEAR(GL_Paste!$E10025),MONTH(GL_Paste!$E10025),1))</f>
        <v/>
      </c>
      <c r="C10028">
        <f>IF(GL_Paste!$B10025="","",IF(TRIM(GL_Paste!$M10025)&lt;&gt;"",TRIM(GL_Paste!$M10025),IFERROR(MID(GL_Paste!$I10025,FIND("[",GL_Paste!$I10025)+1,FIND("]",GL_Paste!$I10025)-FIND("[",GL_Paste!$I10025)-1),"")))</f>
        <v/>
      </c>
      <c r="D10028">
        <f>IF(GL_Paste!$B10025="","",IFERROR(INDEX(DeptName,MATCH($C10028,DeptTag,0)),"UNALLOCATED"))</f>
        <v/>
      </c>
      <c r="E10028">
        <f>IF(GL_Paste!$B10025="","",IFERROR(INDEX(AcctCat,MATCH(GL_Paste!$B10025&amp;"",AcctCode,0)),"UNKNOWN"))</f>
        <v/>
      </c>
      <c r="F10028">
        <f>IF(GL_Paste!$B10025="","",IFERROR(INDEX(AcctSub,MATCH(GL_Paste!$B10025&amp;"",AcctCode,0)),"UNKNOWN"))</f>
        <v/>
      </c>
    </row>
    <row r="10029">
      <c r="A10029" s="40">
        <f>IF(GL_Paste!$B10026="","",N(GL_Paste!$H10026)-N(GL_Paste!$G10026))</f>
        <v/>
      </c>
      <c r="B10029" s="43">
        <f>IF(GL_Paste!$B10026="","",DATE(YEAR(GL_Paste!$E10026),MONTH(GL_Paste!$E10026),1))</f>
        <v/>
      </c>
      <c r="C10029">
        <f>IF(GL_Paste!$B10026="","",IF(TRIM(GL_Paste!$M10026)&lt;&gt;"",TRIM(GL_Paste!$M10026),IFERROR(MID(GL_Paste!$I10026,FIND("[",GL_Paste!$I10026)+1,FIND("]",GL_Paste!$I10026)-FIND("[",GL_Paste!$I10026)-1),"")))</f>
        <v/>
      </c>
      <c r="D10029">
        <f>IF(GL_Paste!$B10026="","",IFERROR(INDEX(DeptName,MATCH($C10029,DeptTag,0)),"UNALLOCATED"))</f>
        <v/>
      </c>
      <c r="E10029">
        <f>IF(GL_Paste!$B10026="","",IFERROR(INDEX(AcctCat,MATCH(GL_Paste!$B10026&amp;"",AcctCode,0)),"UNKNOWN"))</f>
        <v/>
      </c>
      <c r="F10029">
        <f>IF(GL_Paste!$B10026="","",IFERROR(INDEX(AcctSub,MATCH(GL_Paste!$B10026&amp;"",AcctCode,0)),"UNKNOWN"))</f>
        <v/>
      </c>
    </row>
    <row r="10030">
      <c r="A10030" s="40">
        <f>IF(GL_Paste!$B10027="","",N(GL_Paste!$H10027)-N(GL_Paste!$G10027))</f>
        <v/>
      </c>
      <c r="B10030" s="43">
        <f>IF(GL_Paste!$B10027="","",DATE(YEAR(GL_Paste!$E10027),MONTH(GL_Paste!$E10027),1))</f>
        <v/>
      </c>
      <c r="C10030">
        <f>IF(GL_Paste!$B10027="","",IF(TRIM(GL_Paste!$M10027)&lt;&gt;"",TRIM(GL_Paste!$M10027),IFERROR(MID(GL_Paste!$I10027,FIND("[",GL_Paste!$I10027)+1,FIND("]",GL_Paste!$I10027)-FIND("[",GL_Paste!$I10027)-1),"")))</f>
        <v/>
      </c>
      <c r="D10030">
        <f>IF(GL_Paste!$B10027="","",IFERROR(INDEX(DeptName,MATCH($C10030,DeptTag,0)),"UNALLOCATED"))</f>
        <v/>
      </c>
      <c r="E10030">
        <f>IF(GL_Paste!$B10027="","",IFERROR(INDEX(AcctCat,MATCH(GL_Paste!$B10027&amp;"",AcctCode,0)),"UNKNOWN"))</f>
        <v/>
      </c>
      <c r="F10030">
        <f>IF(GL_Paste!$B10027="","",IFERROR(INDEX(AcctSub,MATCH(GL_Paste!$B10027&amp;"",AcctCode,0)),"UNKNOWN"))</f>
        <v/>
      </c>
    </row>
    <row r="10031">
      <c r="A10031" s="40">
        <f>IF(GL_Paste!$B10028="","",N(GL_Paste!$H10028)-N(GL_Paste!$G10028))</f>
        <v/>
      </c>
      <c r="B10031" s="43">
        <f>IF(GL_Paste!$B10028="","",DATE(YEAR(GL_Paste!$E10028),MONTH(GL_Paste!$E10028),1))</f>
        <v/>
      </c>
      <c r="C10031">
        <f>IF(GL_Paste!$B10028="","",IF(TRIM(GL_Paste!$M10028)&lt;&gt;"",TRIM(GL_Paste!$M10028),IFERROR(MID(GL_Paste!$I10028,FIND("[",GL_Paste!$I10028)+1,FIND("]",GL_Paste!$I10028)-FIND("[",GL_Paste!$I10028)-1),"")))</f>
        <v/>
      </c>
      <c r="D10031">
        <f>IF(GL_Paste!$B10028="","",IFERROR(INDEX(DeptName,MATCH($C10031,DeptTag,0)),"UNALLOCATED"))</f>
        <v/>
      </c>
      <c r="E10031">
        <f>IF(GL_Paste!$B10028="","",IFERROR(INDEX(AcctCat,MATCH(GL_Paste!$B10028&amp;"",AcctCode,0)),"UNKNOWN"))</f>
        <v/>
      </c>
      <c r="F10031">
        <f>IF(GL_Paste!$B10028="","",IFERROR(INDEX(AcctSub,MATCH(GL_Paste!$B10028&amp;"",AcctCode,0)),"UNKNOWN"))</f>
        <v/>
      </c>
    </row>
    <row r="10032">
      <c r="A10032" s="40">
        <f>IF(GL_Paste!$B10029="","",N(GL_Paste!$H10029)-N(GL_Paste!$G10029))</f>
        <v/>
      </c>
      <c r="B10032" s="43">
        <f>IF(GL_Paste!$B10029="","",DATE(YEAR(GL_Paste!$E10029),MONTH(GL_Paste!$E10029),1))</f>
        <v/>
      </c>
      <c r="C10032">
        <f>IF(GL_Paste!$B10029="","",IF(TRIM(GL_Paste!$M10029)&lt;&gt;"",TRIM(GL_Paste!$M10029),IFERROR(MID(GL_Paste!$I10029,FIND("[",GL_Paste!$I10029)+1,FIND("]",GL_Paste!$I10029)-FIND("[",GL_Paste!$I10029)-1),"")))</f>
        <v/>
      </c>
      <c r="D10032">
        <f>IF(GL_Paste!$B10029="","",IFERROR(INDEX(DeptName,MATCH($C10032,DeptTag,0)),"UNALLOCATED"))</f>
        <v/>
      </c>
      <c r="E10032">
        <f>IF(GL_Paste!$B10029="","",IFERROR(INDEX(AcctCat,MATCH(GL_Paste!$B10029&amp;"",AcctCode,0)),"UNKNOWN"))</f>
        <v/>
      </c>
      <c r="F10032">
        <f>IF(GL_Paste!$B10029="","",IFERROR(INDEX(AcctSub,MATCH(GL_Paste!$B10029&amp;"",AcctCode,0)),"UNKNOWN"))</f>
        <v/>
      </c>
    </row>
    <row r="10033">
      <c r="A10033" s="40">
        <f>IF(GL_Paste!$B10030="","",N(GL_Paste!$H10030)-N(GL_Paste!$G10030))</f>
        <v/>
      </c>
      <c r="B10033" s="43">
        <f>IF(GL_Paste!$B10030="","",DATE(YEAR(GL_Paste!$E10030),MONTH(GL_Paste!$E10030),1))</f>
        <v/>
      </c>
      <c r="C10033">
        <f>IF(GL_Paste!$B10030="","",IF(TRIM(GL_Paste!$M10030)&lt;&gt;"",TRIM(GL_Paste!$M10030),IFERROR(MID(GL_Paste!$I10030,FIND("[",GL_Paste!$I10030)+1,FIND("]",GL_Paste!$I10030)-FIND("[",GL_Paste!$I10030)-1),"")))</f>
        <v/>
      </c>
      <c r="D10033">
        <f>IF(GL_Paste!$B10030="","",IFERROR(INDEX(DeptName,MATCH($C10033,DeptTag,0)),"UNALLOCATED"))</f>
        <v/>
      </c>
      <c r="E10033">
        <f>IF(GL_Paste!$B10030="","",IFERROR(INDEX(AcctCat,MATCH(GL_Paste!$B10030&amp;"",AcctCode,0)),"UNKNOWN"))</f>
        <v/>
      </c>
      <c r="F10033">
        <f>IF(GL_Paste!$B10030="","",IFERROR(INDEX(AcctSub,MATCH(GL_Paste!$B10030&amp;"",AcctCode,0)),"UNKNOWN"))</f>
        <v/>
      </c>
    </row>
    <row r="10034">
      <c r="A10034" s="40">
        <f>IF(GL_Paste!$B10031="","",N(GL_Paste!$H10031)-N(GL_Paste!$G10031))</f>
        <v/>
      </c>
      <c r="B10034" s="43">
        <f>IF(GL_Paste!$B10031="","",DATE(YEAR(GL_Paste!$E10031),MONTH(GL_Paste!$E10031),1))</f>
        <v/>
      </c>
      <c r="C10034">
        <f>IF(GL_Paste!$B10031="","",IF(TRIM(GL_Paste!$M10031)&lt;&gt;"",TRIM(GL_Paste!$M10031),IFERROR(MID(GL_Paste!$I10031,FIND("[",GL_Paste!$I10031)+1,FIND("]",GL_Paste!$I10031)-FIND("[",GL_Paste!$I10031)-1),"")))</f>
        <v/>
      </c>
      <c r="D10034">
        <f>IF(GL_Paste!$B10031="","",IFERROR(INDEX(DeptName,MATCH($C10034,DeptTag,0)),"UNALLOCATED"))</f>
        <v/>
      </c>
      <c r="E10034">
        <f>IF(GL_Paste!$B10031="","",IFERROR(INDEX(AcctCat,MATCH(GL_Paste!$B10031&amp;"",AcctCode,0)),"UNKNOWN"))</f>
        <v/>
      </c>
      <c r="F10034">
        <f>IF(GL_Paste!$B10031="","",IFERROR(INDEX(AcctSub,MATCH(GL_Paste!$B10031&amp;"",AcctCode,0)),"UNKNOWN"))</f>
        <v/>
      </c>
    </row>
    <row r="10035">
      <c r="A10035" s="40">
        <f>IF(GL_Paste!$B10032="","",N(GL_Paste!$H10032)-N(GL_Paste!$G10032))</f>
        <v/>
      </c>
      <c r="B10035" s="43">
        <f>IF(GL_Paste!$B10032="","",DATE(YEAR(GL_Paste!$E10032),MONTH(GL_Paste!$E10032),1))</f>
        <v/>
      </c>
      <c r="C10035">
        <f>IF(GL_Paste!$B10032="","",IF(TRIM(GL_Paste!$M10032)&lt;&gt;"",TRIM(GL_Paste!$M10032),IFERROR(MID(GL_Paste!$I10032,FIND("[",GL_Paste!$I10032)+1,FIND("]",GL_Paste!$I10032)-FIND("[",GL_Paste!$I10032)-1),"")))</f>
        <v/>
      </c>
      <c r="D10035">
        <f>IF(GL_Paste!$B10032="","",IFERROR(INDEX(DeptName,MATCH($C10035,DeptTag,0)),"UNALLOCATED"))</f>
        <v/>
      </c>
      <c r="E10035">
        <f>IF(GL_Paste!$B10032="","",IFERROR(INDEX(AcctCat,MATCH(GL_Paste!$B10032&amp;"",AcctCode,0)),"UNKNOWN"))</f>
        <v/>
      </c>
      <c r="F10035">
        <f>IF(GL_Paste!$B10032="","",IFERROR(INDEX(AcctSub,MATCH(GL_Paste!$B10032&amp;"",AcctCode,0)),"UNKNOWN"))</f>
        <v/>
      </c>
    </row>
    <row r="10036">
      <c r="A10036" s="40">
        <f>IF(GL_Paste!$B10033="","",N(GL_Paste!$H10033)-N(GL_Paste!$G10033))</f>
        <v/>
      </c>
      <c r="B10036" s="43">
        <f>IF(GL_Paste!$B10033="","",DATE(YEAR(GL_Paste!$E10033),MONTH(GL_Paste!$E10033),1))</f>
        <v/>
      </c>
      <c r="C10036">
        <f>IF(GL_Paste!$B10033="","",IF(TRIM(GL_Paste!$M10033)&lt;&gt;"",TRIM(GL_Paste!$M10033),IFERROR(MID(GL_Paste!$I10033,FIND("[",GL_Paste!$I10033)+1,FIND("]",GL_Paste!$I10033)-FIND("[",GL_Paste!$I10033)-1),"")))</f>
        <v/>
      </c>
      <c r="D10036">
        <f>IF(GL_Paste!$B10033="","",IFERROR(INDEX(DeptName,MATCH($C10036,DeptTag,0)),"UNALLOCATED"))</f>
        <v/>
      </c>
      <c r="E10036">
        <f>IF(GL_Paste!$B10033="","",IFERROR(INDEX(AcctCat,MATCH(GL_Paste!$B10033&amp;"",AcctCode,0)),"UNKNOWN"))</f>
        <v/>
      </c>
      <c r="F10036">
        <f>IF(GL_Paste!$B10033="","",IFERROR(INDEX(AcctSub,MATCH(GL_Paste!$B10033&amp;"",AcctCode,0)),"UNKNOWN"))</f>
        <v/>
      </c>
    </row>
    <row r="10037">
      <c r="A10037" s="40">
        <f>IF(GL_Paste!$B10034="","",N(GL_Paste!$H10034)-N(GL_Paste!$G10034))</f>
        <v/>
      </c>
      <c r="B10037" s="43">
        <f>IF(GL_Paste!$B10034="","",DATE(YEAR(GL_Paste!$E10034),MONTH(GL_Paste!$E10034),1))</f>
        <v/>
      </c>
      <c r="C10037">
        <f>IF(GL_Paste!$B10034="","",IF(TRIM(GL_Paste!$M10034)&lt;&gt;"",TRIM(GL_Paste!$M10034),IFERROR(MID(GL_Paste!$I10034,FIND("[",GL_Paste!$I10034)+1,FIND("]",GL_Paste!$I10034)-FIND("[",GL_Paste!$I10034)-1),"")))</f>
        <v/>
      </c>
      <c r="D10037">
        <f>IF(GL_Paste!$B10034="","",IFERROR(INDEX(DeptName,MATCH($C10037,DeptTag,0)),"UNALLOCATED"))</f>
        <v/>
      </c>
      <c r="E10037">
        <f>IF(GL_Paste!$B10034="","",IFERROR(INDEX(AcctCat,MATCH(GL_Paste!$B10034&amp;"",AcctCode,0)),"UNKNOWN"))</f>
        <v/>
      </c>
      <c r="F10037">
        <f>IF(GL_Paste!$B10034="","",IFERROR(INDEX(AcctSub,MATCH(GL_Paste!$B10034&amp;"",AcctCode,0)),"UNKNOWN"))</f>
        <v/>
      </c>
    </row>
    <row r="10038">
      <c r="A10038" s="40">
        <f>IF(GL_Paste!$B10035="","",N(GL_Paste!$H10035)-N(GL_Paste!$G10035))</f>
        <v/>
      </c>
      <c r="B10038" s="43">
        <f>IF(GL_Paste!$B10035="","",DATE(YEAR(GL_Paste!$E10035),MONTH(GL_Paste!$E10035),1))</f>
        <v/>
      </c>
      <c r="C10038">
        <f>IF(GL_Paste!$B10035="","",IF(TRIM(GL_Paste!$M10035)&lt;&gt;"",TRIM(GL_Paste!$M10035),IFERROR(MID(GL_Paste!$I10035,FIND("[",GL_Paste!$I10035)+1,FIND("]",GL_Paste!$I10035)-FIND("[",GL_Paste!$I10035)-1),"")))</f>
        <v/>
      </c>
      <c r="D10038">
        <f>IF(GL_Paste!$B10035="","",IFERROR(INDEX(DeptName,MATCH($C10038,DeptTag,0)),"UNALLOCATED"))</f>
        <v/>
      </c>
      <c r="E10038">
        <f>IF(GL_Paste!$B10035="","",IFERROR(INDEX(AcctCat,MATCH(GL_Paste!$B10035&amp;"",AcctCode,0)),"UNKNOWN"))</f>
        <v/>
      </c>
      <c r="F10038">
        <f>IF(GL_Paste!$B10035="","",IFERROR(INDEX(AcctSub,MATCH(GL_Paste!$B10035&amp;"",AcctCode,0)),"UNKNOWN"))</f>
        <v/>
      </c>
    </row>
    <row r="10039">
      <c r="A10039" s="40">
        <f>IF(GL_Paste!$B10036="","",N(GL_Paste!$H10036)-N(GL_Paste!$G10036))</f>
        <v/>
      </c>
      <c r="B10039" s="43">
        <f>IF(GL_Paste!$B10036="","",DATE(YEAR(GL_Paste!$E10036),MONTH(GL_Paste!$E10036),1))</f>
        <v/>
      </c>
      <c r="C10039">
        <f>IF(GL_Paste!$B10036="","",IF(TRIM(GL_Paste!$M10036)&lt;&gt;"",TRIM(GL_Paste!$M10036),IFERROR(MID(GL_Paste!$I10036,FIND("[",GL_Paste!$I10036)+1,FIND("]",GL_Paste!$I10036)-FIND("[",GL_Paste!$I10036)-1),"")))</f>
        <v/>
      </c>
      <c r="D10039">
        <f>IF(GL_Paste!$B10036="","",IFERROR(INDEX(DeptName,MATCH($C10039,DeptTag,0)),"UNALLOCATED"))</f>
        <v/>
      </c>
      <c r="E10039">
        <f>IF(GL_Paste!$B10036="","",IFERROR(INDEX(AcctCat,MATCH(GL_Paste!$B10036&amp;"",AcctCode,0)),"UNKNOWN"))</f>
        <v/>
      </c>
      <c r="F10039">
        <f>IF(GL_Paste!$B10036="","",IFERROR(INDEX(AcctSub,MATCH(GL_Paste!$B10036&amp;"",AcctCode,0)),"UNKNOWN"))</f>
        <v/>
      </c>
    </row>
    <row r="10040">
      <c r="A10040" s="40">
        <f>IF(GL_Paste!$B10037="","",N(GL_Paste!$H10037)-N(GL_Paste!$G10037))</f>
        <v/>
      </c>
      <c r="B10040" s="43">
        <f>IF(GL_Paste!$B10037="","",DATE(YEAR(GL_Paste!$E10037),MONTH(GL_Paste!$E10037),1))</f>
        <v/>
      </c>
      <c r="C10040">
        <f>IF(GL_Paste!$B10037="","",IF(TRIM(GL_Paste!$M10037)&lt;&gt;"",TRIM(GL_Paste!$M10037),IFERROR(MID(GL_Paste!$I10037,FIND("[",GL_Paste!$I10037)+1,FIND("]",GL_Paste!$I10037)-FIND("[",GL_Paste!$I10037)-1),"")))</f>
        <v/>
      </c>
      <c r="D10040">
        <f>IF(GL_Paste!$B10037="","",IFERROR(INDEX(DeptName,MATCH($C10040,DeptTag,0)),"UNALLOCATED"))</f>
        <v/>
      </c>
      <c r="E10040">
        <f>IF(GL_Paste!$B10037="","",IFERROR(INDEX(AcctCat,MATCH(GL_Paste!$B10037&amp;"",AcctCode,0)),"UNKNOWN"))</f>
        <v/>
      </c>
      <c r="F10040">
        <f>IF(GL_Paste!$B10037="","",IFERROR(INDEX(AcctSub,MATCH(GL_Paste!$B10037&amp;"",AcctCode,0)),"UNKNOWN"))</f>
        <v/>
      </c>
    </row>
    <row r="10041">
      <c r="A10041" s="40">
        <f>IF(GL_Paste!$B10038="","",N(GL_Paste!$H10038)-N(GL_Paste!$G10038))</f>
        <v/>
      </c>
      <c r="B10041" s="43">
        <f>IF(GL_Paste!$B10038="","",DATE(YEAR(GL_Paste!$E10038),MONTH(GL_Paste!$E10038),1))</f>
        <v/>
      </c>
      <c r="C10041">
        <f>IF(GL_Paste!$B10038="","",IF(TRIM(GL_Paste!$M10038)&lt;&gt;"",TRIM(GL_Paste!$M10038),IFERROR(MID(GL_Paste!$I10038,FIND("[",GL_Paste!$I10038)+1,FIND("]",GL_Paste!$I10038)-FIND("[",GL_Paste!$I10038)-1),"")))</f>
        <v/>
      </c>
      <c r="D10041">
        <f>IF(GL_Paste!$B10038="","",IFERROR(INDEX(DeptName,MATCH($C10041,DeptTag,0)),"UNALLOCATED"))</f>
        <v/>
      </c>
      <c r="E10041">
        <f>IF(GL_Paste!$B10038="","",IFERROR(INDEX(AcctCat,MATCH(GL_Paste!$B10038&amp;"",AcctCode,0)),"UNKNOWN"))</f>
        <v/>
      </c>
      <c r="F10041">
        <f>IF(GL_Paste!$B10038="","",IFERROR(INDEX(AcctSub,MATCH(GL_Paste!$B10038&amp;"",AcctCode,0)),"UNKNOWN"))</f>
        <v/>
      </c>
    </row>
    <row r="10042">
      <c r="A10042" s="40">
        <f>IF(GL_Paste!$B10039="","",N(GL_Paste!$H10039)-N(GL_Paste!$G10039))</f>
        <v/>
      </c>
      <c r="B10042" s="43">
        <f>IF(GL_Paste!$B10039="","",DATE(YEAR(GL_Paste!$E10039),MONTH(GL_Paste!$E10039),1))</f>
        <v/>
      </c>
      <c r="C10042">
        <f>IF(GL_Paste!$B10039="","",IF(TRIM(GL_Paste!$M10039)&lt;&gt;"",TRIM(GL_Paste!$M10039),IFERROR(MID(GL_Paste!$I10039,FIND("[",GL_Paste!$I10039)+1,FIND("]",GL_Paste!$I10039)-FIND("[",GL_Paste!$I10039)-1),"")))</f>
        <v/>
      </c>
      <c r="D10042">
        <f>IF(GL_Paste!$B10039="","",IFERROR(INDEX(DeptName,MATCH($C10042,DeptTag,0)),"UNALLOCATED"))</f>
        <v/>
      </c>
      <c r="E10042">
        <f>IF(GL_Paste!$B10039="","",IFERROR(INDEX(AcctCat,MATCH(GL_Paste!$B10039&amp;"",AcctCode,0)),"UNKNOWN"))</f>
        <v/>
      </c>
      <c r="F10042">
        <f>IF(GL_Paste!$B10039="","",IFERROR(INDEX(AcctSub,MATCH(GL_Paste!$B10039&amp;"",AcctCode,0)),"UNKNOWN"))</f>
        <v/>
      </c>
    </row>
    <row r="10043">
      <c r="A10043" s="40">
        <f>IF(GL_Paste!$B10040="","",N(GL_Paste!$H10040)-N(GL_Paste!$G10040))</f>
        <v/>
      </c>
      <c r="B10043" s="43">
        <f>IF(GL_Paste!$B10040="","",DATE(YEAR(GL_Paste!$E10040),MONTH(GL_Paste!$E10040),1))</f>
        <v/>
      </c>
      <c r="C10043">
        <f>IF(GL_Paste!$B10040="","",IF(TRIM(GL_Paste!$M10040)&lt;&gt;"",TRIM(GL_Paste!$M10040),IFERROR(MID(GL_Paste!$I10040,FIND("[",GL_Paste!$I10040)+1,FIND("]",GL_Paste!$I10040)-FIND("[",GL_Paste!$I10040)-1),"")))</f>
        <v/>
      </c>
      <c r="D10043">
        <f>IF(GL_Paste!$B10040="","",IFERROR(INDEX(DeptName,MATCH($C10043,DeptTag,0)),"UNALLOCATED"))</f>
        <v/>
      </c>
      <c r="E10043">
        <f>IF(GL_Paste!$B10040="","",IFERROR(INDEX(AcctCat,MATCH(GL_Paste!$B10040&amp;"",AcctCode,0)),"UNKNOWN"))</f>
        <v/>
      </c>
      <c r="F10043">
        <f>IF(GL_Paste!$B10040="","",IFERROR(INDEX(AcctSub,MATCH(GL_Paste!$B10040&amp;"",AcctCode,0)),"UNKNOWN"))</f>
        <v/>
      </c>
    </row>
    <row r="10044">
      <c r="A10044" s="40">
        <f>IF(GL_Paste!$B10041="","",N(GL_Paste!$H10041)-N(GL_Paste!$G10041))</f>
        <v/>
      </c>
      <c r="B10044" s="43">
        <f>IF(GL_Paste!$B10041="","",DATE(YEAR(GL_Paste!$E10041),MONTH(GL_Paste!$E10041),1))</f>
        <v/>
      </c>
      <c r="C10044">
        <f>IF(GL_Paste!$B10041="","",IF(TRIM(GL_Paste!$M10041)&lt;&gt;"",TRIM(GL_Paste!$M10041),IFERROR(MID(GL_Paste!$I10041,FIND("[",GL_Paste!$I10041)+1,FIND("]",GL_Paste!$I10041)-FIND("[",GL_Paste!$I10041)-1),"")))</f>
        <v/>
      </c>
      <c r="D10044">
        <f>IF(GL_Paste!$B10041="","",IFERROR(INDEX(DeptName,MATCH($C10044,DeptTag,0)),"UNALLOCATED"))</f>
        <v/>
      </c>
      <c r="E10044">
        <f>IF(GL_Paste!$B10041="","",IFERROR(INDEX(AcctCat,MATCH(GL_Paste!$B10041&amp;"",AcctCode,0)),"UNKNOWN"))</f>
        <v/>
      </c>
      <c r="F10044">
        <f>IF(GL_Paste!$B10041="","",IFERROR(INDEX(AcctSub,MATCH(GL_Paste!$B10041&amp;"",AcctCode,0)),"UNKNOWN"))</f>
        <v/>
      </c>
    </row>
    <row r="10045">
      <c r="A10045" s="40">
        <f>IF(GL_Paste!$B10042="","",N(GL_Paste!$H10042)-N(GL_Paste!$G10042))</f>
        <v/>
      </c>
      <c r="B10045" s="43">
        <f>IF(GL_Paste!$B10042="","",DATE(YEAR(GL_Paste!$E10042),MONTH(GL_Paste!$E10042),1))</f>
        <v/>
      </c>
      <c r="C10045">
        <f>IF(GL_Paste!$B10042="","",IF(TRIM(GL_Paste!$M10042)&lt;&gt;"",TRIM(GL_Paste!$M10042),IFERROR(MID(GL_Paste!$I10042,FIND("[",GL_Paste!$I10042)+1,FIND("]",GL_Paste!$I10042)-FIND("[",GL_Paste!$I10042)-1),"")))</f>
        <v/>
      </c>
      <c r="D10045">
        <f>IF(GL_Paste!$B10042="","",IFERROR(INDEX(DeptName,MATCH($C10045,DeptTag,0)),"UNALLOCATED"))</f>
        <v/>
      </c>
      <c r="E10045">
        <f>IF(GL_Paste!$B10042="","",IFERROR(INDEX(AcctCat,MATCH(GL_Paste!$B10042&amp;"",AcctCode,0)),"UNKNOWN"))</f>
        <v/>
      </c>
      <c r="F10045">
        <f>IF(GL_Paste!$B10042="","",IFERROR(INDEX(AcctSub,MATCH(GL_Paste!$B10042&amp;"",AcctCode,0)),"UNKNOWN"))</f>
        <v/>
      </c>
    </row>
    <row r="10046">
      <c r="A10046" s="40">
        <f>IF(GL_Paste!$B10043="","",N(GL_Paste!$H10043)-N(GL_Paste!$G10043))</f>
        <v/>
      </c>
      <c r="B10046" s="43">
        <f>IF(GL_Paste!$B10043="","",DATE(YEAR(GL_Paste!$E10043),MONTH(GL_Paste!$E10043),1))</f>
        <v/>
      </c>
      <c r="C10046">
        <f>IF(GL_Paste!$B10043="","",IF(TRIM(GL_Paste!$M10043)&lt;&gt;"",TRIM(GL_Paste!$M10043),IFERROR(MID(GL_Paste!$I10043,FIND("[",GL_Paste!$I10043)+1,FIND("]",GL_Paste!$I10043)-FIND("[",GL_Paste!$I10043)-1),"")))</f>
        <v/>
      </c>
      <c r="D10046">
        <f>IF(GL_Paste!$B10043="","",IFERROR(INDEX(DeptName,MATCH($C10046,DeptTag,0)),"UNALLOCATED"))</f>
        <v/>
      </c>
      <c r="E10046">
        <f>IF(GL_Paste!$B10043="","",IFERROR(INDEX(AcctCat,MATCH(GL_Paste!$B10043&amp;"",AcctCode,0)),"UNKNOWN"))</f>
        <v/>
      </c>
      <c r="F10046">
        <f>IF(GL_Paste!$B10043="","",IFERROR(INDEX(AcctSub,MATCH(GL_Paste!$B10043&amp;"",AcctCode,0)),"UNKNOWN"))</f>
        <v/>
      </c>
    </row>
    <row r="10047">
      <c r="A10047" s="40">
        <f>IF(GL_Paste!$B10044="","",N(GL_Paste!$H10044)-N(GL_Paste!$G10044))</f>
        <v/>
      </c>
      <c r="B10047" s="43">
        <f>IF(GL_Paste!$B10044="","",DATE(YEAR(GL_Paste!$E10044),MONTH(GL_Paste!$E10044),1))</f>
        <v/>
      </c>
      <c r="C10047">
        <f>IF(GL_Paste!$B10044="","",IF(TRIM(GL_Paste!$M10044)&lt;&gt;"",TRIM(GL_Paste!$M10044),IFERROR(MID(GL_Paste!$I10044,FIND("[",GL_Paste!$I10044)+1,FIND("]",GL_Paste!$I10044)-FIND("[",GL_Paste!$I10044)-1),"")))</f>
        <v/>
      </c>
      <c r="D10047">
        <f>IF(GL_Paste!$B10044="","",IFERROR(INDEX(DeptName,MATCH($C10047,DeptTag,0)),"UNALLOCATED"))</f>
        <v/>
      </c>
      <c r="E10047">
        <f>IF(GL_Paste!$B10044="","",IFERROR(INDEX(AcctCat,MATCH(GL_Paste!$B10044&amp;"",AcctCode,0)),"UNKNOWN"))</f>
        <v/>
      </c>
      <c r="F10047">
        <f>IF(GL_Paste!$B10044="","",IFERROR(INDEX(AcctSub,MATCH(GL_Paste!$B10044&amp;"",AcctCode,0)),"UNKNOWN"))</f>
        <v/>
      </c>
    </row>
    <row r="10048">
      <c r="A10048" s="40">
        <f>IF(GL_Paste!$B10045="","",N(GL_Paste!$H10045)-N(GL_Paste!$G10045))</f>
        <v/>
      </c>
      <c r="B10048" s="43">
        <f>IF(GL_Paste!$B10045="","",DATE(YEAR(GL_Paste!$E10045),MONTH(GL_Paste!$E10045),1))</f>
        <v/>
      </c>
      <c r="C10048">
        <f>IF(GL_Paste!$B10045="","",IF(TRIM(GL_Paste!$M10045)&lt;&gt;"",TRIM(GL_Paste!$M10045),IFERROR(MID(GL_Paste!$I10045,FIND("[",GL_Paste!$I10045)+1,FIND("]",GL_Paste!$I10045)-FIND("[",GL_Paste!$I10045)-1),"")))</f>
        <v/>
      </c>
      <c r="D10048">
        <f>IF(GL_Paste!$B10045="","",IFERROR(INDEX(DeptName,MATCH($C10048,DeptTag,0)),"UNALLOCATED"))</f>
        <v/>
      </c>
      <c r="E10048">
        <f>IF(GL_Paste!$B10045="","",IFERROR(INDEX(AcctCat,MATCH(GL_Paste!$B10045&amp;"",AcctCode,0)),"UNKNOWN"))</f>
        <v/>
      </c>
      <c r="F10048">
        <f>IF(GL_Paste!$B10045="","",IFERROR(INDEX(AcctSub,MATCH(GL_Paste!$B10045&amp;"",AcctCode,0)),"UNKNOWN"))</f>
        <v/>
      </c>
    </row>
    <row r="10049">
      <c r="A10049" s="40">
        <f>IF(GL_Paste!$B10046="","",N(GL_Paste!$H10046)-N(GL_Paste!$G10046))</f>
        <v/>
      </c>
      <c r="B10049" s="43">
        <f>IF(GL_Paste!$B10046="","",DATE(YEAR(GL_Paste!$E10046),MONTH(GL_Paste!$E10046),1))</f>
        <v/>
      </c>
      <c r="C10049">
        <f>IF(GL_Paste!$B10046="","",IF(TRIM(GL_Paste!$M10046)&lt;&gt;"",TRIM(GL_Paste!$M10046),IFERROR(MID(GL_Paste!$I10046,FIND("[",GL_Paste!$I10046)+1,FIND("]",GL_Paste!$I10046)-FIND("[",GL_Paste!$I10046)-1),"")))</f>
        <v/>
      </c>
      <c r="D10049">
        <f>IF(GL_Paste!$B10046="","",IFERROR(INDEX(DeptName,MATCH($C10049,DeptTag,0)),"UNALLOCATED"))</f>
        <v/>
      </c>
      <c r="E10049">
        <f>IF(GL_Paste!$B10046="","",IFERROR(INDEX(AcctCat,MATCH(GL_Paste!$B10046&amp;"",AcctCode,0)),"UNKNOWN"))</f>
        <v/>
      </c>
      <c r="F10049">
        <f>IF(GL_Paste!$B10046="","",IFERROR(INDEX(AcctSub,MATCH(GL_Paste!$B10046&amp;"",AcctCode,0)),"UNKNOWN"))</f>
        <v/>
      </c>
    </row>
    <row r="10050">
      <c r="A10050" s="40">
        <f>IF(GL_Paste!$B10047="","",N(GL_Paste!$H10047)-N(GL_Paste!$G10047))</f>
        <v/>
      </c>
      <c r="B10050" s="43">
        <f>IF(GL_Paste!$B10047="","",DATE(YEAR(GL_Paste!$E10047),MONTH(GL_Paste!$E10047),1))</f>
        <v/>
      </c>
      <c r="C10050">
        <f>IF(GL_Paste!$B10047="","",IF(TRIM(GL_Paste!$M10047)&lt;&gt;"",TRIM(GL_Paste!$M10047),IFERROR(MID(GL_Paste!$I10047,FIND("[",GL_Paste!$I10047)+1,FIND("]",GL_Paste!$I10047)-FIND("[",GL_Paste!$I10047)-1),"")))</f>
        <v/>
      </c>
      <c r="D10050">
        <f>IF(GL_Paste!$B10047="","",IFERROR(INDEX(DeptName,MATCH($C10050,DeptTag,0)),"UNALLOCATED"))</f>
        <v/>
      </c>
      <c r="E10050">
        <f>IF(GL_Paste!$B10047="","",IFERROR(INDEX(AcctCat,MATCH(GL_Paste!$B10047&amp;"",AcctCode,0)),"UNKNOWN"))</f>
        <v/>
      </c>
      <c r="F10050">
        <f>IF(GL_Paste!$B10047="","",IFERROR(INDEX(AcctSub,MATCH(GL_Paste!$B10047&amp;"",AcctCode,0)),"UNKNOWN"))</f>
        <v/>
      </c>
    </row>
    <row r="10051">
      <c r="A10051" s="40">
        <f>IF(GL_Paste!$B10048="","",N(GL_Paste!$H10048)-N(GL_Paste!$G10048))</f>
        <v/>
      </c>
      <c r="B10051" s="43">
        <f>IF(GL_Paste!$B10048="","",DATE(YEAR(GL_Paste!$E10048),MONTH(GL_Paste!$E10048),1))</f>
        <v/>
      </c>
      <c r="C10051">
        <f>IF(GL_Paste!$B10048="","",IF(TRIM(GL_Paste!$M10048)&lt;&gt;"",TRIM(GL_Paste!$M10048),IFERROR(MID(GL_Paste!$I10048,FIND("[",GL_Paste!$I10048)+1,FIND("]",GL_Paste!$I10048)-FIND("[",GL_Paste!$I10048)-1),"")))</f>
        <v/>
      </c>
      <c r="D10051">
        <f>IF(GL_Paste!$B10048="","",IFERROR(INDEX(DeptName,MATCH($C10051,DeptTag,0)),"UNALLOCATED"))</f>
        <v/>
      </c>
      <c r="E10051">
        <f>IF(GL_Paste!$B10048="","",IFERROR(INDEX(AcctCat,MATCH(GL_Paste!$B10048&amp;"",AcctCode,0)),"UNKNOWN"))</f>
        <v/>
      </c>
      <c r="F10051">
        <f>IF(GL_Paste!$B10048="","",IFERROR(INDEX(AcctSub,MATCH(GL_Paste!$B10048&amp;"",AcctCode,0)),"UNKNOWN"))</f>
        <v/>
      </c>
    </row>
    <row r="10052">
      <c r="A10052" s="40">
        <f>IF(GL_Paste!$B10049="","",N(GL_Paste!$H10049)-N(GL_Paste!$G10049))</f>
        <v/>
      </c>
      <c r="B10052" s="43">
        <f>IF(GL_Paste!$B10049="","",DATE(YEAR(GL_Paste!$E10049),MONTH(GL_Paste!$E10049),1))</f>
        <v/>
      </c>
      <c r="C10052">
        <f>IF(GL_Paste!$B10049="","",IF(TRIM(GL_Paste!$M10049)&lt;&gt;"",TRIM(GL_Paste!$M10049),IFERROR(MID(GL_Paste!$I10049,FIND("[",GL_Paste!$I10049)+1,FIND("]",GL_Paste!$I10049)-FIND("[",GL_Paste!$I10049)-1),"")))</f>
        <v/>
      </c>
      <c r="D10052">
        <f>IF(GL_Paste!$B10049="","",IFERROR(INDEX(DeptName,MATCH($C10052,DeptTag,0)),"UNALLOCATED"))</f>
        <v/>
      </c>
      <c r="E10052">
        <f>IF(GL_Paste!$B10049="","",IFERROR(INDEX(AcctCat,MATCH(GL_Paste!$B10049&amp;"",AcctCode,0)),"UNKNOWN"))</f>
        <v/>
      </c>
      <c r="F10052">
        <f>IF(GL_Paste!$B10049="","",IFERROR(INDEX(AcctSub,MATCH(GL_Paste!$B10049&amp;"",AcctCode,0)),"UNKNOWN"))</f>
        <v/>
      </c>
    </row>
    <row r="10053">
      <c r="A10053" s="40">
        <f>IF(GL_Paste!$B10050="","",N(GL_Paste!$H10050)-N(GL_Paste!$G10050))</f>
        <v/>
      </c>
      <c r="B10053" s="43">
        <f>IF(GL_Paste!$B10050="","",DATE(YEAR(GL_Paste!$E10050),MONTH(GL_Paste!$E10050),1))</f>
        <v/>
      </c>
      <c r="C10053">
        <f>IF(GL_Paste!$B10050="","",IF(TRIM(GL_Paste!$M10050)&lt;&gt;"",TRIM(GL_Paste!$M10050),IFERROR(MID(GL_Paste!$I10050,FIND("[",GL_Paste!$I10050)+1,FIND("]",GL_Paste!$I10050)-FIND("[",GL_Paste!$I10050)-1),"")))</f>
        <v/>
      </c>
      <c r="D10053">
        <f>IF(GL_Paste!$B10050="","",IFERROR(INDEX(DeptName,MATCH($C10053,DeptTag,0)),"UNALLOCATED"))</f>
        <v/>
      </c>
      <c r="E10053">
        <f>IF(GL_Paste!$B10050="","",IFERROR(INDEX(AcctCat,MATCH(GL_Paste!$B10050&amp;"",AcctCode,0)),"UNKNOWN"))</f>
        <v/>
      </c>
      <c r="F10053">
        <f>IF(GL_Paste!$B10050="","",IFERROR(INDEX(AcctSub,MATCH(GL_Paste!$B10050&amp;"",AcctCode,0)),"UNKNOWN"))</f>
        <v/>
      </c>
    </row>
    <row r="10054">
      <c r="A10054" s="40">
        <f>IF(GL_Paste!$B10051="","",N(GL_Paste!$H10051)-N(GL_Paste!$G10051))</f>
        <v/>
      </c>
      <c r="B10054" s="43">
        <f>IF(GL_Paste!$B10051="","",DATE(YEAR(GL_Paste!$E10051),MONTH(GL_Paste!$E10051),1))</f>
        <v/>
      </c>
      <c r="C10054">
        <f>IF(GL_Paste!$B10051="","",IF(TRIM(GL_Paste!$M10051)&lt;&gt;"",TRIM(GL_Paste!$M10051),IFERROR(MID(GL_Paste!$I10051,FIND("[",GL_Paste!$I10051)+1,FIND("]",GL_Paste!$I10051)-FIND("[",GL_Paste!$I10051)-1),"")))</f>
        <v/>
      </c>
      <c r="D10054">
        <f>IF(GL_Paste!$B10051="","",IFERROR(INDEX(DeptName,MATCH($C10054,DeptTag,0)),"UNALLOCATED"))</f>
        <v/>
      </c>
      <c r="E10054">
        <f>IF(GL_Paste!$B10051="","",IFERROR(INDEX(AcctCat,MATCH(GL_Paste!$B10051&amp;"",AcctCode,0)),"UNKNOWN"))</f>
        <v/>
      </c>
      <c r="F10054">
        <f>IF(GL_Paste!$B10051="","",IFERROR(INDEX(AcctSub,MATCH(GL_Paste!$B10051&amp;"",AcctCode,0)),"UNKNOWN"))</f>
        <v/>
      </c>
    </row>
    <row r="10055">
      <c r="A10055" s="40">
        <f>IF(GL_Paste!$B10052="","",N(GL_Paste!$H10052)-N(GL_Paste!$G10052))</f>
        <v/>
      </c>
      <c r="B10055" s="43">
        <f>IF(GL_Paste!$B10052="","",DATE(YEAR(GL_Paste!$E10052),MONTH(GL_Paste!$E10052),1))</f>
        <v/>
      </c>
      <c r="C10055">
        <f>IF(GL_Paste!$B10052="","",IF(TRIM(GL_Paste!$M10052)&lt;&gt;"",TRIM(GL_Paste!$M10052),IFERROR(MID(GL_Paste!$I10052,FIND("[",GL_Paste!$I10052)+1,FIND("]",GL_Paste!$I10052)-FIND("[",GL_Paste!$I10052)-1),"")))</f>
        <v/>
      </c>
      <c r="D10055">
        <f>IF(GL_Paste!$B10052="","",IFERROR(INDEX(DeptName,MATCH($C10055,DeptTag,0)),"UNALLOCATED"))</f>
        <v/>
      </c>
      <c r="E10055">
        <f>IF(GL_Paste!$B10052="","",IFERROR(INDEX(AcctCat,MATCH(GL_Paste!$B10052&amp;"",AcctCode,0)),"UNKNOWN"))</f>
        <v/>
      </c>
      <c r="F10055">
        <f>IF(GL_Paste!$B10052="","",IFERROR(INDEX(AcctSub,MATCH(GL_Paste!$B10052&amp;"",AcctCode,0)),"UNKNOWN"))</f>
        <v/>
      </c>
    </row>
    <row r="10056">
      <c r="A10056" s="40">
        <f>IF(GL_Paste!$B10053="","",N(GL_Paste!$H10053)-N(GL_Paste!$G10053))</f>
        <v/>
      </c>
      <c r="B10056" s="43">
        <f>IF(GL_Paste!$B10053="","",DATE(YEAR(GL_Paste!$E10053),MONTH(GL_Paste!$E10053),1))</f>
        <v/>
      </c>
      <c r="C10056">
        <f>IF(GL_Paste!$B10053="","",IF(TRIM(GL_Paste!$M10053)&lt;&gt;"",TRIM(GL_Paste!$M10053),IFERROR(MID(GL_Paste!$I10053,FIND("[",GL_Paste!$I10053)+1,FIND("]",GL_Paste!$I10053)-FIND("[",GL_Paste!$I10053)-1),"")))</f>
        <v/>
      </c>
      <c r="D10056">
        <f>IF(GL_Paste!$B10053="","",IFERROR(INDEX(DeptName,MATCH($C10056,DeptTag,0)),"UNALLOCATED"))</f>
        <v/>
      </c>
      <c r="E10056">
        <f>IF(GL_Paste!$B10053="","",IFERROR(INDEX(AcctCat,MATCH(GL_Paste!$B10053&amp;"",AcctCode,0)),"UNKNOWN"))</f>
        <v/>
      </c>
      <c r="F10056">
        <f>IF(GL_Paste!$B10053="","",IFERROR(INDEX(AcctSub,MATCH(GL_Paste!$B10053&amp;"",AcctCode,0)),"UNKNOWN"))</f>
        <v/>
      </c>
    </row>
    <row r="10057">
      <c r="A10057" s="40">
        <f>IF(GL_Paste!$B10054="","",N(GL_Paste!$H10054)-N(GL_Paste!$G10054))</f>
        <v/>
      </c>
      <c r="B10057" s="43">
        <f>IF(GL_Paste!$B10054="","",DATE(YEAR(GL_Paste!$E10054),MONTH(GL_Paste!$E10054),1))</f>
        <v/>
      </c>
      <c r="C10057">
        <f>IF(GL_Paste!$B10054="","",IF(TRIM(GL_Paste!$M10054)&lt;&gt;"",TRIM(GL_Paste!$M10054),IFERROR(MID(GL_Paste!$I10054,FIND("[",GL_Paste!$I10054)+1,FIND("]",GL_Paste!$I10054)-FIND("[",GL_Paste!$I10054)-1),"")))</f>
        <v/>
      </c>
      <c r="D10057">
        <f>IF(GL_Paste!$B10054="","",IFERROR(INDEX(DeptName,MATCH($C10057,DeptTag,0)),"UNALLOCATED"))</f>
        <v/>
      </c>
      <c r="E10057">
        <f>IF(GL_Paste!$B10054="","",IFERROR(INDEX(AcctCat,MATCH(GL_Paste!$B10054&amp;"",AcctCode,0)),"UNKNOWN"))</f>
        <v/>
      </c>
      <c r="F10057">
        <f>IF(GL_Paste!$B10054="","",IFERROR(INDEX(AcctSub,MATCH(GL_Paste!$B10054&amp;"",AcctCode,0)),"UNKNOWN"))</f>
        <v/>
      </c>
    </row>
    <row r="10058">
      <c r="A10058" s="40">
        <f>IF(GL_Paste!$B10055="","",N(GL_Paste!$H10055)-N(GL_Paste!$G10055))</f>
        <v/>
      </c>
      <c r="B10058" s="43">
        <f>IF(GL_Paste!$B10055="","",DATE(YEAR(GL_Paste!$E10055),MONTH(GL_Paste!$E10055),1))</f>
        <v/>
      </c>
      <c r="C10058">
        <f>IF(GL_Paste!$B10055="","",IF(TRIM(GL_Paste!$M10055)&lt;&gt;"",TRIM(GL_Paste!$M10055),IFERROR(MID(GL_Paste!$I10055,FIND("[",GL_Paste!$I10055)+1,FIND("]",GL_Paste!$I10055)-FIND("[",GL_Paste!$I10055)-1),"")))</f>
        <v/>
      </c>
      <c r="D10058">
        <f>IF(GL_Paste!$B10055="","",IFERROR(INDEX(DeptName,MATCH($C10058,DeptTag,0)),"UNALLOCATED"))</f>
        <v/>
      </c>
      <c r="E10058">
        <f>IF(GL_Paste!$B10055="","",IFERROR(INDEX(AcctCat,MATCH(GL_Paste!$B10055&amp;"",AcctCode,0)),"UNKNOWN"))</f>
        <v/>
      </c>
      <c r="F10058">
        <f>IF(GL_Paste!$B10055="","",IFERROR(INDEX(AcctSub,MATCH(GL_Paste!$B10055&amp;"",AcctCode,0)),"UNKNOWN"))</f>
        <v/>
      </c>
    </row>
    <row r="10059">
      <c r="A10059" s="40">
        <f>IF(GL_Paste!$B10056="","",N(GL_Paste!$H10056)-N(GL_Paste!$G10056))</f>
        <v/>
      </c>
      <c r="B10059" s="43">
        <f>IF(GL_Paste!$B10056="","",DATE(YEAR(GL_Paste!$E10056),MONTH(GL_Paste!$E10056),1))</f>
        <v/>
      </c>
      <c r="C10059">
        <f>IF(GL_Paste!$B10056="","",IF(TRIM(GL_Paste!$M10056)&lt;&gt;"",TRIM(GL_Paste!$M10056),IFERROR(MID(GL_Paste!$I10056,FIND("[",GL_Paste!$I10056)+1,FIND("]",GL_Paste!$I10056)-FIND("[",GL_Paste!$I10056)-1),"")))</f>
        <v/>
      </c>
      <c r="D10059">
        <f>IF(GL_Paste!$B10056="","",IFERROR(INDEX(DeptName,MATCH($C10059,DeptTag,0)),"UNALLOCATED"))</f>
        <v/>
      </c>
      <c r="E10059">
        <f>IF(GL_Paste!$B10056="","",IFERROR(INDEX(AcctCat,MATCH(GL_Paste!$B10056&amp;"",AcctCode,0)),"UNKNOWN"))</f>
        <v/>
      </c>
      <c r="F10059">
        <f>IF(GL_Paste!$B10056="","",IFERROR(INDEX(AcctSub,MATCH(GL_Paste!$B10056&amp;"",AcctCode,0)),"UNKNOWN"))</f>
        <v/>
      </c>
    </row>
    <row r="10060">
      <c r="A10060" s="40">
        <f>IF(GL_Paste!$B10057="","",N(GL_Paste!$H10057)-N(GL_Paste!$G10057))</f>
        <v/>
      </c>
      <c r="B10060" s="43">
        <f>IF(GL_Paste!$B10057="","",DATE(YEAR(GL_Paste!$E10057),MONTH(GL_Paste!$E10057),1))</f>
        <v/>
      </c>
      <c r="C10060">
        <f>IF(GL_Paste!$B10057="","",IF(TRIM(GL_Paste!$M10057)&lt;&gt;"",TRIM(GL_Paste!$M10057),IFERROR(MID(GL_Paste!$I10057,FIND("[",GL_Paste!$I10057)+1,FIND("]",GL_Paste!$I10057)-FIND("[",GL_Paste!$I10057)-1),"")))</f>
        <v/>
      </c>
      <c r="D10060">
        <f>IF(GL_Paste!$B10057="","",IFERROR(INDEX(DeptName,MATCH($C10060,DeptTag,0)),"UNALLOCATED"))</f>
        <v/>
      </c>
      <c r="E10060">
        <f>IF(GL_Paste!$B10057="","",IFERROR(INDEX(AcctCat,MATCH(GL_Paste!$B10057&amp;"",AcctCode,0)),"UNKNOWN"))</f>
        <v/>
      </c>
      <c r="F10060">
        <f>IF(GL_Paste!$B10057="","",IFERROR(INDEX(AcctSub,MATCH(GL_Paste!$B10057&amp;"",AcctCode,0)),"UNKNOWN"))</f>
        <v/>
      </c>
    </row>
    <row r="10061">
      <c r="A10061" s="40">
        <f>IF(GL_Paste!$B10058="","",N(GL_Paste!$H10058)-N(GL_Paste!$G10058))</f>
        <v/>
      </c>
      <c r="B10061" s="43">
        <f>IF(GL_Paste!$B10058="","",DATE(YEAR(GL_Paste!$E10058),MONTH(GL_Paste!$E10058),1))</f>
        <v/>
      </c>
      <c r="C10061">
        <f>IF(GL_Paste!$B10058="","",IF(TRIM(GL_Paste!$M10058)&lt;&gt;"",TRIM(GL_Paste!$M10058),IFERROR(MID(GL_Paste!$I10058,FIND("[",GL_Paste!$I10058)+1,FIND("]",GL_Paste!$I10058)-FIND("[",GL_Paste!$I10058)-1),"")))</f>
        <v/>
      </c>
      <c r="D10061">
        <f>IF(GL_Paste!$B10058="","",IFERROR(INDEX(DeptName,MATCH($C10061,DeptTag,0)),"UNALLOCATED"))</f>
        <v/>
      </c>
      <c r="E10061">
        <f>IF(GL_Paste!$B10058="","",IFERROR(INDEX(AcctCat,MATCH(GL_Paste!$B10058&amp;"",AcctCode,0)),"UNKNOWN"))</f>
        <v/>
      </c>
      <c r="F10061">
        <f>IF(GL_Paste!$B10058="","",IFERROR(INDEX(AcctSub,MATCH(GL_Paste!$B10058&amp;"",AcctCode,0)),"UNKNOWN"))</f>
        <v/>
      </c>
    </row>
    <row r="10062">
      <c r="A10062" s="40">
        <f>IF(GL_Paste!$B10059="","",N(GL_Paste!$H10059)-N(GL_Paste!$G10059))</f>
        <v/>
      </c>
      <c r="B10062" s="43">
        <f>IF(GL_Paste!$B10059="","",DATE(YEAR(GL_Paste!$E10059),MONTH(GL_Paste!$E10059),1))</f>
        <v/>
      </c>
      <c r="C10062">
        <f>IF(GL_Paste!$B10059="","",IF(TRIM(GL_Paste!$M10059)&lt;&gt;"",TRIM(GL_Paste!$M10059),IFERROR(MID(GL_Paste!$I10059,FIND("[",GL_Paste!$I10059)+1,FIND("]",GL_Paste!$I10059)-FIND("[",GL_Paste!$I10059)-1),"")))</f>
        <v/>
      </c>
      <c r="D10062">
        <f>IF(GL_Paste!$B10059="","",IFERROR(INDEX(DeptName,MATCH($C10062,DeptTag,0)),"UNALLOCATED"))</f>
        <v/>
      </c>
      <c r="E10062">
        <f>IF(GL_Paste!$B10059="","",IFERROR(INDEX(AcctCat,MATCH(GL_Paste!$B10059&amp;"",AcctCode,0)),"UNKNOWN"))</f>
        <v/>
      </c>
      <c r="F10062">
        <f>IF(GL_Paste!$B10059="","",IFERROR(INDEX(AcctSub,MATCH(GL_Paste!$B10059&amp;"",AcctCode,0)),"UNKNOWN"))</f>
        <v/>
      </c>
    </row>
    <row r="10063">
      <c r="A10063" s="40">
        <f>IF(GL_Paste!$B10060="","",N(GL_Paste!$H10060)-N(GL_Paste!$G10060))</f>
        <v/>
      </c>
      <c r="B10063" s="43">
        <f>IF(GL_Paste!$B10060="","",DATE(YEAR(GL_Paste!$E10060),MONTH(GL_Paste!$E10060),1))</f>
        <v/>
      </c>
      <c r="C10063">
        <f>IF(GL_Paste!$B10060="","",IF(TRIM(GL_Paste!$M10060)&lt;&gt;"",TRIM(GL_Paste!$M10060),IFERROR(MID(GL_Paste!$I10060,FIND("[",GL_Paste!$I10060)+1,FIND("]",GL_Paste!$I10060)-FIND("[",GL_Paste!$I10060)-1),"")))</f>
        <v/>
      </c>
      <c r="D10063">
        <f>IF(GL_Paste!$B10060="","",IFERROR(INDEX(DeptName,MATCH($C10063,DeptTag,0)),"UNALLOCATED"))</f>
        <v/>
      </c>
      <c r="E10063">
        <f>IF(GL_Paste!$B10060="","",IFERROR(INDEX(AcctCat,MATCH(GL_Paste!$B10060&amp;"",AcctCode,0)),"UNKNOWN"))</f>
        <v/>
      </c>
      <c r="F10063">
        <f>IF(GL_Paste!$B10060="","",IFERROR(INDEX(AcctSub,MATCH(GL_Paste!$B10060&amp;"",AcctCode,0)),"UNKNOWN"))</f>
        <v/>
      </c>
    </row>
    <row r="10064">
      <c r="A10064" s="40">
        <f>IF(GL_Paste!$B10061="","",N(GL_Paste!$H10061)-N(GL_Paste!$G10061))</f>
        <v/>
      </c>
      <c r="B10064" s="43">
        <f>IF(GL_Paste!$B10061="","",DATE(YEAR(GL_Paste!$E10061),MONTH(GL_Paste!$E10061),1))</f>
        <v/>
      </c>
      <c r="C10064">
        <f>IF(GL_Paste!$B10061="","",IF(TRIM(GL_Paste!$M10061)&lt;&gt;"",TRIM(GL_Paste!$M10061),IFERROR(MID(GL_Paste!$I10061,FIND("[",GL_Paste!$I10061)+1,FIND("]",GL_Paste!$I10061)-FIND("[",GL_Paste!$I10061)-1),"")))</f>
        <v/>
      </c>
      <c r="D10064">
        <f>IF(GL_Paste!$B10061="","",IFERROR(INDEX(DeptName,MATCH($C10064,DeptTag,0)),"UNALLOCATED"))</f>
        <v/>
      </c>
      <c r="E10064">
        <f>IF(GL_Paste!$B10061="","",IFERROR(INDEX(AcctCat,MATCH(GL_Paste!$B10061&amp;"",AcctCode,0)),"UNKNOWN"))</f>
        <v/>
      </c>
      <c r="F10064">
        <f>IF(GL_Paste!$B10061="","",IFERROR(INDEX(AcctSub,MATCH(GL_Paste!$B10061&amp;"",AcctCode,0)),"UNKNOWN"))</f>
        <v/>
      </c>
    </row>
    <row r="10065">
      <c r="A10065" s="40">
        <f>IF(GL_Paste!$B10062="","",N(GL_Paste!$H10062)-N(GL_Paste!$G10062))</f>
        <v/>
      </c>
      <c r="B10065" s="43">
        <f>IF(GL_Paste!$B10062="","",DATE(YEAR(GL_Paste!$E10062),MONTH(GL_Paste!$E10062),1))</f>
        <v/>
      </c>
      <c r="C10065">
        <f>IF(GL_Paste!$B10062="","",IF(TRIM(GL_Paste!$M10062)&lt;&gt;"",TRIM(GL_Paste!$M10062),IFERROR(MID(GL_Paste!$I10062,FIND("[",GL_Paste!$I10062)+1,FIND("]",GL_Paste!$I10062)-FIND("[",GL_Paste!$I10062)-1),"")))</f>
        <v/>
      </c>
      <c r="D10065">
        <f>IF(GL_Paste!$B10062="","",IFERROR(INDEX(DeptName,MATCH($C10065,DeptTag,0)),"UNALLOCATED"))</f>
        <v/>
      </c>
      <c r="E10065">
        <f>IF(GL_Paste!$B10062="","",IFERROR(INDEX(AcctCat,MATCH(GL_Paste!$B10062&amp;"",AcctCode,0)),"UNKNOWN"))</f>
        <v/>
      </c>
      <c r="F10065">
        <f>IF(GL_Paste!$B10062="","",IFERROR(INDEX(AcctSub,MATCH(GL_Paste!$B10062&amp;"",AcctCode,0)),"UNKNOWN"))</f>
        <v/>
      </c>
    </row>
    <row r="10066">
      <c r="A10066" s="40">
        <f>IF(GL_Paste!$B10063="","",N(GL_Paste!$H10063)-N(GL_Paste!$G10063))</f>
        <v/>
      </c>
      <c r="B10066" s="43">
        <f>IF(GL_Paste!$B10063="","",DATE(YEAR(GL_Paste!$E10063),MONTH(GL_Paste!$E10063),1))</f>
        <v/>
      </c>
      <c r="C10066">
        <f>IF(GL_Paste!$B10063="","",IF(TRIM(GL_Paste!$M10063)&lt;&gt;"",TRIM(GL_Paste!$M10063),IFERROR(MID(GL_Paste!$I10063,FIND("[",GL_Paste!$I10063)+1,FIND("]",GL_Paste!$I10063)-FIND("[",GL_Paste!$I10063)-1),"")))</f>
        <v/>
      </c>
      <c r="D10066">
        <f>IF(GL_Paste!$B10063="","",IFERROR(INDEX(DeptName,MATCH($C10066,DeptTag,0)),"UNALLOCATED"))</f>
        <v/>
      </c>
      <c r="E10066">
        <f>IF(GL_Paste!$B10063="","",IFERROR(INDEX(AcctCat,MATCH(GL_Paste!$B10063&amp;"",AcctCode,0)),"UNKNOWN"))</f>
        <v/>
      </c>
      <c r="F10066">
        <f>IF(GL_Paste!$B10063="","",IFERROR(INDEX(AcctSub,MATCH(GL_Paste!$B10063&amp;"",AcctCode,0)),"UNKNOWN"))</f>
        <v/>
      </c>
    </row>
    <row r="10067">
      <c r="A10067" s="40">
        <f>IF(GL_Paste!$B10064="","",N(GL_Paste!$H10064)-N(GL_Paste!$G10064))</f>
        <v/>
      </c>
      <c r="B10067" s="43">
        <f>IF(GL_Paste!$B10064="","",DATE(YEAR(GL_Paste!$E10064),MONTH(GL_Paste!$E10064),1))</f>
        <v/>
      </c>
      <c r="C10067">
        <f>IF(GL_Paste!$B10064="","",IF(TRIM(GL_Paste!$M10064)&lt;&gt;"",TRIM(GL_Paste!$M10064),IFERROR(MID(GL_Paste!$I10064,FIND("[",GL_Paste!$I10064)+1,FIND("]",GL_Paste!$I10064)-FIND("[",GL_Paste!$I10064)-1),"")))</f>
        <v/>
      </c>
      <c r="D10067">
        <f>IF(GL_Paste!$B10064="","",IFERROR(INDEX(DeptName,MATCH($C10067,DeptTag,0)),"UNALLOCATED"))</f>
        <v/>
      </c>
      <c r="E10067">
        <f>IF(GL_Paste!$B10064="","",IFERROR(INDEX(AcctCat,MATCH(GL_Paste!$B10064&amp;"",AcctCode,0)),"UNKNOWN"))</f>
        <v/>
      </c>
      <c r="F10067">
        <f>IF(GL_Paste!$B10064="","",IFERROR(INDEX(AcctSub,MATCH(GL_Paste!$B10064&amp;"",AcctCode,0)),"UNKNOWN"))</f>
        <v/>
      </c>
    </row>
    <row r="10068">
      <c r="A10068" s="40">
        <f>IF(GL_Paste!$B10065="","",N(GL_Paste!$H10065)-N(GL_Paste!$G10065))</f>
        <v/>
      </c>
      <c r="B10068" s="43">
        <f>IF(GL_Paste!$B10065="","",DATE(YEAR(GL_Paste!$E10065),MONTH(GL_Paste!$E10065),1))</f>
        <v/>
      </c>
      <c r="C10068">
        <f>IF(GL_Paste!$B10065="","",IF(TRIM(GL_Paste!$M10065)&lt;&gt;"",TRIM(GL_Paste!$M10065),IFERROR(MID(GL_Paste!$I10065,FIND("[",GL_Paste!$I10065)+1,FIND("]",GL_Paste!$I10065)-FIND("[",GL_Paste!$I10065)-1),"")))</f>
        <v/>
      </c>
      <c r="D10068">
        <f>IF(GL_Paste!$B10065="","",IFERROR(INDEX(DeptName,MATCH($C10068,DeptTag,0)),"UNALLOCATED"))</f>
        <v/>
      </c>
      <c r="E10068">
        <f>IF(GL_Paste!$B10065="","",IFERROR(INDEX(AcctCat,MATCH(GL_Paste!$B10065&amp;"",AcctCode,0)),"UNKNOWN"))</f>
        <v/>
      </c>
      <c r="F10068">
        <f>IF(GL_Paste!$B10065="","",IFERROR(INDEX(AcctSub,MATCH(GL_Paste!$B10065&amp;"",AcctCode,0)),"UNKNOWN"))</f>
        <v/>
      </c>
    </row>
    <row r="10069">
      <c r="A10069" s="40">
        <f>IF(GL_Paste!$B10066="","",N(GL_Paste!$H10066)-N(GL_Paste!$G10066))</f>
        <v/>
      </c>
      <c r="B10069" s="43">
        <f>IF(GL_Paste!$B10066="","",DATE(YEAR(GL_Paste!$E10066),MONTH(GL_Paste!$E10066),1))</f>
        <v/>
      </c>
      <c r="C10069">
        <f>IF(GL_Paste!$B10066="","",IF(TRIM(GL_Paste!$M10066)&lt;&gt;"",TRIM(GL_Paste!$M10066),IFERROR(MID(GL_Paste!$I10066,FIND("[",GL_Paste!$I10066)+1,FIND("]",GL_Paste!$I10066)-FIND("[",GL_Paste!$I10066)-1),"")))</f>
        <v/>
      </c>
      <c r="D10069">
        <f>IF(GL_Paste!$B10066="","",IFERROR(INDEX(DeptName,MATCH($C10069,DeptTag,0)),"UNALLOCATED"))</f>
        <v/>
      </c>
      <c r="E10069">
        <f>IF(GL_Paste!$B10066="","",IFERROR(INDEX(AcctCat,MATCH(GL_Paste!$B10066&amp;"",AcctCode,0)),"UNKNOWN"))</f>
        <v/>
      </c>
      <c r="F10069">
        <f>IF(GL_Paste!$B10066="","",IFERROR(INDEX(AcctSub,MATCH(GL_Paste!$B10066&amp;"",AcctCode,0)),"UNKNOWN"))</f>
        <v/>
      </c>
    </row>
    <row r="10070">
      <c r="A10070" s="40">
        <f>IF(GL_Paste!$B10067="","",N(GL_Paste!$H10067)-N(GL_Paste!$G10067))</f>
        <v/>
      </c>
      <c r="B10070" s="43">
        <f>IF(GL_Paste!$B10067="","",DATE(YEAR(GL_Paste!$E10067),MONTH(GL_Paste!$E10067),1))</f>
        <v/>
      </c>
      <c r="C10070">
        <f>IF(GL_Paste!$B10067="","",IF(TRIM(GL_Paste!$M10067)&lt;&gt;"",TRIM(GL_Paste!$M10067),IFERROR(MID(GL_Paste!$I10067,FIND("[",GL_Paste!$I10067)+1,FIND("]",GL_Paste!$I10067)-FIND("[",GL_Paste!$I10067)-1),"")))</f>
        <v/>
      </c>
      <c r="D10070">
        <f>IF(GL_Paste!$B10067="","",IFERROR(INDEX(DeptName,MATCH($C10070,DeptTag,0)),"UNALLOCATED"))</f>
        <v/>
      </c>
      <c r="E10070">
        <f>IF(GL_Paste!$B10067="","",IFERROR(INDEX(AcctCat,MATCH(GL_Paste!$B10067&amp;"",AcctCode,0)),"UNKNOWN"))</f>
        <v/>
      </c>
      <c r="F10070">
        <f>IF(GL_Paste!$B10067="","",IFERROR(INDEX(AcctSub,MATCH(GL_Paste!$B10067&amp;"",AcctCode,0)),"UNKNOWN"))</f>
        <v/>
      </c>
    </row>
    <row r="10071">
      <c r="A10071" s="40">
        <f>IF(GL_Paste!$B10068="","",N(GL_Paste!$H10068)-N(GL_Paste!$G10068))</f>
        <v/>
      </c>
      <c r="B10071" s="43">
        <f>IF(GL_Paste!$B10068="","",DATE(YEAR(GL_Paste!$E10068),MONTH(GL_Paste!$E10068),1))</f>
        <v/>
      </c>
      <c r="C10071">
        <f>IF(GL_Paste!$B10068="","",IF(TRIM(GL_Paste!$M10068)&lt;&gt;"",TRIM(GL_Paste!$M10068),IFERROR(MID(GL_Paste!$I10068,FIND("[",GL_Paste!$I10068)+1,FIND("]",GL_Paste!$I10068)-FIND("[",GL_Paste!$I10068)-1),"")))</f>
        <v/>
      </c>
      <c r="D10071">
        <f>IF(GL_Paste!$B10068="","",IFERROR(INDEX(DeptName,MATCH($C10071,DeptTag,0)),"UNALLOCATED"))</f>
        <v/>
      </c>
      <c r="E10071">
        <f>IF(GL_Paste!$B10068="","",IFERROR(INDEX(AcctCat,MATCH(GL_Paste!$B10068&amp;"",AcctCode,0)),"UNKNOWN"))</f>
        <v/>
      </c>
      <c r="F10071">
        <f>IF(GL_Paste!$B10068="","",IFERROR(INDEX(AcctSub,MATCH(GL_Paste!$B10068&amp;"",AcctCode,0)),"UNKNOWN"))</f>
        <v/>
      </c>
    </row>
    <row r="10072">
      <c r="A10072" s="40">
        <f>IF(GL_Paste!$B10069="","",N(GL_Paste!$H10069)-N(GL_Paste!$G10069))</f>
        <v/>
      </c>
      <c r="B10072" s="43">
        <f>IF(GL_Paste!$B10069="","",DATE(YEAR(GL_Paste!$E10069),MONTH(GL_Paste!$E10069),1))</f>
        <v/>
      </c>
      <c r="C10072">
        <f>IF(GL_Paste!$B10069="","",IF(TRIM(GL_Paste!$M10069)&lt;&gt;"",TRIM(GL_Paste!$M10069),IFERROR(MID(GL_Paste!$I10069,FIND("[",GL_Paste!$I10069)+1,FIND("]",GL_Paste!$I10069)-FIND("[",GL_Paste!$I10069)-1),"")))</f>
        <v/>
      </c>
      <c r="D10072">
        <f>IF(GL_Paste!$B10069="","",IFERROR(INDEX(DeptName,MATCH($C10072,DeptTag,0)),"UNALLOCATED"))</f>
        <v/>
      </c>
      <c r="E10072">
        <f>IF(GL_Paste!$B10069="","",IFERROR(INDEX(AcctCat,MATCH(GL_Paste!$B10069&amp;"",AcctCode,0)),"UNKNOWN"))</f>
        <v/>
      </c>
      <c r="F10072">
        <f>IF(GL_Paste!$B10069="","",IFERROR(INDEX(AcctSub,MATCH(GL_Paste!$B10069&amp;"",AcctCode,0)),"UNKNOWN"))</f>
        <v/>
      </c>
    </row>
    <row r="10073">
      <c r="A10073" s="40">
        <f>IF(GL_Paste!$B10070="","",N(GL_Paste!$H10070)-N(GL_Paste!$G10070))</f>
        <v/>
      </c>
      <c r="B10073" s="43">
        <f>IF(GL_Paste!$B10070="","",DATE(YEAR(GL_Paste!$E10070),MONTH(GL_Paste!$E10070),1))</f>
        <v/>
      </c>
      <c r="C10073">
        <f>IF(GL_Paste!$B10070="","",IF(TRIM(GL_Paste!$M10070)&lt;&gt;"",TRIM(GL_Paste!$M10070),IFERROR(MID(GL_Paste!$I10070,FIND("[",GL_Paste!$I10070)+1,FIND("]",GL_Paste!$I10070)-FIND("[",GL_Paste!$I10070)-1),"")))</f>
        <v/>
      </c>
      <c r="D10073">
        <f>IF(GL_Paste!$B10070="","",IFERROR(INDEX(DeptName,MATCH($C10073,DeptTag,0)),"UNALLOCATED"))</f>
        <v/>
      </c>
      <c r="E10073">
        <f>IF(GL_Paste!$B10070="","",IFERROR(INDEX(AcctCat,MATCH(GL_Paste!$B10070&amp;"",AcctCode,0)),"UNKNOWN"))</f>
        <v/>
      </c>
      <c r="F10073">
        <f>IF(GL_Paste!$B10070="","",IFERROR(INDEX(AcctSub,MATCH(GL_Paste!$B10070&amp;"",AcctCode,0)),"UNKNOWN"))</f>
        <v/>
      </c>
    </row>
    <row r="10074">
      <c r="A10074" s="40">
        <f>IF(GL_Paste!$B10071="","",N(GL_Paste!$H10071)-N(GL_Paste!$G10071))</f>
        <v/>
      </c>
      <c r="B10074" s="43">
        <f>IF(GL_Paste!$B10071="","",DATE(YEAR(GL_Paste!$E10071),MONTH(GL_Paste!$E10071),1))</f>
        <v/>
      </c>
      <c r="C10074">
        <f>IF(GL_Paste!$B10071="","",IF(TRIM(GL_Paste!$M10071)&lt;&gt;"",TRIM(GL_Paste!$M10071),IFERROR(MID(GL_Paste!$I10071,FIND("[",GL_Paste!$I10071)+1,FIND("]",GL_Paste!$I10071)-FIND("[",GL_Paste!$I10071)-1),"")))</f>
        <v/>
      </c>
      <c r="D10074">
        <f>IF(GL_Paste!$B10071="","",IFERROR(INDEX(DeptName,MATCH($C10074,DeptTag,0)),"UNALLOCATED"))</f>
        <v/>
      </c>
      <c r="E10074">
        <f>IF(GL_Paste!$B10071="","",IFERROR(INDEX(AcctCat,MATCH(GL_Paste!$B10071&amp;"",AcctCode,0)),"UNKNOWN"))</f>
        <v/>
      </c>
      <c r="F10074">
        <f>IF(GL_Paste!$B10071="","",IFERROR(INDEX(AcctSub,MATCH(GL_Paste!$B10071&amp;"",AcctCode,0)),"UNKNOWN"))</f>
        <v/>
      </c>
    </row>
    <row r="10075">
      <c r="A10075" s="40">
        <f>IF(GL_Paste!$B10072="","",N(GL_Paste!$H10072)-N(GL_Paste!$G10072))</f>
        <v/>
      </c>
      <c r="B10075" s="43">
        <f>IF(GL_Paste!$B10072="","",DATE(YEAR(GL_Paste!$E10072),MONTH(GL_Paste!$E10072),1))</f>
        <v/>
      </c>
      <c r="C10075">
        <f>IF(GL_Paste!$B10072="","",IF(TRIM(GL_Paste!$M10072)&lt;&gt;"",TRIM(GL_Paste!$M10072),IFERROR(MID(GL_Paste!$I10072,FIND("[",GL_Paste!$I10072)+1,FIND("]",GL_Paste!$I10072)-FIND("[",GL_Paste!$I10072)-1),"")))</f>
        <v/>
      </c>
      <c r="D10075">
        <f>IF(GL_Paste!$B10072="","",IFERROR(INDEX(DeptName,MATCH($C10075,DeptTag,0)),"UNALLOCATED"))</f>
        <v/>
      </c>
      <c r="E10075">
        <f>IF(GL_Paste!$B10072="","",IFERROR(INDEX(AcctCat,MATCH(GL_Paste!$B10072&amp;"",AcctCode,0)),"UNKNOWN"))</f>
        <v/>
      </c>
      <c r="F10075">
        <f>IF(GL_Paste!$B10072="","",IFERROR(INDEX(AcctSub,MATCH(GL_Paste!$B10072&amp;"",AcctCode,0)),"UNKNOWN"))</f>
        <v/>
      </c>
    </row>
    <row r="10076">
      <c r="A10076" s="40">
        <f>IF(GL_Paste!$B10073="","",N(GL_Paste!$H10073)-N(GL_Paste!$G10073))</f>
        <v/>
      </c>
      <c r="B10076" s="43">
        <f>IF(GL_Paste!$B10073="","",DATE(YEAR(GL_Paste!$E10073),MONTH(GL_Paste!$E10073),1))</f>
        <v/>
      </c>
      <c r="C10076">
        <f>IF(GL_Paste!$B10073="","",IF(TRIM(GL_Paste!$M10073)&lt;&gt;"",TRIM(GL_Paste!$M10073),IFERROR(MID(GL_Paste!$I10073,FIND("[",GL_Paste!$I10073)+1,FIND("]",GL_Paste!$I10073)-FIND("[",GL_Paste!$I10073)-1),"")))</f>
        <v/>
      </c>
      <c r="D10076">
        <f>IF(GL_Paste!$B10073="","",IFERROR(INDEX(DeptName,MATCH($C10076,DeptTag,0)),"UNALLOCATED"))</f>
        <v/>
      </c>
      <c r="E10076">
        <f>IF(GL_Paste!$B10073="","",IFERROR(INDEX(AcctCat,MATCH(GL_Paste!$B10073&amp;"",AcctCode,0)),"UNKNOWN"))</f>
        <v/>
      </c>
      <c r="F10076">
        <f>IF(GL_Paste!$B10073="","",IFERROR(INDEX(AcctSub,MATCH(GL_Paste!$B10073&amp;"",AcctCode,0)),"UNKNOWN"))</f>
        <v/>
      </c>
    </row>
    <row r="10077">
      <c r="A10077" s="40">
        <f>IF(GL_Paste!$B10074="","",N(GL_Paste!$H10074)-N(GL_Paste!$G10074))</f>
        <v/>
      </c>
      <c r="B10077" s="43">
        <f>IF(GL_Paste!$B10074="","",DATE(YEAR(GL_Paste!$E10074),MONTH(GL_Paste!$E10074),1))</f>
        <v/>
      </c>
      <c r="C10077">
        <f>IF(GL_Paste!$B10074="","",IF(TRIM(GL_Paste!$M10074)&lt;&gt;"",TRIM(GL_Paste!$M10074),IFERROR(MID(GL_Paste!$I10074,FIND("[",GL_Paste!$I10074)+1,FIND("]",GL_Paste!$I10074)-FIND("[",GL_Paste!$I10074)-1),"")))</f>
        <v/>
      </c>
      <c r="D10077">
        <f>IF(GL_Paste!$B10074="","",IFERROR(INDEX(DeptName,MATCH($C10077,DeptTag,0)),"UNALLOCATED"))</f>
        <v/>
      </c>
      <c r="E10077">
        <f>IF(GL_Paste!$B10074="","",IFERROR(INDEX(AcctCat,MATCH(GL_Paste!$B10074&amp;"",AcctCode,0)),"UNKNOWN"))</f>
        <v/>
      </c>
      <c r="F10077">
        <f>IF(GL_Paste!$B10074="","",IFERROR(INDEX(AcctSub,MATCH(GL_Paste!$B10074&amp;"",AcctCode,0)),"UNKNOWN"))</f>
        <v/>
      </c>
    </row>
    <row r="10078">
      <c r="A10078" s="40">
        <f>IF(GL_Paste!$B10075="","",N(GL_Paste!$H10075)-N(GL_Paste!$G10075))</f>
        <v/>
      </c>
      <c r="B10078" s="43">
        <f>IF(GL_Paste!$B10075="","",DATE(YEAR(GL_Paste!$E10075),MONTH(GL_Paste!$E10075),1))</f>
        <v/>
      </c>
      <c r="C10078">
        <f>IF(GL_Paste!$B10075="","",IF(TRIM(GL_Paste!$M10075)&lt;&gt;"",TRIM(GL_Paste!$M10075),IFERROR(MID(GL_Paste!$I10075,FIND("[",GL_Paste!$I10075)+1,FIND("]",GL_Paste!$I10075)-FIND("[",GL_Paste!$I10075)-1),"")))</f>
        <v/>
      </c>
      <c r="D10078">
        <f>IF(GL_Paste!$B10075="","",IFERROR(INDEX(DeptName,MATCH($C10078,DeptTag,0)),"UNALLOCATED"))</f>
        <v/>
      </c>
      <c r="E10078">
        <f>IF(GL_Paste!$B10075="","",IFERROR(INDEX(AcctCat,MATCH(GL_Paste!$B10075&amp;"",AcctCode,0)),"UNKNOWN"))</f>
        <v/>
      </c>
      <c r="F10078">
        <f>IF(GL_Paste!$B10075="","",IFERROR(INDEX(AcctSub,MATCH(GL_Paste!$B10075&amp;"",AcctCode,0)),"UNKNOWN"))</f>
        <v/>
      </c>
    </row>
    <row r="10079">
      <c r="A10079" s="40">
        <f>IF(GL_Paste!$B10076="","",N(GL_Paste!$H10076)-N(GL_Paste!$G10076))</f>
        <v/>
      </c>
      <c r="B10079" s="43">
        <f>IF(GL_Paste!$B10076="","",DATE(YEAR(GL_Paste!$E10076),MONTH(GL_Paste!$E10076),1))</f>
        <v/>
      </c>
      <c r="C10079">
        <f>IF(GL_Paste!$B10076="","",IF(TRIM(GL_Paste!$M10076)&lt;&gt;"",TRIM(GL_Paste!$M10076),IFERROR(MID(GL_Paste!$I10076,FIND("[",GL_Paste!$I10076)+1,FIND("]",GL_Paste!$I10076)-FIND("[",GL_Paste!$I10076)-1),"")))</f>
        <v/>
      </c>
      <c r="D10079">
        <f>IF(GL_Paste!$B10076="","",IFERROR(INDEX(DeptName,MATCH($C10079,DeptTag,0)),"UNALLOCATED"))</f>
        <v/>
      </c>
      <c r="E10079">
        <f>IF(GL_Paste!$B10076="","",IFERROR(INDEX(AcctCat,MATCH(GL_Paste!$B10076&amp;"",AcctCode,0)),"UNKNOWN"))</f>
        <v/>
      </c>
      <c r="F10079">
        <f>IF(GL_Paste!$B10076="","",IFERROR(INDEX(AcctSub,MATCH(GL_Paste!$B10076&amp;"",AcctCode,0)),"UNKNOWN"))</f>
        <v/>
      </c>
    </row>
    <row r="10080">
      <c r="A10080" s="40">
        <f>IF(GL_Paste!$B10077="","",N(GL_Paste!$H10077)-N(GL_Paste!$G10077))</f>
        <v/>
      </c>
      <c r="B10080" s="43">
        <f>IF(GL_Paste!$B10077="","",DATE(YEAR(GL_Paste!$E10077),MONTH(GL_Paste!$E10077),1))</f>
        <v/>
      </c>
      <c r="C10080">
        <f>IF(GL_Paste!$B10077="","",IF(TRIM(GL_Paste!$M10077)&lt;&gt;"",TRIM(GL_Paste!$M10077),IFERROR(MID(GL_Paste!$I10077,FIND("[",GL_Paste!$I10077)+1,FIND("]",GL_Paste!$I10077)-FIND("[",GL_Paste!$I10077)-1),"")))</f>
        <v/>
      </c>
      <c r="D10080">
        <f>IF(GL_Paste!$B10077="","",IFERROR(INDEX(DeptName,MATCH($C10080,DeptTag,0)),"UNALLOCATED"))</f>
        <v/>
      </c>
      <c r="E10080">
        <f>IF(GL_Paste!$B10077="","",IFERROR(INDEX(AcctCat,MATCH(GL_Paste!$B10077&amp;"",AcctCode,0)),"UNKNOWN"))</f>
        <v/>
      </c>
      <c r="F10080">
        <f>IF(GL_Paste!$B10077="","",IFERROR(INDEX(AcctSub,MATCH(GL_Paste!$B10077&amp;"",AcctCode,0)),"UNKNOWN"))</f>
        <v/>
      </c>
    </row>
    <row r="10081">
      <c r="A10081" s="40">
        <f>IF(GL_Paste!$B10078="","",N(GL_Paste!$H10078)-N(GL_Paste!$G10078))</f>
        <v/>
      </c>
      <c r="B10081" s="43">
        <f>IF(GL_Paste!$B10078="","",DATE(YEAR(GL_Paste!$E10078),MONTH(GL_Paste!$E10078),1))</f>
        <v/>
      </c>
      <c r="C10081">
        <f>IF(GL_Paste!$B10078="","",IF(TRIM(GL_Paste!$M10078)&lt;&gt;"",TRIM(GL_Paste!$M10078),IFERROR(MID(GL_Paste!$I10078,FIND("[",GL_Paste!$I10078)+1,FIND("]",GL_Paste!$I10078)-FIND("[",GL_Paste!$I10078)-1),"")))</f>
        <v/>
      </c>
      <c r="D10081">
        <f>IF(GL_Paste!$B10078="","",IFERROR(INDEX(DeptName,MATCH($C10081,DeptTag,0)),"UNALLOCATED"))</f>
        <v/>
      </c>
      <c r="E10081">
        <f>IF(GL_Paste!$B10078="","",IFERROR(INDEX(AcctCat,MATCH(GL_Paste!$B10078&amp;"",AcctCode,0)),"UNKNOWN"))</f>
        <v/>
      </c>
      <c r="F10081">
        <f>IF(GL_Paste!$B10078="","",IFERROR(INDEX(AcctSub,MATCH(GL_Paste!$B10078&amp;"",AcctCode,0)),"UNKNOWN"))</f>
        <v/>
      </c>
    </row>
    <row r="10082">
      <c r="A10082" s="40">
        <f>IF(GL_Paste!$B10079="","",N(GL_Paste!$H10079)-N(GL_Paste!$G10079))</f>
        <v/>
      </c>
      <c r="B10082" s="43">
        <f>IF(GL_Paste!$B10079="","",DATE(YEAR(GL_Paste!$E10079),MONTH(GL_Paste!$E10079),1))</f>
        <v/>
      </c>
      <c r="C10082">
        <f>IF(GL_Paste!$B10079="","",IF(TRIM(GL_Paste!$M10079)&lt;&gt;"",TRIM(GL_Paste!$M10079),IFERROR(MID(GL_Paste!$I10079,FIND("[",GL_Paste!$I10079)+1,FIND("]",GL_Paste!$I10079)-FIND("[",GL_Paste!$I10079)-1),"")))</f>
        <v/>
      </c>
      <c r="D10082">
        <f>IF(GL_Paste!$B10079="","",IFERROR(INDEX(DeptName,MATCH($C10082,DeptTag,0)),"UNALLOCATED"))</f>
        <v/>
      </c>
      <c r="E10082">
        <f>IF(GL_Paste!$B10079="","",IFERROR(INDEX(AcctCat,MATCH(GL_Paste!$B10079&amp;"",AcctCode,0)),"UNKNOWN"))</f>
        <v/>
      </c>
      <c r="F10082">
        <f>IF(GL_Paste!$B10079="","",IFERROR(INDEX(AcctSub,MATCH(GL_Paste!$B10079&amp;"",AcctCode,0)),"UNKNOWN"))</f>
        <v/>
      </c>
    </row>
    <row r="10083">
      <c r="A10083" s="40">
        <f>IF(GL_Paste!$B10080="","",N(GL_Paste!$H10080)-N(GL_Paste!$G10080))</f>
        <v/>
      </c>
      <c r="B10083" s="43">
        <f>IF(GL_Paste!$B10080="","",DATE(YEAR(GL_Paste!$E10080),MONTH(GL_Paste!$E10080),1))</f>
        <v/>
      </c>
      <c r="C10083">
        <f>IF(GL_Paste!$B10080="","",IF(TRIM(GL_Paste!$M10080)&lt;&gt;"",TRIM(GL_Paste!$M10080),IFERROR(MID(GL_Paste!$I10080,FIND("[",GL_Paste!$I10080)+1,FIND("]",GL_Paste!$I10080)-FIND("[",GL_Paste!$I10080)-1),"")))</f>
        <v/>
      </c>
      <c r="D10083">
        <f>IF(GL_Paste!$B10080="","",IFERROR(INDEX(DeptName,MATCH($C10083,DeptTag,0)),"UNALLOCATED"))</f>
        <v/>
      </c>
      <c r="E10083">
        <f>IF(GL_Paste!$B10080="","",IFERROR(INDEX(AcctCat,MATCH(GL_Paste!$B10080&amp;"",AcctCode,0)),"UNKNOWN"))</f>
        <v/>
      </c>
      <c r="F10083">
        <f>IF(GL_Paste!$B10080="","",IFERROR(INDEX(AcctSub,MATCH(GL_Paste!$B10080&amp;"",AcctCode,0)),"UNKNOWN"))</f>
        <v/>
      </c>
    </row>
    <row r="10084">
      <c r="A10084" s="40">
        <f>IF(GL_Paste!$B10081="","",N(GL_Paste!$H10081)-N(GL_Paste!$G10081))</f>
        <v/>
      </c>
      <c r="B10084" s="43">
        <f>IF(GL_Paste!$B10081="","",DATE(YEAR(GL_Paste!$E10081),MONTH(GL_Paste!$E10081),1))</f>
        <v/>
      </c>
      <c r="C10084">
        <f>IF(GL_Paste!$B10081="","",IF(TRIM(GL_Paste!$M10081)&lt;&gt;"",TRIM(GL_Paste!$M10081),IFERROR(MID(GL_Paste!$I10081,FIND("[",GL_Paste!$I10081)+1,FIND("]",GL_Paste!$I10081)-FIND("[",GL_Paste!$I10081)-1),"")))</f>
        <v/>
      </c>
      <c r="D10084">
        <f>IF(GL_Paste!$B10081="","",IFERROR(INDEX(DeptName,MATCH($C10084,DeptTag,0)),"UNALLOCATED"))</f>
        <v/>
      </c>
      <c r="E10084">
        <f>IF(GL_Paste!$B10081="","",IFERROR(INDEX(AcctCat,MATCH(GL_Paste!$B10081&amp;"",AcctCode,0)),"UNKNOWN"))</f>
        <v/>
      </c>
      <c r="F10084">
        <f>IF(GL_Paste!$B10081="","",IFERROR(INDEX(AcctSub,MATCH(GL_Paste!$B10081&amp;"",AcctCode,0)),"UNKNOWN"))</f>
        <v/>
      </c>
    </row>
    <row r="10085">
      <c r="A10085" s="40">
        <f>IF(GL_Paste!$B10082="","",N(GL_Paste!$H10082)-N(GL_Paste!$G10082))</f>
        <v/>
      </c>
      <c r="B10085" s="43">
        <f>IF(GL_Paste!$B10082="","",DATE(YEAR(GL_Paste!$E10082),MONTH(GL_Paste!$E10082),1))</f>
        <v/>
      </c>
      <c r="C10085">
        <f>IF(GL_Paste!$B10082="","",IF(TRIM(GL_Paste!$M10082)&lt;&gt;"",TRIM(GL_Paste!$M10082),IFERROR(MID(GL_Paste!$I10082,FIND("[",GL_Paste!$I10082)+1,FIND("]",GL_Paste!$I10082)-FIND("[",GL_Paste!$I10082)-1),"")))</f>
        <v/>
      </c>
      <c r="D10085">
        <f>IF(GL_Paste!$B10082="","",IFERROR(INDEX(DeptName,MATCH($C10085,DeptTag,0)),"UNALLOCATED"))</f>
        <v/>
      </c>
      <c r="E10085">
        <f>IF(GL_Paste!$B10082="","",IFERROR(INDEX(AcctCat,MATCH(GL_Paste!$B10082&amp;"",AcctCode,0)),"UNKNOWN"))</f>
        <v/>
      </c>
      <c r="F10085">
        <f>IF(GL_Paste!$B10082="","",IFERROR(INDEX(AcctSub,MATCH(GL_Paste!$B10082&amp;"",AcctCode,0)),"UNKNOWN"))</f>
        <v/>
      </c>
    </row>
    <row r="10086">
      <c r="A10086" s="40">
        <f>IF(GL_Paste!$B10083="","",N(GL_Paste!$H10083)-N(GL_Paste!$G10083))</f>
        <v/>
      </c>
      <c r="B10086" s="43">
        <f>IF(GL_Paste!$B10083="","",DATE(YEAR(GL_Paste!$E10083),MONTH(GL_Paste!$E10083),1))</f>
        <v/>
      </c>
      <c r="C10086">
        <f>IF(GL_Paste!$B10083="","",IF(TRIM(GL_Paste!$M10083)&lt;&gt;"",TRIM(GL_Paste!$M10083),IFERROR(MID(GL_Paste!$I10083,FIND("[",GL_Paste!$I10083)+1,FIND("]",GL_Paste!$I10083)-FIND("[",GL_Paste!$I10083)-1),"")))</f>
        <v/>
      </c>
      <c r="D10086">
        <f>IF(GL_Paste!$B10083="","",IFERROR(INDEX(DeptName,MATCH($C10086,DeptTag,0)),"UNALLOCATED"))</f>
        <v/>
      </c>
      <c r="E10086">
        <f>IF(GL_Paste!$B10083="","",IFERROR(INDEX(AcctCat,MATCH(GL_Paste!$B10083&amp;"",AcctCode,0)),"UNKNOWN"))</f>
        <v/>
      </c>
      <c r="F10086">
        <f>IF(GL_Paste!$B10083="","",IFERROR(INDEX(AcctSub,MATCH(GL_Paste!$B10083&amp;"",AcctCode,0)),"UNKNOWN"))</f>
        <v/>
      </c>
    </row>
    <row r="10087">
      <c r="A10087" s="40">
        <f>IF(GL_Paste!$B10084="","",N(GL_Paste!$H10084)-N(GL_Paste!$G10084))</f>
        <v/>
      </c>
      <c r="B10087" s="43">
        <f>IF(GL_Paste!$B10084="","",DATE(YEAR(GL_Paste!$E10084),MONTH(GL_Paste!$E10084),1))</f>
        <v/>
      </c>
      <c r="C10087">
        <f>IF(GL_Paste!$B10084="","",IF(TRIM(GL_Paste!$M10084)&lt;&gt;"",TRIM(GL_Paste!$M10084),IFERROR(MID(GL_Paste!$I10084,FIND("[",GL_Paste!$I10084)+1,FIND("]",GL_Paste!$I10084)-FIND("[",GL_Paste!$I10084)-1),"")))</f>
        <v/>
      </c>
      <c r="D10087">
        <f>IF(GL_Paste!$B10084="","",IFERROR(INDEX(DeptName,MATCH($C10087,DeptTag,0)),"UNALLOCATED"))</f>
        <v/>
      </c>
      <c r="E10087">
        <f>IF(GL_Paste!$B10084="","",IFERROR(INDEX(AcctCat,MATCH(GL_Paste!$B10084&amp;"",AcctCode,0)),"UNKNOWN"))</f>
        <v/>
      </c>
      <c r="F10087">
        <f>IF(GL_Paste!$B10084="","",IFERROR(INDEX(AcctSub,MATCH(GL_Paste!$B10084&amp;"",AcctCode,0)),"UNKNOWN"))</f>
        <v/>
      </c>
    </row>
    <row r="10088">
      <c r="A10088" s="40">
        <f>IF(GL_Paste!$B10085="","",N(GL_Paste!$H10085)-N(GL_Paste!$G10085))</f>
        <v/>
      </c>
      <c r="B10088" s="43">
        <f>IF(GL_Paste!$B10085="","",DATE(YEAR(GL_Paste!$E10085),MONTH(GL_Paste!$E10085),1))</f>
        <v/>
      </c>
      <c r="C10088">
        <f>IF(GL_Paste!$B10085="","",IF(TRIM(GL_Paste!$M10085)&lt;&gt;"",TRIM(GL_Paste!$M10085),IFERROR(MID(GL_Paste!$I10085,FIND("[",GL_Paste!$I10085)+1,FIND("]",GL_Paste!$I10085)-FIND("[",GL_Paste!$I10085)-1),"")))</f>
        <v/>
      </c>
      <c r="D10088">
        <f>IF(GL_Paste!$B10085="","",IFERROR(INDEX(DeptName,MATCH($C10088,DeptTag,0)),"UNALLOCATED"))</f>
        <v/>
      </c>
      <c r="E10088">
        <f>IF(GL_Paste!$B10085="","",IFERROR(INDEX(AcctCat,MATCH(GL_Paste!$B10085&amp;"",AcctCode,0)),"UNKNOWN"))</f>
        <v/>
      </c>
      <c r="F10088">
        <f>IF(GL_Paste!$B10085="","",IFERROR(INDEX(AcctSub,MATCH(GL_Paste!$B10085&amp;"",AcctCode,0)),"UNKNOWN"))</f>
        <v/>
      </c>
    </row>
    <row r="10089">
      <c r="A10089" s="40">
        <f>IF(GL_Paste!$B10086="","",N(GL_Paste!$H10086)-N(GL_Paste!$G10086))</f>
        <v/>
      </c>
      <c r="B10089" s="43">
        <f>IF(GL_Paste!$B10086="","",DATE(YEAR(GL_Paste!$E10086),MONTH(GL_Paste!$E10086),1))</f>
        <v/>
      </c>
      <c r="C10089">
        <f>IF(GL_Paste!$B10086="","",IF(TRIM(GL_Paste!$M10086)&lt;&gt;"",TRIM(GL_Paste!$M10086),IFERROR(MID(GL_Paste!$I10086,FIND("[",GL_Paste!$I10086)+1,FIND("]",GL_Paste!$I10086)-FIND("[",GL_Paste!$I10086)-1),"")))</f>
        <v/>
      </c>
      <c r="D10089">
        <f>IF(GL_Paste!$B10086="","",IFERROR(INDEX(DeptName,MATCH($C10089,DeptTag,0)),"UNALLOCATED"))</f>
        <v/>
      </c>
      <c r="E10089">
        <f>IF(GL_Paste!$B10086="","",IFERROR(INDEX(AcctCat,MATCH(GL_Paste!$B10086&amp;"",AcctCode,0)),"UNKNOWN"))</f>
        <v/>
      </c>
      <c r="F10089">
        <f>IF(GL_Paste!$B10086="","",IFERROR(INDEX(AcctSub,MATCH(GL_Paste!$B10086&amp;"",AcctCode,0)),"UNKNOWN"))</f>
        <v/>
      </c>
    </row>
    <row r="10090">
      <c r="A10090" s="40">
        <f>IF(GL_Paste!$B10087="","",N(GL_Paste!$H10087)-N(GL_Paste!$G10087))</f>
        <v/>
      </c>
      <c r="B10090" s="43">
        <f>IF(GL_Paste!$B10087="","",DATE(YEAR(GL_Paste!$E10087),MONTH(GL_Paste!$E10087),1))</f>
        <v/>
      </c>
      <c r="C10090">
        <f>IF(GL_Paste!$B10087="","",IF(TRIM(GL_Paste!$M10087)&lt;&gt;"",TRIM(GL_Paste!$M10087),IFERROR(MID(GL_Paste!$I10087,FIND("[",GL_Paste!$I10087)+1,FIND("]",GL_Paste!$I10087)-FIND("[",GL_Paste!$I10087)-1),"")))</f>
        <v/>
      </c>
      <c r="D10090">
        <f>IF(GL_Paste!$B10087="","",IFERROR(INDEX(DeptName,MATCH($C10090,DeptTag,0)),"UNALLOCATED"))</f>
        <v/>
      </c>
      <c r="E10090">
        <f>IF(GL_Paste!$B10087="","",IFERROR(INDEX(AcctCat,MATCH(GL_Paste!$B10087&amp;"",AcctCode,0)),"UNKNOWN"))</f>
        <v/>
      </c>
      <c r="F10090">
        <f>IF(GL_Paste!$B10087="","",IFERROR(INDEX(AcctSub,MATCH(GL_Paste!$B10087&amp;"",AcctCode,0)),"UNKNOWN"))</f>
        <v/>
      </c>
    </row>
    <row r="10091">
      <c r="A10091" s="40">
        <f>IF(GL_Paste!$B10088="","",N(GL_Paste!$H10088)-N(GL_Paste!$G10088))</f>
        <v/>
      </c>
      <c r="B10091" s="43">
        <f>IF(GL_Paste!$B10088="","",DATE(YEAR(GL_Paste!$E10088),MONTH(GL_Paste!$E10088),1))</f>
        <v/>
      </c>
      <c r="C10091">
        <f>IF(GL_Paste!$B10088="","",IF(TRIM(GL_Paste!$M10088)&lt;&gt;"",TRIM(GL_Paste!$M10088),IFERROR(MID(GL_Paste!$I10088,FIND("[",GL_Paste!$I10088)+1,FIND("]",GL_Paste!$I10088)-FIND("[",GL_Paste!$I10088)-1),"")))</f>
        <v/>
      </c>
      <c r="D10091">
        <f>IF(GL_Paste!$B10088="","",IFERROR(INDEX(DeptName,MATCH($C10091,DeptTag,0)),"UNALLOCATED"))</f>
        <v/>
      </c>
      <c r="E10091">
        <f>IF(GL_Paste!$B10088="","",IFERROR(INDEX(AcctCat,MATCH(GL_Paste!$B10088&amp;"",AcctCode,0)),"UNKNOWN"))</f>
        <v/>
      </c>
      <c r="F10091">
        <f>IF(GL_Paste!$B10088="","",IFERROR(INDEX(AcctSub,MATCH(GL_Paste!$B10088&amp;"",AcctCode,0)),"UNKNOWN"))</f>
        <v/>
      </c>
    </row>
    <row r="10092">
      <c r="A10092" s="40">
        <f>IF(GL_Paste!$B10089="","",N(GL_Paste!$H10089)-N(GL_Paste!$G10089))</f>
        <v/>
      </c>
      <c r="B10092" s="43">
        <f>IF(GL_Paste!$B10089="","",DATE(YEAR(GL_Paste!$E10089),MONTH(GL_Paste!$E10089),1))</f>
        <v/>
      </c>
      <c r="C10092">
        <f>IF(GL_Paste!$B10089="","",IF(TRIM(GL_Paste!$M10089)&lt;&gt;"",TRIM(GL_Paste!$M10089),IFERROR(MID(GL_Paste!$I10089,FIND("[",GL_Paste!$I10089)+1,FIND("]",GL_Paste!$I10089)-FIND("[",GL_Paste!$I10089)-1),"")))</f>
        <v/>
      </c>
      <c r="D10092">
        <f>IF(GL_Paste!$B10089="","",IFERROR(INDEX(DeptName,MATCH($C10092,DeptTag,0)),"UNALLOCATED"))</f>
        <v/>
      </c>
      <c r="E10092">
        <f>IF(GL_Paste!$B10089="","",IFERROR(INDEX(AcctCat,MATCH(GL_Paste!$B10089&amp;"",AcctCode,0)),"UNKNOWN"))</f>
        <v/>
      </c>
      <c r="F10092">
        <f>IF(GL_Paste!$B10089="","",IFERROR(INDEX(AcctSub,MATCH(GL_Paste!$B10089&amp;"",AcctCode,0)),"UNKNOWN"))</f>
        <v/>
      </c>
    </row>
    <row r="10093">
      <c r="A10093" s="40">
        <f>IF(GL_Paste!$B10090="","",N(GL_Paste!$H10090)-N(GL_Paste!$G10090))</f>
        <v/>
      </c>
      <c r="B10093" s="43">
        <f>IF(GL_Paste!$B10090="","",DATE(YEAR(GL_Paste!$E10090),MONTH(GL_Paste!$E10090),1))</f>
        <v/>
      </c>
      <c r="C10093">
        <f>IF(GL_Paste!$B10090="","",IF(TRIM(GL_Paste!$M10090)&lt;&gt;"",TRIM(GL_Paste!$M10090),IFERROR(MID(GL_Paste!$I10090,FIND("[",GL_Paste!$I10090)+1,FIND("]",GL_Paste!$I10090)-FIND("[",GL_Paste!$I10090)-1),"")))</f>
        <v/>
      </c>
      <c r="D10093">
        <f>IF(GL_Paste!$B10090="","",IFERROR(INDEX(DeptName,MATCH($C10093,DeptTag,0)),"UNALLOCATED"))</f>
        <v/>
      </c>
      <c r="E10093">
        <f>IF(GL_Paste!$B10090="","",IFERROR(INDEX(AcctCat,MATCH(GL_Paste!$B10090&amp;"",AcctCode,0)),"UNKNOWN"))</f>
        <v/>
      </c>
      <c r="F10093">
        <f>IF(GL_Paste!$B10090="","",IFERROR(INDEX(AcctSub,MATCH(GL_Paste!$B10090&amp;"",AcctCode,0)),"UNKNOWN"))</f>
        <v/>
      </c>
    </row>
    <row r="10094">
      <c r="A10094" s="40">
        <f>IF(GL_Paste!$B10091="","",N(GL_Paste!$H10091)-N(GL_Paste!$G10091))</f>
        <v/>
      </c>
      <c r="B10094" s="43">
        <f>IF(GL_Paste!$B10091="","",DATE(YEAR(GL_Paste!$E10091),MONTH(GL_Paste!$E10091),1))</f>
        <v/>
      </c>
      <c r="C10094">
        <f>IF(GL_Paste!$B10091="","",IF(TRIM(GL_Paste!$M10091)&lt;&gt;"",TRIM(GL_Paste!$M10091),IFERROR(MID(GL_Paste!$I10091,FIND("[",GL_Paste!$I10091)+1,FIND("]",GL_Paste!$I10091)-FIND("[",GL_Paste!$I10091)-1),"")))</f>
        <v/>
      </c>
      <c r="D10094">
        <f>IF(GL_Paste!$B10091="","",IFERROR(INDEX(DeptName,MATCH($C10094,DeptTag,0)),"UNALLOCATED"))</f>
        <v/>
      </c>
      <c r="E10094">
        <f>IF(GL_Paste!$B10091="","",IFERROR(INDEX(AcctCat,MATCH(GL_Paste!$B10091&amp;"",AcctCode,0)),"UNKNOWN"))</f>
        <v/>
      </c>
      <c r="F10094">
        <f>IF(GL_Paste!$B10091="","",IFERROR(INDEX(AcctSub,MATCH(GL_Paste!$B10091&amp;"",AcctCode,0)),"UNKNOWN"))</f>
        <v/>
      </c>
    </row>
    <row r="10095">
      <c r="A10095" s="40">
        <f>IF(GL_Paste!$B10092="","",N(GL_Paste!$H10092)-N(GL_Paste!$G10092))</f>
        <v/>
      </c>
      <c r="B10095" s="43">
        <f>IF(GL_Paste!$B10092="","",DATE(YEAR(GL_Paste!$E10092),MONTH(GL_Paste!$E10092),1))</f>
        <v/>
      </c>
      <c r="C10095">
        <f>IF(GL_Paste!$B10092="","",IF(TRIM(GL_Paste!$M10092)&lt;&gt;"",TRIM(GL_Paste!$M10092),IFERROR(MID(GL_Paste!$I10092,FIND("[",GL_Paste!$I10092)+1,FIND("]",GL_Paste!$I10092)-FIND("[",GL_Paste!$I10092)-1),"")))</f>
        <v/>
      </c>
      <c r="D10095">
        <f>IF(GL_Paste!$B10092="","",IFERROR(INDEX(DeptName,MATCH($C10095,DeptTag,0)),"UNALLOCATED"))</f>
        <v/>
      </c>
      <c r="E10095">
        <f>IF(GL_Paste!$B10092="","",IFERROR(INDEX(AcctCat,MATCH(GL_Paste!$B10092&amp;"",AcctCode,0)),"UNKNOWN"))</f>
        <v/>
      </c>
      <c r="F10095">
        <f>IF(GL_Paste!$B10092="","",IFERROR(INDEX(AcctSub,MATCH(GL_Paste!$B10092&amp;"",AcctCode,0)),"UNKNOWN"))</f>
        <v/>
      </c>
    </row>
    <row r="10096">
      <c r="A10096" s="40">
        <f>IF(GL_Paste!$B10093="","",N(GL_Paste!$H10093)-N(GL_Paste!$G10093))</f>
        <v/>
      </c>
      <c r="B10096" s="43">
        <f>IF(GL_Paste!$B10093="","",DATE(YEAR(GL_Paste!$E10093),MONTH(GL_Paste!$E10093),1))</f>
        <v/>
      </c>
      <c r="C10096">
        <f>IF(GL_Paste!$B10093="","",IF(TRIM(GL_Paste!$M10093)&lt;&gt;"",TRIM(GL_Paste!$M10093),IFERROR(MID(GL_Paste!$I10093,FIND("[",GL_Paste!$I10093)+1,FIND("]",GL_Paste!$I10093)-FIND("[",GL_Paste!$I10093)-1),"")))</f>
        <v/>
      </c>
      <c r="D10096">
        <f>IF(GL_Paste!$B10093="","",IFERROR(INDEX(DeptName,MATCH($C10096,DeptTag,0)),"UNALLOCATED"))</f>
        <v/>
      </c>
      <c r="E10096">
        <f>IF(GL_Paste!$B10093="","",IFERROR(INDEX(AcctCat,MATCH(GL_Paste!$B10093&amp;"",AcctCode,0)),"UNKNOWN"))</f>
        <v/>
      </c>
      <c r="F10096">
        <f>IF(GL_Paste!$B10093="","",IFERROR(INDEX(AcctSub,MATCH(GL_Paste!$B10093&amp;"",AcctCode,0)),"UNKNOWN"))</f>
        <v/>
      </c>
    </row>
    <row r="10097">
      <c r="A10097" s="40">
        <f>IF(GL_Paste!$B10094="","",N(GL_Paste!$H10094)-N(GL_Paste!$G10094))</f>
        <v/>
      </c>
      <c r="B10097" s="43">
        <f>IF(GL_Paste!$B10094="","",DATE(YEAR(GL_Paste!$E10094),MONTH(GL_Paste!$E10094),1))</f>
        <v/>
      </c>
      <c r="C10097">
        <f>IF(GL_Paste!$B10094="","",IF(TRIM(GL_Paste!$M10094)&lt;&gt;"",TRIM(GL_Paste!$M10094),IFERROR(MID(GL_Paste!$I10094,FIND("[",GL_Paste!$I10094)+1,FIND("]",GL_Paste!$I10094)-FIND("[",GL_Paste!$I10094)-1),"")))</f>
        <v/>
      </c>
      <c r="D10097">
        <f>IF(GL_Paste!$B10094="","",IFERROR(INDEX(DeptName,MATCH($C10097,DeptTag,0)),"UNALLOCATED"))</f>
        <v/>
      </c>
      <c r="E10097">
        <f>IF(GL_Paste!$B10094="","",IFERROR(INDEX(AcctCat,MATCH(GL_Paste!$B10094&amp;"",AcctCode,0)),"UNKNOWN"))</f>
        <v/>
      </c>
      <c r="F10097">
        <f>IF(GL_Paste!$B10094="","",IFERROR(INDEX(AcctSub,MATCH(GL_Paste!$B10094&amp;"",AcctCode,0)),"UNKNOWN"))</f>
        <v/>
      </c>
    </row>
    <row r="10098">
      <c r="A10098" s="40">
        <f>IF(GL_Paste!$B10095="","",N(GL_Paste!$H10095)-N(GL_Paste!$G10095))</f>
        <v/>
      </c>
      <c r="B10098" s="43">
        <f>IF(GL_Paste!$B10095="","",DATE(YEAR(GL_Paste!$E10095),MONTH(GL_Paste!$E10095),1))</f>
        <v/>
      </c>
      <c r="C10098">
        <f>IF(GL_Paste!$B10095="","",IF(TRIM(GL_Paste!$M10095)&lt;&gt;"",TRIM(GL_Paste!$M10095),IFERROR(MID(GL_Paste!$I10095,FIND("[",GL_Paste!$I10095)+1,FIND("]",GL_Paste!$I10095)-FIND("[",GL_Paste!$I10095)-1),"")))</f>
        <v/>
      </c>
      <c r="D10098">
        <f>IF(GL_Paste!$B10095="","",IFERROR(INDEX(DeptName,MATCH($C10098,DeptTag,0)),"UNALLOCATED"))</f>
        <v/>
      </c>
      <c r="E10098">
        <f>IF(GL_Paste!$B10095="","",IFERROR(INDEX(AcctCat,MATCH(GL_Paste!$B10095&amp;"",AcctCode,0)),"UNKNOWN"))</f>
        <v/>
      </c>
      <c r="F10098">
        <f>IF(GL_Paste!$B10095="","",IFERROR(INDEX(AcctSub,MATCH(GL_Paste!$B10095&amp;"",AcctCode,0)),"UNKNOWN"))</f>
        <v/>
      </c>
    </row>
    <row r="10099">
      <c r="A10099" s="40">
        <f>IF(GL_Paste!$B10096="","",N(GL_Paste!$H10096)-N(GL_Paste!$G10096))</f>
        <v/>
      </c>
      <c r="B10099" s="43">
        <f>IF(GL_Paste!$B10096="","",DATE(YEAR(GL_Paste!$E10096),MONTH(GL_Paste!$E10096),1))</f>
        <v/>
      </c>
      <c r="C10099">
        <f>IF(GL_Paste!$B10096="","",IF(TRIM(GL_Paste!$M10096)&lt;&gt;"",TRIM(GL_Paste!$M10096),IFERROR(MID(GL_Paste!$I10096,FIND("[",GL_Paste!$I10096)+1,FIND("]",GL_Paste!$I10096)-FIND("[",GL_Paste!$I10096)-1),"")))</f>
        <v/>
      </c>
      <c r="D10099">
        <f>IF(GL_Paste!$B10096="","",IFERROR(INDEX(DeptName,MATCH($C10099,DeptTag,0)),"UNALLOCATED"))</f>
        <v/>
      </c>
      <c r="E10099">
        <f>IF(GL_Paste!$B10096="","",IFERROR(INDEX(AcctCat,MATCH(GL_Paste!$B10096&amp;"",AcctCode,0)),"UNKNOWN"))</f>
        <v/>
      </c>
      <c r="F10099">
        <f>IF(GL_Paste!$B10096="","",IFERROR(INDEX(AcctSub,MATCH(GL_Paste!$B10096&amp;"",AcctCode,0)),"UNKNOWN"))</f>
        <v/>
      </c>
    </row>
    <row r="10100">
      <c r="A10100" s="40">
        <f>IF(GL_Paste!$B10097="","",N(GL_Paste!$H10097)-N(GL_Paste!$G10097))</f>
        <v/>
      </c>
      <c r="B10100" s="43">
        <f>IF(GL_Paste!$B10097="","",DATE(YEAR(GL_Paste!$E10097),MONTH(GL_Paste!$E10097),1))</f>
        <v/>
      </c>
      <c r="C10100">
        <f>IF(GL_Paste!$B10097="","",IF(TRIM(GL_Paste!$M10097)&lt;&gt;"",TRIM(GL_Paste!$M10097),IFERROR(MID(GL_Paste!$I10097,FIND("[",GL_Paste!$I10097)+1,FIND("]",GL_Paste!$I10097)-FIND("[",GL_Paste!$I10097)-1),"")))</f>
        <v/>
      </c>
      <c r="D10100">
        <f>IF(GL_Paste!$B10097="","",IFERROR(INDEX(DeptName,MATCH($C10100,DeptTag,0)),"UNALLOCATED"))</f>
        <v/>
      </c>
      <c r="E10100">
        <f>IF(GL_Paste!$B10097="","",IFERROR(INDEX(AcctCat,MATCH(GL_Paste!$B10097&amp;"",AcctCode,0)),"UNKNOWN"))</f>
        <v/>
      </c>
      <c r="F10100">
        <f>IF(GL_Paste!$B10097="","",IFERROR(INDEX(AcctSub,MATCH(GL_Paste!$B10097&amp;"",AcctCode,0)),"UNKNOWN"))</f>
        <v/>
      </c>
    </row>
    <row r="10101">
      <c r="A10101" s="40">
        <f>IF(GL_Paste!$B10098="","",N(GL_Paste!$H10098)-N(GL_Paste!$G10098))</f>
        <v/>
      </c>
      <c r="B10101" s="43">
        <f>IF(GL_Paste!$B10098="","",DATE(YEAR(GL_Paste!$E10098),MONTH(GL_Paste!$E10098),1))</f>
        <v/>
      </c>
      <c r="C10101">
        <f>IF(GL_Paste!$B10098="","",IF(TRIM(GL_Paste!$M10098)&lt;&gt;"",TRIM(GL_Paste!$M10098),IFERROR(MID(GL_Paste!$I10098,FIND("[",GL_Paste!$I10098)+1,FIND("]",GL_Paste!$I10098)-FIND("[",GL_Paste!$I10098)-1),"")))</f>
        <v/>
      </c>
      <c r="D10101">
        <f>IF(GL_Paste!$B10098="","",IFERROR(INDEX(DeptName,MATCH($C10101,DeptTag,0)),"UNALLOCATED"))</f>
        <v/>
      </c>
      <c r="E10101">
        <f>IF(GL_Paste!$B10098="","",IFERROR(INDEX(AcctCat,MATCH(GL_Paste!$B10098&amp;"",AcctCode,0)),"UNKNOWN"))</f>
        <v/>
      </c>
      <c r="F10101">
        <f>IF(GL_Paste!$B10098="","",IFERROR(INDEX(AcctSub,MATCH(GL_Paste!$B10098&amp;"",AcctCode,0)),"UNKNOWN"))</f>
        <v/>
      </c>
    </row>
    <row r="10102">
      <c r="A10102" s="40">
        <f>IF(GL_Paste!$B10099="","",N(GL_Paste!$H10099)-N(GL_Paste!$G10099))</f>
        <v/>
      </c>
      <c r="B10102" s="43">
        <f>IF(GL_Paste!$B10099="","",DATE(YEAR(GL_Paste!$E10099),MONTH(GL_Paste!$E10099),1))</f>
        <v/>
      </c>
      <c r="C10102">
        <f>IF(GL_Paste!$B10099="","",IF(TRIM(GL_Paste!$M10099)&lt;&gt;"",TRIM(GL_Paste!$M10099),IFERROR(MID(GL_Paste!$I10099,FIND("[",GL_Paste!$I10099)+1,FIND("]",GL_Paste!$I10099)-FIND("[",GL_Paste!$I10099)-1),"")))</f>
        <v/>
      </c>
      <c r="D10102">
        <f>IF(GL_Paste!$B10099="","",IFERROR(INDEX(DeptName,MATCH($C10102,DeptTag,0)),"UNALLOCATED"))</f>
        <v/>
      </c>
      <c r="E10102">
        <f>IF(GL_Paste!$B10099="","",IFERROR(INDEX(AcctCat,MATCH(GL_Paste!$B10099&amp;"",AcctCode,0)),"UNKNOWN"))</f>
        <v/>
      </c>
      <c r="F10102">
        <f>IF(GL_Paste!$B10099="","",IFERROR(INDEX(AcctSub,MATCH(GL_Paste!$B10099&amp;"",AcctCode,0)),"UNKNOWN"))</f>
        <v/>
      </c>
    </row>
    <row r="10103">
      <c r="A10103" s="40">
        <f>IF(GL_Paste!$B10100="","",N(GL_Paste!$H10100)-N(GL_Paste!$G10100))</f>
        <v/>
      </c>
      <c r="B10103" s="43">
        <f>IF(GL_Paste!$B10100="","",DATE(YEAR(GL_Paste!$E10100),MONTH(GL_Paste!$E10100),1))</f>
        <v/>
      </c>
      <c r="C10103">
        <f>IF(GL_Paste!$B10100="","",IF(TRIM(GL_Paste!$M10100)&lt;&gt;"",TRIM(GL_Paste!$M10100),IFERROR(MID(GL_Paste!$I10100,FIND("[",GL_Paste!$I10100)+1,FIND("]",GL_Paste!$I10100)-FIND("[",GL_Paste!$I10100)-1),"")))</f>
        <v/>
      </c>
      <c r="D10103">
        <f>IF(GL_Paste!$B10100="","",IFERROR(INDEX(DeptName,MATCH($C10103,DeptTag,0)),"UNALLOCATED"))</f>
        <v/>
      </c>
      <c r="E10103">
        <f>IF(GL_Paste!$B10100="","",IFERROR(INDEX(AcctCat,MATCH(GL_Paste!$B10100&amp;"",AcctCode,0)),"UNKNOWN"))</f>
        <v/>
      </c>
      <c r="F10103">
        <f>IF(GL_Paste!$B10100="","",IFERROR(INDEX(AcctSub,MATCH(GL_Paste!$B10100&amp;"",AcctCode,0)),"UNKNOWN"))</f>
        <v/>
      </c>
    </row>
    <row r="10104">
      <c r="A10104" s="40">
        <f>IF(GL_Paste!$B10101="","",N(GL_Paste!$H10101)-N(GL_Paste!$G10101))</f>
        <v/>
      </c>
      <c r="B10104" s="43">
        <f>IF(GL_Paste!$B10101="","",DATE(YEAR(GL_Paste!$E10101),MONTH(GL_Paste!$E10101),1))</f>
        <v/>
      </c>
      <c r="C10104">
        <f>IF(GL_Paste!$B10101="","",IF(TRIM(GL_Paste!$M10101)&lt;&gt;"",TRIM(GL_Paste!$M10101),IFERROR(MID(GL_Paste!$I10101,FIND("[",GL_Paste!$I10101)+1,FIND("]",GL_Paste!$I10101)-FIND("[",GL_Paste!$I10101)-1),"")))</f>
        <v/>
      </c>
      <c r="D10104">
        <f>IF(GL_Paste!$B10101="","",IFERROR(INDEX(DeptName,MATCH($C10104,DeptTag,0)),"UNALLOCATED"))</f>
        <v/>
      </c>
      <c r="E10104">
        <f>IF(GL_Paste!$B10101="","",IFERROR(INDEX(AcctCat,MATCH(GL_Paste!$B10101&amp;"",AcctCode,0)),"UNKNOWN"))</f>
        <v/>
      </c>
      <c r="F10104">
        <f>IF(GL_Paste!$B10101="","",IFERROR(INDEX(AcctSub,MATCH(GL_Paste!$B10101&amp;"",AcctCode,0)),"UNKNOWN"))</f>
        <v/>
      </c>
    </row>
    <row r="10105">
      <c r="A10105" s="40">
        <f>IF(GL_Paste!$B10102="","",N(GL_Paste!$H10102)-N(GL_Paste!$G10102))</f>
        <v/>
      </c>
      <c r="B10105" s="43">
        <f>IF(GL_Paste!$B10102="","",DATE(YEAR(GL_Paste!$E10102),MONTH(GL_Paste!$E10102),1))</f>
        <v/>
      </c>
      <c r="C10105">
        <f>IF(GL_Paste!$B10102="","",IF(TRIM(GL_Paste!$M10102)&lt;&gt;"",TRIM(GL_Paste!$M10102),IFERROR(MID(GL_Paste!$I10102,FIND("[",GL_Paste!$I10102)+1,FIND("]",GL_Paste!$I10102)-FIND("[",GL_Paste!$I10102)-1),"")))</f>
        <v/>
      </c>
      <c r="D10105">
        <f>IF(GL_Paste!$B10102="","",IFERROR(INDEX(DeptName,MATCH($C10105,DeptTag,0)),"UNALLOCATED"))</f>
        <v/>
      </c>
      <c r="E10105">
        <f>IF(GL_Paste!$B10102="","",IFERROR(INDEX(AcctCat,MATCH(GL_Paste!$B10102&amp;"",AcctCode,0)),"UNKNOWN"))</f>
        <v/>
      </c>
      <c r="F10105">
        <f>IF(GL_Paste!$B10102="","",IFERROR(INDEX(AcctSub,MATCH(GL_Paste!$B10102&amp;"",AcctCode,0)),"UNKNOWN"))</f>
        <v/>
      </c>
    </row>
    <row r="10106">
      <c r="A10106" s="40">
        <f>IF(GL_Paste!$B10103="","",N(GL_Paste!$H10103)-N(GL_Paste!$G10103))</f>
        <v/>
      </c>
      <c r="B10106" s="43">
        <f>IF(GL_Paste!$B10103="","",DATE(YEAR(GL_Paste!$E10103),MONTH(GL_Paste!$E10103),1))</f>
        <v/>
      </c>
      <c r="C10106">
        <f>IF(GL_Paste!$B10103="","",IF(TRIM(GL_Paste!$M10103)&lt;&gt;"",TRIM(GL_Paste!$M10103),IFERROR(MID(GL_Paste!$I10103,FIND("[",GL_Paste!$I10103)+1,FIND("]",GL_Paste!$I10103)-FIND("[",GL_Paste!$I10103)-1),"")))</f>
        <v/>
      </c>
      <c r="D10106">
        <f>IF(GL_Paste!$B10103="","",IFERROR(INDEX(DeptName,MATCH($C10106,DeptTag,0)),"UNALLOCATED"))</f>
        <v/>
      </c>
      <c r="E10106">
        <f>IF(GL_Paste!$B10103="","",IFERROR(INDEX(AcctCat,MATCH(GL_Paste!$B10103&amp;"",AcctCode,0)),"UNKNOWN"))</f>
        <v/>
      </c>
      <c r="F10106">
        <f>IF(GL_Paste!$B10103="","",IFERROR(INDEX(AcctSub,MATCH(GL_Paste!$B10103&amp;"",AcctCode,0)),"UNKNOWN"))</f>
        <v/>
      </c>
    </row>
    <row r="10107">
      <c r="A10107" s="40">
        <f>IF(GL_Paste!$B10104="","",N(GL_Paste!$H10104)-N(GL_Paste!$G10104))</f>
        <v/>
      </c>
      <c r="B10107" s="43">
        <f>IF(GL_Paste!$B10104="","",DATE(YEAR(GL_Paste!$E10104),MONTH(GL_Paste!$E10104),1))</f>
        <v/>
      </c>
      <c r="C10107">
        <f>IF(GL_Paste!$B10104="","",IF(TRIM(GL_Paste!$M10104)&lt;&gt;"",TRIM(GL_Paste!$M10104),IFERROR(MID(GL_Paste!$I10104,FIND("[",GL_Paste!$I10104)+1,FIND("]",GL_Paste!$I10104)-FIND("[",GL_Paste!$I10104)-1),"")))</f>
        <v/>
      </c>
      <c r="D10107">
        <f>IF(GL_Paste!$B10104="","",IFERROR(INDEX(DeptName,MATCH($C10107,DeptTag,0)),"UNALLOCATED"))</f>
        <v/>
      </c>
      <c r="E10107">
        <f>IF(GL_Paste!$B10104="","",IFERROR(INDEX(AcctCat,MATCH(GL_Paste!$B10104&amp;"",AcctCode,0)),"UNKNOWN"))</f>
        <v/>
      </c>
      <c r="F10107">
        <f>IF(GL_Paste!$B10104="","",IFERROR(INDEX(AcctSub,MATCH(GL_Paste!$B10104&amp;"",AcctCode,0)),"UNKNOWN"))</f>
        <v/>
      </c>
    </row>
    <row r="10108">
      <c r="A10108" s="40">
        <f>IF(GL_Paste!$B10105="","",N(GL_Paste!$H10105)-N(GL_Paste!$G10105))</f>
        <v/>
      </c>
      <c r="B10108" s="43">
        <f>IF(GL_Paste!$B10105="","",DATE(YEAR(GL_Paste!$E10105),MONTH(GL_Paste!$E10105),1))</f>
        <v/>
      </c>
      <c r="C10108">
        <f>IF(GL_Paste!$B10105="","",IF(TRIM(GL_Paste!$M10105)&lt;&gt;"",TRIM(GL_Paste!$M10105),IFERROR(MID(GL_Paste!$I10105,FIND("[",GL_Paste!$I10105)+1,FIND("]",GL_Paste!$I10105)-FIND("[",GL_Paste!$I10105)-1),"")))</f>
        <v/>
      </c>
      <c r="D10108">
        <f>IF(GL_Paste!$B10105="","",IFERROR(INDEX(DeptName,MATCH($C10108,DeptTag,0)),"UNALLOCATED"))</f>
        <v/>
      </c>
      <c r="E10108">
        <f>IF(GL_Paste!$B10105="","",IFERROR(INDEX(AcctCat,MATCH(GL_Paste!$B10105&amp;"",AcctCode,0)),"UNKNOWN"))</f>
        <v/>
      </c>
      <c r="F10108">
        <f>IF(GL_Paste!$B10105="","",IFERROR(INDEX(AcctSub,MATCH(GL_Paste!$B10105&amp;"",AcctCode,0)),"UNKNOWN"))</f>
        <v/>
      </c>
    </row>
    <row r="10109">
      <c r="A10109" s="40">
        <f>IF(GL_Paste!$B10106="","",N(GL_Paste!$H10106)-N(GL_Paste!$G10106))</f>
        <v/>
      </c>
      <c r="B10109" s="43">
        <f>IF(GL_Paste!$B10106="","",DATE(YEAR(GL_Paste!$E10106),MONTH(GL_Paste!$E10106),1))</f>
        <v/>
      </c>
      <c r="C10109">
        <f>IF(GL_Paste!$B10106="","",IF(TRIM(GL_Paste!$M10106)&lt;&gt;"",TRIM(GL_Paste!$M10106),IFERROR(MID(GL_Paste!$I10106,FIND("[",GL_Paste!$I10106)+1,FIND("]",GL_Paste!$I10106)-FIND("[",GL_Paste!$I10106)-1),"")))</f>
        <v/>
      </c>
      <c r="D10109">
        <f>IF(GL_Paste!$B10106="","",IFERROR(INDEX(DeptName,MATCH($C10109,DeptTag,0)),"UNALLOCATED"))</f>
        <v/>
      </c>
      <c r="E10109">
        <f>IF(GL_Paste!$B10106="","",IFERROR(INDEX(AcctCat,MATCH(GL_Paste!$B10106&amp;"",AcctCode,0)),"UNKNOWN"))</f>
        <v/>
      </c>
      <c r="F10109">
        <f>IF(GL_Paste!$B10106="","",IFERROR(INDEX(AcctSub,MATCH(GL_Paste!$B10106&amp;"",AcctCode,0)),"UNKNOWN"))</f>
        <v/>
      </c>
    </row>
    <row r="10110">
      <c r="A10110" s="40">
        <f>IF(GL_Paste!$B10107="","",N(GL_Paste!$H10107)-N(GL_Paste!$G10107))</f>
        <v/>
      </c>
      <c r="B10110" s="43">
        <f>IF(GL_Paste!$B10107="","",DATE(YEAR(GL_Paste!$E10107),MONTH(GL_Paste!$E10107),1))</f>
        <v/>
      </c>
      <c r="C10110">
        <f>IF(GL_Paste!$B10107="","",IF(TRIM(GL_Paste!$M10107)&lt;&gt;"",TRIM(GL_Paste!$M10107),IFERROR(MID(GL_Paste!$I10107,FIND("[",GL_Paste!$I10107)+1,FIND("]",GL_Paste!$I10107)-FIND("[",GL_Paste!$I10107)-1),"")))</f>
        <v/>
      </c>
      <c r="D10110">
        <f>IF(GL_Paste!$B10107="","",IFERROR(INDEX(DeptName,MATCH($C10110,DeptTag,0)),"UNALLOCATED"))</f>
        <v/>
      </c>
      <c r="E10110">
        <f>IF(GL_Paste!$B10107="","",IFERROR(INDEX(AcctCat,MATCH(GL_Paste!$B10107&amp;"",AcctCode,0)),"UNKNOWN"))</f>
        <v/>
      </c>
      <c r="F10110">
        <f>IF(GL_Paste!$B10107="","",IFERROR(INDEX(AcctSub,MATCH(GL_Paste!$B10107&amp;"",AcctCode,0)),"UNKNOWN"))</f>
        <v/>
      </c>
    </row>
    <row r="10111">
      <c r="A10111" s="40">
        <f>IF(GL_Paste!$B10108="","",N(GL_Paste!$H10108)-N(GL_Paste!$G10108))</f>
        <v/>
      </c>
      <c r="B10111" s="43">
        <f>IF(GL_Paste!$B10108="","",DATE(YEAR(GL_Paste!$E10108),MONTH(GL_Paste!$E10108),1))</f>
        <v/>
      </c>
      <c r="C10111">
        <f>IF(GL_Paste!$B10108="","",IF(TRIM(GL_Paste!$M10108)&lt;&gt;"",TRIM(GL_Paste!$M10108),IFERROR(MID(GL_Paste!$I10108,FIND("[",GL_Paste!$I10108)+1,FIND("]",GL_Paste!$I10108)-FIND("[",GL_Paste!$I10108)-1),"")))</f>
        <v/>
      </c>
      <c r="D10111">
        <f>IF(GL_Paste!$B10108="","",IFERROR(INDEX(DeptName,MATCH($C10111,DeptTag,0)),"UNALLOCATED"))</f>
        <v/>
      </c>
      <c r="E10111">
        <f>IF(GL_Paste!$B10108="","",IFERROR(INDEX(AcctCat,MATCH(GL_Paste!$B10108&amp;"",AcctCode,0)),"UNKNOWN"))</f>
        <v/>
      </c>
      <c r="F10111">
        <f>IF(GL_Paste!$B10108="","",IFERROR(INDEX(AcctSub,MATCH(GL_Paste!$B10108&amp;"",AcctCode,0)),"UNKNOWN"))</f>
        <v/>
      </c>
    </row>
    <row r="10112">
      <c r="A10112" s="40">
        <f>IF(GL_Paste!$B10109="","",N(GL_Paste!$H10109)-N(GL_Paste!$G10109))</f>
        <v/>
      </c>
      <c r="B10112" s="43">
        <f>IF(GL_Paste!$B10109="","",DATE(YEAR(GL_Paste!$E10109),MONTH(GL_Paste!$E10109),1))</f>
        <v/>
      </c>
      <c r="C10112">
        <f>IF(GL_Paste!$B10109="","",IF(TRIM(GL_Paste!$M10109)&lt;&gt;"",TRIM(GL_Paste!$M10109),IFERROR(MID(GL_Paste!$I10109,FIND("[",GL_Paste!$I10109)+1,FIND("]",GL_Paste!$I10109)-FIND("[",GL_Paste!$I10109)-1),"")))</f>
        <v/>
      </c>
      <c r="D10112">
        <f>IF(GL_Paste!$B10109="","",IFERROR(INDEX(DeptName,MATCH($C10112,DeptTag,0)),"UNALLOCATED"))</f>
        <v/>
      </c>
      <c r="E10112">
        <f>IF(GL_Paste!$B10109="","",IFERROR(INDEX(AcctCat,MATCH(GL_Paste!$B10109&amp;"",AcctCode,0)),"UNKNOWN"))</f>
        <v/>
      </c>
      <c r="F10112">
        <f>IF(GL_Paste!$B10109="","",IFERROR(INDEX(AcctSub,MATCH(GL_Paste!$B10109&amp;"",AcctCode,0)),"UNKNOWN"))</f>
        <v/>
      </c>
    </row>
    <row r="10113">
      <c r="A10113" s="40">
        <f>IF(GL_Paste!$B10110="","",N(GL_Paste!$H10110)-N(GL_Paste!$G10110))</f>
        <v/>
      </c>
      <c r="B10113" s="43">
        <f>IF(GL_Paste!$B10110="","",DATE(YEAR(GL_Paste!$E10110),MONTH(GL_Paste!$E10110),1))</f>
        <v/>
      </c>
      <c r="C10113">
        <f>IF(GL_Paste!$B10110="","",IF(TRIM(GL_Paste!$M10110)&lt;&gt;"",TRIM(GL_Paste!$M10110),IFERROR(MID(GL_Paste!$I10110,FIND("[",GL_Paste!$I10110)+1,FIND("]",GL_Paste!$I10110)-FIND("[",GL_Paste!$I10110)-1),"")))</f>
        <v/>
      </c>
      <c r="D10113">
        <f>IF(GL_Paste!$B10110="","",IFERROR(INDEX(DeptName,MATCH($C10113,DeptTag,0)),"UNALLOCATED"))</f>
        <v/>
      </c>
      <c r="E10113">
        <f>IF(GL_Paste!$B10110="","",IFERROR(INDEX(AcctCat,MATCH(GL_Paste!$B10110&amp;"",AcctCode,0)),"UNKNOWN"))</f>
        <v/>
      </c>
      <c r="F10113">
        <f>IF(GL_Paste!$B10110="","",IFERROR(INDEX(AcctSub,MATCH(GL_Paste!$B10110&amp;"",AcctCode,0)),"UNKNOWN"))</f>
        <v/>
      </c>
    </row>
    <row r="10114">
      <c r="A10114" s="40">
        <f>IF(GL_Paste!$B10111="","",N(GL_Paste!$H10111)-N(GL_Paste!$G10111))</f>
        <v/>
      </c>
      <c r="B10114" s="43">
        <f>IF(GL_Paste!$B10111="","",DATE(YEAR(GL_Paste!$E10111),MONTH(GL_Paste!$E10111),1))</f>
        <v/>
      </c>
      <c r="C10114">
        <f>IF(GL_Paste!$B10111="","",IF(TRIM(GL_Paste!$M10111)&lt;&gt;"",TRIM(GL_Paste!$M10111),IFERROR(MID(GL_Paste!$I10111,FIND("[",GL_Paste!$I10111)+1,FIND("]",GL_Paste!$I10111)-FIND("[",GL_Paste!$I10111)-1),"")))</f>
        <v/>
      </c>
      <c r="D10114">
        <f>IF(GL_Paste!$B10111="","",IFERROR(INDEX(DeptName,MATCH($C10114,DeptTag,0)),"UNALLOCATED"))</f>
        <v/>
      </c>
      <c r="E10114">
        <f>IF(GL_Paste!$B10111="","",IFERROR(INDEX(AcctCat,MATCH(GL_Paste!$B10111&amp;"",AcctCode,0)),"UNKNOWN"))</f>
        <v/>
      </c>
      <c r="F10114">
        <f>IF(GL_Paste!$B10111="","",IFERROR(INDEX(AcctSub,MATCH(GL_Paste!$B10111&amp;"",AcctCode,0)),"UNKNOWN"))</f>
        <v/>
      </c>
    </row>
    <row r="10115">
      <c r="A10115" s="40">
        <f>IF(GL_Paste!$B10112="","",N(GL_Paste!$H10112)-N(GL_Paste!$G10112))</f>
        <v/>
      </c>
      <c r="B10115" s="43">
        <f>IF(GL_Paste!$B10112="","",DATE(YEAR(GL_Paste!$E10112),MONTH(GL_Paste!$E10112),1))</f>
        <v/>
      </c>
      <c r="C10115">
        <f>IF(GL_Paste!$B10112="","",IF(TRIM(GL_Paste!$M10112)&lt;&gt;"",TRIM(GL_Paste!$M10112),IFERROR(MID(GL_Paste!$I10112,FIND("[",GL_Paste!$I10112)+1,FIND("]",GL_Paste!$I10112)-FIND("[",GL_Paste!$I10112)-1),"")))</f>
        <v/>
      </c>
      <c r="D10115">
        <f>IF(GL_Paste!$B10112="","",IFERROR(INDEX(DeptName,MATCH($C10115,DeptTag,0)),"UNALLOCATED"))</f>
        <v/>
      </c>
      <c r="E10115">
        <f>IF(GL_Paste!$B10112="","",IFERROR(INDEX(AcctCat,MATCH(GL_Paste!$B10112&amp;"",AcctCode,0)),"UNKNOWN"))</f>
        <v/>
      </c>
      <c r="F10115">
        <f>IF(GL_Paste!$B10112="","",IFERROR(INDEX(AcctSub,MATCH(GL_Paste!$B10112&amp;"",AcctCode,0)),"UNKNOWN"))</f>
        <v/>
      </c>
    </row>
    <row r="10116">
      <c r="A10116" s="40">
        <f>IF(GL_Paste!$B10113="","",N(GL_Paste!$H10113)-N(GL_Paste!$G10113))</f>
        <v/>
      </c>
      <c r="B10116" s="43">
        <f>IF(GL_Paste!$B10113="","",DATE(YEAR(GL_Paste!$E10113),MONTH(GL_Paste!$E10113),1))</f>
        <v/>
      </c>
      <c r="C10116">
        <f>IF(GL_Paste!$B10113="","",IF(TRIM(GL_Paste!$M10113)&lt;&gt;"",TRIM(GL_Paste!$M10113),IFERROR(MID(GL_Paste!$I10113,FIND("[",GL_Paste!$I10113)+1,FIND("]",GL_Paste!$I10113)-FIND("[",GL_Paste!$I10113)-1),"")))</f>
        <v/>
      </c>
      <c r="D10116">
        <f>IF(GL_Paste!$B10113="","",IFERROR(INDEX(DeptName,MATCH($C10116,DeptTag,0)),"UNALLOCATED"))</f>
        <v/>
      </c>
      <c r="E10116">
        <f>IF(GL_Paste!$B10113="","",IFERROR(INDEX(AcctCat,MATCH(GL_Paste!$B10113&amp;"",AcctCode,0)),"UNKNOWN"))</f>
        <v/>
      </c>
      <c r="F10116">
        <f>IF(GL_Paste!$B10113="","",IFERROR(INDEX(AcctSub,MATCH(GL_Paste!$B10113&amp;"",AcctCode,0)),"UNKNOWN"))</f>
        <v/>
      </c>
    </row>
    <row r="10117">
      <c r="A10117" s="40">
        <f>IF(GL_Paste!$B10114="","",N(GL_Paste!$H10114)-N(GL_Paste!$G10114))</f>
        <v/>
      </c>
      <c r="B10117" s="43">
        <f>IF(GL_Paste!$B10114="","",DATE(YEAR(GL_Paste!$E10114),MONTH(GL_Paste!$E10114),1))</f>
        <v/>
      </c>
      <c r="C10117">
        <f>IF(GL_Paste!$B10114="","",IF(TRIM(GL_Paste!$M10114)&lt;&gt;"",TRIM(GL_Paste!$M10114),IFERROR(MID(GL_Paste!$I10114,FIND("[",GL_Paste!$I10114)+1,FIND("]",GL_Paste!$I10114)-FIND("[",GL_Paste!$I10114)-1),"")))</f>
        <v/>
      </c>
      <c r="D10117">
        <f>IF(GL_Paste!$B10114="","",IFERROR(INDEX(DeptName,MATCH($C10117,DeptTag,0)),"UNALLOCATED"))</f>
        <v/>
      </c>
      <c r="E10117">
        <f>IF(GL_Paste!$B10114="","",IFERROR(INDEX(AcctCat,MATCH(GL_Paste!$B10114&amp;"",AcctCode,0)),"UNKNOWN"))</f>
        <v/>
      </c>
      <c r="F10117">
        <f>IF(GL_Paste!$B10114="","",IFERROR(INDEX(AcctSub,MATCH(GL_Paste!$B10114&amp;"",AcctCode,0)),"UNKNOWN"))</f>
        <v/>
      </c>
    </row>
    <row r="10118">
      <c r="A10118" s="40">
        <f>IF(GL_Paste!$B10115="","",N(GL_Paste!$H10115)-N(GL_Paste!$G10115))</f>
        <v/>
      </c>
      <c r="B10118" s="43">
        <f>IF(GL_Paste!$B10115="","",DATE(YEAR(GL_Paste!$E10115),MONTH(GL_Paste!$E10115),1))</f>
        <v/>
      </c>
      <c r="C10118">
        <f>IF(GL_Paste!$B10115="","",IF(TRIM(GL_Paste!$M10115)&lt;&gt;"",TRIM(GL_Paste!$M10115),IFERROR(MID(GL_Paste!$I10115,FIND("[",GL_Paste!$I10115)+1,FIND("]",GL_Paste!$I10115)-FIND("[",GL_Paste!$I10115)-1),"")))</f>
        <v/>
      </c>
      <c r="D10118">
        <f>IF(GL_Paste!$B10115="","",IFERROR(INDEX(DeptName,MATCH($C10118,DeptTag,0)),"UNALLOCATED"))</f>
        <v/>
      </c>
      <c r="E10118">
        <f>IF(GL_Paste!$B10115="","",IFERROR(INDEX(AcctCat,MATCH(GL_Paste!$B10115&amp;"",AcctCode,0)),"UNKNOWN"))</f>
        <v/>
      </c>
      <c r="F10118">
        <f>IF(GL_Paste!$B10115="","",IFERROR(INDEX(AcctSub,MATCH(GL_Paste!$B10115&amp;"",AcctCode,0)),"UNKNOWN"))</f>
        <v/>
      </c>
    </row>
    <row r="10119">
      <c r="A10119" s="40">
        <f>IF(GL_Paste!$B10116="","",N(GL_Paste!$H10116)-N(GL_Paste!$G10116))</f>
        <v/>
      </c>
      <c r="B10119" s="43">
        <f>IF(GL_Paste!$B10116="","",DATE(YEAR(GL_Paste!$E10116),MONTH(GL_Paste!$E10116),1))</f>
        <v/>
      </c>
      <c r="C10119">
        <f>IF(GL_Paste!$B10116="","",IF(TRIM(GL_Paste!$M10116)&lt;&gt;"",TRIM(GL_Paste!$M10116),IFERROR(MID(GL_Paste!$I10116,FIND("[",GL_Paste!$I10116)+1,FIND("]",GL_Paste!$I10116)-FIND("[",GL_Paste!$I10116)-1),"")))</f>
        <v/>
      </c>
      <c r="D10119">
        <f>IF(GL_Paste!$B10116="","",IFERROR(INDEX(DeptName,MATCH($C10119,DeptTag,0)),"UNALLOCATED"))</f>
        <v/>
      </c>
      <c r="E10119">
        <f>IF(GL_Paste!$B10116="","",IFERROR(INDEX(AcctCat,MATCH(GL_Paste!$B10116&amp;"",AcctCode,0)),"UNKNOWN"))</f>
        <v/>
      </c>
      <c r="F10119">
        <f>IF(GL_Paste!$B10116="","",IFERROR(INDEX(AcctSub,MATCH(GL_Paste!$B10116&amp;"",AcctCode,0)),"UNKNOWN"))</f>
        <v/>
      </c>
    </row>
    <row r="10120">
      <c r="A10120" s="40">
        <f>IF(GL_Paste!$B10117="","",N(GL_Paste!$H10117)-N(GL_Paste!$G10117))</f>
        <v/>
      </c>
      <c r="B10120" s="43">
        <f>IF(GL_Paste!$B10117="","",DATE(YEAR(GL_Paste!$E10117),MONTH(GL_Paste!$E10117),1))</f>
        <v/>
      </c>
      <c r="C10120">
        <f>IF(GL_Paste!$B10117="","",IF(TRIM(GL_Paste!$M10117)&lt;&gt;"",TRIM(GL_Paste!$M10117),IFERROR(MID(GL_Paste!$I10117,FIND("[",GL_Paste!$I10117)+1,FIND("]",GL_Paste!$I10117)-FIND("[",GL_Paste!$I10117)-1),"")))</f>
        <v/>
      </c>
      <c r="D10120">
        <f>IF(GL_Paste!$B10117="","",IFERROR(INDEX(DeptName,MATCH($C10120,DeptTag,0)),"UNALLOCATED"))</f>
        <v/>
      </c>
      <c r="E10120">
        <f>IF(GL_Paste!$B10117="","",IFERROR(INDEX(AcctCat,MATCH(GL_Paste!$B10117&amp;"",AcctCode,0)),"UNKNOWN"))</f>
        <v/>
      </c>
      <c r="F10120">
        <f>IF(GL_Paste!$B10117="","",IFERROR(INDEX(AcctSub,MATCH(GL_Paste!$B10117&amp;"",AcctCode,0)),"UNKNOWN"))</f>
        <v/>
      </c>
    </row>
    <row r="10121">
      <c r="A10121" s="40">
        <f>IF(GL_Paste!$B10118="","",N(GL_Paste!$H10118)-N(GL_Paste!$G10118))</f>
        <v/>
      </c>
      <c r="B10121" s="43">
        <f>IF(GL_Paste!$B10118="","",DATE(YEAR(GL_Paste!$E10118),MONTH(GL_Paste!$E10118),1))</f>
        <v/>
      </c>
      <c r="C10121">
        <f>IF(GL_Paste!$B10118="","",IF(TRIM(GL_Paste!$M10118)&lt;&gt;"",TRIM(GL_Paste!$M10118),IFERROR(MID(GL_Paste!$I10118,FIND("[",GL_Paste!$I10118)+1,FIND("]",GL_Paste!$I10118)-FIND("[",GL_Paste!$I10118)-1),"")))</f>
        <v/>
      </c>
      <c r="D10121">
        <f>IF(GL_Paste!$B10118="","",IFERROR(INDEX(DeptName,MATCH($C10121,DeptTag,0)),"UNALLOCATED"))</f>
        <v/>
      </c>
      <c r="E10121">
        <f>IF(GL_Paste!$B10118="","",IFERROR(INDEX(AcctCat,MATCH(GL_Paste!$B10118&amp;"",AcctCode,0)),"UNKNOWN"))</f>
        <v/>
      </c>
      <c r="F10121">
        <f>IF(GL_Paste!$B10118="","",IFERROR(INDEX(AcctSub,MATCH(GL_Paste!$B10118&amp;"",AcctCode,0)),"UNKNOWN"))</f>
        <v/>
      </c>
    </row>
    <row r="10122">
      <c r="A10122" s="40">
        <f>IF(GL_Paste!$B10119="","",N(GL_Paste!$H10119)-N(GL_Paste!$G10119))</f>
        <v/>
      </c>
      <c r="B10122" s="43">
        <f>IF(GL_Paste!$B10119="","",DATE(YEAR(GL_Paste!$E10119),MONTH(GL_Paste!$E10119),1))</f>
        <v/>
      </c>
      <c r="C10122">
        <f>IF(GL_Paste!$B10119="","",IF(TRIM(GL_Paste!$M10119)&lt;&gt;"",TRIM(GL_Paste!$M10119),IFERROR(MID(GL_Paste!$I10119,FIND("[",GL_Paste!$I10119)+1,FIND("]",GL_Paste!$I10119)-FIND("[",GL_Paste!$I10119)-1),"")))</f>
        <v/>
      </c>
      <c r="D10122">
        <f>IF(GL_Paste!$B10119="","",IFERROR(INDEX(DeptName,MATCH($C10122,DeptTag,0)),"UNALLOCATED"))</f>
        <v/>
      </c>
      <c r="E10122">
        <f>IF(GL_Paste!$B10119="","",IFERROR(INDEX(AcctCat,MATCH(GL_Paste!$B10119&amp;"",AcctCode,0)),"UNKNOWN"))</f>
        <v/>
      </c>
      <c r="F10122">
        <f>IF(GL_Paste!$B10119="","",IFERROR(INDEX(AcctSub,MATCH(GL_Paste!$B10119&amp;"",AcctCode,0)),"UNKNOWN"))</f>
        <v/>
      </c>
    </row>
    <row r="10123">
      <c r="A10123" s="40">
        <f>IF(GL_Paste!$B10120="","",N(GL_Paste!$H10120)-N(GL_Paste!$G10120))</f>
        <v/>
      </c>
      <c r="B10123" s="43">
        <f>IF(GL_Paste!$B10120="","",DATE(YEAR(GL_Paste!$E10120),MONTH(GL_Paste!$E10120),1))</f>
        <v/>
      </c>
      <c r="C10123">
        <f>IF(GL_Paste!$B10120="","",IF(TRIM(GL_Paste!$M10120)&lt;&gt;"",TRIM(GL_Paste!$M10120),IFERROR(MID(GL_Paste!$I10120,FIND("[",GL_Paste!$I10120)+1,FIND("]",GL_Paste!$I10120)-FIND("[",GL_Paste!$I10120)-1),"")))</f>
        <v/>
      </c>
      <c r="D10123">
        <f>IF(GL_Paste!$B10120="","",IFERROR(INDEX(DeptName,MATCH($C10123,DeptTag,0)),"UNALLOCATED"))</f>
        <v/>
      </c>
      <c r="E10123">
        <f>IF(GL_Paste!$B10120="","",IFERROR(INDEX(AcctCat,MATCH(GL_Paste!$B10120&amp;"",AcctCode,0)),"UNKNOWN"))</f>
        <v/>
      </c>
      <c r="F10123">
        <f>IF(GL_Paste!$B10120="","",IFERROR(INDEX(AcctSub,MATCH(GL_Paste!$B10120&amp;"",AcctCode,0)),"UNKNOWN"))</f>
        <v/>
      </c>
    </row>
    <row r="10124">
      <c r="A10124" s="40">
        <f>IF(GL_Paste!$B10121="","",N(GL_Paste!$H10121)-N(GL_Paste!$G10121))</f>
        <v/>
      </c>
      <c r="B10124" s="43">
        <f>IF(GL_Paste!$B10121="","",DATE(YEAR(GL_Paste!$E10121),MONTH(GL_Paste!$E10121),1))</f>
        <v/>
      </c>
      <c r="C10124">
        <f>IF(GL_Paste!$B10121="","",IF(TRIM(GL_Paste!$M10121)&lt;&gt;"",TRIM(GL_Paste!$M10121),IFERROR(MID(GL_Paste!$I10121,FIND("[",GL_Paste!$I10121)+1,FIND("]",GL_Paste!$I10121)-FIND("[",GL_Paste!$I10121)-1),"")))</f>
        <v/>
      </c>
      <c r="D10124">
        <f>IF(GL_Paste!$B10121="","",IFERROR(INDEX(DeptName,MATCH($C10124,DeptTag,0)),"UNALLOCATED"))</f>
        <v/>
      </c>
      <c r="E10124">
        <f>IF(GL_Paste!$B10121="","",IFERROR(INDEX(AcctCat,MATCH(GL_Paste!$B10121&amp;"",AcctCode,0)),"UNKNOWN"))</f>
        <v/>
      </c>
      <c r="F10124">
        <f>IF(GL_Paste!$B10121="","",IFERROR(INDEX(AcctSub,MATCH(GL_Paste!$B10121&amp;"",AcctCode,0)),"UNKNOWN"))</f>
        <v/>
      </c>
    </row>
    <row r="10125">
      <c r="A10125" s="40">
        <f>IF(GL_Paste!$B10122="","",N(GL_Paste!$H10122)-N(GL_Paste!$G10122))</f>
        <v/>
      </c>
      <c r="B10125" s="43">
        <f>IF(GL_Paste!$B10122="","",DATE(YEAR(GL_Paste!$E10122),MONTH(GL_Paste!$E10122),1))</f>
        <v/>
      </c>
      <c r="C10125">
        <f>IF(GL_Paste!$B10122="","",IF(TRIM(GL_Paste!$M10122)&lt;&gt;"",TRIM(GL_Paste!$M10122),IFERROR(MID(GL_Paste!$I10122,FIND("[",GL_Paste!$I10122)+1,FIND("]",GL_Paste!$I10122)-FIND("[",GL_Paste!$I10122)-1),"")))</f>
        <v/>
      </c>
      <c r="D10125">
        <f>IF(GL_Paste!$B10122="","",IFERROR(INDEX(DeptName,MATCH($C10125,DeptTag,0)),"UNALLOCATED"))</f>
        <v/>
      </c>
      <c r="E10125">
        <f>IF(GL_Paste!$B10122="","",IFERROR(INDEX(AcctCat,MATCH(GL_Paste!$B10122&amp;"",AcctCode,0)),"UNKNOWN"))</f>
        <v/>
      </c>
      <c r="F10125">
        <f>IF(GL_Paste!$B10122="","",IFERROR(INDEX(AcctSub,MATCH(GL_Paste!$B10122&amp;"",AcctCode,0)),"UNKNOWN"))</f>
        <v/>
      </c>
    </row>
    <row r="10126">
      <c r="A10126" s="40">
        <f>IF(GL_Paste!$B10123="","",N(GL_Paste!$H10123)-N(GL_Paste!$G10123))</f>
        <v/>
      </c>
      <c r="B10126" s="43">
        <f>IF(GL_Paste!$B10123="","",DATE(YEAR(GL_Paste!$E10123),MONTH(GL_Paste!$E10123),1))</f>
        <v/>
      </c>
      <c r="C10126">
        <f>IF(GL_Paste!$B10123="","",IF(TRIM(GL_Paste!$M10123)&lt;&gt;"",TRIM(GL_Paste!$M10123),IFERROR(MID(GL_Paste!$I10123,FIND("[",GL_Paste!$I10123)+1,FIND("]",GL_Paste!$I10123)-FIND("[",GL_Paste!$I10123)-1),"")))</f>
        <v/>
      </c>
      <c r="D10126">
        <f>IF(GL_Paste!$B10123="","",IFERROR(INDEX(DeptName,MATCH($C10126,DeptTag,0)),"UNALLOCATED"))</f>
        <v/>
      </c>
      <c r="E10126">
        <f>IF(GL_Paste!$B10123="","",IFERROR(INDEX(AcctCat,MATCH(GL_Paste!$B10123&amp;"",AcctCode,0)),"UNKNOWN"))</f>
        <v/>
      </c>
      <c r="F10126">
        <f>IF(GL_Paste!$B10123="","",IFERROR(INDEX(AcctSub,MATCH(GL_Paste!$B10123&amp;"",AcctCode,0)),"UNKNOWN"))</f>
        <v/>
      </c>
    </row>
    <row r="10127">
      <c r="A10127" s="40">
        <f>IF(GL_Paste!$B10124="","",N(GL_Paste!$H10124)-N(GL_Paste!$G10124))</f>
        <v/>
      </c>
      <c r="B10127" s="43">
        <f>IF(GL_Paste!$B10124="","",DATE(YEAR(GL_Paste!$E10124),MONTH(GL_Paste!$E10124),1))</f>
        <v/>
      </c>
      <c r="C10127">
        <f>IF(GL_Paste!$B10124="","",IF(TRIM(GL_Paste!$M10124)&lt;&gt;"",TRIM(GL_Paste!$M10124),IFERROR(MID(GL_Paste!$I10124,FIND("[",GL_Paste!$I10124)+1,FIND("]",GL_Paste!$I10124)-FIND("[",GL_Paste!$I10124)-1),"")))</f>
        <v/>
      </c>
      <c r="D10127">
        <f>IF(GL_Paste!$B10124="","",IFERROR(INDEX(DeptName,MATCH($C10127,DeptTag,0)),"UNALLOCATED"))</f>
        <v/>
      </c>
      <c r="E10127">
        <f>IF(GL_Paste!$B10124="","",IFERROR(INDEX(AcctCat,MATCH(GL_Paste!$B10124&amp;"",AcctCode,0)),"UNKNOWN"))</f>
        <v/>
      </c>
      <c r="F10127">
        <f>IF(GL_Paste!$B10124="","",IFERROR(INDEX(AcctSub,MATCH(GL_Paste!$B10124&amp;"",AcctCode,0)),"UNKNOWN"))</f>
        <v/>
      </c>
    </row>
    <row r="10128">
      <c r="A10128" s="40">
        <f>IF(GL_Paste!$B10125="","",N(GL_Paste!$H10125)-N(GL_Paste!$G10125))</f>
        <v/>
      </c>
      <c r="B10128" s="43">
        <f>IF(GL_Paste!$B10125="","",DATE(YEAR(GL_Paste!$E10125),MONTH(GL_Paste!$E10125),1))</f>
        <v/>
      </c>
      <c r="C10128">
        <f>IF(GL_Paste!$B10125="","",IF(TRIM(GL_Paste!$M10125)&lt;&gt;"",TRIM(GL_Paste!$M10125),IFERROR(MID(GL_Paste!$I10125,FIND("[",GL_Paste!$I10125)+1,FIND("]",GL_Paste!$I10125)-FIND("[",GL_Paste!$I10125)-1),"")))</f>
        <v/>
      </c>
      <c r="D10128">
        <f>IF(GL_Paste!$B10125="","",IFERROR(INDEX(DeptName,MATCH($C10128,DeptTag,0)),"UNALLOCATED"))</f>
        <v/>
      </c>
      <c r="E10128">
        <f>IF(GL_Paste!$B10125="","",IFERROR(INDEX(AcctCat,MATCH(GL_Paste!$B10125&amp;"",AcctCode,0)),"UNKNOWN"))</f>
        <v/>
      </c>
      <c r="F10128">
        <f>IF(GL_Paste!$B10125="","",IFERROR(INDEX(AcctSub,MATCH(GL_Paste!$B10125&amp;"",AcctCode,0)),"UNKNOWN"))</f>
        <v/>
      </c>
    </row>
    <row r="10129">
      <c r="A10129" s="40">
        <f>IF(GL_Paste!$B10126="","",N(GL_Paste!$H10126)-N(GL_Paste!$G10126))</f>
        <v/>
      </c>
      <c r="B10129" s="43">
        <f>IF(GL_Paste!$B10126="","",DATE(YEAR(GL_Paste!$E10126),MONTH(GL_Paste!$E10126),1))</f>
        <v/>
      </c>
      <c r="C10129">
        <f>IF(GL_Paste!$B10126="","",IF(TRIM(GL_Paste!$M10126)&lt;&gt;"",TRIM(GL_Paste!$M10126),IFERROR(MID(GL_Paste!$I10126,FIND("[",GL_Paste!$I10126)+1,FIND("]",GL_Paste!$I10126)-FIND("[",GL_Paste!$I10126)-1),"")))</f>
        <v/>
      </c>
      <c r="D10129">
        <f>IF(GL_Paste!$B10126="","",IFERROR(INDEX(DeptName,MATCH($C10129,DeptTag,0)),"UNALLOCATED"))</f>
        <v/>
      </c>
      <c r="E10129">
        <f>IF(GL_Paste!$B10126="","",IFERROR(INDEX(AcctCat,MATCH(GL_Paste!$B10126&amp;"",AcctCode,0)),"UNKNOWN"))</f>
        <v/>
      </c>
      <c r="F10129">
        <f>IF(GL_Paste!$B10126="","",IFERROR(INDEX(AcctSub,MATCH(GL_Paste!$B10126&amp;"",AcctCode,0)),"UNKNOWN"))</f>
        <v/>
      </c>
    </row>
    <row r="10130">
      <c r="A10130" s="40">
        <f>IF(GL_Paste!$B10127="","",N(GL_Paste!$H10127)-N(GL_Paste!$G10127))</f>
        <v/>
      </c>
      <c r="B10130" s="43">
        <f>IF(GL_Paste!$B10127="","",DATE(YEAR(GL_Paste!$E10127),MONTH(GL_Paste!$E10127),1))</f>
        <v/>
      </c>
      <c r="C10130">
        <f>IF(GL_Paste!$B10127="","",IF(TRIM(GL_Paste!$M10127)&lt;&gt;"",TRIM(GL_Paste!$M10127),IFERROR(MID(GL_Paste!$I10127,FIND("[",GL_Paste!$I10127)+1,FIND("]",GL_Paste!$I10127)-FIND("[",GL_Paste!$I10127)-1),"")))</f>
        <v/>
      </c>
      <c r="D10130">
        <f>IF(GL_Paste!$B10127="","",IFERROR(INDEX(DeptName,MATCH($C10130,DeptTag,0)),"UNALLOCATED"))</f>
        <v/>
      </c>
      <c r="E10130">
        <f>IF(GL_Paste!$B10127="","",IFERROR(INDEX(AcctCat,MATCH(GL_Paste!$B10127&amp;"",AcctCode,0)),"UNKNOWN"))</f>
        <v/>
      </c>
      <c r="F10130">
        <f>IF(GL_Paste!$B10127="","",IFERROR(INDEX(AcctSub,MATCH(GL_Paste!$B10127&amp;"",AcctCode,0)),"UNKNOWN"))</f>
        <v/>
      </c>
    </row>
    <row r="10131">
      <c r="A10131" s="40">
        <f>IF(GL_Paste!$B10128="","",N(GL_Paste!$H10128)-N(GL_Paste!$G10128))</f>
        <v/>
      </c>
      <c r="B10131" s="43">
        <f>IF(GL_Paste!$B10128="","",DATE(YEAR(GL_Paste!$E10128),MONTH(GL_Paste!$E10128),1))</f>
        <v/>
      </c>
      <c r="C10131">
        <f>IF(GL_Paste!$B10128="","",IF(TRIM(GL_Paste!$M10128)&lt;&gt;"",TRIM(GL_Paste!$M10128),IFERROR(MID(GL_Paste!$I10128,FIND("[",GL_Paste!$I10128)+1,FIND("]",GL_Paste!$I10128)-FIND("[",GL_Paste!$I10128)-1),"")))</f>
        <v/>
      </c>
      <c r="D10131">
        <f>IF(GL_Paste!$B10128="","",IFERROR(INDEX(DeptName,MATCH($C10131,DeptTag,0)),"UNALLOCATED"))</f>
        <v/>
      </c>
      <c r="E10131">
        <f>IF(GL_Paste!$B10128="","",IFERROR(INDEX(AcctCat,MATCH(GL_Paste!$B10128&amp;"",AcctCode,0)),"UNKNOWN"))</f>
        <v/>
      </c>
      <c r="F10131">
        <f>IF(GL_Paste!$B10128="","",IFERROR(INDEX(AcctSub,MATCH(GL_Paste!$B10128&amp;"",AcctCode,0)),"UNKNOWN"))</f>
        <v/>
      </c>
    </row>
    <row r="10132">
      <c r="A10132" s="40">
        <f>IF(GL_Paste!$B10129="","",N(GL_Paste!$H10129)-N(GL_Paste!$G10129))</f>
        <v/>
      </c>
      <c r="B10132" s="43">
        <f>IF(GL_Paste!$B10129="","",DATE(YEAR(GL_Paste!$E10129),MONTH(GL_Paste!$E10129),1))</f>
        <v/>
      </c>
      <c r="C10132">
        <f>IF(GL_Paste!$B10129="","",IF(TRIM(GL_Paste!$M10129)&lt;&gt;"",TRIM(GL_Paste!$M10129),IFERROR(MID(GL_Paste!$I10129,FIND("[",GL_Paste!$I10129)+1,FIND("]",GL_Paste!$I10129)-FIND("[",GL_Paste!$I10129)-1),"")))</f>
        <v/>
      </c>
      <c r="D10132">
        <f>IF(GL_Paste!$B10129="","",IFERROR(INDEX(DeptName,MATCH($C10132,DeptTag,0)),"UNALLOCATED"))</f>
        <v/>
      </c>
      <c r="E10132">
        <f>IF(GL_Paste!$B10129="","",IFERROR(INDEX(AcctCat,MATCH(GL_Paste!$B10129&amp;"",AcctCode,0)),"UNKNOWN"))</f>
        <v/>
      </c>
      <c r="F10132">
        <f>IF(GL_Paste!$B10129="","",IFERROR(INDEX(AcctSub,MATCH(GL_Paste!$B10129&amp;"",AcctCode,0)),"UNKNOWN"))</f>
        <v/>
      </c>
    </row>
    <row r="10133">
      <c r="A10133" s="40">
        <f>IF(GL_Paste!$B10130="","",N(GL_Paste!$H10130)-N(GL_Paste!$G10130))</f>
        <v/>
      </c>
      <c r="B10133" s="43">
        <f>IF(GL_Paste!$B10130="","",DATE(YEAR(GL_Paste!$E10130),MONTH(GL_Paste!$E10130),1))</f>
        <v/>
      </c>
      <c r="C10133">
        <f>IF(GL_Paste!$B10130="","",IF(TRIM(GL_Paste!$M10130)&lt;&gt;"",TRIM(GL_Paste!$M10130),IFERROR(MID(GL_Paste!$I10130,FIND("[",GL_Paste!$I10130)+1,FIND("]",GL_Paste!$I10130)-FIND("[",GL_Paste!$I10130)-1),"")))</f>
        <v/>
      </c>
      <c r="D10133">
        <f>IF(GL_Paste!$B10130="","",IFERROR(INDEX(DeptName,MATCH($C10133,DeptTag,0)),"UNALLOCATED"))</f>
        <v/>
      </c>
      <c r="E10133">
        <f>IF(GL_Paste!$B10130="","",IFERROR(INDEX(AcctCat,MATCH(GL_Paste!$B10130&amp;"",AcctCode,0)),"UNKNOWN"))</f>
        <v/>
      </c>
      <c r="F10133">
        <f>IF(GL_Paste!$B10130="","",IFERROR(INDEX(AcctSub,MATCH(GL_Paste!$B10130&amp;"",AcctCode,0)),"UNKNOWN"))</f>
        <v/>
      </c>
    </row>
    <row r="10134">
      <c r="A10134" s="40">
        <f>IF(GL_Paste!$B10131="","",N(GL_Paste!$H10131)-N(GL_Paste!$G10131))</f>
        <v/>
      </c>
      <c r="B10134" s="43">
        <f>IF(GL_Paste!$B10131="","",DATE(YEAR(GL_Paste!$E10131),MONTH(GL_Paste!$E10131),1))</f>
        <v/>
      </c>
      <c r="C10134">
        <f>IF(GL_Paste!$B10131="","",IF(TRIM(GL_Paste!$M10131)&lt;&gt;"",TRIM(GL_Paste!$M10131),IFERROR(MID(GL_Paste!$I10131,FIND("[",GL_Paste!$I10131)+1,FIND("]",GL_Paste!$I10131)-FIND("[",GL_Paste!$I10131)-1),"")))</f>
        <v/>
      </c>
      <c r="D10134">
        <f>IF(GL_Paste!$B10131="","",IFERROR(INDEX(DeptName,MATCH($C10134,DeptTag,0)),"UNALLOCATED"))</f>
        <v/>
      </c>
      <c r="E10134">
        <f>IF(GL_Paste!$B10131="","",IFERROR(INDEX(AcctCat,MATCH(GL_Paste!$B10131&amp;"",AcctCode,0)),"UNKNOWN"))</f>
        <v/>
      </c>
      <c r="F10134">
        <f>IF(GL_Paste!$B10131="","",IFERROR(INDEX(AcctSub,MATCH(GL_Paste!$B10131&amp;"",AcctCode,0)),"UNKNOWN"))</f>
        <v/>
      </c>
    </row>
    <row r="10135">
      <c r="A10135" s="40">
        <f>IF(GL_Paste!$B10132="","",N(GL_Paste!$H10132)-N(GL_Paste!$G10132))</f>
        <v/>
      </c>
      <c r="B10135" s="43">
        <f>IF(GL_Paste!$B10132="","",DATE(YEAR(GL_Paste!$E10132),MONTH(GL_Paste!$E10132),1))</f>
        <v/>
      </c>
      <c r="C10135">
        <f>IF(GL_Paste!$B10132="","",IF(TRIM(GL_Paste!$M10132)&lt;&gt;"",TRIM(GL_Paste!$M10132),IFERROR(MID(GL_Paste!$I10132,FIND("[",GL_Paste!$I10132)+1,FIND("]",GL_Paste!$I10132)-FIND("[",GL_Paste!$I10132)-1),"")))</f>
        <v/>
      </c>
      <c r="D10135">
        <f>IF(GL_Paste!$B10132="","",IFERROR(INDEX(DeptName,MATCH($C10135,DeptTag,0)),"UNALLOCATED"))</f>
        <v/>
      </c>
      <c r="E10135">
        <f>IF(GL_Paste!$B10132="","",IFERROR(INDEX(AcctCat,MATCH(GL_Paste!$B10132&amp;"",AcctCode,0)),"UNKNOWN"))</f>
        <v/>
      </c>
      <c r="F10135">
        <f>IF(GL_Paste!$B10132="","",IFERROR(INDEX(AcctSub,MATCH(GL_Paste!$B10132&amp;"",AcctCode,0)),"UNKNOWN"))</f>
        <v/>
      </c>
    </row>
    <row r="10136">
      <c r="A10136" s="40">
        <f>IF(GL_Paste!$B10133="","",N(GL_Paste!$H10133)-N(GL_Paste!$G10133))</f>
        <v/>
      </c>
      <c r="B10136" s="43">
        <f>IF(GL_Paste!$B10133="","",DATE(YEAR(GL_Paste!$E10133),MONTH(GL_Paste!$E10133),1))</f>
        <v/>
      </c>
      <c r="C10136">
        <f>IF(GL_Paste!$B10133="","",IF(TRIM(GL_Paste!$M10133)&lt;&gt;"",TRIM(GL_Paste!$M10133),IFERROR(MID(GL_Paste!$I10133,FIND("[",GL_Paste!$I10133)+1,FIND("]",GL_Paste!$I10133)-FIND("[",GL_Paste!$I10133)-1),"")))</f>
        <v/>
      </c>
      <c r="D10136">
        <f>IF(GL_Paste!$B10133="","",IFERROR(INDEX(DeptName,MATCH($C10136,DeptTag,0)),"UNALLOCATED"))</f>
        <v/>
      </c>
      <c r="E10136">
        <f>IF(GL_Paste!$B10133="","",IFERROR(INDEX(AcctCat,MATCH(GL_Paste!$B10133&amp;"",AcctCode,0)),"UNKNOWN"))</f>
        <v/>
      </c>
      <c r="F10136">
        <f>IF(GL_Paste!$B10133="","",IFERROR(INDEX(AcctSub,MATCH(GL_Paste!$B10133&amp;"",AcctCode,0)),"UNKNOWN"))</f>
        <v/>
      </c>
    </row>
    <row r="10137">
      <c r="A10137" s="40">
        <f>IF(GL_Paste!$B10134="","",N(GL_Paste!$H10134)-N(GL_Paste!$G10134))</f>
        <v/>
      </c>
      <c r="B10137" s="43">
        <f>IF(GL_Paste!$B10134="","",DATE(YEAR(GL_Paste!$E10134),MONTH(GL_Paste!$E10134),1))</f>
        <v/>
      </c>
      <c r="C10137">
        <f>IF(GL_Paste!$B10134="","",IF(TRIM(GL_Paste!$M10134)&lt;&gt;"",TRIM(GL_Paste!$M10134),IFERROR(MID(GL_Paste!$I10134,FIND("[",GL_Paste!$I10134)+1,FIND("]",GL_Paste!$I10134)-FIND("[",GL_Paste!$I10134)-1),"")))</f>
        <v/>
      </c>
      <c r="D10137">
        <f>IF(GL_Paste!$B10134="","",IFERROR(INDEX(DeptName,MATCH($C10137,DeptTag,0)),"UNALLOCATED"))</f>
        <v/>
      </c>
      <c r="E10137">
        <f>IF(GL_Paste!$B10134="","",IFERROR(INDEX(AcctCat,MATCH(GL_Paste!$B10134&amp;"",AcctCode,0)),"UNKNOWN"))</f>
        <v/>
      </c>
      <c r="F10137">
        <f>IF(GL_Paste!$B10134="","",IFERROR(INDEX(AcctSub,MATCH(GL_Paste!$B10134&amp;"",AcctCode,0)),"UNKNOWN"))</f>
        <v/>
      </c>
    </row>
    <row r="10138">
      <c r="A10138" s="40">
        <f>IF(GL_Paste!$B10135="","",N(GL_Paste!$H10135)-N(GL_Paste!$G10135))</f>
        <v/>
      </c>
      <c r="B10138" s="43">
        <f>IF(GL_Paste!$B10135="","",DATE(YEAR(GL_Paste!$E10135),MONTH(GL_Paste!$E10135),1))</f>
        <v/>
      </c>
      <c r="C10138">
        <f>IF(GL_Paste!$B10135="","",IF(TRIM(GL_Paste!$M10135)&lt;&gt;"",TRIM(GL_Paste!$M10135),IFERROR(MID(GL_Paste!$I10135,FIND("[",GL_Paste!$I10135)+1,FIND("]",GL_Paste!$I10135)-FIND("[",GL_Paste!$I10135)-1),"")))</f>
        <v/>
      </c>
      <c r="D10138">
        <f>IF(GL_Paste!$B10135="","",IFERROR(INDEX(DeptName,MATCH($C10138,DeptTag,0)),"UNALLOCATED"))</f>
        <v/>
      </c>
      <c r="E10138">
        <f>IF(GL_Paste!$B10135="","",IFERROR(INDEX(AcctCat,MATCH(GL_Paste!$B10135&amp;"",AcctCode,0)),"UNKNOWN"))</f>
        <v/>
      </c>
      <c r="F10138">
        <f>IF(GL_Paste!$B10135="","",IFERROR(INDEX(AcctSub,MATCH(GL_Paste!$B10135&amp;"",AcctCode,0)),"UNKNOWN"))</f>
        <v/>
      </c>
    </row>
    <row r="10139">
      <c r="A10139" s="40">
        <f>IF(GL_Paste!$B10136="","",N(GL_Paste!$H10136)-N(GL_Paste!$G10136))</f>
        <v/>
      </c>
      <c r="B10139" s="43">
        <f>IF(GL_Paste!$B10136="","",DATE(YEAR(GL_Paste!$E10136),MONTH(GL_Paste!$E10136),1))</f>
        <v/>
      </c>
      <c r="C10139">
        <f>IF(GL_Paste!$B10136="","",IF(TRIM(GL_Paste!$M10136)&lt;&gt;"",TRIM(GL_Paste!$M10136),IFERROR(MID(GL_Paste!$I10136,FIND("[",GL_Paste!$I10136)+1,FIND("]",GL_Paste!$I10136)-FIND("[",GL_Paste!$I10136)-1),"")))</f>
        <v/>
      </c>
      <c r="D10139">
        <f>IF(GL_Paste!$B10136="","",IFERROR(INDEX(DeptName,MATCH($C10139,DeptTag,0)),"UNALLOCATED"))</f>
        <v/>
      </c>
      <c r="E10139">
        <f>IF(GL_Paste!$B10136="","",IFERROR(INDEX(AcctCat,MATCH(GL_Paste!$B10136&amp;"",AcctCode,0)),"UNKNOWN"))</f>
        <v/>
      </c>
      <c r="F10139">
        <f>IF(GL_Paste!$B10136="","",IFERROR(INDEX(AcctSub,MATCH(GL_Paste!$B10136&amp;"",AcctCode,0)),"UNKNOWN"))</f>
        <v/>
      </c>
    </row>
    <row r="10140">
      <c r="A10140" s="40">
        <f>IF(GL_Paste!$B10137="","",N(GL_Paste!$H10137)-N(GL_Paste!$G10137))</f>
        <v/>
      </c>
      <c r="B10140" s="43">
        <f>IF(GL_Paste!$B10137="","",DATE(YEAR(GL_Paste!$E10137),MONTH(GL_Paste!$E10137),1))</f>
        <v/>
      </c>
      <c r="C10140">
        <f>IF(GL_Paste!$B10137="","",IF(TRIM(GL_Paste!$M10137)&lt;&gt;"",TRIM(GL_Paste!$M10137),IFERROR(MID(GL_Paste!$I10137,FIND("[",GL_Paste!$I10137)+1,FIND("]",GL_Paste!$I10137)-FIND("[",GL_Paste!$I10137)-1),"")))</f>
        <v/>
      </c>
      <c r="D10140">
        <f>IF(GL_Paste!$B10137="","",IFERROR(INDEX(DeptName,MATCH($C10140,DeptTag,0)),"UNALLOCATED"))</f>
        <v/>
      </c>
      <c r="E10140">
        <f>IF(GL_Paste!$B10137="","",IFERROR(INDEX(AcctCat,MATCH(GL_Paste!$B10137&amp;"",AcctCode,0)),"UNKNOWN"))</f>
        <v/>
      </c>
      <c r="F10140">
        <f>IF(GL_Paste!$B10137="","",IFERROR(INDEX(AcctSub,MATCH(GL_Paste!$B10137&amp;"",AcctCode,0)),"UNKNOWN"))</f>
        <v/>
      </c>
    </row>
    <row r="10141">
      <c r="A10141" s="40">
        <f>IF(GL_Paste!$B10138="","",N(GL_Paste!$H10138)-N(GL_Paste!$G10138))</f>
        <v/>
      </c>
      <c r="B10141" s="43">
        <f>IF(GL_Paste!$B10138="","",DATE(YEAR(GL_Paste!$E10138),MONTH(GL_Paste!$E10138),1))</f>
        <v/>
      </c>
      <c r="C10141">
        <f>IF(GL_Paste!$B10138="","",IF(TRIM(GL_Paste!$M10138)&lt;&gt;"",TRIM(GL_Paste!$M10138),IFERROR(MID(GL_Paste!$I10138,FIND("[",GL_Paste!$I10138)+1,FIND("]",GL_Paste!$I10138)-FIND("[",GL_Paste!$I10138)-1),"")))</f>
        <v/>
      </c>
      <c r="D10141">
        <f>IF(GL_Paste!$B10138="","",IFERROR(INDEX(DeptName,MATCH($C10141,DeptTag,0)),"UNALLOCATED"))</f>
        <v/>
      </c>
      <c r="E10141">
        <f>IF(GL_Paste!$B10138="","",IFERROR(INDEX(AcctCat,MATCH(GL_Paste!$B10138&amp;"",AcctCode,0)),"UNKNOWN"))</f>
        <v/>
      </c>
      <c r="F10141">
        <f>IF(GL_Paste!$B10138="","",IFERROR(INDEX(AcctSub,MATCH(GL_Paste!$B10138&amp;"",AcctCode,0)),"UNKNOWN"))</f>
        <v/>
      </c>
    </row>
    <row r="10142">
      <c r="A10142" s="40">
        <f>IF(GL_Paste!$B10139="","",N(GL_Paste!$H10139)-N(GL_Paste!$G10139))</f>
        <v/>
      </c>
      <c r="B10142" s="43">
        <f>IF(GL_Paste!$B10139="","",DATE(YEAR(GL_Paste!$E10139),MONTH(GL_Paste!$E10139),1))</f>
        <v/>
      </c>
      <c r="C10142">
        <f>IF(GL_Paste!$B10139="","",IF(TRIM(GL_Paste!$M10139)&lt;&gt;"",TRIM(GL_Paste!$M10139),IFERROR(MID(GL_Paste!$I10139,FIND("[",GL_Paste!$I10139)+1,FIND("]",GL_Paste!$I10139)-FIND("[",GL_Paste!$I10139)-1),"")))</f>
        <v/>
      </c>
      <c r="D10142">
        <f>IF(GL_Paste!$B10139="","",IFERROR(INDEX(DeptName,MATCH($C10142,DeptTag,0)),"UNALLOCATED"))</f>
        <v/>
      </c>
      <c r="E10142">
        <f>IF(GL_Paste!$B10139="","",IFERROR(INDEX(AcctCat,MATCH(GL_Paste!$B10139&amp;"",AcctCode,0)),"UNKNOWN"))</f>
        <v/>
      </c>
      <c r="F10142">
        <f>IF(GL_Paste!$B10139="","",IFERROR(INDEX(AcctSub,MATCH(GL_Paste!$B10139&amp;"",AcctCode,0)),"UNKNOWN"))</f>
        <v/>
      </c>
    </row>
    <row r="10143">
      <c r="A10143" s="40">
        <f>IF(GL_Paste!$B10140="","",N(GL_Paste!$H10140)-N(GL_Paste!$G10140))</f>
        <v/>
      </c>
      <c r="B10143" s="43">
        <f>IF(GL_Paste!$B10140="","",DATE(YEAR(GL_Paste!$E10140),MONTH(GL_Paste!$E10140),1))</f>
        <v/>
      </c>
      <c r="C10143">
        <f>IF(GL_Paste!$B10140="","",IF(TRIM(GL_Paste!$M10140)&lt;&gt;"",TRIM(GL_Paste!$M10140),IFERROR(MID(GL_Paste!$I10140,FIND("[",GL_Paste!$I10140)+1,FIND("]",GL_Paste!$I10140)-FIND("[",GL_Paste!$I10140)-1),"")))</f>
        <v/>
      </c>
      <c r="D10143">
        <f>IF(GL_Paste!$B10140="","",IFERROR(INDEX(DeptName,MATCH($C10143,DeptTag,0)),"UNALLOCATED"))</f>
        <v/>
      </c>
      <c r="E10143">
        <f>IF(GL_Paste!$B10140="","",IFERROR(INDEX(AcctCat,MATCH(GL_Paste!$B10140&amp;"",AcctCode,0)),"UNKNOWN"))</f>
        <v/>
      </c>
      <c r="F10143">
        <f>IF(GL_Paste!$B10140="","",IFERROR(INDEX(AcctSub,MATCH(GL_Paste!$B10140&amp;"",AcctCode,0)),"UNKNOWN"))</f>
        <v/>
      </c>
    </row>
    <row r="10144">
      <c r="A10144" s="40">
        <f>IF(GL_Paste!$B10141="","",N(GL_Paste!$H10141)-N(GL_Paste!$G10141))</f>
        <v/>
      </c>
      <c r="B10144" s="43">
        <f>IF(GL_Paste!$B10141="","",DATE(YEAR(GL_Paste!$E10141),MONTH(GL_Paste!$E10141),1))</f>
        <v/>
      </c>
      <c r="C10144">
        <f>IF(GL_Paste!$B10141="","",IF(TRIM(GL_Paste!$M10141)&lt;&gt;"",TRIM(GL_Paste!$M10141),IFERROR(MID(GL_Paste!$I10141,FIND("[",GL_Paste!$I10141)+1,FIND("]",GL_Paste!$I10141)-FIND("[",GL_Paste!$I10141)-1),"")))</f>
        <v/>
      </c>
      <c r="D10144">
        <f>IF(GL_Paste!$B10141="","",IFERROR(INDEX(DeptName,MATCH($C10144,DeptTag,0)),"UNALLOCATED"))</f>
        <v/>
      </c>
      <c r="E10144">
        <f>IF(GL_Paste!$B10141="","",IFERROR(INDEX(AcctCat,MATCH(GL_Paste!$B10141&amp;"",AcctCode,0)),"UNKNOWN"))</f>
        <v/>
      </c>
      <c r="F10144">
        <f>IF(GL_Paste!$B10141="","",IFERROR(INDEX(AcctSub,MATCH(GL_Paste!$B10141&amp;"",AcctCode,0)),"UNKNOWN"))</f>
        <v/>
      </c>
    </row>
    <row r="10145">
      <c r="A10145" s="40">
        <f>IF(GL_Paste!$B10142="","",N(GL_Paste!$H10142)-N(GL_Paste!$G10142))</f>
        <v/>
      </c>
      <c r="B10145" s="43">
        <f>IF(GL_Paste!$B10142="","",DATE(YEAR(GL_Paste!$E10142),MONTH(GL_Paste!$E10142),1))</f>
        <v/>
      </c>
      <c r="C10145">
        <f>IF(GL_Paste!$B10142="","",IF(TRIM(GL_Paste!$M10142)&lt;&gt;"",TRIM(GL_Paste!$M10142),IFERROR(MID(GL_Paste!$I10142,FIND("[",GL_Paste!$I10142)+1,FIND("]",GL_Paste!$I10142)-FIND("[",GL_Paste!$I10142)-1),"")))</f>
        <v/>
      </c>
      <c r="D10145">
        <f>IF(GL_Paste!$B10142="","",IFERROR(INDEX(DeptName,MATCH($C10145,DeptTag,0)),"UNALLOCATED"))</f>
        <v/>
      </c>
      <c r="E10145">
        <f>IF(GL_Paste!$B10142="","",IFERROR(INDEX(AcctCat,MATCH(GL_Paste!$B10142&amp;"",AcctCode,0)),"UNKNOWN"))</f>
        <v/>
      </c>
      <c r="F10145">
        <f>IF(GL_Paste!$B10142="","",IFERROR(INDEX(AcctSub,MATCH(GL_Paste!$B10142&amp;"",AcctCode,0)),"UNKNOWN"))</f>
        <v/>
      </c>
    </row>
    <row r="10146">
      <c r="A10146" s="40">
        <f>IF(GL_Paste!$B10143="","",N(GL_Paste!$H10143)-N(GL_Paste!$G10143))</f>
        <v/>
      </c>
      <c r="B10146" s="43">
        <f>IF(GL_Paste!$B10143="","",DATE(YEAR(GL_Paste!$E10143),MONTH(GL_Paste!$E10143),1))</f>
        <v/>
      </c>
      <c r="C10146">
        <f>IF(GL_Paste!$B10143="","",IF(TRIM(GL_Paste!$M10143)&lt;&gt;"",TRIM(GL_Paste!$M10143),IFERROR(MID(GL_Paste!$I10143,FIND("[",GL_Paste!$I10143)+1,FIND("]",GL_Paste!$I10143)-FIND("[",GL_Paste!$I10143)-1),"")))</f>
        <v/>
      </c>
      <c r="D10146">
        <f>IF(GL_Paste!$B10143="","",IFERROR(INDEX(DeptName,MATCH($C10146,DeptTag,0)),"UNALLOCATED"))</f>
        <v/>
      </c>
      <c r="E10146">
        <f>IF(GL_Paste!$B10143="","",IFERROR(INDEX(AcctCat,MATCH(GL_Paste!$B10143&amp;"",AcctCode,0)),"UNKNOWN"))</f>
        <v/>
      </c>
      <c r="F10146">
        <f>IF(GL_Paste!$B10143="","",IFERROR(INDEX(AcctSub,MATCH(GL_Paste!$B10143&amp;"",AcctCode,0)),"UNKNOWN"))</f>
        <v/>
      </c>
    </row>
    <row r="10147">
      <c r="A10147" s="40">
        <f>IF(GL_Paste!$B10144="","",N(GL_Paste!$H10144)-N(GL_Paste!$G10144))</f>
        <v/>
      </c>
      <c r="B10147" s="43">
        <f>IF(GL_Paste!$B10144="","",DATE(YEAR(GL_Paste!$E10144),MONTH(GL_Paste!$E10144),1))</f>
        <v/>
      </c>
      <c r="C10147">
        <f>IF(GL_Paste!$B10144="","",IF(TRIM(GL_Paste!$M10144)&lt;&gt;"",TRIM(GL_Paste!$M10144),IFERROR(MID(GL_Paste!$I10144,FIND("[",GL_Paste!$I10144)+1,FIND("]",GL_Paste!$I10144)-FIND("[",GL_Paste!$I10144)-1),"")))</f>
        <v/>
      </c>
      <c r="D10147">
        <f>IF(GL_Paste!$B10144="","",IFERROR(INDEX(DeptName,MATCH($C10147,DeptTag,0)),"UNALLOCATED"))</f>
        <v/>
      </c>
      <c r="E10147">
        <f>IF(GL_Paste!$B10144="","",IFERROR(INDEX(AcctCat,MATCH(GL_Paste!$B10144&amp;"",AcctCode,0)),"UNKNOWN"))</f>
        <v/>
      </c>
      <c r="F10147">
        <f>IF(GL_Paste!$B10144="","",IFERROR(INDEX(AcctSub,MATCH(GL_Paste!$B10144&amp;"",AcctCode,0)),"UNKNOWN"))</f>
        <v/>
      </c>
    </row>
    <row r="10148">
      <c r="A10148" s="40">
        <f>IF(GL_Paste!$B10145="","",N(GL_Paste!$H10145)-N(GL_Paste!$G10145))</f>
        <v/>
      </c>
      <c r="B10148" s="43">
        <f>IF(GL_Paste!$B10145="","",DATE(YEAR(GL_Paste!$E10145),MONTH(GL_Paste!$E10145),1))</f>
        <v/>
      </c>
      <c r="C10148">
        <f>IF(GL_Paste!$B10145="","",IF(TRIM(GL_Paste!$M10145)&lt;&gt;"",TRIM(GL_Paste!$M10145),IFERROR(MID(GL_Paste!$I10145,FIND("[",GL_Paste!$I10145)+1,FIND("]",GL_Paste!$I10145)-FIND("[",GL_Paste!$I10145)-1),"")))</f>
        <v/>
      </c>
      <c r="D10148">
        <f>IF(GL_Paste!$B10145="","",IFERROR(INDEX(DeptName,MATCH($C10148,DeptTag,0)),"UNALLOCATED"))</f>
        <v/>
      </c>
      <c r="E10148">
        <f>IF(GL_Paste!$B10145="","",IFERROR(INDEX(AcctCat,MATCH(GL_Paste!$B10145&amp;"",AcctCode,0)),"UNKNOWN"))</f>
        <v/>
      </c>
      <c r="F10148">
        <f>IF(GL_Paste!$B10145="","",IFERROR(INDEX(AcctSub,MATCH(GL_Paste!$B10145&amp;"",AcctCode,0)),"UNKNOWN"))</f>
        <v/>
      </c>
    </row>
    <row r="10149">
      <c r="A10149" s="40">
        <f>IF(GL_Paste!$B10146="","",N(GL_Paste!$H10146)-N(GL_Paste!$G10146))</f>
        <v/>
      </c>
      <c r="B10149" s="43">
        <f>IF(GL_Paste!$B10146="","",DATE(YEAR(GL_Paste!$E10146),MONTH(GL_Paste!$E10146),1))</f>
        <v/>
      </c>
      <c r="C10149">
        <f>IF(GL_Paste!$B10146="","",IF(TRIM(GL_Paste!$M10146)&lt;&gt;"",TRIM(GL_Paste!$M10146),IFERROR(MID(GL_Paste!$I10146,FIND("[",GL_Paste!$I10146)+1,FIND("]",GL_Paste!$I10146)-FIND("[",GL_Paste!$I10146)-1),"")))</f>
        <v/>
      </c>
      <c r="D10149">
        <f>IF(GL_Paste!$B10146="","",IFERROR(INDEX(DeptName,MATCH($C10149,DeptTag,0)),"UNALLOCATED"))</f>
        <v/>
      </c>
      <c r="E10149">
        <f>IF(GL_Paste!$B10146="","",IFERROR(INDEX(AcctCat,MATCH(GL_Paste!$B10146&amp;"",AcctCode,0)),"UNKNOWN"))</f>
        <v/>
      </c>
      <c r="F10149">
        <f>IF(GL_Paste!$B10146="","",IFERROR(INDEX(AcctSub,MATCH(GL_Paste!$B10146&amp;"",AcctCode,0)),"UNKNOWN"))</f>
        <v/>
      </c>
    </row>
    <row r="10150">
      <c r="A10150" s="40">
        <f>IF(GL_Paste!$B10147="","",N(GL_Paste!$H10147)-N(GL_Paste!$G10147))</f>
        <v/>
      </c>
      <c r="B10150" s="43">
        <f>IF(GL_Paste!$B10147="","",DATE(YEAR(GL_Paste!$E10147),MONTH(GL_Paste!$E10147),1))</f>
        <v/>
      </c>
      <c r="C10150">
        <f>IF(GL_Paste!$B10147="","",IF(TRIM(GL_Paste!$M10147)&lt;&gt;"",TRIM(GL_Paste!$M10147),IFERROR(MID(GL_Paste!$I10147,FIND("[",GL_Paste!$I10147)+1,FIND("]",GL_Paste!$I10147)-FIND("[",GL_Paste!$I10147)-1),"")))</f>
        <v/>
      </c>
      <c r="D10150">
        <f>IF(GL_Paste!$B10147="","",IFERROR(INDEX(DeptName,MATCH($C10150,DeptTag,0)),"UNALLOCATED"))</f>
        <v/>
      </c>
      <c r="E10150">
        <f>IF(GL_Paste!$B10147="","",IFERROR(INDEX(AcctCat,MATCH(GL_Paste!$B10147&amp;"",AcctCode,0)),"UNKNOWN"))</f>
        <v/>
      </c>
      <c r="F10150">
        <f>IF(GL_Paste!$B10147="","",IFERROR(INDEX(AcctSub,MATCH(GL_Paste!$B10147&amp;"",AcctCode,0)),"UNKNOWN"))</f>
        <v/>
      </c>
    </row>
    <row r="10151">
      <c r="A10151" s="40">
        <f>IF(GL_Paste!$B10148="","",N(GL_Paste!$H10148)-N(GL_Paste!$G10148))</f>
        <v/>
      </c>
      <c r="B10151" s="43">
        <f>IF(GL_Paste!$B10148="","",DATE(YEAR(GL_Paste!$E10148),MONTH(GL_Paste!$E10148),1))</f>
        <v/>
      </c>
      <c r="C10151">
        <f>IF(GL_Paste!$B10148="","",IF(TRIM(GL_Paste!$M10148)&lt;&gt;"",TRIM(GL_Paste!$M10148),IFERROR(MID(GL_Paste!$I10148,FIND("[",GL_Paste!$I10148)+1,FIND("]",GL_Paste!$I10148)-FIND("[",GL_Paste!$I10148)-1),"")))</f>
        <v/>
      </c>
      <c r="D10151">
        <f>IF(GL_Paste!$B10148="","",IFERROR(INDEX(DeptName,MATCH($C10151,DeptTag,0)),"UNALLOCATED"))</f>
        <v/>
      </c>
      <c r="E10151">
        <f>IF(GL_Paste!$B10148="","",IFERROR(INDEX(AcctCat,MATCH(GL_Paste!$B10148&amp;"",AcctCode,0)),"UNKNOWN"))</f>
        <v/>
      </c>
      <c r="F10151">
        <f>IF(GL_Paste!$B10148="","",IFERROR(INDEX(AcctSub,MATCH(GL_Paste!$B10148&amp;"",AcctCode,0)),"UNKNOWN"))</f>
        <v/>
      </c>
    </row>
    <row r="10152">
      <c r="A10152" s="40">
        <f>IF(GL_Paste!$B10149="","",N(GL_Paste!$H10149)-N(GL_Paste!$G10149))</f>
        <v/>
      </c>
      <c r="B10152" s="43">
        <f>IF(GL_Paste!$B10149="","",DATE(YEAR(GL_Paste!$E10149),MONTH(GL_Paste!$E10149),1))</f>
        <v/>
      </c>
      <c r="C10152">
        <f>IF(GL_Paste!$B10149="","",IF(TRIM(GL_Paste!$M10149)&lt;&gt;"",TRIM(GL_Paste!$M10149),IFERROR(MID(GL_Paste!$I10149,FIND("[",GL_Paste!$I10149)+1,FIND("]",GL_Paste!$I10149)-FIND("[",GL_Paste!$I10149)-1),"")))</f>
        <v/>
      </c>
      <c r="D10152">
        <f>IF(GL_Paste!$B10149="","",IFERROR(INDEX(DeptName,MATCH($C10152,DeptTag,0)),"UNALLOCATED"))</f>
        <v/>
      </c>
      <c r="E10152">
        <f>IF(GL_Paste!$B10149="","",IFERROR(INDEX(AcctCat,MATCH(GL_Paste!$B10149&amp;"",AcctCode,0)),"UNKNOWN"))</f>
        <v/>
      </c>
      <c r="F10152">
        <f>IF(GL_Paste!$B10149="","",IFERROR(INDEX(AcctSub,MATCH(GL_Paste!$B10149&amp;"",AcctCode,0)),"UNKNOWN"))</f>
        <v/>
      </c>
    </row>
    <row r="10153">
      <c r="A10153" s="40">
        <f>IF(GL_Paste!$B10150="","",N(GL_Paste!$H10150)-N(GL_Paste!$G10150))</f>
        <v/>
      </c>
      <c r="B10153" s="43">
        <f>IF(GL_Paste!$B10150="","",DATE(YEAR(GL_Paste!$E10150),MONTH(GL_Paste!$E10150),1))</f>
        <v/>
      </c>
      <c r="C10153">
        <f>IF(GL_Paste!$B10150="","",IF(TRIM(GL_Paste!$M10150)&lt;&gt;"",TRIM(GL_Paste!$M10150),IFERROR(MID(GL_Paste!$I10150,FIND("[",GL_Paste!$I10150)+1,FIND("]",GL_Paste!$I10150)-FIND("[",GL_Paste!$I10150)-1),"")))</f>
        <v/>
      </c>
      <c r="D10153">
        <f>IF(GL_Paste!$B10150="","",IFERROR(INDEX(DeptName,MATCH($C10153,DeptTag,0)),"UNALLOCATED"))</f>
        <v/>
      </c>
      <c r="E10153">
        <f>IF(GL_Paste!$B10150="","",IFERROR(INDEX(AcctCat,MATCH(GL_Paste!$B10150&amp;"",AcctCode,0)),"UNKNOWN"))</f>
        <v/>
      </c>
      <c r="F10153">
        <f>IF(GL_Paste!$B10150="","",IFERROR(INDEX(AcctSub,MATCH(GL_Paste!$B10150&amp;"",AcctCode,0)),"UNKNOWN"))</f>
        <v/>
      </c>
    </row>
    <row r="10154">
      <c r="A10154" s="40">
        <f>IF(GL_Paste!$B10151="","",N(GL_Paste!$H10151)-N(GL_Paste!$G10151))</f>
        <v/>
      </c>
      <c r="B10154" s="43">
        <f>IF(GL_Paste!$B10151="","",DATE(YEAR(GL_Paste!$E10151),MONTH(GL_Paste!$E10151),1))</f>
        <v/>
      </c>
      <c r="C10154">
        <f>IF(GL_Paste!$B10151="","",IF(TRIM(GL_Paste!$M10151)&lt;&gt;"",TRIM(GL_Paste!$M10151),IFERROR(MID(GL_Paste!$I10151,FIND("[",GL_Paste!$I10151)+1,FIND("]",GL_Paste!$I10151)-FIND("[",GL_Paste!$I10151)-1),"")))</f>
        <v/>
      </c>
      <c r="D10154">
        <f>IF(GL_Paste!$B10151="","",IFERROR(INDEX(DeptName,MATCH($C10154,DeptTag,0)),"UNALLOCATED"))</f>
        <v/>
      </c>
      <c r="E10154">
        <f>IF(GL_Paste!$B10151="","",IFERROR(INDEX(AcctCat,MATCH(GL_Paste!$B10151&amp;"",AcctCode,0)),"UNKNOWN"))</f>
        <v/>
      </c>
      <c r="F10154">
        <f>IF(GL_Paste!$B10151="","",IFERROR(INDEX(AcctSub,MATCH(GL_Paste!$B10151&amp;"",AcctCode,0)),"UNKNOWN"))</f>
        <v/>
      </c>
    </row>
    <row r="10155">
      <c r="A10155" s="40">
        <f>IF(GL_Paste!$B10152="","",N(GL_Paste!$H10152)-N(GL_Paste!$G10152))</f>
        <v/>
      </c>
      <c r="B10155" s="43">
        <f>IF(GL_Paste!$B10152="","",DATE(YEAR(GL_Paste!$E10152),MONTH(GL_Paste!$E10152),1))</f>
        <v/>
      </c>
      <c r="C10155">
        <f>IF(GL_Paste!$B10152="","",IF(TRIM(GL_Paste!$M10152)&lt;&gt;"",TRIM(GL_Paste!$M10152),IFERROR(MID(GL_Paste!$I10152,FIND("[",GL_Paste!$I10152)+1,FIND("]",GL_Paste!$I10152)-FIND("[",GL_Paste!$I10152)-1),"")))</f>
        <v/>
      </c>
      <c r="D10155">
        <f>IF(GL_Paste!$B10152="","",IFERROR(INDEX(DeptName,MATCH($C10155,DeptTag,0)),"UNALLOCATED"))</f>
        <v/>
      </c>
      <c r="E10155">
        <f>IF(GL_Paste!$B10152="","",IFERROR(INDEX(AcctCat,MATCH(GL_Paste!$B10152&amp;"",AcctCode,0)),"UNKNOWN"))</f>
        <v/>
      </c>
      <c r="F10155">
        <f>IF(GL_Paste!$B10152="","",IFERROR(INDEX(AcctSub,MATCH(GL_Paste!$B10152&amp;"",AcctCode,0)),"UNKNOWN"))</f>
        <v/>
      </c>
    </row>
    <row r="10156">
      <c r="A10156" s="40">
        <f>IF(GL_Paste!$B10153="","",N(GL_Paste!$H10153)-N(GL_Paste!$G10153))</f>
        <v/>
      </c>
      <c r="B10156" s="43">
        <f>IF(GL_Paste!$B10153="","",DATE(YEAR(GL_Paste!$E10153),MONTH(GL_Paste!$E10153),1))</f>
        <v/>
      </c>
      <c r="C10156">
        <f>IF(GL_Paste!$B10153="","",IF(TRIM(GL_Paste!$M10153)&lt;&gt;"",TRIM(GL_Paste!$M10153),IFERROR(MID(GL_Paste!$I10153,FIND("[",GL_Paste!$I10153)+1,FIND("]",GL_Paste!$I10153)-FIND("[",GL_Paste!$I10153)-1),"")))</f>
        <v/>
      </c>
      <c r="D10156">
        <f>IF(GL_Paste!$B10153="","",IFERROR(INDEX(DeptName,MATCH($C10156,DeptTag,0)),"UNALLOCATED"))</f>
        <v/>
      </c>
      <c r="E10156">
        <f>IF(GL_Paste!$B10153="","",IFERROR(INDEX(AcctCat,MATCH(GL_Paste!$B10153&amp;"",AcctCode,0)),"UNKNOWN"))</f>
        <v/>
      </c>
      <c r="F10156">
        <f>IF(GL_Paste!$B10153="","",IFERROR(INDEX(AcctSub,MATCH(GL_Paste!$B10153&amp;"",AcctCode,0)),"UNKNOWN"))</f>
        <v/>
      </c>
    </row>
    <row r="10157">
      <c r="A10157" s="40">
        <f>IF(GL_Paste!$B10154="","",N(GL_Paste!$H10154)-N(GL_Paste!$G10154))</f>
        <v/>
      </c>
      <c r="B10157" s="43">
        <f>IF(GL_Paste!$B10154="","",DATE(YEAR(GL_Paste!$E10154),MONTH(GL_Paste!$E10154),1))</f>
        <v/>
      </c>
      <c r="C10157">
        <f>IF(GL_Paste!$B10154="","",IF(TRIM(GL_Paste!$M10154)&lt;&gt;"",TRIM(GL_Paste!$M10154),IFERROR(MID(GL_Paste!$I10154,FIND("[",GL_Paste!$I10154)+1,FIND("]",GL_Paste!$I10154)-FIND("[",GL_Paste!$I10154)-1),"")))</f>
        <v/>
      </c>
      <c r="D10157">
        <f>IF(GL_Paste!$B10154="","",IFERROR(INDEX(DeptName,MATCH($C10157,DeptTag,0)),"UNALLOCATED"))</f>
        <v/>
      </c>
      <c r="E10157">
        <f>IF(GL_Paste!$B10154="","",IFERROR(INDEX(AcctCat,MATCH(GL_Paste!$B10154&amp;"",AcctCode,0)),"UNKNOWN"))</f>
        <v/>
      </c>
      <c r="F10157">
        <f>IF(GL_Paste!$B10154="","",IFERROR(INDEX(AcctSub,MATCH(GL_Paste!$B10154&amp;"",AcctCode,0)),"UNKNOWN"))</f>
        <v/>
      </c>
    </row>
    <row r="10158">
      <c r="A10158" s="40">
        <f>IF(GL_Paste!$B10155="","",N(GL_Paste!$H10155)-N(GL_Paste!$G10155))</f>
        <v/>
      </c>
      <c r="B10158" s="43">
        <f>IF(GL_Paste!$B10155="","",DATE(YEAR(GL_Paste!$E10155),MONTH(GL_Paste!$E10155),1))</f>
        <v/>
      </c>
      <c r="C10158">
        <f>IF(GL_Paste!$B10155="","",IF(TRIM(GL_Paste!$M10155)&lt;&gt;"",TRIM(GL_Paste!$M10155),IFERROR(MID(GL_Paste!$I10155,FIND("[",GL_Paste!$I10155)+1,FIND("]",GL_Paste!$I10155)-FIND("[",GL_Paste!$I10155)-1),"")))</f>
        <v/>
      </c>
      <c r="D10158">
        <f>IF(GL_Paste!$B10155="","",IFERROR(INDEX(DeptName,MATCH($C10158,DeptTag,0)),"UNALLOCATED"))</f>
        <v/>
      </c>
      <c r="E10158">
        <f>IF(GL_Paste!$B10155="","",IFERROR(INDEX(AcctCat,MATCH(GL_Paste!$B10155&amp;"",AcctCode,0)),"UNKNOWN"))</f>
        <v/>
      </c>
      <c r="F10158">
        <f>IF(GL_Paste!$B10155="","",IFERROR(INDEX(AcctSub,MATCH(GL_Paste!$B10155&amp;"",AcctCode,0)),"UNKNOWN"))</f>
        <v/>
      </c>
    </row>
    <row r="10159">
      <c r="A10159" s="40">
        <f>IF(GL_Paste!$B10156="","",N(GL_Paste!$H10156)-N(GL_Paste!$G10156))</f>
        <v/>
      </c>
      <c r="B10159" s="43">
        <f>IF(GL_Paste!$B10156="","",DATE(YEAR(GL_Paste!$E10156),MONTH(GL_Paste!$E10156),1))</f>
        <v/>
      </c>
      <c r="C10159">
        <f>IF(GL_Paste!$B10156="","",IF(TRIM(GL_Paste!$M10156)&lt;&gt;"",TRIM(GL_Paste!$M10156),IFERROR(MID(GL_Paste!$I10156,FIND("[",GL_Paste!$I10156)+1,FIND("]",GL_Paste!$I10156)-FIND("[",GL_Paste!$I10156)-1),"")))</f>
        <v/>
      </c>
      <c r="D10159">
        <f>IF(GL_Paste!$B10156="","",IFERROR(INDEX(DeptName,MATCH($C10159,DeptTag,0)),"UNALLOCATED"))</f>
        <v/>
      </c>
      <c r="E10159">
        <f>IF(GL_Paste!$B10156="","",IFERROR(INDEX(AcctCat,MATCH(GL_Paste!$B10156&amp;"",AcctCode,0)),"UNKNOWN"))</f>
        <v/>
      </c>
      <c r="F10159">
        <f>IF(GL_Paste!$B10156="","",IFERROR(INDEX(AcctSub,MATCH(GL_Paste!$B10156&amp;"",AcctCode,0)),"UNKNOWN"))</f>
        <v/>
      </c>
    </row>
    <row r="10160">
      <c r="A10160" s="40">
        <f>IF(GL_Paste!$B10157="","",N(GL_Paste!$H10157)-N(GL_Paste!$G10157))</f>
        <v/>
      </c>
      <c r="B10160" s="43">
        <f>IF(GL_Paste!$B10157="","",DATE(YEAR(GL_Paste!$E10157),MONTH(GL_Paste!$E10157),1))</f>
        <v/>
      </c>
      <c r="C10160">
        <f>IF(GL_Paste!$B10157="","",IF(TRIM(GL_Paste!$M10157)&lt;&gt;"",TRIM(GL_Paste!$M10157),IFERROR(MID(GL_Paste!$I10157,FIND("[",GL_Paste!$I10157)+1,FIND("]",GL_Paste!$I10157)-FIND("[",GL_Paste!$I10157)-1),"")))</f>
        <v/>
      </c>
      <c r="D10160">
        <f>IF(GL_Paste!$B10157="","",IFERROR(INDEX(DeptName,MATCH($C10160,DeptTag,0)),"UNALLOCATED"))</f>
        <v/>
      </c>
      <c r="E10160">
        <f>IF(GL_Paste!$B10157="","",IFERROR(INDEX(AcctCat,MATCH(GL_Paste!$B10157&amp;"",AcctCode,0)),"UNKNOWN"))</f>
        <v/>
      </c>
      <c r="F10160">
        <f>IF(GL_Paste!$B10157="","",IFERROR(INDEX(AcctSub,MATCH(GL_Paste!$B10157&amp;"",AcctCode,0)),"UNKNOWN"))</f>
        <v/>
      </c>
    </row>
    <row r="10161">
      <c r="A10161" s="40">
        <f>IF(GL_Paste!$B10158="","",N(GL_Paste!$H10158)-N(GL_Paste!$G10158))</f>
        <v/>
      </c>
      <c r="B10161" s="43">
        <f>IF(GL_Paste!$B10158="","",DATE(YEAR(GL_Paste!$E10158),MONTH(GL_Paste!$E10158),1))</f>
        <v/>
      </c>
      <c r="C10161">
        <f>IF(GL_Paste!$B10158="","",IF(TRIM(GL_Paste!$M10158)&lt;&gt;"",TRIM(GL_Paste!$M10158),IFERROR(MID(GL_Paste!$I10158,FIND("[",GL_Paste!$I10158)+1,FIND("]",GL_Paste!$I10158)-FIND("[",GL_Paste!$I10158)-1),"")))</f>
        <v/>
      </c>
      <c r="D10161">
        <f>IF(GL_Paste!$B10158="","",IFERROR(INDEX(DeptName,MATCH($C10161,DeptTag,0)),"UNALLOCATED"))</f>
        <v/>
      </c>
      <c r="E10161">
        <f>IF(GL_Paste!$B10158="","",IFERROR(INDEX(AcctCat,MATCH(GL_Paste!$B10158&amp;"",AcctCode,0)),"UNKNOWN"))</f>
        <v/>
      </c>
      <c r="F10161">
        <f>IF(GL_Paste!$B10158="","",IFERROR(INDEX(AcctSub,MATCH(GL_Paste!$B10158&amp;"",AcctCode,0)),"UNKNOWN"))</f>
        <v/>
      </c>
    </row>
    <row r="10162">
      <c r="A10162" s="40">
        <f>IF(GL_Paste!$B10159="","",N(GL_Paste!$H10159)-N(GL_Paste!$G10159))</f>
        <v/>
      </c>
      <c r="B10162" s="43">
        <f>IF(GL_Paste!$B10159="","",DATE(YEAR(GL_Paste!$E10159),MONTH(GL_Paste!$E10159),1))</f>
        <v/>
      </c>
      <c r="C10162">
        <f>IF(GL_Paste!$B10159="","",IF(TRIM(GL_Paste!$M10159)&lt;&gt;"",TRIM(GL_Paste!$M10159),IFERROR(MID(GL_Paste!$I10159,FIND("[",GL_Paste!$I10159)+1,FIND("]",GL_Paste!$I10159)-FIND("[",GL_Paste!$I10159)-1),"")))</f>
        <v/>
      </c>
      <c r="D10162">
        <f>IF(GL_Paste!$B10159="","",IFERROR(INDEX(DeptName,MATCH($C10162,DeptTag,0)),"UNALLOCATED"))</f>
        <v/>
      </c>
      <c r="E10162">
        <f>IF(GL_Paste!$B10159="","",IFERROR(INDEX(AcctCat,MATCH(GL_Paste!$B10159&amp;"",AcctCode,0)),"UNKNOWN"))</f>
        <v/>
      </c>
      <c r="F10162">
        <f>IF(GL_Paste!$B10159="","",IFERROR(INDEX(AcctSub,MATCH(GL_Paste!$B10159&amp;"",AcctCode,0)),"UNKNOWN"))</f>
        <v/>
      </c>
    </row>
    <row r="10163">
      <c r="A10163" s="40">
        <f>IF(GL_Paste!$B10160="","",N(GL_Paste!$H10160)-N(GL_Paste!$G10160))</f>
        <v/>
      </c>
      <c r="B10163" s="43">
        <f>IF(GL_Paste!$B10160="","",DATE(YEAR(GL_Paste!$E10160),MONTH(GL_Paste!$E10160),1))</f>
        <v/>
      </c>
      <c r="C10163">
        <f>IF(GL_Paste!$B10160="","",IF(TRIM(GL_Paste!$M10160)&lt;&gt;"",TRIM(GL_Paste!$M10160),IFERROR(MID(GL_Paste!$I10160,FIND("[",GL_Paste!$I10160)+1,FIND("]",GL_Paste!$I10160)-FIND("[",GL_Paste!$I10160)-1),"")))</f>
        <v/>
      </c>
      <c r="D10163">
        <f>IF(GL_Paste!$B10160="","",IFERROR(INDEX(DeptName,MATCH($C10163,DeptTag,0)),"UNALLOCATED"))</f>
        <v/>
      </c>
      <c r="E10163">
        <f>IF(GL_Paste!$B10160="","",IFERROR(INDEX(AcctCat,MATCH(GL_Paste!$B10160&amp;"",AcctCode,0)),"UNKNOWN"))</f>
        <v/>
      </c>
      <c r="F10163">
        <f>IF(GL_Paste!$B10160="","",IFERROR(INDEX(AcctSub,MATCH(GL_Paste!$B10160&amp;"",AcctCode,0)),"UNKNOWN"))</f>
        <v/>
      </c>
    </row>
    <row r="10164">
      <c r="A10164" s="40">
        <f>IF(GL_Paste!$B10161="","",N(GL_Paste!$H10161)-N(GL_Paste!$G10161))</f>
        <v/>
      </c>
      <c r="B10164" s="43">
        <f>IF(GL_Paste!$B10161="","",DATE(YEAR(GL_Paste!$E10161),MONTH(GL_Paste!$E10161),1))</f>
        <v/>
      </c>
      <c r="C10164">
        <f>IF(GL_Paste!$B10161="","",IF(TRIM(GL_Paste!$M10161)&lt;&gt;"",TRIM(GL_Paste!$M10161),IFERROR(MID(GL_Paste!$I10161,FIND("[",GL_Paste!$I10161)+1,FIND("]",GL_Paste!$I10161)-FIND("[",GL_Paste!$I10161)-1),"")))</f>
        <v/>
      </c>
      <c r="D10164">
        <f>IF(GL_Paste!$B10161="","",IFERROR(INDEX(DeptName,MATCH($C10164,DeptTag,0)),"UNALLOCATED"))</f>
        <v/>
      </c>
      <c r="E10164">
        <f>IF(GL_Paste!$B10161="","",IFERROR(INDEX(AcctCat,MATCH(GL_Paste!$B10161&amp;"",AcctCode,0)),"UNKNOWN"))</f>
        <v/>
      </c>
      <c r="F10164">
        <f>IF(GL_Paste!$B10161="","",IFERROR(INDEX(AcctSub,MATCH(GL_Paste!$B10161&amp;"",AcctCode,0)),"UNKNOWN"))</f>
        <v/>
      </c>
    </row>
    <row r="10165">
      <c r="A10165" s="40">
        <f>IF(GL_Paste!$B10162="","",N(GL_Paste!$H10162)-N(GL_Paste!$G10162))</f>
        <v/>
      </c>
      <c r="B10165" s="43">
        <f>IF(GL_Paste!$B10162="","",DATE(YEAR(GL_Paste!$E10162),MONTH(GL_Paste!$E10162),1))</f>
        <v/>
      </c>
      <c r="C10165">
        <f>IF(GL_Paste!$B10162="","",IF(TRIM(GL_Paste!$M10162)&lt;&gt;"",TRIM(GL_Paste!$M10162),IFERROR(MID(GL_Paste!$I10162,FIND("[",GL_Paste!$I10162)+1,FIND("]",GL_Paste!$I10162)-FIND("[",GL_Paste!$I10162)-1),"")))</f>
        <v/>
      </c>
      <c r="D10165">
        <f>IF(GL_Paste!$B10162="","",IFERROR(INDEX(DeptName,MATCH($C10165,DeptTag,0)),"UNALLOCATED"))</f>
        <v/>
      </c>
      <c r="E10165">
        <f>IF(GL_Paste!$B10162="","",IFERROR(INDEX(AcctCat,MATCH(GL_Paste!$B10162&amp;"",AcctCode,0)),"UNKNOWN"))</f>
        <v/>
      </c>
      <c r="F10165">
        <f>IF(GL_Paste!$B10162="","",IFERROR(INDEX(AcctSub,MATCH(GL_Paste!$B10162&amp;"",AcctCode,0)),"UNKNOWN"))</f>
        <v/>
      </c>
    </row>
    <row r="10166">
      <c r="A10166" s="40">
        <f>IF(GL_Paste!$B10163="","",N(GL_Paste!$H10163)-N(GL_Paste!$G10163))</f>
        <v/>
      </c>
      <c r="B10166" s="43">
        <f>IF(GL_Paste!$B10163="","",DATE(YEAR(GL_Paste!$E10163),MONTH(GL_Paste!$E10163),1))</f>
        <v/>
      </c>
      <c r="C10166">
        <f>IF(GL_Paste!$B10163="","",IF(TRIM(GL_Paste!$M10163)&lt;&gt;"",TRIM(GL_Paste!$M10163),IFERROR(MID(GL_Paste!$I10163,FIND("[",GL_Paste!$I10163)+1,FIND("]",GL_Paste!$I10163)-FIND("[",GL_Paste!$I10163)-1),"")))</f>
        <v/>
      </c>
      <c r="D10166">
        <f>IF(GL_Paste!$B10163="","",IFERROR(INDEX(DeptName,MATCH($C10166,DeptTag,0)),"UNALLOCATED"))</f>
        <v/>
      </c>
      <c r="E10166">
        <f>IF(GL_Paste!$B10163="","",IFERROR(INDEX(AcctCat,MATCH(GL_Paste!$B10163&amp;"",AcctCode,0)),"UNKNOWN"))</f>
        <v/>
      </c>
      <c r="F10166">
        <f>IF(GL_Paste!$B10163="","",IFERROR(INDEX(AcctSub,MATCH(GL_Paste!$B10163&amp;"",AcctCode,0)),"UNKNOWN"))</f>
        <v/>
      </c>
    </row>
    <row r="10167">
      <c r="A10167" s="40">
        <f>IF(GL_Paste!$B10164="","",N(GL_Paste!$H10164)-N(GL_Paste!$G10164))</f>
        <v/>
      </c>
      <c r="B10167" s="43">
        <f>IF(GL_Paste!$B10164="","",DATE(YEAR(GL_Paste!$E10164),MONTH(GL_Paste!$E10164),1))</f>
        <v/>
      </c>
      <c r="C10167">
        <f>IF(GL_Paste!$B10164="","",IF(TRIM(GL_Paste!$M10164)&lt;&gt;"",TRIM(GL_Paste!$M10164),IFERROR(MID(GL_Paste!$I10164,FIND("[",GL_Paste!$I10164)+1,FIND("]",GL_Paste!$I10164)-FIND("[",GL_Paste!$I10164)-1),"")))</f>
        <v/>
      </c>
      <c r="D10167">
        <f>IF(GL_Paste!$B10164="","",IFERROR(INDEX(DeptName,MATCH($C10167,DeptTag,0)),"UNALLOCATED"))</f>
        <v/>
      </c>
      <c r="E10167">
        <f>IF(GL_Paste!$B10164="","",IFERROR(INDEX(AcctCat,MATCH(GL_Paste!$B10164&amp;"",AcctCode,0)),"UNKNOWN"))</f>
        <v/>
      </c>
      <c r="F10167">
        <f>IF(GL_Paste!$B10164="","",IFERROR(INDEX(AcctSub,MATCH(GL_Paste!$B10164&amp;"",AcctCode,0)),"UNKNOWN"))</f>
        <v/>
      </c>
    </row>
    <row r="10168">
      <c r="A10168" s="40">
        <f>IF(GL_Paste!$B10165="","",N(GL_Paste!$H10165)-N(GL_Paste!$G10165))</f>
        <v/>
      </c>
      <c r="B10168" s="43">
        <f>IF(GL_Paste!$B10165="","",DATE(YEAR(GL_Paste!$E10165),MONTH(GL_Paste!$E10165),1))</f>
        <v/>
      </c>
      <c r="C10168">
        <f>IF(GL_Paste!$B10165="","",IF(TRIM(GL_Paste!$M10165)&lt;&gt;"",TRIM(GL_Paste!$M10165),IFERROR(MID(GL_Paste!$I10165,FIND("[",GL_Paste!$I10165)+1,FIND("]",GL_Paste!$I10165)-FIND("[",GL_Paste!$I10165)-1),"")))</f>
        <v/>
      </c>
      <c r="D10168">
        <f>IF(GL_Paste!$B10165="","",IFERROR(INDEX(DeptName,MATCH($C10168,DeptTag,0)),"UNALLOCATED"))</f>
        <v/>
      </c>
      <c r="E10168">
        <f>IF(GL_Paste!$B10165="","",IFERROR(INDEX(AcctCat,MATCH(GL_Paste!$B10165&amp;"",AcctCode,0)),"UNKNOWN"))</f>
        <v/>
      </c>
      <c r="F10168">
        <f>IF(GL_Paste!$B10165="","",IFERROR(INDEX(AcctSub,MATCH(GL_Paste!$B10165&amp;"",AcctCode,0)),"UNKNOWN"))</f>
        <v/>
      </c>
    </row>
    <row r="10169">
      <c r="A10169" s="40">
        <f>IF(GL_Paste!$B10166="","",N(GL_Paste!$H10166)-N(GL_Paste!$G10166))</f>
        <v/>
      </c>
      <c r="B10169" s="43">
        <f>IF(GL_Paste!$B10166="","",DATE(YEAR(GL_Paste!$E10166),MONTH(GL_Paste!$E10166),1))</f>
        <v/>
      </c>
      <c r="C10169">
        <f>IF(GL_Paste!$B10166="","",IF(TRIM(GL_Paste!$M10166)&lt;&gt;"",TRIM(GL_Paste!$M10166),IFERROR(MID(GL_Paste!$I10166,FIND("[",GL_Paste!$I10166)+1,FIND("]",GL_Paste!$I10166)-FIND("[",GL_Paste!$I10166)-1),"")))</f>
        <v/>
      </c>
      <c r="D10169">
        <f>IF(GL_Paste!$B10166="","",IFERROR(INDEX(DeptName,MATCH($C10169,DeptTag,0)),"UNALLOCATED"))</f>
        <v/>
      </c>
      <c r="E10169">
        <f>IF(GL_Paste!$B10166="","",IFERROR(INDEX(AcctCat,MATCH(GL_Paste!$B10166&amp;"",AcctCode,0)),"UNKNOWN"))</f>
        <v/>
      </c>
      <c r="F10169">
        <f>IF(GL_Paste!$B10166="","",IFERROR(INDEX(AcctSub,MATCH(GL_Paste!$B10166&amp;"",AcctCode,0)),"UNKNOWN"))</f>
        <v/>
      </c>
    </row>
    <row r="10170">
      <c r="A10170" s="40">
        <f>IF(GL_Paste!$B10167="","",N(GL_Paste!$H10167)-N(GL_Paste!$G10167))</f>
        <v/>
      </c>
      <c r="B10170" s="43">
        <f>IF(GL_Paste!$B10167="","",DATE(YEAR(GL_Paste!$E10167),MONTH(GL_Paste!$E10167),1))</f>
        <v/>
      </c>
      <c r="C10170">
        <f>IF(GL_Paste!$B10167="","",IF(TRIM(GL_Paste!$M10167)&lt;&gt;"",TRIM(GL_Paste!$M10167),IFERROR(MID(GL_Paste!$I10167,FIND("[",GL_Paste!$I10167)+1,FIND("]",GL_Paste!$I10167)-FIND("[",GL_Paste!$I10167)-1),"")))</f>
        <v/>
      </c>
      <c r="D10170">
        <f>IF(GL_Paste!$B10167="","",IFERROR(INDEX(DeptName,MATCH($C10170,DeptTag,0)),"UNALLOCATED"))</f>
        <v/>
      </c>
      <c r="E10170">
        <f>IF(GL_Paste!$B10167="","",IFERROR(INDEX(AcctCat,MATCH(GL_Paste!$B10167&amp;"",AcctCode,0)),"UNKNOWN"))</f>
        <v/>
      </c>
      <c r="F10170">
        <f>IF(GL_Paste!$B10167="","",IFERROR(INDEX(AcctSub,MATCH(GL_Paste!$B10167&amp;"",AcctCode,0)),"UNKNOWN"))</f>
        <v/>
      </c>
    </row>
    <row r="10171">
      <c r="A10171" s="40">
        <f>IF(GL_Paste!$B10168="","",N(GL_Paste!$H10168)-N(GL_Paste!$G10168))</f>
        <v/>
      </c>
      <c r="B10171" s="43">
        <f>IF(GL_Paste!$B10168="","",DATE(YEAR(GL_Paste!$E10168),MONTH(GL_Paste!$E10168),1))</f>
        <v/>
      </c>
      <c r="C10171">
        <f>IF(GL_Paste!$B10168="","",IF(TRIM(GL_Paste!$M10168)&lt;&gt;"",TRIM(GL_Paste!$M10168),IFERROR(MID(GL_Paste!$I10168,FIND("[",GL_Paste!$I10168)+1,FIND("]",GL_Paste!$I10168)-FIND("[",GL_Paste!$I10168)-1),"")))</f>
        <v/>
      </c>
      <c r="D10171">
        <f>IF(GL_Paste!$B10168="","",IFERROR(INDEX(DeptName,MATCH($C10171,DeptTag,0)),"UNALLOCATED"))</f>
        <v/>
      </c>
      <c r="E10171">
        <f>IF(GL_Paste!$B10168="","",IFERROR(INDEX(AcctCat,MATCH(GL_Paste!$B10168&amp;"",AcctCode,0)),"UNKNOWN"))</f>
        <v/>
      </c>
      <c r="F10171">
        <f>IF(GL_Paste!$B10168="","",IFERROR(INDEX(AcctSub,MATCH(GL_Paste!$B10168&amp;"",AcctCode,0)),"UNKNOWN"))</f>
        <v/>
      </c>
    </row>
    <row r="10172">
      <c r="A10172" s="40">
        <f>IF(GL_Paste!$B10169="","",N(GL_Paste!$H10169)-N(GL_Paste!$G10169))</f>
        <v/>
      </c>
      <c r="B10172" s="43">
        <f>IF(GL_Paste!$B10169="","",DATE(YEAR(GL_Paste!$E10169),MONTH(GL_Paste!$E10169),1))</f>
        <v/>
      </c>
      <c r="C10172">
        <f>IF(GL_Paste!$B10169="","",IF(TRIM(GL_Paste!$M10169)&lt;&gt;"",TRIM(GL_Paste!$M10169),IFERROR(MID(GL_Paste!$I10169,FIND("[",GL_Paste!$I10169)+1,FIND("]",GL_Paste!$I10169)-FIND("[",GL_Paste!$I10169)-1),"")))</f>
        <v/>
      </c>
      <c r="D10172">
        <f>IF(GL_Paste!$B10169="","",IFERROR(INDEX(DeptName,MATCH($C10172,DeptTag,0)),"UNALLOCATED"))</f>
        <v/>
      </c>
      <c r="E10172">
        <f>IF(GL_Paste!$B10169="","",IFERROR(INDEX(AcctCat,MATCH(GL_Paste!$B10169&amp;"",AcctCode,0)),"UNKNOWN"))</f>
        <v/>
      </c>
      <c r="F10172">
        <f>IF(GL_Paste!$B10169="","",IFERROR(INDEX(AcctSub,MATCH(GL_Paste!$B10169&amp;"",AcctCode,0)),"UNKNOWN"))</f>
        <v/>
      </c>
    </row>
    <row r="10173">
      <c r="A10173" s="40">
        <f>IF(GL_Paste!$B10170="","",N(GL_Paste!$H10170)-N(GL_Paste!$G10170))</f>
        <v/>
      </c>
      <c r="B10173" s="43">
        <f>IF(GL_Paste!$B10170="","",DATE(YEAR(GL_Paste!$E10170),MONTH(GL_Paste!$E10170),1))</f>
        <v/>
      </c>
      <c r="C10173">
        <f>IF(GL_Paste!$B10170="","",IF(TRIM(GL_Paste!$M10170)&lt;&gt;"",TRIM(GL_Paste!$M10170),IFERROR(MID(GL_Paste!$I10170,FIND("[",GL_Paste!$I10170)+1,FIND("]",GL_Paste!$I10170)-FIND("[",GL_Paste!$I10170)-1),"")))</f>
        <v/>
      </c>
      <c r="D10173">
        <f>IF(GL_Paste!$B10170="","",IFERROR(INDEX(DeptName,MATCH($C10173,DeptTag,0)),"UNALLOCATED"))</f>
        <v/>
      </c>
      <c r="E10173">
        <f>IF(GL_Paste!$B10170="","",IFERROR(INDEX(AcctCat,MATCH(GL_Paste!$B10170&amp;"",AcctCode,0)),"UNKNOWN"))</f>
        <v/>
      </c>
      <c r="F10173">
        <f>IF(GL_Paste!$B10170="","",IFERROR(INDEX(AcctSub,MATCH(GL_Paste!$B10170&amp;"",AcctCode,0)),"UNKNOWN"))</f>
        <v/>
      </c>
    </row>
    <row r="10174">
      <c r="A10174" s="40">
        <f>IF(GL_Paste!$B10171="","",N(GL_Paste!$H10171)-N(GL_Paste!$G10171))</f>
        <v/>
      </c>
      <c r="B10174" s="43">
        <f>IF(GL_Paste!$B10171="","",DATE(YEAR(GL_Paste!$E10171),MONTH(GL_Paste!$E10171),1))</f>
        <v/>
      </c>
      <c r="C10174">
        <f>IF(GL_Paste!$B10171="","",IF(TRIM(GL_Paste!$M10171)&lt;&gt;"",TRIM(GL_Paste!$M10171),IFERROR(MID(GL_Paste!$I10171,FIND("[",GL_Paste!$I10171)+1,FIND("]",GL_Paste!$I10171)-FIND("[",GL_Paste!$I10171)-1),"")))</f>
        <v/>
      </c>
      <c r="D10174">
        <f>IF(GL_Paste!$B10171="","",IFERROR(INDEX(DeptName,MATCH($C10174,DeptTag,0)),"UNALLOCATED"))</f>
        <v/>
      </c>
      <c r="E10174">
        <f>IF(GL_Paste!$B10171="","",IFERROR(INDEX(AcctCat,MATCH(GL_Paste!$B10171&amp;"",AcctCode,0)),"UNKNOWN"))</f>
        <v/>
      </c>
      <c r="F10174">
        <f>IF(GL_Paste!$B10171="","",IFERROR(INDEX(AcctSub,MATCH(GL_Paste!$B10171&amp;"",AcctCode,0)),"UNKNOWN"))</f>
        <v/>
      </c>
    </row>
    <row r="10175">
      <c r="A10175" s="40">
        <f>IF(GL_Paste!$B10172="","",N(GL_Paste!$H10172)-N(GL_Paste!$G10172))</f>
        <v/>
      </c>
      <c r="B10175" s="43">
        <f>IF(GL_Paste!$B10172="","",DATE(YEAR(GL_Paste!$E10172),MONTH(GL_Paste!$E10172),1))</f>
        <v/>
      </c>
      <c r="C10175">
        <f>IF(GL_Paste!$B10172="","",IF(TRIM(GL_Paste!$M10172)&lt;&gt;"",TRIM(GL_Paste!$M10172),IFERROR(MID(GL_Paste!$I10172,FIND("[",GL_Paste!$I10172)+1,FIND("]",GL_Paste!$I10172)-FIND("[",GL_Paste!$I10172)-1),"")))</f>
        <v/>
      </c>
      <c r="D10175">
        <f>IF(GL_Paste!$B10172="","",IFERROR(INDEX(DeptName,MATCH($C10175,DeptTag,0)),"UNALLOCATED"))</f>
        <v/>
      </c>
      <c r="E10175">
        <f>IF(GL_Paste!$B10172="","",IFERROR(INDEX(AcctCat,MATCH(GL_Paste!$B10172&amp;"",AcctCode,0)),"UNKNOWN"))</f>
        <v/>
      </c>
      <c r="F10175">
        <f>IF(GL_Paste!$B10172="","",IFERROR(INDEX(AcctSub,MATCH(GL_Paste!$B10172&amp;"",AcctCode,0)),"UNKNOWN"))</f>
        <v/>
      </c>
    </row>
    <row r="10176">
      <c r="A10176" s="40">
        <f>IF(GL_Paste!$B10173="","",N(GL_Paste!$H10173)-N(GL_Paste!$G10173))</f>
        <v/>
      </c>
      <c r="B10176" s="43">
        <f>IF(GL_Paste!$B10173="","",DATE(YEAR(GL_Paste!$E10173),MONTH(GL_Paste!$E10173),1))</f>
        <v/>
      </c>
      <c r="C10176">
        <f>IF(GL_Paste!$B10173="","",IF(TRIM(GL_Paste!$M10173)&lt;&gt;"",TRIM(GL_Paste!$M10173),IFERROR(MID(GL_Paste!$I10173,FIND("[",GL_Paste!$I10173)+1,FIND("]",GL_Paste!$I10173)-FIND("[",GL_Paste!$I10173)-1),"")))</f>
        <v/>
      </c>
      <c r="D10176">
        <f>IF(GL_Paste!$B10173="","",IFERROR(INDEX(DeptName,MATCH($C10176,DeptTag,0)),"UNALLOCATED"))</f>
        <v/>
      </c>
      <c r="E10176">
        <f>IF(GL_Paste!$B10173="","",IFERROR(INDEX(AcctCat,MATCH(GL_Paste!$B10173&amp;"",AcctCode,0)),"UNKNOWN"))</f>
        <v/>
      </c>
      <c r="F10176">
        <f>IF(GL_Paste!$B10173="","",IFERROR(INDEX(AcctSub,MATCH(GL_Paste!$B10173&amp;"",AcctCode,0)),"UNKNOWN"))</f>
        <v/>
      </c>
    </row>
    <row r="10177">
      <c r="A10177" s="40">
        <f>IF(GL_Paste!$B10174="","",N(GL_Paste!$H10174)-N(GL_Paste!$G10174))</f>
        <v/>
      </c>
      <c r="B10177" s="43">
        <f>IF(GL_Paste!$B10174="","",DATE(YEAR(GL_Paste!$E10174),MONTH(GL_Paste!$E10174),1))</f>
        <v/>
      </c>
      <c r="C10177">
        <f>IF(GL_Paste!$B10174="","",IF(TRIM(GL_Paste!$M10174)&lt;&gt;"",TRIM(GL_Paste!$M10174),IFERROR(MID(GL_Paste!$I10174,FIND("[",GL_Paste!$I10174)+1,FIND("]",GL_Paste!$I10174)-FIND("[",GL_Paste!$I10174)-1),"")))</f>
        <v/>
      </c>
      <c r="D10177">
        <f>IF(GL_Paste!$B10174="","",IFERROR(INDEX(DeptName,MATCH($C10177,DeptTag,0)),"UNALLOCATED"))</f>
        <v/>
      </c>
      <c r="E10177">
        <f>IF(GL_Paste!$B10174="","",IFERROR(INDEX(AcctCat,MATCH(GL_Paste!$B10174&amp;"",AcctCode,0)),"UNKNOWN"))</f>
        <v/>
      </c>
      <c r="F10177">
        <f>IF(GL_Paste!$B10174="","",IFERROR(INDEX(AcctSub,MATCH(GL_Paste!$B10174&amp;"",AcctCode,0)),"UNKNOWN"))</f>
        <v/>
      </c>
    </row>
    <row r="10178">
      <c r="A10178" s="40">
        <f>IF(GL_Paste!$B10175="","",N(GL_Paste!$H10175)-N(GL_Paste!$G10175))</f>
        <v/>
      </c>
      <c r="B10178" s="43">
        <f>IF(GL_Paste!$B10175="","",DATE(YEAR(GL_Paste!$E10175),MONTH(GL_Paste!$E10175),1))</f>
        <v/>
      </c>
      <c r="C10178">
        <f>IF(GL_Paste!$B10175="","",IF(TRIM(GL_Paste!$M10175)&lt;&gt;"",TRIM(GL_Paste!$M10175),IFERROR(MID(GL_Paste!$I10175,FIND("[",GL_Paste!$I10175)+1,FIND("]",GL_Paste!$I10175)-FIND("[",GL_Paste!$I10175)-1),"")))</f>
        <v/>
      </c>
      <c r="D10178">
        <f>IF(GL_Paste!$B10175="","",IFERROR(INDEX(DeptName,MATCH($C10178,DeptTag,0)),"UNALLOCATED"))</f>
        <v/>
      </c>
      <c r="E10178">
        <f>IF(GL_Paste!$B10175="","",IFERROR(INDEX(AcctCat,MATCH(GL_Paste!$B10175&amp;"",AcctCode,0)),"UNKNOWN"))</f>
        <v/>
      </c>
      <c r="F10178">
        <f>IF(GL_Paste!$B10175="","",IFERROR(INDEX(AcctSub,MATCH(GL_Paste!$B10175&amp;"",AcctCode,0)),"UNKNOWN"))</f>
        <v/>
      </c>
    </row>
    <row r="10179">
      <c r="A10179" s="40">
        <f>IF(GL_Paste!$B10176="","",N(GL_Paste!$H10176)-N(GL_Paste!$G10176))</f>
        <v/>
      </c>
      <c r="B10179" s="43">
        <f>IF(GL_Paste!$B10176="","",DATE(YEAR(GL_Paste!$E10176),MONTH(GL_Paste!$E10176),1))</f>
        <v/>
      </c>
      <c r="C10179">
        <f>IF(GL_Paste!$B10176="","",IF(TRIM(GL_Paste!$M10176)&lt;&gt;"",TRIM(GL_Paste!$M10176),IFERROR(MID(GL_Paste!$I10176,FIND("[",GL_Paste!$I10176)+1,FIND("]",GL_Paste!$I10176)-FIND("[",GL_Paste!$I10176)-1),"")))</f>
        <v/>
      </c>
      <c r="D10179">
        <f>IF(GL_Paste!$B10176="","",IFERROR(INDEX(DeptName,MATCH($C10179,DeptTag,0)),"UNALLOCATED"))</f>
        <v/>
      </c>
      <c r="E10179">
        <f>IF(GL_Paste!$B10176="","",IFERROR(INDEX(AcctCat,MATCH(GL_Paste!$B10176&amp;"",AcctCode,0)),"UNKNOWN"))</f>
        <v/>
      </c>
      <c r="F10179">
        <f>IF(GL_Paste!$B10176="","",IFERROR(INDEX(AcctSub,MATCH(GL_Paste!$B10176&amp;"",AcctCode,0)),"UNKNOWN"))</f>
        <v/>
      </c>
    </row>
    <row r="10180">
      <c r="A10180" s="40">
        <f>IF(GL_Paste!$B10177="","",N(GL_Paste!$H10177)-N(GL_Paste!$G10177))</f>
        <v/>
      </c>
      <c r="B10180" s="43">
        <f>IF(GL_Paste!$B10177="","",DATE(YEAR(GL_Paste!$E10177),MONTH(GL_Paste!$E10177),1))</f>
        <v/>
      </c>
      <c r="C10180">
        <f>IF(GL_Paste!$B10177="","",IF(TRIM(GL_Paste!$M10177)&lt;&gt;"",TRIM(GL_Paste!$M10177),IFERROR(MID(GL_Paste!$I10177,FIND("[",GL_Paste!$I10177)+1,FIND("]",GL_Paste!$I10177)-FIND("[",GL_Paste!$I10177)-1),"")))</f>
        <v/>
      </c>
      <c r="D10180">
        <f>IF(GL_Paste!$B10177="","",IFERROR(INDEX(DeptName,MATCH($C10180,DeptTag,0)),"UNALLOCATED"))</f>
        <v/>
      </c>
      <c r="E10180">
        <f>IF(GL_Paste!$B10177="","",IFERROR(INDEX(AcctCat,MATCH(GL_Paste!$B10177&amp;"",AcctCode,0)),"UNKNOWN"))</f>
        <v/>
      </c>
      <c r="F10180">
        <f>IF(GL_Paste!$B10177="","",IFERROR(INDEX(AcctSub,MATCH(GL_Paste!$B10177&amp;"",AcctCode,0)),"UNKNOWN"))</f>
        <v/>
      </c>
    </row>
    <row r="10181">
      <c r="A10181" s="40">
        <f>IF(GL_Paste!$B10178="","",N(GL_Paste!$H10178)-N(GL_Paste!$G10178))</f>
        <v/>
      </c>
      <c r="B10181" s="43">
        <f>IF(GL_Paste!$B10178="","",DATE(YEAR(GL_Paste!$E10178),MONTH(GL_Paste!$E10178),1))</f>
        <v/>
      </c>
      <c r="C10181">
        <f>IF(GL_Paste!$B10178="","",IF(TRIM(GL_Paste!$M10178)&lt;&gt;"",TRIM(GL_Paste!$M10178),IFERROR(MID(GL_Paste!$I10178,FIND("[",GL_Paste!$I10178)+1,FIND("]",GL_Paste!$I10178)-FIND("[",GL_Paste!$I10178)-1),"")))</f>
        <v/>
      </c>
      <c r="D10181">
        <f>IF(GL_Paste!$B10178="","",IFERROR(INDEX(DeptName,MATCH($C10181,DeptTag,0)),"UNALLOCATED"))</f>
        <v/>
      </c>
      <c r="E10181">
        <f>IF(GL_Paste!$B10178="","",IFERROR(INDEX(AcctCat,MATCH(GL_Paste!$B10178&amp;"",AcctCode,0)),"UNKNOWN"))</f>
        <v/>
      </c>
      <c r="F10181">
        <f>IF(GL_Paste!$B10178="","",IFERROR(INDEX(AcctSub,MATCH(GL_Paste!$B10178&amp;"",AcctCode,0)),"UNKNOWN"))</f>
        <v/>
      </c>
    </row>
    <row r="10182">
      <c r="A10182" s="40">
        <f>IF(GL_Paste!$B10179="","",N(GL_Paste!$H10179)-N(GL_Paste!$G10179))</f>
        <v/>
      </c>
      <c r="B10182" s="43">
        <f>IF(GL_Paste!$B10179="","",DATE(YEAR(GL_Paste!$E10179),MONTH(GL_Paste!$E10179),1))</f>
        <v/>
      </c>
      <c r="C10182">
        <f>IF(GL_Paste!$B10179="","",IF(TRIM(GL_Paste!$M10179)&lt;&gt;"",TRIM(GL_Paste!$M10179),IFERROR(MID(GL_Paste!$I10179,FIND("[",GL_Paste!$I10179)+1,FIND("]",GL_Paste!$I10179)-FIND("[",GL_Paste!$I10179)-1),"")))</f>
        <v/>
      </c>
      <c r="D10182">
        <f>IF(GL_Paste!$B10179="","",IFERROR(INDEX(DeptName,MATCH($C10182,DeptTag,0)),"UNALLOCATED"))</f>
        <v/>
      </c>
      <c r="E10182">
        <f>IF(GL_Paste!$B10179="","",IFERROR(INDEX(AcctCat,MATCH(GL_Paste!$B10179&amp;"",AcctCode,0)),"UNKNOWN"))</f>
        <v/>
      </c>
      <c r="F10182">
        <f>IF(GL_Paste!$B10179="","",IFERROR(INDEX(AcctSub,MATCH(GL_Paste!$B10179&amp;"",AcctCode,0)),"UNKNOWN"))</f>
        <v/>
      </c>
    </row>
    <row r="10183">
      <c r="A10183" s="40">
        <f>IF(GL_Paste!$B10180="","",N(GL_Paste!$H10180)-N(GL_Paste!$G10180))</f>
        <v/>
      </c>
      <c r="B10183" s="43">
        <f>IF(GL_Paste!$B10180="","",DATE(YEAR(GL_Paste!$E10180),MONTH(GL_Paste!$E10180),1))</f>
        <v/>
      </c>
      <c r="C10183">
        <f>IF(GL_Paste!$B10180="","",IF(TRIM(GL_Paste!$M10180)&lt;&gt;"",TRIM(GL_Paste!$M10180),IFERROR(MID(GL_Paste!$I10180,FIND("[",GL_Paste!$I10180)+1,FIND("]",GL_Paste!$I10180)-FIND("[",GL_Paste!$I10180)-1),"")))</f>
        <v/>
      </c>
      <c r="D10183">
        <f>IF(GL_Paste!$B10180="","",IFERROR(INDEX(DeptName,MATCH($C10183,DeptTag,0)),"UNALLOCATED"))</f>
        <v/>
      </c>
      <c r="E10183">
        <f>IF(GL_Paste!$B10180="","",IFERROR(INDEX(AcctCat,MATCH(GL_Paste!$B10180&amp;"",AcctCode,0)),"UNKNOWN"))</f>
        <v/>
      </c>
      <c r="F10183">
        <f>IF(GL_Paste!$B10180="","",IFERROR(INDEX(AcctSub,MATCH(GL_Paste!$B10180&amp;"",AcctCode,0)),"UNKNOWN"))</f>
        <v/>
      </c>
    </row>
    <row r="10184">
      <c r="A10184" s="40">
        <f>IF(GL_Paste!$B10181="","",N(GL_Paste!$H10181)-N(GL_Paste!$G10181))</f>
        <v/>
      </c>
      <c r="B10184" s="43">
        <f>IF(GL_Paste!$B10181="","",DATE(YEAR(GL_Paste!$E10181),MONTH(GL_Paste!$E10181),1))</f>
        <v/>
      </c>
      <c r="C10184">
        <f>IF(GL_Paste!$B10181="","",IF(TRIM(GL_Paste!$M10181)&lt;&gt;"",TRIM(GL_Paste!$M10181),IFERROR(MID(GL_Paste!$I10181,FIND("[",GL_Paste!$I10181)+1,FIND("]",GL_Paste!$I10181)-FIND("[",GL_Paste!$I10181)-1),"")))</f>
        <v/>
      </c>
      <c r="D10184">
        <f>IF(GL_Paste!$B10181="","",IFERROR(INDEX(DeptName,MATCH($C10184,DeptTag,0)),"UNALLOCATED"))</f>
        <v/>
      </c>
      <c r="E10184">
        <f>IF(GL_Paste!$B10181="","",IFERROR(INDEX(AcctCat,MATCH(GL_Paste!$B10181&amp;"",AcctCode,0)),"UNKNOWN"))</f>
        <v/>
      </c>
      <c r="F10184">
        <f>IF(GL_Paste!$B10181="","",IFERROR(INDEX(AcctSub,MATCH(GL_Paste!$B10181&amp;"",AcctCode,0)),"UNKNOWN"))</f>
        <v/>
      </c>
    </row>
    <row r="10185">
      <c r="A10185" s="40">
        <f>IF(GL_Paste!$B10182="","",N(GL_Paste!$H10182)-N(GL_Paste!$G10182))</f>
        <v/>
      </c>
      <c r="B10185" s="43">
        <f>IF(GL_Paste!$B10182="","",DATE(YEAR(GL_Paste!$E10182),MONTH(GL_Paste!$E10182),1))</f>
        <v/>
      </c>
      <c r="C10185">
        <f>IF(GL_Paste!$B10182="","",IF(TRIM(GL_Paste!$M10182)&lt;&gt;"",TRIM(GL_Paste!$M10182),IFERROR(MID(GL_Paste!$I10182,FIND("[",GL_Paste!$I10182)+1,FIND("]",GL_Paste!$I10182)-FIND("[",GL_Paste!$I10182)-1),"")))</f>
        <v/>
      </c>
      <c r="D10185">
        <f>IF(GL_Paste!$B10182="","",IFERROR(INDEX(DeptName,MATCH($C10185,DeptTag,0)),"UNALLOCATED"))</f>
        <v/>
      </c>
      <c r="E10185">
        <f>IF(GL_Paste!$B10182="","",IFERROR(INDEX(AcctCat,MATCH(GL_Paste!$B10182&amp;"",AcctCode,0)),"UNKNOWN"))</f>
        <v/>
      </c>
      <c r="F10185">
        <f>IF(GL_Paste!$B10182="","",IFERROR(INDEX(AcctSub,MATCH(GL_Paste!$B10182&amp;"",AcctCode,0)),"UNKNOWN"))</f>
        <v/>
      </c>
    </row>
    <row r="10186">
      <c r="A10186" s="40">
        <f>IF(GL_Paste!$B10183="","",N(GL_Paste!$H10183)-N(GL_Paste!$G10183))</f>
        <v/>
      </c>
      <c r="B10186" s="43">
        <f>IF(GL_Paste!$B10183="","",DATE(YEAR(GL_Paste!$E10183),MONTH(GL_Paste!$E10183),1))</f>
        <v/>
      </c>
      <c r="C10186">
        <f>IF(GL_Paste!$B10183="","",IF(TRIM(GL_Paste!$M10183)&lt;&gt;"",TRIM(GL_Paste!$M10183),IFERROR(MID(GL_Paste!$I10183,FIND("[",GL_Paste!$I10183)+1,FIND("]",GL_Paste!$I10183)-FIND("[",GL_Paste!$I10183)-1),"")))</f>
        <v/>
      </c>
      <c r="D10186">
        <f>IF(GL_Paste!$B10183="","",IFERROR(INDEX(DeptName,MATCH($C10186,DeptTag,0)),"UNALLOCATED"))</f>
        <v/>
      </c>
      <c r="E10186">
        <f>IF(GL_Paste!$B10183="","",IFERROR(INDEX(AcctCat,MATCH(GL_Paste!$B10183&amp;"",AcctCode,0)),"UNKNOWN"))</f>
        <v/>
      </c>
      <c r="F10186">
        <f>IF(GL_Paste!$B10183="","",IFERROR(INDEX(AcctSub,MATCH(GL_Paste!$B10183&amp;"",AcctCode,0)),"UNKNOWN"))</f>
        <v/>
      </c>
    </row>
    <row r="10187">
      <c r="A10187" s="40">
        <f>IF(GL_Paste!$B10184="","",N(GL_Paste!$H10184)-N(GL_Paste!$G10184))</f>
        <v/>
      </c>
      <c r="B10187" s="43">
        <f>IF(GL_Paste!$B10184="","",DATE(YEAR(GL_Paste!$E10184),MONTH(GL_Paste!$E10184),1))</f>
        <v/>
      </c>
      <c r="C10187">
        <f>IF(GL_Paste!$B10184="","",IF(TRIM(GL_Paste!$M10184)&lt;&gt;"",TRIM(GL_Paste!$M10184),IFERROR(MID(GL_Paste!$I10184,FIND("[",GL_Paste!$I10184)+1,FIND("]",GL_Paste!$I10184)-FIND("[",GL_Paste!$I10184)-1),"")))</f>
        <v/>
      </c>
      <c r="D10187">
        <f>IF(GL_Paste!$B10184="","",IFERROR(INDEX(DeptName,MATCH($C10187,DeptTag,0)),"UNALLOCATED"))</f>
        <v/>
      </c>
      <c r="E10187">
        <f>IF(GL_Paste!$B10184="","",IFERROR(INDEX(AcctCat,MATCH(GL_Paste!$B10184&amp;"",AcctCode,0)),"UNKNOWN"))</f>
        <v/>
      </c>
      <c r="F10187">
        <f>IF(GL_Paste!$B10184="","",IFERROR(INDEX(AcctSub,MATCH(GL_Paste!$B10184&amp;"",AcctCode,0)),"UNKNOWN"))</f>
        <v/>
      </c>
    </row>
    <row r="10188">
      <c r="A10188" s="40">
        <f>IF(GL_Paste!$B10185="","",N(GL_Paste!$H10185)-N(GL_Paste!$G10185))</f>
        <v/>
      </c>
      <c r="B10188" s="43">
        <f>IF(GL_Paste!$B10185="","",DATE(YEAR(GL_Paste!$E10185),MONTH(GL_Paste!$E10185),1))</f>
        <v/>
      </c>
      <c r="C10188">
        <f>IF(GL_Paste!$B10185="","",IF(TRIM(GL_Paste!$M10185)&lt;&gt;"",TRIM(GL_Paste!$M10185),IFERROR(MID(GL_Paste!$I10185,FIND("[",GL_Paste!$I10185)+1,FIND("]",GL_Paste!$I10185)-FIND("[",GL_Paste!$I10185)-1),"")))</f>
        <v/>
      </c>
      <c r="D10188">
        <f>IF(GL_Paste!$B10185="","",IFERROR(INDEX(DeptName,MATCH($C10188,DeptTag,0)),"UNALLOCATED"))</f>
        <v/>
      </c>
      <c r="E10188">
        <f>IF(GL_Paste!$B10185="","",IFERROR(INDEX(AcctCat,MATCH(GL_Paste!$B10185&amp;"",AcctCode,0)),"UNKNOWN"))</f>
        <v/>
      </c>
      <c r="F10188">
        <f>IF(GL_Paste!$B10185="","",IFERROR(INDEX(AcctSub,MATCH(GL_Paste!$B10185&amp;"",AcctCode,0)),"UNKNOWN"))</f>
        <v/>
      </c>
    </row>
    <row r="10189">
      <c r="A10189" s="40">
        <f>IF(GL_Paste!$B10186="","",N(GL_Paste!$H10186)-N(GL_Paste!$G10186))</f>
        <v/>
      </c>
      <c r="B10189" s="43">
        <f>IF(GL_Paste!$B10186="","",DATE(YEAR(GL_Paste!$E10186),MONTH(GL_Paste!$E10186),1))</f>
        <v/>
      </c>
      <c r="C10189">
        <f>IF(GL_Paste!$B10186="","",IF(TRIM(GL_Paste!$M10186)&lt;&gt;"",TRIM(GL_Paste!$M10186),IFERROR(MID(GL_Paste!$I10186,FIND("[",GL_Paste!$I10186)+1,FIND("]",GL_Paste!$I10186)-FIND("[",GL_Paste!$I10186)-1),"")))</f>
        <v/>
      </c>
      <c r="D10189">
        <f>IF(GL_Paste!$B10186="","",IFERROR(INDEX(DeptName,MATCH($C10189,DeptTag,0)),"UNALLOCATED"))</f>
        <v/>
      </c>
      <c r="E10189">
        <f>IF(GL_Paste!$B10186="","",IFERROR(INDEX(AcctCat,MATCH(GL_Paste!$B10186&amp;"",AcctCode,0)),"UNKNOWN"))</f>
        <v/>
      </c>
      <c r="F10189">
        <f>IF(GL_Paste!$B10186="","",IFERROR(INDEX(AcctSub,MATCH(GL_Paste!$B10186&amp;"",AcctCode,0)),"UNKNOWN"))</f>
        <v/>
      </c>
    </row>
    <row r="10190">
      <c r="A10190" s="40">
        <f>IF(GL_Paste!$B10187="","",N(GL_Paste!$H10187)-N(GL_Paste!$G10187))</f>
        <v/>
      </c>
      <c r="B10190" s="43">
        <f>IF(GL_Paste!$B10187="","",DATE(YEAR(GL_Paste!$E10187),MONTH(GL_Paste!$E10187),1))</f>
        <v/>
      </c>
      <c r="C10190">
        <f>IF(GL_Paste!$B10187="","",IF(TRIM(GL_Paste!$M10187)&lt;&gt;"",TRIM(GL_Paste!$M10187),IFERROR(MID(GL_Paste!$I10187,FIND("[",GL_Paste!$I10187)+1,FIND("]",GL_Paste!$I10187)-FIND("[",GL_Paste!$I10187)-1),"")))</f>
        <v/>
      </c>
      <c r="D10190">
        <f>IF(GL_Paste!$B10187="","",IFERROR(INDEX(DeptName,MATCH($C10190,DeptTag,0)),"UNALLOCATED"))</f>
        <v/>
      </c>
      <c r="E10190">
        <f>IF(GL_Paste!$B10187="","",IFERROR(INDEX(AcctCat,MATCH(GL_Paste!$B10187&amp;"",AcctCode,0)),"UNKNOWN"))</f>
        <v/>
      </c>
      <c r="F10190">
        <f>IF(GL_Paste!$B10187="","",IFERROR(INDEX(AcctSub,MATCH(GL_Paste!$B10187&amp;"",AcctCode,0)),"UNKNOWN"))</f>
        <v/>
      </c>
    </row>
    <row r="10191">
      <c r="A10191" s="40">
        <f>IF(GL_Paste!$B10188="","",N(GL_Paste!$H10188)-N(GL_Paste!$G10188))</f>
        <v/>
      </c>
      <c r="B10191" s="43">
        <f>IF(GL_Paste!$B10188="","",DATE(YEAR(GL_Paste!$E10188),MONTH(GL_Paste!$E10188),1))</f>
        <v/>
      </c>
      <c r="C10191">
        <f>IF(GL_Paste!$B10188="","",IF(TRIM(GL_Paste!$M10188)&lt;&gt;"",TRIM(GL_Paste!$M10188),IFERROR(MID(GL_Paste!$I10188,FIND("[",GL_Paste!$I10188)+1,FIND("]",GL_Paste!$I10188)-FIND("[",GL_Paste!$I10188)-1),"")))</f>
        <v/>
      </c>
      <c r="D10191">
        <f>IF(GL_Paste!$B10188="","",IFERROR(INDEX(DeptName,MATCH($C10191,DeptTag,0)),"UNALLOCATED"))</f>
        <v/>
      </c>
      <c r="E10191">
        <f>IF(GL_Paste!$B10188="","",IFERROR(INDEX(AcctCat,MATCH(GL_Paste!$B10188&amp;"",AcctCode,0)),"UNKNOWN"))</f>
        <v/>
      </c>
      <c r="F10191">
        <f>IF(GL_Paste!$B10188="","",IFERROR(INDEX(AcctSub,MATCH(GL_Paste!$B10188&amp;"",AcctCode,0)),"UNKNOWN"))</f>
        <v/>
      </c>
    </row>
    <row r="10192">
      <c r="A10192" s="40">
        <f>IF(GL_Paste!$B10189="","",N(GL_Paste!$H10189)-N(GL_Paste!$G10189))</f>
        <v/>
      </c>
      <c r="B10192" s="43">
        <f>IF(GL_Paste!$B10189="","",DATE(YEAR(GL_Paste!$E10189),MONTH(GL_Paste!$E10189),1))</f>
        <v/>
      </c>
      <c r="C10192">
        <f>IF(GL_Paste!$B10189="","",IF(TRIM(GL_Paste!$M10189)&lt;&gt;"",TRIM(GL_Paste!$M10189),IFERROR(MID(GL_Paste!$I10189,FIND("[",GL_Paste!$I10189)+1,FIND("]",GL_Paste!$I10189)-FIND("[",GL_Paste!$I10189)-1),"")))</f>
        <v/>
      </c>
      <c r="D10192">
        <f>IF(GL_Paste!$B10189="","",IFERROR(INDEX(DeptName,MATCH($C10192,DeptTag,0)),"UNALLOCATED"))</f>
        <v/>
      </c>
      <c r="E10192">
        <f>IF(GL_Paste!$B10189="","",IFERROR(INDEX(AcctCat,MATCH(GL_Paste!$B10189&amp;"",AcctCode,0)),"UNKNOWN"))</f>
        <v/>
      </c>
      <c r="F10192">
        <f>IF(GL_Paste!$B10189="","",IFERROR(INDEX(AcctSub,MATCH(GL_Paste!$B10189&amp;"",AcctCode,0)),"UNKNOWN"))</f>
        <v/>
      </c>
    </row>
    <row r="10193">
      <c r="A10193" s="40">
        <f>IF(GL_Paste!$B10190="","",N(GL_Paste!$H10190)-N(GL_Paste!$G10190))</f>
        <v/>
      </c>
      <c r="B10193" s="43">
        <f>IF(GL_Paste!$B10190="","",DATE(YEAR(GL_Paste!$E10190),MONTH(GL_Paste!$E10190),1))</f>
        <v/>
      </c>
      <c r="C10193">
        <f>IF(GL_Paste!$B10190="","",IF(TRIM(GL_Paste!$M10190)&lt;&gt;"",TRIM(GL_Paste!$M10190),IFERROR(MID(GL_Paste!$I10190,FIND("[",GL_Paste!$I10190)+1,FIND("]",GL_Paste!$I10190)-FIND("[",GL_Paste!$I10190)-1),"")))</f>
        <v/>
      </c>
      <c r="D10193">
        <f>IF(GL_Paste!$B10190="","",IFERROR(INDEX(DeptName,MATCH($C10193,DeptTag,0)),"UNALLOCATED"))</f>
        <v/>
      </c>
      <c r="E10193">
        <f>IF(GL_Paste!$B10190="","",IFERROR(INDEX(AcctCat,MATCH(GL_Paste!$B10190&amp;"",AcctCode,0)),"UNKNOWN"))</f>
        <v/>
      </c>
      <c r="F10193">
        <f>IF(GL_Paste!$B10190="","",IFERROR(INDEX(AcctSub,MATCH(GL_Paste!$B10190&amp;"",AcctCode,0)),"UNKNOWN"))</f>
        <v/>
      </c>
    </row>
    <row r="10194">
      <c r="A10194" s="40">
        <f>IF(GL_Paste!$B10191="","",N(GL_Paste!$H10191)-N(GL_Paste!$G10191))</f>
        <v/>
      </c>
      <c r="B10194" s="43">
        <f>IF(GL_Paste!$B10191="","",DATE(YEAR(GL_Paste!$E10191),MONTH(GL_Paste!$E10191),1))</f>
        <v/>
      </c>
      <c r="C10194">
        <f>IF(GL_Paste!$B10191="","",IF(TRIM(GL_Paste!$M10191)&lt;&gt;"",TRIM(GL_Paste!$M10191),IFERROR(MID(GL_Paste!$I10191,FIND("[",GL_Paste!$I10191)+1,FIND("]",GL_Paste!$I10191)-FIND("[",GL_Paste!$I10191)-1),"")))</f>
        <v/>
      </c>
      <c r="D10194">
        <f>IF(GL_Paste!$B10191="","",IFERROR(INDEX(DeptName,MATCH($C10194,DeptTag,0)),"UNALLOCATED"))</f>
        <v/>
      </c>
      <c r="E10194">
        <f>IF(GL_Paste!$B10191="","",IFERROR(INDEX(AcctCat,MATCH(GL_Paste!$B10191&amp;"",AcctCode,0)),"UNKNOWN"))</f>
        <v/>
      </c>
      <c r="F10194">
        <f>IF(GL_Paste!$B10191="","",IFERROR(INDEX(AcctSub,MATCH(GL_Paste!$B10191&amp;"",AcctCode,0)),"UNKNOWN"))</f>
        <v/>
      </c>
    </row>
    <row r="10195">
      <c r="A10195" s="40">
        <f>IF(GL_Paste!$B10192="","",N(GL_Paste!$H10192)-N(GL_Paste!$G10192))</f>
        <v/>
      </c>
      <c r="B10195" s="43">
        <f>IF(GL_Paste!$B10192="","",DATE(YEAR(GL_Paste!$E10192),MONTH(GL_Paste!$E10192),1))</f>
        <v/>
      </c>
      <c r="C10195">
        <f>IF(GL_Paste!$B10192="","",IF(TRIM(GL_Paste!$M10192)&lt;&gt;"",TRIM(GL_Paste!$M10192),IFERROR(MID(GL_Paste!$I10192,FIND("[",GL_Paste!$I10192)+1,FIND("]",GL_Paste!$I10192)-FIND("[",GL_Paste!$I10192)-1),"")))</f>
        <v/>
      </c>
      <c r="D10195">
        <f>IF(GL_Paste!$B10192="","",IFERROR(INDEX(DeptName,MATCH($C10195,DeptTag,0)),"UNALLOCATED"))</f>
        <v/>
      </c>
      <c r="E10195">
        <f>IF(GL_Paste!$B10192="","",IFERROR(INDEX(AcctCat,MATCH(GL_Paste!$B10192&amp;"",AcctCode,0)),"UNKNOWN"))</f>
        <v/>
      </c>
      <c r="F10195">
        <f>IF(GL_Paste!$B10192="","",IFERROR(INDEX(AcctSub,MATCH(GL_Paste!$B10192&amp;"",AcctCode,0)),"UNKNOWN"))</f>
        <v/>
      </c>
    </row>
    <row r="10196">
      <c r="A10196" s="40">
        <f>IF(GL_Paste!$B10193="","",N(GL_Paste!$H10193)-N(GL_Paste!$G10193))</f>
        <v/>
      </c>
      <c r="B10196" s="43">
        <f>IF(GL_Paste!$B10193="","",DATE(YEAR(GL_Paste!$E10193),MONTH(GL_Paste!$E10193),1))</f>
        <v/>
      </c>
      <c r="C10196">
        <f>IF(GL_Paste!$B10193="","",IF(TRIM(GL_Paste!$M10193)&lt;&gt;"",TRIM(GL_Paste!$M10193),IFERROR(MID(GL_Paste!$I10193,FIND("[",GL_Paste!$I10193)+1,FIND("]",GL_Paste!$I10193)-FIND("[",GL_Paste!$I10193)-1),"")))</f>
        <v/>
      </c>
      <c r="D10196">
        <f>IF(GL_Paste!$B10193="","",IFERROR(INDEX(DeptName,MATCH($C10196,DeptTag,0)),"UNALLOCATED"))</f>
        <v/>
      </c>
      <c r="E10196">
        <f>IF(GL_Paste!$B10193="","",IFERROR(INDEX(AcctCat,MATCH(GL_Paste!$B10193&amp;"",AcctCode,0)),"UNKNOWN"))</f>
        <v/>
      </c>
      <c r="F10196">
        <f>IF(GL_Paste!$B10193="","",IFERROR(INDEX(AcctSub,MATCH(GL_Paste!$B10193&amp;"",AcctCode,0)),"UNKNOWN"))</f>
        <v/>
      </c>
    </row>
    <row r="10197">
      <c r="A10197" s="40">
        <f>IF(GL_Paste!$B10194="","",N(GL_Paste!$H10194)-N(GL_Paste!$G10194))</f>
        <v/>
      </c>
      <c r="B10197" s="43">
        <f>IF(GL_Paste!$B10194="","",DATE(YEAR(GL_Paste!$E10194),MONTH(GL_Paste!$E10194),1))</f>
        <v/>
      </c>
      <c r="C10197">
        <f>IF(GL_Paste!$B10194="","",IF(TRIM(GL_Paste!$M10194)&lt;&gt;"",TRIM(GL_Paste!$M10194),IFERROR(MID(GL_Paste!$I10194,FIND("[",GL_Paste!$I10194)+1,FIND("]",GL_Paste!$I10194)-FIND("[",GL_Paste!$I10194)-1),"")))</f>
        <v/>
      </c>
      <c r="D10197">
        <f>IF(GL_Paste!$B10194="","",IFERROR(INDEX(DeptName,MATCH($C10197,DeptTag,0)),"UNALLOCATED"))</f>
        <v/>
      </c>
      <c r="E10197">
        <f>IF(GL_Paste!$B10194="","",IFERROR(INDEX(AcctCat,MATCH(GL_Paste!$B10194&amp;"",AcctCode,0)),"UNKNOWN"))</f>
        <v/>
      </c>
      <c r="F10197">
        <f>IF(GL_Paste!$B10194="","",IFERROR(INDEX(AcctSub,MATCH(GL_Paste!$B10194&amp;"",AcctCode,0)),"UNKNOWN"))</f>
        <v/>
      </c>
    </row>
    <row r="10198">
      <c r="A10198" s="40">
        <f>IF(GL_Paste!$B10195="","",N(GL_Paste!$H10195)-N(GL_Paste!$G10195))</f>
        <v/>
      </c>
      <c r="B10198" s="43">
        <f>IF(GL_Paste!$B10195="","",DATE(YEAR(GL_Paste!$E10195),MONTH(GL_Paste!$E10195),1))</f>
        <v/>
      </c>
      <c r="C10198">
        <f>IF(GL_Paste!$B10195="","",IF(TRIM(GL_Paste!$M10195)&lt;&gt;"",TRIM(GL_Paste!$M10195),IFERROR(MID(GL_Paste!$I10195,FIND("[",GL_Paste!$I10195)+1,FIND("]",GL_Paste!$I10195)-FIND("[",GL_Paste!$I10195)-1),"")))</f>
        <v/>
      </c>
      <c r="D10198">
        <f>IF(GL_Paste!$B10195="","",IFERROR(INDEX(DeptName,MATCH($C10198,DeptTag,0)),"UNALLOCATED"))</f>
        <v/>
      </c>
      <c r="E10198">
        <f>IF(GL_Paste!$B10195="","",IFERROR(INDEX(AcctCat,MATCH(GL_Paste!$B10195&amp;"",AcctCode,0)),"UNKNOWN"))</f>
        <v/>
      </c>
      <c r="F10198">
        <f>IF(GL_Paste!$B10195="","",IFERROR(INDEX(AcctSub,MATCH(GL_Paste!$B10195&amp;"",AcctCode,0)),"UNKNOWN"))</f>
        <v/>
      </c>
    </row>
    <row r="10199">
      <c r="A10199" s="40">
        <f>IF(GL_Paste!$B10196="","",N(GL_Paste!$H10196)-N(GL_Paste!$G10196))</f>
        <v/>
      </c>
      <c r="B10199" s="43">
        <f>IF(GL_Paste!$B10196="","",DATE(YEAR(GL_Paste!$E10196),MONTH(GL_Paste!$E10196),1))</f>
        <v/>
      </c>
      <c r="C10199">
        <f>IF(GL_Paste!$B10196="","",IF(TRIM(GL_Paste!$M10196)&lt;&gt;"",TRIM(GL_Paste!$M10196),IFERROR(MID(GL_Paste!$I10196,FIND("[",GL_Paste!$I10196)+1,FIND("]",GL_Paste!$I10196)-FIND("[",GL_Paste!$I10196)-1),"")))</f>
        <v/>
      </c>
      <c r="D10199">
        <f>IF(GL_Paste!$B10196="","",IFERROR(INDEX(DeptName,MATCH($C10199,DeptTag,0)),"UNALLOCATED"))</f>
        <v/>
      </c>
      <c r="E10199">
        <f>IF(GL_Paste!$B10196="","",IFERROR(INDEX(AcctCat,MATCH(GL_Paste!$B10196&amp;"",AcctCode,0)),"UNKNOWN"))</f>
        <v/>
      </c>
      <c r="F10199">
        <f>IF(GL_Paste!$B10196="","",IFERROR(INDEX(AcctSub,MATCH(GL_Paste!$B10196&amp;"",AcctCode,0)),"UNKNOWN"))</f>
        <v/>
      </c>
    </row>
    <row r="10200">
      <c r="A10200" s="40">
        <f>IF(GL_Paste!$B10197="","",N(GL_Paste!$H10197)-N(GL_Paste!$G10197))</f>
        <v/>
      </c>
      <c r="B10200" s="43">
        <f>IF(GL_Paste!$B10197="","",DATE(YEAR(GL_Paste!$E10197),MONTH(GL_Paste!$E10197),1))</f>
        <v/>
      </c>
      <c r="C10200">
        <f>IF(GL_Paste!$B10197="","",IF(TRIM(GL_Paste!$M10197)&lt;&gt;"",TRIM(GL_Paste!$M10197),IFERROR(MID(GL_Paste!$I10197,FIND("[",GL_Paste!$I10197)+1,FIND("]",GL_Paste!$I10197)-FIND("[",GL_Paste!$I10197)-1),"")))</f>
        <v/>
      </c>
      <c r="D10200">
        <f>IF(GL_Paste!$B10197="","",IFERROR(INDEX(DeptName,MATCH($C10200,DeptTag,0)),"UNALLOCATED"))</f>
        <v/>
      </c>
      <c r="E10200">
        <f>IF(GL_Paste!$B10197="","",IFERROR(INDEX(AcctCat,MATCH(GL_Paste!$B10197&amp;"",AcctCode,0)),"UNKNOWN"))</f>
        <v/>
      </c>
      <c r="F10200">
        <f>IF(GL_Paste!$B10197="","",IFERROR(INDEX(AcctSub,MATCH(GL_Paste!$B10197&amp;"",AcctCode,0)),"UNKNOWN"))</f>
        <v/>
      </c>
    </row>
    <row r="10201">
      <c r="A10201" s="40">
        <f>IF(GL_Paste!$B10198="","",N(GL_Paste!$H10198)-N(GL_Paste!$G10198))</f>
        <v/>
      </c>
      <c r="B10201" s="43">
        <f>IF(GL_Paste!$B10198="","",DATE(YEAR(GL_Paste!$E10198),MONTH(GL_Paste!$E10198),1))</f>
        <v/>
      </c>
      <c r="C10201">
        <f>IF(GL_Paste!$B10198="","",IF(TRIM(GL_Paste!$M10198)&lt;&gt;"",TRIM(GL_Paste!$M10198),IFERROR(MID(GL_Paste!$I10198,FIND("[",GL_Paste!$I10198)+1,FIND("]",GL_Paste!$I10198)-FIND("[",GL_Paste!$I10198)-1),"")))</f>
        <v/>
      </c>
      <c r="D10201">
        <f>IF(GL_Paste!$B10198="","",IFERROR(INDEX(DeptName,MATCH($C10201,DeptTag,0)),"UNALLOCATED"))</f>
        <v/>
      </c>
      <c r="E10201">
        <f>IF(GL_Paste!$B10198="","",IFERROR(INDEX(AcctCat,MATCH(GL_Paste!$B10198&amp;"",AcctCode,0)),"UNKNOWN"))</f>
        <v/>
      </c>
      <c r="F10201">
        <f>IF(GL_Paste!$B10198="","",IFERROR(INDEX(AcctSub,MATCH(GL_Paste!$B10198&amp;"",AcctCode,0)),"UNKNOWN"))</f>
        <v/>
      </c>
    </row>
    <row r="10202">
      <c r="A10202" s="40">
        <f>IF(GL_Paste!$B10199="","",N(GL_Paste!$H10199)-N(GL_Paste!$G10199))</f>
        <v/>
      </c>
      <c r="B10202" s="43">
        <f>IF(GL_Paste!$B10199="","",DATE(YEAR(GL_Paste!$E10199),MONTH(GL_Paste!$E10199),1))</f>
        <v/>
      </c>
      <c r="C10202">
        <f>IF(GL_Paste!$B10199="","",IF(TRIM(GL_Paste!$M10199)&lt;&gt;"",TRIM(GL_Paste!$M10199),IFERROR(MID(GL_Paste!$I10199,FIND("[",GL_Paste!$I10199)+1,FIND("]",GL_Paste!$I10199)-FIND("[",GL_Paste!$I10199)-1),"")))</f>
        <v/>
      </c>
      <c r="D10202">
        <f>IF(GL_Paste!$B10199="","",IFERROR(INDEX(DeptName,MATCH($C10202,DeptTag,0)),"UNALLOCATED"))</f>
        <v/>
      </c>
      <c r="E10202">
        <f>IF(GL_Paste!$B10199="","",IFERROR(INDEX(AcctCat,MATCH(GL_Paste!$B10199&amp;"",AcctCode,0)),"UNKNOWN"))</f>
        <v/>
      </c>
      <c r="F10202">
        <f>IF(GL_Paste!$B10199="","",IFERROR(INDEX(AcctSub,MATCH(GL_Paste!$B10199&amp;"",AcctCode,0)),"UNKNOWN"))</f>
        <v/>
      </c>
    </row>
    <row r="10203">
      <c r="A10203" s="40">
        <f>IF(GL_Paste!$B10200="","",N(GL_Paste!$H10200)-N(GL_Paste!$G10200))</f>
        <v/>
      </c>
      <c r="B10203" s="43">
        <f>IF(GL_Paste!$B10200="","",DATE(YEAR(GL_Paste!$E10200),MONTH(GL_Paste!$E10200),1))</f>
        <v/>
      </c>
      <c r="C10203">
        <f>IF(GL_Paste!$B10200="","",IF(TRIM(GL_Paste!$M10200)&lt;&gt;"",TRIM(GL_Paste!$M10200),IFERROR(MID(GL_Paste!$I10200,FIND("[",GL_Paste!$I10200)+1,FIND("]",GL_Paste!$I10200)-FIND("[",GL_Paste!$I10200)-1),"")))</f>
        <v/>
      </c>
      <c r="D10203">
        <f>IF(GL_Paste!$B10200="","",IFERROR(INDEX(DeptName,MATCH($C10203,DeptTag,0)),"UNALLOCATED"))</f>
        <v/>
      </c>
      <c r="E10203">
        <f>IF(GL_Paste!$B10200="","",IFERROR(INDEX(AcctCat,MATCH(GL_Paste!$B10200&amp;"",AcctCode,0)),"UNKNOWN"))</f>
        <v/>
      </c>
      <c r="F10203">
        <f>IF(GL_Paste!$B10200="","",IFERROR(INDEX(AcctSub,MATCH(GL_Paste!$B10200&amp;"",AcctCode,0)),"UNKNOWN"))</f>
        <v/>
      </c>
    </row>
    <row r="10204">
      <c r="A10204" s="40">
        <f>IF(GL_Paste!$B10201="","",N(GL_Paste!$H10201)-N(GL_Paste!$G10201))</f>
        <v/>
      </c>
      <c r="B10204" s="43">
        <f>IF(GL_Paste!$B10201="","",DATE(YEAR(GL_Paste!$E10201),MONTH(GL_Paste!$E10201),1))</f>
        <v/>
      </c>
      <c r="C10204">
        <f>IF(GL_Paste!$B10201="","",IF(TRIM(GL_Paste!$M10201)&lt;&gt;"",TRIM(GL_Paste!$M10201),IFERROR(MID(GL_Paste!$I10201,FIND("[",GL_Paste!$I10201)+1,FIND("]",GL_Paste!$I10201)-FIND("[",GL_Paste!$I10201)-1),"")))</f>
        <v/>
      </c>
      <c r="D10204">
        <f>IF(GL_Paste!$B10201="","",IFERROR(INDEX(DeptName,MATCH($C10204,DeptTag,0)),"UNALLOCATED"))</f>
        <v/>
      </c>
      <c r="E10204">
        <f>IF(GL_Paste!$B10201="","",IFERROR(INDEX(AcctCat,MATCH(GL_Paste!$B10201&amp;"",AcctCode,0)),"UNKNOWN"))</f>
        <v/>
      </c>
      <c r="F10204">
        <f>IF(GL_Paste!$B10201="","",IFERROR(INDEX(AcctSub,MATCH(GL_Paste!$B10201&amp;"",AcctCode,0)),"UNKNOWN"))</f>
        <v/>
      </c>
    </row>
    <row r="10205">
      <c r="A10205" s="40">
        <f>IF(GL_Paste!$B10202="","",N(GL_Paste!$H10202)-N(GL_Paste!$G10202))</f>
        <v/>
      </c>
      <c r="B10205" s="43">
        <f>IF(GL_Paste!$B10202="","",DATE(YEAR(GL_Paste!$E10202),MONTH(GL_Paste!$E10202),1))</f>
        <v/>
      </c>
      <c r="C10205">
        <f>IF(GL_Paste!$B10202="","",IF(TRIM(GL_Paste!$M10202)&lt;&gt;"",TRIM(GL_Paste!$M10202),IFERROR(MID(GL_Paste!$I10202,FIND("[",GL_Paste!$I10202)+1,FIND("]",GL_Paste!$I10202)-FIND("[",GL_Paste!$I10202)-1),"")))</f>
        <v/>
      </c>
      <c r="D10205">
        <f>IF(GL_Paste!$B10202="","",IFERROR(INDEX(DeptName,MATCH($C10205,DeptTag,0)),"UNALLOCATED"))</f>
        <v/>
      </c>
      <c r="E10205">
        <f>IF(GL_Paste!$B10202="","",IFERROR(INDEX(AcctCat,MATCH(GL_Paste!$B10202&amp;"",AcctCode,0)),"UNKNOWN"))</f>
        <v/>
      </c>
      <c r="F10205">
        <f>IF(GL_Paste!$B10202="","",IFERROR(INDEX(AcctSub,MATCH(GL_Paste!$B10202&amp;"",AcctCode,0)),"UNKNOWN"))</f>
        <v/>
      </c>
    </row>
    <row r="10206">
      <c r="A10206" s="40">
        <f>IF(GL_Paste!$B10203="","",N(GL_Paste!$H10203)-N(GL_Paste!$G10203))</f>
        <v/>
      </c>
      <c r="B10206" s="43">
        <f>IF(GL_Paste!$B10203="","",DATE(YEAR(GL_Paste!$E10203),MONTH(GL_Paste!$E10203),1))</f>
        <v/>
      </c>
      <c r="C10206">
        <f>IF(GL_Paste!$B10203="","",IF(TRIM(GL_Paste!$M10203)&lt;&gt;"",TRIM(GL_Paste!$M10203),IFERROR(MID(GL_Paste!$I10203,FIND("[",GL_Paste!$I10203)+1,FIND("]",GL_Paste!$I10203)-FIND("[",GL_Paste!$I10203)-1),"")))</f>
        <v/>
      </c>
      <c r="D10206">
        <f>IF(GL_Paste!$B10203="","",IFERROR(INDEX(DeptName,MATCH($C10206,DeptTag,0)),"UNALLOCATED"))</f>
        <v/>
      </c>
      <c r="E10206">
        <f>IF(GL_Paste!$B10203="","",IFERROR(INDEX(AcctCat,MATCH(GL_Paste!$B10203&amp;"",AcctCode,0)),"UNKNOWN"))</f>
        <v/>
      </c>
      <c r="F10206">
        <f>IF(GL_Paste!$B10203="","",IFERROR(INDEX(AcctSub,MATCH(GL_Paste!$B10203&amp;"",AcctCode,0)),"UNKNOWN"))</f>
        <v/>
      </c>
    </row>
    <row r="10207">
      <c r="A10207" s="40">
        <f>IF(GL_Paste!$B10204="","",N(GL_Paste!$H10204)-N(GL_Paste!$G10204))</f>
        <v/>
      </c>
      <c r="B10207" s="43">
        <f>IF(GL_Paste!$B10204="","",DATE(YEAR(GL_Paste!$E10204),MONTH(GL_Paste!$E10204),1))</f>
        <v/>
      </c>
      <c r="C10207">
        <f>IF(GL_Paste!$B10204="","",IF(TRIM(GL_Paste!$M10204)&lt;&gt;"",TRIM(GL_Paste!$M10204),IFERROR(MID(GL_Paste!$I10204,FIND("[",GL_Paste!$I10204)+1,FIND("]",GL_Paste!$I10204)-FIND("[",GL_Paste!$I10204)-1),"")))</f>
        <v/>
      </c>
      <c r="D10207">
        <f>IF(GL_Paste!$B10204="","",IFERROR(INDEX(DeptName,MATCH($C10207,DeptTag,0)),"UNALLOCATED"))</f>
        <v/>
      </c>
      <c r="E10207">
        <f>IF(GL_Paste!$B10204="","",IFERROR(INDEX(AcctCat,MATCH(GL_Paste!$B10204&amp;"",AcctCode,0)),"UNKNOWN"))</f>
        <v/>
      </c>
      <c r="F10207">
        <f>IF(GL_Paste!$B10204="","",IFERROR(INDEX(AcctSub,MATCH(GL_Paste!$B10204&amp;"",AcctCode,0)),"UNKNOWN"))</f>
        <v/>
      </c>
    </row>
    <row r="10208">
      <c r="A10208" s="40">
        <f>IF(GL_Paste!$B10205="","",N(GL_Paste!$H10205)-N(GL_Paste!$G10205))</f>
        <v/>
      </c>
      <c r="B10208" s="43">
        <f>IF(GL_Paste!$B10205="","",DATE(YEAR(GL_Paste!$E10205),MONTH(GL_Paste!$E10205),1))</f>
        <v/>
      </c>
      <c r="C10208">
        <f>IF(GL_Paste!$B10205="","",IF(TRIM(GL_Paste!$M10205)&lt;&gt;"",TRIM(GL_Paste!$M10205),IFERROR(MID(GL_Paste!$I10205,FIND("[",GL_Paste!$I10205)+1,FIND("]",GL_Paste!$I10205)-FIND("[",GL_Paste!$I10205)-1),"")))</f>
        <v/>
      </c>
      <c r="D10208">
        <f>IF(GL_Paste!$B10205="","",IFERROR(INDEX(DeptName,MATCH($C10208,DeptTag,0)),"UNALLOCATED"))</f>
        <v/>
      </c>
      <c r="E10208">
        <f>IF(GL_Paste!$B10205="","",IFERROR(INDEX(AcctCat,MATCH(GL_Paste!$B10205&amp;"",AcctCode,0)),"UNKNOWN"))</f>
        <v/>
      </c>
      <c r="F10208">
        <f>IF(GL_Paste!$B10205="","",IFERROR(INDEX(AcctSub,MATCH(GL_Paste!$B10205&amp;"",AcctCode,0)),"UNKNOWN"))</f>
        <v/>
      </c>
    </row>
    <row r="10209">
      <c r="A10209" s="40">
        <f>IF(GL_Paste!$B10206="","",N(GL_Paste!$H10206)-N(GL_Paste!$G10206))</f>
        <v/>
      </c>
      <c r="B10209" s="43">
        <f>IF(GL_Paste!$B10206="","",DATE(YEAR(GL_Paste!$E10206),MONTH(GL_Paste!$E10206),1))</f>
        <v/>
      </c>
      <c r="C10209">
        <f>IF(GL_Paste!$B10206="","",IF(TRIM(GL_Paste!$M10206)&lt;&gt;"",TRIM(GL_Paste!$M10206),IFERROR(MID(GL_Paste!$I10206,FIND("[",GL_Paste!$I10206)+1,FIND("]",GL_Paste!$I10206)-FIND("[",GL_Paste!$I10206)-1),"")))</f>
        <v/>
      </c>
      <c r="D10209">
        <f>IF(GL_Paste!$B10206="","",IFERROR(INDEX(DeptName,MATCH($C10209,DeptTag,0)),"UNALLOCATED"))</f>
        <v/>
      </c>
      <c r="E10209">
        <f>IF(GL_Paste!$B10206="","",IFERROR(INDEX(AcctCat,MATCH(GL_Paste!$B10206&amp;"",AcctCode,0)),"UNKNOWN"))</f>
        <v/>
      </c>
      <c r="F10209">
        <f>IF(GL_Paste!$B10206="","",IFERROR(INDEX(AcctSub,MATCH(GL_Paste!$B10206&amp;"",AcctCode,0)),"UNKNOWN"))</f>
        <v/>
      </c>
    </row>
    <row r="10210">
      <c r="A10210" s="40">
        <f>IF(GL_Paste!$B10207="","",N(GL_Paste!$H10207)-N(GL_Paste!$G10207))</f>
        <v/>
      </c>
      <c r="B10210" s="43">
        <f>IF(GL_Paste!$B10207="","",DATE(YEAR(GL_Paste!$E10207),MONTH(GL_Paste!$E10207),1))</f>
        <v/>
      </c>
      <c r="C10210">
        <f>IF(GL_Paste!$B10207="","",IF(TRIM(GL_Paste!$M10207)&lt;&gt;"",TRIM(GL_Paste!$M10207),IFERROR(MID(GL_Paste!$I10207,FIND("[",GL_Paste!$I10207)+1,FIND("]",GL_Paste!$I10207)-FIND("[",GL_Paste!$I10207)-1),"")))</f>
        <v/>
      </c>
      <c r="D10210">
        <f>IF(GL_Paste!$B10207="","",IFERROR(INDEX(DeptName,MATCH($C10210,DeptTag,0)),"UNALLOCATED"))</f>
        <v/>
      </c>
      <c r="E10210">
        <f>IF(GL_Paste!$B10207="","",IFERROR(INDEX(AcctCat,MATCH(GL_Paste!$B10207&amp;"",AcctCode,0)),"UNKNOWN"))</f>
        <v/>
      </c>
      <c r="F10210">
        <f>IF(GL_Paste!$B10207="","",IFERROR(INDEX(AcctSub,MATCH(GL_Paste!$B10207&amp;"",AcctCode,0)),"UNKNOWN"))</f>
        <v/>
      </c>
    </row>
    <row r="10211">
      <c r="A10211" s="40">
        <f>IF(GL_Paste!$B10208="","",N(GL_Paste!$H10208)-N(GL_Paste!$G10208))</f>
        <v/>
      </c>
      <c r="B10211" s="43">
        <f>IF(GL_Paste!$B10208="","",DATE(YEAR(GL_Paste!$E10208),MONTH(GL_Paste!$E10208),1))</f>
        <v/>
      </c>
      <c r="C10211">
        <f>IF(GL_Paste!$B10208="","",IF(TRIM(GL_Paste!$M10208)&lt;&gt;"",TRIM(GL_Paste!$M10208),IFERROR(MID(GL_Paste!$I10208,FIND("[",GL_Paste!$I10208)+1,FIND("]",GL_Paste!$I10208)-FIND("[",GL_Paste!$I10208)-1),"")))</f>
        <v/>
      </c>
      <c r="D10211">
        <f>IF(GL_Paste!$B10208="","",IFERROR(INDEX(DeptName,MATCH($C10211,DeptTag,0)),"UNALLOCATED"))</f>
        <v/>
      </c>
      <c r="E10211">
        <f>IF(GL_Paste!$B10208="","",IFERROR(INDEX(AcctCat,MATCH(GL_Paste!$B10208&amp;"",AcctCode,0)),"UNKNOWN"))</f>
        <v/>
      </c>
      <c r="F10211">
        <f>IF(GL_Paste!$B10208="","",IFERROR(INDEX(AcctSub,MATCH(GL_Paste!$B10208&amp;"",AcctCode,0)),"UNKNOWN"))</f>
        <v/>
      </c>
    </row>
    <row r="10212">
      <c r="A10212" s="40">
        <f>IF(GL_Paste!$B10209="","",N(GL_Paste!$H10209)-N(GL_Paste!$G10209))</f>
        <v/>
      </c>
      <c r="B10212" s="43">
        <f>IF(GL_Paste!$B10209="","",DATE(YEAR(GL_Paste!$E10209),MONTH(GL_Paste!$E10209),1))</f>
        <v/>
      </c>
      <c r="C10212">
        <f>IF(GL_Paste!$B10209="","",IF(TRIM(GL_Paste!$M10209)&lt;&gt;"",TRIM(GL_Paste!$M10209),IFERROR(MID(GL_Paste!$I10209,FIND("[",GL_Paste!$I10209)+1,FIND("]",GL_Paste!$I10209)-FIND("[",GL_Paste!$I10209)-1),"")))</f>
        <v/>
      </c>
      <c r="D10212">
        <f>IF(GL_Paste!$B10209="","",IFERROR(INDEX(DeptName,MATCH($C10212,DeptTag,0)),"UNALLOCATED"))</f>
        <v/>
      </c>
      <c r="E10212">
        <f>IF(GL_Paste!$B10209="","",IFERROR(INDEX(AcctCat,MATCH(GL_Paste!$B10209&amp;"",AcctCode,0)),"UNKNOWN"))</f>
        <v/>
      </c>
      <c r="F10212">
        <f>IF(GL_Paste!$B10209="","",IFERROR(INDEX(AcctSub,MATCH(GL_Paste!$B10209&amp;"",AcctCode,0)),"UNKNOWN"))</f>
        <v/>
      </c>
    </row>
    <row r="10213">
      <c r="A10213" s="40">
        <f>IF(GL_Paste!$B10210="","",N(GL_Paste!$H10210)-N(GL_Paste!$G10210))</f>
        <v/>
      </c>
      <c r="B10213" s="43">
        <f>IF(GL_Paste!$B10210="","",DATE(YEAR(GL_Paste!$E10210),MONTH(GL_Paste!$E10210),1))</f>
        <v/>
      </c>
      <c r="C10213">
        <f>IF(GL_Paste!$B10210="","",IF(TRIM(GL_Paste!$M10210)&lt;&gt;"",TRIM(GL_Paste!$M10210),IFERROR(MID(GL_Paste!$I10210,FIND("[",GL_Paste!$I10210)+1,FIND("]",GL_Paste!$I10210)-FIND("[",GL_Paste!$I10210)-1),"")))</f>
        <v/>
      </c>
      <c r="D10213">
        <f>IF(GL_Paste!$B10210="","",IFERROR(INDEX(DeptName,MATCH($C10213,DeptTag,0)),"UNALLOCATED"))</f>
        <v/>
      </c>
      <c r="E10213">
        <f>IF(GL_Paste!$B10210="","",IFERROR(INDEX(AcctCat,MATCH(GL_Paste!$B10210&amp;"",AcctCode,0)),"UNKNOWN"))</f>
        <v/>
      </c>
      <c r="F10213">
        <f>IF(GL_Paste!$B10210="","",IFERROR(INDEX(AcctSub,MATCH(GL_Paste!$B10210&amp;"",AcctCode,0)),"UNKNOWN"))</f>
        <v/>
      </c>
    </row>
    <row r="10214">
      <c r="A10214" s="40">
        <f>IF(GL_Paste!$B10211="","",N(GL_Paste!$H10211)-N(GL_Paste!$G10211))</f>
        <v/>
      </c>
      <c r="B10214" s="43">
        <f>IF(GL_Paste!$B10211="","",DATE(YEAR(GL_Paste!$E10211),MONTH(GL_Paste!$E10211),1))</f>
        <v/>
      </c>
      <c r="C10214">
        <f>IF(GL_Paste!$B10211="","",IF(TRIM(GL_Paste!$M10211)&lt;&gt;"",TRIM(GL_Paste!$M10211),IFERROR(MID(GL_Paste!$I10211,FIND("[",GL_Paste!$I10211)+1,FIND("]",GL_Paste!$I10211)-FIND("[",GL_Paste!$I10211)-1),"")))</f>
        <v/>
      </c>
      <c r="D10214">
        <f>IF(GL_Paste!$B10211="","",IFERROR(INDEX(DeptName,MATCH($C10214,DeptTag,0)),"UNALLOCATED"))</f>
        <v/>
      </c>
      <c r="E10214">
        <f>IF(GL_Paste!$B10211="","",IFERROR(INDEX(AcctCat,MATCH(GL_Paste!$B10211&amp;"",AcctCode,0)),"UNKNOWN"))</f>
        <v/>
      </c>
      <c r="F10214">
        <f>IF(GL_Paste!$B10211="","",IFERROR(INDEX(AcctSub,MATCH(GL_Paste!$B10211&amp;"",AcctCode,0)),"UNKNOWN"))</f>
        <v/>
      </c>
    </row>
    <row r="10215">
      <c r="A10215" s="40">
        <f>IF(GL_Paste!$B10212="","",N(GL_Paste!$H10212)-N(GL_Paste!$G10212))</f>
        <v/>
      </c>
      <c r="B10215" s="43">
        <f>IF(GL_Paste!$B10212="","",DATE(YEAR(GL_Paste!$E10212),MONTH(GL_Paste!$E10212),1))</f>
        <v/>
      </c>
      <c r="C10215">
        <f>IF(GL_Paste!$B10212="","",IF(TRIM(GL_Paste!$M10212)&lt;&gt;"",TRIM(GL_Paste!$M10212),IFERROR(MID(GL_Paste!$I10212,FIND("[",GL_Paste!$I10212)+1,FIND("]",GL_Paste!$I10212)-FIND("[",GL_Paste!$I10212)-1),"")))</f>
        <v/>
      </c>
      <c r="D10215">
        <f>IF(GL_Paste!$B10212="","",IFERROR(INDEX(DeptName,MATCH($C10215,DeptTag,0)),"UNALLOCATED"))</f>
        <v/>
      </c>
      <c r="E10215">
        <f>IF(GL_Paste!$B10212="","",IFERROR(INDEX(AcctCat,MATCH(GL_Paste!$B10212&amp;"",AcctCode,0)),"UNKNOWN"))</f>
        <v/>
      </c>
      <c r="F10215">
        <f>IF(GL_Paste!$B10212="","",IFERROR(INDEX(AcctSub,MATCH(GL_Paste!$B10212&amp;"",AcctCode,0)),"UNKNOWN"))</f>
        <v/>
      </c>
    </row>
    <row r="10216">
      <c r="A10216" s="40">
        <f>IF(GL_Paste!$B10213="","",N(GL_Paste!$H10213)-N(GL_Paste!$G10213))</f>
        <v/>
      </c>
      <c r="B10216" s="43">
        <f>IF(GL_Paste!$B10213="","",DATE(YEAR(GL_Paste!$E10213),MONTH(GL_Paste!$E10213),1))</f>
        <v/>
      </c>
      <c r="C10216">
        <f>IF(GL_Paste!$B10213="","",IF(TRIM(GL_Paste!$M10213)&lt;&gt;"",TRIM(GL_Paste!$M10213),IFERROR(MID(GL_Paste!$I10213,FIND("[",GL_Paste!$I10213)+1,FIND("]",GL_Paste!$I10213)-FIND("[",GL_Paste!$I10213)-1),"")))</f>
        <v/>
      </c>
      <c r="D10216">
        <f>IF(GL_Paste!$B10213="","",IFERROR(INDEX(DeptName,MATCH($C10216,DeptTag,0)),"UNALLOCATED"))</f>
        <v/>
      </c>
      <c r="E10216">
        <f>IF(GL_Paste!$B10213="","",IFERROR(INDEX(AcctCat,MATCH(GL_Paste!$B10213&amp;"",AcctCode,0)),"UNKNOWN"))</f>
        <v/>
      </c>
      <c r="F10216">
        <f>IF(GL_Paste!$B10213="","",IFERROR(INDEX(AcctSub,MATCH(GL_Paste!$B10213&amp;"",AcctCode,0)),"UNKNOWN"))</f>
        <v/>
      </c>
    </row>
    <row r="10217">
      <c r="A10217" s="40">
        <f>IF(GL_Paste!$B10214="","",N(GL_Paste!$H10214)-N(GL_Paste!$G10214))</f>
        <v/>
      </c>
      <c r="B10217" s="43">
        <f>IF(GL_Paste!$B10214="","",DATE(YEAR(GL_Paste!$E10214),MONTH(GL_Paste!$E10214),1))</f>
        <v/>
      </c>
      <c r="C10217">
        <f>IF(GL_Paste!$B10214="","",IF(TRIM(GL_Paste!$M10214)&lt;&gt;"",TRIM(GL_Paste!$M10214),IFERROR(MID(GL_Paste!$I10214,FIND("[",GL_Paste!$I10214)+1,FIND("]",GL_Paste!$I10214)-FIND("[",GL_Paste!$I10214)-1),"")))</f>
        <v/>
      </c>
      <c r="D10217">
        <f>IF(GL_Paste!$B10214="","",IFERROR(INDEX(DeptName,MATCH($C10217,DeptTag,0)),"UNALLOCATED"))</f>
        <v/>
      </c>
      <c r="E10217">
        <f>IF(GL_Paste!$B10214="","",IFERROR(INDEX(AcctCat,MATCH(GL_Paste!$B10214&amp;"",AcctCode,0)),"UNKNOWN"))</f>
        <v/>
      </c>
      <c r="F10217">
        <f>IF(GL_Paste!$B10214="","",IFERROR(INDEX(AcctSub,MATCH(GL_Paste!$B10214&amp;"",AcctCode,0)),"UNKNOWN"))</f>
        <v/>
      </c>
    </row>
    <row r="10218">
      <c r="A10218" s="40">
        <f>IF(GL_Paste!$B10215="","",N(GL_Paste!$H10215)-N(GL_Paste!$G10215))</f>
        <v/>
      </c>
      <c r="B10218" s="43">
        <f>IF(GL_Paste!$B10215="","",DATE(YEAR(GL_Paste!$E10215),MONTH(GL_Paste!$E10215),1))</f>
        <v/>
      </c>
      <c r="C10218">
        <f>IF(GL_Paste!$B10215="","",IF(TRIM(GL_Paste!$M10215)&lt;&gt;"",TRIM(GL_Paste!$M10215),IFERROR(MID(GL_Paste!$I10215,FIND("[",GL_Paste!$I10215)+1,FIND("]",GL_Paste!$I10215)-FIND("[",GL_Paste!$I10215)-1),"")))</f>
        <v/>
      </c>
      <c r="D10218">
        <f>IF(GL_Paste!$B10215="","",IFERROR(INDEX(DeptName,MATCH($C10218,DeptTag,0)),"UNALLOCATED"))</f>
        <v/>
      </c>
      <c r="E10218">
        <f>IF(GL_Paste!$B10215="","",IFERROR(INDEX(AcctCat,MATCH(GL_Paste!$B10215&amp;"",AcctCode,0)),"UNKNOWN"))</f>
        <v/>
      </c>
      <c r="F10218">
        <f>IF(GL_Paste!$B10215="","",IFERROR(INDEX(AcctSub,MATCH(GL_Paste!$B10215&amp;"",AcctCode,0)),"UNKNOWN"))</f>
        <v/>
      </c>
    </row>
    <row r="10219">
      <c r="A10219" s="40">
        <f>IF(GL_Paste!$B10216="","",N(GL_Paste!$H10216)-N(GL_Paste!$G10216))</f>
        <v/>
      </c>
      <c r="B10219" s="43">
        <f>IF(GL_Paste!$B10216="","",DATE(YEAR(GL_Paste!$E10216),MONTH(GL_Paste!$E10216),1))</f>
        <v/>
      </c>
      <c r="C10219">
        <f>IF(GL_Paste!$B10216="","",IF(TRIM(GL_Paste!$M10216)&lt;&gt;"",TRIM(GL_Paste!$M10216),IFERROR(MID(GL_Paste!$I10216,FIND("[",GL_Paste!$I10216)+1,FIND("]",GL_Paste!$I10216)-FIND("[",GL_Paste!$I10216)-1),"")))</f>
        <v/>
      </c>
      <c r="D10219">
        <f>IF(GL_Paste!$B10216="","",IFERROR(INDEX(DeptName,MATCH($C10219,DeptTag,0)),"UNALLOCATED"))</f>
        <v/>
      </c>
      <c r="E10219">
        <f>IF(GL_Paste!$B10216="","",IFERROR(INDEX(AcctCat,MATCH(GL_Paste!$B10216&amp;"",AcctCode,0)),"UNKNOWN"))</f>
        <v/>
      </c>
      <c r="F10219">
        <f>IF(GL_Paste!$B10216="","",IFERROR(INDEX(AcctSub,MATCH(GL_Paste!$B10216&amp;"",AcctCode,0)),"UNKNOWN"))</f>
        <v/>
      </c>
    </row>
    <row r="10220">
      <c r="A10220" s="40">
        <f>IF(GL_Paste!$B10217="","",N(GL_Paste!$H10217)-N(GL_Paste!$G10217))</f>
        <v/>
      </c>
      <c r="B10220" s="43">
        <f>IF(GL_Paste!$B10217="","",DATE(YEAR(GL_Paste!$E10217),MONTH(GL_Paste!$E10217),1))</f>
        <v/>
      </c>
      <c r="C10220">
        <f>IF(GL_Paste!$B10217="","",IF(TRIM(GL_Paste!$M10217)&lt;&gt;"",TRIM(GL_Paste!$M10217),IFERROR(MID(GL_Paste!$I10217,FIND("[",GL_Paste!$I10217)+1,FIND("]",GL_Paste!$I10217)-FIND("[",GL_Paste!$I10217)-1),"")))</f>
        <v/>
      </c>
      <c r="D10220">
        <f>IF(GL_Paste!$B10217="","",IFERROR(INDEX(DeptName,MATCH($C10220,DeptTag,0)),"UNALLOCATED"))</f>
        <v/>
      </c>
      <c r="E10220">
        <f>IF(GL_Paste!$B10217="","",IFERROR(INDEX(AcctCat,MATCH(GL_Paste!$B10217&amp;"",AcctCode,0)),"UNKNOWN"))</f>
        <v/>
      </c>
      <c r="F10220">
        <f>IF(GL_Paste!$B10217="","",IFERROR(INDEX(AcctSub,MATCH(GL_Paste!$B10217&amp;"",AcctCode,0)),"UNKNOWN"))</f>
        <v/>
      </c>
    </row>
    <row r="10221">
      <c r="A10221" s="40">
        <f>IF(GL_Paste!$B10218="","",N(GL_Paste!$H10218)-N(GL_Paste!$G10218))</f>
        <v/>
      </c>
      <c r="B10221" s="43">
        <f>IF(GL_Paste!$B10218="","",DATE(YEAR(GL_Paste!$E10218),MONTH(GL_Paste!$E10218),1))</f>
        <v/>
      </c>
      <c r="C10221">
        <f>IF(GL_Paste!$B10218="","",IF(TRIM(GL_Paste!$M10218)&lt;&gt;"",TRIM(GL_Paste!$M10218),IFERROR(MID(GL_Paste!$I10218,FIND("[",GL_Paste!$I10218)+1,FIND("]",GL_Paste!$I10218)-FIND("[",GL_Paste!$I10218)-1),"")))</f>
        <v/>
      </c>
      <c r="D10221">
        <f>IF(GL_Paste!$B10218="","",IFERROR(INDEX(DeptName,MATCH($C10221,DeptTag,0)),"UNALLOCATED"))</f>
        <v/>
      </c>
      <c r="E10221">
        <f>IF(GL_Paste!$B10218="","",IFERROR(INDEX(AcctCat,MATCH(GL_Paste!$B10218&amp;"",AcctCode,0)),"UNKNOWN"))</f>
        <v/>
      </c>
      <c r="F10221">
        <f>IF(GL_Paste!$B10218="","",IFERROR(INDEX(AcctSub,MATCH(GL_Paste!$B10218&amp;"",AcctCode,0)),"UNKNOWN"))</f>
        <v/>
      </c>
    </row>
    <row r="10222">
      <c r="A10222" s="40">
        <f>IF(GL_Paste!$B10219="","",N(GL_Paste!$H10219)-N(GL_Paste!$G10219))</f>
        <v/>
      </c>
      <c r="B10222" s="43">
        <f>IF(GL_Paste!$B10219="","",DATE(YEAR(GL_Paste!$E10219),MONTH(GL_Paste!$E10219),1))</f>
        <v/>
      </c>
      <c r="C10222">
        <f>IF(GL_Paste!$B10219="","",IF(TRIM(GL_Paste!$M10219)&lt;&gt;"",TRIM(GL_Paste!$M10219),IFERROR(MID(GL_Paste!$I10219,FIND("[",GL_Paste!$I10219)+1,FIND("]",GL_Paste!$I10219)-FIND("[",GL_Paste!$I10219)-1),"")))</f>
        <v/>
      </c>
      <c r="D10222">
        <f>IF(GL_Paste!$B10219="","",IFERROR(INDEX(DeptName,MATCH($C10222,DeptTag,0)),"UNALLOCATED"))</f>
        <v/>
      </c>
      <c r="E10222">
        <f>IF(GL_Paste!$B10219="","",IFERROR(INDEX(AcctCat,MATCH(GL_Paste!$B10219&amp;"",AcctCode,0)),"UNKNOWN"))</f>
        <v/>
      </c>
      <c r="F10222">
        <f>IF(GL_Paste!$B10219="","",IFERROR(INDEX(AcctSub,MATCH(GL_Paste!$B10219&amp;"",AcctCode,0)),"UNKNOWN"))</f>
        <v/>
      </c>
    </row>
    <row r="10223">
      <c r="A10223" s="40">
        <f>IF(GL_Paste!$B10220="","",N(GL_Paste!$H10220)-N(GL_Paste!$G10220))</f>
        <v/>
      </c>
      <c r="B10223" s="43">
        <f>IF(GL_Paste!$B10220="","",DATE(YEAR(GL_Paste!$E10220),MONTH(GL_Paste!$E10220),1))</f>
        <v/>
      </c>
      <c r="C10223">
        <f>IF(GL_Paste!$B10220="","",IF(TRIM(GL_Paste!$M10220)&lt;&gt;"",TRIM(GL_Paste!$M10220),IFERROR(MID(GL_Paste!$I10220,FIND("[",GL_Paste!$I10220)+1,FIND("]",GL_Paste!$I10220)-FIND("[",GL_Paste!$I10220)-1),"")))</f>
        <v/>
      </c>
      <c r="D10223">
        <f>IF(GL_Paste!$B10220="","",IFERROR(INDEX(DeptName,MATCH($C10223,DeptTag,0)),"UNALLOCATED"))</f>
        <v/>
      </c>
      <c r="E10223">
        <f>IF(GL_Paste!$B10220="","",IFERROR(INDEX(AcctCat,MATCH(GL_Paste!$B10220&amp;"",AcctCode,0)),"UNKNOWN"))</f>
        <v/>
      </c>
      <c r="F10223">
        <f>IF(GL_Paste!$B10220="","",IFERROR(INDEX(AcctSub,MATCH(GL_Paste!$B10220&amp;"",AcctCode,0)),"UNKNOWN"))</f>
        <v/>
      </c>
    </row>
    <row r="10224">
      <c r="A10224" s="40">
        <f>IF(GL_Paste!$B10221="","",N(GL_Paste!$H10221)-N(GL_Paste!$G10221))</f>
        <v/>
      </c>
      <c r="B10224" s="43">
        <f>IF(GL_Paste!$B10221="","",DATE(YEAR(GL_Paste!$E10221),MONTH(GL_Paste!$E10221),1))</f>
        <v/>
      </c>
      <c r="C10224">
        <f>IF(GL_Paste!$B10221="","",IF(TRIM(GL_Paste!$M10221)&lt;&gt;"",TRIM(GL_Paste!$M10221),IFERROR(MID(GL_Paste!$I10221,FIND("[",GL_Paste!$I10221)+1,FIND("]",GL_Paste!$I10221)-FIND("[",GL_Paste!$I10221)-1),"")))</f>
        <v/>
      </c>
      <c r="D10224">
        <f>IF(GL_Paste!$B10221="","",IFERROR(INDEX(DeptName,MATCH($C10224,DeptTag,0)),"UNALLOCATED"))</f>
        <v/>
      </c>
      <c r="E10224">
        <f>IF(GL_Paste!$B10221="","",IFERROR(INDEX(AcctCat,MATCH(GL_Paste!$B10221&amp;"",AcctCode,0)),"UNKNOWN"))</f>
        <v/>
      </c>
      <c r="F10224">
        <f>IF(GL_Paste!$B10221="","",IFERROR(INDEX(AcctSub,MATCH(GL_Paste!$B10221&amp;"",AcctCode,0)),"UNKNOWN"))</f>
        <v/>
      </c>
    </row>
    <row r="10225">
      <c r="A10225" s="40">
        <f>IF(GL_Paste!$B10222="","",N(GL_Paste!$H10222)-N(GL_Paste!$G10222))</f>
        <v/>
      </c>
      <c r="B10225" s="43">
        <f>IF(GL_Paste!$B10222="","",DATE(YEAR(GL_Paste!$E10222),MONTH(GL_Paste!$E10222),1))</f>
        <v/>
      </c>
      <c r="C10225">
        <f>IF(GL_Paste!$B10222="","",IF(TRIM(GL_Paste!$M10222)&lt;&gt;"",TRIM(GL_Paste!$M10222),IFERROR(MID(GL_Paste!$I10222,FIND("[",GL_Paste!$I10222)+1,FIND("]",GL_Paste!$I10222)-FIND("[",GL_Paste!$I10222)-1),"")))</f>
        <v/>
      </c>
      <c r="D10225">
        <f>IF(GL_Paste!$B10222="","",IFERROR(INDEX(DeptName,MATCH($C10225,DeptTag,0)),"UNALLOCATED"))</f>
        <v/>
      </c>
      <c r="E10225">
        <f>IF(GL_Paste!$B10222="","",IFERROR(INDEX(AcctCat,MATCH(GL_Paste!$B10222&amp;"",AcctCode,0)),"UNKNOWN"))</f>
        <v/>
      </c>
      <c r="F10225">
        <f>IF(GL_Paste!$B10222="","",IFERROR(INDEX(AcctSub,MATCH(GL_Paste!$B10222&amp;"",AcctCode,0)),"UNKNOWN"))</f>
        <v/>
      </c>
    </row>
    <row r="10226">
      <c r="A10226" s="40">
        <f>IF(GL_Paste!$B10223="","",N(GL_Paste!$H10223)-N(GL_Paste!$G10223))</f>
        <v/>
      </c>
      <c r="B10226" s="43">
        <f>IF(GL_Paste!$B10223="","",DATE(YEAR(GL_Paste!$E10223),MONTH(GL_Paste!$E10223),1))</f>
        <v/>
      </c>
      <c r="C10226">
        <f>IF(GL_Paste!$B10223="","",IF(TRIM(GL_Paste!$M10223)&lt;&gt;"",TRIM(GL_Paste!$M10223),IFERROR(MID(GL_Paste!$I10223,FIND("[",GL_Paste!$I10223)+1,FIND("]",GL_Paste!$I10223)-FIND("[",GL_Paste!$I10223)-1),"")))</f>
        <v/>
      </c>
      <c r="D10226">
        <f>IF(GL_Paste!$B10223="","",IFERROR(INDEX(DeptName,MATCH($C10226,DeptTag,0)),"UNALLOCATED"))</f>
        <v/>
      </c>
      <c r="E10226">
        <f>IF(GL_Paste!$B10223="","",IFERROR(INDEX(AcctCat,MATCH(GL_Paste!$B10223&amp;"",AcctCode,0)),"UNKNOWN"))</f>
        <v/>
      </c>
      <c r="F10226">
        <f>IF(GL_Paste!$B10223="","",IFERROR(INDEX(AcctSub,MATCH(GL_Paste!$B10223&amp;"",AcctCode,0)),"UNKNOWN"))</f>
        <v/>
      </c>
    </row>
    <row r="10227">
      <c r="A10227" s="40">
        <f>IF(GL_Paste!$B10224="","",N(GL_Paste!$H10224)-N(GL_Paste!$G10224))</f>
        <v/>
      </c>
      <c r="B10227" s="43">
        <f>IF(GL_Paste!$B10224="","",DATE(YEAR(GL_Paste!$E10224),MONTH(GL_Paste!$E10224),1))</f>
        <v/>
      </c>
      <c r="C10227">
        <f>IF(GL_Paste!$B10224="","",IF(TRIM(GL_Paste!$M10224)&lt;&gt;"",TRIM(GL_Paste!$M10224),IFERROR(MID(GL_Paste!$I10224,FIND("[",GL_Paste!$I10224)+1,FIND("]",GL_Paste!$I10224)-FIND("[",GL_Paste!$I10224)-1),"")))</f>
        <v/>
      </c>
      <c r="D10227">
        <f>IF(GL_Paste!$B10224="","",IFERROR(INDEX(DeptName,MATCH($C10227,DeptTag,0)),"UNALLOCATED"))</f>
        <v/>
      </c>
      <c r="E10227">
        <f>IF(GL_Paste!$B10224="","",IFERROR(INDEX(AcctCat,MATCH(GL_Paste!$B10224&amp;"",AcctCode,0)),"UNKNOWN"))</f>
        <v/>
      </c>
      <c r="F10227">
        <f>IF(GL_Paste!$B10224="","",IFERROR(INDEX(AcctSub,MATCH(GL_Paste!$B10224&amp;"",AcctCode,0)),"UNKNOWN"))</f>
        <v/>
      </c>
    </row>
    <row r="10228">
      <c r="A10228" s="40">
        <f>IF(GL_Paste!$B10225="","",N(GL_Paste!$H10225)-N(GL_Paste!$G10225))</f>
        <v/>
      </c>
      <c r="B10228" s="43">
        <f>IF(GL_Paste!$B10225="","",DATE(YEAR(GL_Paste!$E10225),MONTH(GL_Paste!$E10225),1))</f>
        <v/>
      </c>
      <c r="C10228">
        <f>IF(GL_Paste!$B10225="","",IF(TRIM(GL_Paste!$M10225)&lt;&gt;"",TRIM(GL_Paste!$M10225),IFERROR(MID(GL_Paste!$I10225,FIND("[",GL_Paste!$I10225)+1,FIND("]",GL_Paste!$I10225)-FIND("[",GL_Paste!$I10225)-1),"")))</f>
        <v/>
      </c>
      <c r="D10228">
        <f>IF(GL_Paste!$B10225="","",IFERROR(INDEX(DeptName,MATCH($C10228,DeptTag,0)),"UNALLOCATED"))</f>
        <v/>
      </c>
      <c r="E10228">
        <f>IF(GL_Paste!$B10225="","",IFERROR(INDEX(AcctCat,MATCH(GL_Paste!$B10225&amp;"",AcctCode,0)),"UNKNOWN"))</f>
        <v/>
      </c>
      <c r="F10228">
        <f>IF(GL_Paste!$B10225="","",IFERROR(INDEX(AcctSub,MATCH(GL_Paste!$B10225&amp;"",AcctCode,0)),"UNKNOWN"))</f>
        <v/>
      </c>
    </row>
    <row r="10229">
      <c r="A10229" s="40">
        <f>IF(GL_Paste!$B10226="","",N(GL_Paste!$H10226)-N(GL_Paste!$G10226))</f>
        <v/>
      </c>
      <c r="B10229" s="43">
        <f>IF(GL_Paste!$B10226="","",DATE(YEAR(GL_Paste!$E10226),MONTH(GL_Paste!$E10226),1))</f>
        <v/>
      </c>
      <c r="C10229">
        <f>IF(GL_Paste!$B10226="","",IF(TRIM(GL_Paste!$M10226)&lt;&gt;"",TRIM(GL_Paste!$M10226),IFERROR(MID(GL_Paste!$I10226,FIND("[",GL_Paste!$I10226)+1,FIND("]",GL_Paste!$I10226)-FIND("[",GL_Paste!$I10226)-1),"")))</f>
        <v/>
      </c>
      <c r="D10229">
        <f>IF(GL_Paste!$B10226="","",IFERROR(INDEX(DeptName,MATCH($C10229,DeptTag,0)),"UNALLOCATED"))</f>
        <v/>
      </c>
      <c r="E10229">
        <f>IF(GL_Paste!$B10226="","",IFERROR(INDEX(AcctCat,MATCH(GL_Paste!$B10226&amp;"",AcctCode,0)),"UNKNOWN"))</f>
        <v/>
      </c>
      <c r="F10229">
        <f>IF(GL_Paste!$B10226="","",IFERROR(INDEX(AcctSub,MATCH(GL_Paste!$B10226&amp;"",AcctCode,0)),"UNKNOWN"))</f>
        <v/>
      </c>
    </row>
    <row r="10230">
      <c r="A10230" s="40">
        <f>IF(GL_Paste!$B10227="","",N(GL_Paste!$H10227)-N(GL_Paste!$G10227))</f>
        <v/>
      </c>
      <c r="B10230" s="43">
        <f>IF(GL_Paste!$B10227="","",DATE(YEAR(GL_Paste!$E10227),MONTH(GL_Paste!$E10227),1))</f>
        <v/>
      </c>
      <c r="C10230">
        <f>IF(GL_Paste!$B10227="","",IF(TRIM(GL_Paste!$M10227)&lt;&gt;"",TRIM(GL_Paste!$M10227),IFERROR(MID(GL_Paste!$I10227,FIND("[",GL_Paste!$I10227)+1,FIND("]",GL_Paste!$I10227)-FIND("[",GL_Paste!$I10227)-1),"")))</f>
        <v/>
      </c>
      <c r="D10230">
        <f>IF(GL_Paste!$B10227="","",IFERROR(INDEX(DeptName,MATCH($C10230,DeptTag,0)),"UNALLOCATED"))</f>
        <v/>
      </c>
      <c r="E10230">
        <f>IF(GL_Paste!$B10227="","",IFERROR(INDEX(AcctCat,MATCH(GL_Paste!$B10227&amp;"",AcctCode,0)),"UNKNOWN"))</f>
        <v/>
      </c>
      <c r="F10230">
        <f>IF(GL_Paste!$B10227="","",IFERROR(INDEX(AcctSub,MATCH(GL_Paste!$B10227&amp;"",AcctCode,0)),"UNKNOWN"))</f>
        <v/>
      </c>
    </row>
    <row r="10231">
      <c r="A10231" s="40">
        <f>IF(GL_Paste!$B10228="","",N(GL_Paste!$H10228)-N(GL_Paste!$G10228))</f>
        <v/>
      </c>
      <c r="B10231" s="43">
        <f>IF(GL_Paste!$B10228="","",DATE(YEAR(GL_Paste!$E10228),MONTH(GL_Paste!$E10228),1))</f>
        <v/>
      </c>
      <c r="C10231">
        <f>IF(GL_Paste!$B10228="","",IF(TRIM(GL_Paste!$M10228)&lt;&gt;"",TRIM(GL_Paste!$M10228),IFERROR(MID(GL_Paste!$I10228,FIND("[",GL_Paste!$I10228)+1,FIND("]",GL_Paste!$I10228)-FIND("[",GL_Paste!$I10228)-1),"")))</f>
        <v/>
      </c>
      <c r="D10231">
        <f>IF(GL_Paste!$B10228="","",IFERROR(INDEX(DeptName,MATCH($C10231,DeptTag,0)),"UNALLOCATED"))</f>
        <v/>
      </c>
      <c r="E10231">
        <f>IF(GL_Paste!$B10228="","",IFERROR(INDEX(AcctCat,MATCH(GL_Paste!$B10228&amp;"",AcctCode,0)),"UNKNOWN"))</f>
        <v/>
      </c>
      <c r="F10231">
        <f>IF(GL_Paste!$B10228="","",IFERROR(INDEX(AcctSub,MATCH(GL_Paste!$B10228&amp;"",AcctCode,0)),"UNKNOWN"))</f>
        <v/>
      </c>
    </row>
    <row r="10232">
      <c r="A10232" s="40">
        <f>IF(GL_Paste!$B10229="","",N(GL_Paste!$H10229)-N(GL_Paste!$G10229))</f>
        <v/>
      </c>
      <c r="B10232" s="43">
        <f>IF(GL_Paste!$B10229="","",DATE(YEAR(GL_Paste!$E10229),MONTH(GL_Paste!$E10229),1))</f>
        <v/>
      </c>
      <c r="C10232">
        <f>IF(GL_Paste!$B10229="","",IF(TRIM(GL_Paste!$M10229)&lt;&gt;"",TRIM(GL_Paste!$M10229),IFERROR(MID(GL_Paste!$I10229,FIND("[",GL_Paste!$I10229)+1,FIND("]",GL_Paste!$I10229)-FIND("[",GL_Paste!$I10229)-1),"")))</f>
        <v/>
      </c>
      <c r="D10232">
        <f>IF(GL_Paste!$B10229="","",IFERROR(INDEX(DeptName,MATCH($C10232,DeptTag,0)),"UNALLOCATED"))</f>
        <v/>
      </c>
      <c r="E10232">
        <f>IF(GL_Paste!$B10229="","",IFERROR(INDEX(AcctCat,MATCH(GL_Paste!$B10229&amp;"",AcctCode,0)),"UNKNOWN"))</f>
        <v/>
      </c>
      <c r="F10232">
        <f>IF(GL_Paste!$B10229="","",IFERROR(INDEX(AcctSub,MATCH(GL_Paste!$B10229&amp;"",AcctCode,0)),"UNKNOWN"))</f>
        <v/>
      </c>
    </row>
    <row r="10233">
      <c r="A10233" s="40">
        <f>IF(GL_Paste!$B10230="","",N(GL_Paste!$H10230)-N(GL_Paste!$G10230))</f>
        <v/>
      </c>
      <c r="B10233" s="43">
        <f>IF(GL_Paste!$B10230="","",DATE(YEAR(GL_Paste!$E10230),MONTH(GL_Paste!$E10230),1))</f>
        <v/>
      </c>
      <c r="C10233">
        <f>IF(GL_Paste!$B10230="","",IF(TRIM(GL_Paste!$M10230)&lt;&gt;"",TRIM(GL_Paste!$M10230),IFERROR(MID(GL_Paste!$I10230,FIND("[",GL_Paste!$I10230)+1,FIND("]",GL_Paste!$I10230)-FIND("[",GL_Paste!$I10230)-1),"")))</f>
        <v/>
      </c>
      <c r="D10233">
        <f>IF(GL_Paste!$B10230="","",IFERROR(INDEX(DeptName,MATCH($C10233,DeptTag,0)),"UNALLOCATED"))</f>
        <v/>
      </c>
      <c r="E10233">
        <f>IF(GL_Paste!$B10230="","",IFERROR(INDEX(AcctCat,MATCH(GL_Paste!$B10230&amp;"",AcctCode,0)),"UNKNOWN"))</f>
        <v/>
      </c>
      <c r="F10233">
        <f>IF(GL_Paste!$B10230="","",IFERROR(INDEX(AcctSub,MATCH(GL_Paste!$B10230&amp;"",AcctCode,0)),"UNKNOWN"))</f>
        <v/>
      </c>
    </row>
    <row r="10234">
      <c r="A10234" s="40">
        <f>IF(GL_Paste!$B10231="","",N(GL_Paste!$H10231)-N(GL_Paste!$G10231))</f>
        <v/>
      </c>
      <c r="B10234" s="43">
        <f>IF(GL_Paste!$B10231="","",DATE(YEAR(GL_Paste!$E10231),MONTH(GL_Paste!$E10231),1))</f>
        <v/>
      </c>
      <c r="C10234">
        <f>IF(GL_Paste!$B10231="","",IF(TRIM(GL_Paste!$M10231)&lt;&gt;"",TRIM(GL_Paste!$M10231),IFERROR(MID(GL_Paste!$I10231,FIND("[",GL_Paste!$I10231)+1,FIND("]",GL_Paste!$I10231)-FIND("[",GL_Paste!$I10231)-1),"")))</f>
        <v/>
      </c>
      <c r="D10234">
        <f>IF(GL_Paste!$B10231="","",IFERROR(INDEX(DeptName,MATCH($C10234,DeptTag,0)),"UNALLOCATED"))</f>
        <v/>
      </c>
      <c r="E10234">
        <f>IF(GL_Paste!$B10231="","",IFERROR(INDEX(AcctCat,MATCH(GL_Paste!$B10231&amp;"",AcctCode,0)),"UNKNOWN"))</f>
        <v/>
      </c>
      <c r="F10234">
        <f>IF(GL_Paste!$B10231="","",IFERROR(INDEX(AcctSub,MATCH(GL_Paste!$B10231&amp;"",AcctCode,0)),"UNKNOWN"))</f>
        <v/>
      </c>
    </row>
    <row r="10235">
      <c r="A10235" s="40">
        <f>IF(GL_Paste!$B10232="","",N(GL_Paste!$H10232)-N(GL_Paste!$G10232))</f>
        <v/>
      </c>
      <c r="B10235" s="43">
        <f>IF(GL_Paste!$B10232="","",DATE(YEAR(GL_Paste!$E10232),MONTH(GL_Paste!$E10232),1))</f>
        <v/>
      </c>
      <c r="C10235">
        <f>IF(GL_Paste!$B10232="","",IF(TRIM(GL_Paste!$M10232)&lt;&gt;"",TRIM(GL_Paste!$M10232),IFERROR(MID(GL_Paste!$I10232,FIND("[",GL_Paste!$I10232)+1,FIND("]",GL_Paste!$I10232)-FIND("[",GL_Paste!$I10232)-1),"")))</f>
        <v/>
      </c>
      <c r="D10235">
        <f>IF(GL_Paste!$B10232="","",IFERROR(INDEX(DeptName,MATCH($C10235,DeptTag,0)),"UNALLOCATED"))</f>
        <v/>
      </c>
      <c r="E10235">
        <f>IF(GL_Paste!$B10232="","",IFERROR(INDEX(AcctCat,MATCH(GL_Paste!$B10232&amp;"",AcctCode,0)),"UNKNOWN"))</f>
        <v/>
      </c>
      <c r="F10235">
        <f>IF(GL_Paste!$B10232="","",IFERROR(INDEX(AcctSub,MATCH(GL_Paste!$B10232&amp;"",AcctCode,0)),"UNKNOWN"))</f>
        <v/>
      </c>
    </row>
    <row r="10236">
      <c r="A10236" s="40">
        <f>IF(GL_Paste!$B10233="","",N(GL_Paste!$H10233)-N(GL_Paste!$G10233))</f>
        <v/>
      </c>
      <c r="B10236" s="43">
        <f>IF(GL_Paste!$B10233="","",DATE(YEAR(GL_Paste!$E10233),MONTH(GL_Paste!$E10233),1))</f>
        <v/>
      </c>
      <c r="C10236">
        <f>IF(GL_Paste!$B10233="","",IF(TRIM(GL_Paste!$M10233)&lt;&gt;"",TRIM(GL_Paste!$M10233),IFERROR(MID(GL_Paste!$I10233,FIND("[",GL_Paste!$I10233)+1,FIND("]",GL_Paste!$I10233)-FIND("[",GL_Paste!$I10233)-1),"")))</f>
        <v/>
      </c>
      <c r="D10236">
        <f>IF(GL_Paste!$B10233="","",IFERROR(INDEX(DeptName,MATCH($C10236,DeptTag,0)),"UNALLOCATED"))</f>
        <v/>
      </c>
      <c r="E10236">
        <f>IF(GL_Paste!$B10233="","",IFERROR(INDEX(AcctCat,MATCH(GL_Paste!$B10233&amp;"",AcctCode,0)),"UNKNOWN"))</f>
        <v/>
      </c>
      <c r="F10236">
        <f>IF(GL_Paste!$B10233="","",IFERROR(INDEX(AcctSub,MATCH(GL_Paste!$B10233&amp;"",AcctCode,0)),"UNKNOWN"))</f>
        <v/>
      </c>
    </row>
    <row r="10237">
      <c r="A10237" s="40">
        <f>IF(GL_Paste!$B10234="","",N(GL_Paste!$H10234)-N(GL_Paste!$G10234))</f>
        <v/>
      </c>
      <c r="B10237" s="43">
        <f>IF(GL_Paste!$B10234="","",DATE(YEAR(GL_Paste!$E10234),MONTH(GL_Paste!$E10234),1))</f>
        <v/>
      </c>
      <c r="C10237">
        <f>IF(GL_Paste!$B10234="","",IF(TRIM(GL_Paste!$M10234)&lt;&gt;"",TRIM(GL_Paste!$M10234),IFERROR(MID(GL_Paste!$I10234,FIND("[",GL_Paste!$I10234)+1,FIND("]",GL_Paste!$I10234)-FIND("[",GL_Paste!$I10234)-1),"")))</f>
        <v/>
      </c>
      <c r="D10237">
        <f>IF(GL_Paste!$B10234="","",IFERROR(INDEX(DeptName,MATCH($C10237,DeptTag,0)),"UNALLOCATED"))</f>
        <v/>
      </c>
      <c r="E10237">
        <f>IF(GL_Paste!$B10234="","",IFERROR(INDEX(AcctCat,MATCH(GL_Paste!$B10234&amp;"",AcctCode,0)),"UNKNOWN"))</f>
        <v/>
      </c>
      <c r="F10237">
        <f>IF(GL_Paste!$B10234="","",IFERROR(INDEX(AcctSub,MATCH(GL_Paste!$B10234&amp;"",AcctCode,0)),"UNKNOWN"))</f>
        <v/>
      </c>
    </row>
    <row r="10238">
      <c r="A10238" s="40">
        <f>IF(GL_Paste!$B10235="","",N(GL_Paste!$H10235)-N(GL_Paste!$G10235))</f>
        <v/>
      </c>
      <c r="B10238" s="43">
        <f>IF(GL_Paste!$B10235="","",DATE(YEAR(GL_Paste!$E10235),MONTH(GL_Paste!$E10235),1))</f>
        <v/>
      </c>
      <c r="C10238">
        <f>IF(GL_Paste!$B10235="","",IF(TRIM(GL_Paste!$M10235)&lt;&gt;"",TRIM(GL_Paste!$M10235),IFERROR(MID(GL_Paste!$I10235,FIND("[",GL_Paste!$I10235)+1,FIND("]",GL_Paste!$I10235)-FIND("[",GL_Paste!$I10235)-1),"")))</f>
        <v/>
      </c>
      <c r="D10238">
        <f>IF(GL_Paste!$B10235="","",IFERROR(INDEX(DeptName,MATCH($C10238,DeptTag,0)),"UNALLOCATED"))</f>
        <v/>
      </c>
      <c r="E10238">
        <f>IF(GL_Paste!$B10235="","",IFERROR(INDEX(AcctCat,MATCH(GL_Paste!$B10235&amp;"",AcctCode,0)),"UNKNOWN"))</f>
        <v/>
      </c>
      <c r="F10238">
        <f>IF(GL_Paste!$B10235="","",IFERROR(INDEX(AcctSub,MATCH(GL_Paste!$B10235&amp;"",AcctCode,0)),"UNKNOWN"))</f>
        <v/>
      </c>
    </row>
    <row r="10239">
      <c r="A10239" s="40">
        <f>IF(GL_Paste!$B10236="","",N(GL_Paste!$H10236)-N(GL_Paste!$G10236))</f>
        <v/>
      </c>
      <c r="B10239" s="43">
        <f>IF(GL_Paste!$B10236="","",DATE(YEAR(GL_Paste!$E10236),MONTH(GL_Paste!$E10236),1))</f>
        <v/>
      </c>
      <c r="C10239">
        <f>IF(GL_Paste!$B10236="","",IF(TRIM(GL_Paste!$M10236)&lt;&gt;"",TRIM(GL_Paste!$M10236),IFERROR(MID(GL_Paste!$I10236,FIND("[",GL_Paste!$I10236)+1,FIND("]",GL_Paste!$I10236)-FIND("[",GL_Paste!$I10236)-1),"")))</f>
        <v/>
      </c>
      <c r="D10239">
        <f>IF(GL_Paste!$B10236="","",IFERROR(INDEX(DeptName,MATCH($C10239,DeptTag,0)),"UNALLOCATED"))</f>
        <v/>
      </c>
      <c r="E10239">
        <f>IF(GL_Paste!$B10236="","",IFERROR(INDEX(AcctCat,MATCH(GL_Paste!$B10236&amp;"",AcctCode,0)),"UNKNOWN"))</f>
        <v/>
      </c>
      <c r="F10239">
        <f>IF(GL_Paste!$B10236="","",IFERROR(INDEX(AcctSub,MATCH(GL_Paste!$B10236&amp;"",AcctCode,0)),"UNKNOWN"))</f>
        <v/>
      </c>
    </row>
    <row r="10240">
      <c r="A10240" s="40">
        <f>IF(GL_Paste!$B10237="","",N(GL_Paste!$H10237)-N(GL_Paste!$G10237))</f>
        <v/>
      </c>
      <c r="B10240" s="43">
        <f>IF(GL_Paste!$B10237="","",DATE(YEAR(GL_Paste!$E10237),MONTH(GL_Paste!$E10237),1))</f>
        <v/>
      </c>
      <c r="C10240">
        <f>IF(GL_Paste!$B10237="","",IF(TRIM(GL_Paste!$M10237)&lt;&gt;"",TRIM(GL_Paste!$M10237),IFERROR(MID(GL_Paste!$I10237,FIND("[",GL_Paste!$I10237)+1,FIND("]",GL_Paste!$I10237)-FIND("[",GL_Paste!$I10237)-1),"")))</f>
        <v/>
      </c>
      <c r="D10240">
        <f>IF(GL_Paste!$B10237="","",IFERROR(INDEX(DeptName,MATCH($C10240,DeptTag,0)),"UNALLOCATED"))</f>
        <v/>
      </c>
      <c r="E10240">
        <f>IF(GL_Paste!$B10237="","",IFERROR(INDEX(AcctCat,MATCH(GL_Paste!$B10237&amp;"",AcctCode,0)),"UNKNOWN"))</f>
        <v/>
      </c>
      <c r="F10240">
        <f>IF(GL_Paste!$B10237="","",IFERROR(INDEX(AcctSub,MATCH(GL_Paste!$B10237&amp;"",AcctCode,0)),"UNKNOWN"))</f>
        <v/>
      </c>
    </row>
    <row r="10241">
      <c r="A10241" s="40">
        <f>IF(GL_Paste!$B10238="","",N(GL_Paste!$H10238)-N(GL_Paste!$G10238))</f>
        <v/>
      </c>
      <c r="B10241" s="43">
        <f>IF(GL_Paste!$B10238="","",DATE(YEAR(GL_Paste!$E10238),MONTH(GL_Paste!$E10238),1))</f>
        <v/>
      </c>
      <c r="C10241">
        <f>IF(GL_Paste!$B10238="","",IF(TRIM(GL_Paste!$M10238)&lt;&gt;"",TRIM(GL_Paste!$M10238),IFERROR(MID(GL_Paste!$I10238,FIND("[",GL_Paste!$I10238)+1,FIND("]",GL_Paste!$I10238)-FIND("[",GL_Paste!$I10238)-1),"")))</f>
        <v/>
      </c>
      <c r="D10241">
        <f>IF(GL_Paste!$B10238="","",IFERROR(INDEX(DeptName,MATCH($C10241,DeptTag,0)),"UNALLOCATED"))</f>
        <v/>
      </c>
      <c r="E10241">
        <f>IF(GL_Paste!$B10238="","",IFERROR(INDEX(AcctCat,MATCH(GL_Paste!$B10238&amp;"",AcctCode,0)),"UNKNOWN"))</f>
        <v/>
      </c>
      <c r="F10241">
        <f>IF(GL_Paste!$B10238="","",IFERROR(INDEX(AcctSub,MATCH(GL_Paste!$B10238&amp;"",AcctCode,0)),"UNKNOWN"))</f>
        <v/>
      </c>
    </row>
    <row r="10242">
      <c r="A10242" s="40">
        <f>IF(GL_Paste!$B10239="","",N(GL_Paste!$H10239)-N(GL_Paste!$G10239))</f>
        <v/>
      </c>
      <c r="B10242" s="43">
        <f>IF(GL_Paste!$B10239="","",DATE(YEAR(GL_Paste!$E10239),MONTH(GL_Paste!$E10239),1))</f>
        <v/>
      </c>
      <c r="C10242">
        <f>IF(GL_Paste!$B10239="","",IF(TRIM(GL_Paste!$M10239)&lt;&gt;"",TRIM(GL_Paste!$M10239),IFERROR(MID(GL_Paste!$I10239,FIND("[",GL_Paste!$I10239)+1,FIND("]",GL_Paste!$I10239)-FIND("[",GL_Paste!$I10239)-1),"")))</f>
        <v/>
      </c>
      <c r="D10242">
        <f>IF(GL_Paste!$B10239="","",IFERROR(INDEX(DeptName,MATCH($C10242,DeptTag,0)),"UNALLOCATED"))</f>
        <v/>
      </c>
      <c r="E10242">
        <f>IF(GL_Paste!$B10239="","",IFERROR(INDEX(AcctCat,MATCH(GL_Paste!$B10239&amp;"",AcctCode,0)),"UNKNOWN"))</f>
        <v/>
      </c>
      <c r="F10242">
        <f>IF(GL_Paste!$B10239="","",IFERROR(INDEX(AcctSub,MATCH(GL_Paste!$B10239&amp;"",AcctCode,0)),"UNKNOWN"))</f>
        <v/>
      </c>
    </row>
    <row r="10243">
      <c r="A10243" s="40">
        <f>IF(GL_Paste!$B10240="","",N(GL_Paste!$H10240)-N(GL_Paste!$G10240))</f>
        <v/>
      </c>
      <c r="B10243" s="43">
        <f>IF(GL_Paste!$B10240="","",DATE(YEAR(GL_Paste!$E10240),MONTH(GL_Paste!$E10240),1))</f>
        <v/>
      </c>
      <c r="C10243">
        <f>IF(GL_Paste!$B10240="","",IF(TRIM(GL_Paste!$M10240)&lt;&gt;"",TRIM(GL_Paste!$M10240),IFERROR(MID(GL_Paste!$I10240,FIND("[",GL_Paste!$I10240)+1,FIND("]",GL_Paste!$I10240)-FIND("[",GL_Paste!$I10240)-1),"")))</f>
        <v/>
      </c>
      <c r="D10243">
        <f>IF(GL_Paste!$B10240="","",IFERROR(INDEX(DeptName,MATCH($C10243,DeptTag,0)),"UNALLOCATED"))</f>
        <v/>
      </c>
      <c r="E10243">
        <f>IF(GL_Paste!$B10240="","",IFERROR(INDEX(AcctCat,MATCH(GL_Paste!$B10240&amp;"",AcctCode,0)),"UNKNOWN"))</f>
        <v/>
      </c>
      <c r="F10243">
        <f>IF(GL_Paste!$B10240="","",IFERROR(INDEX(AcctSub,MATCH(GL_Paste!$B10240&amp;"",AcctCode,0)),"UNKNOWN"))</f>
        <v/>
      </c>
    </row>
    <row r="10244">
      <c r="A10244" s="40">
        <f>IF(GL_Paste!$B10241="","",N(GL_Paste!$H10241)-N(GL_Paste!$G10241))</f>
        <v/>
      </c>
      <c r="B10244" s="43">
        <f>IF(GL_Paste!$B10241="","",DATE(YEAR(GL_Paste!$E10241),MONTH(GL_Paste!$E10241),1))</f>
        <v/>
      </c>
      <c r="C10244">
        <f>IF(GL_Paste!$B10241="","",IF(TRIM(GL_Paste!$M10241)&lt;&gt;"",TRIM(GL_Paste!$M10241),IFERROR(MID(GL_Paste!$I10241,FIND("[",GL_Paste!$I10241)+1,FIND("]",GL_Paste!$I10241)-FIND("[",GL_Paste!$I10241)-1),"")))</f>
        <v/>
      </c>
      <c r="D10244">
        <f>IF(GL_Paste!$B10241="","",IFERROR(INDEX(DeptName,MATCH($C10244,DeptTag,0)),"UNALLOCATED"))</f>
        <v/>
      </c>
      <c r="E10244">
        <f>IF(GL_Paste!$B10241="","",IFERROR(INDEX(AcctCat,MATCH(GL_Paste!$B10241&amp;"",AcctCode,0)),"UNKNOWN"))</f>
        <v/>
      </c>
      <c r="F10244">
        <f>IF(GL_Paste!$B10241="","",IFERROR(INDEX(AcctSub,MATCH(GL_Paste!$B10241&amp;"",AcctCode,0)),"UNKNOWN"))</f>
        <v/>
      </c>
    </row>
    <row r="10245">
      <c r="A10245" s="40">
        <f>IF(GL_Paste!$B10242="","",N(GL_Paste!$H10242)-N(GL_Paste!$G10242))</f>
        <v/>
      </c>
      <c r="B10245" s="43">
        <f>IF(GL_Paste!$B10242="","",DATE(YEAR(GL_Paste!$E10242),MONTH(GL_Paste!$E10242),1))</f>
        <v/>
      </c>
      <c r="C10245">
        <f>IF(GL_Paste!$B10242="","",IF(TRIM(GL_Paste!$M10242)&lt;&gt;"",TRIM(GL_Paste!$M10242),IFERROR(MID(GL_Paste!$I10242,FIND("[",GL_Paste!$I10242)+1,FIND("]",GL_Paste!$I10242)-FIND("[",GL_Paste!$I10242)-1),"")))</f>
        <v/>
      </c>
      <c r="D10245">
        <f>IF(GL_Paste!$B10242="","",IFERROR(INDEX(DeptName,MATCH($C10245,DeptTag,0)),"UNALLOCATED"))</f>
        <v/>
      </c>
      <c r="E10245">
        <f>IF(GL_Paste!$B10242="","",IFERROR(INDEX(AcctCat,MATCH(GL_Paste!$B10242&amp;"",AcctCode,0)),"UNKNOWN"))</f>
        <v/>
      </c>
      <c r="F10245">
        <f>IF(GL_Paste!$B10242="","",IFERROR(INDEX(AcctSub,MATCH(GL_Paste!$B10242&amp;"",AcctCode,0)),"UNKNOWN"))</f>
        <v/>
      </c>
    </row>
    <row r="10246">
      <c r="A10246" s="40">
        <f>IF(GL_Paste!$B10243="","",N(GL_Paste!$H10243)-N(GL_Paste!$G10243))</f>
        <v/>
      </c>
      <c r="B10246" s="43">
        <f>IF(GL_Paste!$B10243="","",DATE(YEAR(GL_Paste!$E10243),MONTH(GL_Paste!$E10243),1))</f>
        <v/>
      </c>
      <c r="C10246">
        <f>IF(GL_Paste!$B10243="","",IF(TRIM(GL_Paste!$M10243)&lt;&gt;"",TRIM(GL_Paste!$M10243),IFERROR(MID(GL_Paste!$I10243,FIND("[",GL_Paste!$I10243)+1,FIND("]",GL_Paste!$I10243)-FIND("[",GL_Paste!$I10243)-1),"")))</f>
        <v/>
      </c>
      <c r="D10246">
        <f>IF(GL_Paste!$B10243="","",IFERROR(INDEX(DeptName,MATCH($C10246,DeptTag,0)),"UNALLOCATED"))</f>
        <v/>
      </c>
      <c r="E10246">
        <f>IF(GL_Paste!$B10243="","",IFERROR(INDEX(AcctCat,MATCH(GL_Paste!$B10243&amp;"",AcctCode,0)),"UNKNOWN"))</f>
        <v/>
      </c>
      <c r="F10246">
        <f>IF(GL_Paste!$B10243="","",IFERROR(INDEX(AcctSub,MATCH(GL_Paste!$B10243&amp;"",AcctCode,0)),"UNKNOWN"))</f>
        <v/>
      </c>
    </row>
    <row r="10247">
      <c r="A10247" s="40">
        <f>IF(GL_Paste!$B10244="","",N(GL_Paste!$H10244)-N(GL_Paste!$G10244))</f>
        <v/>
      </c>
      <c r="B10247" s="43">
        <f>IF(GL_Paste!$B10244="","",DATE(YEAR(GL_Paste!$E10244),MONTH(GL_Paste!$E10244),1))</f>
        <v/>
      </c>
      <c r="C10247">
        <f>IF(GL_Paste!$B10244="","",IF(TRIM(GL_Paste!$M10244)&lt;&gt;"",TRIM(GL_Paste!$M10244),IFERROR(MID(GL_Paste!$I10244,FIND("[",GL_Paste!$I10244)+1,FIND("]",GL_Paste!$I10244)-FIND("[",GL_Paste!$I10244)-1),"")))</f>
        <v/>
      </c>
      <c r="D10247">
        <f>IF(GL_Paste!$B10244="","",IFERROR(INDEX(DeptName,MATCH($C10247,DeptTag,0)),"UNALLOCATED"))</f>
        <v/>
      </c>
      <c r="E10247">
        <f>IF(GL_Paste!$B10244="","",IFERROR(INDEX(AcctCat,MATCH(GL_Paste!$B10244&amp;"",AcctCode,0)),"UNKNOWN"))</f>
        <v/>
      </c>
      <c r="F10247">
        <f>IF(GL_Paste!$B10244="","",IFERROR(INDEX(AcctSub,MATCH(GL_Paste!$B10244&amp;"",AcctCode,0)),"UNKNOWN"))</f>
        <v/>
      </c>
    </row>
    <row r="10248">
      <c r="A10248" s="40">
        <f>IF(GL_Paste!$B10245="","",N(GL_Paste!$H10245)-N(GL_Paste!$G10245))</f>
        <v/>
      </c>
      <c r="B10248" s="43">
        <f>IF(GL_Paste!$B10245="","",DATE(YEAR(GL_Paste!$E10245),MONTH(GL_Paste!$E10245),1))</f>
        <v/>
      </c>
      <c r="C10248">
        <f>IF(GL_Paste!$B10245="","",IF(TRIM(GL_Paste!$M10245)&lt;&gt;"",TRIM(GL_Paste!$M10245),IFERROR(MID(GL_Paste!$I10245,FIND("[",GL_Paste!$I10245)+1,FIND("]",GL_Paste!$I10245)-FIND("[",GL_Paste!$I10245)-1),"")))</f>
        <v/>
      </c>
      <c r="D10248">
        <f>IF(GL_Paste!$B10245="","",IFERROR(INDEX(DeptName,MATCH($C10248,DeptTag,0)),"UNALLOCATED"))</f>
        <v/>
      </c>
      <c r="E10248">
        <f>IF(GL_Paste!$B10245="","",IFERROR(INDEX(AcctCat,MATCH(GL_Paste!$B10245&amp;"",AcctCode,0)),"UNKNOWN"))</f>
        <v/>
      </c>
      <c r="F10248">
        <f>IF(GL_Paste!$B10245="","",IFERROR(INDEX(AcctSub,MATCH(GL_Paste!$B10245&amp;"",AcctCode,0)),"UNKNOWN"))</f>
        <v/>
      </c>
    </row>
    <row r="10249">
      <c r="A10249" s="40">
        <f>IF(GL_Paste!$B10246="","",N(GL_Paste!$H10246)-N(GL_Paste!$G10246))</f>
        <v/>
      </c>
      <c r="B10249" s="43">
        <f>IF(GL_Paste!$B10246="","",DATE(YEAR(GL_Paste!$E10246),MONTH(GL_Paste!$E10246),1))</f>
        <v/>
      </c>
      <c r="C10249">
        <f>IF(GL_Paste!$B10246="","",IF(TRIM(GL_Paste!$M10246)&lt;&gt;"",TRIM(GL_Paste!$M10246),IFERROR(MID(GL_Paste!$I10246,FIND("[",GL_Paste!$I10246)+1,FIND("]",GL_Paste!$I10246)-FIND("[",GL_Paste!$I10246)-1),"")))</f>
        <v/>
      </c>
      <c r="D10249">
        <f>IF(GL_Paste!$B10246="","",IFERROR(INDEX(DeptName,MATCH($C10249,DeptTag,0)),"UNALLOCATED"))</f>
        <v/>
      </c>
      <c r="E10249">
        <f>IF(GL_Paste!$B10246="","",IFERROR(INDEX(AcctCat,MATCH(GL_Paste!$B10246&amp;"",AcctCode,0)),"UNKNOWN"))</f>
        <v/>
      </c>
      <c r="F10249">
        <f>IF(GL_Paste!$B10246="","",IFERROR(INDEX(AcctSub,MATCH(GL_Paste!$B10246&amp;"",AcctCode,0)),"UNKNOWN"))</f>
        <v/>
      </c>
    </row>
    <row r="10250">
      <c r="A10250" s="40">
        <f>IF(GL_Paste!$B10247="","",N(GL_Paste!$H10247)-N(GL_Paste!$G10247))</f>
        <v/>
      </c>
      <c r="B10250" s="43">
        <f>IF(GL_Paste!$B10247="","",DATE(YEAR(GL_Paste!$E10247),MONTH(GL_Paste!$E10247),1))</f>
        <v/>
      </c>
      <c r="C10250">
        <f>IF(GL_Paste!$B10247="","",IF(TRIM(GL_Paste!$M10247)&lt;&gt;"",TRIM(GL_Paste!$M10247),IFERROR(MID(GL_Paste!$I10247,FIND("[",GL_Paste!$I10247)+1,FIND("]",GL_Paste!$I10247)-FIND("[",GL_Paste!$I10247)-1),"")))</f>
        <v/>
      </c>
      <c r="D10250">
        <f>IF(GL_Paste!$B10247="","",IFERROR(INDEX(DeptName,MATCH($C10250,DeptTag,0)),"UNALLOCATED"))</f>
        <v/>
      </c>
      <c r="E10250">
        <f>IF(GL_Paste!$B10247="","",IFERROR(INDEX(AcctCat,MATCH(GL_Paste!$B10247&amp;"",AcctCode,0)),"UNKNOWN"))</f>
        <v/>
      </c>
      <c r="F10250">
        <f>IF(GL_Paste!$B10247="","",IFERROR(INDEX(AcctSub,MATCH(GL_Paste!$B10247&amp;"",AcctCode,0)),"UNKNOWN"))</f>
        <v/>
      </c>
    </row>
    <row r="10251">
      <c r="A10251" s="40">
        <f>IF(GL_Paste!$B10248="","",N(GL_Paste!$H10248)-N(GL_Paste!$G10248))</f>
        <v/>
      </c>
      <c r="B10251" s="43">
        <f>IF(GL_Paste!$B10248="","",DATE(YEAR(GL_Paste!$E10248),MONTH(GL_Paste!$E10248),1))</f>
        <v/>
      </c>
      <c r="C10251">
        <f>IF(GL_Paste!$B10248="","",IF(TRIM(GL_Paste!$M10248)&lt;&gt;"",TRIM(GL_Paste!$M10248),IFERROR(MID(GL_Paste!$I10248,FIND("[",GL_Paste!$I10248)+1,FIND("]",GL_Paste!$I10248)-FIND("[",GL_Paste!$I10248)-1),"")))</f>
        <v/>
      </c>
      <c r="D10251">
        <f>IF(GL_Paste!$B10248="","",IFERROR(INDEX(DeptName,MATCH($C10251,DeptTag,0)),"UNALLOCATED"))</f>
        <v/>
      </c>
      <c r="E10251">
        <f>IF(GL_Paste!$B10248="","",IFERROR(INDEX(AcctCat,MATCH(GL_Paste!$B10248&amp;"",AcctCode,0)),"UNKNOWN"))</f>
        <v/>
      </c>
      <c r="F10251">
        <f>IF(GL_Paste!$B10248="","",IFERROR(INDEX(AcctSub,MATCH(GL_Paste!$B10248&amp;"",AcctCode,0)),"UNKNOWN"))</f>
        <v/>
      </c>
    </row>
    <row r="10252">
      <c r="A10252" s="40">
        <f>IF(GL_Paste!$B10249="","",N(GL_Paste!$H10249)-N(GL_Paste!$G10249))</f>
        <v/>
      </c>
      <c r="B10252" s="43">
        <f>IF(GL_Paste!$B10249="","",DATE(YEAR(GL_Paste!$E10249),MONTH(GL_Paste!$E10249),1))</f>
        <v/>
      </c>
      <c r="C10252">
        <f>IF(GL_Paste!$B10249="","",IF(TRIM(GL_Paste!$M10249)&lt;&gt;"",TRIM(GL_Paste!$M10249),IFERROR(MID(GL_Paste!$I10249,FIND("[",GL_Paste!$I10249)+1,FIND("]",GL_Paste!$I10249)-FIND("[",GL_Paste!$I10249)-1),"")))</f>
        <v/>
      </c>
      <c r="D10252">
        <f>IF(GL_Paste!$B10249="","",IFERROR(INDEX(DeptName,MATCH($C10252,DeptTag,0)),"UNALLOCATED"))</f>
        <v/>
      </c>
      <c r="E10252">
        <f>IF(GL_Paste!$B10249="","",IFERROR(INDEX(AcctCat,MATCH(GL_Paste!$B10249&amp;"",AcctCode,0)),"UNKNOWN"))</f>
        <v/>
      </c>
      <c r="F10252">
        <f>IF(GL_Paste!$B10249="","",IFERROR(INDEX(AcctSub,MATCH(GL_Paste!$B10249&amp;"",AcctCode,0)),"UNKNOWN"))</f>
        <v/>
      </c>
    </row>
    <row r="10253">
      <c r="A10253" s="40">
        <f>IF(GL_Paste!$B10250="","",N(GL_Paste!$H10250)-N(GL_Paste!$G10250))</f>
        <v/>
      </c>
      <c r="B10253" s="43">
        <f>IF(GL_Paste!$B10250="","",DATE(YEAR(GL_Paste!$E10250),MONTH(GL_Paste!$E10250),1))</f>
        <v/>
      </c>
      <c r="C10253">
        <f>IF(GL_Paste!$B10250="","",IF(TRIM(GL_Paste!$M10250)&lt;&gt;"",TRIM(GL_Paste!$M10250),IFERROR(MID(GL_Paste!$I10250,FIND("[",GL_Paste!$I10250)+1,FIND("]",GL_Paste!$I10250)-FIND("[",GL_Paste!$I10250)-1),"")))</f>
        <v/>
      </c>
      <c r="D10253">
        <f>IF(GL_Paste!$B10250="","",IFERROR(INDEX(DeptName,MATCH($C10253,DeptTag,0)),"UNALLOCATED"))</f>
        <v/>
      </c>
      <c r="E10253">
        <f>IF(GL_Paste!$B10250="","",IFERROR(INDEX(AcctCat,MATCH(GL_Paste!$B10250&amp;"",AcctCode,0)),"UNKNOWN"))</f>
        <v/>
      </c>
      <c r="F10253">
        <f>IF(GL_Paste!$B10250="","",IFERROR(INDEX(AcctSub,MATCH(GL_Paste!$B10250&amp;"",AcctCode,0)),"UNKNOWN"))</f>
        <v/>
      </c>
    </row>
    <row r="10254">
      <c r="A10254" s="40">
        <f>IF(GL_Paste!$B10251="","",N(GL_Paste!$H10251)-N(GL_Paste!$G10251))</f>
        <v/>
      </c>
      <c r="B10254" s="43">
        <f>IF(GL_Paste!$B10251="","",DATE(YEAR(GL_Paste!$E10251),MONTH(GL_Paste!$E10251),1))</f>
        <v/>
      </c>
      <c r="C10254">
        <f>IF(GL_Paste!$B10251="","",IF(TRIM(GL_Paste!$M10251)&lt;&gt;"",TRIM(GL_Paste!$M10251),IFERROR(MID(GL_Paste!$I10251,FIND("[",GL_Paste!$I10251)+1,FIND("]",GL_Paste!$I10251)-FIND("[",GL_Paste!$I10251)-1),"")))</f>
        <v/>
      </c>
      <c r="D10254">
        <f>IF(GL_Paste!$B10251="","",IFERROR(INDEX(DeptName,MATCH($C10254,DeptTag,0)),"UNALLOCATED"))</f>
        <v/>
      </c>
      <c r="E10254">
        <f>IF(GL_Paste!$B10251="","",IFERROR(INDEX(AcctCat,MATCH(GL_Paste!$B10251&amp;"",AcctCode,0)),"UNKNOWN"))</f>
        <v/>
      </c>
      <c r="F10254">
        <f>IF(GL_Paste!$B10251="","",IFERROR(INDEX(AcctSub,MATCH(GL_Paste!$B10251&amp;"",AcctCode,0)),"UNKNOWN"))</f>
        <v/>
      </c>
    </row>
    <row r="10255">
      <c r="A10255" s="40">
        <f>IF(GL_Paste!$B10252="","",N(GL_Paste!$H10252)-N(GL_Paste!$G10252))</f>
        <v/>
      </c>
      <c r="B10255" s="43">
        <f>IF(GL_Paste!$B10252="","",DATE(YEAR(GL_Paste!$E10252),MONTH(GL_Paste!$E10252),1))</f>
        <v/>
      </c>
      <c r="C10255">
        <f>IF(GL_Paste!$B10252="","",IF(TRIM(GL_Paste!$M10252)&lt;&gt;"",TRIM(GL_Paste!$M10252),IFERROR(MID(GL_Paste!$I10252,FIND("[",GL_Paste!$I10252)+1,FIND("]",GL_Paste!$I10252)-FIND("[",GL_Paste!$I10252)-1),"")))</f>
        <v/>
      </c>
      <c r="D10255">
        <f>IF(GL_Paste!$B10252="","",IFERROR(INDEX(DeptName,MATCH($C10255,DeptTag,0)),"UNALLOCATED"))</f>
        <v/>
      </c>
      <c r="E10255">
        <f>IF(GL_Paste!$B10252="","",IFERROR(INDEX(AcctCat,MATCH(GL_Paste!$B10252&amp;"",AcctCode,0)),"UNKNOWN"))</f>
        <v/>
      </c>
      <c r="F10255">
        <f>IF(GL_Paste!$B10252="","",IFERROR(INDEX(AcctSub,MATCH(GL_Paste!$B10252&amp;"",AcctCode,0)),"UNKNOWN"))</f>
        <v/>
      </c>
    </row>
    <row r="10256">
      <c r="A10256" s="40">
        <f>IF(GL_Paste!$B10253="","",N(GL_Paste!$H10253)-N(GL_Paste!$G10253))</f>
        <v/>
      </c>
      <c r="B10256" s="43">
        <f>IF(GL_Paste!$B10253="","",DATE(YEAR(GL_Paste!$E10253),MONTH(GL_Paste!$E10253),1))</f>
        <v/>
      </c>
      <c r="C10256">
        <f>IF(GL_Paste!$B10253="","",IF(TRIM(GL_Paste!$M10253)&lt;&gt;"",TRIM(GL_Paste!$M10253),IFERROR(MID(GL_Paste!$I10253,FIND("[",GL_Paste!$I10253)+1,FIND("]",GL_Paste!$I10253)-FIND("[",GL_Paste!$I10253)-1),"")))</f>
        <v/>
      </c>
      <c r="D10256">
        <f>IF(GL_Paste!$B10253="","",IFERROR(INDEX(DeptName,MATCH($C10256,DeptTag,0)),"UNALLOCATED"))</f>
        <v/>
      </c>
      <c r="E10256">
        <f>IF(GL_Paste!$B10253="","",IFERROR(INDEX(AcctCat,MATCH(GL_Paste!$B10253&amp;"",AcctCode,0)),"UNKNOWN"))</f>
        <v/>
      </c>
      <c r="F10256">
        <f>IF(GL_Paste!$B10253="","",IFERROR(INDEX(AcctSub,MATCH(GL_Paste!$B10253&amp;"",AcctCode,0)),"UNKNOWN"))</f>
        <v/>
      </c>
    </row>
    <row r="10257">
      <c r="A10257" s="40">
        <f>IF(GL_Paste!$B10254="","",N(GL_Paste!$H10254)-N(GL_Paste!$G10254))</f>
        <v/>
      </c>
      <c r="B10257" s="43">
        <f>IF(GL_Paste!$B10254="","",DATE(YEAR(GL_Paste!$E10254),MONTH(GL_Paste!$E10254),1))</f>
        <v/>
      </c>
      <c r="C10257">
        <f>IF(GL_Paste!$B10254="","",IF(TRIM(GL_Paste!$M10254)&lt;&gt;"",TRIM(GL_Paste!$M10254),IFERROR(MID(GL_Paste!$I10254,FIND("[",GL_Paste!$I10254)+1,FIND("]",GL_Paste!$I10254)-FIND("[",GL_Paste!$I10254)-1),"")))</f>
        <v/>
      </c>
      <c r="D10257">
        <f>IF(GL_Paste!$B10254="","",IFERROR(INDEX(DeptName,MATCH($C10257,DeptTag,0)),"UNALLOCATED"))</f>
        <v/>
      </c>
      <c r="E10257">
        <f>IF(GL_Paste!$B10254="","",IFERROR(INDEX(AcctCat,MATCH(GL_Paste!$B10254&amp;"",AcctCode,0)),"UNKNOWN"))</f>
        <v/>
      </c>
      <c r="F10257">
        <f>IF(GL_Paste!$B10254="","",IFERROR(INDEX(AcctSub,MATCH(GL_Paste!$B10254&amp;"",AcctCode,0)),"UNKNOWN"))</f>
        <v/>
      </c>
    </row>
    <row r="10258">
      <c r="A10258" s="40">
        <f>IF(GL_Paste!$B10255="","",N(GL_Paste!$H10255)-N(GL_Paste!$G10255))</f>
        <v/>
      </c>
      <c r="B10258" s="43">
        <f>IF(GL_Paste!$B10255="","",DATE(YEAR(GL_Paste!$E10255),MONTH(GL_Paste!$E10255),1))</f>
        <v/>
      </c>
      <c r="C10258">
        <f>IF(GL_Paste!$B10255="","",IF(TRIM(GL_Paste!$M10255)&lt;&gt;"",TRIM(GL_Paste!$M10255),IFERROR(MID(GL_Paste!$I10255,FIND("[",GL_Paste!$I10255)+1,FIND("]",GL_Paste!$I10255)-FIND("[",GL_Paste!$I10255)-1),"")))</f>
        <v/>
      </c>
      <c r="D10258">
        <f>IF(GL_Paste!$B10255="","",IFERROR(INDEX(DeptName,MATCH($C10258,DeptTag,0)),"UNALLOCATED"))</f>
        <v/>
      </c>
      <c r="E10258">
        <f>IF(GL_Paste!$B10255="","",IFERROR(INDEX(AcctCat,MATCH(GL_Paste!$B10255&amp;"",AcctCode,0)),"UNKNOWN"))</f>
        <v/>
      </c>
      <c r="F10258">
        <f>IF(GL_Paste!$B10255="","",IFERROR(INDEX(AcctSub,MATCH(GL_Paste!$B10255&amp;"",AcctCode,0)),"UNKNOWN"))</f>
        <v/>
      </c>
    </row>
    <row r="10259">
      <c r="A10259" s="40">
        <f>IF(GL_Paste!$B10256="","",N(GL_Paste!$H10256)-N(GL_Paste!$G10256))</f>
        <v/>
      </c>
      <c r="B10259" s="43">
        <f>IF(GL_Paste!$B10256="","",DATE(YEAR(GL_Paste!$E10256),MONTH(GL_Paste!$E10256),1))</f>
        <v/>
      </c>
      <c r="C10259">
        <f>IF(GL_Paste!$B10256="","",IF(TRIM(GL_Paste!$M10256)&lt;&gt;"",TRIM(GL_Paste!$M10256),IFERROR(MID(GL_Paste!$I10256,FIND("[",GL_Paste!$I10256)+1,FIND("]",GL_Paste!$I10256)-FIND("[",GL_Paste!$I10256)-1),"")))</f>
        <v/>
      </c>
      <c r="D10259">
        <f>IF(GL_Paste!$B10256="","",IFERROR(INDEX(DeptName,MATCH($C10259,DeptTag,0)),"UNALLOCATED"))</f>
        <v/>
      </c>
      <c r="E10259">
        <f>IF(GL_Paste!$B10256="","",IFERROR(INDEX(AcctCat,MATCH(GL_Paste!$B10256&amp;"",AcctCode,0)),"UNKNOWN"))</f>
        <v/>
      </c>
      <c r="F10259">
        <f>IF(GL_Paste!$B10256="","",IFERROR(INDEX(AcctSub,MATCH(GL_Paste!$B10256&amp;"",AcctCode,0)),"UNKNOWN"))</f>
        <v/>
      </c>
    </row>
    <row r="10260">
      <c r="A10260" s="40">
        <f>IF(GL_Paste!$B10257="","",N(GL_Paste!$H10257)-N(GL_Paste!$G10257))</f>
        <v/>
      </c>
      <c r="B10260" s="43">
        <f>IF(GL_Paste!$B10257="","",DATE(YEAR(GL_Paste!$E10257),MONTH(GL_Paste!$E10257),1))</f>
        <v/>
      </c>
      <c r="C10260">
        <f>IF(GL_Paste!$B10257="","",IF(TRIM(GL_Paste!$M10257)&lt;&gt;"",TRIM(GL_Paste!$M10257),IFERROR(MID(GL_Paste!$I10257,FIND("[",GL_Paste!$I10257)+1,FIND("]",GL_Paste!$I10257)-FIND("[",GL_Paste!$I10257)-1),"")))</f>
        <v/>
      </c>
      <c r="D10260">
        <f>IF(GL_Paste!$B10257="","",IFERROR(INDEX(DeptName,MATCH($C10260,DeptTag,0)),"UNALLOCATED"))</f>
        <v/>
      </c>
      <c r="E10260">
        <f>IF(GL_Paste!$B10257="","",IFERROR(INDEX(AcctCat,MATCH(GL_Paste!$B10257&amp;"",AcctCode,0)),"UNKNOWN"))</f>
        <v/>
      </c>
      <c r="F10260">
        <f>IF(GL_Paste!$B10257="","",IFERROR(INDEX(AcctSub,MATCH(GL_Paste!$B10257&amp;"",AcctCode,0)),"UNKNOWN"))</f>
        <v/>
      </c>
    </row>
    <row r="10261">
      <c r="A10261" s="40">
        <f>IF(GL_Paste!$B10258="","",N(GL_Paste!$H10258)-N(GL_Paste!$G10258))</f>
        <v/>
      </c>
      <c r="B10261" s="43">
        <f>IF(GL_Paste!$B10258="","",DATE(YEAR(GL_Paste!$E10258),MONTH(GL_Paste!$E10258),1))</f>
        <v/>
      </c>
      <c r="C10261">
        <f>IF(GL_Paste!$B10258="","",IF(TRIM(GL_Paste!$M10258)&lt;&gt;"",TRIM(GL_Paste!$M10258),IFERROR(MID(GL_Paste!$I10258,FIND("[",GL_Paste!$I10258)+1,FIND("]",GL_Paste!$I10258)-FIND("[",GL_Paste!$I10258)-1),"")))</f>
        <v/>
      </c>
      <c r="D10261">
        <f>IF(GL_Paste!$B10258="","",IFERROR(INDEX(DeptName,MATCH($C10261,DeptTag,0)),"UNALLOCATED"))</f>
        <v/>
      </c>
      <c r="E10261">
        <f>IF(GL_Paste!$B10258="","",IFERROR(INDEX(AcctCat,MATCH(GL_Paste!$B10258&amp;"",AcctCode,0)),"UNKNOWN"))</f>
        <v/>
      </c>
      <c r="F10261">
        <f>IF(GL_Paste!$B10258="","",IFERROR(INDEX(AcctSub,MATCH(GL_Paste!$B10258&amp;"",AcctCode,0)),"UNKNOWN"))</f>
        <v/>
      </c>
    </row>
    <row r="10262">
      <c r="A10262" s="40">
        <f>IF(GL_Paste!$B10259="","",N(GL_Paste!$H10259)-N(GL_Paste!$G10259))</f>
        <v/>
      </c>
      <c r="B10262" s="43">
        <f>IF(GL_Paste!$B10259="","",DATE(YEAR(GL_Paste!$E10259),MONTH(GL_Paste!$E10259),1))</f>
        <v/>
      </c>
      <c r="C10262">
        <f>IF(GL_Paste!$B10259="","",IF(TRIM(GL_Paste!$M10259)&lt;&gt;"",TRIM(GL_Paste!$M10259),IFERROR(MID(GL_Paste!$I10259,FIND("[",GL_Paste!$I10259)+1,FIND("]",GL_Paste!$I10259)-FIND("[",GL_Paste!$I10259)-1),"")))</f>
        <v/>
      </c>
      <c r="D10262">
        <f>IF(GL_Paste!$B10259="","",IFERROR(INDEX(DeptName,MATCH($C10262,DeptTag,0)),"UNALLOCATED"))</f>
        <v/>
      </c>
      <c r="E10262">
        <f>IF(GL_Paste!$B10259="","",IFERROR(INDEX(AcctCat,MATCH(GL_Paste!$B10259&amp;"",AcctCode,0)),"UNKNOWN"))</f>
        <v/>
      </c>
      <c r="F10262">
        <f>IF(GL_Paste!$B10259="","",IFERROR(INDEX(AcctSub,MATCH(GL_Paste!$B10259&amp;"",AcctCode,0)),"UNKNOWN"))</f>
        <v/>
      </c>
    </row>
    <row r="10263">
      <c r="A10263" s="40">
        <f>IF(GL_Paste!$B10260="","",N(GL_Paste!$H10260)-N(GL_Paste!$G10260))</f>
        <v/>
      </c>
      <c r="B10263" s="43">
        <f>IF(GL_Paste!$B10260="","",DATE(YEAR(GL_Paste!$E10260),MONTH(GL_Paste!$E10260),1))</f>
        <v/>
      </c>
      <c r="C10263">
        <f>IF(GL_Paste!$B10260="","",IF(TRIM(GL_Paste!$M10260)&lt;&gt;"",TRIM(GL_Paste!$M10260),IFERROR(MID(GL_Paste!$I10260,FIND("[",GL_Paste!$I10260)+1,FIND("]",GL_Paste!$I10260)-FIND("[",GL_Paste!$I10260)-1),"")))</f>
        <v/>
      </c>
      <c r="D10263">
        <f>IF(GL_Paste!$B10260="","",IFERROR(INDEX(DeptName,MATCH($C10263,DeptTag,0)),"UNALLOCATED"))</f>
        <v/>
      </c>
      <c r="E10263">
        <f>IF(GL_Paste!$B10260="","",IFERROR(INDEX(AcctCat,MATCH(GL_Paste!$B10260&amp;"",AcctCode,0)),"UNKNOWN"))</f>
        <v/>
      </c>
      <c r="F10263">
        <f>IF(GL_Paste!$B10260="","",IFERROR(INDEX(AcctSub,MATCH(GL_Paste!$B10260&amp;"",AcctCode,0)),"UNKNOWN"))</f>
        <v/>
      </c>
    </row>
    <row r="10264">
      <c r="A10264" s="40">
        <f>IF(GL_Paste!$B10261="","",N(GL_Paste!$H10261)-N(GL_Paste!$G10261))</f>
        <v/>
      </c>
      <c r="B10264" s="43">
        <f>IF(GL_Paste!$B10261="","",DATE(YEAR(GL_Paste!$E10261),MONTH(GL_Paste!$E10261),1))</f>
        <v/>
      </c>
      <c r="C10264">
        <f>IF(GL_Paste!$B10261="","",IF(TRIM(GL_Paste!$M10261)&lt;&gt;"",TRIM(GL_Paste!$M10261),IFERROR(MID(GL_Paste!$I10261,FIND("[",GL_Paste!$I10261)+1,FIND("]",GL_Paste!$I10261)-FIND("[",GL_Paste!$I10261)-1),"")))</f>
        <v/>
      </c>
      <c r="D10264">
        <f>IF(GL_Paste!$B10261="","",IFERROR(INDEX(DeptName,MATCH($C10264,DeptTag,0)),"UNALLOCATED"))</f>
        <v/>
      </c>
      <c r="E10264">
        <f>IF(GL_Paste!$B10261="","",IFERROR(INDEX(AcctCat,MATCH(GL_Paste!$B10261&amp;"",AcctCode,0)),"UNKNOWN"))</f>
        <v/>
      </c>
      <c r="F10264">
        <f>IF(GL_Paste!$B10261="","",IFERROR(INDEX(AcctSub,MATCH(GL_Paste!$B10261&amp;"",AcctCode,0)),"UNKNOWN"))</f>
        <v/>
      </c>
    </row>
    <row r="10265">
      <c r="A10265" s="40">
        <f>IF(GL_Paste!$B10262="","",N(GL_Paste!$H10262)-N(GL_Paste!$G10262))</f>
        <v/>
      </c>
      <c r="B10265" s="43">
        <f>IF(GL_Paste!$B10262="","",DATE(YEAR(GL_Paste!$E10262),MONTH(GL_Paste!$E10262),1))</f>
        <v/>
      </c>
      <c r="C10265">
        <f>IF(GL_Paste!$B10262="","",IF(TRIM(GL_Paste!$M10262)&lt;&gt;"",TRIM(GL_Paste!$M10262),IFERROR(MID(GL_Paste!$I10262,FIND("[",GL_Paste!$I10262)+1,FIND("]",GL_Paste!$I10262)-FIND("[",GL_Paste!$I10262)-1),"")))</f>
        <v/>
      </c>
      <c r="D10265">
        <f>IF(GL_Paste!$B10262="","",IFERROR(INDEX(DeptName,MATCH($C10265,DeptTag,0)),"UNALLOCATED"))</f>
        <v/>
      </c>
      <c r="E10265">
        <f>IF(GL_Paste!$B10262="","",IFERROR(INDEX(AcctCat,MATCH(GL_Paste!$B10262&amp;"",AcctCode,0)),"UNKNOWN"))</f>
        <v/>
      </c>
      <c r="F10265">
        <f>IF(GL_Paste!$B10262="","",IFERROR(INDEX(AcctSub,MATCH(GL_Paste!$B10262&amp;"",AcctCode,0)),"UNKNOWN"))</f>
        <v/>
      </c>
    </row>
    <row r="10266">
      <c r="A10266" s="40">
        <f>IF(GL_Paste!$B10263="","",N(GL_Paste!$H10263)-N(GL_Paste!$G10263))</f>
        <v/>
      </c>
      <c r="B10266" s="43">
        <f>IF(GL_Paste!$B10263="","",DATE(YEAR(GL_Paste!$E10263),MONTH(GL_Paste!$E10263),1))</f>
        <v/>
      </c>
      <c r="C10266">
        <f>IF(GL_Paste!$B10263="","",IF(TRIM(GL_Paste!$M10263)&lt;&gt;"",TRIM(GL_Paste!$M10263),IFERROR(MID(GL_Paste!$I10263,FIND("[",GL_Paste!$I10263)+1,FIND("]",GL_Paste!$I10263)-FIND("[",GL_Paste!$I10263)-1),"")))</f>
        <v/>
      </c>
      <c r="D10266">
        <f>IF(GL_Paste!$B10263="","",IFERROR(INDEX(DeptName,MATCH($C10266,DeptTag,0)),"UNALLOCATED"))</f>
        <v/>
      </c>
      <c r="E10266">
        <f>IF(GL_Paste!$B10263="","",IFERROR(INDEX(AcctCat,MATCH(GL_Paste!$B10263&amp;"",AcctCode,0)),"UNKNOWN"))</f>
        <v/>
      </c>
      <c r="F10266">
        <f>IF(GL_Paste!$B10263="","",IFERROR(INDEX(AcctSub,MATCH(GL_Paste!$B10263&amp;"",AcctCode,0)),"UNKNOWN"))</f>
        <v/>
      </c>
    </row>
    <row r="10267">
      <c r="A10267" s="40">
        <f>IF(GL_Paste!$B10264="","",N(GL_Paste!$H10264)-N(GL_Paste!$G10264))</f>
        <v/>
      </c>
      <c r="B10267" s="43">
        <f>IF(GL_Paste!$B10264="","",DATE(YEAR(GL_Paste!$E10264),MONTH(GL_Paste!$E10264),1))</f>
        <v/>
      </c>
      <c r="C10267">
        <f>IF(GL_Paste!$B10264="","",IF(TRIM(GL_Paste!$M10264)&lt;&gt;"",TRIM(GL_Paste!$M10264),IFERROR(MID(GL_Paste!$I10264,FIND("[",GL_Paste!$I10264)+1,FIND("]",GL_Paste!$I10264)-FIND("[",GL_Paste!$I10264)-1),"")))</f>
        <v/>
      </c>
      <c r="D10267">
        <f>IF(GL_Paste!$B10264="","",IFERROR(INDEX(DeptName,MATCH($C10267,DeptTag,0)),"UNALLOCATED"))</f>
        <v/>
      </c>
      <c r="E10267">
        <f>IF(GL_Paste!$B10264="","",IFERROR(INDEX(AcctCat,MATCH(GL_Paste!$B10264&amp;"",AcctCode,0)),"UNKNOWN"))</f>
        <v/>
      </c>
      <c r="F10267">
        <f>IF(GL_Paste!$B10264="","",IFERROR(INDEX(AcctSub,MATCH(GL_Paste!$B10264&amp;"",AcctCode,0)),"UNKNOWN"))</f>
        <v/>
      </c>
    </row>
    <row r="10268">
      <c r="A10268" s="40">
        <f>IF(GL_Paste!$B10265="","",N(GL_Paste!$H10265)-N(GL_Paste!$G10265))</f>
        <v/>
      </c>
      <c r="B10268" s="43">
        <f>IF(GL_Paste!$B10265="","",DATE(YEAR(GL_Paste!$E10265),MONTH(GL_Paste!$E10265),1))</f>
        <v/>
      </c>
      <c r="C10268">
        <f>IF(GL_Paste!$B10265="","",IF(TRIM(GL_Paste!$M10265)&lt;&gt;"",TRIM(GL_Paste!$M10265),IFERROR(MID(GL_Paste!$I10265,FIND("[",GL_Paste!$I10265)+1,FIND("]",GL_Paste!$I10265)-FIND("[",GL_Paste!$I10265)-1),"")))</f>
        <v/>
      </c>
      <c r="D10268">
        <f>IF(GL_Paste!$B10265="","",IFERROR(INDEX(DeptName,MATCH($C10268,DeptTag,0)),"UNALLOCATED"))</f>
        <v/>
      </c>
      <c r="E10268">
        <f>IF(GL_Paste!$B10265="","",IFERROR(INDEX(AcctCat,MATCH(GL_Paste!$B10265&amp;"",AcctCode,0)),"UNKNOWN"))</f>
        <v/>
      </c>
      <c r="F10268">
        <f>IF(GL_Paste!$B10265="","",IFERROR(INDEX(AcctSub,MATCH(GL_Paste!$B10265&amp;"",AcctCode,0)),"UNKNOWN"))</f>
        <v/>
      </c>
    </row>
    <row r="10269">
      <c r="A10269" s="40">
        <f>IF(GL_Paste!$B10266="","",N(GL_Paste!$H10266)-N(GL_Paste!$G10266))</f>
        <v/>
      </c>
      <c r="B10269" s="43">
        <f>IF(GL_Paste!$B10266="","",DATE(YEAR(GL_Paste!$E10266),MONTH(GL_Paste!$E10266),1))</f>
        <v/>
      </c>
      <c r="C10269">
        <f>IF(GL_Paste!$B10266="","",IF(TRIM(GL_Paste!$M10266)&lt;&gt;"",TRIM(GL_Paste!$M10266),IFERROR(MID(GL_Paste!$I10266,FIND("[",GL_Paste!$I10266)+1,FIND("]",GL_Paste!$I10266)-FIND("[",GL_Paste!$I10266)-1),"")))</f>
        <v/>
      </c>
      <c r="D10269">
        <f>IF(GL_Paste!$B10266="","",IFERROR(INDEX(DeptName,MATCH($C10269,DeptTag,0)),"UNALLOCATED"))</f>
        <v/>
      </c>
      <c r="E10269">
        <f>IF(GL_Paste!$B10266="","",IFERROR(INDEX(AcctCat,MATCH(GL_Paste!$B10266&amp;"",AcctCode,0)),"UNKNOWN"))</f>
        <v/>
      </c>
      <c r="F10269">
        <f>IF(GL_Paste!$B10266="","",IFERROR(INDEX(AcctSub,MATCH(GL_Paste!$B10266&amp;"",AcctCode,0)),"UNKNOWN"))</f>
        <v/>
      </c>
    </row>
    <row r="10270">
      <c r="A10270" s="40">
        <f>IF(GL_Paste!$B10267="","",N(GL_Paste!$H10267)-N(GL_Paste!$G10267))</f>
        <v/>
      </c>
      <c r="B10270" s="43">
        <f>IF(GL_Paste!$B10267="","",DATE(YEAR(GL_Paste!$E10267),MONTH(GL_Paste!$E10267),1))</f>
        <v/>
      </c>
      <c r="C10270">
        <f>IF(GL_Paste!$B10267="","",IF(TRIM(GL_Paste!$M10267)&lt;&gt;"",TRIM(GL_Paste!$M10267),IFERROR(MID(GL_Paste!$I10267,FIND("[",GL_Paste!$I10267)+1,FIND("]",GL_Paste!$I10267)-FIND("[",GL_Paste!$I10267)-1),"")))</f>
        <v/>
      </c>
      <c r="D10270">
        <f>IF(GL_Paste!$B10267="","",IFERROR(INDEX(DeptName,MATCH($C10270,DeptTag,0)),"UNALLOCATED"))</f>
        <v/>
      </c>
      <c r="E10270">
        <f>IF(GL_Paste!$B10267="","",IFERROR(INDEX(AcctCat,MATCH(GL_Paste!$B10267&amp;"",AcctCode,0)),"UNKNOWN"))</f>
        <v/>
      </c>
      <c r="F10270">
        <f>IF(GL_Paste!$B10267="","",IFERROR(INDEX(AcctSub,MATCH(GL_Paste!$B10267&amp;"",AcctCode,0)),"UNKNOWN"))</f>
        <v/>
      </c>
    </row>
    <row r="10271">
      <c r="A10271" s="40">
        <f>IF(GL_Paste!$B10268="","",N(GL_Paste!$H10268)-N(GL_Paste!$G10268))</f>
        <v/>
      </c>
      <c r="B10271" s="43">
        <f>IF(GL_Paste!$B10268="","",DATE(YEAR(GL_Paste!$E10268),MONTH(GL_Paste!$E10268),1))</f>
        <v/>
      </c>
      <c r="C10271">
        <f>IF(GL_Paste!$B10268="","",IF(TRIM(GL_Paste!$M10268)&lt;&gt;"",TRIM(GL_Paste!$M10268),IFERROR(MID(GL_Paste!$I10268,FIND("[",GL_Paste!$I10268)+1,FIND("]",GL_Paste!$I10268)-FIND("[",GL_Paste!$I10268)-1),"")))</f>
        <v/>
      </c>
      <c r="D10271">
        <f>IF(GL_Paste!$B10268="","",IFERROR(INDEX(DeptName,MATCH($C10271,DeptTag,0)),"UNALLOCATED"))</f>
        <v/>
      </c>
      <c r="E10271">
        <f>IF(GL_Paste!$B10268="","",IFERROR(INDEX(AcctCat,MATCH(GL_Paste!$B10268&amp;"",AcctCode,0)),"UNKNOWN"))</f>
        <v/>
      </c>
      <c r="F10271">
        <f>IF(GL_Paste!$B10268="","",IFERROR(INDEX(AcctSub,MATCH(GL_Paste!$B10268&amp;"",AcctCode,0)),"UNKNOWN"))</f>
        <v/>
      </c>
    </row>
    <row r="10272">
      <c r="A10272" s="40">
        <f>IF(GL_Paste!$B10269="","",N(GL_Paste!$H10269)-N(GL_Paste!$G10269))</f>
        <v/>
      </c>
      <c r="B10272" s="43">
        <f>IF(GL_Paste!$B10269="","",DATE(YEAR(GL_Paste!$E10269),MONTH(GL_Paste!$E10269),1))</f>
        <v/>
      </c>
      <c r="C10272">
        <f>IF(GL_Paste!$B10269="","",IF(TRIM(GL_Paste!$M10269)&lt;&gt;"",TRIM(GL_Paste!$M10269),IFERROR(MID(GL_Paste!$I10269,FIND("[",GL_Paste!$I10269)+1,FIND("]",GL_Paste!$I10269)-FIND("[",GL_Paste!$I10269)-1),"")))</f>
        <v/>
      </c>
      <c r="D10272">
        <f>IF(GL_Paste!$B10269="","",IFERROR(INDEX(DeptName,MATCH($C10272,DeptTag,0)),"UNALLOCATED"))</f>
        <v/>
      </c>
      <c r="E10272">
        <f>IF(GL_Paste!$B10269="","",IFERROR(INDEX(AcctCat,MATCH(GL_Paste!$B10269&amp;"",AcctCode,0)),"UNKNOWN"))</f>
        <v/>
      </c>
      <c r="F10272">
        <f>IF(GL_Paste!$B10269="","",IFERROR(INDEX(AcctSub,MATCH(GL_Paste!$B10269&amp;"",AcctCode,0)),"UNKNOWN"))</f>
        <v/>
      </c>
    </row>
    <row r="10273">
      <c r="A10273" s="40">
        <f>IF(GL_Paste!$B10270="","",N(GL_Paste!$H10270)-N(GL_Paste!$G10270))</f>
        <v/>
      </c>
      <c r="B10273" s="43">
        <f>IF(GL_Paste!$B10270="","",DATE(YEAR(GL_Paste!$E10270),MONTH(GL_Paste!$E10270),1))</f>
        <v/>
      </c>
      <c r="C10273">
        <f>IF(GL_Paste!$B10270="","",IF(TRIM(GL_Paste!$M10270)&lt;&gt;"",TRIM(GL_Paste!$M10270),IFERROR(MID(GL_Paste!$I10270,FIND("[",GL_Paste!$I10270)+1,FIND("]",GL_Paste!$I10270)-FIND("[",GL_Paste!$I10270)-1),"")))</f>
        <v/>
      </c>
      <c r="D10273">
        <f>IF(GL_Paste!$B10270="","",IFERROR(INDEX(DeptName,MATCH($C10273,DeptTag,0)),"UNALLOCATED"))</f>
        <v/>
      </c>
      <c r="E10273">
        <f>IF(GL_Paste!$B10270="","",IFERROR(INDEX(AcctCat,MATCH(GL_Paste!$B10270&amp;"",AcctCode,0)),"UNKNOWN"))</f>
        <v/>
      </c>
      <c r="F10273">
        <f>IF(GL_Paste!$B10270="","",IFERROR(INDEX(AcctSub,MATCH(GL_Paste!$B10270&amp;"",AcctCode,0)),"UNKNOWN"))</f>
        <v/>
      </c>
    </row>
    <row r="10274">
      <c r="A10274" s="40">
        <f>IF(GL_Paste!$B10271="","",N(GL_Paste!$H10271)-N(GL_Paste!$G10271))</f>
        <v/>
      </c>
      <c r="B10274" s="43">
        <f>IF(GL_Paste!$B10271="","",DATE(YEAR(GL_Paste!$E10271),MONTH(GL_Paste!$E10271),1))</f>
        <v/>
      </c>
      <c r="C10274">
        <f>IF(GL_Paste!$B10271="","",IF(TRIM(GL_Paste!$M10271)&lt;&gt;"",TRIM(GL_Paste!$M10271),IFERROR(MID(GL_Paste!$I10271,FIND("[",GL_Paste!$I10271)+1,FIND("]",GL_Paste!$I10271)-FIND("[",GL_Paste!$I10271)-1),"")))</f>
        <v/>
      </c>
      <c r="D10274">
        <f>IF(GL_Paste!$B10271="","",IFERROR(INDEX(DeptName,MATCH($C10274,DeptTag,0)),"UNALLOCATED"))</f>
        <v/>
      </c>
      <c r="E10274">
        <f>IF(GL_Paste!$B10271="","",IFERROR(INDEX(AcctCat,MATCH(GL_Paste!$B10271&amp;"",AcctCode,0)),"UNKNOWN"))</f>
        <v/>
      </c>
      <c r="F10274">
        <f>IF(GL_Paste!$B10271="","",IFERROR(INDEX(AcctSub,MATCH(GL_Paste!$B10271&amp;"",AcctCode,0)),"UNKNOWN"))</f>
        <v/>
      </c>
    </row>
    <row r="10275">
      <c r="A10275" s="40">
        <f>IF(GL_Paste!$B10272="","",N(GL_Paste!$H10272)-N(GL_Paste!$G10272))</f>
        <v/>
      </c>
      <c r="B10275" s="43">
        <f>IF(GL_Paste!$B10272="","",DATE(YEAR(GL_Paste!$E10272),MONTH(GL_Paste!$E10272),1))</f>
        <v/>
      </c>
      <c r="C10275">
        <f>IF(GL_Paste!$B10272="","",IF(TRIM(GL_Paste!$M10272)&lt;&gt;"",TRIM(GL_Paste!$M10272),IFERROR(MID(GL_Paste!$I10272,FIND("[",GL_Paste!$I10272)+1,FIND("]",GL_Paste!$I10272)-FIND("[",GL_Paste!$I10272)-1),"")))</f>
        <v/>
      </c>
      <c r="D10275">
        <f>IF(GL_Paste!$B10272="","",IFERROR(INDEX(DeptName,MATCH($C10275,DeptTag,0)),"UNALLOCATED"))</f>
        <v/>
      </c>
      <c r="E10275">
        <f>IF(GL_Paste!$B10272="","",IFERROR(INDEX(AcctCat,MATCH(GL_Paste!$B10272&amp;"",AcctCode,0)),"UNKNOWN"))</f>
        <v/>
      </c>
      <c r="F10275">
        <f>IF(GL_Paste!$B10272="","",IFERROR(INDEX(AcctSub,MATCH(GL_Paste!$B10272&amp;"",AcctCode,0)),"UNKNOWN"))</f>
        <v/>
      </c>
    </row>
    <row r="10276">
      <c r="A10276" s="40">
        <f>IF(GL_Paste!$B10273="","",N(GL_Paste!$H10273)-N(GL_Paste!$G10273))</f>
        <v/>
      </c>
      <c r="B10276" s="43">
        <f>IF(GL_Paste!$B10273="","",DATE(YEAR(GL_Paste!$E10273),MONTH(GL_Paste!$E10273),1))</f>
        <v/>
      </c>
      <c r="C10276">
        <f>IF(GL_Paste!$B10273="","",IF(TRIM(GL_Paste!$M10273)&lt;&gt;"",TRIM(GL_Paste!$M10273),IFERROR(MID(GL_Paste!$I10273,FIND("[",GL_Paste!$I10273)+1,FIND("]",GL_Paste!$I10273)-FIND("[",GL_Paste!$I10273)-1),"")))</f>
        <v/>
      </c>
      <c r="D10276">
        <f>IF(GL_Paste!$B10273="","",IFERROR(INDEX(DeptName,MATCH($C10276,DeptTag,0)),"UNALLOCATED"))</f>
        <v/>
      </c>
      <c r="E10276">
        <f>IF(GL_Paste!$B10273="","",IFERROR(INDEX(AcctCat,MATCH(GL_Paste!$B10273&amp;"",AcctCode,0)),"UNKNOWN"))</f>
        <v/>
      </c>
      <c r="F10276">
        <f>IF(GL_Paste!$B10273="","",IFERROR(INDEX(AcctSub,MATCH(GL_Paste!$B10273&amp;"",AcctCode,0)),"UNKNOWN"))</f>
        <v/>
      </c>
    </row>
    <row r="10277">
      <c r="A10277" s="40">
        <f>IF(GL_Paste!$B10274="","",N(GL_Paste!$H10274)-N(GL_Paste!$G10274))</f>
        <v/>
      </c>
      <c r="B10277" s="43">
        <f>IF(GL_Paste!$B10274="","",DATE(YEAR(GL_Paste!$E10274),MONTH(GL_Paste!$E10274),1))</f>
        <v/>
      </c>
      <c r="C10277">
        <f>IF(GL_Paste!$B10274="","",IF(TRIM(GL_Paste!$M10274)&lt;&gt;"",TRIM(GL_Paste!$M10274),IFERROR(MID(GL_Paste!$I10274,FIND("[",GL_Paste!$I10274)+1,FIND("]",GL_Paste!$I10274)-FIND("[",GL_Paste!$I10274)-1),"")))</f>
        <v/>
      </c>
      <c r="D10277">
        <f>IF(GL_Paste!$B10274="","",IFERROR(INDEX(DeptName,MATCH($C10277,DeptTag,0)),"UNALLOCATED"))</f>
        <v/>
      </c>
      <c r="E10277">
        <f>IF(GL_Paste!$B10274="","",IFERROR(INDEX(AcctCat,MATCH(GL_Paste!$B10274&amp;"",AcctCode,0)),"UNKNOWN"))</f>
        <v/>
      </c>
      <c r="F10277">
        <f>IF(GL_Paste!$B10274="","",IFERROR(INDEX(AcctSub,MATCH(GL_Paste!$B10274&amp;"",AcctCode,0)),"UNKNOWN"))</f>
        <v/>
      </c>
    </row>
    <row r="10278">
      <c r="A10278" s="40">
        <f>IF(GL_Paste!$B10275="","",N(GL_Paste!$H10275)-N(GL_Paste!$G10275))</f>
        <v/>
      </c>
      <c r="B10278" s="43">
        <f>IF(GL_Paste!$B10275="","",DATE(YEAR(GL_Paste!$E10275),MONTH(GL_Paste!$E10275),1))</f>
        <v/>
      </c>
      <c r="C10278">
        <f>IF(GL_Paste!$B10275="","",IF(TRIM(GL_Paste!$M10275)&lt;&gt;"",TRIM(GL_Paste!$M10275),IFERROR(MID(GL_Paste!$I10275,FIND("[",GL_Paste!$I10275)+1,FIND("]",GL_Paste!$I10275)-FIND("[",GL_Paste!$I10275)-1),"")))</f>
        <v/>
      </c>
      <c r="D10278">
        <f>IF(GL_Paste!$B10275="","",IFERROR(INDEX(DeptName,MATCH($C10278,DeptTag,0)),"UNALLOCATED"))</f>
        <v/>
      </c>
      <c r="E10278">
        <f>IF(GL_Paste!$B10275="","",IFERROR(INDEX(AcctCat,MATCH(GL_Paste!$B10275&amp;"",AcctCode,0)),"UNKNOWN"))</f>
        <v/>
      </c>
      <c r="F10278">
        <f>IF(GL_Paste!$B10275="","",IFERROR(INDEX(AcctSub,MATCH(GL_Paste!$B10275&amp;"",AcctCode,0)),"UNKNOWN"))</f>
        <v/>
      </c>
    </row>
    <row r="10279">
      <c r="A10279" s="40">
        <f>IF(GL_Paste!$B10276="","",N(GL_Paste!$H10276)-N(GL_Paste!$G10276))</f>
        <v/>
      </c>
      <c r="B10279" s="43">
        <f>IF(GL_Paste!$B10276="","",DATE(YEAR(GL_Paste!$E10276),MONTH(GL_Paste!$E10276),1))</f>
        <v/>
      </c>
      <c r="C10279">
        <f>IF(GL_Paste!$B10276="","",IF(TRIM(GL_Paste!$M10276)&lt;&gt;"",TRIM(GL_Paste!$M10276),IFERROR(MID(GL_Paste!$I10276,FIND("[",GL_Paste!$I10276)+1,FIND("]",GL_Paste!$I10276)-FIND("[",GL_Paste!$I10276)-1),"")))</f>
        <v/>
      </c>
      <c r="D10279">
        <f>IF(GL_Paste!$B10276="","",IFERROR(INDEX(DeptName,MATCH($C10279,DeptTag,0)),"UNALLOCATED"))</f>
        <v/>
      </c>
      <c r="E10279">
        <f>IF(GL_Paste!$B10276="","",IFERROR(INDEX(AcctCat,MATCH(GL_Paste!$B10276&amp;"",AcctCode,0)),"UNKNOWN"))</f>
        <v/>
      </c>
      <c r="F10279">
        <f>IF(GL_Paste!$B10276="","",IFERROR(INDEX(AcctSub,MATCH(GL_Paste!$B10276&amp;"",AcctCode,0)),"UNKNOWN"))</f>
        <v/>
      </c>
    </row>
    <row r="10280">
      <c r="A10280" s="40">
        <f>IF(GL_Paste!$B10277="","",N(GL_Paste!$H10277)-N(GL_Paste!$G10277))</f>
        <v/>
      </c>
      <c r="B10280" s="43">
        <f>IF(GL_Paste!$B10277="","",DATE(YEAR(GL_Paste!$E10277),MONTH(GL_Paste!$E10277),1))</f>
        <v/>
      </c>
      <c r="C10280">
        <f>IF(GL_Paste!$B10277="","",IF(TRIM(GL_Paste!$M10277)&lt;&gt;"",TRIM(GL_Paste!$M10277),IFERROR(MID(GL_Paste!$I10277,FIND("[",GL_Paste!$I10277)+1,FIND("]",GL_Paste!$I10277)-FIND("[",GL_Paste!$I10277)-1),"")))</f>
        <v/>
      </c>
      <c r="D10280">
        <f>IF(GL_Paste!$B10277="","",IFERROR(INDEX(DeptName,MATCH($C10280,DeptTag,0)),"UNALLOCATED"))</f>
        <v/>
      </c>
      <c r="E10280">
        <f>IF(GL_Paste!$B10277="","",IFERROR(INDEX(AcctCat,MATCH(GL_Paste!$B10277&amp;"",AcctCode,0)),"UNKNOWN"))</f>
        <v/>
      </c>
      <c r="F10280">
        <f>IF(GL_Paste!$B10277="","",IFERROR(INDEX(AcctSub,MATCH(GL_Paste!$B10277&amp;"",AcctCode,0)),"UNKNOWN"))</f>
        <v/>
      </c>
    </row>
    <row r="10281">
      <c r="A10281" s="40">
        <f>IF(GL_Paste!$B10278="","",N(GL_Paste!$H10278)-N(GL_Paste!$G10278))</f>
        <v/>
      </c>
      <c r="B10281" s="43">
        <f>IF(GL_Paste!$B10278="","",DATE(YEAR(GL_Paste!$E10278),MONTH(GL_Paste!$E10278),1))</f>
        <v/>
      </c>
      <c r="C10281">
        <f>IF(GL_Paste!$B10278="","",IF(TRIM(GL_Paste!$M10278)&lt;&gt;"",TRIM(GL_Paste!$M10278),IFERROR(MID(GL_Paste!$I10278,FIND("[",GL_Paste!$I10278)+1,FIND("]",GL_Paste!$I10278)-FIND("[",GL_Paste!$I10278)-1),"")))</f>
        <v/>
      </c>
      <c r="D10281">
        <f>IF(GL_Paste!$B10278="","",IFERROR(INDEX(DeptName,MATCH($C10281,DeptTag,0)),"UNALLOCATED"))</f>
        <v/>
      </c>
      <c r="E10281">
        <f>IF(GL_Paste!$B10278="","",IFERROR(INDEX(AcctCat,MATCH(GL_Paste!$B10278&amp;"",AcctCode,0)),"UNKNOWN"))</f>
        <v/>
      </c>
      <c r="F10281">
        <f>IF(GL_Paste!$B10278="","",IFERROR(INDEX(AcctSub,MATCH(GL_Paste!$B10278&amp;"",AcctCode,0)),"UNKNOWN"))</f>
        <v/>
      </c>
    </row>
    <row r="10282">
      <c r="A10282" s="40">
        <f>IF(GL_Paste!$B10279="","",N(GL_Paste!$H10279)-N(GL_Paste!$G10279))</f>
        <v/>
      </c>
      <c r="B10282" s="43">
        <f>IF(GL_Paste!$B10279="","",DATE(YEAR(GL_Paste!$E10279),MONTH(GL_Paste!$E10279),1))</f>
        <v/>
      </c>
      <c r="C10282">
        <f>IF(GL_Paste!$B10279="","",IF(TRIM(GL_Paste!$M10279)&lt;&gt;"",TRIM(GL_Paste!$M10279),IFERROR(MID(GL_Paste!$I10279,FIND("[",GL_Paste!$I10279)+1,FIND("]",GL_Paste!$I10279)-FIND("[",GL_Paste!$I10279)-1),"")))</f>
        <v/>
      </c>
      <c r="D10282">
        <f>IF(GL_Paste!$B10279="","",IFERROR(INDEX(DeptName,MATCH($C10282,DeptTag,0)),"UNALLOCATED"))</f>
        <v/>
      </c>
      <c r="E10282">
        <f>IF(GL_Paste!$B10279="","",IFERROR(INDEX(AcctCat,MATCH(GL_Paste!$B10279&amp;"",AcctCode,0)),"UNKNOWN"))</f>
        <v/>
      </c>
      <c r="F10282">
        <f>IF(GL_Paste!$B10279="","",IFERROR(INDEX(AcctSub,MATCH(GL_Paste!$B10279&amp;"",AcctCode,0)),"UNKNOWN"))</f>
        <v/>
      </c>
    </row>
    <row r="10283">
      <c r="A10283" s="40">
        <f>IF(GL_Paste!$B10280="","",N(GL_Paste!$H10280)-N(GL_Paste!$G10280))</f>
        <v/>
      </c>
      <c r="B10283" s="43">
        <f>IF(GL_Paste!$B10280="","",DATE(YEAR(GL_Paste!$E10280),MONTH(GL_Paste!$E10280),1))</f>
        <v/>
      </c>
      <c r="C10283">
        <f>IF(GL_Paste!$B10280="","",IF(TRIM(GL_Paste!$M10280)&lt;&gt;"",TRIM(GL_Paste!$M10280),IFERROR(MID(GL_Paste!$I10280,FIND("[",GL_Paste!$I10280)+1,FIND("]",GL_Paste!$I10280)-FIND("[",GL_Paste!$I10280)-1),"")))</f>
        <v/>
      </c>
      <c r="D10283">
        <f>IF(GL_Paste!$B10280="","",IFERROR(INDEX(DeptName,MATCH($C10283,DeptTag,0)),"UNALLOCATED"))</f>
        <v/>
      </c>
      <c r="E10283">
        <f>IF(GL_Paste!$B10280="","",IFERROR(INDEX(AcctCat,MATCH(GL_Paste!$B10280&amp;"",AcctCode,0)),"UNKNOWN"))</f>
        <v/>
      </c>
      <c r="F10283">
        <f>IF(GL_Paste!$B10280="","",IFERROR(INDEX(AcctSub,MATCH(GL_Paste!$B10280&amp;"",AcctCode,0)),"UNKNOWN"))</f>
        <v/>
      </c>
    </row>
    <row r="10284">
      <c r="A10284" s="40">
        <f>IF(GL_Paste!$B10281="","",N(GL_Paste!$H10281)-N(GL_Paste!$G10281))</f>
        <v/>
      </c>
      <c r="B10284" s="43">
        <f>IF(GL_Paste!$B10281="","",DATE(YEAR(GL_Paste!$E10281),MONTH(GL_Paste!$E10281),1))</f>
        <v/>
      </c>
      <c r="C10284">
        <f>IF(GL_Paste!$B10281="","",IF(TRIM(GL_Paste!$M10281)&lt;&gt;"",TRIM(GL_Paste!$M10281),IFERROR(MID(GL_Paste!$I10281,FIND("[",GL_Paste!$I10281)+1,FIND("]",GL_Paste!$I10281)-FIND("[",GL_Paste!$I10281)-1),"")))</f>
        <v/>
      </c>
      <c r="D10284">
        <f>IF(GL_Paste!$B10281="","",IFERROR(INDEX(DeptName,MATCH($C10284,DeptTag,0)),"UNALLOCATED"))</f>
        <v/>
      </c>
      <c r="E10284">
        <f>IF(GL_Paste!$B10281="","",IFERROR(INDEX(AcctCat,MATCH(GL_Paste!$B10281&amp;"",AcctCode,0)),"UNKNOWN"))</f>
        <v/>
      </c>
      <c r="F10284">
        <f>IF(GL_Paste!$B10281="","",IFERROR(INDEX(AcctSub,MATCH(GL_Paste!$B10281&amp;"",AcctCode,0)),"UNKNOWN"))</f>
        <v/>
      </c>
    </row>
    <row r="10285">
      <c r="A10285" s="40">
        <f>IF(GL_Paste!$B10282="","",N(GL_Paste!$H10282)-N(GL_Paste!$G10282))</f>
        <v/>
      </c>
      <c r="B10285" s="43">
        <f>IF(GL_Paste!$B10282="","",DATE(YEAR(GL_Paste!$E10282),MONTH(GL_Paste!$E10282),1))</f>
        <v/>
      </c>
      <c r="C10285">
        <f>IF(GL_Paste!$B10282="","",IF(TRIM(GL_Paste!$M10282)&lt;&gt;"",TRIM(GL_Paste!$M10282),IFERROR(MID(GL_Paste!$I10282,FIND("[",GL_Paste!$I10282)+1,FIND("]",GL_Paste!$I10282)-FIND("[",GL_Paste!$I10282)-1),"")))</f>
        <v/>
      </c>
      <c r="D10285">
        <f>IF(GL_Paste!$B10282="","",IFERROR(INDEX(DeptName,MATCH($C10285,DeptTag,0)),"UNALLOCATED"))</f>
        <v/>
      </c>
      <c r="E10285">
        <f>IF(GL_Paste!$B10282="","",IFERROR(INDEX(AcctCat,MATCH(GL_Paste!$B10282&amp;"",AcctCode,0)),"UNKNOWN"))</f>
        <v/>
      </c>
      <c r="F10285">
        <f>IF(GL_Paste!$B10282="","",IFERROR(INDEX(AcctSub,MATCH(GL_Paste!$B10282&amp;"",AcctCode,0)),"UNKNOWN"))</f>
        <v/>
      </c>
    </row>
    <row r="10286">
      <c r="A10286" s="40">
        <f>IF(GL_Paste!$B10283="","",N(GL_Paste!$H10283)-N(GL_Paste!$G10283))</f>
        <v/>
      </c>
      <c r="B10286" s="43">
        <f>IF(GL_Paste!$B10283="","",DATE(YEAR(GL_Paste!$E10283),MONTH(GL_Paste!$E10283),1))</f>
        <v/>
      </c>
      <c r="C10286">
        <f>IF(GL_Paste!$B10283="","",IF(TRIM(GL_Paste!$M10283)&lt;&gt;"",TRIM(GL_Paste!$M10283),IFERROR(MID(GL_Paste!$I10283,FIND("[",GL_Paste!$I10283)+1,FIND("]",GL_Paste!$I10283)-FIND("[",GL_Paste!$I10283)-1),"")))</f>
        <v/>
      </c>
      <c r="D10286">
        <f>IF(GL_Paste!$B10283="","",IFERROR(INDEX(DeptName,MATCH($C10286,DeptTag,0)),"UNALLOCATED"))</f>
        <v/>
      </c>
      <c r="E10286">
        <f>IF(GL_Paste!$B10283="","",IFERROR(INDEX(AcctCat,MATCH(GL_Paste!$B10283&amp;"",AcctCode,0)),"UNKNOWN"))</f>
        <v/>
      </c>
      <c r="F10286">
        <f>IF(GL_Paste!$B10283="","",IFERROR(INDEX(AcctSub,MATCH(GL_Paste!$B10283&amp;"",AcctCode,0)),"UNKNOWN"))</f>
        <v/>
      </c>
    </row>
    <row r="10287">
      <c r="A10287" s="40">
        <f>IF(GL_Paste!$B10284="","",N(GL_Paste!$H10284)-N(GL_Paste!$G10284))</f>
        <v/>
      </c>
      <c r="B10287" s="43">
        <f>IF(GL_Paste!$B10284="","",DATE(YEAR(GL_Paste!$E10284),MONTH(GL_Paste!$E10284),1))</f>
        <v/>
      </c>
      <c r="C10287">
        <f>IF(GL_Paste!$B10284="","",IF(TRIM(GL_Paste!$M10284)&lt;&gt;"",TRIM(GL_Paste!$M10284),IFERROR(MID(GL_Paste!$I10284,FIND("[",GL_Paste!$I10284)+1,FIND("]",GL_Paste!$I10284)-FIND("[",GL_Paste!$I10284)-1),"")))</f>
        <v/>
      </c>
      <c r="D10287">
        <f>IF(GL_Paste!$B10284="","",IFERROR(INDEX(DeptName,MATCH($C10287,DeptTag,0)),"UNALLOCATED"))</f>
        <v/>
      </c>
      <c r="E10287">
        <f>IF(GL_Paste!$B10284="","",IFERROR(INDEX(AcctCat,MATCH(GL_Paste!$B10284&amp;"",AcctCode,0)),"UNKNOWN"))</f>
        <v/>
      </c>
      <c r="F10287">
        <f>IF(GL_Paste!$B10284="","",IFERROR(INDEX(AcctSub,MATCH(GL_Paste!$B10284&amp;"",AcctCode,0)),"UNKNOWN"))</f>
        <v/>
      </c>
    </row>
    <row r="10288">
      <c r="A10288" s="40">
        <f>IF(GL_Paste!$B10285="","",N(GL_Paste!$H10285)-N(GL_Paste!$G10285))</f>
        <v/>
      </c>
      <c r="B10288" s="43">
        <f>IF(GL_Paste!$B10285="","",DATE(YEAR(GL_Paste!$E10285),MONTH(GL_Paste!$E10285),1))</f>
        <v/>
      </c>
      <c r="C10288">
        <f>IF(GL_Paste!$B10285="","",IF(TRIM(GL_Paste!$M10285)&lt;&gt;"",TRIM(GL_Paste!$M10285),IFERROR(MID(GL_Paste!$I10285,FIND("[",GL_Paste!$I10285)+1,FIND("]",GL_Paste!$I10285)-FIND("[",GL_Paste!$I10285)-1),"")))</f>
        <v/>
      </c>
      <c r="D10288">
        <f>IF(GL_Paste!$B10285="","",IFERROR(INDEX(DeptName,MATCH($C10288,DeptTag,0)),"UNALLOCATED"))</f>
        <v/>
      </c>
      <c r="E10288">
        <f>IF(GL_Paste!$B10285="","",IFERROR(INDEX(AcctCat,MATCH(GL_Paste!$B10285&amp;"",AcctCode,0)),"UNKNOWN"))</f>
        <v/>
      </c>
      <c r="F10288">
        <f>IF(GL_Paste!$B10285="","",IFERROR(INDEX(AcctSub,MATCH(GL_Paste!$B10285&amp;"",AcctCode,0)),"UNKNOWN"))</f>
        <v/>
      </c>
    </row>
    <row r="10289">
      <c r="A10289" s="40">
        <f>IF(GL_Paste!$B10286="","",N(GL_Paste!$H10286)-N(GL_Paste!$G10286))</f>
        <v/>
      </c>
      <c r="B10289" s="43">
        <f>IF(GL_Paste!$B10286="","",DATE(YEAR(GL_Paste!$E10286),MONTH(GL_Paste!$E10286),1))</f>
        <v/>
      </c>
      <c r="C10289">
        <f>IF(GL_Paste!$B10286="","",IF(TRIM(GL_Paste!$M10286)&lt;&gt;"",TRIM(GL_Paste!$M10286),IFERROR(MID(GL_Paste!$I10286,FIND("[",GL_Paste!$I10286)+1,FIND("]",GL_Paste!$I10286)-FIND("[",GL_Paste!$I10286)-1),"")))</f>
        <v/>
      </c>
      <c r="D10289">
        <f>IF(GL_Paste!$B10286="","",IFERROR(INDEX(DeptName,MATCH($C10289,DeptTag,0)),"UNALLOCATED"))</f>
        <v/>
      </c>
      <c r="E10289">
        <f>IF(GL_Paste!$B10286="","",IFERROR(INDEX(AcctCat,MATCH(GL_Paste!$B10286&amp;"",AcctCode,0)),"UNKNOWN"))</f>
        <v/>
      </c>
      <c r="F10289">
        <f>IF(GL_Paste!$B10286="","",IFERROR(INDEX(AcctSub,MATCH(GL_Paste!$B10286&amp;"",AcctCode,0)),"UNKNOWN"))</f>
        <v/>
      </c>
    </row>
    <row r="10290">
      <c r="A10290" s="40">
        <f>IF(GL_Paste!$B10287="","",N(GL_Paste!$H10287)-N(GL_Paste!$G10287))</f>
        <v/>
      </c>
      <c r="B10290" s="43">
        <f>IF(GL_Paste!$B10287="","",DATE(YEAR(GL_Paste!$E10287),MONTH(GL_Paste!$E10287),1))</f>
        <v/>
      </c>
      <c r="C10290">
        <f>IF(GL_Paste!$B10287="","",IF(TRIM(GL_Paste!$M10287)&lt;&gt;"",TRIM(GL_Paste!$M10287),IFERROR(MID(GL_Paste!$I10287,FIND("[",GL_Paste!$I10287)+1,FIND("]",GL_Paste!$I10287)-FIND("[",GL_Paste!$I10287)-1),"")))</f>
        <v/>
      </c>
      <c r="D10290">
        <f>IF(GL_Paste!$B10287="","",IFERROR(INDEX(DeptName,MATCH($C10290,DeptTag,0)),"UNALLOCATED"))</f>
        <v/>
      </c>
      <c r="E10290">
        <f>IF(GL_Paste!$B10287="","",IFERROR(INDEX(AcctCat,MATCH(GL_Paste!$B10287&amp;"",AcctCode,0)),"UNKNOWN"))</f>
        <v/>
      </c>
      <c r="F10290">
        <f>IF(GL_Paste!$B10287="","",IFERROR(INDEX(AcctSub,MATCH(GL_Paste!$B10287&amp;"",AcctCode,0)),"UNKNOWN"))</f>
        <v/>
      </c>
    </row>
    <row r="10291">
      <c r="A10291" s="40">
        <f>IF(GL_Paste!$B10288="","",N(GL_Paste!$H10288)-N(GL_Paste!$G10288))</f>
        <v/>
      </c>
      <c r="B10291" s="43">
        <f>IF(GL_Paste!$B10288="","",DATE(YEAR(GL_Paste!$E10288),MONTH(GL_Paste!$E10288),1))</f>
        <v/>
      </c>
      <c r="C10291">
        <f>IF(GL_Paste!$B10288="","",IF(TRIM(GL_Paste!$M10288)&lt;&gt;"",TRIM(GL_Paste!$M10288),IFERROR(MID(GL_Paste!$I10288,FIND("[",GL_Paste!$I10288)+1,FIND("]",GL_Paste!$I10288)-FIND("[",GL_Paste!$I10288)-1),"")))</f>
        <v/>
      </c>
      <c r="D10291">
        <f>IF(GL_Paste!$B10288="","",IFERROR(INDEX(DeptName,MATCH($C10291,DeptTag,0)),"UNALLOCATED"))</f>
        <v/>
      </c>
      <c r="E10291">
        <f>IF(GL_Paste!$B10288="","",IFERROR(INDEX(AcctCat,MATCH(GL_Paste!$B10288&amp;"",AcctCode,0)),"UNKNOWN"))</f>
        <v/>
      </c>
      <c r="F10291">
        <f>IF(GL_Paste!$B10288="","",IFERROR(INDEX(AcctSub,MATCH(GL_Paste!$B10288&amp;"",AcctCode,0)),"UNKNOWN"))</f>
        <v/>
      </c>
    </row>
    <row r="10292">
      <c r="A10292" s="40">
        <f>IF(GL_Paste!$B10289="","",N(GL_Paste!$H10289)-N(GL_Paste!$G10289))</f>
        <v/>
      </c>
      <c r="B10292" s="43">
        <f>IF(GL_Paste!$B10289="","",DATE(YEAR(GL_Paste!$E10289),MONTH(GL_Paste!$E10289),1))</f>
        <v/>
      </c>
      <c r="C10292">
        <f>IF(GL_Paste!$B10289="","",IF(TRIM(GL_Paste!$M10289)&lt;&gt;"",TRIM(GL_Paste!$M10289),IFERROR(MID(GL_Paste!$I10289,FIND("[",GL_Paste!$I10289)+1,FIND("]",GL_Paste!$I10289)-FIND("[",GL_Paste!$I10289)-1),"")))</f>
        <v/>
      </c>
      <c r="D10292">
        <f>IF(GL_Paste!$B10289="","",IFERROR(INDEX(DeptName,MATCH($C10292,DeptTag,0)),"UNALLOCATED"))</f>
        <v/>
      </c>
      <c r="E10292">
        <f>IF(GL_Paste!$B10289="","",IFERROR(INDEX(AcctCat,MATCH(GL_Paste!$B10289&amp;"",AcctCode,0)),"UNKNOWN"))</f>
        <v/>
      </c>
      <c r="F10292">
        <f>IF(GL_Paste!$B10289="","",IFERROR(INDEX(AcctSub,MATCH(GL_Paste!$B10289&amp;"",AcctCode,0)),"UNKNOWN"))</f>
        <v/>
      </c>
    </row>
    <row r="10293">
      <c r="A10293" s="40">
        <f>IF(GL_Paste!$B10290="","",N(GL_Paste!$H10290)-N(GL_Paste!$G10290))</f>
        <v/>
      </c>
      <c r="B10293" s="43">
        <f>IF(GL_Paste!$B10290="","",DATE(YEAR(GL_Paste!$E10290),MONTH(GL_Paste!$E10290),1))</f>
        <v/>
      </c>
      <c r="C10293">
        <f>IF(GL_Paste!$B10290="","",IF(TRIM(GL_Paste!$M10290)&lt;&gt;"",TRIM(GL_Paste!$M10290),IFERROR(MID(GL_Paste!$I10290,FIND("[",GL_Paste!$I10290)+1,FIND("]",GL_Paste!$I10290)-FIND("[",GL_Paste!$I10290)-1),"")))</f>
        <v/>
      </c>
      <c r="D10293">
        <f>IF(GL_Paste!$B10290="","",IFERROR(INDEX(DeptName,MATCH($C10293,DeptTag,0)),"UNALLOCATED"))</f>
        <v/>
      </c>
      <c r="E10293">
        <f>IF(GL_Paste!$B10290="","",IFERROR(INDEX(AcctCat,MATCH(GL_Paste!$B10290&amp;"",AcctCode,0)),"UNKNOWN"))</f>
        <v/>
      </c>
      <c r="F10293">
        <f>IF(GL_Paste!$B10290="","",IFERROR(INDEX(AcctSub,MATCH(GL_Paste!$B10290&amp;"",AcctCode,0)),"UNKNOWN"))</f>
        <v/>
      </c>
    </row>
    <row r="10294">
      <c r="A10294" s="40">
        <f>IF(GL_Paste!$B10291="","",N(GL_Paste!$H10291)-N(GL_Paste!$G10291))</f>
        <v/>
      </c>
      <c r="B10294" s="43">
        <f>IF(GL_Paste!$B10291="","",DATE(YEAR(GL_Paste!$E10291),MONTH(GL_Paste!$E10291),1))</f>
        <v/>
      </c>
      <c r="C10294">
        <f>IF(GL_Paste!$B10291="","",IF(TRIM(GL_Paste!$M10291)&lt;&gt;"",TRIM(GL_Paste!$M10291),IFERROR(MID(GL_Paste!$I10291,FIND("[",GL_Paste!$I10291)+1,FIND("]",GL_Paste!$I10291)-FIND("[",GL_Paste!$I10291)-1),"")))</f>
        <v/>
      </c>
      <c r="D10294">
        <f>IF(GL_Paste!$B10291="","",IFERROR(INDEX(DeptName,MATCH($C10294,DeptTag,0)),"UNALLOCATED"))</f>
        <v/>
      </c>
      <c r="E10294">
        <f>IF(GL_Paste!$B10291="","",IFERROR(INDEX(AcctCat,MATCH(GL_Paste!$B10291&amp;"",AcctCode,0)),"UNKNOWN"))</f>
        <v/>
      </c>
      <c r="F10294">
        <f>IF(GL_Paste!$B10291="","",IFERROR(INDEX(AcctSub,MATCH(GL_Paste!$B10291&amp;"",AcctCode,0)),"UNKNOWN"))</f>
        <v/>
      </c>
    </row>
    <row r="10295">
      <c r="A10295" s="40">
        <f>IF(GL_Paste!$B10292="","",N(GL_Paste!$H10292)-N(GL_Paste!$G10292))</f>
        <v/>
      </c>
      <c r="B10295" s="43">
        <f>IF(GL_Paste!$B10292="","",DATE(YEAR(GL_Paste!$E10292),MONTH(GL_Paste!$E10292),1))</f>
        <v/>
      </c>
      <c r="C10295">
        <f>IF(GL_Paste!$B10292="","",IF(TRIM(GL_Paste!$M10292)&lt;&gt;"",TRIM(GL_Paste!$M10292),IFERROR(MID(GL_Paste!$I10292,FIND("[",GL_Paste!$I10292)+1,FIND("]",GL_Paste!$I10292)-FIND("[",GL_Paste!$I10292)-1),"")))</f>
        <v/>
      </c>
      <c r="D10295">
        <f>IF(GL_Paste!$B10292="","",IFERROR(INDEX(DeptName,MATCH($C10295,DeptTag,0)),"UNALLOCATED"))</f>
        <v/>
      </c>
      <c r="E10295">
        <f>IF(GL_Paste!$B10292="","",IFERROR(INDEX(AcctCat,MATCH(GL_Paste!$B10292&amp;"",AcctCode,0)),"UNKNOWN"))</f>
        <v/>
      </c>
      <c r="F10295">
        <f>IF(GL_Paste!$B10292="","",IFERROR(INDEX(AcctSub,MATCH(GL_Paste!$B10292&amp;"",AcctCode,0)),"UNKNOWN"))</f>
        <v/>
      </c>
    </row>
    <row r="10296">
      <c r="A10296" s="40">
        <f>IF(GL_Paste!$B10293="","",N(GL_Paste!$H10293)-N(GL_Paste!$G10293))</f>
        <v/>
      </c>
      <c r="B10296" s="43">
        <f>IF(GL_Paste!$B10293="","",DATE(YEAR(GL_Paste!$E10293),MONTH(GL_Paste!$E10293),1))</f>
        <v/>
      </c>
      <c r="C10296">
        <f>IF(GL_Paste!$B10293="","",IF(TRIM(GL_Paste!$M10293)&lt;&gt;"",TRIM(GL_Paste!$M10293),IFERROR(MID(GL_Paste!$I10293,FIND("[",GL_Paste!$I10293)+1,FIND("]",GL_Paste!$I10293)-FIND("[",GL_Paste!$I10293)-1),"")))</f>
        <v/>
      </c>
      <c r="D10296">
        <f>IF(GL_Paste!$B10293="","",IFERROR(INDEX(DeptName,MATCH($C10296,DeptTag,0)),"UNALLOCATED"))</f>
        <v/>
      </c>
      <c r="E10296">
        <f>IF(GL_Paste!$B10293="","",IFERROR(INDEX(AcctCat,MATCH(GL_Paste!$B10293&amp;"",AcctCode,0)),"UNKNOWN"))</f>
        <v/>
      </c>
      <c r="F10296">
        <f>IF(GL_Paste!$B10293="","",IFERROR(INDEX(AcctSub,MATCH(GL_Paste!$B10293&amp;"",AcctCode,0)),"UNKNOWN"))</f>
        <v/>
      </c>
    </row>
    <row r="10297">
      <c r="A10297" s="40">
        <f>IF(GL_Paste!$B10294="","",N(GL_Paste!$H10294)-N(GL_Paste!$G10294))</f>
        <v/>
      </c>
      <c r="B10297" s="43">
        <f>IF(GL_Paste!$B10294="","",DATE(YEAR(GL_Paste!$E10294),MONTH(GL_Paste!$E10294),1))</f>
        <v/>
      </c>
      <c r="C10297">
        <f>IF(GL_Paste!$B10294="","",IF(TRIM(GL_Paste!$M10294)&lt;&gt;"",TRIM(GL_Paste!$M10294),IFERROR(MID(GL_Paste!$I10294,FIND("[",GL_Paste!$I10294)+1,FIND("]",GL_Paste!$I10294)-FIND("[",GL_Paste!$I10294)-1),"")))</f>
        <v/>
      </c>
      <c r="D10297">
        <f>IF(GL_Paste!$B10294="","",IFERROR(INDEX(DeptName,MATCH($C10297,DeptTag,0)),"UNALLOCATED"))</f>
        <v/>
      </c>
      <c r="E10297">
        <f>IF(GL_Paste!$B10294="","",IFERROR(INDEX(AcctCat,MATCH(GL_Paste!$B10294&amp;"",AcctCode,0)),"UNKNOWN"))</f>
        <v/>
      </c>
      <c r="F10297">
        <f>IF(GL_Paste!$B10294="","",IFERROR(INDEX(AcctSub,MATCH(GL_Paste!$B10294&amp;"",AcctCode,0)),"UNKNOWN"))</f>
        <v/>
      </c>
    </row>
    <row r="10298">
      <c r="A10298" s="40">
        <f>IF(GL_Paste!$B10295="","",N(GL_Paste!$H10295)-N(GL_Paste!$G10295))</f>
        <v/>
      </c>
      <c r="B10298" s="43">
        <f>IF(GL_Paste!$B10295="","",DATE(YEAR(GL_Paste!$E10295),MONTH(GL_Paste!$E10295),1))</f>
        <v/>
      </c>
      <c r="C10298">
        <f>IF(GL_Paste!$B10295="","",IF(TRIM(GL_Paste!$M10295)&lt;&gt;"",TRIM(GL_Paste!$M10295),IFERROR(MID(GL_Paste!$I10295,FIND("[",GL_Paste!$I10295)+1,FIND("]",GL_Paste!$I10295)-FIND("[",GL_Paste!$I10295)-1),"")))</f>
        <v/>
      </c>
      <c r="D10298">
        <f>IF(GL_Paste!$B10295="","",IFERROR(INDEX(DeptName,MATCH($C10298,DeptTag,0)),"UNALLOCATED"))</f>
        <v/>
      </c>
      <c r="E10298">
        <f>IF(GL_Paste!$B10295="","",IFERROR(INDEX(AcctCat,MATCH(GL_Paste!$B10295&amp;"",AcctCode,0)),"UNKNOWN"))</f>
        <v/>
      </c>
      <c r="F10298">
        <f>IF(GL_Paste!$B10295="","",IFERROR(INDEX(AcctSub,MATCH(GL_Paste!$B10295&amp;"",AcctCode,0)),"UNKNOWN"))</f>
        <v/>
      </c>
    </row>
    <row r="10299">
      <c r="A10299" s="40">
        <f>IF(GL_Paste!$B10296="","",N(GL_Paste!$H10296)-N(GL_Paste!$G10296))</f>
        <v/>
      </c>
      <c r="B10299" s="43">
        <f>IF(GL_Paste!$B10296="","",DATE(YEAR(GL_Paste!$E10296),MONTH(GL_Paste!$E10296),1))</f>
        <v/>
      </c>
      <c r="C10299">
        <f>IF(GL_Paste!$B10296="","",IF(TRIM(GL_Paste!$M10296)&lt;&gt;"",TRIM(GL_Paste!$M10296),IFERROR(MID(GL_Paste!$I10296,FIND("[",GL_Paste!$I10296)+1,FIND("]",GL_Paste!$I10296)-FIND("[",GL_Paste!$I10296)-1),"")))</f>
        <v/>
      </c>
      <c r="D10299">
        <f>IF(GL_Paste!$B10296="","",IFERROR(INDEX(DeptName,MATCH($C10299,DeptTag,0)),"UNALLOCATED"))</f>
        <v/>
      </c>
      <c r="E10299">
        <f>IF(GL_Paste!$B10296="","",IFERROR(INDEX(AcctCat,MATCH(GL_Paste!$B10296&amp;"",AcctCode,0)),"UNKNOWN"))</f>
        <v/>
      </c>
      <c r="F10299">
        <f>IF(GL_Paste!$B10296="","",IFERROR(INDEX(AcctSub,MATCH(GL_Paste!$B10296&amp;"",AcctCode,0)),"UNKNOWN"))</f>
        <v/>
      </c>
    </row>
    <row r="10300">
      <c r="A10300" s="40">
        <f>IF(GL_Paste!$B10297="","",N(GL_Paste!$H10297)-N(GL_Paste!$G10297))</f>
        <v/>
      </c>
      <c r="B10300" s="43">
        <f>IF(GL_Paste!$B10297="","",DATE(YEAR(GL_Paste!$E10297),MONTH(GL_Paste!$E10297),1))</f>
        <v/>
      </c>
      <c r="C10300">
        <f>IF(GL_Paste!$B10297="","",IF(TRIM(GL_Paste!$M10297)&lt;&gt;"",TRIM(GL_Paste!$M10297),IFERROR(MID(GL_Paste!$I10297,FIND("[",GL_Paste!$I10297)+1,FIND("]",GL_Paste!$I10297)-FIND("[",GL_Paste!$I10297)-1),"")))</f>
        <v/>
      </c>
      <c r="D10300">
        <f>IF(GL_Paste!$B10297="","",IFERROR(INDEX(DeptName,MATCH($C10300,DeptTag,0)),"UNALLOCATED"))</f>
        <v/>
      </c>
      <c r="E10300">
        <f>IF(GL_Paste!$B10297="","",IFERROR(INDEX(AcctCat,MATCH(GL_Paste!$B10297&amp;"",AcctCode,0)),"UNKNOWN"))</f>
        <v/>
      </c>
      <c r="F10300">
        <f>IF(GL_Paste!$B10297="","",IFERROR(INDEX(AcctSub,MATCH(GL_Paste!$B10297&amp;"",AcctCode,0)),"UNKNOWN"))</f>
        <v/>
      </c>
    </row>
    <row r="10301">
      <c r="A10301" s="40">
        <f>IF(GL_Paste!$B10298="","",N(GL_Paste!$H10298)-N(GL_Paste!$G10298))</f>
        <v/>
      </c>
      <c r="B10301" s="43">
        <f>IF(GL_Paste!$B10298="","",DATE(YEAR(GL_Paste!$E10298),MONTH(GL_Paste!$E10298),1))</f>
        <v/>
      </c>
      <c r="C10301">
        <f>IF(GL_Paste!$B10298="","",IF(TRIM(GL_Paste!$M10298)&lt;&gt;"",TRIM(GL_Paste!$M10298),IFERROR(MID(GL_Paste!$I10298,FIND("[",GL_Paste!$I10298)+1,FIND("]",GL_Paste!$I10298)-FIND("[",GL_Paste!$I10298)-1),"")))</f>
        <v/>
      </c>
      <c r="D10301">
        <f>IF(GL_Paste!$B10298="","",IFERROR(INDEX(DeptName,MATCH($C10301,DeptTag,0)),"UNALLOCATED"))</f>
        <v/>
      </c>
      <c r="E10301">
        <f>IF(GL_Paste!$B10298="","",IFERROR(INDEX(AcctCat,MATCH(GL_Paste!$B10298&amp;"",AcctCode,0)),"UNKNOWN"))</f>
        <v/>
      </c>
      <c r="F10301">
        <f>IF(GL_Paste!$B10298="","",IFERROR(INDEX(AcctSub,MATCH(GL_Paste!$B10298&amp;"",AcctCode,0)),"UNKNOWN"))</f>
        <v/>
      </c>
    </row>
    <row r="10302">
      <c r="A10302" s="40">
        <f>IF(GL_Paste!$B10299="","",N(GL_Paste!$H10299)-N(GL_Paste!$G10299))</f>
        <v/>
      </c>
      <c r="B10302" s="43">
        <f>IF(GL_Paste!$B10299="","",DATE(YEAR(GL_Paste!$E10299),MONTH(GL_Paste!$E10299),1))</f>
        <v/>
      </c>
      <c r="C10302">
        <f>IF(GL_Paste!$B10299="","",IF(TRIM(GL_Paste!$M10299)&lt;&gt;"",TRIM(GL_Paste!$M10299),IFERROR(MID(GL_Paste!$I10299,FIND("[",GL_Paste!$I10299)+1,FIND("]",GL_Paste!$I10299)-FIND("[",GL_Paste!$I10299)-1),"")))</f>
        <v/>
      </c>
      <c r="D10302">
        <f>IF(GL_Paste!$B10299="","",IFERROR(INDEX(DeptName,MATCH($C10302,DeptTag,0)),"UNALLOCATED"))</f>
        <v/>
      </c>
      <c r="E10302">
        <f>IF(GL_Paste!$B10299="","",IFERROR(INDEX(AcctCat,MATCH(GL_Paste!$B10299&amp;"",AcctCode,0)),"UNKNOWN"))</f>
        <v/>
      </c>
      <c r="F10302">
        <f>IF(GL_Paste!$B10299="","",IFERROR(INDEX(AcctSub,MATCH(GL_Paste!$B10299&amp;"",AcctCode,0)),"UNKNOWN"))</f>
        <v/>
      </c>
    </row>
    <row r="10303">
      <c r="A10303" s="40">
        <f>IF(GL_Paste!$B10300="","",N(GL_Paste!$H10300)-N(GL_Paste!$G10300))</f>
        <v/>
      </c>
      <c r="B10303" s="43">
        <f>IF(GL_Paste!$B10300="","",DATE(YEAR(GL_Paste!$E10300),MONTH(GL_Paste!$E10300),1))</f>
        <v/>
      </c>
      <c r="C10303">
        <f>IF(GL_Paste!$B10300="","",IF(TRIM(GL_Paste!$M10300)&lt;&gt;"",TRIM(GL_Paste!$M10300),IFERROR(MID(GL_Paste!$I10300,FIND("[",GL_Paste!$I10300)+1,FIND("]",GL_Paste!$I10300)-FIND("[",GL_Paste!$I10300)-1),"")))</f>
        <v/>
      </c>
      <c r="D10303">
        <f>IF(GL_Paste!$B10300="","",IFERROR(INDEX(DeptName,MATCH($C10303,DeptTag,0)),"UNALLOCATED"))</f>
        <v/>
      </c>
      <c r="E10303">
        <f>IF(GL_Paste!$B10300="","",IFERROR(INDEX(AcctCat,MATCH(GL_Paste!$B10300&amp;"",AcctCode,0)),"UNKNOWN"))</f>
        <v/>
      </c>
      <c r="F10303">
        <f>IF(GL_Paste!$B10300="","",IFERROR(INDEX(AcctSub,MATCH(GL_Paste!$B10300&amp;"",AcctCode,0)),"UNKNOWN"))</f>
        <v/>
      </c>
    </row>
    <row r="10304">
      <c r="A10304" s="40">
        <f>IF(GL_Paste!$B10301="","",N(GL_Paste!$H10301)-N(GL_Paste!$G10301))</f>
        <v/>
      </c>
      <c r="B10304" s="43">
        <f>IF(GL_Paste!$B10301="","",DATE(YEAR(GL_Paste!$E10301),MONTH(GL_Paste!$E10301),1))</f>
        <v/>
      </c>
      <c r="C10304">
        <f>IF(GL_Paste!$B10301="","",IF(TRIM(GL_Paste!$M10301)&lt;&gt;"",TRIM(GL_Paste!$M10301),IFERROR(MID(GL_Paste!$I10301,FIND("[",GL_Paste!$I10301)+1,FIND("]",GL_Paste!$I10301)-FIND("[",GL_Paste!$I10301)-1),"")))</f>
        <v/>
      </c>
      <c r="D10304">
        <f>IF(GL_Paste!$B10301="","",IFERROR(INDEX(DeptName,MATCH($C10304,DeptTag,0)),"UNALLOCATED"))</f>
        <v/>
      </c>
      <c r="E10304">
        <f>IF(GL_Paste!$B10301="","",IFERROR(INDEX(AcctCat,MATCH(GL_Paste!$B10301&amp;"",AcctCode,0)),"UNKNOWN"))</f>
        <v/>
      </c>
      <c r="F10304">
        <f>IF(GL_Paste!$B10301="","",IFERROR(INDEX(AcctSub,MATCH(GL_Paste!$B10301&amp;"",AcctCode,0)),"UNKNOWN"))</f>
        <v/>
      </c>
    </row>
    <row r="10305">
      <c r="A10305" s="40">
        <f>IF(GL_Paste!$B10302="","",N(GL_Paste!$H10302)-N(GL_Paste!$G10302))</f>
        <v/>
      </c>
      <c r="B10305" s="43">
        <f>IF(GL_Paste!$B10302="","",DATE(YEAR(GL_Paste!$E10302),MONTH(GL_Paste!$E10302),1))</f>
        <v/>
      </c>
      <c r="C10305">
        <f>IF(GL_Paste!$B10302="","",IF(TRIM(GL_Paste!$M10302)&lt;&gt;"",TRIM(GL_Paste!$M10302),IFERROR(MID(GL_Paste!$I10302,FIND("[",GL_Paste!$I10302)+1,FIND("]",GL_Paste!$I10302)-FIND("[",GL_Paste!$I10302)-1),"")))</f>
        <v/>
      </c>
      <c r="D10305">
        <f>IF(GL_Paste!$B10302="","",IFERROR(INDEX(DeptName,MATCH($C10305,DeptTag,0)),"UNALLOCATED"))</f>
        <v/>
      </c>
      <c r="E10305">
        <f>IF(GL_Paste!$B10302="","",IFERROR(INDEX(AcctCat,MATCH(GL_Paste!$B10302&amp;"",AcctCode,0)),"UNKNOWN"))</f>
        <v/>
      </c>
      <c r="F10305">
        <f>IF(GL_Paste!$B10302="","",IFERROR(INDEX(AcctSub,MATCH(GL_Paste!$B10302&amp;"",AcctCode,0)),"UNKNOWN"))</f>
        <v/>
      </c>
    </row>
    <row r="10306">
      <c r="A10306" s="40">
        <f>IF(GL_Paste!$B10303="","",N(GL_Paste!$H10303)-N(GL_Paste!$G10303))</f>
        <v/>
      </c>
      <c r="B10306" s="43">
        <f>IF(GL_Paste!$B10303="","",DATE(YEAR(GL_Paste!$E10303),MONTH(GL_Paste!$E10303),1))</f>
        <v/>
      </c>
      <c r="C10306">
        <f>IF(GL_Paste!$B10303="","",IF(TRIM(GL_Paste!$M10303)&lt;&gt;"",TRIM(GL_Paste!$M10303),IFERROR(MID(GL_Paste!$I10303,FIND("[",GL_Paste!$I10303)+1,FIND("]",GL_Paste!$I10303)-FIND("[",GL_Paste!$I10303)-1),"")))</f>
        <v/>
      </c>
      <c r="D10306">
        <f>IF(GL_Paste!$B10303="","",IFERROR(INDEX(DeptName,MATCH($C10306,DeptTag,0)),"UNALLOCATED"))</f>
        <v/>
      </c>
      <c r="E10306">
        <f>IF(GL_Paste!$B10303="","",IFERROR(INDEX(AcctCat,MATCH(GL_Paste!$B10303&amp;"",AcctCode,0)),"UNKNOWN"))</f>
        <v/>
      </c>
      <c r="F10306">
        <f>IF(GL_Paste!$B10303="","",IFERROR(INDEX(AcctSub,MATCH(GL_Paste!$B10303&amp;"",AcctCode,0)),"UNKNOWN"))</f>
        <v/>
      </c>
    </row>
    <row r="10307">
      <c r="A10307" s="40">
        <f>IF(GL_Paste!$B10304="","",N(GL_Paste!$H10304)-N(GL_Paste!$G10304))</f>
        <v/>
      </c>
      <c r="B10307" s="43">
        <f>IF(GL_Paste!$B10304="","",DATE(YEAR(GL_Paste!$E10304),MONTH(GL_Paste!$E10304),1))</f>
        <v/>
      </c>
      <c r="C10307">
        <f>IF(GL_Paste!$B10304="","",IF(TRIM(GL_Paste!$M10304)&lt;&gt;"",TRIM(GL_Paste!$M10304),IFERROR(MID(GL_Paste!$I10304,FIND("[",GL_Paste!$I10304)+1,FIND("]",GL_Paste!$I10304)-FIND("[",GL_Paste!$I10304)-1),"")))</f>
        <v/>
      </c>
      <c r="D10307">
        <f>IF(GL_Paste!$B10304="","",IFERROR(INDEX(DeptName,MATCH($C10307,DeptTag,0)),"UNALLOCATED"))</f>
        <v/>
      </c>
      <c r="E10307">
        <f>IF(GL_Paste!$B10304="","",IFERROR(INDEX(AcctCat,MATCH(GL_Paste!$B10304&amp;"",AcctCode,0)),"UNKNOWN"))</f>
        <v/>
      </c>
      <c r="F10307">
        <f>IF(GL_Paste!$B10304="","",IFERROR(INDEX(AcctSub,MATCH(GL_Paste!$B10304&amp;"",AcctCode,0)),"UNKNOWN"))</f>
        <v/>
      </c>
    </row>
    <row r="10308">
      <c r="A10308" s="40">
        <f>IF(GL_Paste!$B10305="","",N(GL_Paste!$H10305)-N(GL_Paste!$G10305))</f>
        <v/>
      </c>
      <c r="B10308" s="43">
        <f>IF(GL_Paste!$B10305="","",DATE(YEAR(GL_Paste!$E10305),MONTH(GL_Paste!$E10305),1))</f>
        <v/>
      </c>
      <c r="C10308">
        <f>IF(GL_Paste!$B10305="","",IF(TRIM(GL_Paste!$M10305)&lt;&gt;"",TRIM(GL_Paste!$M10305),IFERROR(MID(GL_Paste!$I10305,FIND("[",GL_Paste!$I10305)+1,FIND("]",GL_Paste!$I10305)-FIND("[",GL_Paste!$I10305)-1),"")))</f>
        <v/>
      </c>
      <c r="D10308">
        <f>IF(GL_Paste!$B10305="","",IFERROR(INDEX(DeptName,MATCH($C10308,DeptTag,0)),"UNALLOCATED"))</f>
        <v/>
      </c>
      <c r="E10308">
        <f>IF(GL_Paste!$B10305="","",IFERROR(INDEX(AcctCat,MATCH(GL_Paste!$B10305&amp;"",AcctCode,0)),"UNKNOWN"))</f>
        <v/>
      </c>
      <c r="F10308">
        <f>IF(GL_Paste!$B10305="","",IFERROR(INDEX(AcctSub,MATCH(GL_Paste!$B10305&amp;"",AcctCode,0)),"UNKNOWN"))</f>
        <v/>
      </c>
    </row>
    <row r="10309">
      <c r="A10309" s="40">
        <f>IF(GL_Paste!$B10306="","",N(GL_Paste!$H10306)-N(GL_Paste!$G10306))</f>
        <v/>
      </c>
      <c r="B10309" s="43">
        <f>IF(GL_Paste!$B10306="","",DATE(YEAR(GL_Paste!$E10306),MONTH(GL_Paste!$E10306),1))</f>
        <v/>
      </c>
      <c r="C10309">
        <f>IF(GL_Paste!$B10306="","",IF(TRIM(GL_Paste!$M10306)&lt;&gt;"",TRIM(GL_Paste!$M10306),IFERROR(MID(GL_Paste!$I10306,FIND("[",GL_Paste!$I10306)+1,FIND("]",GL_Paste!$I10306)-FIND("[",GL_Paste!$I10306)-1),"")))</f>
        <v/>
      </c>
      <c r="D10309">
        <f>IF(GL_Paste!$B10306="","",IFERROR(INDEX(DeptName,MATCH($C10309,DeptTag,0)),"UNALLOCATED"))</f>
        <v/>
      </c>
      <c r="E10309">
        <f>IF(GL_Paste!$B10306="","",IFERROR(INDEX(AcctCat,MATCH(GL_Paste!$B10306&amp;"",AcctCode,0)),"UNKNOWN"))</f>
        <v/>
      </c>
      <c r="F10309">
        <f>IF(GL_Paste!$B10306="","",IFERROR(INDEX(AcctSub,MATCH(GL_Paste!$B10306&amp;"",AcctCode,0)),"UNKNOWN"))</f>
        <v/>
      </c>
    </row>
    <row r="10310">
      <c r="A10310" s="40">
        <f>IF(GL_Paste!$B10307="","",N(GL_Paste!$H10307)-N(GL_Paste!$G10307))</f>
        <v/>
      </c>
      <c r="B10310" s="43">
        <f>IF(GL_Paste!$B10307="","",DATE(YEAR(GL_Paste!$E10307),MONTH(GL_Paste!$E10307),1))</f>
        <v/>
      </c>
      <c r="C10310">
        <f>IF(GL_Paste!$B10307="","",IF(TRIM(GL_Paste!$M10307)&lt;&gt;"",TRIM(GL_Paste!$M10307),IFERROR(MID(GL_Paste!$I10307,FIND("[",GL_Paste!$I10307)+1,FIND("]",GL_Paste!$I10307)-FIND("[",GL_Paste!$I10307)-1),"")))</f>
        <v/>
      </c>
      <c r="D10310">
        <f>IF(GL_Paste!$B10307="","",IFERROR(INDEX(DeptName,MATCH($C10310,DeptTag,0)),"UNALLOCATED"))</f>
        <v/>
      </c>
      <c r="E10310">
        <f>IF(GL_Paste!$B10307="","",IFERROR(INDEX(AcctCat,MATCH(GL_Paste!$B10307&amp;"",AcctCode,0)),"UNKNOWN"))</f>
        <v/>
      </c>
      <c r="F10310">
        <f>IF(GL_Paste!$B10307="","",IFERROR(INDEX(AcctSub,MATCH(GL_Paste!$B10307&amp;"",AcctCode,0)),"UNKNOWN"))</f>
        <v/>
      </c>
    </row>
    <row r="10311">
      <c r="A10311" s="40">
        <f>IF(GL_Paste!$B10308="","",N(GL_Paste!$H10308)-N(GL_Paste!$G10308))</f>
        <v/>
      </c>
      <c r="B10311" s="43">
        <f>IF(GL_Paste!$B10308="","",DATE(YEAR(GL_Paste!$E10308),MONTH(GL_Paste!$E10308),1))</f>
        <v/>
      </c>
      <c r="C10311">
        <f>IF(GL_Paste!$B10308="","",IF(TRIM(GL_Paste!$M10308)&lt;&gt;"",TRIM(GL_Paste!$M10308),IFERROR(MID(GL_Paste!$I10308,FIND("[",GL_Paste!$I10308)+1,FIND("]",GL_Paste!$I10308)-FIND("[",GL_Paste!$I10308)-1),"")))</f>
        <v/>
      </c>
      <c r="D10311">
        <f>IF(GL_Paste!$B10308="","",IFERROR(INDEX(DeptName,MATCH($C10311,DeptTag,0)),"UNALLOCATED"))</f>
        <v/>
      </c>
      <c r="E10311">
        <f>IF(GL_Paste!$B10308="","",IFERROR(INDEX(AcctCat,MATCH(GL_Paste!$B10308&amp;"",AcctCode,0)),"UNKNOWN"))</f>
        <v/>
      </c>
      <c r="F10311">
        <f>IF(GL_Paste!$B10308="","",IFERROR(INDEX(AcctSub,MATCH(GL_Paste!$B10308&amp;"",AcctCode,0)),"UNKNOWN"))</f>
        <v/>
      </c>
    </row>
    <row r="10312">
      <c r="A10312" s="40">
        <f>IF(GL_Paste!$B10309="","",N(GL_Paste!$H10309)-N(GL_Paste!$G10309))</f>
        <v/>
      </c>
      <c r="B10312" s="43">
        <f>IF(GL_Paste!$B10309="","",DATE(YEAR(GL_Paste!$E10309),MONTH(GL_Paste!$E10309),1))</f>
        <v/>
      </c>
      <c r="C10312">
        <f>IF(GL_Paste!$B10309="","",IF(TRIM(GL_Paste!$M10309)&lt;&gt;"",TRIM(GL_Paste!$M10309),IFERROR(MID(GL_Paste!$I10309,FIND("[",GL_Paste!$I10309)+1,FIND("]",GL_Paste!$I10309)-FIND("[",GL_Paste!$I10309)-1),"")))</f>
        <v/>
      </c>
      <c r="D10312">
        <f>IF(GL_Paste!$B10309="","",IFERROR(INDEX(DeptName,MATCH($C10312,DeptTag,0)),"UNALLOCATED"))</f>
        <v/>
      </c>
      <c r="E10312">
        <f>IF(GL_Paste!$B10309="","",IFERROR(INDEX(AcctCat,MATCH(GL_Paste!$B10309&amp;"",AcctCode,0)),"UNKNOWN"))</f>
        <v/>
      </c>
      <c r="F10312">
        <f>IF(GL_Paste!$B10309="","",IFERROR(INDEX(AcctSub,MATCH(GL_Paste!$B10309&amp;"",AcctCode,0)),"UNKNOWN"))</f>
        <v/>
      </c>
    </row>
    <row r="10313">
      <c r="A10313" s="40">
        <f>IF(GL_Paste!$B10310="","",N(GL_Paste!$H10310)-N(GL_Paste!$G10310))</f>
        <v/>
      </c>
      <c r="B10313" s="43">
        <f>IF(GL_Paste!$B10310="","",DATE(YEAR(GL_Paste!$E10310),MONTH(GL_Paste!$E10310),1))</f>
        <v/>
      </c>
      <c r="C10313">
        <f>IF(GL_Paste!$B10310="","",IF(TRIM(GL_Paste!$M10310)&lt;&gt;"",TRIM(GL_Paste!$M10310),IFERROR(MID(GL_Paste!$I10310,FIND("[",GL_Paste!$I10310)+1,FIND("]",GL_Paste!$I10310)-FIND("[",GL_Paste!$I10310)-1),"")))</f>
        <v/>
      </c>
      <c r="D10313">
        <f>IF(GL_Paste!$B10310="","",IFERROR(INDEX(DeptName,MATCH($C10313,DeptTag,0)),"UNALLOCATED"))</f>
        <v/>
      </c>
      <c r="E10313">
        <f>IF(GL_Paste!$B10310="","",IFERROR(INDEX(AcctCat,MATCH(GL_Paste!$B10310&amp;"",AcctCode,0)),"UNKNOWN"))</f>
        <v/>
      </c>
      <c r="F10313">
        <f>IF(GL_Paste!$B10310="","",IFERROR(INDEX(AcctSub,MATCH(GL_Paste!$B10310&amp;"",AcctCode,0)),"UNKNOWN"))</f>
        <v/>
      </c>
    </row>
    <row r="10314">
      <c r="A10314" s="40">
        <f>IF(GL_Paste!$B10311="","",N(GL_Paste!$H10311)-N(GL_Paste!$G10311))</f>
        <v/>
      </c>
      <c r="B10314" s="43">
        <f>IF(GL_Paste!$B10311="","",DATE(YEAR(GL_Paste!$E10311),MONTH(GL_Paste!$E10311),1))</f>
        <v/>
      </c>
      <c r="C10314">
        <f>IF(GL_Paste!$B10311="","",IF(TRIM(GL_Paste!$M10311)&lt;&gt;"",TRIM(GL_Paste!$M10311),IFERROR(MID(GL_Paste!$I10311,FIND("[",GL_Paste!$I10311)+1,FIND("]",GL_Paste!$I10311)-FIND("[",GL_Paste!$I10311)-1),"")))</f>
        <v/>
      </c>
      <c r="D10314">
        <f>IF(GL_Paste!$B10311="","",IFERROR(INDEX(DeptName,MATCH($C10314,DeptTag,0)),"UNALLOCATED"))</f>
        <v/>
      </c>
      <c r="E10314">
        <f>IF(GL_Paste!$B10311="","",IFERROR(INDEX(AcctCat,MATCH(GL_Paste!$B10311&amp;"",AcctCode,0)),"UNKNOWN"))</f>
        <v/>
      </c>
      <c r="F10314">
        <f>IF(GL_Paste!$B10311="","",IFERROR(INDEX(AcctSub,MATCH(GL_Paste!$B10311&amp;"",AcctCode,0)),"UNKNOWN"))</f>
        <v/>
      </c>
    </row>
    <row r="10315">
      <c r="A10315" s="40">
        <f>IF(GL_Paste!$B10312="","",N(GL_Paste!$H10312)-N(GL_Paste!$G10312))</f>
        <v/>
      </c>
      <c r="B10315" s="43">
        <f>IF(GL_Paste!$B10312="","",DATE(YEAR(GL_Paste!$E10312),MONTH(GL_Paste!$E10312),1))</f>
        <v/>
      </c>
      <c r="C10315">
        <f>IF(GL_Paste!$B10312="","",IF(TRIM(GL_Paste!$M10312)&lt;&gt;"",TRIM(GL_Paste!$M10312),IFERROR(MID(GL_Paste!$I10312,FIND("[",GL_Paste!$I10312)+1,FIND("]",GL_Paste!$I10312)-FIND("[",GL_Paste!$I10312)-1),"")))</f>
        <v/>
      </c>
      <c r="D10315">
        <f>IF(GL_Paste!$B10312="","",IFERROR(INDEX(DeptName,MATCH($C10315,DeptTag,0)),"UNALLOCATED"))</f>
        <v/>
      </c>
      <c r="E10315">
        <f>IF(GL_Paste!$B10312="","",IFERROR(INDEX(AcctCat,MATCH(GL_Paste!$B10312&amp;"",AcctCode,0)),"UNKNOWN"))</f>
        <v/>
      </c>
      <c r="F10315">
        <f>IF(GL_Paste!$B10312="","",IFERROR(INDEX(AcctSub,MATCH(GL_Paste!$B10312&amp;"",AcctCode,0)),"UNKNOWN"))</f>
        <v/>
      </c>
    </row>
    <row r="10316">
      <c r="A10316" s="40">
        <f>IF(GL_Paste!$B10313="","",N(GL_Paste!$H10313)-N(GL_Paste!$G10313))</f>
        <v/>
      </c>
      <c r="B10316" s="43">
        <f>IF(GL_Paste!$B10313="","",DATE(YEAR(GL_Paste!$E10313),MONTH(GL_Paste!$E10313),1))</f>
        <v/>
      </c>
      <c r="C10316">
        <f>IF(GL_Paste!$B10313="","",IF(TRIM(GL_Paste!$M10313)&lt;&gt;"",TRIM(GL_Paste!$M10313),IFERROR(MID(GL_Paste!$I10313,FIND("[",GL_Paste!$I10313)+1,FIND("]",GL_Paste!$I10313)-FIND("[",GL_Paste!$I10313)-1),"")))</f>
        <v/>
      </c>
      <c r="D10316">
        <f>IF(GL_Paste!$B10313="","",IFERROR(INDEX(DeptName,MATCH($C10316,DeptTag,0)),"UNALLOCATED"))</f>
        <v/>
      </c>
      <c r="E10316">
        <f>IF(GL_Paste!$B10313="","",IFERROR(INDEX(AcctCat,MATCH(GL_Paste!$B10313&amp;"",AcctCode,0)),"UNKNOWN"))</f>
        <v/>
      </c>
      <c r="F10316">
        <f>IF(GL_Paste!$B10313="","",IFERROR(INDEX(AcctSub,MATCH(GL_Paste!$B10313&amp;"",AcctCode,0)),"UNKNOWN"))</f>
        <v/>
      </c>
    </row>
    <row r="10317">
      <c r="A10317" s="40">
        <f>IF(GL_Paste!$B10314="","",N(GL_Paste!$H10314)-N(GL_Paste!$G10314))</f>
        <v/>
      </c>
      <c r="B10317" s="43">
        <f>IF(GL_Paste!$B10314="","",DATE(YEAR(GL_Paste!$E10314),MONTH(GL_Paste!$E10314),1))</f>
        <v/>
      </c>
      <c r="C10317">
        <f>IF(GL_Paste!$B10314="","",IF(TRIM(GL_Paste!$M10314)&lt;&gt;"",TRIM(GL_Paste!$M10314),IFERROR(MID(GL_Paste!$I10314,FIND("[",GL_Paste!$I10314)+1,FIND("]",GL_Paste!$I10314)-FIND("[",GL_Paste!$I10314)-1),"")))</f>
        <v/>
      </c>
      <c r="D10317">
        <f>IF(GL_Paste!$B10314="","",IFERROR(INDEX(DeptName,MATCH($C10317,DeptTag,0)),"UNALLOCATED"))</f>
        <v/>
      </c>
      <c r="E10317">
        <f>IF(GL_Paste!$B10314="","",IFERROR(INDEX(AcctCat,MATCH(GL_Paste!$B10314&amp;"",AcctCode,0)),"UNKNOWN"))</f>
        <v/>
      </c>
      <c r="F10317">
        <f>IF(GL_Paste!$B10314="","",IFERROR(INDEX(AcctSub,MATCH(GL_Paste!$B10314&amp;"",AcctCode,0)),"UNKNOWN"))</f>
        <v/>
      </c>
    </row>
    <row r="10318">
      <c r="A10318" s="40">
        <f>IF(GL_Paste!$B10315="","",N(GL_Paste!$H10315)-N(GL_Paste!$G10315))</f>
        <v/>
      </c>
      <c r="B10318" s="43">
        <f>IF(GL_Paste!$B10315="","",DATE(YEAR(GL_Paste!$E10315),MONTH(GL_Paste!$E10315),1))</f>
        <v/>
      </c>
      <c r="C10318">
        <f>IF(GL_Paste!$B10315="","",IF(TRIM(GL_Paste!$M10315)&lt;&gt;"",TRIM(GL_Paste!$M10315),IFERROR(MID(GL_Paste!$I10315,FIND("[",GL_Paste!$I10315)+1,FIND("]",GL_Paste!$I10315)-FIND("[",GL_Paste!$I10315)-1),"")))</f>
        <v/>
      </c>
      <c r="D10318">
        <f>IF(GL_Paste!$B10315="","",IFERROR(INDEX(DeptName,MATCH($C10318,DeptTag,0)),"UNALLOCATED"))</f>
        <v/>
      </c>
      <c r="E10318">
        <f>IF(GL_Paste!$B10315="","",IFERROR(INDEX(AcctCat,MATCH(GL_Paste!$B10315&amp;"",AcctCode,0)),"UNKNOWN"))</f>
        <v/>
      </c>
      <c r="F10318">
        <f>IF(GL_Paste!$B10315="","",IFERROR(INDEX(AcctSub,MATCH(GL_Paste!$B10315&amp;"",AcctCode,0)),"UNKNOWN"))</f>
        <v/>
      </c>
    </row>
    <row r="10319">
      <c r="A10319" s="40">
        <f>IF(GL_Paste!$B10316="","",N(GL_Paste!$H10316)-N(GL_Paste!$G10316))</f>
        <v/>
      </c>
      <c r="B10319" s="43">
        <f>IF(GL_Paste!$B10316="","",DATE(YEAR(GL_Paste!$E10316),MONTH(GL_Paste!$E10316),1))</f>
        <v/>
      </c>
      <c r="C10319">
        <f>IF(GL_Paste!$B10316="","",IF(TRIM(GL_Paste!$M10316)&lt;&gt;"",TRIM(GL_Paste!$M10316),IFERROR(MID(GL_Paste!$I10316,FIND("[",GL_Paste!$I10316)+1,FIND("]",GL_Paste!$I10316)-FIND("[",GL_Paste!$I10316)-1),"")))</f>
        <v/>
      </c>
      <c r="D10319">
        <f>IF(GL_Paste!$B10316="","",IFERROR(INDEX(DeptName,MATCH($C10319,DeptTag,0)),"UNALLOCATED"))</f>
        <v/>
      </c>
      <c r="E10319">
        <f>IF(GL_Paste!$B10316="","",IFERROR(INDEX(AcctCat,MATCH(GL_Paste!$B10316&amp;"",AcctCode,0)),"UNKNOWN"))</f>
        <v/>
      </c>
      <c r="F10319">
        <f>IF(GL_Paste!$B10316="","",IFERROR(INDEX(AcctSub,MATCH(GL_Paste!$B10316&amp;"",AcctCode,0)),"UNKNOWN"))</f>
        <v/>
      </c>
    </row>
    <row r="10320">
      <c r="A10320" s="40">
        <f>IF(GL_Paste!$B10317="","",N(GL_Paste!$H10317)-N(GL_Paste!$G10317))</f>
        <v/>
      </c>
      <c r="B10320" s="43">
        <f>IF(GL_Paste!$B10317="","",DATE(YEAR(GL_Paste!$E10317),MONTH(GL_Paste!$E10317),1))</f>
        <v/>
      </c>
      <c r="C10320">
        <f>IF(GL_Paste!$B10317="","",IF(TRIM(GL_Paste!$M10317)&lt;&gt;"",TRIM(GL_Paste!$M10317),IFERROR(MID(GL_Paste!$I10317,FIND("[",GL_Paste!$I10317)+1,FIND("]",GL_Paste!$I10317)-FIND("[",GL_Paste!$I10317)-1),"")))</f>
        <v/>
      </c>
      <c r="D10320">
        <f>IF(GL_Paste!$B10317="","",IFERROR(INDEX(DeptName,MATCH($C10320,DeptTag,0)),"UNALLOCATED"))</f>
        <v/>
      </c>
      <c r="E10320">
        <f>IF(GL_Paste!$B10317="","",IFERROR(INDEX(AcctCat,MATCH(GL_Paste!$B10317&amp;"",AcctCode,0)),"UNKNOWN"))</f>
        <v/>
      </c>
      <c r="F10320">
        <f>IF(GL_Paste!$B10317="","",IFERROR(INDEX(AcctSub,MATCH(GL_Paste!$B10317&amp;"",AcctCode,0)),"UNKNOWN"))</f>
        <v/>
      </c>
    </row>
    <row r="10321">
      <c r="A10321" s="40">
        <f>IF(GL_Paste!$B10318="","",N(GL_Paste!$H10318)-N(GL_Paste!$G10318))</f>
        <v/>
      </c>
      <c r="B10321" s="43">
        <f>IF(GL_Paste!$B10318="","",DATE(YEAR(GL_Paste!$E10318),MONTH(GL_Paste!$E10318),1))</f>
        <v/>
      </c>
      <c r="C10321">
        <f>IF(GL_Paste!$B10318="","",IF(TRIM(GL_Paste!$M10318)&lt;&gt;"",TRIM(GL_Paste!$M10318),IFERROR(MID(GL_Paste!$I10318,FIND("[",GL_Paste!$I10318)+1,FIND("]",GL_Paste!$I10318)-FIND("[",GL_Paste!$I10318)-1),"")))</f>
        <v/>
      </c>
      <c r="D10321">
        <f>IF(GL_Paste!$B10318="","",IFERROR(INDEX(DeptName,MATCH($C10321,DeptTag,0)),"UNALLOCATED"))</f>
        <v/>
      </c>
      <c r="E10321">
        <f>IF(GL_Paste!$B10318="","",IFERROR(INDEX(AcctCat,MATCH(GL_Paste!$B10318&amp;"",AcctCode,0)),"UNKNOWN"))</f>
        <v/>
      </c>
      <c r="F10321">
        <f>IF(GL_Paste!$B10318="","",IFERROR(INDEX(AcctSub,MATCH(GL_Paste!$B10318&amp;"",AcctCode,0)),"UNKNOWN"))</f>
        <v/>
      </c>
    </row>
    <row r="10322">
      <c r="A10322" s="40">
        <f>IF(GL_Paste!$B10319="","",N(GL_Paste!$H10319)-N(GL_Paste!$G10319))</f>
        <v/>
      </c>
      <c r="B10322" s="43">
        <f>IF(GL_Paste!$B10319="","",DATE(YEAR(GL_Paste!$E10319),MONTH(GL_Paste!$E10319),1))</f>
        <v/>
      </c>
      <c r="C10322">
        <f>IF(GL_Paste!$B10319="","",IF(TRIM(GL_Paste!$M10319)&lt;&gt;"",TRIM(GL_Paste!$M10319),IFERROR(MID(GL_Paste!$I10319,FIND("[",GL_Paste!$I10319)+1,FIND("]",GL_Paste!$I10319)-FIND("[",GL_Paste!$I10319)-1),"")))</f>
        <v/>
      </c>
      <c r="D10322">
        <f>IF(GL_Paste!$B10319="","",IFERROR(INDEX(DeptName,MATCH($C10322,DeptTag,0)),"UNALLOCATED"))</f>
        <v/>
      </c>
      <c r="E10322">
        <f>IF(GL_Paste!$B10319="","",IFERROR(INDEX(AcctCat,MATCH(GL_Paste!$B10319&amp;"",AcctCode,0)),"UNKNOWN"))</f>
        <v/>
      </c>
      <c r="F10322">
        <f>IF(GL_Paste!$B10319="","",IFERROR(INDEX(AcctSub,MATCH(GL_Paste!$B10319&amp;"",AcctCode,0)),"UNKNOWN"))</f>
        <v/>
      </c>
    </row>
    <row r="10323">
      <c r="A10323" s="40">
        <f>IF(GL_Paste!$B10320="","",N(GL_Paste!$H10320)-N(GL_Paste!$G10320))</f>
        <v/>
      </c>
      <c r="B10323" s="43">
        <f>IF(GL_Paste!$B10320="","",DATE(YEAR(GL_Paste!$E10320),MONTH(GL_Paste!$E10320),1))</f>
        <v/>
      </c>
      <c r="C10323">
        <f>IF(GL_Paste!$B10320="","",IF(TRIM(GL_Paste!$M10320)&lt;&gt;"",TRIM(GL_Paste!$M10320),IFERROR(MID(GL_Paste!$I10320,FIND("[",GL_Paste!$I10320)+1,FIND("]",GL_Paste!$I10320)-FIND("[",GL_Paste!$I10320)-1),"")))</f>
        <v/>
      </c>
      <c r="D10323">
        <f>IF(GL_Paste!$B10320="","",IFERROR(INDEX(DeptName,MATCH($C10323,DeptTag,0)),"UNALLOCATED"))</f>
        <v/>
      </c>
      <c r="E10323">
        <f>IF(GL_Paste!$B10320="","",IFERROR(INDEX(AcctCat,MATCH(GL_Paste!$B10320&amp;"",AcctCode,0)),"UNKNOWN"))</f>
        <v/>
      </c>
      <c r="F10323">
        <f>IF(GL_Paste!$B10320="","",IFERROR(INDEX(AcctSub,MATCH(GL_Paste!$B10320&amp;"",AcctCode,0)),"UNKNOWN"))</f>
        <v/>
      </c>
    </row>
    <row r="10324">
      <c r="A10324" s="40">
        <f>IF(GL_Paste!$B10321="","",N(GL_Paste!$H10321)-N(GL_Paste!$G10321))</f>
        <v/>
      </c>
      <c r="B10324" s="43">
        <f>IF(GL_Paste!$B10321="","",DATE(YEAR(GL_Paste!$E10321),MONTH(GL_Paste!$E10321),1))</f>
        <v/>
      </c>
      <c r="C10324">
        <f>IF(GL_Paste!$B10321="","",IF(TRIM(GL_Paste!$M10321)&lt;&gt;"",TRIM(GL_Paste!$M10321),IFERROR(MID(GL_Paste!$I10321,FIND("[",GL_Paste!$I10321)+1,FIND("]",GL_Paste!$I10321)-FIND("[",GL_Paste!$I10321)-1),"")))</f>
        <v/>
      </c>
      <c r="D10324">
        <f>IF(GL_Paste!$B10321="","",IFERROR(INDEX(DeptName,MATCH($C10324,DeptTag,0)),"UNALLOCATED"))</f>
        <v/>
      </c>
      <c r="E10324">
        <f>IF(GL_Paste!$B10321="","",IFERROR(INDEX(AcctCat,MATCH(GL_Paste!$B10321&amp;"",AcctCode,0)),"UNKNOWN"))</f>
        <v/>
      </c>
      <c r="F10324">
        <f>IF(GL_Paste!$B10321="","",IFERROR(INDEX(AcctSub,MATCH(GL_Paste!$B10321&amp;"",AcctCode,0)),"UNKNOWN"))</f>
        <v/>
      </c>
    </row>
    <row r="10325">
      <c r="A10325" s="40">
        <f>IF(GL_Paste!$B10322="","",N(GL_Paste!$H10322)-N(GL_Paste!$G10322))</f>
        <v/>
      </c>
      <c r="B10325" s="43">
        <f>IF(GL_Paste!$B10322="","",DATE(YEAR(GL_Paste!$E10322),MONTH(GL_Paste!$E10322),1))</f>
        <v/>
      </c>
      <c r="C10325">
        <f>IF(GL_Paste!$B10322="","",IF(TRIM(GL_Paste!$M10322)&lt;&gt;"",TRIM(GL_Paste!$M10322),IFERROR(MID(GL_Paste!$I10322,FIND("[",GL_Paste!$I10322)+1,FIND("]",GL_Paste!$I10322)-FIND("[",GL_Paste!$I10322)-1),"")))</f>
        <v/>
      </c>
      <c r="D10325">
        <f>IF(GL_Paste!$B10322="","",IFERROR(INDEX(DeptName,MATCH($C10325,DeptTag,0)),"UNALLOCATED"))</f>
        <v/>
      </c>
      <c r="E10325">
        <f>IF(GL_Paste!$B10322="","",IFERROR(INDEX(AcctCat,MATCH(GL_Paste!$B10322&amp;"",AcctCode,0)),"UNKNOWN"))</f>
        <v/>
      </c>
      <c r="F10325">
        <f>IF(GL_Paste!$B10322="","",IFERROR(INDEX(AcctSub,MATCH(GL_Paste!$B10322&amp;"",AcctCode,0)),"UNKNOWN"))</f>
        <v/>
      </c>
    </row>
    <row r="10326">
      <c r="A10326" s="40">
        <f>IF(GL_Paste!$B10323="","",N(GL_Paste!$H10323)-N(GL_Paste!$G10323))</f>
        <v/>
      </c>
      <c r="B10326" s="43">
        <f>IF(GL_Paste!$B10323="","",DATE(YEAR(GL_Paste!$E10323),MONTH(GL_Paste!$E10323),1))</f>
        <v/>
      </c>
      <c r="C10326">
        <f>IF(GL_Paste!$B10323="","",IF(TRIM(GL_Paste!$M10323)&lt;&gt;"",TRIM(GL_Paste!$M10323),IFERROR(MID(GL_Paste!$I10323,FIND("[",GL_Paste!$I10323)+1,FIND("]",GL_Paste!$I10323)-FIND("[",GL_Paste!$I10323)-1),"")))</f>
        <v/>
      </c>
      <c r="D10326">
        <f>IF(GL_Paste!$B10323="","",IFERROR(INDEX(DeptName,MATCH($C10326,DeptTag,0)),"UNALLOCATED"))</f>
        <v/>
      </c>
      <c r="E10326">
        <f>IF(GL_Paste!$B10323="","",IFERROR(INDEX(AcctCat,MATCH(GL_Paste!$B10323&amp;"",AcctCode,0)),"UNKNOWN"))</f>
        <v/>
      </c>
      <c r="F10326">
        <f>IF(GL_Paste!$B10323="","",IFERROR(INDEX(AcctSub,MATCH(GL_Paste!$B10323&amp;"",AcctCode,0)),"UNKNOWN"))</f>
        <v/>
      </c>
    </row>
    <row r="10327">
      <c r="A10327" s="40">
        <f>IF(GL_Paste!$B10324="","",N(GL_Paste!$H10324)-N(GL_Paste!$G10324))</f>
        <v/>
      </c>
      <c r="B10327" s="43">
        <f>IF(GL_Paste!$B10324="","",DATE(YEAR(GL_Paste!$E10324),MONTH(GL_Paste!$E10324),1))</f>
        <v/>
      </c>
      <c r="C10327">
        <f>IF(GL_Paste!$B10324="","",IF(TRIM(GL_Paste!$M10324)&lt;&gt;"",TRIM(GL_Paste!$M10324),IFERROR(MID(GL_Paste!$I10324,FIND("[",GL_Paste!$I10324)+1,FIND("]",GL_Paste!$I10324)-FIND("[",GL_Paste!$I10324)-1),"")))</f>
        <v/>
      </c>
      <c r="D10327">
        <f>IF(GL_Paste!$B10324="","",IFERROR(INDEX(DeptName,MATCH($C10327,DeptTag,0)),"UNALLOCATED"))</f>
        <v/>
      </c>
      <c r="E10327">
        <f>IF(GL_Paste!$B10324="","",IFERROR(INDEX(AcctCat,MATCH(GL_Paste!$B10324&amp;"",AcctCode,0)),"UNKNOWN"))</f>
        <v/>
      </c>
      <c r="F10327">
        <f>IF(GL_Paste!$B10324="","",IFERROR(INDEX(AcctSub,MATCH(GL_Paste!$B10324&amp;"",AcctCode,0)),"UNKNOWN"))</f>
        <v/>
      </c>
    </row>
    <row r="10328">
      <c r="A10328" s="40">
        <f>IF(GL_Paste!$B10325="","",N(GL_Paste!$H10325)-N(GL_Paste!$G10325))</f>
        <v/>
      </c>
      <c r="B10328" s="43">
        <f>IF(GL_Paste!$B10325="","",DATE(YEAR(GL_Paste!$E10325),MONTH(GL_Paste!$E10325),1))</f>
        <v/>
      </c>
      <c r="C10328">
        <f>IF(GL_Paste!$B10325="","",IF(TRIM(GL_Paste!$M10325)&lt;&gt;"",TRIM(GL_Paste!$M10325),IFERROR(MID(GL_Paste!$I10325,FIND("[",GL_Paste!$I10325)+1,FIND("]",GL_Paste!$I10325)-FIND("[",GL_Paste!$I10325)-1),"")))</f>
        <v/>
      </c>
      <c r="D10328">
        <f>IF(GL_Paste!$B10325="","",IFERROR(INDEX(DeptName,MATCH($C10328,DeptTag,0)),"UNALLOCATED"))</f>
        <v/>
      </c>
      <c r="E10328">
        <f>IF(GL_Paste!$B10325="","",IFERROR(INDEX(AcctCat,MATCH(GL_Paste!$B10325&amp;"",AcctCode,0)),"UNKNOWN"))</f>
        <v/>
      </c>
      <c r="F10328">
        <f>IF(GL_Paste!$B10325="","",IFERROR(INDEX(AcctSub,MATCH(GL_Paste!$B10325&amp;"",AcctCode,0)),"UNKNOWN"))</f>
        <v/>
      </c>
    </row>
    <row r="10329">
      <c r="A10329" s="40">
        <f>IF(GL_Paste!$B10326="","",N(GL_Paste!$H10326)-N(GL_Paste!$G10326))</f>
        <v/>
      </c>
      <c r="B10329" s="43">
        <f>IF(GL_Paste!$B10326="","",DATE(YEAR(GL_Paste!$E10326),MONTH(GL_Paste!$E10326),1))</f>
        <v/>
      </c>
      <c r="C10329">
        <f>IF(GL_Paste!$B10326="","",IF(TRIM(GL_Paste!$M10326)&lt;&gt;"",TRIM(GL_Paste!$M10326),IFERROR(MID(GL_Paste!$I10326,FIND("[",GL_Paste!$I10326)+1,FIND("]",GL_Paste!$I10326)-FIND("[",GL_Paste!$I10326)-1),"")))</f>
        <v/>
      </c>
      <c r="D10329">
        <f>IF(GL_Paste!$B10326="","",IFERROR(INDEX(DeptName,MATCH($C10329,DeptTag,0)),"UNALLOCATED"))</f>
        <v/>
      </c>
      <c r="E10329">
        <f>IF(GL_Paste!$B10326="","",IFERROR(INDEX(AcctCat,MATCH(GL_Paste!$B10326&amp;"",AcctCode,0)),"UNKNOWN"))</f>
        <v/>
      </c>
      <c r="F10329">
        <f>IF(GL_Paste!$B10326="","",IFERROR(INDEX(AcctSub,MATCH(GL_Paste!$B10326&amp;"",AcctCode,0)),"UNKNOWN"))</f>
        <v/>
      </c>
    </row>
    <row r="10330">
      <c r="A10330" s="40">
        <f>IF(GL_Paste!$B10327="","",N(GL_Paste!$H10327)-N(GL_Paste!$G10327))</f>
        <v/>
      </c>
      <c r="B10330" s="43">
        <f>IF(GL_Paste!$B10327="","",DATE(YEAR(GL_Paste!$E10327),MONTH(GL_Paste!$E10327),1))</f>
        <v/>
      </c>
      <c r="C10330">
        <f>IF(GL_Paste!$B10327="","",IF(TRIM(GL_Paste!$M10327)&lt;&gt;"",TRIM(GL_Paste!$M10327),IFERROR(MID(GL_Paste!$I10327,FIND("[",GL_Paste!$I10327)+1,FIND("]",GL_Paste!$I10327)-FIND("[",GL_Paste!$I10327)-1),"")))</f>
        <v/>
      </c>
      <c r="D10330">
        <f>IF(GL_Paste!$B10327="","",IFERROR(INDEX(DeptName,MATCH($C10330,DeptTag,0)),"UNALLOCATED"))</f>
        <v/>
      </c>
      <c r="E10330">
        <f>IF(GL_Paste!$B10327="","",IFERROR(INDEX(AcctCat,MATCH(GL_Paste!$B10327&amp;"",AcctCode,0)),"UNKNOWN"))</f>
        <v/>
      </c>
      <c r="F10330">
        <f>IF(GL_Paste!$B10327="","",IFERROR(INDEX(AcctSub,MATCH(GL_Paste!$B10327&amp;"",AcctCode,0)),"UNKNOWN"))</f>
        <v/>
      </c>
    </row>
    <row r="10331">
      <c r="A10331" s="40">
        <f>IF(GL_Paste!$B10328="","",N(GL_Paste!$H10328)-N(GL_Paste!$G10328))</f>
        <v/>
      </c>
      <c r="B10331" s="43">
        <f>IF(GL_Paste!$B10328="","",DATE(YEAR(GL_Paste!$E10328),MONTH(GL_Paste!$E10328),1))</f>
        <v/>
      </c>
      <c r="C10331">
        <f>IF(GL_Paste!$B10328="","",IF(TRIM(GL_Paste!$M10328)&lt;&gt;"",TRIM(GL_Paste!$M10328),IFERROR(MID(GL_Paste!$I10328,FIND("[",GL_Paste!$I10328)+1,FIND("]",GL_Paste!$I10328)-FIND("[",GL_Paste!$I10328)-1),"")))</f>
        <v/>
      </c>
      <c r="D10331">
        <f>IF(GL_Paste!$B10328="","",IFERROR(INDEX(DeptName,MATCH($C10331,DeptTag,0)),"UNALLOCATED"))</f>
        <v/>
      </c>
      <c r="E10331">
        <f>IF(GL_Paste!$B10328="","",IFERROR(INDEX(AcctCat,MATCH(GL_Paste!$B10328&amp;"",AcctCode,0)),"UNKNOWN"))</f>
        <v/>
      </c>
      <c r="F10331">
        <f>IF(GL_Paste!$B10328="","",IFERROR(INDEX(AcctSub,MATCH(GL_Paste!$B10328&amp;"",AcctCode,0)),"UNKNOWN"))</f>
        <v/>
      </c>
    </row>
    <row r="10332">
      <c r="A10332" s="40">
        <f>IF(GL_Paste!$B10329="","",N(GL_Paste!$H10329)-N(GL_Paste!$G10329))</f>
        <v/>
      </c>
      <c r="B10332" s="43">
        <f>IF(GL_Paste!$B10329="","",DATE(YEAR(GL_Paste!$E10329),MONTH(GL_Paste!$E10329),1))</f>
        <v/>
      </c>
      <c r="C10332">
        <f>IF(GL_Paste!$B10329="","",IF(TRIM(GL_Paste!$M10329)&lt;&gt;"",TRIM(GL_Paste!$M10329),IFERROR(MID(GL_Paste!$I10329,FIND("[",GL_Paste!$I10329)+1,FIND("]",GL_Paste!$I10329)-FIND("[",GL_Paste!$I10329)-1),"")))</f>
        <v/>
      </c>
      <c r="D10332">
        <f>IF(GL_Paste!$B10329="","",IFERROR(INDEX(DeptName,MATCH($C10332,DeptTag,0)),"UNALLOCATED"))</f>
        <v/>
      </c>
      <c r="E10332">
        <f>IF(GL_Paste!$B10329="","",IFERROR(INDEX(AcctCat,MATCH(GL_Paste!$B10329&amp;"",AcctCode,0)),"UNKNOWN"))</f>
        <v/>
      </c>
      <c r="F10332">
        <f>IF(GL_Paste!$B10329="","",IFERROR(INDEX(AcctSub,MATCH(GL_Paste!$B10329&amp;"",AcctCode,0)),"UNKNOWN"))</f>
        <v/>
      </c>
    </row>
    <row r="10333">
      <c r="A10333" s="40">
        <f>IF(GL_Paste!$B10330="","",N(GL_Paste!$H10330)-N(GL_Paste!$G10330))</f>
        <v/>
      </c>
      <c r="B10333" s="43">
        <f>IF(GL_Paste!$B10330="","",DATE(YEAR(GL_Paste!$E10330),MONTH(GL_Paste!$E10330),1))</f>
        <v/>
      </c>
      <c r="C10333">
        <f>IF(GL_Paste!$B10330="","",IF(TRIM(GL_Paste!$M10330)&lt;&gt;"",TRIM(GL_Paste!$M10330),IFERROR(MID(GL_Paste!$I10330,FIND("[",GL_Paste!$I10330)+1,FIND("]",GL_Paste!$I10330)-FIND("[",GL_Paste!$I10330)-1),"")))</f>
        <v/>
      </c>
      <c r="D10333">
        <f>IF(GL_Paste!$B10330="","",IFERROR(INDEX(DeptName,MATCH($C10333,DeptTag,0)),"UNALLOCATED"))</f>
        <v/>
      </c>
      <c r="E10333">
        <f>IF(GL_Paste!$B10330="","",IFERROR(INDEX(AcctCat,MATCH(GL_Paste!$B10330&amp;"",AcctCode,0)),"UNKNOWN"))</f>
        <v/>
      </c>
      <c r="F10333">
        <f>IF(GL_Paste!$B10330="","",IFERROR(INDEX(AcctSub,MATCH(GL_Paste!$B10330&amp;"",AcctCode,0)),"UNKNOWN"))</f>
        <v/>
      </c>
    </row>
    <row r="10334">
      <c r="A10334" s="40">
        <f>IF(GL_Paste!$B10331="","",N(GL_Paste!$H10331)-N(GL_Paste!$G10331))</f>
        <v/>
      </c>
      <c r="B10334" s="43">
        <f>IF(GL_Paste!$B10331="","",DATE(YEAR(GL_Paste!$E10331),MONTH(GL_Paste!$E10331),1))</f>
        <v/>
      </c>
      <c r="C10334">
        <f>IF(GL_Paste!$B10331="","",IF(TRIM(GL_Paste!$M10331)&lt;&gt;"",TRIM(GL_Paste!$M10331),IFERROR(MID(GL_Paste!$I10331,FIND("[",GL_Paste!$I10331)+1,FIND("]",GL_Paste!$I10331)-FIND("[",GL_Paste!$I10331)-1),"")))</f>
        <v/>
      </c>
      <c r="D10334">
        <f>IF(GL_Paste!$B10331="","",IFERROR(INDEX(DeptName,MATCH($C10334,DeptTag,0)),"UNALLOCATED"))</f>
        <v/>
      </c>
      <c r="E10334">
        <f>IF(GL_Paste!$B10331="","",IFERROR(INDEX(AcctCat,MATCH(GL_Paste!$B10331&amp;"",AcctCode,0)),"UNKNOWN"))</f>
        <v/>
      </c>
      <c r="F10334">
        <f>IF(GL_Paste!$B10331="","",IFERROR(INDEX(AcctSub,MATCH(GL_Paste!$B10331&amp;"",AcctCode,0)),"UNKNOWN"))</f>
        <v/>
      </c>
    </row>
    <row r="10335">
      <c r="A10335" s="40">
        <f>IF(GL_Paste!$B10332="","",N(GL_Paste!$H10332)-N(GL_Paste!$G10332))</f>
        <v/>
      </c>
      <c r="B10335" s="43">
        <f>IF(GL_Paste!$B10332="","",DATE(YEAR(GL_Paste!$E10332),MONTH(GL_Paste!$E10332),1))</f>
        <v/>
      </c>
      <c r="C10335">
        <f>IF(GL_Paste!$B10332="","",IF(TRIM(GL_Paste!$M10332)&lt;&gt;"",TRIM(GL_Paste!$M10332),IFERROR(MID(GL_Paste!$I10332,FIND("[",GL_Paste!$I10332)+1,FIND("]",GL_Paste!$I10332)-FIND("[",GL_Paste!$I10332)-1),"")))</f>
        <v/>
      </c>
      <c r="D10335">
        <f>IF(GL_Paste!$B10332="","",IFERROR(INDEX(DeptName,MATCH($C10335,DeptTag,0)),"UNALLOCATED"))</f>
        <v/>
      </c>
      <c r="E10335">
        <f>IF(GL_Paste!$B10332="","",IFERROR(INDEX(AcctCat,MATCH(GL_Paste!$B10332&amp;"",AcctCode,0)),"UNKNOWN"))</f>
        <v/>
      </c>
      <c r="F10335">
        <f>IF(GL_Paste!$B10332="","",IFERROR(INDEX(AcctSub,MATCH(GL_Paste!$B10332&amp;"",AcctCode,0)),"UNKNOWN"))</f>
        <v/>
      </c>
    </row>
    <row r="10336">
      <c r="A10336" s="40">
        <f>IF(GL_Paste!$B10333="","",N(GL_Paste!$H10333)-N(GL_Paste!$G10333))</f>
        <v/>
      </c>
      <c r="B10336" s="43">
        <f>IF(GL_Paste!$B10333="","",DATE(YEAR(GL_Paste!$E10333),MONTH(GL_Paste!$E10333),1))</f>
        <v/>
      </c>
      <c r="C10336">
        <f>IF(GL_Paste!$B10333="","",IF(TRIM(GL_Paste!$M10333)&lt;&gt;"",TRIM(GL_Paste!$M10333),IFERROR(MID(GL_Paste!$I10333,FIND("[",GL_Paste!$I10333)+1,FIND("]",GL_Paste!$I10333)-FIND("[",GL_Paste!$I10333)-1),"")))</f>
        <v/>
      </c>
      <c r="D10336">
        <f>IF(GL_Paste!$B10333="","",IFERROR(INDEX(DeptName,MATCH($C10336,DeptTag,0)),"UNALLOCATED"))</f>
        <v/>
      </c>
      <c r="E10336">
        <f>IF(GL_Paste!$B10333="","",IFERROR(INDEX(AcctCat,MATCH(GL_Paste!$B10333&amp;"",AcctCode,0)),"UNKNOWN"))</f>
        <v/>
      </c>
      <c r="F10336">
        <f>IF(GL_Paste!$B10333="","",IFERROR(INDEX(AcctSub,MATCH(GL_Paste!$B10333&amp;"",AcctCode,0)),"UNKNOWN"))</f>
        <v/>
      </c>
    </row>
    <row r="10337">
      <c r="A10337" s="40">
        <f>IF(GL_Paste!$B10334="","",N(GL_Paste!$H10334)-N(GL_Paste!$G10334))</f>
        <v/>
      </c>
      <c r="B10337" s="43">
        <f>IF(GL_Paste!$B10334="","",DATE(YEAR(GL_Paste!$E10334),MONTH(GL_Paste!$E10334),1))</f>
        <v/>
      </c>
      <c r="C10337">
        <f>IF(GL_Paste!$B10334="","",IF(TRIM(GL_Paste!$M10334)&lt;&gt;"",TRIM(GL_Paste!$M10334),IFERROR(MID(GL_Paste!$I10334,FIND("[",GL_Paste!$I10334)+1,FIND("]",GL_Paste!$I10334)-FIND("[",GL_Paste!$I10334)-1),"")))</f>
        <v/>
      </c>
      <c r="D10337">
        <f>IF(GL_Paste!$B10334="","",IFERROR(INDEX(DeptName,MATCH($C10337,DeptTag,0)),"UNALLOCATED"))</f>
        <v/>
      </c>
      <c r="E10337">
        <f>IF(GL_Paste!$B10334="","",IFERROR(INDEX(AcctCat,MATCH(GL_Paste!$B10334&amp;"",AcctCode,0)),"UNKNOWN"))</f>
        <v/>
      </c>
      <c r="F10337">
        <f>IF(GL_Paste!$B10334="","",IFERROR(INDEX(AcctSub,MATCH(GL_Paste!$B10334&amp;"",AcctCode,0)),"UNKNOWN"))</f>
        <v/>
      </c>
    </row>
    <row r="10338">
      <c r="A10338" s="40">
        <f>IF(GL_Paste!$B10335="","",N(GL_Paste!$H10335)-N(GL_Paste!$G10335))</f>
        <v/>
      </c>
      <c r="B10338" s="43">
        <f>IF(GL_Paste!$B10335="","",DATE(YEAR(GL_Paste!$E10335),MONTH(GL_Paste!$E10335),1))</f>
        <v/>
      </c>
      <c r="C10338">
        <f>IF(GL_Paste!$B10335="","",IF(TRIM(GL_Paste!$M10335)&lt;&gt;"",TRIM(GL_Paste!$M10335),IFERROR(MID(GL_Paste!$I10335,FIND("[",GL_Paste!$I10335)+1,FIND("]",GL_Paste!$I10335)-FIND("[",GL_Paste!$I10335)-1),"")))</f>
        <v/>
      </c>
      <c r="D10338">
        <f>IF(GL_Paste!$B10335="","",IFERROR(INDEX(DeptName,MATCH($C10338,DeptTag,0)),"UNALLOCATED"))</f>
        <v/>
      </c>
      <c r="E10338">
        <f>IF(GL_Paste!$B10335="","",IFERROR(INDEX(AcctCat,MATCH(GL_Paste!$B10335&amp;"",AcctCode,0)),"UNKNOWN"))</f>
        <v/>
      </c>
      <c r="F10338">
        <f>IF(GL_Paste!$B10335="","",IFERROR(INDEX(AcctSub,MATCH(GL_Paste!$B10335&amp;"",AcctCode,0)),"UNKNOWN"))</f>
        <v/>
      </c>
    </row>
    <row r="10339">
      <c r="A10339" s="40">
        <f>IF(GL_Paste!$B10336="","",N(GL_Paste!$H10336)-N(GL_Paste!$G10336))</f>
        <v/>
      </c>
      <c r="B10339" s="43">
        <f>IF(GL_Paste!$B10336="","",DATE(YEAR(GL_Paste!$E10336),MONTH(GL_Paste!$E10336),1))</f>
        <v/>
      </c>
      <c r="C10339">
        <f>IF(GL_Paste!$B10336="","",IF(TRIM(GL_Paste!$M10336)&lt;&gt;"",TRIM(GL_Paste!$M10336),IFERROR(MID(GL_Paste!$I10336,FIND("[",GL_Paste!$I10336)+1,FIND("]",GL_Paste!$I10336)-FIND("[",GL_Paste!$I10336)-1),"")))</f>
        <v/>
      </c>
      <c r="D10339">
        <f>IF(GL_Paste!$B10336="","",IFERROR(INDEX(DeptName,MATCH($C10339,DeptTag,0)),"UNALLOCATED"))</f>
        <v/>
      </c>
      <c r="E10339">
        <f>IF(GL_Paste!$B10336="","",IFERROR(INDEX(AcctCat,MATCH(GL_Paste!$B10336&amp;"",AcctCode,0)),"UNKNOWN"))</f>
        <v/>
      </c>
      <c r="F10339">
        <f>IF(GL_Paste!$B10336="","",IFERROR(INDEX(AcctSub,MATCH(GL_Paste!$B10336&amp;"",AcctCode,0)),"UNKNOWN"))</f>
        <v/>
      </c>
    </row>
    <row r="10340">
      <c r="A10340" s="40">
        <f>IF(GL_Paste!$B10337="","",N(GL_Paste!$H10337)-N(GL_Paste!$G10337))</f>
        <v/>
      </c>
      <c r="B10340" s="43">
        <f>IF(GL_Paste!$B10337="","",DATE(YEAR(GL_Paste!$E10337),MONTH(GL_Paste!$E10337),1))</f>
        <v/>
      </c>
      <c r="C10340">
        <f>IF(GL_Paste!$B10337="","",IF(TRIM(GL_Paste!$M10337)&lt;&gt;"",TRIM(GL_Paste!$M10337),IFERROR(MID(GL_Paste!$I10337,FIND("[",GL_Paste!$I10337)+1,FIND("]",GL_Paste!$I10337)-FIND("[",GL_Paste!$I10337)-1),"")))</f>
        <v/>
      </c>
      <c r="D10340">
        <f>IF(GL_Paste!$B10337="","",IFERROR(INDEX(DeptName,MATCH($C10340,DeptTag,0)),"UNALLOCATED"))</f>
        <v/>
      </c>
      <c r="E10340">
        <f>IF(GL_Paste!$B10337="","",IFERROR(INDEX(AcctCat,MATCH(GL_Paste!$B10337&amp;"",AcctCode,0)),"UNKNOWN"))</f>
        <v/>
      </c>
      <c r="F10340">
        <f>IF(GL_Paste!$B10337="","",IFERROR(INDEX(AcctSub,MATCH(GL_Paste!$B10337&amp;"",AcctCode,0)),"UNKNOWN"))</f>
        <v/>
      </c>
    </row>
    <row r="10341">
      <c r="A10341" s="40">
        <f>IF(GL_Paste!$B10338="","",N(GL_Paste!$H10338)-N(GL_Paste!$G10338))</f>
        <v/>
      </c>
      <c r="B10341" s="43">
        <f>IF(GL_Paste!$B10338="","",DATE(YEAR(GL_Paste!$E10338),MONTH(GL_Paste!$E10338),1))</f>
        <v/>
      </c>
      <c r="C10341">
        <f>IF(GL_Paste!$B10338="","",IF(TRIM(GL_Paste!$M10338)&lt;&gt;"",TRIM(GL_Paste!$M10338),IFERROR(MID(GL_Paste!$I10338,FIND("[",GL_Paste!$I10338)+1,FIND("]",GL_Paste!$I10338)-FIND("[",GL_Paste!$I10338)-1),"")))</f>
        <v/>
      </c>
      <c r="D10341">
        <f>IF(GL_Paste!$B10338="","",IFERROR(INDEX(DeptName,MATCH($C10341,DeptTag,0)),"UNALLOCATED"))</f>
        <v/>
      </c>
      <c r="E10341">
        <f>IF(GL_Paste!$B10338="","",IFERROR(INDEX(AcctCat,MATCH(GL_Paste!$B10338&amp;"",AcctCode,0)),"UNKNOWN"))</f>
        <v/>
      </c>
      <c r="F10341">
        <f>IF(GL_Paste!$B10338="","",IFERROR(INDEX(AcctSub,MATCH(GL_Paste!$B10338&amp;"",AcctCode,0)),"UNKNOWN"))</f>
        <v/>
      </c>
    </row>
    <row r="10342">
      <c r="A10342" s="40">
        <f>IF(GL_Paste!$B10339="","",N(GL_Paste!$H10339)-N(GL_Paste!$G10339))</f>
        <v/>
      </c>
      <c r="B10342" s="43">
        <f>IF(GL_Paste!$B10339="","",DATE(YEAR(GL_Paste!$E10339),MONTH(GL_Paste!$E10339),1))</f>
        <v/>
      </c>
      <c r="C10342">
        <f>IF(GL_Paste!$B10339="","",IF(TRIM(GL_Paste!$M10339)&lt;&gt;"",TRIM(GL_Paste!$M10339),IFERROR(MID(GL_Paste!$I10339,FIND("[",GL_Paste!$I10339)+1,FIND("]",GL_Paste!$I10339)-FIND("[",GL_Paste!$I10339)-1),"")))</f>
        <v/>
      </c>
      <c r="D10342">
        <f>IF(GL_Paste!$B10339="","",IFERROR(INDEX(DeptName,MATCH($C10342,DeptTag,0)),"UNALLOCATED"))</f>
        <v/>
      </c>
      <c r="E10342">
        <f>IF(GL_Paste!$B10339="","",IFERROR(INDEX(AcctCat,MATCH(GL_Paste!$B10339&amp;"",AcctCode,0)),"UNKNOWN"))</f>
        <v/>
      </c>
      <c r="F10342">
        <f>IF(GL_Paste!$B10339="","",IFERROR(INDEX(AcctSub,MATCH(GL_Paste!$B10339&amp;"",AcctCode,0)),"UNKNOWN"))</f>
        <v/>
      </c>
    </row>
    <row r="10343">
      <c r="A10343" s="40">
        <f>IF(GL_Paste!$B10340="","",N(GL_Paste!$H10340)-N(GL_Paste!$G10340))</f>
        <v/>
      </c>
      <c r="B10343" s="43">
        <f>IF(GL_Paste!$B10340="","",DATE(YEAR(GL_Paste!$E10340),MONTH(GL_Paste!$E10340),1))</f>
        <v/>
      </c>
      <c r="C10343">
        <f>IF(GL_Paste!$B10340="","",IF(TRIM(GL_Paste!$M10340)&lt;&gt;"",TRIM(GL_Paste!$M10340),IFERROR(MID(GL_Paste!$I10340,FIND("[",GL_Paste!$I10340)+1,FIND("]",GL_Paste!$I10340)-FIND("[",GL_Paste!$I10340)-1),"")))</f>
        <v/>
      </c>
      <c r="D10343">
        <f>IF(GL_Paste!$B10340="","",IFERROR(INDEX(DeptName,MATCH($C10343,DeptTag,0)),"UNALLOCATED"))</f>
        <v/>
      </c>
      <c r="E10343">
        <f>IF(GL_Paste!$B10340="","",IFERROR(INDEX(AcctCat,MATCH(GL_Paste!$B10340&amp;"",AcctCode,0)),"UNKNOWN"))</f>
        <v/>
      </c>
      <c r="F10343">
        <f>IF(GL_Paste!$B10340="","",IFERROR(INDEX(AcctSub,MATCH(GL_Paste!$B10340&amp;"",AcctCode,0)),"UNKNOWN"))</f>
        <v/>
      </c>
    </row>
    <row r="10344">
      <c r="A10344" s="40">
        <f>IF(GL_Paste!$B10341="","",N(GL_Paste!$H10341)-N(GL_Paste!$G10341))</f>
        <v/>
      </c>
      <c r="B10344" s="43">
        <f>IF(GL_Paste!$B10341="","",DATE(YEAR(GL_Paste!$E10341),MONTH(GL_Paste!$E10341),1))</f>
        <v/>
      </c>
      <c r="C10344">
        <f>IF(GL_Paste!$B10341="","",IF(TRIM(GL_Paste!$M10341)&lt;&gt;"",TRIM(GL_Paste!$M10341),IFERROR(MID(GL_Paste!$I10341,FIND("[",GL_Paste!$I10341)+1,FIND("]",GL_Paste!$I10341)-FIND("[",GL_Paste!$I10341)-1),"")))</f>
        <v/>
      </c>
      <c r="D10344">
        <f>IF(GL_Paste!$B10341="","",IFERROR(INDEX(DeptName,MATCH($C10344,DeptTag,0)),"UNALLOCATED"))</f>
        <v/>
      </c>
      <c r="E10344">
        <f>IF(GL_Paste!$B10341="","",IFERROR(INDEX(AcctCat,MATCH(GL_Paste!$B10341&amp;"",AcctCode,0)),"UNKNOWN"))</f>
        <v/>
      </c>
      <c r="F10344">
        <f>IF(GL_Paste!$B10341="","",IFERROR(INDEX(AcctSub,MATCH(GL_Paste!$B10341&amp;"",AcctCode,0)),"UNKNOWN"))</f>
        <v/>
      </c>
    </row>
    <row r="10345">
      <c r="A10345" s="40">
        <f>IF(GL_Paste!$B10342="","",N(GL_Paste!$H10342)-N(GL_Paste!$G10342))</f>
        <v/>
      </c>
      <c r="B10345" s="43">
        <f>IF(GL_Paste!$B10342="","",DATE(YEAR(GL_Paste!$E10342),MONTH(GL_Paste!$E10342),1))</f>
        <v/>
      </c>
      <c r="C10345">
        <f>IF(GL_Paste!$B10342="","",IF(TRIM(GL_Paste!$M10342)&lt;&gt;"",TRIM(GL_Paste!$M10342),IFERROR(MID(GL_Paste!$I10342,FIND("[",GL_Paste!$I10342)+1,FIND("]",GL_Paste!$I10342)-FIND("[",GL_Paste!$I10342)-1),"")))</f>
        <v/>
      </c>
      <c r="D10345">
        <f>IF(GL_Paste!$B10342="","",IFERROR(INDEX(DeptName,MATCH($C10345,DeptTag,0)),"UNALLOCATED"))</f>
        <v/>
      </c>
      <c r="E10345">
        <f>IF(GL_Paste!$B10342="","",IFERROR(INDEX(AcctCat,MATCH(GL_Paste!$B10342&amp;"",AcctCode,0)),"UNKNOWN"))</f>
        <v/>
      </c>
      <c r="F10345">
        <f>IF(GL_Paste!$B10342="","",IFERROR(INDEX(AcctSub,MATCH(GL_Paste!$B10342&amp;"",AcctCode,0)),"UNKNOWN"))</f>
        <v/>
      </c>
    </row>
    <row r="10346">
      <c r="A10346" s="40">
        <f>IF(GL_Paste!$B10343="","",N(GL_Paste!$H10343)-N(GL_Paste!$G10343))</f>
        <v/>
      </c>
      <c r="B10346" s="43">
        <f>IF(GL_Paste!$B10343="","",DATE(YEAR(GL_Paste!$E10343),MONTH(GL_Paste!$E10343),1))</f>
        <v/>
      </c>
      <c r="C10346">
        <f>IF(GL_Paste!$B10343="","",IF(TRIM(GL_Paste!$M10343)&lt;&gt;"",TRIM(GL_Paste!$M10343),IFERROR(MID(GL_Paste!$I10343,FIND("[",GL_Paste!$I10343)+1,FIND("]",GL_Paste!$I10343)-FIND("[",GL_Paste!$I10343)-1),"")))</f>
        <v/>
      </c>
      <c r="D10346">
        <f>IF(GL_Paste!$B10343="","",IFERROR(INDEX(DeptName,MATCH($C10346,DeptTag,0)),"UNALLOCATED"))</f>
        <v/>
      </c>
      <c r="E10346">
        <f>IF(GL_Paste!$B10343="","",IFERROR(INDEX(AcctCat,MATCH(GL_Paste!$B10343&amp;"",AcctCode,0)),"UNKNOWN"))</f>
        <v/>
      </c>
      <c r="F10346">
        <f>IF(GL_Paste!$B10343="","",IFERROR(INDEX(AcctSub,MATCH(GL_Paste!$B10343&amp;"",AcctCode,0)),"UNKNOWN"))</f>
        <v/>
      </c>
    </row>
    <row r="10347">
      <c r="A10347" s="40">
        <f>IF(GL_Paste!$B10344="","",N(GL_Paste!$H10344)-N(GL_Paste!$G10344))</f>
        <v/>
      </c>
      <c r="B10347" s="43">
        <f>IF(GL_Paste!$B10344="","",DATE(YEAR(GL_Paste!$E10344),MONTH(GL_Paste!$E10344),1))</f>
        <v/>
      </c>
      <c r="C10347">
        <f>IF(GL_Paste!$B10344="","",IF(TRIM(GL_Paste!$M10344)&lt;&gt;"",TRIM(GL_Paste!$M10344),IFERROR(MID(GL_Paste!$I10344,FIND("[",GL_Paste!$I10344)+1,FIND("]",GL_Paste!$I10344)-FIND("[",GL_Paste!$I10344)-1),"")))</f>
        <v/>
      </c>
      <c r="D10347">
        <f>IF(GL_Paste!$B10344="","",IFERROR(INDEX(DeptName,MATCH($C10347,DeptTag,0)),"UNALLOCATED"))</f>
        <v/>
      </c>
      <c r="E10347">
        <f>IF(GL_Paste!$B10344="","",IFERROR(INDEX(AcctCat,MATCH(GL_Paste!$B10344&amp;"",AcctCode,0)),"UNKNOWN"))</f>
        <v/>
      </c>
      <c r="F10347">
        <f>IF(GL_Paste!$B10344="","",IFERROR(INDEX(AcctSub,MATCH(GL_Paste!$B10344&amp;"",AcctCode,0)),"UNKNOWN"))</f>
        <v/>
      </c>
    </row>
    <row r="10348">
      <c r="A10348" s="40">
        <f>IF(GL_Paste!$B10345="","",N(GL_Paste!$H10345)-N(GL_Paste!$G10345))</f>
        <v/>
      </c>
      <c r="B10348" s="43">
        <f>IF(GL_Paste!$B10345="","",DATE(YEAR(GL_Paste!$E10345),MONTH(GL_Paste!$E10345),1))</f>
        <v/>
      </c>
      <c r="C10348">
        <f>IF(GL_Paste!$B10345="","",IF(TRIM(GL_Paste!$M10345)&lt;&gt;"",TRIM(GL_Paste!$M10345),IFERROR(MID(GL_Paste!$I10345,FIND("[",GL_Paste!$I10345)+1,FIND("]",GL_Paste!$I10345)-FIND("[",GL_Paste!$I10345)-1),"")))</f>
        <v/>
      </c>
      <c r="D10348">
        <f>IF(GL_Paste!$B10345="","",IFERROR(INDEX(DeptName,MATCH($C10348,DeptTag,0)),"UNALLOCATED"))</f>
        <v/>
      </c>
      <c r="E10348">
        <f>IF(GL_Paste!$B10345="","",IFERROR(INDEX(AcctCat,MATCH(GL_Paste!$B10345&amp;"",AcctCode,0)),"UNKNOWN"))</f>
        <v/>
      </c>
      <c r="F10348">
        <f>IF(GL_Paste!$B10345="","",IFERROR(INDEX(AcctSub,MATCH(GL_Paste!$B10345&amp;"",AcctCode,0)),"UNKNOWN"))</f>
        <v/>
      </c>
    </row>
    <row r="10349">
      <c r="A10349" s="40">
        <f>IF(GL_Paste!$B10346="","",N(GL_Paste!$H10346)-N(GL_Paste!$G10346))</f>
        <v/>
      </c>
      <c r="B10349" s="43">
        <f>IF(GL_Paste!$B10346="","",DATE(YEAR(GL_Paste!$E10346),MONTH(GL_Paste!$E10346),1))</f>
        <v/>
      </c>
      <c r="C10349">
        <f>IF(GL_Paste!$B10346="","",IF(TRIM(GL_Paste!$M10346)&lt;&gt;"",TRIM(GL_Paste!$M10346),IFERROR(MID(GL_Paste!$I10346,FIND("[",GL_Paste!$I10346)+1,FIND("]",GL_Paste!$I10346)-FIND("[",GL_Paste!$I10346)-1),"")))</f>
        <v/>
      </c>
      <c r="D10349">
        <f>IF(GL_Paste!$B10346="","",IFERROR(INDEX(DeptName,MATCH($C10349,DeptTag,0)),"UNALLOCATED"))</f>
        <v/>
      </c>
      <c r="E10349">
        <f>IF(GL_Paste!$B10346="","",IFERROR(INDEX(AcctCat,MATCH(GL_Paste!$B10346&amp;"",AcctCode,0)),"UNKNOWN"))</f>
        <v/>
      </c>
      <c r="F10349">
        <f>IF(GL_Paste!$B10346="","",IFERROR(INDEX(AcctSub,MATCH(GL_Paste!$B10346&amp;"",AcctCode,0)),"UNKNOWN"))</f>
        <v/>
      </c>
    </row>
    <row r="10350">
      <c r="A10350" s="40">
        <f>IF(GL_Paste!$B10347="","",N(GL_Paste!$H10347)-N(GL_Paste!$G10347))</f>
        <v/>
      </c>
      <c r="B10350" s="43">
        <f>IF(GL_Paste!$B10347="","",DATE(YEAR(GL_Paste!$E10347),MONTH(GL_Paste!$E10347),1))</f>
        <v/>
      </c>
      <c r="C10350">
        <f>IF(GL_Paste!$B10347="","",IF(TRIM(GL_Paste!$M10347)&lt;&gt;"",TRIM(GL_Paste!$M10347),IFERROR(MID(GL_Paste!$I10347,FIND("[",GL_Paste!$I10347)+1,FIND("]",GL_Paste!$I10347)-FIND("[",GL_Paste!$I10347)-1),"")))</f>
        <v/>
      </c>
      <c r="D10350">
        <f>IF(GL_Paste!$B10347="","",IFERROR(INDEX(DeptName,MATCH($C10350,DeptTag,0)),"UNALLOCATED"))</f>
        <v/>
      </c>
      <c r="E10350">
        <f>IF(GL_Paste!$B10347="","",IFERROR(INDEX(AcctCat,MATCH(GL_Paste!$B10347&amp;"",AcctCode,0)),"UNKNOWN"))</f>
        <v/>
      </c>
      <c r="F10350">
        <f>IF(GL_Paste!$B10347="","",IFERROR(INDEX(AcctSub,MATCH(GL_Paste!$B10347&amp;"",AcctCode,0)),"UNKNOWN"))</f>
        <v/>
      </c>
    </row>
    <row r="10351">
      <c r="A10351" s="40">
        <f>IF(GL_Paste!$B10348="","",N(GL_Paste!$H10348)-N(GL_Paste!$G10348))</f>
        <v/>
      </c>
      <c r="B10351" s="43">
        <f>IF(GL_Paste!$B10348="","",DATE(YEAR(GL_Paste!$E10348),MONTH(GL_Paste!$E10348),1))</f>
        <v/>
      </c>
      <c r="C10351">
        <f>IF(GL_Paste!$B10348="","",IF(TRIM(GL_Paste!$M10348)&lt;&gt;"",TRIM(GL_Paste!$M10348),IFERROR(MID(GL_Paste!$I10348,FIND("[",GL_Paste!$I10348)+1,FIND("]",GL_Paste!$I10348)-FIND("[",GL_Paste!$I10348)-1),"")))</f>
        <v/>
      </c>
      <c r="D10351">
        <f>IF(GL_Paste!$B10348="","",IFERROR(INDEX(DeptName,MATCH($C10351,DeptTag,0)),"UNALLOCATED"))</f>
        <v/>
      </c>
      <c r="E10351">
        <f>IF(GL_Paste!$B10348="","",IFERROR(INDEX(AcctCat,MATCH(GL_Paste!$B10348&amp;"",AcctCode,0)),"UNKNOWN"))</f>
        <v/>
      </c>
      <c r="F10351">
        <f>IF(GL_Paste!$B10348="","",IFERROR(INDEX(AcctSub,MATCH(GL_Paste!$B10348&amp;"",AcctCode,0)),"UNKNOWN"))</f>
        <v/>
      </c>
    </row>
    <row r="10352">
      <c r="A10352" s="40">
        <f>IF(GL_Paste!$B10349="","",N(GL_Paste!$H10349)-N(GL_Paste!$G10349))</f>
        <v/>
      </c>
      <c r="B10352" s="43">
        <f>IF(GL_Paste!$B10349="","",DATE(YEAR(GL_Paste!$E10349),MONTH(GL_Paste!$E10349),1))</f>
        <v/>
      </c>
      <c r="C10352">
        <f>IF(GL_Paste!$B10349="","",IF(TRIM(GL_Paste!$M10349)&lt;&gt;"",TRIM(GL_Paste!$M10349),IFERROR(MID(GL_Paste!$I10349,FIND("[",GL_Paste!$I10349)+1,FIND("]",GL_Paste!$I10349)-FIND("[",GL_Paste!$I10349)-1),"")))</f>
        <v/>
      </c>
      <c r="D10352">
        <f>IF(GL_Paste!$B10349="","",IFERROR(INDEX(DeptName,MATCH($C10352,DeptTag,0)),"UNALLOCATED"))</f>
        <v/>
      </c>
      <c r="E10352">
        <f>IF(GL_Paste!$B10349="","",IFERROR(INDEX(AcctCat,MATCH(GL_Paste!$B10349&amp;"",AcctCode,0)),"UNKNOWN"))</f>
        <v/>
      </c>
      <c r="F10352">
        <f>IF(GL_Paste!$B10349="","",IFERROR(INDEX(AcctSub,MATCH(GL_Paste!$B10349&amp;"",AcctCode,0)),"UNKNOWN"))</f>
        <v/>
      </c>
    </row>
    <row r="10353">
      <c r="A10353" s="40">
        <f>IF(GL_Paste!$B10350="","",N(GL_Paste!$H10350)-N(GL_Paste!$G10350))</f>
        <v/>
      </c>
      <c r="B10353" s="43">
        <f>IF(GL_Paste!$B10350="","",DATE(YEAR(GL_Paste!$E10350),MONTH(GL_Paste!$E10350),1))</f>
        <v/>
      </c>
      <c r="C10353">
        <f>IF(GL_Paste!$B10350="","",IF(TRIM(GL_Paste!$M10350)&lt;&gt;"",TRIM(GL_Paste!$M10350),IFERROR(MID(GL_Paste!$I10350,FIND("[",GL_Paste!$I10350)+1,FIND("]",GL_Paste!$I10350)-FIND("[",GL_Paste!$I10350)-1),"")))</f>
        <v/>
      </c>
      <c r="D10353">
        <f>IF(GL_Paste!$B10350="","",IFERROR(INDEX(DeptName,MATCH($C10353,DeptTag,0)),"UNALLOCATED"))</f>
        <v/>
      </c>
      <c r="E10353">
        <f>IF(GL_Paste!$B10350="","",IFERROR(INDEX(AcctCat,MATCH(GL_Paste!$B10350&amp;"",AcctCode,0)),"UNKNOWN"))</f>
        <v/>
      </c>
      <c r="F10353">
        <f>IF(GL_Paste!$B10350="","",IFERROR(INDEX(AcctSub,MATCH(GL_Paste!$B10350&amp;"",AcctCode,0)),"UNKNOWN"))</f>
        <v/>
      </c>
    </row>
    <row r="10354">
      <c r="A10354" s="40">
        <f>IF(GL_Paste!$B10351="","",N(GL_Paste!$H10351)-N(GL_Paste!$G10351))</f>
        <v/>
      </c>
      <c r="B10354" s="43">
        <f>IF(GL_Paste!$B10351="","",DATE(YEAR(GL_Paste!$E10351),MONTH(GL_Paste!$E10351),1))</f>
        <v/>
      </c>
      <c r="C10354">
        <f>IF(GL_Paste!$B10351="","",IF(TRIM(GL_Paste!$M10351)&lt;&gt;"",TRIM(GL_Paste!$M10351),IFERROR(MID(GL_Paste!$I10351,FIND("[",GL_Paste!$I10351)+1,FIND("]",GL_Paste!$I10351)-FIND("[",GL_Paste!$I10351)-1),"")))</f>
        <v/>
      </c>
      <c r="D10354">
        <f>IF(GL_Paste!$B10351="","",IFERROR(INDEX(DeptName,MATCH($C10354,DeptTag,0)),"UNALLOCATED"))</f>
        <v/>
      </c>
      <c r="E10354">
        <f>IF(GL_Paste!$B10351="","",IFERROR(INDEX(AcctCat,MATCH(GL_Paste!$B10351&amp;"",AcctCode,0)),"UNKNOWN"))</f>
        <v/>
      </c>
      <c r="F10354">
        <f>IF(GL_Paste!$B10351="","",IFERROR(INDEX(AcctSub,MATCH(GL_Paste!$B10351&amp;"",AcctCode,0)),"UNKNOWN"))</f>
        <v/>
      </c>
    </row>
    <row r="10355">
      <c r="A10355" s="40">
        <f>IF(GL_Paste!$B10352="","",N(GL_Paste!$H10352)-N(GL_Paste!$G10352))</f>
        <v/>
      </c>
      <c r="B10355" s="43">
        <f>IF(GL_Paste!$B10352="","",DATE(YEAR(GL_Paste!$E10352),MONTH(GL_Paste!$E10352),1))</f>
        <v/>
      </c>
      <c r="C10355">
        <f>IF(GL_Paste!$B10352="","",IF(TRIM(GL_Paste!$M10352)&lt;&gt;"",TRIM(GL_Paste!$M10352),IFERROR(MID(GL_Paste!$I10352,FIND("[",GL_Paste!$I10352)+1,FIND("]",GL_Paste!$I10352)-FIND("[",GL_Paste!$I10352)-1),"")))</f>
        <v/>
      </c>
      <c r="D10355">
        <f>IF(GL_Paste!$B10352="","",IFERROR(INDEX(DeptName,MATCH($C10355,DeptTag,0)),"UNALLOCATED"))</f>
        <v/>
      </c>
      <c r="E10355">
        <f>IF(GL_Paste!$B10352="","",IFERROR(INDEX(AcctCat,MATCH(GL_Paste!$B10352&amp;"",AcctCode,0)),"UNKNOWN"))</f>
        <v/>
      </c>
      <c r="F10355">
        <f>IF(GL_Paste!$B10352="","",IFERROR(INDEX(AcctSub,MATCH(GL_Paste!$B10352&amp;"",AcctCode,0)),"UNKNOWN"))</f>
        <v/>
      </c>
    </row>
    <row r="10356">
      <c r="A10356" s="40">
        <f>IF(GL_Paste!$B10353="","",N(GL_Paste!$H10353)-N(GL_Paste!$G10353))</f>
        <v/>
      </c>
      <c r="B10356" s="43">
        <f>IF(GL_Paste!$B10353="","",DATE(YEAR(GL_Paste!$E10353),MONTH(GL_Paste!$E10353),1))</f>
        <v/>
      </c>
      <c r="C10356">
        <f>IF(GL_Paste!$B10353="","",IF(TRIM(GL_Paste!$M10353)&lt;&gt;"",TRIM(GL_Paste!$M10353),IFERROR(MID(GL_Paste!$I10353,FIND("[",GL_Paste!$I10353)+1,FIND("]",GL_Paste!$I10353)-FIND("[",GL_Paste!$I10353)-1),"")))</f>
        <v/>
      </c>
      <c r="D10356">
        <f>IF(GL_Paste!$B10353="","",IFERROR(INDEX(DeptName,MATCH($C10356,DeptTag,0)),"UNALLOCATED"))</f>
        <v/>
      </c>
      <c r="E10356">
        <f>IF(GL_Paste!$B10353="","",IFERROR(INDEX(AcctCat,MATCH(GL_Paste!$B10353&amp;"",AcctCode,0)),"UNKNOWN"))</f>
        <v/>
      </c>
      <c r="F10356">
        <f>IF(GL_Paste!$B10353="","",IFERROR(INDEX(AcctSub,MATCH(GL_Paste!$B10353&amp;"",AcctCode,0)),"UNKNOWN"))</f>
        <v/>
      </c>
    </row>
    <row r="10357">
      <c r="A10357" s="40">
        <f>IF(GL_Paste!$B10354="","",N(GL_Paste!$H10354)-N(GL_Paste!$G10354))</f>
        <v/>
      </c>
      <c r="B10357" s="43">
        <f>IF(GL_Paste!$B10354="","",DATE(YEAR(GL_Paste!$E10354),MONTH(GL_Paste!$E10354),1))</f>
        <v/>
      </c>
      <c r="C10357">
        <f>IF(GL_Paste!$B10354="","",IF(TRIM(GL_Paste!$M10354)&lt;&gt;"",TRIM(GL_Paste!$M10354),IFERROR(MID(GL_Paste!$I10354,FIND("[",GL_Paste!$I10354)+1,FIND("]",GL_Paste!$I10354)-FIND("[",GL_Paste!$I10354)-1),"")))</f>
        <v/>
      </c>
      <c r="D10357">
        <f>IF(GL_Paste!$B10354="","",IFERROR(INDEX(DeptName,MATCH($C10357,DeptTag,0)),"UNALLOCATED"))</f>
        <v/>
      </c>
      <c r="E10357">
        <f>IF(GL_Paste!$B10354="","",IFERROR(INDEX(AcctCat,MATCH(GL_Paste!$B10354&amp;"",AcctCode,0)),"UNKNOWN"))</f>
        <v/>
      </c>
      <c r="F10357">
        <f>IF(GL_Paste!$B10354="","",IFERROR(INDEX(AcctSub,MATCH(GL_Paste!$B10354&amp;"",AcctCode,0)),"UNKNOWN"))</f>
        <v/>
      </c>
    </row>
    <row r="10358">
      <c r="A10358" s="40">
        <f>IF(GL_Paste!$B10355="","",N(GL_Paste!$H10355)-N(GL_Paste!$G10355))</f>
        <v/>
      </c>
      <c r="B10358" s="43">
        <f>IF(GL_Paste!$B10355="","",DATE(YEAR(GL_Paste!$E10355),MONTH(GL_Paste!$E10355),1))</f>
        <v/>
      </c>
      <c r="C10358">
        <f>IF(GL_Paste!$B10355="","",IF(TRIM(GL_Paste!$M10355)&lt;&gt;"",TRIM(GL_Paste!$M10355),IFERROR(MID(GL_Paste!$I10355,FIND("[",GL_Paste!$I10355)+1,FIND("]",GL_Paste!$I10355)-FIND("[",GL_Paste!$I10355)-1),"")))</f>
        <v/>
      </c>
      <c r="D10358">
        <f>IF(GL_Paste!$B10355="","",IFERROR(INDEX(DeptName,MATCH($C10358,DeptTag,0)),"UNALLOCATED"))</f>
        <v/>
      </c>
      <c r="E10358">
        <f>IF(GL_Paste!$B10355="","",IFERROR(INDEX(AcctCat,MATCH(GL_Paste!$B10355&amp;"",AcctCode,0)),"UNKNOWN"))</f>
        <v/>
      </c>
      <c r="F10358">
        <f>IF(GL_Paste!$B10355="","",IFERROR(INDEX(AcctSub,MATCH(GL_Paste!$B10355&amp;"",AcctCode,0)),"UNKNOWN"))</f>
        <v/>
      </c>
    </row>
    <row r="10359">
      <c r="A10359" s="40">
        <f>IF(GL_Paste!$B10356="","",N(GL_Paste!$H10356)-N(GL_Paste!$G10356))</f>
        <v/>
      </c>
      <c r="B10359" s="43">
        <f>IF(GL_Paste!$B10356="","",DATE(YEAR(GL_Paste!$E10356),MONTH(GL_Paste!$E10356),1))</f>
        <v/>
      </c>
      <c r="C10359">
        <f>IF(GL_Paste!$B10356="","",IF(TRIM(GL_Paste!$M10356)&lt;&gt;"",TRIM(GL_Paste!$M10356),IFERROR(MID(GL_Paste!$I10356,FIND("[",GL_Paste!$I10356)+1,FIND("]",GL_Paste!$I10356)-FIND("[",GL_Paste!$I10356)-1),"")))</f>
        <v/>
      </c>
      <c r="D10359">
        <f>IF(GL_Paste!$B10356="","",IFERROR(INDEX(DeptName,MATCH($C10359,DeptTag,0)),"UNALLOCATED"))</f>
        <v/>
      </c>
      <c r="E10359">
        <f>IF(GL_Paste!$B10356="","",IFERROR(INDEX(AcctCat,MATCH(GL_Paste!$B10356&amp;"",AcctCode,0)),"UNKNOWN"))</f>
        <v/>
      </c>
      <c r="F10359">
        <f>IF(GL_Paste!$B10356="","",IFERROR(INDEX(AcctSub,MATCH(GL_Paste!$B10356&amp;"",AcctCode,0)),"UNKNOWN"))</f>
        <v/>
      </c>
    </row>
    <row r="10360">
      <c r="A10360" s="40">
        <f>IF(GL_Paste!$B10357="","",N(GL_Paste!$H10357)-N(GL_Paste!$G10357))</f>
        <v/>
      </c>
      <c r="B10360" s="43">
        <f>IF(GL_Paste!$B10357="","",DATE(YEAR(GL_Paste!$E10357),MONTH(GL_Paste!$E10357),1))</f>
        <v/>
      </c>
      <c r="C10360">
        <f>IF(GL_Paste!$B10357="","",IF(TRIM(GL_Paste!$M10357)&lt;&gt;"",TRIM(GL_Paste!$M10357),IFERROR(MID(GL_Paste!$I10357,FIND("[",GL_Paste!$I10357)+1,FIND("]",GL_Paste!$I10357)-FIND("[",GL_Paste!$I10357)-1),"")))</f>
        <v/>
      </c>
      <c r="D10360">
        <f>IF(GL_Paste!$B10357="","",IFERROR(INDEX(DeptName,MATCH($C10360,DeptTag,0)),"UNALLOCATED"))</f>
        <v/>
      </c>
      <c r="E10360">
        <f>IF(GL_Paste!$B10357="","",IFERROR(INDEX(AcctCat,MATCH(GL_Paste!$B10357&amp;"",AcctCode,0)),"UNKNOWN"))</f>
        <v/>
      </c>
      <c r="F10360">
        <f>IF(GL_Paste!$B10357="","",IFERROR(INDEX(AcctSub,MATCH(GL_Paste!$B10357&amp;"",AcctCode,0)),"UNKNOWN"))</f>
        <v/>
      </c>
    </row>
    <row r="10361">
      <c r="A10361" s="40">
        <f>IF(GL_Paste!$B10358="","",N(GL_Paste!$H10358)-N(GL_Paste!$G10358))</f>
        <v/>
      </c>
      <c r="B10361" s="43">
        <f>IF(GL_Paste!$B10358="","",DATE(YEAR(GL_Paste!$E10358),MONTH(GL_Paste!$E10358),1))</f>
        <v/>
      </c>
      <c r="C10361">
        <f>IF(GL_Paste!$B10358="","",IF(TRIM(GL_Paste!$M10358)&lt;&gt;"",TRIM(GL_Paste!$M10358),IFERROR(MID(GL_Paste!$I10358,FIND("[",GL_Paste!$I10358)+1,FIND("]",GL_Paste!$I10358)-FIND("[",GL_Paste!$I10358)-1),"")))</f>
        <v/>
      </c>
      <c r="D10361">
        <f>IF(GL_Paste!$B10358="","",IFERROR(INDEX(DeptName,MATCH($C10361,DeptTag,0)),"UNALLOCATED"))</f>
        <v/>
      </c>
      <c r="E10361">
        <f>IF(GL_Paste!$B10358="","",IFERROR(INDEX(AcctCat,MATCH(GL_Paste!$B10358&amp;"",AcctCode,0)),"UNKNOWN"))</f>
        <v/>
      </c>
      <c r="F10361">
        <f>IF(GL_Paste!$B10358="","",IFERROR(INDEX(AcctSub,MATCH(GL_Paste!$B10358&amp;"",AcctCode,0)),"UNKNOWN"))</f>
        <v/>
      </c>
    </row>
    <row r="10362">
      <c r="A10362" s="40">
        <f>IF(GL_Paste!$B10359="","",N(GL_Paste!$H10359)-N(GL_Paste!$G10359))</f>
        <v/>
      </c>
      <c r="B10362" s="43">
        <f>IF(GL_Paste!$B10359="","",DATE(YEAR(GL_Paste!$E10359),MONTH(GL_Paste!$E10359),1))</f>
        <v/>
      </c>
      <c r="C10362">
        <f>IF(GL_Paste!$B10359="","",IF(TRIM(GL_Paste!$M10359)&lt;&gt;"",TRIM(GL_Paste!$M10359),IFERROR(MID(GL_Paste!$I10359,FIND("[",GL_Paste!$I10359)+1,FIND("]",GL_Paste!$I10359)-FIND("[",GL_Paste!$I10359)-1),"")))</f>
        <v/>
      </c>
      <c r="D10362">
        <f>IF(GL_Paste!$B10359="","",IFERROR(INDEX(DeptName,MATCH($C10362,DeptTag,0)),"UNALLOCATED"))</f>
        <v/>
      </c>
      <c r="E10362">
        <f>IF(GL_Paste!$B10359="","",IFERROR(INDEX(AcctCat,MATCH(GL_Paste!$B10359&amp;"",AcctCode,0)),"UNKNOWN"))</f>
        <v/>
      </c>
      <c r="F10362">
        <f>IF(GL_Paste!$B10359="","",IFERROR(INDEX(AcctSub,MATCH(GL_Paste!$B10359&amp;"",AcctCode,0)),"UNKNOWN"))</f>
        <v/>
      </c>
    </row>
    <row r="10363">
      <c r="A10363" s="40">
        <f>IF(GL_Paste!$B10360="","",N(GL_Paste!$H10360)-N(GL_Paste!$G10360))</f>
        <v/>
      </c>
      <c r="B10363" s="43">
        <f>IF(GL_Paste!$B10360="","",DATE(YEAR(GL_Paste!$E10360),MONTH(GL_Paste!$E10360),1))</f>
        <v/>
      </c>
      <c r="C10363">
        <f>IF(GL_Paste!$B10360="","",IF(TRIM(GL_Paste!$M10360)&lt;&gt;"",TRIM(GL_Paste!$M10360),IFERROR(MID(GL_Paste!$I10360,FIND("[",GL_Paste!$I10360)+1,FIND("]",GL_Paste!$I10360)-FIND("[",GL_Paste!$I10360)-1),"")))</f>
        <v/>
      </c>
      <c r="D10363">
        <f>IF(GL_Paste!$B10360="","",IFERROR(INDEX(DeptName,MATCH($C10363,DeptTag,0)),"UNALLOCATED"))</f>
        <v/>
      </c>
      <c r="E10363">
        <f>IF(GL_Paste!$B10360="","",IFERROR(INDEX(AcctCat,MATCH(GL_Paste!$B10360&amp;"",AcctCode,0)),"UNKNOWN"))</f>
        <v/>
      </c>
      <c r="F10363">
        <f>IF(GL_Paste!$B10360="","",IFERROR(INDEX(AcctSub,MATCH(GL_Paste!$B10360&amp;"",AcctCode,0)),"UNKNOWN"))</f>
        <v/>
      </c>
    </row>
    <row r="10364">
      <c r="A10364" s="40">
        <f>IF(GL_Paste!$B10361="","",N(GL_Paste!$H10361)-N(GL_Paste!$G10361))</f>
        <v/>
      </c>
      <c r="B10364" s="43">
        <f>IF(GL_Paste!$B10361="","",DATE(YEAR(GL_Paste!$E10361),MONTH(GL_Paste!$E10361),1))</f>
        <v/>
      </c>
      <c r="C10364">
        <f>IF(GL_Paste!$B10361="","",IF(TRIM(GL_Paste!$M10361)&lt;&gt;"",TRIM(GL_Paste!$M10361),IFERROR(MID(GL_Paste!$I10361,FIND("[",GL_Paste!$I10361)+1,FIND("]",GL_Paste!$I10361)-FIND("[",GL_Paste!$I10361)-1),"")))</f>
        <v/>
      </c>
      <c r="D10364">
        <f>IF(GL_Paste!$B10361="","",IFERROR(INDEX(DeptName,MATCH($C10364,DeptTag,0)),"UNALLOCATED"))</f>
        <v/>
      </c>
      <c r="E10364">
        <f>IF(GL_Paste!$B10361="","",IFERROR(INDEX(AcctCat,MATCH(GL_Paste!$B10361&amp;"",AcctCode,0)),"UNKNOWN"))</f>
        <v/>
      </c>
      <c r="F10364">
        <f>IF(GL_Paste!$B10361="","",IFERROR(INDEX(AcctSub,MATCH(GL_Paste!$B10361&amp;"",AcctCode,0)),"UNKNOWN"))</f>
        <v/>
      </c>
    </row>
    <row r="10365">
      <c r="A10365" s="40">
        <f>IF(GL_Paste!$B10362="","",N(GL_Paste!$H10362)-N(GL_Paste!$G10362))</f>
        <v/>
      </c>
      <c r="B10365" s="43">
        <f>IF(GL_Paste!$B10362="","",DATE(YEAR(GL_Paste!$E10362),MONTH(GL_Paste!$E10362),1))</f>
        <v/>
      </c>
      <c r="C10365">
        <f>IF(GL_Paste!$B10362="","",IF(TRIM(GL_Paste!$M10362)&lt;&gt;"",TRIM(GL_Paste!$M10362),IFERROR(MID(GL_Paste!$I10362,FIND("[",GL_Paste!$I10362)+1,FIND("]",GL_Paste!$I10362)-FIND("[",GL_Paste!$I10362)-1),"")))</f>
        <v/>
      </c>
      <c r="D10365">
        <f>IF(GL_Paste!$B10362="","",IFERROR(INDEX(DeptName,MATCH($C10365,DeptTag,0)),"UNALLOCATED"))</f>
        <v/>
      </c>
      <c r="E10365">
        <f>IF(GL_Paste!$B10362="","",IFERROR(INDEX(AcctCat,MATCH(GL_Paste!$B10362&amp;"",AcctCode,0)),"UNKNOWN"))</f>
        <v/>
      </c>
      <c r="F10365">
        <f>IF(GL_Paste!$B10362="","",IFERROR(INDEX(AcctSub,MATCH(GL_Paste!$B10362&amp;"",AcctCode,0)),"UNKNOWN"))</f>
        <v/>
      </c>
    </row>
    <row r="10366">
      <c r="A10366" s="40">
        <f>IF(GL_Paste!$B10363="","",N(GL_Paste!$H10363)-N(GL_Paste!$G10363))</f>
        <v/>
      </c>
      <c r="B10366" s="43">
        <f>IF(GL_Paste!$B10363="","",DATE(YEAR(GL_Paste!$E10363),MONTH(GL_Paste!$E10363),1))</f>
        <v/>
      </c>
      <c r="C10366">
        <f>IF(GL_Paste!$B10363="","",IF(TRIM(GL_Paste!$M10363)&lt;&gt;"",TRIM(GL_Paste!$M10363),IFERROR(MID(GL_Paste!$I10363,FIND("[",GL_Paste!$I10363)+1,FIND("]",GL_Paste!$I10363)-FIND("[",GL_Paste!$I10363)-1),"")))</f>
        <v/>
      </c>
      <c r="D10366">
        <f>IF(GL_Paste!$B10363="","",IFERROR(INDEX(DeptName,MATCH($C10366,DeptTag,0)),"UNALLOCATED"))</f>
        <v/>
      </c>
      <c r="E10366">
        <f>IF(GL_Paste!$B10363="","",IFERROR(INDEX(AcctCat,MATCH(GL_Paste!$B10363&amp;"",AcctCode,0)),"UNKNOWN"))</f>
        <v/>
      </c>
      <c r="F10366">
        <f>IF(GL_Paste!$B10363="","",IFERROR(INDEX(AcctSub,MATCH(GL_Paste!$B10363&amp;"",AcctCode,0)),"UNKNOWN"))</f>
        <v/>
      </c>
    </row>
    <row r="10367">
      <c r="A10367" s="40">
        <f>IF(GL_Paste!$B10364="","",N(GL_Paste!$H10364)-N(GL_Paste!$G10364))</f>
        <v/>
      </c>
      <c r="B10367" s="43">
        <f>IF(GL_Paste!$B10364="","",DATE(YEAR(GL_Paste!$E10364),MONTH(GL_Paste!$E10364),1))</f>
        <v/>
      </c>
      <c r="C10367">
        <f>IF(GL_Paste!$B10364="","",IF(TRIM(GL_Paste!$M10364)&lt;&gt;"",TRIM(GL_Paste!$M10364),IFERROR(MID(GL_Paste!$I10364,FIND("[",GL_Paste!$I10364)+1,FIND("]",GL_Paste!$I10364)-FIND("[",GL_Paste!$I10364)-1),"")))</f>
        <v/>
      </c>
      <c r="D10367">
        <f>IF(GL_Paste!$B10364="","",IFERROR(INDEX(DeptName,MATCH($C10367,DeptTag,0)),"UNALLOCATED"))</f>
        <v/>
      </c>
      <c r="E10367">
        <f>IF(GL_Paste!$B10364="","",IFERROR(INDEX(AcctCat,MATCH(GL_Paste!$B10364&amp;"",AcctCode,0)),"UNKNOWN"))</f>
        <v/>
      </c>
      <c r="F10367">
        <f>IF(GL_Paste!$B10364="","",IFERROR(INDEX(AcctSub,MATCH(GL_Paste!$B10364&amp;"",AcctCode,0)),"UNKNOWN"))</f>
        <v/>
      </c>
    </row>
    <row r="10368">
      <c r="A10368" s="40">
        <f>IF(GL_Paste!$B10365="","",N(GL_Paste!$H10365)-N(GL_Paste!$G10365))</f>
        <v/>
      </c>
      <c r="B10368" s="43">
        <f>IF(GL_Paste!$B10365="","",DATE(YEAR(GL_Paste!$E10365),MONTH(GL_Paste!$E10365),1))</f>
        <v/>
      </c>
      <c r="C10368">
        <f>IF(GL_Paste!$B10365="","",IF(TRIM(GL_Paste!$M10365)&lt;&gt;"",TRIM(GL_Paste!$M10365),IFERROR(MID(GL_Paste!$I10365,FIND("[",GL_Paste!$I10365)+1,FIND("]",GL_Paste!$I10365)-FIND("[",GL_Paste!$I10365)-1),"")))</f>
        <v/>
      </c>
      <c r="D10368">
        <f>IF(GL_Paste!$B10365="","",IFERROR(INDEX(DeptName,MATCH($C10368,DeptTag,0)),"UNALLOCATED"))</f>
        <v/>
      </c>
      <c r="E10368">
        <f>IF(GL_Paste!$B10365="","",IFERROR(INDEX(AcctCat,MATCH(GL_Paste!$B10365&amp;"",AcctCode,0)),"UNKNOWN"))</f>
        <v/>
      </c>
      <c r="F10368">
        <f>IF(GL_Paste!$B10365="","",IFERROR(INDEX(AcctSub,MATCH(GL_Paste!$B10365&amp;"",AcctCode,0)),"UNKNOWN"))</f>
        <v/>
      </c>
    </row>
    <row r="10369">
      <c r="A10369" s="40">
        <f>IF(GL_Paste!$B10366="","",N(GL_Paste!$H10366)-N(GL_Paste!$G10366))</f>
        <v/>
      </c>
      <c r="B10369" s="43">
        <f>IF(GL_Paste!$B10366="","",DATE(YEAR(GL_Paste!$E10366),MONTH(GL_Paste!$E10366),1))</f>
        <v/>
      </c>
      <c r="C10369">
        <f>IF(GL_Paste!$B10366="","",IF(TRIM(GL_Paste!$M10366)&lt;&gt;"",TRIM(GL_Paste!$M10366),IFERROR(MID(GL_Paste!$I10366,FIND("[",GL_Paste!$I10366)+1,FIND("]",GL_Paste!$I10366)-FIND("[",GL_Paste!$I10366)-1),"")))</f>
        <v/>
      </c>
      <c r="D10369">
        <f>IF(GL_Paste!$B10366="","",IFERROR(INDEX(DeptName,MATCH($C10369,DeptTag,0)),"UNALLOCATED"))</f>
        <v/>
      </c>
      <c r="E10369">
        <f>IF(GL_Paste!$B10366="","",IFERROR(INDEX(AcctCat,MATCH(GL_Paste!$B10366&amp;"",AcctCode,0)),"UNKNOWN"))</f>
        <v/>
      </c>
      <c r="F10369">
        <f>IF(GL_Paste!$B10366="","",IFERROR(INDEX(AcctSub,MATCH(GL_Paste!$B10366&amp;"",AcctCode,0)),"UNKNOWN"))</f>
        <v/>
      </c>
    </row>
    <row r="10370">
      <c r="A10370" s="40">
        <f>IF(GL_Paste!$B10367="","",N(GL_Paste!$H10367)-N(GL_Paste!$G10367))</f>
        <v/>
      </c>
      <c r="B10370" s="43">
        <f>IF(GL_Paste!$B10367="","",DATE(YEAR(GL_Paste!$E10367),MONTH(GL_Paste!$E10367),1))</f>
        <v/>
      </c>
      <c r="C10370">
        <f>IF(GL_Paste!$B10367="","",IF(TRIM(GL_Paste!$M10367)&lt;&gt;"",TRIM(GL_Paste!$M10367),IFERROR(MID(GL_Paste!$I10367,FIND("[",GL_Paste!$I10367)+1,FIND("]",GL_Paste!$I10367)-FIND("[",GL_Paste!$I10367)-1),"")))</f>
        <v/>
      </c>
      <c r="D10370">
        <f>IF(GL_Paste!$B10367="","",IFERROR(INDEX(DeptName,MATCH($C10370,DeptTag,0)),"UNALLOCATED"))</f>
        <v/>
      </c>
      <c r="E10370">
        <f>IF(GL_Paste!$B10367="","",IFERROR(INDEX(AcctCat,MATCH(GL_Paste!$B10367&amp;"",AcctCode,0)),"UNKNOWN"))</f>
        <v/>
      </c>
      <c r="F10370">
        <f>IF(GL_Paste!$B10367="","",IFERROR(INDEX(AcctSub,MATCH(GL_Paste!$B10367&amp;"",AcctCode,0)),"UNKNOWN"))</f>
        <v/>
      </c>
    </row>
    <row r="10371">
      <c r="A10371" s="40">
        <f>IF(GL_Paste!$B10368="","",N(GL_Paste!$H10368)-N(GL_Paste!$G10368))</f>
        <v/>
      </c>
      <c r="B10371" s="43">
        <f>IF(GL_Paste!$B10368="","",DATE(YEAR(GL_Paste!$E10368),MONTH(GL_Paste!$E10368),1))</f>
        <v/>
      </c>
      <c r="C10371">
        <f>IF(GL_Paste!$B10368="","",IF(TRIM(GL_Paste!$M10368)&lt;&gt;"",TRIM(GL_Paste!$M10368),IFERROR(MID(GL_Paste!$I10368,FIND("[",GL_Paste!$I10368)+1,FIND("]",GL_Paste!$I10368)-FIND("[",GL_Paste!$I10368)-1),"")))</f>
        <v/>
      </c>
      <c r="D10371">
        <f>IF(GL_Paste!$B10368="","",IFERROR(INDEX(DeptName,MATCH($C10371,DeptTag,0)),"UNALLOCATED"))</f>
        <v/>
      </c>
      <c r="E10371">
        <f>IF(GL_Paste!$B10368="","",IFERROR(INDEX(AcctCat,MATCH(GL_Paste!$B10368&amp;"",AcctCode,0)),"UNKNOWN"))</f>
        <v/>
      </c>
      <c r="F10371">
        <f>IF(GL_Paste!$B10368="","",IFERROR(INDEX(AcctSub,MATCH(GL_Paste!$B10368&amp;"",AcctCode,0)),"UNKNOWN"))</f>
        <v/>
      </c>
    </row>
    <row r="10372">
      <c r="A10372" s="40">
        <f>IF(GL_Paste!$B10369="","",N(GL_Paste!$H10369)-N(GL_Paste!$G10369))</f>
        <v/>
      </c>
      <c r="B10372" s="43">
        <f>IF(GL_Paste!$B10369="","",DATE(YEAR(GL_Paste!$E10369),MONTH(GL_Paste!$E10369),1))</f>
        <v/>
      </c>
      <c r="C10372">
        <f>IF(GL_Paste!$B10369="","",IF(TRIM(GL_Paste!$M10369)&lt;&gt;"",TRIM(GL_Paste!$M10369),IFERROR(MID(GL_Paste!$I10369,FIND("[",GL_Paste!$I10369)+1,FIND("]",GL_Paste!$I10369)-FIND("[",GL_Paste!$I10369)-1),"")))</f>
        <v/>
      </c>
      <c r="D10372">
        <f>IF(GL_Paste!$B10369="","",IFERROR(INDEX(DeptName,MATCH($C10372,DeptTag,0)),"UNALLOCATED"))</f>
        <v/>
      </c>
      <c r="E10372">
        <f>IF(GL_Paste!$B10369="","",IFERROR(INDEX(AcctCat,MATCH(GL_Paste!$B10369&amp;"",AcctCode,0)),"UNKNOWN"))</f>
        <v/>
      </c>
      <c r="F10372">
        <f>IF(GL_Paste!$B10369="","",IFERROR(INDEX(AcctSub,MATCH(GL_Paste!$B10369&amp;"",AcctCode,0)),"UNKNOWN"))</f>
        <v/>
      </c>
    </row>
    <row r="10373">
      <c r="A10373" s="40">
        <f>IF(GL_Paste!$B10370="","",N(GL_Paste!$H10370)-N(GL_Paste!$G10370))</f>
        <v/>
      </c>
      <c r="B10373" s="43">
        <f>IF(GL_Paste!$B10370="","",DATE(YEAR(GL_Paste!$E10370),MONTH(GL_Paste!$E10370),1))</f>
        <v/>
      </c>
      <c r="C10373">
        <f>IF(GL_Paste!$B10370="","",IF(TRIM(GL_Paste!$M10370)&lt;&gt;"",TRIM(GL_Paste!$M10370),IFERROR(MID(GL_Paste!$I10370,FIND("[",GL_Paste!$I10370)+1,FIND("]",GL_Paste!$I10370)-FIND("[",GL_Paste!$I10370)-1),"")))</f>
        <v/>
      </c>
      <c r="D10373">
        <f>IF(GL_Paste!$B10370="","",IFERROR(INDEX(DeptName,MATCH($C10373,DeptTag,0)),"UNALLOCATED"))</f>
        <v/>
      </c>
      <c r="E10373">
        <f>IF(GL_Paste!$B10370="","",IFERROR(INDEX(AcctCat,MATCH(GL_Paste!$B10370&amp;"",AcctCode,0)),"UNKNOWN"))</f>
        <v/>
      </c>
      <c r="F10373">
        <f>IF(GL_Paste!$B10370="","",IFERROR(INDEX(AcctSub,MATCH(GL_Paste!$B10370&amp;"",AcctCode,0)),"UNKNOWN"))</f>
        <v/>
      </c>
    </row>
    <row r="10374">
      <c r="A10374" s="40">
        <f>IF(GL_Paste!$B10371="","",N(GL_Paste!$H10371)-N(GL_Paste!$G10371))</f>
        <v/>
      </c>
      <c r="B10374" s="43">
        <f>IF(GL_Paste!$B10371="","",DATE(YEAR(GL_Paste!$E10371),MONTH(GL_Paste!$E10371),1))</f>
        <v/>
      </c>
      <c r="C10374">
        <f>IF(GL_Paste!$B10371="","",IF(TRIM(GL_Paste!$M10371)&lt;&gt;"",TRIM(GL_Paste!$M10371),IFERROR(MID(GL_Paste!$I10371,FIND("[",GL_Paste!$I10371)+1,FIND("]",GL_Paste!$I10371)-FIND("[",GL_Paste!$I10371)-1),"")))</f>
        <v/>
      </c>
      <c r="D10374">
        <f>IF(GL_Paste!$B10371="","",IFERROR(INDEX(DeptName,MATCH($C10374,DeptTag,0)),"UNALLOCATED"))</f>
        <v/>
      </c>
      <c r="E10374">
        <f>IF(GL_Paste!$B10371="","",IFERROR(INDEX(AcctCat,MATCH(GL_Paste!$B10371&amp;"",AcctCode,0)),"UNKNOWN"))</f>
        <v/>
      </c>
      <c r="F10374">
        <f>IF(GL_Paste!$B10371="","",IFERROR(INDEX(AcctSub,MATCH(GL_Paste!$B10371&amp;"",AcctCode,0)),"UNKNOWN"))</f>
        <v/>
      </c>
    </row>
    <row r="10375">
      <c r="A10375" s="40">
        <f>IF(GL_Paste!$B10372="","",N(GL_Paste!$H10372)-N(GL_Paste!$G10372))</f>
        <v/>
      </c>
      <c r="B10375" s="43">
        <f>IF(GL_Paste!$B10372="","",DATE(YEAR(GL_Paste!$E10372),MONTH(GL_Paste!$E10372),1))</f>
        <v/>
      </c>
      <c r="C10375">
        <f>IF(GL_Paste!$B10372="","",IF(TRIM(GL_Paste!$M10372)&lt;&gt;"",TRIM(GL_Paste!$M10372),IFERROR(MID(GL_Paste!$I10372,FIND("[",GL_Paste!$I10372)+1,FIND("]",GL_Paste!$I10372)-FIND("[",GL_Paste!$I10372)-1),"")))</f>
        <v/>
      </c>
      <c r="D10375">
        <f>IF(GL_Paste!$B10372="","",IFERROR(INDEX(DeptName,MATCH($C10375,DeptTag,0)),"UNALLOCATED"))</f>
        <v/>
      </c>
      <c r="E10375">
        <f>IF(GL_Paste!$B10372="","",IFERROR(INDEX(AcctCat,MATCH(GL_Paste!$B10372&amp;"",AcctCode,0)),"UNKNOWN"))</f>
        <v/>
      </c>
      <c r="F10375">
        <f>IF(GL_Paste!$B10372="","",IFERROR(INDEX(AcctSub,MATCH(GL_Paste!$B10372&amp;"",AcctCode,0)),"UNKNOWN"))</f>
        <v/>
      </c>
    </row>
    <row r="10376">
      <c r="A10376" s="40">
        <f>IF(GL_Paste!$B10373="","",N(GL_Paste!$H10373)-N(GL_Paste!$G10373))</f>
        <v/>
      </c>
      <c r="B10376" s="43">
        <f>IF(GL_Paste!$B10373="","",DATE(YEAR(GL_Paste!$E10373),MONTH(GL_Paste!$E10373),1))</f>
        <v/>
      </c>
      <c r="C10376">
        <f>IF(GL_Paste!$B10373="","",IF(TRIM(GL_Paste!$M10373)&lt;&gt;"",TRIM(GL_Paste!$M10373),IFERROR(MID(GL_Paste!$I10373,FIND("[",GL_Paste!$I10373)+1,FIND("]",GL_Paste!$I10373)-FIND("[",GL_Paste!$I10373)-1),"")))</f>
        <v/>
      </c>
      <c r="D10376">
        <f>IF(GL_Paste!$B10373="","",IFERROR(INDEX(DeptName,MATCH($C10376,DeptTag,0)),"UNALLOCATED"))</f>
        <v/>
      </c>
      <c r="E10376">
        <f>IF(GL_Paste!$B10373="","",IFERROR(INDEX(AcctCat,MATCH(GL_Paste!$B10373&amp;"",AcctCode,0)),"UNKNOWN"))</f>
        <v/>
      </c>
      <c r="F10376">
        <f>IF(GL_Paste!$B10373="","",IFERROR(INDEX(AcctSub,MATCH(GL_Paste!$B10373&amp;"",AcctCode,0)),"UNKNOWN"))</f>
        <v/>
      </c>
    </row>
    <row r="10377">
      <c r="A10377" s="40">
        <f>IF(GL_Paste!$B10374="","",N(GL_Paste!$H10374)-N(GL_Paste!$G10374))</f>
        <v/>
      </c>
      <c r="B10377" s="43">
        <f>IF(GL_Paste!$B10374="","",DATE(YEAR(GL_Paste!$E10374),MONTH(GL_Paste!$E10374),1))</f>
        <v/>
      </c>
      <c r="C10377">
        <f>IF(GL_Paste!$B10374="","",IF(TRIM(GL_Paste!$M10374)&lt;&gt;"",TRIM(GL_Paste!$M10374),IFERROR(MID(GL_Paste!$I10374,FIND("[",GL_Paste!$I10374)+1,FIND("]",GL_Paste!$I10374)-FIND("[",GL_Paste!$I10374)-1),"")))</f>
        <v/>
      </c>
      <c r="D10377">
        <f>IF(GL_Paste!$B10374="","",IFERROR(INDEX(DeptName,MATCH($C10377,DeptTag,0)),"UNALLOCATED"))</f>
        <v/>
      </c>
      <c r="E10377">
        <f>IF(GL_Paste!$B10374="","",IFERROR(INDEX(AcctCat,MATCH(GL_Paste!$B10374&amp;"",AcctCode,0)),"UNKNOWN"))</f>
        <v/>
      </c>
      <c r="F10377">
        <f>IF(GL_Paste!$B10374="","",IFERROR(INDEX(AcctSub,MATCH(GL_Paste!$B10374&amp;"",AcctCode,0)),"UNKNOWN"))</f>
        <v/>
      </c>
    </row>
    <row r="10378">
      <c r="A10378" s="40">
        <f>IF(GL_Paste!$B10375="","",N(GL_Paste!$H10375)-N(GL_Paste!$G10375))</f>
        <v/>
      </c>
      <c r="B10378" s="43">
        <f>IF(GL_Paste!$B10375="","",DATE(YEAR(GL_Paste!$E10375),MONTH(GL_Paste!$E10375),1))</f>
        <v/>
      </c>
      <c r="C10378">
        <f>IF(GL_Paste!$B10375="","",IF(TRIM(GL_Paste!$M10375)&lt;&gt;"",TRIM(GL_Paste!$M10375),IFERROR(MID(GL_Paste!$I10375,FIND("[",GL_Paste!$I10375)+1,FIND("]",GL_Paste!$I10375)-FIND("[",GL_Paste!$I10375)-1),"")))</f>
        <v/>
      </c>
      <c r="D10378">
        <f>IF(GL_Paste!$B10375="","",IFERROR(INDEX(DeptName,MATCH($C10378,DeptTag,0)),"UNALLOCATED"))</f>
        <v/>
      </c>
      <c r="E10378">
        <f>IF(GL_Paste!$B10375="","",IFERROR(INDEX(AcctCat,MATCH(GL_Paste!$B10375&amp;"",AcctCode,0)),"UNKNOWN"))</f>
        <v/>
      </c>
      <c r="F10378">
        <f>IF(GL_Paste!$B10375="","",IFERROR(INDEX(AcctSub,MATCH(GL_Paste!$B10375&amp;"",AcctCode,0)),"UNKNOWN"))</f>
        <v/>
      </c>
    </row>
    <row r="10379">
      <c r="A10379" s="40">
        <f>IF(GL_Paste!$B10376="","",N(GL_Paste!$H10376)-N(GL_Paste!$G10376))</f>
        <v/>
      </c>
      <c r="B10379" s="43">
        <f>IF(GL_Paste!$B10376="","",DATE(YEAR(GL_Paste!$E10376),MONTH(GL_Paste!$E10376),1))</f>
        <v/>
      </c>
      <c r="C10379">
        <f>IF(GL_Paste!$B10376="","",IF(TRIM(GL_Paste!$M10376)&lt;&gt;"",TRIM(GL_Paste!$M10376),IFERROR(MID(GL_Paste!$I10376,FIND("[",GL_Paste!$I10376)+1,FIND("]",GL_Paste!$I10376)-FIND("[",GL_Paste!$I10376)-1),"")))</f>
        <v/>
      </c>
      <c r="D10379">
        <f>IF(GL_Paste!$B10376="","",IFERROR(INDEX(DeptName,MATCH($C10379,DeptTag,0)),"UNALLOCATED"))</f>
        <v/>
      </c>
      <c r="E10379">
        <f>IF(GL_Paste!$B10376="","",IFERROR(INDEX(AcctCat,MATCH(GL_Paste!$B10376&amp;"",AcctCode,0)),"UNKNOWN"))</f>
        <v/>
      </c>
      <c r="F10379">
        <f>IF(GL_Paste!$B10376="","",IFERROR(INDEX(AcctSub,MATCH(GL_Paste!$B10376&amp;"",AcctCode,0)),"UNKNOWN"))</f>
        <v/>
      </c>
    </row>
    <row r="10380">
      <c r="A10380" s="40">
        <f>IF(GL_Paste!$B10377="","",N(GL_Paste!$H10377)-N(GL_Paste!$G10377))</f>
        <v/>
      </c>
      <c r="B10380" s="43">
        <f>IF(GL_Paste!$B10377="","",DATE(YEAR(GL_Paste!$E10377),MONTH(GL_Paste!$E10377),1))</f>
        <v/>
      </c>
      <c r="C10380">
        <f>IF(GL_Paste!$B10377="","",IF(TRIM(GL_Paste!$M10377)&lt;&gt;"",TRIM(GL_Paste!$M10377),IFERROR(MID(GL_Paste!$I10377,FIND("[",GL_Paste!$I10377)+1,FIND("]",GL_Paste!$I10377)-FIND("[",GL_Paste!$I10377)-1),"")))</f>
        <v/>
      </c>
      <c r="D10380">
        <f>IF(GL_Paste!$B10377="","",IFERROR(INDEX(DeptName,MATCH($C10380,DeptTag,0)),"UNALLOCATED"))</f>
        <v/>
      </c>
      <c r="E10380">
        <f>IF(GL_Paste!$B10377="","",IFERROR(INDEX(AcctCat,MATCH(GL_Paste!$B10377&amp;"",AcctCode,0)),"UNKNOWN"))</f>
        <v/>
      </c>
      <c r="F10380">
        <f>IF(GL_Paste!$B10377="","",IFERROR(INDEX(AcctSub,MATCH(GL_Paste!$B10377&amp;"",AcctCode,0)),"UNKNOWN"))</f>
        <v/>
      </c>
    </row>
    <row r="10381">
      <c r="A10381" s="40">
        <f>IF(GL_Paste!$B10378="","",N(GL_Paste!$H10378)-N(GL_Paste!$G10378))</f>
        <v/>
      </c>
      <c r="B10381" s="43">
        <f>IF(GL_Paste!$B10378="","",DATE(YEAR(GL_Paste!$E10378),MONTH(GL_Paste!$E10378),1))</f>
        <v/>
      </c>
      <c r="C10381">
        <f>IF(GL_Paste!$B10378="","",IF(TRIM(GL_Paste!$M10378)&lt;&gt;"",TRIM(GL_Paste!$M10378),IFERROR(MID(GL_Paste!$I10378,FIND("[",GL_Paste!$I10378)+1,FIND("]",GL_Paste!$I10378)-FIND("[",GL_Paste!$I10378)-1),"")))</f>
        <v/>
      </c>
      <c r="D10381">
        <f>IF(GL_Paste!$B10378="","",IFERROR(INDEX(DeptName,MATCH($C10381,DeptTag,0)),"UNALLOCATED"))</f>
        <v/>
      </c>
      <c r="E10381">
        <f>IF(GL_Paste!$B10378="","",IFERROR(INDEX(AcctCat,MATCH(GL_Paste!$B10378&amp;"",AcctCode,0)),"UNKNOWN"))</f>
        <v/>
      </c>
      <c r="F10381">
        <f>IF(GL_Paste!$B10378="","",IFERROR(INDEX(AcctSub,MATCH(GL_Paste!$B10378&amp;"",AcctCode,0)),"UNKNOWN"))</f>
        <v/>
      </c>
    </row>
    <row r="10382">
      <c r="A10382" s="40">
        <f>IF(GL_Paste!$B10379="","",N(GL_Paste!$H10379)-N(GL_Paste!$G10379))</f>
        <v/>
      </c>
      <c r="B10382" s="43">
        <f>IF(GL_Paste!$B10379="","",DATE(YEAR(GL_Paste!$E10379),MONTH(GL_Paste!$E10379),1))</f>
        <v/>
      </c>
      <c r="C10382">
        <f>IF(GL_Paste!$B10379="","",IF(TRIM(GL_Paste!$M10379)&lt;&gt;"",TRIM(GL_Paste!$M10379),IFERROR(MID(GL_Paste!$I10379,FIND("[",GL_Paste!$I10379)+1,FIND("]",GL_Paste!$I10379)-FIND("[",GL_Paste!$I10379)-1),"")))</f>
        <v/>
      </c>
      <c r="D10382">
        <f>IF(GL_Paste!$B10379="","",IFERROR(INDEX(DeptName,MATCH($C10382,DeptTag,0)),"UNALLOCATED"))</f>
        <v/>
      </c>
      <c r="E10382">
        <f>IF(GL_Paste!$B10379="","",IFERROR(INDEX(AcctCat,MATCH(GL_Paste!$B10379&amp;"",AcctCode,0)),"UNKNOWN"))</f>
        <v/>
      </c>
      <c r="F10382">
        <f>IF(GL_Paste!$B10379="","",IFERROR(INDEX(AcctSub,MATCH(GL_Paste!$B10379&amp;"",AcctCode,0)),"UNKNOWN"))</f>
        <v/>
      </c>
    </row>
    <row r="10383">
      <c r="A10383" s="40">
        <f>IF(GL_Paste!$B10380="","",N(GL_Paste!$H10380)-N(GL_Paste!$G10380))</f>
        <v/>
      </c>
      <c r="B10383" s="43">
        <f>IF(GL_Paste!$B10380="","",DATE(YEAR(GL_Paste!$E10380),MONTH(GL_Paste!$E10380),1))</f>
        <v/>
      </c>
      <c r="C10383">
        <f>IF(GL_Paste!$B10380="","",IF(TRIM(GL_Paste!$M10380)&lt;&gt;"",TRIM(GL_Paste!$M10380),IFERROR(MID(GL_Paste!$I10380,FIND("[",GL_Paste!$I10380)+1,FIND("]",GL_Paste!$I10380)-FIND("[",GL_Paste!$I10380)-1),"")))</f>
        <v/>
      </c>
      <c r="D10383">
        <f>IF(GL_Paste!$B10380="","",IFERROR(INDEX(DeptName,MATCH($C10383,DeptTag,0)),"UNALLOCATED"))</f>
        <v/>
      </c>
      <c r="E10383">
        <f>IF(GL_Paste!$B10380="","",IFERROR(INDEX(AcctCat,MATCH(GL_Paste!$B10380&amp;"",AcctCode,0)),"UNKNOWN"))</f>
        <v/>
      </c>
      <c r="F10383">
        <f>IF(GL_Paste!$B10380="","",IFERROR(INDEX(AcctSub,MATCH(GL_Paste!$B10380&amp;"",AcctCode,0)),"UNKNOWN"))</f>
        <v/>
      </c>
    </row>
    <row r="10384">
      <c r="A10384" s="40">
        <f>IF(GL_Paste!$B10381="","",N(GL_Paste!$H10381)-N(GL_Paste!$G10381))</f>
        <v/>
      </c>
      <c r="B10384" s="43">
        <f>IF(GL_Paste!$B10381="","",DATE(YEAR(GL_Paste!$E10381),MONTH(GL_Paste!$E10381),1))</f>
        <v/>
      </c>
      <c r="C10384">
        <f>IF(GL_Paste!$B10381="","",IF(TRIM(GL_Paste!$M10381)&lt;&gt;"",TRIM(GL_Paste!$M10381),IFERROR(MID(GL_Paste!$I10381,FIND("[",GL_Paste!$I10381)+1,FIND("]",GL_Paste!$I10381)-FIND("[",GL_Paste!$I10381)-1),"")))</f>
        <v/>
      </c>
      <c r="D10384">
        <f>IF(GL_Paste!$B10381="","",IFERROR(INDEX(DeptName,MATCH($C10384,DeptTag,0)),"UNALLOCATED"))</f>
        <v/>
      </c>
      <c r="E10384">
        <f>IF(GL_Paste!$B10381="","",IFERROR(INDEX(AcctCat,MATCH(GL_Paste!$B10381&amp;"",AcctCode,0)),"UNKNOWN"))</f>
        <v/>
      </c>
      <c r="F10384">
        <f>IF(GL_Paste!$B10381="","",IFERROR(INDEX(AcctSub,MATCH(GL_Paste!$B10381&amp;"",AcctCode,0)),"UNKNOWN"))</f>
        <v/>
      </c>
    </row>
    <row r="10385">
      <c r="A10385" s="40">
        <f>IF(GL_Paste!$B10382="","",N(GL_Paste!$H10382)-N(GL_Paste!$G10382))</f>
        <v/>
      </c>
      <c r="B10385" s="43">
        <f>IF(GL_Paste!$B10382="","",DATE(YEAR(GL_Paste!$E10382),MONTH(GL_Paste!$E10382),1))</f>
        <v/>
      </c>
      <c r="C10385">
        <f>IF(GL_Paste!$B10382="","",IF(TRIM(GL_Paste!$M10382)&lt;&gt;"",TRIM(GL_Paste!$M10382),IFERROR(MID(GL_Paste!$I10382,FIND("[",GL_Paste!$I10382)+1,FIND("]",GL_Paste!$I10382)-FIND("[",GL_Paste!$I10382)-1),"")))</f>
        <v/>
      </c>
      <c r="D10385">
        <f>IF(GL_Paste!$B10382="","",IFERROR(INDEX(DeptName,MATCH($C10385,DeptTag,0)),"UNALLOCATED"))</f>
        <v/>
      </c>
      <c r="E10385">
        <f>IF(GL_Paste!$B10382="","",IFERROR(INDEX(AcctCat,MATCH(GL_Paste!$B10382&amp;"",AcctCode,0)),"UNKNOWN"))</f>
        <v/>
      </c>
      <c r="F10385">
        <f>IF(GL_Paste!$B10382="","",IFERROR(INDEX(AcctSub,MATCH(GL_Paste!$B10382&amp;"",AcctCode,0)),"UNKNOWN"))</f>
        <v/>
      </c>
    </row>
    <row r="10386">
      <c r="A10386" s="40">
        <f>IF(GL_Paste!$B10383="","",N(GL_Paste!$H10383)-N(GL_Paste!$G10383))</f>
        <v/>
      </c>
      <c r="B10386" s="43">
        <f>IF(GL_Paste!$B10383="","",DATE(YEAR(GL_Paste!$E10383),MONTH(GL_Paste!$E10383),1))</f>
        <v/>
      </c>
      <c r="C10386">
        <f>IF(GL_Paste!$B10383="","",IF(TRIM(GL_Paste!$M10383)&lt;&gt;"",TRIM(GL_Paste!$M10383),IFERROR(MID(GL_Paste!$I10383,FIND("[",GL_Paste!$I10383)+1,FIND("]",GL_Paste!$I10383)-FIND("[",GL_Paste!$I10383)-1),"")))</f>
        <v/>
      </c>
      <c r="D10386">
        <f>IF(GL_Paste!$B10383="","",IFERROR(INDEX(DeptName,MATCH($C10386,DeptTag,0)),"UNALLOCATED"))</f>
        <v/>
      </c>
      <c r="E10386">
        <f>IF(GL_Paste!$B10383="","",IFERROR(INDEX(AcctCat,MATCH(GL_Paste!$B10383&amp;"",AcctCode,0)),"UNKNOWN"))</f>
        <v/>
      </c>
      <c r="F10386">
        <f>IF(GL_Paste!$B10383="","",IFERROR(INDEX(AcctSub,MATCH(GL_Paste!$B10383&amp;"",AcctCode,0)),"UNKNOWN"))</f>
        <v/>
      </c>
    </row>
    <row r="10387">
      <c r="A10387" s="40">
        <f>IF(GL_Paste!$B10384="","",N(GL_Paste!$H10384)-N(GL_Paste!$G10384))</f>
        <v/>
      </c>
      <c r="B10387" s="43">
        <f>IF(GL_Paste!$B10384="","",DATE(YEAR(GL_Paste!$E10384),MONTH(GL_Paste!$E10384),1))</f>
        <v/>
      </c>
      <c r="C10387">
        <f>IF(GL_Paste!$B10384="","",IF(TRIM(GL_Paste!$M10384)&lt;&gt;"",TRIM(GL_Paste!$M10384),IFERROR(MID(GL_Paste!$I10384,FIND("[",GL_Paste!$I10384)+1,FIND("]",GL_Paste!$I10384)-FIND("[",GL_Paste!$I10384)-1),"")))</f>
        <v/>
      </c>
      <c r="D10387">
        <f>IF(GL_Paste!$B10384="","",IFERROR(INDEX(DeptName,MATCH($C10387,DeptTag,0)),"UNALLOCATED"))</f>
        <v/>
      </c>
      <c r="E10387">
        <f>IF(GL_Paste!$B10384="","",IFERROR(INDEX(AcctCat,MATCH(GL_Paste!$B10384&amp;"",AcctCode,0)),"UNKNOWN"))</f>
        <v/>
      </c>
      <c r="F10387">
        <f>IF(GL_Paste!$B10384="","",IFERROR(INDEX(AcctSub,MATCH(GL_Paste!$B10384&amp;"",AcctCode,0)),"UNKNOWN"))</f>
        <v/>
      </c>
    </row>
    <row r="10388">
      <c r="A10388" s="40">
        <f>IF(GL_Paste!$B10385="","",N(GL_Paste!$H10385)-N(GL_Paste!$G10385))</f>
        <v/>
      </c>
      <c r="B10388" s="43">
        <f>IF(GL_Paste!$B10385="","",DATE(YEAR(GL_Paste!$E10385),MONTH(GL_Paste!$E10385),1))</f>
        <v/>
      </c>
      <c r="C10388">
        <f>IF(GL_Paste!$B10385="","",IF(TRIM(GL_Paste!$M10385)&lt;&gt;"",TRIM(GL_Paste!$M10385),IFERROR(MID(GL_Paste!$I10385,FIND("[",GL_Paste!$I10385)+1,FIND("]",GL_Paste!$I10385)-FIND("[",GL_Paste!$I10385)-1),"")))</f>
        <v/>
      </c>
      <c r="D10388">
        <f>IF(GL_Paste!$B10385="","",IFERROR(INDEX(DeptName,MATCH($C10388,DeptTag,0)),"UNALLOCATED"))</f>
        <v/>
      </c>
      <c r="E10388">
        <f>IF(GL_Paste!$B10385="","",IFERROR(INDEX(AcctCat,MATCH(GL_Paste!$B10385&amp;"",AcctCode,0)),"UNKNOWN"))</f>
        <v/>
      </c>
      <c r="F10388">
        <f>IF(GL_Paste!$B10385="","",IFERROR(INDEX(AcctSub,MATCH(GL_Paste!$B10385&amp;"",AcctCode,0)),"UNKNOWN"))</f>
        <v/>
      </c>
    </row>
    <row r="10389">
      <c r="A10389" s="40">
        <f>IF(GL_Paste!$B10386="","",N(GL_Paste!$H10386)-N(GL_Paste!$G10386))</f>
        <v/>
      </c>
      <c r="B10389" s="43">
        <f>IF(GL_Paste!$B10386="","",DATE(YEAR(GL_Paste!$E10386),MONTH(GL_Paste!$E10386),1))</f>
        <v/>
      </c>
      <c r="C10389">
        <f>IF(GL_Paste!$B10386="","",IF(TRIM(GL_Paste!$M10386)&lt;&gt;"",TRIM(GL_Paste!$M10386),IFERROR(MID(GL_Paste!$I10386,FIND("[",GL_Paste!$I10386)+1,FIND("]",GL_Paste!$I10386)-FIND("[",GL_Paste!$I10386)-1),"")))</f>
        <v/>
      </c>
      <c r="D10389">
        <f>IF(GL_Paste!$B10386="","",IFERROR(INDEX(DeptName,MATCH($C10389,DeptTag,0)),"UNALLOCATED"))</f>
        <v/>
      </c>
      <c r="E10389">
        <f>IF(GL_Paste!$B10386="","",IFERROR(INDEX(AcctCat,MATCH(GL_Paste!$B10386&amp;"",AcctCode,0)),"UNKNOWN"))</f>
        <v/>
      </c>
      <c r="F10389">
        <f>IF(GL_Paste!$B10386="","",IFERROR(INDEX(AcctSub,MATCH(GL_Paste!$B10386&amp;"",AcctCode,0)),"UNKNOWN"))</f>
        <v/>
      </c>
    </row>
    <row r="10390">
      <c r="A10390" s="40">
        <f>IF(GL_Paste!$B10387="","",N(GL_Paste!$H10387)-N(GL_Paste!$G10387))</f>
        <v/>
      </c>
      <c r="B10390" s="43">
        <f>IF(GL_Paste!$B10387="","",DATE(YEAR(GL_Paste!$E10387),MONTH(GL_Paste!$E10387),1))</f>
        <v/>
      </c>
      <c r="C10390">
        <f>IF(GL_Paste!$B10387="","",IF(TRIM(GL_Paste!$M10387)&lt;&gt;"",TRIM(GL_Paste!$M10387),IFERROR(MID(GL_Paste!$I10387,FIND("[",GL_Paste!$I10387)+1,FIND("]",GL_Paste!$I10387)-FIND("[",GL_Paste!$I10387)-1),"")))</f>
        <v/>
      </c>
      <c r="D10390">
        <f>IF(GL_Paste!$B10387="","",IFERROR(INDEX(DeptName,MATCH($C10390,DeptTag,0)),"UNALLOCATED"))</f>
        <v/>
      </c>
      <c r="E10390">
        <f>IF(GL_Paste!$B10387="","",IFERROR(INDEX(AcctCat,MATCH(GL_Paste!$B10387&amp;"",AcctCode,0)),"UNKNOWN"))</f>
        <v/>
      </c>
      <c r="F10390">
        <f>IF(GL_Paste!$B10387="","",IFERROR(INDEX(AcctSub,MATCH(GL_Paste!$B10387&amp;"",AcctCode,0)),"UNKNOWN"))</f>
        <v/>
      </c>
    </row>
    <row r="10391">
      <c r="A10391" s="40">
        <f>IF(GL_Paste!$B10388="","",N(GL_Paste!$H10388)-N(GL_Paste!$G10388))</f>
        <v/>
      </c>
      <c r="B10391" s="43">
        <f>IF(GL_Paste!$B10388="","",DATE(YEAR(GL_Paste!$E10388),MONTH(GL_Paste!$E10388),1))</f>
        <v/>
      </c>
      <c r="C10391">
        <f>IF(GL_Paste!$B10388="","",IF(TRIM(GL_Paste!$M10388)&lt;&gt;"",TRIM(GL_Paste!$M10388),IFERROR(MID(GL_Paste!$I10388,FIND("[",GL_Paste!$I10388)+1,FIND("]",GL_Paste!$I10388)-FIND("[",GL_Paste!$I10388)-1),"")))</f>
        <v/>
      </c>
      <c r="D10391">
        <f>IF(GL_Paste!$B10388="","",IFERROR(INDEX(DeptName,MATCH($C10391,DeptTag,0)),"UNALLOCATED"))</f>
        <v/>
      </c>
      <c r="E10391">
        <f>IF(GL_Paste!$B10388="","",IFERROR(INDEX(AcctCat,MATCH(GL_Paste!$B10388&amp;"",AcctCode,0)),"UNKNOWN"))</f>
        <v/>
      </c>
      <c r="F10391">
        <f>IF(GL_Paste!$B10388="","",IFERROR(INDEX(AcctSub,MATCH(GL_Paste!$B10388&amp;"",AcctCode,0)),"UNKNOWN"))</f>
        <v/>
      </c>
    </row>
    <row r="10392">
      <c r="A10392" s="40">
        <f>IF(GL_Paste!$B10389="","",N(GL_Paste!$H10389)-N(GL_Paste!$G10389))</f>
        <v/>
      </c>
      <c r="B10392" s="43">
        <f>IF(GL_Paste!$B10389="","",DATE(YEAR(GL_Paste!$E10389),MONTH(GL_Paste!$E10389),1))</f>
        <v/>
      </c>
      <c r="C10392">
        <f>IF(GL_Paste!$B10389="","",IF(TRIM(GL_Paste!$M10389)&lt;&gt;"",TRIM(GL_Paste!$M10389),IFERROR(MID(GL_Paste!$I10389,FIND("[",GL_Paste!$I10389)+1,FIND("]",GL_Paste!$I10389)-FIND("[",GL_Paste!$I10389)-1),"")))</f>
        <v/>
      </c>
      <c r="D10392">
        <f>IF(GL_Paste!$B10389="","",IFERROR(INDEX(DeptName,MATCH($C10392,DeptTag,0)),"UNALLOCATED"))</f>
        <v/>
      </c>
      <c r="E10392">
        <f>IF(GL_Paste!$B10389="","",IFERROR(INDEX(AcctCat,MATCH(GL_Paste!$B10389&amp;"",AcctCode,0)),"UNKNOWN"))</f>
        <v/>
      </c>
      <c r="F10392">
        <f>IF(GL_Paste!$B10389="","",IFERROR(INDEX(AcctSub,MATCH(GL_Paste!$B10389&amp;"",AcctCode,0)),"UNKNOWN"))</f>
        <v/>
      </c>
    </row>
    <row r="10393">
      <c r="A10393" s="40">
        <f>IF(GL_Paste!$B10390="","",N(GL_Paste!$H10390)-N(GL_Paste!$G10390))</f>
        <v/>
      </c>
      <c r="B10393" s="43">
        <f>IF(GL_Paste!$B10390="","",DATE(YEAR(GL_Paste!$E10390),MONTH(GL_Paste!$E10390),1))</f>
        <v/>
      </c>
      <c r="C10393">
        <f>IF(GL_Paste!$B10390="","",IF(TRIM(GL_Paste!$M10390)&lt;&gt;"",TRIM(GL_Paste!$M10390),IFERROR(MID(GL_Paste!$I10390,FIND("[",GL_Paste!$I10390)+1,FIND("]",GL_Paste!$I10390)-FIND("[",GL_Paste!$I10390)-1),"")))</f>
        <v/>
      </c>
      <c r="D10393">
        <f>IF(GL_Paste!$B10390="","",IFERROR(INDEX(DeptName,MATCH($C10393,DeptTag,0)),"UNALLOCATED"))</f>
        <v/>
      </c>
      <c r="E10393">
        <f>IF(GL_Paste!$B10390="","",IFERROR(INDEX(AcctCat,MATCH(GL_Paste!$B10390&amp;"",AcctCode,0)),"UNKNOWN"))</f>
        <v/>
      </c>
      <c r="F10393">
        <f>IF(GL_Paste!$B10390="","",IFERROR(INDEX(AcctSub,MATCH(GL_Paste!$B10390&amp;"",AcctCode,0)),"UNKNOWN"))</f>
        <v/>
      </c>
    </row>
    <row r="10394">
      <c r="A10394" s="40">
        <f>IF(GL_Paste!$B10391="","",N(GL_Paste!$H10391)-N(GL_Paste!$G10391))</f>
        <v/>
      </c>
      <c r="B10394" s="43">
        <f>IF(GL_Paste!$B10391="","",DATE(YEAR(GL_Paste!$E10391),MONTH(GL_Paste!$E10391),1))</f>
        <v/>
      </c>
      <c r="C10394">
        <f>IF(GL_Paste!$B10391="","",IF(TRIM(GL_Paste!$M10391)&lt;&gt;"",TRIM(GL_Paste!$M10391),IFERROR(MID(GL_Paste!$I10391,FIND("[",GL_Paste!$I10391)+1,FIND("]",GL_Paste!$I10391)-FIND("[",GL_Paste!$I10391)-1),"")))</f>
        <v/>
      </c>
      <c r="D10394">
        <f>IF(GL_Paste!$B10391="","",IFERROR(INDEX(DeptName,MATCH($C10394,DeptTag,0)),"UNALLOCATED"))</f>
        <v/>
      </c>
      <c r="E10394">
        <f>IF(GL_Paste!$B10391="","",IFERROR(INDEX(AcctCat,MATCH(GL_Paste!$B10391&amp;"",AcctCode,0)),"UNKNOWN"))</f>
        <v/>
      </c>
      <c r="F10394">
        <f>IF(GL_Paste!$B10391="","",IFERROR(INDEX(AcctSub,MATCH(GL_Paste!$B10391&amp;"",AcctCode,0)),"UNKNOWN"))</f>
        <v/>
      </c>
    </row>
    <row r="10395">
      <c r="A10395" s="40">
        <f>IF(GL_Paste!$B10392="","",N(GL_Paste!$H10392)-N(GL_Paste!$G10392))</f>
        <v/>
      </c>
      <c r="B10395" s="43">
        <f>IF(GL_Paste!$B10392="","",DATE(YEAR(GL_Paste!$E10392),MONTH(GL_Paste!$E10392),1))</f>
        <v/>
      </c>
      <c r="C10395">
        <f>IF(GL_Paste!$B10392="","",IF(TRIM(GL_Paste!$M10392)&lt;&gt;"",TRIM(GL_Paste!$M10392),IFERROR(MID(GL_Paste!$I10392,FIND("[",GL_Paste!$I10392)+1,FIND("]",GL_Paste!$I10392)-FIND("[",GL_Paste!$I10392)-1),"")))</f>
        <v/>
      </c>
      <c r="D10395">
        <f>IF(GL_Paste!$B10392="","",IFERROR(INDEX(DeptName,MATCH($C10395,DeptTag,0)),"UNALLOCATED"))</f>
        <v/>
      </c>
      <c r="E10395">
        <f>IF(GL_Paste!$B10392="","",IFERROR(INDEX(AcctCat,MATCH(GL_Paste!$B10392&amp;"",AcctCode,0)),"UNKNOWN"))</f>
        <v/>
      </c>
      <c r="F10395">
        <f>IF(GL_Paste!$B10392="","",IFERROR(INDEX(AcctSub,MATCH(GL_Paste!$B10392&amp;"",AcctCode,0)),"UNKNOWN"))</f>
        <v/>
      </c>
    </row>
    <row r="10396">
      <c r="A10396" s="40">
        <f>IF(GL_Paste!$B10393="","",N(GL_Paste!$H10393)-N(GL_Paste!$G10393))</f>
        <v/>
      </c>
      <c r="B10396" s="43">
        <f>IF(GL_Paste!$B10393="","",DATE(YEAR(GL_Paste!$E10393),MONTH(GL_Paste!$E10393),1))</f>
        <v/>
      </c>
      <c r="C10396">
        <f>IF(GL_Paste!$B10393="","",IF(TRIM(GL_Paste!$M10393)&lt;&gt;"",TRIM(GL_Paste!$M10393),IFERROR(MID(GL_Paste!$I10393,FIND("[",GL_Paste!$I10393)+1,FIND("]",GL_Paste!$I10393)-FIND("[",GL_Paste!$I10393)-1),"")))</f>
        <v/>
      </c>
      <c r="D10396">
        <f>IF(GL_Paste!$B10393="","",IFERROR(INDEX(DeptName,MATCH($C10396,DeptTag,0)),"UNALLOCATED"))</f>
        <v/>
      </c>
      <c r="E10396">
        <f>IF(GL_Paste!$B10393="","",IFERROR(INDEX(AcctCat,MATCH(GL_Paste!$B10393&amp;"",AcctCode,0)),"UNKNOWN"))</f>
        <v/>
      </c>
      <c r="F10396">
        <f>IF(GL_Paste!$B10393="","",IFERROR(INDEX(AcctSub,MATCH(GL_Paste!$B10393&amp;"",AcctCode,0)),"UNKNOWN"))</f>
        <v/>
      </c>
    </row>
    <row r="10397">
      <c r="A10397" s="40">
        <f>IF(GL_Paste!$B10394="","",N(GL_Paste!$H10394)-N(GL_Paste!$G10394))</f>
        <v/>
      </c>
      <c r="B10397" s="43">
        <f>IF(GL_Paste!$B10394="","",DATE(YEAR(GL_Paste!$E10394),MONTH(GL_Paste!$E10394),1))</f>
        <v/>
      </c>
      <c r="C10397">
        <f>IF(GL_Paste!$B10394="","",IF(TRIM(GL_Paste!$M10394)&lt;&gt;"",TRIM(GL_Paste!$M10394),IFERROR(MID(GL_Paste!$I10394,FIND("[",GL_Paste!$I10394)+1,FIND("]",GL_Paste!$I10394)-FIND("[",GL_Paste!$I10394)-1),"")))</f>
        <v/>
      </c>
      <c r="D10397">
        <f>IF(GL_Paste!$B10394="","",IFERROR(INDEX(DeptName,MATCH($C10397,DeptTag,0)),"UNALLOCATED"))</f>
        <v/>
      </c>
      <c r="E10397">
        <f>IF(GL_Paste!$B10394="","",IFERROR(INDEX(AcctCat,MATCH(GL_Paste!$B10394&amp;"",AcctCode,0)),"UNKNOWN"))</f>
        <v/>
      </c>
      <c r="F10397">
        <f>IF(GL_Paste!$B10394="","",IFERROR(INDEX(AcctSub,MATCH(GL_Paste!$B10394&amp;"",AcctCode,0)),"UNKNOWN"))</f>
        <v/>
      </c>
    </row>
    <row r="10398">
      <c r="A10398" s="40">
        <f>IF(GL_Paste!$B10395="","",N(GL_Paste!$H10395)-N(GL_Paste!$G10395))</f>
        <v/>
      </c>
      <c r="B10398" s="43">
        <f>IF(GL_Paste!$B10395="","",DATE(YEAR(GL_Paste!$E10395),MONTH(GL_Paste!$E10395),1))</f>
        <v/>
      </c>
      <c r="C10398">
        <f>IF(GL_Paste!$B10395="","",IF(TRIM(GL_Paste!$M10395)&lt;&gt;"",TRIM(GL_Paste!$M10395),IFERROR(MID(GL_Paste!$I10395,FIND("[",GL_Paste!$I10395)+1,FIND("]",GL_Paste!$I10395)-FIND("[",GL_Paste!$I10395)-1),"")))</f>
        <v/>
      </c>
      <c r="D10398">
        <f>IF(GL_Paste!$B10395="","",IFERROR(INDEX(DeptName,MATCH($C10398,DeptTag,0)),"UNALLOCATED"))</f>
        <v/>
      </c>
      <c r="E10398">
        <f>IF(GL_Paste!$B10395="","",IFERROR(INDEX(AcctCat,MATCH(GL_Paste!$B10395&amp;"",AcctCode,0)),"UNKNOWN"))</f>
        <v/>
      </c>
      <c r="F10398">
        <f>IF(GL_Paste!$B10395="","",IFERROR(INDEX(AcctSub,MATCH(GL_Paste!$B10395&amp;"",AcctCode,0)),"UNKNOWN"))</f>
        <v/>
      </c>
    </row>
    <row r="10399">
      <c r="A10399" s="40">
        <f>IF(GL_Paste!$B10396="","",N(GL_Paste!$H10396)-N(GL_Paste!$G10396))</f>
        <v/>
      </c>
      <c r="B10399" s="43">
        <f>IF(GL_Paste!$B10396="","",DATE(YEAR(GL_Paste!$E10396),MONTH(GL_Paste!$E10396),1))</f>
        <v/>
      </c>
      <c r="C10399">
        <f>IF(GL_Paste!$B10396="","",IF(TRIM(GL_Paste!$M10396)&lt;&gt;"",TRIM(GL_Paste!$M10396),IFERROR(MID(GL_Paste!$I10396,FIND("[",GL_Paste!$I10396)+1,FIND("]",GL_Paste!$I10396)-FIND("[",GL_Paste!$I10396)-1),"")))</f>
        <v/>
      </c>
      <c r="D10399">
        <f>IF(GL_Paste!$B10396="","",IFERROR(INDEX(DeptName,MATCH($C10399,DeptTag,0)),"UNALLOCATED"))</f>
        <v/>
      </c>
      <c r="E10399">
        <f>IF(GL_Paste!$B10396="","",IFERROR(INDEX(AcctCat,MATCH(GL_Paste!$B10396&amp;"",AcctCode,0)),"UNKNOWN"))</f>
        <v/>
      </c>
      <c r="F10399">
        <f>IF(GL_Paste!$B10396="","",IFERROR(INDEX(AcctSub,MATCH(GL_Paste!$B10396&amp;"",AcctCode,0)),"UNKNOWN"))</f>
        <v/>
      </c>
    </row>
    <row r="10400">
      <c r="A10400" s="40">
        <f>IF(GL_Paste!$B10397="","",N(GL_Paste!$H10397)-N(GL_Paste!$G10397))</f>
        <v/>
      </c>
      <c r="B10400" s="43">
        <f>IF(GL_Paste!$B10397="","",DATE(YEAR(GL_Paste!$E10397),MONTH(GL_Paste!$E10397),1))</f>
        <v/>
      </c>
      <c r="C10400">
        <f>IF(GL_Paste!$B10397="","",IF(TRIM(GL_Paste!$M10397)&lt;&gt;"",TRIM(GL_Paste!$M10397),IFERROR(MID(GL_Paste!$I10397,FIND("[",GL_Paste!$I10397)+1,FIND("]",GL_Paste!$I10397)-FIND("[",GL_Paste!$I10397)-1),"")))</f>
        <v/>
      </c>
      <c r="D10400">
        <f>IF(GL_Paste!$B10397="","",IFERROR(INDEX(DeptName,MATCH($C10400,DeptTag,0)),"UNALLOCATED"))</f>
        <v/>
      </c>
      <c r="E10400">
        <f>IF(GL_Paste!$B10397="","",IFERROR(INDEX(AcctCat,MATCH(GL_Paste!$B10397&amp;"",AcctCode,0)),"UNKNOWN"))</f>
        <v/>
      </c>
      <c r="F10400">
        <f>IF(GL_Paste!$B10397="","",IFERROR(INDEX(AcctSub,MATCH(GL_Paste!$B10397&amp;"",AcctCode,0)),"UNKNOWN"))</f>
        <v/>
      </c>
    </row>
    <row r="10401">
      <c r="A10401" s="40">
        <f>IF(GL_Paste!$B10398="","",N(GL_Paste!$H10398)-N(GL_Paste!$G10398))</f>
        <v/>
      </c>
      <c r="B10401" s="43">
        <f>IF(GL_Paste!$B10398="","",DATE(YEAR(GL_Paste!$E10398),MONTH(GL_Paste!$E10398),1))</f>
        <v/>
      </c>
      <c r="C10401">
        <f>IF(GL_Paste!$B10398="","",IF(TRIM(GL_Paste!$M10398)&lt;&gt;"",TRIM(GL_Paste!$M10398),IFERROR(MID(GL_Paste!$I10398,FIND("[",GL_Paste!$I10398)+1,FIND("]",GL_Paste!$I10398)-FIND("[",GL_Paste!$I10398)-1),"")))</f>
        <v/>
      </c>
      <c r="D10401">
        <f>IF(GL_Paste!$B10398="","",IFERROR(INDEX(DeptName,MATCH($C10401,DeptTag,0)),"UNALLOCATED"))</f>
        <v/>
      </c>
      <c r="E10401">
        <f>IF(GL_Paste!$B10398="","",IFERROR(INDEX(AcctCat,MATCH(GL_Paste!$B10398&amp;"",AcctCode,0)),"UNKNOWN"))</f>
        <v/>
      </c>
      <c r="F10401">
        <f>IF(GL_Paste!$B10398="","",IFERROR(INDEX(AcctSub,MATCH(GL_Paste!$B10398&amp;"",AcctCode,0)),"UNKNOWN"))</f>
        <v/>
      </c>
    </row>
    <row r="10402">
      <c r="A10402" s="40">
        <f>IF(GL_Paste!$B10399="","",N(GL_Paste!$H10399)-N(GL_Paste!$G10399))</f>
        <v/>
      </c>
      <c r="B10402" s="43">
        <f>IF(GL_Paste!$B10399="","",DATE(YEAR(GL_Paste!$E10399),MONTH(GL_Paste!$E10399),1))</f>
        <v/>
      </c>
      <c r="C10402">
        <f>IF(GL_Paste!$B10399="","",IF(TRIM(GL_Paste!$M10399)&lt;&gt;"",TRIM(GL_Paste!$M10399),IFERROR(MID(GL_Paste!$I10399,FIND("[",GL_Paste!$I10399)+1,FIND("]",GL_Paste!$I10399)-FIND("[",GL_Paste!$I10399)-1),"")))</f>
        <v/>
      </c>
      <c r="D10402">
        <f>IF(GL_Paste!$B10399="","",IFERROR(INDEX(DeptName,MATCH($C10402,DeptTag,0)),"UNALLOCATED"))</f>
        <v/>
      </c>
      <c r="E10402">
        <f>IF(GL_Paste!$B10399="","",IFERROR(INDEX(AcctCat,MATCH(GL_Paste!$B10399&amp;"",AcctCode,0)),"UNKNOWN"))</f>
        <v/>
      </c>
      <c r="F10402">
        <f>IF(GL_Paste!$B10399="","",IFERROR(INDEX(AcctSub,MATCH(GL_Paste!$B10399&amp;"",AcctCode,0)),"UNKNOWN"))</f>
        <v/>
      </c>
    </row>
    <row r="10403">
      <c r="A10403" s="40">
        <f>IF(GL_Paste!$B10400="","",N(GL_Paste!$H10400)-N(GL_Paste!$G10400))</f>
        <v/>
      </c>
      <c r="B10403" s="43">
        <f>IF(GL_Paste!$B10400="","",DATE(YEAR(GL_Paste!$E10400),MONTH(GL_Paste!$E10400),1))</f>
        <v/>
      </c>
      <c r="C10403">
        <f>IF(GL_Paste!$B10400="","",IF(TRIM(GL_Paste!$M10400)&lt;&gt;"",TRIM(GL_Paste!$M10400),IFERROR(MID(GL_Paste!$I10400,FIND("[",GL_Paste!$I10400)+1,FIND("]",GL_Paste!$I10400)-FIND("[",GL_Paste!$I10400)-1),"")))</f>
        <v/>
      </c>
      <c r="D10403">
        <f>IF(GL_Paste!$B10400="","",IFERROR(INDEX(DeptName,MATCH($C10403,DeptTag,0)),"UNALLOCATED"))</f>
        <v/>
      </c>
      <c r="E10403">
        <f>IF(GL_Paste!$B10400="","",IFERROR(INDEX(AcctCat,MATCH(GL_Paste!$B10400&amp;"",AcctCode,0)),"UNKNOWN"))</f>
        <v/>
      </c>
      <c r="F10403">
        <f>IF(GL_Paste!$B10400="","",IFERROR(INDEX(AcctSub,MATCH(GL_Paste!$B10400&amp;"",AcctCode,0)),"UNKNOWN"))</f>
        <v/>
      </c>
    </row>
    <row r="10404">
      <c r="A10404" s="40">
        <f>IF(GL_Paste!$B10401="","",N(GL_Paste!$H10401)-N(GL_Paste!$G10401))</f>
        <v/>
      </c>
      <c r="B10404" s="43">
        <f>IF(GL_Paste!$B10401="","",DATE(YEAR(GL_Paste!$E10401),MONTH(GL_Paste!$E10401),1))</f>
        <v/>
      </c>
      <c r="C10404">
        <f>IF(GL_Paste!$B10401="","",IF(TRIM(GL_Paste!$M10401)&lt;&gt;"",TRIM(GL_Paste!$M10401),IFERROR(MID(GL_Paste!$I10401,FIND("[",GL_Paste!$I10401)+1,FIND("]",GL_Paste!$I10401)-FIND("[",GL_Paste!$I10401)-1),"")))</f>
        <v/>
      </c>
      <c r="D10404">
        <f>IF(GL_Paste!$B10401="","",IFERROR(INDEX(DeptName,MATCH($C10404,DeptTag,0)),"UNALLOCATED"))</f>
        <v/>
      </c>
      <c r="E10404">
        <f>IF(GL_Paste!$B10401="","",IFERROR(INDEX(AcctCat,MATCH(GL_Paste!$B10401&amp;"",AcctCode,0)),"UNKNOWN"))</f>
        <v/>
      </c>
      <c r="F10404">
        <f>IF(GL_Paste!$B10401="","",IFERROR(INDEX(AcctSub,MATCH(GL_Paste!$B10401&amp;"",AcctCode,0)),"UNKNOWN"))</f>
        <v/>
      </c>
    </row>
    <row r="10405">
      <c r="A10405" s="40">
        <f>IF(GL_Paste!$B10402="","",N(GL_Paste!$H10402)-N(GL_Paste!$G10402))</f>
        <v/>
      </c>
      <c r="B10405" s="43">
        <f>IF(GL_Paste!$B10402="","",DATE(YEAR(GL_Paste!$E10402),MONTH(GL_Paste!$E10402),1))</f>
        <v/>
      </c>
      <c r="C10405">
        <f>IF(GL_Paste!$B10402="","",IF(TRIM(GL_Paste!$M10402)&lt;&gt;"",TRIM(GL_Paste!$M10402),IFERROR(MID(GL_Paste!$I10402,FIND("[",GL_Paste!$I10402)+1,FIND("]",GL_Paste!$I10402)-FIND("[",GL_Paste!$I10402)-1),"")))</f>
        <v/>
      </c>
      <c r="D10405">
        <f>IF(GL_Paste!$B10402="","",IFERROR(INDEX(DeptName,MATCH($C10405,DeptTag,0)),"UNALLOCATED"))</f>
        <v/>
      </c>
      <c r="E10405">
        <f>IF(GL_Paste!$B10402="","",IFERROR(INDEX(AcctCat,MATCH(GL_Paste!$B10402&amp;"",AcctCode,0)),"UNKNOWN"))</f>
        <v/>
      </c>
      <c r="F10405">
        <f>IF(GL_Paste!$B10402="","",IFERROR(INDEX(AcctSub,MATCH(GL_Paste!$B10402&amp;"",AcctCode,0)),"UNKNOWN"))</f>
        <v/>
      </c>
    </row>
    <row r="10406">
      <c r="A10406" s="40">
        <f>IF(GL_Paste!$B10403="","",N(GL_Paste!$H10403)-N(GL_Paste!$G10403))</f>
        <v/>
      </c>
      <c r="B10406" s="43">
        <f>IF(GL_Paste!$B10403="","",DATE(YEAR(GL_Paste!$E10403),MONTH(GL_Paste!$E10403),1))</f>
        <v/>
      </c>
      <c r="C10406">
        <f>IF(GL_Paste!$B10403="","",IF(TRIM(GL_Paste!$M10403)&lt;&gt;"",TRIM(GL_Paste!$M10403),IFERROR(MID(GL_Paste!$I10403,FIND("[",GL_Paste!$I10403)+1,FIND("]",GL_Paste!$I10403)-FIND("[",GL_Paste!$I10403)-1),"")))</f>
        <v/>
      </c>
      <c r="D10406">
        <f>IF(GL_Paste!$B10403="","",IFERROR(INDEX(DeptName,MATCH($C10406,DeptTag,0)),"UNALLOCATED"))</f>
        <v/>
      </c>
      <c r="E10406">
        <f>IF(GL_Paste!$B10403="","",IFERROR(INDEX(AcctCat,MATCH(GL_Paste!$B10403&amp;"",AcctCode,0)),"UNKNOWN"))</f>
        <v/>
      </c>
      <c r="F10406">
        <f>IF(GL_Paste!$B10403="","",IFERROR(INDEX(AcctSub,MATCH(GL_Paste!$B10403&amp;"",AcctCode,0)),"UNKNOWN"))</f>
        <v/>
      </c>
    </row>
    <row r="10407">
      <c r="A10407" s="40">
        <f>IF(GL_Paste!$B10404="","",N(GL_Paste!$H10404)-N(GL_Paste!$G10404))</f>
        <v/>
      </c>
      <c r="B10407" s="43">
        <f>IF(GL_Paste!$B10404="","",DATE(YEAR(GL_Paste!$E10404),MONTH(GL_Paste!$E10404),1))</f>
        <v/>
      </c>
      <c r="C10407">
        <f>IF(GL_Paste!$B10404="","",IF(TRIM(GL_Paste!$M10404)&lt;&gt;"",TRIM(GL_Paste!$M10404),IFERROR(MID(GL_Paste!$I10404,FIND("[",GL_Paste!$I10404)+1,FIND("]",GL_Paste!$I10404)-FIND("[",GL_Paste!$I10404)-1),"")))</f>
        <v/>
      </c>
      <c r="D10407">
        <f>IF(GL_Paste!$B10404="","",IFERROR(INDEX(DeptName,MATCH($C10407,DeptTag,0)),"UNALLOCATED"))</f>
        <v/>
      </c>
      <c r="E10407">
        <f>IF(GL_Paste!$B10404="","",IFERROR(INDEX(AcctCat,MATCH(GL_Paste!$B10404&amp;"",AcctCode,0)),"UNKNOWN"))</f>
        <v/>
      </c>
      <c r="F10407">
        <f>IF(GL_Paste!$B10404="","",IFERROR(INDEX(AcctSub,MATCH(GL_Paste!$B10404&amp;"",AcctCode,0)),"UNKNOWN"))</f>
        <v/>
      </c>
    </row>
    <row r="10408">
      <c r="A10408" s="40">
        <f>IF(GL_Paste!$B10405="","",N(GL_Paste!$H10405)-N(GL_Paste!$G10405))</f>
        <v/>
      </c>
      <c r="B10408" s="43">
        <f>IF(GL_Paste!$B10405="","",DATE(YEAR(GL_Paste!$E10405),MONTH(GL_Paste!$E10405),1))</f>
        <v/>
      </c>
      <c r="C10408">
        <f>IF(GL_Paste!$B10405="","",IF(TRIM(GL_Paste!$M10405)&lt;&gt;"",TRIM(GL_Paste!$M10405),IFERROR(MID(GL_Paste!$I10405,FIND("[",GL_Paste!$I10405)+1,FIND("]",GL_Paste!$I10405)-FIND("[",GL_Paste!$I10405)-1),"")))</f>
        <v/>
      </c>
      <c r="D10408">
        <f>IF(GL_Paste!$B10405="","",IFERROR(INDEX(DeptName,MATCH($C10408,DeptTag,0)),"UNALLOCATED"))</f>
        <v/>
      </c>
      <c r="E10408">
        <f>IF(GL_Paste!$B10405="","",IFERROR(INDEX(AcctCat,MATCH(GL_Paste!$B10405&amp;"",AcctCode,0)),"UNKNOWN"))</f>
        <v/>
      </c>
      <c r="F10408">
        <f>IF(GL_Paste!$B10405="","",IFERROR(INDEX(AcctSub,MATCH(GL_Paste!$B10405&amp;"",AcctCode,0)),"UNKNOWN"))</f>
        <v/>
      </c>
    </row>
    <row r="10409">
      <c r="A10409" s="40">
        <f>IF(GL_Paste!$B10406="","",N(GL_Paste!$H10406)-N(GL_Paste!$G10406))</f>
        <v/>
      </c>
      <c r="B10409" s="43">
        <f>IF(GL_Paste!$B10406="","",DATE(YEAR(GL_Paste!$E10406),MONTH(GL_Paste!$E10406),1))</f>
        <v/>
      </c>
      <c r="C10409">
        <f>IF(GL_Paste!$B10406="","",IF(TRIM(GL_Paste!$M10406)&lt;&gt;"",TRIM(GL_Paste!$M10406),IFERROR(MID(GL_Paste!$I10406,FIND("[",GL_Paste!$I10406)+1,FIND("]",GL_Paste!$I10406)-FIND("[",GL_Paste!$I10406)-1),"")))</f>
        <v/>
      </c>
      <c r="D10409">
        <f>IF(GL_Paste!$B10406="","",IFERROR(INDEX(DeptName,MATCH($C10409,DeptTag,0)),"UNALLOCATED"))</f>
        <v/>
      </c>
      <c r="E10409">
        <f>IF(GL_Paste!$B10406="","",IFERROR(INDEX(AcctCat,MATCH(GL_Paste!$B10406&amp;"",AcctCode,0)),"UNKNOWN"))</f>
        <v/>
      </c>
      <c r="F10409">
        <f>IF(GL_Paste!$B10406="","",IFERROR(INDEX(AcctSub,MATCH(GL_Paste!$B10406&amp;"",AcctCode,0)),"UNKNOWN"))</f>
        <v/>
      </c>
    </row>
    <row r="10410">
      <c r="A10410" s="40">
        <f>IF(GL_Paste!$B10407="","",N(GL_Paste!$H10407)-N(GL_Paste!$G10407))</f>
        <v/>
      </c>
      <c r="B10410" s="43">
        <f>IF(GL_Paste!$B10407="","",DATE(YEAR(GL_Paste!$E10407),MONTH(GL_Paste!$E10407),1))</f>
        <v/>
      </c>
      <c r="C10410">
        <f>IF(GL_Paste!$B10407="","",IF(TRIM(GL_Paste!$M10407)&lt;&gt;"",TRIM(GL_Paste!$M10407),IFERROR(MID(GL_Paste!$I10407,FIND("[",GL_Paste!$I10407)+1,FIND("]",GL_Paste!$I10407)-FIND("[",GL_Paste!$I10407)-1),"")))</f>
        <v/>
      </c>
      <c r="D10410">
        <f>IF(GL_Paste!$B10407="","",IFERROR(INDEX(DeptName,MATCH($C10410,DeptTag,0)),"UNALLOCATED"))</f>
        <v/>
      </c>
      <c r="E10410">
        <f>IF(GL_Paste!$B10407="","",IFERROR(INDEX(AcctCat,MATCH(GL_Paste!$B10407&amp;"",AcctCode,0)),"UNKNOWN"))</f>
        <v/>
      </c>
      <c r="F10410">
        <f>IF(GL_Paste!$B10407="","",IFERROR(INDEX(AcctSub,MATCH(GL_Paste!$B10407&amp;"",AcctCode,0)),"UNKNOWN"))</f>
        <v/>
      </c>
    </row>
    <row r="10411">
      <c r="A10411" s="40">
        <f>IF(GL_Paste!$B10408="","",N(GL_Paste!$H10408)-N(GL_Paste!$G10408))</f>
        <v/>
      </c>
      <c r="B10411" s="43">
        <f>IF(GL_Paste!$B10408="","",DATE(YEAR(GL_Paste!$E10408),MONTH(GL_Paste!$E10408),1))</f>
        <v/>
      </c>
      <c r="C10411">
        <f>IF(GL_Paste!$B10408="","",IF(TRIM(GL_Paste!$M10408)&lt;&gt;"",TRIM(GL_Paste!$M10408),IFERROR(MID(GL_Paste!$I10408,FIND("[",GL_Paste!$I10408)+1,FIND("]",GL_Paste!$I10408)-FIND("[",GL_Paste!$I10408)-1),"")))</f>
        <v/>
      </c>
      <c r="D10411">
        <f>IF(GL_Paste!$B10408="","",IFERROR(INDEX(DeptName,MATCH($C10411,DeptTag,0)),"UNALLOCATED"))</f>
        <v/>
      </c>
      <c r="E10411">
        <f>IF(GL_Paste!$B10408="","",IFERROR(INDEX(AcctCat,MATCH(GL_Paste!$B10408&amp;"",AcctCode,0)),"UNKNOWN"))</f>
        <v/>
      </c>
      <c r="F10411">
        <f>IF(GL_Paste!$B10408="","",IFERROR(INDEX(AcctSub,MATCH(GL_Paste!$B10408&amp;"",AcctCode,0)),"UNKNOWN"))</f>
        <v/>
      </c>
    </row>
    <row r="10412">
      <c r="A10412" s="40">
        <f>IF(GL_Paste!$B10409="","",N(GL_Paste!$H10409)-N(GL_Paste!$G10409))</f>
        <v/>
      </c>
      <c r="B10412" s="43">
        <f>IF(GL_Paste!$B10409="","",DATE(YEAR(GL_Paste!$E10409),MONTH(GL_Paste!$E10409),1))</f>
        <v/>
      </c>
      <c r="C10412">
        <f>IF(GL_Paste!$B10409="","",IF(TRIM(GL_Paste!$M10409)&lt;&gt;"",TRIM(GL_Paste!$M10409),IFERROR(MID(GL_Paste!$I10409,FIND("[",GL_Paste!$I10409)+1,FIND("]",GL_Paste!$I10409)-FIND("[",GL_Paste!$I10409)-1),"")))</f>
        <v/>
      </c>
      <c r="D10412">
        <f>IF(GL_Paste!$B10409="","",IFERROR(INDEX(DeptName,MATCH($C10412,DeptTag,0)),"UNALLOCATED"))</f>
        <v/>
      </c>
      <c r="E10412">
        <f>IF(GL_Paste!$B10409="","",IFERROR(INDEX(AcctCat,MATCH(GL_Paste!$B10409&amp;"",AcctCode,0)),"UNKNOWN"))</f>
        <v/>
      </c>
      <c r="F10412">
        <f>IF(GL_Paste!$B10409="","",IFERROR(INDEX(AcctSub,MATCH(GL_Paste!$B10409&amp;"",AcctCode,0)),"UNKNOWN"))</f>
        <v/>
      </c>
    </row>
    <row r="10413">
      <c r="A10413" s="40">
        <f>IF(GL_Paste!$B10410="","",N(GL_Paste!$H10410)-N(GL_Paste!$G10410))</f>
        <v/>
      </c>
      <c r="B10413" s="43">
        <f>IF(GL_Paste!$B10410="","",DATE(YEAR(GL_Paste!$E10410),MONTH(GL_Paste!$E10410),1))</f>
        <v/>
      </c>
      <c r="C10413">
        <f>IF(GL_Paste!$B10410="","",IF(TRIM(GL_Paste!$M10410)&lt;&gt;"",TRIM(GL_Paste!$M10410),IFERROR(MID(GL_Paste!$I10410,FIND("[",GL_Paste!$I10410)+1,FIND("]",GL_Paste!$I10410)-FIND("[",GL_Paste!$I10410)-1),"")))</f>
        <v/>
      </c>
      <c r="D10413">
        <f>IF(GL_Paste!$B10410="","",IFERROR(INDEX(DeptName,MATCH($C10413,DeptTag,0)),"UNALLOCATED"))</f>
        <v/>
      </c>
      <c r="E10413">
        <f>IF(GL_Paste!$B10410="","",IFERROR(INDEX(AcctCat,MATCH(GL_Paste!$B10410&amp;"",AcctCode,0)),"UNKNOWN"))</f>
        <v/>
      </c>
      <c r="F10413">
        <f>IF(GL_Paste!$B10410="","",IFERROR(INDEX(AcctSub,MATCH(GL_Paste!$B10410&amp;"",AcctCode,0)),"UNKNOWN"))</f>
        <v/>
      </c>
    </row>
    <row r="10414">
      <c r="A10414" s="40">
        <f>IF(GL_Paste!$B10411="","",N(GL_Paste!$H10411)-N(GL_Paste!$G10411))</f>
        <v/>
      </c>
      <c r="B10414" s="43">
        <f>IF(GL_Paste!$B10411="","",DATE(YEAR(GL_Paste!$E10411),MONTH(GL_Paste!$E10411),1))</f>
        <v/>
      </c>
      <c r="C10414">
        <f>IF(GL_Paste!$B10411="","",IF(TRIM(GL_Paste!$M10411)&lt;&gt;"",TRIM(GL_Paste!$M10411),IFERROR(MID(GL_Paste!$I10411,FIND("[",GL_Paste!$I10411)+1,FIND("]",GL_Paste!$I10411)-FIND("[",GL_Paste!$I10411)-1),"")))</f>
        <v/>
      </c>
      <c r="D10414">
        <f>IF(GL_Paste!$B10411="","",IFERROR(INDEX(DeptName,MATCH($C10414,DeptTag,0)),"UNALLOCATED"))</f>
        <v/>
      </c>
      <c r="E10414">
        <f>IF(GL_Paste!$B10411="","",IFERROR(INDEX(AcctCat,MATCH(GL_Paste!$B10411&amp;"",AcctCode,0)),"UNKNOWN"))</f>
        <v/>
      </c>
      <c r="F10414">
        <f>IF(GL_Paste!$B10411="","",IFERROR(INDEX(AcctSub,MATCH(GL_Paste!$B10411&amp;"",AcctCode,0)),"UNKNOWN"))</f>
        <v/>
      </c>
    </row>
    <row r="10415">
      <c r="A10415" s="40">
        <f>IF(GL_Paste!$B10412="","",N(GL_Paste!$H10412)-N(GL_Paste!$G10412))</f>
        <v/>
      </c>
      <c r="B10415" s="43">
        <f>IF(GL_Paste!$B10412="","",DATE(YEAR(GL_Paste!$E10412),MONTH(GL_Paste!$E10412),1))</f>
        <v/>
      </c>
      <c r="C10415">
        <f>IF(GL_Paste!$B10412="","",IF(TRIM(GL_Paste!$M10412)&lt;&gt;"",TRIM(GL_Paste!$M10412),IFERROR(MID(GL_Paste!$I10412,FIND("[",GL_Paste!$I10412)+1,FIND("]",GL_Paste!$I10412)-FIND("[",GL_Paste!$I10412)-1),"")))</f>
        <v/>
      </c>
      <c r="D10415">
        <f>IF(GL_Paste!$B10412="","",IFERROR(INDEX(DeptName,MATCH($C10415,DeptTag,0)),"UNALLOCATED"))</f>
        <v/>
      </c>
      <c r="E10415">
        <f>IF(GL_Paste!$B10412="","",IFERROR(INDEX(AcctCat,MATCH(GL_Paste!$B10412&amp;"",AcctCode,0)),"UNKNOWN"))</f>
        <v/>
      </c>
      <c r="F10415">
        <f>IF(GL_Paste!$B10412="","",IFERROR(INDEX(AcctSub,MATCH(GL_Paste!$B10412&amp;"",AcctCode,0)),"UNKNOWN"))</f>
        <v/>
      </c>
    </row>
    <row r="10416">
      <c r="A10416" s="40">
        <f>IF(GL_Paste!$B10413="","",N(GL_Paste!$H10413)-N(GL_Paste!$G10413))</f>
        <v/>
      </c>
      <c r="B10416" s="43">
        <f>IF(GL_Paste!$B10413="","",DATE(YEAR(GL_Paste!$E10413),MONTH(GL_Paste!$E10413),1))</f>
        <v/>
      </c>
      <c r="C10416">
        <f>IF(GL_Paste!$B10413="","",IF(TRIM(GL_Paste!$M10413)&lt;&gt;"",TRIM(GL_Paste!$M10413),IFERROR(MID(GL_Paste!$I10413,FIND("[",GL_Paste!$I10413)+1,FIND("]",GL_Paste!$I10413)-FIND("[",GL_Paste!$I10413)-1),"")))</f>
        <v/>
      </c>
      <c r="D10416">
        <f>IF(GL_Paste!$B10413="","",IFERROR(INDEX(DeptName,MATCH($C10416,DeptTag,0)),"UNALLOCATED"))</f>
        <v/>
      </c>
      <c r="E10416">
        <f>IF(GL_Paste!$B10413="","",IFERROR(INDEX(AcctCat,MATCH(GL_Paste!$B10413&amp;"",AcctCode,0)),"UNKNOWN"))</f>
        <v/>
      </c>
      <c r="F10416">
        <f>IF(GL_Paste!$B10413="","",IFERROR(INDEX(AcctSub,MATCH(GL_Paste!$B10413&amp;"",AcctCode,0)),"UNKNOWN"))</f>
        <v/>
      </c>
    </row>
    <row r="10417">
      <c r="A10417" s="40">
        <f>IF(GL_Paste!$B10414="","",N(GL_Paste!$H10414)-N(GL_Paste!$G10414))</f>
        <v/>
      </c>
      <c r="B10417" s="43">
        <f>IF(GL_Paste!$B10414="","",DATE(YEAR(GL_Paste!$E10414),MONTH(GL_Paste!$E10414),1))</f>
        <v/>
      </c>
      <c r="C10417">
        <f>IF(GL_Paste!$B10414="","",IF(TRIM(GL_Paste!$M10414)&lt;&gt;"",TRIM(GL_Paste!$M10414),IFERROR(MID(GL_Paste!$I10414,FIND("[",GL_Paste!$I10414)+1,FIND("]",GL_Paste!$I10414)-FIND("[",GL_Paste!$I10414)-1),"")))</f>
        <v/>
      </c>
      <c r="D10417">
        <f>IF(GL_Paste!$B10414="","",IFERROR(INDEX(DeptName,MATCH($C10417,DeptTag,0)),"UNALLOCATED"))</f>
        <v/>
      </c>
      <c r="E10417">
        <f>IF(GL_Paste!$B10414="","",IFERROR(INDEX(AcctCat,MATCH(GL_Paste!$B10414&amp;"",AcctCode,0)),"UNKNOWN"))</f>
        <v/>
      </c>
      <c r="F10417">
        <f>IF(GL_Paste!$B10414="","",IFERROR(INDEX(AcctSub,MATCH(GL_Paste!$B10414&amp;"",AcctCode,0)),"UNKNOWN"))</f>
        <v/>
      </c>
    </row>
    <row r="10418">
      <c r="A10418" s="40">
        <f>IF(GL_Paste!$B10415="","",N(GL_Paste!$H10415)-N(GL_Paste!$G10415))</f>
        <v/>
      </c>
      <c r="B10418" s="43">
        <f>IF(GL_Paste!$B10415="","",DATE(YEAR(GL_Paste!$E10415),MONTH(GL_Paste!$E10415),1))</f>
        <v/>
      </c>
      <c r="C10418">
        <f>IF(GL_Paste!$B10415="","",IF(TRIM(GL_Paste!$M10415)&lt;&gt;"",TRIM(GL_Paste!$M10415),IFERROR(MID(GL_Paste!$I10415,FIND("[",GL_Paste!$I10415)+1,FIND("]",GL_Paste!$I10415)-FIND("[",GL_Paste!$I10415)-1),"")))</f>
        <v/>
      </c>
      <c r="D10418">
        <f>IF(GL_Paste!$B10415="","",IFERROR(INDEX(DeptName,MATCH($C10418,DeptTag,0)),"UNALLOCATED"))</f>
        <v/>
      </c>
      <c r="E10418">
        <f>IF(GL_Paste!$B10415="","",IFERROR(INDEX(AcctCat,MATCH(GL_Paste!$B10415&amp;"",AcctCode,0)),"UNKNOWN"))</f>
        <v/>
      </c>
      <c r="F10418">
        <f>IF(GL_Paste!$B10415="","",IFERROR(INDEX(AcctSub,MATCH(GL_Paste!$B10415&amp;"",AcctCode,0)),"UNKNOWN"))</f>
        <v/>
      </c>
    </row>
    <row r="10419">
      <c r="A10419" s="40">
        <f>IF(GL_Paste!$B10416="","",N(GL_Paste!$H10416)-N(GL_Paste!$G10416))</f>
        <v/>
      </c>
      <c r="B10419" s="43">
        <f>IF(GL_Paste!$B10416="","",DATE(YEAR(GL_Paste!$E10416),MONTH(GL_Paste!$E10416),1))</f>
        <v/>
      </c>
      <c r="C10419">
        <f>IF(GL_Paste!$B10416="","",IF(TRIM(GL_Paste!$M10416)&lt;&gt;"",TRIM(GL_Paste!$M10416),IFERROR(MID(GL_Paste!$I10416,FIND("[",GL_Paste!$I10416)+1,FIND("]",GL_Paste!$I10416)-FIND("[",GL_Paste!$I10416)-1),"")))</f>
        <v/>
      </c>
      <c r="D10419">
        <f>IF(GL_Paste!$B10416="","",IFERROR(INDEX(DeptName,MATCH($C10419,DeptTag,0)),"UNALLOCATED"))</f>
        <v/>
      </c>
      <c r="E10419">
        <f>IF(GL_Paste!$B10416="","",IFERROR(INDEX(AcctCat,MATCH(GL_Paste!$B10416&amp;"",AcctCode,0)),"UNKNOWN"))</f>
        <v/>
      </c>
      <c r="F10419">
        <f>IF(GL_Paste!$B10416="","",IFERROR(INDEX(AcctSub,MATCH(GL_Paste!$B10416&amp;"",AcctCode,0)),"UNKNOWN"))</f>
        <v/>
      </c>
    </row>
    <row r="10420">
      <c r="A10420" s="40">
        <f>IF(GL_Paste!$B10417="","",N(GL_Paste!$H10417)-N(GL_Paste!$G10417))</f>
        <v/>
      </c>
      <c r="B10420" s="43">
        <f>IF(GL_Paste!$B10417="","",DATE(YEAR(GL_Paste!$E10417),MONTH(GL_Paste!$E10417),1))</f>
        <v/>
      </c>
      <c r="C10420">
        <f>IF(GL_Paste!$B10417="","",IF(TRIM(GL_Paste!$M10417)&lt;&gt;"",TRIM(GL_Paste!$M10417),IFERROR(MID(GL_Paste!$I10417,FIND("[",GL_Paste!$I10417)+1,FIND("]",GL_Paste!$I10417)-FIND("[",GL_Paste!$I10417)-1),"")))</f>
        <v/>
      </c>
      <c r="D10420">
        <f>IF(GL_Paste!$B10417="","",IFERROR(INDEX(DeptName,MATCH($C10420,DeptTag,0)),"UNALLOCATED"))</f>
        <v/>
      </c>
      <c r="E10420">
        <f>IF(GL_Paste!$B10417="","",IFERROR(INDEX(AcctCat,MATCH(GL_Paste!$B10417&amp;"",AcctCode,0)),"UNKNOWN"))</f>
        <v/>
      </c>
      <c r="F10420">
        <f>IF(GL_Paste!$B10417="","",IFERROR(INDEX(AcctSub,MATCH(GL_Paste!$B10417&amp;"",AcctCode,0)),"UNKNOWN"))</f>
        <v/>
      </c>
    </row>
    <row r="10421">
      <c r="A10421" s="40">
        <f>IF(GL_Paste!$B10418="","",N(GL_Paste!$H10418)-N(GL_Paste!$G10418))</f>
        <v/>
      </c>
      <c r="B10421" s="43">
        <f>IF(GL_Paste!$B10418="","",DATE(YEAR(GL_Paste!$E10418),MONTH(GL_Paste!$E10418),1))</f>
        <v/>
      </c>
      <c r="C10421">
        <f>IF(GL_Paste!$B10418="","",IF(TRIM(GL_Paste!$M10418)&lt;&gt;"",TRIM(GL_Paste!$M10418),IFERROR(MID(GL_Paste!$I10418,FIND("[",GL_Paste!$I10418)+1,FIND("]",GL_Paste!$I10418)-FIND("[",GL_Paste!$I10418)-1),"")))</f>
        <v/>
      </c>
      <c r="D10421">
        <f>IF(GL_Paste!$B10418="","",IFERROR(INDEX(DeptName,MATCH($C10421,DeptTag,0)),"UNALLOCATED"))</f>
        <v/>
      </c>
      <c r="E10421">
        <f>IF(GL_Paste!$B10418="","",IFERROR(INDEX(AcctCat,MATCH(GL_Paste!$B10418&amp;"",AcctCode,0)),"UNKNOWN"))</f>
        <v/>
      </c>
      <c r="F10421">
        <f>IF(GL_Paste!$B10418="","",IFERROR(INDEX(AcctSub,MATCH(GL_Paste!$B10418&amp;"",AcctCode,0)),"UNKNOWN"))</f>
        <v/>
      </c>
    </row>
    <row r="10422">
      <c r="A10422" s="40">
        <f>IF(GL_Paste!$B10419="","",N(GL_Paste!$H10419)-N(GL_Paste!$G10419))</f>
        <v/>
      </c>
      <c r="B10422" s="43">
        <f>IF(GL_Paste!$B10419="","",DATE(YEAR(GL_Paste!$E10419),MONTH(GL_Paste!$E10419),1))</f>
        <v/>
      </c>
      <c r="C10422">
        <f>IF(GL_Paste!$B10419="","",IF(TRIM(GL_Paste!$M10419)&lt;&gt;"",TRIM(GL_Paste!$M10419),IFERROR(MID(GL_Paste!$I10419,FIND("[",GL_Paste!$I10419)+1,FIND("]",GL_Paste!$I10419)-FIND("[",GL_Paste!$I10419)-1),"")))</f>
        <v/>
      </c>
      <c r="D10422">
        <f>IF(GL_Paste!$B10419="","",IFERROR(INDEX(DeptName,MATCH($C10422,DeptTag,0)),"UNALLOCATED"))</f>
        <v/>
      </c>
      <c r="E10422">
        <f>IF(GL_Paste!$B10419="","",IFERROR(INDEX(AcctCat,MATCH(GL_Paste!$B10419&amp;"",AcctCode,0)),"UNKNOWN"))</f>
        <v/>
      </c>
      <c r="F10422">
        <f>IF(GL_Paste!$B10419="","",IFERROR(INDEX(AcctSub,MATCH(GL_Paste!$B10419&amp;"",AcctCode,0)),"UNKNOWN"))</f>
        <v/>
      </c>
    </row>
    <row r="10423">
      <c r="A10423" s="40">
        <f>IF(GL_Paste!$B10420="","",N(GL_Paste!$H10420)-N(GL_Paste!$G10420))</f>
        <v/>
      </c>
      <c r="B10423" s="43">
        <f>IF(GL_Paste!$B10420="","",DATE(YEAR(GL_Paste!$E10420),MONTH(GL_Paste!$E10420),1))</f>
        <v/>
      </c>
      <c r="C10423">
        <f>IF(GL_Paste!$B10420="","",IF(TRIM(GL_Paste!$M10420)&lt;&gt;"",TRIM(GL_Paste!$M10420),IFERROR(MID(GL_Paste!$I10420,FIND("[",GL_Paste!$I10420)+1,FIND("]",GL_Paste!$I10420)-FIND("[",GL_Paste!$I10420)-1),"")))</f>
        <v/>
      </c>
      <c r="D10423">
        <f>IF(GL_Paste!$B10420="","",IFERROR(INDEX(DeptName,MATCH($C10423,DeptTag,0)),"UNALLOCATED"))</f>
        <v/>
      </c>
      <c r="E10423">
        <f>IF(GL_Paste!$B10420="","",IFERROR(INDEX(AcctCat,MATCH(GL_Paste!$B10420&amp;"",AcctCode,0)),"UNKNOWN"))</f>
        <v/>
      </c>
      <c r="F10423">
        <f>IF(GL_Paste!$B10420="","",IFERROR(INDEX(AcctSub,MATCH(GL_Paste!$B10420&amp;"",AcctCode,0)),"UNKNOWN"))</f>
        <v/>
      </c>
    </row>
    <row r="10424">
      <c r="A10424" s="40">
        <f>IF(GL_Paste!$B10421="","",N(GL_Paste!$H10421)-N(GL_Paste!$G10421))</f>
        <v/>
      </c>
      <c r="B10424" s="43">
        <f>IF(GL_Paste!$B10421="","",DATE(YEAR(GL_Paste!$E10421),MONTH(GL_Paste!$E10421),1))</f>
        <v/>
      </c>
      <c r="C10424">
        <f>IF(GL_Paste!$B10421="","",IF(TRIM(GL_Paste!$M10421)&lt;&gt;"",TRIM(GL_Paste!$M10421),IFERROR(MID(GL_Paste!$I10421,FIND("[",GL_Paste!$I10421)+1,FIND("]",GL_Paste!$I10421)-FIND("[",GL_Paste!$I10421)-1),"")))</f>
        <v/>
      </c>
      <c r="D10424">
        <f>IF(GL_Paste!$B10421="","",IFERROR(INDEX(DeptName,MATCH($C10424,DeptTag,0)),"UNALLOCATED"))</f>
        <v/>
      </c>
      <c r="E10424">
        <f>IF(GL_Paste!$B10421="","",IFERROR(INDEX(AcctCat,MATCH(GL_Paste!$B10421&amp;"",AcctCode,0)),"UNKNOWN"))</f>
        <v/>
      </c>
      <c r="F10424">
        <f>IF(GL_Paste!$B10421="","",IFERROR(INDEX(AcctSub,MATCH(GL_Paste!$B10421&amp;"",AcctCode,0)),"UNKNOWN"))</f>
        <v/>
      </c>
    </row>
    <row r="10425">
      <c r="A10425" s="40">
        <f>IF(GL_Paste!$B10422="","",N(GL_Paste!$H10422)-N(GL_Paste!$G10422))</f>
        <v/>
      </c>
      <c r="B10425" s="43">
        <f>IF(GL_Paste!$B10422="","",DATE(YEAR(GL_Paste!$E10422),MONTH(GL_Paste!$E10422),1))</f>
        <v/>
      </c>
      <c r="C10425">
        <f>IF(GL_Paste!$B10422="","",IF(TRIM(GL_Paste!$M10422)&lt;&gt;"",TRIM(GL_Paste!$M10422),IFERROR(MID(GL_Paste!$I10422,FIND("[",GL_Paste!$I10422)+1,FIND("]",GL_Paste!$I10422)-FIND("[",GL_Paste!$I10422)-1),"")))</f>
        <v/>
      </c>
      <c r="D10425">
        <f>IF(GL_Paste!$B10422="","",IFERROR(INDEX(DeptName,MATCH($C10425,DeptTag,0)),"UNALLOCATED"))</f>
        <v/>
      </c>
      <c r="E10425">
        <f>IF(GL_Paste!$B10422="","",IFERROR(INDEX(AcctCat,MATCH(GL_Paste!$B10422&amp;"",AcctCode,0)),"UNKNOWN"))</f>
        <v/>
      </c>
      <c r="F10425">
        <f>IF(GL_Paste!$B10422="","",IFERROR(INDEX(AcctSub,MATCH(GL_Paste!$B10422&amp;"",AcctCode,0)),"UNKNOWN"))</f>
        <v/>
      </c>
    </row>
    <row r="10426">
      <c r="A10426" s="40">
        <f>IF(GL_Paste!$B10423="","",N(GL_Paste!$H10423)-N(GL_Paste!$G10423))</f>
        <v/>
      </c>
      <c r="B10426" s="43">
        <f>IF(GL_Paste!$B10423="","",DATE(YEAR(GL_Paste!$E10423),MONTH(GL_Paste!$E10423),1))</f>
        <v/>
      </c>
      <c r="C10426">
        <f>IF(GL_Paste!$B10423="","",IF(TRIM(GL_Paste!$M10423)&lt;&gt;"",TRIM(GL_Paste!$M10423),IFERROR(MID(GL_Paste!$I10423,FIND("[",GL_Paste!$I10423)+1,FIND("]",GL_Paste!$I10423)-FIND("[",GL_Paste!$I10423)-1),"")))</f>
        <v/>
      </c>
      <c r="D10426">
        <f>IF(GL_Paste!$B10423="","",IFERROR(INDEX(DeptName,MATCH($C10426,DeptTag,0)),"UNALLOCATED"))</f>
        <v/>
      </c>
      <c r="E10426">
        <f>IF(GL_Paste!$B10423="","",IFERROR(INDEX(AcctCat,MATCH(GL_Paste!$B10423&amp;"",AcctCode,0)),"UNKNOWN"))</f>
        <v/>
      </c>
      <c r="F10426">
        <f>IF(GL_Paste!$B10423="","",IFERROR(INDEX(AcctSub,MATCH(GL_Paste!$B10423&amp;"",AcctCode,0)),"UNKNOWN"))</f>
        <v/>
      </c>
    </row>
    <row r="10427">
      <c r="A10427" s="40">
        <f>IF(GL_Paste!$B10424="","",N(GL_Paste!$H10424)-N(GL_Paste!$G10424))</f>
        <v/>
      </c>
      <c r="B10427" s="43">
        <f>IF(GL_Paste!$B10424="","",DATE(YEAR(GL_Paste!$E10424),MONTH(GL_Paste!$E10424),1))</f>
        <v/>
      </c>
      <c r="C10427">
        <f>IF(GL_Paste!$B10424="","",IF(TRIM(GL_Paste!$M10424)&lt;&gt;"",TRIM(GL_Paste!$M10424),IFERROR(MID(GL_Paste!$I10424,FIND("[",GL_Paste!$I10424)+1,FIND("]",GL_Paste!$I10424)-FIND("[",GL_Paste!$I10424)-1),"")))</f>
        <v/>
      </c>
      <c r="D10427">
        <f>IF(GL_Paste!$B10424="","",IFERROR(INDEX(DeptName,MATCH($C10427,DeptTag,0)),"UNALLOCATED"))</f>
        <v/>
      </c>
      <c r="E10427">
        <f>IF(GL_Paste!$B10424="","",IFERROR(INDEX(AcctCat,MATCH(GL_Paste!$B10424&amp;"",AcctCode,0)),"UNKNOWN"))</f>
        <v/>
      </c>
      <c r="F10427">
        <f>IF(GL_Paste!$B10424="","",IFERROR(INDEX(AcctSub,MATCH(GL_Paste!$B10424&amp;"",AcctCode,0)),"UNKNOWN"))</f>
        <v/>
      </c>
    </row>
    <row r="10428">
      <c r="A10428" s="40">
        <f>IF(GL_Paste!$B10425="","",N(GL_Paste!$H10425)-N(GL_Paste!$G10425))</f>
        <v/>
      </c>
      <c r="B10428" s="43">
        <f>IF(GL_Paste!$B10425="","",DATE(YEAR(GL_Paste!$E10425),MONTH(GL_Paste!$E10425),1))</f>
        <v/>
      </c>
      <c r="C10428">
        <f>IF(GL_Paste!$B10425="","",IF(TRIM(GL_Paste!$M10425)&lt;&gt;"",TRIM(GL_Paste!$M10425),IFERROR(MID(GL_Paste!$I10425,FIND("[",GL_Paste!$I10425)+1,FIND("]",GL_Paste!$I10425)-FIND("[",GL_Paste!$I10425)-1),"")))</f>
        <v/>
      </c>
      <c r="D10428">
        <f>IF(GL_Paste!$B10425="","",IFERROR(INDEX(DeptName,MATCH($C10428,DeptTag,0)),"UNALLOCATED"))</f>
        <v/>
      </c>
      <c r="E10428">
        <f>IF(GL_Paste!$B10425="","",IFERROR(INDEX(AcctCat,MATCH(GL_Paste!$B10425&amp;"",AcctCode,0)),"UNKNOWN"))</f>
        <v/>
      </c>
      <c r="F10428">
        <f>IF(GL_Paste!$B10425="","",IFERROR(INDEX(AcctSub,MATCH(GL_Paste!$B10425&amp;"",AcctCode,0)),"UNKNOWN"))</f>
        <v/>
      </c>
    </row>
    <row r="10429">
      <c r="A10429" s="40">
        <f>IF(GL_Paste!$B10426="","",N(GL_Paste!$H10426)-N(GL_Paste!$G10426))</f>
        <v/>
      </c>
      <c r="B10429" s="43">
        <f>IF(GL_Paste!$B10426="","",DATE(YEAR(GL_Paste!$E10426),MONTH(GL_Paste!$E10426),1))</f>
        <v/>
      </c>
      <c r="C10429">
        <f>IF(GL_Paste!$B10426="","",IF(TRIM(GL_Paste!$M10426)&lt;&gt;"",TRIM(GL_Paste!$M10426),IFERROR(MID(GL_Paste!$I10426,FIND("[",GL_Paste!$I10426)+1,FIND("]",GL_Paste!$I10426)-FIND("[",GL_Paste!$I10426)-1),"")))</f>
        <v/>
      </c>
      <c r="D10429">
        <f>IF(GL_Paste!$B10426="","",IFERROR(INDEX(DeptName,MATCH($C10429,DeptTag,0)),"UNALLOCATED"))</f>
        <v/>
      </c>
      <c r="E10429">
        <f>IF(GL_Paste!$B10426="","",IFERROR(INDEX(AcctCat,MATCH(GL_Paste!$B10426&amp;"",AcctCode,0)),"UNKNOWN"))</f>
        <v/>
      </c>
      <c r="F10429">
        <f>IF(GL_Paste!$B10426="","",IFERROR(INDEX(AcctSub,MATCH(GL_Paste!$B10426&amp;"",AcctCode,0)),"UNKNOWN"))</f>
        <v/>
      </c>
    </row>
    <row r="10430">
      <c r="A10430" s="40">
        <f>IF(GL_Paste!$B10427="","",N(GL_Paste!$H10427)-N(GL_Paste!$G10427))</f>
        <v/>
      </c>
      <c r="B10430" s="43">
        <f>IF(GL_Paste!$B10427="","",DATE(YEAR(GL_Paste!$E10427),MONTH(GL_Paste!$E10427),1))</f>
        <v/>
      </c>
      <c r="C10430">
        <f>IF(GL_Paste!$B10427="","",IF(TRIM(GL_Paste!$M10427)&lt;&gt;"",TRIM(GL_Paste!$M10427),IFERROR(MID(GL_Paste!$I10427,FIND("[",GL_Paste!$I10427)+1,FIND("]",GL_Paste!$I10427)-FIND("[",GL_Paste!$I10427)-1),"")))</f>
        <v/>
      </c>
      <c r="D10430">
        <f>IF(GL_Paste!$B10427="","",IFERROR(INDEX(DeptName,MATCH($C10430,DeptTag,0)),"UNALLOCATED"))</f>
        <v/>
      </c>
      <c r="E10430">
        <f>IF(GL_Paste!$B10427="","",IFERROR(INDEX(AcctCat,MATCH(GL_Paste!$B10427&amp;"",AcctCode,0)),"UNKNOWN"))</f>
        <v/>
      </c>
      <c r="F10430">
        <f>IF(GL_Paste!$B10427="","",IFERROR(INDEX(AcctSub,MATCH(GL_Paste!$B10427&amp;"",AcctCode,0)),"UNKNOWN"))</f>
        <v/>
      </c>
    </row>
    <row r="10431">
      <c r="A10431" s="40">
        <f>IF(GL_Paste!$B10428="","",N(GL_Paste!$H10428)-N(GL_Paste!$G10428))</f>
        <v/>
      </c>
      <c r="B10431" s="43">
        <f>IF(GL_Paste!$B10428="","",DATE(YEAR(GL_Paste!$E10428),MONTH(GL_Paste!$E10428),1))</f>
        <v/>
      </c>
      <c r="C10431">
        <f>IF(GL_Paste!$B10428="","",IF(TRIM(GL_Paste!$M10428)&lt;&gt;"",TRIM(GL_Paste!$M10428),IFERROR(MID(GL_Paste!$I10428,FIND("[",GL_Paste!$I10428)+1,FIND("]",GL_Paste!$I10428)-FIND("[",GL_Paste!$I10428)-1),"")))</f>
        <v/>
      </c>
      <c r="D10431">
        <f>IF(GL_Paste!$B10428="","",IFERROR(INDEX(DeptName,MATCH($C10431,DeptTag,0)),"UNALLOCATED"))</f>
        <v/>
      </c>
      <c r="E10431">
        <f>IF(GL_Paste!$B10428="","",IFERROR(INDEX(AcctCat,MATCH(GL_Paste!$B10428&amp;"",AcctCode,0)),"UNKNOWN"))</f>
        <v/>
      </c>
      <c r="F10431">
        <f>IF(GL_Paste!$B10428="","",IFERROR(INDEX(AcctSub,MATCH(GL_Paste!$B10428&amp;"",AcctCode,0)),"UNKNOWN"))</f>
        <v/>
      </c>
    </row>
    <row r="10432">
      <c r="A10432" s="40">
        <f>IF(GL_Paste!$B10429="","",N(GL_Paste!$H10429)-N(GL_Paste!$G10429))</f>
        <v/>
      </c>
      <c r="B10432" s="43">
        <f>IF(GL_Paste!$B10429="","",DATE(YEAR(GL_Paste!$E10429),MONTH(GL_Paste!$E10429),1))</f>
        <v/>
      </c>
      <c r="C10432">
        <f>IF(GL_Paste!$B10429="","",IF(TRIM(GL_Paste!$M10429)&lt;&gt;"",TRIM(GL_Paste!$M10429),IFERROR(MID(GL_Paste!$I10429,FIND("[",GL_Paste!$I10429)+1,FIND("]",GL_Paste!$I10429)-FIND("[",GL_Paste!$I10429)-1),"")))</f>
        <v/>
      </c>
      <c r="D10432">
        <f>IF(GL_Paste!$B10429="","",IFERROR(INDEX(DeptName,MATCH($C10432,DeptTag,0)),"UNALLOCATED"))</f>
        <v/>
      </c>
      <c r="E10432">
        <f>IF(GL_Paste!$B10429="","",IFERROR(INDEX(AcctCat,MATCH(GL_Paste!$B10429&amp;"",AcctCode,0)),"UNKNOWN"))</f>
        <v/>
      </c>
      <c r="F10432">
        <f>IF(GL_Paste!$B10429="","",IFERROR(INDEX(AcctSub,MATCH(GL_Paste!$B10429&amp;"",AcctCode,0)),"UNKNOWN"))</f>
        <v/>
      </c>
    </row>
    <row r="10433">
      <c r="A10433" s="40">
        <f>IF(GL_Paste!$B10430="","",N(GL_Paste!$H10430)-N(GL_Paste!$G10430))</f>
        <v/>
      </c>
      <c r="B10433" s="43">
        <f>IF(GL_Paste!$B10430="","",DATE(YEAR(GL_Paste!$E10430),MONTH(GL_Paste!$E10430),1))</f>
        <v/>
      </c>
      <c r="C10433">
        <f>IF(GL_Paste!$B10430="","",IF(TRIM(GL_Paste!$M10430)&lt;&gt;"",TRIM(GL_Paste!$M10430),IFERROR(MID(GL_Paste!$I10430,FIND("[",GL_Paste!$I10430)+1,FIND("]",GL_Paste!$I10430)-FIND("[",GL_Paste!$I10430)-1),"")))</f>
        <v/>
      </c>
      <c r="D10433">
        <f>IF(GL_Paste!$B10430="","",IFERROR(INDEX(DeptName,MATCH($C10433,DeptTag,0)),"UNALLOCATED"))</f>
        <v/>
      </c>
      <c r="E10433">
        <f>IF(GL_Paste!$B10430="","",IFERROR(INDEX(AcctCat,MATCH(GL_Paste!$B10430&amp;"",AcctCode,0)),"UNKNOWN"))</f>
        <v/>
      </c>
      <c r="F10433">
        <f>IF(GL_Paste!$B10430="","",IFERROR(INDEX(AcctSub,MATCH(GL_Paste!$B10430&amp;"",AcctCode,0)),"UNKNOWN"))</f>
        <v/>
      </c>
    </row>
    <row r="10434">
      <c r="A10434" s="40">
        <f>IF(GL_Paste!$B10431="","",N(GL_Paste!$H10431)-N(GL_Paste!$G10431))</f>
        <v/>
      </c>
      <c r="B10434" s="43">
        <f>IF(GL_Paste!$B10431="","",DATE(YEAR(GL_Paste!$E10431),MONTH(GL_Paste!$E10431),1))</f>
        <v/>
      </c>
      <c r="C10434">
        <f>IF(GL_Paste!$B10431="","",IF(TRIM(GL_Paste!$M10431)&lt;&gt;"",TRIM(GL_Paste!$M10431),IFERROR(MID(GL_Paste!$I10431,FIND("[",GL_Paste!$I10431)+1,FIND("]",GL_Paste!$I10431)-FIND("[",GL_Paste!$I10431)-1),"")))</f>
        <v/>
      </c>
      <c r="D10434">
        <f>IF(GL_Paste!$B10431="","",IFERROR(INDEX(DeptName,MATCH($C10434,DeptTag,0)),"UNALLOCATED"))</f>
        <v/>
      </c>
      <c r="E10434">
        <f>IF(GL_Paste!$B10431="","",IFERROR(INDEX(AcctCat,MATCH(GL_Paste!$B10431&amp;"",AcctCode,0)),"UNKNOWN"))</f>
        <v/>
      </c>
      <c r="F10434">
        <f>IF(GL_Paste!$B10431="","",IFERROR(INDEX(AcctSub,MATCH(GL_Paste!$B10431&amp;"",AcctCode,0)),"UNKNOWN"))</f>
        <v/>
      </c>
    </row>
    <row r="10435">
      <c r="A10435" s="40">
        <f>IF(GL_Paste!$B10432="","",N(GL_Paste!$H10432)-N(GL_Paste!$G10432))</f>
        <v/>
      </c>
      <c r="B10435" s="43">
        <f>IF(GL_Paste!$B10432="","",DATE(YEAR(GL_Paste!$E10432),MONTH(GL_Paste!$E10432),1))</f>
        <v/>
      </c>
      <c r="C10435">
        <f>IF(GL_Paste!$B10432="","",IF(TRIM(GL_Paste!$M10432)&lt;&gt;"",TRIM(GL_Paste!$M10432),IFERROR(MID(GL_Paste!$I10432,FIND("[",GL_Paste!$I10432)+1,FIND("]",GL_Paste!$I10432)-FIND("[",GL_Paste!$I10432)-1),"")))</f>
        <v/>
      </c>
      <c r="D10435">
        <f>IF(GL_Paste!$B10432="","",IFERROR(INDEX(DeptName,MATCH($C10435,DeptTag,0)),"UNALLOCATED"))</f>
        <v/>
      </c>
      <c r="E10435">
        <f>IF(GL_Paste!$B10432="","",IFERROR(INDEX(AcctCat,MATCH(GL_Paste!$B10432&amp;"",AcctCode,0)),"UNKNOWN"))</f>
        <v/>
      </c>
      <c r="F10435">
        <f>IF(GL_Paste!$B10432="","",IFERROR(INDEX(AcctSub,MATCH(GL_Paste!$B10432&amp;"",AcctCode,0)),"UNKNOWN"))</f>
        <v/>
      </c>
    </row>
    <row r="10436">
      <c r="A10436" s="40">
        <f>IF(GL_Paste!$B10433="","",N(GL_Paste!$H10433)-N(GL_Paste!$G10433))</f>
        <v/>
      </c>
      <c r="B10436" s="43">
        <f>IF(GL_Paste!$B10433="","",DATE(YEAR(GL_Paste!$E10433),MONTH(GL_Paste!$E10433),1))</f>
        <v/>
      </c>
      <c r="C10436">
        <f>IF(GL_Paste!$B10433="","",IF(TRIM(GL_Paste!$M10433)&lt;&gt;"",TRIM(GL_Paste!$M10433),IFERROR(MID(GL_Paste!$I10433,FIND("[",GL_Paste!$I10433)+1,FIND("]",GL_Paste!$I10433)-FIND("[",GL_Paste!$I10433)-1),"")))</f>
        <v/>
      </c>
      <c r="D10436">
        <f>IF(GL_Paste!$B10433="","",IFERROR(INDEX(DeptName,MATCH($C10436,DeptTag,0)),"UNALLOCATED"))</f>
        <v/>
      </c>
      <c r="E10436">
        <f>IF(GL_Paste!$B10433="","",IFERROR(INDEX(AcctCat,MATCH(GL_Paste!$B10433&amp;"",AcctCode,0)),"UNKNOWN"))</f>
        <v/>
      </c>
      <c r="F10436">
        <f>IF(GL_Paste!$B10433="","",IFERROR(INDEX(AcctSub,MATCH(GL_Paste!$B10433&amp;"",AcctCode,0)),"UNKNOWN"))</f>
        <v/>
      </c>
    </row>
    <row r="10437">
      <c r="A10437" s="40">
        <f>IF(GL_Paste!$B10434="","",N(GL_Paste!$H10434)-N(GL_Paste!$G10434))</f>
        <v/>
      </c>
      <c r="B10437" s="43">
        <f>IF(GL_Paste!$B10434="","",DATE(YEAR(GL_Paste!$E10434),MONTH(GL_Paste!$E10434),1))</f>
        <v/>
      </c>
      <c r="C10437">
        <f>IF(GL_Paste!$B10434="","",IF(TRIM(GL_Paste!$M10434)&lt;&gt;"",TRIM(GL_Paste!$M10434),IFERROR(MID(GL_Paste!$I10434,FIND("[",GL_Paste!$I10434)+1,FIND("]",GL_Paste!$I10434)-FIND("[",GL_Paste!$I10434)-1),"")))</f>
        <v/>
      </c>
      <c r="D10437">
        <f>IF(GL_Paste!$B10434="","",IFERROR(INDEX(DeptName,MATCH($C10437,DeptTag,0)),"UNALLOCATED"))</f>
        <v/>
      </c>
      <c r="E10437">
        <f>IF(GL_Paste!$B10434="","",IFERROR(INDEX(AcctCat,MATCH(GL_Paste!$B10434&amp;"",AcctCode,0)),"UNKNOWN"))</f>
        <v/>
      </c>
      <c r="F10437">
        <f>IF(GL_Paste!$B10434="","",IFERROR(INDEX(AcctSub,MATCH(GL_Paste!$B10434&amp;"",AcctCode,0)),"UNKNOWN"))</f>
        <v/>
      </c>
    </row>
    <row r="10438">
      <c r="A10438" s="40">
        <f>IF(GL_Paste!$B10435="","",N(GL_Paste!$H10435)-N(GL_Paste!$G10435))</f>
        <v/>
      </c>
      <c r="B10438" s="43">
        <f>IF(GL_Paste!$B10435="","",DATE(YEAR(GL_Paste!$E10435),MONTH(GL_Paste!$E10435),1))</f>
        <v/>
      </c>
      <c r="C10438">
        <f>IF(GL_Paste!$B10435="","",IF(TRIM(GL_Paste!$M10435)&lt;&gt;"",TRIM(GL_Paste!$M10435),IFERROR(MID(GL_Paste!$I10435,FIND("[",GL_Paste!$I10435)+1,FIND("]",GL_Paste!$I10435)-FIND("[",GL_Paste!$I10435)-1),"")))</f>
        <v/>
      </c>
      <c r="D10438">
        <f>IF(GL_Paste!$B10435="","",IFERROR(INDEX(DeptName,MATCH($C10438,DeptTag,0)),"UNALLOCATED"))</f>
        <v/>
      </c>
      <c r="E10438">
        <f>IF(GL_Paste!$B10435="","",IFERROR(INDEX(AcctCat,MATCH(GL_Paste!$B10435&amp;"",AcctCode,0)),"UNKNOWN"))</f>
        <v/>
      </c>
      <c r="F10438">
        <f>IF(GL_Paste!$B10435="","",IFERROR(INDEX(AcctSub,MATCH(GL_Paste!$B10435&amp;"",AcctCode,0)),"UNKNOWN"))</f>
        <v/>
      </c>
    </row>
    <row r="10439">
      <c r="A10439" s="40">
        <f>IF(GL_Paste!$B10436="","",N(GL_Paste!$H10436)-N(GL_Paste!$G10436))</f>
        <v/>
      </c>
      <c r="B10439" s="43">
        <f>IF(GL_Paste!$B10436="","",DATE(YEAR(GL_Paste!$E10436),MONTH(GL_Paste!$E10436),1))</f>
        <v/>
      </c>
      <c r="C10439">
        <f>IF(GL_Paste!$B10436="","",IF(TRIM(GL_Paste!$M10436)&lt;&gt;"",TRIM(GL_Paste!$M10436),IFERROR(MID(GL_Paste!$I10436,FIND("[",GL_Paste!$I10436)+1,FIND("]",GL_Paste!$I10436)-FIND("[",GL_Paste!$I10436)-1),"")))</f>
        <v/>
      </c>
      <c r="D10439">
        <f>IF(GL_Paste!$B10436="","",IFERROR(INDEX(DeptName,MATCH($C10439,DeptTag,0)),"UNALLOCATED"))</f>
        <v/>
      </c>
      <c r="E10439">
        <f>IF(GL_Paste!$B10436="","",IFERROR(INDEX(AcctCat,MATCH(GL_Paste!$B10436&amp;"",AcctCode,0)),"UNKNOWN"))</f>
        <v/>
      </c>
      <c r="F10439">
        <f>IF(GL_Paste!$B10436="","",IFERROR(INDEX(AcctSub,MATCH(GL_Paste!$B10436&amp;"",AcctCode,0)),"UNKNOWN"))</f>
        <v/>
      </c>
    </row>
    <row r="10440">
      <c r="A10440" s="40">
        <f>IF(GL_Paste!$B10437="","",N(GL_Paste!$H10437)-N(GL_Paste!$G10437))</f>
        <v/>
      </c>
      <c r="B10440" s="43">
        <f>IF(GL_Paste!$B10437="","",DATE(YEAR(GL_Paste!$E10437),MONTH(GL_Paste!$E10437),1))</f>
        <v/>
      </c>
      <c r="C10440">
        <f>IF(GL_Paste!$B10437="","",IF(TRIM(GL_Paste!$M10437)&lt;&gt;"",TRIM(GL_Paste!$M10437),IFERROR(MID(GL_Paste!$I10437,FIND("[",GL_Paste!$I10437)+1,FIND("]",GL_Paste!$I10437)-FIND("[",GL_Paste!$I10437)-1),"")))</f>
        <v/>
      </c>
      <c r="D10440">
        <f>IF(GL_Paste!$B10437="","",IFERROR(INDEX(DeptName,MATCH($C10440,DeptTag,0)),"UNALLOCATED"))</f>
        <v/>
      </c>
      <c r="E10440">
        <f>IF(GL_Paste!$B10437="","",IFERROR(INDEX(AcctCat,MATCH(GL_Paste!$B10437&amp;"",AcctCode,0)),"UNKNOWN"))</f>
        <v/>
      </c>
      <c r="F10440">
        <f>IF(GL_Paste!$B10437="","",IFERROR(INDEX(AcctSub,MATCH(GL_Paste!$B10437&amp;"",AcctCode,0)),"UNKNOWN"))</f>
        <v/>
      </c>
    </row>
    <row r="10441">
      <c r="A10441" s="40">
        <f>IF(GL_Paste!$B10438="","",N(GL_Paste!$H10438)-N(GL_Paste!$G10438))</f>
        <v/>
      </c>
      <c r="B10441" s="43">
        <f>IF(GL_Paste!$B10438="","",DATE(YEAR(GL_Paste!$E10438),MONTH(GL_Paste!$E10438),1))</f>
        <v/>
      </c>
      <c r="C10441">
        <f>IF(GL_Paste!$B10438="","",IF(TRIM(GL_Paste!$M10438)&lt;&gt;"",TRIM(GL_Paste!$M10438),IFERROR(MID(GL_Paste!$I10438,FIND("[",GL_Paste!$I10438)+1,FIND("]",GL_Paste!$I10438)-FIND("[",GL_Paste!$I10438)-1),"")))</f>
        <v/>
      </c>
      <c r="D10441">
        <f>IF(GL_Paste!$B10438="","",IFERROR(INDEX(DeptName,MATCH($C10441,DeptTag,0)),"UNALLOCATED"))</f>
        <v/>
      </c>
      <c r="E10441">
        <f>IF(GL_Paste!$B10438="","",IFERROR(INDEX(AcctCat,MATCH(GL_Paste!$B10438&amp;"",AcctCode,0)),"UNKNOWN"))</f>
        <v/>
      </c>
      <c r="F10441">
        <f>IF(GL_Paste!$B10438="","",IFERROR(INDEX(AcctSub,MATCH(GL_Paste!$B10438&amp;"",AcctCode,0)),"UNKNOWN"))</f>
        <v/>
      </c>
    </row>
    <row r="10442">
      <c r="A10442" s="40">
        <f>IF(GL_Paste!$B10439="","",N(GL_Paste!$H10439)-N(GL_Paste!$G10439))</f>
        <v/>
      </c>
      <c r="B10442" s="43">
        <f>IF(GL_Paste!$B10439="","",DATE(YEAR(GL_Paste!$E10439),MONTH(GL_Paste!$E10439),1))</f>
        <v/>
      </c>
      <c r="C10442">
        <f>IF(GL_Paste!$B10439="","",IF(TRIM(GL_Paste!$M10439)&lt;&gt;"",TRIM(GL_Paste!$M10439),IFERROR(MID(GL_Paste!$I10439,FIND("[",GL_Paste!$I10439)+1,FIND("]",GL_Paste!$I10439)-FIND("[",GL_Paste!$I10439)-1),"")))</f>
        <v/>
      </c>
      <c r="D10442">
        <f>IF(GL_Paste!$B10439="","",IFERROR(INDEX(DeptName,MATCH($C10442,DeptTag,0)),"UNALLOCATED"))</f>
        <v/>
      </c>
      <c r="E10442">
        <f>IF(GL_Paste!$B10439="","",IFERROR(INDEX(AcctCat,MATCH(GL_Paste!$B10439&amp;"",AcctCode,0)),"UNKNOWN"))</f>
        <v/>
      </c>
      <c r="F10442">
        <f>IF(GL_Paste!$B10439="","",IFERROR(INDEX(AcctSub,MATCH(GL_Paste!$B10439&amp;"",AcctCode,0)),"UNKNOWN"))</f>
        <v/>
      </c>
    </row>
    <row r="10443">
      <c r="A10443" s="40">
        <f>IF(GL_Paste!$B10440="","",N(GL_Paste!$H10440)-N(GL_Paste!$G10440))</f>
        <v/>
      </c>
      <c r="B10443" s="43">
        <f>IF(GL_Paste!$B10440="","",DATE(YEAR(GL_Paste!$E10440),MONTH(GL_Paste!$E10440),1))</f>
        <v/>
      </c>
      <c r="C10443">
        <f>IF(GL_Paste!$B10440="","",IF(TRIM(GL_Paste!$M10440)&lt;&gt;"",TRIM(GL_Paste!$M10440),IFERROR(MID(GL_Paste!$I10440,FIND("[",GL_Paste!$I10440)+1,FIND("]",GL_Paste!$I10440)-FIND("[",GL_Paste!$I10440)-1),"")))</f>
        <v/>
      </c>
      <c r="D10443">
        <f>IF(GL_Paste!$B10440="","",IFERROR(INDEX(DeptName,MATCH($C10443,DeptTag,0)),"UNALLOCATED"))</f>
        <v/>
      </c>
      <c r="E10443">
        <f>IF(GL_Paste!$B10440="","",IFERROR(INDEX(AcctCat,MATCH(GL_Paste!$B10440&amp;"",AcctCode,0)),"UNKNOWN"))</f>
        <v/>
      </c>
      <c r="F10443">
        <f>IF(GL_Paste!$B10440="","",IFERROR(INDEX(AcctSub,MATCH(GL_Paste!$B10440&amp;"",AcctCode,0)),"UNKNOWN"))</f>
        <v/>
      </c>
    </row>
    <row r="10444">
      <c r="A10444" s="40">
        <f>IF(GL_Paste!$B10441="","",N(GL_Paste!$H10441)-N(GL_Paste!$G10441))</f>
        <v/>
      </c>
      <c r="B10444" s="43">
        <f>IF(GL_Paste!$B10441="","",DATE(YEAR(GL_Paste!$E10441),MONTH(GL_Paste!$E10441),1))</f>
        <v/>
      </c>
      <c r="C10444">
        <f>IF(GL_Paste!$B10441="","",IF(TRIM(GL_Paste!$M10441)&lt;&gt;"",TRIM(GL_Paste!$M10441),IFERROR(MID(GL_Paste!$I10441,FIND("[",GL_Paste!$I10441)+1,FIND("]",GL_Paste!$I10441)-FIND("[",GL_Paste!$I10441)-1),"")))</f>
        <v/>
      </c>
      <c r="D10444">
        <f>IF(GL_Paste!$B10441="","",IFERROR(INDEX(DeptName,MATCH($C10444,DeptTag,0)),"UNALLOCATED"))</f>
        <v/>
      </c>
      <c r="E10444">
        <f>IF(GL_Paste!$B10441="","",IFERROR(INDEX(AcctCat,MATCH(GL_Paste!$B10441&amp;"",AcctCode,0)),"UNKNOWN"))</f>
        <v/>
      </c>
      <c r="F10444">
        <f>IF(GL_Paste!$B10441="","",IFERROR(INDEX(AcctSub,MATCH(GL_Paste!$B10441&amp;"",AcctCode,0)),"UNKNOWN"))</f>
        <v/>
      </c>
    </row>
    <row r="10445">
      <c r="A10445" s="40">
        <f>IF(GL_Paste!$B10442="","",N(GL_Paste!$H10442)-N(GL_Paste!$G10442))</f>
        <v/>
      </c>
      <c r="B10445" s="43">
        <f>IF(GL_Paste!$B10442="","",DATE(YEAR(GL_Paste!$E10442),MONTH(GL_Paste!$E10442),1))</f>
        <v/>
      </c>
      <c r="C10445">
        <f>IF(GL_Paste!$B10442="","",IF(TRIM(GL_Paste!$M10442)&lt;&gt;"",TRIM(GL_Paste!$M10442),IFERROR(MID(GL_Paste!$I10442,FIND("[",GL_Paste!$I10442)+1,FIND("]",GL_Paste!$I10442)-FIND("[",GL_Paste!$I10442)-1),"")))</f>
        <v/>
      </c>
      <c r="D10445">
        <f>IF(GL_Paste!$B10442="","",IFERROR(INDEX(DeptName,MATCH($C10445,DeptTag,0)),"UNALLOCATED"))</f>
        <v/>
      </c>
      <c r="E10445">
        <f>IF(GL_Paste!$B10442="","",IFERROR(INDEX(AcctCat,MATCH(GL_Paste!$B10442&amp;"",AcctCode,0)),"UNKNOWN"))</f>
        <v/>
      </c>
      <c r="F10445">
        <f>IF(GL_Paste!$B10442="","",IFERROR(INDEX(AcctSub,MATCH(GL_Paste!$B10442&amp;"",AcctCode,0)),"UNKNOWN"))</f>
        <v/>
      </c>
    </row>
    <row r="10446">
      <c r="A10446" s="40">
        <f>IF(GL_Paste!$B10443="","",N(GL_Paste!$H10443)-N(GL_Paste!$G10443))</f>
        <v/>
      </c>
      <c r="B10446" s="43">
        <f>IF(GL_Paste!$B10443="","",DATE(YEAR(GL_Paste!$E10443),MONTH(GL_Paste!$E10443),1))</f>
        <v/>
      </c>
      <c r="C10446">
        <f>IF(GL_Paste!$B10443="","",IF(TRIM(GL_Paste!$M10443)&lt;&gt;"",TRIM(GL_Paste!$M10443),IFERROR(MID(GL_Paste!$I10443,FIND("[",GL_Paste!$I10443)+1,FIND("]",GL_Paste!$I10443)-FIND("[",GL_Paste!$I10443)-1),"")))</f>
        <v/>
      </c>
      <c r="D10446">
        <f>IF(GL_Paste!$B10443="","",IFERROR(INDEX(DeptName,MATCH($C10446,DeptTag,0)),"UNALLOCATED"))</f>
        <v/>
      </c>
      <c r="E10446">
        <f>IF(GL_Paste!$B10443="","",IFERROR(INDEX(AcctCat,MATCH(GL_Paste!$B10443&amp;"",AcctCode,0)),"UNKNOWN"))</f>
        <v/>
      </c>
      <c r="F10446">
        <f>IF(GL_Paste!$B10443="","",IFERROR(INDEX(AcctSub,MATCH(GL_Paste!$B10443&amp;"",AcctCode,0)),"UNKNOWN"))</f>
        <v/>
      </c>
    </row>
    <row r="10447">
      <c r="A10447" s="40">
        <f>IF(GL_Paste!$B10444="","",N(GL_Paste!$H10444)-N(GL_Paste!$G10444))</f>
        <v/>
      </c>
      <c r="B10447" s="43">
        <f>IF(GL_Paste!$B10444="","",DATE(YEAR(GL_Paste!$E10444),MONTH(GL_Paste!$E10444),1))</f>
        <v/>
      </c>
      <c r="C10447">
        <f>IF(GL_Paste!$B10444="","",IF(TRIM(GL_Paste!$M10444)&lt;&gt;"",TRIM(GL_Paste!$M10444),IFERROR(MID(GL_Paste!$I10444,FIND("[",GL_Paste!$I10444)+1,FIND("]",GL_Paste!$I10444)-FIND("[",GL_Paste!$I10444)-1),"")))</f>
        <v/>
      </c>
      <c r="D10447">
        <f>IF(GL_Paste!$B10444="","",IFERROR(INDEX(DeptName,MATCH($C10447,DeptTag,0)),"UNALLOCATED"))</f>
        <v/>
      </c>
      <c r="E10447">
        <f>IF(GL_Paste!$B10444="","",IFERROR(INDEX(AcctCat,MATCH(GL_Paste!$B10444&amp;"",AcctCode,0)),"UNKNOWN"))</f>
        <v/>
      </c>
      <c r="F10447">
        <f>IF(GL_Paste!$B10444="","",IFERROR(INDEX(AcctSub,MATCH(GL_Paste!$B10444&amp;"",AcctCode,0)),"UNKNOWN"))</f>
        <v/>
      </c>
    </row>
    <row r="10448">
      <c r="A10448" s="40">
        <f>IF(GL_Paste!$B10445="","",N(GL_Paste!$H10445)-N(GL_Paste!$G10445))</f>
        <v/>
      </c>
      <c r="B10448" s="43">
        <f>IF(GL_Paste!$B10445="","",DATE(YEAR(GL_Paste!$E10445),MONTH(GL_Paste!$E10445),1))</f>
        <v/>
      </c>
      <c r="C10448">
        <f>IF(GL_Paste!$B10445="","",IF(TRIM(GL_Paste!$M10445)&lt;&gt;"",TRIM(GL_Paste!$M10445),IFERROR(MID(GL_Paste!$I10445,FIND("[",GL_Paste!$I10445)+1,FIND("]",GL_Paste!$I10445)-FIND("[",GL_Paste!$I10445)-1),"")))</f>
        <v/>
      </c>
      <c r="D10448">
        <f>IF(GL_Paste!$B10445="","",IFERROR(INDEX(DeptName,MATCH($C10448,DeptTag,0)),"UNALLOCATED"))</f>
        <v/>
      </c>
      <c r="E10448">
        <f>IF(GL_Paste!$B10445="","",IFERROR(INDEX(AcctCat,MATCH(GL_Paste!$B10445&amp;"",AcctCode,0)),"UNKNOWN"))</f>
        <v/>
      </c>
      <c r="F10448">
        <f>IF(GL_Paste!$B10445="","",IFERROR(INDEX(AcctSub,MATCH(GL_Paste!$B10445&amp;"",AcctCode,0)),"UNKNOWN"))</f>
        <v/>
      </c>
    </row>
    <row r="10449">
      <c r="A10449" s="40">
        <f>IF(GL_Paste!$B10446="","",N(GL_Paste!$H10446)-N(GL_Paste!$G10446))</f>
        <v/>
      </c>
      <c r="B10449" s="43">
        <f>IF(GL_Paste!$B10446="","",DATE(YEAR(GL_Paste!$E10446),MONTH(GL_Paste!$E10446),1))</f>
        <v/>
      </c>
      <c r="C10449">
        <f>IF(GL_Paste!$B10446="","",IF(TRIM(GL_Paste!$M10446)&lt;&gt;"",TRIM(GL_Paste!$M10446),IFERROR(MID(GL_Paste!$I10446,FIND("[",GL_Paste!$I10446)+1,FIND("]",GL_Paste!$I10446)-FIND("[",GL_Paste!$I10446)-1),"")))</f>
        <v/>
      </c>
      <c r="D10449">
        <f>IF(GL_Paste!$B10446="","",IFERROR(INDEX(DeptName,MATCH($C10449,DeptTag,0)),"UNALLOCATED"))</f>
        <v/>
      </c>
      <c r="E10449">
        <f>IF(GL_Paste!$B10446="","",IFERROR(INDEX(AcctCat,MATCH(GL_Paste!$B10446&amp;"",AcctCode,0)),"UNKNOWN"))</f>
        <v/>
      </c>
      <c r="F10449">
        <f>IF(GL_Paste!$B10446="","",IFERROR(INDEX(AcctSub,MATCH(GL_Paste!$B10446&amp;"",AcctCode,0)),"UNKNOWN"))</f>
        <v/>
      </c>
    </row>
    <row r="10450">
      <c r="A10450" s="40">
        <f>IF(GL_Paste!$B10447="","",N(GL_Paste!$H10447)-N(GL_Paste!$G10447))</f>
        <v/>
      </c>
      <c r="B10450" s="43">
        <f>IF(GL_Paste!$B10447="","",DATE(YEAR(GL_Paste!$E10447),MONTH(GL_Paste!$E10447),1))</f>
        <v/>
      </c>
      <c r="C10450">
        <f>IF(GL_Paste!$B10447="","",IF(TRIM(GL_Paste!$M10447)&lt;&gt;"",TRIM(GL_Paste!$M10447),IFERROR(MID(GL_Paste!$I10447,FIND("[",GL_Paste!$I10447)+1,FIND("]",GL_Paste!$I10447)-FIND("[",GL_Paste!$I10447)-1),"")))</f>
        <v/>
      </c>
      <c r="D10450">
        <f>IF(GL_Paste!$B10447="","",IFERROR(INDEX(DeptName,MATCH($C10450,DeptTag,0)),"UNALLOCATED"))</f>
        <v/>
      </c>
      <c r="E10450">
        <f>IF(GL_Paste!$B10447="","",IFERROR(INDEX(AcctCat,MATCH(GL_Paste!$B10447&amp;"",AcctCode,0)),"UNKNOWN"))</f>
        <v/>
      </c>
      <c r="F10450">
        <f>IF(GL_Paste!$B10447="","",IFERROR(INDEX(AcctSub,MATCH(GL_Paste!$B10447&amp;"",AcctCode,0)),"UNKNOWN"))</f>
        <v/>
      </c>
    </row>
    <row r="10451">
      <c r="A10451" s="40">
        <f>IF(GL_Paste!$B10448="","",N(GL_Paste!$H10448)-N(GL_Paste!$G10448))</f>
        <v/>
      </c>
      <c r="B10451" s="43">
        <f>IF(GL_Paste!$B10448="","",DATE(YEAR(GL_Paste!$E10448),MONTH(GL_Paste!$E10448),1))</f>
        <v/>
      </c>
      <c r="C10451">
        <f>IF(GL_Paste!$B10448="","",IF(TRIM(GL_Paste!$M10448)&lt;&gt;"",TRIM(GL_Paste!$M10448),IFERROR(MID(GL_Paste!$I10448,FIND("[",GL_Paste!$I10448)+1,FIND("]",GL_Paste!$I10448)-FIND("[",GL_Paste!$I10448)-1),"")))</f>
        <v/>
      </c>
      <c r="D10451">
        <f>IF(GL_Paste!$B10448="","",IFERROR(INDEX(DeptName,MATCH($C10451,DeptTag,0)),"UNALLOCATED"))</f>
        <v/>
      </c>
      <c r="E10451">
        <f>IF(GL_Paste!$B10448="","",IFERROR(INDEX(AcctCat,MATCH(GL_Paste!$B10448&amp;"",AcctCode,0)),"UNKNOWN"))</f>
        <v/>
      </c>
      <c r="F10451">
        <f>IF(GL_Paste!$B10448="","",IFERROR(INDEX(AcctSub,MATCH(GL_Paste!$B10448&amp;"",AcctCode,0)),"UNKNOWN"))</f>
        <v/>
      </c>
    </row>
    <row r="10452">
      <c r="A10452" s="40">
        <f>IF(GL_Paste!$B10449="","",N(GL_Paste!$H10449)-N(GL_Paste!$G10449))</f>
        <v/>
      </c>
      <c r="B10452" s="43">
        <f>IF(GL_Paste!$B10449="","",DATE(YEAR(GL_Paste!$E10449),MONTH(GL_Paste!$E10449),1))</f>
        <v/>
      </c>
      <c r="C10452">
        <f>IF(GL_Paste!$B10449="","",IF(TRIM(GL_Paste!$M10449)&lt;&gt;"",TRIM(GL_Paste!$M10449),IFERROR(MID(GL_Paste!$I10449,FIND("[",GL_Paste!$I10449)+1,FIND("]",GL_Paste!$I10449)-FIND("[",GL_Paste!$I10449)-1),"")))</f>
        <v/>
      </c>
      <c r="D10452">
        <f>IF(GL_Paste!$B10449="","",IFERROR(INDEX(DeptName,MATCH($C10452,DeptTag,0)),"UNALLOCATED"))</f>
        <v/>
      </c>
      <c r="E10452">
        <f>IF(GL_Paste!$B10449="","",IFERROR(INDEX(AcctCat,MATCH(GL_Paste!$B10449&amp;"",AcctCode,0)),"UNKNOWN"))</f>
        <v/>
      </c>
      <c r="F10452">
        <f>IF(GL_Paste!$B10449="","",IFERROR(INDEX(AcctSub,MATCH(GL_Paste!$B10449&amp;"",AcctCode,0)),"UNKNOWN"))</f>
        <v/>
      </c>
    </row>
    <row r="10453">
      <c r="A10453" s="40">
        <f>IF(GL_Paste!$B10450="","",N(GL_Paste!$H10450)-N(GL_Paste!$G10450))</f>
        <v/>
      </c>
      <c r="B10453" s="43">
        <f>IF(GL_Paste!$B10450="","",DATE(YEAR(GL_Paste!$E10450),MONTH(GL_Paste!$E10450),1))</f>
        <v/>
      </c>
      <c r="C10453">
        <f>IF(GL_Paste!$B10450="","",IF(TRIM(GL_Paste!$M10450)&lt;&gt;"",TRIM(GL_Paste!$M10450),IFERROR(MID(GL_Paste!$I10450,FIND("[",GL_Paste!$I10450)+1,FIND("]",GL_Paste!$I10450)-FIND("[",GL_Paste!$I10450)-1),"")))</f>
        <v/>
      </c>
      <c r="D10453">
        <f>IF(GL_Paste!$B10450="","",IFERROR(INDEX(DeptName,MATCH($C10453,DeptTag,0)),"UNALLOCATED"))</f>
        <v/>
      </c>
      <c r="E10453">
        <f>IF(GL_Paste!$B10450="","",IFERROR(INDEX(AcctCat,MATCH(GL_Paste!$B10450&amp;"",AcctCode,0)),"UNKNOWN"))</f>
        <v/>
      </c>
      <c r="F10453">
        <f>IF(GL_Paste!$B10450="","",IFERROR(INDEX(AcctSub,MATCH(GL_Paste!$B10450&amp;"",AcctCode,0)),"UNKNOWN"))</f>
        <v/>
      </c>
    </row>
    <row r="10454">
      <c r="A10454" s="40">
        <f>IF(GL_Paste!$B10451="","",N(GL_Paste!$H10451)-N(GL_Paste!$G10451))</f>
        <v/>
      </c>
      <c r="B10454" s="43">
        <f>IF(GL_Paste!$B10451="","",DATE(YEAR(GL_Paste!$E10451),MONTH(GL_Paste!$E10451),1))</f>
        <v/>
      </c>
      <c r="C10454">
        <f>IF(GL_Paste!$B10451="","",IF(TRIM(GL_Paste!$M10451)&lt;&gt;"",TRIM(GL_Paste!$M10451),IFERROR(MID(GL_Paste!$I10451,FIND("[",GL_Paste!$I10451)+1,FIND("]",GL_Paste!$I10451)-FIND("[",GL_Paste!$I10451)-1),"")))</f>
        <v/>
      </c>
      <c r="D10454">
        <f>IF(GL_Paste!$B10451="","",IFERROR(INDEX(DeptName,MATCH($C10454,DeptTag,0)),"UNALLOCATED"))</f>
        <v/>
      </c>
      <c r="E10454">
        <f>IF(GL_Paste!$B10451="","",IFERROR(INDEX(AcctCat,MATCH(GL_Paste!$B10451&amp;"",AcctCode,0)),"UNKNOWN"))</f>
        <v/>
      </c>
      <c r="F10454">
        <f>IF(GL_Paste!$B10451="","",IFERROR(INDEX(AcctSub,MATCH(GL_Paste!$B10451&amp;"",AcctCode,0)),"UNKNOWN"))</f>
        <v/>
      </c>
    </row>
    <row r="10455">
      <c r="A10455" s="40">
        <f>IF(GL_Paste!$B10452="","",N(GL_Paste!$H10452)-N(GL_Paste!$G10452))</f>
        <v/>
      </c>
      <c r="B10455" s="43">
        <f>IF(GL_Paste!$B10452="","",DATE(YEAR(GL_Paste!$E10452),MONTH(GL_Paste!$E10452),1))</f>
        <v/>
      </c>
      <c r="C10455">
        <f>IF(GL_Paste!$B10452="","",IF(TRIM(GL_Paste!$M10452)&lt;&gt;"",TRIM(GL_Paste!$M10452),IFERROR(MID(GL_Paste!$I10452,FIND("[",GL_Paste!$I10452)+1,FIND("]",GL_Paste!$I10452)-FIND("[",GL_Paste!$I10452)-1),"")))</f>
        <v/>
      </c>
      <c r="D10455">
        <f>IF(GL_Paste!$B10452="","",IFERROR(INDEX(DeptName,MATCH($C10455,DeptTag,0)),"UNALLOCATED"))</f>
        <v/>
      </c>
      <c r="E10455">
        <f>IF(GL_Paste!$B10452="","",IFERROR(INDEX(AcctCat,MATCH(GL_Paste!$B10452&amp;"",AcctCode,0)),"UNKNOWN"))</f>
        <v/>
      </c>
      <c r="F10455">
        <f>IF(GL_Paste!$B10452="","",IFERROR(INDEX(AcctSub,MATCH(GL_Paste!$B10452&amp;"",AcctCode,0)),"UNKNOWN"))</f>
        <v/>
      </c>
    </row>
    <row r="10456">
      <c r="A10456" s="40">
        <f>IF(GL_Paste!$B10453="","",N(GL_Paste!$H10453)-N(GL_Paste!$G10453))</f>
        <v/>
      </c>
      <c r="B10456" s="43">
        <f>IF(GL_Paste!$B10453="","",DATE(YEAR(GL_Paste!$E10453),MONTH(GL_Paste!$E10453),1))</f>
        <v/>
      </c>
      <c r="C10456">
        <f>IF(GL_Paste!$B10453="","",IF(TRIM(GL_Paste!$M10453)&lt;&gt;"",TRIM(GL_Paste!$M10453),IFERROR(MID(GL_Paste!$I10453,FIND("[",GL_Paste!$I10453)+1,FIND("]",GL_Paste!$I10453)-FIND("[",GL_Paste!$I10453)-1),"")))</f>
        <v/>
      </c>
      <c r="D10456">
        <f>IF(GL_Paste!$B10453="","",IFERROR(INDEX(DeptName,MATCH($C10456,DeptTag,0)),"UNALLOCATED"))</f>
        <v/>
      </c>
      <c r="E10456">
        <f>IF(GL_Paste!$B10453="","",IFERROR(INDEX(AcctCat,MATCH(GL_Paste!$B10453&amp;"",AcctCode,0)),"UNKNOWN"))</f>
        <v/>
      </c>
      <c r="F10456">
        <f>IF(GL_Paste!$B10453="","",IFERROR(INDEX(AcctSub,MATCH(GL_Paste!$B10453&amp;"",AcctCode,0)),"UNKNOWN"))</f>
        <v/>
      </c>
    </row>
    <row r="10457">
      <c r="A10457" s="40">
        <f>IF(GL_Paste!$B10454="","",N(GL_Paste!$H10454)-N(GL_Paste!$G10454))</f>
        <v/>
      </c>
      <c r="B10457" s="43">
        <f>IF(GL_Paste!$B10454="","",DATE(YEAR(GL_Paste!$E10454),MONTH(GL_Paste!$E10454),1))</f>
        <v/>
      </c>
      <c r="C10457">
        <f>IF(GL_Paste!$B10454="","",IF(TRIM(GL_Paste!$M10454)&lt;&gt;"",TRIM(GL_Paste!$M10454),IFERROR(MID(GL_Paste!$I10454,FIND("[",GL_Paste!$I10454)+1,FIND("]",GL_Paste!$I10454)-FIND("[",GL_Paste!$I10454)-1),"")))</f>
        <v/>
      </c>
      <c r="D10457">
        <f>IF(GL_Paste!$B10454="","",IFERROR(INDEX(DeptName,MATCH($C10457,DeptTag,0)),"UNALLOCATED"))</f>
        <v/>
      </c>
      <c r="E10457">
        <f>IF(GL_Paste!$B10454="","",IFERROR(INDEX(AcctCat,MATCH(GL_Paste!$B10454&amp;"",AcctCode,0)),"UNKNOWN"))</f>
        <v/>
      </c>
      <c r="F10457">
        <f>IF(GL_Paste!$B10454="","",IFERROR(INDEX(AcctSub,MATCH(GL_Paste!$B10454&amp;"",AcctCode,0)),"UNKNOWN"))</f>
        <v/>
      </c>
    </row>
    <row r="10458">
      <c r="A10458" s="40">
        <f>IF(GL_Paste!$B10455="","",N(GL_Paste!$H10455)-N(GL_Paste!$G10455))</f>
        <v/>
      </c>
      <c r="B10458" s="43">
        <f>IF(GL_Paste!$B10455="","",DATE(YEAR(GL_Paste!$E10455),MONTH(GL_Paste!$E10455),1))</f>
        <v/>
      </c>
      <c r="C10458">
        <f>IF(GL_Paste!$B10455="","",IF(TRIM(GL_Paste!$M10455)&lt;&gt;"",TRIM(GL_Paste!$M10455),IFERROR(MID(GL_Paste!$I10455,FIND("[",GL_Paste!$I10455)+1,FIND("]",GL_Paste!$I10455)-FIND("[",GL_Paste!$I10455)-1),"")))</f>
        <v/>
      </c>
      <c r="D10458">
        <f>IF(GL_Paste!$B10455="","",IFERROR(INDEX(DeptName,MATCH($C10458,DeptTag,0)),"UNALLOCATED"))</f>
        <v/>
      </c>
      <c r="E10458">
        <f>IF(GL_Paste!$B10455="","",IFERROR(INDEX(AcctCat,MATCH(GL_Paste!$B10455&amp;"",AcctCode,0)),"UNKNOWN"))</f>
        <v/>
      </c>
      <c r="F10458">
        <f>IF(GL_Paste!$B10455="","",IFERROR(INDEX(AcctSub,MATCH(GL_Paste!$B10455&amp;"",AcctCode,0)),"UNKNOWN"))</f>
        <v/>
      </c>
    </row>
    <row r="10459">
      <c r="A10459" s="40">
        <f>IF(GL_Paste!$B10456="","",N(GL_Paste!$H10456)-N(GL_Paste!$G10456))</f>
        <v/>
      </c>
      <c r="B10459" s="43">
        <f>IF(GL_Paste!$B10456="","",DATE(YEAR(GL_Paste!$E10456),MONTH(GL_Paste!$E10456),1))</f>
        <v/>
      </c>
      <c r="C10459">
        <f>IF(GL_Paste!$B10456="","",IF(TRIM(GL_Paste!$M10456)&lt;&gt;"",TRIM(GL_Paste!$M10456),IFERROR(MID(GL_Paste!$I10456,FIND("[",GL_Paste!$I10456)+1,FIND("]",GL_Paste!$I10456)-FIND("[",GL_Paste!$I10456)-1),"")))</f>
        <v/>
      </c>
      <c r="D10459">
        <f>IF(GL_Paste!$B10456="","",IFERROR(INDEX(DeptName,MATCH($C10459,DeptTag,0)),"UNALLOCATED"))</f>
        <v/>
      </c>
      <c r="E10459">
        <f>IF(GL_Paste!$B10456="","",IFERROR(INDEX(AcctCat,MATCH(GL_Paste!$B10456&amp;"",AcctCode,0)),"UNKNOWN"))</f>
        <v/>
      </c>
      <c r="F10459">
        <f>IF(GL_Paste!$B10456="","",IFERROR(INDEX(AcctSub,MATCH(GL_Paste!$B10456&amp;"",AcctCode,0)),"UNKNOWN"))</f>
        <v/>
      </c>
    </row>
    <row r="10460">
      <c r="A10460" s="40">
        <f>IF(GL_Paste!$B10457="","",N(GL_Paste!$H10457)-N(GL_Paste!$G10457))</f>
        <v/>
      </c>
      <c r="B10460" s="43">
        <f>IF(GL_Paste!$B10457="","",DATE(YEAR(GL_Paste!$E10457),MONTH(GL_Paste!$E10457),1))</f>
        <v/>
      </c>
      <c r="C10460">
        <f>IF(GL_Paste!$B10457="","",IF(TRIM(GL_Paste!$M10457)&lt;&gt;"",TRIM(GL_Paste!$M10457),IFERROR(MID(GL_Paste!$I10457,FIND("[",GL_Paste!$I10457)+1,FIND("]",GL_Paste!$I10457)-FIND("[",GL_Paste!$I10457)-1),"")))</f>
        <v/>
      </c>
      <c r="D10460">
        <f>IF(GL_Paste!$B10457="","",IFERROR(INDEX(DeptName,MATCH($C10460,DeptTag,0)),"UNALLOCATED"))</f>
        <v/>
      </c>
      <c r="E10460">
        <f>IF(GL_Paste!$B10457="","",IFERROR(INDEX(AcctCat,MATCH(GL_Paste!$B10457&amp;"",AcctCode,0)),"UNKNOWN"))</f>
        <v/>
      </c>
      <c r="F10460">
        <f>IF(GL_Paste!$B10457="","",IFERROR(INDEX(AcctSub,MATCH(GL_Paste!$B10457&amp;"",AcctCode,0)),"UNKNOWN"))</f>
        <v/>
      </c>
    </row>
    <row r="10461">
      <c r="A10461" s="40">
        <f>IF(GL_Paste!$B10458="","",N(GL_Paste!$H10458)-N(GL_Paste!$G10458))</f>
        <v/>
      </c>
      <c r="B10461" s="43">
        <f>IF(GL_Paste!$B10458="","",DATE(YEAR(GL_Paste!$E10458),MONTH(GL_Paste!$E10458),1))</f>
        <v/>
      </c>
      <c r="C10461">
        <f>IF(GL_Paste!$B10458="","",IF(TRIM(GL_Paste!$M10458)&lt;&gt;"",TRIM(GL_Paste!$M10458),IFERROR(MID(GL_Paste!$I10458,FIND("[",GL_Paste!$I10458)+1,FIND("]",GL_Paste!$I10458)-FIND("[",GL_Paste!$I10458)-1),"")))</f>
        <v/>
      </c>
      <c r="D10461">
        <f>IF(GL_Paste!$B10458="","",IFERROR(INDEX(DeptName,MATCH($C10461,DeptTag,0)),"UNALLOCATED"))</f>
        <v/>
      </c>
      <c r="E10461">
        <f>IF(GL_Paste!$B10458="","",IFERROR(INDEX(AcctCat,MATCH(GL_Paste!$B10458&amp;"",AcctCode,0)),"UNKNOWN"))</f>
        <v/>
      </c>
      <c r="F10461">
        <f>IF(GL_Paste!$B10458="","",IFERROR(INDEX(AcctSub,MATCH(GL_Paste!$B10458&amp;"",AcctCode,0)),"UNKNOWN"))</f>
        <v/>
      </c>
    </row>
    <row r="10462">
      <c r="A10462" s="40">
        <f>IF(GL_Paste!$B10459="","",N(GL_Paste!$H10459)-N(GL_Paste!$G10459))</f>
        <v/>
      </c>
      <c r="B10462" s="43">
        <f>IF(GL_Paste!$B10459="","",DATE(YEAR(GL_Paste!$E10459),MONTH(GL_Paste!$E10459),1))</f>
        <v/>
      </c>
      <c r="C10462">
        <f>IF(GL_Paste!$B10459="","",IF(TRIM(GL_Paste!$M10459)&lt;&gt;"",TRIM(GL_Paste!$M10459),IFERROR(MID(GL_Paste!$I10459,FIND("[",GL_Paste!$I10459)+1,FIND("]",GL_Paste!$I10459)-FIND("[",GL_Paste!$I10459)-1),"")))</f>
        <v/>
      </c>
      <c r="D10462">
        <f>IF(GL_Paste!$B10459="","",IFERROR(INDEX(DeptName,MATCH($C10462,DeptTag,0)),"UNALLOCATED"))</f>
        <v/>
      </c>
      <c r="E10462">
        <f>IF(GL_Paste!$B10459="","",IFERROR(INDEX(AcctCat,MATCH(GL_Paste!$B10459&amp;"",AcctCode,0)),"UNKNOWN"))</f>
        <v/>
      </c>
      <c r="F10462">
        <f>IF(GL_Paste!$B10459="","",IFERROR(INDEX(AcctSub,MATCH(GL_Paste!$B10459&amp;"",AcctCode,0)),"UNKNOWN"))</f>
        <v/>
      </c>
    </row>
    <row r="10463">
      <c r="A10463" s="40">
        <f>IF(GL_Paste!$B10460="","",N(GL_Paste!$H10460)-N(GL_Paste!$G10460))</f>
        <v/>
      </c>
      <c r="B10463" s="43">
        <f>IF(GL_Paste!$B10460="","",DATE(YEAR(GL_Paste!$E10460),MONTH(GL_Paste!$E10460),1))</f>
        <v/>
      </c>
      <c r="C10463">
        <f>IF(GL_Paste!$B10460="","",IF(TRIM(GL_Paste!$M10460)&lt;&gt;"",TRIM(GL_Paste!$M10460),IFERROR(MID(GL_Paste!$I10460,FIND("[",GL_Paste!$I10460)+1,FIND("]",GL_Paste!$I10460)-FIND("[",GL_Paste!$I10460)-1),"")))</f>
        <v/>
      </c>
      <c r="D10463">
        <f>IF(GL_Paste!$B10460="","",IFERROR(INDEX(DeptName,MATCH($C10463,DeptTag,0)),"UNALLOCATED"))</f>
        <v/>
      </c>
      <c r="E10463">
        <f>IF(GL_Paste!$B10460="","",IFERROR(INDEX(AcctCat,MATCH(GL_Paste!$B10460&amp;"",AcctCode,0)),"UNKNOWN"))</f>
        <v/>
      </c>
      <c r="F10463">
        <f>IF(GL_Paste!$B10460="","",IFERROR(INDEX(AcctSub,MATCH(GL_Paste!$B10460&amp;"",AcctCode,0)),"UNKNOWN"))</f>
        <v/>
      </c>
    </row>
    <row r="10464">
      <c r="A10464" s="40">
        <f>IF(GL_Paste!$B10461="","",N(GL_Paste!$H10461)-N(GL_Paste!$G10461))</f>
        <v/>
      </c>
      <c r="B10464" s="43">
        <f>IF(GL_Paste!$B10461="","",DATE(YEAR(GL_Paste!$E10461),MONTH(GL_Paste!$E10461),1))</f>
        <v/>
      </c>
      <c r="C10464">
        <f>IF(GL_Paste!$B10461="","",IF(TRIM(GL_Paste!$M10461)&lt;&gt;"",TRIM(GL_Paste!$M10461),IFERROR(MID(GL_Paste!$I10461,FIND("[",GL_Paste!$I10461)+1,FIND("]",GL_Paste!$I10461)-FIND("[",GL_Paste!$I10461)-1),"")))</f>
        <v/>
      </c>
      <c r="D10464">
        <f>IF(GL_Paste!$B10461="","",IFERROR(INDEX(DeptName,MATCH($C10464,DeptTag,0)),"UNALLOCATED"))</f>
        <v/>
      </c>
      <c r="E10464">
        <f>IF(GL_Paste!$B10461="","",IFERROR(INDEX(AcctCat,MATCH(GL_Paste!$B10461&amp;"",AcctCode,0)),"UNKNOWN"))</f>
        <v/>
      </c>
      <c r="F10464">
        <f>IF(GL_Paste!$B10461="","",IFERROR(INDEX(AcctSub,MATCH(GL_Paste!$B10461&amp;"",AcctCode,0)),"UNKNOWN"))</f>
        <v/>
      </c>
    </row>
    <row r="10465">
      <c r="A10465" s="40">
        <f>IF(GL_Paste!$B10462="","",N(GL_Paste!$H10462)-N(GL_Paste!$G10462))</f>
        <v/>
      </c>
      <c r="B10465" s="43">
        <f>IF(GL_Paste!$B10462="","",DATE(YEAR(GL_Paste!$E10462),MONTH(GL_Paste!$E10462),1))</f>
        <v/>
      </c>
      <c r="C10465">
        <f>IF(GL_Paste!$B10462="","",IF(TRIM(GL_Paste!$M10462)&lt;&gt;"",TRIM(GL_Paste!$M10462),IFERROR(MID(GL_Paste!$I10462,FIND("[",GL_Paste!$I10462)+1,FIND("]",GL_Paste!$I10462)-FIND("[",GL_Paste!$I10462)-1),"")))</f>
        <v/>
      </c>
      <c r="D10465">
        <f>IF(GL_Paste!$B10462="","",IFERROR(INDEX(DeptName,MATCH($C10465,DeptTag,0)),"UNALLOCATED"))</f>
        <v/>
      </c>
      <c r="E10465">
        <f>IF(GL_Paste!$B10462="","",IFERROR(INDEX(AcctCat,MATCH(GL_Paste!$B10462&amp;"",AcctCode,0)),"UNKNOWN"))</f>
        <v/>
      </c>
      <c r="F10465">
        <f>IF(GL_Paste!$B10462="","",IFERROR(INDEX(AcctSub,MATCH(GL_Paste!$B10462&amp;"",AcctCode,0)),"UNKNOWN"))</f>
        <v/>
      </c>
    </row>
    <row r="10466">
      <c r="A10466" s="40">
        <f>IF(GL_Paste!$B10463="","",N(GL_Paste!$H10463)-N(GL_Paste!$G10463))</f>
        <v/>
      </c>
      <c r="B10466" s="43">
        <f>IF(GL_Paste!$B10463="","",DATE(YEAR(GL_Paste!$E10463),MONTH(GL_Paste!$E10463),1))</f>
        <v/>
      </c>
      <c r="C10466">
        <f>IF(GL_Paste!$B10463="","",IF(TRIM(GL_Paste!$M10463)&lt;&gt;"",TRIM(GL_Paste!$M10463),IFERROR(MID(GL_Paste!$I10463,FIND("[",GL_Paste!$I10463)+1,FIND("]",GL_Paste!$I10463)-FIND("[",GL_Paste!$I10463)-1),"")))</f>
        <v/>
      </c>
      <c r="D10466">
        <f>IF(GL_Paste!$B10463="","",IFERROR(INDEX(DeptName,MATCH($C10466,DeptTag,0)),"UNALLOCATED"))</f>
        <v/>
      </c>
      <c r="E10466">
        <f>IF(GL_Paste!$B10463="","",IFERROR(INDEX(AcctCat,MATCH(GL_Paste!$B10463&amp;"",AcctCode,0)),"UNKNOWN"))</f>
        <v/>
      </c>
      <c r="F10466">
        <f>IF(GL_Paste!$B10463="","",IFERROR(INDEX(AcctSub,MATCH(GL_Paste!$B10463&amp;"",AcctCode,0)),"UNKNOWN"))</f>
        <v/>
      </c>
    </row>
    <row r="10467">
      <c r="A10467" s="40">
        <f>IF(GL_Paste!$B10464="","",N(GL_Paste!$H10464)-N(GL_Paste!$G10464))</f>
        <v/>
      </c>
      <c r="B10467" s="43">
        <f>IF(GL_Paste!$B10464="","",DATE(YEAR(GL_Paste!$E10464),MONTH(GL_Paste!$E10464),1))</f>
        <v/>
      </c>
      <c r="C10467">
        <f>IF(GL_Paste!$B10464="","",IF(TRIM(GL_Paste!$M10464)&lt;&gt;"",TRIM(GL_Paste!$M10464),IFERROR(MID(GL_Paste!$I10464,FIND("[",GL_Paste!$I10464)+1,FIND("]",GL_Paste!$I10464)-FIND("[",GL_Paste!$I10464)-1),"")))</f>
        <v/>
      </c>
      <c r="D10467">
        <f>IF(GL_Paste!$B10464="","",IFERROR(INDEX(DeptName,MATCH($C10467,DeptTag,0)),"UNALLOCATED"))</f>
        <v/>
      </c>
      <c r="E10467">
        <f>IF(GL_Paste!$B10464="","",IFERROR(INDEX(AcctCat,MATCH(GL_Paste!$B10464&amp;"",AcctCode,0)),"UNKNOWN"))</f>
        <v/>
      </c>
      <c r="F10467">
        <f>IF(GL_Paste!$B10464="","",IFERROR(INDEX(AcctSub,MATCH(GL_Paste!$B10464&amp;"",AcctCode,0)),"UNKNOWN"))</f>
        <v/>
      </c>
    </row>
    <row r="10468">
      <c r="A10468" s="40">
        <f>IF(GL_Paste!$B10465="","",N(GL_Paste!$H10465)-N(GL_Paste!$G10465))</f>
        <v/>
      </c>
      <c r="B10468" s="43">
        <f>IF(GL_Paste!$B10465="","",DATE(YEAR(GL_Paste!$E10465),MONTH(GL_Paste!$E10465),1))</f>
        <v/>
      </c>
      <c r="C10468">
        <f>IF(GL_Paste!$B10465="","",IF(TRIM(GL_Paste!$M10465)&lt;&gt;"",TRIM(GL_Paste!$M10465),IFERROR(MID(GL_Paste!$I10465,FIND("[",GL_Paste!$I10465)+1,FIND("]",GL_Paste!$I10465)-FIND("[",GL_Paste!$I10465)-1),"")))</f>
        <v/>
      </c>
      <c r="D10468">
        <f>IF(GL_Paste!$B10465="","",IFERROR(INDEX(DeptName,MATCH($C10468,DeptTag,0)),"UNALLOCATED"))</f>
        <v/>
      </c>
      <c r="E10468">
        <f>IF(GL_Paste!$B10465="","",IFERROR(INDEX(AcctCat,MATCH(GL_Paste!$B10465&amp;"",AcctCode,0)),"UNKNOWN"))</f>
        <v/>
      </c>
      <c r="F10468">
        <f>IF(GL_Paste!$B10465="","",IFERROR(INDEX(AcctSub,MATCH(GL_Paste!$B10465&amp;"",AcctCode,0)),"UNKNOWN"))</f>
        <v/>
      </c>
    </row>
    <row r="10469">
      <c r="A10469" s="40">
        <f>IF(GL_Paste!$B10466="","",N(GL_Paste!$H10466)-N(GL_Paste!$G10466))</f>
        <v/>
      </c>
      <c r="B10469" s="43">
        <f>IF(GL_Paste!$B10466="","",DATE(YEAR(GL_Paste!$E10466),MONTH(GL_Paste!$E10466),1))</f>
        <v/>
      </c>
      <c r="C10469">
        <f>IF(GL_Paste!$B10466="","",IF(TRIM(GL_Paste!$M10466)&lt;&gt;"",TRIM(GL_Paste!$M10466),IFERROR(MID(GL_Paste!$I10466,FIND("[",GL_Paste!$I10466)+1,FIND("]",GL_Paste!$I10466)-FIND("[",GL_Paste!$I10466)-1),"")))</f>
        <v/>
      </c>
      <c r="D10469">
        <f>IF(GL_Paste!$B10466="","",IFERROR(INDEX(DeptName,MATCH($C10469,DeptTag,0)),"UNALLOCATED"))</f>
        <v/>
      </c>
      <c r="E10469">
        <f>IF(GL_Paste!$B10466="","",IFERROR(INDEX(AcctCat,MATCH(GL_Paste!$B10466&amp;"",AcctCode,0)),"UNKNOWN"))</f>
        <v/>
      </c>
      <c r="F10469">
        <f>IF(GL_Paste!$B10466="","",IFERROR(INDEX(AcctSub,MATCH(GL_Paste!$B10466&amp;"",AcctCode,0)),"UNKNOWN"))</f>
        <v/>
      </c>
    </row>
    <row r="10470">
      <c r="A10470" s="40">
        <f>IF(GL_Paste!$B10467="","",N(GL_Paste!$H10467)-N(GL_Paste!$G10467))</f>
        <v/>
      </c>
      <c r="B10470" s="43">
        <f>IF(GL_Paste!$B10467="","",DATE(YEAR(GL_Paste!$E10467),MONTH(GL_Paste!$E10467),1))</f>
        <v/>
      </c>
      <c r="C10470">
        <f>IF(GL_Paste!$B10467="","",IF(TRIM(GL_Paste!$M10467)&lt;&gt;"",TRIM(GL_Paste!$M10467),IFERROR(MID(GL_Paste!$I10467,FIND("[",GL_Paste!$I10467)+1,FIND("]",GL_Paste!$I10467)-FIND("[",GL_Paste!$I10467)-1),"")))</f>
        <v/>
      </c>
      <c r="D10470">
        <f>IF(GL_Paste!$B10467="","",IFERROR(INDEX(DeptName,MATCH($C10470,DeptTag,0)),"UNALLOCATED"))</f>
        <v/>
      </c>
      <c r="E10470">
        <f>IF(GL_Paste!$B10467="","",IFERROR(INDEX(AcctCat,MATCH(GL_Paste!$B10467&amp;"",AcctCode,0)),"UNKNOWN"))</f>
        <v/>
      </c>
      <c r="F10470">
        <f>IF(GL_Paste!$B10467="","",IFERROR(INDEX(AcctSub,MATCH(GL_Paste!$B10467&amp;"",AcctCode,0)),"UNKNOWN"))</f>
        <v/>
      </c>
    </row>
    <row r="10471">
      <c r="A10471" s="40">
        <f>IF(GL_Paste!$B10468="","",N(GL_Paste!$H10468)-N(GL_Paste!$G10468))</f>
        <v/>
      </c>
      <c r="B10471" s="43">
        <f>IF(GL_Paste!$B10468="","",DATE(YEAR(GL_Paste!$E10468),MONTH(GL_Paste!$E10468),1))</f>
        <v/>
      </c>
      <c r="C10471">
        <f>IF(GL_Paste!$B10468="","",IF(TRIM(GL_Paste!$M10468)&lt;&gt;"",TRIM(GL_Paste!$M10468),IFERROR(MID(GL_Paste!$I10468,FIND("[",GL_Paste!$I10468)+1,FIND("]",GL_Paste!$I10468)-FIND("[",GL_Paste!$I10468)-1),"")))</f>
        <v/>
      </c>
      <c r="D10471">
        <f>IF(GL_Paste!$B10468="","",IFERROR(INDEX(DeptName,MATCH($C10471,DeptTag,0)),"UNALLOCATED"))</f>
        <v/>
      </c>
      <c r="E10471">
        <f>IF(GL_Paste!$B10468="","",IFERROR(INDEX(AcctCat,MATCH(GL_Paste!$B10468&amp;"",AcctCode,0)),"UNKNOWN"))</f>
        <v/>
      </c>
      <c r="F10471">
        <f>IF(GL_Paste!$B10468="","",IFERROR(INDEX(AcctSub,MATCH(GL_Paste!$B10468&amp;"",AcctCode,0)),"UNKNOWN"))</f>
        <v/>
      </c>
    </row>
    <row r="10472">
      <c r="A10472" s="40">
        <f>IF(GL_Paste!$B10469="","",N(GL_Paste!$H10469)-N(GL_Paste!$G10469))</f>
        <v/>
      </c>
      <c r="B10472" s="43">
        <f>IF(GL_Paste!$B10469="","",DATE(YEAR(GL_Paste!$E10469),MONTH(GL_Paste!$E10469),1))</f>
        <v/>
      </c>
      <c r="C10472">
        <f>IF(GL_Paste!$B10469="","",IF(TRIM(GL_Paste!$M10469)&lt;&gt;"",TRIM(GL_Paste!$M10469),IFERROR(MID(GL_Paste!$I10469,FIND("[",GL_Paste!$I10469)+1,FIND("]",GL_Paste!$I10469)-FIND("[",GL_Paste!$I10469)-1),"")))</f>
        <v/>
      </c>
      <c r="D10472">
        <f>IF(GL_Paste!$B10469="","",IFERROR(INDEX(DeptName,MATCH($C10472,DeptTag,0)),"UNALLOCATED"))</f>
        <v/>
      </c>
      <c r="E10472">
        <f>IF(GL_Paste!$B10469="","",IFERROR(INDEX(AcctCat,MATCH(GL_Paste!$B10469&amp;"",AcctCode,0)),"UNKNOWN"))</f>
        <v/>
      </c>
      <c r="F10472">
        <f>IF(GL_Paste!$B10469="","",IFERROR(INDEX(AcctSub,MATCH(GL_Paste!$B10469&amp;"",AcctCode,0)),"UNKNOWN"))</f>
        <v/>
      </c>
    </row>
    <row r="10473">
      <c r="A10473" s="40">
        <f>IF(GL_Paste!$B10470="","",N(GL_Paste!$H10470)-N(GL_Paste!$G10470))</f>
        <v/>
      </c>
      <c r="B10473" s="43">
        <f>IF(GL_Paste!$B10470="","",DATE(YEAR(GL_Paste!$E10470),MONTH(GL_Paste!$E10470),1))</f>
        <v/>
      </c>
      <c r="C10473">
        <f>IF(GL_Paste!$B10470="","",IF(TRIM(GL_Paste!$M10470)&lt;&gt;"",TRIM(GL_Paste!$M10470),IFERROR(MID(GL_Paste!$I10470,FIND("[",GL_Paste!$I10470)+1,FIND("]",GL_Paste!$I10470)-FIND("[",GL_Paste!$I10470)-1),"")))</f>
        <v/>
      </c>
      <c r="D10473">
        <f>IF(GL_Paste!$B10470="","",IFERROR(INDEX(DeptName,MATCH($C10473,DeptTag,0)),"UNALLOCATED"))</f>
        <v/>
      </c>
      <c r="E10473">
        <f>IF(GL_Paste!$B10470="","",IFERROR(INDEX(AcctCat,MATCH(GL_Paste!$B10470&amp;"",AcctCode,0)),"UNKNOWN"))</f>
        <v/>
      </c>
      <c r="F10473">
        <f>IF(GL_Paste!$B10470="","",IFERROR(INDEX(AcctSub,MATCH(GL_Paste!$B10470&amp;"",AcctCode,0)),"UNKNOWN"))</f>
        <v/>
      </c>
    </row>
    <row r="10474">
      <c r="A10474" s="40">
        <f>IF(GL_Paste!$B10471="","",N(GL_Paste!$H10471)-N(GL_Paste!$G10471))</f>
        <v/>
      </c>
      <c r="B10474" s="43">
        <f>IF(GL_Paste!$B10471="","",DATE(YEAR(GL_Paste!$E10471),MONTH(GL_Paste!$E10471),1))</f>
        <v/>
      </c>
      <c r="C10474">
        <f>IF(GL_Paste!$B10471="","",IF(TRIM(GL_Paste!$M10471)&lt;&gt;"",TRIM(GL_Paste!$M10471),IFERROR(MID(GL_Paste!$I10471,FIND("[",GL_Paste!$I10471)+1,FIND("]",GL_Paste!$I10471)-FIND("[",GL_Paste!$I10471)-1),"")))</f>
        <v/>
      </c>
      <c r="D10474">
        <f>IF(GL_Paste!$B10471="","",IFERROR(INDEX(DeptName,MATCH($C10474,DeptTag,0)),"UNALLOCATED"))</f>
        <v/>
      </c>
      <c r="E10474">
        <f>IF(GL_Paste!$B10471="","",IFERROR(INDEX(AcctCat,MATCH(GL_Paste!$B10471&amp;"",AcctCode,0)),"UNKNOWN"))</f>
        <v/>
      </c>
      <c r="F10474">
        <f>IF(GL_Paste!$B10471="","",IFERROR(INDEX(AcctSub,MATCH(GL_Paste!$B10471&amp;"",AcctCode,0)),"UNKNOWN"))</f>
        <v/>
      </c>
    </row>
    <row r="10475">
      <c r="A10475" s="40">
        <f>IF(GL_Paste!$B10472="","",N(GL_Paste!$H10472)-N(GL_Paste!$G10472))</f>
        <v/>
      </c>
      <c r="B10475" s="43">
        <f>IF(GL_Paste!$B10472="","",DATE(YEAR(GL_Paste!$E10472),MONTH(GL_Paste!$E10472),1))</f>
        <v/>
      </c>
      <c r="C10475">
        <f>IF(GL_Paste!$B10472="","",IF(TRIM(GL_Paste!$M10472)&lt;&gt;"",TRIM(GL_Paste!$M10472),IFERROR(MID(GL_Paste!$I10472,FIND("[",GL_Paste!$I10472)+1,FIND("]",GL_Paste!$I10472)-FIND("[",GL_Paste!$I10472)-1),"")))</f>
        <v/>
      </c>
      <c r="D10475">
        <f>IF(GL_Paste!$B10472="","",IFERROR(INDEX(DeptName,MATCH($C10475,DeptTag,0)),"UNALLOCATED"))</f>
        <v/>
      </c>
      <c r="E10475">
        <f>IF(GL_Paste!$B10472="","",IFERROR(INDEX(AcctCat,MATCH(GL_Paste!$B10472&amp;"",AcctCode,0)),"UNKNOWN"))</f>
        <v/>
      </c>
      <c r="F10475">
        <f>IF(GL_Paste!$B10472="","",IFERROR(INDEX(AcctSub,MATCH(GL_Paste!$B10472&amp;"",AcctCode,0)),"UNKNOWN"))</f>
        <v/>
      </c>
    </row>
    <row r="10476">
      <c r="A10476" s="40">
        <f>IF(GL_Paste!$B10473="","",N(GL_Paste!$H10473)-N(GL_Paste!$G10473))</f>
        <v/>
      </c>
      <c r="B10476" s="43">
        <f>IF(GL_Paste!$B10473="","",DATE(YEAR(GL_Paste!$E10473),MONTH(GL_Paste!$E10473),1))</f>
        <v/>
      </c>
      <c r="C10476">
        <f>IF(GL_Paste!$B10473="","",IF(TRIM(GL_Paste!$M10473)&lt;&gt;"",TRIM(GL_Paste!$M10473),IFERROR(MID(GL_Paste!$I10473,FIND("[",GL_Paste!$I10473)+1,FIND("]",GL_Paste!$I10473)-FIND("[",GL_Paste!$I10473)-1),"")))</f>
        <v/>
      </c>
      <c r="D10476">
        <f>IF(GL_Paste!$B10473="","",IFERROR(INDEX(DeptName,MATCH($C10476,DeptTag,0)),"UNALLOCATED"))</f>
        <v/>
      </c>
      <c r="E10476">
        <f>IF(GL_Paste!$B10473="","",IFERROR(INDEX(AcctCat,MATCH(GL_Paste!$B10473&amp;"",AcctCode,0)),"UNKNOWN"))</f>
        <v/>
      </c>
      <c r="F10476">
        <f>IF(GL_Paste!$B10473="","",IFERROR(INDEX(AcctSub,MATCH(GL_Paste!$B10473&amp;"",AcctCode,0)),"UNKNOWN"))</f>
        <v/>
      </c>
    </row>
    <row r="10477">
      <c r="A10477" s="40">
        <f>IF(GL_Paste!$B10474="","",N(GL_Paste!$H10474)-N(GL_Paste!$G10474))</f>
        <v/>
      </c>
      <c r="B10477" s="43">
        <f>IF(GL_Paste!$B10474="","",DATE(YEAR(GL_Paste!$E10474),MONTH(GL_Paste!$E10474),1))</f>
        <v/>
      </c>
      <c r="C10477">
        <f>IF(GL_Paste!$B10474="","",IF(TRIM(GL_Paste!$M10474)&lt;&gt;"",TRIM(GL_Paste!$M10474),IFERROR(MID(GL_Paste!$I10474,FIND("[",GL_Paste!$I10474)+1,FIND("]",GL_Paste!$I10474)-FIND("[",GL_Paste!$I10474)-1),"")))</f>
        <v/>
      </c>
      <c r="D10477">
        <f>IF(GL_Paste!$B10474="","",IFERROR(INDEX(DeptName,MATCH($C10477,DeptTag,0)),"UNALLOCATED"))</f>
        <v/>
      </c>
      <c r="E10477">
        <f>IF(GL_Paste!$B10474="","",IFERROR(INDEX(AcctCat,MATCH(GL_Paste!$B10474&amp;"",AcctCode,0)),"UNKNOWN"))</f>
        <v/>
      </c>
      <c r="F10477">
        <f>IF(GL_Paste!$B10474="","",IFERROR(INDEX(AcctSub,MATCH(GL_Paste!$B10474&amp;"",AcctCode,0)),"UNKNOWN"))</f>
        <v/>
      </c>
    </row>
    <row r="10478">
      <c r="A10478" s="40">
        <f>IF(GL_Paste!$B10475="","",N(GL_Paste!$H10475)-N(GL_Paste!$G10475))</f>
        <v/>
      </c>
      <c r="B10478" s="43">
        <f>IF(GL_Paste!$B10475="","",DATE(YEAR(GL_Paste!$E10475),MONTH(GL_Paste!$E10475),1))</f>
        <v/>
      </c>
      <c r="C10478">
        <f>IF(GL_Paste!$B10475="","",IF(TRIM(GL_Paste!$M10475)&lt;&gt;"",TRIM(GL_Paste!$M10475),IFERROR(MID(GL_Paste!$I10475,FIND("[",GL_Paste!$I10475)+1,FIND("]",GL_Paste!$I10475)-FIND("[",GL_Paste!$I10475)-1),"")))</f>
        <v/>
      </c>
      <c r="D10478">
        <f>IF(GL_Paste!$B10475="","",IFERROR(INDEX(DeptName,MATCH($C10478,DeptTag,0)),"UNALLOCATED"))</f>
        <v/>
      </c>
      <c r="E10478">
        <f>IF(GL_Paste!$B10475="","",IFERROR(INDEX(AcctCat,MATCH(GL_Paste!$B10475&amp;"",AcctCode,0)),"UNKNOWN"))</f>
        <v/>
      </c>
      <c r="F10478">
        <f>IF(GL_Paste!$B10475="","",IFERROR(INDEX(AcctSub,MATCH(GL_Paste!$B10475&amp;"",AcctCode,0)),"UNKNOWN"))</f>
        <v/>
      </c>
    </row>
    <row r="10479">
      <c r="A10479" s="40">
        <f>IF(GL_Paste!$B10476="","",N(GL_Paste!$H10476)-N(GL_Paste!$G10476))</f>
        <v/>
      </c>
      <c r="B10479" s="43">
        <f>IF(GL_Paste!$B10476="","",DATE(YEAR(GL_Paste!$E10476),MONTH(GL_Paste!$E10476),1))</f>
        <v/>
      </c>
      <c r="C10479">
        <f>IF(GL_Paste!$B10476="","",IF(TRIM(GL_Paste!$M10476)&lt;&gt;"",TRIM(GL_Paste!$M10476),IFERROR(MID(GL_Paste!$I10476,FIND("[",GL_Paste!$I10476)+1,FIND("]",GL_Paste!$I10476)-FIND("[",GL_Paste!$I10476)-1),"")))</f>
        <v/>
      </c>
      <c r="D10479">
        <f>IF(GL_Paste!$B10476="","",IFERROR(INDEX(DeptName,MATCH($C10479,DeptTag,0)),"UNALLOCATED"))</f>
        <v/>
      </c>
      <c r="E10479">
        <f>IF(GL_Paste!$B10476="","",IFERROR(INDEX(AcctCat,MATCH(GL_Paste!$B10476&amp;"",AcctCode,0)),"UNKNOWN"))</f>
        <v/>
      </c>
      <c r="F10479">
        <f>IF(GL_Paste!$B10476="","",IFERROR(INDEX(AcctSub,MATCH(GL_Paste!$B10476&amp;"",AcctCode,0)),"UNKNOWN"))</f>
        <v/>
      </c>
    </row>
    <row r="10480">
      <c r="A10480" s="40">
        <f>IF(GL_Paste!$B10477="","",N(GL_Paste!$H10477)-N(GL_Paste!$G10477))</f>
        <v/>
      </c>
      <c r="B10480" s="43">
        <f>IF(GL_Paste!$B10477="","",DATE(YEAR(GL_Paste!$E10477),MONTH(GL_Paste!$E10477),1))</f>
        <v/>
      </c>
      <c r="C10480">
        <f>IF(GL_Paste!$B10477="","",IF(TRIM(GL_Paste!$M10477)&lt;&gt;"",TRIM(GL_Paste!$M10477),IFERROR(MID(GL_Paste!$I10477,FIND("[",GL_Paste!$I10477)+1,FIND("]",GL_Paste!$I10477)-FIND("[",GL_Paste!$I10477)-1),"")))</f>
        <v/>
      </c>
      <c r="D10480">
        <f>IF(GL_Paste!$B10477="","",IFERROR(INDEX(DeptName,MATCH($C10480,DeptTag,0)),"UNALLOCATED"))</f>
        <v/>
      </c>
      <c r="E10480">
        <f>IF(GL_Paste!$B10477="","",IFERROR(INDEX(AcctCat,MATCH(GL_Paste!$B10477&amp;"",AcctCode,0)),"UNKNOWN"))</f>
        <v/>
      </c>
      <c r="F10480">
        <f>IF(GL_Paste!$B10477="","",IFERROR(INDEX(AcctSub,MATCH(GL_Paste!$B10477&amp;"",AcctCode,0)),"UNKNOWN"))</f>
        <v/>
      </c>
    </row>
    <row r="10481">
      <c r="A10481" s="40">
        <f>IF(GL_Paste!$B10478="","",N(GL_Paste!$H10478)-N(GL_Paste!$G10478))</f>
        <v/>
      </c>
      <c r="B10481" s="43">
        <f>IF(GL_Paste!$B10478="","",DATE(YEAR(GL_Paste!$E10478),MONTH(GL_Paste!$E10478),1))</f>
        <v/>
      </c>
      <c r="C10481">
        <f>IF(GL_Paste!$B10478="","",IF(TRIM(GL_Paste!$M10478)&lt;&gt;"",TRIM(GL_Paste!$M10478),IFERROR(MID(GL_Paste!$I10478,FIND("[",GL_Paste!$I10478)+1,FIND("]",GL_Paste!$I10478)-FIND("[",GL_Paste!$I10478)-1),"")))</f>
        <v/>
      </c>
      <c r="D10481">
        <f>IF(GL_Paste!$B10478="","",IFERROR(INDEX(DeptName,MATCH($C10481,DeptTag,0)),"UNALLOCATED"))</f>
        <v/>
      </c>
      <c r="E10481">
        <f>IF(GL_Paste!$B10478="","",IFERROR(INDEX(AcctCat,MATCH(GL_Paste!$B10478&amp;"",AcctCode,0)),"UNKNOWN"))</f>
        <v/>
      </c>
      <c r="F10481">
        <f>IF(GL_Paste!$B10478="","",IFERROR(INDEX(AcctSub,MATCH(GL_Paste!$B10478&amp;"",AcctCode,0)),"UNKNOWN"))</f>
        <v/>
      </c>
    </row>
    <row r="10482">
      <c r="A10482" s="40">
        <f>IF(GL_Paste!$B10479="","",N(GL_Paste!$H10479)-N(GL_Paste!$G10479))</f>
        <v/>
      </c>
      <c r="B10482" s="43">
        <f>IF(GL_Paste!$B10479="","",DATE(YEAR(GL_Paste!$E10479),MONTH(GL_Paste!$E10479),1))</f>
        <v/>
      </c>
      <c r="C10482">
        <f>IF(GL_Paste!$B10479="","",IF(TRIM(GL_Paste!$M10479)&lt;&gt;"",TRIM(GL_Paste!$M10479),IFERROR(MID(GL_Paste!$I10479,FIND("[",GL_Paste!$I10479)+1,FIND("]",GL_Paste!$I10479)-FIND("[",GL_Paste!$I10479)-1),"")))</f>
        <v/>
      </c>
      <c r="D10482">
        <f>IF(GL_Paste!$B10479="","",IFERROR(INDEX(DeptName,MATCH($C10482,DeptTag,0)),"UNALLOCATED"))</f>
        <v/>
      </c>
      <c r="E10482">
        <f>IF(GL_Paste!$B10479="","",IFERROR(INDEX(AcctCat,MATCH(GL_Paste!$B10479&amp;"",AcctCode,0)),"UNKNOWN"))</f>
        <v/>
      </c>
      <c r="F10482">
        <f>IF(GL_Paste!$B10479="","",IFERROR(INDEX(AcctSub,MATCH(GL_Paste!$B10479&amp;"",AcctCode,0)),"UNKNOWN"))</f>
        <v/>
      </c>
    </row>
    <row r="10483">
      <c r="A10483" s="40">
        <f>IF(GL_Paste!$B10480="","",N(GL_Paste!$H10480)-N(GL_Paste!$G10480))</f>
        <v/>
      </c>
      <c r="B10483" s="43">
        <f>IF(GL_Paste!$B10480="","",DATE(YEAR(GL_Paste!$E10480),MONTH(GL_Paste!$E10480),1))</f>
        <v/>
      </c>
      <c r="C10483">
        <f>IF(GL_Paste!$B10480="","",IF(TRIM(GL_Paste!$M10480)&lt;&gt;"",TRIM(GL_Paste!$M10480),IFERROR(MID(GL_Paste!$I10480,FIND("[",GL_Paste!$I10480)+1,FIND("]",GL_Paste!$I10480)-FIND("[",GL_Paste!$I10480)-1),"")))</f>
        <v/>
      </c>
      <c r="D10483">
        <f>IF(GL_Paste!$B10480="","",IFERROR(INDEX(DeptName,MATCH($C10483,DeptTag,0)),"UNALLOCATED"))</f>
        <v/>
      </c>
      <c r="E10483">
        <f>IF(GL_Paste!$B10480="","",IFERROR(INDEX(AcctCat,MATCH(GL_Paste!$B10480&amp;"",AcctCode,0)),"UNKNOWN"))</f>
        <v/>
      </c>
      <c r="F10483">
        <f>IF(GL_Paste!$B10480="","",IFERROR(INDEX(AcctSub,MATCH(GL_Paste!$B10480&amp;"",AcctCode,0)),"UNKNOWN"))</f>
        <v/>
      </c>
    </row>
    <row r="10484">
      <c r="A10484" s="40">
        <f>IF(GL_Paste!$B10481="","",N(GL_Paste!$H10481)-N(GL_Paste!$G10481))</f>
        <v/>
      </c>
      <c r="B10484" s="43">
        <f>IF(GL_Paste!$B10481="","",DATE(YEAR(GL_Paste!$E10481),MONTH(GL_Paste!$E10481),1))</f>
        <v/>
      </c>
      <c r="C10484">
        <f>IF(GL_Paste!$B10481="","",IF(TRIM(GL_Paste!$M10481)&lt;&gt;"",TRIM(GL_Paste!$M10481),IFERROR(MID(GL_Paste!$I10481,FIND("[",GL_Paste!$I10481)+1,FIND("]",GL_Paste!$I10481)-FIND("[",GL_Paste!$I10481)-1),"")))</f>
        <v/>
      </c>
      <c r="D10484">
        <f>IF(GL_Paste!$B10481="","",IFERROR(INDEX(DeptName,MATCH($C10484,DeptTag,0)),"UNALLOCATED"))</f>
        <v/>
      </c>
      <c r="E10484">
        <f>IF(GL_Paste!$B10481="","",IFERROR(INDEX(AcctCat,MATCH(GL_Paste!$B10481&amp;"",AcctCode,0)),"UNKNOWN"))</f>
        <v/>
      </c>
      <c r="F10484">
        <f>IF(GL_Paste!$B10481="","",IFERROR(INDEX(AcctSub,MATCH(GL_Paste!$B10481&amp;"",AcctCode,0)),"UNKNOWN"))</f>
        <v/>
      </c>
    </row>
    <row r="10485">
      <c r="A10485" s="40">
        <f>IF(GL_Paste!$B10482="","",N(GL_Paste!$H10482)-N(GL_Paste!$G10482))</f>
        <v/>
      </c>
      <c r="B10485" s="43">
        <f>IF(GL_Paste!$B10482="","",DATE(YEAR(GL_Paste!$E10482),MONTH(GL_Paste!$E10482),1))</f>
        <v/>
      </c>
      <c r="C10485">
        <f>IF(GL_Paste!$B10482="","",IF(TRIM(GL_Paste!$M10482)&lt;&gt;"",TRIM(GL_Paste!$M10482),IFERROR(MID(GL_Paste!$I10482,FIND("[",GL_Paste!$I10482)+1,FIND("]",GL_Paste!$I10482)-FIND("[",GL_Paste!$I10482)-1),"")))</f>
        <v/>
      </c>
      <c r="D10485">
        <f>IF(GL_Paste!$B10482="","",IFERROR(INDEX(DeptName,MATCH($C10485,DeptTag,0)),"UNALLOCATED"))</f>
        <v/>
      </c>
      <c r="E10485">
        <f>IF(GL_Paste!$B10482="","",IFERROR(INDEX(AcctCat,MATCH(GL_Paste!$B10482&amp;"",AcctCode,0)),"UNKNOWN"))</f>
        <v/>
      </c>
      <c r="F10485">
        <f>IF(GL_Paste!$B10482="","",IFERROR(INDEX(AcctSub,MATCH(GL_Paste!$B10482&amp;"",AcctCode,0)),"UNKNOWN"))</f>
        <v/>
      </c>
    </row>
    <row r="10486">
      <c r="A10486" s="40">
        <f>IF(GL_Paste!$B10483="","",N(GL_Paste!$H10483)-N(GL_Paste!$G10483))</f>
        <v/>
      </c>
      <c r="B10486" s="43">
        <f>IF(GL_Paste!$B10483="","",DATE(YEAR(GL_Paste!$E10483),MONTH(GL_Paste!$E10483),1))</f>
        <v/>
      </c>
      <c r="C10486">
        <f>IF(GL_Paste!$B10483="","",IF(TRIM(GL_Paste!$M10483)&lt;&gt;"",TRIM(GL_Paste!$M10483),IFERROR(MID(GL_Paste!$I10483,FIND("[",GL_Paste!$I10483)+1,FIND("]",GL_Paste!$I10483)-FIND("[",GL_Paste!$I10483)-1),"")))</f>
        <v/>
      </c>
      <c r="D10486">
        <f>IF(GL_Paste!$B10483="","",IFERROR(INDEX(DeptName,MATCH($C10486,DeptTag,0)),"UNALLOCATED"))</f>
        <v/>
      </c>
      <c r="E10486">
        <f>IF(GL_Paste!$B10483="","",IFERROR(INDEX(AcctCat,MATCH(GL_Paste!$B10483&amp;"",AcctCode,0)),"UNKNOWN"))</f>
        <v/>
      </c>
      <c r="F10486">
        <f>IF(GL_Paste!$B10483="","",IFERROR(INDEX(AcctSub,MATCH(GL_Paste!$B10483&amp;"",AcctCode,0)),"UNKNOWN"))</f>
        <v/>
      </c>
    </row>
    <row r="10487">
      <c r="A10487" s="40">
        <f>IF(GL_Paste!$B10484="","",N(GL_Paste!$H10484)-N(GL_Paste!$G10484))</f>
        <v/>
      </c>
      <c r="B10487" s="43">
        <f>IF(GL_Paste!$B10484="","",DATE(YEAR(GL_Paste!$E10484),MONTH(GL_Paste!$E10484),1))</f>
        <v/>
      </c>
      <c r="C10487">
        <f>IF(GL_Paste!$B10484="","",IF(TRIM(GL_Paste!$M10484)&lt;&gt;"",TRIM(GL_Paste!$M10484),IFERROR(MID(GL_Paste!$I10484,FIND("[",GL_Paste!$I10484)+1,FIND("]",GL_Paste!$I10484)-FIND("[",GL_Paste!$I10484)-1),"")))</f>
        <v/>
      </c>
      <c r="D10487">
        <f>IF(GL_Paste!$B10484="","",IFERROR(INDEX(DeptName,MATCH($C10487,DeptTag,0)),"UNALLOCATED"))</f>
        <v/>
      </c>
      <c r="E10487">
        <f>IF(GL_Paste!$B10484="","",IFERROR(INDEX(AcctCat,MATCH(GL_Paste!$B10484&amp;"",AcctCode,0)),"UNKNOWN"))</f>
        <v/>
      </c>
      <c r="F10487">
        <f>IF(GL_Paste!$B10484="","",IFERROR(INDEX(AcctSub,MATCH(GL_Paste!$B10484&amp;"",AcctCode,0)),"UNKNOWN"))</f>
        <v/>
      </c>
    </row>
    <row r="10488">
      <c r="A10488" s="40">
        <f>IF(GL_Paste!$B10485="","",N(GL_Paste!$H10485)-N(GL_Paste!$G10485))</f>
        <v/>
      </c>
      <c r="B10488" s="43">
        <f>IF(GL_Paste!$B10485="","",DATE(YEAR(GL_Paste!$E10485),MONTH(GL_Paste!$E10485),1))</f>
        <v/>
      </c>
      <c r="C10488">
        <f>IF(GL_Paste!$B10485="","",IF(TRIM(GL_Paste!$M10485)&lt;&gt;"",TRIM(GL_Paste!$M10485),IFERROR(MID(GL_Paste!$I10485,FIND("[",GL_Paste!$I10485)+1,FIND("]",GL_Paste!$I10485)-FIND("[",GL_Paste!$I10485)-1),"")))</f>
        <v/>
      </c>
      <c r="D10488">
        <f>IF(GL_Paste!$B10485="","",IFERROR(INDEX(DeptName,MATCH($C10488,DeptTag,0)),"UNALLOCATED"))</f>
        <v/>
      </c>
      <c r="E10488">
        <f>IF(GL_Paste!$B10485="","",IFERROR(INDEX(AcctCat,MATCH(GL_Paste!$B10485&amp;"",AcctCode,0)),"UNKNOWN"))</f>
        <v/>
      </c>
      <c r="F10488">
        <f>IF(GL_Paste!$B10485="","",IFERROR(INDEX(AcctSub,MATCH(GL_Paste!$B10485&amp;"",AcctCode,0)),"UNKNOWN"))</f>
        <v/>
      </c>
    </row>
    <row r="10489">
      <c r="A10489" s="40">
        <f>IF(GL_Paste!$B10486="","",N(GL_Paste!$H10486)-N(GL_Paste!$G10486))</f>
        <v/>
      </c>
      <c r="B10489" s="43">
        <f>IF(GL_Paste!$B10486="","",DATE(YEAR(GL_Paste!$E10486),MONTH(GL_Paste!$E10486),1))</f>
        <v/>
      </c>
      <c r="C10489">
        <f>IF(GL_Paste!$B10486="","",IF(TRIM(GL_Paste!$M10486)&lt;&gt;"",TRIM(GL_Paste!$M10486),IFERROR(MID(GL_Paste!$I10486,FIND("[",GL_Paste!$I10486)+1,FIND("]",GL_Paste!$I10486)-FIND("[",GL_Paste!$I10486)-1),"")))</f>
        <v/>
      </c>
      <c r="D10489">
        <f>IF(GL_Paste!$B10486="","",IFERROR(INDEX(DeptName,MATCH($C10489,DeptTag,0)),"UNALLOCATED"))</f>
        <v/>
      </c>
      <c r="E10489">
        <f>IF(GL_Paste!$B10486="","",IFERROR(INDEX(AcctCat,MATCH(GL_Paste!$B10486&amp;"",AcctCode,0)),"UNKNOWN"))</f>
        <v/>
      </c>
      <c r="F10489">
        <f>IF(GL_Paste!$B10486="","",IFERROR(INDEX(AcctSub,MATCH(GL_Paste!$B10486&amp;"",AcctCode,0)),"UNKNOWN"))</f>
        <v/>
      </c>
    </row>
    <row r="10490">
      <c r="A10490" s="40">
        <f>IF(GL_Paste!$B10487="","",N(GL_Paste!$H10487)-N(GL_Paste!$G10487))</f>
        <v/>
      </c>
      <c r="B10490" s="43">
        <f>IF(GL_Paste!$B10487="","",DATE(YEAR(GL_Paste!$E10487),MONTH(GL_Paste!$E10487),1))</f>
        <v/>
      </c>
      <c r="C10490">
        <f>IF(GL_Paste!$B10487="","",IF(TRIM(GL_Paste!$M10487)&lt;&gt;"",TRIM(GL_Paste!$M10487),IFERROR(MID(GL_Paste!$I10487,FIND("[",GL_Paste!$I10487)+1,FIND("]",GL_Paste!$I10487)-FIND("[",GL_Paste!$I10487)-1),"")))</f>
        <v/>
      </c>
      <c r="D10490">
        <f>IF(GL_Paste!$B10487="","",IFERROR(INDEX(DeptName,MATCH($C10490,DeptTag,0)),"UNALLOCATED"))</f>
        <v/>
      </c>
      <c r="E10490">
        <f>IF(GL_Paste!$B10487="","",IFERROR(INDEX(AcctCat,MATCH(GL_Paste!$B10487&amp;"",AcctCode,0)),"UNKNOWN"))</f>
        <v/>
      </c>
      <c r="F10490">
        <f>IF(GL_Paste!$B10487="","",IFERROR(INDEX(AcctSub,MATCH(GL_Paste!$B10487&amp;"",AcctCode,0)),"UNKNOWN"))</f>
        <v/>
      </c>
    </row>
    <row r="10491">
      <c r="A10491" s="40">
        <f>IF(GL_Paste!$B10488="","",N(GL_Paste!$H10488)-N(GL_Paste!$G10488))</f>
        <v/>
      </c>
      <c r="B10491" s="43">
        <f>IF(GL_Paste!$B10488="","",DATE(YEAR(GL_Paste!$E10488),MONTH(GL_Paste!$E10488),1))</f>
        <v/>
      </c>
      <c r="C10491">
        <f>IF(GL_Paste!$B10488="","",IF(TRIM(GL_Paste!$M10488)&lt;&gt;"",TRIM(GL_Paste!$M10488),IFERROR(MID(GL_Paste!$I10488,FIND("[",GL_Paste!$I10488)+1,FIND("]",GL_Paste!$I10488)-FIND("[",GL_Paste!$I10488)-1),"")))</f>
        <v/>
      </c>
      <c r="D10491">
        <f>IF(GL_Paste!$B10488="","",IFERROR(INDEX(DeptName,MATCH($C10491,DeptTag,0)),"UNALLOCATED"))</f>
        <v/>
      </c>
      <c r="E10491">
        <f>IF(GL_Paste!$B10488="","",IFERROR(INDEX(AcctCat,MATCH(GL_Paste!$B10488&amp;"",AcctCode,0)),"UNKNOWN"))</f>
        <v/>
      </c>
      <c r="F10491">
        <f>IF(GL_Paste!$B10488="","",IFERROR(INDEX(AcctSub,MATCH(GL_Paste!$B10488&amp;"",AcctCode,0)),"UNKNOWN"))</f>
        <v/>
      </c>
    </row>
    <row r="10492">
      <c r="A10492" s="40">
        <f>IF(GL_Paste!$B10489="","",N(GL_Paste!$H10489)-N(GL_Paste!$G10489))</f>
        <v/>
      </c>
      <c r="B10492" s="43">
        <f>IF(GL_Paste!$B10489="","",DATE(YEAR(GL_Paste!$E10489),MONTH(GL_Paste!$E10489),1))</f>
        <v/>
      </c>
      <c r="C10492">
        <f>IF(GL_Paste!$B10489="","",IF(TRIM(GL_Paste!$M10489)&lt;&gt;"",TRIM(GL_Paste!$M10489),IFERROR(MID(GL_Paste!$I10489,FIND("[",GL_Paste!$I10489)+1,FIND("]",GL_Paste!$I10489)-FIND("[",GL_Paste!$I10489)-1),"")))</f>
        <v/>
      </c>
      <c r="D10492">
        <f>IF(GL_Paste!$B10489="","",IFERROR(INDEX(DeptName,MATCH($C10492,DeptTag,0)),"UNALLOCATED"))</f>
        <v/>
      </c>
      <c r="E10492">
        <f>IF(GL_Paste!$B10489="","",IFERROR(INDEX(AcctCat,MATCH(GL_Paste!$B10489&amp;"",AcctCode,0)),"UNKNOWN"))</f>
        <v/>
      </c>
      <c r="F10492">
        <f>IF(GL_Paste!$B10489="","",IFERROR(INDEX(AcctSub,MATCH(GL_Paste!$B10489&amp;"",AcctCode,0)),"UNKNOWN"))</f>
        <v/>
      </c>
    </row>
    <row r="10493">
      <c r="A10493" s="40">
        <f>IF(GL_Paste!$B10490="","",N(GL_Paste!$H10490)-N(GL_Paste!$G10490))</f>
        <v/>
      </c>
      <c r="B10493" s="43">
        <f>IF(GL_Paste!$B10490="","",DATE(YEAR(GL_Paste!$E10490),MONTH(GL_Paste!$E10490),1))</f>
        <v/>
      </c>
      <c r="C10493">
        <f>IF(GL_Paste!$B10490="","",IF(TRIM(GL_Paste!$M10490)&lt;&gt;"",TRIM(GL_Paste!$M10490),IFERROR(MID(GL_Paste!$I10490,FIND("[",GL_Paste!$I10490)+1,FIND("]",GL_Paste!$I10490)-FIND("[",GL_Paste!$I10490)-1),"")))</f>
        <v/>
      </c>
      <c r="D10493">
        <f>IF(GL_Paste!$B10490="","",IFERROR(INDEX(DeptName,MATCH($C10493,DeptTag,0)),"UNALLOCATED"))</f>
        <v/>
      </c>
      <c r="E10493">
        <f>IF(GL_Paste!$B10490="","",IFERROR(INDEX(AcctCat,MATCH(GL_Paste!$B10490&amp;"",AcctCode,0)),"UNKNOWN"))</f>
        <v/>
      </c>
      <c r="F10493">
        <f>IF(GL_Paste!$B10490="","",IFERROR(INDEX(AcctSub,MATCH(GL_Paste!$B10490&amp;"",AcctCode,0)),"UNKNOWN"))</f>
        <v/>
      </c>
    </row>
    <row r="10494">
      <c r="A10494" s="40">
        <f>IF(GL_Paste!$B10491="","",N(GL_Paste!$H10491)-N(GL_Paste!$G10491))</f>
        <v/>
      </c>
      <c r="B10494" s="43">
        <f>IF(GL_Paste!$B10491="","",DATE(YEAR(GL_Paste!$E10491),MONTH(GL_Paste!$E10491),1))</f>
        <v/>
      </c>
      <c r="C10494">
        <f>IF(GL_Paste!$B10491="","",IF(TRIM(GL_Paste!$M10491)&lt;&gt;"",TRIM(GL_Paste!$M10491),IFERROR(MID(GL_Paste!$I10491,FIND("[",GL_Paste!$I10491)+1,FIND("]",GL_Paste!$I10491)-FIND("[",GL_Paste!$I10491)-1),"")))</f>
        <v/>
      </c>
      <c r="D10494">
        <f>IF(GL_Paste!$B10491="","",IFERROR(INDEX(DeptName,MATCH($C10494,DeptTag,0)),"UNALLOCATED"))</f>
        <v/>
      </c>
      <c r="E10494">
        <f>IF(GL_Paste!$B10491="","",IFERROR(INDEX(AcctCat,MATCH(GL_Paste!$B10491&amp;"",AcctCode,0)),"UNKNOWN"))</f>
        <v/>
      </c>
      <c r="F10494">
        <f>IF(GL_Paste!$B10491="","",IFERROR(INDEX(AcctSub,MATCH(GL_Paste!$B10491&amp;"",AcctCode,0)),"UNKNOWN"))</f>
        <v/>
      </c>
    </row>
    <row r="10495">
      <c r="A10495" s="40">
        <f>IF(GL_Paste!$B10492="","",N(GL_Paste!$H10492)-N(GL_Paste!$G10492))</f>
        <v/>
      </c>
      <c r="B10495" s="43">
        <f>IF(GL_Paste!$B10492="","",DATE(YEAR(GL_Paste!$E10492),MONTH(GL_Paste!$E10492),1))</f>
        <v/>
      </c>
      <c r="C10495">
        <f>IF(GL_Paste!$B10492="","",IF(TRIM(GL_Paste!$M10492)&lt;&gt;"",TRIM(GL_Paste!$M10492),IFERROR(MID(GL_Paste!$I10492,FIND("[",GL_Paste!$I10492)+1,FIND("]",GL_Paste!$I10492)-FIND("[",GL_Paste!$I10492)-1),"")))</f>
        <v/>
      </c>
      <c r="D10495">
        <f>IF(GL_Paste!$B10492="","",IFERROR(INDEX(DeptName,MATCH($C10495,DeptTag,0)),"UNALLOCATED"))</f>
        <v/>
      </c>
      <c r="E10495">
        <f>IF(GL_Paste!$B10492="","",IFERROR(INDEX(AcctCat,MATCH(GL_Paste!$B10492&amp;"",AcctCode,0)),"UNKNOWN"))</f>
        <v/>
      </c>
      <c r="F10495">
        <f>IF(GL_Paste!$B10492="","",IFERROR(INDEX(AcctSub,MATCH(GL_Paste!$B10492&amp;"",AcctCode,0)),"UNKNOWN"))</f>
        <v/>
      </c>
    </row>
    <row r="10496">
      <c r="A10496" s="40">
        <f>IF(GL_Paste!$B10493="","",N(GL_Paste!$H10493)-N(GL_Paste!$G10493))</f>
        <v/>
      </c>
      <c r="B10496" s="43">
        <f>IF(GL_Paste!$B10493="","",DATE(YEAR(GL_Paste!$E10493),MONTH(GL_Paste!$E10493),1))</f>
        <v/>
      </c>
      <c r="C10496">
        <f>IF(GL_Paste!$B10493="","",IF(TRIM(GL_Paste!$M10493)&lt;&gt;"",TRIM(GL_Paste!$M10493),IFERROR(MID(GL_Paste!$I10493,FIND("[",GL_Paste!$I10493)+1,FIND("]",GL_Paste!$I10493)-FIND("[",GL_Paste!$I10493)-1),"")))</f>
        <v/>
      </c>
      <c r="D10496">
        <f>IF(GL_Paste!$B10493="","",IFERROR(INDEX(DeptName,MATCH($C10496,DeptTag,0)),"UNALLOCATED"))</f>
        <v/>
      </c>
      <c r="E10496">
        <f>IF(GL_Paste!$B10493="","",IFERROR(INDEX(AcctCat,MATCH(GL_Paste!$B10493&amp;"",AcctCode,0)),"UNKNOWN"))</f>
        <v/>
      </c>
      <c r="F10496">
        <f>IF(GL_Paste!$B10493="","",IFERROR(INDEX(AcctSub,MATCH(GL_Paste!$B10493&amp;"",AcctCode,0)),"UNKNOWN"))</f>
        <v/>
      </c>
    </row>
    <row r="10497">
      <c r="A10497" s="40">
        <f>IF(GL_Paste!$B10494="","",N(GL_Paste!$H10494)-N(GL_Paste!$G10494))</f>
        <v/>
      </c>
      <c r="B10497" s="43">
        <f>IF(GL_Paste!$B10494="","",DATE(YEAR(GL_Paste!$E10494),MONTH(GL_Paste!$E10494),1))</f>
        <v/>
      </c>
      <c r="C10497">
        <f>IF(GL_Paste!$B10494="","",IF(TRIM(GL_Paste!$M10494)&lt;&gt;"",TRIM(GL_Paste!$M10494),IFERROR(MID(GL_Paste!$I10494,FIND("[",GL_Paste!$I10494)+1,FIND("]",GL_Paste!$I10494)-FIND("[",GL_Paste!$I10494)-1),"")))</f>
        <v/>
      </c>
      <c r="D10497">
        <f>IF(GL_Paste!$B10494="","",IFERROR(INDEX(DeptName,MATCH($C10497,DeptTag,0)),"UNALLOCATED"))</f>
        <v/>
      </c>
      <c r="E10497">
        <f>IF(GL_Paste!$B10494="","",IFERROR(INDEX(AcctCat,MATCH(GL_Paste!$B10494&amp;"",AcctCode,0)),"UNKNOWN"))</f>
        <v/>
      </c>
      <c r="F10497">
        <f>IF(GL_Paste!$B10494="","",IFERROR(INDEX(AcctSub,MATCH(GL_Paste!$B10494&amp;"",AcctCode,0)),"UNKNOWN"))</f>
        <v/>
      </c>
    </row>
    <row r="10498">
      <c r="A10498" s="40">
        <f>IF(GL_Paste!$B10495="","",N(GL_Paste!$H10495)-N(GL_Paste!$G10495))</f>
        <v/>
      </c>
      <c r="B10498" s="43">
        <f>IF(GL_Paste!$B10495="","",DATE(YEAR(GL_Paste!$E10495),MONTH(GL_Paste!$E10495),1))</f>
        <v/>
      </c>
      <c r="C10498">
        <f>IF(GL_Paste!$B10495="","",IF(TRIM(GL_Paste!$M10495)&lt;&gt;"",TRIM(GL_Paste!$M10495),IFERROR(MID(GL_Paste!$I10495,FIND("[",GL_Paste!$I10495)+1,FIND("]",GL_Paste!$I10495)-FIND("[",GL_Paste!$I10495)-1),"")))</f>
        <v/>
      </c>
      <c r="D10498">
        <f>IF(GL_Paste!$B10495="","",IFERROR(INDEX(DeptName,MATCH($C10498,DeptTag,0)),"UNALLOCATED"))</f>
        <v/>
      </c>
      <c r="E10498">
        <f>IF(GL_Paste!$B10495="","",IFERROR(INDEX(AcctCat,MATCH(GL_Paste!$B10495&amp;"",AcctCode,0)),"UNKNOWN"))</f>
        <v/>
      </c>
      <c r="F10498">
        <f>IF(GL_Paste!$B10495="","",IFERROR(INDEX(AcctSub,MATCH(GL_Paste!$B10495&amp;"",AcctCode,0)),"UNKNOWN"))</f>
        <v/>
      </c>
    </row>
    <row r="10499">
      <c r="A10499" s="40">
        <f>IF(GL_Paste!$B10496="","",N(GL_Paste!$H10496)-N(GL_Paste!$G10496))</f>
        <v/>
      </c>
      <c r="B10499" s="43">
        <f>IF(GL_Paste!$B10496="","",DATE(YEAR(GL_Paste!$E10496),MONTH(GL_Paste!$E10496),1))</f>
        <v/>
      </c>
      <c r="C10499">
        <f>IF(GL_Paste!$B10496="","",IF(TRIM(GL_Paste!$M10496)&lt;&gt;"",TRIM(GL_Paste!$M10496),IFERROR(MID(GL_Paste!$I10496,FIND("[",GL_Paste!$I10496)+1,FIND("]",GL_Paste!$I10496)-FIND("[",GL_Paste!$I10496)-1),"")))</f>
        <v/>
      </c>
      <c r="D10499">
        <f>IF(GL_Paste!$B10496="","",IFERROR(INDEX(DeptName,MATCH($C10499,DeptTag,0)),"UNALLOCATED"))</f>
        <v/>
      </c>
      <c r="E10499">
        <f>IF(GL_Paste!$B10496="","",IFERROR(INDEX(AcctCat,MATCH(GL_Paste!$B10496&amp;"",AcctCode,0)),"UNKNOWN"))</f>
        <v/>
      </c>
      <c r="F10499">
        <f>IF(GL_Paste!$B10496="","",IFERROR(INDEX(AcctSub,MATCH(GL_Paste!$B10496&amp;"",AcctCode,0)),"UNKNOWN"))</f>
        <v/>
      </c>
    </row>
    <row r="10500">
      <c r="A10500" s="40">
        <f>IF(GL_Paste!$B10497="","",N(GL_Paste!$H10497)-N(GL_Paste!$G10497))</f>
        <v/>
      </c>
      <c r="B10500" s="43">
        <f>IF(GL_Paste!$B10497="","",DATE(YEAR(GL_Paste!$E10497),MONTH(GL_Paste!$E10497),1))</f>
        <v/>
      </c>
      <c r="C10500">
        <f>IF(GL_Paste!$B10497="","",IF(TRIM(GL_Paste!$M10497)&lt;&gt;"",TRIM(GL_Paste!$M10497),IFERROR(MID(GL_Paste!$I10497,FIND("[",GL_Paste!$I10497)+1,FIND("]",GL_Paste!$I10497)-FIND("[",GL_Paste!$I10497)-1),"")))</f>
        <v/>
      </c>
      <c r="D10500">
        <f>IF(GL_Paste!$B10497="","",IFERROR(INDEX(DeptName,MATCH($C10500,DeptTag,0)),"UNALLOCATED"))</f>
        <v/>
      </c>
      <c r="E10500">
        <f>IF(GL_Paste!$B10497="","",IFERROR(INDEX(AcctCat,MATCH(GL_Paste!$B10497&amp;"",AcctCode,0)),"UNKNOWN"))</f>
        <v/>
      </c>
      <c r="F10500">
        <f>IF(GL_Paste!$B10497="","",IFERROR(INDEX(AcctSub,MATCH(GL_Paste!$B10497&amp;"",AcctCode,0)),"UNKNOWN"))</f>
        <v/>
      </c>
    </row>
    <row r="10501">
      <c r="A10501" s="40">
        <f>IF(GL_Paste!$B10498="","",N(GL_Paste!$H10498)-N(GL_Paste!$G10498))</f>
        <v/>
      </c>
      <c r="B10501" s="43">
        <f>IF(GL_Paste!$B10498="","",DATE(YEAR(GL_Paste!$E10498),MONTH(GL_Paste!$E10498),1))</f>
        <v/>
      </c>
      <c r="C10501">
        <f>IF(GL_Paste!$B10498="","",IF(TRIM(GL_Paste!$M10498)&lt;&gt;"",TRIM(GL_Paste!$M10498),IFERROR(MID(GL_Paste!$I10498,FIND("[",GL_Paste!$I10498)+1,FIND("]",GL_Paste!$I10498)-FIND("[",GL_Paste!$I10498)-1),"")))</f>
        <v/>
      </c>
      <c r="D10501">
        <f>IF(GL_Paste!$B10498="","",IFERROR(INDEX(DeptName,MATCH($C10501,DeptTag,0)),"UNALLOCATED"))</f>
        <v/>
      </c>
      <c r="E10501">
        <f>IF(GL_Paste!$B10498="","",IFERROR(INDEX(AcctCat,MATCH(GL_Paste!$B10498&amp;"",AcctCode,0)),"UNKNOWN"))</f>
        <v/>
      </c>
      <c r="F10501">
        <f>IF(GL_Paste!$B10498="","",IFERROR(INDEX(AcctSub,MATCH(GL_Paste!$B10498&amp;"",AcctCode,0)),"UNKNOWN"))</f>
        <v/>
      </c>
    </row>
    <row r="10502">
      <c r="A10502" s="40">
        <f>IF(GL_Paste!$B10499="","",N(GL_Paste!$H10499)-N(GL_Paste!$G10499))</f>
        <v/>
      </c>
      <c r="B10502" s="43">
        <f>IF(GL_Paste!$B10499="","",DATE(YEAR(GL_Paste!$E10499),MONTH(GL_Paste!$E10499),1))</f>
        <v/>
      </c>
      <c r="C10502">
        <f>IF(GL_Paste!$B10499="","",IF(TRIM(GL_Paste!$M10499)&lt;&gt;"",TRIM(GL_Paste!$M10499),IFERROR(MID(GL_Paste!$I10499,FIND("[",GL_Paste!$I10499)+1,FIND("]",GL_Paste!$I10499)-FIND("[",GL_Paste!$I10499)-1),"")))</f>
        <v/>
      </c>
      <c r="D10502">
        <f>IF(GL_Paste!$B10499="","",IFERROR(INDEX(DeptName,MATCH($C10502,DeptTag,0)),"UNALLOCATED"))</f>
        <v/>
      </c>
      <c r="E10502">
        <f>IF(GL_Paste!$B10499="","",IFERROR(INDEX(AcctCat,MATCH(GL_Paste!$B10499&amp;"",AcctCode,0)),"UNKNOWN"))</f>
        <v/>
      </c>
      <c r="F10502">
        <f>IF(GL_Paste!$B10499="","",IFERROR(INDEX(AcctSub,MATCH(GL_Paste!$B10499&amp;"",AcctCode,0)),"UNKNOWN"))</f>
        <v/>
      </c>
    </row>
    <row r="10503">
      <c r="A10503" s="40">
        <f>IF(GL_Paste!$B10500="","",N(GL_Paste!$H10500)-N(GL_Paste!$G10500))</f>
        <v/>
      </c>
      <c r="B10503" s="43">
        <f>IF(GL_Paste!$B10500="","",DATE(YEAR(GL_Paste!$E10500),MONTH(GL_Paste!$E10500),1))</f>
        <v/>
      </c>
      <c r="C10503">
        <f>IF(GL_Paste!$B10500="","",IF(TRIM(GL_Paste!$M10500)&lt;&gt;"",TRIM(GL_Paste!$M10500),IFERROR(MID(GL_Paste!$I10500,FIND("[",GL_Paste!$I10500)+1,FIND("]",GL_Paste!$I10500)-FIND("[",GL_Paste!$I10500)-1),"")))</f>
        <v/>
      </c>
      <c r="D10503">
        <f>IF(GL_Paste!$B10500="","",IFERROR(INDEX(DeptName,MATCH($C10503,DeptTag,0)),"UNALLOCATED"))</f>
        <v/>
      </c>
      <c r="E10503">
        <f>IF(GL_Paste!$B10500="","",IFERROR(INDEX(AcctCat,MATCH(GL_Paste!$B10500&amp;"",AcctCode,0)),"UNKNOWN"))</f>
        <v/>
      </c>
      <c r="F10503">
        <f>IF(GL_Paste!$B10500="","",IFERROR(INDEX(AcctSub,MATCH(GL_Paste!$B10500&amp;"",AcctCode,0)),"UNKNOWN"))</f>
        <v/>
      </c>
    </row>
    <row r="10504">
      <c r="A10504" s="40">
        <f>IF(GL_Paste!$B10501="","",N(GL_Paste!$H10501)-N(GL_Paste!$G10501))</f>
        <v/>
      </c>
      <c r="B10504" s="43">
        <f>IF(GL_Paste!$B10501="","",DATE(YEAR(GL_Paste!$E10501),MONTH(GL_Paste!$E10501),1))</f>
        <v/>
      </c>
      <c r="C10504">
        <f>IF(GL_Paste!$B10501="","",IF(TRIM(GL_Paste!$M10501)&lt;&gt;"",TRIM(GL_Paste!$M10501),IFERROR(MID(GL_Paste!$I10501,FIND("[",GL_Paste!$I10501)+1,FIND("]",GL_Paste!$I10501)-FIND("[",GL_Paste!$I10501)-1),"")))</f>
        <v/>
      </c>
      <c r="D10504">
        <f>IF(GL_Paste!$B10501="","",IFERROR(INDEX(DeptName,MATCH($C10504,DeptTag,0)),"UNALLOCATED"))</f>
        <v/>
      </c>
      <c r="E10504">
        <f>IF(GL_Paste!$B10501="","",IFERROR(INDEX(AcctCat,MATCH(GL_Paste!$B10501&amp;"",AcctCode,0)),"UNKNOWN"))</f>
        <v/>
      </c>
      <c r="F10504">
        <f>IF(GL_Paste!$B10501="","",IFERROR(INDEX(AcctSub,MATCH(GL_Paste!$B10501&amp;"",AcctCode,0)),"UNKNOWN"))</f>
        <v/>
      </c>
    </row>
    <row r="10505">
      <c r="A10505" s="40">
        <f>IF(GL_Paste!$B10502="","",N(GL_Paste!$H10502)-N(GL_Paste!$G10502))</f>
        <v/>
      </c>
      <c r="B10505" s="43">
        <f>IF(GL_Paste!$B10502="","",DATE(YEAR(GL_Paste!$E10502),MONTH(GL_Paste!$E10502),1))</f>
        <v/>
      </c>
      <c r="C10505">
        <f>IF(GL_Paste!$B10502="","",IF(TRIM(GL_Paste!$M10502)&lt;&gt;"",TRIM(GL_Paste!$M10502),IFERROR(MID(GL_Paste!$I10502,FIND("[",GL_Paste!$I10502)+1,FIND("]",GL_Paste!$I10502)-FIND("[",GL_Paste!$I10502)-1),"")))</f>
        <v/>
      </c>
      <c r="D10505">
        <f>IF(GL_Paste!$B10502="","",IFERROR(INDEX(DeptName,MATCH($C10505,DeptTag,0)),"UNALLOCATED"))</f>
        <v/>
      </c>
      <c r="E10505">
        <f>IF(GL_Paste!$B10502="","",IFERROR(INDEX(AcctCat,MATCH(GL_Paste!$B10502&amp;"",AcctCode,0)),"UNKNOWN"))</f>
        <v/>
      </c>
      <c r="F10505">
        <f>IF(GL_Paste!$B10502="","",IFERROR(INDEX(AcctSub,MATCH(GL_Paste!$B10502&amp;"",AcctCode,0)),"UNKNOWN"))</f>
        <v/>
      </c>
    </row>
    <row r="10506">
      <c r="A10506" s="40">
        <f>IF(GL_Paste!$B10503="","",N(GL_Paste!$H10503)-N(GL_Paste!$G10503))</f>
        <v/>
      </c>
      <c r="B10506" s="43">
        <f>IF(GL_Paste!$B10503="","",DATE(YEAR(GL_Paste!$E10503),MONTH(GL_Paste!$E10503),1))</f>
        <v/>
      </c>
      <c r="C10506">
        <f>IF(GL_Paste!$B10503="","",IF(TRIM(GL_Paste!$M10503)&lt;&gt;"",TRIM(GL_Paste!$M10503),IFERROR(MID(GL_Paste!$I10503,FIND("[",GL_Paste!$I10503)+1,FIND("]",GL_Paste!$I10503)-FIND("[",GL_Paste!$I10503)-1),"")))</f>
        <v/>
      </c>
      <c r="D10506">
        <f>IF(GL_Paste!$B10503="","",IFERROR(INDEX(DeptName,MATCH($C10506,DeptTag,0)),"UNALLOCATED"))</f>
        <v/>
      </c>
      <c r="E10506">
        <f>IF(GL_Paste!$B10503="","",IFERROR(INDEX(AcctCat,MATCH(GL_Paste!$B10503&amp;"",AcctCode,0)),"UNKNOWN"))</f>
        <v/>
      </c>
      <c r="F10506">
        <f>IF(GL_Paste!$B10503="","",IFERROR(INDEX(AcctSub,MATCH(GL_Paste!$B10503&amp;"",AcctCode,0)),"UNKNOWN"))</f>
        <v/>
      </c>
    </row>
    <row r="10507">
      <c r="A10507" s="40">
        <f>IF(GL_Paste!$B10504="","",N(GL_Paste!$H10504)-N(GL_Paste!$G10504))</f>
        <v/>
      </c>
      <c r="B10507" s="43">
        <f>IF(GL_Paste!$B10504="","",DATE(YEAR(GL_Paste!$E10504),MONTH(GL_Paste!$E10504),1))</f>
        <v/>
      </c>
      <c r="C10507">
        <f>IF(GL_Paste!$B10504="","",IF(TRIM(GL_Paste!$M10504)&lt;&gt;"",TRIM(GL_Paste!$M10504),IFERROR(MID(GL_Paste!$I10504,FIND("[",GL_Paste!$I10504)+1,FIND("]",GL_Paste!$I10504)-FIND("[",GL_Paste!$I10504)-1),"")))</f>
        <v/>
      </c>
      <c r="D10507">
        <f>IF(GL_Paste!$B10504="","",IFERROR(INDEX(DeptName,MATCH($C10507,DeptTag,0)),"UNALLOCATED"))</f>
        <v/>
      </c>
      <c r="E10507">
        <f>IF(GL_Paste!$B10504="","",IFERROR(INDEX(AcctCat,MATCH(GL_Paste!$B10504&amp;"",AcctCode,0)),"UNKNOWN"))</f>
        <v/>
      </c>
      <c r="F10507">
        <f>IF(GL_Paste!$B10504="","",IFERROR(INDEX(AcctSub,MATCH(GL_Paste!$B10504&amp;"",AcctCode,0)),"UNKNOWN"))</f>
        <v/>
      </c>
    </row>
    <row r="10508">
      <c r="A10508" s="40">
        <f>IF(GL_Paste!$B10505="","",N(GL_Paste!$H10505)-N(GL_Paste!$G10505))</f>
        <v/>
      </c>
      <c r="B10508" s="43">
        <f>IF(GL_Paste!$B10505="","",DATE(YEAR(GL_Paste!$E10505),MONTH(GL_Paste!$E10505),1))</f>
        <v/>
      </c>
      <c r="C10508">
        <f>IF(GL_Paste!$B10505="","",IF(TRIM(GL_Paste!$M10505)&lt;&gt;"",TRIM(GL_Paste!$M10505),IFERROR(MID(GL_Paste!$I10505,FIND("[",GL_Paste!$I10505)+1,FIND("]",GL_Paste!$I10505)-FIND("[",GL_Paste!$I10505)-1),"")))</f>
        <v/>
      </c>
      <c r="D10508">
        <f>IF(GL_Paste!$B10505="","",IFERROR(INDEX(DeptName,MATCH($C10508,DeptTag,0)),"UNALLOCATED"))</f>
        <v/>
      </c>
      <c r="E10508">
        <f>IF(GL_Paste!$B10505="","",IFERROR(INDEX(AcctCat,MATCH(GL_Paste!$B10505&amp;"",AcctCode,0)),"UNKNOWN"))</f>
        <v/>
      </c>
      <c r="F10508">
        <f>IF(GL_Paste!$B10505="","",IFERROR(INDEX(AcctSub,MATCH(GL_Paste!$B10505&amp;"",AcctCode,0)),"UNKNOWN"))</f>
        <v/>
      </c>
    </row>
    <row r="10509">
      <c r="A10509" s="40">
        <f>IF(GL_Paste!$B10506="","",N(GL_Paste!$H10506)-N(GL_Paste!$G10506))</f>
        <v/>
      </c>
      <c r="B10509" s="43">
        <f>IF(GL_Paste!$B10506="","",DATE(YEAR(GL_Paste!$E10506),MONTH(GL_Paste!$E10506),1))</f>
        <v/>
      </c>
      <c r="C10509">
        <f>IF(GL_Paste!$B10506="","",IF(TRIM(GL_Paste!$M10506)&lt;&gt;"",TRIM(GL_Paste!$M10506),IFERROR(MID(GL_Paste!$I10506,FIND("[",GL_Paste!$I10506)+1,FIND("]",GL_Paste!$I10506)-FIND("[",GL_Paste!$I10506)-1),"")))</f>
        <v/>
      </c>
      <c r="D10509">
        <f>IF(GL_Paste!$B10506="","",IFERROR(INDEX(DeptName,MATCH($C10509,DeptTag,0)),"UNALLOCATED"))</f>
        <v/>
      </c>
      <c r="E10509">
        <f>IF(GL_Paste!$B10506="","",IFERROR(INDEX(AcctCat,MATCH(GL_Paste!$B10506&amp;"",AcctCode,0)),"UNKNOWN"))</f>
        <v/>
      </c>
      <c r="F10509">
        <f>IF(GL_Paste!$B10506="","",IFERROR(INDEX(AcctSub,MATCH(GL_Paste!$B10506&amp;"",AcctCode,0)),"UNKNOWN"))</f>
        <v/>
      </c>
    </row>
    <row r="10510">
      <c r="A10510" s="40">
        <f>IF(GL_Paste!$B10507="","",N(GL_Paste!$H10507)-N(GL_Paste!$G10507))</f>
        <v/>
      </c>
      <c r="B10510" s="43">
        <f>IF(GL_Paste!$B10507="","",DATE(YEAR(GL_Paste!$E10507),MONTH(GL_Paste!$E10507),1))</f>
        <v/>
      </c>
      <c r="C10510">
        <f>IF(GL_Paste!$B10507="","",IF(TRIM(GL_Paste!$M10507)&lt;&gt;"",TRIM(GL_Paste!$M10507),IFERROR(MID(GL_Paste!$I10507,FIND("[",GL_Paste!$I10507)+1,FIND("]",GL_Paste!$I10507)-FIND("[",GL_Paste!$I10507)-1),"")))</f>
        <v/>
      </c>
      <c r="D10510">
        <f>IF(GL_Paste!$B10507="","",IFERROR(INDEX(DeptName,MATCH($C10510,DeptTag,0)),"UNALLOCATED"))</f>
        <v/>
      </c>
      <c r="E10510">
        <f>IF(GL_Paste!$B10507="","",IFERROR(INDEX(AcctCat,MATCH(GL_Paste!$B10507&amp;"",AcctCode,0)),"UNKNOWN"))</f>
        <v/>
      </c>
      <c r="F10510">
        <f>IF(GL_Paste!$B10507="","",IFERROR(INDEX(AcctSub,MATCH(GL_Paste!$B10507&amp;"",AcctCode,0)),"UNKNOWN"))</f>
        <v/>
      </c>
    </row>
    <row r="10511">
      <c r="A10511" s="40">
        <f>IF(GL_Paste!$B10508="","",N(GL_Paste!$H10508)-N(GL_Paste!$G10508))</f>
        <v/>
      </c>
      <c r="B10511" s="43">
        <f>IF(GL_Paste!$B10508="","",DATE(YEAR(GL_Paste!$E10508),MONTH(GL_Paste!$E10508),1))</f>
        <v/>
      </c>
      <c r="C10511">
        <f>IF(GL_Paste!$B10508="","",IF(TRIM(GL_Paste!$M10508)&lt;&gt;"",TRIM(GL_Paste!$M10508),IFERROR(MID(GL_Paste!$I10508,FIND("[",GL_Paste!$I10508)+1,FIND("]",GL_Paste!$I10508)-FIND("[",GL_Paste!$I10508)-1),"")))</f>
        <v/>
      </c>
      <c r="D10511">
        <f>IF(GL_Paste!$B10508="","",IFERROR(INDEX(DeptName,MATCH($C10511,DeptTag,0)),"UNALLOCATED"))</f>
        <v/>
      </c>
      <c r="E10511">
        <f>IF(GL_Paste!$B10508="","",IFERROR(INDEX(AcctCat,MATCH(GL_Paste!$B10508&amp;"",AcctCode,0)),"UNKNOWN"))</f>
        <v/>
      </c>
      <c r="F10511">
        <f>IF(GL_Paste!$B10508="","",IFERROR(INDEX(AcctSub,MATCH(GL_Paste!$B10508&amp;"",AcctCode,0)),"UNKNOWN"))</f>
        <v/>
      </c>
    </row>
    <row r="10512">
      <c r="A10512" s="40">
        <f>IF(GL_Paste!$B10509="","",N(GL_Paste!$H10509)-N(GL_Paste!$G10509))</f>
        <v/>
      </c>
      <c r="B10512" s="43">
        <f>IF(GL_Paste!$B10509="","",DATE(YEAR(GL_Paste!$E10509),MONTH(GL_Paste!$E10509),1))</f>
        <v/>
      </c>
      <c r="C10512">
        <f>IF(GL_Paste!$B10509="","",IF(TRIM(GL_Paste!$M10509)&lt;&gt;"",TRIM(GL_Paste!$M10509),IFERROR(MID(GL_Paste!$I10509,FIND("[",GL_Paste!$I10509)+1,FIND("]",GL_Paste!$I10509)-FIND("[",GL_Paste!$I10509)-1),"")))</f>
        <v/>
      </c>
      <c r="D10512">
        <f>IF(GL_Paste!$B10509="","",IFERROR(INDEX(DeptName,MATCH($C10512,DeptTag,0)),"UNALLOCATED"))</f>
        <v/>
      </c>
      <c r="E10512">
        <f>IF(GL_Paste!$B10509="","",IFERROR(INDEX(AcctCat,MATCH(GL_Paste!$B10509&amp;"",AcctCode,0)),"UNKNOWN"))</f>
        <v/>
      </c>
      <c r="F10512">
        <f>IF(GL_Paste!$B10509="","",IFERROR(INDEX(AcctSub,MATCH(GL_Paste!$B10509&amp;"",AcctCode,0)),"UNKNOWN"))</f>
        <v/>
      </c>
    </row>
    <row r="10513">
      <c r="A10513" s="40">
        <f>IF(GL_Paste!$B10510="","",N(GL_Paste!$H10510)-N(GL_Paste!$G10510))</f>
        <v/>
      </c>
      <c r="B10513" s="43">
        <f>IF(GL_Paste!$B10510="","",DATE(YEAR(GL_Paste!$E10510),MONTH(GL_Paste!$E10510),1))</f>
        <v/>
      </c>
      <c r="C10513">
        <f>IF(GL_Paste!$B10510="","",IF(TRIM(GL_Paste!$M10510)&lt;&gt;"",TRIM(GL_Paste!$M10510),IFERROR(MID(GL_Paste!$I10510,FIND("[",GL_Paste!$I10510)+1,FIND("]",GL_Paste!$I10510)-FIND("[",GL_Paste!$I10510)-1),"")))</f>
        <v/>
      </c>
      <c r="D10513">
        <f>IF(GL_Paste!$B10510="","",IFERROR(INDEX(DeptName,MATCH($C10513,DeptTag,0)),"UNALLOCATED"))</f>
        <v/>
      </c>
      <c r="E10513">
        <f>IF(GL_Paste!$B10510="","",IFERROR(INDEX(AcctCat,MATCH(GL_Paste!$B10510&amp;"",AcctCode,0)),"UNKNOWN"))</f>
        <v/>
      </c>
      <c r="F10513">
        <f>IF(GL_Paste!$B10510="","",IFERROR(INDEX(AcctSub,MATCH(GL_Paste!$B10510&amp;"",AcctCode,0)),"UNKNOWN"))</f>
        <v/>
      </c>
    </row>
    <row r="10514">
      <c r="A10514" s="40">
        <f>IF(GL_Paste!$B10511="","",N(GL_Paste!$H10511)-N(GL_Paste!$G10511))</f>
        <v/>
      </c>
      <c r="B10514" s="43">
        <f>IF(GL_Paste!$B10511="","",DATE(YEAR(GL_Paste!$E10511),MONTH(GL_Paste!$E10511),1))</f>
        <v/>
      </c>
      <c r="C10514">
        <f>IF(GL_Paste!$B10511="","",IF(TRIM(GL_Paste!$M10511)&lt;&gt;"",TRIM(GL_Paste!$M10511),IFERROR(MID(GL_Paste!$I10511,FIND("[",GL_Paste!$I10511)+1,FIND("]",GL_Paste!$I10511)-FIND("[",GL_Paste!$I10511)-1),"")))</f>
        <v/>
      </c>
      <c r="D10514">
        <f>IF(GL_Paste!$B10511="","",IFERROR(INDEX(DeptName,MATCH($C10514,DeptTag,0)),"UNALLOCATED"))</f>
        <v/>
      </c>
      <c r="E10514">
        <f>IF(GL_Paste!$B10511="","",IFERROR(INDEX(AcctCat,MATCH(GL_Paste!$B10511&amp;"",AcctCode,0)),"UNKNOWN"))</f>
        <v/>
      </c>
      <c r="F10514">
        <f>IF(GL_Paste!$B10511="","",IFERROR(INDEX(AcctSub,MATCH(GL_Paste!$B10511&amp;"",AcctCode,0)),"UNKNOWN"))</f>
        <v/>
      </c>
    </row>
    <row r="10515">
      <c r="A10515" s="40">
        <f>IF(GL_Paste!$B10512="","",N(GL_Paste!$H10512)-N(GL_Paste!$G10512))</f>
        <v/>
      </c>
      <c r="B10515" s="43">
        <f>IF(GL_Paste!$B10512="","",DATE(YEAR(GL_Paste!$E10512),MONTH(GL_Paste!$E10512),1))</f>
        <v/>
      </c>
      <c r="C10515">
        <f>IF(GL_Paste!$B10512="","",IF(TRIM(GL_Paste!$M10512)&lt;&gt;"",TRIM(GL_Paste!$M10512),IFERROR(MID(GL_Paste!$I10512,FIND("[",GL_Paste!$I10512)+1,FIND("]",GL_Paste!$I10512)-FIND("[",GL_Paste!$I10512)-1),"")))</f>
        <v/>
      </c>
      <c r="D10515">
        <f>IF(GL_Paste!$B10512="","",IFERROR(INDEX(DeptName,MATCH($C10515,DeptTag,0)),"UNALLOCATED"))</f>
        <v/>
      </c>
      <c r="E10515">
        <f>IF(GL_Paste!$B10512="","",IFERROR(INDEX(AcctCat,MATCH(GL_Paste!$B10512&amp;"",AcctCode,0)),"UNKNOWN"))</f>
        <v/>
      </c>
      <c r="F10515">
        <f>IF(GL_Paste!$B10512="","",IFERROR(INDEX(AcctSub,MATCH(GL_Paste!$B10512&amp;"",AcctCode,0)),"UNKNOWN"))</f>
        <v/>
      </c>
    </row>
    <row r="10516">
      <c r="A10516" s="40">
        <f>IF(GL_Paste!$B10513="","",N(GL_Paste!$H10513)-N(GL_Paste!$G10513))</f>
        <v/>
      </c>
      <c r="B10516" s="43">
        <f>IF(GL_Paste!$B10513="","",DATE(YEAR(GL_Paste!$E10513),MONTH(GL_Paste!$E10513),1))</f>
        <v/>
      </c>
      <c r="C10516">
        <f>IF(GL_Paste!$B10513="","",IF(TRIM(GL_Paste!$M10513)&lt;&gt;"",TRIM(GL_Paste!$M10513),IFERROR(MID(GL_Paste!$I10513,FIND("[",GL_Paste!$I10513)+1,FIND("]",GL_Paste!$I10513)-FIND("[",GL_Paste!$I10513)-1),"")))</f>
        <v/>
      </c>
      <c r="D10516">
        <f>IF(GL_Paste!$B10513="","",IFERROR(INDEX(DeptName,MATCH($C10516,DeptTag,0)),"UNALLOCATED"))</f>
        <v/>
      </c>
      <c r="E10516">
        <f>IF(GL_Paste!$B10513="","",IFERROR(INDEX(AcctCat,MATCH(GL_Paste!$B10513&amp;"",AcctCode,0)),"UNKNOWN"))</f>
        <v/>
      </c>
      <c r="F10516">
        <f>IF(GL_Paste!$B10513="","",IFERROR(INDEX(AcctSub,MATCH(GL_Paste!$B10513&amp;"",AcctCode,0)),"UNKNOWN"))</f>
        <v/>
      </c>
    </row>
    <row r="10517">
      <c r="A10517" s="40">
        <f>IF(GL_Paste!$B10514="","",N(GL_Paste!$H10514)-N(GL_Paste!$G10514))</f>
        <v/>
      </c>
      <c r="B10517" s="43">
        <f>IF(GL_Paste!$B10514="","",DATE(YEAR(GL_Paste!$E10514),MONTH(GL_Paste!$E10514),1))</f>
        <v/>
      </c>
      <c r="C10517">
        <f>IF(GL_Paste!$B10514="","",IF(TRIM(GL_Paste!$M10514)&lt;&gt;"",TRIM(GL_Paste!$M10514),IFERROR(MID(GL_Paste!$I10514,FIND("[",GL_Paste!$I10514)+1,FIND("]",GL_Paste!$I10514)-FIND("[",GL_Paste!$I10514)-1),"")))</f>
        <v/>
      </c>
      <c r="D10517">
        <f>IF(GL_Paste!$B10514="","",IFERROR(INDEX(DeptName,MATCH($C10517,DeptTag,0)),"UNALLOCATED"))</f>
        <v/>
      </c>
      <c r="E10517">
        <f>IF(GL_Paste!$B10514="","",IFERROR(INDEX(AcctCat,MATCH(GL_Paste!$B10514&amp;"",AcctCode,0)),"UNKNOWN"))</f>
        <v/>
      </c>
      <c r="F10517">
        <f>IF(GL_Paste!$B10514="","",IFERROR(INDEX(AcctSub,MATCH(GL_Paste!$B10514&amp;"",AcctCode,0)),"UNKNOWN"))</f>
        <v/>
      </c>
    </row>
    <row r="10518">
      <c r="A10518" s="40">
        <f>IF(GL_Paste!$B10515="","",N(GL_Paste!$H10515)-N(GL_Paste!$G10515))</f>
        <v/>
      </c>
      <c r="B10518" s="43">
        <f>IF(GL_Paste!$B10515="","",DATE(YEAR(GL_Paste!$E10515),MONTH(GL_Paste!$E10515),1))</f>
        <v/>
      </c>
      <c r="C10518">
        <f>IF(GL_Paste!$B10515="","",IF(TRIM(GL_Paste!$M10515)&lt;&gt;"",TRIM(GL_Paste!$M10515),IFERROR(MID(GL_Paste!$I10515,FIND("[",GL_Paste!$I10515)+1,FIND("]",GL_Paste!$I10515)-FIND("[",GL_Paste!$I10515)-1),"")))</f>
        <v/>
      </c>
      <c r="D10518">
        <f>IF(GL_Paste!$B10515="","",IFERROR(INDEX(DeptName,MATCH($C10518,DeptTag,0)),"UNALLOCATED"))</f>
        <v/>
      </c>
      <c r="E10518">
        <f>IF(GL_Paste!$B10515="","",IFERROR(INDEX(AcctCat,MATCH(GL_Paste!$B10515&amp;"",AcctCode,0)),"UNKNOWN"))</f>
        <v/>
      </c>
      <c r="F10518">
        <f>IF(GL_Paste!$B10515="","",IFERROR(INDEX(AcctSub,MATCH(GL_Paste!$B10515&amp;"",AcctCode,0)),"UNKNOWN"))</f>
        <v/>
      </c>
    </row>
    <row r="10519">
      <c r="A10519" s="40">
        <f>IF(GL_Paste!$B10516="","",N(GL_Paste!$H10516)-N(GL_Paste!$G10516))</f>
        <v/>
      </c>
      <c r="B10519" s="43">
        <f>IF(GL_Paste!$B10516="","",DATE(YEAR(GL_Paste!$E10516),MONTH(GL_Paste!$E10516),1))</f>
        <v/>
      </c>
      <c r="C10519">
        <f>IF(GL_Paste!$B10516="","",IF(TRIM(GL_Paste!$M10516)&lt;&gt;"",TRIM(GL_Paste!$M10516),IFERROR(MID(GL_Paste!$I10516,FIND("[",GL_Paste!$I10516)+1,FIND("]",GL_Paste!$I10516)-FIND("[",GL_Paste!$I10516)-1),"")))</f>
        <v/>
      </c>
      <c r="D10519">
        <f>IF(GL_Paste!$B10516="","",IFERROR(INDEX(DeptName,MATCH($C10519,DeptTag,0)),"UNALLOCATED"))</f>
        <v/>
      </c>
      <c r="E10519">
        <f>IF(GL_Paste!$B10516="","",IFERROR(INDEX(AcctCat,MATCH(GL_Paste!$B10516&amp;"",AcctCode,0)),"UNKNOWN"))</f>
        <v/>
      </c>
      <c r="F10519">
        <f>IF(GL_Paste!$B10516="","",IFERROR(INDEX(AcctSub,MATCH(GL_Paste!$B10516&amp;"",AcctCode,0)),"UNKNOWN"))</f>
        <v/>
      </c>
    </row>
    <row r="10520">
      <c r="A10520" s="40">
        <f>IF(GL_Paste!$B10517="","",N(GL_Paste!$H10517)-N(GL_Paste!$G10517))</f>
        <v/>
      </c>
      <c r="B10520" s="43">
        <f>IF(GL_Paste!$B10517="","",DATE(YEAR(GL_Paste!$E10517),MONTH(GL_Paste!$E10517),1))</f>
        <v/>
      </c>
      <c r="C10520">
        <f>IF(GL_Paste!$B10517="","",IF(TRIM(GL_Paste!$M10517)&lt;&gt;"",TRIM(GL_Paste!$M10517),IFERROR(MID(GL_Paste!$I10517,FIND("[",GL_Paste!$I10517)+1,FIND("]",GL_Paste!$I10517)-FIND("[",GL_Paste!$I10517)-1),"")))</f>
        <v/>
      </c>
      <c r="D10520">
        <f>IF(GL_Paste!$B10517="","",IFERROR(INDEX(DeptName,MATCH($C10520,DeptTag,0)),"UNALLOCATED"))</f>
        <v/>
      </c>
      <c r="E10520">
        <f>IF(GL_Paste!$B10517="","",IFERROR(INDEX(AcctCat,MATCH(GL_Paste!$B10517&amp;"",AcctCode,0)),"UNKNOWN"))</f>
        <v/>
      </c>
      <c r="F10520">
        <f>IF(GL_Paste!$B10517="","",IFERROR(INDEX(AcctSub,MATCH(GL_Paste!$B10517&amp;"",AcctCode,0)),"UNKNOWN"))</f>
        <v/>
      </c>
    </row>
    <row r="10521">
      <c r="A10521" s="40">
        <f>IF(GL_Paste!$B10518="","",N(GL_Paste!$H10518)-N(GL_Paste!$G10518))</f>
        <v/>
      </c>
      <c r="B10521" s="43">
        <f>IF(GL_Paste!$B10518="","",DATE(YEAR(GL_Paste!$E10518),MONTH(GL_Paste!$E10518),1))</f>
        <v/>
      </c>
      <c r="C10521">
        <f>IF(GL_Paste!$B10518="","",IF(TRIM(GL_Paste!$M10518)&lt;&gt;"",TRIM(GL_Paste!$M10518),IFERROR(MID(GL_Paste!$I10518,FIND("[",GL_Paste!$I10518)+1,FIND("]",GL_Paste!$I10518)-FIND("[",GL_Paste!$I10518)-1),"")))</f>
        <v/>
      </c>
      <c r="D10521">
        <f>IF(GL_Paste!$B10518="","",IFERROR(INDEX(DeptName,MATCH($C10521,DeptTag,0)),"UNALLOCATED"))</f>
        <v/>
      </c>
      <c r="E10521">
        <f>IF(GL_Paste!$B10518="","",IFERROR(INDEX(AcctCat,MATCH(GL_Paste!$B10518&amp;"",AcctCode,0)),"UNKNOWN"))</f>
        <v/>
      </c>
      <c r="F10521">
        <f>IF(GL_Paste!$B10518="","",IFERROR(INDEX(AcctSub,MATCH(GL_Paste!$B10518&amp;"",AcctCode,0)),"UNKNOWN"))</f>
        <v/>
      </c>
    </row>
    <row r="10522">
      <c r="A10522" s="40">
        <f>IF(GL_Paste!$B10519="","",N(GL_Paste!$H10519)-N(GL_Paste!$G10519))</f>
        <v/>
      </c>
      <c r="B10522" s="43">
        <f>IF(GL_Paste!$B10519="","",DATE(YEAR(GL_Paste!$E10519),MONTH(GL_Paste!$E10519),1))</f>
        <v/>
      </c>
      <c r="C10522">
        <f>IF(GL_Paste!$B10519="","",IF(TRIM(GL_Paste!$M10519)&lt;&gt;"",TRIM(GL_Paste!$M10519),IFERROR(MID(GL_Paste!$I10519,FIND("[",GL_Paste!$I10519)+1,FIND("]",GL_Paste!$I10519)-FIND("[",GL_Paste!$I10519)-1),"")))</f>
        <v/>
      </c>
      <c r="D10522">
        <f>IF(GL_Paste!$B10519="","",IFERROR(INDEX(DeptName,MATCH($C10522,DeptTag,0)),"UNALLOCATED"))</f>
        <v/>
      </c>
      <c r="E10522">
        <f>IF(GL_Paste!$B10519="","",IFERROR(INDEX(AcctCat,MATCH(GL_Paste!$B10519&amp;"",AcctCode,0)),"UNKNOWN"))</f>
        <v/>
      </c>
      <c r="F10522">
        <f>IF(GL_Paste!$B10519="","",IFERROR(INDEX(AcctSub,MATCH(GL_Paste!$B10519&amp;"",AcctCode,0)),"UNKNOWN"))</f>
        <v/>
      </c>
    </row>
    <row r="10523">
      <c r="A10523" s="40">
        <f>IF(GL_Paste!$B10520="","",N(GL_Paste!$H10520)-N(GL_Paste!$G10520))</f>
        <v/>
      </c>
      <c r="B10523" s="43">
        <f>IF(GL_Paste!$B10520="","",DATE(YEAR(GL_Paste!$E10520),MONTH(GL_Paste!$E10520),1))</f>
        <v/>
      </c>
      <c r="C10523">
        <f>IF(GL_Paste!$B10520="","",IF(TRIM(GL_Paste!$M10520)&lt;&gt;"",TRIM(GL_Paste!$M10520),IFERROR(MID(GL_Paste!$I10520,FIND("[",GL_Paste!$I10520)+1,FIND("]",GL_Paste!$I10520)-FIND("[",GL_Paste!$I10520)-1),"")))</f>
        <v/>
      </c>
      <c r="D10523">
        <f>IF(GL_Paste!$B10520="","",IFERROR(INDEX(DeptName,MATCH($C10523,DeptTag,0)),"UNALLOCATED"))</f>
        <v/>
      </c>
      <c r="E10523">
        <f>IF(GL_Paste!$B10520="","",IFERROR(INDEX(AcctCat,MATCH(GL_Paste!$B10520&amp;"",AcctCode,0)),"UNKNOWN"))</f>
        <v/>
      </c>
      <c r="F10523">
        <f>IF(GL_Paste!$B10520="","",IFERROR(INDEX(AcctSub,MATCH(GL_Paste!$B10520&amp;"",AcctCode,0)),"UNKNOWN"))</f>
        <v/>
      </c>
    </row>
    <row r="10524">
      <c r="A10524" s="40">
        <f>IF(GL_Paste!$B10521="","",N(GL_Paste!$H10521)-N(GL_Paste!$G10521))</f>
        <v/>
      </c>
      <c r="B10524" s="43">
        <f>IF(GL_Paste!$B10521="","",DATE(YEAR(GL_Paste!$E10521),MONTH(GL_Paste!$E10521),1))</f>
        <v/>
      </c>
      <c r="C10524">
        <f>IF(GL_Paste!$B10521="","",IF(TRIM(GL_Paste!$M10521)&lt;&gt;"",TRIM(GL_Paste!$M10521),IFERROR(MID(GL_Paste!$I10521,FIND("[",GL_Paste!$I10521)+1,FIND("]",GL_Paste!$I10521)-FIND("[",GL_Paste!$I10521)-1),"")))</f>
        <v/>
      </c>
      <c r="D10524">
        <f>IF(GL_Paste!$B10521="","",IFERROR(INDEX(DeptName,MATCH($C10524,DeptTag,0)),"UNALLOCATED"))</f>
        <v/>
      </c>
      <c r="E10524">
        <f>IF(GL_Paste!$B10521="","",IFERROR(INDEX(AcctCat,MATCH(GL_Paste!$B10521&amp;"",AcctCode,0)),"UNKNOWN"))</f>
        <v/>
      </c>
      <c r="F10524">
        <f>IF(GL_Paste!$B10521="","",IFERROR(INDEX(AcctSub,MATCH(GL_Paste!$B10521&amp;"",AcctCode,0)),"UNKNOWN"))</f>
        <v/>
      </c>
    </row>
    <row r="10525">
      <c r="A10525" s="40">
        <f>IF(GL_Paste!$B10522="","",N(GL_Paste!$H10522)-N(GL_Paste!$G10522))</f>
        <v/>
      </c>
      <c r="B10525" s="43">
        <f>IF(GL_Paste!$B10522="","",DATE(YEAR(GL_Paste!$E10522),MONTH(GL_Paste!$E10522),1))</f>
        <v/>
      </c>
      <c r="C10525">
        <f>IF(GL_Paste!$B10522="","",IF(TRIM(GL_Paste!$M10522)&lt;&gt;"",TRIM(GL_Paste!$M10522),IFERROR(MID(GL_Paste!$I10522,FIND("[",GL_Paste!$I10522)+1,FIND("]",GL_Paste!$I10522)-FIND("[",GL_Paste!$I10522)-1),"")))</f>
        <v/>
      </c>
      <c r="D10525">
        <f>IF(GL_Paste!$B10522="","",IFERROR(INDEX(DeptName,MATCH($C10525,DeptTag,0)),"UNALLOCATED"))</f>
        <v/>
      </c>
      <c r="E10525">
        <f>IF(GL_Paste!$B10522="","",IFERROR(INDEX(AcctCat,MATCH(GL_Paste!$B10522&amp;"",AcctCode,0)),"UNKNOWN"))</f>
        <v/>
      </c>
      <c r="F10525">
        <f>IF(GL_Paste!$B10522="","",IFERROR(INDEX(AcctSub,MATCH(GL_Paste!$B10522&amp;"",AcctCode,0)),"UNKNOWN"))</f>
        <v/>
      </c>
    </row>
    <row r="10526">
      <c r="A10526" s="40">
        <f>IF(GL_Paste!$B10523="","",N(GL_Paste!$H10523)-N(GL_Paste!$G10523))</f>
        <v/>
      </c>
      <c r="B10526" s="43">
        <f>IF(GL_Paste!$B10523="","",DATE(YEAR(GL_Paste!$E10523),MONTH(GL_Paste!$E10523),1))</f>
        <v/>
      </c>
      <c r="C10526">
        <f>IF(GL_Paste!$B10523="","",IF(TRIM(GL_Paste!$M10523)&lt;&gt;"",TRIM(GL_Paste!$M10523),IFERROR(MID(GL_Paste!$I10523,FIND("[",GL_Paste!$I10523)+1,FIND("]",GL_Paste!$I10523)-FIND("[",GL_Paste!$I10523)-1),"")))</f>
        <v/>
      </c>
      <c r="D10526">
        <f>IF(GL_Paste!$B10523="","",IFERROR(INDEX(DeptName,MATCH($C10526,DeptTag,0)),"UNALLOCATED"))</f>
        <v/>
      </c>
      <c r="E10526">
        <f>IF(GL_Paste!$B10523="","",IFERROR(INDEX(AcctCat,MATCH(GL_Paste!$B10523&amp;"",AcctCode,0)),"UNKNOWN"))</f>
        <v/>
      </c>
      <c r="F10526">
        <f>IF(GL_Paste!$B10523="","",IFERROR(INDEX(AcctSub,MATCH(GL_Paste!$B10523&amp;"",AcctCode,0)),"UNKNOWN"))</f>
        <v/>
      </c>
    </row>
    <row r="10527">
      <c r="A10527" s="40">
        <f>IF(GL_Paste!$B10524="","",N(GL_Paste!$H10524)-N(GL_Paste!$G10524))</f>
        <v/>
      </c>
      <c r="B10527" s="43">
        <f>IF(GL_Paste!$B10524="","",DATE(YEAR(GL_Paste!$E10524),MONTH(GL_Paste!$E10524),1))</f>
        <v/>
      </c>
      <c r="C10527">
        <f>IF(GL_Paste!$B10524="","",IF(TRIM(GL_Paste!$M10524)&lt;&gt;"",TRIM(GL_Paste!$M10524),IFERROR(MID(GL_Paste!$I10524,FIND("[",GL_Paste!$I10524)+1,FIND("]",GL_Paste!$I10524)-FIND("[",GL_Paste!$I10524)-1),"")))</f>
        <v/>
      </c>
      <c r="D10527">
        <f>IF(GL_Paste!$B10524="","",IFERROR(INDEX(DeptName,MATCH($C10527,DeptTag,0)),"UNALLOCATED"))</f>
        <v/>
      </c>
      <c r="E10527">
        <f>IF(GL_Paste!$B10524="","",IFERROR(INDEX(AcctCat,MATCH(GL_Paste!$B10524&amp;"",AcctCode,0)),"UNKNOWN"))</f>
        <v/>
      </c>
      <c r="F10527">
        <f>IF(GL_Paste!$B10524="","",IFERROR(INDEX(AcctSub,MATCH(GL_Paste!$B10524&amp;"",AcctCode,0)),"UNKNOWN"))</f>
        <v/>
      </c>
    </row>
    <row r="10528">
      <c r="A10528" s="40">
        <f>IF(GL_Paste!$B10525="","",N(GL_Paste!$H10525)-N(GL_Paste!$G10525))</f>
        <v/>
      </c>
      <c r="B10528" s="43">
        <f>IF(GL_Paste!$B10525="","",DATE(YEAR(GL_Paste!$E10525),MONTH(GL_Paste!$E10525),1))</f>
        <v/>
      </c>
      <c r="C10528">
        <f>IF(GL_Paste!$B10525="","",IF(TRIM(GL_Paste!$M10525)&lt;&gt;"",TRIM(GL_Paste!$M10525),IFERROR(MID(GL_Paste!$I10525,FIND("[",GL_Paste!$I10525)+1,FIND("]",GL_Paste!$I10525)-FIND("[",GL_Paste!$I10525)-1),"")))</f>
        <v/>
      </c>
      <c r="D10528">
        <f>IF(GL_Paste!$B10525="","",IFERROR(INDEX(DeptName,MATCH($C10528,DeptTag,0)),"UNALLOCATED"))</f>
        <v/>
      </c>
      <c r="E10528">
        <f>IF(GL_Paste!$B10525="","",IFERROR(INDEX(AcctCat,MATCH(GL_Paste!$B10525&amp;"",AcctCode,0)),"UNKNOWN"))</f>
        <v/>
      </c>
      <c r="F10528">
        <f>IF(GL_Paste!$B10525="","",IFERROR(INDEX(AcctSub,MATCH(GL_Paste!$B10525&amp;"",AcctCode,0)),"UNKNOWN"))</f>
        <v/>
      </c>
    </row>
    <row r="10529">
      <c r="A10529" s="40">
        <f>IF(GL_Paste!$B10526="","",N(GL_Paste!$H10526)-N(GL_Paste!$G10526))</f>
        <v/>
      </c>
      <c r="B10529" s="43">
        <f>IF(GL_Paste!$B10526="","",DATE(YEAR(GL_Paste!$E10526),MONTH(GL_Paste!$E10526),1))</f>
        <v/>
      </c>
      <c r="C10529">
        <f>IF(GL_Paste!$B10526="","",IF(TRIM(GL_Paste!$M10526)&lt;&gt;"",TRIM(GL_Paste!$M10526),IFERROR(MID(GL_Paste!$I10526,FIND("[",GL_Paste!$I10526)+1,FIND("]",GL_Paste!$I10526)-FIND("[",GL_Paste!$I10526)-1),"")))</f>
        <v/>
      </c>
      <c r="D10529">
        <f>IF(GL_Paste!$B10526="","",IFERROR(INDEX(DeptName,MATCH($C10529,DeptTag,0)),"UNALLOCATED"))</f>
        <v/>
      </c>
      <c r="E10529">
        <f>IF(GL_Paste!$B10526="","",IFERROR(INDEX(AcctCat,MATCH(GL_Paste!$B10526&amp;"",AcctCode,0)),"UNKNOWN"))</f>
        <v/>
      </c>
      <c r="F10529">
        <f>IF(GL_Paste!$B10526="","",IFERROR(INDEX(AcctSub,MATCH(GL_Paste!$B10526&amp;"",AcctCode,0)),"UNKNOWN"))</f>
        <v/>
      </c>
    </row>
    <row r="10530">
      <c r="A10530" s="40">
        <f>IF(GL_Paste!$B10527="","",N(GL_Paste!$H10527)-N(GL_Paste!$G10527))</f>
        <v/>
      </c>
      <c r="B10530" s="43">
        <f>IF(GL_Paste!$B10527="","",DATE(YEAR(GL_Paste!$E10527),MONTH(GL_Paste!$E10527),1))</f>
        <v/>
      </c>
      <c r="C10530">
        <f>IF(GL_Paste!$B10527="","",IF(TRIM(GL_Paste!$M10527)&lt;&gt;"",TRIM(GL_Paste!$M10527),IFERROR(MID(GL_Paste!$I10527,FIND("[",GL_Paste!$I10527)+1,FIND("]",GL_Paste!$I10527)-FIND("[",GL_Paste!$I10527)-1),"")))</f>
        <v/>
      </c>
      <c r="D10530">
        <f>IF(GL_Paste!$B10527="","",IFERROR(INDEX(DeptName,MATCH($C10530,DeptTag,0)),"UNALLOCATED"))</f>
        <v/>
      </c>
      <c r="E10530">
        <f>IF(GL_Paste!$B10527="","",IFERROR(INDEX(AcctCat,MATCH(GL_Paste!$B10527&amp;"",AcctCode,0)),"UNKNOWN"))</f>
        <v/>
      </c>
      <c r="F10530">
        <f>IF(GL_Paste!$B10527="","",IFERROR(INDEX(AcctSub,MATCH(GL_Paste!$B10527&amp;"",AcctCode,0)),"UNKNOWN"))</f>
        <v/>
      </c>
    </row>
    <row r="10531">
      <c r="A10531" s="40">
        <f>IF(GL_Paste!$B10528="","",N(GL_Paste!$H10528)-N(GL_Paste!$G10528))</f>
        <v/>
      </c>
      <c r="B10531" s="43">
        <f>IF(GL_Paste!$B10528="","",DATE(YEAR(GL_Paste!$E10528),MONTH(GL_Paste!$E10528),1))</f>
        <v/>
      </c>
      <c r="C10531">
        <f>IF(GL_Paste!$B10528="","",IF(TRIM(GL_Paste!$M10528)&lt;&gt;"",TRIM(GL_Paste!$M10528),IFERROR(MID(GL_Paste!$I10528,FIND("[",GL_Paste!$I10528)+1,FIND("]",GL_Paste!$I10528)-FIND("[",GL_Paste!$I10528)-1),"")))</f>
        <v/>
      </c>
      <c r="D10531">
        <f>IF(GL_Paste!$B10528="","",IFERROR(INDEX(DeptName,MATCH($C10531,DeptTag,0)),"UNALLOCATED"))</f>
        <v/>
      </c>
      <c r="E10531">
        <f>IF(GL_Paste!$B10528="","",IFERROR(INDEX(AcctCat,MATCH(GL_Paste!$B10528&amp;"",AcctCode,0)),"UNKNOWN"))</f>
        <v/>
      </c>
      <c r="F10531">
        <f>IF(GL_Paste!$B10528="","",IFERROR(INDEX(AcctSub,MATCH(GL_Paste!$B10528&amp;"",AcctCode,0)),"UNKNOWN"))</f>
        <v/>
      </c>
    </row>
    <row r="10532">
      <c r="A10532" s="40">
        <f>IF(GL_Paste!$B10529="","",N(GL_Paste!$H10529)-N(GL_Paste!$G10529))</f>
        <v/>
      </c>
      <c r="B10532" s="43">
        <f>IF(GL_Paste!$B10529="","",DATE(YEAR(GL_Paste!$E10529),MONTH(GL_Paste!$E10529),1))</f>
        <v/>
      </c>
      <c r="C10532">
        <f>IF(GL_Paste!$B10529="","",IF(TRIM(GL_Paste!$M10529)&lt;&gt;"",TRIM(GL_Paste!$M10529),IFERROR(MID(GL_Paste!$I10529,FIND("[",GL_Paste!$I10529)+1,FIND("]",GL_Paste!$I10529)-FIND("[",GL_Paste!$I10529)-1),"")))</f>
        <v/>
      </c>
      <c r="D10532">
        <f>IF(GL_Paste!$B10529="","",IFERROR(INDEX(DeptName,MATCH($C10532,DeptTag,0)),"UNALLOCATED"))</f>
        <v/>
      </c>
      <c r="E10532">
        <f>IF(GL_Paste!$B10529="","",IFERROR(INDEX(AcctCat,MATCH(GL_Paste!$B10529&amp;"",AcctCode,0)),"UNKNOWN"))</f>
        <v/>
      </c>
      <c r="F10532">
        <f>IF(GL_Paste!$B10529="","",IFERROR(INDEX(AcctSub,MATCH(GL_Paste!$B10529&amp;"",AcctCode,0)),"UNKNOWN"))</f>
        <v/>
      </c>
    </row>
    <row r="10533">
      <c r="A10533" s="40">
        <f>IF(GL_Paste!$B10530="","",N(GL_Paste!$H10530)-N(GL_Paste!$G10530))</f>
        <v/>
      </c>
      <c r="B10533" s="43">
        <f>IF(GL_Paste!$B10530="","",DATE(YEAR(GL_Paste!$E10530),MONTH(GL_Paste!$E10530),1))</f>
        <v/>
      </c>
      <c r="C10533">
        <f>IF(GL_Paste!$B10530="","",IF(TRIM(GL_Paste!$M10530)&lt;&gt;"",TRIM(GL_Paste!$M10530),IFERROR(MID(GL_Paste!$I10530,FIND("[",GL_Paste!$I10530)+1,FIND("]",GL_Paste!$I10530)-FIND("[",GL_Paste!$I10530)-1),"")))</f>
        <v/>
      </c>
      <c r="D10533">
        <f>IF(GL_Paste!$B10530="","",IFERROR(INDEX(DeptName,MATCH($C10533,DeptTag,0)),"UNALLOCATED"))</f>
        <v/>
      </c>
      <c r="E10533">
        <f>IF(GL_Paste!$B10530="","",IFERROR(INDEX(AcctCat,MATCH(GL_Paste!$B10530&amp;"",AcctCode,0)),"UNKNOWN"))</f>
        <v/>
      </c>
      <c r="F10533">
        <f>IF(GL_Paste!$B10530="","",IFERROR(INDEX(AcctSub,MATCH(GL_Paste!$B10530&amp;"",AcctCode,0)),"UNKNOWN"))</f>
        <v/>
      </c>
    </row>
    <row r="10534">
      <c r="A10534" s="40">
        <f>IF(GL_Paste!$B10531="","",N(GL_Paste!$H10531)-N(GL_Paste!$G10531))</f>
        <v/>
      </c>
      <c r="B10534" s="43">
        <f>IF(GL_Paste!$B10531="","",DATE(YEAR(GL_Paste!$E10531),MONTH(GL_Paste!$E10531),1))</f>
        <v/>
      </c>
      <c r="C10534">
        <f>IF(GL_Paste!$B10531="","",IF(TRIM(GL_Paste!$M10531)&lt;&gt;"",TRIM(GL_Paste!$M10531),IFERROR(MID(GL_Paste!$I10531,FIND("[",GL_Paste!$I10531)+1,FIND("]",GL_Paste!$I10531)-FIND("[",GL_Paste!$I10531)-1),"")))</f>
        <v/>
      </c>
      <c r="D10534">
        <f>IF(GL_Paste!$B10531="","",IFERROR(INDEX(DeptName,MATCH($C10534,DeptTag,0)),"UNALLOCATED"))</f>
        <v/>
      </c>
      <c r="E10534">
        <f>IF(GL_Paste!$B10531="","",IFERROR(INDEX(AcctCat,MATCH(GL_Paste!$B10531&amp;"",AcctCode,0)),"UNKNOWN"))</f>
        <v/>
      </c>
      <c r="F10534">
        <f>IF(GL_Paste!$B10531="","",IFERROR(INDEX(AcctSub,MATCH(GL_Paste!$B10531&amp;"",AcctCode,0)),"UNKNOWN"))</f>
        <v/>
      </c>
    </row>
    <row r="10535">
      <c r="A10535" s="40">
        <f>IF(GL_Paste!$B10532="","",N(GL_Paste!$H10532)-N(GL_Paste!$G10532))</f>
        <v/>
      </c>
      <c r="B10535" s="43">
        <f>IF(GL_Paste!$B10532="","",DATE(YEAR(GL_Paste!$E10532),MONTH(GL_Paste!$E10532),1))</f>
        <v/>
      </c>
      <c r="C10535">
        <f>IF(GL_Paste!$B10532="","",IF(TRIM(GL_Paste!$M10532)&lt;&gt;"",TRIM(GL_Paste!$M10532),IFERROR(MID(GL_Paste!$I10532,FIND("[",GL_Paste!$I10532)+1,FIND("]",GL_Paste!$I10532)-FIND("[",GL_Paste!$I10532)-1),"")))</f>
        <v/>
      </c>
      <c r="D10535">
        <f>IF(GL_Paste!$B10532="","",IFERROR(INDEX(DeptName,MATCH($C10535,DeptTag,0)),"UNALLOCATED"))</f>
        <v/>
      </c>
      <c r="E10535">
        <f>IF(GL_Paste!$B10532="","",IFERROR(INDEX(AcctCat,MATCH(GL_Paste!$B10532&amp;"",AcctCode,0)),"UNKNOWN"))</f>
        <v/>
      </c>
      <c r="F10535">
        <f>IF(GL_Paste!$B10532="","",IFERROR(INDEX(AcctSub,MATCH(GL_Paste!$B10532&amp;"",AcctCode,0)),"UNKNOWN"))</f>
        <v/>
      </c>
    </row>
    <row r="10536">
      <c r="A10536" s="40">
        <f>IF(GL_Paste!$B10533="","",N(GL_Paste!$H10533)-N(GL_Paste!$G10533))</f>
        <v/>
      </c>
      <c r="B10536" s="43">
        <f>IF(GL_Paste!$B10533="","",DATE(YEAR(GL_Paste!$E10533),MONTH(GL_Paste!$E10533),1))</f>
        <v/>
      </c>
      <c r="C10536">
        <f>IF(GL_Paste!$B10533="","",IF(TRIM(GL_Paste!$M10533)&lt;&gt;"",TRIM(GL_Paste!$M10533),IFERROR(MID(GL_Paste!$I10533,FIND("[",GL_Paste!$I10533)+1,FIND("]",GL_Paste!$I10533)-FIND("[",GL_Paste!$I10533)-1),"")))</f>
        <v/>
      </c>
      <c r="D10536">
        <f>IF(GL_Paste!$B10533="","",IFERROR(INDEX(DeptName,MATCH($C10536,DeptTag,0)),"UNALLOCATED"))</f>
        <v/>
      </c>
      <c r="E10536">
        <f>IF(GL_Paste!$B10533="","",IFERROR(INDEX(AcctCat,MATCH(GL_Paste!$B10533&amp;"",AcctCode,0)),"UNKNOWN"))</f>
        <v/>
      </c>
      <c r="F10536">
        <f>IF(GL_Paste!$B10533="","",IFERROR(INDEX(AcctSub,MATCH(GL_Paste!$B10533&amp;"",AcctCode,0)),"UNKNOWN"))</f>
        <v/>
      </c>
    </row>
    <row r="10537">
      <c r="A10537" s="40">
        <f>IF(GL_Paste!$B10534="","",N(GL_Paste!$H10534)-N(GL_Paste!$G10534))</f>
        <v/>
      </c>
      <c r="B10537" s="43">
        <f>IF(GL_Paste!$B10534="","",DATE(YEAR(GL_Paste!$E10534),MONTH(GL_Paste!$E10534),1))</f>
        <v/>
      </c>
      <c r="C10537">
        <f>IF(GL_Paste!$B10534="","",IF(TRIM(GL_Paste!$M10534)&lt;&gt;"",TRIM(GL_Paste!$M10534),IFERROR(MID(GL_Paste!$I10534,FIND("[",GL_Paste!$I10534)+1,FIND("]",GL_Paste!$I10534)-FIND("[",GL_Paste!$I10534)-1),"")))</f>
        <v/>
      </c>
      <c r="D10537">
        <f>IF(GL_Paste!$B10534="","",IFERROR(INDEX(DeptName,MATCH($C10537,DeptTag,0)),"UNALLOCATED"))</f>
        <v/>
      </c>
      <c r="E10537">
        <f>IF(GL_Paste!$B10534="","",IFERROR(INDEX(AcctCat,MATCH(GL_Paste!$B10534&amp;"",AcctCode,0)),"UNKNOWN"))</f>
        <v/>
      </c>
      <c r="F10537">
        <f>IF(GL_Paste!$B10534="","",IFERROR(INDEX(AcctSub,MATCH(GL_Paste!$B10534&amp;"",AcctCode,0)),"UNKNOWN"))</f>
        <v/>
      </c>
    </row>
    <row r="10538">
      <c r="A10538" s="40">
        <f>IF(GL_Paste!$B10535="","",N(GL_Paste!$H10535)-N(GL_Paste!$G10535))</f>
        <v/>
      </c>
      <c r="B10538" s="43">
        <f>IF(GL_Paste!$B10535="","",DATE(YEAR(GL_Paste!$E10535),MONTH(GL_Paste!$E10535),1))</f>
        <v/>
      </c>
      <c r="C10538">
        <f>IF(GL_Paste!$B10535="","",IF(TRIM(GL_Paste!$M10535)&lt;&gt;"",TRIM(GL_Paste!$M10535),IFERROR(MID(GL_Paste!$I10535,FIND("[",GL_Paste!$I10535)+1,FIND("]",GL_Paste!$I10535)-FIND("[",GL_Paste!$I10535)-1),"")))</f>
        <v/>
      </c>
      <c r="D10538">
        <f>IF(GL_Paste!$B10535="","",IFERROR(INDEX(DeptName,MATCH($C10538,DeptTag,0)),"UNALLOCATED"))</f>
        <v/>
      </c>
      <c r="E10538">
        <f>IF(GL_Paste!$B10535="","",IFERROR(INDEX(AcctCat,MATCH(GL_Paste!$B10535&amp;"",AcctCode,0)),"UNKNOWN"))</f>
        <v/>
      </c>
      <c r="F10538">
        <f>IF(GL_Paste!$B10535="","",IFERROR(INDEX(AcctSub,MATCH(GL_Paste!$B10535&amp;"",AcctCode,0)),"UNKNOWN"))</f>
        <v/>
      </c>
    </row>
    <row r="10539">
      <c r="A10539" s="40">
        <f>IF(GL_Paste!$B10536="","",N(GL_Paste!$H10536)-N(GL_Paste!$G10536))</f>
        <v/>
      </c>
      <c r="B10539" s="43">
        <f>IF(GL_Paste!$B10536="","",DATE(YEAR(GL_Paste!$E10536),MONTH(GL_Paste!$E10536),1))</f>
        <v/>
      </c>
      <c r="C10539">
        <f>IF(GL_Paste!$B10536="","",IF(TRIM(GL_Paste!$M10536)&lt;&gt;"",TRIM(GL_Paste!$M10536),IFERROR(MID(GL_Paste!$I10536,FIND("[",GL_Paste!$I10536)+1,FIND("]",GL_Paste!$I10536)-FIND("[",GL_Paste!$I10536)-1),"")))</f>
        <v/>
      </c>
      <c r="D10539">
        <f>IF(GL_Paste!$B10536="","",IFERROR(INDEX(DeptName,MATCH($C10539,DeptTag,0)),"UNALLOCATED"))</f>
        <v/>
      </c>
      <c r="E10539">
        <f>IF(GL_Paste!$B10536="","",IFERROR(INDEX(AcctCat,MATCH(GL_Paste!$B10536&amp;"",AcctCode,0)),"UNKNOWN"))</f>
        <v/>
      </c>
      <c r="F10539">
        <f>IF(GL_Paste!$B10536="","",IFERROR(INDEX(AcctSub,MATCH(GL_Paste!$B10536&amp;"",AcctCode,0)),"UNKNOWN"))</f>
        <v/>
      </c>
    </row>
    <row r="10540">
      <c r="A10540" s="40">
        <f>IF(GL_Paste!$B10537="","",N(GL_Paste!$H10537)-N(GL_Paste!$G10537))</f>
        <v/>
      </c>
      <c r="B10540" s="43">
        <f>IF(GL_Paste!$B10537="","",DATE(YEAR(GL_Paste!$E10537),MONTH(GL_Paste!$E10537),1))</f>
        <v/>
      </c>
      <c r="C10540">
        <f>IF(GL_Paste!$B10537="","",IF(TRIM(GL_Paste!$M10537)&lt;&gt;"",TRIM(GL_Paste!$M10537),IFERROR(MID(GL_Paste!$I10537,FIND("[",GL_Paste!$I10537)+1,FIND("]",GL_Paste!$I10537)-FIND("[",GL_Paste!$I10537)-1),"")))</f>
        <v/>
      </c>
      <c r="D10540">
        <f>IF(GL_Paste!$B10537="","",IFERROR(INDEX(DeptName,MATCH($C10540,DeptTag,0)),"UNALLOCATED"))</f>
        <v/>
      </c>
      <c r="E10540">
        <f>IF(GL_Paste!$B10537="","",IFERROR(INDEX(AcctCat,MATCH(GL_Paste!$B10537&amp;"",AcctCode,0)),"UNKNOWN"))</f>
        <v/>
      </c>
      <c r="F10540">
        <f>IF(GL_Paste!$B10537="","",IFERROR(INDEX(AcctSub,MATCH(GL_Paste!$B10537&amp;"",AcctCode,0)),"UNKNOWN"))</f>
        <v/>
      </c>
    </row>
    <row r="10541">
      <c r="A10541" s="40">
        <f>IF(GL_Paste!$B10538="","",N(GL_Paste!$H10538)-N(GL_Paste!$G10538))</f>
        <v/>
      </c>
      <c r="B10541" s="43">
        <f>IF(GL_Paste!$B10538="","",DATE(YEAR(GL_Paste!$E10538),MONTH(GL_Paste!$E10538),1))</f>
        <v/>
      </c>
      <c r="C10541">
        <f>IF(GL_Paste!$B10538="","",IF(TRIM(GL_Paste!$M10538)&lt;&gt;"",TRIM(GL_Paste!$M10538),IFERROR(MID(GL_Paste!$I10538,FIND("[",GL_Paste!$I10538)+1,FIND("]",GL_Paste!$I10538)-FIND("[",GL_Paste!$I10538)-1),"")))</f>
        <v/>
      </c>
      <c r="D10541">
        <f>IF(GL_Paste!$B10538="","",IFERROR(INDEX(DeptName,MATCH($C10541,DeptTag,0)),"UNALLOCATED"))</f>
        <v/>
      </c>
      <c r="E10541">
        <f>IF(GL_Paste!$B10538="","",IFERROR(INDEX(AcctCat,MATCH(GL_Paste!$B10538&amp;"",AcctCode,0)),"UNKNOWN"))</f>
        <v/>
      </c>
      <c r="F10541">
        <f>IF(GL_Paste!$B10538="","",IFERROR(INDEX(AcctSub,MATCH(GL_Paste!$B10538&amp;"",AcctCode,0)),"UNKNOWN"))</f>
        <v/>
      </c>
    </row>
    <row r="10542">
      <c r="A10542" s="40">
        <f>IF(GL_Paste!$B10539="","",N(GL_Paste!$H10539)-N(GL_Paste!$G10539))</f>
        <v/>
      </c>
      <c r="B10542" s="43">
        <f>IF(GL_Paste!$B10539="","",DATE(YEAR(GL_Paste!$E10539),MONTH(GL_Paste!$E10539),1))</f>
        <v/>
      </c>
      <c r="C10542">
        <f>IF(GL_Paste!$B10539="","",IF(TRIM(GL_Paste!$M10539)&lt;&gt;"",TRIM(GL_Paste!$M10539),IFERROR(MID(GL_Paste!$I10539,FIND("[",GL_Paste!$I10539)+1,FIND("]",GL_Paste!$I10539)-FIND("[",GL_Paste!$I10539)-1),"")))</f>
        <v/>
      </c>
      <c r="D10542">
        <f>IF(GL_Paste!$B10539="","",IFERROR(INDEX(DeptName,MATCH($C10542,DeptTag,0)),"UNALLOCATED"))</f>
        <v/>
      </c>
      <c r="E10542">
        <f>IF(GL_Paste!$B10539="","",IFERROR(INDEX(AcctCat,MATCH(GL_Paste!$B10539&amp;"",AcctCode,0)),"UNKNOWN"))</f>
        <v/>
      </c>
      <c r="F10542">
        <f>IF(GL_Paste!$B10539="","",IFERROR(INDEX(AcctSub,MATCH(GL_Paste!$B10539&amp;"",AcctCode,0)),"UNKNOWN"))</f>
        <v/>
      </c>
    </row>
    <row r="10543">
      <c r="A10543" s="40">
        <f>IF(GL_Paste!$B10540="","",N(GL_Paste!$H10540)-N(GL_Paste!$G10540))</f>
        <v/>
      </c>
      <c r="B10543" s="43">
        <f>IF(GL_Paste!$B10540="","",DATE(YEAR(GL_Paste!$E10540),MONTH(GL_Paste!$E10540),1))</f>
        <v/>
      </c>
      <c r="C10543">
        <f>IF(GL_Paste!$B10540="","",IF(TRIM(GL_Paste!$M10540)&lt;&gt;"",TRIM(GL_Paste!$M10540),IFERROR(MID(GL_Paste!$I10540,FIND("[",GL_Paste!$I10540)+1,FIND("]",GL_Paste!$I10540)-FIND("[",GL_Paste!$I10540)-1),"")))</f>
        <v/>
      </c>
      <c r="D10543">
        <f>IF(GL_Paste!$B10540="","",IFERROR(INDEX(DeptName,MATCH($C10543,DeptTag,0)),"UNALLOCATED"))</f>
        <v/>
      </c>
      <c r="E10543">
        <f>IF(GL_Paste!$B10540="","",IFERROR(INDEX(AcctCat,MATCH(GL_Paste!$B10540&amp;"",AcctCode,0)),"UNKNOWN"))</f>
        <v/>
      </c>
      <c r="F10543">
        <f>IF(GL_Paste!$B10540="","",IFERROR(INDEX(AcctSub,MATCH(GL_Paste!$B10540&amp;"",AcctCode,0)),"UNKNOWN"))</f>
        <v/>
      </c>
    </row>
    <row r="10544">
      <c r="A10544" s="40">
        <f>IF(GL_Paste!$B10541="","",N(GL_Paste!$H10541)-N(GL_Paste!$G10541))</f>
        <v/>
      </c>
      <c r="B10544" s="43">
        <f>IF(GL_Paste!$B10541="","",DATE(YEAR(GL_Paste!$E10541),MONTH(GL_Paste!$E10541),1))</f>
        <v/>
      </c>
      <c r="C10544">
        <f>IF(GL_Paste!$B10541="","",IF(TRIM(GL_Paste!$M10541)&lt;&gt;"",TRIM(GL_Paste!$M10541),IFERROR(MID(GL_Paste!$I10541,FIND("[",GL_Paste!$I10541)+1,FIND("]",GL_Paste!$I10541)-FIND("[",GL_Paste!$I10541)-1),"")))</f>
        <v/>
      </c>
      <c r="D10544">
        <f>IF(GL_Paste!$B10541="","",IFERROR(INDEX(DeptName,MATCH($C10544,DeptTag,0)),"UNALLOCATED"))</f>
        <v/>
      </c>
      <c r="E10544">
        <f>IF(GL_Paste!$B10541="","",IFERROR(INDEX(AcctCat,MATCH(GL_Paste!$B10541&amp;"",AcctCode,0)),"UNKNOWN"))</f>
        <v/>
      </c>
      <c r="F10544">
        <f>IF(GL_Paste!$B10541="","",IFERROR(INDEX(AcctSub,MATCH(GL_Paste!$B10541&amp;"",AcctCode,0)),"UNKNOWN"))</f>
        <v/>
      </c>
    </row>
    <row r="10545">
      <c r="A10545" s="40">
        <f>IF(GL_Paste!$B10542="","",N(GL_Paste!$H10542)-N(GL_Paste!$G10542))</f>
        <v/>
      </c>
      <c r="B10545" s="43">
        <f>IF(GL_Paste!$B10542="","",DATE(YEAR(GL_Paste!$E10542),MONTH(GL_Paste!$E10542),1))</f>
        <v/>
      </c>
      <c r="C10545">
        <f>IF(GL_Paste!$B10542="","",IF(TRIM(GL_Paste!$M10542)&lt;&gt;"",TRIM(GL_Paste!$M10542),IFERROR(MID(GL_Paste!$I10542,FIND("[",GL_Paste!$I10542)+1,FIND("]",GL_Paste!$I10542)-FIND("[",GL_Paste!$I10542)-1),"")))</f>
        <v/>
      </c>
      <c r="D10545">
        <f>IF(GL_Paste!$B10542="","",IFERROR(INDEX(DeptName,MATCH($C10545,DeptTag,0)),"UNALLOCATED"))</f>
        <v/>
      </c>
      <c r="E10545">
        <f>IF(GL_Paste!$B10542="","",IFERROR(INDEX(AcctCat,MATCH(GL_Paste!$B10542&amp;"",AcctCode,0)),"UNKNOWN"))</f>
        <v/>
      </c>
      <c r="F10545">
        <f>IF(GL_Paste!$B10542="","",IFERROR(INDEX(AcctSub,MATCH(GL_Paste!$B10542&amp;"",AcctCode,0)),"UNKNOWN"))</f>
        <v/>
      </c>
    </row>
    <row r="10546">
      <c r="A10546" s="40">
        <f>IF(GL_Paste!$B10543="","",N(GL_Paste!$H10543)-N(GL_Paste!$G10543))</f>
        <v/>
      </c>
      <c r="B10546" s="43">
        <f>IF(GL_Paste!$B10543="","",DATE(YEAR(GL_Paste!$E10543),MONTH(GL_Paste!$E10543),1))</f>
        <v/>
      </c>
      <c r="C10546">
        <f>IF(GL_Paste!$B10543="","",IF(TRIM(GL_Paste!$M10543)&lt;&gt;"",TRIM(GL_Paste!$M10543),IFERROR(MID(GL_Paste!$I10543,FIND("[",GL_Paste!$I10543)+1,FIND("]",GL_Paste!$I10543)-FIND("[",GL_Paste!$I10543)-1),"")))</f>
        <v/>
      </c>
      <c r="D10546">
        <f>IF(GL_Paste!$B10543="","",IFERROR(INDEX(DeptName,MATCH($C10546,DeptTag,0)),"UNALLOCATED"))</f>
        <v/>
      </c>
      <c r="E10546">
        <f>IF(GL_Paste!$B10543="","",IFERROR(INDEX(AcctCat,MATCH(GL_Paste!$B10543&amp;"",AcctCode,0)),"UNKNOWN"))</f>
        <v/>
      </c>
      <c r="F10546">
        <f>IF(GL_Paste!$B10543="","",IFERROR(INDEX(AcctSub,MATCH(GL_Paste!$B10543&amp;"",AcctCode,0)),"UNKNOWN"))</f>
        <v/>
      </c>
    </row>
    <row r="10547">
      <c r="A10547" s="40">
        <f>IF(GL_Paste!$B10544="","",N(GL_Paste!$H10544)-N(GL_Paste!$G10544))</f>
        <v/>
      </c>
      <c r="B10547" s="43">
        <f>IF(GL_Paste!$B10544="","",DATE(YEAR(GL_Paste!$E10544),MONTH(GL_Paste!$E10544),1))</f>
        <v/>
      </c>
      <c r="C10547">
        <f>IF(GL_Paste!$B10544="","",IF(TRIM(GL_Paste!$M10544)&lt;&gt;"",TRIM(GL_Paste!$M10544),IFERROR(MID(GL_Paste!$I10544,FIND("[",GL_Paste!$I10544)+1,FIND("]",GL_Paste!$I10544)-FIND("[",GL_Paste!$I10544)-1),"")))</f>
        <v/>
      </c>
      <c r="D10547">
        <f>IF(GL_Paste!$B10544="","",IFERROR(INDEX(DeptName,MATCH($C10547,DeptTag,0)),"UNALLOCATED"))</f>
        <v/>
      </c>
      <c r="E10547">
        <f>IF(GL_Paste!$B10544="","",IFERROR(INDEX(AcctCat,MATCH(GL_Paste!$B10544&amp;"",AcctCode,0)),"UNKNOWN"))</f>
        <v/>
      </c>
      <c r="F10547">
        <f>IF(GL_Paste!$B10544="","",IFERROR(INDEX(AcctSub,MATCH(GL_Paste!$B10544&amp;"",AcctCode,0)),"UNKNOWN"))</f>
        <v/>
      </c>
    </row>
    <row r="10548">
      <c r="A10548" s="40">
        <f>IF(GL_Paste!$B10545="","",N(GL_Paste!$H10545)-N(GL_Paste!$G10545))</f>
        <v/>
      </c>
      <c r="B10548" s="43">
        <f>IF(GL_Paste!$B10545="","",DATE(YEAR(GL_Paste!$E10545),MONTH(GL_Paste!$E10545),1))</f>
        <v/>
      </c>
      <c r="C10548">
        <f>IF(GL_Paste!$B10545="","",IF(TRIM(GL_Paste!$M10545)&lt;&gt;"",TRIM(GL_Paste!$M10545),IFERROR(MID(GL_Paste!$I10545,FIND("[",GL_Paste!$I10545)+1,FIND("]",GL_Paste!$I10545)-FIND("[",GL_Paste!$I10545)-1),"")))</f>
        <v/>
      </c>
      <c r="D10548">
        <f>IF(GL_Paste!$B10545="","",IFERROR(INDEX(DeptName,MATCH($C10548,DeptTag,0)),"UNALLOCATED"))</f>
        <v/>
      </c>
      <c r="E10548">
        <f>IF(GL_Paste!$B10545="","",IFERROR(INDEX(AcctCat,MATCH(GL_Paste!$B10545&amp;"",AcctCode,0)),"UNKNOWN"))</f>
        <v/>
      </c>
      <c r="F10548">
        <f>IF(GL_Paste!$B10545="","",IFERROR(INDEX(AcctSub,MATCH(GL_Paste!$B10545&amp;"",AcctCode,0)),"UNKNOWN"))</f>
        <v/>
      </c>
    </row>
    <row r="10549">
      <c r="A10549" s="40">
        <f>IF(GL_Paste!$B10546="","",N(GL_Paste!$H10546)-N(GL_Paste!$G10546))</f>
        <v/>
      </c>
      <c r="B10549" s="43">
        <f>IF(GL_Paste!$B10546="","",DATE(YEAR(GL_Paste!$E10546),MONTH(GL_Paste!$E10546),1))</f>
        <v/>
      </c>
      <c r="C10549">
        <f>IF(GL_Paste!$B10546="","",IF(TRIM(GL_Paste!$M10546)&lt;&gt;"",TRIM(GL_Paste!$M10546),IFERROR(MID(GL_Paste!$I10546,FIND("[",GL_Paste!$I10546)+1,FIND("]",GL_Paste!$I10546)-FIND("[",GL_Paste!$I10546)-1),"")))</f>
        <v/>
      </c>
      <c r="D10549">
        <f>IF(GL_Paste!$B10546="","",IFERROR(INDEX(DeptName,MATCH($C10549,DeptTag,0)),"UNALLOCATED"))</f>
        <v/>
      </c>
      <c r="E10549">
        <f>IF(GL_Paste!$B10546="","",IFERROR(INDEX(AcctCat,MATCH(GL_Paste!$B10546&amp;"",AcctCode,0)),"UNKNOWN"))</f>
        <v/>
      </c>
      <c r="F10549">
        <f>IF(GL_Paste!$B10546="","",IFERROR(INDEX(AcctSub,MATCH(GL_Paste!$B10546&amp;"",AcctCode,0)),"UNKNOWN"))</f>
        <v/>
      </c>
    </row>
    <row r="10550">
      <c r="A10550" s="40">
        <f>IF(GL_Paste!$B10547="","",N(GL_Paste!$H10547)-N(GL_Paste!$G10547))</f>
        <v/>
      </c>
      <c r="B10550" s="43">
        <f>IF(GL_Paste!$B10547="","",DATE(YEAR(GL_Paste!$E10547),MONTH(GL_Paste!$E10547),1))</f>
        <v/>
      </c>
      <c r="C10550">
        <f>IF(GL_Paste!$B10547="","",IF(TRIM(GL_Paste!$M10547)&lt;&gt;"",TRIM(GL_Paste!$M10547),IFERROR(MID(GL_Paste!$I10547,FIND("[",GL_Paste!$I10547)+1,FIND("]",GL_Paste!$I10547)-FIND("[",GL_Paste!$I10547)-1),"")))</f>
        <v/>
      </c>
      <c r="D10550">
        <f>IF(GL_Paste!$B10547="","",IFERROR(INDEX(DeptName,MATCH($C10550,DeptTag,0)),"UNALLOCATED"))</f>
        <v/>
      </c>
      <c r="E10550">
        <f>IF(GL_Paste!$B10547="","",IFERROR(INDEX(AcctCat,MATCH(GL_Paste!$B10547&amp;"",AcctCode,0)),"UNKNOWN"))</f>
        <v/>
      </c>
      <c r="F10550">
        <f>IF(GL_Paste!$B10547="","",IFERROR(INDEX(AcctSub,MATCH(GL_Paste!$B10547&amp;"",AcctCode,0)),"UNKNOWN"))</f>
        <v/>
      </c>
    </row>
    <row r="10551">
      <c r="A10551" s="40">
        <f>IF(GL_Paste!$B10548="","",N(GL_Paste!$H10548)-N(GL_Paste!$G10548))</f>
        <v/>
      </c>
      <c r="B10551" s="43">
        <f>IF(GL_Paste!$B10548="","",DATE(YEAR(GL_Paste!$E10548),MONTH(GL_Paste!$E10548),1))</f>
        <v/>
      </c>
      <c r="C10551">
        <f>IF(GL_Paste!$B10548="","",IF(TRIM(GL_Paste!$M10548)&lt;&gt;"",TRIM(GL_Paste!$M10548),IFERROR(MID(GL_Paste!$I10548,FIND("[",GL_Paste!$I10548)+1,FIND("]",GL_Paste!$I10548)-FIND("[",GL_Paste!$I10548)-1),"")))</f>
        <v/>
      </c>
      <c r="D10551">
        <f>IF(GL_Paste!$B10548="","",IFERROR(INDEX(DeptName,MATCH($C10551,DeptTag,0)),"UNALLOCATED"))</f>
        <v/>
      </c>
      <c r="E10551">
        <f>IF(GL_Paste!$B10548="","",IFERROR(INDEX(AcctCat,MATCH(GL_Paste!$B10548&amp;"",AcctCode,0)),"UNKNOWN"))</f>
        <v/>
      </c>
      <c r="F10551">
        <f>IF(GL_Paste!$B10548="","",IFERROR(INDEX(AcctSub,MATCH(GL_Paste!$B10548&amp;"",AcctCode,0)),"UNKNOWN"))</f>
        <v/>
      </c>
    </row>
    <row r="10552">
      <c r="A10552" s="40">
        <f>IF(GL_Paste!$B10549="","",N(GL_Paste!$H10549)-N(GL_Paste!$G10549))</f>
        <v/>
      </c>
      <c r="B10552" s="43">
        <f>IF(GL_Paste!$B10549="","",DATE(YEAR(GL_Paste!$E10549),MONTH(GL_Paste!$E10549),1))</f>
        <v/>
      </c>
      <c r="C10552">
        <f>IF(GL_Paste!$B10549="","",IF(TRIM(GL_Paste!$M10549)&lt;&gt;"",TRIM(GL_Paste!$M10549),IFERROR(MID(GL_Paste!$I10549,FIND("[",GL_Paste!$I10549)+1,FIND("]",GL_Paste!$I10549)-FIND("[",GL_Paste!$I10549)-1),"")))</f>
        <v/>
      </c>
      <c r="D10552">
        <f>IF(GL_Paste!$B10549="","",IFERROR(INDEX(DeptName,MATCH($C10552,DeptTag,0)),"UNALLOCATED"))</f>
        <v/>
      </c>
      <c r="E10552">
        <f>IF(GL_Paste!$B10549="","",IFERROR(INDEX(AcctCat,MATCH(GL_Paste!$B10549&amp;"",AcctCode,0)),"UNKNOWN"))</f>
        <v/>
      </c>
      <c r="F10552">
        <f>IF(GL_Paste!$B10549="","",IFERROR(INDEX(AcctSub,MATCH(GL_Paste!$B10549&amp;"",AcctCode,0)),"UNKNOWN"))</f>
        <v/>
      </c>
    </row>
    <row r="10553">
      <c r="A10553" s="40">
        <f>IF(GL_Paste!$B10550="","",N(GL_Paste!$H10550)-N(GL_Paste!$G10550))</f>
        <v/>
      </c>
      <c r="B10553" s="43">
        <f>IF(GL_Paste!$B10550="","",DATE(YEAR(GL_Paste!$E10550),MONTH(GL_Paste!$E10550),1))</f>
        <v/>
      </c>
      <c r="C10553">
        <f>IF(GL_Paste!$B10550="","",IF(TRIM(GL_Paste!$M10550)&lt;&gt;"",TRIM(GL_Paste!$M10550),IFERROR(MID(GL_Paste!$I10550,FIND("[",GL_Paste!$I10550)+1,FIND("]",GL_Paste!$I10550)-FIND("[",GL_Paste!$I10550)-1),"")))</f>
        <v/>
      </c>
      <c r="D10553">
        <f>IF(GL_Paste!$B10550="","",IFERROR(INDEX(DeptName,MATCH($C10553,DeptTag,0)),"UNALLOCATED"))</f>
        <v/>
      </c>
      <c r="E10553">
        <f>IF(GL_Paste!$B10550="","",IFERROR(INDEX(AcctCat,MATCH(GL_Paste!$B10550&amp;"",AcctCode,0)),"UNKNOWN"))</f>
        <v/>
      </c>
      <c r="F10553">
        <f>IF(GL_Paste!$B10550="","",IFERROR(INDEX(AcctSub,MATCH(GL_Paste!$B10550&amp;"",AcctCode,0)),"UNKNOWN"))</f>
        <v/>
      </c>
    </row>
    <row r="10554">
      <c r="A10554" s="40">
        <f>IF(GL_Paste!$B10551="","",N(GL_Paste!$H10551)-N(GL_Paste!$G10551))</f>
        <v/>
      </c>
      <c r="B10554" s="43">
        <f>IF(GL_Paste!$B10551="","",DATE(YEAR(GL_Paste!$E10551),MONTH(GL_Paste!$E10551),1))</f>
        <v/>
      </c>
      <c r="C10554">
        <f>IF(GL_Paste!$B10551="","",IF(TRIM(GL_Paste!$M10551)&lt;&gt;"",TRIM(GL_Paste!$M10551),IFERROR(MID(GL_Paste!$I10551,FIND("[",GL_Paste!$I10551)+1,FIND("]",GL_Paste!$I10551)-FIND("[",GL_Paste!$I10551)-1),"")))</f>
        <v/>
      </c>
      <c r="D10554">
        <f>IF(GL_Paste!$B10551="","",IFERROR(INDEX(DeptName,MATCH($C10554,DeptTag,0)),"UNALLOCATED"))</f>
        <v/>
      </c>
      <c r="E10554">
        <f>IF(GL_Paste!$B10551="","",IFERROR(INDEX(AcctCat,MATCH(GL_Paste!$B10551&amp;"",AcctCode,0)),"UNKNOWN"))</f>
        <v/>
      </c>
      <c r="F10554">
        <f>IF(GL_Paste!$B10551="","",IFERROR(INDEX(AcctSub,MATCH(GL_Paste!$B10551&amp;"",AcctCode,0)),"UNKNOWN"))</f>
        <v/>
      </c>
    </row>
    <row r="10555">
      <c r="A10555" s="40">
        <f>IF(GL_Paste!$B10552="","",N(GL_Paste!$H10552)-N(GL_Paste!$G10552))</f>
        <v/>
      </c>
      <c r="B10555" s="43">
        <f>IF(GL_Paste!$B10552="","",DATE(YEAR(GL_Paste!$E10552),MONTH(GL_Paste!$E10552),1))</f>
        <v/>
      </c>
      <c r="C10555">
        <f>IF(GL_Paste!$B10552="","",IF(TRIM(GL_Paste!$M10552)&lt;&gt;"",TRIM(GL_Paste!$M10552),IFERROR(MID(GL_Paste!$I10552,FIND("[",GL_Paste!$I10552)+1,FIND("]",GL_Paste!$I10552)-FIND("[",GL_Paste!$I10552)-1),"")))</f>
        <v/>
      </c>
      <c r="D10555">
        <f>IF(GL_Paste!$B10552="","",IFERROR(INDEX(DeptName,MATCH($C10555,DeptTag,0)),"UNALLOCATED"))</f>
        <v/>
      </c>
      <c r="E10555">
        <f>IF(GL_Paste!$B10552="","",IFERROR(INDEX(AcctCat,MATCH(GL_Paste!$B10552&amp;"",AcctCode,0)),"UNKNOWN"))</f>
        <v/>
      </c>
      <c r="F10555">
        <f>IF(GL_Paste!$B10552="","",IFERROR(INDEX(AcctSub,MATCH(GL_Paste!$B10552&amp;"",AcctCode,0)),"UNKNOWN"))</f>
        <v/>
      </c>
    </row>
    <row r="10556">
      <c r="A10556" s="40">
        <f>IF(GL_Paste!$B10553="","",N(GL_Paste!$H10553)-N(GL_Paste!$G10553))</f>
        <v/>
      </c>
      <c r="B10556" s="43">
        <f>IF(GL_Paste!$B10553="","",DATE(YEAR(GL_Paste!$E10553),MONTH(GL_Paste!$E10553),1))</f>
        <v/>
      </c>
      <c r="C10556">
        <f>IF(GL_Paste!$B10553="","",IF(TRIM(GL_Paste!$M10553)&lt;&gt;"",TRIM(GL_Paste!$M10553),IFERROR(MID(GL_Paste!$I10553,FIND("[",GL_Paste!$I10553)+1,FIND("]",GL_Paste!$I10553)-FIND("[",GL_Paste!$I10553)-1),"")))</f>
        <v/>
      </c>
      <c r="D10556">
        <f>IF(GL_Paste!$B10553="","",IFERROR(INDEX(DeptName,MATCH($C10556,DeptTag,0)),"UNALLOCATED"))</f>
        <v/>
      </c>
      <c r="E10556">
        <f>IF(GL_Paste!$B10553="","",IFERROR(INDEX(AcctCat,MATCH(GL_Paste!$B10553&amp;"",AcctCode,0)),"UNKNOWN"))</f>
        <v/>
      </c>
      <c r="F10556">
        <f>IF(GL_Paste!$B10553="","",IFERROR(INDEX(AcctSub,MATCH(GL_Paste!$B10553&amp;"",AcctCode,0)),"UNKNOWN"))</f>
        <v/>
      </c>
    </row>
    <row r="10557">
      <c r="A10557" s="40">
        <f>IF(GL_Paste!$B10554="","",N(GL_Paste!$H10554)-N(GL_Paste!$G10554))</f>
        <v/>
      </c>
      <c r="B10557" s="43">
        <f>IF(GL_Paste!$B10554="","",DATE(YEAR(GL_Paste!$E10554),MONTH(GL_Paste!$E10554),1))</f>
        <v/>
      </c>
      <c r="C10557">
        <f>IF(GL_Paste!$B10554="","",IF(TRIM(GL_Paste!$M10554)&lt;&gt;"",TRIM(GL_Paste!$M10554),IFERROR(MID(GL_Paste!$I10554,FIND("[",GL_Paste!$I10554)+1,FIND("]",GL_Paste!$I10554)-FIND("[",GL_Paste!$I10554)-1),"")))</f>
        <v/>
      </c>
      <c r="D10557">
        <f>IF(GL_Paste!$B10554="","",IFERROR(INDEX(DeptName,MATCH($C10557,DeptTag,0)),"UNALLOCATED"))</f>
        <v/>
      </c>
      <c r="E10557">
        <f>IF(GL_Paste!$B10554="","",IFERROR(INDEX(AcctCat,MATCH(GL_Paste!$B10554&amp;"",AcctCode,0)),"UNKNOWN"))</f>
        <v/>
      </c>
      <c r="F10557">
        <f>IF(GL_Paste!$B10554="","",IFERROR(INDEX(AcctSub,MATCH(GL_Paste!$B10554&amp;"",AcctCode,0)),"UNKNOWN"))</f>
        <v/>
      </c>
    </row>
    <row r="10558">
      <c r="A10558" s="40">
        <f>IF(GL_Paste!$B10555="","",N(GL_Paste!$H10555)-N(GL_Paste!$G10555))</f>
        <v/>
      </c>
      <c r="B10558" s="43">
        <f>IF(GL_Paste!$B10555="","",DATE(YEAR(GL_Paste!$E10555),MONTH(GL_Paste!$E10555),1))</f>
        <v/>
      </c>
      <c r="C10558">
        <f>IF(GL_Paste!$B10555="","",IF(TRIM(GL_Paste!$M10555)&lt;&gt;"",TRIM(GL_Paste!$M10555),IFERROR(MID(GL_Paste!$I10555,FIND("[",GL_Paste!$I10555)+1,FIND("]",GL_Paste!$I10555)-FIND("[",GL_Paste!$I10555)-1),"")))</f>
        <v/>
      </c>
      <c r="D10558">
        <f>IF(GL_Paste!$B10555="","",IFERROR(INDEX(DeptName,MATCH($C10558,DeptTag,0)),"UNALLOCATED"))</f>
        <v/>
      </c>
      <c r="E10558">
        <f>IF(GL_Paste!$B10555="","",IFERROR(INDEX(AcctCat,MATCH(GL_Paste!$B10555&amp;"",AcctCode,0)),"UNKNOWN"))</f>
        <v/>
      </c>
      <c r="F10558">
        <f>IF(GL_Paste!$B10555="","",IFERROR(INDEX(AcctSub,MATCH(GL_Paste!$B10555&amp;"",AcctCode,0)),"UNKNOWN"))</f>
        <v/>
      </c>
    </row>
    <row r="10559">
      <c r="A10559" s="40">
        <f>IF(GL_Paste!$B10556="","",N(GL_Paste!$H10556)-N(GL_Paste!$G10556))</f>
        <v/>
      </c>
      <c r="B10559" s="43">
        <f>IF(GL_Paste!$B10556="","",DATE(YEAR(GL_Paste!$E10556),MONTH(GL_Paste!$E10556),1))</f>
        <v/>
      </c>
      <c r="C10559">
        <f>IF(GL_Paste!$B10556="","",IF(TRIM(GL_Paste!$M10556)&lt;&gt;"",TRIM(GL_Paste!$M10556),IFERROR(MID(GL_Paste!$I10556,FIND("[",GL_Paste!$I10556)+1,FIND("]",GL_Paste!$I10556)-FIND("[",GL_Paste!$I10556)-1),"")))</f>
        <v/>
      </c>
      <c r="D10559">
        <f>IF(GL_Paste!$B10556="","",IFERROR(INDEX(DeptName,MATCH($C10559,DeptTag,0)),"UNALLOCATED"))</f>
        <v/>
      </c>
      <c r="E10559">
        <f>IF(GL_Paste!$B10556="","",IFERROR(INDEX(AcctCat,MATCH(GL_Paste!$B10556&amp;"",AcctCode,0)),"UNKNOWN"))</f>
        <v/>
      </c>
      <c r="F10559">
        <f>IF(GL_Paste!$B10556="","",IFERROR(INDEX(AcctSub,MATCH(GL_Paste!$B10556&amp;"",AcctCode,0)),"UNKNOWN"))</f>
        <v/>
      </c>
    </row>
    <row r="10560">
      <c r="A10560" s="40">
        <f>IF(GL_Paste!$B10557="","",N(GL_Paste!$H10557)-N(GL_Paste!$G10557))</f>
        <v/>
      </c>
      <c r="B10560" s="43">
        <f>IF(GL_Paste!$B10557="","",DATE(YEAR(GL_Paste!$E10557),MONTH(GL_Paste!$E10557),1))</f>
        <v/>
      </c>
      <c r="C10560">
        <f>IF(GL_Paste!$B10557="","",IF(TRIM(GL_Paste!$M10557)&lt;&gt;"",TRIM(GL_Paste!$M10557),IFERROR(MID(GL_Paste!$I10557,FIND("[",GL_Paste!$I10557)+1,FIND("]",GL_Paste!$I10557)-FIND("[",GL_Paste!$I10557)-1),"")))</f>
        <v/>
      </c>
      <c r="D10560">
        <f>IF(GL_Paste!$B10557="","",IFERROR(INDEX(DeptName,MATCH($C10560,DeptTag,0)),"UNALLOCATED"))</f>
        <v/>
      </c>
      <c r="E10560">
        <f>IF(GL_Paste!$B10557="","",IFERROR(INDEX(AcctCat,MATCH(GL_Paste!$B10557&amp;"",AcctCode,0)),"UNKNOWN"))</f>
        <v/>
      </c>
      <c r="F10560">
        <f>IF(GL_Paste!$B10557="","",IFERROR(INDEX(AcctSub,MATCH(GL_Paste!$B10557&amp;"",AcctCode,0)),"UNKNOWN"))</f>
        <v/>
      </c>
    </row>
    <row r="10561">
      <c r="A10561" s="40">
        <f>IF(GL_Paste!$B10558="","",N(GL_Paste!$H10558)-N(GL_Paste!$G10558))</f>
        <v/>
      </c>
      <c r="B10561" s="43">
        <f>IF(GL_Paste!$B10558="","",DATE(YEAR(GL_Paste!$E10558),MONTH(GL_Paste!$E10558),1))</f>
        <v/>
      </c>
      <c r="C10561">
        <f>IF(GL_Paste!$B10558="","",IF(TRIM(GL_Paste!$M10558)&lt;&gt;"",TRIM(GL_Paste!$M10558),IFERROR(MID(GL_Paste!$I10558,FIND("[",GL_Paste!$I10558)+1,FIND("]",GL_Paste!$I10558)-FIND("[",GL_Paste!$I10558)-1),"")))</f>
        <v/>
      </c>
      <c r="D10561">
        <f>IF(GL_Paste!$B10558="","",IFERROR(INDEX(DeptName,MATCH($C10561,DeptTag,0)),"UNALLOCATED"))</f>
        <v/>
      </c>
      <c r="E10561">
        <f>IF(GL_Paste!$B10558="","",IFERROR(INDEX(AcctCat,MATCH(GL_Paste!$B10558&amp;"",AcctCode,0)),"UNKNOWN"))</f>
        <v/>
      </c>
      <c r="F10561">
        <f>IF(GL_Paste!$B10558="","",IFERROR(INDEX(AcctSub,MATCH(GL_Paste!$B10558&amp;"",AcctCode,0)),"UNKNOWN"))</f>
        <v/>
      </c>
    </row>
    <row r="10562">
      <c r="A10562" s="40">
        <f>IF(GL_Paste!$B10559="","",N(GL_Paste!$H10559)-N(GL_Paste!$G10559))</f>
        <v/>
      </c>
      <c r="B10562" s="43">
        <f>IF(GL_Paste!$B10559="","",DATE(YEAR(GL_Paste!$E10559),MONTH(GL_Paste!$E10559),1))</f>
        <v/>
      </c>
      <c r="C10562">
        <f>IF(GL_Paste!$B10559="","",IF(TRIM(GL_Paste!$M10559)&lt;&gt;"",TRIM(GL_Paste!$M10559),IFERROR(MID(GL_Paste!$I10559,FIND("[",GL_Paste!$I10559)+1,FIND("]",GL_Paste!$I10559)-FIND("[",GL_Paste!$I10559)-1),"")))</f>
        <v/>
      </c>
      <c r="D10562">
        <f>IF(GL_Paste!$B10559="","",IFERROR(INDEX(DeptName,MATCH($C10562,DeptTag,0)),"UNALLOCATED"))</f>
        <v/>
      </c>
      <c r="E10562">
        <f>IF(GL_Paste!$B10559="","",IFERROR(INDEX(AcctCat,MATCH(GL_Paste!$B10559&amp;"",AcctCode,0)),"UNKNOWN"))</f>
        <v/>
      </c>
      <c r="F10562">
        <f>IF(GL_Paste!$B10559="","",IFERROR(INDEX(AcctSub,MATCH(GL_Paste!$B10559&amp;"",AcctCode,0)),"UNKNOWN"))</f>
        <v/>
      </c>
    </row>
    <row r="10563">
      <c r="A10563" s="40">
        <f>IF(GL_Paste!$B10560="","",N(GL_Paste!$H10560)-N(GL_Paste!$G10560))</f>
        <v/>
      </c>
      <c r="B10563" s="43">
        <f>IF(GL_Paste!$B10560="","",DATE(YEAR(GL_Paste!$E10560),MONTH(GL_Paste!$E10560),1))</f>
        <v/>
      </c>
      <c r="C10563">
        <f>IF(GL_Paste!$B10560="","",IF(TRIM(GL_Paste!$M10560)&lt;&gt;"",TRIM(GL_Paste!$M10560),IFERROR(MID(GL_Paste!$I10560,FIND("[",GL_Paste!$I10560)+1,FIND("]",GL_Paste!$I10560)-FIND("[",GL_Paste!$I10560)-1),"")))</f>
        <v/>
      </c>
      <c r="D10563">
        <f>IF(GL_Paste!$B10560="","",IFERROR(INDEX(DeptName,MATCH($C10563,DeptTag,0)),"UNALLOCATED"))</f>
        <v/>
      </c>
      <c r="E10563">
        <f>IF(GL_Paste!$B10560="","",IFERROR(INDEX(AcctCat,MATCH(GL_Paste!$B10560&amp;"",AcctCode,0)),"UNKNOWN"))</f>
        <v/>
      </c>
      <c r="F10563">
        <f>IF(GL_Paste!$B10560="","",IFERROR(INDEX(AcctSub,MATCH(GL_Paste!$B10560&amp;"",AcctCode,0)),"UNKNOWN"))</f>
        <v/>
      </c>
    </row>
    <row r="10564">
      <c r="A10564" s="40">
        <f>IF(GL_Paste!$B10561="","",N(GL_Paste!$H10561)-N(GL_Paste!$G10561))</f>
        <v/>
      </c>
      <c r="B10564" s="43">
        <f>IF(GL_Paste!$B10561="","",DATE(YEAR(GL_Paste!$E10561),MONTH(GL_Paste!$E10561),1))</f>
        <v/>
      </c>
      <c r="C10564">
        <f>IF(GL_Paste!$B10561="","",IF(TRIM(GL_Paste!$M10561)&lt;&gt;"",TRIM(GL_Paste!$M10561),IFERROR(MID(GL_Paste!$I10561,FIND("[",GL_Paste!$I10561)+1,FIND("]",GL_Paste!$I10561)-FIND("[",GL_Paste!$I10561)-1),"")))</f>
        <v/>
      </c>
      <c r="D10564">
        <f>IF(GL_Paste!$B10561="","",IFERROR(INDEX(DeptName,MATCH($C10564,DeptTag,0)),"UNALLOCATED"))</f>
        <v/>
      </c>
      <c r="E10564">
        <f>IF(GL_Paste!$B10561="","",IFERROR(INDEX(AcctCat,MATCH(GL_Paste!$B10561&amp;"",AcctCode,0)),"UNKNOWN"))</f>
        <v/>
      </c>
      <c r="F10564">
        <f>IF(GL_Paste!$B10561="","",IFERROR(INDEX(AcctSub,MATCH(GL_Paste!$B10561&amp;"",AcctCode,0)),"UNKNOWN"))</f>
        <v/>
      </c>
    </row>
    <row r="10565">
      <c r="A10565" s="40">
        <f>IF(GL_Paste!$B10562="","",N(GL_Paste!$H10562)-N(GL_Paste!$G10562))</f>
        <v/>
      </c>
      <c r="B10565" s="43">
        <f>IF(GL_Paste!$B10562="","",DATE(YEAR(GL_Paste!$E10562),MONTH(GL_Paste!$E10562),1))</f>
        <v/>
      </c>
      <c r="C10565">
        <f>IF(GL_Paste!$B10562="","",IF(TRIM(GL_Paste!$M10562)&lt;&gt;"",TRIM(GL_Paste!$M10562),IFERROR(MID(GL_Paste!$I10562,FIND("[",GL_Paste!$I10562)+1,FIND("]",GL_Paste!$I10562)-FIND("[",GL_Paste!$I10562)-1),"")))</f>
        <v/>
      </c>
      <c r="D10565">
        <f>IF(GL_Paste!$B10562="","",IFERROR(INDEX(DeptName,MATCH($C10565,DeptTag,0)),"UNALLOCATED"))</f>
        <v/>
      </c>
      <c r="E10565">
        <f>IF(GL_Paste!$B10562="","",IFERROR(INDEX(AcctCat,MATCH(GL_Paste!$B10562&amp;"",AcctCode,0)),"UNKNOWN"))</f>
        <v/>
      </c>
      <c r="F10565">
        <f>IF(GL_Paste!$B10562="","",IFERROR(INDEX(AcctSub,MATCH(GL_Paste!$B10562&amp;"",AcctCode,0)),"UNKNOWN"))</f>
        <v/>
      </c>
    </row>
    <row r="10566">
      <c r="A10566" s="40">
        <f>IF(GL_Paste!$B10563="","",N(GL_Paste!$H10563)-N(GL_Paste!$G10563))</f>
        <v/>
      </c>
      <c r="B10566" s="43">
        <f>IF(GL_Paste!$B10563="","",DATE(YEAR(GL_Paste!$E10563),MONTH(GL_Paste!$E10563),1))</f>
        <v/>
      </c>
      <c r="C10566">
        <f>IF(GL_Paste!$B10563="","",IF(TRIM(GL_Paste!$M10563)&lt;&gt;"",TRIM(GL_Paste!$M10563),IFERROR(MID(GL_Paste!$I10563,FIND("[",GL_Paste!$I10563)+1,FIND("]",GL_Paste!$I10563)-FIND("[",GL_Paste!$I10563)-1),"")))</f>
        <v/>
      </c>
      <c r="D10566">
        <f>IF(GL_Paste!$B10563="","",IFERROR(INDEX(DeptName,MATCH($C10566,DeptTag,0)),"UNALLOCATED"))</f>
        <v/>
      </c>
      <c r="E10566">
        <f>IF(GL_Paste!$B10563="","",IFERROR(INDEX(AcctCat,MATCH(GL_Paste!$B10563&amp;"",AcctCode,0)),"UNKNOWN"))</f>
        <v/>
      </c>
      <c r="F10566">
        <f>IF(GL_Paste!$B10563="","",IFERROR(INDEX(AcctSub,MATCH(GL_Paste!$B10563&amp;"",AcctCode,0)),"UNKNOWN"))</f>
        <v/>
      </c>
    </row>
    <row r="10567">
      <c r="A10567" s="40">
        <f>IF(GL_Paste!$B10564="","",N(GL_Paste!$H10564)-N(GL_Paste!$G10564))</f>
        <v/>
      </c>
      <c r="B10567" s="43">
        <f>IF(GL_Paste!$B10564="","",DATE(YEAR(GL_Paste!$E10564),MONTH(GL_Paste!$E10564),1))</f>
        <v/>
      </c>
      <c r="C10567">
        <f>IF(GL_Paste!$B10564="","",IF(TRIM(GL_Paste!$M10564)&lt;&gt;"",TRIM(GL_Paste!$M10564),IFERROR(MID(GL_Paste!$I10564,FIND("[",GL_Paste!$I10564)+1,FIND("]",GL_Paste!$I10564)-FIND("[",GL_Paste!$I10564)-1),"")))</f>
        <v/>
      </c>
      <c r="D10567">
        <f>IF(GL_Paste!$B10564="","",IFERROR(INDEX(DeptName,MATCH($C10567,DeptTag,0)),"UNALLOCATED"))</f>
        <v/>
      </c>
      <c r="E10567">
        <f>IF(GL_Paste!$B10564="","",IFERROR(INDEX(AcctCat,MATCH(GL_Paste!$B10564&amp;"",AcctCode,0)),"UNKNOWN"))</f>
        <v/>
      </c>
      <c r="F10567">
        <f>IF(GL_Paste!$B10564="","",IFERROR(INDEX(AcctSub,MATCH(GL_Paste!$B10564&amp;"",AcctCode,0)),"UNKNOWN"))</f>
        <v/>
      </c>
    </row>
    <row r="10568">
      <c r="A10568" s="40">
        <f>IF(GL_Paste!$B10565="","",N(GL_Paste!$H10565)-N(GL_Paste!$G10565))</f>
        <v/>
      </c>
      <c r="B10568" s="43">
        <f>IF(GL_Paste!$B10565="","",DATE(YEAR(GL_Paste!$E10565),MONTH(GL_Paste!$E10565),1))</f>
        <v/>
      </c>
      <c r="C10568">
        <f>IF(GL_Paste!$B10565="","",IF(TRIM(GL_Paste!$M10565)&lt;&gt;"",TRIM(GL_Paste!$M10565),IFERROR(MID(GL_Paste!$I10565,FIND("[",GL_Paste!$I10565)+1,FIND("]",GL_Paste!$I10565)-FIND("[",GL_Paste!$I10565)-1),"")))</f>
        <v/>
      </c>
      <c r="D10568">
        <f>IF(GL_Paste!$B10565="","",IFERROR(INDEX(DeptName,MATCH($C10568,DeptTag,0)),"UNALLOCATED"))</f>
        <v/>
      </c>
      <c r="E10568">
        <f>IF(GL_Paste!$B10565="","",IFERROR(INDEX(AcctCat,MATCH(GL_Paste!$B10565&amp;"",AcctCode,0)),"UNKNOWN"))</f>
        <v/>
      </c>
      <c r="F10568">
        <f>IF(GL_Paste!$B10565="","",IFERROR(INDEX(AcctSub,MATCH(GL_Paste!$B10565&amp;"",AcctCode,0)),"UNKNOWN"))</f>
        <v/>
      </c>
    </row>
    <row r="10569">
      <c r="A10569" s="40">
        <f>IF(GL_Paste!$B10566="","",N(GL_Paste!$H10566)-N(GL_Paste!$G10566))</f>
        <v/>
      </c>
      <c r="B10569" s="43">
        <f>IF(GL_Paste!$B10566="","",DATE(YEAR(GL_Paste!$E10566),MONTH(GL_Paste!$E10566),1))</f>
        <v/>
      </c>
      <c r="C10569">
        <f>IF(GL_Paste!$B10566="","",IF(TRIM(GL_Paste!$M10566)&lt;&gt;"",TRIM(GL_Paste!$M10566),IFERROR(MID(GL_Paste!$I10566,FIND("[",GL_Paste!$I10566)+1,FIND("]",GL_Paste!$I10566)-FIND("[",GL_Paste!$I10566)-1),"")))</f>
        <v/>
      </c>
      <c r="D10569">
        <f>IF(GL_Paste!$B10566="","",IFERROR(INDEX(DeptName,MATCH($C10569,DeptTag,0)),"UNALLOCATED"))</f>
        <v/>
      </c>
      <c r="E10569">
        <f>IF(GL_Paste!$B10566="","",IFERROR(INDEX(AcctCat,MATCH(GL_Paste!$B10566&amp;"",AcctCode,0)),"UNKNOWN"))</f>
        <v/>
      </c>
      <c r="F10569">
        <f>IF(GL_Paste!$B10566="","",IFERROR(INDEX(AcctSub,MATCH(GL_Paste!$B10566&amp;"",AcctCode,0)),"UNKNOWN"))</f>
        <v/>
      </c>
    </row>
    <row r="10570">
      <c r="A10570" s="40">
        <f>IF(GL_Paste!$B10567="","",N(GL_Paste!$H10567)-N(GL_Paste!$G10567))</f>
        <v/>
      </c>
      <c r="B10570" s="43">
        <f>IF(GL_Paste!$B10567="","",DATE(YEAR(GL_Paste!$E10567),MONTH(GL_Paste!$E10567),1))</f>
        <v/>
      </c>
      <c r="C10570">
        <f>IF(GL_Paste!$B10567="","",IF(TRIM(GL_Paste!$M10567)&lt;&gt;"",TRIM(GL_Paste!$M10567),IFERROR(MID(GL_Paste!$I10567,FIND("[",GL_Paste!$I10567)+1,FIND("]",GL_Paste!$I10567)-FIND("[",GL_Paste!$I10567)-1),"")))</f>
        <v/>
      </c>
      <c r="D10570">
        <f>IF(GL_Paste!$B10567="","",IFERROR(INDEX(DeptName,MATCH($C10570,DeptTag,0)),"UNALLOCATED"))</f>
        <v/>
      </c>
      <c r="E10570">
        <f>IF(GL_Paste!$B10567="","",IFERROR(INDEX(AcctCat,MATCH(GL_Paste!$B10567&amp;"",AcctCode,0)),"UNKNOWN"))</f>
        <v/>
      </c>
      <c r="F10570">
        <f>IF(GL_Paste!$B10567="","",IFERROR(INDEX(AcctSub,MATCH(GL_Paste!$B10567&amp;"",AcctCode,0)),"UNKNOWN"))</f>
        <v/>
      </c>
    </row>
    <row r="10571">
      <c r="A10571" s="40">
        <f>IF(GL_Paste!$B10568="","",N(GL_Paste!$H10568)-N(GL_Paste!$G10568))</f>
        <v/>
      </c>
      <c r="B10571" s="43">
        <f>IF(GL_Paste!$B10568="","",DATE(YEAR(GL_Paste!$E10568),MONTH(GL_Paste!$E10568),1))</f>
        <v/>
      </c>
      <c r="C10571">
        <f>IF(GL_Paste!$B10568="","",IF(TRIM(GL_Paste!$M10568)&lt;&gt;"",TRIM(GL_Paste!$M10568),IFERROR(MID(GL_Paste!$I10568,FIND("[",GL_Paste!$I10568)+1,FIND("]",GL_Paste!$I10568)-FIND("[",GL_Paste!$I10568)-1),"")))</f>
        <v/>
      </c>
      <c r="D10571">
        <f>IF(GL_Paste!$B10568="","",IFERROR(INDEX(DeptName,MATCH($C10571,DeptTag,0)),"UNALLOCATED"))</f>
        <v/>
      </c>
      <c r="E10571">
        <f>IF(GL_Paste!$B10568="","",IFERROR(INDEX(AcctCat,MATCH(GL_Paste!$B10568&amp;"",AcctCode,0)),"UNKNOWN"))</f>
        <v/>
      </c>
      <c r="F10571">
        <f>IF(GL_Paste!$B10568="","",IFERROR(INDEX(AcctSub,MATCH(GL_Paste!$B10568&amp;"",AcctCode,0)),"UNKNOWN"))</f>
        <v/>
      </c>
    </row>
    <row r="10572">
      <c r="A10572" s="40">
        <f>IF(GL_Paste!$B10569="","",N(GL_Paste!$H10569)-N(GL_Paste!$G10569))</f>
        <v/>
      </c>
      <c r="B10572" s="43">
        <f>IF(GL_Paste!$B10569="","",DATE(YEAR(GL_Paste!$E10569),MONTH(GL_Paste!$E10569),1))</f>
        <v/>
      </c>
      <c r="C10572">
        <f>IF(GL_Paste!$B10569="","",IF(TRIM(GL_Paste!$M10569)&lt;&gt;"",TRIM(GL_Paste!$M10569),IFERROR(MID(GL_Paste!$I10569,FIND("[",GL_Paste!$I10569)+1,FIND("]",GL_Paste!$I10569)-FIND("[",GL_Paste!$I10569)-1),"")))</f>
        <v/>
      </c>
      <c r="D10572">
        <f>IF(GL_Paste!$B10569="","",IFERROR(INDEX(DeptName,MATCH($C10572,DeptTag,0)),"UNALLOCATED"))</f>
        <v/>
      </c>
      <c r="E10572">
        <f>IF(GL_Paste!$B10569="","",IFERROR(INDEX(AcctCat,MATCH(GL_Paste!$B10569&amp;"",AcctCode,0)),"UNKNOWN"))</f>
        <v/>
      </c>
      <c r="F10572">
        <f>IF(GL_Paste!$B10569="","",IFERROR(INDEX(AcctSub,MATCH(GL_Paste!$B10569&amp;"",AcctCode,0)),"UNKNOWN"))</f>
        <v/>
      </c>
    </row>
    <row r="10573">
      <c r="A10573" s="40">
        <f>IF(GL_Paste!$B10570="","",N(GL_Paste!$H10570)-N(GL_Paste!$G10570))</f>
        <v/>
      </c>
      <c r="B10573" s="43">
        <f>IF(GL_Paste!$B10570="","",DATE(YEAR(GL_Paste!$E10570),MONTH(GL_Paste!$E10570),1))</f>
        <v/>
      </c>
      <c r="C10573">
        <f>IF(GL_Paste!$B10570="","",IF(TRIM(GL_Paste!$M10570)&lt;&gt;"",TRIM(GL_Paste!$M10570),IFERROR(MID(GL_Paste!$I10570,FIND("[",GL_Paste!$I10570)+1,FIND("]",GL_Paste!$I10570)-FIND("[",GL_Paste!$I10570)-1),"")))</f>
        <v/>
      </c>
      <c r="D10573">
        <f>IF(GL_Paste!$B10570="","",IFERROR(INDEX(DeptName,MATCH($C10573,DeptTag,0)),"UNALLOCATED"))</f>
        <v/>
      </c>
      <c r="E10573">
        <f>IF(GL_Paste!$B10570="","",IFERROR(INDEX(AcctCat,MATCH(GL_Paste!$B10570&amp;"",AcctCode,0)),"UNKNOWN"))</f>
        <v/>
      </c>
      <c r="F10573">
        <f>IF(GL_Paste!$B10570="","",IFERROR(INDEX(AcctSub,MATCH(GL_Paste!$B10570&amp;"",AcctCode,0)),"UNKNOWN"))</f>
        <v/>
      </c>
    </row>
    <row r="10574">
      <c r="A10574" s="40">
        <f>IF(GL_Paste!$B10571="","",N(GL_Paste!$H10571)-N(GL_Paste!$G10571))</f>
        <v/>
      </c>
      <c r="B10574" s="43">
        <f>IF(GL_Paste!$B10571="","",DATE(YEAR(GL_Paste!$E10571),MONTH(GL_Paste!$E10571),1))</f>
        <v/>
      </c>
      <c r="C10574">
        <f>IF(GL_Paste!$B10571="","",IF(TRIM(GL_Paste!$M10571)&lt;&gt;"",TRIM(GL_Paste!$M10571),IFERROR(MID(GL_Paste!$I10571,FIND("[",GL_Paste!$I10571)+1,FIND("]",GL_Paste!$I10571)-FIND("[",GL_Paste!$I10571)-1),"")))</f>
        <v/>
      </c>
      <c r="D10574">
        <f>IF(GL_Paste!$B10571="","",IFERROR(INDEX(DeptName,MATCH($C10574,DeptTag,0)),"UNALLOCATED"))</f>
        <v/>
      </c>
      <c r="E10574">
        <f>IF(GL_Paste!$B10571="","",IFERROR(INDEX(AcctCat,MATCH(GL_Paste!$B10571&amp;"",AcctCode,0)),"UNKNOWN"))</f>
        <v/>
      </c>
      <c r="F10574">
        <f>IF(GL_Paste!$B10571="","",IFERROR(INDEX(AcctSub,MATCH(GL_Paste!$B10571&amp;"",AcctCode,0)),"UNKNOWN"))</f>
        <v/>
      </c>
    </row>
    <row r="10575">
      <c r="A10575" s="40">
        <f>IF(GL_Paste!$B10572="","",N(GL_Paste!$H10572)-N(GL_Paste!$G10572))</f>
        <v/>
      </c>
      <c r="B10575" s="43">
        <f>IF(GL_Paste!$B10572="","",DATE(YEAR(GL_Paste!$E10572),MONTH(GL_Paste!$E10572),1))</f>
        <v/>
      </c>
      <c r="C10575">
        <f>IF(GL_Paste!$B10572="","",IF(TRIM(GL_Paste!$M10572)&lt;&gt;"",TRIM(GL_Paste!$M10572),IFERROR(MID(GL_Paste!$I10572,FIND("[",GL_Paste!$I10572)+1,FIND("]",GL_Paste!$I10572)-FIND("[",GL_Paste!$I10572)-1),"")))</f>
        <v/>
      </c>
      <c r="D10575">
        <f>IF(GL_Paste!$B10572="","",IFERROR(INDEX(DeptName,MATCH($C10575,DeptTag,0)),"UNALLOCATED"))</f>
        <v/>
      </c>
      <c r="E10575">
        <f>IF(GL_Paste!$B10572="","",IFERROR(INDEX(AcctCat,MATCH(GL_Paste!$B10572&amp;"",AcctCode,0)),"UNKNOWN"))</f>
        <v/>
      </c>
      <c r="F10575">
        <f>IF(GL_Paste!$B10572="","",IFERROR(INDEX(AcctSub,MATCH(GL_Paste!$B10572&amp;"",AcctCode,0)),"UNKNOWN"))</f>
        <v/>
      </c>
    </row>
    <row r="10576">
      <c r="A10576" s="40">
        <f>IF(GL_Paste!$B10573="","",N(GL_Paste!$H10573)-N(GL_Paste!$G10573))</f>
        <v/>
      </c>
      <c r="B10576" s="43">
        <f>IF(GL_Paste!$B10573="","",DATE(YEAR(GL_Paste!$E10573),MONTH(GL_Paste!$E10573),1))</f>
        <v/>
      </c>
      <c r="C10576">
        <f>IF(GL_Paste!$B10573="","",IF(TRIM(GL_Paste!$M10573)&lt;&gt;"",TRIM(GL_Paste!$M10573),IFERROR(MID(GL_Paste!$I10573,FIND("[",GL_Paste!$I10573)+1,FIND("]",GL_Paste!$I10573)-FIND("[",GL_Paste!$I10573)-1),"")))</f>
        <v/>
      </c>
      <c r="D10576">
        <f>IF(GL_Paste!$B10573="","",IFERROR(INDEX(DeptName,MATCH($C10576,DeptTag,0)),"UNALLOCATED"))</f>
        <v/>
      </c>
      <c r="E10576">
        <f>IF(GL_Paste!$B10573="","",IFERROR(INDEX(AcctCat,MATCH(GL_Paste!$B10573&amp;"",AcctCode,0)),"UNKNOWN"))</f>
        <v/>
      </c>
      <c r="F10576">
        <f>IF(GL_Paste!$B10573="","",IFERROR(INDEX(AcctSub,MATCH(GL_Paste!$B10573&amp;"",AcctCode,0)),"UNKNOWN"))</f>
        <v/>
      </c>
    </row>
    <row r="10577">
      <c r="A10577" s="40">
        <f>IF(GL_Paste!$B10574="","",N(GL_Paste!$H10574)-N(GL_Paste!$G10574))</f>
        <v/>
      </c>
      <c r="B10577" s="43">
        <f>IF(GL_Paste!$B10574="","",DATE(YEAR(GL_Paste!$E10574),MONTH(GL_Paste!$E10574),1))</f>
        <v/>
      </c>
      <c r="C10577">
        <f>IF(GL_Paste!$B10574="","",IF(TRIM(GL_Paste!$M10574)&lt;&gt;"",TRIM(GL_Paste!$M10574),IFERROR(MID(GL_Paste!$I10574,FIND("[",GL_Paste!$I10574)+1,FIND("]",GL_Paste!$I10574)-FIND("[",GL_Paste!$I10574)-1),"")))</f>
        <v/>
      </c>
      <c r="D10577">
        <f>IF(GL_Paste!$B10574="","",IFERROR(INDEX(DeptName,MATCH($C10577,DeptTag,0)),"UNALLOCATED"))</f>
        <v/>
      </c>
      <c r="E10577">
        <f>IF(GL_Paste!$B10574="","",IFERROR(INDEX(AcctCat,MATCH(GL_Paste!$B10574&amp;"",AcctCode,0)),"UNKNOWN"))</f>
        <v/>
      </c>
      <c r="F10577">
        <f>IF(GL_Paste!$B10574="","",IFERROR(INDEX(AcctSub,MATCH(GL_Paste!$B10574&amp;"",AcctCode,0)),"UNKNOWN"))</f>
        <v/>
      </c>
    </row>
    <row r="10578">
      <c r="A10578" s="40">
        <f>IF(GL_Paste!$B10575="","",N(GL_Paste!$H10575)-N(GL_Paste!$G10575))</f>
        <v/>
      </c>
      <c r="B10578" s="43">
        <f>IF(GL_Paste!$B10575="","",DATE(YEAR(GL_Paste!$E10575),MONTH(GL_Paste!$E10575),1))</f>
        <v/>
      </c>
      <c r="C10578">
        <f>IF(GL_Paste!$B10575="","",IF(TRIM(GL_Paste!$M10575)&lt;&gt;"",TRIM(GL_Paste!$M10575),IFERROR(MID(GL_Paste!$I10575,FIND("[",GL_Paste!$I10575)+1,FIND("]",GL_Paste!$I10575)-FIND("[",GL_Paste!$I10575)-1),"")))</f>
        <v/>
      </c>
      <c r="D10578">
        <f>IF(GL_Paste!$B10575="","",IFERROR(INDEX(DeptName,MATCH($C10578,DeptTag,0)),"UNALLOCATED"))</f>
        <v/>
      </c>
      <c r="E10578">
        <f>IF(GL_Paste!$B10575="","",IFERROR(INDEX(AcctCat,MATCH(GL_Paste!$B10575&amp;"",AcctCode,0)),"UNKNOWN"))</f>
        <v/>
      </c>
      <c r="F10578">
        <f>IF(GL_Paste!$B10575="","",IFERROR(INDEX(AcctSub,MATCH(GL_Paste!$B10575&amp;"",AcctCode,0)),"UNKNOWN"))</f>
        <v/>
      </c>
    </row>
    <row r="10579">
      <c r="A10579" s="40">
        <f>IF(GL_Paste!$B10576="","",N(GL_Paste!$H10576)-N(GL_Paste!$G10576))</f>
        <v/>
      </c>
      <c r="B10579" s="43">
        <f>IF(GL_Paste!$B10576="","",DATE(YEAR(GL_Paste!$E10576),MONTH(GL_Paste!$E10576),1))</f>
        <v/>
      </c>
      <c r="C10579">
        <f>IF(GL_Paste!$B10576="","",IF(TRIM(GL_Paste!$M10576)&lt;&gt;"",TRIM(GL_Paste!$M10576),IFERROR(MID(GL_Paste!$I10576,FIND("[",GL_Paste!$I10576)+1,FIND("]",GL_Paste!$I10576)-FIND("[",GL_Paste!$I10576)-1),"")))</f>
        <v/>
      </c>
      <c r="D10579">
        <f>IF(GL_Paste!$B10576="","",IFERROR(INDEX(DeptName,MATCH($C10579,DeptTag,0)),"UNALLOCATED"))</f>
        <v/>
      </c>
      <c r="E10579">
        <f>IF(GL_Paste!$B10576="","",IFERROR(INDEX(AcctCat,MATCH(GL_Paste!$B10576&amp;"",AcctCode,0)),"UNKNOWN"))</f>
        <v/>
      </c>
      <c r="F10579">
        <f>IF(GL_Paste!$B10576="","",IFERROR(INDEX(AcctSub,MATCH(GL_Paste!$B10576&amp;"",AcctCode,0)),"UNKNOWN"))</f>
        <v/>
      </c>
    </row>
    <row r="10580">
      <c r="A10580" s="40">
        <f>IF(GL_Paste!$B10577="","",N(GL_Paste!$H10577)-N(GL_Paste!$G10577))</f>
        <v/>
      </c>
      <c r="B10580" s="43">
        <f>IF(GL_Paste!$B10577="","",DATE(YEAR(GL_Paste!$E10577),MONTH(GL_Paste!$E10577),1))</f>
        <v/>
      </c>
      <c r="C10580">
        <f>IF(GL_Paste!$B10577="","",IF(TRIM(GL_Paste!$M10577)&lt;&gt;"",TRIM(GL_Paste!$M10577),IFERROR(MID(GL_Paste!$I10577,FIND("[",GL_Paste!$I10577)+1,FIND("]",GL_Paste!$I10577)-FIND("[",GL_Paste!$I10577)-1),"")))</f>
        <v/>
      </c>
      <c r="D10580">
        <f>IF(GL_Paste!$B10577="","",IFERROR(INDEX(DeptName,MATCH($C10580,DeptTag,0)),"UNALLOCATED"))</f>
        <v/>
      </c>
      <c r="E10580">
        <f>IF(GL_Paste!$B10577="","",IFERROR(INDEX(AcctCat,MATCH(GL_Paste!$B10577&amp;"",AcctCode,0)),"UNKNOWN"))</f>
        <v/>
      </c>
      <c r="F10580">
        <f>IF(GL_Paste!$B10577="","",IFERROR(INDEX(AcctSub,MATCH(GL_Paste!$B10577&amp;"",AcctCode,0)),"UNKNOWN"))</f>
        <v/>
      </c>
    </row>
    <row r="10581">
      <c r="A10581" s="40">
        <f>IF(GL_Paste!$B10578="","",N(GL_Paste!$H10578)-N(GL_Paste!$G10578))</f>
        <v/>
      </c>
      <c r="B10581" s="43">
        <f>IF(GL_Paste!$B10578="","",DATE(YEAR(GL_Paste!$E10578),MONTH(GL_Paste!$E10578),1))</f>
        <v/>
      </c>
      <c r="C10581">
        <f>IF(GL_Paste!$B10578="","",IF(TRIM(GL_Paste!$M10578)&lt;&gt;"",TRIM(GL_Paste!$M10578),IFERROR(MID(GL_Paste!$I10578,FIND("[",GL_Paste!$I10578)+1,FIND("]",GL_Paste!$I10578)-FIND("[",GL_Paste!$I10578)-1),"")))</f>
        <v/>
      </c>
      <c r="D10581">
        <f>IF(GL_Paste!$B10578="","",IFERROR(INDEX(DeptName,MATCH($C10581,DeptTag,0)),"UNALLOCATED"))</f>
        <v/>
      </c>
      <c r="E10581">
        <f>IF(GL_Paste!$B10578="","",IFERROR(INDEX(AcctCat,MATCH(GL_Paste!$B10578&amp;"",AcctCode,0)),"UNKNOWN"))</f>
        <v/>
      </c>
      <c r="F10581">
        <f>IF(GL_Paste!$B10578="","",IFERROR(INDEX(AcctSub,MATCH(GL_Paste!$B10578&amp;"",AcctCode,0)),"UNKNOWN"))</f>
        <v/>
      </c>
    </row>
    <row r="10582">
      <c r="A10582" s="40">
        <f>IF(GL_Paste!$B10579="","",N(GL_Paste!$H10579)-N(GL_Paste!$G10579))</f>
        <v/>
      </c>
      <c r="B10582" s="43">
        <f>IF(GL_Paste!$B10579="","",DATE(YEAR(GL_Paste!$E10579),MONTH(GL_Paste!$E10579),1))</f>
        <v/>
      </c>
      <c r="C10582">
        <f>IF(GL_Paste!$B10579="","",IF(TRIM(GL_Paste!$M10579)&lt;&gt;"",TRIM(GL_Paste!$M10579),IFERROR(MID(GL_Paste!$I10579,FIND("[",GL_Paste!$I10579)+1,FIND("]",GL_Paste!$I10579)-FIND("[",GL_Paste!$I10579)-1),"")))</f>
        <v/>
      </c>
      <c r="D10582">
        <f>IF(GL_Paste!$B10579="","",IFERROR(INDEX(DeptName,MATCH($C10582,DeptTag,0)),"UNALLOCATED"))</f>
        <v/>
      </c>
      <c r="E10582">
        <f>IF(GL_Paste!$B10579="","",IFERROR(INDEX(AcctCat,MATCH(GL_Paste!$B10579&amp;"",AcctCode,0)),"UNKNOWN"))</f>
        <v/>
      </c>
      <c r="F10582">
        <f>IF(GL_Paste!$B10579="","",IFERROR(INDEX(AcctSub,MATCH(GL_Paste!$B10579&amp;"",AcctCode,0)),"UNKNOWN"))</f>
        <v/>
      </c>
    </row>
    <row r="10583">
      <c r="A10583" s="40">
        <f>IF(GL_Paste!$B10580="","",N(GL_Paste!$H10580)-N(GL_Paste!$G10580))</f>
        <v/>
      </c>
      <c r="B10583" s="43">
        <f>IF(GL_Paste!$B10580="","",DATE(YEAR(GL_Paste!$E10580),MONTH(GL_Paste!$E10580),1))</f>
        <v/>
      </c>
      <c r="C10583">
        <f>IF(GL_Paste!$B10580="","",IF(TRIM(GL_Paste!$M10580)&lt;&gt;"",TRIM(GL_Paste!$M10580),IFERROR(MID(GL_Paste!$I10580,FIND("[",GL_Paste!$I10580)+1,FIND("]",GL_Paste!$I10580)-FIND("[",GL_Paste!$I10580)-1),"")))</f>
        <v/>
      </c>
      <c r="D10583">
        <f>IF(GL_Paste!$B10580="","",IFERROR(INDEX(DeptName,MATCH($C10583,DeptTag,0)),"UNALLOCATED"))</f>
        <v/>
      </c>
      <c r="E10583">
        <f>IF(GL_Paste!$B10580="","",IFERROR(INDEX(AcctCat,MATCH(GL_Paste!$B10580&amp;"",AcctCode,0)),"UNKNOWN"))</f>
        <v/>
      </c>
      <c r="F10583">
        <f>IF(GL_Paste!$B10580="","",IFERROR(INDEX(AcctSub,MATCH(GL_Paste!$B10580&amp;"",AcctCode,0)),"UNKNOWN"))</f>
        <v/>
      </c>
    </row>
    <row r="10584">
      <c r="A10584" s="40">
        <f>IF(GL_Paste!$B10581="","",N(GL_Paste!$H10581)-N(GL_Paste!$G10581))</f>
        <v/>
      </c>
      <c r="B10584" s="43">
        <f>IF(GL_Paste!$B10581="","",DATE(YEAR(GL_Paste!$E10581),MONTH(GL_Paste!$E10581),1))</f>
        <v/>
      </c>
      <c r="C10584">
        <f>IF(GL_Paste!$B10581="","",IF(TRIM(GL_Paste!$M10581)&lt;&gt;"",TRIM(GL_Paste!$M10581),IFERROR(MID(GL_Paste!$I10581,FIND("[",GL_Paste!$I10581)+1,FIND("]",GL_Paste!$I10581)-FIND("[",GL_Paste!$I10581)-1),"")))</f>
        <v/>
      </c>
      <c r="D10584">
        <f>IF(GL_Paste!$B10581="","",IFERROR(INDEX(DeptName,MATCH($C10584,DeptTag,0)),"UNALLOCATED"))</f>
        <v/>
      </c>
      <c r="E10584">
        <f>IF(GL_Paste!$B10581="","",IFERROR(INDEX(AcctCat,MATCH(GL_Paste!$B10581&amp;"",AcctCode,0)),"UNKNOWN"))</f>
        <v/>
      </c>
      <c r="F10584">
        <f>IF(GL_Paste!$B10581="","",IFERROR(INDEX(AcctSub,MATCH(GL_Paste!$B10581&amp;"",AcctCode,0)),"UNKNOWN"))</f>
        <v/>
      </c>
    </row>
    <row r="10585">
      <c r="A10585" s="40">
        <f>IF(GL_Paste!$B10582="","",N(GL_Paste!$H10582)-N(GL_Paste!$G10582))</f>
        <v/>
      </c>
      <c r="B10585" s="43">
        <f>IF(GL_Paste!$B10582="","",DATE(YEAR(GL_Paste!$E10582),MONTH(GL_Paste!$E10582),1))</f>
        <v/>
      </c>
      <c r="C10585">
        <f>IF(GL_Paste!$B10582="","",IF(TRIM(GL_Paste!$M10582)&lt;&gt;"",TRIM(GL_Paste!$M10582),IFERROR(MID(GL_Paste!$I10582,FIND("[",GL_Paste!$I10582)+1,FIND("]",GL_Paste!$I10582)-FIND("[",GL_Paste!$I10582)-1),"")))</f>
        <v/>
      </c>
      <c r="D10585">
        <f>IF(GL_Paste!$B10582="","",IFERROR(INDEX(DeptName,MATCH($C10585,DeptTag,0)),"UNALLOCATED"))</f>
        <v/>
      </c>
      <c r="E10585">
        <f>IF(GL_Paste!$B10582="","",IFERROR(INDEX(AcctCat,MATCH(GL_Paste!$B10582&amp;"",AcctCode,0)),"UNKNOWN"))</f>
        <v/>
      </c>
      <c r="F10585">
        <f>IF(GL_Paste!$B10582="","",IFERROR(INDEX(AcctSub,MATCH(GL_Paste!$B10582&amp;"",AcctCode,0)),"UNKNOWN"))</f>
        <v/>
      </c>
    </row>
    <row r="10586">
      <c r="A10586" s="40">
        <f>IF(GL_Paste!$B10583="","",N(GL_Paste!$H10583)-N(GL_Paste!$G10583))</f>
        <v/>
      </c>
      <c r="B10586" s="43">
        <f>IF(GL_Paste!$B10583="","",DATE(YEAR(GL_Paste!$E10583),MONTH(GL_Paste!$E10583),1))</f>
        <v/>
      </c>
      <c r="C10586">
        <f>IF(GL_Paste!$B10583="","",IF(TRIM(GL_Paste!$M10583)&lt;&gt;"",TRIM(GL_Paste!$M10583),IFERROR(MID(GL_Paste!$I10583,FIND("[",GL_Paste!$I10583)+1,FIND("]",GL_Paste!$I10583)-FIND("[",GL_Paste!$I10583)-1),"")))</f>
        <v/>
      </c>
      <c r="D10586">
        <f>IF(GL_Paste!$B10583="","",IFERROR(INDEX(DeptName,MATCH($C10586,DeptTag,0)),"UNALLOCATED"))</f>
        <v/>
      </c>
      <c r="E10586">
        <f>IF(GL_Paste!$B10583="","",IFERROR(INDEX(AcctCat,MATCH(GL_Paste!$B10583&amp;"",AcctCode,0)),"UNKNOWN"))</f>
        <v/>
      </c>
      <c r="F10586">
        <f>IF(GL_Paste!$B10583="","",IFERROR(INDEX(AcctSub,MATCH(GL_Paste!$B10583&amp;"",AcctCode,0)),"UNKNOWN"))</f>
        <v/>
      </c>
    </row>
    <row r="10587">
      <c r="A10587" s="40">
        <f>IF(GL_Paste!$B10584="","",N(GL_Paste!$H10584)-N(GL_Paste!$G10584))</f>
        <v/>
      </c>
      <c r="B10587" s="43">
        <f>IF(GL_Paste!$B10584="","",DATE(YEAR(GL_Paste!$E10584),MONTH(GL_Paste!$E10584),1))</f>
        <v/>
      </c>
      <c r="C10587">
        <f>IF(GL_Paste!$B10584="","",IF(TRIM(GL_Paste!$M10584)&lt;&gt;"",TRIM(GL_Paste!$M10584),IFERROR(MID(GL_Paste!$I10584,FIND("[",GL_Paste!$I10584)+1,FIND("]",GL_Paste!$I10584)-FIND("[",GL_Paste!$I10584)-1),"")))</f>
        <v/>
      </c>
      <c r="D10587">
        <f>IF(GL_Paste!$B10584="","",IFERROR(INDEX(DeptName,MATCH($C10587,DeptTag,0)),"UNALLOCATED"))</f>
        <v/>
      </c>
      <c r="E10587">
        <f>IF(GL_Paste!$B10584="","",IFERROR(INDEX(AcctCat,MATCH(GL_Paste!$B10584&amp;"",AcctCode,0)),"UNKNOWN"))</f>
        <v/>
      </c>
      <c r="F10587">
        <f>IF(GL_Paste!$B10584="","",IFERROR(INDEX(AcctSub,MATCH(GL_Paste!$B10584&amp;"",AcctCode,0)),"UNKNOWN"))</f>
        <v/>
      </c>
    </row>
    <row r="10588">
      <c r="A10588" s="40">
        <f>IF(GL_Paste!$B10585="","",N(GL_Paste!$H10585)-N(GL_Paste!$G10585))</f>
        <v/>
      </c>
      <c r="B10588" s="43">
        <f>IF(GL_Paste!$B10585="","",DATE(YEAR(GL_Paste!$E10585),MONTH(GL_Paste!$E10585),1))</f>
        <v/>
      </c>
      <c r="C10588">
        <f>IF(GL_Paste!$B10585="","",IF(TRIM(GL_Paste!$M10585)&lt;&gt;"",TRIM(GL_Paste!$M10585),IFERROR(MID(GL_Paste!$I10585,FIND("[",GL_Paste!$I10585)+1,FIND("]",GL_Paste!$I10585)-FIND("[",GL_Paste!$I10585)-1),"")))</f>
        <v/>
      </c>
      <c r="D10588">
        <f>IF(GL_Paste!$B10585="","",IFERROR(INDEX(DeptName,MATCH($C10588,DeptTag,0)),"UNALLOCATED"))</f>
        <v/>
      </c>
      <c r="E10588">
        <f>IF(GL_Paste!$B10585="","",IFERROR(INDEX(AcctCat,MATCH(GL_Paste!$B10585&amp;"",AcctCode,0)),"UNKNOWN"))</f>
        <v/>
      </c>
      <c r="F10588">
        <f>IF(GL_Paste!$B10585="","",IFERROR(INDEX(AcctSub,MATCH(GL_Paste!$B10585&amp;"",AcctCode,0)),"UNKNOWN"))</f>
        <v/>
      </c>
    </row>
    <row r="10589">
      <c r="A10589" s="40">
        <f>IF(GL_Paste!$B10586="","",N(GL_Paste!$H10586)-N(GL_Paste!$G10586))</f>
        <v/>
      </c>
      <c r="B10589" s="43">
        <f>IF(GL_Paste!$B10586="","",DATE(YEAR(GL_Paste!$E10586),MONTH(GL_Paste!$E10586),1))</f>
        <v/>
      </c>
      <c r="C10589">
        <f>IF(GL_Paste!$B10586="","",IF(TRIM(GL_Paste!$M10586)&lt;&gt;"",TRIM(GL_Paste!$M10586),IFERROR(MID(GL_Paste!$I10586,FIND("[",GL_Paste!$I10586)+1,FIND("]",GL_Paste!$I10586)-FIND("[",GL_Paste!$I10586)-1),"")))</f>
        <v/>
      </c>
      <c r="D10589">
        <f>IF(GL_Paste!$B10586="","",IFERROR(INDEX(DeptName,MATCH($C10589,DeptTag,0)),"UNALLOCATED"))</f>
        <v/>
      </c>
      <c r="E10589">
        <f>IF(GL_Paste!$B10586="","",IFERROR(INDEX(AcctCat,MATCH(GL_Paste!$B10586&amp;"",AcctCode,0)),"UNKNOWN"))</f>
        <v/>
      </c>
      <c r="F10589">
        <f>IF(GL_Paste!$B10586="","",IFERROR(INDEX(AcctSub,MATCH(GL_Paste!$B10586&amp;"",AcctCode,0)),"UNKNOWN"))</f>
        <v/>
      </c>
    </row>
    <row r="10590">
      <c r="A10590" s="40">
        <f>IF(GL_Paste!$B10587="","",N(GL_Paste!$H10587)-N(GL_Paste!$G10587))</f>
        <v/>
      </c>
      <c r="B10590" s="43">
        <f>IF(GL_Paste!$B10587="","",DATE(YEAR(GL_Paste!$E10587),MONTH(GL_Paste!$E10587),1))</f>
        <v/>
      </c>
      <c r="C10590">
        <f>IF(GL_Paste!$B10587="","",IF(TRIM(GL_Paste!$M10587)&lt;&gt;"",TRIM(GL_Paste!$M10587),IFERROR(MID(GL_Paste!$I10587,FIND("[",GL_Paste!$I10587)+1,FIND("]",GL_Paste!$I10587)-FIND("[",GL_Paste!$I10587)-1),"")))</f>
        <v/>
      </c>
      <c r="D10590">
        <f>IF(GL_Paste!$B10587="","",IFERROR(INDEX(DeptName,MATCH($C10590,DeptTag,0)),"UNALLOCATED"))</f>
        <v/>
      </c>
      <c r="E10590">
        <f>IF(GL_Paste!$B10587="","",IFERROR(INDEX(AcctCat,MATCH(GL_Paste!$B10587&amp;"",AcctCode,0)),"UNKNOWN"))</f>
        <v/>
      </c>
      <c r="F10590">
        <f>IF(GL_Paste!$B10587="","",IFERROR(INDEX(AcctSub,MATCH(GL_Paste!$B10587&amp;"",AcctCode,0)),"UNKNOWN"))</f>
        <v/>
      </c>
    </row>
    <row r="10591">
      <c r="A10591" s="40">
        <f>IF(GL_Paste!$B10588="","",N(GL_Paste!$H10588)-N(GL_Paste!$G10588))</f>
        <v/>
      </c>
      <c r="B10591" s="43">
        <f>IF(GL_Paste!$B10588="","",DATE(YEAR(GL_Paste!$E10588),MONTH(GL_Paste!$E10588),1))</f>
        <v/>
      </c>
      <c r="C10591">
        <f>IF(GL_Paste!$B10588="","",IF(TRIM(GL_Paste!$M10588)&lt;&gt;"",TRIM(GL_Paste!$M10588),IFERROR(MID(GL_Paste!$I10588,FIND("[",GL_Paste!$I10588)+1,FIND("]",GL_Paste!$I10588)-FIND("[",GL_Paste!$I10588)-1),"")))</f>
        <v/>
      </c>
      <c r="D10591">
        <f>IF(GL_Paste!$B10588="","",IFERROR(INDEX(DeptName,MATCH($C10591,DeptTag,0)),"UNALLOCATED"))</f>
        <v/>
      </c>
      <c r="E10591">
        <f>IF(GL_Paste!$B10588="","",IFERROR(INDEX(AcctCat,MATCH(GL_Paste!$B10588&amp;"",AcctCode,0)),"UNKNOWN"))</f>
        <v/>
      </c>
      <c r="F10591">
        <f>IF(GL_Paste!$B10588="","",IFERROR(INDEX(AcctSub,MATCH(GL_Paste!$B10588&amp;"",AcctCode,0)),"UNKNOWN"))</f>
        <v/>
      </c>
    </row>
    <row r="10592">
      <c r="A10592" s="40">
        <f>IF(GL_Paste!$B10589="","",N(GL_Paste!$H10589)-N(GL_Paste!$G10589))</f>
        <v/>
      </c>
      <c r="B10592" s="43">
        <f>IF(GL_Paste!$B10589="","",DATE(YEAR(GL_Paste!$E10589),MONTH(GL_Paste!$E10589),1))</f>
        <v/>
      </c>
      <c r="C10592">
        <f>IF(GL_Paste!$B10589="","",IF(TRIM(GL_Paste!$M10589)&lt;&gt;"",TRIM(GL_Paste!$M10589),IFERROR(MID(GL_Paste!$I10589,FIND("[",GL_Paste!$I10589)+1,FIND("]",GL_Paste!$I10589)-FIND("[",GL_Paste!$I10589)-1),"")))</f>
        <v/>
      </c>
      <c r="D10592">
        <f>IF(GL_Paste!$B10589="","",IFERROR(INDEX(DeptName,MATCH($C10592,DeptTag,0)),"UNALLOCATED"))</f>
        <v/>
      </c>
      <c r="E10592">
        <f>IF(GL_Paste!$B10589="","",IFERROR(INDEX(AcctCat,MATCH(GL_Paste!$B10589&amp;"",AcctCode,0)),"UNKNOWN"))</f>
        <v/>
      </c>
      <c r="F10592">
        <f>IF(GL_Paste!$B10589="","",IFERROR(INDEX(AcctSub,MATCH(GL_Paste!$B10589&amp;"",AcctCode,0)),"UNKNOWN"))</f>
        <v/>
      </c>
    </row>
    <row r="10593">
      <c r="A10593" s="40">
        <f>IF(GL_Paste!$B10590="","",N(GL_Paste!$H10590)-N(GL_Paste!$G10590))</f>
        <v/>
      </c>
      <c r="B10593" s="43">
        <f>IF(GL_Paste!$B10590="","",DATE(YEAR(GL_Paste!$E10590),MONTH(GL_Paste!$E10590),1))</f>
        <v/>
      </c>
      <c r="C10593">
        <f>IF(GL_Paste!$B10590="","",IF(TRIM(GL_Paste!$M10590)&lt;&gt;"",TRIM(GL_Paste!$M10590),IFERROR(MID(GL_Paste!$I10590,FIND("[",GL_Paste!$I10590)+1,FIND("]",GL_Paste!$I10590)-FIND("[",GL_Paste!$I10590)-1),"")))</f>
        <v/>
      </c>
      <c r="D10593">
        <f>IF(GL_Paste!$B10590="","",IFERROR(INDEX(DeptName,MATCH($C10593,DeptTag,0)),"UNALLOCATED"))</f>
        <v/>
      </c>
      <c r="E10593">
        <f>IF(GL_Paste!$B10590="","",IFERROR(INDEX(AcctCat,MATCH(GL_Paste!$B10590&amp;"",AcctCode,0)),"UNKNOWN"))</f>
        <v/>
      </c>
      <c r="F10593">
        <f>IF(GL_Paste!$B10590="","",IFERROR(INDEX(AcctSub,MATCH(GL_Paste!$B10590&amp;"",AcctCode,0)),"UNKNOWN"))</f>
        <v/>
      </c>
    </row>
    <row r="10594">
      <c r="A10594" s="40">
        <f>IF(GL_Paste!$B10591="","",N(GL_Paste!$H10591)-N(GL_Paste!$G10591))</f>
        <v/>
      </c>
      <c r="B10594" s="43">
        <f>IF(GL_Paste!$B10591="","",DATE(YEAR(GL_Paste!$E10591),MONTH(GL_Paste!$E10591),1))</f>
        <v/>
      </c>
      <c r="C10594">
        <f>IF(GL_Paste!$B10591="","",IF(TRIM(GL_Paste!$M10591)&lt;&gt;"",TRIM(GL_Paste!$M10591),IFERROR(MID(GL_Paste!$I10591,FIND("[",GL_Paste!$I10591)+1,FIND("]",GL_Paste!$I10591)-FIND("[",GL_Paste!$I10591)-1),"")))</f>
        <v/>
      </c>
      <c r="D10594">
        <f>IF(GL_Paste!$B10591="","",IFERROR(INDEX(DeptName,MATCH($C10594,DeptTag,0)),"UNALLOCATED"))</f>
        <v/>
      </c>
      <c r="E10594">
        <f>IF(GL_Paste!$B10591="","",IFERROR(INDEX(AcctCat,MATCH(GL_Paste!$B10591&amp;"",AcctCode,0)),"UNKNOWN"))</f>
        <v/>
      </c>
      <c r="F10594">
        <f>IF(GL_Paste!$B10591="","",IFERROR(INDEX(AcctSub,MATCH(GL_Paste!$B10591&amp;"",AcctCode,0)),"UNKNOWN"))</f>
        <v/>
      </c>
    </row>
    <row r="10595">
      <c r="A10595" s="40">
        <f>IF(GL_Paste!$B10592="","",N(GL_Paste!$H10592)-N(GL_Paste!$G10592))</f>
        <v/>
      </c>
      <c r="B10595" s="43">
        <f>IF(GL_Paste!$B10592="","",DATE(YEAR(GL_Paste!$E10592),MONTH(GL_Paste!$E10592),1))</f>
        <v/>
      </c>
      <c r="C10595">
        <f>IF(GL_Paste!$B10592="","",IF(TRIM(GL_Paste!$M10592)&lt;&gt;"",TRIM(GL_Paste!$M10592),IFERROR(MID(GL_Paste!$I10592,FIND("[",GL_Paste!$I10592)+1,FIND("]",GL_Paste!$I10592)-FIND("[",GL_Paste!$I10592)-1),"")))</f>
        <v/>
      </c>
      <c r="D10595">
        <f>IF(GL_Paste!$B10592="","",IFERROR(INDEX(DeptName,MATCH($C10595,DeptTag,0)),"UNALLOCATED"))</f>
        <v/>
      </c>
      <c r="E10595">
        <f>IF(GL_Paste!$B10592="","",IFERROR(INDEX(AcctCat,MATCH(GL_Paste!$B10592&amp;"",AcctCode,0)),"UNKNOWN"))</f>
        <v/>
      </c>
      <c r="F10595">
        <f>IF(GL_Paste!$B10592="","",IFERROR(INDEX(AcctSub,MATCH(GL_Paste!$B10592&amp;"",AcctCode,0)),"UNKNOWN"))</f>
        <v/>
      </c>
    </row>
    <row r="10596">
      <c r="A10596" s="40">
        <f>IF(GL_Paste!$B10593="","",N(GL_Paste!$H10593)-N(GL_Paste!$G10593))</f>
        <v/>
      </c>
      <c r="B10596" s="43">
        <f>IF(GL_Paste!$B10593="","",DATE(YEAR(GL_Paste!$E10593),MONTH(GL_Paste!$E10593),1))</f>
        <v/>
      </c>
      <c r="C10596">
        <f>IF(GL_Paste!$B10593="","",IF(TRIM(GL_Paste!$M10593)&lt;&gt;"",TRIM(GL_Paste!$M10593),IFERROR(MID(GL_Paste!$I10593,FIND("[",GL_Paste!$I10593)+1,FIND("]",GL_Paste!$I10593)-FIND("[",GL_Paste!$I10593)-1),"")))</f>
        <v/>
      </c>
      <c r="D10596">
        <f>IF(GL_Paste!$B10593="","",IFERROR(INDEX(DeptName,MATCH($C10596,DeptTag,0)),"UNALLOCATED"))</f>
        <v/>
      </c>
      <c r="E10596">
        <f>IF(GL_Paste!$B10593="","",IFERROR(INDEX(AcctCat,MATCH(GL_Paste!$B10593&amp;"",AcctCode,0)),"UNKNOWN"))</f>
        <v/>
      </c>
      <c r="F10596">
        <f>IF(GL_Paste!$B10593="","",IFERROR(INDEX(AcctSub,MATCH(GL_Paste!$B10593&amp;"",AcctCode,0)),"UNKNOWN"))</f>
        <v/>
      </c>
    </row>
    <row r="10597">
      <c r="A10597" s="40">
        <f>IF(GL_Paste!$B10594="","",N(GL_Paste!$H10594)-N(GL_Paste!$G10594))</f>
        <v/>
      </c>
      <c r="B10597" s="43">
        <f>IF(GL_Paste!$B10594="","",DATE(YEAR(GL_Paste!$E10594),MONTH(GL_Paste!$E10594),1))</f>
        <v/>
      </c>
      <c r="C10597">
        <f>IF(GL_Paste!$B10594="","",IF(TRIM(GL_Paste!$M10594)&lt;&gt;"",TRIM(GL_Paste!$M10594),IFERROR(MID(GL_Paste!$I10594,FIND("[",GL_Paste!$I10594)+1,FIND("]",GL_Paste!$I10594)-FIND("[",GL_Paste!$I10594)-1),"")))</f>
        <v/>
      </c>
      <c r="D10597">
        <f>IF(GL_Paste!$B10594="","",IFERROR(INDEX(DeptName,MATCH($C10597,DeptTag,0)),"UNALLOCATED"))</f>
        <v/>
      </c>
      <c r="E10597">
        <f>IF(GL_Paste!$B10594="","",IFERROR(INDEX(AcctCat,MATCH(GL_Paste!$B10594&amp;"",AcctCode,0)),"UNKNOWN"))</f>
        <v/>
      </c>
      <c r="F10597">
        <f>IF(GL_Paste!$B10594="","",IFERROR(INDEX(AcctSub,MATCH(GL_Paste!$B10594&amp;"",AcctCode,0)),"UNKNOWN"))</f>
        <v/>
      </c>
    </row>
    <row r="10598">
      <c r="A10598" s="40">
        <f>IF(GL_Paste!$B10595="","",N(GL_Paste!$H10595)-N(GL_Paste!$G10595))</f>
        <v/>
      </c>
      <c r="B10598" s="43">
        <f>IF(GL_Paste!$B10595="","",DATE(YEAR(GL_Paste!$E10595),MONTH(GL_Paste!$E10595),1))</f>
        <v/>
      </c>
      <c r="C10598">
        <f>IF(GL_Paste!$B10595="","",IF(TRIM(GL_Paste!$M10595)&lt;&gt;"",TRIM(GL_Paste!$M10595),IFERROR(MID(GL_Paste!$I10595,FIND("[",GL_Paste!$I10595)+1,FIND("]",GL_Paste!$I10595)-FIND("[",GL_Paste!$I10595)-1),"")))</f>
        <v/>
      </c>
      <c r="D10598">
        <f>IF(GL_Paste!$B10595="","",IFERROR(INDEX(DeptName,MATCH($C10598,DeptTag,0)),"UNALLOCATED"))</f>
        <v/>
      </c>
      <c r="E10598">
        <f>IF(GL_Paste!$B10595="","",IFERROR(INDEX(AcctCat,MATCH(GL_Paste!$B10595&amp;"",AcctCode,0)),"UNKNOWN"))</f>
        <v/>
      </c>
      <c r="F10598">
        <f>IF(GL_Paste!$B10595="","",IFERROR(INDEX(AcctSub,MATCH(GL_Paste!$B10595&amp;"",AcctCode,0)),"UNKNOWN"))</f>
        <v/>
      </c>
    </row>
    <row r="10599">
      <c r="A10599" s="40">
        <f>IF(GL_Paste!$B10596="","",N(GL_Paste!$H10596)-N(GL_Paste!$G10596))</f>
        <v/>
      </c>
      <c r="B10599" s="43">
        <f>IF(GL_Paste!$B10596="","",DATE(YEAR(GL_Paste!$E10596),MONTH(GL_Paste!$E10596),1))</f>
        <v/>
      </c>
      <c r="C10599">
        <f>IF(GL_Paste!$B10596="","",IF(TRIM(GL_Paste!$M10596)&lt;&gt;"",TRIM(GL_Paste!$M10596),IFERROR(MID(GL_Paste!$I10596,FIND("[",GL_Paste!$I10596)+1,FIND("]",GL_Paste!$I10596)-FIND("[",GL_Paste!$I10596)-1),"")))</f>
        <v/>
      </c>
      <c r="D10599">
        <f>IF(GL_Paste!$B10596="","",IFERROR(INDEX(DeptName,MATCH($C10599,DeptTag,0)),"UNALLOCATED"))</f>
        <v/>
      </c>
      <c r="E10599">
        <f>IF(GL_Paste!$B10596="","",IFERROR(INDEX(AcctCat,MATCH(GL_Paste!$B10596&amp;"",AcctCode,0)),"UNKNOWN"))</f>
        <v/>
      </c>
      <c r="F10599">
        <f>IF(GL_Paste!$B10596="","",IFERROR(INDEX(AcctSub,MATCH(GL_Paste!$B10596&amp;"",AcctCode,0)),"UNKNOWN"))</f>
        <v/>
      </c>
    </row>
    <row r="10600">
      <c r="A10600" s="40">
        <f>IF(GL_Paste!$B10597="","",N(GL_Paste!$H10597)-N(GL_Paste!$G10597))</f>
        <v/>
      </c>
      <c r="B10600" s="43">
        <f>IF(GL_Paste!$B10597="","",DATE(YEAR(GL_Paste!$E10597),MONTH(GL_Paste!$E10597),1))</f>
        <v/>
      </c>
      <c r="C10600">
        <f>IF(GL_Paste!$B10597="","",IF(TRIM(GL_Paste!$M10597)&lt;&gt;"",TRIM(GL_Paste!$M10597),IFERROR(MID(GL_Paste!$I10597,FIND("[",GL_Paste!$I10597)+1,FIND("]",GL_Paste!$I10597)-FIND("[",GL_Paste!$I10597)-1),"")))</f>
        <v/>
      </c>
      <c r="D10600">
        <f>IF(GL_Paste!$B10597="","",IFERROR(INDEX(DeptName,MATCH($C10600,DeptTag,0)),"UNALLOCATED"))</f>
        <v/>
      </c>
      <c r="E10600">
        <f>IF(GL_Paste!$B10597="","",IFERROR(INDEX(AcctCat,MATCH(GL_Paste!$B10597&amp;"",AcctCode,0)),"UNKNOWN"))</f>
        <v/>
      </c>
      <c r="F10600">
        <f>IF(GL_Paste!$B10597="","",IFERROR(INDEX(AcctSub,MATCH(GL_Paste!$B10597&amp;"",AcctCode,0)),"UNKNOWN"))</f>
        <v/>
      </c>
    </row>
    <row r="10601">
      <c r="A10601" s="40">
        <f>IF(GL_Paste!$B10598="","",N(GL_Paste!$H10598)-N(GL_Paste!$G10598))</f>
        <v/>
      </c>
      <c r="B10601" s="43">
        <f>IF(GL_Paste!$B10598="","",DATE(YEAR(GL_Paste!$E10598),MONTH(GL_Paste!$E10598),1))</f>
        <v/>
      </c>
      <c r="C10601">
        <f>IF(GL_Paste!$B10598="","",IF(TRIM(GL_Paste!$M10598)&lt;&gt;"",TRIM(GL_Paste!$M10598),IFERROR(MID(GL_Paste!$I10598,FIND("[",GL_Paste!$I10598)+1,FIND("]",GL_Paste!$I10598)-FIND("[",GL_Paste!$I10598)-1),"")))</f>
        <v/>
      </c>
      <c r="D10601">
        <f>IF(GL_Paste!$B10598="","",IFERROR(INDEX(DeptName,MATCH($C10601,DeptTag,0)),"UNALLOCATED"))</f>
        <v/>
      </c>
      <c r="E10601">
        <f>IF(GL_Paste!$B10598="","",IFERROR(INDEX(AcctCat,MATCH(GL_Paste!$B10598&amp;"",AcctCode,0)),"UNKNOWN"))</f>
        <v/>
      </c>
      <c r="F10601">
        <f>IF(GL_Paste!$B10598="","",IFERROR(INDEX(AcctSub,MATCH(GL_Paste!$B10598&amp;"",AcctCode,0)),"UNKNOWN"))</f>
        <v/>
      </c>
    </row>
    <row r="10602">
      <c r="A10602" s="40">
        <f>IF(GL_Paste!$B10599="","",N(GL_Paste!$H10599)-N(GL_Paste!$G10599))</f>
        <v/>
      </c>
      <c r="B10602" s="43">
        <f>IF(GL_Paste!$B10599="","",DATE(YEAR(GL_Paste!$E10599),MONTH(GL_Paste!$E10599),1))</f>
        <v/>
      </c>
      <c r="C10602">
        <f>IF(GL_Paste!$B10599="","",IF(TRIM(GL_Paste!$M10599)&lt;&gt;"",TRIM(GL_Paste!$M10599),IFERROR(MID(GL_Paste!$I10599,FIND("[",GL_Paste!$I10599)+1,FIND("]",GL_Paste!$I10599)-FIND("[",GL_Paste!$I10599)-1),"")))</f>
        <v/>
      </c>
      <c r="D10602">
        <f>IF(GL_Paste!$B10599="","",IFERROR(INDEX(DeptName,MATCH($C10602,DeptTag,0)),"UNALLOCATED"))</f>
        <v/>
      </c>
      <c r="E10602">
        <f>IF(GL_Paste!$B10599="","",IFERROR(INDEX(AcctCat,MATCH(GL_Paste!$B10599&amp;"",AcctCode,0)),"UNKNOWN"))</f>
        <v/>
      </c>
      <c r="F10602">
        <f>IF(GL_Paste!$B10599="","",IFERROR(INDEX(AcctSub,MATCH(GL_Paste!$B10599&amp;"",AcctCode,0)),"UNKNOWN"))</f>
        <v/>
      </c>
    </row>
    <row r="10603">
      <c r="A10603" s="40">
        <f>IF(GL_Paste!$B10600="","",N(GL_Paste!$H10600)-N(GL_Paste!$G10600))</f>
        <v/>
      </c>
      <c r="B10603" s="43">
        <f>IF(GL_Paste!$B10600="","",DATE(YEAR(GL_Paste!$E10600),MONTH(GL_Paste!$E10600),1))</f>
        <v/>
      </c>
      <c r="C10603">
        <f>IF(GL_Paste!$B10600="","",IF(TRIM(GL_Paste!$M10600)&lt;&gt;"",TRIM(GL_Paste!$M10600),IFERROR(MID(GL_Paste!$I10600,FIND("[",GL_Paste!$I10600)+1,FIND("]",GL_Paste!$I10600)-FIND("[",GL_Paste!$I10600)-1),"")))</f>
        <v/>
      </c>
      <c r="D10603">
        <f>IF(GL_Paste!$B10600="","",IFERROR(INDEX(DeptName,MATCH($C10603,DeptTag,0)),"UNALLOCATED"))</f>
        <v/>
      </c>
      <c r="E10603">
        <f>IF(GL_Paste!$B10600="","",IFERROR(INDEX(AcctCat,MATCH(GL_Paste!$B10600&amp;"",AcctCode,0)),"UNKNOWN"))</f>
        <v/>
      </c>
      <c r="F10603">
        <f>IF(GL_Paste!$B10600="","",IFERROR(INDEX(AcctSub,MATCH(GL_Paste!$B10600&amp;"",AcctCode,0)),"UNKNOWN"))</f>
        <v/>
      </c>
    </row>
    <row r="10604">
      <c r="A10604" s="40">
        <f>IF(GL_Paste!$B10601="","",N(GL_Paste!$H10601)-N(GL_Paste!$G10601))</f>
        <v/>
      </c>
      <c r="B10604" s="43">
        <f>IF(GL_Paste!$B10601="","",DATE(YEAR(GL_Paste!$E10601),MONTH(GL_Paste!$E10601),1))</f>
        <v/>
      </c>
      <c r="C10604">
        <f>IF(GL_Paste!$B10601="","",IF(TRIM(GL_Paste!$M10601)&lt;&gt;"",TRIM(GL_Paste!$M10601),IFERROR(MID(GL_Paste!$I10601,FIND("[",GL_Paste!$I10601)+1,FIND("]",GL_Paste!$I10601)-FIND("[",GL_Paste!$I10601)-1),"")))</f>
        <v/>
      </c>
      <c r="D10604">
        <f>IF(GL_Paste!$B10601="","",IFERROR(INDEX(DeptName,MATCH($C10604,DeptTag,0)),"UNALLOCATED"))</f>
        <v/>
      </c>
      <c r="E10604">
        <f>IF(GL_Paste!$B10601="","",IFERROR(INDEX(AcctCat,MATCH(GL_Paste!$B10601&amp;"",AcctCode,0)),"UNKNOWN"))</f>
        <v/>
      </c>
      <c r="F10604">
        <f>IF(GL_Paste!$B10601="","",IFERROR(INDEX(AcctSub,MATCH(GL_Paste!$B10601&amp;"",AcctCode,0)),"UNKNOWN"))</f>
        <v/>
      </c>
    </row>
    <row r="10605">
      <c r="A10605" s="40">
        <f>IF(GL_Paste!$B10602="","",N(GL_Paste!$H10602)-N(GL_Paste!$G10602))</f>
        <v/>
      </c>
      <c r="B10605" s="43">
        <f>IF(GL_Paste!$B10602="","",DATE(YEAR(GL_Paste!$E10602),MONTH(GL_Paste!$E10602),1))</f>
        <v/>
      </c>
      <c r="C10605">
        <f>IF(GL_Paste!$B10602="","",IF(TRIM(GL_Paste!$M10602)&lt;&gt;"",TRIM(GL_Paste!$M10602),IFERROR(MID(GL_Paste!$I10602,FIND("[",GL_Paste!$I10602)+1,FIND("]",GL_Paste!$I10602)-FIND("[",GL_Paste!$I10602)-1),"")))</f>
        <v/>
      </c>
      <c r="D10605">
        <f>IF(GL_Paste!$B10602="","",IFERROR(INDEX(DeptName,MATCH($C10605,DeptTag,0)),"UNALLOCATED"))</f>
        <v/>
      </c>
      <c r="E10605">
        <f>IF(GL_Paste!$B10602="","",IFERROR(INDEX(AcctCat,MATCH(GL_Paste!$B10602&amp;"",AcctCode,0)),"UNKNOWN"))</f>
        <v/>
      </c>
      <c r="F10605">
        <f>IF(GL_Paste!$B10602="","",IFERROR(INDEX(AcctSub,MATCH(GL_Paste!$B10602&amp;"",AcctCode,0)),"UNKNOWN"))</f>
        <v/>
      </c>
    </row>
    <row r="10606">
      <c r="A10606" s="40">
        <f>IF(GL_Paste!$B10603="","",N(GL_Paste!$H10603)-N(GL_Paste!$G10603))</f>
        <v/>
      </c>
      <c r="B10606" s="43">
        <f>IF(GL_Paste!$B10603="","",DATE(YEAR(GL_Paste!$E10603),MONTH(GL_Paste!$E10603),1))</f>
        <v/>
      </c>
      <c r="C10606">
        <f>IF(GL_Paste!$B10603="","",IF(TRIM(GL_Paste!$M10603)&lt;&gt;"",TRIM(GL_Paste!$M10603),IFERROR(MID(GL_Paste!$I10603,FIND("[",GL_Paste!$I10603)+1,FIND("]",GL_Paste!$I10603)-FIND("[",GL_Paste!$I10603)-1),"")))</f>
        <v/>
      </c>
      <c r="D10606">
        <f>IF(GL_Paste!$B10603="","",IFERROR(INDEX(DeptName,MATCH($C10606,DeptTag,0)),"UNALLOCATED"))</f>
        <v/>
      </c>
      <c r="E10606">
        <f>IF(GL_Paste!$B10603="","",IFERROR(INDEX(AcctCat,MATCH(GL_Paste!$B10603&amp;"",AcctCode,0)),"UNKNOWN"))</f>
        <v/>
      </c>
      <c r="F10606">
        <f>IF(GL_Paste!$B10603="","",IFERROR(INDEX(AcctSub,MATCH(GL_Paste!$B10603&amp;"",AcctCode,0)),"UNKNOWN"))</f>
        <v/>
      </c>
    </row>
    <row r="10607">
      <c r="A10607" s="40">
        <f>IF(GL_Paste!$B10604="","",N(GL_Paste!$H10604)-N(GL_Paste!$G10604))</f>
        <v/>
      </c>
      <c r="B10607" s="43">
        <f>IF(GL_Paste!$B10604="","",DATE(YEAR(GL_Paste!$E10604),MONTH(GL_Paste!$E10604),1))</f>
        <v/>
      </c>
      <c r="C10607">
        <f>IF(GL_Paste!$B10604="","",IF(TRIM(GL_Paste!$M10604)&lt;&gt;"",TRIM(GL_Paste!$M10604),IFERROR(MID(GL_Paste!$I10604,FIND("[",GL_Paste!$I10604)+1,FIND("]",GL_Paste!$I10604)-FIND("[",GL_Paste!$I10604)-1),"")))</f>
        <v/>
      </c>
      <c r="D10607">
        <f>IF(GL_Paste!$B10604="","",IFERROR(INDEX(DeptName,MATCH($C10607,DeptTag,0)),"UNALLOCATED"))</f>
        <v/>
      </c>
      <c r="E10607">
        <f>IF(GL_Paste!$B10604="","",IFERROR(INDEX(AcctCat,MATCH(GL_Paste!$B10604&amp;"",AcctCode,0)),"UNKNOWN"))</f>
        <v/>
      </c>
      <c r="F10607">
        <f>IF(GL_Paste!$B10604="","",IFERROR(INDEX(AcctSub,MATCH(GL_Paste!$B10604&amp;"",AcctCode,0)),"UNKNOWN"))</f>
        <v/>
      </c>
    </row>
    <row r="10608">
      <c r="A10608" s="40">
        <f>IF(GL_Paste!$B10605="","",N(GL_Paste!$H10605)-N(GL_Paste!$G10605))</f>
        <v/>
      </c>
      <c r="B10608" s="43">
        <f>IF(GL_Paste!$B10605="","",DATE(YEAR(GL_Paste!$E10605),MONTH(GL_Paste!$E10605),1))</f>
        <v/>
      </c>
      <c r="C10608">
        <f>IF(GL_Paste!$B10605="","",IF(TRIM(GL_Paste!$M10605)&lt;&gt;"",TRIM(GL_Paste!$M10605),IFERROR(MID(GL_Paste!$I10605,FIND("[",GL_Paste!$I10605)+1,FIND("]",GL_Paste!$I10605)-FIND("[",GL_Paste!$I10605)-1),"")))</f>
        <v/>
      </c>
      <c r="D10608">
        <f>IF(GL_Paste!$B10605="","",IFERROR(INDEX(DeptName,MATCH($C10608,DeptTag,0)),"UNALLOCATED"))</f>
        <v/>
      </c>
      <c r="E10608">
        <f>IF(GL_Paste!$B10605="","",IFERROR(INDEX(AcctCat,MATCH(GL_Paste!$B10605&amp;"",AcctCode,0)),"UNKNOWN"))</f>
        <v/>
      </c>
      <c r="F10608">
        <f>IF(GL_Paste!$B10605="","",IFERROR(INDEX(AcctSub,MATCH(GL_Paste!$B10605&amp;"",AcctCode,0)),"UNKNOWN"))</f>
        <v/>
      </c>
    </row>
    <row r="10609">
      <c r="A10609" s="40">
        <f>IF(GL_Paste!$B10606="","",N(GL_Paste!$H10606)-N(GL_Paste!$G10606))</f>
        <v/>
      </c>
      <c r="B10609" s="43">
        <f>IF(GL_Paste!$B10606="","",DATE(YEAR(GL_Paste!$E10606),MONTH(GL_Paste!$E10606),1))</f>
        <v/>
      </c>
      <c r="C10609">
        <f>IF(GL_Paste!$B10606="","",IF(TRIM(GL_Paste!$M10606)&lt;&gt;"",TRIM(GL_Paste!$M10606),IFERROR(MID(GL_Paste!$I10606,FIND("[",GL_Paste!$I10606)+1,FIND("]",GL_Paste!$I10606)-FIND("[",GL_Paste!$I10606)-1),"")))</f>
        <v/>
      </c>
      <c r="D10609">
        <f>IF(GL_Paste!$B10606="","",IFERROR(INDEX(DeptName,MATCH($C10609,DeptTag,0)),"UNALLOCATED"))</f>
        <v/>
      </c>
      <c r="E10609">
        <f>IF(GL_Paste!$B10606="","",IFERROR(INDEX(AcctCat,MATCH(GL_Paste!$B10606&amp;"",AcctCode,0)),"UNKNOWN"))</f>
        <v/>
      </c>
      <c r="F10609">
        <f>IF(GL_Paste!$B10606="","",IFERROR(INDEX(AcctSub,MATCH(GL_Paste!$B10606&amp;"",AcctCode,0)),"UNKNOWN"))</f>
        <v/>
      </c>
    </row>
    <row r="10610">
      <c r="A10610" s="40">
        <f>IF(GL_Paste!$B10607="","",N(GL_Paste!$H10607)-N(GL_Paste!$G10607))</f>
        <v/>
      </c>
      <c r="B10610" s="43">
        <f>IF(GL_Paste!$B10607="","",DATE(YEAR(GL_Paste!$E10607),MONTH(GL_Paste!$E10607),1))</f>
        <v/>
      </c>
      <c r="C10610">
        <f>IF(GL_Paste!$B10607="","",IF(TRIM(GL_Paste!$M10607)&lt;&gt;"",TRIM(GL_Paste!$M10607),IFERROR(MID(GL_Paste!$I10607,FIND("[",GL_Paste!$I10607)+1,FIND("]",GL_Paste!$I10607)-FIND("[",GL_Paste!$I10607)-1),"")))</f>
        <v/>
      </c>
      <c r="D10610">
        <f>IF(GL_Paste!$B10607="","",IFERROR(INDEX(DeptName,MATCH($C10610,DeptTag,0)),"UNALLOCATED"))</f>
        <v/>
      </c>
      <c r="E10610">
        <f>IF(GL_Paste!$B10607="","",IFERROR(INDEX(AcctCat,MATCH(GL_Paste!$B10607&amp;"",AcctCode,0)),"UNKNOWN"))</f>
        <v/>
      </c>
      <c r="F10610">
        <f>IF(GL_Paste!$B10607="","",IFERROR(INDEX(AcctSub,MATCH(GL_Paste!$B10607&amp;"",AcctCode,0)),"UNKNOWN"))</f>
        <v/>
      </c>
    </row>
    <row r="10611">
      <c r="A10611" s="40">
        <f>IF(GL_Paste!$B10608="","",N(GL_Paste!$H10608)-N(GL_Paste!$G10608))</f>
        <v/>
      </c>
      <c r="B10611" s="43">
        <f>IF(GL_Paste!$B10608="","",DATE(YEAR(GL_Paste!$E10608),MONTH(GL_Paste!$E10608),1))</f>
        <v/>
      </c>
      <c r="C10611">
        <f>IF(GL_Paste!$B10608="","",IF(TRIM(GL_Paste!$M10608)&lt;&gt;"",TRIM(GL_Paste!$M10608),IFERROR(MID(GL_Paste!$I10608,FIND("[",GL_Paste!$I10608)+1,FIND("]",GL_Paste!$I10608)-FIND("[",GL_Paste!$I10608)-1),"")))</f>
        <v/>
      </c>
      <c r="D10611">
        <f>IF(GL_Paste!$B10608="","",IFERROR(INDEX(DeptName,MATCH($C10611,DeptTag,0)),"UNALLOCATED"))</f>
        <v/>
      </c>
      <c r="E10611">
        <f>IF(GL_Paste!$B10608="","",IFERROR(INDEX(AcctCat,MATCH(GL_Paste!$B10608&amp;"",AcctCode,0)),"UNKNOWN"))</f>
        <v/>
      </c>
      <c r="F10611">
        <f>IF(GL_Paste!$B10608="","",IFERROR(INDEX(AcctSub,MATCH(GL_Paste!$B10608&amp;"",AcctCode,0)),"UNKNOWN"))</f>
        <v/>
      </c>
    </row>
    <row r="10612">
      <c r="A10612" s="40">
        <f>IF(GL_Paste!$B10609="","",N(GL_Paste!$H10609)-N(GL_Paste!$G10609))</f>
        <v/>
      </c>
      <c r="B10612" s="43">
        <f>IF(GL_Paste!$B10609="","",DATE(YEAR(GL_Paste!$E10609),MONTH(GL_Paste!$E10609),1))</f>
        <v/>
      </c>
      <c r="C10612">
        <f>IF(GL_Paste!$B10609="","",IF(TRIM(GL_Paste!$M10609)&lt;&gt;"",TRIM(GL_Paste!$M10609),IFERROR(MID(GL_Paste!$I10609,FIND("[",GL_Paste!$I10609)+1,FIND("]",GL_Paste!$I10609)-FIND("[",GL_Paste!$I10609)-1),"")))</f>
        <v/>
      </c>
      <c r="D10612">
        <f>IF(GL_Paste!$B10609="","",IFERROR(INDEX(DeptName,MATCH($C10612,DeptTag,0)),"UNALLOCATED"))</f>
        <v/>
      </c>
      <c r="E10612">
        <f>IF(GL_Paste!$B10609="","",IFERROR(INDEX(AcctCat,MATCH(GL_Paste!$B10609&amp;"",AcctCode,0)),"UNKNOWN"))</f>
        <v/>
      </c>
      <c r="F10612">
        <f>IF(GL_Paste!$B10609="","",IFERROR(INDEX(AcctSub,MATCH(GL_Paste!$B10609&amp;"",AcctCode,0)),"UNKNOWN"))</f>
        <v/>
      </c>
    </row>
    <row r="10613">
      <c r="A10613" s="40">
        <f>IF(GL_Paste!$B10610="","",N(GL_Paste!$H10610)-N(GL_Paste!$G10610))</f>
        <v/>
      </c>
      <c r="B10613" s="43">
        <f>IF(GL_Paste!$B10610="","",DATE(YEAR(GL_Paste!$E10610),MONTH(GL_Paste!$E10610),1))</f>
        <v/>
      </c>
      <c r="C10613">
        <f>IF(GL_Paste!$B10610="","",IF(TRIM(GL_Paste!$M10610)&lt;&gt;"",TRIM(GL_Paste!$M10610),IFERROR(MID(GL_Paste!$I10610,FIND("[",GL_Paste!$I10610)+1,FIND("]",GL_Paste!$I10610)-FIND("[",GL_Paste!$I10610)-1),"")))</f>
        <v/>
      </c>
      <c r="D10613">
        <f>IF(GL_Paste!$B10610="","",IFERROR(INDEX(DeptName,MATCH($C10613,DeptTag,0)),"UNALLOCATED"))</f>
        <v/>
      </c>
      <c r="E10613">
        <f>IF(GL_Paste!$B10610="","",IFERROR(INDEX(AcctCat,MATCH(GL_Paste!$B10610&amp;"",AcctCode,0)),"UNKNOWN"))</f>
        <v/>
      </c>
      <c r="F10613">
        <f>IF(GL_Paste!$B10610="","",IFERROR(INDEX(AcctSub,MATCH(GL_Paste!$B10610&amp;"",AcctCode,0)),"UNKNOWN"))</f>
        <v/>
      </c>
    </row>
    <row r="10614">
      <c r="A10614" s="40">
        <f>IF(GL_Paste!$B10611="","",N(GL_Paste!$H10611)-N(GL_Paste!$G10611))</f>
        <v/>
      </c>
      <c r="B10614" s="43">
        <f>IF(GL_Paste!$B10611="","",DATE(YEAR(GL_Paste!$E10611),MONTH(GL_Paste!$E10611),1))</f>
        <v/>
      </c>
      <c r="C10614">
        <f>IF(GL_Paste!$B10611="","",IF(TRIM(GL_Paste!$M10611)&lt;&gt;"",TRIM(GL_Paste!$M10611),IFERROR(MID(GL_Paste!$I10611,FIND("[",GL_Paste!$I10611)+1,FIND("]",GL_Paste!$I10611)-FIND("[",GL_Paste!$I10611)-1),"")))</f>
        <v/>
      </c>
      <c r="D10614">
        <f>IF(GL_Paste!$B10611="","",IFERROR(INDEX(DeptName,MATCH($C10614,DeptTag,0)),"UNALLOCATED"))</f>
        <v/>
      </c>
      <c r="E10614">
        <f>IF(GL_Paste!$B10611="","",IFERROR(INDEX(AcctCat,MATCH(GL_Paste!$B10611&amp;"",AcctCode,0)),"UNKNOWN"))</f>
        <v/>
      </c>
      <c r="F10614">
        <f>IF(GL_Paste!$B10611="","",IFERROR(INDEX(AcctSub,MATCH(GL_Paste!$B10611&amp;"",AcctCode,0)),"UNKNOWN"))</f>
        <v/>
      </c>
    </row>
    <row r="10615">
      <c r="A10615" s="40">
        <f>IF(GL_Paste!$B10612="","",N(GL_Paste!$H10612)-N(GL_Paste!$G10612))</f>
        <v/>
      </c>
      <c r="B10615" s="43">
        <f>IF(GL_Paste!$B10612="","",DATE(YEAR(GL_Paste!$E10612),MONTH(GL_Paste!$E10612),1))</f>
        <v/>
      </c>
      <c r="C10615">
        <f>IF(GL_Paste!$B10612="","",IF(TRIM(GL_Paste!$M10612)&lt;&gt;"",TRIM(GL_Paste!$M10612),IFERROR(MID(GL_Paste!$I10612,FIND("[",GL_Paste!$I10612)+1,FIND("]",GL_Paste!$I10612)-FIND("[",GL_Paste!$I10612)-1),"")))</f>
        <v/>
      </c>
      <c r="D10615">
        <f>IF(GL_Paste!$B10612="","",IFERROR(INDEX(DeptName,MATCH($C10615,DeptTag,0)),"UNALLOCATED"))</f>
        <v/>
      </c>
      <c r="E10615">
        <f>IF(GL_Paste!$B10612="","",IFERROR(INDEX(AcctCat,MATCH(GL_Paste!$B10612&amp;"",AcctCode,0)),"UNKNOWN"))</f>
        <v/>
      </c>
      <c r="F10615">
        <f>IF(GL_Paste!$B10612="","",IFERROR(INDEX(AcctSub,MATCH(GL_Paste!$B10612&amp;"",AcctCode,0)),"UNKNOWN"))</f>
        <v/>
      </c>
    </row>
    <row r="10616">
      <c r="A10616" s="40">
        <f>IF(GL_Paste!$B10613="","",N(GL_Paste!$H10613)-N(GL_Paste!$G10613))</f>
        <v/>
      </c>
      <c r="B10616" s="43">
        <f>IF(GL_Paste!$B10613="","",DATE(YEAR(GL_Paste!$E10613),MONTH(GL_Paste!$E10613),1))</f>
        <v/>
      </c>
      <c r="C10616">
        <f>IF(GL_Paste!$B10613="","",IF(TRIM(GL_Paste!$M10613)&lt;&gt;"",TRIM(GL_Paste!$M10613),IFERROR(MID(GL_Paste!$I10613,FIND("[",GL_Paste!$I10613)+1,FIND("]",GL_Paste!$I10613)-FIND("[",GL_Paste!$I10613)-1),"")))</f>
        <v/>
      </c>
      <c r="D10616">
        <f>IF(GL_Paste!$B10613="","",IFERROR(INDEX(DeptName,MATCH($C10616,DeptTag,0)),"UNALLOCATED"))</f>
        <v/>
      </c>
      <c r="E10616">
        <f>IF(GL_Paste!$B10613="","",IFERROR(INDEX(AcctCat,MATCH(GL_Paste!$B10613&amp;"",AcctCode,0)),"UNKNOWN"))</f>
        <v/>
      </c>
      <c r="F10616">
        <f>IF(GL_Paste!$B10613="","",IFERROR(INDEX(AcctSub,MATCH(GL_Paste!$B10613&amp;"",AcctCode,0)),"UNKNOWN"))</f>
        <v/>
      </c>
    </row>
    <row r="10617">
      <c r="A10617" s="40">
        <f>IF(GL_Paste!$B10614="","",N(GL_Paste!$H10614)-N(GL_Paste!$G10614))</f>
        <v/>
      </c>
      <c r="B10617" s="43">
        <f>IF(GL_Paste!$B10614="","",DATE(YEAR(GL_Paste!$E10614),MONTH(GL_Paste!$E10614),1))</f>
        <v/>
      </c>
      <c r="C10617">
        <f>IF(GL_Paste!$B10614="","",IF(TRIM(GL_Paste!$M10614)&lt;&gt;"",TRIM(GL_Paste!$M10614),IFERROR(MID(GL_Paste!$I10614,FIND("[",GL_Paste!$I10614)+1,FIND("]",GL_Paste!$I10614)-FIND("[",GL_Paste!$I10614)-1),"")))</f>
        <v/>
      </c>
      <c r="D10617">
        <f>IF(GL_Paste!$B10614="","",IFERROR(INDEX(DeptName,MATCH($C10617,DeptTag,0)),"UNALLOCATED"))</f>
        <v/>
      </c>
      <c r="E10617">
        <f>IF(GL_Paste!$B10614="","",IFERROR(INDEX(AcctCat,MATCH(GL_Paste!$B10614&amp;"",AcctCode,0)),"UNKNOWN"))</f>
        <v/>
      </c>
      <c r="F10617">
        <f>IF(GL_Paste!$B10614="","",IFERROR(INDEX(AcctSub,MATCH(GL_Paste!$B10614&amp;"",AcctCode,0)),"UNKNOWN"))</f>
        <v/>
      </c>
    </row>
    <row r="10618">
      <c r="A10618" s="40">
        <f>IF(GL_Paste!$B10615="","",N(GL_Paste!$H10615)-N(GL_Paste!$G10615))</f>
        <v/>
      </c>
      <c r="B10618" s="43">
        <f>IF(GL_Paste!$B10615="","",DATE(YEAR(GL_Paste!$E10615),MONTH(GL_Paste!$E10615),1))</f>
        <v/>
      </c>
      <c r="C10618">
        <f>IF(GL_Paste!$B10615="","",IF(TRIM(GL_Paste!$M10615)&lt;&gt;"",TRIM(GL_Paste!$M10615),IFERROR(MID(GL_Paste!$I10615,FIND("[",GL_Paste!$I10615)+1,FIND("]",GL_Paste!$I10615)-FIND("[",GL_Paste!$I10615)-1),"")))</f>
        <v/>
      </c>
      <c r="D10618">
        <f>IF(GL_Paste!$B10615="","",IFERROR(INDEX(DeptName,MATCH($C10618,DeptTag,0)),"UNALLOCATED"))</f>
        <v/>
      </c>
      <c r="E10618">
        <f>IF(GL_Paste!$B10615="","",IFERROR(INDEX(AcctCat,MATCH(GL_Paste!$B10615&amp;"",AcctCode,0)),"UNKNOWN"))</f>
        <v/>
      </c>
      <c r="F10618">
        <f>IF(GL_Paste!$B10615="","",IFERROR(INDEX(AcctSub,MATCH(GL_Paste!$B10615&amp;"",AcctCode,0)),"UNKNOWN"))</f>
        <v/>
      </c>
    </row>
    <row r="10619">
      <c r="A10619" s="40">
        <f>IF(GL_Paste!$B10616="","",N(GL_Paste!$H10616)-N(GL_Paste!$G10616))</f>
        <v/>
      </c>
      <c r="B10619" s="43">
        <f>IF(GL_Paste!$B10616="","",DATE(YEAR(GL_Paste!$E10616),MONTH(GL_Paste!$E10616),1))</f>
        <v/>
      </c>
      <c r="C10619">
        <f>IF(GL_Paste!$B10616="","",IF(TRIM(GL_Paste!$M10616)&lt;&gt;"",TRIM(GL_Paste!$M10616),IFERROR(MID(GL_Paste!$I10616,FIND("[",GL_Paste!$I10616)+1,FIND("]",GL_Paste!$I10616)-FIND("[",GL_Paste!$I10616)-1),"")))</f>
        <v/>
      </c>
      <c r="D10619">
        <f>IF(GL_Paste!$B10616="","",IFERROR(INDEX(DeptName,MATCH($C10619,DeptTag,0)),"UNALLOCATED"))</f>
        <v/>
      </c>
      <c r="E10619">
        <f>IF(GL_Paste!$B10616="","",IFERROR(INDEX(AcctCat,MATCH(GL_Paste!$B10616&amp;"",AcctCode,0)),"UNKNOWN"))</f>
        <v/>
      </c>
      <c r="F10619">
        <f>IF(GL_Paste!$B10616="","",IFERROR(INDEX(AcctSub,MATCH(GL_Paste!$B10616&amp;"",AcctCode,0)),"UNKNOWN"))</f>
        <v/>
      </c>
    </row>
    <row r="10620">
      <c r="A10620" s="40">
        <f>IF(GL_Paste!$B10617="","",N(GL_Paste!$H10617)-N(GL_Paste!$G10617))</f>
        <v/>
      </c>
      <c r="B10620" s="43">
        <f>IF(GL_Paste!$B10617="","",DATE(YEAR(GL_Paste!$E10617),MONTH(GL_Paste!$E10617),1))</f>
        <v/>
      </c>
      <c r="C10620">
        <f>IF(GL_Paste!$B10617="","",IF(TRIM(GL_Paste!$M10617)&lt;&gt;"",TRIM(GL_Paste!$M10617),IFERROR(MID(GL_Paste!$I10617,FIND("[",GL_Paste!$I10617)+1,FIND("]",GL_Paste!$I10617)-FIND("[",GL_Paste!$I10617)-1),"")))</f>
        <v/>
      </c>
      <c r="D10620">
        <f>IF(GL_Paste!$B10617="","",IFERROR(INDEX(DeptName,MATCH($C10620,DeptTag,0)),"UNALLOCATED"))</f>
        <v/>
      </c>
      <c r="E10620">
        <f>IF(GL_Paste!$B10617="","",IFERROR(INDEX(AcctCat,MATCH(GL_Paste!$B10617&amp;"",AcctCode,0)),"UNKNOWN"))</f>
        <v/>
      </c>
      <c r="F10620">
        <f>IF(GL_Paste!$B10617="","",IFERROR(INDEX(AcctSub,MATCH(GL_Paste!$B10617&amp;"",AcctCode,0)),"UNKNOWN"))</f>
        <v/>
      </c>
    </row>
    <row r="10621">
      <c r="A10621" s="40">
        <f>IF(GL_Paste!$B10618="","",N(GL_Paste!$H10618)-N(GL_Paste!$G10618))</f>
        <v/>
      </c>
      <c r="B10621" s="43">
        <f>IF(GL_Paste!$B10618="","",DATE(YEAR(GL_Paste!$E10618),MONTH(GL_Paste!$E10618),1))</f>
        <v/>
      </c>
      <c r="C10621">
        <f>IF(GL_Paste!$B10618="","",IF(TRIM(GL_Paste!$M10618)&lt;&gt;"",TRIM(GL_Paste!$M10618),IFERROR(MID(GL_Paste!$I10618,FIND("[",GL_Paste!$I10618)+1,FIND("]",GL_Paste!$I10618)-FIND("[",GL_Paste!$I10618)-1),"")))</f>
        <v/>
      </c>
      <c r="D10621">
        <f>IF(GL_Paste!$B10618="","",IFERROR(INDEX(DeptName,MATCH($C10621,DeptTag,0)),"UNALLOCATED"))</f>
        <v/>
      </c>
      <c r="E10621">
        <f>IF(GL_Paste!$B10618="","",IFERROR(INDEX(AcctCat,MATCH(GL_Paste!$B10618&amp;"",AcctCode,0)),"UNKNOWN"))</f>
        <v/>
      </c>
      <c r="F10621">
        <f>IF(GL_Paste!$B10618="","",IFERROR(INDEX(AcctSub,MATCH(GL_Paste!$B10618&amp;"",AcctCode,0)),"UNKNOWN"))</f>
        <v/>
      </c>
    </row>
    <row r="10622">
      <c r="A10622" s="40">
        <f>IF(GL_Paste!$B10619="","",N(GL_Paste!$H10619)-N(GL_Paste!$G10619))</f>
        <v/>
      </c>
      <c r="B10622" s="43">
        <f>IF(GL_Paste!$B10619="","",DATE(YEAR(GL_Paste!$E10619),MONTH(GL_Paste!$E10619),1))</f>
        <v/>
      </c>
      <c r="C10622">
        <f>IF(GL_Paste!$B10619="","",IF(TRIM(GL_Paste!$M10619)&lt;&gt;"",TRIM(GL_Paste!$M10619),IFERROR(MID(GL_Paste!$I10619,FIND("[",GL_Paste!$I10619)+1,FIND("]",GL_Paste!$I10619)-FIND("[",GL_Paste!$I10619)-1),"")))</f>
        <v/>
      </c>
      <c r="D10622">
        <f>IF(GL_Paste!$B10619="","",IFERROR(INDEX(DeptName,MATCH($C10622,DeptTag,0)),"UNALLOCATED"))</f>
        <v/>
      </c>
      <c r="E10622">
        <f>IF(GL_Paste!$B10619="","",IFERROR(INDEX(AcctCat,MATCH(GL_Paste!$B10619&amp;"",AcctCode,0)),"UNKNOWN"))</f>
        <v/>
      </c>
      <c r="F10622">
        <f>IF(GL_Paste!$B10619="","",IFERROR(INDEX(AcctSub,MATCH(GL_Paste!$B10619&amp;"",AcctCode,0)),"UNKNOWN"))</f>
        <v/>
      </c>
    </row>
    <row r="10623">
      <c r="A10623" s="40">
        <f>IF(GL_Paste!$B10620="","",N(GL_Paste!$H10620)-N(GL_Paste!$G10620))</f>
        <v/>
      </c>
      <c r="B10623" s="43">
        <f>IF(GL_Paste!$B10620="","",DATE(YEAR(GL_Paste!$E10620),MONTH(GL_Paste!$E10620),1))</f>
        <v/>
      </c>
      <c r="C10623">
        <f>IF(GL_Paste!$B10620="","",IF(TRIM(GL_Paste!$M10620)&lt;&gt;"",TRIM(GL_Paste!$M10620),IFERROR(MID(GL_Paste!$I10620,FIND("[",GL_Paste!$I10620)+1,FIND("]",GL_Paste!$I10620)-FIND("[",GL_Paste!$I10620)-1),"")))</f>
        <v/>
      </c>
      <c r="D10623">
        <f>IF(GL_Paste!$B10620="","",IFERROR(INDEX(DeptName,MATCH($C10623,DeptTag,0)),"UNALLOCATED"))</f>
        <v/>
      </c>
      <c r="E10623">
        <f>IF(GL_Paste!$B10620="","",IFERROR(INDEX(AcctCat,MATCH(GL_Paste!$B10620&amp;"",AcctCode,0)),"UNKNOWN"))</f>
        <v/>
      </c>
      <c r="F10623">
        <f>IF(GL_Paste!$B10620="","",IFERROR(INDEX(AcctSub,MATCH(GL_Paste!$B10620&amp;"",AcctCode,0)),"UNKNOWN"))</f>
        <v/>
      </c>
    </row>
    <row r="10624">
      <c r="A10624" s="40">
        <f>IF(GL_Paste!$B10621="","",N(GL_Paste!$H10621)-N(GL_Paste!$G10621))</f>
        <v/>
      </c>
      <c r="B10624" s="43">
        <f>IF(GL_Paste!$B10621="","",DATE(YEAR(GL_Paste!$E10621),MONTH(GL_Paste!$E10621),1))</f>
        <v/>
      </c>
      <c r="C10624">
        <f>IF(GL_Paste!$B10621="","",IF(TRIM(GL_Paste!$M10621)&lt;&gt;"",TRIM(GL_Paste!$M10621),IFERROR(MID(GL_Paste!$I10621,FIND("[",GL_Paste!$I10621)+1,FIND("]",GL_Paste!$I10621)-FIND("[",GL_Paste!$I10621)-1),"")))</f>
        <v/>
      </c>
      <c r="D10624">
        <f>IF(GL_Paste!$B10621="","",IFERROR(INDEX(DeptName,MATCH($C10624,DeptTag,0)),"UNALLOCATED"))</f>
        <v/>
      </c>
      <c r="E10624">
        <f>IF(GL_Paste!$B10621="","",IFERROR(INDEX(AcctCat,MATCH(GL_Paste!$B10621&amp;"",AcctCode,0)),"UNKNOWN"))</f>
        <v/>
      </c>
      <c r="F10624">
        <f>IF(GL_Paste!$B10621="","",IFERROR(INDEX(AcctSub,MATCH(GL_Paste!$B10621&amp;"",AcctCode,0)),"UNKNOWN"))</f>
        <v/>
      </c>
    </row>
    <row r="10625">
      <c r="A10625" s="40">
        <f>IF(GL_Paste!$B10622="","",N(GL_Paste!$H10622)-N(GL_Paste!$G10622))</f>
        <v/>
      </c>
      <c r="B10625" s="43">
        <f>IF(GL_Paste!$B10622="","",DATE(YEAR(GL_Paste!$E10622),MONTH(GL_Paste!$E10622),1))</f>
        <v/>
      </c>
      <c r="C10625">
        <f>IF(GL_Paste!$B10622="","",IF(TRIM(GL_Paste!$M10622)&lt;&gt;"",TRIM(GL_Paste!$M10622),IFERROR(MID(GL_Paste!$I10622,FIND("[",GL_Paste!$I10622)+1,FIND("]",GL_Paste!$I10622)-FIND("[",GL_Paste!$I10622)-1),"")))</f>
        <v/>
      </c>
      <c r="D10625">
        <f>IF(GL_Paste!$B10622="","",IFERROR(INDEX(DeptName,MATCH($C10625,DeptTag,0)),"UNALLOCATED"))</f>
        <v/>
      </c>
      <c r="E10625">
        <f>IF(GL_Paste!$B10622="","",IFERROR(INDEX(AcctCat,MATCH(GL_Paste!$B10622&amp;"",AcctCode,0)),"UNKNOWN"))</f>
        <v/>
      </c>
      <c r="F10625">
        <f>IF(GL_Paste!$B10622="","",IFERROR(INDEX(AcctSub,MATCH(GL_Paste!$B10622&amp;"",AcctCode,0)),"UNKNOWN"))</f>
        <v/>
      </c>
    </row>
    <row r="10626">
      <c r="A10626" s="40">
        <f>IF(GL_Paste!$B10623="","",N(GL_Paste!$H10623)-N(GL_Paste!$G10623))</f>
        <v/>
      </c>
      <c r="B10626" s="43">
        <f>IF(GL_Paste!$B10623="","",DATE(YEAR(GL_Paste!$E10623),MONTH(GL_Paste!$E10623),1))</f>
        <v/>
      </c>
      <c r="C10626">
        <f>IF(GL_Paste!$B10623="","",IF(TRIM(GL_Paste!$M10623)&lt;&gt;"",TRIM(GL_Paste!$M10623),IFERROR(MID(GL_Paste!$I10623,FIND("[",GL_Paste!$I10623)+1,FIND("]",GL_Paste!$I10623)-FIND("[",GL_Paste!$I10623)-1),"")))</f>
        <v/>
      </c>
      <c r="D10626">
        <f>IF(GL_Paste!$B10623="","",IFERROR(INDEX(DeptName,MATCH($C10626,DeptTag,0)),"UNALLOCATED"))</f>
        <v/>
      </c>
      <c r="E10626">
        <f>IF(GL_Paste!$B10623="","",IFERROR(INDEX(AcctCat,MATCH(GL_Paste!$B10623&amp;"",AcctCode,0)),"UNKNOWN"))</f>
        <v/>
      </c>
      <c r="F10626">
        <f>IF(GL_Paste!$B10623="","",IFERROR(INDEX(AcctSub,MATCH(GL_Paste!$B10623&amp;"",AcctCode,0)),"UNKNOWN"))</f>
        <v/>
      </c>
    </row>
    <row r="10627">
      <c r="A10627" s="40">
        <f>IF(GL_Paste!$B10624="","",N(GL_Paste!$H10624)-N(GL_Paste!$G10624))</f>
        <v/>
      </c>
      <c r="B10627" s="43">
        <f>IF(GL_Paste!$B10624="","",DATE(YEAR(GL_Paste!$E10624),MONTH(GL_Paste!$E10624),1))</f>
        <v/>
      </c>
      <c r="C10627">
        <f>IF(GL_Paste!$B10624="","",IF(TRIM(GL_Paste!$M10624)&lt;&gt;"",TRIM(GL_Paste!$M10624),IFERROR(MID(GL_Paste!$I10624,FIND("[",GL_Paste!$I10624)+1,FIND("]",GL_Paste!$I10624)-FIND("[",GL_Paste!$I10624)-1),"")))</f>
        <v/>
      </c>
      <c r="D10627">
        <f>IF(GL_Paste!$B10624="","",IFERROR(INDEX(DeptName,MATCH($C10627,DeptTag,0)),"UNALLOCATED"))</f>
        <v/>
      </c>
      <c r="E10627">
        <f>IF(GL_Paste!$B10624="","",IFERROR(INDEX(AcctCat,MATCH(GL_Paste!$B10624&amp;"",AcctCode,0)),"UNKNOWN"))</f>
        <v/>
      </c>
      <c r="F10627">
        <f>IF(GL_Paste!$B10624="","",IFERROR(INDEX(AcctSub,MATCH(GL_Paste!$B10624&amp;"",AcctCode,0)),"UNKNOWN"))</f>
        <v/>
      </c>
    </row>
    <row r="10628">
      <c r="A10628" s="40">
        <f>IF(GL_Paste!$B10625="","",N(GL_Paste!$H10625)-N(GL_Paste!$G10625))</f>
        <v/>
      </c>
      <c r="B10628" s="43">
        <f>IF(GL_Paste!$B10625="","",DATE(YEAR(GL_Paste!$E10625),MONTH(GL_Paste!$E10625),1))</f>
        <v/>
      </c>
      <c r="C10628">
        <f>IF(GL_Paste!$B10625="","",IF(TRIM(GL_Paste!$M10625)&lt;&gt;"",TRIM(GL_Paste!$M10625),IFERROR(MID(GL_Paste!$I10625,FIND("[",GL_Paste!$I10625)+1,FIND("]",GL_Paste!$I10625)-FIND("[",GL_Paste!$I10625)-1),"")))</f>
        <v/>
      </c>
      <c r="D10628">
        <f>IF(GL_Paste!$B10625="","",IFERROR(INDEX(DeptName,MATCH($C10628,DeptTag,0)),"UNALLOCATED"))</f>
        <v/>
      </c>
      <c r="E10628">
        <f>IF(GL_Paste!$B10625="","",IFERROR(INDEX(AcctCat,MATCH(GL_Paste!$B10625&amp;"",AcctCode,0)),"UNKNOWN"))</f>
        <v/>
      </c>
      <c r="F10628">
        <f>IF(GL_Paste!$B10625="","",IFERROR(INDEX(AcctSub,MATCH(GL_Paste!$B10625&amp;"",AcctCode,0)),"UNKNOWN"))</f>
        <v/>
      </c>
    </row>
    <row r="10629">
      <c r="A10629" s="40">
        <f>IF(GL_Paste!$B10626="","",N(GL_Paste!$H10626)-N(GL_Paste!$G10626))</f>
        <v/>
      </c>
      <c r="B10629" s="43">
        <f>IF(GL_Paste!$B10626="","",DATE(YEAR(GL_Paste!$E10626),MONTH(GL_Paste!$E10626),1))</f>
        <v/>
      </c>
      <c r="C10629">
        <f>IF(GL_Paste!$B10626="","",IF(TRIM(GL_Paste!$M10626)&lt;&gt;"",TRIM(GL_Paste!$M10626),IFERROR(MID(GL_Paste!$I10626,FIND("[",GL_Paste!$I10626)+1,FIND("]",GL_Paste!$I10626)-FIND("[",GL_Paste!$I10626)-1),"")))</f>
        <v/>
      </c>
      <c r="D10629">
        <f>IF(GL_Paste!$B10626="","",IFERROR(INDEX(DeptName,MATCH($C10629,DeptTag,0)),"UNALLOCATED"))</f>
        <v/>
      </c>
      <c r="E10629">
        <f>IF(GL_Paste!$B10626="","",IFERROR(INDEX(AcctCat,MATCH(GL_Paste!$B10626&amp;"",AcctCode,0)),"UNKNOWN"))</f>
        <v/>
      </c>
      <c r="F10629">
        <f>IF(GL_Paste!$B10626="","",IFERROR(INDEX(AcctSub,MATCH(GL_Paste!$B10626&amp;"",AcctCode,0)),"UNKNOWN"))</f>
        <v/>
      </c>
    </row>
    <row r="10630">
      <c r="A10630" s="40">
        <f>IF(GL_Paste!$B10627="","",N(GL_Paste!$H10627)-N(GL_Paste!$G10627))</f>
        <v/>
      </c>
      <c r="B10630" s="43">
        <f>IF(GL_Paste!$B10627="","",DATE(YEAR(GL_Paste!$E10627),MONTH(GL_Paste!$E10627),1))</f>
        <v/>
      </c>
      <c r="C10630">
        <f>IF(GL_Paste!$B10627="","",IF(TRIM(GL_Paste!$M10627)&lt;&gt;"",TRIM(GL_Paste!$M10627),IFERROR(MID(GL_Paste!$I10627,FIND("[",GL_Paste!$I10627)+1,FIND("]",GL_Paste!$I10627)-FIND("[",GL_Paste!$I10627)-1),"")))</f>
        <v/>
      </c>
      <c r="D10630">
        <f>IF(GL_Paste!$B10627="","",IFERROR(INDEX(DeptName,MATCH($C10630,DeptTag,0)),"UNALLOCATED"))</f>
        <v/>
      </c>
      <c r="E10630">
        <f>IF(GL_Paste!$B10627="","",IFERROR(INDEX(AcctCat,MATCH(GL_Paste!$B10627&amp;"",AcctCode,0)),"UNKNOWN"))</f>
        <v/>
      </c>
      <c r="F10630">
        <f>IF(GL_Paste!$B10627="","",IFERROR(INDEX(AcctSub,MATCH(GL_Paste!$B10627&amp;"",AcctCode,0)),"UNKNOWN"))</f>
        <v/>
      </c>
    </row>
    <row r="10631">
      <c r="A10631" s="40">
        <f>IF(GL_Paste!$B10628="","",N(GL_Paste!$H10628)-N(GL_Paste!$G10628))</f>
        <v/>
      </c>
      <c r="B10631" s="43">
        <f>IF(GL_Paste!$B10628="","",DATE(YEAR(GL_Paste!$E10628),MONTH(GL_Paste!$E10628),1))</f>
        <v/>
      </c>
      <c r="C10631">
        <f>IF(GL_Paste!$B10628="","",IF(TRIM(GL_Paste!$M10628)&lt;&gt;"",TRIM(GL_Paste!$M10628),IFERROR(MID(GL_Paste!$I10628,FIND("[",GL_Paste!$I10628)+1,FIND("]",GL_Paste!$I10628)-FIND("[",GL_Paste!$I10628)-1),"")))</f>
        <v/>
      </c>
      <c r="D10631">
        <f>IF(GL_Paste!$B10628="","",IFERROR(INDEX(DeptName,MATCH($C10631,DeptTag,0)),"UNALLOCATED"))</f>
        <v/>
      </c>
      <c r="E10631">
        <f>IF(GL_Paste!$B10628="","",IFERROR(INDEX(AcctCat,MATCH(GL_Paste!$B10628&amp;"",AcctCode,0)),"UNKNOWN"))</f>
        <v/>
      </c>
      <c r="F10631">
        <f>IF(GL_Paste!$B10628="","",IFERROR(INDEX(AcctSub,MATCH(GL_Paste!$B10628&amp;"",AcctCode,0)),"UNKNOWN"))</f>
        <v/>
      </c>
    </row>
    <row r="10632">
      <c r="A10632" s="40">
        <f>IF(GL_Paste!$B10629="","",N(GL_Paste!$H10629)-N(GL_Paste!$G10629))</f>
        <v/>
      </c>
      <c r="B10632" s="43">
        <f>IF(GL_Paste!$B10629="","",DATE(YEAR(GL_Paste!$E10629),MONTH(GL_Paste!$E10629),1))</f>
        <v/>
      </c>
      <c r="C10632">
        <f>IF(GL_Paste!$B10629="","",IF(TRIM(GL_Paste!$M10629)&lt;&gt;"",TRIM(GL_Paste!$M10629),IFERROR(MID(GL_Paste!$I10629,FIND("[",GL_Paste!$I10629)+1,FIND("]",GL_Paste!$I10629)-FIND("[",GL_Paste!$I10629)-1),"")))</f>
        <v/>
      </c>
      <c r="D10632">
        <f>IF(GL_Paste!$B10629="","",IFERROR(INDEX(DeptName,MATCH($C10632,DeptTag,0)),"UNALLOCATED"))</f>
        <v/>
      </c>
      <c r="E10632">
        <f>IF(GL_Paste!$B10629="","",IFERROR(INDEX(AcctCat,MATCH(GL_Paste!$B10629&amp;"",AcctCode,0)),"UNKNOWN"))</f>
        <v/>
      </c>
      <c r="F10632">
        <f>IF(GL_Paste!$B10629="","",IFERROR(INDEX(AcctSub,MATCH(GL_Paste!$B10629&amp;"",AcctCode,0)),"UNKNOWN"))</f>
        <v/>
      </c>
    </row>
    <row r="10633">
      <c r="A10633" s="40">
        <f>IF(GL_Paste!$B10630="","",N(GL_Paste!$H10630)-N(GL_Paste!$G10630))</f>
        <v/>
      </c>
      <c r="B10633" s="43">
        <f>IF(GL_Paste!$B10630="","",DATE(YEAR(GL_Paste!$E10630),MONTH(GL_Paste!$E10630),1))</f>
        <v/>
      </c>
      <c r="C10633">
        <f>IF(GL_Paste!$B10630="","",IF(TRIM(GL_Paste!$M10630)&lt;&gt;"",TRIM(GL_Paste!$M10630),IFERROR(MID(GL_Paste!$I10630,FIND("[",GL_Paste!$I10630)+1,FIND("]",GL_Paste!$I10630)-FIND("[",GL_Paste!$I10630)-1),"")))</f>
        <v/>
      </c>
      <c r="D10633">
        <f>IF(GL_Paste!$B10630="","",IFERROR(INDEX(DeptName,MATCH($C10633,DeptTag,0)),"UNALLOCATED"))</f>
        <v/>
      </c>
      <c r="E10633">
        <f>IF(GL_Paste!$B10630="","",IFERROR(INDEX(AcctCat,MATCH(GL_Paste!$B10630&amp;"",AcctCode,0)),"UNKNOWN"))</f>
        <v/>
      </c>
      <c r="F10633">
        <f>IF(GL_Paste!$B10630="","",IFERROR(INDEX(AcctSub,MATCH(GL_Paste!$B10630&amp;"",AcctCode,0)),"UNKNOWN"))</f>
        <v/>
      </c>
    </row>
    <row r="10634">
      <c r="A10634" s="40">
        <f>IF(GL_Paste!$B10631="","",N(GL_Paste!$H10631)-N(GL_Paste!$G10631))</f>
        <v/>
      </c>
      <c r="B10634" s="43">
        <f>IF(GL_Paste!$B10631="","",DATE(YEAR(GL_Paste!$E10631),MONTH(GL_Paste!$E10631),1))</f>
        <v/>
      </c>
      <c r="C10634">
        <f>IF(GL_Paste!$B10631="","",IF(TRIM(GL_Paste!$M10631)&lt;&gt;"",TRIM(GL_Paste!$M10631),IFERROR(MID(GL_Paste!$I10631,FIND("[",GL_Paste!$I10631)+1,FIND("]",GL_Paste!$I10631)-FIND("[",GL_Paste!$I10631)-1),"")))</f>
        <v/>
      </c>
      <c r="D10634">
        <f>IF(GL_Paste!$B10631="","",IFERROR(INDEX(DeptName,MATCH($C10634,DeptTag,0)),"UNALLOCATED"))</f>
        <v/>
      </c>
      <c r="E10634">
        <f>IF(GL_Paste!$B10631="","",IFERROR(INDEX(AcctCat,MATCH(GL_Paste!$B10631&amp;"",AcctCode,0)),"UNKNOWN"))</f>
        <v/>
      </c>
      <c r="F10634">
        <f>IF(GL_Paste!$B10631="","",IFERROR(INDEX(AcctSub,MATCH(GL_Paste!$B10631&amp;"",AcctCode,0)),"UNKNOWN"))</f>
        <v/>
      </c>
    </row>
    <row r="10635">
      <c r="A10635" s="40">
        <f>IF(GL_Paste!$B10632="","",N(GL_Paste!$H10632)-N(GL_Paste!$G10632))</f>
        <v/>
      </c>
      <c r="B10635" s="43">
        <f>IF(GL_Paste!$B10632="","",DATE(YEAR(GL_Paste!$E10632),MONTH(GL_Paste!$E10632),1))</f>
        <v/>
      </c>
      <c r="C10635">
        <f>IF(GL_Paste!$B10632="","",IF(TRIM(GL_Paste!$M10632)&lt;&gt;"",TRIM(GL_Paste!$M10632),IFERROR(MID(GL_Paste!$I10632,FIND("[",GL_Paste!$I10632)+1,FIND("]",GL_Paste!$I10632)-FIND("[",GL_Paste!$I10632)-1),"")))</f>
        <v/>
      </c>
      <c r="D10635">
        <f>IF(GL_Paste!$B10632="","",IFERROR(INDEX(DeptName,MATCH($C10635,DeptTag,0)),"UNALLOCATED"))</f>
        <v/>
      </c>
      <c r="E10635">
        <f>IF(GL_Paste!$B10632="","",IFERROR(INDEX(AcctCat,MATCH(GL_Paste!$B10632&amp;"",AcctCode,0)),"UNKNOWN"))</f>
        <v/>
      </c>
      <c r="F10635">
        <f>IF(GL_Paste!$B10632="","",IFERROR(INDEX(AcctSub,MATCH(GL_Paste!$B10632&amp;"",AcctCode,0)),"UNKNOWN"))</f>
        <v/>
      </c>
    </row>
    <row r="10636">
      <c r="A10636" s="40">
        <f>IF(GL_Paste!$B10633="","",N(GL_Paste!$H10633)-N(GL_Paste!$G10633))</f>
        <v/>
      </c>
      <c r="B10636" s="43">
        <f>IF(GL_Paste!$B10633="","",DATE(YEAR(GL_Paste!$E10633),MONTH(GL_Paste!$E10633),1))</f>
        <v/>
      </c>
      <c r="C10636">
        <f>IF(GL_Paste!$B10633="","",IF(TRIM(GL_Paste!$M10633)&lt;&gt;"",TRIM(GL_Paste!$M10633),IFERROR(MID(GL_Paste!$I10633,FIND("[",GL_Paste!$I10633)+1,FIND("]",GL_Paste!$I10633)-FIND("[",GL_Paste!$I10633)-1),"")))</f>
        <v/>
      </c>
      <c r="D10636">
        <f>IF(GL_Paste!$B10633="","",IFERROR(INDEX(DeptName,MATCH($C10636,DeptTag,0)),"UNALLOCATED"))</f>
        <v/>
      </c>
      <c r="E10636">
        <f>IF(GL_Paste!$B10633="","",IFERROR(INDEX(AcctCat,MATCH(GL_Paste!$B10633&amp;"",AcctCode,0)),"UNKNOWN"))</f>
        <v/>
      </c>
      <c r="F10636">
        <f>IF(GL_Paste!$B10633="","",IFERROR(INDEX(AcctSub,MATCH(GL_Paste!$B10633&amp;"",AcctCode,0)),"UNKNOWN"))</f>
        <v/>
      </c>
    </row>
    <row r="10637">
      <c r="A10637" s="40">
        <f>IF(GL_Paste!$B10634="","",N(GL_Paste!$H10634)-N(GL_Paste!$G10634))</f>
        <v/>
      </c>
      <c r="B10637" s="43">
        <f>IF(GL_Paste!$B10634="","",DATE(YEAR(GL_Paste!$E10634),MONTH(GL_Paste!$E10634),1))</f>
        <v/>
      </c>
      <c r="C10637">
        <f>IF(GL_Paste!$B10634="","",IF(TRIM(GL_Paste!$M10634)&lt;&gt;"",TRIM(GL_Paste!$M10634),IFERROR(MID(GL_Paste!$I10634,FIND("[",GL_Paste!$I10634)+1,FIND("]",GL_Paste!$I10634)-FIND("[",GL_Paste!$I10634)-1),"")))</f>
        <v/>
      </c>
      <c r="D10637">
        <f>IF(GL_Paste!$B10634="","",IFERROR(INDEX(DeptName,MATCH($C10637,DeptTag,0)),"UNALLOCATED"))</f>
        <v/>
      </c>
      <c r="E10637">
        <f>IF(GL_Paste!$B10634="","",IFERROR(INDEX(AcctCat,MATCH(GL_Paste!$B10634&amp;"",AcctCode,0)),"UNKNOWN"))</f>
        <v/>
      </c>
      <c r="F10637">
        <f>IF(GL_Paste!$B10634="","",IFERROR(INDEX(AcctSub,MATCH(GL_Paste!$B10634&amp;"",AcctCode,0)),"UNKNOWN"))</f>
        <v/>
      </c>
    </row>
    <row r="10638">
      <c r="A10638" s="40">
        <f>IF(GL_Paste!$B10635="","",N(GL_Paste!$H10635)-N(GL_Paste!$G10635))</f>
        <v/>
      </c>
      <c r="B10638" s="43">
        <f>IF(GL_Paste!$B10635="","",DATE(YEAR(GL_Paste!$E10635),MONTH(GL_Paste!$E10635),1))</f>
        <v/>
      </c>
      <c r="C10638">
        <f>IF(GL_Paste!$B10635="","",IF(TRIM(GL_Paste!$M10635)&lt;&gt;"",TRIM(GL_Paste!$M10635),IFERROR(MID(GL_Paste!$I10635,FIND("[",GL_Paste!$I10635)+1,FIND("]",GL_Paste!$I10635)-FIND("[",GL_Paste!$I10635)-1),"")))</f>
        <v/>
      </c>
      <c r="D10638">
        <f>IF(GL_Paste!$B10635="","",IFERROR(INDEX(DeptName,MATCH($C10638,DeptTag,0)),"UNALLOCATED"))</f>
        <v/>
      </c>
      <c r="E10638">
        <f>IF(GL_Paste!$B10635="","",IFERROR(INDEX(AcctCat,MATCH(GL_Paste!$B10635&amp;"",AcctCode,0)),"UNKNOWN"))</f>
        <v/>
      </c>
      <c r="F10638">
        <f>IF(GL_Paste!$B10635="","",IFERROR(INDEX(AcctSub,MATCH(GL_Paste!$B10635&amp;"",AcctCode,0)),"UNKNOWN"))</f>
        <v/>
      </c>
    </row>
    <row r="10639">
      <c r="A10639" s="40">
        <f>IF(GL_Paste!$B10636="","",N(GL_Paste!$H10636)-N(GL_Paste!$G10636))</f>
        <v/>
      </c>
      <c r="B10639" s="43">
        <f>IF(GL_Paste!$B10636="","",DATE(YEAR(GL_Paste!$E10636),MONTH(GL_Paste!$E10636),1))</f>
        <v/>
      </c>
      <c r="C10639">
        <f>IF(GL_Paste!$B10636="","",IF(TRIM(GL_Paste!$M10636)&lt;&gt;"",TRIM(GL_Paste!$M10636),IFERROR(MID(GL_Paste!$I10636,FIND("[",GL_Paste!$I10636)+1,FIND("]",GL_Paste!$I10636)-FIND("[",GL_Paste!$I10636)-1),"")))</f>
        <v/>
      </c>
      <c r="D10639">
        <f>IF(GL_Paste!$B10636="","",IFERROR(INDEX(DeptName,MATCH($C10639,DeptTag,0)),"UNALLOCATED"))</f>
        <v/>
      </c>
      <c r="E10639">
        <f>IF(GL_Paste!$B10636="","",IFERROR(INDEX(AcctCat,MATCH(GL_Paste!$B10636&amp;"",AcctCode,0)),"UNKNOWN"))</f>
        <v/>
      </c>
      <c r="F10639">
        <f>IF(GL_Paste!$B10636="","",IFERROR(INDEX(AcctSub,MATCH(GL_Paste!$B10636&amp;"",AcctCode,0)),"UNKNOWN"))</f>
        <v/>
      </c>
    </row>
    <row r="10640">
      <c r="A10640" s="40">
        <f>IF(GL_Paste!$B10637="","",N(GL_Paste!$H10637)-N(GL_Paste!$G10637))</f>
        <v/>
      </c>
      <c r="B10640" s="43">
        <f>IF(GL_Paste!$B10637="","",DATE(YEAR(GL_Paste!$E10637),MONTH(GL_Paste!$E10637),1))</f>
        <v/>
      </c>
      <c r="C10640">
        <f>IF(GL_Paste!$B10637="","",IF(TRIM(GL_Paste!$M10637)&lt;&gt;"",TRIM(GL_Paste!$M10637),IFERROR(MID(GL_Paste!$I10637,FIND("[",GL_Paste!$I10637)+1,FIND("]",GL_Paste!$I10637)-FIND("[",GL_Paste!$I10637)-1),"")))</f>
        <v/>
      </c>
      <c r="D10640">
        <f>IF(GL_Paste!$B10637="","",IFERROR(INDEX(DeptName,MATCH($C10640,DeptTag,0)),"UNALLOCATED"))</f>
        <v/>
      </c>
      <c r="E10640">
        <f>IF(GL_Paste!$B10637="","",IFERROR(INDEX(AcctCat,MATCH(GL_Paste!$B10637&amp;"",AcctCode,0)),"UNKNOWN"))</f>
        <v/>
      </c>
      <c r="F10640">
        <f>IF(GL_Paste!$B10637="","",IFERROR(INDEX(AcctSub,MATCH(GL_Paste!$B10637&amp;"",AcctCode,0)),"UNKNOWN"))</f>
        <v/>
      </c>
    </row>
    <row r="10641">
      <c r="A10641" s="40">
        <f>IF(GL_Paste!$B10638="","",N(GL_Paste!$H10638)-N(GL_Paste!$G10638))</f>
        <v/>
      </c>
      <c r="B10641" s="43">
        <f>IF(GL_Paste!$B10638="","",DATE(YEAR(GL_Paste!$E10638),MONTH(GL_Paste!$E10638),1))</f>
        <v/>
      </c>
      <c r="C10641">
        <f>IF(GL_Paste!$B10638="","",IF(TRIM(GL_Paste!$M10638)&lt;&gt;"",TRIM(GL_Paste!$M10638),IFERROR(MID(GL_Paste!$I10638,FIND("[",GL_Paste!$I10638)+1,FIND("]",GL_Paste!$I10638)-FIND("[",GL_Paste!$I10638)-1),"")))</f>
        <v/>
      </c>
      <c r="D10641">
        <f>IF(GL_Paste!$B10638="","",IFERROR(INDEX(DeptName,MATCH($C10641,DeptTag,0)),"UNALLOCATED"))</f>
        <v/>
      </c>
      <c r="E10641">
        <f>IF(GL_Paste!$B10638="","",IFERROR(INDEX(AcctCat,MATCH(GL_Paste!$B10638&amp;"",AcctCode,0)),"UNKNOWN"))</f>
        <v/>
      </c>
      <c r="F10641">
        <f>IF(GL_Paste!$B10638="","",IFERROR(INDEX(AcctSub,MATCH(GL_Paste!$B10638&amp;"",AcctCode,0)),"UNKNOWN"))</f>
        <v/>
      </c>
    </row>
    <row r="10642">
      <c r="A10642" s="40">
        <f>IF(GL_Paste!$B10639="","",N(GL_Paste!$H10639)-N(GL_Paste!$G10639))</f>
        <v/>
      </c>
      <c r="B10642" s="43">
        <f>IF(GL_Paste!$B10639="","",DATE(YEAR(GL_Paste!$E10639),MONTH(GL_Paste!$E10639),1))</f>
        <v/>
      </c>
      <c r="C10642">
        <f>IF(GL_Paste!$B10639="","",IF(TRIM(GL_Paste!$M10639)&lt;&gt;"",TRIM(GL_Paste!$M10639),IFERROR(MID(GL_Paste!$I10639,FIND("[",GL_Paste!$I10639)+1,FIND("]",GL_Paste!$I10639)-FIND("[",GL_Paste!$I10639)-1),"")))</f>
        <v/>
      </c>
      <c r="D10642">
        <f>IF(GL_Paste!$B10639="","",IFERROR(INDEX(DeptName,MATCH($C10642,DeptTag,0)),"UNALLOCATED"))</f>
        <v/>
      </c>
      <c r="E10642">
        <f>IF(GL_Paste!$B10639="","",IFERROR(INDEX(AcctCat,MATCH(GL_Paste!$B10639&amp;"",AcctCode,0)),"UNKNOWN"))</f>
        <v/>
      </c>
      <c r="F10642">
        <f>IF(GL_Paste!$B10639="","",IFERROR(INDEX(AcctSub,MATCH(GL_Paste!$B10639&amp;"",AcctCode,0)),"UNKNOWN"))</f>
        <v/>
      </c>
    </row>
    <row r="10643">
      <c r="A10643" s="40">
        <f>IF(GL_Paste!$B10640="","",N(GL_Paste!$H10640)-N(GL_Paste!$G10640))</f>
        <v/>
      </c>
      <c r="B10643" s="43">
        <f>IF(GL_Paste!$B10640="","",DATE(YEAR(GL_Paste!$E10640),MONTH(GL_Paste!$E10640),1))</f>
        <v/>
      </c>
      <c r="C10643">
        <f>IF(GL_Paste!$B10640="","",IF(TRIM(GL_Paste!$M10640)&lt;&gt;"",TRIM(GL_Paste!$M10640),IFERROR(MID(GL_Paste!$I10640,FIND("[",GL_Paste!$I10640)+1,FIND("]",GL_Paste!$I10640)-FIND("[",GL_Paste!$I10640)-1),"")))</f>
        <v/>
      </c>
      <c r="D10643">
        <f>IF(GL_Paste!$B10640="","",IFERROR(INDEX(DeptName,MATCH($C10643,DeptTag,0)),"UNALLOCATED"))</f>
        <v/>
      </c>
      <c r="E10643">
        <f>IF(GL_Paste!$B10640="","",IFERROR(INDEX(AcctCat,MATCH(GL_Paste!$B10640&amp;"",AcctCode,0)),"UNKNOWN"))</f>
        <v/>
      </c>
      <c r="F10643">
        <f>IF(GL_Paste!$B10640="","",IFERROR(INDEX(AcctSub,MATCH(GL_Paste!$B10640&amp;"",AcctCode,0)),"UNKNOWN"))</f>
        <v/>
      </c>
    </row>
    <row r="10644">
      <c r="A10644" s="40">
        <f>IF(GL_Paste!$B10641="","",N(GL_Paste!$H10641)-N(GL_Paste!$G10641))</f>
        <v/>
      </c>
      <c r="B10644" s="43">
        <f>IF(GL_Paste!$B10641="","",DATE(YEAR(GL_Paste!$E10641),MONTH(GL_Paste!$E10641),1))</f>
        <v/>
      </c>
      <c r="C10644">
        <f>IF(GL_Paste!$B10641="","",IF(TRIM(GL_Paste!$M10641)&lt;&gt;"",TRIM(GL_Paste!$M10641),IFERROR(MID(GL_Paste!$I10641,FIND("[",GL_Paste!$I10641)+1,FIND("]",GL_Paste!$I10641)-FIND("[",GL_Paste!$I10641)-1),"")))</f>
        <v/>
      </c>
      <c r="D10644">
        <f>IF(GL_Paste!$B10641="","",IFERROR(INDEX(DeptName,MATCH($C10644,DeptTag,0)),"UNALLOCATED"))</f>
        <v/>
      </c>
      <c r="E10644">
        <f>IF(GL_Paste!$B10641="","",IFERROR(INDEX(AcctCat,MATCH(GL_Paste!$B10641&amp;"",AcctCode,0)),"UNKNOWN"))</f>
        <v/>
      </c>
      <c r="F10644">
        <f>IF(GL_Paste!$B10641="","",IFERROR(INDEX(AcctSub,MATCH(GL_Paste!$B10641&amp;"",AcctCode,0)),"UNKNOWN"))</f>
        <v/>
      </c>
    </row>
    <row r="10645">
      <c r="A10645" s="40">
        <f>IF(GL_Paste!$B10642="","",N(GL_Paste!$H10642)-N(GL_Paste!$G10642))</f>
        <v/>
      </c>
      <c r="B10645" s="43">
        <f>IF(GL_Paste!$B10642="","",DATE(YEAR(GL_Paste!$E10642),MONTH(GL_Paste!$E10642),1))</f>
        <v/>
      </c>
      <c r="C10645">
        <f>IF(GL_Paste!$B10642="","",IF(TRIM(GL_Paste!$M10642)&lt;&gt;"",TRIM(GL_Paste!$M10642),IFERROR(MID(GL_Paste!$I10642,FIND("[",GL_Paste!$I10642)+1,FIND("]",GL_Paste!$I10642)-FIND("[",GL_Paste!$I10642)-1),"")))</f>
        <v/>
      </c>
      <c r="D10645">
        <f>IF(GL_Paste!$B10642="","",IFERROR(INDEX(DeptName,MATCH($C10645,DeptTag,0)),"UNALLOCATED"))</f>
        <v/>
      </c>
      <c r="E10645">
        <f>IF(GL_Paste!$B10642="","",IFERROR(INDEX(AcctCat,MATCH(GL_Paste!$B10642&amp;"",AcctCode,0)),"UNKNOWN"))</f>
        <v/>
      </c>
      <c r="F10645">
        <f>IF(GL_Paste!$B10642="","",IFERROR(INDEX(AcctSub,MATCH(GL_Paste!$B10642&amp;"",AcctCode,0)),"UNKNOWN"))</f>
        <v/>
      </c>
    </row>
    <row r="10646">
      <c r="A10646" s="40">
        <f>IF(GL_Paste!$B10643="","",N(GL_Paste!$H10643)-N(GL_Paste!$G10643))</f>
        <v/>
      </c>
      <c r="B10646" s="43">
        <f>IF(GL_Paste!$B10643="","",DATE(YEAR(GL_Paste!$E10643),MONTH(GL_Paste!$E10643),1))</f>
        <v/>
      </c>
      <c r="C10646">
        <f>IF(GL_Paste!$B10643="","",IF(TRIM(GL_Paste!$M10643)&lt;&gt;"",TRIM(GL_Paste!$M10643),IFERROR(MID(GL_Paste!$I10643,FIND("[",GL_Paste!$I10643)+1,FIND("]",GL_Paste!$I10643)-FIND("[",GL_Paste!$I10643)-1),"")))</f>
        <v/>
      </c>
      <c r="D10646">
        <f>IF(GL_Paste!$B10643="","",IFERROR(INDEX(DeptName,MATCH($C10646,DeptTag,0)),"UNALLOCATED"))</f>
        <v/>
      </c>
      <c r="E10646">
        <f>IF(GL_Paste!$B10643="","",IFERROR(INDEX(AcctCat,MATCH(GL_Paste!$B10643&amp;"",AcctCode,0)),"UNKNOWN"))</f>
        <v/>
      </c>
      <c r="F10646">
        <f>IF(GL_Paste!$B10643="","",IFERROR(INDEX(AcctSub,MATCH(GL_Paste!$B10643&amp;"",AcctCode,0)),"UNKNOWN"))</f>
        <v/>
      </c>
    </row>
    <row r="10647">
      <c r="A10647" s="40">
        <f>IF(GL_Paste!$B10644="","",N(GL_Paste!$H10644)-N(GL_Paste!$G10644))</f>
        <v/>
      </c>
      <c r="B10647" s="43">
        <f>IF(GL_Paste!$B10644="","",DATE(YEAR(GL_Paste!$E10644),MONTH(GL_Paste!$E10644),1))</f>
        <v/>
      </c>
      <c r="C10647">
        <f>IF(GL_Paste!$B10644="","",IF(TRIM(GL_Paste!$M10644)&lt;&gt;"",TRIM(GL_Paste!$M10644),IFERROR(MID(GL_Paste!$I10644,FIND("[",GL_Paste!$I10644)+1,FIND("]",GL_Paste!$I10644)-FIND("[",GL_Paste!$I10644)-1),"")))</f>
        <v/>
      </c>
      <c r="D10647">
        <f>IF(GL_Paste!$B10644="","",IFERROR(INDEX(DeptName,MATCH($C10647,DeptTag,0)),"UNALLOCATED"))</f>
        <v/>
      </c>
      <c r="E10647">
        <f>IF(GL_Paste!$B10644="","",IFERROR(INDEX(AcctCat,MATCH(GL_Paste!$B10644&amp;"",AcctCode,0)),"UNKNOWN"))</f>
        <v/>
      </c>
      <c r="F10647">
        <f>IF(GL_Paste!$B10644="","",IFERROR(INDEX(AcctSub,MATCH(GL_Paste!$B10644&amp;"",AcctCode,0)),"UNKNOWN"))</f>
        <v/>
      </c>
    </row>
    <row r="10648">
      <c r="A10648" s="40">
        <f>IF(GL_Paste!$B10645="","",N(GL_Paste!$H10645)-N(GL_Paste!$G10645))</f>
        <v/>
      </c>
      <c r="B10648" s="43">
        <f>IF(GL_Paste!$B10645="","",DATE(YEAR(GL_Paste!$E10645),MONTH(GL_Paste!$E10645),1))</f>
        <v/>
      </c>
      <c r="C10648">
        <f>IF(GL_Paste!$B10645="","",IF(TRIM(GL_Paste!$M10645)&lt;&gt;"",TRIM(GL_Paste!$M10645),IFERROR(MID(GL_Paste!$I10645,FIND("[",GL_Paste!$I10645)+1,FIND("]",GL_Paste!$I10645)-FIND("[",GL_Paste!$I10645)-1),"")))</f>
        <v/>
      </c>
      <c r="D10648">
        <f>IF(GL_Paste!$B10645="","",IFERROR(INDEX(DeptName,MATCH($C10648,DeptTag,0)),"UNALLOCATED"))</f>
        <v/>
      </c>
      <c r="E10648">
        <f>IF(GL_Paste!$B10645="","",IFERROR(INDEX(AcctCat,MATCH(GL_Paste!$B10645&amp;"",AcctCode,0)),"UNKNOWN"))</f>
        <v/>
      </c>
      <c r="F10648">
        <f>IF(GL_Paste!$B10645="","",IFERROR(INDEX(AcctSub,MATCH(GL_Paste!$B10645&amp;"",AcctCode,0)),"UNKNOWN"))</f>
        <v/>
      </c>
    </row>
    <row r="10649">
      <c r="A10649" s="40">
        <f>IF(GL_Paste!$B10646="","",N(GL_Paste!$H10646)-N(GL_Paste!$G10646))</f>
        <v/>
      </c>
      <c r="B10649" s="43">
        <f>IF(GL_Paste!$B10646="","",DATE(YEAR(GL_Paste!$E10646),MONTH(GL_Paste!$E10646),1))</f>
        <v/>
      </c>
      <c r="C10649">
        <f>IF(GL_Paste!$B10646="","",IF(TRIM(GL_Paste!$M10646)&lt;&gt;"",TRIM(GL_Paste!$M10646),IFERROR(MID(GL_Paste!$I10646,FIND("[",GL_Paste!$I10646)+1,FIND("]",GL_Paste!$I10646)-FIND("[",GL_Paste!$I10646)-1),"")))</f>
        <v/>
      </c>
      <c r="D10649">
        <f>IF(GL_Paste!$B10646="","",IFERROR(INDEX(DeptName,MATCH($C10649,DeptTag,0)),"UNALLOCATED"))</f>
        <v/>
      </c>
      <c r="E10649">
        <f>IF(GL_Paste!$B10646="","",IFERROR(INDEX(AcctCat,MATCH(GL_Paste!$B10646&amp;"",AcctCode,0)),"UNKNOWN"))</f>
        <v/>
      </c>
      <c r="F10649">
        <f>IF(GL_Paste!$B10646="","",IFERROR(INDEX(AcctSub,MATCH(GL_Paste!$B10646&amp;"",AcctCode,0)),"UNKNOWN"))</f>
        <v/>
      </c>
    </row>
    <row r="10650">
      <c r="A10650" s="40">
        <f>IF(GL_Paste!$B10647="","",N(GL_Paste!$H10647)-N(GL_Paste!$G10647))</f>
        <v/>
      </c>
      <c r="B10650" s="43">
        <f>IF(GL_Paste!$B10647="","",DATE(YEAR(GL_Paste!$E10647),MONTH(GL_Paste!$E10647),1))</f>
        <v/>
      </c>
      <c r="C10650">
        <f>IF(GL_Paste!$B10647="","",IF(TRIM(GL_Paste!$M10647)&lt;&gt;"",TRIM(GL_Paste!$M10647),IFERROR(MID(GL_Paste!$I10647,FIND("[",GL_Paste!$I10647)+1,FIND("]",GL_Paste!$I10647)-FIND("[",GL_Paste!$I10647)-1),"")))</f>
        <v/>
      </c>
      <c r="D10650">
        <f>IF(GL_Paste!$B10647="","",IFERROR(INDEX(DeptName,MATCH($C10650,DeptTag,0)),"UNALLOCATED"))</f>
        <v/>
      </c>
      <c r="E10650">
        <f>IF(GL_Paste!$B10647="","",IFERROR(INDEX(AcctCat,MATCH(GL_Paste!$B10647&amp;"",AcctCode,0)),"UNKNOWN"))</f>
        <v/>
      </c>
      <c r="F10650">
        <f>IF(GL_Paste!$B10647="","",IFERROR(INDEX(AcctSub,MATCH(GL_Paste!$B10647&amp;"",AcctCode,0)),"UNKNOWN"))</f>
        <v/>
      </c>
    </row>
    <row r="10651">
      <c r="A10651" s="40">
        <f>IF(GL_Paste!$B10648="","",N(GL_Paste!$H10648)-N(GL_Paste!$G10648))</f>
        <v/>
      </c>
      <c r="B10651" s="43">
        <f>IF(GL_Paste!$B10648="","",DATE(YEAR(GL_Paste!$E10648),MONTH(GL_Paste!$E10648),1))</f>
        <v/>
      </c>
      <c r="C10651">
        <f>IF(GL_Paste!$B10648="","",IF(TRIM(GL_Paste!$M10648)&lt;&gt;"",TRIM(GL_Paste!$M10648),IFERROR(MID(GL_Paste!$I10648,FIND("[",GL_Paste!$I10648)+1,FIND("]",GL_Paste!$I10648)-FIND("[",GL_Paste!$I10648)-1),"")))</f>
        <v/>
      </c>
      <c r="D10651">
        <f>IF(GL_Paste!$B10648="","",IFERROR(INDEX(DeptName,MATCH($C10651,DeptTag,0)),"UNALLOCATED"))</f>
        <v/>
      </c>
      <c r="E10651">
        <f>IF(GL_Paste!$B10648="","",IFERROR(INDEX(AcctCat,MATCH(GL_Paste!$B10648&amp;"",AcctCode,0)),"UNKNOWN"))</f>
        <v/>
      </c>
      <c r="F10651">
        <f>IF(GL_Paste!$B10648="","",IFERROR(INDEX(AcctSub,MATCH(GL_Paste!$B10648&amp;"",AcctCode,0)),"UNKNOWN"))</f>
        <v/>
      </c>
    </row>
    <row r="10652">
      <c r="A10652" s="40">
        <f>IF(GL_Paste!$B10649="","",N(GL_Paste!$H10649)-N(GL_Paste!$G10649))</f>
        <v/>
      </c>
      <c r="B10652" s="43">
        <f>IF(GL_Paste!$B10649="","",DATE(YEAR(GL_Paste!$E10649),MONTH(GL_Paste!$E10649),1))</f>
        <v/>
      </c>
      <c r="C10652">
        <f>IF(GL_Paste!$B10649="","",IF(TRIM(GL_Paste!$M10649)&lt;&gt;"",TRIM(GL_Paste!$M10649),IFERROR(MID(GL_Paste!$I10649,FIND("[",GL_Paste!$I10649)+1,FIND("]",GL_Paste!$I10649)-FIND("[",GL_Paste!$I10649)-1),"")))</f>
        <v/>
      </c>
      <c r="D10652">
        <f>IF(GL_Paste!$B10649="","",IFERROR(INDEX(DeptName,MATCH($C10652,DeptTag,0)),"UNALLOCATED"))</f>
        <v/>
      </c>
      <c r="E10652">
        <f>IF(GL_Paste!$B10649="","",IFERROR(INDEX(AcctCat,MATCH(GL_Paste!$B10649&amp;"",AcctCode,0)),"UNKNOWN"))</f>
        <v/>
      </c>
      <c r="F10652">
        <f>IF(GL_Paste!$B10649="","",IFERROR(INDEX(AcctSub,MATCH(GL_Paste!$B10649&amp;"",AcctCode,0)),"UNKNOWN"))</f>
        <v/>
      </c>
    </row>
    <row r="10653">
      <c r="A10653" s="40">
        <f>IF(GL_Paste!$B10650="","",N(GL_Paste!$H10650)-N(GL_Paste!$G10650))</f>
        <v/>
      </c>
      <c r="B10653" s="43">
        <f>IF(GL_Paste!$B10650="","",DATE(YEAR(GL_Paste!$E10650),MONTH(GL_Paste!$E10650),1))</f>
        <v/>
      </c>
      <c r="C10653">
        <f>IF(GL_Paste!$B10650="","",IF(TRIM(GL_Paste!$M10650)&lt;&gt;"",TRIM(GL_Paste!$M10650),IFERROR(MID(GL_Paste!$I10650,FIND("[",GL_Paste!$I10650)+1,FIND("]",GL_Paste!$I10650)-FIND("[",GL_Paste!$I10650)-1),"")))</f>
        <v/>
      </c>
      <c r="D10653">
        <f>IF(GL_Paste!$B10650="","",IFERROR(INDEX(DeptName,MATCH($C10653,DeptTag,0)),"UNALLOCATED"))</f>
        <v/>
      </c>
      <c r="E10653">
        <f>IF(GL_Paste!$B10650="","",IFERROR(INDEX(AcctCat,MATCH(GL_Paste!$B10650&amp;"",AcctCode,0)),"UNKNOWN"))</f>
        <v/>
      </c>
      <c r="F10653">
        <f>IF(GL_Paste!$B10650="","",IFERROR(INDEX(AcctSub,MATCH(GL_Paste!$B10650&amp;"",AcctCode,0)),"UNKNOWN"))</f>
        <v/>
      </c>
    </row>
    <row r="10654">
      <c r="A10654" s="40">
        <f>IF(GL_Paste!$B10651="","",N(GL_Paste!$H10651)-N(GL_Paste!$G10651))</f>
        <v/>
      </c>
      <c r="B10654" s="43">
        <f>IF(GL_Paste!$B10651="","",DATE(YEAR(GL_Paste!$E10651),MONTH(GL_Paste!$E10651),1))</f>
        <v/>
      </c>
      <c r="C10654">
        <f>IF(GL_Paste!$B10651="","",IF(TRIM(GL_Paste!$M10651)&lt;&gt;"",TRIM(GL_Paste!$M10651),IFERROR(MID(GL_Paste!$I10651,FIND("[",GL_Paste!$I10651)+1,FIND("]",GL_Paste!$I10651)-FIND("[",GL_Paste!$I10651)-1),"")))</f>
        <v/>
      </c>
      <c r="D10654">
        <f>IF(GL_Paste!$B10651="","",IFERROR(INDEX(DeptName,MATCH($C10654,DeptTag,0)),"UNALLOCATED"))</f>
        <v/>
      </c>
      <c r="E10654">
        <f>IF(GL_Paste!$B10651="","",IFERROR(INDEX(AcctCat,MATCH(GL_Paste!$B10651&amp;"",AcctCode,0)),"UNKNOWN"))</f>
        <v/>
      </c>
      <c r="F10654">
        <f>IF(GL_Paste!$B10651="","",IFERROR(INDEX(AcctSub,MATCH(GL_Paste!$B10651&amp;"",AcctCode,0)),"UNKNOWN"))</f>
        <v/>
      </c>
    </row>
    <row r="10655">
      <c r="A10655" s="40">
        <f>IF(GL_Paste!$B10652="","",N(GL_Paste!$H10652)-N(GL_Paste!$G10652))</f>
        <v/>
      </c>
      <c r="B10655" s="43">
        <f>IF(GL_Paste!$B10652="","",DATE(YEAR(GL_Paste!$E10652),MONTH(GL_Paste!$E10652),1))</f>
        <v/>
      </c>
      <c r="C10655">
        <f>IF(GL_Paste!$B10652="","",IF(TRIM(GL_Paste!$M10652)&lt;&gt;"",TRIM(GL_Paste!$M10652),IFERROR(MID(GL_Paste!$I10652,FIND("[",GL_Paste!$I10652)+1,FIND("]",GL_Paste!$I10652)-FIND("[",GL_Paste!$I10652)-1),"")))</f>
        <v/>
      </c>
      <c r="D10655">
        <f>IF(GL_Paste!$B10652="","",IFERROR(INDEX(DeptName,MATCH($C10655,DeptTag,0)),"UNALLOCATED"))</f>
        <v/>
      </c>
      <c r="E10655">
        <f>IF(GL_Paste!$B10652="","",IFERROR(INDEX(AcctCat,MATCH(GL_Paste!$B10652&amp;"",AcctCode,0)),"UNKNOWN"))</f>
        <v/>
      </c>
      <c r="F10655">
        <f>IF(GL_Paste!$B10652="","",IFERROR(INDEX(AcctSub,MATCH(GL_Paste!$B10652&amp;"",AcctCode,0)),"UNKNOWN"))</f>
        <v/>
      </c>
    </row>
    <row r="10656">
      <c r="A10656" s="40">
        <f>IF(GL_Paste!$B10653="","",N(GL_Paste!$H10653)-N(GL_Paste!$G10653))</f>
        <v/>
      </c>
      <c r="B10656" s="43">
        <f>IF(GL_Paste!$B10653="","",DATE(YEAR(GL_Paste!$E10653),MONTH(GL_Paste!$E10653),1))</f>
        <v/>
      </c>
      <c r="C10656">
        <f>IF(GL_Paste!$B10653="","",IF(TRIM(GL_Paste!$M10653)&lt;&gt;"",TRIM(GL_Paste!$M10653),IFERROR(MID(GL_Paste!$I10653,FIND("[",GL_Paste!$I10653)+1,FIND("]",GL_Paste!$I10653)-FIND("[",GL_Paste!$I10653)-1),"")))</f>
        <v/>
      </c>
      <c r="D10656">
        <f>IF(GL_Paste!$B10653="","",IFERROR(INDEX(DeptName,MATCH($C10656,DeptTag,0)),"UNALLOCATED"))</f>
        <v/>
      </c>
      <c r="E10656">
        <f>IF(GL_Paste!$B10653="","",IFERROR(INDEX(AcctCat,MATCH(GL_Paste!$B10653&amp;"",AcctCode,0)),"UNKNOWN"))</f>
        <v/>
      </c>
      <c r="F10656">
        <f>IF(GL_Paste!$B10653="","",IFERROR(INDEX(AcctSub,MATCH(GL_Paste!$B10653&amp;"",AcctCode,0)),"UNKNOWN"))</f>
        <v/>
      </c>
    </row>
    <row r="10657">
      <c r="A10657" s="40">
        <f>IF(GL_Paste!$B10654="","",N(GL_Paste!$H10654)-N(GL_Paste!$G10654))</f>
        <v/>
      </c>
      <c r="B10657" s="43">
        <f>IF(GL_Paste!$B10654="","",DATE(YEAR(GL_Paste!$E10654),MONTH(GL_Paste!$E10654),1))</f>
        <v/>
      </c>
      <c r="C10657">
        <f>IF(GL_Paste!$B10654="","",IF(TRIM(GL_Paste!$M10654)&lt;&gt;"",TRIM(GL_Paste!$M10654),IFERROR(MID(GL_Paste!$I10654,FIND("[",GL_Paste!$I10654)+1,FIND("]",GL_Paste!$I10654)-FIND("[",GL_Paste!$I10654)-1),"")))</f>
        <v/>
      </c>
      <c r="D10657">
        <f>IF(GL_Paste!$B10654="","",IFERROR(INDEX(DeptName,MATCH($C10657,DeptTag,0)),"UNALLOCATED"))</f>
        <v/>
      </c>
      <c r="E10657">
        <f>IF(GL_Paste!$B10654="","",IFERROR(INDEX(AcctCat,MATCH(GL_Paste!$B10654&amp;"",AcctCode,0)),"UNKNOWN"))</f>
        <v/>
      </c>
      <c r="F10657">
        <f>IF(GL_Paste!$B10654="","",IFERROR(INDEX(AcctSub,MATCH(GL_Paste!$B10654&amp;"",AcctCode,0)),"UNKNOWN"))</f>
        <v/>
      </c>
    </row>
    <row r="10658">
      <c r="A10658" s="40">
        <f>IF(GL_Paste!$B10655="","",N(GL_Paste!$H10655)-N(GL_Paste!$G10655))</f>
        <v/>
      </c>
      <c r="B10658" s="43">
        <f>IF(GL_Paste!$B10655="","",DATE(YEAR(GL_Paste!$E10655),MONTH(GL_Paste!$E10655),1))</f>
        <v/>
      </c>
      <c r="C10658">
        <f>IF(GL_Paste!$B10655="","",IF(TRIM(GL_Paste!$M10655)&lt;&gt;"",TRIM(GL_Paste!$M10655),IFERROR(MID(GL_Paste!$I10655,FIND("[",GL_Paste!$I10655)+1,FIND("]",GL_Paste!$I10655)-FIND("[",GL_Paste!$I10655)-1),"")))</f>
        <v/>
      </c>
      <c r="D10658">
        <f>IF(GL_Paste!$B10655="","",IFERROR(INDEX(DeptName,MATCH($C10658,DeptTag,0)),"UNALLOCATED"))</f>
        <v/>
      </c>
      <c r="E10658">
        <f>IF(GL_Paste!$B10655="","",IFERROR(INDEX(AcctCat,MATCH(GL_Paste!$B10655&amp;"",AcctCode,0)),"UNKNOWN"))</f>
        <v/>
      </c>
      <c r="F10658">
        <f>IF(GL_Paste!$B10655="","",IFERROR(INDEX(AcctSub,MATCH(GL_Paste!$B10655&amp;"",AcctCode,0)),"UNKNOWN"))</f>
        <v/>
      </c>
    </row>
    <row r="10659">
      <c r="A10659" s="40">
        <f>IF(GL_Paste!$B10656="","",N(GL_Paste!$H10656)-N(GL_Paste!$G10656))</f>
        <v/>
      </c>
      <c r="B10659" s="43">
        <f>IF(GL_Paste!$B10656="","",DATE(YEAR(GL_Paste!$E10656),MONTH(GL_Paste!$E10656),1))</f>
        <v/>
      </c>
      <c r="C10659">
        <f>IF(GL_Paste!$B10656="","",IF(TRIM(GL_Paste!$M10656)&lt;&gt;"",TRIM(GL_Paste!$M10656),IFERROR(MID(GL_Paste!$I10656,FIND("[",GL_Paste!$I10656)+1,FIND("]",GL_Paste!$I10656)-FIND("[",GL_Paste!$I10656)-1),"")))</f>
        <v/>
      </c>
      <c r="D10659">
        <f>IF(GL_Paste!$B10656="","",IFERROR(INDEX(DeptName,MATCH($C10659,DeptTag,0)),"UNALLOCATED"))</f>
        <v/>
      </c>
      <c r="E10659">
        <f>IF(GL_Paste!$B10656="","",IFERROR(INDEX(AcctCat,MATCH(GL_Paste!$B10656&amp;"",AcctCode,0)),"UNKNOWN"))</f>
        <v/>
      </c>
      <c r="F10659">
        <f>IF(GL_Paste!$B10656="","",IFERROR(INDEX(AcctSub,MATCH(GL_Paste!$B10656&amp;"",AcctCode,0)),"UNKNOWN"))</f>
        <v/>
      </c>
    </row>
    <row r="10660">
      <c r="A10660" s="40">
        <f>IF(GL_Paste!$B10657="","",N(GL_Paste!$H10657)-N(GL_Paste!$G10657))</f>
        <v/>
      </c>
      <c r="B10660" s="43">
        <f>IF(GL_Paste!$B10657="","",DATE(YEAR(GL_Paste!$E10657),MONTH(GL_Paste!$E10657),1))</f>
        <v/>
      </c>
      <c r="C10660">
        <f>IF(GL_Paste!$B10657="","",IF(TRIM(GL_Paste!$M10657)&lt;&gt;"",TRIM(GL_Paste!$M10657),IFERROR(MID(GL_Paste!$I10657,FIND("[",GL_Paste!$I10657)+1,FIND("]",GL_Paste!$I10657)-FIND("[",GL_Paste!$I10657)-1),"")))</f>
        <v/>
      </c>
      <c r="D10660">
        <f>IF(GL_Paste!$B10657="","",IFERROR(INDEX(DeptName,MATCH($C10660,DeptTag,0)),"UNALLOCATED"))</f>
        <v/>
      </c>
      <c r="E10660">
        <f>IF(GL_Paste!$B10657="","",IFERROR(INDEX(AcctCat,MATCH(GL_Paste!$B10657&amp;"",AcctCode,0)),"UNKNOWN"))</f>
        <v/>
      </c>
      <c r="F10660">
        <f>IF(GL_Paste!$B10657="","",IFERROR(INDEX(AcctSub,MATCH(GL_Paste!$B10657&amp;"",AcctCode,0)),"UNKNOWN"))</f>
        <v/>
      </c>
    </row>
    <row r="10661">
      <c r="A10661" s="40">
        <f>IF(GL_Paste!$B10658="","",N(GL_Paste!$H10658)-N(GL_Paste!$G10658))</f>
        <v/>
      </c>
      <c r="B10661" s="43">
        <f>IF(GL_Paste!$B10658="","",DATE(YEAR(GL_Paste!$E10658),MONTH(GL_Paste!$E10658),1))</f>
        <v/>
      </c>
      <c r="C10661">
        <f>IF(GL_Paste!$B10658="","",IF(TRIM(GL_Paste!$M10658)&lt;&gt;"",TRIM(GL_Paste!$M10658),IFERROR(MID(GL_Paste!$I10658,FIND("[",GL_Paste!$I10658)+1,FIND("]",GL_Paste!$I10658)-FIND("[",GL_Paste!$I10658)-1),"")))</f>
        <v/>
      </c>
      <c r="D10661">
        <f>IF(GL_Paste!$B10658="","",IFERROR(INDEX(DeptName,MATCH($C10661,DeptTag,0)),"UNALLOCATED"))</f>
        <v/>
      </c>
      <c r="E10661">
        <f>IF(GL_Paste!$B10658="","",IFERROR(INDEX(AcctCat,MATCH(GL_Paste!$B10658&amp;"",AcctCode,0)),"UNKNOWN"))</f>
        <v/>
      </c>
      <c r="F10661">
        <f>IF(GL_Paste!$B10658="","",IFERROR(INDEX(AcctSub,MATCH(GL_Paste!$B10658&amp;"",AcctCode,0)),"UNKNOWN"))</f>
        <v/>
      </c>
    </row>
    <row r="10662">
      <c r="A10662" s="40">
        <f>IF(GL_Paste!$B10659="","",N(GL_Paste!$H10659)-N(GL_Paste!$G10659))</f>
        <v/>
      </c>
      <c r="B10662" s="43">
        <f>IF(GL_Paste!$B10659="","",DATE(YEAR(GL_Paste!$E10659),MONTH(GL_Paste!$E10659),1))</f>
        <v/>
      </c>
      <c r="C10662">
        <f>IF(GL_Paste!$B10659="","",IF(TRIM(GL_Paste!$M10659)&lt;&gt;"",TRIM(GL_Paste!$M10659),IFERROR(MID(GL_Paste!$I10659,FIND("[",GL_Paste!$I10659)+1,FIND("]",GL_Paste!$I10659)-FIND("[",GL_Paste!$I10659)-1),"")))</f>
        <v/>
      </c>
      <c r="D10662">
        <f>IF(GL_Paste!$B10659="","",IFERROR(INDEX(DeptName,MATCH($C10662,DeptTag,0)),"UNALLOCATED"))</f>
        <v/>
      </c>
      <c r="E10662">
        <f>IF(GL_Paste!$B10659="","",IFERROR(INDEX(AcctCat,MATCH(GL_Paste!$B10659&amp;"",AcctCode,0)),"UNKNOWN"))</f>
        <v/>
      </c>
      <c r="F10662">
        <f>IF(GL_Paste!$B10659="","",IFERROR(INDEX(AcctSub,MATCH(GL_Paste!$B10659&amp;"",AcctCode,0)),"UNKNOWN"))</f>
        <v/>
      </c>
    </row>
    <row r="10663">
      <c r="A10663" s="40">
        <f>IF(GL_Paste!$B10660="","",N(GL_Paste!$H10660)-N(GL_Paste!$G10660))</f>
        <v/>
      </c>
      <c r="B10663" s="43">
        <f>IF(GL_Paste!$B10660="","",DATE(YEAR(GL_Paste!$E10660),MONTH(GL_Paste!$E10660),1))</f>
        <v/>
      </c>
      <c r="C10663">
        <f>IF(GL_Paste!$B10660="","",IF(TRIM(GL_Paste!$M10660)&lt;&gt;"",TRIM(GL_Paste!$M10660),IFERROR(MID(GL_Paste!$I10660,FIND("[",GL_Paste!$I10660)+1,FIND("]",GL_Paste!$I10660)-FIND("[",GL_Paste!$I10660)-1),"")))</f>
        <v/>
      </c>
      <c r="D10663">
        <f>IF(GL_Paste!$B10660="","",IFERROR(INDEX(DeptName,MATCH($C10663,DeptTag,0)),"UNALLOCATED"))</f>
        <v/>
      </c>
      <c r="E10663">
        <f>IF(GL_Paste!$B10660="","",IFERROR(INDEX(AcctCat,MATCH(GL_Paste!$B10660&amp;"",AcctCode,0)),"UNKNOWN"))</f>
        <v/>
      </c>
      <c r="F10663">
        <f>IF(GL_Paste!$B10660="","",IFERROR(INDEX(AcctSub,MATCH(GL_Paste!$B10660&amp;"",AcctCode,0)),"UNKNOWN"))</f>
        <v/>
      </c>
    </row>
    <row r="10664">
      <c r="A10664" s="40">
        <f>IF(GL_Paste!$B10661="","",N(GL_Paste!$H10661)-N(GL_Paste!$G10661))</f>
        <v/>
      </c>
      <c r="B10664" s="43">
        <f>IF(GL_Paste!$B10661="","",DATE(YEAR(GL_Paste!$E10661),MONTH(GL_Paste!$E10661),1))</f>
        <v/>
      </c>
      <c r="C10664">
        <f>IF(GL_Paste!$B10661="","",IF(TRIM(GL_Paste!$M10661)&lt;&gt;"",TRIM(GL_Paste!$M10661),IFERROR(MID(GL_Paste!$I10661,FIND("[",GL_Paste!$I10661)+1,FIND("]",GL_Paste!$I10661)-FIND("[",GL_Paste!$I10661)-1),"")))</f>
        <v/>
      </c>
      <c r="D10664">
        <f>IF(GL_Paste!$B10661="","",IFERROR(INDEX(DeptName,MATCH($C10664,DeptTag,0)),"UNALLOCATED"))</f>
        <v/>
      </c>
      <c r="E10664">
        <f>IF(GL_Paste!$B10661="","",IFERROR(INDEX(AcctCat,MATCH(GL_Paste!$B10661&amp;"",AcctCode,0)),"UNKNOWN"))</f>
        <v/>
      </c>
      <c r="F10664">
        <f>IF(GL_Paste!$B10661="","",IFERROR(INDEX(AcctSub,MATCH(GL_Paste!$B10661&amp;"",AcctCode,0)),"UNKNOWN"))</f>
        <v/>
      </c>
    </row>
    <row r="10665">
      <c r="A10665" s="40">
        <f>IF(GL_Paste!$B10662="","",N(GL_Paste!$H10662)-N(GL_Paste!$G10662))</f>
        <v/>
      </c>
      <c r="B10665" s="43">
        <f>IF(GL_Paste!$B10662="","",DATE(YEAR(GL_Paste!$E10662),MONTH(GL_Paste!$E10662),1))</f>
        <v/>
      </c>
      <c r="C10665">
        <f>IF(GL_Paste!$B10662="","",IF(TRIM(GL_Paste!$M10662)&lt;&gt;"",TRIM(GL_Paste!$M10662),IFERROR(MID(GL_Paste!$I10662,FIND("[",GL_Paste!$I10662)+1,FIND("]",GL_Paste!$I10662)-FIND("[",GL_Paste!$I10662)-1),"")))</f>
        <v/>
      </c>
      <c r="D10665">
        <f>IF(GL_Paste!$B10662="","",IFERROR(INDEX(DeptName,MATCH($C10665,DeptTag,0)),"UNALLOCATED"))</f>
        <v/>
      </c>
      <c r="E10665">
        <f>IF(GL_Paste!$B10662="","",IFERROR(INDEX(AcctCat,MATCH(GL_Paste!$B10662&amp;"",AcctCode,0)),"UNKNOWN"))</f>
        <v/>
      </c>
      <c r="F10665">
        <f>IF(GL_Paste!$B10662="","",IFERROR(INDEX(AcctSub,MATCH(GL_Paste!$B10662&amp;"",AcctCode,0)),"UNKNOWN"))</f>
        <v/>
      </c>
    </row>
    <row r="10666">
      <c r="A10666" s="40">
        <f>IF(GL_Paste!$B10663="","",N(GL_Paste!$H10663)-N(GL_Paste!$G10663))</f>
        <v/>
      </c>
      <c r="B10666" s="43">
        <f>IF(GL_Paste!$B10663="","",DATE(YEAR(GL_Paste!$E10663),MONTH(GL_Paste!$E10663),1))</f>
        <v/>
      </c>
      <c r="C10666">
        <f>IF(GL_Paste!$B10663="","",IF(TRIM(GL_Paste!$M10663)&lt;&gt;"",TRIM(GL_Paste!$M10663),IFERROR(MID(GL_Paste!$I10663,FIND("[",GL_Paste!$I10663)+1,FIND("]",GL_Paste!$I10663)-FIND("[",GL_Paste!$I10663)-1),"")))</f>
        <v/>
      </c>
      <c r="D10666">
        <f>IF(GL_Paste!$B10663="","",IFERROR(INDEX(DeptName,MATCH($C10666,DeptTag,0)),"UNALLOCATED"))</f>
        <v/>
      </c>
      <c r="E10666">
        <f>IF(GL_Paste!$B10663="","",IFERROR(INDEX(AcctCat,MATCH(GL_Paste!$B10663&amp;"",AcctCode,0)),"UNKNOWN"))</f>
        <v/>
      </c>
      <c r="F10666">
        <f>IF(GL_Paste!$B10663="","",IFERROR(INDEX(AcctSub,MATCH(GL_Paste!$B10663&amp;"",AcctCode,0)),"UNKNOWN"))</f>
        <v/>
      </c>
    </row>
    <row r="10667">
      <c r="A10667" s="40">
        <f>IF(GL_Paste!$B10664="","",N(GL_Paste!$H10664)-N(GL_Paste!$G10664))</f>
        <v/>
      </c>
      <c r="B10667" s="43">
        <f>IF(GL_Paste!$B10664="","",DATE(YEAR(GL_Paste!$E10664),MONTH(GL_Paste!$E10664),1))</f>
        <v/>
      </c>
      <c r="C10667">
        <f>IF(GL_Paste!$B10664="","",IF(TRIM(GL_Paste!$M10664)&lt;&gt;"",TRIM(GL_Paste!$M10664),IFERROR(MID(GL_Paste!$I10664,FIND("[",GL_Paste!$I10664)+1,FIND("]",GL_Paste!$I10664)-FIND("[",GL_Paste!$I10664)-1),"")))</f>
        <v/>
      </c>
      <c r="D10667">
        <f>IF(GL_Paste!$B10664="","",IFERROR(INDEX(DeptName,MATCH($C10667,DeptTag,0)),"UNALLOCATED"))</f>
        <v/>
      </c>
      <c r="E10667">
        <f>IF(GL_Paste!$B10664="","",IFERROR(INDEX(AcctCat,MATCH(GL_Paste!$B10664&amp;"",AcctCode,0)),"UNKNOWN"))</f>
        <v/>
      </c>
      <c r="F10667">
        <f>IF(GL_Paste!$B10664="","",IFERROR(INDEX(AcctSub,MATCH(GL_Paste!$B10664&amp;"",AcctCode,0)),"UNKNOWN"))</f>
        <v/>
      </c>
    </row>
    <row r="10668">
      <c r="A10668" s="40">
        <f>IF(GL_Paste!$B10665="","",N(GL_Paste!$H10665)-N(GL_Paste!$G10665))</f>
        <v/>
      </c>
      <c r="B10668" s="43">
        <f>IF(GL_Paste!$B10665="","",DATE(YEAR(GL_Paste!$E10665),MONTH(GL_Paste!$E10665),1))</f>
        <v/>
      </c>
      <c r="C10668">
        <f>IF(GL_Paste!$B10665="","",IF(TRIM(GL_Paste!$M10665)&lt;&gt;"",TRIM(GL_Paste!$M10665),IFERROR(MID(GL_Paste!$I10665,FIND("[",GL_Paste!$I10665)+1,FIND("]",GL_Paste!$I10665)-FIND("[",GL_Paste!$I10665)-1),"")))</f>
        <v/>
      </c>
      <c r="D10668">
        <f>IF(GL_Paste!$B10665="","",IFERROR(INDEX(DeptName,MATCH($C10668,DeptTag,0)),"UNALLOCATED"))</f>
        <v/>
      </c>
      <c r="E10668">
        <f>IF(GL_Paste!$B10665="","",IFERROR(INDEX(AcctCat,MATCH(GL_Paste!$B10665&amp;"",AcctCode,0)),"UNKNOWN"))</f>
        <v/>
      </c>
      <c r="F10668">
        <f>IF(GL_Paste!$B10665="","",IFERROR(INDEX(AcctSub,MATCH(GL_Paste!$B10665&amp;"",AcctCode,0)),"UNKNOWN"))</f>
        <v/>
      </c>
    </row>
    <row r="10669">
      <c r="A10669" s="40">
        <f>IF(GL_Paste!$B10666="","",N(GL_Paste!$H10666)-N(GL_Paste!$G10666))</f>
        <v/>
      </c>
      <c r="B10669" s="43">
        <f>IF(GL_Paste!$B10666="","",DATE(YEAR(GL_Paste!$E10666),MONTH(GL_Paste!$E10666),1))</f>
        <v/>
      </c>
      <c r="C10669">
        <f>IF(GL_Paste!$B10666="","",IF(TRIM(GL_Paste!$M10666)&lt;&gt;"",TRIM(GL_Paste!$M10666),IFERROR(MID(GL_Paste!$I10666,FIND("[",GL_Paste!$I10666)+1,FIND("]",GL_Paste!$I10666)-FIND("[",GL_Paste!$I10666)-1),"")))</f>
        <v/>
      </c>
      <c r="D10669">
        <f>IF(GL_Paste!$B10666="","",IFERROR(INDEX(DeptName,MATCH($C10669,DeptTag,0)),"UNALLOCATED"))</f>
        <v/>
      </c>
      <c r="E10669">
        <f>IF(GL_Paste!$B10666="","",IFERROR(INDEX(AcctCat,MATCH(GL_Paste!$B10666&amp;"",AcctCode,0)),"UNKNOWN"))</f>
        <v/>
      </c>
      <c r="F10669">
        <f>IF(GL_Paste!$B10666="","",IFERROR(INDEX(AcctSub,MATCH(GL_Paste!$B10666&amp;"",AcctCode,0)),"UNKNOWN"))</f>
        <v/>
      </c>
    </row>
    <row r="10670">
      <c r="A10670" s="40">
        <f>IF(GL_Paste!$B10667="","",N(GL_Paste!$H10667)-N(GL_Paste!$G10667))</f>
        <v/>
      </c>
      <c r="B10670" s="43">
        <f>IF(GL_Paste!$B10667="","",DATE(YEAR(GL_Paste!$E10667),MONTH(GL_Paste!$E10667),1))</f>
        <v/>
      </c>
      <c r="C10670">
        <f>IF(GL_Paste!$B10667="","",IF(TRIM(GL_Paste!$M10667)&lt;&gt;"",TRIM(GL_Paste!$M10667),IFERROR(MID(GL_Paste!$I10667,FIND("[",GL_Paste!$I10667)+1,FIND("]",GL_Paste!$I10667)-FIND("[",GL_Paste!$I10667)-1),"")))</f>
        <v/>
      </c>
      <c r="D10670">
        <f>IF(GL_Paste!$B10667="","",IFERROR(INDEX(DeptName,MATCH($C10670,DeptTag,0)),"UNALLOCATED"))</f>
        <v/>
      </c>
      <c r="E10670">
        <f>IF(GL_Paste!$B10667="","",IFERROR(INDEX(AcctCat,MATCH(GL_Paste!$B10667&amp;"",AcctCode,0)),"UNKNOWN"))</f>
        <v/>
      </c>
      <c r="F10670">
        <f>IF(GL_Paste!$B10667="","",IFERROR(INDEX(AcctSub,MATCH(GL_Paste!$B10667&amp;"",AcctCode,0)),"UNKNOWN"))</f>
        <v/>
      </c>
    </row>
    <row r="10671">
      <c r="A10671" s="40">
        <f>IF(GL_Paste!$B10668="","",N(GL_Paste!$H10668)-N(GL_Paste!$G10668))</f>
        <v/>
      </c>
      <c r="B10671" s="43">
        <f>IF(GL_Paste!$B10668="","",DATE(YEAR(GL_Paste!$E10668),MONTH(GL_Paste!$E10668),1))</f>
        <v/>
      </c>
      <c r="C10671">
        <f>IF(GL_Paste!$B10668="","",IF(TRIM(GL_Paste!$M10668)&lt;&gt;"",TRIM(GL_Paste!$M10668),IFERROR(MID(GL_Paste!$I10668,FIND("[",GL_Paste!$I10668)+1,FIND("]",GL_Paste!$I10668)-FIND("[",GL_Paste!$I10668)-1),"")))</f>
        <v/>
      </c>
      <c r="D10671">
        <f>IF(GL_Paste!$B10668="","",IFERROR(INDEX(DeptName,MATCH($C10671,DeptTag,0)),"UNALLOCATED"))</f>
        <v/>
      </c>
      <c r="E10671">
        <f>IF(GL_Paste!$B10668="","",IFERROR(INDEX(AcctCat,MATCH(GL_Paste!$B10668&amp;"",AcctCode,0)),"UNKNOWN"))</f>
        <v/>
      </c>
      <c r="F10671">
        <f>IF(GL_Paste!$B10668="","",IFERROR(INDEX(AcctSub,MATCH(GL_Paste!$B10668&amp;"",AcctCode,0)),"UNKNOWN"))</f>
        <v/>
      </c>
    </row>
    <row r="10672">
      <c r="A10672" s="40">
        <f>IF(GL_Paste!$B10669="","",N(GL_Paste!$H10669)-N(GL_Paste!$G10669))</f>
        <v/>
      </c>
      <c r="B10672" s="43">
        <f>IF(GL_Paste!$B10669="","",DATE(YEAR(GL_Paste!$E10669),MONTH(GL_Paste!$E10669),1))</f>
        <v/>
      </c>
      <c r="C10672">
        <f>IF(GL_Paste!$B10669="","",IF(TRIM(GL_Paste!$M10669)&lt;&gt;"",TRIM(GL_Paste!$M10669),IFERROR(MID(GL_Paste!$I10669,FIND("[",GL_Paste!$I10669)+1,FIND("]",GL_Paste!$I10669)-FIND("[",GL_Paste!$I10669)-1),"")))</f>
        <v/>
      </c>
      <c r="D10672">
        <f>IF(GL_Paste!$B10669="","",IFERROR(INDEX(DeptName,MATCH($C10672,DeptTag,0)),"UNALLOCATED"))</f>
        <v/>
      </c>
      <c r="E10672">
        <f>IF(GL_Paste!$B10669="","",IFERROR(INDEX(AcctCat,MATCH(GL_Paste!$B10669&amp;"",AcctCode,0)),"UNKNOWN"))</f>
        <v/>
      </c>
      <c r="F10672">
        <f>IF(GL_Paste!$B10669="","",IFERROR(INDEX(AcctSub,MATCH(GL_Paste!$B10669&amp;"",AcctCode,0)),"UNKNOWN"))</f>
        <v/>
      </c>
    </row>
    <row r="10673">
      <c r="A10673" s="40">
        <f>IF(GL_Paste!$B10670="","",N(GL_Paste!$H10670)-N(GL_Paste!$G10670))</f>
        <v/>
      </c>
      <c r="B10673" s="43">
        <f>IF(GL_Paste!$B10670="","",DATE(YEAR(GL_Paste!$E10670),MONTH(GL_Paste!$E10670),1))</f>
        <v/>
      </c>
      <c r="C10673">
        <f>IF(GL_Paste!$B10670="","",IF(TRIM(GL_Paste!$M10670)&lt;&gt;"",TRIM(GL_Paste!$M10670),IFERROR(MID(GL_Paste!$I10670,FIND("[",GL_Paste!$I10670)+1,FIND("]",GL_Paste!$I10670)-FIND("[",GL_Paste!$I10670)-1),"")))</f>
        <v/>
      </c>
      <c r="D10673">
        <f>IF(GL_Paste!$B10670="","",IFERROR(INDEX(DeptName,MATCH($C10673,DeptTag,0)),"UNALLOCATED"))</f>
        <v/>
      </c>
      <c r="E10673">
        <f>IF(GL_Paste!$B10670="","",IFERROR(INDEX(AcctCat,MATCH(GL_Paste!$B10670&amp;"",AcctCode,0)),"UNKNOWN"))</f>
        <v/>
      </c>
      <c r="F10673">
        <f>IF(GL_Paste!$B10670="","",IFERROR(INDEX(AcctSub,MATCH(GL_Paste!$B10670&amp;"",AcctCode,0)),"UNKNOWN"))</f>
        <v/>
      </c>
    </row>
    <row r="10674">
      <c r="A10674" s="40">
        <f>IF(GL_Paste!$B10671="","",N(GL_Paste!$H10671)-N(GL_Paste!$G10671))</f>
        <v/>
      </c>
      <c r="B10674" s="43">
        <f>IF(GL_Paste!$B10671="","",DATE(YEAR(GL_Paste!$E10671),MONTH(GL_Paste!$E10671),1))</f>
        <v/>
      </c>
      <c r="C10674">
        <f>IF(GL_Paste!$B10671="","",IF(TRIM(GL_Paste!$M10671)&lt;&gt;"",TRIM(GL_Paste!$M10671),IFERROR(MID(GL_Paste!$I10671,FIND("[",GL_Paste!$I10671)+1,FIND("]",GL_Paste!$I10671)-FIND("[",GL_Paste!$I10671)-1),"")))</f>
        <v/>
      </c>
      <c r="D10674">
        <f>IF(GL_Paste!$B10671="","",IFERROR(INDEX(DeptName,MATCH($C10674,DeptTag,0)),"UNALLOCATED"))</f>
        <v/>
      </c>
      <c r="E10674">
        <f>IF(GL_Paste!$B10671="","",IFERROR(INDEX(AcctCat,MATCH(GL_Paste!$B10671&amp;"",AcctCode,0)),"UNKNOWN"))</f>
        <v/>
      </c>
      <c r="F10674">
        <f>IF(GL_Paste!$B10671="","",IFERROR(INDEX(AcctSub,MATCH(GL_Paste!$B10671&amp;"",AcctCode,0)),"UNKNOWN"))</f>
        <v/>
      </c>
    </row>
    <row r="10675">
      <c r="A10675" s="40">
        <f>IF(GL_Paste!$B10672="","",N(GL_Paste!$H10672)-N(GL_Paste!$G10672))</f>
        <v/>
      </c>
      <c r="B10675" s="43">
        <f>IF(GL_Paste!$B10672="","",DATE(YEAR(GL_Paste!$E10672),MONTH(GL_Paste!$E10672),1))</f>
        <v/>
      </c>
      <c r="C10675">
        <f>IF(GL_Paste!$B10672="","",IF(TRIM(GL_Paste!$M10672)&lt;&gt;"",TRIM(GL_Paste!$M10672),IFERROR(MID(GL_Paste!$I10672,FIND("[",GL_Paste!$I10672)+1,FIND("]",GL_Paste!$I10672)-FIND("[",GL_Paste!$I10672)-1),"")))</f>
        <v/>
      </c>
      <c r="D10675">
        <f>IF(GL_Paste!$B10672="","",IFERROR(INDEX(DeptName,MATCH($C10675,DeptTag,0)),"UNALLOCATED"))</f>
        <v/>
      </c>
      <c r="E10675">
        <f>IF(GL_Paste!$B10672="","",IFERROR(INDEX(AcctCat,MATCH(GL_Paste!$B10672&amp;"",AcctCode,0)),"UNKNOWN"))</f>
        <v/>
      </c>
      <c r="F10675">
        <f>IF(GL_Paste!$B10672="","",IFERROR(INDEX(AcctSub,MATCH(GL_Paste!$B10672&amp;"",AcctCode,0)),"UNKNOWN"))</f>
        <v/>
      </c>
    </row>
    <row r="10676">
      <c r="A10676" s="40">
        <f>IF(GL_Paste!$B10673="","",N(GL_Paste!$H10673)-N(GL_Paste!$G10673))</f>
        <v/>
      </c>
      <c r="B10676" s="43">
        <f>IF(GL_Paste!$B10673="","",DATE(YEAR(GL_Paste!$E10673),MONTH(GL_Paste!$E10673),1))</f>
        <v/>
      </c>
      <c r="C10676">
        <f>IF(GL_Paste!$B10673="","",IF(TRIM(GL_Paste!$M10673)&lt;&gt;"",TRIM(GL_Paste!$M10673),IFERROR(MID(GL_Paste!$I10673,FIND("[",GL_Paste!$I10673)+1,FIND("]",GL_Paste!$I10673)-FIND("[",GL_Paste!$I10673)-1),"")))</f>
        <v/>
      </c>
      <c r="D10676">
        <f>IF(GL_Paste!$B10673="","",IFERROR(INDEX(DeptName,MATCH($C10676,DeptTag,0)),"UNALLOCATED"))</f>
        <v/>
      </c>
      <c r="E10676">
        <f>IF(GL_Paste!$B10673="","",IFERROR(INDEX(AcctCat,MATCH(GL_Paste!$B10673&amp;"",AcctCode,0)),"UNKNOWN"))</f>
        <v/>
      </c>
      <c r="F10676">
        <f>IF(GL_Paste!$B10673="","",IFERROR(INDEX(AcctSub,MATCH(GL_Paste!$B10673&amp;"",AcctCode,0)),"UNKNOWN"))</f>
        <v/>
      </c>
    </row>
    <row r="10677">
      <c r="A10677" s="40">
        <f>IF(GL_Paste!$B10674="","",N(GL_Paste!$H10674)-N(GL_Paste!$G10674))</f>
        <v/>
      </c>
      <c r="B10677" s="43">
        <f>IF(GL_Paste!$B10674="","",DATE(YEAR(GL_Paste!$E10674),MONTH(GL_Paste!$E10674),1))</f>
        <v/>
      </c>
      <c r="C10677">
        <f>IF(GL_Paste!$B10674="","",IF(TRIM(GL_Paste!$M10674)&lt;&gt;"",TRIM(GL_Paste!$M10674),IFERROR(MID(GL_Paste!$I10674,FIND("[",GL_Paste!$I10674)+1,FIND("]",GL_Paste!$I10674)-FIND("[",GL_Paste!$I10674)-1),"")))</f>
        <v/>
      </c>
      <c r="D10677">
        <f>IF(GL_Paste!$B10674="","",IFERROR(INDEX(DeptName,MATCH($C10677,DeptTag,0)),"UNALLOCATED"))</f>
        <v/>
      </c>
      <c r="E10677">
        <f>IF(GL_Paste!$B10674="","",IFERROR(INDEX(AcctCat,MATCH(GL_Paste!$B10674&amp;"",AcctCode,0)),"UNKNOWN"))</f>
        <v/>
      </c>
      <c r="F10677">
        <f>IF(GL_Paste!$B10674="","",IFERROR(INDEX(AcctSub,MATCH(GL_Paste!$B10674&amp;"",AcctCode,0)),"UNKNOWN"))</f>
        <v/>
      </c>
    </row>
    <row r="10678">
      <c r="A10678" s="40">
        <f>IF(GL_Paste!$B10675="","",N(GL_Paste!$H10675)-N(GL_Paste!$G10675))</f>
        <v/>
      </c>
      <c r="B10678" s="43">
        <f>IF(GL_Paste!$B10675="","",DATE(YEAR(GL_Paste!$E10675),MONTH(GL_Paste!$E10675),1))</f>
        <v/>
      </c>
      <c r="C10678">
        <f>IF(GL_Paste!$B10675="","",IF(TRIM(GL_Paste!$M10675)&lt;&gt;"",TRIM(GL_Paste!$M10675),IFERROR(MID(GL_Paste!$I10675,FIND("[",GL_Paste!$I10675)+1,FIND("]",GL_Paste!$I10675)-FIND("[",GL_Paste!$I10675)-1),"")))</f>
        <v/>
      </c>
      <c r="D10678">
        <f>IF(GL_Paste!$B10675="","",IFERROR(INDEX(DeptName,MATCH($C10678,DeptTag,0)),"UNALLOCATED"))</f>
        <v/>
      </c>
      <c r="E10678">
        <f>IF(GL_Paste!$B10675="","",IFERROR(INDEX(AcctCat,MATCH(GL_Paste!$B10675&amp;"",AcctCode,0)),"UNKNOWN"))</f>
        <v/>
      </c>
      <c r="F10678">
        <f>IF(GL_Paste!$B10675="","",IFERROR(INDEX(AcctSub,MATCH(GL_Paste!$B10675&amp;"",AcctCode,0)),"UNKNOWN"))</f>
        <v/>
      </c>
    </row>
    <row r="10679">
      <c r="A10679" s="40">
        <f>IF(GL_Paste!$B10676="","",N(GL_Paste!$H10676)-N(GL_Paste!$G10676))</f>
        <v/>
      </c>
      <c r="B10679" s="43">
        <f>IF(GL_Paste!$B10676="","",DATE(YEAR(GL_Paste!$E10676),MONTH(GL_Paste!$E10676),1))</f>
        <v/>
      </c>
      <c r="C10679">
        <f>IF(GL_Paste!$B10676="","",IF(TRIM(GL_Paste!$M10676)&lt;&gt;"",TRIM(GL_Paste!$M10676),IFERROR(MID(GL_Paste!$I10676,FIND("[",GL_Paste!$I10676)+1,FIND("]",GL_Paste!$I10676)-FIND("[",GL_Paste!$I10676)-1),"")))</f>
        <v/>
      </c>
      <c r="D10679">
        <f>IF(GL_Paste!$B10676="","",IFERROR(INDEX(DeptName,MATCH($C10679,DeptTag,0)),"UNALLOCATED"))</f>
        <v/>
      </c>
      <c r="E10679">
        <f>IF(GL_Paste!$B10676="","",IFERROR(INDEX(AcctCat,MATCH(GL_Paste!$B10676&amp;"",AcctCode,0)),"UNKNOWN"))</f>
        <v/>
      </c>
      <c r="F10679">
        <f>IF(GL_Paste!$B10676="","",IFERROR(INDEX(AcctSub,MATCH(GL_Paste!$B10676&amp;"",AcctCode,0)),"UNKNOWN"))</f>
        <v/>
      </c>
    </row>
    <row r="10680">
      <c r="A10680" s="40">
        <f>IF(GL_Paste!$B10677="","",N(GL_Paste!$H10677)-N(GL_Paste!$G10677))</f>
        <v/>
      </c>
      <c r="B10680" s="43">
        <f>IF(GL_Paste!$B10677="","",DATE(YEAR(GL_Paste!$E10677),MONTH(GL_Paste!$E10677),1))</f>
        <v/>
      </c>
      <c r="C10680">
        <f>IF(GL_Paste!$B10677="","",IF(TRIM(GL_Paste!$M10677)&lt;&gt;"",TRIM(GL_Paste!$M10677),IFERROR(MID(GL_Paste!$I10677,FIND("[",GL_Paste!$I10677)+1,FIND("]",GL_Paste!$I10677)-FIND("[",GL_Paste!$I10677)-1),"")))</f>
        <v/>
      </c>
      <c r="D10680">
        <f>IF(GL_Paste!$B10677="","",IFERROR(INDEX(DeptName,MATCH($C10680,DeptTag,0)),"UNALLOCATED"))</f>
        <v/>
      </c>
      <c r="E10680">
        <f>IF(GL_Paste!$B10677="","",IFERROR(INDEX(AcctCat,MATCH(GL_Paste!$B10677&amp;"",AcctCode,0)),"UNKNOWN"))</f>
        <v/>
      </c>
      <c r="F10680">
        <f>IF(GL_Paste!$B10677="","",IFERROR(INDEX(AcctSub,MATCH(GL_Paste!$B10677&amp;"",AcctCode,0)),"UNKNOWN"))</f>
        <v/>
      </c>
    </row>
    <row r="10681">
      <c r="A10681" s="40">
        <f>IF(GL_Paste!$B10678="","",N(GL_Paste!$H10678)-N(GL_Paste!$G10678))</f>
        <v/>
      </c>
      <c r="B10681" s="43">
        <f>IF(GL_Paste!$B10678="","",DATE(YEAR(GL_Paste!$E10678),MONTH(GL_Paste!$E10678),1))</f>
        <v/>
      </c>
      <c r="C10681">
        <f>IF(GL_Paste!$B10678="","",IF(TRIM(GL_Paste!$M10678)&lt;&gt;"",TRIM(GL_Paste!$M10678),IFERROR(MID(GL_Paste!$I10678,FIND("[",GL_Paste!$I10678)+1,FIND("]",GL_Paste!$I10678)-FIND("[",GL_Paste!$I10678)-1),"")))</f>
        <v/>
      </c>
      <c r="D10681">
        <f>IF(GL_Paste!$B10678="","",IFERROR(INDEX(DeptName,MATCH($C10681,DeptTag,0)),"UNALLOCATED"))</f>
        <v/>
      </c>
      <c r="E10681">
        <f>IF(GL_Paste!$B10678="","",IFERROR(INDEX(AcctCat,MATCH(GL_Paste!$B10678&amp;"",AcctCode,0)),"UNKNOWN"))</f>
        <v/>
      </c>
      <c r="F10681">
        <f>IF(GL_Paste!$B10678="","",IFERROR(INDEX(AcctSub,MATCH(GL_Paste!$B10678&amp;"",AcctCode,0)),"UNKNOWN"))</f>
        <v/>
      </c>
    </row>
    <row r="10682">
      <c r="A10682" s="40">
        <f>IF(GL_Paste!$B10679="","",N(GL_Paste!$H10679)-N(GL_Paste!$G10679))</f>
        <v/>
      </c>
      <c r="B10682" s="43">
        <f>IF(GL_Paste!$B10679="","",DATE(YEAR(GL_Paste!$E10679),MONTH(GL_Paste!$E10679),1))</f>
        <v/>
      </c>
      <c r="C10682">
        <f>IF(GL_Paste!$B10679="","",IF(TRIM(GL_Paste!$M10679)&lt;&gt;"",TRIM(GL_Paste!$M10679),IFERROR(MID(GL_Paste!$I10679,FIND("[",GL_Paste!$I10679)+1,FIND("]",GL_Paste!$I10679)-FIND("[",GL_Paste!$I10679)-1),"")))</f>
        <v/>
      </c>
      <c r="D10682">
        <f>IF(GL_Paste!$B10679="","",IFERROR(INDEX(DeptName,MATCH($C10682,DeptTag,0)),"UNALLOCATED"))</f>
        <v/>
      </c>
      <c r="E10682">
        <f>IF(GL_Paste!$B10679="","",IFERROR(INDEX(AcctCat,MATCH(GL_Paste!$B10679&amp;"",AcctCode,0)),"UNKNOWN"))</f>
        <v/>
      </c>
      <c r="F10682">
        <f>IF(GL_Paste!$B10679="","",IFERROR(INDEX(AcctSub,MATCH(GL_Paste!$B10679&amp;"",AcctCode,0)),"UNKNOWN"))</f>
        <v/>
      </c>
    </row>
    <row r="10683">
      <c r="A10683" s="40">
        <f>IF(GL_Paste!$B10680="","",N(GL_Paste!$H10680)-N(GL_Paste!$G10680))</f>
        <v/>
      </c>
      <c r="B10683" s="43">
        <f>IF(GL_Paste!$B10680="","",DATE(YEAR(GL_Paste!$E10680),MONTH(GL_Paste!$E10680),1))</f>
        <v/>
      </c>
      <c r="C10683">
        <f>IF(GL_Paste!$B10680="","",IF(TRIM(GL_Paste!$M10680)&lt;&gt;"",TRIM(GL_Paste!$M10680),IFERROR(MID(GL_Paste!$I10680,FIND("[",GL_Paste!$I10680)+1,FIND("]",GL_Paste!$I10680)-FIND("[",GL_Paste!$I10680)-1),"")))</f>
        <v/>
      </c>
      <c r="D10683">
        <f>IF(GL_Paste!$B10680="","",IFERROR(INDEX(DeptName,MATCH($C10683,DeptTag,0)),"UNALLOCATED"))</f>
        <v/>
      </c>
      <c r="E10683">
        <f>IF(GL_Paste!$B10680="","",IFERROR(INDEX(AcctCat,MATCH(GL_Paste!$B10680&amp;"",AcctCode,0)),"UNKNOWN"))</f>
        <v/>
      </c>
      <c r="F10683">
        <f>IF(GL_Paste!$B10680="","",IFERROR(INDEX(AcctSub,MATCH(GL_Paste!$B10680&amp;"",AcctCode,0)),"UNKNOWN"))</f>
        <v/>
      </c>
    </row>
    <row r="10684">
      <c r="A10684" s="40">
        <f>IF(GL_Paste!$B10681="","",N(GL_Paste!$H10681)-N(GL_Paste!$G10681))</f>
        <v/>
      </c>
      <c r="B10684" s="43">
        <f>IF(GL_Paste!$B10681="","",DATE(YEAR(GL_Paste!$E10681),MONTH(GL_Paste!$E10681),1))</f>
        <v/>
      </c>
      <c r="C10684">
        <f>IF(GL_Paste!$B10681="","",IF(TRIM(GL_Paste!$M10681)&lt;&gt;"",TRIM(GL_Paste!$M10681),IFERROR(MID(GL_Paste!$I10681,FIND("[",GL_Paste!$I10681)+1,FIND("]",GL_Paste!$I10681)-FIND("[",GL_Paste!$I10681)-1),"")))</f>
        <v/>
      </c>
      <c r="D10684">
        <f>IF(GL_Paste!$B10681="","",IFERROR(INDEX(DeptName,MATCH($C10684,DeptTag,0)),"UNALLOCATED"))</f>
        <v/>
      </c>
      <c r="E10684">
        <f>IF(GL_Paste!$B10681="","",IFERROR(INDEX(AcctCat,MATCH(GL_Paste!$B10681&amp;"",AcctCode,0)),"UNKNOWN"))</f>
        <v/>
      </c>
      <c r="F10684">
        <f>IF(GL_Paste!$B10681="","",IFERROR(INDEX(AcctSub,MATCH(GL_Paste!$B10681&amp;"",AcctCode,0)),"UNKNOWN"))</f>
        <v/>
      </c>
    </row>
    <row r="10685">
      <c r="A10685" s="40">
        <f>IF(GL_Paste!$B10682="","",N(GL_Paste!$H10682)-N(GL_Paste!$G10682))</f>
        <v/>
      </c>
      <c r="B10685" s="43">
        <f>IF(GL_Paste!$B10682="","",DATE(YEAR(GL_Paste!$E10682),MONTH(GL_Paste!$E10682),1))</f>
        <v/>
      </c>
      <c r="C10685">
        <f>IF(GL_Paste!$B10682="","",IF(TRIM(GL_Paste!$M10682)&lt;&gt;"",TRIM(GL_Paste!$M10682),IFERROR(MID(GL_Paste!$I10682,FIND("[",GL_Paste!$I10682)+1,FIND("]",GL_Paste!$I10682)-FIND("[",GL_Paste!$I10682)-1),"")))</f>
        <v/>
      </c>
      <c r="D10685">
        <f>IF(GL_Paste!$B10682="","",IFERROR(INDEX(DeptName,MATCH($C10685,DeptTag,0)),"UNALLOCATED"))</f>
        <v/>
      </c>
      <c r="E10685">
        <f>IF(GL_Paste!$B10682="","",IFERROR(INDEX(AcctCat,MATCH(GL_Paste!$B10682&amp;"",AcctCode,0)),"UNKNOWN"))</f>
        <v/>
      </c>
      <c r="F10685">
        <f>IF(GL_Paste!$B10682="","",IFERROR(INDEX(AcctSub,MATCH(GL_Paste!$B10682&amp;"",AcctCode,0)),"UNKNOWN"))</f>
        <v/>
      </c>
    </row>
    <row r="10686">
      <c r="A10686" s="40">
        <f>IF(GL_Paste!$B10683="","",N(GL_Paste!$H10683)-N(GL_Paste!$G10683))</f>
        <v/>
      </c>
      <c r="B10686" s="43">
        <f>IF(GL_Paste!$B10683="","",DATE(YEAR(GL_Paste!$E10683),MONTH(GL_Paste!$E10683),1))</f>
        <v/>
      </c>
      <c r="C10686">
        <f>IF(GL_Paste!$B10683="","",IF(TRIM(GL_Paste!$M10683)&lt;&gt;"",TRIM(GL_Paste!$M10683),IFERROR(MID(GL_Paste!$I10683,FIND("[",GL_Paste!$I10683)+1,FIND("]",GL_Paste!$I10683)-FIND("[",GL_Paste!$I10683)-1),"")))</f>
        <v/>
      </c>
      <c r="D10686">
        <f>IF(GL_Paste!$B10683="","",IFERROR(INDEX(DeptName,MATCH($C10686,DeptTag,0)),"UNALLOCATED"))</f>
        <v/>
      </c>
      <c r="E10686">
        <f>IF(GL_Paste!$B10683="","",IFERROR(INDEX(AcctCat,MATCH(GL_Paste!$B10683&amp;"",AcctCode,0)),"UNKNOWN"))</f>
        <v/>
      </c>
      <c r="F10686">
        <f>IF(GL_Paste!$B10683="","",IFERROR(INDEX(AcctSub,MATCH(GL_Paste!$B10683&amp;"",AcctCode,0)),"UNKNOWN"))</f>
        <v/>
      </c>
    </row>
    <row r="10687">
      <c r="A10687" s="40">
        <f>IF(GL_Paste!$B10684="","",N(GL_Paste!$H10684)-N(GL_Paste!$G10684))</f>
        <v/>
      </c>
      <c r="B10687" s="43">
        <f>IF(GL_Paste!$B10684="","",DATE(YEAR(GL_Paste!$E10684),MONTH(GL_Paste!$E10684),1))</f>
        <v/>
      </c>
      <c r="C10687">
        <f>IF(GL_Paste!$B10684="","",IF(TRIM(GL_Paste!$M10684)&lt;&gt;"",TRIM(GL_Paste!$M10684),IFERROR(MID(GL_Paste!$I10684,FIND("[",GL_Paste!$I10684)+1,FIND("]",GL_Paste!$I10684)-FIND("[",GL_Paste!$I10684)-1),"")))</f>
        <v/>
      </c>
      <c r="D10687">
        <f>IF(GL_Paste!$B10684="","",IFERROR(INDEX(DeptName,MATCH($C10687,DeptTag,0)),"UNALLOCATED"))</f>
        <v/>
      </c>
      <c r="E10687">
        <f>IF(GL_Paste!$B10684="","",IFERROR(INDEX(AcctCat,MATCH(GL_Paste!$B10684&amp;"",AcctCode,0)),"UNKNOWN"))</f>
        <v/>
      </c>
      <c r="F10687">
        <f>IF(GL_Paste!$B10684="","",IFERROR(INDEX(AcctSub,MATCH(GL_Paste!$B10684&amp;"",AcctCode,0)),"UNKNOWN"))</f>
        <v/>
      </c>
    </row>
    <row r="10688">
      <c r="A10688" s="40">
        <f>IF(GL_Paste!$B10685="","",N(GL_Paste!$H10685)-N(GL_Paste!$G10685))</f>
        <v/>
      </c>
      <c r="B10688" s="43">
        <f>IF(GL_Paste!$B10685="","",DATE(YEAR(GL_Paste!$E10685),MONTH(GL_Paste!$E10685),1))</f>
        <v/>
      </c>
      <c r="C10688">
        <f>IF(GL_Paste!$B10685="","",IF(TRIM(GL_Paste!$M10685)&lt;&gt;"",TRIM(GL_Paste!$M10685),IFERROR(MID(GL_Paste!$I10685,FIND("[",GL_Paste!$I10685)+1,FIND("]",GL_Paste!$I10685)-FIND("[",GL_Paste!$I10685)-1),"")))</f>
        <v/>
      </c>
      <c r="D10688">
        <f>IF(GL_Paste!$B10685="","",IFERROR(INDEX(DeptName,MATCH($C10688,DeptTag,0)),"UNALLOCATED"))</f>
        <v/>
      </c>
      <c r="E10688">
        <f>IF(GL_Paste!$B10685="","",IFERROR(INDEX(AcctCat,MATCH(GL_Paste!$B10685&amp;"",AcctCode,0)),"UNKNOWN"))</f>
        <v/>
      </c>
      <c r="F10688">
        <f>IF(GL_Paste!$B10685="","",IFERROR(INDEX(AcctSub,MATCH(GL_Paste!$B10685&amp;"",AcctCode,0)),"UNKNOWN"))</f>
        <v/>
      </c>
    </row>
    <row r="10689">
      <c r="A10689" s="40">
        <f>IF(GL_Paste!$B10686="","",N(GL_Paste!$H10686)-N(GL_Paste!$G10686))</f>
        <v/>
      </c>
      <c r="B10689" s="43">
        <f>IF(GL_Paste!$B10686="","",DATE(YEAR(GL_Paste!$E10686),MONTH(GL_Paste!$E10686),1))</f>
        <v/>
      </c>
      <c r="C10689">
        <f>IF(GL_Paste!$B10686="","",IF(TRIM(GL_Paste!$M10686)&lt;&gt;"",TRIM(GL_Paste!$M10686),IFERROR(MID(GL_Paste!$I10686,FIND("[",GL_Paste!$I10686)+1,FIND("]",GL_Paste!$I10686)-FIND("[",GL_Paste!$I10686)-1),"")))</f>
        <v/>
      </c>
      <c r="D10689">
        <f>IF(GL_Paste!$B10686="","",IFERROR(INDEX(DeptName,MATCH($C10689,DeptTag,0)),"UNALLOCATED"))</f>
        <v/>
      </c>
      <c r="E10689">
        <f>IF(GL_Paste!$B10686="","",IFERROR(INDEX(AcctCat,MATCH(GL_Paste!$B10686&amp;"",AcctCode,0)),"UNKNOWN"))</f>
        <v/>
      </c>
      <c r="F10689">
        <f>IF(GL_Paste!$B10686="","",IFERROR(INDEX(AcctSub,MATCH(GL_Paste!$B10686&amp;"",AcctCode,0)),"UNKNOWN"))</f>
        <v/>
      </c>
    </row>
    <row r="10690">
      <c r="A10690" s="40">
        <f>IF(GL_Paste!$B10687="","",N(GL_Paste!$H10687)-N(GL_Paste!$G10687))</f>
        <v/>
      </c>
      <c r="B10690" s="43">
        <f>IF(GL_Paste!$B10687="","",DATE(YEAR(GL_Paste!$E10687),MONTH(GL_Paste!$E10687),1))</f>
        <v/>
      </c>
      <c r="C10690">
        <f>IF(GL_Paste!$B10687="","",IF(TRIM(GL_Paste!$M10687)&lt;&gt;"",TRIM(GL_Paste!$M10687),IFERROR(MID(GL_Paste!$I10687,FIND("[",GL_Paste!$I10687)+1,FIND("]",GL_Paste!$I10687)-FIND("[",GL_Paste!$I10687)-1),"")))</f>
        <v/>
      </c>
      <c r="D10690">
        <f>IF(GL_Paste!$B10687="","",IFERROR(INDEX(DeptName,MATCH($C10690,DeptTag,0)),"UNALLOCATED"))</f>
        <v/>
      </c>
      <c r="E10690">
        <f>IF(GL_Paste!$B10687="","",IFERROR(INDEX(AcctCat,MATCH(GL_Paste!$B10687&amp;"",AcctCode,0)),"UNKNOWN"))</f>
        <v/>
      </c>
      <c r="F10690">
        <f>IF(GL_Paste!$B10687="","",IFERROR(INDEX(AcctSub,MATCH(GL_Paste!$B10687&amp;"",AcctCode,0)),"UNKNOWN"))</f>
        <v/>
      </c>
    </row>
    <row r="10691">
      <c r="A10691" s="40">
        <f>IF(GL_Paste!$B10688="","",N(GL_Paste!$H10688)-N(GL_Paste!$G10688))</f>
        <v/>
      </c>
      <c r="B10691" s="43">
        <f>IF(GL_Paste!$B10688="","",DATE(YEAR(GL_Paste!$E10688),MONTH(GL_Paste!$E10688),1))</f>
        <v/>
      </c>
      <c r="C10691">
        <f>IF(GL_Paste!$B10688="","",IF(TRIM(GL_Paste!$M10688)&lt;&gt;"",TRIM(GL_Paste!$M10688),IFERROR(MID(GL_Paste!$I10688,FIND("[",GL_Paste!$I10688)+1,FIND("]",GL_Paste!$I10688)-FIND("[",GL_Paste!$I10688)-1),"")))</f>
        <v/>
      </c>
      <c r="D10691">
        <f>IF(GL_Paste!$B10688="","",IFERROR(INDEX(DeptName,MATCH($C10691,DeptTag,0)),"UNALLOCATED"))</f>
        <v/>
      </c>
      <c r="E10691">
        <f>IF(GL_Paste!$B10688="","",IFERROR(INDEX(AcctCat,MATCH(GL_Paste!$B10688&amp;"",AcctCode,0)),"UNKNOWN"))</f>
        <v/>
      </c>
      <c r="F10691">
        <f>IF(GL_Paste!$B10688="","",IFERROR(INDEX(AcctSub,MATCH(GL_Paste!$B10688&amp;"",AcctCode,0)),"UNKNOWN"))</f>
        <v/>
      </c>
    </row>
    <row r="10692">
      <c r="A10692" s="40">
        <f>IF(GL_Paste!$B10689="","",N(GL_Paste!$H10689)-N(GL_Paste!$G10689))</f>
        <v/>
      </c>
      <c r="B10692" s="43">
        <f>IF(GL_Paste!$B10689="","",DATE(YEAR(GL_Paste!$E10689),MONTH(GL_Paste!$E10689),1))</f>
        <v/>
      </c>
      <c r="C10692">
        <f>IF(GL_Paste!$B10689="","",IF(TRIM(GL_Paste!$M10689)&lt;&gt;"",TRIM(GL_Paste!$M10689),IFERROR(MID(GL_Paste!$I10689,FIND("[",GL_Paste!$I10689)+1,FIND("]",GL_Paste!$I10689)-FIND("[",GL_Paste!$I10689)-1),"")))</f>
        <v/>
      </c>
      <c r="D10692">
        <f>IF(GL_Paste!$B10689="","",IFERROR(INDEX(DeptName,MATCH($C10692,DeptTag,0)),"UNALLOCATED"))</f>
        <v/>
      </c>
      <c r="E10692">
        <f>IF(GL_Paste!$B10689="","",IFERROR(INDEX(AcctCat,MATCH(GL_Paste!$B10689&amp;"",AcctCode,0)),"UNKNOWN"))</f>
        <v/>
      </c>
      <c r="F10692">
        <f>IF(GL_Paste!$B10689="","",IFERROR(INDEX(AcctSub,MATCH(GL_Paste!$B10689&amp;"",AcctCode,0)),"UNKNOWN"))</f>
        <v/>
      </c>
    </row>
    <row r="10693">
      <c r="A10693" s="40">
        <f>IF(GL_Paste!$B10690="","",N(GL_Paste!$H10690)-N(GL_Paste!$G10690))</f>
        <v/>
      </c>
      <c r="B10693" s="43">
        <f>IF(GL_Paste!$B10690="","",DATE(YEAR(GL_Paste!$E10690),MONTH(GL_Paste!$E10690),1))</f>
        <v/>
      </c>
      <c r="C10693">
        <f>IF(GL_Paste!$B10690="","",IF(TRIM(GL_Paste!$M10690)&lt;&gt;"",TRIM(GL_Paste!$M10690),IFERROR(MID(GL_Paste!$I10690,FIND("[",GL_Paste!$I10690)+1,FIND("]",GL_Paste!$I10690)-FIND("[",GL_Paste!$I10690)-1),"")))</f>
        <v/>
      </c>
      <c r="D10693">
        <f>IF(GL_Paste!$B10690="","",IFERROR(INDEX(DeptName,MATCH($C10693,DeptTag,0)),"UNALLOCATED"))</f>
        <v/>
      </c>
      <c r="E10693">
        <f>IF(GL_Paste!$B10690="","",IFERROR(INDEX(AcctCat,MATCH(GL_Paste!$B10690&amp;"",AcctCode,0)),"UNKNOWN"))</f>
        <v/>
      </c>
      <c r="F10693">
        <f>IF(GL_Paste!$B10690="","",IFERROR(INDEX(AcctSub,MATCH(GL_Paste!$B10690&amp;"",AcctCode,0)),"UNKNOWN"))</f>
        <v/>
      </c>
    </row>
    <row r="10694">
      <c r="A10694" s="40">
        <f>IF(GL_Paste!$B10691="","",N(GL_Paste!$H10691)-N(GL_Paste!$G10691))</f>
        <v/>
      </c>
      <c r="B10694" s="43">
        <f>IF(GL_Paste!$B10691="","",DATE(YEAR(GL_Paste!$E10691),MONTH(GL_Paste!$E10691),1))</f>
        <v/>
      </c>
      <c r="C10694">
        <f>IF(GL_Paste!$B10691="","",IF(TRIM(GL_Paste!$M10691)&lt;&gt;"",TRIM(GL_Paste!$M10691),IFERROR(MID(GL_Paste!$I10691,FIND("[",GL_Paste!$I10691)+1,FIND("]",GL_Paste!$I10691)-FIND("[",GL_Paste!$I10691)-1),"")))</f>
        <v/>
      </c>
      <c r="D10694">
        <f>IF(GL_Paste!$B10691="","",IFERROR(INDEX(DeptName,MATCH($C10694,DeptTag,0)),"UNALLOCATED"))</f>
        <v/>
      </c>
      <c r="E10694">
        <f>IF(GL_Paste!$B10691="","",IFERROR(INDEX(AcctCat,MATCH(GL_Paste!$B10691&amp;"",AcctCode,0)),"UNKNOWN"))</f>
        <v/>
      </c>
      <c r="F10694">
        <f>IF(GL_Paste!$B10691="","",IFERROR(INDEX(AcctSub,MATCH(GL_Paste!$B10691&amp;"",AcctCode,0)),"UNKNOWN"))</f>
        <v/>
      </c>
    </row>
    <row r="10695">
      <c r="A10695" s="40">
        <f>IF(GL_Paste!$B10692="","",N(GL_Paste!$H10692)-N(GL_Paste!$G10692))</f>
        <v/>
      </c>
      <c r="B10695" s="43">
        <f>IF(GL_Paste!$B10692="","",DATE(YEAR(GL_Paste!$E10692),MONTH(GL_Paste!$E10692),1))</f>
        <v/>
      </c>
      <c r="C10695">
        <f>IF(GL_Paste!$B10692="","",IF(TRIM(GL_Paste!$M10692)&lt;&gt;"",TRIM(GL_Paste!$M10692),IFERROR(MID(GL_Paste!$I10692,FIND("[",GL_Paste!$I10692)+1,FIND("]",GL_Paste!$I10692)-FIND("[",GL_Paste!$I10692)-1),"")))</f>
        <v/>
      </c>
      <c r="D10695">
        <f>IF(GL_Paste!$B10692="","",IFERROR(INDEX(DeptName,MATCH($C10695,DeptTag,0)),"UNALLOCATED"))</f>
        <v/>
      </c>
      <c r="E10695">
        <f>IF(GL_Paste!$B10692="","",IFERROR(INDEX(AcctCat,MATCH(GL_Paste!$B10692&amp;"",AcctCode,0)),"UNKNOWN"))</f>
        <v/>
      </c>
      <c r="F10695">
        <f>IF(GL_Paste!$B10692="","",IFERROR(INDEX(AcctSub,MATCH(GL_Paste!$B10692&amp;"",AcctCode,0)),"UNKNOWN"))</f>
        <v/>
      </c>
    </row>
    <row r="10696">
      <c r="A10696" s="40">
        <f>IF(GL_Paste!$B10693="","",N(GL_Paste!$H10693)-N(GL_Paste!$G10693))</f>
        <v/>
      </c>
      <c r="B10696" s="43">
        <f>IF(GL_Paste!$B10693="","",DATE(YEAR(GL_Paste!$E10693),MONTH(GL_Paste!$E10693),1))</f>
        <v/>
      </c>
      <c r="C10696">
        <f>IF(GL_Paste!$B10693="","",IF(TRIM(GL_Paste!$M10693)&lt;&gt;"",TRIM(GL_Paste!$M10693),IFERROR(MID(GL_Paste!$I10693,FIND("[",GL_Paste!$I10693)+1,FIND("]",GL_Paste!$I10693)-FIND("[",GL_Paste!$I10693)-1),"")))</f>
        <v/>
      </c>
      <c r="D10696">
        <f>IF(GL_Paste!$B10693="","",IFERROR(INDEX(DeptName,MATCH($C10696,DeptTag,0)),"UNALLOCATED"))</f>
        <v/>
      </c>
      <c r="E10696">
        <f>IF(GL_Paste!$B10693="","",IFERROR(INDEX(AcctCat,MATCH(GL_Paste!$B10693&amp;"",AcctCode,0)),"UNKNOWN"))</f>
        <v/>
      </c>
      <c r="F10696">
        <f>IF(GL_Paste!$B10693="","",IFERROR(INDEX(AcctSub,MATCH(GL_Paste!$B10693&amp;"",AcctCode,0)),"UNKNOWN"))</f>
        <v/>
      </c>
    </row>
    <row r="10697">
      <c r="A10697" s="40">
        <f>IF(GL_Paste!$B10694="","",N(GL_Paste!$H10694)-N(GL_Paste!$G10694))</f>
        <v/>
      </c>
      <c r="B10697" s="43">
        <f>IF(GL_Paste!$B10694="","",DATE(YEAR(GL_Paste!$E10694),MONTH(GL_Paste!$E10694),1))</f>
        <v/>
      </c>
      <c r="C10697">
        <f>IF(GL_Paste!$B10694="","",IF(TRIM(GL_Paste!$M10694)&lt;&gt;"",TRIM(GL_Paste!$M10694),IFERROR(MID(GL_Paste!$I10694,FIND("[",GL_Paste!$I10694)+1,FIND("]",GL_Paste!$I10694)-FIND("[",GL_Paste!$I10694)-1),"")))</f>
        <v/>
      </c>
      <c r="D10697">
        <f>IF(GL_Paste!$B10694="","",IFERROR(INDEX(DeptName,MATCH($C10697,DeptTag,0)),"UNALLOCATED"))</f>
        <v/>
      </c>
      <c r="E10697">
        <f>IF(GL_Paste!$B10694="","",IFERROR(INDEX(AcctCat,MATCH(GL_Paste!$B10694&amp;"",AcctCode,0)),"UNKNOWN"))</f>
        <v/>
      </c>
      <c r="F10697">
        <f>IF(GL_Paste!$B10694="","",IFERROR(INDEX(AcctSub,MATCH(GL_Paste!$B10694&amp;"",AcctCode,0)),"UNKNOWN"))</f>
        <v/>
      </c>
    </row>
    <row r="10698">
      <c r="A10698" s="40">
        <f>IF(GL_Paste!$B10695="","",N(GL_Paste!$H10695)-N(GL_Paste!$G10695))</f>
        <v/>
      </c>
      <c r="B10698" s="43">
        <f>IF(GL_Paste!$B10695="","",DATE(YEAR(GL_Paste!$E10695),MONTH(GL_Paste!$E10695),1))</f>
        <v/>
      </c>
      <c r="C10698">
        <f>IF(GL_Paste!$B10695="","",IF(TRIM(GL_Paste!$M10695)&lt;&gt;"",TRIM(GL_Paste!$M10695),IFERROR(MID(GL_Paste!$I10695,FIND("[",GL_Paste!$I10695)+1,FIND("]",GL_Paste!$I10695)-FIND("[",GL_Paste!$I10695)-1),"")))</f>
        <v/>
      </c>
      <c r="D10698">
        <f>IF(GL_Paste!$B10695="","",IFERROR(INDEX(DeptName,MATCH($C10698,DeptTag,0)),"UNALLOCATED"))</f>
        <v/>
      </c>
      <c r="E10698">
        <f>IF(GL_Paste!$B10695="","",IFERROR(INDEX(AcctCat,MATCH(GL_Paste!$B10695&amp;"",AcctCode,0)),"UNKNOWN"))</f>
        <v/>
      </c>
      <c r="F10698">
        <f>IF(GL_Paste!$B10695="","",IFERROR(INDEX(AcctSub,MATCH(GL_Paste!$B10695&amp;"",AcctCode,0)),"UNKNOWN"))</f>
        <v/>
      </c>
    </row>
    <row r="10699">
      <c r="A10699" s="40">
        <f>IF(GL_Paste!$B10696="","",N(GL_Paste!$H10696)-N(GL_Paste!$G10696))</f>
        <v/>
      </c>
      <c r="B10699" s="43">
        <f>IF(GL_Paste!$B10696="","",DATE(YEAR(GL_Paste!$E10696),MONTH(GL_Paste!$E10696),1))</f>
        <v/>
      </c>
      <c r="C10699">
        <f>IF(GL_Paste!$B10696="","",IF(TRIM(GL_Paste!$M10696)&lt;&gt;"",TRIM(GL_Paste!$M10696),IFERROR(MID(GL_Paste!$I10696,FIND("[",GL_Paste!$I10696)+1,FIND("]",GL_Paste!$I10696)-FIND("[",GL_Paste!$I10696)-1),"")))</f>
        <v/>
      </c>
      <c r="D10699">
        <f>IF(GL_Paste!$B10696="","",IFERROR(INDEX(DeptName,MATCH($C10699,DeptTag,0)),"UNALLOCATED"))</f>
        <v/>
      </c>
      <c r="E10699">
        <f>IF(GL_Paste!$B10696="","",IFERROR(INDEX(AcctCat,MATCH(GL_Paste!$B10696&amp;"",AcctCode,0)),"UNKNOWN"))</f>
        <v/>
      </c>
      <c r="F10699">
        <f>IF(GL_Paste!$B10696="","",IFERROR(INDEX(AcctSub,MATCH(GL_Paste!$B10696&amp;"",AcctCode,0)),"UNKNOWN"))</f>
        <v/>
      </c>
    </row>
    <row r="10700">
      <c r="A10700" s="40">
        <f>IF(GL_Paste!$B10697="","",N(GL_Paste!$H10697)-N(GL_Paste!$G10697))</f>
        <v/>
      </c>
      <c r="B10700" s="43">
        <f>IF(GL_Paste!$B10697="","",DATE(YEAR(GL_Paste!$E10697),MONTH(GL_Paste!$E10697),1))</f>
        <v/>
      </c>
      <c r="C10700">
        <f>IF(GL_Paste!$B10697="","",IF(TRIM(GL_Paste!$M10697)&lt;&gt;"",TRIM(GL_Paste!$M10697),IFERROR(MID(GL_Paste!$I10697,FIND("[",GL_Paste!$I10697)+1,FIND("]",GL_Paste!$I10697)-FIND("[",GL_Paste!$I10697)-1),"")))</f>
        <v/>
      </c>
      <c r="D10700">
        <f>IF(GL_Paste!$B10697="","",IFERROR(INDEX(DeptName,MATCH($C10700,DeptTag,0)),"UNALLOCATED"))</f>
        <v/>
      </c>
      <c r="E10700">
        <f>IF(GL_Paste!$B10697="","",IFERROR(INDEX(AcctCat,MATCH(GL_Paste!$B10697&amp;"",AcctCode,0)),"UNKNOWN"))</f>
        <v/>
      </c>
      <c r="F10700">
        <f>IF(GL_Paste!$B10697="","",IFERROR(INDEX(AcctSub,MATCH(GL_Paste!$B10697&amp;"",AcctCode,0)),"UNKNOWN"))</f>
        <v/>
      </c>
    </row>
    <row r="10701">
      <c r="A10701" s="40">
        <f>IF(GL_Paste!$B10698="","",N(GL_Paste!$H10698)-N(GL_Paste!$G10698))</f>
        <v/>
      </c>
      <c r="B10701" s="43">
        <f>IF(GL_Paste!$B10698="","",DATE(YEAR(GL_Paste!$E10698),MONTH(GL_Paste!$E10698),1))</f>
        <v/>
      </c>
      <c r="C10701">
        <f>IF(GL_Paste!$B10698="","",IF(TRIM(GL_Paste!$M10698)&lt;&gt;"",TRIM(GL_Paste!$M10698),IFERROR(MID(GL_Paste!$I10698,FIND("[",GL_Paste!$I10698)+1,FIND("]",GL_Paste!$I10698)-FIND("[",GL_Paste!$I10698)-1),"")))</f>
        <v/>
      </c>
      <c r="D10701">
        <f>IF(GL_Paste!$B10698="","",IFERROR(INDEX(DeptName,MATCH($C10701,DeptTag,0)),"UNALLOCATED"))</f>
        <v/>
      </c>
      <c r="E10701">
        <f>IF(GL_Paste!$B10698="","",IFERROR(INDEX(AcctCat,MATCH(GL_Paste!$B10698&amp;"",AcctCode,0)),"UNKNOWN"))</f>
        <v/>
      </c>
      <c r="F10701">
        <f>IF(GL_Paste!$B10698="","",IFERROR(INDEX(AcctSub,MATCH(GL_Paste!$B10698&amp;"",AcctCode,0)),"UNKNOWN"))</f>
        <v/>
      </c>
    </row>
    <row r="10702">
      <c r="A10702" s="40">
        <f>IF(GL_Paste!$B10699="","",N(GL_Paste!$H10699)-N(GL_Paste!$G10699))</f>
        <v/>
      </c>
      <c r="B10702" s="43">
        <f>IF(GL_Paste!$B10699="","",DATE(YEAR(GL_Paste!$E10699),MONTH(GL_Paste!$E10699),1))</f>
        <v/>
      </c>
      <c r="C10702">
        <f>IF(GL_Paste!$B10699="","",IF(TRIM(GL_Paste!$M10699)&lt;&gt;"",TRIM(GL_Paste!$M10699),IFERROR(MID(GL_Paste!$I10699,FIND("[",GL_Paste!$I10699)+1,FIND("]",GL_Paste!$I10699)-FIND("[",GL_Paste!$I10699)-1),"")))</f>
        <v/>
      </c>
      <c r="D10702">
        <f>IF(GL_Paste!$B10699="","",IFERROR(INDEX(DeptName,MATCH($C10702,DeptTag,0)),"UNALLOCATED"))</f>
        <v/>
      </c>
      <c r="E10702">
        <f>IF(GL_Paste!$B10699="","",IFERROR(INDEX(AcctCat,MATCH(GL_Paste!$B10699&amp;"",AcctCode,0)),"UNKNOWN"))</f>
        <v/>
      </c>
      <c r="F10702">
        <f>IF(GL_Paste!$B10699="","",IFERROR(INDEX(AcctSub,MATCH(GL_Paste!$B10699&amp;"",AcctCode,0)),"UNKNOWN"))</f>
        <v/>
      </c>
    </row>
    <row r="10703">
      <c r="A10703" s="40">
        <f>IF(GL_Paste!$B10700="","",N(GL_Paste!$H10700)-N(GL_Paste!$G10700))</f>
        <v/>
      </c>
      <c r="B10703" s="43">
        <f>IF(GL_Paste!$B10700="","",DATE(YEAR(GL_Paste!$E10700),MONTH(GL_Paste!$E10700),1))</f>
        <v/>
      </c>
      <c r="C10703">
        <f>IF(GL_Paste!$B10700="","",IF(TRIM(GL_Paste!$M10700)&lt;&gt;"",TRIM(GL_Paste!$M10700),IFERROR(MID(GL_Paste!$I10700,FIND("[",GL_Paste!$I10700)+1,FIND("]",GL_Paste!$I10700)-FIND("[",GL_Paste!$I10700)-1),"")))</f>
        <v/>
      </c>
      <c r="D10703">
        <f>IF(GL_Paste!$B10700="","",IFERROR(INDEX(DeptName,MATCH($C10703,DeptTag,0)),"UNALLOCATED"))</f>
        <v/>
      </c>
      <c r="E10703">
        <f>IF(GL_Paste!$B10700="","",IFERROR(INDEX(AcctCat,MATCH(GL_Paste!$B10700&amp;"",AcctCode,0)),"UNKNOWN"))</f>
        <v/>
      </c>
      <c r="F10703">
        <f>IF(GL_Paste!$B10700="","",IFERROR(INDEX(AcctSub,MATCH(GL_Paste!$B10700&amp;"",AcctCode,0)),"UNKNOWN"))</f>
        <v/>
      </c>
    </row>
    <row r="10704">
      <c r="A10704" s="40">
        <f>IF(GL_Paste!$B10701="","",N(GL_Paste!$H10701)-N(GL_Paste!$G10701))</f>
        <v/>
      </c>
      <c r="B10704" s="43">
        <f>IF(GL_Paste!$B10701="","",DATE(YEAR(GL_Paste!$E10701),MONTH(GL_Paste!$E10701),1))</f>
        <v/>
      </c>
      <c r="C10704">
        <f>IF(GL_Paste!$B10701="","",IF(TRIM(GL_Paste!$M10701)&lt;&gt;"",TRIM(GL_Paste!$M10701),IFERROR(MID(GL_Paste!$I10701,FIND("[",GL_Paste!$I10701)+1,FIND("]",GL_Paste!$I10701)-FIND("[",GL_Paste!$I10701)-1),"")))</f>
        <v/>
      </c>
      <c r="D10704">
        <f>IF(GL_Paste!$B10701="","",IFERROR(INDEX(DeptName,MATCH($C10704,DeptTag,0)),"UNALLOCATED"))</f>
        <v/>
      </c>
      <c r="E10704">
        <f>IF(GL_Paste!$B10701="","",IFERROR(INDEX(AcctCat,MATCH(GL_Paste!$B10701&amp;"",AcctCode,0)),"UNKNOWN"))</f>
        <v/>
      </c>
      <c r="F10704">
        <f>IF(GL_Paste!$B10701="","",IFERROR(INDEX(AcctSub,MATCH(GL_Paste!$B10701&amp;"",AcctCode,0)),"UNKNOWN"))</f>
        <v/>
      </c>
    </row>
    <row r="10705">
      <c r="A10705" s="40">
        <f>IF(GL_Paste!$B10702="","",N(GL_Paste!$H10702)-N(GL_Paste!$G10702))</f>
        <v/>
      </c>
      <c r="B10705" s="43">
        <f>IF(GL_Paste!$B10702="","",DATE(YEAR(GL_Paste!$E10702),MONTH(GL_Paste!$E10702),1))</f>
        <v/>
      </c>
      <c r="C10705">
        <f>IF(GL_Paste!$B10702="","",IF(TRIM(GL_Paste!$M10702)&lt;&gt;"",TRIM(GL_Paste!$M10702),IFERROR(MID(GL_Paste!$I10702,FIND("[",GL_Paste!$I10702)+1,FIND("]",GL_Paste!$I10702)-FIND("[",GL_Paste!$I10702)-1),"")))</f>
        <v/>
      </c>
      <c r="D10705">
        <f>IF(GL_Paste!$B10702="","",IFERROR(INDEX(DeptName,MATCH($C10705,DeptTag,0)),"UNALLOCATED"))</f>
        <v/>
      </c>
      <c r="E10705">
        <f>IF(GL_Paste!$B10702="","",IFERROR(INDEX(AcctCat,MATCH(GL_Paste!$B10702&amp;"",AcctCode,0)),"UNKNOWN"))</f>
        <v/>
      </c>
      <c r="F10705">
        <f>IF(GL_Paste!$B10702="","",IFERROR(INDEX(AcctSub,MATCH(GL_Paste!$B10702&amp;"",AcctCode,0)),"UNKNOWN"))</f>
        <v/>
      </c>
    </row>
    <row r="10706">
      <c r="A10706" s="40">
        <f>IF(GL_Paste!$B10703="","",N(GL_Paste!$H10703)-N(GL_Paste!$G10703))</f>
        <v/>
      </c>
      <c r="B10706" s="43">
        <f>IF(GL_Paste!$B10703="","",DATE(YEAR(GL_Paste!$E10703),MONTH(GL_Paste!$E10703),1))</f>
        <v/>
      </c>
      <c r="C10706">
        <f>IF(GL_Paste!$B10703="","",IF(TRIM(GL_Paste!$M10703)&lt;&gt;"",TRIM(GL_Paste!$M10703),IFERROR(MID(GL_Paste!$I10703,FIND("[",GL_Paste!$I10703)+1,FIND("]",GL_Paste!$I10703)-FIND("[",GL_Paste!$I10703)-1),"")))</f>
        <v/>
      </c>
      <c r="D10706">
        <f>IF(GL_Paste!$B10703="","",IFERROR(INDEX(DeptName,MATCH($C10706,DeptTag,0)),"UNALLOCATED"))</f>
        <v/>
      </c>
      <c r="E10706">
        <f>IF(GL_Paste!$B10703="","",IFERROR(INDEX(AcctCat,MATCH(GL_Paste!$B10703&amp;"",AcctCode,0)),"UNKNOWN"))</f>
        <v/>
      </c>
      <c r="F10706">
        <f>IF(GL_Paste!$B10703="","",IFERROR(INDEX(AcctSub,MATCH(GL_Paste!$B10703&amp;"",AcctCode,0)),"UNKNOWN"))</f>
        <v/>
      </c>
    </row>
    <row r="10707">
      <c r="A10707" s="40">
        <f>IF(GL_Paste!$B10704="","",N(GL_Paste!$H10704)-N(GL_Paste!$G10704))</f>
        <v/>
      </c>
      <c r="B10707" s="43">
        <f>IF(GL_Paste!$B10704="","",DATE(YEAR(GL_Paste!$E10704),MONTH(GL_Paste!$E10704),1))</f>
        <v/>
      </c>
      <c r="C10707">
        <f>IF(GL_Paste!$B10704="","",IF(TRIM(GL_Paste!$M10704)&lt;&gt;"",TRIM(GL_Paste!$M10704),IFERROR(MID(GL_Paste!$I10704,FIND("[",GL_Paste!$I10704)+1,FIND("]",GL_Paste!$I10704)-FIND("[",GL_Paste!$I10704)-1),"")))</f>
        <v/>
      </c>
      <c r="D10707">
        <f>IF(GL_Paste!$B10704="","",IFERROR(INDEX(DeptName,MATCH($C10707,DeptTag,0)),"UNALLOCATED"))</f>
        <v/>
      </c>
      <c r="E10707">
        <f>IF(GL_Paste!$B10704="","",IFERROR(INDEX(AcctCat,MATCH(GL_Paste!$B10704&amp;"",AcctCode,0)),"UNKNOWN"))</f>
        <v/>
      </c>
      <c r="F10707">
        <f>IF(GL_Paste!$B10704="","",IFERROR(INDEX(AcctSub,MATCH(GL_Paste!$B10704&amp;"",AcctCode,0)),"UNKNOWN"))</f>
        <v/>
      </c>
    </row>
    <row r="10708">
      <c r="A10708" s="40">
        <f>IF(GL_Paste!$B10705="","",N(GL_Paste!$H10705)-N(GL_Paste!$G10705))</f>
        <v/>
      </c>
      <c r="B10708" s="43">
        <f>IF(GL_Paste!$B10705="","",DATE(YEAR(GL_Paste!$E10705),MONTH(GL_Paste!$E10705),1))</f>
        <v/>
      </c>
      <c r="C10708">
        <f>IF(GL_Paste!$B10705="","",IF(TRIM(GL_Paste!$M10705)&lt;&gt;"",TRIM(GL_Paste!$M10705),IFERROR(MID(GL_Paste!$I10705,FIND("[",GL_Paste!$I10705)+1,FIND("]",GL_Paste!$I10705)-FIND("[",GL_Paste!$I10705)-1),"")))</f>
        <v/>
      </c>
      <c r="D10708">
        <f>IF(GL_Paste!$B10705="","",IFERROR(INDEX(DeptName,MATCH($C10708,DeptTag,0)),"UNALLOCATED"))</f>
        <v/>
      </c>
      <c r="E10708">
        <f>IF(GL_Paste!$B10705="","",IFERROR(INDEX(AcctCat,MATCH(GL_Paste!$B10705&amp;"",AcctCode,0)),"UNKNOWN"))</f>
        <v/>
      </c>
      <c r="F10708">
        <f>IF(GL_Paste!$B10705="","",IFERROR(INDEX(AcctSub,MATCH(GL_Paste!$B10705&amp;"",AcctCode,0)),"UNKNOWN"))</f>
        <v/>
      </c>
    </row>
    <row r="10709">
      <c r="A10709" s="40">
        <f>IF(GL_Paste!$B10706="","",N(GL_Paste!$H10706)-N(GL_Paste!$G10706))</f>
        <v/>
      </c>
      <c r="B10709" s="43">
        <f>IF(GL_Paste!$B10706="","",DATE(YEAR(GL_Paste!$E10706),MONTH(GL_Paste!$E10706),1))</f>
        <v/>
      </c>
      <c r="C10709">
        <f>IF(GL_Paste!$B10706="","",IF(TRIM(GL_Paste!$M10706)&lt;&gt;"",TRIM(GL_Paste!$M10706),IFERROR(MID(GL_Paste!$I10706,FIND("[",GL_Paste!$I10706)+1,FIND("]",GL_Paste!$I10706)-FIND("[",GL_Paste!$I10706)-1),"")))</f>
        <v/>
      </c>
      <c r="D10709">
        <f>IF(GL_Paste!$B10706="","",IFERROR(INDEX(DeptName,MATCH($C10709,DeptTag,0)),"UNALLOCATED"))</f>
        <v/>
      </c>
      <c r="E10709">
        <f>IF(GL_Paste!$B10706="","",IFERROR(INDEX(AcctCat,MATCH(GL_Paste!$B10706&amp;"",AcctCode,0)),"UNKNOWN"))</f>
        <v/>
      </c>
      <c r="F10709">
        <f>IF(GL_Paste!$B10706="","",IFERROR(INDEX(AcctSub,MATCH(GL_Paste!$B10706&amp;"",AcctCode,0)),"UNKNOWN"))</f>
        <v/>
      </c>
    </row>
    <row r="10710">
      <c r="A10710" s="40">
        <f>IF(GL_Paste!$B10707="","",N(GL_Paste!$H10707)-N(GL_Paste!$G10707))</f>
        <v/>
      </c>
      <c r="B10710" s="43">
        <f>IF(GL_Paste!$B10707="","",DATE(YEAR(GL_Paste!$E10707),MONTH(GL_Paste!$E10707),1))</f>
        <v/>
      </c>
      <c r="C10710">
        <f>IF(GL_Paste!$B10707="","",IF(TRIM(GL_Paste!$M10707)&lt;&gt;"",TRIM(GL_Paste!$M10707),IFERROR(MID(GL_Paste!$I10707,FIND("[",GL_Paste!$I10707)+1,FIND("]",GL_Paste!$I10707)-FIND("[",GL_Paste!$I10707)-1),"")))</f>
        <v/>
      </c>
      <c r="D10710">
        <f>IF(GL_Paste!$B10707="","",IFERROR(INDEX(DeptName,MATCH($C10710,DeptTag,0)),"UNALLOCATED"))</f>
        <v/>
      </c>
      <c r="E10710">
        <f>IF(GL_Paste!$B10707="","",IFERROR(INDEX(AcctCat,MATCH(GL_Paste!$B10707&amp;"",AcctCode,0)),"UNKNOWN"))</f>
        <v/>
      </c>
      <c r="F10710">
        <f>IF(GL_Paste!$B10707="","",IFERROR(INDEX(AcctSub,MATCH(GL_Paste!$B10707&amp;"",AcctCode,0)),"UNKNOWN"))</f>
        <v/>
      </c>
    </row>
    <row r="10711">
      <c r="A10711" s="40">
        <f>IF(GL_Paste!$B10708="","",N(GL_Paste!$H10708)-N(GL_Paste!$G10708))</f>
        <v/>
      </c>
      <c r="B10711" s="43">
        <f>IF(GL_Paste!$B10708="","",DATE(YEAR(GL_Paste!$E10708),MONTH(GL_Paste!$E10708),1))</f>
        <v/>
      </c>
      <c r="C10711">
        <f>IF(GL_Paste!$B10708="","",IF(TRIM(GL_Paste!$M10708)&lt;&gt;"",TRIM(GL_Paste!$M10708),IFERROR(MID(GL_Paste!$I10708,FIND("[",GL_Paste!$I10708)+1,FIND("]",GL_Paste!$I10708)-FIND("[",GL_Paste!$I10708)-1),"")))</f>
        <v/>
      </c>
      <c r="D10711">
        <f>IF(GL_Paste!$B10708="","",IFERROR(INDEX(DeptName,MATCH($C10711,DeptTag,0)),"UNALLOCATED"))</f>
        <v/>
      </c>
      <c r="E10711">
        <f>IF(GL_Paste!$B10708="","",IFERROR(INDEX(AcctCat,MATCH(GL_Paste!$B10708&amp;"",AcctCode,0)),"UNKNOWN"))</f>
        <v/>
      </c>
      <c r="F10711">
        <f>IF(GL_Paste!$B10708="","",IFERROR(INDEX(AcctSub,MATCH(GL_Paste!$B10708&amp;"",AcctCode,0)),"UNKNOWN"))</f>
        <v/>
      </c>
    </row>
    <row r="10712">
      <c r="A10712" s="40">
        <f>IF(GL_Paste!$B10709="","",N(GL_Paste!$H10709)-N(GL_Paste!$G10709))</f>
        <v/>
      </c>
      <c r="B10712" s="43">
        <f>IF(GL_Paste!$B10709="","",DATE(YEAR(GL_Paste!$E10709),MONTH(GL_Paste!$E10709),1))</f>
        <v/>
      </c>
      <c r="C10712">
        <f>IF(GL_Paste!$B10709="","",IF(TRIM(GL_Paste!$M10709)&lt;&gt;"",TRIM(GL_Paste!$M10709),IFERROR(MID(GL_Paste!$I10709,FIND("[",GL_Paste!$I10709)+1,FIND("]",GL_Paste!$I10709)-FIND("[",GL_Paste!$I10709)-1),"")))</f>
        <v/>
      </c>
      <c r="D10712">
        <f>IF(GL_Paste!$B10709="","",IFERROR(INDEX(DeptName,MATCH($C10712,DeptTag,0)),"UNALLOCATED"))</f>
        <v/>
      </c>
      <c r="E10712">
        <f>IF(GL_Paste!$B10709="","",IFERROR(INDEX(AcctCat,MATCH(GL_Paste!$B10709&amp;"",AcctCode,0)),"UNKNOWN"))</f>
        <v/>
      </c>
      <c r="F10712">
        <f>IF(GL_Paste!$B10709="","",IFERROR(INDEX(AcctSub,MATCH(GL_Paste!$B10709&amp;"",AcctCode,0)),"UNKNOWN"))</f>
        <v/>
      </c>
    </row>
    <row r="10713">
      <c r="A10713" s="40">
        <f>IF(GL_Paste!$B10710="","",N(GL_Paste!$H10710)-N(GL_Paste!$G10710))</f>
        <v/>
      </c>
      <c r="B10713" s="43">
        <f>IF(GL_Paste!$B10710="","",DATE(YEAR(GL_Paste!$E10710),MONTH(GL_Paste!$E10710),1))</f>
        <v/>
      </c>
      <c r="C10713">
        <f>IF(GL_Paste!$B10710="","",IF(TRIM(GL_Paste!$M10710)&lt;&gt;"",TRIM(GL_Paste!$M10710),IFERROR(MID(GL_Paste!$I10710,FIND("[",GL_Paste!$I10710)+1,FIND("]",GL_Paste!$I10710)-FIND("[",GL_Paste!$I10710)-1),"")))</f>
        <v/>
      </c>
      <c r="D10713">
        <f>IF(GL_Paste!$B10710="","",IFERROR(INDEX(DeptName,MATCH($C10713,DeptTag,0)),"UNALLOCATED"))</f>
        <v/>
      </c>
      <c r="E10713">
        <f>IF(GL_Paste!$B10710="","",IFERROR(INDEX(AcctCat,MATCH(GL_Paste!$B10710&amp;"",AcctCode,0)),"UNKNOWN"))</f>
        <v/>
      </c>
      <c r="F10713">
        <f>IF(GL_Paste!$B10710="","",IFERROR(INDEX(AcctSub,MATCH(GL_Paste!$B10710&amp;"",AcctCode,0)),"UNKNOWN"))</f>
        <v/>
      </c>
    </row>
    <row r="10714">
      <c r="A10714" s="40">
        <f>IF(GL_Paste!$B10711="","",N(GL_Paste!$H10711)-N(GL_Paste!$G10711))</f>
        <v/>
      </c>
      <c r="B10714" s="43">
        <f>IF(GL_Paste!$B10711="","",DATE(YEAR(GL_Paste!$E10711),MONTH(GL_Paste!$E10711),1))</f>
        <v/>
      </c>
      <c r="C10714">
        <f>IF(GL_Paste!$B10711="","",IF(TRIM(GL_Paste!$M10711)&lt;&gt;"",TRIM(GL_Paste!$M10711),IFERROR(MID(GL_Paste!$I10711,FIND("[",GL_Paste!$I10711)+1,FIND("]",GL_Paste!$I10711)-FIND("[",GL_Paste!$I10711)-1),"")))</f>
        <v/>
      </c>
      <c r="D10714">
        <f>IF(GL_Paste!$B10711="","",IFERROR(INDEX(DeptName,MATCH($C10714,DeptTag,0)),"UNALLOCATED"))</f>
        <v/>
      </c>
      <c r="E10714">
        <f>IF(GL_Paste!$B10711="","",IFERROR(INDEX(AcctCat,MATCH(GL_Paste!$B10711&amp;"",AcctCode,0)),"UNKNOWN"))</f>
        <v/>
      </c>
      <c r="F10714">
        <f>IF(GL_Paste!$B10711="","",IFERROR(INDEX(AcctSub,MATCH(GL_Paste!$B10711&amp;"",AcctCode,0)),"UNKNOWN"))</f>
        <v/>
      </c>
    </row>
    <row r="10715">
      <c r="A10715" s="40">
        <f>IF(GL_Paste!$B10712="","",N(GL_Paste!$H10712)-N(GL_Paste!$G10712))</f>
        <v/>
      </c>
      <c r="B10715" s="43">
        <f>IF(GL_Paste!$B10712="","",DATE(YEAR(GL_Paste!$E10712),MONTH(GL_Paste!$E10712),1))</f>
        <v/>
      </c>
      <c r="C10715">
        <f>IF(GL_Paste!$B10712="","",IF(TRIM(GL_Paste!$M10712)&lt;&gt;"",TRIM(GL_Paste!$M10712),IFERROR(MID(GL_Paste!$I10712,FIND("[",GL_Paste!$I10712)+1,FIND("]",GL_Paste!$I10712)-FIND("[",GL_Paste!$I10712)-1),"")))</f>
        <v/>
      </c>
      <c r="D10715">
        <f>IF(GL_Paste!$B10712="","",IFERROR(INDEX(DeptName,MATCH($C10715,DeptTag,0)),"UNALLOCATED"))</f>
        <v/>
      </c>
      <c r="E10715">
        <f>IF(GL_Paste!$B10712="","",IFERROR(INDEX(AcctCat,MATCH(GL_Paste!$B10712&amp;"",AcctCode,0)),"UNKNOWN"))</f>
        <v/>
      </c>
      <c r="F10715">
        <f>IF(GL_Paste!$B10712="","",IFERROR(INDEX(AcctSub,MATCH(GL_Paste!$B10712&amp;"",AcctCode,0)),"UNKNOWN"))</f>
        <v/>
      </c>
    </row>
    <row r="10716">
      <c r="A10716" s="40">
        <f>IF(GL_Paste!$B10713="","",N(GL_Paste!$H10713)-N(GL_Paste!$G10713))</f>
        <v/>
      </c>
      <c r="B10716" s="43">
        <f>IF(GL_Paste!$B10713="","",DATE(YEAR(GL_Paste!$E10713),MONTH(GL_Paste!$E10713),1))</f>
        <v/>
      </c>
      <c r="C10716">
        <f>IF(GL_Paste!$B10713="","",IF(TRIM(GL_Paste!$M10713)&lt;&gt;"",TRIM(GL_Paste!$M10713),IFERROR(MID(GL_Paste!$I10713,FIND("[",GL_Paste!$I10713)+1,FIND("]",GL_Paste!$I10713)-FIND("[",GL_Paste!$I10713)-1),"")))</f>
        <v/>
      </c>
      <c r="D10716">
        <f>IF(GL_Paste!$B10713="","",IFERROR(INDEX(DeptName,MATCH($C10716,DeptTag,0)),"UNALLOCATED"))</f>
        <v/>
      </c>
      <c r="E10716">
        <f>IF(GL_Paste!$B10713="","",IFERROR(INDEX(AcctCat,MATCH(GL_Paste!$B10713&amp;"",AcctCode,0)),"UNKNOWN"))</f>
        <v/>
      </c>
      <c r="F10716">
        <f>IF(GL_Paste!$B10713="","",IFERROR(INDEX(AcctSub,MATCH(GL_Paste!$B10713&amp;"",AcctCode,0)),"UNKNOWN"))</f>
        <v/>
      </c>
    </row>
    <row r="10717">
      <c r="A10717" s="40">
        <f>IF(GL_Paste!$B10714="","",N(GL_Paste!$H10714)-N(GL_Paste!$G10714))</f>
        <v/>
      </c>
      <c r="B10717" s="43">
        <f>IF(GL_Paste!$B10714="","",DATE(YEAR(GL_Paste!$E10714),MONTH(GL_Paste!$E10714),1))</f>
        <v/>
      </c>
      <c r="C10717">
        <f>IF(GL_Paste!$B10714="","",IF(TRIM(GL_Paste!$M10714)&lt;&gt;"",TRIM(GL_Paste!$M10714),IFERROR(MID(GL_Paste!$I10714,FIND("[",GL_Paste!$I10714)+1,FIND("]",GL_Paste!$I10714)-FIND("[",GL_Paste!$I10714)-1),"")))</f>
        <v/>
      </c>
      <c r="D10717">
        <f>IF(GL_Paste!$B10714="","",IFERROR(INDEX(DeptName,MATCH($C10717,DeptTag,0)),"UNALLOCATED"))</f>
        <v/>
      </c>
      <c r="E10717">
        <f>IF(GL_Paste!$B10714="","",IFERROR(INDEX(AcctCat,MATCH(GL_Paste!$B10714&amp;"",AcctCode,0)),"UNKNOWN"))</f>
        <v/>
      </c>
      <c r="F10717">
        <f>IF(GL_Paste!$B10714="","",IFERROR(INDEX(AcctSub,MATCH(GL_Paste!$B10714&amp;"",AcctCode,0)),"UNKNOWN"))</f>
        <v/>
      </c>
    </row>
    <row r="10718">
      <c r="A10718" s="40">
        <f>IF(GL_Paste!$B10715="","",N(GL_Paste!$H10715)-N(GL_Paste!$G10715))</f>
        <v/>
      </c>
      <c r="B10718" s="43">
        <f>IF(GL_Paste!$B10715="","",DATE(YEAR(GL_Paste!$E10715),MONTH(GL_Paste!$E10715),1))</f>
        <v/>
      </c>
      <c r="C10718">
        <f>IF(GL_Paste!$B10715="","",IF(TRIM(GL_Paste!$M10715)&lt;&gt;"",TRIM(GL_Paste!$M10715),IFERROR(MID(GL_Paste!$I10715,FIND("[",GL_Paste!$I10715)+1,FIND("]",GL_Paste!$I10715)-FIND("[",GL_Paste!$I10715)-1),"")))</f>
        <v/>
      </c>
      <c r="D10718">
        <f>IF(GL_Paste!$B10715="","",IFERROR(INDEX(DeptName,MATCH($C10718,DeptTag,0)),"UNALLOCATED"))</f>
        <v/>
      </c>
      <c r="E10718">
        <f>IF(GL_Paste!$B10715="","",IFERROR(INDEX(AcctCat,MATCH(GL_Paste!$B10715&amp;"",AcctCode,0)),"UNKNOWN"))</f>
        <v/>
      </c>
      <c r="F10718">
        <f>IF(GL_Paste!$B10715="","",IFERROR(INDEX(AcctSub,MATCH(GL_Paste!$B10715&amp;"",AcctCode,0)),"UNKNOWN"))</f>
        <v/>
      </c>
    </row>
    <row r="10719">
      <c r="A10719" s="40">
        <f>IF(GL_Paste!$B10716="","",N(GL_Paste!$H10716)-N(GL_Paste!$G10716))</f>
        <v/>
      </c>
      <c r="B10719" s="43">
        <f>IF(GL_Paste!$B10716="","",DATE(YEAR(GL_Paste!$E10716),MONTH(GL_Paste!$E10716),1))</f>
        <v/>
      </c>
      <c r="C10719">
        <f>IF(GL_Paste!$B10716="","",IF(TRIM(GL_Paste!$M10716)&lt;&gt;"",TRIM(GL_Paste!$M10716),IFERROR(MID(GL_Paste!$I10716,FIND("[",GL_Paste!$I10716)+1,FIND("]",GL_Paste!$I10716)-FIND("[",GL_Paste!$I10716)-1),"")))</f>
        <v/>
      </c>
      <c r="D10719">
        <f>IF(GL_Paste!$B10716="","",IFERROR(INDEX(DeptName,MATCH($C10719,DeptTag,0)),"UNALLOCATED"))</f>
        <v/>
      </c>
      <c r="E10719">
        <f>IF(GL_Paste!$B10716="","",IFERROR(INDEX(AcctCat,MATCH(GL_Paste!$B10716&amp;"",AcctCode,0)),"UNKNOWN"))</f>
        <v/>
      </c>
      <c r="F10719">
        <f>IF(GL_Paste!$B10716="","",IFERROR(INDEX(AcctSub,MATCH(GL_Paste!$B10716&amp;"",AcctCode,0)),"UNKNOWN"))</f>
        <v/>
      </c>
    </row>
    <row r="10720">
      <c r="A10720" s="40">
        <f>IF(GL_Paste!$B10717="","",N(GL_Paste!$H10717)-N(GL_Paste!$G10717))</f>
        <v/>
      </c>
      <c r="B10720" s="43">
        <f>IF(GL_Paste!$B10717="","",DATE(YEAR(GL_Paste!$E10717),MONTH(GL_Paste!$E10717),1))</f>
        <v/>
      </c>
      <c r="C10720">
        <f>IF(GL_Paste!$B10717="","",IF(TRIM(GL_Paste!$M10717)&lt;&gt;"",TRIM(GL_Paste!$M10717),IFERROR(MID(GL_Paste!$I10717,FIND("[",GL_Paste!$I10717)+1,FIND("]",GL_Paste!$I10717)-FIND("[",GL_Paste!$I10717)-1),"")))</f>
        <v/>
      </c>
      <c r="D10720">
        <f>IF(GL_Paste!$B10717="","",IFERROR(INDEX(DeptName,MATCH($C10720,DeptTag,0)),"UNALLOCATED"))</f>
        <v/>
      </c>
      <c r="E10720">
        <f>IF(GL_Paste!$B10717="","",IFERROR(INDEX(AcctCat,MATCH(GL_Paste!$B10717&amp;"",AcctCode,0)),"UNKNOWN"))</f>
        <v/>
      </c>
      <c r="F10720">
        <f>IF(GL_Paste!$B10717="","",IFERROR(INDEX(AcctSub,MATCH(GL_Paste!$B10717&amp;"",AcctCode,0)),"UNKNOWN"))</f>
        <v/>
      </c>
    </row>
    <row r="10721">
      <c r="A10721" s="40">
        <f>IF(GL_Paste!$B10718="","",N(GL_Paste!$H10718)-N(GL_Paste!$G10718))</f>
        <v/>
      </c>
      <c r="B10721" s="43">
        <f>IF(GL_Paste!$B10718="","",DATE(YEAR(GL_Paste!$E10718),MONTH(GL_Paste!$E10718),1))</f>
        <v/>
      </c>
      <c r="C10721">
        <f>IF(GL_Paste!$B10718="","",IF(TRIM(GL_Paste!$M10718)&lt;&gt;"",TRIM(GL_Paste!$M10718),IFERROR(MID(GL_Paste!$I10718,FIND("[",GL_Paste!$I10718)+1,FIND("]",GL_Paste!$I10718)-FIND("[",GL_Paste!$I10718)-1),"")))</f>
        <v/>
      </c>
      <c r="D10721">
        <f>IF(GL_Paste!$B10718="","",IFERROR(INDEX(DeptName,MATCH($C10721,DeptTag,0)),"UNALLOCATED"))</f>
        <v/>
      </c>
      <c r="E10721">
        <f>IF(GL_Paste!$B10718="","",IFERROR(INDEX(AcctCat,MATCH(GL_Paste!$B10718&amp;"",AcctCode,0)),"UNKNOWN"))</f>
        <v/>
      </c>
      <c r="F10721">
        <f>IF(GL_Paste!$B10718="","",IFERROR(INDEX(AcctSub,MATCH(GL_Paste!$B10718&amp;"",AcctCode,0)),"UNKNOWN"))</f>
        <v/>
      </c>
    </row>
    <row r="10722">
      <c r="A10722" s="40">
        <f>IF(GL_Paste!$B10719="","",N(GL_Paste!$H10719)-N(GL_Paste!$G10719))</f>
        <v/>
      </c>
      <c r="B10722" s="43">
        <f>IF(GL_Paste!$B10719="","",DATE(YEAR(GL_Paste!$E10719),MONTH(GL_Paste!$E10719),1))</f>
        <v/>
      </c>
      <c r="C10722">
        <f>IF(GL_Paste!$B10719="","",IF(TRIM(GL_Paste!$M10719)&lt;&gt;"",TRIM(GL_Paste!$M10719),IFERROR(MID(GL_Paste!$I10719,FIND("[",GL_Paste!$I10719)+1,FIND("]",GL_Paste!$I10719)-FIND("[",GL_Paste!$I10719)-1),"")))</f>
        <v/>
      </c>
      <c r="D10722">
        <f>IF(GL_Paste!$B10719="","",IFERROR(INDEX(DeptName,MATCH($C10722,DeptTag,0)),"UNALLOCATED"))</f>
        <v/>
      </c>
      <c r="E10722">
        <f>IF(GL_Paste!$B10719="","",IFERROR(INDEX(AcctCat,MATCH(GL_Paste!$B10719&amp;"",AcctCode,0)),"UNKNOWN"))</f>
        <v/>
      </c>
      <c r="F10722">
        <f>IF(GL_Paste!$B10719="","",IFERROR(INDEX(AcctSub,MATCH(GL_Paste!$B10719&amp;"",AcctCode,0)),"UNKNOWN"))</f>
        <v/>
      </c>
    </row>
    <row r="10723">
      <c r="A10723" s="40">
        <f>IF(GL_Paste!$B10720="","",N(GL_Paste!$H10720)-N(GL_Paste!$G10720))</f>
        <v/>
      </c>
      <c r="B10723" s="43">
        <f>IF(GL_Paste!$B10720="","",DATE(YEAR(GL_Paste!$E10720),MONTH(GL_Paste!$E10720),1))</f>
        <v/>
      </c>
      <c r="C10723">
        <f>IF(GL_Paste!$B10720="","",IF(TRIM(GL_Paste!$M10720)&lt;&gt;"",TRIM(GL_Paste!$M10720),IFERROR(MID(GL_Paste!$I10720,FIND("[",GL_Paste!$I10720)+1,FIND("]",GL_Paste!$I10720)-FIND("[",GL_Paste!$I10720)-1),"")))</f>
        <v/>
      </c>
      <c r="D10723">
        <f>IF(GL_Paste!$B10720="","",IFERROR(INDEX(DeptName,MATCH($C10723,DeptTag,0)),"UNALLOCATED"))</f>
        <v/>
      </c>
      <c r="E10723">
        <f>IF(GL_Paste!$B10720="","",IFERROR(INDEX(AcctCat,MATCH(GL_Paste!$B10720&amp;"",AcctCode,0)),"UNKNOWN"))</f>
        <v/>
      </c>
      <c r="F10723">
        <f>IF(GL_Paste!$B10720="","",IFERROR(INDEX(AcctSub,MATCH(GL_Paste!$B10720&amp;"",AcctCode,0)),"UNKNOWN"))</f>
        <v/>
      </c>
    </row>
    <row r="10724">
      <c r="A10724" s="40">
        <f>IF(GL_Paste!$B10721="","",N(GL_Paste!$H10721)-N(GL_Paste!$G10721))</f>
        <v/>
      </c>
      <c r="B10724" s="43">
        <f>IF(GL_Paste!$B10721="","",DATE(YEAR(GL_Paste!$E10721),MONTH(GL_Paste!$E10721),1))</f>
        <v/>
      </c>
      <c r="C10724">
        <f>IF(GL_Paste!$B10721="","",IF(TRIM(GL_Paste!$M10721)&lt;&gt;"",TRIM(GL_Paste!$M10721),IFERROR(MID(GL_Paste!$I10721,FIND("[",GL_Paste!$I10721)+1,FIND("]",GL_Paste!$I10721)-FIND("[",GL_Paste!$I10721)-1),"")))</f>
        <v/>
      </c>
      <c r="D10724">
        <f>IF(GL_Paste!$B10721="","",IFERROR(INDEX(DeptName,MATCH($C10724,DeptTag,0)),"UNALLOCATED"))</f>
        <v/>
      </c>
      <c r="E10724">
        <f>IF(GL_Paste!$B10721="","",IFERROR(INDEX(AcctCat,MATCH(GL_Paste!$B10721&amp;"",AcctCode,0)),"UNKNOWN"))</f>
        <v/>
      </c>
      <c r="F10724">
        <f>IF(GL_Paste!$B10721="","",IFERROR(INDEX(AcctSub,MATCH(GL_Paste!$B10721&amp;"",AcctCode,0)),"UNKNOWN"))</f>
        <v/>
      </c>
    </row>
    <row r="10725">
      <c r="A10725" s="40">
        <f>IF(GL_Paste!$B10722="","",N(GL_Paste!$H10722)-N(GL_Paste!$G10722))</f>
        <v/>
      </c>
      <c r="B10725" s="43">
        <f>IF(GL_Paste!$B10722="","",DATE(YEAR(GL_Paste!$E10722),MONTH(GL_Paste!$E10722),1))</f>
        <v/>
      </c>
      <c r="C10725">
        <f>IF(GL_Paste!$B10722="","",IF(TRIM(GL_Paste!$M10722)&lt;&gt;"",TRIM(GL_Paste!$M10722),IFERROR(MID(GL_Paste!$I10722,FIND("[",GL_Paste!$I10722)+1,FIND("]",GL_Paste!$I10722)-FIND("[",GL_Paste!$I10722)-1),"")))</f>
        <v/>
      </c>
      <c r="D10725">
        <f>IF(GL_Paste!$B10722="","",IFERROR(INDEX(DeptName,MATCH($C10725,DeptTag,0)),"UNALLOCATED"))</f>
        <v/>
      </c>
      <c r="E10725">
        <f>IF(GL_Paste!$B10722="","",IFERROR(INDEX(AcctCat,MATCH(GL_Paste!$B10722&amp;"",AcctCode,0)),"UNKNOWN"))</f>
        <v/>
      </c>
      <c r="F10725">
        <f>IF(GL_Paste!$B10722="","",IFERROR(INDEX(AcctSub,MATCH(GL_Paste!$B10722&amp;"",AcctCode,0)),"UNKNOWN"))</f>
        <v/>
      </c>
    </row>
    <row r="10726">
      <c r="A10726" s="40">
        <f>IF(GL_Paste!$B10723="","",N(GL_Paste!$H10723)-N(GL_Paste!$G10723))</f>
        <v/>
      </c>
      <c r="B10726" s="43">
        <f>IF(GL_Paste!$B10723="","",DATE(YEAR(GL_Paste!$E10723),MONTH(GL_Paste!$E10723),1))</f>
        <v/>
      </c>
      <c r="C10726">
        <f>IF(GL_Paste!$B10723="","",IF(TRIM(GL_Paste!$M10723)&lt;&gt;"",TRIM(GL_Paste!$M10723),IFERROR(MID(GL_Paste!$I10723,FIND("[",GL_Paste!$I10723)+1,FIND("]",GL_Paste!$I10723)-FIND("[",GL_Paste!$I10723)-1),"")))</f>
        <v/>
      </c>
      <c r="D10726">
        <f>IF(GL_Paste!$B10723="","",IFERROR(INDEX(DeptName,MATCH($C10726,DeptTag,0)),"UNALLOCATED"))</f>
        <v/>
      </c>
      <c r="E10726">
        <f>IF(GL_Paste!$B10723="","",IFERROR(INDEX(AcctCat,MATCH(GL_Paste!$B10723&amp;"",AcctCode,0)),"UNKNOWN"))</f>
        <v/>
      </c>
      <c r="F10726">
        <f>IF(GL_Paste!$B10723="","",IFERROR(INDEX(AcctSub,MATCH(GL_Paste!$B10723&amp;"",AcctCode,0)),"UNKNOWN"))</f>
        <v/>
      </c>
    </row>
    <row r="10727">
      <c r="A10727" s="40">
        <f>IF(GL_Paste!$B10724="","",N(GL_Paste!$H10724)-N(GL_Paste!$G10724))</f>
        <v/>
      </c>
      <c r="B10727" s="43">
        <f>IF(GL_Paste!$B10724="","",DATE(YEAR(GL_Paste!$E10724),MONTH(GL_Paste!$E10724),1))</f>
        <v/>
      </c>
      <c r="C10727">
        <f>IF(GL_Paste!$B10724="","",IF(TRIM(GL_Paste!$M10724)&lt;&gt;"",TRIM(GL_Paste!$M10724),IFERROR(MID(GL_Paste!$I10724,FIND("[",GL_Paste!$I10724)+1,FIND("]",GL_Paste!$I10724)-FIND("[",GL_Paste!$I10724)-1),"")))</f>
        <v/>
      </c>
      <c r="D10727">
        <f>IF(GL_Paste!$B10724="","",IFERROR(INDEX(DeptName,MATCH($C10727,DeptTag,0)),"UNALLOCATED"))</f>
        <v/>
      </c>
      <c r="E10727">
        <f>IF(GL_Paste!$B10724="","",IFERROR(INDEX(AcctCat,MATCH(GL_Paste!$B10724&amp;"",AcctCode,0)),"UNKNOWN"))</f>
        <v/>
      </c>
      <c r="F10727">
        <f>IF(GL_Paste!$B10724="","",IFERROR(INDEX(AcctSub,MATCH(GL_Paste!$B10724&amp;"",AcctCode,0)),"UNKNOWN"))</f>
        <v/>
      </c>
    </row>
    <row r="10728">
      <c r="A10728" s="40">
        <f>IF(GL_Paste!$B10725="","",N(GL_Paste!$H10725)-N(GL_Paste!$G10725))</f>
        <v/>
      </c>
      <c r="B10728" s="43">
        <f>IF(GL_Paste!$B10725="","",DATE(YEAR(GL_Paste!$E10725),MONTH(GL_Paste!$E10725),1))</f>
        <v/>
      </c>
      <c r="C10728">
        <f>IF(GL_Paste!$B10725="","",IF(TRIM(GL_Paste!$M10725)&lt;&gt;"",TRIM(GL_Paste!$M10725),IFERROR(MID(GL_Paste!$I10725,FIND("[",GL_Paste!$I10725)+1,FIND("]",GL_Paste!$I10725)-FIND("[",GL_Paste!$I10725)-1),"")))</f>
        <v/>
      </c>
      <c r="D10728">
        <f>IF(GL_Paste!$B10725="","",IFERROR(INDEX(DeptName,MATCH($C10728,DeptTag,0)),"UNALLOCATED"))</f>
        <v/>
      </c>
      <c r="E10728">
        <f>IF(GL_Paste!$B10725="","",IFERROR(INDEX(AcctCat,MATCH(GL_Paste!$B10725&amp;"",AcctCode,0)),"UNKNOWN"))</f>
        <v/>
      </c>
      <c r="F10728">
        <f>IF(GL_Paste!$B10725="","",IFERROR(INDEX(AcctSub,MATCH(GL_Paste!$B10725&amp;"",AcctCode,0)),"UNKNOWN"))</f>
        <v/>
      </c>
    </row>
    <row r="10729">
      <c r="A10729" s="40">
        <f>IF(GL_Paste!$B10726="","",N(GL_Paste!$H10726)-N(GL_Paste!$G10726))</f>
        <v/>
      </c>
      <c r="B10729" s="43">
        <f>IF(GL_Paste!$B10726="","",DATE(YEAR(GL_Paste!$E10726),MONTH(GL_Paste!$E10726),1))</f>
        <v/>
      </c>
      <c r="C10729">
        <f>IF(GL_Paste!$B10726="","",IF(TRIM(GL_Paste!$M10726)&lt;&gt;"",TRIM(GL_Paste!$M10726),IFERROR(MID(GL_Paste!$I10726,FIND("[",GL_Paste!$I10726)+1,FIND("]",GL_Paste!$I10726)-FIND("[",GL_Paste!$I10726)-1),"")))</f>
        <v/>
      </c>
      <c r="D10729">
        <f>IF(GL_Paste!$B10726="","",IFERROR(INDEX(DeptName,MATCH($C10729,DeptTag,0)),"UNALLOCATED"))</f>
        <v/>
      </c>
      <c r="E10729">
        <f>IF(GL_Paste!$B10726="","",IFERROR(INDEX(AcctCat,MATCH(GL_Paste!$B10726&amp;"",AcctCode,0)),"UNKNOWN"))</f>
        <v/>
      </c>
      <c r="F10729">
        <f>IF(GL_Paste!$B10726="","",IFERROR(INDEX(AcctSub,MATCH(GL_Paste!$B10726&amp;"",AcctCode,0)),"UNKNOWN"))</f>
        <v/>
      </c>
    </row>
    <row r="10730">
      <c r="A10730" s="40">
        <f>IF(GL_Paste!$B10727="","",N(GL_Paste!$H10727)-N(GL_Paste!$G10727))</f>
        <v/>
      </c>
      <c r="B10730" s="43">
        <f>IF(GL_Paste!$B10727="","",DATE(YEAR(GL_Paste!$E10727),MONTH(GL_Paste!$E10727),1))</f>
        <v/>
      </c>
      <c r="C10730">
        <f>IF(GL_Paste!$B10727="","",IF(TRIM(GL_Paste!$M10727)&lt;&gt;"",TRIM(GL_Paste!$M10727),IFERROR(MID(GL_Paste!$I10727,FIND("[",GL_Paste!$I10727)+1,FIND("]",GL_Paste!$I10727)-FIND("[",GL_Paste!$I10727)-1),"")))</f>
        <v/>
      </c>
      <c r="D10730">
        <f>IF(GL_Paste!$B10727="","",IFERROR(INDEX(DeptName,MATCH($C10730,DeptTag,0)),"UNALLOCATED"))</f>
        <v/>
      </c>
      <c r="E10730">
        <f>IF(GL_Paste!$B10727="","",IFERROR(INDEX(AcctCat,MATCH(GL_Paste!$B10727&amp;"",AcctCode,0)),"UNKNOWN"))</f>
        <v/>
      </c>
      <c r="F10730">
        <f>IF(GL_Paste!$B10727="","",IFERROR(INDEX(AcctSub,MATCH(GL_Paste!$B10727&amp;"",AcctCode,0)),"UNKNOWN"))</f>
        <v/>
      </c>
    </row>
    <row r="10731">
      <c r="A10731" s="40">
        <f>IF(GL_Paste!$B10728="","",N(GL_Paste!$H10728)-N(GL_Paste!$G10728))</f>
        <v/>
      </c>
      <c r="B10731" s="43">
        <f>IF(GL_Paste!$B10728="","",DATE(YEAR(GL_Paste!$E10728),MONTH(GL_Paste!$E10728),1))</f>
        <v/>
      </c>
      <c r="C10731">
        <f>IF(GL_Paste!$B10728="","",IF(TRIM(GL_Paste!$M10728)&lt;&gt;"",TRIM(GL_Paste!$M10728),IFERROR(MID(GL_Paste!$I10728,FIND("[",GL_Paste!$I10728)+1,FIND("]",GL_Paste!$I10728)-FIND("[",GL_Paste!$I10728)-1),"")))</f>
        <v/>
      </c>
      <c r="D10731">
        <f>IF(GL_Paste!$B10728="","",IFERROR(INDEX(DeptName,MATCH($C10731,DeptTag,0)),"UNALLOCATED"))</f>
        <v/>
      </c>
      <c r="E10731">
        <f>IF(GL_Paste!$B10728="","",IFERROR(INDEX(AcctCat,MATCH(GL_Paste!$B10728&amp;"",AcctCode,0)),"UNKNOWN"))</f>
        <v/>
      </c>
      <c r="F10731">
        <f>IF(GL_Paste!$B10728="","",IFERROR(INDEX(AcctSub,MATCH(GL_Paste!$B10728&amp;"",AcctCode,0)),"UNKNOWN"))</f>
        <v/>
      </c>
    </row>
    <row r="10732">
      <c r="A10732" s="40">
        <f>IF(GL_Paste!$B10729="","",N(GL_Paste!$H10729)-N(GL_Paste!$G10729))</f>
        <v/>
      </c>
      <c r="B10732" s="43">
        <f>IF(GL_Paste!$B10729="","",DATE(YEAR(GL_Paste!$E10729),MONTH(GL_Paste!$E10729),1))</f>
        <v/>
      </c>
      <c r="C10732">
        <f>IF(GL_Paste!$B10729="","",IF(TRIM(GL_Paste!$M10729)&lt;&gt;"",TRIM(GL_Paste!$M10729),IFERROR(MID(GL_Paste!$I10729,FIND("[",GL_Paste!$I10729)+1,FIND("]",GL_Paste!$I10729)-FIND("[",GL_Paste!$I10729)-1),"")))</f>
        <v/>
      </c>
      <c r="D10732">
        <f>IF(GL_Paste!$B10729="","",IFERROR(INDEX(DeptName,MATCH($C10732,DeptTag,0)),"UNALLOCATED"))</f>
        <v/>
      </c>
      <c r="E10732">
        <f>IF(GL_Paste!$B10729="","",IFERROR(INDEX(AcctCat,MATCH(GL_Paste!$B10729&amp;"",AcctCode,0)),"UNKNOWN"))</f>
        <v/>
      </c>
      <c r="F10732">
        <f>IF(GL_Paste!$B10729="","",IFERROR(INDEX(AcctSub,MATCH(GL_Paste!$B10729&amp;"",AcctCode,0)),"UNKNOWN"))</f>
        <v/>
      </c>
    </row>
    <row r="10733">
      <c r="A10733" s="40">
        <f>IF(GL_Paste!$B10730="","",N(GL_Paste!$H10730)-N(GL_Paste!$G10730))</f>
        <v/>
      </c>
      <c r="B10733" s="43">
        <f>IF(GL_Paste!$B10730="","",DATE(YEAR(GL_Paste!$E10730),MONTH(GL_Paste!$E10730),1))</f>
        <v/>
      </c>
      <c r="C10733">
        <f>IF(GL_Paste!$B10730="","",IF(TRIM(GL_Paste!$M10730)&lt;&gt;"",TRIM(GL_Paste!$M10730),IFERROR(MID(GL_Paste!$I10730,FIND("[",GL_Paste!$I10730)+1,FIND("]",GL_Paste!$I10730)-FIND("[",GL_Paste!$I10730)-1),"")))</f>
        <v/>
      </c>
      <c r="D10733">
        <f>IF(GL_Paste!$B10730="","",IFERROR(INDEX(DeptName,MATCH($C10733,DeptTag,0)),"UNALLOCATED"))</f>
        <v/>
      </c>
      <c r="E10733">
        <f>IF(GL_Paste!$B10730="","",IFERROR(INDEX(AcctCat,MATCH(GL_Paste!$B10730&amp;"",AcctCode,0)),"UNKNOWN"))</f>
        <v/>
      </c>
      <c r="F10733">
        <f>IF(GL_Paste!$B10730="","",IFERROR(INDEX(AcctSub,MATCH(GL_Paste!$B10730&amp;"",AcctCode,0)),"UNKNOWN"))</f>
        <v/>
      </c>
    </row>
    <row r="10734">
      <c r="A10734" s="40">
        <f>IF(GL_Paste!$B10731="","",N(GL_Paste!$H10731)-N(GL_Paste!$G10731))</f>
        <v/>
      </c>
      <c r="B10734" s="43">
        <f>IF(GL_Paste!$B10731="","",DATE(YEAR(GL_Paste!$E10731),MONTH(GL_Paste!$E10731),1))</f>
        <v/>
      </c>
      <c r="C10734">
        <f>IF(GL_Paste!$B10731="","",IF(TRIM(GL_Paste!$M10731)&lt;&gt;"",TRIM(GL_Paste!$M10731),IFERROR(MID(GL_Paste!$I10731,FIND("[",GL_Paste!$I10731)+1,FIND("]",GL_Paste!$I10731)-FIND("[",GL_Paste!$I10731)-1),"")))</f>
        <v/>
      </c>
      <c r="D10734">
        <f>IF(GL_Paste!$B10731="","",IFERROR(INDEX(DeptName,MATCH($C10734,DeptTag,0)),"UNALLOCATED"))</f>
        <v/>
      </c>
      <c r="E10734">
        <f>IF(GL_Paste!$B10731="","",IFERROR(INDEX(AcctCat,MATCH(GL_Paste!$B10731&amp;"",AcctCode,0)),"UNKNOWN"))</f>
        <v/>
      </c>
      <c r="F10734">
        <f>IF(GL_Paste!$B10731="","",IFERROR(INDEX(AcctSub,MATCH(GL_Paste!$B10731&amp;"",AcctCode,0)),"UNKNOWN"))</f>
        <v/>
      </c>
    </row>
    <row r="10735">
      <c r="A10735" s="40">
        <f>IF(GL_Paste!$B10732="","",N(GL_Paste!$H10732)-N(GL_Paste!$G10732))</f>
        <v/>
      </c>
      <c r="B10735" s="43">
        <f>IF(GL_Paste!$B10732="","",DATE(YEAR(GL_Paste!$E10732),MONTH(GL_Paste!$E10732),1))</f>
        <v/>
      </c>
      <c r="C10735">
        <f>IF(GL_Paste!$B10732="","",IF(TRIM(GL_Paste!$M10732)&lt;&gt;"",TRIM(GL_Paste!$M10732),IFERROR(MID(GL_Paste!$I10732,FIND("[",GL_Paste!$I10732)+1,FIND("]",GL_Paste!$I10732)-FIND("[",GL_Paste!$I10732)-1),"")))</f>
        <v/>
      </c>
      <c r="D10735">
        <f>IF(GL_Paste!$B10732="","",IFERROR(INDEX(DeptName,MATCH($C10735,DeptTag,0)),"UNALLOCATED"))</f>
        <v/>
      </c>
      <c r="E10735">
        <f>IF(GL_Paste!$B10732="","",IFERROR(INDEX(AcctCat,MATCH(GL_Paste!$B10732&amp;"",AcctCode,0)),"UNKNOWN"))</f>
        <v/>
      </c>
      <c r="F10735">
        <f>IF(GL_Paste!$B10732="","",IFERROR(INDEX(AcctSub,MATCH(GL_Paste!$B10732&amp;"",AcctCode,0)),"UNKNOWN"))</f>
        <v/>
      </c>
    </row>
    <row r="10736">
      <c r="A10736" s="40">
        <f>IF(GL_Paste!$B10733="","",N(GL_Paste!$H10733)-N(GL_Paste!$G10733))</f>
        <v/>
      </c>
      <c r="B10736" s="43">
        <f>IF(GL_Paste!$B10733="","",DATE(YEAR(GL_Paste!$E10733),MONTH(GL_Paste!$E10733),1))</f>
        <v/>
      </c>
      <c r="C10736">
        <f>IF(GL_Paste!$B10733="","",IF(TRIM(GL_Paste!$M10733)&lt;&gt;"",TRIM(GL_Paste!$M10733),IFERROR(MID(GL_Paste!$I10733,FIND("[",GL_Paste!$I10733)+1,FIND("]",GL_Paste!$I10733)-FIND("[",GL_Paste!$I10733)-1),"")))</f>
        <v/>
      </c>
      <c r="D10736">
        <f>IF(GL_Paste!$B10733="","",IFERROR(INDEX(DeptName,MATCH($C10736,DeptTag,0)),"UNALLOCATED"))</f>
        <v/>
      </c>
      <c r="E10736">
        <f>IF(GL_Paste!$B10733="","",IFERROR(INDEX(AcctCat,MATCH(GL_Paste!$B10733&amp;"",AcctCode,0)),"UNKNOWN"))</f>
        <v/>
      </c>
      <c r="F10736">
        <f>IF(GL_Paste!$B10733="","",IFERROR(INDEX(AcctSub,MATCH(GL_Paste!$B10733&amp;"",AcctCode,0)),"UNKNOWN"))</f>
        <v/>
      </c>
    </row>
    <row r="10737">
      <c r="A10737" s="40">
        <f>IF(GL_Paste!$B10734="","",N(GL_Paste!$H10734)-N(GL_Paste!$G10734))</f>
        <v/>
      </c>
      <c r="B10737" s="43">
        <f>IF(GL_Paste!$B10734="","",DATE(YEAR(GL_Paste!$E10734),MONTH(GL_Paste!$E10734),1))</f>
        <v/>
      </c>
      <c r="C10737">
        <f>IF(GL_Paste!$B10734="","",IF(TRIM(GL_Paste!$M10734)&lt;&gt;"",TRIM(GL_Paste!$M10734),IFERROR(MID(GL_Paste!$I10734,FIND("[",GL_Paste!$I10734)+1,FIND("]",GL_Paste!$I10734)-FIND("[",GL_Paste!$I10734)-1),"")))</f>
        <v/>
      </c>
      <c r="D10737">
        <f>IF(GL_Paste!$B10734="","",IFERROR(INDEX(DeptName,MATCH($C10737,DeptTag,0)),"UNALLOCATED"))</f>
        <v/>
      </c>
      <c r="E10737">
        <f>IF(GL_Paste!$B10734="","",IFERROR(INDEX(AcctCat,MATCH(GL_Paste!$B10734&amp;"",AcctCode,0)),"UNKNOWN"))</f>
        <v/>
      </c>
      <c r="F10737">
        <f>IF(GL_Paste!$B10734="","",IFERROR(INDEX(AcctSub,MATCH(GL_Paste!$B10734&amp;"",AcctCode,0)),"UNKNOWN"))</f>
        <v/>
      </c>
    </row>
    <row r="10738">
      <c r="A10738" s="40">
        <f>IF(GL_Paste!$B10735="","",N(GL_Paste!$H10735)-N(GL_Paste!$G10735))</f>
        <v/>
      </c>
      <c r="B10738" s="43">
        <f>IF(GL_Paste!$B10735="","",DATE(YEAR(GL_Paste!$E10735),MONTH(GL_Paste!$E10735),1))</f>
        <v/>
      </c>
      <c r="C10738">
        <f>IF(GL_Paste!$B10735="","",IF(TRIM(GL_Paste!$M10735)&lt;&gt;"",TRIM(GL_Paste!$M10735),IFERROR(MID(GL_Paste!$I10735,FIND("[",GL_Paste!$I10735)+1,FIND("]",GL_Paste!$I10735)-FIND("[",GL_Paste!$I10735)-1),"")))</f>
        <v/>
      </c>
      <c r="D10738">
        <f>IF(GL_Paste!$B10735="","",IFERROR(INDEX(DeptName,MATCH($C10738,DeptTag,0)),"UNALLOCATED"))</f>
        <v/>
      </c>
      <c r="E10738">
        <f>IF(GL_Paste!$B10735="","",IFERROR(INDEX(AcctCat,MATCH(GL_Paste!$B10735&amp;"",AcctCode,0)),"UNKNOWN"))</f>
        <v/>
      </c>
      <c r="F10738">
        <f>IF(GL_Paste!$B10735="","",IFERROR(INDEX(AcctSub,MATCH(GL_Paste!$B10735&amp;"",AcctCode,0)),"UNKNOWN"))</f>
        <v/>
      </c>
    </row>
    <row r="10739">
      <c r="A10739" s="40">
        <f>IF(GL_Paste!$B10736="","",N(GL_Paste!$H10736)-N(GL_Paste!$G10736))</f>
        <v/>
      </c>
      <c r="B10739" s="43">
        <f>IF(GL_Paste!$B10736="","",DATE(YEAR(GL_Paste!$E10736),MONTH(GL_Paste!$E10736),1))</f>
        <v/>
      </c>
      <c r="C10739">
        <f>IF(GL_Paste!$B10736="","",IF(TRIM(GL_Paste!$M10736)&lt;&gt;"",TRIM(GL_Paste!$M10736),IFERROR(MID(GL_Paste!$I10736,FIND("[",GL_Paste!$I10736)+1,FIND("]",GL_Paste!$I10736)-FIND("[",GL_Paste!$I10736)-1),"")))</f>
        <v/>
      </c>
      <c r="D10739">
        <f>IF(GL_Paste!$B10736="","",IFERROR(INDEX(DeptName,MATCH($C10739,DeptTag,0)),"UNALLOCATED"))</f>
        <v/>
      </c>
      <c r="E10739">
        <f>IF(GL_Paste!$B10736="","",IFERROR(INDEX(AcctCat,MATCH(GL_Paste!$B10736&amp;"",AcctCode,0)),"UNKNOWN"))</f>
        <v/>
      </c>
      <c r="F10739">
        <f>IF(GL_Paste!$B10736="","",IFERROR(INDEX(AcctSub,MATCH(GL_Paste!$B10736&amp;"",AcctCode,0)),"UNKNOWN"))</f>
        <v/>
      </c>
    </row>
    <row r="10740">
      <c r="A10740" s="40">
        <f>IF(GL_Paste!$B10737="","",N(GL_Paste!$H10737)-N(GL_Paste!$G10737))</f>
        <v/>
      </c>
      <c r="B10740" s="43">
        <f>IF(GL_Paste!$B10737="","",DATE(YEAR(GL_Paste!$E10737),MONTH(GL_Paste!$E10737),1))</f>
        <v/>
      </c>
      <c r="C10740">
        <f>IF(GL_Paste!$B10737="","",IF(TRIM(GL_Paste!$M10737)&lt;&gt;"",TRIM(GL_Paste!$M10737),IFERROR(MID(GL_Paste!$I10737,FIND("[",GL_Paste!$I10737)+1,FIND("]",GL_Paste!$I10737)-FIND("[",GL_Paste!$I10737)-1),"")))</f>
        <v/>
      </c>
      <c r="D10740">
        <f>IF(GL_Paste!$B10737="","",IFERROR(INDEX(DeptName,MATCH($C10740,DeptTag,0)),"UNALLOCATED"))</f>
        <v/>
      </c>
      <c r="E10740">
        <f>IF(GL_Paste!$B10737="","",IFERROR(INDEX(AcctCat,MATCH(GL_Paste!$B10737&amp;"",AcctCode,0)),"UNKNOWN"))</f>
        <v/>
      </c>
      <c r="F10740">
        <f>IF(GL_Paste!$B10737="","",IFERROR(INDEX(AcctSub,MATCH(GL_Paste!$B10737&amp;"",AcctCode,0)),"UNKNOWN"))</f>
        <v/>
      </c>
    </row>
    <row r="10741">
      <c r="A10741" s="40">
        <f>IF(GL_Paste!$B10738="","",N(GL_Paste!$H10738)-N(GL_Paste!$G10738))</f>
        <v/>
      </c>
      <c r="B10741" s="43">
        <f>IF(GL_Paste!$B10738="","",DATE(YEAR(GL_Paste!$E10738),MONTH(GL_Paste!$E10738),1))</f>
        <v/>
      </c>
      <c r="C10741">
        <f>IF(GL_Paste!$B10738="","",IF(TRIM(GL_Paste!$M10738)&lt;&gt;"",TRIM(GL_Paste!$M10738),IFERROR(MID(GL_Paste!$I10738,FIND("[",GL_Paste!$I10738)+1,FIND("]",GL_Paste!$I10738)-FIND("[",GL_Paste!$I10738)-1),"")))</f>
        <v/>
      </c>
      <c r="D10741">
        <f>IF(GL_Paste!$B10738="","",IFERROR(INDEX(DeptName,MATCH($C10741,DeptTag,0)),"UNALLOCATED"))</f>
        <v/>
      </c>
      <c r="E10741">
        <f>IF(GL_Paste!$B10738="","",IFERROR(INDEX(AcctCat,MATCH(GL_Paste!$B10738&amp;"",AcctCode,0)),"UNKNOWN"))</f>
        <v/>
      </c>
      <c r="F10741">
        <f>IF(GL_Paste!$B10738="","",IFERROR(INDEX(AcctSub,MATCH(GL_Paste!$B10738&amp;"",AcctCode,0)),"UNKNOWN"))</f>
        <v/>
      </c>
    </row>
    <row r="10742">
      <c r="A10742" s="40">
        <f>IF(GL_Paste!$B10739="","",N(GL_Paste!$H10739)-N(GL_Paste!$G10739))</f>
        <v/>
      </c>
      <c r="B10742" s="43">
        <f>IF(GL_Paste!$B10739="","",DATE(YEAR(GL_Paste!$E10739),MONTH(GL_Paste!$E10739),1))</f>
        <v/>
      </c>
      <c r="C10742">
        <f>IF(GL_Paste!$B10739="","",IF(TRIM(GL_Paste!$M10739)&lt;&gt;"",TRIM(GL_Paste!$M10739),IFERROR(MID(GL_Paste!$I10739,FIND("[",GL_Paste!$I10739)+1,FIND("]",GL_Paste!$I10739)-FIND("[",GL_Paste!$I10739)-1),"")))</f>
        <v/>
      </c>
      <c r="D10742">
        <f>IF(GL_Paste!$B10739="","",IFERROR(INDEX(DeptName,MATCH($C10742,DeptTag,0)),"UNALLOCATED"))</f>
        <v/>
      </c>
      <c r="E10742">
        <f>IF(GL_Paste!$B10739="","",IFERROR(INDEX(AcctCat,MATCH(GL_Paste!$B10739&amp;"",AcctCode,0)),"UNKNOWN"))</f>
        <v/>
      </c>
      <c r="F10742">
        <f>IF(GL_Paste!$B10739="","",IFERROR(INDEX(AcctSub,MATCH(GL_Paste!$B10739&amp;"",AcctCode,0)),"UNKNOWN"))</f>
        <v/>
      </c>
    </row>
    <row r="10743">
      <c r="A10743" s="40">
        <f>IF(GL_Paste!$B10740="","",N(GL_Paste!$H10740)-N(GL_Paste!$G10740))</f>
        <v/>
      </c>
      <c r="B10743" s="43">
        <f>IF(GL_Paste!$B10740="","",DATE(YEAR(GL_Paste!$E10740),MONTH(GL_Paste!$E10740),1))</f>
        <v/>
      </c>
      <c r="C10743">
        <f>IF(GL_Paste!$B10740="","",IF(TRIM(GL_Paste!$M10740)&lt;&gt;"",TRIM(GL_Paste!$M10740),IFERROR(MID(GL_Paste!$I10740,FIND("[",GL_Paste!$I10740)+1,FIND("]",GL_Paste!$I10740)-FIND("[",GL_Paste!$I10740)-1),"")))</f>
        <v/>
      </c>
      <c r="D10743">
        <f>IF(GL_Paste!$B10740="","",IFERROR(INDEX(DeptName,MATCH($C10743,DeptTag,0)),"UNALLOCATED"))</f>
        <v/>
      </c>
      <c r="E10743">
        <f>IF(GL_Paste!$B10740="","",IFERROR(INDEX(AcctCat,MATCH(GL_Paste!$B10740&amp;"",AcctCode,0)),"UNKNOWN"))</f>
        <v/>
      </c>
      <c r="F10743">
        <f>IF(GL_Paste!$B10740="","",IFERROR(INDEX(AcctSub,MATCH(GL_Paste!$B10740&amp;"",AcctCode,0)),"UNKNOWN"))</f>
        <v/>
      </c>
    </row>
    <row r="10744">
      <c r="A10744" s="40">
        <f>IF(GL_Paste!$B10741="","",N(GL_Paste!$H10741)-N(GL_Paste!$G10741))</f>
        <v/>
      </c>
      <c r="B10744" s="43">
        <f>IF(GL_Paste!$B10741="","",DATE(YEAR(GL_Paste!$E10741),MONTH(GL_Paste!$E10741),1))</f>
        <v/>
      </c>
      <c r="C10744">
        <f>IF(GL_Paste!$B10741="","",IF(TRIM(GL_Paste!$M10741)&lt;&gt;"",TRIM(GL_Paste!$M10741),IFERROR(MID(GL_Paste!$I10741,FIND("[",GL_Paste!$I10741)+1,FIND("]",GL_Paste!$I10741)-FIND("[",GL_Paste!$I10741)-1),"")))</f>
        <v/>
      </c>
      <c r="D10744">
        <f>IF(GL_Paste!$B10741="","",IFERROR(INDEX(DeptName,MATCH($C10744,DeptTag,0)),"UNALLOCATED"))</f>
        <v/>
      </c>
      <c r="E10744">
        <f>IF(GL_Paste!$B10741="","",IFERROR(INDEX(AcctCat,MATCH(GL_Paste!$B10741&amp;"",AcctCode,0)),"UNKNOWN"))</f>
        <v/>
      </c>
      <c r="F10744">
        <f>IF(GL_Paste!$B10741="","",IFERROR(INDEX(AcctSub,MATCH(GL_Paste!$B10741&amp;"",AcctCode,0)),"UNKNOWN"))</f>
        <v/>
      </c>
    </row>
    <row r="10745">
      <c r="A10745" s="40">
        <f>IF(GL_Paste!$B10742="","",N(GL_Paste!$H10742)-N(GL_Paste!$G10742))</f>
        <v/>
      </c>
      <c r="B10745" s="43">
        <f>IF(GL_Paste!$B10742="","",DATE(YEAR(GL_Paste!$E10742),MONTH(GL_Paste!$E10742),1))</f>
        <v/>
      </c>
      <c r="C10745">
        <f>IF(GL_Paste!$B10742="","",IF(TRIM(GL_Paste!$M10742)&lt;&gt;"",TRIM(GL_Paste!$M10742),IFERROR(MID(GL_Paste!$I10742,FIND("[",GL_Paste!$I10742)+1,FIND("]",GL_Paste!$I10742)-FIND("[",GL_Paste!$I10742)-1),"")))</f>
        <v/>
      </c>
      <c r="D10745">
        <f>IF(GL_Paste!$B10742="","",IFERROR(INDEX(DeptName,MATCH($C10745,DeptTag,0)),"UNALLOCATED"))</f>
        <v/>
      </c>
      <c r="E10745">
        <f>IF(GL_Paste!$B10742="","",IFERROR(INDEX(AcctCat,MATCH(GL_Paste!$B10742&amp;"",AcctCode,0)),"UNKNOWN"))</f>
        <v/>
      </c>
      <c r="F10745">
        <f>IF(GL_Paste!$B10742="","",IFERROR(INDEX(AcctSub,MATCH(GL_Paste!$B10742&amp;"",AcctCode,0)),"UNKNOWN"))</f>
        <v/>
      </c>
    </row>
    <row r="10746">
      <c r="A10746" s="40">
        <f>IF(GL_Paste!$B10743="","",N(GL_Paste!$H10743)-N(GL_Paste!$G10743))</f>
        <v/>
      </c>
      <c r="B10746" s="43">
        <f>IF(GL_Paste!$B10743="","",DATE(YEAR(GL_Paste!$E10743),MONTH(GL_Paste!$E10743),1))</f>
        <v/>
      </c>
      <c r="C10746">
        <f>IF(GL_Paste!$B10743="","",IF(TRIM(GL_Paste!$M10743)&lt;&gt;"",TRIM(GL_Paste!$M10743),IFERROR(MID(GL_Paste!$I10743,FIND("[",GL_Paste!$I10743)+1,FIND("]",GL_Paste!$I10743)-FIND("[",GL_Paste!$I10743)-1),"")))</f>
        <v/>
      </c>
      <c r="D10746">
        <f>IF(GL_Paste!$B10743="","",IFERROR(INDEX(DeptName,MATCH($C10746,DeptTag,0)),"UNALLOCATED"))</f>
        <v/>
      </c>
      <c r="E10746">
        <f>IF(GL_Paste!$B10743="","",IFERROR(INDEX(AcctCat,MATCH(GL_Paste!$B10743&amp;"",AcctCode,0)),"UNKNOWN"))</f>
        <v/>
      </c>
      <c r="F10746">
        <f>IF(GL_Paste!$B10743="","",IFERROR(INDEX(AcctSub,MATCH(GL_Paste!$B10743&amp;"",AcctCode,0)),"UNKNOWN"))</f>
        <v/>
      </c>
    </row>
    <row r="10747">
      <c r="A10747" s="40">
        <f>IF(GL_Paste!$B10744="","",N(GL_Paste!$H10744)-N(GL_Paste!$G10744))</f>
        <v/>
      </c>
      <c r="B10747" s="43">
        <f>IF(GL_Paste!$B10744="","",DATE(YEAR(GL_Paste!$E10744),MONTH(GL_Paste!$E10744),1))</f>
        <v/>
      </c>
      <c r="C10747">
        <f>IF(GL_Paste!$B10744="","",IF(TRIM(GL_Paste!$M10744)&lt;&gt;"",TRIM(GL_Paste!$M10744),IFERROR(MID(GL_Paste!$I10744,FIND("[",GL_Paste!$I10744)+1,FIND("]",GL_Paste!$I10744)-FIND("[",GL_Paste!$I10744)-1),"")))</f>
        <v/>
      </c>
      <c r="D10747">
        <f>IF(GL_Paste!$B10744="","",IFERROR(INDEX(DeptName,MATCH($C10747,DeptTag,0)),"UNALLOCATED"))</f>
        <v/>
      </c>
      <c r="E10747">
        <f>IF(GL_Paste!$B10744="","",IFERROR(INDEX(AcctCat,MATCH(GL_Paste!$B10744&amp;"",AcctCode,0)),"UNKNOWN"))</f>
        <v/>
      </c>
      <c r="F10747">
        <f>IF(GL_Paste!$B10744="","",IFERROR(INDEX(AcctSub,MATCH(GL_Paste!$B10744&amp;"",AcctCode,0)),"UNKNOWN"))</f>
        <v/>
      </c>
    </row>
    <row r="10748">
      <c r="A10748" s="40">
        <f>IF(GL_Paste!$B10745="","",N(GL_Paste!$H10745)-N(GL_Paste!$G10745))</f>
        <v/>
      </c>
      <c r="B10748" s="43">
        <f>IF(GL_Paste!$B10745="","",DATE(YEAR(GL_Paste!$E10745),MONTH(GL_Paste!$E10745),1))</f>
        <v/>
      </c>
      <c r="C10748">
        <f>IF(GL_Paste!$B10745="","",IF(TRIM(GL_Paste!$M10745)&lt;&gt;"",TRIM(GL_Paste!$M10745),IFERROR(MID(GL_Paste!$I10745,FIND("[",GL_Paste!$I10745)+1,FIND("]",GL_Paste!$I10745)-FIND("[",GL_Paste!$I10745)-1),"")))</f>
        <v/>
      </c>
      <c r="D10748">
        <f>IF(GL_Paste!$B10745="","",IFERROR(INDEX(DeptName,MATCH($C10748,DeptTag,0)),"UNALLOCATED"))</f>
        <v/>
      </c>
      <c r="E10748">
        <f>IF(GL_Paste!$B10745="","",IFERROR(INDEX(AcctCat,MATCH(GL_Paste!$B10745&amp;"",AcctCode,0)),"UNKNOWN"))</f>
        <v/>
      </c>
      <c r="F10748">
        <f>IF(GL_Paste!$B10745="","",IFERROR(INDEX(AcctSub,MATCH(GL_Paste!$B10745&amp;"",AcctCode,0)),"UNKNOWN"))</f>
        <v/>
      </c>
    </row>
    <row r="10749">
      <c r="A10749" s="40">
        <f>IF(GL_Paste!$B10746="","",N(GL_Paste!$H10746)-N(GL_Paste!$G10746))</f>
        <v/>
      </c>
      <c r="B10749" s="43">
        <f>IF(GL_Paste!$B10746="","",DATE(YEAR(GL_Paste!$E10746),MONTH(GL_Paste!$E10746),1))</f>
        <v/>
      </c>
      <c r="C10749">
        <f>IF(GL_Paste!$B10746="","",IF(TRIM(GL_Paste!$M10746)&lt;&gt;"",TRIM(GL_Paste!$M10746),IFERROR(MID(GL_Paste!$I10746,FIND("[",GL_Paste!$I10746)+1,FIND("]",GL_Paste!$I10746)-FIND("[",GL_Paste!$I10746)-1),"")))</f>
        <v/>
      </c>
      <c r="D10749">
        <f>IF(GL_Paste!$B10746="","",IFERROR(INDEX(DeptName,MATCH($C10749,DeptTag,0)),"UNALLOCATED"))</f>
        <v/>
      </c>
      <c r="E10749">
        <f>IF(GL_Paste!$B10746="","",IFERROR(INDEX(AcctCat,MATCH(GL_Paste!$B10746&amp;"",AcctCode,0)),"UNKNOWN"))</f>
        <v/>
      </c>
      <c r="F10749">
        <f>IF(GL_Paste!$B10746="","",IFERROR(INDEX(AcctSub,MATCH(GL_Paste!$B10746&amp;"",AcctCode,0)),"UNKNOWN"))</f>
        <v/>
      </c>
    </row>
    <row r="10750">
      <c r="A10750" s="40">
        <f>IF(GL_Paste!$B10747="","",N(GL_Paste!$H10747)-N(GL_Paste!$G10747))</f>
        <v/>
      </c>
      <c r="B10750" s="43">
        <f>IF(GL_Paste!$B10747="","",DATE(YEAR(GL_Paste!$E10747),MONTH(GL_Paste!$E10747),1))</f>
        <v/>
      </c>
      <c r="C10750">
        <f>IF(GL_Paste!$B10747="","",IF(TRIM(GL_Paste!$M10747)&lt;&gt;"",TRIM(GL_Paste!$M10747),IFERROR(MID(GL_Paste!$I10747,FIND("[",GL_Paste!$I10747)+1,FIND("]",GL_Paste!$I10747)-FIND("[",GL_Paste!$I10747)-1),"")))</f>
        <v/>
      </c>
      <c r="D10750">
        <f>IF(GL_Paste!$B10747="","",IFERROR(INDEX(DeptName,MATCH($C10750,DeptTag,0)),"UNALLOCATED"))</f>
        <v/>
      </c>
      <c r="E10750">
        <f>IF(GL_Paste!$B10747="","",IFERROR(INDEX(AcctCat,MATCH(GL_Paste!$B10747&amp;"",AcctCode,0)),"UNKNOWN"))</f>
        <v/>
      </c>
      <c r="F10750">
        <f>IF(GL_Paste!$B10747="","",IFERROR(INDEX(AcctSub,MATCH(GL_Paste!$B10747&amp;"",AcctCode,0)),"UNKNOWN"))</f>
        <v/>
      </c>
    </row>
    <row r="10751">
      <c r="A10751" s="40">
        <f>IF(GL_Paste!$B10748="","",N(GL_Paste!$H10748)-N(GL_Paste!$G10748))</f>
        <v/>
      </c>
      <c r="B10751" s="43">
        <f>IF(GL_Paste!$B10748="","",DATE(YEAR(GL_Paste!$E10748),MONTH(GL_Paste!$E10748),1))</f>
        <v/>
      </c>
      <c r="C10751">
        <f>IF(GL_Paste!$B10748="","",IF(TRIM(GL_Paste!$M10748)&lt;&gt;"",TRIM(GL_Paste!$M10748),IFERROR(MID(GL_Paste!$I10748,FIND("[",GL_Paste!$I10748)+1,FIND("]",GL_Paste!$I10748)-FIND("[",GL_Paste!$I10748)-1),"")))</f>
        <v/>
      </c>
      <c r="D10751">
        <f>IF(GL_Paste!$B10748="","",IFERROR(INDEX(DeptName,MATCH($C10751,DeptTag,0)),"UNALLOCATED"))</f>
        <v/>
      </c>
      <c r="E10751">
        <f>IF(GL_Paste!$B10748="","",IFERROR(INDEX(AcctCat,MATCH(GL_Paste!$B10748&amp;"",AcctCode,0)),"UNKNOWN"))</f>
        <v/>
      </c>
      <c r="F10751">
        <f>IF(GL_Paste!$B10748="","",IFERROR(INDEX(AcctSub,MATCH(GL_Paste!$B10748&amp;"",AcctCode,0)),"UNKNOWN"))</f>
        <v/>
      </c>
    </row>
    <row r="10752">
      <c r="A10752" s="40">
        <f>IF(GL_Paste!$B10749="","",N(GL_Paste!$H10749)-N(GL_Paste!$G10749))</f>
        <v/>
      </c>
      <c r="B10752" s="43">
        <f>IF(GL_Paste!$B10749="","",DATE(YEAR(GL_Paste!$E10749),MONTH(GL_Paste!$E10749),1))</f>
        <v/>
      </c>
      <c r="C10752">
        <f>IF(GL_Paste!$B10749="","",IF(TRIM(GL_Paste!$M10749)&lt;&gt;"",TRIM(GL_Paste!$M10749),IFERROR(MID(GL_Paste!$I10749,FIND("[",GL_Paste!$I10749)+1,FIND("]",GL_Paste!$I10749)-FIND("[",GL_Paste!$I10749)-1),"")))</f>
        <v/>
      </c>
      <c r="D10752">
        <f>IF(GL_Paste!$B10749="","",IFERROR(INDEX(DeptName,MATCH($C10752,DeptTag,0)),"UNALLOCATED"))</f>
        <v/>
      </c>
      <c r="E10752">
        <f>IF(GL_Paste!$B10749="","",IFERROR(INDEX(AcctCat,MATCH(GL_Paste!$B10749&amp;"",AcctCode,0)),"UNKNOWN"))</f>
        <v/>
      </c>
      <c r="F10752">
        <f>IF(GL_Paste!$B10749="","",IFERROR(INDEX(AcctSub,MATCH(GL_Paste!$B10749&amp;"",AcctCode,0)),"UNKNOWN"))</f>
        <v/>
      </c>
    </row>
    <row r="10753">
      <c r="A10753" s="40">
        <f>IF(GL_Paste!$B10750="","",N(GL_Paste!$H10750)-N(GL_Paste!$G10750))</f>
        <v/>
      </c>
      <c r="B10753" s="43">
        <f>IF(GL_Paste!$B10750="","",DATE(YEAR(GL_Paste!$E10750),MONTH(GL_Paste!$E10750),1))</f>
        <v/>
      </c>
      <c r="C10753">
        <f>IF(GL_Paste!$B10750="","",IF(TRIM(GL_Paste!$M10750)&lt;&gt;"",TRIM(GL_Paste!$M10750),IFERROR(MID(GL_Paste!$I10750,FIND("[",GL_Paste!$I10750)+1,FIND("]",GL_Paste!$I10750)-FIND("[",GL_Paste!$I10750)-1),"")))</f>
        <v/>
      </c>
      <c r="D10753">
        <f>IF(GL_Paste!$B10750="","",IFERROR(INDEX(DeptName,MATCH($C10753,DeptTag,0)),"UNALLOCATED"))</f>
        <v/>
      </c>
      <c r="E10753">
        <f>IF(GL_Paste!$B10750="","",IFERROR(INDEX(AcctCat,MATCH(GL_Paste!$B10750&amp;"",AcctCode,0)),"UNKNOWN"))</f>
        <v/>
      </c>
      <c r="F10753">
        <f>IF(GL_Paste!$B10750="","",IFERROR(INDEX(AcctSub,MATCH(GL_Paste!$B10750&amp;"",AcctCode,0)),"UNKNOWN"))</f>
        <v/>
      </c>
    </row>
    <row r="10754">
      <c r="A10754" s="40">
        <f>IF(GL_Paste!$B10751="","",N(GL_Paste!$H10751)-N(GL_Paste!$G10751))</f>
        <v/>
      </c>
      <c r="B10754" s="43">
        <f>IF(GL_Paste!$B10751="","",DATE(YEAR(GL_Paste!$E10751),MONTH(GL_Paste!$E10751),1))</f>
        <v/>
      </c>
      <c r="C10754">
        <f>IF(GL_Paste!$B10751="","",IF(TRIM(GL_Paste!$M10751)&lt;&gt;"",TRIM(GL_Paste!$M10751),IFERROR(MID(GL_Paste!$I10751,FIND("[",GL_Paste!$I10751)+1,FIND("]",GL_Paste!$I10751)-FIND("[",GL_Paste!$I10751)-1),"")))</f>
        <v/>
      </c>
      <c r="D10754">
        <f>IF(GL_Paste!$B10751="","",IFERROR(INDEX(DeptName,MATCH($C10754,DeptTag,0)),"UNALLOCATED"))</f>
        <v/>
      </c>
      <c r="E10754">
        <f>IF(GL_Paste!$B10751="","",IFERROR(INDEX(AcctCat,MATCH(GL_Paste!$B10751&amp;"",AcctCode,0)),"UNKNOWN"))</f>
        <v/>
      </c>
      <c r="F10754">
        <f>IF(GL_Paste!$B10751="","",IFERROR(INDEX(AcctSub,MATCH(GL_Paste!$B10751&amp;"",AcctCode,0)),"UNKNOWN"))</f>
        <v/>
      </c>
    </row>
    <row r="10755">
      <c r="A10755" s="40">
        <f>IF(GL_Paste!$B10752="","",N(GL_Paste!$H10752)-N(GL_Paste!$G10752))</f>
        <v/>
      </c>
      <c r="B10755" s="43">
        <f>IF(GL_Paste!$B10752="","",DATE(YEAR(GL_Paste!$E10752),MONTH(GL_Paste!$E10752),1))</f>
        <v/>
      </c>
      <c r="C10755">
        <f>IF(GL_Paste!$B10752="","",IF(TRIM(GL_Paste!$M10752)&lt;&gt;"",TRIM(GL_Paste!$M10752),IFERROR(MID(GL_Paste!$I10752,FIND("[",GL_Paste!$I10752)+1,FIND("]",GL_Paste!$I10752)-FIND("[",GL_Paste!$I10752)-1),"")))</f>
        <v/>
      </c>
      <c r="D10755">
        <f>IF(GL_Paste!$B10752="","",IFERROR(INDEX(DeptName,MATCH($C10755,DeptTag,0)),"UNALLOCATED"))</f>
        <v/>
      </c>
      <c r="E10755">
        <f>IF(GL_Paste!$B10752="","",IFERROR(INDEX(AcctCat,MATCH(GL_Paste!$B10752&amp;"",AcctCode,0)),"UNKNOWN"))</f>
        <v/>
      </c>
      <c r="F10755">
        <f>IF(GL_Paste!$B10752="","",IFERROR(INDEX(AcctSub,MATCH(GL_Paste!$B10752&amp;"",AcctCode,0)),"UNKNOWN"))</f>
        <v/>
      </c>
    </row>
    <row r="10756">
      <c r="A10756" s="40">
        <f>IF(GL_Paste!$B10753="","",N(GL_Paste!$H10753)-N(GL_Paste!$G10753))</f>
        <v/>
      </c>
      <c r="B10756" s="43">
        <f>IF(GL_Paste!$B10753="","",DATE(YEAR(GL_Paste!$E10753),MONTH(GL_Paste!$E10753),1))</f>
        <v/>
      </c>
      <c r="C10756">
        <f>IF(GL_Paste!$B10753="","",IF(TRIM(GL_Paste!$M10753)&lt;&gt;"",TRIM(GL_Paste!$M10753),IFERROR(MID(GL_Paste!$I10753,FIND("[",GL_Paste!$I10753)+1,FIND("]",GL_Paste!$I10753)-FIND("[",GL_Paste!$I10753)-1),"")))</f>
        <v/>
      </c>
      <c r="D10756">
        <f>IF(GL_Paste!$B10753="","",IFERROR(INDEX(DeptName,MATCH($C10756,DeptTag,0)),"UNALLOCATED"))</f>
        <v/>
      </c>
      <c r="E10756">
        <f>IF(GL_Paste!$B10753="","",IFERROR(INDEX(AcctCat,MATCH(GL_Paste!$B10753&amp;"",AcctCode,0)),"UNKNOWN"))</f>
        <v/>
      </c>
      <c r="F10756">
        <f>IF(GL_Paste!$B10753="","",IFERROR(INDEX(AcctSub,MATCH(GL_Paste!$B10753&amp;"",AcctCode,0)),"UNKNOWN"))</f>
        <v/>
      </c>
    </row>
    <row r="10757">
      <c r="A10757" s="40">
        <f>IF(GL_Paste!$B10754="","",N(GL_Paste!$H10754)-N(GL_Paste!$G10754))</f>
        <v/>
      </c>
      <c r="B10757" s="43">
        <f>IF(GL_Paste!$B10754="","",DATE(YEAR(GL_Paste!$E10754),MONTH(GL_Paste!$E10754),1))</f>
        <v/>
      </c>
      <c r="C10757">
        <f>IF(GL_Paste!$B10754="","",IF(TRIM(GL_Paste!$M10754)&lt;&gt;"",TRIM(GL_Paste!$M10754),IFERROR(MID(GL_Paste!$I10754,FIND("[",GL_Paste!$I10754)+1,FIND("]",GL_Paste!$I10754)-FIND("[",GL_Paste!$I10754)-1),"")))</f>
        <v/>
      </c>
      <c r="D10757">
        <f>IF(GL_Paste!$B10754="","",IFERROR(INDEX(DeptName,MATCH($C10757,DeptTag,0)),"UNALLOCATED"))</f>
        <v/>
      </c>
      <c r="E10757">
        <f>IF(GL_Paste!$B10754="","",IFERROR(INDEX(AcctCat,MATCH(GL_Paste!$B10754&amp;"",AcctCode,0)),"UNKNOWN"))</f>
        <v/>
      </c>
      <c r="F10757">
        <f>IF(GL_Paste!$B10754="","",IFERROR(INDEX(AcctSub,MATCH(GL_Paste!$B10754&amp;"",AcctCode,0)),"UNKNOWN"))</f>
        <v/>
      </c>
    </row>
    <row r="10758">
      <c r="A10758" s="40">
        <f>IF(GL_Paste!$B10755="","",N(GL_Paste!$H10755)-N(GL_Paste!$G10755))</f>
        <v/>
      </c>
      <c r="B10758" s="43">
        <f>IF(GL_Paste!$B10755="","",DATE(YEAR(GL_Paste!$E10755),MONTH(GL_Paste!$E10755),1))</f>
        <v/>
      </c>
      <c r="C10758">
        <f>IF(GL_Paste!$B10755="","",IF(TRIM(GL_Paste!$M10755)&lt;&gt;"",TRIM(GL_Paste!$M10755),IFERROR(MID(GL_Paste!$I10755,FIND("[",GL_Paste!$I10755)+1,FIND("]",GL_Paste!$I10755)-FIND("[",GL_Paste!$I10755)-1),"")))</f>
        <v/>
      </c>
      <c r="D10758">
        <f>IF(GL_Paste!$B10755="","",IFERROR(INDEX(DeptName,MATCH($C10758,DeptTag,0)),"UNALLOCATED"))</f>
        <v/>
      </c>
      <c r="E10758">
        <f>IF(GL_Paste!$B10755="","",IFERROR(INDEX(AcctCat,MATCH(GL_Paste!$B10755&amp;"",AcctCode,0)),"UNKNOWN"))</f>
        <v/>
      </c>
      <c r="F10758">
        <f>IF(GL_Paste!$B10755="","",IFERROR(INDEX(AcctSub,MATCH(GL_Paste!$B10755&amp;"",AcctCode,0)),"UNKNOWN"))</f>
        <v/>
      </c>
    </row>
    <row r="10759">
      <c r="A10759" s="40">
        <f>IF(GL_Paste!$B10756="","",N(GL_Paste!$H10756)-N(GL_Paste!$G10756))</f>
        <v/>
      </c>
      <c r="B10759" s="43">
        <f>IF(GL_Paste!$B10756="","",DATE(YEAR(GL_Paste!$E10756),MONTH(GL_Paste!$E10756),1))</f>
        <v/>
      </c>
      <c r="C10759">
        <f>IF(GL_Paste!$B10756="","",IF(TRIM(GL_Paste!$M10756)&lt;&gt;"",TRIM(GL_Paste!$M10756),IFERROR(MID(GL_Paste!$I10756,FIND("[",GL_Paste!$I10756)+1,FIND("]",GL_Paste!$I10756)-FIND("[",GL_Paste!$I10756)-1),"")))</f>
        <v/>
      </c>
      <c r="D10759">
        <f>IF(GL_Paste!$B10756="","",IFERROR(INDEX(DeptName,MATCH($C10759,DeptTag,0)),"UNALLOCATED"))</f>
        <v/>
      </c>
      <c r="E10759">
        <f>IF(GL_Paste!$B10756="","",IFERROR(INDEX(AcctCat,MATCH(GL_Paste!$B10756&amp;"",AcctCode,0)),"UNKNOWN"))</f>
        <v/>
      </c>
      <c r="F10759">
        <f>IF(GL_Paste!$B10756="","",IFERROR(INDEX(AcctSub,MATCH(GL_Paste!$B10756&amp;"",AcctCode,0)),"UNKNOWN"))</f>
        <v/>
      </c>
    </row>
    <row r="10760">
      <c r="A10760" s="40">
        <f>IF(GL_Paste!$B10757="","",N(GL_Paste!$H10757)-N(GL_Paste!$G10757))</f>
        <v/>
      </c>
      <c r="B10760" s="43">
        <f>IF(GL_Paste!$B10757="","",DATE(YEAR(GL_Paste!$E10757),MONTH(GL_Paste!$E10757),1))</f>
        <v/>
      </c>
      <c r="C10760">
        <f>IF(GL_Paste!$B10757="","",IF(TRIM(GL_Paste!$M10757)&lt;&gt;"",TRIM(GL_Paste!$M10757),IFERROR(MID(GL_Paste!$I10757,FIND("[",GL_Paste!$I10757)+1,FIND("]",GL_Paste!$I10757)-FIND("[",GL_Paste!$I10757)-1),"")))</f>
        <v/>
      </c>
      <c r="D10760">
        <f>IF(GL_Paste!$B10757="","",IFERROR(INDEX(DeptName,MATCH($C10760,DeptTag,0)),"UNALLOCATED"))</f>
        <v/>
      </c>
      <c r="E10760">
        <f>IF(GL_Paste!$B10757="","",IFERROR(INDEX(AcctCat,MATCH(GL_Paste!$B10757&amp;"",AcctCode,0)),"UNKNOWN"))</f>
        <v/>
      </c>
      <c r="F10760">
        <f>IF(GL_Paste!$B10757="","",IFERROR(INDEX(AcctSub,MATCH(GL_Paste!$B10757&amp;"",AcctCode,0)),"UNKNOWN"))</f>
        <v/>
      </c>
    </row>
    <row r="10761">
      <c r="A10761" s="40">
        <f>IF(GL_Paste!$B10758="","",N(GL_Paste!$H10758)-N(GL_Paste!$G10758))</f>
        <v/>
      </c>
      <c r="B10761" s="43">
        <f>IF(GL_Paste!$B10758="","",DATE(YEAR(GL_Paste!$E10758),MONTH(GL_Paste!$E10758),1))</f>
        <v/>
      </c>
      <c r="C10761">
        <f>IF(GL_Paste!$B10758="","",IF(TRIM(GL_Paste!$M10758)&lt;&gt;"",TRIM(GL_Paste!$M10758),IFERROR(MID(GL_Paste!$I10758,FIND("[",GL_Paste!$I10758)+1,FIND("]",GL_Paste!$I10758)-FIND("[",GL_Paste!$I10758)-1),"")))</f>
        <v/>
      </c>
      <c r="D10761">
        <f>IF(GL_Paste!$B10758="","",IFERROR(INDEX(DeptName,MATCH($C10761,DeptTag,0)),"UNALLOCATED"))</f>
        <v/>
      </c>
      <c r="E10761">
        <f>IF(GL_Paste!$B10758="","",IFERROR(INDEX(AcctCat,MATCH(GL_Paste!$B10758&amp;"",AcctCode,0)),"UNKNOWN"))</f>
        <v/>
      </c>
      <c r="F10761">
        <f>IF(GL_Paste!$B10758="","",IFERROR(INDEX(AcctSub,MATCH(GL_Paste!$B10758&amp;"",AcctCode,0)),"UNKNOWN"))</f>
        <v/>
      </c>
    </row>
    <row r="10762">
      <c r="A10762" s="40">
        <f>IF(GL_Paste!$B10759="","",N(GL_Paste!$H10759)-N(GL_Paste!$G10759))</f>
        <v/>
      </c>
      <c r="B10762" s="43">
        <f>IF(GL_Paste!$B10759="","",DATE(YEAR(GL_Paste!$E10759),MONTH(GL_Paste!$E10759),1))</f>
        <v/>
      </c>
      <c r="C10762">
        <f>IF(GL_Paste!$B10759="","",IF(TRIM(GL_Paste!$M10759)&lt;&gt;"",TRIM(GL_Paste!$M10759),IFERROR(MID(GL_Paste!$I10759,FIND("[",GL_Paste!$I10759)+1,FIND("]",GL_Paste!$I10759)-FIND("[",GL_Paste!$I10759)-1),"")))</f>
        <v/>
      </c>
      <c r="D10762">
        <f>IF(GL_Paste!$B10759="","",IFERROR(INDEX(DeptName,MATCH($C10762,DeptTag,0)),"UNALLOCATED"))</f>
        <v/>
      </c>
      <c r="E10762">
        <f>IF(GL_Paste!$B10759="","",IFERROR(INDEX(AcctCat,MATCH(GL_Paste!$B10759&amp;"",AcctCode,0)),"UNKNOWN"))</f>
        <v/>
      </c>
      <c r="F10762">
        <f>IF(GL_Paste!$B10759="","",IFERROR(INDEX(AcctSub,MATCH(GL_Paste!$B10759&amp;"",AcctCode,0)),"UNKNOWN"))</f>
        <v/>
      </c>
    </row>
    <row r="10763">
      <c r="A10763" s="40">
        <f>IF(GL_Paste!$B10760="","",N(GL_Paste!$H10760)-N(GL_Paste!$G10760))</f>
        <v/>
      </c>
      <c r="B10763" s="43">
        <f>IF(GL_Paste!$B10760="","",DATE(YEAR(GL_Paste!$E10760),MONTH(GL_Paste!$E10760),1))</f>
        <v/>
      </c>
      <c r="C10763">
        <f>IF(GL_Paste!$B10760="","",IF(TRIM(GL_Paste!$M10760)&lt;&gt;"",TRIM(GL_Paste!$M10760),IFERROR(MID(GL_Paste!$I10760,FIND("[",GL_Paste!$I10760)+1,FIND("]",GL_Paste!$I10760)-FIND("[",GL_Paste!$I10760)-1),"")))</f>
        <v/>
      </c>
      <c r="D10763">
        <f>IF(GL_Paste!$B10760="","",IFERROR(INDEX(DeptName,MATCH($C10763,DeptTag,0)),"UNALLOCATED"))</f>
        <v/>
      </c>
      <c r="E10763">
        <f>IF(GL_Paste!$B10760="","",IFERROR(INDEX(AcctCat,MATCH(GL_Paste!$B10760&amp;"",AcctCode,0)),"UNKNOWN"))</f>
        <v/>
      </c>
      <c r="F10763">
        <f>IF(GL_Paste!$B10760="","",IFERROR(INDEX(AcctSub,MATCH(GL_Paste!$B10760&amp;"",AcctCode,0)),"UNKNOWN"))</f>
        <v/>
      </c>
    </row>
    <row r="10764">
      <c r="A10764" s="40">
        <f>IF(GL_Paste!$B10761="","",N(GL_Paste!$H10761)-N(GL_Paste!$G10761))</f>
        <v/>
      </c>
      <c r="B10764" s="43">
        <f>IF(GL_Paste!$B10761="","",DATE(YEAR(GL_Paste!$E10761),MONTH(GL_Paste!$E10761),1))</f>
        <v/>
      </c>
      <c r="C10764">
        <f>IF(GL_Paste!$B10761="","",IF(TRIM(GL_Paste!$M10761)&lt;&gt;"",TRIM(GL_Paste!$M10761),IFERROR(MID(GL_Paste!$I10761,FIND("[",GL_Paste!$I10761)+1,FIND("]",GL_Paste!$I10761)-FIND("[",GL_Paste!$I10761)-1),"")))</f>
        <v/>
      </c>
      <c r="D10764">
        <f>IF(GL_Paste!$B10761="","",IFERROR(INDEX(DeptName,MATCH($C10764,DeptTag,0)),"UNALLOCATED"))</f>
        <v/>
      </c>
      <c r="E10764">
        <f>IF(GL_Paste!$B10761="","",IFERROR(INDEX(AcctCat,MATCH(GL_Paste!$B10761&amp;"",AcctCode,0)),"UNKNOWN"))</f>
        <v/>
      </c>
      <c r="F10764">
        <f>IF(GL_Paste!$B10761="","",IFERROR(INDEX(AcctSub,MATCH(GL_Paste!$B10761&amp;"",AcctCode,0)),"UNKNOWN"))</f>
        <v/>
      </c>
    </row>
    <row r="10765">
      <c r="A10765" s="40">
        <f>IF(GL_Paste!$B10762="","",N(GL_Paste!$H10762)-N(GL_Paste!$G10762))</f>
        <v/>
      </c>
      <c r="B10765" s="43">
        <f>IF(GL_Paste!$B10762="","",DATE(YEAR(GL_Paste!$E10762),MONTH(GL_Paste!$E10762),1))</f>
        <v/>
      </c>
      <c r="C10765">
        <f>IF(GL_Paste!$B10762="","",IF(TRIM(GL_Paste!$M10762)&lt;&gt;"",TRIM(GL_Paste!$M10762),IFERROR(MID(GL_Paste!$I10762,FIND("[",GL_Paste!$I10762)+1,FIND("]",GL_Paste!$I10762)-FIND("[",GL_Paste!$I10762)-1),"")))</f>
        <v/>
      </c>
      <c r="D10765">
        <f>IF(GL_Paste!$B10762="","",IFERROR(INDEX(DeptName,MATCH($C10765,DeptTag,0)),"UNALLOCATED"))</f>
        <v/>
      </c>
      <c r="E10765">
        <f>IF(GL_Paste!$B10762="","",IFERROR(INDEX(AcctCat,MATCH(GL_Paste!$B10762&amp;"",AcctCode,0)),"UNKNOWN"))</f>
        <v/>
      </c>
      <c r="F10765">
        <f>IF(GL_Paste!$B10762="","",IFERROR(INDEX(AcctSub,MATCH(GL_Paste!$B10762&amp;"",AcctCode,0)),"UNKNOWN"))</f>
        <v/>
      </c>
    </row>
    <row r="10766">
      <c r="A10766" s="40">
        <f>IF(GL_Paste!$B10763="","",N(GL_Paste!$H10763)-N(GL_Paste!$G10763))</f>
        <v/>
      </c>
      <c r="B10766" s="43">
        <f>IF(GL_Paste!$B10763="","",DATE(YEAR(GL_Paste!$E10763),MONTH(GL_Paste!$E10763),1))</f>
        <v/>
      </c>
      <c r="C10766">
        <f>IF(GL_Paste!$B10763="","",IF(TRIM(GL_Paste!$M10763)&lt;&gt;"",TRIM(GL_Paste!$M10763),IFERROR(MID(GL_Paste!$I10763,FIND("[",GL_Paste!$I10763)+1,FIND("]",GL_Paste!$I10763)-FIND("[",GL_Paste!$I10763)-1),"")))</f>
        <v/>
      </c>
      <c r="D10766">
        <f>IF(GL_Paste!$B10763="","",IFERROR(INDEX(DeptName,MATCH($C10766,DeptTag,0)),"UNALLOCATED"))</f>
        <v/>
      </c>
      <c r="E10766">
        <f>IF(GL_Paste!$B10763="","",IFERROR(INDEX(AcctCat,MATCH(GL_Paste!$B10763&amp;"",AcctCode,0)),"UNKNOWN"))</f>
        <v/>
      </c>
      <c r="F10766">
        <f>IF(GL_Paste!$B10763="","",IFERROR(INDEX(AcctSub,MATCH(GL_Paste!$B10763&amp;"",AcctCode,0)),"UNKNOWN"))</f>
        <v/>
      </c>
    </row>
    <row r="10767">
      <c r="A10767" s="40">
        <f>IF(GL_Paste!$B10764="","",N(GL_Paste!$H10764)-N(GL_Paste!$G10764))</f>
        <v/>
      </c>
      <c r="B10767" s="43">
        <f>IF(GL_Paste!$B10764="","",DATE(YEAR(GL_Paste!$E10764),MONTH(GL_Paste!$E10764),1))</f>
        <v/>
      </c>
      <c r="C10767">
        <f>IF(GL_Paste!$B10764="","",IF(TRIM(GL_Paste!$M10764)&lt;&gt;"",TRIM(GL_Paste!$M10764),IFERROR(MID(GL_Paste!$I10764,FIND("[",GL_Paste!$I10764)+1,FIND("]",GL_Paste!$I10764)-FIND("[",GL_Paste!$I10764)-1),"")))</f>
        <v/>
      </c>
      <c r="D10767">
        <f>IF(GL_Paste!$B10764="","",IFERROR(INDEX(DeptName,MATCH($C10767,DeptTag,0)),"UNALLOCATED"))</f>
        <v/>
      </c>
      <c r="E10767">
        <f>IF(GL_Paste!$B10764="","",IFERROR(INDEX(AcctCat,MATCH(GL_Paste!$B10764&amp;"",AcctCode,0)),"UNKNOWN"))</f>
        <v/>
      </c>
      <c r="F10767">
        <f>IF(GL_Paste!$B10764="","",IFERROR(INDEX(AcctSub,MATCH(GL_Paste!$B10764&amp;"",AcctCode,0)),"UNKNOWN"))</f>
        <v/>
      </c>
    </row>
    <row r="10768">
      <c r="A10768" s="40">
        <f>IF(GL_Paste!$B10765="","",N(GL_Paste!$H10765)-N(GL_Paste!$G10765))</f>
        <v/>
      </c>
      <c r="B10768" s="43">
        <f>IF(GL_Paste!$B10765="","",DATE(YEAR(GL_Paste!$E10765),MONTH(GL_Paste!$E10765),1))</f>
        <v/>
      </c>
      <c r="C10768">
        <f>IF(GL_Paste!$B10765="","",IF(TRIM(GL_Paste!$M10765)&lt;&gt;"",TRIM(GL_Paste!$M10765),IFERROR(MID(GL_Paste!$I10765,FIND("[",GL_Paste!$I10765)+1,FIND("]",GL_Paste!$I10765)-FIND("[",GL_Paste!$I10765)-1),"")))</f>
        <v/>
      </c>
      <c r="D10768">
        <f>IF(GL_Paste!$B10765="","",IFERROR(INDEX(DeptName,MATCH($C10768,DeptTag,0)),"UNALLOCATED"))</f>
        <v/>
      </c>
      <c r="E10768">
        <f>IF(GL_Paste!$B10765="","",IFERROR(INDEX(AcctCat,MATCH(GL_Paste!$B10765&amp;"",AcctCode,0)),"UNKNOWN"))</f>
        <v/>
      </c>
      <c r="F10768">
        <f>IF(GL_Paste!$B10765="","",IFERROR(INDEX(AcctSub,MATCH(GL_Paste!$B10765&amp;"",AcctCode,0)),"UNKNOWN"))</f>
        <v/>
      </c>
    </row>
    <row r="10769">
      <c r="A10769" s="40">
        <f>IF(GL_Paste!$B10766="","",N(GL_Paste!$H10766)-N(GL_Paste!$G10766))</f>
        <v/>
      </c>
      <c r="B10769" s="43">
        <f>IF(GL_Paste!$B10766="","",DATE(YEAR(GL_Paste!$E10766),MONTH(GL_Paste!$E10766),1))</f>
        <v/>
      </c>
      <c r="C10769">
        <f>IF(GL_Paste!$B10766="","",IF(TRIM(GL_Paste!$M10766)&lt;&gt;"",TRIM(GL_Paste!$M10766),IFERROR(MID(GL_Paste!$I10766,FIND("[",GL_Paste!$I10766)+1,FIND("]",GL_Paste!$I10766)-FIND("[",GL_Paste!$I10766)-1),"")))</f>
        <v/>
      </c>
      <c r="D10769">
        <f>IF(GL_Paste!$B10766="","",IFERROR(INDEX(DeptName,MATCH($C10769,DeptTag,0)),"UNALLOCATED"))</f>
        <v/>
      </c>
      <c r="E10769">
        <f>IF(GL_Paste!$B10766="","",IFERROR(INDEX(AcctCat,MATCH(GL_Paste!$B10766&amp;"",AcctCode,0)),"UNKNOWN"))</f>
        <v/>
      </c>
      <c r="F10769">
        <f>IF(GL_Paste!$B10766="","",IFERROR(INDEX(AcctSub,MATCH(GL_Paste!$B10766&amp;"",AcctCode,0)),"UNKNOWN"))</f>
        <v/>
      </c>
    </row>
    <row r="10770">
      <c r="A10770" s="40">
        <f>IF(GL_Paste!$B10767="","",N(GL_Paste!$H10767)-N(GL_Paste!$G10767))</f>
        <v/>
      </c>
      <c r="B10770" s="43">
        <f>IF(GL_Paste!$B10767="","",DATE(YEAR(GL_Paste!$E10767),MONTH(GL_Paste!$E10767),1))</f>
        <v/>
      </c>
      <c r="C10770">
        <f>IF(GL_Paste!$B10767="","",IF(TRIM(GL_Paste!$M10767)&lt;&gt;"",TRIM(GL_Paste!$M10767),IFERROR(MID(GL_Paste!$I10767,FIND("[",GL_Paste!$I10767)+1,FIND("]",GL_Paste!$I10767)-FIND("[",GL_Paste!$I10767)-1),"")))</f>
        <v/>
      </c>
      <c r="D10770">
        <f>IF(GL_Paste!$B10767="","",IFERROR(INDEX(DeptName,MATCH($C10770,DeptTag,0)),"UNALLOCATED"))</f>
        <v/>
      </c>
      <c r="E10770">
        <f>IF(GL_Paste!$B10767="","",IFERROR(INDEX(AcctCat,MATCH(GL_Paste!$B10767&amp;"",AcctCode,0)),"UNKNOWN"))</f>
        <v/>
      </c>
      <c r="F10770">
        <f>IF(GL_Paste!$B10767="","",IFERROR(INDEX(AcctSub,MATCH(GL_Paste!$B10767&amp;"",AcctCode,0)),"UNKNOWN"))</f>
        <v/>
      </c>
    </row>
    <row r="10771">
      <c r="A10771" s="40">
        <f>IF(GL_Paste!$B10768="","",N(GL_Paste!$H10768)-N(GL_Paste!$G10768))</f>
        <v/>
      </c>
      <c r="B10771" s="43">
        <f>IF(GL_Paste!$B10768="","",DATE(YEAR(GL_Paste!$E10768),MONTH(GL_Paste!$E10768),1))</f>
        <v/>
      </c>
      <c r="C10771">
        <f>IF(GL_Paste!$B10768="","",IF(TRIM(GL_Paste!$M10768)&lt;&gt;"",TRIM(GL_Paste!$M10768),IFERROR(MID(GL_Paste!$I10768,FIND("[",GL_Paste!$I10768)+1,FIND("]",GL_Paste!$I10768)-FIND("[",GL_Paste!$I10768)-1),"")))</f>
        <v/>
      </c>
      <c r="D10771">
        <f>IF(GL_Paste!$B10768="","",IFERROR(INDEX(DeptName,MATCH($C10771,DeptTag,0)),"UNALLOCATED"))</f>
        <v/>
      </c>
      <c r="E10771">
        <f>IF(GL_Paste!$B10768="","",IFERROR(INDEX(AcctCat,MATCH(GL_Paste!$B10768&amp;"",AcctCode,0)),"UNKNOWN"))</f>
        <v/>
      </c>
      <c r="F10771">
        <f>IF(GL_Paste!$B10768="","",IFERROR(INDEX(AcctSub,MATCH(GL_Paste!$B10768&amp;"",AcctCode,0)),"UNKNOWN"))</f>
        <v/>
      </c>
    </row>
    <row r="10772">
      <c r="A10772" s="40">
        <f>IF(GL_Paste!$B10769="","",N(GL_Paste!$H10769)-N(GL_Paste!$G10769))</f>
        <v/>
      </c>
      <c r="B10772" s="43">
        <f>IF(GL_Paste!$B10769="","",DATE(YEAR(GL_Paste!$E10769),MONTH(GL_Paste!$E10769),1))</f>
        <v/>
      </c>
      <c r="C10772">
        <f>IF(GL_Paste!$B10769="","",IF(TRIM(GL_Paste!$M10769)&lt;&gt;"",TRIM(GL_Paste!$M10769),IFERROR(MID(GL_Paste!$I10769,FIND("[",GL_Paste!$I10769)+1,FIND("]",GL_Paste!$I10769)-FIND("[",GL_Paste!$I10769)-1),"")))</f>
        <v/>
      </c>
      <c r="D10772">
        <f>IF(GL_Paste!$B10769="","",IFERROR(INDEX(DeptName,MATCH($C10772,DeptTag,0)),"UNALLOCATED"))</f>
        <v/>
      </c>
      <c r="E10772">
        <f>IF(GL_Paste!$B10769="","",IFERROR(INDEX(AcctCat,MATCH(GL_Paste!$B10769&amp;"",AcctCode,0)),"UNKNOWN"))</f>
        <v/>
      </c>
      <c r="F10772">
        <f>IF(GL_Paste!$B10769="","",IFERROR(INDEX(AcctSub,MATCH(GL_Paste!$B10769&amp;"",AcctCode,0)),"UNKNOWN"))</f>
        <v/>
      </c>
    </row>
    <row r="10773">
      <c r="A10773" s="40">
        <f>IF(GL_Paste!$B10770="","",N(GL_Paste!$H10770)-N(GL_Paste!$G10770))</f>
        <v/>
      </c>
      <c r="B10773" s="43">
        <f>IF(GL_Paste!$B10770="","",DATE(YEAR(GL_Paste!$E10770),MONTH(GL_Paste!$E10770),1))</f>
        <v/>
      </c>
      <c r="C10773">
        <f>IF(GL_Paste!$B10770="","",IF(TRIM(GL_Paste!$M10770)&lt;&gt;"",TRIM(GL_Paste!$M10770),IFERROR(MID(GL_Paste!$I10770,FIND("[",GL_Paste!$I10770)+1,FIND("]",GL_Paste!$I10770)-FIND("[",GL_Paste!$I10770)-1),"")))</f>
        <v/>
      </c>
      <c r="D10773">
        <f>IF(GL_Paste!$B10770="","",IFERROR(INDEX(DeptName,MATCH($C10773,DeptTag,0)),"UNALLOCATED"))</f>
        <v/>
      </c>
      <c r="E10773">
        <f>IF(GL_Paste!$B10770="","",IFERROR(INDEX(AcctCat,MATCH(GL_Paste!$B10770&amp;"",AcctCode,0)),"UNKNOWN"))</f>
        <v/>
      </c>
      <c r="F10773">
        <f>IF(GL_Paste!$B10770="","",IFERROR(INDEX(AcctSub,MATCH(GL_Paste!$B10770&amp;"",AcctCode,0)),"UNKNOWN"))</f>
        <v/>
      </c>
    </row>
    <row r="10774">
      <c r="A10774" s="40">
        <f>IF(GL_Paste!$B10771="","",N(GL_Paste!$H10771)-N(GL_Paste!$G10771))</f>
        <v/>
      </c>
      <c r="B10774" s="43">
        <f>IF(GL_Paste!$B10771="","",DATE(YEAR(GL_Paste!$E10771),MONTH(GL_Paste!$E10771),1))</f>
        <v/>
      </c>
      <c r="C10774">
        <f>IF(GL_Paste!$B10771="","",IF(TRIM(GL_Paste!$M10771)&lt;&gt;"",TRIM(GL_Paste!$M10771),IFERROR(MID(GL_Paste!$I10771,FIND("[",GL_Paste!$I10771)+1,FIND("]",GL_Paste!$I10771)-FIND("[",GL_Paste!$I10771)-1),"")))</f>
        <v/>
      </c>
      <c r="D10774">
        <f>IF(GL_Paste!$B10771="","",IFERROR(INDEX(DeptName,MATCH($C10774,DeptTag,0)),"UNALLOCATED"))</f>
        <v/>
      </c>
      <c r="E10774">
        <f>IF(GL_Paste!$B10771="","",IFERROR(INDEX(AcctCat,MATCH(GL_Paste!$B10771&amp;"",AcctCode,0)),"UNKNOWN"))</f>
        <v/>
      </c>
      <c r="F10774">
        <f>IF(GL_Paste!$B10771="","",IFERROR(INDEX(AcctSub,MATCH(GL_Paste!$B10771&amp;"",AcctCode,0)),"UNKNOWN"))</f>
        <v/>
      </c>
    </row>
    <row r="10775">
      <c r="A10775" s="40">
        <f>IF(GL_Paste!$B10772="","",N(GL_Paste!$H10772)-N(GL_Paste!$G10772))</f>
        <v/>
      </c>
      <c r="B10775" s="43">
        <f>IF(GL_Paste!$B10772="","",DATE(YEAR(GL_Paste!$E10772),MONTH(GL_Paste!$E10772),1))</f>
        <v/>
      </c>
      <c r="C10775">
        <f>IF(GL_Paste!$B10772="","",IF(TRIM(GL_Paste!$M10772)&lt;&gt;"",TRIM(GL_Paste!$M10772),IFERROR(MID(GL_Paste!$I10772,FIND("[",GL_Paste!$I10772)+1,FIND("]",GL_Paste!$I10772)-FIND("[",GL_Paste!$I10772)-1),"")))</f>
        <v/>
      </c>
      <c r="D10775">
        <f>IF(GL_Paste!$B10772="","",IFERROR(INDEX(DeptName,MATCH($C10775,DeptTag,0)),"UNALLOCATED"))</f>
        <v/>
      </c>
      <c r="E10775">
        <f>IF(GL_Paste!$B10772="","",IFERROR(INDEX(AcctCat,MATCH(GL_Paste!$B10772&amp;"",AcctCode,0)),"UNKNOWN"))</f>
        <v/>
      </c>
      <c r="F10775">
        <f>IF(GL_Paste!$B10772="","",IFERROR(INDEX(AcctSub,MATCH(GL_Paste!$B10772&amp;"",AcctCode,0)),"UNKNOWN"))</f>
        <v/>
      </c>
    </row>
    <row r="10776">
      <c r="A10776" s="40">
        <f>IF(GL_Paste!$B10773="","",N(GL_Paste!$H10773)-N(GL_Paste!$G10773))</f>
        <v/>
      </c>
      <c r="B10776" s="43">
        <f>IF(GL_Paste!$B10773="","",DATE(YEAR(GL_Paste!$E10773),MONTH(GL_Paste!$E10773),1))</f>
        <v/>
      </c>
      <c r="C10776">
        <f>IF(GL_Paste!$B10773="","",IF(TRIM(GL_Paste!$M10773)&lt;&gt;"",TRIM(GL_Paste!$M10773),IFERROR(MID(GL_Paste!$I10773,FIND("[",GL_Paste!$I10773)+1,FIND("]",GL_Paste!$I10773)-FIND("[",GL_Paste!$I10773)-1),"")))</f>
        <v/>
      </c>
      <c r="D10776">
        <f>IF(GL_Paste!$B10773="","",IFERROR(INDEX(DeptName,MATCH($C10776,DeptTag,0)),"UNALLOCATED"))</f>
        <v/>
      </c>
      <c r="E10776">
        <f>IF(GL_Paste!$B10773="","",IFERROR(INDEX(AcctCat,MATCH(GL_Paste!$B10773&amp;"",AcctCode,0)),"UNKNOWN"))</f>
        <v/>
      </c>
      <c r="F10776">
        <f>IF(GL_Paste!$B10773="","",IFERROR(INDEX(AcctSub,MATCH(GL_Paste!$B10773&amp;"",AcctCode,0)),"UNKNOWN"))</f>
        <v/>
      </c>
    </row>
    <row r="10777">
      <c r="A10777" s="40">
        <f>IF(GL_Paste!$B10774="","",N(GL_Paste!$H10774)-N(GL_Paste!$G10774))</f>
        <v/>
      </c>
      <c r="B10777" s="43">
        <f>IF(GL_Paste!$B10774="","",DATE(YEAR(GL_Paste!$E10774),MONTH(GL_Paste!$E10774),1))</f>
        <v/>
      </c>
      <c r="C10777">
        <f>IF(GL_Paste!$B10774="","",IF(TRIM(GL_Paste!$M10774)&lt;&gt;"",TRIM(GL_Paste!$M10774),IFERROR(MID(GL_Paste!$I10774,FIND("[",GL_Paste!$I10774)+1,FIND("]",GL_Paste!$I10774)-FIND("[",GL_Paste!$I10774)-1),"")))</f>
        <v/>
      </c>
      <c r="D10777">
        <f>IF(GL_Paste!$B10774="","",IFERROR(INDEX(DeptName,MATCH($C10777,DeptTag,0)),"UNALLOCATED"))</f>
        <v/>
      </c>
      <c r="E10777">
        <f>IF(GL_Paste!$B10774="","",IFERROR(INDEX(AcctCat,MATCH(GL_Paste!$B10774&amp;"",AcctCode,0)),"UNKNOWN"))</f>
        <v/>
      </c>
      <c r="F10777">
        <f>IF(GL_Paste!$B10774="","",IFERROR(INDEX(AcctSub,MATCH(GL_Paste!$B10774&amp;"",AcctCode,0)),"UNKNOWN"))</f>
        <v/>
      </c>
    </row>
    <row r="10778">
      <c r="A10778" s="40">
        <f>IF(GL_Paste!$B10775="","",N(GL_Paste!$H10775)-N(GL_Paste!$G10775))</f>
        <v/>
      </c>
      <c r="B10778" s="43">
        <f>IF(GL_Paste!$B10775="","",DATE(YEAR(GL_Paste!$E10775),MONTH(GL_Paste!$E10775),1))</f>
        <v/>
      </c>
      <c r="C10778">
        <f>IF(GL_Paste!$B10775="","",IF(TRIM(GL_Paste!$M10775)&lt;&gt;"",TRIM(GL_Paste!$M10775),IFERROR(MID(GL_Paste!$I10775,FIND("[",GL_Paste!$I10775)+1,FIND("]",GL_Paste!$I10775)-FIND("[",GL_Paste!$I10775)-1),"")))</f>
        <v/>
      </c>
      <c r="D10778">
        <f>IF(GL_Paste!$B10775="","",IFERROR(INDEX(DeptName,MATCH($C10778,DeptTag,0)),"UNALLOCATED"))</f>
        <v/>
      </c>
      <c r="E10778">
        <f>IF(GL_Paste!$B10775="","",IFERROR(INDEX(AcctCat,MATCH(GL_Paste!$B10775&amp;"",AcctCode,0)),"UNKNOWN"))</f>
        <v/>
      </c>
      <c r="F10778">
        <f>IF(GL_Paste!$B10775="","",IFERROR(INDEX(AcctSub,MATCH(GL_Paste!$B10775&amp;"",AcctCode,0)),"UNKNOWN"))</f>
        <v/>
      </c>
    </row>
    <row r="10779">
      <c r="A10779" s="40">
        <f>IF(GL_Paste!$B10776="","",N(GL_Paste!$H10776)-N(GL_Paste!$G10776))</f>
        <v/>
      </c>
      <c r="B10779" s="43">
        <f>IF(GL_Paste!$B10776="","",DATE(YEAR(GL_Paste!$E10776),MONTH(GL_Paste!$E10776),1))</f>
        <v/>
      </c>
      <c r="C10779">
        <f>IF(GL_Paste!$B10776="","",IF(TRIM(GL_Paste!$M10776)&lt;&gt;"",TRIM(GL_Paste!$M10776),IFERROR(MID(GL_Paste!$I10776,FIND("[",GL_Paste!$I10776)+1,FIND("]",GL_Paste!$I10776)-FIND("[",GL_Paste!$I10776)-1),"")))</f>
        <v/>
      </c>
      <c r="D10779">
        <f>IF(GL_Paste!$B10776="","",IFERROR(INDEX(DeptName,MATCH($C10779,DeptTag,0)),"UNALLOCATED"))</f>
        <v/>
      </c>
      <c r="E10779">
        <f>IF(GL_Paste!$B10776="","",IFERROR(INDEX(AcctCat,MATCH(GL_Paste!$B10776&amp;"",AcctCode,0)),"UNKNOWN"))</f>
        <v/>
      </c>
      <c r="F10779">
        <f>IF(GL_Paste!$B10776="","",IFERROR(INDEX(AcctSub,MATCH(GL_Paste!$B10776&amp;"",AcctCode,0)),"UNKNOWN"))</f>
        <v/>
      </c>
    </row>
    <row r="10780">
      <c r="A10780" s="40">
        <f>IF(GL_Paste!$B10777="","",N(GL_Paste!$H10777)-N(GL_Paste!$G10777))</f>
        <v/>
      </c>
      <c r="B10780" s="43">
        <f>IF(GL_Paste!$B10777="","",DATE(YEAR(GL_Paste!$E10777),MONTH(GL_Paste!$E10777),1))</f>
        <v/>
      </c>
      <c r="C10780">
        <f>IF(GL_Paste!$B10777="","",IF(TRIM(GL_Paste!$M10777)&lt;&gt;"",TRIM(GL_Paste!$M10777),IFERROR(MID(GL_Paste!$I10777,FIND("[",GL_Paste!$I10777)+1,FIND("]",GL_Paste!$I10777)-FIND("[",GL_Paste!$I10777)-1),"")))</f>
        <v/>
      </c>
      <c r="D10780">
        <f>IF(GL_Paste!$B10777="","",IFERROR(INDEX(DeptName,MATCH($C10780,DeptTag,0)),"UNALLOCATED"))</f>
        <v/>
      </c>
      <c r="E10780">
        <f>IF(GL_Paste!$B10777="","",IFERROR(INDEX(AcctCat,MATCH(GL_Paste!$B10777&amp;"",AcctCode,0)),"UNKNOWN"))</f>
        <v/>
      </c>
      <c r="F10780">
        <f>IF(GL_Paste!$B10777="","",IFERROR(INDEX(AcctSub,MATCH(GL_Paste!$B10777&amp;"",AcctCode,0)),"UNKNOWN"))</f>
        <v/>
      </c>
    </row>
    <row r="10781">
      <c r="A10781" s="40">
        <f>IF(GL_Paste!$B10778="","",N(GL_Paste!$H10778)-N(GL_Paste!$G10778))</f>
        <v/>
      </c>
      <c r="B10781" s="43">
        <f>IF(GL_Paste!$B10778="","",DATE(YEAR(GL_Paste!$E10778),MONTH(GL_Paste!$E10778),1))</f>
        <v/>
      </c>
      <c r="C10781">
        <f>IF(GL_Paste!$B10778="","",IF(TRIM(GL_Paste!$M10778)&lt;&gt;"",TRIM(GL_Paste!$M10778),IFERROR(MID(GL_Paste!$I10778,FIND("[",GL_Paste!$I10778)+1,FIND("]",GL_Paste!$I10778)-FIND("[",GL_Paste!$I10778)-1),"")))</f>
        <v/>
      </c>
      <c r="D10781">
        <f>IF(GL_Paste!$B10778="","",IFERROR(INDEX(DeptName,MATCH($C10781,DeptTag,0)),"UNALLOCATED"))</f>
        <v/>
      </c>
      <c r="E10781">
        <f>IF(GL_Paste!$B10778="","",IFERROR(INDEX(AcctCat,MATCH(GL_Paste!$B10778&amp;"",AcctCode,0)),"UNKNOWN"))</f>
        <v/>
      </c>
      <c r="F10781">
        <f>IF(GL_Paste!$B10778="","",IFERROR(INDEX(AcctSub,MATCH(GL_Paste!$B10778&amp;"",AcctCode,0)),"UNKNOWN"))</f>
        <v/>
      </c>
    </row>
    <row r="10782">
      <c r="A10782" s="40">
        <f>IF(GL_Paste!$B10779="","",N(GL_Paste!$H10779)-N(GL_Paste!$G10779))</f>
        <v/>
      </c>
      <c r="B10782" s="43">
        <f>IF(GL_Paste!$B10779="","",DATE(YEAR(GL_Paste!$E10779),MONTH(GL_Paste!$E10779),1))</f>
        <v/>
      </c>
      <c r="C10782">
        <f>IF(GL_Paste!$B10779="","",IF(TRIM(GL_Paste!$M10779)&lt;&gt;"",TRIM(GL_Paste!$M10779),IFERROR(MID(GL_Paste!$I10779,FIND("[",GL_Paste!$I10779)+1,FIND("]",GL_Paste!$I10779)-FIND("[",GL_Paste!$I10779)-1),"")))</f>
        <v/>
      </c>
      <c r="D10782">
        <f>IF(GL_Paste!$B10779="","",IFERROR(INDEX(DeptName,MATCH($C10782,DeptTag,0)),"UNALLOCATED"))</f>
        <v/>
      </c>
      <c r="E10782">
        <f>IF(GL_Paste!$B10779="","",IFERROR(INDEX(AcctCat,MATCH(GL_Paste!$B10779&amp;"",AcctCode,0)),"UNKNOWN"))</f>
        <v/>
      </c>
      <c r="F10782">
        <f>IF(GL_Paste!$B10779="","",IFERROR(INDEX(AcctSub,MATCH(GL_Paste!$B10779&amp;"",AcctCode,0)),"UNKNOWN"))</f>
        <v/>
      </c>
    </row>
    <row r="10783">
      <c r="A10783" s="40">
        <f>IF(GL_Paste!$B10780="","",N(GL_Paste!$H10780)-N(GL_Paste!$G10780))</f>
        <v/>
      </c>
      <c r="B10783" s="43">
        <f>IF(GL_Paste!$B10780="","",DATE(YEAR(GL_Paste!$E10780),MONTH(GL_Paste!$E10780),1))</f>
        <v/>
      </c>
      <c r="C10783">
        <f>IF(GL_Paste!$B10780="","",IF(TRIM(GL_Paste!$M10780)&lt;&gt;"",TRIM(GL_Paste!$M10780),IFERROR(MID(GL_Paste!$I10780,FIND("[",GL_Paste!$I10780)+1,FIND("]",GL_Paste!$I10780)-FIND("[",GL_Paste!$I10780)-1),"")))</f>
        <v/>
      </c>
      <c r="D10783">
        <f>IF(GL_Paste!$B10780="","",IFERROR(INDEX(DeptName,MATCH($C10783,DeptTag,0)),"UNALLOCATED"))</f>
        <v/>
      </c>
      <c r="E10783">
        <f>IF(GL_Paste!$B10780="","",IFERROR(INDEX(AcctCat,MATCH(GL_Paste!$B10780&amp;"",AcctCode,0)),"UNKNOWN"))</f>
        <v/>
      </c>
      <c r="F10783">
        <f>IF(GL_Paste!$B10780="","",IFERROR(INDEX(AcctSub,MATCH(GL_Paste!$B10780&amp;"",AcctCode,0)),"UNKNOWN"))</f>
        <v/>
      </c>
    </row>
    <row r="10784">
      <c r="A10784" s="40">
        <f>IF(GL_Paste!$B10781="","",N(GL_Paste!$H10781)-N(GL_Paste!$G10781))</f>
        <v/>
      </c>
      <c r="B10784" s="43">
        <f>IF(GL_Paste!$B10781="","",DATE(YEAR(GL_Paste!$E10781),MONTH(GL_Paste!$E10781),1))</f>
        <v/>
      </c>
      <c r="C10784">
        <f>IF(GL_Paste!$B10781="","",IF(TRIM(GL_Paste!$M10781)&lt;&gt;"",TRIM(GL_Paste!$M10781),IFERROR(MID(GL_Paste!$I10781,FIND("[",GL_Paste!$I10781)+1,FIND("]",GL_Paste!$I10781)-FIND("[",GL_Paste!$I10781)-1),"")))</f>
        <v/>
      </c>
      <c r="D10784">
        <f>IF(GL_Paste!$B10781="","",IFERROR(INDEX(DeptName,MATCH($C10784,DeptTag,0)),"UNALLOCATED"))</f>
        <v/>
      </c>
      <c r="E10784">
        <f>IF(GL_Paste!$B10781="","",IFERROR(INDEX(AcctCat,MATCH(GL_Paste!$B10781&amp;"",AcctCode,0)),"UNKNOWN"))</f>
        <v/>
      </c>
      <c r="F10784">
        <f>IF(GL_Paste!$B10781="","",IFERROR(INDEX(AcctSub,MATCH(GL_Paste!$B10781&amp;"",AcctCode,0)),"UNKNOWN"))</f>
        <v/>
      </c>
    </row>
    <row r="10785">
      <c r="A10785" s="40">
        <f>IF(GL_Paste!$B10782="","",N(GL_Paste!$H10782)-N(GL_Paste!$G10782))</f>
        <v/>
      </c>
      <c r="B10785" s="43">
        <f>IF(GL_Paste!$B10782="","",DATE(YEAR(GL_Paste!$E10782),MONTH(GL_Paste!$E10782),1))</f>
        <v/>
      </c>
      <c r="C10785">
        <f>IF(GL_Paste!$B10782="","",IF(TRIM(GL_Paste!$M10782)&lt;&gt;"",TRIM(GL_Paste!$M10782),IFERROR(MID(GL_Paste!$I10782,FIND("[",GL_Paste!$I10782)+1,FIND("]",GL_Paste!$I10782)-FIND("[",GL_Paste!$I10782)-1),"")))</f>
        <v/>
      </c>
      <c r="D10785">
        <f>IF(GL_Paste!$B10782="","",IFERROR(INDEX(DeptName,MATCH($C10785,DeptTag,0)),"UNALLOCATED"))</f>
        <v/>
      </c>
      <c r="E10785">
        <f>IF(GL_Paste!$B10782="","",IFERROR(INDEX(AcctCat,MATCH(GL_Paste!$B10782&amp;"",AcctCode,0)),"UNKNOWN"))</f>
        <v/>
      </c>
      <c r="F10785">
        <f>IF(GL_Paste!$B10782="","",IFERROR(INDEX(AcctSub,MATCH(GL_Paste!$B10782&amp;"",AcctCode,0)),"UNKNOWN"))</f>
        <v/>
      </c>
    </row>
    <row r="10786">
      <c r="A10786" s="40">
        <f>IF(GL_Paste!$B10783="","",N(GL_Paste!$H10783)-N(GL_Paste!$G10783))</f>
        <v/>
      </c>
      <c r="B10786" s="43">
        <f>IF(GL_Paste!$B10783="","",DATE(YEAR(GL_Paste!$E10783),MONTH(GL_Paste!$E10783),1))</f>
        <v/>
      </c>
      <c r="C10786">
        <f>IF(GL_Paste!$B10783="","",IF(TRIM(GL_Paste!$M10783)&lt;&gt;"",TRIM(GL_Paste!$M10783),IFERROR(MID(GL_Paste!$I10783,FIND("[",GL_Paste!$I10783)+1,FIND("]",GL_Paste!$I10783)-FIND("[",GL_Paste!$I10783)-1),"")))</f>
        <v/>
      </c>
      <c r="D10786">
        <f>IF(GL_Paste!$B10783="","",IFERROR(INDEX(DeptName,MATCH($C10786,DeptTag,0)),"UNALLOCATED"))</f>
        <v/>
      </c>
      <c r="E10786">
        <f>IF(GL_Paste!$B10783="","",IFERROR(INDEX(AcctCat,MATCH(GL_Paste!$B10783&amp;"",AcctCode,0)),"UNKNOWN"))</f>
        <v/>
      </c>
      <c r="F10786">
        <f>IF(GL_Paste!$B10783="","",IFERROR(INDEX(AcctSub,MATCH(GL_Paste!$B10783&amp;"",AcctCode,0)),"UNKNOWN"))</f>
        <v/>
      </c>
    </row>
    <row r="10787">
      <c r="A10787" s="40">
        <f>IF(GL_Paste!$B10784="","",N(GL_Paste!$H10784)-N(GL_Paste!$G10784))</f>
        <v/>
      </c>
      <c r="B10787" s="43">
        <f>IF(GL_Paste!$B10784="","",DATE(YEAR(GL_Paste!$E10784),MONTH(GL_Paste!$E10784),1))</f>
        <v/>
      </c>
      <c r="C10787">
        <f>IF(GL_Paste!$B10784="","",IF(TRIM(GL_Paste!$M10784)&lt;&gt;"",TRIM(GL_Paste!$M10784),IFERROR(MID(GL_Paste!$I10784,FIND("[",GL_Paste!$I10784)+1,FIND("]",GL_Paste!$I10784)-FIND("[",GL_Paste!$I10784)-1),"")))</f>
        <v/>
      </c>
      <c r="D10787">
        <f>IF(GL_Paste!$B10784="","",IFERROR(INDEX(DeptName,MATCH($C10787,DeptTag,0)),"UNALLOCATED"))</f>
        <v/>
      </c>
      <c r="E10787">
        <f>IF(GL_Paste!$B10784="","",IFERROR(INDEX(AcctCat,MATCH(GL_Paste!$B10784&amp;"",AcctCode,0)),"UNKNOWN"))</f>
        <v/>
      </c>
      <c r="F10787">
        <f>IF(GL_Paste!$B10784="","",IFERROR(INDEX(AcctSub,MATCH(GL_Paste!$B10784&amp;"",AcctCode,0)),"UNKNOWN"))</f>
        <v/>
      </c>
    </row>
    <row r="10788">
      <c r="A10788" s="40">
        <f>IF(GL_Paste!$B10785="","",N(GL_Paste!$H10785)-N(GL_Paste!$G10785))</f>
        <v/>
      </c>
      <c r="B10788" s="43">
        <f>IF(GL_Paste!$B10785="","",DATE(YEAR(GL_Paste!$E10785),MONTH(GL_Paste!$E10785),1))</f>
        <v/>
      </c>
      <c r="C10788">
        <f>IF(GL_Paste!$B10785="","",IF(TRIM(GL_Paste!$M10785)&lt;&gt;"",TRIM(GL_Paste!$M10785),IFERROR(MID(GL_Paste!$I10785,FIND("[",GL_Paste!$I10785)+1,FIND("]",GL_Paste!$I10785)-FIND("[",GL_Paste!$I10785)-1),"")))</f>
        <v/>
      </c>
      <c r="D10788">
        <f>IF(GL_Paste!$B10785="","",IFERROR(INDEX(DeptName,MATCH($C10788,DeptTag,0)),"UNALLOCATED"))</f>
        <v/>
      </c>
      <c r="E10788">
        <f>IF(GL_Paste!$B10785="","",IFERROR(INDEX(AcctCat,MATCH(GL_Paste!$B10785&amp;"",AcctCode,0)),"UNKNOWN"))</f>
        <v/>
      </c>
      <c r="F10788">
        <f>IF(GL_Paste!$B10785="","",IFERROR(INDEX(AcctSub,MATCH(GL_Paste!$B10785&amp;"",AcctCode,0)),"UNKNOWN"))</f>
        <v/>
      </c>
    </row>
    <row r="10789">
      <c r="A10789" s="40">
        <f>IF(GL_Paste!$B10786="","",N(GL_Paste!$H10786)-N(GL_Paste!$G10786))</f>
        <v/>
      </c>
      <c r="B10789" s="43">
        <f>IF(GL_Paste!$B10786="","",DATE(YEAR(GL_Paste!$E10786),MONTH(GL_Paste!$E10786),1))</f>
        <v/>
      </c>
      <c r="C10789">
        <f>IF(GL_Paste!$B10786="","",IF(TRIM(GL_Paste!$M10786)&lt;&gt;"",TRIM(GL_Paste!$M10786),IFERROR(MID(GL_Paste!$I10786,FIND("[",GL_Paste!$I10786)+1,FIND("]",GL_Paste!$I10786)-FIND("[",GL_Paste!$I10786)-1),"")))</f>
        <v/>
      </c>
      <c r="D10789">
        <f>IF(GL_Paste!$B10786="","",IFERROR(INDEX(DeptName,MATCH($C10789,DeptTag,0)),"UNALLOCATED"))</f>
        <v/>
      </c>
      <c r="E10789">
        <f>IF(GL_Paste!$B10786="","",IFERROR(INDEX(AcctCat,MATCH(GL_Paste!$B10786&amp;"",AcctCode,0)),"UNKNOWN"))</f>
        <v/>
      </c>
      <c r="F10789">
        <f>IF(GL_Paste!$B10786="","",IFERROR(INDEX(AcctSub,MATCH(GL_Paste!$B10786&amp;"",AcctCode,0)),"UNKNOWN"))</f>
        <v/>
      </c>
    </row>
    <row r="10790">
      <c r="A10790" s="40">
        <f>IF(GL_Paste!$B10787="","",N(GL_Paste!$H10787)-N(GL_Paste!$G10787))</f>
        <v/>
      </c>
      <c r="B10790" s="43">
        <f>IF(GL_Paste!$B10787="","",DATE(YEAR(GL_Paste!$E10787),MONTH(GL_Paste!$E10787),1))</f>
        <v/>
      </c>
      <c r="C10790">
        <f>IF(GL_Paste!$B10787="","",IF(TRIM(GL_Paste!$M10787)&lt;&gt;"",TRIM(GL_Paste!$M10787),IFERROR(MID(GL_Paste!$I10787,FIND("[",GL_Paste!$I10787)+1,FIND("]",GL_Paste!$I10787)-FIND("[",GL_Paste!$I10787)-1),"")))</f>
        <v/>
      </c>
      <c r="D10790">
        <f>IF(GL_Paste!$B10787="","",IFERROR(INDEX(DeptName,MATCH($C10790,DeptTag,0)),"UNALLOCATED"))</f>
        <v/>
      </c>
      <c r="E10790">
        <f>IF(GL_Paste!$B10787="","",IFERROR(INDEX(AcctCat,MATCH(GL_Paste!$B10787&amp;"",AcctCode,0)),"UNKNOWN"))</f>
        <v/>
      </c>
      <c r="F10790">
        <f>IF(GL_Paste!$B10787="","",IFERROR(INDEX(AcctSub,MATCH(GL_Paste!$B10787&amp;"",AcctCode,0)),"UNKNOWN"))</f>
        <v/>
      </c>
    </row>
    <row r="10791">
      <c r="A10791" s="40">
        <f>IF(GL_Paste!$B10788="","",N(GL_Paste!$H10788)-N(GL_Paste!$G10788))</f>
        <v/>
      </c>
      <c r="B10791" s="43">
        <f>IF(GL_Paste!$B10788="","",DATE(YEAR(GL_Paste!$E10788),MONTH(GL_Paste!$E10788),1))</f>
        <v/>
      </c>
      <c r="C10791">
        <f>IF(GL_Paste!$B10788="","",IF(TRIM(GL_Paste!$M10788)&lt;&gt;"",TRIM(GL_Paste!$M10788),IFERROR(MID(GL_Paste!$I10788,FIND("[",GL_Paste!$I10788)+1,FIND("]",GL_Paste!$I10788)-FIND("[",GL_Paste!$I10788)-1),"")))</f>
        <v/>
      </c>
      <c r="D10791">
        <f>IF(GL_Paste!$B10788="","",IFERROR(INDEX(DeptName,MATCH($C10791,DeptTag,0)),"UNALLOCATED"))</f>
        <v/>
      </c>
      <c r="E10791">
        <f>IF(GL_Paste!$B10788="","",IFERROR(INDEX(AcctCat,MATCH(GL_Paste!$B10788&amp;"",AcctCode,0)),"UNKNOWN"))</f>
        <v/>
      </c>
      <c r="F10791">
        <f>IF(GL_Paste!$B10788="","",IFERROR(INDEX(AcctSub,MATCH(GL_Paste!$B10788&amp;"",AcctCode,0)),"UNKNOWN"))</f>
        <v/>
      </c>
    </row>
    <row r="10792">
      <c r="A10792" s="40">
        <f>IF(GL_Paste!$B10789="","",N(GL_Paste!$H10789)-N(GL_Paste!$G10789))</f>
        <v/>
      </c>
      <c r="B10792" s="43">
        <f>IF(GL_Paste!$B10789="","",DATE(YEAR(GL_Paste!$E10789),MONTH(GL_Paste!$E10789),1))</f>
        <v/>
      </c>
      <c r="C10792">
        <f>IF(GL_Paste!$B10789="","",IF(TRIM(GL_Paste!$M10789)&lt;&gt;"",TRIM(GL_Paste!$M10789),IFERROR(MID(GL_Paste!$I10789,FIND("[",GL_Paste!$I10789)+1,FIND("]",GL_Paste!$I10789)-FIND("[",GL_Paste!$I10789)-1),"")))</f>
        <v/>
      </c>
      <c r="D10792">
        <f>IF(GL_Paste!$B10789="","",IFERROR(INDEX(DeptName,MATCH($C10792,DeptTag,0)),"UNALLOCATED"))</f>
        <v/>
      </c>
      <c r="E10792">
        <f>IF(GL_Paste!$B10789="","",IFERROR(INDEX(AcctCat,MATCH(GL_Paste!$B10789&amp;"",AcctCode,0)),"UNKNOWN"))</f>
        <v/>
      </c>
      <c r="F10792">
        <f>IF(GL_Paste!$B10789="","",IFERROR(INDEX(AcctSub,MATCH(GL_Paste!$B10789&amp;"",AcctCode,0)),"UNKNOWN"))</f>
        <v/>
      </c>
    </row>
    <row r="10793">
      <c r="A10793" s="40">
        <f>IF(GL_Paste!$B10790="","",N(GL_Paste!$H10790)-N(GL_Paste!$G10790))</f>
        <v/>
      </c>
      <c r="B10793" s="43">
        <f>IF(GL_Paste!$B10790="","",DATE(YEAR(GL_Paste!$E10790),MONTH(GL_Paste!$E10790),1))</f>
        <v/>
      </c>
      <c r="C10793">
        <f>IF(GL_Paste!$B10790="","",IF(TRIM(GL_Paste!$M10790)&lt;&gt;"",TRIM(GL_Paste!$M10790),IFERROR(MID(GL_Paste!$I10790,FIND("[",GL_Paste!$I10790)+1,FIND("]",GL_Paste!$I10790)-FIND("[",GL_Paste!$I10790)-1),"")))</f>
        <v/>
      </c>
      <c r="D10793">
        <f>IF(GL_Paste!$B10790="","",IFERROR(INDEX(DeptName,MATCH($C10793,DeptTag,0)),"UNALLOCATED"))</f>
        <v/>
      </c>
      <c r="E10793">
        <f>IF(GL_Paste!$B10790="","",IFERROR(INDEX(AcctCat,MATCH(GL_Paste!$B10790&amp;"",AcctCode,0)),"UNKNOWN"))</f>
        <v/>
      </c>
      <c r="F10793">
        <f>IF(GL_Paste!$B10790="","",IFERROR(INDEX(AcctSub,MATCH(GL_Paste!$B10790&amp;"",AcctCode,0)),"UNKNOWN"))</f>
        <v/>
      </c>
    </row>
    <row r="10794">
      <c r="A10794" s="40">
        <f>IF(GL_Paste!$B10791="","",N(GL_Paste!$H10791)-N(GL_Paste!$G10791))</f>
        <v/>
      </c>
      <c r="B10794" s="43">
        <f>IF(GL_Paste!$B10791="","",DATE(YEAR(GL_Paste!$E10791),MONTH(GL_Paste!$E10791),1))</f>
        <v/>
      </c>
      <c r="C10794">
        <f>IF(GL_Paste!$B10791="","",IF(TRIM(GL_Paste!$M10791)&lt;&gt;"",TRIM(GL_Paste!$M10791),IFERROR(MID(GL_Paste!$I10791,FIND("[",GL_Paste!$I10791)+1,FIND("]",GL_Paste!$I10791)-FIND("[",GL_Paste!$I10791)-1),"")))</f>
        <v/>
      </c>
      <c r="D10794">
        <f>IF(GL_Paste!$B10791="","",IFERROR(INDEX(DeptName,MATCH($C10794,DeptTag,0)),"UNALLOCATED"))</f>
        <v/>
      </c>
      <c r="E10794">
        <f>IF(GL_Paste!$B10791="","",IFERROR(INDEX(AcctCat,MATCH(GL_Paste!$B10791&amp;"",AcctCode,0)),"UNKNOWN"))</f>
        <v/>
      </c>
      <c r="F10794">
        <f>IF(GL_Paste!$B10791="","",IFERROR(INDEX(AcctSub,MATCH(GL_Paste!$B10791&amp;"",AcctCode,0)),"UNKNOWN"))</f>
        <v/>
      </c>
    </row>
    <row r="10795">
      <c r="A10795" s="40">
        <f>IF(GL_Paste!$B10792="","",N(GL_Paste!$H10792)-N(GL_Paste!$G10792))</f>
        <v/>
      </c>
      <c r="B10795" s="43">
        <f>IF(GL_Paste!$B10792="","",DATE(YEAR(GL_Paste!$E10792),MONTH(GL_Paste!$E10792),1))</f>
        <v/>
      </c>
      <c r="C10795">
        <f>IF(GL_Paste!$B10792="","",IF(TRIM(GL_Paste!$M10792)&lt;&gt;"",TRIM(GL_Paste!$M10792),IFERROR(MID(GL_Paste!$I10792,FIND("[",GL_Paste!$I10792)+1,FIND("]",GL_Paste!$I10792)-FIND("[",GL_Paste!$I10792)-1),"")))</f>
        <v/>
      </c>
      <c r="D10795">
        <f>IF(GL_Paste!$B10792="","",IFERROR(INDEX(DeptName,MATCH($C10795,DeptTag,0)),"UNALLOCATED"))</f>
        <v/>
      </c>
      <c r="E10795">
        <f>IF(GL_Paste!$B10792="","",IFERROR(INDEX(AcctCat,MATCH(GL_Paste!$B10792&amp;"",AcctCode,0)),"UNKNOWN"))</f>
        <v/>
      </c>
      <c r="F10795">
        <f>IF(GL_Paste!$B10792="","",IFERROR(INDEX(AcctSub,MATCH(GL_Paste!$B10792&amp;"",AcctCode,0)),"UNKNOWN"))</f>
        <v/>
      </c>
    </row>
    <row r="10796">
      <c r="A10796" s="40">
        <f>IF(GL_Paste!$B10793="","",N(GL_Paste!$H10793)-N(GL_Paste!$G10793))</f>
        <v/>
      </c>
      <c r="B10796" s="43">
        <f>IF(GL_Paste!$B10793="","",DATE(YEAR(GL_Paste!$E10793),MONTH(GL_Paste!$E10793),1))</f>
        <v/>
      </c>
      <c r="C10796">
        <f>IF(GL_Paste!$B10793="","",IF(TRIM(GL_Paste!$M10793)&lt;&gt;"",TRIM(GL_Paste!$M10793),IFERROR(MID(GL_Paste!$I10793,FIND("[",GL_Paste!$I10793)+1,FIND("]",GL_Paste!$I10793)-FIND("[",GL_Paste!$I10793)-1),"")))</f>
        <v/>
      </c>
      <c r="D10796">
        <f>IF(GL_Paste!$B10793="","",IFERROR(INDEX(DeptName,MATCH($C10796,DeptTag,0)),"UNALLOCATED"))</f>
        <v/>
      </c>
      <c r="E10796">
        <f>IF(GL_Paste!$B10793="","",IFERROR(INDEX(AcctCat,MATCH(GL_Paste!$B10793&amp;"",AcctCode,0)),"UNKNOWN"))</f>
        <v/>
      </c>
      <c r="F10796">
        <f>IF(GL_Paste!$B10793="","",IFERROR(INDEX(AcctSub,MATCH(GL_Paste!$B10793&amp;"",AcctCode,0)),"UNKNOWN"))</f>
        <v/>
      </c>
    </row>
    <row r="10797">
      <c r="A10797" s="40">
        <f>IF(GL_Paste!$B10794="","",N(GL_Paste!$H10794)-N(GL_Paste!$G10794))</f>
        <v/>
      </c>
      <c r="B10797" s="43">
        <f>IF(GL_Paste!$B10794="","",DATE(YEAR(GL_Paste!$E10794),MONTH(GL_Paste!$E10794),1))</f>
        <v/>
      </c>
      <c r="C10797">
        <f>IF(GL_Paste!$B10794="","",IF(TRIM(GL_Paste!$M10794)&lt;&gt;"",TRIM(GL_Paste!$M10794),IFERROR(MID(GL_Paste!$I10794,FIND("[",GL_Paste!$I10794)+1,FIND("]",GL_Paste!$I10794)-FIND("[",GL_Paste!$I10794)-1),"")))</f>
        <v/>
      </c>
      <c r="D10797">
        <f>IF(GL_Paste!$B10794="","",IFERROR(INDEX(DeptName,MATCH($C10797,DeptTag,0)),"UNALLOCATED"))</f>
        <v/>
      </c>
      <c r="E10797">
        <f>IF(GL_Paste!$B10794="","",IFERROR(INDEX(AcctCat,MATCH(GL_Paste!$B10794&amp;"",AcctCode,0)),"UNKNOWN"))</f>
        <v/>
      </c>
      <c r="F10797">
        <f>IF(GL_Paste!$B10794="","",IFERROR(INDEX(AcctSub,MATCH(GL_Paste!$B10794&amp;"",AcctCode,0)),"UNKNOWN"))</f>
        <v/>
      </c>
    </row>
    <row r="10798">
      <c r="A10798" s="40">
        <f>IF(GL_Paste!$B10795="","",N(GL_Paste!$H10795)-N(GL_Paste!$G10795))</f>
        <v/>
      </c>
      <c r="B10798" s="43">
        <f>IF(GL_Paste!$B10795="","",DATE(YEAR(GL_Paste!$E10795),MONTH(GL_Paste!$E10795),1))</f>
        <v/>
      </c>
      <c r="C10798">
        <f>IF(GL_Paste!$B10795="","",IF(TRIM(GL_Paste!$M10795)&lt;&gt;"",TRIM(GL_Paste!$M10795),IFERROR(MID(GL_Paste!$I10795,FIND("[",GL_Paste!$I10795)+1,FIND("]",GL_Paste!$I10795)-FIND("[",GL_Paste!$I10795)-1),"")))</f>
        <v/>
      </c>
      <c r="D10798">
        <f>IF(GL_Paste!$B10795="","",IFERROR(INDEX(DeptName,MATCH($C10798,DeptTag,0)),"UNALLOCATED"))</f>
        <v/>
      </c>
      <c r="E10798">
        <f>IF(GL_Paste!$B10795="","",IFERROR(INDEX(AcctCat,MATCH(GL_Paste!$B10795&amp;"",AcctCode,0)),"UNKNOWN"))</f>
        <v/>
      </c>
      <c r="F10798">
        <f>IF(GL_Paste!$B10795="","",IFERROR(INDEX(AcctSub,MATCH(GL_Paste!$B10795&amp;"",AcctCode,0)),"UNKNOWN"))</f>
        <v/>
      </c>
    </row>
    <row r="10799">
      <c r="A10799" s="40">
        <f>IF(GL_Paste!$B10796="","",N(GL_Paste!$H10796)-N(GL_Paste!$G10796))</f>
        <v/>
      </c>
      <c r="B10799" s="43">
        <f>IF(GL_Paste!$B10796="","",DATE(YEAR(GL_Paste!$E10796),MONTH(GL_Paste!$E10796),1))</f>
        <v/>
      </c>
      <c r="C10799">
        <f>IF(GL_Paste!$B10796="","",IF(TRIM(GL_Paste!$M10796)&lt;&gt;"",TRIM(GL_Paste!$M10796),IFERROR(MID(GL_Paste!$I10796,FIND("[",GL_Paste!$I10796)+1,FIND("]",GL_Paste!$I10796)-FIND("[",GL_Paste!$I10796)-1),"")))</f>
        <v/>
      </c>
      <c r="D10799">
        <f>IF(GL_Paste!$B10796="","",IFERROR(INDEX(DeptName,MATCH($C10799,DeptTag,0)),"UNALLOCATED"))</f>
        <v/>
      </c>
      <c r="E10799">
        <f>IF(GL_Paste!$B10796="","",IFERROR(INDEX(AcctCat,MATCH(GL_Paste!$B10796&amp;"",AcctCode,0)),"UNKNOWN"))</f>
        <v/>
      </c>
      <c r="F10799">
        <f>IF(GL_Paste!$B10796="","",IFERROR(INDEX(AcctSub,MATCH(GL_Paste!$B10796&amp;"",AcctCode,0)),"UNKNOWN"))</f>
        <v/>
      </c>
    </row>
    <row r="10800">
      <c r="A10800" s="40">
        <f>IF(GL_Paste!$B10797="","",N(GL_Paste!$H10797)-N(GL_Paste!$G10797))</f>
        <v/>
      </c>
      <c r="B10800" s="43">
        <f>IF(GL_Paste!$B10797="","",DATE(YEAR(GL_Paste!$E10797),MONTH(GL_Paste!$E10797),1))</f>
        <v/>
      </c>
      <c r="C10800">
        <f>IF(GL_Paste!$B10797="","",IF(TRIM(GL_Paste!$M10797)&lt;&gt;"",TRIM(GL_Paste!$M10797),IFERROR(MID(GL_Paste!$I10797,FIND("[",GL_Paste!$I10797)+1,FIND("]",GL_Paste!$I10797)-FIND("[",GL_Paste!$I10797)-1),"")))</f>
        <v/>
      </c>
      <c r="D10800">
        <f>IF(GL_Paste!$B10797="","",IFERROR(INDEX(DeptName,MATCH($C10800,DeptTag,0)),"UNALLOCATED"))</f>
        <v/>
      </c>
      <c r="E10800">
        <f>IF(GL_Paste!$B10797="","",IFERROR(INDEX(AcctCat,MATCH(GL_Paste!$B10797&amp;"",AcctCode,0)),"UNKNOWN"))</f>
        <v/>
      </c>
      <c r="F10800">
        <f>IF(GL_Paste!$B10797="","",IFERROR(INDEX(AcctSub,MATCH(GL_Paste!$B10797&amp;"",AcctCode,0)),"UNKNOWN"))</f>
        <v/>
      </c>
    </row>
    <row r="10801">
      <c r="A10801" s="40">
        <f>IF(GL_Paste!$B10798="","",N(GL_Paste!$H10798)-N(GL_Paste!$G10798))</f>
        <v/>
      </c>
      <c r="B10801" s="43">
        <f>IF(GL_Paste!$B10798="","",DATE(YEAR(GL_Paste!$E10798),MONTH(GL_Paste!$E10798),1))</f>
        <v/>
      </c>
      <c r="C10801">
        <f>IF(GL_Paste!$B10798="","",IF(TRIM(GL_Paste!$M10798)&lt;&gt;"",TRIM(GL_Paste!$M10798),IFERROR(MID(GL_Paste!$I10798,FIND("[",GL_Paste!$I10798)+1,FIND("]",GL_Paste!$I10798)-FIND("[",GL_Paste!$I10798)-1),"")))</f>
        <v/>
      </c>
      <c r="D10801">
        <f>IF(GL_Paste!$B10798="","",IFERROR(INDEX(DeptName,MATCH($C10801,DeptTag,0)),"UNALLOCATED"))</f>
        <v/>
      </c>
      <c r="E10801">
        <f>IF(GL_Paste!$B10798="","",IFERROR(INDEX(AcctCat,MATCH(GL_Paste!$B10798&amp;"",AcctCode,0)),"UNKNOWN"))</f>
        <v/>
      </c>
      <c r="F10801">
        <f>IF(GL_Paste!$B10798="","",IFERROR(INDEX(AcctSub,MATCH(GL_Paste!$B10798&amp;"",AcctCode,0)),"UNKNOWN"))</f>
        <v/>
      </c>
    </row>
    <row r="10802">
      <c r="A10802" s="40">
        <f>IF(GL_Paste!$B10799="","",N(GL_Paste!$H10799)-N(GL_Paste!$G10799))</f>
        <v/>
      </c>
      <c r="B10802" s="43">
        <f>IF(GL_Paste!$B10799="","",DATE(YEAR(GL_Paste!$E10799),MONTH(GL_Paste!$E10799),1))</f>
        <v/>
      </c>
      <c r="C10802">
        <f>IF(GL_Paste!$B10799="","",IF(TRIM(GL_Paste!$M10799)&lt;&gt;"",TRIM(GL_Paste!$M10799),IFERROR(MID(GL_Paste!$I10799,FIND("[",GL_Paste!$I10799)+1,FIND("]",GL_Paste!$I10799)-FIND("[",GL_Paste!$I10799)-1),"")))</f>
        <v/>
      </c>
      <c r="D10802">
        <f>IF(GL_Paste!$B10799="","",IFERROR(INDEX(DeptName,MATCH($C10802,DeptTag,0)),"UNALLOCATED"))</f>
        <v/>
      </c>
      <c r="E10802">
        <f>IF(GL_Paste!$B10799="","",IFERROR(INDEX(AcctCat,MATCH(GL_Paste!$B10799&amp;"",AcctCode,0)),"UNKNOWN"))</f>
        <v/>
      </c>
      <c r="F10802">
        <f>IF(GL_Paste!$B10799="","",IFERROR(INDEX(AcctSub,MATCH(GL_Paste!$B10799&amp;"",AcctCode,0)),"UNKNOWN"))</f>
        <v/>
      </c>
    </row>
    <row r="10803">
      <c r="A10803" s="40">
        <f>IF(GL_Paste!$B10800="","",N(GL_Paste!$H10800)-N(GL_Paste!$G10800))</f>
        <v/>
      </c>
      <c r="B10803" s="43">
        <f>IF(GL_Paste!$B10800="","",DATE(YEAR(GL_Paste!$E10800),MONTH(GL_Paste!$E10800),1))</f>
        <v/>
      </c>
      <c r="C10803">
        <f>IF(GL_Paste!$B10800="","",IF(TRIM(GL_Paste!$M10800)&lt;&gt;"",TRIM(GL_Paste!$M10800),IFERROR(MID(GL_Paste!$I10800,FIND("[",GL_Paste!$I10800)+1,FIND("]",GL_Paste!$I10800)-FIND("[",GL_Paste!$I10800)-1),"")))</f>
        <v/>
      </c>
      <c r="D10803">
        <f>IF(GL_Paste!$B10800="","",IFERROR(INDEX(DeptName,MATCH($C10803,DeptTag,0)),"UNALLOCATED"))</f>
        <v/>
      </c>
      <c r="E10803">
        <f>IF(GL_Paste!$B10800="","",IFERROR(INDEX(AcctCat,MATCH(GL_Paste!$B10800&amp;"",AcctCode,0)),"UNKNOWN"))</f>
        <v/>
      </c>
      <c r="F10803">
        <f>IF(GL_Paste!$B10800="","",IFERROR(INDEX(AcctSub,MATCH(GL_Paste!$B10800&amp;"",AcctCode,0)),"UNKNOWN"))</f>
        <v/>
      </c>
    </row>
    <row r="10804">
      <c r="A10804" s="40">
        <f>IF(GL_Paste!$B10801="","",N(GL_Paste!$H10801)-N(GL_Paste!$G10801))</f>
        <v/>
      </c>
      <c r="B10804" s="43">
        <f>IF(GL_Paste!$B10801="","",DATE(YEAR(GL_Paste!$E10801),MONTH(GL_Paste!$E10801),1))</f>
        <v/>
      </c>
      <c r="C10804">
        <f>IF(GL_Paste!$B10801="","",IF(TRIM(GL_Paste!$M10801)&lt;&gt;"",TRIM(GL_Paste!$M10801),IFERROR(MID(GL_Paste!$I10801,FIND("[",GL_Paste!$I10801)+1,FIND("]",GL_Paste!$I10801)-FIND("[",GL_Paste!$I10801)-1),"")))</f>
        <v/>
      </c>
      <c r="D10804">
        <f>IF(GL_Paste!$B10801="","",IFERROR(INDEX(DeptName,MATCH($C10804,DeptTag,0)),"UNALLOCATED"))</f>
        <v/>
      </c>
      <c r="E10804">
        <f>IF(GL_Paste!$B10801="","",IFERROR(INDEX(AcctCat,MATCH(GL_Paste!$B10801&amp;"",AcctCode,0)),"UNKNOWN"))</f>
        <v/>
      </c>
      <c r="F10804">
        <f>IF(GL_Paste!$B10801="","",IFERROR(INDEX(AcctSub,MATCH(GL_Paste!$B10801&amp;"",AcctCode,0)),"UNKNOWN"))</f>
        <v/>
      </c>
    </row>
    <row r="10805">
      <c r="A10805" s="40">
        <f>IF(GL_Paste!$B10802="","",N(GL_Paste!$H10802)-N(GL_Paste!$G10802))</f>
        <v/>
      </c>
      <c r="B10805" s="43">
        <f>IF(GL_Paste!$B10802="","",DATE(YEAR(GL_Paste!$E10802),MONTH(GL_Paste!$E10802),1))</f>
        <v/>
      </c>
      <c r="C10805">
        <f>IF(GL_Paste!$B10802="","",IF(TRIM(GL_Paste!$M10802)&lt;&gt;"",TRIM(GL_Paste!$M10802),IFERROR(MID(GL_Paste!$I10802,FIND("[",GL_Paste!$I10802)+1,FIND("]",GL_Paste!$I10802)-FIND("[",GL_Paste!$I10802)-1),"")))</f>
        <v/>
      </c>
      <c r="D10805">
        <f>IF(GL_Paste!$B10802="","",IFERROR(INDEX(DeptName,MATCH($C10805,DeptTag,0)),"UNALLOCATED"))</f>
        <v/>
      </c>
      <c r="E10805">
        <f>IF(GL_Paste!$B10802="","",IFERROR(INDEX(AcctCat,MATCH(GL_Paste!$B10802&amp;"",AcctCode,0)),"UNKNOWN"))</f>
        <v/>
      </c>
      <c r="F10805">
        <f>IF(GL_Paste!$B10802="","",IFERROR(INDEX(AcctSub,MATCH(GL_Paste!$B10802&amp;"",AcctCode,0)),"UNKNOWN"))</f>
        <v/>
      </c>
    </row>
    <row r="10806">
      <c r="A10806" s="40">
        <f>IF(GL_Paste!$B10803="","",N(GL_Paste!$H10803)-N(GL_Paste!$G10803))</f>
        <v/>
      </c>
      <c r="B10806" s="43">
        <f>IF(GL_Paste!$B10803="","",DATE(YEAR(GL_Paste!$E10803),MONTH(GL_Paste!$E10803),1))</f>
        <v/>
      </c>
      <c r="C10806">
        <f>IF(GL_Paste!$B10803="","",IF(TRIM(GL_Paste!$M10803)&lt;&gt;"",TRIM(GL_Paste!$M10803),IFERROR(MID(GL_Paste!$I10803,FIND("[",GL_Paste!$I10803)+1,FIND("]",GL_Paste!$I10803)-FIND("[",GL_Paste!$I10803)-1),"")))</f>
        <v/>
      </c>
      <c r="D10806">
        <f>IF(GL_Paste!$B10803="","",IFERROR(INDEX(DeptName,MATCH($C10806,DeptTag,0)),"UNALLOCATED"))</f>
        <v/>
      </c>
      <c r="E10806">
        <f>IF(GL_Paste!$B10803="","",IFERROR(INDEX(AcctCat,MATCH(GL_Paste!$B10803&amp;"",AcctCode,0)),"UNKNOWN"))</f>
        <v/>
      </c>
      <c r="F10806">
        <f>IF(GL_Paste!$B10803="","",IFERROR(INDEX(AcctSub,MATCH(GL_Paste!$B10803&amp;"",AcctCode,0)),"UNKNOWN"))</f>
        <v/>
      </c>
    </row>
    <row r="10807">
      <c r="A10807" s="40">
        <f>IF(GL_Paste!$B10804="","",N(GL_Paste!$H10804)-N(GL_Paste!$G10804))</f>
        <v/>
      </c>
      <c r="B10807" s="43">
        <f>IF(GL_Paste!$B10804="","",DATE(YEAR(GL_Paste!$E10804),MONTH(GL_Paste!$E10804),1))</f>
        <v/>
      </c>
      <c r="C10807">
        <f>IF(GL_Paste!$B10804="","",IF(TRIM(GL_Paste!$M10804)&lt;&gt;"",TRIM(GL_Paste!$M10804),IFERROR(MID(GL_Paste!$I10804,FIND("[",GL_Paste!$I10804)+1,FIND("]",GL_Paste!$I10804)-FIND("[",GL_Paste!$I10804)-1),"")))</f>
        <v/>
      </c>
      <c r="D10807">
        <f>IF(GL_Paste!$B10804="","",IFERROR(INDEX(DeptName,MATCH($C10807,DeptTag,0)),"UNALLOCATED"))</f>
        <v/>
      </c>
      <c r="E10807">
        <f>IF(GL_Paste!$B10804="","",IFERROR(INDEX(AcctCat,MATCH(GL_Paste!$B10804&amp;"",AcctCode,0)),"UNKNOWN"))</f>
        <v/>
      </c>
      <c r="F10807">
        <f>IF(GL_Paste!$B10804="","",IFERROR(INDEX(AcctSub,MATCH(GL_Paste!$B10804&amp;"",AcctCode,0)),"UNKNOWN"))</f>
        <v/>
      </c>
    </row>
    <row r="10808">
      <c r="A10808" s="40">
        <f>IF(GL_Paste!$B10805="","",N(GL_Paste!$H10805)-N(GL_Paste!$G10805))</f>
        <v/>
      </c>
      <c r="B10808" s="43">
        <f>IF(GL_Paste!$B10805="","",DATE(YEAR(GL_Paste!$E10805),MONTH(GL_Paste!$E10805),1))</f>
        <v/>
      </c>
      <c r="C10808">
        <f>IF(GL_Paste!$B10805="","",IF(TRIM(GL_Paste!$M10805)&lt;&gt;"",TRIM(GL_Paste!$M10805),IFERROR(MID(GL_Paste!$I10805,FIND("[",GL_Paste!$I10805)+1,FIND("]",GL_Paste!$I10805)-FIND("[",GL_Paste!$I10805)-1),"")))</f>
        <v/>
      </c>
      <c r="D10808">
        <f>IF(GL_Paste!$B10805="","",IFERROR(INDEX(DeptName,MATCH($C10808,DeptTag,0)),"UNALLOCATED"))</f>
        <v/>
      </c>
      <c r="E10808">
        <f>IF(GL_Paste!$B10805="","",IFERROR(INDEX(AcctCat,MATCH(GL_Paste!$B10805&amp;"",AcctCode,0)),"UNKNOWN"))</f>
        <v/>
      </c>
      <c r="F10808">
        <f>IF(GL_Paste!$B10805="","",IFERROR(INDEX(AcctSub,MATCH(GL_Paste!$B10805&amp;"",AcctCode,0)),"UNKNOWN"))</f>
        <v/>
      </c>
    </row>
    <row r="10809">
      <c r="A10809" s="40">
        <f>IF(GL_Paste!$B10806="","",N(GL_Paste!$H10806)-N(GL_Paste!$G10806))</f>
        <v/>
      </c>
      <c r="B10809" s="43">
        <f>IF(GL_Paste!$B10806="","",DATE(YEAR(GL_Paste!$E10806),MONTH(GL_Paste!$E10806),1))</f>
        <v/>
      </c>
      <c r="C10809">
        <f>IF(GL_Paste!$B10806="","",IF(TRIM(GL_Paste!$M10806)&lt;&gt;"",TRIM(GL_Paste!$M10806),IFERROR(MID(GL_Paste!$I10806,FIND("[",GL_Paste!$I10806)+1,FIND("]",GL_Paste!$I10806)-FIND("[",GL_Paste!$I10806)-1),"")))</f>
        <v/>
      </c>
      <c r="D10809">
        <f>IF(GL_Paste!$B10806="","",IFERROR(INDEX(DeptName,MATCH($C10809,DeptTag,0)),"UNALLOCATED"))</f>
        <v/>
      </c>
      <c r="E10809">
        <f>IF(GL_Paste!$B10806="","",IFERROR(INDEX(AcctCat,MATCH(GL_Paste!$B10806&amp;"",AcctCode,0)),"UNKNOWN"))</f>
        <v/>
      </c>
      <c r="F10809">
        <f>IF(GL_Paste!$B10806="","",IFERROR(INDEX(AcctSub,MATCH(GL_Paste!$B10806&amp;"",AcctCode,0)),"UNKNOWN"))</f>
        <v/>
      </c>
    </row>
    <row r="10810">
      <c r="A10810" s="40">
        <f>IF(GL_Paste!$B10807="","",N(GL_Paste!$H10807)-N(GL_Paste!$G10807))</f>
        <v/>
      </c>
      <c r="B10810" s="43">
        <f>IF(GL_Paste!$B10807="","",DATE(YEAR(GL_Paste!$E10807),MONTH(GL_Paste!$E10807),1))</f>
        <v/>
      </c>
      <c r="C10810">
        <f>IF(GL_Paste!$B10807="","",IF(TRIM(GL_Paste!$M10807)&lt;&gt;"",TRIM(GL_Paste!$M10807),IFERROR(MID(GL_Paste!$I10807,FIND("[",GL_Paste!$I10807)+1,FIND("]",GL_Paste!$I10807)-FIND("[",GL_Paste!$I10807)-1),"")))</f>
        <v/>
      </c>
      <c r="D10810">
        <f>IF(GL_Paste!$B10807="","",IFERROR(INDEX(DeptName,MATCH($C10810,DeptTag,0)),"UNALLOCATED"))</f>
        <v/>
      </c>
      <c r="E10810">
        <f>IF(GL_Paste!$B10807="","",IFERROR(INDEX(AcctCat,MATCH(GL_Paste!$B10807&amp;"",AcctCode,0)),"UNKNOWN"))</f>
        <v/>
      </c>
      <c r="F10810">
        <f>IF(GL_Paste!$B10807="","",IFERROR(INDEX(AcctSub,MATCH(GL_Paste!$B10807&amp;"",AcctCode,0)),"UNKNOWN"))</f>
        <v/>
      </c>
    </row>
    <row r="10811">
      <c r="A10811" s="40">
        <f>IF(GL_Paste!$B10808="","",N(GL_Paste!$H10808)-N(GL_Paste!$G10808))</f>
        <v/>
      </c>
      <c r="B10811" s="43">
        <f>IF(GL_Paste!$B10808="","",DATE(YEAR(GL_Paste!$E10808),MONTH(GL_Paste!$E10808),1))</f>
        <v/>
      </c>
      <c r="C10811">
        <f>IF(GL_Paste!$B10808="","",IF(TRIM(GL_Paste!$M10808)&lt;&gt;"",TRIM(GL_Paste!$M10808),IFERROR(MID(GL_Paste!$I10808,FIND("[",GL_Paste!$I10808)+1,FIND("]",GL_Paste!$I10808)-FIND("[",GL_Paste!$I10808)-1),"")))</f>
        <v/>
      </c>
      <c r="D10811">
        <f>IF(GL_Paste!$B10808="","",IFERROR(INDEX(DeptName,MATCH($C10811,DeptTag,0)),"UNALLOCATED"))</f>
        <v/>
      </c>
      <c r="E10811">
        <f>IF(GL_Paste!$B10808="","",IFERROR(INDEX(AcctCat,MATCH(GL_Paste!$B10808&amp;"",AcctCode,0)),"UNKNOWN"))</f>
        <v/>
      </c>
      <c r="F10811">
        <f>IF(GL_Paste!$B10808="","",IFERROR(INDEX(AcctSub,MATCH(GL_Paste!$B10808&amp;"",AcctCode,0)),"UNKNOWN"))</f>
        <v/>
      </c>
    </row>
    <row r="10812">
      <c r="A10812" s="40">
        <f>IF(GL_Paste!$B10809="","",N(GL_Paste!$H10809)-N(GL_Paste!$G10809))</f>
        <v/>
      </c>
      <c r="B10812" s="43">
        <f>IF(GL_Paste!$B10809="","",DATE(YEAR(GL_Paste!$E10809),MONTH(GL_Paste!$E10809),1))</f>
        <v/>
      </c>
      <c r="C10812">
        <f>IF(GL_Paste!$B10809="","",IF(TRIM(GL_Paste!$M10809)&lt;&gt;"",TRIM(GL_Paste!$M10809),IFERROR(MID(GL_Paste!$I10809,FIND("[",GL_Paste!$I10809)+1,FIND("]",GL_Paste!$I10809)-FIND("[",GL_Paste!$I10809)-1),"")))</f>
        <v/>
      </c>
      <c r="D10812">
        <f>IF(GL_Paste!$B10809="","",IFERROR(INDEX(DeptName,MATCH($C10812,DeptTag,0)),"UNALLOCATED"))</f>
        <v/>
      </c>
      <c r="E10812">
        <f>IF(GL_Paste!$B10809="","",IFERROR(INDEX(AcctCat,MATCH(GL_Paste!$B10809&amp;"",AcctCode,0)),"UNKNOWN"))</f>
        <v/>
      </c>
      <c r="F10812">
        <f>IF(GL_Paste!$B10809="","",IFERROR(INDEX(AcctSub,MATCH(GL_Paste!$B10809&amp;"",AcctCode,0)),"UNKNOWN"))</f>
        <v/>
      </c>
    </row>
    <row r="10813">
      <c r="A10813" s="40">
        <f>IF(GL_Paste!$B10810="","",N(GL_Paste!$H10810)-N(GL_Paste!$G10810))</f>
        <v/>
      </c>
      <c r="B10813" s="43">
        <f>IF(GL_Paste!$B10810="","",DATE(YEAR(GL_Paste!$E10810),MONTH(GL_Paste!$E10810),1))</f>
        <v/>
      </c>
      <c r="C10813">
        <f>IF(GL_Paste!$B10810="","",IF(TRIM(GL_Paste!$M10810)&lt;&gt;"",TRIM(GL_Paste!$M10810),IFERROR(MID(GL_Paste!$I10810,FIND("[",GL_Paste!$I10810)+1,FIND("]",GL_Paste!$I10810)-FIND("[",GL_Paste!$I10810)-1),"")))</f>
        <v/>
      </c>
      <c r="D10813">
        <f>IF(GL_Paste!$B10810="","",IFERROR(INDEX(DeptName,MATCH($C10813,DeptTag,0)),"UNALLOCATED"))</f>
        <v/>
      </c>
      <c r="E10813">
        <f>IF(GL_Paste!$B10810="","",IFERROR(INDEX(AcctCat,MATCH(GL_Paste!$B10810&amp;"",AcctCode,0)),"UNKNOWN"))</f>
        <v/>
      </c>
      <c r="F10813">
        <f>IF(GL_Paste!$B10810="","",IFERROR(INDEX(AcctSub,MATCH(GL_Paste!$B10810&amp;"",AcctCode,0)),"UNKNOWN"))</f>
        <v/>
      </c>
    </row>
    <row r="10814">
      <c r="A10814" s="40">
        <f>IF(GL_Paste!$B10811="","",N(GL_Paste!$H10811)-N(GL_Paste!$G10811))</f>
        <v/>
      </c>
      <c r="B10814" s="43">
        <f>IF(GL_Paste!$B10811="","",DATE(YEAR(GL_Paste!$E10811),MONTH(GL_Paste!$E10811),1))</f>
        <v/>
      </c>
      <c r="C10814">
        <f>IF(GL_Paste!$B10811="","",IF(TRIM(GL_Paste!$M10811)&lt;&gt;"",TRIM(GL_Paste!$M10811),IFERROR(MID(GL_Paste!$I10811,FIND("[",GL_Paste!$I10811)+1,FIND("]",GL_Paste!$I10811)-FIND("[",GL_Paste!$I10811)-1),"")))</f>
        <v/>
      </c>
      <c r="D10814">
        <f>IF(GL_Paste!$B10811="","",IFERROR(INDEX(DeptName,MATCH($C10814,DeptTag,0)),"UNALLOCATED"))</f>
        <v/>
      </c>
      <c r="E10814">
        <f>IF(GL_Paste!$B10811="","",IFERROR(INDEX(AcctCat,MATCH(GL_Paste!$B10811&amp;"",AcctCode,0)),"UNKNOWN"))</f>
        <v/>
      </c>
      <c r="F10814">
        <f>IF(GL_Paste!$B10811="","",IFERROR(INDEX(AcctSub,MATCH(GL_Paste!$B10811&amp;"",AcctCode,0)),"UNKNOWN"))</f>
        <v/>
      </c>
    </row>
    <row r="10815">
      <c r="A10815" s="40">
        <f>IF(GL_Paste!$B10812="","",N(GL_Paste!$H10812)-N(GL_Paste!$G10812))</f>
        <v/>
      </c>
      <c r="B10815" s="43">
        <f>IF(GL_Paste!$B10812="","",DATE(YEAR(GL_Paste!$E10812),MONTH(GL_Paste!$E10812),1))</f>
        <v/>
      </c>
      <c r="C10815">
        <f>IF(GL_Paste!$B10812="","",IF(TRIM(GL_Paste!$M10812)&lt;&gt;"",TRIM(GL_Paste!$M10812),IFERROR(MID(GL_Paste!$I10812,FIND("[",GL_Paste!$I10812)+1,FIND("]",GL_Paste!$I10812)-FIND("[",GL_Paste!$I10812)-1),"")))</f>
        <v/>
      </c>
      <c r="D10815">
        <f>IF(GL_Paste!$B10812="","",IFERROR(INDEX(DeptName,MATCH($C10815,DeptTag,0)),"UNALLOCATED"))</f>
        <v/>
      </c>
      <c r="E10815">
        <f>IF(GL_Paste!$B10812="","",IFERROR(INDEX(AcctCat,MATCH(GL_Paste!$B10812&amp;"",AcctCode,0)),"UNKNOWN"))</f>
        <v/>
      </c>
      <c r="F10815">
        <f>IF(GL_Paste!$B10812="","",IFERROR(INDEX(AcctSub,MATCH(GL_Paste!$B10812&amp;"",AcctCode,0)),"UNKNOWN"))</f>
        <v/>
      </c>
    </row>
    <row r="10816">
      <c r="A10816" s="40">
        <f>IF(GL_Paste!$B10813="","",N(GL_Paste!$H10813)-N(GL_Paste!$G10813))</f>
        <v/>
      </c>
      <c r="B10816" s="43">
        <f>IF(GL_Paste!$B10813="","",DATE(YEAR(GL_Paste!$E10813),MONTH(GL_Paste!$E10813),1))</f>
        <v/>
      </c>
      <c r="C10816">
        <f>IF(GL_Paste!$B10813="","",IF(TRIM(GL_Paste!$M10813)&lt;&gt;"",TRIM(GL_Paste!$M10813),IFERROR(MID(GL_Paste!$I10813,FIND("[",GL_Paste!$I10813)+1,FIND("]",GL_Paste!$I10813)-FIND("[",GL_Paste!$I10813)-1),"")))</f>
        <v/>
      </c>
      <c r="D10816">
        <f>IF(GL_Paste!$B10813="","",IFERROR(INDEX(DeptName,MATCH($C10816,DeptTag,0)),"UNALLOCATED"))</f>
        <v/>
      </c>
      <c r="E10816">
        <f>IF(GL_Paste!$B10813="","",IFERROR(INDEX(AcctCat,MATCH(GL_Paste!$B10813&amp;"",AcctCode,0)),"UNKNOWN"))</f>
        <v/>
      </c>
      <c r="F10816">
        <f>IF(GL_Paste!$B10813="","",IFERROR(INDEX(AcctSub,MATCH(GL_Paste!$B10813&amp;"",AcctCode,0)),"UNKNOWN"))</f>
        <v/>
      </c>
    </row>
    <row r="10817">
      <c r="A10817" s="40">
        <f>IF(GL_Paste!$B10814="","",N(GL_Paste!$H10814)-N(GL_Paste!$G10814))</f>
        <v/>
      </c>
      <c r="B10817" s="43">
        <f>IF(GL_Paste!$B10814="","",DATE(YEAR(GL_Paste!$E10814),MONTH(GL_Paste!$E10814),1))</f>
        <v/>
      </c>
      <c r="C10817">
        <f>IF(GL_Paste!$B10814="","",IF(TRIM(GL_Paste!$M10814)&lt;&gt;"",TRIM(GL_Paste!$M10814),IFERROR(MID(GL_Paste!$I10814,FIND("[",GL_Paste!$I10814)+1,FIND("]",GL_Paste!$I10814)-FIND("[",GL_Paste!$I10814)-1),"")))</f>
        <v/>
      </c>
      <c r="D10817">
        <f>IF(GL_Paste!$B10814="","",IFERROR(INDEX(DeptName,MATCH($C10817,DeptTag,0)),"UNALLOCATED"))</f>
        <v/>
      </c>
      <c r="E10817">
        <f>IF(GL_Paste!$B10814="","",IFERROR(INDEX(AcctCat,MATCH(GL_Paste!$B10814&amp;"",AcctCode,0)),"UNKNOWN"))</f>
        <v/>
      </c>
      <c r="F10817">
        <f>IF(GL_Paste!$B10814="","",IFERROR(INDEX(AcctSub,MATCH(GL_Paste!$B10814&amp;"",AcctCode,0)),"UNKNOWN"))</f>
        <v/>
      </c>
    </row>
    <row r="10818">
      <c r="A10818" s="40">
        <f>IF(GL_Paste!$B10815="","",N(GL_Paste!$H10815)-N(GL_Paste!$G10815))</f>
        <v/>
      </c>
      <c r="B10818" s="43">
        <f>IF(GL_Paste!$B10815="","",DATE(YEAR(GL_Paste!$E10815),MONTH(GL_Paste!$E10815),1))</f>
        <v/>
      </c>
      <c r="C10818">
        <f>IF(GL_Paste!$B10815="","",IF(TRIM(GL_Paste!$M10815)&lt;&gt;"",TRIM(GL_Paste!$M10815),IFERROR(MID(GL_Paste!$I10815,FIND("[",GL_Paste!$I10815)+1,FIND("]",GL_Paste!$I10815)-FIND("[",GL_Paste!$I10815)-1),"")))</f>
        <v/>
      </c>
      <c r="D10818">
        <f>IF(GL_Paste!$B10815="","",IFERROR(INDEX(DeptName,MATCH($C10818,DeptTag,0)),"UNALLOCATED"))</f>
        <v/>
      </c>
      <c r="E10818">
        <f>IF(GL_Paste!$B10815="","",IFERROR(INDEX(AcctCat,MATCH(GL_Paste!$B10815&amp;"",AcctCode,0)),"UNKNOWN"))</f>
        <v/>
      </c>
      <c r="F10818">
        <f>IF(GL_Paste!$B10815="","",IFERROR(INDEX(AcctSub,MATCH(GL_Paste!$B10815&amp;"",AcctCode,0)),"UNKNOWN"))</f>
        <v/>
      </c>
    </row>
    <row r="10819">
      <c r="A10819" s="40">
        <f>IF(GL_Paste!$B10816="","",N(GL_Paste!$H10816)-N(GL_Paste!$G10816))</f>
        <v/>
      </c>
      <c r="B10819" s="43">
        <f>IF(GL_Paste!$B10816="","",DATE(YEAR(GL_Paste!$E10816),MONTH(GL_Paste!$E10816),1))</f>
        <v/>
      </c>
      <c r="C10819">
        <f>IF(GL_Paste!$B10816="","",IF(TRIM(GL_Paste!$M10816)&lt;&gt;"",TRIM(GL_Paste!$M10816),IFERROR(MID(GL_Paste!$I10816,FIND("[",GL_Paste!$I10816)+1,FIND("]",GL_Paste!$I10816)-FIND("[",GL_Paste!$I10816)-1),"")))</f>
        <v/>
      </c>
      <c r="D10819">
        <f>IF(GL_Paste!$B10816="","",IFERROR(INDEX(DeptName,MATCH($C10819,DeptTag,0)),"UNALLOCATED"))</f>
        <v/>
      </c>
      <c r="E10819">
        <f>IF(GL_Paste!$B10816="","",IFERROR(INDEX(AcctCat,MATCH(GL_Paste!$B10816&amp;"",AcctCode,0)),"UNKNOWN"))</f>
        <v/>
      </c>
      <c r="F10819">
        <f>IF(GL_Paste!$B10816="","",IFERROR(INDEX(AcctSub,MATCH(GL_Paste!$B10816&amp;"",AcctCode,0)),"UNKNOWN"))</f>
        <v/>
      </c>
    </row>
    <row r="10820">
      <c r="A10820" s="40">
        <f>IF(GL_Paste!$B10817="","",N(GL_Paste!$H10817)-N(GL_Paste!$G10817))</f>
        <v/>
      </c>
      <c r="B10820" s="43">
        <f>IF(GL_Paste!$B10817="","",DATE(YEAR(GL_Paste!$E10817),MONTH(GL_Paste!$E10817),1))</f>
        <v/>
      </c>
      <c r="C10820">
        <f>IF(GL_Paste!$B10817="","",IF(TRIM(GL_Paste!$M10817)&lt;&gt;"",TRIM(GL_Paste!$M10817),IFERROR(MID(GL_Paste!$I10817,FIND("[",GL_Paste!$I10817)+1,FIND("]",GL_Paste!$I10817)-FIND("[",GL_Paste!$I10817)-1),"")))</f>
        <v/>
      </c>
      <c r="D10820">
        <f>IF(GL_Paste!$B10817="","",IFERROR(INDEX(DeptName,MATCH($C10820,DeptTag,0)),"UNALLOCATED"))</f>
        <v/>
      </c>
      <c r="E10820">
        <f>IF(GL_Paste!$B10817="","",IFERROR(INDEX(AcctCat,MATCH(GL_Paste!$B10817&amp;"",AcctCode,0)),"UNKNOWN"))</f>
        <v/>
      </c>
      <c r="F10820">
        <f>IF(GL_Paste!$B10817="","",IFERROR(INDEX(AcctSub,MATCH(GL_Paste!$B10817&amp;"",AcctCode,0)),"UNKNOWN"))</f>
        <v/>
      </c>
    </row>
    <row r="10821">
      <c r="A10821" s="40">
        <f>IF(GL_Paste!$B10818="","",N(GL_Paste!$H10818)-N(GL_Paste!$G10818))</f>
        <v/>
      </c>
      <c r="B10821" s="43">
        <f>IF(GL_Paste!$B10818="","",DATE(YEAR(GL_Paste!$E10818),MONTH(GL_Paste!$E10818),1))</f>
        <v/>
      </c>
      <c r="C10821">
        <f>IF(GL_Paste!$B10818="","",IF(TRIM(GL_Paste!$M10818)&lt;&gt;"",TRIM(GL_Paste!$M10818),IFERROR(MID(GL_Paste!$I10818,FIND("[",GL_Paste!$I10818)+1,FIND("]",GL_Paste!$I10818)-FIND("[",GL_Paste!$I10818)-1),"")))</f>
        <v/>
      </c>
      <c r="D10821">
        <f>IF(GL_Paste!$B10818="","",IFERROR(INDEX(DeptName,MATCH($C10821,DeptTag,0)),"UNALLOCATED"))</f>
        <v/>
      </c>
      <c r="E10821">
        <f>IF(GL_Paste!$B10818="","",IFERROR(INDEX(AcctCat,MATCH(GL_Paste!$B10818&amp;"",AcctCode,0)),"UNKNOWN"))</f>
        <v/>
      </c>
      <c r="F10821">
        <f>IF(GL_Paste!$B10818="","",IFERROR(INDEX(AcctSub,MATCH(GL_Paste!$B10818&amp;"",AcctCode,0)),"UNKNOWN"))</f>
        <v/>
      </c>
    </row>
    <row r="10822">
      <c r="A10822" s="40">
        <f>IF(GL_Paste!$B10819="","",N(GL_Paste!$H10819)-N(GL_Paste!$G10819))</f>
        <v/>
      </c>
      <c r="B10822" s="43">
        <f>IF(GL_Paste!$B10819="","",DATE(YEAR(GL_Paste!$E10819),MONTH(GL_Paste!$E10819),1))</f>
        <v/>
      </c>
      <c r="C10822">
        <f>IF(GL_Paste!$B10819="","",IF(TRIM(GL_Paste!$M10819)&lt;&gt;"",TRIM(GL_Paste!$M10819),IFERROR(MID(GL_Paste!$I10819,FIND("[",GL_Paste!$I10819)+1,FIND("]",GL_Paste!$I10819)-FIND("[",GL_Paste!$I10819)-1),"")))</f>
        <v/>
      </c>
      <c r="D10822">
        <f>IF(GL_Paste!$B10819="","",IFERROR(INDEX(DeptName,MATCH($C10822,DeptTag,0)),"UNALLOCATED"))</f>
        <v/>
      </c>
      <c r="E10822">
        <f>IF(GL_Paste!$B10819="","",IFERROR(INDEX(AcctCat,MATCH(GL_Paste!$B10819&amp;"",AcctCode,0)),"UNKNOWN"))</f>
        <v/>
      </c>
      <c r="F10822">
        <f>IF(GL_Paste!$B10819="","",IFERROR(INDEX(AcctSub,MATCH(GL_Paste!$B10819&amp;"",AcctCode,0)),"UNKNOWN"))</f>
        <v/>
      </c>
    </row>
    <row r="10823">
      <c r="A10823" s="40">
        <f>IF(GL_Paste!$B10820="","",N(GL_Paste!$H10820)-N(GL_Paste!$G10820))</f>
        <v/>
      </c>
      <c r="B10823" s="43">
        <f>IF(GL_Paste!$B10820="","",DATE(YEAR(GL_Paste!$E10820),MONTH(GL_Paste!$E10820),1))</f>
        <v/>
      </c>
      <c r="C10823">
        <f>IF(GL_Paste!$B10820="","",IF(TRIM(GL_Paste!$M10820)&lt;&gt;"",TRIM(GL_Paste!$M10820),IFERROR(MID(GL_Paste!$I10820,FIND("[",GL_Paste!$I10820)+1,FIND("]",GL_Paste!$I10820)-FIND("[",GL_Paste!$I10820)-1),"")))</f>
        <v/>
      </c>
      <c r="D10823">
        <f>IF(GL_Paste!$B10820="","",IFERROR(INDEX(DeptName,MATCH($C10823,DeptTag,0)),"UNALLOCATED"))</f>
        <v/>
      </c>
      <c r="E10823">
        <f>IF(GL_Paste!$B10820="","",IFERROR(INDEX(AcctCat,MATCH(GL_Paste!$B10820&amp;"",AcctCode,0)),"UNKNOWN"))</f>
        <v/>
      </c>
      <c r="F10823">
        <f>IF(GL_Paste!$B10820="","",IFERROR(INDEX(AcctSub,MATCH(GL_Paste!$B10820&amp;"",AcctCode,0)),"UNKNOWN"))</f>
        <v/>
      </c>
    </row>
    <row r="10824">
      <c r="A10824" s="40">
        <f>IF(GL_Paste!$B10821="","",N(GL_Paste!$H10821)-N(GL_Paste!$G10821))</f>
        <v/>
      </c>
      <c r="B10824" s="43">
        <f>IF(GL_Paste!$B10821="","",DATE(YEAR(GL_Paste!$E10821),MONTH(GL_Paste!$E10821),1))</f>
        <v/>
      </c>
      <c r="C10824">
        <f>IF(GL_Paste!$B10821="","",IF(TRIM(GL_Paste!$M10821)&lt;&gt;"",TRIM(GL_Paste!$M10821),IFERROR(MID(GL_Paste!$I10821,FIND("[",GL_Paste!$I10821)+1,FIND("]",GL_Paste!$I10821)-FIND("[",GL_Paste!$I10821)-1),"")))</f>
        <v/>
      </c>
      <c r="D10824">
        <f>IF(GL_Paste!$B10821="","",IFERROR(INDEX(DeptName,MATCH($C10824,DeptTag,0)),"UNALLOCATED"))</f>
        <v/>
      </c>
      <c r="E10824">
        <f>IF(GL_Paste!$B10821="","",IFERROR(INDEX(AcctCat,MATCH(GL_Paste!$B10821&amp;"",AcctCode,0)),"UNKNOWN"))</f>
        <v/>
      </c>
      <c r="F10824">
        <f>IF(GL_Paste!$B10821="","",IFERROR(INDEX(AcctSub,MATCH(GL_Paste!$B10821&amp;"",AcctCode,0)),"UNKNOWN"))</f>
        <v/>
      </c>
    </row>
    <row r="10825">
      <c r="A10825" s="40">
        <f>IF(GL_Paste!$B10822="","",N(GL_Paste!$H10822)-N(GL_Paste!$G10822))</f>
        <v/>
      </c>
      <c r="B10825" s="43">
        <f>IF(GL_Paste!$B10822="","",DATE(YEAR(GL_Paste!$E10822),MONTH(GL_Paste!$E10822),1))</f>
        <v/>
      </c>
      <c r="C10825">
        <f>IF(GL_Paste!$B10822="","",IF(TRIM(GL_Paste!$M10822)&lt;&gt;"",TRIM(GL_Paste!$M10822),IFERROR(MID(GL_Paste!$I10822,FIND("[",GL_Paste!$I10822)+1,FIND("]",GL_Paste!$I10822)-FIND("[",GL_Paste!$I10822)-1),"")))</f>
        <v/>
      </c>
      <c r="D10825">
        <f>IF(GL_Paste!$B10822="","",IFERROR(INDEX(DeptName,MATCH($C10825,DeptTag,0)),"UNALLOCATED"))</f>
        <v/>
      </c>
      <c r="E10825">
        <f>IF(GL_Paste!$B10822="","",IFERROR(INDEX(AcctCat,MATCH(GL_Paste!$B10822&amp;"",AcctCode,0)),"UNKNOWN"))</f>
        <v/>
      </c>
      <c r="F10825">
        <f>IF(GL_Paste!$B10822="","",IFERROR(INDEX(AcctSub,MATCH(GL_Paste!$B10822&amp;"",AcctCode,0)),"UNKNOWN"))</f>
        <v/>
      </c>
    </row>
    <row r="10826">
      <c r="A10826" s="40">
        <f>IF(GL_Paste!$B10823="","",N(GL_Paste!$H10823)-N(GL_Paste!$G10823))</f>
        <v/>
      </c>
      <c r="B10826" s="43">
        <f>IF(GL_Paste!$B10823="","",DATE(YEAR(GL_Paste!$E10823),MONTH(GL_Paste!$E10823),1))</f>
        <v/>
      </c>
      <c r="C10826">
        <f>IF(GL_Paste!$B10823="","",IF(TRIM(GL_Paste!$M10823)&lt;&gt;"",TRIM(GL_Paste!$M10823),IFERROR(MID(GL_Paste!$I10823,FIND("[",GL_Paste!$I10823)+1,FIND("]",GL_Paste!$I10823)-FIND("[",GL_Paste!$I10823)-1),"")))</f>
        <v/>
      </c>
      <c r="D10826">
        <f>IF(GL_Paste!$B10823="","",IFERROR(INDEX(DeptName,MATCH($C10826,DeptTag,0)),"UNALLOCATED"))</f>
        <v/>
      </c>
      <c r="E10826">
        <f>IF(GL_Paste!$B10823="","",IFERROR(INDEX(AcctCat,MATCH(GL_Paste!$B10823&amp;"",AcctCode,0)),"UNKNOWN"))</f>
        <v/>
      </c>
      <c r="F10826">
        <f>IF(GL_Paste!$B10823="","",IFERROR(INDEX(AcctSub,MATCH(GL_Paste!$B10823&amp;"",AcctCode,0)),"UNKNOWN"))</f>
        <v/>
      </c>
    </row>
    <row r="10827">
      <c r="A10827" s="40">
        <f>IF(GL_Paste!$B10824="","",N(GL_Paste!$H10824)-N(GL_Paste!$G10824))</f>
        <v/>
      </c>
      <c r="B10827" s="43">
        <f>IF(GL_Paste!$B10824="","",DATE(YEAR(GL_Paste!$E10824),MONTH(GL_Paste!$E10824),1))</f>
        <v/>
      </c>
      <c r="C10827">
        <f>IF(GL_Paste!$B10824="","",IF(TRIM(GL_Paste!$M10824)&lt;&gt;"",TRIM(GL_Paste!$M10824),IFERROR(MID(GL_Paste!$I10824,FIND("[",GL_Paste!$I10824)+1,FIND("]",GL_Paste!$I10824)-FIND("[",GL_Paste!$I10824)-1),"")))</f>
        <v/>
      </c>
      <c r="D10827">
        <f>IF(GL_Paste!$B10824="","",IFERROR(INDEX(DeptName,MATCH($C10827,DeptTag,0)),"UNALLOCATED"))</f>
        <v/>
      </c>
      <c r="E10827">
        <f>IF(GL_Paste!$B10824="","",IFERROR(INDEX(AcctCat,MATCH(GL_Paste!$B10824&amp;"",AcctCode,0)),"UNKNOWN"))</f>
        <v/>
      </c>
      <c r="F10827">
        <f>IF(GL_Paste!$B10824="","",IFERROR(INDEX(AcctSub,MATCH(GL_Paste!$B10824&amp;"",AcctCode,0)),"UNKNOWN"))</f>
        <v/>
      </c>
    </row>
    <row r="10828">
      <c r="A10828" s="40">
        <f>IF(GL_Paste!$B10825="","",N(GL_Paste!$H10825)-N(GL_Paste!$G10825))</f>
        <v/>
      </c>
      <c r="B10828" s="43">
        <f>IF(GL_Paste!$B10825="","",DATE(YEAR(GL_Paste!$E10825),MONTH(GL_Paste!$E10825),1))</f>
        <v/>
      </c>
      <c r="C10828">
        <f>IF(GL_Paste!$B10825="","",IF(TRIM(GL_Paste!$M10825)&lt;&gt;"",TRIM(GL_Paste!$M10825),IFERROR(MID(GL_Paste!$I10825,FIND("[",GL_Paste!$I10825)+1,FIND("]",GL_Paste!$I10825)-FIND("[",GL_Paste!$I10825)-1),"")))</f>
        <v/>
      </c>
      <c r="D10828">
        <f>IF(GL_Paste!$B10825="","",IFERROR(INDEX(DeptName,MATCH($C10828,DeptTag,0)),"UNALLOCATED"))</f>
        <v/>
      </c>
      <c r="E10828">
        <f>IF(GL_Paste!$B10825="","",IFERROR(INDEX(AcctCat,MATCH(GL_Paste!$B10825&amp;"",AcctCode,0)),"UNKNOWN"))</f>
        <v/>
      </c>
      <c r="F10828">
        <f>IF(GL_Paste!$B10825="","",IFERROR(INDEX(AcctSub,MATCH(GL_Paste!$B10825&amp;"",AcctCode,0)),"UNKNOWN"))</f>
        <v/>
      </c>
    </row>
    <row r="10829">
      <c r="A10829" s="40">
        <f>IF(GL_Paste!$B10826="","",N(GL_Paste!$H10826)-N(GL_Paste!$G10826))</f>
        <v/>
      </c>
      <c r="B10829" s="43">
        <f>IF(GL_Paste!$B10826="","",DATE(YEAR(GL_Paste!$E10826),MONTH(GL_Paste!$E10826),1))</f>
        <v/>
      </c>
      <c r="C10829">
        <f>IF(GL_Paste!$B10826="","",IF(TRIM(GL_Paste!$M10826)&lt;&gt;"",TRIM(GL_Paste!$M10826),IFERROR(MID(GL_Paste!$I10826,FIND("[",GL_Paste!$I10826)+1,FIND("]",GL_Paste!$I10826)-FIND("[",GL_Paste!$I10826)-1),"")))</f>
        <v/>
      </c>
      <c r="D10829">
        <f>IF(GL_Paste!$B10826="","",IFERROR(INDEX(DeptName,MATCH($C10829,DeptTag,0)),"UNALLOCATED"))</f>
        <v/>
      </c>
      <c r="E10829">
        <f>IF(GL_Paste!$B10826="","",IFERROR(INDEX(AcctCat,MATCH(GL_Paste!$B10826&amp;"",AcctCode,0)),"UNKNOWN"))</f>
        <v/>
      </c>
      <c r="F10829">
        <f>IF(GL_Paste!$B10826="","",IFERROR(INDEX(AcctSub,MATCH(GL_Paste!$B10826&amp;"",AcctCode,0)),"UNKNOWN"))</f>
        <v/>
      </c>
    </row>
    <row r="10830">
      <c r="A10830" s="40">
        <f>IF(GL_Paste!$B10827="","",N(GL_Paste!$H10827)-N(GL_Paste!$G10827))</f>
        <v/>
      </c>
      <c r="B10830" s="43">
        <f>IF(GL_Paste!$B10827="","",DATE(YEAR(GL_Paste!$E10827),MONTH(GL_Paste!$E10827),1))</f>
        <v/>
      </c>
      <c r="C10830">
        <f>IF(GL_Paste!$B10827="","",IF(TRIM(GL_Paste!$M10827)&lt;&gt;"",TRIM(GL_Paste!$M10827),IFERROR(MID(GL_Paste!$I10827,FIND("[",GL_Paste!$I10827)+1,FIND("]",GL_Paste!$I10827)-FIND("[",GL_Paste!$I10827)-1),"")))</f>
        <v/>
      </c>
      <c r="D10830">
        <f>IF(GL_Paste!$B10827="","",IFERROR(INDEX(DeptName,MATCH($C10830,DeptTag,0)),"UNALLOCATED"))</f>
        <v/>
      </c>
      <c r="E10830">
        <f>IF(GL_Paste!$B10827="","",IFERROR(INDEX(AcctCat,MATCH(GL_Paste!$B10827&amp;"",AcctCode,0)),"UNKNOWN"))</f>
        <v/>
      </c>
      <c r="F10830">
        <f>IF(GL_Paste!$B10827="","",IFERROR(INDEX(AcctSub,MATCH(GL_Paste!$B10827&amp;"",AcctCode,0)),"UNKNOWN"))</f>
        <v/>
      </c>
    </row>
    <row r="10831">
      <c r="A10831" s="40">
        <f>IF(GL_Paste!$B10828="","",N(GL_Paste!$H10828)-N(GL_Paste!$G10828))</f>
        <v/>
      </c>
      <c r="B10831" s="43">
        <f>IF(GL_Paste!$B10828="","",DATE(YEAR(GL_Paste!$E10828),MONTH(GL_Paste!$E10828),1))</f>
        <v/>
      </c>
      <c r="C10831">
        <f>IF(GL_Paste!$B10828="","",IF(TRIM(GL_Paste!$M10828)&lt;&gt;"",TRIM(GL_Paste!$M10828),IFERROR(MID(GL_Paste!$I10828,FIND("[",GL_Paste!$I10828)+1,FIND("]",GL_Paste!$I10828)-FIND("[",GL_Paste!$I10828)-1),"")))</f>
        <v/>
      </c>
      <c r="D10831">
        <f>IF(GL_Paste!$B10828="","",IFERROR(INDEX(DeptName,MATCH($C10831,DeptTag,0)),"UNALLOCATED"))</f>
        <v/>
      </c>
      <c r="E10831">
        <f>IF(GL_Paste!$B10828="","",IFERROR(INDEX(AcctCat,MATCH(GL_Paste!$B10828&amp;"",AcctCode,0)),"UNKNOWN"))</f>
        <v/>
      </c>
      <c r="F10831">
        <f>IF(GL_Paste!$B10828="","",IFERROR(INDEX(AcctSub,MATCH(GL_Paste!$B10828&amp;"",AcctCode,0)),"UNKNOWN"))</f>
        <v/>
      </c>
    </row>
    <row r="10832">
      <c r="A10832" s="40">
        <f>IF(GL_Paste!$B10829="","",N(GL_Paste!$H10829)-N(GL_Paste!$G10829))</f>
        <v/>
      </c>
      <c r="B10832" s="43">
        <f>IF(GL_Paste!$B10829="","",DATE(YEAR(GL_Paste!$E10829),MONTH(GL_Paste!$E10829),1))</f>
        <v/>
      </c>
      <c r="C10832">
        <f>IF(GL_Paste!$B10829="","",IF(TRIM(GL_Paste!$M10829)&lt;&gt;"",TRIM(GL_Paste!$M10829),IFERROR(MID(GL_Paste!$I10829,FIND("[",GL_Paste!$I10829)+1,FIND("]",GL_Paste!$I10829)-FIND("[",GL_Paste!$I10829)-1),"")))</f>
        <v/>
      </c>
      <c r="D10832">
        <f>IF(GL_Paste!$B10829="","",IFERROR(INDEX(DeptName,MATCH($C10832,DeptTag,0)),"UNALLOCATED"))</f>
        <v/>
      </c>
      <c r="E10832">
        <f>IF(GL_Paste!$B10829="","",IFERROR(INDEX(AcctCat,MATCH(GL_Paste!$B10829&amp;"",AcctCode,0)),"UNKNOWN"))</f>
        <v/>
      </c>
      <c r="F10832">
        <f>IF(GL_Paste!$B10829="","",IFERROR(INDEX(AcctSub,MATCH(GL_Paste!$B10829&amp;"",AcctCode,0)),"UNKNOWN"))</f>
        <v/>
      </c>
    </row>
    <row r="10833">
      <c r="A10833" s="40">
        <f>IF(GL_Paste!$B10830="","",N(GL_Paste!$H10830)-N(GL_Paste!$G10830))</f>
        <v/>
      </c>
      <c r="B10833" s="43">
        <f>IF(GL_Paste!$B10830="","",DATE(YEAR(GL_Paste!$E10830),MONTH(GL_Paste!$E10830),1))</f>
        <v/>
      </c>
      <c r="C10833">
        <f>IF(GL_Paste!$B10830="","",IF(TRIM(GL_Paste!$M10830)&lt;&gt;"",TRIM(GL_Paste!$M10830),IFERROR(MID(GL_Paste!$I10830,FIND("[",GL_Paste!$I10830)+1,FIND("]",GL_Paste!$I10830)-FIND("[",GL_Paste!$I10830)-1),"")))</f>
        <v/>
      </c>
      <c r="D10833">
        <f>IF(GL_Paste!$B10830="","",IFERROR(INDEX(DeptName,MATCH($C10833,DeptTag,0)),"UNALLOCATED"))</f>
        <v/>
      </c>
      <c r="E10833">
        <f>IF(GL_Paste!$B10830="","",IFERROR(INDEX(AcctCat,MATCH(GL_Paste!$B10830&amp;"",AcctCode,0)),"UNKNOWN"))</f>
        <v/>
      </c>
      <c r="F10833">
        <f>IF(GL_Paste!$B10830="","",IFERROR(INDEX(AcctSub,MATCH(GL_Paste!$B10830&amp;"",AcctCode,0)),"UNKNOWN"))</f>
        <v/>
      </c>
    </row>
    <row r="10834">
      <c r="A10834" s="40">
        <f>IF(GL_Paste!$B10831="","",N(GL_Paste!$H10831)-N(GL_Paste!$G10831))</f>
        <v/>
      </c>
      <c r="B10834" s="43">
        <f>IF(GL_Paste!$B10831="","",DATE(YEAR(GL_Paste!$E10831),MONTH(GL_Paste!$E10831),1))</f>
        <v/>
      </c>
      <c r="C10834">
        <f>IF(GL_Paste!$B10831="","",IF(TRIM(GL_Paste!$M10831)&lt;&gt;"",TRIM(GL_Paste!$M10831),IFERROR(MID(GL_Paste!$I10831,FIND("[",GL_Paste!$I10831)+1,FIND("]",GL_Paste!$I10831)-FIND("[",GL_Paste!$I10831)-1),"")))</f>
        <v/>
      </c>
      <c r="D10834">
        <f>IF(GL_Paste!$B10831="","",IFERROR(INDEX(DeptName,MATCH($C10834,DeptTag,0)),"UNALLOCATED"))</f>
        <v/>
      </c>
      <c r="E10834">
        <f>IF(GL_Paste!$B10831="","",IFERROR(INDEX(AcctCat,MATCH(GL_Paste!$B10831&amp;"",AcctCode,0)),"UNKNOWN"))</f>
        <v/>
      </c>
      <c r="F10834">
        <f>IF(GL_Paste!$B10831="","",IFERROR(INDEX(AcctSub,MATCH(GL_Paste!$B10831&amp;"",AcctCode,0)),"UNKNOWN"))</f>
        <v/>
      </c>
    </row>
    <row r="10835">
      <c r="A10835" s="40">
        <f>IF(GL_Paste!$B10832="","",N(GL_Paste!$H10832)-N(GL_Paste!$G10832))</f>
        <v/>
      </c>
      <c r="B10835" s="43">
        <f>IF(GL_Paste!$B10832="","",DATE(YEAR(GL_Paste!$E10832),MONTH(GL_Paste!$E10832),1))</f>
        <v/>
      </c>
      <c r="C10835">
        <f>IF(GL_Paste!$B10832="","",IF(TRIM(GL_Paste!$M10832)&lt;&gt;"",TRIM(GL_Paste!$M10832),IFERROR(MID(GL_Paste!$I10832,FIND("[",GL_Paste!$I10832)+1,FIND("]",GL_Paste!$I10832)-FIND("[",GL_Paste!$I10832)-1),"")))</f>
        <v/>
      </c>
      <c r="D10835">
        <f>IF(GL_Paste!$B10832="","",IFERROR(INDEX(DeptName,MATCH($C10835,DeptTag,0)),"UNALLOCATED"))</f>
        <v/>
      </c>
      <c r="E10835">
        <f>IF(GL_Paste!$B10832="","",IFERROR(INDEX(AcctCat,MATCH(GL_Paste!$B10832&amp;"",AcctCode,0)),"UNKNOWN"))</f>
        <v/>
      </c>
      <c r="F10835">
        <f>IF(GL_Paste!$B10832="","",IFERROR(INDEX(AcctSub,MATCH(GL_Paste!$B10832&amp;"",AcctCode,0)),"UNKNOWN"))</f>
        <v/>
      </c>
    </row>
    <row r="10836">
      <c r="A10836" s="40">
        <f>IF(GL_Paste!$B10833="","",N(GL_Paste!$H10833)-N(GL_Paste!$G10833))</f>
        <v/>
      </c>
      <c r="B10836" s="43">
        <f>IF(GL_Paste!$B10833="","",DATE(YEAR(GL_Paste!$E10833),MONTH(GL_Paste!$E10833),1))</f>
        <v/>
      </c>
      <c r="C10836">
        <f>IF(GL_Paste!$B10833="","",IF(TRIM(GL_Paste!$M10833)&lt;&gt;"",TRIM(GL_Paste!$M10833),IFERROR(MID(GL_Paste!$I10833,FIND("[",GL_Paste!$I10833)+1,FIND("]",GL_Paste!$I10833)-FIND("[",GL_Paste!$I10833)-1),"")))</f>
        <v/>
      </c>
      <c r="D10836">
        <f>IF(GL_Paste!$B10833="","",IFERROR(INDEX(DeptName,MATCH($C10836,DeptTag,0)),"UNALLOCATED"))</f>
        <v/>
      </c>
      <c r="E10836">
        <f>IF(GL_Paste!$B10833="","",IFERROR(INDEX(AcctCat,MATCH(GL_Paste!$B10833&amp;"",AcctCode,0)),"UNKNOWN"))</f>
        <v/>
      </c>
      <c r="F10836">
        <f>IF(GL_Paste!$B10833="","",IFERROR(INDEX(AcctSub,MATCH(GL_Paste!$B10833&amp;"",AcctCode,0)),"UNKNOWN"))</f>
        <v/>
      </c>
    </row>
    <row r="10837">
      <c r="A10837" s="40">
        <f>IF(GL_Paste!$B10834="","",N(GL_Paste!$H10834)-N(GL_Paste!$G10834))</f>
        <v/>
      </c>
      <c r="B10837" s="43">
        <f>IF(GL_Paste!$B10834="","",DATE(YEAR(GL_Paste!$E10834),MONTH(GL_Paste!$E10834),1))</f>
        <v/>
      </c>
      <c r="C10837">
        <f>IF(GL_Paste!$B10834="","",IF(TRIM(GL_Paste!$M10834)&lt;&gt;"",TRIM(GL_Paste!$M10834),IFERROR(MID(GL_Paste!$I10834,FIND("[",GL_Paste!$I10834)+1,FIND("]",GL_Paste!$I10834)-FIND("[",GL_Paste!$I10834)-1),"")))</f>
        <v/>
      </c>
      <c r="D10837">
        <f>IF(GL_Paste!$B10834="","",IFERROR(INDEX(DeptName,MATCH($C10837,DeptTag,0)),"UNALLOCATED"))</f>
        <v/>
      </c>
      <c r="E10837">
        <f>IF(GL_Paste!$B10834="","",IFERROR(INDEX(AcctCat,MATCH(GL_Paste!$B10834&amp;"",AcctCode,0)),"UNKNOWN"))</f>
        <v/>
      </c>
      <c r="F10837">
        <f>IF(GL_Paste!$B10834="","",IFERROR(INDEX(AcctSub,MATCH(GL_Paste!$B10834&amp;"",AcctCode,0)),"UNKNOWN"))</f>
        <v/>
      </c>
    </row>
    <row r="10838">
      <c r="A10838" s="40">
        <f>IF(GL_Paste!$B10835="","",N(GL_Paste!$H10835)-N(GL_Paste!$G10835))</f>
        <v/>
      </c>
      <c r="B10838" s="43">
        <f>IF(GL_Paste!$B10835="","",DATE(YEAR(GL_Paste!$E10835),MONTH(GL_Paste!$E10835),1))</f>
        <v/>
      </c>
      <c r="C10838">
        <f>IF(GL_Paste!$B10835="","",IF(TRIM(GL_Paste!$M10835)&lt;&gt;"",TRIM(GL_Paste!$M10835),IFERROR(MID(GL_Paste!$I10835,FIND("[",GL_Paste!$I10835)+1,FIND("]",GL_Paste!$I10835)-FIND("[",GL_Paste!$I10835)-1),"")))</f>
        <v/>
      </c>
      <c r="D10838">
        <f>IF(GL_Paste!$B10835="","",IFERROR(INDEX(DeptName,MATCH($C10838,DeptTag,0)),"UNALLOCATED"))</f>
        <v/>
      </c>
      <c r="E10838">
        <f>IF(GL_Paste!$B10835="","",IFERROR(INDEX(AcctCat,MATCH(GL_Paste!$B10835&amp;"",AcctCode,0)),"UNKNOWN"))</f>
        <v/>
      </c>
      <c r="F10838">
        <f>IF(GL_Paste!$B10835="","",IFERROR(INDEX(AcctSub,MATCH(GL_Paste!$B10835&amp;"",AcctCode,0)),"UNKNOWN"))</f>
        <v/>
      </c>
    </row>
    <row r="10839">
      <c r="A10839" s="40">
        <f>IF(GL_Paste!$B10836="","",N(GL_Paste!$H10836)-N(GL_Paste!$G10836))</f>
        <v/>
      </c>
      <c r="B10839" s="43">
        <f>IF(GL_Paste!$B10836="","",DATE(YEAR(GL_Paste!$E10836),MONTH(GL_Paste!$E10836),1))</f>
        <v/>
      </c>
      <c r="C10839">
        <f>IF(GL_Paste!$B10836="","",IF(TRIM(GL_Paste!$M10836)&lt;&gt;"",TRIM(GL_Paste!$M10836),IFERROR(MID(GL_Paste!$I10836,FIND("[",GL_Paste!$I10836)+1,FIND("]",GL_Paste!$I10836)-FIND("[",GL_Paste!$I10836)-1),"")))</f>
        <v/>
      </c>
      <c r="D10839">
        <f>IF(GL_Paste!$B10836="","",IFERROR(INDEX(DeptName,MATCH($C10839,DeptTag,0)),"UNALLOCATED"))</f>
        <v/>
      </c>
      <c r="E10839">
        <f>IF(GL_Paste!$B10836="","",IFERROR(INDEX(AcctCat,MATCH(GL_Paste!$B10836&amp;"",AcctCode,0)),"UNKNOWN"))</f>
        <v/>
      </c>
      <c r="F10839">
        <f>IF(GL_Paste!$B10836="","",IFERROR(INDEX(AcctSub,MATCH(GL_Paste!$B10836&amp;"",AcctCode,0)),"UNKNOWN"))</f>
        <v/>
      </c>
    </row>
    <row r="10840">
      <c r="A10840" s="40">
        <f>IF(GL_Paste!$B10837="","",N(GL_Paste!$H10837)-N(GL_Paste!$G10837))</f>
        <v/>
      </c>
      <c r="B10840" s="43">
        <f>IF(GL_Paste!$B10837="","",DATE(YEAR(GL_Paste!$E10837),MONTH(GL_Paste!$E10837),1))</f>
        <v/>
      </c>
      <c r="C10840">
        <f>IF(GL_Paste!$B10837="","",IF(TRIM(GL_Paste!$M10837)&lt;&gt;"",TRIM(GL_Paste!$M10837),IFERROR(MID(GL_Paste!$I10837,FIND("[",GL_Paste!$I10837)+1,FIND("]",GL_Paste!$I10837)-FIND("[",GL_Paste!$I10837)-1),"")))</f>
        <v/>
      </c>
      <c r="D10840">
        <f>IF(GL_Paste!$B10837="","",IFERROR(INDEX(DeptName,MATCH($C10840,DeptTag,0)),"UNALLOCATED"))</f>
        <v/>
      </c>
      <c r="E10840">
        <f>IF(GL_Paste!$B10837="","",IFERROR(INDEX(AcctCat,MATCH(GL_Paste!$B10837&amp;"",AcctCode,0)),"UNKNOWN"))</f>
        <v/>
      </c>
      <c r="F10840">
        <f>IF(GL_Paste!$B10837="","",IFERROR(INDEX(AcctSub,MATCH(GL_Paste!$B10837&amp;"",AcctCode,0)),"UNKNOWN"))</f>
        <v/>
      </c>
    </row>
    <row r="10841">
      <c r="A10841" s="40">
        <f>IF(GL_Paste!$B10838="","",N(GL_Paste!$H10838)-N(GL_Paste!$G10838))</f>
        <v/>
      </c>
      <c r="B10841" s="43">
        <f>IF(GL_Paste!$B10838="","",DATE(YEAR(GL_Paste!$E10838),MONTH(GL_Paste!$E10838),1))</f>
        <v/>
      </c>
      <c r="C10841">
        <f>IF(GL_Paste!$B10838="","",IF(TRIM(GL_Paste!$M10838)&lt;&gt;"",TRIM(GL_Paste!$M10838),IFERROR(MID(GL_Paste!$I10838,FIND("[",GL_Paste!$I10838)+1,FIND("]",GL_Paste!$I10838)-FIND("[",GL_Paste!$I10838)-1),"")))</f>
        <v/>
      </c>
      <c r="D10841">
        <f>IF(GL_Paste!$B10838="","",IFERROR(INDEX(DeptName,MATCH($C10841,DeptTag,0)),"UNALLOCATED"))</f>
        <v/>
      </c>
      <c r="E10841">
        <f>IF(GL_Paste!$B10838="","",IFERROR(INDEX(AcctCat,MATCH(GL_Paste!$B10838&amp;"",AcctCode,0)),"UNKNOWN"))</f>
        <v/>
      </c>
      <c r="F10841">
        <f>IF(GL_Paste!$B10838="","",IFERROR(INDEX(AcctSub,MATCH(GL_Paste!$B10838&amp;"",AcctCode,0)),"UNKNOWN"))</f>
        <v/>
      </c>
    </row>
    <row r="10842">
      <c r="A10842" s="40">
        <f>IF(GL_Paste!$B10839="","",N(GL_Paste!$H10839)-N(GL_Paste!$G10839))</f>
        <v/>
      </c>
      <c r="B10842" s="43">
        <f>IF(GL_Paste!$B10839="","",DATE(YEAR(GL_Paste!$E10839),MONTH(GL_Paste!$E10839),1))</f>
        <v/>
      </c>
      <c r="C10842">
        <f>IF(GL_Paste!$B10839="","",IF(TRIM(GL_Paste!$M10839)&lt;&gt;"",TRIM(GL_Paste!$M10839),IFERROR(MID(GL_Paste!$I10839,FIND("[",GL_Paste!$I10839)+1,FIND("]",GL_Paste!$I10839)-FIND("[",GL_Paste!$I10839)-1),"")))</f>
        <v/>
      </c>
      <c r="D10842">
        <f>IF(GL_Paste!$B10839="","",IFERROR(INDEX(DeptName,MATCH($C10842,DeptTag,0)),"UNALLOCATED"))</f>
        <v/>
      </c>
      <c r="E10842">
        <f>IF(GL_Paste!$B10839="","",IFERROR(INDEX(AcctCat,MATCH(GL_Paste!$B10839&amp;"",AcctCode,0)),"UNKNOWN"))</f>
        <v/>
      </c>
      <c r="F10842">
        <f>IF(GL_Paste!$B10839="","",IFERROR(INDEX(AcctSub,MATCH(GL_Paste!$B10839&amp;"",AcctCode,0)),"UNKNOWN"))</f>
        <v/>
      </c>
    </row>
    <row r="10843">
      <c r="A10843" s="40">
        <f>IF(GL_Paste!$B10840="","",N(GL_Paste!$H10840)-N(GL_Paste!$G10840))</f>
        <v/>
      </c>
      <c r="B10843" s="43">
        <f>IF(GL_Paste!$B10840="","",DATE(YEAR(GL_Paste!$E10840),MONTH(GL_Paste!$E10840),1))</f>
        <v/>
      </c>
      <c r="C10843">
        <f>IF(GL_Paste!$B10840="","",IF(TRIM(GL_Paste!$M10840)&lt;&gt;"",TRIM(GL_Paste!$M10840),IFERROR(MID(GL_Paste!$I10840,FIND("[",GL_Paste!$I10840)+1,FIND("]",GL_Paste!$I10840)-FIND("[",GL_Paste!$I10840)-1),"")))</f>
        <v/>
      </c>
      <c r="D10843">
        <f>IF(GL_Paste!$B10840="","",IFERROR(INDEX(DeptName,MATCH($C10843,DeptTag,0)),"UNALLOCATED"))</f>
        <v/>
      </c>
      <c r="E10843">
        <f>IF(GL_Paste!$B10840="","",IFERROR(INDEX(AcctCat,MATCH(GL_Paste!$B10840&amp;"",AcctCode,0)),"UNKNOWN"))</f>
        <v/>
      </c>
      <c r="F10843">
        <f>IF(GL_Paste!$B10840="","",IFERROR(INDEX(AcctSub,MATCH(GL_Paste!$B10840&amp;"",AcctCode,0)),"UNKNOWN"))</f>
        <v/>
      </c>
    </row>
    <row r="10844">
      <c r="A10844" s="40">
        <f>IF(GL_Paste!$B10841="","",N(GL_Paste!$H10841)-N(GL_Paste!$G10841))</f>
        <v/>
      </c>
      <c r="B10844" s="43">
        <f>IF(GL_Paste!$B10841="","",DATE(YEAR(GL_Paste!$E10841),MONTH(GL_Paste!$E10841),1))</f>
        <v/>
      </c>
      <c r="C10844">
        <f>IF(GL_Paste!$B10841="","",IF(TRIM(GL_Paste!$M10841)&lt;&gt;"",TRIM(GL_Paste!$M10841),IFERROR(MID(GL_Paste!$I10841,FIND("[",GL_Paste!$I10841)+1,FIND("]",GL_Paste!$I10841)-FIND("[",GL_Paste!$I10841)-1),"")))</f>
        <v/>
      </c>
      <c r="D10844">
        <f>IF(GL_Paste!$B10841="","",IFERROR(INDEX(DeptName,MATCH($C10844,DeptTag,0)),"UNALLOCATED"))</f>
        <v/>
      </c>
      <c r="E10844">
        <f>IF(GL_Paste!$B10841="","",IFERROR(INDEX(AcctCat,MATCH(GL_Paste!$B10841&amp;"",AcctCode,0)),"UNKNOWN"))</f>
        <v/>
      </c>
      <c r="F10844">
        <f>IF(GL_Paste!$B10841="","",IFERROR(INDEX(AcctSub,MATCH(GL_Paste!$B10841&amp;"",AcctCode,0)),"UNKNOWN"))</f>
        <v/>
      </c>
    </row>
    <row r="10845">
      <c r="A10845" s="40">
        <f>IF(GL_Paste!$B10842="","",N(GL_Paste!$H10842)-N(GL_Paste!$G10842))</f>
        <v/>
      </c>
      <c r="B10845" s="43">
        <f>IF(GL_Paste!$B10842="","",DATE(YEAR(GL_Paste!$E10842),MONTH(GL_Paste!$E10842),1))</f>
        <v/>
      </c>
      <c r="C10845">
        <f>IF(GL_Paste!$B10842="","",IF(TRIM(GL_Paste!$M10842)&lt;&gt;"",TRIM(GL_Paste!$M10842),IFERROR(MID(GL_Paste!$I10842,FIND("[",GL_Paste!$I10842)+1,FIND("]",GL_Paste!$I10842)-FIND("[",GL_Paste!$I10842)-1),"")))</f>
        <v/>
      </c>
      <c r="D10845">
        <f>IF(GL_Paste!$B10842="","",IFERROR(INDEX(DeptName,MATCH($C10845,DeptTag,0)),"UNALLOCATED"))</f>
        <v/>
      </c>
      <c r="E10845">
        <f>IF(GL_Paste!$B10842="","",IFERROR(INDEX(AcctCat,MATCH(GL_Paste!$B10842&amp;"",AcctCode,0)),"UNKNOWN"))</f>
        <v/>
      </c>
      <c r="F10845">
        <f>IF(GL_Paste!$B10842="","",IFERROR(INDEX(AcctSub,MATCH(GL_Paste!$B10842&amp;"",AcctCode,0)),"UNKNOWN"))</f>
        <v/>
      </c>
    </row>
    <row r="10846">
      <c r="A10846" s="40">
        <f>IF(GL_Paste!$B10843="","",N(GL_Paste!$H10843)-N(GL_Paste!$G10843))</f>
        <v/>
      </c>
      <c r="B10846" s="43">
        <f>IF(GL_Paste!$B10843="","",DATE(YEAR(GL_Paste!$E10843),MONTH(GL_Paste!$E10843),1))</f>
        <v/>
      </c>
      <c r="C10846">
        <f>IF(GL_Paste!$B10843="","",IF(TRIM(GL_Paste!$M10843)&lt;&gt;"",TRIM(GL_Paste!$M10843),IFERROR(MID(GL_Paste!$I10843,FIND("[",GL_Paste!$I10843)+1,FIND("]",GL_Paste!$I10843)-FIND("[",GL_Paste!$I10843)-1),"")))</f>
        <v/>
      </c>
      <c r="D10846">
        <f>IF(GL_Paste!$B10843="","",IFERROR(INDEX(DeptName,MATCH($C10846,DeptTag,0)),"UNALLOCATED"))</f>
        <v/>
      </c>
      <c r="E10846">
        <f>IF(GL_Paste!$B10843="","",IFERROR(INDEX(AcctCat,MATCH(GL_Paste!$B10843&amp;"",AcctCode,0)),"UNKNOWN"))</f>
        <v/>
      </c>
      <c r="F10846">
        <f>IF(GL_Paste!$B10843="","",IFERROR(INDEX(AcctSub,MATCH(GL_Paste!$B10843&amp;"",AcctCode,0)),"UNKNOWN"))</f>
        <v/>
      </c>
    </row>
    <row r="10847">
      <c r="A10847" s="40">
        <f>IF(GL_Paste!$B10844="","",N(GL_Paste!$H10844)-N(GL_Paste!$G10844))</f>
        <v/>
      </c>
      <c r="B10847" s="43">
        <f>IF(GL_Paste!$B10844="","",DATE(YEAR(GL_Paste!$E10844),MONTH(GL_Paste!$E10844),1))</f>
        <v/>
      </c>
      <c r="C10847">
        <f>IF(GL_Paste!$B10844="","",IF(TRIM(GL_Paste!$M10844)&lt;&gt;"",TRIM(GL_Paste!$M10844),IFERROR(MID(GL_Paste!$I10844,FIND("[",GL_Paste!$I10844)+1,FIND("]",GL_Paste!$I10844)-FIND("[",GL_Paste!$I10844)-1),"")))</f>
        <v/>
      </c>
      <c r="D10847">
        <f>IF(GL_Paste!$B10844="","",IFERROR(INDEX(DeptName,MATCH($C10847,DeptTag,0)),"UNALLOCATED"))</f>
        <v/>
      </c>
      <c r="E10847">
        <f>IF(GL_Paste!$B10844="","",IFERROR(INDEX(AcctCat,MATCH(GL_Paste!$B10844&amp;"",AcctCode,0)),"UNKNOWN"))</f>
        <v/>
      </c>
      <c r="F10847">
        <f>IF(GL_Paste!$B10844="","",IFERROR(INDEX(AcctSub,MATCH(GL_Paste!$B10844&amp;"",AcctCode,0)),"UNKNOWN"))</f>
        <v/>
      </c>
    </row>
    <row r="10848">
      <c r="A10848" s="40">
        <f>IF(GL_Paste!$B10845="","",N(GL_Paste!$H10845)-N(GL_Paste!$G10845))</f>
        <v/>
      </c>
      <c r="B10848" s="43">
        <f>IF(GL_Paste!$B10845="","",DATE(YEAR(GL_Paste!$E10845),MONTH(GL_Paste!$E10845),1))</f>
        <v/>
      </c>
      <c r="C10848">
        <f>IF(GL_Paste!$B10845="","",IF(TRIM(GL_Paste!$M10845)&lt;&gt;"",TRIM(GL_Paste!$M10845),IFERROR(MID(GL_Paste!$I10845,FIND("[",GL_Paste!$I10845)+1,FIND("]",GL_Paste!$I10845)-FIND("[",GL_Paste!$I10845)-1),"")))</f>
        <v/>
      </c>
      <c r="D10848">
        <f>IF(GL_Paste!$B10845="","",IFERROR(INDEX(DeptName,MATCH($C10848,DeptTag,0)),"UNALLOCATED"))</f>
        <v/>
      </c>
      <c r="E10848">
        <f>IF(GL_Paste!$B10845="","",IFERROR(INDEX(AcctCat,MATCH(GL_Paste!$B10845&amp;"",AcctCode,0)),"UNKNOWN"))</f>
        <v/>
      </c>
      <c r="F10848">
        <f>IF(GL_Paste!$B10845="","",IFERROR(INDEX(AcctSub,MATCH(GL_Paste!$B10845&amp;"",AcctCode,0)),"UNKNOWN"))</f>
        <v/>
      </c>
    </row>
    <row r="10849">
      <c r="A10849" s="40">
        <f>IF(GL_Paste!$B10846="","",N(GL_Paste!$H10846)-N(GL_Paste!$G10846))</f>
        <v/>
      </c>
      <c r="B10849" s="43">
        <f>IF(GL_Paste!$B10846="","",DATE(YEAR(GL_Paste!$E10846),MONTH(GL_Paste!$E10846),1))</f>
        <v/>
      </c>
      <c r="C10849">
        <f>IF(GL_Paste!$B10846="","",IF(TRIM(GL_Paste!$M10846)&lt;&gt;"",TRIM(GL_Paste!$M10846),IFERROR(MID(GL_Paste!$I10846,FIND("[",GL_Paste!$I10846)+1,FIND("]",GL_Paste!$I10846)-FIND("[",GL_Paste!$I10846)-1),"")))</f>
        <v/>
      </c>
      <c r="D10849">
        <f>IF(GL_Paste!$B10846="","",IFERROR(INDEX(DeptName,MATCH($C10849,DeptTag,0)),"UNALLOCATED"))</f>
        <v/>
      </c>
      <c r="E10849">
        <f>IF(GL_Paste!$B10846="","",IFERROR(INDEX(AcctCat,MATCH(GL_Paste!$B10846&amp;"",AcctCode,0)),"UNKNOWN"))</f>
        <v/>
      </c>
      <c r="F10849">
        <f>IF(GL_Paste!$B10846="","",IFERROR(INDEX(AcctSub,MATCH(GL_Paste!$B10846&amp;"",AcctCode,0)),"UNKNOWN"))</f>
        <v/>
      </c>
    </row>
    <row r="10850">
      <c r="A10850" s="40">
        <f>IF(GL_Paste!$B10847="","",N(GL_Paste!$H10847)-N(GL_Paste!$G10847))</f>
        <v/>
      </c>
      <c r="B10850" s="43">
        <f>IF(GL_Paste!$B10847="","",DATE(YEAR(GL_Paste!$E10847),MONTH(GL_Paste!$E10847),1))</f>
        <v/>
      </c>
      <c r="C10850">
        <f>IF(GL_Paste!$B10847="","",IF(TRIM(GL_Paste!$M10847)&lt;&gt;"",TRIM(GL_Paste!$M10847),IFERROR(MID(GL_Paste!$I10847,FIND("[",GL_Paste!$I10847)+1,FIND("]",GL_Paste!$I10847)-FIND("[",GL_Paste!$I10847)-1),"")))</f>
        <v/>
      </c>
      <c r="D10850">
        <f>IF(GL_Paste!$B10847="","",IFERROR(INDEX(DeptName,MATCH($C10850,DeptTag,0)),"UNALLOCATED"))</f>
        <v/>
      </c>
      <c r="E10850">
        <f>IF(GL_Paste!$B10847="","",IFERROR(INDEX(AcctCat,MATCH(GL_Paste!$B10847&amp;"",AcctCode,0)),"UNKNOWN"))</f>
        <v/>
      </c>
      <c r="F10850">
        <f>IF(GL_Paste!$B10847="","",IFERROR(INDEX(AcctSub,MATCH(GL_Paste!$B10847&amp;"",AcctCode,0)),"UNKNOWN"))</f>
        <v/>
      </c>
    </row>
    <row r="10851">
      <c r="A10851" s="40">
        <f>IF(GL_Paste!$B10848="","",N(GL_Paste!$H10848)-N(GL_Paste!$G10848))</f>
        <v/>
      </c>
      <c r="B10851" s="43">
        <f>IF(GL_Paste!$B10848="","",DATE(YEAR(GL_Paste!$E10848),MONTH(GL_Paste!$E10848),1))</f>
        <v/>
      </c>
      <c r="C10851">
        <f>IF(GL_Paste!$B10848="","",IF(TRIM(GL_Paste!$M10848)&lt;&gt;"",TRIM(GL_Paste!$M10848),IFERROR(MID(GL_Paste!$I10848,FIND("[",GL_Paste!$I10848)+1,FIND("]",GL_Paste!$I10848)-FIND("[",GL_Paste!$I10848)-1),"")))</f>
        <v/>
      </c>
      <c r="D10851">
        <f>IF(GL_Paste!$B10848="","",IFERROR(INDEX(DeptName,MATCH($C10851,DeptTag,0)),"UNALLOCATED"))</f>
        <v/>
      </c>
      <c r="E10851">
        <f>IF(GL_Paste!$B10848="","",IFERROR(INDEX(AcctCat,MATCH(GL_Paste!$B10848&amp;"",AcctCode,0)),"UNKNOWN"))</f>
        <v/>
      </c>
      <c r="F10851">
        <f>IF(GL_Paste!$B10848="","",IFERROR(INDEX(AcctSub,MATCH(GL_Paste!$B10848&amp;"",AcctCode,0)),"UNKNOWN"))</f>
        <v/>
      </c>
    </row>
    <row r="10852">
      <c r="A10852" s="40">
        <f>IF(GL_Paste!$B10849="","",N(GL_Paste!$H10849)-N(GL_Paste!$G10849))</f>
        <v/>
      </c>
      <c r="B10852" s="43">
        <f>IF(GL_Paste!$B10849="","",DATE(YEAR(GL_Paste!$E10849),MONTH(GL_Paste!$E10849),1))</f>
        <v/>
      </c>
      <c r="C10852">
        <f>IF(GL_Paste!$B10849="","",IF(TRIM(GL_Paste!$M10849)&lt;&gt;"",TRIM(GL_Paste!$M10849),IFERROR(MID(GL_Paste!$I10849,FIND("[",GL_Paste!$I10849)+1,FIND("]",GL_Paste!$I10849)-FIND("[",GL_Paste!$I10849)-1),"")))</f>
        <v/>
      </c>
      <c r="D10852">
        <f>IF(GL_Paste!$B10849="","",IFERROR(INDEX(DeptName,MATCH($C10852,DeptTag,0)),"UNALLOCATED"))</f>
        <v/>
      </c>
      <c r="E10852">
        <f>IF(GL_Paste!$B10849="","",IFERROR(INDEX(AcctCat,MATCH(GL_Paste!$B10849&amp;"",AcctCode,0)),"UNKNOWN"))</f>
        <v/>
      </c>
      <c r="F10852">
        <f>IF(GL_Paste!$B10849="","",IFERROR(INDEX(AcctSub,MATCH(GL_Paste!$B10849&amp;"",AcctCode,0)),"UNKNOWN"))</f>
        <v/>
      </c>
    </row>
    <row r="10853">
      <c r="A10853" s="40">
        <f>IF(GL_Paste!$B10850="","",N(GL_Paste!$H10850)-N(GL_Paste!$G10850))</f>
        <v/>
      </c>
      <c r="B10853" s="43">
        <f>IF(GL_Paste!$B10850="","",DATE(YEAR(GL_Paste!$E10850),MONTH(GL_Paste!$E10850),1))</f>
        <v/>
      </c>
      <c r="C10853">
        <f>IF(GL_Paste!$B10850="","",IF(TRIM(GL_Paste!$M10850)&lt;&gt;"",TRIM(GL_Paste!$M10850),IFERROR(MID(GL_Paste!$I10850,FIND("[",GL_Paste!$I10850)+1,FIND("]",GL_Paste!$I10850)-FIND("[",GL_Paste!$I10850)-1),"")))</f>
        <v/>
      </c>
      <c r="D10853">
        <f>IF(GL_Paste!$B10850="","",IFERROR(INDEX(DeptName,MATCH($C10853,DeptTag,0)),"UNALLOCATED"))</f>
        <v/>
      </c>
      <c r="E10853">
        <f>IF(GL_Paste!$B10850="","",IFERROR(INDEX(AcctCat,MATCH(GL_Paste!$B10850&amp;"",AcctCode,0)),"UNKNOWN"))</f>
        <v/>
      </c>
      <c r="F10853">
        <f>IF(GL_Paste!$B10850="","",IFERROR(INDEX(AcctSub,MATCH(GL_Paste!$B10850&amp;"",AcctCode,0)),"UNKNOWN"))</f>
        <v/>
      </c>
    </row>
    <row r="10854">
      <c r="A10854" s="40">
        <f>IF(GL_Paste!$B10851="","",N(GL_Paste!$H10851)-N(GL_Paste!$G10851))</f>
        <v/>
      </c>
      <c r="B10854" s="43">
        <f>IF(GL_Paste!$B10851="","",DATE(YEAR(GL_Paste!$E10851),MONTH(GL_Paste!$E10851),1))</f>
        <v/>
      </c>
      <c r="C10854">
        <f>IF(GL_Paste!$B10851="","",IF(TRIM(GL_Paste!$M10851)&lt;&gt;"",TRIM(GL_Paste!$M10851),IFERROR(MID(GL_Paste!$I10851,FIND("[",GL_Paste!$I10851)+1,FIND("]",GL_Paste!$I10851)-FIND("[",GL_Paste!$I10851)-1),"")))</f>
        <v/>
      </c>
      <c r="D10854">
        <f>IF(GL_Paste!$B10851="","",IFERROR(INDEX(DeptName,MATCH($C10854,DeptTag,0)),"UNALLOCATED"))</f>
        <v/>
      </c>
      <c r="E10854">
        <f>IF(GL_Paste!$B10851="","",IFERROR(INDEX(AcctCat,MATCH(GL_Paste!$B10851&amp;"",AcctCode,0)),"UNKNOWN"))</f>
        <v/>
      </c>
      <c r="F10854">
        <f>IF(GL_Paste!$B10851="","",IFERROR(INDEX(AcctSub,MATCH(GL_Paste!$B10851&amp;"",AcctCode,0)),"UNKNOWN"))</f>
        <v/>
      </c>
    </row>
    <row r="10855">
      <c r="A10855" s="40">
        <f>IF(GL_Paste!$B10852="","",N(GL_Paste!$H10852)-N(GL_Paste!$G10852))</f>
        <v/>
      </c>
      <c r="B10855" s="43">
        <f>IF(GL_Paste!$B10852="","",DATE(YEAR(GL_Paste!$E10852),MONTH(GL_Paste!$E10852),1))</f>
        <v/>
      </c>
      <c r="C10855">
        <f>IF(GL_Paste!$B10852="","",IF(TRIM(GL_Paste!$M10852)&lt;&gt;"",TRIM(GL_Paste!$M10852),IFERROR(MID(GL_Paste!$I10852,FIND("[",GL_Paste!$I10852)+1,FIND("]",GL_Paste!$I10852)-FIND("[",GL_Paste!$I10852)-1),"")))</f>
        <v/>
      </c>
      <c r="D10855">
        <f>IF(GL_Paste!$B10852="","",IFERROR(INDEX(DeptName,MATCH($C10855,DeptTag,0)),"UNALLOCATED"))</f>
        <v/>
      </c>
      <c r="E10855">
        <f>IF(GL_Paste!$B10852="","",IFERROR(INDEX(AcctCat,MATCH(GL_Paste!$B10852&amp;"",AcctCode,0)),"UNKNOWN"))</f>
        <v/>
      </c>
      <c r="F10855">
        <f>IF(GL_Paste!$B10852="","",IFERROR(INDEX(AcctSub,MATCH(GL_Paste!$B10852&amp;"",AcctCode,0)),"UNKNOWN"))</f>
        <v/>
      </c>
    </row>
    <row r="10856">
      <c r="A10856" s="40">
        <f>IF(GL_Paste!$B10853="","",N(GL_Paste!$H10853)-N(GL_Paste!$G10853))</f>
        <v/>
      </c>
      <c r="B10856" s="43">
        <f>IF(GL_Paste!$B10853="","",DATE(YEAR(GL_Paste!$E10853),MONTH(GL_Paste!$E10853),1))</f>
        <v/>
      </c>
      <c r="C10856">
        <f>IF(GL_Paste!$B10853="","",IF(TRIM(GL_Paste!$M10853)&lt;&gt;"",TRIM(GL_Paste!$M10853),IFERROR(MID(GL_Paste!$I10853,FIND("[",GL_Paste!$I10853)+1,FIND("]",GL_Paste!$I10853)-FIND("[",GL_Paste!$I10853)-1),"")))</f>
        <v/>
      </c>
      <c r="D10856">
        <f>IF(GL_Paste!$B10853="","",IFERROR(INDEX(DeptName,MATCH($C10856,DeptTag,0)),"UNALLOCATED"))</f>
        <v/>
      </c>
      <c r="E10856">
        <f>IF(GL_Paste!$B10853="","",IFERROR(INDEX(AcctCat,MATCH(GL_Paste!$B10853&amp;"",AcctCode,0)),"UNKNOWN"))</f>
        <v/>
      </c>
      <c r="F10856">
        <f>IF(GL_Paste!$B10853="","",IFERROR(INDEX(AcctSub,MATCH(GL_Paste!$B10853&amp;"",AcctCode,0)),"UNKNOWN"))</f>
        <v/>
      </c>
    </row>
    <row r="10857">
      <c r="A10857" s="40">
        <f>IF(GL_Paste!$B10854="","",N(GL_Paste!$H10854)-N(GL_Paste!$G10854))</f>
        <v/>
      </c>
      <c r="B10857" s="43">
        <f>IF(GL_Paste!$B10854="","",DATE(YEAR(GL_Paste!$E10854),MONTH(GL_Paste!$E10854),1))</f>
        <v/>
      </c>
      <c r="C10857">
        <f>IF(GL_Paste!$B10854="","",IF(TRIM(GL_Paste!$M10854)&lt;&gt;"",TRIM(GL_Paste!$M10854),IFERROR(MID(GL_Paste!$I10854,FIND("[",GL_Paste!$I10854)+1,FIND("]",GL_Paste!$I10854)-FIND("[",GL_Paste!$I10854)-1),"")))</f>
        <v/>
      </c>
      <c r="D10857">
        <f>IF(GL_Paste!$B10854="","",IFERROR(INDEX(DeptName,MATCH($C10857,DeptTag,0)),"UNALLOCATED"))</f>
        <v/>
      </c>
      <c r="E10857">
        <f>IF(GL_Paste!$B10854="","",IFERROR(INDEX(AcctCat,MATCH(GL_Paste!$B10854&amp;"",AcctCode,0)),"UNKNOWN"))</f>
        <v/>
      </c>
      <c r="F10857">
        <f>IF(GL_Paste!$B10854="","",IFERROR(INDEX(AcctSub,MATCH(GL_Paste!$B10854&amp;"",AcctCode,0)),"UNKNOWN"))</f>
        <v/>
      </c>
    </row>
    <row r="10858">
      <c r="A10858" s="40">
        <f>IF(GL_Paste!$B10855="","",N(GL_Paste!$H10855)-N(GL_Paste!$G10855))</f>
        <v/>
      </c>
      <c r="B10858" s="43">
        <f>IF(GL_Paste!$B10855="","",DATE(YEAR(GL_Paste!$E10855),MONTH(GL_Paste!$E10855),1))</f>
        <v/>
      </c>
      <c r="C10858">
        <f>IF(GL_Paste!$B10855="","",IF(TRIM(GL_Paste!$M10855)&lt;&gt;"",TRIM(GL_Paste!$M10855),IFERROR(MID(GL_Paste!$I10855,FIND("[",GL_Paste!$I10855)+1,FIND("]",GL_Paste!$I10855)-FIND("[",GL_Paste!$I10855)-1),"")))</f>
        <v/>
      </c>
      <c r="D10858">
        <f>IF(GL_Paste!$B10855="","",IFERROR(INDEX(DeptName,MATCH($C10858,DeptTag,0)),"UNALLOCATED"))</f>
        <v/>
      </c>
      <c r="E10858">
        <f>IF(GL_Paste!$B10855="","",IFERROR(INDEX(AcctCat,MATCH(GL_Paste!$B10855&amp;"",AcctCode,0)),"UNKNOWN"))</f>
        <v/>
      </c>
      <c r="F10858">
        <f>IF(GL_Paste!$B10855="","",IFERROR(INDEX(AcctSub,MATCH(GL_Paste!$B10855&amp;"",AcctCode,0)),"UNKNOWN"))</f>
        <v/>
      </c>
    </row>
    <row r="10859">
      <c r="A10859" s="40">
        <f>IF(GL_Paste!$B10856="","",N(GL_Paste!$H10856)-N(GL_Paste!$G10856))</f>
        <v/>
      </c>
      <c r="B10859" s="43">
        <f>IF(GL_Paste!$B10856="","",DATE(YEAR(GL_Paste!$E10856),MONTH(GL_Paste!$E10856),1))</f>
        <v/>
      </c>
      <c r="C10859">
        <f>IF(GL_Paste!$B10856="","",IF(TRIM(GL_Paste!$M10856)&lt;&gt;"",TRIM(GL_Paste!$M10856),IFERROR(MID(GL_Paste!$I10856,FIND("[",GL_Paste!$I10856)+1,FIND("]",GL_Paste!$I10856)-FIND("[",GL_Paste!$I10856)-1),"")))</f>
        <v/>
      </c>
      <c r="D10859">
        <f>IF(GL_Paste!$B10856="","",IFERROR(INDEX(DeptName,MATCH($C10859,DeptTag,0)),"UNALLOCATED"))</f>
        <v/>
      </c>
      <c r="E10859">
        <f>IF(GL_Paste!$B10856="","",IFERROR(INDEX(AcctCat,MATCH(GL_Paste!$B10856&amp;"",AcctCode,0)),"UNKNOWN"))</f>
        <v/>
      </c>
      <c r="F10859">
        <f>IF(GL_Paste!$B10856="","",IFERROR(INDEX(AcctSub,MATCH(GL_Paste!$B10856&amp;"",AcctCode,0)),"UNKNOWN"))</f>
        <v/>
      </c>
    </row>
    <row r="10860">
      <c r="A10860" s="40">
        <f>IF(GL_Paste!$B10857="","",N(GL_Paste!$H10857)-N(GL_Paste!$G10857))</f>
        <v/>
      </c>
      <c r="B10860" s="43">
        <f>IF(GL_Paste!$B10857="","",DATE(YEAR(GL_Paste!$E10857),MONTH(GL_Paste!$E10857),1))</f>
        <v/>
      </c>
      <c r="C10860">
        <f>IF(GL_Paste!$B10857="","",IF(TRIM(GL_Paste!$M10857)&lt;&gt;"",TRIM(GL_Paste!$M10857),IFERROR(MID(GL_Paste!$I10857,FIND("[",GL_Paste!$I10857)+1,FIND("]",GL_Paste!$I10857)-FIND("[",GL_Paste!$I10857)-1),"")))</f>
        <v/>
      </c>
      <c r="D10860">
        <f>IF(GL_Paste!$B10857="","",IFERROR(INDEX(DeptName,MATCH($C10860,DeptTag,0)),"UNALLOCATED"))</f>
        <v/>
      </c>
      <c r="E10860">
        <f>IF(GL_Paste!$B10857="","",IFERROR(INDEX(AcctCat,MATCH(GL_Paste!$B10857&amp;"",AcctCode,0)),"UNKNOWN"))</f>
        <v/>
      </c>
      <c r="F10860">
        <f>IF(GL_Paste!$B10857="","",IFERROR(INDEX(AcctSub,MATCH(GL_Paste!$B10857&amp;"",AcctCode,0)),"UNKNOWN"))</f>
        <v/>
      </c>
    </row>
    <row r="10861">
      <c r="A10861" s="40">
        <f>IF(GL_Paste!$B10858="","",N(GL_Paste!$H10858)-N(GL_Paste!$G10858))</f>
        <v/>
      </c>
      <c r="B10861" s="43">
        <f>IF(GL_Paste!$B10858="","",DATE(YEAR(GL_Paste!$E10858),MONTH(GL_Paste!$E10858),1))</f>
        <v/>
      </c>
      <c r="C10861">
        <f>IF(GL_Paste!$B10858="","",IF(TRIM(GL_Paste!$M10858)&lt;&gt;"",TRIM(GL_Paste!$M10858),IFERROR(MID(GL_Paste!$I10858,FIND("[",GL_Paste!$I10858)+1,FIND("]",GL_Paste!$I10858)-FIND("[",GL_Paste!$I10858)-1),"")))</f>
        <v/>
      </c>
      <c r="D10861">
        <f>IF(GL_Paste!$B10858="","",IFERROR(INDEX(DeptName,MATCH($C10861,DeptTag,0)),"UNALLOCATED"))</f>
        <v/>
      </c>
      <c r="E10861">
        <f>IF(GL_Paste!$B10858="","",IFERROR(INDEX(AcctCat,MATCH(GL_Paste!$B10858&amp;"",AcctCode,0)),"UNKNOWN"))</f>
        <v/>
      </c>
      <c r="F10861">
        <f>IF(GL_Paste!$B10858="","",IFERROR(INDEX(AcctSub,MATCH(GL_Paste!$B10858&amp;"",AcctCode,0)),"UNKNOWN"))</f>
        <v/>
      </c>
    </row>
    <row r="10862">
      <c r="A10862" s="40">
        <f>IF(GL_Paste!$B10859="","",N(GL_Paste!$H10859)-N(GL_Paste!$G10859))</f>
        <v/>
      </c>
      <c r="B10862" s="43">
        <f>IF(GL_Paste!$B10859="","",DATE(YEAR(GL_Paste!$E10859),MONTH(GL_Paste!$E10859),1))</f>
        <v/>
      </c>
      <c r="C10862">
        <f>IF(GL_Paste!$B10859="","",IF(TRIM(GL_Paste!$M10859)&lt;&gt;"",TRIM(GL_Paste!$M10859),IFERROR(MID(GL_Paste!$I10859,FIND("[",GL_Paste!$I10859)+1,FIND("]",GL_Paste!$I10859)-FIND("[",GL_Paste!$I10859)-1),"")))</f>
        <v/>
      </c>
      <c r="D10862">
        <f>IF(GL_Paste!$B10859="","",IFERROR(INDEX(DeptName,MATCH($C10862,DeptTag,0)),"UNALLOCATED"))</f>
        <v/>
      </c>
      <c r="E10862">
        <f>IF(GL_Paste!$B10859="","",IFERROR(INDEX(AcctCat,MATCH(GL_Paste!$B10859&amp;"",AcctCode,0)),"UNKNOWN"))</f>
        <v/>
      </c>
      <c r="F10862">
        <f>IF(GL_Paste!$B10859="","",IFERROR(INDEX(AcctSub,MATCH(GL_Paste!$B10859&amp;"",AcctCode,0)),"UNKNOWN"))</f>
        <v/>
      </c>
    </row>
    <row r="10863">
      <c r="A10863" s="40">
        <f>IF(GL_Paste!$B10860="","",N(GL_Paste!$H10860)-N(GL_Paste!$G10860))</f>
        <v/>
      </c>
      <c r="B10863" s="43">
        <f>IF(GL_Paste!$B10860="","",DATE(YEAR(GL_Paste!$E10860),MONTH(GL_Paste!$E10860),1))</f>
        <v/>
      </c>
      <c r="C10863">
        <f>IF(GL_Paste!$B10860="","",IF(TRIM(GL_Paste!$M10860)&lt;&gt;"",TRIM(GL_Paste!$M10860),IFERROR(MID(GL_Paste!$I10860,FIND("[",GL_Paste!$I10860)+1,FIND("]",GL_Paste!$I10860)-FIND("[",GL_Paste!$I10860)-1),"")))</f>
        <v/>
      </c>
      <c r="D10863">
        <f>IF(GL_Paste!$B10860="","",IFERROR(INDEX(DeptName,MATCH($C10863,DeptTag,0)),"UNALLOCATED"))</f>
        <v/>
      </c>
      <c r="E10863">
        <f>IF(GL_Paste!$B10860="","",IFERROR(INDEX(AcctCat,MATCH(GL_Paste!$B10860&amp;"",AcctCode,0)),"UNKNOWN"))</f>
        <v/>
      </c>
      <c r="F10863">
        <f>IF(GL_Paste!$B10860="","",IFERROR(INDEX(AcctSub,MATCH(GL_Paste!$B10860&amp;"",AcctCode,0)),"UNKNOWN"))</f>
        <v/>
      </c>
    </row>
    <row r="10864">
      <c r="A10864" s="40">
        <f>IF(GL_Paste!$B10861="","",N(GL_Paste!$H10861)-N(GL_Paste!$G10861))</f>
        <v/>
      </c>
      <c r="B10864" s="43">
        <f>IF(GL_Paste!$B10861="","",DATE(YEAR(GL_Paste!$E10861),MONTH(GL_Paste!$E10861),1))</f>
        <v/>
      </c>
      <c r="C10864">
        <f>IF(GL_Paste!$B10861="","",IF(TRIM(GL_Paste!$M10861)&lt;&gt;"",TRIM(GL_Paste!$M10861),IFERROR(MID(GL_Paste!$I10861,FIND("[",GL_Paste!$I10861)+1,FIND("]",GL_Paste!$I10861)-FIND("[",GL_Paste!$I10861)-1),"")))</f>
        <v/>
      </c>
      <c r="D10864">
        <f>IF(GL_Paste!$B10861="","",IFERROR(INDEX(DeptName,MATCH($C10864,DeptTag,0)),"UNALLOCATED"))</f>
        <v/>
      </c>
      <c r="E10864">
        <f>IF(GL_Paste!$B10861="","",IFERROR(INDEX(AcctCat,MATCH(GL_Paste!$B10861&amp;"",AcctCode,0)),"UNKNOWN"))</f>
        <v/>
      </c>
      <c r="F10864">
        <f>IF(GL_Paste!$B10861="","",IFERROR(INDEX(AcctSub,MATCH(GL_Paste!$B10861&amp;"",AcctCode,0)),"UNKNOWN"))</f>
        <v/>
      </c>
    </row>
    <row r="10865">
      <c r="A10865" s="40">
        <f>IF(GL_Paste!$B10862="","",N(GL_Paste!$H10862)-N(GL_Paste!$G10862))</f>
        <v/>
      </c>
      <c r="B10865" s="43">
        <f>IF(GL_Paste!$B10862="","",DATE(YEAR(GL_Paste!$E10862),MONTH(GL_Paste!$E10862),1))</f>
        <v/>
      </c>
      <c r="C10865">
        <f>IF(GL_Paste!$B10862="","",IF(TRIM(GL_Paste!$M10862)&lt;&gt;"",TRIM(GL_Paste!$M10862),IFERROR(MID(GL_Paste!$I10862,FIND("[",GL_Paste!$I10862)+1,FIND("]",GL_Paste!$I10862)-FIND("[",GL_Paste!$I10862)-1),"")))</f>
        <v/>
      </c>
      <c r="D10865">
        <f>IF(GL_Paste!$B10862="","",IFERROR(INDEX(DeptName,MATCH($C10865,DeptTag,0)),"UNALLOCATED"))</f>
        <v/>
      </c>
      <c r="E10865">
        <f>IF(GL_Paste!$B10862="","",IFERROR(INDEX(AcctCat,MATCH(GL_Paste!$B10862&amp;"",AcctCode,0)),"UNKNOWN"))</f>
        <v/>
      </c>
      <c r="F10865">
        <f>IF(GL_Paste!$B10862="","",IFERROR(INDEX(AcctSub,MATCH(GL_Paste!$B10862&amp;"",AcctCode,0)),"UNKNOWN"))</f>
        <v/>
      </c>
    </row>
    <row r="10866">
      <c r="A10866" s="40">
        <f>IF(GL_Paste!$B10863="","",N(GL_Paste!$H10863)-N(GL_Paste!$G10863))</f>
        <v/>
      </c>
      <c r="B10866" s="43">
        <f>IF(GL_Paste!$B10863="","",DATE(YEAR(GL_Paste!$E10863),MONTH(GL_Paste!$E10863),1))</f>
        <v/>
      </c>
      <c r="C10866">
        <f>IF(GL_Paste!$B10863="","",IF(TRIM(GL_Paste!$M10863)&lt;&gt;"",TRIM(GL_Paste!$M10863),IFERROR(MID(GL_Paste!$I10863,FIND("[",GL_Paste!$I10863)+1,FIND("]",GL_Paste!$I10863)-FIND("[",GL_Paste!$I10863)-1),"")))</f>
        <v/>
      </c>
      <c r="D10866">
        <f>IF(GL_Paste!$B10863="","",IFERROR(INDEX(DeptName,MATCH($C10866,DeptTag,0)),"UNALLOCATED"))</f>
        <v/>
      </c>
      <c r="E10866">
        <f>IF(GL_Paste!$B10863="","",IFERROR(INDEX(AcctCat,MATCH(GL_Paste!$B10863&amp;"",AcctCode,0)),"UNKNOWN"))</f>
        <v/>
      </c>
      <c r="F10866">
        <f>IF(GL_Paste!$B10863="","",IFERROR(INDEX(AcctSub,MATCH(GL_Paste!$B10863&amp;"",AcctCode,0)),"UNKNOWN"))</f>
        <v/>
      </c>
    </row>
    <row r="10867">
      <c r="A10867" s="40">
        <f>IF(GL_Paste!$B10864="","",N(GL_Paste!$H10864)-N(GL_Paste!$G10864))</f>
        <v/>
      </c>
      <c r="B10867" s="43">
        <f>IF(GL_Paste!$B10864="","",DATE(YEAR(GL_Paste!$E10864),MONTH(GL_Paste!$E10864),1))</f>
        <v/>
      </c>
      <c r="C10867">
        <f>IF(GL_Paste!$B10864="","",IF(TRIM(GL_Paste!$M10864)&lt;&gt;"",TRIM(GL_Paste!$M10864),IFERROR(MID(GL_Paste!$I10864,FIND("[",GL_Paste!$I10864)+1,FIND("]",GL_Paste!$I10864)-FIND("[",GL_Paste!$I10864)-1),"")))</f>
        <v/>
      </c>
      <c r="D10867">
        <f>IF(GL_Paste!$B10864="","",IFERROR(INDEX(DeptName,MATCH($C10867,DeptTag,0)),"UNALLOCATED"))</f>
        <v/>
      </c>
      <c r="E10867">
        <f>IF(GL_Paste!$B10864="","",IFERROR(INDEX(AcctCat,MATCH(GL_Paste!$B10864&amp;"",AcctCode,0)),"UNKNOWN"))</f>
        <v/>
      </c>
      <c r="F10867">
        <f>IF(GL_Paste!$B10864="","",IFERROR(INDEX(AcctSub,MATCH(GL_Paste!$B10864&amp;"",AcctCode,0)),"UNKNOWN"))</f>
        <v/>
      </c>
    </row>
    <row r="10868">
      <c r="A10868" s="40">
        <f>IF(GL_Paste!$B10865="","",N(GL_Paste!$H10865)-N(GL_Paste!$G10865))</f>
        <v/>
      </c>
      <c r="B10868" s="43">
        <f>IF(GL_Paste!$B10865="","",DATE(YEAR(GL_Paste!$E10865),MONTH(GL_Paste!$E10865),1))</f>
        <v/>
      </c>
      <c r="C10868">
        <f>IF(GL_Paste!$B10865="","",IF(TRIM(GL_Paste!$M10865)&lt;&gt;"",TRIM(GL_Paste!$M10865),IFERROR(MID(GL_Paste!$I10865,FIND("[",GL_Paste!$I10865)+1,FIND("]",GL_Paste!$I10865)-FIND("[",GL_Paste!$I10865)-1),"")))</f>
        <v/>
      </c>
      <c r="D10868">
        <f>IF(GL_Paste!$B10865="","",IFERROR(INDEX(DeptName,MATCH($C10868,DeptTag,0)),"UNALLOCATED"))</f>
        <v/>
      </c>
      <c r="E10868">
        <f>IF(GL_Paste!$B10865="","",IFERROR(INDEX(AcctCat,MATCH(GL_Paste!$B10865&amp;"",AcctCode,0)),"UNKNOWN"))</f>
        <v/>
      </c>
      <c r="F10868">
        <f>IF(GL_Paste!$B10865="","",IFERROR(INDEX(AcctSub,MATCH(GL_Paste!$B10865&amp;"",AcctCode,0)),"UNKNOWN"))</f>
        <v/>
      </c>
    </row>
    <row r="10869">
      <c r="A10869" s="40">
        <f>IF(GL_Paste!$B10866="","",N(GL_Paste!$H10866)-N(GL_Paste!$G10866))</f>
        <v/>
      </c>
      <c r="B10869" s="43">
        <f>IF(GL_Paste!$B10866="","",DATE(YEAR(GL_Paste!$E10866),MONTH(GL_Paste!$E10866),1))</f>
        <v/>
      </c>
      <c r="C10869">
        <f>IF(GL_Paste!$B10866="","",IF(TRIM(GL_Paste!$M10866)&lt;&gt;"",TRIM(GL_Paste!$M10866),IFERROR(MID(GL_Paste!$I10866,FIND("[",GL_Paste!$I10866)+1,FIND("]",GL_Paste!$I10866)-FIND("[",GL_Paste!$I10866)-1),"")))</f>
        <v/>
      </c>
      <c r="D10869">
        <f>IF(GL_Paste!$B10866="","",IFERROR(INDEX(DeptName,MATCH($C10869,DeptTag,0)),"UNALLOCATED"))</f>
        <v/>
      </c>
      <c r="E10869">
        <f>IF(GL_Paste!$B10866="","",IFERROR(INDEX(AcctCat,MATCH(GL_Paste!$B10866&amp;"",AcctCode,0)),"UNKNOWN"))</f>
        <v/>
      </c>
      <c r="F10869">
        <f>IF(GL_Paste!$B10866="","",IFERROR(INDEX(AcctSub,MATCH(GL_Paste!$B10866&amp;"",AcctCode,0)),"UNKNOWN"))</f>
        <v/>
      </c>
    </row>
    <row r="10870">
      <c r="A10870" s="40">
        <f>IF(GL_Paste!$B10867="","",N(GL_Paste!$H10867)-N(GL_Paste!$G10867))</f>
        <v/>
      </c>
      <c r="B10870" s="43">
        <f>IF(GL_Paste!$B10867="","",DATE(YEAR(GL_Paste!$E10867),MONTH(GL_Paste!$E10867),1))</f>
        <v/>
      </c>
      <c r="C10870">
        <f>IF(GL_Paste!$B10867="","",IF(TRIM(GL_Paste!$M10867)&lt;&gt;"",TRIM(GL_Paste!$M10867),IFERROR(MID(GL_Paste!$I10867,FIND("[",GL_Paste!$I10867)+1,FIND("]",GL_Paste!$I10867)-FIND("[",GL_Paste!$I10867)-1),"")))</f>
        <v/>
      </c>
      <c r="D10870">
        <f>IF(GL_Paste!$B10867="","",IFERROR(INDEX(DeptName,MATCH($C10870,DeptTag,0)),"UNALLOCATED"))</f>
        <v/>
      </c>
      <c r="E10870">
        <f>IF(GL_Paste!$B10867="","",IFERROR(INDEX(AcctCat,MATCH(GL_Paste!$B10867&amp;"",AcctCode,0)),"UNKNOWN"))</f>
        <v/>
      </c>
      <c r="F10870">
        <f>IF(GL_Paste!$B10867="","",IFERROR(INDEX(AcctSub,MATCH(GL_Paste!$B10867&amp;"",AcctCode,0)),"UNKNOWN"))</f>
        <v/>
      </c>
    </row>
    <row r="10871">
      <c r="A10871" s="40">
        <f>IF(GL_Paste!$B10868="","",N(GL_Paste!$H10868)-N(GL_Paste!$G10868))</f>
        <v/>
      </c>
      <c r="B10871" s="43">
        <f>IF(GL_Paste!$B10868="","",DATE(YEAR(GL_Paste!$E10868),MONTH(GL_Paste!$E10868),1))</f>
        <v/>
      </c>
      <c r="C10871">
        <f>IF(GL_Paste!$B10868="","",IF(TRIM(GL_Paste!$M10868)&lt;&gt;"",TRIM(GL_Paste!$M10868),IFERROR(MID(GL_Paste!$I10868,FIND("[",GL_Paste!$I10868)+1,FIND("]",GL_Paste!$I10868)-FIND("[",GL_Paste!$I10868)-1),"")))</f>
        <v/>
      </c>
      <c r="D10871">
        <f>IF(GL_Paste!$B10868="","",IFERROR(INDEX(DeptName,MATCH($C10871,DeptTag,0)),"UNALLOCATED"))</f>
        <v/>
      </c>
      <c r="E10871">
        <f>IF(GL_Paste!$B10868="","",IFERROR(INDEX(AcctCat,MATCH(GL_Paste!$B10868&amp;"",AcctCode,0)),"UNKNOWN"))</f>
        <v/>
      </c>
      <c r="F10871">
        <f>IF(GL_Paste!$B10868="","",IFERROR(INDEX(AcctSub,MATCH(GL_Paste!$B10868&amp;"",AcctCode,0)),"UNKNOWN"))</f>
        <v/>
      </c>
    </row>
    <row r="10872">
      <c r="A10872" s="40">
        <f>IF(GL_Paste!$B10869="","",N(GL_Paste!$H10869)-N(GL_Paste!$G10869))</f>
        <v/>
      </c>
      <c r="B10872" s="43">
        <f>IF(GL_Paste!$B10869="","",DATE(YEAR(GL_Paste!$E10869),MONTH(GL_Paste!$E10869),1))</f>
        <v/>
      </c>
      <c r="C10872">
        <f>IF(GL_Paste!$B10869="","",IF(TRIM(GL_Paste!$M10869)&lt;&gt;"",TRIM(GL_Paste!$M10869),IFERROR(MID(GL_Paste!$I10869,FIND("[",GL_Paste!$I10869)+1,FIND("]",GL_Paste!$I10869)-FIND("[",GL_Paste!$I10869)-1),"")))</f>
        <v/>
      </c>
      <c r="D10872">
        <f>IF(GL_Paste!$B10869="","",IFERROR(INDEX(DeptName,MATCH($C10872,DeptTag,0)),"UNALLOCATED"))</f>
        <v/>
      </c>
      <c r="E10872">
        <f>IF(GL_Paste!$B10869="","",IFERROR(INDEX(AcctCat,MATCH(GL_Paste!$B10869&amp;"",AcctCode,0)),"UNKNOWN"))</f>
        <v/>
      </c>
      <c r="F10872">
        <f>IF(GL_Paste!$B10869="","",IFERROR(INDEX(AcctSub,MATCH(GL_Paste!$B10869&amp;"",AcctCode,0)),"UNKNOWN"))</f>
        <v/>
      </c>
    </row>
    <row r="10873">
      <c r="A10873" s="40">
        <f>IF(GL_Paste!$B10870="","",N(GL_Paste!$H10870)-N(GL_Paste!$G10870))</f>
        <v/>
      </c>
      <c r="B10873" s="43">
        <f>IF(GL_Paste!$B10870="","",DATE(YEAR(GL_Paste!$E10870),MONTH(GL_Paste!$E10870),1))</f>
        <v/>
      </c>
      <c r="C10873">
        <f>IF(GL_Paste!$B10870="","",IF(TRIM(GL_Paste!$M10870)&lt;&gt;"",TRIM(GL_Paste!$M10870),IFERROR(MID(GL_Paste!$I10870,FIND("[",GL_Paste!$I10870)+1,FIND("]",GL_Paste!$I10870)-FIND("[",GL_Paste!$I10870)-1),"")))</f>
        <v/>
      </c>
      <c r="D10873">
        <f>IF(GL_Paste!$B10870="","",IFERROR(INDEX(DeptName,MATCH($C10873,DeptTag,0)),"UNALLOCATED"))</f>
        <v/>
      </c>
      <c r="E10873">
        <f>IF(GL_Paste!$B10870="","",IFERROR(INDEX(AcctCat,MATCH(GL_Paste!$B10870&amp;"",AcctCode,0)),"UNKNOWN"))</f>
        <v/>
      </c>
      <c r="F10873">
        <f>IF(GL_Paste!$B10870="","",IFERROR(INDEX(AcctSub,MATCH(GL_Paste!$B10870&amp;"",AcctCode,0)),"UNKNOWN"))</f>
        <v/>
      </c>
    </row>
    <row r="10874">
      <c r="A10874" s="40">
        <f>IF(GL_Paste!$B10871="","",N(GL_Paste!$H10871)-N(GL_Paste!$G10871))</f>
        <v/>
      </c>
      <c r="B10874" s="43">
        <f>IF(GL_Paste!$B10871="","",DATE(YEAR(GL_Paste!$E10871),MONTH(GL_Paste!$E10871),1))</f>
        <v/>
      </c>
      <c r="C10874">
        <f>IF(GL_Paste!$B10871="","",IF(TRIM(GL_Paste!$M10871)&lt;&gt;"",TRIM(GL_Paste!$M10871),IFERROR(MID(GL_Paste!$I10871,FIND("[",GL_Paste!$I10871)+1,FIND("]",GL_Paste!$I10871)-FIND("[",GL_Paste!$I10871)-1),"")))</f>
        <v/>
      </c>
      <c r="D10874">
        <f>IF(GL_Paste!$B10871="","",IFERROR(INDEX(DeptName,MATCH($C10874,DeptTag,0)),"UNALLOCATED"))</f>
        <v/>
      </c>
      <c r="E10874">
        <f>IF(GL_Paste!$B10871="","",IFERROR(INDEX(AcctCat,MATCH(GL_Paste!$B10871&amp;"",AcctCode,0)),"UNKNOWN"))</f>
        <v/>
      </c>
      <c r="F10874">
        <f>IF(GL_Paste!$B10871="","",IFERROR(INDEX(AcctSub,MATCH(GL_Paste!$B10871&amp;"",AcctCode,0)),"UNKNOWN"))</f>
        <v/>
      </c>
    </row>
    <row r="10875">
      <c r="A10875" s="40">
        <f>IF(GL_Paste!$B10872="","",N(GL_Paste!$H10872)-N(GL_Paste!$G10872))</f>
        <v/>
      </c>
      <c r="B10875" s="43">
        <f>IF(GL_Paste!$B10872="","",DATE(YEAR(GL_Paste!$E10872),MONTH(GL_Paste!$E10872),1))</f>
        <v/>
      </c>
      <c r="C10875">
        <f>IF(GL_Paste!$B10872="","",IF(TRIM(GL_Paste!$M10872)&lt;&gt;"",TRIM(GL_Paste!$M10872),IFERROR(MID(GL_Paste!$I10872,FIND("[",GL_Paste!$I10872)+1,FIND("]",GL_Paste!$I10872)-FIND("[",GL_Paste!$I10872)-1),"")))</f>
        <v/>
      </c>
      <c r="D10875">
        <f>IF(GL_Paste!$B10872="","",IFERROR(INDEX(DeptName,MATCH($C10875,DeptTag,0)),"UNALLOCATED"))</f>
        <v/>
      </c>
      <c r="E10875">
        <f>IF(GL_Paste!$B10872="","",IFERROR(INDEX(AcctCat,MATCH(GL_Paste!$B10872&amp;"",AcctCode,0)),"UNKNOWN"))</f>
        <v/>
      </c>
      <c r="F10875">
        <f>IF(GL_Paste!$B10872="","",IFERROR(INDEX(AcctSub,MATCH(GL_Paste!$B10872&amp;"",AcctCode,0)),"UNKNOWN"))</f>
        <v/>
      </c>
    </row>
    <row r="10876">
      <c r="A10876" s="40">
        <f>IF(GL_Paste!$B10873="","",N(GL_Paste!$H10873)-N(GL_Paste!$G10873))</f>
        <v/>
      </c>
      <c r="B10876" s="43">
        <f>IF(GL_Paste!$B10873="","",DATE(YEAR(GL_Paste!$E10873),MONTH(GL_Paste!$E10873),1))</f>
        <v/>
      </c>
      <c r="C10876">
        <f>IF(GL_Paste!$B10873="","",IF(TRIM(GL_Paste!$M10873)&lt;&gt;"",TRIM(GL_Paste!$M10873),IFERROR(MID(GL_Paste!$I10873,FIND("[",GL_Paste!$I10873)+1,FIND("]",GL_Paste!$I10873)-FIND("[",GL_Paste!$I10873)-1),"")))</f>
        <v/>
      </c>
      <c r="D10876">
        <f>IF(GL_Paste!$B10873="","",IFERROR(INDEX(DeptName,MATCH($C10876,DeptTag,0)),"UNALLOCATED"))</f>
        <v/>
      </c>
      <c r="E10876">
        <f>IF(GL_Paste!$B10873="","",IFERROR(INDEX(AcctCat,MATCH(GL_Paste!$B10873&amp;"",AcctCode,0)),"UNKNOWN"))</f>
        <v/>
      </c>
      <c r="F10876">
        <f>IF(GL_Paste!$B10873="","",IFERROR(INDEX(AcctSub,MATCH(GL_Paste!$B10873&amp;"",AcctCode,0)),"UNKNOWN"))</f>
        <v/>
      </c>
    </row>
    <row r="10877">
      <c r="A10877" s="40">
        <f>IF(GL_Paste!$B10874="","",N(GL_Paste!$H10874)-N(GL_Paste!$G10874))</f>
        <v/>
      </c>
      <c r="B10877" s="43">
        <f>IF(GL_Paste!$B10874="","",DATE(YEAR(GL_Paste!$E10874),MONTH(GL_Paste!$E10874),1))</f>
        <v/>
      </c>
      <c r="C10877">
        <f>IF(GL_Paste!$B10874="","",IF(TRIM(GL_Paste!$M10874)&lt;&gt;"",TRIM(GL_Paste!$M10874),IFERROR(MID(GL_Paste!$I10874,FIND("[",GL_Paste!$I10874)+1,FIND("]",GL_Paste!$I10874)-FIND("[",GL_Paste!$I10874)-1),"")))</f>
        <v/>
      </c>
      <c r="D10877">
        <f>IF(GL_Paste!$B10874="","",IFERROR(INDEX(DeptName,MATCH($C10877,DeptTag,0)),"UNALLOCATED"))</f>
        <v/>
      </c>
      <c r="E10877">
        <f>IF(GL_Paste!$B10874="","",IFERROR(INDEX(AcctCat,MATCH(GL_Paste!$B10874&amp;"",AcctCode,0)),"UNKNOWN"))</f>
        <v/>
      </c>
      <c r="F10877">
        <f>IF(GL_Paste!$B10874="","",IFERROR(INDEX(AcctSub,MATCH(GL_Paste!$B10874&amp;"",AcctCode,0)),"UNKNOWN"))</f>
        <v/>
      </c>
    </row>
    <row r="10878">
      <c r="A10878" s="40">
        <f>IF(GL_Paste!$B10875="","",N(GL_Paste!$H10875)-N(GL_Paste!$G10875))</f>
        <v/>
      </c>
      <c r="B10878" s="43">
        <f>IF(GL_Paste!$B10875="","",DATE(YEAR(GL_Paste!$E10875),MONTH(GL_Paste!$E10875),1))</f>
        <v/>
      </c>
      <c r="C10878">
        <f>IF(GL_Paste!$B10875="","",IF(TRIM(GL_Paste!$M10875)&lt;&gt;"",TRIM(GL_Paste!$M10875),IFERROR(MID(GL_Paste!$I10875,FIND("[",GL_Paste!$I10875)+1,FIND("]",GL_Paste!$I10875)-FIND("[",GL_Paste!$I10875)-1),"")))</f>
        <v/>
      </c>
      <c r="D10878">
        <f>IF(GL_Paste!$B10875="","",IFERROR(INDEX(DeptName,MATCH($C10878,DeptTag,0)),"UNALLOCATED"))</f>
        <v/>
      </c>
      <c r="E10878">
        <f>IF(GL_Paste!$B10875="","",IFERROR(INDEX(AcctCat,MATCH(GL_Paste!$B10875&amp;"",AcctCode,0)),"UNKNOWN"))</f>
        <v/>
      </c>
      <c r="F10878">
        <f>IF(GL_Paste!$B10875="","",IFERROR(INDEX(AcctSub,MATCH(GL_Paste!$B10875&amp;"",AcctCode,0)),"UNKNOWN"))</f>
        <v/>
      </c>
    </row>
    <row r="10879">
      <c r="A10879" s="40">
        <f>IF(GL_Paste!$B10876="","",N(GL_Paste!$H10876)-N(GL_Paste!$G10876))</f>
        <v/>
      </c>
      <c r="B10879" s="43">
        <f>IF(GL_Paste!$B10876="","",DATE(YEAR(GL_Paste!$E10876),MONTH(GL_Paste!$E10876),1))</f>
        <v/>
      </c>
      <c r="C10879">
        <f>IF(GL_Paste!$B10876="","",IF(TRIM(GL_Paste!$M10876)&lt;&gt;"",TRIM(GL_Paste!$M10876),IFERROR(MID(GL_Paste!$I10876,FIND("[",GL_Paste!$I10876)+1,FIND("]",GL_Paste!$I10876)-FIND("[",GL_Paste!$I10876)-1),"")))</f>
        <v/>
      </c>
      <c r="D10879">
        <f>IF(GL_Paste!$B10876="","",IFERROR(INDEX(DeptName,MATCH($C10879,DeptTag,0)),"UNALLOCATED"))</f>
        <v/>
      </c>
      <c r="E10879">
        <f>IF(GL_Paste!$B10876="","",IFERROR(INDEX(AcctCat,MATCH(GL_Paste!$B10876&amp;"",AcctCode,0)),"UNKNOWN"))</f>
        <v/>
      </c>
      <c r="F10879">
        <f>IF(GL_Paste!$B10876="","",IFERROR(INDEX(AcctSub,MATCH(GL_Paste!$B10876&amp;"",AcctCode,0)),"UNKNOWN"))</f>
        <v/>
      </c>
    </row>
    <row r="10880">
      <c r="A10880" s="40">
        <f>IF(GL_Paste!$B10877="","",N(GL_Paste!$H10877)-N(GL_Paste!$G10877))</f>
        <v/>
      </c>
      <c r="B10880" s="43">
        <f>IF(GL_Paste!$B10877="","",DATE(YEAR(GL_Paste!$E10877),MONTH(GL_Paste!$E10877),1))</f>
        <v/>
      </c>
      <c r="C10880">
        <f>IF(GL_Paste!$B10877="","",IF(TRIM(GL_Paste!$M10877)&lt;&gt;"",TRIM(GL_Paste!$M10877),IFERROR(MID(GL_Paste!$I10877,FIND("[",GL_Paste!$I10877)+1,FIND("]",GL_Paste!$I10877)-FIND("[",GL_Paste!$I10877)-1),"")))</f>
        <v/>
      </c>
      <c r="D10880">
        <f>IF(GL_Paste!$B10877="","",IFERROR(INDEX(DeptName,MATCH($C10880,DeptTag,0)),"UNALLOCATED"))</f>
        <v/>
      </c>
      <c r="E10880">
        <f>IF(GL_Paste!$B10877="","",IFERROR(INDEX(AcctCat,MATCH(GL_Paste!$B10877&amp;"",AcctCode,0)),"UNKNOWN"))</f>
        <v/>
      </c>
      <c r="F10880">
        <f>IF(GL_Paste!$B10877="","",IFERROR(INDEX(AcctSub,MATCH(GL_Paste!$B10877&amp;"",AcctCode,0)),"UNKNOWN"))</f>
        <v/>
      </c>
    </row>
    <row r="10881">
      <c r="A10881" s="40">
        <f>IF(GL_Paste!$B10878="","",N(GL_Paste!$H10878)-N(GL_Paste!$G10878))</f>
        <v/>
      </c>
      <c r="B10881" s="43">
        <f>IF(GL_Paste!$B10878="","",DATE(YEAR(GL_Paste!$E10878),MONTH(GL_Paste!$E10878),1))</f>
        <v/>
      </c>
      <c r="C10881">
        <f>IF(GL_Paste!$B10878="","",IF(TRIM(GL_Paste!$M10878)&lt;&gt;"",TRIM(GL_Paste!$M10878),IFERROR(MID(GL_Paste!$I10878,FIND("[",GL_Paste!$I10878)+1,FIND("]",GL_Paste!$I10878)-FIND("[",GL_Paste!$I10878)-1),"")))</f>
        <v/>
      </c>
      <c r="D10881">
        <f>IF(GL_Paste!$B10878="","",IFERROR(INDEX(DeptName,MATCH($C10881,DeptTag,0)),"UNALLOCATED"))</f>
        <v/>
      </c>
      <c r="E10881">
        <f>IF(GL_Paste!$B10878="","",IFERROR(INDEX(AcctCat,MATCH(GL_Paste!$B10878&amp;"",AcctCode,0)),"UNKNOWN"))</f>
        <v/>
      </c>
      <c r="F10881">
        <f>IF(GL_Paste!$B10878="","",IFERROR(INDEX(AcctSub,MATCH(GL_Paste!$B10878&amp;"",AcctCode,0)),"UNKNOWN"))</f>
        <v/>
      </c>
    </row>
    <row r="10882">
      <c r="A10882" s="40">
        <f>IF(GL_Paste!$B10879="","",N(GL_Paste!$H10879)-N(GL_Paste!$G10879))</f>
        <v/>
      </c>
      <c r="B10882" s="43">
        <f>IF(GL_Paste!$B10879="","",DATE(YEAR(GL_Paste!$E10879),MONTH(GL_Paste!$E10879),1))</f>
        <v/>
      </c>
      <c r="C10882">
        <f>IF(GL_Paste!$B10879="","",IF(TRIM(GL_Paste!$M10879)&lt;&gt;"",TRIM(GL_Paste!$M10879),IFERROR(MID(GL_Paste!$I10879,FIND("[",GL_Paste!$I10879)+1,FIND("]",GL_Paste!$I10879)-FIND("[",GL_Paste!$I10879)-1),"")))</f>
        <v/>
      </c>
      <c r="D10882">
        <f>IF(GL_Paste!$B10879="","",IFERROR(INDEX(DeptName,MATCH($C10882,DeptTag,0)),"UNALLOCATED"))</f>
        <v/>
      </c>
      <c r="E10882">
        <f>IF(GL_Paste!$B10879="","",IFERROR(INDEX(AcctCat,MATCH(GL_Paste!$B10879&amp;"",AcctCode,0)),"UNKNOWN"))</f>
        <v/>
      </c>
      <c r="F10882">
        <f>IF(GL_Paste!$B10879="","",IFERROR(INDEX(AcctSub,MATCH(GL_Paste!$B10879&amp;"",AcctCode,0)),"UNKNOWN"))</f>
        <v/>
      </c>
    </row>
    <row r="10883">
      <c r="A10883" s="40">
        <f>IF(GL_Paste!$B10880="","",N(GL_Paste!$H10880)-N(GL_Paste!$G10880))</f>
        <v/>
      </c>
      <c r="B10883" s="43">
        <f>IF(GL_Paste!$B10880="","",DATE(YEAR(GL_Paste!$E10880),MONTH(GL_Paste!$E10880),1))</f>
        <v/>
      </c>
      <c r="C10883">
        <f>IF(GL_Paste!$B10880="","",IF(TRIM(GL_Paste!$M10880)&lt;&gt;"",TRIM(GL_Paste!$M10880),IFERROR(MID(GL_Paste!$I10880,FIND("[",GL_Paste!$I10880)+1,FIND("]",GL_Paste!$I10880)-FIND("[",GL_Paste!$I10880)-1),"")))</f>
        <v/>
      </c>
      <c r="D10883">
        <f>IF(GL_Paste!$B10880="","",IFERROR(INDEX(DeptName,MATCH($C10883,DeptTag,0)),"UNALLOCATED"))</f>
        <v/>
      </c>
      <c r="E10883">
        <f>IF(GL_Paste!$B10880="","",IFERROR(INDEX(AcctCat,MATCH(GL_Paste!$B10880&amp;"",AcctCode,0)),"UNKNOWN"))</f>
        <v/>
      </c>
      <c r="F10883">
        <f>IF(GL_Paste!$B10880="","",IFERROR(INDEX(AcctSub,MATCH(GL_Paste!$B10880&amp;"",AcctCode,0)),"UNKNOWN"))</f>
        <v/>
      </c>
    </row>
    <row r="10884">
      <c r="A10884" s="40">
        <f>IF(GL_Paste!$B10881="","",N(GL_Paste!$H10881)-N(GL_Paste!$G10881))</f>
        <v/>
      </c>
      <c r="B10884" s="43">
        <f>IF(GL_Paste!$B10881="","",DATE(YEAR(GL_Paste!$E10881),MONTH(GL_Paste!$E10881),1))</f>
        <v/>
      </c>
      <c r="C10884">
        <f>IF(GL_Paste!$B10881="","",IF(TRIM(GL_Paste!$M10881)&lt;&gt;"",TRIM(GL_Paste!$M10881),IFERROR(MID(GL_Paste!$I10881,FIND("[",GL_Paste!$I10881)+1,FIND("]",GL_Paste!$I10881)-FIND("[",GL_Paste!$I10881)-1),"")))</f>
        <v/>
      </c>
      <c r="D10884">
        <f>IF(GL_Paste!$B10881="","",IFERROR(INDEX(DeptName,MATCH($C10884,DeptTag,0)),"UNALLOCATED"))</f>
        <v/>
      </c>
      <c r="E10884">
        <f>IF(GL_Paste!$B10881="","",IFERROR(INDEX(AcctCat,MATCH(GL_Paste!$B10881&amp;"",AcctCode,0)),"UNKNOWN"))</f>
        <v/>
      </c>
      <c r="F10884">
        <f>IF(GL_Paste!$B10881="","",IFERROR(INDEX(AcctSub,MATCH(GL_Paste!$B10881&amp;"",AcctCode,0)),"UNKNOWN"))</f>
        <v/>
      </c>
    </row>
    <row r="10885">
      <c r="A10885" s="40">
        <f>IF(GL_Paste!$B10882="","",N(GL_Paste!$H10882)-N(GL_Paste!$G10882))</f>
        <v/>
      </c>
      <c r="B10885" s="43">
        <f>IF(GL_Paste!$B10882="","",DATE(YEAR(GL_Paste!$E10882),MONTH(GL_Paste!$E10882),1))</f>
        <v/>
      </c>
      <c r="C10885">
        <f>IF(GL_Paste!$B10882="","",IF(TRIM(GL_Paste!$M10882)&lt;&gt;"",TRIM(GL_Paste!$M10882),IFERROR(MID(GL_Paste!$I10882,FIND("[",GL_Paste!$I10882)+1,FIND("]",GL_Paste!$I10882)-FIND("[",GL_Paste!$I10882)-1),"")))</f>
        <v/>
      </c>
      <c r="D10885">
        <f>IF(GL_Paste!$B10882="","",IFERROR(INDEX(DeptName,MATCH($C10885,DeptTag,0)),"UNALLOCATED"))</f>
        <v/>
      </c>
      <c r="E10885">
        <f>IF(GL_Paste!$B10882="","",IFERROR(INDEX(AcctCat,MATCH(GL_Paste!$B10882&amp;"",AcctCode,0)),"UNKNOWN"))</f>
        <v/>
      </c>
      <c r="F10885">
        <f>IF(GL_Paste!$B10882="","",IFERROR(INDEX(AcctSub,MATCH(GL_Paste!$B10882&amp;"",AcctCode,0)),"UNKNOWN"))</f>
        <v/>
      </c>
    </row>
    <row r="10886">
      <c r="A10886" s="40">
        <f>IF(GL_Paste!$B10883="","",N(GL_Paste!$H10883)-N(GL_Paste!$G10883))</f>
        <v/>
      </c>
      <c r="B10886" s="43">
        <f>IF(GL_Paste!$B10883="","",DATE(YEAR(GL_Paste!$E10883),MONTH(GL_Paste!$E10883),1))</f>
        <v/>
      </c>
      <c r="C10886">
        <f>IF(GL_Paste!$B10883="","",IF(TRIM(GL_Paste!$M10883)&lt;&gt;"",TRIM(GL_Paste!$M10883),IFERROR(MID(GL_Paste!$I10883,FIND("[",GL_Paste!$I10883)+1,FIND("]",GL_Paste!$I10883)-FIND("[",GL_Paste!$I10883)-1),"")))</f>
        <v/>
      </c>
      <c r="D10886">
        <f>IF(GL_Paste!$B10883="","",IFERROR(INDEX(DeptName,MATCH($C10886,DeptTag,0)),"UNALLOCATED"))</f>
        <v/>
      </c>
      <c r="E10886">
        <f>IF(GL_Paste!$B10883="","",IFERROR(INDEX(AcctCat,MATCH(GL_Paste!$B10883&amp;"",AcctCode,0)),"UNKNOWN"))</f>
        <v/>
      </c>
      <c r="F10886">
        <f>IF(GL_Paste!$B10883="","",IFERROR(INDEX(AcctSub,MATCH(GL_Paste!$B10883&amp;"",AcctCode,0)),"UNKNOWN"))</f>
        <v/>
      </c>
    </row>
    <row r="10887">
      <c r="A10887" s="40">
        <f>IF(GL_Paste!$B10884="","",N(GL_Paste!$H10884)-N(GL_Paste!$G10884))</f>
        <v/>
      </c>
      <c r="B10887" s="43">
        <f>IF(GL_Paste!$B10884="","",DATE(YEAR(GL_Paste!$E10884),MONTH(GL_Paste!$E10884),1))</f>
        <v/>
      </c>
      <c r="C10887">
        <f>IF(GL_Paste!$B10884="","",IF(TRIM(GL_Paste!$M10884)&lt;&gt;"",TRIM(GL_Paste!$M10884),IFERROR(MID(GL_Paste!$I10884,FIND("[",GL_Paste!$I10884)+1,FIND("]",GL_Paste!$I10884)-FIND("[",GL_Paste!$I10884)-1),"")))</f>
        <v/>
      </c>
      <c r="D10887">
        <f>IF(GL_Paste!$B10884="","",IFERROR(INDEX(DeptName,MATCH($C10887,DeptTag,0)),"UNALLOCATED"))</f>
        <v/>
      </c>
      <c r="E10887">
        <f>IF(GL_Paste!$B10884="","",IFERROR(INDEX(AcctCat,MATCH(GL_Paste!$B10884&amp;"",AcctCode,0)),"UNKNOWN"))</f>
        <v/>
      </c>
      <c r="F10887">
        <f>IF(GL_Paste!$B10884="","",IFERROR(INDEX(AcctSub,MATCH(GL_Paste!$B10884&amp;"",AcctCode,0)),"UNKNOWN"))</f>
        <v/>
      </c>
    </row>
    <row r="10888">
      <c r="A10888" s="40">
        <f>IF(GL_Paste!$B10885="","",N(GL_Paste!$H10885)-N(GL_Paste!$G10885))</f>
        <v/>
      </c>
      <c r="B10888" s="43">
        <f>IF(GL_Paste!$B10885="","",DATE(YEAR(GL_Paste!$E10885),MONTH(GL_Paste!$E10885),1))</f>
        <v/>
      </c>
      <c r="C10888">
        <f>IF(GL_Paste!$B10885="","",IF(TRIM(GL_Paste!$M10885)&lt;&gt;"",TRIM(GL_Paste!$M10885),IFERROR(MID(GL_Paste!$I10885,FIND("[",GL_Paste!$I10885)+1,FIND("]",GL_Paste!$I10885)-FIND("[",GL_Paste!$I10885)-1),"")))</f>
        <v/>
      </c>
      <c r="D10888">
        <f>IF(GL_Paste!$B10885="","",IFERROR(INDEX(DeptName,MATCH($C10888,DeptTag,0)),"UNALLOCATED"))</f>
        <v/>
      </c>
      <c r="E10888">
        <f>IF(GL_Paste!$B10885="","",IFERROR(INDEX(AcctCat,MATCH(GL_Paste!$B10885&amp;"",AcctCode,0)),"UNKNOWN"))</f>
        <v/>
      </c>
      <c r="F10888">
        <f>IF(GL_Paste!$B10885="","",IFERROR(INDEX(AcctSub,MATCH(GL_Paste!$B10885&amp;"",AcctCode,0)),"UNKNOWN"))</f>
        <v/>
      </c>
    </row>
    <row r="10889">
      <c r="A10889" s="40">
        <f>IF(GL_Paste!$B10886="","",N(GL_Paste!$H10886)-N(GL_Paste!$G10886))</f>
        <v/>
      </c>
      <c r="B10889" s="43">
        <f>IF(GL_Paste!$B10886="","",DATE(YEAR(GL_Paste!$E10886),MONTH(GL_Paste!$E10886),1))</f>
        <v/>
      </c>
      <c r="C10889">
        <f>IF(GL_Paste!$B10886="","",IF(TRIM(GL_Paste!$M10886)&lt;&gt;"",TRIM(GL_Paste!$M10886),IFERROR(MID(GL_Paste!$I10886,FIND("[",GL_Paste!$I10886)+1,FIND("]",GL_Paste!$I10886)-FIND("[",GL_Paste!$I10886)-1),"")))</f>
        <v/>
      </c>
      <c r="D10889">
        <f>IF(GL_Paste!$B10886="","",IFERROR(INDEX(DeptName,MATCH($C10889,DeptTag,0)),"UNALLOCATED"))</f>
        <v/>
      </c>
      <c r="E10889">
        <f>IF(GL_Paste!$B10886="","",IFERROR(INDEX(AcctCat,MATCH(GL_Paste!$B10886&amp;"",AcctCode,0)),"UNKNOWN"))</f>
        <v/>
      </c>
      <c r="F10889">
        <f>IF(GL_Paste!$B10886="","",IFERROR(INDEX(AcctSub,MATCH(GL_Paste!$B10886&amp;"",AcctCode,0)),"UNKNOWN"))</f>
        <v/>
      </c>
    </row>
    <row r="10890">
      <c r="A10890" s="40">
        <f>IF(GL_Paste!$B10887="","",N(GL_Paste!$H10887)-N(GL_Paste!$G10887))</f>
        <v/>
      </c>
      <c r="B10890" s="43">
        <f>IF(GL_Paste!$B10887="","",DATE(YEAR(GL_Paste!$E10887),MONTH(GL_Paste!$E10887),1))</f>
        <v/>
      </c>
      <c r="C10890">
        <f>IF(GL_Paste!$B10887="","",IF(TRIM(GL_Paste!$M10887)&lt;&gt;"",TRIM(GL_Paste!$M10887),IFERROR(MID(GL_Paste!$I10887,FIND("[",GL_Paste!$I10887)+1,FIND("]",GL_Paste!$I10887)-FIND("[",GL_Paste!$I10887)-1),"")))</f>
        <v/>
      </c>
      <c r="D10890">
        <f>IF(GL_Paste!$B10887="","",IFERROR(INDEX(DeptName,MATCH($C10890,DeptTag,0)),"UNALLOCATED"))</f>
        <v/>
      </c>
      <c r="E10890">
        <f>IF(GL_Paste!$B10887="","",IFERROR(INDEX(AcctCat,MATCH(GL_Paste!$B10887&amp;"",AcctCode,0)),"UNKNOWN"))</f>
        <v/>
      </c>
      <c r="F10890">
        <f>IF(GL_Paste!$B10887="","",IFERROR(INDEX(AcctSub,MATCH(GL_Paste!$B10887&amp;"",AcctCode,0)),"UNKNOWN"))</f>
        <v/>
      </c>
    </row>
    <row r="10891">
      <c r="A10891" s="40">
        <f>IF(GL_Paste!$B10888="","",N(GL_Paste!$H10888)-N(GL_Paste!$G10888))</f>
        <v/>
      </c>
      <c r="B10891" s="43">
        <f>IF(GL_Paste!$B10888="","",DATE(YEAR(GL_Paste!$E10888),MONTH(GL_Paste!$E10888),1))</f>
        <v/>
      </c>
      <c r="C10891">
        <f>IF(GL_Paste!$B10888="","",IF(TRIM(GL_Paste!$M10888)&lt;&gt;"",TRIM(GL_Paste!$M10888),IFERROR(MID(GL_Paste!$I10888,FIND("[",GL_Paste!$I10888)+1,FIND("]",GL_Paste!$I10888)-FIND("[",GL_Paste!$I10888)-1),"")))</f>
        <v/>
      </c>
      <c r="D10891">
        <f>IF(GL_Paste!$B10888="","",IFERROR(INDEX(DeptName,MATCH($C10891,DeptTag,0)),"UNALLOCATED"))</f>
        <v/>
      </c>
      <c r="E10891">
        <f>IF(GL_Paste!$B10888="","",IFERROR(INDEX(AcctCat,MATCH(GL_Paste!$B10888&amp;"",AcctCode,0)),"UNKNOWN"))</f>
        <v/>
      </c>
      <c r="F10891">
        <f>IF(GL_Paste!$B10888="","",IFERROR(INDEX(AcctSub,MATCH(GL_Paste!$B10888&amp;"",AcctCode,0)),"UNKNOWN"))</f>
        <v/>
      </c>
    </row>
    <row r="10892">
      <c r="A10892" s="40">
        <f>IF(GL_Paste!$B10889="","",N(GL_Paste!$H10889)-N(GL_Paste!$G10889))</f>
        <v/>
      </c>
      <c r="B10892" s="43">
        <f>IF(GL_Paste!$B10889="","",DATE(YEAR(GL_Paste!$E10889),MONTH(GL_Paste!$E10889),1))</f>
        <v/>
      </c>
      <c r="C10892">
        <f>IF(GL_Paste!$B10889="","",IF(TRIM(GL_Paste!$M10889)&lt;&gt;"",TRIM(GL_Paste!$M10889),IFERROR(MID(GL_Paste!$I10889,FIND("[",GL_Paste!$I10889)+1,FIND("]",GL_Paste!$I10889)-FIND("[",GL_Paste!$I10889)-1),"")))</f>
        <v/>
      </c>
      <c r="D10892">
        <f>IF(GL_Paste!$B10889="","",IFERROR(INDEX(DeptName,MATCH($C10892,DeptTag,0)),"UNALLOCATED"))</f>
        <v/>
      </c>
      <c r="E10892">
        <f>IF(GL_Paste!$B10889="","",IFERROR(INDEX(AcctCat,MATCH(GL_Paste!$B10889&amp;"",AcctCode,0)),"UNKNOWN"))</f>
        <v/>
      </c>
      <c r="F10892">
        <f>IF(GL_Paste!$B10889="","",IFERROR(INDEX(AcctSub,MATCH(GL_Paste!$B10889&amp;"",AcctCode,0)),"UNKNOWN"))</f>
        <v/>
      </c>
    </row>
    <row r="10893">
      <c r="A10893" s="40">
        <f>IF(GL_Paste!$B10890="","",N(GL_Paste!$H10890)-N(GL_Paste!$G10890))</f>
        <v/>
      </c>
      <c r="B10893" s="43">
        <f>IF(GL_Paste!$B10890="","",DATE(YEAR(GL_Paste!$E10890),MONTH(GL_Paste!$E10890),1))</f>
        <v/>
      </c>
      <c r="C10893">
        <f>IF(GL_Paste!$B10890="","",IF(TRIM(GL_Paste!$M10890)&lt;&gt;"",TRIM(GL_Paste!$M10890),IFERROR(MID(GL_Paste!$I10890,FIND("[",GL_Paste!$I10890)+1,FIND("]",GL_Paste!$I10890)-FIND("[",GL_Paste!$I10890)-1),"")))</f>
        <v/>
      </c>
      <c r="D10893">
        <f>IF(GL_Paste!$B10890="","",IFERROR(INDEX(DeptName,MATCH($C10893,DeptTag,0)),"UNALLOCATED"))</f>
        <v/>
      </c>
      <c r="E10893">
        <f>IF(GL_Paste!$B10890="","",IFERROR(INDEX(AcctCat,MATCH(GL_Paste!$B10890&amp;"",AcctCode,0)),"UNKNOWN"))</f>
        <v/>
      </c>
      <c r="F10893">
        <f>IF(GL_Paste!$B10890="","",IFERROR(INDEX(AcctSub,MATCH(GL_Paste!$B10890&amp;"",AcctCode,0)),"UNKNOWN"))</f>
        <v/>
      </c>
    </row>
    <row r="10894">
      <c r="A10894" s="40">
        <f>IF(GL_Paste!$B10891="","",N(GL_Paste!$H10891)-N(GL_Paste!$G10891))</f>
        <v/>
      </c>
      <c r="B10894" s="43">
        <f>IF(GL_Paste!$B10891="","",DATE(YEAR(GL_Paste!$E10891),MONTH(GL_Paste!$E10891),1))</f>
        <v/>
      </c>
      <c r="C10894">
        <f>IF(GL_Paste!$B10891="","",IF(TRIM(GL_Paste!$M10891)&lt;&gt;"",TRIM(GL_Paste!$M10891),IFERROR(MID(GL_Paste!$I10891,FIND("[",GL_Paste!$I10891)+1,FIND("]",GL_Paste!$I10891)-FIND("[",GL_Paste!$I10891)-1),"")))</f>
        <v/>
      </c>
      <c r="D10894">
        <f>IF(GL_Paste!$B10891="","",IFERROR(INDEX(DeptName,MATCH($C10894,DeptTag,0)),"UNALLOCATED"))</f>
        <v/>
      </c>
      <c r="E10894">
        <f>IF(GL_Paste!$B10891="","",IFERROR(INDEX(AcctCat,MATCH(GL_Paste!$B10891&amp;"",AcctCode,0)),"UNKNOWN"))</f>
        <v/>
      </c>
      <c r="F10894">
        <f>IF(GL_Paste!$B10891="","",IFERROR(INDEX(AcctSub,MATCH(GL_Paste!$B10891&amp;"",AcctCode,0)),"UNKNOWN"))</f>
        <v/>
      </c>
    </row>
    <row r="10895">
      <c r="A10895" s="40">
        <f>IF(GL_Paste!$B10892="","",N(GL_Paste!$H10892)-N(GL_Paste!$G10892))</f>
        <v/>
      </c>
      <c r="B10895" s="43">
        <f>IF(GL_Paste!$B10892="","",DATE(YEAR(GL_Paste!$E10892),MONTH(GL_Paste!$E10892),1))</f>
        <v/>
      </c>
      <c r="C10895">
        <f>IF(GL_Paste!$B10892="","",IF(TRIM(GL_Paste!$M10892)&lt;&gt;"",TRIM(GL_Paste!$M10892),IFERROR(MID(GL_Paste!$I10892,FIND("[",GL_Paste!$I10892)+1,FIND("]",GL_Paste!$I10892)-FIND("[",GL_Paste!$I10892)-1),"")))</f>
        <v/>
      </c>
      <c r="D10895">
        <f>IF(GL_Paste!$B10892="","",IFERROR(INDEX(DeptName,MATCH($C10895,DeptTag,0)),"UNALLOCATED"))</f>
        <v/>
      </c>
      <c r="E10895">
        <f>IF(GL_Paste!$B10892="","",IFERROR(INDEX(AcctCat,MATCH(GL_Paste!$B10892&amp;"",AcctCode,0)),"UNKNOWN"))</f>
        <v/>
      </c>
      <c r="F10895">
        <f>IF(GL_Paste!$B10892="","",IFERROR(INDEX(AcctSub,MATCH(GL_Paste!$B10892&amp;"",AcctCode,0)),"UNKNOWN"))</f>
        <v/>
      </c>
    </row>
    <row r="10896">
      <c r="A10896" s="40">
        <f>IF(GL_Paste!$B10893="","",N(GL_Paste!$H10893)-N(GL_Paste!$G10893))</f>
        <v/>
      </c>
      <c r="B10896" s="43">
        <f>IF(GL_Paste!$B10893="","",DATE(YEAR(GL_Paste!$E10893),MONTH(GL_Paste!$E10893),1))</f>
        <v/>
      </c>
      <c r="C10896">
        <f>IF(GL_Paste!$B10893="","",IF(TRIM(GL_Paste!$M10893)&lt;&gt;"",TRIM(GL_Paste!$M10893),IFERROR(MID(GL_Paste!$I10893,FIND("[",GL_Paste!$I10893)+1,FIND("]",GL_Paste!$I10893)-FIND("[",GL_Paste!$I10893)-1),"")))</f>
        <v/>
      </c>
      <c r="D10896">
        <f>IF(GL_Paste!$B10893="","",IFERROR(INDEX(DeptName,MATCH($C10896,DeptTag,0)),"UNALLOCATED"))</f>
        <v/>
      </c>
      <c r="E10896">
        <f>IF(GL_Paste!$B10893="","",IFERROR(INDEX(AcctCat,MATCH(GL_Paste!$B10893&amp;"",AcctCode,0)),"UNKNOWN"))</f>
        <v/>
      </c>
      <c r="F10896">
        <f>IF(GL_Paste!$B10893="","",IFERROR(INDEX(AcctSub,MATCH(GL_Paste!$B10893&amp;"",AcctCode,0)),"UNKNOWN"))</f>
        <v/>
      </c>
    </row>
    <row r="10897">
      <c r="A10897" s="40">
        <f>IF(GL_Paste!$B10894="","",N(GL_Paste!$H10894)-N(GL_Paste!$G10894))</f>
        <v/>
      </c>
      <c r="B10897" s="43">
        <f>IF(GL_Paste!$B10894="","",DATE(YEAR(GL_Paste!$E10894),MONTH(GL_Paste!$E10894),1))</f>
        <v/>
      </c>
      <c r="C10897">
        <f>IF(GL_Paste!$B10894="","",IF(TRIM(GL_Paste!$M10894)&lt;&gt;"",TRIM(GL_Paste!$M10894),IFERROR(MID(GL_Paste!$I10894,FIND("[",GL_Paste!$I10894)+1,FIND("]",GL_Paste!$I10894)-FIND("[",GL_Paste!$I10894)-1),"")))</f>
        <v/>
      </c>
      <c r="D10897">
        <f>IF(GL_Paste!$B10894="","",IFERROR(INDEX(DeptName,MATCH($C10897,DeptTag,0)),"UNALLOCATED"))</f>
        <v/>
      </c>
      <c r="E10897">
        <f>IF(GL_Paste!$B10894="","",IFERROR(INDEX(AcctCat,MATCH(GL_Paste!$B10894&amp;"",AcctCode,0)),"UNKNOWN"))</f>
        <v/>
      </c>
      <c r="F10897">
        <f>IF(GL_Paste!$B10894="","",IFERROR(INDEX(AcctSub,MATCH(GL_Paste!$B10894&amp;"",AcctCode,0)),"UNKNOWN"))</f>
        <v/>
      </c>
    </row>
    <row r="10898">
      <c r="A10898" s="40">
        <f>IF(GL_Paste!$B10895="","",N(GL_Paste!$H10895)-N(GL_Paste!$G10895))</f>
        <v/>
      </c>
      <c r="B10898" s="43">
        <f>IF(GL_Paste!$B10895="","",DATE(YEAR(GL_Paste!$E10895),MONTH(GL_Paste!$E10895),1))</f>
        <v/>
      </c>
      <c r="C10898">
        <f>IF(GL_Paste!$B10895="","",IF(TRIM(GL_Paste!$M10895)&lt;&gt;"",TRIM(GL_Paste!$M10895),IFERROR(MID(GL_Paste!$I10895,FIND("[",GL_Paste!$I10895)+1,FIND("]",GL_Paste!$I10895)-FIND("[",GL_Paste!$I10895)-1),"")))</f>
        <v/>
      </c>
      <c r="D10898">
        <f>IF(GL_Paste!$B10895="","",IFERROR(INDEX(DeptName,MATCH($C10898,DeptTag,0)),"UNALLOCATED"))</f>
        <v/>
      </c>
      <c r="E10898">
        <f>IF(GL_Paste!$B10895="","",IFERROR(INDEX(AcctCat,MATCH(GL_Paste!$B10895&amp;"",AcctCode,0)),"UNKNOWN"))</f>
        <v/>
      </c>
      <c r="F10898">
        <f>IF(GL_Paste!$B10895="","",IFERROR(INDEX(AcctSub,MATCH(GL_Paste!$B10895&amp;"",AcctCode,0)),"UNKNOWN"))</f>
        <v/>
      </c>
    </row>
    <row r="10899">
      <c r="A10899" s="40">
        <f>IF(GL_Paste!$B10896="","",N(GL_Paste!$H10896)-N(GL_Paste!$G10896))</f>
        <v/>
      </c>
      <c r="B10899" s="43">
        <f>IF(GL_Paste!$B10896="","",DATE(YEAR(GL_Paste!$E10896),MONTH(GL_Paste!$E10896),1))</f>
        <v/>
      </c>
      <c r="C10899">
        <f>IF(GL_Paste!$B10896="","",IF(TRIM(GL_Paste!$M10896)&lt;&gt;"",TRIM(GL_Paste!$M10896),IFERROR(MID(GL_Paste!$I10896,FIND("[",GL_Paste!$I10896)+1,FIND("]",GL_Paste!$I10896)-FIND("[",GL_Paste!$I10896)-1),"")))</f>
        <v/>
      </c>
      <c r="D10899">
        <f>IF(GL_Paste!$B10896="","",IFERROR(INDEX(DeptName,MATCH($C10899,DeptTag,0)),"UNALLOCATED"))</f>
        <v/>
      </c>
      <c r="E10899">
        <f>IF(GL_Paste!$B10896="","",IFERROR(INDEX(AcctCat,MATCH(GL_Paste!$B10896&amp;"",AcctCode,0)),"UNKNOWN"))</f>
        <v/>
      </c>
      <c r="F10899">
        <f>IF(GL_Paste!$B10896="","",IFERROR(INDEX(AcctSub,MATCH(GL_Paste!$B10896&amp;"",AcctCode,0)),"UNKNOWN"))</f>
        <v/>
      </c>
    </row>
    <row r="10900">
      <c r="A10900" s="40">
        <f>IF(GL_Paste!$B10897="","",N(GL_Paste!$H10897)-N(GL_Paste!$G10897))</f>
        <v/>
      </c>
      <c r="B10900" s="43">
        <f>IF(GL_Paste!$B10897="","",DATE(YEAR(GL_Paste!$E10897),MONTH(GL_Paste!$E10897),1))</f>
        <v/>
      </c>
      <c r="C10900">
        <f>IF(GL_Paste!$B10897="","",IF(TRIM(GL_Paste!$M10897)&lt;&gt;"",TRIM(GL_Paste!$M10897),IFERROR(MID(GL_Paste!$I10897,FIND("[",GL_Paste!$I10897)+1,FIND("]",GL_Paste!$I10897)-FIND("[",GL_Paste!$I10897)-1),"")))</f>
        <v/>
      </c>
      <c r="D10900">
        <f>IF(GL_Paste!$B10897="","",IFERROR(INDEX(DeptName,MATCH($C10900,DeptTag,0)),"UNALLOCATED"))</f>
        <v/>
      </c>
      <c r="E10900">
        <f>IF(GL_Paste!$B10897="","",IFERROR(INDEX(AcctCat,MATCH(GL_Paste!$B10897&amp;"",AcctCode,0)),"UNKNOWN"))</f>
        <v/>
      </c>
      <c r="F10900">
        <f>IF(GL_Paste!$B10897="","",IFERROR(INDEX(AcctSub,MATCH(GL_Paste!$B10897&amp;"",AcctCode,0)),"UNKNOWN"))</f>
        <v/>
      </c>
    </row>
    <row r="10901">
      <c r="A10901" s="40">
        <f>IF(GL_Paste!$B10898="","",N(GL_Paste!$H10898)-N(GL_Paste!$G10898))</f>
        <v/>
      </c>
      <c r="B10901" s="43">
        <f>IF(GL_Paste!$B10898="","",DATE(YEAR(GL_Paste!$E10898),MONTH(GL_Paste!$E10898),1))</f>
        <v/>
      </c>
      <c r="C10901">
        <f>IF(GL_Paste!$B10898="","",IF(TRIM(GL_Paste!$M10898)&lt;&gt;"",TRIM(GL_Paste!$M10898),IFERROR(MID(GL_Paste!$I10898,FIND("[",GL_Paste!$I10898)+1,FIND("]",GL_Paste!$I10898)-FIND("[",GL_Paste!$I10898)-1),"")))</f>
        <v/>
      </c>
      <c r="D10901">
        <f>IF(GL_Paste!$B10898="","",IFERROR(INDEX(DeptName,MATCH($C10901,DeptTag,0)),"UNALLOCATED"))</f>
        <v/>
      </c>
      <c r="E10901">
        <f>IF(GL_Paste!$B10898="","",IFERROR(INDEX(AcctCat,MATCH(GL_Paste!$B10898&amp;"",AcctCode,0)),"UNKNOWN"))</f>
        <v/>
      </c>
      <c r="F10901">
        <f>IF(GL_Paste!$B10898="","",IFERROR(INDEX(AcctSub,MATCH(GL_Paste!$B10898&amp;"",AcctCode,0)),"UNKNOWN"))</f>
        <v/>
      </c>
    </row>
    <row r="10902">
      <c r="A10902" s="40">
        <f>IF(GL_Paste!$B10899="","",N(GL_Paste!$H10899)-N(GL_Paste!$G10899))</f>
        <v/>
      </c>
      <c r="B10902" s="43">
        <f>IF(GL_Paste!$B10899="","",DATE(YEAR(GL_Paste!$E10899),MONTH(GL_Paste!$E10899),1))</f>
        <v/>
      </c>
      <c r="C10902">
        <f>IF(GL_Paste!$B10899="","",IF(TRIM(GL_Paste!$M10899)&lt;&gt;"",TRIM(GL_Paste!$M10899),IFERROR(MID(GL_Paste!$I10899,FIND("[",GL_Paste!$I10899)+1,FIND("]",GL_Paste!$I10899)-FIND("[",GL_Paste!$I10899)-1),"")))</f>
        <v/>
      </c>
      <c r="D10902">
        <f>IF(GL_Paste!$B10899="","",IFERROR(INDEX(DeptName,MATCH($C10902,DeptTag,0)),"UNALLOCATED"))</f>
        <v/>
      </c>
      <c r="E10902">
        <f>IF(GL_Paste!$B10899="","",IFERROR(INDEX(AcctCat,MATCH(GL_Paste!$B10899&amp;"",AcctCode,0)),"UNKNOWN"))</f>
        <v/>
      </c>
      <c r="F10902">
        <f>IF(GL_Paste!$B10899="","",IFERROR(INDEX(AcctSub,MATCH(GL_Paste!$B10899&amp;"",AcctCode,0)),"UNKNOWN"))</f>
        <v/>
      </c>
    </row>
    <row r="10903">
      <c r="A10903" s="40">
        <f>IF(GL_Paste!$B10900="","",N(GL_Paste!$H10900)-N(GL_Paste!$G10900))</f>
        <v/>
      </c>
      <c r="B10903" s="43">
        <f>IF(GL_Paste!$B10900="","",DATE(YEAR(GL_Paste!$E10900),MONTH(GL_Paste!$E10900),1))</f>
        <v/>
      </c>
      <c r="C10903">
        <f>IF(GL_Paste!$B10900="","",IF(TRIM(GL_Paste!$M10900)&lt;&gt;"",TRIM(GL_Paste!$M10900),IFERROR(MID(GL_Paste!$I10900,FIND("[",GL_Paste!$I10900)+1,FIND("]",GL_Paste!$I10900)-FIND("[",GL_Paste!$I10900)-1),"")))</f>
        <v/>
      </c>
      <c r="D10903">
        <f>IF(GL_Paste!$B10900="","",IFERROR(INDEX(DeptName,MATCH($C10903,DeptTag,0)),"UNALLOCATED"))</f>
        <v/>
      </c>
      <c r="E10903">
        <f>IF(GL_Paste!$B10900="","",IFERROR(INDEX(AcctCat,MATCH(GL_Paste!$B10900&amp;"",AcctCode,0)),"UNKNOWN"))</f>
        <v/>
      </c>
      <c r="F10903">
        <f>IF(GL_Paste!$B10900="","",IFERROR(INDEX(AcctSub,MATCH(GL_Paste!$B10900&amp;"",AcctCode,0)),"UNKNOWN"))</f>
        <v/>
      </c>
    </row>
    <row r="10904">
      <c r="A10904" s="40">
        <f>IF(GL_Paste!$B10901="","",N(GL_Paste!$H10901)-N(GL_Paste!$G10901))</f>
        <v/>
      </c>
      <c r="B10904" s="43">
        <f>IF(GL_Paste!$B10901="","",DATE(YEAR(GL_Paste!$E10901),MONTH(GL_Paste!$E10901),1))</f>
        <v/>
      </c>
      <c r="C10904">
        <f>IF(GL_Paste!$B10901="","",IF(TRIM(GL_Paste!$M10901)&lt;&gt;"",TRIM(GL_Paste!$M10901),IFERROR(MID(GL_Paste!$I10901,FIND("[",GL_Paste!$I10901)+1,FIND("]",GL_Paste!$I10901)-FIND("[",GL_Paste!$I10901)-1),"")))</f>
        <v/>
      </c>
      <c r="D10904">
        <f>IF(GL_Paste!$B10901="","",IFERROR(INDEX(DeptName,MATCH($C10904,DeptTag,0)),"UNALLOCATED"))</f>
        <v/>
      </c>
      <c r="E10904">
        <f>IF(GL_Paste!$B10901="","",IFERROR(INDEX(AcctCat,MATCH(GL_Paste!$B10901&amp;"",AcctCode,0)),"UNKNOWN"))</f>
        <v/>
      </c>
      <c r="F10904">
        <f>IF(GL_Paste!$B10901="","",IFERROR(INDEX(AcctSub,MATCH(GL_Paste!$B10901&amp;"",AcctCode,0)),"UNKNOWN"))</f>
        <v/>
      </c>
    </row>
    <row r="10905">
      <c r="A10905" s="40">
        <f>IF(GL_Paste!$B10902="","",N(GL_Paste!$H10902)-N(GL_Paste!$G10902))</f>
        <v/>
      </c>
      <c r="B10905" s="43">
        <f>IF(GL_Paste!$B10902="","",DATE(YEAR(GL_Paste!$E10902),MONTH(GL_Paste!$E10902),1))</f>
        <v/>
      </c>
      <c r="C10905">
        <f>IF(GL_Paste!$B10902="","",IF(TRIM(GL_Paste!$M10902)&lt;&gt;"",TRIM(GL_Paste!$M10902),IFERROR(MID(GL_Paste!$I10902,FIND("[",GL_Paste!$I10902)+1,FIND("]",GL_Paste!$I10902)-FIND("[",GL_Paste!$I10902)-1),"")))</f>
        <v/>
      </c>
      <c r="D10905">
        <f>IF(GL_Paste!$B10902="","",IFERROR(INDEX(DeptName,MATCH($C10905,DeptTag,0)),"UNALLOCATED"))</f>
        <v/>
      </c>
      <c r="E10905">
        <f>IF(GL_Paste!$B10902="","",IFERROR(INDEX(AcctCat,MATCH(GL_Paste!$B10902&amp;"",AcctCode,0)),"UNKNOWN"))</f>
        <v/>
      </c>
      <c r="F10905">
        <f>IF(GL_Paste!$B10902="","",IFERROR(INDEX(AcctSub,MATCH(GL_Paste!$B10902&amp;"",AcctCode,0)),"UNKNOWN"))</f>
        <v/>
      </c>
    </row>
    <row r="10906">
      <c r="A10906" s="40">
        <f>IF(GL_Paste!$B10903="","",N(GL_Paste!$H10903)-N(GL_Paste!$G10903))</f>
        <v/>
      </c>
      <c r="B10906" s="43">
        <f>IF(GL_Paste!$B10903="","",DATE(YEAR(GL_Paste!$E10903),MONTH(GL_Paste!$E10903),1))</f>
        <v/>
      </c>
      <c r="C10906">
        <f>IF(GL_Paste!$B10903="","",IF(TRIM(GL_Paste!$M10903)&lt;&gt;"",TRIM(GL_Paste!$M10903),IFERROR(MID(GL_Paste!$I10903,FIND("[",GL_Paste!$I10903)+1,FIND("]",GL_Paste!$I10903)-FIND("[",GL_Paste!$I10903)-1),"")))</f>
        <v/>
      </c>
      <c r="D10906">
        <f>IF(GL_Paste!$B10903="","",IFERROR(INDEX(DeptName,MATCH($C10906,DeptTag,0)),"UNALLOCATED"))</f>
        <v/>
      </c>
      <c r="E10906">
        <f>IF(GL_Paste!$B10903="","",IFERROR(INDEX(AcctCat,MATCH(GL_Paste!$B10903&amp;"",AcctCode,0)),"UNKNOWN"))</f>
        <v/>
      </c>
      <c r="F10906">
        <f>IF(GL_Paste!$B10903="","",IFERROR(INDEX(AcctSub,MATCH(GL_Paste!$B10903&amp;"",AcctCode,0)),"UNKNOWN"))</f>
        <v/>
      </c>
    </row>
    <row r="10907">
      <c r="A10907" s="40">
        <f>IF(GL_Paste!$B10904="","",N(GL_Paste!$H10904)-N(GL_Paste!$G10904))</f>
        <v/>
      </c>
      <c r="B10907" s="43">
        <f>IF(GL_Paste!$B10904="","",DATE(YEAR(GL_Paste!$E10904),MONTH(GL_Paste!$E10904),1))</f>
        <v/>
      </c>
      <c r="C10907">
        <f>IF(GL_Paste!$B10904="","",IF(TRIM(GL_Paste!$M10904)&lt;&gt;"",TRIM(GL_Paste!$M10904),IFERROR(MID(GL_Paste!$I10904,FIND("[",GL_Paste!$I10904)+1,FIND("]",GL_Paste!$I10904)-FIND("[",GL_Paste!$I10904)-1),"")))</f>
        <v/>
      </c>
      <c r="D10907">
        <f>IF(GL_Paste!$B10904="","",IFERROR(INDEX(DeptName,MATCH($C10907,DeptTag,0)),"UNALLOCATED"))</f>
        <v/>
      </c>
      <c r="E10907">
        <f>IF(GL_Paste!$B10904="","",IFERROR(INDEX(AcctCat,MATCH(GL_Paste!$B10904&amp;"",AcctCode,0)),"UNKNOWN"))</f>
        <v/>
      </c>
      <c r="F10907">
        <f>IF(GL_Paste!$B10904="","",IFERROR(INDEX(AcctSub,MATCH(GL_Paste!$B10904&amp;"",AcctCode,0)),"UNKNOWN"))</f>
        <v/>
      </c>
    </row>
    <row r="10908">
      <c r="A10908" s="40">
        <f>IF(GL_Paste!$B10905="","",N(GL_Paste!$H10905)-N(GL_Paste!$G10905))</f>
        <v/>
      </c>
      <c r="B10908" s="43">
        <f>IF(GL_Paste!$B10905="","",DATE(YEAR(GL_Paste!$E10905),MONTH(GL_Paste!$E10905),1))</f>
        <v/>
      </c>
      <c r="C10908">
        <f>IF(GL_Paste!$B10905="","",IF(TRIM(GL_Paste!$M10905)&lt;&gt;"",TRIM(GL_Paste!$M10905),IFERROR(MID(GL_Paste!$I10905,FIND("[",GL_Paste!$I10905)+1,FIND("]",GL_Paste!$I10905)-FIND("[",GL_Paste!$I10905)-1),"")))</f>
        <v/>
      </c>
      <c r="D10908">
        <f>IF(GL_Paste!$B10905="","",IFERROR(INDEX(DeptName,MATCH($C10908,DeptTag,0)),"UNALLOCATED"))</f>
        <v/>
      </c>
      <c r="E10908">
        <f>IF(GL_Paste!$B10905="","",IFERROR(INDEX(AcctCat,MATCH(GL_Paste!$B10905&amp;"",AcctCode,0)),"UNKNOWN"))</f>
        <v/>
      </c>
      <c r="F10908">
        <f>IF(GL_Paste!$B10905="","",IFERROR(INDEX(AcctSub,MATCH(GL_Paste!$B10905&amp;"",AcctCode,0)),"UNKNOWN"))</f>
        <v/>
      </c>
    </row>
    <row r="10909">
      <c r="A10909" s="40">
        <f>IF(GL_Paste!$B10906="","",N(GL_Paste!$H10906)-N(GL_Paste!$G10906))</f>
        <v/>
      </c>
      <c r="B10909" s="43">
        <f>IF(GL_Paste!$B10906="","",DATE(YEAR(GL_Paste!$E10906),MONTH(GL_Paste!$E10906),1))</f>
        <v/>
      </c>
      <c r="C10909">
        <f>IF(GL_Paste!$B10906="","",IF(TRIM(GL_Paste!$M10906)&lt;&gt;"",TRIM(GL_Paste!$M10906),IFERROR(MID(GL_Paste!$I10906,FIND("[",GL_Paste!$I10906)+1,FIND("]",GL_Paste!$I10906)-FIND("[",GL_Paste!$I10906)-1),"")))</f>
        <v/>
      </c>
      <c r="D10909">
        <f>IF(GL_Paste!$B10906="","",IFERROR(INDEX(DeptName,MATCH($C10909,DeptTag,0)),"UNALLOCATED"))</f>
        <v/>
      </c>
      <c r="E10909">
        <f>IF(GL_Paste!$B10906="","",IFERROR(INDEX(AcctCat,MATCH(GL_Paste!$B10906&amp;"",AcctCode,0)),"UNKNOWN"))</f>
        <v/>
      </c>
      <c r="F10909">
        <f>IF(GL_Paste!$B10906="","",IFERROR(INDEX(AcctSub,MATCH(GL_Paste!$B10906&amp;"",AcctCode,0)),"UNKNOWN"))</f>
        <v/>
      </c>
    </row>
    <row r="10910">
      <c r="A10910" s="40">
        <f>IF(GL_Paste!$B10907="","",N(GL_Paste!$H10907)-N(GL_Paste!$G10907))</f>
        <v/>
      </c>
      <c r="B10910" s="43">
        <f>IF(GL_Paste!$B10907="","",DATE(YEAR(GL_Paste!$E10907),MONTH(GL_Paste!$E10907),1))</f>
        <v/>
      </c>
      <c r="C10910">
        <f>IF(GL_Paste!$B10907="","",IF(TRIM(GL_Paste!$M10907)&lt;&gt;"",TRIM(GL_Paste!$M10907),IFERROR(MID(GL_Paste!$I10907,FIND("[",GL_Paste!$I10907)+1,FIND("]",GL_Paste!$I10907)-FIND("[",GL_Paste!$I10907)-1),"")))</f>
        <v/>
      </c>
      <c r="D10910">
        <f>IF(GL_Paste!$B10907="","",IFERROR(INDEX(DeptName,MATCH($C10910,DeptTag,0)),"UNALLOCATED"))</f>
        <v/>
      </c>
      <c r="E10910">
        <f>IF(GL_Paste!$B10907="","",IFERROR(INDEX(AcctCat,MATCH(GL_Paste!$B10907&amp;"",AcctCode,0)),"UNKNOWN"))</f>
        <v/>
      </c>
      <c r="F10910">
        <f>IF(GL_Paste!$B10907="","",IFERROR(INDEX(AcctSub,MATCH(GL_Paste!$B10907&amp;"",AcctCode,0)),"UNKNOWN"))</f>
        <v/>
      </c>
    </row>
    <row r="10911">
      <c r="A10911" s="40">
        <f>IF(GL_Paste!$B10908="","",N(GL_Paste!$H10908)-N(GL_Paste!$G10908))</f>
        <v/>
      </c>
      <c r="B10911" s="43">
        <f>IF(GL_Paste!$B10908="","",DATE(YEAR(GL_Paste!$E10908),MONTH(GL_Paste!$E10908),1))</f>
        <v/>
      </c>
      <c r="C10911">
        <f>IF(GL_Paste!$B10908="","",IF(TRIM(GL_Paste!$M10908)&lt;&gt;"",TRIM(GL_Paste!$M10908),IFERROR(MID(GL_Paste!$I10908,FIND("[",GL_Paste!$I10908)+1,FIND("]",GL_Paste!$I10908)-FIND("[",GL_Paste!$I10908)-1),"")))</f>
        <v/>
      </c>
      <c r="D10911">
        <f>IF(GL_Paste!$B10908="","",IFERROR(INDEX(DeptName,MATCH($C10911,DeptTag,0)),"UNALLOCATED"))</f>
        <v/>
      </c>
      <c r="E10911">
        <f>IF(GL_Paste!$B10908="","",IFERROR(INDEX(AcctCat,MATCH(GL_Paste!$B10908&amp;"",AcctCode,0)),"UNKNOWN"))</f>
        <v/>
      </c>
      <c r="F10911">
        <f>IF(GL_Paste!$B10908="","",IFERROR(INDEX(AcctSub,MATCH(GL_Paste!$B10908&amp;"",AcctCode,0)),"UNKNOWN"))</f>
        <v/>
      </c>
    </row>
    <row r="10912">
      <c r="A10912" s="40">
        <f>IF(GL_Paste!$B10909="","",N(GL_Paste!$H10909)-N(GL_Paste!$G10909))</f>
        <v/>
      </c>
      <c r="B10912" s="43">
        <f>IF(GL_Paste!$B10909="","",DATE(YEAR(GL_Paste!$E10909),MONTH(GL_Paste!$E10909),1))</f>
        <v/>
      </c>
      <c r="C10912">
        <f>IF(GL_Paste!$B10909="","",IF(TRIM(GL_Paste!$M10909)&lt;&gt;"",TRIM(GL_Paste!$M10909),IFERROR(MID(GL_Paste!$I10909,FIND("[",GL_Paste!$I10909)+1,FIND("]",GL_Paste!$I10909)-FIND("[",GL_Paste!$I10909)-1),"")))</f>
        <v/>
      </c>
      <c r="D10912">
        <f>IF(GL_Paste!$B10909="","",IFERROR(INDEX(DeptName,MATCH($C10912,DeptTag,0)),"UNALLOCATED"))</f>
        <v/>
      </c>
      <c r="E10912">
        <f>IF(GL_Paste!$B10909="","",IFERROR(INDEX(AcctCat,MATCH(GL_Paste!$B10909&amp;"",AcctCode,0)),"UNKNOWN"))</f>
        <v/>
      </c>
      <c r="F10912">
        <f>IF(GL_Paste!$B10909="","",IFERROR(INDEX(AcctSub,MATCH(GL_Paste!$B10909&amp;"",AcctCode,0)),"UNKNOWN"))</f>
        <v/>
      </c>
    </row>
    <row r="10913">
      <c r="A10913" s="40">
        <f>IF(GL_Paste!$B10910="","",N(GL_Paste!$H10910)-N(GL_Paste!$G10910))</f>
        <v/>
      </c>
      <c r="B10913" s="43">
        <f>IF(GL_Paste!$B10910="","",DATE(YEAR(GL_Paste!$E10910),MONTH(GL_Paste!$E10910),1))</f>
        <v/>
      </c>
      <c r="C10913">
        <f>IF(GL_Paste!$B10910="","",IF(TRIM(GL_Paste!$M10910)&lt;&gt;"",TRIM(GL_Paste!$M10910),IFERROR(MID(GL_Paste!$I10910,FIND("[",GL_Paste!$I10910)+1,FIND("]",GL_Paste!$I10910)-FIND("[",GL_Paste!$I10910)-1),"")))</f>
        <v/>
      </c>
      <c r="D10913">
        <f>IF(GL_Paste!$B10910="","",IFERROR(INDEX(DeptName,MATCH($C10913,DeptTag,0)),"UNALLOCATED"))</f>
        <v/>
      </c>
      <c r="E10913">
        <f>IF(GL_Paste!$B10910="","",IFERROR(INDEX(AcctCat,MATCH(GL_Paste!$B10910&amp;"",AcctCode,0)),"UNKNOWN"))</f>
        <v/>
      </c>
      <c r="F10913">
        <f>IF(GL_Paste!$B10910="","",IFERROR(INDEX(AcctSub,MATCH(GL_Paste!$B10910&amp;"",AcctCode,0)),"UNKNOWN"))</f>
        <v/>
      </c>
    </row>
    <row r="10914">
      <c r="A10914" s="40">
        <f>IF(GL_Paste!$B10911="","",N(GL_Paste!$H10911)-N(GL_Paste!$G10911))</f>
        <v/>
      </c>
      <c r="B10914" s="43">
        <f>IF(GL_Paste!$B10911="","",DATE(YEAR(GL_Paste!$E10911),MONTH(GL_Paste!$E10911),1))</f>
        <v/>
      </c>
      <c r="C10914">
        <f>IF(GL_Paste!$B10911="","",IF(TRIM(GL_Paste!$M10911)&lt;&gt;"",TRIM(GL_Paste!$M10911),IFERROR(MID(GL_Paste!$I10911,FIND("[",GL_Paste!$I10911)+1,FIND("]",GL_Paste!$I10911)-FIND("[",GL_Paste!$I10911)-1),"")))</f>
        <v/>
      </c>
      <c r="D10914">
        <f>IF(GL_Paste!$B10911="","",IFERROR(INDEX(DeptName,MATCH($C10914,DeptTag,0)),"UNALLOCATED"))</f>
        <v/>
      </c>
      <c r="E10914">
        <f>IF(GL_Paste!$B10911="","",IFERROR(INDEX(AcctCat,MATCH(GL_Paste!$B10911&amp;"",AcctCode,0)),"UNKNOWN"))</f>
        <v/>
      </c>
      <c r="F10914">
        <f>IF(GL_Paste!$B10911="","",IFERROR(INDEX(AcctSub,MATCH(GL_Paste!$B10911&amp;"",AcctCode,0)),"UNKNOWN"))</f>
        <v/>
      </c>
    </row>
    <row r="10915">
      <c r="A10915" s="40">
        <f>IF(GL_Paste!$B10912="","",N(GL_Paste!$H10912)-N(GL_Paste!$G10912))</f>
        <v/>
      </c>
      <c r="B10915" s="43">
        <f>IF(GL_Paste!$B10912="","",DATE(YEAR(GL_Paste!$E10912),MONTH(GL_Paste!$E10912),1))</f>
        <v/>
      </c>
      <c r="C10915">
        <f>IF(GL_Paste!$B10912="","",IF(TRIM(GL_Paste!$M10912)&lt;&gt;"",TRIM(GL_Paste!$M10912),IFERROR(MID(GL_Paste!$I10912,FIND("[",GL_Paste!$I10912)+1,FIND("]",GL_Paste!$I10912)-FIND("[",GL_Paste!$I10912)-1),"")))</f>
        <v/>
      </c>
      <c r="D10915">
        <f>IF(GL_Paste!$B10912="","",IFERROR(INDEX(DeptName,MATCH($C10915,DeptTag,0)),"UNALLOCATED"))</f>
        <v/>
      </c>
      <c r="E10915">
        <f>IF(GL_Paste!$B10912="","",IFERROR(INDEX(AcctCat,MATCH(GL_Paste!$B10912&amp;"",AcctCode,0)),"UNKNOWN"))</f>
        <v/>
      </c>
      <c r="F10915">
        <f>IF(GL_Paste!$B10912="","",IFERROR(INDEX(AcctSub,MATCH(GL_Paste!$B10912&amp;"",AcctCode,0)),"UNKNOWN"))</f>
        <v/>
      </c>
    </row>
    <row r="10916">
      <c r="A10916" s="40">
        <f>IF(GL_Paste!$B10913="","",N(GL_Paste!$H10913)-N(GL_Paste!$G10913))</f>
        <v/>
      </c>
      <c r="B10916" s="43">
        <f>IF(GL_Paste!$B10913="","",DATE(YEAR(GL_Paste!$E10913),MONTH(GL_Paste!$E10913),1))</f>
        <v/>
      </c>
      <c r="C10916">
        <f>IF(GL_Paste!$B10913="","",IF(TRIM(GL_Paste!$M10913)&lt;&gt;"",TRIM(GL_Paste!$M10913),IFERROR(MID(GL_Paste!$I10913,FIND("[",GL_Paste!$I10913)+1,FIND("]",GL_Paste!$I10913)-FIND("[",GL_Paste!$I10913)-1),"")))</f>
        <v/>
      </c>
      <c r="D10916">
        <f>IF(GL_Paste!$B10913="","",IFERROR(INDEX(DeptName,MATCH($C10916,DeptTag,0)),"UNALLOCATED"))</f>
        <v/>
      </c>
      <c r="E10916">
        <f>IF(GL_Paste!$B10913="","",IFERROR(INDEX(AcctCat,MATCH(GL_Paste!$B10913&amp;"",AcctCode,0)),"UNKNOWN"))</f>
        <v/>
      </c>
      <c r="F10916">
        <f>IF(GL_Paste!$B10913="","",IFERROR(INDEX(AcctSub,MATCH(GL_Paste!$B10913&amp;"",AcctCode,0)),"UNKNOWN"))</f>
        <v/>
      </c>
    </row>
    <row r="10917">
      <c r="A10917" s="40">
        <f>IF(GL_Paste!$B10914="","",N(GL_Paste!$H10914)-N(GL_Paste!$G10914))</f>
        <v/>
      </c>
      <c r="B10917" s="43">
        <f>IF(GL_Paste!$B10914="","",DATE(YEAR(GL_Paste!$E10914),MONTH(GL_Paste!$E10914),1))</f>
        <v/>
      </c>
      <c r="C10917">
        <f>IF(GL_Paste!$B10914="","",IF(TRIM(GL_Paste!$M10914)&lt;&gt;"",TRIM(GL_Paste!$M10914),IFERROR(MID(GL_Paste!$I10914,FIND("[",GL_Paste!$I10914)+1,FIND("]",GL_Paste!$I10914)-FIND("[",GL_Paste!$I10914)-1),"")))</f>
        <v/>
      </c>
      <c r="D10917">
        <f>IF(GL_Paste!$B10914="","",IFERROR(INDEX(DeptName,MATCH($C10917,DeptTag,0)),"UNALLOCATED"))</f>
        <v/>
      </c>
      <c r="E10917">
        <f>IF(GL_Paste!$B10914="","",IFERROR(INDEX(AcctCat,MATCH(GL_Paste!$B10914&amp;"",AcctCode,0)),"UNKNOWN"))</f>
        <v/>
      </c>
      <c r="F10917">
        <f>IF(GL_Paste!$B10914="","",IFERROR(INDEX(AcctSub,MATCH(GL_Paste!$B10914&amp;"",AcctCode,0)),"UNKNOWN"))</f>
        <v/>
      </c>
    </row>
    <row r="10918">
      <c r="A10918" s="40">
        <f>IF(GL_Paste!$B10915="","",N(GL_Paste!$H10915)-N(GL_Paste!$G10915))</f>
        <v/>
      </c>
      <c r="B10918" s="43">
        <f>IF(GL_Paste!$B10915="","",DATE(YEAR(GL_Paste!$E10915),MONTH(GL_Paste!$E10915),1))</f>
        <v/>
      </c>
      <c r="C10918">
        <f>IF(GL_Paste!$B10915="","",IF(TRIM(GL_Paste!$M10915)&lt;&gt;"",TRIM(GL_Paste!$M10915),IFERROR(MID(GL_Paste!$I10915,FIND("[",GL_Paste!$I10915)+1,FIND("]",GL_Paste!$I10915)-FIND("[",GL_Paste!$I10915)-1),"")))</f>
        <v/>
      </c>
      <c r="D10918">
        <f>IF(GL_Paste!$B10915="","",IFERROR(INDEX(DeptName,MATCH($C10918,DeptTag,0)),"UNALLOCATED"))</f>
        <v/>
      </c>
      <c r="E10918">
        <f>IF(GL_Paste!$B10915="","",IFERROR(INDEX(AcctCat,MATCH(GL_Paste!$B10915&amp;"",AcctCode,0)),"UNKNOWN"))</f>
        <v/>
      </c>
      <c r="F10918">
        <f>IF(GL_Paste!$B10915="","",IFERROR(INDEX(AcctSub,MATCH(GL_Paste!$B10915&amp;"",AcctCode,0)),"UNKNOWN"))</f>
        <v/>
      </c>
    </row>
    <row r="10919">
      <c r="A10919" s="40">
        <f>IF(GL_Paste!$B10916="","",N(GL_Paste!$H10916)-N(GL_Paste!$G10916))</f>
        <v/>
      </c>
      <c r="B10919" s="43">
        <f>IF(GL_Paste!$B10916="","",DATE(YEAR(GL_Paste!$E10916),MONTH(GL_Paste!$E10916),1))</f>
        <v/>
      </c>
      <c r="C10919">
        <f>IF(GL_Paste!$B10916="","",IF(TRIM(GL_Paste!$M10916)&lt;&gt;"",TRIM(GL_Paste!$M10916),IFERROR(MID(GL_Paste!$I10916,FIND("[",GL_Paste!$I10916)+1,FIND("]",GL_Paste!$I10916)-FIND("[",GL_Paste!$I10916)-1),"")))</f>
        <v/>
      </c>
      <c r="D10919">
        <f>IF(GL_Paste!$B10916="","",IFERROR(INDEX(DeptName,MATCH($C10919,DeptTag,0)),"UNALLOCATED"))</f>
        <v/>
      </c>
      <c r="E10919">
        <f>IF(GL_Paste!$B10916="","",IFERROR(INDEX(AcctCat,MATCH(GL_Paste!$B10916&amp;"",AcctCode,0)),"UNKNOWN"))</f>
        <v/>
      </c>
      <c r="F10919">
        <f>IF(GL_Paste!$B10916="","",IFERROR(INDEX(AcctSub,MATCH(GL_Paste!$B10916&amp;"",AcctCode,0)),"UNKNOWN"))</f>
        <v/>
      </c>
    </row>
    <row r="10920">
      <c r="A10920" s="40">
        <f>IF(GL_Paste!$B10917="","",N(GL_Paste!$H10917)-N(GL_Paste!$G10917))</f>
        <v/>
      </c>
      <c r="B10920" s="43">
        <f>IF(GL_Paste!$B10917="","",DATE(YEAR(GL_Paste!$E10917),MONTH(GL_Paste!$E10917),1))</f>
        <v/>
      </c>
      <c r="C10920">
        <f>IF(GL_Paste!$B10917="","",IF(TRIM(GL_Paste!$M10917)&lt;&gt;"",TRIM(GL_Paste!$M10917),IFERROR(MID(GL_Paste!$I10917,FIND("[",GL_Paste!$I10917)+1,FIND("]",GL_Paste!$I10917)-FIND("[",GL_Paste!$I10917)-1),"")))</f>
        <v/>
      </c>
      <c r="D10920">
        <f>IF(GL_Paste!$B10917="","",IFERROR(INDEX(DeptName,MATCH($C10920,DeptTag,0)),"UNALLOCATED"))</f>
        <v/>
      </c>
      <c r="E10920">
        <f>IF(GL_Paste!$B10917="","",IFERROR(INDEX(AcctCat,MATCH(GL_Paste!$B10917&amp;"",AcctCode,0)),"UNKNOWN"))</f>
        <v/>
      </c>
      <c r="F10920">
        <f>IF(GL_Paste!$B10917="","",IFERROR(INDEX(AcctSub,MATCH(GL_Paste!$B10917&amp;"",AcctCode,0)),"UNKNOWN"))</f>
        <v/>
      </c>
    </row>
    <row r="10921">
      <c r="A10921" s="40">
        <f>IF(GL_Paste!$B10918="","",N(GL_Paste!$H10918)-N(GL_Paste!$G10918))</f>
        <v/>
      </c>
      <c r="B10921" s="43">
        <f>IF(GL_Paste!$B10918="","",DATE(YEAR(GL_Paste!$E10918),MONTH(GL_Paste!$E10918),1))</f>
        <v/>
      </c>
      <c r="C10921">
        <f>IF(GL_Paste!$B10918="","",IF(TRIM(GL_Paste!$M10918)&lt;&gt;"",TRIM(GL_Paste!$M10918),IFERROR(MID(GL_Paste!$I10918,FIND("[",GL_Paste!$I10918)+1,FIND("]",GL_Paste!$I10918)-FIND("[",GL_Paste!$I10918)-1),"")))</f>
        <v/>
      </c>
      <c r="D10921">
        <f>IF(GL_Paste!$B10918="","",IFERROR(INDEX(DeptName,MATCH($C10921,DeptTag,0)),"UNALLOCATED"))</f>
        <v/>
      </c>
      <c r="E10921">
        <f>IF(GL_Paste!$B10918="","",IFERROR(INDEX(AcctCat,MATCH(GL_Paste!$B10918&amp;"",AcctCode,0)),"UNKNOWN"))</f>
        <v/>
      </c>
      <c r="F10921">
        <f>IF(GL_Paste!$B10918="","",IFERROR(INDEX(AcctSub,MATCH(GL_Paste!$B10918&amp;"",AcctCode,0)),"UNKNOWN"))</f>
        <v/>
      </c>
    </row>
    <row r="10922">
      <c r="A10922" s="40">
        <f>IF(GL_Paste!$B10919="","",N(GL_Paste!$H10919)-N(GL_Paste!$G10919))</f>
        <v/>
      </c>
      <c r="B10922" s="43">
        <f>IF(GL_Paste!$B10919="","",DATE(YEAR(GL_Paste!$E10919),MONTH(GL_Paste!$E10919),1))</f>
        <v/>
      </c>
      <c r="C10922">
        <f>IF(GL_Paste!$B10919="","",IF(TRIM(GL_Paste!$M10919)&lt;&gt;"",TRIM(GL_Paste!$M10919),IFERROR(MID(GL_Paste!$I10919,FIND("[",GL_Paste!$I10919)+1,FIND("]",GL_Paste!$I10919)-FIND("[",GL_Paste!$I10919)-1),"")))</f>
        <v/>
      </c>
      <c r="D10922">
        <f>IF(GL_Paste!$B10919="","",IFERROR(INDEX(DeptName,MATCH($C10922,DeptTag,0)),"UNALLOCATED"))</f>
        <v/>
      </c>
      <c r="E10922">
        <f>IF(GL_Paste!$B10919="","",IFERROR(INDEX(AcctCat,MATCH(GL_Paste!$B10919&amp;"",AcctCode,0)),"UNKNOWN"))</f>
        <v/>
      </c>
      <c r="F10922">
        <f>IF(GL_Paste!$B10919="","",IFERROR(INDEX(AcctSub,MATCH(GL_Paste!$B10919&amp;"",AcctCode,0)),"UNKNOWN"))</f>
        <v/>
      </c>
    </row>
    <row r="10923">
      <c r="A10923" s="40">
        <f>IF(GL_Paste!$B10920="","",N(GL_Paste!$H10920)-N(GL_Paste!$G10920))</f>
        <v/>
      </c>
      <c r="B10923" s="43">
        <f>IF(GL_Paste!$B10920="","",DATE(YEAR(GL_Paste!$E10920),MONTH(GL_Paste!$E10920),1))</f>
        <v/>
      </c>
      <c r="C10923">
        <f>IF(GL_Paste!$B10920="","",IF(TRIM(GL_Paste!$M10920)&lt;&gt;"",TRIM(GL_Paste!$M10920),IFERROR(MID(GL_Paste!$I10920,FIND("[",GL_Paste!$I10920)+1,FIND("]",GL_Paste!$I10920)-FIND("[",GL_Paste!$I10920)-1),"")))</f>
        <v/>
      </c>
      <c r="D10923">
        <f>IF(GL_Paste!$B10920="","",IFERROR(INDEX(DeptName,MATCH($C10923,DeptTag,0)),"UNALLOCATED"))</f>
        <v/>
      </c>
      <c r="E10923">
        <f>IF(GL_Paste!$B10920="","",IFERROR(INDEX(AcctCat,MATCH(GL_Paste!$B10920&amp;"",AcctCode,0)),"UNKNOWN"))</f>
        <v/>
      </c>
      <c r="F10923">
        <f>IF(GL_Paste!$B10920="","",IFERROR(INDEX(AcctSub,MATCH(GL_Paste!$B10920&amp;"",AcctCode,0)),"UNKNOWN"))</f>
        <v/>
      </c>
    </row>
    <row r="10924">
      <c r="A10924" s="40">
        <f>IF(GL_Paste!$B10921="","",N(GL_Paste!$H10921)-N(GL_Paste!$G10921))</f>
        <v/>
      </c>
      <c r="B10924" s="43">
        <f>IF(GL_Paste!$B10921="","",DATE(YEAR(GL_Paste!$E10921),MONTH(GL_Paste!$E10921),1))</f>
        <v/>
      </c>
      <c r="C10924">
        <f>IF(GL_Paste!$B10921="","",IF(TRIM(GL_Paste!$M10921)&lt;&gt;"",TRIM(GL_Paste!$M10921),IFERROR(MID(GL_Paste!$I10921,FIND("[",GL_Paste!$I10921)+1,FIND("]",GL_Paste!$I10921)-FIND("[",GL_Paste!$I10921)-1),"")))</f>
        <v/>
      </c>
      <c r="D10924">
        <f>IF(GL_Paste!$B10921="","",IFERROR(INDEX(DeptName,MATCH($C10924,DeptTag,0)),"UNALLOCATED"))</f>
        <v/>
      </c>
      <c r="E10924">
        <f>IF(GL_Paste!$B10921="","",IFERROR(INDEX(AcctCat,MATCH(GL_Paste!$B10921&amp;"",AcctCode,0)),"UNKNOWN"))</f>
        <v/>
      </c>
      <c r="F10924">
        <f>IF(GL_Paste!$B10921="","",IFERROR(INDEX(AcctSub,MATCH(GL_Paste!$B10921&amp;"",AcctCode,0)),"UNKNOWN"))</f>
        <v/>
      </c>
    </row>
    <row r="10925">
      <c r="A10925" s="40">
        <f>IF(GL_Paste!$B10922="","",N(GL_Paste!$H10922)-N(GL_Paste!$G10922))</f>
        <v/>
      </c>
      <c r="B10925" s="43">
        <f>IF(GL_Paste!$B10922="","",DATE(YEAR(GL_Paste!$E10922),MONTH(GL_Paste!$E10922),1))</f>
        <v/>
      </c>
      <c r="C10925">
        <f>IF(GL_Paste!$B10922="","",IF(TRIM(GL_Paste!$M10922)&lt;&gt;"",TRIM(GL_Paste!$M10922),IFERROR(MID(GL_Paste!$I10922,FIND("[",GL_Paste!$I10922)+1,FIND("]",GL_Paste!$I10922)-FIND("[",GL_Paste!$I10922)-1),"")))</f>
        <v/>
      </c>
      <c r="D10925">
        <f>IF(GL_Paste!$B10922="","",IFERROR(INDEX(DeptName,MATCH($C10925,DeptTag,0)),"UNALLOCATED"))</f>
        <v/>
      </c>
      <c r="E10925">
        <f>IF(GL_Paste!$B10922="","",IFERROR(INDEX(AcctCat,MATCH(GL_Paste!$B10922&amp;"",AcctCode,0)),"UNKNOWN"))</f>
        <v/>
      </c>
      <c r="F10925">
        <f>IF(GL_Paste!$B10922="","",IFERROR(INDEX(AcctSub,MATCH(GL_Paste!$B10922&amp;"",AcctCode,0)),"UNKNOWN"))</f>
        <v/>
      </c>
    </row>
    <row r="10926">
      <c r="A10926" s="40">
        <f>IF(GL_Paste!$B10923="","",N(GL_Paste!$H10923)-N(GL_Paste!$G10923))</f>
        <v/>
      </c>
      <c r="B10926" s="43">
        <f>IF(GL_Paste!$B10923="","",DATE(YEAR(GL_Paste!$E10923),MONTH(GL_Paste!$E10923),1))</f>
        <v/>
      </c>
      <c r="C10926">
        <f>IF(GL_Paste!$B10923="","",IF(TRIM(GL_Paste!$M10923)&lt;&gt;"",TRIM(GL_Paste!$M10923),IFERROR(MID(GL_Paste!$I10923,FIND("[",GL_Paste!$I10923)+1,FIND("]",GL_Paste!$I10923)-FIND("[",GL_Paste!$I10923)-1),"")))</f>
        <v/>
      </c>
      <c r="D10926">
        <f>IF(GL_Paste!$B10923="","",IFERROR(INDEX(DeptName,MATCH($C10926,DeptTag,0)),"UNALLOCATED"))</f>
        <v/>
      </c>
      <c r="E10926">
        <f>IF(GL_Paste!$B10923="","",IFERROR(INDEX(AcctCat,MATCH(GL_Paste!$B10923&amp;"",AcctCode,0)),"UNKNOWN"))</f>
        <v/>
      </c>
      <c r="F10926">
        <f>IF(GL_Paste!$B10923="","",IFERROR(INDEX(AcctSub,MATCH(GL_Paste!$B10923&amp;"",AcctCode,0)),"UNKNOWN"))</f>
        <v/>
      </c>
    </row>
    <row r="10927">
      <c r="A10927" s="40">
        <f>IF(GL_Paste!$B10924="","",N(GL_Paste!$H10924)-N(GL_Paste!$G10924))</f>
        <v/>
      </c>
      <c r="B10927" s="43">
        <f>IF(GL_Paste!$B10924="","",DATE(YEAR(GL_Paste!$E10924),MONTH(GL_Paste!$E10924),1))</f>
        <v/>
      </c>
      <c r="C10927">
        <f>IF(GL_Paste!$B10924="","",IF(TRIM(GL_Paste!$M10924)&lt;&gt;"",TRIM(GL_Paste!$M10924),IFERROR(MID(GL_Paste!$I10924,FIND("[",GL_Paste!$I10924)+1,FIND("]",GL_Paste!$I10924)-FIND("[",GL_Paste!$I10924)-1),"")))</f>
        <v/>
      </c>
      <c r="D10927">
        <f>IF(GL_Paste!$B10924="","",IFERROR(INDEX(DeptName,MATCH($C10927,DeptTag,0)),"UNALLOCATED"))</f>
        <v/>
      </c>
      <c r="E10927">
        <f>IF(GL_Paste!$B10924="","",IFERROR(INDEX(AcctCat,MATCH(GL_Paste!$B10924&amp;"",AcctCode,0)),"UNKNOWN"))</f>
        <v/>
      </c>
      <c r="F10927">
        <f>IF(GL_Paste!$B10924="","",IFERROR(INDEX(AcctSub,MATCH(GL_Paste!$B10924&amp;"",AcctCode,0)),"UNKNOWN"))</f>
        <v/>
      </c>
    </row>
    <row r="10928">
      <c r="A10928" s="40">
        <f>IF(GL_Paste!$B10925="","",N(GL_Paste!$H10925)-N(GL_Paste!$G10925))</f>
        <v/>
      </c>
      <c r="B10928" s="43">
        <f>IF(GL_Paste!$B10925="","",DATE(YEAR(GL_Paste!$E10925),MONTH(GL_Paste!$E10925),1))</f>
        <v/>
      </c>
      <c r="C10928">
        <f>IF(GL_Paste!$B10925="","",IF(TRIM(GL_Paste!$M10925)&lt;&gt;"",TRIM(GL_Paste!$M10925),IFERROR(MID(GL_Paste!$I10925,FIND("[",GL_Paste!$I10925)+1,FIND("]",GL_Paste!$I10925)-FIND("[",GL_Paste!$I10925)-1),"")))</f>
        <v/>
      </c>
      <c r="D10928">
        <f>IF(GL_Paste!$B10925="","",IFERROR(INDEX(DeptName,MATCH($C10928,DeptTag,0)),"UNALLOCATED"))</f>
        <v/>
      </c>
      <c r="E10928">
        <f>IF(GL_Paste!$B10925="","",IFERROR(INDEX(AcctCat,MATCH(GL_Paste!$B10925&amp;"",AcctCode,0)),"UNKNOWN"))</f>
        <v/>
      </c>
      <c r="F10928">
        <f>IF(GL_Paste!$B10925="","",IFERROR(INDEX(AcctSub,MATCH(GL_Paste!$B10925&amp;"",AcctCode,0)),"UNKNOWN"))</f>
        <v/>
      </c>
    </row>
    <row r="10929">
      <c r="A10929" s="40">
        <f>IF(GL_Paste!$B10926="","",N(GL_Paste!$H10926)-N(GL_Paste!$G10926))</f>
        <v/>
      </c>
      <c r="B10929" s="43">
        <f>IF(GL_Paste!$B10926="","",DATE(YEAR(GL_Paste!$E10926),MONTH(GL_Paste!$E10926),1))</f>
        <v/>
      </c>
      <c r="C10929">
        <f>IF(GL_Paste!$B10926="","",IF(TRIM(GL_Paste!$M10926)&lt;&gt;"",TRIM(GL_Paste!$M10926),IFERROR(MID(GL_Paste!$I10926,FIND("[",GL_Paste!$I10926)+1,FIND("]",GL_Paste!$I10926)-FIND("[",GL_Paste!$I10926)-1),"")))</f>
        <v/>
      </c>
      <c r="D10929">
        <f>IF(GL_Paste!$B10926="","",IFERROR(INDEX(DeptName,MATCH($C10929,DeptTag,0)),"UNALLOCATED"))</f>
        <v/>
      </c>
      <c r="E10929">
        <f>IF(GL_Paste!$B10926="","",IFERROR(INDEX(AcctCat,MATCH(GL_Paste!$B10926&amp;"",AcctCode,0)),"UNKNOWN"))</f>
        <v/>
      </c>
      <c r="F10929">
        <f>IF(GL_Paste!$B10926="","",IFERROR(INDEX(AcctSub,MATCH(GL_Paste!$B10926&amp;"",AcctCode,0)),"UNKNOWN"))</f>
        <v/>
      </c>
    </row>
    <row r="10930">
      <c r="A10930" s="40">
        <f>IF(GL_Paste!$B10927="","",N(GL_Paste!$H10927)-N(GL_Paste!$G10927))</f>
        <v/>
      </c>
      <c r="B10930" s="43">
        <f>IF(GL_Paste!$B10927="","",DATE(YEAR(GL_Paste!$E10927),MONTH(GL_Paste!$E10927),1))</f>
        <v/>
      </c>
      <c r="C10930">
        <f>IF(GL_Paste!$B10927="","",IF(TRIM(GL_Paste!$M10927)&lt;&gt;"",TRIM(GL_Paste!$M10927),IFERROR(MID(GL_Paste!$I10927,FIND("[",GL_Paste!$I10927)+1,FIND("]",GL_Paste!$I10927)-FIND("[",GL_Paste!$I10927)-1),"")))</f>
        <v/>
      </c>
      <c r="D10930">
        <f>IF(GL_Paste!$B10927="","",IFERROR(INDEX(DeptName,MATCH($C10930,DeptTag,0)),"UNALLOCATED"))</f>
        <v/>
      </c>
      <c r="E10930">
        <f>IF(GL_Paste!$B10927="","",IFERROR(INDEX(AcctCat,MATCH(GL_Paste!$B10927&amp;"",AcctCode,0)),"UNKNOWN"))</f>
        <v/>
      </c>
      <c r="F10930">
        <f>IF(GL_Paste!$B10927="","",IFERROR(INDEX(AcctSub,MATCH(GL_Paste!$B10927&amp;"",AcctCode,0)),"UNKNOWN"))</f>
        <v/>
      </c>
    </row>
    <row r="10931">
      <c r="A10931" s="40">
        <f>IF(GL_Paste!$B10928="","",N(GL_Paste!$H10928)-N(GL_Paste!$G10928))</f>
        <v/>
      </c>
      <c r="B10931" s="43">
        <f>IF(GL_Paste!$B10928="","",DATE(YEAR(GL_Paste!$E10928),MONTH(GL_Paste!$E10928),1))</f>
        <v/>
      </c>
      <c r="C10931">
        <f>IF(GL_Paste!$B10928="","",IF(TRIM(GL_Paste!$M10928)&lt;&gt;"",TRIM(GL_Paste!$M10928),IFERROR(MID(GL_Paste!$I10928,FIND("[",GL_Paste!$I10928)+1,FIND("]",GL_Paste!$I10928)-FIND("[",GL_Paste!$I10928)-1),"")))</f>
        <v/>
      </c>
      <c r="D10931">
        <f>IF(GL_Paste!$B10928="","",IFERROR(INDEX(DeptName,MATCH($C10931,DeptTag,0)),"UNALLOCATED"))</f>
        <v/>
      </c>
      <c r="E10931">
        <f>IF(GL_Paste!$B10928="","",IFERROR(INDEX(AcctCat,MATCH(GL_Paste!$B10928&amp;"",AcctCode,0)),"UNKNOWN"))</f>
        <v/>
      </c>
      <c r="F10931">
        <f>IF(GL_Paste!$B10928="","",IFERROR(INDEX(AcctSub,MATCH(GL_Paste!$B10928&amp;"",AcctCode,0)),"UNKNOWN"))</f>
        <v/>
      </c>
    </row>
    <row r="10932">
      <c r="A10932" s="40">
        <f>IF(GL_Paste!$B10929="","",N(GL_Paste!$H10929)-N(GL_Paste!$G10929))</f>
        <v/>
      </c>
      <c r="B10932" s="43">
        <f>IF(GL_Paste!$B10929="","",DATE(YEAR(GL_Paste!$E10929),MONTH(GL_Paste!$E10929),1))</f>
        <v/>
      </c>
      <c r="C10932">
        <f>IF(GL_Paste!$B10929="","",IF(TRIM(GL_Paste!$M10929)&lt;&gt;"",TRIM(GL_Paste!$M10929),IFERROR(MID(GL_Paste!$I10929,FIND("[",GL_Paste!$I10929)+1,FIND("]",GL_Paste!$I10929)-FIND("[",GL_Paste!$I10929)-1),"")))</f>
        <v/>
      </c>
      <c r="D10932">
        <f>IF(GL_Paste!$B10929="","",IFERROR(INDEX(DeptName,MATCH($C10932,DeptTag,0)),"UNALLOCATED"))</f>
        <v/>
      </c>
      <c r="E10932">
        <f>IF(GL_Paste!$B10929="","",IFERROR(INDEX(AcctCat,MATCH(GL_Paste!$B10929&amp;"",AcctCode,0)),"UNKNOWN"))</f>
        <v/>
      </c>
      <c r="F10932">
        <f>IF(GL_Paste!$B10929="","",IFERROR(INDEX(AcctSub,MATCH(GL_Paste!$B10929&amp;"",AcctCode,0)),"UNKNOWN"))</f>
        <v/>
      </c>
    </row>
    <row r="10933">
      <c r="A10933" s="40">
        <f>IF(GL_Paste!$B10930="","",N(GL_Paste!$H10930)-N(GL_Paste!$G10930))</f>
        <v/>
      </c>
      <c r="B10933" s="43">
        <f>IF(GL_Paste!$B10930="","",DATE(YEAR(GL_Paste!$E10930),MONTH(GL_Paste!$E10930),1))</f>
        <v/>
      </c>
      <c r="C10933">
        <f>IF(GL_Paste!$B10930="","",IF(TRIM(GL_Paste!$M10930)&lt;&gt;"",TRIM(GL_Paste!$M10930),IFERROR(MID(GL_Paste!$I10930,FIND("[",GL_Paste!$I10930)+1,FIND("]",GL_Paste!$I10930)-FIND("[",GL_Paste!$I10930)-1),"")))</f>
        <v/>
      </c>
      <c r="D10933">
        <f>IF(GL_Paste!$B10930="","",IFERROR(INDEX(DeptName,MATCH($C10933,DeptTag,0)),"UNALLOCATED"))</f>
        <v/>
      </c>
      <c r="E10933">
        <f>IF(GL_Paste!$B10930="","",IFERROR(INDEX(AcctCat,MATCH(GL_Paste!$B10930&amp;"",AcctCode,0)),"UNKNOWN"))</f>
        <v/>
      </c>
      <c r="F10933">
        <f>IF(GL_Paste!$B10930="","",IFERROR(INDEX(AcctSub,MATCH(GL_Paste!$B10930&amp;"",AcctCode,0)),"UNKNOWN"))</f>
        <v/>
      </c>
    </row>
    <row r="10934">
      <c r="A10934" s="40">
        <f>IF(GL_Paste!$B10931="","",N(GL_Paste!$H10931)-N(GL_Paste!$G10931))</f>
        <v/>
      </c>
      <c r="B10934" s="43">
        <f>IF(GL_Paste!$B10931="","",DATE(YEAR(GL_Paste!$E10931),MONTH(GL_Paste!$E10931),1))</f>
        <v/>
      </c>
      <c r="C10934">
        <f>IF(GL_Paste!$B10931="","",IF(TRIM(GL_Paste!$M10931)&lt;&gt;"",TRIM(GL_Paste!$M10931),IFERROR(MID(GL_Paste!$I10931,FIND("[",GL_Paste!$I10931)+1,FIND("]",GL_Paste!$I10931)-FIND("[",GL_Paste!$I10931)-1),"")))</f>
        <v/>
      </c>
      <c r="D10934">
        <f>IF(GL_Paste!$B10931="","",IFERROR(INDEX(DeptName,MATCH($C10934,DeptTag,0)),"UNALLOCATED"))</f>
        <v/>
      </c>
      <c r="E10934">
        <f>IF(GL_Paste!$B10931="","",IFERROR(INDEX(AcctCat,MATCH(GL_Paste!$B10931&amp;"",AcctCode,0)),"UNKNOWN"))</f>
        <v/>
      </c>
      <c r="F10934">
        <f>IF(GL_Paste!$B10931="","",IFERROR(INDEX(AcctSub,MATCH(GL_Paste!$B10931&amp;"",AcctCode,0)),"UNKNOWN"))</f>
        <v/>
      </c>
    </row>
    <row r="10935">
      <c r="A10935" s="40">
        <f>IF(GL_Paste!$B10932="","",N(GL_Paste!$H10932)-N(GL_Paste!$G10932))</f>
        <v/>
      </c>
      <c r="B10935" s="43">
        <f>IF(GL_Paste!$B10932="","",DATE(YEAR(GL_Paste!$E10932),MONTH(GL_Paste!$E10932),1))</f>
        <v/>
      </c>
      <c r="C10935">
        <f>IF(GL_Paste!$B10932="","",IF(TRIM(GL_Paste!$M10932)&lt;&gt;"",TRIM(GL_Paste!$M10932),IFERROR(MID(GL_Paste!$I10932,FIND("[",GL_Paste!$I10932)+1,FIND("]",GL_Paste!$I10932)-FIND("[",GL_Paste!$I10932)-1),"")))</f>
        <v/>
      </c>
      <c r="D10935">
        <f>IF(GL_Paste!$B10932="","",IFERROR(INDEX(DeptName,MATCH($C10935,DeptTag,0)),"UNALLOCATED"))</f>
        <v/>
      </c>
      <c r="E10935">
        <f>IF(GL_Paste!$B10932="","",IFERROR(INDEX(AcctCat,MATCH(GL_Paste!$B10932&amp;"",AcctCode,0)),"UNKNOWN"))</f>
        <v/>
      </c>
      <c r="F10935">
        <f>IF(GL_Paste!$B10932="","",IFERROR(INDEX(AcctSub,MATCH(GL_Paste!$B10932&amp;"",AcctCode,0)),"UNKNOWN"))</f>
        <v/>
      </c>
    </row>
    <row r="10936">
      <c r="A10936" s="40">
        <f>IF(GL_Paste!$B10933="","",N(GL_Paste!$H10933)-N(GL_Paste!$G10933))</f>
        <v/>
      </c>
      <c r="B10936" s="43">
        <f>IF(GL_Paste!$B10933="","",DATE(YEAR(GL_Paste!$E10933),MONTH(GL_Paste!$E10933),1))</f>
        <v/>
      </c>
      <c r="C10936">
        <f>IF(GL_Paste!$B10933="","",IF(TRIM(GL_Paste!$M10933)&lt;&gt;"",TRIM(GL_Paste!$M10933),IFERROR(MID(GL_Paste!$I10933,FIND("[",GL_Paste!$I10933)+1,FIND("]",GL_Paste!$I10933)-FIND("[",GL_Paste!$I10933)-1),"")))</f>
        <v/>
      </c>
      <c r="D10936">
        <f>IF(GL_Paste!$B10933="","",IFERROR(INDEX(DeptName,MATCH($C10936,DeptTag,0)),"UNALLOCATED"))</f>
        <v/>
      </c>
      <c r="E10936">
        <f>IF(GL_Paste!$B10933="","",IFERROR(INDEX(AcctCat,MATCH(GL_Paste!$B10933&amp;"",AcctCode,0)),"UNKNOWN"))</f>
        <v/>
      </c>
      <c r="F10936">
        <f>IF(GL_Paste!$B10933="","",IFERROR(INDEX(AcctSub,MATCH(GL_Paste!$B10933&amp;"",AcctCode,0)),"UNKNOWN"))</f>
        <v/>
      </c>
    </row>
    <row r="10937">
      <c r="A10937" s="40">
        <f>IF(GL_Paste!$B10934="","",N(GL_Paste!$H10934)-N(GL_Paste!$G10934))</f>
        <v/>
      </c>
      <c r="B10937" s="43">
        <f>IF(GL_Paste!$B10934="","",DATE(YEAR(GL_Paste!$E10934),MONTH(GL_Paste!$E10934),1))</f>
        <v/>
      </c>
      <c r="C10937">
        <f>IF(GL_Paste!$B10934="","",IF(TRIM(GL_Paste!$M10934)&lt;&gt;"",TRIM(GL_Paste!$M10934),IFERROR(MID(GL_Paste!$I10934,FIND("[",GL_Paste!$I10934)+1,FIND("]",GL_Paste!$I10934)-FIND("[",GL_Paste!$I10934)-1),"")))</f>
        <v/>
      </c>
      <c r="D10937">
        <f>IF(GL_Paste!$B10934="","",IFERROR(INDEX(DeptName,MATCH($C10937,DeptTag,0)),"UNALLOCATED"))</f>
        <v/>
      </c>
      <c r="E10937">
        <f>IF(GL_Paste!$B10934="","",IFERROR(INDEX(AcctCat,MATCH(GL_Paste!$B10934&amp;"",AcctCode,0)),"UNKNOWN"))</f>
        <v/>
      </c>
      <c r="F10937">
        <f>IF(GL_Paste!$B10934="","",IFERROR(INDEX(AcctSub,MATCH(GL_Paste!$B10934&amp;"",AcctCode,0)),"UNKNOWN"))</f>
        <v/>
      </c>
    </row>
    <row r="10938">
      <c r="A10938" s="40">
        <f>IF(GL_Paste!$B10935="","",N(GL_Paste!$H10935)-N(GL_Paste!$G10935))</f>
        <v/>
      </c>
      <c r="B10938" s="43">
        <f>IF(GL_Paste!$B10935="","",DATE(YEAR(GL_Paste!$E10935),MONTH(GL_Paste!$E10935),1))</f>
        <v/>
      </c>
      <c r="C10938">
        <f>IF(GL_Paste!$B10935="","",IF(TRIM(GL_Paste!$M10935)&lt;&gt;"",TRIM(GL_Paste!$M10935),IFERROR(MID(GL_Paste!$I10935,FIND("[",GL_Paste!$I10935)+1,FIND("]",GL_Paste!$I10935)-FIND("[",GL_Paste!$I10935)-1),"")))</f>
        <v/>
      </c>
      <c r="D10938">
        <f>IF(GL_Paste!$B10935="","",IFERROR(INDEX(DeptName,MATCH($C10938,DeptTag,0)),"UNALLOCATED"))</f>
        <v/>
      </c>
      <c r="E10938">
        <f>IF(GL_Paste!$B10935="","",IFERROR(INDEX(AcctCat,MATCH(GL_Paste!$B10935&amp;"",AcctCode,0)),"UNKNOWN"))</f>
        <v/>
      </c>
      <c r="F10938">
        <f>IF(GL_Paste!$B10935="","",IFERROR(INDEX(AcctSub,MATCH(GL_Paste!$B10935&amp;"",AcctCode,0)),"UNKNOWN"))</f>
        <v/>
      </c>
    </row>
    <row r="10939">
      <c r="A10939" s="40">
        <f>IF(GL_Paste!$B10936="","",N(GL_Paste!$H10936)-N(GL_Paste!$G10936))</f>
        <v/>
      </c>
      <c r="B10939" s="43">
        <f>IF(GL_Paste!$B10936="","",DATE(YEAR(GL_Paste!$E10936),MONTH(GL_Paste!$E10936),1))</f>
        <v/>
      </c>
      <c r="C10939">
        <f>IF(GL_Paste!$B10936="","",IF(TRIM(GL_Paste!$M10936)&lt;&gt;"",TRIM(GL_Paste!$M10936),IFERROR(MID(GL_Paste!$I10936,FIND("[",GL_Paste!$I10936)+1,FIND("]",GL_Paste!$I10936)-FIND("[",GL_Paste!$I10936)-1),"")))</f>
        <v/>
      </c>
      <c r="D10939">
        <f>IF(GL_Paste!$B10936="","",IFERROR(INDEX(DeptName,MATCH($C10939,DeptTag,0)),"UNALLOCATED"))</f>
        <v/>
      </c>
      <c r="E10939">
        <f>IF(GL_Paste!$B10936="","",IFERROR(INDEX(AcctCat,MATCH(GL_Paste!$B10936&amp;"",AcctCode,0)),"UNKNOWN"))</f>
        <v/>
      </c>
      <c r="F10939">
        <f>IF(GL_Paste!$B10936="","",IFERROR(INDEX(AcctSub,MATCH(GL_Paste!$B10936&amp;"",AcctCode,0)),"UNKNOWN"))</f>
        <v/>
      </c>
    </row>
    <row r="10940">
      <c r="A10940" s="40">
        <f>IF(GL_Paste!$B10937="","",N(GL_Paste!$H10937)-N(GL_Paste!$G10937))</f>
        <v/>
      </c>
      <c r="B10940" s="43">
        <f>IF(GL_Paste!$B10937="","",DATE(YEAR(GL_Paste!$E10937),MONTH(GL_Paste!$E10937),1))</f>
        <v/>
      </c>
      <c r="C10940">
        <f>IF(GL_Paste!$B10937="","",IF(TRIM(GL_Paste!$M10937)&lt;&gt;"",TRIM(GL_Paste!$M10937),IFERROR(MID(GL_Paste!$I10937,FIND("[",GL_Paste!$I10937)+1,FIND("]",GL_Paste!$I10937)-FIND("[",GL_Paste!$I10937)-1),"")))</f>
        <v/>
      </c>
      <c r="D10940">
        <f>IF(GL_Paste!$B10937="","",IFERROR(INDEX(DeptName,MATCH($C10940,DeptTag,0)),"UNALLOCATED"))</f>
        <v/>
      </c>
      <c r="E10940">
        <f>IF(GL_Paste!$B10937="","",IFERROR(INDEX(AcctCat,MATCH(GL_Paste!$B10937&amp;"",AcctCode,0)),"UNKNOWN"))</f>
        <v/>
      </c>
      <c r="F10940">
        <f>IF(GL_Paste!$B10937="","",IFERROR(INDEX(AcctSub,MATCH(GL_Paste!$B10937&amp;"",AcctCode,0)),"UNKNOWN"))</f>
        <v/>
      </c>
    </row>
    <row r="10941">
      <c r="A10941" s="40">
        <f>IF(GL_Paste!$B10938="","",N(GL_Paste!$H10938)-N(GL_Paste!$G10938))</f>
        <v/>
      </c>
      <c r="B10941" s="43">
        <f>IF(GL_Paste!$B10938="","",DATE(YEAR(GL_Paste!$E10938),MONTH(GL_Paste!$E10938),1))</f>
        <v/>
      </c>
      <c r="C10941">
        <f>IF(GL_Paste!$B10938="","",IF(TRIM(GL_Paste!$M10938)&lt;&gt;"",TRIM(GL_Paste!$M10938),IFERROR(MID(GL_Paste!$I10938,FIND("[",GL_Paste!$I10938)+1,FIND("]",GL_Paste!$I10938)-FIND("[",GL_Paste!$I10938)-1),"")))</f>
        <v/>
      </c>
      <c r="D10941">
        <f>IF(GL_Paste!$B10938="","",IFERROR(INDEX(DeptName,MATCH($C10941,DeptTag,0)),"UNALLOCATED"))</f>
        <v/>
      </c>
      <c r="E10941">
        <f>IF(GL_Paste!$B10938="","",IFERROR(INDEX(AcctCat,MATCH(GL_Paste!$B10938&amp;"",AcctCode,0)),"UNKNOWN"))</f>
        <v/>
      </c>
      <c r="F10941">
        <f>IF(GL_Paste!$B10938="","",IFERROR(INDEX(AcctSub,MATCH(GL_Paste!$B10938&amp;"",AcctCode,0)),"UNKNOWN"))</f>
        <v/>
      </c>
    </row>
    <row r="10942">
      <c r="A10942" s="40">
        <f>IF(GL_Paste!$B10939="","",N(GL_Paste!$H10939)-N(GL_Paste!$G10939))</f>
        <v/>
      </c>
      <c r="B10942" s="43">
        <f>IF(GL_Paste!$B10939="","",DATE(YEAR(GL_Paste!$E10939),MONTH(GL_Paste!$E10939),1))</f>
        <v/>
      </c>
      <c r="C10942">
        <f>IF(GL_Paste!$B10939="","",IF(TRIM(GL_Paste!$M10939)&lt;&gt;"",TRIM(GL_Paste!$M10939),IFERROR(MID(GL_Paste!$I10939,FIND("[",GL_Paste!$I10939)+1,FIND("]",GL_Paste!$I10939)-FIND("[",GL_Paste!$I10939)-1),"")))</f>
        <v/>
      </c>
      <c r="D10942">
        <f>IF(GL_Paste!$B10939="","",IFERROR(INDEX(DeptName,MATCH($C10942,DeptTag,0)),"UNALLOCATED"))</f>
        <v/>
      </c>
      <c r="E10942">
        <f>IF(GL_Paste!$B10939="","",IFERROR(INDEX(AcctCat,MATCH(GL_Paste!$B10939&amp;"",AcctCode,0)),"UNKNOWN"))</f>
        <v/>
      </c>
      <c r="F10942">
        <f>IF(GL_Paste!$B10939="","",IFERROR(INDEX(AcctSub,MATCH(GL_Paste!$B10939&amp;"",AcctCode,0)),"UNKNOWN"))</f>
        <v/>
      </c>
    </row>
    <row r="10943">
      <c r="A10943" s="40">
        <f>IF(GL_Paste!$B10940="","",N(GL_Paste!$H10940)-N(GL_Paste!$G10940))</f>
        <v/>
      </c>
      <c r="B10943" s="43">
        <f>IF(GL_Paste!$B10940="","",DATE(YEAR(GL_Paste!$E10940),MONTH(GL_Paste!$E10940),1))</f>
        <v/>
      </c>
      <c r="C10943">
        <f>IF(GL_Paste!$B10940="","",IF(TRIM(GL_Paste!$M10940)&lt;&gt;"",TRIM(GL_Paste!$M10940),IFERROR(MID(GL_Paste!$I10940,FIND("[",GL_Paste!$I10940)+1,FIND("]",GL_Paste!$I10940)-FIND("[",GL_Paste!$I10940)-1),"")))</f>
        <v/>
      </c>
      <c r="D10943">
        <f>IF(GL_Paste!$B10940="","",IFERROR(INDEX(DeptName,MATCH($C10943,DeptTag,0)),"UNALLOCATED"))</f>
        <v/>
      </c>
      <c r="E10943">
        <f>IF(GL_Paste!$B10940="","",IFERROR(INDEX(AcctCat,MATCH(GL_Paste!$B10940&amp;"",AcctCode,0)),"UNKNOWN"))</f>
        <v/>
      </c>
      <c r="F10943">
        <f>IF(GL_Paste!$B10940="","",IFERROR(INDEX(AcctSub,MATCH(GL_Paste!$B10940&amp;"",AcctCode,0)),"UNKNOWN"))</f>
        <v/>
      </c>
    </row>
    <row r="10944">
      <c r="A10944" s="40">
        <f>IF(GL_Paste!$B10941="","",N(GL_Paste!$H10941)-N(GL_Paste!$G10941))</f>
        <v/>
      </c>
      <c r="B10944" s="43">
        <f>IF(GL_Paste!$B10941="","",DATE(YEAR(GL_Paste!$E10941),MONTH(GL_Paste!$E10941),1))</f>
        <v/>
      </c>
      <c r="C10944">
        <f>IF(GL_Paste!$B10941="","",IF(TRIM(GL_Paste!$M10941)&lt;&gt;"",TRIM(GL_Paste!$M10941),IFERROR(MID(GL_Paste!$I10941,FIND("[",GL_Paste!$I10941)+1,FIND("]",GL_Paste!$I10941)-FIND("[",GL_Paste!$I10941)-1),"")))</f>
        <v/>
      </c>
      <c r="D10944">
        <f>IF(GL_Paste!$B10941="","",IFERROR(INDEX(DeptName,MATCH($C10944,DeptTag,0)),"UNALLOCATED"))</f>
        <v/>
      </c>
      <c r="E10944">
        <f>IF(GL_Paste!$B10941="","",IFERROR(INDEX(AcctCat,MATCH(GL_Paste!$B10941&amp;"",AcctCode,0)),"UNKNOWN"))</f>
        <v/>
      </c>
      <c r="F10944">
        <f>IF(GL_Paste!$B10941="","",IFERROR(INDEX(AcctSub,MATCH(GL_Paste!$B10941&amp;"",AcctCode,0)),"UNKNOWN"))</f>
        <v/>
      </c>
    </row>
    <row r="10945">
      <c r="A10945" s="40">
        <f>IF(GL_Paste!$B10942="","",N(GL_Paste!$H10942)-N(GL_Paste!$G10942))</f>
        <v/>
      </c>
      <c r="B10945" s="43">
        <f>IF(GL_Paste!$B10942="","",DATE(YEAR(GL_Paste!$E10942),MONTH(GL_Paste!$E10942),1))</f>
        <v/>
      </c>
      <c r="C10945">
        <f>IF(GL_Paste!$B10942="","",IF(TRIM(GL_Paste!$M10942)&lt;&gt;"",TRIM(GL_Paste!$M10942),IFERROR(MID(GL_Paste!$I10942,FIND("[",GL_Paste!$I10942)+1,FIND("]",GL_Paste!$I10942)-FIND("[",GL_Paste!$I10942)-1),"")))</f>
        <v/>
      </c>
      <c r="D10945">
        <f>IF(GL_Paste!$B10942="","",IFERROR(INDEX(DeptName,MATCH($C10945,DeptTag,0)),"UNALLOCATED"))</f>
        <v/>
      </c>
      <c r="E10945">
        <f>IF(GL_Paste!$B10942="","",IFERROR(INDEX(AcctCat,MATCH(GL_Paste!$B10942&amp;"",AcctCode,0)),"UNKNOWN"))</f>
        <v/>
      </c>
      <c r="F10945">
        <f>IF(GL_Paste!$B10942="","",IFERROR(INDEX(AcctSub,MATCH(GL_Paste!$B10942&amp;"",AcctCode,0)),"UNKNOWN"))</f>
        <v/>
      </c>
    </row>
    <row r="10946">
      <c r="A10946" s="40">
        <f>IF(GL_Paste!$B10943="","",N(GL_Paste!$H10943)-N(GL_Paste!$G10943))</f>
        <v/>
      </c>
      <c r="B10946" s="43">
        <f>IF(GL_Paste!$B10943="","",DATE(YEAR(GL_Paste!$E10943),MONTH(GL_Paste!$E10943),1))</f>
        <v/>
      </c>
      <c r="C10946">
        <f>IF(GL_Paste!$B10943="","",IF(TRIM(GL_Paste!$M10943)&lt;&gt;"",TRIM(GL_Paste!$M10943),IFERROR(MID(GL_Paste!$I10943,FIND("[",GL_Paste!$I10943)+1,FIND("]",GL_Paste!$I10943)-FIND("[",GL_Paste!$I10943)-1),"")))</f>
        <v/>
      </c>
      <c r="D10946">
        <f>IF(GL_Paste!$B10943="","",IFERROR(INDEX(DeptName,MATCH($C10946,DeptTag,0)),"UNALLOCATED"))</f>
        <v/>
      </c>
      <c r="E10946">
        <f>IF(GL_Paste!$B10943="","",IFERROR(INDEX(AcctCat,MATCH(GL_Paste!$B10943&amp;"",AcctCode,0)),"UNKNOWN"))</f>
        <v/>
      </c>
      <c r="F10946">
        <f>IF(GL_Paste!$B10943="","",IFERROR(INDEX(AcctSub,MATCH(GL_Paste!$B10943&amp;"",AcctCode,0)),"UNKNOWN"))</f>
        <v/>
      </c>
    </row>
    <row r="10947">
      <c r="A10947" s="40">
        <f>IF(GL_Paste!$B10944="","",N(GL_Paste!$H10944)-N(GL_Paste!$G10944))</f>
        <v/>
      </c>
      <c r="B10947" s="43">
        <f>IF(GL_Paste!$B10944="","",DATE(YEAR(GL_Paste!$E10944),MONTH(GL_Paste!$E10944),1))</f>
        <v/>
      </c>
      <c r="C10947">
        <f>IF(GL_Paste!$B10944="","",IF(TRIM(GL_Paste!$M10944)&lt;&gt;"",TRIM(GL_Paste!$M10944),IFERROR(MID(GL_Paste!$I10944,FIND("[",GL_Paste!$I10944)+1,FIND("]",GL_Paste!$I10944)-FIND("[",GL_Paste!$I10944)-1),"")))</f>
        <v/>
      </c>
      <c r="D10947">
        <f>IF(GL_Paste!$B10944="","",IFERROR(INDEX(DeptName,MATCH($C10947,DeptTag,0)),"UNALLOCATED"))</f>
        <v/>
      </c>
      <c r="E10947">
        <f>IF(GL_Paste!$B10944="","",IFERROR(INDEX(AcctCat,MATCH(GL_Paste!$B10944&amp;"",AcctCode,0)),"UNKNOWN"))</f>
        <v/>
      </c>
      <c r="F10947">
        <f>IF(GL_Paste!$B10944="","",IFERROR(INDEX(AcctSub,MATCH(GL_Paste!$B10944&amp;"",AcctCode,0)),"UNKNOWN"))</f>
        <v/>
      </c>
    </row>
    <row r="10948">
      <c r="A10948" s="40">
        <f>IF(GL_Paste!$B10945="","",N(GL_Paste!$H10945)-N(GL_Paste!$G10945))</f>
        <v/>
      </c>
      <c r="B10948" s="43">
        <f>IF(GL_Paste!$B10945="","",DATE(YEAR(GL_Paste!$E10945),MONTH(GL_Paste!$E10945),1))</f>
        <v/>
      </c>
      <c r="C10948">
        <f>IF(GL_Paste!$B10945="","",IF(TRIM(GL_Paste!$M10945)&lt;&gt;"",TRIM(GL_Paste!$M10945),IFERROR(MID(GL_Paste!$I10945,FIND("[",GL_Paste!$I10945)+1,FIND("]",GL_Paste!$I10945)-FIND("[",GL_Paste!$I10945)-1),"")))</f>
        <v/>
      </c>
      <c r="D10948">
        <f>IF(GL_Paste!$B10945="","",IFERROR(INDEX(DeptName,MATCH($C10948,DeptTag,0)),"UNALLOCATED"))</f>
        <v/>
      </c>
      <c r="E10948">
        <f>IF(GL_Paste!$B10945="","",IFERROR(INDEX(AcctCat,MATCH(GL_Paste!$B10945&amp;"",AcctCode,0)),"UNKNOWN"))</f>
        <v/>
      </c>
      <c r="F10948">
        <f>IF(GL_Paste!$B10945="","",IFERROR(INDEX(AcctSub,MATCH(GL_Paste!$B10945&amp;"",AcctCode,0)),"UNKNOWN"))</f>
        <v/>
      </c>
    </row>
    <row r="10949">
      <c r="A10949" s="40">
        <f>IF(GL_Paste!$B10946="","",N(GL_Paste!$H10946)-N(GL_Paste!$G10946))</f>
        <v/>
      </c>
      <c r="B10949" s="43">
        <f>IF(GL_Paste!$B10946="","",DATE(YEAR(GL_Paste!$E10946),MONTH(GL_Paste!$E10946),1))</f>
        <v/>
      </c>
      <c r="C10949">
        <f>IF(GL_Paste!$B10946="","",IF(TRIM(GL_Paste!$M10946)&lt;&gt;"",TRIM(GL_Paste!$M10946),IFERROR(MID(GL_Paste!$I10946,FIND("[",GL_Paste!$I10946)+1,FIND("]",GL_Paste!$I10946)-FIND("[",GL_Paste!$I10946)-1),"")))</f>
        <v/>
      </c>
      <c r="D10949">
        <f>IF(GL_Paste!$B10946="","",IFERROR(INDEX(DeptName,MATCH($C10949,DeptTag,0)),"UNALLOCATED"))</f>
        <v/>
      </c>
      <c r="E10949">
        <f>IF(GL_Paste!$B10946="","",IFERROR(INDEX(AcctCat,MATCH(GL_Paste!$B10946&amp;"",AcctCode,0)),"UNKNOWN"))</f>
        <v/>
      </c>
      <c r="F10949">
        <f>IF(GL_Paste!$B10946="","",IFERROR(INDEX(AcctSub,MATCH(GL_Paste!$B10946&amp;"",AcctCode,0)),"UNKNOWN"))</f>
        <v/>
      </c>
    </row>
    <row r="10950">
      <c r="A10950" s="40">
        <f>IF(GL_Paste!$B10947="","",N(GL_Paste!$H10947)-N(GL_Paste!$G10947))</f>
        <v/>
      </c>
      <c r="B10950" s="43">
        <f>IF(GL_Paste!$B10947="","",DATE(YEAR(GL_Paste!$E10947),MONTH(GL_Paste!$E10947),1))</f>
        <v/>
      </c>
      <c r="C10950">
        <f>IF(GL_Paste!$B10947="","",IF(TRIM(GL_Paste!$M10947)&lt;&gt;"",TRIM(GL_Paste!$M10947),IFERROR(MID(GL_Paste!$I10947,FIND("[",GL_Paste!$I10947)+1,FIND("]",GL_Paste!$I10947)-FIND("[",GL_Paste!$I10947)-1),"")))</f>
        <v/>
      </c>
      <c r="D10950">
        <f>IF(GL_Paste!$B10947="","",IFERROR(INDEX(DeptName,MATCH($C10950,DeptTag,0)),"UNALLOCATED"))</f>
        <v/>
      </c>
      <c r="E10950">
        <f>IF(GL_Paste!$B10947="","",IFERROR(INDEX(AcctCat,MATCH(GL_Paste!$B10947&amp;"",AcctCode,0)),"UNKNOWN"))</f>
        <v/>
      </c>
      <c r="F10950">
        <f>IF(GL_Paste!$B10947="","",IFERROR(INDEX(AcctSub,MATCH(GL_Paste!$B10947&amp;"",AcctCode,0)),"UNKNOWN"))</f>
        <v/>
      </c>
    </row>
    <row r="10951">
      <c r="A10951" s="40">
        <f>IF(GL_Paste!$B10948="","",N(GL_Paste!$H10948)-N(GL_Paste!$G10948))</f>
        <v/>
      </c>
      <c r="B10951" s="43">
        <f>IF(GL_Paste!$B10948="","",DATE(YEAR(GL_Paste!$E10948),MONTH(GL_Paste!$E10948),1))</f>
        <v/>
      </c>
      <c r="C10951">
        <f>IF(GL_Paste!$B10948="","",IF(TRIM(GL_Paste!$M10948)&lt;&gt;"",TRIM(GL_Paste!$M10948),IFERROR(MID(GL_Paste!$I10948,FIND("[",GL_Paste!$I10948)+1,FIND("]",GL_Paste!$I10948)-FIND("[",GL_Paste!$I10948)-1),"")))</f>
        <v/>
      </c>
      <c r="D10951">
        <f>IF(GL_Paste!$B10948="","",IFERROR(INDEX(DeptName,MATCH($C10951,DeptTag,0)),"UNALLOCATED"))</f>
        <v/>
      </c>
      <c r="E10951">
        <f>IF(GL_Paste!$B10948="","",IFERROR(INDEX(AcctCat,MATCH(GL_Paste!$B10948&amp;"",AcctCode,0)),"UNKNOWN"))</f>
        <v/>
      </c>
      <c r="F10951">
        <f>IF(GL_Paste!$B10948="","",IFERROR(INDEX(AcctSub,MATCH(GL_Paste!$B10948&amp;"",AcctCode,0)),"UNKNOWN"))</f>
        <v/>
      </c>
    </row>
    <row r="10952">
      <c r="A10952" s="40">
        <f>IF(GL_Paste!$B10949="","",N(GL_Paste!$H10949)-N(GL_Paste!$G10949))</f>
        <v/>
      </c>
      <c r="B10952" s="43">
        <f>IF(GL_Paste!$B10949="","",DATE(YEAR(GL_Paste!$E10949),MONTH(GL_Paste!$E10949),1))</f>
        <v/>
      </c>
      <c r="C10952">
        <f>IF(GL_Paste!$B10949="","",IF(TRIM(GL_Paste!$M10949)&lt;&gt;"",TRIM(GL_Paste!$M10949),IFERROR(MID(GL_Paste!$I10949,FIND("[",GL_Paste!$I10949)+1,FIND("]",GL_Paste!$I10949)-FIND("[",GL_Paste!$I10949)-1),"")))</f>
        <v/>
      </c>
      <c r="D10952">
        <f>IF(GL_Paste!$B10949="","",IFERROR(INDEX(DeptName,MATCH($C10952,DeptTag,0)),"UNALLOCATED"))</f>
        <v/>
      </c>
      <c r="E10952">
        <f>IF(GL_Paste!$B10949="","",IFERROR(INDEX(AcctCat,MATCH(GL_Paste!$B10949&amp;"",AcctCode,0)),"UNKNOWN"))</f>
        <v/>
      </c>
      <c r="F10952">
        <f>IF(GL_Paste!$B10949="","",IFERROR(INDEX(AcctSub,MATCH(GL_Paste!$B10949&amp;"",AcctCode,0)),"UNKNOWN"))</f>
        <v/>
      </c>
    </row>
    <row r="10953">
      <c r="A10953" s="40">
        <f>IF(GL_Paste!$B10950="","",N(GL_Paste!$H10950)-N(GL_Paste!$G10950))</f>
        <v/>
      </c>
      <c r="B10953" s="43">
        <f>IF(GL_Paste!$B10950="","",DATE(YEAR(GL_Paste!$E10950),MONTH(GL_Paste!$E10950),1))</f>
        <v/>
      </c>
      <c r="C10953">
        <f>IF(GL_Paste!$B10950="","",IF(TRIM(GL_Paste!$M10950)&lt;&gt;"",TRIM(GL_Paste!$M10950),IFERROR(MID(GL_Paste!$I10950,FIND("[",GL_Paste!$I10950)+1,FIND("]",GL_Paste!$I10950)-FIND("[",GL_Paste!$I10950)-1),"")))</f>
        <v/>
      </c>
      <c r="D10953">
        <f>IF(GL_Paste!$B10950="","",IFERROR(INDEX(DeptName,MATCH($C10953,DeptTag,0)),"UNALLOCATED"))</f>
        <v/>
      </c>
      <c r="E10953">
        <f>IF(GL_Paste!$B10950="","",IFERROR(INDEX(AcctCat,MATCH(GL_Paste!$B10950&amp;"",AcctCode,0)),"UNKNOWN"))</f>
        <v/>
      </c>
      <c r="F10953">
        <f>IF(GL_Paste!$B10950="","",IFERROR(INDEX(AcctSub,MATCH(GL_Paste!$B10950&amp;"",AcctCode,0)),"UNKNOWN"))</f>
        <v/>
      </c>
    </row>
    <row r="10954">
      <c r="A10954" s="40">
        <f>IF(GL_Paste!$B10951="","",N(GL_Paste!$H10951)-N(GL_Paste!$G10951))</f>
        <v/>
      </c>
      <c r="B10954" s="43">
        <f>IF(GL_Paste!$B10951="","",DATE(YEAR(GL_Paste!$E10951),MONTH(GL_Paste!$E10951),1))</f>
        <v/>
      </c>
      <c r="C10954">
        <f>IF(GL_Paste!$B10951="","",IF(TRIM(GL_Paste!$M10951)&lt;&gt;"",TRIM(GL_Paste!$M10951),IFERROR(MID(GL_Paste!$I10951,FIND("[",GL_Paste!$I10951)+1,FIND("]",GL_Paste!$I10951)-FIND("[",GL_Paste!$I10951)-1),"")))</f>
        <v/>
      </c>
      <c r="D10954">
        <f>IF(GL_Paste!$B10951="","",IFERROR(INDEX(DeptName,MATCH($C10954,DeptTag,0)),"UNALLOCATED"))</f>
        <v/>
      </c>
      <c r="E10954">
        <f>IF(GL_Paste!$B10951="","",IFERROR(INDEX(AcctCat,MATCH(GL_Paste!$B10951&amp;"",AcctCode,0)),"UNKNOWN"))</f>
        <v/>
      </c>
      <c r="F10954">
        <f>IF(GL_Paste!$B10951="","",IFERROR(INDEX(AcctSub,MATCH(GL_Paste!$B10951&amp;"",AcctCode,0)),"UNKNOWN"))</f>
        <v/>
      </c>
    </row>
    <row r="10955">
      <c r="A10955" s="40">
        <f>IF(GL_Paste!$B10952="","",N(GL_Paste!$H10952)-N(GL_Paste!$G10952))</f>
        <v/>
      </c>
      <c r="B10955" s="43">
        <f>IF(GL_Paste!$B10952="","",DATE(YEAR(GL_Paste!$E10952),MONTH(GL_Paste!$E10952),1))</f>
        <v/>
      </c>
      <c r="C10955">
        <f>IF(GL_Paste!$B10952="","",IF(TRIM(GL_Paste!$M10952)&lt;&gt;"",TRIM(GL_Paste!$M10952),IFERROR(MID(GL_Paste!$I10952,FIND("[",GL_Paste!$I10952)+1,FIND("]",GL_Paste!$I10952)-FIND("[",GL_Paste!$I10952)-1),"")))</f>
        <v/>
      </c>
      <c r="D10955">
        <f>IF(GL_Paste!$B10952="","",IFERROR(INDEX(DeptName,MATCH($C10955,DeptTag,0)),"UNALLOCATED"))</f>
        <v/>
      </c>
      <c r="E10955">
        <f>IF(GL_Paste!$B10952="","",IFERROR(INDEX(AcctCat,MATCH(GL_Paste!$B10952&amp;"",AcctCode,0)),"UNKNOWN"))</f>
        <v/>
      </c>
      <c r="F10955">
        <f>IF(GL_Paste!$B10952="","",IFERROR(INDEX(AcctSub,MATCH(GL_Paste!$B10952&amp;"",AcctCode,0)),"UNKNOWN"))</f>
        <v/>
      </c>
    </row>
    <row r="10956">
      <c r="A10956" s="40">
        <f>IF(GL_Paste!$B10953="","",N(GL_Paste!$H10953)-N(GL_Paste!$G10953))</f>
        <v/>
      </c>
      <c r="B10956" s="43">
        <f>IF(GL_Paste!$B10953="","",DATE(YEAR(GL_Paste!$E10953),MONTH(GL_Paste!$E10953),1))</f>
        <v/>
      </c>
      <c r="C10956">
        <f>IF(GL_Paste!$B10953="","",IF(TRIM(GL_Paste!$M10953)&lt;&gt;"",TRIM(GL_Paste!$M10953),IFERROR(MID(GL_Paste!$I10953,FIND("[",GL_Paste!$I10953)+1,FIND("]",GL_Paste!$I10953)-FIND("[",GL_Paste!$I10953)-1),"")))</f>
        <v/>
      </c>
      <c r="D10956">
        <f>IF(GL_Paste!$B10953="","",IFERROR(INDEX(DeptName,MATCH($C10956,DeptTag,0)),"UNALLOCATED"))</f>
        <v/>
      </c>
      <c r="E10956">
        <f>IF(GL_Paste!$B10953="","",IFERROR(INDEX(AcctCat,MATCH(GL_Paste!$B10953&amp;"",AcctCode,0)),"UNKNOWN"))</f>
        <v/>
      </c>
      <c r="F10956">
        <f>IF(GL_Paste!$B10953="","",IFERROR(INDEX(AcctSub,MATCH(GL_Paste!$B10953&amp;"",AcctCode,0)),"UNKNOWN"))</f>
        <v/>
      </c>
    </row>
    <row r="10957">
      <c r="A10957" s="40">
        <f>IF(GL_Paste!$B10954="","",N(GL_Paste!$H10954)-N(GL_Paste!$G10954))</f>
        <v/>
      </c>
      <c r="B10957" s="43">
        <f>IF(GL_Paste!$B10954="","",DATE(YEAR(GL_Paste!$E10954),MONTH(GL_Paste!$E10954),1))</f>
        <v/>
      </c>
      <c r="C10957">
        <f>IF(GL_Paste!$B10954="","",IF(TRIM(GL_Paste!$M10954)&lt;&gt;"",TRIM(GL_Paste!$M10954),IFERROR(MID(GL_Paste!$I10954,FIND("[",GL_Paste!$I10954)+1,FIND("]",GL_Paste!$I10954)-FIND("[",GL_Paste!$I10954)-1),"")))</f>
        <v/>
      </c>
      <c r="D10957">
        <f>IF(GL_Paste!$B10954="","",IFERROR(INDEX(DeptName,MATCH($C10957,DeptTag,0)),"UNALLOCATED"))</f>
        <v/>
      </c>
      <c r="E10957">
        <f>IF(GL_Paste!$B10954="","",IFERROR(INDEX(AcctCat,MATCH(GL_Paste!$B10954&amp;"",AcctCode,0)),"UNKNOWN"))</f>
        <v/>
      </c>
      <c r="F10957">
        <f>IF(GL_Paste!$B10954="","",IFERROR(INDEX(AcctSub,MATCH(GL_Paste!$B10954&amp;"",AcctCode,0)),"UNKNOWN"))</f>
        <v/>
      </c>
    </row>
    <row r="10958">
      <c r="A10958" s="40">
        <f>IF(GL_Paste!$B10955="","",N(GL_Paste!$H10955)-N(GL_Paste!$G10955))</f>
        <v/>
      </c>
      <c r="B10958" s="43">
        <f>IF(GL_Paste!$B10955="","",DATE(YEAR(GL_Paste!$E10955),MONTH(GL_Paste!$E10955),1))</f>
        <v/>
      </c>
      <c r="C10958">
        <f>IF(GL_Paste!$B10955="","",IF(TRIM(GL_Paste!$M10955)&lt;&gt;"",TRIM(GL_Paste!$M10955),IFERROR(MID(GL_Paste!$I10955,FIND("[",GL_Paste!$I10955)+1,FIND("]",GL_Paste!$I10955)-FIND("[",GL_Paste!$I10955)-1),"")))</f>
        <v/>
      </c>
      <c r="D10958">
        <f>IF(GL_Paste!$B10955="","",IFERROR(INDEX(DeptName,MATCH($C10958,DeptTag,0)),"UNALLOCATED"))</f>
        <v/>
      </c>
      <c r="E10958">
        <f>IF(GL_Paste!$B10955="","",IFERROR(INDEX(AcctCat,MATCH(GL_Paste!$B10955&amp;"",AcctCode,0)),"UNKNOWN"))</f>
        <v/>
      </c>
      <c r="F10958">
        <f>IF(GL_Paste!$B10955="","",IFERROR(INDEX(AcctSub,MATCH(GL_Paste!$B10955&amp;"",AcctCode,0)),"UNKNOWN"))</f>
        <v/>
      </c>
    </row>
    <row r="10959">
      <c r="A10959" s="40">
        <f>IF(GL_Paste!$B10956="","",N(GL_Paste!$H10956)-N(GL_Paste!$G10956))</f>
        <v/>
      </c>
      <c r="B10959" s="43">
        <f>IF(GL_Paste!$B10956="","",DATE(YEAR(GL_Paste!$E10956),MONTH(GL_Paste!$E10956),1))</f>
        <v/>
      </c>
      <c r="C10959">
        <f>IF(GL_Paste!$B10956="","",IF(TRIM(GL_Paste!$M10956)&lt;&gt;"",TRIM(GL_Paste!$M10956),IFERROR(MID(GL_Paste!$I10956,FIND("[",GL_Paste!$I10956)+1,FIND("]",GL_Paste!$I10956)-FIND("[",GL_Paste!$I10956)-1),"")))</f>
        <v/>
      </c>
      <c r="D10959">
        <f>IF(GL_Paste!$B10956="","",IFERROR(INDEX(DeptName,MATCH($C10959,DeptTag,0)),"UNALLOCATED"))</f>
        <v/>
      </c>
      <c r="E10959">
        <f>IF(GL_Paste!$B10956="","",IFERROR(INDEX(AcctCat,MATCH(GL_Paste!$B10956&amp;"",AcctCode,0)),"UNKNOWN"))</f>
        <v/>
      </c>
      <c r="F10959">
        <f>IF(GL_Paste!$B10956="","",IFERROR(INDEX(AcctSub,MATCH(GL_Paste!$B10956&amp;"",AcctCode,0)),"UNKNOWN"))</f>
        <v/>
      </c>
    </row>
    <row r="10960">
      <c r="A10960" s="40">
        <f>IF(GL_Paste!$B10957="","",N(GL_Paste!$H10957)-N(GL_Paste!$G10957))</f>
        <v/>
      </c>
      <c r="B10960" s="43">
        <f>IF(GL_Paste!$B10957="","",DATE(YEAR(GL_Paste!$E10957),MONTH(GL_Paste!$E10957),1))</f>
        <v/>
      </c>
      <c r="C10960">
        <f>IF(GL_Paste!$B10957="","",IF(TRIM(GL_Paste!$M10957)&lt;&gt;"",TRIM(GL_Paste!$M10957),IFERROR(MID(GL_Paste!$I10957,FIND("[",GL_Paste!$I10957)+1,FIND("]",GL_Paste!$I10957)-FIND("[",GL_Paste!$I10957)-1),"")))</f>
        <v/>
      </c>
      <c r="D10960">
        <f>IF(GL_Paste!$B10957="","",IFERROR(INDEX(DeptName,MATCH($C10960,DeptTag,0)),"UNALLOCATED"))</f>
        <v/>
      </c>
      <c r="E10960">
        <f>IF(GL_Paste!$B10957="","",IFERROR(INDEX(AcctCat,MATCH(GL_Paste!$B10957&amp;"",AcctCode,0)),"UNKNOWN"))</f>
        <v/>
      </c>
      <c r="F10960">
        <f>IF(GL_Paste!$B10957="","",IFERROR(INDEX(AcctSub,MATCH(GL_Paste!$B10957&amp;"",AcctCode,0)),"UNKNOWN"))</f>
        <v/>
      </c>
    </row>
    <row r="10961">
      <c r="A10961" s="40">
        <f>IF(GL_Paste!$B10958="","",N(GL_Paste!$H10958)-N(GL_Paste!$G10958))</f>
        <v/>
      </c>
      <c r="B10961" s="43">
        <f>IF(GL_Paste!$B10958="","",DATE(YEAR(GL_Paste!$E10958),MONTH(GL_Paste!$E10958),1))</f>
        <v/>
      </c>
      <c r="C10961">
        <f>IF(GL_Paste!$B10958="","",IF(TRIM(GL_Paste!$M10958)&lt;&gt;"",TRIM(GL_Paste!$M10958),IFERROR(MID(GL_Paste!$I10958,FIND("[",GL_Paste!$I10958)+1,FIND("]",GL_Paste!$I10958)-FIND("[",GL_Paste!$I10958)-1),"")))</f>
        <v/>
      </c>
      <c r="D10961">
        <f>IF(GL_Paste!$B10958="","",IFERROR(INDEX(DeptName,MATCH($C10961,DeptTag,0)),"UNALLOCATED"))</f>
        <v/>
      </c>
      <c r="E10961">
        <f>IF(GL_Paste!$B10958="","",IFERROR(INDEX(AcctCat,MATCH(GL_Paste!$B10958&amp;"",AcctCode,0)),"UNKNOWN"))</f>
        <v/>
      </c>
      <c r="F10961">
        <f>IF(GL_Paste!$B10958="","",IFERROR(INDEX(AcctSub,MATCH(GL_Paste!$B10958&amp;"",AcctCode,0)),"UNKNOWN"))</f>
        <v/>
      </c>
    </row>
    <row r="10962">
      <c r="A10962" s="40">
        <f>IF(GL_Paste!$B10959="","",N(GL_Paste!$H10959)-N(GL_Paste!$G10959))</f>
        <v/>
      </c>
      <c r="B10962" s="43">
        <f>IF(GL_Paste!$B10959="","",DATE(YEAR(GL_Paste!$E10959),MONTH(GL_Paste!$E10959),1))</f>
        <v/>
      </c>
      <c r="C10962">
        <f>IF(GL_Paste!$B10959="","",IF(TRIM(GL_Paste!$M10959)&lt;&gt;"",TRIM(GL_Paste!$M10959),IFERROR(MID(GL_Paste!$I10959,FIND("[",GL_Paste!$I10959)+1,FIND("]",GL_Paste!$I10959)-FIND("[",GL_Paste!$I10959)-1),"")))</f>
        <v/>
      </c>
      <c r="D10962">
        <f>IF(GL_Paste!$B10959="","",IFERROR(INDEX(DeptName,MATCH($C10962,DeptTag,0)),"UNALLOCATED"))</f>
        <v/>
      </c>
      <c r="E10962">
        <f>IF(GL_Paste!$B10959="","",IFERROR(INDEX(AcctCat,MATCH(GL_Paste!$B10959&amp;"",AcctCode,0)),"UNKNOWN"))</f>
        <v/>
      </c>
      <c r="F10962">
        <f>IF(GL_Paste!$B10959="","",IFERROR(INDEX(AcctSub,MATCH(GL_Paste!$B10959&amp;"",AcctCode,0)),"UNKNOWN"))</f>
        <v/>
      </c>
    </row>
    <row r="10963">
      <c r="A10963" s="40">
        <f>IF(GL_Paste!$B10960="","",N(GL_Paste!$H10960)-N(GL_Paste!$G10960))</f>
        <v/>
      </c>
      <c r="B10963" s="43">
        <f>IF(GL_Paste!$B10960="","",DATE(YEAR(GL_Paste!$E10960),MONTH(GL_Paste!$E10960),1))</f>
        <v/>
      </c>
      <c r="C10963">
        <f>IF(GL_Paste!$B10960="","",IF(TRIM(GL_Paste!$M10960)&lt;&gt;"",TRIM(GL_Paste!$M10960),IFERROR(MID(GL_Paste!$I10960,FIND("[",GL_Paste!$I10960)+1,FIND("]",GL_Paste!$I10960)-FIND("[",GL_Paste!$I10960)-1),"")))</f>
        <v/>
      </c>
      <c r="D10963">
        <f>IF(GL_Paste!$B10960="","",IFERROR(INDEX(DeptName,MATCH($C10963,DeptTag,0)),"UNALLOCATED"))</f>
        <v/>
      </c>
      <c r="E10963">
        <f>IF(GL_Paste!$B10960="","",IFERROR(INDEX(AcctCat,MATCH(GL_Paste!$B10960&amp;"",AcctCode,0)),"UNKNOWN"))</f>
        <v/>
      </c>
      <c r="F10963">
        <f>IF(GL_Paste!$B10960="","",IFERROR(INDEX(AcctSub,MATCH(GL_Paste!$B10960&amp;"",AcctCode,0)),"UNKNOWN"))</f>
        <v/>
      </c>
    </row>
    <row r="10964">
      <c r="A10964" s="40">
        <f>IF(GL_Paste!$B10961="","",N(GL_Paste!$H10961)-N(GL_Paste!$G10961))</f>
        <v/>
      </c>
      <c r="B10964" s="43">
        <f>IF(GL_Paste!$B10961="","",DATE(YEAR(GL_Paste!$E10961),MONTH(GL_Paste!$E10961),1))</f>
        <v/>
      </c>
      <c r="C10964">
        <f>IF(GL_Paste!$B10961="","",IF(TRIM(GL_Paste!$M10961)&lt;&gt;"",TRIM(GL_Paste!$M10961),IFERROR(MID(GL_Paste!$I10961,FIND("[",GL_Paste!$I10961)+1,FIND("]",GL_Paste!$I10961)-FIND("[",GL_Paste!$I10961)-1),"")))</f>
        <v/>
      </c>
      <c r="D10964">
        <f>IF(GL_Paste!$B10961="","",IFERROR(INDEX(DeptName,MATCH($C10964,DeptTag,0)),"UNALLOCATED"))</f>
        <v/>
      </c>
      <c r="E10964">
        <f>IF(GL_Paste!$B10961="","",IFERROR(INDEX(AcctCat,MATCH(GL_Paste!$B10961&amp;"",AcctCode,0)),"UNKNOWN"))</f>
        <v/>
      </c>
      <c r="F10964">
        <f>IF(GL_Paste!$B10961="","",IFERROR(INDEX(AcctSub,MATCH(GL_Paste!$B10961&amp;"",AcctCode,0)),"UNKNOWN"))</f>
        <v/>
      </c>
    </row>
    <row r="10965">
      <c r="A10965" s="40">
        <f>IF(GL_Paste!$B10962="","",N(GL_Paste!$H10962)-N(GL_Paste!$G10962))</f>
        <v/>
      </c>
      <c r="B10965" s="43">
        <f>IF(GL_Paste!$B10962="","",DATE(YEAR(GL_Paste!$E10962),MONTH(GL_Paste!$E10962),1))</f>
        <v/>
      </c>
      <c r="C10965">
        <f>IF(GL_Paste!$B10962="","",IF(TRIM(GL_Paste!$M10962)&lt;&gt;"",TRIM(GL_Paste!$M10962),IFERROR(MID(GL_Paste!$I10962,FIND("[",GL_Paste!$I10962)+1,FIND("]",GL_Paste!$I10962)-FIND("[",GL_Paste!$I10962)-1),"")))</f>
        <v/>
      </c>
      <c r="D10965">
        <f>IF(GL_Paste!$B10962="","",IFERROR(INDEX(DeptName,MATCH($C10965,DeptTag,0)),"UNALLOCATED"))</f>
        <v/>
      </c>
      <c r="E10965">
        <f>IF(GL_Paste!$B10962="","",IFERROR(INDEX(AcctCat,MATCH(GL_Paste!$B10962&amp;"",AcctCode,0)),"UNKNOWN"))</f>
        <v/>
      </c>
      <c r="F10965">
        <f>IF(GL_Paste!$B10962="","",IFERROR(INDEX(AcctSub,MATCH(GL_Paste!$B10962&amp;"",AcctCode,0)),"UNKNOWN"))</f>
        <v/>
      </c>
    </row>
    <row r="10966">
      <c r="A10966" s="40">
        <f>IF(GL_Paste!$B10963="","",N(GL_Paste!$H10963)-N(GL_Paste!$G10963))</f>
        <v/>
      </c>
      <c r="B10966" s="43">
        <f>IF(GL_Paste!$B10963="","",DATE(YEAR(GL_Paste!$E10963),MONTH(GL_Paste!$E10963),1))</f>
        <v/>
      </c>
      <c r="C10966">
        <f>IF(GL_Paste!$B10963="","",IF(TRIM(GL_Paste!$M10963)&lt;&gt;"",TRIM(GL_Paste!$M10963),IFERROR(MID(GL_Paste!$I10963,FIND("[",GL_Paste!$I10963)+1,FIND("]",GL_Paste!$I10963)-FIND("[",GL_Paste!$I10963)-1),"")))</f>
        <v/>
      </c>
      <c r="D10966">
        <f>IF(GL_Paste!$B10963="","",IFERROR(INDEX(DeptName,MATCH($C10966,DeptTag,0)),"UNALLOCATED"))</f>
        <v/>
      </c>
      <c r="E10966">
        <f>IF(GL_Paste!$B10963="","",IFERROR(INDEX(AcctCat,MATCH(GL_Paste!$B10963&amp;"",AcctCode,0)),"UNKNOWN"))</f>
        <v/>
      </c>
      <c r="F10966">
        <f>IF(GL_Paste!$B10963="","",IFERROR(INDEX(AcctSub,MATCH(GL_Paste!$B10963&amp;"",AcctCode,0)),"UNKNOWN"))</f>
        <v/>
      </c>
    </row>
    <row r="10967">
      <c r="A10967" s="40">
        <f>IF(GL_Paste!$B10964="","",N(GL_Paste!$H10964)-N(GL_Paste!$G10964))</f>
        <v/>
      </c>
      <c r="B10967" s="43">
        <f>IF(GL_Paste!$B10964="","",DATE(YEAR(GL_Paste!$E10964),MONTH(GL_Paste!$E10964),1))</f>
        <v/>
      </c>
      <c r="C10967">
        <f>IF(GL_Paste!$B10964="","",IF(TRIM(GL_Paste!$M10964)&lt;&gt;"",TRIM(GL_Paste!$M10964),IFERROR(MID(GL_Paste!$I10964,FIND("[",GL_Paste!$I10964)+1,FIND("]",GL_Paste!$I10964)-FIND("[",GL_Paste!$I10964)-1),"")))</f>
        <v/>
      </c>
      <c r="D10967">
        <f>IF(GL_Paste!$B10964="","",IFERROR(INDEX(DeptName,MATCH($C10967,DeptTag,0)),"UNALLOCATED"))</f>
        <v/>
      </c>
      <c r="E10967">
        <f>IF(GL_Paste!$B10964="","",IFERROR(INDEX(AcctCat,MATCH(GL_Paste!$B10964&amp;"",AcctCode,0)),"UNKNOWN"))</f>
        <v/>
      </c>
      <c r="F10967">
        <f>IF(GL_Paste!$B10964="","",IFERROR(INDEX(AcctSub,MATCH(GL_Paste!$B10964&amp;"",AcctCode,0)),"UNKNOWN"))</f>
        <v/>
      </c>
    </row>
    <row r="10968">
      <c r="A10968" s="40">
        <f>IF(GL_Paste!$B10965="","",N(GL_Paste!$H10965)-N(GL_Paste!$G10965))</f>
        <v/>
      </c>
      <c r="B10968" s="43">
        <f>IF(GL_Paste!$B10965="","",DATE(YEAR(GL_Paste!$E10965),MONTH(GL_Paste!$E10965),1))</f>
        <v/>
      </c>
      <c r="C10968">
        <f>IF(GL_Paste!$B10965="","",IF(TRIM(GL_Paste!$M10965)&lt;&gt;"",TRIM(GL_Paste!$M10965),IFERROR(MID(GL_Paste!$I10965,FIND("[",GL_Paste!$I10965)+1,FIND("]",GL_Paste!$I10965)-FIND("[",GL_Paste!$I10965)-1),"")))</f>
        <v/>
      </c>
      <c r="D10968">
        <f>IF(GL_Paste!$B10965="","",IFERROR(INDEX(DeptName,MATCH($C10968,DeptTag,0)),"UNALLOCATED"))</f>
        <v/>
      </c>
      <c r="E10968">
        <f>IF(GL_Paste!$B10965="","",IFERROR(INDEX(AcctCat,MATCH(GL_Paste!$B10965&amp;"",AcctCode,0)),"UNKNOWN"))</f>
        <v/>
      </c>
      <c r="F10968">
        <f>IF(GL_Paste!$B10965="","",IFERROR(INDEX(AcctSub,MATCH(GL_Paste!$B10965&amp;"",AcctCode,0)),"UNKNOWN"))</f>
        <v/>
      </c>
    </row>
    <row r="10969">
      <c r="A10969" s="40">
        <f>IF(GL_Paste!$B10966="","",N(GL_Paste!$H10966)-N(GL_Paste!$G10966))</f>
        <v/>
      </c>
      <c r="B10969" s="43">
        <f>IF(GL_Paste!$B10966="","",DATE(YEAR(GL_Paste!$E10966),MONTH(GL_Paste!$E10966),1))</f>
        <v/>
      </c>
      <c r="C10969">
        <f>IF(GL_Paste!$B10966="","",IF(TRIM(GL_Paste!$M10966)&lt;&gt;"",TRIM(GL_Paste!$M10966),IFERROR(MID(GL_Paste!$I10966,FIND("[",GL_Paste!$I10966)+1,FIND("]",GL_Paste!$I10966)-FIND("[",GL_Paste!$I10966)-1),"")))</f>
        <v/>
      </c>
      <c r="D10969">
        <f>IF(GL_Paste!$B10966="","",IFERROR(INDEX(DeptName,MATCH($C10969,DeptTag,0)),"UNALLOCATED"))</f>
        <v/>
      </c>
      <c r="E10969">
        <f>IF(GL_Paste!$B10966="","",IFERROR(INDEX(AcctCat,MATCH(GL_Paste!$B10966&amp;"",AcctCode,0)),"UNKNOWN"))</f>
        <v/>
      </c>
      <c r="F10969">
        <f>IF(GL_Paste!$B10966="","",IFERROR(INDEX(AcctSub,MATCH(GL_Paste!$B10966&amp;"",AcctCode,0)),"UNKNOWN"))</f>
        <v/>
      </c>
    </row>
    <row r="10970">
      <c r="A10970" s="40">
        <f>IF(GL_Paste!$B10967="","",N(GL_Paste!$H10967)-N(GL_Paste!$G10967))</f>
        <v/>
      </c>
      <c r="B10970" s="43">
        <f>IF(GL_Paste!$B10967="","",DATE(YEAR(GL_Paste!$E10967),MONTH(GL_Paste!$E10967),1))</f>
        <v/>
      </c>
      <c r="C10970">
        <f>IF(GL_Paste!$B10967="","",IF(TRIM(GL_Paste!$M10967)&lt;&gt;"",TRIM(GL_Paste!$M10967),IFERROR(MID(GL_Paste!$I10967,FIND("[",GL_Paste!$I10967)+1,FIND("]",GL_Paste!$I10967)-FIND("[",GL_Paste!$I10967)-1),"")))</f>
        <v/>
      </c>
      <c r="D10970">
        <f>IF(GL_Paste!$B10967="","",IFERROR(INDEX(DeptName,MATCH($C10970,DeptTag,0)),"UNALLOCATED"))</f>
        <v/>
      </c>
      <c r="E10970">
        <f>IF(GL_Paste!$B10967="","",IFERROR(INDEX(AcctCat,MATCH(GL_Paste!$B10967&amp;"",AcctCode,0)),"UNKNOWN"))</f>
        <v/>
      </c>
      <c r="F10970">
        <f>IF(GL_Paste!$B10967="","",IFERROR(INDEX(AcctSub,MATCH(GL_Paste!$B10967&amp;"",AcctCode,0)),"UNKNOWN"))</f>
        <v/>
      </c>
    </row>
    <row r="10971">
      <c r="A10971" s="40">
        <f>IF(GL_Paste!$B10968="","",N(GL_Paste!$H10968)-N(GL_Paste!$G10968))</f>
        <v/>
      </c>
      <c r="B10971" s="43">
        <f>IF(GL_Paste!$B10968="","",DATE(YEAR(GL_Paste!$E10968),MONTH(GL_Paste!$E10968),1))</f>
        <v/>
      </c>
      <c r="C10971">
        <f>IF(GL_Paste!$B10968="","",IF(TRIM(GL_Paste!$M10968)&lt;&gt;"",TRIM(GL_Paste!$M10968),IFERROR(MID(GL_Paste!$I10968,FIND("[",GL_Paste!$I10968)+1,FIND("]",GL_Paste!$I10968)-FIND("[",GL_Paste!$I10968)-1),"")))</f>
        <v/>
      </c>
      <c r="D10971">
        <f>IF(GL_Paste!$B10968="","",IFERROR(INDEX(DeptName,MATCH($C10971,DeptTag,0)),"UNALLOCATED"))</f>
        <v/>
      </c>
      <c r="E10971">
        <f>IF(GL_Paste!$B10968="","",IFERROR(INDEX(AcctCat,MATCH(GL_Paste!$B10968&amp;"",AcctCode,0)),"UNKNOWN"))</f>
        <v/>
      </c>
      <c r="F10971">
        <f>IF(GL_Paste!$B10968="","",IFERROR(INDEX(AcctSub,MATCH(GL_Paste!$B10968&amp;"",AcctCode,0)),"UNKNOWN"))</f>
        <v/>
      </c>
    </row>
    <row r="10972">
      <c r="A10972" s="40">
        <f>IF(GL_Paste!$B10969="","",N(GL_Paste!$H10969)-N(GL_Paste!$G10969))</f>
        <v/>
      </c>
      <c r="B10972" s="43">
        <f>IF(GL_Paste!$B10969="","",DATE(YEAR(GL_Paste!$E10969),MONTH(GL_Paste!$E10969),1))</f>
        <v/>
      </c>
      <c r="C10972">
        <f>IF(GL_Paste!$B10969="","",IF(TRIM(GL_Paste!$M10969)&lt;&gt;"",TRIM(GL_Paste!$M10969),IFERROR(MID(GL_Paste!$I10969,FIND("[",GL_Paste!$I10969)+1,FIND("]",GL_Paste!$I10969)-FIND("[",GL_Paste!$I10969)-1),"")))</f>
        <v/>
      </c>
      <c r="D10972">
        <f>IF(GL_Paste!$B10969="","",IFERROR(INDEX(DeptName,MATCH($C10972,DeptTag,0)),"UNALLOCATED"))</f>
        <v/>
      </c>
      <c r="E10972">
        <f>IF(GL_Paste!$B10969="","",IFERROR(INDEX(AcctCat,MATCH(GL_Paste!$B10969&amp;"",AcctCode,0)),"UNKNOWN"))</f>
        <v/>
      </c>
      <c r="F10972">
        <f>IF(GL_Paste!$B10969="","",IFERROR(INDEX(AcctSub,MATCH(GL_Paste!$B10969&amp;"",AcctCode,0)),"UNKNOWN"))</f>
        <v/>
      </c>
    </row>
    <row r="10973">
      <c r="A10973" s="40">
        <f>IF(GL_Paste!$B10970="","",N(GL_Paste!$H10970)-N(GL_Paste!$G10970))</f>
        <v/>
      </c>
      <c r="B10973" s="43">
        <f>IF(GL_Paste!$B10970="","",DATE(YEAR(GL_Paste!$E10970),MONTH(GL_Paste!$E10970),1))</f>
        <v/>
      </c>
      <c r="C10973">
        <f>IF(GL_Paste!$B10970="","",IF(TRIM(GL_Paste!$M10970)&lt;&gt;"",TRIM(GL_Paste!$M10970),IFERROR(MID(GL_Paste!$I10970,FIND("[",GL_Paste!$I10970)+1,FIND("]",GL_Paste!$I10970)-FIND("[",GL_Paste!$I10970)-1),"")))</f>
        <v/>
      </c>
      <c r="D10973">
        <f>IF(GL_Paste!$B10970="","",IFERROR(INDEX(DeptName,MATCH($C10973,DeptTag,0)),"UNALLOCATED"))</f>
        <v/>
      </c>
      <c r="E10973">
        <f>IF(GL_Paste!$B10970="","",IFERROR(INDEX(AcctCat,MATCH(GL_Paste!$B10970&amp;"",AcctCode,0)),"UNKNOWN"))</f>
        <v/>
      </c>
      <c r="F10973">
        <f>IF(GL_Paste!$B10970="","",IFERROR(INDEX(AcctSub,MATCH(GL_Paste!$B10970&amp;"",AcctCode,0)),"UNKNOWN"))</f>
        <v/>
      </c>
    </row>
    <row r="10974">
      <c r="A10974" s="40">
        <f>IF(GL_Paste!$B10971="","",N(GL_Paste!$H10971)-N(GL_Paste!$G10971))</f>
        <v/>
      </c>
      <c r="B10974" s="43">
        <f>IF(GL_Paste!$B10971="","",DATE(YEAR(GL_Paste!$E10971),MONTH(GL_Paste!$E10971),1))</f>
        <v/>
      </c>
      <c r="C10974">
        <f>IF(GL_Paste!$B10971="","",IF(TRIM(GL_Paste!$M10971)&lt;&gt;"",TRIM(GL_Paste!$M10971),IFERROR(MID(GL_Paste!$I10971,FIND("[",GL_Paste!$I10971)+1,FIND("]",GL_Paste!$I10971)-FIND("[",GL_Paste!$I10971)-1),"")))</f>
        <v/>
      </c>
      <c r="D10974">
        <f>IF(GL_Paste!$B10971="","",IFERROR(INDEX(DeptName,MATCH($C10974,DeptTag,0)),"UNALLOCATED"))</f>
        <v/>
      </c>
      <c r="E10974">
        <f>IF(GL_Paste!$B10971="","",IFERROR(INDEX(AcctCat,MATCH(GL_Paste!$B10971&amp;"",AcctCode,0)),"UNKNOWN"))</f>
        <v/>
      </c>
      <c r="F10974">
        <f>IF(GL_Paste!$B10971="","",IFERROR(INDEX(AcctSub,MATCH(GL_Paste!$B10971&amp;"",AcctCode,0)),"UNKNOWN"))</f>
        <v/>
      </c>
    </row>
    <row r="10975">
      <c r="A10975" s="40">
        <f>IF(GL_Paste!$B10972="","",N(GL_Paste!$H10972)-N(GL_Paste!$G10972))</f>
        <v/>
      </c>
      <c r="B10975" s="43">
        <f>IF(GL_Paste!$B10972="","",DATE(YEAR(GL_Paste!$E10972),MONTH(GL_Paste!$E10972),1))</f>
        <v/>
      </c>
      <c r="C10975">
        <f>IF(GL_Paste!$B10972="","",IF(TRIM(GL_Paste!$M10972)&lt;&gt;"",TRIM(GL_Paste!$M10972),IFERROR(MID(GL_Paste!$I10972,FIND("[",GL_Paste!$I10972)+1,FIND("]",GL_Paste!$I10972)-FIND("[",GL_Paste!$I10972)-1),"")))</f>
        <v/>
      </c>
      <c r="D10975">
        <f>IF(GL_Paste!$B10972="","",IFERROR(INDEX(DeptName,MATCH($C10975,DeptTag,0)),"UNALLOCATED"))</f>
        <v/>
      </c>
      <c r="E10975">
        <f>IF(GL_Paste!$B10972="","",IFERROR(INDEX(AcctCat,MATCH(GL_Paste!$B10972&amp;"",AcctCode,0)),"UNKNOWN"))</f>
        <v/>
      </c>
      <c r="F10975">
        <f>IF(GL_Paste!$B10972="","",IFERROR(INDEX(AcctSub,MATCH(GL_Paste!$B10972&amp;"",AcctCode,0)),"UNKNOWN"))</f>
        <v/>
      </c>
    </row>
    <row r="10976">
      <c r="A10976" s="40">
        <f>IF(GL_Paste!$B10973="","",N(GL_Paste!$H10973)-N(GL_Paste!$G10973))</f>
        <v/>
      </c>
      <c r="B10976" s="43">
        <f>IF(GL_Paste!$B10973="","",DATE(YEAR(GL_Paste!$E10973),MONTH(GL_Paste!$E10973),1))</f>
        <v/>
      </c>
      <c r="C10976">
        <f>IF(GL_Paste!$B10973="","",IF(TRIM(GL_Paste!$M10973)&lt;&gt;"",TRIM(GL_Paste!$M10973),IFERROR(MID(GL_Paste!$I10973,FIND("[",GL_Paste!$I10973)+1,FIND("]",GL_Paste!$I10973)-FIND("[",GL_Paste!$I10973)-1),"")))</f>
        <v/>
      </c>
      <c r="D10976">
        <f>IF(GL_Paste!$B10973="","",IFERROR(INDEX(DeptName,MATCH($C10976,DeptTag,0)),"UNALLOCATED"))</f>
        <v/>
      </c>
      <c r="E10976">
        <f>IF(GL_Paste!$B10973="","",IFERROR(INDEX(AcctCat,MATCH(GL_Paste!$B10973&amp;"",AcctCode,0)),"UNKNOWN"))</f>
        <v/>
      </c>
      <c r="F10976">
        <f>IF(GL_Paste!$B10973="","",IFERROR(INDEX(AcctSub,MATCH(GL_Paste!$B10973&amp;"",AcctCode,0)),"UNKNOWN"))</f>
        <v/>
      </c>
    </row>
    <row r="10977">
      <c r="A10977" s="40">
        <f>IF(GL_Paste!$B10974="","",N(GL_Paste!$H10974)-N(GL_Paste!$G10974))</f>
        <v/>
      </c>
      <c r="B10977" s="43">
        <f>IF(GL_Paste!$B10974="","",DATE(YEAR(GL_Paste!$E10974),MONTH(GL_Paste!$E10974),1))</f>
        <v/>
      </c>
      <c r="C10977">
        <f>IF(GL_Paste!$B10974="","",IF(TRIM(GL_Paste!$M10974)&lt;&gt;"",TRIM(GL_Paste!$M10974),IFERROR(MID(GL_Paste!$I10974,FIND("[",GL_Paste!$I10974)+1,FIND("]",GL_Paste!$I10974)-FIND("[",GL_Paste!$I10974)-1),"")))</f>
        <v/>
      </c>
      <c r="D10977">
        <f>IF(GL_Paste!$B10974="","",IFERROR(INDEX(DeptName,MATCH($C10977,DeptTag,0)),"UNALLOCATED"))</f>
        <v/>
      </c>
      <c r="E10977">
        <f>IF(GL_Paste!$B10974="","",IFERROR(INDEX(AcctCat,MATCH(GL_Paste!$B10974&amp;"",AcctCode,0)),"UNKNOWN"))</f>
        <v/>
      </c>
      <c r="F10977">
        <f>IF(GL_Paste!$B10974="","",IFERROR(INDEX(AcctSub,MATCH(GL_Paste!$B10974&amp;"",AcctCode,0)),"UNKNOWN"))</f>
        <v/>
      </c>
    </row>
    <row r="10978">
      <c r="A10978" s="40">
        <f>IF(GL_Paste!$B10975="","",N(GL_Paste!$H10975)-N(GL_Paste!$G10975))</f>
        <v/>
      </c>
      <c r="B10978" s="43">
        <f>IF(GL_Paste!$B10975="","",DATE(YEAR(GL_Paste!$E10975),MONTH(GL_Paste!$E10975),1))</f>
        <v/>
      </c>
      <c r="C10978">
        <f>IF(GL_Paste!$B10975="","",IF(TRIM(GL_Paste!$M10975)&lt;&gt;"",TRIM(GL_Paste!$M10975),IFERROR(MID(GL_Paste!$I10975,FIND("[",GL_Paste!$I10975)+1,FIND("]",GL_Paste!$I10975)-FIND("[",GL_Paste!$I10975)-1),"")))</f>
        <v/>
      </c>
      <c r="D10978">
        <f>IF(GL_Paste!$B10975="","",IFERROR(INDEX(DeptName,MATCH($C10978,DeptTag,0)),"UNALLOCATED"))</f>
        <v/>
      </c>
      <c r="E10978">
        <f>IF(GL_Paste!$B10975="","",IFERROR(INDEX(AcctCat,MATCH(GL_Paste!$B10975&amp;"",AcctCode,0)),"UNKNOWN"))</f>
        <v/>
      </c>
      <c r="F10978">
        <f>IF(GL_Paste!$B10975="","",IFERROR(INDEX(AcctSub,MATCH(GL_Paste!$B10975&amp;"",AcctCode,0)),"UNKNOWN"))</f>
        <v/>
      </c>
    </row>
    <row r="10979">
      <c r="A10979" s="40">
        <f>IF(GL_Paste!$B10976="","",N(GL_Paste!$H10976)-N(GL_Paste!$G10976))</f>
        <v/>
      </c>
      <c r="B10979" s="43">
        <f>IF(GL_Paste!$B10976="","",DATE(YEAR(GL_Paste!$E10976),MONTH(GL_Paste!$E10976),1))</f>
        <v/>
      </c>
      <c r="C10979">
        <f>IF(GL_Paste!$B10976="","",IF(TRIM(GL_Paste!$M10976)&lt;&gt;"",TRIM(GL_Paste!$M10976),IFERROR(MID(GL_Paste!$I10976,FIND("[",GL_Paste!$I10976)+1,FIND("]",GL_Paste!$I10976)-FIND("[",GL_Paste!$I10976)-1),"")))</f>
        <v/>
      </c>
      <c r="D10979">
        <f>IF(GL_Paste!$B10976="","",IFERROR(INDEX(DeptName,MATCH($C10979,DeptTag,0)),"UNALLOCATED"))</f>
        <v/>
      </c>
      <c r="E10979">
        <f>IF(GL_Paste!$B10976="","",IFERROR(INDEX(AcctCat,MATCH(GL_Paste!$B10976&amp;"",AcctCode,0)),"UNKNOWN"))</f>
        <v/>
      </c>
      <c r="F10979">
        <f>IF(GL_Paste!$B10976="","",IFERROR(INDEX(AcctSub,MATCH(GL_Paste!$B10976&amp;"",AcctCode,0)),"UNKNOWN"))</f>
        <v/>
      </c>
    </row>
    <row r="10980">
      <c r="A10980" s="40">
        <f>IF(GL_Paste!$B10977="","",N(GL_Paste!$H10977)-N(GL_Paste!$G10977))</f>
        <v/>
      </c>
      <c r="B10980" s="43">
        <f>IF(GL_Paste!$B10977="","",DATE(YEAR(GL_Paste!$E10977),MONTH(GL_Paste!$E10977),1))</f>
        <v/>
      </c>
      <c r="C10980">
        <f>IF(GL_Paste!$B10977="","",IF(TRIM(GL_Paste!$M10977)&lt;&gt;"",TRIM(GL_Paste!$M10977),IFERROR(MID(GL_Paste!$I10977,FIND("[",GL_Paste!$I10977)+1,FIND("]",GL_Paste!$I10977)-FIND("[",GL_Paste!$I10977)-1),"")))</f>
        <v/>
      </c>
      <c r="D10980">
        <f>IF(GL_Paste!$B10977="","",IFERROR(INDEX(DeptName,MATCH($C10980,DeptTag,0)),"UNALLOCATED"))</f>
        <v/>
      </c>
      <c r="E10980">
        <f>IF(GL_Paste!$B10977="","",IFERROR(INDEX(AcctCat,MATCH(GL_Paste!$B10977&amp;"",AcctCode,0)),"UNKNOWN"))</f>
        <v/>
      </c>
      <c r="F10980">
        <f>IF(GL_Paste!$B10977="","",IFERROR(INDEX(AcctSub,MATCH(GL_Paste!$B10977&amp;"",AcctCode,0)),"UNKNOWN"))</f>
        <v/>
      </c>
    </row>
    <row r="10981">
      <c r="A10981" s="40">
        <f>IF(GL_Paste!$B10978="","",N(GL_Paste!$H10978)-N(GL_Paste!$G10978))</f>
        <v/>
      </c>
      <c r="B10981" s="43">
        <f>IF(GL_Paste!$B10978="","",DATE(YEAR(GL_Paste!$E10978),MONTH(GL_Paste!$E10978),1))</f>
        <v/>
      </c>
      <c r="C10981">
        <f>IF(GL_Paste!$B10978="","",IF(TRIM(GL_Paste!$M10978)&lt;&gt;"",TRIM(GL_Paste!$M10978),IFERROR(MID(GL_Paste!$I10978,FIND("[",GL_Paste!$I10978)+1,FIND("]",GL_Paste!$I10978)-FIND("[",GL_Paste!$I10978)-1),"")))</f>
        <v/>
      </c>
      <c r="D10981">
        <f>IF(GL_Paste!$B10978="","",IFERROR(INDEX(DeptName,MATCH($C10981,DeptTag,0)),"UNALLOCATED"))</f>
        <v/>
      </c>
      <c r="E10981">
        <f>IF(GL_Paste!$B10978="","",IFERROR(INDEX(AcctCat,MATCH(GL_Paste!$B10978&amp;"",AcctCode,0)),"UNKNOWN"))</f>
        <v/>
      </c>
      <c r="F10981">
        <f>IF(GL_Paste!$B10978="","",IFERROR(INDEX(AcctSub,MATCH(GL_Paste!$B10978&amp;"",AcctCode,0)),"UNKNOWN"))</f>
        <v/>
      </c>
    </row>
    <row r="10982">
      <c r="A10982" s="40">
        <f>IF(GL_Paste!$B10979="","",N(GL_Paste!$H10979)-N(GL_Paste!$G10979))</f>
        <v/>
      </c>
      <c r="B10982" s="43">
        <f>IF(GL_Paste!$B10979="","",DATE(YEAR(GL_Paste!$E10979),MONTH(GL_Paste!$E10979),1))</f>
        <v/>
      </c>
      <c r="C10982">
        <f>IF(GL_Paste!$B10979="","",IF(TRIM(GL_Paste!$M10979)&lt;&gt;"",TRIM(GL_Paste!$M10979),IFERROR(MID(GL_Paste!$I10979,FIND("[",GL_Paste!$I10979)+1,FIND("]",GL_Paste!$I10979)-FIND("[",GL_Paste!$I10979)-1),"")))</f>
        <v/>
      </c>
      <c r="D10982">
        <f>IF(GL_Paste!$B10979="","",IFERROR(INDEX(DeptName,MATCH($C10982,DeptTag,0)),"UNALLOCATED"))</f>
        <v/>
      </c>
      <c r="E10982">
        <f>IF(GL_Paste!$B10979="","",IFERROR(INDEX(AcctCat,MATCH(GL_Paste!$B10979&amp;"",AcctCode,0)),"UNKNOWN"))</f>
        <v/>
      </c>
      <c r="F10982">
        <f>IF(GL_Paste!$B10979="","",IFERROR(INDEX(AcctSub,MATCH(GL_Paste!$B10979&amp;"",AcctCode,0)),"UNKNOWN"))</f>
        <v/>
      </c>
    </row>
    <row r="10983">
      <c r="A10983" s="40">
        <f>IF(GL_Paste!$B10980="","",N(GL_Paste!$H10980)-N(GL_Paste!$G10980))</f>
        <v/>
      </c>
      <c r="B10983" s="43">
        <f>IF(GL_Paste!$B10980="","",DATE(YEAR(GL_Paste!$E10980),MONTH(GL_Paste!$E10980),1))</f>
        <v/>
      </c>
      <c r="C10983">
        <f>IF(GL_Paste!$B10980="","",IF(TRIM(GL_Paste!$M10980)&lt;&gt;"",TRIM(GL_Paste!$M10980),IFERROR(MID(GL_Paste!$I10980,FIND("[",GL_Paste!$I10980)+1,FIND("]",GL_Paste!$I10980)-FIND("[",GL_Paste!$I10980)-1),"")))</f>
        <v/>
      </c>
      <c r="D10983">
        <f>IF(GL_Paste!$B10980="","",IFERROR(INDEX(DeptName,MATCH($C10983,DeptTag,0)),"UNALLOCATED"))</f>
        <v/>
      </c>
      <c r="E10983">
        <f>IF(GL_Paste!$B10980="","",IFERROR(INDEX(AcctCat,MATCH(GL_Paste!$B10980&amp;"",AcctCode,0)),"UNKNOWN"))</f>
        <v/>
      </c>
      <c r="F10983">
        <f>IF(GL_Paste!$B10980="","",IFERROR(INDEX(AcctSub,MATCH(GL_Paste!$B10980&amp;"",AcctCode,0)),"UNKNOWN"))</f>
        <v/>
      </c>
    </row>
    <row r="10984">
      <c r="A10984" s="40">
        <f>IF(GL_Paste!$B10981="","",N(GL_Paste!$H10981)-N(GL_Paste!$G10981))</f>
        <v/>
      </c>
      <c r="B10984" s="43">
        <f>IF(GL_Paste!$B10981="","",DATE(YEAR(GL_Paste!$E10981),MONTH(GL_Paste!$E10981),1))</f>
        <v/>
      </c>
      <c r="C10984">
        <f>IF(GL_Paste!$B10981="","",IF(TRIM(GL_Paste!$M10981)&lt;&gt;"",TRIM(GL_Paste!$M10981),IFERROR(MID(GL_Paste!$I10981,FIND("[",GL_Paste!$I10981)+1,FIND("]",GL_Paste!$I10981)-FIND("[",GL_Paste!$I10981)-1),"")))</f>
        <v/>
      </c>
      <c r="D10984">
        <f>IF(GL_Paste!$B10981="","",IFERROR(INDEX(DeptName,MATCH($C10984,DeptTag,0)),"UNALLOCATED"))</f>
        <v/>
      </c>
      <c r="E10984">
        <f>IF(GL_Paste!$B10981="","",IFERROR(INDEX(AcctCat,MATCH(GL_Paste!$B10981&amp;"",AcctCode,0)),"UNKNOWN"))</f>
        <v/>
      </c>
      <c r="F10984">
        <f>IF(GL_Paste!$B10981="","",IFERROR(INDEX(AcctSub,MATCH(GL_Paste!$B10981&amp;"",AcctCode,0)),"UNKNOWN"))</f>
        <v/>
      </c>
    </row>
    <row r="10985">
      <c r="A10985" s="40">
        <f>IF(GL_Paste!$B10982="","",N(GL_Paste!$H10982)-N(GL_Paste!$G10982))</f>
        <v/>
      </c>
      <c r="B10985" s="43">
        <f>IF(GL_Paste!$B10982="","",DATE(YEAR(GL_Paste!$E10982),MONTH(GL_Paste!$E10982),1))</f>
        <v/>
      </c>
      <c r="C10985">
        <f>IF(GL_Paste!$B10982="","",IF(TRIM(GL_Paste!$M10982)&lt;&gt;"",TRIM(GL_Paste!$M10982),IFERROR(MID(GL_Paste!$I10982,FIND("[",GL_Paste!$I10982)+1,FIND("]",GL_Paste!$I10982)-FIND("[",GL_Paste!$I10982)-1),"")))</f>
        <v/>
      </c>
      <c r="D10985">
        <f>IF(GL_Paste!$B10982="","",IFERROR(INDEX(DeptName,MATCH($C10985,DeptTag,0)),"UNALLOCATED"))</f>
        <v/>
      </c>
      <c r="E10985">
        <f>IF(GL_Paste!$B10982="","",IFERROR(INDEX(AcctCat,MATCH(GL_Paste!$B10982&amp;"",AcctCode,0)),"UNKNOWN"))</f>
        <v/>
      </c>
      <c r="F10985">
        <f>IF(GL_Paste!$B10982="","",IFERROR(INDEX(AcctSub,MATCH(GL_Paste!$B10982&amp;"",AcctCode,0)),"UNKNOWN"))</f>
        <v/>
      </c>
    </row>
    <row r="10986">
      <c r="A10986" s="40">
        <f>IF(GL_Paste!$B10983="","",N(GL_Paste!$H10983)-N(GL_Paste!$G10983))</f>
        <v/>
      </c>
      <c r="B10986" s="43">
        <f>IF(GL_Paste!$B10983="","",DATE(YEAR(GL_Paste!$E10983),MONTH(GL_Paste!$E10983),1))</f>
        <v/>
      </c>
      <c r="C10986">
        <f>IF(GL_Paste!$B10983="","",IF(TRIM(GL_Paste!$M10983)&lt;&gt;"",TRIM(GL_Paste!$M10983),IFERROR(MID(GL_Paste!$I10983,FIND("[",GL_Paste!$I10983)+1,FIND("]",GL_Paste!$I10983)-FIND("[",GL_Paste!$I10983)-1),"")))</f>
        <v/>
      </c>
      <c r="D10986">
        <f>IF(GL_Paste!$B10983="","",IFERROR(INDEX(DeptName,MATCH($C10986,DeptTag,0)),"UNALLOCATED"))</f>
        <v/>
      </c>
      <c r="E10986">
        <f>IF(GL_Paste!$B10983="","",IFERROR(INDEX(AcctCat,MATCH(GL_Paste!$B10983&amp;"",AcctCode,0)),"UNKNOWN"))</f>
        <v/>
      </c>
      <c r="F10986">
        <f>IF(GL_Paste!$B10983="","",IFERROR(INDEX(AcctSub,MATCH(GL_Paste!$B10983&amp;"",AcctCode,0)),"UNKNOWN"))</f>
        <v/>
      </c>
    </row>
    <row r="10987">
      <c r="A10987" s="40">
        <f>IF(GL_Paste!$B10984="","",N(GL_Paste!$H10984)-N(GL_Paste!$G10984))</f>
        <v/>
      </c>
      <c r="B10987" s="43">
        <f>IF(GL_Paste!$B10984="","",DATE(YEAR(GL_Paste!$E10984),MONTH(GL_Paste!$E10984),1))</f>
        <v/>
      </c>
      <c r="C10987">
        <f>IF(GL_Paste!$B10984="","",IF(TRIM(GL_Paste!$M10984)&lt;&gt;"",TRIM(GL_Paste!$M10984),IFERROR(MID(GL_Paste!$I10984,FIND("[",GL_Paste!$I10984)+1,FIND("]",GL_Paste!$I10984)-FIND("[",GL_Paste!$I10984)-1),"")))</f>
        <v/>
      </c>
      <c r="D10987">
        <f>IF(GL_Paste!$B10984="","",IFERROR(INDEX(DeptName,MATCH($C10987,DeptTag,0)),"UNALLOCATED"))</f>
        <v/>
      </c>
      <c r="E10987">
        <f>IF(GL_Paste!$B10984="","",IFERROR(INDEX(AcctCat,MATCH(GL_Paste!$B10984&amp;"",AcctCode,0)),"UNKNOWN"))</f>
        <v/>
      </c>
      <c r="F10987">
        <f>IF(GL_Paste!$B10984="","",IFERROR(INDEX(AcctSub,MATCH(GL_Paste!$B10984&amp;"",AcctCode,0)),"UNKNOWN"))</f>
        <v/>
      </c>
    </row>
    <row r="10988">
      <c r="A10988" s="40">
        <f>IF(GL_Paste!$B10985="","",N(GL_Paste!$H10985)-N(GL_Paste!$G10985))</f>
        <v/>
      </c>
      <c r="B10988" s="43">
        <f>IF(GL_Paste!$B10985="","",DATE(YEAR(GL_Paste!$E10985),MONTH(GL_Paste!$E10985),1))</f>
        <v/>
      </c>
      <c r="C10988">
        <f>IF(GL_Paste!$B10985="","",IF(TRIM(GL_Paste!$M10985)&lt;&gt;"",TRIM(GL_Paste!$M10985),IFERROR(MID(GL_Paste!$I10985,FIND("[",GL_Paste!$I10985)+1,FIND("]",GL_Paste!$I10985)-FIND("[",GL_Paste!$I10985)-1),"")))</f>
        <v/>
      </c>
      <c r="D10988">
        <f>IF(GL_Paste!$B10985="","",IFERROR(INDEX(DeptName,MATCH($C10988,DeptTag,0)),"UNALLOCATED"))</f>
        <v/>
      </c>
      <c r="E10988">
        <f>IF(GL_Paste!$B10985="","",IFERROR(INDEX(AcctCat,MATCH(GL_Paste!$B10985&amp;"",AcctCode,0)),"UNKNOWN"))</f>
        <v/>
      </c>
      <c r="F10988">
        <f>IF(GL_Paste!$B10985="","",IFERROR(INDEX(AcctSub,MATCH(GL_Paste!$B10985&amp;"",AcctCode,0)),"UNKNOWN"))</f>
        <v/>
      </c>
    </row>
    <row r="10989">
      <c r="A10989" s="40">
        <f>IF(GL_Paste!$B10986="","",N(GL_Paste!$H10986)-N(GL_Paste!$G10986))</f>
        <v/>
      </c>
      <c r="B10989" s="43">
        <f>IF(GL_Paste!$B10986="","",DATE(YEAR(GL_Paste!$E10986),MONTH(GL_Paste!$E10986),1))</f>
        <v/>
      </c>
      <c r="C10989">
        <f>IF(GL_Paste!$B10986="","",IF(TRIM(GL_Paste!$M10986)&lt;&gt;"",TRIM(GL_Paste!$M10986),IFERROR(MID(GL_Paste!$I10986,FIND("[",GL_Paste!$I10986)+1,FIND("]",GL_Paste!$I10986)-FIND("[",GL_Paste!$I10986)-1),"")))</f>
        <v/>
      </c>
      <c r="D10989">
        <f>IF(GL_Paste!$B10986="","",IFERROR(INDEX(DeptName,MATCH($C10989,DeptTag,0)),"UNALLOCATED"))</f>
        <v/>
      </c>
      <c r="E10989">
        <f>IF(GL_Paste!$B10986="","",IFERROR(INDEX(AcctCat,MATCH(GL_Paste!$B10986&amp;"",AcctCode,0)),"UNKNOWN"))</f>
        <v/>
      </c>
      <c r="F10989">
        <f>IF(GL_Paste!$B10986="","",IFERROR(INDEX(AcctSub,MATCH(GL_Paste!$B10986&amp;"",AcctCode,0)),"UNKNOWN"))</f>
        <v/>
      </c>
    </row>
    <row r="10990">
      <c r="A10990" s="40">
        <f>IF(GL_Paste!$B10987="","",N(GL_Paste!$H10987)-N(GL_Paste!$G10987))</f>
        <v/>
      </c>
      <c r="B10990" s="43">
        <f>IF(GL_Paste!$B10987="","",DATE(YEAR(GL_Paste!$E10987),MONTH(GL_Paste!$E10987),1))</f>
        <v/>
      </c>
      <c r="C10990">
        <f>IF(GL_Paste!$B10987="","",IF(TRIM(GL_Paste!$M10987)&lt;&gt;"",TRIM(GL_Paste!$M10987),IFERROR(MID(GL_Paste!$I10987,FIND("[",GL_Paste!$I10987)+1,FIND("]",GL_Paste!$I10987)-FIND("[",GL_Paste!$I10987)-1),"")))</f>
        <v/>
      </c>
      <c r="D10990">
        <f>IF(GL_Paste!$B10987="","",IFERROR(INDEX(DeptName,MATCH($C10990,DeptTag,0)),"UNALLOCATED"))</f>
        <v/>
      </c>
      <c r="E10990">
        <f>IF(GL_Paste!$B10987="","",IFERROR(INDEX(AcctCat,MATCH(GL_Paste!$B10987&amp;"",AcctCode,0)),"UNKNOWN"))</f>
        <v/>
      </c>
      <c r="F10990">
        <f>IF(GL_Paste!$B10987="","",IFERROR(INDEX(AcctSub,MATCH(GL_Paste!$B10987&amp;"",AcctCode,0)),"UNKNOWN"))</f>
        <v/>
      </c>
    </row>
    <row r="10991">
      <c r="A10991" s="40">
        <f>IF(GL_Paste!$B10988="","",N(GL_Paste!$H10988)-N(GL_Paste!$G10988))</f>
        <v/>
      </c>
      <c r="B10991" s="43">
        <f>IF(GL_Paste!$B10988="","",DATE(YEAR(GL_Paste!$E10988),MONTH(GL_Paste!$E10988),1))</f>
        <v/>
      </c>
      <c r="C10991">
        <f>IF(GL_Paste!$B10988="","",IF(TRIM(GL_Paste!$M10988)&lt;&gt;"",TRIM(GL_Paste!$M10988),IFERROR(MID(GL_Paste!$I10988,FIND("[",GL_Paste!$I10988)+1,FIND("]",GL_Paste!$I10988)-FIND("[",GL_Paste!$I10988)-1),"")))</f>
        <v/>
      </c>
      <c r="D10991">
        <f>IF(GL_Paste!$B10988="","",IFERROR(INDEX(DeptName,MATCH($C10991,DeptTag,0)),"UNALLOCATED"))</f>
        <v/>
      </c>
      <c r="E10991">
        <f>IF(GL_Paste!$B10988="","",IFERROR(INDEX(AcctCat,MATCH(GL_Paste!$B10988&amp;"",AcctCode,0)),"UNKNOWN"))</f>
        <v/>
      </c>
      <c r="F10991">
        <f>IF(GL_Paste!$B10988="","",IFERROR(INDEX(AcctSub,MATCH(GL_Paste!$B10988&amp;"",AcctCode,0)),"UNKNOWN"))</f>
        <v/>
      </c>
    </row>
    <row r="10992">
      <c r="A10992" s="40">
        <f>IF(GL_Paste!$B10989="","",N(GL_Paste!$H10989)-N(GL_Paste!$G10989))</f>
        <v/>
      </c>
      <c r="B10992" s="43">
        <f>IF(GL_Paste!$B10989="","",DATE(YEAR(GL_Paste!$E10989),MONTH(GL_Paste!$E10989),1))</f>
        <v/>
      </c>
      <c r="C10992">
        <f>IF(GL_Paste!$B10989="","",IF(TRIM(GL_Paste!$M10989)&lt;&gt;"",TRIM(GL_Paste!$M10989),IFERROR(MID(GL_Paste!$I10989,FIND("[",GL_Paste!$I10989)+1,FIND("]",GL_Paste!$I10989)-FIND("[",GL_Paste!$I10989)-1),"")))</f>
        <v/>
      </c>
      <c r="D10992">
        <f>IF(GL_Paste!$B10989="","",IFERROR(INDEX(DeptName,MATCH($C10992,DeptTag,0)),"UNALLOCATED"))</f>
        <v/>
      </c>
      <c r="E10992">
        <f>IF(GL_Paste!$B10989="","",IFERROR(INDEX(AcctCat,MATCH(GL_Paste!$B10989&amp;"",AcctCode,0)),"UNKNOWN"))</f>
        <v/>
      </c>
      <c r="F10992">
        <f>IF(GL_Paste!$B10989="","",IFERROR(INDEX(AcctSub,MATCH(GL_Paste!$B10989&amp;"",AcctCode,0)),"UNKNOWN"))</f>
        <v/>
      </c>
    </row>
    <row r="10993">
      <c r="A10993" s="40">
        <f>IF(GL_Paste!$B10990="","",N(GL_Paste!$H10990)-N(GL_Paste!$G10990))</f>
        <v/>
      </c>
      <c r="B10993" s="43">
        <f>IF(GL_Paste!$B10990="","",DATE(YEAR(GL_Paste!$E10990),MONTH(GL_Paste!$E10990),1))</f>
        <v/>
      </c>
      <c r="C10993">
        <f>IF(GL_Paste!$B10990="","",IF(TRIM(GL_Paste!$M10990)&lt;&gt;"",TRIM(GL_Paste!$M10990),IFERROR(MID(GL_Paste!$I10990,FIND("[",GL_Paste!$I10990)+1,FIND("]",GL_Paste!$I10990)-FIND("[",GL_Paste!$I10990)-1),"")))</f>
        <v/>
      </c>
      <c r="D10993">
        <f>IF(GL_Paste!$B10990="","",IFERROR(INDEX(DeptName,MATCH($C10993,DeptTag,0)),"UNALLOCATED"))</f>
        <v/>
      </c>
      <c r="E10993">
        <f>IF(GL_Paste!$B10990="","",IFERROR(INDEX(AcctCat,MATCH(GL_Paste!$B10990&amp;"",AcctCode,0)),"UNKNOWN"))</f>
        <v/>
      </c>
      <c r="F10993">
        <f>IF(GL_Paste!$B10990="","",IFERROR(INDEX(AcctSub,MATCH(GL_Paste!$B10990&amp;"",AcctCode,0)),"UNKNOWN"))</f>
        <v/>
      </c>
    </row>
    <row r="10994">
      <c r="A10994" s="40">
        <f>IF(GL_Paste!$B10991="","",N(GL_Paste!$H10991)-N(GL_Paste!$G10991))</f>
        <v/>
      </c>
      <c r="B10994" s="43">
        <f>IF(GL_Paste!$B10991="","",DATE(YEAR(GL_Paste!$E10991),MONTH(GL_Paste!$E10991),1))</f>
        <v/>
      </c>
      <c r="C10994">
        <f>IF(GL_Paste!$B10991="","",IF(TRIM(GL_Paste!$M10991)&lt;&gt;"",TRIM(GL_Paste!$M10991),IFERROR(MID(GL_Paste!$I10991,FIND("[",GL_Paste!$I10991)+1,FIND("]",GL_Paste!$I10991)-FIND("[",GL_Paste!$I10991)-1),"")))</f>
        <v/>
      </c>
      <c r="D10994">
        <f>IF(GL_Paste!$B10991="","",IFERROR(INDEX(DeptName,MATCH($C10994,DeptTag,0)),"UNALLOCATED"))</f>
        <v/>
      </c>
      <c r="E10994">
        <f>IF(GL_Paste!$B10991="","",IFERROR(INDEX(AcctCat,MATCH(GL_Paste!$B10991&amp;"",AcctCode,0)),"UNKNOWN"))</f>
        <v/>
      </c>
      <c r="F10994">
        <f>IF(GL_Paste!$B10991="","",IFERROR(INDEX(AcctSub,MATCH(GL_Paste!$B10991&amp;"",AcctCode,0)),"UNKNOWN"))</f>
        <v/>
      </c>
    </row>
    <row r="10995">
      <c r="A10995" s="40">
        <f>IF(GL_Paste!$B10992="","",N(GL_Paste!$H10992)-N(GL_Paste!$G10992))</f>
        <v/>
      </c>
      <c r="B10995" s="43">
        <f>IF(GL_Paste!$B10992="","",DATE(YEAR(GL_Paste!$E10992),MONTH(GL_Paste!$E10992),1))</f>
        <v/>
      </c>
      <c r="C10995">
        <f>IF(GL_Paste!$B10992="","",IF(TRIM(GL_Paste!$M10992)&lt;&gt;"",TRIM(GL_Paste!$M10992),IFERROR(MID(GL_Paste!$I10992,FIND("[",GL_Paste!$I10992)+1,FIND("]",GL_Paste!$I10992)-FIND("[",GL_Paste!$I10992)-1),"")))</f>
        <v/>
      </c>
      <c r="D10995">
        <f>IF(GL_Paste!$B10992="","",IFERROR(INDEX(DeptName,MATCH($C10995,DeptTag,0)),"UNALLOCATED"))</f>
        <v/>
      </c>
      <c r="E10995">
        <f>IF(GL_Paste!$B10992="","",IFERROR(INDEX(AcctCat,MATCH(GL_Paste!$B10992&amp;"",AcctCode,0)),"UNKNOWN"))</f>
        <v/>
      </c>
      <c r="F10995">
        <f>IF(GL_Paste!$B10992="","",IFERROR(INDEX(AcctSub,MATCH(GL_Paste!$B10992&amp;"",AcctCode,0)),"UNKNOWN"))</f>
        <v/>
      </c>
    </row>
    <row r="10996">
      <c r="A10996" s="40">
        <f>IF(GL_Paste!$B10993="","",N(GL_Paste!$H10993)-N(GL_Paste!$G10993))</f>
        <v/>
      </c>
      <c r="B10996" s="43">
        <f>IF(GL_Paste!$B10993="","",DATE(YEAR(GL_Paste!$E10993),MONTH(GL_Paste!$E10993),1))</f>
        <v/>
      </c>
      <c r="C10996">
        <f>IF(GL_Paste!$B10993="","",IF(TRIM(GL_Paste!$M10993)&lt;&gt;"",TRIM(GL_Paste!$M10993),IFERROR(MID(GL_Paste!$I10993,FIND("[",GL_Paste!$I10993)+1,FIND("]",GL_Paste!$I10993)-FIND("[",GL_Paste!$I10993)-1),"")))</f>
        <v/>
      </c>
      <c r="D10996">
        <f>IF(GL_Paste!$B10993="","",IFERROR(INDEX(DeptName,MATCH($C10996,DeptTag,0)),"UNALLOCATED"))</f>
        <v/>
      </c>
      <c r="E10996">
        <f>IF(GL_Paste!$B10993="","",IFERROR(INDEX(AcctCat,MATCH(GL_Paste!$B10993&amp;"",AcctCode,0)),"UNKNOWN"))</f>
        <v/>
      </c>
      <c r="F10996">
        <f>IF(GL_Paste!$B10993="","",IFERROR(INDEX(AcctSub,MATCH(GL_Paste!$B10993&amp;"",AcctCode,0)),"UNKNOWN"))</f>
        <v/>
      </c>
    </row>
    <row r="10997">
      <c r="A10997" s="40">
        <f>IF(GL_Paste!$B10994="","",N(GL_Paste!$H10994)-N(GL_Paste!$G10994))</f>
        <v/>
      </c>
      <c r="B10997" s="43">
        <f>IF(GL_Paste!$B10994="","",DATE(YEAR(GL_Paste!$E10994),MONTH(GL_Paste!$E10994),1))</f>
        <v/>
      </c>
      <c r="C10997">
        <f>IF(GL_Paste!$B10994="","",IF(TRIM(GL_Paste!$M10994)&lt;&gt;"",TRIM(GL_Paste!$M10994),IFERROR(MID(GL_Paste!$I10994,FIND("[",GL_Paste!$I10994)+1,FIND("]",GL_Paste!$I10994)-FIND("[",GL_Paste!$I10994)-1),"")))</f>
        <v/>
      </c>
      <c r="D10997">
        <f>IF(GL_Paste!$B10994="","",IFERROR(INDEX(DeptName,MATCH($C10997,DeptTag,0)),"UNALLOCATED"))</f>
        <v/>
      </c>
      <c r="E10997">
        <f>IF(GL_Paste!$B10994="","",IFERROR(INDEX(AcctCat,MATCH(GL_Paste!$B10994&amp;"",AcctCode,0)),"UNKNOWN"))</f>
        <v/>
      </c>
      <c r="F10997">
        <f>IF(GL_Paste!$B10994="","",IFERROR(INDEX(AcctSub,MATCH(GL_Paste!$B10994&amp;"",AcctCode,0)),"UNKNOWN"))</f>
        <v/>
      </c>
    </row>
    <row r="10998">
      <c r="A10998" s="40">
        <f>IF(GL_Paste!$B10995="","",N(GL_Paste!$H10995)-N(GL_Paste!$G10995))</f>
        <v/>
      </c>
      <c r="B10998" s="43">
        <f>IF(GL_Paste!$B10995="","",DATE(YEAR(GL_Paste!$E10995),MONTH(GL_Paste!$E10995),1))</f>
        <v/>
      </c>
      <c r="C10998">
        <f>IF(GL_Paste!$B10995="","",IF(TRIM(GL_Paste!$M10995)&lt;&gt;"",TRIM(GL_Paste!$M10995),IFERROR(MID(GL_Paste!$I10995,FIND("[",GL_Paste!$I10995)+1,FIND("]",GL_Paste!$I10995)-FIND("[",GL_Paste!$I10995)-1),"")))</f>
        <v/>
      </c>
      <c r="D10998">
        <f>IF(GL_Paste!$B10995="","",IFERROR(INDEX(DeptName,MATCH($C10998,DeptTag,0)),"UNALLOCATED"))</f>
        <v/>
      </c>
      <c r="E10998">
        <f>IF(GL_Paste!$B10995="","",IFERROR(INDEX(AcctCat,MATCH(GL_Paste!$B10995&amp;"",AcctCode,0)),"UNKNOWN"))</f>
        <v/>
      </c>
      <c r="F10998">
        <f>IF(GL_Paste!$B10995="","",IFERROR(INDEX(AcctSub,MATCH(GL_Paste!$B10995&amp;"",AcctCode,0)),"UNKNOWN"))</f>
        <v/>
      </c>
    </row>
    <row r="10999">
      <c r="A10999" s="40">
        <f>IF(GL_Paste!$B10996="","",N(GL_Paste!$H10996)-N(GL_Paste!$G10996))</f>
        <v/>
      </c>
      <c r="B10999" s="43">
        <f>IF(GL_Paste!$B10996="","",DATE(YEAR(GL_Paste!$E10996),MONTH(GL_Paste!$E10996),1))</f>
        <v/>
      </c>
      <c r="C10999">
        <f>IF(GL_Paste!$B10996="","",IF(TRIM(GL_Paste!$M10996)&lt;&gt;"",TRIM(GL_Paste!$M10996),IFERROR(MID(GL_Paste!$I10996,FIND("[",GL_Paste!$I10996)+1,FIND("]",GL_Paste!$I10996)-FIND("[",GL_Paste!$I10996)-1),"")))</f>
        <v/>
      </c>
      <c r="D10999">
        <f>IF(GL_Paste!$B10996="","",IFERROR(INDEX(DeptName,MATCH($C10999,DeptTag,0)),"UNALLOCATED"))</f>
        <v/>
      </c>
      <c r="E10999">
        <f>IF(GL_Paste!$B10996="","",IFERROR(INDEX(AcctCat,MATCH(GL_Paste!$B10996&amp;"",AcctCode,0)),"UNKNOWN"))</f>
        <v/>
      </c>
      <c r="F10999">
        <f>IF(GL_Paste!$B10996="","",IFERROR(INDEX(AcctSub,MATCH(GL_Paste!$B10996&amp;"",AcctCode,0)),"UNKNOWN"))</f>
        <v/>
      </c>
    </row>
    <row r="11000">
      <c r="A11000" s="40">
        <f>IF(GL_Paste!$B10997="","",N(GL_Paste!$H10997)-N(GL_Paste!$G10997))</f>
        <v/>
      </c>
      <c r="B11000" s="43">
        <f>IF(GL_Paste!$B10997="","",DATE(YEAR(GL_Paste!$E10997),MONTH(GL_Paste!$E10997),1))</f>
        <v/>
      </c>
      <c r="C11000">
        <f>IF(GL_Paste!$B10997="","",IF(TRIM(GL_Paste!$M10997)&lt;&gt;"",TRIM(GL_Paste!$M10997),IFERROR(MID(GL_Paste!$I10997,FIND("[",GL_Paste!$I10997)+1,FIND("]",GL_Paste!$I10997)-FIND("[",GL_Paste!$I10997)-1),"")))</f>
        <v/>
      </c>
      <c r="D11000">
        <f>IF(GL_Paste!$B10997="","",IFERROR(INDEX(DeptName,MATCH($C11000,DeptTag,0)),"UNALLOCATED"))</f>
        <v/>
      </c>
      <c r="E11000">
        <f>IF(GL_Paste!$B10997="","",IFERROR(INDEX(AcctCat,MATCH(GL_Paste!$B10997&amp;"",AcctCode,0)),"UNKNOWN"))</f>
        <v/>
      </c>
      <c r="F11000">
        <f>IF(GL_Paste!$B10997="","",IFERROR(INDEX(AcctSub,MATCH(GL_Paste!$B10997&amp;"",AcctCode,0)),"UNKNOWN"))</f>
        <v/>
      </c>
    </row>
    <row r="11001">
      <c r="A11001" s="40">
        <f>IF(GL_Paste!$B10998="","",N(GL_Paste!$H10998)-N(GL_Paste!$G10998))</f>
        <v/>
      </c>
      <c r="B11001" s="43">
        <f>IF(GL_Paste!$B10998="","",DATE(YEAR(GL_Paste!$E10998),MONTH(GL_Paste!$E10998),1))</f>
        <v/>
      </c>
      <c r="C11001">
        <f>IF(GL_Paste!$B10998="","",IF(TRIM(GL_Paste!$M10998)&lt;&gt;"",TRIM(GL_Paste!$M10998),IFERROR(MID(GL_Paste!$I10998,FIND("[",GL_Paste!$I10998)+1,FIND("]",GL_Paste!$I10998)-FIND("[",GL_Paste!$I10998)-1),"")))</f>
        <v/>
      </c>
      <c r="D11001">
        <f>IF(GL_Paste!$B10998="","",IFERROR(INDEX(DeptName,MATCH($C11001,DeptTag,0)),"UNALLOCATED"))</f>
        <v/>
      </c>
      <c r="E11001">
        <f>IF(GL_Paste!$B10998="","",IFERROR(INDEX(AcctCat,MATCH(GL_Paste!$B10998&amp;"",AcctCode,0)),"UNKNOWN"))</f>
        <v/>
      </c>
      <c r="F11001">
        <f>IF(GL_Paste!$B10998="","",IFERROR(INDEX(AcctSub,MATCH(GL_Paste!$B10998&amp;"",AcctCode,0)),"UNKNOWN"))</f>
        <v/>
      </c>
    </row>
    <row r="11002">
      <c r="A11002" s="40">
        <f>IF(GL_Paste!$B10999="","",N(GL_Paste!$H10999)-N(GL_Paste!$G10999))</f>
        <v/>
      </c>
      <c r="B11002" s="43">
        <f>IF(GL_Paste!$B10999="","",DATE(YEAR(GL_Paste!$E10999),MONTH(GL_Paste!$E10999),1))</f>
        <v/>
      </c>
      <c r="C11002">
        <f>IF(GL_Paste!$B10999="","",IF(TRIM(GL_Paste!$M10999)&lt;&gt;"",TRIM(GL_Paste!$M10999),IFERROR(MID(GL_Paste!$I10999,FIND("[",GL_Paste!$I10999)+1,FIND("]",GL_Paste!$I10999)-FIND("[",GL_Paste!$I10999)-1),"")))</f>
        <v/>
      </c>
      <c r="D11002">
        <f>IF(GL_Paste!$B10999="","",IFERROR(INDEX(DeptName,MATCH($C11002,DeptTag,0)),"UNALLOCATED"))</f>
        <v/>
      </c>
      <c r="E11002">
        <f>IF(GL_Paste!$B10999="","",IFERROR(INDEX(AcctCat,MATCH(GL_Paste!$B10999&amp;"",AcctCode,0)),"UNKNOWN"))</f>
        <v/>
      </c>
      <c r="F11002">
        <f>IF(GL_Paste!$B10999="","",IFERROR(INDEX(AcctSub,MATCH(GL_Paste!$B10999&amp;"",AcctCode,0)),"UNKNOWN"))</f>
        <v/>
      </c>
    </row>
    <row r="11003">
      <c r="A11003" s="40">
        <f>IF(GL_Paste!$B11000="","",N(GL_Paste!$H11000)-N(GL_Paste!$G11000))</f>
        <v/>
      </c>
      <c r="B11003" s="43">
        <f>IF(GL_Paste!$B11000="","",DATE(YEAR(GL_Paste!$E11000),MONTH(GL_Paste!$E11000),1))</f>
        <v/>
      </c>
      <c r="C11003">
        <f>IF(GL_Paste!$B11000="","",IF(TRIM(GL_Paste!$M11000)&lt;&gt;"",TRIM(GL_Paste!$M11000),IFERROR(MID(GL_Paste!$I11000,FIND("[",GL_Paste!$I11000)+1,FIND("]",GL_Paste!$I11000)-FIND("[",GL_Paste!$I11000)-1),"")))</f>
        <v/>
      </c>
      <c r="D11003">
        <f>IF(GL_Paste!$B11000="","",IFERROR(INDEX(DeptName,MATCH($C11003,DeptTag,0)),"UNALLOCATED"))</f>
        <v/>
      </c>
      <c r="E11003">
        <f>IF(GL_Paste!$B11000="","",IFERROR(INDEX(AcctCat,MATCH(GL_Paste!$B11000&amp;"",AcctCode,0)),"UNKNOWN"))</f>
        <v/>
      </c>
      <c r="F11003">
        <f>IF(GL_Paste!$B11000="","",IFERROR(INDEX(AcctSub,MATCH(GL_Paste!$B11000&amp;"",AcctCode,0)),"UNKNOWN"))</f>
        <v/>
      </c>
    </row>
    <row r="11004">
      <c r="A11004" s="40">
        <f>IF(GL_Paste!$B11001="","",N(GL_Paste!$H11001)-N(GL_Paste!$G11001))</f>
        <v/>
      </c>
      <c r="B11004" s="43">
        <f>IF(GL_Paste!$B11001="","",DATE(YEAR(GL_Paste!$E11001),MONTH(GL_Paste!$E11001),1))</f>
        <v/>
      </c>
      <c r="C11004">
        <f>IF(GL_Paste!$B11001="","",IF(TRIM(GL_Paste!$M11001)&lt;&gt;"",TRIM(GL_Paste!$M11001),IFERROR(MID(GL_Paste!$I11001,FIND("[",GL_Paste!$I11001)+1,FIND("]",GL_Paste!$I11001)-FIND("[",GL_Paste!$I11001)-1),"")))</f>
        <v/>
      </c>
      <c r="D11004">
        <f>IF(GL_Paste!$B11001="","",IFERROR(INDEX(DeptName,MATCH($C11004,DeptTag,0)),"UNALLOCATED"))</f>
        <v/>
      </c>
      <c r="E11004">
        <f>IF(GL_Paste!$B11001="","",IFERROR(INDEX(AcctCat,MATCH(GL_Paste!$B11001&amp;"",AcctCode,0)),"UNKNOWN"))</f>
        <v/>
      </c>
      <c r="F11004">
        <f>IF(GL_Paste!$B11001="","",IFERROR(INDEX(AcctSub,MATCH(GL_Paste!$B11001&amp;"",AcctCode,0)),"UNKNOWN"))</f>
        <v/>
      </c>
    </row>
    <row r="11005">
      <c r="A11005" s="40">
        <f>IF(GL_Paste!$B11002="","",N(GL_Paste!$H11002)-N(GL_Paste!$G11002))</f>
        <v/>
      </c>
      <c r="B11005" s="43">
        <f>IF(GL_Paste!$B11002="","",DATE(YEAR(GL_Paste!$E11002),MONTH(GL_Paste!$E11002),1))</f>
        <v/>
      </c>
      <c r="C11005">
        <f>IF(GL_Paste!$B11002="","",IF(TRIM(GL_Paste!$M11002)&lt;&gt;"",TRIM(GL_Paste!$M11002),IFERROR(MID(GL_Paste!$I11002,FIND("[",GL_Paste!$I11002)+1,FIND("]",GL_Paste!$I11002)-FIND("[",GL_Paste!$I11002)-1),"")))</f>
        <v/>
      </c>
      <c r="D11005">
        <f>IF(GL_Paste!$B11002="","",IFERROR(INDEX(DeptName,MATCH($C11005,DeptTag,0)),"UNALLOCATED"))</f>
        <v/>
      </c>
      <c r="E11005">
        <f>IF(GL_Paste!$B11002="","",IFERROR(INDEX(AcctCat,MATCH(GL_Paste!$B11002&amp;"",AcctCode,0)),"UNKNOWN"))</f>
        <v/>
      </c>
      <c r="F11005">
        <f>IF(GL_Paste!$B11002="","",IFERROR(INDEX(AcctSub,MATCH(GL_Paste!$B11002&amp;"",AcctCode,0)),"UNKNOWN"))</f>
        <v/>
      </c>
    </row>
    <row r="11006">
      <c r="A11006" s="40">
        <f>IF(GL_Paste!$B11003="","",N(GL_Paste!$H11003)-N(GL_Paste!$G11003))</f>
        <v/>
      </c>
      <c r="B11006" s="43">
        <f>IF(GL_Paste!$B11003="","",DATE(YEAR(GL_Paste!$E11003),MONTH(GL_Paste!$E11003),1))</f>
        <v/>
      </c>
      <c r="C11006">
        <f>IF(GL_Paste!$B11003="","",IF(TRIM(GL_Paste!$M11003)&lt;&gt;"",TRIM(GL_Paste!$M11003),IFERROR(MID(GL_Paste!$I11003,FIND("[",GL_Paste!$I11003)+1,FIND("]",GL_Paste!$I11003)-FIND("[",GL_Paste!$I11003)-1),"")))</f>
        <v/>
      </c>
      <c r="D11006">
        <f>IF(GL_Paste!$B11003="","",IFERROR(INDEX(DeptName,MATCH($C11006,DeptTag,0)),"UNALLOCATED"))</f>
        <v/>
      </c>
      <c r="E11006">
        <f>IF(GL_Paste!$B11003="","",IFERROR(INDEX(AcctCat,MATCH(GL_Paste!$B11003&amp;"",AcctCode,0)),"UNKNOWN"))</f>
        <v/>
      </c>
      <c r="F11006">
        <f>IF(GL_Paste!$B11003="","",IFERROR(INDEX(AcctSub,MATCH(GL_Paste!$B11003&amp;"",AcctCode,0)),"UNKNOWN"))</f>
        <v/>
      </c>
    </row>
    <row r="11007">
      <c r="A11007" s="40">
        <f>IF(GL_Paste!$B11004="","",N(GL_Paste!$H11004)-N(GL_Paste!$G11004))</f>
        <v/>
      </c>
      <c r="B11007" s="43">
        <f>IF(GL_Paste!$B11004="","",DATE(YEAR(GL_Paste!$E11004),MONTH(GL_Paste!$E11004),1))</f>
        <v/>
      </c>
      <c r="C11007">
        <f>IF(GL_Paste!$B11004="","",IF(TRIM(GL_Paste!$M11004)&lt;&gt;"",TRIM(GL_Paste!$M11004),IFERROR(MID(GL_Paste!$I11004,FIND("[",GL_Paste!$I11004)+1,FIND("]",GL_Paste!$I11004)-FIND("[",GL_Paste!$I11004)-1),"")))</f>
        <v/>
      </c>
      <c r="D11007">
        <f>IF(GL_Paste!$B11004="","",IFERROR(INDEX(DeptName,MATCH($C11007,DeptTag,0)),"UNALLOCATED"))</f>
        <v/>
      </c>
      <c r="E11007">
        <f>IF(GL_Paste!$B11004="","",IFERROR(INDEX(AcctCat,MATCH(GL_Paste!$B11004&amp;"",AcctCode,0)),"UNKNOWN"))</f>
        <v/>
      </c>
      <c r="F11007">
        <f>IF(GL_Paste!$B11004="","",IFERROR(INDEX(AcctSub,MATCH(GL_Paste!$B11004&amp;"",AcctCode,0)),"UNKNOWN"))</f>
        <v/>
      </c>
    </row>
    <row r="11008">
      <c r="A11008" s="40">
        <f>IF(GL_Paste!$B11005="","",N(GL_Paste!$H11005)-N(GL_Paste!$G11005))</f>
        <v/>
      </c>
      <c r="B11008" s="43">
        <f>IF(GL_Paste!$B11005="","",DATE(YEAR(GL_Paste!$E11005),MONTH(GL_Paste!$E11005),1))</f>
        <v/>
      </c>
      <c r="C11008">
        <f>IF(GL_Paste!$B11005="","",IF(TRIM(GL_Paste!$M11005)&lt;&gt;"",TRIM(GL_Paste!$M11005),IFERROR(MID(GL_Paste!$I11005,FIND("[",GL_Paste!$I11005)+1,FIND("]",GL_Paste!$I11005)-FIND("[",GL_Paste!$I11005)-1),"")))</f>
        <v/>
      </c>
      <c r="D11008">
        <f>IF(GL_Paste!$B11005="","",IFERROR(INDEX(DeptName,MATCH($C11008,DeptTag,0)),"UNALLOCATED"))</f>
        <v/>
      </c>
      <c r="E11008">
        <f>IF(GL_Paste!$B11005="","",IFERROR(INDEX(AcctCat,MATCH(GL_Paste!$B11005&amp;"",AcctCode,0)),"UNKNOWN"))</f>
        <v/>
      </c>
      <c r="F11008">
        <f>IF(GL_Paste!$B11005="","",IFERROR(INDEX(AcctSub,MATCH(GL_Paste!$B11005&amp;"",AcctCode,0)),"UNKNOWN"))</f>
        <v/>
      </c>
    </row>
    <row r="11009">
      <c r="A11009" s="40">
        <f>IF(GL_Paste!$B11006="","",N(GL_Paste!$H11006)-N(GL_Paste!$G11006))</f>
        <v/>
      </c>
      <c r="B11009" s="43">
        <f>IF(GL_Paste!$B11006="","",DATE(YEAR(GL_Paste!$E11006),MONTH(GL_Paste!$E11006),1))</f>
        <v/>
      </c>
      <c r="C11009">
        <f>IF(GL_Paste!$B11006="","",IF(TRIM(GL_Paste!$M11006)&lt;&gt;"",TRIM(GL_Paste!$M11006),IFERROR(MID(GL_Paste!$I11006,FIND("[",GL_Paste!$I11006)+1,FIND("]",GL_Paste!$I11006)-FIND("[",GL_Paste!$I11006)-1),"")))</f>
        <v/>
      </c>
      <c r="D11009">
        <f>IF(GL_Paste!$B11006="","",IFERROR(INDEX(DeptName,MATCH($C11009,DeptTag,0)),"UNALLOCATED"))</f>
        <v/>
      </c>
      <c r="E11009">
        <f>IF(GL_Paste!$B11006="","",IFERROR(INDEX(AcctCat,MATCH(GL_Paste!$B11006&amp;"",AcctCode,0)),"UNKNOWN"))</f>
        <v/>
      </c>
      <c r="F11009">
        <f>IF(GL_Paste!$B11006="","",IFERROR(INDEX(AcctSub,MATCH(GL_Paste!$B11006&amp;"",AcctCode,0)),"UNKNOWN"))</f>
        <v/>
      </c>
    </row>
    <row r="11010">
      <c r="A11010" s="40">
        <f>IF(GL_Paste!$B11007="","",N(GL_Paste!$H11007)-N(GL_Paste!$G11007))</f>
        <v/>
      </c>
      <c r="B11010" s="43">
        <f>IF(GL_Paste!$B11007="","",DATE(YEAR(GL_Paste!$E11007),MONTH(GL_Paste!$E11007),1))</f>
        <v/>
      </c>
      <c r="C11010">
        <f>IF(GL_Paste!$B11007="","",IF(TRIM(GL_Paste!$M11007)&lt;&gt;"",TRIM(GL_Paste!$M11007),IFERROR(MID(GL_Paste!$I11007,FIND("[",GL_Paste!$I11007)+1,FIND("]",GL_Paste!$I11007)-FIND("[",GL_Paste!$I11007)-1),"")))</f>
        <v/>
      </c>
      <c r="D11010">
        <f>IF(GL_Paste!$B11007="","",IFERROR(INDEX(DeptName,MATCH($C11010,DeptTag,0)),"UNALLOCATED"))</f>
        <v/>
      </c>
      <c r="E11010">
        <f>IF(GL_Paste!$B11007="","",IFERROR(INDEX(AcctCat,MATCH(GL_Paste!$B11007&amp;"",AcctCode,0)),"UNKNOWN"))</f>
        <v/>
      </c>
      <c r="F11010">
        <f>IF(GL_Paste!$B11007="","",IFERROR(INDEX(AcctSub,MATCH(GL_Paste!$B11007&amp;"",AcctCode,0)),"UNKNOWN"))</f>
        <v/>
      </c>
    </row>
    <row r="11011">
      <c r="A11011" s="40">
        <f>IF(GL_Paste!$B11008="","",N(GL_Paste!$H11008)-N(GL_Paste!$G11008))</f>
        <v/>
      </c>
      <c r="B11011" s="43">
        <f>IF(GL_Paste!$B11008="","",DATE(YEAR(GL_Paste!$E11008),MONTH(GL_Paste!$E11008),1))</f>
        <v/>
      </c>
      <c r="C11011">
        <f>IF(GL_Paste!$B11008="","",IF(TRIM(GL_Paste!$M11008)&lt;&gt;"",TRIM(GL_Paste!$M11008),IFERROR(MID(GL_Paste!$I11008,FIND("[",GL_Paste!$I11008)+1,FIND("]",GL_Paste!$I11008)-FIND("[",GL_Paste!$I11008)-1),"")))</f>
        <v/>
      </c>
      <c r="D11011">
        <f>IF(GL_Paste!$B11008="","",IFERROR(INDEX(DeptName,MATCH($C11011,DeptTag,0)),"UNALLOCATED"))</f>
        <v/>
      </c>
      <c r="E11011">
        <f>IF(GL_Paste!$B11008="","",IFERROR(INDEX(AcctCat,MATCH(GL_Paste!$B11008&amp;"",AcctCode,0)),"UNKNOWN"))</f>
        <v/>
      </c>
      <c r="F11011">
        <f>IF(GL_Paste!$B11008="","",IFERROR(INDEX(AcctSub,MATCH(GL_Paste!$B11008&amp;"",AcctCode,0)),"UNKNOWN"))</f>
        <v/>
      </c>
    </row>
    <row r="11012">
      <c r="A11012" s="40">
        <f>IF(GL_Paste!$B11009="","",N(GL_Paste!$H11009)-N(GL_Paste!$G11009))</f>
        <v/>
      </c>
      <c r="B11012" s="43">
        <f>IF(GL_Paste!$B11009="","",DATE(YEAR(GL_Paste!$E11009),MONTH(GL_Paste!$E11009),1))</f>
        <v/>
      </c>
      <c r="C11012">
        <f>IF(GL_Paste!$B11009="","",IF(TRIM(GL_Paste!$M11009)&lt;&gt;"",TRIM(GL_Paste!$M11009),IFERROR(MID(GL_Paste!$I11009,FIND("[",GL_Paste!$I11009)+1,FIND("]",GL_Paste!$I11009)-FIND("[",GL_Paste!$I11009)-1),"")))</f>
        <v/>
      </c>
      <c r="D11012">
        <f>IF(GL_Paste!$B11009="","",IFERROR(INDEX(DeptName,MATCH($C11012,DeptTag,0)),"UNALLOCATED"))</f>
        <v/>
      </c>
      <c r="E11012">
        <f>IF(GL_Paste!$B11009="","",IFERROR(INDEX(AcctCat,MATCH(GL_Paste!$B11009&amp;"",AcctCode,0)),"UNKNOWN"))</f>
        <v/>
      </c>
      <c r="F11012">
        <f>IF(GL_Paste!$B11009="","",IFERROR(INDEX(AcctSub,MATCH(GL_Paste!$B11009&amp;"",AcctCode,0)),"UNKNOWN"))</f>
        <v/>
      </c>
    </row>
    <row r="11013">
      <c r="A11013" s="40">
        <f>IF(GL_Paste!$B11010="","",N(GL_Paste!$H11010)-N(GL_Paste!$G11010))</f>
        <v/>
      </c>
      <c r="B11013" s="43">
        <f>IF(GL_Paste!$B11010="","",DATE(YEAR(GL_Paste!$E11010),MONTH(GL_Paste!$E11010),1))</f>
        <v/>
      </c>
      <c r="C11013">
        <f>IF(GL_Paste!$B11010="","",IF(TRIM(GL_Paste!$M11010)&lt;&gt;"",TRIM(GL_Paste!$M11010),IFERROR(MID(GL_Paste!$I11010,FIND("[",GL_Paste!$I11010)+1,FIND("]",GL_Paste!$I11010)-FIND("[",GL_Paste!$I11010)-1),"")))</f>
        <v/>
      </c>
      <c r="D11013">
        <f>IF(GL_Paste!$B11010="","",IFERROR(INDEX(DeptName,MATCH($C11013,DeptTag,0)),"UNALLOCATED"))</f>
        <v/>
      </c>
      <c r="E11013">
        <f>IF(GL_Paste!$B11010="","",IFERROR(INDEX(AcctCat,MATCH(GL_Paste!$B11010&amp;"",AcctCode,0)),"UNKNOWN"))</f>
        <v/>
      </c>
      <c r="F11013">
        <f>IF(GL_Paste!$B11010="","",IFERROR(INDEX(AcctSub,MATCH(GL_Paste!$B11010&amp;"",AcctCode,0)),"UNKNOWN"))</f>
        <v/>
      </c>
    </row>
    <row r="11014">
      <c r="A11014" s="40">
        <f>IF(GL_Paste!$B11011="","",N(GL_Paste!$H11011)-N(GL_Paste!$G11011))</f>
        <v/>
      </c>
      <c r="B11014" s="43">
        <f>IF(GL_Paste!$B11011="","",DATE(YEAR(GL_Paste!$E11011),MONTH(GL_Paste!$E11011),1))</f>
        <v/>
      </c>
      <c r="C11014">
        <f>IF(GL_Paste!$B11011="","",IF(TRIM(GL_Paste!$M11011)&lt;&gt;"",TRIM(GL_Paste!$M11011),IFERROR(MID(GL_Paste!$I11011,FIND("[",GL_Paste!$I11011)+1,FIND("]",GL_Paste!$I11011)-FIND("[",GL_Paste!$I11011)-1),"")))</f>
        <v/>
      </c>
      <c r="D11014">
        <f>IF(GL_Paste!$B11011="","",IFERROR(INDEX(DeptName,MATCH($C11014,DeptTag,0)),"UNALLOCATED"))</f>
        <v/>
      </c>
      <c r="E11014">
        <f>IF(GL_Paste!$B11011="","",IFERROR(INDEX(AcctCat,MATCH(GL_Paste!$B11011&amp;"",AcctCode,0)),"UNKNOWN"))</f>
        <v/>
      </c>
      <c r="F11014">
        <f>IF(GL_Paste!$B11011="","",IFERROR(INDEX(AcctSub,MATCH(GL_Paste!$B11011&amp;"",AcctCode,0)),"UNKNOWN"))</f>
        <v/>
      </c>
    </row>
    <row r="11015">
      <c r="A11015" s="40">
        <f>IF(GL_Paste!$B11012="","",N(GL_Paste!$H11012)-N(GL_Paste!$G11012))</f>
        <v/>
      </c>
      <c r="B11015" s="43">
        <f>IF(GL_Paste!$B11012="","",DATE(YEAR(GL_Paste!$E11012),MONTH(GL_Paste!$E11012),1))</f>
        <v/>
      </c>
      <c r="C11015">
        <f>IF(GL_Paste!$B11012="","",IF(TRIM(GL_Paste!$M11012)&lt;&gt;"",TRIM(GL_Paste!$M11012),IFERROR(MID(GL_Paste!$I11012,FIND("[",GL_Paste!$I11012)+1,FIND("]",GL_Paste!$I11012)-FIND("[",GL_Paste!$I11012)-1),"")))</f>
        <v/>
      </c>
      <c r="D11015">
        <f>IF(GL_Paste!$B11012="","",IFERROR(INDEX(DeptName,MATCH($C11015,DeptTag,0)),"UNALLOCATED"))</f>
        <v/>
      </c>
      <c r="E11015">
        <f>IF(GL_Paste!$B11012="","",IFERROR(INDEX(AcctCat,MATCH(GL_Paste!$B11012&amp;"",AcctCode,0)),"UNKNOWN"))</f>
        <v/>
      </c>
      <c r="F11015">
        <f>IF(GL_Paste!$B11012="","",IFERROR(INDEX(AcctSub,MATCH(GL_Paste!$B11012&amp;"",AcctCode,0)),"UNKNOWN"))</f>
        <v/>
      </c>
    </row>
    <row r="11016">
      <c r="A11016" s="40">
        <f>IF(GL_Paste!$B11013="","",N(GL_Paste!$H11013)-N(GL_Paste!$G11013))</f>
        <v/>
      </c>
      <c r="B11016" s="43">
        <f>IF(GL_Paste!$B11013="","",DATE(YEAR(GL_Paste!$E11013),MONTH(GL_Paste!$E11013),1))</f>
        <v/>
      </c>
      <c r="C11016">
        <f>IF(GL_Paste!$B11013="","",IF(TRIM(GL_Paste!$M11013)&lt;&gt;"",TRIM(GL_Paste!$M11013),IFERROR(MID(GL_Paste!$I11013,FIND("[",GL_Paste!$I11013)+1,FIND("]",GL_Paste!$I11013)-FIND("[",GL_Paste!$I11013)-1),"")))</f>
        <v/>
      </c>
      <c r="D11016">
        <f>IF(GL_Paste!$B11013="","",IFERROR(INDEX(DeptName,MATCH($C11016,DeptTag,0)),"UNALLOCATED"))</f>
        <v/>
      </c>
      <c r="E11016">
        <f>IF(GL_Paste!$B11013="","",IFERROR(INDEX(AcctCat,MATCH(GL_Paste!$B11013&amp;"",AcctCode,0)),"UNKNOWN"))</f>
        <v/>
      </c>
      <c r="F11016">
        <f>IF(GL_Paste!$B11013="","",IFERROR(INDEX(AcctSub,MATCH(GL_Paste!$B11013&amp;"",AcctCode,0)),"UNKNOWN"))</f>
        <v/>
      </c>
    </row>
    <row r="11017">
      <c r="A11017" s="40">
        <f>IF(GL_Paste!$B11014="","",N(GL_Paste!$H11014)-N(GL_Paste!$G11014))</f>
        <v/>
      </c>
      <c r="B11017" s="43">
        <f>IF(GL_Paste!$B11014="","",DATE(YEAR(GL_Paste!$E11014),MONTH(GL_Paste!$E11014),1))</f>
        <v/>
      </c>
      <c r="C11017">
        <f>IF(GL_Paste!$B11014="","",IF(TRIM(GL_Paste!$M11014)&lt;&gt;"",TRIM(GL_Paste!$M11014),IFERROR(MID(GL_Paste!$I11014,FIND("[",GL_Paste!$I11014)+1,FIND("]",GL_Paste!$I11014)-FIND("[",GL_Paste!$I11014)-1),"")))</f>
        <v/>
      </c>
      <c r="D11017">
        <f>IF(GL_Paste!$B11014="","",IFERROR(INDEX(DeptName,MATCH($C11017,DeptTag,0)),"UNALLOCATED"))</f>
        <v/>
      </c>
      <c r="E11017">
        <f>IF(GL_Paste!$B11014="","",IFERROR(INDEX(AcctCat,MATCH(GL_Paste!$B11014&amp;"",AcctCode,0)),"UNKNOWN"))</f>
        <v/>
      </c>
      <c r="F11017">
        <f>IF(GL_Paste!$B11014="","",IFERROR(INDEX(AcctSub,MATCH(GL_Paste!$B11014&amp;"",AcctCode,0)),"UNKNOWN"))</f>
        <v/>
      </c>
    </row>
    <row r="11018">
      <c r="A11018" s="40">
        <f>IF(GL_Paste!$B11015="","",N(GL_Paste!$H11015)-N(GL_Paste!$G11015))</f>
        <v/>
      </c>
      <c r="B11018" s="43">
        <f>IF(GL_Paste!$B11015="","",DATE(YEAR(GL_Paste!$E11015),MONTH(GL_Paste!$E11015),1))</f>
        <v/>
      </c>
      <c r="C11018">
        <f>IF(GL_Paste!$B11015="","",IF(TRIM(GL_Paste!$M11015)&lt;&gt;"",TRIM(GL_Paste!$M11015),IFERROR(MID(GL_Paste!$I11015,FIND("[",GL_Paste!$I11015)+1,FIND("]",GL_Paste!$I11015)-FIND("[",GL_Paste!$I11015)-1),"")))</f>
        <v/>
      </c>
      <c r="D11018">
        <f>IF(GL_Paste!$B11015="","",IFERROR(INDEX(DeptName,MATCH($C11018,DeptTag,0)),"UNALLOCATED"))</f>
        <v/>
      </c>
      <c r="E11018">
        <f>IF(GL_Paste!$B11015="","",IFERROR(INDEX(AcctCat,MATCH(GL_Paste!$B11015&amp;"",AcctCode,0)),"UNKNOWN"))</f>
        <v/>
      </c>
      <c r="F11018">
        <f>IF(GL_Paste!$B11015="","",IFERROR(INDEX(AcctSub,MATCH(GL_Paste!$B11015&amp;"",AcctCode,0)),"UNKNOWN"))</f>
        <v/>
      </c>
    </row>
    <row r="11019">
      <c r="A11019" s="40">
        <f>IF(GL_Paste!$B11016="","",N(GL_Paste!$H11016)-N(GL_Paste!$G11016))</f>
        <v/>
      </c>
      <c r="B11019" s="43">
        <f>IF(GL_Paste!$B11016="","",DATE(YEAR(GL_Paste!$E11016),MONTH(GL_Paste!$E11016),1))</f>
        <v/>
      </c>
      <c r="C11019">
        <f>IF(GL_Paste!$B11016="","",IF(TRIM(GL_Paste!$M11016)&lt;&gt;"",TRIM(GL_Paste!$M11016),IFERROR(MID(GL_Paste!$I11016,FIND("[",GL_Paste!$I11016)+1,FIND("]",GL_Paste!$I11016)-FIND("[",GL_Paste!$I11016)-1),"")))</f>
        <v/>
      </c>
      <c r="D11019">
        <f>IF(GL_Paste!$B11016="","",IFERROR(INDEX(DeptName,MATCH($C11019,DeptTag,0)),"UNALLOCATED"))</f>
        <v/>
      </c>
      <c r="E11019">
        <f>IF(GL_Paste!$B11016="","",IFERROR(INDEX(AcctCat,MATCH(GL_Paste!$B11016&amp;"",AcctCode,0)),"UNKNOWN"))</f>
        <v/>
      </c>
      <c r="F11019">
        <f>IF(GL_Paste!$B11016="","",IFERROR(INDEX(AcctSub,MATCH(GL_Paste!$B11016&amp;"",AcctCode,0)),"UNKNOWN"))</f>
        <v/>
      </c>
    </row>
    <row r="11020">
      <c r="A11020" s="40">
        <f>IF(GL_Paste!$B11017="","",N(GL_Paste!$H11017)-N(GL_Paste!$G11017))</f>
        <v/>
      </c>
      <c r="B11020" s="43">
        <f>IF(GL_Paste!$B11017="","",DATE(YEAR(GL_Paste!$E11017),MONTH(GL_Paste!$E11017),1))</f>
        <v/>
      </c>
      <c r="C11020">
        <f>IF(GL_Paste!$B11017="","",IF(TRIM(GL_Paste!$M11017)&lt;&gt;"",TRIM(GL_Paste!$M11017),IFERROR(MID(GL_Paste!$I11017,FIND("[",GL_Paste!$I11017)+1,FIND("]",GL_Paste!$I11017)-FIND("[",GL_Paste!$I11017)-1),"")))</f>
        <v/>
      </c>
      <c r="D11020">
        <f>IF(GL_Paste!$B11017="","",IFERROR(INDEX(DeptName,MATCH($C11020,DeptTag,0)),"UNALLOCATED"))</f>
        <v/>
      </c>
      <c r="E11020">
        <f>IF(GL_Paste!$B11017="","",IFERROR(INDEX(AcctCat,MATCH(GL_Paste!$B11017&amp;"",AcctCode,0)),"UNKNOWN"))</f>
        <v/>
      </c>
      <c r="F11020">
        <f>IF(GL_Paste!$B11017="","",IFERROR(INDEX(AcctSub,MATCH(GL_Paste!$B11017&amp;"",AcctCode,0)),"UNKNOWN"))</f>
        <v/>
      </c>
    </row>
    <row r="11021">
      <c r="A11021" s="40">
        <f>IF(GL_Paste!$B11018="","",N(GL_Paste!$H11018)-N(GL_Paste!$G11018))</f>
        <v/>
      </c>
      <c r="B11021" s="43">
        <f>IF(GL_Paste!$B11018="","",DATE(YEAR(GL_Paste!$E11018),MONTH(GL_Paste!$E11018),1))</f>
        <v/>
      </c>
      <c r="C11021">
        <f>IF(GL_Paste!$B11018="","",IF(TRIM(GL_Paste!$M11018)&lt;&gt;"",TRIM(GL_Paste!$M11018),IFERROR(MID(GL_Paste!$I11018,FIND("[",GL_Paste!$I11018)+1,FIND("]",GL_Paste!$I11018)-FIND("[",GL_Paste!$I11018)-1),"")))</f>
        <v/>
      </c>
      <c r="D11021">
        <f>IF(GL_Paste!$B11018="","",IFERROR(INDEX(DeptName,MATCH($C11021,DeptTag,0)),"UNALLOCATED"))</f>
        <v/>
      </c>
      <c r="E11021">
        <f>IF(GL_Paste!$B11018="","",IFERROR(INDEX(AcctCat,MATCH(GL_Paste!$B11018&amp;"",AcctCode,0)),"UNKNOWN"))</f>
        <v/>
      </c>
      <c r="F11021">
        <f>IF(GL_Paste!$B11018="","",IFERROR(INDEX(AcctSub,MATCH(GL_Paste!$B11018&amp;"",AcctCode,0)),"UNKNOWN"))</f>
        <v/>
      </c>
    </row>
    <row r="11022">
      <c r="A11022" s="40">
        <f>IF(GL_Paste!$B11019="","",N(GL_Paste!$H11019)-N(GL_Paste!$G11019))</f>
        <v/>
      </c>
      <c r="B11022" s="43">
        <f>IF(GL_Paste!$B11019="","",DATE(YEAR(GL_Paste!$E11019),MONTH(GL_Paste!$E11019),1))</f>
        <v/>
      </c>
      <c r="C11022">
        <f>IF(GL_Paste!$B11019="","",IF(TRIM(GL_Paste!$M11019)&lt;&gt;"",TRIM(GL_Paste!$M11019),IFERROR(MID(GL_Paste!$I11019,FIND("[",GL_Paste!$I11019)+1,FIND("]",GL_Paste!$I11019)-FIND("[",GL_Paste!$I11019)-1),"")))</f>
        <v/>
      </c>
      <c r="D11022">
        <f>IF(GL_Paste!$B11019="","",IFERROR(INDEX(DeptName,MATCH($C11022,DeptTag,0)),"UNALLOCATED"))</f>
        <v/>
      </c>
      <c r="E11022">
        <f>IF(GL_Paste!$B11019="","",IFERROR(INDEX(AcctCat,MATCH(GL_Paste!$B11019&amp;"",AcctCode,0)),"UNKNOWN"))</f>
        <v/>
      </c>
      <c r="F11022">
        <f>IF(GL_Paste!$B11019="","",IFERROR(INDEX(AcctSub,MATCH(GL_Paste!$B11019&amp;"",AcctCode,0)),"UNKNOWN"))</f>
        <v/>
      </c>
    </row>
    <row r="11023">
      <c r="A11023" s="40">
        <f>IF(GL_Paste!$B11020="","",N(GL_Paste!$H11020)-N(GL_Paste!$G11020))</f>
        <v/>
      </c>
      <c r="B11023" s="43">
        <f>IF(GL_Paste!$B11020="","",DATE(YEAR(GL_Paste!$E11020),MONTH(GL_Paste!$E11020),1))</f>
        <v/>
      </c>
      <c r="C11023">
        <f>IF(GL_Paste!$B11020="","",IF(TRIM(GL_Paste!$M11020)&lt;&gt;"",TRIM(GL_Paste!$M11020),IFERROR(MID(GL_Paste!$I11020,FIND("[",GL_Paste!$I11020)+1,FIND("]",GL_Paste!$I11020)-FIND("[",GL_Paste!$I11020)-1),"")))</f>
        <v/>
      </c>
      <c r="D11023">
        <f>IF(GL_Paste!$B11020="","",IFERROR(INDEX(DeptName,MATCH($C11023,DeptTag,0)),"UNALLOCATED"))</f>
        <v/>
      </c>
      <c r="E11023">
        <f>IF(GL_Paste!$B11020="","",IFERROR(INDEX(AcctCat,MATCH(GL_Paste!$B11020&amp;"",AcctCode,0)),"UNKNOWN"))</f>
        <v/>
      </c>
      <c r="F11023">
        <f>IF(GL_Paste!$B11020="","",IFERROR(INDEX(AcctSub,MATCH(GL_Paste!$B11020&amp;"",AcctCode,0)),"UNKNOWN"))</f>
        <v/>
      </c>
    </row>
    <row r="11024">
      <c r="A11024" s="40">
        <f>IF(GL_Paste!$B11021="","",N(GL_Paste!$H11021)-N(GL_Paste!$G11021))</f>
        <v/>
      </c>
      <c r="B11024" s="43">
        <f>IF(GL_Paste!$B11021="","",DATE(YEAR(GL_Paste!$E11021),MONTH(GL_Paste!$E11021),1))</f>
        <v/>
      </c>
      <c r="C11024">
        <f>IF(GL_Paste!$B11021="","",IF(TRIM(GL_Paste!$M11021)&lt;&gt;"",TRIM(GL_Paste!$M11021),IFERROR(MID(GL_Paste!$I11021,FIND("[",GL_Paste!$I11021)+1,FIND("]",GL_Paste!$I11021)-FIND("[",GL_Paste!$I11021)-1),"")))</f>
        <v/>
      </c>
      <c r="D11024">
        <f>IF(GL_Paste!$B11021="","",IFERROR(INDEX(DeptName,MATCH($C11024,DeptTag,0)),"UNALLOCATED"))</f>
        <v/>
      </c>
      <c r="E11024">
        <f>IF(GL_Paste!$B11021="","",IFERROR(INDEX(AcctCat,MATCH(GL_Paste!$B11021&amp;"",AcctCode,0)),"UNKNOWN"))</f>
        <v/>
      </c>
      <c r="F11024">
        <f>IF(GL_Paste!$B11021="","",IFERROR(INDEX(AcctSub,MATCH(GL_Paste!$B11021&amp;"",AcctCode,0)),"UNKNOWN"))</f>
        <v/>
      </c>
    </row>
    <row r="11025">
      <c r="A11025" s="40">
        <f>IF(GL_Paste!$B11022="","",N(GL_Paste!$H11022)-N(GL_Paste!$G11022))</f>
        <v/>
      </c>
      <c r="B11025" s="43">
        <f>IF(GL_Paste!$B11022="","",DATE(YEAR(GL_Paste!$E11022),MONTH(GL_Paste!$E11022),1))</f>
        <v/>
      </c>
      <c r="C11025">
        <f>IF(GL_Paste!$B11022="","",IF(TRIM(GL_Paste!$M11022)&lt;&gt;"",TRIM(GL_Paste!$M11022),IFERROR(MID(GL_Paste!$I11022,FIND("[",GL_Paste!$I11022)+1,FIND("]",GL_Paste!$I11022)-FIND("[",GL_Paste!$I11022)-1),"")))</f>
        <v/>
      </c>
      <c r="D11025">
        <f>IF(GL_Paste!$B11022="","",IFERROR(INDEX(DeptName,MATCH($C11025,DeptTag,0)),"UNALLOCATED"))</f>
        <v/>
      </c>
      <c r="E11025">
        <f>IF(GL_Paste!$B11022="","",IFERROR(INDEX(AcctCat,MATCH(GL_Paste!$B11022&amp;"",AcctCode,0)),"UNKNOWN"))</f>
        <v/>
      </c>
      <c r="F11025">
        <f>IF(GL_Paste!$B11022="","",IFERROR(INDEX(AcctSub,MATCH(GL_Paste!$B11022&amp;"",AcctCode,0)),"UNKNOWN"))</f>
        <v/>
      </c>
    </row>
    <row r="11026">
      <c r="A11026" s="40">
        <f>IF(GL_Paste!$B11023="","",N(GL_Paste!$H11023)-N(GL_Paste!$G11023))</f>
        <v/>
      </c>
      <c r="B11026" s="43">
        <f>IF(GL_Paste!$B11023="","",DATE(YEAR(GL_Paste!$E11023),MONTH(GL_Paste!$E11023),1))</f>
        <v/>
      </c>
      <c r="C11026">
        <f>IF(GL_Paste!$B11023="","",IF(TRIM(GL_Paste!$M11023)&lt;&gt;"",TRIM(GL_Paste!$M11023),IFERROR(MID(GL_Paste!$I11023,FIND("[",GL_Paste!$I11023)+1,FIND("]",GL_Paste!$I11023)-FIND("[",GL_Paste!$I11023)-1),"")))</f>
        <v/>
      </c>
      <c r="D11026">
        <f>IF(GL_Paste!$B11023="","",IFERROR(INDEX(DeptName,MATCH($C11026,DeptTag,0)),"UNALLOCATED"))</f>
        <v/>
      </c>
      <c r="E11026">
        <f>IF(GL_Paste!$B11023="","",IFERROR(INDEX(AcctCat,MATCH(GL_Paste!$B11023&amp;"",AcctCode,0)),"UNKNOWN"))</f>
        <v/>
      </c>
      <c r="F11026">
        <f>IF(GL_Paste!$B11023="","",IFERROR(INDEX(AcctSub,MATCH(GL_Paste!$B11023&amp;"",AcctCode,0)),"UNKNOWN"))</f>
        <v/>
      </c>
    </row>
    <row r="11027">
      <c r="A11027" s="40">
        <f>IF(GL_Paste!$B11024="","",N(GL_Paste!$H11024)-N(GL_Paste!$G11024))</f>
        <v/>
      </c>
      <c r="B11027" s="43">
        <f>IF(GL_Paste!$B11024="","",DATE(YEAR(GL_Paste!$E11024),MONTH(GL_Paste!$E11024),1))</f>
        <v/>
      </c>
      <c r="C11027">
        <f>IF(GL_Paste!$B11024="","",IF(TRIM(GL_Paste!$M11024)&lt;&gt;"",TRIM(GL_Paste!$M11024),IFERROR(MID(GL_Paste!$I11024,FIND("[",GL_Paste!$I11024)+1,FIND("]",GL_Paste!$I11024)-FIND("[",GL_Paste!$I11024)-1),"")))</f>
        <v/>
      </c>
      <c r="D11027">
        <f>IF(GL_Paste!$B11024="","",IFERROR(INDEX(DeptName,MATCH($C11027,DeptTag,0)),"UNALLOCATED"))</f>
        <v/>
      </c>
      <c r="E11027">
        <f>IF(GL_Paste!$B11024="","",IFERROR(INDEX(AcctCat,MATCH(GL_Paste!$B11024&amp;"",AcctCode,0)),"UNKNOWN"))</f>
        <v/>
      </c>
      <c r="F11027">
        <f>IF(GL_Paste!$B11024="","",IFERROR(INDEX(AcctSub,MATCH(GL_Paste!$B11024&amp;"",AcctCode,0)),"UNKNOWN"))</f>
        <v/>
      </c>
    </row>
    <row r="11028">
      <c r="A11028" s="40">
        <f>IF(GL_Paste!$B11025="","",N(GL_Paste!$H11025)-N(GL_Paste!$G11025))</f>
        <v/>
      </c>
      <c r="B11028" s="43">
        <f>IF(GL_Paste!$B11025="","",DATE(YEAR(GL_Paste!$E11025),MONTH(GL_Paste!$E11025),1))</f>
        <v/>
      </c>
      <c r="C11028">
        <f>IF(GL_Paste!$B11025="","",IF(TRIM(GL_Paste!$M11025)&lt;&gt;"",TRIM(GL_Paste!$M11025),IFERROR(MID(GL_Paste!$I11025,FIND("[",GL_Paste!$I11025)+1,FIND("]",GL_Paste!$I11025)-FIND("[",GL_Paste!$I11025)-1),"")))</f>
        <v/>
      </c>
      <c r="D11028">
        <f>IF(GL_Paste!$B11025="","",IFERROR(INDEX(DeptName,MATCH($C11028,DeptTag,0)),"UNALLOCATED"))</f>
        <v/>
      </c>
      <c r="E11028">
        <f>IF(GL_Paste!$B11025="","",IFERROR(INDEX(AcctCat,MATCH(GL_Paste!$B11025&amp;"",AcctCode,0)),"UNKNOWN"))</f>
        <v/>
      </c>
      <c r="F11028">
        <f>IF(GL_Paste!$B11025="","",IFERROR(INDEX(AcctSub,MATCH(GL_Paste!$B11025&amp;"",AcctCode,0)),"UNKNOWN"))</f>
        <v/>
      </c>
    </row>
    <row r="11029">
      <c r="A11029" s="40">
        <f>IF(GL_Paste!$B11026="","",N(GL_Paste!$H11026)-N(GL_Paste!$G11026))</f>
        <v/>
      </c>
      <c r="B11029" s="43">
        <f>IF(GL_Paste!$B11026="","",DATE(YEAR(GL_Paste!$E11026),MONTH(GL_Paste!$E11026),1))</f>
        <v/>
      </c>
      <c r="C11029">
        <f>IF(GL_Paste!$B11026="","",IF(TRIM(GL_Paste!$M11026)&lt;&gt;"",TRIM(GL_Paste!$M11026),IFERROR(MID(GL_Paste!$I11026,FIND("[",GL_Paste!$I11026)+1,FIND("]",GL_Paste!$I11026)-FIND("[",GL_Paste!$I11026)-1),"")))</f>
        <v/>
      </c>
      <c r="D11029">
        <f>IF(GL_Paste!$B11026="","",IFERROR(INDEX(DeptName,MATCH($C11029,DeptTag,0)),"UNALLOCATED"))</f>
        <v/>
      </c>
      <c r="E11029">
        <f>IF(GL_Paste!$B11026="","",IFERROR(INDEX(AcctCat,MATCH(GL_Paste!$B11026&amp;"",AcctCode,0)),"UNKNOWN"))</f>
        <v/>
      </c>
      <c r="F11029">
        <f>IF(GL_Paste!$B11026="","",IFERROR(INDEX(AcctSub,MATCH(GL_Paste!$B11026&amp;"",AcctCode,0)),"UNKNOWN"))</f>
        <v/>
      </c>
    </row>
    <row r="11030">
      <c r="A11030" s="40">
        <f>IF(GL_Paste!$B11027="","",N(GL_Paste!$H11027)-N(GL_Paste!$G11027))</f>
        <v/>
      </c>
      <c r="B11030" s="43">
        <f>IF(GL_Paste!$B11027="","",DATE(YEAR(GL_Paste!$E11027),MONTH(GL_Paste!$E11027),1))</f>
        <v/>
      </c>
      <c r="C11030">
        <f>IF(GL_Paste!$B11027="","",IF(TRIM(GL_Paste!$M11027)&lt;&gt;"",TRIM(GL_Paste!$M11027),IFERROR(MID(GL_Paste!$I11027,FIND("[",GL_Paste!$I11027)+1,FIND("]",GL_Paste!$I11027)-FIND("[",GL_Paste!$I11027)-1),"")))</f>
        <v/>
      </c>
      <c r="D11030">
        <f>IF(GL_Paste!$B11027="","",IFERROR(INDEX(DeptName,MATCH($C11030,DeptTag,0)),"UNALLOCATED"))</f>
        <v/>
      </c>
      <c r="E11030">
        <f>IF(GL_Paste!$B11027="","",IFERROR(INDEX(AcctCat,MATCH(GL_Paste!$B11027&amp;"",AcctCode,0)),"UNKNOWN"))</f>
        <v/>
      </c>
      <c r="F11030">
        <f>IF(GL_Paste!$B11027="","",IFERROR(INDEX(AcctSub,MATCH(GL_Paste!$B11027&amp;"",AcctCode,0)),"UNKNOWN"))</f>
        <v/>
      </c>
    </row>
    <row r="11031">
      <c r="A11031" s="40">
        <f>IF(GL_Paste!$B11028="","",N(GL_Paste!$H11028)-N(GL_Paste!$G11028))</f>
        <v/>
      </c>
      <c r="B11031" s="43">
        <f>IF(GL_Paste!$B11028="","",DATE(YEAR(GL_Paste!$E11028),MONTH(GL_Paste!$E11028),1))</f>
        <v/>
      </c>
      <c r="C11031">
        <f>IF(GL_Paste!$B11028="","",IF(TRIM(GL_Paste!$M11028)&lt;&gt;"",TRIM(GL_Paste!$M11028),IFERROR(MID(GL_Paste!$I11028,FIND("[",GL_Paste!$I11028)+1,FIND("]",GL_Paste!$I11028)-FIND("[",GL_Paste!$I11028)-1),"")))</f>
        <v/>
      </c>
      <c r="D11031">
        <f>IF(GL_Paste!$B11028="","",IFERROR(INDEX(DeptName,MATCH($C11031,DeptTag,0)),"UNALLOCATED"))</f>
        <v/>
      </c>
      <c r="E11031">
        <f>IF(GL_Paste!$B11028="","",IFERROR(INDEX(AcctCat,MATCH(GL_Paste!$B11028&amp;"",AcctCode,0)),"UNKNOWN"))</f>
        <v/>
      </c>
      <c r="F11031">
        <f>IF(GL_Paste!$B11028="","",IFERROR(INDEX(AcctSub,MATCH(GL_Paste!$B11028&amp;"",AcctCode,0)),"UNKNOWN"))</f>
        <v/>
      </c>
    </row>
    <row r="11032">
      <c r="A11032" s="40">
        <f>IF(GL_Paste!$B11029="","",N(GL_Paste!$H11029)-N(GL_Paste!$G11029))</f>
        <v/>
      </c>
      <c r="B11032" s="43">
        <f>IF(GL_Paste!$B11029="","",DATE(YEAR(GL_Paste!$E11029),MONTH(GL_Paste!$E11029),1))</f>
        <v/>
      </c>
      <c r="C11032">
        <f>IF(GL_Paste!$B11029="","",IF(TRIM(GL_Paste!$M11029)&lt;&gt;"",TRIM(GL_Paste!$M11029),IFERROR(MID(GL_Paste!$I11029,FIND("[",GL_Paste!$I11029)+1,FIND("]",GL_Paste!$I11029)-FIND("[",GL_Paste!$I11029)-1),"")))</f>
        <v/>
      </c>
      <c r="D11032">
        <f>IF(GL_Paste!$B11029="","",IFERROR(INDEX(DeptName,MATCH($C11032,DeptTag,0)),"UNALLOCATED"))</f>
        <v/>
      </c>
      <c r="E11032">
        <f>IF(GL_Paste!$B11029="","",IFERROR(INDEX(AcctCat,MATCH(GL_Paste!$B11029&amp;"",AcctCode,0)),"UNKNOWN"))</f>
        <v/>
      </c>
      <c r="F11032">
        <f>IF(GL_Paste!$B11029="","",IFERROR(INDEX(AcctSub,MATCH(GL_Paste!$B11029&amp;"",AcctCode,0)),"UNKNOWN"))</f>
        <v/>
      </c>
    </row>
    <row r="11033">
      <c r="A11033" s="40">
        <f>IF(GL_Paste!$B11030="","",N(GL_Paste!$H11030)-N(GL_Paste!$G11030))</f>
        <v/>
      </c>
      <c r="B11033" s="43">
        <f>IF(GL_Paste!$B11030="","",DATE(YEAR(GL_Paste!$E11030),MONTH(GL_Paste!$E11030),1))</f>
        <v/>
      </c>
      <c r="C11033">
        <f>IF(GL_Paste!$B11030="","",IF(TRIM(GL_Paste!$M11030)&lt;&gt;"",TRIM(GL_Paste!$M11030),IFERROR(MID(GL_Paste!$I11030,FIND("[",GL_Paste!$I11030)+1,FIND("]",GL_Paste!$I11030)-FIND("[",GL_Paste!$I11030)-1),"")))</f>
        <v/>
      </c>
      <c r="D11033">
        <f>IF(GL_Paste!$B11030="","",IFERROR(INDEX(DeptName,MATCH($C11033,DeptTag,0)),"UNALLOCATED"))</f>
        <v/>
      </c>
      <c r="E11033">
        <f>IF(GL_Paste!$B11030="","",IFERROR(INDEX(AcctCat,MATCH(GL_Paste!$B11030&amp;"",AcctCode,0)),"UNKNOWN"))</f>
        <v/>
      </c>
      <c r="F11033">
        <f>IF(GL_Paste!$B11030="","",IFERROR(INDEX(AcctSub,MATCH(GL_Paste!$B11030&amp;"",AcctCode,0)),"UNKNOWN"))</f>
        <v/>
      </c>
    </row>
    <row r="11034">
      <c r="A11034" s="40">
        <f>IF(GL_Paste!$B11031="","",N(GL_Paste!$H11031)-N(GL_Paste!$G11031))</f>
        <v/>
      </c>
      <c r="B11034" s="43">
        <f>IF(GL_Paste!$B11031="","",DATE(YEAR(GL_Paste!$E11031),MONTH(GL_Paste!$E11031),1))</f>
        <v/>
      </c>
      <c r="C11034">
        <f>IF(GL_Paste!$B11031="","",IF(TRIM(GL_Paste!$M11031)&lt;&gt;"",TRIM(GL_Paste!$M11031),IFERROR(MID(GL_Paste!$I11031,FIND("[",GL_Paste!$I11031)+1,FIND("]",GL_Paste!$I11031)-FIND("[",GL_Paste!$I11031)-1),"")))</f>
        <v/>
      </c>
      <c r="D11034">
        <f>IF(GL_Paste!$B11031="","",IFERROR(INDEX(DeptName,MATCH($C11034,DeptTag,0)),"UNALLOCATED"))</f>
        <v/>
      </c>
      <c r="E11034">
        <f>IF(GL_Paste!$B11031="","",IFERROR(INDEX(AcctCat,MATCH(GL_Paste!$B11031&amp;"",AcctCode,0)),"UNKNOWN"))</f>
        <v/>
      </c>
      <c r="F11034">
        <f>IF(GL_Paste!$B11031="","",IFERROR(INDEX(AcctSub,MATCH(GL_Paste!$B11031&amp;"",AcctCode,0)),"UNKNOWN"))</f>
        <v/>
      </c>
    </row>
    <row r="11035">
      <c r="A11035" s="40">
        <f>IF(GL_Paste!$B11032="","",N(GL_Paste!$H11032)-N(GL_Paste!$G11032))</f>
        <v/>
      </c>
      <c r="B11035" s="43">
        <f>IF(GL_Paste!$B11032="","",DATE(YEAR(GL_Paste!$E11032),MONTH(GL_Paste!$E11032),1))</f>
        <v/>
      </c>
      <c r="C11035">
        <f>IF(GL_Paste!$B11032="","",IF(TRIM(GL_Paste!$M11032)&lt;&gt;"",TRIM(GL_Paste!$M11032),IFERROR(MID(GL_Paste!$I11032,FIND("[",GL_Paste!$I11032)+1,FIND("]",GL_Paste!$I11032)-FIND("[",GL_Paste!$I11032)-1),"")))</f>
        <v/>
      </c>
      <c r="D11035">
        <f>IF(GL_Paste!$B11032="","",IFERROR(INDEX(DeptName,MATCH($C11035,DeptTag,0)),"UNALLOCATED"))</f>
        <v/>
      </c>
      <c r="E11035">
        <f>IF(GL_Paste!$B11032="","",IFERROR(INDEX(AcctCat,MATCH(GL_Paste!$B11032&amp;"",AcctCode,0)),"UNKNOWN"))</f>
        <v/>
      </c>
      <c r="F11035">
        <f>IF(GL_Paste!$B11032="","",IFERROR(INDEX(AcctSub,MATCH(GL_Paste!$B11032&amp;"",AcctCode,0)),"UNKNOWN"))</f>
        <v/>
      </c>
    </row>
    <row r="11036">
      <c r="A11036" s="40">
        <f>IF(GL_Paste!$B11033="","",N(GL_Paste!$H11033)-N(GL_Paste!$G11033))</f>
        <v/>
      </c>
      <c r="B11036" s="43">
        <f>IF(GL_Paste!$B11033="","",DATE(YEAR(GL_Paste!$E11033),MONTH(GL_Paste!$E11033),1))</f>
        <v/>
      </c>
      <c r="C11036">
        <f>IF(GL_Paste!$B11033="","",IF(TRIM(GL_Paste!$M11033)&lt;&gt;"",TRIM(GL_Paste!$M11033),IFERROR(MID(GL_Paste!$I11033,FIND("[",GL_Paste!$I11033)+1,FIND("]",GL_Paste!$I11033)-FIND("[",GL_Paste!$I11033)-1),"")))</f>
        <v/>
      </c>
      <c r="D11036">
        <f>IF(GL_Paste!$B11033="","",IFERROR(INDEX(DeptName,MATCH($C11036,DeptTag,0)),"UNALLOCATED"))</f>
        <v/>
      </c>
      <c r="E11036">
        <f>IF(GL_Paste!$B11033="","",IFERROR(INDEX(AcctCat,MATCH(GL_Paste!$B11033&amp;"",AcctCode,0)),"UNKNOWN"))</f>
        <v/>
      </c>
      <c r="F11036">
        <f>IF(GL_Paste!$B11033="","",IFERROR(INDEX(AcctSub,MATCH(GL_Paste!$B11033&amp;"",AcctCode,0)),"UNKNOWN"))</f>
        <v/>
      </c>
    </row>
    <row r="11037">
      <c r="A11037" s="40">
        <f>IF(GL_Paste!$B11034="","",N(GL_Paste!$H11034)-N(GL_Paste!$G11034))</f>
        <v/>
      </c>
      <c r="B11037" s="43">
        <f>IF(GL_Paste!$B11034="","",DATE(YEAR(GL_Paste!$E11034),MONTH(GL_Paste!$E11034),1))</f>
        <v/>
      </c>
      <c r="C11037">
        <f>IF(GL_Paste!$B11034="","",IF(TRIM(GL_Paste!$M11034)&lt;&gt;"",TRIM(GL_Paste!$M11034),IFERROR(MID(GL_Paste!$I11034,FIND("[",GL_Paste!$I11034)+1,FIND("]",GL_Paste!$I11034)-FIND("[",GL_Paste!$I11034)-1),"")))</f>
        <v/>
      </c>
      <c r="D11037">
        <f>IF(GL_Paste!$B11034="","",IFERROR(INDEX(DeptName,MATCH($C11037,DeptTag,0)),"UNALLOCATED"))</f>
        <v/>
      </c>
      <c r="E11037">
        <f>IF(GL_Paste!$B11034="","",IFERROR(INDEX(AcctCat,MATCH(GL_Paste!$B11034&amp;"",AcctCode,0)),"UNKNOWN"))</f>
        <v/>
      </c>
      <c r="F11037">
        <f>IF(GL_Paste!$B11034="","",IFERROR(INDEX(AcctSub,MATCH(GL_Paste!$B11034&amp;"",AcctCode,0)),"UNKNOWN"))</f>
        <v/>
      </c>
    </row>
    <row r="11038">
      <c r="A11038" s="40">
        <f>IF(GL_Paste!$B11035="","",N(GL_Paste!$H11035)-N(GL_Paste!$G11035))</f>
        <v/>
      </c>
      <c r="B11038" s="43">
        <f>IF(GL_Paste!$B11035="","",DATE(YEAR(GL_Paste!$E11035),MONTH(GL_Paste!$E11035),1))</f>
        <v/>
      </c>
      <c r="C11038">
        <f>IF(GL_Paste!$B11035="","",IF(TRIM(GL_Paste!$M11035)&lt;&gt;"",TRIM(GL_Paste!$M11035),IFERROR(MID(GL_Paste!$I11035,FIND("[",GL_Paste!$I11035)+1,FIND("]",GL_Paste!$I11035)-FIND("[",GL_Paste!$I11035)-1),"")))</f>
        <v/>
      </c>
      <c r="D11038">
        <f>IF(GL_Paste!$B11035="","",IFERROR(INDEX(DeptName,MATCH($C11038,DeptTag,0)),"UNALLOCATED"))</f>
        <v/>
      </c>
      <c r="E11038">
        <f>IF(GL_Paste!$B11035="","",IFERROR(INDEX(AcctCat,MATCH(GL_Paste!$B11035&amp;"",AcctCode,0)),"UNKNOWN"))</f>
        <v/>
      </c>
      <c r="F11038">
        <f>IF(GL_Paste!$B11035="","",IFERROR(INDEX(AcctSub,MATCH(GL_Paste!$B11035&amp;"",AcctCode,0)),"UNKNOWN"))</f>
        <v/>
      </c>
    </row>
    <row r="11039">
      <c r="A11039" s="40">
        <f>IF(GL_Paste!$B11036="","",N(GL_Paste!$H11036)-N(GL_Paste!$G11036))</f>
        <v/>
      </c>
      <c r="B11039" s="43">
        <f>IF(GL_Paste!$B11036="","",DATE(YEAR(GL_Paste!$E11036),MONTH(GL_Paste!$E11036),1))</f>
        <v/>
      </c>
      <c r="C11039">
        <f>IF(GL_Paste!$B11036="","",IF(TRIM(GL_Paste!$M11036)&lt;&gt;"",TRIM(GL_Paste!$M11036),IFERROR(MID(GL_Paste!$I11036,FIND("[",GL_Paste!$I11036)+1,FIND("]",GL_Paste!$I11036)-FIND("[",GL_Paste!$I11036)-1),"")))</f>
        <v/>
      </c>
      <c r="D11039">
        <f>IF(GL_Paste!$B11036="","",IFERROR(INDEX(DeptName,MATCH($C11039,DeptTag,0)),"UNALLOCATED"))</f>
        <v/>
      </c>
      <c r="E11039">
        <f>IF(GL_Paste!$B11036="","",IFERROR(INDEX(AcctCat,MATCH(GL_Paste!$B11036&amp;"",AcctCode,0)),"UNKNOWN"))</f>
        <v/>
      </c>
      <c r="F11039">
        <f>IF(GL_Paste!$B11036="","",IFERROR(INDEX(AcctSub,MATCH(GL_Paste!$B11036&amp;"",AcctCode,0)),"UNKNOWN"))</f>
        <v/>
      </c>
    </row>
    <row r="11040">
      <c r="A11040" s="40">
        <f>IF(GL_Paste!$B11037="","",N(GL_Paste!$H11037)-N(GL_Paste!$G11037))</f>
        <v/>
      </c>
      <c r="B11040" s="43">
        <f>IF(GL_Paste!$B11037="","",DATE(YEAR(GL_Paste!$E11037),MONTH(GL_Paste!$E11037),1))</f>
        <v/>
      </c>
      <c r="C11040">
        <f>IF(GL_Paste!$B11037="","",IF(TRIM(GL_Paste!$M11037)&lt;&gt;"",TRIM(GL_Paste!$M11037),IFERROR(MID(GL_Paste!$I11037,FIND("[",GL_Paste!$I11037)+1,FIND("]",GL_Paste!$I11037)-FIND("[",GL_Paste!$I11037)-1),"")))</f>
        <v/>
      </c>
      <c r="D11040">
        <f>IF(GL_Paste!$B11037="","",IFERROR(INDEX(DeptName,MATCH($C11040,DeptTag,0)),"UNALLOCATED"))</f>
        <v/>
      </c>
      <c r="E11040">
        <f>IF(GL_Paste!$B11037="","",IFERROR(INDEX(AcctCat,MATCH(GL_Paste!$B11037&amp;"",AcctCode,0)),"UNKNOWN"))</f>
        <v/>
      </c>
      <c r="F11040">
        <f>IF(GL_Paste!$B11037="","",IFERROR(INDEX(AcctSub,MATCH(GL_Paste!$B11037&amp;"",AcctCode,0)),"UNKNOWN"))</f>
        <v/>
      </c>
    </row>
    <row r="11041">
      <c r="A11041" s="40">
        <f>IF(GL_Paste!$B11038="","",N(GL_Paste!$H11038)-N(GL_Paste!$G11038))</f>
        <v/>
      </c>
      <c r="B11041" s="43">
        <f>IF(GL_Paste!$B11038="","",DATE(YEAR(GL_Paste!$E11038),MONTH(GL_Paste!$E11038),1))</f>
        <v/>
      </c>
      <c r="C11041">
        <f>IF(GL_Paste!$B11038="","",IF(TRIM(GL_Paste!$M11038)&lt;&gt;"",TRIM(GL_Paste!$M11038),IFERROR(MID(GL_Paste!$I11038,FIND("[",GL_Paste!$I11038)+1,FIND("]",GL_Paste!$I11038)-FIND("[",GL_Paste!$I11038)-1),"")))</f>
        <v/>
      </c>
      <c r="D11041">
        <f>IF(GL_Paste!$B11038="","",IFERROR(INDEX(DeptName,MATCH($C11041,DeptTag,0)),"UNALLOCATED"))</f>
        <v/>
      </c>
      <c r="E11041">
        <f>IF(GL_Paste!$B11038="","",IFERROR(INDEX(AcctCat,MATCH(GL_Paste!$B11038&amp;"",AcctCode,0)),"UNKNOWN"))</f>
        <v/>
      </c>
      <c r="F11041">
        <f>IF(GL_Paste!$B11038="","",IFERROR(INDEX(AcctSub,MATCH(GL_Paste!$B11038&amp;"",AcctCode,0)),"UNKNOWN"))</f>
        <v/>
      </c>
    </row>
    <row r="11042">
      <c r="A11042" s="40">
        <f>IF(GL_Paste!$B11039="","",N(GL_Paste!$H11039)-N(GL_Paste!$G11039))</f>
        <v/>
      </c>
      <c r="B11042" s="43">
        <f>IF(GL_Paste!$B11039="","",DATE(YEAR(GL_Paste!$E11039),MONTH(GL_Paste!$E11039),1))</f>
        <v/>
      </c>
      <c r="C11042">
        <f>IF(GL_Paste!$B11039="","",IF(TRIM(GL_Paste!$M11039)&lt;&gt;"",TRIM(GL_Paste!$M11039),IFERROR(MID(GL_Paste!$I11039,FIND("[",GL_Paste!$I11039)+1,FIND("]",GL_Paste!$I11039)-FIND("[",GL_Paste!$I11039)-1),"")))</f>
        <v/>
      </c>
      <c r="D11042">
        <f>IF(GL_Paste!$B11039="","",IFERROR(INDEX(DeptName,MATCH($C11042,DeptTag,0)),"UNALLOCATED"))</f>
        <v/>
      </c>
      <c r="E11042">
        <f>IF(GL_Paste!$B11039="","",IFERROR(INDEX(AcctCat,MATCH(GL_Paste!$B11039&amp;"",AcctCode,0)),"UNKNOWN"))</f>
        <v/>
      </c>
      <c r="F11042">
        <f>IF(GL_Paste!$B11039="","",IFERROR(INDEX(AcctSub,MATCH(GL_Paste!$B11039&amp;"",AcctCode,0)),"UNKNOWN"))</f>
        <v/>
      </c>
    </row>
    <row r="11043">
      <c r="A11043" s="40">
        <f>IF(GL_Paste!$B11040="","",N(GL_Paste!$H11040)-N(GL_Paste!$G11040))</f>
        <v/>
      </c>
      <c r="B11043" s="43">
        <f>IF(GL_Paste!$B11040="","",DATE(YEAR(GL_Paste!$E11040),MONTH(GL_Paste!$E11040),1))</f>
        <v/>
      </c>
      <c r="C11043">
        <f>IF(GL_Paste!$B11040="","",IF(TRIM(GL_Paste!$M11040)&lt;&gt;"",TRIM(GL_Paste!$M11040),IFERROR(MID(GL_Paste!$I11040,FIND("[",GL_Paste!$I11040)+1,FIND("]",GL_Paste!$I11040)-FIND("[",GL_Paste!$I11040)-1),"")))</f>
        <v/>
      </c>
      <c r="D11043">
        <f>IF(GL_Paste!$B11040="","",IFERROR(INDEX(DeptName,MATCH($C11043,DeptTag,0)),"UNALLOCATED"))</f>
        <v/>
      </c>
      <c r="E11043">
        <f>IF(GL_Paste!$B11040="","",IFERROR(INDEX(AcctCat,MATCH(GL_Paste!$B11040&amp;"",AcctCode,0)),"UNKNOWN"))</f>
        <v/>
      </c>
      <c r="F11043">
        <f>IF(GL_Paste!$B11040="","",IFERROR(INDEX(AcctSub,MATCH(GL_Paste!$B11040&amp;"",AcctCode,0)),"UNKNOWN"))</f>
        <v/>
      </c>
    </row>
    <row r="11044">
      <c r="A11044" s="40">
        <f>IF(GL_Paste!$B11041="","",N(GL_Paste!$H11041)-N(GL_Paste!$G11041))</f>
        <v/>
      </c>
      <c r="B11044" s="43">
        <f>IF(GL_Paste!$B11041="","",DATE(YEAR(GL_Paste!$E11041),MONTH(GL_Paste!$E11041),1))</f>
        <v/>
      </c>
      <c r="C11044">
        <f>IF(GL_Paste!$B11041="","",IF(TRIM(GL_Paste!$M11041)&lt;&gt;"",TRIM(GL_Paste!$M11041),IFERROR(MID(GL_Paste!$I11041,FIND("[",GL_Paste!$I11041)+1,FIND("]",GL_Paste!$I11041)-FIND("[",GL_Paste!$I11041)-1),"")))</f>
        <v/>
      </c>
      <c r="D11044">
        <f>IF(GL_Paste!$B11041="","",IFERROR(INDEX(DeptName,MATCH($C11044,DeptTag,0)),"UNALLOCATED"))</f>
        <v/>
      </c>
      <c r="E11044">
        <f>IF(GL_Paste!$B11041="","",IFERROR(INDEX(AcctCat,MATCH(GL_Paste!$B11041&amp;"",AcctCode,0)),"UNKNOWN"))</f>
        <v/>
      </c>
      <c r="F11044">
        <f>IF(GL_Paste!$B11041="","",IFERROR(INDEX(AcctSub,MATCH(GL_Paste!$B11041&amp;"",AcctCode,0)),"UNKNOWN"))</f>
        <v/>
      </c>
    </row>
    <row r="11045">
      <c r="A11045" s="40">
        <f>IF(GL_Paste!$B11042="","",N(GL_Paste!$H11042)-N(GL_Paste!$G11042))</f>
        <v/>
      </c>
      <c r="B11045" s="43">
        <f>IF(GL_Paste!$B11042="","",DATE(YEAR(GL_Paste!$E11042),MONTH(GL_Paste!$E11042),1))</f>
        <v/>
      </c>
      <c r="C11045">
        <f>IF(GL_Paste!$B11042="","",IF(TRIM(GL_Paste!$M11042)&lt;&gt;"",TRIM(GL_Paste!$M11042),IFERROR(MID(GL_Paste!$I11042,FIND("[",GL_Paste!$I11042)+1,FIND("]",GL_Paste!$I11042)-FIND("[",GL_Paste!$I11042)-1),"")))</f>
        <v/>
      </c>
      <c r="D11045">
        <f>IF(GL_Paste!$B11042="","",IFERROR(INDEX(DeptName,MATCH($C11045,DeptTag,0)),"UNALLOCATED"))</f>
        <v/>
      </c>
      <c r="E11045">
        <f>IF(GL_Paste!$B11042="","",IFERROR(INDEX(AcctCat,MATCH(GL_Paste!$B11042&amp;"",AcctCode,0)),"UNKNOWN"))</f>
        <v/>
      </c>
      <c r="F11045">
        <f>IF(GL_Paste!$B11042="","",IFERROR(INDEX(AcctSub,MATCH(GL_Paste!$B11042&amp;"",AcctCode,0)),"UNKNOWN"))</f>
        <v/>
      </c>
    </row>
    <row r="11046">
      <c r="A11046" s="40">
        <f>IF(GL_Paste!$B11043="","",N(GL_Paste!$H11043)-N(GL_Paste!$G11043))</f>
        <v/>
      </c>
      <c r="B11046" s="43">
        <f>IF(GL_Paste!$B11043="","",DATE(YEAR(GL_Paste!$E11043),MONTH(GL_Paste!$E11043),1))</f>
        <v/>
      </c>
      <c r="C11046">
        <f>IF(GL_Paste!$B11043="","",IF(TRIM(GL_Paste!$M11043)&lt;&gt;"",TRIM(GL_Paste!$M11043),IFERROR(MID(GL_Paste!$I11043,FIND("[",GL_Paste!$I11043)+1,FIND("]",GL_Paste!$I11043)-FIND("[",GL_Paste!$I11043)-1),"")))</f>
        <v/>
      </c>
      <c r="D11046">
        <f>IF(GL_Paste!$B11043="","",IFERROR(INDEX(DeptName,MATCH($C11046,DeptTag,0)),"UNALLOCATED"))</f>
        <v/>
      </c>
      <c r="E11046">
        <f>IF(GL_Paste!$B11043="","",IFERROR(INDEX(AcctCat,MATCH(GL_Paste!$B11043&amp;"",AcctCode,0)),"UNKNOWN"))</f>
        <v/>
      </c>
      <c r="F11046">
        <f>IF(GL_Paste!$B11043="","",IFERROR(INDEX(AcctSub,MATCH(GL_Paste!$B11043&amp;"",AcctCode,0)),"UNKNOWN"))</f>
        <v/>
      </c>
    </row>
    <row r="11047">
      <c r="A11047" s="40">
        <f>IF(GL_Paste!$B11044="","",N(GL_Paste!$H11044)-N(GL_Paste!$G11044))</f>
        <v/>
      </c>
      <c r="B11047" s="43">
        <f>IF(GL_Paste!$B11044="","",DATE(YEAR(GL_Paste!$E11044),MONTH(GL_Paste!$E11044),1))</f>
        <v/>
      </c>
      <c r="C11047">
        <f>IF(GL_Paste!$B11044="","",IF(TRIM(GL_Paste!$M11044)&lt;&gt;"",TRIM(GL_Paste!$M11044),IFERROR(MID(GL_Paste!$I11044,FIND("[",GL_Paste!$I11044)+1,FIND("]",GL_Paste!$I11044)-FIND("[",GL_Paste!$I11044)-1),"")))</f>
        <v/>
      </c>
      <c r="D11047">
        <f>IF(GL_Paste!$B11044="","",IFERROR(INDEX(DeptName,MATCH($C11047,DeptTag,0)),"UNALLOCATED"))</f>
        <v/>
      </c>
      <c r="E11047">
        <f>IF(GL_Paste!$B11044="","",IFERROR(INDEX(AcctCat,MATCH(GL_Paste!$B11044&amp;"",AcctCode,0)),"UNKNOWN"))</f>
        <v/>
      </c>
      <c r="F11047">
        <f>IF(GL_Paste!$B11044="","",IFERROR(INDEX(AcctSub,MATCH(GL_Paste!$B11044&amp;"",AcctCode,0)),"UNKNOWN"))</f>
        <v/>
      </c>
    </row>
    <row r="11048">
      <c r="A11048" s="40">
        <f>IF(GL_Paste!$B11045="","",N(GL_Paste!$H11045)-N(GL_Paste!$G11045))</f>
        <v/>
      </c>
      <c r="B11048" s="43">
        <f>IF(GL_Paste!$B11045="","",DATE(YEAR(GL_Paste!$E11045),MONTH(GL_Paste!$E11045),1))</f>
        <v/>
      </c>
      <c r="C11048">
        <f>IF(GL_Paste!$B11045="","",IF(TRIM(GL_Paste!$M11045)&lt;&gt;"",TRIM(GL_Paste!$M11045),IFERROR(MID(GL_Paste!$I11045,FIND("[",GL_Paste!$I11045)+1,FIND("]",GL_Paste!$I11045)-FIND("[",GL_Paste!$I11045)-1),"")))</f>
        <v/>
      </c>
      <c r="D11048">
        <f>IF(GL_Paste!$B11045="","",IFERROR(INDEX(DeptName,MATCH($C11048,DeptTag,0)),"UNALLOCATED"))</f>
        <v/>
      </c>
      <c r="E11048">
        <f>IF(GL_Paste!$B11045="","",IFERROR(INDEX(AcctCat,MATCH(GL_Paste!$B11045&amp;"",AcctCode,0)),"UNKNOWN"))</f>
        <v/>
      </c>
      <c r="F11048">
        <f>IF(GL_Paste!$B11045="","",IFERROR(INDEX(AcctSub,MATCH(GL_Paste!$B11045&amp;"",AcctCode,0)),"UNKNOWN"))</f>
        <v/>
      </c>
    </row>
    <row r="11049">
      <c r="A11049" s="40">
        <f>IF(GL_Paste!$B11046="","",N(GL_Paste!$H11046)-N(GL_Paste!$G11046))</f>
        <v/>
      </c>
      <c r="B11049" s="43">
        <f>IF(GL_Paste!$B11046="","",DATE(YEAR(GL_Paste!$E11046),MONTH(GL_Paste!$E11046),1))</f>
        <v/>
      </c>
      <c r="C11049">
        <f>IF(GL_Paste!$B11046="","",IF(TRIM(GL_Paste!$M11046)&lt;&gt;"",TRIM(GL_Paste!$M11046),IFERROR(MID(GL_Paste!$I11046,FIND("[",GL_Paste!$I11046)+1,FIND("]",GL_Paste!$I11046)-FIND("[",GL_Paste!$I11046)-1),"")))</f>
        <v/>
      </c>
      <c r="D11049">
        <f>IF(GL_Paste!$B11046="","",IFERROR(INDEX(DeptName,MATCH($C11049,DeptTag,0)),"UNALLOCATED"))</f>
        <v/>
      </c>
      <c r="E11049">
        <f>IF(GL_Paste!$B11046="","",IFERROR(INDEX(AcctCat,MATCH(GL_Paste!$B11046&amp;"",AcctCode,0)),"UNKNOWN"))</f>
        <v/>
      </c>
      <c r="F11049">
        <f>IF(GL_Paste!$B11046="","",IFERROR(INDEX(AcctSub,MATCH(GL_Paste!$B11046&amp;"",AcctCode,0)),"UNKNOWN"))</f>
        <v/>
      </c>
    </row>
    <row r="11050">
      <c r="A11050" s="40">
        <f>IF(GL_Paste!$B11047="","",N(GL_Paste!$H11047)-N(GL_Paste!$G11047))</f>
        <v/>
      </c>
      <c r="B11050" s="43">
        <f>IF(GL_Paste!$B11047="","",DATE(YEAR(GL_Paste!$E11047),MONTH(GL_Paste!$E11047),1))</f>
        <v/>
      </c>
      <c r="C11050">
        <f>IF(GL_Paste!$B11047="","",IF(TRIM(GL_Paste!$M11047)&lt;&gt;"",TRIM(GL_Paste!$M11047),IFERROR(MID(GL_Paste!$I11047,FIND("[",GL_Paste!$I11047)+1,FIND("]",GL_Paste!$I11047)-FIND("[",GL_Paste!$I11047)-1),"")))</f>
        <v/>
      </c>
      <c r="D11050">
        <f>IF(GL_Paste!$B11047="","",IFERROR(INDEX(DeptName,MATCH($C11050,DeptTag,0)),"UNALLOCATED"))</f>
        <v/>
      </c>
      <c r="E11050">
        <f>IF(GL_Paste!$B11047="","",IFERROR(INDEX(AcctCat,MATCH(GL_Paste!$B11047&amp;"",AcctCode,0)),"UNKNOWN"))</f>
        <v/>
      </c>
      <c r="F11050">
        <f>IF(GL_Paste!$B11047="","",IFERROR(INDEX(AcctSub,MATCH(GL_Paste!$B11047&amp;"",AcctCode,0)),"UNKNOWN"))</f>
        <v/>
      </c>
    </row>
    <row r="11051">
      <c r="A11051" s="40">
        <f>IF(GL_Paste!$B11048="","",N(GL_Paste!$H11048)-N(GL_Paste!$G11048))</f>
        <v/>
      </c>
      <c r="B11051" s="43">
        <f>IF(GL_Paste!$B11048="","",DATE(YEAR(GL_Paste!$E11048),MONTH(GL_Paste!$E11048),1))</f>
        <v/>
      </c>
      <c r="C11051">
        <f>IF(GL_Paste!$B11048="","",IF(TRIM(GL_Paste!$M11048)&lt;&gt;"",TRIM(GL_Paste!$M11048),IFERROR(MID(GL_Paste!$I11048,FIND("[",GL_Paste!$I11048)+1,FIND("]",GL_Paste!$I11048)-FIND("[",GL_Paste!$I11048)-1),"")))</f>
        <v/>
      </c>
      <c r="D11051">
        <f>IF(GL_Paste!$B11048="","",IFERROR(INDEX(DeptName,MATCH($C11051,DeptTag,0)),"UNALLOCATED"))</f>
        <v/>
      </c>
      <c r="E11051">
        <f>IF(GL_Paste!$B11048="","",IFERROR(INDEX(AcctCat,MATCH(GL_Paste!$B11048&amp;"",AcctCode,0)),"UNKNOWN"))</f>
        <v/>
      </c>
      <c r="F11051">
        <f>IF(GL_Paste!$B11048="","",IFERROR(INDEX(AcctSub,MATCH(GL_Paste!$B11048&amp;"",AcctCode,0)),"UNKNOWN"))</f>
        <v/>
      </c>
    </row>
    <row r="11052">
      <c r="A11052" s="40">
        <f>IF(GL_Paste!$B11049="","",N(GL_Paste!$H11049)-N(GL_Paste!$G11049))</f>
        <v/>
      </c>
      <c r="B11052" s="43">
        <f>IF(GL_Paste!$B11049="","",DATE(YEAR(GL_Paste!$E11049),MONTH(GL_Paste!$E11049),1))</f>
        <v/>
      </c>
      <c r="C11052">
        <f>IF(GL_Paste!$B11049="","",IF(TRIM(GL_Paste!$M11049)&lt;&gt;"",TRIM(GL_Paste!$M11049),IFERROR(MID(GL_Paste!$I11049,FIND("[",GL_Paste!$I11049)+1,FIND("]",GL_Paste!$I11049)-FIND("[",GL_Paste!$I11049)-1),"")))</f>
        <v/>
      </c>
      <c r="D11052">
        <f>IF(GL_Paste!$B11049="","",IFERROR(INDEX(DeptName,MATCH($C11052,DeptTag,0)),"UNALLOCATED"))</f>
        <v/>
      </c>
      <c r="E11052">
        <f>IF(GL_Paste!$B11049="","",IFERROR(INDEX(AcctCat,MATCH(GL_Paste!$B11049&amp;"",AcctCode,0)),"UNKNOWN"))</f>
        <v/>
      </c>
      <c r="F11052">
        <f>IF(GL_Paste!$B11049="","",IFERROR(INDEX(AcctSub,MATCH(GL_Paste!$B11049&amp;"",AcctCode,0)),"UNKNOWN"))</f>
        <v/>
      </c>
    </row>
    <row r="11053">
      <c r="A11053" s="40">
        <f>IF(GL_Paste!$B11050="","",N(GL_Paste!$H11050)-N(GL_Paste!$G11050))</f>
        <v/>
      </c>
      <c r="B11053" s="43">
        <f>IF(GL_Paste!$B11050="","",DATE(YEAR(GL_Paste!$E11050),MONTH(GL_Paste!$E11050),1))</f>
        <v/>
      </c>
      <c r="C11053">
        <f>IF(GL_Paste!$B11050="","",IF(TRIM(GL_Paste!$M11050)&lt;&gt;"",TRIM(GL_Paste!$M11050),IFERROR(MID(GL_Paste!$I11050,FIND("[",GL_Paste!$I11050)+1,FIND("]",GL_Paste!$I11050)-FIND("[",GL_Paste!$I11050)-1),"")))</f>
        <v/>
      </c>
      <c r="D11053">
        <f>IF(GL_Paste!$B11050="","",IFERROR(INDEX(DeptName,MATCH($C11053,DeptTag,0)),"UNALLOCATED"))</f>
        <v/>
      </c>
      <c r="E11053">
        <f>IF(GL_Paste!$B11050="","",IFERROR(INDEX(AcctCat,MATCH(GL_Paste!$B11050&amp;"",AcctCode,0)),"UNKNOWN"))</f>
        <v/>
      </c>
      <c r="F11053">
        <f>IF(GL_Paste!$B11050="","",IFERROR(INDEX(AcctSub,MATCH(GL_Paste!$B11050&amp;"",AcctCode,0)),"UNKNOWN"))</f>
        <v/>
      </c>
    </row>
    <row r="11054">
      <c r="A11054" s="40">
        <f>IF(GL_Paste!$B11051="","",N(GL_Paste!$H11051)-N(GL_Paste!$G11051))</f>
        <v/>
      </c>
      <c r="B11054" s="43">
        <f>IF(GL_Paste!$B11051="","",DATE(YEAR(GL_Paste!$E11051),MONTH(GL_Paste!$E11051),1))</f>
        <v/>
      </c>
      <c r="C11054">
        <f>IF(GL_Paste!$B11051="","",IF(TRIM(GL_Paste!$M11051)&lt;&gt;"",TRIM(GL_Paste!$M11051),IFERROR(MID(GL_Paste!$I11051,FIND("[",GL_Paste!$I11051)+1,FIND("]",GL_Paste!$I11051)-FIND("[",GL_Paste!$I11051)-1),"")))</f>
        <v/>
      </c>
      <c r="D11054">
        <f>IF(GL_Paste!$B11051="","",IFERROR(INDEX(DeptName,MATCH($C11054,DeptTag,0)),"UNALLOCATED"))</f>
        <v/>
      </c>
      <c r="E11054">
        <f>IF(GL_Paste!$B11051="","",IFERROR(INDEX(AcctCat,MATCH(GL_Paste!$B11051&amp;"",AcctCode,0)),"UNKNOWN"))</f>
        <v/>
      </c>
      <c r="F11054">
        <f>IF(GL_Paste!$B11051="","",IFERROR(INDEX(AcctSub,MATCH(GL_Paste!$B11051&amp;"",AcctCode,0)),"UNKNOWN"))</f>
        <v/>
      </c>
    </row>
    <row r="11055">
      <c r="A11055" s="40">
        <f>IF(GL_Paste!$B11052="","",N(GL_Paste!$H11052)-N(GL_Paste!$G11052))</f>
        <v/>
      </c>
      <c r="B11055" s="43">
        <f>IF(GL_Paste!$B11052="","",DATE(YEAR(GL_Paste!$E11052),MONTH(GL_Paste!$E11052),1))</f>
        <v/>
      </c>
      <c r="C11055">
        <f>IF(GL_Paste!$B11052="","",IF(TRIM(GL_Paste!$M11052)&lt;&gt;"",TRIM(GL_Paste!$M11052),IFERROR(MID(GL_Paste!$I11052,FIND("[",GL_Paste!$I11052)+1,FIND("]",GL_Paste!$I11052)-FIND("[",GL_Paste!$I11052)-1),"")))</f>
        <v/>
      </c>
      <c r="D11055">
        <f>IF(GL_Paste!$B11052="","",IFERROR(INDEX(DeptName,MATCH($C11055,DeptTag,0)),"UNALLOCATED"))</f>
        <v/>
      </c>
      <c r="E11055">
        <f>IF(GL_Paste!$B11052="","",IFERROR(INDEX(AcctCat,MATCH(GL_Paste!$B11052&amp;"",AcctCode,0)),"UNKNOWN"))</f>
        <v/>
      </c>
      <c r="F11055">
        <f>IF(GL_Paste!$B11052="","",IFERROR(INDEX(AcctSub,MATCH(GL_Paste!$B11052&amp;"",AcctCode,0)),"UNKNOWN"))</f>
        <v/>
      </c>
    </row>
    <row r="11056">
      <c r="A11056" s="40">
        <f>IF(GL_Paste!$B11053="","",N(GL_Paste!$H11053)-N(GL_Paste!$G11053))</f>
        <v/>
      </c>
      <c r="B11056" s="43">
        <f>IF(GL_Paste!$B11053="","",DATE(YEAR(GL_Paste!$E11053),MONTH(GL_Paste!$E11053),1))</f>
        <v/>
      </c>
      <c r="C11056">
        <f>IF(GL_Paste!$B11053="","",IF(TRIM(GL_Paste!$M11053)&lt;&gt;"",TRIM(GL_Paste!$M11053),IFERROR(MID(GL_Paste!$I11053,FIND("[",GL_Paste!$I11053)+1,FIND("]",GL_Paste!$I11053)-FIND("[",GL_Paste!$I11053)-1),"")))</f>
        <v/>
      </c>
      <c r="D11056">
        <f>IF(GL_Paste!$B11053="","",IFERROR(INDEX(DeptName,MATCH($C11056,DeptTag,0)),"UNALLOCATED"))</f>
        <v/>
      </c>
      <c r="E11056">
        <f>IF(GL_Paste!$B11053="","",IFERROR(INDEX(AcctCat,MATCH(GL_Paste!$B11053&amp;"",AcctCode,0)),"UNKNOWN"))</f>
        <v/>
      </c>
      <c r="F11056">
        <f>IF(GL_Paste!$B11053="","",IFERROR(INDEX(AcctSub,MATCH(GL_Paste!$B11053&amp;"",AcctCode,0)),"UNKNOWN"))</f>
        <v/>
      </c>
    </row>
    <row r="11057">
      <c r="A11057" s="40">
        <f>IF(GL_Paste!$B11054="","",N(GL_Paste!$H11054)-N(GL_Paste!$G11054))</f>
        <v/>
      </c>
      <c r="B11057" s="43">
        <f>IF(GL_Paste!$B11054="","",DATE(YEAR(GL_Paste!$E11054),MONTH(GL_Paste!$E11054),1))</f>
        <v/>
      </c>
      <c r="C11057">
        <f>IF(GL_Paste!$B11054="","",IF(TRIM(GL_Paste!$M11054)&lt;&gt;"",TRIM(GL_Paste!$M11054),IFERROR(MID(GL_Paste!$I11054,FIND("[",GL_Paste!$I11054)+1,FIND("]",GL_Paste!$I11054)-FIND("[",GL_Paste!$I11054)-1),"")))</f>
        <v/>
      </c>
      <c r="D11057">
        <f>IF(GL_Paste!$B11054="","",IFERROR(INDEX(DeptName,MATCH($C11057,DeptTag,0)),"UNALLOCATED"))</f>
        <v/>
      </c>
      <c r="E11057">
        <f>IF(GL_Paste!$B11054="","",IFERROR(INDEX(AcctCat,MATCH(GL_Paste!$B11054&amp;"",AcctCode,0)),"UNKNOWN"))</f>
        <v/>
      </c>
      <c r="F11057">
        <f>IF(GL_Paste!$B11054="","",IFERROR(INDEX(AcctSub,MATCH(GL_Paste!$B11054&amp;"",AcctCode,0)),"UNKNOWN"))</f>
        <v/>
      </c>
    </row>
    <row r="11058">
      <c r="A11058" s="40">
        <f>IF(GL_Paste!$B11055="","",N(GL_Paste!$H11055)-N(GL_Paste!$G11055))</f>
        <v/>
      </c>
      <c r="B11058" s="43">
        <f>IF(GL_Paste!$B11055="","",DATE(YEAR(GL_Paste!$E11055),MONTH(GL_Paste!$E11055),1))</f>
        <v/>
      </c>
      <c r="C11058">
        <f>IF(GL_Paste!$B11055="","",IF(TRIM(GL_Paste!$M11055)&lt;&gt;"",TRIM(GL_Paste!$M11055),IFERROR(MID(GL_Paste!$I11055,FIND("[",GL_Paste!$I11055)+1,FIND("]",GL_Paste!$I11055)-FIND("[",GL_Paste!$I11055)-1),"")))</f>
        <v/>
      </c>
      <c r="D11058">
        <f>IF(GL_Paste!$B11055="","",IFERROR(INDEX(DeptName,MATCH($C11058,DeptTag,0)),"UNALLOCATED"))</f>
        <v/>
      </c>
      <c r="E11058">
        <f>IF(GL_Paste!$B11055="","",IFERROR(INDEX(AcctCat,MATCH(GL_Paste!$B11055&amp;"",AcctCode,0)),"UNKNOWN"))</f>
        <v/>
      </c>
      <c r="F11058">
        <f>IF(GL_Paste!$B11055="","",IFERROR(INDEX(AcctSub,MATCH(GL_Paste!$B11055&amp;"",AcctCode,0)),"UNKNOWN"))</f>
        <v/>
      </c>
    </row>
    <row r="11059">
      <c r="A11059" s="40">
        <f>IF(GL_Paste!$B11056="","",N(GL_Paste!$H11056)-N(GL_Paste!$G11056))</f>
        <v/>
      </c>
      <c r="B11059" s="43">
        <f>IF(GL_Paste!$B11056="","",DATE(YEAR(GL_Paste!$E11056),MONTH(GL_Paste!$E11056),1))</f>
        <v/>
      </c>
      <c r="C11059">
        <f>IF(GL_Paste!$B11056="","",IF(TRIM(GL_Paste!$M11056)&lt;&gt;"",TRIM(GL_Paste!$M11056),IFERROR(MID(GL_Paste!$I11056,FIND("[",GL_Paste!$I11056)+1,FIND("]",GL_Paste!$I11056)-FIND("[",GL_Paste!$I11056)-1),"")))</f>
        <v/>
      </c>
      <c r="D11059">
        <f>IF(GL_Paste!$B11056="","",IFERROR(INDEX(DeptName,MATCH($C11059,DeptTag,0)),"UNALLOCATED"))</f>
        <v/>
      </c>
      <c r="E11059">
        <f>IF(GL_Paste!$B11056="","",IFERROR(INDEX(AcctCat,MATCH(GL_Paste!$B11056&amp;"",AcctCode,0)),"UNKNOWN"))</f>
        <v/>
      </c>
      <c r="F11059">
        <f>IF(GL_Paste!$B11056="","",IFERROR(INDEX(AcctSub,MATCH(GL_Paste!$B11056&amp;"",AcctCode,0)),"UNKNOWN"))</f>
        <v/>
      </c>
    </row>
    <row r="11060">
      <c r="A11060" s="40">
        <f>IF(GL_Paste!$B11057="","",N(GL_Paste!$H11057)-N(GL_Paste!$G11057))</f>
        <v/>
      </c>
      <c r="B11060" s="43">
        <f>IF(GL_Paste!$B11057="","",DATE(YEAR(GL_Paste!$E11057),MONTH(GL_Paste!$E11057),1))</f>
        <v/>
      </c>
      <c r="C11060">
        <f>IF(GL_Paste!$B11057="","",IF(TRIM(GL_Paste!$M11057)&lt;&gt;"",TRIM(GL_Paste!$M11057),IFERROR(MID(GL_Paste!$I11057,FIND("[",GL_Paste!$I11057)+1,FIND("]",GL_Paste!$I11057)-FIND("[",GL_Paste!$I11057)-1),"")))</f>
        <v/>
      </c>
      <c r="D11060">
        <f>IF(GL_Paste!$B11057="","",IFERROR(INDEX(DeptName,MATCH($C11060,DeptTag,0)),"UNALLOCATED"))</f>
        <v/>
      </c>
      <c r="E11060">
        <f>IF(GL_Paste!$B11057="","",IFERROR(INDEX(AcctCat,MATCH(GL_Paste!$B11057&amp;"",AcctCode,0)),"UNKNOWN"))</f>
        <v/>
      </c>
      <c r="F11060">
        <f>IF(GL_Paste!$B11057="","",IFERROR(INDEX(AcctSub,MATCH(GL_Paste!$B11057&amp;"",AcctCode,0)),"UNKNOWN"))</f>
        <v/>
      </c>
    </row>
    <row r="11061">
      <c r="A11061" s="40">
        <f>IF(GL_Paste!$B11058="","",N(GL_Paste!$H11058)-N(GL_Paste!$G11058))</f>
        <v/>
      </c>
      <c r="B11061" s="43">
        <f>IF(GL_Paste!$B11058="","",DATE(YEAR(GL_Paste!$E11058),MONTH(GL_Paste!$E11058),1))</f>
        <v/>
      </c>
      <c r="C11061">
        <f>IF(GL_Paste!$B11058="","",IF(TRIM(GL_Paste!$M11058)&lt;&gt;"",TRIM(GL_Paste!$M11058),IFERROR(MID(GL_Paste!$I11058,FIND("[",GL_Paste!$I11058)+1,FIND("]",GL_Paste!$I11058)-FIND("[",GL_Paste!$I11058)-1),"")))</f>
        <v/>
      </c>
      <c r="D11061">
        <f>IF(GL_Paste!$B11058="","",IFERROR(INDEX(DeptName,MATCH($C11061,DeptTag,0)),"UNALLOCATED"))</f>
        <v/>
      </c>
      <c r="E11061">
        <f>IF(GL_Paste!$B11058="","",IFERROR(INDEX(AcctCat,MATCH(GL_Paste!$B11058&amp;"",AcctCode,0)),"UNKNOWN"))</f>
        <v/>
      </c>
      <c r="F11061">
        <f>IF(GL_Paste!$B11058="","",IFERROR(INDEX(AcctSub,MATCH(GL_Paste!$B11058&amp;"",AcctCode,0)),"UNKNOWN"))</f>
        <v/>
      </c>
    </row>
    <row r="11062">
      <c r="A11062" s="40">
        <f>IF(GL_Paste!$B11059="","",N(GL_Paste!$H11059)-N(GL_Paste!$G11059))</f>
        <v/>
      </c>
      <c r="B11062" s="43">
        <f>IF(GL_Paste!$B11059="","",DATE(YEAR(GL_Paste!$E11059),MONTH(GL_Paste!$E11059),1))</f>
        <v/>
      </c>
      <c r="C11062">
        <f>IF(GL_Paste!$B11059="","",IF(TRIM(GL_Paste!$M11059)&lt;&gt;"",TRIM(GL_Paste!$M11059),IFERROR(MID(GL_Paste!$I11059,FIND("[",GL_Paste!$I11059)+1,FIND("]",GL_Paste!$I11059)-FIND("[",GL_Paste!$I11059)-1),"")))</f>
        <v/>
      </c>
      <c r="D11062">
        <f>IF(GL_Paste!$B11059="","",IFERROR(INDEX(DeptName,MATCH($C11062,DeptTag,0)),"UNALLOCATED"))</f>
        <v/>
      </c>
      <c r="E11062">
        <f>IF(GL_Paste!$B11059="","",IFERROR(INDEX(AcctCat,MATCH(GL_Paste!$B11059&amp;"",AcctCode,0)),"UNKNOWN"))</f>
        <v/>
      </c>
      <c r="F11062">
        <f>IF(GL_Paste!$B11059="","",IFERROR(INDEX(AcctSub,MATCH(GL_Paste!$B11059&amp;"",AcctCode,0)),"UNKNOWN"))</f>
        <v/>
      </c>
    </row>
    <row r="11063">
      <c r="A11063" s="40">
        <f>IF(GL_Paste!$B11060="","",N(GL_Paste!$H11060)-N(GL_Paste!$G11060))</f>
        <v/>
      </c>
      <c r="B11063" s="43">
        <f>IF(GL_Paste!$B11060="","",DATE(YEAR(GL_Paste!$E11060),MONTH(GL_Paste!$E11060),1))</f>
        <v/>
      </c>
      <c r="C11063">
        <f>IF(GL_Paste!$B11060="","",IF(TRIM(GL_Paste!$M11060)&lt;&gt;"",TRIM(GL_Paste!$M11060),IFERROR(MID(GL_Paste!$I11060,FIND("[",GL_Paste!$I11060)+1,FIND("]",GL_Paste!$I11060)-FIND("[",GL_Paste!$I11060)-1),"")))</f>
        <v/>
      </c>
      <c r="D11063">
        <f>IF(GL_Paste!$B11060="","",IFERROR(INDEX(DeptName,MATCH($C11063,DeptTag,0)),"UNALLOCATED"))</f>
        <v/>
      </c>
      <c r="E11063">
        <f>IF(GL_Paste!$B11060="","",IFERROR(INDEX(AcctCat,MATCH(GL_Paste!$B11060&amp;"",AcctCode,0)),"UNKNOWN"))</f>
        <v/>
      </c>
      <c r="F11063">
        <f>IF(GL_Paste!$B11060="","",IFERROR(INDEX(AcctSub,MATCH(GL_Paste!$B11060&amp;"",AcctCode,0)),"UNKNOWN"))</f>
        <v/>
      </c>
    </row>
    <row r="11064">
      <c r="A11064" s="40">
        <f>IF(GL_Paste!$B11061="","",N(GL_Paste!$H11061)-N(GL_Paste!$G11061))</f>
        <v/>
      </c>
      <c r="B11064" s="43">
        <f>IF(GL_Paste!$B11061="","",DATE(YEAR(GL_Paste!$E11061),MONTH(GL_Paste!$E11061),1))</f>
        <v/>
      </c>
      <c r="C11064">
        <f>IF(GL_Paste!$B11061="","",IF(TRIM(GL_Paste!$M11061)&lt;&gt;"",TRIM(GL_Paste!$M11061),IFERROR(MID(GL_Paste!$I11061,FIND("[",GL_Paste!$I11061)+1,FIND("]",GL_Paste!$I11061)-FIND("[",GL_Paste!$I11061)-1),"")))</f>
        <v/>
      </c>
      <c r="D11064">
        <f>IF(GL_Paste!$B11061="","",IFERROR(INDEX(DeptName,MATCH($C11064,DeptTag,0)),"UNALLOCATED"))</f>
        <v/>
      </c>
      <c r="E11064">
        <f>IF(GL_Paste!$B11061="","",IFERROR(INDEX(AcctCat,MATCH(GL_Paste!$B11061&amp;"",AcctCode,0)),"UNKNOWN"))</f>
        <v/>
      </c>
      <c r="F11064">
        <f>IF(GL_Paste!$B11061="","",IFERROR(INDEX(AcctSub,MATCH(GL_Paste!$B11061&amp;"",AcctCode,0)),"UNKNOWN"))</f>
        <v/>
      </c>
    </row>
    <row r="11065">
      <c r="A11065" s="40">
        <f>IF(GL_Paste!$B11062="","",N(GL_Paste!$H11062)-N(GL_Paste!$G11062))</f>
        <v/>
      </c>
      <c r="B11065" s="43">
        <f>IF(GL_Paste!$B11062="","",DATE(YEAR(GL_Paste!$E11062),MONTH(GL_Paste!$E11062),1))</f>
        <v/>
      </c>
      <c r="C11065">
        <f>IF(GL_Paste!$B11062="","",IF(TRIM(GL_Paste!$M11062)&lt;&gt;"",TRIM(GL_Paste!$M11062),IFERROR(MID(GL_Paste!$I11062,FIND("[",GL_Paste!$I11062)+1,FIND("]",GL_Paste!$I11062)-FIND("[",GL_Paste!$I11062)-1),"")))</f>
        <v/>
      </c>
      <c r="D11065">
        <f>IF(GL_Paste!$B11062="","",IFERROR(INDEX(DeptName,MATCH($C11065,DeptTag,0)),"UNALLOCATED"))</f>
        <v/>
      </c>
      <c r="E11065">
        <f>IF(GL_Paste!$B11062="","",IFERROR(INDEX(AcctCat,MATCH(GL_Paste!$B11062&amp;"",AcctCode,0)),"UNKNOWN"))</f>
        <v/>
      </c>
      <c r="F11065">
        <f>IF(GL_Paste!$B11062="","",IFERROR(INDEX(AcctSub,MATCH(GL_Paste!$B11062&amp;"",AcctCode,0)),"UNKNOWN"))</f>
        <v/>
      </c>
    </row>
    <row r="11066">
      <c r="A11066" s="40">
        <f>IF(GL_Paste!$B11063="","",N(GL_Paste!$H11063)-N(GL_Paste!$G11063))</f>
        <v/>
      </c>
      <c r="B11066" s="43">
        <f>IF(GL_Paste!$B11063="","",DATE(YEAR(GL_Paste!$E11063),MONTH(GL_Paste!$E11063),1))</f>
        <v/>
      </c>
      <c r="C11066">
        <f>IF(GL_Paste!$B11063="","",IF(TRIM(GL_Paste!$M11063)&lt;&gt;"",TRIM(GL_Paste!$M11063),IFERROR(MID(GL_Paste!$I11063,FIND("[",GL_Paste!$I11063)+1,FIND("]",GL_Paste!$I11063)-FIND("[",GL_Paste!$I11063)-1),"")))</f>
        <v/>
      </c>
      <c r="D11066">
        <f>IF(GL_Paste!$B11063="","",IFERROR(INDEX(DeptName,MATCH($C11066,DeptTag,0)),"UNALLOCATED"))</f>
        <v/>
      </c>
      <c r="E11066">
        <f>IF(GL_Paste!$B11063="","",IFERROR(INDEX(AcctCat,MATCH(GL_Paste!$B11063&amp;"",AcctCode,0)),"UNKNOWN"))</f>
        <v/>
      </c>
      <c r="F11066">
        <f>IF(GL_Paste!$B11063="","",IFERROR(INDEX(AcctSub,MATCH(GL_Paste!$B11063&amp;"",AcctCode,0)),"UNKNOWN"))</f>
        <v/>
      </c>
    </row>
    <row r="11067">
      <c r="A11067" s="40">
        <f>IF(GL_Paste!$B11064="","",N(GL_Paste!$H11064)-N(GL_Paste!$G11064))</f>
        <v/>
      </c>
      <c r="B11067" s="43">
        <f>IF(GL_Paste!$B11064="","",DATE(YEAR(GL_Paste!$E11064),MONTH(GL_Paste!$E11064),1))</f>
        <v/>
      </c>
      <c r="C11067">
        <f>IF(GL_Paste!$B11064="","",IF(TRIM(GL_Paste!$M11064)&lt;&gt;"",TRIM(GL_Paste!$M11064),IFERROR(MID(GL_Paste!$I11064,FIND("[",GL_Paste!$I11064)+1,FIND("]",GL_Paste!$I11064)-FIND("[",GL_Paste!$I11064)-1),"")))</f>
        <v/>
      </c>
      <c r="D11067">
        <f>IF(GL_Paste!$B11064="","",IFERROR(INDEX(DeptName,MATCH($C11067,DeptTag,0)),"UNALLOCATED"))</f>
        <v/>
      </c>
      <c r="E11067">
        <f>IF(GL_Paste!$B11064="","",IFERROR(INDEX(AcctCat,MATCH(GL_Paste!$B11064&amp;"",AcctCode,0)),"UNKNOWN"))</f>
        <v/>
      </c>
      <c r="F11067">
        <f>IF(GL_Paste!$B11064="","",IFERROR(INDEX(AcctSub,MATCH(GL_Paste!$B11064&amp;"",AcctCode,0)),"UNKNOWN"))</f>
        <v/>
      </c>
    </row>
    <row r="11068">
      <c r="A11068" s="40">
        <f>IF(GL_Paste!$B11065="","",N(GL_Paste!$H11065)-N(GL_Paste!$G11065))</f>
        <v/>
      </c>
      <c r="B11068" s="43">
        <f>IF(GL_Paste!$B11065="","",DATE(YEAR(GL_Paste!$E11065),MONTH(GL_Paste!$E11065),1))</f>
        <v/>
      </c>
      <c r="C11068">
        <f>IF(GL_Paste!$B11065="","",IF(TRIM(GL_Paste!$M11065)&lt;&gt;"",TRIM(GL_Paste!$M11065),IFERROR(MID(GL_Paste!$I11065,FIND("[",GL_Paste!$I11065)+1,FIND("]",GL_Paste!$I11065)-FIND("[",GL_Paste!$I11065)-1),"")))</f>
        <v/>
      </c>
      <c r="D11068">
        <f>IF(GL_Paste!$B11065="","",IFERROR(INDEX(DeptName,MATCH($C11068,DeptTag,0)),"UNALLOCATED"))</f>
        <v/>
      </c>
      <c r="E11068">
        <f>IF(GL_Paste!$B11065="","",IFERROR(INDEX(AcctCat,MATCH(GL_Paste!$B11065&amp;"",AcctCode,0)),"UNKNOWN"))</f>
        <v/>
      </c>
      <c r="F11068">
        <f>IF(GL_Paste!$B11065="","",IFERROR(INDEX(AcctSub,MATCH(GL_Paste!$B11065&amp;"",AcctCode,0)),"UNKNOWN"))</f>
        <v/>
      </c>
    </row>
    <row r="11069">
      <c r="A11069" s="40">
        <f>IF(GL_Paste!$B11066="","",N(GL_Paste!$H11066)-N(GL_Paste!$G11066))</f>
        <v/>
      </c>
      <c r="B11069" s="43">
        <f>IF(GL_Paste!$B11066="","",DATE(YEAR(GL_Paste!$E11066),MONTH(GL_Paste!$E11066),1))</f>
        <v/>
      </c>
      <c r="C11069">
        <f>IF(GL_Paste!$B11066="","",IF(TRIM(GL_Paste!$M11066)&lt;&gt;"",TRIM(GL_Paste!$M11066),IFERROR(MID(GL_Paste!$I11066,FIND("[",GL_Paste!$I11066)+1,FIND("]",GL_Paste!$I11066)-FIND("[",GL_Paste!$I11066)-1),"")))</f>
        <v/>
      </c>
      <c r="D11069">
        <f>IF(GL_Paste!$B11066="","",IFERROR(INDEX(DeptName,MATCH($C11069,DeptTag,0)),"UNALLOCATED"))</f>
        <v/>
      </c>
      <c r="E11069">
        <f>IF(GL_Paste!$B11066="","",IFERROR(INDEX(AcctCat,MATCH(GL_Paste!$B11066&amp;"",AcctCode,0)),"UNKNOWN"))</f>
        <v/>
      </c>
      <c r="F11069">
        <f>IF(GL_Paste!$B11066="","",IFERROR(INDEX(AcctSub,MATCH(GL_Paste!$B11066&amp;"",AcctCode,0)),"UNKNOWN"))</f>
        <v/>
      </c>
    </row>
    <row r="11070">
      <c r="A11070" s="40">
        <f>IF(GL_Paste!$B11067="","",N(GL_Paste!$H11067)-N(GL_Paste!$G11067))</f>
        <v/>
      </c>
      <c r="B11070" s="43">
        <f>IF(GL_Paste!$B11067="","",DATE(YEAR(GL_Paste!$E11067),MONTH(GL_Paste!$E11067),1))</f>
        <v/>
      </c>
      <c r="C11070">
        <f>IF(GL_Paste!$B11067="","",IF(TRIM(GL_Paste!$M11067)&lt;&gt;"",TRIM(GL_Paste!$M11067),IFERROR(MID(GL_Paste!$I11067,FIND("[",GL_Paste!$I11067)+1,FIND("]",GL_Paste!$I11067)-FIND("[",GL_Paste!$I11067)-1),"")))</f>
        <v/>
      </c>
      <c r="D11070">
        <f>IF(GL_Paste!$B11067="","",IFERROR(INDEX(DeptName,MATCH($C11070,DeptTag,0)),"UNALLOCATED"))</f>
        <v/>
      </c>
      <c r="E11070">
        <f>IF(GL_Paste!$B11067="","",IFERROR(INDEX(AcctCat,MATCH(GL_Paste!$B11067&amp;"",AcctCode,0)),"UNKNOWN"))</f>
        <v/>
      </c>
      <c r="F11070">
        <f>IF(GL_Paste!$B11067="","",IFERROR(INDEX(AcctSub,MATCH(GL_Paste!$B11067&amp;"",AcctCode,0)),"UNKNOWN"))</f>
        <v/>
      </c>
    </row>
    <row r="11071">
      <c r="A11071" s="40">
        <f>IF(GL_Paste!$B11068="","",N(GL_Paste!$H11068)-N(GL_Paste!$G11068))</f>
        <v/>
      </c>
      <c r="B11071" s="43">
        <f>IF(GL_Paste!$B11068="","",DATE(YEAR(GL_Paste!$E11068),MONTH(GL_Paste!$E11068),1))</f>
        <v/>
      </c>
      <c r="C11071">
        <f>IF(GL_Paste!$B11068="","",IF(TRIM(GL_Paste!$M11068)&lt;&gt;"",TRIM(GL_Paste!$M11068),IFERROR(MID(GL_Paste!$I11068,FIND("[",GL_Paste!$I11068)+1,FIND("]",GL_Paste!$I11068)-FIND("[",GL_Paste!$I11068)-1),"")))</f>
        <v/>
      </c>
      <c r="D11071">
        <f>IF(GL_Paste!$B11068="","",IFERROR(INDEX(DeptName,MATCH($C11071,DeptTag,0)),"UNALLOCATED"))</f>
        <v/>
      </c>
      <c r="E11071">
        <f>IF(GL_Paste!$B11068="","",IFERROR(INDEX(AcctCat,MATCH(GL_Paste!$B11068&amp;"",AcctCode,0)),"UNKNOWN"))</f>
        <v/>
      </c>
      <c r="F11071">
        <f>IF(GL_Paste!$B11068="","",IFERROR(INDEX(AcctSub,MATCH(GL_Paste!$B11068&amp;"",AcctCode,0)),"UNKNOWN"))</f>
        <v/>
      </c>
    </row>
    <row r="11072">
      <c r="A11072" s="40">
        <f>IF(GL_Paste!$B11069="","",N(GL_Paste!$H11069)-N(GL_Paste!$G11069))</f>
        <v/>
      </c>
      <c r="B11072" s="43">
        <f>IF(GL_Paste!$B11069="","",DATE(YEAR(GL_Paste!$E11069),MONTH(GL_Paste!$E11069),1))</f>
        <v/>
      </c>
      <c r="C11072">
        <f>IF(GL_Paste!$B11069="","",IF(TRIM(GL_Paste!$M11069)&lt;&gt;"",TRIM(GL_Paste!$M11069),IFERROR(MID(GL_Paste!$I11069,FIND("[",GL_Paste!$I11069)+1,FIND("]",GL_Paste!$I11069)-FIND("[",GL_Paste!$I11069)-1),"")))</f>
        <v/>
      </c>
      <c r="D11072">
        <f>IF(GL_Paste!$B11069="","",IFERROR(INDEX(DeptName,MATCH($C11072,DeptTag,0)),"UNALLOCATED"))</f>
        <v/>
      </c>
      <c r="E11072">
        <f>IF(GL_Paste!$B11069="","",IFERROR(INDEX(AcctCat,MATCH(GL_Paste!$B11069&amp;"",AcctCode,0)),"UNKNOWN"))</f>
        <v/>
      </c>
      <c r="F11072">
        <f>IF(GL_Paste!$B11069="","",IFERROR(INDEX(AcctSub,MATCH(GL_Paste!$B11069&amp;"",AcctCode,0)),"UNKNOWN"))</f>
        <v/>
      </c>
    </row>
    <row r="11073">
      <c r="A11073" s="40">
        <f>IF(GL_Paste!$B11070="","",N(GL_Paste!$H11070)-N(GL_Paste!$G11070))</f>
        <v/>
      </c>
      <c r="B11073" s="43">
        <f>IF(GL_Paste!$B11070="","",DATE(YEAR(GL_Paste!$E11070),MONTH(GL_Paste!$E11070),1))</f>
        <v/>
      </c>
      <c r="C11073">
        <f>IF(GL_Paste!$B11070="","",IF(TRIM(GL_Paste!$M11070)&lt;&gt;"",TRIM(GL_Paste!$M11070),IFERROR(MID(GL_Paste!$I11070,FIND("[",GL_Paste!$I11070)+1,FIND("]",GL_Paste!$I11070)-FIND("[",GL_Paste!$I11070)-1),"")))</f>
        <v/>
      </c>
      <c r="D11073">
        <f>IF(GL_Paste!$B11070="","",IFERROR(INDEX(DeptName,MATCH($C11073,DeptTag,0)),"UNALLOCATED"))</f>
        <v/>
      </c>
      <c r="E11073">
        <f>IF(GL_Paste!$B11070="","",IFERROR(INDEX(AcctCat,MATCH(GL_Paste!$B11070&amp;"",AcctCode,0)),"UNKNOWN"))</f>
        <v/>
      </c>
      <c r="F11073">
        <f>IF(GL_Paste!$B11070="","",IFERROR(INDEX(AcctSub,MATCH(GL_Paste!$B11070&amp;"",AcctCode,0)),"UNKNOWN"))</f>
        <v/>
      </c>
    </row>
    <row r="11074">
      <c r="A11074" s="40">
        <f>IF(GL_Paste!$B11071="","",N(GL_Paste!$H11071)-N(GL_Paste!$G11071))</f>
        <v/>
      </c>
      <c r="B11074" s="43">
        <f>IF(GL_Paste!$B11071="","",DATE(YEAR(GL_Paste!$E11071),MONTH(GL_Paste!$E11071),1))</f>
        <v/>
      </c>
      <c r="C11074">
        <f>IF(GL_Paste!$B11071="","",IF(TRIM(GL_Paste!$M11071)&lt;&gt;"",TRIM(GL_Paste!$M11071),IFERROR(MID(GL_Paste!$I11071,FIND("[",GL_Paste!$I11071)+1,FIND("]",GL_Paste!$I11071)-FIND("[",GL_Paste!$I11071)-1),"")))</f>
        <v/>
      </c>
      <c r="D11074">
        <f>IF(GL_Paste!$B11071="","",IFERROR(INDEX(DeptName,MATCH($C11074,DeptTag,0)),"UNALLOCATED"))</f>
        <v/>
      </c>
      <c r="E11074">
        <f>IF(GL_Paste!$B11071="","",IFERROR(INDEX(AcctCat,MATCH(GL_Paste!$B11071&amp;"",AcctCode,0)),"UNKNOWN"))</f>
        <v/>
      </c>
      <c r="F11074">
        <f>IF(GL_Paste!$B11071="","",IFERROR(INDEX(AcctSub,MATCH(GL_Paste!$B11071&amp;"",AcctCode,0)),"UNKNOWN"))</f>
        <v/>
      </c>
    </row>
    <row r="11075">
      <c r="A11075" s="40">
        <f>IF(GL_Paste!$B11072="","",N(GL_Paste!$H11072)-N(GL_Paste!$G11072))</f>
        <v/>
      </c>
      <c r="B11075" s="43">
        <f>IF(GL_Paste!$B11072="","",DATE(YEAR(GL_Paste!$E11072),MONTH(GL_Paste!$E11072),1))</f>
        <v/>
      </c>
      <c r="C11075">
        <f>IF(GL_Paste!$B11072="","",IF(TRIM(GL_Paste!$M11072)&lt;&gt;"",TRIM(GL_Paste!$M11072),IFERROR(MID(GL_Paste!$I11072,FIND("[",GL_Paste!$I11072)+1,FIND("]",GL_Paste!$I11072)-FIND("[",GL_Paste!$I11072)-1),"")))</f>
        <v/>
      </c>
      <c r="D11075">
        <f>IF(GL_Paste!$B11072="","",IFERROR(INDEX(DeptName,MATCH($C11075,DeptTag,0)),"UNALLOCATED"))</f>
        <v/>
      </c>
      <c r="E11075">
        <f>IF(GL_Paste!$B11072="","",IFERROR(INDEX(AcctCat,MATCH(GL_Paste!$B11072&amp;"",AcctCode,0)),"UNKNOWN"))</f>
        <v/>
      </c>
      <c r="F11075">
        <f>IF(GL_Paste!$B11072="","",IFERROR(INDEX(AcctSub,MATCH(GL_Paste!$B11072&amp;"",AcctCode,0)),"UNKNOWN"))</f>
        <v/>
      </c>
    </row>
    <row r="11076">
      <c r="A11076" s="40">
        <f>IF(GL_Paste!$B11073="","",N(GL_Paste!$H11073)-N(GL_Paste!$G11073))</f>
        <v/>
      </c>
      <c r="B11076" s="43">
        <f>IF(GL_Paste!$B11073="","",DATE(YEAR(GL_Paste!$E11073),MONTH(GL_Paste!$E11073),1))</f>
        <v/>
      </c>
      <c r="C11076">
        <f>IF(GL_Paste!$B11073="","",IF(TRIM(GL_Paste!$M11073)&lt;&gt;"",TRIM(GL_Paste!$M11073),IFERROR(MID(GL_Paste!$I11073,FIND("[",GL_Paste!$I11073)+1,FIND("]",GL_Paste!$I11073)-FIND("[",GL_Paste!$I11073)-1),"")))</f>
        <v/>
      </c>
      <c r="D11076">
        <f>IF(GL_Paste!$B11073="","",IFERROR(INDEX(DeptName,MATCH($C11076,DeptTag,0)),"UNALLOCATED"))</f>
        <v/>
      </c>
      <c r="E11076">
        <f>IF(GL_Paste!$B11073="","",IFERROR(INDEX(AcctCat,MATCH(GL_Paste!$B11073&amp;"",AcctCode,0)),"UNKNOWN"))</f>
        <v/>
      </c>
      <c r="F11076">
        <f>IF(GL_Paste!$B11073="","",IFERROR(INDEX(AcctSub,MATCH(GL_Paste!$B11073&amp;"",AcctCode,0)),"UNKNOWN"))</f>
        <v/>
      </c>
    </row>
    <row r="11077">
      <c r="A11077" s="40">
        <f>IF(GL_Paste!$B11074="","",N(GL_Paste!$H11074)-N(GL_Paste!$G11074))</f>
        <v/>
      </c>
      <c r="B11077" s="43">
        <f>IF(GL_Paste!$B11074="","",DATE(YEAR(GL_Paste!$E11074),MONTH(GL_Paste!$E11074),1))</f>
        <v/>
      </c>
      <c r="C11077">
        <f>IF(GL_Paste!$B11074="","",IF(TRIM(GL_Paste!$M11074)&lt;&gt;"",TRIM(GL_Paste!$M11074),IFERROR(MID(GL_Paste!$I11074,FIND("[",GL_Paste!$I11074)+1,FIND("]",GL_Paste!$I11074)-FIND("[",GL_Paste!$I11074)-1),"")))</f>
        <v/>
      </c>
      <c r="D11077">
        <f>IF(GL_Paste!$B11074="","",IFERROR(INDEX(DeptName,MATCH($C11077,DeptTag,0)),"UNALLOCATED"))</f>
        <v/>
      </c>
      <c r="E11077">
        <f>IF(GL_Paste!$B11074="","",IFERROR(INDEX(AcctCat,MATCH(GL_Paste!$B11074&amp;"",AcctCode,0)),"UNKNOWN"))</f>
        <v/>
      </c>
      <c r="F11077">
        <f>IF(GL_Paste!$B11074="","",IFERROR(INDEX(AcctSub,MATCH(GL_Paste!$B11074&amp;"",AcctCode,0)),"UNKNOWN"))</f>
        <v/>
      </c>
    </row>
    <row r="11078">
      <c r="A11078" s="40">
        <f>IF(GL_Paste!$B11075="","",N(GL_Paste!$H11075)-N(GL_Paste!$G11075))</f>
        <v/>
      </c>
      <c r="B11078" s="43">
        <f>IF(GL_Paste!$B11075="","",DATE(YEAR(GL_Paste!$E11075),MONTH(GL_Paste!$E11075),1))</f>
        <v/>
      </c>
      <c r="C11078">
        <f>IF(GL_Paste!$B11075="","",IF(TRIM(GL_Paste!$M11075)&lt;&gt;"",TRIM(GL_Paste!$M11075),IFERROR(MID(GL_Paste!$I11075,FIND("[",GL_Paste!$I11075)+1,FIND("]",GL_Paste!$I11075)-FIND("[",GL_Paste!$I11075)-1),"")))</f>
        <v/>
      </c>
      <c r="D11078">
        <f>IF(GL_Paste!$B11075="","",IFERROR(INDEX(DeptName,MATCH($C11078,DeptTag,0)),"UNALLOCATED"))</f>
        <v/>
      </c>
      <c r="E11078">
        <f>IF(GL_Paste!$B11075="","",IFERROR(INDEX(AcctCat,MATCH(GL_Paste!$B11075&amp;"",AcctCode,0)),"UNKNOWN"))</f>
        <v/>
      </c>
      <c r="F11078">
        <f>IF(GL_Paste!$B11075="","",IFERROR(INDEX(AcctSub,MATCH(GL_Paste!$B11075&amp;"",AcctCode,0)),"UNKNOWN"))</f>
        <v/>
      </c>
    </row>
    <row r="11079">
      <c r="A11079" s="40">
        <f>IF(GL_Paste!$B11076="","",N(GL_Paste!$H11076)-N(GL_Paste!$G11076))</f>
        <v/>
      </c>
      <c r="B11079" s="43">
        <f>IF(GL_Paste!$B11076="","",DATE(YEAR(GL_Paste!$E11076),MONTH(GL_Paste!$E11076),1))</f>
        <v/>
      </c>
      <c r="C11079">
        <f>IF(GL_Paste!$B11076="","",IF(TRIM(GL_Paste!$M11076)&lt;&gt;"",TRIM(GL_Paste!$M11076),IFERROR(MID(GL_Paste!$I11076,FIND("[",GL_Paste!$I11076)+1,FIND("]",GL_Paste!$I11076)-FIND("[",GL_Paste!$I11076)-1),"")))</f>
        <v/>
      </c>
      <c r="D11079">
        <f>IF(GL_Paste!$B11076="","",IFERROR(INDEX(DeptName,MATCH($C11079,DeptTag,0)),"UNALLOCATED"))</f>
        <v/>
      </c>
      <c r="E11079">
        <f>IF(GL_Paste!$B11076="","",IFERROR(INDEX(AcctCat,MATCH(GL_Paste!$B11076&amp;"",AcctCode,0)),"UNKNOWN"))</f>
        <v/>
      </c>
      <c r="F11079">
        <f>IF(GL_Paste!$B11076="","",IFERROR(INDEX(AcctSub,MATCH(GL_Paste!$B11076&amp;"",AcctCode,0)),"UNKNOWN"))</f>
        <v/>
      </c>
    </row>
    <row r="11080">
      <c r="A11080" s="40">
        <f>IF(GL_Paste!$B11077="","",N(GL_Paste!$H11077)-N(GL_Paste!$G11077))</f>
        <v/>
      </c>
      <c r="B11080" s="43">
        <f>IF(GL_Paste!$B11077="","",DATE(YEAR(GL_Paste!$E11077),MONTH(GL_Paste!$E11077),1))</f>
        <v/>
      </c>
      <c r="C11080">
        <f>IF(GL_Paste!$B11077="","",IF(TRIM(GL_Paste!$M11077)&lt;&gt;"",TRIM(GL_Paste!$M11077),IFERROR(MID(GL_Paste!$I11077,FIND("[",GL_Paste!$I11077)+1,FIND("]",GL_Paste!$I11077)-FIND("[",GL_Paste!$I11077)-1),"")))</f>
        <v/>
      </c>
      <c r="D11080">
        <f>IF(GL_Paste!$B11077="","",IFERROR(INDEX(DeptName,MATCH($C11080,DeptTag,0)),"UNALLOCATED"))</f>
        <v/>
      </c>
      <c r="E11080">
        <f>IF(GL_Paste!$B11077="","",IFERROR(INDEX(AcctCat,MATCH(GL_Paste!$B11077&amp;"",AcctCode,0)),"UNKNOWN"))</f>
        <v/>
      </c>
      <c r="F11080">
        <f>IF(GL_Paste!$B11077="","",IFERROR(INDEX(AcctSub,MATCH(GL_Paste!$B11077&amp;"",AcctCode,0)),"UNKNOWN"))</f>
        <v/>
      </c>
    </row>
    <row r="11081">
      <c r="A11081" s="40">
        <f>IF(GL_Paste!$B11078="","",N(GL_Paste!$H11078)-N(GL_Paste!$G11078))</f>
        <v/>
      </c>
      <c r="B11081" s="43">
        <f>IF(GL_Paste!$B11078="","",DATE(YEAR(GL_Paste!$E11078),MONTH(GL_Paste!$E11078),1))</f>
        <v/>
      </c>
      <c r="C11081">
        <f>IF(GL_Paste!$B11078="","",IF(TRIM(GL_Paste!$M11078)&lt;&gt;"",TRIM(GL_Paste!$M11078),IFERROR(MID(GL_Paste!$I11078,FIND("[",GL_Paste!$I11078)+1,FIND("]",GL_Paste!$I11078)-FIND("[",GL_Paste!$I11078)-1),"")))</f>
        <v/>
      </c>
      <c r="D11081">
        <f>IF(GL_Paste!$B11078="","",IFERROR(INDEX(DeptName,MATCH($C11081,DeptTag,0)),"UNALLOCATED"))</f>
        <v/>
      </c>
      <c r="E11081">
        <f>IF(GL_Paste!$B11078="","",IFERROR(INDEX(AcctCat,MATCH(GL_Paste!$B11078&amp;"",AcctCode,0)),"UNKNOWN"))</f>
        <v/>
      </c>
      <c r="F11081">
        <f>IF(GL_Paste!$B11078="","",IFERROR(INDEX(AcctSub,MATCH(GL_Paste!$B11078&amp;"",AcctCode,0)),"UNKNOWN"))</f>
        <v/>
      </c>
    </row>
    <row r="11082">
      <c r="A11082" s="40">
        <f>IF(GL_Paste!$B11079="","",N(GL_Paste!$H11079)-N(GL_Paste!$G11079))</f>
        <v/>
      </c>
      <c r="B11082" s="43">
        <f>IF(GL_Paste!$B11079="","",DATE(YEAR(GL_Paste!$E11079),MONTH(GL_Paste!$E11079),1))</f>
        <v/>
      </c>
      <c r="C11082">
        <f>IF(GL_Paste!$B11079="","",IF(TRIM(GL_Paste!$M11079)&lt;&gt;"",TRIM(GL_Paste!$M11079),IFERROR(MID(GL_Paste!$I11079,FIND("[",GL_Paste!$I11079)+1,FIND("]",GL_Paste!$I11079)-FIND("[",GL_Paste!$I11079)-1),"")))</f>
        <v/>
      </c>
      <c r="D11082">
        <f>IF(GL_Paste!$B11079="","",IFERROR(INDEX(DeptName,MATCH($C11082,DeptTag,0)),"UNALLOCATED"))</f>
        <v/>
      </c>
      <c r="E11082">
        <f>IF(GL_Paste!$B11079="","",IFERROR(INDEX(AcctCat,MATCH(GL_Paste!$B11079&amp;"",AcctCode,0)),"UNKNOWN"))</f>
        <v/>
      </c>
      <c r="F11082">
        <f>IF(GL_Paste!$B11079="","",IFERROR(INDEX(AcctSub,MATCH(GL_Paste!$B11079&amp;"",AcctCode,0)),"UNKNOWN"))</f>
        <v/>
      </c>
    </row>
    <row r="11083">
      <c r="A11083" s="40">
        <f>IF(GL_Paste!$B11080="","",N(GL_Paste!$H11080)-N(GL_Paste!$G11080))</f>
        <v/>
      </c>
      <c r="B11083" s="43">
        <f>IF(GL_Paste!$B11080="","",DATE(YEAR(GL_Paste!$E11080),MONTH(GL_Paste!$E11080),1))</f>
        <v/>
      </c>
      <c r="C11083">
        <f>IF(GL_Paste!$B11080="","",IF(TRIM(GL_Paste!$M11080)&lt;&gt;"",TRIM(GL_Paste!$M11080),IFERROR(MID(GL_Paste!$I11080,FIND("[",GL_Paste!$I11080)+1,FIND("]",GL_Paste!$I11080)-FIND("[",GL_Paste!$I11080)-1),"")))</f>
        <v/>
      </c>
      <c r="D11083">
        <f>IF(GL_Paste!$B11080="","",IFERROR(INDEX(DeptName,MATCH($C11083,DeptTag,0)),"UNALLOCATED"))</f>
        <v/>
      </c>
      <c r="E11083">
        <f>IF(GL_Paste!$B11080="","",IFERROR(INDEX(AcctCat,MATCH(GL_Paste!$B11080&amp;"",AcctCode,0)),"UNKNOWN"))</f>
        <v/>
      </c>
      <c r="F11083">
        <f>IF(GL_Paste!$B11080="","",IFERROR(INDEX(AcctSub,MATCH(GL_Paste!$B11080&amp;"",AcctCode,0)),"UNKNOWN"))</f>
        <v/>
      </c>
    </row>
    <row r="11084">
      <c r="A11084" s="40">
        <f>IF(GL_Paste!$B11081="","",N(GL_Paste!$H11081)-N(GL_Paste!$G11081))</f>
        <v/>
      </c>
      <c r="B11084" s="43">
        <f>IF(GL_Paste!$B11081="","",DATE(YEAR(GL_Paste!$E11081),MONTH(GL_Paste!$E11081),1))</f>
        <v/>
      </c>
      <c r="C11084">
        <f>IF(GL_Paste!$B11081="","",IF(TRIM(GL_Paste!$M11081)&lt;&gt;"",TRIM(GL_Paste!$M11081),IFERROR(MID(GL_Paste!$I11081,FIND("[",GL_Paste!$I11081)+1,FIND("]",GL_Paste!$I11081)-FIND("[",GL_Paste!$I11081)-1),"")))</f>
        <v/>
      </c>
      <c r="D11084">
        <f>IF(GL_Paste!$B11081="","",IFERROR(INDEX(DeptName,MATCH($C11084,DeptTag,0)),"UNALLOCATED"))</f>
        <v/>
      </c>
      <c r="E11084">
        <f>IF(GL_Paste!$B11081="","",IFERROR(INDEX(AcctCat,MATCH(GL_Paste!$B11081&amp;"",AcctCode,0)),"UNKNOWN"))</f>
        <v/>
      </c>
      <c r="F11084">
        <f>IF(GL_Paste!$B11081="","",IFERROR(INDEX(AcctSub,MATCH(GL_Paste!$B11081&amp;"",AcctCode,0)),"UNKNOWN"))</f>
        <v/>
      </c>
    </row>
    <row r="11085">
      <c r="A11085" s="40">
        <f>IF(GL_Paste!$B11082="","",N(GL_Paste!$H11082)-N(GL_Paste!$G11082))</f>
        <v/>
      </c>
      <c r="B11085" s="43">
        <f>IF(GL_Paste!$B11082="","",DATE(YEAR(GL_Paste!$E11082),MONTH(GL_Paste!$E11082),1))</f>
        <v/>
      </c>
      <c r="C11085">
        <f>IF(GL_Paste!$B11082="","",IF(TRIM(GL_Paste!$M11082)&lt;&gt;"",TRIM(GL_Paste!$M11082),IFERROR(MID(GL_Paste!$I11082,FIND("[",GL_Paste!$I11082)+1,FIND("]",GL_Paste!$I11082)-FIND("[",GL_Paste!$I11082)-1),"")))</f>
        <v/>
      </c>
      <c r="D11085">
        <f>IF(GL_Paste!$B11082="","",IFERROR(INDEX(DeptName,MATCH($C11085,DeptTag,0)),"UNALLOCATED"))</f>
        <v/>
      </c>
      <c r="E11085">
        <f>IF(GL_Paste!$B11082="","",IFERROR(INDEX(AcctCat,MATCH(GL_Paste!$B11082&amp;"",AcctCode,0)),"UNKNOWN"))</f>
        <v/>
      </c>
      <c r="F11085">
        <f>IF(GL_Paste!$B11082="","",IFERROR(INDEX(AcctSub,MATCH(GL_Paste!$B11082&amp;"",AcctCode,0)),"UNKNOWN"))</f>
        <v/>
      </c>
    </row>
    <row r="11086">
      <c r="A11086" s="40">
        <f>IF(GL_Paste!$B11083="","",N(GL_Paste!$H11083)-N(GL_Paste!$G11083))</f>
        <v/>
      </c>
      <c r="B11086" s="43">
        <f>IF(GL_Paste!$B11083="","",DATE(YEAR(GL_Paste!$E11083),MONTH(GL_Paste!$E11083),1))</f>
        <v/>
      </c>
      <c r="C11086">
        <f>IF(GL_Paste!$B11083="","",IF(TRIM(GL_Paste!$M11083)&lt;&gt;"",TRIM(GL_Paste!$M11083),IFERROR(MID(GL_Paste!$I11083,FIND("[",GL_Paste!$I11083)+1,FIND("]",GL_Paste!$I11083)-FIND("[",GL_Paste!$I11083)-1),"")))</f>
        <v/>
      </c>
      <c r="D11086">
        <f>IF(GL_Paste!$B11083="","",IFERROR(INDEX(DeptName,MATCH($C11086,DeptTag,0)),"UNALLOCATED"))</f>
        <v/>
      </c>
      <c r="E11086">
        <f>IF(GL_Paste!$B11083="","",IFERROR(INDEX(AcctCat,MATCH(GL_Paste!$B11083&amp;"",AcctCode,0)),"UNKNOWN"))</f>
        <v/>
      </c>
      <c r="F11086">
        <f>IF(GL_Paste!$B11083="","",IFERROR(INDEX(AcctSub,MATCH(GL_Paste!$B11083&amp;"",AcctCode,0)),"UNKNOWN"))</f>
        <v/>
      </c>
    </row>
    <row r="11087">
      <c r="A11087" s="40">
        <f>IF(GL_Paste!$B11084="","",N(GL_Paste!$H11084)-N(GL_Paste!$G11084))</f>
        <v/>
      </c>
      <c r="B11087" s="43">
        <f>IF(GL_Paste!$B11084="","",DATE(YEAR(GL_Paste!$E11084),MONTH(GL_Paste!$E11084),1))</f>
        <v/>
      </c>
      <c r="C11087">
        <f>IF(GL_Paste!$B11084="","",IF(TRIM(GL_Paste!$M11084)&lt;&gt;"",TRIM(GL_Paste!$M11084),IFERROR(MID(GL_Paste!$I11084,FIND("[",GL_Paste!$I11084)+1,FIND("]",GL_Paste!$I11084)-FIND("[",GL_Paste!$I11084)-1),"")))</f>
        <v/>
      </c>
      <c r="D11087">
        <f>IF(GL_Paste!$B11084="","",IFERROR(INDEX(DeptName,MATCH($C11087,DeptTag,0)),"UNALLOCATED"))</f>
        <v/>
      </c>
      <c r="E11087">
        <f>IF(GL_Paste!$B11084="","",IFERROR(INDEX(AcctCat,MATCH(GL_Paste!$B11084&amp;"",AcctCode,0)),"UNKNOWN"))</f>
        <v/>
      </c>
      <c r="F11087">
        <f>IF(GL_Paste!$B11084="","",IFERROR(INDEX(AcctSub,MATCH(GL_Paste!$B11084&amp;"",AcctCode,0)),"UNKNOWN"))</f>
        <v/>
      </c>
    </row>
    <row r="11088">
      <c r="A11088" s="40">
        <f>IF(GL_Paste!$B11085="","",N(GL_Paste!$H11085)-N(GL_Paste!$G11085))</f>
        <v/>
      </c>
      <c r="B11088" s="43">
        <f>IF(GL_Paste!$B11085="","",DATE(YEAR(GL_Paste!$E11085),MONTH(GL_Paste!$E11085),1))</f>
        <v/>
      </c>
      <c r="C11088">
        <f>IF(GL_Paste!$B11085="","",IF(TRIM(GL_Paste!$M11085)&lt;&gt;"",TRIM(GL_Paste!$M11085),IFERROR(MID(GL_Paste!$I11085,FIND("[",GL_Paste!$I11085)+1,FIND("]",GL_Paste!$I11085)-FIND("[",GL_Paste!$I11085)-1),"")))</f>
        <v/>
      </c>
      <c r="D11088">
        <f>IF(GL_Paste!$B11085="","",IFERROR(INDEX(DeptName,MATCH($C11088,DeptTag,0)),"UNALLOCATED"))</f>
        <v/>
      </c>
      <c r="E11088">
        <f>IF(GL_Paste!$B11085="","",IFERROR(INDEX(AcctCat,MATCH(GL_Paste!$B11085&amp;"",AcctCode,0)),"UNKNOWN"))</f>
        <v/>
      </c>
      <c r="F11088">
        <f>IF(GL_Paste!$B11085="","",IFERROR(INDEX(AcctSub,MATCH(GL_Paste!$B11085&amp;"",AcctCode,0)),"UNKNOWN"))</f>
        <v/>
      </c>
    </row>
    <row r="11089">
      <c r="A11089" s="40">
        <f>IF(GL_Paste!$B11086="","",N(GL_Paste!$H11086)-N(GL_Paste!$G11086))</f>
        <v/>
      </c>
      <c r="B11089" s="43">
        <f>IF(GL_Paste!$B11086="","",DATE(YEAR(GL_Paste!$E11086),MONTH(GL_Paste!$E11086),1))</f>
        <v/>
      </c>
      <c r="C11089">
        <f>IF(GL_Paste!$B11086="","",IF(TRIM(GL_Paste!$M11086)&lt;&gt;"",TRIM(GL_Paste!$M11086),IFERROR(MID(GL_Paste!$I11086,FIND("[",GL_Paste!$I11086)+1,FIND("]",GL_Paste!$I11086)-FIND("[",GL_Paste!$I11086)-1),"")))</f>
        <v/>
      </c>
      <c r="D11089">
        <f>IF(GL_Paste!$B11086="","",IFERROR(INDEX(DeptName,MATCH($C11089,DeptTag,0)),"UNALLOCATED"))</f>
        <v/>
      </c>
      <c r="E11089">
        <f>IF(GL_Paste!$B11086="","",IFERROR(INDEX(AcctCat,MATCH(GL_Paste!$B11086&amp;"",AcctCode,0)),"UNKNOWN"))</f>
        <v/>
      </c>
      <c r="F11089">
        <f>IF(GL_Paste!$B11086="","",IFERROR(INDEX(AcctSub,MATCH(GL_Paste!$B11086&amp;"",AcctCode,0)),"UNKNOWN"))</f>
        <v/>
      </c>
    </row>
    <row r="11090">
      <c r="A11090" s="40">
        <f>IF(GL_Paste!$B11087="","",N(GL_Paste!$H11087)-N(GL_Paste!$G11087))</f>
        <v/>
      </c>
      <c r="B11090" s="43">
        <f>IF(GL_Paste!$B11087="","",DATE(YEAR(GL_Paste!$E11087),MONTH(GL_Paste!$E11087),1))</f>
        <v/>
      </c>
      <c r="C11090">
        <f>IF(GL_Paste!$B11087="","",IF(TRIM(GL_Paste!$M11087)&lt;&gt;"",TRIM(GL_Paste!$M11087),IFERROR(MID(GL_Paste!$I11087,FIND("[",GL_Paste!$I11087)+1,FIND("]",GL_Paste!$I11087)-FIND("[",GL_Paste!$I11087)-1),"")))</f>
        <v/>
      </c>
      <c r="D11090">
        <f>IF(GL_Paste!$B11087="","",IFERROR(INDEX(DeptName,MATCH($C11090,DeptTag,0)),"UNALLOCATED"))</f>
        <v/>
      </c>
      <c r="E11090">
        <f>IF(GL_Paste!$B11087="","",IFERROR(INDEX(AcctCat,MATCH(GL_Paste!$B11087&amp;"",AcctCode,0)),"UNKNOWN"))</f>
        <v/>
      </c>
      <c r="F11090">
        <f>IF(GL_Paste!$B11087="","",IFERROR(INDEX(AcctSub,MATCH(GL_Paste!$B11087&amp;"",AcctCode,0)),"UNKNOWN"))</f>
        <v/>
      </c>
    </row>
    <row r="11091">
      <c r="A11091" s="40">
        <f>IF(GL_Paste!$B11088="","",N(GL_Paste!$H11088)-N(GL_Paste!$G11088))</f>
        <v/>
      </c>
      <c r="B11091" s="43">
        <f>IF(GL_Paste!$B11088="","",DATE(YEAR(GL_Paste!$E11088),MONTH(GL_Paste!$E11088),1))</f>
        <v/>
      </c>
      <c r="C11091">
        <f>IF(GL_Paste!$B11088="","",IF(TRIM(GL_Paste!$M11088)&lt;&gt;"",TRIM(GL_Paste!$M11088),IFERROR(MID(GL_Paste!$I11088,FIND("[",GL_Paste!$I11088)+1,FIND("]",GL_Paste!$I11088)-FIND("[",GL_Paste!$I11088)-1),"")))</f>
        <v/>
      </c>
      <c r="D11091">
        <f>IF(GL_Paste!$B11088="","",IFERROR(INDEX(DeptName,MATCH($C11091,DeptTag,0)),"UNALLOCATED"))</f>
        <v/>
      </c>
      <c r="E11091">
        <f>IF(GL_Paste!$B11088="","",IFERROR(INDEX(AcctCat,MATCH(GL_Paste!$B11088&amp;"",AcctCode,0)),"UNKNOWN"))</f>
        <v/>
      </c>
      <c r="F11091">
        <f>IF(GL_Paste!$B11088="","",IFERROR(INDEX(AcctSub,MATCH(GL_Paste!$B11088&amp;"",AcctCode,0)),"UNKNOWN"))</f>
        <v/>
      </c>
    </row>
    <row r="11092">
      <c r="A11092" s="40">
        <f>IF(GL_Paste!$B11089="","",N(GL_Paste!$H11089)-N(GL_Paste!$G11089))</f>
        <v/>
      </c>
      <c r="B11092" s="43">
        <f>IF(GL_Paste!$B11089="","",DATE(YEAR(GL_Paste!$E11089),MONTH(GL_Paste!$E11089),1))</f>
        <v/>
      </c>
      <c r="C11092">
        <f>IF(GL_Paste!$B11089="","",IF(TRIM(GL_Paste!$M11089)&lt;&gt;"",TRIM(GL_Paste!$M11089),IFERROR(MID(GL_Paste!$I11089,FIND("[",GL_Paste!$I11089)+1,FIND("]",GL_Paste!$I11089)-FIND("[",GL_Paste!$I11089)-1),"")))</f>
        <v/>
      </c>
      <c r="D11092">
        <f>IF(GL_Paste!$B11089="","",IFERROR(INDEX(DeptName,MATCH($C11092,DeptTag,0)),"UNALLOCATED"))</f>
        <v/>
      </c>
      <c r="E11092">
        <f>IF(GL_Paste!$B11089="","",IFERROR(INDEX(AcctCat,MATCH(GL_Paste!$B11089&amp;"",AcctCode,0)),"UNKNOWN"))</f>
        <v/>
      </c>
      <c r="F11092">
        <f>IF(GL_Paste!$B11089="","",IFERROR(INDEX(AcctSub,MATCH(GL_Paste!$B11089&amp;"",AcctCode,0)),"UNKNOWN"))</f>
        <v/>
      </c>
    </row>
    <row r="11093">
      <c r="A11093" s="40">
        <f>IF(GL_Paste!$B11090="","",N(GL_Paste!$H11090)-N(GL_Paste!$G11090))</f>
        <v/>
      </c>
      <c r="B11093" s="43">
        <f>IF(GL_Paste!$B11090="","",DATE(YEAR(GL_Paste!$E11090),MONTH(GL_Paste!$E11090),1))</f>
        <v/>
      </c>
      <c r="C11093">
        <f>IF(GL_Paste!$B11090="","",IF(TRIM(GL_Paste!$M11090)&lt;&gt;"",TRIM(GL_Paste!$M11090),IFERROR(MID(GL_Paste!$I11090,FIND("[",GL_Paste!$I11090)+1,FIND("]",GL_Paste!$I11090)-FIND("[",GL_Paste!$I11090)-1),"")))</f>
        <v/>
      </c>
      <c r="D11093">
        <f>IF(GL_Paste!$B11090="","",IFERROR(INDEX(DeptName,MATCH($C11093,DeptTag,0)),"UNALLOCATED"))</f>
        <v/>
      </c>
      <c r="E11093">
        <f>IF(GL_Paste!$B11090="","",IFERROR(INDEX(AcctCat,MATCH(GL_Paste!$B11090&amp;"",AcctCode,0)),"UNKNOWN"))</f>
        <v/>
      </c>
      <c r="F11093">
        <f>IF(GL_Paste!$B11090="","",IFERROR(INDEX(AcctSub,MATCH(GL_Paste!$B11090&amp;"",AcctCode,0)),"UNKNOWN"))</f>
        <v/>
      </c>
    </row>
    <row r="11094">
      <c r="A11094" s="40">
        <f>IF(GL_Paste!$B11091="","",N(GL_Paste!$H11091)-N(GL_Paste!$G11091))</f>
        <v/>
      </c>
      <c r="B11094" s="43">
        <f>IF(GL_Paste!$B11091="","",DATE(YEAR(GL_Paste!$E11091),MONTH(GL_Paste!$E11091),1))</f>
        <v/>
      </c>
      <c r="C11094">
        <f>IF(GL_Paste!$B11091="","",IF(TRIM(GL_Paste!$M11091)&lt;&gt;"",TRIM(GL_Paste!$M11091),IFERROR(MID(GL_Paste!$I11091,FIND("[",GL_Paste!$I11091)+1,FIND("]",GL_Paste!$I11091)-FIND("[",GL_Paste!$I11091)-1),"")))</f>
        <v/>
      </c>
      <c r="D11094">
        <f>IF(GL_Paste!$B11091="","",IFERROR(INDEX(DeptName,MATCH($C11094,DeptTag,0)),"UNALLOCATED"))</f>
        <v/>
      </c>
      <c r="E11094">
        <f>IF(GL_Paste!$B11091="","",IFERROR(INDEX(AcctCat,MATCH(GL_Paste!$B11091&amp;"",AcctCode,0)),"UNKNOWN"))</f>
        <v/>
      </c>
      <c r="F11094">
        <f>IF(GL_Paste!$B11091="","",IFERROR(INDEX(AcctSub,MATCH(GL_Paste!$B11091&amp;"",AcctCode,0)),"UNKNOWN"))</f>
        <v/>
      </c>
    </row>
    <row r="11095">
      <c r="A11095" s="40">
        <f>IF(GL_Paste!$B11092="","",N(GL_Paste!$H11092)-N(GL_Paste!$G11092))</f>
        <v/>
      </c>
      <c r="B11095" s="43">
        <f>IF(GL_Paste!$B11092="","",DATE(YEAR(GL_Paste!$E11092),MONTH(GL_Paste!$E11092),1))</f>
        <v/>
      </c>
      <c r="C11095">
        <f>IF(GL_Paste!$B11092="","",IF(TRIM(GL_Paste!$M11092)&lt;&gt;"",TRIM(GL_Paste!$M11092),IFERROR(MID(GL_Paste!$I11092,FIND("[",GL_Paste!$I11092)+1,FIND("]",GL_Paste!$I11092)-FIND("[",GL_Paste!$I11092)-1),"")))</f>
        <v/>
      </c>
      <c r="D11095">
        <f>IF(GL_Paste!$B11092="","",IFERROR(INDEX(DeptName,MATCH($C11095,DeptTag,0)),"UNALLOCATED"))</f>
        <v/>
      </c>
      <c r="E11095">
        <f>IF(GL_Paste!$B11092="","",IFERROR(INDEX(AcctCat,MATCH(GL_Paste!$B11092&amp;"",AcctCode,0)),"UNKNOWN"))</f>
        <v/>
      </c>
      <c r="F11095">
        <f>IF(GL_Paste!$B11092="","",IFERROR(INDEX(AcctSub,MATCH(GL_Paste!$B11092&amp;"",AcctCode,0)),"UNKNOWN"))</f>
        <v/>
      </c>
    </row>
    <row r="11096">
      <c r="A11096" s="40">
        <f>IF(GL_Paste!$B11093="","",N(GL_Paste!$H11093)-N(GL_Paste!$G11093))</f>
        <v/>
      </c>
      <c r="B11096" s="43">
        <f>IF(GL_Paste!$B11093="","",DATE(YEAR(GL_Paste!$E11093),MONTH(GL_Paste!$E11093),1))</f>
        <v/>
      </c>
      <c r="C11096">
        <f>IF(GL_Paste!$B11093="","",IF(TRIM(GL_Paste!$M11093)&lt;&gt;"",TRIM(GL_Paste!$M11093),IFERROR(MID(GL_Paste!$I11093,FIND("[",GL_Paste!$I11093)+1,FIND("]",GL_Paste!$I11093)-FIND("[",GL_Paste!$I11093)-1),"")))</f>
        <v/>
      </c>
      <c r="D11096">
        <f>IF(GL_Paste!$B11093="","",IFERROR(INDEX(DeptName,MATCH($C11096,DeptTag,0)),"UNALLOCATED"))</f>
        <v/>
      </c>
      <c r="E11096">
        <f>IF(GL_Paste!$B11093="","",IFERROR(INDEX(AcctCat,MATCH(GL_Paste!$B11093&amp;"",AcctCode,0)),"UNKNOWN"))</f>
        <v/>
      </c>
      <c r="F11096">
        <f>IF(GL_Paste!$B11093="","",IFERROR(INDEX(AcctSub,MATCH(GL_Paste!$B11093&amp;"",AcctCode,0)),"UNKNOWN"))</f>
        <v/>
      </c>
    </row>
    <row r="11097">
      <c r="A11097" s="40">
        <f>IF(GL_Paste!$B11094="","",N(GL_Paste!$H11094)-N(GL_Paste!$G11094))</f>
        <v/>
      </c>
      <c r="B11097" s="43">
        <f>IF(GL_Paste!$B11094="","",DATE(YEAR(GL_Paste!$E11094),MONTH(GL_Paste!$E11094),1))</f>
        <v/>
      </c>
      <c r="C11097">
        <f>IF(GL_Paste!$B11094="","",IF(TRIM(GL_Paste!$M11094)&lt;&gt;"",TRIM(GL_Paste!$M11094),IFERROR(MID(GL_Paste!$I11094,FIND("[",GL_Paste!$I11094)+1,FIND("]",GL_Paste!$I11094)-FIND("[",GL_Paste!$I11094)-1),"")))</f>
        <v/>
      </c>
      <c r="D11097">
        <f>IF(GL_Paste!$B11094="","",IFERROR(INDEX(DeptName,MATCH($C11097,DeptTag,0)),"UNALLOCATED"))</f>
        <v/>
      </c>
      <c r="E11097">
        <f>IF(GL_Paste!$B11094="","",IFERROR(INDEX(AcctCat,MATCH(GL_Paste!$B11094&amp;"",AcctCode,0)),"UNKNOWN"))</f>
        <v/>
      </c>
      <c r="F11097">
        <f>IF(GL_Paste!$B11094="","",IFERROR(INDEX(AcctSub,MATCH(GL_Paste!$B11094&amp;"",AcctCode,0)),"UNKNOWN"))</f>
        <v/>
      </c>
    </row>
    <row r="11098">
      <c r="A11098" s="40">
        <f>IF(GL_Paste!$B11095="","",N(GL_Paste!$H11095)-N(GL_Paste!$G11095))</f>
        <v/>
      </c>
      <c r="B11098" s="43">
        <f>IF(GL_Paste!$B11095="","",DATE(YEAR(GL_Paste!$E11095),MONTH(GL_Paste!$E11095),1))</f>
        <v/>
      </c>
      <c r="C11098">
        <f>IF(GL_Paste!$B11095="","",IF(TRIM(GL_Paste!$M11095)&lt;&gt;"",TRIM(GL_Paste!$M11095),IFERROR(MID(GL_Paste!$I11095,FIND("[",GL_Paste!$I11095)+1,FIND("]",GL_Paste!$I11095)-FIND("[",GL_Paste!$I11095)-1),"")))</f>
        <v/>
      </c>
      <c r="D11098">
        <f>IF(GL_Paste!$B11095="","",IFERROR(INDEX(DeptName,MATCH($C11098,DeptTag,0)),"UNALLOCATED"))</f>
        <v/>
      </c>
      <c r="E11098">
        <f>IF(GL_Paste!$B11095="","",IFERROR(INDEX(AcctCat,MATCH(GL_Paste!$B11095&amp;"",AcctCode,0)),"UNKNOWN"))</f>
        <v/>
      </c>
      <c r="F11098">
        <f>IF(GL_Paste!$B11095="","",IFERROR(INDEX(AcctSub,MATCH(GL_Paste!$B11095&amp;"",AcctCode,0)),"UNKNOWN"))</f>
        <v/>
      </c>
    </row>
    <row r="11099">
      <c r="A11099" s="40">
        <f>IF(GL_Paste!$B11096="","",N(GL_Paste!$H11096)-N(GL_Paste!$G11096))</f>
        <v/>
      </c>
      <c r="B11099" s="43">
        <f>IF(GL_Paste!$B11096="","",DATE(YEAR(GL_Paste!$E11096),MONTH(GL_Paste!$E11096),1))</f>
        <v/>
      </c>
      <c r="C11099">
        <f>IF(GL_Paste!$B11096="","",IF(TRIM(GL_Paste!$M11096)&lt;&gt;"",TRIM(GL_Paste!$M11096),IFERROR(MID(GL_Paste!$I11096,FIND("[",GL_Paste!$I11096)+1,FIND("]",GL_Paste!$I11096)-FIND("[",GL_Paste!$I11096)-1),"")))</f>
        <v/>
      </c>
      <c r="D11099">
        <f>IF(GL_Paste!$B11096="","",IFERROR(INDEX(DeptName,MATCH($C11099,DeptTag,0)),"UNALLOCATED"))</f>
        <v/>
      </c>
      <c r="E11099">
        <f>IF(GL_Paste!$B11096="","",IFERROR(INDEX(AcctCat,MATCH(GL_Paste!$B11096&amp;"",AcctCode,0)),"UNKNOWN"))</f>
        <v/>
      </c>
      <c r="F11099">
        <f>IF(GL_Paste!$B11096="","",IFERROR(INDEX(AcctSub,MATCH(GL_Paste!$B11096&amp;"",AcctCode,0)),"UNKNOWN"))</f>
        <v/>
      </c>
    </row>
    <row r="11100">
      <c r="A11100" s="40">
        <f>IF(GL_Paste!$B11097="","",N(GL_Paste!$H11097)-N(GL_Paste!$G11097))</f>
        <v/>
      </c>
      <c r="B11100" s="43">
        <f>IF(GL_Paste!$B11097="","",DATE(YEAR(GL_Paste!$E11097),MONTH(GL_Paste!$E11097),1))</f>
        <v/>
      </c>
      <c r="C11100">
        <f>IF(GL_Paste!$B11097="","",IF(TRIM(GL_Paste!$M11097)&lt;&gt;"",TRIM(GL_Paste!$M11097),IFERROR(MID(GL_Paste!$I11097,FIND("[",GL_Paste!$I11097)+1,FIND("]",GL_Paste!$I11097)-FIND("[",GL_Paste!$I11097)-1),"")))</f>
        <v/>
      </c>
      <c r="D11100">
        <f>IF(GL_Paste!$B11097="","",IFERROR(INDEX(DeptName,MATCH($C11100,DeptTag,0)),"UNALLOCATED"))</f>
        <v/>
      </c>
      <c r="E11100">
        <f>IF(GL_Paste!$B11097="","",IFERROR(INDEX(AcctCat,MATCH(GL_Paste!$B11097&amp;"",AcctCode,0)),"UNKNOWN"))</f>
        <v/>
      </c>
      <c r="F11100">
        <f>IF(GL_Paste!$B11097="","",IFERROR(INDEX(AcctSub,MATCH(GL_Paste!$B11097&amp;"",AcctCode,0)),"UNKNOWN"))</f>
        <v/>
      </c>
    </row>
    <row r="11101">
      <c r="A11101" s="40">
        <f>IF(GL_Paste!$B11098="","",N(GL_Paste!$H11098)-N(GL_Paste!$G11098))</f>
        <v/>
      </c>
      <c r="B11101" s="43">
        <f>IF(GL_Paste!$B11098="","",DATE(YEAR(GL_Paste!$E11098),MONTH(GL_Paste!$E11098),1))</f>
        <v/>
      </c>
      <c r="C11101">
        <f>IF(GL_Paste!$B11098="","",IF(TRIM(GL_Paste!$M11098)&lt;&gt;"",TRIM(GL_Paste!$M11098),IFERROR(MID(GL_Paste!$I11098,FIND("[",GL_Paste!$I11098)+1,FIND("]",GL_Paste!$I11098)-FIND("[",GL_Paste!$I11098)-1),"")))</f>
        <v/>
      </c>
      <c r="D11101">
        <f>IF(GL_Paste!$B11098="","",IFERROR(INDEX(DeptName,MATCH($C11101,DeptTag,0)),"UNALLOCATED"))</f>
        <v/>
      </c>
      <c r="E11101">
        <f>IF(GL_Paste!$B11098="","",IFERROR(INDEX(AcctCat,MATCH(GL_Paste!$B11098&amp;"",AcctCode,0)),"UNKNOWN"))</f>
        <v/>
      </c>
      <c r="F11101">
        <f>IF(GL_Paste!$B11098="","",IFERROR(INDEX(AcctSub,MATCH(GL_Paste!$B11098&amp;"",AcctCode,0)),"UNKNOWN"))</f>
        <v/>
      </c>
    </row>
    <row r="11102">
      <c r="A11102" s="40">
        <f>IF(GL_Paste!$B11099="","",N(GL_Paste!$H11099)-N(GL_Paste!$G11099))</f>
        <v/>
      </c>
      <c r="B11102" s="43">
        <f>IF(GL_Paste!$B11099="","",DATE(YEAR(GL_Paste!$E11099),MONTH(GL_Paste!$E11099),1))</f>
        <v/>
      </c>
      <c r="C11102">
        <f>IF(GL_Paste!$B11099="","",IF(TRIM(GL_Paste!$M11099)&lt;&gt;"",TRIM(GL_Paste!$M11099),IFERROR(MID(GL_Paste!$I11099,FIND("[",GL_Paste!$I11099)+1,FIND("]",GL_Paste!$I11099)-FIND("[",GL_Paste!$I11099)-1),"")))</f>
        <v/>
      </c>
      <c r="D11102">
        <f>IF(GL_Paste!$B11099="","",IFERROR(INDEX(DeptName,MATCH($C11102,DeptTag,0)),"UNALLOCATED"))</f>
        <v/>
      </c>
      <c r="E11102">
        <f>IF(GL_Paste!$B11099="","",IFERROR(INDEX(AcctCat,MATCH(GL_Paste!$B11099&amp;"",AcctCode,0)),"UNKNOWN"))</f>
        <v/>
      </c>
      <c r="F11102">
        <f>IF(GL_Paste!$B11099="","",IFERROR(INDEX(AcctSub,MATCH(GL_Paste!$B11099&amp;"",AcctCode,0)),"UNKNOWN"))</f>
        <v/>
      </c>
    </row>
    <row r="11103">
      <c r="A11103" s="40">
        <f>IF(GL_Paste!$B11100="","",N(GL_Paste!$H11100)-N(GL_Paste!$G11100))</f>
        <v/>
      </c>
      <c r="B11103" s="43">
        <f>IF(GL_Paste!$B11100="","",DATE(YEAR(GL_Paste!$E11100),MONTH(GL_Paste!$E11100),1))</f>
        <v/>
      </c>
      <c r="C11103">
        <f>IF(GL_Paste!$B11100="","",IF(TRIM(GL_Paste!$M11100)&lt;&gt;"",TRIM(GL_Paste!$M11100),IFERROR(MID(GL_Paste!$I11100,FIND("[",GL_Paste!$I11100)+1,FIND("]",GL_Paste!$I11100)-FIND("[",GL_Paste!$I11100)-1),"")))</f>
        <v/>
      </c>
      <c r="D11103">
        <f>IF(GL_Paste!$B11100="","",IFERROR(INDEX(DeptName,MATCH($C11103,DeptTag,0)),"UNALLOCATED"))</f>
        <v/>
      </c>
      <c r="E11103">
        <f>IF(GL_Paste!$B11100="","",IFERROR(INDEX(AcctCat,MATCH(GL_Paste!$B11100&amp;"",AcctCode,0)),"UNKNOWN"))</f>
        <v/>
      </c>
      <c r="F11103">
        <f>IF(GL_Paste!$B11100="","",IFERROR(INDEX(AcctSub,MATCH(GL_Paste!$B11100&amp;"",AcctCode,0)),"UNKNOWN"))</f>
        <v/>
      </c>
    </row>
    <row r="11104">
      <c r="A11104" s="40">
        <f>IF(GL_Paste!$B11101="","",N(GL_Paste!$H11101)-N(GL_Paste!$G11101))</f>
        <v/>
      </c>
      <c r="B11104" s="43">
        <f>IF(GL_Paste!$B11101="","",DATE(YEAR(GL_Paste!$E11101),MONTH(GL_Paste!$E11101),1))</f>
        <v/>
      </c>
      <c r="C11104">
        <f>IF(GL_Paste!$B11101="","",IF(TRIM(GL_Paste!$M11101)&lt;&gt;"",TRIM(GL_Paste!$M11101),IFERROR(MID(GL_Paste!$I11101,FIND("[",GL_Paste!$I11101)+1,FIND("]",GL_Paste!$I11101)-FIND("[",GL_Paste!$I11101)-1),"")))</f>
        <v/>
      </c>
      <c r="D11104">
        <f>IF(GL_Paste!$B11101="","",IFERROR(INDEX(DeptName,MATCH($C11104,DeptTag,0)),"UNALLOCATED"))</f>
        <v/>
      </c>
      <c r="E11104">
        <f>IF(GL_Paste!$B11101="","",IFERROR(INDEX(AcctCat,MATCH(GL_Paste!$B11101&amp;"",AcctCode,0)),"UNKNOWN"))</f>
        <v/>
      </c>
      <c r="F11104">
        <f>IF(GL_Paste!$B11101="","",IFERROR(INDEX(AcctSub,MATCH(GL_Paste!$B11101&amp;"",AcctCode,0)),"UNKNOWN"))</f>
        <v/>
      </c>
    </row>
    <row r="11105">
      <c r="A11105" s="40">
        <f>IF(GL_Paste!$B11102="","",N(GL_Paste!$H11102)-N(GL_Paste!$G11102))</f>
        <v/>
      </c>
      <c r="B11105" s="43">
        <f>IF(GL_Paste!$B11102="","",DATE(YEAR(GL_Paste!$E11102),MONTH(GL_Paste!$E11102),1))</f>
        <v/>
      </c>
      <c r="C11105">
        <f>IF(GL_Paste!$B11102="","",IF(TRIM(GL_Paste!$M11102)&lt;&gt;"",TRIM(GL_Paste!$M11102),IFERROR(MID(GL_Paste!$I11102,FIND("[",GL_Paste!$I11102)+1,FIND("]",GL_Paste!$I11102)-FIND("[",GL_Paste!$I11102)-1),"")))</f>
        <v/>
      </c>
      <c r="D11105">
        <f>IF(GL_Paste!$B11102="","",IFERROR(INDEX(DeptName,MATCH($C11105,DeptTag,0)),"UNALLOCATED"))</f>
        <v/>
      </c>
      <c r="E11105">
        <f>IF(GL_Paste!$B11102="","",IFERROR(INDEX(AcctCat,MATCH(GL_Paste!$B11102&amp;"",AcctCode,0)),"UNKNOWN"))</f>
        <v/>
      </c>
      <c r="F11105">
        <f>IF(GL_Paste!$B11102="","",IFERROR(INDEX(AcctSub,MATCH(GL_Paste!$B11102&amp;"",AcctCode,0)),"UNKNOWN"))</f>
        <v/>
      </c>
    </row>
    <row r="11106">
      <c r="A11106" s="40">
        <f>IF(GL_Paste!$B11103="","",N(GL_Paste!$H11103)-N(GL_Paste!$G11103))</f>
        <v/>
      </c>
      <c r="B11106" s="43">
        <f>IF(GL_Paste!$B11103="","",DATE(YEAR(GL_Paste!$E11103),MONTH(GL_Paste!$E11103),1))</f>
        <v/>
      </c>
      <c r="C11106">
        <f>IF(GL_Paste!$B11103="","",IF(TRIM(GL_Paste!$M11103)&lt;&gt;"",TRIM(GL_Paste!$M11103),IFERROR(MID(GL_Paste!$I11103,FIND("[",GL_Paste!$I11103)+1,FIND("]",GL_Paste!$I11103)-FIND("[",GL_Paste!$I11103)-1),"")))</f>
        <v/>
      </c>
      <c r="D11106">
        <f>IF(GL_Paste!$B11103="","",IFERROR(INDEX(DeptName,MATCH($C11106,DeptTag,0)),"UNALLOCATED"))</f>
        <v/>
      </c>
      <c r="E11106">
        <f>IF(GL_Paste!$B11103="","",IFERROR(INDEX(AcctCat,MATCH(GL_Paste!$B11103&amp;"",AcctCode,0)),"UNKNOWN"))</f>
        <v/>
      </c>
      <c r="F11106">
        <f>IF(GL_Paste!$B11103="","",IFERROR(INDEX(AcctSub,MATCH(GL_Paste!$B11103&amp;"",AcctCode,0)),"UNKNOWN"))</f>
        <v/>
      </c>
    </row>
    <row r="11107">
      <c r="A11107" s="40">
        <f>IF(GL_Paste!$B11104="","",N(GL_Paste!$H11104)-N(GL_Paste!$G11104))</f>
        <v/>
      </c>
      <c r="B11107" s="43">
        <f>IF(GL_Paste!$B11104="","",DATE(YEAR(GL_Paste!$E11104),MONTH(GL_Paste!$E11104),1))</f>
        <v/>
      </c>
      <c r="C11107">
        <f>IF(GL_Paste!$B11104="","",IF(TRIM(GL_Paste!$M11104)&lt;&gt;"",TRIM(GL_Paste!$M11104),IFERROR(MID(GL_Paste!$I11104,FIND("[",GL_Paste!$I11104)+1,FIND("]",GL_Paste!$I11104)-FIND("[",GL_Paste!$I11104)-1),"")))</f>
        <v/>
      </c>
      <c r="D11107">
        <f>IF(GL_Paste!$B11104="","",IFERROR(INDEX(DeptName,MATCH($C11107,DeptTag,0)),"UNALLOCATED"))</f>
        <v/>
      </c>
      <c r="E11107">
        <f>IF(GL_Paste!$B11104="","",IFERROR(INDEX(AcctCat,MATCH(GL_Paste!$B11104&amp;"",AcctCode,0)),"UNKNOWN"))</f>
        <v/>
      </c>
      <c r="F11107">
        <f>IF(GL_Paste!$B11104="","",IFERROR(INDEX(AcctSub,MATCH(GL_Paste!$B11104&amp;"",AcctCode,0)),"UNKNOWN"))</f>
        <v/>
      </c>
    </row>
    <row r="11108">
      <c r="A11108" s="40">
        <f>IF(GL_Paste!$B11105="","",N(GL_Paste!$H11105)-N(GL_Paste!$G11105))</f>
        <v/>
      </c>
      <c r="B11108" s="43">
        <f>IF(GL_Paste!$B11105="","",DATE(YEAR(GL_Paste!$E11105),MONTH(GL_Paste!$E11105),1))</f>
        <v/>
      </c>
      <c r="C11108">
        <f>IF(GL_Paste!$B11105="","",IF(TRIM(GL_Paste!$M11105)&lt;&gt;"",TRIM(GL_Paste!$M11105),IFERROR(MID(GL_Paste!$I11105,FIND("[",GL_Paste!$I11105)+1,FIND("]",GL_Paste!$I11105)-FIND("[",GL_Paste!$I11105)-1),"")))</f>
        <v/>
      </c>
      <c r="D11108">
        <f>IF(GL_Paste!$B11105="","",IFERROR(INDEX(DeptName,MATCH($C11108,DeptTag,0)),"UNALLOCATED"))</f>
        <v/>
      </c>
      <c r="E11108">
        <f>IF(GL_Paste!$B11105="","",IFERROR(INDEX(AcctCat,MATCH(GL_Paste!$B11105&amp;"",AcctCode,0)),"UNKNOWN"))</f>
        <v/>
      </c>
      <c r="F11108">
        <f>IF(GL_Paste!$B11105="","",IFERROR(INDEX(AcctSub,MATCH(GL_Paste!$B11105&amp;"",AcctCode,0)),"UNKNOWN"))</f>
        <v/>
      </c>
    </row>
    <row r="11109">
      <c r="A11109" s="40">
        <f>IF(GL_Paste!$B11106="","",N(GL_Paste!$H11106)-N(GL_Paste!$G11106))</f>
        <v/>
      </c>
      <c r="B11109" s="43">
        <f>IF(GL_Paste!$B11106="","",DATE(YEAR(GL_Paste!$E11106),MONTH(GL_Paste!$E11106),1))</f>
        <v/>
      </c>
      <c r="C11109">
        <f>IF(GL_Paste!$B11106="","",IF(TRIM(GL_Paste!$M11106)&lt;&gt;"",TRIM(GL_Paste!$M11106),IFERROR(MID(GL_Paste!$I11106,FIND("[",GL_Paste!$I11106)+1,FIND("]",GL_Paste!$I11106)-FIND("[",GL_Paste!$I11106)-1),"")))</f>
        <v/>
      </c>
      <c r="D11109">
        <f>IF(GL_Paste!$B11106="","",IFERROR(INDEX(DeptName,MATCH($C11109,DeptTag,0)),"UNALLOCATED"))</f>
        <v/>
      </c>
      <c r="E11109">
        <f>IF(GL_Paste!$B11106="","",IFERROR(INDEX(AcctCat,MATCH(GL_Paste!$B11106&amp;"",AcctCode,0)),"UNKNOWN"))</f>
        <v/>
      </c>
      <c r="F11109">
        <f>IF(GL_Paste!$B11106="","",IFERROR(INDEX(AcctSub,MATCH(GL_Paste!$B11106&amp;"",AcctCode,0)),"UNKNOWN"))</f>
        <v/>
      </c>
    </row>
    <row r="11110">
      <c r="A11110" s="40">
        <f>IF(GL_Paste!$B11107="","",N(GL_Paste!$H11107)-N(GL_Paste!$G11107))</f>
        <v/>
      </c>
      <c r="B11110" s="43">
        <f>IF(GL_Paste!$B11107="","",DATE(YEAR(GL_Paste!$E11107),MONTH(GL_Paste!$E11107),1))</f>
        <v/>
      </c>
      <c r="C11110">
        <f>IF(GL_Paste!$B11107="","",IF(TRIM(GL_Paste!$M11107)&lt;&gt;"",TRIM(GL_Paste!$M11107),IFERROR(MID(GL_Paste!$I11107,FIND("[",GL_Paste!$I11107)+1,FIND("]",GL_Paste!$I11107)-FIND("[",GL_Paste!$I11107)-1),"")))</f>
        <v/>
      </c>
      <c r="D11110">
        <f>IF(GL_Paste!$B11107="","",IFERROR(INDEX(DeptName,MATCH($C11110,DeptTag,0)),"UNALLOCATED"))</f>
        <v/>
      </c>
      <c r="E11110">
        <f>IF(GL_Paste!$B11107="","",IFERROR(INDEX(AcctCat,MATCH(GL_Paste!$B11107&amp;"",AcctCode,0)),"UNKNOWN"))</f>
        <v/>
      </c>
      <c r="F11110">
        <f>IF(GL_Paste!$B11107="","",IFERROR(INDEX(AcctSub,MATCH(GL_Paste!$B11107&amp;"",AcctCode,0)),"UNKNOWN"))</f>
        <v/>
      </c>
    </row>
    <row r="11111">
      <c r="A11111" s="40">
        <f>IF(GL_Paste!$B11108="","",N(GL_Paste!$H11108)-N(GL_Paste!$G11108))</f>
        <v/>
      </c>
      <c r="B11111" s="43">
        <f>IF(GL_Paste!$B11108="","",DATE(YEAR(GL_Paste!$E11108),MONTH(GL_Paste!$E11108),1))</f>
        <v/>
      </c>
      <c r="C11111">
        <f>IF(GL_Paste!$B11108="","",IF(TRIM(GL_Paste!$M11108)&lt;&gt;"",TRIM(GL_Paste!$M11108),IFERROR(MID(GL_Paste!$I11108,FIND("[",GL_Paste!$I11108)+1,FIND("]",GL_Paste!$I11108)-FIND("[",GL_Paste!$I11108)-1),"")))</f>
        <v/>
      </c>
      <c r="D11111">
        <f>IF(GL_Paste!$B11108="","",IFERROR(INDEX(DeptName,MATCH($C11111,DeptTag,0)),"UNALLOCATED"))</f>
        <v/>
      </c>
      <c r="E11111">
        <f>IF(GL_Paste!$B11108="","",IFERROR(INDEX(AcctCat,MATCH(GL_Paste!$B11108&amp;"",AcctCode,0)),"UNKNOWN"))</f>
        <v/>
      </c>
      <c r="F11111">
        <f>IF(GL_Paste!$B11108="","",IFERROR(INDEX(AcctSub,MATCH(GL_Paste!$B11108&amp;"",AcctCode,0)),"UNKNOWN"))</f>
        <v/>
      </c>
    </row>
    <row r="11112">
      <c r="A11112" s="40">
        <f>IF(GL_Paste!$B11109="","",N(GL_Paste!$H11109)-N(GL_Paste!$G11109))</f>
        <v/>
      </c>
      <c r="B11112" s="43">
        <f>IF(GL_Paste!$B11109="","",DATE(YEAR(GL_Paste!$E11109),MONTH(GL_Paste!$E11109),1))</f>
        <v/>
      </c>
      <c r="C11112">
        <f>IF(GL_Paste!$B11109="","",IF(TRIM(GL_Paste!$M11109)&lt;&gt;"",TRIM(GL_Paste!$M11109),IFERROR(MID(GL_Paste!$I11109,FIND("[",GL_Paste!$I11109)+1,FIND("]",GL_Paste!$I11109)-FIND("[",GL_Paste!$I11109)-1),"")))</f>
        <v/>
      </c>
      <c r="D11112">
        <f>IF(GL_Paste!$B11109="","",IFERROR(INDEX(DeptName,MATCH($C11112,DeptTag,0)),"UNALLOCATED"))</f>
        <v/>
      </c>
      <c r="E11112">
        <f>IF(GL_Paste!$B11109="","",IFERROR(INDEX(AcctCat,MATCH(GL_Paste!$B11109&amp;"",AcctCode,0)),"UNKNOWN"))</f>
        <v/>
      </c>
      <c r="F11112">
        <f>IF(GL_Paste!$B11109="","",IFERROR(INDEX(AcctSub,MATCH(GL_Paste!$B11109&amp;"",AcctCode,0)),"UNKNOWN"))</f>
        <v/>
      </c>
    </row>
    <row r="11113">
      <c r="A11113" s="40">
        <f>IF(GL_Paste!$B11110="","",N(GL_Paste!$H11110)-N(GL_Paste!$G11110))</f>
        <v/>
      </c>
      <c r="B11113" s="43">
        <f>IF(GL_Paste!$B11110="","",DATE(YEAR(GL_Paste!$E11110),MONTH(GL_Paste!$E11110),1))</f>
        <v/>
      </c>
      <c r="C11113">
        <f>IF(GL_Paste!$B11110="","",IF(TRIM(GL_Paste!$M11110)&lt;&gt;"",TRIM(GL_Paste!$M11110),IFERROR(MID(GL_Paste!$I11110,FIND("[",GL_Paste!$I11110)+1,FIND("]",GL_Paste!$I11110)-FIND("[",GL_Paste!$I11110)-1),"")))</f>
        <v/>
      </c>
      <c r="D11113">
        <f>IF(GL_Paste!$B11110="","",IFERROR(INDEX(DeptName,MATCH($C11113,DeptTag,0)),"UNALLOCATED"))</f>
        <v/>
      </c>
      <c r="E11113">
        <f>IF(GL_Paste!$B11110="","",IFERROR(INDEX(AcctCat,MATCH(GL_Paste!$B11110&amp;"",AcctCode,0)),"UNKNOWN"))</f>
        <v/>
      </c>
      <c r="F11113">
        <f>IF(GL_Paste!$B11110="","",IFERROR(INDEX(AcctSub,MATCH(GL_Paste!$B11110&amp;"",AcctCode,0)),"UNKNOWN"))</f>
        <v/>
      </c>
    </row>
    <row r="11114">
      <c r="A11114" s="40">
        <f>IF(GL_Paste!$B11111="","",N(GL_Paste!$H11111)-N(GL_Paste!$G11111))</f>
        <v/>
      </c>
      <c r="B11114" s="43">
        <f>IF(GL_Paste!$B11111="","",DATE(YEAR(GL_Paste!$E11111),MONTH(GL_Paste!$E11111),1))</f>
        <v/>
      </c>
      <c r="C11114">
        <f>IF(GL_Paste!$B11111="","",IF(TRIM(GL_Paste!$M11111)&lt;&gt;"",TRIM(GL_Paste!$M11111),IFERROR(MID(GL_Paste!$I11111,FIND("[",GL_Paste!$I11111)+1,FIND("]",GL_Paste!$I11111)-FIND("[",GL_Paste!$I11111)-1),"")))</f>
        <v/>
      </c>
      <c r="D11114">
        <f>IF(GL_Paste!$B11111="","",IFERROR(INDEX(DeptName,MATCH($C11114,DeptTag,0)),"UNALLOCATED"))</f>
        <v/>
      </c>
      <c r="E11114">
        <f>IF(GL_Paste!$B11111="","",IFERROR(INDEX(AcctCat,MATCH(GL_Paste!$B11111&amp;"",AcctCode,0)),"UNKNOWN"))</f>
        <v/>
      </c>
      <c r="F11114">
        <f>IF(GL_Paste!$B11111="","",IFERROR(INDEX(AcctSub,MATCH(GL_Paste!$B11111&amp;"",AcctCode,0)),"UNKNOWN"))</f>
        <v/>
      </c>
    </row>
    <row r="11115">
      <c r="A11115" s="40">
        <f>IF(GL_Paste!$B11112="","",N(GL_Paste!$H11112)-N(GL_Paste!$G11112))</f>
        <v/>
      </c>
      <c r="B11115" s="43">
        <f>IF(GL_Paste!$B11112="","",DATE(YEAR(GL_Paste!$E11112),MONTH(GL_Paste!$E11112),1))</f>
        <v/>
      </c>
      <c r="C11115">
        <f>IF(GL_Paste!$B11112="","",IF(TRIM(GL_Paste!$M11112)&lt;&gt;"",TRIM(GL_Paste!$M11112),IFERROR(MID(GL_Paste!$I11112,FIND("[",GL_Paste!$I11112)+1,FIND("]",GL_Paste!$I11112)-FIND("[",GL_Paste!$I11112)-1),"")))</f>
        <v/>
      </c>
      <c r="D11115">
        <f>IF(GL_Paste!$B11112="","",IFERROR(INDEX(DeptName,MATCH($C11115,DeptTag,0)),"UNALLOCATED"))</f>
        <v/>
      </c>
      <c r="E11115">
        <f>IF(GL_Paste!$B11112="","",IFERROR(INDEX(AcctCat,MATCH(GL_Paste!$B11112&amp;"",AcctCode,0)),"UNKNOWN"))</f>
        <v/>
      </c>
      <c r="F11115">
        <f>IF(GL_Paste!$B11112="","",IFERROR(INDEX(AcctSub,MATCH(GL_Paste!$B11112&amp;"",AcctCode,0)),"UNKNOWN"))</f>
        <v/>
      </c>
    </row>
    <row r="11116">
      <c r="A11116" s="40">
        <f>IF(GL_Paste!$B11113="","",N(GL_Paste!$H11113)-N(GL_Paste!$G11113))</f>
        <v/>
      </c>
      <c r="B11116" s="43">
        <f>IF(GL_Paste!$B11113="","",DATE(YEAR(GL_Paste!$E11113),MONTH(GL_Paste!$E11113),1))</f>
        <v/>
      </c>
      <c r="C11116">
        <f>IF(GL_Paste!$B11113="","",IF(TRIM(GL_Paste!$M11113)&lt;&gt;"",TRIM(GL_Paste!$M11113),IFERROR(MID(GL_Paste!$I11113,FIND("[",GL_Paste!$I11113)+1,FIND("]",GL_Paste!$I11113)-FIND("[",GL_Paste!$I11113)-1),"")))</f>
        <v/>
      </c>
      <c r="D11116">
        <f>IF(GL_Paste!$B11113="","",IFERROR(INDEX(DeptName,MATCH($C11116,DeptTag,0)),"UNALLOCATED"))</f>
        <v/>
      </c>
      <c r="E11116">
        <f>IF(GL_Paste!$B11113="","",IFERROR(INDEX(AcctCat,MATCH(GL_Paste!$B11113&amp;"",AcctCode,0)),"UNKNOWN"))</f>
        <v/>
      </c>
      <c r="F11116">
        <f>IF(GL_Paste!$B11113="","",IFERROR(INDEX(AcctSub,MATCH(GL_Paste!$B11113&amp;"",AcctCode,0)),"UNKNOWN"))</f>
        <v/>
      </c>
    </row>
    <row r="11117">
      <c r="A11117" s="40">
        <f>IF(GL_Paste!$B11114="","",N(GL_Paste!$H11114)-N(GL_Paste!$G11114))</f>
        <v/>
      </c>
      <c r="B11117" s="43">
        <f>IF(GL_Paste!$B11114="","",DATE(YEAR(GL_Paste!$E11114),MONTH(GL_Paste!$E11114),1))</f>
        <v/>
      </c>
      <c r="C11117">
        <f>IF(GL_Paste!$B11114="","",IF(TRIM(GL_Paste!$M11114)&lt;&gt;"",TRIM(GL_Paste!$M11114),IFERROR(MID(GL_Paste!$I11114,FIND("[",GL_Paste!$I11114)+1,FIND("]",GL_Paste!$I11114)-FIND("[",GL_Paste!$I11114)-1),"")))</f>
        <v/>
      </c>
      <c r="D11117">
        <f>IF(GL_Paste!$B11114="","",IFERROR(INDEX(DeptName,MATCH($C11117,DeptTag,0)),"UNALLOCATED"))</f>
        <v/>
      </c>
      <c r="E11117">
        <f>IF(GL_Paste!$B11114="","",IFERROR(INDEX(AcctCat,MATCH(GL_Paste!$B11114&amp;"",AcctCode,0)),"UNKNOWN"))</f>
        <v/>
      </c>
      <c r="F11117">
        <f>IF(GL_Paste!$B11114="","",IFERROR(INDEX(AcctSub,MATCH(GL_Paste!$B11114&amp;"",AcctCode,0)),"UNKNOWN"))</f>
        <v/>
      </c>
    </row>
    <row r="11118">
      <c r="A11118" s="40">
        <f>IF(GL_Paste!$B11115="","",N(GL_Paste!$H11115)-N(GL_Paste!$G11115))</f>
        <v/>
      </c>
      <c r="B11118" s="43">
        <f>IF(GL_Paste!$B11115="","",DATE(YEAR(GL_Paste!$E11115),MONTH(GL_Paste!$E11115),1))</f>
        <v/>
      </c>
      <c r="C11118">
        <f>IF(GL_Paste!$B11115="","",IF(TRIM(GL_Paste!$M11115)&lt;&gt;"",TRIM(GL_Paste!$M11115),IFERROR(MID(GL_Paste!$I11115,FIND("[",GL_Paste!$I11115)+1,FIND("]",GL_Paste!$I11115)-FIND("[",GL_Paste!$I11115)-1),"")))</f>
        <v/>
      </c>
      <c r="D11118">
        <f>IF(GL_Paste!$B11115="","",IFERROR(INDEX(DeptName,MATCH($C11118,DeptTag,0)),"UNALLOCATED"))</f>
        <v/>
      </c>
      <c r="E11118">
        <f>IF(GL_Paste!$B11115="","",IFERROR(INDEX(AcctCat,MATCH(GL_Paste!$B11115&amp;"",AcctCode,0)),"UNKNOWN"))</f>
        <v/>
      </c>
      <c r="F11118">
        <f>IF(GL_Paste!$B11115="","",IFERROR(INDEX(AcctSub,MATCH(GL_Paste!$B11115&amp;"",AcctCode,0)),"UNKNOWN"))</f>
        <v/>
      </c>
    </row>
    <row r="11119">
      <c r="A11119" s="40">
        <f>IF(GL_Paste!$B11116="","",N(GL_Paste!$H11116)-N(GL_Paste!$G11116))</f>
        <v/>
      </c>
      <c r="B11119" s="43">
        <f>IF(GL_Paste!$B11116="","",DATE(YEAR(GL_Paste!$E11116),MONTH(GL_Paste!$E11116),1))</f>
        <v/>
      </c>
      <c r="C11119">
        <f>IF(GL_Paste!$B11116="","",IF(TRIM(GL_Paste!$M11116)&lt;&gt;"",TRIM(GL_Paste!$M11116),IFERROR(MID(GL_Paste!$I11116,FIND("[",GL_Paste!$I11116)+1,FIND("]",GL_Paste!$I11116)-FIND("[",GL_Paste!$I11116)-1),"")))</f>
        <v/>
      </c>
      <c r="D11119">
        <f>IF(GL_Paste!$B11116="","",IFERROR(INDEX(DeptName,MATCH($C11119,DeptTag,0)),"UNALLOCATED"))</f>
        <v/>
      </c>
      <c r="E11119">
        <f>IF(GL_Paste!$B11116="","",IFERROR(INDEX(AcctCat,MATCH(GL_Paste!$B11116&amp;"",AcctCode,0)),"UNKNOWN"))</f>
        <v/>
      </c>
      <c r="F11119">
        <f>IF(GL_Paste!$B11116="","",IFERROR(INDEX(AcctSub,MATCH(GL_Paste!$B11116&amp;"",AcctCode,0)),"UNKNOWN"))</f>
        <v/>
      </c>
    </row>
    <row r="11120">
      <c r="A11120" s="40">
        <f>IF(GL_Paste!$B11117="","",N(GL_Paste!$H11117)-N(GL_Paste!$G11117))</f>
        <v/>
      </c>
      <c r="B11120" s="43">
        <f>IF(GL_Paste!$B11117="","",DATE(YEAR(GL_Paste!$E11117),MONTH(GL_Paste!$E11117),1))</f>
        <v/>
      </c>
      <c r="C11120">
        <f>IF(GL_Paste!$B11117="","",IF(TRIM(GL_Paste!$M11117)&lt;&gt;"",TRIM(GL_Paste!$M11117),IFERROR(MID(GL_Paste!$I11117,FIND("[",GL_Paste!$I11117)+1,FIND("]",GL_Paste!$I11117)-FIND("[",GL_Paste!$I11117)-1),"")))</f>
        <v/>
      </c>
      <c r="D11120">
        <f>IF(GL_Paste!$B11117="","",IFERROR(INDEX(DeptName,MATCH($C11120,DeptTag,0)),"UNALLOCATED"))</f>
        <v/>
      </c>
      <c r="E11120">
        <f>IF(GL_Paste!$B11117="","",IFERROR(INDEX(AcctCat,MATCH(GL_Paste!$B11117&amp;"",AcctCode,0)),"UNKNOWN"))</f>
        <v/>
      </c>
      <c r="F11120">
        <f>IF(GL_Paste!$B11117="","",IFERROR(INDEX(AcctSub,MATCH(GL_Paste!$B11117&amp;"",AcctCode,0)),"UNKNOWN"))</f>
        <v/>
      </c>
    </row>
    <row r="11121">
      <c r="A11121" s="40">
        <f>IF(GL_Paste!$B11118="","",N(GL_Paste!$H11118)-N(GL_Paste!$G11118))</f>
        <v/>
      </c>
      <c r="B11121" s="43">
        <f>IF(GL_Paste!$B11118="","",DATE(YEAR(GL_Paste!$E11118),MONTH(GL_Paste!$E11118),1))</f>
        <v/>
      </c>
      <c r="C11121">
        <f>IF(GL_Paste!$B11118="","",IF(TRIM(GL_Paste!$M11118)&lt;&gt;"",TRIM(GL_Paste!$M11118),IFERROR(MID(GL_Paste!$I11118,FIND("[",GL_Paste!$I11118)+1,FIND("]",GL_Paste!$I11118)-FIND("[",GL_Paste!$I11118)-1),"")))</f>
        <v/>
      </c>
      <c r="D11121">
        <f>IF(GL_Paste!$B11118="","",IFERROR(INDEX(DeptName,MATCH($C11121,DeptTag,0)),"UNALLOCATED"))</f>
        <v/>
      </c>
      <c r="E11121">
        <f>IF(GL_Paste!$B11118="","",IFERROR(INDEX(AcctCat,MATCH(GL_Paste!$B11118&amp;"",AcctCode,0)),"UNKNOWN"))</f>
        <v/>
      </c>
      <c r="F11121">
        <f>IF(GL_Paste!$B11118="","",IFERROR(INDEX(AcctSub,MATCH(GL_Paste!$B11118&amp;"",AcctCode,0)),"UNKNOWN"))</f>
        <v/>
      </c>
    </row>
    <row r="11122">
      <c r="A11122" s="40">
        <f>IF(GL_Paste!$B11119="","",N(GL_Paste!$H11119)-N(GL_Paste!$G11119))</f>
        <v/>
      </c>
      <c r="B11122" s="43">
        <f>IF(GL_Paste!$B11119="","",DATE(YEAR(GL_Paste!$E11119),MONTH(GL_Paste!$E11119),1))</f>
        <v/>
      </c>
      <c r="C11122">
        <f>IF(GL_Paste!$B11119="","",IF(TRIM(GL_Paste!$M11119)&lt;&gt;"",TRIM(GL_Paste!$M11119),IFERROR(MID(GL_Paste!$I11119,FIND("[",GL_Paste!$I11119)+1,FIND("]",GL_Paste!$I11119)-FIND("[",GL_Paste!$I11119)-1),"")))</f>
        <v/>
      </c>
      <c r="D11122">
        <f>IF(GL_Paste!$B11119="","",IFERROR(INDEX(DeptName,MATCH($C11122,DeptTag,0)),"UNALLOCATED"))</f>
        <v/>
      </c>
      <c r="E11122">
        <f>IF(GL_Paste!$B11119="","",IFERROR(INDEX(AcctCat,MATCH(GL_Paste!$B11119&amp;"",AcctCode,0)),"UNKNOWN"))</f>
        <v/>
      </c>
      <c r="F11122">
        <f>IF(GL_Paste!$B11119="","",IFERROR(INDEX(AcctSub,MATCH(GL_Paste!$B11119&amp;"",AcctCode,0)),"UNKNOWN"))</f>
        <v/>
      </c>
    </row>
    <row r="11123">
      <c r="A11123" s="40">
        <f>IF(GL_Paste!$B11120="","",N(GL_Paste!$H11120)-N(GL_Paste!$G11120))</f>
        <v/>
      </c>
      <c r="B11123" s="43">
        <f>IF(GL_Paste!$B11120="","",DATE(YEAR(GL_Paste!$E11120),MONTH(GL_Paste!$E11120),1))</f>
        <v/>
      </c>
      <c r="C11123">
        <f>IF(GL_Paste!$B11120="","",IF(TRIM(GL_Paste!$M11120)&lt;&gt;"",TRIM(GL_Paste!$M11120),IFERROR(MID(GL_Paste!$I11120,FIND("[",GL_Paste!$I11120)+1,FIND("]",GL_Paste!$I11120)-FIND("[",GL_Paste!$I11120)-1),"")))</f>
        <v/>
      </c>
      <c r="D11123">
        <f>IF(GL_Paste!$B11120="","",IFERROR(INDEX(DeptName,MATCH($C11123,DeptTag,0)),"UNALLOCATED"))</f>
        <v/>
      </c>
      <c r="E11123">
        <f>IF(GL_Paste!$B11120="","",IFERROR(INDEX(AcctCat,MATCH(GL_Paste!$B11120&amp;"",AcctCode,0)),"UNKNOWN"))</f>
        <v/>
      </c>
      <c r="F11123">
        <f>IF(GL_Paste!$B11120="","",IFERROR(INDEX(AcctSub,MATCH(GL_Paste!$B11120&amp;"",AcctCode,0)),"UNKNOWN"))</f>
        <v/>
      </c>
    </row>
    <row r="11124">
      <c r="A11124" s="40">
        <f>IF(GL_Paste!$B11121="","",N(GL_Paste!$H11121)-N(GL_Paste!$G11121))</f>
        <v/>
      </c>
      <c r="B11124" s="43">
        <f>IF(GL_Paste!$B11121="","",DATE(YEAR(GL_Paste!$E11121),MONTH(GL_Paste!$E11121),1))</f>
        <v/>
      </c>
      <c r="C11124">
        <f>IF(GL_Paste!$B11121="","",IF(TRIM(GL_Paste!$M11121)&lt;&gt;"",TRIM(GL_Paste!$M11121),IFERROR(MID(GL_Paste!$I11121,FIND("[",GL_Paste!$I11121)+1,FIND("]",GL_Paste!$I11121)-FIND("[",GL_Paste!$I11121)-1),"")))</f>
        <v/>
      </c>
      <c r="D11124">
        <f>IF(GL_Paste!$B11121="","",IFERROR(INDEX(DeptName,MATCH($C11124,DeptTag,0)),"UNALLOCATED"))</f>
        <v/>
      </c>
      <c r="E11124">
        <f>IF(GL_Paste!$B11121="","",IFERROR(INDEX(AcctCat,MATCH(GL_Paste!$B11121&amp;"",AcctCode,0)),"UNKNOWN"))</f>
        <v/>
      </c>
      <c r="F11124">
        <f>IF(GL_Paste!$B11121="","",IFERROR(INDEX(AcctSub,MATCH(GL_Paste!$B11121&amp;"",AcctCode,0)),"UNKNOWN"))</f>
        <v/>
      </c>
    </row>
    <row r="11125">
      <c r="A11125" s="40">
        <f>IF(GL_Paste!$B11122="","",N(GL_Paste!$H11122)-N(GL_Paste!$G11122))</f>
        <v/>
      </c>
      <c r="B11125" s="43">
        <f>IF(GL_Paste!$B11122="","",DATE(YEAR(GL_Paste!$E11122),MONTH(GL_Paste!$E11122),1))</f>
        <v/>
      </c>
      <c r="C11125">
        <f>IF(GL_Paste!$B11122="","",IF(TRIM(GL_Paste!$M11122)&lt;&gt;"",TRIM(GL_Paste!$M11122),IFERROR(MID(GL_Paste!$I11122,FIND("[",GL_Paste!$I11122)+1,FIND("]",GL_Paste!$I11122)-FIND("[",GL_Paste!$I11122)-1),"")))</f>
        <v/>
      </c>
      <c r="D11125">
        <f>IF(GL_Paste!$B11122="","",IFERROR(INDEX(DeptName,MATCH($C11125,DeptTag,0)),"UNALLOCATED"))</f>
        <v/>
      </c>
      <c r="E11125">
        <f>IF(GL_Paste!$B11122="","",IFERROR(INDEX(AcctCat,MATCH(GL_Paste!$B11122&amp;"",AcctCode,0)),"UNKNOWN"))</f>
        <v/>
      </c>
      <c r="F11125">
        <f>IF(GL_Paste!$B11122="","",IFERROR(INDEX(AcctSub,MATCH(GL_Paste!$B11122&amp;"",AcctCode,0)),"UNKNOWN"))</f>
        <v/>
      </c>
    </row>
    <row r="11126">
      <c r="A11126" s="40">
        <f>IF(GL_Paste!$B11123="","",N(GL_Paste!$H11123)-N(GL_Paste!$G11123))</f>
        <v/>
      </c>
      <c r="B11126" s="43">
        <f>IF(GL_Paste!$B11123="","",DATE(YEAR(GL_Paste!$E11123),MONTH(GL_Paste!$E11123),1))</f>
        <v/>
      </c>
      <c r="C11126">
        <f>IF(GL_Paste!$B11123="","",IF(TRIM(GL_Paste!$M11123)&lt;&gt;"",TRIM(GL_Paste!$M11123),IFERROR(MID(GL_Paste!$I11123,FIND("[",GL_Paste!$I11123)+1,FIND("]",GL_Paste!$I11123)-FIND("[",GL_Paste!$I11123)-1),"")))</f>
        <v/>
      </c>
      <c r="D11126">
        <f>IF(GL_Paste!$B11123="","",IFERROR(INDEX(DeptName,MATCH($C11126,DeptTag,0)),"UNALLOCATED"))</f>
        <v/>
      </c>
      <c r="E11126">
        <f>IF(GL_Paste!$B11123="","",IFERROR(INDEX(AcctCat,MATCH(GL_Paste!$B11123&amp;"",AcctCode,0)),"UNKNOWN"))</f>
        <v/>
      </c>
      <c r="F11126">
        <f>IF(GL_Paste!$B11123="","",IFERROR(INDEX(AcctSub,MATCH(GL_Paste!$B11123&amp;"",AcctCode,0)),"UNKNOWN"))</f>
        <v/>
      </c>
    </row>
    <row r="11127">
      <c r="A11127" s="40">
        <f>IF(GL_Paste!$B11124="","",N(GL_Paste!$H11124)-N(GL_Paste!$G11124))</f>
        <v/>
      </c>
      <c r="B11127" s="43">
        <f>IF(GL_Paste!$B11124="","",DATE(YEAR(GL_Paste!$E11124),MONTH(GL_Paste!$E11124),1))</f>
        <v/>
      </c>
      <c r="C11127">
        <f>IF(GL_Paste!$B11124="","",IF(TRIM(GL_Paste!$M11124)&lt;&gt;"",TRIM(GL_Paste!$M11124),IFERROR(MID(GL_Paste!$I11124,FIND("[",GL_Paste!$I11124)+1,FIND("]",GL_Paste!$I11124)-FIND("[",GL_Paste!$I11124)-1),"")))</f>
        <v/>
      </c>
      <c r="D11127">
        <f>IF(GL_Paste!$B11124="","",IFERROR(INDEX(DeptName,MATCH($C11127,DeptTag,0)),"UNALLOCATED"))</f>
        <v/>
      </c>
      <c r="E11127">
        <f>IF(GL_Paste!$B11124="","",IFERROR(INDEX(AcctCat,MATCH(GL_Paste!$B11124&amp;"",AcctCode,0)),"UNKNOWN"))</f>
        <v/>
      </c>
      <c r="F11127">
        <f>IF(GL_Paste!$B11124="","",IFERROR(INDEX(AcctSub,MATCH(GL_Paste!$B11124&amp;"",AcctCode,0)),"UNKNOWN"))</f>
        <v/>
      </c>
    </row>
    <row r="11128">
      <c r="A11128" s="40">
        <f>IF(GL_Paste!$B11125="","",N(GL_Paste!$H11125)-N(GL_Paste!$G11125))</f>
        <v/>
      </c>
      <c r="B11128" s="43">
        <f>IF(GL_Paste!$B11125="","",DATE(YEAR(GL_Paste!$E11125),MONTH(GL_Paste!$E11125),1))</f>
        <v/>
      </c>
      <c r="C11128">
        <f>IF(GL_Paste!$B11125="","",IF(TRIM(GL_Paste!$M11125)&lt;&gt;"",TRIM(GL_Paste!$M11125),IFERROR(MID(GL_Paste!$I11125,FIND("[",GL_Paste!$I11125)+1,FIND("]",GL_Paste!$I11125)-FIND("[",GL_Paste!$I11125)-1),"")))</f>
        <v/>
      </c>
      <c r="D11128">
        <f>IF(GL_Paste!$B11125="","",IFERROR(INDEX(DeptName,MATCH($C11128,DeptTag,0)),"UNALLOCATED"))</f>
        <v/>
      </c>
      <c r="E11128">
        <f>IF(GL_Paste!$B11125="","",IFERROR(INDEX(AcctCat,MATCH(GL_Paste!$B11125&amp;"",AcctCode,0)),"UNKNOWN"))</f>
        <v/>
      </c>
      <c r="F11128">
        <f>IF(GL_Paste!$B11125="","",IFERROR(INDEX(AcctSub,MATCH(GL_Paste!$B11125&amp;"",AcctCode,0)),"UNKNOWN"))</f>
        <v/>
      </c>
    </row>
    <row r="11129">
      <c r="A11129" s="40">
        <f>IF(GL_Paste!$B11126="","",N(GL_Paste!$H11126)-N(GL_Paste!$G11126))</f>
        <v/>
      </c>
      <c r="B11129" s="43">
        <f>IF(GL_Paste!$B11126="","",DATE(YEAR(GL_Paste!$E11126),MONTH(GL_Paste!$E11126),1))</f>
        <v/>
      </c>
      <c r="C11129">
        <f>IF(GL_Paste!$B11126="","",IF(TRIM(GL_Paste!$M11126)&lt;&gt;"",TRIM(GL_Paste!$M11126),IFERROR(MID(GL_Paste!$I11126,FIND("[",GL_Paste!$I11126)+1,FIND("]",GL_Paste!$I11126)-FIND("[",GL_Paste!$I11126)-1),"")))</f>
        <v/>
      </c>
      <c r="D11129">
        <f>IF(GL_Paste!$B11126="","",IFERROR(INDEX(DeptName,MATCH($C11129,DeptTag,0)),"UNALLOCATED"))</f>
        <v/>
      </c>
      <c r="E11129">
        <f>IF(GL_Paste!$B11126="","",IFERROR(INDEX(AcctCat,MATCH(GL_Paste!$B11126&amp;"",AcctCode,0)),"UNKNOWN"))</f>
        <v/>
      </c>
      <c r="F11129">
        <f>IF(GL_Paste!$B11126="","",IFERROR(INDEX(AcctSub,MATCH(GL_Paste!$B11126&amp;"",AcctCode,0)),"UNKNOWN"))</f>
        <v/>
      </c>
    </row>
    <row r="11130">
      <c r="A11130" s="40">
        <f>IF(GL_Paste!$B11127="","",N(GL_Paste!$H11127)-N(GL_Paste!$G11127))</f>
        <v/>
      </c>
      <c r="B11130" s="43">
        <f>IF(GL_Paste!$B11127="","",DATE(YEAR(GL_Paste!$E11127),MONTH(GL_Paste!$E11127),1))</f>
        <v/>
      </c>
      <c r="C11130">
        <f>IF(GL_Paste!$B11127="","",IF(TRIM(GL_Paste!$M11127)&lt;&gt;"",TRIM(GL_Paste!$M11127),IFERROR(MID(GL_Paste!$I11127,FIND("[",GL_Paste!$I11127)+1,FIND("]",GL_Paste!$I11127)-FIND("[",GL_Paste!$I11127)-1),"")))</f>
        <v/>
      </c>
      <c r="D11130">
        <f>IF(GL_Paste!$B11127="","",IFERROR(INDEX(DeptName,MATCH($C11130,DeptTag,0)),"UNALLOCATED"))</f>
        <v/>
      </c>
      <c r="E11130">
        <f>IF(GL_Paste!$B11127="","",IFERROR(INDEX(AcctCat,MATCH(GL_Paste!$B11127&amp;"",AcctCode,0)),"UNKNOWN"))</f>
        <v/>
      </c>
      <c r="F11130">
        <f>IF(GL_Paste!$B11127="","",IFERROR(INDEX(AcctSub,MATCH(GL_Paste!$B11127&amp;"",AcctCode,0)),"UNKNOWN"))</f>
        <v/>
      </c>
    </row>
    <row r="11131">
      <c r="A11131" s="40">
        <f>IF(GL_Paste!$B11128="","",N(GL_Paste!$H11128)-N(GL_Paste!$G11128))</f>
        <v/>
      </c>
      <c r="B11131" s="43">
        <f>IF(GL_Paste!$B11128="","",DATE(YEAR(GL_Paste!$E11128),MONTH(GL_Paste!$E11128),1))</f>
        <v/>
      </c>
      <c r="C11131">
        <f>IF(GL_Paste!$B11128="","",IF(TRIM(GL_Paste!$M11128)&lt;&gt;"",TRIM(GL_Paste!$M11128),IFERROR(MID(GL_Paste!$I11128,FIND("[",GL_Paste!$I11128)+1,FIND("]",GL_Paste!$I11128)-FIND("[",GL_Paste!$I11128)-1),"")))</f>
        <v/>
      </c>
      <c r="D11131">
        <f>IF(GL_Paste!$B11128="","",IFERROR(INDEX(DeptName,MATCH($C11131,DeptTag,0)),"UNALLOCATED"))</f>
        <v/>
      </c>
      <c r="E11131">
        <f>IF(GL_Paste!$B11128="","",IFERROR(INDEX(AcctCat,MATCH(GL_Paste!$B11128&amp;"",AcctCode,0)),"UNKNOWN"))</f>
        <v/>
      </c>
      <c r="F11131">
        <f>IF(GL_Paste!$B11128="","",IFERROR(INDEX(AcctSub,MATCH(GL_Paste!$B11128&amp;"",AcctCode,0)),"UNKNOWN"))</f>
        <v/>
      </c>
    </row>
    <row r="11132">
      <c r="A11132" s="40">
        <f>IF(GL_Paste!$B11129="","",N(GL_Paste!$H11129)-N(GL_Paste!$G11129))</f>
        <v/>
      </c>
      <c r="B11132" s="43">
        <f>IF(GL_Paste!$B11129="","",DATE(YEAR(GL_Paste!$E11129),MONTH(GL_Paste!$E11129),1))</f>
        <v/>
      </c>
      <c r="C11132">
        <f>IF(GL_Paste!$B11129="","",IF(TRIM(GL_Paste!$M11129)&lt;&gt;"",TRIM(GL_Paste!$M11129),IFERROR(MID(GL_Paste!$I11129,FIND("[",GL_Paste!$I11129)+1,FIND("]",GL_Paste!$I11129)-FIND("[",GL_Paste!$I11129)-1),"")))</f>
        <v/>
      </c>
      <c r="D11132">
        <f>IF(GL_Paste!$B11129="","",IFERROR(INDEX(DeptName,MATCH($C11132,DeptTag,0)),"UNALLOCATED"))</f>
        <v/>
      </c>
      <c r="E11132">
        <f>IF(GL_Paste!$B11129="","",IFERROR(INDEX(AcctCat,MATCH(GL_Paste!$B11129&amp;"",AcctCode,0)),"UNKNOWN"))</f>
        <v/>
      </c>
      <c r="F11132">
        <f>IF(GL_Paste!$B11129="","",IFERROR(INDEX(AcctSub,MATCH(GL_Paste!$B11129&amp;"",AcctCode,0)),"UNKNOWN"))</f>
        <v/>
      </c>
    </row>
    <row r="11133">
      <c r="A11133" s="40">
        <f>IF(GL_Paste!$B11130="","",N(GL_Paste!$H11130)-N(GL_Paste!$G11130))</f>
        <v/>
      </c>
      <c r="B11133" s="43">
        <f>IF(GL_Paste!$B11130="","",DATE(YEAR(GL_Paste!$E11130),MONTH(GL_Paste!$E11130),1))</f>
        <v/>
      </c>
      <c r="C11133">
        <f>IF(GL_Paste!$B11130="","",IF(TRIM(GL_Paste!$M11130)&lt;&gt;"",TRIM(GL_Paste!$M11130),IFERROR(MID(GL_Paste!$I11130,FIND("[",GL_Paste!$I11130)+1,FIND("]",GL_Paste!$I11130)-FIND("[",GL_Paste!$I11130)-1),"")))</f>
        <v/>
      </c>
      <c r="D11133">
        <f>IF(GL_Paste!$B11130="","",IFERROR(INDEX(DeptName,MATCH($C11133,DeptTag,0)),"UNALLOCATED"))</f>
        <v/>
      </c>
      <c r="E11133">
        <f>IF(GL_Paste!$B11130="","",IFERROR(INDEX(AcctCat,MATCH(GL_Paste!$B11130&amp;"",AcctCode,0)),"UNKNOWN"))</f>
        <v/>
      </c>
      <c r="F11133">
        <f>IF(GL_Paste!$B11130="","",IFERROR(INDEX(AcctSub,MATCH(GL_Paste!$B11130&amp;"",AcctCode,0)),"UNKNOWN"))</f>
        <v/>
      </c>
    </row>
    <row r="11134">
      <c r="A11134" s="40">
        <f>IF(GL_Paste!$B11131="","",N(GL_Paste!$H11131)-N(GL_Paste!$G11131))</f>
        <v/>
      </c>
      <c r="B11134" s="43">
        <f>IF(GL_Paste!$B11131="","",DATE(YEAR(GL_Paste!$E11131),MONTH(GL_Paste!$E11131),1))</f>
        <v/>
      </c>
      <c r="C11134">
        <f>IF(GL_Paste!$B11131="","",IF(TRIM(GL_Paste!$M11131)&lt;&gt;"",TRIM(GL_Paste!$M11131),IFERROR(MID(GL_Paste!$I11131,FIND("[",GL_Paste!$I11131)+1,FIND("]",GL_Paste!$I11131)-FIND("[",GL_Paste!$I11131)-1),"")))</f>
        <v/>
      </c>
      <c r="D11134">
        <f>IF(GL_Paste!$B11131="","",IFERROR(INDEX(DeptName,MATCH($C11134,DeptTag,0)),"UNALLOCATED"))</f>
        <v/>
      </c>
      <c r="E11134">
        <f>IF(GL_Paste!$B11131="","",IFERROR(INDEX(AcctCat,MATCH(GL_Paste!$B11131&amp;"",AcctCode,0)),"UNKNOWN"))</f>
        <v/>
      </c>
      <c r="F11134">
        <f>IF(GL_Paste!$B11131="","",IFERROR(INDEX(AcctSub,MATCH(GL_Paste!$B11131&amp;"",AcctCode,0)),"UNKNOWN"))</f>
        <v/>
      </c>
    </row>
    <row r="11135">
      <c r="A11135" s="40">
        <f>IF(GL_Paste!$B11132="","",N(GL_Paste!$H11132)-N(GL_Paste!$G11132))</f>
        <v/>
      </c>
      <c r="B11135" s="43">
        <f>IF(GL_Paste!$B11132="","",DATE(YEAR(GL_Paste!$E11132),MONTH(GL_Paste!$E11132),1))</f>
        <v/>
      </c>
      <c r="C11135">
        <f>IF(GL_Paste!$B11132="","",IF(TRIM(GL_Paste!$M11132)&lt;&gt;"",TRIM(GL_Paste!$M11132),IFERROR(MID(GL_Paste!$I11132,FIND("[",GL_Paste!$I11132)+1,FIND("]",GL_Paste!$I11132)-FIND("[",GL_Paste!$I11132)-1),"")))</f>
        <v/>
      </c>
      <c r="D11135">
        <f>IF(GL_Paste!$B11132="","",IFERROR(INDEX(DeptName,MATCH($C11135,DeptTag,0)),"UNALLOCATED"))</f>
        <v/>
      </c>
      <c r="E11135">
        <f>IF(GL_Paste!$B11132="","",IFERROR(INDEX(AcctCat,MATCH(GL_Paste!$B11132&amp;"",AcctCode,0)),"UNKNOWN"))</f>
        <v/>
      </c>
      <c r="F11135">
        <f>IF(GL_Paste!$B11132="","",IFERROR(INDEX(AcctSub,MATCH(GL_Paste!$B11132&amp;"",AcctCode,0)),"UNKNOWN"))</f>
        <v/>
      </c>
    </row>
    <row r="11136">
      <c r="A11136" s="40">
        <f>IF(GL_Paste!$B11133="","",N(GL_Paste!$H11133)-N(GL_Paste!$G11133))</f>
        <v/>
      </c>
      <c r="B11136" s="43">
        <f>IF(GL_Paste!$B11133="","",DATE(YEAR(GL_Paste!$E11133),MONTH(GL_Paste!$E11133),1))</f>
        <v/>
      </c>
      <c r="C11136">
        <f>IF(GL_Paste!$B11133="","",IF(TRIM(GL_Paste!$M11133)&lt;&gt;"",TRIM(GL_Paste!$M11133),IFERROR(MID(GL_Paste!$I11133,FIND("[",GL_Paste!$I11133)+1,FIND("]",GL_Paste!$I11133)-FIND("[",GL_Paste!$I11133)-1),"")))</f>
        <v/>
      </c>
      <c r="D11136">
        <f>IF(GL_Paste!$B11133="","",IFERROR(INDEX(DeptName,MATCH($C11136,DeptTag,0)),"UNALLOCATED"))</f>
        <v/>
      </c>
      <c r="E11136">
        <f>IF(GL_Paste!$B11133="","",IFERROR(INDEX(AcctCat,MATCH(GL_Paste!$B11133&amp;"",AcctCode,0)),"UNKNOWN"))</f>
        <v/>
      </c>
      <c r="F11136">
        <f>IF(GL_Paste!$B11133="","",IFERROR(INDEX(AcctSub,MATCH(GL_Paste!$B11133&amp;"",AcctCode,0)),"UNKNOWN"))</f>
        <v/>
      </c>
    </row>
    <row r="11137">
      <c r="A11137" s="40">
        <f>IF(GL_Paste!$B11134="","",N(GL_Paste!$H11134)-N(GL_Paste!$G11134))</f>
        <v/>
      </c>
      <c r="B11137" s="43">
        <f>IF(GL_Paste!$B11134="","",DATE(YEAR(GL_Paste!$E11134),MONTH(GL_Paste!$E11134),1))</f>
        <v/>
      </c>
      <c r="C11137">
        <f>IF(GL_Paste!$B11134="","",IF(TRIM(GL_Paste!$M11134)&lt;&gt;"",TRIM(GL_Paste!$M11134),IFERROR(MID(GL_Paste!$I11134,FIND("[",GL_Paste!$I11134)+1,FIND("]",GL_Paste!$I11134)-FIND("[",GL_Paste!$I11134)-1),"")))</f>
        <v/>
      </c>
      <c r="D11137">
        <f>IF(GL_Paste!$B11134="","",IFERROR(INDEX(DeptName,MATCH($C11137,DeptTag,0)),"UNALLOCATED"))</f>
        <v/>
      </c>
      <c r="E11137">
        <f>IF(GL_Paste!$B11134="","",IFERROR(INDEX(AcctCat,MATCH(GL_Paste!$B11134&amp;"",AcctCode,0)),"UNKNOWN"))</f>
        <v/>
      </c>
      <c r="F11137">
        <f>IF(GL_Paste!$B11134="","",IFERROR(INDEX(AcctSub,MATCH(GL_Paste!$B11134&amp;"",AcctCode,0)),"UNKNOWN"))</f>
        <v/>
      </c>
    </row>
    <row r="11138">
      <c r="A11138" s="40">
        <f>IF(GL_Paste!$B11135="","",N(GL_Paste!$H11135)-N(GL_Paste!$G11135))</f>
        <v/>
      </c>
      <c r="B11138" s="43">
        <f>IF(GL_Paste!$B11135="","",DATE(YEAR(GL_Paste!$E11135),MONTH(GL_Paste!$E11135),1))</f>
        <v/>
      </c>
      <c r="C11138">
        <f>IF(GL_Paste!$B11135="","",IF(TRIM(GL_Paste!$M11135)&lt;&gt;"",TRIM(GL_Paste!$M11135),IFERROR(MID(GL_Paste!$I11135,FIND("[",GL_Paste!$I11135)+1,FIND("]",GL_Paste!$I11135)-FIND("[",GL_Paste!$I11135)-1),"")))</f>
        <v/>
      </c>
      <c r="D11138">
        <f>IF(GL_Paste!$B11135="","",IFERROR(INDEX(DeptName,MATCH($C11138,DeptTag,0)),"UNALLOCATED"))</f>
        <v/>
      </c>
      <c r="E11138">
        <f>IF(GL_Paste!$B11135="","",IFERROR(INDEX(AcctCat,MATCH(GL_Paste!$B11135&amp;"",AcctCode,0)),"UNKNOWN"))</f>
        <v/>
      </c>
      <c r="F11138">
        <f>IF(GL_Paste!$B11135="","",IFERROR(INDEX(AcctSub,MATCH(GL_Paste!$B11135&amp;"",AcctCode,0)),"UNKNOWN"))</f>
        <v/>
      </c>
    </row>
    <row r="11139">
      <c r="A11139" s="40">
        <f>IF(GL_Paste!$B11136="","",N(GL_Paste!$H11136)-N(GL_Paste!$G11136))</f>
        <v/>
      </c>
      <c r="B11139" s="43">
        <f>IF(GL_Paste!$B11136="","",DATE(YEAR(GL_Paste!$E11136),MONTH(GL_Paste!$E11136),1))</f>
        <v/>
      </c>
      <c r="C11139">
        <f>IF(GL_Paste!$B11136="","",IF(TRIM(GL_Paste!$M11136)&lt;&gt;"",TRIM(GL_Paste!$M11136),IFERROR(MID(GL_Paste!$I11136,FIND("[",GL_Paste!$I11136)+1,FIND("]",GL_Paste!$I11136)-FIND("[",GL_Paste!$I11136)-1),"")))</f>
        <v/>
      </c>
      <c r="D11139">
        <f>IF(GL_Paste!$B11136="","",IFERROR(INDEX(DeptName,MATCH($C11139,DeptTag,0)),"UNALLOCATED"))</f>
        <v/>
      </c>
      <c r="E11139">
        <f>IF(GL_Paste!$B11136="","",IFERROR(INDEX(AcctCat,MATCH(GL_Paste!$B11136&amp;"",AcctCode,0)),"UNKNOWN"))</f>
        <v/>
      </c>
      <c r="F11139">
        <f>IF(GL_Paste!$B11136="","",IFERROR(INDEX(AcctSub,MATCH(GL_Paste!$B11136&amp;"",AcctCode,0)),"UNKNOWN"))</f>
        <v/>
      </c>
    </row>
    <row r="11140">
      <c r="A11140" s="40">
        <f>IF(GL_Paste!$B11137="","",N(GL_Paste!$H11137)-N(GL_Paste!$G11137))</f>
        <v/>
      </c>
      <c r="B11140" s="43">
        <f>IF(GL_Paste!$B11137="","",DATE(YEAR(GL_Paste!$E11137),MONTH(GL_Paste!$E11137),1))</f>
        <v/>
      </c>
      <c r="C11140">
        <f>IF(GL_Paste!$B11137="","",IF(TRIM(GL_Paste!$M11137)&lt;&gt;"",TRIM(GL_Paste!$M11137),IFERROR(MID(GL_Paste!$I11137,FIND("[",GL_Paste!$I11137)+1,FIND("]",GL_Paste!$I11137)-FIND("[",GL_Paste!$I11137)-1),"")))</f>
        <v/>
      </c>
      <c r="D11140">
        <f>IF(GL_Paste!$B11137="","",IFERROR(INDEX(DeptName,MATCH($C11140,DeptTag,0)),"UNALLOCATED"))</f>
        <v/>
      </c>
      <c r="E11140">
        <f>IF(GL_Paste!$B11137="","",IFERROR(INDEX(AcctCat,MATCH(GL_Paste!$B11137&amp;"",AcctCode,0)),"UNKNOWN"))</f>
        <v/>
      </c>
      <c r="F11140">
        <f>IF(GL_Paste!$B11137="","",IFERROR(INDEX(AcctSub,MATCH(GL_Paste!$B11137&amp;"",AcctCode,0)),"UNKNOWN"))</f>
        <v/>
      </c>
    </row>
    <row r="11141">
      <c r="A11141" s="40">
        <f>IF(GL_Paste!$B11138="","",N(GL_Paste!$H11138)-N(GL_Paste!$G11138))</f>
        <v/>
      </c>
      <c r="B11141" s="43">
        <f>IF(GL_Paste!$B11138="","",DATE(YEAR(GL_Paste!$E11138),MONTH(GL_Paste!$E11138),1))</f>
        <v/>
      </c>
      <c r="C11141">
        <f>IF(GL_Paste!$B11138="","",IF(TRIM(GL_Paste!$M11138)&lt;&gt;"",TRIM(GL_Paste!$M11138),IFERROR(MID(GL_Paste!$I11138,FIND("[",GL_Paste!$I11138)+1,FIND("]",GL_Paste!$I11138)-FIND("[",GL_Paste!$I11138)-1),"")))</f>
        <v/>
      </c>
      <c r="D11141">
        <f>IF(GL_Paste!$B11138="","",IFERROR(INDEX(DeptName,MATCH($C11141,DeptTag,0)),"UNALLOCATED"))</f>
        <v/>
      </c>
      <c r="E11141">
        <f>IF(GL_Paste!$B11138="","",IFERROR(INDEX(AcctCat,MATCH(GL_Paste!$B11138&amp;"",AcctCode,0)),"UNKNOWN"))</f>
        <v/>
      </c>
      <c r="F11141">
        <f>IF(GL_Paste!$B11138="","",IFERROR(INDEX(AcctSub,MATCH(GL_Paste!$B11138&amp;"",AcctCode,0)),"UNKNOWN"))</f>
        <v/>
      </c>
    </row>
    <row r="11142">
      <c r="A11142" s="40">
        <f>IF(GL_Paste!$B11139="","",N(GL_Paste!$H11139)-N(GL_Paste!$G11139))</f>
        <v/>
      </c>
      <c r="B11142" s="43">
        <f>IF(GL_Paste!$B11139="","",DATE(YEAR(GL_Paste!$E11139),MONTH(GL_Paste!$E11139),1))</f>
        <v/>
      </c>
      <c r="C11142">
        <f>IF(GL_Paste!$B11139="","",IF(TRIM(GL_Paste!$M11139)&lt;&gt;"",TRIM(GL_Paste!$M11139),IFERROR(MID(GL_Paste!$I11139,FIND("[",GL_Paste!$I11139)+1,FIND("]",GL_Paste!$I11139)-FIND("[",GL_Paste!$I11139)-1),"")))</f>
        <v/>
      </c>
      <c r="D11142">
        <f>IF(GL_Paste!$B11139="","",IFERROR(INDEX(DeptName,MATCH($C11142,DeptTag,0)),"UNALLOCATED"))</f>
        <v/>
      </c>
      <c r="E11142">
        <f>IF(GL_Paste!$B11139="","",IFERROR(INDEX(AcctCat,MATCH(GL_Paste!$B11139&amp;"",AcctCode,0)),"UNKNOWN"))</f>
        <v/>
      </c>
      <c r="F11142">
        <f>IF(GL_Paste!$B11139="","",IFERROR(INDEX(AcctSub,MATCH(GL_Paste!$B11139&amp;"",AcctCode,0)),"UNKNOWN"))</f>
        <v/>
      </c>
    </row>
    <row r="11143">
      <c r="A11143" s="40">
        <f>IF(GL_Paste!$B11140="","",N(GL_Paste!$H11140)-N(GL_Paste!$G11140))</f>
        <v/>
      </c>
      <c r="B11143" s="43">
        <f>IF(GL_Paste!$B11140="","",DATE(YEAR(GL_Paste!$E11140),MONTH(GL_Paste!$E11140),1))</f>
        <v/>
      </c>
      <c r="C11143">
        <f>IF(GL_Paste!$B11140="","",IF(TRIM(GL_Paste!$M11140)&lt;&gt;"",TRIM(GL_Paste!$M11140),IFERROR(MID(GL_Paste!$I11140,FIND("[",GL_Paste!$I11140)+1,FIND("]",GL_Paste!$I11140)-FIND("[",GL_Paste!$I11140)-1),"")))</f>
        <v/>
      </c>
      <c r="D11143">
        <f>IF(GL_Paste!$B11140="","",IFERROR(INDEX(DeptName,MATCH($C11143,DeptTag,0)),"UNALLOCATED"))</f>
        <v/>
      </c>
      <c r="E11143">
        <f>IF(GL_Paste!$B11140="","",IFERROR(INDEX(AcctCat,MATCH(GL_Paste!$B11140&amp;"",AcctCode,0)),"UNKNOWN"))</f>
        <v/>
      </c>
      <c r="F11143">
        <f>IF(GL_Paste!$B11140="","",IFERROR(INDEX(AcctSub,MATCH(GL_Paste!$B11140&amp;"",AcctCode,0)),"UNKNOWN"))</f>
        <v/>
      </c>
    </row>
    <row r="11144">
      <c r="A11144" s="40">
        <f>IF(GL_Paste!$B11141="","",N(GL_Paste!$H11141)-N(GL_Paste!$G11141))</f>
        <v/>
      </c>
      <c r="B11144" s="43">
        <f>IF(GL_Paste!$B11141="","",DATE(YEAR(GL_Paste!$E11141),MONTH(GL_Paste!$E11141),1))</f>
        <v/>
      </c>
      <c r="C11144">
        <f>IF(GL_Paste!$B11141="","",IF(TRIM(GL_Paste!$M11141)&lt;&gt;"",TRIM(GL_Paste!$M11141),IFERROR(MID(GL_Paste!$I11141,FIND("[",GL_Paste!$I11141)+1,FIND("]",GL_Paste!$I11141)-FIND("[",GL_Paste!$I11141)-1),"")))</f>
        <v/>
      </c>
      <c r="D11144">
        <f>IF(GL_Paste!$B11141="","",IFERROR(INDEX(DeptName,MATCH($C11144,DeptTag,0)),"UNALLOCATED"))</f>
        <v/>
      </c>
      <c r="E11144">
        <f>IF(GL_Paste!$B11141="","",IFERROR(INDEX(AcctCat,MATCH(GL_Paste!$B11141&amp;"",AcctCode,0)),"UNKNOWN"))</f>
        <v/>
      </c>
      <c r="F11144">
        <f>IF(GL_Paste!$B11141="","",IFERROR(INDEX(AcctSub,MATCH(GL_Paste!$B11141&amp;"",AcctCode,0)),"UNKNOWN"))</f>
        <v/>
      </c>
    </row>
    <row r="11145">
      <c r="A11145" s="40">
        <f>IF(GL_Paste!$B11142="","",N(GL_Paste!$H11142)-N(GL_Paste!$G11142))</f>
        <v/>
      </c>
      <c r="B11145" s="43">
        <f>IF(GL_Paste!$B11142="","",DATE(YEAR(GL_Paste!$E11142),MONTH(GL_Paste!$E11142),1))</f>
        <v/>
      </c>
      <c r="C11145">
        <f>IF(GL_Paste!$B11142="","",IF(TRIM(GL_Paste!$M11142)&lt;&gt;"",TRIM(GL_Paste!$M11142),IFERROR(MID(GL_Paste!$I11142,FIND("[",GL_Paste!$I11142)+1,FIND("]",GL_Paste!$I11142)-FIND("[",GL_Paste!$I11142)-1),"")))</f>
        <v/>
      </c>
      <c r="D11145">
        <f>IF(GL_Paste!$B11142="","",IFERROR(INDEX(DeptName,MATCH($C11145,DeptTag,0)),"UNALLOCATED"))</f>
        <v/>
      </c>
      <c r="E11145">
        <f>IF(GL_Paste!$B11142="","",IFERROR(INDEX(AcctCat,MATCH(GL_Paste!$B11142&amp;"",AcctCode,0)),"UNKNOWN"))</f>
        <v/>
      </c>
      <c r="F11145">
        <f>IF(GL_Paste!$B11142="","",IFERROR(INDEX(AcctSub,MATCH(GL_Paste!$B11142&amp;"",AcctCode,0)),"UNKNOWN"))</f>
        <v/>
      </c>
    </row>
    <row r="11146">
      <c r="A11146" s="40">
        <f>IF(GL_Paste!$B11143="","",N(GL_Paste!$H11143)-N(GL_Paste!$G11143))</f>
        <v/>
      </c>
      <c r="B11146" s="43">
        <f>IF(GL_Paste!$B11143="","",DATE(YEAR(GL_Paste!$E11143),MONTH(GL_Paste!$E11143),1))</f>
        <v/>
      </c>
      <c r="C11146">
        <f>IF(GL_Paste!$B11143="","",IF(TRIM(GL_Paste!$M11143)&lt;&gt;"",TRIM(GL_Paste!$M11143),IFERROR(MID(GL_Paste!$I11143,FIND("[",GL_Paste!$I11143)+1,FIND("]",GL_Paste!$I11143)-FIND("[",GL_Paste!$I11143)-1),"")))</f>
        <v/>
      </c>
      <c r="D11146">
        <f>IF(GL_Paste!$B11143="","",IFERROR(INDEX(DeptName,MATCH($C11146,DeptTag,0)),"UNALLOCATED"))</f>
        <v/>
      </c>
      <c r="E11146">
        <f>IF(GL_Paste!$B11143="","",IFERROR(INDEX(AcctCat,MATCH(GL_Paste!$B11143&amp;"",AcctCode,0)),"UNKNOWN"))</f>
        <v/>
      </c>
      <c r="F11146">
        <f>IF(GL_Paste!$B11143="","",IFERROR(INDEX(AcctSub,MATCH(GL_Paste!$B11143&amp;"",AcctCode,0)),"UNKNOWN"))</f>
        <v/>
      </c>
    </row>
    <row r="11147">
      <c r="A11147" s="40">
        <f>IF(GL_Paste!$B11144="","",N(GL_Paste!$H11144)-N(GL_Paste!$G11144))</f>
        <v/>
      </c>
      <c r="B11147" s="43">
        <f>IF(GL_Paste!$B11144="","",DATE(YEAR(GL_Paste!$E11144),MONTH(GL_Paste!$E11144),1))</f>
        <v/>
      </c>
      <c r="C11147">
        <f>IF(GL_Paste!$B11144="","",IF(TRIM(GL_Paste!$M11144)&lt;&gt;"",TRIM(GL_Paste!$M11144),IFERROR(MID(GL_Paste!$I11144,FIND("[",GL_Paste!$I11144)+1,FIND("]",GL_Paste!$I11144)-FIND("[",GL_Paste!$I11144)-1),"")))</f>
        <v/>
      </c>
      <c r="D11147">
        <f>IF(GL_Paste!$B11144="","",IFERROR(INDEX(DeptName,MATCH($C11147,DeptTag,0)),"UNALLOCATED"))</f>
        <v/>
      </c>
      <c r="E11147">
        <f>IF(GL_Paste!$B11144="","",IFERROR(INDEX(AcctCat,MATCH(GL_Paste!$B11144&amp;"",AcctCode,0)),"UNKNOWN"))</f>
        <v/>
      </c>
      <c r="F11147">
        <f>IF(GL_Paste!$B11144="","",IFERROR(INDEX(AcctSub,MATCH(GL_Paste!$B11144&amp;"",AcctCode,0)),"UNKNOWN"))</f>
        <v/>
      </c>
    </row>
    <row r="11148">
      <c r="A11148" s="40">
        <f>IF(GL_Paste!$B11145="","",N(GL_Paste!$H11145)-N(GL_Paste!$G11145))</f>
        <v/>
      </c>
      <c r="B11148" s="43">
        <f>IF(GL_Paste!$B11145="","",DATE(YEAR(GL_Paste!$E11145),MONTH(GL_Paste!$E11145),1))</f>
        <v/>
      </c>
      <c r="C11148">
        <f>IF(GL_Paste!$B11145="","",IF(TRIM(GL_Paste!$M11145)&lt;&gt;"",TRIM(GL_Paste!$M11145),IFERROR(MID(GL_Paste!$I11145,FIND("[",GL_Paste!$I11145)+1,FIND("]",GL_Paste!$I11145)-FIND("[",GL_Paste!$I11145)-1),"")))</f>
        <v/>
      </c>
      <c r="D11148">
        <f>IF(GL_Paste!$B11145="","",IFERROR(INDEX(DeptName,MATCH($C11148,DeptTag,0)),"UNALLOCATED"))</f>
        <v/>
      </c>
      <c r="E11148">
        <f>IF(GL_Paste!$B11145="","",IFERROR(INDEX(AcctCat,MATCH(GL_Paste!$B11145&amp;"",AcctCode,0)),"UNKNOWN"))</f>
        <v/>
      </c>
      <c r="F11148">
        <f>IF(GL_Paste!$B11145="","",IFERROR(INDEX(AcctSub,MATCH(GL_Paste!$B11145&amp;"",AcctCode,0)),"UNKNOWN"))</f>
        <v/>
      </c>
    </row>
    <row r="11149">
      <c r="A11149" s="40">
        <f>IF(GL_Paste!$B11146="","",N(GL_Paste!$H11146)-N(GL_Paste!$G11146))</f>
        <v/>
      </c>
      <c r="B11149" s="43">
        <f>IF(GL_Paste!$B11146="","",DATE(YEAR(GL_Paste!$E11146),MONTH(GL_Paste!$E11146),1))</f>
        <v/>
      </c>
      <c r="C11149">
        <f>IF(GL_Paste!$B11146="","",IF(TRIM(GL_Paste!$M11146)&lt;&gt;"",TRIM(GL_Paste!$M11146),IFERROR(MID(GL_Paste!$I11146,FIND("[",GL_Paste!$I11146)+1,FIND("]",GL_Paste!$I11146)-FIND("[",GL_Paste!$I11146)-1),"")))</f>
        <v/>
      </c>
      <c r="D11149">
        <f>IF(GL_Paste!$B11146="","",IFERROR(INDEX(DeptName,MATCH($C11149,DeptTag,0)),"UNALLOCATED"))</f>
        <v/>
      </c>
      <c r="E11149">
        <f>IF(GL_Paste!$B11146="","",IFERROR(INDEX(AcctCat,MATCH(GL_Paste!$B11146&amp;"",AcctCode,0)),"UNKNOWN"))</f>
        <v/>
      </c>
      <c r="F11149">
        <f>IF(GL_Paste!$B11146="","",IFERROR(INDEX(AcctSub,MATCH(GL_Paste!$B11146&amp;"",AcctCode,0)),"UNKNOWN"))</f>
        <v/>
      </c>
    </row>
    <row r="11150">
      <c r="A11150" s="40">
        <f>IF(GL_Paste!$B11147="","",N(GL_Paste!$H11147)-N(GL_Paste!$G11147))</f>
        <v/>
      </c>
      <c r="B11150" s="43">
        <f>IF(GL_Paste!$B11147="","",DATE(YEAR(GL_Paste!$E11147),MONTH(GL_Paste!$E11147),1))</f>
        <v/>
      </c>
      <c r="C11150">
        <f>IF(GL_Paste!$B11147="","",IF(TRIM(GL_Paste!$M11147)&lt;&gt;"",TRIM(GL_Paste!$M11147),IFERROR(MID(GL_Paste!$I11147,FIND("[",GL_Paste!$I11147)+1,FIND("]",GL_Paste!$I11147)-FIND("[",GL_Paste!$I11147)-1),"")))</f>
        <v/>
      </c>
      <c r="D11150">
        <f>IF(GL_Paste!$B11147="","",IFERROR(INDEX(DeptName,MATCH($C11150,DeptTag,0)),"UNALLOCATED"))</f>
        <v/>
      </c>
      <c r="E11150">
        <f>IF(GL_Paste!$B11147="","",IFERROR(INDEX(AcctCat,MATCH(GL_Paste!$B11147&amp;"",AcctCode,0)),"UNKNOWN"))</f>
        <v/>
      </c>
      <c r="F11150">
        <f>IF(GL_Paste!$B11147="","",IFERROR(INDEX(AcctSub,MATCH(GL_Paste!$B11147&amp;"",AcctCode,0)),"UNKNOWN"))</f>
        <v/>
      </c>
    </row>
    <row r="11151">
      <c r="A11151" s="40">
        <f>IF(GL_Paste!$B11148="","",N(GL_Paste!$H11148)-N(GL_Paste!$G11148))</f>
        <v/>
      </c>
      <c r="B11151" s="43">
        <f>IF(GL_Paste!$B11148="","",DATE(YEAR(GL_Paste!$E11148),MONTH(GL_Paste!$E11148),1))</f>
        <v/>
      </c>
      <c r="C11151">
        <f>IF(GL_Paste!$B11148="","",IF(TRIM(GL_Paste!$M11148)&lt;&gt;"",TRIM(GL_Paste!$M11148),IFERROR(MID(GL_Paste!$I11148,FIND("[",GL_Paste!$I11148)+1,FIND("]",GL_Paste!$I11148)-FIND("[",GL_Paste!$I11148)-1),"")))</f>
        <v/>
      </c>
      <c r="D11151">
        <f>IF(GL_Paste!$B11148="","",IFERROR(INDEX(DeptName,MATCH($C11151,DeptTag,0)),"UNALLOCATED"))</f>
        <v/>
      </c>
      <c r="E11151">
        <f>IF(GL_Paste!$B11148="","",IFERROR(INDEX(AcctCat,MATCH(GL_Paste!$B11148&amp;"",AcctCode,0)),"UNKNOWN"))</f>
        <v/>
      </c>
      <c r="F11151">
        <f>IF(GL_Paste!$B11148="","",IFERROR(INDEX(AcctSub,MATCH(GL_Paste!$B11148&amp;"",AcctCode,0)),"UNKNOWN"))</f>
        <v/>
      </c>
    </row>
    <row r="11152">
      <c r="A11152" s="40">
        <f>IF(GL_Paste!$B11149="","",N(GL_Paste!$H11149)-N(GL_Paste!$G11149))</f>
        <v/>
      </c>
      <c r="B11152" s="43">
        <f>IF(GL_Paste!$B11149="","",DATE(YEAR(GL_Paste!$E11149),MONTH(GL_Paste!$E11149),1))</f>
        <v/>
      </c>
      <c r="C11152">
        <f>IF(GL_Paste!$B11149="","",IF(TRIM(GL_Paste!$M11149)&lt;&gt;"",TRIM(GL_Paste!$M11149),IFERROR(MID(GL_Paste!$I11149,FIND("[",GL_Paste!$I11149)+1,FIND("]",GL_Paste!$I11149)-FIND("[",GL_Paste!$I11149)-1),"")))</f>
        <v/>
      </c>
      <c r="D11152">
        <f>IF(GL_Paste!$B11149="","",IFERROR(INDEX(DeptName,MATCH($C11152,DeptTag,0)),"UNALLOCATED"))</f>
        <v/>
      </c>
      <c r="E11152">
        <f>IF(GL_Paste!$B11149="","",IFERROR(INDEX(AcctCat,MATCH(GL_Paste!$B11149&amp;"",AcctCode,0)),"UNKNOWN"))</f>
        <v/>
      </c>
      <c r="F11152">
        <f>IF(GL_Paste!$B11149="","",IFERROR(INDEX(AcctSub,MATCH(GL_Paste!$B11149&amp;"",AcctCode,0)),"UNKNOWN"))</f>
        <v/>
      </c>
    </row>
    <row r="11153">
      <c r="A11153" s="40">
        <f>IF(GL_Paste!$B11150="","",N(GL_Paste!$H11150)-N(GL_Paste!$G11150))</f>
        <v/>
      </c>
      <c r="B11153" s="43">
        <f>IF(GL_Paste!$B11150="","",DATE(YEAR(GL_Paste!$E11150),MONTH(GL_Paste!$E11150),1))</f>
        <v/>
      </c>
      <c r="C11153">
        <f>IF(GL_Paste!$B11150="","",IF(TRIM(GL_Paste!$M11150)&lt;&gt;"",TRIM(GL_Paste!$M11150),IFERROR(MID(GL_Paste!$I11150,FIND("[",GL_Paste!$I11150)+1,FIND("]",GL_Paste!$I11150)-FIND("[",GL_Paste!$I11150)-1),"")))</f>
        <v/>
      </c>
      <c r="D11153">
        <f>IF(GL_Paste!$B11150="","",IFERROR(INDEX(DeptName,MATCH($C11153,DeptTag,0)),"UNALLOCATED"))</f>
        <v/>
      </c>
      <c r="E11153">
        <f>IF(GL_Paste!$B11150="","",IFERROR(INDEX(AcctCat,MATCH(GL_Paste!$B11150&amp;"",AcctCode,0)),"UNKNOWN"))</f>
        <v/>
      </c>
      <c r="F11153">
        <f>IF(GL_Paste!$B11150="","",IFERROR(INDEX(AcctSub,MATCH(GL_Paste!$B11150&amp;"",AcctCode,0)),"UNKNOWN"))</f>
        <v/>
      </c>
    </row>
    <row r="11154">
      <c r="A11154" s="40">
        <f>IF(GL_Paste!$B11151="","",N(GL_Paste!$H11151)-N(GL_Paste!$G11151))</f>
        <v/>
      </c>
      <c r="B11154" s="43">
        <f>IF(GL_Paste!$B11151="","",DATE(YEAR(GL_Paste!$E11151),MONTH(GL_Paste!$E11151),1))</f>
        <v/>
      </c>
      <c r="C11154">
        <f>IF(GL_Paste!$B11151="","",IF(TRIM(GL_Paste!$M11151)&lt;&gt;"",TRIM(GL_Paste!$M11151),IFERROR(MID(GL_Paste!$I11151,FIND("[",GL_Paste!$I11151)+1,FIND("]",GL_Paste!$I11151)-FIND("[",GL_Paste!$I11151)-1),"")))</f>
        <v/>
      </c>
      <c r="D11154">
        <f>IF(GL_Paste!$B11151="","",IFERROR(INDEX(DeptName,MATCH($C11154,DeptTag,0)),"UNALLOCATED"))</f>
        <v/>
      </c>
      <c r="E11154">
        <f>IF(GL_Paste!$B11151="","",IFERROR(INDEX(AcctCat,MATCH(GL_Paste!$B11151&amp;"",AcctCode,0)),"UNKNOWN"))</f>
        <v/>
      </c>
      <c r="F11154">
        <f>IF(GL_Paste!$B11151="","",IFERROR(INDEX(AcctSub,MATCH(GL_Paste!$B11151&amp;"",AcctCode,0)),"UNKNOWN"))</f>
        <v/>
      </c>
    </row>
    <row r="11155">
      <c r="A11155" s="40">
        <f>IF(GL_Paste!$B11152="","",N(GL_Paste!$H11152)-N(GL_Paste!$G11152))</f>
        <v/>
      </c>
      <c r="B11155" s="43">
        <f>IF(GL_Paste!$B11152="","",DATE(YEAR(GL_Paste!$E11152),MONTH(GL_Paste!$E11152),1))</f>
        <v/>
      </c>
      <c r="C11155">
        <f>IF(GL_Paste!$B11152="","",IF(TRIM(GL_Paste!$M11152)&lt;&gt;"",TRIM(GL_Paste!$M11152),IFERROR(MID(GL_Paste!$I11152,FIND("[",GL_Paste!$I11152)+1,FIND("]",GL_Paste!$I11152)-FIND("[",GL_Paste!$I11152)-1),"")))</f>
        <v/>
      </c>
      <c r="D11155">
        <f>IF(GL_Paste!$B11152="","",IFERROR(INDEX(DeptName,MATCH($C11155,DeptTag,0)),"UNALLOCATED"))</f>
        <v/>
      </c>
      <c r="E11155">
        <f>IF(GL_Paste!$B11152="","",IFERROR(INDEX(AcctCat,MATCH(GL_Paste!$B11152&amp;"",AcctCode,0)),"UNKNOWN"))</f>
        <v/>
      </c>
      <c r="F11155">
        <f>IF(GL_Paste!$B11152="","",IFERROR(INDEX(AcctSub,MATCH(GL_Paste!$B11152&amp;"",AcctCode,0)),"UNKNOWN"))</f>
        <v/>
      </c>
    </row>
    <row r="11156">
      <c r="A11156" s="40">
        <f>IF(GL_Paste!$B11153="","",N(GL_Paste!$H11153)-N(GL_Paste!$G11153))</f>
        <v/>
      </c>
      <c r="B11156" s="43">
        <f>IF(GL_Paste!$B11153="","",DATE(YEAR(GL_Paste!$E11153),MONTH(GL_Paste!$E11153),1))</f>
        <v/>
      </c>
      <c r="C11156">
        <f>IF(GL_Paste!$B11153="","",IF(TRIM(GL_Paste!$M11153)&lt;&gt;"",TRIM(GL_Paste!$M11153),IFERROR(MID(GL_Paste!$I11153,FIND("[",GL_Paste!$I11153)+1,FIND("]",GL_Paste!$I11153)-FIND("[",GL_Paste!$I11153)-1),"")))</f>
        <v/>
      </c>
      <c r="D11156">
        <f>IF(GL_Paste!$B11153="","",IFERROR(INDEX(DeptName,MATCH($C11156,DeptTag,0)),"UNALLOCATED"))</f>
        <v/>
      </c>
      <c r="E11156">
        <f>IF(GL_Paste!$B11153="","",IFERROR(INDEX(AcctCat,MATCH(GL_Paste!$B11153&amp;"",AcctCode,0)),"UNKNOWN"))</f>
        <v/>
      </c>
      <c r="F11156">
        <f>IF(GL_Paste!$B11153="","",IFERROR(INDEX(AcctSub,MATCH(GL_Paste!$B11153&amp;"",AcctCode,0)),"UNKNOWN"))</f>
        <v/>
      </c>
    </row>
    <row r="11157">
      <c r="A11157" s="40">
        <f>IF(GL_Paste!$B11154="","",N(GL_Paste!$H11154)-N(GL_Paste!$G11154))</f>
        <v/>
      </c>
      <c r="B11157" s="43">
        <f>IF(GL_Paste!$B11154="","",DATE(YEAR(GL_Paste!$E11154),MONTH(GL_Paste!$E11154),1))</f>
        <v/>
      </c>
      <c r="C11157">
        <f>IF(GL_Paste!$B11154="","",IF(TRIM(GL_Paste!$M11154)&lt;&gt;"",TRIM(GL_Paste!$M11154),IFERROR(MID(GL_Paste!$I11154,FIND("[",GL_Paste!$I11154)+1,FIND("]",GL_Paste!$I11154)-FIND("[",GL_Paste!$I11154)-1),"")))</f>
        <v/>
      </c>
      <c r="D11157">
        <f>IF(GL_Paste!$B11154="","",IFERROR(INDEX(DeptName,MATCH($C11157,DeptTag,0)),"UNALLOCATED"))</f>
        <v/>
      </c>
      <c r="E11157">
        <f>IF(GL_Paste!$B11154="","",IFERROR(INDEX(AcctCat,MATCH(GL_Paste!$B11154&amp;"",AcctCode,0)),"UNKNOWN"))</f>
        <v/>
      </c>
      <c r="F11157">
        <f>IF(GL_Paste!$B11154="","",IFERROR(INDEX(AcctSub,MATCH(GL_Paste!$B11154&amp;"",AcctCode,0)),"UNKNOWN"))</f>
        <v/>
      </c>
    </row>
    <row r="11158">
      <c r="A11158" s="40">
        <f>IF(GL_Paste!$B11155="","",N(GL_Paste!$H11155)-N(GL_Paste!$G11155))</f>
        <v/>
      </c>
      <c r="B11158" s="43">
        <f>IF(GL_Paste!$B11155="","",DATE(YEAR(GL_Paste!$E11155),MONTH(GL_Paste!$E11155),1))</f>
        <v/>
      </c>
      <c r="C11158">
        <f>IF(GL_Paste!$B11155="","",IF(TRIM(GL_Paste!$M11155)&lt;&gt;"",TRIM(GL_Paste!$M11155),IFERROR(MID(GL_Paste!$I11155,FIND("[",GL_Paste!$I11155)+1,FIND("]",GL_Paste!$I11155)-FIND("[",GL_Paste!$I11155)-1),"")))</f>
        <v/>
      </c>
      <c r="D11158">
        <f>IF(GL_Paste!$B11155="","",IFERROR(INDEX(DeptName,MATCH($C11158,DeptTag,0)),"UNALLOCATED"))</f>
        <v/>
      </c>
      <c r="E11158">
        <f>IF(GL_Paste!$B11155="","",IFERROR(INDEX(AcctCat,MATCH(GL_Paste!$B11155&amp;"",AcctCode,0)),"UNKNOWN"))</f>
        <v/>
      </c>
      <c r="F11158">
        <f>IF(GL_Paste!$B11155="","",IFERROR(INDEX(AcctSub,MATCH(GL_Paste!$B11155&amp;"",AcctCode,0)),"UNKNOWN"))</f>
        <v/>
      </c>
    </row>
    <row r="11159">
      <c r="A11159" s="40">
        <f>IF(GL_Paste!$B11156="","",N(GL_Paste!$H11156)-N(GL_Paste!$G11156))</f>
        <v/>
      </c>
      <c r="B11159" s="43">
        <f>IF(GL_Paste!$B11156="","",DATE(YEAR(GL_Paste!$E11156),MONTH(GL_Paste!$E11156),1))</f>
        <v/>
      </c>
      <c r="C11159">
        <f>IF(GL_Paste!$B11156="","",IF(TRIM(GL_Paste!$M11156)&lt;&gt;"",TRIM(GL_Paste!$M11156),IFERROR(MID(GL_Paste!$I11156,FIND("[",GL_Paste!$I11156)+1,FIND("]",GL_Paste!$I11156)-FIND("[",GL_Paste!$I11156)-1),"")))</f>
        <v/>
      </c>
      <c r="D11159">
        <f>IF(GL_Paste!$B11156="","",IFERROR(INDEX(DeptName,MATCH($C11159,DeptTag,0)),"UNALLOCATED"))</f>
        <v/>
      </c>
      <c r="E11159">
        <f>IF(GL_Paste!$B11156="","",IFERROR(INDEX(AcctCat,MATCH(GL_Paste!$B11156&amp;"",AcctCode,0)),"UNKNOWN"))</f>
        <v/>
      </c>
      <c r="F11159">
        <f>IF(GL_Paste!$B11156="","",IFERROR(INDEX(AcctSub,MATCH(GL_Paste!$B11156&amp;"",AcctCode,0)),"UNKNOWN"))</f>
        <v/>
      </c>
    </row>
    <row r="11160">
      <c r="A11160" s="40">
        <f>IF(GL_Paste!$B11157="","",N(GL_Paste!$H11157)-N(GL_Paste!$G11157))</f>
        <v/>
      </c>
      <c r="B11160" s="43">
        <f>IF(GL_Paste!$B11157="","",DATE(YEAR(GL_Paste!$E11157),MONTH(GL_Paste!$E11157),1))</f>
        <v/>
      </c>
      <c r="C11160">
        <f>IF(GL_Paste!$B11157="","",IF(TRIM(GL_Paste!$M11157)&lt;&gt;"",TRIM(GL_Paste!$M11157),IFERROR(MID(GL_Paste!$I11157,FIND("[",GL_Paste!$I11157)+1,FIND("]",GL_Paste!$I11157)-FIND("[",GL_Paste!$I11157)-1),"")))</f>
        <v/>
      </c>
      <c r="D11160">
        <f>IF(GL_Paste!$B11157="","",IFERROR(INDEX(DeptName,MATCH($C11160,DeptTag,0)),"UNALLOCATED"))</f>
        <v/>
      </c>
      <c r="E11160">
        <f>IF(GL_Paste!$B11157="","",IFERROR(INDEX(AcctCat,MATCH(GL_Paste!$B11157&amp;"",AcctCode,0)),"UNKNOWN"))</f>
        <v/>
      </c>
      <c r="F11160">
        <f>IF(GL_Paste!$B11157="","",IFERROR(INDEX(AcctSub,MATCH(GL_Paste!$B11157&amp;"",AcctCode,0)),"UNKNOWN"))</f>
        <v/>
      </c>
    </row>
    <row r="11161">
      <c r="A11161" s="40">
        <f>IF(GL_Paste!$B11158="","",N(GL_Paste!$H11158)-N(GL_Paste!$G11158))</f>
        <v/>
      </c>
      <c r="B11161" s="43">
        <f>IF(GL_Paste!$B11158="","",DATE(YEAR(GL_Paste!$E11158),MONTH(GL_Paste!$E11158),1))</f>
        <v/>
      </c>
      <c r="C11161">
        <f>IF(GL_Paste!$B11158="","",IF(TRIM(GL_Paste!$M11158)&lt;&gt;"",TRIM(GL_Paste!$M11158),IFERROR(MID(GL_Paste!$I11158,FIND("[",GL_Paste!$I11158)+1,FIND("]",GL_Paste!$I11158)-FIND("[",GL_Paste!$I11158)-1),"")))</f>
        <v/>
      </c>
      <c r="D11161">
        <f>IF(GL_Paste!$B11158="","",IFERROR(INDEX(DeptName,MATCH($C11161,DeptTag,0)),"UNALLOCATED"))</f>
        <v/>
      </c>
      <c r="E11161">
        <f>IF(GL_Paste!$B11158="","",IFERROR(INDEX(AcctCat,MATCH(GL_Paste!$B11158&amp;"",AcctCode,0)),"UNKNOWN"))</f>
        <v/>
      </c>
      <c r="F11161">
        <f>IF(GL_Paste!$B11158="","",IFERROR(INDEX(AcctSub,MATCH(GL_Paste!$B11158&amp;"",AcctCode,0)),"UNKNOWN"))</f>
        <v/>
      </c>
    </row>
    <row r="11162">
      <c r="A11162" s="40">
        <f>IF(GL_Paste!$B11159="","",N(GL_Paste!$H11159)-N(GL_Paste!$G11159))</f>
        <v/>
      </c>
      <c r="B11162" s="43">
        <f>IF(GL_Paste!$B11159="","",DATE(YEAR(GL_Paste!$E11159),MONTH(GL_Paste!$E11159),1))</f>
        <v/>
      </c>
      <c r="C11162">
        <f>IF(GL_Paste!$B11159="","",IF(TRIM(GL_Paste!$M11159)&lt;&gt;"",TRIM(GL_Paste!$M11159),IFERROR(MID(GL_Paste!$I11159,FIND("[",GL_Paste!$I11159)+1,FIND("]",GL_Paste!$I11159)-FIND("[",GL_Paste!$I11159)-1),"")))</f>
        <v/>
      </c>
      <c r="D11162">
        <f>IF(GL_Paste!$B11159="","",IFERROR(INDEX(DeptName,MATCH($C11162,DeptTag,0)),"UNALLOCATED"))</f>
        <v/>
      </c>
      <c r="E11162">
        <f>IF(GL_Paste!$B11159="","",IFERROR(INDEX(AcctCat,MATCH(GL_Paste!$B11159&amp;"",AcctCode,0)),"UNKNOWN"))</f>
        <v/>
      </c>
      <c r="F11162">
        <f>IF(GL_Paste!$B11159="","",IFERROR(INDEX(AcctSub,MATCH(GL_Paste!$B11159&amp;"",AcctCode,0)),"UNKNOWN"))</f>
        <v/>
      </c>
    </row>
    <row r="11163">
      <c r="A11163" s="40">
        <f>IF(GL_Paste!$B11160="","",N(GL_Paste!$H11160)-N(GL_Paste!$G11160))</f>
        <v/>
      </c>
      <c r="B11163" s="43">
        <f>IF(GL_Paste!$B11160="","",DATE(YEAR(GL_Paste!$E11160),MONTH(GL_Paste!$E11160),1))</f>
        <v/>
      </c>
      <c r="C11163">
        <f>IF(GL_Paste!$B11160="","",IF(TRIM(GL_Paste!$M11160)&lt;&gt;"",TRIM(GL_Paste!$M11160),IFERROR(MID(GL_Paste!$I11160,FIND("[",GL_Paste!$I11160)+1,FIND("]",GL_Paste!$I11160)-FIND("[",GL_Paste!$I11160)-1),"")))</f>
        <v/>
      </c>
      <c r="D11163">
        <f>IF(GL_Paste!$B11160="","",IFERROR(INDEX(DeptName,MATCH($C11163,DeptTag,0)),"UNALLOCATED"))</f>
        <v/>
      </c>
      <c r="E11163">
        <f>IF(GL_Paste!$B11160="","",IFERROR(INDEX(AcctCat,MATCH(GL_Paste!$B11160&amp;"",AcctCode,0)),"UNKNOWN"))</f>
        <v/>
      </c>
      <c r="F11163">
        <f>IF(GL_Paste!$B11160="","",IFERROR(INDEX(AcctSub,MATCH(GL_Paste!$B11160&amp;"",AcctCode,0)),"UNKNOWN"))</f>
        <v/>
      </c>
    </row>
    <row r="11164">
      <c r="A11164" s="40">
        <f>IF(GL_Paste!$B11161="","",N(GL_Paste!$H11161)-N(GL_Paste!$G11161))</f>
        <v/>
      </c>
      <c r="B11164" s="43">
        <f>IF(GL_Paste!$B11161="","",DATE(YEAR(GL_Paste!$E11161),MONTH(GL_Paste!$E11161),1))</f>
        <v/>
      </c>
      <c r="C11164">
        <f>IF(GL_Paste!$B11161="","",IF(TRIM(GL_Paste!$M11161)&lt;&gt;"",TRIM(GL_Paste!$M11161),IFERROR(MID(GL_Paste!$I11161,FIND("[",GL_Paste!$I11161)+1,FIND("]",GL_Paste!$I11161)-FIND("[",GL_Paste!$I11161)-1),"")))</f>
        <v/>
      </c>
      <c r="D11164">
        <f>IF(GL_Paste!$B11161="","",IFERROR(INDEX(DeptName,MATCH($C11164,DeptTag,0)),"UNALLOCATED"))</f>
        <v/>
      </c>
      <c r="E11164">
        <f>IF(GL_Paste!$B11161="","",IFERROR(INDEX(AcctCat,MATCH(GL_Paste!$B11161&amp;"",AcctCode,0)),"UNKNOWN"))</f>
        <v/>
      </c>
      <c r="F11164">
        <f>IF(GL_Paste!$B11161="","",IFERROR(INDEX(AcctSub,MATCH(GL_Paste!$B11161&amp;"",AcctCode,0)),"UNKNOWN"))</f>
        <v/>
      </c>
    </row>
    <row r="11165">
      <c r="A11165" s="40">
        <f>IF(GL_Paste!$B11162="","",N(GL_Paste!$H11162)-N(GL_Paste!$G11162))</f>
        <v/>
      </c>
      <c r="B11165" s="43">
        <f>IF(GL_Paste!$B11162="","",DATE(YEAR(GL_Paste!$E11162),MONTH(GL_Paste!$E11162),1))</f>
        <v/>
      </c>
      <c r="C11165">
        <f>IF(GL_Paste!$B11162="","",IF(TRIM(GL_Paste!$M11162)&lt;&gt;"",TRIM(GL_Paste!$M11162),IFERROR(MID(GL_Paste!$I11162,FIND("[",GL_Paste!$I11162)+1,FIND("]",GL_Paste!$I11162)-FIND("[",GL_Paste!$I11162)-1),"")))</f>
        <v/>
      </c>
      <c r="D11165">
        <f>IF(GL_Paste!$B11162="","",IFERROR(INDEX(DeptName,MATCH($C11165,DeptTag,0)),"UNALLOCATED"))</f>
        <v/>
      </c>
      <c r="E11165">
        <f>IF(GL_Paste!$B11162="","",IFERROR(INDEX(AcctCat,MATCH(GL_Paste!$B11162&amp;"",AcctCode,0)),"UNKNOWN"))</f>
        <v/>
      </c>
      <c r="F11165">
        <f>IF(GL_Paste!$B11162="","",IFERROR(INDEX(AcctSub,MATCH(GL_Paste!$B11162&amp;"",AcctCode,0)),"UNKNOWN"))</f>
        <v/>
      </c>
    </row>
    <row r="11166">
      <c r="A11166" s="40">
        <f>IF(GL_Paste!$B11163="","",N(GL_Paste!$H11163)-N(GL_Paste!$G11163))</f>
        <v/>
      </c>
      <c r="B11166" s="43">
        <f>IF(GL_Paste!$B11163="","",DATE(YEAR(GL_Paste!$E11163),MONTH(GL_Paste!$E11163),1))</f>
        <v/>
      </c>
      <c r="C11166">
        <f>IF(GL_Paste!$B11163="","",IF(TRIM(GL_Paste!$M11163)&lt;&gt;"",TRIM(GL_Paste!$M11163),IFERROR(MID(GL_Paste!$I11163,FIND("[",GL_Paste!$I11163)+1,FIND("]",GL_Paste!$I11163)-FIND("[",GL_Paste!$I11163)-1),"")))</f>
        <v/>
      </c>
      <c r="D11166">
        <f>IF(GL_Paste!$B11163="","",IFERROR(INDEX(DeptName,MATCH($C11166,DeptTag,0)),"UNALLOCATED"))</f>
        <v/>
      </c>
      <c r="E11166">
        <f>IF(GL_Paste!$B11163="","",IFERROR(INDEX(AcctCat,MATCH(GL_Paste!$B11163&amp;"",AcctCode,0)),"UNKNOWN"))</f>
        <v/>
      </c>
      <c r="F11166">
        <f>IF(GL_Paste!$B11163="","",IFERROR(INDEX(AcctSub,MATCH(GL_Paste!$B11163&amp;"",AcctCode,0)),"UNKNOWN"))</f>
        <v/>
      </c>
    </row>
    <row r="11167">
      <c r="A11167" s="40">
        <f>IF(GL_Paste!$B11164="","",N(GL_Paste!$H11164)-N(GL_Paste!$G11164))</f>
        <v/>
      </c>
      <c r="B11167" s="43">
        <f>IF(GL_Paste!$B11164="","",DATE(YEAR(GL_Paste!$E11164),MONTH(GL_Paste!$E11164),1))</f>
        <v/>
      </c>
      <c r="C11167">
        <f>IF(GL_Paste!$B11164="","",IF(TRIM(GL_Paste!$M11164)&lt;&gt;"",TRIM(GL_Paste!$M11164),IFERROR(MID(GL_Paste!$I11164,FIND("[",GL_Paste!$I11164)+1,FIND("]",GL_Paste!$I11164)-FIND("[",GL_Paste!$I11164)-1),"")))</f>
        <v/>
      </c>
      <c r="D11167">
        <f>IF(GL_Paste!$B11164="","",IFERROR(INDEX(DeptName,MATCH($C11167,DeptTag,0)),"UNALLOCATED"))</f>
        <v/>
      </c>
      <c r="E11167">
        <f>IF(GL_Paste!$B11164="","",IFERROR(INDEX(AcctCat,MATCH(GL_Paste!$B11164&amp;"",AcctCode,0)),"UNKNOWN"))</f>
        <v/>
      </c>
      <c r="F11167">
        <f>IF(GL_Paste!$B11164="","",IFERROR(INDEX(AcctSub,MATCH(GL_Paste!$B11164&amp;"",AcctCode,0)),"UNKNOWN"))</f>
        <v/>
      </c>
    </row>
    <row r="11168">
      <c r="A11168" s="40">
        <f>IF(GL_Paste!$B11165="","",N(GL_Paste!$H11165)-N(GL_Paste!$G11165))</f>
        <v/>
      </c>
      <c r="B11168" s="43">
        <f>IF(GL_Paste!$B11165="","",DATE(YEAR(GL_Paste!$E11165),MONTH(GL_Paste!$E11165),1))</f>
        <v/>
      </c>
      <c r="C11168">
        <f>IF(GL_Paste!$B11165="","",IF(TRIM(GL_Paste!$M11165)&lt;&gt;"",TRIM(GL_Paste!$M11165),IFERROR(MID(GL_Paste!$I11165,FIND("[",GL_Paste!$I11165)+1,FIND("]",GL_Paste!$I11165)-FIND("[",GL_Paste!$I11165)-1),"")))</f>
        <v/>
      </c>
      <c r="D11168">
        <f>IF(GL_Paste!$B11165="","",IFERROR(INDEX(DeptName,MATCH($C11168,DeptTag,0)),"UNALLOCATED"))</f>
        <v/>
      </c>
      <c r="E11168">
        <f>IF(GL_Paste!$B11165="","",IFERROR(INDEX(AcctCat,MATCH(GL_Paste!$B11165&amp;"",AcctCode,0)),"UNKNOWN"))</f>
        <v/>
      </c>
      <c r="F11168">
        <f>IF(GL_Paste!$B11165="","",IFERROR(INDEX(AcctSub,MATCH(GL_Paste!$B11165&amp;"",AcctCode,0)),"UNKNOWN"))</f>
        <v/>
      </c>
    </row>
    <row r="11169">
      <c r="A11169" s="40">
        <f>IF(GL_Paste!$B11166="","",N(GL_Paste!$H11166)-N(GL_Paste!$G11166))</f>
        <v/>
      </c>
      <c r="B11169" s="43">
        <f>IF(GL_Paste!$B11166="","",DATE(YEAR(GL_Paste!$E11166),MONTH(GL_Paste!$E11166),1))</f>
        <v/>
      </c>
      <c r="C11169">
        <f>IF(GL_Paste!$B11166="","",IF(TRIM(GL_Paste!$M11166)&lt;&gt;"",TRIM(GL_Paste!$M11166),IFERROR(MID(GL_Paste!$I11166,FIND("[",GL_Paste!$I11166)+1,FIND("]",GL_Paste!$I11166)-FIND("[",GL_Paste!$I11166)-1),"")))</f>
        <v/>
      </c>
      <c r="D11169">
        <f>IF(GL_Paste!$B11166="","",IFERROR(INDEX(DeptName,MATCH($C11169,DeptTag,0)),"UNALLOCATED"))</f>
        <v/>
      </c>
      <c r="E11169">
        <f>IF(GL_Paste!$B11166="","",IFERROR(INDEX(AcctCat,MATCH(GL_Paste!$B11166&amp;"",AcctCode,0)),"UNKNOWN"))</f>
        <v/>
      </c>
      <c r="F11169">
        <f>IF(GL_Paste!$B11166="","",IFERROR(INDEX(AcctSub,MATCH(GL_Paste!$B11166&amp;"",AcctCode,0)),"UNKNOWN"))</f>
        <v/>
      </c>
    </row>
    <row r="11170">
      <c r="A11170" s="40">
        <f>IF(GL_Paste!$B11167="","",N(GL_Paste!$H11167)-N(GL_Paste!$G11167))</f>
        <v/>
      </c>
      <c r="B11170" s="43">
        <f>IF(GL_Paste!$B11167="","",DATE(YEAR(GL_Paste!$E11167),MONTH(GL_Paste!$E11167),1))</f>
        <v/>
      </c>
      <c r="C11170">
        <f>IF(GL_Paste!$B11167="","",IF(TRIM(GL_Paste!$M11167)&lt;&gt;"",TRIM(GL_Paste!$M11167),IFERROR(MID(GL_Paste!$I11167,FIND("[",GL_Paste!$I11167)+1,FIND("]",GL_Paste!$I11167)-FIND("[",GL_Paste!$I11167)-1),"")))</f>
        <v/>
      </c>
      <c r="D11170">
        <f>IF(GL_Paste!$B11167="","",IFERROR(INDEX(DeptName,MATCH($C11170,DeptTag,0)),"UNALLOCATED"))</f>
        <v/>
      </c>
      <c r="E11170">
        <f>IF(GL_Paste!$B11167="","",IFERROR(INDEX(AcctCat,MATCH(GL_Paste!$B11167&amp;"",AcctCode,0)),"UNKNOWN"))</f>
        <v/>
      </c>
      <c r="F11170">
        <f>IF(GL_Paste!$B11167="","",IFERROR(INDEX(AcctSub,MATCH(GL_Paste!$B11167&amp;"",AcctCode,0)),"UNKNOWN"))</f>
        <v/>
      </c>
    </row>
    <row r="11171">
      <c r="A11171" s="40">
        <f>IF(GL_Paste!$B11168="","",N(GL_Paste!$H11168)-N(GL_Paste!$G11168))</f>
        <v/>
      </c>
      <c r="B11171" s="43">
        <f>IF(GL_Paste!$B11168="","",DATE(YEAR(GL_Paste!$E11168),MONTH(GL_Paste!$E11168),1))</f>
        <v/>
      </c>
      <c r="C11171">
        <f>IF(GL_Paste!$B11168="","",IF(TRIM(GL_Paste!$M11168)&lt;&gt;"",TRIM(GL_Paste!$M11168),IFERROR(MID(GL_Paste!$I11168,FIND("[",GL_Paste!$I11168)+1,FIND("]",GL_Paste!$I11168)-FIND("[",GL_Paste!$I11168)-1),"")))</f>
        <v/>
      </c>
      <c r="D11171">
        <f>IF(GL_Paste!$B11168="","",IFERROR(INDEX(DeptName,MATCH($C11171,DeptTag,0)),"UNALLOCATED"))</f>
        <v/>
      </c>
      <c r="E11171">
        <f>IF(GL_Paste!$B11168="","",IFERROR(INDEX(AcctCat,MATCH(GL_Paste!$B11168&amp;"",AcctCode,0)),"UNKNOWN"))</f>
        <v/>
      </c>
      <c r="F11171">
        <f>IF(GL_Paste!$B11168="","",IFERROR(INDEX(AcctSub,MATCH(GL_Paste!$B11168&amp;"",AcctCode,0)),"UNKNOWN"))</f>
        <v/>
      </c>
    </row>
    <row r="11172">
      <c r="A11172" s="40">
        <f>IF(GL_Paste!$B11169="","",N(GL_Paste!$H11169)-N(GL_Paste!$G11169))</f>
        <v/>
      </c>
      <c r="B11172" s="43">
        <f>IF(GL_Paste!$B11169="","",DATE(YEAR(GL_Paste!$E11169),MONTH(GL_Paste!$E11169),1))</f>
        <v/>
      </c>
      <c r="C11172">
        <f>IF(GL_Paste!$B11169="","",IF(TRIM(GL_Paste!$M11169)&lt;&gt;"",TRIM(GL_Paste!$M11169),IFERROR(MID(GL_Paste!$I11169,FIND("[",GL_Paste!$I11169)+1,FIND("]",GL_Paste!$I11169)-FIND("[",GL_Paste!$I11169)-1),"")))</f>
        <v/>
      </c>
      <c r="D11172">
        <f>IF(GL_Paste!$B11169="","",IFERROR(INDEX(DeptName,MATCH($C11172,DeptTag,0)),"UNALLOCATED"))</f>
        <v/>
      </c>
      <c r="E11172">
        <f>IF(GL_Paste!$B11169="","",IFERROR(INDEX(AcctCat,MATCH(GL_Paste!$B11169&amp;"",AcctCode,0)),"UNKNOWN"))</f>
        <v/>
      </c>
      <c r="F11172">
        <f>IF(GL_Paste!$B11169="","",IFERROR(INDEX(AcctSub,MATCH(GL_Paste!$B11169&amp;"",AcctCode,0)),"UNKNOWN"))</f>
        <v/>
      </c>
    </row>
    <row r="11173">
      <c r="A11173" s="40">
        <f>IF(GL_Paste!$B11170="","",N(GL_Paste!$H11170)-N(GL_Paste!$G11170))</f>
        <v/>
      </c>
      <c r="B11173" s="43">
        <f>IF(GL_Paste!$B11170="","",DATE(YEAR(GL_Paste!$E11170),MONTH(GL_Paste!$E11170),1))</f>
        <v/>
      </c>
      <c r="C11173">
        <f>IF(GL_Paste!$B11170="","",IF(TRIM(GL_Paste!$M11170)&lt;&gt;"",TRIM(GL_Paste!$M11170),IFERROR(MID(GL_Paste!$I11170,FIND("[",GL_Paste!$I11170)+1,FIND("]",GL_Paste!$I11170)-FIND("[",GL_Paste!$I11170)-1),"")))</f>
        <v/>
      </c>
      <c r="D11173">
        <f>IF(GL_Paste!$B11170="","",IFERROR(INDEX(DeptName,MATCH($C11173,DeptTag,0)),"UNALLOCATED"))</f>
        <v/>
      </c>
      <c r="E11173">
        <f>IF(GL_Paste!$B11170="","",IFERROR(INDEX(AcctCat,MATCH(GL_Paste!$B11170&amp;"",AcctCode,0)),"UNKNOWN"))</f>
        <v/>
      </c>
      <c r="F11173">
        <f>IF(GL_Paste!$B11170="","",IFERROR(INDEX(AcctSub,MATCH(GL_Paste!$B11170&amp;"",AcctCode,0)),"UNKNOWN"))</f>
        <v/>
      </c>
    </row>
    <row r="11174">
      <c r="A11174" s="40">
        <f>IF(GL_Paste!$B11171="","",N(GL_Paste!$H11171)-N(GL_Paste!$G11171))</f>
        <v/>
      </c>
      <c r="B11174" s="43">
        <f>IF(GL_Paste!$B11171="","",DATE(YEAR(GL_Paste!$E11171),MONTH(GL_Paste!$E11171),1))</f>
        <v/>
      </c>
      <c r="C11174">
        <f>IF(GL_Paste!$B11171="","",IF(TRIM(GL_Paste!$M11171)&lt;&gt;"",TRIM(GL_Paste!$M11171),IFERROR(MID(GL_Paste!$I11171,FIND("[",GL_Paste!$I11171)+1,FIND("]",GL_Paste!$I11171)-FIND("[",GL_Paste!$I11171)-1),"")))</f>
        <v/>
      </c>
      <c r="D11174">
        <f>IF(GL_Paste!$B11171="","",IFERROR(INDEX(DeptName,MATCH($C11174,DeptTag,0)),"UNALLOCATED"))</f>
        <v/>
      </c>
      <c r="E11174">
        <f>IF(GL_Paste!$B11171="","",IFERROR(INDEX(AcctCat,MATCH(GL_Paste!$B11171&amp;"",AcctCode,0)),"UNKNOWN"))</f>
        <v/>
      </c>
      <c r="F11174">
        <f>IF(GL_Paste!$B11171="","",IFERROR(INDEX(AcctSub,MATCH(GL_Paste!$B11171&amp;"",AcctCode,0)),"UNKNOWN"))</f>
        <v/>
      </c>
    </row>
    <row r="11175">
      <c r="A11175" s="40">
        <f>IF(GL_Paste!$B11172="","",N(GL_Paste!$H11172)-N(GL_Paste!$G11172))</f>
        <v/>
      </c>
      <c r="B11175" s="43">
        <f>IF(GL_Paste!$B11172="","",DATE(YEAR(GL_Paste!$E11172),MONTH(GL_Paste!$E11172),1))</f>
        <v/>
      </c>
      <c r="C11175">
        <f>IF(GL_Paste!$B11172="","",IF(TRIM(GL_Paste!$M11172)&lt;&gt;"",TRIM(GL_Paste!$M11172),IFERROR(MID(GL_Paste!$I11172,FIND("[",GL_Paste!$I11172)+1,FIND("]",GL_Paste!$I11172)-FIND("[",GL_Paste!$I11172)-1),"")))</f>
        <v/>
      </c>
      <c r="D11175">
        <f>IF(GL_Paste!$B11172="","",IFERROR(INDEX(DeptName,MATCH($C11175,DeptTag,0)),"UNALLOCATED"))</f>
        <v/>
      </c>
      <c r="E11175">
        <f>IF(GL_Paste!$B11172="","",IFERROR(INDEX(AcctCat,MATCH(GL_Paste!$B11172&amp;"",AcctCode,0)),"UNKNOWN"))</f>
        <v/>
      </c>
      <c r="F11175">
        <f>IF(GL_Paste!$B11172="","",IFERROR(INDEX(AcctSub,MATCH(GL_Paste!$B11172&amp;"",AcctCode,0)),"UNKNOWN"))</f>
        <v/>
      </c>
    </row>
    <row r="11176">
      <c r="A11176" s="40">
        <f>IF(GL_Paste!$B11173="","",N(GL_Paste!$H11173)-N(GL_Paste!$G11173))</f>
        <v/>
      </c>
      <c r="B11176" s="43">
        <f>IF(GL_Paste!$B11173="","",DATE(YEAR(GL_Paste!$E11173),MONTH(GL_Paste!$E11173),1))</f>
        <v/>
      </c>
      <c r="C11176">
        <f>IF(GL_Paste!$B11173="","",IF(TRIM(GL_Paste!$M11173)&lt;&gt;"",TRIM(GL_Paste!$M11173),IFERROR(MID(GL_Paste!$I11173,FIND("[",GL_Paste!$I11173)+1,FIND("]",GL_Paste!$I11173)-FIND("[",GL_Paste!$I11173)-1),"")))</f>
        <v/>
      </c>
      <c r="D11176">
        <f>IF(GL_Paste!$B11173="","",IFERROR(INDEX(DeptName,MATCH($C11176,DeptTag,0)),"UNALLOCATED"))</f>
        <v/>
      </c>
      <c r="E11176">
        <f>IF(GL_Paste!$B11173="","",IFERROR(INDEX(AcctCat,MATCH(GL_Paste!$B11173&amp;"",AcctCode,0)),"UNKNOWN"))</f>
        <v/>
      </c>
      <c r="F11176">
        <f>IF(GL_Paste!$B11173="","",IFERROR(INDEX(AcctSub,MATCH(GL_Paste!$B11173&amp;"",AcctCode,0)),"UNKNOWN"))</f>
        <v/>
      </c>
    </row>
    <row r="11177">
      <c r="A11177" s="40">
        <f>IF(GL_Paste!$B11174="","",N(GL_Paste!$H11174)-N(GL_Paste!$G11174))</f>
        <v/>
      </c>
      <c r="B11177" s="43">
        <f>IF(GL_Paste!$B11174="","",DATE(YEAR(GL_Paste!$E11174),MONTH(GL_Paste!$E11174),1))</f>
        <v/>
      </c>
      <c r="C11177">
        <f>IF(GL_Paste!$B11174="","",IF(TRIM(GL_Paste!$M11174)&lt;&gt;"",TRIM(GL_Paste!$M11174),IFERROR(MID(GL_Paste!$I11174,FIND("[",GL_Paste!$I11174)+1,FIND("]",GL_Paste!$I11174)-FIND("[",GL_Paste!$I11174)-1),"")))</f>
        <v/>
      </c>
      <c r="D11177">
        <f>IF(GL_Paste!$B11174="","",IFERROR(INDEX(DeptName,MATCH($C11177,DeptTag,0)),"UNALLOCATED"))</f>
        <v/>
      </c>
      <c r="E11177">
        <f>IF(GL_Paste!$B11174="","",IFERROR(INDEX(AcctCat,MATCH(GL_Paste!$B11174&amp;"",AcctCode,0)),"UNKNOWN"))</f>
        <v/>
      </c>
      <c r="F11177">
        <f>IF(GL_Paste!$B11174="","",IFERROR(INDEX(AcctSub,MATCH(GL_Paste!$B11174&amp;"",AcctCode,0)),"UNKNOWN"))</f>
        <v/>
      </c>
    </row>
    <row r="11178">
      <c r="A11178" s="40">
        <f>IF(GL_Paste!$B11175="","",N(GL_Paste!$H11175)-N(GL_Paste!$G11175))</f>
        <v/>
      </c>
      <c r="B11178" s="43">
        <f>IF(GL_Paste!$B11175="","",DATE(YEAR(GL_Paste!$E11175),MONTH(GL_Paste!$E11175),1))</f>
        <v/>
      </c>
      <c r="C11178">
        <f>IF(GL_Paste!$B11175="","",IF(TRIM(GL_Paste!$M11175)&lt;&gt;"",TRIM(GL_Paste!$M11175),IFERROR(MID(GL_Paste!$I11175,FIND("[",GL_Paste!$I11175)+1,FIND("]",GL_Paste!$I11175)-FIND("[",GL_Paste!$I11175)-1),"")))</f>
        <v/>
      </c>
      <c r="D11178">
        <f>IF(GL_Paste!$B11175="","",IFERROR(INDEX(DeptName,MATCH($C11178,DeptTag,0)),"UNALLOCATED"))</f>
        <v/>
      </c>
      <c r="E11178">
        <f>IF(GL_Paste!$B11175="","",IFERROR(INDEX(AcctCat,MATCH(GL_Paste!$B11175&amp;"",AcctCode,0)),"UNKNOWN"))</f>
        <v/>
      </c>
      <c r="F11178">
        <f>IF(GL_Paste!$B11175="","",IFERROR(INDEX(AcctSub,MATCH(GL_Paste!$B11175&amp;"",AcctCode,0)),"UNKNOWN"))</f>
        <v/>
      </c>
    </row>
    <row r="11179">
      <c r="A11179" s="40">
        <f>IF(GL_Paste!$B11176="","",N(GL_Paste!$H11176)-N(GL_Paste!$G11176))</f>
        <v/>
      </c>
      <c r="B11179" s="43">
        <f>IF(GL_Paste!$B11176="","",DATE(YEAR(GL_Paste!$E11176),MONTH(GL_Paste!$E11176),1))</f>
        <v/>
      </c>
      <c r="C11179">
        <f>IF(GL_Paste!$B11176="","",IF(TRIM(GL_Paste!$M11176)&lt;&gt;"",TRIM(GL_Paste!$M11176),IFERROR(MID(GL_Paste!$I11176,FIND("[",GL_Paste!$I11176)+1,FIND("]",GL_Paste!$I11176)-FIND("[",GL_Paste!$I11176)-1),"")))</f>
        <v/>
      </c>
      <c r="D11179">
        <f>IF(GL_Paste!$B11176="","",IFERROR(INDEX(DeptName,MATCH($C11179,DeptTag,0)),"UNALLOCATED"))</f>
        <v/>
      </c>
      <c r="E11179">
        <f>IF(GL_Paste!$B11176="","",IFERROR(INDEX(AcctCat,MATCH(GL_Paste!$B11176&amp;"",AcctCode,0)),"UNKNOWN"))</f>
        <v/>
      </c>
      <c r="F11179">
        <f>IF(GL_Paste!$B11176="","",IFERROR(INDEX(AcctSub,MATCH(GL_Paste!$B11176&amp;"",AcctCode,0)),"UNKNOWN"))</f>
        <v/>
      </c>
    </row>
    <row r="11180">
      <c r="A11180" s="40">
        <f>IF(GL_Paste!$B11177="","",N(GL_Paste!$H11177)-N(GL_Paste!$G11177))</f>
        <v/>
      </c>
      <c r="B11180" s="43">
        <f>IF(GL_Paste!$B11177="","",DATE(YEAR(GL_Paste!$E11177),MONTH(GL_Paste!$E11177),1))</f>
        <v/>
      </c>
      <c r="C11180">
        <f>IF(GL_Paste!$B11177="","",IF(TRIM(GL_Paste!$M11177)&lt;&gt;"",TRIM(GL_Paste!$M11177),IFERROR(MID(GL_Paste!$I11177,FIND("[",GL_Paste!$I11177)+1,FIND("]",GL_Paste!$I11177)-FIND("[",GL_Paste!$I11177)-1),"")))</f>
        <v/>
      </c>
      <c r="D11180">
        <f>IF(GL_Paste!$B11177="","",IFERROR(INDEX(DeptName,MATCH($C11180,DeptTag,0)),"UNALLOCATED"))</f>
        <v/>
      </c>
      <c r="E11180">
        <f>IF(GL_Paste!$B11177="","",IFERROR(INDEX(AcctCat,MATCH(GL_Paste!$B11177&amp;"",AcctCode,0)),"UNKNOWN"))</f>
        <v/>
      </c>
      <c r="F11180">
        <f>IF(GL_Paste!$B11177="","",IFERROR(INDEX(AcctSub,MATCH(GL_Paste!$B11177&amp;"",AcctCode,0)),"UNKNOWN"))</f>
        <v/>
      </c>
    </row>
    <row r="11181">
      <c r="A11181" s="40">
        <f>IF(GL_Paste!$B11178="","",N(GL_Paste!$H11178)-N(GL_Paste!$G11178))</f>
        <v/>
      </c>
      <c r="B11181" s="43">
        <f>IF(GL_Paste!$B11178="","",DATE(YEAR(GL_Paste!$E11178),MONTH(GL_Paste!$E11178),1))</f>
        <v/>
      </c>
      <c r="C11181">
        <f>IF(GL_Paste!$B11178="","",IF(TRIM(GL_Paste!$M11178)&lt;&gt;"",TRIM(GL_Paste!$M11178),IFERROR(MID(GL_Paste!$I11178,FIND("[",GL_Paste!$I11178)+1,FIND("]",GL_Paste!$I11178)-FIND("[",GL_Paste!$I11178)-1),"")))</f>
        <v/>
      </c>
      <c r="D11181">
        <f>IF(GL_Paste!$B11178="","",IFERROR(INDEX(DeptName,MATCH($C11181,DeptTag,0)),"UNALLOCATED"))</f>
        <v/>
      </c>
      <c r="E11181">
        <f>IF(GL_Paste!$B11178="","",IFERROR(INDEX(AcctCat,MATCH(GL_Paste!$B11178&amp;"",AcctCode,0)),"UNKNOWN"))</f>
        <v/>
      </c>
      <c r="F11181">
        <f>IF(GL_Paste!$B11178="","",IFERROR(INDEX(AcctSub,MATCH(GL_Paste!$B11178&amp;"",AcctCode,0)),"UNKNOWN"))</f>
        <v/>
      </c>
    </row>
    <row r="11182">
      <c r="A11182" s="40">
        <f>IF(GL_Paste!$B11179="","",N(GL_Paste!$H11179)-N(GL_Paste!$G11179))</f>
        <v/>
      </c>
      <c r="B11182" s="43">
        <f>IF(GL_Paste!$B11179="","",DATE(YEAR(GL_Paste!$E11179),MONTH(GL_Paste!$E11179),1))</f>
        <v/>
      </c>
      <c r="C11182">
        <f>IF(GL_Paste!$B11179="","",IF(TRIM(GL_Paste!$M11179)&lt;&gt;"",TRIM(GL_Paste!$M11179),IFERROR(MID(GL_Paste!$I11179,FIND("[",GL_Paste!$I11179)+1,FIND("]",GL_Paste!$I11179)-FIND("[",GL_Paste!$I11179)-1),"")))</f>
        <v/>
      </c>
      <c r="D11182">
        <f>IF(GL_Paste!$B11179="","",IFERROR(INDEX(DeptName,MATCH($C11182,DeptTag,0)),"UNALLOCATED"))</f>
        <v/>
      </c>
      <c r="E11182">
        <f>IF(GL_Paste!$B11179="","",IFERROR(INDEX(AcctCat,MATCH(GL_Paste!$B11179&amp;"",AcctCode,0)),"UNKNOWN"))</f>
        <v/>
      </c>
      <c r="F11182">
        <f>IF(GL_Paste!$B11179="","",IFERROR(INDEX(AcctSub,MATCH(GL_Paste!$B11179&amp;"",AcctCode,0)),"UNKNOWN"))</f>
        <v/>
      </c>
    </row>
    <row r="11183">
      <c r="A11183" s="40">
        <f>IF(GL_Paste!$B11180="","",N(GL_Paste!$H11180)-N(GL_Paste!$G11180))</f>
        <v/>
      </c>
      <c r="B11183" s="43">
        <f>IF(GL_Paste!$B11180="","",DATE(YEAR(GL_Paste!$E11180),MONTH(GL_Paste!$E11180),1))</f>
        <v/>
      </c>
      <c r="C11183">
        <f>IF(GL_Paste!$B11180="","",IF(TRIM(GL_Paste!$M11180)&lt;&gt;"",TRIM(GL_Paste!$M11180),IFERROR(MID(GL_Paste!$I11180,FIND("[",GL_Paste!$I11180)+1,FIND("]",GL_Paste!$I11180)-FIND("[",GL_Paste!$I11180)-1),"")))</f>
        <v/>
      </c>
      <c r="D11183">
        <f>IF(GL_Paste!$B11180="","",IFERROR(INDEX(DeptName,MATCH($C11183,DeptTag,0)),"UNALLOCATED"))</f>
        <v/>
      </c>
      <c r="E11183">
        <f>IF(GL_Paste!$B11180="","",IFERROR(INDEX(AcctCat,MATCH(GL_Paste!$B11180&amp;"",AcctCode,0)),"UNKNOWN"))</f>
        <v/>
      </c>
      <c r="F11183">
        <f>IF(GL_Paste!$B11180="","",IFERROR(INDEX(AcctSub,MATCH(GL_Paste!$B11180&amp;"",AcctCode,0)),"UNKNOWN"))</f>
        <v/>
      </c>
    </row>
    <row r="11184">
      <c r="A11184" s="40">
        <f>IF(GL_Paste!$B11181="","",N(GL_Paste!$H11181)-N(GL_Paste!$G11181))</f>
        <v/>
      </c>
      <c r="B11184" s="43">
        <f>IF(GL_Paste!$B11181="","",DATE(YEAR(GL_Paste!$E11181),MONTH(GL_Paste!$E11181),1))</f>
        <v/>
      </c>
      <c r="C11184">
        <f>IF(GL_Paste!$B11181="","",IF(TRIM(GL_Paste!$M11181)&lt;&gt;"",TRIM(GL_Paste!$M11181),IFERROR(MID(GL_Paste!$I11181,FIND("[",GL_Paste!$I11181)+1,FIND("]",GL_Paste!$I11181)-FIND("[",GL_Paste!$I11181)-1),"")))</f>
        <v/>
      </c>
      <c r="D11184">
        <f>IF(GL_Paste!$B11181="","",IFERROR(INDEX(DeptName,MATCH($C11184,DeptTag,0)),"UNALLOCATED"))</f>
        <v/>
      </c>
      <c r="E11184">
        <f>IF(GL_Paste!$B11181="","",IFERROR(INDEX(AcctCat,MATCH(GL_Paste!$B11181&amp;"",AcctCode,0)),"UNKNOWN"))</f>
        <v/>
      </c>
      <c r="F11184">
        <f>IF(GL_Paste!$B11181="","",IFERROR(INDEX(AcctSub,MATCH(GL_Paste!$B11181&amp;"",AcctCode,0)),"UNKNOWN"))</f>
        <v/>
      </c>
    </row>
    <row r="11185">
      <c r="A11185" s="40">
        <f>IF(GL_Paste!$B11182="","",N(GL_Paste!$H11182)-N(GL_Paste!$G11182))</f>
        <v/>
      </c>
      <c r="B11185" s="43">
        <f>IF(GL_Paste!$B11182="","",DATE(YEAR(GL_Paste!$E11182),MONTH(GL_Paste!$E11182),1))</f>
        <v/>
      </c>
      <c r="C11185">
        <f>IF(GL_Paste!$B11182="","",IF(TRIM(GL_Paste!$M11182)&lt;&gt;"",TRIM(GL_Paste!$M11182),IFERROR(MID(GL_Paste!$I11182,FIND("[",GL_Paste!$I11182)+1,FIND("]",GL_Paste!$I11182)-FIND("[",GL_Paste!$I11182)-1),"")))</f>
        <v/>
      </c>
      <c r="D11185">
        <f>IF(GL_Paste!$B11182="","",IFERROR(INDEX(DeptName,MATCH($C11185,DeptTag,0)),"UNALLOCATED"))</f>
        <v/>
      </c>
      <c r="E11185">
        <f>IF(GL_Paste!$B11182="","",IFERROR(INDEX(AcctCat,MATCH(GL_Paste!$B11182&amp;"",AcctCode,0)),"UNKNOWN"))</f>
        <v/>
      </c>
      <c r="F11185">
        <f>IF(GL_Paste!$B11182="","",IFERROR(INDEX(AcctSub,MATCH(GL_Paste!$B11182&amp;"",AcctCode,0)),"UNKNOWN"))</f>
        <v/>
      </c>
    </row>
    <row r="11186">
      <c r="A11186" s="40">
        <f>IF(GL_Paste!$B11183="","",N(GL_Paste!$H11183)-N(GL_Paste!$G11183))</f>
        <v/>
      </c>
      <c r="B11186" s="43">
        <f>IF(GL_Paste!$B11183="","",DATE(YEAR(GL_Paste!$E11183),MONTH(GL_Paste!$E11183),1))</f>
        <v/>
      </c>
      <c r="C11186">
        <f>IF(GL_Paste!$B11183="","",IF(TRIM(GL_Paste!$M11183)&lt;&gt;"",TRIM(GL_Paste!$M11183),IFERROR(MID(GL_Paste!$I11183,FIND("[",GL_Paste!$I11183)+1,FIND("]",GL_Paste!$I11183)-FIND("[",GL_Paste!$I11183)-1),"")))</f>
        <v/>
      </c>
      <c r="D11186">
        <f>IF(GL_Paste!$B11183="","",IFERROR(INDEX(DeptName,MATCH($C11186,DeptTag,0)),"UNALLOCATED"))</f>
        <v/>
      </c>
      <c r="E11186">
        <f>IF(GL_Paste!$B11183="","",IFERROR(INDEX(AcctCat,MATCH(GL_Paste!$B11183&amp;"",AcctCode,0)),"UNKNOWN"))</f>
        <v/>
      </c>
      <c r="F11186">
        <f>IF(GL_Paste!$B11183="","",IFERROR(INDEX(AcctSub,MATCH(GL_Paste!$B11183&amp;"",AcctCode,0)),"UNKNOWN"))</f>
        <v/>
      </c>
    </row>
    <row r="11187">
      <c r="A11187" s="40">
        <f>IF(GL_Paste!$B11184="","",N(GL_Paste!$H11184)-N(GL_Paste!$G11184))</f>
        <v/>
      </c>
      <c r="B11187" s="43">
        <f>IF(GL_Paste!$B11184="","",DATE(YEAR(GL_Paste!$E11184),MONTH(GL_Paste!$E11184),1))</f>
        <v/>
      </c>
      <c r="C11187">
        <f>IF(GL_Paste!$B11184="","",IF(TRIM(GL_Paste!$M11184)&lt;&gt;"",TRIM(GL_Paste!$M11184),IFERROR(MID(GL_Paste!$I11184,FIND("[",GL_Paste!$I11184)+1,FIND("]",GL_Paste!$I11184)-FIND("[",GL_Paste!$I11184)-1),"")))</f>
        <v/>
      </c>
      <c r="D11187">
        <f>IF(GL_Paste!$B11184="","",IFERROR(INDEX(DeptName,MATCH($C11187,DeptTag,0)),"UNALLOCATED"))</f>
        <v/>
      </c>
      <c r="E11187">
        <f>IF(GL_Paste!$B11184="","",IFERROR(INDEX(AcctCat,MATCH(GL_Paste!$B11184&amp;"",AcctCode,0)),"UNKNOWN"))</f>
        <v/>
      </c>
      <c r="F11187">
        <f>IF(GL_Paste!$B11184="","",IFERROR(INDEX(AcctSub,MATCH(GL_Paste!$B11184&amp;"",AcctCode,0)),"UNKNOWN"))</f>
        <v/>
      </c>
    </row>
    <row r="11188">
      <c r="A11188" s="40">
        <f>IF(GL_Paste!$B11185="","",N(GL_Paste!$H11185)-N(GL_Paste!$G11185))</f>
        <v/>
      </c>
      <c r="B11188" s="43">
        <f>IF(GL_Paste!$B11185="","",DATE(YEAR(GL_Paste!$E11185),MONTH(GL_Paste!$E11185),1))</f>
        <v/>
      </c>
      <c r="C11188">
        <f>IF(GL_Paste!$B11185="","",IF(TRIM(GL_Paste!$M11185)&lt;&gt;"",TRIM(GL_Paste!$M11185),IFERROR(MID(GL_Paste!$I11185,FIND("[",GL_Paste!$I11185)+1,FIND("]",GL_Paste!$I11185)-FIND("[",GL_Paste!$I11185)-1),"")))</f>
        <v/>
      </c>
      <c r="D11188">
        <f>IF(GL_Paste!$B11185="","",IFERROR(INDEX(DeptName,MATCH($C11188,DeptTag,0)),"UNALLOCATED"))</f>
        <v/>
      </c>
      <c r="E11188">
        <f>IF(GL_Paste!$B11185="","",IFERROR(INDEX(AcctCat,MATCH(GL_Paste!$B11185&amp;"",AcctCode,0)),"UNKNOWN"))</f>
        <v/>
      </c>
      <c r="F11188">
        <f>IF(GL_Paste!$B11185="","",IFERROR(INDEX(AcctSub,MATCH(GL_Paste!$B11185&amp;"",AcctCode,0)),"UNKNOWN"))</f>
        <v/>
      </c>
    </row>
    <row r="11189">
      <c r="A11189" s="40">
        <f>IF(GL_Paste!$B11186="","",N(GL_Paste!$H11186)-N(GL_Paste!$G11186))</f>
        <v/>
      </c>
      <c r="B11189" s="43">
        <f>IF(GL_Paste!$B11186="","",DATE(YEAR(GL_Paste!$E11186),MONTH(GL_Paste!$E11186),1))</f>
        <v/>
      </c>
      <c r="C11189">
        <f>IF(GL_Paste!$B11186="","",IF(TRIM(GL_Paste!$M11186)&lt;&gt;"",TRIM(GL_Paste!$M11186),IFERROR(MID(GL_Paste!$I11186,FIND("[",GL_Paste!$I11186)+1,FIND("]",GL_Paste!$I11186)-FIND("[",GL_Paste!$I11186)-1),"")))</f>
        <v/>
      </c>
      <c r="D11189">
        <f>IF(GL_Paste!$B11186="","",IFERROR(INDEX(DeptName,MATCH($C11189,DeptTag,0)),"UNALLOCATED"))</f>
        <v/>
      </c>
      <c r="E11189">
        <f>IF(GL_Paste!$B11186="","",IFERROR(INDEX(AcctCat,MATCH(GL_Paste!$B11186&amp;"",AcctCode,0)),"UNKNOWN"))</f>
        <v/>
      </c>
      <c r="F11189">
        <f>IF(GL_Paste!$B11186="","",IFERROR(INDEX(AcctSub,MATCH(GL_Paste!$B11186&amp;"",AcctCode,0)),"UNKNOWN"))</f>
        <v/>
      </c>
    </row>
    <row r="11190">
      <c r="A11190" s="40">
        <f>IF(GL_Paste!$B11187="","",N(GL_Paste!$H11187)-N(GL_Paste!$G11187))</f>
        <v/>
      </c>
      <c r="B11190" s="43">
        <f>IF(GL_Paste!$B11187="","",DATE(YEAR(GL_Paste!$E11187),MONTH(GL_Paste!$E11187),1))</f>
        <v/>
      </c>
      <c r="C11190">
        <f>IF(GL_Paste!$B11187="","",IF(TRIM(GL_Paste!$M11187)&lt;&gt;"",TRIM(GL_Paste!$M11187),IFERROR(MID(GL_Paste!$I11187,FIND("[",GL_Paste!$I11187)+1,FIND("]",GL_Paste!$I11187)-FIND("[",GL_Paste!$I11187)-1),"")))</f>
        <v/>
      </c>
      <c r="D11190">
        <f>IF(GL_Paste!$B11187="","",IFERROR(INDEX(DeptName,MATCH($C11190,DeptTag,0)),"UNALLOCATED"))</f>
        <v/>
      </c>
      <c r="E11190">
        <f>IF(GL_Paste!$B11187="","",IFERROR(INDEX(AcctCat,MATCH(GL_Paste!$B11187&amp;"",AcctCode,0)),"UNKNOWN"))</f>
        <v/>
      </c>
      <c r="F11190">
        <f>IF(GL_Paste!$B11187="","",IFERROR(INDEX(AcctSub,MATCH(GL_Paste!$B11187&amp;"",AcctCode,0)),"UNKNOWN"))</f>
        <v/>
      </c>
    </row>
    <row r="11191">
      <c r="A11191" s="40">
        <f>IF(GL_Paste!$B11188="","",N(GL_Paste!$H11188)-N(GL_Paste!$G11188))</f>
        <v/>
      </c>
      <c r="B11191" s="43">
        <f>IF(GL_Paste!$B11188="","",DATE(YEAR(GL_Paste!$E11188),MONTH(GL_Paste!$E11188),1))</f>
        <v/>
      </c>
      <c r="C11191">
        <f>IF(GL_Paste!$B11188="","",IF(TRIM(GL_Paste!$M11188)&lt;&gt;"",TRIM(GL_Paste!$M11188),IFERROR(MID(GL_Paste!$I11188,FIND("[",GL_Paste!$I11188)+1,FIND("]",GL_Paste!$I11188)-FIND("[",GL_Paste!$I11188)-1),"")))</f>
        <v/>
      </c>
      <c r="D11191">
        <f>IF(GL_Paste!$B11188="","",IFERROR(INDEX(DeptName,MATCH($C11191,DeptTag,0)),"UNALLOCATED"))</f>
        <v/>
      </c>
      <c r="E11191">
        <f>IF(GL_Paste!$B11188="","",IFERROR(INDEX(AcctCat,MATCH(GL_Paste!$B11188&amp;"",AcctCode,0)),"UNKNOWN"))</f>
        <v/>
      </c>
      <c r="F11191">
        <f>IF(GL_Paste!$B11188="","",IFERROR(INDEX(AcctSub,MATCH(GL_Paste!$B11188&amp;"",AcctCode,0)),"UNKNOWN"))</f>
        <v/>
      </c>
    </row>
    <row r="11192">
      <c r="A11192" s="40">
        <f>IF(GL_Paste!$B11189="","",N(GL_Paste!$H11189)-N(GL_Paste!$G11189))</f>
        <v/>
      </c>
      <c r="B11192" s="43">
        <f>IF(GL_Paste!$B11189="","",DATE(YEAR(GL_Paste!$E11189),MONTH(GL_Paste!$E11189),1))</f>
        <v/>
      </c>
      <c r="C11192">
        <f>IF(GL_Paste!$B11189="","",IF(TRIM(GL_Paste!$M11189)&lt;&gt;"",TRIM(GL_Paste!$M11189),IFERROR(MID(GL_Paste!$I11189,FIND("[",GL_Paste!$I11189)+1,FIND("]",GL_Paste!$I11189)-FIND("[",GL_Paste!$I11189)-1),"")))</f>
        <v/>
      </c>
      <c r="D11192">
        <f>IF(GL_Paste!$B11189="","",IFERROR(INDEX(DeptName,MATCH($C11192,DeptTag,0)),"UNALLOCATED"))</f>
        <v/>
      </c>
      <c r="E11192">
        <f>IF(GL_Paste!$B11189="","",IFERROR(INDEX(AcctCat,MATCH(GL_Paste!$B11189&amp;"",AcctCode,0)),"UNKNOWN"))</f>
        <v/>
      </c>
      <c r="F11192">
        <f>IF(GL_Paste!$B11189="","",IFERROR(INDEX(AcctSub,MATCH(GL_Paste!$B11189&amp;"",AcctCode,0)),"UNKNOWN"))</f>
        <v/>
      </c>
    </row>
    <row r="11193">
      <c r="A11193" s="40">
        <f>IF(GL_Paste!$B11190="","",N(GL_Paste!$H11190)-N(GL_Paste!$G11190))</f>
        <v/>
      </c>
      <c r="B11193" s="43">
        <f>IF(GL_Paste!$B11190="","",DATE(YEAR(GL_Paste!$E11190),MONTH(GL_Paste!$E11190),1))</f>
        <v/>
      </c>
      <c r="C11193">
        <f>IF(GL_Paste!$B11190="","",IF(TRIM(GL_Paste!$M11190)&lt;&gt;"",TRIM(GL_Paste!$M11190),IFERROR(MID(GL_Paste!$I11190,FIND("[",GL_Paste!$I11190)+1,FIND("]",GL_Paste!$I11190)-FIND("[",GL_Paste!$I11190)-1),"")))</f>
        <v/>
      </c>
      <c r="D11193">
        <f>IF(GL_Paste!$B11190="","",IFERROR(INDEX(DeptName,MATCH($C11193,DeptTag,0)),"UNALLOCATED"))</f>
        <v/>
      </c>
      <c r="E11193">
        <f>IF(GL_Paste!$B11190="","",IFERROR(INDEX(AcctCat,MATCH(GL_Paste!$B11190&amp;"",AcctCode,0)),"UNKNOWN"))</f>
        <v/>
      </c>
      <c r="F11193">
        <f>IF(GL_Paste!$B11190="","",IFERROR(INDEX(AcctSub,MATCH(GL_Paste!$B11190&amp;"",AcctCode,0)),"UNKNOWN"))</f>
        <v/>
      </c>
    </row>
    <row r="11194">
      <c r="A11194" s="40">
        <f>IF(GL_Paste!$B11191="","",N(GL_Paste!$H11191)-N(GL_Paste!$G11191))</f>
        <v/>
      </c>
      <c r="B11194" s="43">
        <f>IF(GL_Paste!$B11191="","",DATE(YEAR(GL_Paste!$E11191),MONTH(GL_Paste!$E11191),1))</f>
        <v/>
      </c>
      <c r="C11194">
        <f>IF(GL_Paste!$B11191="","",IF(TRIM(GL_Paste!$M11191)&lt;&gt;"",TRIM(GL_Paste!$M11191),IFERROR(MID(GL_Paste!$I11191,FIND("[",GL_Paste!$I11191)+1,FIND("]",GL_Paste!$I11191)-FIND("[",GL_Paste!$I11191)-1),"")))</f>
        <v/>
      </c>
      <c r="D11194">
        <f>IF(GL_Paste!$B11191="","",IFERROR(INDEX(DeptName,MATCH($C11194,DeptTag,0)),"UNALLOCATED"))</f>
        <v/>
      </c>
      <c r="E11194">
        <f>IF(GL_Paste!$B11191="","",IFERROR(INDEX(AcctCat,MATCH(GL_Paste!$B11191&amp;"",AcctCode,0)),"UNKNOWN"))</f>
        <v/>
      </c>
      <c r="F11194">
        <f>IF(GL_Paste!$B11191="","",IFERROR(INDEX(AcctSub,MATCH(GL_Paste!$B11191&amp;"",AcctCode,0)),"UNKNOWN"))</f>
        <v/>
      </c>
    </row>
    <row r="11195">
      <c r="A11195" s="40">
        <f>IF(GL_Paste!$B11192="","",N(GL_Paste!$H11192)-N(GL_Paste!$G11192))</f>
        <v/>
      </c>
      <c r="B11195" s="43">
        <f>IF(GL_Paste!$B11192="","",DATE(YEAR(GL_Paste!$E11192),MONTH(GL_Paste!$E11192),1))</f>
        <v/>
      </c>
      <c r="C11195">
        <f>IF(GL_Paste!$B11192="","",IF(TRIM(GL_Paste!$M11192)&lt;&gt;"",TRIM(GL_Paste!$M11192),IFERROR(MID(GL_Paste!$I11192,FIND("[",GL_Paste!$I11192)+1,FIND("]",GL_Paste!$I11192)-FIND("[",GL_Paste!$I11192)-1),"")))</f>
        <v/>
      </c>
      <c r="D11195">
        <f>IF(GL_Paste!$B11192="","",IFERROR(INDEX(DeptName,MATCH($C11195,DeptTag,0)),"UNALLOCATED"))</f>
        <v/>
      </c>
      <c r="E11195">
        <f>IF(GL_Paste!$B11192="","",IFERROR(INDEX(AcctCat,MATCH(GL_Paste!$B11192&amp;"",AcctCode,0)),"UNKNOWN"))</f>
        <v/>
      </c>
      <c r="F11195">
        <f>IF(GL_Paste!$B11192="","",IFERROR(INDEX(AcctSub,MATCH(GL_Paste!$B11192&amp;"",AcctCode,0)),"UNKNOWN"))</f>
        <v/>
      </c>
    </row>
    <row r="11196">
      <c r="A11196" s="40">
        <f>IF(GL_Paste!$B11193="","",N(GL_Paste!$H11193)-N(GL_Paste!$G11193))</f>
        <v/>
      </c>
      <c r="B11196" s="43">
        <f>IF(GL_Paste!$B11193="","",DATE(YEAR(GL_Paste!$E11193),MONTH(GL_Paste!$E11193),1))</f>
        <v/>
      </c>
      <c r="C11196">
        <f>IF(GL_Paste!$B11193="","",IF(TRIM(GL_Paste!$M11193)&lt;&gt;"",TRIM(GL_Paste!$M11193),IFERROR(MID(GL_Paste!$I11193,FIND("[",GL_Paste!$I11193)+1,FIND("]",GL_Paste!$I11193)-FIND("[",GL_Paste!$I11193)-1),"")))</f>
        <v/>
      </c>
      <c r="D11196">
        <f>IF(GL_Paste!$B11193="","",IFERROR(INDEX(DeptName,MATCH($C11196,DeptTag,0)),"UNALLOCATED"))</f>
        <v/>
      </c>
      <c r="E11196">
        <f>IF(GL_Paste!$B11193="","",IFERROR(INDEX(AcctCat,MATCH(GL_Paste!$B11193&amp;"",AcctCode,0)),"UNKNOWN"))</f>
        <v/>
      </c>
      <c r="F11196">
        <f>IF(GL_Paste!$B11193="","",IFERROR(INDEX(AcctSub,MATCH(GL_Paste!$B11193&amp;"",AcctCode,0)),"UNKNOWN"))</f>
        <v/>
      </c>
    </row>
    <row r="11197">
      <c r="A11197" s="40">
        <f>IF(GL_Paste!$B11194="","",N(GL_Paste!$H11194)-N(GL_Paste!$G11194))</f>
        <v/>
      </c>
      <c r="B11197" s="43">
        <f>IF(GL_Paste!$B11194="","",DATE(YEAR(GL_Paste!$E11194),MONTH(GL_Paste!$E11194),1))</f>
        <v/>
      </c>
      <c r="C11197">
        <f>IF(GL_Paste!$B11194="","",IF(TRIM(GL_Paste!$M11194)&lt;&gt;"",TRIM(GL_Paste!$M11194),IFERROR(MID(GL_Paste!$I11194,FIND("[",GL_Paste!$I11194)+1,FIND("]",GL_Paste!$I11194)-FIND("[",GL_Paste!$I11194)-1),"")))</f>
        <v/>
      </c>
      <c r="D11197">
        <f>IF(GL_Paste!$B11194="","",IFERROR(INDEX(DeptName,MATCH($C11197,DeptTag,0)),"UNALLOCATED"))</f>
        <v/>
      </c>
      <c r="E11197">
        <f>IF(GL_Paste!$B11194="","",IFERROR(INDEX(AcctCat,MATCH(GL_Paste!$B11194&amp;"",AcctCode,0)),"UNKNOWN"))</f>
        <v/>
      </c>
      <c r="F11197">
        <f>IF(GL_Paste!$B11194="","",IFERROR(INDEX(AcctSub,MATCH(GL_Paste!$B11194&amp;"",AcctCode,0)),"UNKNOWN"))</f>
        <v/>
      </c>
    </row>
    <row r="11198">
      <c r="A11198" s="40">
        <f>IF(GL_Paste!$B11195="","",N(GL_Paste!$H11195)-N(GL_Paste!$G11195))</f>
        <v/>
      </c>
      <c r="B11198" s="43">
        <f>IF(GL_Paste!$B11195="","",DATE(YEAR(GL_Paste!$E11195),MONTH(GL_Paste!$E11195),1))</f>
        <v/>
      </c>
      <c r="C11198">
        <f>IF(GL_Paste!$B11195="","",IF(TRIM(GL_Paste!$M11195)&lt;&gt;"",TRIM(GL_Paste!$M11195),IFERROR(MID(GL_Paste!$I11195,FIND("[",GL_Paste!$I11195)+1,FIND("]",GL_Paste!$I11195)-FIND("[",GL_Paste!$I11195)-1),"")))</f>
        <v/>
      </c>
      <c r="D11198">
        <f>IF(GL_Paste!$B11195="","",IFERROR(INDEX(DeptName,MATCH($C11198,DeptTag,0)),"UNALLOCATED"))</f>
        <v/>
      </c>
      <c r="E11198">
        <f>IF(GL_Paste!$B11195="","",IFERROR(INDEX(AcctCat,MATCH(GL_Paste!$B11195&amp;"",AcctCode,0)),"UNKNOWN"))</f>
        <v/>
      </c>
      <c r="F11198">
        <f>IF(GL_Paste!$B11195="","",IFERROR(INDEX(AcctSub,MATCH(GL_Paste!$B11195&amp;"",AcctCode,0)),"UNKNOWN"))</f>
        <v/>
      </c>
    </row>
    <row r="11199">
      <c r="A11199" s="40">
        <f>IF(GL_Paste!$B11196="","",N(GL_Paste!$H11196)-N(GL_Paste!$G11196))</f>
        <v/>
      </c>
      <c r="B11199" s="43">
        <f>IF(GL_Paste!$B11196="","",DATE(YEAR(GL_Paste!$E11196),MONTH(GL_Paste!$E11196),1))</f>
        <v/>
      </c>
      <c r="C11199">
        <f>IF(GL_Paste!$B11196="","",IF(TRIM(GL_Paste!$M11196)&lt;&gt;"",TRIM(GL_Paste!$M11196),IFERROR(MID(GL_Paste!$I11196,FIND("[",GL_Paste!$I11196)+1,FIND("]",GL_Paste!$I11196)-FIND("[",GL_Paste!$I11196)-1),"")))</f>
        <v/>
      </c>
      <c r="D11199">
        <f>IF(GL_Paste!$B11196="","",IFERROR(INDEX(DeptName,MATCH($C11199,DeptTag,0)),"UNALLOCATED"))</f>
        <v/>
      </c>
      <c r="E11199">
        <f>IF(GL_Paste!$B11196="","",IFERROR(INDEX(AcctCat,MATCH(GL_Paste!$B11196&amp;"",AcctCode,0)),"UNKNOWN"))</f>
        <v/>
      </c>
      <c r="F11199">
        <f>IF(GL_Paste!$B11196="","",IFERROR(INDEX(AcctSub,MATCH(GL_Paste!$B11196&amp;"",AcctCode,0)),"UNKNOWN"))</f>
        <v/>
      </c>
    </row>
    <row r="11200">
      <c r="A11200" s="40">
        <f>IF(GL_Paste!$B11197="","",N(GL_Paste!$H11197)-N(GL_Paste!$G11197))</f>
        <v/>
      </c>
      <c r="B11200" s="43">
        <f>IF(GL_Paste!$B11197="","",DATE(YEAR(GL_Paste!$E11197),MONTH(GL_Paste!$E11197),1))</f>
        <v/>
      </c>
      <c r="C11200">
        <f>IF(GL_Paste!$B11197="","",IF(TRIM(GL_Paste!$M11197)&lt;&gt;"",TRIM(GL_Paste!$M11197),IFERROR(MID(GL_Paste!$I11197,FIND("[",GL_Paste!$I11197)+1,FIND("]",GL_Paste!$I11197)-FIND("[",GL_Paste!$I11197)-1),"")))</f>
        <v/>
      </c>
      <c r="D11200">
        <f>IF(GL_Paste!$B11197="","",IFERROR(INDEX(DeptName,MATCH($C11200,DeptTag,0)),"UNALLOCATED"))</f>
        <v/>
      </c>
      <c r="E11200">
        <f>IF(GL_Paste!$B11197="","",IFERROR(INDEX(AcctCat,MATCH(GL_Paste!$B11197&amp;"",AcctCode,0)),"UNKNOWN"))</f>
        <v/>
      </c>
      <c r="F11200">
        <f>IF(GL_Paste!$B11197="","",IFERROR(INDEX(AcctSub,MATCH(GL_Paste!$B11197&amp;"",AcctCode,0)),"UNKNOWN"))</f>
        <v/>
      </c>
    </row>
    <row r="11201">
      <c r="A11201" s="40">
        <f>IF(GL_Paste!$B11198="","",N(GL_Paste!$H11198)-N(GL_Paste!$G11198))</f>
        <v/>
      </c>
      <c r="B11201" s="43">
        <f>IF(GL_Paste!$B11198="","",DATE(YEAR(GL_Paste!$E11198),MONTH(GL_Paste!$E11198),1))</f>
        <v/>
      </c>
      <c r="C11201">
        <f>IF(GL_Paste!$B11198="","",IF(TRIM(GL_Paste!$M11198)&lt;&gt;"",TRIM(GL_Paste!$M11198),IFERROR(MID(GL_Paste!$I11198,FIND("[",GL_Paste!$I11198)+1,FIND("]",GL_Paste!$I11198)-FIND("[",GL_Paste!$I11198)-1),"")))</f>
        <v/>
      </c>
      <c r="D11201">
        <f>IF(GL_Paste!$B11198="","",IFERROR(INDEX(DeptName,MATCH($C11201,DeptTag,0)),"UNALLOCATED"))</f>
        <v/>
      </c>
      <c r="E11201">
        <f>IF(GL_Paste!$B11198="","",IFERROR(INDEX(AcctCat,MATCH(GL_Paste!$B11198&amp;"",AcctCode,0)),"UNKNOWN"))</f>
        <v/>
      </c>
      <c r="F11201">
        <f>IF(GL_Paste!$B11198="","",IFERROR(INDEX(AcctSub,MATCH(GL_Paste!$B11198&amp;"",AcctCode,0)),"UNKNOWN"))</f>
        <v/>
      </c>
    </row>
    <row r="11202">
      <c r="A11202" s="40">
        <f>IF(GL_Paste!$B11199="","",N(GL_Paste!$H11199)-N(GL_Paste!$G11199))</f>
        <v/>
      </c>
      <c r="B11202" s="43">
        <f>IF(GL_Paste!$B11199="","",DATE(YEAR(GL_Paste!$E11199),MONTH(GL_Paste!$E11199),1))</f>
        <v/>
      </c>
      <c r="C11202">
        <f>IF(GL_Paste!$B11199="","",IF(TRIM(GL_Paste!$M11199)&lt;&gt;"",TRIM(GL_Paste!$M11199),IFERROR(MID(GL_Paste!$I11199,FIND("[",GL_Paste!$I11199)+1,FIND("]",GL_Paste!$I11199)-FIND("[",GL_Paste!$I11199)-1),"")))</f>
        <v/>
      </c>
      <c r="D11202">
        <f>IF(GL_Paste!$B11199="","",IFERROR(INDEX(DeptName,MATCH($C11202,DeptTag,0)),"UNALLOCATED"))</f>
        <v/>
      </c>
      <c r="E11202">
        <f>IF(GL_Paste!$B11199="","",IFERROR(INDEX(AcctCat,MATCH(GL_Paste!$B11199&amp;"",AcctCode,0)),"UNKNOWN"))</f>
        <v/>
      </c>
      <c r="F11202">
        <f>IF(GL_Paste!$B11199="","",IFERROR(INDEX(AcctSub,MATCH(GL_Paste!$B11199&amp;"",AcctCode,0)),"UNKNOWN"))</f>
        <v/>
      </c>
    </row>
    <row r="11203">
      <c r="A11203" s="40">
        <f>IF(GL_Paste!$B11200="","",N(GL_Paste!$H11200)-N(GL_Paste!$G11200))</f>
        <v/>
      </c>
      <c r="B11203" s="43">
        <f>IF(GL_Paste!$B11200="","",DATE(YEAR(GL_Paste!$E11200),MONTH(GL_Paste!$E11200),1))</f>
        <v/>
      </c>
      <c r="C11203">
        <f>IF(GL_Paste!$B11200="","",IF(TRIM(GL_Paste!$M11200)&lt;&gt;"",TRIM(GL_Paste!$M11200),IFERROR(MID(GL_Paste!$I11200,FIND("[",GL_Paste!$I11200)+1,FIND("]",GL_Paste!$I11200)-FIND("[",GL_Paste!$I11200)-1),"")))</f>
        <v/>
      </c>
      <c r="D11203">
        <f>IF(GL_Paste!$B11200="","",IFERROR(INDEX(DeptName,MATCH($C11203,DeptTag,0)),"UNALLOCATED"))</f>
        <v/>
      </c>
      <c r="E11203">
        <f>IF(GL_Paste!$B11200="","",IFERROR(INDEX(AcctCat,MATCH(GL_Paste!$B11200&amp;"",AcctCode,0)),"UNKNOWN"))</f>
        <v/>
      </c>
      <c r="F11203">
        <f>IF(GL_Paste!$B11200="","",IFERROR(INDEX(AcctSub,MATCH(GL_Paste!$B11200&amp;"",AcctCode,0)),"UNKNOWN"))</f>
        <v/>
      </c>
    </row>
    <row r="11204">
      <c r="A11204" s="40">
        <f>IF(GL_Paste!$B11201="","",N(GL_Paste!$H11201)-N(GL_Paste!$G11201))</f>
        <v/>
      </c>
      <c r="B11204" s="43">
        <f>IF(GL_Paste!$B11201="","",DATE(YEAR(GL_Paste!$E11201),MONTH(GL_Paste!$E11201),1))</f>
        <v/>
      </c>
      <c r="C11204">
        <f>IF(GL_Paste!$B11201="","",IF(TRIM(GL_Paste!$M11201)&lt;&gt;"",TRIM(GL_Paste!$M11201),IFERROR(MID(GL_Paste!$I11201,FIND("[",GL_Paste!$I11201)+1,FIND("]",GL_Paste!$I11201)-FIND("[",GL_Paste!$I11201)-1),"")))</f>
        <v/>
      </c>
      <c r="D11204">
        <f>IF(GL_Paste!$B11201="","",IFERROR(INDEX(DeptName,MATCH($C11204,DeptTag,0)),"UNALLOCATED"))</f>
        <v/>
      </c>
      <c r="E11204">
        <f>IF(GL_Paste!$B11201="","",IFERROR(INDEX(AcctCat,MATCH(GL_Paste!$B11201&amp;"",AcctCode,0)),"UNKNOWN"))</f>
        <v/>
      </c>
      <c r="F11204">
        <f>IF(GL_Paste!$B11201="","",IFERROR(INDEX(AcctSub,MATCH(GL_Paste!$B11201&amp;"",AcctCode,0)),"UNKNOWN"))</f>
        <v/>
      </c>
    </row>
    <row r="11205">
      <c r="A11205" s="40">
        <f>IF(GL_Paste!$B11202="","",N(GL_Paste!$H11202)-N(GL_Paste!$G11202))</f>
        <v/>
      </c>
      <c r="B11205" s="43">
        <f>IF(GL_Paste!$B11202="","",DATE(YEAR(GL_Paste!$E11202),MONTH(GL_Paste!$E11202),1))</f>
        <v/>
      </c>
      <c r="C11205">
        <f>IF(GL_Paste!$B11202="","",IF(TRIM(GL_Paste!$M11202)&lt;&gt;"",TRIM(GL_Paste!$M11202),IFERROR(MID(GL_Paste!$I11202,FIND("[",GL_Paste!$I11202)+1,FIND("]",GL_Paste!$I11202)-FIND("[",GL_Paste!$I11202)-1),"")))</f>
        <v/>
      </c>
      <c r="D11205">
        <f>IF(GL_Paste!$B11202="","",IFERROR(INDEX(DeptName,MATCH($C11205,DeptTag,0)),"UNALLOCATED"))</f>
        <v/>
      </c>
      <c r="E11205">
        <f>IF(GL_Paste!$B11202="","",IFERROR(INDEX(AcctCat,MATCH(GL_Paste!$B11202&amp;"",AcctCode,0)),"UNKNOWN"))</f>
        <v/>
      </c>
      <c r="F11205">
        <f>IF(GL_Paste!$B11202="","",IFERROR(INDEX(AcctSub,MATCH(GL_Paste!$B11202&amp;"",AcctCode,0)),"UNKNOWN"))</f>
        <v/>
      </c>
    </row>
    <row r="11206">
      <c r="A11206" s="40">
        <f>IF(GL_Paste!$B11203="","",N(GL_Paste!$H11203)-N(GL_Paste!$G11203))</f>
        <v/>
      </c>
      <c r="B11206" s="43">
        <f>IF(GL_Paste!$B11203="","",DATE(YEAR(GL_Paste!$E11203),MONTH(GL_Paste!$E11203),1))</f>
        <v/>
      </c>
      <c r="C11206">
        <f>IF(GL_Paste!$B11203="","",IF(TRIM(GL_Paste!$M11203)&lt;&gt;"",TRIM(GL_Paste!$M11203),IFERROR(MID(GL_Paste!$I11203,FIND("[",GL_Paste!$I11203)+1,FIND("]",GL_Paste!$I11203)-FIND("[",GL_Paste!$I11203)-1),"")))</f>
        <v/>
      </c>
      <c r="D11206">
        <f>IF(GL_Paste!$B11203="","",IFERROR(INDEX(DeptName,MATCH($C11206,DeptTag,0)),"UNALLOCATED"))</f>
        <v/>
      </c>
      <c r="E11206">
        <f>IF(GL_Paste!$B11203="","",IFERROR(INDEX(AcctCat,MATCH(GL_Paste!$B11203&amp;"",AcctCode,0)),"UNKNOWN"))</f>
        <v/>
      </c>
      <c r="F11206">
        <f>IF(GL_Paste!$B11203="","",IFERROR(INDEX(AcctSub,MATCH(GL_Paste!$B11203&amp;"",AcctCode,0)),"UNKNOWN"))</f>
        <v/>
      </c>
    </row>
    <row r="11207">
      <c r="A11207" s="40">
        <f>IF(GL_Paste!$B11204="","",N(GL_Paste!$H11204)-N(GL_Paste!$G11204))</f>
        <v/>
      </c>
      <c r="B11207" s="43">
        <f>IF(GL_Paste!$B11204="","",DATE(YEAR(GL_Paste!$E11204),MONTH(GL_Paste!$E11204),1))</f>
        <v/>
      </c>
      <c r="C11207">
        <f>IF(GL_Paste!$B11204="","",IF(TRIM(GL_Paste!$M11204)&lt;&gt;"",TRIM(GL_Paste!$M11204),IFERROR(MID(GL_Paste!$I11204,FIND("[",GL_Paste!$I11204)+1,FIND("]",GL_Paste!$I11204)-FIND("[",GL_Paste!$I11204)-1),"")))</f>
        <v/>
      </c>
      <c r="D11207">
        <f>IF(GL_Paste!$B11204="","",IFERROR(INDEX(DeptName,MATCH($C11207,DeptTag,0)),"UNALLOCATED"))</f>
        <v/>
      </c>
      <c r="E11207">
        <f>IF(GL_Paste!$B11204="","",IFERROR(INDEX(AcctCat,MATCH(GL_Paste!$B11204&amp;"",AcctCode,0)),"UNKNOWN"))</f>
        <v/>
      </c>
      <c r="F11207">
        <f>IF(GL_Paste!$B11204="","",IFERROR(INDEX(AcctSub,MATCH(GL_Paste!$B11204&amp;"",AcctCode,0)),"UNKNOWN"))</f>
        <v/>
      </c>
    </row>
    <row r="11208">
      <c r="A11208" s="40">
        <f>IF(GL_Paste!$B11205="","",N(GL_Paste!$H11205)-N(GL_Paste!$G11205))</f>
        <v/>
      </c>
      <c r="B11208" s="43">
        <f>IF(GL_Paste!$B11205="","",DATE(YEAR(GL_Paste!$E11205),MONTH(GL_Paste!$E11205),1))</f>
        <v/>
      </c>
      <c r="C11208">
        <f>IF(GL_Paste!$B11205="","",IF(TRIM(GL_Paste!$M11205)&lt;&gt;"",TRIM(GL_Paste!$M11205),IFERROR(MID(GL_Paste!$I11205,FIND("[",GL_Paste!$I11205)+1,FIND("]",GL_Paste!$I11205)-FIND("[",GL_Paste!$I11205)-1),"")))</f>
        <v/>
      </c>
      <c r="D11208">
        <f>IF(GL_Paste!$B11205="","",IFERROR(INDEX(DeptName,MATCH($C11208,DeptTag,0)),"UNALLOCATED"))</f>
        <v/>
      </c>
      <c r="E11208">
        <f>IF(GL_Paste!$B11205="","",IFERROR(INDEX(AcctCat,MATCH(GL_Paste!$B11205&amp;"",AcctCode,0)),"UNKNOWN"))</f>
        <v/>
      </c>
      <c r="F11208">
        <f>IF(GL_Paste!$B11205="","",IFERROR(INDEX(AcctSub,MATCH(GL_Paste!$B11205&amp;"",AcctCode,0)),"UNKNOWN"))</f>
        <v/>
      </c>
    </row>
    <row r="11209">
      <c r="A11209" s="40">
        <f>IF(GL_Paste!$B11206="","",N(GL_Paste!$H11206)-N(GL_Paste!$G11206))</f>
        <v/>
      </c>
      <c r="B11209" s="43">
        <f>IF(GL_Paste!$B11206="","",DATE(YEAR(GL_Paste!$E11206),MONTH(GL_Paste!$E11206),1))</f>
        <v/>
      </c>
      <c r="C11209">
        <f>IF(GL_Paste!$B11206="","",IF(TRIM(GL_Paste!$M11206)&lt;&gt;"",TRIM(GL_Paste!$M11206),IFERROR(MID(GL_Paste!$I11206,FIND("[",GL_Paste!$I11206)+1,FIND("]",GL_Paste!$I11206)-FIND("[",GL_Paste!$I11206)-1),"")))</f>
        <v/>
      </c>
      <c r="D11209">
        <f>IF(GL_Paste!$B11206="","",IFERROR(INDEX(DeptName,MATCH($C11209,DeptTag,0)),"UNALLOCATED"))</f>
        <v/>
      </c>
      <c r="E11209">
        <f>IF(GL_Paste!$B11206="","",IFERROR(INDEX(AcctCat,MATCH(GL_Paste!$B11206&amp;"",AcctCode,0)),"UNKNOWN"))</f>
        <v/>
      </c>
      <c r="F11209">
        <f>IF(GL_Paste!$B11206="","",IFERROR(INDEX(AcctSub,MATCH(GL_Paste!$B11206&amp;"",AcctCode,0)),"UNKNOWN"))</f>
        <v/>
      </c>
    </row>
    <row r="11210">
      <c r="A11210" s="40">
        <f>IF(GL_Paste!$B11207="","",N(GL_Paste!$H11207)-N(GL_Paste!$G11207))</f>
        <v/>
      </c>
      <c r="B11210" s="43">
        <f>IF(GL_Paste!$B11207="","",DATE(YEAR(GL_Paste!$E11207),MONTH(GL_Paste!$E11207),1))</f>
        <v/>
      </c>
      <c r="C11210">
        <f>IF(GL_Paste!$B11207="","",IF(TRIM(GL_Paste!$M11207)&lt;&gt;"",TRIM(GL_Paste!$M11207),IFERROR(MID(GL_Paste!$I11207,FIND("[",GL_Paste!$I11207)+1,FIND("]",GL_Paste!$I11207)-FIND("[",GL_Paste!$I11207)-1),"")))</f>
        <v/>
      </c>
      <c r="D11210">
        <f>IF(GL_Paste!$B11207="","",IFERROR(INDEX(DeptName,MATCH($C11210,DeptTag,0)),"UNALLOCATED"))</f>
        <v/>
      </c>
      <c r="E11210">
        <f>IF(GL_Paste!$B11207="","",IFERROR(INDEX(AcctCat,MATCH(GL_Paste!$B11207&amp;"",AcctCode,0)),"UNKNOWN"))</f>
        <v/>
      </c>
      <c r="F11210">
        <f>IF(GL_Paste!$B11207="","",IFERROR(INDEX(AcctSub,MATCH(GL_Paste!$B11207&amp;"",AcctCode,0)),"UNKNOWN"))</f>
        <v/>
      </c>
    </row>
    <row r="11211">
      <c r="A11211" s="40">
        <f>IF(GL_Paste!$B11208="","",N(GL_Paste!$H11208)-N(GL_Paste!$G11208))</f>
        <v/>
      </c>
      <c r="B11211" s="43">
        <f>IF(GL_Paste!$B11208="","",DATE(YEAR(GL_Paste!$E11208),MONTH(GL_Paste!$E11208),1))</f>
        <v/>
      </c>
      <c r="C11211">
        <f>IF(GL_Paste!$B11208="","",IF(TRIM(GL_Paste!$M11208)&lt;&gt;"",TRIM(GL_Paste!$M11208),IFERROR(MID(GL_Paste!$I11208,FIND("[",GL_Paste!$I11208)+1,FIND("]",GL_Paste!$I11208)-FIND("[",GL_Paste!$I11208)-1),"")))</f>
        <v/>
      </c>
      <c r="D11211">
        <f>IF(GL_Paste!$B11208="","",IFERROR(INDEX(DeptName,MATCH($C11211,DeptTag,0)),"UNALLOCATED"))</f>
        <v/>
      </c>
      <c r="E11211">
        <f>IF(GL_Paste!$B11208="","",IFERROR(INDEX(AcctCat,MATCH(GL_Paste!$B11208&amp;"",AcctCode,0)),"UNKNOWN"))</f>
        <v/>
      </c>
      <c r="F11211">
        <f>IF(GL_Paste!$B11208="","",IFERROR(INDEX(AcctSub,MATCH(GL_Paste!$B11208&amp;"",AcctCode,0)),"UNKNOWN"))</f>
        <v/>
      </c>
    </row>
    <row r="11212">
      <c r="A11212" s="40">
        <f>IF(GL_Paste!$B11209="","",N(GL_Paste!$H11209)-N(GL_Paste!$G11209))</f>
        <v/>
      </c>
      <c r="B11212" s="43">
        <f>IF(GL_Paste!$B11209="","",DATE(YEAR(GL_Paste!$E11209),MONTH(GL_Paste!$E11209),1))</f>
        <v/>
      </c>
      <c r="C11212">
        <f>IF(GL_Paste!$B11209="","",IF(TRIM(GL_Paste!$M11209)&lt;&gt;"",TRIM(GL_Paste!$M11209),IFERROR(MID(GL_Paste!$I11209,FIND("[",GL_Paste!$I11209)+1,FIND("]",GL_Paste!$I11209)-FIND("[",GL_Paste!$I11209)-1),"")))</f>
        <v/>
      </c>
      <c r="D11212">
        <f>IF(GL_Paste!$B11209="","",IFERROR(INDEX(DeptName,MATCH($C11212,DeptTag,0)),"UNALLOCATED"))</f>
        <v/>
      </c>
      <c r="E11212">
        <f>IF(GL_Paste!$B11209="","",IFERROR(INDEX(AcctCat,MATCH(GL_Paste!$B11209&amp;"",AcctCode,0)),"UNKNOWN"))</f>
        <v/>
      </c>
      <c r="F11212">
        <f>IF(GL_Paste!$B11209="","",IFERROR(INDEX(AcctSub,MATCH(GL_Paste!$B11209&amp;"",AcctCode,0)),"UNKNOWN"))</f>
        <v/>
      </c>
    </row>
    <row r="11213">
      <c r="A11213" s="40">
        <f>IF(GL_Paste!$B11210="","",N(GL_Paste!$H11210)-N(GL_Paste!$G11210))</f>
        <v/>
      </c>
      <c r="B11213" s="43">
        <f>IF(GL_Paste!$B11210="","",DATE(YEAR(GL_Paste!$E11210),MONTH(GL_Paste!$E11210),1))</f>
        <v/>
      </c>
      <c r="C11213">
        <f>IF(GL_Paste!$B11210="","",IF(TRIM(GL_Paste!$M11210)&lt;&gt;"",TRIM(GL_Paste!$M11210),IFERROR(MID(GL_Paste!$I11210,FIND("[",GL_Paste!$I11210)+1,FIND("]",GL_Paste!$I11210)-FIND("[",GL_Paste!$I11210)-1),"")))</f>
        <v/>
      </c>
      <c r="D11213">
        <f>IF(GL_Paste!$B11210="","",IFERROR(INDEX(DeptName,MATCH($C11213,DeptTag,0)),"UNALLOCATED"))</f>
        <v/>
      </c>
      <c r="E11213">
        <f>IF(GL_Paste!$B11210="","",IFERROR(INDEX(AcctCat,MATCH(GL_Paste!$B11210&amp;"",AcctCode,0)),"UNKNOWN"))</f>
        <v/>
      </c>
      <c r="F11213">
        <f>IF(GL_Paste!$B11210="","",IFERROR(INDEX(AcctSub,MATCH(GL_Paste!$B11210&amp;"",AcctCode,0)),"UNKNOWN"))</f>
        <v/>
      </c>
    </row>
    <row r="11214">
      <c r="A11214" s="40">
        <f>IF(GL_Paste!$B11211="","",N(GL_Paste!$H11211)-N(GL_Paste!$G11211))</f>
        <v/>
      </c>
      <c r="B11214" s="43">
        <f>IF(GL_Paste!$B11211="","",DATE(YEAR(GL_Paste!$E11211),MONTH(GL_Paste!$E11211),1))</f>
        <v/>
      </c>
      <c r="C11214">
        <f>IF(GL_Paste!$B11211="","",IF(TRIM(GL_Paste!$M11211)&lt;&gt;"",TRIM(GL_Paste!$M11211),IFERROR(MID(GL_Paste!$I11211,FIND("[",GL_Paste!$I11211)+1,FIND("]",GL_Paste!$I11211)-FIND("[",GL_Paste!$I11211)-1),"")))</f>
        <v/>
      </c>
      <c r="D11214">
        <f>IF(GL_Paste!$B11211="","",IFERROR(INDEX(DeptName,MATCH($C11214,DeptTag,0)),"UNALLOCATED"))</f>
        <v/>
      </c>
      <c r="E11214">
        <f>IF(GL_Paste!$B11211="","",IFERROR(INDEX(AcctCat,MATCH(GL_Paste!$B11211&amp;"",AcctCode,0)),"UNKNOWN"))</f>
        <v/>
      </c>
      <c r="F11214">
        <f>IF(GL_Paste!$B11211="","",IFERROR(INDEX(AcctSub,MATCH(GL_Paste!$B11211&amp;"",AcctCode,0)),"UNKNOWN"))</f>
        <v/>
      </c>
    </row>
    <row r="11215">
      <c r="A11215" s="40">
        <f>IF(GL_Paste!$B11212="","",N(GL_Paste!$H11212)-N(GL_Paste!$G11212))</f>
        <v/>
      </c>
      <c r="B11215" s="43">
        <f>IF(GL_Paste!$B11212="","",DATE(YEAR(GL_Paste!$E11212),MONTH(GL_Paste!$E11212),1))</f>
        <v/>
      </c>
      <c r="C11215">
        <f>IF(GL_Paste!$B11212="","",IF(TRIM(GL_Paste!$M11212)&lt;&gt;"",TRIM(GL_Paste!$M11212),IFERROR(MID(GL_Paste!$I11212,FIND("[",GL_Paste!$I11212)+1,FIND("]",GL_Paste!$I11212)-FIND("[",GL_Paste!$I11212)-1),"")))</f>
        <v/>
      </c>
      <c r="D11215">
        <f>IF(GL_Paste!$B11212="","",IFERROR(INDEX(DeptName,MATCH($C11215,DeptTag,0)),"UNALLOCATED"))</f>
        <v/>
      </c>
      <c r="E11215">
        <f>IF(GL_Paste!$B11212="","",IFERROR(INDEX(AcctCat,MATCH(GL_Paste!$B11212&amp;"",AcctCode,0)),"UNKNOWN"))</f>
        <v/>
      </c>
      <c r="F11215">
        <f>IF(GL_Paste!$B11212="","",IFERROR(INDEX(AcctSub,MATCH(GL_Paste!$B11212&amp;"",AcctCode,0)),"UNKNOWN"))</f>
        <v/>
      </c>
    </row>
    <row r="11216">
      <c r="A11216" s="40">
        <f>IF(GL_Paste!$B11213="","",N(GL_Paste!$H11213)-N(GL_Paste!$G11213))</f>
        <v/>
      </c>
      <c r="B11216" s="43">
        <f>IF(GL_Paste!$B11213="","",DATE(YEAR(GL_Paste!$E11213),MONTH(GL_Paste!$E11213),1))</f>
        <v/>
      </c>
      <c r="C11216">
        <f>IF(GL_Paste!$B11213="","",IF(TRIM(GL_Paste!$M11213)&lt;&gt;"",TRIM(GL_Paste!$M11213),IFERROR(MID(GL_Paste!$I11213,FIND("[",GL_Paste!$I11213)+1,FIND("]",GL_Paste!$I11213)-FIND("[",GL_Paste!$I11213)-1),"")))</f>
        <v/>
      </c>
      <c r="D11216">
        <f>IF(GL_Paste!$B11213="","",IFERROR(INDEX(DeptName,MATCH($C11216,DeptTag,0)),"UNALLOCATED"))</f>
        <v/>
      </c>
      <c r="E11216">
        <f>IF(GL_Paste!$B11213="","",IFERROR(INDEX(AcctCat,MATCH(GL_Paste!$B11213&amp;"",AcctCode,0)),"UNKNOWN"))</f>
        <v/>
      </c>
      <c r="F11216">
        <f>IF(GL_Paste!$B11213="","",IFERROR(INDEX(AcctSub,MATCH(GL_Paste!$B11213&amp;"",AcctCode,0)),"UNKNOWN"))</f>
        <v/>
      </c>
    </row>
    <row r="11217">
      <c r="A11217" s="40">
        <f>IF(GL_Paste!$B11214="","",N(GL_Paste!$H11214)-N(GL_Paste!$G11214))</f>
        <v/>
      </c>
      <c r="B11217" s="43">
        <f>IF(GL_Paste!$B11214="","",DATE(YEAR(GL_Paste!$E11214),MONTH(GL_Paste!$E11214),1))</f>
        <v/>
      </c>
      <c r="C11217">
        <f>IF(GL_Paste!$B11214="","",IF(TRIM(GL_Paste!$M11214)&lt;&gt;"",TRIM(GL_Paste!$M11214),IFERROR(MID(GL_Paste!$I11214,FIND("[",GL_Paste!$I11214)+1,FIND("]",GL_Paste!$I11214)-FIND("[",GL_Paste!$I11214)-1),"")))</f>
        <v/>
      </c>
      <c r="D11217">
        <f>IF(GL_Paste!$B11214="","",IFERROR(INDEX(DeptName,MATCH($C11217,DeptTag,0)),"UNALLOCATED"))</f>
        <v/>
      </c>
      <c r="E11217">
        <f>IF(GL_Paste!$B11214="","",IFERROR(INDEX(AcctCat,MATCH(GL_Paste!$B11214&amp;"",AcctCode,0)),"UNKNOWN"))</f>
        <v/>
      </c>
      <c r="F11217">
        <f>IF(GL_Paste!$B11214="","",IFERROR(INDEX(AcctSub,MATCH(GL_Paste!$B11214&amp;"",AcctCode,0)),"UNKNOWN"))</f>
        <v/>
      </c>
    </row>
    <row r="11218">
      <c r="A11218" s="40">
        <f>IF(GL_Paste!$B11215="","",N(GL_Paste!$H11215)-N(GL_Paste!$G11215))</f>
        <v/>
      </c>
      <c r="B11218" s="43">
        <f>IF(GL_Paste!$B11215="","",DATE(YEAR(GL_Paste!$E11215),MONTH(GL_Paste!$E11215),1))</f>
        <v/>
      </c>
      <c r="C11218">
        <f>IF(GL_Paste!$B11215="","",IF(TRIM(GL_Paste!$M11215)&lt;&gt;"",TRIM(GL_Paste!$M11215),IFERROR(MID(GL_Paste!$I11215,FIND("[",GL_Paste!$I11215)+1,FIND("]",GL_Paste!$I11215)-FIND("[",GL_Paste!$I11215)-1),"")))</f>
        <v/>
      </c>
      <c r="D11218">
        <f>IF(GL_Paste!$B11215="","",IFERROR(INDEX(DeptName,MATCH($C11218,DeptTag,0)),"UNALLOCATED"))</f>
        <v/>
      </c>
      <c r="E11218">
        <f>IF(GL_Paste!$B11215="","",IFERROR(INDEX(AcctCat,MATCH(GL_Paste!$B11215&amp;"",AcctCode,0)),"UNKNOWN"))</f>
        <v/>
      </c>
      <c r="F11218">
        <f>IF(GL_Paste!$B11215="","",IFERROR(INDEX(AcctSub,MATCH(GL_Paste!$B11215&amp;"",AcctCode,0)),"UNKNOWN"))</f>
        <v/>
      </c>
    </row>
    <row r="11219">
      <c r="A11219" s="40">
        <f>IF(GL_Paste!$B11216="","",N(GL_Paste!$H11216)-N(GL_Paste!$G11216))</f>
        <v/>
      </c>
      <c r="B11219" s="43">
        <f>IF(GL_Paste!$B11216="","",DATE(YEAR(GL_Paste!$E11216),MONTH(GL_Paste!$E11216),1))</f>
        <v/>
      </c>
      <c r="C11219">
        <f>IF(GL_Paste!$B11216="","",IF(TRIM(GL_Paste!$M11216)&lt;&gt;"",TRIM(GL_Paste!$M11216),IFERROR(MID(GL_Paste!$I11216,FIND("[",GL_Paste!$I11216)+1,FIND("]",GL_Paste!$I11216)-FIND("[",GL_Paste!$I11216)-1),"")))</f>
        <v/>
      </c>
      <c r="D11219">
        <f>IF(GL_Paste!$B11216="","",IFERROR(INDEX(DeptName,MATCH($C11219,DeptTag,0)),"UNALLOCATED"))</f>
        <v/>
      </c>
      <c r="E11219">
        <f>IF(GL_Paste!$B11216="","",IFERROR(INDEX(AcctCat,MATCH(GL_Paste!$B11216&amp;"",AcctCode,0)),"UNKNOWN"))</f>
        <v/>
      </c>
      <c r="F11219">
        <f>IF(GL_Paste!$B11216="","",IFERROR(INDEX(AcctSub,MATCH(GL_Paste!$B11216&amp;"",AcctCode,0)),"UNKNOWN"))</f>
        <v/>
      </c>
    </row>
    <row r="11220">
      <c r="A11220" s="40">
        <f>IF(GL_Paste!$B11217="","",N(GL_Paste!$H11217)-N(GL_Paste!$G11217))</f>
        <v/>
      </c>
      <c r="B11220" s="43">
        <f>IF(GL_Paste!$B11217="","",DATE(YEAR(GL_Paste!$E11217),MONTH(GL_Paste!$E11217),1))</f>
        <v/>
      </c>
      <c r="C11220">
        <f>IF(GL_Paste!$B11217="","",IF(TRIM(GL_Paste!$M11217)&lt;&gt;"",TRIM(GL_Paste!$M11217),IFERROR(MID(GL_Paste!$I11217,FIND("[",GL_Paste!$I11217)+1,FIND("]",GL_Paste!$I11217)-FIND("[",GL_Paste!$I11217)-1),"")))</f>
        <v/>
      </c>
      <c r="D11220">
        <f>IF(GL_Paste!$B11217="","",IFERROR(INDEX(DeptName,MATCH($C11220,DeptTag,0)),"UNALLOCATED"))</f>
        <v/>
      </c>
      <c r="E11220">
        <f>IF(GL_Paste!$B11217="","",IFERROR(INDEX(AcctCat,MATCH(GL_Paste!$B11217&amp;"",AcctCode,0)),"UNKNOWN"))</f>
        <v/>
      </c>
      <c r="F11220">
        <f>IF(GL_Paste!$B11217="","",IFERROR(INDEX(AcctSub,MATCH(GL_Paste!$B11217&amp;"",AcctCode,0)),"UNKNOWN"))</f>
        <v/>
      </c>
    </row>
    <row r="11221">
      <c r="A11221" s="40">
        <f>IF(GL_Paste!$B11218="","",N(GL_Paste!$H11218)-N(GL_Paste!$G11218))</f>
        <v/>
      </c>
      <c r="B11221" s="43">
        <f>IF(GL_Paste!$B11218="","",DATE(YEAR(GL_Paste!$E11218),MONTH(GL_Paste!$E11218),1))</f>
        <v/>
      </c>
      <c r="C11221">
        <f>IF(GL_Paste!$B11218="","",IF(TRIM(GL_Paste!$M11218)&lt;&gt;"",TRIM(GL_Paste!$M11218),IFERROR(MID(GL_Paste!$I11218,FIND("[",GL_Paste!$I11218)+1,FIND("]",GL_Paste!$I11218)-FIND("[",GL_Paste!$I11218)-1),"")))</f>
        <v/>
      </c>
      <c r="D11221">
        <f>IF(GL_Paste!$B11218="","",IFERROR(INDEX(DeptName,MATCH($C11221,DeptTag,0)),"UNALLOCATED"))</f>
        <v/>
      </c>
      <c r="E11221">
        <f>IF(GL_Paste!$B11218="","",IFERROR(INDEX(AcctCat,MATCH(GL_Paste!$B11218&amp;"",AcctCode,0)),"UNKNOWN"))</f>
        <v/>
      </c>
      <c r="F11221">
        <f>IF(GL_Paste!$B11218="","",IFERROR(INDEX(AcctSub,MATCH(GL_Paste!$B11218&amp;"",AcctCode,0)),"UNKNOWN"))</f>
        <v/>
      </c>
    </row>
    <row r="11222">
      <c r="A11222" s="40">
        <f>IF(GL_Paste!$B11219="","",N(GL_Paste!$H11219)-N(GL_Paste!$G11219))</f>
        <v/>
      </c>
      <c r="B11222" s="43">
        <f>IF(GL_Paste!$B11219="","",DATE(YEAR(GL_Paste!$E11219),MONTH(GL_Paste!$E11219),1))</f>
        <v/>
      </c>
      <c r="C11222">
        <f>IF(GL_Paste!$B11219="","",IF(TRIM(GL_Paste!$M11219)&lt;&gt;"",TRIM(GL_Paste!$M11219),IFERROR(MID(GL_Paste!$I11219,FIND("[",GL_Paste!$I11219)+1,FIND("]",GL_Paste!$I11219)-FIND("[",GL_Paste!$I11219)-1),"")))</f>
        <v/>
      </c>
      <c r="D11222">
        <f>IF(GL_Paste!$B11219="","",IFERROR(INDEX(DeptName,MATCH($C11222,DeptTag,0)),"UNALLOCATED"))</f>
        <v/>
      </c>
      <c r="E11222">
        <f>IF(GL_Paste!$B11219="","",IFERROR(INDEX(AcctCat,MATCH(GL_Paste!$B11219&amp;"",AcctCode,0)),"UNKNOWN"))</f>
        <v/>
      </c>
      <c r="F11222">
        <f>IF(GL_Paste!$B11219="","",IFERROR(INDEX(AcctSub,MATCH(GL_Paste!$B11219&amp;"",AcctCode,0)),"UNKNOWN"))</f>
        <v/>
      </c>
    </row>
    <row r="11223">
      <c r="A11223" s="40">
        <f>IF(GL_Paste!$B11220="","",N(GL_Paste!$H11220)-N(GL_Paste!$G11220))</f>
        <v/>
      </c>
      <c r="B11223" s="43">
        <f>IF(GL_Paste!$B11220="","",DATE(YEAR(GL_Paste!$E11220),MONTH(GL_Paste!$E11220),1))</f>
        <v/>
      </c>
      <c r="C11223">
        <f>IF(GL_Paste!$B11220="","",IF(TRIM(GL_Paste!$M11220)&lt;&gt;"",TRIM(GL_Paste!$M11220),IFERROR(MID(GL_Paste!$I11220,FIND("[",GL_Paste!$I11220)+1,FIND("]",GL_Paste!$I11220)-FIND("[",GL_Paste!$I11220)-1),"")))</f>
        <v/>
      </c>
      <c r="D11223">
        <f>IF(GL_Paste!$B11220="","",IFERROR(INDEX(DeptName,MATCH($C11223,DeptTag,0)),"UNALLOCATED"))</f>
        <v/>
      </c>
      <c r="E11223">
        <f>IF(GL_Paste!$B11220="","",IFERROR(INDEX(AcctCat,MATCH(GL_Paste!$B11220&amp;"",AcctCode,0)),"UNKNOWN"))</f>
        <v/>
      </c>
      <c r="F11223">
        <f>IF(GL_Paste!$B11220="","",IFERROR(INDEX(AcctSub,MATCH(GL_Paste!$B11220&amp;"",AcctCode,0)),"UNKNOWN"))</f>
        <v/>
      </c>
    </row>
    <row r="11224">
      <c r="A11224" s="40">
        <f>IF(GL_Paste!$B11221="","",N(GL_Paste!$H11221)-N(GL_Paste!$G11221))</f>
        <v/>
      </c>
      <c r="B11224" s="43">
        <f>IF(GL_Paste!$B11221="","",DATE(YEAR(GL_Paste!$E11221),MONTH(GL_Paste!$E11221),1))</f>
        <v/>
      </c>
      <c r="C11224">
        <f>IF(GL_Paste!$B11221="","",IF(TRIM(GL_Paste!$M11221)&lt;&gt;"",TRIM(GL_Paste!$M11221),IFERROR(MID(GL_Paste!$I11221,FIND("[",GL_Paste!$I11221)+1,FIND("]",GL_Paste!$I11221)-FIND("[",GL_Paste!$I11221)-1),"")))</f>
        <v/>
      </c>
      <c r="D11224">
        <f>IF(GL_Paste!$B11221="","",IFERROR(INDEX(DeptName,MATCH($C11224,DeptTag,0)),"UNALLOCATED"))</f>
        <v/>
      </c>
      <c r="E11224">
        <f>IF(GL_Paste!$B11221="","",IFERROR(INDEX(AcctCat,MATCH(GL_Paste!$B11221&amp;"",AcctCode,0)),"UNKNOWN"))</f>
        <v/>
      </c>
      <c r="F11224">
        <f>IF(GL_Paste!$B11221="","",IFERROR(INDEX(AcctSub,MATCH(GL_Paste!$B11221&amp;"",AcctCode,0)),"UNKNOWN"))</f>
        <v/>
      </c>
    </row>
    <row r="11225">
      <c r="A11225" s="40">
        <f>IF(GL_Paste!$B11222="","",N(GL_Paste!$H11222)-N(GL_Paste!$G11222))</f>
        <v/>
      </c>
      <c r="B11225" s="43">
        <f>IF(GL_Paste!$B11222="","",DATE(YEAR(GL_Paste!$E11222),MONTH(GL_Paste!$E11222),1))</f>
        <v/>
      </c>
      <c r="C11225">
        <f>IF(GL_Paste!$B11222="","",IF(TRIM(GL_Paste!$M11222)&lt;&gt;"",TRIM(GL_Paste!$M11222),IFERROR(MID(GL_Paste!$I11222,FIND("[",GL_Paste!$I11222)+1,FIND("]",GL_Paste!$I11222)-FIND("[",GL_Paste!$I11222)-1),"")))</f>
        <v/>
      </c>
      <c r="D11225">
        <f>IF(GL_Paste!$B11222="","",IFERROR(INDEX(DeptName,MATCH($C11225,DeptTag,0)),"UNALLOCATED"))</f>
        <v/>
      </c>
      <c r="E11225">
        <f>IF(GL_Paste!$B11222="","",IFERROR(INDEX(AcctCat,MATCH(GL_Paste!$B11222&amp;"",AcctCode,0)),"UNKNOWN"))</f>
        <v/>
      </c>
      <c r="F11225">
        <f>IF(GL_Paste!$B11222="","",IFERROR(INDEX(AcctSub,MATCH(GL_Paste!$B11222&amp;"",AcctCode,0)),"UNKNOWN"))</f>
        <v/>
      </c>
    </row>
    <row r="11226">
      <c r="A11226" s="40">
        <f>IF(GL_Paste!$B11223="","",N(GL_Paste!$H11223)-N(GL_Paste!$G11223))</f>
        <v/>
      </c>
      <c r="B11226" s="43">
        <f>IF(GL_Paste!$B11223="","",DATE(YEAR(GL_Paste!$E11223),MONTH(GL_Paste!$E11223),1))</f>
        <v/>
      </c>
      <c r="C11226">
        <f>IF(GL_Paste!$B11223="","",IF(TRIM(GL_Paste!$M11223)&lt;&gt;"",TRIM(GL_Paste!$M11223),IFERROR(MID(GL_Paste!$I11223,FIND("[",GL_Paste!$I11223)+1,FIND("]",GL_Paste!$I11223)-FIND("[",GL_Paste!$I11223)-1),"")))</f>
        <v/>
      </c>
      <c r="D11226">
        <f>IF(GL_Paste!$B11223="","",IFERROR(INDEX(DeptName,MATCH($C11226,DeptTag,0)),"UNALLOCATED"))</f>
        <v/>
      </c>
      <c r="E11226">
        <f>IF(GL_Paste!$B11223="","",IFERROR(INDEX(AcctCat,MATCH(GL_Paste!$B11223&amp;"",AcctCode,0)),"UNKNOWN"))</f>
        <v/>
      </c>
      <c r="F11226">
        <f>IF(GL_Paste!$B11223="","",IFERROR(INDEX(AcctSub,MATCH(GL_Paste!$B11223&amp;"",AcctCode,0)),"UNKNOWN"))</f>
        <v/>
      </c>
    </row>
    <row r="11227">
      <c r="A11227" s="40">
        <f>IF(GL_Paste!$B11224="","",N(GL_Paste!$H11224)-N(GL_Paste!$G11224))</f>
        <v/>
      </c>
      <c r="B11227" s="43">
        <f>IF(GL_Paste!$B11224="","",DATE(YEAR(GL_Paste!$E11224),MONTH(GL_Paste!$E11224),1))</f>
        <v/>
      </c>
      <c r="C11227">
        <f>IF(GL_Paste!$B11224="","",IF(TRIM(GL_Paste!$M11224)&lt;&gt;"",TRIM(GL_Paste!$M11224),IFERROR(MID(GL_Paste!$I11224,FIND("[",GL_Paste!$I11224)+1,FIND("]",GL_Paste!$I11224)-FIND("[",GL_Paste!$I11224)-1),"")))</f>
        <v/>
      </c>
      <c r="D11227">
        <f>IF(GL_Paste!$B11224="","",IFERROR(INDEX(DeptName,MATCH($C11227,DeptTag,0)),"UNALLOCATED"))</f>
        <v/>
      </c>
      <c r="E11227">
        <f>IF(GL_Paste!$B11224="","",IFERROR(INDEX(AcctCat,MATCH(GL_Paste!$B11224&amp;"",AcctCode,0)),"UNKNOWN"))</f>
        <v/>
      </c>
      <c r="F11227">
        <f>IF(GL_Paste!$B11224="","",IFERROR(INDEX(AcctSub,MATCH(GL_Paste!$B11224&amp;"",AcctCode,0)),"UNKNOWN"))</f>
        <v/>
      </c>
    </row>
    <row r="11228">
      <c r="A11228" s="40">
        <f>IF(GL_Paste!$B11225="","",N(GL_Paste!$H11225)-N(GL_Paste!$G11225))</f>
        <v/>
      </c>
      <c r="B11228" s="43">
        <f>IF(GL_Paste!$B11225="","",DATE(YEAR(GL_Paste!$E11225),MONTH(GL_Paste!$E11225),1))</f>
        <v/>
      </c>
      <c r="C11228">
        <f>IF(GL_Paste!$B11225="","",IF(TRIM(GL_Paste!$M11225)&lt;&gt;"",TRIM(GL_Paste!$M11225),IFERROR(MID(GL_Paste!$I11225,FIND("[",GL_Paste!$I11225)+1,FIND("]",GL_Paste!$I11225)-FIND("[",GL_Paste!$I11225)-1),"")))</f>
        <v/>
      </c>
      <c r="D11228">
        <f>IF(GL_Paste!$B11225="","",IFERROR(INDEX(DeptName,MATCH($C11228,DeptTag,0)),"UNALLOCATED"))</f>
        <v/>
      </c>
      <c r="E11228">
        <f>IF(GL_Paste!$B11225="","",IFERROR(INDEX(AcctCat,MATCH(GL_Paste!$B11225&amp;"",AcctCode,0)),"UNKNOWN"))</f>
        <v/>
      </c>
      <c r="F11228">
        <f>IF(GL_Paste!$B11225="","",IFERROR(INDEX(AcctSub,MATCH(GL_Paste!$B11225&amp;"",AcctCode,0)),"UNKNOWN"))</f>
        <v/>
      </c>
    </row>
    <row r="11229">
      <c r="A11229" s="40">
        <f>IF(GL_Paste!$B11226="","",N(GL_Paste!$H11226)-N(GL_Paste!$G11226))</f>
        <v/>
      </c>
      <c r="B11229" s="43">
        <f>IF(GL_Paste!$B11226="","",DATE(YEAR(GL_Paste!$E11226),MONTH(GL_Paste!$E11226),1))</f>
        <v/>
      </c>
      <c r="C11229">
        <f>IF(GL_Paste!$B11226="","",IF(TRIM(GL_Paste!$M11226)&lt;&gt;"",TRIM(GL_Paste!$M11226),IFERROR(MID(GL_Paste!$I11226,FIND("[",GL_Paste!$I11226)+1,FIND("]",GL_Paste!$I11226)-FIND("[",GL_Paste!$I11226)-1),"")))</f>
        <v/>
      </c>
      <c r="D11229">
        <f>IF(GL_Paste!$B11226="","",IFERROR(INDEX(DeptName,MATCH($C11229,DeptTag,0)),"UNALLOCATED"))</f>
        <v/>
      </c>
      <c r="E11229">
        <f>IF(GL_Paste!$B11226="","",IFERROR(INDEX(AcctCat,MATCH(GL_Paste!$B11226&amp;"",AcctCode,0)),"UNKNOWN"))</f>
        <v/>
      </c>
      <c r="F11229">
        <f>IF(GL_Paste!$B11226="","",IFERROR(INDEX(AcctSub,MATCH(GL_Paste!$B11226&amp;"",AcctCode,0)),"UNKNOWN"))</f>
        <v/>
      </c>
    </row>
    <row r="11230">
      <c r="A11230" s="40">
        <f>IF(GL_Paste!$B11227="","",N(GL_Paste!$H11227)-N(GL_Paste!$G11227))</f>
        <v/>
      </c>
      <c r="B11230" s="43">
        <f>IF(GL_Paste!$B11227="","",DATE(YEAR(GL_Paste!$E11227),MONTH(GL_Paste!$E11227),1))</f>
        <v/>
      </c>
      <c r="C11230">
        <f>IF(GL_Paste!$B11227="","",IF(TRIM(GL_Paste!$M11227)&lt;&gt;"",TRIM(GL_Paste!$M11227),IFERROR(MID(GL_Paste!$I11227,FIND("[",GL_Paste!$I11227)+1,FIND("]",GL_Paste!$I11227)-FIND("[",GL_Paste!$I11227)-1),"")))</f>
        <v/>
      </c>
      <c r="D11230">
        <f>IF(GL_Paste!$B11227="","",IFERROR(INDEX(DeptName,MATCH($C11230,DeptTag,0)),"UNALLOCATED"))</f>
        <v/>
      </c>
      <c r="E11230">
        <f>IF(GL_Paste!$B11227="","",IFERROR(INDEX(AcctCat,MATCH(GL_Paste!$B11227&amp;"",AcctCode,0)),"UNKNOWN"))</f>
        <v/>
      </c>
      <c r="F11230">
        <f>IF(GL_Paste!$B11227="","",IFERROR(INDEX(AcctSub,MATCH(GL_Paste!$B11227&amp;"",AcctCode,0)),"UNKNOWN"))</f>
        <v/>
      </c>
    </row>
    <row r="11231">
      <c r="A11231" s="40">
        <f>IF(GL_Paste!$B11228="","",N(GL_Paste!$H11228)-N(GL_Paste!$G11228))</f>
        <v/>
      </c>
      <c r="B11231" s="43">
        <f>IF(GL_Paste!$B11228="","",DATE(YEAR(GL_Paste!$E11228),MONTH(GL_Paste!$E11228),1))</f>
        <v/>
      </c>
      <c r="C11231">
        <f>IF(GL_Paste!$B11228="","",IF(TRIM(GL_Paste!$M11228)&lt;&gt;"",TRIM(GL_Paste!$M11228),IFERROR(MID(GL_Paste!$I11228,FIND("[",GL_Paste!$I11228)+1,FIND("]",GL_Paste!$I11228)-FIND("[",GL_Paste!$I11228)-1),"")))</f>
        <v/>
      </c>
      <c r="D11231">
        <f>IF(GL_Paste!$B11228="","",IFERROR(INDEX(DeptName,MATCH($C11231,DeptTag,0)),"UNALLOCATED"))</f>
        <v/>
      </c>
      <c r="E11231">
        <f>IF(GL_Paste!$B11228="","",IFERROR(INDEX(AcctCat,MATCH(GL_Paste!$B11228&amp;"",AcctCode,0)),"UNKNOWN"))</f>
        <v/>
      </c>
      <c r="F11231">
        <f>IF(GL_Paste!$B11228="","",IFERROR(INDEX(AcctSub,MATCH(GL_Paste!$B11228&amp;"",AcctCode,0)),"UNKNOWN"))</f>
        <v/>
      </c>
    </row>
    <row r="11232">
      <c r="A11232" s="40">
        <f>IF(GL_Paste!$B11229="","",N(GL_Paste!$H11229)-N(GL_Paste!$G11229))</f>
        <v/>
      </c>
      <c r="B11232" s="43">
        <f>IF(GL_Paste!$B11229="","",DATE(YEAR(GL_Paste!$E11229),MONTH(GL_Paste!$E11229),1))</f>
        <v/>
      </c>
      <c r="C11232">
        <f>IF(GL_Paste!$B11229="","",IF(TRIM(GL_Paste!$M11229)&lt;&gt;"",TRIM(GL_Paste!$M11229),IFERROR(MID(GL_Paste!$I11229,FIND("[",GL_Paste!$I11229)+1,FIND("]",GL_Paste!$I11229)-FIND("[",GL_Paste!$I11229)-1),"")))</f>
        <v/>
      </c>
      <c r="D11232">
        <f>IF(GL_Paste!$B11229="","",IFERROR(INDEX(DeptName,MATCH($C11232,DeptTag,0)),"UNALLOCATED"))</f>
        <v/>
      </c>
      <c r="E11232">
        <f>IF(GL_Paste!$B11229="","",IFERROR(INDEX(AcctCat,MATCH(GL_Paste!$B11229&amp;"",AcctCode,0)),"UNKNOWN"))</f>
        <v/>
      </c>
      <c r="F11232">
        <f>IF(GL_Paste!$B11229="","",IFERROR(INDEX(AcctSub,MATCH(GL_Paste!$B11229&amp;"",AcctCode,0)),"UNKNOWN"))</f>
        <v/>
      </c>
    </row>
    <row r="11233">
      <c r="A11233" s="40">
        <f>IF(GL_Paste!$B11230="","",N(GL_Paste!$H11230)-N(GL_Paste!$G11230))</f>
        <v/>
      </c>
      <c r="B11233" s="43">
        <f>IF(GL_Paste!$B11230="","",DATE(YEAR(GL_Paste!$E11230),MONTH(GL_Paste!$E11230),1))</f>
        <v/>
      </c>
      <c r="C11233">
        <f>IF(GL_Paste!$B11230="","",IF(TRIM(GL_Paste!$M11230)&lt;&gt;"",TRIM(GL_Paste!$M11230),IFERROR(MID(GL_Paste!$I11230,FIND("[",GL_Paste!$I11230)+1,FIND("]",GL_Paste!$I11230)-FIND("[",GL_Paste!$I11230)-1),"")))</f>
        <v/>
      </c>
      <c r="D11233">
        <f>IF(GL_Paste!$B11230="","",IFERROR(INDEX(DeptName,MATCH($C11233,DeptTag,0)),"UNALLOCATED"))</f>
        <v/>
      </c>
      <c r="E11233">
        <f>IF(GL_Paste!$B11230="","",IFERROR(INDEX(AcctCat,MATCH(GL_Paste!$B11230&amp;"",AcctCode,0)),"UNKNOWN"))</f>
        <v/>
      </c>
      <c r="F11233">
        <f>IF(GL_Paste!$B11230="","",IFERROR(INDEX(AcctSub,MATCH(GL_Paste!$B11230&amp;"",AcctCode,0)),"UNKNOWN"))</f>
        <v/>
      </c>
    </row>
    <row r="11234">
      <c r="A11234" s="40">
        <f>IF(GL_Paste!$B11231="","",N(GL_Paste!$H11231)-N(GL_Paste!$G11231))</f>
        <v/>
      </c>
      <c r="B11234" s="43">
        <f>IF(GL_Paste!$B11231="","",DATE(YEAR(GL_Paste!$E11231),MONTH(GL_Paste!$E11231),1))</f>
        <v/>
      </c>
      <c r="C11234">
        <f>IF(GL_Paste!$B11231="","",IF(TRIM(GL_Paste!$M11231)&lt;&gt;"",TRIM(GL_Paste!$M11231),IFERROR(MID(GL_Paste!$I11231,FIND("[",GL_Paste!$I11231)+1,FIND("]",GL_Paste!$I11231)-FIND("[",GL_Paste!$I11231)-1),"")))</f>
        <v/>
      </c>
      <c r="D11234">
        <f>IF(GL_Paste!$B11231="","",IFERROR(INDEX(DeptName,MATCH($C11234,DeptTag,0)),"UNALLOCATED"))</f>
        <v/>
      </c>
      <c r="E11234">
        <f>IF(GL_Paste!$B11231="","",IFERROR(INDEX(AcctCat,MATCH(GL_Paste!$B11231&amp;"",AcctCode,0)),"UNKNOWN"))</f>
        <v/>
      </c>
      <c r="F11234">
        <f>IF(GL_Paste!$B11231="","",IFERROR(INDEX(AcctSub,MATCH(GL_Paste!$B11231&amp;"",AcctCode,0)),"UNKNOWN"))</f>
        <v/>
      </c>
    </row>
    <row r="11235">
      <c r="A11235" s="40">
        <f>IF(GL_Paste!$B11232="","",N(GL_Paste!$H11232)-N(GL_Paste!$G11232))</f>
        <v/>
      </c>
      <c r="B11235" s="43">
        <f>IF(GL_Paste!$B11232="","",DATE(YEAR(GL_Paste!$E11232),MONTH(GL_Paste!$E11232),1))</f>
        <v/>
      </c>
      <c r="C11235">
        <f>IF(GL_Paste!$B11232="","",IF(TRIM(GL_Paste!$M11232)&lt;&gt;"",TRIM(GL_Paste!$M11232),IFERROR(MID(GL_Paste!$I11232,FIND("[",GL_Paste!$I11232)+1,FIND("]",GL_Paste!$I11232)-FIND("[",GL_Paste!$I11232)-1),"")))</f>
        <v/>
      </c>
      <c r="D11235">
        <f>IF(GL_Paste!$B11232="","",IFERROR(INDEX(DeptName,MATCH($C11235,DeptTag,0)),"UNALLOCATED"))</f>
        <v/>
      </c>
      <c r="E11235">
        <f>IF(GL_Paste!$B11232="","",IFERROR(INDEX(AcctCat,MATCH(GL_Paste!$B11232&amp;"",AcctCode,0)),"UNKNOWN"))</f>
        <v/>
      </c>
      <c r="F11235">
        <f>IF(GL_Paste!$B11232="","",IFERROR(INDEX(AcctSub,MATCH(GL_Paste!$B11232&amp;"",AcctCode,0)),"UNKNOWN"))</f>
        <v/>
      </c>
    </row>
    <row r="11236">
      <c r="A11236" s="40">
        <f>IF(GL_Paste!$B11233="","",N(GL_Paste!$H11233)-N(GL_Paste!$G11233))</f>
        <v/>
      </c>
      <c r="B11236" s="43">
        <f>IF(GL_Paste!$B11233="","",DATE(YEAR(GL_Paste!$E11233),MONTH(GL_Paste!$E11233),1))</f>
        <v/>
      </c>
      <c r="C11236">
        <f>IF(GL_Paste!$B11233="","",IF(TRIM(GL_Paste!$M11233)&lt;&gt;"",TRIM(GL_Paste!$M11233),IFERROR(MID(GL_Paste!$I11233,FIND("[",GL_Paste!$I11233)+1,FIND("]",GL_Paste!$I11233)-FIND("[",GL_Paste!$I11233)-1),"")))</f>
        <v/>
      </c>
      <c r="D11236">
        <f>IF(GL_Paste!$B11233="","",IFERROR(INDEX(DeptName,MATCH($C11236,DeptTag,0)),"UNALLOCATED"))</f>
        <v/>
      </c>
      <c r="E11236">
        <f>IF(GL_Paste!$B11233="","",IFERROR(INDEX(AcctCat,MATCH(GL_Paste!$B11233&amp;"",AcctCode,0)),"UNKNOWN"))</f>
        <v/>
      </c>
      <c r="F11236">
        <f>IF(GL_Paste!$B11233="","",IFERROR(INDEX(AcctSub,MATCH(GL_Paste!$B11233&amp;"",AcctCode,0)),"UNKNOWN"))</f>
        <v/>
      </c>
    </row>
    <row r="11237">
      <c r="A11237" s="40">
        <f>IF(GL_Paste!$B11234="","",N(GL_Paste!$H11234)-N(GL_Paste!$G11234))</f>
        <v/>
      </c>
      <c r="B11237" s="43">
        <f>IF(GL_Paste!$B11234="","",DATE(YEAR(GL_Paste!$E11234),MONTH(GL_Paste!$E11234),1))</f>
        <v/>
      </c>
      <c r="C11237">
        <f>IF(GL_Paste!$B11234="","",IF(TRIM(GL_Paste!$M11234)&lt;&gt;"",TRIM(GL_Paste!$M11234),IFERROR(MID(GL_Paste!$I11234,FIND("[",GL_Paste!$I11234)+1,FIND("]",GL_Paste!$I11234)-FIND("[",GL_Paste!$I11234)-1),"")))</f>
        <v/>
      </c>
      <c r="D11237">
        <f>IF(GL_Paste!$B11234="","",IFERROR(INDEX(DeptName,MATCH($C11237,DeptTag,0)),"UNALLOCATED"))</f>
        <v/>
      </c>
      <c r="E11237">
        <f>IF(GL_Paste!$B11234="","",IFERROR(INDEX(AcctCat,MATCH(GL_Paste!$B11234&amp;"",AcctCode,0)),"UNKNOWN"))</f>
        <v/>
      </c>
      <c r="F11237">
        <f>IF(GL_Paste!$B11234="","",IFERROR(INDEX(AcctSub,MATCH(GL_Paste!$B11234&amp;"",AcctCode,0)),"UNKNOWN"))</f>
        <v/>
      </c>
    </row>
    <row r="11238">
      <c r="A11238" s="40">
        <f>IF(GL_Paste!$B11235="","",N(GL_Paste!$H11235)-N(GL_Paste!$G11235))</f>
        <v/>
      </c>
      <c r="B11238" s="43">
        <f>IF(GL_Paste!$B11235="","",DATE(YEAR(GL_Paste!$E11235),MONTH(GL_Paste!$E11235),1))</f>
        <v/>
      </c>
      <c r="C11238">
        <f>IF(GL_Paste!$B11235="","",IF(TRIM(GL_Paste!$M11235)&lt;&gt;"",TRIM(GL_Paste!$M11235),IFERROR(MID(GL_Paste!$I11235,FIND("[",GL_Paste!$I11235)+1,FIND("]",GL_Paste!$I11235)-FIND("[",GL_Paste!$I11235)-1),"")))</f>
        <v/>
      </c>
      <c r="D11238">
        <f>IF(GL_Paste!$B11235="","",IFERROR(INDEX(DeptName,MATCH($C11238,DeptTag,0)),"UNALLOCATED"))</f>
        <v/>
      </c>
      <c r="E11238">
        <f>IF(GL_Paste!$B11235="","",IFERROR(INDEX(AcctCat,MATCH(GL_Paste!$B11235&amp;"",AcctCode,0)),"UNKNOWN"))</f>
        <v/>
      </c>
      <c r="F11238">
        <f>IF(GL_Paste!$B11235="","",IFERROR(INDEX(AcctSub,MATCH(GL_Paste!$B11235&amp;"",AcctCode,0)),"UNKNOWN"))</f>
        <v/>
      </c>
    </row>
    <row r="11239">
      <c r="A11239" s="40">
        <f>IF(GL_Paste!$B11236="","",N(GL_Paste!$H11236)-N(GL_Paste!$G11236))</f>
        <v/>
      </c>
      <c r="B11239" s="43">
        <f>IF(GL_Paste!$B11236="","",DATE(YEAR(GL_Paste!$E11236),MONTH(GL_Paste!$E11236),1))</f>
        <v/>
      </c>
      <c r="C11239">
        <f>IF(GL_Paste!$B11236="","",IF(TRIM(GL_Paste!$M11236)&lt;&gt;"",TRIM(GL_Paste!$M11236),IFERROR(MID(GL_Paste!$I11236,FIND("[",GL_Paste!$I11236)+1,FIND("]",GL_Paste!$I11236)-FIND("[",GL_Paste!$I11236)-1),"")))</f>
        <v/>
      </c>
      <c r="D11239">
        <f>IF(GL_Paste!$B11236="","",IFERROR(INDEX(DeptName,MATCH($C11239,DeptTag,0)),"UNALLOCATED"))</f>
        <v/>
      </c>
      <c r="E11239">
        <f>IF(GL_Paste!$B11236="","",IFERROR(INDEX(AcctCat,MATCH(GL_Paste!$B11236&amp;"",AcctCode,0)),"UNKNOWN"))</f>
        <v/>
      </c>
      <c r="F11239">
        <f>IF(GL_Paste!$B11236="","",IFERROR(INDEX(AcctSub,MATCH(GL_Paste!$B11236&amp;"",AcctCode,0)),"UNKNOWN"))</f>
        <v/>
      </c>
    </row>
    <row r="11240">
      <c r="A11240" s="40">
        <f>IF(GL_Paste!$B11237="","",N(GL_Paste!$H11237)-N(GL_Paste!$G11237))</f>
        <v/>
      </c>
      <c r="B11240" s="43">
        <f>IF(GL_Paste!$B11237="","",DATE(YEAR(GL_Paste!$E11237),MONTH(GL_Paste!$E11237),1))</f>
        <v/>
      </c>
      <c r="C11240">
        <f>IF(GL_Paste!$B11237="","",IF(TRIM(GL_Paste!$M11237)&lt;&gt;"",TRIM(GL_Paste!$M11237),IFERROR(MID(GL_Paste!$I11237,FIND("[",GL_Paste!$I11237)+1,FIND("]",GL_Paste!$I11237)-FIND("[",GL_Paste!$I11237)-1),"")))</f>
        <v/>
      </c>
      <c r="D11240">
        <f>IF(GL_Paste!$B11237="","",IFERROR(INDEX(DeptName,MATCH($C11240,DeptTag,0)),"UNALLOCATED"))</f>
        <v/>
      </c>
      <c r="E11240">
        <f>IF(GL_Paste!$B11237="","",IFERROR(INDEX(AcctCat,MATCH(GL_Paste!$B11237&amp;"",AcctCode,0)),"UNKNOWN"))</f>
        <v/>
      </c>
      <c r="F11240">
        <f>IF(GL_Paste!$B11237="","",IFERROR(INDEX(AcctSub,MATCH(GL_Paste!$B11237&amp;"",AcctCode,0)),"UNKNOWN"))</f>
        <v/>
      </c>
    </row>
    <row r="11241">
      <c r="A11241" s="40">
        <f>IF(GL_Paste!$B11238="","",N(GL_Paste!$H11238)-N(GL_Paste!$G11238))</f>
        <v/>
      </c>
      <c r="B11241" s="43">
        <f>IF(GL_Paste!$B11238="","",DATE(YEAR(GL_Paste!$E11238),MONTH(GL_Paste!$E11238),1))</f>
        <v/>
      </c>
      <c r="C11241">
        <f>IF(GL_Paste!$B11238="","",IF(TRIM(GL_Paste!$M11238)&lt;&gt;"",TRIM(GL_Paste!$M11238),IFERROR(MID(GL_Paste!$I11238,FIND("[",GL_Paste!$I11238)+1,FIND("]",GL_Paste!$I11238)-FIND("[",GL_Paste!$I11238)-1),"")))</f>
        <v/>
      </c>
      <c r="D11241">
        <f>IF(GL_Paste!$B11238="","",IFERROR(INDEX(DeptName,MATCH($C11241,DeptTag,0)),"UNALLOCATED"))</f>
        <v/>
      </c>
      <c r="E11241">
        <f>IF(GL_Paste!$B11238="","",IFERROR(INDEX(AcctCat,MATCH(GL_Paste!$B11238&amp;"",AcctCode,0)),"UNKNOWN"))</f>
        <v/>
      </c>
      <c r="F11241">
        <f>IF(GL_Paste!$B11238="","",IFERROR(INDEX(AcctSub,MATCH(GL_Paste!$B11238&amp;"",AcctCode,0)),"UNKNOWN"))</f>
        <v/>
      </c>
    </row>
    <row r="11242">
      <c r="A11242" s="40">
        <f>IF(GL_Paste!$B11239="","",N(GL_Paste!$H11239)-N(GL_Paste!$G11239))</f>
        <v/>
      </c>
      <c r="B11242" s="43">
        <f>IF(GL_Paste!$B11239="","",DATE(YEAR(GL_Paste!$E11239),MONTH(GL_Paste!$E11239),1))</f>
        <v/>
      </c>
      <c r="C11242">
        <f>IF(GL_Paste!$B11239="","",IF(TRIM(GL_Paste!$M11239)&lt;&gt;"",TRIM(GL_Paste!$M11239),IFERROR(MID(GL_Paste!$I11239,FIND("[",GL_Paste!$I11239)+1,FIND("]",GL_Paste!$I11239)-FIND("[",GL_Paste!$I11239)-1),"")))</f>
        <v/>
      </c>
      <c r="D11242">
        <f>IF(GL_Paste!$B11239="","",IFERROR(INDEX(DeptName,MATCH($C11242,DeptTag,0)),"UNALLOCATED"))</f>
        <v/>
      </c>
      <c r="E11242">
        <f>IF(GL_Paste!$B11239="","",IFERROR(INDEX(AcctCat,MATCH(GL_Paste!$B11239&amp;"",AcctCode,0)),"UNKNOWN"))</f>
        <v/>
      </c>
      <c r="F11242">
        <f>IF(GL_Paste!$B11239="","",IFERROR(INDEX(AcctSub,MATCH(GL_Paste!$B11239&amp;"",AcctCode,0)),"UNKNOWN"))</f>
        <v/>
      </c>
    </row>
    <row r="11243">
      <c r="A11243" s="40">
        <f>IF(GL_Paste!$B11240="","",N(GL_Paste!$H11240)-N(GL_Paste!$G11240))</f>
        <v/>
      </c>
      <c r="B11243" s="43">
        <f>IF(GL_Paste!$B11240="","",DATE(YEAR(GL_Paste!$E11240),MONTH(GL_Paste!$E11240),1))</f>
        <v/>
      </c>
      <c r="C11243">
        <f>IF(GL_Paste!$B11240="","",IF(TRIM(GL_Paste!$M11240)&lt;&gt;"",TRIM(GL_Paste!$M11240),IFERROR(MID(GL_Paste!$I11240,FIND("[",GL_Paste!$I11240)+1,FIND("]",GL_Paste!$I11240)-FIND("[",GL_Paste!$I11240)-1),"")))</f>
        <v/>
      </c>
      <c r="D11243">
        <f>IF(GL_Paste!$B11240="","",IFERROR(INDEX(DeptName,MATCH($C11243,DeptTag,0)),"UNALLOCATED"))</f>
        <v/>
      </c>
      <c r="E11243">
        <f>IF(GL_Paste!$B11240="","",IFERROR(INDEX(AcctCat,MATCH(GL_Paste!$B11240&amp;"",AcctCode,0)),"UNKNOWN"))</f>
        <v/>
      </c>
      <c r="F11243">
        <f>IF(GL_Paste!$B11240="","",IFERROR(INDEX(AcctSub,MATCH(GL_Paste!$B11240&amp;"",AcctCode,0)),"UNKNOWN"))</f>
        <v/>
      </c>
    </row>
    <row r="11244">
      <c r="A11244" s="40">
        <f>IF(GL_Paste!$B11241="","",N(GL_Paste!$H11241)-N(GL_Paste!$G11241))</f>
        <v/>
      </c>
      <c r="B11244" s="43">
        <f>IF(GL_Paste!$B11241="","",DATE(YEAR(GL_Paste!$E11241),MONTH(GL_Paste!$E11241),1))</f>
        <v/>
      </c>
      <c r="C11244">
        <f>IF(GL_Paste!$B11241="","",IF(TRIM(GL_Paste!$M11241)&lt;&gt;"",TRIM(GL_Paste!$M11241),IFERROR(MID(GL_Paste!$I11241,FIND("[",GL_Paste!$I11241)+1,FIND("]",GL_Paste!$I11241)-FIND("[",GL_Paste!$I11241)-1),"")))</f>
        <v/>
      </c>
      <c r="D11244">
        <f>IF(GL_Paste!$B11241="","",IFERROR(INDEX(DeptName,MATCH($C11244,DeptTag,0)),"UNALLOCATED"))</f>
        <v/>
      </c>
      <c r="E11244">
        <f>IF(GL_Paste!$B11241="","",IFERROR(INDEX(AcctCat,MATCH(GL_Paste!$B11241&amp;"",AcctCode,0)),"UNKNOWN"))</f>
        <v/>
      </c>
      <c r="F11244">
        <f>IF(GL_Paste!$B11241="","",IFERROR(INDEX(AcctSub,MATCH(GL_Paste!$B11241&amp;"",AcctCode,0)),"UNKNOWN"))</f>
        <v/>
      </c>
    </row>
    <row r="11245">
      <c r="A11245" s="40">
        <f>IF(GL_Paste!$B11242="","",N(GL_Paste!$H11242)-N(GL_Paste!$G11242))</f>
        <v/>
      </c>
      <c r="B11245" s="43">
        <f>IF(GL_Paste!$B11242="","",DATE(YEAR(GL_Paste!$E11242),MONTH(GL_Paste!$E11242),1))</f>
        <v/>
      </c>
      <c r="C11245">
        <f>IF(GL_Paste!$B11242="","",IF(TRIM(GL_Paste!$M11242)&lt;&gt;"",TRIM(GL_Paste!$M11242),IFERROR(MID(GL_Paste!$I11242,FIND("[",GL_Paste!$I11242)+1,FIND("]",GL_Paste!$I11242)-FIND("[",GL_Paste!$I11242)-1),"")))</f>
        <v/>
      </c>
      <c r="D11245">
        <f>IF(GL_Paste!$B11242="","",IFERROR(INDEX(DeptName,MATCH($C11245,DeptTag,0)),"UNALLOCATED"))</f>
        <v/>
      </c>
      <c r="E11245">
        <f>IF(GL_Paste!$B11242="","",IFERROR(INDEX(AcctCat,MATCH(GL_Paste!$B11242&amp;"",AcctCode,0)),"UNKNOWN"))</f>
        <v/>
      </c>
      <c r="F11245">
        <f>IF(GL_Paste!$B11242="","",IFERROR(INDEX(AcctSub,MATCH(GL_Paste!$B11242&amp;"",AcctCode,0)),"UNKNOWN"))</f>
        <v/>
      </c>
    </row>
    <row r="11246">
      <c r="A11246" s="40">
        <f>IF(GL_Paste!$B11243="","",N(GL_Paste!$H11243)-N(GL_Paste!$G11243))</f>
        <v/>
      </c>
      <c r="B11246" s="43">
        <f>IF(GL_Paste!$B11243="","",DATE(YEAR(GL_Paste!$E11243),MONTH(GL_Paste!$E11243),1))</f>
        <v/>
      </c>
      <c r="C11246">
        <f>IF(GL_Paste!$B11243="","",IF(TRIM(GL_Paste!$M11243)&lt;&gt;"",TRIM(GL_Paste!$M11243),IFERROR(MID(GL_Paste!$I11243,FIND("[",GL_Paste!$I11243)+1,FIND("]",GL_Paste!$I11243)-FIND("[",GL_Paste!$I11243)-1),"")))</f>
        <v/>
      </c>
      <c r="D11246">
        <f>IF(GL_Paste!$B11243="","",IFERROR(INDEX(DeptName,MATCH($C11246,DeptTag,0)),"UNALLOCATED"))</f>
        <v/>
      </c>
      <c r="E11246">
        <f>IF(GL_Paste!$B11243="","",IFERROR(INDEX(AcctCat,MATCH(GL_Paste!$B11243&amp;"",AcctCode,0)),"UNKNOWN"))</f>
        <v/>
      </c>
      <c r="F11246">
        <f>IF(GL_Paste!$B11243="","",IFERROR(INDEX(AcctSub,MATCH(GL_Paste!$B11243&amp;"",AcctCode,0)),"UNKNOWN"))</f>
        <v/>
      </c>
    </row>
    <row r="11247">
      <c r="A11247" s="40">
        <f>IF(GL_Paste!$B11244="","",N(GL_Paste!$H11244)-N(GL_Paste!$G11244))</f>
        <v/>
      </c>
      <c r="B11247" s="43">
        <f>IF(GL_Paste!$B11244="","",DATE(YEAR(GL_Paste!$E11244),MONTH(GL_Paste!$E11244),1))</f>
        <v/>
      </c>
      <c r="C11247">
        <f>IF(GL_Paste!$B11244="","",IF(TRIM(GL_Paste!$M11244)&lt;&gt;"",TRIM(GL_Paste!$M11244),IFERROR(MID(GL_Paste!$I11244,FIND("[",GL_Paste!$I11244)+1,FIND("]",GL_Paste!$I11244)-FIND("[",GL_Paste!$I11244)-1),"")))</f>
        <v/>
      </c>
      <c r="D11247">
        <f>IF(GL_Paste!$B11244="","",IFERROR(INDEX(DeptName,MATCH($C11247,DeptTag,0)),"UNALLOCATED"))</f>
        <v/>
      </c>
      <c r="E11247">
        <f>IF(GL_Paste!$B11244="","",IFERROR(INDEX(AcctCat,MATCH(GL_Paste!$B11244&amp;"",AcctCode,0)),"UNKNOWN"))</f>
        <v/>
      </c>
      <c r="F11247">
        <f>IF(GL_Paste!$B11244="","",IFERROR(INDEX(AcctSub,MATCH(GL_Paste!$B11244&amp;"",AcctCode,0)),"UNKNOWN"))</f>
        <v/>
      </c>
    </row>
    <row r="11248">
      <c r="A11248" s="40">
        <f>IF(GL_Paste!$B11245="","",N(GL_Paste!$H11245)-N(GL_Paste!$G11245))</f>
        <v/>
      </c>
      <c r="B11248" s="43">
        <f>IF(GL_Paste!$B11245="","",DATE(YEAR(GL_Paste!$E11245),MONTH(GL_Paste!$E11245),1))</f>
        <v/>
      </c>
      <c r="C11248">
        <f>IF(GL_Paste!$B11245="","",IF(TRIM(GL_Paste!$M11245)&lt;&gt;"",TRIM(GL_Paste!$M11245),IFERROR(MID(GL_Paste!$I11245,FIND("[",GL_Paste!$I11245)+1,FIND("]",GL_Paste!$I11245)-FIND("[",GL_Paste!$I11245)-1),"")))</f>
        <v/>
      </c>
      <c r="D11248">
        <f>IF(GL_Paste!$B11245="","",IFERROR(INDEX(DeptName,MATCH($C11248,DeptTag,0)),"UNALLOCATED"))</f>
        <v/>
      </c>
      <c r="E11248">
        <f>IF(GL_Paste!$B11245="","",IFERROR(INDEX(AcctCat,MATCH(GL_Paste!$B11245&amp;"",AcctCode,0)),"UNKNOWN"))</f>
        <v/>
      </c>
      <c r="F11248">
        <f>IF(GL_Paste!$B11245="","",IFERROR(INDEX(AcctSub,MATCH(GL_Paste!$B11245&amp;"",AcctCode,0)),"UNKNOWN"))</f>
        <v/>
      </c>
    </row>
    <row r="11249">
      <c r="A11249" s="40">
        <f>IF(GL_Paste!$B11246="","",N(GL_Paste!$H11246)-N(GL_Paste!$G11246))</f>
        <v/>
      </c>
      <c r="B11249" s="43">
        <f>IF(GL_Paste!$B11246="","",DATE(YEAR(GL_Paste!$E11246),MONTH(GL_Paste!$E11246),1))</f>
        <v/>
      </c>
      <c r="C11249">
        <f>IF(GL_Paste!$B11246="","",IF(TRIM(GL_Paste!$M11246)&lt;&gt;"",TRIM(GL_Paste!$M11246),IFERROR(MID(GL_Paste!$I11246,FIND("[",GL_Paste!$I11246)+1,FIND("]",GL_Paste!$I11246)-FIND("[",GL_Paste!$I11246)-1),"")))</f>
        <v/>
      </c>
      <c r="D11249">
        <f>IF(GL_Paste!$B11246="","",IFERROR(INDEX(DeptName,MATCH($C11249,DeptTag,0)),"UNALLOCATED"))</f>
        <v/>
      </c>
      <c r="E11249">
        <f>IF(GL_Paste!$B11246="","",IFERROR(INDEX(AcctCat,MATCH(GL_Paste!$B11246&amp;"",AcctCode,0)),"UNKNOWN"))</f>
        <v/>
      </c>
      <c r="F11249">
        <f>IF(GL_Paste!$B11246="","",IFERROR(INDEX(AcctSub,MATCH(GL_Paste!$B11246&amp;"",AcctCode,0)),"UNKNOWN"))</f>
        <v/>
      </c>
    </row>
    <row r="11250">
      <c r="A11250" s="40">
        <f>IF(GL_Paste!$B11247="","",N(GL_Paste!$H11247)-N(GL_Paste!$G11247))</f>
        <v/>
      </c>
      <c r="B11250" s="43">
        <f>IF(GL_Paste!$B11247="","",DATE(YEAR(GL_Paste!$E11247),MONTH(GL_Paste!$E11247),1))</f>
        <v/>
      </c>
      <c r="C11250">
        <f>IF(GL_Paste!$B11247="","",IF(TRIM(GL_Paste!$M11247)&lt;&gt;"",TRIM(GL_Paste!$M11247),IFERROR(MID(GL_Paste!$I11247,FIND("[",GL_Paste!$I11247)+1,FIND("]",GL_Paste!$I11247)-FIND("[",GL_Paste!$I11247)-1),"")))</f>
        <v/>
      </c>
      <c r="D11250">
        <f>IF(GL_Paste!$B11247="","",IFERROR(INDEX(DeptName,MATCH($C11250,DeptTag,0)),"UNALLOCATED"))</f>
        <v/>
      </c>
      <c r="E11250">
        <f>IF(GL_Paste!$B11247="","",IFERROR(INDEX(AcctCat,MATCH(GL_Paste!$B11247&amp;"",AcctCode,0)),"UNKNOWN"))</f>
        <v/>
      </c>
      <c r="F11250">
        <f>IF(GL_Paste!$B11247="","",IFERROR(INDEX(AcctSub,MATCH(GL_Paste!$B11247&amp;"",AcctCode,0)),"UNKNOWN"))</f>
        <v/>
      </c>
    </row>
    <row r="11251">
      <c r="A11251" s="40">
        <f>IF(GL_Paste!$B11248="","",N(GL_Paste!$H11248)-N(GL_Paste!$G11248))</f>
        <v/>
      </c>
      <c r="B11251" s="43">
        <f>IF(GL_Paste!$B11248="","",DATE(YEAR(GL_Paste!$E11248),MONTH(GL_Paste!$E11248),1))</f>
        <v/>
      </c>
      <c r="C11251">
        <f>IF(GL_Paste!$B11248="","",IF(TRIM(GL_Paste!$M11248)&lt;&gt;"",TRIM(GL_Paste!$M11248),IFERROR(MID(GL_Paste!$I11248,FIND("[",GL_Paste!$I11248)+1,FIND("]",GL_Paste!$I11248)-FIND("[",GL_Paste!$I11248)-1),"")))</f>
        <v/>
      </c>
      <c r="D11251">
        <f>IF(GL_Paste!$B11248="","",IFERROR(INDEX(DeptName,MATCH($C11251,DeptTag,0)),"UNALLOCATED"))</f>
        <v/>
      </c>
      <c r="E11251">
        <f>IF(GL_Paste!$B11248="","",IFERROR(INDEX(AcctCat,MATCH(GL_Paste!$B11248&amp;"",AcctCode,0)),"UNKNOWN"))</f>
        <v/>
      </c>
      <c r="F11251">
        <f>IF(GL_Paste!$B11248="","",IFERROR(INDEX(AcctSub,MATCH(GL_Paste!$B11248&amp;"",AcctCode,0)),"UNKNOWN"))</f>
        <v/>
      </c>
    </row>
    <row r="11252">
      <c r="A11252" s="40">
        <f>IF(GL_Paste!$B11249="","",N(GL_Paste!$H11249)-N(GL_Paste!$G11249))</f>
        <v/>
      </c>
      <c r="B11252" s="43">
        <f>IF(GL_Paste!$B11249="","",DATE(YEAR(GL_Paste!$E11249),MONTH(GL_Paste!$E11249),1))</f>
        <v/>
      </c>
      <c r="C11252">
        <f>IF(GL_Paste!$B11249="","",IF(TRIM(GL_Paste!$M11249)&lt;&gt;"",TRIM(GL_Paste!$M11249),IFERROR(MID(GL_Paste!$I11249,FIND("[",GL_Paste!$I11249)+1,FIND("]",GL_Paste!$I11249)-FIND("[",GL_Paste!$I11249)-1),"")))</f>
        <v/>
      </c>
      <c r="D11252">
        <f>IF(GL_Paste!$B11249="","",IFERROR(INDEX(DeptName,MATCH($C11252,DeptTag,0)),"UNALLOCATED"))</f>
        <v/>
      </c>
      <c r="E11252">
        <f>IF(GL_Paste!$B11249="","",IFERROR(INDEX(AcctCat,MATCH(GL_Paste!$B11249&amp;"",AcctCode,0)),"UNKNOWN"))</f>
        <v/>
      </c>
      <c r="F11252">
        <f>IF(GL_Paste!$B11249="","",IFERROR(INDEX(AcctSub,MATCH(GL_Paste!$B11249&amp;"",AcctCode,0)),"UNKNOWN"))</f>
        <v/>
      </c>
    </row>
    <row r="11253">
      <c r="A11253" s="40">
        <f>IF(GL_Paste!$B11250="","",N(GL_Paste!$H11250)-N(GL_Paste!$G11250))</f>
        <v/>
      </c>
      <c r="B11253" s="43">
        <f>IF(GL_Paste!$B11250="","",DATE(YEAR(GL_Paste!$E11250),MONTH(GL_Paste!$E11250),1))</f>
        <v/>
      </c>
      <c r="C11253">
        <f>IF(GL_Paste!$B11250="","",IF(TRIM(GL_Paste!$M11250)&lt;&gt;"",TRIM(GL_Paste!$M11250),IFERROR(MID(GL_Paste!$I11250,FIND("[",GL_Paste!$I11250)+1,FIND("]",GL_Paste!$I11250)-FIND("[",GL_Paste!$I11250)-1),"")))</f>
        <v/>
      </c>
      <c r="D11253">
        <f>IF(GL_Paste!$B11250="","",IFERROR(INDEX(DeptName,MATCH($C11253,DeptTag,0)),"UNALLOCATED"))</f>
        <v/>
      </c>
      <c r="E11253">
        <f>IF(GL_Paste!$B11250="","",IFERROR(INDEX(AcctCat,MATCH(GL_Paste!$B11250&amp;"",AcctCode,0)),"UNKNOWN"))</f>
        <v/>
      </c>
      <c r="F11253">
        <f>IF(GL_Paste!$B11250="","",IFERROR(INDEX(AcctSub,MATCH(GL_Paste!$B11250&amp;"",AcctCode,0)),"UNKNOWN"))</f>
        <v/>
      </c>
    </row>
    <row r="11254">
      <c r="A11254" s="40">
        <f>IF(GL_Paste!$B11251="","",N(GL_Paste!$H11251)-N(GL_Paste!$G11251))</f>
        <v/>
      </c>
      <c r="B11254" s="43">
        <f>IF(GL_Paste!$B11251="","",DATE(YEAR(GL_Paste!$E11251),MONTH(GL_Paste!$E11251),1))</f>
        <v/>
      </c>
      <c r="C11254">
        <f>IF(GL_Paste!$B11251="","",IF(TRIM(GL_Paste!$M11251)&lt;&gt;"",TRIM(GL_Paste!$M11251),IFERROR(MID(GL_Paste!$I11251,FIND("[",GL_Paste!$I11251)+1,FIND("]",GL_Paste!$I11251)-FIND("[",GL_Paste!$I11251)-1),"")))</f>
        <v/>
      </c>
      <c r="D11254">
        <f>IF(GL_Paste!$B11251="","",IFERROR(INDEX(DeptName,MATCH($C11254,DeptTag,0)),"UNALLOCATED"))</f>
        <v/>
      </c>
      <c r="E11254">
        <f>IF(GL_Paste!$B11251="","",IFERROR(INDEX(AcctCat,MATCH(GL_Paste!$B11251&amp;"",AcctCode,0)),"UNKNOWN"))</f>
        <v/>
      </c>
      <c r="F11254">
        <f>IF(GL_Paste!$B11251="","",IFERROR(INDEX(AcctSub,MATCH(GL_Paste!$B11251&amp;"",AcctCode,0)),"UNKNOWN"))</f>
        <v/>
      </c>
    </row>
    <row r="11255">
      <c r="A11255" s="40">
        <f>IF(GL_Paste!$B11252="","",N(GL_Paste!$H11252)-N(GL_Paste!$G11252))</f>
        <v/>
      </c>
      <c r="B11255" s="43">
        <f>IF(GL_Paste!$B11252="","",DATE(YEAR(GL_Paste!$E11252),MONTH(GL_Paste!$E11252),1))</f>
        <v/>
      </c>
      <c r="C11255">
        <f>IF(GL_Paste!$B11252="","",IF(TRIM(GL_Paste!$M11252)&lt;&gt;"",TRIM(GL_Paste!$M11252),IFERROR(MID(GL_Paste!$I11252,FIND("[",GL_Paste!$I11252)+1,FIND("]",GL_Paste!$I11252)-FIND("[",GL_Paste!$I11252)-1),"")))</f>
        <v/>
      </c>
      <c r="D11255">
        <f>IF(GL_Paste!$B11252="","",IFERROR(INDEX(DeptName,MATCH($C11255,DeptTag,0)),"UNALLOCATED"))</f>
        <v/>
      </c>
      <c r="E11255">
        <f>IF(GL_Paste!$B11252="","",IFERROR(INDEX(AcctCat,MATCH(GL_Paste!$B11252&amp;"",AcctCode,0)),"UNKNOWN"))</f>
        <v/>
      </c>
      <c r="F11255">
        <f>IF(GL_Paste!$B11252="","",IFERROR(INDEX(AcctSub,MATCH(GL_Paste!$B11252&amp;"",AcctCode,0)),"UNKNOWN"))</f>
        <v/>
      </c>
    </row>
    <row r="11256">
      <c r="A11256" s="40">
        <f>IF(GL_Paste!$B11253="","",N(GL_Paste!$H11253)-N(GL_Paste!$G11253))</f>
        <v/>
      </c>
      <c r="B11256" s="43">
        <f>IF(GL_Paste!$B11253="","",DATE(YEAR(GL_Paste!$E11253),MONTH(GL_Paste!$E11253),1))</f>
        <v/>
      </c>
      <c r="C11256">
        <f>IF(GL_Paste!$B11253="","",IF(TRIM(GL_Paste!$M11253)&lt;&gt;"",TRIM(GL_Paste!$M11253),IFERROR(MID(GL_Paste!$I11253,FIND("[",GL_Paste!$I11253)+1,FIND("]",GL_Paste!$I11253)-FIND("[",GL_Paste!$I11253)-1),"")))</f>
        <v/>
      </c>
      <c r="D11256">
        <f>IF(GL_Paste!$B11253="","",IFERROR(INDEX(DeptName,MATCH($C11256,DeptTag,0)),"UNALLOCATED"))</f>
        <v/>
      </c>
      <c r="E11256">
        <f>IF(GL_Paste!$B11253="","",IFERROR(INDEX(AcctCat,MATCH(GL_Paste!$B11253&amp;"",AcctCode,0)),"UNKNOWN"))</f>
        <v/>
      </c>
      <c r="F11256">
        <f>IF(GL_Paste!$B11253="","",IFERROR(INDEX(AcctSub,MATCH(GL_Paste!$B11253&amp;"",AcctCode,0)),"UNKNOWN"))</f>
        <v/>
      </c>
    </row>
    <row r="11257">
      <c r="A11257" s="40">
        <f>IF(GL_Paste!$B11254="","",N(GL_Paste!$H11254)-N(GL_Paste!$G11254))</f>
        <v/>
      </c>
      <c r="B11257" s="43">
        <f>IF(GL_Paste!$B11254="","",DATE(YEAR(GL_Paste!$E11254),MONTH(GL_Paste!$E11254),1))</f>
        <v/>
      </c>
      <c r="C11257">
        <f>IF(GL_Paste!$B11254="","",IF(TRIM(GL_Paste!$M11254)&lt;&gt;"",TRIM(GL_Paste!$M11254),IFERROR(MID(GL_Paste!$I11254,FIND("[",GL_Paste!$I11254)+1,FIND("]",GL_Paste!$I11254)-FIND("[",GL_Paste!$I11254)-1),"")))</f>
        <v/>
      </c>
      <c r="D11257">
        <f>IF(GL_Paste!$B11254="","",IFERROR(INDEX(DeptName,MATCH($C11257,DeptTag,0)),"UNALLOCATED"))</f>
        <v/>
      </c>
      <c r="E11257">
        <f>IF(GL_Paste!$B11254="","",IFERROR(INDEX(AcctCat,MATCH(GL_Paste!$B11254&amp;"",AcctCode,0)),"UNKNOWN"))</f>
        <v/>
      </c>
      <c r="F11257">
        <f>IF(GL_Paste!$B11254="","",IFERROR(INDEX(AcctSub,MATCH(GL_Paste!$B11254&amp;"",AcctCode,0)),"UNKNOWN"))</f>
        <v/>
      </c>
    </row>
    <row r="11258">
      <c r="A11258" s="40">
        <f>IF(GL_Paste!$B11255="","",N(GL_Paste!$H11255)-N(GL_Paste!$G11255))</f>
        <v/>
      </c>
      <c r="B11258" s="43">
        <f>IF(GL_Paste!$B11255="","",DATE(YEAR(GL_Paste!$E11255),MONTH(GL_Paste!$E11255),1))</f>
        <v/>
      </c>
      <c r="C11258">
        <f>IF(GL_Paste!$B11255="","",IF(TRIM(GL_Paste!$M11255)&lt;&gt;"",TRIM(GL_Paste!$M11255),IFERROR(MID(GL_Paste!$I11255,FIND("[",GL_Paste!$I11255)+1,FIND("]",GL_Paste!$I11255)-FIND("[",GL_Paste!$I11255)-1),"")))</f>
        <v/>
      </c>
      <c r="D11258">
        <f>IF(GL_Paste!$B11255="","",IFERROR(INDEX(DeptName,MATCH($C11258,DeptTag,0)),"UNALLOCATED"))</f>
        <v/>
      </c>
      <c r="E11258">
        <f>IF(GL_Paste!$B11255="","",IFERROR(INDEX(AcctCat,MATCH(GL_Paste!$B11255&amp;"",AcctCode,0)),"UNKNOWN"))</f>
        <v/>
      </c>
      <c r="F11258">
        <f>IF(GL_Paste!$B11255="","",IFERROR(INDEX(AcctSub,MATCH(GL_Paste!$B11255&amp;"",AcctCode,0)),"UNKNOWN"))</f>
        <v/>
      </c>
    </row>
    <row r="11259">
      <c r="A11259" s="40">
        <f>IF(GL_Paste!$B11256="","",N(GL_Paste!$H11256)-N(GL_Paste!$G11256))</f>
        <v/>
      </c>
      <c r="B11259" s="43">
        <f>IF(GL_Paste!$B11256="","",DATE(YEAR(GL_Paste!$E11256),MONTH(GL_Paste!$E11256),1))</f>
        <v/>
      </c>
      <c r="C11259">
        <f>IF(GL_Paste!$B11256="","",IF(TRIM(GL_Paste!$M11256)&lt;&gt;"",TRIM(GL_Paste!$M11256),IFERROR(MID(GL_Paste!$I11256,FIND("[",GL_Paste!$I11256)+1,FIND("]",GL_Paste!$I11256)-FIND("[",GL_Paste!$I11256)-1),"")))</f>
        <v/>
      </c>
      <c r="D11259">
        <f>IF(GL_Paste!$B11256="","",IFERROR(INDEX(DeptName,MATCH($C11259,DeptTag,0)),"UNALLOCATED"))</f>
        <v/>
      </c>
      <c r="E11259">
        <f>IF(GL_Paste!$B11256="","",IFERROR(INDEX(AcctCat,MATCH(GL_Paste!$B11256&amp;"",AcctCode,0)),"UNKNOWN"))</f>
        <v/>
      </c>
      <c r="F11259">
        <f>IF(GL_Paste!$B11256="","",IFERROR(INDEX(AcctSub,MATCH(GL_Paste!$B11256&amp;"",AcctCode,0)),"UNKNOWN"))</f>
        <v/>
      </c>
    </row>
    <row r="11260">
      <c r="A11260" s="40">
        <f>IF(GL_Paste!$B11257="","",N(GL_Paste!$H11257)-N(GL_Paste!$G11257))</f>
        <v/>
      </c>
      <c r="B11260" s="43">
        <f>IF(GL_Paste!$B11257="","",DATE(YEAR(GL_Paste!$E11257),MONTH(GL_Paste!$E11257),1))</f>
        <v/>
      </c>
      <c r="C11260">
        <f>IF(GL_Paste!$B11257="","",IF(TRIM(GL_Paste!$M11257)&lt;&gt;"",TRIM(GL_Paste!$M11257),IFERROR(MID(GL_Paste!$I11257,FIND("[",GL_Paste!$I11257)+1,FIND("]",GL_Paste!$I11257)-FIND("[",GL_Paste!$I11257)-1),"")))</f>
        <v/>
      </c>
      <c r="D11260">
        <f>IF(GL_Paste!$B11257="","",IFERROR(INDEX(DeptName,MATCH($C11260,DeptTag,0)),"UNALLOCATED"))</f>
        <v/>
      </c>
      <c r="E11260">
        <f>IF(GL_Paste!$B11257="","",IFERROR(INDEX(AcctCat,MATCH(GL_Paste!$B11257&amp;"",AcctCode,0)),"UNKNOWN"))</f>
        <v/>
      </c>
      <c r="F11260">
        <f>IF(GL_Paste!$B11257="","",IFERROR(INDEX(AcctSub,MATCH(GL_Paste!$B11257&amp;"",AcctCode,0)),"UNKNOWN"))</f>
        <v/>
      </c>
    </row>
    <row r="11261">
      <c r="A11261" s="40">
        <f>IF(GL_Paste!$B11258="","",N(GL_Paste!$H11258)-N(GL_Paste!$G11258))</f>
        <v/>
      </c>
      <c r="B11261" s="43">
        <f>IF(GL_Paste!$B11258="","",DATE(YEAR(GL_Paste!$E11258),MONTH(GL_Paste!$E11258),1))</f>
        <v/>
      </c>
      <c r="C11261">
        <f>IF(GL_Paste!$B11258="","",IF(TRIM(GL_Paste!$M11258)&lt;&gt;"",TRIM(GL_Paste!$M11258),IFERROR(MID(GL_Paste!$I11258,FIND("[",GL_Paste!$I11258)+1,FIND("]",GL_Paste!$I11258)-FIND("[",GL_Paste!$I11258)-1),"")))</f>
        <v/>
      </c>
      <c r="D11261">
        <f>IF(GL_Paste!$B11258="","",IFERROR(INDEX(DeptName,MATCH($C11261,DeptTag,0)),"UNALLOCATED"))</f>
        <v/>
      </c>
      <c r="E11261">
        <f>IF(GL_Paste!$B11258="","",IFERROR(INDEX(AcctCat,MATCH(GL_Paste!$B11258&amp;"",AcctCode,0)),"UNKNOWN"))</f>
        <v/>
      </c>
      <c r="F11261">
        <f>IF(GL_Paste!$B11258="","",IFERROR(INDEX(AcctSub,MATCH(GL_Paste!$B11258&amp;"",AcctCode,0)),"UNKNOWN"))</f>
        <v/>
      </c>
    </row>
    <row r="11262">
      <c r="A11262" s="40">
        <f>IF(GL_Paste!$B11259="","",N(GL_Paste!$H11259)-N(GL_Paste!$G11259))</f>
        <v/>
      </c>
      <c r="B11262" s="43">
        <f>IF(GL_Paste!$B11259="","",DATE(YEAR(GL_Paste!$E11259),MONTH(GL_Paste!$E11259),1))</f>
        <v/>
      </c>
      <c r="C11262">
        <f>IF(GL_Paste!$B11259="","",IF(TRIM(GL_Paste!$M11259)&lt;&gt;"",TRIM(GL_Paste!$M11259),IFERROR(MID(GL_Paste!$I11259,FIND("[",GL_Paste!$I11259)+1,FIND("]",GL_Paste!$I11259)-FIND("[",GL_Paste!$I11259)-1),"")))</f>
        <v/>
      </c>
      <c r="D11262">
        <f>IF(GL_Paste!$B11259="","",IFERROR(INDEX(DeptName,MATCH($C11262,DeptTag,0)),"UNALLOCATED"))</f>
        <v/>
      </c>
      <c r="E11262">
        <f>IF(GL_Paste!$B11259="","",IFERROR(INDEX(AcctCat,MATCH(GL_Paste!$B11259&amp;"",AcctCode,0)),"UNKNOWN"))</f>
        <v/>
      </c>
      <c r="F11262">
        <f>IF(GL_Paste!$B11259="","",IFERROR(INDEX(AcctSub,MATCH(GL_Paste!$B11259&amp;"",AcctCode,0)),"UNKNOWN"))</f>
        <v/>
      </c>
    </row>
    <row r="11263">
      <c r="A11263" s="40">
        <f>IF(GL_Paste!$B11260="","",N(GL_Paste!$H11260)-N(GL_Paste!$G11260))</f>
        <v/>
      </c>
      <c r="B11263" s="43">
        <f>IF(GL_Paste!$B11260="","",DATE(YEAR(GL_Paste!$E11260),MONTH(GL_Paste!$E11260),1))</f>
        <v/>
      </c>
      <c r="C11263">
        <f>IF(GL_Paste!$B11260="","",IF(TRIM(GL_Paste!$M11260)&lt;&gt;"",TRIM(GL_Paste!$M11260),IFERROR(MID(GL_Paste!$I11260,FIND("[",GL_Paste!$I11260)+1,FIND("]",GL_Paste!$I11260)-FIND("[",GL_Paste!$I11260)-1),"")))</f>
        <v/>
      </c>
      <c r="D11263">
        <f>IF(GL_Paste!$B11260="","",IFERROR(INDEX(DeptName,MATCH($C11263,DeptTag,0)),"UNALLOCATED"))</f>
        <v/>
      </c>
      <c r="E11263">
        <f>IF(GL_Paste!$B11260="","",IFERROR(INDEX(AcctCat,MATCH(GL_Paste!$B11260&amp;"",AcctCode,0)),"UNKNOWN"))</f>
        <v/>
      </c>
      <c r="F11263">
        <f>IF(GL_Paste!$B11260="","",IFERROR(INDEX(AcctSub,MATCH(GL_Paste!$B11260&amp;"",AcctCode,0)),"UNKNOWN"))</f>
        <v/>
      </c>
    </row>
    <row r="11264">
      <c r="A11264" s="40">
        <f>IF(GL_Paste!$B11261="","",N(GL_Paste!$H11261)-N(GL_Paste!$G11261))</f>
        <v/>
      </c>
      <c r="B11264" s="43">
        <f>IF(GL_Paste!$B11261="","",DATE(YEAR(GL_Paste!$E11261),MONTH(GL_Paste!$E11261),1))</f>
        <v/>
      </c>
      <c r="C11264">
        <f>IF(GL_Paste!$B11261="","",IF(TRIM(GL_Paste!$M11261)&lt;&gt;"",TRIM(GL_Paste!$M11261),IFERROR(MID(GL_Paste!$I11261,FIND("[",GL_Paste!$I11261)+1,FIND("]",GL_Paste!$I11261)-FIND("[",GL_Paste!$I11261)-1),"")))</f>
        <v/>
      </c>
      <c r="D11264">
        <f>IF(GL_Paste!$B11261="","",IFERROR(INDEX(DeptName,MATCH($C11264,DeptTag,0)),"UNALLOCATED"))</f>
        <v/>
      </c>
      <c r="E11264">
        <f>IF(GL_Paste!$B11261="","",IFERROR(INDEX(AcctCat,MATCH(GL_Paste!$B11261&amp;"",AcctCode,0)),"UNKNOWN"))</f>
        <v/>
      </c>
      <c r="F11264">
        <f>IF(GL_Paste!$B11261="","",IFERROR(INDEX(AcctSub,MATCH(GL_Paste!$B11261&amp;"",AcctCode,0)),"UNKNOWN"))</f>
        <v/>
      </c>
    </row>
    <row r="11265">
      <c r="A11265" s="40">
        <f>IF(GL_Paste!$B11262="","",N(GL_Paste!$H11262)-N(GL_Paste!$G11262))</f>
        <v/>
      </c>
      <c r="B11265" s="43">
        <f>IF(GL_Paste!$B11262="","",DATE(YEAR(GL_Paste!$E11262),MONTH(GL_Paste!$E11262),1))</f>
        <v/>
      </c>
      <c r="C11265">
        <f>IF(GL_Paste!$B11262="","",IF(TRIM(GL_Paste!$M11262)&lt;&gt;"",TRIM(GL_Paste!$M11262),IFERROR(MID(GL_Paste!$I11262,FIND("[",GL_Paste!$I11262)+1,FIND("]",GL_Paste!$I11262)-FIND("[",GL_Paste!$I11262)-1),"")))</f>
        <v/>
      </c>
      <c r="D11265">
        <f>IF(GL_Paste!$B11262="","",IFERROR(INDEX(DeptName,MATCH($C11265,DeptTag,0)),"UNALLOCATED"))</f>
        <v/>
      </c>
      <c r="E11265">
        <f>IF(GL_Paste!$B11262="","",IFERROR(INDEX(AcctCat,MATCH(GL_Paste!$B11262&amp;"",AcctCode,0)),"UNKNOWN"))</f>
        <v/>
      </c>
      <c r="F11265">
        <f>IF(GL_Paste!$B11262="","",IFERROR(INDEX(AcctSub,MATCH(GL_Paste!$B11262&amp;"",AcctCode,0)),"UNKNOWN"))</f>
        <v/>
      </c>
    </row>
    <row r="11266">
      <c r="A11266" s="40">
        <f>IF(GL_Paste!$B11263="","",N(GL_Paste!$H11263)-N(GL_Paste!$G11263))</f>
        <v/>
      </c>
      <c r="B11266" s="43">
        <f>IF(GL_Paste!$B11263="","",DATE(YEAR(GL_Paste!$E11263),MONTH(GL_Paste!$E11263),1))</f>
        <v/>
      </c>
      <c r="C11266">
        <f>IF(GL_Paste!$B11263="","",IF(TRIM(GL_Paste!$M11263)&lt;&gt;"",TRIM(GL_Paste!$M11263),IFERROR(MID(GL_Paste!$I11263,FIND("[",GL_Paste!$I11263)+1,FIND("]",GL_Paste!$I11263)-FIND("[",GL_Paste!$I11263)-1),"")))</f>
        <v/>
      </c>
      <c r="D11266">
        <f>IF(GL_Paste!$B11263="","",IFERROR(INDEX(DeptName,MATCH($C11266,DeptTag,0)),"UNALLOCATED"))</f>
        <v/>
      </c>
      <c r="E11266">
        <f>IF(GL_Paste!$B11263="","",IFERROR(INDEX(AcctCat,MATCH(GL_Paste!$B11263&amp;"",AcctCode,0)),"UNKNOWN"))</f>
        <v/>
      </c>
      <c r="F11266">
        <f>IF(GL_Paste!$B11263="","",IFERROR(INDEX(AcctSub,MATCH(GL_Paste!$B11263&amp;"",AcctCode,0)),"UNKNOWN"))</f>
        <v/>
      </c>
    </row>
    <row r="11267">
      <c r="A11267" s="40">
        <f>IF(GL_Paste!$B11264="","",N(GL_Paste!$H11264)-N(GL_Paste!$G11264))</f>
        <v/>
      </c>
      <c r="B11267" s="43">
        <f>IF(GL_Paste!$B11264="","",DATE(YEAR(GL_Paste!$E11264),MONTH(GL_Paste!$E11264),1))</f>
        <v/>
      </c>
      <c r="C11267">
        <f>IF(GL_Paste!$B11264="","",IF(TRIM(GL_Paste!$M11264)&lt;&gt;"",TRIM(GL_Paste!$M11264),IFERROR(MID(GL_Paste!$I11264,FIND("[",GL_Paste!$I11264)+1,FIND("]",GL_Paste!$I11264)-FIND("[",GL_Paste!$I11264)-1),"")))</f>
        <v/>
      </c>
      <c r="D11267">
        <f>IF(GL_Paste!$B11264="","",IFERROR(INDEX(DeptName,MATCH($C11267,DeptTag,0)),"UNALLOCATED"))</f>
        <v/>
      </c>
      <c r="E11267">
        <f>IF(GL_Paste!$B11264="","",IFERROR(INDEX(AcctCat,MATCH(GL_Paste!$B11264&amp;"",AcctCode,0)),"UNKNOWN"))</f>
        <v/>
      </c>
      <c r="F11267">
        <f>IF(GL_Paste!$B11264="","",IFERROR(INDEX(AcctSub,MATCH(GL_Paste!$B11264&amp;"",AcctCode,0)),"UNKNOWN"))</f>
        <v/>
      </c>
    </row>
    <row r="11268">
      <c r="A11268" s="40">
        <f>IF(GL_Paste!$B11265="","",N(GL_Paste!$H11265)-N(GL_Paste!$G11265))</f>
        <v/>
      </c>
      <c r="B11268" s="43">
        <f>IF(GL_Paste!$B11265="","",DATE(YEAR(GL_Paste!$E11265),MONTH(GL_Paste!$E11265),1))</f>
        <v/>
      </c>
      <c r="C11268">
        <f>IF(GL_Paste!$B11265="","",IF(TRIM(GL_Paste!$M11265)&lt;&gt;"",TRIM(GL_Paste!$M11265),IFERROR(MID(GL_Paste!$I11265,FIND("[",GL_Paste!$I11265)+1,FIND("]",GL_Paste!$I11265)-FIND("[",GL_Paste!$I11265)-1),"")))</f>
        <v/>
      </c>
      <c r="D11268">
        <f>IF(GL_Paste!$B11265="","",IFERROR(INDEX(DeptName,MATCH($C11268,DeptTag,0)),"UNALLOCATED"))</f>
        <v/>
      </c>
      <c r="E11268">
        <f>IF(GL_Paste!$B11265="","",IFERROR(INDEX(AcctCat,MATCH(GL_Paste!$B11265&amp;"",AcctCode,0)),"UNKNOWN"))</f>
        <v/>
      </c>
      <c r="F11268">
        <f>IF(GL_Paste!$B11265="","",IFERROR(INDEX(AcctSub,MATCH(GL_Paste!$B11265&amp;"",AcctCode,0)),"UNKNOWN"))</f>
        <v/>
      </c>
    </row>
    <row r="11269">
      <c r="A11269" s="40">
        <f>IF(GL_Paste!$B11266="","",N(GL_Paste!$H11266)-N(GL_Paste!$G11266))</f>
        <v/>
      </c>
      <c r="B11269" s="43">
        <f>IF(GL_Paste!$B11266="","",DATE(YEAR(GL_Paste!$E11266),MONTH(GL_Paste!$E11266),1))</f>
        <v/>
      </c>
      <c r="C11269">
        <f>IF(GL_Paste!$B11266="","",IF(TRIM(GL_Paste!$M11266)&lt;&gt;"",TRIM(GL_Paste!$M11266),IFERROR(MID(GL_Paste!$I11266,FIND("[",GL_Paste!$I11266)+1,FIND("]",GL_Paste!$I11266)-FIND("[",GL_Paste!$I11266)-1),"")))</f>
        <v/>
      </c>
      <c r="D11269">
        <f>IF(GL_Paste!$B11266="","",IFERROR(INDEX(DeptName,MATCH($C11269,DeptTag,0)),"UNALLOCATED"))</f>
        <v/>
      </c>
      <c r="E11269">
        <f>IF(GL_Paste!$B11266="","",IFERROR(INDEX(AcctCat,MATCH(GL_Paste!$B11266&amp;"",AcctCode,0)),"UNKNOWN"))</f>
        <v/>
      </c>
      <c r="F11269">
        <f>IF(GL_Paste!$B11266="","",IFERROR(INDEX(AcctSub,MATCH(GL_Paste!$B11266&amp;"",AcctCode,0)),"UNKNOWN"))</f>
        <v/>
      </c>
    </row>
    <row r="11270">
      <c r="A11270" s="40">
        <f>IF(GL_Paste!$B11267="","",N(GL_Paste!$H11267)-N(GL_Paste!$G11267))</f>
        <v/>
      </c>
      <c r="B11270" s="43">
        <f>IF(GL_Paste!$B11267="","",DATE(YEAR(GL_Paste!$E11267),MONTH(GL_Paste!$E11267),1))</f>
        <v/>
      </c>
      <c r="C11270">
        <f>IF(GL_Paste!$B11267="","",IF(TRIM(GL_Paste!$M11267)&lt;&gt;"",TRIM(GL_Paste!$M11267),IFERROR(MID(GL_Paste!$I11267,FIND("[",GL_Paste!$I11267)+1,FIND("]",GL_Paste!$I11267)-FIND("[",GL_Paste!$I11267)-1),"")))</f>
        <v/>
      </c>
      <c r="D11270">
        <f>IF(GL_Paste!$B11267="","",IFERROR(INDEX(DeptName,MATCH($C11270,DeptTag,0)),"UNALLOCATED"))</f>
        <v/>
      </c>
      <c r="E11270">
        <f>IF(GL_Paste!$B11267="","",IFERROR(INDEX(AcctCat,MATCH(GL_Paste!$B11267&amp;"",AcctCode,0)),"UNKNOWN"))</f>
        <v/>
      </c>
      <c r="F11270">
        <f>IF(GL_Paste!$B11267="","",IFERROR(INDEX(AcctSub,MATCH(GL_Paste!$B11267&amp;"",AcctCode,0)),"UNKNOWN"))</f>
        <v/>
      </c>
    </row>
    <row r="11271">
      <c r="A11271" s="40">
        <f>IF(GL_Paste!$B11268="","",N(GL_Paste!$H11268)-N(GL_Paste!$G11268))</f>
        <v/>
      </c>
      <c r="B11271" s="43">
        <f>IF(GL_Paste!$B11268="","",DATE(YEAR(GL_Paste!$E11268),MONTH(GL_Paste!$E11268),1))</f>
        <v/>
      </c>
      <c r="C11271">
        <f>IF(GL_Paste!$B11268="","",IF(TRIM(GL_Paste!$M11268)&lt;&gt;"",TRIM(GL_Paste!$M11268),IFERROR(MID(GL_Paste!$I11268,FIND("[",GL_Paste!$I11268)+1,FIND("]",GL_Paste!$I11268)-FIND("[",GL_Paste!$I11268)-1),"")))</f>
        <v/>
      </c>
      <c r="D11271">
        <f>IF(GL_Paste!$B11268="","",IFERROR(INDEX(DeptName,MATCH($C11271,DeptTag,0)),"UNALLOCATED"))</f>
        <v/>
      </c>
      <c r="E11271">
        <f>IF(GL_Paste!$B11268="","",IFERROR(INDEX(AcctCat,MATCH(GL_Paste!$B11268&amp;"",AcctCode,0)),"UNKNOWN"))</f>
        <v/>
      </c>
      <c r="F11271">
        <f>IF(GL_Paste!$B11268="","",IFERROR(INDEX(AcctSub,MATCH(GL_Paste!$B11268&amp;"",AcctCode,0)),"UNKNOWN"))</f>
        <v/>
      </c>
    </row>
    <row r="11272">
      <c r="A11272" s="40">
        <f>IF(GL_Paste!$B11269="","",N(GL_Paste!$H11269)-N(GL_Paste!$G11269))</f>
        <v/>
      </c>
      <c r="B11272" s="43">
        <f>IF(GL_Paste!$B11269="","",DATE(YEAR(GL_Paste!$E11269),MONTH(GL_Paste!$E11269),1))</f>
        <v/>
      </c>
      <c r="C11272">
        <f>IF(GL_Paste!$B11269="","",IF(TRIM(GL_Paste!$M11269)&lt;&gt;"",TRIM(GL_Paste!$M11269),IFERROR(MID(GL_Paste!$I11269,FIND("[",GL_Paste!$I11269)+1,FIND("]",GL_Paste!$I11269)-FIND("[",GL_Paste!$I11269)-1),"")))</f>
        <v/>
      </c>
      <c r="D11272">
        <f>IF(GL_Paste!$B11269="","",IFERROR(INDEX(DeptName,MATCH($C11272,DeptTag,0)),"UNALLOCATED"))</f>
        <v/>
      </c>
      <c r="E11272">
        <f>IF(GL_Paste!$B11269="","",IFERROR(INDEX(AcctCat,MATCH(GL_Paste!$B11269&amp;"",AcctCode,0)),"UNKNOWN"))</f>
        <v/>
      </c>
      <c r="F11272">
        <f>IF(GL_Paste!$B11269="","",IFERROR(INDEX(AcctSub,MATCH(GL_Paste!$B11269&amp;"",AcctCode,0)),"UNKNOWN"))</f>
        <v/>
      </c>
    </row>
    <row r="11273">
      <c r="A11273" s="40">
        <f>IF(GL_Paste!$B11270="","",N(GL_Paste!$H11270)-N(GL_Paste!$G11270))</f>
        <v/>
      </c>
      <c r="B11273" s="43">
        <f>IF(GL_Paste!$B11270="","",DATE(YEAR(GL_Paste!$E11270),MONTH(GL_Paste!$E11270),1))</f>
        <v/>
      </c>
      <c r="C11273">
        <f>IF(GL_Paste!$B11270="","",IF(TRIM(GL_Paste!$M11270)&lt;&gt;"",TRIM(GL_Paste!$M11270),IFERROR(MID(GL_Paste!$I11270,FIND("[",GL_Paste!$I11270)+1,FIND("]",GL_Paste!$I11270)-FIND("[",GL_Paste!$I11270)-1),"")))</f>
        <v/>
      </c>
      <c r="D11273">
        <f>IF(GL_Paste!$B11270="","",IFERROR(INDEX(DeptName,MATCH($C11273,DeptTag,0)),"UNALLOCATED"))</f>
        <v/>
      </c>
      <c r="E11273">
        <f>IF(GL_Paste!$B11270="","",IFERROR(INDEX(AcctCat,MATCH(GL_Paste!$B11270&amp;"",AcctCode,0)),"UNKNOWN"))</f>
        <v/>
      </c>
      <c r="F11273">
        <f>IF(GL_Paste!$B11270="","",IFERROR(INDEX(AcctSub,MATCH(GL_Paste!$B11270&amp;"",AcctCode,0)),"UNKNOWN"))</f>
        <v/>
      </c>
    </row>
    <row r="11274">
      <c r="A11274" s="40">
        <f>IF(GL_Paste!$B11271="","",N(GL_Paste!$H11271)-N(GL_Paste!$G11271))</f>
        <v/>
      </c>
      <c r="B11274" s="43">
        <f>IF(GL_Paste!$B11271="","",DATE(YEAR(GL_Paste!$E11271),MONTH(GL_Paste!$E11271),1))</f>
        <v/>
      </c>
      <c r="C11274">
        <f>IF(GL_Paste!$B11271="","",IF(TRIM(GL_Paste!$M11271)&lt;&gt;"",TRIM(GL_Paste!$M11271),IFERROR(MID(GL_Paste!$I11271,FIND("[",GL_Paste!$I11271)+1,FIND("]",GL_Paste!$I11271)-FIND("[",GL_Paste!$I11271)-1),"")))</f>
        <v/>
      </c>
      <c r="D11274">
        <f>IF(GL_Paste!$B11271="","",IFERROR(INDEX(DeptName,MATCH($C11274,DeptTag,0)),"UNALLOCATED"))</f>
        <v/>
      </c>
      <c r="E11274">
        <f>IF(GL_Paste!$B11271="","",IFERROR(INDEX(AcctCat,MATCH(GL_Paste!$B11271&amp;"",AcctCode,0)),"UNKNOWN"))</f>
        <v/>
      </c>
      <c r="F11274">
        <f>IF(GL_Paste!$B11271="","",IFERROR(INDEX(AcctSub,MATCH(GL_Paste!$B11271&amp;"",AcctCode,0)),"UNKNOWN"))</f>
        <v/>
      </c>
    </row>
    <row r="11275">
      <c r="A11275" s="40">
        <f>IF(GL_Paste!$B11272="","",N(GL_Paste!$H11272)-N(GL_Paste!$G11272))</f>
        <v/>
      </c>
      <c r="B11275" s="43">
        <f>IF(GL_Paste!$B11272="","",DATE(YEAR(GL_Paste!$E11272),MONTH(GL_Paste!$E11272),1))</f>
        <v/>
      </c>
      <c r="C11275">
        <f>IF(GL_Paste!$B11272="","",IF(TRIM(GL_Paste!$M11272)&lt;&gt;"",TRIM(GL_Paste!$M11272),IFERROR(MID(GL_Paste!$I11272,FIND("[",GL_Paste!$I11272)+1,FIND("]",GL_Paste!$I11272)-FIND("[",GL_Paste!$I11272)-1),"")))</f>
        <v/>
      </c>
      <c r="D11275">
        <f>IF(GL_Paste!$B11272="","",IFERROR(INDEX(DeptName,MATCH($C11275,DeptTag,0)),"UNALLOCATED"))</f>
        <v/>
      </c>
      <c r="E11275">
        <f>IF(GL_Paste!$B11272="","",IFERROR(INDEX(AcctCat,MATCH(GL_Paste!$B11272&amp;"",AcctCode,0)),"UNKNOWN"))</f>
        <v/>
      </c>
      <c r="F11275">
        <f>IF(GL_Paste!$B11272="","",IFERROR(INDEX(AcctSub,MATCH(GL_Paste!$B11272&amp;"",AcctCode,0)),"UNKNOWN"))</f>
        <v/>
      </c>
    </row>
    <row r="11276">
      <c r="A11276" s="40">
        <f>IF(GL_Paste!$B11273="","",N(GL_Paste!$H11273)-N(GL_Paste!$G11273))</f>
        <v/>
      </c>
      <c r="B11276" s="43">
        <f>IF(GL_Paste!$B11273="","",DATE(YEAR(GL_Paste!$E11273),MONTH(GL_Paste!$E11273),1))</f>
        <v/>
      </c>
      <c r="C11276">
        <f>IF(GL_Paste!$B11273="","",IF(TRIM(GL_Paste!$M11273)&lt;&gt;"",TRIM(GL_Paste!$M11273),IFERROR(MID(GL_Paste!$I11273,FIND("[",GL_Paste!$I11273)+1,FIND("]",GL_Paste!$I11273)-FIND("[",GL_Paste!$I11273)-1),"")))</f>
        <v/>
      </c>
      <c r="D11276">
        <f>IF(GL_Paste!$B11273="","",IFERROR(INDEX(DeptName,MATCH($C11276,DeptTag,0)),"UNALLOCATED"))</f>
        <v/>
      </c>
      <c r="E11276">
        <f>IF(GL_Paste!$B11273="","",IFERROR(INDEX(AcctCat,MATCH(GL_Paste!$B11273&amp;"",AcctCode,0)),"UNKNOWN"))</f>
        <v/>
      </c>
      <c r="F11276">
        <f>IF(GL_Paste!$B11273="","",IFERROR(INDEX(AcctSub,MATCH(GL_Paste!$B11273&amp;"",AcctCode,0)),"UNKNOWN"))</f>
        <v/>
      </c>
    </row>
    <row r="11277">
      <c r="A11277" s="40">
        <f>IF(GL_Paste!$B11274="","",N(GL_Paste!$H11274)-N(GL_Paste!$G11274))</f>
        <v/>
      </c>
      <c r="B11277" s="43">
        <f>IF(GL_Paste!$B11274="","",DATE(YEAR(GL_Paste!$E11274),MONTH(GL_Paste!$E11274),1))</f>
        <v/>
      </c>
      <c r="C11277">
        <f>IF(GL_Paste!$B11274="","",IF(TRIM(GL_Paste!$M11274)&lt;&gt;"",TRIM(GL_Paste!$M11274),IFERROR(MID(GL_Paste!$I11274,FIND("[",GL_Paste!$I11274)+1,FIND("]",GL_Paste!$I11274)-FIND("[",GL_Paste!$I11274)-1),"")))</f>
        <v/>
      </c>
      <c r="D11277">
        <f>IF(GL_Paste!$B11274="","",IFERROR(INDEX(DeptName,MATCH($C11277,DeptTag,0)),"UNALLOCATED"))</f>
        <v/>
      </c>
      <c r="E11277">
        <f>IF(GL_Paste!$B11274="","",IFERROR(INDEX(AcctCat,MATCH(GL_Paste!$B11274&amp;"",AcctCode,0)),"UNKNOWN"))</f>
        <v/>
      </c>
      <c r="F11277">
        <f>IF(GL_Paste!$B11274="","",IFERROR(INDEX(AcctSub,MATCH(GL_Paste!$B11274&amp;"",AcctCode,0)),"UNKNOWN"))</f>
        <v/>
      </c>
    </row>
    <row r="11278">
      <c r="A11278" s="40">
        <f>IF(GL_Paste!$B11275="","",N(GL_Paste!$H11275)-N(GL_Paste!$G11275))</f>
        <v/>
      </c>
      <c r="B11278" s="43">
        <f>IF(GL_Paste!$B11275="","",DATE(YEAR(GL_Paste!$E11275),MONTH(GL_Paste!$E11275),1))</f>
        <v/>
      </c>
      <c r="C11278">
        <f>IF(GL_Paste!$B11275="","",IF(TRIM(GL_Paste!$M11275)&lt;&gt;"",TRIM(GL_Paste!$M11275),IFERROR(MID(GL_Paste!$I11275,FIND("[",GL_Paste!$I11275)+1,FIND("]",GL_Paste!$I11275)-FIND("[",GL_Paste!$I11275)-1),"")))</f>
        <v/>
      </c>
      <c r="D11278">
        <f>IF(GL_Paste!$B11275="","",IFERROR(INDEX(DeptName,MATCH($C11278,DeptTag,0)),"UNALLOCATED"))</f>
        <v/>
      </c>
      <c r="E11278">
        <f>IF(GL_Paste!$B11275="","",IFERROR(INDEX(AcctCat,MATCH(GL_Paste!$B11275&amp;"",AcctCode,0)),"UNKNOWN"))</f>
        <v/>
      </c>
      <c r="F11278">
        <f>IF(GL_Paste!$B11275="","",IFERROR(INDEX(AcctSub,MATCH(GL_Paste!$B11275&amp;"",AcctCode,0)),"UNKNOWN"))</f>
        <v/>
      </c>
    </row>
    <row r="11279">
      <c r="A11279" s="40">
        <f>IF(GL_Paste!$B11276="","",N(GL_Paste!$H11276)-N(GL_Paste!$G11276))</f>
        <v/>
      </c>
      <c r="B11279" s="43">
        <f>IF(GL_Paste!$B11276="","",DATE(YEAR(GL_Paste!$E11276),MONTH(GL_Paste!$E11276),1))</f>
        <v/>
      </c>
      <c r="C11279">
        <f>IF(GL_Paste!$B11276="","",IF(TRIM(GL_Paste!$M11276)&lt;&gt;"",TRIM(GL_Paste!$M11276),IFERROR(MID(GL_Paste!$I11276,FIND("[",GL_Paste!$I11276)+1,FIND("]",GL_Paste!$I11276)-FIND("[",GL_Paste!$I11276)-1),"")))</f>
        <v/>
      </c>
      <c r="D11279">
        <f>IF(GL_Paste!$B11276="","",IFERROR(INDEX(DeptName,MATCH($C11279,DeptTag,0)),"UNALLOCATED"))</f>
        <v/>
      </c>
      <c r="E11279">
        <f>IF(GL_Paste!$B11276="","",IFERROR(INDEX(AcctCat,MATCH(GL_Paste!$B11276&amp;"",AcctCode,0)),"UNKNOWN"))</f>
        <v/>
      </c>
      <c r="F11279">
        <f>IF(GL_Paste!$B11276="","",IFERROR(INDEX(AcctSub,MATCH(GL_Paste!$B11276&amp;"",AcctCode,0)),"UNKNOWN"))</f>
        <v/>
      </c>
    </row>
    <row r="11280">
      <c r="A11280" s="40">
        <f>IF(GL_Paste!$B11277="","",N(GL_Paste!$H11277)-N(GL_Paste!$G11277))</f>
        <v/>
      </c>
      <c r="B11280" s="43">
        <f>IF(GL_Paste!$B11277="","",DATE(YEAR(GL_Paste!$E11277),MONTH(GL_Paste!$E11277),1))</f>
        <v/>
      </c>
      <c r="C11280">
        <f>IF(GL_Paste!$B11277="","",IF(TRIM(GL_Paste!$M11277)&lt;&gt;"",TRIM(GL_Paste!$M11277),IFERROR(MID(GL_Paste!$I11277,FIND("[",GL_Paste!$I11277)+1,FIND("]",GL_Paste!$I11277)-FIND("[",GL_Paste!$I11277)-1),"")))</f>
        <v/>
      </c>
      <c r="D11280">
        <f>IF(GL_Paste!$B11277="","",IFERROR(INDEX(DeptName,MATCH($C11280,DeptTag,0)),"UNALLOCATED"))</f>
        <v/>
      </c>
      <c r="E11280">
        <f>IF(GL_Paste!$B11277="","",IFERROR(INDEX(AcctCat,MATCH(GL_Paste!$B11277&amp;"",AcctCode,0)),"UNKNOWN"))</f>
        <v/>
      </c>
      <c r="F11280">
        <f>IF(GL_Paste!$B11277="","",IFERROR(INDEX(AcctSub,MATCH(GL_Paste!$B11277&amp;"",AcctCode,0)),"UNKNOWN"))</f>
        <v/>
      </c>
    </row>
    <row r="11281">
      <c r="A11281" s="40">
        <f>IF(GL_Paste!$B11278="","",N(GL_Paste!$H11278)-N(GL_Paste!$G11278))</f>
        <v/>
      </c>
      <c r="B11281" s="43">
        <f>IF(GL_Paste!$B11278="","",DATE(YEAR(GL_Paste!$E11278),MONTH(GL_Paste!$E11278),1))</f>
        <v/>
      </c>
      <c r="C11281">
        <f>IF(GL_Paste!$B11278="","",IF(TRIM(GL_Paste!$M11278)&lt;&gt;"",TRIM(GL_Paste!$M11278),IFERROR(MID(GL_Paste!$I11278,FIND("[",GL_Paste!$I11278)+1,FIND("]",GL_Paste!$I11278)-FIND("[",GL_Paste!$I11278)-1),"")))</f>
        <v/>
      </c>
      <c r="D11281">
        <f>IF(GL_Paste!$B11278="","",IFERROR(INDEX(DeptName,MATCH($C11281,DeptTag,0)),"UNALLOCATED"))</f>
        <v/>
      </c>
      <c r="E11281">
        <f>IF(GL_Paste!$B11278="","",IFERROR(INDEX(AcctCat,MATCH(GL_Paste!$B11278&amp;"",AcctCode,0)),"UNKNOWN"))</f>
        <v/>
      </c>
      <c r="F11281">
        <f>IF(GL_Paste!$B11278="","",IFERROR(INDEX(AcctSub,MATCH(GL_Paste!$B11278&amp;"",AcctCode,0)),"UNKNOWN"))</f>
        <v/>
      </c>
    </row>
    <row r="11282">
      <c r="A11282" s="40">
        <f>IF(GL_Paste!$B11279="","",N(GL_Paste!$H11279)-N(GL_Paste!$G11279))</f>
        <v/>
      </c>
      <c r="B11282" s="43">
        <f>IF(GL_Paste!$B11279="","",DATE(YEAR(GL_Paste!$E11279),MONTH(GL_Paste!$E11279),1))</f>
        <v/>
      </c>
      <c r="C11282">
        <f>IF(GL_Paste!$B11279="","",IF(TRIM(GL_Paste!$M11279)&lt;&gt;"",TRIM(GL_Paste!$M11279),IFERROR(MID(GL_Paste!$I11279,FIND("[",GL_Paste!$I11279)+1,FIND("]",GL_Paste!$I11279)-FIND("[",GL_Paste!$I11279)-1),"")))</f>
        <v/>
      </c>
      <c r="D11282">
        <f>IF(GL_Paste!$B11279="","",IFERROR(INDEX(DeptName,MATCH($C11282,DeptTag,0)),"UNALLOCATED"))</f>
        <v/>
      </c>
      <c r="E11282">
        <f>IF(GL_Paste!$B11279="","",IFERROR(INDEX(AcctCat,MATCH(GL_Paste!$B11279&amp;"",AcctCode,0)),"UNKNOWN"))</f>
        <v/>
      </c>
      <c r="F11282">
        <f>IF(GL_Paste!$B11279="","",IFERROR(INDEX(AcctSub,MATCH(GL_Paste!$B11279&amp;"",AcctCode,0)),"UNKNOWN"))</f>
        <v/>
      </c>
    </row>
    <row r="11283">
      <c r="A11283" s="40">
        <f>IF(GL_Paste!$B11280="","",N(GL_Paste!$H11280)-N(GL_Paste!$G11280))</f>
        <v/>
      </c>
      <c r="B11283" s="43">
        <f>IF(GL_Paste!$B11280="","",DATE(YEAR(GL_Paste!$E11280),MONTH(GL_Paste!$E11280),1))</f>
        <v/>
      </c>
      <c r="C11283">
        <f>IF(GL_Paste!$B11280="","",IF(TRIM(GL_Paste!$M11280)&lt;&gt;"",TRIM(GL_Paste!$M11280),IFERROR(MID(GL_Paste!$I11280,FIND("[",GL_Paste!$I11280)+1,FIND("]",GL_Paste!$I11280)-FIND("[",GL_Paste!$I11280)-1),"")))</f>
        <v/>
      </c>
      <c r="D11283">
        <f>IF(GL_Paste!$B11280="","",IFERROR(INDEX(DeptName,MATCH($C11283,DeptTag,0)),"UNALLOCATED"))</f>
        <v/>
      </c>
      <c r="E11283">
        <f>IF(GL_Paste!$B11280="","",IFERROR(INDEX(AcctCat,MATCH(GL_Paste!$B11280&amp;"",AcctCode,0)),"UNKNOWN"))</f>
        <v/>
      </c>
      <c r="F11283">
        <f>IF(GL_Paste!$B11280="","",IFERROR(INDEX(AcctSub,MATCH(GL_Paste!$B11280&amp;"",AcctCode,0)),"UNKNOWN"))</f>
        <v/>
      </c>
    </row>
    <row r="11284">
      <c r="A11284" s="40">
        <f>IF(GL_Paste!$B11281="","",N(GL_Paste!$H11281)-N(GL_Paste!$G11281))</f>
        <v/>
      </c>
      <c r="B11284" s="43">
        <f>IF(GL_Paste!$B11281="","",DATE(YEAR(GL_Paste!$E11281),MONTH(GL_Paste!$E11281),1))</f>
        <v/>
      </c>
      <c r="C11284">
        <f>IF(GL_Paste!$B11281="","",IF(TRIM(GL_Paste!$M11281)&lt;&gt;"",TRIM(GL_Paste!$M11281),IFERROR(MID(GL_Paste!$I11281,FIND("[",GL_Paste!$I11281)+1,FIND("]",GL_Paste!$I11281)-FIND("[",GL_Paste!$I11281)-1),"")))</f>
        <v/>
      </c>
      <c r="D11284">
        <f>IF(GL_Paste!$B11281="","",IFERROR(INDEX(DeptName,MATCH($C11284,DeptTag,0)),"UNALLOCATED"))</f>
        <v/>
      </c>
      <c r="E11284">
        <f>IF(GL_Paste!$B11281="","",IFERROR(INDEX(AcctCat,MATCH(GL_Paste!$B11281&amp;"",AcctCode,0)),"UNKNOWN"))</f>
        <v/>
      </c>
      <c r="F11284">
        <f>IF(GL_Paste!$B11281="","",IFERROR(INDEX(AcctSub,MATCH(GL_Paste!$B11281&amp;"",AcctCode,0)),"UNKNOWN"))</f>
        <v/>
      </c>
    </row>
    <row r="11285">
      <c r="A11285" s="40">
        <f>IF(GL_Paste!$B11282="","",N(GL_Paste!$H11282)-N(GL_Paste!$G11282))</f>
        <v/>
      </c>
      <c r="B11285" s="43">
        <f>IF(GL_Paste!$B11282="","",DATE(YEAR(GL_Paste!$E11282),MONTH(GL_Paste!$E11282),1))</f>
        <v/>
      </c>
      <c r="C11285">
        <f>IF(GL_Paste!$B11282="","",IF(TRIM(GL_Paste!$M11282)&lt;&gt;"",TRIM(GL_Paste!$M11282),IFERROR(MID(GL_Paste!$I11282,FIND("[",GL_Paste!$I11282)+1,FIND("]",GL_Paste!$I11282)-FIND("[",GL_Paste!$I11282)-1),"")))</f>
        <v/>
      </c>
      <c r="D11285">
        <f>IF(GL_Paste!$B11282="","",IFERROR(INDEX(DeptName,MATCH($C11285,DeptTag,0)),"UNALLOCATED"))</f>
        <v/>
      </c>
      <c r="E11285">
        <f>IF(GL_Paste!$B11282="","",IFERROR(INDEX(AcctCat,MATCH(GL_Paste!$B11282&amp;"",AcctCode,0)),"UNKNOWN"))</f>
        <v/>
      </c>
      <c r="F11285">
        <f>IF(GL_Paste!$B11282="","",IFERROR(INDEX(AcctSub,MATCH(GL_Paste!$B11282&amp;"",AcctCode,0)),"UNKNOWN"))</f>
        <v/>
      </c>
    </row>
    <row r="11286">
      <c r="A11286" s="40">
        <f>IF(GL_Paste!$B11283="","",N(GL_Paste!$H11283)-N(GL_Paste!$G11283))</f>
        <v/>
      </c>
      <c r="B11286" s="43">
        <f>IF(GL_Paste!$B11283="","",DATE(YEAR(GL_Paste!$E11283),MONTH(GL_Paste!$E11283),1))</f>
        <v/>
      </c>
      <c r="C11286">
        <f>IF(GL_Paste!$B11283="","",IF(TRIM(GL_Paste!$M11283)&lt;&gt;"",TRIM(GL_Paste!$M11283),IFERROR(MID(GL_Paste!$I11283,FIND("[",GL_Paste!$I11283)+1,FIND("]",GL_Paste!$I11283)-FIND("[",GL_Paste!$I11283)-1),"")))</f>
        <v/>
      </c>
      <c r="D11286">
        <f>IF(GL_Paste!$B11283="","",IFERROR(INDEX(DeptName,MATCH($C11286,DeptTag,0)),"UNALLOCATED"))</f>
        <v/>
      </c>
      <c r="E11286">
        <f>IF(GL_Paste!$B11283="","",IFERROR(INDEX(AcctCat,MATCH(GL_Paste!$B11283&amp;"",AcctCode,0)),"UNKNOWN"))</f>
        <v/>
      </c>
      <c r="F11286">
        <f>IF(GL_Paste!$B11283="","",IFERROR(INDEX(AcctSub,MATCH(GL_Paste!$B11283&amp;"",AcctCode,0)),"UNKNOWN"))</f>
        <v/>
      </c>
    </row>
    <row r="11287">
      <c r="A11287" s="40">
        <f>IF(GL_Paste!$B11284="","",N(GL_Paste!$H11284)-N(GL_Paste!$G11284))</f>
        <v/>
      </c>
      <c r="B11287" s="43">
        <f>IF(GL_Paste!$B11284="","",DATE(YEAR(GL_Paste!$E11284),MONTH(GL_Paste!$E11284),1))</f>
        <v/>
      </c>
      <c r="C11287">
        <f>IF(GL_Paste!$B11284="","",IF(TRIM(GL_Paste!$M11284)&lt;&gt;"",TRIM(GL_Paste!$M11284),IFERROR(MID(GL_Paste!$I11284,FIND("[",GL_Paste!$I11284)+1,FIND("]",GL_Paste!$I11284)-FIND("[",GL_Paste!$I11284)-1),"")))</f>
        <v/>
      </c>
      <c r="D11287">
        <f>IF(GL_Paste!$B11284="","",IFERROR(INDEX(DeptName,MATCH($C11287,DeptTag,0)),"UNALLOCATED"))</f>
        <v/>
      </c>
      <c r="E11287">
        <f>IF(GL_Paste!$B11284="","",IFERROR(INDEX(AcctCat,MATCH(GL_Paste!$B11284&amp;"",AcctCode,0)),"UNKNOWN"))</f>
        <v/>
      </c>
      <c r="F11287">
        <f>IF(GL_Paste!$B11284="","",IFERROR(INDEX(AcctSub,MATCH(GL_Paste!$B11284&amp;"",AcctCode,0)),"UNKNOWN"))</f>
        <v/>
      </c>
    </row>
    <row r="11288">
      <c r="A11288" s="40">
        <f>IF(GL_Paste!$B11285="","",N(GL_Paste!$H11285)-N(GL_Paste!$G11285))</f>
        <v/>
      </c>
      <c r="B11288" s="43">
        <f>IF(GL_Paste!$B11285="","",DATE(YEAR(GL_Paste!$E11285),MONTH(GL_Paste!$E11285),1))</f>
        <v/>
      </c>
      <c r="C11288">
        <f>IF(GL_Paste!$B11285="","",IF(TRIM(GL_Paste!$M11285)&lt;&gt;"",TRIM(GL_Paste!$M11285),IFERROR(MID(GL_Paste!$I11285,FIND("[",GL_Paste!$I11285)+1,FIND("]",GL_Paste!$I11285)-FIND("[",GL_Paste!$I11285)-1),"")))</f>
        <v/>
      </c>
      <c r="D11288">
        <f>IF(GL_Paste!$B11285="","",IFERROR(INDEX(DeptName,MATCH($C11288,DeptTag,0)),"UNALLOCATED"))</f>
        <v/>
      </c>
      <c r="E11288">
        <f>IF(GL_Paste!$B11285="","",IFERROR(INDEX(AcctCat,MATCH(GL_Paste!$B11285&amp;"",AcctCode,0)),"UNKNOWN"))</f>
        <v/>
      </c>
      <c r="F11288">
        <f>IF(GL_Paste!$B11285="","",IFERROR(INDEX(AcctSub,MATCH(GL_Paste!$B11285&amp;"",AcctCode,0)),"UNKNOWN"))</f>
        <v/>
      </c>
    </row>
    <row r="11289">
      <c r="A11289" s="40">
        <f>IF(GL_Paste!$B11286="","",N(GL_Paste!$H11286)-N(GL_Paste!$G11286))</f>
        <v/>
      </c>
      <c r="B11289" s="43">
        <f>IF(GL_Paste!$B11286="","",DATE(YEAR(GL_Paste!$E11286),MONTH(GL_Paste!$E11286),1))</f>
        <v/>
      </c>
      <c r="C11289">
        <f>IF(GL_Paste!$B11286="","",IF(TRIM(GL_Paste!$M11286)&lt;&gt;"",TRIM(GL_Paste!$M11286),IFERROR(MID(GL_Paste!$I11286,FIND("[",GL_Paste!$I11286)+1,FIND("]",GL_Paste!$I11286)-FIND("[",GL_Paste!$I11286)-1),"")))</f>
        <v/>
      </c>
      <c r="D11289">
        <f>IF(GL_Paste!$B11286="","",IFERROR(INDEX(DeptName,MATCH($C11289,DeptTag,0)),"UNALLOCATED"))</f>
        <v/>
      </c>
      <c r="E11289">
        <f>IF(GL_Paste!$B11286="","",IFERROR(INDEX(AcctCat,MATCH(GL_Paste!$B11286&amp;"",AcctCode,0)),"UNKNOWN"))</f>
        <v/>
      </c>
      <c r="F11289">
        <f>IF(GL_Paste!$B11286="","",IFERROR(INDEX(AcctSub,MATCH(GL_Paste!$B11286&amp;"",AcctCode,0)),"UNKNOWN"))</f>
        <v/>
      </c>
    </row>
    <row r="11290">
      <c r="A11290" s="40">
        <f>IF(GL_Paste!$B11287="","",N(GL_Paste!$H11287)-N(GL_Paste!$G11287))</f>
        <v/>
      </c>
      <c r="B11290" s="43">
        <f>IF(GL_Paste!$B11287="","",DATE(YEAR(GL_Paste!$E11287),MONTH(GL_Paste!$E11287),1))</f>
        <v/>
      </c>
      <c r="C11290">
        <f>IF(GL_Paste!$B11287="","",IF(TRIM(GL_Paste!$M11287)&lt;&gt;"",TRIM(GL_Paste!$M11287),IFERROR(MID(GL_Paste!$I11287,FIND("[",GL_Paste!$I11287)+1,FIND("]",GL_Paste!$I11287)-FIND("[",GL_Paste!$I11287)-1),"")))</f>
        <v/>
      </c>
      <c r="D11290">
        <f>IF(GL_Paste!$B11287="","",IFERROR(INDEX(DeptName,MATCH($C11290,DeptTag,0)),"UNALLOCATED"))</f>
        <v/>
      </c>
      <c r="E11290">
        <f>IF(GL_Paste!$B11287="","",IFERROR(INDEX(AcctCat,MATCH(GL_Paste!$B11287&amp;"",AcctCode,0)),"UNKNOWN"))</f>
        <v/>
      </c>
      <c r="F11290">
        <f>IF(GL_Paste!$B11287="","",IFERROR(INDEX(AcctSub,MATCH(GL_Paste!$B11287&amp;"",AcctCode,0)),"UNKNOWN"))</f>
        <v/>
      </c>
    </row>
    <row r="11291">
      <c r="A11291" s="40">
        <f>IF(GL_Paste!$B11288="","",N(GL_Paste!$H11288)-N(GL_Paste!$G11288))</f>
        <v/>
      </c>
      <c r="B11291" s="43">
        <f>IF(GL_Paste!$B11288="","",DATE(YEAR(GL_Paste!$E11288),MONTH(GL_Paste!$E11288),1))</f>
        <v/>
      </c>
      <c r="C11291">
        <f>IF(GL_Paste!$B11288="","",IF(TRIM(GL_Paste!$M11288)&lt;&gt;"",TRIM(GL_Paste!$M11288),IFERROR(MID(GL_Paste!$I11288,FIND("[",GL_Paste!$I11288)+1,FIND("]",GL_Paste!$I11288)-FIND("[",GL_Paste!$I11288)-1),"")))</f>
        <v/>
      </c>
      <c r="D11291">
        <f>IF(GL_Paste!$B11288="","",IFERROR(INDEX(DeptName,MATCH($C11291,DeptTag,0)),"UNALLOCATED"))</f>
        <v/>
      </c>
      <c r="E11291">
        <f>IF(GL_Paste!$B11288="","",IFERROR(INDEX(AcctCat,MATCH(GL_Paste!$B11288&amp;"",AcctCode,0)),"UNKNOWN"))</f>
        <v/>
      </c>
      <c r="F11291">
        <f>IF(GL_Paste!$B11288="","",IFERROR(INDEX(AcctSub,MATCH(GL_Paste!$B11288&amp;"",AcctCode,0)),"UNKNOWN"))</f>
        <v/>
      </c>
    </row>
    <row r="11292">
      <c r="A11292" s="40">
        <f>IF(GL_Paste!$B11289="","",N(GL_Paste!$H11289)-N(GL_Paste!$G11289))</f>
        <v/>
      </c>
      <c r="B11292" s="43">
        <f>IF(GL_Paste!$B11289="","",DATE(YEAR(GL_Paste!$E11289),MONTH(GL_Paste!$E11289),1))</f>
        <v/>
      </c>
      <c r="C11292">
        <f>IF(GL_Paste!$B11289="","",IF(TRIM(GL_Paste!$M11289)&lt;&gt;"",TRIM(GL_Paste!$M11289),IFERROR(MID(GL_Paste!$I11289,FIND("[",GL_Paste!$I11289)+1,FIND("]",GL_Paste!$I11289)-FIND("[",GL_Paste!$I11289)-1),"")))</f>
        <v/>
      </c>
      <c r="D11292">
        <f>IF(GL_Paste!$B11289="","",IFERROR(INDEX(DeptName,MATCH($C11292,DeptTag,0)),"UNALLOCATED"))</f>
        <v/>
      </c>
      <c r="E11292">
        <f>IF(GL_Paste!$B11289="","",IFERROR(INDEX(AcctCat,MATCH(GL_Paste!$B11289&amp;"",AcctCode,0)),"UNKNOWN"))</f>
        <v/>
      </c>
      <c r="F11292">
        <f>IF(GL_Paste!$B11289="","",IFERROR(INDEX(AcctSub,MATCH(GL_Paste!$B11289&amp;"",AcctCode,0)),"UNKNOWN"))</f>
        <v/>
      </c>
    </row>
    <row r="11293">
      <c r="A11293" s="40">
        <f>IF(GL_Paste!$B11290="","",N(GL_Paste!$H11290)-N(GL_Paste!$G11290))</f>
        <v/>
      </c>
      <c r="B11293" s="43">
        <f>IF(GL_Paste!$B11290="","",DATE(YEAR(GL_Paste!$E11290),MONTH(GL_Paste!$E11290),1))</f>
        <v/>
      </c>
      <c r="C11293">
        <f>IF(GL_Paste!$B11290="","",IF(TRIM(GL_Paste!$M11290)&lt;&gt;"",TRIM(GL_Paste!$M11290),IFERROR(MID(GL_Paste!$I11290,FIND("[",GL_Paste!$I11290)+1,FIND("]",GL_Paste!$I11290)-FIND("[",GL_Paste!$I11290)-1),"")))</f>
        <v/>
      </c>
      <c r="D11293">
        <f>IF(GL_Paste!$B11290="","",IFERROR(INDEX(DeptName,MATCH($C11293,DeptTag,0)),"UNALLOCATED"))</f>
        <v/>
      </c>
      <c r="E11293">
        <f>IF(GL_Paste!$B11290="","",IFERROR(INDEX(AcctCat,MATCH(GL_Paste!$B11290&amp;"",AcctCode,0)),"UNKNOWN"))</f>
        <v/>
      </c>
      <c r="F11293">
        <f>IF(GL_Paste!$B11290="","",IFERROR(INDEX(AcctSub,MATCH(GL_Paste!$B11290&amp;"",AcctCode,0)),"UNKNOWN"))</f>
        <v/>
      </c>
    </row>
    <row r="11294">
      <c r="A11294" s="40">
        <f>IF(GL_Paste!$B11291="","",N(GL_Paste!$H11291)-N(GL_Paste!$G11291))</f>
        <v/>
      </c>
      <c r="B11294" s="43">
        <f>IF(GL_Paste!$B11291="","",DATE(YEAR(GL_Paste!$E11291),MONTH(GL_Paste!$E11291),1))</f>
        <v/>
      </c>
      <c r="C11294">
        <f>IF(GL_Paste!$B11291="","",IF(TRIM(GL_Paste!$M11291)&lt;&gt;"",TRIM(GL_Paste!$M11291),IFERROR(MID(GL_Paste!$I11291,FIND("[",GL_Paste!$I11291)+1,FIND("]",GL_Paste!$I11291)-FIND("[",GL_Paste!$I11291)-1),"")))</f>
        <v/>
      </c>
      <c r="D11294">
        <f>IF(GL_Paste!$B11291="","",IFERROR(INDEX(DeptName,MATCH($C11294,DeptTag,0)),"UNALLOCATED"))</f>
        <v/>
      </c>
      <c r="E11294">
        <f>IF(GL_Paste!$B11291="","",IFERROR(INDEX(AcctCat,MATCH(GL_Paste!$B11291&amp;"",AcctCode,0)),"UNKNOWN"))</f>
        <v/>
      </c>
      <c r="F11294">
        <f>IF(GL_Paste!$B11291="","",IFERROR(INDEX(AcctSub,MATCH(GL_Paste!$B11291&amp;"",AcctCode,0)),"UNKNOWN"))</f>
        <v/>
      </c>
    </row>
    <row r="11295">
      <c r="A11295" s="40">
        <f>IF(GL_Paste!$B11292="","",N(GL_Paste!$H11292)-N(GL_Paste!$G11292))</f>
        <v/>
      </c>
      <c r="B11295" s="43">
        <f>IF(GL_Paste!$B11292="","",DATE(YEAR(GL_Paste!$E11292),MONTH(GL_Paste!$E11292),1))</f>
        <v/>
      </c>
      <c r="C11295">
        <f>IF(GL_Paste!$B11292="","",IF(TRIM(GL_Paste!$M11292)&lt;&gt;"",TRIM(GL_Paste!$M11292),IFERROR(MID(GL_Paste!$I11292,FIND("[",GL_Paste!$I11292)+1,FIND("]",GL_Paste!$I11292)-FIND("[",GL_Paste!$I11292)-1),"")))</f>
        <v/>
      </c>
      <c r="D11295">
        <f>IF(GL_Paste!$B11292="","",IFERROR(INDEX(DeptName,MATCH($C11295,DeptTag,0)),"UNALLOCATED"))</f>
        <v/>
      </c>
      <c r="E11295">
        <f>IF(GL_Paste!$B11292="","",IFERROR(INDEX(AcctCat,MATCH(GL_Paste!$B11292&amp;"",AcctCode,0)),"UNKNOWN"))</f>
        <v/>
      </c>
      <c r="F11295">
        <f>IF(GL_Paste!$B11292="","",IFERROR(INDEX(AcctSub,MATCH(GL_Paste!$B11292&amp;"",AcctCode,0)),"UNKNOWN"))</f>
        <v/>
      </c>
    </row>
    <row r="11296">
      <c r="A11296" s="40">
        <f>IF(GL_Paste!$B11293="","",N(GL_Paste!$H11293)-N(GL_Paste!$G11293))</f>
        <v/>
      </c>
      <c r="B11296" s="43">
        <f>IF(GL_Paste!$B11293="","",DATE(YEAR(GL_Paste!$E11293),MONTH(GL_Paste!$E11293),1))</f>
        <v/>
      </c>
      <c r="C11296">
        <f>IF(GL_Paste!$B11293="","",IF(TRIM(GL_Paste!$M11293)&lt;&gt;"",TRIM(GL_Paste!$M11293),IFERROR(MID(GL_Paste!$I11293,FIND("[",GL_Paste!$I11293)+1,FIND("]",GL_Paste!$I11293)-FIND("[",GL_Paste!$I11293)-1),"")))</f>
        <v/>
      </c>
      <c r="D11296">
        <f>IF(GL_Paste!$B11293="","",IFERROR(INDEX(DeptName,MATCH($C11296,DeptTag,0)),"UNALLOCATED"))</f>
        <v/>
      </c>
      <c r="E11296">
        <f>IF(GL_Paste!$B11293="","",IFERROR(INDEX(AcctCat,MATCH(GL_Paste!$B11293&amp;"",AcctCode,0)),"UNKNOWN"))</f>
        <v/>
      </c>
      <c r="F11296">
        <f>IF(GL_Paste!$B11293="","",IFERROR(INDEX(AcctSub,MATCH(GL_Paste!$B11293&amp;"",AcctCode,0)),"UNKNOWN"))</f>
        <v/>
      </c>
    </row>
    <row r="11297">
      <c r="A11297" s="40">
        <f>IF(GL_Paste!$B11294="","",N(GL_Paste!$H11294)-N(GL_Paste!$G11294))</f>
        <v/>
      </c>
      <c r="B11297" s="43">
        <f>IF(GL_Paste!$B11294="","",DATE(YEAR(GL_Paste!$E11294),MONTH(GL_Paste!$E11294),1))</f>
        <v/>
      </c>
      <c r="C11297">
        <f>IF(GL_Paste!$B11294="","",IF(TRIM(GL_Paste!$M11294)&lt;&gt;"",TRIM(GL_Paste!$M11294),IFERROR(MID(GL_Paste!$I11294,FIND("[",GL_Paste!$I11294)+1,FIND("]",GL_Paste!$I11294)-FIND("[",GL_Paste!$I11294)-1),"")))</f>
        <v/>
      </c>
      <c r="D11297">
        <f>IF(GL_Paste!$B11294="","",IFERROR(INDEX(DeptName,MATCH($C11297,DeptTag,0)),"UNALLOCATED"))</f>
        <v/>
      </c>
      <c r="E11297">
        <f>IF(GL_Paste!$B11294="","",IFERROR(INDEX(AcctCat,MATCH(GL_Paste!$B11294&amp;"",AcctCode,0)),"UNKNOWN"))</f>
        <v/>
      </c>
      <c r="F11297">
        <f>IF(GL_Paste!$B11294="","",IFERROR(INDEX(AcctSub,MATCH(GL_Paste!$B11294&amp;"",AcctCode,0)),"UNKNOWN"))</f>
        <v/>
      </c>
    </row>
    <row r="11298">
      <c r="A11298" s="40">
        <f>IF(GL_Paste!$B11295="","",N(GL_Paste!$H11295)-N(GL_Paste!$G11295))</f>
        <v/>
      </c>
      <c r="B11298" s="43">
        <f>IF(GL_Paste!$B11295="","",DATE(YEAR(GL_Paste!$E11295),MONTH(GL_Paste!$E11295),1))</f>
        <v/>
      </c>
      <c r="C11298">
        <f>IF(GL_Paste!$B11295="","",IF(TRIM(GL_Paste!$M11295)&lt;&gt;"",TRIM(GL_Paste!$M11295),IFERROR(MID(GL_Paste!$I11295,FIND("[",GL_Paste!$I11295)+1,FIND("]",GL_Paste!$I11295)-FIND("[",GL_Paste!$I11295)-1),"")))</f>
        <v/>
      </c>
      <c r="D11298">
        <f>IF(GL_Paste!$B11295="","",IFERROR(INDEX(DeptName,MATCH($C11298,DeptTag,0)),"UNALLOCATED"))</f>
        <v/>
      </c>
      <c r="E11298">
        <f>IF(GL_Paste!$B11295="","",IFERROR(INDEX(AcctCat,MATCH(GL_Paste!$B11295&amp;"",AcctCode,0)),"UNKNOWN"))</f>
        <v/>
      </c>
      <c r="F11298">
        <f>IF(GL_Paste!$B11295="","",IFERROR(INDEX(AcctSub,MATCH(GL_Paste!$B11295&amp;"",AcctCode,0)),"UNKNOWN"))</f>
        <v/>
      </c>
    </row>
    <row r="11299">
      <c r="A11299" s="40">
        <f>IF(GL_Paste!$B11296="","",N(GL_Paste!$H11296)-N(GL_Paste!$G11296))</f>
        <v/>
      </c>
      <c r="B11299" s="43">
        <f>IF(GL_Paste!$B11296="","",DATE(YEAR(GL_Paste!$E11296),MONTH(GL_Paste!$E11296),1))</f>
        <v/>
      </c>
      <c r="C11299">
        <f>IF(GL_Paste!$B11296="","",IF(TRIM(GL_Paste!$M11296)&lt;&gt;"",TRIM(GL_Paste!$M11296),IFERROR(MID(GL_Paste!$I11296,FIND("[",GL_Paste!$I11296)+1,FIND("]",GL_Paste!$I11296)-FIND("[",GL_Paste!$I11296)-1),"")))</f>
        <v/>
      </c>
      <c r="D11299">
        <f>IF(GL_Paste!$B11296="","",IFERROR(INDEX(DeptName,MATCH($C11299,DeptTag,0)),"UNALLOCATED"))</f>
        <v/>
      </c>
      <c r="E11299">
        <f>IF(GL_Paste!$B11296="","",IFERROR(INDEX(AcctCat,MATCH(GL_Paste!$B11296&amp;"",AcctCode,0)),"UNKNOWN"))</f>
        <v/>
      </c>
      <c r="F11299">
        <f>IF(GL_Paste!$B11296="","",IFERROR(INDEX(AcctSub,MATCH(GL_Paste!$B11296&amp;"",AcctCode,0)),"UNKNOWN"))</f>
        <v/>
      </c>
    </row>
    <row r="11300">
      <c r="A11300" s="40">
        <f>IF(GL_Paste!$B11297="","",N(GL_Paste!$H11297)-N(GL_Paste!$G11297))</f>
        <v/>
      </c>
      <c r="B11300" s="43">
        <f>IF(GL_Paste!$B11297="","",DATE(YEAR(GL_Paste!$E11297),MONTH(GL_Paste!$E11297),1))</f>
        <v/>
      </c>
      <c r="C11300">
        <f>IF(GL_Paste!$B11297="","",IF(TRIM(GL_Paste!$M11297)&lt;&gt;"",TRIM(GL_Paste!$M11297),IFERROR(MID(GL_Paste!$I11297,FIND("[",GL_Paste!$I11297)+1,FIND("]",GL_Paste!$I11297)-FIND("[",GL_Paste!$I11297)-1),"")))</f>
        <v/>
      </c>
      <c r="D11300">
        <f>IF(GL_Paste!$B11297="","",IFERROR(INDEX(DeptName,MATCH($C11300,DeptTag,0)),"UNALLOCATED"))</f>
        <v/>
      </c>
      <c r="E11300">
        <f>IF(GL_Paste!$B11297="","",IFERROR(INDEX(AcctCat,MATCH(GL_Paste!$B11297&amp;"",AcctCode,0)),"UNKNOWN"))</f>
        <v/>
      </c>
      <c r="F11300">
        <f>IF(GL_Paste!$B11297="","",IFERROR(INDEX(AcctSub,MATCH(GL_Paste!$B11297&amp;"",AcctCode,0)),"UNKNOWN"))</f>
        <v/>
      </c>
    </row>
    <row r="11301">
      <c r="A11301" s="40">
        <f>IF(GL_Paste!$B11298="","",N(GL_Paste!$H11298)-N(GL_Paste!$G11298))</f>
        <v/>
      </c>
      <c r="B11301" s="43">
        <f>IF(GL_Paste!$B11298="","",DATE(YEAR(GL_Paste!$E11298),MONTH(GL_Paste!$E11298),1))</f>
        <v/>
      </c>
      <c r="C11301">
        <f>IF(GL_Paste!$B11298="","",IF(TRIM(GL_Paste!$M11298)&lt;&gt;"",TRIM(GL_Paste!$M11298),IFERROR(MID(GL_Paste!$I11298,FIND("[",GL_Paste!$I11298)+1,FIND("]",GL_Paste!$I11298)-FIND("[",GL_Paste!$I11298)-1),"")))</f>
        <v/>
      </c>
      <c r="D11301">
        <f>IF(GL_Paste!$B11298="","",IFERROR(INDEX(DeptName,MATCH($C11301,DeptTag,0)),"UNALLOCATED"))</f>
        <v/>
      </c>
      <c r="E11301">
        <f>IF(GL_Paste!$B11298="","",IFERROR(INDEX(AcctCat,MATCH(GL_Paste!$B11298&amp;"",AcctCode,0)),"UNKNOWN"))</f>
        <v/>
      </c>
      <c r="F11301">
        <f>IF(GL_Paste!$B11298="","",IFERROR(INDEX(AcctSub,MATCH(GL_Paste!$B11298&amp;"",AcctCode,0)),"UNKNOWN"))</f>
        <v/>
      </c>
    </row>
    <row r="11302">
      <c r="A11302" s="40">
        <f>IF(GL_Paste!$B11299="","",N(GL_Paste!$H11299)-N(GL_Paste!$G11299))</f>
        <v/>
      </c>
      <c r="B11302" s="43">
        <f>IF(GL_Paste!$B11299="","",DATE(YEAR(GL_Paste!$E11299),MONTH(GL_Paste!$E11299),1))</f>
        <v/>
      </c>
      <c r="C11302">
        <f>IF(GL_Paste!$B11299="","",IF(TRIM(GL_Paste!$M11299)&lt;&gt;"",TRIM(GL_Paste!$M11299),IFERROR(MID(GL_Paste!$I11299,FIND("[",GL_Paste!$I11299)+1,FIND("]",GL_Paste!$I11299)-FIND("[",GL_Paste!$I11299)-1),"")))</f>
        <v/>
      </c>
      <c r="D11302">
        <f>IF(GL_Paste!$B11299="","",IFERROR(INDEX(DeptName,MATCH($C11302,DeptTag,0)),"UNALLOCATED"))</f>
        <v/>
      </c>
      <c r="E11302">
        <f>IF(GL_Paste!$B11299="","",IFERROR(INDEX(AcctCat,MATCH(GL_Paste!$B11299&amp;"",AcctCode,0)),"UNKNOWN"))</f>
        <v/>
      </c>
      <c r="F11302">
        <f>IF(GL_Paste!$B11299="","",IFERROR(INDEX(AcctSub,MATCH(GL_Paste!$B11299&amp;"",AcctCode,0)),"UNKNOWN"))</f>
        <v/>
      </c>
    </row>
    <row r="11303">
      <c r="A11303" s="40">
        <f>IF(GL_Paste!$B11300="","",N(GL_Paste!$H11300)-N(GL_Paste!$G11300))</f>
        <v/>
      </c>
      <c r="B11303" s="43">
        <f>IF(GL_Paste!$B11300="","",DATE(YEAR(GL_Paste!$E11300),MONTH(GL_Paste!$E11300),1))</f>
        <v/>
      </c>
      <c r="C11303">
        <f>IF(GL_Paste!$B11300="","",IF(TRIM(GL_Paste!$M11300)&lt;&gt;"",TRIM(GL_Paste!$M11300),IFERROR(MID(GL_Paste!$I11300,FIND("[",GL_Paste!$I11300)+1,FIND("]",GL_Paste!$I11300)-FIND("[",GL_Paste!$I11300)-1),"")))</f>
        <v/>
      </c>
      <c r="D11303">
        <f>IF(GL_Paste!$B11300="","",IFERROR(INDEX(DeptName,MATCH($C11303,DeptTag,0)),"UNALLOCATED"))</f>
        <v/>
      </c>
      <c r="E11303">
        <f>IF(GL_Paste!$B11300="","",IFERROR(INDEX(AcctCat,MATCH(GL_Paste!$B11300&amp;"",AcctCode,0)),"UNKNOWN"))</f>
        <v/>
      </c>
      <c r="F11303">
        <f>IF(GL_Paste!$B11300="","",IFERROR(INDEX(AcctSub,MATCH(GL_Paste!$B11300&amp;"",AcctCode,0)),"UNKNOWN"))</f>
        <v/>
      </c>
    </row>
    <row r="11304">
      <c r="A11304" s="40">
        <f>IF(GL_Paste!$B11301="","",N(GL_Paste!$H11301)-N(GL_Paste!$G11301))</f>
        <v/>
      </c>
      <c r="B11304" s="43">
        <f>IF(GL_Paste!$B11301="","",DATE(YEAR(GL_Paste!$E11301),MONTH(GL_Paste!$E11301),1))</f>
        <v/>
      </c>
      <c r="C11304">
        <f>IF(GL_Paste!$B11301="","",IF(TRIM(GL_Paste!$M11301)&lt;&gt;"",TRIM(GL_Paste!$M11301),IFERROR(MID(GL_Paste!$I11301,FIND("[",GL_Paste!$I11301)+1,FIND("]",GL_Paste!$I11301)-FIND("[",GL_Paste!$I11301)-1),"")))</f>
        <v/>
      </c>
      <c r="D11304">
        <f>IF(GL_Paste!$B11301="","",IFERROR(INDEX(DeptName,MATCH($C11304,DeptTag,0)),"UNALLOCATED"))</f>
        <v/>
      </c>
      <c r="E11304">
        <f>IF(GL_Paste!$B11301="","",IFERROR(INDEX(AcctCat,MATCH(GL_Paste!$B11301&amp;"",AcctCode,0)),"UNKNOWN"))</f>
        <v/>
      </c>
      <c r="F11304">
        <f>IF(GL_Paste!$B11301="","",IFERROR(INDEX(AcctSub,MATCH(GL_Paste!$B11301&amp;"",AcctCode,0)),"UNKNOWN"))</f>
        <v/>
      </c>
    </row>
    <row r="11305">
      <c r="A11305" s="40">
        <f>IF(GL_Paste!$B11302="","",N(GL_Paste!$H11302)-N(GL_Paste!$G11302))</f>
        <v/>
      </c>
      <c r="B11305" s="43">
        <f>IF(GL_Paste!$B11302="","",DATE(YEAR(GL_Paste!$E11302),MONTH(GL_Paste!$E11302),1))</f>
        <v/>
      </c>
      <c r="C11305">
        <f>IF(GL_Paste!$B11302="","",IF(TRIM(GL_Paste!$M11302)&lt;&gt;"",TRIM(GL_Paste!$M11302),IFERROR(MID(GL_Paste!$I11302,FIND("[",GL_Paste!$I11302)+1,FIND("]",GL_Paste!$I11302)-FIND("[",GL_Paste!$I11302)-1),"")))</f>
        <v/>
      </c>
      <c r="D11305">
        <f>IF(GL_Paste!$B11302="","",IFERROR(INDEX(DeptName,MATCH($C11305,DeptTag,0)),"UNALLOCATED"))</f>
        <v/>
      </c>
      <c r="E11305">
        <f>IF(GL_Paste!$B11302="","",IFERROR(INDEX(AcctCat,MATCH(GL_Paste!$B11302&amp;"",AcctCode,0)),"UNKNOWN"))</f>
        <v/>
      </c>
      <c r="F11305">
        <f>IF(GL_Paste!$B11302="","",IFERROR(INDEX(AcctSub,MATCH(GL_Paste!$B11302&amp;"",AcctCode,0)),"UNKNOWN"))</f>
        <v/>
      </c>
    </row>
    <row r="11306">
      <c r="A11306" s="40">
        <f>IF(GL_Paste!$B11303="","",N(GL_Paste!$H11303)-N(GL_Paste!$G11303))</f>
        <v/>
      </c>
      <c r="B11306" s="43">
        <f>IF(GL_Paste!$B11303="","",DATE(YEAR(GL_Paste!$E11303),MONTH(GL_Paste!$E11303),1))</f>
        <v/>
      </c>
      <c r="C11306">
        <f>IF(GL_Paste!$B11303="","",IF(TRIM(GL_Paste!$M11303)&lt;&gt;"",TRIM(GL_Paste!$M11303),IFERROR(MID(GL_Paste!$I11303,FIND("[",GL_Paste!$I11303)+1,FIND("]",GL_Paste!$I11303)-FIND("[",GL_Paste!$I11303)-1),"")))</f>
        <v/>
      </c>
      <c r="D11306">
        <f>IF(GL_Paste!$B11303="","",IFERROR(INDEX(DeptName,MATCH($C11306,DeptTag,0)),"UNALLOCATED"))</f>
        <v/>
      </c>
      <c r="E11306">
        <f>IF(GL_Paste!$B11303="","",IFERROR(INDEX(AcctCat,MATCH(GL_Paste!$B11303&amp;"",AcctCode,0)),"UNKNOWN"))</f>
        <v/>
      </c>
      <c r="F11306">
        <f>IF(GL_Paste!$B11303="","",IFERROR(INDEX(AcctSub,MATCH(GL_Paste!$B11303&amp;"",AcctCode,0)),"UNKNOWN"))</f>
        <v/>
      </c>
    </row>
    <row r="11307">
      <c r="A11307" s="40">
        <f>IF(GL_Paste!$B11304="","",N(GL_Paste!$H11304)-N(GL_Paste!$G11304))</f>
        <v/>
      </c>
      <c r="B11307" s="43">
        <f>IF(GL_Paste!$B11304="","",DATE(YEAR(GL_Paste!$E11304),MONTH(GL_Paste!$E11304),1))</f>
        <v/>
      </c>
      <c r="C11307">
        <f>IF(GL_Paste!$B11304="","",IF(TRIM(GL_Paste!$M11304)&lt;&gt;"",TRIM(GL_Paste!$M11304),IFERROR(MID(GL_Paste!$I11304,FIND("[",GL_Paste!$I11304)+1,FIND("]",GL_Paste!$I11304)-FIND("[",GL_Paste!$I11304)-1),"")))</f>
        <v/>
      </c>
      <c r="D11307">
        <f>IF(GL_Paste!$B11304="","",IFERROR(INDEX(DeptName,MATCH($C11307,DeptTag,0)),"UNALLOCATED"))</f>
        <v/>
      </c>
      <c r="E11307">
        <f>IF(GL_Paste!$B11304="","",IFERROR(INDEX(AcctCat,MATCH(GL_Paste!$B11304&amp;"",AcctCode,0)),"UNKNOWN"))</f>
        <v/>
      </c>
      <c r="F11307">
        <f>IF(GL_Paste!$B11304="","",IFERROR(INDEX(AcctSub,MATCH(GL_Paste!$B11304&amp;"",AcctCode,0)),"UNKNOWN"))</f>
        <v/>
      </c>
    </row>
    <row r="11308">
      <c r="A11308" s="40">
        <f>IF(GL_Paste!$B11305="","",N(GL_Paste!$H11305)-N(GL_Paste!$G11305))</f>
        <v/>
      </c>
      <c r="B11308" s="43">
        <f>IF(GL_Paste!$B11305="","",DATE(YEAR(GL_Paste!$E11305),MONTH(GL_Paste!$E11305),1))</f>
        <v/>
      </c>
      <c r="C11308">
        <f>IF(GL_Paste!$B11305="","",IF(TRIM(GL_Paste!$M11305)&lt;&gt;"",TRIM(GL_Paste!$M11305),IFERROR(MID(GL_Paste!$I11305,FIND("[",GL_Paste!$I11305)+1,FIND("]",GL_Paste!$I11305)-FIND("[",GL_Paste!$I11305)-1),"")))</f>
        <v/>
      </c>
      <c r="D11308">
        <f>IF(GL_Paste!$B11305="","",IFERROR(INDEX(DeptName,MATCH($C11308,DeptTag,0)),"UNALLOCATED"))</f>
        <v/>
      </c>
      <c r="E11308">
        <f>IF(GL_Paste!$B11305="","",IFERROR(INDEX(AcctCat,MATCH(GL_Paste!$B11305&amp;"",AcctCode,0)),"UNKNOWN"))</f>
        <v/>
      </c>
      <c r="F11308">
        <f>IF(GL_Paste!$B11305="","",IFERROR(INDEX(AcctSub,MATCH(GL_Paste!$B11305&amp;"",AcctCode,0)),"UNKNOWN"))</f>
        <v/>
      </c>
    </row>
    <row r="11309">
      <c r="A11309" s="40">
        <f>IF(GL_Paste!$B11306="","",N(GL_Paste!$H11306)-N(GL_Paste!$G11306))</f>
        <v/>
      </c>
      <c r="B11309" s="43">
        <f>IF(GL_Paste!$B11306="","",DATE(YEAR(GL_Paste!$E11306),MONTH(GL_Paste!$E11306),1))</f>
        <v/>
      </c>
      <c r="C11309">
        <f>IF(GL_Paste!$B11306="","",IF(TRIM(GL_Paste!$M11306)&lt;&gt;"",TRIM(GL_Paste!$M11306),IFERROR(MID(GL_Paste!$I11306,FIND("[",GL_Paste!$I11306)+1,FIND("]",GL_Paste!$I11306)-FIND("[",GL_Paste!$I11306)-1),"")))</f>
        <v/>
      </c>
      <c r="D11309">
        <f>IF(GL_Paste!$B11306="","",IFERROR(INDEX(DeptName,MATCH($C11309,DeptTag,0)),"UNALLOCATED"))</f>
        <v/>
      </c>
      <c r="E11309">
        <f>IF(GL_Paste!$B11306="","",IFERROR(INDEX(AcctCat,MATCH(GL_Paste!$B11306&amp;"",AcctCode,0)),"UNKNOWN"))</f>
        <v/>
      </c>
      <c r="F11309">
        <f>IF(GL_Paste!$B11306="","",IFERROR(INDEX(AcctSub,MATCH(GL_Paste!$B11306&amp;"",AcctCode,0)),"UNKNOWN"))</f>
        <v/>
      </c>
    </row>
    <row r="11310">
      <c r="A11310" s="40">
        <f>IF(GL_Paste!$B11307="","",N(GL_Paste!$H11307)-N(GL_Paste!$G11307))</f>
        <v/>
      </c>
      <c r="B11310" s="43">
        <f>IF(GL_Paste!$B11307="","",DATE(YEAR(GL_Paste!$E11307),MONTH(GL_Paste!$E11307),1))</f>
        <v/>
      </c>
      <c r="C11310">
        <f>IF(GL_Paste!$B11307="","",IF(TRIM(GL_Paste!$M11307)&lt;&gt;"",TRIM(GL_Paste!$M11307),IFERROR(MID(GL_Paste!$I11307,FIND("[",GL_Paste!$I11307)+1,FIND("]",GL_Paste!$I11307)-FIND("[",GL_Paste!$I11307)-1),"")))</f>
        <v/>
      </c>
      <c r="D11310">
        <f>IF(GL_Paste!$B11307="","",IFERROR(INDEX(DeptName,MATCH($C11310,DeptTag,0)),"UNALLOCATED"))</f>
        <v/>
      </c>
      <c r="E11310">
        <f>IF(GL_Paste!$B11307="","",IFERROR(INDEX(AcctCat,MATCH(GL_Paste!$B11307&amp;"",AcctCode,0)),"UNKNOWN"))</f>
        <v/>
      </c>
      <c r="F11310">
        <f>IF(GL_Paste!$B11307="","",IFERROR(INDEX(AcctSub,MATCH(GL_Paste!$B11307&amp;"",AcctCode,0)),"UNKNOWN"))</f>
        <v/>
      </c>
    </row>
    <row r="11311">
      <c r="A11311" s="40">
        <f>IF(GL_Paste!$B11308="","",N(GL_Paste!$H11308)-N(GL_Paste!$G11308))</f>
        <v/>
      </c>
      <c r="B11311" s="43">
        <f>IF(GL_Paste!$B11308="","",DATE(YEAR(GL_Paste!$E11308),MONTH(GL_Paste!$E11308),1))</f>
        <v/>
      </c>
      <c r="C11311">
        <f>IF(GL_Paste!$B11308="","",IF(TRIM(GL_Paste!$M11308)&lt;&gt;"",TRIM(GL_Paste!$M11308),IFERROR(MID(GL_Paste!$I11308,FIND("[",GL_Paste!$I11308)+1,FIND("]",GL_Paste!$I11308)-FIND("[",GL_Paste!$I11308)-1),"")))</f>
        <v/>
      </c>
      <c r="D11311">
        <f>IF(GL_Paste!$B11308="","",IFERROR(INDEX(DeptName,MATCH($C11311,DeptTag,0)),"UNALLOCATED"))</f>
        <v/>
      </c>
      <c r="E11311">
        <f>IF(GL_Paste!$B11308="","",IFERROR(INDEX(AcctCat,MATCH(GL_Paste!$B11308&amp;"",AcctCode,0)),"UNKNOWN"))</f>
        <v/>
      </c>
      <c r="F11311">
        <f>IF(GL_Paste!$B11308="","",IFERROR(INDEX(AcctSub,MATCH(GL_Paste!$B11308&amp;"",AcctCode,0)),"UNKNOWN"))</f>
        <v/>
      </c>
    </row>
    <row r="11312">
      <c r="A11312" s="40">
        <f>IF(GL_Paste!$B11309="","",N(GL_Paste!$H11309)-N(GL_Paste!$G11309))</f>
        <v/>
      </c>
      <c r="B11312" s="43">
        <f>IF(GL_Paste!$B11309="","",DATE(YEAR(GL_Paste!$E11309),MONTH(GL_Paste!$E11309),1))</f>
        <v/>
      </c>
      <c r="C11312">
        <f>IF(GL_Paste!$B11309="","",IF(TRIM(GL_Paste!$M11309)&lt;&gt;"",TRIM(GL_Paste!$M11309),IFERROR(MID(GL_Paste!$I11309,FIND("[",GL_Paste!$I11309)+1,FIND("]",GL_Paste!$I11309)-FIND("[",GL_Paste!$I11309)-1),"")))</f>
        <v/>
      </c>
      <c r="D11312">
        <f>IF(GL_Paste!$B11309="","",IFERROR(INDEX(DeptName,MATCH($C11312,DeptTag,0)),"UNALLOCATED"))</f>
        <v/>
      </c>
      <c r="E11312">
        <f>IF(GL_Paste!$B11309="","",IFERROR(INDEX(AcctCat,MATCH(GL_Paste!$B11309&amp;"",AcctCode,0)),"UNKNOWN"))</f>
        <v/>
      </c>
      <c r="F11312">
        <f>IF(GL_Paste!$B11309="","",IFERROR(INDEX(AcctSub,MATCH(GL_Paste!$B11309&amp;"",AcctCode,0)),"UNKNOWN"))</f>
        <v/>
      </c>
    </row>
    <row r="11313">
      <c r="A11313" s="40">
        <f>IF(GL_Paste!$B11310="","",N(GL_Paste!$H11310)-N(GL_Paste!$G11310))</f>
        <v/>
      </c>
      <c r="B11313" s="43">
        <f>IF(GL_Paste!$B11310="","",DATE(YEAR(GL_Paste!$E11310),MONTH(GL_Paste!$E11310),1))</f>
        <v/>
      </c>
      <c r="C11313">
        <f>IF(GL_Paste!$B11310="","",IF(TRIM(GL_Paste!$M11310)&lt;&gt;"",TRIM(GL_Paste!$M11310),IFERROR(MID(GL_Paste!$I11310,FIND("[",GL_Paste!$I11310)+1,FIND("]",GL_Paste!$I11310)-FIND("[",GL_Paste!$I11310)-1),"")))</f>
        <v/>
      </c>
      <c r="D11313">
        <f>IF(GL_Paste!$B11310="","",IFERROR(INDEX(DeptName,MATCH($C11313,DeptTag,0)),"UNALLOCATED"))</f>
        <v/>
      </c>
      <c r="E11313">
        <f>IF(GL_Paste!$B11310="","",IFERROR(INDEX(AcctCat,MATCH(GL_Paste!$B11310&amp;"",AcctCode,0)),"UNKNOWN"))</f>
        <v/>
      </c>
      <c r="F11313">
        <f>IF(GL_Paste!$B11310="","",IFERROR(INDEX(AcctSub,MATCH(GL_Paste!$B11310&amp;"",AcctCode,0)),"UNKNOWN"))</f>
        <v/>
      </c>
    </row>
    <row r="11314">
      <c r="A11314" s="40">
        <f>IF(GL_Paste!$B11311="","",N(GL_Paste!$H11311)-N(GL_Paste!$G11311))</f>
        <v/>
      </c>
      <c r="B11314" s="43">
        <f>IF(GL_Paste!$B11311="","",DATE(YEAR(GL_Paste!$E11311),MONTH(GL_Paste!$E11311),1))</f>
        <v/>
      </c>
      <c r="C11314">
        <f>IF(GL_Paste!$B11311="","",IF(TRIM(GL_Paste!$M11311)&lt;&gt;"",TRIM(GL_Paste!$M11311),IFERROR(MID(GL_Paste!$I11311,FIND("[",GL_Paste!$I11311)+1,FIND("]",GL_Paste!$I11311)-FIND("[",GL_Paste!$I11311)-1),"")))</f>
        <v/>
      </c>
      <c r="D11314">
        <f>IF(GL_Paste!$B11311="","",IFERROR(INDEX(DeptName,MATCH($C11314,DeptTag,0)),"UNALLOCATED"))</f>
        <v/>
      </c>
      <c r="E11314">
        <f>IF(GL_Paste!$B11311="","",IFERROR(INDEX(AcctCat,MATCH(GL_Paste!$B11311&amp;"",AcctCode,0)),"UNKNOWN"))</f>
        <v/>
      </c>
      <c r="F11314">
        <f>IF(GL_Paste!$B11311="","",IFERROR(INDEX(AcctSub,MATCH(GL_Paste!$B11311&amp;"",AcctCode,0)),"UNKNOWN"))</f>
        <v/>
      </c>
    </row>
    <row r="11315">
      <c r="A11315" s="40">
        <f>IF(GL_Paste!$B11312="","",N(GL_Paste!$H11312)-N(GL_Paste!$G11312))</f>
        <v/>
      </c>
      <c r="B11315" s="43">
        <f>IF(GL_Paste!$B11312="","",DATE(YEAR(GL_Paste!$E11312),MONTH(GL_Paste!$E11312),1))</f>
        <v/>
      </c>
      <c r="C11315">
        <f>IF(GL_Paste!$B11312="","",IF(TRIM(GL_Paste!$M11312)&lt;&gt;"",TRIM(GL_Paste!$M11312),IFERROR(MID(GL_Paste!$I11312,FIND("[",GL_Paste!$I11312)+1,FIND("]",GL_Paste!$I11312)-FIND("[",GL_Paste!$I11312)-1),"")))</f>
        <v/>
      </c>
      <c r="D11315">
        <f>IF(GL_Paste!$B11312="","",IFERROR(INDEX(DeptName,MATCH($C11315,DeptTag,0)),"UNALLOCATED"))</f>
        <v/>
      </c>
      <c r="E11315">
        <f>IF(GL_Paste!$B11312="","",IFERROR(INDEX(AcctCat,MATCH(GL_Paste!$B11312&amp;"",AcctCode,0)),"UNKNOWN"))</f>
        <v/>
      </c>
      <c r="F11315">
        <f>IF(GL_Paste!$B11312="","",IFERROR(INDEX(AcctSub,MATCH(GL_Paste!$B11312&amp;"",AcctCode,0)),"UNKNOWN"))</f>
        <v/>
      </c>
    </row>
    <row r="11316">
      <c r="A11316" s="40">
        <f>IF(GL_Paste!$B11313="","",N(GL_Paste!$H11313)-N(GL_Paste!$G11313))</f>
        <v/>
      </c>
      <c r="B11316" s="43">
        <f>IF(GL_Paste!$B11313="","",DATE(YEAR(GL_Paste!$E11313),MONTH(GL_Paste!$E11313),1))</f>
        <v/>
      </c>
      <c r="C11316">
        <f>IF(GL_Paste!$B11313="","",IF(TRIM(GL_Paste!$M11313)&lt;&gt;"",TRIM(GL_Paste!$M11313),IFERROR(MID(GL_Paste!$I11313,FIND("[",GL_Paste!$I11313)+1,FIND("]",GL_Paste!$I11313)-FIND("[",GL_Paste!$I11313)-1),"")))</f>
        <v/>
      </c>
      <c r="D11316">
        <f>IF(GL_Paste!$B11313="","",IFERROR(INDEX(DeptName,MATCH($C11316,DeptTag,0)),"UNALLOCATED"))</f>
        <v/>
      </c>
      <c r="E11316">
        <f>IF(GL_Paste!$B11313="","",IFERROR(INDEX(AcctCat,MATCH(GL_Paste!$B11313&amp;"",AcctCode,0)),"UNKNOWN"))</f>
        <v/>
      </c>
      <c r="F11316">
        <f>IF(GL_Paste!$B11313="","",IFERROR(INDEX(AcctSub,MATCH(GL_Paste!$B11313&amp;"",AcctCode,0)),"UNKNOWN"))</f>
        <v/>
      </c>
    </row>
    <row r="11317">
      <c r="A11317" s="40">
        <f>IF(GL_Paste!$B11314="","",N(GL_Paste!$H11314)-N(GL_Paste!$G11314))</f>
        <v/>
      </c>
      <c r="B11317" s="43">
        <f>IF(GL_Paste!$B11314="","",DATE(YEAR(GL_Paste!$E11314),MONTH(GL_Paste!$E11314),1))</f>
        <v/>
      </c>
      <c r="C11317">
        <f>IF(GL_Paste!$B11314="","",IF(TRIM(GL_Paste!$M11314)&lt;&gt;"",TRIM(GL_Paste!$M11314),IFERROR(MID(GL_Paste!$I11314,FIND("[",GL_Paste!$I11314)+1,FIND("]",GL_Paste!$I11314)-FIND("[",GL_Paste!$I11314)-1),"")))</f>
        <v/>
      </c>
      <c r="D11317">
        <f>IF(GL_Paste!$B11314="","",IFERROR(INDEX(DeptName,MATCH($C11317,DeptTag,0)),"UNALLOCATED"))</f>
        <v/>
      </c>
      <c r="E11317">
        <f>IF(GL_Paste!$B11314="","",IFERROR(INDEX(AcctCat,MATCH(GL_Paste!$B11314&amp;"",AcctCode,0)),"UNKNOWN"))</f>
        <v/>
      </c>
      <c r="F11317">
        <f>IF(GL_Paste!$B11314="","",IFERROR(INDEX(AcctSub,MATCH(GL_Paste!$B11314&amp;"",AcctCode,0)),"UNKNOWN"))</f>
        <v/>
      </c>
    </row>
    <row r="11318">
      <c r="A11318" s="40">
        <f>IF(GL_Paste!$B11315="","",N(GL_Paste!$H11315)-N(GL_Paste!$G11315))</f>
        <v/>
      </c>
      <c r="B11318" s="43">
        <f>IF(GL_Paste!$B11315="","",DATE(YEAR(GL_Paste!$E11315),MONTH(GL_Paste!$E11315),1))</f>
        <v/>
      </c>
      <c r="C11318">
        <f>IF(GL_Paste!$B11315="","",IF(TRIM(GL_Paste!$M11315)&lt;&gt;"",TRIM(GL_Paste!$M11315),IFERROR(MID(GL_Paste!$I11315,FIND("[",GL_Paste!$I11315)+1,FIND("]",GL_Paste!$I11315)-FIND("[",GL_Paste!$I11315)-1),"")))</f>
        <v/>
      </c>
      <c r="D11318">
        <f>IF(GL_Paste!$B11315="","",IFERROR(INDEX(DeptName,MATCH($C11318,DeptTag,0)),"UNALLOCATED"))</f>
        <v/>
      </c>
      <c r="E11318">
        <f>IF(GL_Paste!$B11315="","",IFERROR(INDEX(AcctCat,MATCH(GL_Paste!$B11315&amp;"",AcctCode,0)),"UNKNOWN"))</f>
        <v/>
      </c>
      <c r="F11318">
        <f>IF(GL_Paste!$B11315="","",IFERROR(INDEX(AcctSub,MATCH(GL_Paste!$B11315&amp;"",AcctCode,0)),"UNKNOWN"))</f>
        <v/>
      </c>
    </row>
    <row r="11319">
      <c r="A11319" s="40">
        <f>IF(GL_Paste!$B11316="","",N(GL_Paste!$H11316)-N(GL_Paste!$G11316))</f>
        <v/>
      </c>
      <c r="B11319" s="43">
        <f>IF(GL_Paste!$B11316="","",DATE(YEAR(GL_Paste!$E11316),MONTH(GL_Paste!$E11316),1))</f>
        <v/>
      </c>
      <c r="C11319">
        <f>IF(GL_Paste!$B11316="","",IF(TRIM(GL_Paste!$M11316)&lt;&gt;"",TRIM(GL_Paste!$M11316),IFERROR(MID(GL_Paste!$I11316,FIND("[",GL_Paste!$I11316)+1,FIND("]",GL_Paste!$I11316)-FIND("[",GL_Paste!$I11316)-1),"")))</f>
        <v/>
      </c>
      <c r="D11319">
        <f>IF(GL_Paste!$B11316="","",IFERROR(INDEX(DeptName,MATCH($C11319,DeptTag,0)),"UNALLOCATED"))</f>
        <v/>
      </c>
      <c r="E11319">
        <f>IF(GL_Paste!$B11316="","",IFERROR(INDEX(AcctCat,MATCH(GL_Paste!$B11316&amp;"",AcctCode,0)),"UNKNOWN"))</f>
        <v/>
      </c>
      <c r="F11319">
        <f>IF(GL_Paste!$B11316="","",IFERROR(INDEX(AcctSub,MATCH(GL_Paste!$B11316&amp;"",AcctCode,0)),"UNKNOWN"))</f>
        <v/>
      </c>
    </row>
    <row r="11320">
      <c r="A11320" s="40">
        <f>IF(GL_Paste!$B11317="","",N(GL_Paste!$H11317)-N(GL_Paste!$G11317))</f>
        <v/>
      </c>
      <c r="B11320" s="43">
        <f>IF(GL_Paste!$B11317="","",DATE(YEAR(GL_Paste!$E11317),MONTH(GL_Paste!$E11317),1))</f>
        <v/>
      </c>
      <c r="C11320">
        <f>IF(GL_Paste!$B11317="","",IF(TRIM(GL_Paste!$M11317)&lt;&gt;"",TRIM(GL_Paste!$M11317),IFERROR(MID(GL_Paste!$I11317,FIND("[",GL_Paste!$I11317)+1,FIND("]",GL_Paste!$I11317)-FIND("[",GL_Paste!$I11317)-1),"")))</f>
        <v/>
      </c>
      <c r="D11320">
        <f>IF(GL_Paste!$B11317="","",IFERROR(INDEX(DeptName,MATCH($C11320,DeptTag,0)),"UNALLOCATED"))</f>
        <v/>
      </c>
      <c r="E11320">
        <f>IF(GL_Paste!$B11317="","",IFERROR(INDEX(AcctCat,MATCH(GL_Paste!$B11317&amp;"",AcctCode,0)),"UNKNOWN"))</f>
        <v/>
      </c>
      <c r="F11320">
        <f>IF(GL_Paste!$B11317="","",IFERROR(INDEX(AcctSub,MATCH(GL_Paste!$B11317&amp;"",AcctCode,0)),"UNKNOWN"))</f>
        <v/>
      </c>
    </row>
    <row r="11321">
      <c r="A11321" s="40">
        <f>IF(GL_Paste!$B11318="","",N(GL_Paste!$H11318)-N(GL_Paste!$G11318))</f>
        <v/>
      </c>
      <c r="B11321" s="43">
        <f>IF(GL_Paste!$B11318="","",DATE(YEAR(GL_Paste!$E11318),MONTH(GL_Paste!$E11318),1))</f>
        <v/>
      </c>
      <c r="C11321">
        <f>IF(GL_Paste!$B11318="","",IF(TRIM(GL_Paste!$M11318)&lt;&gt;"",TRIM(GL_Paste!$M11318),IFERROR(MID(GL_Paste!$I11318,FIND("[",GL_Paste!$I11318)+1,FIND("]",GL_Paste!$I11318)-FIND("[",GL_Paste!$I11318)-1),"")))</f>
        <v/>
      </c>
      <c r="D11321">
        <f>IF(GL_Paste!$B11318="","",IFERROR(INDEX(DeptName,MATCH($C11321,DeptTag,0)),"UNALLOCATED"))</f>
        <v/>
      </c>
      <c r="E11321">
        <f>IF(GL_Paste!$B11318="","",IFERROR(INDEX(AcctCat,MATCH(GL_Paste!$B11318&amp;"",AcctCode,0)),"UNKNOWN"))</f>
        <v/>
      </c>
      <c r="F11321">
        <f>IF(GL_Paste!$B11318="","",IFERROR(INDEX(AcctSub,MATCH(GL_Paste!$B11318&amp;"",AcctCode,0)),"UNKNOWN"))</f>
        <v/>
      </c>
    </row>
    <row r="11322">
      <c r="A11322" s="40">
        <f>IF(GL_Paste!$B11319="","",N(GL_Paste!$H11319)-N(GL_Paste!$G11319))</f>
        <v/>
      </c>
      <c r="B11322" s="43">
        <f>IF(GL_Paste!$B11319="","",DATE(YEAR(GL_Paste!$E11319),MONTH(GL_Paste!$E11319),1))</f>
        <v/>
      </c>
      <c r="C11322">
        <f>IF(GL_Paste!$B11319="","",IF(TRIM(GL_Paste!$M11319)&lt;&gt;"",TRIM(GL_Paste!$M11319),IFERROR(MID(GL_Paste!$I11319,FIND("[",GL_Paste!$I11319)+1,FIND("]",GL_Paste!$I11319)-FIND("[",GL_Paste!$I11319)-1),"")))</f>
        <v/>
      </c>
      <c r="D11322">
        <f>IF(GL_Paste!$B11319="","",IFERROR(INDEX(DeptName,MATCH($C11322,DeptTag,0)),"UNALLOCATED"))</f>
        <v/>
      </c>
      <c r="E11322">
        <f>IF(GL_Paste!$B11319="","",IFERROR(INDEX(AcctCat,MATCH(GL_Paste!$B11319&amp;"",AcctCode,0)),"UNKNOWN"))</f>
        <v/>
      </c>
      <c r="F11322">
        <f>IF(GL_Paste!$B11319="","",IFERROR(INDEX(AcctSub,MATCH(GL_Paste!$B11319&amp;"",AcctCode,0)),"UNKNOWN"))</f>
        <v/>
      </c>
    </row>
    <row r="11323">
      <c r="A11323" s="40">
        <f>IF(GL_Paste!$B11320="","",N(GL_Paste!$H11320)-N(GL_Paste!$G11320))</f>
        <v/>
      </c>
      <c r="B11323" s="43">
        <f>IF(GL_Paste!$B11320="","",DATE(YEAR(GL_Paste!$E11320),MONTH(GL_Paste!$E11320),1))</f>
        <v/>
      </c>
      <c r="C11323">
        <f>IF(GL_Paste!$B11320="","",IF(TRIM(GL_Paste!$M11320)&lt;&gt;"",TRIM(GL_Paste!$M11320),IFERROR(MID(GL_Paste!$I11320,FIND("[",GL_Paste!$I11320)+1,FIND("]",GL_Paste!$I11320)-FIND("[",GL_Paste!$I11320)-1),"")))</f>
        <v/>
      </c>
      <c r="D11323">
        <f>IF(GL_Paste!$B11320="","",IFERROR(INDEX(DeptName,MATCH($C11323,DeptTag,0)),"UNALLOCATED"))</f>
        <v/>
      </c>
      <c r="E11323">
        <f>IF(GL_Paste!$B11320="","",IFERROR(INDEX(AcctCat,MATCH(GL_Paste!$B11320&amp;"",AcctCode,0)),"UNKNOWN"))</f>
        <v/>
      </c>
      <c r="F11323">
        <f>IF(GL_Paste!$B11320="","",IFERROR(INDEX(AcctSub,MATCH(GL_Paste!$B11320&amp;"",AcctCode,0)),"UNKNOWN"))</f>
        <v/>
      </c>
    </row>
    <row r="11324">
      <c r="A11324" s="40">
        <f>IF(GL_Paste!$B11321="","",N(GL_Paste!$H11321)-N(GL_Paste!$G11321))</f>
        <v/>
      </c>
      <c r="B11324" s="43">
        <f>IF(GL_Paste!$B11321="","",DATE(YEAR(GL_Paste!$E11321),MONTH(GL_Paste!$E11321),1))</f>
        <v/>
      </c>
      <c r="C11324">
        <f>IF(GL_Paste!$B11321="","",IF(TRIM(GL_Paste!$M11321)&lt;&gt;"",TRIM(GL_Paste!$M11321),IFERROR(MID(GL_Paste!$I11321,FIND("[",GL_Paste!$I11321)+1,FIND("]",GL_Paste!$I11321)-FIND("[",GL_Paste!$I11321)-1),"")))</f>
        <v/>
      </c>
      <c r="D11324">
        <f>IF(GL_Paste!$B11321="","",IFERROR(INDEX(DeptName,MATCH($C11324,DeptTag,0)),"UNALLOCATED"))</f>
        <v/>
      </c>
      <c r="E11324">
        <f>IF(GL_Paste!$B11321="","",IFERROR(INDEX(AcctCat,MATCH(GL_Paste!$B11321&amp;"",AcctCode,0)),"UNKNOWN"))</f>
        <v/>
      </c>
      <c r="F11324">
        <f>IF(GL_Paste!$B11321="","",IFERROR(INDEX(AcctSub,MATCH(GL_Paste!$B11321&amp;"",AcctCode,0)),"UNKNOWN"))</f>
        <v/>
      </c>
    </row>
    <row r="11325">
      <c r="A11325" s="40">
        <f>IF(GL_Paste!$B11322="","",N(GL_Paste!$H11322)-N(GL_Paste!$G11322))</f>
        <v/>
      </c>
      <c r="B11325" s="43">
        <f>IF(GL_Paste!$B11322="","",DATE(YEAR(GL_Paste!$E11322),MONTH(GL_Paste!$E11322),1))</f>
        <v/>
      </c>
      <c r="C11325">
        <f>IF(GL_Paste!$B11322="","",IF(TRIM(GL_Paste!$M11322)&lt;&gt;"",TRIM(GL_Paste!$M11322),IFERROR(MID(GL_Paste!$I11322,FIND("[",GL_Paste!$I11322)+1,FIND("]",GL_Paste!$I11322)-FIND("[",GL_Paste!$I11322)-1),"")))</f>
        <v/>
      </c>
      <c r="D11325">
        <f>IF(GL_Paste!$B11322="","",IFERROR(INDEX(DeptName,MATCH($C11325,DeptTag,0)),"UNALLOCATED"))</f>
        <v/>
      </c>
      <c r="E11325">
        <f>IF(GL_Paste!$B11322="","",IFERROR(INDEX(AcctCat,MATCH(GL_Paste!$B11322&amp;"",AcctCode,0)),"UNKNOWN"))</f>
        <v/>
      </c>
      <c r="F11325">
        <f>IF(GL_Paste!$B11322="","",IFERROR(INDEX(AcctSub,MATCH(GL_Paste!$B11322&amp;"",AcctCode,0)),"UNKNOWN"))</f>
        <v/>
      </c>
    </row>
    <row r="11326">
      <c r="A11326" s="40">
        <f>IF(GL_Paste!$B11323="","",N(GL_Paste!$H11323)-N(GL_Paste!$G11323))</f>
        <v/>
      </c>
      <c r="B11326" s="43">
        <f>IF(GL_Paste!$B11323="","",DATE(YEAR(GL_Paste!$E11323),MONTH(GL_Paste!$E11323),1))</f>
        <v/>
      </c>
      <c r="C11326">
        <f>IF(GL_Paste!$B11323="","",IF(TRIM(GL_Paste!$M11323)&lt;&gt;"",TRIM(GL_Paste!$M11323),IFERROR(MID(GL_Paste!$I11323,FIND("[",GL_Paste!$I11323)+1,FIND("]",GL_Paste!$I11323)-FIND("[",GL_Paste!$I11323)-1),"")))</f>
        <v/>
      </c>
      <c r="D11326">
        <f>IF(GL_Paste!$B11323="","",IFERROR(INDEX(DeptName,MATCH($C11326,DeptTag,0)),"UNALLOCATED"))</f>
        <v/>
      </c>
      <c r="E11326">
        <f>IF(GL_Paste!$B11323="","",IFERROR(INDEX(AcctCat,MATCH(GL_Paste!$B11323&amp;"",AcctCode,0)),"UNKNOWN"))</f>
        <v/>
      </c>
      <c r="F11326">
        <f>IF(GL_Paste!$B11323="","",IFERROR(INDEX(AcctSub,MATCH(GL_Paste!$B11323&amp;"",AcctCode,0)),"UNKNOWN"))</f>
        <v/>
      </c>
    </row>
    <row r="11327">
      <c r="A11327" s="40">
        <f>IF(GL_Paste!$B11324="","",N(GL_Paste!$H11324)-N(GL_Paste!$G11324))</f>
        <v/>
      </c>
      <c r="B11327" s="43">
        <f>IF(GL_Paste!$B11324="","",DATE(YEAR(GL_Paste!$E11324),MONTH(GL_Paste!$E11324),1))</f>
        <v/>
      </c>
      <c r="C11327">
        <f>IF(GL_Paste!$B11324="","",IF(TRIM(GL_Paste!$M11324)&lt;&gt;"",TRIM(GL_Paste!$M11324),IFERROR(MID(GL_Paste!$I11324,FIND("[",GL_Paste!$I11324)+1,FIND("]",GL_Paste!$I11324)-FIND("[",GL_Paste!$I11324)-1),"")))</f>
        <v/>
      </c>
      <c r="D11327">
        <f>IF(GL_Paste!$B11324="","",IFERROR(INDEX(DeptName,MATCH($C11327,DeptTag,0)),"UNALLOCATED"))</f>
        <v/>
      </c>
      <c r="E11327">
        <f>IF(GL_Paste!$B11324="","",IFERROR(INDEX(AcctCat,MATCH(GL_Paste!$B11324&amp;"",AcctCode,0)),"UNKNOWN"))</f>
        <v/>
      </c>
      <c r="F11327">
        <f>IF(GL_Paste!$B11324="","",IFERROR(INDEX(AcctSub,MATCH(GL_Paste!$B11324&amp;"",AcctCode,0)),"UNKNOWN"))</f>
        <v/>
      </c>
    </row>
    <row r="11328">
      <c r="A11328" s="40">
        <f>IF(GL_Paste!$B11325="","",N(GL_Paste!$H11325)-N(GL_Paste!$G11325))</f>
        <v/>
      </c>
      <c r="B11328" s="43">
        <f>IF(GL_Paste!$B11325="","",DATE(YEAR(GL_Paste!$E11325),MONTH(GL_Paste!$E11325),1))</f>
        <v/>
      </c>
      <c r="C11328">
        <f>IF(GL_Paste!$B11325="","",IF(TRIM(GL_Paste!$M11325)&lt;&gt;"",TRIM(GL_Paste!$M11325),IFERROR(MID(GL_Paste!$I11325,FIND("[",GL_Paste!$I11325)+1,FIND("]",GL_Paste!$I11325)-FIND("[",GL_Paste!$I11325)-1),"")))</f>
        <v/>
      </c>
      <c r="D11328">
        <f>IF(GL_Paste!$B11325="","",IFERROR(INDEX(DeptName,MATCH($C11328,DeptTag,0)),"UNALLOCATED"))</f>
        <v/>
      </c>
      <c r="E11328">
        <f>IF(GL_Paste!$B11325="","",IFERROR(INDEX(AcctCat,MATCH(GL_Paste!$B11325&amp;"",AcctCode,0)),"UNKNOWN"))</f>
        <v/>
      </c>
      <c r="F11328">
        <f>IF(GL_Paste!$B11325="","",IFERROR(INDEX(AcctSub,MATCH(GL_Paste!$B11325&amp;"",AcctCode,0)),"UNKNOWN"))</f>
        <v/>
      </c>
    </row>
    <row r="11329">
      <c r="A11329" s="40">
        <f>IF(GL_Paste!$B11326="","",N(GL_Paste!$H11326)-N(GL_Paste!$G11326))</f>
        <v/>
      </c>
      <c r="B11329" s="43">
        <f>IF(GL_Paste!$B11326="","",DATE(YEAR(GL_Paste!$E11326),MONTH(GL_Paste!$E11326),1))</f>
        <v/>
      </c>
      <c r="C11329">
        <f>IF(GL_Paste!$B11326="","",IF(TRIM(GL_Paste!$M11326)&lt;&gt;"",TRIM(GL_Paste!$M11326),IFERROR(MID(GL_Paste!$I11326,FIND("[",GL_Paste!$I11326)+1,FIND("]",GL_Paste!$I11326)-FIND("[",GL_Paste!$I11326)-1),"")))</f>
        <v/>
      </c>
      <c r="D11329">
        <f>IF(GL_Paste!$B11326="","",IFERROR(INDEX(DeptName,MATCH($C11329,DeptTag,0)),"UNALLOCATED"))</f>
        <v/>
      </c>
      <c r="E11329">
        <f>IF(GL_Paste!$B11326="","",IFERROR(INDEX(AcctCat,MATCH(GL_Paste!$B11326&amp;"",AcctCode,0)),"UNKNOWN"))</f>
        <v/>
      </c>
      <c r="F11329">
        <f>IF(GL_Paste!$B11326="","",IFERROR(INDEX(AcctSub,MATCH(GL_Paste!$B11326&amp;"",AcctCode,0)),"UNKNOWN"))</f>
        <v/>
      </c>
    </row>
    <row r="11330">
      <c r="A11330" s="40">
        <f>IF(GL_Paste!$B11327="","",N(GL_Paste!$H11327)-N(GL_Paste!$G11327))</f>
        <v/>
      </c>
      <c r="B11330" s="43">
        <f>IF(GL_Paste!$B11327="","",DATE(YEAR(GL_Paste!$E11327),MONTH(GL_Paste!$E11327),1))</f>
        <v/>
      </c>
      <c r="C11330">
        <f>IF(GL_Paste!$B11327="","",IF(TRIM(GL_Paste!$M11327)&lt;&gt;"",TRIM(GL_Paste!$M11327),IFERROR(MID(GL_Paste!$I11327,FIND("[",GL_Paste!$I11327)+1,FIND("]",GL_Paste!$I11327)-FIND("[",GL_Paste!$I11327)-1),"")))</f>
        <v/>
      </c>
      <c r="D11330">
        <f>IF(GL_Paste!$B11327="","",IFERROR(INDEX(DeptName,MATCH($C11330,DeptTag,0)),"UNALLOCATED"))</f>
        <v/>
      </c>
      <c r="E11330">
        <f>IF(GL_Paste!$B11327="","",IFERROR(INDEX(AcctCat,MATCH(GL_Paste!$B11327&amp;"",AcctCode,0)),"UNKNOWN"))</f>
        <v/>
      </c>
      <c r="F11330">
        <f>IF(GL_Paste!$B11327="","",IFERROR(INDEX(AcctSub,MATCH(GL_Paste!$B11327&amp;"",AcctCode,0)),"UNKNOWN"))</f>
        <v/>
      </c>
    </row>
    <row r="11331">
      <c r="A11331" s="40">
        <f>IF(GL_Paste!$B11328="","",N(GL_Paste!$H11328)-N(GL_Paste!$G11328))</f>
        <v/>
      </c>
      <c r="B11331" s="43">
        <f>IF(GL_Paste!$B11328="","",DATE(YEAR(GL_Paste!$E11328),MONTH(GL_Paste!$E11328),1))</f>
        <v/>
      </c>
      <c r="C11331">
        <f>IF(GL_Paste!$B11328="","",IF(TRIM(GL_Paste!$M11328)&lt;&gt;"",TRIM(GL_Paste!$M11328),IFERROR(MID(GL_Paste!$I11328,FIND("[",GL_Paste!$I11328)+1,FIND("]",GL_Paste!$I11328)-FIND("[",GL_Paste!$I11328)-1),"")))</f>
        <v/>
      </c>
      <c r="D11331">
        <f>IF(GL_Paste!$B11328="","",IFERROR(INDEX(DeptName,MATCH($C11331,DeptTag,0)),"UNALLOCATED"))</f>
        <v/>
      </c>
      <c r="E11331">
        <f>IF(GL_Paste!$B11328="","",IFERROR(INDEX(AcctCat,MATCH(GL_Paste!$B11328&amp;"",AcctCode,0)),"UNKNOWN"))</f>
        <v/>
      </c>
      <c r="F11331">
        <f>IF(GL_Paste!$B11328="","",IFERROR(INDEX(AcctSub,MATCH(GL_Paste!$B11328&amp;"",AcctCode,0)),"UNKNOWN"))</f>
        <v/>
      </c>
    </row>
    <row r="11332">
      <c r="A11332" s="40">
        <f>IF(GL_Paste!$B11329="","",N(GL_Paste!$H11329)-N(GL_Paste!$G11329))</f>
        <v/>
      </c>
      <c r="B11332" s="43">
        <f>IF(GL_Paste!$B11329="","",DATE(YEAR(GL_Paste!$E11329),MONTH(GL_Paste!$E11329),1))</f>
        <v/>
      </c>
      <c r="C11332">
        <f>IF(GL_Paste!$B11329="","",IF(TRIM(GL_Paste!$M11329)&lt;&gt;"",TRIM(GL_Paste!$M11329),IFERROR(MID(GL_Paste!$I11329,FIND("[",GL_Paste!$I11329)+1,FIND("]",GL_Paste!$I11329)-FIND("[",GL_Paste!$I11329)-1),"")))</f>
        <v/>
      </c>
      <c r="D11332">
        <f>IF(GL_Paste!$B11329="","",IFERROR(INDEX(DeptName,MATCH($C11332,DeptTag,0)),"UNALLOCATED"))</f>
        <v/>
      </c>
      <c r="E11332">
        <f>IF(GL_Paste!$B11329="","",IFERROR(INDEX(AcctCat,MATCH(GL_Paste!$B11329&amp;"",AcctCode,0)),"UNKNOWN"))</f>
        <v/>
      </c>
      <c r="F11332">
        <f>IF(GL_Paste!$B11329="","",IFERROR(INDEX(AcctSub,MATCH(GL_Paste!$B11329&amp;"",AcctCode,0)),"UNKNOWN"))</f>
        <v/>
      </c>
    </row>
    <row r="11333">
      <c r="A11333" s="40">
        <f>IF(GL_Paste!$B11330="","",N(GL_Paste!$H11330)-N(GL_Paste!$G11330))</f>
        <v/>
      </c>
      <c r="B11333" s="43">
        <f>IF(GL_Paste!$B11330="","",DATE(YEAR(GL_Paste!$E11330),MONTH(GL_Paste!$E11330),1))</f>
        <v/>
      </c>
      <c r="C11333">
        <f>IF(GL_Paste!$B11330="","",IF(TRIM(GL_Paste!$M11330)&lt;&gt;"",TRIM(GL_Paste!$M11330),IFERROR(MID(GL_Paste!$I11330,FIND("[",GL_Paste!$I11330)+1,FIND("]",GL_Paste!$I11330)-FIND("[",GL_Paste!$I11330)-1),"")))</f>
        <v/>
      </c>
      <c r="D11333">
        <f>IF(GL_Paste!$B11330="","",IFERROR(INDEX(DeptName,MATCH($C11333,DeptTag,0)),"UNALLOCATED"))</f>
        <v/>
      </c>
      <c r="E11333">
        <f>IF(GL_Paste!$B11330="","",IFERROR(INDEX(AcctCat,MATCH(GL_Paste!$B11330&amp;"",AcctCode,0)),"UNKNOWN"))</f>
        <v/>
      </c>
      <c r="F11333">
        <f>IF(GL_Paste!$B11330="","",IFERROR(INDEX(AcctSub,MATCH(GL_Paste!$B11330&amp;"",AcctCode,0)),"UNKNOWN"))</f>
        <v/>
      </c>
    </row>
    <row r="11334">
      <c r="A11334" s="40">
        <f>IF(GL_Paste!$B11331="","",N(GL_Paste!$H11331)-N(GL_Paste!$G11331))</f>
        <v/>
      </c>
      <c r="B11334" s="43">
        <f>IF(GL_Paste!$B11331="","",DATE(YEAR(GL_Paste!$E11331),MONTH(GL_Paste!$E11331),1))</f>
        <v/>
      </c>
      <c r="C11334">
        <f>IF(GL_Paste!$B11331="","",IF(TRIM(GL_Paste!$M11331)&lt;&gt;"",TRIM(GL_Paste!$M11331),IFERROR(MID(GL_Paste!$I11331,FIND("[",GL_Paste!$I11331)+1,FIND("]",GL_Paste!$I11331)-FIND("[",GL_Paste!$I11331)-1),"")))</f>
        <v/>
      </c>
      <c r="D11334">
        <f>IF(GL_Paste!$B11331="","",IFERROR(INDEX(DeptName,MATCH($C11334,DeptTag,0)),"UNALLOCATED"))</f>
        <v/>
      </c>
      <c r="E11334">
        <f>IF(GL_Paste!$B11331="","",IFERROR(INDEX(AcctCat,MATCH(GL_Paste!$B11331&amp;"",AcctCode,0)),"UNKNOWN"))</f>
        <v/>
      </c>
      <c r="F11334">
        <f>IF(GL_Paste!$B11331="","",IFERROR(INDEX(AcctSub,MATCH(GL_Paste!$B11331&amp;"",AcctCode,0)),"UNKNOWN"))</f>
        <v/>
      </c>
    </row>
    <row r="11335">
      <c r="A11335" s="40">
        <f>IF(GL_Paste!$B11332="","",N(GL_Paste!$H11332)-N(GL_Paste!$G11332))</f>
        <v/>
      </c>
      <c r="B11335" s="43">
        <f>IF(GL_Paste!$B11332="","",DATE(YEAR(GL_Paste!$E11332),MONTH(GL_Paste!$E11332),1))</f>
        <v/>
      </c>
      <c r="C11335">
        <f>IF(GL_Paste!$B11332="","",IF(TRIM(GL_Paste!$M11332)&lt;&gt;"",TRIM(GL_Paste!$M11332),IFERROR(MID(GL_Paste!$I11332,FIND("[",GL_Paste!$I11332)+1,FIND("]",GL_Paste!$I11332)-FIND("[",GL_Paste!$I11332)-1),"")))</f>
        <v/>
      </c>
      <c r="D11335">
        <f>IF(GL_Paste!$B11332="","",IFERROR(INDEX(DeptName,MATCH($C11335,DeptTag,0)),"UNALLOCATED"))</f>
        <v/>
      </c>
      <c r="E11335">
        <f>IF(GL_Paste!$B11332="","",IFERROR(INDEX(AcctCat,MATCH(GL_Paste!$B11332&amp;"",AcctCode,0)),"UNKNOWN"))</f>
        <v/>
      </c>
      <c r="F11335">
        <f>IF(GL_Paste!$B11332="","",IFERROR(INDEX(AcctSub,MATCH(GL_Paste!$B11332&amp;"",AcctCode,0)),"UNKNOWN"))</f>
        <v/>
      </c>
    </row>
    <row r="11336">
      <c r="A11336" s="40">
        <f>IF(GL_Paste!$B11333="","",N(GL_Paste!$H11333)-N(GL_Paste!$G11333))</f>
        <v/>
      </c>
      <c r="B11336" s="43">
        <f>IF(GL_Paste!$B11333="","",DATE(YEAR(GL_Paste!$E11333),MONTH(GL_Paste!$E11333),1))</f>
        <v/>
      </c>
      <c r="C11336">
        <f>IF(GL_Paste!$B11333="","",IF(TRIM(GL_Paste!$M11333)&lt;&gt;"",TRIM(GL_Paste!$M11333),IFERROR(MID(GL_Paste!$I11333,FIND("[",GL_Paste!$I11333)+1,FIND("]",GL_Paste!$I11333)-FIND("[",GL_Paste!$I11333)-1),"")))</f>
        <v/>
      </c>
      <c r="D11336">
        <f>IF(GL_Paste!$B11333="","",IFERROR(INDEX(DeptName,MATCH($C11336,DeptTag,0)),"UNALLOCATED"))</f>
        <v/>
      </c>
      <c r="E11336">
        <f>IF(GL_Paste!$B11333="","",IFERROR(INDEX(AcctCat,MATCH(GL_Paste!$B11333&amp;"",AcctCode,0)),"UNKNOWN"))</f>
        <v/>
      </c>
      <c r="F11336">
        <f>IF(GL_Paste!$B11333="","",IFERROR(INDEX(AcctSub,MATCH(GL_Paste!$B11333&amp;"",AcctCode,0)),"UNKNOWN"))</f>
        <v/>
      </c>
    </row>
    <row r="11337">
      <c r="A11337" s="40">
        <f>IF(GL_Paste!$B11334="","",N(GL_Paste!$H11334)-N(GL_Paste!$G11334))</f>
        <v/>
      </c>
      <c r="B11337" s="43">
        <f>IF(GL_Paste!$B11334="","",DATE(YEAR(GL_Paste!$E11334),MONTH(GL_Paste!$E11334),1))</f>
        <v/>
      </c>
      <c r="C11337">
        <f>IF(GL_Paste!$B11334="","",IF(TRIM(GL_Paste!$M11334)&lt;&gt;"",TRIM(GL_Paste!$M11334),IFERROR(MID(GL_Paste!$I11334,FIND("[",GL_Paste!$I11334)+1,FIND("]",GL_Paste!$I11334)-FIND("[",GL_Paste!$I11334)-1),"")))</f>
        <v/>
      </c>
      <c r="D11337">
        <f>IF(GL_Paste!$B11334="","",IFERROR(INDEX(DeptName,MATCH($C11337,DeptTag,0)),"UNALLOCATED"))</f>
        <v/>
      </c>
      <c r="E11337">
        <f>IF(GL_Paste!$B11334="","",IFERROR(INDEX(AcctCat,MATCH(GL_Paste!$B11334&amp;"",AcctCode,0)),"UNKNOWN"))</f>
        <v/>
      </c>
      <c r="F11337">
        <f>IF(GL_Paste!$B11334="","",IFERROR(INDEX(AcctSub,MATCH(GL_Paste!$B11334&amp;"",AcctCode,0)),"UNKNOWN"))</f>
        <v/>
      </c>
    </row>
    <row r="11338">
      <c r="A11338" s="40">
        <f>IF(GL_Paste!$B11335="","",N(GL_Paste!$H11335)-N(GL_Paste!$G11335))</f>
        <v/>
      </c>
      <c r="B11338" s="43">
        <f>IF(GL_Paste!$B11335="","",DATE(YEAR(GL_Paste!$E11335),MONTH(GL_Paste!$E11335),1))</f>
        <v/>
      </c>
      <c r="C11338">
        <f>IF(GL_Paste!$B11335="","",IF(TRIM(GL_Paste!$M11335)&lt;&gt;"",TRIM(GL_Paste!$M11335),IFERROR(MID(GL_Paste!$I11335,FIND("[",GL_Paste!$I11335)+1,FIND("]",GL_Paste!$I11335)-FIND("[",GL_Paste!$I11335)-1),"")))</f>
        <v/>
      </c>
      <c r="D11338">
        <f>IF(GL_Paste!$B11335="","",IFERROR(INDEX(DeptName,MATCH($C11338,DeptTag,0)),"UNALLOCATED"))</f>
        <v/>
      </c>
      <c r="E11338">
        <f>IF(GL_Paste!$B11335="","",IFERROR(INDEX(AcctCat,MATCH(GL_Paste!$B11335&amp;"",AcctCode,0)),"UNKNOWN"))</f>
        <v/>
      </c>
      <c r="F11338">
        <f>IF(GL_Paste!$B11335="","",IFERROR(INDEX(AcctSub,MATCH(GL_Paste!$B11335&amp;"",AcctCode,0)),"UNKNOWN"))</f>
        <v/>
      </c>
    </row>
    <row r="11339">
      <c r="A11339" s="40">
        <f>IF(GL_Paste!$B11336="","",N(GL_Paste!$H11336)-N(GL_Paste!$G11336))</f>
        <v/>
      </c>
      <c r="B11339" s="43">
        <f>IF(GL_Paste!$B11336="","",DATE(YEAR(GL_Paste!$E11336),MONTH(GL_Paste!$E11336),1))</f>
        <v/>
      </c>
      <c r="C11339">
        <f>IF(GL_Paste!$B11336="","",IF(TRIM(GL_Paste!$M11336)&lt;&gt;"",TRIM(GL_Paste!$M11336),IFERROR(MID(GL_Paste!$I11336,FIND("[",GL_Paste!$I11336)+1,FIND("]",GL_Paste!$I11336)-FIND("[",GL_Paste!$I11336)-1),"")))</f>
        <v/>
      </c>
      <c r="D11339">
        <f>IF(GL_Paste!$B11336="","",IFERROR(INDEX(DeptName,MATCH($C11339,DeptTag,0)),"UNALLOCATED"))</f>
        <v/>
      </c>
      <c r="E11339">
        <f>IF(GL_Paste!$B11336="","",IFERROR(INDEX(AcctCat,MATCH(GL_Paste!$B11336&amp;"",AcctCode,0)),"UNKNOWN"))</f>
        <v/>
      </c>
      <c r="F11339">
        <f>IF(GL_Paste!$B11336="","",IFERROR(INDEX(AcctSub,MATCH(GL_Paste!$B11336&amp;"",AcctCode,0)),"UNKNOWN"))</f>
        <v/>
      </c>
    </row>
    <row r="11340">
      <c r="A11340" s="40">
        <f>IF(GL_Paste!$B11337="","",N(GL_Paste!$H11337)-N(GL_Paste!$G11337))</f>
        <v/>
      </c>
      <c r="B11340" s="43">
        <f>IF(GL_Paste!$B11337="","",DATE(YEAR(GL_Paste!$E11337),MONTH(GL_Paste!$E11337),1))</f>
        <v/>
      </c>
      <c r="C11340">
        <f>IF(GL_Paste!$B11337="","",IF(TRIM(GL_Paste!$M11337)&lt;&gt;"",TRIM(GL_Paste!$M11337),IFERROR(MID(GL_Paste!$I11337,FIND("[",GL_Paste!$I11337)+1,FIND("]",GL_Paste!$I11337)-FIND("[",GL_Paste!$I11337)-1),"")))</f>
        <v/>
      </c>
      <c r="D11340">
        <f>IF(GL_Paste!$B11337="","",IFERROR(INDEX(DeptName,MATCH($C11340,DeptTag,0)),"UNALLOCATED"))</f>
        <v/>
      </c>
      <c r="E11340">
        <f>IF(GL_Paste!$B11337="","",IFERROR(INDEX(AcctCat,MATCH(GL_Paste!$B11337&amp;"",AcctCode,0)),"UNKNOWN"))</f>
        <v/>
      </c>
      <c r="F11340">
        <f>IF(GL_Paste!$B11337="","",IFERROR(INDEX(AcctSub,MATCH(GL_Paste!$B11337&amp;"",AcctCode,0)),"UNKNOWN"))</f>
        <v/>
      </c>
    </row>
    <row r="11341">
      <c r="A11341" s="40">
        <f>IF(GL_Paste!$B11338="","",N(GL_Paste!$H11338)-N(GL_Paste!$G11338))</f>
        <v/>
      </c>
      <c r="B11341" s="43">
        <f>IF(GL_Paste!$B11338="","",DATE(YEAR(GL_Paste!$E11338),MONTH(GL_Paste!$E11338),1))</f>
        <v/>
      </c>
      <c r="C11341">
        <f>IF(GL_Paste!$B11338="","",IF(TRIM(GL_Paste!$M11338)&lt;&gt;"",TRIM(GL_Paste!$M11338),IFERROR(MID(GL_Paste!$I11338,FIND("[",GL_Paste!$I11338)+1,FIND("]",GL_Paste!$I11338)-FIND("[",GL_Paste!$I11338)-1),"")))</f>
        <v/>
      </c>
      <c r="D11341">
        <f>IF(GL_Paste!$B11338="","",IFERROR(INDEX(DeptName,MATCH($C11341,DeptTag,0)),"UNALLOCATED"))</f>
        <v/>
      </c>
      <c r="E11341">
        <f>IF(GL_Paste!$B11338="","",IFERROR(INDEX(AcctCat,MATCH(GL_Paste!$B11338&amp;"",AcctCode,0)),"UNKNOWN"))</f>
        <v/>
      </c>
      <c r="F11341">
        <f>IF(GL_Paste!$B11338="","",IFERROR(INDEX(AcctSub,MATCH(GL_Paste!$B11338&amp;"",AcctCode,0)),"UNKNOWN"))</f>
        <v/>
      </c>
    </row>
    <row r="11342">
      <c r="A11342" s="40">
        <f>IF(GL_Paste!$B11339="","",N(GL_Paste!$H11339)-N(GL_Paste!$G11339))</f>
        <v/>
      </c>
      <c r="B11342" s="43">
        <f>IF(GL_Paste!$B11339="","",DATE(YEAR(GL_Paste!$E11339),MONTH(GL_Paste!$E11339),1))</f>
        <v/>
      </c>
      <c r="C11342">
        <f>IF(GL_Paste!$B11339="","",IF(TRIM(GL_Paste!$M11339)&lt;&gt;"",TRIM(GL_Paste!$M11339),IFERROR(MID(GL_Paste!$I11339,FIND("[",GL_Paste!$I11339)+1,FIND("]",GL_Paste!$I11339)-FIND("[",GL_Paste!$I11339)-1),"")))</f>
        <v/>
      </c>
      <c r="D11342">
        <f>IF(GL_Paste!$B11339="","",IFERROR(INDEX(DeptName,MATCH($C11342,DeptTag,0)),"UNALLOCATED"))</f>
        <v/>
      </c>
      <c r="E11342">
        <f>IF(GL_Paste!$B11339="","",IFERROR(INDEX(AcctCat,MATCH(GL_Paste!$B11339&amp;"",AcctCode,0)),"UNKNOWN"))</f>
        <v/>
      </c>
      <c r="F11342">
        <f>IF(GL_Paste!$B11339="","",IFERROR(INDEX(AcctSub,MATCH(GL_Paste!$B11339&amp;"",AcctCode,0)),"UNKNOWN"))</f>
        <v/>
      </c>
    </row>
    <row r="11343">
      <c r="A11343" s="40">
        <f>IF(GL_Paste!$B11340="","",N(GL_Paste!$H11340)-N(GL_Paste!$G11340))</f>
        <v/>
      </c>
      <c r="B11343" s="43">
        <f>IF(GL_Paste!$B11340="","",DATE(YEAR(GL_Paste!$E11340),MONTH(GL_Paste!$E11340),1))</f>
        <v/>
      </c>
      <c r="C11343">
        <f>IF(GL_Paste!$B11340="","",IF(TRIM(GL_Paste!$M11340)&lt;&gt;"",TRIM(GL_Paste!$M11340),IFERROR(MID(GL_Paste!$I11340,FIND("[",GL_Paste!$I11340)+1,FIND("]",GL_Paste!$I11340)-FIND("[",GL_Paste!$I11340)-1),"")))</f>
        <v/>
      </c>
      <c r="D11343">
        <f>IF(GL_Paste!$B11340="","",IFERROR(INDEX(DeptName,MATCH($C11343,DeptTag,0)),"UNALLOCATED"))</f>
        <v/>
      </c>
      <c r="E11343">
        <f>IF(GL_Paste!$B11340="","",IFERROR(INDEX(AcctCat,MATCH(GL_Paste!$B11340&amp;"",AcctCode,0)),"UNKNOWN"))</f>
        <v/>
      </c>
      <c r="F11343">
        <f>IF(GL_Paste!$B11340="","",IFERROR(INDEX(AcctSub,MATCH(GL_Paste!$B11340&amp;"",AcctCode,0)),"UNKNOWN"))</f>
        <v/>
      </c>
    </row>
    <row r="11344">
      <c r="A11344" s="40">
        <f>IF(GL_Paste!$B11341="","",N(GL_Paste!$H11341)-N(GL_Paste!$G11341))</f>
        <v/>
      </c>
      <c r="B11344" s="43">
        <f>IF(GL_Paste!$B11341="","",DATE(YEAR(GL_Paste!$E11341),MONTH(GL_Paste!$E11341),1))</f>
        <v/>
      </c>
      <c r="C11344">
        <f>IF(GL_Paste!$B11341="","",IF(TRIM(GL_Paste!$M11341)&lt;&gt;"",TRIM(GL_Paste!$M11341),IFERROR(MID(GL_Paste!$I11341,FIND("[",GL_Paste!$I11341)+1,FIND("]",GL_Paste!$I11341)-FIND("[",GL_Paste!$I11341)-1),"")))</f>
        <v/>
      </c>
      <c r="D11344">
        <f>IF(GL_Paste!$B11341="","",IFERROR(INDEX(DeptName,MATCH($C11344,DeptTag,0)),"UNALLOCATED"))</f>
        <v/>
      </c>
      <c r="E11344">
        <f>IF(GL_Paste!$B11341="","",IFERROR(INDEX(AcctCat,MATCH(GL_Paste!$B11341&amp;"",AcctCode,0)),"UNKNOWN"))</f>
        <v/>
      </c>
      <c r="F11344">
        <f>IF(GL_Paste!$B11341="","",IFERROR(INDEX(AcctSub,MATCH(GL_Paste!$B11341&amp;"",AcctCode,0)),"UNKNOWN"))</f>
        <v/>
      </c>
    </row>
    <row r="11345">
      <c r="A11345" s="40">
        <f>IF(GL_Paste!$B11342="","",N(GL_Paste!$H11342)-N(GL_Paste!$G11342))</f>
        <v/>
      </c>
      <c r="B11345" s="43">
        <f>IF(GL_Paste!$B11342="","",DATE(YEAR(GL_Paste!$E11342),MONTH(GL_Paste!$E11342),1))</f>
        <v/>
      </c>
      <c r="C11345">
        <f>IF(GL_Paste!$B11342="","",IF(TRIM(GL_Paste!$M11342)&lt;&gt;"",TRIM(GL_Paste!$M11342),IFERROR(MID(GL_Paste!$I11342,FIND("[",GL_Paste!$I11342)+1,FIND("]",GL_Paste!$I11342)-FIND("[",GL_Paste!$I11342)-1),"")))</f>
        <v/>
      </c>
      <c r="D11345">
        <f>IF(GL_Paste!$B11342="","",IFERROR(INDEX(DeptName,MATCH($C11345,DeptTag,0)),"UNALLOCATED"))</f>
        <v/>
      </c>
      <c r="E11345">
        <f>IF(GL_Paste!$B11342="","",IFERROR(INDEX(AcctCat,MATCH(GL_Paste!$B11342&amp;"",AcctCode,0)),"UNKNOWN"))</f>
        <v/>
      </c>
      <c r="F11345">
        <f>IF(GL_Paste!$B11342="","",IFERROR(INDEX(AcctSub,MATCH(GL_Paste!$B11342&amp;"",AcctCode,0)),"UNKNOWN"))</f>
        <v/>
      </c>
    </row>
    <row r="11346">
      <c r="A11346" s="40">
        <f>IF(GL_Paste!$B11343="","",N(GL_Paste!$H11343)-N(GL_Paste!$G11343))</f>
        <v/>
      </c>
      <c r="B11346" s="43">
        <f>IF(GL_Paste!$B11343="","",DATE(YEAR(GL_Paste!$E11343),MONTH(GL_Paste!$E11343),1))</f>
        <v/>
      </c>
      <c r="C11346">
        <f>IF(GL_Paste!$B11343="","",IF(TRIM(GL_Paste!$M11343)&lt;&gt;"",TRIM(GL_Paste!$M11343),IFERROR(MID(GL_Paste!$I11343,FIND("[",GL_Paste!$I11343)+1,FIND("]",GL_Paste!$I11343)-FIND("[",GL_Paste!$I11343)-1),"")))</f>
        <v/>
      </c>
      <c r="D11346">
        <f>IF(GL_Paste!$B11343="","",IFERROR(INDEX(DeptName,MATCH($C11346,DeptTag,0)),"UNALLOCATED"))</f>
        <v/>
      </c>
      <c r="E11346">
        <f>IF(GL_Paste!$B11343="","",IFERROR(INDEX(AcctCat,MATCH(GL_Paste!$B11343&amp;"",AcctCode,0)),"UNKNOWN"))</f>
        <v/>
      </c>
      <c r="F11346">
        <f>IF(GL_Paste!$B11343="","",IFERROR(INDEX(AcctSub,MATCH(GL_Paste!$B11343&amp;"",AcctCode,0)),"UNKNOWN"))</f>
        <v/>
      </c>
    </row>
    <row r="11347">
      <c r="A11347" s="40">
        <f>IF(GL_Paste!$B11344="","",N(GL_Paste!$H11344)-N(GL_Paste!$G11344))</f>
        <v/>
      </c>
      <c r="B11347" s="43">
        <f>IF(GL_Paste!$B11344="","",DATE(YEAR(GL_Paste!$E11344),MONTH(GL_Paste!$E11344),1))</f>
        <v/>
      </c>
      <c r="C11347">
        <f>IF(GL_Paste!$B11344="","",IF(TRIM(GL_Paste!$M11344)&lt;&gt;"",TRIM(GL_Paste!$M11344),IFERROR(MID(GL_Paste!$I11344,FIND("[",GL_Paste!$I11344)+1,FIND("]",GL_Paste!$I11344)-FIND("[",GL_Paste!$I11344)-1),"")))</f>
        <v/>
      </c>
      <c r="D11347">
        <f>IF(GL_Paste!$B11344="","",IFERROR(INDEX(DeptName,MATCH($C11347,DeptTag,0)),"UNALLOCATED"))</f>
        <v/>
      </c>
      <c r="E11347">
        <f>IF(GL_Paste!$B11344="","",IFERROR(INDEX(AcctCat,MATCH(GL_Paste!$B11344&amp;"",AcctCode,0)),"UNKNOWN"))</f>
        <v/>
      </c>
      <c r="F11347">
        <f>IF(GL_Paste!$B11344="","",IFERROR(INDEX(AcctSub,MATCH(GL_Paste!$B11344&amp;"",AcctCode,0)),"UNKNOWN"))</f>
        <v/>
      </c>
    </row>
    <row r="11348">
      <c r="A11348" s="40">
        <f>IF(GL_Paste!$B11345="","",N(GL_Paste!$H11345)-N(GL_Paste!$G11345))</f>
        <v/>
      </c>
      <c r="B11348" s="43">
        <f>IF(GL_Paste!$B11345="","",DATE(YEAR(GL_Paste!$E11345),MONTH(GL_Paste!$E11345),1))</f>
        <v/>
      </c>
      <c r="C11348">
        <f>IF(GL_Paste!$B11345="","",IF(TRIM(GL_Paste!$M11345)&lt;&gt;"",TRIM(GL_Paste!$M11345),IFERROR(MID(GL_Paste!$I11345,FIND("[",GL_Paste!$I11345)+1,FIND("]",GL_Paste!$I11345)-FIND("[",GL_Paste!$I11345)-1),"")))</f>
        <v/>
      </c>
      <c r="D11348">
        <f>IF(GL_Paste!$B11345="","",IFERROR(INDEX(DeptName,MATCH($C11348,DeptTag,0)),"UNALLOCATED"))</f>
        <v/>
      </c>
      <c r="E11348">
        <f>IF(GL_Paste!$B11345="","",IFERROR(INDEX(AcctCat,MATCH(GL_Paste!$B11345&amp;"",AcctCode,0)),"UNKNOWN"))</f>
        <v/>
      </c>
      <c r="F11348">
        <f>IF(GL_Paste!$B11345="","",IFERROR(INDEX(AcctSub,MATCH(GL_Paste!$B11345&amp;"",AcctCode,0)),"UNKNOWN"))</f>
        <v/>
      </c>
    </row>
    <row r="11349">
      <c r="A11349" s="40">
        <f>IF(GL_Paste!$B11346="","",N(GL_Paste!$H11346)-N(GL_Paste!$G11346))</f>
        <v/>
      </c>
      <c r="B11349" s="43">
        <f>IF(GL_Paste!$B11346="","",DATE(YEAR(GL_Paste!$E11346),MONTH(GL_Paste!$E11346),1))</f>
        <v/>
      </c>
      <c r="C11349">
        <f>IF(GL_Paste!$B11346="","",IF(TRIM(GL_Paste!$M11346)&lt;&gt;"",TRIM(GL_Paste!$M11346),IFERROR(MID(GL_Paste!$I11346,FIND("[",GL_Paste!$I11346)+1,FIND("]",GL_Paste!$I11346)-FIND("[",GL_Paste!$I11346)-1),"")))</f>
        <v/>
      </c>
      <c r="D11349">
        <f>IF(GL_Paste!$B11346="","",IFERROR(INDEX(DeptName,MATCH($C11349,DeptTag,0)),"UNALLOCATED"))</f>
        <v/>
      </c>
      <c r="E11349">
        <f>IF(GL_Paste!$B11346="","",IFERROR(INDEX(AcctCat,MATCH(GL_Paste!$B11346&amp;"",AcctCode,0)),"UNKNOWN"))</f>
        <v/>
      </c>
      <c r="F11349">
        <f>IF(GL_Paste!$B11346="","",IFERROR(INDEX(AcctSub,MATCH(GL_Paste!$B11346&amp;"",AcctCode,0)),"UNKNOWN"))</f>
        <v/>
      </c>
    </row>
    <row r="11350">
      <c r="A11350" s="40">
        <f>IF(GL_Paste!$B11347="","",N(GL_Paste!$H11347)-N(GL_Paste!$G11347))</f>
        <v/>
      </c>
      <c r="B11350" s="43">
        <f>IF(GL_Paste!$B11347="","",DATE(YEAR(GL_Paste!$E11347),MONTH(GL_Paste!$E11347),1))</f>
        <v/>
      </c>
      <c r="C11350">
        <f>IF(GL_Paste!$B11347="","",IF(TRIM(GL_Paste!$M11347)&lt;&gt;"",TRIM(GL_Paste!$M11347),IFERROR(MID(GL_Paste!$I11347,FIND("[",GL_Paste!$I11347)+1,FIND("]",GL_Paste!$I11347)-FIND("[",GL_Paste!$I11347)-1),"")))</f>
        <v/>
      </c>
      <c r="D11350">
        <f>IF(GL_Paste!$B11347="","",IFERROR(INDEX(DeptName,MATCH($C11350,DeptTag,0)),"UNALLOCATED"))</f>
        <v/>
      </c>
      <c r="E11350">
        <f>IF(GL_Paste!$B11347="","",IFERROR(INDEX(AcctCat,MATCH(GL_Paste!$B11347&amp;"",AcctCode,0)),"UNKNOWN"))</f>
        <v/>
      </c>
      <c r="F11350">
        <f>IF(GL_Paste!$B11347="","",IFERROR(INDEX(AcctSub,MATCH(GL_Paste!$B11347&amp;"",AcctCode,0)),"UNKNOWN"))</f>
        <v/>
      </c>
    </row>
    <row r="11351">
      <c r="A11351" s="40">
        <f>IF(GL_Paste!$B11348="","",N(GL_Paste!$H11348)-N(GL_Paste!$G11348))</f>
        <v/>
      </c>
      <c r="B11351" s="43">
        <f>IF(GL_Paste!$B11348="","",DATE(YEAR(GL_Paste!$E11348),MONTH(GL_Paste!$E11348),1))</f>
        <v/>
      </c>
      <c r="C11351">
        <f>IF(GL_Paste!$B11348="","",IF(TRIM(GL_Paste!$M11348)&lt;&gt;"",TRIM(GL_Paste!$M11348),IFERROR(MID(GL_Paste!$I11348,FIND("[",GL_Paste!$I11348)+1,FIND("]",GL_Paste!$I11348)-FIND("[",GL_Paste!$I11348)-1),"")))</f>
        <v/>
      </c>
      <c r="D11351">
        <f>IF(GL_Paste!$B11348="","",IFERROR(INDEX(DeptName,MATCH($C11351,DeptTag,0)),"UNALLOCATED"))</f>
        <v/>
      </c>
      <c r="E11351">
        <f>IF(GL_Paste!$B11348="","",IFERROR(INDEX(AcctCat,MATCH(GL_Paste!$B11348&amp;"",AcctCode,0)),"UNKNOWN"))</f>
        <v/>
      </c>
      <c r="F11351">
        <f>IF(GL_Paste!$B11348="","",IFERROR(INDEX(AcctSub,MATCH(GL_Paste!$B11348&amp;"",AcctCode,0)),"UNKNOWN"))</f>
        <v/>
      </c>
    </row>
    <row r="11352">
      <c r="A11352" s="40">
        <f>IF(GL_Paste!$B11349="","",N(GL_Paste!$H11349)-N(GL_Paste!$G11349))</f>
        <v/>
      </c>
      <c r="B11352" s="43">
        <f>IF(GL_Paste!$B11349="","",DATE(YEAR(GL_Paste!$E11349),MONTH(GL_Paste!$E11349),1))</f>
        <v/>
      </c>
      <c r="C11352">
        <f>IF(GL_Paste!$B11349="","",IF(TRIM(GL_Paste!$M11349)&lt;&gt;"",TRIM(GL_Paste!$M11349),IFERROR(MID(GL_Paste!$I11349,FIND("[",GL_Paste!$I11349)+1,FIND("]",GL_Paste!$I11349)-FIND("[",GL_Paste!$I11349)-1),"")))</f>
        <v/>
      </c>
      <c r="D11352">
        <f>IF(GL_Paste!$B11349="","",IFERROR(INDEX(DeptName,MATCH($C11352,DeptTag,0)),"UNALLOCATED"))</f>
        <v/>
      </c>
      <c r="E11352">
        <f>IF(GL_Paste!$B11349="","",IFERROR(INDEX(AcctCat,MATCH(GL_Paste!$B11349&amp;"",AcctCode,0)),"UNKNOWN"))</f>
        <v/>
      </c>
      <c r="F11352">
        <f>IF(GL_Paste!$B11349="","",IFERROR(INDEX(AcctSub,MATCH(GL_Paste!$B11349&amp;"",AcctCode,0)),"UNKNOWN"))</f>
        <v/>
      </c>
    </row>
    <row r="11353">
      <c r="A11353" s="40">
        <f>IF(GL_Paste!$B11350="","",N(GL_Paste!$H11350)-N(GL_Paste!$G11350))</f>
        <v/>
      </c>
      <c r="B11353" s="43">
        <f>IF(GL_Paste!$B11350="","",DATE(YEAR(GL_Paste!$E11350),MONTH(GL_Paste!$E11350),1))</f>
        <v/>
      </c>
      <c r="C11353">
        <f>IF(GL_Paste!$B11350="","",IF(TRIM(GL_Paste!$M11350)&lt;&gt;"",TRIM(GL_Paste!$M11350),IFERROR(MID(GL_Paste!$I11350,FIND("[",GL_Paste!$I11350)+1,FIND("]",GL_Paste!$I11350)-FIND("[",GL_Paste!$I11350)-1),"")))</f>
        <v/>
      </c>
      <c r="D11353">
        <f>IF(GL_Paste!$B11350="","",IFERROR(INDEX(DeptName,MATCH($C11353,DeptTag,0)),"UNALLOCATED"))</f>
        <v/>
      </c>
      <c r="E11353">
        <f>IF(GL_Paste!$B11350="","",IFERROR(INDEX(AcctCat,MATCH(GL_Paste!$B11350&amp;"",AcctCode,0)),"UNKNOWN"))</f>
        <v/>
      </c>
      <c r="F11353">
        <f>IF(GL_Paste!$B11350="","",IFERROR(INDEX(AcctSub,MATCH(GL_Paste!$B11350&amp;"",AcctCode,0)),"UNKNOWN"))</f>
        <v/>
      </c>
    </row>
    <row r="11354">
      <c r="A11354" s="40">
        <f>IF(GL_Paste!$B11351="","",N(GL_Paste!$H11351)-N(GL_Paste!$G11351))</f>
        <v/>
      </c>
      <c r="B11354" s="43">
        <f>IF(GL_Paste!$B11351="","",DATE(YEAR(GL_Paste!$E11351),MONTH(GL_Paste!$E11351),1))</f>
        <v/>
      </c>
      <c r="C11354">
        <f>IF(GL_Paste!$B11351="","",IF(TRIM(GL_Paste!$M11351)&lt;&gt;"",TRIM(GL_Paste!$M11351),IFERROR(MID(GL_Paste!$I11351,FIND("[",GL_Paste!$I11351)+1,FIND("]",GL_Paste!$I11351)-FIND("[",GL_Paste!$I11351)-1),"")))</f>
        <v/>
      </c>
      <c r="D11354">
        <f>IF(GL_Paste!$B11351="","",IFERROR(INDEX(DeptName,MATCH($C11354,DeptTag,0)),"UNALLOCATED"))</f>
        <v/>
      </c>
      <c r="E11354">
        <f>IF(GL_Paste!$B11351="","",IFERROR(INDEX(AcctCat,MATCH(GL_Paste!$B11351&amp;"",AcctCode,0)),"UNKNOWN"))</f>
        <v/>
      </c>
      <c r="F11354">
        <f>IF(GL_Paste!$B11351="","",IFERROR(INDEX(AcctSub,MATCH(GL_Paste!$B11351&amp;"",AcctCode,0)),"UNKNOWN"))</f>
        <v/>
      </c>
    </row>
    <row r="11355">
      <c r="A11355" s="40">
        <f>IF(GL_Paste!$B11352="","",N(GL_Paste!$H11352)-N(GL_Paste!$G11352))</f>
        <v/>
      </c>
      <c r="B11355" s="43">
        <f>IF(GL_Paste!$B11352="","",DATE(YEAR(GL_Paste!$E11352),MONTH(GL_Paste!$E11352),1))</f>
        <v/>
      </c>
      <c r="C11355">
        <f>IF(GL_Paste!$B11352="","",IF(TRIM(GL_Paste!$M11352)&lt;&gt;"",TRIM(GL_Paste!$M11352),IFERROR(MID(GL_Paste!$I11352,FIND("[",GL_Paste!$I11352)+1,FIND("]",GL_Paste!$I11352)-FIND("[",GL_Paste!$I11352)-1),"")))</f>
        <v/>
      </c>
      <c r="D11355">
        <f>IF(GL_Paste!$B11352="","",IFERROR(INDEX(DeptName,MATCH($C11355,DeptTag,0)),"UNALLOCATED"))</f>
        <v/>
      </c>
      <c r="E11355">
        <f>IF(GL_Paste!$B11352="","",IFERROR(INDEX(AcctCat,MATCH(GL_Paste!$B11352&amp;"",AcctCode,0)),"UNKNOWN"))</f>
        <v/>
      </c>
      <c r="F11355">
        <f>IF(GL_Paste!$B11352="","",IFERROR(INDEX(AcctSub,MATCH(GL_Paste!$B11352&amp;"",AcctCode,0)),"UNKNOWN"))</f>
        <v/>
      </c>
    </row>
    <row r="11356">
      <c r="A11356" s="40">
        <f>IF(GL_Paste!$B11353="","",N(GL_Paste!$H11353)-N(GL_Paste!$G11353))</f>
        <v/>
      </c>
      <c r="B11356" s="43">
        <f>IF(GL_Paste!$B11353="","",DATE(YEAR(GL_Paste!$E11353),MONTH(GL_Paste!$E11353),1))</f>
        <v/>
      </c>
      <c r="C11356">
        <f>IF(GL_Paste!$B11353="","",IF(TRIM(GL_Paste!$M11353)&lt;&gt;"",TRIM(GL_Paste!$M11353),IFERROR(MID(GL_Paste!$I11353,FIND("[",GL_Paste!$I11353)+1,FIND("]",GL_Paste!$I11353)-FIND("[",GL_Paste!$I11353)-1),"")))</f>
        <v/>
      </c>
      <c r="D11356">
        <f>IF(GL_Paste!$B11353="","",IFERROR(INDEX(DeptName,MATCH($C11356,DeptTag,0)),"UNALLOCATED"))</f>
        <v/>
      </c>
      <c r="E11356">
        <f>IF(GL_Paste!$B11353="","",IFERROR(INDEX(AcctCat,MATCH(GL_Paste!$B11353&amp;"",AcctCode,0)),"UNKNOWN"))</f>
        <v/>
      </c>
      <c r="F11356">
        <f>IF(GL_Paste!$B11353="","",IFERROR(INDEX(AcctSub,MATCH(GL_Paste!$B11353&amp;"",AcctCode,0)),"UNKNOWN"))</f>
        <v/>
      </c>
    </row>
    <row r="11357">
      <c r="A11357" s="40">
        <f>IF(GL_Paste!$B11354="","",N(GL_Paste!$H11354)-N(GL_Paste!$G11354))</f>
        <v/>
      </c>
      <c r="B11357" s="43">
        <f>IF(GL_Paste!$B11354="","",DATE(YEAR(GL_Paste!$E11354),MONTH(GL_Paste!$E11354),1))</f>
        <v/>
      </c>
      <c r="C11357">
        <f>IF(GL_Paste!$B11354="","",IF(TRIM(GL_Paste!$M11354)&lt;&gt;"",TRIM(GL_Paste!$M11354),IFERROR(MID(GL_Paste!$I11354,FIND("[",GL_Paste!$I11354)+1,FIND("]",GL_Paste!$I11354)-FIND("[",GL_Paste!$I11354)-1),"")))</f>
        <v/>
      </c>
      <c r="D11357">
        <f>IF(GL_Paste!$B11354="","",IFERROR(INDEX(DeptName,MATCH($C11357,DeptTag,0)),"UNALLOCATED"))</f>
        <v/>
      </c>
      <c r="E11357">
        <f>IF(GL_Paste!$B11354="","",IFERROR(INDEX(AcctCat,MATCH(GL_Paste!$B11354&amp;"",AcctCode,0)),"UNKNOWN"))</f>
        <v/>
      </c>
      <c r="F11357">
        <f>IF(GL_Paste!$B11354="","",IFERROR(INDEX(AcctSub,MATCH(GL_Paste!$B11354&amp;"",AcctCode,0)),"UNKNOWN"))</f>
        <v/>
      </c>
    </row>
    <row r="11358">
      <c r="A11358" s="40">
        <f>IF(GL_Paste!$B11355="","",N(GL_Paste!$H11355)-N(GL_Paste!$G11355))</f>
        <v/>
      </c>
      <c r="B11358" s="43">
        <f>IF(GL_Paste!$B11355="","",DATE(YEAR(GL_Paste!$E11355),MONTH(GL_Paste!$E11355),1))</f>
        <v/>
      </c>
      <c r="C11358">
        <f>IF(GL_Paste!$B11355="","",IF(TRIM(GL_Paste!$M11355)&lt;&gt;"",TRIM(GL_Paste!$M11355),IFERROR(MID(GL_Paste!$I11355,FIND("[",GL_Paste!$I11355)+1,FIND("]",GL_Paste!$I11355)-FIND("[",GL_Paste!$I11355)-1),"")))</f>
        <v/>
      </c>
      <c r="D11358">
        <f>IF(GL_Paste!$B11355="","",IFERROR(INDEX(DeptName,MATCH($C11358,DeptTag,0)),"UNALLOCATED"))</f>
        <v/>
      </c>
      <c r="E11358">
        <f>IF(GL_Paste!$B11355="","",IFERROR(INDEX(AcctCat,MATCH(GL_Paste!$B11355&amp;"",AcctCode,0)),"UNKNOWN"))</f>
        <v/>
      </c>
      <c r="F11358">
        <f>IF(GL_Paste!$B11355="","",IFERROR(INDEX(AcctSub,MATCH(GL_Paste!$B11355&amp;"",AcctCode,0)),"UNKNOWN"))</f>
        <v/>
      </c>
    </row>
    <row r="11359">
      <c r="A11359" s="40">
        <f>IF(GL_Paste!$B11356="","",N(GL_Paste!$H11356)-N(GL_Paste!$G11356))</f>
        <v/>
      </c>
      <c r="B11359" s="43">
        <f>IF(GL_Paste!$B11356="","",DATE(YEAR(GL_Paste!$E11356),MONTH(GL_Paste!$E11356),1))</f>
        <v/>
      </c>
      <c r="C11359">
        <f>IF(GL_Paste!$B11356="","",IF(TRIM(GL_Paste!$M11356)&lt;&gt;"",TRIM(GL_Paste!$M11356),IFERROR(MID(GL_Paste!$I11356,FIND("[",GL_Paste!$I11356)+1,FIND("]",GL_Paste!$I11356)-FIND("[",GL_Paste!$I11356)-1),"")))</f>
        <v/>
      </c>
      <c r="D11359">
        <f>IF(GL_Paste!$B11356="","",IFERROR(INDEX(DeptName,MATCH($C11359,DeptTag,0)),"UNALLOCATED"))</f>
        <v/>
      </c>
      <c r="E11359">
        <f>IF(GL_Paste!$B11356="","",IFERROR(INDEX(AcctCat,MATCH(GL_Paste!$B11356&amp;"",AcctCode,0)),"UNKNOWN"))</f>
        <v/>
      </c>
      <c r="F11359">
        <f>IF(GL_Paste!$B11356="","",IFERROR(INDEX(AcctSub,MATCH(GL_Paste!$B11356&amp;"",AcctCode,0)),"UNKNOWN"))</f>
        <v/>
      </c>
    </row>
    <row r="11360">
      <c r="A11360" s="40">
        <f>IF(GL_Paste!$B11357="","",N(GL_Paste!$H11357)-N(GL_Paste!$G11357))</f>
        <v/>
      </c>
      <c r="B11360" s="43">
        <f>IF(GL_Paste!$B11357="","",DATE(YEAR(GL_Paste!$E11357),MONTH(GL_Paste!$E11357),1))</f>
        <v/>
      </c>
      <c r="C11360">
        <f>IF(GL_Paste!$B11357="","",IF(TRIM(GL_Paste!$M11357)&lt;&gt;"",TRIM(GL_Paste!$M11357),IFERROR(MID(GL_Paste!$I11357,FIND("[",GL_Paste!$I11357)+1,FIND("]",GL_Paste!$I11357)-FIND("[",GL_Paste!$I11357)-1),"")))</f>
        <v/>
      </c>
      <c r="D11360">
        <f>IF(GL_Paste!$B11357="","",IFERROR(INDEX(DeptName,MATCH($C11360,DeptTag,0)),"UNALLOCATED"))</f>
        <v/>
      </c>
      <c r="E11360">
        <f>IF(GL_Paste!$B11357="","",IFERROR(INDEX(AcctCat,MATCH(GL_Paste!$B11357&amp;"",AcctCode,0)),"UNKNOWN"))</f>
        <v/>
      </c>
      <c r="F11360">
        <f>IF(GL_Paste!$B11357="","",IFERROR(INDEX(AcctSub,MATCH(GL_Paste!$B11357&amp;"",AcctCode,0)),"UNKNOWN"))</f>
        <v/>
      </c>
    </row>
    <row r="11361">
      <c r="A11361" s="40">
        <f>IF(GL_Paste!$B11358="","",N(GL_Paste!$H11358)-N(GL_Paste!$G11358))</f>
        <v/>
      </c>
      <c r="B11361" s="43">
        <f>IF(GL_Paste!$B11358="","",DATE(YEAR(GL_Paste!$E11358),MONTH(GL_Paste!$E11358),1))</f>
        <v/>
      </c>
      <c r="C11361">
        <f>IF(GL_Paste!$B11358="","",IF(TRIM(GL_Paste!$M11358)&lt;&gt;"",TRIM(GL_Paste!$M11358),IFERROR(MID(GL_Paste!$I11358,FIND("[",GL_Paste!$I11358)+1,FIND("]",GL_Paste!$I11358)-FIND("[",GL_Paste!$I11358)-1),"")))</f>
        <v/>
      </c>
      <c r="D11361">
        <f>IF(GL_Paste!$B11358="","",IFERROR(INDEX(DeptName,MATCH($C11361,DeptTag,0)),"UNALLOCATED"))</f>
        <v/>
      </c>
      <c r="E11361">
        <f>IF(GL_Paste!$B11358="","",IFERROR(INDEX(AcctCat,MATCH(GL_Paste!$B11358&amp;"",AcctCode,0)),"UNKNOWN"))</f>
        <v/>
      </c>
      <c r="F11361">
        <f>IF(GL_Paste!$B11358="","",IFERROR(INDEX(AcctSub,MATCH(GL_Paste!$B11358&amp;"",AcctCode,0)),"UNKNOWN"))</f>
        <v/>
      </c>
    </row>
    <row r="11362">
      <c r="A11362" s="40">
        <f>IF(GL_Paste!$B11359="","",N(GL_Paste!$H11359)-N(GL_Paste!$G11359))</f>
        <v/>
      </c>
      <c r="B11362" s="43">
        <f>IF(GL_Paste!$B11359="","",DATE(YEAR(GL_Paste!$E11359),MONTH(GL_Paste!$E11359),1))</f>
        <v/>
      </c>
      <c r="C11362">
        <f>IF(GL_Paste!$B11359="","",IF(TRIM(GL_Paste!$M11359)&lt;&gt;"",TRIM(GL_Paste!$M11359),IFERROR(MID(GL_Paste!$I11359,FIND("[",GL_Paste!$I11359)+1,FIND("]",GL_Paste!$I11359)-FIND("[",GL_Paste!$I11359)-1),"")))</f>
        <v/>
      </c>
      <c r="D11362">
        <f>IF(GL_Paste!$B11359="","",IFERROR(INDEX(DeptName,MATCH($C11362,DeptTag,0)),"UNALLOCATED"))</f>
        <v/>
      </c>
      <c r="E11362">
        <f>IF(GL_Paste!$B11359="","",IFERROR(INDEX(AcctCat,MATCH(GL_Paste!$B11359&amp;"",AcctCode,0)),"UNKNOWN"))</f>
        <v/>
      </c>
      <c r="F11362">
        <f>IF(GL_Paste!$B11359="","",IFERROR(INDEX(AcctSub,MATCH(GL_Paste!$B11359&amp;"",AcctCode,0)),"UNKNOWN"))</f>
        <v/>
      </c>
    </row>
    <row r="11363">
      <c r="A11363" s="40">
        <f>IF(GL_Paste!$B11360="","",N(GL_Paste!$H11360)-N(GL_Paste!$G11360))</f>
        <v/>
      </c>
      <c r="B11363" s="43">
        <f>IF(GL_Paste!$B11360="","",DATE(YEAR(GL_Paste!$E11360),MONTH(GL_Paste!$E11360),1))</f>
        <v/>
      </c>
      <c r="C11363">
        <f>IF(GL_Paste!$B11360="","",IF(TRIM(GL_Paste!$M11360)&lt;&gt;"",TRIM(GL_Paste!$M11360),IFERROR(MID(GL_Paste!$I11360,FIND("[",GL_Paste!$I11360)+1,FIND("]",GL_Paste!$I11360)-FIND("[",GL_Paste!$I11360)-1),"")))</f>
        <v/>
      </c>
      <c r="D11363">
        <f>IF(GL_Paste!$B11360="","",IFERROR(INDEX(DeptName,MATCH($C11363,DeptTag,0)),"UNALLOCATED"))</f>
        <v/>
      </c>
      <c r="E11363">
        <f>IF(GL_Paste!$B11360="","",IFERROR(INDEX(AcctCat,MATCH(GL_Paste!$B11360&amp;"",AcctCode,0)),"UNKNOWN"))</f>
        <v/>
      </c>
      <c r="F11363">
        <f>IF(GL_Paste!$B11360="","",IFERROR(INDEX(AcctSub,MATCH(GL_Paste!$B11360&amp;"",AcctCode,0)),"UNKNOWN"))</f>
        <v/>
      </c>
    </row>
    <row r="11364">
      <c r="A11364" s="40">
        <f>IF(GL_Paste!$B11361="","",N(GL_Paste!$H11361)-N(GL_Paste!$G11361))</f>
        <v/>
      </c>
      <c r="B11364" s="43">
        <f>IF(GL_Paste!$B11361="","",DATE(YEAR(GL_Paste!$E11361),MONTH(GL_Paste!$E11361),1))</f>
        <v/>
      </c>
      <c r="C11364">
        <f>IF(GL_Paste!$B11361="","",IF(TRIM(GL_Paste!$M11361)&lt;&gt;"",TRIM(GL_Paste!$M11361),IFERROR(MID(GL_Paste!$I11361,FIND("[",GL_Paste!$I11361)+1,FIND("]",GL_Paste!$I11361)-FIND("[",GL_Paste!$I11361)-1),"")))</f>
        <v/>
      </c>
      <c r="D11364">
        <f>IF(GL_Paste!$B11361="","",IFERROR(INDEX(DeptName,MATCH($C11364,DeptTag,0)),"UNALLOCATED"))</f>
        <v/>
      </c>
      <c r="E11364">
        <f>IF(GL_Paste!$B11361="","",IFERROR(INDEX(AcctCat,MATCH(GL_Paste!$B11361&amp;"",AcctCode,0)),"UNKNOWN"))</f>
        <v/>
      </c>
      <c r="F11364">
        <f>IF(GL_Paste!$B11361="","",IFERROR(INDEX(AcctSub,MATCH(GL_Paste!$B11361&amp;"",AcctCode,0)),"UNKNOWN"))</f>
        <v/>
      </c>
    </row>
    <row r="11365">
      <c r="A11365" s="40">
        <f>IF(GL_Paste!$B11362="","",N(GL_Paste!$H11362)-N(GL_Paste!$G11362))</f>
        <v/>
      </c>
      <c r="B11365" s="43">
        <f>IF(GL_Paste!$B11362="","",DATE(YEAR(GL_Paste!$E11362),MONTH(GL_Paste!$E11362),1))</f>
        <v/>
      </c>
      <c r="C11365">
        <f>IF(GL_Paste!$B11362="","",IF(TRIM(GL_Paste!$M11362)&lt;&gt;"",TRIM(GL_Paste!$M11362),IFERROR(MID(GL_Paste!$I11362,FIND("[",GL_Paste!$I11362)+1,FIND("]",GL_Paste!$I11362)-FIND("[",GL_Paste!$I11362)-1),"")))</f>
        <v/>
      </c>
      <c r="D11365">
        <f>IF(GL_Paste!$B11362="","",IFERROR(INDEX(DeptName,MATCH($C11365,DeptTag,0)),"UNALLOCATED"))</f>
        <v/>
      </c>
      <c r="E11365">
        <f>IF(GL_Paste!$B11362="","",IFERROR(INDEX(AcctCat,MATCH(GL_Paste!$B11362&amp;"",AcctCode,0)),"UNKNOWN"))</f>
        <v/>
      </c>
      <c r="F11365">
        <f>IF(GL_Paste!$B11362="","",IFERROR(INDEX(AcctSub,MATCH(GL_Paste!$B11362&amp;"",AcctCode,0)),"UNKNOWN"))</f>
        <v/>
      </c>
    </row>
    <row r="11366">
      <c r="A11366" s="40">
        <f>IF(GL_Paste!$B11363="","",N(GL_Paste!$H11363)-N(GL_Paste!$G11363))</f>
        <v/>
      </c>
      <c r="B11366" s="43">
        <f>IF(GL_Paste!$B11363="","",DATE(YEAR(GL_Paste!$E11363),MONTH(GL_Paste!$E11363),1))</f>
        <v/>
      </c>
      <c r="C11366">
        <f>IF(GL_Paste!$B11363="","",IF(TRIM(GL_Paste!$M11363)&lt;&gt;"",TRIM(GL_Paste!$M11363),IFERROR(MID(GL_Paste!$I11363,FIND("[",GL_Paste!$I11363)+1,FIND("]",GL_Paste!$I11363)-FIND("[",GL_Paste!$I11363)-1),"")))</f>
        <v/>
      </c>
      <c r="D11366">
        <f>IF(GL_Paste!$B11363="","",IFERROR(INDEX(DeptName,MATCH($C11366,DeptTag,0)),"UNALLOCATED"))</f>
        <v/>
      </c>
      <c r="E11366">
        <f>IF(GL_Paste!$B11363="","",IFERROR(INDEX(AcctCat,MATCH(GL_Paste!$B11363&amp;"",AcctCode,0)),"UNKNOWN"))</f>
        <v/>
      </c>
      <c r="F11366">
        <f>IF(GL_Paste!$B11363="","",IFERROR(INDEX(AcctSub,MATCH(GL_Paste!$B11363&amp;"",AcctCode,0)),"UNKNOWN"))</f>
        <v/>
      </c>
    </row>
    <row r="11367">
      <c r="A11367" s="40">
        <f>IF(GL_Paste!$B11364="","",N(GL_Paste!$H11364)-N(GL_Paste!$G11364))</f>
        <v/>
      </c>
      <c r="B11367" s="43">
        <f>IF(GL_Paste!$B11364="","",DATE(YEAR(GL_Paste!$E11364),MONTH(GL_Paste!$E11364),1))</f>
        <v/>
      </c>
      <c r="C11367">
        <f>IF(GL_Paste!$B11364="","",IF(TRIM(GL_Paste!$M11364)&lt;&gt;"",TRIM(GL_Paste!$M11364),IFERROR(MID(GL_Paste!$I11364,FIND("[",GL_Paste!$I11364)+1,FIND("]",GL_Paste!$I11364)-FIND("[",GL_Paste!$I11364)-1),"")))</f>
        <v/>
      </c>
      <c r="D11367">
        <f>IF(GL_Paste!$B11364="","",IFERROR(INDEX(DeptName,MATCH($C11367,DeptTag,0)),"UNALLOCATED"))</f>
        <v/>
      </c>
      <c r="E11367">
        <f>IF(GL_Paste!$B11364="","",IFERROR(INDEX(AcctCat,MATCH(GL_Paste!$B11364&amp;"",AcctCode,0)),"UNKNOWN"))</f>
        <v/>
      </c>
      <c r="F11367">
        <f>IF(GL_Paste!$B11364="","",IFERROR(INDEX(AcctSub,MATCH(GL_Paste!$B11364&amp;"",AcctCode,0)),"UNKNOWN"))</f>
        <v/>
      </c>
    </row>
    <row r="11368">
      <c r="A11368" s="40">
        <f>IF(GL_Paste!$B11365="","",N(GL_Paste!$H11365)-N(GL_Paste!$G11365))</f>
        <v/>
      </c>
      <c r="B11368" s="43">
        <f>IF(GL_Paste!$B11365="","",DATE(YEAR(GL_Paste!$E11365),MONTH(GL_Paste!$E11365),1))</f>
        <v/>
      </c>
      <c r="C11368">
        <f>IF(GL_Paste!$B11365="","",IF(TRIM(GL_Paste!$M11365)&lt;&gt;"",TRIM(GL_Paste!$M11365),IFERROR(MID(GL_Paste!$I11365,FIND("[",GL_Paste!$I11365)+1,FIND("]",GL_Paste!$I11365)-FIND("[",GL_Paste!$I11365)-1),"")))</f>
        <v/>
      </c>
      <c r="D11368">
        <f>IF(GL_Paste!$B11365="","",IFERROR(INDEX(DeptName,MATCH($C11368,DeptTag,0)),"UNALLOCATED"))</f>
        <v/>
      </c>
      <c r="E11368">
        <f>IF(GL_Paste!$B11365="","",IFERROR(INDEX(AcctCat,MATCH(GL_Paste!$B11365&amp;"",AcctCode,0)),"UNKNOWN"))</f>
        <v/>
      </c>
      <c r="F11368">
        <f>IF(GL_Paste!$B11365="","",IFERROR(INDEX(AcctSub,MATCH(GL_Paste!$B11365&amp;"",AcctCode,0)),"UNKNOWN"))</f>
        <v/>
      </c>
    </row>
    <row r="11369">
      <c r="A11369" s="40">
        <f>IF(GL_Paste!$B11366="","",N(GL_Paste!$H11366)-N(GL_Paste!$G11366))</f>
        <v/>
      </c>
      <c r="B11369" s="43">
        <f>IF(GL_Paste!$B11366="","",DATE(YEAR(GL_Paste!$E11366),MONTH(GL_Paste!$E11366),1))</f>
        <v/>
      </c>
      <c r="C11369">
        <f>IF(GL_Paste!$B11366="","",IF(TRIM(GL_Paste!$M11366)&lt;&gt;"",TRIM(GL_Paste!$M11366),IFERROR(MID(GL_Paste!$I11366,FIND("[",GL_Paste!$I11366)+1,FIND("]",GL_Paste!$I11366)-FIND("[",GL_Paste!$I11366)-1),"")))</f>
        <v/>
      </c>
      <c r="D11369">
        <f>IF(GL_Paste!$B11366="","",IFERROR(INDEX(DeptName,MATCH($C11369,DeptTag,0)),"UNALLOCATED"))</f>
        <v/>
      </c>
      <c r="E11369">
        <f>IF(GL_Paste!$B11366="","",IFERROR(INDEX(AcctCat,MATCH(GL_Paste!$B11366&amp;"",AcctCode,0)),"UNKNOWN"))</f>
        <v/>
      </c>
      <c r="F11369">
        <f>IF(GL_Paste!$B11366="","",IFERROR(INDEX(AcctSub,MATCH(GL_Paste!$B11366&amp;"",AcctCode,0)),"UNKNOWN"))</f>
        <v/>
      </c>
    </row>
    <row r="11370">
      <c r="A11370" s="40">
        <f>IF(GL_Paste!$B11367="","",N(GL_Paste!$H11367)-N(GL_Paste!$G11367))</f>
        <v/>
      </c>
      <c r="B11370" s="43">
        <f>IF(GL_Paste!$B11367="","",DATE(YEAR(GL_Paste!$E11367),MONTH(GL_Paste!$E11367),1))</f>
        <v/>
      </c>
      <c r="C11370">
        <f>IF(GL_Paste!$B11367="","",IF(TRIM(GL_Paste!$M11367)&lt;&gt;"",TRIM(GL_Paste!$M11367),IFERROR(MID(GL_Paste!$I11367,FIND("[",GL_Paste!$I11367)+1,FIND("]",GL_Paste!$I11367)-FIND("[",GL_Paste!$I11367)-1),"")))</f>
        <v/>
      </c>
      <c r="D11370">
        <f>IF(GL_Paste!$B11367="","",IFERROR(INDEX(DeptName,MATCH($C11370,DeptTag,0)),"UNALLOCATED"))</f>
        <v/>
      </c>
      <c r="E11370">
        <f>IF(GL_Paste!$B11367="","",IFERROR(INDEX(AcctCat,MATCH(GL_Paste!$B11367&amp;"",AcctCode,0)),"UNKNOWN"))</f>
        <v/>
      </c>
      <c r="F11370">
        <f>IF(GL_Paste!$B11367="","",IFERROR(INDEX(AcctSub,MATCH(GL_Paste!$B11367&amp;"",AcctCode,0)),"UNKNOWN"))</f>
        <v/>
      </c>
    </row>
    <row r="11371">
      <c r="A11371" s="40">
        <f>IF(GL_Paste!$B11368="","",N(GL_Paste!$H11368)-N(GL_Paste!$G11368))</f>
        <v/>
      </c>
      <c r="B11371" s="43">
        <f>IF(GL_Paste!$B11368="","",DATE(YEAR(GL_Paste!$E11368),MONTH(GL_Paste!$E11368),1))</f>
        <v/>
      </c>
      <c r="C11371">
        <f>IF(GL_Paste!$B11368="","",IF(TRIM(GL_Paste!$M11368)&lt;&gt;"",TRIM(GL_Paste!$M11368),IFERROR(MID(GL_Paste!$I11368,FIND("[",GL_Paste!$I11368)+1,FIND("]",GL_Paste!$I11368)-FIND("[",GL_Paste!$I11368)-1),"")))</f>
        <v/>
      </c>
      <c r="D11371">
        <f>IF(GL_Paste!$B11368="","",IFERROR(INDEX(DeptName,MATCH($C11371,DeptTag,0)),"UNALLOCATED"))</f>
        <v/>
      </c>
      <c r="E11371">
        <f>IF(GL_Paste!$B11368="","",IFERROR(INDEX(AcctCat,MATCH(GL_Paste!$B11368&amp;"",AcctCode,0)),"UNKNOWN"))</f>
        <v/>
      </c>
      <c r="F11371">
        <f>IF(GL_Paste!$B11368="","",IFERROR(INDEX(AcctSub,MATCH(GL_Paste!$B11368&amp;"",AcctCode,0)),"UNKNOWN"))</f>
        <v/>
      </c>
    </row>
    <row r="11372">
      <c r="A11372" s="40">
        <f>IF(GL_Paste!$B11369="","",N(GL_Paste!$H11369)-N(GL_Paste!$G11369))</f>
        <v/>
      </c>
      <c r="B11372" s="43">
        <f>IF(GL_Paste!$B11369="","",DATE(YEAR(GL_Paste!$E11369),MONTH(GL_Paste!$E11369),1))</f>
        <v/>
      </c>
      <c r="C11372">
        <f>IF(GL_Paste!$B11369="","",IF(TRIM(GL_Paste!$M11369)&lt;&gt;"",TRIM(GL_Paste!$M11369),IFERROR(MID(GL_Paste!$I11369,FIND("[",GL_Paste!$I11369)+1,FIND("]",GL_Paste!$I11369)-FIND("[",GL_Paste!$I11369)-1),"")))</f>
        <v/>
      </c>
      <c r="D11372">
        <f>IF(GL_Paste!$B11369="","",IFERROR(INDEX(DeptName,MATCH($C11372,DeptTag,0)),"UNALLOCATED"))</f>
        <v/>
      </c>
      <c r="E11372">
        <f>IF(GL_Paste!$B11369="","",IFERROR(INDEX(AcctCat,MATCH(GL_Paste!$B11369&amp;"",AcctCode,0)),"UNKNOWN"))</f>
        <v/>
      </c>
      <c r="F11372">
        <f>IF(GL_Paste!$B11369="","",IFERROR(INDEX(AcctSub,MATCH(GL_Paste!$B11369&amp;"",AcctCode,0)),"UNKNOWN"))</f>
        <v/>
      </c>
    </row>
    <row r="11373">
      <c r="A11373" s="40">
        <f>IF(GL_Paste!$B11370="","",N(GL_Paste!$H11370)-N(GL_Paste!$G11370))</f>
        <v/>
      </c>
      <c r="B11373" s="43">
        <f>IF(GL_Paste!$B11370="","",DATE(YEAR(GL_Paste!$E11370),MONTH(GL_Paste!$E11370),1))</f>
        <v/>
      </c>
      <c r="C11373">
        <f>IF(GL_Paste!$B11370="","",IF(TRIM(GL_Paste!$M11370)&lt;&gt;"",TRIM(GL_Paste!$M11370),IFERROR(MID(GL_Paste!$I11370,FIND("[",GL_Paste!$I11370)+1,FIND("]",GL_Paste!$I11370)-FIND("[",GL_Paste!$I11370)-1),"")))</f>
        <v/>
      </c>
      <c r="D11373">
        <f>IF(GL_Paste!$B11370="","",IFERROR(INDEX(DeptName,MATCH($C11373,DeptTag,0)),"UNALLOCATED"))</f>
        <v/>
      </c>
      <c r="E11373">
        <f>IF(GL_Paste!$B11370="","",IFERROR(INDEX(AcctCat,MATCH(GL_Paste!$B11370&amp;"",AcctCode,0)),"UNKNOWN"))</f>
        <v/>
      </c>
      <c r="F11373">
        <f>IF(GL_Paste!$B11370="","",IFERROR(INDEX(AcctSub,MATCH(GL_Paste!$B11370&amp;"",AcctCode,0)),"UNKNOWN"))</f>
        <v/>
      </c>
    </row>
    <row r="11374">
      <c r="A11374" s="40">
        <f>IF(GL_Paste!$B11371="","",N(GL_Paste!$H11371)-N(GL_Paste!$G11371))</f>
        <v/>
      </c>
      <c r="B11374" s="43">
        <f>IF(GL_Paste!$B11371="","",DATE(YEAR(GL_Paste!$E11371),MONTH(GL_Paste!$E11371),1))</f>
        <v/>
      </c>
      <c r="C11374">
        <f>IF(GL_Paste!$B11371="","",IF(TRIM(GL_Paste!$M11371)&lt;&gt;"",TRIM(GL_Paste!$M11371),IFERROR(MID(GL_Paste!$I11371,FIND("[",GL_Paste!$I11371)+1,FIND("]",GL_Paste!$I11371)-FIND("[",GL_Paste!$I11371)-1),"")))</f>
        <v/>
      </c>
      <c r="D11374">
        <f>IF(GL_Paste!$B11371="","",IFERROR(INDEX(DeptName,MATCH($C11374,DeptTag,0)),"UNALLOCATED"))</f>
        <v/>
      </c>
      <c r="E11374">
        <f>IF(GL_Paste!$B11371="","",IFERROR(INDEX(AcctCat,MATCH(GL_Paste!$B11371&amp;"",AcctCode,0)),"UNKNOWN"))</f>
        <v/>
      </c>
      <c r="F11374">
        <f>IF(GL_Paste!$B11371="","",IFERROR(INDEX(AcctSub,MATCH(GL_Paste!$B11371&amp;"",AcctCode,0)),"UNKNOWN"))</f>
        <v/>
      </c>
    </row>
    <row r="11375">
      <c r="A11375" s="40">
        <f>IF(GL_Paste!$B11372="","",N(GL_Paste!$H11372)-N(GL_Paste!$G11372))</f>
        <v/>
      </c>
      <c r="B11375" s="43">
        <f>IF(GL_Paste!$B11372="","",DATE(YEAR(GL_Paste!$E11372),MONTH(GL_Paste!$E11372),1))</f>
        <v/>
      </c>
      <c r="C11375">
        <f>IF(GL_Paste!$B11372="","",IF(TRIM(GL_Paste!$M11372)&lt;&gt;"",TRIM(GL_Paste!$M11372),IFERROR(MID(GL_Paste!$I11372,FIND("[",GL_Paste!$I11372)+1,FIND("]",GL_Paste!$I11372)-FIND("[",GL_Paste!$I11372)-1),"")))</f>
        <v/>
      </c>
      <c r="D11375">
        <f>IF(GL_Paste!$B11372="","",IFERROR(INDEX(DeptName,MATCH($C11375,DeptTag,0)),"UNALLOCATED"))</f>
        <v/>
      </c>
      <c r="E11375">
        <f>IF(GL_Paste!$B11372="","",IFERROR(INDEX(AcctCat,MATCH(GL_Paste!$B11372&amp;"",AcctCode,0)),"UNKNOWN"))</f>
        <v/>
      </c>
      <c r="F11375">
        <f>IF(GL_Paste!$B11372="","",IFERROR(INDEX(AcctSub,MATCH(GL_Paste!$B11372&amp;"",AcctCode,0)),"UNKNOWN"))</f>
        <v/>
      </c>
    </row>
    <row r="11376">
      <c r="A11376" s="40">
        <f>IF(GL_Paste!$B11373="","",N(GL_Paste!$H11373)-N(GL_Paste!$G11373))</f>
        <v/>
      </c>
      <c r="B11376" s="43">
        <f>IF(GL_Paste!$B11373="","",DATE(YEAR(GL_Paste!$E11373),MONTH(GL_Paste!$E11373),1))</f>
        <v/>
      </c>
      <c r="C11376">
        <f>IF(GL_Paste!$B11373="","",IF(TRIM(GL_Paste!$M11373)&lt;&gt;"",TRIM(GL_Paste!$M11373),IFERROR(MID(GL_Paste!$I11373,FIND("[",GL_Paste!$I11373)+1,FIND("]",GL_Paste!$I11373)-FIND("[",GL_Paste!$I11373)-1),"")))</f>
        <v/>
      </c>
      <c r="D11376">
        <f>IF(GL_Paste!$B11373="","",IFERROR(INDEX(DeptName,MATCH($C11376,DeptTag,0)),"UNALLOCATED"))</f>
        <v/>
      </c>
      <c r="E11376">
        <f>IF(GL_Paste!$B11373="","",IFERROR(INDEX(AcctCat,MATCH(GL_Paste!$B11373&amp;"",AcctCode,0)),"UNKNOWN"))</f>
        <v/>
      </c>
      <c r="F11376">
        <f>IF(GL_Paste!$B11373="","",IFERROR(INDEX(AcctSub,MATCH(GL_Paste!$B11373&amp;"",AcctCode,0)),"UNKNOWN"))</f>
        <v/>
      </c>
    </row>
    <row r="11377">
      <c r="A11377" s="40">
        <f>IF(GL_Paste!$B11374="","",N(GL_Paste!$H11374)-N(GL_Paste!$G11374))</f>
        <v/>
      </c>
      <c r="B11377" s="43">
        <f>IF(GL_Paste!$B11374="","",DATE(YEAR(GL_Paste!$E11374),MONTH(GL_Paste!$E11374),1))</f>
        <v/>
      </c>
      <c r="C11377">
        <f>IF(GL_Paste!$B11374="","",IF(TRIM(GL_Paste!$M11374)&lt;&gt;"",TRIM(GL_Paste!$M11374),IFERROR(MID(GL_Paste!$I11374,FIND("[",GL_Paste!$I11374)+1,FIND("]",GL_Paste!$I11374)-FIND("[",GL_Paste!$I11374)-1),"")))</f>
        <v/>
      </c>
      <c r="D11377">
        <f>IF(GL_Paste!$B11374="","",IFERROR(INDEX(DeptName,MATCH($C11377,DeptTag,0)),"UNALLOCATED"))</f>
        <v/>
      </c>
      <c r="E11377">
        <f>IF(GL_Paste!$B11374="","",IFERROR(INDEX(AcctCat,MATCH(GL_Paste!$B11374&amp;"",AcctCode,0)),"UNKNOWN"))</f>
        <v/>
      </c>
      <c r="F11377">
        <f>IF(GL_Paste!$B11374="","",IFERROR(INDEX(AcctSub,MATCH(GL_Paste!$B11374&amp;"",AcctCode,0)),"UNKNOWN"))</f>
        <v/>
      </c>
    </row>
    <row r="11378">
      <c r="A11378" s="40">
        <f>IF(GL_Paste!$B11375="","",N(GL_Paste!$H11375)-N(GL_Paste!$G11375))</f>
        <v/>
      </c>
      <c r="B11378" s="43">
        <f>IF(GL_Paste!$B11375="","",DATE(YEAR(GL_Paste!$E11375),MONTH(GL_Paste!$E11375),1))</f>
        <v/>
      </c>
      <c r="C11378">
        <f>IF(GL_Paste!$B11375="","",IF(TRIM(GL_Paste!$M11375)&lt;&gt;"",TRIM(GL_Paste!$M11375),IFERROR(MID(GL_Paste!$I11375,FIND("[",GL_Paste!$I11375)+1,FIND("]",GL_Paste!$I11375)-FIND("[",GL_Paste!$I11375)-1),"")))</f>
        <v/>
      </c>
      <c r="D11378">
        <f>IF(GL_Paste!$B11375="","",IFERROR(INDEX(DeptName,MATCH($C11378,DeptTag,0)),"UNALLOCATED"))</f>
        <v/>
      </c>
      <c r="E11378">
        <f>IF(GL_Paste!$B11375="","",IFERROR(INDEX(AcctCat,MATCH(GL_Paste!$B11375&amp;"",AcctCode,0)),"UNKNOWN"))</f>
        <v/>
      </c>
      <c r="F11378">
        <f>IF(GL_Paste!$B11375="","",IFERROR(INDEX(AcctSub,MATCH(GL_Paste!$B11375&amp;"",AcctCode,0)),"UNKNOWN"))</f>
        <v/>
      </c>
    </row>
    <row r="11379">
      <c r="A11379" s="40">
        <f>IF(GL_Paste!$B11376="","",N(GL_Paste!$H11376)-N(GL_Paste!$G11376))</f>
        <v/>
      </c>
      <c r="B11379" s="43">
        <f>IF(GL_Paste!$B11376="","",DATE(YEAR(GL_Paste!$E11376),MONTH(GL_Paste!$E11376),1))</f>
        <v/>
      </c>
      <c r="C11379">
        <f>IF(GL_Paste!$B11376="","",IF(TRIM(GL_Paste!$M11376)&lt;&gt;"",TRIM(GL_Paste!$M11376),IFERROR(MID(GL_Paste!$I11376,FIND("[",GL_Paste!$I11376)+1,FIND("]",GL_Paste!$I11376)-FIND("[",GL_Paste!$I11376)-1),"")))</f>
        <v/>
      </c>
      <c r="D11379">
        <f>IF(GL_Paste!$B11376="","",IFERROR(INDEX(DeptName,MATCH($C11379,DeptTag,0)),"UNALLOCATED"))</f>
        <v/>
      </c>
      <c r="E11379">
        <f>IF(GL_Paste!$B11376="","",IFERROR(INDEX(AcctCat,MATCH(GL_Paste!$B11376&amp;"",AcctCode,0)),"UNKNOWN"))</f>
        <v/>
      </c>
      <c r="F11379">
        <f>IF(GL_Paste!$B11376="","",IFERROR(INDEX(AcctSub,MATCH(GL_Paste!$B11376&amp;"",AcctCode,0)),"UNKNOWN"))</f>
        <v/>
      </c>
    </row>
    <row r="11380">
      <c r="A11380" s="40">
        <f>IF(GL_Paste!$B11377="","",N(GL_Paste!$H11377)-N(GL_Paste!$G11377))</f>
        <v/>
      </c>
      <c r="B11380" s="43">
        <f>IF(GL_Paste!$B11377="","",DATE(YEAR(GL_Paste!$E11377),MONTH(GL_Paste!$E11377),1))</f>
        <v/>
      </c>
      <c r="C11380">
        <f>IF(GL_Paste!$B11377="","",IF(TRIM(GL_Paste!$M11377)&lt;&gt;"",TRIM(GL_Paste!$M11377),IFERROR(MID(GL_Paste!$I11377,FIND("[",GL_Paste!$I11377)+1,FIND("]",GL_Paste!$I11377)-FIND("[",GL_Paste!$I11377)-1),"")))</f>
        <v/>
      </c>
      <c r="D11380">
        <f>IF(GL_Paste!$B11377="","",IFERROR(INDEX(DeptName,MATCH($C11380,DeptTag,0)),"UNALLOCATED"))</f>
        <v/>
      </c>
      <c r="E11380">
        <f>IF(GL_Paste!$B11377="","",IFERROR(INDEX(AcctCat,MATCH(GL_Paste!$B11377&amp;"",AcctCode,0)),"UNKNOWN"))</f>
        <v/>
      </c>
      <c r="F11380">
        <f>IF(GL_Paste!$B11377="","",IFERROR(INDEX(AcctSub,MATCH(GL_Paste!$B11377&amp;"",AcctCode,0)),"UNKNOWN"))</f>
        <v/>
      </c>
    </row>
    <row r="11381">
      <c r="A11381" s="40">
        <f>IF(GL_Paste!$B11378="","",N(GL_Paste!$H11378)-N(GL_Paste!$G11378))</f>
        <v/>
      </c>
      <c r="B11381" s="43">
        <f>IF(GL_Paste!$B11378="","",DATE(YEAR(GL_Paste!$E11378),MONTH(GL_Paste!$E11378),1))</f>
        <v/>
      </c>
      <c r="C11381">
        <f>IF(GL_Paste!$B11378="","",IF(TRIM(GL_Paste!$M11378)&lt;&gt;"",TRIM(GL_Paste!$M11378),IFERROR(MID(GL_Paste!$I11378,FIND("[",GL_Paste!$I11378)+1,FIND("]",GL_Paste!$I11378)-FIND("[",GL_Paste!$I11378)-1),"")))</f>
        <v/>
      </c>
      <c r="D11381">
        <f>IF(GL_Paste!$B11378="","",IFERROR(INDEX(DeptName,MATCH($C11381,DeptTag,0)),"UNALLOCATED"))</f>
        <v/>
      </c>
      <c r="E11381">
        <f>IF(GL_Paste!$B11378="","",IFERROR(INDEX(AcctCat,MATCH(GL_Paste!$B11378&amp;"",AcctCode,0)),"UNKNOWN"))</f>
        <v/>
      </c>
      <c r="F11381">
        <f>IF(GL_Paste!$B11378="","",IFERROR(INDEX(AcctSub,MATCH(GL_Paste!$B11378&amp;"",AcctCode,0)),"UNKNOWN"))</f>
        <v/>
      </c>
    </row>
    <row r="11382">
      <c r="A11382" s="40">
        <f>IF(GL_Paste!$B11379="","",N(GL_Paste!$H11379)-N(GL_Paste!$G11379))</f>
        <v/>
      </c>
      <c r="B11382" s="43">
        <f>IF(GL_Paste!$B11379="","",DATE(YEAR(GL_Paste!$E11379),MONTH(GL_Paste!$E11379),1))</f>
        <v/>
      </c>
      <c r="C11382">
        <f>IF(GL_Paste!$B11379="","",IF(TRIM(GL_Paste!$M11379)&lt;&gt;"",TRIM(GL_Paste!$M11379),IFERROR(MID(GL_Paste!$I11379,FIND("[",GL_Paste!$I11379)+1,FIND("]",GL_Paste!$I11379)-FIND("[",GL_Paste!$I11379)-1),"")))</f>
        <v/>
      </c>
      <c r="D11382">
        <f>IF(GL_Paste!$B11379="","",IFERROR(INDEX(DeptName,MATCH($C11382,DeptTag,0)),"UNALLOCATED"))</f>
        <v/>
      </c>
      <c r="E11382">
        <f>IF(GL_Paste!$B11379="","",IFERROR(INDEX(AcctCat,MATCH(GL_Paste!$B11379&amp;"",AcctCode,0)),"UNKNOWN"))</f>
        <v/>
      </c>
      <c r="F11382">
        <f>IF(GL_Paste!$B11379="","",IFERROR(INDEX(AcctSub,MATCH(GL_Paste!$B11379&amp;"",AcctCode,0)),"UNKNOWN"))</f>
        <v/>
      </c>
    </row>
    <row r="11383">
      <c r="A11383" s="40">
        <f>IF(GL_Paste!$B11380="","",N(GL_Paste!$H11380)-N(GL_Paste!$G11380))</f>
        <v/>
      </c>
      <c r="B11383" s="43">
        <f>IF(GL_Paste!$B11380="","",DATE(YEAR(GL_Paste!$E11380),MONTH(GL_Paste!$E11380),1))</f>
        <v/>
      </c>
      <c r="C11383">
        <f>IF(GL_Paste!$B11380="","",IF(TRIM(GL_Paste!$M11380)&lt;&gt;"",TRIM(GL_Paste!$M11380),IFERROR(MID(GL_Paste!$I11380,FIND("[",GL_Paste!$I11380)+1,FIND("]",GL_Paste!$I11380)-FIND("[",GL_Paste!$I11380)-1),"")))</f>
        <v/>
      </c>
      <c r="D11383">
        <f>IF(GL_Paste!$B11380="","",IFERROR(INDEX(DeptName,MATCH($C11383,DeptTag,0)),"UNALLOCATED"))</f>
        <v/>
      </c>
      <c r="E11383">
        <f>IF(GL_Paste!$B11380="","",IFERROR(INDEX(AcctCat,MATCH(GL_Paste!$B11380&amp;"",AcctCode,0)),"UNKNOWN"))</f>
        <v/>
      </c>
      <c r="F11383">
        <f>IF(GL_Paste!$B11380="","",IFERROR(INDEX(AcctSub,MATCH(GL_Paste!$B11380&amp;"",AcctCode,0)),"UNKNOWN"))</f>
        <v/>
      </c>
    </row>
    <row r="11384">
      <c r="A11384" s="40">
        <f>IF(GL_Paste!$B11381="","",N(GL_Paste!$H11381)-N(GL_Paste!$G11381))</f>
        <v/>
      </c>
      <c r="B11384" s="43">
        <f>IF(GL_Paste!$B11381="","",DATE(YEAR(GL_Paste!$E11381),MONTH(GL_Paste!$E11381),1))</f>
        <v/>
      </c>
      <c r="C11384">
        <f>IF(GL_Paste!$B11381="","",IF(TRIM(GL_Paste!$M11381)&lt;&gt;"",TRIM(GL_Paste!$M11381),IFERROR(MID(GL_Paste!$I11381,FIND("[",GL_Paste!$I11381)+1,FIND("]",GL_Paste!$I11381)-FIND("[",GL_Paste!$I11381)-1),"")))</f>
        <v/>
      </c>
      <c r="D11384">
        <f>IF(GL_Paste!$B11381="","",IFERROR(INDEX(DeptName,MATCH($C11384,DeptTag,0)),"UNALLOCATED"))</f>
        <v/>
      </c>
      <c r="E11384">
        <f>IF(GL_Paste!$B11381="","",IFERROR(INDEX(AcctCat,MATCH(GL_Paste!$B11381&amp;"",AcctCode,0)),"UNKNOWN"))</f>
        <v/>
      </c>
      <c r="F11384">
        <f>IF(GL_Paste!$B11381="","",IFERROR(INDEX(AcctSub,MATCH(GL_Paste!$B11381&amp;"",AcctCode,0)),"UNKNOWN"))</f>
        <v/>
      </c>
    </row>
    <row r="11385">
      <c r="A11385" s="40">
        <f>IF(GL_Paste!$B11382="","",N(GL_Paste!$H11382)-N(GL_Paste!$G11382))</f>
        <v/>
      </c>
      <c r="B11385" s="43">
        <f>IF(GL_Paste!$B11382="","",DATE(YEAR(GL_Paste!$E11382),MONTH(GL_Paste!$E11382),1))</f>
        <v/>
      </c>
      <c r="C11385">
        <f>IF(GL_Paste!$B11382="","",IF(TRIM(GL_Paste!$M11382)&lt;&gt;"",TRIM(GL_Paste!$M11382),IFERROR(MID(GL_Paste!$I11382,FIND("[",GL_Paste!$I11382)+1,FIND("]",GL_Paste!$I11382)-FIND("[",GL_Paste!$I11382)-1),"")))</f>
        <v/>
      </c>
      <c r="D11385">
        <f>IF(GL_Paste!$B11382="","",IFERROR(INDEX(DeptName,MATCH($C11385,DeptTag,0)),"UNALLOCATED"))</f>
        <v/>
      </c>
      <c r="E11385">
        <f>IF(GL_Paste!$B11382="","",IFERROR(INDEX(AcctCat,MATCH(GL_Paste!$B11382&amp;"",AcctCode,0)),"UNKNOWN"))</f>
        <v/>
      </c>
      <c r="F11385">
        <f>IF(GL_Paste!$B11382="","",IFERROR(INDEX(AcctSub,MATCH(GL_Paste!$B11382&amp;"",AcctCode,0)),"UNKNOWN"))</f>
        <v/>
      </c>
    </row>
    <row r="11386">
      <c r="A11386" s="40">
        <f>IF(GL_Paste!$B11383="","",N(GL_Paste!$H11383)-N(GL_Paste!$G11383))</f>
        <v/>
      </c>
      <c r="B11386" s="43">
        <f>IF(GL_Paste!$B11383="","",DATE(YEAR(GL_Paste!$E11383),MONTH(GL_Paste!$E11383),1))</f>
        <v/>
      </c>
      <c r="C11386">
        <f>IF(GL_Paste!$B11383="","",IF(TRIM(GL_Paste!$M11383)&lt;&gt;"",TRIM(GL_Paste!$M11383),IFERROR(MID(GL_Paste!$I11383,FIND("[",GL_Paste!$I11383)+1,FIND("]",GL_Paste!$I11383)-FIND("[",GL_Paste!$I11383)-1),"")))</f>
        <v/>
      </c>
      <c r="D11386">
        <f>IF(GL_Paste!$B11383="","",IFERROR(INDEX(DeptName,MATCH($C11386,DeptTag,0)),"UNALLOCATED"))</f>
        <v/>
      </c>
      <c r="E11386">
        <f>IF(GL_Paste!$B11383="","",IFERROR(INDEX(AcctCat,MATCH(GL_Paste!$B11383&amp;"",AcctCode,0)),"UNKNOWN"))</f>
        <v/>
      </c>
      <c r="F11386">
        <f>IF(GL_Paste!$B11383="","",IFERROR(INDEX(AcctSub,MATCH(GL_Paste!$B11383&amp;"",AcctCode,0)),"UNKNOWN"))</f>
        <v/>
      </c>
    </row>
    <row r="11387">
      <c r="A11387" s="40">
        <f>IF(GL_Paste!$B11384="","",N(GL_Paste!$H11384)-N(GL_Paste!$G11384))</f>
        <v/>
      </c>
      <c r="B11387" s="43">
        <f>IF(GL_Paste!$B11384="","",DATE(YEAR(GL_Paste!$E11384),MONTH(GL_Paste!$E11384),1))</f>
        <v/>
      </c>
      <c r="C11387">
        <f>IF(GL_Paste!$B11384="","",IF(TRIM(GL_Paste!$M11384)&lt;&gt;"",TRIM(GL_Paste!$M11384),IFERROR(MID(GL_Paste!$I11384,FIND("[",GL_Paste!$I11384)+1,FIND("]",GL_Paste!$I11384)-FIND("[",GL_Paste!$I11384)-1),"")))</f>
        <v/>
      </c>
      <c r="D11387">
        <f>IF(GL_Paste!$B11384="","",IFERROR(INDEX(DeptName,MATCH($C11387,DeptTag,0)),"UNALLOCATED"))</f>
        <v/>
      </c>
      <c r="E11387">
        <f>IF(GL_Paste!$B11384="","",IFERROR(INDEX(AcctCat,MATCH(GL_Paste!$B11384&amp;"",AcctCode,0)),"UNKNOWN"))</f>
        <v/>
      </c>
      <c r="F11387">
        <f>IF(GL_Paste!$B11384="","",IFERROR(INDEX(AcctSub,MATCH(GL_Paste!$B11384&amp;"",AcctCode,0)),"UNKNOWN"))</f>
        <v/>
      </c>
    </row>
    <row r="11388">
      <c r="A11388" s="40">
        <f>IF(GL_Paste!$B11385="","",N(GL_Paste!$H11385)-N(GL_Paste!$G11385))</f>
        <v/>
      </c>
      <c r="B11388" s="43">
        <f>IF(GL_Paste!$B11385="","",DATE(YEAR(GL_Paste!$E11385),MONTH(GL_Paste!$E11385),1))</f>
        <v/>
      </c>
      <c r="C11388">
        <f>IF(GL_Paste!$B11385="","",IF(TRIM(GL_Paste!$M11385)&lt;&gt;"",TRIM(GL_Paste!$M11385),IFERROR(MID(GL_Paste!$I11385,FIND("[",GL_Paste!$I11385)+1,FIND("]",GL_Paste!$I11385)-FIND("[",GL_Paste!$I11385)-1),"")))</f>
        <v/>
      </c>
      <c r="D11388">
        <f>IF(GL_Paste!$B11385="","",IFERROR(INDEX(DeptName,MATCH($C11388,DeptTag,0)),"UNALLOCATED"))</f>
        <v/>
      </c>
      <c r="E11388">
        <f>IF(GL_Paste!$B11385="","",IFERROR(INDEX(AcctCat,MATCH(GL_Paste!$B11385&amp;"",AcctCode,0)),"UNKNOWN"))</f>
        <v/>
      </c>
      <c r="F11388">
        <f>IF(GL_Paste!$B11385="","",IFERROR(INDEX(AcctSub,MATCH(GL_Paste!$B11385&amp;"",AcctCode,0)),"UNKNOWN"))</f>
        <v/>
      </c>
    </row>
    <row r="11389">
      <c r="A11389" s="40">
        <f>IF(GL_Paste!$B11386="","",N(GL_Paste!$H11386)-N(GL_Paste!$G11386))</f>
        <v/>
      </c>
      <c r="B11389" s="43">
        <f>IF(GL_Paste!$B11386="","",DATE(YEAR(GL_Paste!$E11386),MONTH(GL_Paste!$E11386),1))</f>
        <v/>
      </c>
      <c r="C11389">
        <f>IF(GL_Paste!$B11386="","",IF(TRIM(GL_Paste!$M11386)&lt;&gt;"",TRIM(GL_Paste!$M11386),IFERROR(MID(GL_Paste!$I11386,FIND("[",GL_Paste!$I11386)+1,FIND("]",GL_Paste!$I11386)-FIND("[",GL_Paste!$I11386)-1),"")))</f>
        <v/>
      </c>
      <c r="D11389">
        <f>IF(GL_Paste!$B11386="","",IFERROR(INDEX(DeptName,MATCH($C11389,DeptTag,0)),"UNALLOCATED"))</f>
        <v/>
      </c>
      <c r="E11389">
        <f>IF(GL_Paste!$B11386="","",IFERROR(INDEX(AcctCat,MATCH(GL_Paste!$B11386&amp;"",AcctCode,0)),"UNKNOWN"))</f>
        <v/>
      </c>
      <c r="F11389">
        <f>IF(GL_Paste!$B11386="","",IFERROR(INDEX(AcctSub,MATCH(GL_Paste!$B11386&amp;"",AcctCode,0)),"UNKNOWN"))</f>
        <v/>
      </c>
    </row>
    <row r="11390">
      <c r="A11390" s="40">
        <f>IF(GL_Paste!$B11387="","",N(GL_Paste!$H11387)-N(GL_Paste!$G11387))</f>
        <v/>
      </c>
      <c r="B11390" s="43">
        <f>IF(GL_Paste!$B11387="","",DATE(YEAR(GL_Paste!$E11387),MONTH(GL_Paste!$E11387),1))</f>
        <v/>
      </c>
      <c r="C11390">
        <f>IF(GL_Paste!$B11387="","",IF(TRIM(GL_Paste!$M11387)&lt;&gt;"",TRIM(GL_Paste!$M11387),IFERROR(MID(GL_Paste!$I11387,FIND("[",GL_Paste!$I11387)+1,FIND("]",GL_Paste!$I11387)-FIND("[",GL_Paste!$I11387)-1),"")))</f>
        <v/>
      </c>
      <c r="D11390">
        <f>IF(GL_Paste!$B11387="","",IFERROR(INDEX(DeptName,MATCH($C11390,DeptTag,0)),"UNALLOCATED"))</f>
        <v/>
      </c>
      <c r="E11390">
        <f>IF(GL_Paste!$B11387="","",IFERROR(INDEX(AcctCat,MATCH(GL_Paste!$B11387&amp;"",AcctCode,0)),"UNKNOWN"))</f>
        <v/>
      </c>
      <c r="F11390">
        <f>IF(GL_Paste!$B11387="","",IFERROR(INDEX(AcctSub,MATCH(GL_Paste!$B11387&amp;"",AcctCode,0)),"UNKNOWN"))</f>
        <v/>
      </c>
    </row>
    <row r="11391">
      <c r="A11391" s="40">
        <f>IF(GL_Paste!$B11388="","",N(GL_Paste!$H11388)-N(GL_Paste!$G11388))</f>
        <v/>
      </c>
      <c r="B11391" s="43">
        <f>IF(GL_Paste!$B11388="","",DATE(YEAR(GL_Paste!$E11388),MONTH(GL_Paste!$E11388),1))</f>
        <v/>
      </c>
      <c r="C11391">
        <f>IF(GL_Paste!$B11388="","",IF(TRIM(GL_Paste!$M11388)&lt;&gt;"",TRIM(GL_Paste!$M11388),IFERROR(MID(GL_Paste!$I11388,FIND("[",GL_Paste!$I11388)+1,FIND("]",GL_Paste!$I11388)-FIND("[",GL_Paste!$I11388)-1),"")))</f>
        <v/>
      </c>
      <c r="D11391">
        <f>IF(GL_Paste!$B11388="","",IFERROR(INDEX(DeptName,MATCH($C11391,DeptTag,0)),"UNALLOCATED"))</f>
        <v/>
      </c>
      <c r="E11391">
        <f>IF(GL_Paste!$B11388="","",IFERROR(INDEX(AcctCat,MATCH(GL_Paste!$B11388&amp;"",AcctCode,0)),"UNKNOWN"))</f>
        <v/>
      </c>
      <c r="F11391">
        <f>IF(GL_Paste!$B11388="","",IFERROR(INDEX(AcctSub,MATCH(GL_Paste!$B11388&amp;"",AcctCode,0)),"UNKNOWN"))</f>
        <v/>
      </c>
    </row>
    <row r="11392">
      <c r="A11392" s="40">
        <f>IF(GL_Paste!$B11389="","",N(GL_Paste!$H11389)-N(GL_Paste!$G11389))</f>
        <v/>
      </c>
      <c r="B11392" s="43">
        <f>IF(GL_Paste!$B11389="","",DATE(YEAR(GL_Paste!$E11389),MONTH(GL_Paste!$E11389),1))</f>
        <v/>
      </c>
      <c r="C11392">
        <f>IF(GL_Paste!$B11389="","",IF(TRIM(GL_Paste!$M11389)&lt;&gt;"",TRIM(GL_Paste!$M11389),IFERROR(MID(GL_Paste!$I11389,FIND("[",GL_Paste!$I11389)+1,FIND("]",GL_Paste!$I11389)-FIND("[",GL_Paste!$I11389)-1),"")))</f>
        <v/>
      </c>
      <c r="D11392">
        <f>IF(GL_Paste!$B11389="","",IFERROR(INDEX(DeptName,MATCH($C11392,DeptTag,0)),"UNALLOCATED"))</f>
        <v/>
      </c>
      <c r="E11392">
        <f>IF(GL_Paste!$B11389="","",IFERROR(INDEX(AcctCat,MATCH(GL_Paste!$B11389&amp;"",AcctCode,0)),"UNKNOWN"))</f>
        <v/>
      </c>
      <c r="F11392">
        <f>IF(GL_Paste!$B11389="","",IFERROR(INDEX(AcctSub,MATCH(GL_Paste!$B11389&amp;"",AcctCode,0)),"UNKNOWN"))</f>
        <v/>
      </c>
    </row>
    <row r="11393">
      <c r="A11393" s="40">
        <f>IF(GL_Paste!$B11390="","",N(GL_Paste!$H11390)-N(GL_Paste!$G11390))</f>
        <v/>
      </c>
      <c r="B11393" s="43">
        <f>IF(GL_Paste!$B11390="","",DATE(YEAR(GL_Paste!$E11390),MONTH(GL_Paste!$E11390),1))</f>
        <v/>
      </c>
      <c r="C11393">
        <f>IF(GL_Paste!$B11390="","",IF(TRIM(GL_Paste!$M11390)&lt;&gt;"",TRIM(GL_Paste!$M11390),IFERROR(MID(GL_Paste!$I11390,FIND("[",GL_Paste!$I11390)+1,FIND("]",GL_Paste!$I11390)-FIND("[",GL_Paste!$I11390)-1),"")))</f>
        <v/>
      </c>
      <c r="D11393">
        <f>IF(GL_Paste!$B11390="","",IFERROR(INDEX(DeptName,MATCH($C11393,DeptTag,0)),"UNALLOCATED"))</f>
        <v/>
      </c>
      <c r="E11393">
        <f>IF(GL_Paste!$B11390="","",IFERROR(INDEX(AcctCat,MATCH(GL_Paste!$B11390&amp;"",AcctCode,0)),"UNKNOWN"))</f>
        <v/>
      </c>
      <c r="F11393">
        <f>IF(GL_Paste!$B11390="","",IFERROR(INDEX(AcctSub,MATCH(GL_Paste!$B11390&amp;"",AcctCode,0)),"UNKNOWN"))</f>
        <v/>
      </c>
    </row>
    <row r="11394">
      <c r="A11394" s="40">
        <f>IF(GL_Paste!$B11391="","",N(GL_Paste!$H11391)-N(GL_Paste!$G11391))</f>
        <v/>
      </c>
      <c r="B11394" s="43">
        <f>IF(GL_Paste!$B11391="","",DATE(YEAR(GL_Paste!$E11391),MONTH(GL_Paste!$E11391),1))</f>
        <v/>
      </c>
      <c r="C11394">
        <f>IF(GL_Paste!$B11391="","",IF(TRIM(GL_Paste!$M11391)&lt;&gt;"",TRIM(GL_Paste!$M11391),IFERROR(MID(GL_Paste!$I11391,FIND("[",GL_Paste!$I11391)+1,FIND("]",GL_Paste!$I11391)-FIND("[",GL_Paste!$I11391)-1),"")))</f>
        <v/>
      </c>
      <c r="D11394">
        <f>IF(GL_Paste!$B11391="","",IFERROR(INDEX(DeptName,MATCH($C11394,DeptTag,0)),"UNALLOCATED"))</f>
        <v/>
      </c>
      <c r="E11394">
        <f>IF(GL_Paste!$B11391="","",IFERROR(INDEX(AcctCat,MATCH(GL_Paste!$B11391&amp;"",AcctCode,0)),"UNKNOWN"))</f>
        <v/>
      </c>
      <c r="F11394">
        <f>IF(GL_Paste!$B11391="","",IFERROR(INDEX(AcctSub,MATCH(GL_Paste!$B11391&amp;"",AcctCode,0)),"UNKNOWN"))</f>
        <v/>
      </c>
    </row>
    <row r="11395">
      <c r="A11395" s="40">
        <f>IF(GL_Paste!$B11392="","",N(GL_Paste!$H11392)-N(GL_Paste!$G11392))</f>
        <v/>
      </c>
      <c r="B11395" s="43">
        <f>IF(GL_Paste!$B11392="","",DATE(YEAR(GL_Paste!$E11392),MONTH(GL_Paste!$E11392),1))</f>
        <v/>
      </c>
      <c r="C11395">
        <f>IF(GL_Paste!$B11392="","",IF(TRIM(GL_Paste!$M11392)&lt;&gt;"",TRIM(GL_Paste!$M11392),IFERROR(MID(GL_Paste!$I11392,FIND("[",GL_Paste!$I11392)+1,FIND("]",GL_Paste!$I11392)-FIND("[",GL_Paste!$I11392)-1),"")))</f>
        <v/>
      </c>
      <c r="D11395">
        <f>IF(GL_Paste!$B11392="","",IFERROR(INDEX(DeptName,MATCH($C11395,DeptTag,0)),"UNALLOCATED"))</f>
        <v/>
      </c>
      <c r="E11395">
        <f>IF(GL_Paste!$B11392="","",IFERROR(INDEX(AcctCat,MATCH(GL_Paste!$B11392&amp;"",AcctCode,0)),"UNKNOWN"))</f>
        <v/>
      </c>
      <c r="F11395">
        <f>IF(GL_Paste!$B11392="","",IFERROR(INDEX(AcctSub,MATCH(GL_Paste!$B11392&amp;"",AcctCode,0)),"UNKNOWN"))</f>
        <v/>
      </c>
    </row>
    <row r="11396">
      <c r="A11396" s="40">
        <f>IF(GL_Paste!$B11393="","",N(GL_Paste!$H11393)-N(GL_Paste!$G11393))</f>
        <v/>
      </c>
      <c r="B11396" s="43">
        <f>IF(GL_Paste!$B11393="","",DATE(YEAR(GL_Paste!$E11393),MONTH(GL_Paste!$E11393),1))</f>
        <v/>
      </c>
      <c r="C11396">
        <f>IF(GL_Paste!$B11393="","",IF(TRIM(GL_Paste!$M11393)&lt;&gt;"",TRIM(GL_Paste!$M11393),IFERROR(MID(GL_Paste!$I11393,FIND("[",GL_Paste!$I11393)+1,FIND("]",GL_Paste!$I11393)-FIND("[",GL_Paste!$I11393)-1),"")))</f>
        <v/>
      </c>
      <c r="D11396">
        <f>IF(GL_Paste!$B11393="","",IFERROR(INDEX(DeptName,MATCH($C11396,DeptTag,0)),"UNALLOCATED"))</f>
        <v/>
      </c>
      <c r="E11396">
        <f>IF(GL_Paste!$B11393="","",IFERROR(INDEX(AcctCat,MATCH(GL_Paste!$B11393&amp;"",AcctCode,0)),"UNKNOWN"))</f>
        <v/>
      </c>
      <c r="F11396">
        <f>IF(GL_Paste!$B11393="","",IFERROR(INDEX(AcctSub,MATCH(GL_Paste!$B11393&amp;"",AcctCode,0)),"UNKNOWN"))</f>
        <v/>
      </c>
    </row>
    <row r="11397">
      <c r="A11397" s="40">
        <f>IF(GL_Paste!$B11394="","",N(GL_Paste!$H11394)-N(GL_Paste!$G11394))</f>
        <v/>
      </c>
      <c r="B11397" s="43">
        <f>IF(GL_Paste!$B11394="","",DATE(YEAR(GL_Paste!$E11394),MONTH(GL_Paste!$E11394),1))</f>
        <v/>
      </c>
      <c r="C11397">
        <f>IF(GL_Paste!$B11394="","",IF(TRIM(GL_Paste!$M11394)&lt;&gt;"",TRIM(GL_Paste!$M11394),IFERROR(MID(GL_Paste!$I11394,FIND("[",GL_Paste!$I11394)+1,FIND("]",GL_Paste!$I11394)-FIND("[",GL_Paste!$I11394)-1),"")))</f>
        <v/>
      </c>
      <c r="D11397">
        <f>IF(GL_Paste!$B11394="","",IFERROR(INDEX(DeptName,MATCH($C11397,DeptTag,0)),"UNALLOCATED"))</f>
        <v/>
      </c>
      <c r="E11397">
        <f>IF(GL_Paste!$B11394="","",IFERROR(INDEX(AcctCat,MATCH(GL_Paste!$B11394&amp;"",AcctCode,0)),"UNKNOWN"))</f>
        <v/>
      </c>
      <c r="F11397">
        <f>IF(GL_Paste!$B11394="","",IFERROR(INDEX(AcctSub,MATCH(GL_Paste!$B11394&amp;"",AcctCode,0)),"UNKNOWN"))</f>
        <v/>
      </c>
    </row>
    <row r="11398">
      <c r="A11398" s="40">
        <f>IF(GL_Paste!$B11395="","",N(GL_Paste!$H11395)-N(GL_Paste!$G11395))</f>
        <v/>
      </c>
      <c r="B11398" s="43">
        <f>IF(GL_Paste!$B11395="","",DATE(YEAR(GL_Paste!$E11395),MONTH(GL_Paste!$E11395),1))</f>
        <v/>
      </c>
      <c r="C11398">
        <f>IF(GL_Paste!$B11395="","",IF(TRIM(GL_Paste!$M11395)&lt;&gt;"",TRIM(GL_Paste!$M11395),IFERROR(MID(GL_Paste!$I11395,FIND("[",GL_Paste!$I11395)+1,FIND("]",GL_Paste!$I11395)-FIND("[",GL_Paste!$I11395)-1),"")))</f>
        <v/>
      </c>
      <c r="D11398">
        <f>IF(GL_Paste!$B11395="","",IFERROR(INDEX(DeptName,MATCH($C11398,DeptTag,0)),"UNALLOCATED"))</f>
        <v/>
      </c>
      <c r="E11398">
        <f>IF(GL_Paste!$B11395="","",IFERROR(INDEX(AcctCat,MATCH(GL_Paste!$B11395&amp;"",AcctCode,0)),"UNKNOWN"))</f>
        <v/>
      </c>
      <c r="F11398">
        <f>IF(GL_Paste!$B11395="","",IFERROR(INDEX(AcctSub,MATCH(GL_Paste!$B11395&amp;"",AcctCode,0)),"UNKNOWN"))</f>
        <v/>
      </c>
    </row>
    <row r="11399">
      <c r="A11399" s="40">
        <f>IF(GL_Paste!$B11396="","",N(GL_Paste!$H11396)-N(GL_Paste!$G11396))</f>
        <v/>
      </c>
      <c r="B11399" s="43">
        <f>IF(GL_Paste!$B11396="","",DATE(YEAR(GL_Paste!$E11396),MONTH(GL_Paste!$E11396),1))</f>
        <v/>
      </c>
      <c r="C11399">
        <f>IF(GL_Paste!$B11396="","",IF(TRIM(GL_Paste!$M11396)&lt;&gt;"",TRIM(GL_Paste!$M11396),IFERROR(MID(GL_Paste!$I11396,FIND("[",GL_Paste!$I11396)+1,FIND("]",GL_Paste!$I11396)-FIND("[",GL_Paste!$I11396)-1),"")))</f>
        <v/>
      </c>
      <c r="D11399">
        <f>IF(GL_Paste!$B11396="","",IFERROR(INDEX(DeptName,MATCH($C11399,DeptTag,0)),"UNALLOCATED"))</f>
        <v/>
      </c>
      <c r="E11399">
        <f>IF(GL_Paste!$B11396="","",IFERROR(INDEX(AcctCat,MATCH(GL_Paste!$B11396&amp;"",AcctCode,0)),"UNKNOWN"))</f>
        <v/>
      </c>
      <c r="F11399">
        <f>IF(GL_Paste!$B11396="","",IFERROR(INDEX(AcctSub,MATCH(GL_Paste!$B11396&amp;"",AcctCode,0)),"UNKNOWN"))</f>
        <v/>
      </c>
    </row>
    <row r="11400">
      <c r="A11400" s="40">
        <f>IF(GL_Paste!$B11397="","",N(GL_Paste!$H11397)-N(GL_Paste!$G11397))</f>
        <v/>
      </c>
      <c r="B11400" s="43">
        <f>IF(GL_Paste!$B11397="","",DATE(YEAR(GL_Paste!$E11397),MONTH(GL_Paste!$E11397),1))</f>
        <v/>
      </c>
      <c r="C11400">
        <f>IF(GL_Paste!$B11397="","",IF(TRIM(GL_Paste!$M11397)&lt;&gt;"",TRIM(GL_Paste!$M11397),IFERROR(MID(GL_Paste!$I11397,FIND("[",GL_Paste!$I11397)+1,FIND("]",GL_Paste!$I11397)-FIND("[",GL_Paste!$I11397)-1),"")))</f>
        <v/>
      </c>
      <c r="D11400">
        <f>IF(GL_Paste!$B11397="","",IFERROR(INDEX(DeptName,MATCH($C11400,DeptTag,0)),"UNALLOCATED"))</f>
        <v/>
      </c>
      <c r="E11400">
        <f>IF(GL_Paste!$B11397="","",IFERROR(INDEX(AcctCat,MATCH(GL_Paste!$B11397&amp;"",AcctCode,0)),"UNKNOWN"))</f>
        <v/>
      </c>
      <c r="F11400">
        <f>IF(GL_Paste!$B11397="","",IFERROR(INDEX(AcctSub,MATCH(GL_Paste!$B11397&amp;"",AcctCode,0)),"UNKNOWN"))</f>
        <v/>
      </c>
    </row>
    <row r="11401">
      <c r="A11401" s="40">
        <f>IF(GL_Paste!$B11398="","",N(GL_Paste!$H11398)-N(GL_Paste!$G11398))</f>
        <v/>
      </c>
      <c r="B11401" s="43">
        <f>IF(GL_Paste!$B11398="","",DATE(YEAR(GL_Paste!$E11398),MONTH(GL_Paste!$E11398),1))</f>
        <v/>
      </c>
      <c r="C11401">
        <f>IF(GL_Paste!$B11398="","",IF(TRIM(GL_Paste!$M11398)&lt;&gt;"",TRIM(GL_Paste!$M11398),IFERROR(MID(GL_Paste!$I11398,FIND("[",GL_Paste!$I11398)+1,FIND("]",GL_Paste!$I11398)-FIND("[",GL_Paste!$I11398)-1),"")))</f>
        <v/>
      </c>
      <c r="D11401">
        <f>IF(GL_Paste!$B11398="","",IFERROR(INDEX(DeptName,MATCH($C11401,DeptTag,0)),"UNALLOCATED"))</f>
        <v/>
      </c>
      <c r="E11401">
        <f>IF(GL_Paste!$B11398="","",IFERROR(INDEX(AcctCat,MATCH(GL_Paste!$B11398&amp;"",AcctCode,0)),"UNKNOWN"))</f>
        <v/>
      </c>
      <c r="F11401">
        <f>IF(GL_Paste!$B11398="","",IFERROR(INDEX(AcctSub,MATCH(GL_Paste!$B11398&amp;"",AcctCode,0)),"UNKNOWN"))</f>
        <v/>
      </c>
    </row>
    <row r="11402">
      <c r="A11402" s="40">
        <f>IF(GL_Paste!$B11399="","",N(GL_Paste!$H11399)-N(GL_Paste!$G11399))</f>
        <v/>
      </c>
      <c r="B11402" s="43">
        <f>IF(GL_Paste!$B11399="","",DATE(YEAR(GL_Paste!$E11399),MONTH(GL_Paste!$E11399),1))</f>
        <v/>
      </c>
      <c r="C11402">
        <f>IF(GL_Paste!$B11399="","",IF(TRIM(GL_Paste!$M11399)&lt;&gt;"",TRIM(GL_Paste!$M11399),IFERROR(MID(GL_Paste!$I11399,FIND("[",GL_Paste!$I11399)+1,FIND("]",GL_Paste!$I11399)-FIND("[",GL_Paste!$I11399)-1),"")))</f>
        <v/>
      </c>
      <c r="D11402">
        <f>IF(GL_Paste!$B11399="","",IFERROR(INDEX(DeptName,MATCH($C11402,DeptTag,0)),"UNALLOCATED"))</f>
        <v/>
      </c>
      <c r="E11402">
        <f>IF(GL_Paste!$B11399="","",IFERROR(INDEX(AcctCat,MATCH(GL_Paste!$B11399&amp;"",AcctCode,0)),"UNKNOWN"))</f>
        <v/>
      </c>
      <c r="F11402">
        <f>IF(GL_Paste!$B11399="","",IFERROR(INDEX(AcctSub,MATCH(GL_Paste!$B11399&amp;"",AcctCode,0)),"UNKNOWN"))</f>
        <v/>
      </c>
    </row>
    <row r="11403">
      <c r="A11403" s="40">
        <f>IF(GL_Paste!$B11400="","",N(GL_Paste!$H11400)-N(GL_Paste!$G11400))</f>
        <v/>
      </c>
      <c r="B11403" s="43">
        <f>IF(GL_Paste!$B11400="","",DATE(YEAR(GL_Paste!$E11400),MONTH(GL_Paste!$E11400),1))</f>
        <v/>
      </c>
      <c r="C11403">
        <f>IF(GL_Paste!$B11400="","",IF(TRIM(GL_Paste!$M11400)&lt;&gt;"",TRIM(GL_Paste!$M11400),IFERROR(MID(GL_Paste!$I11400,FIND("[",GL_Paste!$I11400)+1,FIND("]",GL_Paste!$I11400)-FIND("[",GL_Paste!$I11400)-1),"")))</f>
        <v/>
      </c>
      <c r="D11403">
        <f>IF(GL_Paste!$B11400="","",IFERROR(INDEX(DeptName,MATCH($C11403,DeptTag,0)),"UNALLOCATED"))</f>
        <v/>
      </c>
      <c r="E11403">
        <f>IF(GL_Paste!$B11400="","",IFERROR(INDEX(AcctCat,MATCH(GL_Paste!$B11400&amp;"",AcctCode,0)),"UNKNOWN"))</f>
        <v/>
      </c>
      <c r="F11403">
        <f>IF(GL_Paste!$B11400="","",IFERROR(INDEX(AcctSub,MATCH(GL_Paste!$B11400&amp;"",AcctCode,0)),"UNKNOWN"))</f>
        <v/>
      </c>
    </row>
    <row r="11404">
      <c r="A11404" s="40">
        <f>IF(GL_Paste!$B11401="","",N(GL_Paste!$H11401)-N(GL_Paste!$G11401))</f>
        <v/>
      </c>
      <c r="B11404" s="43">
        <f>IF(GL_Paste!$B11401="","",DATE(YEAR(GL_Paste!$E11401),MONTH(GL_Paste!$E11401),1))</f>
        <v/>
      </c>
      <c r="C11404">
        <f>IF(GL_Paste!$B11401="","",IF(TRIM(GL_Paste!$M11401)&lt;&gt;"",TRIM(GL_Paste!$M11401),IFERROR(MID(GL_Paste!$I11401,FIND("[",GL_Paste!$I11401)+1,FIND("]",GL_Paste!$I11401)-FIND("[",GL_Paste!$I11401)-1),"")))</f>
        <v/>
      </c>
      <c r="D11404">
        <f>IF(GL_Paste!$B11401="","",IFERROR(INDEX(DeptName,MATCH($C11404,DeptTag,0)),"UNALLOCATED"))</f>
        <v/>
      </c>
      <c r="E11404">
        <f>IF(GL_Paste!$B11401="","",IFERROR(INDEX(AcctCat,MATCH(GL_Paste!$B11401&amp;"",AcctCode,0)),"UNKNOWN"))</f>
        <v/>
      </c>
      <c r="F11404">
        <f>IF(GL_Paste!$B11401="","",IFERROR(INDEX(AcctSub,MATCH(GL_Paste!$B11401&amp;"",AcctCode,0)),"UNKNOWN"))</f>
        <v/>
      </c>
    </row>
    <row r="11405">
      <c r="A11405" s="40">
        <f>IF(GL_Paste!$B11402="","",N(GL_Paste!$H11402)-N(GL_Paste!$G11402))</f>
        <v/>
      </c>
      <c r="B11405" s="43">
        <f>IF(GL_Paste!$B11402="","",DATE(YEAR(GL_Paste!$E11402),MONTH(GL_Paste!$E11402),1))</f>
        <v/>
      </c>
      <c r="C11405">
        <f>IF(GL_Paste!$B11402="","",IF(TRIM(GL_Paste!$M11402)&lt;&gt;"",TRIM(GL_Paste!$M11402),IFERROR(MID(GL_Paste!$I11402,FIND("[",GL_Paste!$I11402)+1,FIND("]",GL_Paste!$I11402)-FIND("[",GL_Paste!$I11402)-1),"")))</f>
        <v/>
      </c>
      <c r="D11405">
        <f>IF(GL_Paste!$B11402="","",IFERROR(INDEX(DeptName,MATCH($C11405,DeptTag,0)),"UNALLOCATED"))</f>
        <v/>
      </c>
      <c r="E11405">
        <f>IF(GL_Paste!$B11402="","",IFERROR(INDEX(AcctCat,MATCH(GL_Paste!$B11402&amp;"",AcctCode,0)),"UNKNOWN"))</f>
        <v/>
      </c>
      <c r="F11405">
        <f>IF(GL_Paste!$B11402="","",IFERROR(INDEX(AcctSub,MATCH(GL_Paste!$B11402&amp;"",AcctCode,0)),"UNKNOWN"))</f>
        <v/>
      </c>
    </row>
    <row r="11406">
      <c r="A11406" s="40">
        <f>IF(GL_Paste!$B11403="","",N(GL_Paste!$H11403)-N(GL_Paste!$G11403))</f>
        <v/>
      </c>
      <c r="B11406" s="43">
        <f>IF(GL_Paste!$B11403="","",DATE(YEAR(GL_Paste!$E11403),MONTH(GL_Paste!$E11403),1))</f>
        <v/>
      </c>
      <c r="C11406">
        <f>IF(GL_Paste!$B11403="","",IF(TRIM(GL_Paste!$M11403)&lt;&gt;"",TRIM(GL_Paste!$M11403),IFERROR(MID(GL_Paste!$I11403,FIND("[",GL_Paste!$I11403)+1,FIND("]",GL_Paste!$I11403)-FIND("[",GL_Paste!$I11403)-1),"")))</f>
        <v/>
      </c>
      <c r="D11406">
        <f>IF(GL_Paste!$B11403="","",IFERROR(INDEX(DeptName,MATCH($C11406,DeptTag,0)),"UNALLOCATED"))</f>
        <v/>
      </c>
      <c r="E11406">
        <f>IF(GL_Paste!$B11403="","",IFERROR(INDEX(AcctCat,MATCH(GL_Paste!$B11403&amp;"",AcctCode,0)),"UNKNOWN"))</f>
        <v/>
      </c>
      <c r="F11406">
        <f>IF(GL_Paste!$B11403="","",IFERROR(INDEX(AcctSub,MATCH(GL_Paste!$B11403&amp;"",AcctCode,0)),"UNKNOWN"))</f>
        <v/>
      </c>
    </row>
    <row r="11407">
      <c r="A11407" s="40">
        <f>IF(GL_Paste!$B11404="","",N(GL_Paste!$H11404)-N(GL_Paste!$G11404))</f>
        <v/>
      </c>
      <c r="B11407" s="43">
        <f>IF(GL_Paste!$B11404="","",DATE(YEAR(GL_Paste!$E11404),MONTH(GL_Paste!$E11404),1))</f>
        <v/>
      </c>
      <c r="C11407">
        <f>IF(GL_Paste!$B11404="","",IF(TRIM(GL_Paste!$M11404)&lt;&gt;"",TRIM(GL_Paste!$M11404),IFERROR(MID(GL_Paste!$I11404,FIND("[",GL_Paste!$I11404)+1,FIND("]",GL_Paste!$I11404)-FIND("[",GL_Paste!$I11404)-1),"")))</f>
        <v/>
      </c>
      <c r="D11407">
        <f>IF(GL_Paste!$B11404="","",IFERROR(INDEX(DeptName,MATCH($C11407,DeptTag,0)),"UNALLOCATED"))</f>
        <v/>
      </c>
      <c r="E11407">
        <f>IF(GL_Paste!$B11404="","",IFERROR(INDEX(AcctCat,MATCH(GL_Paste!$B11404&amp;"",AcctCode,0)),"UNKNOWN"))</f>
        <v/>
      </c>
      <c r="F11407">
        <f>IF(GL_Paste!$B11404="","",IFERROR(INDEX(AcctSub,MATCH(GL_Paste!$B11404&amp;"",AcctCode,0)),"UNKNOWN"))</f>
        <v/>
      </c>
    </row>
    <row r="11408">
      <c r="A11408" s="40">
        <f>IF(GL_Paste!$B11405="","",N(GL_Paste!$H11405)-N(GL_Paste!$G11405))</f>
        <v/>
      </c>
      <c r="B11408" s="43">
        <f>IF(GL_Paste!$B11405="","",DATE(YEAR(GL_Paste!$E11405),MONTH(GL_Paste!$E11405),1))</f>
        <v/>
      </c>
      <c r="C11408">
        <f>IF(GL_Paste!$B11405="","",IF(TRIM(GL_Paste!$M11405)&lt;&gt;"",TRIM(GL_Paste!$M11405),IFERROR(MID(GL_Paste!$I11405,FIND("[",GL_Paste!$I11405)+1,FIND("]",GL_Paste!$I11405)-FIND("[",GL_Paste!$I11405)-1),"")))</f>
        <v/>
      </c>
      <c r="D11408">
        <f>IF(GL_Paste!$B11405="","",IFERROR(INDEX(DeptName,MATCH($C11408,DeptTag,0)),"UNALLOCATED"))</f>
        <v/>
      </c>
      <c r="E11408">
        <f>IF(GL_Paste!$B11405="","",IFERROR(INDEX(AcctCat,MATCH(GL_Paste!$B11405&amp;"",AcctCode,0)),"UNKNOWN"))</f>
        <v/>
      </c>
      <c r="F11408">
        <f>IF(GL_Paste!$B11405="","",IFERROR(INDEX(AcctSub,MATCH(GL_Paste!$B11405&amp;"",AcctCode,0)),"UNKNOWN"))</f>
        <v/>
      </c>
    </row>
    <row r="11409">
      <c r="A11409" s="40">
        <f>IF(GL_Paste!$B11406="","",N(GL_Paste!$H11406)-N(GL_Paste!$G11406))</f>
        <v/>
      </c>
      <c r="B11409" s="43">
        <f>IF(GL_Paste!$B11406="","",DATE(YEAR(GL_Paste!$E11406),MONTH(GL_Paste!$E11406),1))</f>
        <v/>
      </c>
      <c r="C11409">
        <f>IF(GL_Paste!$B11406="","",IF(TRIM(GL_Paste!$M11406)&lt;&gt;"",TRIM(GL_Paste!$M11406),IFERROR(MID(GL_Paste!$I11406,FIND("[",GL_Paste!$I11406)+1,FIND("]",GL_Paste!$I11406)-FIND("[",GL_Paste!$I11406)-1),"")))</f>
        <v/>
      </c>
      <c r="D11409">
        <f>IF(GL_Paste!$B11406="","",IFERROR(INDEX(DeptName,MATCH($C11409,DeptTag,0)),"UNALLOCATED"))</f>
        <v/>
      </c>
      <c r="E11409">
        <f>IF(GL_Paste!$B11406="","",IFERROR(INDEX(AcctCat,MATCH(GL_Paste!$B11406&amp;"",AcctCode,0)),"UNKNOWN"))</f>
        <v/>
      </c>
      <c r="F11409">
        <f>IF(GL_Paste!$B11406="","",IFERROR(INDEX(AcctSub,MATCH(GL_Paste!$B11406&amp;"",AcctCode,0)),"UNKNOWN"))</f>
        <v/>
      </c>
    </row>
    <row r="11410">
      <c r="A11410" s="40">
        <f>IF(GL_Paste!$B11407="","",N(GL_Paste!$H11407)-N(GL_Paste!$G11407))</f>
        <v/>
      </c>
      <c r="B11410" s="43">
        <f>IF(GL_Paste!$B11407="","",DATE(YEAR(GL_Paste!$E11407),MONTH(GL_Paste!$E11407),1))</f>
        <v/>
      </c>
      <c r="C11410">
        <f>IF(GL_Paste!$B11407="","",IF(TRIM(GL_Paste!$M11407)&lt;&gt;"",TRIM(GL_Paste!$M11407),IFERROR(MID(GL_Paste!$I11407,FIND("[",GL_Paste!$I11407)+1,FIND("]",GL_Paste!$I11407)-FIND("[",GL_Paste!$I11407)-1),"")))</f>
        <v/>
      </c>
      <c r="D11410">
        <f>IF(GL_Paste!$B11407="","",IFERROR(INDEX(DeptName,MATCH($C11410,DeptTag,0)),"UNALLOCATED"))</f>
        <v/>
      </c>
      <c r="E11410">
        <f>IF(GL_Paste!$B11407="","",IFERROR(INDEX(AcctCat,MATCH(GL_Paste!$B11407&amp;"",AcctCode,0)),"UNKNOWN"))</f>
        <v/>
      </c>
      <c r="F11410">
        <f>IF(GL_Paste!$B11407="","",IFERROR(INDEX(AcctSub,MATCH(GL_Paste!$B11407&amp;"",AcctCode,0)),"UNKNOWN"))</f>
        <v/>
      </c>
    </row>
    <row r="11411">
      <c r="A11411" s="40">
        <f>IF(GL_Paste!$B11408="","",N(GL_Paste!$H11408)-N(GL_Paste!$G11408))</f>
        <v/>
      </c>
      <c r="B11411" s="43">
        <f>IF(GL_Paste!$B11408="","",DATE(YEAR(GL_Paste!$E11408),MONTH(GL_Paste!$E11408),1))</f>
        <v/>
      </c>
      <c r="C11411">
        <f>IF(GL_Paste!$B11408="","",IF(TRIM(GL_Paste!$M11408)&lt;&gt;"",TRIM(GL_Paste!$M11408),IFERROR(MID(GL_Paste!$I11408,FIND("[",GL_Paste!$I11408)+1,FIND("]",GL_Paste!$I11408)-FIND("[",GL_Paste!$I11408)-1),"")))</f>
        <v/>
      </c>
      <c r="D11411">
        <f>IF(GL_Paste!$B11408="","",IFERROR(INDEX(DeptName,MATCH($C11411,DeptTag,0)),"UNALLOCATED"))</f>
        <v/>
      </c>
      <c r="E11411">
        <f>IF(GL_Paste!$B11408="","",IFERROR(INDEX(AcctCat,MATCH(GL_Paste!$B11408&amp;"",AcctCode,0)),"UNKNOWN"))</f>
        <v/>
      </c>
      <c r="F11411">
        <f>IF(GL_Paste!$B11408="","",IFERROR(INDEX(AcctSub,MATCH(GL_Paste!$B11408&amp;"",AcctCode,0)),"UNKNOWN"))</f>
        <v/>
      </c>
    </row>
    <row r="11412">
      <c r="A11412" s="40">
        <f>IF(GL_Paste!$B11409="","",N(GL_Paste!$H11409)-N(GL_Paste!$G11409))</f>
        <v/>
      </c>
      <c r="B11412" s="43">
        <f>IF(GL_Paste!$B11409="","",DATE(YEAR(GL_Paste!$E11409),MONTH(GL_Paste!$E11409),1))</f>
        <v/>
      </c>
      <c r="C11412">
        <f>IF(GL_Paste!$B11409="","",IF(TRIM(GL_Paste!$M11409)&lt;&gt;"",TRIM(GL_Paste!$M11409),IFERROR(MID(GL_Paste!$I11409,FIND("[",GL_Paste!$I11409)+1,FIND("]",GL_Paste!$I11409)-FIND("[",GL_Paste!$I11409)-1),"")))</f>
        <v/>
      </c>
      <c r="D11412">
        <f>IF(GL_Paste!$B11409="","",IFERROR(INDEX(DeptName,MATCH($C11412,DeptTag,0)),"UNALLOCATED"))</f>
        <v/>
      </c>
      <c r="E11412">
        <f>IF(GL_Paste!$B11409="","",IFERROR(INDEX(AcctCat,MATCH(GL_Paste!$B11409&amp;"",AcctCode,0)),"UNKNOWN"))</f>
        <v/>
      </c>
      <c r="F11412">
        <f>IF(GL_Paste!$B11409="","",IFERROR(INDEX(AcctSub,MATCH(GL_Paste!$B11409&amp;"",AcctCode,0)),"UNKNOWN"))</f>
        <v/>
      </c>
    </row>
    <row r="11413">
      <c r="A11413" s="40">
        <f>IF(GL_Paste!$B11410="","",N(GL_Paste!$H11410)-N(GL_Paste!$G11410))</f>
        <v/>
      </c>
      <c r="B11413" s="43">
        <f>IF(GL_Paste!$B11410="","",DATE(YEAR(GL_Paste!$E11410),MONTH(GL_Paste!$E11410),1))</f>
        <v/>
      </c>
      <c r="C11413">
        <f>IF(GL_Paste!$B11410="","",IF(TRIM(GL_Paste!$M11410)&lt;&gt;"",TRIM(GL_Paste!$M11410),IFERROR(MID(GL_Paste!$I11410,FIND("[",GL_Paste!$I11410)+1,FIND("]",GL_Paste!$I11410)-FIND("[",GL_Paste!$I11410)-1),"")))</f>
        <v/>
      </c>
      <c r="D11413">
        <f>IF(GL_Paste!$B11410="","",IFERROR(INDEX(DeptName,MATCH($C11413,DeptTag,0)),"UNALLOCATED"))</f>
        <v/>
      </c>
      <c r="E11413">
        <f>IF(GL_Paste!$B11410="","",IFERROR(INDEX(AcctCat,MATCH(GL_Paste!$B11410&amp;"",AcctCode,0)),"UNKNOWN"))</f>
        <v/>
      </c>
      <c r="F11413">
        <f>IF(GL_Paste!$B11410="","",IFERROR(INDEX(AcctSub,MATCH(GL_Paste!$B11410&amp;"",AcctCode,0)),"UNKNOWN"))</f>
        <v/>
      </c>
    </row>
    <row r="11414">
      <c r="A11414" s="40">
        <f>IF(GL_Paste!$B11411="","",N(GL_Paste!$H11411)-N(GL_Paste!$G11411))</f>
        <v/>
      </c>
      <c r="B11414" s="43">
        <f>IF(GL_Paste!$B11411="","",DATE(YEAR(GL_Paste!$E11411),MONTH(GL_Paste!$E11411),1))</f>
        <v/>
      </c>
      <c r="C11414">
        <f>IF(GL_Paste!$B11411="","",IF(TRIM(GL_Paste!$M11411)&lt;&gt;"",TRIM(GL_Paste!$M11411),IFERROR(MID(GL_Paste!$I11411,FIND("[",GL_Paste!$I11411)+1,FIND("]",GL_Paste!$I11411)-FIND("[",GL_Paste!$I11411)-1),"")))</f>
        <v/>
      </c>
      <c r="D11414">
        <f>IF(GL_Paste!$B11411="","",IFERROR(INDEX(DeptName,MATCH($C11414,DeptTag,0)),"UNALLOCATED"))</f>
        <v/>
      </c>
      <c r="E11414">
        <f>IF(GL_Paste!$B11411="","",IFERROR(INDEX(AcctCat,MATCH(GL_Paste!$B11411&amp;"",AcctCode,0)),"UNKNOWN"))</f>
        <v/>
      </c>
      <c r="F11414">
        <f>IF(GL_Paste!$B11411="","",IFERROR(INDEX(AcctSub,MATCH(GL_Paste!$B11411&amp;"",AcctCode,0)),"UNKNOWN"))</f>
        <v/>
      </c>
    </row>
    <row r="11415">
      <c r="A11415" s="40">
        <f>IF(GL_Paste!$B11412="","",N(GL_Paste!$H11412)-N(GL_Paste!$G11412))</f>
        <v/>
      </c>
      <c r="B11415" s="43">
        <f>IF(GL_Paste!$B11412="","",DATE(YEAR(GL_Paste!$E11412),MONTH(GL_Paste!$E11412),1))</f>
        <v/>
      </c>
      <c r="C11415">
        <f>IF(GL_Paste!$B11412="","",IF(TRIM(GL_Paste!$M11412)&lt;&gt;"",TRIM(GL_Paste!$M11412),IFERROR(MID(GL_Paste!$I11412,FIND("[",GL_Paste!$I11412)+1,FIND("]",GL_Paste!$I11412)-FIND("[",GL_Paste!$I11412)-1),"")))</f>
        <v/>
      </c>
      <c r="D11415">
        <f>IF(GL_Paste!$B11412="","",IFERROR(INDEX(DeptName,MATCH($C11415,DeptTag,0)),"UNALLOCATED"))</f>
        <v/>
      </c>
      <c r="E11415">
        <f>IF(GL_Paste!$B11412="","",IFERROR(INDEX(AcctCat,MATCH(GL_Paste!$B11412&amp;"",AcctCode,0)),"UNKNOWN"))</f>
        <v/>
      </c>
      <c r="F11415">
        <f>IF(GL_Paste!$B11412="","",IFERROR(INDEX(AcctSub,MATCH(GL_Paste!$B11412&amp;"",AcctCode,0)),"UNKNOWN"))</f>
        <v/>
      </c>
    </row>
    <row r="11416">
      <c r="A11416" s="40">
        <f>IF(GL_Paste!$B11413="","",N(GL_Paste!$H11413)-N(GL_Paste!$G11413))</f>
        <v/>
      </c>
      <c r="B11416" s="43">
        <f>IF(GL_Paste!$B11413="","",DATE(YEAR(GL_Paste!$E11413),MONTH(GL_Paste!$E11413),1))</f>
        <v/>
      </c>
      <c r="C11416">
        <f>IF(GL_Paste!$B11413="","",IF(TRIM(GL_Paste!$M11413)&lt;&gt;"",TRIM(GL_Paste!$M11413),IFERROR(MID(GL_Paste!$I11413,FIND("[",GL_Paste!$I11413)+1,FIND("]",GL_Paste!$I11413)-FIND("[",GL_Paste!$I11413)-1),"")))</f>
        <v/>
      </c>
      <c r="D11416">
        <f>IF(GL_Paste!$B11413="","",IFERROR(INDEX(DeptName,MATCH($C11416,DeptTag,0)),"UNALLOCATED"))</f>
        <v/>
      </c>
      <c r="E11416">
        <f>IF(GL_Paste!$B11413="","",IFERROR(INDEX(AcctCat,MATCH(GL_Paste!$B11413&amp;"",AcctCode,0)),"UNKNOWN"))</f>
        <v/>
      </c>
      <c r="F11416">
        <f>IF(GL_Paste!$B11413="","",IFERROR(INDEX(AcctSub,MATCH(GL_Paste!$B11413&amp;"",AcctCode,0)),"UNKNOWN"))</f>
        <v/>
      </c>
    </row>
    <row r="11417">
      <c r="A11417" s="40">
        <f>IF(GL_Paste!$B11414="","",N(GL_Paste!$H11414)-N(GL_Paste!$G11414))</f>
        <v/>
      </c>
      <c r="B11417" s="43">
        <f>IF(GL_Paste!$B11414="","",DATE(YEAR(GL_Paste!$E11414),MONTH(GL_Paste!$E11414),1))</f>
        <v/>
      </c>
      <c r="C11417">
        <f>IF(GL_Paste!$B11414="","",IF(TRIM(GL_Paste!$M11414)&lt;&gt;"",TRIM(GL_Paste!$M11414),IFERROR(MID(GL_Paste!$I11414,FIND("[",GL_Paste!$I11414)+1,FIND("]",GL_Paste!$I11414)-FIND("[",GL_Paste!$I11414)-1),"")))</f>
        <v/>
      </c>
      <c r="D11417">
        <f>IF(GL_Paste!$B11414="","",IFERROR(INDEX(DeptName,MATCH($C11417,DeptTag,0)),"UNALLOCATED"))</f>
        <v/>
      </c>
      <c r="E11417">
        <f>IF(GL_Paste!$B11414="","",IFERROR(INDEX(AcctCat,MATCH(GL_Paste!$B11414&amp;"",AcctCode,0)),"UNKNOWN"))</f>
        <v/>
      </c>
      <c r="F11417">
        <f>IF(GL_Paste!$B11414="","",IFERROR(INDEX(AcctSub,MATCH(GL_Paste!$B11414&amp;"",AcctCode,0)),"UNKNOWN"))</f>
        <v/>
      </c>
    </row>
    <row r="11418">
      <c r="A11418" s="40">
        <f>IF(GL_Paste!$B11415="","",N(GL_Paste!$H11415)-N(GL_Paste!$G11415))</f>
        <v/>
      </c>
      <c r="B11418" s="43">
        <f>IF(GL_Paste!$B11415="","",DATE(YEAR(GL_Paste!$E11415),MONTH(GL_Paste!$E11415),1))</f>
        <v/>
      </c>
      <c r="C11418">
        <f>IF(GL_Paste!$B11415="","",IF(TRIM(GL_Paste!$M11415)&lt;&gt;"",TRIM(GL_Paste!$M11415),IFERROR(MID(GL_Paste!$I11415,FIND("[",GL_Paste!$I11415)+1,FIND("]",GL_Paste!$I11415)-FIND("[",GL_Paste!$I11415)-1),"")))</f>
        <v/>
      </c>
      <c r="D11418">
        <f>IF(GL_Paste!$B11415="","",IFERROR(INDEX(DeptName,MATCH($C11418,DeptTag,0)),"UNALLOCATED"))</f>
        <v/>
      </c>
      <c r="E11418">
        <f>IF(GL_Paste!$B11415="","",IFERROR(INDEX(AcctCat,MATCH(GL_Paste!$B11415&amp;"",AcctCode,0)),"UNKNOWN"))</f>
        <v/>
      </c>
      <c r="F11418">
        <f>IF(GL_Paste!$B11415="","",IFERROR(INDEX(AcctSub,MATCH(GL_Paste!$B11415&amp;"",AcctCode,0)),"UNKNOWN"))</f>
        <v/>
      </c>
    </row>
    <row r="11419">
      <c r="A11419" s="40">
        <f>IF(GL_Paste!$B11416="","",N(GL_Paste!$H11416)-N(GL_Paste!$G11416))</f>
        <v/>
      </c>
      <c r="B11419" s="43">
        <f>IF(GL_Paste!$B11416="","",DATE(YEAR(GL_Paste!$E11416),MONTH(GL_Paste!$E11416),1))</f>
        <v/>
      </c>
      <c r="C11419">
        <f>IF(GL_Paste!$B11416="","",IF(TRIM(GL_Paste!$M11416)&lt;&gt;"",TRIM(GL_Paste!$M11416),IFERROR(MID(GL_Paste!$I11416,FIND("[",GL_Paste!$I11416)+1,FIND("]",GL_Paste!$I11416)-FIND("[",GL_Paste!$I11416)-1),"")))</f>
        <v/>
      </c>
      <c r="D11419">
        <f>IF(GL_Paste!$B11416="","",IFERROR(INDEX(DeptName,MATCH($C11419,DeptTag,0)),"UNALLOCATED"))</f>
        <v/>
      </c>
      <c r="E11419">
        <f>IF(GL_Paste!$B11416="","",IFERROR(INDEX(AcctCat,MATCH(GL_Paste!$B11416&amp;"",AcctCode,0)),"UNKNOWN"))</f>
        <v/>
      </c>
      <c r="F11419">
        <f>IF(GL_Paste!$B11416="","",IFERROR(INDEX(AcctSub,MATCH(GL_Paste!$B11416&amp;"",AcctCode,0)),"UNKNOWN"))</f>
        <v/>
      </c>
    </row>
    <row r="11420">
      <c r="A11420" s="40">
        <f>IF(GL_Paste!$B11417="","",N(GL_Paste!$H11417)-N(GL_Paste!$G11417))</f>
        <v/>
      </c>
      <c r="B11420" s="43">
        <f>IF(GL_Paste!$B11417="","",DATE(YEAR(GL_Paste!$E11417),MONTH(GL_Paste!$E11417),1))</f>
        <v/>
      </c>
      <c r="C11420">
        <f>IF(GL_Paste!$B11417="","",IF(TRIM(GL_Paste!$M11417)&lt;&gt;"",TRIM(GL_Paste!$M11417),IFERROR(MID(GL_Paste!$I11417,FIND("[",GL_Paste!$I11417)+1,FIND("]",GL_Paste!$I11417)-FIND("[",GL_Paste!$I11417)-1),"")))</f>
        <v/>
      </c>
      <c r="D11420">
        <f>IF(GL_Paste!$B11417="","",IFERROR(INDEX(DeptName,MATCH($C11420,DeptTag,0)),"UNALLOCATED"))</f>
        <v/>
      </c>
      <c r="E11420">
        <f>IF(GL_Paste!$B11417="","",IFERROR(INDEX(AcctCat,MATCH(GL_Paste!$B11417&amp;"",AcctCode,0)),"UNKNOWN"))</f>
        <v/>
      </c>
      <c r="F11420">
        <f>IF(GL_Paste!$B11417="","",IFERROR(INDEX(AcctSub,MATCH(GL_Paste!$B11417&amp;"",AcctCode,0)),"UNKNOWN"))</f>
        <v/>
      </c>
    </row>
    <row r="11421">
      <c r="A11421" s="40">
        <f>IF(GL_Paste!$B11418="","",N(GL_Paste!$H11418)-N(GL_Paste!$G11418))</f>
        <v/>
      </c>
      <c r="B11421" s="43">
        <f>IF(GL_Paste!$B11418="","",DATE(YEAR(GL_Paste!$E11418),MONTH(GL_Paste!$E11418),1))</f>
        <v/>
      </c>
      <c r="C11421">
        <f>IF(GL_Paste!$B11418="","",IF(TRIM(GL_Paste!$M11418)&lt;&gt;"",TRIM(GL_Paste!$M11418),IFERROR(MID(GL_Paste!$I11418,FIND("[",GL_Paste!$I11418)+1,FIND("]",GL_Paste!$I11418)-FIND("[",GL_Paste!$I11418)-1),"")))</f>
        <v/>
      </c>
      <c r="D11421">
        <f>IF(GL_Paste!$B11418="","",IFERROR(INDEX(DeptName,MATCH($C11421,DeptTag,0)),"UNALLOCATED"))</f>
        <v/>
      </c>
      <c r="E11421">
        <f>IF(GL_Paste!$B11418="","",IFERROR(INDEX(AcctCat,MATCH(GL_Paste!$B11418&amp;"",AcctCode,0)),"UNKNOWN"))</f>
        <v/>
      </c>
      <c r="F11421">
        <f>IF(GL_Paste!$B11418="","",IFERROR(INDEX(AcctSub,MATCH(GL_Paste!$B11418&amp;"",AcctCode,0)),"UNKNOWN"))</f>
        <v/>
      </c>
    </row>
    <row r="11422">
      <c r="A11422" s="40">
        <f>IF(GL_Paste!$B11419="","",N(GL_Paste!$H11419)-N(GL_Paste!$G11419))</f>
        <v/>
      </c>
      <c r="B11422" s="43">
        <f>IF(GL_Paste!$B11419="","",DATE(YEAR(GL_Paste!$E11419),MONTH(GL_Paste!$E11419),1))</f>
        <v/>
      </c>
      <c r="C11422">
        <f>IF(GL_Paste!$B11419="","",IF(TRIM(GL_Paste!$M11419)&lt;&gt;"",TRIM(GL_Paste!$M11419),IFERROR(MID(GL_Paste!$I11419,FIND("[",GL_Paste!$I11419)+1,FIND("]",GL_Paste!$I11419)-FIND("[",GL_Paste!$I11419)-1),"")))</f>
        <v/>
      </c>
      <c r="D11422">
        <f>IF(GL_Paste!$B11419="","",IFERROR(INDEX(DeptName,MATCH($C11422,DeptTag,0)),"UNALLOCATED"))</f>
        <v/>
      </c>
      <c r="E11422">
        <f>IF(GL_Paste!$B11419="","",IFERROR(INDEX(AcctCat,MATCH(GL_Paste!$B11419&amp;"",AcctCode,0)),"UNKNOWN"))</f>
        <v/>
      </c>
      <c r="F11422">
        <f>IF(GL_Paste!$B11419="","",IFERROR(INDEX(AcctSub,MATCH(GL_Paste!$B11419&amp;"",AcctCode,0)),"UNKNOWN"))</f>
        <v/>
      </c>
    </row>
    <row r="11423">
      <c r="A11423" s="40">
        <f>IF(GL_Paste!$B11420="","",N(GL_Paste!$H11420)-N(GL_Paste!$G11420))</f>
        <v/>
      </c>
      <c r="B11423" s="43">
        <f>IF(GL_Paste!$B11420="","",DATE(YEAR(GL_Paste!$E11420),MONTH(GL_Paste!$E11420),1))</f>
        <v/>
      </c>
      <c r="C11423">
        <f>IF(GL_Paste!$B11420="","",IF(TRIM(GL_Paste!$M11420)&lt;&gt;"",TRIM(GL_Paste!$M11420),IFERROR(MID(GL_Paste!$I11420,FIND("[",GL_Paste!$I11420)+1,FIND("]",GL_Paste!$I11420)-FIND("[",GL_Paste!$I11420)-1),"")))</f>
        <v/>
      </c>
      <c r="D11423">
        <f>IF(GL_Paste!$B11420="","",IFERROR(INDEX(DeptName,MATCH($C11423,DeptTag,0)),"UNALLOCATED"))</f>
        <v/>
      </c>
      <c r="E11423">
        <f>IF(GL_Paste!$B11420="","",IFERROR(INDEX(AcctCat,MATCH(GL_Paste!$B11420&amp;"",AcctCode,0)),"UNKNOWN"))</f>
        <v/>
      </c>
      <c r="F11423">
        <f>IF(GL_Paste!$B11420="","",IFERROR(INDEX(AcctSub,MATCH(GL_Paste!$B11420&amp;"",AcctCode,0)),"UNKNOWN"))</f>
        <v/>
      </c>
    </row>
    <row r="11424">
      <c r="A11424" s="40">
        <f>IF(GL_Paste!$B11421="","",N(GL_Paste!$H11421)-N(GL_Paste!$G11421))</f>
        <v/>
      </c>
      <c r="B11424" s="43">
        <f>IF(GL_Paste!$B11421="","",DATE(YEAR(GL_Paste!$E11421),MONTH(GL_Paste!$E11421),1))</f>
        <v/>
      </c>
      <c r="C11424">
        <f>IF(GL_Paste!$B11421="","",IF(TRIM(GL_Paste!$M11421)&lt;&gt;"",TRIM(GL_Paste!$M11421),IFERROR(MID(GL_Paste!$I11421,FIND("[",GL_Paste!$I11421)+1,FIND("]",GL_Paste!$I11421)-FIND("[",GL_Paste!$I11421)-1),"")))</f>
        <v/>
      </c>
      <c r="D11424">
        <f>IF(GL_Paste!$B11421="","",IFERROR(INDEX(DeptName,MATCH($C11424,DeptTag,0)),"UNALLOCATED"))</f>
        <v/>
      </c>
      <c r="E11424">
        <f>IF(GL_Paste!$B11421="","",IFERROR(INDEX(AcctCat,MATCH(GL_Paste!$B11421&amp;"",AcctCode,0)),"UNKNOWN"))</f>
        <v/>
      </c>
      <c r="F11424">
        <f>IF(GL_Paste!$B11421="","",IFERROR(INDEX(AcctSub,MATCH(GL_Paste!$B11421&amp;"",AcctCode,0)),"UNKNOWN"))</f>
        <v/>
      </c>
    </row>
    <row r="11425">
      <c r="A11425" s="40">
        <f>IF(GL_Paste!$B11422="","",N(GL_Paste!$H11422)-N(GL_Paste!$G11422))</f>
        <v/>
      </c>
      <c r="B11425" s="43">
        <f>IF(GL_Paste!$B11422="","",DATE(YEAR(GL_Paste!$E11422),MONTH(GL_Paste!$E11422),1))</f>
        <v/>
      </c>
      <c r="C11425">
        <f>IF(GL_Paste!$B11422="","",IF(TRIM(GL_Paste!$M11422)&lt;&gt;"",TRIM(GL_Paste!$M11422),IFERROR(MID(GL_Paste!$I11422,FIND("[",GL_Paste!$I11422)+1,FIND("]",GL_Paste!$I11422)-FIND("[",GL_Paste!$I11422)-1),"")))</f>
        <v/>
      </c>
      <c r="D11425">
        <f>IF(GL_Paste!$B11422="","",IFERROR(INDEX(DeptName,MATCH($C11425,DeptTag,0)),"UNALLOCATED"))</f>
        <v/>
      </c>
      <c r="E11425">
        <f>IF(GL_Paste!$B11422="","",IFERROR(INDEX(AcctCat,MATCH(GL_Paste!$B11422&amp;"",AcctCode,0)),"UNKNOWN"))</f>
        <v/>
      </c>
      <c r="F11425">
        <f>IF(GL_Paste!$B11422="","",IFERROR(INDEX(AcctSub,MATCH(GL_Paste!$B11422&amp;"",AcctCode,0)),"UNKNOWN"))</f>
        <v/>
      </c>
    </row>
    <row r="11426">
      <c r="A11426" s="40">
        <f>IF(GL_Paste!$B11423="","",N(GL_Paste!$H11423)-N(GL_Paste!$G11423))</f>
        <v/>
      </c>
      <c r="B11426" s="43">
        <f>IF(GL_Paste!$B11423="","",DATE(YEAR(GL_Paste!$E11423),MONTH(GL_Paste!$E11423),1))</f>
        <v/>
      </c>
      <c r="C11426">
        <f>IF(GL_Paste!$B11423="","",IF(TRIM(GL_Paste!$M11423)&lt;&gt;"",TRIM(GL_Paste!$M11423),IFERROR(MID(GL_Paste!$I11423,FIND("[",GL_Paste!$I11423)+1,FIND("]",GL_Paste!$I11423)-FIND("[",GL_Paste!$I11423)-1),"")))</f>
        <v/>
      </c>
      <c r="D11426">
        <f>IF(GL_Paste!$B11423="","",IFERROR(INDEX(DeptName,MATCH($C11426,DeptTag,0)),"UNALLOCATED"))</f>
        <v/>
      </c>
      <c r="E11426">
        <f>IF(GL_Paste!$B11423="","",IFERROR(INDEX(AcctCat,MATCH(GL_Paste!$B11423&amp;"",AcctCode,0)),"UNKNOWN"))</f>
        <v/>
      </c>
      <c r="F11426">
        <f>IF(GL_Paste!$B11423="","",IFERROR(INDEX(AcctSub,MATCH(GL_Paste!$B11423&amp;"",AcctCode,0)),"UNKNOWN"))</f>
        <v/>
      </c>
    </row>
    <row r="11427">
      <c r="A11427" s="40">
        <f>IF(GL_Paste!$B11424="","",N(GL_Paste!$H11424)-N(GL_Paste!$G11424))</f>
        <v/>
      </c>
      <c r="B11427" s="43">
        <f>IF(GL_Paste!$B11424="","",DATE(YEAR(GL_Paste!$E11424),MONTH(GL_Paste!$E11424),1))</f>
        <v/>
      </c>
      <c r="C11427">
        <f>IF(GL_Paste!$B11424="","",IF(TRIM(GL_Paste!$M11424)&lt;&gt;"",TRIM(GL_Paste!$M11424),IFERROR(MID(GL_Paste!$I11424,FIND("[",GL_Paste!$I11424)+1,FIND("]",GL_Paste!$I11424)-FIND("[",GL_Paste!$I11424)-1),"")))</f>
        <v/>
      </c>
      <c r="D11427">
        <f>IF(GL_Paste!$B11424="","",IFERROR(INDEX(DeptName,MATCH($C11427,DeptTag,0)),"UNALLOCATED"))</f>
        <v/>
      </c>
      <c r="E11427">
        <f>IF(GL_Paste!$B11424="","",IFERROR(INDEX(AcctCat,MATCH(GL_Paste!$B11424&amp;"",AcctCode,0)),"UNKNOWN"))</f>
        <v/>
      </c>
      <c r="F11427">
        <f>IF(GL_Paste!$B11424="","",IFERROR(INDEX(AcctSub,MATCH(GL_Paste!$B11424&amp;"",AcctCode,0)),"UNKNOWN"))</f>
        <v/>
      </c>
    </row>
    <row r="11428">
      <c r="A11428" s="40">
        <f>IF(GL_Paste!$B11425="","",N(GL_Paste!$H11425)-N(GL_Paste!$G11425))</f>
        <v/>
      </c>
      <c r="B11428" s="43">
        <f>IF(GL_Paste!$B11425="","",DATE(YEAR(GL_Paste!$E11425),MONTH(GL_Paste!$E11425),1))</f>
        <v/>
      </c>
      <c r="C11428">
        <f>IF(GL_Paste!$B11425="","",IF(TRIM(GL_Paste!$M11425)&lt;&gt;"",TRIM(GL_Paste!$M11425),IFERROR(MID(GL_Paste!$I11425,FIND("[",GL_Paste!$I11425)+1,FIND("]",GL_Paste!$I11425)-FIND("[",GL_Paste!$I11425)-1),"")))</f>
        <v/>
      </c>
      <c r="D11428">
        <f>IF(GL_Paste!$B11425="","",IFERROR(INDEX(DeptName,MATCH($C11428,DeptTag,0)),"UNALLOCATED"))</f>
        <v/>
      </c>
      <c r="E11428">
        <f>IF(GL_Paste!$B11425="","",IFERROR(INDEX(AcctCat,MATCH(GL_Paste!$B11425&amp;"",AcctCode,0)),"UNKNOWN"))</f>
        <v/>
      </c>
      <c r="F11428">
        <f>IF(GL_Paste!$B11425="","",IFERROR(INDEX(AcctSub,MATCH(GL_Paste!$B11425&amp;"",AcctCode,0)),"UNKNOWN"))</f>
        <v/>
      </c>
    </row>
    <row r="11429">
      <c r="A11429" s="40">
        <f>IF(GL_Paste!$B11426="","",N(GL_Paste!$H11426)-N(GL_Paste!$G11426))</f>
        <v/>
      </c>
      <c r="B11429" s="43">
        <f>IF(GL_Paste!$B11426="","",DATE(YEAR(GL_Paste!$E11426),MONTH(GL_Paste!$E11426),1))</f>
        <v/>
      </c>
      <c r="C11429">
        <f>IF(GL_Paste!$B11426="","",IF(TRIM(GL_Paste!$M11426)&lt;&gt;"",TRIM(GL_Paste!$M11426),IFERROR(MID(GL_Paste!$I11426,FIND("[",GL_Paste!$I11426)+1,FIND("]",GL_Paste!$I11426)-FIND("[",GL_Paste!$I11426)-1),"")))</f>
        <v/>
      </c>
      <c r="D11429">
        <f>IF(GL_Paste!$B11426="","",IFERROR(INDEX(DeptName,MATCH($C11429,DeptTag,0)),"UNALLOCATED"))</f>
        <v/>
      </c>
      <c r="E11429">
        <f>IF(GL_Paste!$B11426="","",IFERROR(INDEX(AcctCat,MATCH(GL_Paste!$B11426&amp;"",AcctCode,0)),"UNKNOWN"))</f>
        <v/>
      </c>
      <c r="F11429">
        <f>IF(GL_Paste!$B11426="","",IFERROR(INDEX(AcctSub,MATCH(GL_Paste!$B11426&amp;"",AcctCode,0)),"UNKNOWN"))</f>
        <v/>
      </c>
    </row>
    <row r="11430">
      <c r="A11430" s="40">
        <f>IF(GL_Paste!$B11427="","",N(GL_Paste!$H11427)-N(GL_Paste!$G11427))</f>
        <v/>
      </c>
      <c r="B11430" s="43">
        <f>IF(GL_Paste!$B11427="","",DATE(YEAR(GL_Paste!$E11427),MONTH(GL_Paste!$E11427),1))</f>
        <v/>
      </c>
      <c r="C11430">
        <f>IF(GL_Paste!$B11427="","",IF(TRIM(GL_Paste!$M11427)&lt;&gt;"",TRIM(GL_Paste!$M11427),IFERROR(MID(GL_Paste!$I11427,FIND("[",GL_Paste!$I11427)+1,FIND("]",GL_Paste!$I11427)-FIND("[",GL_Paste!$I11427)-1),"")))</f>
        <v/>
      </c>
      <c r="D11430">
        <f>IF(GL_Paste!$B11427="","",IFERROR(INDEX(DeptName,MATCH($C11430,DeptTag,0)),"UNALLOCATED"))</f>
        <v/>
      </c>
      <c r="E11430">
        <f>IF(GL_Paste!$B11427="","",IFERROR(INDEX(AcctCat,MATCH(GL_Paste!$B11427&amp;"",AcctCode,0)),"UNKNOWN"))</f>
        <v/>
      </c>
      <c r="F11430">
        <f>IF(GL_Paste!$B11427="","",IFERROR(INDEX(AcctSub,MATCH(GL_Paste!$B11427&amp;"",AcctCode,0)),"UNKNOWN"))</f>
        <v/>
      </c>
    </row>
    <row r="11431">
      <c r="A11431" s="40">
        <f>IF(GL_Paste!$B11428="","",N(GL_Paste!$H11428)-N(GL_Paste!$G11428))</f>
        <v/>
      </c>
      <c r="B11431" s="43">
        <f>IF(GL_Paste!$B11428="","",DATE(YEAR(GL_Paste!$E11428),MONTH(GL_Paste!$E11428),1))</f>
        <v/>
      </c>
      <c r="C11431">
        <f>IF(GL_Paste!$B11428="","",IF(TRIM(GL_Paste!$M11428)&lt;&gt;"",TRIM(GL_Paste!$M11428),IFERROR(MID(GL_Paste!$I11428,FIND("[",GL_Paste!$I11428)+1,FIND("]",GL_Paste!$I11428)-FIND("[",GL_Paste!$I11428)-1),"")))</f>
        <v/>
      </c>
      <c r="D11431">
        <f>IF(GL_Paste!$B11428="","",IFERROR(INDEX(DeptName,MATCH($C11431,DeptTag,0)),"UNALLOCATED"))</f>
        <v/>
      </c>
      <c r="E11431">
        <f>IF(GL_Paste!$B11428="","",IFERROR(INDEX(AcctCat,MATCH(GL_Paste!$B11428&amp;"",AcctCode,0)),"UNKNOWN"))</f>
        <v/>
      </c>
      <c r="F11431">
        <f>IF(GL_Paste!$B11428="","",IFERROR(INDEX(AcctSub,MATCH(GL_Paste!$B11428&amp;"",AcctCode,0)),"UNKNOWN"))</f>
        <v/>
      </c>
    </row>
    <row r="11432">
      <c r="A11432" s="40">
        <f>IF(GL_Paste!$B11429="","",N(GL_Paste!$H11429)-N(GL_Paste!$G11429))</f>
        <v/>
      </c>
      <c r="B11432" s="43">
        <f>IF(GL_Paste!$B11429="","",DATE(YEAR(GL_Paste!$E11429),MONTH(GL_Paste!$E11429),1))</f>
        <v/>
      </c>
      <c r="C11432">
        <f>IF(GL_Paste!$B11429="","",IF(TRIM(GL_Paste!$M11429)&lt;&gt;"",TRIM(GL_Paste!$M11429),IFERROR(MID(GL_Paste!$I11429,FIND("[",GL_Paste!$I11429)+1,FIND("]",GL_Paste!$I11429)-FIND("[",GL_Paste!$I11429)-1),"")))</f>
        <v/>
      </c>
      <c r="D11432">
        <f>IF(GL_Paste!$B11429="","",IFERROR(INDEX(DeptName,MATCH($C11432,DeptTag,0)),"UNALLOCATED"))</f>
        <v/>
      </c>
      <c r="E11432">
        <f>IF(GL_Paste!$B11429="","",IFERROR(INDEX(AcctCat,MATCH(GL_Paste!$B11429&amp;"",AcctCode,0)),"UNKNOWN"))</f>
        <v/>
      </c>
      <c r="F11432">
        <f>IF(GL_Paste!$B11429="","",IFERROR(INDEX(AcctSub,MATCH(GL_Paste!$B11429&amp;"",AcctCode,0)),"UNKNOWN"))</f>
        <v/>
      </c>
    </row>
    <row r="11433">
      <c r="A11433" s="40">
        <f>IF(GL_Paste!$B11430="","",N(GL_Paste!$H11430)-N(GL_Paste!$G11430))</f>
        <v/>
      </c>
      <c r="B11433" s="43">
        <f>IF(GL_Paste!$B11430="","",DATE(YEAR(GL_Paste!$E11430),MONTH(GL_Paste!$E11430),1))</f>
        <v/>
      </c>
      <c r="C11433">
        <f>IF(GL_Paste!$B11430="","",IF(TRIM(GL_Paste!$M11430)&lt;&gt;"",TRIM(GL_Paste!$M11430),IFERROR(MID(GL_Paste!$I11430,FIND("[",GL_Paste!$I11430)+1,FIND("]",GL_Paste!$I11430)-FIND("[",GL_Paste!$I11430)-1),"")))</f>
        <v/>
      </c>
      <c r="D11433">
        <f>IF(GL_Paste!$B11430="","",IFERROR(INDEX(DeptName,MATCH($C11433,DeptTag,0)),"UNALLOCATED"))</f>
        <v/>
      </c>
      <c r="E11433">
        <f>IF(GL_Paste!$B11430="","",IFERROR(INDEX(AcctCat,MATCH(GL_Paste!$B11430&amp;"",AcctCode,0)),"UNKNOWN"))</f>
        <v/>
      </c>
      <c r="F11433">
        <f>IF(GL_Paste!$B11430="","",IFERROR(INDEX(AcctSub,MATCH(GL_Paste!$B11430&amp;"",AcctCode,0)),"UNKNOWN"))</f>
        <v/>
      </c>
    </row>
    <row r="11434">
      <c r="A11434" s="40">
        <f>IF(GL_Paste!$B11431="","",N(GL_Paste!$H11431)-N(GL_Paste!$G11431))</f>
        <v/>
      </c>
      <c r="B11434" s="43">
        <f>IF(GL_Paste!$B11431="","",DATE(YEAR(GL_Paste!$E11431),MONTH(GL_Paste!$E11431),1))</f>
        <v/>
      </c>
      <c r="C11434">
        <f>IF(GL_Paste!$B11431="","",IF(TRIM(GL_Paste!$M11431)&lt;&gt;"",TRIM(GL_Paste!$M11431),IFERROR(MID(GL_Paste!$I11431,FIND("[",GL_Paste!$I11431)+1,FIND("]",GL_Paste!$I11431)-FIND("[",GL_Paste!$I11431)-1),"")))</f>
        <v/>
      </c>
      <c r="D11434">
        <f>IF(GL_Paste!$B11431="","",IFERROR(INDEX(DeptName,MATCH($C11434,DeptTag,0)),"UNALLOCATED"))</f>
        <v/>
      </c>
      <c r="E11434">
        <f>IF(GL_Paste!$B11431="","",IFERROR(INDEX(AcctCat,MATCH(GL_Paste!$B11431&amp;"",AcctCode,0)),"UNKNOWN"))</f>
        <v/>
      </c>
      <c r="F11434">
        <f>IF(GL_Paste!$B11431="","",IFERROR(INDEX(AcctSub,MATCH(GL_Paste!$B11431&amp;"",AcctCode,0)),"UNKNOWN"))</f>
        <v/>
      </c>
    </row>
    <row r="11435">
      <c r="A11435" s="40">
        <f>IF(GL_Paste!$B11432="","",N(GL_Paste!$H11432)-N(GL_Paste!$G11432))</f>
        <v/>
      </c>
      <c r="B11435" s="43">
        <f>IF(GL_Paste!$B11432="","",DATE(YEAR(GL_Paste!$E11432),MONTH(GL_Paste!$E11432),1))</f>
        <v/>
      </c>
      <c r="C11435">
        <f>IF(GL_Paste!$B11432="","",IF(TRIM(GL_Paste!$M11432)&lt;&gt;"",TRIM(GL_Paste!$M11432),IFERROR(MID(GL_Paste!$I11432,FIND("[",GL_Paste!$I11432)+1,FIND("]",GL_Paste!$I11432)-FIND("[",GL_Paste!$I11432)-1),"")))</f>
        <v/>
      </c>
      <c r="D11435">
        <f>IF(GL_Paste!$B11432="","",IFERROR(INDEX(DeptName,MATCH($C11435,DeptTag,0)),"UNALLOCATED"))</f>
        <v/>
      </c>
      <c r="E11435">
        <f>IF(GL_Paste!$B11432="","",IFERROR(INDEX(AcctCat,MATCH(GL_Paste!$B11432&amp;"",AcctCode,0)),"UNKNOWN"))</f>
        <v/>
      </c>
      <c r="F11435">
        <f>IF(GL_Paste!$B11432="","",IFERROR(INDEX(AcctSub,MATCH(GL_Paste!$B11432&amp;"",AcctCode,0)),"UNKNOWN"))</f>
        <v/>
      </c>
    </row>
    <row r="11436">
      <c r="A11436" s="40">
        <f>IF(GL_Paste!$B11433="","",N(GL_Paste!$H11433)-N(GL_Paste!$G11433))</f>
        <v/>
      </c>
      <c r="B11436" s="43">
        <f>IF(GL_Paste!$B11433="","",DATE(YEAR(GL_Paste!$E11433),MONTH(GL_Paste!$E11433),1))</f>
        <v/>
      </c>
      <c r="C11436">
        <f>IF(GL_Paste!$B11433="","",IF(TRIM(GL_Paste!$M11433)&lt;&gt;"",TRIM(GL_Paste!$M11433),IFERROR(MID(GL_Paste!$I11433,FIND("[",GL_Paste!$I11433)+1,FIND("]",GL_Paste!$I11433)-FIND("[",GL_Paste!$I11433)-1),"")))</f>
        <v/>
      </c>
      <c r="D11436">
        <f>IF(GL_Paste!$B11433="","",IFERROR(INDEX(DeptName,MATCH($C11436,DeptTag,0)),"UNALLOCATED"))</f>
        <v/>
      </c>
      <c r="E11436">
        <f>IF(GL_Paste!$B11433="","",IFERROR(INDEX(AcctCat,MATCH(GL_Paste!$B11433&amp;"",AcctCode,0)),"UNKNOWN"))</f>
        <v/>
      </c>
      <c r="F11436">
        <f>IF(GL_Paste!$B11433="","",IFERROR(INDEX(AcctSub,MATCH(GL_Paste!$B11433&amp;"",AcctCode,0)),"UNKNOWN"))</f>
        <v/>
      </c>
    </row>
    <row r="11437">
      <c r="A11437" s="40">
        <f>IF(GL_Paste!$B11434="","",N(GL_Paste!$H11434)-N(GL_Paste!$G11434))</f>
        <v/>
      </c>
      <c r="B11437" s="43">
        <f>IF(GL_Paste!$B11434="","",DATE(YEAR(GL_Paste!$E11434),MONTH(GL_Paste!$E11434),1))</f>
        <v/>
      </c>
      <c r="C11437">
        <f>IF(GL_Paste!$B11434="","",IF(TRIM(GL_Paste!$M11434)&lt;&gt;"",TRIM(GL_Paste!$M11434),IFERROR(MID(GL_Paste!$I11434,FIND("[",GL_Paste!$I11434)+1,FIND("]",GL_Paste!$I11434)-FIND("[",GL_Paste!$I11434)-1),"")))</f>
        <v/>
      </c>
      <c r="D11437">
        <f>IF(GL_Paste!$B11434="","",IFERROR(INDEX(DeptName,MATCH($C11437,DeptTag,0)),"UNALLOCATED"))</f>
        <v/>
      </c>
      <c r="E11437">
        <f>IF(GL_Paste!$B11434="","",IFERROR(INDEX(AcctCat,MATCH(GL_Paste!$B11434&amp;"",AcctCode,0)),"UNKNOWN"))</f>
        <v/>
      </c>
      <c r="F11437">
        <f>IF(GL_Paste!$B11434="","",IFERROR(INDEX(AcctSub,MATCH(GL_Paste!$B11434&amp;"",AcctCode,0)),"UNKNOWN"))</f>
        <v/>
      </c>
    </row>
    <row r="11438">
      <c r="A11438" s="40">
        <f>IF(GL_Paste!$B11435="","",N(GL_Paste!$H11435)-N(GL_Paste!$G11435))</f>
        <v/>
      </c>
      <c r="B11438" s="43">
        <f>IF(GL_Paste!$B11435="","",DATE(YEAR(GL_Paste!$E11435),MONTH(GL_Paste!$E11435),1))</f>
        <v/>
      </c>
      <c r="C11438">
        <f>IF(GL_Paste!$B11435="","",IF(TRIM(GL_Paste!$M11435)&lt;&gt;"",TRIM(GL_Paste!$M11435),IFERROR(MID(GL_Paste!$I11435,FIND("[",GL_Paste!$I11435)+1,FIND("]",GL_Paste!$I11435)-FIND("[",GL_Paste!$I11435)-1),"")))</f>
        <v/>
      </c>
      <c r="D11438">
        <f>IF(GL_Paste!$B11435="","",IFERROR(INDEX(DeptName,MATCH($C11438,DeptTag,0)),"UNALLOCATED"))</f>
        <v/>
      </c>
      <c r="E11438">
        <f>IF(GL_Paste!$B11435="","",IFERROR(INDEX(AcctCat,MATCH(GL_Paste!$B11435&amp;"",AcctCode,0)),"UNKNOWN"))</f>
        <v/>
      </c>
      <c r="F11438">
        <f>IF(GL_Paste!$B11435="","",IFERROR(INDEX(AcctSub,MATCH(GL_Paste!$B11435&amp;"",AcctCode,0)),"UNKNOWN"))</f>
        <v/>
      </c>
    </row>
    <row r="11439">
      <c r="A11439" s="40">
        <f>IF(GL_Paste!$B11436="","",N(GL_Paste!$H11436)-N(GL_Paste!$G11436))</f>
        <v/>
      </c>
      <c r="B11439" s="43">
        <f>IF(GL_Paste!$B11436="","",DATE(YEAR(GL_Paste!$E11436),MONTH(GL_Paste!$E11436),1))</f>
        <v/>
      </c>
      <c r="C11439">
        <f>IF(GL_Paste!$B11436="","",IF(TRIM(GL_Paste!$M11436)&lt;&gt;"",TRIM(GL_Paste!$M11436),IFERROR(MID(GL_Paste!$I11436,FIND("[",GL_Paste!$I11436)+1,FIND("]",GL_Paste!$I11436)-FIND("[",GL_Paste!$I11436)-1),"")))</f>
        <v/>
      </c>
      <c r="D11439">
        <f>IF(GL_Paste!$B11436="","",IFERROR(INDEX(DeptName,MATCH($C11439,DeptTag,0)),"UNALLOCATED"))</f>
        <v/>
      </c>
      <c r="E11439">
        <f>IF(GL_Paste!$B11436="","",IFERROR(INDEX(AcctCat,MATCH(GL_Paste!$B11436&amp;"",AcctCode,0)),"UNKNOWN"))</f>
        <v/>
      </c>
      <c r="F11439">
        <f>IF(GL_Paste!$B11436="","",IFERROR(INDEX(AcctSub,MATCH(GL_Paste!$B11436&amp;"",AcctCode,0)),"UNKNOWN"))</f>
        <v/>
      </c>
    </row>
    <row r="11440">
      <c r="A11440" s="40">
        <f>IF(GL_Paste!$B11437="","",N(GL_Paste!$H11437)-N(GL_Paste!$G11437))</f>
        <v/>
      </c>
      <c r="B11440" s="43">
        <f>IF(GL_Paste!$B11437="","",DATE(YEAR(GL_Paste!$E11437),MONTH(GL_Paste!$E11437),1))</f>
        <v/>
      </c>
      <c r="C11440">
        <f>IF(GL_Paste!$B11437="","",IF(TRIM(GL_Paste!$M11437)&lt;&gt;"",TRIM(GL_Paste!$M11437),IFERROR(MID(GL_Paste!$I11437,FIND("[",GL_Paste!$I11437)+1,FIND("]",GL_Paste!$I11437)-FIND("[",GL_Paste!$I11437)-1),"")))</f>
        <v/>
      </c>
      <c r="D11440">
        <f>IF(GL_Paste!$B11437="","",IFERROR(INDEX(DeptName,MATCH($C11440,DeptTag,0)),"UNALLOCATED"))</f>
        <v/>
      </c>
      <c r="E11440">
        <f>IF(GL_Paste!$B11437="","",IFERROR(INDEX(AcctCat,MATCH(GL_Paste!$B11437&amp;"",AcctCode,0)),"UNKNOWN"))</f>
        <v/>
      </c>
      <c r="F11440">
        <f>IF(GL_Paste!$B11437="","",IFERROR(INDEX(AcctSub,MATCH(GL_Paste!$B11437&amp;"",AcctCode,0)),"UNKNOWN"))</f>
        <v/>
      </c>
    </row>
    <row r="11441">
      <c r="A11441" s="40">
        <f>IF(GL_Paste!$B11438="","",N(GL_Paste!$H11438)-N(GL_Paste!$G11438))</f>
        <v/>
      </c>
      <c r="B11441" s="43">
        <f>IF(GL_Paste!$B11438="","",DATE(YEAR(GL_Paste!$E11438),MONTH(GL_Paste!$E11438),1))</f>
        <v/>
      </c>
      <c r="C11441">
        <f>IF(GL_Paste!$B11438="","",IF(TRIM(GL_Paste!$M11438)&lt;&gt;"",TRIM(GL_Paste!$M11438),IFERROR(MID(GL_Paste!$I11438,FIND("[",GL_Paste!$I11438)+1,FIND("]",GL_Paste!$I11438)-FIND("[",GL_Paste!$I11438)-1),"")))</f>
        <v/>
      </c>
      <c r="D11441">
        <f>IF(GL_Paste!$B11438="","",IFERROR(INDEX(DeptName,MATCH($C11441,DeptTag,0)),"UNALLOCATED"))</f>
        <v/>
      </c>
      <c r="E11441">
        <f>IF(GL_Paste!$B11438="","",IFERROR(INDEX(AcctCat,MATCH(GL_Paste!$B11438&amp;"",AcctCode,0)),"UNKNOWN"))</f>
        <v/>
      </c>
      <c r="F11441">
        <f>IF(GL_Paste!$B11438="","",IFERROR(INDEX(AcctSub,MATCH(GL_Paste!$B11438&amp;"",AcctCode,0)),"UNKNOWN"))</f>
        <v/>
      </c>
    </row>
    <row r="11442">
      <c r="A11442" s="40">
        <f>IF(GL_Paste!$B11439="","",N(GL_Paste!$H11439)-N(GL_Paste!$G11439))</f>
        <v/>
      </c>
      <c r="B11442" s="43">
        <f>IF(GL_Paste!$B11439="","",DATE(YEAR(GL_Paste!$E11439),MONTH(GL_Paste!$E11439),1))</f>
        <v/>
      </c>
      <c r="C11442">
        <f>IF(GL_Paste!$B11439="","",IF(TRIM(GL_Paste!$M11439)&lt;&gt;"",TRIM(GL_Paste!$M11439),IFERROR(MID(GL_Paste!$I11439,FIND("[",GL_Paste!$I11439)+1,FIND("]",GL_Paste!$I11439)-FIND("[",GL_Paste!$I11439)-1),"")))</f>
        <v/>
      </c>
      <c r="D11442">
        <f>IF(GL_Paste!$B11439="","",IFERROR(INDEX(DeptName,MATCH($C11442,DeptTag,0)),"UNALLOCATED"))</f>
        <v/>
      </c>
      <c r="E11442">
        <f>IF(GL_Paste!$B11439="","",IFERROR(INDEX(AcctCat,MATCH(GL_Paste!$B11439&amp;"",AcctCode,0)),"UNKNOWN"))</f>
        <v/>
      </c>
      <c r="F11442">
        <f>IF(GL_Paste!$B11439="","",IFERROR(INDEX(AcctSub,MATCH(GL_Paste!$B11439&amp;"",AcctCode,0)),"UNKNOWN"))</f>
        <v/>
      </c>
    </row>
    <row r="11443">
      <c r="A11443" s="40">
        <f>IF(GL_Paste!$B11440="","",N(GL_Paste!$H11440)-N(GL_Paste!$G11440))</f>
        <v/>
      </c>
      <c r="B11443" s="43">
        <f>IF(GL_Paste!$B11440="","",DATE(YEAR(GL_Paste!$E11440),MONTH(GL_Paste!$E11440),1))</f>
        <v/>
      </c>
      <c r="C11443">
        <f>IF(GL_Paste!$B11440="","",IF(TRIM(GL_Paste!$M11440)&lt;&gt;"",TRIM(GL_Paste!$M11440),IFERROR(MID(GL_Paste!$I11440,FIND("[",GL_Paste!$I11440)+1,FIND("]",GL_Paste!$I11440)-FIND("[",GL_Paste!$I11440)-1),"")))</f>
        <v/>
      </c>
      <c r="D11443">
        <f>IF(GL_Paste!$B11440="","",IFERROR(INDEX(DeptName,MATCH($C11443,DeptTag,0)),"UNALLOCATED"))</f>
        <v/>
      </c>
      <c r="E11443">
        <f>IF(GL_Paste!$B11440="","",IFERROR(INDEX(AcctCat,MATCH(GL_Paste!$B11440&amp;"",AcctCode,0)),"UNKNOWN"))</f>
        <v/>
      </c>
      <c r="F11443">
        <f>IF(GL_Paste!$B11440="","",IFERROR(INDEX(AcctSub,MATCH(GL_Paste!$B11440&amp;"",AcctCode,0)),"UNKNOWN"))</f>
        <v/>
      </c>
    </row>
    <row r="11444">
      <c r="A11444" s="40">
        <f>IF(GL_Paste!$B11441="","",N(GL_Paste!$H11441)-N(GL_Paste!$G11441))</f>
        <v/>
      </c>
      <c r="B11444" s="43">
        <f>IF(GL_Paste!$B11441="","",DATE(YEAR(GL_Paste!$E11441),MONTH(GL_Paste!$E11441),1))</f>
        <v/>
      </c>
      <c r="C11444">
        <f>IF(GL_Paste!$B11441="","",IF(TRIM(GL_Paste!$M11441)&lt;&gt;"",TRIM(GL_Paste!$M11441),IFERROR(MID(GL_Paste!$I11441,FIND("[",GL_Paste!$I11441)+1,FIND("]",GL_Paste!$I11441)-FIND("[",GL_Paste!$I11441)-1),"")))</f>
        <v/>
      </c>
      <c r="D11444">
        <f>IF(GL_Paste!$B11441="","",IFERROR(INDEX(DeptName,MATCH($C11444,DeptTag,0)),"UNALLOCATED"))</f>
        <v/>
      </c>
      <c r="E11444">
        <f>IF(GL_Paste!$B11441="","",IFERROR(INDEX(AcctCat,MATCH(GL_Paste!$B11441&amp;"",AcctCode,0)),"UNKNOWN"))</f>
        <v/>
      </c>
      <c r="F11444">
        <f>IF(GL_Paste!$B11441="","",IFERROR(INDEX(AcctSub,MATCH(GL_Paste!$B11441&amp;"",AcctCode,0)),"UNKNOWN"))</f>
        <v/>
      </c>
    </row>
    <row r="11445">
      <c r="A11445" s="40">
        <f>IF(GL_Paste!$B11442="","",N(GL_Paste!$H11442)-N(GL_Paste!$G11442))</f>
        <v/>
      </c>
      <c r="B11445" s="43">
        <f>IF(GL_Paste!$B11442="","",DATE(YEAR(GL_Paste!$E11442),MONTH(GL_Paste!$E11442),1))</f>
        <v/>
      </c>
      <c r="C11445">
        <f>IF(GL_Paste!$B11442="","",IF(TRIM(GL_Paste!$M11442)&lt;&gt;"",TRIM(GL_Paste!$M11442),IFERROR(MID(GL_Paste!$I11442,FIND("[",GL_Paste!$I11442)+1,FIND("]",GL_Paste!$I11442)-FIND("[",GL_Paste!$I11442)-1),"")))</f>
        <v/>
      </c>
      <c r="D11445">
        <f>IF(GL_Paste!$B11442="","",IFERROR(INDEX(DeptName,MATCH($C11445,DeptTag,0)),"UNALLOCATED"))</f>
        <v/>
      </c>
      <c r="E11445">
        <f>IF(GL_Paste!$B11442="","",IFERROR(INDEX(AcctCat,MATCH(GL_Paste!$B11442&amp;"",AcctCode,0)),"UNKNOWN"))</f>
        <v/>
      </c>
      <c r="F11445">
        <f>IF(GL_Paste!$B11442="","",IFERROR(INDEX(AcctSub,MATCH(GL_Paste!$B11442&amp;"",AcctCode,0)),"UNKNOWN"))</f>
        <v/>
      </c>
    </row>
    <row r="11446">
      <c r="A11446" s="40">
        <f>IF(GL_Paste!$B11443="","",N(GL_Paste!$H11443)-N(GL_Paste!$G11443))</f>
        <v/>
      </c>
      <c r="B11446" s="43">
        <f>IF(GL_Paste!$B11443="","",DATE(YEAR(GL_Paste!$E11443),MONTH(GL_Paste!$E11443),1))</f>
        <v/>
      </c>
      <c r="C11446">
        <f>IF(GL_Paste!$B11443="","",IF(TRIM(GL_Paste!$M11443)&lt;&gt;"",TRIM(GL_Paste!$M11443),IFERROR(MID(GL_Paste!$I11443,FIND("[",GL_Paste!$I11443)+1,FIND("]",GL_Paste!$I11443)-FIND("[",GL_Paste!$I11443)-1),"")))</f>
        <v/>
      </c>
      <c r="D11446">
        <f>IF(GL_Paste!$B11443="","",IFERROR(INDEX(DeptName,MATCH($C11446,DeptTag,0)),"UNALLOCATED"))</f>
        <v/>
      </c>
      <c r="E11446">
        <f>IF(GL_Paste!$B11443="","",IFERROR(INDEX(AcctCat,MATCH(GL_Paste!$B11443&amp;"",AcctCode,0)),"UNKNOWN"))</f>
        <v/>
      </c>
      <c r="F11446">
        <f>IF(GL_Paste!$B11443="","",IFERROR(INDEX(AcctSub,MATCH(GL_Paste!$B11443&amp;"",AcctCode,0)),"UNKNOWN"))</f>
        <v/>
      </c>
    </row>
    <row r="11447">
      <c r="A11447" s="40">
        <f>IF(GL_Paste!$B11444="","",N(GL_Paste!$H11444)-N(GL_Paste!$G11444))</f>
        <v/>
      </c>
      <c r="B11447" s="43">
        <f>IF(GL_Paste!$B11444="","",DATE(YEAR(GL_Paste!$E11444),MONTH(GL_Paste!$E11444),1))</f>
        <v/>
      </c>
      <c r="C11447">
        <f>IF(GL_Paste!$B11444="","",IF(TRIM(GL_Paste!$M11444)&lt;&gt;"",TRIM(GL_Paste!$M11444),IFERROR(MID(GL_Paste!$I11444,FIND("[",GL_Paste!$I11444)+1,FIND("]",GL_Paste!$I11444)-FIND("[",GL_Paste!$I11444)-1),"")))</f>
        <v/>
      </c>
      <c r="D11447">
        <f>IF(GL_Paste!$B11444="","",IFERROR(INDEX(DeptName,MATCH($C11447,DeptTag,0)),"UNALLOCATED"))</f>
        <v/>
      </c>
      <c r="E11447">
        <f>IF(GL_Paste!$B11444="","",IFERROR(INDEX(AcctCat,MATCH(GL_Paste!$B11444&amp;"",AcctCode,0)),"UNKNOWN"))</f>
        <v/>
      </c>
      <c r="F11447">
        <f>IF(GL_Paste!$B11444="","",IFERROR(INDEX(AcctSub,MATCH(GL_Paste!$B11444&amp;"",AcctCode,0)),"UNKNOWN"))</f>
        <v/>
      </c>
    </row>
    <row r="11448">
      <c r="A11448" s="40">
        <f>IF(GL_Paste!$B11445="","",N(GL_Paste!$H11445)-N(GL_Paste!$G11445))</f>
        <v/>
      </c>
      <c r="B11448" s="43">
        <f>IF(GL_Paste!$B11445="","",DATE(YEAR(GL_Paste!$E11445),MONTH(GL_Paste!$E11445),1))</f>
        <v/>
      </c>
      <c r="C11448">
        <f>IF(GL_Paste!$B11445="","",IF(TRIM(GL_Paste!$M11445)&lt;&gt;"",TRIM(GL_Paste!$M11445),IFERROR(MID(GL_Paste!$I11445,FIND("[",GL_Paste!$I11445)+1,FIND("]",GL_Paste!$I11445)-FIND("[",GL_Paste!$I11445)-1),"")))</f>
        <v/>
      </c>
      <c r="D11448">
        <f>IF(GL_Paste!$B11445="","",IFERROR(INDEX(DeptName,MATCH($C11448,DeptTag,0)),"UNALLOCATED"))</f>
        <v/>
      </c>
      <c r="E11448">
        <f>IF(GL_Paste!$B11445="","",IFERROR(INDEX(AcctCat,MATCH(GL_Paste!$B11445&amp;"",AcctCode,0)),"UNKNOWN"))</f>
        <v/>
      </c>
      <c r="F11448">
        <f>IF(GL_Paste!$B11445="","",IFERROR(INDEX(AcctSub,MATCH(GL_Paste!$B11445&amp;"",AcctCode,0)),"UNKNOWN"))</f>
        <v/>
      </c>
    </row>
    <row r="11449">
      <c r="A11449" s="40">
        <f>IF(GL_Paste!$B11446="","",N(GL_Paste!$H11446)-N(GL_Paste!$G11446))</f>
        <v/>
      </c>
      <c r="B11449" s="43">
        <f>IF(GL_Paste!$B11446="","",DATE(YEAR(GL_Paste!$E11446),MONTH(GL_Paste!$E11446),1))</f>
        <v/>
      </c>
      <c r="C11449">
        <f>IF(GL_Paste!$B11446="","",IF(TRIM(GL_Paste!$M11446)&lt;&gt;"",TRIM(GL_Paste!$M11446),IFERROR(MID(GL_Paste!$I11446,FIND("[",GL_Paste!$I11446)+1,FIND("]",GL_Paste!$I11446)-FIND("[",GL_Paste!$I11446)-1),"")))</f>
        <v/>
      </c>
      <c r="D11449">
        <f>IF(GL_Paste!$B11446="","",IFERROR(INDEX(DeptName,MATCH($C11449,DeptTag,0)),"UNALLOCATED"))</f>
        <v/>
      </c>
      <c r="E11449">
        <f>IF(GL_Paste!$B11446="","",IFERROR(INDEX(AcctCat,MATCH(GL_Paste!$B11446&amp;"",AcctCode,0)),"UNKNOWN"))</f>
        <v/>
      </c>
      <c r="F11449">
        <f>IF(GL_Paste!$B11446="","",IFERROR(INDEX(AcctSub,MATCH(GL_Paste!$B11446&amp;"",AcctCode,0)),"UNKNOWN"))</f>
        <v/>
      </c>
    </row>
    <row r="11450">
      <c r="A11450" s="40">
        <f>IF(GL_Paste!$B11447="","",N(GL_Paste!$H11447)-N(GL_Paste!$G11447))</f>
        <v/>
      </c>
      <c r="B11450" s="43">
        <f>IF(GL_Paste!$B11447="","",DATE(YEAR(GL_Paste!$E11447),MONTH(GL_Paste!$E11447),1))</f>
        <v/>
      </c>
      <c r="C11450">
        <f>IF(GL_Paste!$B11447="","",IF(TRIM(GL_Paste!$M11447)&lt;&gt;"",TRIM(GL_Paste!$M11447),IFERROR(MID(GL_Paste!$I11447,FIND("[",GL_Paste!$I11447)+1,FIND("]",GL_Paste!$I11447)-FIND("[",GL_Paste!$I11447)-1),"")))</f>
        <v/>
      </c>
      <c r="D11450">
        <f>IF(GL_Paste!$B11447="","",IFERROR(INDEX(DeptName,MATCH($C11450,DeptTag,0)),"UNALLOCATED"))</f>
        <v/>
      </c>
      <c r="E11450">
        <f>IF(GL_Paste!$B11447="","",IFERROR(INDEX(AcctCat,MATCH(GL_Paste!$B11447&amp;"",AcctCode,0)),"UNKNOWN"))</f>
        <v/>
      </c>
      <c r="F11450">
        <f>IF(GL_Paste!$B11447="","",IFERROR(INDEX(AcctSub,MATCH(GL_Paste!$B11447&amp;"",AcctCode,0)),"UNKNOWN"))</f>
        <v/>
      </c>
    </row>
    <row r="11451">
      <c r="A11451" s="40">
        <f>IF(GL_Paste!$B11448="","",N(GL_Paste!$H11448)-N(GL_Paste!$G11448))</f>
        <v/>
      </c>
      <c r="B11451" s="43">
        <f>IF(GL_Paste!$B11448="","",DATE(YEAR(GL_Paste!$E11448),MONTH(GL_Paste!$E11448),1))</f>
        <v/>
      </c>
      <c r="C11451">
        <f>IF(GL_Paste!$B11448="","",IF(TRIM(GL_Paste!$M11448)&lt;&gt;"",TRIM(GL_Paste!$M11448),IFERROR(MID(GL_Paste!$I11448,FIND("[",GL_Paste!$I11448)+1,FIND("]",GL_Paste!$I11448)-FIND("[",GL_Paste!$I11448)-1),"")))</f>
        <v/>
      </c>
      <c r="D11451">
        <f>IF(GL_Paste!$B11448="","",IFERROR(INDEX(DeptName,MATCH($C11451,DeptTag,0)),"UNALLOCATED"))</f>
        <v/>
      </c>
      <c r="E11451">
        <f>IF(GL_Paste!$B11448="","",IFERROR(INDEX(AcctCat,MATCH(GL_Paste!$B11448&amp;"",AcctCode,0)),"UNKNOWN"))</f>
        <v/>
      </c>
      <c r="F11451">
        <f>IF(GL_Paste!$B11448="","",IFERROR(INDEX(AcctSub,MATCH(GL_Paste!$B11448&amp;"",AcctCode,0)),"UNKNOWN"))</f>
        <v/>
      </c>
    </row>
    <row r="11452">
      <c r="A11452" s="40">
        <f>IF(GL_Paste!$B11449="","",N(GL_Paste!$H11449)-N(GL_Paste!$G11449))</f>
        <v/>
      </c>
      <c r="B11452" s="43">
        <f>IF(GL_Paste!$B11449="","",DATE(YEAR(GL_Paste!$E11449),MONTH(GL_Paste!$E11449),1))</f>
        <v/>
      </c>
      <c r="C11452">
        <f>IF(GL_Paste!$B11449="","",IF(TRIM(GL_Paste!$M11449)&lt;&gt;"",TRIM(GL_Paste!$M11449),IFERROR(MID(GL_Paste!$I11449,FIND("[",GL_Paste!$I11449)+1,FIND("]",GL_Paste!$I11449)-FIND("[",GL_Paste!$I11449)-1),"")))</f>
        <v/>
      </c>
      <c r="D11452">
        <f>IF(GL_Paste!$B11449="","",IFERROR(INDEX(DeptName,MATCH($C11452,DeptTag,0)),"UNALLOCATED"))</f>
        <v/>
      </c>
      <c r="E11452">
        <f>IF(GL_Paste!$B11449="","",IFERROR(INDEX(AcctCat,MATCH(GL_Paste!$B11449&amp;"",AcctCode,0)),"UNKNOWN"))</f>
        <v/>
      </c>
      <c r="F11452">
        <f>IF(GL_Paste!$B11449="","",IFERROR(INDEX(AcctSub,MATCH(GL_Paste!$B11449&amp;"",AcctCode,0)),"UNKNOWN"))</f>
        <v/>
      </c>
    </row>
    <row r="11453">
      <c r="A11453" s="40">
        <f>IF(GL_Paste!$B11450="","",N(GL_Paste!$H11450)-N(GL_Paste!$G11450))</f>
        <v/>
      </c>
      <c r="B11453" s="43">
        <f>IF(GL_Paste!$B11450="","",DATE(YEAR(GL_Paste!$E11450),MONTH(GL_Paste!$E11450),1))</f>
        <v/>
      </c>
      <c r="C11453">
        <f>IF(GL_Paste!$B11450="","",IF(TRIM(GL_Paste!$M11450)&lt;&gt;"",TRIM(GL_Paste!$M11450),IFERROR(MID(GL_Paste!$I11450,FIND("[",GL_Paste!$I11450)+1,FIND("]",GL_Paste!$I11450)-FIND("[",GL_Paste!$I11450)-1),"")))</f>
        <v/>
      </c>
      <c r="D11453">
        <f>IF(GL_Paste!$B11450="","",IFERROR(INDEX(DeptName,MATCH($C11453,DeptTag,0)),"UNALLOCATED"))</f>
        <v/>
      </c>
      <c r="E11453">
        <f>IF(GL_Paste!$B11450="","",IFERROR(INDEX(AcctCat,MATCH(GL_Paste!$B11450&amp;"",AcctCode,0)),"UNKNOWN"))</f>
        <v/>
      </c>
      <c r="F11453">
        <f>IF(GL_Paste!$B11450="","",IFERROR(INDEX(AcctSub,MATCH(GL_Paste!$B11450&amp;"",AcctCode,0)),"UNKNOWN"))</f>
        <v/>
      </c>
    </row>
    <row r="11454">
      <c r="A11454" s="40">
        <f>IF(GL_Paste!$B11451="","",N(GL_Paste!$H11451)-N(GL_Paste!$G11451))</f>
        <v/>
      </c>
      <c r="B11454" s="43">
        <f>IF(GL_Paste!$B11451="","",DATE(YEAR(GL_Paste!$E11451),MONTH(GL_Paste!$E11451),1))</f>
        <v/>
      </c>
      <c r="C11454">
        <f>IF(GL_Paste!$B11451="","",IF(TRIM(GL_Paste!$M11451)&lt;&gt;"",TRIM(GL_Paste!$M11451),IFERROR(MID(GL_Paste!$I11451,FIND("[",GL_Paste!$I11451)+1,FIND("]",GL_Paste!$I11451)-FIND("[",GL_Paste!$I11451)-1),"")))</f>
        <v/>
      </c>
      <c r="D11454">
        <f>IF(GL_Paste!$B11451="","",IFERROR(INDEX(DeptName,MATCH($C11454,DeptTag,0)),"UNALLOCATED"))</f>
        <v/>
      </c>
      <c r="E11454">
        <f>IF(GL_Paste!$B11451="","",IFERROR(INDEX(AcctCat,MATCH(GL_Paste!$B11451&amp;"",AcctCode,0)),"UNKNOWN"))</f>
        <v/>
      </c>
      <c r="F11454">
        <f>IF(GL_Paste!$B11451="","",IFERROR(INDEX(AcctSub,MATCH(GL_Paste!$B11451&amp;"",AcctCode,0)),"UNKNOWN"))</f>
        <v/>
      </c>
    </row>
    <row r="11455">
      <c r="A11455" s="40">
        <f>IF(GL_Paste!$B11452="","",N(GL_Paste!$H11452)-N(GL_Paste!$G11452))</f>
        <v/>
      </c>
      <c r="B11455" s="43">
        <f>IF(GL_Paste!$B11452="","",DATE(YEAR(GL_Paste!$E11452),MONTH(GL_Paste!$E11452),1))</f>
        <v/>
      </c>
      <c r="C11455">
        <f>IF(GL_Paste!$B11452="","",IF(TRIM(GL_Paste!$M11452)&lt;&gt;"",TRIM(GL_Paste!$M11452),IFERROR(MID(GL_Paste!$I11452,FIND("[",GL_Paste!$I11452)+1,FIND("]",GL_Paste!$I11452)-FIND("[",GL_Paste!$I11452)-1),"")))</f>
        <v/>
      </c>
      <c r="D11455">
        <f>IF(GL_Paste!$B11452="","",IFERROR(INDEX(DeptName,MATCH($C11455,DeptTag,0)),"UNALLOCATED"))</f>
        <v/>
      </c>
      <c r="E11455">
        <f>IF(GL_Paste!$B11452="","",IFERROR(INDEX(AcctCat,MATCH(GL_Paste!$B11452&amp;"",AcctCode,0)),"UNKNOWN"))</f>
        <v/>
      </c>
      <c r="F11455">
        <f>IF(GL_Paste!$B11452="","",IFERROR(INDEX(AcctSub,MATCH(GL_Paste!$B11452&amp;"",AcctCode,0)),"UNKNOWN"))</f>
        <v/>
      </c>
    </row>
    <row r="11456">
      <c r="A11456" s="40">
        <f>IF(GL_Paste!$B11453="","",N(GL_Paste!$H11453)-N(GL_Paste!$G11453))</f>
        <v/>
      </c>
      <c r="B11456" s="43">
        <f>IF(GL_Paste!$B11453="","",DATE(YEAR(GL_Paste!$E11453),MONTH(GL_Paste!$E11453),1))</f>
        <v/>
      </c>
      <c r="C11456">
        <f>IF(GL_Paste!$B11453="","",IF(TRIM(GL_Paste!$M11453)&lt;&gt;"",TRIM(GL_Paste!$M11453),IFERROR(MID(GL_Paste!$I11453,FIND("[",GL_Paste!$I11453)+1,FIND("]",GL_Paste!$I11453)-FIND("[",GL_Paste!$I11453)-1),"")))</f>
        <v/>
      </c>
      <c r="D11456">
        <f>IF(GL_Paste!$B11453="","",IFERROR(INDEX(DeptName,MATCH($C11456,DeptTag,0)),"UNALLOCATED"))</f>
        <v/>
      </c>
      <c r="E11456">
        <f>IF(GL_Paste!$B11453="","",IFERROR(INDEX(AcctCat,MATCH(GL_Paste!$B11453&amp;"",AcctCode,0)),"UNKNOWN"))</f>
        <v/>
      </c>
      <c r="F11456">
        <f>IF(GL_Paste!$B11453="","",IFERROR(INDEX(AcctSub,MATCH(GL_Paste!$B11453&amp;"",AcctCode,0)),"UNKNOWN"))</f>
        <v/>
      </c>
    </row>
    <row r="11457">
      <c r="A11457" s="40">
        <f>IF(GL_Paste!$B11454="","",N(GL_Paste!$H11454)-N(GL_Paste!$G11454))</f>
        <v/>
      </c>
      <c r="B11457" s="43">
        <f>IF(GL_Paste!$B11454="","",DATE(YEAR(GL_Paste!$E11454),MONTH(GL_Paste!$E11454),1))</f>
        <v/>
      </c>
      <c r="C11457">
        <f>IF(GL_Paste!$B11454="","",IF(TRIM(GL_Paste!$M11454)&lt;&gt;"",TRIM(GL_Paste!$M11454),IFERROR(MID(GL_Paste!$I11454,FIND("[",GL_Paste!$I11454)+1,FIND("]",GL_Paste!$I11454)-FIND("[",GL_Paste!$I11454)-1),"")))</f>
        <v/>
      </c>
      <c r="D11457">
        <f>IF(GL_Paste!$B11454="","",IFERROR(INDEX(DeptName,MATCH($C11457,DeptTag,0)),"UNALLOCATED"))</f>
        <v/>
      </c>
      <c r="E11457">
        <f>IF(GL_Paste!$B11454="","",IFERROR(INDEX(AcctCat,MATCH(GL_Paste!$B11454&amp;"",AcctCode,0)),"UNKNOWN"))</f>
        <v/>
      </c>
      <c r="F11457">
        <f>IF(GL_Paste!$B11454="","",IFERROR(INDEX(AcctSub,MATCH(GL_Paste!$B11454&amp;"",AcctCode,0)),"UNKNOWN"))</f>
        <v/>
      </c>
    </row>
    <row r="11458">
      <c r="A11458" s="40">
        <f>IF(GL_Paste!$B11455="","",N(GL_Paste!$H11455)-N(GL_Paste!$G11455))</f>
        <v/>
      </c>
      <c r="B11458" s="43">
        <f>IF(GL_Paste!$B11455="","",DATE(YEAR(GL_Paste!$E11455),MONTH(GL_Paste!$E11455),1))</f>
        <v/>
      </c>
      <c r="C11458">
        <f>IF(GL_Paste!$B11455="","",IF(TRIM(GL_Paste!$M11455)&lt;&gt;"",TRIM(GL_Paste!$M11455),IFERROR(MID(GL_Paste!$I11455,FIND("[",GL_Paste!$I11455)+1,FIND("]",GL_Paste!$I11455)-FIND("[",GL_Paste!$I11455)-1),"")))</f>
        <v/>
      </c>
      <c r="D11458">
        <f>IF(GL_Paste!$B11455="","",IFERROR(INDEX(DeptName,MATCH($C11458,DeptTag,0)),"UNALLOCATED"))</f>
        <v/>
      </c>
      <c r="E11458">
        <f>IF(GL_Paste!$B11455="","",IFERROR(INDEX(AcctCat,MATCH(GL_Paste!$B11455&amp;"",AcctCode,0)),"UNKNOWN"))</f>
        <v/>
      </c>
      <c r="F11458">
        <f>IF(GL_Paste!$B11455="","",IFERROR(INDEX(AcctSub,MATCH(GL_Paste!$B11455&amp;"",AcctCode,0)),"UNKNOWN"))</f>
        <v/>
      </c>
    </row>
    <row r="11459">
      <c r="A11459" s="40">
        <f>IF(GL_Paste!$B11456="","",N(GL_Paste!$H11456)-N(GL_Paste!$G11456))</f>
        <v/>
      </c>
      <c r="B11459" s="43">
        <f>IF(GL_Paste!$B11456="","",DATE(YEAR(GL_Paste!$E11456),MONTH(GL_Paste!$E11456),1))</f>
        <v/>
      </c>
      <c r="C11459">
        <f>IF(GL_Paste!$B11456="","",IF(TRIM(GL_Paste!$M11456)&lt;&gt;"",TRIM(GL_Paste!$M11456),IFERROR(MID(GL_Paste!$I11456,FIND("[",GL_Paste!$I11456)+1,FIND("]",GL_Paste!$I11456)-FIND("[",GL_Paste!$I11456)-1),"")))</f>
        <v/>
      </c>
      <c r="D11459">
        <f>IF(GL_Paste!$B11456="","",IFERROR(INDEX(DeptName,MATCH($C11459,DeptTag,0)),"UNALLOCATED"))</f>
        <v/>
      </c>
      <c r="E11459">
        <f>IF(GL_Paste!$B11456="","",IFERROR(INDEX(AcctCat,MATCH(GL_Paste!$B11456&amp;"",AcctCode,0)),"UNKNOWN"))</f>
        <v/>
      </c>
      <c r="F11459">
        <f>IF(GL_Paste!$B11456="","",IFERROR(INDEX(AcctSub,MATCH(GL_Paste!$B11456&amp;"",AcctCode,0)),"UNKNOWN"))</f>
        <v/>
      </c>
    </row>
    <row r="11460">
      <c r="A11460" s="40">
        <f>IF(GL_Paste!$B11457="","",N(GL_Paste!$H11457)-N(GL_Paste!$G11457))</f>
        <v/>
      </c>
      <c r="B11460" s="43">
        <f>IF(GL_Paste!$B11457="","",DATE(YEAR(GL_Paste!$E11457),MONTH(GL_Paste!$E11457),1))</f>
        <v/>
      </c>
      <c r="C11460">
        <f>IF(GL_Paste!$B11457="","",IF(TRIM(GL_Paste!$M11457)&lt;&gt;"",TRIM(GL_Paste!$M11457),IFERROR(MID(GL_Paste!$I11457,FIND("[",GL_Paste!$I11457)+1,FIND("]",GL_Paste!$I11457)-FIND("[",GL_Paste!$I11457)-1),"")))</f>
        <v/>
      </c>
      <c r="D11460">
        <f>IF(GL_Paste!$B11457="","",IFERROR(INDEX(DeptName,MATCH($C11460,DeptTag,0)),"UNALLOCATED"))</f>
        <v/>
      </c>
      <c r="E11460">
        <f>IF(GL_Paste!$B11457="","",IFERROR(INDEX(AcctCat,MATCH(GL_Paste!$B11457&amp;"",AcctCode,0)),"UNKNOWN"))</f>
        <v/>
      </c>
      <c r="F11460">
        <f>IF(GL_Paste!$B11457="","",IFERROR(INDEX(AcctSub,MATCH(GL_Paste!$B11457&amp;"",AcctCode,0)),"UNKNOWN"))</f>
        <v/>
      </c>
    </row>
    <row r="11461">
      <c r="A11461" s="40">
        <f>IF(GL_Paste!$B11458="","",N(GL_Paste!$H11458)-N(GL_Paste!$G11458))</f>
        <v/>
      </c>
      <c r="B11461" s="43">
        <f>IF(GL_Paste!$B11458="","",DATE(YEAR(GL_Paste!$E11458),MONTH(GL_Paste!$E11458),1))</f>
        <v/>
      </c>
      <c r="C11461">
        <f>IF(GL_Paste!$B11458="","",IF(TRIM(GL_Paste!$M11458)&lt;&gt;"",TRIM(GL_Paste!$M11458),IFERROR(MID(GL_Paste!$I11458,FIND("[",GL_Paste!$I11458)+1,FIND("]",GL_Paste!$I11458)-FIND("[",GL_Paste!$I11458)-1),"")))</f>
        <v/>
      </c>
      <c r="D11461">
        <f>IF(GL_Paste!$B11458="","",IFERROR(INDEX(DeptName,MATCH($C11461,DeptTag,0)),"UNALLOCATED"))</f>
        <v/>
      </c>
      <c r="E11461">
        <f>IF(GL_Paste!$B11458="","",IFERROR(INDEX(AcctCat,MATCH(GL_Paste!$B11458&amp;"",AcctCode,0)),"UNKNOWN"))</f>
        <v/>
      </c>
      <c r="F11461">
        <f>IF(GL_Paste!$B11458="","",IFERROR(INDEX(AcctSub,MATCH(GL_Paste!$B11458&amp;"",AcctCode,0)),"UNKNOWN"))</f>
        <v/>
      </c>
    </row>
    <row r="11462">
      <c r="A11462" s="40">
        <f>IF(GL_Paste!$B11459="","",N(GL_Paste!$H11459)-N(GL_Paste!$G11459))</f>
        <v/>
      </c>
      <c r="B11462" s="43">
        <f>IF(GL_Paste!$B11459="","",DATE(YEAR(GL_Paste!$E11459),MONTH(GL_Paste!$E11459),1))</f>
        <v/>
      </c>
      <c r="C11462">
        <f>IF(GL_Paste!$B11459="","",IF(TRIM(GL_Paste!$M11459)&lt;&gt;"",TRIM(GL_Paste!$M11459),IFERROR(MID(GL_Paste!$I11459,FIND("[",GL_Paste!$I11459)+1,FIND("]",GL_Paste!$I11459)-FIND("[",GL_Paste!$I11459)-1),"")))</f>
        <v/>
      </c>
      <c r="D11462">
        <f>IF(GL_Paste!$B11459="","",IFERROR(INDEX(DeptName,MATCH($C11462,DeptTag,0)),"UNALLOCATED"))</f>
        <v/>
      </c>
      <c r="E11462">
        <f>IF(GL_Paste!$B11459="","",IFERROR(INDEX(AcctCat,MATCH(GL_Paste!$B11459&amp;"",AcctCode,0)),"UNKNOWN"))</f>
        <v/>
      </c>
      <c r="F11462">
        <f>IF(GL_Paste!$B11459="","",IFERROR(INDEX(AcctSub,MATCH(GL_Paste!$B11459&amp;"",AcctCode,0)),"UNKNOWN"))</f>
        <v/>
      </c>
    </row>
    <row r="11463">
      <c r="A11463" s="40">
        <f>IF(GL_Paste!$B11460="","",N(GL_Paste!$H11460)-N(GL_Paste!$G11460))</f>
        <v/>
      </c>
      <c r="B11463" s="43">
        <f>IF(GL_Paste!$B11460="","",DATE(YEAR(GL_Paste!$E11460),MONTH(GL_Paste!$E11460),1))</f>
        <v/>
      </c>
      <c r="C11463">
        <f>IF(GL_Paste!$B11460="","",IF(TRIM(GL_Paste!$M11460)&lt;&gt;"",TRIM(GL_Paste!$M11460),IFERROR(MID(GL_Paste!$I11460,FIND("[",GL_Paste!$I11460)+1,FIND("]",GL_Paste!$I11460)-FIND("[",GL_Paste!$I11460)-1),"")))</f>
        <v/>
      </c>
      <c r="D11463">
        <f>IF(GL_Paste!$B11460="","",IFERROR(INDEX(DeptName,MATCH($C11463,DeptTag,0)),"UNALLOCATED"))</f>
        <v/>
      </c>
      <c r="E11463">
        <f>IF(GL_Paste!$B11460="","",IFERROR(INDEX(AcctCat,MATCH(GL_Paste!$B11460&amp;"",AcctCode,0)),"UNKNOWN"))</f>
        <v/>
      </c>
      <c r="F11463">
        <f>IF(GL_Paste!$B11460="","",IFERROR(INDEX(AcctSub,MATCH(GL_Paste!$B11460&amp;"",AcctCode,0)),"UNKNOWN"))</f>
        <v/>
      </c>
    </row>
    <row r="11464">
      <c r="A11464" s="40">
        <f>IF(GL_Paste!$B11461="","",N(GL_Paste!$H11461)-N(GL_Paste!$G11461))</f>
        <v/>
      </c>
      <c r="B11464" s="43">
        <f>IF(GL_Paste!$B11461="","",DATE(YEAR(GL_Paste!$E11461),MONTH(GL_Paste!$E11461),1))</f>
        <v/>
      </c>
      <c r="C11464">
        <f>IF(GL_Paste!$B11461="","",IF(TRIM(GL_Paste!$M11461)&lt;&gt;"",TRIM(GL_Paste!$M11461),IFERROR(MID(GL_Paste!$I11461,FIND("[",GL_Paste!$I11461)+1,FIND("]",GL_Paste!$I11461)-FIND("[",GL_Paste!$I11461)-1),"")))</f>
        <v/>
      </c>
      <c r="D11464">
        <f>IF(GL_Paste!$B11461="","",IFERROR(INDEX(DeptName,MATCH($C11464,DeptTag,0)),"UNALLOCATED"))</f>
        <v/>
      </c>
      <c r="E11464">
        <f>IF(GL_Paste!$B11461="","",IFERROR(INDEX(AcctCat,MATCH(GL_Paste!$B11461&amp;"",AcctCode,0)),"UNKNOWN"))</f>
        <v/>
      </c>
      <c r="F11464">
        <f>IF(GL_Paste!$B11461="","",IFERROR(INDEX(AcctSub,MATCH(GL_Paste!$B11461&amp;"",AcctCode,0)),"UNKNOWN"))</f>
        <v/>
      </c>
    </row>
    <row r="11465">
      <c r="A11465" s="40">
        <f>IF(GL_Paste!$B11462="","",N(GL_Paste!$H11462)-N(GL_Paste!$G11462))</f>
        <v/>
      </c>
      <c r="B11465" s="43">
        <f>IF(GL_Paste!$B11462="","",DATE(YEAR(GL_Paste!$E11462),MONTH(GL_Paste!$E11462),1))</f>
        <v/>
      </c>
      <c r="C11465">
        <f>IF(GL_Paste!$B11462="","",IF(TRIM(GL_Paste!$M11462)&lt;&gt;"",TRIM(GL_Paste!$M11462),IFERROR(MID(GL_Paste!$I11462,FIND("[",GL_Paste!$I11462)+1,FIND("]",GL_Paste!$I11462)-FIND("[",GL_Paste!$I11462)-1),"")))</f>
        <v/>
      </c>
      <c r="D11465">
        <f>IF(GL_Paste!$B11462="","",IFERROR(INDEX(DeptName,MATCH($C11465,DeptTag,0)),"UNALLOCATED"))</f>
        <v/>
      </c>
      <c r="E11465">
        <f>IF(GL_Paste!$B11462="","",IFERROR(INDEX(AcctCat,MATCH(GL_Paste!$B11462&amp;"",AcctCode,0)),"UNKNOWN"))</f>
        <v/>
      </c>
      <c r="F11465">
        <f>IF(GL_Paste!$B11462="","",IFERROR(INDEX(AcctSub,MATCH(GL_Paste!$B11462&amp;"",AcctCode,0)),"UNKNOWN"))</f>
        <v/>
      </c>
    </row>
    <row r="11466">
      <c r="A11466" s="40">
        <f>IF(GL_Paste!$B11463="","",N(GL_Paste!$H11463)-N(GL_Paste!$G11463))</f>
        <v/>
      </c>
      <c r="B11466" s="43">
        <f>IF(GL_Paste!$B11463="","",DATE(YEAR(GL_Paste!$E11463),MONTH(GL_Paste!$E11463),1))</f>
        <v/>
      </c>
      <c r="C11466">
        <f>IF(GL_Paste!$B11463="","",IF(TRIM(GL_Paste!$M11463)&lt;&gt;"",TRIM(GL_Paste!$M11463),IFERROR(MID(GL_Paste!$I11463,FIND("[",GL_Paste!$I11463)+1,FIND("]",GL_Paste!$I11463)-FIND("[",GL_Paste!$I11463)-1),"")))</f>
        <v/>
      </c>
      <c r="D11466">
        <f>IF(GL_Paste!$B11463="","",IFERROR(INDEX(DeptName,MATCH($C11466,DeptTag,0)),"UNALLOCATED"))</f>
        <v/>
      </c>
      <c r="E11466">
        <f>IF(GL_Paste!$B11463="","",IFERROR(INDEX(AcctCat,MATCH(GL_Paste!$B11463&amp;"",AcctCode,0)),"UNKNOWN"))</f>
        <v/>
      </c>
      <c r="F11466">
        <f>IF(GL_Paste!$B11463="","",IFERROR(INDEX(AcctSub,MATCH(GL_Paste!$B11463&amp;"",AcctCode,0)),"UNKNOWN"))</f>
        <v/>
      </c>
    </row>
    <row r="11467">
      <c r="A11467" s="40">
        <f>IF(GL_Paste!$B11464="","",N(GL_Paste!$H11464)-N(GL_Paste!$G11464))</f>
        <v/>
      </c>
      <c r="B11467" s="43">
        <f>IF(GL_Paste!$B11464="","",DATE(YEAR(GL_Paste!$E11464),MONTH(GL_Paste!$E11464),1))</f>
        <v/>
      </c>
      <c r="C11467">
        <f>IF(GL_Paste!$B11464="","",IF(TRIM(GL_Paste!$M11464)&lt;&gt;"",TRIM(GL_Paste!$M11464),IFERROR(MID(GL_Paste!$I11464,FIND("[",GL_Paste!$I11464)+1,FIND("]",GL_Paste!$I11464)-FIND("[",GL_Paste!$I11464)-1),"")))</f>
        <v/>
      </c>
      <c r="D11467">
        <f>IF(GL_Paste!$B11464="","",IFERROR(INDEX(DeptName,MATCH($C11467,DeptTag,0)),"UNALLOCATED"))</f>
        <v/>
      </c>
      <c r="E11467">
        <f>IF(GL_Paste!$B11464="","",IFERROR(INDEX(AcctCat,MATCH(GL_Paste!$B11464&amp;"",AcctCode,0)),"UNKNOWN"))</f>
        <v/>
      </c>
      <c r="F11467">
        <f>IF(GL_Paste!$B11464="","",IFERROR(INDEX(AcctSub,MATCH(GL_Paste!$B11464&amp;"",AcctCode,0)),"UNKNOWN"))</f>
        <v/>
      </c>
    </row>
    <row r="11468">
      <c r="A11468" s="40">
        <f>IF(GL_Paste!$B11465="","",N(GL_Paste!$H11465)-N(GL_Paste!$G11465))</f>
        <v/>
      </c>
      <c r="B11468" s="43">
        <f>IF(GL_Paste!$B11465="","",DATE(YEAR(GL_Paste!$E11465),MONTH(GL_Paste!$E11465),1))</f>
        <v/>
      </c>
      <c r="C11468">
        <f>IF(GL_Paste!$B11465="","",IF(TRIM(GL_Paste!$M11465)&lt;&gt;"",TRIM(GL_Paste!$M11465),IFERROR(MID(GL_Paste!$I11465,FIND("[",GL_Paste!$I11465)+1,FIND("]",GL_Paste!$I11465)-FIND("[",GL_Paste!$I11465)-1),"")))</f>
        <v/>
      </c>
      <c r="D11468">
        <f>IF(GL_Paste!$B11465="","",IFERROR(INDEX(DeptName,MATCH($C11468,DeptTag,0)),"UNALLOCATED"))</f>
        <v/>
      </c>
      <c r="E11468">
        <f>IF(GL_Paste!$B11465="","",IFERROR(INDEX(AcctCat,MATCH(GL_Paste!$B11465&amp;"",AcctCode,0)),"UNKNOWN"))</f>
        <v/>
      </c>
      <c r="F11468">
        <f>IF(GL_Paste!$B11465="","",IFERROR(INDEX(AcctSub,MATCH(GL_Paste!$B11465&amp;"",AcctCode,0)),"UNKNOWN"))</f>
        <v/>
      </c>
    </row>
    <row r="11469">
      <c r="A11469" s="40">
        <f>IF(GL_Paste!$B11466="","",N(GL_Paste!$H11466)-N(GL_Paste!$G11466))</f>
        <v/>
      </c>
      <c r="B11469" s="43">
        <f>IF(GL_Paste!$B11466="","",DATE(YEAR(GL_Paste!$E11466),MONTH(GL_Paste!$E11466),1))</f>
        <v/>
      </c>
      <c r="C11469">
        <f>IF(GL_Paste!$B11466="","",IF(TRIM(GL_Paste!$M11466)&lt;&gt;"",TRIM(GL_Paste!$M11466),IFERROR(MID(GL_Paste!$I11466,FIND("[",GL_Paste!$I11466)+1,FIND("]",GL_Paste!$I11466)-FIND("[",GL_Paste!$I11466)-1),"")))</f>
        <v/>
      </c>
      <c r="D11469">
        <f>IF(GL_Paste!$B11466="","",IFERROR(INDEX(DeptName,MATCH($C11469,DeptTag,0)),"UNALLOCATED"))</f>
        <v/>
      </c>
      <c r="E11469">
        <f>IF(GL_Paste!$B11466="","",IFERROR(INDEX(AcctCat,MATCH(GL_Paste!$B11466&amp;"",AcctCode,0)),"UNKNOWN"))</f>
        <v/>
      </c>
      <c r="F11469">
        <f>IF(GL_Paste!$B11466="","",IFERROR(INDEX(AcctSub,MATCH(GL_Paste!$B11466&amp;"",AcctCode,0)),"UNKNOWN"))</f>
        <v/>
      </c>
    </row>
    <row r="11470">
      <c r="A11470" s="40">
        <f>IF(GL_Paste!$B11467="","",N(GL_Paste!$H11467)-N(GL_Paste!$G11467))</f>
        <v/>
      </c>
      <c r="B11470" s="43">
        <f>IF(GL_Paste!$B11467="","",DATE(YEAR(GL_Paste!$E11467),MONTH(GL_Paste!$E11467),1))</f>
        <v/>
      </c>
      <c r="C11470">
        <f>IF(GL_Paste!$B11467="","",IF(TRIM(GL_Paste!$M11467)&lt;&gt;"",TRIM(GL_Paste!$M11467),IFERROR(MID(GL_Paste!$I11467,FIND("[",GL_Paste!$I11467)+1,FIND("]",GL_Paste!$I11467)-FIND("[",GL_Paste!$I11467)-1),"")))</f>
        <v/>
      </c>
      <c r="D11470">
        <f>IF(GL_Paste!$B11467="","",IFERROR(INDEX(DeptName,MATCH($C11470,DeptTag,0)),"UNALLOCATED"))</f>
        <v/>
      </c>
      <c r="E11470">
        <f>IF(GL_Paste!$B11467="","",IFERROR(INDEX(AcctCat,MATCH(GL_Paste!$B11467&amp;"",AcctCode,0)),"UNKNOWN"))</f>
        <v/>
      </c>
      <c r="F11470">
        <f>IF(GL_Paste!$B11467="","",IFERROR(INDEX(AcctSub,MATCH(GL_Paste!$B11467&amp;"",AcctCode,0)),"UNKNOWN"))</f>
        <v/>
      </c>
    </row>
    <row r="11471">
      <c r="A11471" s="40">
        <f>IF(GL_Paste!$B11468="","",N(GL_Paste!$H11468)-N(GL_Paste!$G11468))</f>
        <v/>
      </c>
      <c r="B11471" s="43">
        <f>IF(GL_Paste!$B11468="","",DATE(YEAR(GL_Paste!$E11468),MONTH(GL_Paste!$E11468),1))</f>
        <v/>
      </c>
      <c r="C11471">
        <f>IF(GL_Paste!$B11468="","",IF(TRIM(GL_Paste!$M11468)&lt;&gt;"",TRIM(GL_Paste!$M11468),IFERROR(MID(GL_Paste!$I11468,FIND("[",GL_Paste!$I11468)+1,FIND("]",GL_Paste!$I11468)-FIND("[",GL_Paste!$I11468)-1),"")))</f>
        <v/>
      </c>
      <c r="D11471">
        <f>IF(GL_Paste!$B11468="","",IFERROR(INDEX(DeptName,MATCH($C11471,DeptTag,0)),"UNALLOCATED"))</f>
        <v/>
      </c>
      <c r="E11471">
        <f>IF(GL_Paste!$B11468="","",IFERROR(INDEX(AcctCat,MATCH(GL_Paste!$B11468&amp;"",AcctCode,0)),"UNKNOWN"))</f>
        <v/>
      </c>
      <c r="F11471">
        <f>IF(GL_Paste!$B11468="","",IFERROR(INDEX(AcctSub,MATCH(GL_Paste!$B11468&amp;"",AcctCode,0)),"UNKNOWN"))</f>
        <v/>
      </c>
    </row>
    <row r="11472">
      <c r="A11472" s="40">
        <f>IF(GL_Paste!$B11469="","",N(GL_Paste!$H11469)-N(GL_Paste!$G11469))</f>
        <v/>
      </c>
      <c r="B11472" s="43">
        <f>IF(GL_Paste!$B11469="","",DATE(YEAR(GL_Paste!$E11469),MONTH(GL_Paste!$E11469),1))</f>
        <v/>
      </c>
      <c r="C11472">
        <f>IF(GL_Paste!$B11469="","",IF(TRIM(GL_Paste!$M11469)&lt;&gt;"",TRIM(GL_Paste!$M11469),IFERROR(MID(GL_Paste!$I11469,FIND("[",GL_Paste!$I11469)+1,FIND("]",GL_Paste!$I11469)-FIND("[",GL_Paste!$I11469)-1),"")))</f>
        <v/>
      </c>
      <c r="D11472">
        <f>IF(GL_Paste!$B11469="","",IFERROR(INDEX(DeptName,MATCH($C11472,DeptTag,0)),"UNALLOCATED"))</f>
        <v/>
      </c>
      <c r="E11472">
        <f>IF(GL_Paste!$B11469="","",IFERROR(INDEX(AcctCat,MATCH(GL_Paste!$B11469&amp;"",AcctCode,0)),"UNKNOWN"))</f>
        <v/>
      </c>
      <c r="F11472">
        <f>IF(GL_Paste!$B11469="","",IFERROR(INDEX(AcctSub,MATCH(GL_Paste!$B11469&amp;"",AcctCode,0)),"UNKNOWN"))</f>
        <v/>
      </c>
    </row>
    <row r="11473">
      <c r="A11473" s="40">
        <f>IF(GL_Paste!$B11470="","",N(GL_Paste!$H11470)-N(GL_Paste!$G11470))</f>
        <v/>
      </c>
      <c r="B11473" s="43">
        <f>IF(GL_Paste!$B11470="","",DATE(YEAR(GL_Paste!$E11470),MONTH(GL_Paste!$E11470),1))</f>
        <v/>
      </c>
      <c r="C11473">
        <f>IF(GL_Paste!$B11470="","",IF(TRIM(GL_Paste!$M11470)&lt;&gt;"",TRIM(GL_Paste!$M11470),IFERROR(MID(GL_Paste!$I11470,FIND("[",GL_Paste!$I11470)+1,FIND("]",GL_Paste!$I11470)-FIND("[",GL_Paste!$I11470)-1),"")))</f>
        <v/>
      </c>
      <c r="D11473">
        <f>IF(GL_Paste!$B11470="","",IFERROR(INDEX(DeptName,MATCH($C11473,DeptTag,0)),"UNALLOCATED"))</f>
        <v/>
      </c>
      <c r="E11473">
        <f>IF(GL_Paste!$B11470="","",IFERROR(INDEX(AcctCat,MATCH(GL_Paste!$B11470&amp;"",AcctCode,0)),"UNKNOWN"))</f>
        <v/>
      </c>
      <c r="F11473">
        <f>IF(GL_Paste!$B11470="","",IFERROR(INDEX(AcctSub,MATCH(GL_Paste!$B11470&amp;"",AcctCode,0)),"UNKNOWN"))</f>
        <v/>
      </c>
    </row>
    <row r="11474">
      <c r="A11474" s="40">
        <f>IF(GL_Paste!$B11471="","",N(GL_Paste!$H11471)-N(GL_Paste!$G11471))</f>
        <v/>
      </c>
      <c r="B11474" s="43">
        <f>IF(GL_Paste!$B11471="","",DATE(YEAR(GL_Paste!$E11471),MONTH(GL_Paste!$E11471),1))</f>
        <v/>
      </c>
      <c r="C11474">
        <f>IF(GL_Paste!$B11471="","",IF(TRIM(GL_Paste!$M11471)&lt;&gt;"",TRIM(GL_Paste!$M11471),IFERROR(MID(GL_Paste!$I11471,FIND("[",GL_Paste!$I11471)+1,FIND("]",GL_Paste!$I11471)-FIND("[",GL_Paste!$I11471)-1),"")))</f>
        <v/>
      </c>
      <c r="D11474">
        <f>IF(GL_Paste!$B11471="","",IFERROR(INDEX(DeptName,MATCH($C11474,DeptTag,0)),"UNALLOCATED"))</f>
        <v/>
      </c>
      <c r="E11474">
        <f>IF(GL_Paste!$B11471="","",IFERROR(INDEX(AcctCat,MATCH(GL_Paste!$B11471&amp;"",AcctCode,0)),"UNKNOWN"))</f>
        <v/>
      </c>
      <c r="F11474">
        <f>IF(GL_Paste!$B11471="","",IFERROR(INDEX(AcctSub,MATCH(GL_Paste!$B11471&amp;"",AcctCode,0)),"UNKNOWN"))</f>
        <v/>
      </c>
    </row>
    <row r="11475">
      <c r="A11475" s="40">
        <f>IF(GL_Paste!$B11472="","",N(GL_Paste!$H11472)-N(GL_Paste!$G11472))</f>
        <v/>
      </c>
      <c r="B11475" s="43">
        <f>IF(GL_Paste!$B11472="","",DATE(YEAR(GL_Paste!$E11472),MONTH(GL_Paste!$E11472),1))</f>
        <v/>
      </c>
      <c r="C11475">
        <f>IF(GL_Paste!$B11472="","",IF(TRIM(GL_Paste!$M11472)&lt;&gt;"",TRIM(GL_Paste!$M11472),IFERROR(MID(GL_Paste!$I11472,FIND("[",GL_Paste!$I11472)+1,FIND("]",GL_Paste!$I11472)-FIND("[",GL_Paste!$I11472)-1),"")))</f>
        <v/>
      </c>
      <c r="D11475">
        <f>IF(GL_Paste!$B11472="","",IFERROR(INDEX(DeptName,MATCH($C11475,DeptTag,0)),"UNALLOCATED"))</f>
        <v/>
      </c>
      <c r="E11475">
        <f>IF(GL_Paste!$B11472="","",IFERROR(INDEX(AcctCat,MATCH(GL_Paste!$B11472&amp;"",AcctCode,0)),"UNKNOWN"))</f>
        <v/>
      </c>
      <c r="F11475">
        <f>IF(GL_Paste!$B11472="","",IFERROR(INDEX(AcctSub,MATCH(GL_Paste!$B11472&amp;"",AcctCode,0)),"UNKNOWN"))</f>
        <v/>
      </c>
    </row>
    <row r="11476">
      <c r="A11476" s="40">
        <f>IF(GL_Paste!$B11473="","",N(GL_Paste!$H11473)-N(GL_Paste!$G11473))</f>
        <v/>
      </c>
      <c r="B11476" s="43">
        <f>IF(GL_Paste!$B11473="","",DATE(YEAR(GL_Paste!$E11473),MONTH(GL_Paste!$E11473),1))</f>
        <v/>
      </c>
      <c r="C11476">
        <f>IF(GL_Paste!$B11473="","",IF(TRIM(GL_Paste!$M11473)&lt;&gt;"",TRIM(GL_Paste!$M11473),IFERROR(MID(GL_Paste!$I11473,FIND("[",GL_Paste!$I11473)+1,FIND("]",GL_Paste!$I11473)-FIND("[",GL_Paste!$I11473)-1),"")))</f>
        <v/>
      </c>
      <c r="D11476">
        <f>IF(GL_Paste!$B11473="","",IFERROR(INDEX(DeptName,MATCH($C11476,DeptTag,0)),"UNALLOCATED"))</f>
        <v/>
      </c>
      <c r="E11476">
        <f>IF(GL_Paste!$B11473="","",IFERROR(INDEX(AcctCat,MATCH(GL_Paste!$B11473&amp;"",AcctCode,0)),"UNKNOWN"))</f>
        <v/>
      </c>
      <c r="F11476">
        <f>IF(GL_Paste!$B11473="","",IFERROR(INDEX(AcctSub,MATCH(GL_Paste!$B11473&amp;"",AcctCode,0)),"UNKNOWN"))</f>
        <v/>
      </c>
    </row>
    <row r="11477">
      <c r="A11477" s="40">
        <f>IF(GL_Paste!$B11474="","",N(GL_Paste!$H11474)-N(GL_Paste!$G11474))</f>
        <v/>
      </c>
      <c r="B11477" s="43">
        <f>IF(GL_Paste!$B11474="","",DATE(YEAR(GL_Paste!$E11474),MONTH(GL_Paste!$E11474),1))</f>
        <v/>
      </c>
      <c r="C11477">
        <f>IF(GL_Paste!$B11474="","",IF(TRIM(GL_Paste!$M11474)&lt;&gt;"",TRIM(GL_Paste!$M11474),IFERROR(MID(GL_Paste!$I11474,FIND("[",GL_Paste!$I11474)+1,FIND("]",GL_Paste!$I11474)-FIND("[",GL_Paste!$I11474)-1),"")))</f>
        <v/>
      </c>
      <c r="D11477">
        <f>IF(GL_Paste!$B11474="","",IFERROR(INDEX(DeptName,MATCH($C11477,DeptTag,0)),"UNALLOCATED"))</f>
        <v/>
      </c>
      <c r="E11477">
        <f>IF(GL_Paste!$B11474="","",IFERROR(INDEX(AcctCat,MATCH(GL_Paste!$B11474&amp;"",AcctCode,0)),"UNKNOWN"))</f>
        <v/>
      </c>
      <c r="F11477">
        <f>IF(GL_Paste!$B11474="","",IFERROR(INDEX(AcctSub,MATCH(GL_Paste!$B11474&amp;"",AcctCode,0)),"UNKNOWN"))</f>
        <v/>
      </c>
    </row>
    <row r="11478">
      <c r="A11478" s="40">
        <f>IF(GL_Paste!$B11475="","",N(GL_Paste!$H11475)-N(GL_Paste!$G11475))</f>
        <v/>
      </c>
      <c r="B11478" s="43">
        <f>IF(GL_Paste!$B11475="","",DATE(YEAR(GL_Paste!$E11475),MONTH(GL_Paste!$E11475),1))</f>
        <v/>
      </c>
      <c r="C11478">
        <f>IF(GL_Paste!$B11475="","",IF(TRIM(GL_Paste!$M11475)&lt;&gt;"",TRIM(GL_Paste!$M11475),IFERROR(MID(GL_Paste!$I11475,FIND("[",GL_Paste!$I11475)+1,FIND("]",GL_Paste!$I11475)-FIND("[",GL_Paste!$I11475)-1),"")))</f>
        <v/>
      </c>
      <c r="D11478">
        <f>IF(GL_Paste!$B11475="","",IFERROR(INDEX(DeptName,MATCH($C11478,DeptTag,0)),"UNALLOCATED"))</f>
        <v/>
      </c>
      <c r="E11478">
        <f>IF(GL_Paste!$B11475="","",IFERROR(INDEX(AcctCat,MATCH(GL_Paste!$B11475&amp;"",AcctCode,0)),"UNKNOWN"))</f>
        <v/>
      </c>
      <c r="F11478">
        <f>IF(GL_Paste!$B11475="","",IFERROR(INDEX(AcctSub,MATCH(GL_Paste!$B11475&amp;"",AcctCode,0)),"UNKNOWN"))</f>
        <v/>
      </c>
    </row>
    <row r="11479">
      <c r="A11479" s="40">
        <f>IF(GL_Paste!$B11476="","",N(GL_Paste!$H11476)-N(GL_Paste!$G11476))</f>
        <v/>
      </c>
      <c r="B11479" s="43">
        <f>IF(GL_Paste!$B11476="","",DATE(YEAR(GL_Paste!$E11476),MONTH(GL_Paste!$E11476),1))</f>
        <v/>
      </c>
      <c r="C11479">
        <f>IF(GL_Paste!$B11476="","",IF(TRIM(GL_Paste!$M11476)&lt;&gt;"",TRIM(GL_Paste!$M11476),IFERROR(MID(GL_Paste!$I11476,FIND("[",GL_Paste!$I11476)+1,FIND("]",GL_Paste!$I11476)-FIND("[",GL_Paste!$I11476)-1),"")))</f>
        <v/>
      </c>
      <c r="D11479">
        <f>IF(GL_Paste!$B11476="","",IFERROR(INDEX(DeptName,MATCH($C11479,DeptTag,0)),"UNALLOCATED"))</f>
        <v/>
      </c>
      <c r="E11479">
        <f>IF(GL_Paste!$B11476="","",IFERROR(INDEX(AcctCat,MATCH(GL_Paste!$B11476&amp;"",AcctCode,0)),"UNKNOWN"))</f>
        <v/>
      </c>
      <c r="F11479">
        <f>IF(GL_Paste!$B11476="","",IFERROR(INDEX(AcctSub,MATCH(GL_Paste!$B11476&amp;"",AcctCode,0)),"UNKNOWN"))</f>
        <v/>
      </c>
    </row>
    <row r="11480">
      <c r="A11480" s="40">
        <f>IF(GL_Paste!$B11477="","",N(GL_Paste!$H11477)-N(GL_Paste!$G11477))</f>
        <v/>
      </c>
      <c r="B11480" s="43">
        <f>IF(GL_Paste!$B11477="","",DATE(YEAR(GL_Paste!$E11477),MONTH(GL_Paste!$E11477),1))</f>
        <v/>
      </c>
      <c r="C11480">
        <f>IF(GL_Paste!$B11477="","",IF(TRIM(GL_Paste!$M11477)&lt;&gt;"",TRIM(GL_Paste!$M11477),IFERROR(MID(GL_Paste!$I11477,FIND("[",GL_Paste!$I11477)+1,FIND("]",GL_Paste!$I11477)-FIND("[",GL_Paste!$I11477)-1),"")))</f>
        <v/>
      </c>
      <c r="D11480">
        <f>IF(GL_Paste!$B11477="","",IFERROR(INDEX(DeptName,MATCH($C11480,DeptTag,0)),"UNALLOCATED"))</f>
        <v/>
      </c>
      <c r="E11480">
        <f>IF(GL_Paste!$B11477="","",IFERROR(INDEX(AcctCat,MATCH(GL_Paste!$B11477&amp;"",AcctCode,0)),"UNKNOWN"))</f>
        <v/>
      </c>
      <c r="F11480">
        <f>IF(GL_Paste!$B11477="","",IFERROR(INDEX(AcctSub,MATCH(GL_Paste!$B11477&amp;"",AcctCode,0)),"UNKNOWN"))</f>
        <v/>
      </c>
    </row>
    <row r="11481">
      <c r="A11481" s="40">
        <f>IF(GL_Paste!$B11478="","",N(GL_Paste!$H11478)-N(GL_Paste!$G11478))</f>
        <v/>
      </c>
      <c r="B11481" s="43">
        <f>IF(GL_Paste!$B11478="","",DATE(YEAR(GL_Paste!$E11478),MONTH(GL_Paste!$E11478),1))</f>
        <v/>
      </c>
      <c r="C11481">
        <f>IF(GL_Paste!$B11478="","",IF(TRIM(GL_Paste!$M11478)&lt;&gt;"",TRIM(GL_Paste!$M11478),IFERROR(MID(GL_Paste!$I11478,FIND("[",GL_Paste!$I11478)+1,FIND("]",GL_Paste!$I11478)-FIND("[",GL_Paste!$I11478)-1),"")))</f>
        <v/>
      </c>
      <c r="D11481">
        <f>IF(GL_Paste!$B11478="","",IFERROR(INDEX(DeptName,MATCH($C11481,DeptTag,0)),"UNALLOCATED"))</f>
        <v/>
      </c>
      <c r="E11481">
        <f>IF(GL_Paste!$B11478="","",IFERROR(INDEX(AcctCat,MATCH(GL_Paste!$B11478&amp;"",AcctCode,0)),"UNKNOWN"))</f>
        <v/>
      </c>
      <c r="F11481">
        <f>IF(GL_Paste!$B11478="","",IFERROR(INDEX(AcctSub,MATCH(GL_Paste!$B11478&amp;"",AcctCode,0)),"UNKNOWN"))</f>
        <v/>
      </c>
    </row>
    <row r="11482">
      <c r="A11482" s="40">
        <f>IF(GL_Paste!$B11479="","",N(GL_Paste!$H11479)-N(GL_Paste!$G11479))</f>
        <v/>
      </c>
      <c r="B11482" s="43">
        <f>IF(GL_Paste!$B11479="","",DATE(YEAR(GL_Paste!$E11479),MONTH(GL_Paste!$E11479),1))</f>
        <v/>
      </c>
      <c r="C11482">
        <f>IF(GL_Paste!$B11479="","",IF(TRIM(GL_Paste!$M11479)&lt;&gt;"",TRIM(GL_Paste!$M11479),IFERROR(MID(GL_Paste!$I11479,FIND("[",GL_Paste!$I11479)+1,FIND("]",GL_Paste!$I11479)-FIND("[",GL_Paste!$I11479)-1),"")))</f>
        <v/>
      </c>
      <c r="D11482">
        <f>IF(GL_Paste!$B11479="","",IFERROR(INDEX(DeptName,MATCH($C11482,DeptTag,0)),"UNALLOCATED"))</f>
        <v/>
      </c>
      <c r="E11482">
        <f>IF(GL_Paste!$B11479="","",IFERROR(INDEX(AcctCat,MATCH(GL_Paste!$B11479&amp;"",AcctCode,0)),"UNKNOWN"))</f>
        <v/>
      </c>
      <c r="F11482">
        <f>IF(GL_Paste!$B11479="","",IFERROR(INDEX(AcctSub,MATCH(GL_Paste!$B11479&amp;"",AcctCode,0)),"UNKNOWN"))</f>
        <v/>
      </c>
    </row>
    <row r="11483">
      <c r="A11483" s="40">
        <f>IF(GL_Paste!$B11480="","",N(GL_Paste!$H11480)-N(GL_Paste!$G11480))</f>
        <v/>
      </c>
      <c r="B11483" s="43">
        <f>IF(GL_Paste!$B11480="","",DATE(YEAR(GL_Paste!$E11480),MONTH(GL_Paste!$E11480),1))</f>
        <v/>
      </c>
      <c r="C11483">
        <f>IF(GL_Paste!$B11480="","",IF(TRIM(GL_Paste!$M11480)&lt;&gt;"",TRIM(GL_Paste!$M11480),IFERROR(MID(GL_Paste!$I11480,FIND("[",GL_Paste!$I11480)+1,FIND("]",GL_Paste!$I11480)-FIND("[",GL_Paste!$I11480)-1),"")))</f>
        <v/>
      </c>
      <c r="D11483">
        <f>IF(GL_Paste!$B11480="","",IFERROR(INDEX(DeptName,MATCH($C11483,DeptTag,0)),"UNALLOCATED"))</f>
        <v/>
      </c>
      <c r="E11483">
        <f>IF(GL_Paste!$B11480="","",IFERROR(INDEX(AcctCat,MATCH(GL_Paste!$B11480&amp;"",AcctCode,0)),"UNKNOWN"))</f>
        <v/>
      </c>
      <c r="F11483">
        <f>IF(GL_Paste!$B11480="","",IFERROR(INDEX(AcctSub,MATCH(GL_Paste!$B11480&amp;"",AcctCode,0)),"UNKNOWN"))</f>
        <v/>
      </c>
    </row>
    <row r="11484">
      <c r="A11484" s="40">
        <f>IF(GL_Paste!$B11481="","",N(GL_Paste!$H11481)-N(GL_Paste!$G11481))</f>
        <v/>
      </c>
      <c r="B11484" s="43">
        <f>IF(GL_Paste!$B11481="","",DATE(YEAR(GL_Paste!$E11481),MONTH(GL_Paste!$E11481),1))</f>
        <v/>
      </c>
      <c r="C11484">
        <f>IF(GL_Paste!$B11481="","",IF(TRIM(GL_Paste!$M11481)&lt;&gt;"",TRIM(GL_Paste!$M11481),IFERROR(MID(GL_Paste!$I11481,FIND("[",GL_Paste!$I11481)+1,FIND("]",GL_Paste!$I11481)-FIND("[",GL_Paste!$I11481)-1),"")))</f>
        <v/>
      </c>
      <c r="D11484">
        <f>IF(GL_Paste!$B11481="","",IFERROR(INDEX(DeptName,MATCH($C11484,DeptTag,0)),"UNALLOCATED"))</f>
        <v/>
      </c>
      <c r="E11484">
        <f>IF(GL_Paste!$B11481="","",IFERROR(INDEX(AcctCat,MATCH(GL_Paste!$B11481&amp;"",AcctCode,0)),"UNKNOWN"))</f>
        <v/>
      </c>
      <c r="F11484">
        <f>IF(GL_Paste!$B11481="","",IFERROR(INDEX(AcctSub,MATCH(GL_Paste!$B11481&amp;"",AcctCode,0)),"UNKNOWN"))</f>
        <v/>
      </c>
    </row>
    <row r="11485">
      <c r="A11485" s="40">
        <f>IF(GL_Paste!$B11482="","",N(GL_Paste!$H11482)-N(GL_Paste!$G11482))</f>
        <v/>
      </c>
      <c r="B11485" s="43">
        <f>IF(GL_Paste!$B11482="","",DATE(YEAR(GL_Paste!$E11482),MONTH(GL_Paste!$E11482),1))</f>
        <v/>
      </c>
      <c r="C11485">
        <f>IF(GL_Paste!$B11482="","",IF(TRIM(GL_Paste!$M11482)&lt;&gt;"",TRIM(GL_Paste!$M11482),IFERROR(MID(GL_Paste!$I11482,FIND("[",GL_Paste!$I11482)+1,FIND("]",GL_Paste!$I11482)-FIND("[",GL_Paste!$I11482)-1),"")))</f>
        <v/>
      </c>
      <c r="D11485">
        <f>IF(GL_Paste!$B11482="","",IFERROR(INDEX(DeptName,MATCH($C11485,DeptTag,0)),"UNALLOCATED"))</f>
        <v/>
      </c>
      <c r="E11485">
        <f>IF(GL_Paste!$B11482="","",IFERROR(INDEX(AcctCat,MATCH(GL_Paste!$B11482&amp;"",AcctCode,0)),"UNKNOWN"))</f>
        <v/>
      </c>
      <c r="F11485">
        <f>IF(GL_Paste!$B11482="","",IFERROR(INDEX(AcctSub,MATCH(GL_Paste!$B11482&amp;"",AcctCode,0)),"UNKNOWN"))</f>
        <v/>
      </c>
    </row>
    <row r="11486">
      <c r="A11486" s="40">
        <f>IF(GL_Paste!$B11483="","",N(GL_Paste!$H11483)-N(GL_Paste!$G11483))</f>
        <v/>
      </c>
      <c r="B11486" s="43">
        <f>IF(GL_Paste!$B11483="","",DATE(YEAR(GL_Paste!$E11483),MONTH(GL_Paste!$E11483),1))</f>
        <v/>
      </c>
      <c r="C11486">
        <f>IF(GL_Paste!$B11483="","",IF(TRIM(GL_Paste!$M11483)&lt;&gt;"",TRIM(GL_Paste!$M11483),IFERROR(MID(GL_Paste!$I11483,FIND("[",GL_Paste!$I11483)+1,FIND("]",GL_Paste!$I11483)-FIND("[",GL_Paste!$I11483)-1),"")))</f>
        <v/>
      </c>
      <c r="D11486">
        <f>IF(GL_Paste!$B11483="","",IFERROR(INDEX(DeptName,MATCH($C11486,DeptTag,0)),"UNALLOCATED"))</f>
        <v/>
      </c>
      <c r="E11486">
        <f>IF(GL_Paste!$B11483="","",IFERROR(INDEX(AcctCat,MATCH(GL_Paste!$B11483&amp;"",AcctCode,0)),"UNKNOWN"))</f>
        <v/>
      </c>
      <c r="F11486">
        <f>IF(GL_Paste!$B11483="","",IFERROR(INDEX(AcctSub,MATCH(GL_Paste!$B11483&amp;"",AcctCode,0)),"UNKNOWN"))</f>
        <v/>
      </c>
    </row>
    <row r="11487">
      <c r="A11487" s="40">
        <f>IF(GL_Paste!$B11484="","",N(GL_Paste!$H11484)-N(GL_Paste!$G11484))</f>
        <v/>
      </c>
      <c r="B11487" s="43">
        <f>IF(GL_Paste!$B11484="","",DATE(YEAR(GL_Paste!$E11484),MONTH(GL_Paste!$E11484),1))</f>
        <v/>
      </c>
      <c r="C11487">
        <f>IF(GL_Paste!$B11484="","",IF(TRIM(GL_Paste!$M11484)&lt;&gt;"",TRIM(GL_Paste!$M11484),IFERROR(MID(GL_Paste!$I11484,FIND("[",GL_Paste!$I11484)+1,FIND("]",GL_Paste!$I11484)-FIND("[",GL_Paste!$I11484)-1),"")))</f>
        <v/>
      </c>
      <c r="D11487">
        <f>IF(GL_Paste!$B11484="","",IFERROR(INDEX(DeptName,MATCH($C11487,DeptTag,0)),"UNALLOCATED"))</f>
        <v/>
      </c>
      <c r="E11487">
        <f>IF(GL_Paste!$B11484="","",IFERROR(INDEX(AcctCat,MATCH(GL_Paste!$B11484&amp;"",AcctCode,0)),"UNKNOWN"))</f>
        <v/>
      </c>
      <c r="F11487">
        <f>IF(GL_Paste!$B11484="","",IFERROR(INDEX(AcctSub,MATCH(GL_Paste!$B11484&amp;"",AcctCode,0)),"UNKNOWN"))</f>
        <v/>
      </c>
    </row>
    <row r="11488">
      <c r="A11488" s="40">
        <f>IF(GL_Paste!$B11485="","",N(GL_Paste!$H11485)-N(GL_Paste!$G11485))</f>
        <v/>
      </c>
      <c r="B11488" s="43">
        <f>IF(GL_Paste!$B11485="","",DATE(YEAR(GL_Paste!$E11485),MONTH(GL_Paste!$E11485),1))</f>
        <v/>
      </c>
      <c r="C11488">
        <f>IF(GL_Paste!$B11485="","",IF(TRIM(GL_Paste!$M11485)&lt;&gt;"",TRIM(GL_Paste!$M11485),IFERROR(MID(GL_Paste!$I11485,FIND("[",GL_Paste!$I11485)+1,FIND("]",GL_Paste!$I11485)-FIND("[",GL_Paste!$I11485)-1),"")))</f>
        <v/>
      </c>
      <c r="D11488">
        <f>IF(GL_Paste!$B11485="","",IFERROR(INDEX(DeptName,MATCH($C11488,DeptTag,0)),"UNALLOCATED"))</f>
        <v/>
      </c>
      <c r="E11488">
        <f>IF(GL_Paste!$B11485="","",IFERROR(INDEX(AcctCat,MATCH(GL_Paste!$B11485&amp;"",AcctCode,0)),"UNKNOWN"))</f>
        <v/>
      </c>
      <c r="F11488">
        <f>IF(GL_Paste!$B11485="","",IFERROR(INDEX(AcctSub,MATCH(GL_Paste!$B11485&amp;"",AcctCode,0)),"UNKNOWN"))</f>
        <v/>
      </c>
    </row>
    <row r="11489">
      <c r="A11489" s="40">
        <f>IF(GL_Paste!$B11486="","",N(GL_Paste!$H11486)-N(GL_Paste!$G11486))</f>
        <v/>
      </c>
      <c r="B11489" s="43">
        <f>IF(GL_Paste!$B11486="","",DATE(YEAR(GL_Paste!$E11486),MONTH(GL_Paste!$E11486),1))</f>
        <v/>
      </c>
      <c r="C11489">
        <f>IF(GL_Paste!$B11486="","",IF(TRIM(GL_Paste!$M11486)&lt;&gt;"",TRIM(GL_Paste!$M11486),IFERROR(MID(GL_Paste!$I11486,FIND("[",GL_Paste!$I11486)+1,FIND("]",GL_Paste!$I11486)-FIND("[",GL_Paste!$I11486)-1),"")))</f>
        <v/>
      </c>
      <c r="D11489">
        <f>IF(GL_Paste!$B11486="","",IFERROR(INDEX(DeptName,MATCH($C11489,DeptTag,0)),"UNALLOCATED"))</f>
        <v/>
      </c>
      <c r="E11489">
        <f>IF(GL_Paste!$B11486="","",IFERROR(INDEX(AcctCat,MATCH(GL_Paste!$B11486&amp;"",AcctCode,0)),"UNKNOWN"))</f>
        <v/>
      </c>
      <c r="F11489">
        <f>IF(GL_Paste!$B11486="","",IFERROR(INDEX(AcctSub,MATCH(GL_Paste!$B11486&amp;"",AcctCode,0)),"UNKNOWN"))</f>
        <v/>
      </c>
    </row>
    <row r="11490">
      <c r="A11490" s="40">
        <f>IF(GL_Paste!$B11487="","",N(GL_Paste!$H11487)-N(GL_Paste!$G11487))</f>
        <v/>
      </c>
      <c r="B11490" s="43">
        <f>IF(GL_Paste!$B11487="","",DATE(YEAR(GL_Paste!$E11487),MONTH(GL_Paste!$E11487),1))</f>
        <v/>
      </c>
      <c r="C11490">
        <f>IF(GL_Paste!$B11487="","",IF(TRIM(GL_Paste!$M11487)&lt;&gt;"",TRIM(GL_Paste!$M11487),IFERROR(MID(GL_Paste!$I11487,FIND("[",GL_Paste!$I11487)+1,FIND("]",GL_Paste!$I11487)-FIND("[",GL_Paste!$I11487)-1),"")))</f>
        <v/>
      </c>
      <c r="D11490">
        <f>IF(GL_Paste!$B11487="","",IFERROR(INDEX(DeptName,MATCH($C11490,DeptTag,0)),"UNALLOCATED"))</f>
        <v/>
      </c>
      <c r="E11490">
        <f>IF(GL_Paste!$B11487="","",IFERROR(INDEX(AcctCat,MATCH(GL_Paste!$B11487&amp;"",AcctCode,0)),"UNKNOWN"))</f>
        <v/>
      </c>
      <c r="F11490">
        <f>IF(GL_Paste!$B11487="","",IFERROR(INDEX(AcctSub,MATCH(GL_Paste!$B11487&amp;"",AcctCode,0)),"UNKNOWN"))</f>
        <v/>
      </c>
    </row>
    <row r="11491">
      <c r="A11491" s="40">
        <f>IF(GL_Paste!$B11488="","",N(GL_Paste!$H11488)-N(GL_Paste!$G11488))</f>
        <v/>
      </c>
      <c r="B11491" s="43">
        <f>IF(GL_Paste!$B11488="","",DATE(YEAR(GL_Paste!$E11488),MONTH(GL_Paste!$E11488),1))</f>
        <v/>
      </c>
      <c r="C11491">
        <f>IF(GL_Paste!$B11488="","",IF(TRIM(GL_Paste!$M11488)&lt;&gt;"",TRIM(GL_Paste!$M11488),IFERROR(MID(GL_Paste!$I11488,FIND("[",GL_Paste!$I11488)+1,FIND("]",GL_Paste!$I11488)-FIND("[",GL_Paste!$I11488)-1),"")))</f>
        <v/>
      </c>
      <c r="D11491">
        <f>IF(GL_Paste!$B11488="","",IFERROR(INDEX(DeptName,MATCH($C11491,DeptTag,0)),"UNALLOCATED"))</f>
        <v/>
      </c>
      <c r="E11491">
        <f>IF(GL_Paste!$B11488="","",IFERROR(INDEX(AcctCat,MATCH(GL_Paste!$B11488&amp;"",AcctCode,0)),"UNKNOWN"))</f>
        <v/>
      </c>
      <c r="F11491">
        <f>IF(GL_Paste!$B11488="","",IFERROR(INDEX(AcctSub,MATCH(GL_Paste!$B11488&amp;"",AcctCode,0)),"UNKNOWN"))</f>
        <v/>
      </c>
    </row>
    <row r="11492">
      <c r="A11492" s="40">
        <f>IF(GL_Paste!$B11489="","",N(GL_Paste!$H11489)-N(GL_Paste!$G11489))</f>
        <v/>
      </c>
      <c r="B11492" s="43">
        <f>IF(GL_Paste!$B11489="","",DATE(YEAR(GL_Paste!$E11489),MONTH(GL_Paste!$E11489),1))</f>
        <v/>
      </c>
      <c r="C11492">
        <f>IF(GL_Paste!$B11489="","",IF(TRIM(GL_Paste!$M11489)&lt;&gt;"",TRIM(GL_Paste!$M11489),IFERROR(MID(GL_Paste!$I11489,FIND("[",GL_Paste!$I11489)+1,FIND("]",GL_Paste!$I11489)-FIND("[",GL_Paste!$I11489)-1),"")))</f>
        <v/>
      </c>
      <c r="D11492">
        <f>IF(GL_Paste!$B11489="","",IFERROR(INDEX(DeptName,MATCH($C11492,DeptTag,0)),"UNALLOCATED"))</f>
        <v/>
      </c>
      <c r="E11492">
        <f>IF(GL_Paste!$B11489="","",IFERROR(INDEX(AcctCat,MATCH(GL_Paste!$B11489&amp;"",AcctCode,0)),"UNKNOWN"))</f>
        <v/>
      </c>
      <c r="F11492">
        <f>IF(GL_Paste!$B11489="","",IFERROR(INDEX(AcctSub,MATCH(GL_Paste!$B11489&amp;"",AcctCode,0)),"UNKNOWN"))</f>
        <v/>
      </c>
    </row>
    <row r="11493">
      <c r="A11493" s="40">
        <f>IF(GL_Paste!$B11490="","",N(GL_Paste!$H11490)-N(GL_Paste!$G11490))</f>
        <v/>
      </c>
      <c r="B11493" s="43">
        <f>IF(GL_Paste!$B11490="","",DATE(YEAR(GL_Paste!$E11490),MONTH(GL_Paste!$E11490),1))</f>
        <v/>
      </c>
      <c r="C11493">
        <f>IF(GL_Paste!$B11490="","",IF(TRIM(GL_Paste!$M11490)&lt;&gt;"",TRIM(GL_Paste!$M11490),IFERROR(MID(GL_Paste!$I11490,FIND("[",GL_Paste!$I11490)+1,FIND("]",GL_Paste!$I11490)-FIND("[",GL_Paste!$I11490)-1),"")))</f>
        <v/>
      </c>
      <c r="D11493">
        <f>IF(GL_Paste!$B11490="","",IFERROR(INDEX(DeptName,MATCH($C11493,DeptTag,0)),"UNALLOCATED"))</f>
        <v/>
      </c>
      <c r="E11493">
        <f>IF(GL_Paste!$B11490="","",IFERROR(INDEX(AcctCat,MATCH(GL_Paste!$B11490&amp;"",AcctCode,0)),"UNKNOWN"))</f>
        <v/>
      </c>
      <c r="F11493">
        <f>IF(GL_Paste!$B11490="","",IFERROR(INDEX(AcctSub,MATCH(GL_Paste!$B11490&amp;"",AcctCode,0)),"UNKNOWN"))</f>
        <v/>
      </c>
    </row>
    <row r="11494">
      <c r="A11494" s="40">
        <f>IF(GL_Paste!$B11491="","",N(GL_Paste!$H11491)-N(GL_Paste!$G11491))</f>
        <v/>
      </c>
      <c r="B11494" s="43">
        <f>IF(GL_Paste!$B11491="","",DATE(YEAR(GL_Paste!$E11491),MONTH(GL_Paste!$E11491),1))</f>
        <v/>
      </c>
      <c r="C11494">
        <f>IF(GL_Paste!$B11491="","",IF(TRIM(GL_Paste!$M11491)&lt;&gt;"",TRIM(GL_Paste!$M11491),IFERROR(MID(GL_Paste!$I11491,FIND("[",GL_Paste!$I11491)+1,FIND("]",GL_Paste!$I11491)-FIND("[",GL_Paste!$I11491)-1),"")))</f>
        <v/>
      </c>
      <c r="D11494">
        <f>IF(GL_Paste!$B11491="","",IFERROR(INDEX(DeptName,MATCH($C11494,DeptTag,0)),"UNALLOCATED"))</f>
        <v/>
      </c>
      <c r="E11494">
        <f>IF(GL_Paste!$B11491="","",IFERROR(INDEX(AcctCat,MATCH(GL_Paste!$B11491&amp;"",AcctCode,0)),"UNKNOWN"))</f>
        <v/>
      </c>
      <c r="F11494">
        <f>IF(GL_Paste!$B11491="","",IFERROR(INDEX(AcctSub,MATCH(GL_Paste!$B11491&amp;"",AcctCode,0)),"UNKNOWN"))</f>
        <v/>
      </c>
    </row>
    <row r="11495">
      <c r="A11495" s="40">
        <f>IF(GL_Paste!$B11492="","",N(GL_Paste!$H11492)-N(GL_Paste!$G11492))</f>
        <v/>
      </c>
      <c r="B11495" s="43">
        <f>IF(GL_Paste!$B11492="","",DATE(YEAR(GL_Paste!$E11492),MONTH(GL_Paste!$E11492),1))</f>
        <v/>
      </c>
      <c r="C11495">
        <f>IF(GL_Paste!$B11492="","",IF(TRIM(GL_Paste!$M11492)&lt;&gt;"",TRIM(GL_Paste!$M11492),IFERROR(MID(GL_Paste!$I11492,FIND("[",GL_Paste!$I11492)+1,FIND("]",GL_Paste!$I11492)-FIND("[",GL_Paste!$I11492)-1),"")))</f>
        <v/>
      </c>
      <c r="D11495">
        <f>IF(GL_Paste!$B11492="","",IFERROR(INDEX(DeptName,MATCH($C11495,DeptTag,0)),"UNALLOCATED"))</f>
        <v/>
      </c>
      <c r="E11495">
        <f>IF(GL_Paste!$B11492="","",IFERROR(INDEX(AcctCat,MATCH(GL_Paste!$B11492&amp;"",AcctCode,0)),"UNKNOWN"))</f>
        <v/>
      </c>
      <c r="F11495">
        <f>IF(GL_Paste!$B11492="","",IFERROR(INDEX(AcctSub,MATCH(GL_Paste!$B11492&amp;"",AcctCode,0)),"UNKNOWN"))</f>
        <v/>
      </c>
    </row>
    <row r="11496">
      <c r="A11496" s="40">
        <f>IF(GL_Paste!$B11493="","",N(GL_Paste!$H11493)-N(GL_Paste!$G11493))</f>
        <v/>
      </c>
      <c r="B11496" s="43">
        <f>IF(GL_Paste!$B11493="","",DATE(YEAR(GL_Paste!$E11493),MONTH(GL_Paste!$E11493),1))</f>
        <v/>
      </c>
      <c r="C11496">
        <f>IF(GL_Paste!$B11493="","",IF(TRIM(GL_Paste!$M11493)&lt;&gt;"",TRIM(GL_Paste!$M11493),IFERROR(MID(GL_Paste!$I11493,FIND("[",GL_Paste!$I11493)+1,FIND("]",GL_Paste!$I11493)-FIND("[",GL_Paste!$I11493)-1),"")))</f>
        <v/>
      </c>
      <c r="D11496">
        <f>IF(GL_Paste!$B11493="","",IFERROR(INDEX(DeptName,MATCH($C11496,DeptTag,0)),"UNALLOCATED"))</f>
        <v/>
      </c>
      <c r="E11496">
        <f>IF(GL_Paste!$B11493="","",IFERROR(INDEX(AcctCat,MATCH(GL_Paste!$B11493&amp;"",AcctCode,0)),"UNKNOWN"))</f>
        <v/>
      </c>
      <c r="F11496">
        <f>IF(GL_Paste!$B11493="","",IFERROR(INDEX(AcctSub,MATCH(GL_Paste!$B11493&amp;"",AcctCode,0)),"UNKNOWN"))</f>
        <v/>
      </c>
    </row>
    <row r="11497">
      <c r="A11497" s="40">
        <f>IF(GL_Paste!$B11494="","",N(GL_Paste!$H11494)-N(GL_Paste!$G11494))</f>
        <v/>
      </c>
      <c r="B11497" s="43">
        <f>IF(GL_Paste!$B11494="","",DATE(YEAR(GL_Paste!$E11494),MONTH(GL_Paste!$E11494),1))</f>
        <v/>
      </c>
      <c r="C11497">
        <f>IF(GL_Paste!$B11494="","",IF(TRIM(GL_Paste!$M11494)&lt;&gt;"",TRIM(GL_Paste!$M11494),IFERROR(MID(GL_Paste!$I11494,FIND("[",GL_Paste!$I11494)+1,FIND("]",GL_Paste!$I11494)-FIND("[",GL_Paste!$I11494)-1),"")))</f>
        <v/>
      </c>
      <c r="D11497">
        <f>IF(GL_Paste!$B11494="","",IFERROR(INDEX(DeptName,MATCH($C11497,DeptTag,0)),"UNALLOCATED"))</f>
        <v/>
      </c>
      <c r="E11497">
        <f>IF(GL_Paste!$B11494="","",IFERROR(INDEX(AcctCat,MATCH(GL_Paste!$B11494&amp;"",AcctCode,0)),"UNKNOWN"))</f>
        <v/>
      </c>
      <c r="F11497">
        <f>IF(GL_Paste!$B11494="","",IFERROR(INDEX(AcctSub,MATCH(GL_Paste!$B11494&amp;"",AcctCode,0)),"UNKNOWN"))</f>
        <v/>
      </c>
    </row>
    <row r="11498">
      <c r="A11498" s="40">
        <f>IF(GL_Paste!$B11495="","",N(GL_Paste!$H11495)-N(GL_Paste!$G11495))</f>
        <v/>
      </c>
      <c r="B11498" s="43">
        <f>IF(GL_Paste!$B11495="","",DATE(YEAR(GL_Paste!$E11495),MONTH(GL_Paste!$E11495),1))</f>
        <v/>
      </c>
      <c r="C11498">
        <f>IF(GL_Paste!$B11495="","",IF(TRIM(GL_Paste!$M11495)&lt;&gt;"",TRIM(GL_Paste!$M11495),IFERROR(MID(GL_Paste!$I11495,FIND("[",GL_Paste!$I11495)+1,FIND("]",GL_Paste!$I11495)-FIND("[",GL_Paste!$I11495)-1),"")))</f>
        <v/>
      </c>
      <c r="D11498">
        <f>IF(GL_Paste!$B11495="","",IFERROR(INDEX(DeptName,MATCH($C11498,DeptTag,0)),"UNALLOCATED"))</f>
        <v/>
      </c>
      <c r="E11498">
        <f>IF(GL_Paste!$B11495="","",IFERROR(INDEX(AcctCat,MATCH(GL_Paste!$B11495&amp;"",AcctCode,0)),"UNKNOWN"))</f>
        <v/>
      </c>
      <c r="F11498">
        <f>IF(GL_Paste!$B11495="","",IFERROR(INDEX(AcctSub,MATCH(GL_Paste!$B11495&amp;"",AcctCode,0)),"UNKNOWN"))</f>
        <v/>
      </c>
    </row>
    <row r="11499">
      <c r="A11499" s="40">
        <f>IF(GL_Paste!$B11496="","",N(GL_Paste!$H11496)-N(GL_Paste!$G11496))</f>
        <v/>
      </c>
      <c r="B11499" s="43">
        <f>IF(GL_Paste!$B11496="","",DATE(YEAR(GL_Paste!$E11496),MONTH(GL_Paste!$E11496),1))</f>
        <v/>
      </c>
      <c r="C11499">
        <f>IF(GL_Paste!$B11496="","",IF(TRIM(GL_Paste!$M11496)&lt;&gt;"",TRIM(GL_Paste!$M11496),IFERROR(MID(GL_Paste!$I11496,FIND("[",GL_Paste!$I11496)+1,FIND("]",GL_Paste!$I11496)-FIND("[",GL_Paste!$I11496)-1),"")))</f>
        <v/>
      </c>
      <c r="D11499">
        <f>IF(GL_Paste!$B11496="","",IFERROR(INDEX(DeptName,MATCH($C11499,DeptTag,0)),"UNALLOCATED"))</f>
        <v/>
      </c>
      <c r="E11499">
        <f>IF(GL_Paste!$B11496="","",IFERROR(INDEX(AcctCat,MATCH(GL_Paste!$B11496&amp;"",AcctCode,0)),"UNKNOWN"))</f>
        <v/>
      </c>
      <c r="F11499">
        <f>IF(GL_Paste!$B11496="","",IFERROR(INDEX(AcctSub,MATCH(GL_Paste!$B11496&amp;"",AcctCode,0)),"UNKNOWN"))</f>
        <v/>
      </c>
    </row>
    <row r="11500">
      <c r="A11500" s="40">
        <f>IF(GL_Paste!$B11497="","",N(GL_Paste!$H11497)-N(GL_Paste!$G11497))</f>
        <v/>
      </c>
      <c r="B11500" s="43">
        <f>IF(GL_Paste!$B11497="","",DATE(YEAR(GL_Paste!$E11497),MONTH(GL_Paste!$E11497),1))</f>
        <v/>
      </c>
      <c r="C11500">
        <f>IF(GL_Paste!$B11497="","",IF(TRIM(GL_Paste!$M11497)&lt;&gt;"",TRIM(GL_Paste!$M11497),IFERROR(MID(GL_Paste!$I11497,FIND("[",GL_Paste!$I11497)+1,FIND("]",GL_Paste!$I11497)-FIND("[",GL_Paste!$I11497)-1),"")))</f>
        <v/>
      </c>
      <c r="D11500">
        <f>IF(GL_Paste!$B11497="","",IFERROR(INDEX(DeptName,MATCH($C11500,DeptTag,0)),"UNALLOCATED"))</f>
        <v/>
      </c>
      <c r="E11500">
        <f>IF(GL_Paste!$B11497="","",IFERROR(INDEX(AcctCat,MATCH(GL_Paste!$B11497&amp;"",AcctCode,0)),"UNKNOWN"))</f>
        <v/>
      </c>
      <c r="F11500">
        <f>IF(GL_Paste!$B11497="","",IFERROR(INDEX(AcctSub,MATCH(GL_Paste!$B11497&amp;"",AcctCode,0)),"UNKNOWN"))</f>
        <v/>
      </c>
    </row>
    <row r="11501">
      <c r="A11501" s="40">
        <f>IF(GL_Paste!$B11498="","",N(GL_Paste!$H11498)-N(GL_Paste!$G11498))</f>
        <v/>
      </c>
      <c r="B11501" s="43">
        <f>IF(GL_Paste!$B11498="","",DATE(YEAR(GL_Paste!$E11498),MONTH(GL_Paste!$E11498),1))</f>
        <v/>
      </c>
      <c r="C11501">
        <f>IF(GL_Paste!$B11498="","",IF(TRIM(GL_Paste!$M11498)&lt;&gt;"",TRIM(GL_Paste!$M11498),IFERROR(MID(GL_Paste!$I11498,FIND("[",GL_Paste!$I11498)+1,FIND("]",GL_Paste!$I11498)-FIND("[",GL_Paste!$I11498)-1),"")))</f>
        <v/>
      </c>
      <c r="D11501">
        <f>IF(GL_Paste!$B11498="","",IFERROR(INDEX(DeptName,MATCH($C11501,DeptTag,0)),"UNALLOCATED"))</f>
        <v/>
      </c>
      <c r="E11501">
        <f>IF(GL_Paste!$B11498="","",IFERROR(INDEX(AcctCat,MATCH(GL_Paste!$B11498&amp;"",AcctCode,0)),"UNKNOWN"))</f>
        <v/>
      </c>
      <c r="F11501">
        <f>IF(GL_Paste!$B11498="","",IFERROR(INDEX(AcctSub,MATCH(GL_Paste!$B11498&amp;"",AcctCode,0)),"UNKNOWN"))</f>
        <v/>
      </c>
    </row>
    <row r="11502">
      <c r="A11502" s="40">
        <f>IF(GL_Paste!$B11499="","",N(GL_Paste!$H11499)-N(GL_Paste!$G11499))</f>
        <v/>
      </c>
      <c r="B11502" s="43">
        <f>IF(GL_Paste!$B11499="","",DATE(YEAR(GL_Paste!$E11499),MONTH(GL_Paste!$E11499),1))</f>
        <v/>
      </c>
      <c r="C11502">
        <f>IF(GL_Paste!$B11499="","",IF(TRIM(GL_Paste!$M11499)&lt;&gt;"",TRIM(GL_Paste!$M11499),IFERROR(MID(GL_Paste!$I11499,FIND("[",GL_Paste!$I11499)+1,FIND("]",GL_Paste!$I11499)-FIND("[",GL_Paste!$I11499)-1),"")))</f>
        <v/>
      </c>
      <c r="D11502">
        <f>IF(GL_Paste!$B11499="","",IFERROR(INDEX(DeptName,MATCH($C11502,DeptTag,0)),"UNALLOCATED"))</f>
        <v/>
      </c>
      <c r="E11502">
        <f>IF(GL_Paste!$B11499="","",IFERROR(INDEX(AcctCat,MATCH(GL_Paste!$B11499&amp;"",AcctCode,0)),"UNKNOWN"))</f>
        <v/>
      </c>
      <c r="F11502">
        <f>IF(GL_Paste!$B11499="","",IFERROR(INDEX(AcctSub,MATCH(GL_Paste!$B11499&amp;"",AcctCode,0)),"UNKNOWN"))</f>
        <v/>
      </c>
    </row>
    <row r="11503">
      <c r="A11503" s="40">
        <f>IF(GL_Paste!$B11500="","",N(GL_Paste!$H11500)-N(GL_Paste!$G11500))</f>
        <v/>
      </c>
      <c r="B11503" s="43">
        <f>IF(GL_Paste!$B11500="","",DATE(YEAR(GL_Paste!$E11500),MONTH(GL_Paste!$E11500),1))</f>
        <v/>
      </c>
      <c r="C11503">
        <f>IF(GL_Paste!$B11500="","",IF(TRIM(GL_Paste!$M11500)&lt;&gt;"",TRIM(GL_Paste!$M11500),IFERROR(MID(GL_Paste!$I11500,FIND("[",GL_Paste!$I11500)+1,FIND("]",GL_Paste!$I11500)-FIND("[",GL_Paste!$I11500)-1),"")))</f>
        <v/>
      </c>
      <c r="D11503">
        <f>IF(GL_Paste!$B11500="","",IFERROR(INDEX(DeptName,MATCH($C11503,DeptTag,0)),"UNALLOCATED"))</f>
        <v/>
      </c>
      <c r="E11503">
        <f>IF(GL_Paste!$B11500="","",IFERROR(INDEX(AcctCat,MATCH(GL_Paste!$B11500&amp;"",AcctCode,0)),"UNKNOWN"))</f>
        <v/>
      </c>
      <c r="F11503">
        <f>IF(GL_Paste!$B11500="","",IFERROR(INDEX(AcctSub,MATCH(GL_Paste!$B11500&amp;"",AcctCode,0)),"UNKNOWN"))</f>
        <v/>
      </c>
    </row>
    <row r="11504">
      <c r="A11504" s="40">
        <f>IF(GL_Paste!$B11501="","",N(GL_Paste!$H11501)-N(GL_Paste!$G11501))</f>
        <v/>
      </c>
      <c r="B11504" s="43">
        <f>IF(GL_Paste!$B11501="","",DATE(YEAR(GL_Paste!$E11501),MONTH(GL_Paste!$E11501),1))</f>
        <v/>
      </c>
      <c r="C11504">
        <f>IF(GL_Paste!$B11501="","",IF(TRIM(GL_Paste!$M11501)&lt;&gt;"",TRIM(GL_Paste!$M11501),IFERROR(MID(GL_Paste!$I11501,FIND("[",GL_Paste!$I11501)+1,FIND("]",GL_Paste!$I11501)-FIND("[",GL_Paste!$I11501)-1),"")))</f>
        <v/>
      </c>
      <c r="D11504">
        <f>IF(GL_Paste!$B11501="","",IFERROR(INDEX(DeptName,MATCH($C11504,DeptTag,0)),"UNALLOCATED"))</f>
        <v/>
      </c>
      <c r="E11504">
        <f>IF(GL_Paste!$B11501="","",IFERROR(INDEX(AcctCat,MATCH(GL_Paste!$B11501&amp;"",AcctCode,0)),"UNKNOWN"))</f>
        <v/>
      </c>
      <c r="F11504">
        <f>IF(GL_Paste!$B11501="","",IFERROR(INDEX(AcctSub,MATCH(GL_Paste!$B11501&amp;"",AcctCode,0)),"UNKNOWN"))</f>
        <v/>
      </c>
    </row>
    <row r="11505">
      <c r="A11505" s="40">
        <f>IF(GL_Paste!$B11502="","",N(GL_Paste!$H11502)-N(GL_Paste!$G11502))</f>
        <v/>
      </c>
      <c r="B11505" s="43">
        <f>IF(GL_Paste!$B11502="","",DATE(YEAR(GL_Paste!$E11502),MONTH(GL_Paste!$E11502),1))</f>
        <v/>
      </c>
      <c r="C11505">
        <f>IF(GL_Paste!$B11502="","",IF(TRIM(GL_Paste!$M11502)&lt;&gt;"",TRIM(GL_Paste!$M11502),IFERROR(MID(GL_Paste!$I11502,FIND("[",GL_Paste!$I11502)+1,FIND("]",GL_Paste!$I11502)-FIND("[",GL_Paste!$I11502)-1),"")))</f>
        <v/>
      </c>
      <c r="D11505">
        <f>IF(GL_Paste!$B11502="","",IFERROR(INDEX(DeptName,MATCH($C11505,DeptTag,0)),"UNALLOCATED"))</f>
        <v/>
      </c>
      <c r="E11505">
        <f>IF(GL_Paste!$B11502="","",IFERROR(INDEX(AcctCat,MATCH(GL_Paste!$B11502&amp;"",AcctCode,0)),"UNKNOWN"))</f>
        <v/>
      </c>
      <c r="F11505">
        <f>IF(GL_Paste!$B11502="","",IFERROR(INDEX(AcctSub,MATCH(GL_Paste!$B11502&amp;"",AcctCode,0)),"UNKNOWN"))</f>
        <v/>
      </c>
    </row>
    <row r="11506">
      <c r="A11506" s="40">
        <f>IF(GL_Paste!$B11503="","",N(GL_Paste!$H11503)-N(GL_Paste!$G11503))</f>
        <v/>
      </c>
      <c r="B11506" s="43">
        <f>IF(GL_Paste!$B11503="","",DATE(YEAR(GL_Paste!$E11503),MONTH(GL_Paste!$E11503),1))</f>
        <v/>
      </c>
      <c r="C11506">
        <f>IF(GL_Paste!$B11503="","",IF(TRIM(GL_Paste!$M11503)&lt;&gt;"",TRIM(GL_Paste!$M11503),IFERROR(MID(GL_Paste!$I11503,FIND("[",GL_Paste!$I11503)+1,FIND("]",GL_Paste!$I11503)-FIND("[",GL_Paste!$I11503)-1),"")))</f>
        <v/>
      </c>
      <c r="D11506">
        <f>IF(GL_Paste!$B11503="","",IFERROR(INDEX(DeptName,MATCH($C11506,DeptTag,0)),"UNALLOCATED"))</f>
        <v/>
      </c>
      <c r="E11506">
        <f>IF(GL_Paste!$B11503="","",IFERROR(INDEX(AcctCat,MATCH(GL_Paste!$B11503&amp;"",AcctCode,0)),"UNKNOWN"))</f>
        <v/>
      </c>
      <c r="F11506">
        <f>IF(GL_Paste!$B11503="","",IFERROR(INDEX(AcctSub,MATCH(GL_Paste!$B11503&amp;"",AcctCode,0)),"UNKNOWN"))</f>
        <v/>
      </c>
    </row>
    <row r="11507">
      <c r="A11507" s="40">
        <f>IF(GL_Paste!$B11504="","",N(GL_Paste!$H11504)-N(GL_Paste!$G11504))</f>
        <v/>
      </c>
      <c r="B11507" s="43">
        <f>IF(GL_Paste!$B11504="","",DATE(YEAR(GL_Paste!$E11504),MONTH(GL_Paste!$E11504),1))</f>
        <v/>
      </c>
      <c r="C11507">
        <f>IF(GL_Paste!$B11504="","",IF(TRIM(GL_Paste!$M11504)&lt;&gt;"",TRIM(GL_Paste!$M11504),IFERROR(MID(GL_Paste!$I11504,FIND("[",GL_Paste!$I11504)+1,FIND("]",GL_Paste!$I11504)-FIND("[",GL_Paste!$I11504)-1),"")))</f>
        <v/>
      </c>
      <c r="D11507">
        <f>IF(GL_Paste!$B11504="","",IFERROR(INDEX(DeptName,MATCH($C11507,DeptTag,0)),"UNALLOCATED"))</f>
        <v/>
      </c>
      <c r="E11507">
        <f>IF(GL_Paste!$B11504="","",IFERROR(INDEX(AcctCat,MATCH(GL_Paste!$B11504&amp;"",AcctCode,0)),"UNKNOWN"))</f>
        <v/>
      </c>
      <c r="F11507">
        <f>IF(GL_Paste!$B11504="","",IFERROR(INDEX(AcctSub,MATCH(GL_Paste!$B11504&amp;"",AcctCode,0)),"UNKNOWN"))</f>
        <v/>
      </c>
    </row>
    <row r="11508">
      <c r="A11508" s="40">
        <f>IF(GL_Paste!$B11505="","",N(GL_Paste!$H11505)-N(GL_Paste!$G11505))</f>
        <v/>
      </c>
      <c r="B11508" s="43">
        <f>IF(GL_Paste!$B11505="","",DATE(YEAR(GL_Paste!$E11505),MONTH(GL_Paste!$E11505),1))</f>
        <v/>
      </c>
      <c r="C11508">
        <f>IF(GL_Paste!$B11505="","",IF(TRIM(GL_Paste!$M11505)&lt;&gt;"",TRIM(GL_Paste!$M11505),IFERROR(MID(GL_Paste!$I11505,FIND("[",GL_Paste!$I11505)+1,FIND("]",GL_Paste!$I11505)-FIND("[",GL_Paste!$I11505)-1),"")))</f>
        <v/>
      </c>
      <c r="D11508">
        <f>IF(GL_Paste!$B11505="","",IFERROR(INDEX(DeptName,MATCH($C11508,DeptTag,0)),"UNALLOCATED"))</f>
        <v/>
      </c>
      <c r="E11508">
        <f>IF(GL_Paste!$B11505="","",IFERROR(INDEX(AcctCat,MATCH(GL_Paste!$B11505&amp;"",AcctCode,0)),"UNKNOWN"))</f>
        <v/>
      </c>
      <c r="F11508">
        <f>IF(GL_Paste!$B11505="","",IFERROR(INDEX(AcctSub,MATCH(GL_Paste!$B11505&amp;"",AcctCode,0)),"UNKNOWN"))</f>
        <v/>
      </c>
    </row>
    <row r="11509">
      <c r="A11509" s="40">
        <f>IF(GL_Paste!$B11506="","",N(GL_Paste!$H11506)-N(GL_Paste!$G11506))</f>
        <v/>
      </c>
      <c r="B11509" s="43">
        <f>IF(GL_Paste!$B11506="","",DATE(YEAR(GL_Paste!$E11506),MONTH(GL_Paste!$E11506),1))</f>
        <v/>
      </c>
      <c r="C11509">
        <f>IF(GL_Paste!$B11506="","",IF(TRIM(GL_Paste!$M11506)&lt;&gt;"",TRIM(GL_Paste!$M11506),IFERROR(MID(GL_Paste!$I11506,FIND("[",GL_Paste!$I11506)+1,FIND("]",GL_Paste!$I11506)-FIND("[",GL_Paste!$I11506)-1),"")))</f>
        <v/>
      </c>
      <c r="D11509">
        <f>IF(GL_Paste!$B11506="","",IFERROR(INDEX(DeptName,MATCH($C11509,DeptTag,0)),"UNALLOCATED"))</f>
        <v/>
      </c>
      <c r="E11509">
        <f>IF(GL_Paste!$B11506="","",IFERROR(INDEX(AcctCat,MATCH(GL_Paste!$B11506&amp;"",AcctCode,0)),"UNKNOWN"))</f>
        <v/>
      </c>
      <c r="F11509">
        <f>IF(GL_Paste!$B11506="","",IFERROR(INDEX(AcctSub,MATCH(GL_Paste!$B11506&amp;"",AcctCode,0)),"UNKNOWN"))</f>
        <v/>
      </c>
    </row>
    <row r="11510">
      <c r="A11510" s="40">
        <f>IF(GL_Paste!$B11507="","",N(GL_Paste!$H11507)-N(GL_Paste!$G11507))</f>
        <v/>
      </c>
      <c r="B11510" s="43">
        <f>IF(GL_Paste!$B11507="","",DATE(YEAR(GL_Paste!$E11507),MONTH(GL_Paste!$E11507),1))</f>
        <v/>
      </c>
      <c r="C11510">
        <f>IF(GL_Paste!$B11507="","",IF(TRIM(GL_Paste!$M11507)&lt;&gt;"",TRIM(GL_Paste!$M11507),IFERROR(MID(GL_Paste!$I11507,FIND("[",GL_Paste!$I11507)+1,FIND("]",GL_Paste!$I11507)-FIND("[",GL_Paste!$I11507)-1),"")))</f>
        <v/>
      </c>
      <c r="D11510">
        <f>IF(GL_Paste!$B11507="","",IFERROR(INDEX(DeptName,MATCH($C11510,DeptTag,0)),"UNALLOCATED"))</f>
        <v/>
      </c>
      <c r="E11510">
        <f>IF(GL_Paste!$B11507="","",IFERROR(INDEX(AcctCat,MATCH(GL_Paste!$B11507&amp;"",AcctCode,0)),"UNKNOWN"))</f>
        <v/>
      </c>
      <c r="F11510">
        <f>IF(GL_Paste!$B11507="","",IFERROR(INDEX(AcctSub,MATCH(GL_Paste!$B11507&amp;"",AcctCode,0)),"UNKNOWN"))</f>
        <v/>
      </c>
    </row>
    <row r="11511">
      <c r="A11511" s="40">
        <f>IF(GL_Paste!$B11508="","",N(GL_Paste!$H11508)-N(GL_Paste!$G11508))</f>
        <v/>
      </c>
      <c r="B11511" s="43">
        <f>IF(GL_Paste!$B11508="","",DATE(YEAR(GL_Paste!$E11508),MONTH(GL_Paste!$E11508),1))</f>
        <v/>
      </c>
      <c r="C11511">
        <f>IF(GL_Paste!$B11508="","",IF(TRIM(GL_Paste!$M11508)&lt;&gt;"",TRIM(GL_Paste!$M11508),IFERROR(MID(GL_Paste!$I11508,FIND("[",GL_Paste!$I11508)+1,FIND("]",GL_Paste!$I11508)-FIND("[",GL_Paste!$I11508)-1),"")))</f>
        <v/>
      </c>
      <c r="D11511">
        <f>IF(GL_Paste!$B11508="","",IFERROR(INDEX(DeptName,MATCH($C11511,DeptTag,0)),"UNALLOCATED"))</f>
        <v/>
      </c>
      <c r="E11511">
        <f>IF(GL_Paste!$B11508="","",IFERROR(INDEX(AcctCat,MATCH(GL_Paste!$B11508&amp;"",AcctCode,0)),"UNKNOWN"))</f>
        <v/>
      </c>
      <c r="F11511">
        <f>IF(GL_Paste!$B11508="","",IFERROR(INDEX(AcctSub,MATCH(GL_Paste!$B11508&amp;"",AcctCode,0)),"UNKNOWN"))</f>
        <v/>
      </c>
    </row>
    <row r="11512">
      <c r="A11512" s="40">
        <f>IF(GL_Paste!$B11509="","",N(GL_Paste!$H11509)-N(GL_Paste!$G11509))</f>
        <v/>
      </c>
      <c r="B11512" s="43">
        <f>IF(GL_Paste!$B11509="","",DATE(YEAR(GL_Paste!$E11509),MONTH(GL_Paste!$E11509),1))</f>
        <v/>
      </c>
      <c r="C11512">
        <f>IF(GL_Paste!$B11509="","",IF(TRIM(GL_Paste!$M11509)&lt;&gt;"",TRIM(GL_Paste!$M11509),IFERROR(MID(GL_Paste!$I11509,FIND("[",GL_Paste!$I11509)+1,FIND("]",GL_Paste!$I11509)-FIND("[",GL_Paste!$I11509)-1),"")))</f>
        <v/>
      </c>
      <c r="D11512">
        <f>IF(GL_Paste!$B11509="","",IFERROR(INDEX(DeptName,MATCH($C11512,DeptTag,0)),"UNALLOCATED"))</f>
        <v/>
      </c>
      <c r="E11512">
        <f>IF(GL_Paste!$B11509="","",IFERROR(INDEX(AcctCat,MATCH(GL_Paste!$B11509&amp;"",AcctCode,0)),"UNKNOWN"))</f>
        <v/>
      </c>
      <c r="F11512">
        <f>IF(GL_Paste!$B11509="","",IFERROR(INDEX(AcctSub,MATCH(GL_Paste!$B11509&amp;"",AcctCode,0)),"UNKNOWN"))</f>
        <v/>
      </c>
    </row>
    <row r="11513">
      <c r="A11513" s="40">
        <f>IF(GL_Paste!$B11510="","",N(GL_Paste!$H11510)-N(GL_Paste!$G11510))</f>
        <v/>
      </c>
      <c r="B11513" s="43">
        <f>IF(GL_Paste!$B11510="","",DATE(YEAR(GL_Paste!$E11510),MONTH(GL_Paste!$E11510),1))</f>
        <v/>
      </c>
      <c r="C11513">
        <f>IF(GL_Paste!$B11510="","",IF(TRIM(GL_Paste!$M11510)&lt;&gt;"",TRIM(GL_Paste!$M11510),IFERROR(MID(GL_Paste!$I11510,FIND("[",GL_Paste!$I11510)+1,FIND("]",GL_Paste!$I11510)-FIND("[",GL_Paste!$I11510)-1),"")))</f>
        <v/>
      </c>
      <c r="D11513">
        <f>IF(GL_Paste!$B11510="","",IFERROR(INDEX(DeptName,MATCH($C11513,DeptTag,0)),"UNALLOCATED"))</f>
        <v/>
      </c>
      <c r="E11513">
        <f>IF(GL_Paste!$B11510="","",IFERROR(INDEX(AcctCat,MATCH(GL_Paste!$B11510&amp;"",AcctCode,0)),"UNKNOWN"))</f>
        <v/>
      </c>
      <c r="F11513">
        <f>IF(GL_Paste!$B11510="","",IFERROR(INDEX(AcctSub,MATCH(GL_Paste!$B11510&amp;"",AcctCode,0)),"UNKNOWN"))</f>
        <v/>
      </c>
    </row>
    <row r="11514">
      <c r="A11514" s="40">
        <f>IF(GL_Paste!$B11511="","",N(GL_Paste!$H11511)-N(GL_Paste!$G11511))</f>
        <v/>
      </c>
      <c r="B11514" s="43">
        <f>IF(GL_Paste!$B11511="","",DATE(YEAR(GL_Paste!$E11511),MONTH(GL_Paste!$E11511),1))</f>
        <v/>
      </c>
      <c r="C11514">
        <f>IF(GL_Paste!$B11511="","",IF(TRIM(GL_Paste!$M11511)&lt;&gt;"",TRIM(GL_Paste!$M11511),IFERROR(MID(GL_Paste!$I11511,FIND("[",GL_Paste!$I11511)+1,FIND("]",GL_Paste!$I11511)-FIND("[",GL_Paste!$I11511)-1),"")))</f>
        <v/>
      </c>
      <c r="D11514">
        <f>IF(GL_Paste!$B11511="","",IFERROR(INDEX(DeptName,MATCH($C11514,DeptTag,0)),"UNALLOCATED"))</f>
        <v/>
      </c>
      <c r="E11514">
        <f>IF(GL_Paste!$B11511="","",IFERROR(INDEX(AcctCat,MATCH(GL_Paste!$B11511&amp;"",AcctCode,0)),"UNKNOWN"))</f>
        <v/>
      </c>
      <c r="F11514">
        <f>IF(GL_Paste!$B11511="","",IFERROR(INDEX(AcctSub,MATCH(GL_Paste!$B11511&amp;"",AcctCode,0)),"UNKNOWN"))</f>
        <v/>
      </c>
    </row>
    <row r="11515">
      <c r="A11515" s="40">
        <f>IF(GL_Paste!$B11512="","",N(GL_Paste!$H11512)-N(GL_Paste!$G11512))</f>
        <v/>
      </c>
      <c r="B11515" s="43">
        <f>IF(GL_Paste!$B11512="","",DATE(YEAR(GL_Paste!$E11512),MONTH(GL_Paste!$E11512),1))</f>
        <v/>
      </c>
      <c r="C11515">
        <f>IF(GL_Paste!$B11512="","",IF(TRIM(GL_Paste!$M11512)&lt;&gt;"",TRIM(GL_Paste!$M11512),IFERROR(MID(GL_Paste!$I11512,FIND("[",GL_Paste!$I11512)+1,FIND("]",GL_Paste!$I11512)-FIND("[",GL_Paste!$I11512)-1),"")))</f>
        <v/>
      </c>
      <c r="D11515">
        <f>IF(GL_Paste!$B11512="","",IFERROR(INDEX(DeptName,MATCH($C11515,DeptTag,0)),"UNALLOCATED"))</f>
        <v/>
      </c>
      <c r="E11515">
        <f>IF(GL_Paste!$B11512="","",IFERROR(INDEX(AcctCat,MATCH(GL_Paste!$B11512&amp;"",AcctCode,0)),"UNKNOWN"))</f>
        <v/>
      </c>
      <c r="F11515">
        <f>IF(GL_Paste!$B11512="","",IFERROR(INDEX(AcctSub,MATCH(GL_Paste!$B11512&amp;"",AcctCode,0)),"UNKNOWN"))</f>
        <v/>
      </c>
    </row>
    <row r="11516">
      <c r="A11516" s="40">
        <f>IF(GL_Paste!$B11513="","",N(GL_Paste!$H11513)-N(GL_Paste!$G11513))</f>
        <v/>
      </c>
      <c r="B11516" s="43">
        <f>IF(GL_Paste!$B11513="","",DATE(YEAR(GL_Paste!$E11513),MONTH(GL_Paste!$E11513),1))</f>
        <v/>
      </c>
      <c r="C11516">
        <f>IF(GL_Paste!$B11513="","",IF(TRIM(GL_Paste!$M11513)&lt;&gt;"",TRIM(GL_Paste!$M11513),IFERROR(MID(GL_Paste!$I11513,FIND("[",GL_Paste!$I11513)+1,FIND("]",GL_Paste!$I11513)-FIND("[",GL_Paste!$I11513)-1),"")))</f>
        <v/>
      </c>
      <c r="D11516">
        <f>IF(GL_Paste!$B11513="","",IFERROR(INDEX(DeptName,MATCH($C11516,DeptTag,0)),"UNALLOCATED"))</f>
        <v/>
      </c>
      <c r="E11516">
        <f>IF(GL_Paste!$B11513="","",IFERROR(INDEX(AcctCat,MATCH(GL_Paste!$B11513&amp;"",AcctCode,0)),"UNKNOWN"))</f>
        <v/>
      </c>
      <c r="F11516">
        <f>IF(GL_Paste!$B11513="","",IFERROR(INDEX(AcctSub,MATCH(GL_Paste!$B11513&amp;"",AcctCode,0)),"UNKNOWN"))</f>
        <v/>
      </c>
    </row>
    <row r="11517">
      <c r="A11517" s="40">
        <f>IF(GL_Paste!$B11514="","",N(GL_Paste!$H11514)-N(GL_Paste!$G11514))</f>
        <v/>
      </c>
      <c r="B11517" s="43">
        <f>IF(GL_Paste!$B11514="","",DATE(YEAR(GL_Paste!$E11514),MONTH(GL_Paste!$E11514),1))</f>
        <v/>
      </c>
      <c r="C11517">
        <f>IF(GL_Paste!$B11514="","",IF(TRIM(GL_Paste!$M11514)&lt;&gt;"",TRIM(GL_Paste!$M11514),IFERROR(MID(GL_Paste!$I11514,FIND("[",GL_Paste!$I11514)+1,FIND("]",GL_Paste!$I11514)-FIND("[",GL_Paste!$I11514)-1),"")))</f>
        <v/>
      </c>
      <c r="D11517">
        <f>IF(GL_Paste!$B11514="","",IFERROR(INDEX(DeptName,MATCH($C11517,DeptTag,0)),"UNALLOCATED"))</f>
        <v/>
      </c>
      <c r="E11517">
        <f>IF(GL_Paste!$B11514="","",IFERROR(INDEX(AcctCat,MATCH(GL_Paste!$B11514&amp;"",AcctCode,0)),"UNKNOWN"))</f>
        <v/>
      </c>
      <c r="F11517">
        <f>IF(GL_Paste!$B11514="","",IFERROR(INDEX(AcctSub,MATCH(GL_Paste!$B11514&amp;"",AcctCode,0)),"UNKNOWN"))</f>
        <v/>
      </c>
    </row>
    <row r="11518">
      <c r="A11518" s="40">
        <f>IF(GL_Paste!$B11515="","",N(GL_Paste!$H11515)-N(GL_Paste!$G11515))</f>
        <v/>
      </c>
      <c r="B11518" s="43">
        <f>IF(GL_Paste!$B11515="","",DATE(YEAR(GL_Paste!$E11515),MONTH(GL_Paste!$E11515),1))</f>
        <v/>
      </c>
      <c r="C11518">
        <f>IF(GL_Paste!$B11515="","",IF(TRIM(GL_Paste!$M11515)&lt;&gt;"",TRIM(GL_Paste!$M11515),IFERROR(MID(GL_Paste!$I11515,FIND("[",GL_Paste!$I11515)+1,FIND("]",GL_Paste!$I11515)-FIND("[",GL_Paste!$I11515)-1),"")))</f>
        <v/>
      </c>
      <c r="D11518">
        <f>IF(GL_Paste!$B11515="","",IFERROR(INDEX(DeptName,MATCH($C11518,DeptTag,0)),"UNALLOCATED"))</f>
        <v/>
      </c>
      <c r="E11518">
        <f>IF(GL_Paste!$B11515="","",IFERROR(INDEX(AcctCat,MATCH(GL_Paste!$B11515&amp;"",AcctCode,0)),"UNKNOWN"))</f>
        <v/>
      </c>
      <c r="F11518">
        <f>IF(GL_Paste!$B11515="","",IFERROR(INDEX(AcctSub,MATCH(GL_Paste!$B11515&amp;"",AcctCode,0)),"UNKNOWN"))</f>
        <v/>
      </c>
    </row>
    <row r="11519">
      <c r="A11519" s="40">
        <f>IF(GL_Paste!$B11516="","",N(GL_Paste!$H11516)-N(GL_Paste!$G11516))</f>
        <v/>
      </c>
      <c r="B11519" s="43">
        <f>IF(GL_Paste!$B11516="","",DATE(YEAR(GL_Paste!$E11516),MONTH(GL_Paste!$E11516),1))</f>
        <v/>
      </c>
      <c r="C11519">
        <f>IF(GL_Paste!$B11516="","",IF(TRIM(GL_Paste!$M11516)&lt;&gt;"",TRIM(GL_Paste!$M11516),IFERROR(MID(GL_Paste!$I11516,FIND("[",GL_Paste!$I11516)+1,FIND("]",GL_Paste!$I11516)-FIND("[",GL_Paste!$I11516)-1),"")))</f>
        <v/>
      </c>
      <c r="D11519">
        <f>IF(GL_Paste!$B11516="","",IFERROR(INDEX(DeptName,MATCH($C11519,DeptTag,0)),"UNALLOCATED"))</f>
        <v/>
      </c>
      <c r="E11519">
        <f>IF(GL_Paste!$B11516="","",IFERROR(INDEX(AcctCat,MATCH(GL_Paste!$B11516&amp;"",AcctCode,0)),"UNKNOWN"))</f>
        <v/>
      </c>
      <c r="F11519">
        <f>IF(GL_Paste!$B11516="","",IFERROR(INDEX(AcctSub,MATCH(GL_Paste!$B11516&amp;"",AcctCode,0)),"UNKNOWN"))</f>
        <v/>
      </c>
    </row>
    <row r="11520">
      <c r="A11520" s="40">
        <f>IF(GL_Paste!$B11517="","",N(GL_Paste!$H11517)-N(GL_Paste!$G11517))</f>
        <v/>
      </c>
      <c r="B11520" s="43">
        <f>IF(GL_Paste!$B11517="","",DATE(YEAR(GL_Paste!$E11517),MONTH(GL_Paste!$E11517),1))</f>
        <v/>
      </c>
      <c r="C11520">
        <f>IF(GL_Paste!$B11517="","",IF(TRIM(GL_Paste!$M11517)&lt;&gt;"",TRIM(GL_Paste!$M11517),IFERROR(MID(GL_Paste!$I11517,FIND("[",GL_Paste!$I11517)+1,FIND("]",GL_Paste!$I11517)-FIND("[",GL_Paste!$I11517)-1),"")))</f>
        <v/>
      </c>
      <c r="D11520">
        <f>IF(GL_Paste!$B11517="","",IFERROR(INDEX(DeptName,MATCH($C11520,DeptTag,0)),"UNALLOCATED"))</f>
        <v/>
      </c>
      <c r="E11520">
        <f>IF(GL_Paste!$B11517="","",IFERROR(INDEX(AcctCat,MATCH(GL_Paste!$B11517&amp;"",AcctCode,0)),"UNKNOWN"))</f>
        <v/>
      </c>
      <c r="F11520">
        <f>IF(GL_Paste!$B11517="","",IFERROR(INDEX(AcctSub,MATCH(GL_Paste!$B11517&amp;"",AcctCode,0)),"UNKNOWN"))</f>
        <v/>
      </c>
    </row>
    <row r="11521">
      <c r="A11521" s="40">
        <f>IF(GL_Paste!$B11518="","",N(GL_Paste!$H11518)-N(GL_Paste!$G11518))</f>
        <v/>
      </c>
      <c r="B11521" s="43">
        <f>IF(GL_Paste!$B11518="","",DATE(YEAR(GL_Paste!$E11518),MONTH(GL_Paste!$E11518),1))</f>
        <v/>
      </c>
      <c r="C11521">
        <f>IF(GL_Paste!$B11518="","",IF(TRIM(GL_Paste!$M11518)&lt;&gt;"",TRIM(GL_Paste!$M11518),IFERROR(MID(GL_Paste!$I11518,FIND("[",GL_Paste!$I11518)+1,FIND("]",GL_Paste!$I11518)-FIND("[",GL_Paste!$I11518)-1),"")))</f>
        <v/>
      </c>
      <c r="D11521">
        <f>IF(GL_Paste!$B11518="","",IFERROR(INDEX(DeptName,MATCH($C11521,DeptTag,0)),"UNALLOCATED"))</f>
        <v/>
      </c>
      <c r="E11521">
        <f>IF(GL_Paste!$B11518="","",IFERROR(INDEX(AcctCat,MATCH(GL_Paste!$B11518&amp;"",AcctCode,0)),"UNKNOWN"))</f>
        <v/>
      </c>
      <c r="F11521">
        <f>IF(GL_Paste!$B11518="","",IFERROR(INDEX(AcctSub,MATCH(GL_Paste!$B11518&amp;"",AcctCode,0)),"UNKNOWN"))</f>
        <v/>
      </c>
    </row>
    <row r="11522">
      <c r="A11522" s="40">
        <f>IF(GL_Paste!$B11519="","",N(GL_Paste!$H11519)-N(GL_Paste!$G11519))</f>
        <v/>
      </c>
      <c r="B11522" s="43">
        <f>IF(GL_Paste!$B11519="","",DATE(YEAR(GL_Paste!$E11519),MONTH(GL_Paste!$E11519),1))</f>
        <v/>
      </c>
      <c r="C11522">
        <f>IF(GL_Paste!$B11519="","",IF(TRIM(GL_Paste!$M11519)&lt;&gt;"",TRIM(GL_Paste!$M11519),IFERROR(MID(GL_Paste!$I11519,FIND("[",GL_Paste!$I11519)+1,FIND("]",GL_Paste!$I11519)-FIND("[",GL_Paste!$I11519)-1),"")))</f>
        <v/>
      </c>
      <c r="D11522">
        <f>IF(GL_Paste!$B11519="","",IFERROR(INDEX(DeptName,MATCH($C11522,DeptTag,0)),"UNALLOCATED"))</f>
        <v/>
      </c>
      <c r="E11522">
        <f>IF(GL_Paste!$B11519="","",IFERROR(INDEX(AcctCat,MATCH(GL_Paste!$B11519&amp;"",AcctCode,0)),"UNKNOWN"))</f>
        <v/>
      </c>
      <c r="F11522">
        <f>IF(GL_Paste!$B11519="","",IFERROR(INDEX(AcctSub,MATCH(GL_Paste!$B11519&amp;"",AcctCode,0)),"UNKNOWN"))</f>
        <v/>
      </c>
    </row>
    <row r="11523">
      <c r="A11523" s="40">
        <f>IF(GL_Paste!$B11520="","",N(GL_Paste!$H11520)-N(GL_Paste!$G11520))</f>
        <v/>
      </c>
      <c r="B11523" s="43">
        <f>IF(GL_Paste!$B11520="","",DATE(YEAR(GL_Paste!$E11520),MONTH(GL_Paste!$E11520),1))</f>
        <v/>
      </c>
      <c r="C11523">
        <f>IF(GL_Paste!$B11520="","",IF(TRIM(GL_Paste!$M11520)&lt;&gt;"",TRIM(GL_Paste!$M11520),IFERROR(MID(GL_Paste!$I11520,FIND("[",GL_Paste!$I11520)+1,FIND("]",GL_Paste!$I11520)-FIND("[",GL_Paste!$I11520)-1),"")))</f>
        <v/>
      </c>
      <c r="D11523">
        <f>IF(GL_Paste!$B11520="","",IFERROR(INDEX(DeptName,MATCH($C11523,DeptTag,0)),"UNALLOCATED"))</f>
        <v/>
      </c>
      <c r="E11523">
        <f>IF(GL_Paste!$B11520="","",IFERROR(INDEX(AcctCat,MATCH(GL_Paste!$B11520&amp;"",AcctCode,0)),"UNKNOWN"))</f>
        <v/>
      </c>
      <c r="F11523">
        <f>IF(GL_Paste!$B11520="","",IFERROR(INDEX(AcctSub,MATCH(GL_Paste!$B11520&amp;"",AcctCode,0)),"UNKNOWN"))</f>
        <v/>
      </c>
    </row>
    <row r="11524">
      <c r="A11524" s="40">
        <f>IF(GL_Paste!$B11521="","",N(GL_Paste!$H11521)-N(GL_Paste!$G11521))</f>
        <v/>
      </c>
      <c r="B11524" s="43">
        <f>IF(GL_Paste!$B11521="","",DATE(YEAR(GL_Paste!$E11521),MONTH(GL_Paste!$E11521),1))</f>
        <v/>
      </c>
      <c r="C11524">
        <f>IF(GL_Paste!$B11521="","",IF(TRIM(GL_Paste!$M11521)&lt;&gt;"",TRIM(GL_Paste!$M11521),IFERROR(MID(GL_Paste!$I11521,FIND("[",GL_Paste!$I11521)+1,FIND("]",GL_Paste!$I11521)-FIND("[",GL_Paste!$I11521)-1),"")))</f>
        <v/>
      </c>
      <c r="D11524">
        <f>IF(GL_Paste!$B11521="","",IFERROR(INDEX(DeptName,MATCH($C11524,DeptTag,0)),"UNALLOCATED"))</f>
        <v/>
      </c>
      <c r="E11524">
        <f>IF(GL_Paste!$B11521="","",IFERROR(INDEX(AcctCat,MATCH(GL_Paste!$B11521&amp;"",AcctCode,0)),"UNKNOWN"))</f>
        <v/>
      </c>
      <c r="F11524">
        <f>IF(GL_Paste!$B11521="","",IFERROR(INDEX(AcctSub,MATCH(GL_Paste!$B11521&amp;"",AcctCode,0)),"UNKNOWN"))</f>
        <v/>
      </c>
    </row>
    <row r="11525">
      <c r="A11525" s="40">
        <f>IF(GL_Paste!$B11522="","",N(GL_Paste!$H11522)-N(GL_Paste!$G11522))</f>
        <v/>
      </c>
      <c r="B11525" s="43">
        <f>IF(GL_Paste!$B11522="","",DATE(YEAR(GL_Paste!$E11522),MONTH(GL_Paste!$E11522),1))</f>
        <v/>
      </c>
      <c r="C11525">
        <f>IF(GL_Paste!$B11522="","",IF(TRIM(GL_Paste!$M11522)&lt;&gt;"",TRIM(GL_Paste!$M11522),IFERROR(MID(GL_Paste!$I11522,FIND("[",GL_Paste!$I11522)+1,FIND("]",GL_Paste!$I11522)-FIND("[",GL_Paste!$I11522)-1),"")))</f>
        <v/>
      </c>
      <c r="D11525">
        <f>IF(GL_Paste!$B11522="","",IFERROR(INDEX(DeptName,MATCH($C11525,DeptTag,0)),"UNALLOCATED"))</f>
        <v/>
      </c>
      <c r="E11525">
        <f>IF(GL_Paste!$B11522="","",IFERROR(INDEX(AcctCat,MATCH(GL_Paste!$B11522&amp;"",AcctCode,0)),"UNKNOWN"))</f>
        <v/>
      </c>
      <c r="F11525">
        <f>IF(GL_Paste!$B11522="","",IFERROR(INDEX(AcctSub,MATCH(GL_Paste!$B11522&amp;"",AcctCode,0)),"UNKNOWN"))</f>
        <v/>
      </c>
    </row>
    <row r="11526">
      <c r="A11526" s="40">
        <f>IF(GL_Paste!$B11523="","",N(GL_Paste!$H11523)-N(GL_Paste!$G11523))</f>
        <v/>
      </c>
      <c r="B11526" s="43">
        <f>IF(GL_Paste!$B11523="","",DATE(YEAR(GL_Paste!$E11523),MONTH(GL_Paste!$E11523),1))</f>
        <v/>
      </c>
      <c r="C11526">
        <f>IF(GL_Paste!$B11523="","",IF(TRIM(GL_Paste!$M11523)&lt;&gt;"",TRIM(GL_Paste!$M11523),IFERROR(MID(GL_Paste!$I11523,FIND("[",GL_Paste!$I11523)+1,FIND("]",GL_Paste!$I11523)-FIND("[",GL_Paste!$I11523)-1),"")))</f>
        <v/>
      </c>
      <c r="D11526">
        <f>IF(GL_Paste!$B11523="","",IFERROR(INDEX(DeptName,MATCH($C11526,DeptTag,0)),"UNALLOCATED"))</f>
        <v/>
      </c>
      <c r="E11526">
        <f>IF(GL_Paste!$B11523="","",IFERROR(INDEX(AcctCat,MATCH(GL_Paste!$B11523&amp;"",AcctCode,0)),"UNKNOWN"))</f>
        <v/>
      </c>
      <c r="F11526">
        <f>IF(GL_Paste!$B11523="","",IFERROR(INDEX(AcctSub,MATCH(GL_Paste!$B11523&amp;"",AcctCode,0)),"UNKNOWN"))</f>
        <v/>
      </c>
    </row>
    <row r="11527">
      <c r="A11527" s="40">
        <f>IF(GL_Paste!$B11524="","",N(GL_Paste!$H11524)-N(GL_Paste!$G11524))</f>
        <v/>
      </c>
      <c r="B11527" s="43">
        <f>IF(GL_Paste!$B11524="","",DATE(YEAR(GL_Paste!$E11524),MONTH(GL_Paste!$E11524),1))</f>
        <v/>
      </c>
      <c r="C11527">
        <f>IF(GL_Paste!$B11524="","",IF(TRIM(GL_Paste!$M11524)&lt;&gt;"",TRIM(GL_Paste!$M11524),IFERROR(MID(GL_Paste!$I11524,FIND("[",GL_Paste!$I11524)+1,FIND("]",GL_Paste!$I11524)-FIND("[",GL_Paste!$I11524)-1),"")))</f>
        <v/>
      </c>
      <c r="D11527">
        <f>IF(GL_Paste!$B11524="","",IFERROR(INDEX(DeptName,MATCH($C11527,DeptTag,0)),"UNALLOCATED"))</f>
        <v/>
      </c>
      <c r="E11527">
        <f>IF(GL_Paste!$B11524="","",IFERROR(INDEX(AcctCat,MATCH(GL_Paste!$B11524&amp;"",AcctCode,0)),"UNKNOWN"))</f>
        <v/>
      </c>
      <c r="F11527">
        <f>IF(GL_Paste!$B11524="","",IFERROR(INDEX(AcctSub,MATCH(GL_Paste!$B11524&amp;"",AcctCode,0)),"UNKNOWN"))</f>
        <v/>
      </c>
    </row>
    <row r="11528">
      <c r="A11528" s="40">
        <f>IF(GL_Paste!$B11525="","",N(GL_Paste!$H11525)-N(GL_Paste!$G11525))</f>
        <v/>
      </c>
      <c r="B11528" s="43">
        <f>IF(GL_Paste!$B11525="","",DATE(YEAR(GL_Paste!$E11525),MONTH(GL_Paste!$E11525),1))</f>
        <v/>
      </c>
      <c r="C11528">
        <f>IF(GL_Paste!$B11525="","",IF(TRIM(GL_Paste!$M11525)&lt;&gt;"",TRIM(GL_Paste!$M11525),IFERROR(MID(GL_Paste!$I11525,FIND("[",GL_Paste!$I11525)+1,FIND("]",GL_Paste!$I11525)-FIND("[",GL_Paste!$I11525)-1),"")))</f>
        <v/>
      </c>
      <c r="D11528">
        <f>IF(GL_Paste!$B11525="","",IFERROR(INDEX(DeptName,MATCH($C11528,DeptTag,0)),"UNALLOCATED"))</f>
        <v/>
      </c>
      <c r="E11528">
        <f>IF(GL_Paste!$B11525="","",IFERROR(INDEX(AcctCat,MATCH(GL_Paste!$B11525&amp;"",AcctCode,0)),"UNKNOWN"))</f>
        <v/>
      </c>
      <c r="F11528">
        <f>IF(GL_Paste!$B11525="","",IFERROR(INDEX(AcctSub,MATCH(GL_Paste!$B11525&amp;"",AcctCode,0)),"UNKNOWN"))</f>
        <v/>
      </c>
    </row>
    <row r="11529">
      <c r="A11529" s="40">
        <f>IF(GL_Paste!$B11526="","",N(GL_Paste!$H11526)-N(GL_Paste!$G11526))</f>
        <v/>
      </c>
      <c r="B11529" s="43">
        <f>IF(GL_Paste!$B11526="","",DATE(YEAR(GL_Paste!$E11526),MONTH(GL_Paste!$E11526),1))</f>
        <v/>
      </c>
      <c r="C11529">
        <f>IF(GL_Paste!$B11526="","",IF(TRIM(GL_Paste!$M11526)&lt;&gt;"",TRIM(GL_Paste!$M11526),IFERROR(MID(GL_Paste!$I11526,FIND("[",GL_Paste!$I11526)+1,FIND("]",GL_Paste!$I11526)-FIND("[",GL_Paste!$I11526)-1),"")))</f>
        <v/>
      </c>
      <c r="D11529">
        <f>IF(GL_Paste!$B11526="","",IFERROR(INDEX(DeptName,MATCH($C11529,DeptTag,0)),"UNALLOCATED"))</f>
        <v/>
      </c>
      <c r="E11529">
        <f>IF(GL_Paste!$B11526="","",IFERROR(INDEX(AcctCat,MATCH(GL_Paste!$B11526&amp;"",AcctCode,0)),"UNKNOWN"))</f>
        <v/>
      </c>
      <c r="F11529">
        <f>IF(GL_Paste!$B11526="","",IFERROR(INDEX(AcctSub,MATCH(GL_Paste!$B11526&amp;"",AcctCode,0)),"UNKNOWN"))</f>
        <v/>
      </c>
    </row>
    <row r="11530">
      <c r="A11530" s="40">
        <f>IF(GL_Paste!$B11527="","",N(GL_Paste!$H11527)-N(GL_Paste!$G11527))</f>
        <v/>
      </c>
      <c r="B11530" s="43">
        <f>IF(GL_Paste!$B11527="","",DATE(YEAR(GL_Paste!$E11527),MONTH(GL_Paste!$E11527),1))</f>
        <v/>
      </c>
      <c r="C11530">
        <f>IF(GL_Paste!$B11527="","",IF(TRIM(GL_Paste!$M11527)&lt;&gt;"",TRIM(GL_Paste!$M11527),IFERROR(MID(GL_Paste!$I11527,FIND("[",GL_Paste!$I11527)+1,FIND("]",GL_Paste!$I11527)-FIND("[",GL_Paste!$I11527)-1),"")))</f>
        <v/>
      </c>
      <c r="D11530">
        <f>IF(GL_Paste!$B11527="","",IFERROR(INDEX(DeptName,MATCH($C11530,DeptTag,0)),"UNALLOCATED"))</f>
        <v/>
      </c>
      <c r="E11530">
        <f>IF(GL_Paste!$B11527="","",IFERROR(INDEX(AcctCat,MATCH(GL_Paste!$B11527&amp;"",AcctCode,0)),"UNKNOWN"))</f>
        <v/>
      </c>
      <c r="F11530">
        <f>IF(GL_Paste!$B11527="","",IFERROR(INDEX(AcctSub,MATCH(GL_Paste!$B11527&amp;"",AcctCode,0)),"UNKNOWN"))</f>
        <v/>
      </c>
    </row>
    <row r="11531">
      <c r="A11531" s="40">
        <f>IF(GL_Paste!$B11528="","",N(GL_Paste!$H11528)-N(GL_Paste!$G11528))</f>
        <v/>
      </c>
      <c r="B11531" s="43">
        <f>IF(GL_Paste!$B11528="","",DATE(YEAR(GL_Paste!$E11528),MONTH(GL_Paste!$E11528),1))</f>
        <v/>
      </c>
      <c r="C11531">
        <f>IF(GL_Paste!$B11528="","",IF(TRIM(GL_Paste!$M11528)&lt;&gt;"",TRIM(GL_Paste!$M11528),IFERROR(MID(GL_Paste!$I11528,FIND("[",GL_Paste!$I11528)+1,FIND("]",GL_Paste!$I11528)-FIND("[",GL_Paste!$I11528)-1),"")))</f>
        <v/>
      </c>
      <c r="D11531">
        <f>IF(GL_Paste!$B11528="","",IFERROR(INDEX(DeptName,MATCH($C11531,DeptTag,0)),"UNALLOCATED"))</f>
        <v/>
      </c>
      <c r="E11531">
        <f>IF(GL_Paste!$B11528="","",IFERROR(INDEX(AcctCat,MATCH(GL_Paste!$B11528&amp;"",AcctCode,0)),"UNKNOWN"))</f>
        <v/>
      </c>
      <c r="F11531">
        <f>IF(GL_Paste!$B11528="","",IFERROR(INDEX(AcctSub,MATCH(GL_Paste!$B11528&amp;"",AcctCode,0)),"UNKNOWN"))</f>
        <v/>
      </c>
    </row>
    <row r="11532">
      <c r="A11532" s="40">
        <f>IF(GL_Paste!$B11529="","",N(GL_Paste!$H11529)-N(GL_Paste!$G11529))</f>
        <v/>
      </c>
      <c r="B11532" s="43">
        <f>IF(GL_Paste!$B11529="","",DATE(YEAR(GL_Paste!$E11529),MONTH(GL_Paste!$E11529),1))</f>
        <v/>
      </c>
      <c r="C11532">
        <f>IF(GL_Paste!$B11529="","",IF(TRIM(GL_Paste!$M11529)&lt;&gt;"",TRIM(GL_Paste!$M11529),IFERROR(MID(GL_Paste!$I11529,FIND("[",GL_Paste!$I11529)+1,FIND("]",GL_Paste!$I11529)-FIND("[",GL_Paste!$I11529)-1),"")))</f>
        <v/>
      </c>
      <c r="D11532">
        <f>IF(GL_Paste!$B11529="","",IFERROR(INDEX(DeptName,MATCH($C11532,DeptTag,0)),"UNALLOCATED"))</f>
        <v/>
      </c>
      <c r="E11532">
        <f>IF(GL_Paste!$B11529="","",IFERROR(INDEX(AcctCat,MATCH(GL_Paste!$B11529&amp;"",AcctCode,0)),"UNKNOWN"))</f>
        <v/>
      </c>
      <c r="F11532">
        <f>IF(GL_Paste!$B11529="","",IFERROR(INDEX(AcctSub,MATCH(GL_Paste!$B11529&amp;"",AcctCode,0)),"UNKNOWN"))</f>
        <v/>
      </c>
    </row>
    <row r="11533">
      <c r="A11533" s="40">
        <f>IF(GL_Paste!$B11530="","",N(GL_Paste!$H11530)-N(GL_Paste!$G11530))</f>
        <v/>
      </c>
      <c r="B11533" s="43">
        <f>IF(GL_Paste!$B11530="","",DATE(YEAR(GL_Paste!$E11530),MONTH(GL_Paste!$E11530),1))</f>
        <v/>
      </c>
      <c r="C11533">
        <f>IF(GL_Paste!$B11530="","",IF(TRIM(GL_Paste!$M11530)&lt;&gt;"",TRIM(GL_Paste!$M11530),IFERROR(MID(GL_Paste!$I11530,FIND("[",GL_Paste!$I11530)+1,FIND("]",GL_Paste!$I11530)-FIND("[",GL_Paste!$I11530)-1),"")))</f>
        <v/>
      </c>
      <c r="D11533">
        <f>IF(GL_Paste!$B11530="","",IFERROR(INDEX(DeptName,MATCH($C11533,DeptTag,0)),"UNALLOCATED"))</f>
        <v/>
      </c>
      <c r="E11533">
        <f>IF(GL_Paste!$B11530="","",IFERROR(INDEX(AcctCat,MATCH(GL_Paste!$B11530&amp;"",AcctCode,0)),"UNKNOWN"))</f>
        <v/>
      </c>
      <c r="F11533">
        <f>IF(GL_Paste!$B11530="","",IFERROR(INDEX(AcctSub,MATCH(GL_Paste!$B11530&amp;"",AcctCode,0)),"UNKNOWN"))</f>
        <v/>
      </c>
    </row>
    <row r="11534">
      <c r="A11534" s="40">
        <f>IF(GL_Paste!$B11531="","",N(GL_Paste!$H11531)-N(GL_Paste!$G11531))</f>
        <v/>
      </c>
      <c r="B11534" s="43">
        <f>IF(GL_Paste!$B11531="","",DATE(YEAR(GL_Paste!$E11531),MONTH(GL_Paste!$E11531),1))</f>
        <v/>
      </c>
      <c r="C11534">
        <f>IF(GL_Paste!$B11531="","",IF(TRIM(GL_Paste!$M11531)&lt;&gt;"",TRIM(GL_Paste!$M11531),IFERROR(MID(GL_Paste!$I11531,FIND("[",GL_Paste!$I11531)+1,FIND("]",GL_Paste!$I11531)-FIND("[",GL_Paste!$I11531)-1),"")))</f>
        <v/>
      </c>
      <c r="D11534">
        <f>IF(GL_Paste!$B11531="","",IFERROR(INDEX(DeptName,MATCH($C11534,DeptTag,0)),"UNALLOCATED"))</f>
        <v/>
      </c>
      <c r="E11534">
        <f>IF(GL_Paste!$B11531="","",IFERROR(INDEX(AcctCat,MATCH(GL_Paste!$B11531&amp;"",AcctCode,0)),"UNKNOWN"))</f>
        <v/>
      </c>
      <c r="F11534">
        <f>IF(GL_Paste!$B11531="","",IFERROR(INDEX(AcctSub,MATCH(GL_Paste!$B11531&amp;"",AcctCode,0)),"UNKNOWN"))</f>
        <v/>
      </c>
    </row>
    <row r="11535">
      <c r="A11535" s="40">
        <f>IF(GL_Paste!$B11532="","",N(GL_Paste!$H11532)-N(GL_Paste!$G11532))</f>
        <v/>
      </c>
      <c r="B11535" s="43">
        <f>IF(GL_Paste!$B11532="","",DATE(YEAR(GL_Paste!$E11532),MONTH(GL_Paste!$E11532),1))</f>
        <v/>
      </c>
      <c r="C11535">
        <f>IF(GL_Paste!$B11532="","",IF(TRIM(GL_Paste!$M11532)&lt;&gt;"",TRIM(GL_Paste!$M11532),IFERROR(MID(GL_Paste!$I11532,FIND("[",GL_Paste!$I11532)+1,FIND("]",GL_Paste!$I11532)-FIND("[",GL_Paste!$I11532)-1),"")))</f>
        <v/>
      </c>
      <c r="D11535">
        <f>IF(GL_Paste!$B11532="","",IFERROR(INDEX(DeptName,MATCH($C11535,DeptTag,0)),"UNALLOCATED"))</f>
        <v/>
      </c>
      <c r="E11535">
        <f>IF(GL_Paste!$B11532="","",IFERROR(INDEX(AcctCat,MATCH(GL_Paste!$B11532&amp;"",AcctCode,0)),"UNKNOWN"))</f>
        <v/>
      </c>
      <c r="F11535">
        <f>IF(GL_Paste!$B11532="","",IFERROR(INDEX(AcctSub,MATCH(GL_Paste!$B11532&amp;"",AcctCode,0)),"UNKNOWN"))</f>
        <v/>
      </c>
    </row>
    <row r="11536">
      <c r="A11536" s="40">
        <f>IF(GL_Paste!$B11533="","",N(GL_Paste!$H11533)-N(GL_Paste!$G11533))</f>
        <v/>
      </c>
      <c r="B11536" s="43">
        <f>IF(GL_Paste!$B11533="","",DATE(YEAR(GL_Paste!$E11533),MONTH(GL_Paste!$E11533),1))</f>
        <v/>
      </c>
      <c r="C11536">
        <f>IF(GL_Paste!$B11533="","",IF(TRIM(GL_Paste!$M11533)&lt;&gt;"",TRIM(GL_Paste!$M11533),IFERROR(MID(GL_Paste!$I11533,FIND("[",GL_Paste!$I11533)+1,FIND("]",GL_Paste!$I11533)-FIND("[",GL_Paste!$I11533)-1),"")))</f>
        <v/>
      </c>
      <c r="D11536">
        <f>IF(GL_Paste!$B11533="","",IFERROR(INDEX(DeptName,MATCH($C11536,DeptTag,0)),"UNALLOCATED"))</f>
        <v/>
      </c>
      <c r="E11536">
        <f>IF(GL_Paste!$B11533="","",IFERROR(INDEX(AcctCat,MATCH(GL_Paste!$B11533&amp;"",AcctCode,0)),"UNKNOWN"))</f>
        <v/>
      </c>
      <c r="F11536">
        <f>IF(GL_Paste!$B11533="","",IFERROR(INDEX(AcctSub,MATCH(GL_Paste!$B11533&amp;"",AcctCode,0)),"UNKNOWN"))</f>
        <v/>
      </c>
    </row>
    <row r="11537">
      <c r="A11537" s="40">
        <f>IF(GL_Paste!$B11534="","",N(GL_Paste!$H11534)-N(GL_Paste!$G11534))</f>
        <v/>
      </c>
      <c r="B11537" s="43">
        <f>IF(GL_Paste!$B11534="","",DATE(YEAR(GL_Paste!$E11534),MONTH(GL_Paste!$E11534),1))</f>
        <v/>
      </c>
      <c r="C11537">
        <f>IF(GL_Paste!$B11534="","",IF(TRIM(GL_Paste!$M11534)&lt;&gt;"",TRIM(GL_Paste!$M11534),IFERROR(MID(GL_Paste!$I11534,FIND("[",GL_Paste!$I11534)+1,FIND("]",GL_Paste!$I11534)-FIND("[",GL_Paste!$I11534)-1),"")))</f>
        <v/>
      </c>
      <c r="D11537">
        <f>IF(GL_Paste!$B11534="","",IFERROR(INDEX(DeptName,MATCH($C11537,DeptTag,0)),"UNALLOCATED"))</f>
        <v/>
      </c>
      <c r="E11537">
        <f>IF(GL_Paste!$B11534="","",IFERROR(INDEX(AcctCat,MATCH(GL_Paste!$B11534&amp;"",AcctCode,0)),"UNKNOWN"))</f>
        <v/>
      </c>
      <c r="F11537">
        <f>IF(GL_Paste!$B11534="","",IFERROR(INDEX(AcctSub,MATCH(GL_Paste!$B11534&amp;"",AcctCode,0)),"UNKNOWN"))</f>
        <v/>
      </c>
    </row>
    <row r="11538">
      <c r="A11538" s="40">
        <f>IF(GL_Paste!$B11535="","",N(GL_Paste!$H11535)-N(GL_Paste!$G11535))</f>
        <v/>
      </c>
      <c r="B11538" s="43">
        <f>IF(GL_Paste!$B11535="","",DATE(YEAR(GL_Paste!$E11535),MONTH(GL_Paste!$E11535),1))</f>
        <v/>
      </c>
      <c r="C11538">
        <f>IF(GL_Paste!$B11535="","",IF(TRIM(GL_Paste!$M11535)&lt;&gt;"",TRIM(GL_Paste!$M11535),IFERROR(MID(GL_Paste!$I11535,FIND("[",GL_Paste!$I11535)+1,FIND("]",GL_Paste!$I11535)-FIND("[",GL_Paste!$I11535)-1),"")))</f>
        <v/>
      </c>
      <c r="D11538">
        <f>IF(GL_Paste!$B11535="","",IFERROR(INDEX(DeptName,MATCH($C11538,DeptTag,0)),"UNALLOCATED"))</f>
        <v/>
      </c>
      <c r="E11538">
        <f>IF(GL_Paste!$B11535="","",IFERROR(INDEX(AcctCat,MATCH(GL_Paste!$B11535&amp;"",AcctCode,0)),"UNKNOWN"))</f>
        <v/>
      </c>
      <c r="F11538">
        <f>IF(GL_Paste!$B11535="","",IFERROR(INDEX(AcctSub,MATCH(GL_Paste!$B11535&amp;"",AcctCode,0)),"UNKNOWN"))</f>
        <v/>
      </c>
    </row>
    <row r="11539">
      <c r="A11539" s="40">
        <f>IF(GL_Paste!$B11536="","",N(GL_Paste!$H11536)-N(GL_Paste!$G11536))</f>
        <v/>
      </c>
      <c r="B11539" s="43">
        <f>IF(GL_Paste!$B11536="","",DATE(YEAR(GL_Paste!$E11536),MONTH(GL_Paste!$E11536),1))</f>
        <v/>
      </c>
      <c r="C11539">
        <f>IF(GL_Paste!$B11536="","",IF(TRIM(GL_Paste!$M11536)&lt;&gt;"",TRIM(GL_Paste!$M11536),IFERROR(MID(GL_Paste!$I11536,FIND("[",GL_Paste!$I11536)+1,FIND("]",GL_Paste!$I11536)-FIND("[",GL_Paste!$I11536)-1),"")))</f>
        <v/>
      </c>
      <c r="D11539">
        <f>IF(GL_Paste!$B11536="","",IFERROR(INDEX(DeptName,MATCH($C11539,DeptTag,0)),"UNALLOCATED"))</f>
        <v/>
      </c>
      <c r="E11539">
        <f>IF(GL_Paste!$B11536="","",IFERROR(INDEX(AcctCat,MATCH(GL_Paste!$B11536&amp;"",AcctCode,0)),"UNKNOWN"))</f>
        <v/>
      </c>
      <c r="F11539">
        <f>IF(GL_Paste!$B11536="","",IFERROR(INDEX(AcctSub,MATCH(GL_Paste!$B11536&amp;"",AcctCode,0)),"UNKNOWN"))</f>
        <v/>
      </c>
    </row>
    <row r="11540">
      <c r="A11540" s="40">
        <f>IF(GL_Paste!$B11537="","",N(GL_Paste!$H11537)-N(GL_Paste!$G11537))</f>
        <v/>
      </c>
      <c r="B11540" s="43">
        <f>IF(GL_Paste!$B11537="","",DATE(YEAR(GL_Paste!$E11537),MONTH(GL_Paste!$E11537),1))</f>
        <v/>
      </c>
      <c r="C11540">
        <f>IF(GL_Paste!$B11537="","",IF(TRIM(GL_Paste!$M11537)&lt;&gt;"",TRIM(GL_Paste!$M11537),IFERROR(MID(GL_Paste!$I11537,FIND("[",GL_Paste!$I11537)+1,FIND("]",GL_Paste!$I11537)-FIND("[",GL_Paste!$I11537)-1),"")))</f>
        <v/>
      </c>
      <c r="D11540">
        <f>IF(GL_Paste!$B11537="","",IFERROR(INDEX(DeptName,MATCH($C11540,DeptTag,0)),"UNALLOCATED"))</f>
        <v/>
      </c>
      <c r="E11540">
        <f>IF(GL_Paste!$B11537="","",IFERROR(INDEX(AcctCat,MATCH(GL_Paste!$B11537&amp;"",AcctCode,0)),"UNKNOWN"))</f>
        <v/>
      </c>
      <c r="F11540">
        <f>IF(GL_Paste!$B11537="","",IFERROR(INDEX(AcctSub,MATCH(GL_Paste!$B11537&amp;"",AcctCode,0)),"UNKNOWN"))</f>
        <v/>
      </c>
    </row>
    <row r="11541">
      <c r="A11541" s="40">
        <f>IF(GL_Paste!$B11538="","",N(GL_Paste!$H11538)-N(GL_Paste!$G11538))</f>
        <v/>
      </c>
      <c r="B11541" s="43">
        <f>IF(GL_Paste!$B11538="","",DATE(YEAR(GL_Paste!$E11538),MONTH(GL_Paste!$E11538),1))</f>
        <v/>
      </c>
      <c r="C11541">
        <f>IF(GL_Paste!$B11538="","",IF(TRIM(GL_Paste!$M11538)&lt;&gt;"",TRIM(GL_Paste!$M11538),IFERROR(MID(GL_Paste!$I11538,FIND("[",GL_Paste!$I11538)+1,FIND("]",GL_Paste!$I11538)-FIND("[",GL_Paste!$I11538)-1),"")))</f>
        <v/>
      </c>
      <c r="D11541">
        <f>IF(GL_Paste!$B11538="","",IFERROR(INDEX(DeptName,MATCH($C11541,DeptTag,0)),"UNALLOCATED"))</f>
        <v/>
      </c>
      <c r="E11541">
        <f>IF(GL_Paste!$B11538="","",IFERROR(INDEX(AcctCat,MATCH(GL_Paste!$B11538&amp;"",AcctCode,0)),"UNKNOWN"))</f>
        <v/>
      </c>
      <c r="F11541">
        <f>IF(GL_Paste!$B11538="","",IFERROR(INDEX(AcctSub,MATCH(GL_Paste!$B11538&amp;"",AcctCode,0)),"UNKNOWN"))</f>
        <v/>
      </c>
    </row>
    <row r="11542">
      <c r="A11542" s="40">
        <f>IF(GL_Paste!$B11539="","",N(GL_Paste!$H11539)-N(GL_Paste!$G11539))</f>
        <v/>
      </c>
      <c r="B11542" s="43">
        <f>IF(GL_Paste!$B11539="","",DATE(YEAR(GL_Paste!$E11539),MONTH(GL_Paste!$E11539),1))</f>
        <v/>
      </c>
      <c r="C11542">
        <f>IF(GL_Paste!$B11539="","",IF(TRIM(GL_Paste!$M11539)&lt;&gt;"",TRIM(GL_Paste!$M11539),IFERROR(MID(GL_Paste!$I11539,FIND("[",GL_Paste!$I11539)+1,FIND("]",GL_Paste!$I11539)-FIND("[",GL_Paste!$I11539)-1),"")))</f>
        <v/>
      </c>
      <c r="D11542">
        <f>IF(GL_Paste!$B11539="","",IFERROR(INDEX(DeptName,MATCH($C11542,DeptTag,0)),"UNALLOCATED"))</f>
        <v/>
      </c>
      <c r="E11542">
        <f>IF(GL_Paste!$B11539="","",IFERROR(INDEX(AcctCat,MATCH(GL_Paste!$B11539&amp;"",AcctCode,0)),"UNKNOWN"))</f>
        <v/>
      </c>
      <c r="F11542">
        <f>IF(GL_Paste!$B11539="","",IFERROR(INDEX(AcctSub,MATCH(GL_Paste!$B11539&amp;"",AcctCode,0)),"UNKNOWN"))</f>
        <v/>
      </c>
    </row>
    <row r="11543">
      <c r="A11543" s="40">
        <f>IF(GL_Paste!$B11540="","",N(GL_Paste!$H11540)-N(GL_Paste!$G11540))</f>
        <v/>
      </c>
      <c r="B11543" s="43">
        <f>IF(GL_Paste!$B11540="","",DATE(YEAR(GL_Paste!$E11540),MONTH(GL_Paste!$E11540),1))</f>
        <v/>
      </c>
      <c r="C11543">
        <f>IF(GL_Paste!$B11540="","",IF(TRIM(GL_Paste!$M11540)&lt;&gt;"",TRIM(GL_Paste!$M11540),IFERROR(MID(GL_Paste!$I11540,FIND("[",GL_Paste!$I11540)+1,FIND("]",GL_Paste!$I11540)-FIND("[",GL_Paste!$I11540)-1),"")))</f>
        <v/>
      </c>
      <c r="D11543">
        <f>IF(GL_Paste!$B11540="","",IFERROR(INDEX(DeptName,MATCH($C11543,DeptTag,0)),"UNALLOCATED"))</f>
        <v/>
      </c>
      <c r="E11543">
        <f>IF(GL_Paste!$B11540="","",IFERROR(INDEX(AcctCat,MATCH(GL_Paste!$B11540&amp;"",AcctCode,0)),"UNKNOWN"))</f>
        <v/>
      </c>
      <c r="F11543">
        <f>IF(GL_Paste!$B11540="","",IFERROR(INDEX(AcctSub,MATCH(GL_Paste!$B11540&amp;"",AcctCode,0)),"UNKNOWN"))</f>
        <v/>
      </c>
    </row>
    <row r="11544">
      <c r="A11544" s="40">
        <f>IF(GL_Paste!$B11541="","",N(GL_Paste!$H11541)-N(GL_Paste!$G11541))</f>
        <v/>
      </c>
      <c r="B11544" s="43">
        <f>IF(GL_Paste!$B11541="","",DATE(YEAR(GL_Paste!$E11541),MONTH(GL_Paste!$E11541),1))</f>
        <v/>
      </c>
      <c r="C11544">
        <f>IF(GL_Paste!$B11541="","",IF(TRIM(GL_Paste!$M11541)&lt;&gt;"",TRIM(GL_Paste!$M11541),IFERROR(MID(GL_Paste!$I11541,FIND("[",GL_Paste!$I11541)+1,FIND("]",GL_Paste!$I11541)-FIND("[",GL_Paste!$I11541)-1),"")))</f>
        <v/>
      </c>
      <c r="D11544">
        <f>IF(GL_Paste!$B11541="","",IFERROR(INDEX(DeptName,MATCH($C11544,DeptTag,0)),"UNALLOCATED"))</f>
        <v/>
      </c>
      <c r="E11544">
        <f>IF(GL_Paste!$B11541="","",IFERROR(INDEX(AcctCat,MATCH(GL_Paste!$B11541&amp;"",AcctCode,0)),"UNKNOWN"))</f>
        <v/>
      </c>
      <c r="F11544">
        <f>IF(GL_Paste!$B11541="","",IFERROR(INDEX(AcctSub,MATCH(GL_Paste!$B11541&amp;"",AcctCode,0)),"UNKNOWN"))</f>
        <v/>
      </c>
    </row>
    <row r="11545">
      <c r="A11545" s="40">
        <f>IF(GL_Paste!$B11542="","",N(GL_Paste!$H11542)-N(GL_Paste!$G11542))</f>
        <v/>
      </c>
      <c r="B11545" s="43">
        <f>IF(GL_Paste!$B11542="","",DATE(YEAR(GL_Paste!$E11542),MONTH(GL_Paste!$E11542),1))</f>
        <v/>
      </c>
      <c r="C11545">
        <f>IF(GL_Paste!$B11542="","",IF(TRIM(GL_Paste!$M11542)&lt;&gt;"",TRIM(GL_Paste!$M11542),IFERROR(MID(GL_Paste!$I11542,FIND("[",GL_Paste!$I11542)+1,FIND("]",GL_Paste!$I11542)-FIND("[",GL_Paste!$I11542)-1),"")))</f>
        <v/>
      </c>
      <c r="D11545">
        <f>IF(GL_Paste!$B11542="","",IFERROR(INDEX(DeptName,MATCH($C11545,DeptTag,0)),"UNALLOCATED"))</f>
        <v/>
      </c>
      <c r="E11545">
        <f>IF(GL_Paste!$B11542="","",IFERROR(INDEX(AcctCat,MATCH(GL_Paste!$B11542&amp;"",AcctCode,0)),"UNKNOWN"))</f>
        <v/>
      </c>
      <c r="F11545">
        <f>IF(GL_Paste!$B11542="","",IFERROR(INDEX(AcctSub,MATCH(GL_Paste!$B11542&amp;"",AcctCode,0)),"UNKNOWN"))</f>
        <v/>
      </c>
    </row>
    <row r="11546">
      <c r="A11546" s="40">
        <f>IF(GL_Paste!$B11543="","",N(GL_Paste!$H11543)-N(GL_Paste!$G11543))</f>
        <v/>
      </c>
      <c r="B11546" s="43">
        <f>IF(GL_Paste!$B11543="","",DATE(YEAR(GL_Paste!$E11543),MONTH(GL_Paste!$E11543),1))</f>
        <v/>
      </c>
      <c r="C11546">
        <f>IF(GL_Paste!$B11543="","",IF(TRIM(GL_Paste!$M11543)&lt;&gt;"",TRIM(GL_Paste!$M11543),IFERROR(MID(GL_Paste!$I11543,FIND("[",GL_Paste!$I11543)+1,FIND("]",GL_Paste!$I11543)-FIND("[",GL_Paste!$I11543)-1),"")))</f>
        <v/>
      </c>
      <c r="D11546">
        <f>IF(GL_Paste!$B11543="","",IFERROR(INDEX(DeptName,MATCH($C11546,DeptTag,0)),"UNALLOCATED"))</f>
        <v/>
      </c>
      <c r="E11546">
        <f>IF(GL_Paste!$B11543="","",IFERROR(INDEX(AcctCat,MATCH(GL_Paste!$B11543&amp;"",AcctCode,0)),"UNKNOWN"))</f>
        <v/>
      </c>
      <c r="F11546">
        <f>IF(GL_Paste!$B11543="","",IFERROR(INDEX(AcctSub,MATCH(GL_Paste!$B11543&amp;"",AcctCode,0)),"UNKNOWN"))</f>
        <v/>
      </c>
    </row>
    <row r="11547">
      <c r="A11547" s="40">
        <f>IF(GL_Paste!$B11544="","",N(GL_Paste!$H11544)-N(GL_Paste!$G11544))</f>
        <v/>
      </c>
      <c r="B11547" s="43">
        <f>IF(GL_Paste!$B11544="","",DATE(YEAR(GL_Paste!$E11544),MONTH(GL_Paste!$E11544),1))</f>
        <v/>
      </c>
      <c r="C11547">
        <f>IF(GL_Paste!$B11544="","",IF(TRIM(GL_Paste!$M11544)&lt;&gt;"",TRIM(GL_Paste!$M11544),IFERROR(MID(GL_Paste!$I11544,FIND("[",GL_Paste!$I11544)+1,FIND("]",GL_Paste!$I11544)-FIND("[",GL_Paste!$I11544)-1),"")))</f>
        <v/>
      </c>
      <c r="D11547">
        <f>IF(GL_Paste!$B11544="","",IFERROR(INDEX(DeptName,MATCH($C11547,DeptTag,0)),"UNALLOCATED"))</f>
        <v/>
      </c>
      <c r="E11547">
        <f>IF(GL_Paste!$B11544="","",IFERROR(INDEX(AcctCat,MATCH(GL_Paste!$B11544&amp;"",AcctCode,0)),"UNKNOWN"))</f>
        <v/>
      </c>
      <c r="F11547">
        <f>IF(GL_Paste!$B11544="","",IFERROR(INDEX(AcctSub,MATCH(GL_Paste!$B11544&amp;"",AcctCode,0)),"UNKNOWN"))</f>
        <v/>
      </c>
    </row>
    <row r="11548">
      <c r="A11548" s="40">
        <f>IF(GL_Paste!$B11545="","",N(GL_Paste!$H11545)-N(GL_Paste!$G11545))</f>
        <v/>
      </c>
      <c r="B11548" s="43">
        <f>IF(GL_Paste!$B11545="","",DATE(YEAR(GL_Paste!$E11545),MONTH(GL_Paste!$E11545),1))</f>
        <v/>
      </c>
      <c r="C11548">
        <f>IF(GL_Paste!$B11545="","",IF(TRIM(GL_Paste!$M11545)&lt;&gt;"",TRIM(GL_Paste!$M11545),IFERROR(MID(GL_Paste!$I11545,FIND("[",GL_Paste!$I11545)+1,FIND("]",GL_Paste!$I11545)-FIND("[",GL_Paste!$I11545)-1),"")))</f>
        <v/>
      </c>
      <c r="D11548">
        <f>IF(GL_Paste!$B11545="","",IFERROR(INDEX(DeptName,MATCH($C11548,DeptTag,0)),"UNALLOCATED"))</f>
        <v/>
      </c>
      <c r="E11548">
        <f>IF(GL_Paste!$B11545="","",IFERROR(INDEX(AcctCat,MATCH(GL_Paste!$B11545&amp;"",AcctCode,0)),"UNKNOWN"))</f>
        <v/>
      </c>
      <c r="F11548">
        <f>IF(GL_Paste!$B11545="","",IFERROR(INDEX(AcctSub,MATCH(GL_Paste!$B11545&amp;"",AcctCode,0)),"UNKNOWN"))</f>
        <v/>
      </c>
    </row>
    <row r="11549">
      <c r="A11549" s="40">
        <f>IF(GL_Paste!$B11546="","",N(GL_Paste!$H11546)-N(GL_Paste!$G11546))</f>
        <v/>
      </c>
      <c r="B11549" s="43">
        <f>IF(GL_Paste!$B11546="","",DATE(YEAR(GL_Paste!$E11546),MONTH(GL_Paste!$E11546),1))</f>
        <v/>
      </c>
      <c r="C11549">
        <f>IF(GL_Paste!$B11546="","",IF(TRIM(GL_Paste!$M11546)&lt;&gt;"",TRIM(GL_Paste!$M11546),IFERROR(MID(GL_Paste!$I11546,FIND("[",GL_Paste!$I11546)+1,FIND("]",GL_Paste!$I11546)-FIND("[",GL_Paste!$I11546)-1),"")))</f>
        <v/>
      </c>
      <c r="D11549">
        <f>IF(GL_Paste!$B11546="","",IFERROR(INDEX(DeptName,MATCH($C11549,DeptTag,0)),"UNALLOCATED"))</f>
        <v/>
      </c>
      <c r="E11549">
        <f>IF(GL_Paste!$B11546="","",IFERROR(INDEX(AcctCat,MATCH(GL_Paste!$B11546&amp;"",AcctCode,0)),"UNKNOWN"))</f>
        <v/>
      </c>
      <c r="F11549">
        <f>IF(GL_Paste!$B11546="","",IFERROR(INDEX(AcctSub,MATCH(GL_Paste!$B11546&amp;"",AcctCode,0)),"UNKNOWN"))</f>
        <v/>
      </c>
    </row>
    <row r="11550">
      <c r="A11550" s="40">
        <f>IF(GL_Paste!$B11547="","",N(GL_Paste!$H11547)-N(GL_Paste!$G11547))</f>
        <v/>
      </c>
      <c r="B11550" s="43">
        <f>IF(GL_Paste!$B11547="","",DATE(YEAR(GL_Paste!$E11547),MONTH(GL_Paste!$E11547),1))</f>
        <v/>
      </c>
      <c r="C11550">
        <f>IF(GL_Paste!$B11547="","",IF(TRIM(GL_Paste!$M11547)&lt;&gt;"",TRIM(GL_Paste!$M11547),IFERROR(MID(GL_Paste!$I11547,FIND("[",GL_Paste!$I11547)+1,FIND("]",GL_Paste!$I11547)-FIND("[",GL_Paste!$I11547)-1),"")))</f>
        <v/>
      </c>
      <c r="D11550">
        <f>IF(GL_Paste!$B11547="","",IFERROR(INDEX(DeptName,MATCH($C11550,DeptTag,0)),"UNALLOCATED"))</f>
        <v/>
      </c>
      <c r="E11550">
        <f>IF(GL_Paste!$B11547="","",IFERROR(INDEX(AcctCat,MATCH(GL_Paste!$B11547&amp;"",AcctCode,0)),"UNKNOWN"))</f>
        <v/>
      </c>
      <c r="F11550">
        <f>IF(GL_Paste!$B11547="","",IFERROR(INDEX(AcctSub,MATCH(GL_Paste!$B11547&amp;"",AcctCode,0)),"UNKNOWN"))</f>
        <v/>
      </c>
    </row>
    <row r="11551">
      <c r="A11551" s="40">
        <f>IF(GL_Paste!$B11548="","",N(GL_Paste!$H11548)-N(GL_Paste!$G11548))</f>
        <v/>
      </c>
      <c r="B11551" s="43">
        <f>IF(GL_Paste!$B11548="","",DATE(YEAR(GL_Paste!$E11548),MONTH(GL_Paste!$E11548),1))</f>
        <v/>
      </c>
      <c r="C11551">
        <f>IF(GL_Paste!$B11548="","",IF(TRIM(GL_Paste!$M11548)&lt;&gt;"",TRIM(GL_Paste!$M11548),IFERROR(MID(GL_Paste!$I11548,FIND("[",GL_Paste!$I11548)+1,FIND("]",GL_Paste!$I11548)-FIND("[",GL_Paste!$I11548)-1),"")))</f>
        <v/>
      </c>
      <c r="D11551">
        <f>IF(GL_Paste!$B11548="","",IFERROR(INDEX(DeptName,MATCH($C11551,DeptTag,0)),"UNALLOCATED"))</f>
        <v/>
      </c>
      <c r="E11551">
        <f>IF(GL_Paste!$B11548="","",IFERROR(INDEX(AcctCat,MATCH(GL_Paste!$B11548&amp;"",AcctCode,0)),"UNKNOWN"))</f>
        <v/>
      </c>
      <c r="F11551">
        <f>IF(GL_Paste!$B11548="","",IFERROR(INDEX(AcctSub,MATCH(GL_Paste!$B11548&amp;"",AcctCode,0)),"UNKNOWN"))</f>
        <v/>
      </c>
    </row>
    <row r="11552">
      <c r="A11552" s="40">
        <f>IF(GL_Paste!$B11549="","",N(GL_Paste!$H11549)-N(GL_Paste!$G11549))</f>
        <v/>
      </c>
      <c r="B11552" s="43">
        <f>IF(GL_Paste!$B11549="","",DATE(YEAR(GL_Paste!$E11549),MONTH(GL_Paste!$E11549),1))</f>
        <v/>
      </c>
      <c r="C11552">
        <f>IF(GL_Paste!$B11549="","",IF(TRIM(GL_Paste!$M11549)&lt;&gt;"",TRIM(GL_Paste!$M11549),IFERROR(MID(GL_Paste!$I11549,FIND("[",GL_Paste!$I11549)+1,FIND("]",GL_Paste!$I11549)-FIND("[",GL_Paste!$I11549)-1),"")))</f>
        <v/>
      </c>
      <c r="D11552">
        <f>IF(GL_Paste!$B11549="","",IFERROR(INDEX(DeptName,MATCH($C11552,DeptTag,0)),"UNALLOCATED"))</f>
        <v/>
      </c>
      <c r="E11552">
        <f>IF(GL_Paste!$B11549="","",IFERROR(INDEX(AcctCat,MATCH(GL_Paste!$B11549&amp;"",AcctCode,0)),"UNKNOWN"))</f>
        <v/>
      </c>
      <c r="F11552">
        <f>IF(GL_Paste!$B11549="","",IFERROR(INDEX(AcctSub,MATCH(GL_Paste!$B11549&amp;"",AcctCode,0)),"UNKNOWN"))</f>
        <v/>
      </c>
    </row>
    <row r="11553">
      <c r="A11553" s="40">
        <f>IF(GL_Paste!$B11550="","",N(GL_Paste!$H11550)-N(GL_Paste!$G11550))</f>
        <v/>
      </c>
      <c r="B11553" s="43">
        <f>IF(GL_Paste!$B11550="","",DATE(YEAR(GL_Paste!$E11550),MONTH(GL_Paste!$E11550),1))</f>
        <v/>
      </c>
      <c r="C11553">
        <f>IF(GL_Paste!$B11550="","",IF(TRIM(GL_Paste!$M11550)&lt;&gt;"",TRIM(GL_Paste!$M11550),IFERROR(MID(GL_Paste!$I11550,FIND("[",GL_Paste!$I11550)+1,FIND("]",GL_Paste!$I11550)-FIND("[",GL_Paste!$I11550)-1),"")))</f>
        <v/>
      </c>
      <c r="D11553">
        <f>IF(GL_Paste!$B11550="","",IFERROR(INDEX(DeptName,MATCH($C11553,DeptTag,0)),"UNALLOCATED"))</f>
        <v/>
      </c>
      <c r="E11553">
        <f>IF(GL_Paste!$B11550="","",IFERROR(INDEX(AcctCat,MATCH(GL_Paste!$B11550&amp;"",AcctCode,0)),"UNKNOWN"))</f>
        <v/>
      </c>
      <c r="F11553">
        <f>IF(GL_Paste!$B11550="","",IFERROR(INDEX(AcctSub,MATCH(GL_Paste!$B11550&amp;"",AcctCode,0)),"UNKNOWN"))</f>
        <v/>
      </c>
    </row>
    <row r="11554">
      <c r="A11554" s="40">
        <f>IF(GL_Paste!$B11551="","",N(GL_Paste!$H11551)-N(GL_Paste!$G11551))</f>
        <v/>
      </c>
      <c r="B11554" s="43">
        <f>IF(GL_Paste!$B11551="","",DATE(YEAR(GL_Paste!$E11551),MONTH(GL_Paste!$E11551),1))</f>
        <v/>
      </c>
      <c r="C11554">
        <f>IF(GL_Paste!$B11551="","",IF(TRIM(GL_Paste!$M11551)&lt;&gt;"",TRIM(GL_Paste!$M11551),IFERROR(MID(GL_Paste!$I11551,FIND("[",GL_Paste!$I11551)+1,FIND("]",GL_Paste!$I11551)-FIND("[",GL_Paste!$I11551)-1),"")))</f>
        <v/>
      </c>
      <c r="D11554">
        <f>IF(GL_Paste!$B11551="","",IFERROR(INDEX(DeptName,MATCH($C11554,DeptTag,0)),"UNALLOCATED"))</f>
        <v/>
      </c>
      <c r="E11554">
        <f>IF(GL_Paste!$B11551="","",IFERROR(INDEX(AcctCat,MATCH(GL_Paste!$B11551&amp;"",AcctCode,0)),"UNKNOWN"))</f>
        <v/>
      </c>
      <c r="F11554">
        <f>IF(GL_Paste!$B11551="","",IFERROR(INDEX(AcctSub,MATCH(GL_Paste!$B11551&amp;"",AcctCode,0)),"UNKNOWN"))</f>
        <v/>
      </c>
    </row>
    <row r="11555">
      <c r="A11555" s="40">
        <f>IF(GL_Paste!$B11552="","",N(GL_Paste!$H11552)-N(GL_Paste!$G11552))</f>
        <v/>
      </c>
      <c r="B11555" s="43">
        <f>IF(GL_Paste!$B11552="","",DATE(YEAR(GL_Paste!$E11552),MONTH(GL_Paste!$E11552),1))</f>
        <v/>
      </c>
      <c r="C11555">
        <f>IF(GL_Paste!$B11552="","",IF(TRIM(GL_Paste!$M11552)&lt;&gt;"",TRIM(GL_Paste!$M11552),IFERROR(MID(GL_Paste!$I11552,FIND("[",GL_Paste!$I11552)+1,FIND("]",GL_Paste!$I11552)-FIND("[",GL_Paste!$I11552)-1),"")))</f>
        <v/>
      </c>
      <c r="D11555">
        <f>IF(GL_Paste!$B11552="","",IFERROR(INDEX(DeptName,MATCH($C11555,DeptTag,0)),"UNALLOCATED"))</f>
        <v/>
      </c>
      <c r="E11555">
        <f>IF(GL_Paste!$B11552="","",IFERROR(INDEX(AcctCat,MATCH(GL_Paste!$B11552&amp;"",AcctCode,0)),"UNKNOWN"))</f>
        <v/>
      </c>
      <c r="F11555">
        <f>IF(GL_Paste!$B11552="","",IFERROR(INDEX(AcctSub,MATCH(GL_Paste!$B11552&amp;"",AcctCode,0)),"UNKNOWN"))</f>
        <v/>
      </c>
    </row>
    <row r="11556">
      <c r="A11556" s="40">
        <f>IF(GL_Paste!$B11553="","",N(GL_Paste!$H11553)-N(GL_Paste!$G11553))</f>
        <v/>
      </c>
      <c r="B11556" s="43">
        <f>IF(GL_Paste!$B11553="","",DATE(YEAR(GL_Paste!$E11553),MONTH(GL_Paste!$E11553),1))</f>
        <v/>
      </c>
      <c r="C11556">
        <f>IF(GL_Paste!$B11553="","",IF(TRIM(GL_Paste!$M11553)&lt;&gt;"",TRIM(GL_Paste!$M11553),IFERROR(MID(GL_Paste!$I11553,FIND("[",GL_Paste!$I11553)+1,FIND("]",GL_Paste!$I11553)-FIND("[",GL_Paste!$I11553)-1),"")))</f>
        <v/>
      </c>
      <c r="D11556">
        <f>IF(GL_Paste!$B11553="","",IFERROR(INDEX(DeptName,MATCH($C11556,DeptTag,0)),"UNALLOCATED"))</f>
        <v/>
      </c>
      <c r="E11556">
        <f>IF(GL_Paste!$B11553="","",IFERROR(INDEX(AcctCat,MATCH(GL_Paste!$B11553&amp;"",AcctCode,0)),"UNKNOWN"))</f>
        <v/>
      </c>
      <c r="F11556">
        <f>IF(GL_Paste!$B11553="","",IFERROR(INDEX(AcctSub,MATCH(GL_Paste!$B11553&amp;"",AcctCode,0)),"UNKNOWN"))</f>
        <v/>
      </c>
    </row>
    <row r="11557">
      <c r="A11557" s="40">
        <f>IF(GL_Paste!$B11554="","",N(GL_Paste!$H11554)-N(GL_Paste!$G11554))</f>
        <v/>
      </c>
      <c r="B11557" s="43">
        <f>IF(GL_Paste!$B11554="","",DATE(YEAR(GL_Paste!$E11554),MONTH(GL_Paste!$E11554),1))</f>
        <v/>
      </c>
      <c r="C11557">
        <f>IF(GL_Paste!$B11554="","",IF(TRIM(GL_Paste!$M11554)&lt;&gt;"",TRIM(GL_Paste!$M11554),IFERROR(MID(GL_Paste!$I11554,FIND("[",GL_Paste!$I11554)+1,FIND("]",GL_Paste!$I11554)-FIND("[",GL_Paste!$I11554)-1),"")))</f>
        <v/>
      </c>
      <c r="D11557">
        <f>IF(GL_Paste!$B11554="","",IFERROR(INDEX(DeptName,MATCH($C11557,DeptTag,0)),"UNALLOCATED"))</f>
        <v/>
      </c>
      <c r="E11557">
        <f>IF(GL_Paste!$B11554="","",IFERROR(INDEX(AcctCat,MATCH(GL_Paste!$B11554&amp;"",AcctCode,0)),"UNKNOWN"))</f>
        <v/>
      </c>
      <c r="F11557">
        <f>IF(GL_Paste!$B11554="","",IFERROR(INDEX(AcctSub,MATCH(GL_Paste!$B11554&amp;"",AcctCode,0)),"UNKNOWN"))</f>
        <v/>
      </c>
    </row>
    <row r="11558">
      <c r="A11558" s="40">
        <f>IF(GL_Paste!$B11555="","",N(GL_Paste!$H11555)-N(GL_Paste!$G11555))</f>
        <v/>
      </c>
      <c r="B11558" s="43">
        <f>IF(GL_Paste!$B11555="","",DATE(YEAR(GL_Paste!$E11555),MONTH(GL_Paste!$E11555),1))</f>
        <v/>
      </c>
      <c r="C11558">
        <f>IF(GL_Paste!$B11555="","",IF(TRIM(GL_Paste!$M11555)&lt;&gt;"",TRIM(GL_Paste!$M11555),IFERROR(MID(GL_Paste!$I11555,FIND("[",GL_Paste!$I11555)+1,FIND("]",GL_Paste!$I11555)-FIND("[",GL_Paste!$I11555)-1),"")))</f>
        <v/>
      </c>
      <c r="D11558">
        <f>IF(GL_Paste!$B11555="","",IFERROR(INDEX(DeptName,MATCH($C11558,DeptTag,0)),"UNALLOCATED"))</f>
        <v/>
      </c>
      <c r="E11558">
        <f>IF(GL_Paste!$B11555="","",IFERROR(INDEX(AcctCat,MATCH(GL_Paste!$B11555&amp;"",AcctCode,0)),"UNKNOWN"))</f>
        <v/>
      </c>
      <c r="F11558">
        <f>IF(GL_Paste!$B11555="","",IFERROR(INDEX(AcctSub,MATCH(GL_Paste!$B11555&amp;"",AcctCode,0)),"UNKNOWN"))</f>
        <v/>
      </c>
    </row>
    <row r="11559">
      <c r="A11559" s="40">
        <f>IF(GL_Paste!$B11556="","",N(GL_Paste!$H11556)-N(GL_Paste!$G11556))</f>
        <v/>
      </c>
      <c r="B11559" s="43">
        <f>IF(GL_Paste!$B11556="","",DATE(YEAR(GL_Paste!$E11556),MONTH(GL_Paste!$E11556),1))</f>
        <v/>
      </c>
      <c r="C11559">
        <f>IF(GL_Paste!$B11556="","",IF(TRIM(GL_Paste!$M11556)&lt;&gt;"",TRIM(GL_Paste!$M11556),IFERROR(MID(GL_Paste!$I11556,FIND("[",GL_Paste!$I11556)+1,FIND("]",GL_Paste!$I11556)-FIND("[",GL_Paste!$I11556)-1),"")))</f>
        <v/>
      </c>
      <c r="D11559">
        <f>IF(GL_Paste!$B11556="","",IFERROR(INDEX(DeptName,MATCH($C11559,DeptTag,0)),"UNALLOCATED"))</f>
        <v/>
      </c>
      <c r="E11559">
        <f>IF(GL_Paste!$B11556="","",IFERROR(INDEX(AcctCat,MATCH(GL_Paste!$B11556&amp;"",AcctCode,0)),"UNKNOWN"))</f>
        <v/>
      </c>
      <c r="F11559">
        <f>IF(GL_Paste!$B11556="","",IFERROR(INDEX(AcctSub,MATCH(GL_Paste!$B11556&amp;"",AcctCode,0)),"UNKNOWN"))</f>
        <v/>
      </c>
    </row>
    <row r="11560">
      <c r="A11560" s="40">
        <f>IF(GL_Paste!$B11557="","",N(GL_Paste!$H11557)-N(GL_Paste!$G11557))</f>
        <v/>
      </c>
      <c r="B11560" s="43">
        <f>IF(GL_Paste!$B11557="","",DATE(YEAR(GL_Paste!$E11557),MONTH(GL_Paste!$E11557),1))</f>
        <v/>
      </c>
      <c r="C11560">
        <f>IF(GL_Paste!$B11557="","",IF(TRIM(GL_Paste!$M11557)&lt;&gt;"",TRIM(GL_Paste!$M11557),IFERROR(MID(GL_Paste!$I11557,FIND("[",GL_Paste!$I11557)+1,FIND("]",GL_Paste!$I11557)-FIND("[",GL_Paste!$I11557)-1),"")))</f>
        <v/>
      </c>
      <c r="D11560">
        <f>IF(GL_Paste!$B11557="","",IFERROR(INDEX(DeptName,MATCH($C11560,DeptTag,0)),"UNALLOCATED"))</f>
        <v/>
      </c>
      <c r="E11560">
        <f>IF(GL_Paste!$B11557="","",IFERROR(INDEX(AcctCat,MATCH(GL_Paste!$B11557&amp;"",AcctCode,0)),"UNKNOWN"))</f>
        <v/>
      </c>
      <c r="F11560">
        <f>IF(GL_Paste!$B11557="","",IFERROR(INDEX(AcctSub,MATCH(GL_Paste!$B11557&amp;"",AcctCode,0)),"UNKNOWN"))</f>
        <v/>
      </c>
    </row>
    <row r="11561">
      <c r="A11561" s="40">
        <f>IF(GL_Paste!$B11558="","",N(GL_Paste!$H11558)-N(GL_Paste!$G11558))</f>
        <v/>
      </c>
      <c r="B11561" s="43">
        <f>IF(GL_Paste!$B11558="","",DATE(YEAR(GL_Paste!$E11558),MONTH(GL_Paste!$E11558),1))</f>
        <v/>
      </c>
      <c r="C11561">
        <f>IF(GL_Paste!$B11558="","",IF(TRIM(GL_Paste!$M11558)&lt;&gt;"",TRIM(GL_Paste!$M11558),IFERROR(MID(GL_Paste!$I11558,FIND("[",GL_Paste!$I11558)+1,FIND("]",GL_Paste!$I11558)-FIND("[",GL_Paste!$I11558)-1),"")))</f>
        <v/>
      </c>
      <c r="D11561">
        <f>IF(GL_Paste!$B11558="","",IFERROR(INDEX(DeptName,MATCH($C11561,DeptTag,0)),"UNALLOCATED"))</f>
        <v/>
      </c>
      <c r="E11561">
        <f>IF(GL_Paste!$B11558="","",IFERROR(INDEX(AcctCat,MATCH(GL_Paste!$B11558&amp;"",AcctCode,0)),"UNKNOWN"))</f>
        <v/>
      </c>
      <c r="F11561">
        <f>IF(GL_Paste!$B11558="","",IFERROR(INDEX(AcctSub,MATCH(GL_Paste!$B11558&amp;"",AcctCode,0)),"UNKNOWN"))</f>
        <v/>
      </c>
    </row>
    <row r="11562">
      <c r="A11562" s="40">
        <f>IF(GL_Paste!$B11559="","",N(GL_Paste!$H11559)-N(GL_Paste!$G11559))</f>
        <v/>
      </c>
      <c r="B11562" s="43">
        <f>IF(GL_Paste!$B11559="","",DATE(YEAR(GL_Paste!$E11559),MONTH(GL_Paste!$E11559),1))</f>
        <v/>
      </c>
      <c r="C11562">
        <f>IF(GL_Paste!$B11559="","",IF(TRIM(GL_Paste!$M11559)&lt;&gt;"",TRIM(GL_Paste!$M11559),IFERROR(MID(GL_Paste!$I11559,FIND("[",GL_Paste!$I11559)+1,FIND("]",GL_Paste!$I11559)-FIND("[",GL_Paste!$I11559)-1),"")))</f>
        <v/>
      </c>
      <c r="D11562">
        <f>IF(GL_Paste!$B11559="","",IFERROR(INDEX(DeptName,MATCH($C11562,DeptTag,0)),"UNALLOCATED"))</f>
        <v/>
      </c>
      <c r="E11562">
        <f>IF(GL_Paste!$B11559="","",IFERROR(INDEX(AcctCat,MATCH(GL_Paste!$B11559&amp;"",AcctCode,0)),"UNKNOWN"))</f>
        <v/>
      </c>
      <c r="F11562">
        <f>IF(GL_Paste!$B11559="","",IFERROR(INDEX(AcctSub,MATCH(GL_Paste!$B11559&amp;"",AcctCode,0)),"UNKNOWN"))</f>
        <v/>
      </c>
    </row>
    <row r="11563">
      <c r="A11563" s="40">
        <f>IF(GL_Paste!$B11560="","",N(GL_Paste!$H11560)-N(GL_Paste!$G11560))</f>
        <v/>
      </c>
      <c r="B11563" s="43">
        <f>IF(GL_Paste!$B11560="","",DATE(YEAR(GL_Paste!$E11560),MONTH(GL_Paste!$E11560),1))</f>
        <v/>
      </c>
      <c r="C11563">
        <f>IF(GL_Paste!$B11560="","",IF(TRIM(GL_Paste!$M11560)&lt;&gt;"",TRIM(GL_Paste!$M11560),IFERROR(MID(GL_Paste!$I11560,FIND("[",GL_Paste!$I11560)+1,FIND("]",GL_Paste!$I11560)-FIND("[",GL_Paste!$I11560)-1),"")))</f>
        <v/>
      </c>
      <c r="D11563">
        <f>IF(GL_Paste!$B11560="","",IFERROR(INDEX(DeptName,MATCH($C11563,DeptTag,0)),"UNALLOCATED"))</f>
        <v/>
      </c>
      <c r="E11563">
        <f>IF(GL_Paste!$B11560="","",IFERROR(INDEX(AcctCat,MATCH(GL_Paste!$B11560&amp;"",AcctCode,0)),"UNKNOWN"))</f>
        <v/>
      </c>
      <c r="F11563">
        <f>IF(GL_Paste!$B11560="","",IFERROR(INDEX(AcctSub,MATCH(GL_Paste!$B11560&amp;"",AcctCode,0)),"UNKNOWN"))</f>
        <v/>
      </c>
    </row>
    <row r="11564">
      <c r="A11564" s="40">
        <f>IF(GL_Paste!$B11561="","",N(GL_Paste!$H11561)-N(GL_Paste!$G11561))</f>
        <v/>
      </c>
      <c r="B11564" s="43">
        <f>IF(GL_Paste!$B11561="","",DATE(YEAR(GL_Paste!$E11561),MONTH(GL_Paste!$E11561),1))</f>
        <v/>
      </c>
      <c r="C11564">
        <f>IF(GL_Paste!$B11561="","",IF(TRIM(GL_Paste!$M11561)&lt;&gt;"",TRIM(GL_Paste!$M11561),IFERROR(MID(GL_Paste!$I11561,FIND("[",GL_Paste!$I11561)+1,FIND("]",GL_Paste!$I11561)-FIND("[",GL_Paste!$I11561)-1),"")))</f>
        <v/>
      </c>
      <c r="D11564">
        <f>IF(GL_Paste!$B11561="","",IFERROR(INDEX(DeptName,MATCH($C11564,DeptTag,0)),"UNALLOCATED"))</f>
        <v/>
      </c>
      <c r="E11564">
        <f>IF(GL_Paste!$B11561="","",IFERROR(INDEX(AcctCat,MATCH(GL_Paste!$B11561&amp;"",AcctCode,0)),"UNKNOWN"))</f>
        <v/>
      </c>
      <c r="F11564">
        <f>IF(GL_Paste!$B11561="","",IFERROR(INDEX(AcctSub,MATCH(GL_Paste!$B11561&amp;"",AcctCode,0)),"UNKNOWN"))</f>
        <v/>
      </c>
    </row>
    <row r="11565">
      <c r="A11565" s="40">
        <f>IF(GL_Paste!$B11562="","",N(GL_Paste!$H11562)-N(GL_Paste!$G11562))</f>
        <v/>
      </c>
      <c r="B11565" s="43">
        <f>IF(GL_Paste!$B11562="","",DATE(YEAR(GL_Paste!$E11562),MONTH(GL_Paste!$E11562),1))</f>
        <v/>
      </c>
      <c r="C11565">
        <f>IF(GL_Paste!$B11562="","",IF(TRIM(GL_Paste!$M11562)&lt;&gt;"",TRIM(GL_Paste!$M11562),IFERROR(MID(GL_Paste!$I11562,FIND("[",GL_Paste!$I11562)+1,FIND("]",GL_Paste!$I11562)-FIND("[",GL_Paste!$I11562)-1),"")))</f>
        <v/>
      </c>
      <c r="D11565">
        <f>IF(GL_Paste!$B11562="","",IFERROR(INDEX(DeptName,MATCH($C11565,DeptTag,0)),"UNALLOCATED"))</f>
        <v/>
      </c>
      <c r="E11565">
        <f>IF(GL_Paste!$B11562="","",IFERROR(INDEX(AcctCat,MATCH(GL_Paste!$B11562&amp;"",AcctCode,0)),"UNKNOWN"))</f>
        <v/>
      </c>
      <c r="F11565">
        <f>IF(GL_Paste!$B11562="","",IFERROR(INDEX(AcctSub,MATCH(GL_Paste!$B11562&amp;"",AcctCode,0)),"UNKNOWN"))</f>
        <v/>
      </c>
    </row>
    <row r="11566">
      <c r="A11566" s="40">
        <f>IF(GL_Paste!$B11563="","",N(GL_Paste!$H11563)-N(GL_Paste!$G11563))</f>
        <v/>
      </c>
      <c r="B11566" s="43">
        <f>IF(GL_Paste!$B11563="","",DATE(YEAR(GL_Paste!$E11563),MONTH(GL_Paste!$E11563),1))</f>
        <v/>
      </c>
      <c r="C11566">
        <f>IF(GL_Paste!$B11563="","",IF(TRIM(GL_Paste!$M11563)&lt;&gt;"",TRIM(GL_Paste!$M11563),IFERROR(MID(GL_Paste!$I11563,FIND("[",GL_Paste!$I11563)+1,FIND("]",GL_Paste!$I11563)-FIND("[",GL_Paste!$I11563)-1),"")))</f>
        <v/>
      </c>
      <c r="D11566">
        <f>IF(GL_Paste!$B11563="","",IFERROR(INDEX(DeptName,MATCH($C11566,DeptTag,0)),"UNALLOCATED"))</f>
        <v/>
      </c>
      <c r="E11566">
        <f>IF(GL_Paste!$B11563="","",IFERROR(INDEX(AcctCat,MATCH(GL_Paste!$B11563&amp;"",AcctCode,0)),"UNKNOWN"))</f>
        <v/>
      </c>
      <c r="F11566">
        <f>IF(GL_Paste!$B11563="","",IFERROR(INDEX(AcctSub,MATCH(GL_Paste!$B11563&amp;"",AcctCode,0)),"UNKNOWN"))</f>
        <v/>
      </c>
    </row>
    <row r="11567">
      <c r="A11567" s="40">
        <f>IF(GL_Paste!$B11564="","",N(GL_Paste!$H11564)-N(GL_Paste!$G11564))</f>
        <v/>
      </c>
      <c r="B11567" s="43">
        <f>IF(GL_Paste!$B11564="","",DATE(YEAR(GL_Paste!$E11564),MONTH(GL_Paste!$E11564),1))</f>
        <v/>
      </c>
      <c r="C11567">
        <f>IF(GL_Paste!$B11564="","",IF(TRIM(GL_Paste!$M11564)&lt;&gt;"",TRIM(GL_Paste!$M11564),IFERROR(MID(GL_Paste!$I11564,FIND("[",GL_Paste!$I11564)+1,FIND("]",GL_Paste!$I11564)-FIND("[",GL_Paste!$I11564)-1),"")))</f>
        <v/>
      </c>
      <c r="D11567">
        <f>IF(GL_Paste!$B11564="","",IFERROR(INDEX(DeptName,MATCH($C11567,DeptTag,0)),"UNALLOCATED"))</f>
        <v/>
      </c>
      <c r="E11567">
        <f>IF(GL_Paste!$B11564="","",IFERROR(INDEX(AcctCat,MATCH(GL_Paste!$B11564&amp;"",AcctCode,0)),"UNKNOWN"))</f>
        <v/>
      </c>
      <c r="F11567">
        <f>IF(GL_Paste!$B11564="","",IFERROR(INDEX(AcctSub,MATCH(GL_Paste!$B11564&amp;"",AcctCode,0)),"UNKNOWN"))</f>
        <v/>
      </c>
    </row>
    <row r="11568">
      <c r="A11568" s="40">
        <f>IF(GL_Paste!$B11565="","",N(GL_Paste!$H11565)-N(GL_Paste!$G11565))</f>
        <v/>
      </c>
      <c r="B11568" s="43">
        <f>IF(GL_Paste!$B11565="","",DATE(YEAR(GL_Paste!$E11565),MONTH(GL_Paste!$E11565),1))</f>
        <v/>
      </c>
      <c r="C11568">
        <f>IF(GL_Paste!$B11565="","",IF(TRIM(GL_Paste!$M11565)&lt;&gt;"",TRIM(GL_Paste!$M11565),IFERROR(MID(GL_Paste!$I11565,FIND("[",GL_Paste!$I11565)+1,FIND("]",GL_Paste!$I11565)-FIND("[",GL_Paste!$I11565)-1),"")))</f>
        <v/>
      </c>
      <c r="D11568">
        <f>IF(GL_Paste!$B11565="","",IFERROR(INDEX(DeptName,MATCH($C11568,DeptTag,0)),"UNALLOCATED"))</f>
        <v/>
      </c>
      <c r="E11568">
        <f>IF(GL_Paste!$B11565="","",IFERROR(INDEX(AcctCat,MATCH(GL_Paste!$B11565&amp;"",AcctCode,0)),"UNKNOWN"))</f>
        <v/>
      </c>
      <c r="F11568">
        <f>IF(GL_Paste!$B11565="","",IFERROR(INDEX(AcctSub,MATCH(GL_Paste!$B11565&amp;"",AcctCode,0)),"UNKNOWN"))</f>
        <v/>
      </c>
    </row>
    <row r="11569">
      <c r="A11569" s="40">
        <f>IF(GL_Paste!$B11566="","",N(GL_Paste!$H11566)-N(GL_Paste!$G11566))</f>
        <v/>
      </c>
      <c r="B11569" s="43">
        <f>IF(GL_Paste!$B11566="","",DATE(YEAR(GL_Paste!$E11566),MONTH(GL_Paste!$E11566),1))</f>
        <v/>
      </c>
      <c r="C11569">
        <f>IF(GL_Paste!$B11566="","",IF(TRIM(GL_Paste!$M11566)&lt;&gt;"",TRIM(GL_Paste!$M11566),IFERROR(MID(GL_Paste!$I11566,FIND("[",GL_Paste!$I11566)+1,FIND("]",GL_Paste!$I11566)-FIND("[",GL_Paste!$I11566)-1),"")))</f>
        <v/>
      </c>
      <c r="D11569">
        <f>IF(GL_Paste!$B11566="","",IFERROR(INDEX(DeptName,MATCH($C11569,DeptTag,0)),"UNALLOCATED"))</f>
        <v/>
      </c>
      <c r="E11569">
        <f>IF(GL_Paste!$B11566="","",IFERROR(INDEX(AcctCat,MATCH(GL_Paste!$B11566&amp;"",AcctCode,0)),"UNKNOWN"))</f>
        <v/>
      </c>
      <c r="F11569">
        <f>IF(GL_Paste!$B11566="","",IFERROR(INDEX(AcctSub,MATCH(GL_Paste!$B11566&amp;"",AcctCode,0)),"UNKNOWN"))</f>
        <v/>
      </c>
    </row>
    <row r="11570">
      <c r="A11570" s="40">
        <f>IF(GL_Paste!$B11567="","",N(GL_Paste!$H11567)-N(GL_Paste!$G11567))</f>
        <v/>
      </c>
      <c r="B11570" s="43">
        <f>IF(GL_Paste!$B11567="","",DATE(YEAR(GL_Paste!$E11567),MONTH(GL_Paste!$E11567),1))</f>
        <v/>
      </c>
      <c r="C11570">
        <f>IF(GL_Paste!$B11567="","",IF(TRIM(GL_Paste!$M11567)&lt;&gt;"",TRIM(GL_Paste!$M11567),IFERROR(MID(GL_Paste!$I11567,FIND("[",GL_Paste!$I11567)+1,FIND("]",GL_Paste!$I11567)-FIND("[",GL_Paste!$I11567)-1),"")))</f>
        <v/>
      </c>
      <c r="D11570">
        <f>IF(GL_Paste!$B11567="","",IFERROR(INDEX(DeptName,MATCH($C11570,DeptTag,0)),"UNALLOCATED"))</f>
        <v/>
      </c>
      <c r="E11570">
        <f>IF(GL_Paste!$B11567="","",IFERROR(INDEX(AcctCat,MATCH(GL_Paste!$B11567&amp;"",AcctCode,0)),"UNKNOWN"))</f>
        <v/>
      </c>
      <c r="F11570">
        <f>IF(GL_Paste!$B11567="","",IFERROR(INDEX(AcctSub,MATCH(GL_Paste!$B11567&amp;"",AcctCode,0)),"UNKNOWN"))</f>
        <v/>
      </c>
    </row>
    <row r="11571">
      <c r="A11571" s="40">
        <f>IF(GL_Paste!$B11568="","",N(GL_Paste!$H11568)-N(GL_Paste!$G11568))</f>
        <v/>
      </c>
      <c r="B11571" s="43">
        <f>IF(GL_Paste!$B11568="","",DATE(YEAR(GL_Paste!$E11568),MONTH(GL_Paste!$E11568),1))</f>
        <v/>
      </c>
      <c r="C11571">
        <f>IF(GL_Paste!$B11568="","",IF(TRIM(GL_Paste!$M11568)&lt;&gt;"",TRIM(GL_Paste!$M11568),IFERROR(MID(GL_Paste!$I11568,FIND("[",GL_Paste!$I11568)+1,FIND("]",GL_Paste!$I11568)-FIND("[",GL_Paste!$I11568)-1),"")))</f>
        <v/>
      </c>
      <c r="D11571">
        <f>IF(GL_Paste!$B11568="","",IFERROR(INDEX(DeptName,MATCH($C11571,DeptTag,0)),"UNALLOCATED"))</f>
        <v/>
      </c>
      <c r="E11571">
        <f>IF(GL_Paste!$B11568="","",IFERROR(INDEX(AcctCat,MATCH(GL_Paste!$B11568&amp;"",AcctCode,0)),"UNKNOWN"))</f>
        <v/>
      </c>
      <c r="F11571">
        <f>IF(GL_Paste!$B11568="","",IFERROR(INDEX(AcctSub,MATCH(GL_Paste!$B11568&amp;"",AcctCode,0)),"UNKNOWN"))</f>
        <v/>
      </c>
    </row>
    <row r="11572">
      <c r="A11572" s="40">
        <f>IF(GL_Paste!$B11569="","",N(GL_Paste!$H11569)-N(GL_Paste!$G11569))</f>
        <v/>
      </c>
      <c r="B11572" s="43">
        <f>IF(GL_Paste!$B11569="","",DATE(YEAR(GL_Paste!$E11569),MONTH(GL_Paste!$E11569),1))</f>
        <v/>
      </c>
      <c r="C11572">
        <f>IF(GL_Paste!$B11569="","",IF(TRIM(GL_Paste!$M11569)&lt;&gt;"",TRIM(GL_Paste!$M11569),IFERROR(MID(GL_Paste!$I11569,FIND("[",GL_Paste!$I11569)+1,FIND("]",GL_Paste!$I11569)-FIND("[",GL_Paste!$I11569)-1),"")))</f>
        <v/>
      </c>
      <c r="D11572">
        <f>IF(GL_Paste!$B11569="","",IFERROR(INDEX(DeptName,MATCH($C11572,DeptTag,0)),"UNALLOCATED"))</f>
        <v/>
      </c>
      <c r="E11572">
        <f>IF(GL_Paste!$B11569="","",IFERROR(INDEX(AcctCat,MATCH(GL_Paste!$B11569&amp;"",AcctCode,0)),"UNKNOWN"))</f>
        <v/>
      </c>
      <c r="F11572">
        <f>IF(GL_Paste!$B11569="","",IFERROR(INDEX(AcctSub,MATCH(GL_Paste!$B11569&amp;"",AcctCode,0)),"UNKNOWN"))</f>
        <v/>
      </c>
    </row>
    <row r="11573">
      <c r="A11573" s="40">
        <f>IF(GL_Paste!$B11570="","",N(GL_Paste!$H11570)-N(GL_Paste!$G11570))</f>
        <v/>
      </c>
      <c r="B11573" s="43">
        <f>IF(GL_Paste!$B11570="","",DATE(YEAR(GL_Paste!$E11570),MONTH(GL_Paste!$E11570),1))</f>
        <v/>
      </c>
      <c r="C11573">
        <f>IF(GL_Paste!$B11570="","",IF(TRIM(GL_Paste!$M11570)&lt;&gt;"",TRIM(GL_Paste!$M11570),IFERROR(MID(GL_Paste!$I11570,FIND("[",GL_Paste!$I11570)+1,FIND("]",GL_Paste!$I11570)-FIND("[",GL_Paste!$I11570)-1),"")))</f>
        <v/>
      </c>
      <c r="D11573">
        <f>IF(GL_Paste!$B11570="","",IFERROR(INDEX(DeptName,MATCH($C11573,DeptTag,0)),"UNALLOCATED"))</f>
        <v/>
      </c>
      <c r="E11573">
        <f>IF(GL_Paste!$B11570="","",IFERROR(INDEX(AcctCat,MATCH(GL_Paste!$B11570&amp;"",AcctCode,0)),"UNKNOWN"))</f>
        <v/>
      </c>
      <c r="F11573">
        <f>IF(GL_Paste!$B11570="","",IFERROR(INDEX(AcctSub,MATCH(GL_Paste!$B11570&amp;"",AcctCode,0)),"UNKNOWN"))</f>
        <v/>
      </c>
    </row>
    <row r="11574">
      <c r="A11574" s="40">
        <f>IF(GL_Paste!$B11571="","",N(GL_Paste!$H11571)-N(GL_Paste!$G11571))</f>
        <v/>
      </c>
      <c r="B11574" s="43">
        <f>IF(GL_Paste!$B11571="","",DATE(YEAR(GL_Paste!$E11571),MONTH(GL_Paste!$E11571),1))</f>
        <v/>
      </c>
      <c r="C11574">
        <f>IF(GL_Paste!$B11571="","",IF(TRIM(GL_Paste!$M11571)&lt;&gt;"",TRIM(GL_Paste!$M11571),IFERROR(MID(GL_Paste!$I11571,FIND("[",GL_Paste!$I11571)+1,FIND("]",GL_Paste!$I11571)-FIND("[",GL_Paste!$I11571)-1),"")))</f>
        <v/>
      </c>
      <c r="D11574">
        <f>IF(GL_Paste!$B11571="","",IFERROR(INDEX(DeptName,MATCH($C11574,DeptTag,0)),"UNALLOCATED"))</f>
        <v/>
      </c>
      <c r="E11574">
        <f>IF(GL_Paste!$B11571="","",IFERROR(INDEX(AcctCat,MATCH(GL_Paste!$B11571&amp;"",AcctCode,0)),"UNKNOWN"))</f>
        <v/>
      </c>
      <c r="F11574">
        <f>IF(GL_Paste!$B11571="","",IFERROR(INDEX(AcctSub,MATCH(GL_Paste!$B11571&amp;"",AcctCode,0)),"UNKNOWN"))</f>
        <v/>
      </c>
    </row>
    <row r="11575">
      <c r="A11575" s="40">
        <f>IF(GL_Paste!$B11572="","",N(GL_Paste!$H11572)-N(GL_Paste!$G11572))</f>
        <v/>
      </c>
      <c r="B11575" s="43">
        <f>IF(GL_Paste!$B11572="","",DATE(YEAR(GL_Paste!$E11572),MONTH(GL_Paste!$E11572),1))</f>
        <v/>
      </c>
      <c r="C11575">
        <f>IF(GL_Paste!$B11572="","",IF(TRIM(GL_Paste!$M11572)&lt;&gt;"",TRIM(GL_Paste!$M11572),IFERROR(MID(GL_Paste!$I11572,FIND("[",GL_Paste!$I11572)+1,FIND("]",GL_Paste!$I11572)-FIND("[",GL_Paste!$I11572)-1),"")))</f>
        <v/>
      </c>
      <c r="D11575">
        <f>IF(GL_Paste!$B11572="","",IFERROR(INDEX(DeptName,MATCH($C11575,DeptTag,0)),"UNALLOCATED"))</f>
        <v/>
      </c>
      <c r="E11575">
        <f>IF(GL_Paste!$B11572="","",IFERROR(INDEX(AcctCat,MATCH(GL_Paste!$B11572&amp;"",AcctCode,0)),"UNKNOWN"))</f>
        <v/>
      </c>
      <c r="F11575">
        <f>IF(GL_Paste!$B11572="","",IFERROR(INDEX(AcctSub,MATCH(GL_Paste!$B11572&amp;"",AcctCode,0)),"UNKNOWN"))</f>
        <v/>
      </c>
    </row>
    <row r="11576">
      <c r="A11576" s="40">
        <f>IF(GL_Paste!$B11573="","",N(GL_Paste!$H11573)-N(GL_Paste!$G11573))</f>
        <v/>
      </c>
      <c r="B11576" s="43">
        <f>IF(GL_Paste!$B11573="","",DATE(YEAR(GL_Paste!$E11573),MONTH(GL_Paste!$E11573),1))</f>
        <v/>
      </c>
      <c r="C11576">
        <f>IF(GL_Paste!$B11573="","",IF(TRIM(GL_Paste!$M11573)&lt;&gt;"",TRIM(GL_Paste!$M11573),IFERROR(MID(GL_Paste!$I11573,FIND("[",GL_Paste!$I11573)+1,FIND("]",GL_Paste!$I11573)-FIND("[",GL_Paste!$I11573)-1),"")))</f>
        <v/>
      </c>
      <c r="D11576">
        <f>IF(GL_Paste!$B11573="","",IFERROR(INDEX(DeptName,MATCH($C11576,DeptTag,0)),"UNALLOCATED"))</f>
        <v/>
      </c>
      <c r="E11576">
        <f>IF(GL_Paste!$B11573="","",IFERROR(INDEX(AcctCat,MATCH(GL_Paste!$B11573&amp;"",AcctCode,0)),"UNKNOWN"))</f>
        <v/>
      </c>
      <c r="F11576">
        <f>IF(GL_Paste!$B11573="","",IFERROR(INDEX(AcctSub,MATCH(GL_Paste!$B11573&amp;"",AcctCode,0)),"UNKNOWN"))</f>
        <v/>
      </c>
    </row>
    <row r="11577">
      <c r="A11577" s="40">
        <f>IF(GL_Paste!$B11574="","",N(GL_Paste!$H11574)-N(GL_Paste!$G11574))</f>
        <v/>
      </c>
      <c r="B11577" s="43">
        <f>IF(GL_Paste!$B11574="","",DATE(YEAR(GL_Paste!$E11574),MONTH(GL_Paste!$E11574),1))</f>
        <v/>
      </c>
      <c r="C11577">
        <f>IF(GL_Paste!$B11574="","",IF(TRIM(GL_Paste!$M11574)&lt;&gt;"",TRIM(GL_Paste!$M11574),IFERROR(MID(GL_Paste!$I11574,FIND("[",GL_Paste!$I11574)+1,FIND("]",GL_Paste!$I11574)-FIND("[",GL_Paste!$I11574)-1),"")))</f>
        <v/>
      </c>
      <c r="D11577">
        <f>IF(GL_Paste!$B11574="","",IFERROR(INDEX(DeptName,MATCH($C11577,DeptTag,0)),"UNALLOCATED"))</f>
        <v/>
      </c>
      <c r="E11577">
        <f>IF(GL_Paste!$B11574="","",IFERROR(INDEX(AcctCat,MATCH(GL_Paste!$B11574&amp;"",AcctCode,0)),"UNKNOWN"))</f>
        <v/>
      </c>
      <c r="F11577">
        <f>IF(GL_Paste!$B11574="","",IFERROR(INDEX(AcctSub,MATCH(GL_Paste!$B11574&amp;"",AcctCode,0)),"UNKNOWN"))</f>
        <v/>
      </c>
    </row>
    <row r="11578">
      <c r="A11578" s="40">
        <f>IF(GL_Paste!$B11575="","",N(GL_Paste!$H11575)-N(GL_Paste!$G11575))</f>
        <v/>
      </c>
      <c r="B11578" s="43">
        <f>IF(GL_Paste!$B11575="","",DATE(YEAR(GL_Paste!$E11575),MONTH(GL_Paste!$E11575),1))</f>
        <v/>
      </c>
      <c r="C11578">
        <f>IF(GL_Paste!$B11575="","",IF(TRIM(GL_Paste!$M11575)&lt;&gt;"",TRIM(GL_Paste!$M11575),IFERROR(MID(GL_Paste!$I11575,FIND("[",GL_Paste!$I11575)+1,FIND("]",GL_Paste!$I11575)-FIND("[",GL_Paste!$I11575)-1),"")))</f>
        <v/>
      </c>
      <c r="D11578">
        <f>IF(GL_Paste!$B11575="","",IFERROR(INDEX(DeptName,MATCH($C11578,DeptTag,0)),"UNALLOCATED"))</f>
        <v/>
      </c>
      <c r="E11578">
        <f>IF(GL_Paste!$B11575="","",IFERROR(INDEX(AcctCat,MATCH(GL_Paste!$B11575&amp;"",AcctCode,0)),"UNKNOWN"))</f>
        <v/>
      </c>
      <c r="F11578">
        <f>IF(GL_Paste!$B11575="","",IFERROR(INDEX(AcctSub,MATCH(GL_Paste!$B11575&amp;"",AcctCode,0)),"UNKNOWN"))</f>
        <v/>
      </c>
    </row>
    <row r="11579">
      <c r="A11579" s="40">
        <f>IF(GL_Paste!$B11576="","",N(GL_Paste!$H11576)-N(GL_Paste!$G11576))</f>
        <v/>
      </c>
      <c r="B11579" s="43">
        <f>IF(GL_Paste!$B11576="","",DATE(YEAR(GL_Paste!$E11576),MONTH(GL_Paste!$E11576),1))</f>
        <v/>
      </c>
      <c r="C11579">
        <f>IF(GL_Paste!$B11576="","",IF(TRIM(GL_Paste!$M11576)&lt;&gt;"",TRIM(GL_Paste!$M11576),IFERROR(MID(GL_Paste!$I11576,FIND("[",GL_Paste!$I11576)+1,FIND("]",GL_Paste!$I11576)-FIND("[",GL_Paste!$I11576)-1),"")))</f>
        <v/>
      </c>
      <c r="D11579">
        <f>IF(GL_Paste!$B11576="","",IFERROR(INDEX(DeptName,MATCH($C11579,DeptTag,0)),"UNALLOCATED"))</f>
        <v/>
      </c>
      <c r="E11579">
        <f>IF(GL_Paste!$B11576="","",IFERROR(INDEX(AcctCat,MATCH(GL_Paste!$B11576&amp;"",AcctCode,0)),"UNKNOWN"))</f>
        <v/>
      </c>
      <c r="F11579">
        <f>IF(GL_Paste!$B11576="","",IFERROR(INDEX(AcctSub,MATCH(GL_Paste!$B11576&amp;"",AcctCode,0)),"UNKNOWN"))</f>
        <v/>
      </c>
    </row>
    <row r="11580">
      <c r="A11580" s="40">
        <f>IF(GL_Paste!$B11577="","",N(GL_Paste!$H11577)-N(GL_Paste!$G11577))</f>
        <v/>
      </c>
      <c r="B11580" s="43">
        <f>IF(GL_Paste!$B11577="","",DATE(YEAR(GL_Paste!$E11577),MONTH(GL_Paste!$E11577),1))</f>
        <v/>
      </c>
      <c r="C11580">
        <f>IF(GL_Paste!$B11577="","",IF(TRIM(GL_Paste!$M11577)&lt;&gt;"",TRIM(GL_Paste!$M11577),IFERROR(MID(GL_Paste!$I11577,FIND("[",GL_Paste!$I11577)+1,FIND("]",GL_Paste!$I11577)-FIND("[",GL_Paste!$I11577)-1),"")))</f>
        <v/>
      </c>
      <c r="D11580">
        <f>IF(GL_Paste!$B11577="","",IFERROR(INDEX(DeptName,MATCH($C11580,DeptTag,0)),"UNALLOCATED"))</f>
        <v/>
      </c>
      <c r="E11580">
        <f>IF(GL_Paste!$B11577="","",IFERROR(INDEX(AcctCat,MATCH(GL_Paste!$B11577&amp;"",AcctCode,0)),"UNKNOWN"))</f>
        <v/>
      </c>
      <c r="F11580">
        <f>IF(GL_Paste!$B11577="","",IFERROR(INDEX(AcctSub,MATCH(GL_Paste!$B11577&amp;"",AcctCode,0)),"UNKNOWN"))</f>
        <v/>
      </c>
    </row>
    <row r="11581">
      <c r="A11581" s="40">
        <f>IF(GL_Paste!$B11578="","",N(GL_Paste!$H11578)-N(GL_Paste!$G11578))</f>
        <v/>
      </c>
      <c r="B11581" s="43">
        <f>IF(GL_Paste!$B11578="","",DATE(YEAR(GL_Paste!$E11578),MONTH(GL_Paste!$E11578),1))</f>
        <v/>
      </c>
      <c r="C11581">
        <f>IF(GL_Paste!$B11578="","",IF(TRIM(GL_Paste!$M11578)&lt;&gt;"",TRIM(GL_Paste!$M11578),IFERROR(MID(GL_Paste!$I11578,FIND("[",GL_Paste!$I11578)+1,FIND("]",GL_Paste!$I11578)-FIND("[",GL_Paste!$I11578)-1),"")))</f>
        <v/>
      </c>
      <c r="D11581">
        <f>IF(GL_Paste!$B11578="","",IFERROR(INDEX(DeptName,MATCH($C11581,DeptTag,0)),"UNALLOCATED"))</f>
        <v/>
      </c>
      <c r="E11581">
        <f>IF(GL_Paste!$B11578="","",IFERROR(INDEX(AcctCat,MATCH(GL_Paste!$B11578&amp;"",AcctCode,0)),"UNKNOWN"))</f>
        <v/>
      </c>
      <c r="F11581">
        <f>IF(GL_Paste!$B11578="","",IFERROR(INDEX(AcctSub,MATCH(GL_Paste!$B11578&amp;"",AcctCode,0)),"UNKNOWN"))</f>
        <v/>
      </c>
    </row>
    <row r="11582">
      <c r="A11582" s="40">
        <f>IF(GL_Paste!$B11579="","",N(GL_Paste!$H11579)-N(GL_Paste!$G11579))</f>
        <v/>
      </c>
      <c r="B11582" s="43">
        <f>IF(GL_Paste!$B11579="","",DATE(YEAR(GL_Paste!$E11579),MONTH(GL_Paste!$E11579),1))</f>
        <v/>
      </c>
      <c r="C11582">
        <f>IF(GL_Paste!$B11579="","",IF(TRIM(GL_Paste!$M11579)&lt;&gt;"",TRIM(GL_Paste!$M11579),IFERROR(MID(GL_Paste!$I11579,FIND("[",GL_Paste!$I11579)+1,FIND("]",GL_Paste!$I11579)-FIND("[",GL_Paste!$I11579)-1),"")))</f>
        <v/>
      </c>
      <c r="D11582">
        <f>IF(GL_Paste!$B11579="","",IFERROR(INDEX(DeptName,MATCH($C11582,DeptTag,0)),"UNALLOCATED"))</f>
        <v/>
      </c>
      <c r="E11582">
        <f>IF(GL_Paste!$B11579="","",IFERROR(INDEX(AcctCat,MATCH(GL_Paste!$B11579&amp;"",AcctCode,0)),"UNKNOWN"))</f>
        <v/>
      </c>
      <c r="F11582">
        <f>IF(GL_Paste!$B11579="","",IFERROR(INDEX(AcctSub,MATCH(GL_Paste!$B11579&amp;"",AcctCode,0)),"UNKNOWN"))</f>
        <v/>
      </c>
    </row>
    <row r="11583">
      <c r="A11583" s="40">
        <f>IF(GL_Paste!$B11580="","",N(GL_Paste!$H11580)-N(GL_Paste!$G11580))</f>
        <v/>
      </c>
      <c r="B11583" s="43">
        <f>IF(GL_Paste!$B11580="","",DATE(YEAR(GL_Paste!$E11580),MONTH(GL_Paste!$E11580),1))</f>
        <v/>
      </c>
      <c r="C11583">
        <f>IF(GL_Paste!$B11580="","",IF(TRIM(GL_Paste!$M11580)&lt;&gt;"",TRIM(GL_Paste!$M11580),IFERROR(MID(GL_Paste!$I11580,FIND("[",GL_Paste!$I11580)+1,FIND("]",GL_Paste!$I11580)-FIND("[",GL_Paste!$I11580)-1),"")))</f>
        <v/>
      </c>
      <c r="D11583">
        <f>IF(GL_Paste!$B11580="","",IFERROR(INDEX(DeptName,MATCH($C11583,DeptTag,0)),"UNALLOCATED"))</f>
        <v/>
      </c>
      <c r="E11583">
        <f>IF(GL_Paste!$B11580="","",IFERROR(INDEX(AcctCat,MATCH(GL_Paste!$B11580&amp;"",AcctCode,0)),"UNKNOWN"))</f>
        <v/>
      </c>
      <c r="F11583">
        <f>IF(GL_Paste!$B11580="","",IFERROR(INDEX(AcctSub,MATCH(GL_Paste!$B11580&amp;"",AcctCode,0)),"UNKNOWN"))</f>
        <v/>
      </c>
    </row>
    <row r="11584">
      <c r="A11584" s="40">
        <f>IF(GL_Paste!$B11581="","",N(GL_Paste!$H11581)-N(GL_Paste!$G11581))</f>
        <v/>
      </c>
      <c r="B11584" s="43">
        <f>IF(GL_Paste!$B11581="","",DATE(YEAR(GL_Paste!$E11581),MONTH(GL_Paste!$E11581),1))</f>
        <v/>
      </c>
      <c r="C11584">
        <f>IF(GL_Paste!$B11581="","",IF(TRIM(GL_Paste!$M11581)&lt;&gt;"",TRIM(GL_Paste!$M11581),IFERROR(MID(GL_Paste!$I11581,FIND("[",GL_Paste!$I11581)+1,FIND("]",GL_Paste!$I11581)-FIND("[",GL_Paste!$I11581)-1),"")))</f>
        <v/>
      </c>
      <c r="D11584">
        <f>IF(GL_Paste!$B11581="","",IFERROR(INDEX(DeptName,MATCH($C11584,DeptTag,0)),"UNALLOCATED"))</f>
        <v/>
      </c>
      <c r="E11584">
        <f>IF(GL_Paste!$B11581="","",IFERROR(INDEX(AcctCat,MATCH(GL_Paste!$B11581&amp;"",AcctCode,0)),"UNKNOWN"))</f>
        <v/>
      </c>
      <c r="F11584">
        <f>IF(GL_Paste!$B11581="","",IFERROR(INDEX(AcctSub,MATCH(GL_Paste!$B11581&amp;"",AcctCode,0)),"UNKNOWN"))</f>
        <v/>
      </c>
    </row>
    <row r="11585">
      <c r="A11585" s="40">
        <f>IF(GL_Paste!$B11582="","",N(GL_Paste!$H11582)-N(GL_Paste!$G11582))</f>
        <v/>
      </c>
      <c r="B11585" s="43">
        <f>IF(GL_Paste!$B11582="","",DATE(YEAR(GL_Paste!$E11582),MONTH(GL_Paste!$E11582),1))</f>
        <v/>
      </c>
      <c r="C11585">
        <f>IF(GL_Paste!$B11582="","",IF(TRIM(GL_Paste!$M11582)&lt;&gt;"",TRIM(GL_Paste!$M11582),IFERROR(MID(GL_Paste!$I11582,FIND("[",GL_Paste!$I11582)+1,FIND("]",GL_Paste!$I11582)-FIND("[",GL_Paste!$I11582)-1),"")))</f>
        <v/>
      </c>
      <c r="D11585">
        <f>IF(GL_Paste!$B11582="","",IFERROR(INDEX(DeptName,MATCH($C11585,DeptTag,0)),"UNALLOCATED"))</f>
        <v/>
      </c>
      <c r="E11585">
        <f>IF(GL_Paste!$B11582="","",IFERROR(INDEX(AcctCat,MATCH(GL_Paste!$B11582&amp;"",AcctCode,0)),"UNKNOWN"))</f>
        <v/>
      </c>
      <c r="F11585">
        <f>IF(GL_Paste!$B11582="","",IFERROR(INDEX(AcctSub,MATCH(GL_Paste!$B11582&amp;"",AcctCode,0)),"UNKNOWN"))</f>
        <v/>
      </c>
    </row>
    <row r="11586">
      <c r="A11586" s="40">
        <f>IF(GL_Paste!$B11583="","",N(GL_Paste!$H11583)-N(GL_Paste!$G11583))</f>
        <v/>
      </c>
      <c r="B11586" s="43">
        <f>IF(GL_Paste!$B11583="","",DATE(YEAR(GL_Paste!$E11583),MONTH(GL_Paste!$E11583),1))</f>
        <v/>
      </c>
      <c r="C11586">
        <f>IF(GL_Paste!$B11583="","",IF(TRIM(GL_Paste!$M11583)&lt;&gt;"",TRIM(GL_Paste!$M11583),IFERROR(MID(GL_Paste!$I11583,FIND("[",GL_Paste!$I11583)+1,FIND("]",GL_Paste!$I11583)-FIND("[",GL_Paste!$I11583)-1),"")))</f>
        <v/>
      </c>
      <c r="D11586">
        <f>IF(GL_Paste!$B11583="","",IFERROR(INDEX(DeptName,MATCH($C11586,DeptTag,0)),"UNALLOCATED"))</f>
        <v/>
      </c>
      <c r="E11586">
        <f>IF(GL_Paste!$B11583="","",IFERROR(INDEX(AcctCat,MATCH(GL_Paste!$B11583&amp;"",AcctCode,0)),"UNKNOWN"))</f>
        <v/>
      </c>
      <c r="F11586">
        <f>IF(GL_Paste!$B11583="","",IFERROR(INDEX(AcctSub,MATCH(GL_Paste!$B11583&amp;"",AcctCode,0)),"UNKNOWN"))</f>
        <v/>
      </c>
    </row>
    <row r="11587">
      <c r="A11587" s="40">
        <f>IF(GL_Paste!$B11584="","",N(GL_Paste!$H11584)-N(GL_Paste!$G11584))</f>
        <v/>
      </c>
      <c r="B11587" s="43">
        <f>IF(GL_Paste!$B11584="","",DATE(YEAR(GL_Paste!$E11584),MONTH(GL_Paste!$E11584),1))</f>
        <v/>
      </c>
      <c r="C11587">
        <f>IF(GL_Paste!$B11584="","",IF(TRIM(GL_Paste!$M11584)&lt;&gt;"",TRIM(GL_Paste!$M11584),IFERROR(MID(GL_Paste!$I11584,FIND("[",GL_Paste!$I11584)+1,FIND("]",GL_Paste!$I11584)-FIND("[",GL_Paste!$I11584)-1),"")))</f>
        <v/>
      </c>
      <c r="D11587">
        <f>IF(GL_Paste!$B11584="","",IFERROR(INDEX(DeptName,MATCH($C11587,DeptTag,0)),"UNALLOCATED"))</f>
        <v/>
      </c>
      <c r="E11587">
        <f>IF(GL_Paste!$B11584="","",IFERROR(INDEX(AcctCat,MATCH(GL_Paste!$B11584&amp;"",AcctCode,0)),"UNKNOWN"))</f>
        <v/>
      </c>
      <c r="F11587">
        <f>IF(GL_Paste!$B11584="","",IFERROR(INDEX(AcctSub,MATCH(GL_Paste!$B11584&amp;"",AcctCode,0)),"UNKNOWN"))</f>
        <v/>
      </c>
    </row>
    <row r="11588">
      <c r="A11588" s="40">
        <f>IF(GL_Paste!$B11585="","",N(GL_Paste!$H11585)-N(GL_Paste!$G11585))</f>
        <v/>
      </c>
      <c r="B11588" s="43">
        <f>IF(GL_Paste!$B11585="","",DATE(YEAR(GL_Paste!$E11585),MONTH(GL_Paste!$E11585),1))</f>
        <v/>
      </c>
      <c r="C11588">
        <f>IF(GL_Paste!$B11585="","",IF(TRIM(GL_Paste!$M11585)&lt;&gt;"",TRIM(GL_Paste!$M11585),IFERROR(MID(GL_Paste!$I11585,FIND("[",GL_Paste!$I11585)+1,FIND("]",GL_Paste!$I11585)-FIND("[",GL_Paste!$I11585)-1),"")))</f>
        <v/>
      </c>
      <c r="D11588">
        <f>IF(GL_Paste!$B11585="","",IFERROR(INDEX(DeptName,MATCH($C11588,DeptTag,0)),"UNALLOCATED"))</f>
        <v/>
      </c>
      <c r="E11588">
        <f>IF(GL_Paste!$B11585="","",IFERROR(INDEX(AcctCat,MATCH(GL_Paste!$B11585&amp;"",AcctCode,0)),"UNKNOWN"))</f>
        <v/>
      </c>
      <c r="F11588">
        <f>IF(GL_Paste!$B11585="","",IFERROR(INDEX(AcctSub,MATCH(GL_Paste!$B11585&amp;"",AcctCode,0)),"UNKNOWN"))</f>
        <v/>
      </c>
    </row>
    <row r="11589">
      <c r="A11589" s="40">
        <f>IF(GL_Paste!$B11586="","",N(GL_Paste!$H11586)-N(GL_Paste!$G11586))</f>
        <v/>
      </c>
      <c r="B11589" s="43">
        <f>IF(GL_Paste!$B11586="","",DATE(YEAR(GL_Paste!$E11586),MONTH(GL_Paste!$E11586),1))</f>
        <v/>
      </c>
      <c r="C11589">
        <f>IF(GL_Paste!$B11586="","",IF(TRIM(GL_Paste!$M11586)&lt;&gt;"",TRIM(GL_Paste!$M11586),IFERROR(MID(GL_Paste!$I11586,FIND("[",GL_Paste!$I11586)+1,FIND("]",GL_Paste!$I11586)-FIND("[",GL_Paste!$I11586)-1),"")))</f>
        <v/>
      </c>
      <c r="D11589">
        <f>IF(GL_Paste!$B11586="","",IFERROR(INDEX(DeptName,MATCH($C11589,DeptTag,0)),"UNALLOCATED"))</f>
        <v/>
      </c>
      <c r="E11589">
        <f>IF(GL_Paste!$B11586="","",IFERROR(INDEX(AcctCat,MATCH(GL_Paste!$B11586&amp;"",AcctCode,0)),"UNKNOWN"))</f>
        <v/>
      </c>
      <c r="F11589">
        <f>IF(GL_Paste!$B11586="","",IFERROR(INDEX(AcctSub,MATCH(GL_Paste!$B11586&amp;"",AcctCode,0)),"UNKNOWN"))</f>
        <v/>
      </c>
    </row>
    <row r="11590">
      <c r="A11590" s="40">
        <f>IF(GL_Paste!$B11587="","",N(GL_Paste!$H11587)-N(GL_Paste!$G11587))</f>
        <v/>
      </c>
      <c r="B11590" s="43">
        <f>IF(GL_Paste!$B11587="","",DATE(YEAR(GL_Paste!$E11587),MONTH(GL_Paste!$E11587),1))</f>
        <v/>
      </c>
      <c r="C11590">
        <f>IF(GL_Paste!$B11587="","",IF(TRIM(GL_Paste!$M11587)&lt;&gt;"",TRIM(GL_Paste!$M11587),IFERROR(MID(GL_Paste!$I11587,FIND("[",GL_Paste!$I11587)+1,FIND("]",GL_Paste!$I11587)-FIND("[",GL_Paste!$I11587)-1),"")))</f>
        <v/>
      </c>
      <c r="D11590">
        <f>IF(GL_Paste!$B11587="","",IFERROR(INDEX(DeptName,MATCH($C11590,DeptTag,0)),"UNALLOCATED"))</f>
        <v/>
      </c>
      <c r="E11590">
        <f>IF(GL_Paste!$B11587="","",IFERROR(INDEX(AcctCat,MATCH(GL_Paste!$B11587&amp;"",AcctCode,0)),"UNKNOWN"))</f>
        <v/>
      </c>
      <c r="F11590">
        <f>IF(GL_Paste!$B11587="","",IFERROR(INDEX(AcctSub,MATCH(GL_Paste!$B11587&amp;"",AcctCode,0)),"UNKNOWN"))</f>
        <v/>
      </c>
    </row>
    <row r="11591">
      <c r="A11591" s="40">
        <f>IF(GL_Paste!$B11588="","",N(GL_Paste!$H11588)-N(GL_Paste!$G11588))</f>
        <v/>
      </c>
      <c r="B11591" s="43">
        <f>IF(GL_Paste!$B11588="","",DATE(YEAR(GL_Paste!$E11588),MONTH(GL_Paste!$E11588),1))</f>
        <v/>
      </c>
      <c r="C11591">
        <f>IF(GL_Paste!$B11588="","",IF(TRIM(GL_Paste!$M11588)&lt;&gt;"",TRIM(GL_Paste!$M11588),IFERROR(MID(GL_Paste!$I11588,FIND("[",GL_Paste!$I11588)+1,FIND("]",GL_Paste!$I11588)-FIND("[",GL_Paste!$I11588)-1),"")))</f>
        <v/>
      </c>
      <c r="D11591">
        <f>IF(GL_Paste!$B11588="","",IFERROR(INDEX(DeptName,MATCH($C11591,DeptTag,0)),"UNALLOCATED"))</f>
        <v/>
      </c>
      <c r="E11591">
        <f>IF(GL_Paste!$B11588="","",IFERROR(INDEX(AcctCat,MATCH(GL_Paste!$B11588&amp;"",AcctCode,0)),"UNKNOWN"))</f>
        <v/>
      </c>
      <c r="F11591">
        <f>IF(GL_Paste!$B11588="","",IFERROR(INDEX(AcctSub,MATCH(GL_Paste!$B11588&amp;"",AcctCode,0)),"UNKNOWN"))</f>
        <v/>
      </c>
    </row>
    <row r="11592">
      <c r="A11592" s="40">
        <f>IF(GL_Paste!$B11589="","",N(GL_Paste!$H11589)-N(GL_Paste!$G11589))</f>
        <v/>
      </c>
      <c r="B11592" s="43">
        <f>IF(GL_Paste!$B11589="","",DATE(YEAR(GL_Paste!$E11589),MONTH(GL_Paste!$E11589),1))</f>
        <v/>
      </c>
      <c r="C11592">
        <f>IF(GL_Paste!$B11589="","",IF(TRIM(GL_Paste!$M11589)&lt;&gt;"",TRIM(GL_Paste!$M11589),IFERROR(MID(GL_Paste!$I11589,FIND("[",GL_Paste!$I11589)+1,FIND("]",GL_Paste!$I11589)-FIND("[",GL_Paste!$I11589)-1),"")))</f>
        <v/>
      </c>
      <c r="D11592">
        <f>IF(GL_Paste!$B11589="","",IFERROR(INDEX(DeptName,MATCH($C11592,DeptTag,0)),"UNALLOCATED"))</f>
        <v/>
      </c>
      <c r="E11592">
        <f>IF(GL_Paste!$B11589="","",IFERROR(INDEX(AcctCat,MATCH(GL_Paste!$B11589&amp;"",AcctCode,0)),"UNKNOWN"))</f>
        <v/>
      </c>
      <c r="F11592">
        <f>IF(GL_Paste!$B11589="","",IFERROR(INDEX(AcctSub,MATCH(GL_Paste!$B11589&amp;"",AcctCode,0)),"UNKNOWN"))</f>
        <v/>
      </c>
    </row>
    <row r="11593">
      <c r="A11593" s="40">
        <f>IF(GL_Paste!$B11590="","",N(GL_Paste!$H11590)-N(GL_Paste!$G11590))</f>
        <v/>
      </c>
      <c r="B11593" s="43">
        <f>IF(GL_Paste!$B11590="","",DATE(YEAR(GL_Paste!$E11590),MONTH(GL_Paste!$E11590),1))</f>
        <v/>
      </c>
      <c r="C11593">
        <f>IF(GL_Paste!$B11590="","",IF(TRIM(GL_Paste!$M11590)&lt;&gt;"",TRIM(GL_Paste!$M11590),IFERROR(MID(GL_Paste!$I11590,FIND("[",GL_Paste!$I11590)+1,FIND("]",GL_Paste!$I11590)-FIND("[",GL_Paste!$I11590)-1),"")))</f>
        <v/>
      </c>
      <c r="D11593">
        <f>IF(GL_Paste!$B11590="","",IFERROR(INDEX(DeptName,MATCH($C11593,DeptTag,0)),"UNALLOCATED"))</f>
        <v/>
      </c>
      <c r="E11593">
        <f>IF(GL_Paste!$B11590="","",IFERROR(INDEX(AcctCat,MATCH(GL_Paste!$B11590&amp;"",AcctCode,0)),"UNKNOWN"))</f>
        <v/>
      </c>
      <c r="F11593">
        <f>IF(GL_Paste!$B11590="","",IFERROR(INDEX(AcctSub,MATCH(GL_Paste!$B11590&amp;"",AcctCode,0)),"UNKNOWN"))</f>
        <v/>
      </c>
    </row>
    <row r="11594">
      <c r="A11594" s="40">
        <f>IF(GL_Paste!$B11591="","",N(GL_Paste!$H11591)-N(GL_Paste!$G11591))</f>
        <v/>
      </c>
      <c r="B11594" s="43">
        <f>IF(GL_Paste!$B11591="","",DATE(YEAR(GL_Paste!$E11591),MONTH(GL_Paste!$E11591),1))</f>
        <v/>
      </c>
      <c r="C11594">
        <f>IF(GL_Paste!$B11591="","",IF(TRIM(GL_Paste!$M11591)&lt;&gt;"",TRIM(GL_Paste!$M11591),IFERROR(MID(GL_Paste!$I11591,FIND("[",GL_Paste!$I11591)+1,FIND("]",GL_Paste!$I11591)-FIND("[",GL_Paste!$I11591)-1),"")))</f>
        <v/>
      </c>
      <c r="D11594">
        <f>IF(GL_Paste!$B11591="","",IFERROR(INDEX(DeptName,MATCH($C11594,DeptTag,0)),"UNALLOCATED"))</f>
        <v/>
      </c>
      <c r="E11594">
        <f>IF(GL_Paste!$B11591="","",IFERROR(INDEX(AcctCat,MATCH(GL_Paste!$B11591&amp;"",AcctCode,0)),"UNKNOWN"))</f>
        <v/>
      </c>
      <c r="F11594">
        <f>IF(GL_Paste!$B11591="","",IFERROR(INDEX(AcctSub,MATCH(GL_Paste!$B11591&amp;"",AcctCode,0)),"UNKNOWN"))</f>
        <v/>
      </c>
    </row>
    <row r="11595">
      <c r="A11595" s="40">
        <f>IF(GL_Paste!$B11592="","",N(GL_Paste!$H11592)-N(GL_Paste!$G11592))</f>
        <v/>
      </c>
      <c r="B11595" s="43">
        <f>IF(GL_Paste!$B11592="","",DATE(YEAR(GL_Paste!$E11592),MONTH(GL_Paste!$E11592),1))</f>
        <v/>
      </c>
      <c r="C11595">
        <f>IF(GL_Paste!$B11592="","",IF(TRIM(GL_Paste!$M11592)&lt;&gt;"",TRIM(GL_Paste!$M11592),IFERROR(MID(GL_Paste!$I11592,FIND("[",GL_Paste!$I11592)+1,FIND("]",GL_Paste!$I11592)-FIND("[",GL_Paste!$I11592)-1),"")))</f>
        <v/>
      </c>
      <c r="D11595">
        <f>IF(GL_Paste!$B11592="","",IFERROR(INDEX(DeptName,MATCH($C11595,DeptTag,0)),"UNALLOCATED"))</f>
        <v/>
      </c>
      <c r="E11595">
        <f>IF(GL_Paste!$B11592="","",IFERROR(INDEX(AcctCat,MATCH(GL_Paste!$B11592&amp;"",AcctCode,0)),"UNKNOWN"))</f>
        <v/>
      </c>
      <c r="F11595">
        <f>IF(GL_Paste!$B11592="","",IFERROR(INDEX(AcctSub,MATCH(GL_Paste!$B11592&amp;"",AcctCode,0)),"UNKNOWN"))</f>
        <v/>
      </c>
    </row>
    <row r="11596">
      <c r="A11596" s="40">
        <f>IF(GL_Paste!$B11593="","",N(GL_Paste!$H11593)-N(GL_Paste!$G11593))</f>
        <v/>
      </c>
      <c r="B11596" s="43">
        <f>IF(GL_Paste!$B11593="","",DATE(YEAR(GL_Paste!$E11593),MONTH(GL_Paste!$E11593),1))</f>
        <v/>
      </c>
      <c r="C11596">
        <f>IF(GL_Paste!$B11593="","",IF(TRIM(GL_Paste!$M11593)&lt;&gt;"",TRIM(GL_Paste!$M11593),IFERROR(MID(GL_Paste!$I11593,FIND("[",GL_Paste!$I11593)+1,FIND("]",GL_Paste!$I11593)-FIND("[",GL_Paste!$I11593)-1),"")))</f>
        <v/>
      </c>
      <c r="D11596">
        <f>IF(GL_Paste!$B11593="","",IFERROR(INDEX(DeptName,MATCH($C11596,DeptTag,0)),"UNALLOCATED"))</f>
        <v/>
      </c>
      <c r="E11596">
        <f>IF(GL_Paste!$B11593="","",IFERROR(INDEX(AcctCat,MATCH(GL_Paste!$B11593&amp;"",AcctCode,0)),"UNKNOWN"))</f>
        <v/>
      </c>
      <c r="F11596">
        <f>IF(GL_Paste!$B11593="","",IFERROR(INDEX(AcctSub,MATCH(GL_Paste!$B11593&amp;"",AcctCode,0)),"UNKNOWN"))</f>
        <v/>
      </c>
    </row>
    <row r="11597">
      <c r="A11597" s="40">
        <f>IF(GL_Paste!$B11594="","",N(GL_Paste!$H11594)-N(GL_Paste!$G11594))</f>
        <v/>
      </c>
      <c r="B11597" s="43">
        <f>IF(GL_Paste!$B11594="","",DATE(YEAR(GL_Paste!$E11594),MONTH(GL_Paste!$E11594),1))</f>
        <v/>
      </c>
      <c r="C11597">
        <f>IF(GL_Paste!$B11594="","",IF(TRIM(GL_Paste!$M11594)&lt;&gt;"",TRIM(GL_Paste!$M11594),IFERROR(MID(GL_Paste!$I11594,FIND("[",GL_Paste!$I11594)+1,FIND("]",GL_Paste!$I11594)-FIND("[",GL_Paste!$I11594)-1),"")))</f>
        <v/>
      </c>
      <c r="D11597">
        <f>IF(GL_Paste!$B11594="","",IFERROR(INDEX(DeptName,MATCH($C11597,DeptTag,0)),"UNALLOCATED"))</f>
        <v/>
      </c>
      <c r="E11597">
        <f>IF(GL_Paste!$B11594="","",IFERROR(INDEX(AcctCat,MATCH(GL_Paste!$B11594&amp;"",AcctCode,0)),"UNKNOWN"))</f>
        <v/>
      </c>
      <c r="F11597">
        <f>IF(GL_Paste!$B11594="","",IFERROR(INDEX(AcctSub,MATCH(GL_Paste!$B11594&amp;"",AcctCode,0)),"UNKNOWN"))</f>
        <v/>
      </c>
    </row>
    <row r="11598">
      <c r="A11598" s="40">
        <f>IF(GL_Paste!$B11595="","",N(GL_Paste!$H11595)-N(GL_Paste!$G11595))</f>
        <v/>
      </c>
      <c r="B11598" s="43">
        <f>IF(GL_Paste!$B11595="","",DATE(YEAR(GL_Paste!$E11595),MONTH(GL_Paste!$E11595),1))</f>
        <v/>
      </c>
      <c r="C11598">
        <f>IF(GL_Paste!$B11595="","",IF(TRIM(GL_Paste!$M11595)&lt;&gt;"",TRIM(GL_Paste!$M11595),IFERROR(MID(GL_Paste!$I11595,FIND("[",GL_Paste!$I11595)+1,FIND("]",GL_Paste!$I11595)-FIND("[",GL_Paste!$I11595)-1),"")))</f>
        <v/>
      </c>
      <c r="D11598">
        <f>IF(GL_Paste!$B11595="","",IFERROR(INDEX(DeptName,MATCH($C11598,DeptTag,0)),"UNALLOCATED"))</f>
        <v/>
      </c>
      <c r="E11598">
        <f>IF(GL_Paste!$B11595="","",IFERROR(INDEX(AcctCat,MATCH(GL_Paste!$B11595&amp;"",AcctCode,0)),"UNKNOWN"))</f>
        <v/>
      </c>
      <c r="F11598">
        <f>IF(GL_Paste!$B11595="","",IFERROR(INDEX(AcctSub,MATCH(GL_Paste!$B11595&amp;"",AcctCode,0)),"UNKNOWN"))</f>
        <v/>
      </c>
    </row>
    <row r="11599">
      <c r="A11599" s="40">
        <f>IF(GL_Paste!$B11596="","",N(GL_Paste!$H11596)-N(GL_Paste!$G11596))</f>
        <v/>
      </c>
      <c r="B11599" s="43">
        <f>IF(GL_Paste!$B11596="","",DATE(YEAR(GL_Paste!$E11596),MONTH(GL_Paste!$E11596),1))</f>
        <v/>
      </c>
      <c r="C11599">
        <f>IF(GL_Paste!$B11596="","",IF(TRIM(GL_Paste!$M11596)&lt;&gt;"",TRIM(GL_Paste!$M11596),IFERROR(MID(GL_Paste!$I11596,FIND("[",GL_Paste!$I11596)+1,FIND("]",GL_Paste!$I11596)-FIND("[",GL_Paste!$I11596)-1),"")))</f>
        <v/>
      </c>
      <c r="D11599">
        <f>IF(GL_Paste!$B11596="","",IFERROR(INDEX(DeptName,MATCH($C11599,DeptTag,0)),"UNALLOCATED"))</f>
        <v/>
      </c>
      <c r="E11599">
        <f>IF(GL_Paste!$B11596="","",IFERROR(INDEX(AcctCat,MATCH(GL_Paste!$B11596&amp;"",AcctCode,0)),"UNKNOWN"))</f>
        <v/>
      </c>
      <c r="F11599">
        <f>IF(GL_Paste!$B11596="","",IFERROR(INDEX(AcctSub,MATCH(GL_Paste!$B11596&amp;"",AcctCode,0)),"UNKNOWN"))</f>
        <v/>
      </c>
    </row>
    <row r="11600">
      <c r="A11600" s="40">
        <f>IF(GL_Paste!$B11597="","",N(GL_Paste!$H11597)-N(GL_Paste!$G11597))</f>
        <v/>
      </c>
      <c r="B11600" s="43">
        <f>IF(GL_Paste!$B11597="","",DATE(YEAR(GL_Paste!$E11597),MONTH(GL_Paste!$E11597),1))</f>
        <v/>
      </c>
      <c r="C11600">
        <f>IF(GL_Paste!$B11597="","",IF(TRIM(GL_Paste!$M11597)&lt;&gt;"",TRIM(GL_Paste!$M11597),IFERROR(MID(GL_Paste!$I11597,FIND("[",GL_Paste!$I11597)+1,FIND("]",GL_Paste!$I11597)-FIND("[",GL_Paste!$I11597)-1),"")))</f>
        <v/>
      </c>
      <c r="D11600">
        <f>IF(GL_Paste!$B11597="","",IFERROR(INDEX(DeptName,MATCH($C11600,DeptTag,0)),"UNALLOCATED"))</f>
        <v/>
      </c>
      <c r="E11600">
        <f>IF(GL_Paste!$B11597="","",IFERROR(INDEX(AcctCat,MATCH(GL_Paste!$B11597&amp;"",AcctCode,0)),"UNKNOWN"))</f>
        <v/>
      </c>
      <c r="F11600">
        <f>IF(GL_Paste!$B11597="","",IFERROR(INDEX(AcctSub,MATCH(GL_Paste!$B11597&amp;"",AcctCode,0)),"UNKNOWN"))</f>
        <v/>
      </c>
    </row>
    <row r="11601">
      <c r="A11601" s="40">
        <f>IF(GL_Paste!$B11598="","",N(GL_Paste!$H11598)-N(GL_Paste!$G11598))</f>
        <v/>
      </c>
      <c r="B11601" s="43">
        <f>IF(GL_Paste!$B11598="","",DATE(YEAR(GL_Paste!$E11598),MONTH(GL_Paste!$E11598),1))</f>
        <v/>
      </c>
      <c r="C11601">
        <f>IF(GL_Paste!$B11598="","",IF(TRIM(GL_Paste!$M11598)&lt;&gt;"",TRIM(GL_Paste!$M11598),IFERROR(MID(GL_Paste!$I11598,FIND("[",GL_Paste!$I11598)+1,FIND("]",GL_Paste!$I11598)-FIND("[",GL_Paste!$I11598)-1),"")))</f>
        <v/>
      </c>
      <c r="D11601">
        <f>IF(GL_Paste!$B11598="","",IFERROR(INDEX(DeptName,MATCH($C11601,DeptTag,0)),"UNALLOCATED"))</f>
        <v/>
      </c>
      <c r="E11601">
        <f>IF(GL_Paste!$B11598="","",IFERROR(INDEX(AcctCat,MATCH(GL_Paste!$B11598&amp;"",AcctCode,0)),"UNKNOWN"))</f>
        <v/>
      </c>
      <c r="F11601">
        <f>IF(GL_Paste!$B11598="","",IFERROR(INDEX(AcctSub,MATCH(GL_Paste!$B11598&amp;"",AcctCode,0)),"UNKNOWN"))</f>
        <v/>
      </c>
    </row>
    <row r="11602">
      <c r="A11602" s="40">
        <f>IF(GL_Paste!$B11599="","",N(GL_Paste!$H11599)-N(GL_Paste!$G11599))</f>
        <v/>
      </c>
      <c r="B11602" s="43">
        <f>IF(GL_Paste!$B11599="","",DATE(YEAR(GL_Paste!$E11599),MONTH(GL_Paste!$E11599),1))</f>
        <v/>
      </c>
      <c r="C11602">
        <f>IF(GL_Paste!$B11599="","",IF(TRIM(GL_Paste!$M11599)&lt;&gt;"",TRIM(GL_Paste!$M11599),IFERROR(MID(GL_Paste!$I11599,FIND("[",GL_Paste!$I11599)+1,FIND("]",GL_Paste!$I11599)-FIND("[",GL_Paste!$I11599)-1),"")))</f>
        <v/>
      </c>
      <c r="D11602">
        <f>IF(GL_Paste!$B11599="","",IFERROR(INDEX(DeptName,MATCH($C11602,DeptTag,0)),"UNALLOCATED"))</f>
        <v/>
      </c>
      <c r="E11602">
        <f>IF(GL_Paste!$B11599="","",IFERROR(INDEX(AcctCat,MATCH(GL_Paste!$B11599&amp;"",AcctCode,0)),"UNKNOWN"))</f>
        <v/>
      </c>
      <c r="F11602">
        <f>IF(GL_Paste!$B11599="","",IFERROR(INDEX(AcctSub,MATCH(GL_Paste!$B11599&amp;"",AcctCode,0)),"UNKNOWN"))</f>
        <v/>
      </c>
    </row>
    <row r="11603">
      <c r="A11603" s="40">
        <f>IF(GL_Paste!$B11600="","",N(GL_Paste!$H11600)-N(GL_Paste!$G11600))</f>
        <v/>
      </c>
      <c r="B11603" s="43">
        <f>IF(GL_Paste!$B11600="","",DATE(YEAR(GL_Paste!$E11600),MONTH(GL_Paste!$E11600),1))</f>
        <v/>
      </c>
      <c r="C11603">
        <f>IF(GL_Paste!$B11600="","",IF(TRIM(GL_Paste!$M11600)&lt;&gt;"",TRIM(GL_Paste!$M11600),IFERROR(MID(GL_Paste!$I11600,FIND("[",GL_Paste!$I11600)+1,FIND("]",GL_Paste!$I11600)-FIND("[",GL_Paste!$I11600)-1),"")))</f>
        <v/>
      </c>
      <c r="D11603">
        <f>IF(GL_Paste!$B11600="","",IFERROR(INDEX(DeptName,MATCH($C11603,DeptTag,0)),"UNALLOCATED"))</f>
        <v/>
      </c>
      <c r="E11603">
        <f>IF(GL_Paste!$B11600="","",IFERROR(INDEX(AcctCat,MATCH(GL_Paste!$B11600&amp;"",AcctCode,0)),"UNKNOWN"))</f>
        <v/>
      </c>
      <c r="F11603">
        <f>IF(GL_Paste!$B11600="","",IFERROR(INDEX(AcctSub,MATCH(GL_Paste!$B11600&amp;"",AcctCode,0)),"UNKNOWN"))</f>
        <v/>
      </c>
    </row>
    <row r="11604">
      <c r="A11604" s="40">
        <f>IF(GL_Paste!$B11601="","",N(GL_Paste!$H11601)-N(GL_Paste!$G11601))</f>
        <v/>
      </c>
      <c r="B11604" s="43">
        <f>IF(GL_Paste!$B11601="","",DATE(YEAR(GL_Paste!$E11601),MONTH(GL_Paste!$E11601),1))</f>
        <v/>
      </c>
      <c r="C11604">
        <f>IF(GL_Paste!$B11601="","",IF(TRIM(GL_Paste!$M11601)&lt;&gt;"",TRIM(GL_Paste!$M11601),IFERROR(MID(GL_Paste!$I11601,FIND("[",GL_Paste!$I11601)+1,FIND("]",GL_Paste!$I11601)-FIND("[",GL_Paste!$I11601)-1),"")))</f>
        <v/>
      </c>
      <c r="D11604">
        <f>IF(GL_Paste!$B11601="","",IFERROR(INDEX(DeptName,MATCH($C11604,DeptTag,0)),"UNALLOCATED"))</f>
        <v/>
      </c>
      <c r="E11604">
        <f>IF(GL_Paste!$B11601="","",IFERROR(INDEX(AcctCat,MATCH(GL_Paste!$B11601&amp;"",AcctCode,0)),"UNKNOWN"))</f>
        <v/>
      </c>
      <c r="F11604">
        <f>IF(GL_Paste!$B11601="","",IFERROR(INDEX(AcctSub,MATCH(GL_Paste!$B11601&amp;"",AcctCode,0)),"UNKNOWN"))</f>
        <v/>
      </c>
    </row>
    <row r="11605">
      <c r="A11605" s="40">
        <f>IF(GL_Paste!$B11602="","",N(GL_Paste!$H11602)-N(GL_Paste!$G11602))</f>
        <v/>
      </c>
      <c r="B11605" s="43">
        <f>IF(GL_Paste!$B11602="","",DATE(YEAR(GL_Paste!$E11602),MONTH(GL_Paste!$E11602),1))</f>
        <v/>
      </c>
      <c r="C11605">
        <f>IF(GL_Paste!$B11602="","",IF(TRIM(GL_Paste!$M11602)&lt;&gt;"",TRIM(GL_Paste!$M11602),IFERROR(MID(GL_Paste!$I11602,FIND("[",GL_Paste!$I11602)+1,FIND("]",GL_Paste!$I11602)-FIND("[",GL_Paste!$I11602)-1),"")))</f>
        <v/>
      </c>
      <c r="D11605">
        <f>IF(GL_Paste!$B11602="","",IFERROR(INDEX(DeptName,MATCH($C11605,DeptTag,0)),"UNALLOCATED"))</f>
        <v/>
      </c>
      <c r="E11605">
        <f>IF(GL_Paste!$B11602="","",IFERROR(INDEX(AcctCat,MATCH(GL_Paste!$B11602&amp;"",AcctCode,0)),"UNKNOWN"))</f>
        <v/>
      </c>
      <c r="F11605">
        <f>IF(GL_Paste!$B11602="","",IFERROR(INDEX(AcctSub,MATCH(GL_Paste!$B11602&amp;"",AcctCode,0)),"UNKNOWN"))</f>
        <v/>
      </c>
    </row>
    <row r="11606">
      <c r="A11606" s="40">
        <f>IF(GL_Paste!$B11603="","",N(GL_Paste!$H11603)-N(GL_Paste!$G11603))</f>
        <v/>
      </c>
      <c r="B11606" s="43">
        <f>IF(GL_Paste!$B11603="","",DATE(YEAR(GL_Paste!$E11603),MONTH(GL_Paste!$E11603),1))</f>
        <v/>
      </c>
      <c r="C11606">
        <f>IF(GL_Paste!$B11603="","",IF(TRIM(GL_Paste!$M11603)&lt;&gt;"",TRIM(GL_Paste!$M11603),IFERROR(MID(GL_Paste!$I11603,FIND("[",GL_Paste!$I11603)+1,FIND("]",GL_Paste!$I11603)-FIND("[",GL_Paste!$I11603)-1),"")))</f>
        <v/>
      </c>
      <c r="D11606">
        <f>IF(GL_Paste!$B11603="","",IFERROR(INDEX(DeptName,MATCH($C11606,DeptTag,0)),"UNALLOCATED"))</f>
        <v/>
      </c>
      <c r="E11606">
        <f>IF(GL_Paste!$B11603="","",IFERROR(INDEX(AcctCat,MATCH(GL_Paste!$B11603&amp;"",AcctCode,0)),"UNKNOWN"))</f>
        <v/>
      </c>
      <c r="F11606">
        <f>IF(GL_Paste!$B11603="","",IFERROR(INDEX(AcctSub,MATCH(GL_Paste!$B11603&amp;"",AcctCode,0)),"UNKNOWN"))</f>
        <v/>
      </c>
    </row>
    <row r="11607">
      <c r="A11607" s="40">
        <f>IF(GL_Paste!$B11604="","",N(GL_Paste!$H11604)-N(GL_Paste!$G11604))</f>
        <v/>
      </c>
      <c r="B11607" s="43">
        <f>IF(GL_Paste!$B11604="","",DATE(YEAR(GL_Paste!$E11604),MONTH(GL_Paste!$E11604),1))</f>
        <v/>
      </c>
      <c r="C11607">
        <f>IF(GL_Paste!$B11604="","",IF(TRIM(GL_Paste!$M11604)&lt;&gt;"",TRIM(GL_Paste!$M11604),IFERROR(MID(GL_Paste!$I11604,FIND("[",GL_Paste!$I11604)+1,FIND("]",GL_Paste!$I11604)-FIND("[",GL_Paste!$I11604)-1),"")))</f>
        <v/>
      </c>
      <c r="D11607">
        <f>IF(GL_Paste!$B11604="","",IFERROR(INDEX(DeptName,MATCH($C11607,DeptTag,0)),"UNALLOCATED"))</f>
        <v/>
      </c>
      <c r="E11607">
        <f>IF(GL_Paste!$B11604="","",IFERROR(INDEX(AcctCat,MATCH(GL_Paste!$B11604&amp;"",AcctCode,0)),"UNKNOWN"))</f>
        <v/>
      </c>
      <c r="F11607">
        <f>IF(GL_Paste!$B11604="","",IFERROR(INDEX(AcctSub,MATCH(GL_Paste!$B11604&amp;"",AcctCode,0)),"UNKNOWN"))</f>
        <v/>
      </c>
    </row>
    <row r="11608">
      <c r="A11608" s="40">
        <f>IF(GL_Paste!$B11605="","",N(GL_Paste!$H11605)-N(GL_Paste!$G11605))</f>
        <v/>
      </c>
      <c r="B11608" s="43">
        <f>IF(GL_Paste!$B11605="","",DATE(YEAR(GL_Paste!$E11605),MONTH(GL_Paste!$E11605),1))</f>
        <v/>
      </c>
      <c r="C11608">
        <f>IF(GL_Paste!$B11605="","",IF(TRIM(GL_Paste!$M11605)&lt;&gt;"",TRIM(GL_Paste!$M11605),IFERROR(MID(GL_Paste!$I11605,FIND("[",GL_Paste!$I11605)+1,FIND("]",GL_Paste!$I11605)-FIND("[",GL_Paste!$I11605)-1),"")))</f>
        <v/>
      </c>
      <c r="D11608">
        <f>IF(GL_Paste!$B11605="","",IFERROR(INDEX(DeptName,MATCH($C11608,DeptTag,0)),"UNALLOCATED"))</f>
        <v/>
      </c>
      <c r="E11608">
        <f>IF(GL_Paste!$B11605="","",IFERROR(INDEX(AcctCat,MATCH(GL_Paste!$B11605&amp;"",AcctCode,0)),"UNKNOWN"))</f>
        <v/>
      </c>
      <c r="F11608">
        <f>IF(GL_Paste!$B11605="","",IFERROR(INDEX(AcctSub,MATCH(GL_Paste!$B11605&amp;"",AcctCode,0)),"UNKNOWN"))</f>
        <v/>
      </c>
    </row>
    <row r="11609">
      <c r="A11609" s="40">
        <f>IF(GL_Paste!$B11606="","",N(GL_Paste!$H11606)-N(GL_Paste!$G11606))</f>
        <v/>
      </c>
      <c r="B11609" s="43">
        <f>IF(GL_Paste!$B11606="","",DATE(YEAR(GL_Paste!$E11606),MONTH(GL_Paste!$E11606),1))</f>
        <v/>
      </c>
      <c r="C11609">
        <f>IF(GL_Paste!$B11606="","",IF(TRIM(GL_Paste!$M11606)&lt;&gt;"",TRIM(GL_Paste!$M11606),IFERROR(MID(GL_Paste!$I11606,FIND("[",GL_Paste!$I11606)+1,FIND("]",GL_Paste!$I11606)-FIND("[",GL_Paste!$I11606)-1),"")))</f>
        <v/>
      </c>
      <c r="D11609">
        <f>IF(GL_Paste!$B11606="","",IFERROR(INDEX(DeptName,MATCH($C11609,DeptTag,0)),"UNALLOCATED"))</f>
        <v/>
      </c>
      <c r="E11609">
        <f>IF(GL_Paste!$B11606="","",IFERROR(INDEX(AcctCat,MATCH(GL_Paste!$B11606&amp;"",AcctCode,0)),"UNKNOWN"))</f>
        <v/>
      </c>
      <c r="F11609">
        <f>IF(GL_Paste!$B11606="","",IFERROR(INDEX(AcctSub,MATCH(GL_Paste!$B11606&amp;"",AcctCode,0)),"UNKNOWN"))</f>
        <v/>
      </c>
    </row>
    <row r="11610">
      <c r="A11610" s="40">
        <f>IF(GL_Paste!$B11607="","",N(GL_Paste!$H11607)-N(GL_Paste!$G11607))</f>
        <v/>
      </c>
      <c r="B11610" s="43">
        <f>IF(GL_Paste!$B11607="","",DATE(YEAR(GL_Paste!$E11607),MONTH(GL_Paste!$E11607),1))</f>
        <v/>
      </c>
      <c r="C11610">
        <f>IF(GL_Paste!$B11607="","",IF(TRIM(GL_Paste!$M11607)&lt;&gt;"",TRIM(GL_Paste!$M11607),IFERROR(MID(GL_Paste!$I11607,FIND("[",GL_Paste!$I11607)+1,FIND("]",GL_Paste!$I11607)-FIND("[",GL_Paste!$I11607)-1),"")))</f>
        <v/>
      </c>
      <c r="D11610">
        <f>IF(GL_Paste!$B11607="","",IFERROR(INDEX(DeptName,MATCH($C11610,DeptTag,0)),"UNALLOCATED"))</f>
        <v/>
      </c>
      <c r="E11610">
        <f>IF(GL_Paste!$B11607="","",IFERROR(INDEX(AcctCat,MATCH(GL_Paste!$B11607&amp;"",AcctCode,0)),"UNKNOWN"))</f>
        <v/>
      </c>
      <c r="F11610">
        <f>IF(GL_Paste!$B11607="","",IFERROR(INDEX(AcctSub,MATCH(GL_Paste!$B11607&amp;"",AcctCode,0)),"UNKNOWN"))</f>
        <v/>
      </c>
    </row>
    <row r="11611">
      <c r="A11611" s="40">
        <f>IF(GL_Paste!$B11608="","",N(GL_Paste!$H11608)-N(GL_Paste!$G11608))</f>
        <v/>
      </c>
      <c r="B11611" s="43">
        <f>IF(GL_Paste!$B11608="","",DATE(YEAR(GL_Paste!$E11608),MONTH(GL_Paste!$E11608),1))</f>
        <v/>
      </c>
      <c r="C11611">
        <f>IF(GL_Paste!$B11608="","",IF(TRIM(GL_Paste!$M11608)&lt;&gt;"",TRIM(GL_Paste!$M11608),IFERROR(MID(GL_Paste!$I11608,FIND("[",GL_Paste!$I11608)+1,FIND("]",GL_Paste!$I11608)-FIND("[",GL_Paste!$I11608)-1),"")))</f>
        <v/>
      </c>
      <c r="D11611">
        <f>IF(GL_Paste!$B11608="","",IFERROR(INDEX(DeptName,MATCH($C11611,DeptTag,0)),"UNALLOCATED"))</f>
        <v/>
      </c>
      <c r="E11611">
        <f>IF(GL_Paste!$B11608="","",IFERROR(INDEX(AcctCat,MATCH(GL_Paste!$B11608&amp;"",AcctCode,0)),"UNKNOWN"))</f>
        <v/>
      </c>
      <c r="F11611">
        <f>IF(GL_Paste!$B11608="","",IFERROR(INDEX(AcctSub,MATCH(GL_Paste!$B11608&amp;"",AcctCode,0)),"UNKNOWN"))</f>
        <v/>
      </c>
    </row>
    <row r="11612">
      <c r="A11612" s="40">
        <f>IF(GL_Paste!$B11609="","",N(GL_Paste!$H11609)-N(GL_Paste!$G11609))</f>
        <v/>
      </c>
      <c r="B11612" s="43">
        <f>IF(GL_Paste!$B11609="","",DATE(YEAR(GL_Paste!$E11609),MONTH(GL_Paste!$E11609),1))</f>
        <v/>
      </c>
      <c r="C11612">
        <f>IF(GL_Paste!$B11609="","",IF(TRIM(GL_Paste!$M11609)&lt;&gt;"",TRIM(GL_Paste!$M11609),IFERROR(MID(GL_Paste!$I11609,FIND("[",GL_Paste!$I11609)+1,FIND("]",GL_Paste!$I11609)-FIND("[",GL_Paste!$I11609)-1),"")))</f>
        <v/>
      </c>
      <c r="D11612">
        <f>IF(GL_Paste!$B11609="","",IFERROR(INDEX(DeptName,MATCH($C11612,DeptTag,0)),"UNALLOCATED"))</f>
        <v/>
      </c>
      <c r="E11612">
        <f>IF(GL_Paste!$B11609="","",IFERROR(INDEX(AcctCat,MATCH(GL_Paste!$B11609&amp;"",AcctCode,0)),"UNKNOWN"))</f>
        <v/>
      </c>
      <c r="F11612">
        <f>IF(GL_Paste!$B11609="","",IFERROR(INDEX(AcctSub,MATCH(GL_Paste!$B11609&amp;"",AcctCode,0)),"UNKNOWN"))</f>
        <v/>
      </c>
    </row>
    <row r="11613">
      <c r="A11613" s="40">
        <f>IF(GL_Paste!$B11610="","",N(GL_Paste!$H11610)-N(GL_Paste!$G11610))</f>
        <v/>
      </c>
      <c r="B11613" s="43">
        <f>IF(GL_Paste!$B11610="","",DATE(YEAR(GL_Paste!$E11610),MONTH(GL_Paste!$E11610),1))</f>
        <v/>
      </c>
      <c r="C11613">
        <f>IF(GL_Paste!$B11610="","",IF(TRIM(GL_Paste!$M11610)&lt;&gt;"",TRIM(GL_Paste!$M11610),IFERROR(MID(GL_Paste!$I11610,FIND("[",GL_Paste!$I11610)+1,FIND("]",GL_Paste!$I11610)-FIND("[",GL_Paste!$I11610)-1),"")))</f>
        <v/>
      </c>
      <c r="D11613">
        <f>IF(GL_Paste!$B11610="","",IFERROR(INDEX(DeptName,MATCH($C11613,DeptTag,0)),"UNALLOCATED"))</f>
        <v/>
      </c>
      <c r="E11613">
        <f>IF(GL_Paste!$B11610="","",IFERROR(INDEX(AcctCat,MATCH(GL_Paste!$B11610&amp;"",AcctCode,0)),"UNKNOWN"))</f>
        <v/>
      </c>
      <c r="F11613">
        <f>IF(GL_Paste!$B11610="","",IFERROR(INDEX(AcctSub,MATCH(GL_Paste!$B11610&amp;"",AcctCode,0)),"UNKNOWN"))</f>
        <v/>
      </c>
    </row>
    <row r="11614">
      <c r="A11614" s="40">
        <f>IF(GL_Paste!$B11611="","",N(GL_Paste!$H11611)-N(GL_Paste!$G11611))</f>
        <v/>
      </c>
      <c r="B11614" s="43">
        <f>IF(GL_Paste!$B11611="","",DATE(YEAR(GL_Paste!$E11611),MONTH(GL_Paste!$E11611),1))</f>
        <v/>
      </c>
      <c r="C11614">
        <f>IF(GL_Paste!$B11611="","",IF(TRIM(GL_Paste!$M11611)&lt;&gt;"",TRIM(GL_Paste!$M11611),IFERROR(MID(GL_Paste!$I11611,FIND("[",GL_Paste!$I11611)+1,FIND("]",GL_Paste!$I11611)-FIND("[",GL_Paste!$I11611)-1),"")))</f>
        <v/>
      </c>
      <c r="D11614">
        <f>IF(GL_Paste!$B11611="","",IFERROR(INDEX(DeptName,MATCH($C11614,DeptTag,0)),"UNALLOCATED"))</f>
        <v/>
      </c>
      <c r="E11614">
        <f>IF(GL_Paste!$B11611="","",IFERROR(INDEX(AcctCat,MATCH(GL_Paste!$B11611&amp;"",AcctCode,0)),"UNKNOWN"))</f>
        <v/>
      </c>
      <c r="F11614">
        <f>IF(GL_Paste!$B11611="","",IFERROR(INDEX(AcctSub,MATCH(GL_Paste!$B11611&amp;"",AcctCode,0)),"UNKNOWN"))</f>
        <v/>
      </c>
    </row>
    <row r="11615">
      <c r="A11615" s="40">
        <f>IF(GL_Paste!$B11612="","",N(GL_Paste!$H11612)-N(GL_Paste!$G11612))</f>
        <v/>
      </c>
      <c r="B11615" s="43">
        <f>IF(GL_Paste!$B11612="","",DATE(YEAR(GL_Paste!$E11612),MONTH(GL_Paste!$E11612),1))</f>
        <v/>
      </c>
      <c r="C11615">
        <f>IF(GL_Paste!$B11612="","",IF(TRIM(GL_Paste!$M11612)&lt;&gt;"",TRIM(GL_Paste!$M11612),IFERROR(MID(GL_Paste!$I11612,FIND("[",GL_Paste!$I11612)+1,FIND("]",GL_Paste!$I11612)-FIND("[",GL_Paste!$I11612)-1),"")))</f>
        <v/>
      </c>
      <c r="D11615">
        <f>IF(GL_Paste!$B11612="","",IFERROR(INDEX(DeptName,MATCH($C11615,DeptTag,0)),"UNALLOCATED"))</f>
        <v/>
      </c>
      <c r="E11615">
        <f>IF(GL_Paste!$B11612="","",IFERROR(INDEX(AcctCat,MATCH(GL_Paste!$B11612&amp;"",AcctCode,0)),"UNKNOWN"))</f>
        <v/>
      </c>
      <c r="F11615">
        <f>IF(GL_Paste!$B11612="","",IFERROR(INDEX(AcctSub,MATCH(GL_Paste!$B11612&amp;"",AcctCode,0)),"UNKNOWN"))</f>
        <v/>
      </c>
    </row>
    <row r="11616">
      <c r="A11616" s="40">
        <f>IF(GL_Paste!$B11613="","",N(GL_Paste!$H11613)-N(GL_Paste!$G11613))</f>
        <v/>
      </c>
      <c r="B11616" s="43">
        <f>IF(GL_Paste!$B11613="","",DATE(YEAR(GL_Paste!$E11613),MONTH(GL_Paste!$E11613),1))</f>
        <v/>
      </c>
      <c r="C11616">
        <f>IF(GL_Paste!$B11613="","",IF(TRIM(GL_Paste!$M11613)&lt;&gt;"",TRIM(GL_Paste!$M11613),IFERROR(MID(GL_Paste!$I11613,FIND("[",GL_Paste!$I11613)+1,FIND("]",GL_Paste!$I11613)-FIND("[",GL_Paste!$I11613)-1),"")))</f>
        <v/>
      </c>
      <c r="D11616">
        <f>IF(GL_Paste!$B11613="","",IFERROR(INDEX(DeptName,MATCH($C11616,DeptTag,0)),"UNALLOCATED"))</f>
        <v/>
      </c>
      <c r="E11616">
        <f>IF(GL_Paste!$B11613="","",IFERROR(INDEX(AcctCat,MATCH(GL_Paste!$B11613&amp;"",AcctCode,0)),"UNKNOWN"))</f>
        <v/>
      </c>
      <c r="F11616">
        <f>IF(GL_Paste!$B11613="","",IFERROR(INDEX(AcctSub,MATCH(GL_Paste!$B11613&amp;"",AcctCode,0)),"UNKNOWN"))</f>
        <v/>
      </c>
    </row>
    <row r="11617">
      <c r="A11617" s="40">
        <f>IF(GL_Paste!$B11614="","",N(GL_Paste!$H11614)-N(GL_Paste!$G11614))</f>
        <v/>
      </c>
      <c r="B11617" s="43">
        <f>IF(GL_Paste!$B11614="","",DATE(YEAR(GL_Paste!$E11614),MONTH(GL_Paste!$E11614),1))</f>
        <v/>
      </c>
      <c r="C11617">
        <f>IF(GL_Paste!$B11614="","",IF(TRIM(GL_Paste!$M11614)&lt;&gt;"",TRIM(GL_Paste!$M11614),IFERROR(MID(GL_Paste!$I11614,FIND("[",GL_Paste!$I11614)+1,FIND("]",GL_Paste!$I11614)-FIND("[",GL_Paste!$I11614)-1),"")))</f>
        <v/>
      </c>
      <c r="D11617">
        <f>IF(GL_Paste!$B11614="","",IFERROR(INDEX(DeptName,MATCH($C11617,DeptTag,0)),"UNALLOCATED"))</f>
        <v/>
      </c>
      <c r="E11617">
        <f>IF(GL_Paste!$B11614="","",IFERROR(INDEX(AcctCat,MATCH(GL_Paste!$B11614&amp;"",AcctCode,0)),"UNKNOWN"))</f>
        <v/>
      </c>
      <c r="F11617">
        <f>IF(GL_Paste!$B11614="","",IFERROR(INDEX(AcctSub,MATCH(GL_Paste!$B11614&amp;"",AcctCode,0)),"UNKNOWN"))</f>
        <v/>
      </c>
    </row>
    <row r="11618">
      <c r="A11618" s="40">
        <f>IF(GL_Paste!$B11615="","",N(GL_Paste!$H11615)-N(GL_Paste!$G11615))</f>
        <v/>
      </c>
      <c r="B11618" s="43">
        <f>IF(GL_Paste!$B11615="","",DATE(YEAR(GL_Paste!$E11615),MONTH(GL_Paste!$E11615),1))</f>
        <v/>
      </c>
      <c r="C11618">
        <f>IF(GL_Paste!$B11615="","",IF(TRIM(GL_Paste!$M11615)&lt;&gt;"",TRIM(GL_Paste!$M11615),IFERROR(MID(GL_Paste!$I11615,FIND("[",GL_Paste!$I11615)+1,FIND("]",GL_Paste!$I11615)-FIND("[",GL_Paste!$I11615)-1),"")))</f>
        <v/>
      </c>
      <c r="D11618">
        <f>IF(GL_Paste!$B11615="","",IFERROR(INDEX(DeptName,MATCH($C11618,DeptTag,0)),"UNALLOCATED"))</f>
        <v/>
      </c>
      <c r="E11618">
        <f>IF(GL_Paste!$B11615="","",IFERROR(INDEX(AcctCat,MATCH(GL_Paste!$B11615&amp;"",AcctCode,0)),"UNKNOWN"))</f>
        <v/>
      </c>
      <c r="F11618">
        <f>IF(GL_Paste!$B11615="","",IFERROR(INDEX(AcctSub,MATCH(GL_Paste!$B11615&amp;"",AcctCode,0)),"UNKNOWN"))</f>
        <v/>
      </c>
    </row>
    <row r="11619">
      <c r="A11619" s="40">
        <f>IF(GL_Paste!$B11616="","",N(GL_Paste!$H11616)-N(GL_Paste!$G11616))</f>
        <v/>
      </c>
      <c r="B11619" s="43">
        <f>IF(GL_Paste!$B11616="","",DATE(YEAR(GL_Paste!$E11616),MONTH(GL_Paste!$E11616),1))</f>
        <v/>
      </c>
      <c r="C11619">
        <f>IF(GL_Paste!$B11616="","",IF(TRIM(GL_Paste!$M11616)&lt;&gt;"",TRIM(GL_Paste!$M11616),IFERROR(MID(GL_Paste!$I11616,FIND("[",GL_Paste!$I11616)+1,FIND("]",GL_Paste!$I11616)-FIND("[",GL_Paste!$I11616)-1),"")))</f>
        <v/>
      </c>
      <c r="D11619">
        <f>IF(GL_Paste!$B11616="","",IFERROR(INDEX(DeptName,MATCH($C11619,DeptTag,0)),"UNALLOCATED"))</f>
        <v/>
      </c>
      <c r="E11619">
        <f>IF(GL_Paste!$B11616="","",IFERROR(INDEX(AcctCat,MATCH(GL_Paste!$B11616&amp;"",AcctCode,0)),"UNKNOWN"))</f>
        <v/>
      </c>
      <c r="F11619">
        <f>IF(GL_Paste!$B11616="","",IFERROR(INDEX(AcctSub,MATCH(GL_Paste!$B11616&amp;"",AcctCode,0)),"UNKNOWN"))</f>
        <v/>
      </c>
    </row>
    <row r="11620">
      <c r="A11620" s="40">
        <f>IF(GL_Paste!$B11617="","",N(GL_Paste!$H11617)-N(GL_Paste!$G11617))</f>
        <v/>
      </c>
      <c r="B11620" s="43">
        <f>IF(GL_Paste!$B11617="","",DATE(YEAR(GL_Paste!$E11617),MONTH(GL_Paste!$E11617),1))</f>
        <v/>
      </c>
      <c r="C11620">
        <f>IF(GL_Paste!$B11617="","",IF(TRIM(GL_Paste!$M11617)&lt;&gt;"",TRIM(GL_Paste!$M11617),IFERROR(MID(GL_Paste!$I11617,FIND("[",GL_Paste!$I11617)+1,FIND("]",GL_Paste!$I11617)-FIND("[",GL_Paste!$I11617)-1),"")))</f>
        <v/>
      </c>
      <c r="D11620">
        <f>IF(GL_Paste!$B11617="","",IFERROR(INDEX(DeptName,MATCH($C11620,DeptTag,0)),"UNALLOCATED"))</f>
        <v/>
      </c>
      <c r="E11620">
        <f>IF(GL_Paste!$B11617="","",IFERROR(INDEX(AcctCat,MATCH(GL_Paste!$B11617&amp;"",AcctCode,0)),"UNKNOWN"))</f>
        <v/>
      </c>
      <c r="F11620">
        <f>IF(GL_Paste!$B11617="","",IFERROR(INDEX(AcctSub,MATCH(GL_Paste!$B11617&amp;"",AcctCode,0)),"UNKNOWN"))</f>
        <v/>
      </c>
    </row>
    <row r="11621">
      <c r="A11621" s="40">
        <f>IF(GL_Paste!$B11618="","",N(GL_Paste!$H11618)-N(GL_Paste!$G11618))</f>
        <v/>
      </c>
      <c r="B11621" s="43">
        <f>IF(GL_Paste!$B11618="","",DATE(YEAR(GL_Paste!$E11618),MONTH(GL_Paste!$E11618),1))</f>
        <v/>
      </c>
      <c r="C11621">
        <f>IF(GL_Paste!$B11618="","",IF(TRIM(GL_Paste!$M11618)&lt;&gt;"",TRIM(GL_Paste!$M11618),IFERROR(MID(GL_Paste!$I11618,FIND("[",GL_Paste!$I11618)+1,FIND("]",GL_Paste!$I11618)-FIND("[",GL_Paste!$I11618)-1),"")))</f>
        <v/>
      </c>
      <c r="D11621">
        <f>IF(GL_Paste!$B11618="","",IFERROR(INDEX(DeptName,MATCH($C11621,DeptTag,0)),"UNALLOCATED"))</f>
        <v/>
      </c>
      <c r="E11621">
        <f>IF(GL_Paste!$B11618="","",IFERROR(INDEX(AcctCat,MATCH(GL_Paste!$B11618&amp;"",AcctCode,0)),"UNKNOWN"))</f>
        <v/>
      </c>
      <c r="F11621">
        <f>IF(GL_Paste!$B11618="","",IFERROR(INDEX(AcctSub,MATCH(GL_Paste!$B11618&amp;"",AcctCode,0)),"UNKNOWN"))</f>
        <v/>
      </c>
    </row>
    <row r="11622">
      <c r="A11622" s="40">
        <f>IF(GL_Paste!$B11619="","",N(GL_Paste!$H11619)-N(GL_Paste!$G11619))</f>
        <v/>
      </c>
      <c r="B11622" s="43">
        <f>IF(GL_Paste!$B11619="","",DATE(YEAR(GL_Paste!$E11619),MONTH(GL_Paste!$E11619),1))</f>
        <v/>
      </c>
      <c r="C11622">
        <f>IF(GL_Paste!$B11619="","",IF(TRIM(GL_Paste!$M11619)&lt;&gt;"",TRIM(GL_Paste!$M11619),IFERROR(MID(GL_Paste!$I11619,FIND("[",GL_Paste!$I11619)+1,FIND("]",GL_Paste!$I11619)-FIND("[",GL_Paste!$I11619)-1),"")))</f>
        <v/>
      </c>
      <c r="D11622">
        <f>IF(GL_Paste!$B11619="","",IFERROR(INDEX(DeptName,MATCH($C11622,DeptTag,0)),"UNALLOCATED"))</f>
        <v/>
      </c>
      <c r="E11622">
        <f>IF(GL_Paste!$B11619="","",IFERROR(INDEX(AcctCat,MATCH(GL_Paste!$B11619&amp;"",AcctCode,0)),"UNKNOWN"))</f>
        <v/>
      </c>
      <c r="F11622">
        <f>IF(GL_Paste!$B11619="","",IFERROR(INDEX(AcctSub,MATCH(GL_Paste!$B11619&amp;"",AcctCode,0)),"UNKNOWN"))</f>
        <v/>
      </c>
    </row>
    <row r="11623">
      <c r="A11623" s="40">
        <f>IF(GL_Paste!$B11620="","",N(GL_Paste!$H11620)-N(GL_Paste!$G11620))</f>
        <v/>
      </c>
      <c r="B11623" s="43">
        <f>IF(GL_Paste!$B11620="","",DATE(YEAR(GL_Paste!$E11620),MONTH(GL_Paste!$E11620),1))</f>
        <v/>
      </c>
      <c r="C11623">
        <f>IF(GL_Paste!$B11620="","",IF(TRIM(GL_Paste!$M11620)&lt;&gt;"",TRIM(GL_Paste!$M11620),IFERROR(MID(GL_Paste!$I11620,FIND("[",GL_Paste!$I11620)+1,FIND("]",GL_Paste!$I11620)-FIND("[",GL_Paste!$I11620)-1),"")))</f>
        <v/>
      </c>
      <c r="D11623">
        <f>IF(GL_Paste!$B11620="","",IFERROR(INDEX(DeptName,MATCH($C11623,DeptTag,0)),"UNALLOCATED"))</f>
        <v/>
      </c>
      <c r="E11623">
        <f>IF(GL_Paste!$B11620="","",IFERROR(INDEX(AcctCat,MATCH(GL_Paste!$B11620&amp;"",AcctCode,0)),"UNKNOWN"))</f>
        <v/>
      </c>
      <c r="F11623">
        <f>IF(GL_Paste!$B11620="","",IFERROR(INDEX(AcctSub,MATCH(GL_Paste!$B11620&amp;"",AcctCode,0)),"UNKNOWN"))</f>
        <v/>
      </c>
    </row>
    <row r="11624">
      <c r="A11624" s="40">
        <f>IF(GL_Paste!$B11621="","",N(GL_Paste!$H11621)-N(GL_Paste!$G11621))</f>
        <v/>
      </c>
      <c r="B11624" s="43">
        <f>IF(GL_Paste!$B11621="","",DATE(YEAR(GL_Paste!$E11621),MONTH(GL_Paste!$E11621),1))</f>
        <v/>
      </c>
      <c r="C11624">
        <f>IF(GL_Paste!$B11621="","",IF(TRIM(GL_Paste!$M11621)&lt;&gt;"",TRIM(GL_Paste!$M11621),IFERROR(MID(GL_Paste!$I11621,FIND("[",GL_Paste!$I11621)+1,FIND("]",GL_Paste!$I11621)-FIND("[",GL_Paste!$I11621)-1),"")))</f>
        <v/>
      </c>
      <c r="D11624">
        <f>IF(GL_Paste!$B11621="","",IFERROR(INDEX(DeptName,MATCH($C11624,DeptTag,0)),"UNALLOCATED"))</f>
        <v/>
      </c>
      <c r="E11624">
        <f>IF(GL_Paste!$B11621="","",IFERROR(INDEX(AcctCat,MATCH(GL_Paste!$B11621&amp;"",AcctCode,0)),"UNKNOWN"))</f>
        <v/>
      </c>
      <c r="F11624">
        <f>IF(GL_Paste!$B11621="","",IFERROR(INDEX(AcctSub,MATCH(GL_Paste!$B11621&amp;"",AcctCode,0)),"UNKNOWN"))</f>
        <v/>
      </c>
    </row>
    <row r="11625">
      <c r="A11625" s="40">
        <f>IF(GL_Paste!$B11622="","",N(GL_Paste!$H11622)-N(GL_Paste!$G11622))</f>
        <v/>
      </c>
      <c r="B11625" s="43">
        <f>IF(GL_Paste!$B11622="","",DATE(YEAR(GL_Paste!$E11622),MONTH(GL_Paste!$E11622),1))</f>
        <v/>
      </c>
      <c r="C11625">
        <f>IF(GL_Paste!$B11622="","",IF(TRIM(GL_Paste!$M11622)&lt;&gt;"",TRIM(GL_Paste!$M11622),IFERROR(MID(GL_Paste!$I11622,FIND("[",GL_Paste!$I11622)+1,FIND("]",GL_Paste!$I11622)-FIND("[",GL_Paste!$I11622)-1),"")))</f>
        <v/>
      </c>
      <c r="D11625">
        <f>IF(GL_Paste!$B11622="","",IFERROR(INDEX(DeptName,MATCH($C11625,DeptTag,0)),"UNALLOCATED"))</f>
        <v/>
      </c>
      <c r="E11625">
        <f>IF(GL_Paste!$B11622="","",IFERROR(INDEX(AcctCat,MATCH(GL_Paste!$B11622&amp;"",AcctCode,0)),"UNKNOWN"))</f>
        <v/>
      </c>
      <c r="F11625">
        <f>IF(GL_Paste!$B11622="","",IFERROR(INDEX(AcctSub,MATCH(GL_Paste!$B11622&amp;"",AcctCode,0)),"UNKNOWN"))</f>
        <v/>
      </c>
    </row>
    <row r="11626">
      <c r="A11626" s="40">
        <f>IF(GL_Paste!$B11623="","",N(GL_Paste!$H11623)-N(GL_Paste!$G11623))</f>
        <v/>
      </c>
      <c r="B11626" s="43">
        <f>IF(GL_Paste!$B11623="","",DATE(YEAR(GL_Paste!$E11623),MONTH(GL_Paste!$E11623),1))</f>
        <v/>
      </c>
      <c r="C11626">
        <f>IF(GL_Paste!$B11623="","",IF(TRIM(GL_Paste!$M11623)&lt;&gt;"",TRIM(GL_Paste!$M11623),IFERROR(MID(GL_Paste!$I11623,FIND("[",GL_Paste!$I11623)+1,FIND("]",GL_Paste!$I11623)-FIND("[",GL_Paste!$I11623)-1),"")))</f>
        <v/>
      </c>
      <c r="D11626">
        <f>IF(GL_Paste!$B11623="","",IFERROR(INDEX(DeptName,MATCH($C11626,DeptTag,0)),"UNALLOCATED"))</f>
        <v/>
      </c>
      <c r="E11626">
        <f>IF(GL_Paste!$B11623="","",IFERROR(INDEX(AcctCat,MATCH(GL_Paste!$B11623&amp;"",AcctCode,0)),"UNKNOWN"))</f>
        <v/>
      </c>
      <c r="F11626">
        <f>IF(GL_Paste!$B11623="","",IFERROR(INDEX(AcctSub,MATCH(GL_Paste!$B11623&amp;"",AcctCode,0)),"UNKNOWN"))</f>
        <v/>
      </c>
    </row>
    <row r="11627">
      <c r="A11627" s="40">
        <f>IF(GL_Paste!$B11624="","",N(GL_Paste!$H11624)-N(GL_Paste!$G11624))</f>
        <v/>
      </c>
      <c r="B11627" s="43">
        <f>IF(GL_Paste!$B11624="","",DATE(YEAR(GL_Paste!$E11624),MONTH(GL_Paste!$E11624),1))</f>
        <v/>
      </c>
      <c r="C11627">
        <f>IF(GL_Paste!$B11624="","",IF(TRIM(GL_Paste!$M11624)&lt;&gt;"",TRIM(GL_Paste!$M11624),IFERROR(MID(GL_Paste!$I11624,FIND("[",GL_Paste!$I11624)+1,FIND("]",GL_Paste!$I11624)-FIND("[",GL_Paste!$I11624)-1),"")))</f>
        <v/>
      </c>
      <c r="D11627">
        <f>IF(GL_Paste!$B11624="","",IFERROR(INDEX(DeptName,MATCH($C11627,DeptTag,0)),"UNALLOCATED"))</f>
        <v/>
      </c>
      <c r="E11627">
        <f>IF(GL_Paste!$B11624="","",IFERROR(INDEX(AcctCat,MATCH(GL_Paste!$B11624&amp;"",AcctCode,0)),"UNKNOWN"))</f>
        <v/>
      </c>
      <c r="F11627">
        <f>IF(GL_Paste!$B11624="","",IFERROR(INDEX(AcctSub,MATCH(GL_Paste!$B11624&amp;"",AcctCode,0)),"UNKNOWN"))</f>
        <v/>
      </c>
    </row>
    <row r="11628">
      <c r="A11628" s="40">
        <f>IF(GL_Paste!$B11625="","",N(GL_Paste!$H11625)-N(GL_Paste!$G11625))</f>
        <v/>
      </c>
      <c r="B11628" s="43">
        <f>IF(GL_Paste!$B11625="","",DATE(YEAR(GL_Paste!$E11625),MONTH(GL_Paste!$E11625),1))</f>
        <v/>
      </c>
      <c r="C11628">
        <f>IF(GL_Paste!$B11625="","",IF(TRIM(GL_Paste!$M11625)&lt;&gt;"",TRIM(GL_Paste!$M11625),IFERROR(MID(GL_Paste!$I11625,FIND("[",GL_Paste!$I11625)+1,FIND("]",GL_Paste!$I11625)-FIND("[",GL_Paste!$I11625)-1),"")))</f>
        <v/>
      </c>
      <c r="D11628">
        <f>IF(GL_Paste!$B11625="","",IFERROR(INDEX(DeptName,MATCH($C11628,DeptTag,0)),"UNALLOCATED"))</f>
        <v/>
      </c>
      <c r="E11628">
        <f>IF(GL_Paste!$B11625="","",IFERROR(INDEX(AcctCat,MATCH(GL_Paste!$B11625&amp;"",AcctCode,0)),"UNKNOWN"))</f>
        <v/>
      </c>
      <c r="F11628">
        <f>IF(GL_Paste!$B11625="","",IFERROR(INDEX(AcctSub,MATCH(GL_Paste!$B11625&amp;"",AcctCode,0)),"UNKNOWN"))</f>
        <v/>
      </c>
    </row>
    <row r="11629">
      <c r="A11629" s="40">
        <f>IF(GL_Paste!$B11626="","",N(GL_Paste!$H11626)-N(GL_Paste!$G11626))</f>
        <v/>
      </c>
      <c r="B11629" s="43">
        <f>IF(GL_Paste!$B11626="","",DATE(YEAR(GL_Paste!$E11626),MONTH(GL_Paste!$E11626),1))</f>
        <v/>
      </c>
      <c r="C11629">
        <f>IF(GL_Paste!$B11626="","",IF(TRIM(GL_Paste!$M11626)&lt;&gt;"",TRIM(GL_Paste!$M11626),IFERROR(MID(GL_Paste!$I11626,FIND("[",GL_Paste!$I11626)+1,FIND("]",GL_Paste!$I11626)-FIND("[",GL_Paste!$I11626)-1),"")))</f>
        <v/>
      </c>
      <c r="D11629">
        <f>IF(GL_Paste!$B11626="","",IFERROR(INDEX(DeptName,MATCH($C11629,DeptTag,0)),"UNALLOCATED"))</f>
        <v/>
      </c>
      <c r="E11629">
        <f>IF(GL_Paste!$B11626="","",IFERROR(INDEX(AcctCat,MATCH(GL_Paste!$B11626&amp;"",AcctCode,0)),"UNKNOWN"))</f>
        <v/>
      </c>
      <c r="F11629">
        <f>IF(GL_Paste!$B11626="","",IFERROR(INDEX(AcctSub,MATCH(GL_Paste!$B11626&amp;"",AcctCode,0)),"UNKNOWN"))</f>
        <v/>
      </c>
    </row>
    <row r="11630">
      <c r="A11630" s="40">
        <f>IF(GL_Paste!$B11627="","",N(GL_Paste!$H11627)-N(GL_Paste!$G11627))</f>
        <v/>
      </c>
      <c r="B11630" s="43">
        <f>IF(GL_Paste!$B11627="","",DATE(YEAR(GL_Paste!$E11627),MONTH(GL_Paste!$E11627),1))</f>
        <v/>
      </c>
      <c r="C11630">
        <f>IF(GL_Paste!$B11627="","",IF(TRIM(GL_Paste!$M11627)&lt;&gt;"",TRIM(GL_Paste!$M11627),IFERROR(MID(GL_Paste!$I11627,FIND("[",GL_Paste!$I11627)+1,FIND("]",GL_Paste!$I11627)-FIND("[",GL_Paste!$I11627)-1),"")))</f>
        <v/>
      </c>
      <c r="D11630">
        <f>IF(GL_Paste!$B11627="","",IFERROR(INDEX(DeptName,MATCH($C11630,DeptTag,0)),"UNALLOCATED"))</f>
        <v/>
      </c>
      <c r="E11630">
        <f>IF(GL_Paste!$B11627="","",IFERROR(INDEX(AcctCat,MATCH(GL_Paste!$B11627&amp;"",AcctCode,0)),"UNKNOWN"))</f>
        <v/>
      </c>
      <c r="F11630">
        <f>IF(GL_Paste!$B11627="","",IFERROR(INDEX(AcctSub,MATCH(GL_Paste!$B11627&amp;"",AcctCode,0)),"UNKNOWN"))</f>
        <v/>
      </c>
    </row>
    <row r="11631">
      <c r="A11631" s="40">
        <f>IF(GL_Paste!$B11628="","",N(GL_Paste!$H11628)-N(GL_Paste!$G11628))</f>
        <v/>
      </c>
      <c r="B11631" s="43">
        <f>IF(GL_Paste!$B11628="","",DATE(YEAR(GL_Paste!$E11628),MONTH(GL_Paste!$E11628),1))</f>
        <v/>
      </c>
      <c r="C11631">
        <f>IF(GL_Paste!$B11628="","",IF(TRIM(GL_Paste!$M11628)&lt;&gt;"",TRIM(GL_Paste!$M11628),IFERROR(MID(GL_Paste!$I11628,FIND("[",GL_Paste!$I11628)+1,FIND("]",GL_Paste!$I11628)-FIND("[",GL_Paste!$I11628)-1),"")))</f>
        <v/>
      </c>
      <c r="D11631">
        <f>IF(GL_Paste!$B11628="","",IFERROR(INDEX(DeptName,MATCH($C11631,DeptTag,0)),"UNALLOCATED"))</f>
        <v/>
      </c>
      <c r="E11631">
        <f>IF(GL_Paste!$B11628="","",IFERROR(INDEX(AcctCat,MATCH(GL_Paste!$B11628&amp;"",AcctCode,0)),"UNKNOWN"))</f>
        <v/>
      </c>
      <c r="F11631">
        <f>IF(GL_Paste!$B11628="","",IFERROR(INDEX(AcctSub,MATCH(GL_Paste!$B11628&amp;"",AcctCode,0)),"UNKNOWN"))</f>
        <v/>
      </c>
    </row>
    <row r="11632">
      <c r="A11632" s="40">
        <f>IF(GL_Paste!$B11629="","",N(GL_Paste!$H11629)-N(GL_Paste!$G11629))</f>
        <v/>
      </c>
      <c r="B11632" s="43">
        <f>IF(GL_Paste!$B11629="","",DATE(YEAR(GL_Paste!$E11629),MONTH(GL_Paste!$E11629),1))</f>
        <v/>
      </c>
      <c r="C11632">
        <f>IF(GL_Paste!$B11629="","",IF(TRIM(GL_Paste!$M11629)&lt;&gt;"",TRIM(GL_Paste!$M11629),IFERROR(MID(GL_Paste!$I11629,FIND("[",GL_Paste!$I11629)+1,FIND("]",GL_Paste!$I11629)-FIND("[",GL_Paste!$I11629)-1),"")))</f>
        <v/>
      </c>
      <c r="D11632">
        <f>IF(GL_Paste!$B11629="","",IFERROR(INDEX(DeptName,MATCH($C11632,DeptTag,0)),"UNALLOCATED"))</f>
        <v/>
      </c>
      <c r="E11632">
        <f>IF(GL_Paste!$B11629="","",IFERROR(INDEX(AcctCat,MATCH(GL_Paste!$B11629&amp;"",AcctCode,0)),"UNKNOWN"))</f>
        <v/>
      </c>
      <c r="F11632">
        <f>IF(GL_Paste!$B11629="","",IFERROR(INDEX(AcctSub,MATCH(GL_Paste!$B11629&amp;"",AcctCode,0)),"UNKNOWN"))</f>
        <v/>
      </c>
    </row>
    <row r="11633">
      <c r="A11633" s="40">
        <f>IF(GL_Paste!$B11630="","",N(GL_Paste!$H11630)-N(GL_Paste!$G11630))</f>
        <v/>
      </c>
      <c r="B11633" s="43">
        <f>IF(GL_Paste!$B11630="","",DATE(YEAR(GL_Paste!$E11630),MONTH(GL_Paste!$E11630),1))</f>
        <v/>
      </c>
      <c r="C11633">
        <f>IF(GL_Paste!$B11630="","",IF(TRIM(GL_Paste!$M11630)&lt;&gt;"",TRIM(GL_Paste!$M11630),IFERROR(MID(GL_Paste!$I11630,FIND("[",GL_Paste!$I11630)+1,FIND("]",GL_Paste!$I11630)-FIND("[",GL_Paste!$I11630)-1),"")))</f>
        <v/>
      </c>
      <c r="D11633">
        <f>IF(GL_Paste!$B11630="","",IFERROR(INDEX(DeptName,MATCH($C11633,DeptTag,0)),"UNALLOCATED"))</f>
        <v/>
      </c>
      <c r="E11633">
        <f>IF(GL_Paste!$B11630="","",IFERROR(INDEX(AcctCat,MATCH(GL_Paste!$B11630&amp;"",AcctCode,0)),"UNKNOWN"))</f>
        <v/>
      </c>
      <c r="F11633">
        <f>IF(GL_Paste!$B11630="","",IFERROR(INDEX(AcctSub,MATCH(GL_Paste!$B11630&amp;"",AcctCode,0)),"UNKNOWN"))</f>
        <v/>
      </c>
    </row>
    <row r="11634">
      <c r="A11634" s="40">
        <f>IF(GL_Paste!$B11631="","",N(GL_Paste!$H11631)-N(GL_Paste!$G11631))</f>
        <v/>
      </c>
      <c r="B11634" s="43">
        <f>IF(GL_Paste!$B11631="","",DATE(YEAR(GL_Paste!$E11631),MONTH(GL_Paste!$E11631),1))</f>
        <v/>
      </c>
      <c r="C11634">
        <f>IF(GL_Paste!$B11631="","",IF(TRIM(GL_Paste!$M11631)&lt;&gt;"",TRIM(GL_Paste!$M11631),IFERROR(MID(GL_Paste!$I11631,FIND("[",GL_Paste!$I11631)+1,FIND("]",GL_Paste!$I11631)-FIND("[",GL_Paste!$I11631)-1),"")))</f>
        <v/>
      </c>
      <c r="D11634">
        <f>IF(GL_Paste!$B11631="","",IFERROR(INDEX(DeptName,MATCH($C11634,DeptTag,0)),"UNALLOCATED"))</f>
        <v/>
      </c>
      <c r="E11634">
        <f>IF(GL_Paste!$B11631="","",IFERROR(INDEX(AcctCat,MATCH(GL_Paste!$B11631&amp;"",AcctCode,0)),"UNKNOWN"))</f>
        <v/>
      </c>
      <c r="F11634">
        <f>IF(GL_Paste!$B11631="","",IFERROR(INDEX(AcctSub,MATCH(GL_Paste!$B11631&amp;"",AcctCode,0)),"UNKNOWN"))</f>
        <v/>
      </c>
    </row>
    <row r="11635">
      <c r="A11635" s="40">
        <f>IF(GL_Paste!$B11632="","",N(GL_Paste!$H11632)-N(GL_Paste!$G11632))</f>
        <v/>
      </c>
      <c r="B11635" s="43">
        <f>IF(GL_Paste!$B11632="","",DATE(YEAR(GL_Paste!$E11632),MONTH(GL_Paste!$E11632),1))</f>
        <v/>
      </c>
      <c r="C11635">
        <f>IF(GL_Paste!$B11632="","",IF(TRIM(GL_Paste!$M11632)&lt;&gt;"",TRIM(GL_Paste!$M11632),IFERROR(MID(GL_Paste!$I11632,FIND("[",GL_Paste!$I11632)+1,FIND("]",GL_Paste!$I11632)-FIND("[",GL_Paste!$I11632)-1),"")))</f>
        <v/>
      </c>
      <c r="D11635">
        <f>IF(GL_Paste!$B11632="","",IFERROR(INDEX(DeptName,MATCH($C11635,DeptTag,0)),"UNALLOCATED"))</f>
        <v/>
      </c>
      <c r="E11635">
        <f>IF(GL_Paste!$B11632="","",IFERROR(INDEX(AcctCat,MATCH(GL_Paste!$B11632&amp;"",AcctCode,0)),"UNKNOWN"))</f>
        <v/>
      </c>
      <c r="F11635">
        <f>IF(GL_Paste!$B11632="","",IFERROR(INDEX(AcctSub,MATCH(GL_Paste!$B11632&amp;"",AcctCode,0)),"UNKNOWN"))</f>
        <v/>
      </c>
    </row>
    <row r="11636">
      <c r="A11636" s="40">
        <f>IF(GL_Paste!$B11633="","",N(GL_Paste!$H11633)-N(GL_Paste!$G11633))</f>
        <v/>
      </c>
      <c r="B11636" s="43">
        <f>IF(GL_Paste!$B11633="","",DATE(YEAR(GL_Paste!$E11633),MONTH(GL_Paste!$E11633),1))</f>
        <v/>
      </c>
      <c r="C11636">
        <f>IF(GL_Paste!$B11633="","",IF(TRIM(GL_Paste!$M11633)&lt;&gt;"",TRIM(GL_Paste!$M11633),IFERROR(MID(GL_Paste!$I11633,FIND("[",GL_Paste!$I11633)+1,FIND("]",GL_Paste!$I11633)-FIND("[",GL_Paste!$I11633)-1),"")))</f>
        <v/>
      </c>
      <c r="D11636">
        <f>IF(GL_Paste!$B11633="","",IFERROR(INDEX(DeptName,MATCH($C11636,DeptTag,0)),"UNALLOCATED"))</f>
        <v/>
      </c>
      <c r="E11636">
        <f>IF(GL_Paste!$B11633="","",IFERROR(INDEX(AcctCat,MATCH(GL_Paste!$B11633&amp;"",AcctCode,0)),"UNKNOWN"))</f>
        <v/>
      </c>
      <c r="F11636">
        <f>IF(GL_Paste!$B11633="","",IFERROR(INDEX(AcctSub,MATCH(GL_Paste!$B11633&amp;"",AcctCode,0)),"UNKNOWN"))</f>
        <v/>
      </c>
    </row>
    <row r="11637">
      <c r="A11637" s="40">
        <f>IF(GL_Paste!$B11634="","",N(GL_Paste!$H11634)-N(GL_Paste!$G11634))</f>
        <v/>
      </c>
      <c r="B11637" s="43">
        <f>IF(GL_Paste!$B11634="","",DATE(YEAR(GL_Paste!$E11634),MONTH(GL_Paste!$E11634),1))</f>
        <v/>
      </c>
      <c r="C11637">
        <f>IF(GL_Paste!$B11634="","",IF(TRIM(GL_Paste!$M11634)&lt;&gt;"",TRIM(GL_Paste!$M11634),IFERROR(MID(GL_Paste!$I11634,FIND("[",GL_Paste!$I11634)+1,FIND("]",GL_Paste!$I11634)-FIND("[",GL_Paste!$I11634)-1),"")))</f>
        <v/>
      </c>
      <c r="D11637">
        <f>IF(GL_Paste!$B11634="","",IFERROR(INDEX(DeptName,MATCH($C11637,DeptTag,0)),"UNALLOCATED"))</f>
        <v/>
      </c>
      <c r="E11637">
        <f>IF(GL_Paste!$B11634="","",IFERROR(INDEX(AcctCat,MATCH(GL_Paste!$B11634&amp;"",AcctCode,0)),"UNKNOWN"))</f>
        <v/>
      </c>
      <c r="F11637">
        <f>IF(GL_Paste!$B11634="","",IFERROR(INDEX(AcctSub,MATCH(GL_Paste!$B11634&amp;"",AcctCode,0)),"UNKNOWN"))</f>
        <v/>
      </c>
    </row>
    <row r="11638">
      <c r="A11638" s="40">
        <f>IF(GL_Paste!$B11635="","",N(GL_Paste!$H11635)-N(GL_Paste!$G11635))</f>
        <v/>
      </c>
      <c r="B11638" s="43">
        <f>IF(GL_Paste!$B11635="","",DATE(YEAR(GL_Paste!$E11635),MONTH(GL_Paste!$E11635),1))</f>
        <v/>
      </c>
      <c r="C11638">
        <f>IF(GL_Paste!$B11635="","",IF(TRIM(GL_Paste!$M11635)&lt;&gt;"",TRIM(GL_Paste!$M11635),IFERROR(MID(GL_Paste!$I11635,FIND("[",GL_Paste!$I11635)+1,FIND("]",GL_Paste!$I11635)-FIND("[",GL_Paste!$I11635)-1),"")))</f>
        <v/>
      </c>
      <c r="D11638">
        <f>IF(GL_Paste!$B11635="","",IFERROR(INDEX(DeptName,MATCH($C11638,DeptTag,0)),"UNALLOCATED"))</f>
        <v/>
      </c>
      <c r="E11638">
        <f>IF(GL_Paste!$B11635="","",IFERROR(INDEX(AcctCat,MATCH(GL_Paste!$B11635&amp;"",AcctCode,0)),"UNKNOWN"))</f>
        <v/>
      </c>
      <c r="F11638">
        <f>IF(GL_Paste!$B11635="","",IFERROR(INDEX(AcctSub,MATCH(GL_Paste!$B11635&amp;"",AcctCode,0)),"UNKNOWN"))</f>
        <v/>
      </c>
    </row>
    <row r="11639">
      <c r="A11639" s="40">
        <f>IF(GL_Paste!$B11636="","",N(GL_Paste!$H11636)-N(GL_Paste!$G11636))</f>
        <v/>
      </c>
      <c r="B11639" s="43">
        <f>IF(GL_Paste!$B11636="","",DATE(YEAR(GL_Paste!$E11636),MONTH(GL_Paste!$E11636),1))</f>
        <v/>
      </c>
      <c r="C11639">
        <f>IF(GL_Paste!$B11636="","",IF(TRIM(GL_Paste!$M11636)&lt;&gt;"",TRIM(GL_Paste!$M11636),IFERROR(MID(GL_Paste!$I11636,FIND("[",GL_Paste!$I11636)+1,FIND("]",GL_Paste!$I11636)-FIND("[",GL_Paste!$I11636)-1),"")))</f>
        <v/>
      </c>
      <c r="D11639">
        <f>IF(GL_Paste!$B11636="","",IFERROR(INDEX(DeptName,MATCH($C11639,DeptTag,0)),"UNALLOCATED"))</f>
        <v/>
      </c>
      <c r="E11639">
        <f>IF(GL_Paste!$B11636="","",IFERROR(INDEX(AcctCat,MATCH(GL_Paste!$B11636&amp;"",AcctCode,0)),"UNKNOWN"))</f>
        <v/>
      </c>
      <c r="F11639">
        <f>IF(GL_Paste!$B11636="","",IFERROR(INDEX(AcctSub,MATCH(GL_Paste!$B11636&amp;"",AcctCode,0)),"UNKNOWN"))</f>
        <v/>
      </c>
    </row>
    <row r="11640">
      <c r="A11640" s="40">
        <f>IF(GL_Paste!$B11637="","",N(GL_Paste!$H11637)-N(GL_Paste!$G11637))</f>
        <v/>
      </c>
      <c r="B11640" s="43">
        <f>IF(GL_Paste!$B11637="","",DATE(YEAR(GL_Paste!$E11637),MONTH(GL_Paste!$E11637),1))</f>
        <v/>
      </c>
      <c r="C11640">
        <f>IF(GL_Paste!$B11637="","",IF(TRIM(GL_Paste!$M11637)&lt;&gt;"",TRIM(GL_Paste!$M11637),IFERROR(MID(GL_Paste!$I11637,FIND("[",GL_Paste!$I11637)+1,FIND("]",GL_Paste!$I11637)-FIND("[",GL_Paste!$I11637)-1),"")))</f>
        <v/>
      </c>
      <c r="D11640">
        <f>IF(GL_Paste!$B11637="","",IFERROR(INDEX(DeptName,MATCH($C11640,DeptTag,0)),"UNALLOCATED"))</f>
        <v/>
      </c>
      <c r="E11640">
        <f>IF(GL_Paste!$B11637="","",IFERROR(INDEX(AcctCat,MATCH(GL_Paste!$B11637&amp;"",AcctCode,0)),"UNKNOWN"))</f>
        <v/>
      </c>
      <c r="F11640">
        <f>IF(GL_Paste!$B11637="","",IFERROR(INDEX(AcctSub,MATCH(GL_Paste!$B11637&amp;"",AcctCode,0)),"UNKNOWN"))</f>
        <v/>
      </c>
    </row>
    <row r="11641">
      <c r="A11641" s="40">
        <f>IF(GL_Paste!$B11638="","",N(GL_Paste!$H11638)-N(GL_Paste!$G11638))</f>
        <v/>
      </c>
      <c r="B11641" s="43">
        <f>IF(GL_Paste!$B11638="","",DATE(YEAR(GL_Paste!$E11638),MONTH(GL_Paste!$E11638),1))</f>
        <v/>
      </c>
      <c r="C11641">
        <f>IF(GL_Paste!$B11638="","",IF(TRIM(GL_Paste!$M11638)&lt;&gt;"",TRIM(GL_Paste!$M11638),IFERROR(MID(GL_Paste!$I11638,FIND("[",GL_Paste!$I11638)+1,FIND("]",GL_Paste!$I11638)-FIND("[",GL_Paste!$I11638)-1),"")))</f>
        <v/>
      </c>
      <c r="D11641">
        <f>IF(GL_Paste!$B11638="","",IFERROR(INDEX(DeptName,MATCH($C11641,DeptTag,0)),"UNALLOCATED"))</f>
        <v/>
      </c>
      <c r="E11641">
        <f>IF(GL_Paste!$B11638="","",IFERROR(INDEX(AcctCat,MATCH(GL_Paste!$B11638&amp;"",AcctCode,0)),"UNKNOWN"))</f>
        <v/>
      </c>
      <c r="F11641">
        <f>IF(GL_Paste!$B11638="","",IFERROR(INDEX(AcctSub,MATCH(GL_Paste!$B11638&amp;"",AcctCode,0)),"UNKNOWN"))</f>
        <v/>
      </c>
    </row>
    <row r="11642">
      <c r="A11642" s="40">
        <f>IF(GL_Paste!$B11639="","",N(GL_Paste!$H11639)-N(GL_Paste!$G11639))</f>
        <v/>
      </c>
      <c r="B11642" s="43">
        <f>IF(GL_Paste!$B11639="","",DATE(YEAR(GL_Paste!$E11639),MONTH(GL_Paste!$E11639),1))</f>
        <v/>
      </c>
      <c r="C11642">
        <f>IF(GL_Paste!$B11639="","",IF(TRIM(GL_Paste!$M11639)&lt;&gt;"",TRIM(GL_Paste!$M11639),IFERROR(MID(GL_Paste!$I11639,FIND("[",GL_Paste!$I11639)+1,FIND("]",GL_Paste!$I11639)-FIND("[",GL_Paste!$I11639)-1),"")))</f>
        <v/>
      </c>
      <c r="D11642">
        <f>IF(GL_Paste!$B11639="","",IFERROR(INDEX(DeptName,MATCH($C11642,DeptTag,0)),"UNALLOCATED"))</f>
        <v/>
      </c>
      <c r="E11642">
        <f>IF(GL_Paste!$B11639="","",IFERROR(INDEX(AcctCat,MATCH(GL_Paste!$B11639&amp;"",AcctCode,0)),"UNKNOWN"))</f>
        <v/>
      </c>
      <c r="F11642">
        <f>IF(GL_Paste!$B11639="","",IFERROR(INDEX(AcctSub,MATCH(GL_Paste!$B11639&amp;"",AcctCode,0)),"UNKNOWN"))</f>
        <v/>
      </c>
    </row>
    <row r="11643">
      <c r="A11643" s="40">
        <f>IF(GL_Paste!$B11640="","",N(GL_Paste!$H11640)-N(GL_Paste!$G11640))</f>
        <v/>
      </c>
      <c r="B11643" s="43">
        <f>IF(GL_Paste!$B11640="","",DATE(YEAR(GL_Paste!$E11640),MONTH(GL_Paste!$E11640),1))</f>
        <v/>
      </c>
      <c r="C11643">
        <f>IF(GL_Paste!$B11640="","",IF(TRIM(GL_Paste!$M11640)&lt;&gt;"",TRIM(GL_Paste!$M11640),IFERROR(MID(GL_Paste!$I11640,FIND("[",GL_Paste!$I11640)+1,FIND("]",GL_Paste!$I11640)-FIND("[",GL_Paste!$I11640)-1),"")))</f>
        <v/>
      </c>
      <c r="D11643">
        <f>IF(GL_Paste!$B11640="","",IFERROR(INDEX(DeptName,MATCH($C11643,DeptTag,0)),"UNALLOCATED"))</f>
        <v/>
      </c>
      <c r="E11643">
        <f>IF(GL_Paste!$B11640="","",IFERROR(INDEX(AcctCat,MATCH(GL_Paste!$B11640&amp;"",AcctCode,0)),"UNKNOWN"))</f>
        <v/>
      </c>
      <c r="F11643">
        <f>IF(GL_Paste!$B11640="","",IFERROR(INDEX(AcctSub,MATCH(GL_Paste!$B11640&amp;"",AcctCode,0)),"UNKNOWN"))</f>
        <v/>
      </c>
    </row>
    <row r="11644">
      <c r="A11644" s="40">
        <f>IF(GL_Paste!$B11641="","",N(GL_Paste!$H11641)-N(GL_Paste!$G11641))</f>
        <v/>
      </c>
      <c r="B11644" s="43">
        <f>IF(GL_Paste!$B11641="","",DATE(YEAR(GL_Paste!$E11641),MONTH(GL_Paste!$E11641),1))</f>
        <v/>
      </c>
      <c r="C11644">
        <f>IF(GL_Paste!$B11641="","",IF(TRIM(GL_Paste!$M11641)&lt;&gt;"",TRIM(GL_Paste!$M11641),IFERROR(MID(GL_Paste!$I11641,FIND("[",GL_Paste!$I11641)+1,FIND("]",GL_Paste!$I11641)-FIND("[",GL_Paste!$I11641)-1),"")))</f>
        <v/>
      </c>
      <c r="D11644">
        <f>IF(GL_Paste!$B11641="","",IFERROR(INDEX(DeptName,MATCH($C11644,DeptTag,0)),"UNALLOCATED"))</f>
        <v/>
      </c>
      <c r="E11644">
        <f>IF(GL_Paste!$B11641="","",IFERROR(INDEX(AcctCat,MATCH(GL_Paste!$B11641&amp;"",AcctCode,0)),"UNKNOWN"))</f>
        <v/>
      </c>
      <c r="F11644">
        <f>IF(GL_Paste!$B11641="","",IFERROR(INDEX(AcctSub,MATCH(GL_Paste!$B11641&amp;"",AcctCode,0)),"UNKNOWN"))</f>
        <v/>
      </c>
    </row>
    <row r="11645">
      <c r="A11645" s="40">
        <f>IF(GL_Paste!$B11642="","",N(GL_Paste!$H11642)-N(GL_Paste!$G11642))</f>
        <v/>
      </c>
      <c r="B11645" s="43">
        <f>IF(GL_Paste!$B11642="","",DATE(YEAR(GL_Paste!$E11642),MONTH(GL_Paste!$E11642),1))</f>
        <v/>
      </c>
      <c r="C11645">
        <f>IF(GL_Paste!$B11642="","",IF(TRIM(GL_Paste!$M11642)&lt;&gt;"",TRIM(GL_Paste!$M11642),IFERROR(MID(GL_Paste!$I11642,FIND("[",GL_Paste!$I11642)+1,FIND("]",GL_Paste!$I11642)-FIND("[",GL_Paste!$I11642)-1),"")))</f>
        <v/>
      </c>
      <c r="D11645">
        <f>IF(GL_Paste!$B11642="","",IFERROR(INDEX(DeptName,MATCH($C11645,DeptTag,0)),"UNALLOCATED"))</f>
        <v/>
      </c>
      <c r="E11645">
        <f>IF(GL_Paste!$B11642="","",IFERROR(INDEX(AcctCat,MATCH(GL_Paste!$B11642&amp;"",AcctCode,0)),"UNKNOWN"))</f>
        <v/>
      </c>
      <c r="F11645">
        <f>IF(GL_Paste!$B11642="","",IFERROR(INDEX(AcctSub,MATCH(GL_Paste!$B11642&amp;"",AcctCode,0)),"UNKNOWN"))</f>
        <v/>
      </c>
    </row>
    <row r="11646">
      <c r="A11646" s="40">
        <f>IF(GL_Paste!$B11643="","",N(GL_Paste!$H11643)-N(GL_Paste!$G11643))</f>
        <v/>
      </c>
      <c r="B11646" s="43">
        <f>IF(GL_Paste!$B11643="","",DATE(YEAR(GL_Paste!$E11643),MONTH(GL_Paste!$E11643),1))</f>
        <v/>
      </c>
      <c r="C11646">
        <f>IF(GL_Paste!$B11643="","",IF(TRIM(GL_Paste!$M11643)&lt;&gt;"",TRIM(GL_Paste!$M11643),IFERROR(MID(GL_Paste!$I11643,FIND("[",GL_Paste!$I11643)+1,FIND("]",GL_Paste!$I11643)-FIND("[",GL_Paste!$I11643)-1),"")))</f>
        <v/>
      </c>
      <c r="D11646">
        <f>IF(GL_Paste!$B11643="","",IFERROR(INDEX(DeptName,MATCH($C11646,DeptTag,0)),"UNALLOCATED"))</f>
        <v/>
      </c>
      <c r="E11646">
        <f>IF(GL_Paste!$B11643="","",IFERROR(INDEX(AcctCat,MATCH(GL_Paste!$B11643&amp;"",AcctCode,0)),"UNKNOWN"))</f>
        <v/>
      </c>
      <c r="F11646">
        <f>IF(GL_Paste!$B11643="","",IFERROR(INDEX(AcctSub,MATCH(GL_Paste!$B11643&amp;"",AcctCode,0)),"UNKNOWN"))</f>
        <v/>
      </c>
    </row>
    <row r="11647">
      <c r="A11647" s="40">
        <f>IF(GL_Paste!$B11644="","",N(GL_Paste!$H11644)-N(GL_Paste!$G11644))</f>
        <v/>
      </c>
      <c r="B11647" s="43">
        <f>IF(GL_Paste!$B11644="","",DATE(YEAR(GL_Paste!$E11644),MONTH(GL_Paste!$E11644),1))</f>
        <v/>
      </c>
      <c r="C11647">
        <f>IF(GL_Paste!$B11644="","",IF(TRIM(GL_Paste!$M11644)&lt;&gt;"",TRIM(GL_Paste!$M11644),IFERROR(MID(GL_Paste!$I11644,FIND("[",GL_Paste!$I11644)+1,FIND("]",GL_Paste!$I11644)-FIND("[",GL_Paste!$I11644)-1),"")))</f>
        <v/>
      </c>
      <c r="D11647">
        <f>IF(GL_Paste!$B11644="","",IFERROR(INDEX(DeptName,MATCH($C11647,DeptTag,0)),"UNALLOCATED"))</f>
        <v/>
      </c>
      <c r="E11647">
        <f>IF(GL_Paste!$B11644="","",IFERROR(INDEX(AcctCat,MATCH(GL_Paste!$B11644&amp;"",AcctCode,0)),"UNKNOWN"))</f>
        <v/>
      </c>
      <c r="F11647">
        <f>IF(GL_Paste!$B11644="","",IFERROR(INDEX(AcctSub,MATCH(GL_Paste!$B11644&amp;"",AcctCode,0)),"UNKNOWN"))</f>
        <v/>
      </c>
    </row>
    <row r="11648">
      <c r="A11648" s="40">
        <f>IF(GL_Paste!$B11645="","",N(GL_Paste!$H11645)-N(GL_Paste!$G11645))</f>
        <v/>
      </c>
      <c r="B11648" s="43">
        <f>IF(GL_Paste!$B11645="","",DATE(YEAR(GL_Paste!$E11645),MONTH(GL_Paste!$E11645),1))</f>
        <v/>
      </c>
      <c r="C11648">
        <f>IF(GL_Paste!$B11645="","",IF(TRIM(GL_Paste!$M11645)&lt;&gt;"",TRIM(GL_Paste!$M11645),IFERROR(MID(GL_Paste!$I11645,FIND("[",GL_Paste!$I11645)+1,FIND("]",GL_Paste!$I11645)-FIND("[",GL_Paste!$I11645)-1),"")))</f>
        <v/>
      </c>
      <c r="D11648">
        <f>IF(GL_Paste!$B11645="","",IFERROR(INDEX(DeptName,MATCH($C11648,DeptTag,0)),"UNALLOCATED"))</f>
        <v/>
      </c>
      <c r="E11648">
        <f>IF(GL_Paste!$B11645="","",IFERROR(INDEX(AcctCat,MATCH(GL_Paste!$B11645&amp;"",AcctCode,0)),"UNKNOWN"))</f>
        <v/>
      </c>
      <c r="F11648">
        <f>IF(GL_Paste!$B11645="","",IFERROR(INDEX(AcctSub,MATCH(GL_Paste!$B11645&amp;"",AcctCode,0)),"UNKNOWN"))</f>
        <v/>
      </c>
    </row>
    <row r="11649">
      <c r="A11649" s="40">
        <f>IF(GL_Paste!$B11646="","",N(GL_Paste!$H11646)-N(GL_Paste!$G11646))</f>
        <v/>
      </c>
      <c r="B11649" s="43">
        <f>IF(GL_Paste!$B11646="","",DATE(YEAR(GL_Paste!$E11646),MONTH(GL_Paste!$E11646),1))</f>
        <v/>
      </c>
      <c r="C11649">
        <f>IF(GL_Paste!$B11646="","",IF(TRIM(GL_Paste!$M11646)&lt;&gt;"",TRIM(GL_Paste!$M11646),IFERROR(MID(GL_Paste!$I11646,FIND("[",GL_Paste!$I11646)+1,FIND("]",GL_Paste!$I11646)-FIND("[",GL_Paste!$I11646)-1),"")))</f>
        <v/>
      </c>
      <c r="D11649">
        <f>IF(GL_Paste!$B11646="","",IFERROR(INDEX(DeptName,MATCH($C11649,DeptTag,0)),"UNALLOCATED"))</f>
        <v/>
      </c>
      <c r="E11649">
        <f>IF(GL_Paste!$B11646="","",IFERROR(INDEX(AcctCat,MATCH(GL_Paste!$B11646&amp;"",AcctCode,0)),"UNKNOWN"))</f>
        <v/>
      </c>
      <c r="F11649">
        <f>IF(GL_Paste!$B11646="","",IFERROR(INDEX(AcctSub,MATCH(GL_Paste!$B11646&amp;"",AcctCode,0)),"UNKNOWN"))</f>
        <v/>
      </c>
    </row>
    <row r="11650">
      <c r="A11650" s="40">
        <f>IF(GL_Paste!$B11647="","",N(GL_Paste!$H11647)-N(GL_Paste!$G11647))</f>
        <v/>
      </c>
      <c r="B11650" s="43">
        <f>IF(GL_Paste!$B11647="","",DATE(YEAR(GL_Paste!$E11647),MONTH(GL_Paste!$E11647),1))</f>
        <v/>
      </c>
      <c r="C11650">
        <f>IF(GL_Paste!$B11647="","",IF(TRIM(GL_Paste!$M11647)&lt;&gt;"",TRIM(GL_Paste!$M11647),IFERROR(MID(GL_Paste!$I11647,FIND("[",GL_Paste!$I11647)+1,FIND("]",GL_Paste!$I11647)-FIND("[",GL_Paste!$I11647)-1),"")))</f>
        <v/>
      </c>
      <c r="D11650">
        <f>IF(GL_Paste!$B11647="","",IFERROR(INDEX(DeptName,MATCH($C11650,DeptTag,0)),"UNALLOCATED"))</f>
        <v/>
      </c>
      <c r="E11650">
        <f>IF(GL_Paste!$B11647="","",IFERROR(INDEX(AcctCat,MATCH(GL_Paste!$B11647&amp;"",AcctCode,0)),"UNKNOWN"))</f>
        <v/>
      </c>
      <c r="F11650">
        <f>IF(GL_Paste!$B11647="","",IFERROR(INDEX(AcctSub,MATCH(GL_Paste!$B11647&amp;"",AcctCode,0)),"UNKNOWN"))</f>
        <v/>
      </c>
    </row>
    <row r="11651">
      <c r="A11651" s="40">
        <f>IF(GL_Paste!$B11648="","",N(GL_Paste!$H11648)-N(GL_Paste!$G11648))</f>
        <v/>
      </c>
      <c r="B11651" s="43">
        <f>IF(GL_Paste!$B11648="","",DATE(YEAR(GL_Paste!$E11648),MONTH(GL_Paste!$E11648),1))</f>
        <v/>
      </c>
      <c r="C11651">
        <f>IF(GL_Paste!$B11648="","",IF(TRIM(GL_Paste!$M11648)&lt;&gt;"",TRIM(GL_Paste!$M11648),IFERROR(MID(GL_Paste!$I11648,FIND("[",GL_Paste!$I11648)+1,FIND("]",GL_Paste!$I11648)-FIND("[",GL_Paste!$I11648)-1),"")))</f>
        <v/>
      </c>
      <c r="D11651">
        <f>IF(GL_Paste!$B11648="","",IFERROR(INDEX(DeptName,MATCH($C11651,DeptTag,0)),"UNALLOCATED"))</f>
        <v/>
      </c>
      <c r="E11651">
        <f>IF(GL_Paste!$B11648="","",IFERROR(INDEX(AcctCat,MATCH(GL_Paste!$B11648&amp;"",AcctCode,0)),"UNKNOWN"))</f>
        <v/>
      </c>
      <c r="F11651">
        <f>IF(GL_Paste!$B11648="","",IFERROR(INDEX(AcctSub,MATCH(GL_Paste!$B11648&amp;"",AcctCode,0)),"UNKNOWN"))</f>
        <v/>
      </c>
    </row>
    <row r="11652">
      <c r="A11652" s="40">
        <f>IF(GL_Paste!$B11649="","",N(GL_Paste!$H11649)-N(GL_Paste!$G11649))</f>
        <v/>
      </c>
      <c r="B11652" s="43">
        <f>IF(GL_Paste!$B11649="","",DATE(YEAR(GL_Paste!$E11649),MONTH(GL_Paste!$E11649),1))</f>
        <v/>
      </c>
      <c r="C11652">
        <f>IF(GL_Paste!$B11649="","",IF(TRIM(GL_Paste!$M11649)&lt;&gt;"",TRIM(GL_Paste!$M11649),IFERROR(MID(GL_Paste!$I11649,FIND("[",GL_Paste!$I11649)+1,FIND("]",GL_Paste!$I11649)-FIND("[",GL_Paste!$I11649)-1),"")))</f>
        <v/>
      </c>
      <c r="D11652">
        <f>IF(GL_Paste!$B11649="","",IFERROR(INDEX(DeptName,MATCH($C11652,DeptTag,0)),"UNALLOCATED"))</f>
        <v/>
      </c>
      <c r="E11652">
        <f>IF(GL_Paste!$B11649="","",IFERROR(INDEX(AcctCat,MATCH(GL_Paste!$B11649&amp;"",AcctCode,0)),"UNKNOWN"))</f>
        <v/>
      </c>
      <c r="F11652">
        <f>IF(GL_Paste!$B11649="","",IFERROR(INDEX(AcctSub,MATCH(GL_Paste!$B11649&amp;"",AcctCode,0)),"UNKNOWN"))</f>
        <v/>
      </c>
    </row>
    <row r="11653">
      <c r="A11653" s="40">
        <f>IF(GL_Paste!$B11650="","",N(GL_Paste!$H11650)-N(GL_Paste!$G11650))</f>
        <v/>
      </c>
      <c r="B11653" s="43">
        <f>IF(GL_Paste!$B11650="","",DATE(YEAR(GL_Paste!$E11650),MONTH(GL_Paste!$E11650),1))</f>
        <v/>
      </c>
      <c r="C11653">
        <f>IF(GL_Paste!$B11650="","",IF(TRIM(GL_Paste!$M11650)&lt;&gt;"",TRIM(GL_Paste!$M11650),IFERROR(MID(GL_Paste!$I11650,FIND("[",GL_Paste!$I11650)+1,FIND("]",GL_Paste!$I11650)-FIND("[",GL_Paste!$I11650)-1),"")))</f>
        <v/>
      </c>
      <c r="D11653">
        <f>IF(GL_Paste!$B11650="","",IFERROR(INDEX(DeptName,MATCH($C11653,DeptTag,0)),"UNALLOCATED"))</f>
        <v/>
      </c>
      <c r="E11653">
        <f>IF(GL_Paste!$B11650="","",IFERROR(INDEX(AcctCat,MATCH(GL_Paste!$B11650&amp;"",AcctCode,0)),"UNKNOWN"))</f>
        <v/>
      </c>
      <c r="F11653">
        <f>IF(GL_Paste!$B11650="","",IFERROR(INDEX(AcctSub,MATCH(GL_Paste!$B11650&amp;"",AcctCode,0)),"UNKNOWN"))</f>
        <v/>
      </c>
    </row>
    <row r="11654">
      <c r="A11654" s="40">
        <f>IF(GL_Paste!$B11651="","",N(GL_Paste!$H11651)-N(GL_Paste!$G11651))</f>
        <v/>
      </c>
      <c r="B11654" s="43">
        <f>IF(GL_Paste!$B11651="","",DATE(YEAR(GL_Paste!$E11651),MONTH(GL_Paste!$E11651),1))</f>
        <v/>
      </c>
      <c r="C11654">
        <f>IF(GL_Paste!$B11651="","",IF(TRIM(GL_Paste!$M11651)&lt;&gt;"",TRIM(GL_Paste!$M11651),IFERROR(MID(GL_Paste!$I11651,FIND("[",GL_Paste!$I11651)+1,FIND("]",GL_Paste!$I11651)-FIND("[",GL_Paste!$I11651)-1),"")))</f>
        <v/>
      </c>
      <c r="D11654">
        <f>IF(GL_Paste!$B11651="","",IFERROR(INDEX(DeptName,MATCH($C11654,DeptTag,0)),"UNALLOCATED"))</f>
        <v/>
      </c>
      <c r="E11654">
        <f>IF(GL_Paste!$B11651="","",IFERROR(INDEX(AcctCat,MATCH(GL_Paste!$B11651&amp;"",AcctCode,0)),"UNKNOWN"))</f>
        <v/>
      </c>
      <c r="F11654">
        <f>IF(GL_Paste!$B11651="","",IFERROR(INDEX(AcctSub,MATCH(GL_Paste!$B11651&amp;"",AcctCode,0)),"UNKNOWN"))</f>
        <v/>
      </c>
    </row>
    <row r="11655">
      <c r="A11655" s="40">
        <f>IF(GL_Paste!$B11652="","",N(GL_Paste!$H11652)-N(GL_Paste!$G11652))</f>
        <v/>
      </c>
      <c r="B11655" s="43">
        <f>IF(GL_Paste!$B11652="","",DATE(YEAR(GL_Paste!$E11652),MONTH(GL_Paste!$E11652),1))</f>
        <v/>
      </c>
      <c r="C11655">
        <f>IF(GL_Paste!$B11652="","",IF(TRIM(GL_Paste!$M11652)&lt;&gt;"",TRIM(GL_Paste!$M11652),IFERROR(MID(GL_Paste!$I11652,FIND("[",GL_Paste!$I11652)+1,FIND("]",GL_Paste!$I11652)-FIND("[",GL_Paste!$I11652)-1),"")))</f>
        <v/>
      </c>
      <c r="D11655">
        <f>IF(GL_Paste!$B11652="","",IFERROR(INDEX(DeptName,MATCH($C11655,DeptTag,0)),"UNALLOCATED"))</f>
        <v/>
      </c>
      <c r="E11655">
        <f>IF(GL_Paste!$B11652="","",IFERROR(INDEX(AcctCat,MATCH(GL_Paste!$B11652&amp;"",AcctCode,0)),"UNKNOWN"))</f>
        <v/>
      </c>
      <c r="F11655">
        <f>IF(GL_Paste!$B11652="","",IFERROR(INDEX(AcctSub,MATCH(GL_Paste!$B11652&amp;"",AcctCode,0)),"UNKNOWN"))</f>
        <v/>
      </c>
    </row>
    <row r="11656">
      <c r="A11656" s="40">
        <f>IF(GL_Paste!$B11653="","",N(GL_Paste!$H11653)-N(GL_Paste!$G11653))</f>
        <v/>
      </c>
      <c r="B11656" s="43">
        <f>IF(GL_Paste!$B11653="","",DATE(YEAR(GL_Paste!$E11653),MONTH(GL_Paste!$E11653),1))</f>
        <v/>
      </c>
      <c r="C11656">
        <f>IF(GL_Paste!$B11653="","",IF(TRIM(GL_Paste!$M11653)&lt;&gt;"",TRIM(GL_Paste!$M11653),IFERROR(MID(GL_Paste!$I11653,FIND("[",GL_Paste!$I11653)+1,FIND("]",GL_Paste!$I11653)-FIND("[",GL_Paste!$I11653)-1),"")))</f>
        <v/>
      </c>
      <c r="D11656">
        <f>IF(GL_Paste!$B11653="","",IFERROR(INDEX(DeptName,MATCH($C11656,DeptTag,0)),"UNALLOCATED"))</f>
        <v/>
      </c>
      <c r="E11656">
        <f>IF(GL_Paste!$B11653="","",IFERROR(INDEX(AcctCat,MATCH(GL_Paste!$B11653&amp;"",AcctCode,0)),"UNKNOWN"))</f>
        <v/>
      </c>
      <c r="F11656">
        <f>IF(GL_Paste!$B11653="","",IFERROR(INDEX(AcctSub,MATCH(GL_Paste!$B11653&amp;"",AcctCode,0)),"UNKNOWN"))</f>
        <v/>
      </c>
    </row>
    <row r="11657">
      <c r="A11657" s="40">
        <f>IF(GL_Paste!$B11654="","",N(GL_Paste!$H11654)-N(GL_Paste!$G11654))</f>
        <v/>
      </c>
      <c r="B11657" s="43">
        <f>IF(GL_Paste!$B11654="","",DATE(YEAR(GL_Paste!$E11654),MONTH(GL_Paste!$E11654),1))</f>
        <v/>
      </c>
      <c r="C11657">
        <f>IF(GL_Paste!$B11654="","",IF(TRIM(GL_Paste!$M11654)&lt;&gt;"",TRIM(GL_Paste!$M11654),IFERROR(MID(GL_Paste!$I11654,FIND("[",GL_Paste!$I11654)+1,FIND("]",GL_Paste!$I11654)-FIND("[",GL_Paste!$I11654)-1),"")))</f>
        <v/>
      </c>
      <c r="D11657">
        <f>IF(GL_Paste!$B11654="","",IFERROR(INDEX(DeptName,MATCH($C11657,DeptTag,0)),"UNALLOCATED"))</f>
        <v/>
      </c>
      <c r="E11657">
        <f>IF(GL_Paste!$B11654="","",IFERROR(INDEX(AcctCat,MATCH(GL_Paste!$B11654&amp;"",AcctCode,0)),"UNKNOWN"))</f>
        <v/>
      </c>
      <c r="F11657">
        <f>IF(GL_Paste!$B11654="","",IFERROR(INDEX(AcctSub,MATCH(GL_Paste!$B11654&amp;"",AcctCode,0)),"UNKNOWN"))</f>
        <v/>
      </c>
    </row>
    <row r="11658">
      <c r="A11658" s="40">
        <f>IF(GL_Paste!$B11655="","",N(GL_Paste!$H11655)-N(GL_Paste!$G11655))</f>
        <v/>
      </c>
      <c r="B11658" s="43">
        <f>IF(GL_Paste!$B11655="","",DATE(YEAR(GL_Paste!$E11655),MONTH(GL_Paste!$E11655),1))</f>
        <v/>
      </c>
      <c r="C11658">
        <f>IF(GL_Paste!$B11655="","",IF(TRIM(GL_Paste!$M11655)&lt;&gt;"",TRIM(GL_Paste!$M11655),IFERROR(MID(GL_Paste!$I11655,FIND("[",GL_Paste!$I11655)+1,FIND("]",GL_Paste!$I11655)-FIND("[",GL_Paste!$I11655)-1),"")))</f>
        <v/>
      </c>
      <c r="D11658">
        <f>IF(GL_Paste!$B11655="","",IFERROR(INDEX(DeptName,MATCH($C11658,DeptTag,0)),"UNALLOCATED"))</f>
        <v/>
      </c>
      <c r="E11658">
        <f>IF(GL_Paste!$B11655="","",IFERROR(INDEX(AcctCat,MATCH(GL_Paste!$B11655&amp;"",AcctCode,0)),"UNKNOWN"))</f>
        <v/>
      </c>
      <c r="F11658">
        <f>IF(GL_Paste!$B11655="","",IFERROR(INDEX(AcctSub,MATCH(GL_Paste!$B11655&amp;"",AcctCode,0)),"UNKNOWN"))</f>
        <v/>
      </c>
    </row>
    <row r="11659">
      <c r="A11659" s="40">
        <f>IF(GL_Paste!$B11656="","",N(GL_Paste!$H11656)-N(GL_Paste!$G11656))</f>
        <v/>
      </c>
      <c r="B11659" s="43">
        <f>IF(GL_Paste!$B11656="","",DATE(YEAR(GL_Paste!$E11656),MONTH(GL_Paste!$E11656),1))</f>
        <v/>
      </c>
      <c r="C11659">
        <f>IF(GL_Paste!$B11656="","",IF(TRIM(GL_Paste!$M11656)&lt;&gt;"",TRIM(GL_Paste!$M11656),IFERROR(MID(GL_Paste!$I11656,FIND("[",GL_Paste!$I11656)+1,FIND("]",GL_Paste!$I11656)-FIND("[",GL_Paste!$I11656)-1),"")))</f>
        <v/>
      </c>
      <c r="D11659">
        <f>IF(GL_Paste!$B11656="","",IFERROR(INDEX(DeptName,MATCH($C11659,DeptTag,0)),"UNALLOCATED"))</f>
        <v/>
      </c>
      <c r="E11659">
        <f>IF(GL_Paste!$B11656="","",IFERROR(INDEX(AcctCat,MATCH(GL_Paste!$B11656&amp;"",AcctCode,0)),"UNKNOWN"))</f>
        <v/>
      </c>
      <c r="F11659">
        <f>IF(GL_Paste!$B11656="","",IFERROR(INDEX(AcctSub,MATCH(GL_Paste!$B11656&amp;"",AcctCode,0)),"UNKNOWN"))</f>
        <v/>
      </c>
    </row>
    <row r="11660">
      <c r="A11660" s="40">
        <f>IF(GL_Paste!$B11657="","",N(GL_Paste!$H11657)-N(GL_Paste!$G11657))</f>
        <v/>
      </c>
      <c r="B11660" s="43">
        <f>IF(GL_Paste!$B11657="","",DATE(YEAR(GL_Paste!$E11657),MONTH(GL_Paste!$E11657),1))</f>
        <v/>
      </c>
      <c r="C11660">
        <f>IF(GL_Paste!$B11657="","",IF(TRIM(GL_Paste!$M11657)&lt;&gt;"",TRIM(GL_Paste!$M11657),IFERROR(MID(GL_Paste!$I11657,FIND("[",GL_Paste!$I11657)+1,FIND("]",GL_Paste!$I11657)-FIND("[",GL_Paste!$I11657)-1),"")))</f>
        <v/>
      </c>
      <c r="D11660">
        <f>IF(GL_Paste!$B11657="","",IFERROR(INDEX(DeptName,MATCH($C11660,DeptTag,0)),"UNALLOCATED"))</f>
        <v/>
      </c>
      <c r="E11660">
        <f>IF(GL_Paste!$B11657="","",IFERROR(INDEX(AcctCat,MATCH(GL_Paste!$B11657&amp;"",AcctCode,0)),"UNKNOWN"))</f>
        <v/>
      </c>
      <c r="F11660">
        <f>IF(GL_Paste!$B11657="","",IFERROR(INDEX(AcctSub,MATCH(GL_Paste!$B11657&amp;"",AcctCode,0)),"UNKNOWN"))</f>
        <v/>
      </c>
    </row>
    <row r="11661">
      <c r="A11661" s="40">
        <f>IF(GL_Paste!$B11658="","",N(GL_Paste!$H11658)-N(GL_Paste!$G11658))</f>
        <v/>
      </c>
      <c r="B11661" s="43">
        <f>IF(GL_Paste!$B11658="","",DATE(YEAR(GL_Paste!$E11658),MONTH(GL_Paste!$E11658),1))</f>
        <v/>
      </c>
      <c r="C11661">
        <f>IF(GL_Paste!$B11658="","",IF(TRIM(GL_Paste!$M11658)&lt;&gt;"",TRIM(GL_Paste!$M11658),IFERROR(MID(GL_Paste!$I11658,FIND("[",GL_Paste!$I11658)+1,FIND("]",GL_Paste!$I11658)-FIND("[",GL_Paste!$I11658)-1),"")))</f>
        <v/>
      </c>
      <c r="D11661">
        <f>IF(GL_Paste!$B11658="","",IFERROR(INDEX(DeptName,MATCH($C11661,DeptTag,0)),"UNALLOCATED"))</f>
        <v/>
      </c>
      <c r="E11661">
        <f>IF(GL_Paste!$B11658="","",IFERROR(INDEX(AcctCat,MATCH(GL_Paste!$B11658&amp;"",AcctCode,0)),"UNKNOWN"))</f>
        <v/>
      </c>
      <c r="F11661">
        <f>IF(GL_Paste!$B11658="","",IFERROR(INDEX(AcctSub,MATCH(GL_Paste!$B11658&amp;"",AcctCode,0)),"UNKNOWN"))</f>
        <v/>
      </c>
    </row>
    <row r="11662">
      <c r="A11662" s="40">
        <f>IF(GL_Paste!$B11659="","",N(GL_Paste!$H11659)-N(GL_Paste!$G11659))</f>
        <v/>
      </c>
      <c r="B11662" s="43">
        <f>IF(GL_Paste!$B11659="","",DATE(YEAR(GL_Paste!$E11659),MONTH(GL_Paste!$E11659),1))</f>
        <v/>
      </c>
      <c r="C11662">
        <f>IF(GL_Paste!$B11659="","",IF(TRIM(GL_Paste!$M11659)&lt;&gt;"",TRIM(GL_Paste!$M11659),IFERROR(MID(GL_Paste!$I11659,FIND("[",GL_Paste!$I11659)+1,FIND("]",GL_Paste!$I11659)-FIND("[",GL_Paste!$I11659)-1),"")))</f>
        <v/>
      </c>
      <c r="D11662">
        <f>IF(GL_Paste!$B11659="","",IFERROR(INDEX(DeptName,MATCH($C11662,DeptTag,0)),"UNALLOCATED"))</f>
        <v/>
      </c>
      <c r="E11662">
        <f>IF(GL_Paste!$B11659="","",IFERROR(INDEX(AcctCat,MATCH(GL_Paste!$B11659&amp;"",AcctCode,0)),"UNKNOWN"))</f>
        <v/>
      </c>
      <c r="F11662">
        <f>IF(GL_Paste!$B11659="","",IFERROR(INDEX(AcctSub,MATCH(GL_Paste!$B11659&amp;"",AcctCode,0)),"UNKNOWN"))</f>
        <v/>
      </c>
    </row>
    <row r="11663">
      <c r="A11663" s="40">
        <f>IF(GL_Paste!$B11660="","",N(GL_Paste!$H11660)-N(GL_Paste!$G11660))</f>
        <v/>
      </c>
      <c r="B11663" s="43">
        <f>IF(GL_Paste!$B11660="","",DATE(YEAR(GL_Paste!$E11660),MONTH(GL_Paste!$E11660),1))</f>
        <v/>
      </c>
      <c r="C11663">
        <f>IF(GL_Paste!$B11660="","",IF(TRIM(GL_Paste!$M11660)&lt;&gt;"",TRIM(GL_Paste!$M11660),IFERROR(MID(GL_Paste!$I11660,FIND("[",GL_Paste!$I11660)+1,FIND("]",GL_Paste!$I11660)-FIND("[",GL_Paste!$I11660)-1),"")))</f>
        <v/>
      </c>
      <c r="D11663">
        <f>IF(GL_Paste!$B11660="","",IFERROR(INDEX(DeptName,MATCH($C11663,DeptTag,0)),"UNALLOCATED"))</f>
        <v/>
      </c>
      <c r="E11663">
        <f>IF(GL_Paste!$B11660="","",IFERROR(INDEX(AcctCat,MATCH(GL_Paste!$B11660&amp;"",AcctCode,0)),"UNKNOWN"))</f>
        <v/>
      </c>
      <c r="F11663">
        <f>IF(GL_Paste!$B11660="","",IFERROR(INDEX(AcctSub,MATCH(GL_Paste!$B11660&amp;"",AcctCode,0)),"UNKNOWN"))</f>
        <v/>
      </c>
    </row>
    <row r="11664">
      <c r="A11664" s="40">
        <f>IF(GL_Paste!$B11661="","",N(GL_Paste!$H11661)-N(GL_Paste!$G11661))</f>
        <v/>
      </c>
      <c r="B11664" s="43">
        <f>IF(GL_Paste!$B11661="","",DATE(YEAR(GL_Paste!$E11661),MONTH(GL_Paste!$E11661),1))</f>
        <v/>
      </c>
      <c r="C11664">
        <f>IF(GL_Paste!$B11661="","",IF(TRIM(GL_Paste!$M11661)&lt;&gt;"",TRIM(GL_Paste!$M11661),IFERROR(MID(GL_Paste!$I11661,FIND("[",GL_Paste!$I11661)+1,FIND("]",GL_Paste!$I11661)-FIND("[",GL_Paste!$I11661)-1),"")))</f>
        <v/>
      </c>
      <c r="D11664">
        <f>IF(GL_Paste!$B11661="","",IFERROR(INDEX(DeptName,MATCH($C11664,DeptTag,0)),"UNALLOCATED"))</f>
        <v/>
      </c>
      <c r="E11664">
        <f>IF(GL_Paste!$B11661="","",IFERROR(INDEX(AcctCat,MATCH(GL_Paste!$B11661&amp;"",AcctCode,0)),"UNKNOWN"))</f>
        <v/>
      </c>
      <c r="F11664">
        <f>IF(GL_Paste!$B11661="","",IFERROR(INDEX(AcctSub,MATCH(GL_Paste!$B11661&amp;"",AcctCode,0)),"UNKNOWN"))</f>
        <v/>
      </c>
    </row>
    <row r="11665">
      <c r="A11665" s="40">
        <f>IF(GL_Paste!$B11662="","",N(GL_Paste!$H11662)-N(GL_Paste!$G11662))</f>
        <v/>
      </c>
      <c r="B11665" s="43">
        <f>IF(GL_Paste!$B11662="","",DATE(YEAR(GL_Paste!$E11662),MONTH(GL_Paste!$E11662),1))</f>
        <v/>
      </c>
      <c r="C11665">
        <f>IF(GL_Paste!$B11662="","",IF(TRIM(GL_Paste!$M11662)&lt;&gt;"",TRIM(GL_Paste!$M11662),IFERROR(MID(GL_Paste!$I11662,FIND("[",GL_Paste!$I11662)+1,FIND("]",GL_Paste!$I11662)-FIND("[",GL_Paste!$I11662)-1),"")))</f>
        <v/>
      </c>
      <c r="D11665">
        <f>IF(GL_Paste!$B11662="","",IFERROR(INDEX(DeptName,MATCH($C11665,DeptTag,0)),"UNALLOCATED"))</f>
        <v/>
      </c>
      <c r="E11665">
        <f>IF(GL_Paste!$B11662="","",IFERROR(INDEX(AcctCat,MATCH(GL_Paste!$B11662&amp;"",AcctCode,0)),"UNKNOWN"))</f>
        <v/>
      </c>
      <c r="F11665">
        <f>IF(GL_Paste!$B11662="","",IFERROR(INDEX(AcctSub,MATCH(GL_Paste!$B11662&amp;"",AcctCode,0)),"UNKNOWN"))</f>
        <v/>
      </c>
    </row>
    <row r="11666">
      <c r="A11666" s="40">
        <f>IF(GL_Paste!$B11663="","",N(GL_Paste!$H11663)-N(GL_Paste!$G11663))</f>
        <v/>
      </c>
      <c r="B11666" s="43">
        <f>IF(GL_Paste!$B11663="","",DATE(YEAR(GL_Paste!$E11663),MONTH(GL_Paste!$E11663),1))</f>
        <v/>
      </c>
      <c r="C11666">
        <f>IF(GL_Paste!$B11663="","",IF(TRIM(GL_Paste!$M11663)&lt;&gt;"",TRIM(GL_Paste!$M11663),IFERROR(MID(GL_Paste!$I11663,FIND("[",GL_Paste!$I11663)+1,FIND("]",GL_Paste!$I11663)-FIND("[",GL_Paste!$I11663)-1),"")))</f>
        <v/>
      </c>
      <c r="D11666">
        <f>IF(GL_Paste!$B11663="","",IFERROR(INDEX(DeptName,MATCH($C11666,DeptTag,0)),"UNALLOCATED"))</f>
        <v/>
      </c>
      <c r="E11666">
        <f>IF(GL_Paste!$B11663="","",IFERROR(INDEX(AcctCat,MATCH(GL_Paste!$B11663&amp;"",AcctCode,0)),"UNKNOWN"))</f>
        <v/>
      </c>
      <c r="F11666">
        <f>IF(GL_Paste!$B11663="","",IFERROR(INDEX(AcctSub,MATCH(GL_Paste!$B11663&amp;"",AcctCode,0)),"UNKNOWN"))</f>
        <v/>
      </c>
    </row>
    <row r="11667">
      <c r="A11667" s="40">
        <f>IF(GL_Paste!$B11664="","",N(GL_Paste!$H11664)-N(GL_Paste!$G11664))</f>
        <v/>
      </c>
      <c r="B11667" s="43">
        <f>IF(GL_Paste!$B11664="","",DATE(YEAR(GL_Paste!$E11664),MONTH(GL_Paste!$E11664),1))</f>
        <v/>
      </c>
      <c r="C11667">
        <f>IF(GL_Paste!$B11664="","",IF(TRIM(GL_Paste!$M11664)&lt;&gt;"",TRIM(GL_Paste!$M11664),IFERROR(MID(GL_Paste!$I11664,FIND("[",GL_Paste!$I11664)+1,FIND("]",GL_Paste!$I11664)-FIND("[",GL_Paste!$I11664)-1),"")))</f>
        <v/>
      </c>
      <c r="D11667">
        <f>IF(GL_Paste!$B11664="","",IFERROR(INDEX(DeptName,MATCH($C11667,DeptTag,0)),"UNALLOCATED"))</f>
        <v/>
      </c>
      <c r="E11667">
        <f>IF(GL_Paste!$B11664="","",IFERROR(INDEX(AcctCat,MATCH(GL_Paste!$B11664&amp;"",AcctCode,0)),"UNKNOWN"))</f>
        <v/>
      </c>
      <c r="F11667">
        <f>IF(GL_Paste!$B11664="","",IFERROR(INDEX(AcctSub,MATCH(GL_Paste!$B11664&amp;"",AcctCode,0)),"UNKNOWN"))</f>
        <v/>
      </c>
    </row>
    <row r="11668">
      <c r="A11668" s="40">
        <f>IF(GL_Paste!$B11665="","",N(GL_Paste!$H11665)-N(GL_Paste!$G11665))</f>
        <v/>
      </c>
      <c r="B11668" s="43">
        <f>IF(GL_Paste!$B11665="","",DATE(YEAR(GL_Paste!$E11665),MONTH(GL_Paste!$E11665),1))</f>
        <v/>
      </c>
      <c r="C11668">
        <f>IF(GL_Paste!$B11665="","",IF(TRIM(GL_Paste!$M11665)&lt;&gt;"",TRIM(GL_Paste!$M11665),IFERROR(MID(GL_Paste!$I11665,FIND("[",GL_Paste!$I11665)+1,FIND("]",GL_Paste!$I11665)-FIND("[",GL_Paste!$I11665)-1),"")))</f>
        <v/>
      </c>
      <c r="D11668">
        <f>IF(GL_Paste!$B11665="","",IFERROR(INDEX(DeptName,MATCH($C11668,DeptTag,0)),"UNALLOCATED"))</f>
        <v/>
      </c>
      <c r="E11668">
        <f>IF(GL_Paste!$B11665="","",IFERROR(INDEX(AcctCat,MATCH(GL_Paste!$B11665&amp;"",AcctCode,0)),"UNKNOWN"))</f>
        <v/>
      </c>
      <c r="F11668">
        <f>IF(GL_Paste!$B11665="","",IFERROR(INDEX(AcctSub,MATCH(GL_Paste!$B11665&amp;"",AcctCode,0)),"UNKNOWN"))</f>
        <v/>
      </c>
    </row>
    <row r="11669">
      <c r="A11669" s="40">
        <f>IF(GL_Paste!$B11666="","",N(GL_Paste!$H11666)-N(GL_Paste!$G11666))</f>
        <v/>
      </c>
      <c r="B11669" s="43">
        <f>IF(GL_Paste!$B11666="","",DATE(YEAR(GL_Paste!$E11666),MONTH(GL_Paste!$E11666),1))</f>
        <v/>
      </c>
      <c r="C11669">
        <f>IF(GL_Paste!$B11666="","",IF(TRIM(GL_Paste!$M11666)&lt;&gt;"",TRIM(GL_Paste!$M11666),IFERROR(MID(GL_Paste!$I11666,FIND("[",GL_Paste!$I11666)+1,FIND("]",GL_Paste!$I11666)-FIND("[",GL_Paste!$I11666)-1),"")))</f>
        <v/>
      </c>
      <c r="D11669">
        <f>IF(GL_Paste!$B11666="","",IFERROR(INDEX(DeptName,MATCH($C11669,DeptTag,0)),"UNALLOCATED"))</f>
        <v/>
      </c>
      <c r="E11669">
        <f>IF(GL_Paste!$B11666="","",IFERROR(INDEX(AcctCat,MATCH(GL_Paste!$B11666&amp;"",AcctCode,0)),"UNKNOWN"))</f>
        <v/>
      </c>
      <c r="F11669">
        <f>IF(GL_Paste!$B11666="","",IFERROR(INDEX(AcctSub,MATCH(GL_Paste!$B11666&amp;"",AcctCode,0)),"UNKNOWN"))</f>
        <v/>
      </c>
    </row>
    <row r="11670">
      <c r="A11670" s="40">
        <f>IF(GL_Paste!$B11667="","",N(GL_Paste!$H11667)-N(GL_Paste!$G11667))</f>
        <v/>
      </c>
      <c r="B11670" s="43">
        <f>IF(GL_Paste!$B11667="","",DATE(YEAR(GL_Paste!$E11667),MONTH(GL_Paste!$E11667),1))</f>
        <v/>
      </c>
      <c r="C11670">
        <f>IF(GL_Paste!$B11667="","",IF(TRIM(GL_Paste!$M11667)&lt;&gt;"",TRIM(GL_Paste!$M11667),IFERROR(MID(GL_Paste!$I11667,FIND("[",GL_Paste!$I11667)+1,FIND("]",GL_Paste!$I11667)-FIND("[",GL_Paste!$I11667)-1),"")))</f>
        <v/>
      </c>
      <c r="D11670">
        <f>IF(GL_Paste!$B11667="","",IFERROR(INDEX(DeptName,MATCH($C11670,DeptTag,0)),"UNALLOCATED"))</f>
        <v/>
      </c>
      <c r="E11670">
        <f>IF(GL_Paste!$B11667="","",IFERROR(INDEX(AcctCat,MATCH(GL_Paste!$B11667&amp;"",AcctCode,0)),"UNKNOWN"))</f>
        <v/>
      </c>
      <c r="F11670">
        <f>IF(GL_Paste!$B11667="","",IFERROR(INDEX(AcctSub,MATCH(GL_Paste!$B11667&amp;"",AcctCode,0)),"UNKNOWN"))</f>
        <v/>
      </c>
    </row>
    <row r="11671">
      <c r="A11671" s="40">
        <f>IF(GL_Paste!$B11668="","",N(GL_Paste!$H11668)-N(GL_Paste!$G11668))</f>
        <v/>
      </c>
      <c r="B11671" s="43">
        <f>IF(GL_Paste!$B11668="","",DATE(YEAR(GL_Paste!$E11668),MONTH(GL_Paste!$E11668),1))</f>
        <v/>
      </c>
      <c r="C11671">
        <f>IF(GL_Paste!$B11668="","",IF(TRIM(GL_Paste!$M11668)&lt;&gt;"",TRIM(GL_Paste!$M11668),IFERROR(MID(GL_Paste!$I11668,FIND("[",GL_Paste!$I11668)+1,FIND("]",GL_Paste!$I11668)-FIND("[",GL_Paste!$I11668)-1),"")))</f>
        <v/>
      </c>
      <c r="D11671">
        <f>IF(GL_Paste!$B11668="","",IFERROR(INDEX(DeptName,MATCH($C11671,DeptTag,0)),"UNALLOCATED"))</f>
        <v/>
      </c>
      <c r="E11671">
        <f>IF(GL_Paste!$B11668="","",IFERROR(INDEX(AcctCat,MATCH(GL_Paste!$B11668&amp;"",AcctCode,0)),"UNKNOWN"))</f>
        <v/>
      </c>
      <c r="F11671">
        <f>IF(GL_Paste!$B11668="","",IFERROR(INDEX(AcctSub,MATCH(GL_Paste!$B11668&amp;"",AcctCode,0)),"UNKNOWN"))</f>
        <v/>
      </c>
    </row>
    <row r="11672">
      <c r="A11672" s="40">
        <f>IF(GL_Paste!$B11669="","",N(GL_Paste!$H11669)-N(GL_Paste!$G11669))</f>
        <v/>
      </c>
      <c r="B11672" s="43">
        <f>IF(GL_Paste!$B11669="","",DATE(YEAR(GL_Paste!$E11669),MONTH(GL_Paste!$E11669),1))</f>
        <v/>
      </c>
      <c r="C11672">
        <f>IF(GL_Paste!$B11669="","",IF(TRIM(GL_Paste!$M11669)&lt;&gt;"",TRIM(GL_Paste!$M11669),IFERROR(MID(GL_Paste!$I11669,FIND("[",GL_Paste!$I11669)+1,FIND("]",GL_Paste!$I11669)-FIND("[",GL_Paste!$I11669)-1),"")))</f>
        <v/>
      </c>
      <c r="D11672">
        <f>IF(GL_Paste!$B11669="","",IFERROR(INDEX(DeptName,MATCH($C11672,DeptTag,0)),"UNALLOCATED"))</f>
        <v/>
      </c>
      <c r="E11672">
        <f>IF(GL_Paste!$B11669="","",IFERROR(INDEX(AcctCat,MATCH(GL_Paste!$B11669&amp;"",AcctCode,0)),"UNKNOWN"))</f>
        <v/>
      </c>
      <c r="F11672">
        <f>IF(GL_Paste!$B11669="","",IFERROR(INDEX(AcctSub,MATCH(GL_Paste!$B11669&amp;"",AcctCode,0)),"UNKNOWN"))</f>
        <v/>
      </c>
    </row>
    <row r="11673">
      <c r="A11673" s="40">
        <f>IF(GL_Paste!$B11670="","",N(GL_Paste!$H11670)-N(GL_Paste!$G11670))</f>
        <v/>
      </c>
      <c r="B11673" s="43">
        <f>IF(GL_Paste!$B11670="","",DATE(YEAR(GL_Paste!$E11670),MONTH(GL_Paste!$E11670),1))</f>
        <v/>
      </c>
      <c r="C11673">
        <f>IF(GL_Paste!$B11670="","",IF(TRIM(GL_Paste!$M11670)&lt;&gt;"",TRIM(GL_Paste!$M11670),IFERROR(MID(GL_Paste!$I11670,FIND("[",GL_Paste!$I11670)+1,FIND("]",GL_Paste!$I11670)-FIND("[",GL_Paste!$I11670)-1),"")))</f>
        <v/>
      </c>
      <c r="D11673">
        <f>IF(GL_Paste!$B11670="","",IFERROR(INDEX(DeptName,MATCH($C11673,DeptTag,0)),"UNALLOCATED"))</f>
        <v/>
      </c>
      <c r="E11673">
        <f>IF(GL_Paste!$B11670="","",IFERROR(INDEX(AcctCat,MATCH(GL_Paste!$B11670&amp;"",AcctCode,0)),"UNKNOWN"))</f>
        <v/>
      </c>
      <c r="F11673">
        <f>IF(GL_Paste!$B11670="","",IFERROR(INDEX(AcctSub,MATCH(GL_Paste!$B11670&amp;"",AcctCode,0)),"UNKNOWN"))</f>
        <v/>
      </c>
    </row>
    <row r="11674">
      <c r="A11674" s="40">
        <f>IF(GL_Paste!$B11671="","",N(GL_Paste!$H11671)-N(GL_Paste!$G11671))</f>
        <v/>
      </c>
      <c r="B11674" s="43">
        <f>IF(GL_Paste!$B11671="","",DATE(YEAR(GL_Paste!$E11671),MONTH(GL_Paste!$E11671),1))</f>
        <v/>
      </c>
      <c r="C11674">
        <f>IF(GL_Paste!$B11671="","",IF(TRIM(GL_Paste!$M11671)&lt;&gt;"",TRIM(GL_Paste!$M11671),IFERROR(MID(GL_Paste!$I11671,FIND("[",GL_Paste!$I11671)+1,FIND("]",GL_Paste!$I11671)-FIND("[",GL_Paste!$I11671)-1),"")))</f>
        <v/>
      </c>
      <c r="D11674">
        <f>IF(GL_Paste!$B11671="","",IFERROR(INDEX(DeptName,MATCH($C11674,DeptTag,0)),"UNALLOCATED"))</f>
        <v/>
      </c>
      <c r="E11674">
        <f>IF(GL_Paste!$B11671="","",IFERROR(INDEX(AcctCat,MATCH(GL_Paste!$B11671&amp;"",AcctCode,0)),"UNKNOWN"))</f>
        <v/>
      </c>
      <c r="F11674">
        <f>IF(GL_Paste!$B11671="","",IFERROR(INDEX(AcctSub,MATCH(GL_Paste!$B11671&amp;"",AcctCode,0)),"UNKNOWN"))</f>
        <v/>
      </c>
    </row>
    <row r="11675">
      <c r="A11675" s="40">
        <f>IF(GL_Paste!$B11672="","",N(GL_Paste!$H11672)-N(GL_Paste!$G11672))</f>
        <v/>
      </c>
      <c r="B11675" s="43">
        <f>IF(GL_Paste!$B11672="","",DATE(YEAR(GL_Paste!$E11672),MONTH(GL_Paste!$E11672),1))</f>
        <v/>
      </c>
      <c r="C11675">
        <f>IF(GL_Paste!$B11672="","",IF(TRIM(GL_Paste!$M11672)&lt;&gt;"",TRIM(GL_Paste!$M11672),IFERROR(MID(GL_Paste!$I11672,FIND("[",GL_Paste!$I11672)+1,FIND("]",GL_Paste!$I11672)-FIND("[",GL_Paste!$I11672)-1),"")))</f>
        <v/>
      </c>
      <c r="D11675">
        <f>IF(GL_Paste!$B11672="","",IFERROR(INDEX(DeptName,MATCH($C11675,DeptTag,0)),"UNALLOCATED"))</f>
        <v/>
      </c>
      <c r="E11675">
        <f>IF(GL_Paste!$B11672="","",IFERROR(INDEX(AcctCat,MATCH(GL_Paste!$B11672&amp;"",AcctCode,0)),"UNKNOWN"))</f>
        <v/>
      </c>
      <c r="F11675">
        <f>IF(GL_Paste!$B11672="","",IFERROR(INDEX(AcctSub,MATCH(GL_Paste!$B11672&amp;"",AcctCode,0)),"UNKNOWN"))</f>
        <v/>
      </c>
    </row>
    <row r="11676">
      <c r="A11676" s="40">
        <f>IF(GL_Paste!$B11673="","",N(GL_Paste!$H11673)-N(GL_Paste!$G11673))</f>
        <v/>
      </c>
      <c r="B11676" s="43">
        <f>IF(GL_Paste!$B11673="","",DATE(YEAR(GL_Paste!$E11673),MONTH(GL_Paste!$E11673),1))</f>
        <v/>
      </c>
      <c r="C11676">
        <f>IF(GL_Paste!$B11673="","",IF(TRIM(GL_Paste!$M11673)&lt;&gt;"",TRIM(GL_Paste!$M11673),IFERROR(MID(GL_Paste!$I11673,FIND("[",GL_Paste!$I11673)+1,FIND("]",GL_Paste!$I11673)-FIND("[",GL_Paste!$I11673)-1),"")))</f>
        <v/>
      </c>
      <c r="D11676">
        <f>IF(GL_Paste!$B11673="","",IFERROR(INDEX(DeptName,MATCH($C11676,DeptTag,0)),"UNALLOCATED"))</f>
        <v/>
      </c>
      <c r="E11676">
        <f>IF(GL_Paste!$B11673="","",IFERROR(INDEX(AcctCat,MATCH(GL_Paste!$B11673&amp;"",AcctCode,0)),"UNKNOWN"))</f>
        <v/>
      </c>
      <c r="F11676">
        <f>IF(GL_Paste!$B11673="","",IFERROR(INDEX(AcctSub,MATCH(GL_Paste!$B11673&amp;"",AcctCode,0)),"UNKNOWN"))</f>
        <v/>
      </c>
    </row>
    <row r="11677">
      <c r="A11677" s="40">
        <f>IF(GL_Paste!$B11674="","",N(GL_Paste!$H11674)-N(GL_Paste!$G11674))</f>
        <v/>
      </c>
      <c r="B11677" s="43">
        <f>IF(GL_Paste!$B11674="","",DATE(YEAR(GL_Paste!$E11674),MONTH(GL_Paste!$E11674),1))</f>
        <v/>
      </c>
      <c r="C11677">
        <f>IF(GL_Paste!$B11674="","",IF(TRIM(GL_Paste!$M11674)&lt;&gt;"",TRIM(GL_Paste!$M11674),IFERROR(MID(GL_Paste!$I11674,FIND("[",GL_Paste!$I11674)+1,FIND("]",GL_Paste!$I11674)-FIND("[",GL_Paste!$I11674)-1),"")))</f>
        <v/>
      </c>
      <c r="D11677">
        <f>IF(GL_Paste!$B11674="","",IFERROR(INDEX(DeptName,MATCH($C11677,DeptTag,0)),"UNALLOCATED"))</f>
        <v/>
      </c>
      <c r="E11677">
        <f>IF(GL_Paste!$B11674="","",IFERROR(INDEX(AcctCat,MATCH(GL_Paste!$B11674&amp;"",AcctCode,0)),"UNKNOWN"))</f>
        <v/>
      </c>
      <c r="F11677">
        <f>IF(GL_Paste!$B11674="","",IFERROR(INDEX(AcctSub,MATCH(GL_Paste!$B11674&amp;"",AcctCode,0)),"UNKNOWN"))</f>
        <v/>
      </c>
    </row>
    <row r="11678">
      <c r="A11678" s="40">
        <f>IF(GL_Paste!$B11675="","",N(GL_Paste!$H11675)-N(GL_Paste!$G11675))</f>
        <v/>
      </c>
      <c r="B11678" s="43">
        <f>IF(GL_Paste!$B11675="","",DATE(YEAR(GL_Paste!$E11675),MONTH(GL_Paste!$E11675),1))</f>
        <v/>
      </c>
      <c r="C11678">
        <f>IF(GL_Paste!$B11675="","",IF(TRIM(GL_Paste!$M11675)&lt;&gt;"",TRIM(GL_Paste!$M11675),IFERROR(MID(GL_Paste!$I11675,FIND("[",GL_Paste!$I11675)+1,FIND("]",GL_Paste!$I11675)-FIND("[",GL_Paste!$I11675)-1),"")))</f>
        <v/>
      </c>
      <c r="D11678">
        <f>IF(GL_Paste!$B11675="","",IFERROR(INDEX(DeptName,MATCH($C11678,DeptTag,0)),"UNALLOCATED"))</f>
        <v/>
      </c>
      <c r="E11678">
        <f>IF(GL_Paste!$B11675="","",IFERROR(INDEX(AcctCat,MATCH(GL_Paste!$B11675&amp;"",AcctCode,0)),"UNKNOWN"))</f>
        <v/>
      </c>
      <c r="F11678">
        <f>IF(GL_Paste!$B11675="","",IFERROR(INDEX(AcctSub,MATCH(GL_Paste!$B11675&amp;"",AcctCode,0)),"UNKNOWN"))</f>
        <v/>
      </c>
    </row>
    <row r="11679">
      <c r="A11679" s="40">
        <f>IF(GL_Paste!$B11676="","",N(GL_Paste!$H11676)-N(GL_Paste!$G11676))</f>
        <v/>
      </c>
      <c r="B11679" s="43">
        <f>IF(GL_Paste!$B11676="","",DATE(YEAR(GL_Paste!$E11676),MONTH(GL_Paste!$E11676),1))</f>
        <v/>
      </c>
      <c r="C11679">
        <f>IF(GL_Paste!$B11676="","",IF(TRIM(GL_Paste!$M11676)&lt;&gt;"",TRIM(GL_Paste!$M11676),IFERROR(MID(GL_Paste!$I11676,FIND("[",GL_Paste!$I11676)+1,FIND("]",GL_Paste!$I11676)-FIND("[",GL_Paste!$I11676)-1),"")))</f>
        <v/>
      </c>
      <c r="D11679">
        <f>IF(GL_Paste!$B11676="","",IFERROR(INDEX(DeptName,MATCH($C11679,DeptTag,0)),"UNALLOCATED"))</f>
        <v/>
      </c>
      <c r="E11679">
        <f>IF(GL_Paste!$B11676="","",IFERROR(INDEX(AcctCat,MATCH(GL_Paste!$B11676&amp;"",AcctCode,0)),"UNKNOWN"))</f>
        <v/>
      </c>
      <c r="F11679">
        <f>IF(GL_Paste!$B11676="","",IFERROR(INDEX(AcctSub,MATCH(GL_Paste!$B11676&amp;"",AcctCode,0)),"UNKNOWN"))</f>
        <v/>
      </c>
    </row>
    <row r="11680">
      <c r="A11680" s="40">
        <f>IF(GL_Paste!$B11677="","",N(GL_Paste!$H11677)-N(GL_Paste!$G11677))</f>
        <v/>
      </c>
      <c r="B11680" s="43">
        <f>IF(GL_Paste!$B11677="","",DATE(YEAR(GL_Paste!$E11677),MONTH(GL_Paste!$E11677),1))</f>
        <v/>
      </c>
      <c r="C11680">
        <f>IF(GL_Paste!$B11677="","",IF(TRIM(GL_Paste!$M11677)&lt;&gt;"",TRIM(GL_Paste!$M11677),IFERROR(MID(GL_Paste!$I11677,FIND("[",GL_Paste!$I11677)+1,FIND("]",GL_Paste!$I11677)-FIND("[",GL_Paste!$I11677)-1),"")))</f>
        <v/>
      </c>
      <c r="D11680">
        <f>IF(GL_Paste!$B11677="","",IFERROR(INDEX(DeptName,MATCH($C11680,DeptTag,0)),"UNALLOCATED"))</f>
        <v/>
      </c>
      <c r="E11680">
        <f>IF(GL_Paste!$B11677="","",IFERROR(INDEX(AcctCat,MATCH(GL_Paste!$B11677&amp;"",AcctCode,0)),"UNKNOWN"))</f>
        <v/>
      </c>
      <c r="F11680">
        <f>IF(GL_Paste!$B11677="","",IFERROR(INDEX(AcctSub,MATCH(GL_Paste!$B11677&amp;"",AcctCode,0)),"UNKNOWN"))</f>
        <v/>
      </c>
    </row>
    <row r="11681">
      <c r="A11681" s="40">
        <f>IF(GL_Paste!$B11678="","",N(GL_Paste!$H11678)-N(GL_Paste!$G11678))</f>
        <v/>
      </c>
      <c r="B11681" s="43">
        <f>IF(GL_Paste!$B11678="","",DATE(YEAR(GL_Paste!$E11678),MONTH(GL_Paste!$E11678),1))</f>
        <v/>
      </c>
      <c r="C11681">
        <f>IF(GL_Paste!$B11678="","",IF(TRIM(GL_Paste!$M11678)&lt;&gt;"",TRIM(GL_Paste!$M11678),IFERROR(MID(GL_Paste!$I11678,FIND("[",GL_Paste!$I11678)+1,FIND("]",GL_Paste!$I11678)-FIND("[",GL_Paste!$I11678)-1),"")))</f>
        <v/>
      </c>
      <c r="D11681">
        <f>IF(GL_Paste!$B11678="","",IFERROR(INDEX(DeptName,MATCH($C11681,DeptTag,0)),"UNALLOCATED"))</f>
        <v/>
      </c>
      <c r="E11681">
        <f>IF(GL_Paste!$B11678="","",IFERROR(INDEX(AcctCat,MATCH(GL_Paste!$B11678&amp;"",AcctCode,0)),"UNKNOWN"))</f>
        <v/>
      </c>
      <c r="F11681">
        <f>IF(GL_Paste!$B11678="","",IFERROR(INDEX(AcctSub,MATCH(GL_Paste!$B11678&amp;"",AcctCode,0)),"UNKNOWN"))</f>
        <v/>
      </c>
    </row>
    <row r="11682">
      <c r="A11682" s="40">
        <f>IF(GL_Paste!$B11679="","",N(GL_Paste!$H11679)-N(GL_Paste!$G11679))</f>
        <v/>
      </c>
      <c r="B11682" s="43">
        <f>IF(GL_Paste!$B11679="","",DATE(YEAR(GL_Paste!$E11679),MONTH(GL_Paste!$E11679),1))</f>
        <v/>
      </c>
      <c r="C11682">
        <f>IF(GL_Paste!$B11679="","",IF(TRIM(GL_Paste!$M11679)&lt;&gt;"",TRIM(GL_Paste!$M11679),IFERROR(MID(GL_Paste!$I11679,FIND("[",GL_Paste!$I11679)+1,FIND("]",GL_Paste!$I11679)-FIND("[",GL_Paste!$I11679)-1),"")))</f>
        <v/>
      </c>
      <c r="D11682">
        <f>IF(GL_Paste!$B11679="","",IFERROR(INDEX(DeptName,MATCH($C11682,DeptTag,0)),"UNALLOCATED"))</f>
        <v/>
      </c>
      <c r="E11682">
        <f>IF(GL_Paste!$B11679="","",IFERROR(INDEX(AcctCat,MATCH(GL_Paste!$B11679&amp;"",AcctCode,0)),"UNKNOWN"))</f>
        <v/>
      </c>
      <c r="F11682">
        <f>IF(GL_Paste!$B11679="","",IFERROR(INDEX(AcctSub,MATCH(GL_Paste!$B11679&amp;"",AcctCode,0)),"UNKNOWN"))</f>
        <v/>
      </c>
    </row>
    <row r="11683">
      <c r="A11683" s="40">
        <f>IF(GL_Paste!$B11680="","",N(GL_Paste!$H11680)-N(GL_Paste!$G11680))</f>
        <v/>
      </c>
      <c r="B11683" s="43">
        <f>IF(GL_Paste!$B11680="","",DATE(YEAR(GL_Paste!$E11680),MONTH(GL_Paste!$E11680),1))</f>
        <v/>
      </c>
      <c r="C11683">
        <f>IF(GL_Paste!$B11680="","",IF(TRIM(GL_Paste!$M11680)&lt;&gt;"",TRIM(GL_Paste!$M11680),IFERROR(MID(GL_Paste!$I11680,FIND("[",GL_Paste!$I11680)+1,FIND("]",GL_Paste!$I11680)-FIND("[",GL_Paste!$I11680)-1),"")))</f>
        <v/>
      </c>
      <c r="D11683">
        <f>IF(GL_Paste!$B11680="","",IFERROR(INDEX(DeptName,MATCH($C11683,DeptTag,0)),"UNALLOCATED"))</f>
        <v/>
      </c>
      <c r="E11683">
        <f>IF(GL_Paste!$B11680="","",IFERROR(INDEX(AcctCat,MATCH(GL_Paste!$B11680&amp;"",AcctCode,0)),"UNKNOWN"))</f>
        <v/>
      </c>
      <c r="F11683">
        <f>IF(GL_Paste!$B11680="","",IFERROR(INDEX(AcctSub,MATCH(GL_Paste!$B11680&amp;"",AcctCode,0)),"UNKNOWN"))</f>
        <v/>
      </c>
    </row>
    <row r="11684">
      <c r="A11684" s="40">
        <f>IF(GL_Paste!$B11681="","",N(GL_Paste!$H11681)-N(GL_Paste!$G11681))</f>
        <v/>
      </c>
      <c r="B11684" s="43">
        <f>IF(GL_Paste!$B11681="","",DATE(YEAR(GL_Paste!$E11681),MONTH(GL_Paste!$E11681),1))</f>
        <v/>
      </c>
      <c r="C11684">
        <f>IF(GL_Paste!$B11681="","",IF(TRIM(GL_Paste!$M11681)&lt;&gt;"",TRIM(GL_Paste!$M11681),IFERROR(MID(GL_Paste!$I11681,FIND("[",GL_Paste!$I11681)+1,FIND("]",GL_Paste!$I11681)-FIND("[",GL_Paste!$I11681)-1),"")))</f>
        <v/>
      </c>
      <c r="D11684">
        <f>IF(GL_Paste!$B11681="","",IFERROR(INDEX(DeptName,MATCH($C11684,DeptTag,0)),"UNALLOCATED"))</f>
        <v/>
      </c>
      <c r="E11684">
        <f>IF(GL_Paste!$B11681="","",IFERROR(INDEX(AcctCat,MATCH(GL_Paste!$B11681&amp;"",AcctCode,0)),"UNKNOWN"))</f>
        <v/>
      </c>
      <c r="F11684">
        <f>IF(GL_Paste!$B11681="","",IFERROR(INDEX(AcctSub,MATCH(GL_Paste!$B11681&amp;"",AcctCode,0)),"UNKNOWN"))</f>
        <v/>
      </c>
    </row>
    <row r="11685">
      <c r="A11685" s="40">
        <f>IF(GL_Paste!$B11682="","",N(GL_Paste!$H11682)-N(GL_Paste!$G11682))</f>
        <v/>
      </c>
      <c r="B11685" s="43">
        <f>IF(GL_Paste!$B11682="","",DATE(YEAR(GL_Paste!$E11682),MONTH(GL_Paste!$E11682),1))</f>
        <v/>
      </c>
      <c r="C11685">
        <f>IF(GL_Paste!$B11682="","",IF(TRIM(GL_Paste!$M11682)&lt;&gt;"",TRIM(GL_Paste!$M11682),IFERROR(MID(GL_Paste!$I11682,FIND("[",GL_Paste!$I11682)+1,FIND("]",GL_Paste!$I11682)-FIND("[",GL_Paste!$I11682)-1),"")))</f>
        <v/>
      </c>
      <c r="D11685">
        <f>IF(GL_Paste!$B11682="","",IFERROR(INDEX(DeptName,MATCH($C11685,DeptTag,0)),"UNALLOCATED"))</f>
        <v/>
      </c>
      <c r="E11685">
        <f>IF(GL_Paste!$B11682="","",IFERROR(INDEX(AcctCat,MATCH(GL_Paste!$B11682&amp;"",AcctCode,0)),"UNKNOWN"))</f>
        <v/>
      </c>
      <c r="F11685">
        <f>IF(GL_Paste!$B11682="","",IFERROR(INDEX(AcctSub,MATCH(GL_Paste!$B11682&amp;"",AcctCode,0)),"UNKNOWN"))</f>
        <v/>
      </c>
    </row>
    <row r="11686">
      <c r="A11686" s="40">
        <f>IF(GL_Paste!$B11683="","",N(GL_Paste!$H11683)-N(GL_Paste!$G11683))</f>
        <v/>
      </c>
      <c r="B11686" s="43">
        <f>IF(GL_Paste!$B11683="","",DATE(YEAR(GL_Paste!$E11683),MONTH(GL_Paste!$E11683),1))</f>
        <v/>
      </c>
      <c r="C11686">
        <f>IF(GL_Paste!$B11683="","",IF(TRIM(GL_Paste!$M11683)&lt;&gt;"",TRIM(GL_Paste!$M11683),IFERROR(MID(GL_Paste!$I11683,FIND("[",GL_Paste!$I11683)+1,FIND("]",GL_Paste!$I11683)-FIND("[",GL_Paste!$I11683)-1),"")))</f>
        <v/>
      </c>
      <c r="D11686">
        <f>IF(GL_Paste!$B11683="","",IFERROR(INDEX(DeptName,MATCH($C11686,DeptTag,0)),"UNALLOCATED"))</f>
        <v/>
      </c>
      <c r="E11686">
        <f>IF(GL_Paste!$B11683="","",IFERROR(INDEX(AcctCat,MATCH(GL_Paste!$B11683&amp;"",AcctCode,0)),"UNKNOWN"))</f>
        <v/>
      </c>
      <c r="F11686">
        <f>IF(GL_Paste!$B11683="","",IFERROR(INDEX(AcctSub,MATCH(GL_Paste!$B11683&amp;"",AcctCode,0)),"UNKNOWN"))</f>
        <v/>
      </c>
    </row>
    <row r="11687">
      <c r="A11687" s="40">
        <f>IF(GL_Paste!$B11684="","",N(GL_Paste!$H11684)-N(GL_Paste!$G11684))</f>
        <v/>
      </c>
      <c r="B11687" s="43">
        <f>IF(GL_Paste!$B11684="","",DATE(YEAR(GL_Paste!$E11684),MONTH(GL_Paste!$E11684),1))</f>
        <v/>
      </c>
      <c r="C11687">
        <f>IF(GL_Paste!$B11684="","",IF(TRIM(GL_Paste!$M11684)&lt;&gt;"",TRIM(GL_Paste!$M11684),IFERROR(MID(GL_Paste!$I11684,FIND("[",GL_Paste!$I11684)+1,FIND("]",GL_Paste!$I11684)-FIND("[",GL_Paste!$I11684)-1),"")))</f>
        <v/>
      </c>
      <c r="D11687">
        <f>IF(GL_Paste!$B11684="","",IFERROR(INDEX(DeptName,MATCH($C11687,DeptTag,0)),"UNALLOCATED"))</f>
        <v/>
      </c>
      <c r="E11687">
        <f>IF(GL_Paste!$B11684="","",IFERROR(INDEX(AcctCat,MATCH(GL_Paste!$B11684&amp;"",AcctCode,0)),"UNKNOWN"))</f>
        <v/>
      </c>
      <c r="F11687">
        <f>IF(GL_Paste!$B11684="","",IFERROR(INDEX(AcctSub,MATCH(GL_Paste!$B11684&amp;"",AcctCode,0)),"UNKNOWN"))</f>
        <v/>
      </c>
    </row>
    <row r="11688">
      <c r="A11688" s="40">
        <f>IF(GL_Paste!$B11685="","",N(GL_Paste!$H11685)-N(GL_Paste!$G11685))</f>
        <v/>
      </c>
      <c r="B11688" s="43">
        <f>IF(GL_Paste!$B11685="","",DATE(YEAR(GL_Paste!$E11685),MONTH(GL_Paste!$E11685),1))</f>
        <v/>
      </c>
      <c r="C11688">
        <f>IF(GL_Paste!$B11685="","",IF(TRIM(GL_Paste!$M11685)&lt;&gt;"",TRIM(GL_Paste!$M11685),IFERROR(MID(GL_Paste!$I11685,FIND("[",GL_Paste!$I11685)+1,FIND("]",GL_Paste!$I11685)-FIND("[",GL_Paste!$I11685)-1),"")))</f>
        <v/>
      </c>
      <c r="D11688">
        <f>IF(GL_Paste!$B11685="","",IFERROR(INDEX(DeptName,MATCH($C11688,DeptTag,0)),"UNALLOCATED"))</f>
        <v/>
      </c>
      <c r="E11688">
        <f>IF(GL_Paste!$B11685="","",IFERROR(INDEX(AcctCat,MATCH(GL_Paste!$B11685&amp;"",AcctCode,0)),"UNKNOWN"))</f>
        <v/>
      </c>
      <c r="F11688">
        <f>IF(GL_Paste!$B11685="","",IFERROR(INDEX(AcctSub,MATCH(GL_Paste!$B11685&amp;"",AcctCode,0)),"UNKNOWN"))</f>
        <v/>
      </c>
    </row>
    <row r="11689">
      <c r="A11689" s="40">
        <f>IF(GL_Paste!$B11686="","",N(GL_Paste!$H11686)-N(GL_Paste!$G11686))</f>
        <v/>
      </c>
      <c r="B11689" s="43">
        <f>IF(GL_Paste!$B11686="","",DATE(YEAR(GL_Paste!$E11686),MONTH(GL_Paste!$E11686),1))</f>
        <v/>
      </c>
      <c r="C11689">
        <f>IF(GL_Paste!$B11686="","",IF(TRIM(GL_Paste!$M11686)&lt;&gt;"",TRIM(GL_Paste!$M11686),IFERROR(MID(GL_Paste!$I11686,FIND("[",GL_Paste!$I11686)+1,FIND("]",GL_Paste!$I11686)-FIND("[",GL_Paste!$I11686)-1),"")))</f>
        <v/>
      </c>
      <c r="D11689">
        <f>IF(GL_Paste!$B11686="","",IFERROR(INDEX(DeptName,MATCH($C11689,DeptTag,0)),"UNALLOCATED"))</f>
        <v/>
      </c>
      <c r="E11689">
        <f>IF(GL_Paste!$B11686="","",IFERROR(INDEX(AcctCat,MATCH(GL_Paste!$B11686&amp;"",AcctCode,0)),"UNKNOWN"))</f>
        <v/>
      </c>
      <c r="F11689">
        <f>IF(GL_Paste!$B11686="","",IFERROR(INDEX(AcctSub,MATCH(GL_Paste!$B11686&amp;"",AcctCode,0)),"UNKNOWN"))</f>
        <v/>
      </c>
    </row>
    <row r="11690">
      <c r="A11690" s="40">
        <f>IF(GL_Paste!$B11687="","",N(GL_Paste!$H11687)-N(GL_Paste!$G11687))</f>
        <v/>
      </c>
      <c r="B11690" s="43">
        <f>IF(GL_Paste!$B11687="","",DATE(YEAR(GL_Paste!$E11687),MONTH(GL_Paste!$E11687),1))</f>
        <v/>
      </c>
      <c r="C11690">
        <f>IF(GL_Paste!$B11687="","",IF(TRIM(GL_Paste!$M11687)&lt;&gt;"",TRIM(GL_Paste!$M11687),IFERROR(MID(GL_Paste!$I11687,FIND("[",GL_Paste!$I11687)+1,FIND("]",GL_Paste!$I11687)-FIND("[",GL_Paste!$I11687)-1),"")))</f>
        <v/>
      </c>
      <c r="D11690">
        <f>IF(GL_Paste!$B11687="","",IFERROR(INDEX(DeptName,MATCH($C11690,DeptTag,0)),"UNALLOCATED"))</f>
        <v/>
      </c>
      <c r="E11690">
        <f>IF(GL_Paste!$B11687="","",IFERROR(INDEX(AcctCat,MATCH(GL_Paste!$B11687&amp;"",AcctCode,0)),"UNKNOWN"))</f>
        <v/>
      </c>
      <c r="F11690">
        <f>IF(GL_Paste!$B11687="","",IFERROR(INDEX(AcctSub,MATCH(GL_Paste!$B11687&amp;"",AcctCode,0)),"UNKNOWN"))</f>
        <v/>
      </c>
    </row>
    <row r="11691">
      <c r="A11691" s="40">
        <f>IF(GL_Paste!$B11688="","",N(GL_Paste!$H11688)-N(GL_Paste!$G11688))</f>
        <v/>
      </c>
      <c r="B11691" s="43">
        <f>IF(GL_Paste!$B11688="","",DATE(YEAR(GL_Paste!$E11688),MONTH(GL_Paste!$E11688),1))</f>
        <v/>
      </c>
      <c r="C11691">
        <f>IF(GL_Paste!$B11688="","",IF(TRIM(GL_Paste!$M11688)&lt;&gt;"",TRIM(GL_Paste!$M11688),IFERROR(MID(GL_Paste!$I11688,FIND("[",GL_Paste!$I11688)+1,FIND("]",GL_Paste!$I11688)-FIND("[",GL_Paste!$I11688)-1),"")))</f>
        <v/>
      </c>
      <c r="D11691">
        <f>IF(GL_Paste!$B11688="","",IFERROR(INDEX(DeptName,MATCH($C11691,DeptTag,0)),"UNALLOCATED"))</f>
        <v/>
      </c>
      <c r="E11691">
        <f>IF(GL_Paste!$B11688="","",IFERROR(INDEX(AcctCat,MATCH(GL_Paste!$B11688&amp;"",AcctCode,0)),"UNKNOWN"))</f>
        <v/>
      </c>
      <c r="F11691">
        <f>IF(GL_Paste!$B11688="","",IFERROR(INDEX(AcctSub,MATCH(GL_Paste!$B11688&amp;"",AcctCode,0)),"UNKNOWN"))</f>
        <v/>
      </c>
    </row>
    <row r="11692">
      <c r="A11692" s="40">
        <f>IF(GL_Paste!$B11689="","",N(GL_Paste!$H11689)-N(GL_Paste!$G11689))</f>
        <v/>
      </c>
      <c r="B11692" s="43">
        <f>IF(GL_Paste!$B11689="","",DATE(YEAR(GL_Paste!$E11689),MONTH(GL_Paste!$E11689),1))</f>
        <v/>
      </c>
      <c r="C11692">
        <f>IF(GL_Paste!$B11689="","",IF(TRIM(GL_Paste!$M11689)&lt;&gt;"",TRIM(GL_Paste!$M11689),IFERROR(MID(GL_Paste!$I11689,FIND("[",GL_Paste!$I11689)+1,FIND("]",GL_Paste!$I11689)-FIND("[",GL_Paste!$I11689)-1),"")))</f>
        <v/>
      </c>
      <c r="D11692">
        <f>IF(GL_Paste!$B11689="","",IFERROR(INDEX(DeptName,MATCH($C11692,DeptTag,0)),"UNALLOCATED"))</f>
        <v/>
      </c>
      <c r="E11692">
        <f>IF(GL_Paste!$B11689="","",IFERROR(INDEX(AcctCat,MATCH(GL_Paste!$B11689&amp;"",AcctCode,0)),"UNKNOWN"))</f>
        <v/>
      </c>
      <c r="F11692">
        <f>IF(GL_Paste!$B11689="","",IFERROR(INDEX(AcctSub,MATCH(GL_Paste!$B11689&amp;"",AcctCode,0)),"UNKNOWN"))</f>
        <v/>
      </c>
    </row>
    <row r="11693">
      <c r="A11693" s="40">
        <f>IF(GL_Paste!$B11690="","",N(GL_Paste!$H11690)-N(GL_Paste!$G11690))</f>
        <v/>
      </c>
      <c r="B11693" s="43">
        <f>IF(GL_Paste!$B11690="","",DATE(YEAR(GL_Paste!$E11690),MONTH(GL_Paste!$E11690),1))</f>
        <v/>
      </c>
      <c r="C11693">
        <f>IF(GL_Paste!$B11690="","",IF(TRIM(GL_Paste!$M11690)&lt;&gt;"",TRIM(GL_Paste!$M11690),IFERROR(MID(GL_Paste!$I11690,FIND("[",GL_Paste!$I11690)+1,FIND("]",GL_Paste!$I11690)-FIND("[",GL_Paste!$I11690)-1),"")))</f>
        <v/>
      </c>
      <c r="D11693">
        <f>IF(GL_Paste!$B11690="","",IFERROR(INDEX(DeptName,MATCH($C11693,DeptTag,0)),"UNALLOCATED"))</f>
        <v/>
      </c>
      <c r="E11693">
        <f>IF(GL_Paste!$B11690="","",IFERROR(INDEX(AcctCat,MATCH(GL_Paste!$B11690&amp;"",AcctCode,0)),"UNKNOWN"))</f>
        <v/>
      </c>
      <c r="F11693">
        <f>IF(GL_Paste!$B11690="","",IFERROR(INDEX(AcctSub,MATCH(GL_Paste!$B11690&amp;"",AcctCode,0)),"UNKNOWN"))</f>
        <v/>
      </c>
    </row>
    <row r="11694">
      <c r="A11694" s="40">
        <f>IF(GL_Paste!$B11691="","",N(GL_Paste!$H11691)-N(GL_Paste!$G11691))</f>
        <v/>
      </c>
      <c r="B11694" s="43">
        <f>IF(GL_Paste!$B11691="","",DATE(YEAR(GL_Paste!$E11691),MONTH(GL_Paste!$E11691),1))</f>
        <v/>
      </c>
      <c r="C11694">
        <f>IF(GL_Paste!$B11691="","",IF(TRIM(GL_Paste!$M11691)&lt;&gt;"",TRIM(GL_Paste!$M11691),IFERROR(MID(GL_Paste!$I11691,FIND("[",GL_Paste!$I11691)+1,FIND("]",GL_Paste!$I11691)-FIND("[",GL_Paste!$I11691)-1),"")))</f>
        <v/>
      </c>
      <c r="D11694">
        <f>IF(GL_Paste!$B11691="","",IFERROR(INDEX(DeptName,MATCH($C11694,DeptTag,0)),"UNALLOCATED"))</f>
        <v/>
      </c>
      <c r="E11694">
        <f>IF(GL_Paste!$B11691="","",IFERROR(INDEX(AcctCat,MATCH(GL_Paste!$B11691&amp;"",AcctCode,0)),"UNKNOWN"))</f>
        <v/>
      </c>
      <c r="F11694">
        <f>IF(GL_Paste!$B11691="","",IFERROR(INDEX(AcctSub,MATCH(GL_Paste!$B11691&amp;"",AcctCode,0)),"UNKNOWN"))</f>
        <v/>
      </c>
    </row>
    <row r="11695">
      <c r="A11695" s="40">
        <f>IF(GL_Paste!$B11692="","",N(GL_Paste!$H11692)-N(GL_Paste!$G11692))</f>
        <v/>
      </c>
      <c r="B11695" s="43">
        <f>IF(GL_Paste!$B11692="","",DATE(YEAR(GL_Paste!$E11692),MONTH(GL_Paste!$E11692),1))</f>
        <v/>
      </c>
      <c r="C11695">
        <f>IF(GL_Paste!$B11692="","",IF(TRIM(GL_Paste!$M11692)&lt;&gt;"",TRIM(GL_Paste!$M11692),IFERROR(MID(GL_Paste!$I11692,FIND("[",GL_Paste!$I11692)+1,FIND("]",GL_Paste!$I11692)-FIND("[",GL_Paste!$I11692)-1),"")))</f>
        <v/>
      </c>
      <c r="D11695">
        <f>IF(GL_Paste!$B11692="","",IFERROR(INDEX(DeptName,MATCH($C11695,DeptTag,0)),"UNALLOCATED"))</f>
        <v/>
      </c>
      <c r="E11695">
        <f>IF(GL_Paste!$B11692="","",IFERROR(INDEX(AcctCat,MATCH(GL_Paste!$B11692&amp;"",AcctCode,0)),"UNKNOWN"))</f>
        <v/>
      </c>
      <c r="F11695">
        <f>IF(GL_Paste!$B11692="","",IFERROR(INDEX(AcctSub,MATCH(GL_Paste!$B11692&amp;"",AcctCode,0)),"UNKNOWN"))</f>
        <v/>
      </c>
    </row>
    <row r="11696">
      <c r="A11696" s="40">
        <f>IF(GL_Paste!$B11693="","",N(GL_Paste!$H11693)-N(GL_Paste!$G11693))</f>
        <v/>
      </c>
      <c r="B11696" s="43">
        <f>IF(GL_Paste!$B11693="","",DATE(YEAR(GL_Paste!$E11693),MONTH(GL_Paste!$E11693),1))</f>
        <v/>
      </c>
      <c r="C11696">
        <f>IF(GL_Paste!$B11693="","",IF(TRIM(GL_Paste!$M11693)&lt;&gt;"",TRIM(GL_Paste!$M11693),IFERROR(MID(GL_Paste!$I11693,FIND("[",GL_Paste!$I11693)+1,FIND("]",GL_Paste!$I11693)-FIND("[",GL_Paste!$I11693)-1),"")))</f>
        <v/>
      </c>
      <c r="D11696">
        <f>IF(GL_Paste!$B11693="","",IFERROR(INDEX(DeptName,MATCH($C11696,DeptTag,0)),"UNALLOCATED"))</f>
        <v/>
      </c>
      <c r="E11696">
        <f>IF(GL_Paste!$B11693="","",IFERROR(INDEX(AcctCat,MATCH(GL_Paste!$B11693&amp;"",AcctCode,0)),"UNKNOWN"))</f>
        <v/>
      </c>
      <c r="F11696">
        <f>IF(GL_Paste!$B11693="","",IFERROR(INDEX(AcctSub,MATCH(GL_Paste!$B11693&amp;"",AcctCode,0)),"UNKNOWN"))</f>
        <v/>
      </c>
    </row>
    <row r="11697">
      <c r="A11697" s="40">
        <f>IF(GL_Paste!$B11694="","",N(GL_Paste!$H11694)-N(GL_Paste!$G11694))</f>
        <v/>
      </c>
      <c r="B11697" s="43">
        <f>IF(GL_Paste!$B11694="","",DATE(YEAR(GL_Paste!$E11694),MONTH(GL_Paste!$E11694),1))</f>
        <v/>
      </c>
      <c r="C11697">
        <f>IF(GL_Paste!$B11694="","",IF(TRIM(GL_Paste!$M11694)&lt;&gt;"",TRIM(GL_Paste!$M11694),IFERROR(MID(GL_Paste!$I11694,FIND("[",GL_Paste!$I11694)+1,FIND("]",GL_Paste!$I11694)-FIND("[",GL_Paste!$I11694)-1),"")))</f>
        <v/>
      </c>
      <c r="D11697">
        <f>IF(GL_Paste!$B11694="","",IFERROR(INDEX(DeptName,MATCH($C11697,DeptTag,0)),"UNALLOCATED"))</f>
        <v/>
      </c>
      <c r="E11697">
        <f>IF(GL_Paste!$B11694="","",IFERROR(INDEX(AcctCat,MATCH(GL_Paste!$B11694&amp;"",AcctCode,0)),"UNKNOWN"))</f>
        <v/>
      </c>
      <c r="F11697">
        <f>IF(GL_Paste!$B11694="","",IFERROR(INDEX(AcctSub,MATCH(GL_Paste!$B11694&amp;"",AcctCode,0)),"UNKNOWN"))</f>
        <v/>
      </c>
    </row>
    <row r="11698">
      <c r="A11698" s="40">
        <f>IF(GL_Paste!$B11695="","",N(GL_Paste!$H11695)-N(GL_Paste!$G11695))</f>
        <v/>
      </c>
      <c r="B11698" s="43">
        <f>IF(GL_Paste!$B11695="","",DATE(YEAR(GL_Paste!$E11695),MONTH(GL_Paste!$E11695),1))</f>
        <v/>
      </c>
      <c r="C11698">
        <f>IF(GL_Paste!$B11695="","",IF(TRIM(GL_Paste!$M11695)&lt;&gt;"",TRIM(GL_Paste!$M11695),IFERROR(MID(GL_Paste!$I11695,FIND("[",GL_Paste!$I11695)+1,FIND("]",GL_Paste!$I11695)-FIND("[",GL_Paste!$I11695)-1),"")))</f>
        <v/>
      </c>
      <c r="D11698">
        <f>IF(GL_Paste!$B11695="","",IFERROR(INDEX(DeptName,MATCH($C11698,DeptTag,0)),"UNALLOCATED"))</f>
        <v/>
      </c>
      <c r="E11698">
        <f>IF(GL_Paste!$B11695="","",IFERROR(INDEX(AcctCat,MATCH(GL_Paste!$B11695&amp;"",AcctCode,0)),"UNKNOWN"))</f>
        <v/>
      </c>
      <c r="F11698">
        <f>IF(GL_Paste!$B11695="","",IFERROR(INDEX(AcctSub,MATCH(GL_Paste!$B11695&amp;"",AcctCode,0)),"UNKNOWN"))</f>
        <v/>
      </c>
    </row>
    <row r="11699">
      <c r="A11699" s="40">
        <f>IF(GL_Paste!$B11696="","",N(GL_Paste!$H11696)-N(GL_Paste!$G11696))</f>
        <v/>
      </c>
      <c r="B11699" s="43">
        <f>IF(GL_Paste!$B11696="","",DATE(YEAR(GL_Paste!$E11696),MONTH(GL_Paste!$E11696),1))</f>
        <v/>
      </c>
      <c r="C11699">
        <f>IF(GL_Paste!$B11696="","",IF(TRIM(GL_Paste!$M11696)&lt;&gt;"",TRIM(GL_Paste!$M11696),IFERROR(MID(GL_Paste!$I11696,FIND("[",GL_Paste!$I11696)+1,FIND("]",GL_Paste!$I11696)-FIND("[",GL_Paste!$I11696)-1),"")))</f>
        <v/>
      </c>
      <c r="D11699">
        <f>IF(GL_Paste!$B11696="","",IFERROR(INDEX(DeptName,MATCH($C11699,DeptTag,0)),"UNALLOCATED"))</f>
        <v/>
      </c>
      <c r="E11699">
        <f>IF(GL_Paste!$B11696="","",IFERROR(INDEX(AcctCat,MATCH(GL_Paste!$B11696&amp;"",AcctCode,0)),"UNKNOWN"))</f>
        <v/>
      </c>
      <c r="F11699">
        <f>IF(GL_Paste!$B11696="","",IFERROR(INDEX(AcctSub,MATCH(GL_Paste!$B11696&amp;"",AcctCode,0)),"UNKNOWN"))</f>
        <v/>
      </c>
    </row>
    <row r="11700">
      <c r="A11700" s="40">
        <f>IF(GL_Paste!$B11697="","",N(GL_Paste!$H11697)-N(GL_Paste!$G11697))</f>
        <v/>
      </c>
      <c r="B11700" s="43">
        <f>IF(GL_Paste!$B11697="","",DATE(YEAR(GL_Paste!$E11697),MONTH(GL_Paste!$E11697),1))</f>
        <v/>
      </c>
      <c r="C11700">
        <f>IF(GL_Paste!$B11697="","",IF(TRIM(GL_Paste!$M11697)&lt;&gt;"",TRIM(GL_Paste!$M11697),IFERROR(MID(GL_Paste!$I11697,FIND("[",GL_Paste!$I11697)+1,FIND("]",GL_Paste!$I11697)-FIND("[",GL_Paste!$I11697)-1),"")))</f>
        <v/>
      </c>
      <c r="D11700">
        <f>IF(GL_Paste!$B11697="","",IFERROR(INDEX(DeptName,MATCH($C11700,DeptTag,0)),"UNALLOCATED"))</f>
        <v/>
      </c>
      <c r="E11700">
        <f>IF(GL_Paste!$B11697="","",IFERROR(INDEX(AcctCat,MATCH(GL_Paste!$B11697&amp;"",AcctCode,0)),"UNKNOWN"))</f>
        <v/>
      </c>
      <c r="F11700">
        <f>IF(GL_Paste!$B11697="","",IFERROR(INDEX(AcctSub,MATCH(GL_Paste!$B11697&amp;"",AcctCode,0)),"UNKNOWN"))</f>
        <v/>
      </c>
    </row>
    <row r="11701">
      <c r="A11701" s="40">
        <f>IF(GL_Paste!$B11698="","",N(GL_Paste!$H11698)-N(GL_Paste!$G11698))</f>
        <v/>
      </c>
      <c r="B11701" s="43">
        <f>IF(GL_Paste!$B11698="","",DATE(YEAR(GL_Paste!$E11698),MONTH(GL_Paste!$E11698),1))</f>
        <v/>
      </c>
      <c r="C11701">
        <f>IF(GL_Paste!$B11698="","",IF(TRIM(GL_Paste!$M11698)&lt;&gt;"",TRIM(GL_Paste!$M11698),IFERROR(MID(GL_Paste!$I11698,FIND("[",GL_Paste!$I11698)+1,FIND("]",GL_Paste!$I11698)-FIND("[",GL_Paste!$I11698)-1),"")))</f>
        <v/>
      </c>
      <c r="D11701">
        <f>IF(GL_Paste!$B11698="","",IFERROR(INDEX(DeptName,MATCH($C11701,DeptTag,0)),"UNALLOCATED"))</f>
        <v/>
      </c>
      <c r="E11701">
        <f>IF(GL_Paste!$B11698="","",IFERROR(INDEX(AcctCat,MATCH(GL_Paste!$B11698&amp;"",AcctCode,0)),"UNKNOWN"))</f>
        <v/>
      </c>
      <c r="F11701">
        <f>IF(GL_Paste!$B11698="","",IFERROR(INDEX(AcctSub,MATCH(GL_Paste!$B11698&amp;"",AcctCode,0)),"UNKNOWN"))</f>
        <v/>
      </c>
    </row>
    <row r="11702">
      <c r="A11702" s="40">
        <f>IF(GL_Paste!$B11699="","",N(GL_Paste!$H11699)-N(GL_Paste!$G11699))</f>
        <v/>
      </c>
      <c r="B11702" s="43">
        <f>IF(GL_Paste!$B11699="","",DATE(YEAR(GL_Paste!$E11699),MONTH(GL_Paste!$E11699),1))</f>
        <v/>
      </c>
      <c r="C11702">
        <f>IF(GL_Paste!$B11699="","",IF(TRIM(GL_Paste!$M11699)&lt;&gt;"",TRIM(GL_Paste!$M11699),IFERROR(MID(GL_Paste!$I11699,FIND("[",GL_Paste!$I11699)+1,FIND("]",GL_Paste!$I11699)-FIND("[",GL_Paste!$I11699)-1),"")))</f>
        <v/>
      </c>
      <c r="D11702">
        <f>IF(GL_Paste!$B11699="","",IFERROR(INDEX(DeptName,MATCH($C11702,DeptTag,0)),"UNALLOCATED"))</f>
        <v/>
      </c>
      <c r="E11702">
        <f>IF(GL_Paste!$B11699="","",IFERROR(INDEX(AcctCat,MATCH(GL_Paste!$B11699&amp;"",AcctCode,0)),"UNKNOWN"))</f>
        <v/>
      </c>
      <c r="F11702">
        <f>IF(GL_Paste!$B11699="","",IFERROR(INDEX(AcctSub,MATCH(GL_Paste!$B11699&amp;"",AcctCode,0)),"UNKNOWN"))</f>
        <v/>
      </c>
    </row>
    <row r="11703">
      <c r="A11703" s="40">
        <f>IF(GL_Paste!$B11700="","",N(GL_Paste!$H11700)-N(GL_Paste!$G11700))</f>
        <v/>
      </c>
      <c r="B11703" s="43">
        <f>IF(GL_Paste!$B11700="","",DATE(YEAR(GL_Paste!$E11700),MONTH(GL_Paste!$E11700),1))</f>
        <v/>
      </c>
      <c r="C11703">
        <f>IF(GL_Paste!$B11700="","",IF(TRIM(GL_Paste!$M11700)&lt;&gt;"",TRIM(GL_Paste!$M11700),IFERROR(MID(GL_Paste!$I11700,FIND("[",GL_Paste!$I11700)+1,FIND("]",GL_Paste!$I11700)-FIND("[",GL_Paste!$I11700)-1),"")))</f>
        <v/>
      </c>
      <c r="D11703">
        <f>IF(GL_Paste!$B11700="","",IFERROR(INDEX(DeptName,MATCH($C11703,DeptTag,0)),"UNALLOCATED"))</f>
        <v/>
      </c>
      <c r="E11703">
        <f>IF(GL_Paste!$B11700="","",IFERROR(INDEX(AcctCat,MATCH(GL_Paste!$B11700&amp;"",AcctCode,0)),"UNKNOWN"))</f>
        <v/>
      </c>
      <c r="F11703">
        <f>IF(GL_Paste!$B11700="","",IFERROR(INDEX(AcctSub,MATCH(GL_Paste!$B11700&amp;"",AcctCode,0)),"UNKNOWN"))</f>
        <v/>
      </c>
    </row>
    <row r="11704">
      <c r="A11704" s="40">
        <f>IF(GL_Paste!$B11701="","",N(GL_Paste!$H11701)-N(GL_Paste!$G11701))</f>
        <v/>
      </c>
      <c r="B11704" s="43">
        <f>IF(GL_Paste!$B11701="","",DATE(YEAR(GL_Paste!$E11701),MONTH(GL_Paste!$E11701),1))</f>
        <v/>
      </c>
      <c r="C11704">
        <f>IF(GL_Paste!$B11701="","",IF(TRIM(GL_Paste!$M11701)&lt;&gt;"",TRIM(GL_Paste!$M11701),IFERROR(MID(GL_Paste!$I11701,FIND("[",GL_Paste!$I11701)+1,FIND("]",GL_Paste!$I11701)-FIND("[",GL_Paste!$I11701)-1),"")))</f>
        <v/>
      </c>
      <c r="D11704">
        <f>IF(GL_Paste!$B11701="","",IFERROR(INDEX(DeptName,MATCH($C11704,DeptTag,0)),"UNALLOCATED"))</f>
        <v/>
      </c>
      <c r="E11704">
        <f>IF(GL_Paste!$B11701="","",IFERROR(INDEX(AcctCat,MATCH(GL_Paste!$B11701&amp;"",AcctCode,0)),"UNKNOWN"))</f>
        <v/>
      </c>
      <c r="F11704">
        <f>IF(GL_Paste!$B11701="","",IFERROR(INDEX(AcctSub,MATCH(GL_Paste!$B11701&amp;"",AcctCode,0)),"UNKNOWN"))</f>
        <v/>
      </c>
    </row>
    <row r="11705">
      <c r="A11705" s="40">
        <f>IF(GL_Paste!$B11702="","",N(GL_Paste!$H11702)-N(GL_Paste!$G11702))</f>
        <v/>
      </c>
      <c r="B11705" s="43">
        <f>IF(GL_Paste!$B11702="","",DATE(YEAR(GL_Paste!$E11702),MONTH(GL_Paste!$E11702),1))</f>
        <v/>
      </c>
      <c r="C11705">
        <f>IF(GL_Paste!$B11702="","",IF(TRIM(GL_Paste!$M11702)&lt;&gt;"",TRIM(GL_Paste!$M11702),IFERROR(MID(GL_Paste!$I11702,FIND("[",GL_Paste!$I11702)+1,FIND("]",GL_Paste!$I11702)-FIND("[",GL_Paste!$I11702)-1),"")))</f>
        <v/>
      </c>
      <c r="D11705">
        <f>IF(GL_Paste!$B11702="","",IFERROR(INDEX(DeptName,MATCH($C11705,DeptTag,0)),"UNALLOCATED"))</f>
        <v/>
      </c>
      <c r="E11705">
        <f>IF(GL_Paste!$B11702="","",IFERROR(INDEX(AcctCat,MATCH(GL_Paste!$B11702&amp;"",AcctCode,0)),"UNKNOWN"))</f>
        <v/>
      </c>
      <c r="F11705">
        <f>IF(GL_Paste!$B11702="","",IFERROR(INDEX(AcctSub,MATCH(GL_Paste!$B11702&amp;"",AcctCode,0)),"UNKNOWN"))</f>
        <v/>
      </c>
    </row>
    <row r="11706">
      <c r="A11706" s="40">
        <f>IF(GL_Paste!$B11703="","",N(GL_Paste!$H11703)-N(GL_Paste!$G11703))</f>
        <v/>
      </c>
      <c r="B11706" s="43">
        <f>IF(GL_Paste!$B11703="","",DATE(YEAR(GL_Paste!$E11703),MONTH(GL_Paste!$E11703),1))</f>
        <v/>
      </c>
      <c r="C11706">
        <f>IF(GL_Paste!$B11703="","",IF(TRIM(GL_Paste!$M11703)&lt;&gt;"",TRIM(GL_Paste!$M11703),IFERROR(MID(GL_Paste!$I11703,FIND("[",GL_Paste!$I11703)+1,FIND("]",GL_Paste!$I11703)-FIND("[",GL_Paste!$I11703)-1),"")))</f>
        <v/>
      </c>
      <c r="D11706">
        <f>IF(GL_Paste!$B11703="","",IFERROR(INDEX(DeptName,MATCH($C11706,DeptTag,0)),"UNALLOCATED"))</f>
        <v/>
      </c>
      <c r="E11706">
        <f>IF(GL_Paste!$B11703="","",IFERROR(INDEX(AcctCat,MATCH(GL_Paste!$B11703&amp;"",AcctCode,0)),"UNKNOWN"))</f>
        <v/>
      </c>
      <c r="F11706">
        <f>IF(GL_Paste!$B11703="","",IFERROR(INDEX(AcctSub,MATCH(GL_Paste!$B11703&amp;"",AcctCode,0)),"UNKNOWN"))</f>
        <v/>
      </c>
    </row>
    <row r="11707">
      <c r="A11707" s="40">
        <f>IF(GL_Paste!$B11704="","",N(GL_Paste!$H11704)-N(GL_Paste!$G11704))</f>
        <v/>
      </c>
      <c r="B11707" s="43">
        <f>IF(GL_Paste!$B11704="","",DATE(YEAR(GL_Paste!$E11704),MONTH(GL_Paste!$E11704),1))</f>
        <v/>
      </c>
      <c r="C11707">
        <f>IF(GL_Paste!$B11704="","",IF(TRIM(GL_Paste!$M11704)&lt;&gt;"",TRIM(GL_Paste!$M11704),IFERROR(MID(GL_Paste!$I11704,FIND("[",GL_Paste!$I11704)+1,FIND("]",GL_Paste!$I11704)-FIND("[",GL_Paste!$I11704)-1),"")))</f>
        <v/>
      </c>
      <c r="D11707">
        <f>IF(GL_Paste!$B11704="","",IFERROR(INDEX(DeptName,MATCH($C11707,DeptTag,0)),"UNALLOCATED"))</f>
        <v/>
      </c>
      <c r="E11707">
        <f>IF(GL_Paste!$B11704="","",IFERROR(INDEX(AcctCat,MATCH(GL_Paste!$B11704&amp;"",AcctCode,0)),"UNKNOWN"))</f>
        <v/>
      </c>
      <c r="F11707">
        <f>IF(GL_Paste!$B11704="","",IFERROR(INDEX(AcctSub,MATCH(GL_Paste!$B11704&amp;"",AcctCode,0)),"UNKNOWN"))</f>
        <v/>
      </c>
    </row>
    <row r="11708">
      <c r="A11708" s="40">
        <f>IF(GL_Paste!$B11705="","",N(GL_Paste!$H11705)-N(GL_Paste!$G11705))</f>
        <v/>
      </c>
      <c r="B11708" s="43">
        <f>IF(GL_Paste!$B11705="","",DATE(YEAR(GL_Paste!$E11705),MONTH(GL_Paste!$E11705),1))</f>
        <v/>
      </c>
      <c r="C11708">
        <f>IF(GL_Paste!$B11705="","",IF(TRIM(GL_Paste!$M11705)&lt;&gt;"",TRIM(GL_Paste!$M11705),IFERROR(MID(GL_Paste!$I11705,FIND("[",GL_Paste!$I11705)+1,FIND("]",GL_Paste!$I11705)-FIND("[",GL_Paste!$I11705)-1),"")))</f>
        <v/>
      </c>
      <c r="D11708">
        <f>IF(GL_Paste!$B11705="","",IFERROR(INDEX(DeptName,MATCH($C11708,DeptTag,0)),"UNALLOCATED"))</f>
        <v/>
      </c>
      <c r="E11708">
        <f>IF(GL_Paste!$B11705="","",IFERROR(INDEX(AcctCat,MATCH(GL_Paste!$B11705&amp;"",AcctCode,0)),"UNKNOWN"))</f>
        <v/>
      </c>
      <c r="F11708">
        <f>IF(GL_Paste!$B11705="","",IFERROR(INDEX(AcctSub,MATCH(GL_Paste!$B11705&amp;"",AcctCode,0)),"UNKNOWN"))</f>
        <v/>
      </c>
    </row>
    <row r="11709">
      <c r="A11709" s="40">
        <f>IF(GL_Paste!$B11706="","",N(GL_Paste!$H11706)-N(GL_Paste!$G11706))</f>
        <v/>
      </c>
      <c r="B11709" s="43">
        <f>IF(GL_Paste!$B11706="","",DATE(YEAR(GL_Paste!$E11706),MONTH(GL_Paste!$E11706),1))</f>
        <v/>
      </c>
      <c r="C11709">
        <f>IF(GL_Paste!$B11706="","",IF(TRIM(GL_Paste!$M11706)&lt;&gt;"",TRIM(GL_Paste!$M11706),IFERROR(MID(GL_Paste!$I11706,FIND("[",GL_Paste!$I11706)+1,FIND("]",GL_Paste!$I11706)-FIND("[",GL_Paste!$I11706)-1),"")))</f>
        <v/>
      </c>
      <c r="D11709">
        <f>IF(GL_Paste!$B11706="","",IFERROR(INDEX(DeptName,MATCH($C11709,DeptTag,0)),"UNALLOCATED"))</f>
        <v/>
      </c>
      <c r="E11709">
        <f>IF(GL_Paste!$B11706="","",IFERROR(INDEX(AcctCat,MATCH(GL_Paste!$B11706&amp;"",AcctCode,0)),"UNKNOWN"))</f>
        <v/>
      </c>
      <c r="F11709">
        <f>IF(GL_Paste!$B11706="","",IFERROR(INDEX(AcctSub,MATCH(GL_Paste!$B11706&amp;"",AcctCode,0)),"UNKNOWN"))</f>
        <v/>
      </c>
    </row>
    <row r="11710">
      <c r="A11710" s="40">
        <f>IF(GL_Paste!$B11707="","",N(GL_Paste!$H11707)-N(GL_Paste!$G11707))</f>
        <v/>
      </c>
      <c r="B11710" s="43">
        <f>IF(GL_Paste!$B11707="","",DATE(YEAR(GL_Paste!$E11707),MONTH(GL_Paste!$E11707),1))</f>
        <v/>
      </c>
      <c r="C11710">
        <f>IF(GL_Paste!$B11707="","",IF(TRIM(GL_Paste!$M11707)&lt;&gt;"",TRIM(GL_Paste!$M11707),IFERROR(MID(GL_Paste!$I11707,FIND("[",GL_Paste!$I11707)+1,FIND("]",GL_Paste!$I11707)-FIND("[",GL_Paste!$I11707)-1),"")))</f>
        <v/>
      </c>
      <c r="D11710">
        <f>IF(GL_Paste!$B11707="","",IFERROR(INDEX(DeptName,MATCH($C11710,DeptTag,0)),"UNALLOCATED"))</f>
        <v/>
      </c>
      <c r="E11710">
        <f>IF(GL_Paste!$B11707="","",IFERROR(INDEX(AcctCat,MATCH(GL_Paste!$B11707&amp;"",AcctCode,0)),"UNKNOWN"))</f>
        <v/>
      </c>
      <c r="F11710">
        <f>IF(GL_Paste!$B11707="","",IFERROR(INDEX(AcctSub,MATCH(GL_Paste!$B11707&amp;"",AcctCode,0)),"UNKNOWN"))</f>
        <v/>
      </c>
    </row>
    <row r="11711">
      <c r="A11711" s="40">
        <f>IF(GL_Paste!$B11708="","",N(GL_Paste!$H11708)-N(GL_Paste!$G11708))</f>
        <v/>
      </c>
      <c r="B11711" s="43">
        <f>IF(GL_Paste!$B11708="","",DATE(YEAR(GL_Paste!$E11708),MONTH(GL_Paste!$E11708),1))</f>
        <v/>
      </c>
      <c r="C11711">
        <f>IF(GL_Paste!$B11708="","",IF(TRIM(GL_Paste!$M11708)&lt;&gt;"",TRIM(GL_Paste!$M11708),IFERROR(MID(GL_Paste!$I11708,FIND("[",GL_Paste!$I11708)+1,FIND("]",GL_Paste!$I11708)-FIND("[",GL_Paste!$I11708)-1),"")))</f>
        <v/>
      </c>
      <c r="D11711">
        <f>IF(GL_Paste!$B11708="","",IFERROR(INDEX(DeptName,MATCH($C11711,DeptTag,0)),"UNALLOCATED"))</f>
        <v/>
      </c>
      <c r="E11711">
        <f>IF(GL_Paste!$B11708="","",IFERROR(INDEX(AcctCat,MATCH(GL_Paste!$B11708&amp;"",AcctCode,0)),"UNKNOWN"))</f>
        <v/>
      </c>
      <c r="F11711">
        <f>IF(GL_Paste!$B11708="","",IFERROR(INDEX(AcctSub,MATCH(GL_Paste!$B11708&amp;"",AcctCode,0)),"UNKNOWN"))</f>
        <v/>
      </c>
    </row>
    <row r="11712">
      <c r="A11712" s="40">
        <f>IF(GL_Paste!$B11709="","",N(GL_Paste!$H11709)-N(GL_Paste!$G11709))</f>
        <v/>
      </c>
      <c r="B11712" s="43">
        <f>IF(GL_Paste!$B11709="","",DATE(YEAR(GL_Paste!$E11709),MONTH(GL_Paste!$E11709),1))</f>
        <v/>
      </c>
      <c r="C11712">
        <f>IF(GL_Paste!$B11709="","",IF(TRIM(GL_Paste!$M11709)&lt;&gt;"",TRIM(GL_Paste!$M11709),IFERROR(MID(GL_Paste!$I11709,FIND("[",GL_Paste!$I11709)+1,FIND("]",GL_Paste!$I11709)-FIND("[",GL_Paste!$I11709)-1),"")))</f>
        <v/>
      </c>
      <c r="D11712">
        <f>IF(GL_Paste!$B11709="","",IFERROR(INDEX(DeptName,MATCH($C11712,DeptTag,0)),"UNALLOCATED"))</f>
        <v/>
      </c>
      <c r="E11712">
        <f>IF(GL_Paste!$B11709="","",IFERROR(INDEX(AcctCat,MATCH(GL_Paste!$B11709&amp;"",AcctCode,0)),"UNKNOWN"))</f>
        <v/>
      </c>
      <c r="F11712">
        <f>IF(GL_Paste!$B11709="","",IFERROR(INDEX(AcctSub,MATCH(GL_Paste!$B11709&amp;"",AcctCode,0)),"UNKNOWN"))</f>
        <v/>
      </c>
    </row>
    <row r="11713">
      <c r="A11713" s="40">
        <f>IF(GL_Paste!$B11710="","",N(GL_Paste!$H11710)-N(GL_Paste!$G11710))</f>
        <v/>
      </c>
      <c r="B11713" s="43">
        <f>IF(GL_Paste!$B11710="","",DATE(YEAR(GL_Paste!$E11710),MONTH(GL_Paste!$E11710),1))</f>
        <v/>
      </c>
      <c r="C11713">
        <f>IF(GL_Paste!$B11710="","",IF(TRIM(GL_Paste!$M11710)&lt;&gt;"",TRIM(GL_Paste!$M11710),IFERROR(MID(GL_Paste!$I11710,FIND("[",GL_Paste!$I11710)+1,FIND("]",GL_Paste!$I11710)-FIND("[",GL_Paste!$I11710)-1),"")))</f>
        <v/>
      </c>
      <c r="D11713">
        <f>IF(GL_Paste!$B11710="","",IFERROR(INDEX(DeptName,MATCH($C11713,DeptTag,0)),"UNALLOCATED"))</f>
        <v/>
      </c>
      <c r="E11713">
        <f>IF(GL_Paste!$B11710="","",IFERROR(INDEX(AcctCat,MATCH(GL_Paste!$B11710&amp;"",AcctCode,0)),"UNKNOWN"))</f>
        <v/>
      </c>
      <c r="F11713">
        <f>IF(GL_Paste!$B11710="","",IFERROR(INDEX(AcctSub,MATCH(GL_Paste!$B11710&amp;"",AcctCode,0)),"UNKNOWN"))</f>
        <v/>
      </c>
    </row>
    <row r="11714">
      <c r="A11714" s="40">
        <f>IF(GL_Paste!$B11711="","",N(GL_Paste!$H11711)-N(GL_Paste!$G11711))</f>
        <v/>
      </c>
      <c r="B11714" s="43">
        <f>IF(GL_Paste!$B11711="","",DATE(YEAR(GL_Paste!$E11711),MONTH(GL_Paste!$E11711),1))</f>
        <v/>
      </c>
      <c r="C11714">
        <f>IF(GL_Paste!$B11711="","",IF(TRIM(GL_Paste!$M11711)&lt;&gt;"",TRIM(GL_Paste!$M11711),IFERROR(MID(GL_Paste!$I11711,FIND("[",GL_Paste!$I11711)+1,FIND("]",GL_Paste!$I11711)-FIND("[",GL_Paste!$I11711)-1),"")))</f>
        <v/>
      </c>
      <c r="D11714">
        <f>IF(GL_Paste!$B11711="","",IFERROR(INDEX(DeptName,MATCH($C11714,DeptTag,0)),"UNALLOCATED"))</f>
        <v/>
      </c>
      <c r="E11714">
        <f>IF(GL_Paste!$B11711="","",IFERROR(INDEX(AcctCat,MATCH(GL_Paste!$B11711&amp;"",AcctCode,0)),"UNKNOWN"))</f>
        <v/>
      </c>
      <c r="F11714">
        <f>IF(GL_Paste!$B11711="","",IFERROR(INDEX(AcctSub,MATCH(GL_Paste!$B11711&amp;"",AcctCode,0)),"UNKNOWN"))</f>
        <v/>
      </c>
    </row>
    <row r="11715">
      <c r="A11715" s="40">
        <f>IF(GL_Paste!$B11712="","",N(GL_Paste!$H11712)-N(GL_Paste!$G11712))</f>
        <v/>
      </c>
      <c r="B11715" s="43">
        <f>IF(GL_Paste!$B11712="","",DATE(YEAR(GL_Paste!$E11712),MONTH(GL_Paste!$E11712),1))</f>
        <v/>
      </c>
      <c r="C11715">
        <f>IF(GL_Paste!$B11712="","",IF(TRIM(GL_Paste!$M11712)&lt;&gt;"",TRIM(GL_Paste!$M11712),IFERROR(MID(GL_Paste!$I11712,FIND("[",GL_Paste!$I11712)+1,FIND("]",GL_Paste!$I11712)-FIND("[",GL_Paste!$I11712)-1),"")))</f>
        <v/>
      </c>
      <c r="D11715">
        <f>IF(GL_Paste!$B11712="","",IFERROR(INDEX(DeptName,MATCH($C11715,DeptTag,0)),"UNALLOCATED"))</f>
        <v/>
      </c>
      <c r="E11715">
        <f>IF(GL_Paste!$B11712="","",IFERROR(INDEX(AcctCat,MATCH(GL_Paste!$B11712&amp;"",AcctCode,0)),"UNKNOWN"))</f>
        <v/>
      </c>
      <c r="F11715">
        <f>IF(GL_Paste!$B11712="","",IFERROR(INDEX(AcctSub,MATCH(GL_Paste!$B11712&amp;"",AcctCode,0)),"UNKNOWN"))</f>
        <v/>
      </c>
    </row>
    <row r="11716">
      <c r="A11716" s="40">
        <f>IF(GL_Paste!$B11713="","",N(GL_Paste!$H11713)-N(GL_Paste!$G11713))</f>
        <v/>
      </c>
      <c r="B11716" s="43">
        <f>IF(GL_Paste!$B11713="","",DATE(YEAR(GL_Paste!$E11713),MONTH(GL_Paste!$E11713),1))</f>
        <v/>
      </c>
      <c r="C11716">
        <f>IF(GL_Paste!$B11713="","",IF(TRIM(GL_Paste!$M11713)&lt;&gt;"",TRIM(GL_Paste!$M11713),IFERROR(MID(GL_Paste!$I11713,FIND("[",GL_Paste!$I11713)+1,FIND("]",GL_Paste!$I11713)-FIND("[",GL_Paste!$I11713)-1),"")))</f>
        <v/>
      </c>
      <c r="D11716">
        <f>IF(GL_Paste!$B11713="","",IFERROR(INDEX(DeptName,MATCH($C11716,DeptTag,0)),"UNALLOCATED"))</f>
        <v/>
      </c>
      <c r="E11716">
        <f>IF(GL_Paste!$B11713="","",IFERROR(INDEX(AcctCat,MATCH(GL_Paste!$B11713&amp;"",AcctCode,0)),"UNKNOWN"))</f>
        <v/>
      </c>
      <c r="F11716">
        <f>IF(GL_Paste!$B11713="","",IFERROR(INDEX(AcctSub,MATCH(GL_Paste!$B11713&amp;"",AcctCode,0)),"UNKNOWN"))</f>
        <v/>
      </c>
    </row>
    <row r="11717">
      <c r="A11717" s="40">
        <f>IF(GL_Paste!$B11714="","",N(GL_Paste!$H11714)-N(GL_Paste!$G11714))</f>
        <v/>
      </c>
      <c r="B11717" s="43">
        <f>IF(GL_Paste!$B11714="","",DATE(YEAR(GL_Paste!$E11714),MONTH(GL_Paste!$E11714),1))</f>
        <v/>
      </c>
      <c r="C11717">
        <f>IF(GL_Paste!$B11714="","",IF(TRIM(GL_Paste!$M11714)&lt;&gt;"",TRIM(GL_Paste!$M11714),IFERROR(MID(GL_Paste!$I11714,FIND("[",GL_Paste!$I11714)+1,FIND("]",GL_Paste!$I11714)-FIND("[",GL_Paste!$I11714)-1),"")))</f>
        <v/>
      </c>
      <c r="D11717">
        <f>IF(GL_Paste!$B11714="","",IFERROR(INDEX(DeptName,MATCH($C11717,DeptTag,0)),"UNALLOCATED"))</f>
        <v/>
      </c>
      <c r="E11717">
        <f>IF(GL_Paste!$B11714="","",IFERROR(INDEX(AcctCat,MATCH(GL_Paste!$B11714&amp;"",AcctCode,0)),"UNKNOWN"))</f>
        <v/>
      </c>
      <c r="F11717">
        <f>IF(GL_Paste!$B11714="","",IFERROR(INDEX(AcctSub,MATCH(GL_Paste!$B11714&amp;"",AcctCode,0)),"UNKNOWN"))</f>
        <v/>
      </c>
    </row>
    <row r="11718">
      <c r="A11718" s="40">
        <f>IF(GL_Paste!$B11715="","",N(GL_Paste!$H11715)-N(GL_Paste!$G11715))</f>
        <v/>
      </c>
      <c r="B11718" s="43">
        <f>IF(GL_Paste!$B11715="","",DATE(YEAR(GL_Paste!$E11715),MONTH(GL_Paste!$E11715),1))</f>
        <v/>
      </c>
      <c r="C11718">
        <f>IF(GL_Paste!$B11715="","",IF(TRIM(GL_Paste!$M11715)&lt;&gt;"",TRIM(GL_Paste!$M11715),IFERROR(MID(GL_Paste!$I11715,FIND("[",GL_Paste!$I11715)+1,FIND("]",GL_Paste!$I11715)-FIND("[",GL_Paste!$I11715)-1),"")))</f>
        <v/>
      </c>
      <c r="D11718">
        <f>IF(GL_Paste!$B11715="","",IFERROR(INDEX(DeptName,MATCH($C11718,DeptTag,0)),"UNALLOCATED"))</f>
        <v/>
      </c>
      <c r="E11718">
        <f>IF(GL_Paste!$B11715="","",IFERROR(INDEX(AcctCat,MATCH(GL_Paste!$B11715&amp;"",AcctCode,0)),"UNKNOWN"))</f>
        <v/>
      </c>
      <c r="F11718">
        <f>IF(GL_Paste!$B11715="","",IFERROR(INDEX(AcctSub,MATCH(GL_Paste!$B11715&amp;"",AcctCode,0)),"UNKNOWN"))</f>
        <v/>
      </c>
    </row>
    <row r="11719">
      <c r="A11719" s="40">
        <f>IF(GL_Paste!$B11716="","",N(GL_Paste!$H11716)-N(GL_Paste!$G11716))</f>
        <v/>
      </c>
      <c r="B11719" s="43">
        <f>IF(GL_Paste!$B11716="","",DATE(YEAR(GL_Paste!$E11716),MONTH(GL_Paste!$E11716),1))</f>
        <v/>
      </c>
      <c r="C11719">
        <f>IF(GL_Paste!$B11716="","",IF(TRIM(GL_Paste!$M11716)&lt;&gt;"",TRIM(GL_Paste!$M11716),IFERROR(MID(GL_Paste!$I11716,FIND("[",GL_Paste!$I11716)+1,FIND("]",GL_Paste!$I11716)-FIND("[",GL_Paste!$I11716)-1),"")))</f>
        <v/>
      </c>
      <c r="D11719">
        <f>IF(GL_Paste!$B11716="","",IFERROR(INDEX(DeptName,MATCH($C11719,DeptTag,0)),"UNALLOCATED"))</f>
        <v/>
      </c>
      <c r="E11719">
        <f>IF(GL_Paste!$B11716="","",IFERROR(INDEX(AcctCat,MATCH(GL_Paste!$B11716&amp;"",AcctCode,0)),"UNKNOWN"))</f>
        <v/>
      </c>
      <c r="F11719">
        <f>IF(GL_Paste!$B11716="","",IFERROR(INDEX(AcctSub,MATCH(GL_Paste!$B11716&amp;"",AcctCode,0)),"UNKNOWN"))</f>
        <v/>
      </c>
    </row>
    <row r="11720">
      <c r="A11720" s="40">
        <f>IF(GL_Paste!$B11717="","",N(GL_Paste!$H11717)-N(GL_Paste!$G11717))</f>
        <v/>
      </c>
      <c r="B11720" s="43">
        <f>IF(GL_Paste!$B11717="","",DATE(YEAR(GL_Paste!$E11717),MONTH(GL_Paste!$E11717),1))</f>
        <v/>
      </c>
      <c r="C11720">
        <f>IF(GL_Paste!$B11717="","",IF(TRIM(GL_Paste!$M11717)&lt;&gt;"",TRIM(GL_Paste!$M11717),IFERROR(MID(GL_Paste!$I11717,FIND("[",GL_Paste!$I11717)+1,FIND("]",GL_Paste!$I11717)-FIND("[",GL_Paste!$I11717)-1),"")))</f>
        <v/>
      </c>
      <c r="D11720">
        <f>IF(GL_Paste!$B11717="","",IFERROR(INDEX(DeptName,MATCH($C11720,DeptTag,0)),"UNALLOCATED"))</f>
        <v/>
      </c>
      <c r="E11720">
        <f>IF(GL_Paste!$B11717="","",IFERROR(INDEX(AcctCat,MATCH(GL_Paste!$B11717&amp;"",AcctCode,0)),"UNKNOWN"))</f>
        <v/>
      </c>
      <c r="F11720">
        <f>IF(GL_Paste!$B11717="","",IFERROR(INDEX(AcctSub,MATCH(GL_Paste!$B11717&amp;"",AcctCode,0)),"UNKNOWN"))</f>
        <v/>
      </c>
    </row>
    <row r="11721">
      <c r="A11721" s="40">
        <f>IF(GL_Paste!$B11718="","",N(GL_Paste!$H11718)-N(GL_Paste!$G11718))</f>
        <v/>
      </c>
      <c r="B11721" s="43">
        <f>IF(GL_Paste!$B11718="","",DATE(YEAR(GL_Paste!$E11718),MONTH(GL_Paste!$E11718),1))</f>
        <v/>
      </c>
      <c r="C11721">
        <f>IF(GL_Paste!$B11718="","",IF(TRIM(GL_Paste!$M11718)&lt;&gt;"",TRIM(GL_Paste!$M11718),IFERROR(MID(GL_Paste!$I11718,FIND("[",GL_Paste!$I11718)+1,FIND("]",GL_Paste!$I11718)-FIND("[",GL_Paste!$I11718)-1),"")))</f>
        <v/>
      </c>
      <c r="D11721">
        <f>IF(GL_Paste!$B11718="","",IFERROR(INDEX(DeptName,MATCH($C11721,DeptTag,0)),"UNALLOCATED"))</f>
        <v/>
      </c>
      <c r="E11721">
        <f>IF(GL_Paste!$B11718="","",IFERROR(INDEX(AcctCat,MATCH(GL_Paste!$B11718&amp;"",AcctCode,0)),"UNKNOWN"))</f>
        <v/>
      </c>
      <c r="F11721">
        <f>IF(GL_Paste!$B11718="","",IFERROR(INDEX(AcctSub,MATCH(GL_Paste!$B11718&amp;"",AcctCode,0)),"UNKNOWN"))</f>
        <v/>
      </c>
    </row>
    <row r="11722">
      <c r="A11722" s="40">
        <f>IF(GL_Paste!$B11719="","",N(GL_Paste!$H11719)-N(GL_Paste!$G11719))</f>
        <v/>
      </c>
      <c r="B11722" s="43">
        <f>IF(GL_Paste!$B11719="","",DATE(YEAR(GL_Paste!$E11719),MONTH(GL_Paste!$E11719),1))</f>
        <v/>
      </c>
      <c r="C11722">
        <f>IF(GL_Paste!$B11719="","",IF(TRIM(GL_Paste!$M11719)&lt;&gt;"",TRIM(GL_Paste!$M11719),IFERROR(MID(GL_Paste!$I11719,FIND("[",GL_Paste!$I11719)+1,FIND("]",GL_Paste!$I11719)-FIND("[",GL_Paste!$I11719)-1),"")))</f>
        <v/>
      </c>
      <c r="D11722">
        <f>IF(GL_Paste!$B11719="","",IFERROR(INDEX(DeptName,MATCH($C11722,DeptTag,0)),"UNALLOCATED"))</f>
        <v/>
      </c>
      <c r="E11722">
        <f>IF(GL_Paste!$B11719="","",IFERROR(INDEX(AcctCat,MATCH(GL_Paste!$B11719&amp;"",AcctCode,0)),"UNKNOWN"))</f>
        <v/>
      </c>
      <c r="F11722">
        <f>IF(GL_Paste!$B11719="","",IFERROR(INDEX(AcctSub,MATCH(GL_Paste!$B11719&amp;"",AcctCode,0)),"UNKNOWN"))</f>
        <v/>
      </c>
    </row>
    <row r="11723">
      <c r="A11723" s="40">
        <f>IF(GL_Paste!$B11720="","",N(GL_Paste!$H11720)-N(GL_Paste!$G11720))</f>
        <v/>
      </c>
      <c r="B11723" s="43">
        <f>IF(GL_Paste!$B11720="","",DATE(YEAR(GL_Paste!$E11720),MONTH(GL_Paste!$E11720),1))</f>
        <v/>
      </c>
      <c r="C11723">
        <f>IF(GL_Paste!$B11720="","",IF(TRIM(GL_Paste!$M11720)&lt;&gt;"",TRIM(GL_Paste!$M11720),IFERROR(MID(GL_Paste!$I11720,FIND("[",GL_Paste!$I11720)+1,FIND("]",GL_Paste!$I11720)-FIND("[",GL_Paste!$I11720)-1),"")))</f>
        <v/>
      </c>
      <c r="D11723">
        <f>IF(GL_Paste!$B11720="","",IFERROR(INDEX(DeptName,MATCH($C11723,DeptTag,0)),"UNALLOCATED"))</f>
        <v/>
      </c>
      <c r="E11723">
        <f>IF(GL_Paste!$B11720="","",IFERROR(INDEX(AcctCat,MATCH(GL_Paste!$B11720&amp;"",AcctCode,0)),"UNKNOWN"))</f>
        <v/>
      </c>
      <c r="F11723">
        <f>IF(GL_Paste!$B11720="","",IFERROR(INDEX(AcctSub,MATCH(GL_Paste!$B11720&amp;"",AcctCode,0)),"UNKNOWN"))</f>
        <v/>
      </c>
    </row>
    <row r="11724">
      <c r="A11724" s="40">
        <f>IF(GL_Paste!$B11721="","",N(GL_Paste!$H11721)-N(GL_Paste!$G11721))</f>
        <v/>
      </c>
      <c r="B11724" s="43">
        <f>IF(GL_Paste!$B11721="","",DATE(YEAR(GL_Paste!$E11721),MONTH(GL_Paste!$E11721),1))</f>
        <v/>
      </c>
      <c r="C11724">
        <f>IF(GL_Paste!$B11721="","",IF(TRIM(GL_Paste!$M11721)&lt;&gt;"",TRIM(GL_Paste!$M11721),IFERROR(MID(GL_Paste!$I11721,FIND("[",GL_Paste!$I11721)+1,FIND("]",GL_Paste!$I11721)-FIND("[",GL_Paste!$I11721)-1),"")))</f>
        <v/>
      </c>
      <c r="D11724">
        <f>IF(GL_Paste!$B11721="","",IFERROR(INDEX(DeptName,MATCH($C11724,DeptTag,0)),"UNALLOCATED"))</f>
        <v/>
      </c>
      <c r="E11724">
        <f>IF(GL_Paste!$B11721="","",IFERROR(INDEX(AcctCat,MATCH(GL_Paste!$B11721&amp;"",AcctCode,0)),"UNKNOWN"))</f>
        <v/>
      </c>
      <c r="F11724">
        <f>IF(GL_Paste!$B11721="","",IFERROR(INDEX(AcctSub,MATCH(GL_Paste!$B11721&amp;"",AcctCode,0)),"UNKNOWN"))</f>
        <v/>
      </c>
    </row>
    <row r="11725">
      <c r="A11725" s="40">
        <f>IF(GL_Paste!$B11722="","",N(GL_Paste!$H11722)-N(GL_Paste!$G11722))</f>
        <v/>
      </c>
      <c r="B11725" s="43">
        <f>IF(GL_Paste!$B11722="","",DATE(YEAR(GL_Paste!$E11722),MONTH(GL_Paste!$E11722),1))</f>
        <v/>
      </c>
      <c r="C11725">
        <f>IF(GL_Paste!$B11722="","",IF(TRIM(GL_Paste!$M11722)&lt;&gt;"",TRIM(GL_Paste!$M11722),IFERROR(MID(GL_Paste!$I11722,FIND("[",GL_Paste!$I11722)+1,FIND("]",GL_Paste!$I11722)-FIND("[",GL_Paste!$I11722)-1),"")))</f>
        <v/>
      </c>
      <c r="D11725">
        <f>IF(GL_Paste!$B11722="","",IFERROR(INDEX(DeptName,MATCH($C11725,DeptTag,0)),"UNALLOCATED"))</f>
        <v/>
      </c>
      <c r="E11725">
        <f>IF(GL_Paste!$B11722="","",IFERROR(INDEX(AcctCat,MATCH(GL_Paste!$B11722&amp;"",AcctCode,0)),"UNKNOWN"))</f>
        <v/>
      </c>
      <c r="F11725">
        <f>IF(GL_Paste!$B11722="","",IFERROR(INDEX(AcctSub,MATCH(GL_Paste!$B11722&amp;"",AcctCode,0)),"UNKNOWN"))</f>
        <v/>
      </c>
    </row>
    <row r="11726">
      <c r="A11726" s="40">
        <f>IF(GL_Paste!$B11723="","",N(GL_Paste!$H11723)-N(GL_Paste!$G11723))</f>
        <v/>
      </c>
      <c r="B11726" s="43">
        <f>IF(GL_Paste!$B11723="","",DATE(YEAR(GL_Paste!$E11723),MONTH(GL_Paste!$E11723),1))</f>
        <v/>
      </c>
      <c r="C11726">
        <f>IF(GL_Paste!$B11723="","",IF(TRIM(GL_Paste!$M11723)&lt;&gt;"",TRIM(GL_Paste!$M11723),IFERROR(MID(GL_Paste!$I11723,FIND("[",GL_Paste!$I11723)+1,FIND("]",GL_Paste!$I11723)-FIND("[",GL_Paste!$I11723)-1),"")))</f>
        <v/>
      </c>
      <c r="D11726">
        <f>IF(GL_Paste!$B11723="","",IFERROR(INDEX(DeptName,MATCH($C11726,DeptTag,0)),"UNALLOCATED"))</f>
        <v/>
      </c>
      <c r="E11726">
        <f>IF(GL_Paste!$B11723="","",IFERROR(INDEX(AcctCat,MATCH(GL_Paste!$B11723&amp;"",AcctCode,0)),"UNKNOWN"))</f>
        <v/>
      </c>
      <c r="F11726">
        <f>IF(GL_Paste!$B11723="","",IFERROR(INDEX(AcctSub,MATCH(GL_Paste!$B11723&amp;"",AcctCode,0)),"UNKNOWN"))</f>
        <v/>
      </c>
    </row>
    <row r="11727">
      <c r="A11727" s="40">
        <f>IF(GL_Paste!$B11724="","",N(GL_Paste!$H11724)-N(GL_Paste!$G11724))</f>
        <v/>
      </c>
      <c r="B11727" s="43">
        <f>IF(GL_Paste!$B11724="","",DATE(YEAR(GL_Paste!$E11724),MONTH(GL_Paste!$E11724),1))</f>
        <v/>
      </c>
      <c r="C11727">
        <f>IF(GL_Paste!$B11724="","",IF(TRIM(GL_Paste!$M11724)&lt;&gt;"",TRIM(GL_Paste!$M11724),IFERROR(MID(GL_Paste!$I11724,FIND("[",GL_Paste!$I11724)+1,FIND("]",GL_Paste!$I11724)-FIND("[",GL_Paste!$I11724)-1),"")))</f>
        <v/>
      </c>
      <c r="D11727">
        <f>IF(GL_Paste!$B11724="","",IFERROR(INDEX(DeptName,MATCH($C11727,DeptTag,0)),"UNALLOCATED"))</f>
        <v/>
      </c>
      <c r="E11727">
        <f>IF(GL_Paste!$B11724="","",IFERROR(INDEX(AcctCat,MATCH(GL_Paste!$B11724&amp;"",AcctCode,0)),"UNKNOWN"))</f>
        <v/>
      </c>
      <c r="F11727">
        <f>IF(GL_Paste!$B11724="","",IFERROR(INDEX(AcctSub,MATCH(GL_Paste!$B11724&amp;"",AcctCode,0)),"UNKNOWN"))</f>
        <v/>
      </c>
    </row>
    <row r="11728">
      <c r="A11728" s="40">
        <f>IF(GL_Paste!$B11725="","",N(GL_Paste!$H11725)-N(GL_Paste!$G11725))</f>
        <v/>
      </c>
      <c r="B11728" s="43">
        <f>IF(GL_Paste!$B11725="","",DATE(YEAR(GL_Paste!$E11725),MONTH(GL_Paste!$E11725),1))</f>
        <v/>
      </c>
      <c r="C11728">
        <f>IF(GL_Paste!$B11725="","",IF(TRIM(GL_Paste!$M11725)&lt;&gt;"",TRIM(GL_Paste!$M11725),IFERROR(MID(GL_Paste!$I11725,FIND("[",GL_Paste!$I11725)+1,FIND("]",GL_Paste!$I11725)-FIND("[",GL_Paste!$I11725)-1),"")))</f>
        <v/>
      </c>
      <c r="D11728">
        <f>IF(GL_Paste!$B11725="","",IFERROR(INDEX(DeptName,MATCH($C11728,DeptTag,0)),"UNALLOCATED"))</f>
        <v/>
      </c>
      <c r="E11728">
        <f>IF(GL_Paste!$B11725="","",IFERROR(INDEX(AcctCat,MATCH(GL_Paste!$B11725&amp;"",AcctCode,0)),"UNKNOWN"))</f>
        <v/>
      </c>
      <c r="F11728">
        <f>IF(GL_Paste!$B11725="","",IFERROR(INDEX(AcctSub,MATCH(GL_Paste!$B11725&amp;"",AcctCode,0)),"UNKNOWN"))</f>
        <v/>
      </c>
    </row>
    <row r="11729">
      <c r="A11729" s="40">
        <f>IF(GL_Paste!$B11726="","",N(GL_Paste!$H11726)-N(GL_Paste!$G11726))</f>
        <v/>
      </c>
      <c r="B11729" s="43">
        <f>IF(GL_Paste!$B11726="","",DATE(YEAR(GL_Paste!$E11726),MONTH(GL_Paste!$E11726),1))</f>
        <v/>
      </c>
      <c r="C11729">
        <f>IF(GL_Paste!$B11726="","",IF(TRIM(GL_Paste!$M11726)&lt;&gt;"",TRIM(GL_Paste!$M11726),IFERROR(MID(GL_Paste!$I11726,FIND("[",GL_Paste!$I11726)+1,FIND("]",GL_Paste!$I11726)-FIND("[",GL_Paste!$I11726)-1),"")))</f>
        <v/>
      </c>
      <c r="D11729">
        <f>IF(GL_Paste!$B11726="","",IFERROR(INDEX(DeptName,MATCH($C11729,DeptTag,0)),"UNALLOCATED"))</f>
        <v/>
      </c>
      <c r="E11729">
        <f>IF(GL_Paste!$B11726="","",IFERROR(INDEX(AcctCat,MATCH(GL_Paste!$B11726&amp;"",AcctCode,0)),"UNKNOWN"))</f>
        <v/>
      </c>
      <c r="F11729">
        <f>IF(GL_Paste!$B11726="","",IFERROR(INDEX(AcctSub,MATCH(GL_Paste!$B11726&amp;"",AcctCode,0)),"UNKNOWN"))</f>
        <v/>
      </c>
    </row>
    <row r="11730">
      <c r="A11730" s="40">
        <f>IF(GL_Paste!$B11727="","",N(GL_Paste!$H11727)-N(GL_Paste!$G11727))</f>
        <v/>
      </c>
      <c r="B11730" s="43">
        <f>IF(GL_Paste!$B11727="","",DATE(YEAR(GL_Paste!$E11727),MONTH(GL_Paste!$E11727),1))</f>
        <v/>
      </c>
      <c r="C11730">
        <f>IF(GL_Paste!$B11727="","",IF(TRIM(GL_Paste!$M11727)&lt;&gt;"",TRIM(GL_Paste!$M11727),IFERROR(MID(GL_Paste!$I11727,FIND("[",GL_Paste!$I11727)+1,FIND("]",GL_Paste!$I11727)-FIND("[",GL_Paste!$I11727)-1),"")))</f>
        <v/>
      </c>
      <c r="D11730">
        <f>IF(GL_Paste!$B11727="","",IFERROR(INDEX(DeptName,MATCH($C11730,DeptTag,0)),"UNALLOCATED"))</f>
        <v/>
      </c>
      <c r="E11730">
        <f>IF(GL_Paste!$B11727="","",IFERROR(INDEX(AcctCat,MATCH(GL_Paste!$B11727&amp;"",AcctCode,0)),"UNKNOWN"))</f>
        <v/>
      </c>
      <c r="F11730">
        <f>IF(GL_Paste!$B11727="","",IFERROR(INDEX(AcctSub,MATCH(GL_Paste!$B11727&amp;"",AcctCode,0)),"UNKNOWN"))</f>
        <v/>
      </c>
    </row>
    <row r="11731">
      <c r="A11731" s="40">
        <f>IF(GL_Paste!$B11728="","",N(GL_Paste!$H11728)-N(GL_Paste!$G11728))</f>
        <v/>
      </c>
      <c r="B11731" s="43">
        <f>IF(GL_Paste!$B11728="","",DATE(YEAR(GL_Paste!$E11728),MONTH(GL_Paste!$E11728),1))</f>
        <v/>
      </c>
      <c r="C11731">
        <f>IF(GL_Paste!$B11728="","",IF(TRIM(GL_Paste!$M11728)&lt;&gt;"",TRIM(GL_Paste!$M11728),IFERROR(MID(GL_Paste!$I11728,FIND("[",GL_Paste!$I11728)+1,FIND("]",GL_Paste!$I11728)-FIND("[",GL_Paste!$I11728)-1),"")))</f>
        <v/>
      </c>
      <c r="D11731">
        <f>IF(GL_Paste!$B11728="","",IFERROR(INDEX(DeptName,MATCH($C11731,DeptTag,0)),"UNALLOCATED"))</f>
        <v/>
      </c>
      <c r="E11731">
        <f>IF(GL_Paste!$B11728="","",IFERROR(INDEX(AcctCat,MATCH(GL_Paste!$B11728&amp;"",AcctCode,0)),"UNKNOWN"))</f>
        <v/>
      </c>
      <c r="F11731">
        <f>IF(GL_Paste!$B11728="","",IFERROR(INDEX(AcctSub,MATCH(GL_Paste!$B11728&amp;"",AcctCode,0)),"UNKNOWN"))</f>
        <v/>
      </c>
    </row>
    <row r="11732">
      <c r="A11732" s="40">
        <f>IF(GL_Paste!$B11729="","",N(GL_Paste!$H11729)-N(GL_Paste!$G11729))</f>
        <v/>
      </c>
      <c r="B11732" s="43">
        <f>IF(GL_Paste!$B11729="","",DATE(YEAR(GL_Paste!$E11729),MONTH(GL_Paste!$E11729),1))</f>
        <v/>
      </c>
      <c r="C11732">
        <f>IF(GL_Paste!$B11729="","",IF(TRIM(GL_Paste!$M11729)&lt;&gt;"",TRIM(GL_Paste!$M11729),IFERROR(MID(GL_Paste!$I11729,FIND("[",GL_Paste!$I11729)+1,FIND("]",GL_Paste!$I11729)-FIND("[",GL_Paste!$I11729)-1),"")))</f>
        <v/>
      </c>
      <c r="D11732">
        <f>IF(GL_Paste!$B11729="","",IFERROR(INDEX(DeptName,MATCH($C11732,DeptTag,0)),"UNALLOCATED"))</f>
        <v/>
      </c>
      <c r="E11732">
        <f>IF(GL_Paste!$B11729="","",IFERROR(INDEX(AcctCat,MATCH(GL_Paste!$B11729&amp;"",AcctCode,0)),"UNKNOWN"))</f>
        <v/>
      </c>
      <c r="F11732">
        <f>IF(GL_Paste!$B11729="","",IFERROR(INDEX(AcctSub,MATCH(GL_Paste!$B11729&amp;"",AcctCode,0)),"UNKNOWN"))</f>
        <v/>
      </c>
    </row>
    <row r="11733">
      <c r="A11733" s="40">
        <f>IF(GL_Paste!$B11730="","",N(GL_Paste!$H11730)-N(GL_Paste!$G11730))</f>
        <v/>
      </c>
      <c r="B11733" s="43">
        <f>IF(GL_Paste!$B11730="","",DATE(YEAR(GL_Paste!$E11730),MONTH(GL_Paste!$E11730),1))</f>
        <v/>
      </c>
      <c r="C11733">
        <f>IF(GL_Paste!$B11730="","",IF(TRIM(GL_Paste!$M11730)&lt;&gt;"",TRIM(GL_Paste!$M11730),IFERROR(MID(GL_Paste!$I11730,FIND("[",GL_Paste!$I11730)+1,FIND("]",GL_Paste!$I11730)-FIND("[",GL_Paste!$I11730)-1),"")))</f>
        <v/>
      </c>
      <c r="D11733">
        <f>IF(GL_Paste!$B11730="","",IFERROR(INDEX(DeptName,MATCH($C11733,DeptTag,0)),"UNALLOCATED"))</f>
        <v/>
      </c>
      <c r="E11733">
        <f>IF(GL_Paste!$B11730="","",IFERROR(INDEX(AcctCat,MATCH(GL_Paste!$B11730&amp;"",AcctCode,0)),"UNKNOWN"))</f>
        <v/>
      </c>
      <c r="F11733">
        <f>IF(GL_Paste!$B11730="","",IFERROR(INDEX(AcctSub,MATCH(GL_Paste!$B11730&amp;"",AcctCode,0)),"UNKNOWN"))</f>
        <v/>
      </c>
    </row>
    <row r="11734">
      <c r="A11734" s="40">
        <f>IF(GL_Paste!$B11731="","",N(GL_Paste!$H11731)-N(GL_Paste!$G11731))</f>
        <v/>
      </c>
      <c r="B11734" s="43">
        <f>IF(GL_Paste!$B11731="","",DATE(YEAR(GL_Paste!$E11731),MONTH(GL_Paste!$E11731),1))</f>
        <v/>
      </c>
      <c r="C11734">
        <f>IF(GL_Paste!$B11731="","",IF(TRIM(GL_Paste!$M11731)&lt;&gt;"",TRIM(GL_Paste!$M11731),IFERROR(MID(GL_Paste!$I11731,FIND("[",GL_Paste!$I11731)+1,FIND("]",GL_Paste!$I11731)-FIND("[",GL_Paste!$I11731)-1),"")))</f>
        <v/>
      </c>
      <c r="D11734">
        <f>IF(GL_Paste!$B11731="","",IFERROR(INDEX(DeptName,MATCH($C11734,DeptTag,0)),"UNALLOCATED"))</f>
        <v/>
      </c>
      <c r="E11734">
        <f>IF(GL_Paste!$B11731="","",IFERROR(INDEX(AcctCat,MATCH(GL_Paste!$B11731&amp;"",AcctCode,0)),"UNKNOWN"))</f>
        <v/>
      </c>
      <c r="F11734">
        <f>IF(GL_Paste!$B11731="","",IFERROR(INDEX(AcctSub,MATCH(GL_Paste!$B11731&amp;"",AcctCode,0)),"UNKNOWN"))</f>
        <v/>
      </c>
    </row>
    <row r="11735">
      <c r="A11735" s="40">
        <f>IF(GL_Paste!$B11732="","",N(GL_Paste!$H11732)-N(GL_Paste!$G11732))</f>
        <v/>
      </c>
      <c r="B11735" s="43">
        <f>IF(GL_Paste!$B11732="","",DATE(YEAR(GL_Paste!$E11732),MONTH(GL_Paste!$E11732),1))</f>
        <v/>
      </c>
      <c r="C11735">
        <f>IF(GL_Paste!$B11732="","",IF(TRIM(GL_Paste!$M11732)&lt;&gt;"",TRIM(GL_Paste!$M11732),IFERROR(MID(GL_Paste!$I11732,FIND("[",GL_Paste!$I11732)+1,FIND("]",GL_Paste!$I11732)-FIND("[",GL_Paste!$I11732)-1),"")))</f>
        <v/>
      </c>
      <c r="D11735">
        <f>IF(GL_Paste!$B11732="","",IFERROR(INDEX(DeptName,MATCH($C11735,DeptTag,0)),"UNALLOCATED"))</f>
        <v/>
      </c>
      <c r="E11735">
        <f>IF(GL_Paste!$B11732="","",IFERROR(INDEX(AcctCat,MATCH(GL_Paste!$B11732&amp;"",AcctCode,0)),"UNKNOWN"))</f>
        <v/>
      </c>
      <c r="F11735">
        <f>IF(GL_Paste!$B11732="","",IFERROR(INDEX(AcctSub,MATCH(GL_Paste!$B11732&amp;"",AcctCode,0)),"UNKNOWN"))</f>
        <v/>
      </c>
    </row>
    <row r="11736">
      <c r="A11736" s="40">
        <f>IF(GL_Paste!$B11733="","",N(GL_Paste!$H11733)-N(GL_Paste!$G11733))</f>
        <v/>
      </c>
      <c r="B11736" s="43">
        <f>IF(GL_Paste!$B11733="","",DATE(YEAR(GL_Paste!$E11733),MONTH(GL_Paste!$E11733),1))</f>
        <v/>
      </c>
      <c r="C11736">
        <f>IF(GL_Paste!$B11733="","",IF(TRIM(GL_Paste!$M11733)&lt;&gt;"",TRIM(GL_Paste!$M11733),IFERROR(MID(GL_Paste!$I11733,FIND("[",GL_Paste!$I11733)+1,FIND("]",GL_Paste!$I11733)-FIND("[",GL_Paste!$I11733)-1),"")))</f>
        <v/>
      </c>
      <c r="D11736">
        <f>IF(GL_Paste!$B11733="","",IFERROR(INDEX(DeptName,MATCH($C11736,DeptTag,0)),"UNALLOCATED"))</f>
        <v/>
      </c>
      <c r="E11736">
        <f>IF(GL_Paste!$B11733="","",IFERROR(INDEX(AcctCat,MATCH(GL_Paste!$B11733&amp;"",AcctCode,0)),"UNKNOWN"))</f>
        <v/>
      </c>
      <c r="F11736">
        <f>IF(GL_Paste!$B11733="","",IFERROR(INDEX(AcctSub,MATCH(GL_Paste!$B11733&amp;"",AcctCode,0)),"UNKNOWN"))</f>
        <v/>
      </c>
    </row>
    <row r="11737">
      <c r="A11737" s="40">
        <f>IF(GL_Paste!$B11734="","",N(GL_Paste!$H11734)-N(GL_Paste!$G11734))</f>
        <v/>
      </c>
      <c r="B11737" s="43">
        <f>IF(GL_Paste!$B11734="","",DATE(YEAR(GL_Paste!$E11734),MONTH(GL_Paste!$E11734),1))</f>
        <v/>
      </c>
      <c r="C11737">
        <f>IF(GL_Paste!$B11734="","",IF(TRIM(GL_Paste!$M11734)&lt;&gt;"",TRIM(GL_Paste!$M11734),IFERROR(MID(GL_Paste!$I11734,FIND("[",GL_Paste!$I11734)+1,FIND("]",GL_Paste!$I11734)-FIND("[",GL_Paste!$I11734)-1),"")))</f>
        <v/>
      </c>
      <c r="D11737">
        <f>IF(GL_Paste!$B11734="","",IFERROR(INDEX(DeptName,MATCH($C11737,DeptTag,0)),"UNALLOCATED"))</f>
        <v/>
      </c>
      <c r="E11737">
        <f>IF(GL_Paste!$B11734="","",IFERROR(INDEX(AcctCat,MATCH(GL_Paste!$B11734&amp;"",AcctCode,0)),"UNKNOWN"))</f>
        <v/>
      </c>
      <c r="F11737">
        <f>IF(GL_Paste!$B11734="","",IFERROR(INDEX(AcctSub,MATCH(GL_Paste!$B11734&amp;"",AcctCode,0)),"UNKNOWN"))</f>
        <v/>
      </c>
    </row>
    <row r="11738">
      <c r="A11738" s="40">
        <f>IF(GL_Paste!$B11735="","",N(GL_Paste!$H11735)-N(GL_Paste!$G11735))</f>
        <v/>
      </c>
      <c r="B11738" s="43">
        <f>IF(GL_Paste!$B11735="","",DATE(YEAR(GL_Paste!$E11735),MONTH(GL_Paste!$E11735),1))</f>
        <v/>
      </c>
      <c r="C11738">
        <f>IF(GL_Paste!$B11735="","",IF(TRIM(GL_Paste!$M11735)&lt;&gt;"",TRIM(GL_Paste!$M11735),IFERROR(MID(GL_Paste!$I11735,FIND("[",GL_Paste!$I11735)+1,FIND("]",GL_Paste!$I11735)-FIND("[",GL_Paste!$I11735)-1),"")))</f>
        <v/>
      </c>
      <c r="D11738">
        <f>IF(GL_Paste!$B11735="","",IFERROR(INDEX(DeptName,MATCH($C11738,DeptTag,0)),"UNALLOCATED"))</f>
        <v/>
      </c>
      <c r="E11738">
        <f>IF(GL_Paste!$B11735="","",IFERROR(INDEX(AcctCat,MATCH(GL_Paste!$B11735&amp;"",AcctCode,0)),"UNKNOWN"))</f>
        <v/>
      </c>
      <c r="F11738">
        <f>IF(GL_Paste!$B11735="","",IFERROR(INDEX(AcctSub,MATCH(GL_Paste!$B11735&amp;"",AcctCode,0)),"UNKNOWN"))</f>
        <v/>
      </c>
    </row>
    <row r="11739">
      <c r="A11739" s="40">
        <f>IF(GL_Paste!$B11736="","",N(GL_Paste!$H11736)-N(GL_Paste!$G11736))</f>
        <v/>
      </c>
      <c r="B11739" s="43">
        <f>IF(GL_Paste!$B11736="","",DATE(YEAR(GL_Paste!$E11736),MONTH(GL_Paste!$E11736),1))</f>
        <v/>
      </c>
      <c r="C11739">
        <f>IF(GL_Paste!$B11736="","",IF(TRIM(GL_Paste!$M11736)&lt;&gt;"",TRIM(GL_Paste!$M11736),IFERROR(MID(GL_Paste!$I11736,FIND("[",GL_Paste!$I11736)+1,FIND("]",GL_Paste!$I11736)-FIND("[",GL_Paste!$I11736)-1),"")))</f>
        <v/>
      </c>
      <c r="D11739">
        <f>IF(GL_Paste!$B11736="","",IFERROR(INDEX(DeptName,MATCH($C11739,DeptTag,0)),"UNALLOCATED"))</f>
        <v/>
      </c>
      <c r="E11739">
        <f>IF(GL_Paste!$B11736="","",IFERROR(INDEX(AcctCat,MATCH(GL_Paste!$B11736&amp;"",AcctCode,0)),"UNKNOWN"))</f>
        <v/>
      </c>
      <c r="F11739">
        <f>IF(GL_Paste!$B11736="","",IFERROR(INDEX(AcctSub,MATCH(GL_Paste!$B11736&amp;"",AcctCode,0)),"UNKNOWN"))</f>
        <v/>
      </c>
    </row>
    <row r="11740">
      <c r="A11740" s="40">
        <f>IF(GL_Paste!$B11737="","",N(GL_Paste!$H11737)-N(GL_Paste!$G11737))</f>
        <v/>
      </c>
      <c r="B11740" s="43">
        <f>IF(GL_Paste!$B11737="","",DATE(YEAR(GL_Paste!$E11737),MONTH(GL_Paste!$E11737),1))</f>
        <v/>
      </c>
      <c r="C11740">
        <f>IF(GL_Paste!$B11737="","",IF(TRIM(GL_Paste!$M11737)&lt;&gt;"",TRIM(GL_Paste!$M11737),IFERROR(MID(GL_Paste!$I11737,FIND("[",GL_Paste!$I11737)+1,FIND("]",GL_Paste!$I11737)-FIND("[",GL_Paste!$I11737)-1),"")))</f>
        <v/>
      </c>
      <c r="D11740">
        <f>IF(GL_Paste!$B11737="","",IFERROR(INDEX(DeptName,MATCH($C11740,DeptTag,0)),"UNALLOCATED"))</f>
        <v/>
      </c>
      <c r="E11740">
        <f>IF(GL_Paste!$B11737="","",IFERROR(INDEX(AcctCat,MATCH(GL_Paste!$B11737&amp;"",AcctCode,0)),"UNKNOWN"))</f>
        <v/>
      </c>
      <c r="F11740">
        <f>IF(GL_Paste!$B11737="","",IFERROR(INDEX(AcctSub,MATCH(GL_Paste!$B11737&amp;"",AcctCode,0)),"UNKNOWN"))</f>
        <v/>
      </c>
    </row>
    <row r="11741">
      <c r="A11741" s="40">
        <f>IF(GL_Paste!$B11738="","",N(GL_Paste!$H11738)-N(GL_Paste!$G11738))</f>
        <v/>
      </c>
      <c r="B11741" s="43">
        <f>IF(GL_Paste!$B11738="","",DATE(YEAR(GL_Paste!$E11738),MONTH(GL_Paste!$E11738),1))</f>
        <v/>
      </c>
      <c r="C11741">
        <f>IF(GL_Paste!$B11738="","",IF(TRIM(GL_Paste!$M11738)&lt;&gt;"",TRIM(GL_Paste!$M11738),IFERROR(MID(GL_Paste!$I11738,FIND("[",GL_Paste!$I11738)+1,FIND("]",GL_Paste!$I11738)-FIND("[",GL_Paste!$I11738)-1),"")))</f>
        <v/>
      </c>
      <c r="D11741">
        <f>IF(GL_Paste!$B11738="","",IFERROR(INDEX(DeptName,MATCH($C11741,DeptTag,0)),"UNALLOCATED"))</f>
        <v/>
      </c>
      <c r="E11741">
        <f>IF(GL_Paste!$B11738="","",IFERROR(INDEX(AcctCat,MATCH(GL_Paste!$B11738&amp;"",AcctCode,0)),"UNKNOWN"))</f>
        <v/>
      </c>
      <c r="F11741">
        <f>IF(GL_Paste!$B11738="","",IFERROR(INDEX(AcctSub,MATCH(GL_Paste!$B11738&amp;"",AcctCode,0)),"UNKNOWN"))</f>
        <v/>
      </c>
    </row>
    <row r="11742">
      <c r="A11742" s="40">
        <f>IF(GL_Paste!$B11739="","",N(GL_Paste!$H11739)-N(GL_Paste!$G11739))</f>
        <v/>
      </c>
      <c r="B11742" s="43">
        <f>IF(GL_Paste!$B11739="","",DATE(YEAR(GL_Paste!$E11739),MONTH(GL_Paste!$E11739),1))</f>
        <v/>
      </c>
      <c r="C11742">
        <f>IF(GL_Paste!$B11739="","",IF(TRIM(GL_Paste!$M11739)&lt;&gt;"",TRIM(GL_Paste!$M11739),IFERROR(MID(GL_Paste!$I11739,FIND("[",GL_Paste!$I11739)+1,FIND("]",GL_Paste!$I11739)-FIND("[",GL_Paste!$I11739)-1),"")))</f>
        <v/>
      </c>
      <c r="D11742">
        <f>IF(GL_Paste!$B11739="","",IFERROR(INDEX(DeptName,MATCH($C11742,DeptTag,0)),"UNALLOCATED"))</f>
        <v/>
      </c>
      <c r="E11742">
        <f>IF(GL_Paste!$B11739="","",IFERROR(INDEX(AcctCat,MATCH(GL_Paste!$B11739&amp;"",AcctCode,0)),"UNKNOWN"))</f>
        <v/>
      </c>
      <c r="F11742">
        <f>IF(GL_Paste!$B11739="","",IFERROR(INDEX(AcctSub,MATCH(GL_Paste!$B11739&amp;"",AcctCode,0)),"UNKNOWN"))</f>
        <v/>
      </c>
    </row>
    <row r="11743">
      <c r="A11743" s="40">
        <f>IF(GL_Paste!$B11740="","",N(GL_Paste!$H11740)-N(GL_Paste!$G11740))</f>
        <v/>
      </c>
      <c r="B11743" s="43">
        <f>IF(GL_Paste!$B11740="","",DATE(YEAR(GL_Paste!$E11740),MONTH(GL_Paste!$E11740),1))</f>
        <v/>
      </c>
      <c r="C11743">
        <f>IF(GL_Paste!$B11740="","",IF(TRIM(GL_Paste!$M11740)&lt;&gt;"",TRIM(GL_Paste!$M11740),IFERROR(MID(GL_Paste!$I11740,FIND("[",GL_Paste!$I11740)+1,FIND("]",GL_Paste!$I11740)-FIND("[",GL_Paste!$I11740)-1),"")))</f>
        <v/>
      </c>
      <c r="D11743">
        <f>IF(GL_Paste!$B11740="","",IFERROR(INDEX(DeptName,MATCH($C11743,DeptTag,0)),"UNALLOCATED"))</f>
        <v/>
      </c>
      <c r="E11743">
        <f>IF(GL_Paste!$B11740="","",IFERROR(INDEX(AcctCat,MATCH(GL_Paste!$B11740&amp;"",AcctCode,0)),"UNKNOWN"))</f>
        <v/>
      </c>
      <c r="F11743">
        <f>IF(GL_Paste!$B11740="","",IFERROR(INDEX(AcctSub,MATCH(GL_Paste!$B11740&amp;"",AcctCode,0)),"UNKNOWN"))</f>
        <v/>
      </c>
    </row>
    <row r="11744">
      <c r="A11744" s="40">
        <f>IF(GL_Paste!$B11741="","",N(GL_Paste!$H11741)-N(GL_Paste!$G11741))</f>
        <v/>
      </c>
      <c r="B11744" s="43">
        <f>IF(GL_Paste!$B11741="","",DATE(YEAR(GL_Paste!$E11741),MONTH(GL_Paste!$E11741),1))</f>
        <v/>
      </c>
      <c r="C11744">
        <f>IF(GL_Paste!$B11741="","",IF(TRIM(GL_Paste!$M11741)&lt;&gt;"",TRIM(GL_Paste!$M11741),IFERROR(MID(GL_Paste!$I11741,FIND("[",GL_Paste!$I11741)+1,FIND("]",GL_Paste!$I11741)-FIND("[",GL_Paste!$I11741)-1),"")))</f>
        <v/>
      </c>
      <c r="D11744">
        <f>IF(GL_Paste!$B11741="","",IFERROR(INDEX(DeptName,MATCH($C11744,DeptTag,0)),"UNALLOCATED"))</f>
        <v/>
      </c>
      <c r="E11744">
        <f>IF(GL_Paste!$B11741="","",IFERROR(INDEX(AcctCat,MATCH(GL_Paste!$B11741&amp;"",AcctCode,0)),"UNKNOWN"))</f>
        <v/>
      </c>
      <c r="F11744">
        <f>IF(GL_Paste!$B11741="","",IFERROR(INDEX(AcctSub,MATCH(GL_Paste!$B11741&amp;"",AcctCode,0)),"UNKNOWN"))</f>
        <v/>
      </c>
    </row>
    <row r="11745">
      <c r="A11745" s="40">
        <f>IF(GL_Paste!$B11742="","",N(GL_Paste!$H11742)-N(GL_Paste!$G11742))</f>
        <v/>
      </c>
      <c r="B11745" s="43">
        <f>IF(GL_Paste!$B11742="","",DATE(YEAR(GL_Paste!$E11742),MONTH(GL_Paste!$E11742),1))</f>
        <v/>
      </c>
      <c r="C11745">
        <f>IF(GL_Paste!$B11742="","",IF(TRIM(GL_Paste!$M11742)&lt;&gt;"",TRIM(GL_Paste!$M11742),IFERROR(MID(GL_Paste!$I11742,FIND("[",GL_Paste!$I11742)+1,FIND("]",GL_Paste!$I11742)-FIND("[",GL_Paste!$I11742)-1),"")))</f>
        <v/>
      </c>
      <c r="D11745">
        <f>IF(GL_Paste!$B11742="","",IFERROR(INDEX(DeptName,MATCH($C11745,DeptTag,0)),"UNALLOCATED"))</f>
        <v/>
      </c>
      <c r="E11745">
        <f>IF(GL_Paste!$B11742="","",IFERROR(INDEX(AcctCat,MATCH(GL_Paste!$B11742&amp;"",AcctCode,0)),"UNKNOWN"))</f>
        <v/>
      </c>
      <c r="F11745">
        <f>IF(GL_Paste!$B11742="","",IFERROR(INDEX(AcctSub,MATCH(GL_Paste!$B11742&amp;"",AcctCode,0)),"UNKNOWN"))</f>
        <v/>
      </c>
    </row>
    <row r="11746">
      <c r="A11746" s="40">
        <f>IF(GL_Paste!$B11743="","",N(GL_Paste!$H11743)-N(GL_Paste!$G11743))</f>
        <v/>
      </c>
      <c r="B11746" s="43">
        <f>IF(GL_Paste!$B11743="","",DATE(YEAR(GL_Paste!$E11743),MONTH(GL_Paste!$E11743),1))</f>
        <v/>
      </c>
      <c r="C11746">
        <f>IF(GL_Paste!$B11743="","",IF(TRIM(GL_Paste!$M11743)&lt;&gt;"",TRIM(GL_Paste!$M11743),IFERROR(MID(GL_Paste!$I11743,FIND("[",GL_Paste!$I11743)+1,FIND("]",GL_Paste!$I11743)-FIND("[",GL_Paste!$I11743)-1),"")))</f>
        <v/>
      </c>
      <c r="D11746">
        <f>IF(GL_Paste!$B11743="","",IFERROR(INDEX(DeptName,MATCH($C11746,DeptTag,0)),"UNALLOCATED"))</f>
        <v/>
      </c>
      <c r="E11746">
        <f>IF(GL_Paste!$B11743="","",IFERROR(INDEX(AcctCat,MATCH(GL_Paste!$B11743&amp;"",AcctCode,0)),"UNKNOWN"))</f>
        <v/>
      </c>
      <c r="F11746">
        <f>IF(GL_Paste!$B11743="","",IFERROR(INDEX(AcctSub,MATCH(GL_Paste!$B11743&amp;"",AcctCode,0)),"UNKNOWN"))</f>
        <v/>
      </c>
    </row>
    <row r="11747">
      <c r="A11747" s="40">
        <f>IF(GL_Paste!$B11744="","",N(GL_Paste!$H11744)-N(GL_Paste!$G11744))</f>
        <v/>
      </c>
      <c r="B11747" s="43">
        <f>IF(GL_Paste!$B11744="","",DATE(YEAR(GL_Paste!$E11744),MONTH(GL_Paste!$E11744),1))</f>
        <v/>
      </c>
      <c r="C11747">
        <f>IF(GL_Paste!$B11744="","",IF(TRIM(GL_Paste!$M11744)&lt;&gt;"",TRIM(GL_Paste!$M11744),IFERROR(MID(GL_Paste!$I11744,FIND("[",GL_Paste!$I11744)+1,FIND("]",GL_Paste!$I11744)-FIND("[",GL_Paste!$I11744)-1),"")))</f>
        <v/>
      </c>
      <c r="D11747">
        <f>IF(GL_Paste!$B11744="","",IFERROR(INDEX(DeptName,MATCH($C11747,DeptTag,0)),"UNALLOCATED"))</f>
        <v/>
      </c>
      <c r="E11747">
        <f>IF(GL_Paste!$B11744="","",IFERROR(INDEX(AcctCat,MATCH(GL_Paste!$B11744&amp;"",AcctCode,0)),"UNKNOWN"))</f>
        <v/>
      </c>
      <c r="F11747">
        <f>IF(GL_Paste!$B11744="","",IFERROR(INDEX(AcctSub,MATCH(GL_Paste!$B11744&amp;"",AcctCode,0)),"UNKNOWN"))</f>
        <v/>
      </c>
    </row>
    <row r="11748">
      <c r="A11748" s="40">
        <f>IF(GL_Paste!$B11745="","",N(GL_Paste!$H11745)-N(GL_Paste!$G11745))</f>
        <v/>
      </c>
      <c r="B11748" s="43">
        <f>IF(GL_Paste!$B11745="","",DATE(YEAR(GL_Paste!$E11745),MONTH(GL_Paste!$E11745),1))</f>
        <v/>
      </c>
      <c r="C11748">
        <f>IF(GL_Paste!$B11745="","",IF(TRIM(GL_Paste!$M11745)&lt;&gt;"",TRIM(GL_Paste!$M11745),IFERROR(MID(GL_Paste!$I11745,FIND("[",GL_Paste!$I11745)+1,FIND("]",GL_Paste!$I11745)-FIND("[",GL_Paste!$I11745)-1),"")))</f>
        <v/>
      </c>
      <c r="D11748">
        <f>IF(GL_Paste!$B11745="","",IFERROR(INDEX(DeptName,MATCH($C11748,DeptTag,0)),"UNALLOCATED"))</f>
        <v/>
      </c>
      <c r="E11748">
        <f>IF(GL_Paste!$B11745="","",IFERROR(INDEX(AcctCat,MATCH(GL_Paste!$B11745&amp;"",AcctCode,0)),"UNKNOWN"))</f>
        <v/>
      </c>
      <c r="F11748">
        <f>IF(GL_Paste!$B11745="","",IFERROR(INDEX(AcctSub,MATCH(GL_Paste!$B11745&amp;"",AcctCode,0)),"UNKNOWN"))</f>
        <v/>
      </c>
    </row>
    <row r="11749">
      <c r="A11749" s="40">
        <f>IF(GL_Paste!$B11746="","",N(GL_Paste!$H11746)-N(GL_Paste!$G11746))</f>
        <v/>
      </c>
      <c r="B11749" s="43">
        <f>IF(GL_Paste!$B11746="","",DATE(YEAR(GL_Paste!$E11746),MONTH(GL_Paste!$E11746),1))</f>
        <v/>
      </c>
      <c r="C11749">
        <f>IF(GL_Paste!$B11746="","",IF(TRIM(GL_Paste!$M11746)&lt;&gt;"",TRIM(GL_Paste!$M11746),IFERROR(MID(GL_Paste!$I11746,FIND("[",GL_Paste!$I11746)+1,FIND("]",GL_Paste!$I11746)-FIND("[",GL_Paste!$I11746)-1),"")))</f>
        <v/>
      </c>
      <c r="D11749">
        <f>IF(GL_Paste!$B11746="","",IFERROR(INDEX(DeptName,MATCH($C11749,DeptTag,0)),"UNALLOCATED"))</f>
        <v/>
      </c>
      <c r="E11749">
        <f>IF(GL_Paste!$B11746="","",IFERROR(INDEX(AcctCat,MATCH(GL_Paste!$B11746&amp;"",AcctCode,0)),"UNKNOWN"))</f>
        <v/>
      </c>
      <c r="F11749">
        <f>IF(GL_Paste!$B11746="","",IFERROR(INDEX(AcctSub,MATCH(GL_Paste!$B11746&amp;"",AcctCode,0)),"UNKNOWN"))</f>
        <v/>
      </c>
    </row>
    <row r="11750">
      <c r="A11750" s="40">
        <f>IF(GL_Paste!$B11747="","",N(GL_Paste!$H11747)-N(GL_Paste!$G11747))</f>
        <v/>
      </c>
      <c r="B11750" s="43">
        <f>IF(GL_Paste!$B11747="","",DATE(YEAR(GL_Paste!$E11747),MONTH(GL_Paste!$E11747),1))</f>
        <v/>
      </c>
      <c r="C11750">
        <f>IF(GL_Paste!$B11747="","",IF(TRIM(GL_Paste!$M11747)&lt;&gt;"",TRIM(GL_Paste!$M11747),IFERROR(MID(GL_Paste!$I11747,FIND("[",GL_Paste!$I11747)+1,FIND("]",GL_Paste!$I11747)-FIND("[",GL_Paste!$I11747)-1),"")))</f>
        <v/>
      </c>
      <c r="D11750">
        <f>IF(GL_Paste!$B11747="","",IFERROR(INDEX(DeptName,MATCH($C11750,DeptTag,0)),"UNALLOCATED"))</f>
        <v/>
      </c>
      <c r="E11750">
        <f>IF(GL_Paste!$B11747="","",IFERROR(INDEX(AcctCat,MATCH(GL_Paste!$B11747&amp;"",AcctCode,0)),"UNKNOWN"))</f>
        <v/>
      </c>
      <c r="F11750">
        <f>IF(GL_Paste!$B11747="","",IFERROR(INDEX(AcctSub,MATCH(GL_Paste!$B11747&amp;"",AcctCode,0)),"UNKNOWN"))</f>
        <v/>
      </c>
    </row>
    <row r="11751">
      <c r="A11751" s="40">
        <f>IF(GL_Paste!$B11748="","",N(GL_Paste!$H11748)-N(GL_Paste!$G11748))</f>
        <v/>
      </c>
      <c r="B11751" s="43">
        <f>IF(GL_Paste!$B11748="","",DATE(YEAR(GL_Paste!$E11748),MONTH(GL_Paste!$E11748),1))</f>
        <v/>
      </c>
      <c r="C11751">
        <f>IF(GL_Paste!$B11748="","",IF(TRIM(GL_Paste!$M11748)&lt;&gt;"",TRIM(GL_Paste!$M11748),IFERROR(MID(GL_Paste!$I11748,FIND("[",GL_Paste!$I11748)+1,FIND("]",GL_Paste!$I11748)-FIND("[",GL_Paste!$I11748)-1),"")))</f>
        <v/>
      </c>
      <c r="D11751">
        <f>IF(GL_Paste!$B11748="","",IFERROR(INDEX(DeptName,MATCH($C11751,DeptTag,0)),"UNALLOCATED"))</f>
        <v/>
      </c>
      <c r="E11751">
        <f>IF(GL_Paste!$B11748="","",IFERROR(INDEX(AcctCat,MATCH(GL_Paste!$B11748&amp;"",AcctCode,0)),"UNKNOWN"))</f>
        <v/>
      </c>
      <c r="F11751">
        <f>IF(GL_Paste!$B11748="","",IFERROR(INDEX(AcctSub,MATCH(GL_Paste!$B11748&amp;"",AcctCode,0)),"UNKNOWN"))</f>
        <v/>
      </c>
    </row>
    <row r="11752">
      <c r="A11752" s="40">
        <f>IF(GL_Paste!$B11749="","",N(GL_Paste!$H11749)-N(GL_Paste!$G11749))</f>
        <v/>
      </c>
      <c r="B11752" s="43">
        <f>IF(GL_Paste!$B11749="","",DATE(YEAR(GL_Paste!$E11749),MONTH(GL_Paste!$E11749),1))</f>
        <v/>
      </c>
      <c r="C11752">
        <f>IF(GL_Paste!$B11749="","",IF(TRIM(GL_Paste!$M11749)&lt;&gt;"",TRIM(GL_Paste!$M11749),IFERROR(MID(GL_Paste!$I11749,FIND("[",GL_Paste!$I11749)+1,FIND("]",GL_Paste!$I11749)-FIND("[",GL_Paste!$I11749)-1),"")))</f>
        <v/>
      </c>
      <c r="D11752">
        <f>IF(GL_Paste!$B11749="","",IFERROR(INDEX(DeptName,MATCH($C11752,DeptTag,0)),"UNALLOCATED"))</f>
        <v/>
      </c>
      <c r="E11752">
        <f>IF(GL_Paste!$B11749="","",IFERROR(INDEX(AcctCat,MATCH(GL_Paste!$B11749&amp;"",AcctCode,0)),"UNKNOWN"))</f>
        <v/>
      </c>
      <c r="F11752">
        <f>IF(GL_Paste!$B11749="","",IFERROR(INDEX(AcctSub,MATCH(GL_Paste!$B11749&amp;"",AcctCode,0)),"UNKNOWN"))</f>
        <v/>
      </c>
    </row>
    <row r="11753">
      <c r="A11753" s="40">
        <f>IF(GL_Paste!$B11750="","",N(GL_Paste!$H11750)-N(GL_Paste!$G11750))</f>
        <v/>
      </c>
      <c r="B11753" s="43">
        <f>IF(GL_Paste!$B11750="","",DATE(YEAR(GL_Paste!$E11750),MONTH(GL_Paste!$E11750),1))</f>
        <v/>
      </c>
      <c r="C11753">
        <f>IF(GL_Paste!$B11750="","",IF(TRIM(GL_Paste!$M11750)&lt;&gt;"",TRIM(GL_Paste!$M11750),IFERROR(MID(GL_Paste!$I11750,FIND("[",GL_Paste!$I11750)+1,FIND("]",GL_Paste!$I11750)-FIND("[",GL_Paste!$I11750)-1),"")))</f>
        <v/>
      </c>
      <c r="D11753">
        <f>IF(GL_Paste!$B11750="","",IFERROR(INDEX(DeptName,MATCH($C11753,DeptTag,0)),"UNALLOCATED"))</f>
        <v/>
      </c>
      <c r="E11753">
        <f>IF(GL_Paste!$B11750="","",IFERROR(INDEX(AcctCat,MATCH(GL_Paste!$B11750&amp;"",AcctCode,0)),"UNKNOWN"))</f>
        <v/>
      </c>
      <c r="F11753">
        <f>IF(GL_Paste!$B11750="","",IFERROR(INDEX(AcctSub,MATCH(GL_Paste!$B11750&amp;"",AcctCode,0)),"UNKNOWN"))</f>
        <v/>
      </c>
    </row>
    <row r="11754">
      <c r="A11754" s="40">
        <f>IF(GL_Paste!$B11751="","",N(GL_Paste!$H11751)-N(GL_Paste!$G11751))</f>
        <v/>
      </c>
      <c r="B11754" s="43">
        <f>IF(GL_Paste!$B11751="","",DATE(YEAR(GL_Paste!$E11751),MONTH(GL_Paste!$E11751),1))</f>
        <v/>
      </c>
      <c r="C11754">
        <f>IF(GL_Paste!$B11751="","",IF(TRIM(GL_Paste!$M11751)&lt;&gt;"",TRIM(GL_Paste!$M11751),IFERROR(MID(GL_Paste!$I11751,FIND("[",GL_Paste!$I11751)+1,FIND("]",GL_Paste!$I11751)-FIND("[",GL_Paste!$I11751)-1),"")))</f>
        <v/>
      </c>
      <c r="D11754">
        <f>IF(GL_Paste!$B11751="","",IFERROR(INDEX(DeptName,MATCH($C11754,DeptTag,0)),"UNALLOCATED"))</f>
        <v/>
      </c>
      <c r="E11754">
        <f>IF(GL_Paste!$B11751="","",IFERROR(INDEX(AcctCat,MATCH(GL_Paste!$B11751&amp;"",AcctCode,0)),"UNKNOWN"))</f>
        <v/>
      </c>
      <c r="F11754">
        <f>IF(GL_Paste!$B11751="","",IFERROR(INDEX(AcctSub,MATCH(GL_Paste!$B11751&amp;"",AcctCode,0)),"UNKNOWN"))</f>
        <v/>
      </c>
    </row>
    <row r="11755">
      <c r="A11755" s="40">
        <f>IF(GL_Paste!$B11752="","",N(GL_Paste!$H11752)-N(GL_Paste!$G11752))</f>
        <v/>
      </c>
      <c r="B11755" s="43">
        <f>IF(GL_Paste!$B11752="","",DATE(YEAR(GL_Paste!$E11752),MONTH(GL_Paste!$E11752),1))</f>
        <v/>
      </c>
      <c r="C11755">
        <f>IF(GL_Paste!$B11752="","",IF(TRIM(GL_Paste!$M11752)&lt;&gt;"",TRIM(GL_Paste!$M11752),IFERROR(MID(GL_Paste!$I11752,FIND("[",GL_Paste!$I11752)+1,FIND("]",GL_Paste!$I11752)-FIND("[",GL_Paste!$I11752)-1),"")))</f>
        <v/>
      </c>
      <c r="D11755">
        <f>IF(GL_Paste!$B11752="","",IFERROR(INDEX(DeptName,MATCH($C11755,DeptTag,0)),"UNALLOCATED"))</f>
        <v/>
      </c>
      <c r="E11755">
        <f>IF(GL_Paste!$B11752="","",IFERROR(INDEX(AcctCat,MATCH(GL_Paste!$B11752&amp;"",AcctCode,0)),"UNKNOWN"))</f>
        <v/>
      </c>
      <c r="F11755">
        <f>IF(GL_Paste!$B11752="","",IFERROR(INDEX(AcctSub,MATCH(GL_Paste!$B11752&amp;"",AcctCode,0)),"UNKNOWN"))</f>
        <v/>
      </c>
    </row>
    <row r="11756">
      <c r="A11756" s="40">
        <f>IF(GL_Paste!$B11753="","",N(GL_Paste!$H11753)-N(GL_Paste!$G11753))</f>
        <v/>
      </c>
      <c r="B11756" s="43">
        <f>IF(GL_Paste!$B11753="","",DATE(YEAR(GL_Paste!$E11753),MONTH(GL_Paste!$E11753),1))</f>
        <v/>
      </c>
      <c r="C11756">
        <f>IF(GL_Paste!$B11753="","",IF(TRIM(GL_Paste!$M11753)&lt;&gt;"",TRIM(GL_Paste!$M11753),IFERROR(MID(GL_Paste!$I11753,FIND("[",GL_Paste!$I11753)+1,FIND("]",GL_Paste!$I11753)-FIND("[",GL_Paste!$I11753)-1),"")))</f>
        <v/>
      </c>
      <c r="D11756">
        <f>IF(GL_Paste!$B11753="","",IFERROR(INDEX(DeptName,MATCH($C11756,DeptTag,0)),"UNALLOCATED"))</f>
        <v/>
      </c>
      <c r="E11756">
        <f>IF(GL_Paste!$B11753="","",IFERROR(INDEX(AcctCat,MATCH(GL_Paste!$B11753&amp;"",AcctCode,0)),"UNKNOWN"))</f>
        <v/>
      </c>
      <c r="F11756">
        <f>IF(GL_Paste!$B11753="","",IFERROR(INDEX(AcctSub,MATCH(GL_Paste!$B11753&amp;"",AcctCode,0)),"UNKNOWN"))</f>
        <v/>
      </c>
    </row>
    <row r="11757">
      <c r="A11757" s="40">
        <f>IF(GL_Paste!$B11754="","",N(GL_Paste!$H11754)-N(GL_Paste!$G11754))</f>
        <v/>
      </c>
      <c r="B11757" s="43">
        <f>IF(GL_Paste!$B11754="","",DATE(YEAR(GL_Paste!$E11754),MONTH(GL_Paste!$E11754),1))</f>
        <v/>
      </c>
      <c r="C11757">
        <f>IF(GL_Paste!$B11754="","",IF(TRIM(GL_Paste!$M11754)&lt;&gt;"",TRIM(GL_Paste!$M11754),IFERROR(MID(GL_Paste!$I11754,FIND("[",GL_Paste!$I11754)+1,FIND("]",GL_Paste!$I11754)-FIND("[",GL_Paste!$I11754)-1),"")))</f>
        <v/>
      </c>
      <c r="D11757">
        <f>IF(GL_Paste!$B11754="","",IFERROR(INDEX(DeptName,MATCH($C11757,DeptTag,0)),"UNALLOCATED"))</f>
        <v/>
      </c>
      <c r="E11757">
        <f>IF(GL_Paste!$B11754="","",IFERROR(INDEX(AcctCat,MATCH(GL_Paste!$B11754&amp;"",AcctCode,0)),"UNKNOWN"))</f>
        <v/>
      </c>
      <c r="F11757">
        <f>IF(GL_Paste!$B11754="","",IFERROR(INDEX(AcctSub,MATCH(GL_Paste!$B11754&amp;"",AcctCode,0)),"UNKNOWN"))</f>
        <v/>
      </c>
    </row>
    <row r="11758">
      <c r="A11758" s="40">
        <f>IF(GL_Paste!$B11755="","",N(GL_Paste!$H11755)-N(GL_Paste!$G11755))</f>
        <v/>
      </c>
      <c r="B11758" s="43">
        <f>IF(GL_Paste!$B11755="","",DATE(YEAR(GL_Paste!$E11755),MONTH(GL_Paste!$E11755),1))</f>
        <v/>
      </c>
      <c r="C11758">
        <f>IF(GL_Paste!$B11755="","",IF(TRIM(GL_Paste!$M11755)&lt;&gt;"",TRIM(GL_Paste!$M11755),IFERROR(MID(GL_Paste!$I11755,FIND("[",GL_Paste!$I11755)+1,FIND("]",GL_Paste!$I11755)-FIND("[",GL_Paste!$I11755)-1),"")))</f>
        <v/>
      </c>
      <c r="D11758">
        <f>IF(GL_Paste!$B11755="","",IFERROR(INDEX(DeptName,MATCH($C11758,DeptTag,0)),"UNALLOCATED"))</f>
        <v/>
      </c>
      <c r="E11758">
        <f>IF(GL_Paste!$B11755="","",IFERROR(INDEX(AcctCat,MATCH(GL_Paste!$B11755&amp;"",AcctCode,0)),"UNKNOWN"))</f>
        <v/>
      </c>
      <c r="F11758">
        <f>IF(GL_Paste!$B11755="","",IFERROR(INDEX(AcctSub,MATCH(GL_Paste!$B11755&amp;"",AcctCode,0)),"UNKNOWN"))</f>
        <v/>
      </c>
    </row>
    <row r="11759">
      <c r="A11759" s="40">
        <f>IF(GL_Paste!$B11756="","",N(GL_Paste!$H11756)-N(GL_Paste!$G11756))</f>
        <v/>
      </c>
      <c r="B11759" s="43">
        <f>IF(GL_Paste!$B11756="","",DATE(YEAR(GL_Paste!$E11756),MONTH(GL_Paste!$E11756),1))</f>
        <v/>
      </c>
      <c r="C11759">
        <f>IF(GL_Paste!$B11756="","",IF(TRIM(GL_Paste!$M11756)&lt;&gt;"",TRIM(GL_Paste!$M11756),IFERROR(MID(GL_Paste!$I11756,FIND("[",GL_Paste!$I11756)+1,FIND("]",GL_Paste!$I11756)-FIND("[",GL_Paste!$I11756)-1),"")))</f>
        <v/>
      </c>
      <c r="D11759">
        <f>IF(GL_Paste!$B11756="","",IFERROR(INDEX(DeptName,MATCH($C11759,DeptTag,0)),"UNALLOCATED"))</f>
        <v/>
      </c>
      <c r="E11759">
        <f>IF(GL_Paste!$B11756="","",IFERROR(INDEX(AcctCat,MATCH(GL_Paste!$B11756&amp;"",AcctCode,0)),"UNKNOWN"))</f>
        <v/>
      </c>
      <c r="F11759">
        <f>IF(GL_Paste!$B11756="","",IFERROR(INDEX(AcctSub,MATCH(GL_Paste!$B11756&amp;"",AcctCode,0)),"UNKNOWN"))</f>
        <v/>
      </c>
    </row>
    <row r="11760">
      <c r="A11760" s="40">
        <f>IF(GL_Paste!$B11757="","",N(GL_Paste!$H11757)-N(GL_Paste!$G11757))</f>
        <v/>
      </c>
      <c r="B11760" s="43">
        <f>IF(GL_Paste!$B11757="","",DATE(YEAR(GL_Paste!$E11757),MONTH(GL_Paste!$E11757),1))</f>
        <v/>
      </c>
      <c r="C11760">
        <f>IF(GL_Paste!$B11757="","",IF(TRIM(GL_Paste!$M11757)&lt;&gt;"",TRIM(GL_Paste!$M11757),IFERROR(MID(GL_Paste!$I11757,FIND("[",GL_Paste!$I11757)+1,FIND("]",GL_Paste!$I11757)-FIND("[",GL_Paste!$I11757)-1),"")))</f>
        <v/>
      </c>
      <c r="D11760">
        <f>IF(GL_Paste!$B11757="","",IFERROR(INDEX(DeptName,MATCH($C11760,DeptTag,0)),"UNALLOCATED"))</f>
        <v/>
      </c>
      <c r="E11760">
        <f>IF(GL_Paste!$B11757="","",IFERROR(INDEX(AcctCat,MATCH(GL_Paste!$B11757&amp;"",AcctCode,0)),"UNKNOWN"))</f>
        <v/>
      </c>
      <c r="F11760">
        <f>IF(GL_Paste!$B11757="","",IFERROR(INDEX(AcctSub,MATCH(GL_Paste!$B11757&amp;"",AcctCode,0)),"UNKNOWN"))</f>
        <v/>
      </c>
    </row>
    <row r="11761">
      <c r="A11761" s="40">
        <f>IF(GL_Paste!$B11758="","",N(GL_Paste!$H11758)-N(GL_Paste!$G11758))</f>
        <v/>
      </c>
      <c r="B11761" s="43">
        <f>IF(GL_Paste!$B11758="","",DATE(YEAR(GL_Paste!$E11758),MONTH(GL_Paste!$E11758),1))</f>
        <v/>
      </c>
      <c r="C11761">
        <f>IF(GL_Paste!$B11758="","",IF(TRIM(GL_Paste!$M11758)&lt;&gt;"",TRIM(GL_Paste!$M11758),IFERROR(MID(GL_Paste!$I11758,FIND("[",GL_Paste!$I11758)+1,FIND("]",GL_Paste!$I11758)-FIND("[",GL_Paste!$I11758)-1),"")))</f>
        <v/>
      </c>
      <c r="D11761">
        <f>IF(GL_Paste!$B11758="","",IFERROR(INDEX(DeptName,MATCH($C11761,DeptTag,0)),"UNALLOCATED"))</f>
        <v/>
      </c>
      <c r="E11761">
        <f>IF(GL_Paste!$B11758="","",IFERROR(INDEX(AcctCat,MATCH(GL_Paste!$B11758&amp;"",AcctCode,0)),"UNKNOWN"))</f>
        <v/>
      </c>
      <c r="F11761">
        <f>IF(GL_Paste!$B11758="","",IFERROR(INDEX(AcctSub,MATCH(GL_Paste!$B11758&amp;"",AcctCode,0)),"UNKNOWN"))</f>
        <v/>
      </c>
    </row>
    <row r="11762">
      <c r="A11762" s="40">
        <f>IF(GL_Paste!$B11759="","",N(GL_Paste!$H11759)-N(GL_Paste!$G11759))</f>
        <v/>
      </c>
      <c r="B11762" s="43">
        <f>IF(GL_Paste!$B11759="","",DATE(YEAR(GL_Paste!$E11759),MONTH(GL_Paste!$E11759),1))</f>
        <v/>
      </c>
      <c r="C11762">
        <f>IF(GL_Paste!$B11759="","",IF(TRIM(GL_Paste!$M11759)&lt;&gt;"",TRIM(GL_Paste!$M11759),IFERROR(MID(GL_Paste!$I11759,FIND("[",GL_Paste!$I11759)+1,FIND("]",GL_Paste!$I11759)-FIND("[",GL_Paste!$I11759)-1),"")))</f>
        <v/>
      </c>
      <c r="D11762">
        <f>IF(GL_Paste!$B11759="","",IFERROR(INDEX(DeptName,MATCH($C11762,DeptTag,0)),"UNALLOCATED"))</f>
        <v/>
      </c>
      <c r="E11762">
        <f>IF(GL_Paste!$B11759="","",IFERROR(INDEX(AcctCat,MATCH(GL_Paste!$B11759&amp;"",AcctCode,0)),"UNKNOWN"))</f>
        <v/>
      </c>
      <c r="F11762">
        <f>IF(GL_Paste!$B11759="","",IFERROR(INDEX(AcctSub,MATCH(GL_Paste!$B11759&amp;"",AcctCode,0)),"UNKNOWN"))</f>
        <v/>
      </c>
    </row>
    <row r="11763">
      <c r="A11763" s="40">
        <f>IF(GL_Paste!$B11760="","",N(GL_Paste!$H11760)-N(GL_Paste!$G11760))</f>
        <v/>
      </c>
      <c r="B11763" s="43">
        <f>IF(GL_Paste!$B11760="","",DATE(YEAR(GL_Paste!$E11760),MONTH(GL_Paste!$E11760),1))</f>
        <v/>
      </c>
      <c r="C11763">
        <f>IF(GL_Paste!$B11760="","",IF(TRIM(GL_Paste!$M11760)&lt;&gt;"",TRIM(GL_Paste!$M11760),IFERROR(MID(GL_Paste!$I11760,FIND("[",GL_Paste!$I11760)+1,FIND("]",GL_Paste!$I11760)-FIND("[",GL_Paste!$I11760)-1),"")))</f>
        <v/>
      </c>
      <c r="D11763">
        <f>IF(GL_Paste!$B11760="","",IFERROR(INDEX(DeptName,MATCH($C11763,DeptTag,0)),"UNALLOCATED"))</f>
        <v/>
      </c>
      <c r="E11763">
        <f>IF(GL_Paste!$B11760="","",IFERROR(INDEX(AcctCat,MATCH(GL_Paste!$B11760&amp;"",AcctCode,0)),"UNKNOWN"))</f>
        <v/>
      </c>
      <c r="F11763">
        <f>IF(GL_Paste!$B11760="","",IFERROR(INDEX(AcctSub,MATCH(GL_Paste!$B11760&amp;"",AcctCode,0)),"UNKNOWN"))</f>
        <v/>
      </c>
    </row>
    <row r="11764">
      <c r="A11764" s="40">
        <f>IF(GL_Paste!$B11761="","",N(GL_Paste!$H11761)-N(GL_Paste!$G11761))</f>
        <v/>
      </c>
      <c r="B11764" s="43">
        <f>IF(GL_Paste!$B11761="","",DATE(YEAR(GL_Paste!$E11761),MONTH(GL_Paste!$E11761),1))</f>
        <v/>
      </c>
      <c r="C11764">
        <f>IF(GL_Paste!$B11761="","",IF(TRIM(GL_Paste!$M11761)&lt;&gt;"",TRIM(GL_Paste!$M11761),IFERROR(MID(GL_Paste!$I11761,FIND("[",GL_Paste!$I11761)+1,FIND("]",GL_Paste!$I11761)-FIND("[",GL_Paste!$I11761)-1),"")))</f>
        <v/>
      </c>
      <c r="D11764">
        <f>IF(GL_Paste!$B11761="","",IFERROR(INDEX(DeptName,MATCH($C11764,DeptTag,0)),"UNALLOCATED"))</f>
        <v/>
      </c>
      <c r="E11764">
        <f>IF(GL_Paste!$B11761="","",IFERROR(INDEX(AcctCat,MATCH(GL_Paste!$B11761&amp;"",AcctCode,0)),"UNKNOWN"))</f>
        <v/>
      </c>
      <c r="F11764">
        <f>IF(GL_Paste!$B11761="","",IFERROR(INDEX(AcctSub,MATCH(GL_Paste!$B11761&amp;"",AcctCode,0)),"UNKNOWN"))</f>
        <v/>
      </c>
    </row>
    <row r="11765">
      <c r="A11765" s="40">
        <f>IF(GL_Paste!$B11762="","",N(GL_Paste!$H11762)-N(GL_Paste!$G11762))</f>
        <v/>
      </c>
      <c r="B11765" s="43">
        <f>IF(GL_Paste!$B11762="","",DATE(YEAR(GL_Paste!$E11762),MONTH(GL_Paste!$E11762),1))</f>
        <v/>
      </c>
      <c r="C11765">
        <f>IF(GL_Paste!$B11762="","",IF(TRIM(GL_Paste!$M11762)&lt;&gt;"",TRIM(GL_Paste!$M11762),IFERROR(MID(GL_Paste!$I11762,FIND("[",GL_Paste!$I11762)+1,FIND("]",GL_Paste!$I11762)-FIND("[",GL_Paste!$I11762)-1),"")))</f>
        <v/>
      </c>
      <c r="D11765">
        <f>IF(GL_Paste!$B11762="","",IFERROR(INDEX(DeptName,MATCH($C11765,DeptTag,0)),"UNALLOCATED"))</f>
        <v/>
      </c>
      <c r="E11765">
        <f>IF(GL_Paste!$B11762="","",IFERROR(INDEX(AcctCat,MATCH(GL_Paste!$B11762&amp;"",AcctCode,0)),"UNKNOWN"))</f>
        <v/>
      </c>
      <c r="F11765">
        <f>IF(GL_Paste!$B11762="","",IFERROR(INDEX(AcctSub,MATCH(GL_Paste!$B11762&amp;"",AcctCode,0)),"UNKNOWN"))</f>
        <v/>
      </c>
    </row>
    <row r="11766">
      <c r="A11766" s="40">
        <f>IF(GL_Paste!$B11763="","",N(GL_Paste!$H11763)-N(GL_Paste!$G11763))</f>
        <v/>
      </c>
      <c r="B11766" s="43">
        <f>IF(GL_Paste!$B11763="","",DATE(YEAR(GL_Paste!$E11763),MONTH(GL_Paste!$E11763),1))</f>
        <v/>
      </c>
      <c r="C11766">
        <f>IF(GL_Paste!$B11763="","",IF(TRIM(GL_Paste!$M11763)&lt;&gt;"",TRIM(GL_Paste!$M11763),IFERROR(MID(GL_Paste!$I11763,FIND("[",GL_Paste!$I11763)+1,FIND("]",GL_Paste!$I11763)-FIND("[",GL_Paste!$I11763)-1),"")))</f>
        <v/>
      </c>
      <c r="D11766">
        <f>IF(GL_Paste!$B11763="","",IFERROR(INDEX(DeptName,MATCH($C11766,DeptTag,0)),"UNALLOCATED"))</f>
        <v/>
      </c>
      <c r="E11766">
        <f>IF(GL_Paste!$B11763="","",IFERROR(INDEX(AcctCat,MATCH(GL_Paste!$B11763&amp;"",AcctCode,0)),"UNKNOWN"))</f>
        <v/>
      </c>
      <c r="F11766">
        <f>IF(GL_Paste!$B11763="","",IFERROR(INDEX(AcctSub,MATCH(GL_Paste!$B11763&amp;"",AcctCode,0)),"UNKNOWN"))</f>
        <v/>
      </c>
    </row>
    <row r="11767">
      <c r="A11767" s="40">
        <f>IF(GL_Paste!$B11764="","",N(GL_Paste!$H11764)-N(GL_Paste!$G11764))</f>
        <v/>
      </c>
      <c r="B11767" s="43">
        <f>IF(GL_Paste!$B11764="","",DATE(YEAR(GL_Paste!$E11764),MONTH(GL_Paste!$E11764),1))</f>
        <v/>
      </c>
      <c r="C11767">
        <f>IF(GL_Paste!$B11764="","",IF(TRIM(GL_Paste!$M11764)&lt;&gt;"",TRIM(GL_Paste!$M11764),IFERROR(MID(GL_Paste!$I11764,FIND("[",GL_Paste!$I11764)+1,FIND("]",GL_Paste!$I11764)-FIND("[",GL_Paste!$I11764)-1),"")))</f>
        <v/>
      </c>
      <c r="D11767">
        <f>IF(GL_Paste!$B11764="","",IFERROR(INDEX(DeptName,MATCH($C11767,DeptTag,0)),"UNALLOCATED"))</f>
        <v/>
      </c>
      <c r="E11767">
        <f>IF(GL_Paste!$B11764="","",IFERROR(INDEX(AcctCat,MATCH(GL_Paste!$B11764&amp;"",AcctCode,0)),"UNKNOWN"))</f>
        <v/>
      </c>
      <c r="F11767">
        <f>IF(GL_Paste!$B11764="","",IFERROR(INDEX(AcctSub,MATCH(GL_Paste!$B11764&amp;"",AcctCode,0)),"UNKNOWN"))</f>
        <v/>
      </c>
    </row>
    <row r="11768">
      <c r="A11768" s="40">
        <f>IF(GL_Paste!$B11765="","",N(GL_Paste!$H11765)-N(GL_Paste!$G11765))</f>
        <v/>
      </c>
      <c r="B11768" s="43">
        <f>IF(GL_Paste!$B11765="","",DATE(YEAR(GL_Paste!$E11765),MONTH(GL_Paste!$E11765),1))</f>
        <v/>
      </c>
      <c r="C11768">
        <f>IF(GL_Paste!$B11765="","",IF(TRIM(GL_Paste!$M11765)&lt;&gt;"",TRIM(GL_Paste!$M11765),IFERROR(MID(GL_Paste!$I11765,FIND("[",GL_Paste!$I11765)+1,FIND("]",GL_Paste!$I11765)-FIND("[",GL_Paste!$I11765)-1),"")))</f>
        <v/>
      </c>
      <c r="D11768">
        <f>IF(GL_Paste!$B11765="","",IFERROR(INDEX(DeptName,MATCH($C11768,DeptTag,0)),"UNALLOCATED"))</f>
        <v/>
      </c>
      <c r="E11768">
        <f>IF(GL_Paste!$B11765="","",IFERROR(INDEX(AcctCat,MATCH(GL_Paste!$B11765&amp;"",AcctCode,0)),"UNKNOWN"))</f>
        <v/>
      </c>
      <c r="F11768">
        <f>IF(GL_Paste!$B11765="","",IFERROR(INDEX(AcctSub,MATCH(GL_Paste!$B11765&amp;"",AcctCode,0)),"UNKNOWN"))</f>
        <v/>
      </c>
    </row>
    <row r="11769">
      <c r="A11769" s="40">
        <f>IF(GL_Paste!$B11766="","",N(GL_Paste!$H11766)-N(GL_Paste!$G11766))</f>
        <v/>
      </c>
      <c r="B11769" s="43">
        <f>IF(GL_Paste!$B11766="","",DATE(YEAR(GL_Paste!$E11766),MONTH(GL_Paste!$E11766),1))</f>
        <v/>
      </c>
      <c r="C11769">
        <f>IF(GL_Paste!$B11766="","",IF(TRIM(GL_Paste!$M11766)&lt;&gt;"",TRIM(GL_Paste!$M11766),IFERROR(MID(GL_Paste!$I11766,FIND("[",GL_Paste!$I11766)+1,FIND("]",GL_Paste!$I11766)-FIND("[",GL_Paste!$I11766)-1),"")))</f>
        <v/>
      </c>
      <c r="D11769">
        <f>IF(GL_Paste!$B11766="","",IFERROR(INDEX(DeptName,MATCH($C11769,DeptTag,0)),"UNALLOCATED"))</f>
        <v/>
      </c>
      <c r="E11769">
        <f>IF(GL_Paste!$B11766="","",IFERROR(INDEX(AcctCat,MATCH(GL_Paste!$B11766&amp;"",AcctCode,0)),"UNKNOWN"))</f>
        <v/>
      </c>
      <c r="F11769">
        <f>IF(GL_Paste!$B11766="","",IFERROR(INDEX(AcctSub,MATCH(GL_Paste!$B11766&amp;"",AcctCode,0)),"UNKNOWN"))</f>
        <v/>
      </c>
    </row>
    <row r="11770">
      <c r="A11770" s="40">
        <f>IF(GL_Paste!$B11767="","",N(GL_Paste!$H11767)-N(GL_Paste!$G11767))</f>
        <v/>
      </c>
      <c r="B11770" s="43">
        <f>IF(GL_Paste!$B11767="","",DATE(YEAR(GL_Paste!$E11767),MONTH(GL_Paste!$E11767),1))</f>
        <v/>
      </c>
      <c r="C11770">
        <f>IF(GL_Paste!$B11767="","",IF(TRIM(GL_Paste!$M11767)&lt;&gt;"",TRIM(GL_Paste!$M11767),IFERROR(MID(GL_Paste!$I11767,FIND("[",GL_Paste!$I11767)+1,FIND("]",GL_Paste!$I11767)-FIND("[",GL_Paste!$I11767)-1),"")))</f>
        <v/>
      </c>
      <c r="D11770">
        <f>IF(GL_Paste!$B11767="","",IFERROR(INDEX(DeptName,MATCH($C11770,DeptTag,0)),"UNALLOCATED"))</f>
        <v/>
      </c>
      <c r="E11770">
        <f>IF(GL_Paste!$B11767="","",IFERROR(INDEX(AcctCat,MATCH(GL_Paste!$B11767&amp;"",AcctCode,0)),"UNKNOWN"))</f>
        <v/>
      </c>
      <c r="F11770">
        <f>IF(GL_Paste!$B11767="","",IFERROR(INDEX(AcctSub,MATCH(GL_Paste!$B11767&amp;"",AcctCode,0)),"UNKNOWN"))</f>
        <v/>
      </c>
    </row>
    <row r="11771">
      <c r="A11771" s="40">
        <f>IF(GL_Paste!$B11768="","",N(GL_Paste!$H11768)-N(GL_Paste!$G11768))</f>
        <v/>
      </c>
      <c r="B11771" s="43">
        <f>IF(GL_Paste!$B11768="","",DATE(YEAR(GL_Paste!$E11768),MONTH(GL_Paste!$E11768),1))</f>
        <v/>
      </c>
      <c r="C11771">
        <f>IF(GL_Paste!$B11768="","",IF(TRIM(GL_Paste!$M11768)&lt;&gt;"",TRIM(GL_Paste!$M11768),IFERROR(MID(GL_Paste!$I11768,FIND("[",GL_Paste!$I11768)+1,FIND("]",GL_Paste!$I11768)-FIND("[",GL_Paste!$I11768)-1),"")))</f>
        <v/>
      </c>
      <c r="D11771">
        <f>IF(GL_Paste!$B11768="","",IFERROR(INDEX(DeptName,MATCH($C11771,DeptTag,0)),"UNALLOCATED"))</f>
        <v/>
      </c>
      <c r="E11771">
        <f>IF(GL_Paste!$B11768="","",IFERROR(INDEX(AcctCat,MATCH(GL_Paste!$B11768&amp;"",AcctCode,0)),"UNKNOWN"))</f>
        <v/>
      </c>
      <c r="F11771">
        <f>IF(GL_Paste!$B11768="","",IFERROR(INDEX(AcctSub,MATCH(GL_Paste!$B11768&amp;"",AcctCode,0)),"UNKNOWN"))</f>
        <v/>
      </c>
    </row>
    <row r="11772">
      <c r="A11772" s="40">
        <f>IF(GL_Paste!$B11769="","",N(GL_Paste!$H11769)-N(GL_Paste!$G11769))</f>
        <v/>
      </c>
      <c r="B11772" s="43">
        <f>IF(GL_Paste!$B11769="","",DATE(YEAR(GL_Paste!$E11769),MONTH(GL_Paste!$E11769),1))</f>
        <v/>
      </c>
      <c r="C11772">
        <f>IF(GL_Paste!$B11769="","",IF(TRIM(GL_Paste!$M11769)&lt;&gt;"",TRIM(GL_Paste!$M11769),IFERROR(MID(GL_Paste!$I11769,FIND("[",GL_Paste!$I11769)+1,FIND("]",GL_Paste!$I11769)-FIND("[",GL_Paste!$I11769)-1),"")))</f>
        <v/>
      </c>
      <c r="D11772">
        <f>IF(GL_Paste!$B11769="","",IFERROR(INDEX(DeptName,MATCH($C11772,DeptTag,0)),"UNALLOCATED"))</f>
        <v/>
      </c>
      <c r="E11772">
        <f>IF(GL_Paste!$B11769="","",IFERROR(INDEX(AcctCat,MATCH(GL_Paste!$B11769&amp;"",AcctCode,0)),"UNKNOWN"))</f>
        <v/>
      </c>
      <c r="F11772">
        <f>IF(GL_Paste!$B11769="","",IFERROR(INDEX(AcctSub,MATCH(GL_Paste!$B11769&amp;"",AcctCode,0)),"UNKNOWN"))</f>
        <v/>
      </c>
    </row>
    <row r="11773">
      <c r="A11773" s="40">
        <f>IF(GL_Paste!$B11770="","",N(GL_Paste!$H11770)-N(GL_Paste!$G11770))</f>
        <v/>
      </c>
      <c r="B11773" s="43">
        <f>IF(GL_Paste!$B11770="","",DATE(YEAR(GL_Paste!$E11770),MONTH(GL_Paste!$E11770),1))</f>
        <v/>
      </c>
      <c r="C11773">
        <f>IF(GL_Paste!$B11770="","",IF(TRIM(GL_Paste!$M11770)&lt;&gt;"",TRIM(GL_Paste!$M11770),IFERROR(MID(GL_Paste!$I11770,FIND("[",GL_Paste!$I11770)+1,FIND("]",GL_Paste!$I11770)-FIND("[",GL_Paste!$I11770)-1),"")))</f>
        <v/>
      </c>
      <c r="D11773">
        <f>IF(GL_Paste!$B11770="","",IFERROR(INDEX(DeptName,MATCH($C11773,DeptTag,0)),"UNALLOCATED"))</f>
        <v/>
      </c>
      <c r="E11773">
        <f>IF(GL_Paste!$B11770="","",IFERROR(INDEX(AcctCat,MATCH(GL_Paste!$B11770&amp;"",AcctCode,0)),"UNKNOWN"))</f>
        <v/>
      </c>
      <c r="F11773">
        <f>IF(GL_Paste!$B11770="","",IFERROR(INDEX(AcctSub,MATCH(GL_Paste!$B11770&amp;"",AcctCode,0)),"UNKNOWN"))</f>
        <v/>
      </c>
    </row>
    <row r="11774">
      <c r="A11774" s="40">
        <f>IF(GL_Paste!$B11771="","",N(GL_Paste!$H11771)-N(GL_Paste!$G11771))</f>
        <v/>
      </c>
      <c r="B11774" s="43">
        <f>IF(GL_Paste!$B11771="","",DATE(YEAR(GL_Paste!$E11771),MONTH(GL_Paste!$E11771),1))</f>
        <v/>
      </c>
      <c r="C11774">
        <f>IF(GL_Paste!$B11771="","",IF(TRIM(GL_Paste!$M11771)&lt;&gt;"",TRIM(GL_Paste!$M11771),IFERROR(MID(GL_Paste!$I11771,FIND("[",GL_Paste!$I11771)+1,FIND("]",GL_Paste!$I11771)-FIND("[",GL_Paste!$I11771)-1),"")))</f>
        <v/>
      </c>
      <c r="D11774">
        <f>IF(GL_Paste!$B11771="","",IFERROR(INDEX(DeptName,MATCH($C11774,DeptTag,0)),"UNALLOCATED"))</f>
        <v/>
      </c>
      <c r="E11774">
        <f>IF(GL_Paste!$B11771="","",IFERROR(INDEX(AcctCat,MATCH(GL_Paste!$B11771&amp;"",AcctCode,0)),"UNKNOWN"))</f>
        <v/>
      </c>
      <c r="F11774">
        <f>IF(GL_Paste!$B11771="","",IFERROR(INDEX(AcctSub,MATCH(GL_Paste!$B11771&amp;"",AcctCode,0)),"UNKNOWN"))</f>
        <v/>
      </c>
    </row>
    <row r="11775">
      <c r="A11775" s="40">
        <f>IF(GL_Paste!$B11772="","",N(GL_Paste!$H11772)-N(GL_Paste!$G11772))</f>
        <v/>
      </c>
      <c r="B11775" s="43">
        <f>IF(GL_Paste!$B11772="","",DATE(YEAR(GL_Paste!$E11772),MONTH(GL_Paste!$E11772),1))</f>
        <v/>
      </c>
      <c r="C11775">
        <f>IF(GL_Paste!$B11772="","",IF(TRIM(GL_Paste!$M11772)&lt;&gt;"",TRIM(GL_Paste!$M11772),IFERROR(MID(GL_Paste!$I11772,FIND("[",GL_Paste!$I11772)+1,FIND("]",GL_Paste!$I11772)-FIND("[",GL_Paste!$I11772)-1),"")))</f>
        <v/>
      </c>
      <c r="D11775">
        <f>IF(GL_Paste!$B11772="","",IFERROR(INDEX(DeptName,MATCH($C11775,DeptTag,0)),"UNALLOCATED"))</f>
        <v/>
      </c>
      <c r="E11775">
        <f>IF(GL_Paste!$B11772="","",IFERROR(INDEX(AcctCat,MATCH(GL_Paste!$B11772&amp;"",AcctCode,0)),"UNKNOWN"))</f>
        <v/>
      </c>
      <c r="F11775">
        <f>IF(GL_Paste!$B11772="","",IFERROR(INDEX(AcctSub,MATCH(GL_Paste!$B11772&amp;"",AcctCode,0)),"UNKNOWN"))</f>
        <v/>
      </c>
    </row>
    <row r="11776">
      <c r="A11776" s="40">
        <f>IF(GL_Paste!$B11773="","",N(GL_Paste!$H11773)-N(GL_Paste!$G11773))</f>
        <v/>
      </c>
      <c r="B11776" s="43">
        <f>IF(GL_Paste!$B11773="","",DATE(YEAR(GL_Paste!$E11773),MONTH(GL_Paste!$E11773),1))</f>
        <v/>
      </c>
      <c r="C11776">
        <f>IF(GL_Paste!$B11773="","",IF(TRIM(GL_Paste!$M11773)&lt;&gt;"",TRIM(GL_Paste!$M11773),IFERROR(MID(GL_Paste!$I11773,FIND("[",GL_Paste!$I11773)+1,FIND("]",GL_Paste!$I11773)-FIND("[",GL_Paste!$I11773)-1),"")))</f>
        <v/>
      </c>
      <c r="D11776">
        <f>IF(GL_Paste!$B11773="","",IFERROR(INDEX(DeptName,MATCH($C11776,DeptTag,0)),"UNALLOCATED"))</f>
        <v/>
      </c>
      <c r="E11776">
        <f>IF(GL_Paste!$B11773="","",IFERROR(INDEX(AcctCat,MATCH(GL_Paste!$B11773&amp;"",AcctCode,0)),"UNKNOWN"))</f>
        <v/>
      </c>
      <c r="F11776">
        <f>IF(GL_Paste!$B11773="","",IFERROR(INDEX(AcctSub,MATCH(GL_Paste!$B11773&amp;"",AcctCode,0)),"UNKNOWN"))</f>
        <v/>
      </c>
    </row>
    <row r="11777">
      <c r="A11777" s="40">
        <f>IF(GL_Paste!$B11774="","",N(GL_Paste!$H11774)-N(GL_Paste!$G11774))</f>
        <v/>
      </c>
      <c r="B11777" s="43">
        <f>IF(GL_Paste!$B11774="","",DATE(YEAR(GL_Paste!$E11774),MONTH(GL_Paste!$E11774),1))</f>
        <v/>
      </c>
      <c r="C11777">
        <f>IF(GL_Paste!$B11774="","",IF(TRIM(GL_Paste!$M11774)&lt;&gt;"",TRIM(GL_Paste!$M11774),IFERROR(MID(GL_Paste!$I11774,FIND("[",GL_Paste!$I11774)+1,FIND("]",GL_Paste!$I11774)-FIND("[",GL_Paste!$I11774)-1),"")))</f>
        <v/>
      </c>
      <c r="D11777">
        <f>IF(GL_Paste!$B11774="","",IFERROR(INDEX(DeptName,MATCH($C11777,DeptTag,0)),"UNALLOCATED"))</f>
        <v/>
      </c>
      <c r="E11777">
        <f>IF(GL_Paste!$B11774="","",IFERROR(INDEX(AcctCat,MATCH(GL_Paste!$B11774&amp;"",AcctCode,0)),"UNKNOWN"))</f>
        <v/>
      </c>
      <c r="F11777">
        <f>IF(GL_Paste!$B11774="","",IFERROR(INDEX(AcctSub,MATCH(GL_Paste!$B11774&amp;"",AcctCode,0)),"UNKNOWN"))</f>
        <v/>
      </c>
    </row>
    <row r="11778">
      <c r="A11778" s="40">
        <f>IF(GL_Paste!$B11775="","",N(GL_Paste!$H11775)-N(GL_Paste!$G11775))</f>
        <v/>
      </c>
      <c r="B11778" s="43">
        <f>IF(GL_Paste!$B11775="","",DATE(YEAR(GL_Paste!$E11775),MONTH(GL_Paste!$E11775),1))</f>
        <v/>
      </c>
      <c r="C11778">
        <f>IF(GL_Paste!$B11775="","",IF(TRIM(GL_Paste!$M11775)&lt;&gt;"",TRIM(GL_Paste!$M11775),IFERROR(MID(GL_Paste!$I11775,FIND("[",GL_Paste!$I11775)+1,FIND("]",GL_Paste!$I11775)-FIND("[",GL_Paste!$I11775)-1),"")))</f>
        <v/>
      </c>
      <c r="D11778">
        <f>IF(GL_Paste!$B11775="","",IFERROR(INDEX(DeptName,MATCH($C11778,DeptTag,0)),"UNALLOCATED"))</f>
        <v/>
      </c>
      <c r="E11778">
        <f>IF(GL_Paste!$B11775="","",IFERROR(INDEX(AcctCat,MATCH(GL_Paste!$B11775&amp;"",AcctCode,0)),"UNKNOWN"))</f>
        <v/>
      </c>
      <c r="F11778">
        <f>IF(GL_Paste!$B11775="","",IFERROR(INDEX(AcctSub,MATCH(GL_Paste!$B11775&amp;"",AcctCode,0)),"UNKNOWN"))</f>
        <v/>
      </c>
    </row>
    <row r="11779">
      <c r="A11779" s="40">
        <f>IF(GL_Paste!$B11776="","",N(GL_Paste!$H11776)-N(GL_Paste!$G11776))</f>
        <v/>
      </c>
      <c r="B11779" s="43">
        <f>IF(GL_Paste!$B11776="","",DATE(YEAR(GL_Paste!$E11776),MONTH(GL_Paste!$E11776),1))</f>
        <v/>
      </c>
      <c r="C11779">
        <f>IF(GL_Paste!$B11776="","",IF(TRIM(GL_Paste!$M11776)&lt;&gt;"",TRIM(GL_Paste!$M11776),IFERROR(MID(GL_Paste!$I11776,FIND("[",GL_Paste!$I11776)+1,FIND("]",GL_Paste!$I11776)-FIND("[",GL_Paste!$I11776)-1),"")))</f>
        <v/>
      </c>
      <c r="D11779">
        <f>IF(GL_Paste!$B11776="","",IFERROR(INDEX(DeptName,MATCH($C11779,DeptTag,0)),"UNALLOCATED"))</f>
        <v/>
      </c>
      <c r="E11779">
        <f>IF(GL_Paste!$B11776="","",IFERROR(INDEX(AcctCat,MATCH(GL_Paste!$B11776&amp;"",AcctCode,0)),"UNKNOWN"))</f>
        <v/>
      </c>
      <c r="F11779">
        <f>IF(GL_Paste!$B11776="","",IFERROR(INDEX(AcctSub,MATCH(GL_Paste!$B11776&amp;"",AcctCode,0)),"UNKNOWN"))</f>
        <v/>
      </c>
    </row>
    <row r="11780">
      <c r="A11780" s="40">
        <f>IF(GL_Paste!$B11777="","",N(GL_Paste!$H11777)-N(GL_Paste!$G11777))</f>
        <v/>
      </c>
      <c r="B11780" s="43">
        <f>IF(GL_Paste!$B11777="","",DATE(YEAR(GL_Paste!$E11777),MONTH(GL_Paste!$E11777),1))</f>
        <v/>
      </c>
      <c r="C11780">
        <f>IF(GL_Paste!$B11777="","",IF(TRIM(GL_Paste!$M11777)&lt;&gt;"",TRIM(GL_Paste!$M11777),IFERROR(MID(GL_Paste!$I11777,FIND("[",GL_Paste!$I11777)+1,FIND("]",GL_Paste!$I11777)-FIND("[",GL_Paste!$I11777)-1),"")))</f>
        <v/>
      </c>
      <c r="D11780">
        <f>IF(GL_Paste!$B11777="","",IFERROR(INDEX(DeptName,MATCH($C11780,DeptTag,0)),"UNALLOCATED"))</f>
        <v/>
      </c>
      <c r="E11780">
        <f>IF(GL_Paste!$B11777="","",IFERROR(INDEX(AcctCat,MATCH(GL_Paste!$B11777&amp;"",AcctCode,0)),"UNKNOWN"))</f>
        <v/>
      </c>
      <c r="F11780">
        <f>IF(GL_Paste!$B11777="","",IFERROR(INDEX(AcctSub,MATCH(GL_Paste!$B11777&amp;"",AcctCode,0)),"UNKNOWN"))</f>
        <v/>
      </c>
    </row>
    <row r="11781">
      <c r="A11781" s="40">
        <f>IF(GL_Paste!$B11778="","",N(GL_Paste!$H11778)-N(GL_Paste!$G11778))</f>
        <v/>
      </c>
      <c r="B11781" s="43">
        <f>IF(GL_Paste!$B11778="","",DATE(YEAR(GL_Paste!$E11778),MONTH(GL_Paste!$E11778),1))</f>
        <v/>
      </c>
      <c r="C11781">
        <f>IF(GL_Paste!$B11778="","",IF(TRIM(GL_Paste!$M11778)&lt;&gt;"",TRIM(GL_Paste!$M11778),IFERROR(MID(GL_Paste!$I11778,FIND("[",GL_Paste!$I11778)+1,FIND("]",GL_Paste!$I11778)-FIND("[",GL_Paste!$I11778)-1),"")))</f>
        <v/>
      </c>
      <c r="D11781">
        <f>IF(GL_Paste!$B11778="","",IFERROR(INDEX(DeptName,MATCH($C11781,DeptTag,0)),"UNALLOCATED"))</f>
        <v/>
      </c>
      <c r="E11781">
        <f>IF(GL_Paste!$B11778="","",IFERROR(INDEX(AcctCat,MATCH(GL_Paste!$B11778&amp;"",AcctCode,0)),"UNKNOWN"))</f>
        <v/>
      </c>
      <c r="F11781">
        <f>IF(GL_Paste!$B11778="","",IFERROR(INDEX(AcctSub,MATCH(GL_Paste!$B11778&amp;"",AcctCode,0)),"UNKNOWN"))</f>
        <v/>
      </c>
    </row>
    <row r="11782">
      <c r="A11782" s="40">
        <f>IF(GL_Paste!$B11779="","",N(GL_Paste!$H11779)-N(GL_Paste!$G11779))</f>
        <v/>
      </c>
      <c r="B11782" s="43">
        <f>IF(GL_Paste!$B11779="","",DATE(YEAR(GL_Paste!$E11779),MONTH(GL_Paste!$E11779),1))</f>
        <v/>
      </c>
      <c r="C11782">
        <f>IF(GL_Paste!$B11779="","",IF(TRIM(GL_Paste!$M11779)&lt;&gt;"",TRIM(GL_Paste!$M11779),IFERROR(MID(GL_Paste!$I11779,FIND("[",GL_Paste!$I11779)+1,FIND("]",GL_Paste!$I11779)-FIND("[",GL_Paste!$I11779)-1),"")))</f>
        <v/>
      </c>
      <c r="D11782">
        <f>IF(GL_Paste!$B11779="","",IFERROR(INDEX(DeptName,MATCH($C11782,DeptTag,0)),"UNALLOCATED"))</f>
        <v/>
      </c>
      <c r="E11782">
        <f>IF(GL_Paste!$B11779="","",IFERROR(INDEX(AcctCat,MATCH(GL_Paste!$B11779&amp;"",AcctCode,0)),"UNKNOWN"))</f>
        <v/>
      </c>
      <c r="F11782">
        <f>IF(GL_Paste!$B11779="","",IFERROR(INDEX(AcctSub,MATCH(GL_Paste!$B11779&amp;"",AcctCode,0)),"UNKNOWN"))</f>
        <v/>
      </c>
    </row>
    <row r="11783">
      <c r="A11783" s="40">
        <f>IF(GL_Paste!$B11780="","",N(GL_Paste!$H11780)-N(GL_Paste!$G11780))</f>
        <v/>
      </c>
      <c r="B11783" s="43">
        <f>IF(GL_Paste!$B11780="","",DATE(YEAR(GL_Paste!$E11780),MONTH(GL_Paste!$E11780),1))</f>
        <v/>
      </c>
      <c r="C11783">
        <f>IF(GL_Paste!$B11780="","",IF(TRIM(GL_Paste!$M11780)&lt;&gt;"",TRIM(GL_Paste!$M11780),IFERROR(MID(GL_Paste!$I11780,FIND("[",GL_Paste!$I11780)+1,FIND("]",GL_Paste!$I11780)-FIND("[",GL_Paste!$I11780)-1),"")))</f>
        <v/>
      </c>
      <c r="D11783">
        <f>IF(GL_Paste!$B11780="","",IFERROR(INDEX(DeptName,MATCH($C11783,DeptTag,0)),"UNALLOCATED"))</f>
        <v/>
      </c>
      <c r="E11783">
        <f>IF(GL_Paste!$B11780="","",IFERROR(INDEX(AcctCat,MATCH(GL_Paste!$B11780&amp;"",AcctCode,0)),"UNKNOWN"))</f>
        <v/>
      </c>
      <c r="F11783">
        <f>IF(GL_Paste!$B11780="","",IFERROR(INDEX(AcctSub,MATCH(GL_Paste!$B11780&amp;"",AcctCode,0)),"UNKNOWN"))</f>
        <v/>
      </c>
    </row>
    <row r="11784">
      <c r="A11784" s="40">
        <f>IF(GL_Paste!$B11781="","",N(GL_Paste!$H11781)-N(GL_Paste!$G11781))</f>
        <v/>
      </c>
      <c r="B11784" s="43">
        <f>IF(GL_Paste!$B11781="","",DATE(YEAR(GL_Paste!$E11781),MONTH(GL_Paste!$E11781),1))</f>
        <v/>
      </c>
      <c r="C11784">
        <f>IF(GL_Paste!$B11781="","",IF(TRIM(GL_Paste!$M11781)&lt;&gt;"",TRIM(GL_Paste!$M11781),IFERROR(MID(GL_Paste!$I11781,FIND("[",GL_Paste!$I11781)+1,FIND("]",GL_Paste!$I11781)-FIND("[",GL_Paste!$I11781)-1),"")))</f>
        <v/>
      </c>
      <c r="D11784">
        <f>IF(GL_Paste!$B11781="","",IFERROR(INDEX(DeptName,MATCH($C11784,DeptTag,0)),"UNALLOCATED"))</f>
        <v/>
      </c>
      <c r="E11784">
        <f>IF(GL_Paste!$B11781="","",IFERROR(INDEX(AcctCat,MATCH(GL_Paste!$B11781&amp;"",AcctCode,0)),"UNKNOWN"))</f>
        <v/>
      </c>
      <c r="F11784">
        <f>IF(GL_Paste!$B11781="","",IFERROR(INDEX(AcctSub,MATCH(GL_Paste!$B11781&amp;"",AcctCode,0)),"UNKNOWN"))</f>
        <v/>
      </c>
    </row>
    <row r="11785">
      <c r="A11785" s="40">
        <f>IF(GL_Paste!$B11782="","",N(GL_Paste!$H11782)-N(GL_Paste!$G11782))</f>
        <v/>
      </c>
      <c r="B11785" s="43">
        <f>IF(GL_Paste!$B11782="","",DATE(YEAR(GL_Paste!$E11782),MONTH(GL_Paste!$E11782),1))</f>
        <v/>
      </c>
      <c r="C11785">
        <f>IF(GL_Paste!$B11782="","",IF(TRIM(GL_Paste!$M11782)&lt;&gt;"",TRIM(GL_Paste!$M11782),IFERROR(MID(GL_Paste!$I11782,FIND("[",GL_Paste!$I11782)+1,FIND("]",GL_Paste!$I11782)-FIND("[",GL_Paste!$I11782)-1),"")))</f>
        <v/>
      </c>
      <c r="D11785">
        <f>IF(GL_Paste!$B11782="","",IFERROR(INDEX(DeptName,MATCH($C11785,DeptTag,0)),"UNALLOCATED"))</f>
        <v/>
      </c>
      <c r="E11785">
        <f>IF(GL_Paste!$B11782="","",IFERROR(INDEX(AcctCat,MATCH(GL_Paste!$B11782&amp;"",AcctCode,0)),"UNKNOWN"))</f>
        <v/>
      </c>
      <c r="F11785">
        <f>IF(GL_Paste!$B11782="","",IFERROR(INDEX(AcctSub,MATCH(GL_Paste!$B11782&amp;"",AcctCode,0)),"UNKNOWN"))</f>
        <v/>
      </c>
    </row>
    <row r="11786">
      <c r="A11786" s="40">
        <f>IF(GL_Paste!$B11783="","",N(GL_Paste!$H11783)-N(GL_Paste!$G11783))</f>
        <v/>
      </c>
      <c r="B11786" s="43">
        <f>IF(GL_Paste!$B11783="","",DATE(YEAR(GL_Paste!$E11783),MONTH(GL_Paste!$E11783),1))</f>
        <v/>
      </c>
      <c r="C11786">
        <f>IF(GL_Paste!$B11783="","",IF(TRIM(GL_Paste!$M11783)&lt;&gt;"",TRIM(GL_Paste!$M11783),IFERROR(MID(GL_Paste!$I11783,FIND("[",GL_Paste!$I11783)+1,FIND("]",GL_Paste!$I11783)-FIND("[",GL_Paste!$I11783)-1),"")))</f>
        <v/>
      </c>
      <c r="D11786">
        <f>IF(GL_Paste!$B11783="","",IFERROR(INDEX(DeptName,MATCH($C11786,DeptTag,0)),"UNALLOCATED"))</f>
        <v/>
      </c>
      <c r="E11786">
        <f>IF(GL_Paste!$B11783="","",IFERROR(INDEX(AcctCat,MATCH(GL_Paste!$B11783&amp;"",AcctCode,0)),"UNKNOWN"))</f>
        <v/>
      </c>
      <c r="F11786">
        <f>IF(GL_Paste!$B11783="","",IFERROR(INDEX(AcctSub,MATCH(GL_Paste!$B11783&amp;"",AcctCode,0)),"UNKNOWN"))</f>
        <v/>
      </c>
    </row>
    <row r="11787">
      <c r="A11787" s="40">
        <f>IF(GL_Paste!$B11784="","",N(GL_Paste!$H11784)-N(GL_Paste!$G11784))</f>
        <v/>
      </c>
      <c r="B11787" s="43">
        <f>IF(GL_Paste!$B11784="","",DATE(YEAR(GL_Paste!$E11784),MONTH(GL_Paste!$E11784),1))</f>
        <v/>
      </c>
      <c r="C11787">
        <f>IF(GL_Paste!$B11784="","",IF(TRIM(GL_Paste!$M11784)&lt;&gt;"",TRIM(GL_Paste!$M11784),IFERROR(MID(GL_Paste!$I11784,FIND("[",GL_Paste!$I11784)+1,FIND("]",GL_Paste!$I11784)-FIND("[",GL_Paste!$I11784)-1),"")))</f>
        <v/>
      </c>
      <c r="D11787">
        <f>IF(GL_Paste!$B11784="","",IFERROR(INDEX(DeptName,MATCH($C11787,DeptTag,0)),"UNALLOCATED"))</f>
        <v/>
      </c>
      <c r="E11787">
        <f>IF(GL_Paste!$B11784="","",IFERROR(INDEX(AcctCat,MATCH(GL_Paste!$B11784&amp;"",AcctCode,0)),"UNKNOWN"))</f>
        <v/>
      </c>
      <c r="F11787">
        <f>IF(GL_Paste!$B11784="","",IFERROR(INDEX(AcctSub,MATCH(GL_Paste!$B11784&amp;"",AcctCode,0)),"UNKNOWN"))</f>
        <v/>
      </c>
    </row>
    <row r="11788">
      <c r="A11788" s="40">
        <f>IF(GL_Paste!$B11785="","",N(GL_Paste!$H11785)-N(GL_Paste!$G11785))</f>
        <v/>
      </c>
      <c r="B11788" s="43">
        <f>IF(GL_Paste!$B11785="","",DATE(YEAR(GL_Paste!$E11785),MONTH(GL_Paste!$E11785),1))</f>
        <v/>
      </c>
      <c r="C11788">
        <f>IF(GL_Paste!$B11785="","",IF(TRIM(GL_Paste!$M11785)&lt;&gt;"",TRIM(GL_Paste!$M11785),IFERROR(MID(GL_Paste!$I11785,FIND("[",GL_Paste!$I11785)+1,FIND("]",GL_Paste!$I11785)-FIND("[",GL_Paste!$I11785)-1),"")))</f>
        <v/>
      </c>
      <c r="D11788">
        <f>IF(GL_Paste!$B11785="","",IFERROR(INDEX(DeptName,MATCH($C11788,DeptTag,0)),"UNALLOCATED"))</f>
        <v/>
      </c>
      <c r="E11788">
        <f>IF(GL_Paste!$B11785="","",IFERROR(INDEX(AcctCat,MATCH(GL_Paste!$B11785&amp;"",AcctCode,0)),"UNKNOWN"))</f>
        <v/>
      </c>
      <c r="F11788">
        <f>IF(GL_Paste!$B11785="","",IFERROR(INDEX(AcctSub,MATCH(GL_Paste!$B11785&amp;"",AcctCode,0)),"UNKNOWN"))</f>
        <v/>
      </c>
    </row>
    <row r="11789">
      <c r="A11789" s="40">
        <f>IF(GL_Paste!$B11786="","",N(GL_Paste!$H11786)-N(GL_Paste!$G11786))</f>
        <v/>
      </c>
      <c r="B11789" s="43">
        <f>IF(GL_Paste!$B11786="","",DATE(YEAR(GL_Paste!$E11786),MONTH(GL_Paste!$E11786),1))</f>
        <v/>
      </c>
      <c r="C11789">
        <f>IF(GL_Paste!$B11786="","",IF(TRIM(GL_Paste!$M11786)&lt;&gt;"",TRIM(GL_Paste!$M11786),IFERROR(MID(GL_Paste!$I11786,FIND("[",GL_Paste!$I11786)+1,FIND("]",GL_Paste!$I11786)-FIND("[",GL_Paste!$I11786)-1),"")))</f>
        <v/>
      </c>
      <c r="D11789">
        <f>IF(GL_Paste!$B11786="","",IFERROR(INDEX(DeptName,MATCH($C11789,DeptTag,0)),"UNALLOCATED"))</f>
        <v/>
      </c>
      <c r="E11789">
        <f>IF(GL_Paste!$B11786="","",IFERROR(INDEX(AcctCat,MATCH(GL_Paste!$B11786&amp;"",AcctCode,0)),"UNKNOWN"))</f>
        <v/>
      </c>
      <c r="F11789">
        <f>IF(GL_Paste!$B11786="","",IFERROR(INDEX(AcctSub,MATCH(GL_Paste!$B11786&amp;"",AcctCode,0)),"UNKNOWN"))</f>
        <v/>
      </c>
    </row>
    <row r="11790">
      <c r="A11790" s="40">
        <f>IF(GL_Paste!$B11787="","",N(GL_Paste!$H11787)-N(GL_Paste!$G11787))</f>
        <v/>
      </c>
      <c r="B11790" s="43">
        <f>IF(GL_Paste!$B11787="","",DATE(YEAR(GL_Paste!$E11787),MONTH(GL_Paste!$E11787),1))</f>
        <v/>
      </c>
      <c r="C11790">
        <f>IF(GL_Paste!$B11787="","",IF(TRIM(GL_Paste!$M11787)&lt;&gt;"",TRIM(GL_Paste!$M11787),IFERROR(MID(GL_Paste!$I11787,FIND("[",GL_Paste!$I11787)+1,FIND("]",GL_Paste!$I11787)-FIND("[",GL_Paste!$I11787)-1),"")))</f>
        <v/>
      </c>
      <c r="D11790">
        <f>IF(GL_Paste!$B11787="","",IFERROR(INDEX(DeptName,MATCH($C11790,DeptTag,0)),"UNALLOCATED"))</f>
        <v/>
      </c>
      <c r="E11790">
        <f>IF(GL_Paste!$B11787="","",IFERROR(INDEX(AcctCat,MATCH(GL_Paste!$B11787&amp;"",AcctCode,0)),"UNKNOWN"))</f>
        <v/>
      </c>
      <c r="F11790">
        <f>IF(GL_Paste!$B11787="","",IFERROR(INDEX(AcctSub,MATCH(GL_Paste!$B11787&amp;"",AcctCode,0)),"UNKNOWN"))</f>
        <v/>
      </c>
    </row>
    <row r="11791">
      <c r="A11791" s="40">
        <f>IF(GL_Paste!$B11788="","",N(GL_Paste!$H11788)-N(GL_Paste!$G11788))</f>
        <v/>
      </c>
      <c r="B11791" s="43">
        <f>IF(GL_Paste!$B11788="","",DATE(YEAR(GL_Paste!$E11788),MONTH(GL_Paste!$E11788),1))</f>
        <v/>
      </c>
      <c r="C11791">
        <f>IF(GL_Paste!$B11788="","",IF(TRIM(GL_Paste!$M11788)&lt;&gt;"",TRIM(GL_Paste!$M11788),IFERROR(MID(GL_Paste!$I11788,FIND("[",GL_Paste!$I11788)+1,FIND("]",GL_Paste!$I11788)-FIND("[",GL_Paste!$I11788)-1),"")))</f>
        <v/>
      </c>
      <c r="D11791">
        <f>IF(GL_Paste!$B11788="","",IFERROR(INDEX(DeptName,MATCH($C11791,DeptTag,0)),"UNALLOCATED"))</f>
        <v/>
      </c>
      <c r="E11791">
        <f>IF(GL_Paste!$B11788="","",IFERROR(INDEX(AcctCat,MATCH(GL_Paste!$B11788&amp;"",AcctCode,0)),"UNKNOWN"))</f>
        <v/>
      </c>
      <c r="F11791">
        <f>IF(GL_Paste!$B11788="","",IFERROR(INDEX(AcctSub,MATCH(GL_Paste!$B11788&amp;"",AcctCode,0)),"UNKNOWN"))</f>
        <v/>
      </c>
    </row>
    <row r="11792">
      <c r="A11792" s="40">
        <f>IF(GL_Paste!$B11789="","",N(GL_Paste!$H11789)-N(GL_Paste!$G11789))</f>
        <v/>
      </c>
      <c r="B11792" s="43">
        <f>IF(GL_Paste!$B11789="","",DATE(YEAR(GL_Paste!$E11789),MONTH(GL_Paste!$E11789),1))</f>
        <v/>
      </c>
      <c r="C11792">
        <f>IF(GL_Paste!$B11789="","",IF(TRIM(GL_Paste!$M11789)&lt;&gt;"",TRIM(GL_Paste!$M11789),IFERROR(MID(GL_Paste!$I11789,FIND("[",GL_Paste!$I11789)+1,FIND("]",GL_Paste!$I11789)-FIND("[",GL_Paste!$I11789)-1),"")))</f>
        <v/>
      </c>
      <c r="D11792">
        <f>IF(GL_Paste!$B11789="","",IFERROR(INDEX(DeptName,MATCH($C11792,DeptTag,0)),"UNALLOCATED"))</f>
        <v/>
      </c>
      <c r="E11792">
        <f>IF(GL_Paste!$B11789="","",IFERROR(INDEX(AcctCat,MATCH(GL_Paste!$B11789&amp;"",AcctCode,0)),"UNKNOWN"))</f>
        <v/>
      </c>
      <c r="F11792">
        <f>IF(GL_Paste!$B11789="","",IFERROR(INDEX(AcctSub,MATCH(GL_Paste!$B11789&amp;"",AcctCode,0)),"UNKNOWN"))</f>
        <v/>
      </c>
    </row>
    <row r="11793">
      <c r="A11793" s="40">
        <f>IF(GL_Paste!$B11790="","",N(GL_Paste!$H11790)-N(GL_Paste!$G11790))</f>
        <v/>
      </c>
      <c r="B11793" s="43">
        <f>IF(GL_Paste!$B11790="","",DATE(YEAR(GL_Paste!$E11790),MONTH(GL_Paste!$E11790),1))</f>
        <v/>
      </c>
      <c r="C11793">
        <f>IF(GL_Paste!$B11790="","",IF(TRIM(GL_Paste!$M11790)&lt;&gt;"",TRIM(GL_Paste!$M11790),IFERROR(MID(GL_Paste!$I11790,FIND("[",GL_Paste!$I11790)+1,FIND("]",GL_Paste!$I11790)-FIND("[",GL_Paste!$I11790)-1),"")))</f>
        <v/>
      </c>
      <c r="D11793">
        <f>IF(GL_Paste!$B11790="","",IFERROR(INDEX(DeptName,MATCH($C11793,DeptTag,0)),"UNALLOCATED"))</f>
        <v/>
      </c>
      <c r="E11793">
        <f>IF(GL_Paste!$B11790="","",IFERROR(INDEX(AcctCat,MATCH(GL_Paste!$B11790&amp;"",AcctCode,0)),"UNKNOWN"))</f>
        <v/>
      </c>
      <c r="F11793">
        <f>IF(GL_Paste!$B11790="","",IFERROR(INDEX(AcctSub,MATCH(GL_Paste!$B11790&amp;"",AcctCode,0)),"UNKNOWN"))</f>
        <v/>
      </c>
    </row>
    <row r="11794">
      <c r="A11794" s="40">
        <f>IF(GL_Paste!$B11791="","",N(GL_Paste!$H11791)-N(GL_Paste!$G11791))</f>
        <v/>
      </c>
      <c r="B11794" s="43">
        <f>IF(GL_Paste!$B11791="","",DATE(YEAR(GL_Paste!$E11791),MONTH(GL_Paste!$E11791),1))</f>
        <v/>
      </c>
      <c r="C11794">
        <f>IF(GL_Paste!$B11791="","",IF(TRIM(GL_Paste!$M11791)&lt;&gt;"",TRIM(GL_Paste!$M11791),IFERROR(MID(GL_Paste!$I11791,FIND("[",GL_Paste!$I11791)+1,FIND("]",GL_Paste!$I11791)-FIND("[",GL_Paste!$I11791)-1),"")))</f>
        <v/>
      </c>
      <c r="D11794">
        <f>IF(GL_Paste!$B11791="","",IFERROR(INDEX(DeptName,MATCH($C11794,DeptTag,0)),"UNALLOCATED"))</f>
        <v/>
      </c>
      <c r="E11794">
        <f>IF(GL_Paste!$B11791="","",IFERROR(INDEX(AcctCat,MATCH(GL_Paste!$B11791&amp;"",AcctCode,0)),"UNKNOWN"))</f>
        <v/>
      </c>
      <c r="F11794">
        <f>IF(GL_Paste!$B11791="","",IFERROR(INDEX(AcctSub,MATCH(GL_Paste!$B11791&amp;"",AcctCode,0)),"UNKNOWN"))</f>
        <v/>
      </c>
    </row>
    <row r="11795">
      <c r="A11795" s="40">
        <f>IF(GL_Paste!$B11792="","",N(GL_Paste!$H11792)-N(GL_Paste!$G11792))</f>
        <v/>
      </c>
      <c r="B11795" s="43">
        <f>IF(GL_Paste!$B11792="","",DATE(YEAR(GL_Paste!$E11792),MONTH(GL_Paste!$E11792),1))</f>
        <v/>
      </c>
      <c r="C11795">
        <f>IF(GL_Paste!$B11792="","",IF(TRIM(GL_Paste!$M11792)&lt;&gt;"",TRIM(GL_Paste!$M11792),IFERROR(MID(GL_Paste!$I11792,FIND("[",GL_Paste!$I11792)+1,FIND("]",GL_Paste!$I11792)-FIND("[",GL_Paste!$I11792)-1),"")))</f>
        <v/>
      </c>
      <c r="D11795">
        <f>IF(GL_Paste!$B11792="","",IFERROR(INDEX(DeptName,MATCH($C11795,DeptTag,0)),"UNALLOCATED"))</f>
        <v/>
      </c>
      <c r="E11795">
        <f>IF(GL_Paste!$B11792="","",IFERROR(INDEX(AcctCat,MATCH(GL_Paste!$B11792&amp;"",AcctCode,0)),"UNKNOWN"))</f>
        <v/>
      </c>
      <c r="F11795">
        <f>IF(GL_Paste!$B11792="","",IFERROR(INDEX(AcctSub,MATCH(GL_Paste!$B11792&amp;"",AcctCode,0)),"UNKNOWN"))</f>
        <v/>
      </c>
    </row>
    <row r="11796">
      <c r="A11796" s="40">
        <f>IF(GL_Paste!$B11793="","",N(GL_Paste!$H11793)-N(GL_Paste!$G11793))</f>
        <v/>
      </c>
      <c r="B11796" s="43">
        <f>IF(GL_Paste!$B11793="","",DATE(YEAR(GL_Paste!$E11793),MONTH(GL_Paste!$E11793),1))</f>
        <v/>
      </c>
      <c r="C11796">
        <f>IF(GL_Paste!$B11793="","",IF(TRIM(GL_Paste!$M11793)&lt;&gt;"",TRIM(GL_Paste!$M11793),IFERROR(MID(GL_Paste!$I11793,FIND("[",GL_Paste!$I11793)+1,FIND("]",GL_Paste!$I11793)-FIND("[",GL_Paste!$I11793)-1),"")))</f>
        <v/>
      </c>
      <c r="D11796">
        <f>IF(GL_Paste!$B11793="","",IFERROR(INDEX(DeptName,MATCH($C11796,DeptTag,0)),"UNALLOCATED"))</f>
        <v/>
      </c>
      <c r="E11796">
        <f>IF(GL_Paste!$B11793="","",IFERROR(INDEX(AcctCat,MATCH(GL_Paste!$B11793&amp;"",AcctCode,0)),"UNKNOWN"))</f>
        <v/>
      </c>
      <c r="F11796">
        <f>IF(GL_Paste!$B11793="","",IFERROR(INDEX(AcctSub,MATCH(GL_Paste!$B11793&amp;"",AcctCode,0)),"UNKNOWN"))</f>
        <v/>
      </c>
    </row>
    <row r="11797">
      <c r="A11797" s="40">
        <f>IF(GL_Paste!$B11794="","",N(GL_Paste!$H11794)-N(GL_Paste!$G11794))</f>
        <v/>
      </c>
      <c r="B11797" s="43">
        <f>IF(GL_Paste!$B11794="","",DATE(YEAR(GL_Paste!$E11794),MONTH(GL_Paste!$E11794),1))</f>
        <v/>
      </c>
      <c r="C11797">
        <f>IF(GL_Paste!$B11794="","",IF(TRIM(GL_Paste!$M11794)&lt;&gt;"",TRIM(GL_Paste!$M11794),IFERROR(MID(GL_Paste!$I11794,FIND("[",GL_Paste!$I11794)+1,FIND("]",GL_Paste!$I11794)-FIND("[",GL_Paste!$I11794)-1),"")))</f>
        <v/>
      </c>
      <c r="D11797">
        <f>IF(GL_Paste!$B11794="","",IFERROR(INDEX(DeptName,MATCH($C11797,DeptTag,0)),"UNALLOCATED"))</f>
        <v/>
      </c>
      <c r="E11797">
        <f>IF(GL_Paste!$B11794="","",IFERROR(INDEX(AcctCat,MATCH(GL_Paste!$B11794&amp;"",AcctCode,0)),"UNKNOWN"))</f>
        <v/>
      </c>
      <c r="F11797">
        <f>IF(GL_Paste!$B11794="","",IFERROR(INDEX(AcctSub,MATCH(GL_Paste!$B11794&amp;"",AcctCode,0)),"UNKNOWN"))</f>
        <v/>
      </c>
    </row>
    <row r="11798">
      <c r="A11798" s="40">
        <f>IF(GL_Paste!$B11795="","",N(GL_Paste!$H11795)-N(GL_Paste!$G11795))</f>
        <v/>
      </c>
      <c r="B11798" s="43">
        <f>IF(GL_Paste!$B11795="","",DATE(YEAR(GL_Paste!$E11795),MONTH(GL_Paste!$E11795),1))</f>
        <v/>
      </c>
      <c r="C11798">
        <f>IF(GL_Paste!$B11795="","",IF(TRIM(GL_Paste!$M11795)&lt;&gt;"",TRIM(GL_Paste!$M11795),IFERROR(MID(GL_Paste!$I11795,FIND("[",GL_Paste!$I11795)+1,FIND("]",GL_Paste!$I11795)-FIND("[",GL_Paste!$I11795)-1),"")))</f>
        <v/>
      </c>
      <c r="D11798">
        <f>IF(GL_Paste!$B11795="","",IFERROR(INDEX(DeptName,MATCH($C11798,DeptTag,0)),"UNALLOCATED"))</f>
        <v/>
      </c>
      <c r="E11798">
        <f>IF(GL_Paste!$B11795="","",IFERROR(INDEX(AcctCat,MATCH(GL_Paste!$B11795&amp;"",AcctCode,0)),"UNKNOWN"))</f>
        <v/>
      </c>
      <c r="F11798">
        <f>IF(GL_Paste!$B11795="","",IFERROR(INDEX(AcctSub,MATCH(GL_Paste!$B11795&amp;"",AcctCode,0)),"UNKNOWN"))</f>
        <v/>
      </c>
    </row>
    <row r="11799">
      <c r="A11799" s="40">
        <f>IF(GL_Paste!$B11796="","",N(GL_Paste!$H11796)-N(GL_Paste!$G11796))</f>
        <v/>
      </c>
      <c r="B11799" s="43">
        <f>IF(GL_Paste!$B11796="","",DATE(YEAR(GL_Paste!$E11796),MONTH(GL_Paste!$E11796),1))</f>
        <v/>
      </c>
      <c r="C11799">
        <f>IF(GL_Paste!$B11796="","",IF(TRIM(GL_Paste!$M11796)&lt;&gt;"",TRIM(GL_Paste!$M11796),IFERROR(MID(GL_Paste!$I11796,FIND("[",GL_Paste!$I11796)+1,FIND("]",GL_Paste!$I11796)-FIND("[",GL_Paste!$I11796)-1),"")))</f>
        <v/>
      </c>
      <c r="D11799">
        <f>IF(GL_Paste!$B11796="","",IFERROR(INDEX(DeptName,MATCH($C11799,DeptTag,0)),"UNALLOCATED"))</f>
        <v/>
      </c>
      <c r="E11799">
        <f>IF(GL_Paste!$B11796="","",IFERROR(INDEX(AcctCat,MATCH(GL_Paste!$B11796&amp;"",AcctCode,0)),"UNKNOWN"))</f>
        <v/>
      </c>
      <c r="F11799">
        <f>IF(GL_Paste!$B11796="","",IFERROR(INDEX(AcctSub,MATCH(GL_Paste!$B11796&amp;"",AcctCode,0)),"UNKNOWN"))</f>
        <v/>
      </c>
    </row>
    <row r="11800">
      <c r="A11800" s="40">
        <f>IF(GL_Paste!$B11797="","",N(GL_Paste!$H11797)-N(GL_Paste!$G11797))</f>
        <v/>
      </c>
      <c r="B11800" s="43">
        <f>IF(GL_Paste!$B11797="","",DATE(YEAR(GL_Paste!$E11797),MONTH(GL_Paste!$E11797),1))</f>
        <v/>
      </c>
      <c r="C11800">
        <f>IF(GL_Paste!$B11797="","",IF(TRIM(GL_Paste!$M11797)&lt;&gt;"",TRIM(GL_Paste!$M11797),IFERROR(MID(GL_Paste!$I11797,FIND("[",GL_Paste!$I11797)+1,FIND("]",GL_Paste!$I11797)-FIND("[",GL_Paste!$I11797)-1),"")))</f>
        <v/>
      </c>
      <c r="D11800">
        <f>IF(GL_Paste!$B11797="","",IFERROR(INDEX(DeptName,MATCH($C11800,DeptTag,0)),"UNALLOCATED"))</f>
        <v/>
      </c>
      <c r="E11800">
        <f>IF(GL_Paste!$B11797="","",IFERROR(INDEX(AcctCat,MATCH(GL_Paste!$B11797&amp;"",AcctCode,0)),"UNKNOWN"))</f>
        <v/>
      </c>
      <c r="F11800">
        <f>IF(GL_Paste!$B11797="","",IFERROR(INDEX(AcctSub,MATCH(GL_Paste!$B11797&amp;"",AcctCode,0)),"UNKNOWN"))</f>
        <v/>
      </c>
    </row>
    <row r="11801">
      <c r="A11801" s="40">
        <f>IF(GL_Paste!$B11798="","",N(GL_Paste!$H11798)-N(GL_Paste!$G11798))</f>
        <v/>
      </c>
      <c r="B11801" s="43">
        <f>IF(GL_Paste!$B11798="","",DATE(YEAR(GL_Paste!$E11798),MONTH(GL_Paste!$E11798),1))</f>
        <v/>
      </c>
      <c r="C11801">
        <f>IF(GL_Paste!$B11798="","",IF(TRIM(GL_Paste!$M11798)&lt;&gt;"",TRIM(GL_Paste!$M11798),IFERROR(MID(GL_Paste!$I11798,FIND("[",GL_Paste!$I11798)+1,FIND("]",GL_Paste!$I11798)-FIND("[",GL_Paste!$I11798)-1),"")))</f>
        <v/>
      </c>
      <c r="D11801">
        <f>IF(GL_Paste!$B11798="","",IFERROR(INDEX(DeptName,MATCH($C11801,DeptTag,0)),"UNALLOCATED"))</f>
        <v/>
      </c>
      <c r="E11801">
        <f>IF(GL_Paste!$B11798="","",IFERROR(INDEX(AcctCat,MATCH(GL_Paste!$B11798&amp;"",AcctCode,0)),"UNKNOWN"))</f>
        <v/>
      </c>
      <c r="F11801">
        <f>IF(GL_Paste!$B11798="","",IFERROR(INDEX(AcctSub,MATCH(GL_Paste!$B11798&amp;"",AcctCode,0)),"UNKNOWN"))</f>
        <v/>
      </c>
    </row>
    <row r="11802">
      <c r="A11802" s="40">
        <f>IF(GL_Paste!$B11799="","",N(GL_Paste!$H11799)-N(GL_Paste!$G11799))</f>
        <v/>
      </c>
      <c r="B11802" s="43">
        <f>IF(GL_Paste!$B11799="","",DATE(YEAR(GL_Paste!$E11799),MONTH(GL_Paste!$E11799),1))</f>
        <v/>
      </c>
      <c r="C11802">
        <f>IF(GL_Paste!$B11799="","",IF(TRIM(GL_Paste!$M11799)&lt;&gt;"",TRIM(GL_Paste!$M11799),IFERROR(MID(GL_Paste!$I11799,FIND("[",GL_Paste!$I11799)+1,FIND("]",GL_Paste!$I11799)-FIND("[",GL_Paste!$I11799)-1),"")))</f>
        <v/>
      </c>
      <c r="D11802">
        <f>IF(GL_Paste!$B11799="","",IFERROR(INDEX(DeptName,MATCH($C11802,DeptTag,0)),"UNALLOCATED"))</f>
        <v/>
      </c>
      <c r="E11802">
        <f>IF(GL_Paste!$B11799="","",IFERROR(INDEX(AcctCat,MATCH(GL_Paste!$B11799&amp;"",AcctCode,0)),"UNKNOWN"))</f>
        <v/>
      </c>
      <c r="F11802">
        <f>IF(GL_Paste!$B11799="","",IFERROR(INDEX(AcctSub,MATCH(GL_Paste!$B11799&amp;"",AcctCode,0)),"UNKNOWN"))</f>
        <v/>
      </c>
    </row>
    <row r="11803">
      <c r="A11803" s="40">
        <f>IF(GL_Paste!$B11800="","",N(GL_Paste!$H11800)-N(GL_Paste!$G11800))</f>
        <v/>
      </c>
      <c r="B11803" s="43">
        <f>IF(GL_Paste!$B11800="","",DATE(YEAR(GL_Paste!$E11800),MONTH(GL_Paste!$E11800),1))</f>
        <v/>
      </c>
      <c r="C11803">
        <f>IF(GL_Paste!$B11800="","",IF(TRIM(GL_Paste!$M11800)&lt;&gt;"",TRIM(GL_Paste!$M11800),IFERROR(MID(GL_Paste!$I11800,FIND("[",GL_Paste!$I11800)+1,FIND("]",GL_Paste!$I11800)-FIND("[",GL_Paste!$I11800)-1),"")))</f>
        <v/>
      </c>
      <c r="D11803">
        <f>IF(GL_Paste!$B11800="","",IFERROR(INDEX(DeptName,MATCH($C11803,DeptTag,0)),"UNALLOCATED"))</f>
        <v/>
      </c>
      <c r="E11803">
        <f>IF(GL_Paste!$B11800="","",IFERROR(INDEX(AcctCat,MATCH(GL_Paste!$B11800&amp;"",AcctCode,0)),"UNKNOWN"))</f>
        <v/>
      </c>
      <c r="F11803">
        <f>IF(GL_Paste!$B11800="","",IFERROR(INDEX(AcctSub,MATCH(GL_Paste!$B11800&amp;"",AcctCode,0)),"UNKNOWN"))</f>
        <v/>
      </c>
    </row>
    <row r="11804">
      <c r="A11804" s="40">
        <f>IF(GL_Paste!$B11801="","",N(GL_Paste!$H11801)-N(GL_Paste!$G11801))</f>
        <v/>
      </c>
      <c r="B11804" s="43">
        <f>IF(GL_Paste!$B11801="","",DATE(YEAR(GL_Paste!$E11801),MONTH(GL_Paste!$E11801),1))</f>
        <v/>
      </c>
      <c r="C11804">
        <f>IF(GL_Paste!$B11801="","",IF(TRIM(GL_Paste!$M11801)&lt;&gt;"",TRIM(GL_Paste!$M11801),IFERROR(MID(GL_Paste!$I11801,FIND("[",GL_Paste!$I11801)+1,FIND("]",GL_Paste!$I11801)-FIND("[",GL_Paste!$I11801)-1),"")))</f>
        <v/>
      </c>
      <c r="D11804">
        <f>IF(GL_Paste!$B11801="","",IFERROR(INDEX(DeptName,MATCH($C11804,DeptTag,0)),"UNALLOCATED"))</f>
        <v/>
      </c>
      <c r="E11804">
        <f>IF(GL_Paste!$B11801="","",IFERROR(INDEX(AcctCat,MATCH(GL_Paste!$B11801&amp;"",AcctCode,0)),"UNKNOWN"))</f>
        <v/>
      </c>
      <c r="F11804">
        <f>IF(GL_Paste!$B11801="","",IFERROR(INDEX(AcctSub,MATCH(GL_Paste!$B11801&amp;"",AcctCode,0)),"UNKNOWN"))</f>
        <v/>
      </c>
    </row>
    <row r="11805">
      <c r="A11805" s="40">
        <f>IF(GL_Paste!$B11802="","",N(GL_Paste!$H11802)-N(GL_Paste!$G11802))</f>
        <v/>
      </c>
      <c r="B11805" s="43">
        <f>IF(GL_Paste!$B11802="","",DATE(YEAR(GL_Paste!$E11802),MONTH(GL_Paste!$E11802),1))</f>
        <v/>
      </c>
      <c r="C11805">
        <f>IF(GL_Paste!$B11802="","",IF(TRIM(GL_Paste!$M11802)&lt;&gt;"",TRIM(GL_Paste!$M11802),IFERROR(MID(GL_Paste!$I11802,FIND("[",GL_Paste!$I11802)+1,FIND("]",GL_Paste!$I11802)-FIND("[",GL_Paste!$I11802)-1),"")))</f>
        <v/>
      </c>
      <c r="D11805">
        <f>IF(GL_Paste!$B11802="","",IFERROR(INDEX(DeptName,MATCH($C11805,DeptTag,0)),"UNALLOCATED"))</f>
        <v/>
      </c>
      <c r="E11805">
        <f>IF(GL_Paste!$B11802="","",IFERROR(INDEX(AcctCat,MATCH(GL_Paste!$B11802&amp;"",AcctCode,0)),"UNKNOWN"))</f>
        <v/>
      </c>
      <c r="F11805">
        <f>IF(GL_Paste!$B11802="","",IFERROR(INDEX(AcctSub,MATCH(GL_Paste!$B11802&amp;"",AcctCode,0)),"UNKNOWN"))</f>
        <v/>
      </c>
    </row>
    <row r="11806">
      <c r="A11806" s="40">
        <f>IF(GL_Paste!$B11803="","",N(GL_Paste!$H11803)-N(GL_Paste!$G11803))</f>
        <v/>
      </c>
      <c r="B11806" s="43">
        <f>IF(GL_Paste!$B11803="","",DATE(YEAR(GL_Paste!$E11803),MONTH(GL_Paste!$E11803),1))</f>
        <v/>
      </c>
      <c r="C11806">
        <f>IF(GL_Paste!$B11803="","",IF(TRIM(GL_Paste!$M11803)&lt;&gt;"",TRIM(GL_Paste!$M11803),IFERROR(MID(GL_Paste!$I11803,FIND("[",GL_Paste!$I11803)+1,FIND("]",GL_Paste!$I11803)-FIND("[",GL_Paste!$I11803)-1),"")))</f>
        <v/>
      </c>
      <c r="D11806">
        <f>IF(GL_Paste!$B11803="","",IFERROR(INDEX(DeptName,MATCH($C11806,DeptTag,0)),"UNALLOCATED"))</f>
        <v/>
      </c>
      <c r="E11806">
        <f>IF(GL_Paste!$B11803="","",IFERROR(INDEX(AcctCat,MATCH(GL_Paste!$B11803&amp;"",AcctCode,0)),"UNKNOWN"))</f>
        <v/>
      </c>
      <c r="F11806">
        <f>IF(GL_Paste!$B11803="","",IFERROR(INDEX(AcctSub,MATCH(GL_Paste!$B11803&amp;"",AcctCode,0)),"UNKNOWN"))</f>
        <v/>
      </c>
    </row>
    <row r="11807">
      <c r="A11807" s="40">
        <f>IF(GL_Paste!$B11804="","",N(GL_Paste!$H11804)-N(GL_Paste!$G11804))</f>
        <v/>
      </c>
      <c r="B11807" s="43">
        <f>IF(GL_Paste!$B11804="","",DATE(YEAR(GL_Paste!$E11804),MONTH(GL_Paste!$E11804),1))</f>
        <v/>
      </c>
      <c r="C11807">
        <f>IF(GL_Paste!$B11804="","",IF(TRIM(GL_Paste!$M11804)&lt;&gt;"",TRIM(GL_Paste!$M11804),IFERROR(MID(GL_Paste!$I11804,FIND("[",GL_Paste!$I11804)+1,FIND("]",GL_Paste!$I11804)-FIND("[",GL_Paste!$I11804)-1),"")))</f>
        <v/>
      </c>
      <c r="D11807">
        <f>IF(GL_Paste!$B11804="","",IFERROR(INDEX(DeptName,MATCH($C11807,DeptTag,0)),"UNALLOCATED"))</f>
        <v/>
      </c>
      <c r="E11807">
        <f>IF(GL_Paste!$B11804="","",IFERROR(INDEX(AcctCat,MATCH(GL_Paste!$B11804&amp;"",AcctCode,0)),"UNKNOWN"))</f>
        <v/>
      </c>
      <c r="F11807">
        <f>IF(GL_Paste!$B11804="","",IFERROR(INDEX(AcctSub,MATCH(GL_Paste!$B11804&amp;"",AcctCode,0)),"UNKNOWN"))</f>
        <v/>
      </c>
    </row>
    <row r="11808">
      <c r="A11808" s="40">
        <f>IF(GL_Paste!$B11805="","",N(GL_Paste!$H11805)-N(GL_Paste!$G11805))</f>
        <v/>
      </c>
      <c r="B11808" s="43">
        <f>IF(GL_Paste!$B11805="","",DATE(YEAR(GL_Paste!$E11805),MONTH(GL_Paste!$E11805),1))</f>
        <v/>
      </c>
      <c r="C11808">
        <f>IF(GL_Paste!$B11805="","",IF(TRIM(GL_Paste!$M11805)&lt;&gt;"",TRIM(GL_Paste!$M11805),IFERROR(MID(GL_Paste!$I11805,FIND("[",GL_Paste!$I11805)+1,FIND("]",GL_Paste!$I11805)-FIND("[",GL_Paste!$I11805)-1),"")))</f>
        <v/>
      </c>
      <c r="D11808">
        <f>IF(GL_Paste!$B11805="","",IFERROR(INDEX(DeptName,MATCH($C11808,DeptTag,0)),"UNALLOCATED"))</f>
        <v/>
      </c>
      <c r="E11808">
        <f>IF(GL_Paste!$B11805="","",IFERROR(INDEX(AcctCat,MATCH(GL_Paste!$B11805&amp;"",AcctCode,0)),"UNKNOWN"))</f>
        <v/>
      </c>
      <c r="F11808">
        <f>IF(GL_Paste!$B11805="","",IFERROR(INDEX(AcctSub,MATCH(GL_Paste!$B11805&amp;"",AcctCode,0)),"UNKNOWN"))</f>
        <v/>
      </c>
    </row>
    <row r="11809">
      <c r="A11809" s="40">
        <f>IF(GL_Paste!$B11806="","",N(GL_Paste!$H11806)-N(GL_Paste!$G11806))</f>
        <v/>
      </c>
      <c r="B11809" s="43">
        <f>IF(GL_Paste!$B11806="","",DATE(YEAR(GL_Paste!$E11806),MONTH(GL_Paste!$E11806),1))</f>
        <v/>
      </c>
      <c r="C11809">
        <f>IF(GL_Paste!$B11806="","",IF(TRIM(GL_Paste!$M11806)&lt;&gt;"",TRIM(GL_Paste!$M11806),IFERROR(MID(GL_Paste!$I11806,FIND("[",GL_Paste!$I11806)+1,FIND("]",GL_Paste!$I11806)-FIND("[",GL_Paste!$I11806)-1),"")))</f>
        <v/>
      </c>
      <c r="D11809">
        <f>IF(GL_Paste!$B11806="","",IFERROR(INDEX(DeptName,MATCH($C11809,DeptTag,0)),"UNALLOCATED"))</f>
        <v/>
      </c>
      <c r="E11809">
        <f>IF(GL_Paste!$B11806="","",IFERROR(INDEX(AcctCat,MATCH(GL_Paste!$B11806&amp;"",AcctCode,0)),"UNKNOWN"))</f>
        <v/>
      </c>
      <c r="F11809">
        <f>IF(GL_Paste!$B11806="","",IFERROR(INDEX(AcctSub,MATCH(GL_Paste!$B11806&amp;"",AcctCode,0)),"UNKNOWN"))</f>
        <v/>
      </c>
    </row>
    <row r="11810">
      <c r="A11810" s="40">
        <f>IF(GL_Paste!$B11807="","",N(GL_Paste!$H11807)-N(GL_Paste!$G11807))</f>
        <v/>
      </c>
      <c r="B11810" s="43">
        <f>IF(GL_Paste!$B11807="","",DATE(YEAR(GL_Paste!$E11807),MONTH(GL_Paste!$E11807),1))</f>
        <v/>
      </c>
      <c r="C11810">
        <f>IF(GL_Paste!$B11807="","",IF(TRIM(GL_Paste!$M11807)&lt;&gt;"",TRIM(GL_Paste!$M11807),IFERROR(MID(GL_Paste!$I11807,FIND("[",GL_Paste!$I11807)+1,FIND("]",GL_Paste!$I11807)-FIND("[",GL_Paste!$I11807)-1),"")))</f>
        <v/>
      </c>
      <c r="D11810">
        <f>IF(GL_Paste!$B11807="","",IFERROR(INDEX(DeptName,MATCH($C11810,DeptTag,0)),"UNALLOCATED"))</f>
        <v/>
      </c>
      <c r="E11810">
        <f>IF(GL_Paste!$B11807="","",IFERROR(INDEX(AcctCat,MATCH(GL_Paste!$B11807&amp;"",AcctCode,0)),"UNKNOWN"))</f>
        <v/>
      </c>
      <c r="F11810">
        <f>IF(GL_Paste!$B11807="","",IFERROR(INDEX(AcctSub,MATCH(GL_Paste!$B11807&amp;"",AcctCode,0)),"UNKNOWN"))</f>
        <v/>
      </c>
    </row>
    <row r="11811">
      <c r="A11811" s="40">
        <f>IF(GL_Paste!$B11808="","",N(GL_Paste!$H11808)-N(GL_Paste!$G11808))</f>
        <v/>
      </c>
      <c r="B11811" s="43">
        <f>IF(GL_Paste!$B11808="","",DATE(YEAR(GL_Paste!$E11808),MONTH(GL_Paste!$E11808),1))</f>
        <v/>
      </c>
      <c r="C11811">
        <f>IF(GL_Paste!$B11808="","",IF(TRIM(GL_Paste!$M11808)&lt;&gt;"",TRIM(GL_Paste!$M11808),IFERROR(MID(GL_Paste!$I11808,FIND("[",GL_Paste!$I11808)+1,FIND("]",GL_Paste!$I11808)-FIND("[",GL_Paste!$I11808)-1),"")))</f>
        <v/>
      </c>
      <c r="D11811">
        <f>IF(GL_Paste!$B11808="","",IFERROR(INDEX(DeptName,MATCH($C11811,DeptTag,0)),"UNALLOCATED"))</f>
        <v/>
      </c>
      <c r="E11811">
        <f>IF(GL_Paste!$B11808="","",IFERROR(INDEX(AcctCat,MATCH(GL_Paste!$B11808&amp;"",AcctCode,0)),"UNKNOWN"))</f>
        <v/>
      </c>
      <c r="F11811">
        <f>IF(GL_Paste!$B11808="","",IFERROR(INDEX(AcctSub,MATCH(GL_Paste!$B11808&amp;"",AcctCode,0)),"UNKNOWN"))</f>
        <v/>
      </c>
    </row>
    <row r="11812">
      <c r="A11812" s="40">
        <f>IF(GL_Paste!$B11809="","",N(GL_Paste!$H11809)-N(GL_Paste!$G11809))</f>
        <v/>
      </c>
      <c r="B11812" s="43">
        <f>IF(GL_Paste!$B11809="","",DATE(YEAR(GL_Paste!$E11809),MONTH(GL_Paste!$E11809),1))</f>
        <v/>
      </c>
      <c r="C11812">
        <f>IF(GL_Paste!$B11809="","",IF(TRIM(GL_Paste!$M11809)&lt;&gt;"",TRIM(GL_Paste!$M11809),IFERROR(MID(GL_Paste!$I11809,FIND("[",GL_Paste!$I11809)+1,FIND("]",GL_Paste!$I11809)-FIND("[",GL_Paste!$I11809)-1),"")))</f>
        <v/>
      </c>
      <c r="D11812">
        <f>IF(GL_Paste!$B11809="","",IFERROR(INDEX(DeptName,MATCH($C11812,DeptTag,0)),"UNALLOCATED"))</f>
        <v/>
      </c>
      <c r="E11812">
        <f>IF(GL_Paste!$B11809="","",IFERROR(INDEX(AcctCat,MATCH(GL_Paste!$B11809&amp;"",AcctCode,0)),"UNKNOWN"))</f>
        <v/>
      </c>
      <c r="F11812">
        <f>IF(GL_Paste!$B11809="","",IFERROR(INDEX(AcctSub,MATCH(GL_Paste!$B11809&amp;"",AcctCode,0)),"UNKNOWN"))</f>
        <v/>
      </c>
    </row>
    <row r="11813">
      <c r="A11813" s="40">
        <f>IF(GL_Paste!$B11810="","",N(GL_Paste!$H11810)-N(GL_Paste!$G11810))</f>
        <v/>
      </c>
      <c r="B11813" s="43">
        <f>IF(GL_Paste!$B11810="","",DATE(YEAR(GL_Paste!$E11810),MONTH(GL_Paste!$E11810),1))</f>
        <v/>
      </c>
      <c r="C11813">
        <f>IF(GL_Paste!$B11810="","",IF(TRIM(GL_Paste!$M11810)&lt;&gt;"",TRIM(GL_Paste!$M11810),IFERROR(MID(GL_Paste!$I11810,FIND("[",GL_Paste!$I11810)+1,FIND("]",GL_Paste!$I11810)-FIND("[",GL_Paste!$I11810)-1),"")))</f>
        <v/>
      </c>
      <c r="D11813">
        <f>IF(GL_Paste!$B11810="","",IFERROR(INDEX(DeptName,MATCH($C11813,DeptTag,0)),"UNALLOCATED"))</f>
        <v/>
      </c>
      <c r="E11813">
        <f>IF(GL_Paste!$B11810="","",IFERROR(INDEX(AcctCat,MATCH(GL_Paste!$B11810&amp;"",AcctCode,0)),"UNKNOWN"))</f>
        <v/>
      </c>
      <c r="F11813">
        <f>IF(GL_Paste!$B11810="","",IFERROR(INDEX(AcctSub,MATCH(GL_Paste!$B11810&amp;"",AcctCode,0)),"UNKNOWN"))</f>
        <v/>
      </c>
    </row>
    <row r="11814">
      <c r="A11814" s="40">
        <f>IF(GL_Paste!$B11811="","",N(GL_Paste!$H11811)-N(GL_Paste!$G11811))</f>
        <v/>
      </c>
      <c r="B11814" s="43">
        <f>IF(GL_Paste!$B11811="","",DATE(YEAR(GL_Paste!$E11811),MONTH(GL_Paste!$E11811),1))</f>
        <v/>
      </c>
      <c r="C11814">
        <f>IF(GL_Paste!$B11811="","",IF(TRIM(GL_Paste!$M11811)&lt;&gt;"",TRIM(GL_Paste!$M11811),IFERROR(MID(GL_Paste!$I11811,FIND("[",GL_Paste!$I11811)+1,FIND("]",GL_Paste!$I11811)-FIND("[",GL_Paste!$I11811)-1),"")))</f>
        <v/>
      </c>
      <c r="D11814">
        <f>IF(GL_Paste!$B11811="","",IFERROR(INDEX(DeptName,MATCH($C11814,DeptTag,0)),"UNALLOCATED"))</f>
        <v/>
      </c>
      <c r="E11814">
        <f>IF(GL_Paste!$B11811="","",IFERROR(INDEX(AcctCat,MATCH(GL_Paste!$B11811&amp;"",AcctCode,0)),"UNKNOWN"))</f>
        <v/>
      </c>
      <c r="F11814">
        <f>IF(GL_Paste!$B11811="","",IFERROR(INDEX(AcctSub,MATCH(GL_Paste!$B11811&amp;"",AcctCode,0)),"UNKNOWN"))</f>
        <v/>
      </c>
    </row>
    <row r="11815">
      <c r="A11815" s="40">
        <f>IF(GL_Paste!$B11812="","",N(GL_Paste!$H11812)-N(GL_Paste!$G11812))</f>
        <v/>
      </c>
      <c r="B11815" s="43">
        <f>IF(GL_Paste!$B11812="","",DATE(YEAR(GL_Paste!$E11812),MONTH(GL_Paste!$E11812),1))</f>
        <v/>
      </c>
      <c r="C11815">
        <f>IF(GL_Paste!$B11812="","",IF(TRIM(GL_Paste!$M11812)&lt;&gt;"",TRIM(GL_Paste!$M11812),IFERROR(MID(GL_Paste!$I11812,FIND("[",GL_Paste!$I11812)+1,FIND("]",GL_Paste!$I11812)-FIND("[",GL_Paste!$I11812)-1),"")))</f>
        <v/>
      </c>
      <c r="D11815">
        <f>IF(GL_Paste!$B11812="","",IFERROR(INDEX(DeptName,MATCH($C11815,DeptTag,0)),"UNALLOCATED"))</f>
        <v/>
      </c>
      <c r="E11815">
        <f>IF(GL_Paste!$B11812="","",IFERROR(INDEX(AcctCat,MATCH(GL_Paste!$B11812&amp;"",AcctCode,0)),"UNKNOWN"))</f>
        <v/>
      </c>
      <c r="F11815">
        <f>IF(GL_Paste!$B11812="","",IFERROR(INDEX(AcctSub,MATCH(GL_Paste!$B11812&amp;"",AcctCode,0)),"UNKNOWN"))</f>
        <v/>
      </c>
    </row>
    <row r="11816">
      <c r="A11816" s="40">
        <f>IF(GL_Paste!$B11813="","",N(GL_Paste!$H11813)-N(GL_Paste!$G11813))</f>
        <v/>
      </c>
      <c r="B11816" s="43">
        <f>IF(GL_Paste!$B11813="","",DATE(YEAR(GL_Paste!$E11813),MONTH(GL_Paste!$E11813),1))</f>
        <v/>
      </c>
      <c r="C11816">
        <f>IF(GL_Paste!$B11813="","",IF(TRIM(GL_Paste!$M11813)&lt;&gt;"",TRIM(GL_Paste!$M11813),IFERROR(MID(GL_Paste!$I11813,FIND("[",GL_Paste!$I11813)+1,FIND("]",GL_Paste!$I11813)-FIND("[",GL_Paste!$I11813)-1),"")))</f>
        <v/>
      </c>
      <c r="D11816">
        <f>IF(GL_Paste!$B11813="","",IFERROR(INDEX(DeptName,MATCH($C11816,DeptTag,0)),"UNALLOCATED"))</f>
        <v/>
      </c>
      <c r="E11816">
        <f>IF(GL_Paste!$B11813="","",IFERROR(INDEX(AcctCat,MATCH(GL_Paste!$B11813&amp;"",AcctCode,0)),"UNKNOWN"))</f>
        <v/>
      </c>
      <c r="F11816">
        <f>IF(GL_Paste!$B11813="","",IFERROR(INDEX(AcctSub,MATCH(GL_Paste!$B11813&amp;"",AcctCode,0)),"UNKNOWN"))</f>
        <v/>
      </c>
    </row>
    <row r="11817">
      <c r="A11817" s="40">
        <f>IF(GL_Paste!$B11814="","",N(GL_Paste!$H11814)-N(GL_Paste!$G11814))</f>
        <v/>
      </c>
      <c r="B11817" s="43">
        <f>IF(GL_Paste!$B11814="","",DATE(YEAR(GL_Paste!$E11814),MONTH(GL_Paste!$E11814),1))</f>
        <v/>
      </c>
      <c r="C11817">
        <f>IF(GL_Paste!$B11814="","",IF(TRIM(GL_Paste!$M11814)&lt;&gt;"",TRIM(GL_Paste!$M11814),IFERROR(MID(GL_Paste!$I11814,FIND("[",GL_Paste!$I11814)+1,FIND("]",GL_Paste!$I11814)-FIND("[",GL_Paste!$I11814)-1),"")))</f>
        <v/>
      </c>
      <c r="D11817">
        <f>IF(GL_Paste!$B11814="","",IFERROR(INDEX(DeptName,MATCH($C11817,DeptTag,0)),"UNALLOCATED"))</f>
        <v/>
      </c>
      <c r="E11817">
        <f>IF(GL_Paste!$B11814="","",IFERROR(INDEX(AcctCat,MATCH(GL_Paste!$B11814&amp;"",AcctCode,0)),"UNKNOWN"))</f>
        <v/>
      </c>
      <c r="F11817">
        <f>IF(GL_Paste!$B11814="","",IFERROR(INDEX(AcctSub,MATCH(GL_Paste!$B11814&amp;"",AcctCode,0)),"UNKNOWN"))</f>
        <v/>
      </c>
    </row>
    <row r="11818">
      <c r="A11818" s="40">
        <f>IF(GL_Paste!$B11815="","",N(GL_Paste!$H11815)-N(GL_Paste!$G11815))</f>
        <v/>
      </c>
      <c r="B11818" s="43">
        <f>IF(GL_Paste!$B11815="","",DATE(YEAR(GL_Paste!$E11815),MONTH(GL_Paste!$E11815),1))</f>
        <v/>
      </c>
      <c r="C11818">
        <f>IF(GL_Paste!$B11815="","",IF(TRIM(GL_Paste!$M11815)&lt;&gt;"",TRIM(GL_Paste!$M11815),IFERROR(MID(GL_Paste!$I11815,FIND("[",GL_Paste!$I11815)+1,FIND("]",GL_Paste!$I11815)-FIND("[",GL_Paste!$I11815)-1),"")))</f>
        <v/>
      </c>
      <c r="D11818">
        <f>IF(GL_Paste!$B11815="","",IFERROR(INDEX(DeptName,MATCH($C11818,DeptTag,0)),"UNALLOCATED"))</f>
        <v/>
      </c>
      <c r="E11818">
        <f>IF(GL_Paste!$B11815="","",IFERROR(INDEX(AcctCat,MATCH(GL_Paste!$B11815&amp;"",AcctCode,0)),"UNKNOWN"))</f>
        <v/>
      </c>
      <c r="F11818">
        <f>IF(GL_Paste!$B11815="","",IFERROR(INDEX(AcctSub,MATCH(GL_Paste!$B11815&amp;"",AcctCode,0)),"UNKNOWN"))</f>
        <v/>
      </c>
    </row>
    <row r="11819">
      <c r="A11819" s="40">
        <f>IF(GL_Paste!$B11816="","",N(GL_Paste!$H11816)-N(GL_Paste!$G11816))</f>
        <v/>
      </c>
      <c r="B11819" s="43">
        <f>IF(GL_Paste!$B11816="","",DATE(YEAR(GL_Paste!$E11816),MONTH(GL_Paste!$E11816),1))</f>
        <v/>
      </c>
      <c r="C11819">
        <f>IF(GL_Paste!$B11816="","",IF(TRIM(GL_Paste!$M11816)&lt;&gt;"",TRIM(GL_Paste!$M11816),IFERROR(MID(GL_Paste!$I11816,FIND("[",GL_Paste!$I11816)+1,FIND("]",GL_Paste!$I11816)-FIND("[",GL_Paste!$I11816)-1),"")))</f>
        <v/>
      </c>
      <c r="D11819">
        <f>IF(GL_Paste!$B11816="","",IFERROR(INDEX(DeptName,MATCH($C11819,DeptTag,0)),"UNALLOCATED"))</f>
        <v/>
      </c>
      <c r="E11819">
        <f>IF(GL_Paste!$B11816="","",IFERROR(INDEX(AcctCat,MATCH(GL_Paste!$B11816&amp;"",AcctCode,0)),"UNKNOWN"))</f>
        <v/>
      </c>
      <c r="F11819">
        <f>IF(GL_Paste!$B11816="","",IFERROR(INDEX(AcctSub,MATCH(GL_Paste!$B11816&amp;"",AcctCode,0)),"UNKNOWN"))</f>
        <v/>
      </c>
    </row>
    <row r="11820">
      <c r="A11820" s="40">
        <f>IF(GL_Paste!$B11817="","",N(GL_Paste!$H11817)-N(GL_Paste!$G11817))</f>
        <v/>
      </c>
      <c r="B11820" s="43">
        <f>IF(GL_Paste!$B11817="","",DATE(YEAR(GL_Paste!$E11817),MONTH(GL_Paste!$E11817),1))</f>
        <v/>
      </c>
      <c r="C11820">
        <f>IF(GL_Paste!$B11817="","",IF(TRIM(GL_Paste!$M11817)&lt;&gt;"",TRIM(GL_Paste!$M11817),IFERROR(MID(GL_Paste!$I11817,FIND("[",GL_Paste!$I11817)+1,FIND("]",GL_Paste!$I11817)-FIND("[",GL_Paste!$I11817)-1),"")))</f>
        <v/>
      </c>
      <c r="D11820">
        <f>IF(GL_Paste!$B11817="","",IFERROR(INDEX(DeptName,MATCH($C11820,DeptTag,0)),"UNALLOCATED"))</f>
        <v/>
      </c>
      <c r="E11820">
        <f>IF(GL_Paste!$B11817="","",IFERROR(INDEX(AcctCat,MATCH(GL_Paste!$B11817&amp;"",AcctCode,0)),"UNKNOWN"))</f>
        <v/>
      </c>
      <c r="F11820">
        <f>IF(GL_Paste!$B11817="","",IFERROR(INDEX(AcctSub,MATCH(GL_Paste!$B11817&amp;"",AcctCode,0)),"UNKNOWN"))</f>
        <v/>
      </c>
    </row>
    <row r="11821">
      <c r="A11821" s="40">
        <f>IF(GL_Paste!$B11818="","",N(GL_Paste!$H11818)-N(GL_Paste!$G11818))</f>
        <v/>
      </c>
      <c r="B11821" s="43">
        <f>IF(GL_Paste!$B11818="","",DATE(YEAR(GL_Paste!$E11818),MONTH(GL_Paste!$E11818),1))</f>
        <v/>
      </c>
      <c r="C11821">
        <f>IF(GL_Paste!$B11818="","",IF(TRIM(GL_Paste!$M11818)&lt;&gt;"",TRIM(GL_Paste!$M11818),IFERROR(MID(GL_Paste!$I11818,FIND("[",GL_Paste!$I11818)+1,FIND("]",GL_Paste!$I11818)-FIND("[",GL_Paste!$I11818)-1),"")))</f>
        <v/>
      </c>
      <c r="D11821">
        <f>IF(GL_Paste!$B11818="","",IFERROR(INDEX(DeptName,MATCH($C11821,DeptTag,0)),"UNALLOCATED"))</f>
        <v/>
      </c>
      <c r="E11821">
        <f>IF(GL_Paste!$B11818="","",IFERROR(INDEX(AcctCat,MATCH(GL_Paste!$B11818&amp;"",AcctCode,0)),"UNKNOWN"))</f>
        <v/>
      </c>
      <c r="F11821">
        <f>IF(GL_Paste!$B11818="","",IFERROR(INDEX(AcctSub,MATCH(GL_Paste!$B11818&amp;"",AcctCode,0)),"UNKNOWN"))</f>
        <v/>
      </c>
    </row>
    <row r="11822">
      <c r="A11822" s="40">
        <f>IF(GL_Paste!$B11819="","",N(GL_Paste!$H11819)-N(GL_Paste!$G11819))</f>
        <v/>
      </c>
      <c r="B11822" s="43">
        <f>IF(GL_Paste!$B11819="","",DATE(YEAR(GL_Paste!$E11819),MONTH(GL_Paste!$E11819),1))</f>
        <v/>
      </c>
      <c r="C11822">
        <f>IF(GL_Paste!$B11819="","",IF(TRIM(GL_Paste!$M11819)&lt;&gt;"",TRIM(GL_Paste!$M11819),IFERROR(MID(GL_Paste!$I11819,FIND("[",GL_Paste!$I11819)+1,FIND("]",GL_Paste!$I11819)-FIND("[",GL_Paste!$I11819)-1),"")))</f>
        <v/>
      </c>
      <c r="D11822">
        <f>IF(GL_Paste!$B11819="","",IFERROR(INDEX(DeptName,MATCH($C11822,DeptTag,0)),"UNALLOCATED"))</f>
        <v/>
      </c>
      <c r="E11822">
        <f>IF(GL_Paste!$B11819="","",IFERROR(INDEX(AcctCat,MATCH(GL_Paste!$B11819&amp;"",AcctCode,0)),"UNKNOWN"))</f>
        <v/>
      </c>
      <c r="F11822">
        <f>IF(GL_Paste!$B11819="","",IFERROR(INDEX(AcctSub,MATCH(GL_Paste!$B11819&amp;"",AcctCode,0)),"UNKNOWN"))</f>
        <v/>
      </c>
    </row>
    <row r="11823">
      <c r="A11823" s="40">
        <f>IF(GL_Paste!$B11820="","",N(GL_Paste!$H11820)-N(GL_Paste!$G11820))</f>
        <v/>
      </c>
      <c r="B11823" s="43">
        <f>IF(GL_Paste!$B11820="","",DATE(YEAR(GL_Paste!$E11820),MONTH(GL_Paste!$E11820),1))</f>
        <v/>
      </c>
      <c r="C11823">
        <f>IF(GL_Paste!$B11820="","",IF(TRIM(GL_Paste!$M11820)&lt;&gt;"",TRIM(GL_Paste!$M11820),IFERROR(MID(GL_Paste!$I11820,FIND("[",GL_Paste!$I11820)+1,FIND("]",GL_Paste!$I11820)-FIND("[",GL_Paste!$I11820)-1),"")))</f>
        <v/>
      </c>
      <c r="D11823">
        <f>IF(GL_Paste!$B11820="","",IFERROR(INDEX(DeptName,MATCH($C11823,DeptTag,0)),"UNALLOCATED"))</f>
        <v/>
      </c>
      <c r="E11823">
        <f>IF(GL_Paste!$B11820="","",IFERROR(INDEX(AcctCat,MATCH(GL_Paste!$B11820&amp;"",AcctCode,0)),"UNKNOWN"))</f>
        <v/>
      </c>
      <c r="F11823">
        <f>IF(GL_Paste!$B11820="","",IFERROR(INDEX(AcctSub,MATCH(GL_Paste!$B11820&amp;"",AcctCode,0)),"UNKNOWN"))</f>
        <v/>
      </c>
    </row>
    <row r="11824">
      <c r="A11824" s="40">
        <f>IF(GL_Paste!$B11821="","",N(GL_Paste!$H11821)-N(GL_Paste!$G11821))</f>
        <v/>
      </c>
      <c r="B11824" s="43">
        <f>IF(GL_Paste!$B11821="","",DATE(YEAR(GL_Paste!$E11821),MONTH(GL_Paste!$E11821),1))</f>
        <v/>
      </c>
      <c r="C11824">
        <f>IF(GL_Paste!$B11821="","",IF(TRIM(GL_Paste!$M11821)&lt;&gt;"",TRIM(GL_Paste!$M11821),IFERROR(MID(GL_Paste!$I11821,FIND("[",GL_Paste!$I11821)+1,FIND("]",GL_Paste!$I11821)-FIND("[",GL_Paste!$I11821)-1),"")))</f>
        <v/>
      </c>
      <c r="D11824">
        <f>IF(GL_Paste!$B11821="","",IFERROR(INDEX(DeptName,MATCH($C11824,DeptTag,0)),"UNALLOCATED"))</f>
        <v/>
      </c>
      <c r="E11824">
        <f>IF(GL_Paste!$B11821="","",IFERROR(INDEX(AcctCat,MATCH(GL_Paste!$B11821&amp;"",AcctCode,0)),"UNKNOWN"))</f>
        <v/>
      </c>
      <c r="F11824">
        <f>IF(GL_Paste!$B11821="","",IFERROR(INDEX(AcctSub,MATCH(GL_Paste!$B11821&amp;"",AcctCode,0)),"UNKNOWN"))</f>
        <v/>
      </c>
    </row>
    <row r="11825">
      <c r="A11825" s="40">
        <f>IF(GL_Paste!$B11822="","",N(GL_Paste!$H11822)-N(GL_Paste!$G11822))</f>
        <v/>
      </c>
      <c r="B11825" s="43">
        <f>IF(GL_Paste!$B11822="","",DATE(YEAR(GL_Paste!$E11822),MONTH(GL_Paste!$E11822),1))</f>
        <v/>
      </c>
      <c r="C11825">
        <f>IF(GL_Paste!$B11822="","",IF(TRIM(GL_Paste!$M11822)&lt;&gt;"",TRIM(GL_Paste!$M11822),IFERROR(MID(GL_Paste!$I11822,FIND("[",GL_Paste!$I11822)+1,FIND("]",GL_Paste!$I11822)-FIND("[",GL_Paste!$I11822)-1),"")))</f>
        <v/>
      </c>
      <c r="D11825">
        <f>IF(GL_Paste!$B11822="","",IFERROR(INDEX(DeptName,MATCH($C11825,DeptTag,0)),"UNALLOCATED"))</f>
        <v/>
      </c>
      <c r="E11825">
        <f>IF(GL_Paste!$B11822="","",IFERROR(INDEX(AcctCat,MATCH(GL_Paste!$B11822&amp;"",AcctCode,0)),"UNKNOWN"))</f>
        <v/>
      </c>
      <c r="F11825">
        <f>IF(GL_Paste!$B11822="","",IFERROR(INDEX(AcctSub,MATCH(GL_Paste!$B11822&amp;"",AcctCode,0)),"UNKNOWN"))</f>
        <v/>
      </c>
    </row>
    <row r="11826">
      <c r="A11826" s="40">
        <f>IF(GL_Paste!$B11823="","",N(GL_Paste!$H11823)-N(GL_Paste!$G11823))</f>
        <v/>
      </c>
      <c r="B11826" s="43">
        <f>IF(GL_Paste!$B11823="","",DATE(YEAR(GL_Paste!$E11823),MONTH(GL_Paste!$E11823),1))</f>
        <v/>
      </c>
      <c r="C11826">
        <f>IF(GL_Paste!$B11823="","",IF(TRIM(GL_Paste!$M11823)&lt;&gt;"",TRIM(GL_Paste!$M11823),IFERROR(MID(GL_Paste!$I11823,FIND("[",GL_Paste!$I11823)+1,FIND("]",GL_Paste!$I11823)-FIND("[",GL_Paste!$I11823)-1),"")))</f>
        <v/>
      </c>
      <c r="D11826">
        <f>IF(GL_Paste!$B11823="","",IFERROR(INDEX(DeptName,MATCH($C11826,DeptTag,0)),"UNALLOCATED"))</f>
        <v/>
      </c>
      <c r="E11826">
        <f>IF(GL_Paste!$B11823="","",IFERROR(INDEX(AcctCat,MATCH(GL_Paste!$B11823&amp;"",AcctCode,0)),"UNKNOWN"))</f>
        <v/>
      </c>
      <c r="F11826">
        <f>IF(GL_Paste!$B11823="","",IFERROR(INDEX(AcctSub,MATCH(GL_Paste!$B11823&amp;"",AcctCode,0)),"UNKNOWN"))</f>
        <v/>
      </c>
    </row>
    <row r="11827">
      <c r="A11827" s="40">
        <f>IF(GL_Paste!$B11824="","",N(GL_Paste!$H11824)-N(GL_Paste!$G11824))</f>
        <v/>
      </c>
      <c r="B11827" s="43">
        <f>IF(GL_Paste!$B11824="","",DATE(YEAR(GL_Paste!$E11824),MONTH(GL_Paste!$E11824),1))</f>
        <v/>
      </c>
      <c r="C11827">
        <f>IF(GL_Paste!$B11824="","",IF(TRIM(GL_Paste!$M11824)&lt;&gt;"",TRIM(GL_Paste!$M11824),IFERROR(MID(GL_Paste!$I11824,FIND("[",GL_Paste!$I11824)+1,FIND("]",GL_Paste!$I11824)-FIND("[",GL_Paste!$I11824)-1),"")))</f>
        <v/>
      </c>
      <c r="D11827">
        <f>IF(GL_Paste!$B11824="","",IFERROR(INDEX(DeptName,MATCH($C11827,DeptTag,0)),"UNALLOCATED"))</f>
        <v/>
      </c>
      <c r="E11827">
        <f>IF(GL_Paste!$B11824="","",IFERROR(INDEX(AcctCat,MATCH(GL_Paste!$B11824&amp;"",AcctCode,0)),"UNKNOWN"))</f>
        <v/>
      </c>
      <c r="F11827">
        <f>IF(GL_Paste!$B11824="","",IFERROR(INDEX(AcctSub,MATCH(GL_Paste!$B11824&amp;"",AcctCode,0)),"UNKNOWN"))</f>
        <v/>
      </c>
    </row>
    <row r="11828">
      <c r="A11828" s="40">
        <f>IF(GL_Paste!$B11825="","",N(GL_Paste!$H11825)-N(GL_Paste!$G11825))</f>
        <v/>
      </c>
      <c r="B11828" s="43">
        <f>IF(GL_Paste!$B11825="","",DATE(YEAR(GL_Paste!$E11825),MONTH(GL_Paste!$E11825),1))</f>
        <v/>
      </c>
      <c r="C11828">
        <f>IF(GL_Paste!$B11825="","",IF(TRIM(GL_Paste!$M11825)&lt;&gt;"",TRIM(GL_Paste!$M11825),IFERROR(MID(GL_Paste!$I11825,FIND("[",GL_Paste!$I11825)+1,FIND("]",GL_Paste!$I11825)-FIND("[",GL_Paste!$I11825)-1),"")))</f>
        <v/>
      </c>
      <c r="D11828">
        <f>IF(GL_Paste!$B11825="","",IFERROR(INDEX(DeptName,MATCH($C11828,DeptTag,0)),"UNALLOCATED"))</f>
        <v/>
      </c>
      <c r="E11828">
        <f>IF(GL_Paste!$B11825="","",IFERROR(INDEX(AcctCat,MATCH(GL_Paste!$B11825&amp;"",AcctCode,0)),"UNKNOWN"))</f>
        <v/>
      </c>
      <c r="F11828">
        <f>IF(GL_Paste!$B11825="","",IFERROR(INDEX(AcctSub,MATCH(GL_Paste!$B11825&amp;"",AcctCode,0)),"UNKNOWN"))</f>
        <v/>
      </c>
    </row>
    <row r="11829">
      <c r="A11829" s="40">
        <f>IF(GL_Paste!$B11826="","",N(GL_Paste!$H11826)-N(GL_Paste!$G11826))</f>
        <v/>
      </c>
      <c r="B11829" s="43">
        <f>IF(GL_Paste!$B11826="","",DATE(YEAR(GL_Paste!$E11826),MONTH(GL_Paste!$E11826),1))</f>
        <v/>
      </c>
      <c r="C11829">
        <f>IF(GL_Paste!$B11826="","",IF(TRIM(GL_Paste!$M11826)&lt;&gt;"",TRIM(GL_Paste!$M11826),IFERROR(MID(GL_Paste!$I11826,FIND("[",GL_Paste!$I11826)+1,FIND("]",GL_Paste!$I11826)-FIND("[",GL_Paste!$I11826)-1),"")))</f>
        <v/>
      </c>
      <c r="D11829">
        <f>IF(GL_Paste!$B11826="","",IFERROR(INDEX(DeptName,MATCH($C11829,DeptTag,0)),"UNALLOCATED"))</f>
        <v/>
      </c>
      <c r="E11829">
        <f>IF(GL_Paste!$B11826="","",IFERROR(INDEX(AcctCat,MATCH(GL_Paste!$B11826&amp;"",AcctCode,0)),"UNKNOWN"))</f>
        <v/>
      </c>
      <c r="F11829">
        <f>IF(GL_Paste!$B11826="","",IFERROR(INDEX(AcctSub,MATCH(GL_Paste!$B11826&amp;"",AcctCode,0)),"UNKNOWN"))</f>
        <v/>
      </c>
    </row>
    <row r="11830">
      <c r="A11830" s="40">
        <f>IF(GL_Paste!$B11827="","",N(GL_Paste!$H11827)-N(GL_Paste!$G11827))</f>
        <v/>
      </c>
      <c r="B11830" s="43">
        <f>IF(GL_Paste!$B11827="","",DATE(YEAR(GL_Paste!$E11827),MONTH(GL_Paste!$E11827),1))</f>
        <v/>
      </c>
      <c r="C11830">
        <f>IF(GL_Paste!$B11827="","",IF(TRIM(GL_Paste!$M11827)&lt;&gt;"",TRIM(GL_Paste!$M11827),IFERROR(MID(GL_Paste!$I11827,FIND("[",GL_Paste!$I11827)+1,FIND("]",GL_Paste!$I11827)-FIND("[",GL_Paste!$I11827)-1),"")))</f>
        <v/>
      </c>
      <c r="D11830">
        <f>IF(GL_Paste!$B11827="","",IFERROR(INDEX(DeptName,MATCH($C11830,DeptTag,0)),"UNALLOCATED"))</f>
        <v/>
      </c>
      <c r="E11830">
        <f>IF(GL_Paste!$B11827="","",IFERROR(INDEX(AcctCat,MATCH(GL_Paste!$B11827&amp;"",AcctCode,0)),"UNKNOWN"))</f>
        <v/>
      </c>
      <c r="F11830">
        <f>IF(GL_Paste!$B11827="","",IFERROR(INDEX(AcctSub,MATCH(GL_Paste!$B11827&amp;"",AcctCode,0)),"UNKNOWN"))</f>
        <v/>
      </c>
    </row>
    <row r="11831">
      <c r="A11831" s="40">
        <f>IF(GL_Paste!$B11828="","",N(GL_Paste!$H11828)-N(GL_Paste!$G11828))</f>
        <v/>
      </c>
      <c r="B11831" s="43">
        <f>IF(GL_Paste!$B11828="","",DATE(YEAR(GL_Paste!$E11828),MONTH(GL_Paste!$E11828),1))</f>
        <v/>
      </c>
      <c r="C11831">
        <f>IF(GL_Paste!$B11828="","",IF(TRIM(GL_Paste!$M11828)&lt;&gt;"",TRIM(GL_Paste!$M11828),IFERROR(MID(GL_Paste!$I11828,FIND("[",GL_Paste!$I11828)+1,FIND("]",GL_Paste!$I11828)-FIND("[",GL_Paste!$I11828)-1),"")))</f>
        <v/>
      </c>
      <c r="D11831">
        <f>IF(GL_Paste!$B11828="","",IFERROR(INDEX(DeptName,MATCH($C11831,DeptTag,0)),"UNALLOCATED"))</f>
        <v/>
      </c>
      <c r="E11831">
        <f>IF(GL_Paste!$B11828="","",IFERROR(INDEX(AcctCat,MATCH(GL_Paste!$B11828&amp;"",AcctCode,0)),"UNKNOWN"))</f>
        <v/>
      </c>
      <c r="F11831">
        <f>IF(GL_Paste!$B11828="","",IFERROR(INDEX(AcctSub,MATCH(GL_Paste!$B11828&amp;"",AcctCode,0)),"UNKNOWN"))</f>
        <v/>
      </c>
    </row>
    <row r="11832">
      <c r="A11832" s="40">
        <f>IF(GL_Paste!$B11829="","",N(GL_Paste!$H11829)-N(GL_Paste!$G11829))</f>
        <v/>
      </c>
      <c r="B11832" s="43">
        <f>IF(GL_Paste!$B11829="","",DATE(YEAR(GL_Paste!$E11829),MONTH(GL_Paste!$E11829),1))</f>
        <v/>
      </c>
      <c r="C11832">
        <f>IF(GL_Paste!$B11829="","",IF(TRIM(GL_Paste!$M11829)&lt;&gt;"",TRIM(GL_Paste!$M11829),IFERROR(MID(GL_Paste!$I11829,FIND("[",GL_Paste!$I11829)+1,FIND("]",GL_Paste!$I11829)-FIND("[",GL_Paste!$I11829)-1),"")))</f>
        <v/>
      </c>
      <c r="D11832">
        <f>IF(GL_Paste!$B11829="","",IFERROR(INDEX(DeptName,MATCH($C11832,DeptTag,0)),"UNALLOCATED"))</f>
        <v/>
      </c>
      <c r="E11832">
        <f>IF(GL_Paste!$B11829="","",IFERROR(INDEX(AcctCat,MATCH(GL_Paste!$B11829&amp;"",AcctCode,0)),"UNKNOWN"))</f>
        <v/>
      </c>
      <c r="F11832">
        <f>IF(GL_Paste!$B11829="","",IFERROR(INDEX(AcctSub,MATCH(GL_Paste!$B11829&amp;"",AcctCode,0)),"UNKNOWN"))</f>
        <v/>
      </c>
    </row>
    <row r="11833">
      <c r="A11833" s="40">
        <f>IF(GL_Paste!$B11830="","",N(GL_Paste!$H11830)-N(GL_Paste!$G11830))</f>
        <v/>
      </c>
      <c r="B11833" s="43">
        <f>IF(GL_Paste!$B11830="","",DATE(YEAR(GL_Paste!$E11830),MONTH(GL_Paste!$E11830),1))</f>
        <v/>
      </c>
      <c r="C11833">
        <f>IF(GL_Paste!$B11830="","",IF(TRIM(GL_Paste!$M11830)&lt;&gt;"",TRIM(GL_Paste!$M11830),IFERROR(MID(GL_Paste!$I11830,FIND("[",GL_Paste!$I11830)+1,FIND("]",GL_Paste!$I11830)-FIND("[",GL_Paste!$I11830)-1),"")))</f>
        <v/>
      </c>
      <c r="D11833">
        <f>IF(GL_Paste!$B11830="","",IFERROR(INDEX(DeptName,MATCH($C11833,DeptTag,0)),"UNALLOCATED"))</f>
        <v/>
      </c>
      <c r="E11833">
        <f>IF(GL_Paste!$B11830="","",IFERROR(INDEX(AcctCat,MATCH(GL_Paste!$B11830&amp;"",AcctCode,0)),"UNKNOWN"))</f>
        <v/>
      </c>
      <c r="F11833">
        <f>IF(GL_Paste!$B11830="","",IFERROR(INDEX(AcctSub,MATCH(GL_Paste!$B11830&amp;"",AcctCode,0)),"UNKNOWN"))</f>
        <v/>
      </c>
    </row>
    <row r="11834">
      <c r="A11834" s="40">
        <f>IF(GL_Paste!$B11831="","",N(GL_Paste!$H11831)-N(GL_Paste!$G11831))</f>
        <v/>
      </c>
      <c r="B11834" s="43">
        <f>IF(GL_Paste!$B11831="","",DATE(YEAR(GL_Paste!$E11831),MONTH(GL_Paste!$E11831),1))</f>
        <v/>
      </c>
      <c r="C11834">
        <f>IF(GL_Paste!$B11831="","",IF(TRIM(GL_Paste!$M11831)&lt;&gt;"",TRIM(GL_Paste!$M11831),IFERROR(MID(GL_Paste!$I11831,FIND("[",GL_Paste!$I11831)+1,FIND("]",GL_Paste!$I11831)-FIND("[",GL_Paste!$I11831)-1),"")))</f>
        <v/>
      </c>
      <c r="D11834">
        <f>IF(GL_Paste!$B11831="","",IFERROR(INDEX(DeptName,MATCH($C11834,DeptTag,0)),"UNALLOCATED"))</f>
        <v/>
      </c>
      <c r="E11834">
        <f>IF(GL_Paste!$B11831="","",IFERROR(INDEX(AcctCat,MATCH(GL_Paste!$B11831&amp;"",AcctCode,0)),"UNKNOWN"))</f>
        <v/>
      </c>
      <c r="F11834">
        <f>IF(GL_Paste!$B11831="","",IFERROR(INDEX(AcctSub,MATCH(GL_Paste!$B11831&amp;"",AcctCode,0)),"UNKNOWN"))</f>
        <v/>
      </c>
    </row>
    <row r="11835">
      <c r="A11835" s="40">
        <f>IF(GL_Paste!$B11832="","",N(GL_Paste!$H11832)-N(GL_Paste!$G11832))</f>
        <v/>
      </c>
      <c r="B11835" s="43">
        <f>IF(GL_Paste!$B11832="","",DATE(YEAR(GL_Paste!$E11832),MONTH(GL_Paste!$E11832),1))</f>
        <v/>
      </c>
      <c r="C11835">
        <f>IF(GL_Paste!$B11832="","",IF(TRIM(GL_Paste!$M11832)&lt;&gt;"",TRIM(GL_Paste!$M11832),IFERROR(MID(GL_Paste!$I11832,FIND("[",GL_Paste!$I11832)+1,FIND("]",GL_Paste!$I11832)-FIND("[",GL_Paste!$I11832)-1),"")))</f>
        <v/>
      </c>
      <c r="D11835">
        <f>IF(GL_Paste!$B11832="","",IFERROR(INDEX(DeptName,MATCH($C11835,DeptTag,0)),"UNALLOCATED"))</f>
        <v/>
      </c>
      <c r="E11835">
        <f>IF(GL_Paste!$B11832="","",IFERROR(INDEX(AcctCat,MATCH(GL_Paste!$B11832&amp;"",AcctCode,0)),"UNKNOWN"))</f>
        <v/>
      </c>
      <c r="F11835">
        <f>IF(GL_Paste!$B11832="","",IFERROR(INDEX(AcctSub,MATCH(GL_Paste!$B11832&amp;"",AcctCode,0)),"UNKNOWN"))</f>
        <v/>
      </c>
    </row>
    <row r="11836">
      <c r="A11836" s="40">
        <f>IF(GL_Paste!$B11833="","",N(GL_Paste!$H11833)-N(GL_Paste!$G11833))</f>
        <v/>
      </c>
      <c r="B11836" s="43">
        <f>IF(GL_Paste!$B11833="","",DATE(YEAR(GL_Paste!$E11833),MONTH(GL_Paste!$E11833),1))</f>
        <v/>
      </c>
      <c r="C11836">
        <f>IF(GL_Paste!$B11833="","",IF(TRIM(GL_Paste!$M11833)&lt;&gt;"",TRIM(GL_Paste!$M11833),IFERROR(MID(GL_Paste!$I11833,FIND("[",GL_Paste!$I11833)+1,FIND("]",GL_Paste!$I11833)-FIND("[",GL_Paste!$I11833)-1),"")))</f>
        <v/>
      </c>
      <c r="D11836">
        <f>IF(GL_Paste!$B11833="","",IFERROR(INDEX(DeptName,MATCH($C11836,DeptTag,0)),"UNALLOCATED"))</f>
        <v/>
      </c>
      <c r="E11836">
        <f>IF(GL_Paste!$B11833="","",IFERROR(INDEX(AcctCat,MATCH(GL_Paste!$B11833&amp;"",AcctCode,0)),"UNKNOWN"))</f>
        <v/>
      </c>
      <c r="F11836">
        <f>IF(GL_Paste!$B11833="","",IFERROR(INDEX(AcctSub,MATCH(GL_Paste!$B11833&amp;"",AcctCode,0)),"UNKNOWN"))</f>
        <v/>
      </c>
    </row>
    <row r="11837">
      <c r="A11837" s="40">
        <f>IF(GL_Paste!$B11834="","",N(GL_Paste!$H11834)-N(GL_Paste!$G11834))</f>
        <v/>
      </c>
      <c r="B11837" s="43">
        <f>IF(GL_Paste!$B11834="","",DATE(YEAR(GL_Paste!$E11834),MONTH(GL_Paste!$E11834),1))</f>
        <v/>
      </c>
      <c r="C11837">
        <f>IF(GL_Paste!$B11834="","",IF(TRIM(GL_Paste!$M11834)&lt;&gt;"",TRIM(GL_Paste!$M11834),IFERROR(MID(GL_Paste!$I11834,FIND("[",GL_Paste!$I11834)+1,FIND("]",GL_Paste!$I11834)-FIND("[",GL_Paste!$I11834)-1),"")))</f>
        <v/>
      </c>
      <c r="D11837">
        <f>IF(GL_Paste!$B11834="","",IFERROR(INDEX(DeptName,MATCH($C11837,DeptTag,0)),"UNALLOCATED"))</f>
        <v/>
      </c>
      <c r="E11837">
        <f>IF(GL_Paste!$B11834="","",IFERROR(INDEX(AcctCat,MATCH(GL_Paste!$B11834&amp;"",AcctCode,0)),"UNKNOWN"))</f>
        <v/>
      </c>
      <c r="F11837">
        <f>IF(GL_Paste!$B11834="","",IFERROR(INDEX(AcctSub,MATCH(GL_Paste!$B11834&amp;"",AcctCode,0)),"UNKNOWN"))</f>
        <v/>
      </c>
    </row>
    <row r="11838">
      <c r="A11838" s="40">
        <f>IF(GL_Paste!$B11835="","",N(GL_Paste!$H11835)-N(GL_Paste!$G11835))</f>
        <v/>
      </c>
      <c r="B11838" s="43">
        <f>IF(GL_Paste!$B11835="","",DATE(YEAR(GL_Paste!$E11835),MONTH(GL_Paste!$E11835),1))</f>
        <v/>
      </c>
      <c r="C11838">
        <f>IF(GL_Paste!$B11835="","",IF(TRIM(GL_Paste!$M11835)&lt;&gt;"",TRIM(GL_Paste!$M11835),IFERROR(MID(GL_Paste!$I11835,FIND("[",GL_Paste!$I11835)+1,FIND("]",GL_Paste!$I11835)-FIND("[",GL_Paste!$I11835)-1),"")))</f>
        <v/>
      </c>
      <c r="D11838">
        <f>IF(GL_Paste!$B11835="","",IFERROR(INDEX(DeptName,MATCH($C11838,DeptTag,0)),"UNALLOCATED"))</f>
        <v/>
      </c>
      <c r="E11838">
        <f>IF(GL_Paste!$B11835="","",IFERROR(INDEX(AcctCat,MATCH(GL_Paste!$B11835&amp;"",AcctCode,0)),"UNKNOWN"))</f>
        <v/>
      </c>
      <c r="F11838">
        <f>IF(GL_Paste!$B11835="","",IFERROR(INDEX(AcctSub,MATCH(GL_Paste!$B11835&amp;"",AcctCode,0)),"UNKNOWN"))</f>
        <v/>
      </c>
    </row>
    <row r="11839">
      <c r="A11839" s="40">
        <f>IF(GL_Paste!$B11836="","",N(GL_Paste!$H11836)-N(GL_Paste!$G11836))</f>
        <v/>
      </c>
      <c r="B11839" s="43">
        <f>IF(GL_Paste!$B11836="","",DATE(YEAR(GL_Paste!$E11836),MONTH(GL_Paste!$E11836),1))</f>
        <v/>
      </c>
      <c r="C11839">
        <f>IF(GL_Paste!$B11836="","",IF(TRIM(GL_Paste!$M11836)&lt;&gt;"",TRIM(GL_Paste!$M11836),IFERROR(MID(GL_Paste!$I11836,FIND("[",GL_Paste!$I11836)+1,FIND("]",GL_Paste!$I11836)-FIND("[",GL_Paste!$I11836)-1),"")))</f>
        <v/>
      </c>
      <c r="D11839">
        <f>IF(GL_Paste!$B11836="","",IFERROR(INDEX(DeptName,MATCH($C11839,DeptTag,0)),"UNALLOCATED"))</f>
        <v/>
      </c>
      <c r="E11839">
        <f>IF(GL_Paste!$B11836="","",IFERROR(INDEX(AcctCat,MATCH(GL_Paste!$B11836&amp;"",AcctCode,0)),"UNKNOWN"))</f>
        <v/>
      </c>
      <c r="F11839">
        <f>IF(GL_Paste!$B11836="","",IFERROR(INDEX(AcctSub,MATCH(GL_Paste!$B11836&amp;"",AcctCode,0)),"UNKNOWN"))</f>
        <v/>
      </c>
    </row>
    <row r="11840">
      <c r="A11840" s="40">
        <f>IF(GL_Paste!$B11837="","",N(GL_Paste!$H11837)-N(GL_Paste!$G11837))</f>
        <v/>
      </c>
      <c r="B11840" s="43">
        <f>IF(GL_Paste!$B11837="","",DATE(YEAR(GL_Paste!$E11837),MONTH(GL_Paste!$E11837),1))</f>
        <v/>
      </c>
      <c r="C11840">
        <f>IF(GL_Paste!$B11837="","",IF(TRIM(GL_Paste!$M11837)&lt;&gt;"",TRIM(GL_Paste!$M11837),IFERROR(MID(GL_Paste!$I11837,FIND("[",GL_Paste!$I11837)+1,FIND("]",GL_Paste!$I11837)-FIND("[",GL_Paste!$I11837)-1),"")))</f>
        <v/>
      </c>
      <c r="D11840">
        <f>IF(GL_Paste!$B11837="","",IFERROR(INDEX(DeptName,MATCH($C11840,DeptTag,0)),"UNALLOCATED"))</f>
        <v/>
      </c>
      <c r="E11840">
        <f>IF(GL_Paste!$B11837="","",IFERROR(INDEX(AcctCat,MATCH(GL_Paste!$B11837&amp;"",AcctCode,0)),"UNKNOWN"))</f>
        <v/>
      </c>
      <c r="F11840">
        <f>IF(GL_Paste!$B11837="","",IFERROR(INDEX(AcctSub,MATCH(GL_Paste!$B11837&amp;"",AcctCode,0)),"UNKNOWN"))</f>
        <v/>
      </c>
    </row>
    <row r="11841">
      <c r="A11841" s="40">
        <f>IF(GL_Paste!$B11838="","",N(GL_Paste!$H11838)-N(GL_Paste!$G11838))</f>
        <v/>
      </c>
      <c r="B11841" s="43">
        <f>IF(GL_Paste!$B11838="","",DATE(YEAR(GL_Paste!$E11838),MONTH(GL_Paste!$E11838),1))</f>
        <v/>
      </c>
      <c r="C11841">
        <f>IF(GL_Paste!$B11838="","",IF(TRIM(GL_Paste!$M11838)&lt;&gt;"",TRIM(GL_Paste!$M11838),IFERROR(MID(GL_Paste!$I11838,FIND("[",GL_Paste!$I11838)+1,FIND("]",GL_Paste!$I11838)-FIND("[",GL_Paste!$I11838)-1),"")))</f>
        <v/>
      </c>
      <c r="D11841">
        <f>IF(GL_Paste!$B11838="","",IFERROR(INDEX(DeptName,MATCH($C11841,DeptTag,0)),"UNALLOCATED"))</f>
        <v/>
      </c>
      <c r="E11841">
        <f>IF(GL_Paste!$B11838="","",IFERROR(INDEX(AcctCat,MATCH(GL_Paste!$B11838&amp;"",AcctCode,0)),"UNKNOWN"))</f>
        <v/>
      </c>
      <c r="F11841">
        <f>IF(GL_Paste!$B11838="","",IFERROR(INDEX(AcctSub,MATCH(GL_Paste!$B11838&amp;"",AcctCode,0)),"UNKNOWN"))</f>
        <v/>
      </c>
    </row>
    <row r="11842">
      <c r="A11842" s="40">
        <f>IF(GL_Paste!$B11839="","",N(GL_Paste!$H11839)-N(GL_Paste!$G11839))</f>
        <v/>
      </c>
      <c r="B11842" s="43">
        <f>IF(GL_Paste!$B11839="","",DATE(YEAR(GL_Paste!$E11839),MONTH(GL_Paste!$E11839),1))</f>
        <v/>
      </c>
      <c r="C11842">
        <f>IF(GL_Paste!$B11839="","",IF(TRIM(GL_Paste!$M11839)&lt;&gt;"",TRIM(GL_Paste!$M11839),IFERROR(MID(GL_Paste!$I11839,FIND("[",GL_Paste!$I11839)+1,FIND("]",GL_Paste!$I11839)-FIND("[",GL_Paste!$I11839)-1),"")))</f>
        <v/>
      </c>
      <c r="D11842">
        <f>IF(GL_Paste!$B11839="","",IFERROR(INDEX(DeptName,MATCH($C11842,DeptTag,0)),"UNALLOCATED"))</f>
        <v/>
      </c>
      <c r="E11842">
        <f>IF(GL_Paste!$B11839="","",IFERROR(INDEX(AcctCat,MATCH(GL_Paste!$B11839&amp;"",AcctCode,0)),"UNKNOWN"))</f>
        <v/>
      </c>
      <c r="F11842">
        <f>IF(GL_Paste!$B11839="","",IFERROR(INDEX(AcctSub,MATCH(GL_Paste!$B11839&amp;"",AcctCode,0)),"UNKNOWN"))</f>
        <v/>
      </c>
    </row>
    <row r="11843">
      <c r="A11843" s="40">
        <f>IF(GL_Paste!$B11840="","",N(GL_Paste!$H11840)-N(GL_Paste!$G11840))</f>
        <v/>
      </c>
      <c r="B11843" s="43">
        <f>IF(GL_Paste!$B11840="","",DATE(YEAR(GL_Paste!$E11840),MONTH(GL_Paste!$E11840),1))</f>
        <v/>
      </c>
      <c r="C11843">
        <f>IF(GL_Paste!$B11840="","",IF(TRIM(GL_Paste!$M11840)&lt;&gt;"",TRIM(GL_Paste!$M11840),IFERROR(MID(GL_Paste!$I11840,FIND("[",GL_Paste!$I11840)+1,FIND("]",GL_Paste!$I11840)-FIND("[",GL_Paste!$I11840)-1),"")))</f>
        <v/>
      </c>
      <c r="D11843">
        <f>IF(GL_Paste!$B11840="","",IFERROR(INDEX(DeptName,MATCH($C11843,DeptTag,0)),"UNALLOCATED"))</f>
        <v/>
      </c>
      <c r="E11843">
        <f>IF(GL_Paste!$B11840="","",IFERROR(INDEX(AcctCat,MATCH(GL_Paste!$B11840&amp;"",AcctCode,0)),"UNKNOWN"))</f>
        <v/>
      </c>
      <c r="F11843">
        <f>IF(GL_Paste!$B11840="","",IFERROR(INDEX(AcctSub,MATCH(GL_Paste!$B11840&amp;"",AcctCode,0)),"UNKNOWN"))</f>
        <v/>
      </c>
    </row>
    <row r="11844">
      <c r="A11844" s="40">
        <f>IF(GL_Paste!$B11841="","",N(GL_Paste!$H11841)-N(GL_Paste!$G11841))</f>
        <v/>
      </c>
      <c r="B11844" s="43">
        <f>IF(GL_Paste!$B11841="","",DATE(YEAR(GL_Paste!$E11841),MONTH(GL_Paste!$E11841),1))</f>
        <v/>
      </c>
      <c r="C11844">
        <f>IF(GL_Paste!$B11841="","",IF(TRIM(GL_Paste!$M11841)&lt;&gt;"",TRIM(GL_Paste!$M11841),IFERROR(MID(GL_Paste!$I11841,FIND("[",GL_Paste!$I11841)+1,FIND("]",GL_Paste!$I11841)-FIND("[",GL_Paste!$I11841)-1),"")))</f>
        <v/>
      </c>
      <c r="D11844">
        <f>IF(GL_Paste!$B11841="","",IFERROR(INDEX(DeptName,MATCH($C11844,DeptTag,0)),"UNALLOCATED"))</f>
        <v/>
      </c>
      <c r="E11844">
        <f>IF(GL_Paste!$B11841="","",IFERROR(INDEX(AcctCat,MATCH(GL_Paste!$B11841&amp;"",AcctCode,0)),"UNKNOWN"))</f>
        <v/>
      </c>
      <c r="F11844">
        <f>IF(GL_Paste!$B11841="","",IFERROR(INDEX(AcctSub,MATCH(GL_Paste!$B11841&amp;"",AcctCode,0)),"UNKNOWN"))</f>
        <v/>
      </c>
    </row>
    <row r="11845">
      <c r="A11845" s="40">
        <f>IF(GL_Paste!$B11842="","",N(GL_Paste!$H11842)-N(GL_Paste!$G11842))</f>
        <v/>
      </c>
      <c r="B11845" s="43">
        <f>IF(GL_Paste!$B11842="","",DATE(YEAR(GL_Paste!$E11842),MONTH(GL_Paste!$E11842),1))</f>
        <v/>
      </c>
      <c r="C11845">
        <f>IF(GL_Paste!$B11842="","",IF(TRIM(GL_Paste!$M11842)&lt;&gt;"",TRIM(GL_Paste!$M11842),IFERROR(MID(GL_Paste!$I11842,FIND("[",GL_Paste!$I11842)+1,FIND("]",GL_Paste!$I11842)-FIND("[",GL_Paste!$I11842)-1),"")))</f>
        <v/>
      </c>
      <c r="D11845">
        <f>IF(GL_Paste!$B11842="","",IFERROR(INDEX(DeptName,MATCH($C11845,DeptTag,0)),"UNALLOCATED"))</f>
        <v/>
      </c>
      <c r="E11845">
        <f>IF(GL_Paste!$B11842="","",IFERROR(INDEX(AcctCat,MATCH(GL_Paste!$B11842&amp;"",AcctCode,0)),"UNKNOWN"))</f>
        <v/>
      </c>
      <c r="F11845">
        <f>IF(GL_Paste!$B11842="","",IFERROR(INDEX(AcctSub,MATCH(GL_Paste!$B11842&amp;"",AcctCode,0)),"UNKNOWN"))</f>
        <v/>
      </c>
    </row>
    <row r="11846">
      <c r="A11846" s="40">
        <f>IF(GL_Paste!$B11843="","",N(GL_Paste!$H11843)-N(GL_Paste!$G11843))</f>
        <v/>
      </c>
      <c r="B11846" s="43">
        <f>IF(GL_Paste!$B11843="","",DATE(YEAR(GL_Paste!$E11843),MONTH(GL_Paste!$E11843),1))</f>
        <v/>
      </c>
      <c r="C11846">
        <f>IF(GL_Paste!$B11843="","",IF(TRIM(GL_Paste!$M11843)&lt;&gt;"",TRIM(GL_Paste!$M11843),IFERROR(MID(GL_Paste!$I11843,FIND("[",GL_Paste!$I11843)+1,FIND("]",GL_Paste!$I11843)-FIND("[",GL_Paste!$I11843)-1),"")))</f>
        <v/>
      </c>
      <c r="D11846">
        <f>IF(GL_Paste!$B11843="","",IFERROR(INDEX(DeptName,MATCH($C11846,DeptTag,0)),"UNALLOCATED"))</f>
        <v/>
      </c>
      <c r="E11846">
        <f>IF(GL_Paste!$B11843="","",IFERROR(INDEX(AcctCat,MATCH(GL_Paste!$B11843&amp;"",AcctCode,0)),"UNKNOWN"))</f>
        <v/>
      </c>
      <c r="F11846">
        <f>IF(GL_Paste!$B11843="","",IFERROR(INDEX(AcctSub,MATCH(GL_Paste!$B11843&amp;"",AcctCode,0)),"UNKNOWN"))</f>
        <v/>
      </c>
    </row>
    <row r="11847">
      <c r="A11847" s="40">
        <f>IF(GL_Paste!$B11844="","",N(GL_Paste!$H11844)-N(GL_Paste!$G11844))</f>
        <v/>
      </c>
      <c r="B11847" s="43">
        <f>IF(GL_Paste!$B11844="","",DATE(YEAR(GL_Paste!$E11844),MONTH(GL_Paste!$E11844),1))</f>
        <v/>
      </c>
      <c r="C11847">
        <f>IF(GL_Paste!$B11844="","",IF(TRIM(GL_Paste!$M11844)&lt;&gt;"",TRIM(GL_Paste!$M11844),IFERROR(MID(GL_Paste!$I11844,FIND("[",GL_Paste!$I11844)+1,FIND("]",GL_Paste!$I11844)-FIND("[",GL_Paste!$I11844)-1),"")))</f>
        <v/>
      </c>
      <c r="D11847">
        <f>IF(GL_Paste!$B11844="","",IFERROR(INDEX(DeptName,MATCH($C11847,DeptTag,0)),"UNALLOCATED"))</f>
        <v/>
      </c>
      <c r="E11847">
        <f>IF(GL_Paste!$B11844="","",IFERROR(INDEX(AcctCat,MATCH(GL_Paste!$B11844&amp;"",AcctCode,0)),"UNKNOWN"))</f>
        <v/>
      </c>
      <c r="F11847">
        <f>IF(GL_Paste!$B11844="","",IFERROR(INDEX(AcctSub,MATCH(GL_Paste!$B11844&amp;"",AcctCode,0)),"UNKNOWN"))</f>
        <v/>
      </c>
    </row>
    <row r="11848">
      <c r="A11848" s="40">
        <f>IF(GL_Paste!$B11845="","",N(GL_Paste!$H11845)-N(GL_Paste!$G11845))</f>
        <v/>
      </c>
      <c r="B11848" s="43">
        <f>IF(GL_Paste!$B11845="","",DATE(YEAR(GL_Paste!$E11845),MONTH(GL_Paste!$E11845),1))</f>
        <v/>
      </c>
      <c r="C11848">
        <f>IF(GL_Paste!$B11845="","",IF(TRIM(GL_Paste!$M11845)&lt;&gt;"",TRIM(GL_Paste!$M11845),IFERROR(MID(GL_Paste!$I11845,FIND("[",GL_Paste!$I11845)+1,FIND("]",GL_Paste!$I11845)-FIND("[",GL_Paste!$I11845)-1),"")))</f>
        <v/>
      </c>
      <c r="D11848">
        <f>IF(GL_Paste!$B11845="","",IFERROR(INDEX(DeptName,MATCH($C11848,DeptTag,0)),"UNALLOCATED"))</f>
        <v/>
      </c>
      <c r="E11848">
        <f>IF(GL_Paste!$B11845="","",IFERROR(INDEX(AcctCat,MATCH(GL_Paste!$B11845&amp;"",AcctCode,0)),"UNKNOWN"))</f>
        <v/>
      </c>
      <c r="F11848">
        <f>IF(GL_Paste!$B11845="","",IFERROR(INDEX(AcctSub,MATCH(GL_Paste!$B11845&amp;"",AcctCode,0)),"UNKNOWN"))</f>
        <v/>
      </c>
    </row>
    <row r="11849">
      <c r="A11849" s="40">
        <f>IF(GL_Paste!$B11846="","",N(GL_Paste!$H11846)-N(GL_Paste!$G11846))</f>
        <v/>
      </c>
      <c r="B11849" s="43">
        <f>IF(GL_Paste!$B11846="","",DATE(YEAR(GL_Paste!$E11846),MONTH(GL_Paste!$E11846),1))</f>
        <v/>
      </c>
      <c r="C11849">
        <f>IF(GL_Paste!$B11846="","",IF(TRIM(GL_Paste!$M11846)&lt;&gt;"",TRIM(GL_Paste!$M11846),IFERROR(MID(GL_Paste!$I11846,FIND("[",GL_Paste!$I11846)+1,FIND("]",GL_Paste!$I11846)-FIND("[",GL_Paste!$I11846)-1),"")))</f>
        <v/>
      </c>
      <c r="D11849">
        <f>IF(GL_Paste!$B11846="","",IFERROR(INDEX(DeptName,MATCH($C11849,DeptTag,0)),"UNALLOCATED"))</f>
        <v/>
      </c>
      <c r="E11849">
        <f>IF(GL_Paste!$B11846="","",IFERROR(INDEX(AcctCat,MATCH(GL_Paste!$B11846&amp;"",AcctCode,0)),"UNKNOWN"))</f>
        <v/>
      </c>
      <c r="F11849">
        <f>IF(GL_Paste!$B11846="","",IFERROR(INDEX(AcctSub,MATCH(GL_Paste!$B11846&amp;"",AcctCode,0)),"UNKNOWN"))</f>
        <v/>
      </c>
    </row>
    <row r="11850">
      <c r="A11850" s="40">
        <f>IF(GL_Paste!$B11847="","",N(GL_Paste!$H11847)-N(GL_Paste!$G11847))</f>
        <v/>
      </c>
      <c r="B11850" s="43">
        <f>IF(GL_Paste!$B11847="","",DATE(YEAR(GL_Paste!$E11847),MONTH(GL_Paste!$E11847),1))</f>
        <v/>
      </c>
      <c r="C11850">
        <f>IF(GL_Paste!$B11847="","",IF(TRIM(GL_Paste!$M11847)&lt;&gt;"",TRIM(GL_Paste!$M11847),IFERROR(MID(GL_Paste!$I11847,FIND("[",GL_Paste!$I11847)+1,FIND("]",GL_Paste!$I11847)-FIND("[",GL_Paste!$I11847)-1),"")))</f>
        <v/>
      </c>
      <c r="D11850">
        <f>IF(GL_Paste!$B11847="","",IFERROR(INDEX(DeptName,MATCH($C11850,DeptTag,0)),"UNALLOCATED"))</f>
        <v/>
      </c>
      <c r="E11850">
        <f>IF(GL_Paste!$B11847="","",IFERROR(INDEX(AcctCat,MATCH(GL_Paste!$B11847&amp;"",AcctCode,0)),"UNKNOWN"))</f>
        <v/>
      </c>
      <c r="F11850">
        <f>IF(GL_Paste!$B11847="","",IFERROR(INDEX(AcctSub,MATCH(GL_Paste!$B11847&amp;"",AcctCode,0)),"UNKNOWN"))</f>
        <v/>
      </c>
    </row>
    <row r="11851">
      <c r="A11851" s="40">
        <f>IF(GL_Paste!$B11848="","",N(GL_Paste!$H11848)-N(GL_Paste!$G11848))</f>
        <v/>
      </c>
      <c r="B11851" s="43">
        <f>IF(GL_Paste!$B11848="","",DATE(YEAR(GL_Paste!$E11848),MONTH(GL_Paste!$E11848),1))</f>
        <v/>
      </c>
      <c r="C11851">
        <f>IF(GL_Paste!$B11848="","",IF(TRIM(GL_Paste!$M11848)&lt;&gt;"",TRIM(GL_Paste!$M11848),IFERROR(MID(GL_Paste!$I11848,FIND("[",GL_Paste!$I11848)+1,FIND("]",GL_Paste!$I11848)-FIND("[",GL_Paste!$I11848)-1),"")))</f>
        <v/>
      </c>
      <c r="D11851">
        <f>IF(GL_Paste!$B11848="","",IFERROR(INDEX(DeptName,MATCH($C11851,DeptTag,0)),"UNALLOCATED"))</f>
        <v/>
      </c>
      <c r="E11851">
        <f>IF(GL_Paste!$B11848="","",IFERROR(INDEX(AcctCat,MATCH(GL_Paste!$B11848&amp;"",AcctCode,0)),"UNKNOWN"))</f>
        <v/>
      </c>
      <c r="F11851">
        <f>IF(GL_Paste!$B11848="","",IFERROR(INDEX(AcctSub,MATCH(GL_Paste!$B11848&amp;"",AcctCode,0)),"UNKNOWN"))</f>
        <v/>
      </c>
    </row>
    <row r="11852">
      <c r="A11852" s="40">
        <f>IF(GL_Paste!$B11849="","",N(GL_Paste!$H11849)-N(GL_Paste!$G11849))</f>
        <v/>
      </c>
      <c r="B11852" s="43">
        <f>IF(GL_Paste!$B11849="","",DATE(YEAR(GL_Paste!$E11849),MONTH(GL_Paste!$E11849),1))</f>
        <v/>
      </c>
      <c r="C11852">
        <f>IF(GL_Paste!$B11849="","",IF(TRIM(GL_Paste!$M11849)&lt;&gt;"",TRIM(GL_Paste!$M11849),IFERROR(MID(GL_Paste!$I11849,FIND("[",GL_Paste!$I11849)+1,FIND("]",GL_Paste!$I11849)-FIND("[",GL_Paste!$I11849)-1),"")))</f>
        <v/>
      </c>
      <c r="D11852">
        <f>IF(GL_Paste!$B11849="","",IFERROR(INDEX(DeptName,MATCH($C11852,DeptTag,0)),"UNALLOCATED"))</f>
        <v/>
      </c>
      <c r="E11852">
        <f>IF(GL_Paste!$B11849="","",IFERROR(INDEX(AcctCat,MATCH(GL_Paste!$B11849&amp;"",AcctCode,0)),"UNKNOWN"))</f>
        <v/>
      </c>
      <c r="F11852">
        <f>IF(GL_Paste!$B11849="","",IFERROR(INDEX(AcctSub,MATCH(GL_Paste!$B11849&amp;"",AcctCode,0)),"UNKNOWN"))</f>
        <v/>
      </c>
    </row>
    <row r="11853">
      <c r="A11853" s="40">
        <f>IF(GL_Paste!$B11850="","",N(GL_Paste!$H11850)-N(GL_Paste!$G11850))</f>
        <v/>
      </c>
      <c r="B11853" s="43">
        <f>IF(GL_Paste!$B11850="","",DATE(YEAR(GL_Paste!$E11850),MONTH(GL_Paste!$E11850),1))</f>
        <v/>
      </c>
      <c r="C11853">
        <f>IF(GL_Paste!$B11850="","",IF(TRIM(GL_Paste!$M11850)&lt;&gt;"",TRIM(GL_Paste!$M11850),IFERROR(MID(GL_Paste!$I11850,FIND("[",GL_Paste!$I11850)+1,FIND("]",GL_Paste!$I11850)-FIND("[",GL_Paste!$I11850)-1),"")))</f>
        <v/>
      </c>
      <c r="D11853">
        <f>IF(GL_Paste!$B11850="","",IFERROR(INDEX(DeptName,MATCH($C11853,DeptTag,0)),"UNALLOCATED"))</f>
        <v/>
      </c>
      <c r="E11853">
        <f>IF(GL_Paste!$B11850="","",IFERROR(INDEX(AcctCat,MATCH(GL_Paste!$B11850&amp;"",AcctCode,0)),"UNKNOWN"))</f>
        <v/>
      </c>
      <c r="F11853">
        <f>IF(GL_Paste!$B11850="","",IFERROR(INDEX(AcctSub,MATCH(GL_Paste!$B11850&amp;"",AcctCode,0)),"UNKNOWN"))</f>
        <v/>
      </c>
    </row>
    <row r="11854">
      <c r="A11854" s="40">
        <f>IF(GL_Paste!$B11851="","",N(GL_Paste!$H11851)-N(GL_Paste!$G11851))</f>
        <v/>
      </c>
      <c r="B11854" s="43">
        <f>IF(GL_Paste!$B11851="","",DATE(YEAR(GL_Paste!$E11851),MONTH(GL_Paste!$E11851),1))</f>
        <v/>
      </c>
      <c r="C11854">
        <f>IF(GL_Paste!$B11851="","",IF(TRIM(GL_Paste!$M11851)&lt;&gt;"",TRIM(GL_Paste!$M11851),IFERROR(MID(GL_Paste!$I11851,FIND("[",GL_Paste!$I11851)+1,FIND("]",GL_Paste!$I11851)-FIND("[",GL_Paste!$I11851)-1),"")))</f>
        <v/>
      </c>
      <c r="D11854">
        <f>IF(GL_Paste!$B11851="","",IFERROR(INDEX(DeptName,MATCH($C11854,DeptTag,0)),"UNALLOCATED"))</f>
        <v/>
      </c>
      <c r="E11854">
        <f>IF(GL_Paste!$B11851="","",IFERROR(INDEX(AcctCat,MATCH(GL_Paste!$B11851&amp;"",AcctCode,0)),"UNKNOWN"))</f>
        <v/>
      </c>
      <c r="F11854">
        <f>IF(GL_Paste!$B11851="","",IFERROR(INDEX(AcctSub,MATCH(GL_Paste!$B11851&amp;"",AcctCode,0)),"UNKNOWN"))</f>
        <v/>
      </c>
    </row>
    <row r="11855">
      <c r="A11855" s="40">
        <f>IF(GL_Paste!$B11852="","",N(GL_Paste!$H11852)-N(GL_Paste!$G11852))</f>
        <v/>
      </c>
      <c r="B11855" s="43">
        <f>IF(GL_Paste!$B11852="","",DATE(YEAR(GL_Paste!$E11852),MONTH(GL_Paste!$E11852),1))</f>
        <v/>
      </c>
      <c r="C11855">
        <f>IF(GL_Paste!$B11852="","",IF(TRIM(GL_Paste!$M11852)&lt;&gt;"",TRIM(GL_Paste!$M11852),IFERROR(MID(GL_Paste!$I11852,FIND("[",GL_Paste!$I11852)+1,FIND("]",GL_Paste!$I11852)-FIND("[",GL_Paste!$I11852)-1),"")))</f>
        <v/>
      </c>
      <c r="D11855">
        <f>IF(GL_Paste!$B11852="","",IFERROR(INDEX(DeptName,MATCH($C11855,DeptTag,0)),"UNALLOCATED"))</f>
        <v/>
      </c>
      <c r="E11855">
        <f>IF(GL_Paste!$B11852="","",IFERROR(INDEX(AcctCat,MATCH(GL_Paste!$B11852&amp;"",AcctCode,0)),"UNKNOWN"))</f>
        <v/>
      </c>
      <c r="F11855">
        <f>IF(GL_Paste!$B11852="","",IFERROR(INDEX(AcctSub,MATCH(GL_Paste!$B11852&amp;"",AcctCode,0)),"UNKNOWN"))</f>
        <v/>
      </c>
    </row>
    <row r="11856">
      <c r="A11856" s="40">
        <f>IF(GL_Paste!$B11853="","",N(GL_Paste!$H11853)-N(GL_Paste!$G11853))</f>
        <v/>
      </c>
      <c r="B11856" s="43">
        <f>IF(GL_Paste!$B11853="","",DATE(YEAR(GL_Paste!$E11853),MONTH(GL_Paste!$E11853),1))</f>
        <v/>
      </c>
      <c r="C11856">
        <f>IF(GL_Paste!$B11853="","",IF(TRIM(GL_Paste!$M11853)&lt;&gt;"",TRIM(GL_Paste!$M11853),IFERROR(MID(GL_Paste!$I11853,FIND("[",GL_Paste!$I11853)+1,FIND("]",GL_Paste!$I11853)-FIND("[",GL_Paste!$I11853)-1),"")))</f>
        <v/>
      </c>
      <c r="D11856">
        <f>IF(GL_Paste!$B11853="","",IFERROR(INDEX(DeptName,MATCH($C11856,DeptTag,0)),"UNALLOCATED"))</f>
        <v/>
      </c>
      <c r="E11856">
        <f>IF(GL_Paste!$B11853="","",IFERROR(INDEX(AcctCat,MATCH(GL_Paste!$B11853&amp;"",AcctCode,0)),"UNKNOWN"))</f>
        <v/>
      </c>
      <c r="F11856">
        <f>IF(GL_Paste!$B11853="","",IFERROR(INDEX(AcctSub,MATCH(GL_Paste!$B11853&amp;"",AcctCode,0)),"UNKNOWN"))</f>
        <v/>
      </c>
    </row>
    <row r="11857">
      <c r="A11857" s="40">
        <f>IF(GL_Paste!$B11854="","",N(GL_Paste!$H11854)-N(GL_Paste!$G11854))</f>
        <v/>
      </c>
      <c r="B11857" s="43">
        <f>IF(GL_Paste!$B11854="","",DATE(YEAR(GL_Paste!$E11854),MONTH(GL_Paste!$E11854),1))</f>
        <v/>
      </c>
      <c r="C11857">
        <f>IF(GL_Paste!$B11854="","",IF(TRIM(GL_Paste!$M11854)&lt;&gt;"",TRIM(GL_Paste!$M11854),IFERROR(MID(GL_Paste!$I11854,FIND("[",GL_Paste!$I11854)+1,FIND("]",GL_Paste!$I11854)-FIND("[",GL_Paste!$I11854)-1),"")))</f>
        <v/>
      </c>
      <c r="D11857">
        <f>IF(GL_Paste!$B11854="","",IFERROR(INDEX(DeptName,MATCH($C11857,DeptTag,0)),"UNALLOCATED"))</f>
        <v/>
      </c>
      <c r="E11857">
        <f>IF(GL_Paste!$B11854="","",IFERROR(INDEX(AcctCat,MATCH(GL_Paste!$B11854&amp;"",AcctCode,0)),"UNKNOWN"))</f>
        <v/>
      </c>
      <c r="F11857">
        <f>IF(GL_Paste!$B11854="","",IFERROR(INDEX(AcctSub,MATCH(GL_Paste!$B11854&amp;"",AcctCode,0)),"UNKNOWN"))</f>
        <v/>
      </c>
    </row>
    <row r="11858">
      <c r="A11858" s="40">
        <f>IF(GL_Paste!$B11855="","",N(GL_Paste!$H11855)-N(GL_Paste!$G11855))</f>
        <v/>
      </c>
      <c r="B11858" s="43">
        <f>IF(GL_Paste!$B11855="","",DATE(YEAR(GL_Paste!$E11855),MONTH(GL_Paste!$E11855),1))</f>
        <v/>
      </c>
      <c r="C11858">
        <f>IF(GL_Paste!$B11855="","",IF(TRIM(GL_Paste!$M11855)&lt;&gt;"",TRIM(GL_Paste!$M11855),IFERROR(MID(GL_Paste!$I11855,FIND("[",GL_Paste!$I11855)+1,FIND("]",GL_Paste!$I11855)-FIND("[",GL_Paste!$I11855)-1),"")))</f>
        <v/>
      </c>
      <c r="D11858">
        <f>IF(GL_Paste!$B11855="","",IFERROR(INDEX(DeptName,MATCH($C11858,DeptTag,0)),"UNALLOCATED"))</f>
        <v/>
      </c>
      <c r="E11858">
        <f>IF(GL_Paste!$B11855="","",IFERROR(INDEX(AcctCat,MATCH(GL_Paste!$B11855&amp;"",AcctCode,0)),"UNKNOWN"))</f>
        <v/>
      </c>
      <c r="F11858">
        <f>IF(GL_Paste!$B11855="","",IFERROR(INDEX(AcctSub,MATCH(GL_Paste!$B11855&amp;"",AcctCode,0)),"UNKNOWN"))</f>
        <v/>
      </c>
    </row>
    <row r="11859">
      <c r="A11859" s="40">
        <f>IF(GL_Paste!$B11856="","",N(GL_Paste!$H11856)-N(GL_Paste!$G11856))</f>
        <v/>
      </c>
      <c r="B11859" s="43">
        <f>IF(GL_Paste!$B11856="","",DATE(YEAR(GL_Paste!$E11856),MONTH(GL_Paste!$E11856),1))</f>
        <v/>
      </c>
      <c r="C11859">
        <f>IF(GL_Paste!$B11856="","",IF(TRIM(GL_Paste!$M11856)&lt;&gt;"",TRIM(GL_Paste!$M11856),IFERROR(MID(GL_Paste!$I11856,FIND("[",GL_Paste!$I11856)+1,FIND("]",GL_Paste!$I11856)-FIND("[",GL_Paste!$I11856)-1),"")))</f>
        <v/>
      </c>
      <c r="D11859">
        <f>IF(GL_Paste!$B11856="","",IFERROR(INDEX(DeptName,MATCH($C11859,DeptTag,0)),"UNALLOCATED"))</f>
        <v/>
      </c>
      <c r="E11859">
        <f>IF(GL_Paste!$B11856="","",IFERROR(INDEX(AcctCat,MATCH(GL_Paste!$B11856&amp;"",AcctCode,0)),"UNKNOWN"))</f>
        <v/>
      </c>
      <c r="F11859">
        <f>IF(GL_Paste!$B11856="","",IFERROR(INDEX(AcctSub,MATCH(GL_Paste!$B11856&amp;"",AcctCode,0)),"UNKNOWN"))</f>
        <v/>
      </c>
    </row>
    <row r="11860">
      <c r="A11860" s="40">
        <f>IF(GL_Paste!$B11857="","",N(GL_Paste!$H11857)-N(GL_Paste!$G11857))</f>
        <v/>
      </c>
      <c r="B11860" s="43">
        <f>IF(GL_Paste!$B11857="","",DATE(YEAR(GL_Paste!$E11857),MONTH(GL_Paste!$E11857),1))</f>
        <v/>
      </c>
      <c r="C11860">
        <f>IF(GL_Paste!$B11857="","",IF(TRIM(GL_Paste!$M11857)&lt;&gt;"",TRIM(GL_Paste!$M11857),IFERROR(MID(GL_Paste!$I11857,FIND("[",GL_Paste!$I11857)+1,FIND("]",GL_Paste!$I11857)-FIND("[",GL_Paste!$I11857)-1),"")))</f>
        <v/>
      </c>
      <c r="D11860">
        <f>IF(GL_Paste!$B11857="","",IFERROR(INDEX(DeptName,MATCH($C11860,DeptTag,0)),"UNALLOCATED"))</f>
        <v/>
      </c>
      <c r="E11860">
        <f>IF(GL_Paste!$B11857="","",IFERROR(INDEX(AcctCat,MATCH(GL_Paste!$B11857&amp;"",AcctCode,0)),"UNKNOWN"))</f>
        <v/>
      </c>
      <c r="F11860">
        <f>IF(GL_Paste!$B11857="","",IFERROR(INDEX(AcctSub,MATCH(GL_Paste!$B11857&amp;"",AcctCode,0)),"UNKNOWN"))</f>
        <v/>
      </c>
    </row>
    <row r="11861">
      <c r="A11861" s="40">
        <f>IF(GL_Paste!$B11858="","",N(GL_Paste!$H11858)-N(GL_Paste!$G11858))</f>
        <v/>
      </c>
      <c r="B11861" s="43">
        <f>IF(GL_Paste!$B11858="","",DATE(YEAR(GL_Paste!$E11858),MONTH(GL_Paste!$E11858),1))</f>
        <v/>
      </c>
      <c r="C11861">
        <f>IF(GL_Paste!$B11858="","",IF(TRIM(GL_Paste!$M11858)&lt;&gt;"",TRIM(GL_Paste!$M11858),IFERROR(MID(GL_Paste!$I11858,FIND("[",GL_Paste!$I11858)+1,FIND("]",GL_Paste!$I11858)-FIND("[",GL_Paste!$I11858)-1),"")))</f>
        <v/>
      </c>
      <c r="D11861">
        <f>IF(GL_Paste!$B11858="","",IFERROR(INDEX(DeptName,MATCH($C11861,DeptTag,0)),"UNALLOCATED"))</f>
        <v/>
      </c>
      <c r="E11861">
        <f>IF(GL_Paste!$B11858="","",IFERROR(INDEX(AcctCat,MATCH(GL_Paste!$B11858&amp;"",AcctCode,0)),"UNKNOWN"))</f>
        <v/>
      </c>
      <c r="F11861">
        <f>IF(GL_Paste!$B11858="","",IFERROR(INDEX(AcctSub,MATCH(GL_Paste!$B11858&amp;"",AcctCode,0)),"UNKNOWN"))</f>
        <v/>
      </c>
    </row>
    <row r="11862">
      <c r="A11862" s="40">
        <f>IF(GL_Paste!$B11859="","",N(GL_Paste!$H11859)-N(GL_Paste!$G11859))</f>
        <v/>
      </c>
      <c r="B11862" s="43">
        <f>IF(GL_Paste!$B11859="","",DATE(YEAR(GL_Paste!$E11859),MONTH(GL_Paste!$E11859),1))</f>
        <v/>
      </c>
      <c r="C11862">
        <f>IF(GL_Paste!$B11859="","",IF(TRIM(GL_Paste!$M11859)&lt;&gt;"",TRIM(GL_Paste!$M11859),IFERROR(MID(GL_Paste!$I11859,FIND("[",GL_Paste!$I11859)+1,FIND("]",GL_Paste!$I11859)-FIND("[",GL_Paste!$I11859)-1),"")))</f>
        <v/>
      </c>
      <c r="D11862">
        <f>IF(GL_Paste!$B11859="","",IFERROR(INDEX(DeptName,MATCH($C11862,DeptTag,0)),"UNALLOCATED"))</f>
        <v/>
      </c>
      <c r="E11862">
        <f>IF(GL_Paste!$B11859="","",IFERROR(INDEX(AcctCat,MATCH(GL_Paste!$B11859&amp;"",AcctCode,0)),"UNKNOWN"))</f>
        <v/>
      </c>
      <c r="F11862">
        <f>IF(GL_Paste!$B11859="","",IFERROR(INDEX(AcctSub,MATCH(GL_Paste!$B11859&amp;"",AcctCode,0)),"UNKNOWN"))</f>
        <v/>
      </c>
    </row>
    <row r="11863">
      <c r="A11863" s="40">
        <f>IF(GL_Paste!$B11860="","",N(GL_Paste!$H11860)-N(GL_Paste!$G11860))</f>
        <v/>
      </c>
      <c r="B11863" s="43">
        <f>IF(GL_Paste!$B11860="","",DATE(YEAR(GL_Paste!$E11860),MONTH(GL_Paste!$E11860),1))</f>
        <v/>
      </c>
      <c r="C11863">
        <f>IF(GL_Paste!$B11860="","",IF(TRIM(GL_Paste!$M11860)&lt;&gt;"",TRIM(GL_Paste!$M11860),IFERROR(MID(GL_Paste!$I11860,FIND("[",GL_Paste!$I11860)+1,FIND("]",GL_Paste!$I11860)-FIND("[",GL_Paste!$I11860)-1),"")))</f>
        <v/>
      </c>
      <c r="D11863">
        <f>IF(GL_Paste!$B11860="","",IFERROR(INDEX(DeptName,MATCH($C11863,DeptTag,0)),"UNALLOCATED"))</f>
        <v/>
      </c>
      <c r="E11863">
        <f>IF(GL_Paste!$B11860="","",IFERROR(INDEX(AcctCat,MATCH(GL_Paste!$B11860&amp;"",AcctCode,0)),"UNKNOWN"))</f>
        <v/>
      </c>
      <c r="F11863">
        <f>IF(GL_Paste!$B11860="","",IFERROR(INDEX(AcctSub,MATCH(GL_Paste!$B11860&amp;"",AcctCode,0)),"UNKNOWN"))</f>
        <v/>
      </c>
    </row>
    <row r="11864">
      <c r="A11864" s="40">
        <f>IF(GL_Paste!$B11861="","",N(GL_Paste!$H11861)-N(GL_Paste!$G11861))</f>
        <v/>
      </c>
      <c r="B11864" s="43">
        <f>IF(GL_Paste!$B11861="","",DATE(YEAR(GL_Paste!$E11861),MONTH(GL_Paste!$E11861),1))</f>
        <v/>
      </c>
      <c r="C11864">
        <f>IF(GL_Paste!$B11861="","",IF(TRIM(GL_Paste!$M11861)&lt;&gt;"",TRIM(GL_Paste!$M11861),IFERROR(MID(GL_Paste!$I11861,FIND("[",GL_Paste!$I11861)+1,FIND("]",GL_Paste!$I11861)-FIND("[",GL_Paste!$I11861)-1),"")))</f>
        <v/>
      </c>
      <c r="D11864">
        <f>IF(GL_Paste!$B11861="","",IFERROR(INDEX(DeptName,MATCH($C11864,DeptTag,0)),"UNALLOCATED"))</f>
        <v/>
      </c>
      <c r="E11864">
        <f>IF(GL_Paste!$B11861="","",IFERROR(INDEX(AcctCat,MATCH(GL_Paste!$B11861&amp;"",AcctCode,0)),"UNKNOWN"))</f>
        <v/>
      </c>
      <c r="F11864">
        <f>IF(GL_Paste!$B11861="","",IFERROR(INDEX(AcctSub,MATCH(GL_Paste!$B11861&amp;"",AcctCode,0)),"UNKNOWN"))</f>
        <v/>
      </c>
    </row>
    <row r="11865">
      <c r="A11865" s="40">
        <f>IF(GL_Paste!$B11862="","",N(GL_Paste!$H11862)-N(GL_Paste!$G11862))</f>
        <v/>
      </c>
      <c r="B11865" s="43">
        <f>IF(GL_Paste!$B11862="","",DATE(YEAR(GL_Paste!$E11862),MONTH(GL_Paste!$E11862),1))</f>
        <v/>
      </c>
      <c r="C11865">
        <f>IF(GL_Paste!$B11862="","",IF(TRIM(GL_Paste!$M11862)&lt;&gt;"",TRIM(GL_Paste!$M11862),IFERROR(MID(GL_Paste!$I11862,FIND("[",GL_Paste!$I11862)+1,FIND("]",GL_Paste!$I11862)-FIND("[",GL_Paste!$I11862)-1),"")))</f>
        <v/>
      </c>
      <c r="D11865">
        <f>IF(GL_Paste!$B11862="","",IFERROR(INDEX(DeptName,MATCH($C11865,DeptTag,0)),"UNALLOCATED"))</f>
        <v/>
      </c>
      <c r="E11865">
        <f>IF(GL_Paste!$B11862="","",IFERROR(INDEX(AcctCat,MATCH(GL_Paste!$B11862&amp;"",AcctCode,0)),"UNKNOWN"))</f>
        <v/>
      </c>
      <c r="F11865">
        <f>IF(GL_Paste!$B11862="","",IFERROR(INDEX(AcctSub,MATCH(GL_Paste!$B11862&amp;"",AcctCode,0)),"UNKNOWN"))</f>
        <v/>
      </c>
    </row>
    <row r="11866">
      <c r="A11866" s="40">
        <f>IF(GL_Paste!$B11863="","",N(GL_Paste!$H11863)-N(GL_Paste!$G11863))</f>
        <v/>
      </c>
      <c r="B11866" s="43">
        <f>IF(GL_Paste!$B11863="","",DATE(YEAR(GL_Paste!$E11863),MONTH(GL_Paste!$E11863),1))</f>
        <v/>
      </c>
      <c r="C11866">
        <f>IF(GL_Paste!$B11863="","",IF(TRIM(GL_Paste!$M11863)&lt;&gt;"",TRIM(GL_Paste!$M11863),IFERROR(MID(GL_Paste!$I11863,FIND("[",GL_Paste!$I11863)+1,FIND("]",GL_Paste!$I11863)-FIND("[",GL_Paste!$I11863)-1),"")))</f>
        <v/>
      </c>
      <c r="D11866">
        <f>IF(GL_Paste!$B11863="","",IFERROR(INDEX(DeptName,MATCH($C11866,DeptTag,0)),"UNALLOCATED"))</f>
        <v/>
      </c>
      <c r="E11866">
        <f>IF(GL_Paste!$B11863="","",IFERROR(INDEX(AcctCat,MATCH(GL_Paste!$B11863&amp;"",AcctCode,0)),"UNKNOWN"))</f>
        <v/>
      </c>
      <c r="F11866">
        <f>IF(GL_Paste!$B11863="","",IFERROR(INDEX(AcctSub,MATCH(GL_Paste!$B11863&amp;"",AcctCode,0)),"UNKNOWN"))</f>
        <v/>
      </c>
    </row>
    <row r="11867">
      <c r="A11867" s="40">
        <f>IF(GL_Paste!$B11864="","",N(GL_Paste!$H11864)-N(GL_Paste!$G11864))</f>
        <v/>
      </c>
      <c r="B11867" s="43">
        <f>IF(GL_Paste!$B11864="","",DATE(YEAR(GL_Paste!$E11864),MONTH(GL_Paste!$E11864),1))</f>
        <v/>
      </c>
      <c r="C11867">
        <f>IF(GL_Paste!$B11864="","",IF(TRIM(GL_Paste!$M11864)&lt;&gt;"",TRIM(GL_Paste!$M11864),IFERROR(MID(GL_Paste!$I11864,FIND("[",GL_Paste!$I11864)+1,FIND("]",GL_Paste!$I11864)-FIND("[",GL_Paste!$I11864)-1),"")))</f>
        <v/>
      </c>
      <c r="D11867">
        <f>IF(GL_Paste!$B11864="","",IFERROR(INDEX(DeptName,MATCH($C11867,DeptTag,0)),"UNALLOCATED"))</f>
        <v/>
      </c>
      <c r="E11867">
        <f>IF(GL_Paste!$B11864="","",IFERROR(INDEX(AcctCat,MATCH(GL_Paste!$B11864&amp;"",AcctCode,0)),"UNKNOWN"))</f>
        <v/>
      </c>
      <c r="F11867">
        <f>IF(GL_Paste!$B11864="","",IFERROR(INDEX(AcctSub,MATCH(GL_Paste!$B11864&amp;"",AcctCode,0)),"UNKNOWN"))</f>
        <v/>
      </c>
    </row>
    <row r="11868">
      <c r="A11868" s="40">
        <f>IF(GL_Paste!$B11865="","",N(GL_Paste!$H11865)-N(GL_Paste!$G11865))</f>
        <v/>
      </c>
      <c r="B11868" s="43">
        <f>IF(GL_Paste!$B11865="","",DATE(YEAR(GL_Paste!$E11865),MONTH(GL_Paste!$E11865),1))</f>
        <v/>
      </c>
      <c r="C11868">
        <f>IF(GL_Paste!$B11865="","",IF(TRIM(GL_Paste!$M11865)&lt;&gt;"",TRIM(GL_Paste!$M11865),IFERROR(MID(GL_Paste!$I11865,FIND("[",GL_Paste!$I11865)+1,FIND("]",GL_Paste!$I11865)-FIND("[",GL_Paste!$I11865)-1),"")))</f>
        <v/>
      </c>
      <c r="D11868">
        <f>IF(GL_Paste!$B11865="","",IFERROR(INDEX(DeptName,MATCH($C11868,DeptTag,0)),"UNALLOCATED"))</f>
        <v/>
      </c>
      <c r="E11868">
        <f>IF(GL_Paste!$B11865="","",IFERROR(INDEX(AcctCat,MATCH(GL_Paste!$B11865&amp;"",AcctCode,0)),"UNKNOWN"))</f>
        <v/>
      </c>
      <c r="F11868">
        <f>IF(GL_Paste!$B11865="","",IFERROR(INDEX(AcctSub,MATCH(GL_Paste!$B11865&amp;"",AcctCode,0)),"UNKNOWN"))</f>
        <v/>
      </c>
    </row>
    <row r="11869">
      <c r="A11869" s="40">
        <f>IF(GL_Paste!$B11866="","",N(GL_Paste!$H11866)-N(GL_Paste!$G11866))</f>
        <v/>
      </c>
      <c r="B11869" s="43">
        <f>IF(GL_Paste!$B11866="","",DATE(YEAR(GL_Paste!$E11866),MONTH(GL_Paste!$E11866),1))</f>
        <v/>
      </c>
      <c r="C11869">
        <f>IF(GL_Paste!$B11866="","",IF(TRIM(GL_Paste!$M11866)&lt;&gt;"",TRIM(GL_Paste!$M11866),IFERROR(MID(GL_Paste!$I11866,FIND("[",GL_Paste!$I11866)+1,FIND("]",GL_Paste!$I11866)-FIND("[",GL_Paste!$I11866)-1),"")))</f>
        <v/>
      </c>
      <c r="D11869">
        <f>IF(GL_Paste!$B11866="","",IFERROR(INDEX(DeptName,MATCH($C11869,DeptTag,0)),"UNALLOCATED"))</f>
        <v/>
      </c>
      <c r="E11869">
        <f>IF(GL_Paste!$B11866="","",IFERROR(INDEX(AcctCat,MATCH(GL_Paste!$B11866&amp;"",AcctCode,0)),"UNKNOWN"))</f>
        <v/>
      </c>
      <c r="F11869">
        <f>IF(GL_Paste!$B11866="","",IFERROR(INDEX(AcctSub,MATCH(GL_Paste!$B11866&amp;"",AcctCode,0)),"UNKNOWN"))</f>
        <v/>
      </c>
    </row>
    <row r="11870">
      <c r="A11870" s="40">
        <f>IF(GL_Paste!$B11867="","",N(GL_Paste!$H11867)-N(GL_Paste!$G11867))</f>
        <v/>
      </c>
      <c r="B11870" s="43">
        <f>IF(GL_Paste!$B11867="","",DATE(YEAR(GL_Paste!$E11867),MONTH(GL_Paste!$E11867),1))</f>
        <v/>
      </c>
      <c r="C11870">
        <f>IF(GL_Paste!$B11867="","",IF(TRIM(GL_Paste!$M11867)&lt;&gt;"",TRIM(GL_Paste!$M11867),IFERROR(MID(GL_Paste!$I11867,FIND("[",GL_Paste!$I11867)+1,FIND("]",GL_Paste!$I11867)-FIND("[",GL_Paste!$I11867)-1),"")))</f>
        <v/>
      </c>
      <c r="D11870">
        <f>IF(GL_Paste!$B11867="","",IFERROR(INDEX(DeptName,MATCH($C11870,DeptTag,0)),"UNALLOCATED"))</f>
        <v/>
      </c>
      <c r="E11870">
        <f>IF(GL_Paste!$B11867="","",IFERROR(INDEX(AcctCat,MATCH(GL_Paste!$B11867&amp;"",AcctCode,0)),"UNKNOWN"))</f>
        <v/>
      </c>
      <c r="F11870">
        <f>IF(GL_Paste!$B11867="","",IFERROR(INDEX(AcctSub,MATCH(GL_Paste!$B11867&amp;"",AcctCode,0)),"UNKNOWN"))</f>
        <v/>
      </c>
    </row>
    <row r="11871">
      <c r="A11871" s="40">
        <f>IF(GL_Paste!$B11868="","",N(GL_Paste!$H11868)-N(GL_Paste!$G11868))</f>
        <v/>
      </c>
      <c r="B11871" s="43">
        <f>IF(GL_Paste!$B11868="","",DATE(YEAR(GL_Paste!$E11868),MONTH(GL_Paste!$E11868),1))</f>
        <v/>
      </c>
      <c r="C11871">
        <f>IF(GL_Paste!$B11868="","",IF(TRIM(GL_Paste!$M11868)&lt;&gt;"",TRIM(GL_Paste!$M11868),IFERROR(MID(GL_Paste!$I11868,FIND("[",GL_Paste!$I11868)+1,FIND("]",GL_Paste!$I11868)-FIND("[",GL_Paste!$I11868)-1),"")))</f>
        <v/>
      </c>
      <c r="D11871">
        <f>IF(GL_Paste!$B11868="","",IFERROR(INDEX(DeptName,MATCH($C11871,DeptTag,0)),"UNALLOCATED"))</f>
        <v/>
      </c>
      <c r="E11871">
        <f>IF(GL_Paste!$B11868="","",IFERROR(INDEX(AcctCat,MATCH(GL_Paste!$B11868&amp;"",AcctCode,0)),"UNKNOWN"))</f>
        <v/>
      </c>
      <c r="F11871">
        <f>IF(GL_Paste!$B11868="","",IFERROR(INDEX(AcctSub,MATCH(GL_Paste!$B11868&amp;"",AcctCode,0)),"UNKNOWN"))</f>
        <v/>
      </c>
    </row>
    <row r="11872">
      <c r="A11872" s="40">
        <f>IF(GL_Paste!$B11869="","",N(GL_Paste!$H11869)-N(GL_Paste!$G11869))</f>
        <v/>
      </c>
      <c r="B11872" s="43">
        <f>IF(GL_Paste!$B11869="","",DATE(YEAR(GL_Paste!$E11869),MONTH(GL_Paste!$E11869),1))</f>
        <v/>
      </c>
      <c r="C11872">
        <f>IF(GL_Paste!$B11869="","",IF(TRIM(GL_Paste!$M11869)&lt;&gt;"",TRIM(GL_Paste!$M11869),IFERROR(MID(GL_Paste!$I11869,FIND("[",GL_Paste!$I11869)+1,FIND("]",GL_Paste!$I11869)-FIND("[",GL_Paste!$I11869)-1),"")))</f>
        <v/>
      </c>
      <c r="D11872">
        <f>IF(GL_Paste!$B11869="","",IFERROR(INDEX(DeptName,MATCH($C11872,DeptTag,0)),"UNALLOCATED"))</f>
        <v/>
      </c>
      <c r="E11872">
        <f>IF(GL_Paste!$B11869="","",IFERROR(INDEX(AcctCat,MATCH(GL_Paste!$B11869&amp;"",AcctCode,0)),"UNKNOWN"))</f>
        <v/>
      </c>
      <c r="F11872">
        <f>IF(GL_Paste!$B11869="","",IFERROR(INDEX(AcctSub,MATCH(GL_Paste!$B11869&amp;"",AcctCode,0)),"UNKNOWN"))</f>
        <v/>
      </c>
    </row>
    <row r="11873">
      <c r="A11873" s="40">
        <f>IF(GL_Paste!$B11870="","",N(GL_Paste!$H11870)-N(GL_Paste!$G11870))</f>
        <v/>
      </c>
      <c r="B11873" s="43">
        <f>IF(GL_Paste!$B11870="","",DATE(YEAR(GL_Paste!$E11870),MONTH(GL_Paste!$E11870),1))</f>
        <v/>
      </c>
      <c r="C11873">
        <f>IF(GL_Paste!$B11870="","",IF(TRIM(GL_Paste!$M11870)&lt;&gt;"",TRIM(GL_Paste!$M11870),IFERROR(MID(GL_Paste!$I11870,FIND("[",GL_Paste!$I11870)+1,FIND("]",GL_Paste!$I11870)-FIND("[",GL_Paste!$I11870)-1),"")))</f>
        <v/>
      </c>
      <c r="D11873">
        <f>IF(GL_Paste!$B11870="","",IFERROR(INDEX(DeptName,MATCH($C11873,DeptTag,0)),"UNALLOCATED"))</f>
        <v/>
      </c>
      <c r="E11873">
        <f>IF(GL_Paste!$B11870="","",IFERROR(INDEX(AcctCat,MATCH(GL_Paste!$B11870&amp;"",AcctCode,0)),"UNKNOWN"))</f>
        <v/>
      </c>
      <c r="F11873">
        <f>IF(GL_Paste!$B11870="","",IFERROR(INDEX(AcctSub,MATCH(GL_Paste!$B11870&amp;"",AcctCode,0)),"UNKNOWN"))</f>
        <v/>
      </c>
    </row>
    <row r="11874">
      <c r="A11874" s="40">
        <f>IF(GL_Paste!$B11871="","",N(GL_Paste!$H11871)-N(GL_Paste!$G11871))</f>
        <v/>
      </c>
      <c r="B11874" s="43">
        <f>IF(GL_Paste!$B11871="","",DATE(YEAR(GL_Paste!$E11871),MONTH(GL_Paste!$E11871),1))</f>
        <v/>
      </c>
      <c r="C11874">
        <f>IF(GL_Paste!$B11871="","",IF(TRIM(GL_Paste!$M11871)&lt;&gt;"",TRIM(GL_Paste!$M11871),IFERROR(MID(GL_Paste!$I11871,FIND("[",GL_Paste!$I11871)+1,FIND("]",GL_Paste!$I11871)-FIND("[",GL_Paste!$I11871)-1),"")))</f>
        <v/>
      </c>
      <c r="D11874">
        <f>IF(GL_Paste!$B11871="","",IFERROR(INDEX(DeptName,MATCH($C11874,DeptTag,0)),"UNALLOCATED"))</f>
        <v/>
      </c>
      <c r="E11874">
        <f>IF(GL_Paste!$B11871="","",IFERROR(INDEX(AcctCat,MATCH(GL_Paste!$B11871&amp;"",AcctCode,0)),"UNKNOWN"))</f>
        <v/>
      </c>
      <c r="F11874">
        <f>IF(GL_Paste!$B11871="","",IFERROR(INDEX(AcctSub,MATCH(GL_Paste!$B11871&amp;"",AcctCode,0)),"UNKNOWN"))</f>
        <v/>
      </c>
    </row>
    <row r="11875">
      <c r="A11875" s="40">
        <f>IF(GL_Paste!$B11872="","",N(GL_Paste!$H11872)-N(GL_Paste!$G11872))</f>
        <v/>
      </c>
      <c r="B11875" s="43">
        <f>IF(GL_Paste!$B11872="","",DATE(YEAR(GL_Paste!$E11872),MONTH(GL_Paste!$E11872),1))</f>
        <v/>
      </c>
      <c r="C11875">
        <f>IF(GL_Paste!$B11872="","",IF(TRIM(GL_Paste!$M11872)&lt;&gt;"",TRIM(GL_Paste!$M11872),IFERROR(MID(GL_Paste!$I11872,FIND("[",GL_Paste!$I11872)+1,FIND("]",GL_Paste!$I11872)-FIND("[",GL_Paste!$I11872)-1),"")))</f>
        <v/>
      </c>
      <c r="D11875">
        <f>IF(GL_Paste!$B11872="","",IFERROR(INDEX(DeptName,MATCH($C11875,DeptTag,0)),"UNALLOCATED"))</f>
        <v/>
      </c>
      <c r="E11875">
        <f>IF(GL_Paste!$B11872="","",IFERROR(INDEX(AcctCat,MATCH(GL_Paste!$B11872&amp;"",AcctCode,0)),"UNKNOWN"))</f>
        <v/>
      </c>
      <c r="F11875">
        <f>IF(GL_Paste!$B11872="","",IFERROR(INDEX(AcctSub,MATCH(GL_Paste!$B11872&amp;"",AcctCode,0)),"UNKNOWN"))</f>
        <v/>
      </c>
    </row>
    <row r="11876">
      <c r="A11876" s="40">
        <f>IF(GL_Paste!$B11873="","",N(GL_Paste!$H11873)-N(GL_Paste!$G11873))</f>
        <v/>
      </c>
      <c r="B11876" s="43">
        <f>IF(GL_Paste!$B11873="","",DATE(YEAR(GL_Paste!$E11873),MONTH(GL_Paste!$E11873),1))</f>
        <v/>
      </c>
      <c r="C11876">
        <f>IF(GL_Paste!$B11873="","",IF(TRIM(GL_Paste!$M11873)&lt;&gt;"",TRIM(GL_Paste!$M11873),IFERROR(MID(GL_Paste!$I11873,FIND("[",GL_Paste!$I11873)+1,FIND("]",GL_Paste!$I11873)-FIND("[",GL_Paste!$I11873)-1),"")))</f>
        <v/>
      </c>
      <c r="D11876">
        <f>IF(GL_Paste!$B11873="","",IFERROR(INDEX(DeptName,MATCH($C11876,DeptTag,0)),"UNALLOCATED"))</f>
        <v/>
      </c>
      <c r="E11876">
        <f>IF(GL_Paste!$B11873="","",IFERROR(INDEX(AcctCat,MATCH(GL_Paste!$B11873&amp;"",AcctCode,0)),"UNKNOWN"))</f>
        <v/>
      </c>
      <c r="F11876">
        <f>IF(GL_Paste!$B11873="","",IFERROR(INDEX(AcctSub,MATCH(GL_Paste!$B11873&amp;"",AcctCode,0)),"UNKNOWN"))</f>
        <v/>
      </c>
    </row>
    <row r="11877">
      <c r="A11877" s="40">
        <f>IF(GL_Paste!$B11874="","",N(GL_Paste!$H11874)-N(GL_Paste!$G11874))</f>
        <v/>
      </c>
      <c r="B11877" s="43">
        <f>IF(GL_Paste!$B11874="","",DATE(YEAR(GL_Paste!$E11874),MONTH(GL_Paste!$E11874),1))</f>
        <v/>
      </c>
      <c r="C11877">
        <f>IF(GL_Paste!$B11874="","",IF(TRIM(GL_Paste!$M11874)&lt;&gt;"",TRIM(GL_Paste!$M11874),IFERROR(MID(GL_Paste!$I11874,FIND("[",GL_Paste!$I11874)+1,FIND("]",GL_Paste!$I11874)-FIND("[",GL_Paste!$I11874)-1),"")))</f>
        <v/>
      </c>
      <c r="D11877">
        <f>IF(GL_Paste!$B11874="","",IFERROR(INDEX(DeptName,MATCH($C11877,DeptTag,0)),"UNALLOCATED"))</f>
        <v/>
      </c>
      <c r="E11877">
        <f>IF(GL_Paste!$B11874="","",IFERROR(INDEX(AcctCat,MATCH(GL_Paste!$B11874&amp;"",AcctCode,0)),"UNKNOWN"))</f>
        <v/>
      </c>
      <c r="F11877">
        <f>IF(GL_Paste!$B11874="","",IFERROR(INDEX(AcctSub,MATCH(GL_Paste!$B11874&amp;"",AcctCode,0)),"UNKNOWN"))</f>
        <v/>
      </c>
    </row>
    <row r="11878">
      <c r="A11878" s="40">
        <f>IF(GL_Paste!$B11875="","",N(GL_Paste!$H11875)-N(GL_Paste!$G11875))</f>
        <v/>
      </c>
      <c r="B11878" s="43">
        <f>IF(GL_Paste!$B11875="","",DATE(YEAR(GL_Paste!$E11875),MONTH(GL_Paste!$E11875),1))</f>
        <v/>
      </c>
      <c r="C11878">
        <f>IF(GL_Paste!$B11875="","",IF(TRIM(GL_Paste!$M11875)&lt;&gt;"",TRIM(GL_Paste!$M11875),IFERROR(MID(GL_Paste!$I11875,FIND("[",GL_Paste!$I11875)+1,FIND("]",GL_Paste!$I11875)-FIND("[",GL_Paste!$I11875)-1),"")))</f>
        <v/>
      </c>
      <c r="D11878">
        <f>IF(GL_Paste!$B11875="","",IFERROR(INDEX(DeptName,MATCH($C11878,DeptTag,0)),"UNALLOCATED"))</f>
        <v/>
      </c>
      <c r="E11878">
        <f>IF(GL_Paste!$B11875="","",IFERROR(INDEX(AcctCat,MATCH(GL_Paste!$B11875&amp;"",AcctCode,0)),"UNKNOWN"))</f>
        <v/>
      </c>
      <c r="F11878">
        <f>IF(GL_Paste!$B11875="","",IFERROR(INDEX(AcctSub,MATCH(GL_Paste!$B11875&amp;"",AcctCode,0)),"UNKNOWN"))</f>
        <v/>
      </c>
    </row>
    <row r="11879">
      <c r="A11879" s="40">
        <f>IF(GL_Paste!$B11876="","",N(GL_Paste!$H11876)-N(GL_Paste!$G11876))</f>
        <v/>
      </c>
      <c r="B11879" s="43">
        <f>IF(GL_Paste!$B11876="","",DATE(YEAR(GL_Paste!$E11876),MONTH(GL_Paste!$E11876),1))</f>
        <v/>
      </c>
      <c r="C11879">
        <f>IF(GL_Paste!$B11876="","",IF(TRIM(GL_Paste!$M11876)&lt;&gt;"",TRIM(GL_Paste!$M11876),IFERROR(MID(GL_Paste!$I11876,FIND("[",GL_Paste!$I11876)+1,FIND("]",GL_Paste!$I11876)-FIND("[",GL_Paste!$I11876)-1),"")))</f>
        <v/>
      </c>
      <c r="D11879">
        <f>IF(GL_Paste!$B11876="","",IFERROR(INDEX(DeptName,MATCH($C11879,DeptTag,0)),"UNALLOCATED"))</f>
        <v/>
      </c>
      <c r="E11879">
        <f>IF(GL_Paste!$B11876="","",IFERROR(INDEX(AcctCat,MATCH(GL_Paste!$B11876&amp;"",AcctCode,0)),"UNKNOWN"))</f>
        <v/>
      </c>
      <c r="F11879">
        <f>IF(GL_Paste!$B11876="","",IFERROR(INDEX(AcctSub,MATCH(GL_Paste!$B11876&amp;"",AcctCode,0)),"UNKNOWN"))</f>
        <v/>
      </c>
    </row>
    <row r="11880">
      <c r="A11880" s="40">
        <f>IF(GL_Paste!$B11877="","",N(GL_Paste!$H11877)-N(GL_Paste!$G11877))</f>
        <v/>
      </c>
      <c r="B11880" s="43">
        <f>IF(GL_Paste!$B11877="","",DATE(YEAR(GL_Paste!$E11877),MONTH(GL_Paste!$E11877),1))</f>
        <v/>
      </c>
      <c r="C11880">
        <f>IF(GL_Paste!$B11877="","",IF(TRIM(GL_Paste!$M11877)&lt;&gt;"",TRIM(GL_Paste!$M11877),IFERROR(MID(GL_Paste!$I11877,FIND("[",GL_Paste!$I11877)+1,FIND("]",GL_Paste!$I11877)-FIND("[",GL_Paste!$I11877)-1),"")))</f>
        <v/>
      </c>
      <c r="D11880">
        <f>IF(GL_Paste!$B11877="","",IFERROR(INDEX(DeptName,MATCH($C11880,DeptTag,0)),"UNALLOCATED"))</f>
        <v/>
      </c>
      <c r="E11880">
        <f>IF(GL_Paste!$B11877="","",IFERROR(INDEX(AcctCat,MATCH(GL_Paste!$B11877&amp;"",AcctCode,0)),"UNKNOWN"))</f>
        <v/>
      </c>
      <c r="F11880">
        <f>IF(GL_Paste!$B11877="","",IFERROR(INDEX(AcctSub,MATCH(GL_Paste!$B11877&amp;"",AcctCode,0)),"UNKNOWN"))</f>
        <v/>
      </c>
    </row>
    <row r="11881">
      <c r="A11881" s="40">
        <f>IF(GL_Paste!$B11878="","",N(GL_Paste!$H11878)-N(GL_Paste!$G11878))</f>
        <v/>
      </c>
      <c r="B11881" s="43">
        <f>IF(GL_Paste!$B11878="","",DATE(YEAR(GL_Paste!$E11878),MONTH(GL_Paste!$E11878),1))</f>
        <v/>
      </c>
      <c r="C11881">
        <f>IF(GL_Paste!$B11878="","",IF(TRIM(GL_Paste!$M11878)&lt;&gt;"",TRIM(GL_Paste!$M11878),IFERROR(MID(GL_Paste!$I11878,FIND("[",GL_Paste!$I11878)+1,FIND("]",GL_Paste!$I11878)-FIND("[",GL_Paste!$I11878)-1),"")))</f>
        <v/>
      </c>
      <c r="D11881">
        <f>IF(GL_Paste!$B11878="","",IFERROR(INDEX(DeptName,MATCH($C11881,DeptTag,0)),"UNALLOCATED"))</f>
        <v/>
      </c>
      <c r="E11881">
        <f>IF(GL_Paste!$B11878="","",IFERROR(INDEX(AcctCat,MATCH(GL_Paste!$B11878&amp;"",AcctCode,0)),"UNKNOWN"))</f>
        <v/>
      </c>
      <c r="F11881">
        <f>IF(GL_Paste!$B11878="","",IFERROR(INDEX(AcctSub,MATCH(GL_Paste!$B11878&amp;"",AcctCode,0)),"UNKNOWN"))</f>
        <v/>
      </c>
    </row>
    <row r="11882">
      <c r="A11882" s="40">
        <f>IF(GL_Paste!$B11879="","",N(GL_Paste!$H11879)-N(GL_Paste!$G11879))</f>
        <v/>
      </c>
      <c r="B11882" s="43">
        <f>IF(GL_Paste!$B11879="","",DATE(YEAR(GL_Paste!$E11879),MONTH(GL_Paste!$E11879),1))</f>
        <v/>
      </c>
      <c r="C11882">
        <f>IF(GL_Paste!$B11879="","",IF(TRIM(GL_Paste!$M11879)&lt;&gt;"",TRIM(GL_Paste!$M11879),IFERROR(MID(GL_Paste!$I11879,FIND("[",GL_Paste!$I11879)+1,FIND("]",GL_Paste!$I11879)-FIND("[",GL_Paste!$I11879)-1),"")))</f>
        <v/>
      </c>
      <c r="D11882">
        <f>IF(GL_Paste!$B11879="","",IFERROR(INDEX(DeptName,MATCH($C11882,DeptTag,0)),"UNALLOCATED"))</f>
        <v/>
      </c>
      <c r="E11882">
        <f>IF(GL_Paste!$B11879="","",IFERROR(INDEX(AcctCat,MATCH(GL_Paste!$B11879&amp;"",AcctCode,0)),"UNKNOWN"))</f>
        <v/>
      </c>
      <c r="F11882">
        <f>IF(GL_Paste!$B11879="","",IFERROR(INDEX(AcctSub,MATCH(GL_Paste!$B11879&amp;"",AcctCode,0)),"UNKNOWN"))</f>
        <v/>
      </c>
    </row>
    <row r="11883">
      <c r="A11883" s="40">
        <f>IF(GL_Paste!$B11880="","",N(GL_Paste!$H11880)-N(GL_Paste!$G11880))</f>
        <v/>
      </c>
      <c r="B11883" s="43">
        <f>IF(GL_Paste!$B11880="","",DATE(YEAR(GL_Paste!$E11880),MONTH(GL_Paste!$E11880),1))</f>
        <v/>
      </c>
      <c r="C11883">
        <f>IF(GL_Paste!$B11880="","",IF(TRIM(GL_Paste!$M11880)&lt;&gt;"",TRIM(GL_Paste!$M11880),IFERROR(MID(GL_Paste!$I11880,FIND("[",GL_Paste!$I11880)+1,FIND("]",GL_Paste!$I11880)-FIND("[",GL_Paste!$I11880)-1),"")))</f>
        <v/>
      </c>
      <c r="D11883">
        <f>IF(GL_Paste!$B11880="","",IFERROR(INDEX(DeptName,MATCH($C11883,DeptTag,0)),"UNALLOCATED"))</f>
        <v/>
      </c>
      <c r="E11883">
        <f>IF(GL_Paste!$B11880="","",IFERROR(INDEX(AcctCat,MATCH(GL_Paste!$B11880&amp;"",AcctCode,0)),"UNKNOWN"))</f>
        <v/>
      </c>
      <c r="F11883">
        <f>IF(GL_Paste!$B11880="","",IFERROR(INDEX(AcctSub,MATCH(GL_Paste!$B11880&amp;"",AcctCode,0)),"UNKNOWN"))</f>
        <v/>
      </c>
    </row>
    <row r="11884">
      <c r="A11884" s="40">
        <f>IF(GL_Paste!$B11881="","",N(GL_Paste!$H11881)-N(GL_Paste!$G11881))</f>
        <v/>
      </c>
      <c r="B11884" s="43">
        <f>IF(GL_Paste!$B11881="","",DATE(YEAR(GL_Paste!$E11881),MONTH(GL_Paste!$E11881),1))</f>
        <v/>
      </c>
      <c r="C11884">
        <f>IF(GL_Paste!$B11881="","",IF(TRIM(GL_Paste!$M11881)&lt;&gt;"",TRIM(GL_Paste!$M11881),IFERROR(MID(GL_Paste!$I11881,FIND("[",GL_Paste!$I11881)+1,FIND("]",GL_Paste!$I11881)-FIND("[",GL_Paste!$I11881)-1),"")))</f>
        <v/>
      </c>
      <c r="D11884">
        <f>IF(GL_Paste!$B11881="","",IFERROR(INDEX(DeptName,MATCH($C11884,DeptTag,0)),"UNALLOCATED"))</f>
        <v/>
      </c>
      <c r="E11884">
        <f>IF(GL_Paste!$B11881="","",IFERROR(INDEX(AcctCat,MATCH(GL_Paste!$B11881&amp;"",AcctCode,0)),"UNKNOWN"))</f>
        <v/>
      </c>
      <c r="F11884">
        <f>IF(GL_Paste!$B11881="","",IFERROR(INDEX(AcctSub,MATCH(GL_Paste!$B11881&amp;"",AcctCode,0)),"UNKNOWN"))</f>
        <v/>
      </c>
    </row>
    <row r="11885">
      <c r="A11885" s="40">
        <f>IF(GL_Paste!$B11882="","",N(GL_Paste!$H11882)-N(GL_Paste!$G11882))</f>
        <v/>
      </c>
      <c r="B11885" s="43">
        <f>IF(GL_Paste!$B11882="","",DATE(YEAR(GL_Paste!$E11882),MONTH(GL_Paste!$E11882),1))</f>
        <v/>
      </c>
      <c r="C11885">
        <f>IF(GL_Paste!$B11882="","",IF(TRIM(GL_Paste!$M11882)&lt;&gt;"",TRIM(GL_Paste!$M11882),IFERROR(MID(GL_Paste!$I11882,FIND("[",GL_Paste!$I11882)+1,FIND("]",GL_Paste!$I11882)-FIND("[",GL_Paste!$I11882)-1),"")))</f>
        <v/>
      </c>
      <c r="D11885">
        <f>IF(GL_Paste!$B11882="","",IFERROR(INDEX(DeptName,MATCH($C11885,DeptTag,0)),"UNALLOCATED"))</f>
        <v/>
      </c>
      <c r="E11885">
        <f>IF(GL_Paste!$B11882="","",IFERROR(INDEX(AcctCat,MATCH(GL_Paste!$B11882&amp;"",AcctCode,0)),"UNKNOWN"))</f>
        <v/>
      </c>
      <c r="F11885">
        <f>IF(GL_Paste!$B11882="","",IFERROR(INDEX(AcctSub,MATCH(GL_Paste!$B11882&amp;"",AcctCode,0)),"UNKNOWN"))</f>
        <v/>
      </c>
    </row>
    <row r="11886">
      <c r="A11886" s="40">
        <f>IF(GL_Paste!$B11883="","",N(GL_Paste!$H11883)-N(GL_Paste!$G11883))</f>
        <v/>
      </c>
      <c r="B11886" s="43">
        <f>IF(GL_Paste!$B11883="","",DATE(YEAR(GL_Paste!$E11883),MONTH(GL_Paste!$E11883),1))</f>
        <v/>
      </c>
      <c r="C11886">
        <f>IF(GL_Paste!$B11883="","",IF(TRIM(GL_Paste!$M11883)&lt;&gt;"",TRIM(GL_Paste!$M11883),IFERROR(MID(GL_Paste!$I11883,FIND("[",GL_Paste!$I11883)+1,FIND("]",GL_Paste!$I11883)-FIND("[",GL_Paste!$I11883)-1),"")))</f>
        <v/>
      </c>
      <c r="D11886">
        <f>IF(GL_Paste!$B11883="","",IFERROR(INDEX(DeptName,MATCH($C11886,DeptTag,0)),"UNALLOCATED"))</f>
        <v/>
      </c>
      <c r="E11886">
        <f>IF(GL_Paste!$B11883="","",IFERROR(INDEX(AcctCat,MATCH(GL_Paste!$B11883&amp;"",AcctCode,0)),"UNKNOWN"))</f>
        <v/>
      </c>
      <c r="F11886">
        <f>IF(GL_Paste!$B11883="","",IFERROR(INDEX(AcctSub,MATCH(GL_Paste!$B11883&amp;"",AcctCode,0)),"UNKNOWN"))</f>
        <v/>
      </c>
    </row>
    <row r="11887">
      <c r="A11887" s="40">
        <f>IF(GL_Paste!$B11884="","",N(GL_Paste!$H11884)-N(GL_Paste!$G11884))</f>
        <v/>
      </c>
      <c r="B11887" s="43">
        <f>IF(GL_Paste!$B11884="","",DATE(YEAR(GL_Paste!$E11884),MONTH(GL_Paste!$E11884),1))</f>
        <v/>
      </c>
      <c r="C11887">
        <f>IF(GL_Paste!$B11884="","",IF(TRIM(GL_Paste!$M11884)&lt;&gt;"",TRIM(GL_Paste!$M11884),IFERROR(MID(GL_Paste!$I11884,FIND("[",GL_Paste!$I11884)+1,FIND("]",GL_Paste!$I11884)-FIND("[",GL_Paste!$I11884)-1),"")))</f>
        <v/>
      </c>
      <c r="D11887">
        <f>IF(GL_Paste!$B11884="","",IFERROR(INDEX(DeptName,MATCH($C11887,DeptTag,0)),"UNALLOCATED"))</f>
        <v/>
      </c>
      <c r="E11887">
        <f>IF(GL_Paste!$B11884="","",IFERROR(INDEX(AcctCat,MATCH(GL_Paste!$B11884&amp;"",AcctCode,0)),"UNKNOWN"))</f>
        <v/>
      </c>
      <c r="F11887">
        <f>IF(GL_Paste!$B11884="","",IFERROR(INDEX(AcctSub,MATCH(GL_Paste!$B11884&amp;"",AcctCode,0)),"UNKNOWN"))</f>
        <v/>
      </c>
    </row>
    <row r="11888">
      <c r="A11888" s="40">
        <f>IF(GL_Paste!$B11885="","",N(GL_Paste!$H11885)-N(GL_Paste!$G11885))</f>
        <v/>
      </c>
      <c r="B11888" s="43">
        <f>IF(GL_Paste!$B11885="","",DATE(YEAR(GL_Paste!$E11885),MONTH(GL_Paste!$E11885),1))</f>
        <v/>
      </c>
      <c r="C11888">
        <f>IF(GL_Paste!$B11885="","",IF(TRIM(GL_Paste!$M11885)&lt;&gt;"",TRIM(GL_Paste!$M11885),IFERROR(MID(GL_Paste!$I11885,FIND("[",GL_Paste!$I11885)+1,FIND("]",GL_Paste!$I11885)-FIND("[",GL_Paste!$I11885)-1),"")))</f>
        <v/>
      </c>
      <c r="D11888">
        <f>IF(GL_Paste!$B11885="","",IFERROR(INDEX(DeptName,MATCH($C11888,DeptTag,0)),"UNALLOCATED"))</f>
        <v/>
      </c>
      <c r="E11888">
        <f>IF(GL_Paste!$B11885="","",IFERROR(INDEX(AcctCat,MATCH(GL_Paste!$B11885&amp;"",AcctCode,0)),"UNKNOWN"))</f>
        <v/>
      </c>
      <c r="F11888">
        <f>IF(GL_Paste!$B11885="","",IFERROR(INDEX(AcctSub,MATCH(GL_Paste!$B11885&amp;"",AcctCode,0)),"UNKNOWN"))</f>
        <v/>
      </c>
    </row>
    <row r="11889">
      <c r="A11889" s="40">
        <f>IF(GL_Paste!$B11886="","",N(GL_Paste!$H11886)-N(GL_Paste!$G11886))</f>
        <v/>
      </c>
      <c r="B11889" s="43">
        <f>IF(GL_Paste!$B11886="","",DATE(YEAR(GL_Paste!$E11886),MONTH(GL_Paste!$E11886),1))</f>
        <v/>
      </c>
      <c r="C11889">
        <f>IF(GL_Paste!$B11886="","",IF(TRIM(GL_Paste!$M11886)&lt;&gt;"",TRIM(GL_Paste!$M11886),IFERROR(MID(GL_Paste!$I11886,FIND("[",GL_Paste!$I11886)+1,FIND("]",GL_Paste!$I11886)-FIND("[",GL_Paste!$I11886)-1),"")))</f>
        <v/>
      </c>
      <c r="D11889">
        <f>IF(GL_Paste!$B11886="","",IFERROR(INDEX(DeptName,MATCH($C11889,DeptTag,0)),"UNALLOCATED"))</f>
        <v/>
      </c>
      <c r="E11889">
        <f>IF(GL_Paste!$B11886="","",IFERROR(INDEX(AcctCat,MATCH(GL_Paste!$B11886&amp;"",AcctCode,0)),"UNKNOWN"))</f>
        <v/>
      </c>
      <c r="F11889">
        <f>IF(GL_Paste!$B11886="","",IFERROR(INDEX(AcctSub,MATCH(GL_Paste!$B11886&amp;"",AcctCode,0)),"UNKNOWN"))</f>
        <v/>
      </c>
    </row>
    <row r="11890">
      <c r="A11890" s="40">
        <f>IF(GL_Paste!$B11887="","",N(GL_Paste!$H11887)-N(GL_Paste!$G11887))</f>
        <v/>
      </c>
      <c r="B11890" s="43">
        <f>IF(GL_Paste!$B11887="","",DATE(YEAR(GL_Paste!$E11887),MONTH(GL_Paste!$E11887),1))</f>
        <v/>
      </c>
      <c r="C11890">
        <f>IF(GL_Paste!$B11887="","",IF(TRIM(GL_Paste!$M11887)&lt;&gt;"",TRIM(GL_Paste!$M11887),IFERROR(MID(GL_Paste!$I11887,FIND("[",GL_Paste!$I11887)+1,FIND("]",GL_Paste!$I11887)-FIND("[",GL_Paste!$I11887)-1),"")))</f>
        <v/>
      </c>
      <c r="D11890">
        <f>IF(GL_Paste!$B11887="","",IFERROR(INDEX(DeptName,MATCH($C11890,DeptTag,0)),"UNALLOCATED"))</f>
        <v/>
      </c>
      <c r="E11890">
        <f>IF(GL_Paste!$B11887="","",IFERROR(INDEX(AcctCat,MATCH(GL_Paste!$B11887&amp;"",AcctCode,0)),"UNKNOWN"))</f>
        <v/>
      </c>
      <c r="F11890">
        <f>IF(GL_Paste!$B11887="","",IFERROR(INDEX(AcctSub,MATCH(GL_Paste!$B11887&amp;"",AcctCode,0)),"UNKNOWN"))</f>
        <v/>
      </c>
    </row>
    <row r="11891">
      <c r="A11891" s="40">
        <f>IF(GL_Paste!$B11888="","",N(GL_Paste!$H11888)-N(GL_Paste!$G11888))</f>
        <v/>
      </c>
      <c r="B11891" s="43">
        <f>IF(GL_Paste!$B11888="","",DATE(YEAR(GL_Paste!$E11888),MONTH(GL_Paste!$E11888),1))</f>
        <v/>
      </c>
      <c r="C11891">
        <f>IF(GL_Paste!$B11888="","",IF(TRIM(GL_Paste!$M11888)&lt;&gt;"",TRIM(GL_Paste!$M11888),IFERROR(MID(GL_Paste!$I11888,FIND("[",GL_Paste!$I11888)+1,FIND("]",GL_Paste!$I11888)-FIND("[",GL_Paste!$I11888)-1),"")))</f>
        <v/>
      </c>
      <c r="D11891">
        <f>IF(GL_Paste!$B11888="","",IFERROR(INDEX(DeptName,MATCH($C11891,DeptTag,0)),"UNALLOCATED"))</f>
        <v/>
      </c>
      <c r="E11891">
        <f>IF(GL_Paste!$B11888="","",IFERROR(INDEX(AcctCat,MATCH(GL_Paste!$B11888&amp;"",AcctCode,0)),"UNKNOWN"))</f>
        <v/>
      </c>
      <c r="F11891">
        <f>IF(GL_Paste!$B11888="","",IFERROR(INDEX(AcctSub,MATCH(GL_Paste!$B11888&amp;"",AcctCode,0)),"UNKNOWN"))</f>
        <v/>
      </c>
    </row>
    <row r="11892">
      <c r="A11892" s="40">
        <f>IF(GL_Paste!$B11889="","",N(GL_Paste!$H11889)-N(GL_Paste!$G11889))</f>
        <v/>
      </c>
      <c r="B11892" s="43">
        <f>IF(GL_Paste!$B11889="","",DATE(YEAR(GL_Paste!$E11889),MONTH(GL_Paste!$E11889),1))</f>
        <v/>
      </c>
      <c r="C11892">
        <f>IF(GL_Paste!$B11889="","",IF(TRIM(GL_Paste!$M11889)&lt;&gt;"",TRIM(GL_Paste!$M11889),IFERROR(MID(GL_Paste!$I11889,FIND("[",GL_Paste!$I11889)+1,FIND("]",GL_Paste!$I11889)-FIND("[",GL_Paste!$I11889)-1),"")))</f>
        <v/>
      </c>
      <c r="D11892">
        <f>IF(GL_Paste!$B11889="","",IFERROR(INDEX(DeptName,MATCH($C11892,DeptTag,0)),"UNALLOCATED"))</f>
        <v/>
      </c>
      <c r="E11892">
        <f>IF(GL_Paste!$B11889="","",IFERROR(INDEX(AcctCat,MATCH(GL_Paste!$B11889&amp;"",AcctCode,0)),"UNKNOWN"))</f>
        <v/>
      </c>
      <c r="F11892">
        <f>IF(GL_Paste!$B11889="","",IFERROR(INDEX(AcctSub,MATCH(GL_Paste!$B11889&amp;"",AcctCode,0)),"UNKNOWN"))</f>
        <v/>
      </c>
    </row>
    <row r="11893">
      <c r="A11893" s="40">
        <f>IF(GL_Paste!$B11890="","",N(GL_Paste!$H11890)-N(GL_Paste!$G11890))</f>
        <v/>
      </c>
      <c r="B11893" s="43">
        <f>IF(GL_Paste!$B11890="","",DATE(YEAR(GL_Paste!$E11890),MONTH(GL_Paste!$E11890),1))</f>
        <v/>
      </c>
      <c r="C11893">
        <f>IF(GL_Paste!$B11890="","",IF(TRIM(GL_Paste!$M11890)&lt;&gt;"",TRIM(GL_Paste!$M11890),IFERROR(MID(GL_Paste!$I11890,FIND("[",GL_Paste!$I11890)+1,FIND("]",GL_Paste!$I11890)-FIND("[",GL_Paste!$I11890)-1),"")))</f>
        <v/>
      </c>
      <c r="D11893">
        <f>IF(GL_Paste!$B11890="","",IFERROR(INDEX(DeptName,MATCH($C11893,DeptTag,0)),"UNALLOCATED"))</f>
        <v/>
      </c>
      <c r="E11893">
        <f>IF(GL_Paste!$B11890="","",IFERROR(INDEX(AcctCat,MATCH(GL_Paste!$B11890&amp;"",AcctCode,0)),"UNKNOWN"))</f>
        <v/>
      </c>
      <c r="F11893">
        <f>IF(GL_Paste!$B11890="","",IFERROR(INDEX(AcctSub,MATCH(GL_Paste!$B11890&amp;"",AcctCode,0)),"UNKNOWN"))</f>
        <v/>
      </c>
    </row>
    <row r="11894">
      <c r="A11894" s="40">
        <f>IF(GL_Paste!$B11891="","",N(GL_Paste!$H11891)-N(GL_Paste!$G11891))</f>
        <v/>
      </c>
      <c r="B11894" s="43">
        <f>IF(GL_Paste!$B11891="","",DATE(YEAR(GL_Paste!$E11891),MONTH(GL_Paste!$E11891),1))</f>
        <v/>
      </c>
      <c r="C11894">
        <f>IF(GL_Paste!$B11891="","",IF(TRIM(GL_Paste!$M11891)&lt;&gt;"",TRIM(GL_Paste!$M11891),IFERROR(MID(GL_Paste!$I11891,FIND("[",GL_Paste!$I11891)+1,FIND("]",GL_Paste!$I11891)-FIND("[",GL_Paste!$I11891)-1),"")))</f>
        <v/>
      </c>
      <c r="D11894">
        <f>IF(GL_Paste!$B11891="","",IFERROR(INDEX(DeptName,MATCH($C11894,DeptTag,0)),"UNALLOCATED"))</f>
        <v/>
      </c>
      <c r="E11894">
        <f>IF(GL_Paste!$B11891="","",IFERROR(INDEX(AcctCat,MATCH(GL_Paste!$B11891&amp;"",AcctCode,0)),"UNKNOWN"))</f>
        <v/>
      </c>
      <c r="F11894">
        <f>IF(GL_Paste!$B11891="","",IFERROR(INDEX(AcctSub,MATCH(GL_Paste!$B11891&amp;"",AcctCode,0)),"UNKNOWN"))</f>
        <v/>
      </c>
    </row>
    <row r="11895">
      <c r="A11895" s="40">
        <f>IF(GL_Paste!$B11892="","",N(GL_Paste!$H11892)-N(GL_Paste!$G11892))</f>
        <v/>
      </c>
      <c r="B11895" s="43">
        <f>IF(GL_Paste!$B11892="","",DATE(YEAR(GL_Paste!$E11892),MONTH(GL_Paste!$E11892),1))</f>
        <v/>
      </c>
      <c r="C11895">
        <f>IF(GL_Paste!$B11892="","",IF(TRIM(GL_Paste!$M11892)&lt;&gt;"",TRIM(GL_Paste!$M11892),IFERROR(MID(GL_Paste!$I11892,FIND("[",GL_Paste!$I11892)+1,FIND("]",GL_Paste!$I11892)-FIND("[",GL_Paste!$I11892)-1),"")))</f>
        <v/>
      </c>
      <c r="D11895">
        <f>IF(GL_Paste!$B11892="","",IFERROR(INDEX(DeptName,MATCH($C11895,DeptTag,0)),"UNALLOCATED"))</f>
        <v/>
      </c>
      <c r="E11895">
        <f>IF(GL_Paste!$B11892="","",IFERROR(INDEX(AcctCat,MATCH(GL_Paste!$B11892&amp;"",AcctCode,0)),"UNKNOWN"))</f>
        <v/>
      </c>
      <c r="F11895">
        <f>IF(GL_Paste!$B11892="","",IFERROR(INDEX(AcctSub,MATCH(GL_Paste!$B11892&amp;"",AcctCode,0)),"UNKNOWN"))</f>
        <v/>
      </c>
    </row>
    <row r="11896">
      <c r="A11896" s="40">
        <f>IF(GL_Paste!$B11893="","",N(GL_Paste!$H11893)-N(GL_Paste!$G11893))</f>
        <v/>
      </c>
      <c r="B11896" s="43">
        <f>IF(GL_Paste!$B11893="","",DATE(YEAR(GL_Paste!$E11893),MONTH(GL_Paste!$E11893),1))</f>
        <v/>
      </c>
      <c r="C11896">
        <f>IF(GL_Paste!$B11893="","",IF(TRIM(GL_Paste!$M11893)&lt;&gt;"",TRIM(GL_Paste!$M11893),IFERROR(MID(GL_Paste!$I11893,FIND("[",GL_Paste!$I11893)+1,FIND("]",GL_Paste!$I11893)-FIND("[",GL_Paste!$I11893)-1),"")))</f>
        <v/>
      </c>
      <c r="D11896">
        <f>IF(GL_Paste!$B11893="","",IFERROR(INDEX(DeptName,MATCH($C11896,DeptTag,0)),"UNALLOCATED"))</f>
        <v/>
      </c>
      <c r="E11896">
        <f>IF(GL_Paste!$B11893="","",IFERROR(INDEX(AcctCat,MATCH(GL_Paste!$B11893&amp;"",AcctCode,0)),"UNKNOWN"))</f>
        <v/>
      </c>
      <c r="F11896">
        <f>IF(GL_Paste!$B11893="","",IFERROR(INDEX(AcctSub,MATCH(GL_Paste!$B11893&amp;"",AcctCode,0)),"UNKNOWN"))</f>
        <v/>
      </c>
    </row>
    <row r="11897">
      <c r="A11897" s="40">
        <f>IF(GL_Paste!$B11894="","",N(GL_Paste!$H11894)-N(GL_Paste!$G11894))</f>
        <v/>
      </c>
      <c r="B11897" s="43">
        <f>IF(GL_Paste!$B11894="","",DATE(YEAR(GL_Paste!$E11894),MONTH(GL_Paste!$E11894),1))</f>
        <v/>
      </c>
      <c r="C11897">
        <f>IF(GL_Paste!$B11894="","",IF(TRIM(GL_Paste!$M11894)&lt;&gt;"",TRIM(GL_Paste!$M11894),IFERROR(MID(GL_Paste!$I11894,FIND("[",GL_Paste!$I11894)+1,FIND("]",GL_Paste!$I11894)-FIND("[",GL_Paste!$I11894)-1),"")))</f>
        <v/>
      </c>
      <c r="D11897">
        <f>IF(GL_Paste!$B11894="","",IFERROR(INDEX(DeptName,MATCH($C11897,DeptTag,0)),"UNALLOCATED"))</f>
        <v/>
      </c>
      <c r="E11897">
        <f>IF(GL_Paste!$B11894="","",IFERROR(INDEX(AcctCat,MATCH(GL_Paste!$B11894&amp;"",AcctCode,0)),"UNKNOWN"))</f>
        <v/>
      </c>
      <c r="F11897">
        <f>IF(GL_Paste!$B11894="","",IFERROR(INDEX(AcctSub,MATCH(GL_Paste!$B11894&amp;"",AcctCode,0)),"UNKNOWN"))</f>
        <v/>
      </c>
    </row>
    <row r="11898">
      <c r="A11898" s="40">
        <f>IF(GL_Paste!$B11895="","",N(GL_Paste!$H11895)-N(GL_Paste!$G11895))</f>
        <v/>
      </c>
      <c r="B11898" s="43">
        <f>IF(GL_Paste!$B11895="","",DATE(YEAR(GL_Paste!$E11895),MONTH(GL_Paste!$E11895),1))</f>
        <v/>
      </c>
      <c r="C11898">
        <f>IF(GL_Paste!$B11895="","",IF(TRIM(GL_Paste!$M11895)&lt;&gt;"",TRIM(GL_Paste!$M11895),IFERROR(MID(GL_Paste!$I11895,FIND("[",GL_Paste!$I11895)+1,FIND("]",GL_Paste!$I11895)-FIND("[",GL_Paste!$I11895)-1),"")))</f>
        <v/>
      </c>
      <c r="D11898">
        <f>IF(GL_Paste!$B11895="","",IFERROR(INDEX(DeptName,MATCH($C11898,DeptTag,0)),"UNALLOCATED"))</f>
        <v/>
      </c>
      <c r="E11898">
        <f>IF(GL_Paste!$B11895="","",IFERROR(INDEX(AcctCat,MATCH(GL_Paste!$B11895&amp;"",AcctCode,0)),"UNKNOWN"))</f>
        <v/>
      </c>
      <c r="F11898">
        <f>IF(GL_Paste!$B11895="","",IFERROR(INDEX(AcctSub,MATCH(GL_Paste!$B11895&amp;"",AcctCode,0)),"UNKNOWN"))</f>
        <v/>
      </c>
    </row>
    <row r="11899">
      <c r="A11899" s="40">
        <f>IF(GL_Paste!$B11896="","",N(GL_Paste!$H11896)-N(GL_Paste!$G11896))</f>
        <v/>
      </c>
      <c r="B11899" s="43">
        <f>IF(GL_Paste!$B11896="","",DATE(YEAR(GL_Paste!$E11896),MONTH(GL_Paste!$E11896),1))</f>
        <v/>
      </c>
      <c r="C11899">
        <f>IF(GL_Paste!$B11896="","",IF(TRIM(GL_Paste!$M11896)&lt;&gt;"",TRIM(GL_Paste!$M11896),IFERROR(MID(GL_Paste!$I11896,FIND("[",GL_Paste!$I11896)+1,FIND("]",GL_Paste!$I11896)-FIND("[",GL_Paste!$I11896)-1),"")))</f>
        <v/>
      </c>
      <c r="D11899">
        <f>IF(GL_Paste!$B11896="","",IFERROR(INDEX(DeptName,MATCH($C11899,DeptTag,0)),"UNALLOCATED"))</f>
        <v/>
      </c>
      <c r="E11899">
        <f>IF(GL_Paste!$B11896="","",IFERROR(INDEX(AcctCat,MATCH(GL_Paste!$B11896&amp;"",AcctCode,0)),"UNKNOWN"))</f>
        <v/>
      </c>
      <c r="F11899">
        <f>IF(GL_Paste!$B11896="","",IFERROR(INDEX(AcctSub,MATCH(GL_Paste!$B11896&amp;"",AcctCode,0)),"UNKNOWN"))</f>
        <v/>
      </c>
    </row>
    <row r="11900">
      <c r="A11900" s="40">
        <f>IF(GL_Paste!$B11897="","",N(GL_Paste!$H11897)-N(GL_Paste!$G11897))</f>
        <v/>
      </c>
      <c r="B11900" s="43">
        <f>IF(GL_Paste!$B11897="","",DATE(YEAR(GL_Paste!$E11897),MONTH(GL_Paste!$E11897),1))</f>
        <v/>
      </c>
      <c r="C11900">
        <f>IF(GL_Paste!$B11897="","",IF(TRIM(GL_Paste!$M11897)&lt;&gt;"",TRIM(GL_Paste!$M11897),IFERROR(MID(GL_Paste!$I11897,FIND("[",GL_Paste!$I11897)+1,FIND("]",GL_Paste!$I11897)-FIND("[",GL_Paste!$I11897)-1),"")))</f>
        <v/>
      </c>
      <c r="D11900">
        <f>IF(GL_Paste!$B11897="","",IFERROR(INDEX(DeptName,MATCH($C11900,DeptTag,0)),"UNALLOCATED"))</f>
        <v/>
      </c>
      <c r="E11900">
        <f>IF(GL_Paste!$B11897="","",IFERROR(INDEX(AcctCat,MATCH(GL_Paste!$B11897&amp;"",AcctCode,0)),"UNKNOWN"))</f>
        <v/>
      </c>
      <c r="F11900">
        <f>IF(GL_Paste!$B11897="","",IFERROR(INDEX(AcctSub,MATCH(GL_Paste!$B11897&amp;"",AcctCode,0)),"UNKNOWN"))</f>
        <v/>
      </c>
    </row>
    <row r="11901">
      <c r="A11901" s="40">
        <f>IF(GL_Paste!$B11898="","",N(GL_Paste!$H11898)-N(GL_Paste!$G11898))</f>
        <v/>
      </c>
      <c r="B11901" s="43">
        <f>IF(GL_Paste!$B11898="","",DATE(YEAR(GL_Paste!$E11898),MONTH(GL_Paste!$E11898),1))</f>
        <v/>
      </c>
      <c r="C11901">
        <f>IF(GL_Paste!$B11898="","",IF(TRIM(GL_Paste!$M11898)&lt;&gt;"",TRIM(GL_Paste!$M11898),IFERROR(MID(GL_Paste!$I11898,FIND("[",GL_Paste!$I11898)+1,FIND("]",GL_Paste!$I11898)-FIND("[",GL_Paste!$I11898)-1),"")))</f>
        <v/>
      </c>
      <c r="D11901">
        <f>IF(GL_Paste!$B11898="","",IFERROR(INDEX(DeptName,MATCH($C11901,DeptTag,0)),"UNALLOCATED"))</f>
        <v/>
      </c>
      <c r="E11901">
        <f>IF(GL_Paste!$B11898="","",IFERROR(INDEX(AcctCat,MATCH(GL_Paste!$B11898&amp;"",AcctCode,0)),"UNKNOWN"))</f>
        <v/>
      </c>
      <c r="F11901">
        <f>IF(GL_Paste!$B11898="","",IFERROR(INDEX(AcctSub,MATCH(GL_Paste!$B11898&amp;"",AcctCode,0)),"UNKNOWN"))</f>
        <v/>
      </c>
    </row>
    <row r="11902">
      <c r="A11902" s="40">
        <f>IF(GL_Paste!$B11899="","",N(GL_Paste!$H11899)-N(GL_Paste!$G11899))</f>
        <v/>
      </c>
      <c r="B11902" s="43">
        <f>IF(GL_Paste!$B11899="","",DATE(YEAR(GL_Paste!$E11899),MONTH(GL_Paste!$E11899),1))</f>
        <v/>
      </c>
      <c r="C11902">
        <f>IF(GL_Paste!$B11899="","",IF(TRIM(GL_Paste!$M11899)&lt;&gt;"",TRIM(GL_Paste!$M11899),IFERROR(MID(GL_Paste!$I11899,FIND("[",GL_Paste!$I11899)+1,FIND("]",GL_Paste!$I11899)-FIND("[",GL_Paste!$I11899)-1),"")))</f>
        <v/>
      </c>
      <c r="D11902">
        <f>IF(GL_Paste!$B11899="","",IFERROR(INDEX(DeptName,MATCH($C11902,DeptTag,0)),"UNALLOCATED"))</f>
        <v/>
      </c>
      <c r="E11902">
        <f>IF(GL_Paste!$B11899="","",IFERROR(INDEX(AcctCat,MATCH(GL_Paste!$B11899&amp;"",AcctCode,0)),"UNKNOWN"))</f>
        <v/>
      </c>
      <c r="F11902">
        <f>IF(GL_Paste!$B11899="","",IFERROR(INDEX(AcctSub,MATCH(GL_Paste!$B11899&amp;"",AcctCode,0)),"UNKNOWN"))</f>
        <v/>
      </c>
    </row>
    <row r="11903">
      <c r="A11903" s="40">
        <f>IF(GL_Paste!$B11900="","",N(GL_Paste!$H11900)-N(GL_Paste!$G11900))</f>
        <v/>
      </c>
      <c r="B11903" s="43">
        <f>IF(GL_Paste!$B11900="","",DATE(YEAR(GL_Paste!$E11900),MONTH(GL_Paste!$E11900),1))</f>
        <v/>
      </c>
      <c r="C11903">
        <f>IF(GL_Paste!$B11900="","",IF(TRIM(GL_Paste!$M11900)&lt;&gt;"",TRIM(GL_Paste!$M11900),IFERROR(MID(GL_Paste!$I11900,FIND("[",GL_Paste!$I11900)+1,FIND("]",GL_Paste!$I11900)-FIND("[",GL_Paste!$I11900)-1),"")))</f>
        <v/>
      </c>
      <c r="D11903">
        <f>IF(GL_Paste!$B11900="","",IFERROR(INDEX(DeptName,MATCH($C11903,DeptTag,0)),"UNALLOCATED"))</f>
        <v/>
      </c>
      <c r="E11903">
        <f>IF(GL_Paste!$B11900="","",IFERROR(INDEX(AcctCat,MATCH(GL_Paste!$B11900&amp;"",AcctCode,0)),"UNKNOWN"))</f>
        <v/>
      </c>
      <c r="F11903">
        <f>IF(GL_Paste!$B11900="","",IFERROR(INDEX(AcctSub,MATCH(GL_Paste!$B11900&amp;"",AcctCode,0)),"UNKNOWN"))</f>
        <v/>
      </c>
    </row>
    <row r="11904">
      <c r="A11904" s="40">
        <f>IF(GL_Paste!$B11901="","",N(GL_Paste!$H11901)-N(GL_Paste!$G11901))</f>
        <v/>
      </c>
      <c r="B11904" s="43">
        <f>IF(GL_Paste!$B11901="","",DATE(YEAR(GL_Paste!$E11901),MONTH(GL_Paste!$E11901),1))</f>
        <v/>
      </c>
      <c r="C11904">
        <f>IF(GL_Paste!$B11901="","",IF(TRIM(GL_Paste!$M11901)&lt;&gt;"",TRIM(GL_Paste!$M11901),IFERROR(MID(GL_Paste!$I11901,FIND("[",GL_Paste!$I11901)+1,FIND("]",GL_Paste!$I11901)-FIND("[",GL_Paste!$I11901)-1),"")))</f>
        <v/>
      </c>
      <c r="D11904">
        <f>IF(GL_Paste!$B11901="","",IFERROR(INDEX(DeptName,MATCH($C11904,DeptTag,0)),"UNALLOCATED"))</f>
        <v/>
      </c>
      <c r="E11904">
        <f>IF(GL_Paste!$B11901="","",IFERROR(INDEX(AcctCat,MATCH(GL_Paste!$B11901&amp;"",AcctCode,0)),"UNKNOWN"))</f>
        <v/>
      </c>
      <c r="F11904">
        <f>IF(GL_Paste!$B11901="","",IFERROR(INDEX(AcctSub,MATCH(GL_Paste!$B11901&amp;"",AcctCode,0)),"UNKNOWN"))</f>
        <v/>
      </c>
    </row>
    <row r="11905">
      <c r="A11905" s="40">
        <f>IF(GL_Paste!$B11902="","",N(GL_Paste!$H11902)-N(GL_Paste!$G11902))</f>
        <v/>
      </c>
      <c r="B11905" s="43">
        <f>IF(GL_Paste!$B11902="","",DATE(YEAR(GL_Paste!$E11902),MONTH(GL_Paste!$E11902),1))</f>
        <v/>
      </c>
      <c r="C11905">
        <f>IF(GL_Paste!$B11902="","",IF(TRIM(GL_Paste!$M11902)&lt;&gt;"",TRIM(GL_Paste!$M11902),IFERROR(MID(GL_Paste!$I11902,FIND("[",GL_Paste!$I11902)+1,FIND("]",GL_Paste!$I11902)-FIND("[",GL_Paste!$I11902)-1),"")))</f>
        <v/>
      </c>
      <c r="D11905">
        <f>IF(GL_Paste!$B11902="","",IFERROR(INDEX(DeptName,MATCH($C11905,DeptTag,0)),"UNALLOCATED"))</f>
        <v/>
      </c>
      <c r="E11905">
        <f>IF(GL_Paste!$B11902="","",IFERROR(INDEX(AcctCat,MATCH(GL_Paste!$B11902&amp;"",AcctCode,0)),"UNKNOWN"))</f>
        <v/>
      </c>
      <c r="F11905">
        <f>IF(GL_Paste!$B11902="","",IFERROR(INDEX(AcctSub,MATCH(GL_Paste!$B11902&amp;"",AcctCode,0)),"UNKNOWN"))</f>
        <v/>
      </c>
    </row>
    <row r="11906">
      <c r="A11906" s="40">
        <f>IF(GL_Paste!$B11903="","",N(GL_Paste!$H11903)-N(GL_Paste!$G11903))</f>
        <v/>
      </c>
      <c r="B11906" s="43">
        <f>IF(GL_Paste!$B11903="","",DATE(YEAR(GL_Paste!$E11903),MONTH(GL_Paste!$E11903),1))</f>
        <v/>
      </c>
      <c r="C11906">
        <f>IF(GL_Paste!$B11903="","",IF(TRIM(GL_Paste!$M11903)&lt;&gt;"",TRIM(GL_Paste!$M11903),IFERROR(MID(GL_Paste!$I11903,FIND("[",GL_Paste!$I11903)+1,FIND("]",GL_Paste!$I11903)-FIND("[",GL_Paste!$I11903)-1),"")))</f>
        <v/>
      </c>
      <c r="D11906">
        <f>IF(GL_Paste!$B11903="","",IFERROR(INDEX(DeptName,MATCH($C11906,DeptTag,0)),"UNALLOCATED"))</f>
        <v/>
      </c>
      <c r="E11906">
        <f>IF(GL_Paste!$B11903="","",IFERROR(INDEX(AcctCat,MATCH(GL_Paste!$B11903&amp;"",AcctCode,0)),"UNKNOWN"))</f>
        <v/>
      </c>
      <c r="F11906">
        <f>IF(GL_Paste!$B11903="","",IFERROR(INDEX(AcctSub,MATCH(GL_Paste!$B11903&amp;"",AcctCode,0)),"UNKNOWN"))</f>
        <v/>
      </c>
    </row>
    <row r="11907">
      <c r="A11907" s="40">
        <f>IF(GL_Paste!$B11904="","",N(GL_Paste!$H11904)-N(GL_Paste!$G11904))</f>
        <v/>
      </c>
      <c r="B11907" s="43">
        <f>IF(GL_Paste!$B11904="","",DATE(YEAR(GL_Paste!$E11904),MONTH(GL_Paste!$E11904),1))</f>
        <v/>
      </c>
      <c r="C11907">
        <f>IF(GL_Paste!$B11904="","",IF(TRIM(GL_Paste!$M11904)&lt;&gt;"",TRIM(GL_Paste!$M11904),IFERROR(MID(GL_Paste!$I11904,FIND("[",GL_Paste!$I11904)+1,FIND("]",GL_Paste!$I11904)-FIND("[",GL_Paste!$I11904)-1),"")))</f>
        <v/>
      </c>
      <c r="D11907">
        <f>IF(GL_Paste!$B11904="","",IFERROR(INDEX(DeptName,MATCH($C11907,DeptTag,0)),"UNALLOCATED"))</f>
        <v/>
      </c>
      <c r="E11907">
        <f>IF(GL_Paste!$B11904="","",IFERROR(INDEX(AcctCat,MATCH(GL_Paste!$B11904&amp;"",AcctCode,0)),"UNKNOWN"))</f>
        <v/>
      </c>
      <c r="F11907">
        <f>IF(GL_Paste!$B11904="","",IFERROR(INDEX(AcctSub,MATCH(GL_Paste!$B11904&amp;"",AcctCode,0)),"UNKNOWN"))</f>
        <v/>
      </c>
    </row>
    <row r="11908">
      <c r="A11908" s="40">
        <f>IF(GL_Paste!$B11905="","",N(GL_Paste!$H11905)-N(GL_Paste!$G11905))</f>
        <v/>
      </c>
      <c r="B11908" s="43">
        <f>IF(GL_Paste!$B11905="","",DATE(YEAR(GL_Paste!$E11905),MONTH(GL_Paste!$E11905),1))</f>
        <v/>
      </c>
      <c r="C11908">
        <f>IF(GL_Paste!$B11905="","",IF(TRIM(GL_Paste!$M11905)&lt;&gt;"",TRIM(GL_Paste!$M11905),IFERROR(MID(GL_Paste!$I11905,FIND("[",GL_Paste!$I11905)+1,FIND("]",GL_Paste!$I11905)-FIND("[",GL_Paste!$I11905)-1),"")))</f>
        <v/>
      </c>
      <c r="D11908">
        <f>IF(GL_Paste!$B11905="","",IFERROR(INDEX(DeptName,MATCH($C11908,DeptTag,0)),"UNALLOCATED"))</f>
        <v/>
      </c>
      <c r="E11908">
        <f>IF(GL_Paste!$B11905="","",IFERROR(INDEX(AcctCat,MATCH(GL_Paste!$B11905&amp;"",AcctCode,0)),"UNKNOWN"))</f>
        <v/>
      </c>
      <c r="F11908">
        <f>IF(GL_Paste!$B11905="","",IFERROR(INDEX(AcctSub,MATCH(GL_Paste!$B11905&amp;"",AcctCode,0)),"UNKNOWN"))</f>
        <v/>
      </c>
    </row>
    <row r="11909">
      <c r="A11909" s="40">
        <f>IF(GL_Paste!$B11906="","",N(GL_Paste!$H11906)-N(GL_Paste!$G11906))</f>
        <v/>
      </c>
      <c r="B11909" s="43">
        <f>IF(GL_Paste!$B11906="","",DATE(YEAR(GL_Paste!$E11906),MONTH(GL_Paste!$E11906),1))</f>
        <v/>
      </c>
      <c r="C11909">
        <f>IF(GL_Paste!$B11906="","",IF(TRIM(GL_Paste!$M11906)&lt;&gt;"",TRIM(GL_Paste!$M11906),IFERROR(MID(GL_Paste!$I11906,FIND("[",GL_Paste!$I11906)+1,FIND("]",GL_Paste!$I11906)-FIND("[",GL_Paste!$I11906)-1),"")))</f>
        <v/>
      </c>
      <c r="D11909">
        <f>IF(GL_Paste!$B11906="","",IFERROR(INDEX(DeptName,MATCH($C11909,DeptTag,0)),"UNALLOCATED"))</f>
        <v/>
      </c>
      <c r="E11909">
        <f>IF(GL_Paste!$B11906="","",IFERROR(INDEX(AcctCat,MATCH(GL_Paste!$B11906&amp;"",AcctCode,0)),"UNKNOWN"))</f>
        <v/>
      </c>
      <c r="F11909">
        <f>IF(GL_Paste!$B11906="","",IFERROR(INDEX(AcctSub,MATCH(GL_Paste!$B11906&amp;"",AcctCode,0)),"UNKNOWN"))</f>
        <v/>
      </c>
    </row>
    <row r="11910">
      <c r="A11910" s="40">
        <f>IF(GL_Paste!$B11907="","",N(GL_Paste!$H11907)-N(GL_Paste!$G11907))</f>
        <v/>
      </c>
      <c r="B11910" s="43">
        <f>IF(GL_Paste!$B11907="","",DATE(YEAR(GL_Paste!$E11907),MONTH(GL_Paste!$E11907),1))</f>
        <v/>
      </c>
      <c r="C11910">
        <f>IF(GL_Paste!$B11907="","",IF(TRIM(GL_Paste!$M11907)&lt;&gt;"",TRIM(GL_Paste!$M11907),IFERROR(MID(GL_Paste!$I11907,FIND("[",GL_Paste!$I11907)+1,FIND("]",GL_Paste!$I11907)-FIND("[",GL_Paste!$I11907)-1),"")))</f>
        <v/>
      </c>
      <c r="D11910">
        <f>IF(GL_Paste!$B11907="","",IFERROR(INDEX(DeptName,MATCH($C11910,DeptTag,0)),"UNALLOCATED"))</f>
        <v/>
      </c>
      <c r="E11910">
        <f>IF(GL_Paste!$B11907="","",IFERROR(INDEX(AcctCat,MATCH(GL_Paste!$B11907&amp;"",AcctCode,0)),"UNKNOWN"))</f>
        <v/>
      </c>
      <c r="F11910">
        <f>IF(GL_Paste!$B11907="","",IFERROR(INDEX(AcctSub,MATCH(GL_Paste!$B11907&amp;"",AcctCode,0)),"UNKNOWN"))</f>
        <v/>
      </c>
    </row>
    <row r="11911">
      <c r="A11911" s="40">
        <f>IF(GL_Paste!$B11908="","",N(GL_Paste!$H11908)-N(GL_Paste!$G11908))</f>
        <v/>
      </c>
      <c r="B11911" s="43">
        <f>IF(GL_Paste!$B11908="","",DATE(YEAR(GL_Paste!$E11908),MONTH(GL_Paste!$E11908),1))</f>
        <v/>
      </c>
      <c r="C11911">
        <f>IF(GL_Paste!$B11908="","",IF(TRIM(GL_Paste!$M11908)&lt;&gt;"",TRIM(GL_Paste!$M11908),IFERROR(MID(GL_Paste!$I11908,FIND("[",GL_Paste!$I11908)+1,FIND("]",GL_Paste!$I11908)-FIND("[",GL_Paste!$I11908)-1),"")))</f>
        <v/>
      </c>
      <c r="D11911">
        <f>IF(GL_Paste!$B11908="","",IFERROR(INDEX(DeptName,MATCH($C11911,DeptTag,0)),"UNALLOCATED"))</f>
        <v/>
      </c>
      <c r="E11911">
        <f>IF(GL_Paste!$B11908="","",IFERROR(INDEX(AcctCat,MATCH(GL_Paste!$B11908&amp;"",AcctCode,0)),"UNKNOWN"))</f>
        <v/>
      </c>
      <c r="F11911">
        <f>IF(GL_Paste!$B11908="","",IFERROR(INDEX(AcctSub,MATCH(GL_Paste!$B11908&amp;"",AcctCode,0)),"UNKNOWN"))</f>
        <v/>
      </c>
    </row>
    <row r="11912">
      <c r="A11912" s="40">
        <f>IF(GL_Paste!$B11909="","",N(GL_Paste!$H11909)-N(GL_Paste!$G11909))</f>
        <v/>
      </c>
      <c r="B11912" s="43">
        <f>IF(GL_Paste!$B11909="","",DATE(YEAR(GL_Paste!$E11909),MONTH(GL_Paste!$E11909),1))</f>
        <v/>
      </c>
      <c r="C11912">
        <f>IF(GL_Paste!$B11909="","",IF(TRIM(GL_Paste!$M11909)&lt;&gt;"",TRIM(GL_Paste!$M11909),IFERROR(MID(GL_Paste!$I11909,FIND("[",GL_Paste!$I11909)+1,FIND("]",GL_Paste!$I11909)-FIND("[",GL_Paste!$I11909)-1),"")))</f>
        <v/>
      </c>
      <c r="D11912">
        <f>IF(GL_Paste!$B11909="","",IFERROR(INDEX(DeptName,MATCH($C11912,DeptTag,0)),"UNALLOCATED"))</f>
        <v/>
      </c>
      <c r="E11912">
        <f>IF(GL_Paste!$B11909="","",IFERROR(INDEX(AcctCat,MATCH(GL_Paste!$B11909&amp;"",AcctCode,0)),"UNKNOWN"))</f>
        <v/>
      </c>
      <c r="F11912">
        <f>IF(GL_Paste!$B11909="","",IFERROR(INDEX(AcctSub,MATCH(GL_Paste!$B11909&amp;"",AcctCode,0)),"UNKNOWN"))</f>
        <v/>
      </c>
    </row>
    <row r="11913">
      <c r="A11913" s="40">
        <f>IF(GL_Paste!$B11910="","",N(GL_Paste!$H11910)-N(GL_Paste!$G11910))</f>
        <v/>
      </c>
      <c r="B11913" s="43">
        <f>IF(GL_Paste!$B11910="","",DATE(YEAR(GL_Paste!$E11910),MONTH(GL_Paste!$E11910),1))</f>
        <v/>
      </c>
      <c r="C11913">
        <f>IF(GL_Paste!$B11910="","",IF(TRIM(GL_Paste!$M11910)&lt;&gt;"",TRIM(GL_Paste!$M11910),IFERROR(MID(GL_Paste!$I11910,FIND("[",GL_Paste!$I11910)+1,FIND("]",GL_Paste!$I11910)-FIND("[",GL_Paste!$I11910)-1),"")))</f>
        <v/>
      </c>
      <c r="D11913">
        <f>IF(GL_Paste!$B11910="","",IFERROR(INDEX(DeptName,MATCH($C11913,DeptTag,0)),"UNALLOCATED"))</f>
        <v/>
      </c>
      <c r="E11913">
        <f>IF(GL_Paste!$B11910="","",IFERROR(INDEX(AcctCat,MATCH(GL_Paste!$B11910&amp;"",AcctCode,0)),"UNKNOWN"))</f>
        <v/>
      </c>
      <c r="F11913">
        <f>IF(GL_Paste!$B11910="","",IFERROR(INDEX(AcctSub,MATCH(GL_Paste!$B11910&amp;"",AcctCode,0)),"UNKNOWN"))</f>
        <v/>
      </c>
    </row>
    <row r="11914">
      <c r="A11914" s="40">
        <f>IF(GL_Paste!$B11911="","",N(GL_Paste!$H11911)-N(GL_Paste!$G11911))</f>
        <v/>
      </c>
      <c r="B11914" s="43">
        <f>IF(GL_Paste!$B11911="","",DATE(YEAR(GL_Paste!$E11911),MONTH(GL_Paste!$E11911),1))</f>
        <v/>
      </c>
      <c r="C11914">
        <f>IF(GL_Paste!$B11911="","",IF(TRIM(GL_Paste!$M11911)&lt;&gt;"",TRIM(GL_Paste!$M11911),IFERROR(MID(GL_Paste!$I11911,FIND("[",GL_Paste!$I11911)+1,FIND("]",GL_Paste!$I11911)-FIND("[",GL_Paste!$I11911)-1),"")))</f>
        <v/>
      </c>
      <c r="D11914">
        <f>IF(GL_Paste!$B11911="","",IFERROR(INDEX(DeptName,MATCH($C11914,DeptTag,0)),"UNALLOCATED"))</f>
        <v/>
      </c>
      <c r="E11914">
        <f>IF(GL_Paste!$B11911="","",IFERROR(INDEX(AcctCat,MATCH(GL_Paste!$B11911&amp;"",AcctCode,0)),"UNKNOWN"))</f>
        <v/>
      </c>
      <c r="F11914">
        <f>IF(GL_Paste!$B11911="","",IFERROR(INDEX(AcctSub,MATCH(GL_Paste!$B11911&amp;"",AcctCode,0)),"UNKNOWN"))</f>
        <v/>
      </c>
    </row>
    <row r="11915">
      <c r="A11915" s="40">
        <f>IF(GL_Paste!$B11912="","",N(GL_Paste!$H11912)-N(GL_Paste!$G11912))</f>
        <v/>
      </c>
      <c r="B11915" s="43">
        <f>IF(GL_Paste!$B11912="","",DATE(YEAR(GL_Paste!$E11912),MONTH(GL_Paste!$E11912),1))</f>
        <v/>
      </c>
      <c r="C11915">
        <f>IF(GL_Paste!$B11912="","",IF(TRIM(GL_Paste!$M11912)&lt;&gt;"",TRIM(GL_Paste!$M11912),IFERROR(MID(GL_Paste!$I11912,FIND("[",GL_Paste!$I11912)+1,FIND("]",GL_Paste!$I11912)-FIND("[",GL_Paste!$I11912)-1),"")))</f>
        <v/>
      </c>
      <c r="D11915">
        <f>IF(GL_Paste!$B11912="","",IFERROR(INDEX(DeptName,MATCH($C11915,DeptTag,0)),"UNALLOCATED"))</f>
        <v/>
      </c>
      <c r="E11915">
        <f>IF(GL_Paste!$B11912="","",IFERROR(INDEX(AcctCat,MATCH(GL_Paste!$B11912&amp;"",AcctCode,0)),"UNKNOWN"))</f>
        <v/>
      </c>
      <c r="F11915">
        <f>IF(GL_Paste!$B11912="","",IFERROR(INDEX(AcctSub,MATCH(GL_Paste!$B11912&amp;"",AcctCode,0)),"UNKNOWN"))</f>
        <v/>
      </c>
    </row>
    <row r="11916">
      <c r="A11916" s="40">
        <f>IF(GL_Paste!$B11913="","",N(GL_Paste!$H11913)-N(GL_Paste!$G11913))</f>
        <v/>
      </c>
      <c r="B11916" s="43">
        <f>IF(GL_Paste!$B11913="","",DATE(YEAR(GL_Paste!$E11913),MONTH(GL_Paste!$E11913),1))</f>
        <v/>
      </c>
      <c r="C11916">
        <f>IF(GL_Paste!$B11913="","",IF(TRIM(GL_Paste!$M11913)&lt;&gt;"",TRIM(GL_Paste!$M11913),IFERROR(MID(GL_Paste!$I11913,FIND("[",GL_Paste!$I11913)+1,FIND("]",GL_Paste!$I11913)-FIND("[",GL_Paste!$I11913)-1),"")))</f>
        <v/>
      </c>
      <c r="D11916">
        <f>IF(GL_Paste!$B11913="","",IFERROR(INDEX(DeptName,MATCH($C11916,DeptTag,0)),"UNALLOCATED"))</f>
        <v/>
      </c>
      <c r="E11916">
        <f>IF(GL_Paste!$B11913="","",IFERROR(INDEX(AcctCat,MATCH(GL_Paste!$B11913&amp;"",AcctCode,0)),"UNKNOWN"))</f>
        <v/>
      </c>
      <c r="F11916">
        <f>IF(GL_Paste!$B11913="","",IFERROR(INDEX(AcctSub,MATCH(GL_Paste!$B11913&amp;"",AcctCode,0)),"UNKNOWN"))</f>
        <v/>
      </c>
    </row>
    <row r="11917">
      <c r="A11917" s="40">
        <f>IF(GL_Paste!$B11914="","",N(GL_Paste!$H11914)-N(GL_Paste!$G11914))</f>
        <v/>
      </c>
      <c r="B11917" s="43">
        <f>IF(GL_Paste!$B11914="","",DATE(YEAR(GL_Paste!$E11914),MONTH(GL_Paste!$E11914),1))</f>
        <v/>
      </c>
      <c r="C11917">
        <f>IF(GL_Paste!$B11914="","",IF(TRIM(GL_Paste!$M11914)&lt;&gt;"",TRIM(GL_Paste!$M11914),IFERROR(MID(GL_Paste!$I11914,FIND("[",GL_Paste!$I11914)+1,FIND("]",GL_Paste!$I11914)-FIND("[",GL_Paste!$I11914)-1),"")))</f>
        <v/>
      </c>
      <c r="D11917">
        <f>IF(GL_Paste!$B11914="","",IFERROR(INDEX(DeptName,MATCH($C11917,DeptTag,0)),"UNALLOCATED"))</f>
        <v/>
      </c>
      <c r="E11917">
        <f>IF(GL_Paste!$B11914="","",IFERROR(INDEX(AcctCat,MATCH(GL_Paste!$B11914&amp;"",AcctCode,0)),"UNKNOWN"))</f>
        <v/>
      </c>
      <c r="F11917">
        <f>IF(GL_Paste!$B11914="","",IFERROR(INDEX(AcctSub,MATCH(GL_Paste!$B11914&amp;"",AcctCode,0)),"UNKNOWN"))</f>
        <v/>
      </c>
    </row>
    <row r="11918">
      <c r="A11918" s="40">
        <f>IF(GL_Paste!$B11915="","",N(GL_Paste!$H11915)-N(GL_Paste!$G11915))</f>
        <v/>
      </c>
      <c r="B11918" s="43">
        <f>IF(GL_Paste!$B11915="","",DATE(YEAR(GL_Paste!$E11915),MONTH(GL_Paste!$E11915),1))</f>
        <v/>
      </c>
      <c r="C11918">
        <f>IF(GL_Paste!$B11915="","",IF(TRIM(GL_Paste!$M11915)&lt;&gt;"",TRIM(GL_Paste!$M11915),IFERROR(MID(GL_Paste!$I11915,FIND("[",GL_Paste!$I11915)+1,FIND("]",GL_Paste!$I11915)-FIND("[",GL_Paste!$I11915)-1),"")))</f>
        <v/>
      </c>
      <c r="D11918">
        <f>IF(GL_Paste!$B11915="","",IFERROR(INDEX(DeptName,MATCH($C11918,DeptTag,0)),"UNALLOCATED"))</f>
        <v/>
      </c>
      <c r="E11918">
        <f>IF(GL_Paste!$B11915="","",IFERROR(INDEX(AcctCat,MATCH(GL_Paste!$B11915&amp;"",AcctCode,0)),"UNKNOWN"))</f>
        <v/>
      </c>
      <c r="F11918">
        <f>IF(GL_Paste!$B11915="","",IFERROR(INDEX(AcctSub,MATCH(GL_Paste!$B11915&amp;"",AcctCode,0)),"UNKNOWN"))</f>
        <v/>
      </c>
    </row>
    <row r="11919">
      <c r="A11919" s="40">
        <f>IF(GL_Paste!$B11916="","",N(GL_Paste!$H11916)-N(GL_Paste!$G11916))</f>
        <v/>
      </c>
      <c r="B11919" s="43">
        <f>IF(GL_Paste!$B11916="","",DATE(YEAR(GL_Paste!$E11916),MONTH(GL_Paste!$E11916),1))</f>
        <v/>
      </c>
      <c r="C11919">
        <f>IF(GL_Paste!$B11916="","",IF(TRIM(GL_Paste!$M11916)&lt;&gt;"",TRIM(GL_Paste!$M11916),IFERROR(MID(GL_Paste!$I11916,FIND("[",GL_Paste!$I11916)+1,FIND("]",GL_Paste!$I11916)-FIND("[",GL_Paste!$I11916)-1),"")))</f>
        <v/>
      </c>
      <c r="D11919">
        <f>IF(GL_Paste!$B11916="","",IFERROR(INDEX(DeptName,MATCH($C11919,DeptTag,0)),"UNALLOCATED"))</f>
        <v/>
      </c>
      <c r="E11919">
        <f>IF(GL_Paste!$B11916="","",IFERROR(INDEX(AcctCat,MATCH(GL_Paste!$B11916&amp;"",AcctCode,0)),"UNKNOWN"))</f>
        <v/>
      </c>
      <c r="F11919">
        <f>IF(GL_Paste!$B11916="","",IFERROR(INDEX(AcctSub,MATCH(GL_Paste!$B11916&amp;"",AcctCode,0)),"UNKNOWN"))</f>
        <v/>
      </c>
    </row>
    <row r="11920">
      <c r="A11920" s="40">
        <f>IF(GL_Paste!$B11917="","",N(GL_Paste!$H11917)-N(GL_Paste!$G11917))</f>
        <v/>
      </c>
      <c r="B11920" s="43">
        <f>IF(GL_Paste!$B11917="","",DATE(YEAR(GL_Paste!$E11917),MONTH(GL_Paste!$E11917),1))</f>
        <v/>
      </c>
      <c r="C11920">
        <f>IF(GL_Paste!$B11917="","",IF(TRIM(GL_Paste!$M11917)&lt;&gt;"",TRIM(GL_Paste!$M11917),IFERROR(MID(GL_Paste!$I11917,FIND("[",GL_Paste!$I11917)+1,FIND("]",GL_Paste!$I11917)-FIND("[",GL_Paste!$I11917)-1),"")))</f>
        <v/>
      </c>
      <c r="D11920">
        <f>IF(GL_Paste!$B11917="","",IFERROR(INDEX(DeptName,MATCH($C11920,DeptTag,0)),"UNALLOCATED"))</f>
        <v/>
      </c>
      <c r="E11920">
        <f>IF(GL_Paste!$B11917="","",IFERROR(INDEX(AcctCat,MATCH(GL_Paste!$B11917&amp;"",AcctCode,0)),"UNKNOWN"))</f>
        <v/>
      </c>
      <c r="F11920">
        <f>IF(GL_Paste!$B11917="","",IFERROR(INDEX(AcctSub,MATCH(GL_Paste!$B11917&amp;"",AcctCode,0)),"UNKNOWN"))</f>
        <v/>
      </c>
    </row>
    <row r="11921">
      <c r="A11921" s="40">
        <f>IF(GL_Paste!$B11918="","",N(GL_Paste!$H11918)-N(GL_Paste!$G11918))</f>
        <v/>
      </c>
      <c r="B11921" s="43">
        <f>IF(GL_Paste!$B11918="","",DATE(YEAR(GL_Paste!$E11918),MONTH(GL_Paste!$E11918),1))</f>
        <v/>
      </c>
      <c r="C11921">
        <f>IF(GL_Paste!$B11918="","",IF(TRIM(GL_Paste!$M11918)&lt;&gt;"",TRIM(GL_Paste!$M11918),IFERROR(MID(GL_Paste!$I11918,FIND("[",GL_Paste!$I11918)+1,FIND("]",GL_Paste!$I11918)-FIND("[",GL_Paste!$I11918)-1),"")))</f>
        <v/>
      </c>
      <c r="D11921">
        <f>IF(GL_Paste!$B11918="","",IFERROR(INDEX(DeptName,MATCH($C11921,DeptTag,0)),"UNALLOCATED"))</f>
        <v/>
      </c>
      <c r="E11921">
        <f>IF(GL_Paste!$B11918="","",IFERROR(INDEX(AcctCat,MATCH(GL_Paste!$B11918&amp;"",AcctCode,0)),"UNKNOWN"))</f>
        <v/>
      </c>
      <c r="F11921">
        <f>IF(GL_Paste!$B11918="","",IFERROR(INDEX(AcctSub,MATCH(GL_Paste!$B11918&amp;"",AcctCode,0)),"UNKNOWN"))</f>
        <v/>
      </c>
    </row>
    <row r="11922">
      <c r="A11922" s="40">
        <f>IF(GL_Paste!$B11919="","",N(GL_Paste!$H11919)-N(GL_Paste!$G11919))</f>
        <v/>
      </c>
      <c r="B11922" s="43">
        <f>IF(GL_Paste!$B11919="","",DATE(YEAR(GL_Paste!$E11919),MONTH(GL_Paste!$E11919),1))</f>
        <v/>
      </c>
      <c r="C11922">
        <f>IF(GL_Paste!$B11919="","",IF(TRIM(GL_Paste!$M11919)&lt;&gt;"",TRIM(GL_Paste!$M11919),IFERROR(MID(GL_Paste!$I11919,FIND("[",GL_Paste!$I11919)+1,FIND("]",GL_Paste!$I11919)-FIND("[",GL_Paste!$I11919)-1),"")))</f>
        <v/>
      </c>
      <c r="D11922">
        <f>IF(GL_Paste!$B11919="","",IFERROR(INDEX(DeptName,MATCH($C11922,DeptTag,0)),"UNALLOCATED"))</f>
        <v/>
      </c>
      <c r="E11922">
        <f>IF(GL_Paste!$B11919="","",IFERROR(INDEX(AcctCat,MATCH(GL_Paste!$B11919&amp;"",AcctCode,0)),"UNKNOWN"))</f>
        <v/>
      </c>
      <c r="F11922">
        <f>IF(GL_Paste!$B11919="","",IFERROR(INDEX(AcctSub,MATCH(GL_Paste!$B11919&amp;"",AcctCode,0)),"UNKNOWN"))</f>
        <v/>
      </c>
    </row>
    <row r="11923">
      <c r="A11923" s="40">
        <f>IF(GL_Paste!$B11920="","",N(GL_Paste!$H11920)-N(GL_Paste!$G11920))</f>
        <v/>
      </c>
      <c r="B11923" s="43">
        <f>IF(GL_Paste!$B11920="","",DATE(YEAR(GL_Paste!$E11920),MONTH(GL_Paste!$E11920),1))</f>
        <v/>
      </c>
      <c r="C11923">
        <f>IF(GL_Paste!$B11920="","",IF(TRIM(GL_Paste!$M11920)&lt;&gt;"",TRIM(GL_Paste!$M11920),IFERROR(MID(GL_Paste!$I11920,FIND("[",GL_Paste!$I11920)+1,FIND("]",GL_Paste!$I11920)-FIND("[",GL_Paste!$I11920)-1),"")))</f>
        <v/>
      </c>
      <c r="D11923">
        <f>IF(GL_Paste!$B11920="","",IFERROR(INDEX(DeptName,MATCH($C11923,DeptTag,0)),"UNALLOCATED"))</f>
        <v/>
      </c>
      <c r="E11923">
        <f>IF(GL_Paste!$B11920="","",IFERROR(INDEX(AcctCat,MATCH(GL_Paste!$B11920&amp;"",AcctCode,0)),"UNKNOWN"))</f>
        <v/>
      </c>
      <c r="F11923">
        <f>IF(GL_Paste!$B11920="","",IFERROR(INDEX(AcctSub,MATCH(GL_Paste!$B11920&amp;"",AcctCode,0)),"UNKNOWN"))</f>
        <v/>
      </c>
    </row>
    <row r="11924">
      <c r="A11924" s="40">
        <f>IF(GL_Paste!$B11921="","",N(GL_Paste!$H11921)-N(GL_Paste!$G11921))</f>
        <v/>
      </c>
      <c r="B11924" s="43">
        <f>IF(GL_Paste!$B11921="","",DATE(YEAR(GL_Paste!$E11921),MONTH(GL_Paste!$E11921),1))</f>
        <v/>
      </c>
      <c r="C11924">
        <f>IF(GL_Paste!$B11921="","",IF(TRIM(GL_Paste!$M11921)&lt;&gt;"",TRIM(GL_Paste!$M11921),IFERROR(MID(GL_Paste!$I11921,FIND("[",GL_Paste!$I11921)+1,FIND("]",GL_Paste!$I11921)-FIND("[",GL_Paste!$I11921)-1),"")))</f>
        <v/>
      </c>
      <c r="D11924">
        <f>IF(GL_Paste!$B11921="","",IFERROR(INDEX(DeptName,MATCH($C11924,DeptTag,0)),"UNALLOCATED"))</f>
        <v/>
      </c>
      <c r="E11924">
        <f>IF(GL_Paste!$B11921="","",IFERROR(INDEX(AcctCat,MATCH(GL_Paste!$B11921&amp;"",AcctCode,0)),"UNKNOWN"))</f>
        <v/>
      </c>
      <c r="F11924">
        <f>IF(GL_Paste!$B11921="","",IFERROR(INDEX(AcctSub,MATCH(GL_Paste!$B11921&amp;"",AcctCode,0)),"UNKNOWN"))</f>
        <v/>
      </c>
    </row>
    <row r="11925">
      <c r="A11925" s="40">
        <f>IF(GL_Paste!$B11922="","",N(GL_Paste!$H11922)-N(GL_Paste!$G11922))</f>
        <v/>
      </c>
      <c r="B11925" s="43">
        <f>IF(GL_Paste!$B11922="","",DATE(YEAR(GL_Paste!$E11922),MONTH(GL_Paste!$E11922),1))</f>
        <v/>
      </c>
      <c r="C11925">
        <f>IF(GL_Paste!$B11922="","",IF(TRIM(GL_Paste!$M11922)&lt;&gt;"",TRIM(GL_Paste!$M11922),IFERROR(MID(GL_Paste!$I11922,FIND("[",GL_Paste!$I11922)+1,FIND("]",GL_Paste!$I11922)-FIND("[",GL_Paste!$I11922)-1),"")))</f>
        <v/>
      </c>
      <c r="D11925">
        <f>IF(GL_Paste!$B11922="","",IFERROR(INDEX(DeptName,MATCH($C11925,DeptTag,0)),"UNALLOCATED"))</f>
        <v/>
      </c>
      <c r="E11925">
        <f>IF(GL_Paste!$B11922="","",IFERROR(INDEX(AcctCat,MATCH(GL_Paste!$B11922&amp;"",AcctCode,0)),"UNKNOWN"))</f>
        <v/>
      </c>
      <c r="F11925">
        <f>IF(GL_Paste!$B11922="","",IFERROR(INDEX(AcctSub,MATCH(GL_Paste!$B11922&amp;"",AcctCode,0)),"UNKNOWN"))</f>
        <v/>
      </c>
    </row>
    <row r="11926">
      <c r="A11926" s="40">
        <f>IF(GL_Paste!$B11923="","",N(GL_Paste!$H11923)-N(GL_Paste!$G11923))</f>
        <v/>
      </c>
      <c r="B11926" s="43">
        <f>IF(GL_Paste!$B11923="","",DATE(YEAR(GL_Paste!$E11923),MONTH(GL_Paste!$E11923),1))</f>
        <v/>
      </c>
      <c r="C11926">
        <f>IF(GL_Paste!$B11923="","",IF(TRIM(GL_Paste!$M11923)&lt;&gt;"",TRIM(GL_Paste!$M11923),IFERROR(MID(GL_Paste!$I11923,FIND("[",GL_Paste!$I11923)+1,FIND("]",GL_Paste!$I11923)-FIND("[",GL_Paste!$I11923)-1),"")))</f>
        <v/>
      </c>
      <c r="D11926">
        <f>IF(GL_Paste!$B11923="","",IFERROR(INDEX(DeptName,MATCH($C11926,DeptTag,0)),"UNALLOCATED"))</f>
        <v/>
      </c>
      <c r="E11926">
        <f>IF(GL_Paste!$B11923="","",IFERROR(INDEX(AcctCat,MATCH(GL_Paste!$B11923&amp;"",AcctCode,0)),"UNKNOWN"))</f>
        <v/>
      </c>
      <c r="F11926">
        <f>IF(GL_Paste!$B11923="","",IFERROR(INDEX(AcctSub,MATCH(GL_Paste!$B11923&amp;"",AcctCode,0)),"UNKNOWN"))</f>
        <v/>
      </c>
    </row>
    <row r="11927">
      <c r="A11927" s="40">
        <f>IF(GL_Paste!$B11924="","",N(GL_Paste!$H11924)-N(GL_Paste!$G11924))</f>
        <v/>
      </c>
      <c r="B11927" s="43">
        <f>IF(GL_Paste!$B11924="","",DATE(YEAR(GL_Paste!$E11924),MONTH(GL_Paste!$E11924),1))</f>
        <v/>
      </c>
      <c r="C11927">
        <f>IF(GL_Paste!$B11924="","",IF(TRIM(GL_Paste!$M11924)&lt;&gt;"",TRIM(GL_Paste!$M11924),IFERROR(MID(GL_Paste!$I11924,FIND("[",GL_Paste!$I11924)+1,FIND("]",GL_Paste!$I11924)-FIND("[",GL_Paste!$I11924)-1),"")))</f>
        <v/>
      </c>
      <c r="D11927">
        <f>IF(GL_Paste!$B11924="","",IFERROR(INDEX(DeptName,MATCH($C11927,DeptTag,0)),"UNALLOCATED"))</f>
        <v/>
      </c>
      <c r="E11927">
        <f>IF(GL_Paste!$B11924="","",IFERROR(INDEX(AcctCat,MATCH(GL_Paste!$B11924&amp;"",AcctCode,0)),"UNKNOWN"))</f>
        <v/>
      </c>
      <c r="F11927">
        <f>IF(GL_Paste!$B11924="","",IFERROR(INDEX(AcctSub,MATCH(GL_Paste!$B11924&amp;"",AcctCode,0)),"UNKNOWN"))</f>
        <v/>
      </c>
    </row>
    <row r="11928">
      <c r="A11928" s="40">
        <f>IF(GL_Paste!$B11925="","",N(GL_Paste!$H11925)-N(GL_Paste!$G11925))</f>
        <v/>
      </c>
      <c r="B11928" s="43">
        <f>IF(GL_Paste!$B11925="","",DATE(YEAR(GL_Paste!$E11925),MONTH(GL_Paste!$E11925),1))</f>
        <v/>
      </c>
      <c r="C11928">
        <f>IF(GL_Paste!$B11925="","",IF(TRIM(GL_Paste!$M11925)&lt;&gt;"",TRIM(GL_Paste!$M11925),IFERROR(MID(GL_Paste!$I11925,FIND("[",GL_Paste!$I11925)+1,FIND("]",GL_Paste!$I11925)-FIND("[",GL_Paste!$I11925)-1),"")))</f>
        <v/>
      </c>
      <c r="D11928">
        <f>IF(GL_Paste!$B11925="","",IFERROR(INDEX(DeptName,MATCH($C11928,DeptTag,0)),"UNALLOCATED"))</f>
        <v/>
      </c>
      <c r="E11928">
        <f>IF(GL_Paste!$B11925="","",IFERROR(INDEX(AcctCat,MATCH(GL_Paste!$B11925&amp;"",AcctCode,0)),"UNKNOWN"))</f>
        <v/>
      </c>
      <c r="F11928">
        <f>IF(GL_Paste!$B11925="","",IFERROR(INDEX(AcctSub,MATCH(GL_Paste!$B11925&amp;"",AcctCode,0)),"UNKNOWN"))</f>
        <v/>
      </c>
    </row>
    <row r="11929">
      <c r="A11929" s="40">
        <f>IF(GL_Paste!$B11926="","",N(GL_Paste!$H11926)-N(GL_Paste!$G11926))</f>
        <v/>
      </c>
      <c r="B11929" s="43">
        <f>IF(GL_Paste!$B11926="","",DATE(YEAR(GL_Paste!$E11926),MONTH(GL_Paste!$E11926),1))</f>
        <v/>
      </c>
      <c r="C11929">
        <f>IF(GL_Paste!$B11926="","",IF(TRIM(GL_Paste!$M11926)&lt;&gt;"",TRIM(GL_Paste!$M11926),IFERROR(MID(GL_Paste!$I11926,FIND("[",GL_Paste!$I11926)+1,FIND("]",GL_Paste!$I11926)-FIND("[",GL_Paste!$I11926)-1),"")))</f>
        <v/>
      </c>
      <c r="D11929">
        <f>IF(GL_Paste!$B11926="","",IFERROR(INDEX(DeptName,MATCH($C11929,DeptTag,0)),"UNALLOCATED"))</f>
        <v/>
      </c>
      <c r="E11929">
        <f>IF(GL_Paste!$B11926="","",IFERROR(INDEX(AcctCat,MATCH(GL_Paste!$B11926&amp;"",AcctCode,0)),"UNKNOWN"))</f>
        <v/>
      </c>
      <c r="F11929">
        <f>IF(GL_Paste!$B11926="","",IFERROR(INDEX(AcctSub,MATCH(GL_Paste!$B11926&amp;"",AcctCode,0)),"UNKNOWN"))</f>
        <v/>
      </c>
    </row>
    <row r="11930">
      <c r="A11930" s="40">
        <f>IF(GL_Paste!$B11927="","",N(GL_Paste!$H11927)-N(GL_Paste!$G11927))</f>
        <v/>
      </c>
      <c r="B11930" s="43">
        <f>IF(GL_Paste!$B11927="","",DATE(YEAR(GL_Paste!$E11927),MONTH(GL_Paste!$E11927),1))</f>
        <v/>
      </c>
      <c r="C11930">
        <f>IF(GL_Paste!$B11927="","",IF(TRIM(GL_Paste!$M11927)&lt;&gt;"",TRIM(GL_Paste!$M11927),IFERROR(MID(GL_Paste!$I11927,FIND("[",GL_Paste!$I11927)+1,FIND("]",GL_Paste!$I11927)-FIND("[",GL_Paste!$I11927)-1),"")))</f>
        <v/>
      </c>
      <c r="D11930">
        <f>IF(GL_Paste!$B11927="","",IFERROR(INDEX(DeptName,MATCH($C11930,DeptTag,0)),"UNALLOCATED"))</f>
        <v/>
      </c>
      <c r="E11930">
        <f>IF(GL_Paste!$B11927="","",IFERROR(INDEX(AcctCat,MATCH(GL_Paste!$B11927&amp;"",AcctCode,0)),"UNKNOWN"))</f>
        <v/>
      </c>
      <c r="F11930">
        <f>IF(GL_Paste!$B11927="","",IFERROR(INDEX(AcctSub,MATCH(GL_Paste!$B11927&amp;"",AcctCode,0)),"UNKNOWN"))</f>
        <v/>
      </c>
    </row>
    <row r="11931">
      <c r="A11931" s="40">
        <f>IF(GL_Paste!$B11928="","",N(GL_Paste!$H11928)-N(GL_Paste!$G11928))</f>
        <v/>
      </c>
      <c r="B11931" s="43">
        <f>IF(GL_Paste!$B11928="","",DATE(YEAR(GL_Paste!$E11928),MONTH(GL_Paste!$E11928),1))</f>
        <v/>
      </c>
      <c r="C11931">
        <f>IF(GL_Paste!$B11928="","",IF(TRIM(GL_Paste!$M11928)&lt;&gt;"",TRIM(GL_Paste!$M11928),IFERROR(MID(GL_Paste!$I11928,FIND("[",GL_Paste!$I11928)+1,FIND("]",GL_Paste!$I11928)-FIND("[",GL_Paste!$I11928)-1),"")))</f>
        <v/>
      </c>
      <c r="D11931">
        <f>IF(GL_Paste!$B11928="","",IFERROR(INDEX(DeptName,MATCH($C11931,DeptTag,0)),"UNALLOCATED"))</f>
        <v/>
      </c>
      <c r="E11931">
        <f>IF(GL_Paste!$B11928="","",IFERROR(INDEX(AcctCat,MATCH(GL_Paste!$B11928&amp;"",AcctCode,0)),"UNKNOWN"))</f>
        <v/>
      </c>
      <c r="F11931">
        <f>IF(GL_Paste!$B11928="","",IFERROR(INDEX(AcctSub,MATCH(GL_Paste!$B11928&amp;"",AcctCode,0)),"UNKNOWN"))</f>
        <v/>
      </c>
    </row>
    <row r="11932">
      <c r="A11932" s="40">
        <f>IF(GL_Paste!$B11929="","",N(GL_Paste!$H11929)-N(GL_Paste!$G11929))</f>
        <v/>
      </c>
      <c r="B11932" s="43">
        <f>IF(GL_Paste!$B11929="","",DATE(YEAR(GL_Paste!$E11929),MONTH(GL_Paste!$E11929),1))</f>
        <v/>
      </c>
      <c r="C11932">
        <f>IF(GL_Paste!$B11929="","",IF(TRIM(GL_Paste!$M11929)&lt;&gt;"",TRIM(GL_Paste!$M11929),IFERROR(MID(GL_Paste!$I11929,FIND("[",GL_Paste!$I11929)+1,FIND("]",GL_Paste!$I11929)-FIND("[",GL_Paste!$I11929)-1),"")))</f>
        <v/>
      </c>
      <c r="D11932">
        <f>IF(GL_Paste!$B11929="","",IFERROR(INDEX(DeptName,MATCH($C11932,DeptTag,0)),"UNALLOCATED"))</f>
        <v/>
      </c>
      <c r="E11932">
        <f>IF(GL_Paste!$B11929="","",IFERROR(INDEX(AcctCat,MATCH(GL_Paste!$B11929&amp;"",AcctCode,0)),"UNKNOWN"))</f>
        <v/>
      </c>
      <c r="F11932">
        <f>IF(GL_Paste!$B11929="","",IFERROR(INDEX(AcctSub,MATCH(GL_Paste!$B11929&amp;"",AcctCode,0)),"UNKNOWN"))</f>
        <v/>
      </c>
    </row>
    <row r="11933">
      <c r="A11933" s="40">
        <f>IF(GL_Paste!$B11930="","",N(GL_Paste!$H11930)-N(GL_Paste!$G11930))</f>
        <v/>
      </c>
      <c r="B11933" s="43">
        <f>IF(GL_Paste!$B11930="","",DATE(YEAR(GL_Paste!$E11930),MONTH(GL_Paste!$E11930),1))</f>
        <v/>
      </c>
      <c r="C11933">
        <f>IF(GL_Paste!$B11930="","",IF(TRIM(GL_Paste!$M11930)&lt;&gt;"",TRIM(GL_Paste!$M11930),IFERROR(MID(GL_Paste!$I11930,FIND("[",GL_Paste!$I11930)+1,FIND("]",GL_Paste!$I11930)-FIND("[",GL_Paste!$I11930)-1),"")))</f>
        <v/>
      </c>
      <c r="D11933">
        <f>IF(GL_Paste!$B11930="","",IFERROR(INDEX(DeptName,MATCH($C11933,DeptTag,0)),"UNALLOCATED"))</f>
        <v/>
      </c>
      <c r="E11933">
        <f>IF(GL_Paste!$B11930="","",IFERROR(INDEX(AcctCat,MATCH(GL_Paste!$B11930&amp;"",AcctCode,0)),"UNKNOWN"))</f>
        <v/>
      </c>
      <c r="F11933">
        <f>IF(GL_Paste!$B11930="","",IFERROR(INDEX(AcctSub,MATCH(GL_Paste!$B11930&amp;"",AcctCode,0)),"UNKNOWN"))</f>
        <v/>
      </c>
    </row>
    <row r="11934">
      <c r="A11934" s="40">
        <f>IF(GL_Paste!$B11931="","",N(GL_Paste!$H11931)-N(GL_Paste!$G11931))</f>
        <v/>
      </c>
      <c r="B11934" s="43">
        <f>IF(GL_Paste!$B11931="","",DATE(YEAR(GL_Paste!$E11931),MONTH(GL_Paste!$E11931),1))</f>
        <v/>
      </c>
      <c r="C11934">
        <f>IF(GL_Paste!$B11931="","",IF(TRIM(GL_Paste!$M11931)&lt;&gt;"",TRIM(GL_Paste!$M11931),IFERROR(MID(GL_Paste!$I11931,FIND("[",GL_Paste!$I11931)+1,FIND("]",GL_Paste!$I11931)-FIND("[",GL_Paste!$I11931)-1),"")))</f>
        <v/>
      </c>
      <c r="D11934">
        <f>IF(GL_Paste!$B11931="","",IFERROR(INDEX(DeptName,MATCH($C11934,DeptTag,0)),"UNALLOCATED"))</f>
        <v/>
      </c>
      <c r="E11934">
        <f>IF(GL_Paste!$B11931="","",IFERROR(INDEX(AcctCat,MATCH(GL_Paste!$B11931&amp;"",AcctCode,0)),"UNKNOWN"))</f>
        <v/>
      </c>
      <c r="F11934">
        <f>IF(GL_Paste!$B11931="","",IFERROR(INDEX(AcctSub,MATCH(GL_Paste!$B11931&amp;"",AcctCode,0)),"UNKNOWN"))</f>
        <v/>
      </c>
    </row>
    <row r="11935">
      <c r="A11935" s="40">
        <f>IF(GL_Paste!$B11932="","",N(GL_Paste!$H11932)-N(GL_Paste!$G11932))</f>
        <v/>
      </c>
      <c r="B11935" s="43">
        <f>IF(GL_Paste!$B11932="","",DATE(YEAR(GL_Paste!$E11932),MONTH(GL_Paste!$E11932),1))</f>
        <v/>
      </c>
      <c r="C11935">
        <f>IF(GL_Paste!$B11932="","",IF(TRIM(GL_Paste!$M11932)&lt;&gt;"",TRIM(GL_Paste!$M11932),IFERROR(MID(GL_Paste!$I11932,FIND("[",GL_Paste!$I11932)+1,FIND("]",GL_Paste!$I11932)-FIND("[",GL_Paste!$I11932)-1),"")))</f>
        <v/>
      </c>
      <c r="D11935">
        <f>IF(GL_Paste!$B11932="","",IFERROR(INDEX(DeptName,MATCH($C11935,DeptTag,0)),"UNALLOCATED"))</f>
        <v/>
      </c>
      <c r="E11935">
        <f>IF(GL_Paste!$B11932="","",IFERROR(INDEX(AcctCat,MATCH(GL_Paste!$B11932&amp;"",AcctCode,0)),"UNKNOWN"))</f>
        <v/>
      </c>
      <c r="F11935">
        <f>IF(GL_Paste!$B11932="","",IFERROR(INDEX(AcctSub,MATCH(GL_Paste!$B11932&amp;"",AcctCode,0)),"UNKNOWN"))</f>
        <v/>
      </c>
    </row>
    <row r="11936">
      <c r="A11936" s="40">
        <f>IF(GL_Paste!$B11933="","",N(GL_Paste!$H11933)-N(GL_Paste!$G11933))</f>
        <v/>
      </c>
      <c r="B11936" s="43">
        <f>IF(GL_Paste!$B11933="","",DATE(YEAR(GL_Paste!$E11933),MONTH(GL_Paste!$E11933),1))</f>
        <v/>
      </c>
      <c r="C11936">
        <f>IF(GL_Paste!$B11933="","",IF(TRIM(GL_Paste!$M11933)&lt;&gt;"",TRIM(GL_Paste!$M11933),IFERROR(MID(GL_Paste!$I11933,FIND("[",GL_Paste!$I11933)+1,FIND("]",GL_Paste!$I11933)-FIND("[",GL_Paste!$I11933)-1),"")))</f>
        <v/>
      </c>
      <c r="D11936">
        <f>IF(GL_Paste!$B11933="","",IFERROR(INDEX(DeptName,MATCH($C11936,DeptTag,0)),"UNALLOCATED"))</f>
        <v/>
      </c>
      <c r="E11936">
        <f>IF(GL_Paste!$B11933="","",IFERROR(INDEX(AcctCat,MATCH(GL_Paste!$B11933&amp;"",AcctCode,0)),"UNKNOWN"))</f>
        <v/>
      </c>
      <c r="F11936">
        <f>IF(GL_Paste!$B11933="","",IFERROR(INDEX(AcctSub,MATCH(GL_Paste!$B11933&amp;"",AcctCode,0)),"UNKNOWN"))</f>
        <v/>
      </c>
    </row>
    <row r="11937">
      <c r="A11937" s="40">
        <f>IF(GL_Paste!$B11934="","",N(GL_Paste!$H11934)-N(GL_Paste!$G11934))</f>
        <v/>
      </c>
      <c r="B11937" s="43">
        <f>IF(GL_Paste!$B11934="","",DATE(YEAR(GL_Paste!$E11934),MONTH(GL_Paste!$E11934),1))</f>
        <v/>
      </c>
      <c r="C11937">
        <f>IF(GL_Paste!$B11934="","",IF(TRIM(GL_Paste!$M11934)&lt;&gt;"",TRIM(GL_Paste!$M11934),IFERROR(MID(GL_Paste!$I11934,FIND("[",GL_Paste!$I11934)+1,FIND("]",GL_Paste!$I11934)-FIND("[",GL_Paste!$I11934)-1),"")))</f>
        <v/>
      </c>
      <c r="D11937">
        <f>IF(GL_Paste!$B11934="","",IFERROR(INDEX(DeptName,MATCH($C11937,DeptTag,0)),"UNALLOCATED"))</f>
        <v/>
      </c>
      <c r="E11937">
        <f>IF(GL_Paste!$B11934="","",IFERROR(INDEX(AcctCat,MATCH(GL_Paste!$B11934&amp;"",AcctCode,0)),"UNKNOWN"))</f>
        <v/>
      </c>
      <c r="F11937">
        <f>IF(GL_Paste!$B11934="","",IFERROR(INDEX(AcctSub,MATCH(GL_Paste!$B11934&amp;"",AcctCode,0)),"UNKNOWN"))</f>
        <v/>
      </c>
    </row>
    <row r="11938">
      <c r="A11938" s="40">
        <f>IF(GL_Paste!$B11935="","",N(GL_Paste!$H11935)-N(GL_Paste!$G11935))</f>
        <v/>
      </c>
      <c r="B11938" s="43">
        <f>IF(GL_Paste!$B11935="","",DATE(YEAR(GL_Paste!$E11935),MONTH(GL_Paste!$E11935),1))</f>
        <v/>
      </c>
      <c r="C11938">
        <f>IF(GL_Paste!$B11935="","",IF(TRIM(GL_Paste!$M11935)&lt;&gt;"",TRIM(GL_Paste!$M11935),IFERROR(MID(GL_Paste!$I11935,FIND("[",GL_Paste!$I11935)+1,FIND("]",GL_Paste!$I11935)-FIND("[",GL_Paste!$I11935)-1),"")))</f>
        <v/>
      </c>
      <c r="D11938">
        <f>IF(GL_Paste!$B11935="","",IFERROR(INDEX(DeptName,MATCH($C11938,DeptTag,0)),"UNALLOCATED"))</f>
        <v/>
      </c>
      <c r="E11938">
        <f>IF(GL_Paste!$B11935="","",IFERROR(INDEX(AcctCat,MATCH(GL_Paste!$B11935&amp;"",AcctCode,0)),"UNKNOWN"))</f>
        <v/>
      </c>
      <c r="F11938">
        <f>IF(GL_Paste!$B11935="","",IFERROR(INDEX(AcctSub,MATCH(GL_Paste!$B11935&amp;"",AcctCode,0)),"UNKNOWN"))</f>
        <v/>
      </c>
    </row>
    <row r="11939">
      <c r="A11939" s="40">
        <f>IF(GL_Paste!$B11936="","",N(GL_Paste!$H11936)-N(GL_Paste!$G11936))</f>
        <v/>
      </c>
      <c r="B11939" s="43">
        <f>IF(GL_Paste!$B11936="","",DATE(YEAR(GL_Paste!$E11936),MONTH(GL_Paste!$E11936),1))</f>
        <v/>
      </c>
      <c r="C11939">
        <f>IF(GL_Paste!$B11936="","",IF(TRIM(GL_Paste!$M11936)&lt;&gt;"",TRIM(GL_Paste!$M11936),IFERROR(MID(GL_Paste!$I11936,FIND("[",GL_Paste!$I11936)+1,FIND("]",GL_Paste!$I11936)-FIND("[",GL_Paste!$I11936)-1),"")))</f>
        <v/>
      </c>
      <c r="D11939">
        <f>IF(GL_Paste!$B11936="","",IFERROR(INDEX(DeptName,MATCH($C11939,DeptTag,0)),"UNALLOCATED"))</f>
        <v/>
      </c>
      <c r="E11939">
        <f>IF(GL_Paste!$B11936="","",IFERROR(INDEX(AcctCat,MATCH(GL_Paste!$B11936&amp;"",AcctCode,0)),"UNKNOWN"))</f>
        <v/>
      </c>
      <c r="F11939">
        <f>IF(GL_Paste!$B11936="","",IFERROR(INDEX(AcctSub,MATCH(GL_Paste!$B11936&amp;"",AcctCode,0)),"UNKNOWN"))</f>
        <v/>
      </c>
    </row>
    <row r="11940">
      <c r="A11940" s="40">
        <f>IF(GL_Paste!$B11937="","",N(GL_Paste!$H11937)-N(GL_Paste!$G11937))</f>
        <v/>
      </c>
      <c r="B11940" s="43">
        <f>IF(GL_Paste!$B11937="","",DATE(YEAR(GL_Paste!$E11937),MONTH(GL_Paste!$E11937),1))</f>
        <v/>
      </c>
      <c r="C11940">
        <f>IF(GL_Paste!$B11937="","",IF(TRIM(GL_Paste!$M11937)&lt;&gt;"",TRIM(GL_Paste!$M11937),IFERROR(MID(GL_Paste!$I11937,FIND("[",GL_Paste!$I11937)+1,FIND("]",GL_Paste!$I11937)-FIND("[",GL_Paste!$I11937)-1),"")))</f>
        <v/>
      </c>
      <c r="D11940">
        <f>IF(GL_Paste!$B11937="","",IFERROR(INDEX(DeptName,MATCH($C11940,DeptTag,0)),"UNALLOCATED"))</f>
        <v/>
      </c>
      <c r="E11940">
        <f>IF(GL_Paste!$B11937="","",IFERROR(INDEX(AcctCat,MATCH(GL_Paste!$B11937&amp;"",AcctCode,0)),"UNKNOWN"))</f>
        <v/>
      </c>
      <c r="F11940">
        <f>IF(GL_Paste!$B11937="","",IFERROR(INDEX(AcctSub,MATCH(GL_Paste!$B11937&amp;"",AcctCode,0)),"UNKNOWN"))</f>
        <v/>
      </c>
    </row>
    <row r="11941">
      <c r="A11941" s="40">
        <f>IF(GL_Paste!$B11938="","",N(GL_Paste!$H11938)-N(GL_Paste!$G11938))</f>
        <v/>
      </c>
      <c r="B11941" s="43">
        <f>IF(GL_Paste!$B11938="","",DATE(YEAR(GL_Paste!$E11938),MONTH(GL_Paste!$E11938),1))</f>
        <v/>
      </c>
      <c r="C11941">
        <f>IF(GL_Paste!$B11938="","",IF(TRIM(GL_Paste!$M11938)&lt;&gt;"",TRIM(GL_Paste!$M11938),IFERROR(MID(GL_Paste!$I11938,FIND("[",GL_Paste!$I11938)+1,FIND("]",GL_Paste!$I11938)-FIND("[",GL_Paste!$I11938)-1),"")))</f>
        <v/>
      </c>
      <c r="D11941">
        <f>IF(GL_Paste!$B11938="","",IFERROR(INDEX(DeptName,MATCH($C11941,DeptTag,0)),"UNALLOCATED"))</f>
        <v/>
      </c>
      <c r="E11941">
        <f>IF(GL_Paste!$B11938="","",IFERROR(INDEX(AcctCat,MATCH(GL_Paste!$B11938&amp;"",AcctCode,0)),"UNKNOWN"))</f>
        <v/>
      </c>
      <c r="F11941">
        <f>IF(GL_Paste!$B11938="","",IFERROR(INDEX(AcctSub,MATCH(GL_Paste!$B11938&amp;"",AcctCode,0)),"UNKNOWN"))</f>
        <v/>
      </c>
    </row>
    <row r="11942">
      <c r="A11942" s="40">
        <f>IF(GL_Paste!$B11939="","",N(GL_Paste!$H11939)-N(GL_Paste!$G11939))</f>
        <v/>
      </c>
      <c r="B11942" s="43">
        <f>IF(GL_Paste!$B11939="","",DATE(YEAR(GL_Paste!$E11939),MONTH(GL_Paste!$E11939),1))</f>
        <v/>
      </c>
      <c r="C11942">
        <f>IF(GL_Paste!$B11939="","",IF(TRIM(GL_Paste!$M11939)&lt;&gt;"",TRIM(GL_Paste!$M11939),IFERROR(MID(GL_Paste!$I11939,FIND("[",GL_Paste!$I11939)+1,FIND("]",GL_Paste!$I11939)-FIND("[",GL_Paste!$I11939)-1),"")))</f>
        <v/>
      </c>
      <c r="D11942">
        <f>IF(GL_Paste!$B11939="","",IFERROR(INDEX(DeptName,MATCH($C11942,DeptTag,0)),"UNALLOCATED"))</f>
        <v/>
      </c>
      <c r="E11942">
        <f>IF(GL_Paste!$B11939="","",IFERROR(INDEX(AcctCat,MATCH(GL_Paste!$B11939&amp;"",AcctCode,0)),"UNKNOWN"))</f>
        <v/>
      </c>
      <c r="F11942">
        <f>IF(GL_Paste!$B11939="","",IFERROR(INDEX(AcctSub,MATCH(GL_Paste!$B11939&amp;"",AcctCode,0)),"UNKNOWN"))</f>
        <v/>
      </c>
    </row>
    <row r="11943">
      <c r="A11943" s="40">
        <f>IF(GL_Paste!$B11940="","",N(GL_Paste!$H11940)-N(GL_Paste!$G11940))</f>
        <v/>
      </c>
      <c r="B11943" s="43">
        <f>IF(GL_Paste!$B11940="","",DATE(YEAR(GL_Paste!$E11940),MONTH(GL_Paste!$E11940),1))</f>
        <v/>
      </c>
      <c r="C11943">
        <f>IF(GL_Paste!$B11940="","",IF(TRIM(GL_Paste!$M11940)&lt;&gt;"",TRIM(GL_Paste!$M11940),IFERROR(MID(GL_Paste!$I11940,FIND("[",GL_Paste!$I11940)+1,FIND("]",GL_Paste!$I11940)-FIND("[",GL_Paste!$I11940)-1),"")))</f>
        <v/>
      </c>
      <c r="D11943">
        <f>IF(GL_Paste!$B11940="","",IFERROR(INDEX(DeptName,MATCH($C11943,DeptTag,0)),"UNALLOCATED"))</f>
        <v/>
      </c>
      <c r="E11943">
        <f>IF(GL_Paste!$B11940="","",IFERROR(INDEX(AcctCat,MATCH(GL_Paste!$B11940&amp;"",AcctCode,0)),"UNKNOWN"))</f>
        <v/>
      </c>
      <c r="F11943">
        <f>IF(GL_Paste!$B11940="","",IFERROR(INDEX(AcctSub,MATCH(GL_Paste!$B11940&amp;"",AcctCode,0)),"UNKNOWN"))</f>
        <v/>
      </c>
    </row>
    <row r="11944">
      <c r="A11944" s="40">
        <f>IF(GL_Paste!$B11941="","",N(GL_Paste!$H11941)-N(GL_Paste!$G11941))</f>
        <v/>
      </c>
      <c r="B11944" s="43">
        <f>IF(GL_Paste!$B11941="","",DATE(YEAR(GL_Paste!$E11941),MONTH(GL_Paste!$E11941),1))</f>
        <v/>
      </c>
      <c r="C11944">
        <f>IF(GL_Paste!$B11941="","",IF(TRIM(GL_Paste!$M11941)&lt;&gt;"",TRIM(GL_Paste!$M11941),IFERROR(MID(GL_Paste!$I11941,FIND("[",GL_Paste!$I11941)+1,FIND("]",GL_Paste!$I11941)-FIND("[",GL_Paste!$I11941)-1),"")))</f>
        <v/>
      </c>
      <c r="D11944">
        <f>IF(GL_Paste!$B11941="","",IFERROR(INDEX(DeptName,MATCH($C11944,DeptTag,0)),"UNALLOCATED"))</f>
        <v/>
      </c>
      <c r="E11944">
        <f>IF(GL_Paste!$B11941="","",IFERROR(INDEX(AcctCat,MATCH(GL_Paste!$B11941&amp;"",AcctCode,0)),"UNKNOWN"))</f>
        <v/>
      </c>
      <c r="F11944">
        <f>IF(GL_Paste!$B11941="","",IFERROR(INDEX(AcctSub,MATCH(GL_Paste!$B11941&amp;"",AcctCode,0)),"UNKNOWN"))</f>
        <v/>
      </c>
    </row>
    <row r="11945">
      <c r="A11945" s="40">
        <f>IF(GL_Paste!$B11942="","",N(GL_Paste!$H11942)-N(GL_Paste!$G11942))</f>
        <v/>
      </c>
      <c r="B11945" s="43">
        <f>IF(GL_Paste!$B11942="","",DATE(YEAR(GL_Paste!$E11942),MONTH(GL_Paste!$E11942),1))</f>
        <v/>
      </c>
      <c r="C11945">
        <f>IF(GL_Paste!$B11942="","",IF(TRIM(GL_Paste!$M11942)&lt;&gt;"",TRIM(GL_Paste!$M11942),IFERROR(MID(GL_Paste!$I11942,FIND("[",GL_Paste!$I11942)+1,FIND("]",GL_Paste!$I11942)-FIND("[",GL_Paste!$I11942)-1),"")))</f>
        <v/>
      </c>
      <c r="D11945">
        <f>IF(GL_Paste!$B11942="","",IFERROR(INDEX(DeptName,MATCH($C11945,DeptTag,0)),"UNALLOCATED"))</f>
        <v/>
      </c>
      <c r="E11945">
        <f>IF(GL_Paste!$B11942="","",IFERROR(INDEX(AcctCat,MATCH(GL_Paste!$B11942&amp;"",AcctCode,0)),"UNKNOWN"))</f>
        <v/>
      </c>
      <c r="F11945">
        <f>IF(GL_Paste!$B11942="","",IFERROR(INDEX(AcctSub,MATCH(GL_Paste!$B11942&amp;"",AcctCode,0)),"UNKNOWN"))</f>
        <v/>
      </c>
    </row>
    <row r="11946">
      <c r="A11946" s="40">
        <f>IF(GL_Paste!$B11943="","",N(GL_Paste!$H11943)-N(GL_Paste!$G11943))</f>
        <v/>
      </c>
      <c r="B11946" s="43">
        <f>IF(GL_Paste!$B11943="","",DATE(YEAR(GL_Paste!$E11943),MONTH(GL_Paste!$E11943),1))</f>
        <v/>
      </c>
      <c r="C11946">
        <f>IF(GL_Paste!$B11943="","",IF(TRIM(GL_Paste!$M11943)&lt;&gt;"",TRIM(GL_Paste!$M11943),IFERROR(MID(GL_Paste!$I11943,FIND("[",GL_Paste!$I11943)+1,FIND("]",GL_Paste!$I11943)-FIND("[",GL_Paste!$I11943)-1),"")))</f>
        <v/>
      </c>
      <c r="D11946">
        <f>IF(GL_Paste!$B11943="","",IFERROR(INDEX(DeptName,MATCH($C11946,DeptTag,0)),"UNALLOCATED"))</f>
        <v/>
      </c>
      <c r="E11946">
        <f>IF(GL_Paste!$B11943="","",IFERROR(INDEX(AcctCat,MATCH(GL_Paste!$B11943&amp;"",AcctCode,0)),"UNKNOWN"))</f>
        <v/>
      </c>
      <c r="F11946">
        <f>IF(GL_Paste!$B11943="","",IFERROR(INDEX(AcctSub,MATCH(GL_Paste!$B11943&amp;"",AcctCode,0)),"UNKNOWN"))</f>
        <v/>
      </c>
    </row>
    <row r="11947">
      <c r="A11947" s="40">
        <f>IF(GL_Paste!$B11944="","",N(GL_Paste!$H11944)-N(GL_Paste!$G11944))</f>
        <v/>
      </c>
      <c r="B11947" s="43">
        <f>IF(GL_Paste!$B11944="","",DATE(YEAR(GL_Paste!$E11944),MONTH(GL_Paste!$E11944),1))</f>
        <v/>
      </c>
      <c r="C11947">
        <f>IF(GL_Paste!$B11944="","",IF(TRIM(GL_Paste!$M11944)&lt;&gt;"",TRIM(GL_Paste!$M11944),IFERROR(MID(GL_Paste!$I11944,FIND("[",GL_Paste!$I11944)+1,FIND("]",GL_Paste!$I11944)-FIND("[",GL_Paste!$I11944)-1),"")))</f>
        <v/>
      </c>
      <c r="D11947">
        <f>IF(GL_Paste!$B11944="","",IFERROR(INDEX(DeptName,MATCH($C11947,DeptTag,0)),"UNALLOCATED"))</f>
        <v/>
      </c>
      <c r="E11947">
        <f>IF(GL_Paste!$B11944="","",IFERROR(INDEX(AcctCat,MATCH(GL_Paste!$B11944&amp;"",AcctCode,0)),"UNKNOWN"))</f>
        <v/>
      </c>
      <c r="F11947">
        <f>IF(GL_Paste!$B11944="","",IFERROR(INDEX(AcctSub,MATCH(GL_Paste!$B11944&amp;"",AcctCode,0)),"UNKNOWN"))</f>
        <v/>
      </c>
    </row>
    <row r="11948">
      <c r="A11948" s="40">
        <f>IF(GL_Paste!$B11945="","",N(GL_Paste!$H11945)-N(GL_Paste!$G11945))</f>
        <v/>
      </c>
      <c r="B11948" s="43">
        <f>IF(GL_Paste!$B11945="","",DATE(YEAR(GL_Paste!$E11945),MONTH(GL_Paste!$E11945),1))</f>
        <v/>
      </c>
      <c r="C11948">
        <f>IF(GL_Paste!$B11945="","",IF(TRIM(GL_Paste!$M11945)&lt;&gt;"",TRIM(GL_Paste!$M11945),IFERROR(MID(GL_Paste!$I11945,FIND("[",GL_Paste!$I11945)+1,FIND("]",GL_Paste!$I11945)-FIND("[",GL_Paste!$I11945)-1),"")))</f>
        <v/>
      </c>
      <c r="D11948">
        <f>IF(GL_Paste!$B11945="","",IFERROR(INDEX(DeptName,MATCH($C11948,DeptTag,0)),"UNALLOCATED"))</f>
        <v/>
      </c>
      <c r="E11948">
        <f>IF(GL_Paste!$B11945="","",IFERROR(INDEX(AcctCat,MATCH(GL_Paste!$B11945&amp;"",AcctCode,0)),"UNKNOWN"))</f>
        <v/>
      </c>
      <c r="F11948">
        <f>IF(GL_Paste!$B11945="","",IFERROR(INDEX(AcctSub,MATCH(GL_Paste!$B11945&amp;"",AcctCode,0)),"UNKNOWN"))</f>
        <v/>
      </c>
    </row>
    <row r="11949">
      <c r="A11949" s="40">
        <f>IF(GL_Paste!$B11946="","",N(GL_Paste!$H11946)-N(GL_Paste!$G11946))</f>
        <v/>
      </c>
      <c r="B11949" s="43">
        <f>IF(GL_Paste!$B11946="","",DATE(YEAR(GL_Paste!$E11946),MONTH(GL_Paste!$E11946),1))</f>
        <v/>
      </c>
      <c r="C11949">
        <f>IF(GL_Paste!$B11946="","",IF(TRIM(GL_Paste!$M11946)&lt;&gt;"",TRIM(GL_Paste!$M11946),IFERROR(MID(GL_Paste!$I11946,FIND("[",GL_Paste!$I11946)+1,FIND("]",GL_Paste!$I11946)-FIND("[",GL_Paste!$I11946)-1),"")))</f>
        <v/>
      </c>
      <c r="D11949">
        <f>IF(GL_Paste!$B11946="","",IFERROR(INDEX(DeptName,MATCH($C11949,DeptTag,0)),"UNALLOCATED"))</f>
        <v/>
      </c>
      <c r="E11949">
        <f>IF(GL_Paste!$B11946="","",IFERROR(INDEX(AcctCat,MATCH(GL_Paste!$B11946&amp;"",AcctCode,0)),"UNKNOWN"))</f>
        <v/>
      </c>
      <c r="F11949">
        <f>IF(GL_Paste!$B11946="","",IFERROR(INDEX(AcctSub,MATCH(GL_Paste!$B11946&amp;"",AcctCode,0)),"UNKNOWN"))</f>
        <v/>
      </c>
    </row>
    <row r="11950">
      <c r="A11950" s="40">
        <f>IF(GL_Paste!$B11947="","",N(GL_Paste!$H11947)-N(GL_Paste!$G11947))</f>
        <v/>
      </c>
      <c r="B11950" s="43">
        <f>IF(GL_Paste!$B11947="","",DATE(YEAR(GL_Paste!$E11947),MONTH(GL_Paste!$E11947),1))</f>
        <v/>
      </c>
      <c r="C11950">
        <f>IF(GL_Paste!$B11947="","",IF(TRIM(GL_Paste!$M11947)&lt;&gt;"",TRIM(GL_Paste!$M11947),IFERROR(MID(GL_Paste!$I11947,FIND("[",GL_Paste!$I11947)+1,FIND("]",GL_Paste!$I11947)-FIND("[",GL_Paste!$I11947)-1),"")))</f>
        <v/>
      </c>
      <c r="D11950">
        <f>IF(GL_Paste!$B11947="","",IFERROR(INDEX(DeptName,MATCH($C11950,DeptTag,0)),"UNALLOCATED"))</f>
        <v/>
      </c>
      <c r="E11950">
        <f>IF(GL_Paste!$B11947="","",IFERROR(INDEX(AcctCat,MATCH(GL_Paste!$B11947&amp;"",AcctCode,0)),"UNKNOWN"))</f>
        <v/>
      </c>
      <c r="F11950">
        <f>IF(GL_Paste!$B11947="","",IFERROR(INDEX(AcctSub,MATCH(GL_Paste!$B11947&amp;"",AcctCode,0)),"UNKNOWN"))</f>
        <v/>
      </c>
    </row>
    <row r="11951">
      <c r="A11951" s="40">
        <f>IF(GL_Paste!$B11948="","",N(GL_Paste!$H11948)-N(GL_Paste!$G11948))</f>
        <v/>
      </c>
      <c r="B11951" s="43">
        <f>IF(GL_Paste!$B11948="","",DATE(YEAR(GL_Paste!$E11948),MONTH(GL_Paste!$E11948),1))</f>
        <v/>
      </c>
      <c r="C11951">
        <f>IF(GL_Paste!$B11948="","",IF(TRIM(GL_Paste!$M11948)&lt;&gt;"",TRIM(GL_Paste!$M11948),IFERROR(MID(GL_Paste!$I11948,FIND("[",GL_Paste!$I11948)+1,FIND("]",GL_Paste!$I11948)-FIND("[",GL_Paste!$I11948)-1),"")))</f>
        <v/>
      </c>
      <c r="D11951">
        <f>IF(GL_Paste!$B11948="","",IFERROR(INDEX(DeptName,MATCH($C11951,DeptTag,0)),"UNALLOCATED"))</f>
        <v/>
      </c>
      <c r="E11951">
        <f>IF(GL_Paste!$B11948="","",IFERROR(INDEX(AcctCat,MATCH(GL_Paste!$B11948&amp;"",AcctCode,0)),"UNKNOWN"))</f>
        <v/>
      </c>
      <c r="F11951">
        <f>IF(GL_Paste!$B11948="","",IFERROR(INDEX(AcctSub,MATCH(GL_Paste!$B11948&amp;"",AcctCode,0)),"UNKNOWN"))</f>
        <v/>
      </c>
    </row>
    <row r="11952">
      <c r="A11952" s="40">
        <f>IF(GL_Paste!$B11949="","",N(GL_Paste!$H11949)-N(GL_Paste!$G11949))</f>
        <v/>
      </c>
      <c r="B11952" s="43">
        <f>IF(GL_Paste!$B11949="","",DATE(YEAR(GL_Paste!$E11949),MONTH(GL_Paste!$E11949),1))</f>
        <v/>
      </c>
      <c r="C11952">
        <f>IF(GL_Paste!$B11949="","",IF(TRIM(GL_Paste!$M11949)&lt;&gt;"",TRIM(GL_Paste!$M11949),IFERROR(MID(GL_Paste!$I11949,FIND("[",GL_Paste!$I11949)+1,FIND("]",GL_Paste!$I11949)-FIND("[",GL_Paste!$I11949)-1),"")))</f>
        <v/>
      </c>
      <c r="D11952">
        <f>IF(GL_Paste!$B11949="","",IFERROR(INDEX(DeptName,MATCH($C11952,DeptTag,0)),"UNALLOCATED"))</f>
        <v/>
      </c>
      <c r="E11952">
        <f>IF(GL_Paste!$B11949="","",IFERROR(INDEX(AcctCat,MATCH(GL_Paste!$B11949&amp;"",AcctCode,0)),"UNKNOWN"))</f>
        <v/>
      </c>
      <c r="F11952">
        <f>IF(GL_Paste!$B11949="","",IFERROR(INDEX(AcctSub,MATCH(GL_Paste!$B11949&amp;"",AcctCode,0)),"UNKNOWN"))</f>
        <v/>
      </c>
    </row>
    <row r="11953">
      <c r="A11953" s="40">
        <f>IF(GL_Paste!$B11950="","",N(GL_Paste!$H11950)-N(GL_Paste!$G11950))</f>
        <v/>
      </c>
      <c r="B11953" s="43">
        <f>IF(GL_Paste!$B11950="","",DATE(YEAR(GL_Paste!$E11950),MONTH(GL_Paste!$E11950),1))</f>
        <v/>
      </c>
      <c r="C11953">
        <f>IF(GL_Paste!$B11950="","",IF(TRIM(GL_Paste!$M11950)&lt;&gt;"",TRIM(GL_Paste!$M11950),IFERROR(MID(GL_Paste!$I11950,FIND("[",GL_Paste!$I11950)+1,FIND("]",GL_Paste!$I11950)-FIND("[",GL_Paste!$I11950)-1),"")))</f>
        <v/>
      </c>
      <c r="D11953">
        <f>IF(GL_Paste!$B11950="","",IFERROR(INDEX(DeptName,MATCH($C11953,DeptTag,0)),"UNALLOCATED"))</f>
        <v/>
      </c>
      <c r="E11953">
        <f>IF(GL_Paste!$B11950="","",IFERROR(INDEX(AcctCat,MATCH(GL_Paste!$B11950&amp;"",AcctCode,0)),"UNKNOWN"))</f>
        <v/>
      </c>
      <c r="F11953">
        <f>IF(GL_Paste!$B11950="","",IFERROR(INDEX(AcctSub,MATCH(GL_Paste!$B11950&amp;"",AcctCode,0)),"UNKNOWN"))</f>
        <v/>
      </c>
    </row>
    <row r="11954">
      <c r="A11954" s="40">
        <f>IF(GL_Paste!$B11951="","",N(GL_Paste!$H11951)-N(GL_Paste!$G11951))</f>
        <v/>
      </c>
      <c r="B11954" s="43">
        <f>IF(GL_Paste!$B11951="","",DATE(YEAR(GL_Paste!$E11951),MONTH(GL_Paste!$E11951),1))</f>
        <v/>
      </c>
      <c r="C11954">
        <f>IF(GL_Paste!$B11951="","",IF(TRIM(GL_Paste!$M11951)&lt;&gt;"",TRIM(GL_Paste!$M11951),IFERROR(MID(GL_Paste!$I11951,FIND("[",GL_Paste!$I11951)+1,FIND("]",GL_Paste!$I11951)-FIND("[",GL_Paste!$I11951)-1),"")))</f>
        <v/>
      </c>
      <c r="D11954">
        <f>IF(GL_Paste!$B11951="","",IFERROR(INDEX(DeptName,MATCH($C11954,DeptTag,0)),"UNALLOCATED"))</f>
        <v/>
      </c>
      <c r="E11954">
        <f>IF(GL_Paste!$B11951="","",IFERROR(INDEX(AcctCat,MATCH(GL_Paste!$B11951&amp;"",AcctCode,0)),"UNKNOWN"))</f>
        <v/>
      </c>
      <c r="F11954">
        <f>IF(GL_Paste!$B11951="","",IFERROR(INDEX(AcctSub,MATCH(GL_Paste!$B11951&amp;"",AcctCode,0)),"UNKNOWN"))</f>
        <v/>
      </c>
    </row>
    <row r="11955">
      <c r="A11955" s="40">
        <f>IF(GL_Paste!$B11952="","",N(GL_Paste!$H11952)-N(GL_Paste!$G11952))</f>
        <v/>
      </c>
      <c r="B11955" s="43">
        <f>IF(GL_Paste!$B11952="","",DATE(YEAR(GL_Paste!$E11952),MONTH(GL_Paste!$E11952),1))</f>
        <v/>
      </c>
      <c r="C11955">
        <f>IF(GL_Paste!$B11952="","",IF(TRIM(GL_Paste!$M11952)&lt;&gt;"",TRIM(GL_Paste!$M11952),IFERROR(MID(GL_Paste!$I11952,FIND("[",GL_Paste!$I11952)+1,FIND("]",GL_Paste!$I11952)-FIND("[",GL_Paste!$I11952)-1),"")))</f>
        <v/>
      </c>
      <c r="D11955">
        <f>IF(GL_Paste!$B11952="","",IFERROR(INDEX(DeptName,MATCH($C11955,DeptTag,0)),"UNALLOCATED"))</f>
        <v/>
      </c>
      <c r="E11955">
        <f>IF(GL_Paste!$B11952="","",IFERROR(INDEX(AcctCat,MATCH(GL_Paste!$B11952&amp;"",AcctCode,0)),"UNKNOWN"))</f>
        <v/>
      </c>
      <c r="F11955">
        <f>IF(GL_Paste!$B11952="","",IFERROR(INDEX(AcctSub,MATCH(GL_Paste!$B11952&amp;"",AcctCode,0)),"UNKNOWN"))</f>
        <v/>
      </c>
    </row>
    <row r="11956">
      <c r="A11956" s="40">
        <f>IF(GL_Paste!$B11953="","",N(GL_Paste!$H11953)-N(GL_Paste!$G11953))</f>
        <v/>
      </c>
      <c r="B11956" s="43">
        <f>IF(GL_Paste!$B11953="","",DATE(YEAR(GL_Paste!$E11953),MONTH(GL_Paste!$E11953),1))</f>
        <v/>
      </c>
      <c r="C11956">
        <f>IF(GL_Paste!$B11953="","",IF(TRIM(GL_Paste!$M11953)&lt;&gt;"",TRIM(GL_Paste!$M11953),IFERROR(MID(GL_Paste!$I11953,FIND("[",GL_Paste!$I11953)+1,FIND("]",GL_Paste!$I11953)-FIND("[",GL_Paste!$I11953)-1),"")))</f>
        <v/>
      </c>
      <c r="D11956">
        <f>IF(GL_Paste!$B11953="","",IFERROR(INDEX(DeptName,MATCH($C11956,DeptTag,0)),"UNALLOCATED"))</f>
        <v/>
      </c>
      <c r="E11956">
        <f>IF(GL_Paste!$B11953="","",IFERROR(INDEX(AcctCat,MATCH(GL_Paste!$B11953&amp;"",AcctCode,0)),"UNKNOWN"))</f>
        <v/>
      </c>
      <c r="F11956">
        <f>IF(GL_Paste!$B11953="","",IFERROR(INDEX(AcctSub,MATCH(GL_Paste!$B11953&amp;"",AcctCode,0)),"UNKNOWN"))</f>
        <v/>
      </c>
    </row>
    <row r="11957">
      <c r="A11957" s="40">
        <f>IF(GL_Paste!$B11954="","",N(GL_Paste!$H11954)-N(GL_Paste!$G11954))</f>
        <v/>
      </c>
      <c r="B11957" s="43">
        <f>IF(GL_Paste!$B11954="","",DATE(YEAR(GL_Paste!$E11954),MONTH(GL_Paste!$E11954),1))</f>
        <v/>
      </c>
      <c r="C11957">
        <f>IF(GL_Paste!$B11954="","",IF(TRIM(GL_Paste!$M11954)&lt;&gt;"",TRIM(GL_Paste!$M11954),IFERROR(MID(GL_Paste!$I11954,FIND("[",GL_Paste!$I11954)+1,FIND("]",GL_Paste!$I11954)-FIND("[",GL_Paste!$I11954)-1),"")))</f>
        <v/>
      </c>
      <c r="D11957">
        <f>IF(GL_Paste!$B11954="","",IFERROR(INDEX(DeptName,MATCH($C11957,DeptTag,0)),"UNALLOCATED"))</f>
        <v/>
      </c>
      <c r="E11957">
        <f>IF(GL_Paste!$B11954="","",IFERROR(INDEX(AcctCat,MATCH(GL_Paste!$B11954&amp;"",AcctCode,0)),"UNKNOWN"))</f>
        <v/>
      </c>
      <c r="F11957">
        <f>IF(GL_Paste!$B11954="","",IFERROR(INDEX(AcctSub,MATCH(GL_Paste!$B11954&amp;"",AcctCode,0)),"UNKNOWN"))</f>
        <v/>
      </c>
    </row>
    <row r="11958">
      <c r="A11958" s="40">
        <f>IF(GL_Paste!$B11955="","",N(GL_Paste!$H11955)-N(GL_Paste!$G11955))</f>
        <v/>
      </c>
      <c r="B11958" s="43">
        <f>IF(GL_Paste!$B11955="","",DATE(YEAR(GL_Paste!$E11955),MONTH(GL_Paste!$E11955),1))</f>
        <v/>
      </c>
      <c r="C11958">
        <f>IF(GL_Paste!$B11955="","",IF(TRIM(GL_Paste!$M11955)&lt;&gt;"",TRIM(GL_Paste!$M11955),IFERROR(MID(GL_Paste!$I11955,FIND("[",GL_Paste!$I11955)+1,FIND("]",GL_Paste!$I11955)-FIND("[",GL_Paste!$I11955)-1),"")))</f>
        <v/>
      </c>
      <c r="D11958">
        <f>IF(GL_Paste!$B11955="","",IFERROR(INDEX(DeptName,MATCH($C11958,DeptTag,0)),"UNALLOCATED"))</f>
        <v/>
      </c>
      <c r="E11958">
        <f>IF(GL_Paste!$B11955="","",IFERROR(INDEX(AcctCat,MATCH(GL_Paste!$B11955&amp;"",AcctCode,0)),"UNKNOWN"))</f>
        <v/>
      </c>
      <c r="F11958">
        <f>IF(GL_Paste!$B11955="","",IFERROR(INDEX(AcctSub,MATCH(GL_Paste!$B11955&amp;"",AcctCode,0)),"UNKNOWN"))</f>
        <v/>
      </c>
    </row>
    <row r="11959">
      <c r="A11959" s="40">
        <f>IF(GL_Paste!$B11956="","",N(GL_Paste!$H11956)-N(GL_Paste!$G11956))</f>
        <v/>
      </c>
      <c r="B11959" s="43">
        <f>IF(GL_Paste!$B11956="","",DATE(YEAR(GL_Paste!$E11956),MONTH(GL_Paste!$E11956),1))</f>
        <v/>
      </c>
      <c r="C11959">
        <f>IF(GL_Paste!$B11956="","",IF(TRIM(GL_Paste!$M11956)&lt;&gt;"",TRIM(GL_Paste!$M11956),IFERROR(MID(GL_Paste!$I11956,FIND("[",GL_Paste!$I11956)+1,FIND("]",GL_Paste!$I11956)-FIND("[",GL_Paste!$I11956)-1),"")))</f>
        <v/>
      </c>
      <c r="D11959">
        <f>IF(GL_Paste!$B11956="","",IFERROR(INDEX(DeptName,MATCH($C11959,DeptTag,0)),"UNALLOCATED"))</f>
        <v/>
      </c>
      <c r="E11959">
        <f>IF(GL_Paste!$B11956="","",IFERROR(INDEX(AcctCat,MATCH(GL_Paste!$B11956&amp;"",AcctCode,0)),"UNKNOWN"))</f>
        <v/>
      </c>
      <c r="F11959">
        <f>IF(GL_Paste!$B11956="","",IFERROR(INDEX(AcctSub,MATCH(GL_Paste!$B11956&amp;"",AcctCode,0)),"UNKNOWN"))</f>
        <v/>
      </c>
    </row>
    <row r="11960">
      <c r="A11960" s="40">
        <f>IF(GL_Paste!$B11957="","",N(GL_Paste!$H11957)-N(GL_Paste!$G11957))</f>
        <v/>
      </c>
      <c r="B11960" s="43">
        <f>IF(GL_Paste!$B11957="","",DATE(YEAR(GL_Paste!$E11957),MONTH(GL_Paste!$E11957),1))</f>
        <v/>
      </c>
      <c r="C11960">
        <f>IF(GL_Paste!$B11957="","",IF(TRIM(GL_Paste!$M11957)&lt;&gt;"",TRIM(GL_Paste!$M11957),IFERROR(MID(GL_Paste!$I11957,FIND("[",GL_Paste!$I11957)+1,FIND("]",GL_Paste!$I11957)-FIND("[",GL_Paste!$I11957)-1),"")))</f>
        <v/>
      </c>
      <c r="D11960">
        <f>IF(GL_Paste!$B11957="","",IFERROR(INDEX(DeptName,MATCH($C11960,DeptTag,0)),"UNALLOCATED"))</f>
        <v/>
      </c>
      <c r="E11960">
        <f>IF(GL_Paste!$B11957="","",IFERROR(INDEX(AcctCat,MATCH(GL_Paste!$B11957&amp;"",AcctCode,0)),"UNKNOWN"))</f>
        <v/>
      </c>
      <c r="F11960">
        <f>IF(GL_Paste!$B11957="","",IFERROR(INDEX(AcctSub,MATCH(GL_Paste!$B11957&amp;"",AcctCode,0)),"UNKNOWN"))</f>
        <v/>
      </c>
    </row>
    <row r="11961">
      <c r="A11961" s="40">
        <f>IF(GL_Paste!$B11958="","",N(GL_Paste!$H11958)-N(GL_Paste!$G11958))</f>
        <v/>
      </c>
      <c r="B11961" s="43">
        <f>IF(GL_Paste!$B11958="","",DATE(YEAR(GL_Paste!$E11958),MONTH(GL_Paste!$E11958),1))</f>
        <v/>
      </c>
      <c r="C11961">
        <f>IF(GL_Paste!$B11958="","",IF(TRIM(GL_Paste!$M11958)&lt;&gt;"",TRIM(GL_Paste!$M11958),IFERROR(MID(GL_Paste!$I11958,FIND("[",GL_Paste!$I11958)+1,FIND("]",GL_Paste!$I11958)-FIND("[",GL_Paste!$I11958)-1),"")))</f>
        <v/>
      </c>
      <c r="D11961">
        <f>IF(GL_Paste!$B11958="","",IFERROR(INDEX(DeptName,MATCH($C11961,DeptTag,0)),"UNALLOCATED"))</f>
        <v/>
      </c>
      <c r="E11961">
        <f>IF(GL_Paste!$B11958="","",IFERROR(INDEX(AcctCat,MATCH(GL_Paste!$B11958&amp;"",AcctCode,0)),"UNKNOWN"))</f>
        <v/>
      </c>
      <c r="F11961">
        <f>IF(GL_Paste!$B11958="","",IFERROR(INDEX(AcctSub,MATCH(GL_Paste!$B11958&amp;"",AcctCode,0)),"UNKNOWN"))</f>
        <v/>
      </c>
    </row>
    <row r="11962">
      <c r="A11962" s="40">
        <f>IF(GL_Paste!$B11959="","",N(GL_Paste!$H11959)-N(GL_Paste!$G11959))</f>
        <v/>
      </c>
      <c r="B11962" s="43">
        <f>IF(GL_Paste!$B11959="","",DATE(YEAR(GL_Paste!$E11959),MONTH(GL_Paste!$E11959),1))</f>
        <v/>
      </c>
      <c r="C11962">
        <f>IF(GL_Paste!$B11959="","",IF(TRIM(GL_Paste!$M11959)&lt;&gt;"",TRIM(GL_Paste!$M11959),IFERROR(MID(GL_Paste!$I11959,FIND("[",GL_Paste!$I11959)+1,FIND("]",GL_Paste!$I11959)-FIND("[",GL_Paste!$I11959)-1),"")))</f>
        <v/>
      </c>
      <c r="D11962">
        <f>IF(GL_Paste!$B11959="","",IFERROR(INDEX(DeptName,MATCH($C11962,DeptTag,0)),"UNALLOCATED"))</f>
        <v/>
      </c>
      <c r="E11962">
        <f>IF(GL_Paste!$B11959="","",IFERROR(INDEX(AcctCat,MATCH(GL_Paste!$B11959&amp;"",AcctCode,0)),"UNKNOWN"))</f>
        <v/>
      </c>
      <c r="F11962">
        <f>IF(GL_Paste!$B11959="","",IFERROR(INDEX(AcctSub,MATCH(GL_Paste!$B11959&amp;"",AcctCode,0)),"UNKNOWN"))</f>
        <v/>
      </c>
    </row>
    <row r="11963">
      <c r="A11963" s="40">
        <f>IF(GL_Paste!$B11960="","",N(GL_Paste!$H11960)-N(GL_Paste!$G11960))</f>
        <v/>
      </c>
      <c r="B11963" s="43">
        <f>IF(GL_Paste!$B11960="","",DATE(YEAR(GL_Paste!$E11960),MONTH(GL_Paste!$E11960),1))</f>
        <v/>
      </c>
      <c r="C11963">
        <f>IF(GL_Paste!$B11960="","",IF(TRIM(GL_Paste!$M11960)&lt;&gt;"",TRIM(GL_Paste!$M11960),IFERROR(MID(GL_Paste!$I11960,FIND("[",GL_Paste!$I11960)+1,FIND("]",GL_Paste!$I11960)-FIND("[",GL_Paste!$I11960)-1),"")))</f>
        <v/>
      </c>
      <c r="D11963">
        <f>IF(GL_Paste!$B11960="","",IFERROR(INDEX(DeptName,MATCH($C11963,DeptTag,0)),"UNALLOCATED"))</f>
        <v/>
      </c>
      <c r="E11963">
        <f>IF(GL_Paste!$B11960="","",IFERROR(INDEX(AcctCat,MATCH(GL_Paste!$B11960&amp;"",AcctCode,0)),"UNKNOWN"))</f>
        <v/>
      </c>
      <c r="F11963">
        <f>IF(GL_Paste!$B11960="","",IFERROR(INDEX(AcctSub,MATCH(GL_Paste!$B11960&amp;"",AcctCode,0)),"UNKNOWN"))</f>
        <v/>
      </c>
    </row>
    <row r="11964">
      <c r="A11964" s="40">
        <f>IF(GL_Paste!$B11961="","",N(GL_Paste!$H11961)-N(GL_Paste!$G11961))</f>
        <v/>
      </c>
      <c r="B11964" s="43">
        <f>IF(GL_Paste!$B11961="","",DATE(YEAR(GL_Paste!$E11961),MONTH(GL_Paste!$E11961),1))</f>
        <v/>
      </c>
      <c r="C11964">
        <f>IF(GL_Paste!$B11961="","",IF(TRIM(GL_Paste!$M11961)&lt;&gt;"",TRIM(GL_Paste!$M11961),IFERROR(MID(GL_Paste!$I11961,FIND("[",GL_Paste!$I11961)+1,FIND("]",GL_Paste!$I11961)-FIND("[",GL_Paste!$I11961)-1),"")))</f>
        <v/>
      </c>
      <c r="D11964">
        <f>IF(GL_Paste!$B11961="","",IFERROR(INDEX(DeptName,MATCH($C11964,DeptTag,0)),"UNALLOCATED"))</f>
        <v/>
      </c>
      <c r="E11964">
        <f>IF(GL_Paste!$B11961="","",IFERROR(INDEX(AcctCat,MATCH(GL_Paste!$B11961&amp;"",AcctCode,0)),"UNKNOWN"))</f>
        <v/>
      </c>
      <c r="F11964">
        <f>IF(GL_Paste!$B11961="","",IFERROR(INDEX(AcctSub,MATCH(GL_Paste!$B11961&amp;"",AcctCode,0)),"UNKNOWN"))</f>
        <v/>
      </c>
    </row>
    <row r="11965">
      <c r="A11965" s="40">
        <f>IF(GL_Paste!$B11962="","",N(GL_Paste!$H11962)-N(GL_Paste!$G11962))</f>
        <v/>
      </c>
      <c r="B11965" s="43">
        <f>IF(GL_Paste!$B11962="","",DATE(YEAR(GL_Paste!$E11962),MONTH(GL_Paste!$E11962),1))</f>
        <v/>
      </c>
      <c r="C11965">
        <f>IF(GL_Paste!$B11962="","",IF(TRIM(GL_Paste!$M11962)&lt;&gt;"",TRIM(GL_Paste!$M11962),IFERROR(MID(GL_Paste!$I11962,FIND("[",GL_Paste!$I11962)+1,FIND("]",GL_Paste!$I11962)-FIND("[",GL_Paste!$I11962)-1),"")))</f>
        <v/>
      </c>
      <c r="D11965">
        <f>IF(GL_Paste!$B11962="","",IFERROR(INDEX(DeptName,MATCH($C11965,DeptTag,0)),"UNALLOCATED"))</f>
        <v/>
      </c>
      <c r="E11965">
        <f>IF(GL_Paste!$B11962="","",IFERROR(INDEX(AcctCat,MATCH(GL_Paste!$B11962&amp;"",AcctCode,0)),"UNKNOWN"))</f>
        <v/>
      </c>
      <c r="F11965">
        <f>IF(GL_Paste!$B11962="","",IFERROR(INDEX(AcctSub,MATCH(GL_Paste!$B11962&amp;"",AcctCode,0)),"UNKNOWN"))</f>
        <v/>
      </c>
    </row>
    <row r="11966">
      <c r="A11966" s="40">
        <f>IF(GL_Paste!$B11963="","",N(GL_Paste!$H11963)-N(GL_Paste!$G11963))</f>
        <v/>
      </c>
      <c r="B11966" s="43">
        <f>IF(GL_Paste!$B11963="","",DATE(YEAR(GL_Paste!$E11963),MONTH(GL_Paste!$E11963),1))</f>
        <v/>
      </c>
      <c r="C11966">
        <f>IF(GL_Paste!$B11963="","",IF(TRIM(GL_Paste!$M11963)&lt;&gt;"",TRIM(GL_Paste!$M11963),IFERROR(MID(GL_Paste!$I11963,FIND("[",GL_Paste!$I11963)+1,FIND("]",GL_Paste!$I11963)-FIND("[",GL_Paste!$I11963)-1),"")))</f>
        <v/>
      </c>
      <c r="D11966">
        <f>IF(GL_Paste!$B11963="","",IFERROR(INDEX(DeptName,MATCH($C11966,DeptTag,0)),"UNALLOCATED"))</f>
        <v/>
      </c>
      <c r="E11966">
        <f>IF(GL_Paste!$B11963="","",IFERROR(INDEX(AcctCat,MATCH(GL_Paste!$B11963&amp;"",AcctCode,0)),"UNKNOWN"))</f>
        <v/>
      </c>
      <c r="F11966">
        <f>IF(GL_Paste!$B11963="","",IFERROR(INDEX(AcctSub,MATCH(GL_Paste!$B11963&amp;"",AcctCode,0)),"UNKNOWN"))</f>
        <v/>
      </c>
    </row>
    <row r="11967">
      <c r="A11967" s="40">
        <f>IF(GL_Paste!$B11964="","",N(GL_Paste!$H11964)-N(GL_Paste!$G11964))</f>
        <v/>
      </c>
      <c r="B11967" s="43">
        <f>IF(GL_Paste!$B11964="","",DATE(YEAR(GL_Paste!$E11964),MONTH(GL_Paste!$E11964),1))</f>
        <v/>
      </c>
      <c r="C11967">
        <f>IF(GL_Paste!$B11964="","",IF(TRIM(GL_Paste!$M11964)&lt;&gt;"",TRIM(GL_Paste!$M11964),IFERROR(MID(GL_Paste!$I11964,FIND("[",GL_Paste!$I11964)+1,FIND("]",GL_Paste!$I11964)-FIND("[",GL_Paste!$I11964)-1),"")))</f>
        <v/>
      </c>
      <c r="D11967">
        <f>IF(GL_Paste!$B11964="","",IFERROR(INDEX(DeptName,MATCH($C11967,DeptTag,0)),"UNALLOCATED"))</f>
        <v/>
      </c>
      <c r="E11967">
        <f>IF(GL_Paste!$B11964="","",IFERROR(INDEX(AcctCat,MATCH(GL_Paste!$B11964&amp;"",AcctCode,0)),"UNKNOWN"))</f>
        <v/>
      </c>
      <c r="F11967">
        <f>IF(GL_Paste!$B11964="","",IFERROR(INDEX(AcctSub,MATCH(GL_Paste!$B11964&amp;"",AcctCode,0)),"UNKNOWN"))</f>
        <v/>
      </c>
    </row>
    <row r="11968">
      <c r="A11968" s="40">
        <f>IF(GL_Paste!$B11965="","",N(GL_Paste!$H11965)-N(GL_Paste!$G11965))</f>
        <v/>
      </c>
      <c r="B11968" s="43">
        <f>IF(GL_Paste!$B11965="","",DATE(YEAR(GL_Paste!$E11965),MONTH(GL_Paste!$E11965),1))</f>
        <v/>
      </c>
      <c r="C11968">
        <f>IF(GL_Paste!$B11965="","",IF(TRIM(GL_Paste!$M11965)&lt;&gt;"",TRIM(GL_Paste!$M11965),IFERROR(MID(GL_Paste!$I11965,FIND("[",GL_Paste!$I11965)+1,FIND("]",GL_Paste!$I11965)-FIND("[",GL_Paste!$I11965)-1),"")))</f>
        <v/>
      </c>
      <c r="D11968">
        <f>IF(GL_Paste!$B11965="","",IFERROR(INDEX(DeptName,MATCH($C11968,DeptTag,0)),"UNALLOCATED"))</f>
        <v/>
      </c>
      <c r="E11968">
        <f>IF(GL_Paste!$B11965="","",IFERROR(INDEX(AcctCat,MATCH(GL_Paste!$B11965&amp;"",AcctCode,0)),"UNKNOWN"))</f>
        <v/>
      </c>
      <c r="F11968">
        <f>IF(GL_Paste!$B11965="","",IFERROR(INDEX(AcctSub,MATCH(GL_Paste!$B11965&amp;"",AcctCode,0)),"UNKNOWN"))</f>
        <v/>
      </c>
    </row>
    <row r="11969">
      <c r="A11969" s="40">
        <f>IF(GL_Paste!$B11966="","",N(GL_Paste!$H11966)-N(GL_Paste!$G11966))</f>
        <v/>
      </c>
      <c r="B11969" s="43">
        <f>IF(GL_Paste!$B11966="","",DATE(YEAR(GL_Paste!$E11966),MONTH(GL_Paste!$E11966),1))</f>
        <v/>
      </c>
      <c r="C11969">
        <f>IF(GL_Paste!$B11966="","",IF(TRIM(GL_Paste!$M11966)&lt;&gt;"",TRIM(GL_Paste!$M11966),IFERROR(MID(GL_Paste!$I11966,FIND("[",GL_Paste!$I11966)+1,FIND("]",GL_Paste!$I11966)-FIND("[",GL_Paste!$I11966)-1),"")))</f>
        <v/>
      </c>
      <c r="D11969">
        <f>IF(GL_Paste!$B11966="","",IFERROR(INDEX(DeptName,MATCH($C11969,DeptTag,0)),"UNALLOCATED"))</f>
        <v/>
      </c>
      <c r="E11969">
        <f>IF(GL_Paste!$B11966="","",IFERROR(INDEX(AcctCat,MATCH(GL_Paste!$B11966&amp;"",AcctCode,0)),"UNKNOWN"))</f>
        <v/>
      </c>
      <c r="F11969">
        <f>IF(GL_Paste!$B11966="","",IFERROR(INDEX(AcctSub,MATCH(GL_Paste!$B11966&amp;"",AcctCode,0)),"UNKNOWN"))</f>
        <v/>
      </c>
    </row>
    <row r="11970">
      <c r="A11970" s="40">
        <f>IF(GL_Paste!$B11967="","",N(GL_Paste!$H11967)-N(GL_Paste!$G11967))</f>
        <v/>
      </c>
      <c r="B11970" s="43">
        <f>IF(GL_Paste!$B11967="","",DATE(YEAR(GL_Paste!$E11967),MONTH(GL_Paste!$E11967),1))</f>
        <v/>
      </c>
      <c r="C11970">
        <f>IF(GL_Paste!$B11967="","",IF(TRIM(GL_Paste!$M11967)&lt;&gt;"",TRIM(GL_Paste!$M11967),IFERROR(MID(GL_Paste!$I11967,FIND("[",GL_Paste!$I11967)+1,FIND("]",GL_Paste!$I11967)-FIND("[",GL_Paste!$I11967)-1),"")))</f>
        <v/>
      </c>
      <c r="D11970">
        <f>IF(GL_Paste!$B11967="","",IFERROR(INDEX(DeptName,MATCH($C11970,DeptTag,0)),"UNALLOCATED"))</f>
        <v/>
      </c>
      <c r="E11970">
        <f>IF(GL_Paste!$B11967="","",IFERROR(INDEX(AcctCat,MATCH(GL_Paste!$B11967&amp;"",AcctCode,0)),"UNKNOWN"))</f>
        <v/>
      </c>
      <c r="F11970">
        <f>IF(GL_Paste!$B11967="","",IFERROR(INDEX(AcctSub,MATCH(GL_Paste!$B11967&amp;"",AcctCode,0)),"UNKNOWN"))</f>
        <v/>
      </c>
    </row>
    <row r="11971">
      <c r="A11971" s="40">
        <f>IF(GL_Paste!$B11968="","",N(GL_Paste!$H11968)-N(GL_Paste!$G11968))</f>
        <v/>
      </c>
      <c r="B11971" s="43">
        <f>IF(GL_Paste!$B11968="","",DATE(YEAR(GL_Paste!$E11968),MONTH(GL_Paste!$E11968),1))</f>
        <v/>
      </c>
      <c r="C11971">
        <f>IF(GL_Paste!$B11968="","",IF(TRIM(GL_Paste!$M11968)&lt;&gt;"",TRIM(GL_Paste!$M11968),IFERROR(MID(GL_Paste!$I11968,FIND("[",GL_Paste!$I11968)+1,FIND("]",GL_Paste!$I11968)-FIND("[",GL_Paste!$I11968)-1),"")))</f>
        <v/>
      </c>
      <c r="D11971">
        <f>IF(GL_Paste!$B11968="","",IFERROR(INDEX(DeptName,MATCH($C11971,DeptTag,0)),"UNALLOCATED"))</f>
        <v/>
      </c>
      <c r="E11971">
        <f>IF(GL_Paste!$B11968="","",IFERROR(INDEX(AcctCat,MATCH(GL_Paste!$B11968&amp;"",AcctCode,0)),"UNKNOWN"))</f>
        <v/>
      </c>
      <c r="F11971">
        <f>IF(GL_Paste!$B11968="","",IFERROR(INDEX(AcctSub,MATCH(GL_Paste!$B11968&amp;"",AcctCode,0)),"UNKNOWN"))</f>
        <v/>
      </c>
    </row>
    <row r="11972">
      <c r="A11972" s="40">
        <f>IF(GL_Paste!$B11969="","",N(GL_Paste!$H11969)-N(GL_Paste!$G11969))</f>
        <v/>
      </c>
      <c r="B11972" s="43">
        <f>IF(GL_Paste!$B11969="","",DATE(YEAR(GL_Paste!$E11969),MONTH(GL_Paste!$E11969),1))</f>
        <v/>
      </c>
      <c r="C11972">
        <f>IF(GL_Paste!$B11969="","",IF(TRIM(GL_Paste!$M11969)&lt;&gt;"",TRIM(GL_Paste!$M11969),IFERROR(MID(GL_Paste!$I11969,FIND("[",GL_Paste!$I11969)+1,FIND("]",GL_Paste!$I11969)-FIND("[",GL_Paste!$I11969)-1),"")))</f>
        <v/>
      </c>
      <c r="D11972">
        <f>IF(GL_Paste!$B11969="","",IFERROR(INDEX(DeptName,MATCH($C11972,DeptTag,0)),"UNALLOCATED"))</f>
        <v/>
      </c>
      <c r="E11972">
        <f>IF(GL_Paste!$B11969="","",IFERROR(INDEX(AcctCat,MATCH(GL_Paste!$B11969&amp;"",AcctCode,0)),"UNKNOWN"))</f>
        <v/>
      </c>
      <c r="F11972">
        <f>IF(GL_Paste!$B11969="","",IFERROR(INDEX(AcctSub,MATCH(GL_Paste!$B11969&amp;"",AcctCode,0)),"UNKNOWN"))</f>
        <v/>
      </c>
    </row>
    <row r="11973">
      <c r="A11973" s="40">
        <f>IF(GL_Paste!$B11970="","",N(GL_Paste!$H11970)-N(GL_Paste!$G11970))</f>
        <v/>
      </c>
      <c r="B11973" s="43">
        <f>IF(GL_Paste!$B11970="","",DATE(YEAR(GL_Paste!$E11970),MONTH(GL_Paste!$E11970),1))</f>
        <v/>
      </c>
      <c r="C11973">
        <f>IF(GL_Paste!$B11970="","",IF(TRIM(GL_Paste!$M11970)&lt;&gt;"",TRIM(GL_Paste!$M11970),IFERROR(MID(GL_Paste!$I11970,FIND("[",GL_Paste!$I11970)+1,FIND("]",GL_Paste!$I11970)-FIND("[",GL_Paste!$I11970)-1),"")))</f>
        <v/>
      </c>
      <c r="D11973">
        <f>IF(GL_Paste!$B11970="","",IFERROR(INDEX(DeptName,MATCH($C11973,DeptTag,0)),"UNALLOCATED"))</f>
        <v/>
      </c>
      <c r="E11973">
        <f>IF(GL_Paste!$B11970="","",IFERROR(INDEX(AcctCat,MATCH(GL_Paste!$B11970&amp;"",AcctCode,0)),"UNKNOWN"))</f>
        <v/>
      </c>
      <c r="F11973">
        <f>IF(GL_Paste!$B11970="","",IFERROR(INDEX(AcctSub,MATCH(GL_Paste!$B11970&amp;"",AcctCode,0)),"UNKNOWN"))</f>
        <v/>
      </c>
    </row>
    <row r="11974">
      <c r="A11974" s="40">
        <f>IF(GL_Paste!$B11971="","",N(GL_Paste!$H11971)-N(GL_Paste!$G11971))</f>
        <v/>
      </c>
      <c r="B11974" s="43">
        <f>IF(GL_Paste!$B11971="","",DATE(YEAR(GL_Paste!$E11971),MONTH(GL_Paste!$E11971),1))</f>
        <v/>
      </c>
      <c r="C11974">
        <f>IF(GL_Paste!$B11971="","",IF(TRIM(GL_Paste!$M11971)&lt;&gt;"",TRIM(GL_Paste!$M11971),IFERROR(MID(GL_Paste!$I11971,FIND("[",GL_Paste!$I11971)+1,FIND("]",GL_Paste!$I11971)-FIND("[",GL_Paste!$I11971)-1),"")))</f>
        <v/>
      </c>
      <c r="D11974">
        <f>IF(GL_Paste!$B11971="","",IFERROR(INDEX(DeptName,MATCH($C11974,DeptTag,0)),"UNALLOCATED"))</f>
        <v/>
      </c>
      <c r="E11974">
        <f>IF(GL_Paste!$B11971="","",IFERROR(INDEX(AcctCat,MATCH(GL_Paste!$B11971&amp;"",AcctCode,0)),"UNKNOWN"))</f>
        <v/>
      </c>
      <c r="F11974">
        <f>IF(GL_Paste!$B11971="","",IFERROR(INDEX(AcctSub,MATCH(GL_Paste!$B11971&amp;"",AcctCode,0)),"UNKNOWN"))</f>
        <v/>
      </c>
    </row>
    <row r="11975">
      <c r="A11975" s="40">
        <f>IF(GL_Paste!$B11972="","",N(GL_Paste!$H11972)-N(GL_Paste!$G11972))</f>
        <v/>
      </c>
      <c r="B11975" s="43">
        <f>IF(GL_Paste!$B11972="","",DATE(YEAR(GL_Paste!$E11972),MONTH(GL_Paste!$E11972),1))</f>
        <v/>
      </c>
      <c r="C11975">
        <f>IF(GL_Paste!$B11972="","",IF(TRIM(GL_Paste!$M11972)&lt;&gt;"",TRIM(GL_Paste!$M11972),IFERROR(MID(GL_Paste!$I11972,FIND("[",GL_Paste!$I11972)+1,FIND("]",GL_Paste!$I11972)-FIND("[",GL_Paste!$I11972)-1),"")))</f>
        <v/>
      </c>
      <c r="D11975">
        <f>IF(GL_Paste!$B11972="","",IFERROR(INDEX(DeptName,MATCH($C11975,DeptTag,0)),"UNALLOCATED"))</f>
        <v/>
      </c>
      <c r="E11975">
        <f>IF(GL_Paste!$B11972="","",IFERROR(INDEX(AcctCat,MATCH(GL_Paste!$B11972&amp;"",AcctCode,0)),"UNKNOWN"))</f>
        <v/>
      </c>
      <c r="F11975">
        <f>IF(GL_Paste!$B11972="","",IFERROR(INDEX(AcctSub,MATCH(GL_Paste!$B11972&amp;"",AcctCode,0)),"UNKNOWN"))</f>
        <v/>
      </c>
    </row>
    <row r="11976">
      <c r="A11976" s="40">
        <f>IF(GL_Paste!$B11973="","",N(GL_Paste!$H11973)-N(GL_Paste!$G11973))</f>
        <v/>
      </c>
      <c r="B11976" s="43">
        <f>IF(GL_Paste!$B11973="","",DATE(YEAR(GL_Paste!$E11973),MONTH(GL_Paste!$E11973),1))</f>
        <v/>
      </c>
      <c r="C11976">
        <f>IF(GL_Paste!$B11973="","",IF(TRIM(GL_Paste!$M11973)&lt;&gt;"",TRIM(GL_Paste!$M11973),IFERROR(MID(GL_Paste!$I11973,FIND("[",GL_Paste!$I11973)+1,FIND("]",GL_Paste!$I11973)-FIND("[",GL_Paste!$I11973)-1),"")))</f>
        <v/>
      </c>
      <c r="D11976">
        <f>IF(GL_Paste!$B11973="","",IFERROR(INDEX(DeptName,MATCH($C11976,DeptTag,0)),"UNALLOCATED"))</f>
        <v/>
      </c>
      <c r="E11976">
        <f>IF(GL_Paste!$B11973="","",IFERROR(INDEX(AcctCat,MATCH(GL_Paste!$B11973&amp;"",AcctCode,0)),"UNKNOWN"))</f>
        <v/>
      </c>
      <c r="F11976">
        <f>IF(GL_Paste!$B11973="","",IFERROR(INDEX(AcctSub,MATCH(GL_Paste!$B11973&amp;"",AcctCode,0)),"UNKNOWN"))</f>
        <v/>
      </c>
    </row>
    <row r="11977">
      <c r="A11977" s="40">
        <f>IF(GL_Paste!$B11974="","",N(GL_Paste!$H11974)-N(GL_Paste!$G11974))</f>
        <v/>
      </c>
      <c r="B11977" s="43">
        <f>IF(GL_Paste!$B11974="","",DATE(YEAR(GL_Paste!$E11974),MONTH(GL_Paste!$E11974),1))</f>
        <v/>
      </c>
      <c r="C11977">
        <f>IF(GL_Paste!$B11974="","",IF(TRIM(GL_Paste!$M11974)&lt;&gt;"",TRIM(GL_Paste!$M11974),IFERROR(MID(GL_Paste!$I11974,FIND("[",GL_Paste!$I11974)+1,FIND("]",GL_Paste!$I11974)-FIND("[",GL_Paste!$I11974)-1),"")))</f>
        <v/>
      </c>
      <c r="D11977">
        <f>IF(GL_Paste!$B11974="","",IFERROR(INDEX(DeptName,MATCH($C11977,DeptTag,0)),"UNALLOCATED"))</f>
        <v/>
      </c>
      <c r="E11977">
        <f>IF(GL_Paste!$B11974="","",IFERROR(INDEX(AcctCat,MATCH(GL_Paste!$B11974&amp;"",AcctCode,0)),"UNKNOWN"))</f>
        <v/>
      </c>
      <c r="F11977">
        <f>IF(GL_Paste!$B11974="","",IFERROR(INDEX(AcctSub,MATCH(GL_Paste!$B11974&amp;"",AcctCode,0)),"UNKNOWN"))</f>
        <v/>
      </c>
    </row>
    <row r="11978">
      <c r="A11978" s="40">
        <f>IF(GL_Paste!$B11975="","",N(GL_Paste!$H11975)-N(GL_Paste!$G11975))</f>
        <v/>
      </c>
      <c r="B11978" s="43">
        <f>IF(GL_Paste!$B11975="","",DATE(YEAR(GL_Paste!$E11975),MONTH(GL_Paste!$E11975),1))</f>
        <v/>
      </c>
      <c r="C11978">
        <f>IF(GL_Paste!$B11975="","",IF(TRIM(GL_Paste!$M11975)&lt;&gt;"",TRIM(GL_Paste!$M11975),IFERROR(MID(GL_Paste!$I11975,FIND("[",GL_Paste!$I11975)+1,FIND("]",GL_Paste!$I11975)-FIND("[",GL_Paste!$I11975)-1),"")))</f>
        <v/>
      </c>
      <c r="D11978">
        <f>IF(GL_Paste!$B11975="","",IFERROR(INDEX(DeptName,MATCH($C11978,DeptTag,0)),"UNALLOCATED"))</f>
        <v/>
      </c>
      <c r="E11978">
        <f>IF(GL_Paste!$B11975="","",IFERROR(INDEX(AcctCat,MATCH(GL_Paste!$B11975&amp;"",AcctCode,0)),"UNKNOWN"))</f>
        <v/>
      </c>
      <c r="F11978">
        <f>IF(GL_Paste!$B11975="","",IFERROR(INDEX(AcctSub,MATCH(GL_Paste!$B11975&amp;"",AcctCode,0)),"UNKNOWN"))</f>
        <v/>
      </c>
    </row>
    <row r="11979">
      <c r="A11979" s="40">
        <f>IF(GL_Paste!$B11976="","",N(GL_Paste!$H11976)-N(GL_Paste!$G11976))</f>
        <v/>
      </c>
      <c r="B11979" s="43">
        <f>IF(GL_Paste!$B11976="","",DATE(YEAR(GL_Paste!$E11976),MONTH(GL_Paste!$E11976),1))</f>
        <v/>
      </c>
      <c r="C11979">
        <f>IF(GL_Paste!$B11976="","",IF(TRIM(GL_Paste!$M11976)&lt;&gt;"",TRIM(GL_Paste!$M11976),IFERROR(MID(GL_Paste!$I11976,FIND("[",GL_Paste!$I11976)+1,FIND("]",GL_Paste!$I11976)-FIND("[",GL_Paste!$I11976)-1),"")))</f>
        <v/>
      </c>
      <c r="D11979">
        <f>IF(GL_Paste!$B11976="","",IFERROR(INDEX(DeptName,MATCH($C11979,DeptTag,0)),"UNALLOCATED"))</f>
        <v/>
      </c>
      <c r="E11979">
        <f>IF(GL_Paste!$B11976="","",IFERROR(INDEX(AcctCat,MATCH(GL_Paste!$B11976&amp;"",AcctCode,0)),"UNKNOWN"))</f>
        <v/>
      </c>
      <c r="F11979">
        <f>IF(GL_Paste!$B11976="","",IFERROR(INDEX(AcctSub,MATCH(GL_Paste!$B11976&amp;"",AcctCode,0)),"UNKNOWN"))</f>
        <v/>
      </c>
    </row>
    <row r="11980">
      <c r="A11980" s="40">
        <f>IF(GL_Paste!$B11977="","",N(GL_Paste!$H11977)-N(GL_Paste!$G11977))</f>
        <v/>
      </c>
      <c r="B11980" s="43">
        <f>IF(GL_Paste!$B11977="","",DATE(YEAR(GL_Paste!$E11977),MONTH(GL_Paste!$E11977),1))</f>
        <v/>
      </c>
      <c r="C11980">
        <f>IF(GL_Paste!$B11977="","",IF(TRIM(GL_Paste!$M11977)&lt;&gt;"",TRIM(GL_Paste!$M11977),IFERROR(MID(GL_Paste!$I11977,FIND("[",GL_Paste!$I11977)+1,FIND("]",GL_Paste!$I11977)-FIND("[",GL_Paste!$I11977)-1),"")))</f>
        <v/>
      </c>
      <c r="D11980">
        <f>IF(GL_Paste!$B11977="","",IFERROR(INDEX(DeptName,MATCH($C11980,DeptTag,0)),"UNALLOCATED"))</f>
        <v/>
      </c>
      <c r="E11980">
        <f>IF(GL_Paste!$B11977="","",IFERROR(INDEX(AcctCat,MATCH(GL_Paste!$B11977&amp;"",AcctCode,0)),"UNKNOWN"))</f>
        <v/>
      </c>
      <c r="F11980">
        <f>IF(GL_Paste!$B11977="","",IFERROR(INDEX(AcctSub,MATCH(GL_Paste!$B11977&amp;"",AcctCode,0)),"UNKNOWN"))</f>
        <v/>
      </c>
    </row>
    <row r="11981">
      <c r="A11981" s="40">
        <f>IF(GL_Paste!$B11978="","",N(GL_Paste!$H11978)-N(GL_Paste!$G11978))</f>
        <v/>
      </c>
      <c r="B11981" s="43">
        <f>IF(GL_Paste!$B11978="","",DATE(YEAR(GL_Paste!$E11978),MONTH(GL_Paste!$E11978),1))</f>
        <v/>
      </c>
      <c r="C11981">
        <f>IF(GL_Paste!$B11978="","",IF(TRIM(GL_Paste!$M11978)&lt;&gt;"",TRIM(GL_Paste!$M11978),IFERROR(MID(GL_Paste!$I11978,FIND("[",GL_Paste!$I11978)+1,FIND("]",GL_Paste!$I11978)-FIND("[",GL_Paste!$I11978)-1),"")))</f>
        <v/>
      </c>
      <c r="D11981">
        <f>IF(GL_Paste!$B11978="","",IFERROR(INDEX(DeptName,MATCH($C11981,DeptTag,0)),"UNALLOCATED"))</f>
        <v/>
      </c>
      <c r="E11981">
        <f>IF(GL_Paste!$B11978="","",IFERROR(INDEX(AcctCat,MATCH(GL_Paste!$B11978&amp;"",AcctCode,0)),"UNKNOWN"))</f>
        <v/>
      </c>
      <c r="F11981">
        <f>IF(GL_Paste!$B11978="","",IFERROR(INDEX(AcctSub,MATCH(GL_Paste!$B11978&amp;"",AcctCode,0)),"UNKNOWN"))</f>
        <v/>
      </c>
    </row>
    <row r="11982">
      <c r="A11982" s="40">
        <f>IF(GL_Paste!$B11979="","",N(GL_Paste!$H11979)-N(GL_Paste!$G11979))</f>
        <v/>
      </c>
      <c r="B11982" s="43">
        <f>IF(GL_Paste!$B11979="","",DATE(YEAR(GL_Paste!$E11979),MONTH(GL_Paste!$E11979),1))</f>
        <v/>
      </c>
      <c r="C11982">
        <f>IF(GL_Paste!$B11979="","",IF(TRIM(GL_Paste!$M11979)&lt;&gt;"",TRIM(GL_Paste!$M11979),IFERROR(MID(GL_Paste!$I11979,FIND("[",GL_Paste!$I11979)+1,FIND("]",GL_Paste!$I11979)-FIND("[",GL_Paste!$I11979)-1),"")))</f>
        <v/>
      </c>
      <c r="D11982">
        <f>IF(GL_Paste!$B11979="","",IFERROR(INDEX(DeptName,MATCH($C11982,DeptTag,0)),"UNALLOCATED"))</f>
        <v/>
      </c>
      <c r="E11982">
        <f>IF(GL_Paste!$B11979="","",IFERROR(INDEX(AcctCat,MATCH(GL_Paste!$B11979&amp;"",AcctCode,0)),"UNKNOWN"))</f>
        <v/>
      </c>
      <c r="F11982">
        <f>IF(GL_Paste!$B11979="","",IFERROR(INDEX(AcctSub,MATCH(GL_Paste!$B11979&amp;"",AcctCode,0)),"UNKNOWN"))</f>
        <v/>
      </c>
    </row>
    <row r="11983">
      <c r="A11983" s="40">
        <f>IF(GL_Paste!$B11980="","",N(GL_Paste!$H11980)-N(GL_Paste!$G11980))</f>
        <v/>
      </c>
      <c r="B11983" s="43">
        <f>IF(GL_Paste!$B11980="","",DATE(YEAR(GL_Paste!$E11980),MONTH(GL_Paste!$E11980),1))</f>
        <v/>
      </c>
      <c r="C11983">
        <f>IF(GL_Paste!$B11980="","",IF(TRIM(GL_Paste!$M11980)&lt;&gt;"",TRIM(GL_Paste!$M11980),IFERROR(MID(GL_Paste!$I11980,FIND("[",GL_Paste!$I11980)+1,FIND("]",GL_Paste!$I11980)-FIND("[",GL_Paste!$I11980)-1),"")))</f>
        <v/>
      </c>
      <c r="D11983">
        <f>IF(GL_Paste!$B11980="","",IFERROR(INDEX(DeptName,MATCH($C11983,DeptTag,0)),"UNALLOCATED"))</f>
        <v/>
      </c>
      <c r="E11983">
        <f>IF(GL_Paste!$B11980="","",IFERROR(INDEX(AcctCat,MATCH(GL_Paste!$B11980&amp;"",AcctCode,0)),"UNKNOWN"))</f>
        <v/>
      </c>
      <c r="F11983">
        <f>IF(GL_Paste!$B11980="","",IFERROR(INDEX(AcctSub,MATCH(GL_Paste!$B11980&amp;"",AcctCode,0)),"UNKNOWN"))</f>
        <v/>
      </c>
    </row>
    <row r="11984">
      <c r="A11984" s="40">
        <f>IF(GL_Paste!$B11981="","",N(GL_Paste!$H11981)-N(GL_Paste!$G11981))</f>
        <v/>
      </c>
      <c r="B11984" s="43">
        <f>IF(GL_Paste!$B11981="","",DATE(YEAR(GL_Paste!$E11981),MONTH(GL_Paste!$E11981),1))</f>
        <v/>
      </c>
      <c r="C11984">
        <f>IF(GL_Paste!$B11981="","",IF(TRIM(GL_Paste!$M11981)&lt;&gt;"",TRIM(GL_Paste!$M11981),IFERROR(MID(GL_Paste!$I11981,FIND("[",GL_Paste!$I11981)+1,FIND("]",GL_Paste!$I11981)-FIND("[",GL_Paste!$I11981)-1),"")))</f>
        <v/>
      </c>
      <c r="D11984">
        <f>IF(GL_Paste!$B11981="","",IFERROR(INDEX(DeptName,MATCH($C11984,DeptTag,0)),"UNALLOCATED"))</f>
        <v/>
      </c>
      <c r="E11984">
        <f>IF(GL_Paste!$B11981="","",IFERROR(INDEX(AcctCat,MATCH(GL_Paste!$B11981&amp;"",AcctCode,0)),"UNKNOWN"))</f>
        <v/>
      </c>
      <c r="F11984">
        <f>IF(GL_Paste!$B11981="","",IFERROR(INDEX(AcctSub,MATCH(GL_Paste!$B11981&amp;"",AcctCode,0)),"UNKNOWN"))</f>
        <v/>
      </c>
    </row>
    <row r="11985">
      <c r="A11985" s="40">
        <f>IF(GL_Paste!$B11982="","",N(GL_Paste!$H11982)-N(GL_Paste!$G11982))</f>
        <v/>
      </c>
      <c r="B11985" s="43">
        <f>IF(GL_Paste!$B11982="","",DATE(YEAR(GL_Paste!$E11982),MONTH(GL_Paste!$E11982),1))</f>
        <v/>
      </c>
      <c r="C11985">
        <f>IF(GL_Paste!$B11982="","",IF(TRIM(GL_Paste!$M11982)&lt;&gt;"",TRIM(GL_Paste!$M11982),IFERROR(MID(GL_Paste!$I11982,FIND("[",GL_Paste!$I11982)+1,FIND("]",GL_Paste!$I11982)-FIND("[",GL_Paste!$I11982)-1),"")))</f>
        <v/>
      </c>
      <c r="D11985">
        <f>IF(GL_Paste!$B11982="","",IFERROR(INDEX(DeptName,MATCH($C11985,DeptTag,0)),"UNALLOCATED"))</f>
        <v/>
      </c>
      <c r="E11985">
        <f>IF(GL_Paste!$B11982="","",IFERROR(INDEX(AcctCat,MATCH(GL_Paste!$B11982&amp;"",AcctCode,0)),"UNKNOWN"))</f>
        <v/>
      </c>
      <c r="F11985">
        <f>IF(GL_Paste!$B11982="","",IFERROR(INDEX(AcctSub,MATCH(GL_Paste!$B11982&amp;"",AcctCode,0)),"UNKNOWN"))</f>
        <v/>
      </c>
    </row>
    <row r="11986">
      <c r="A11986" s="40">
        <f>IF(GL_Paste!$B11983="","",N(GL_Paste!$H11983)-N(GL_Paste!$G11983))</f>
        <v/>
      </c>
      <c r="B11986" s="43">
        <f>IF(GL_Paste!$B11983="","",DATE(YEAR(GL_Paste!$E11983),MONTH(GL_Paste!$E11983),1))</f>
        <v/>
      </c>
      <c r="C11986">
        <f>IF(GL_Paste!$B11983="","",IF(TRIM(GL_Paste!$M11983)&lt;&gt;"",TRIM(GL_Paste!$M11983),IFERROR(MID(GL_Paste!$I11983,FIND("[",GL_Paste!$I11983)+1,FIND("]",GL_Paste!$I11983)-FIND("[",GL_Paste!$I11983)-1),"")))</f>
        <v/>
      </c>
      <c r="D11986">
        <f>IF(GL_Paste!$B11983="","",IFERROR(INDEX(DeptName,MATCH($C11986,DeptTag,0)),"UNALLOCATED"))</f>
        <v/>
      </c>
      <c r="E11986">
        <f>IF(GL_Paste!$B11983="","",IFERROR(INDEX(AcctCat,MATCH(GL_Paste!$B11983&amp;"",AcctCode,0)),"UNKNOWN"))</f>
        <v/>
      </c>
      <c r="F11986">
        <f>IF(GL_Paste!$B11983="","",IFERROR(INDEX(AcctSub,MATCH(GL_Paste!$B11983&amp;"",AcctCode,0)),"UNKNOWN"))</f>
        <v/>
      </c>
    </row>
    <row r="11987">
      <c r="A11987" s="40">
        <f>IF(GL_Paste!$B11984="","",N(GL_Paste!$H11984)-N(GL_Paste!$G11984))</f>
        <v/>
      </c>
      <c r="B11987" s="43">
        <f>IF(GL_Paste!$B11984="","",DATE(YEAR(GL_Paste!$E11984),MONTH(GL_Paste!$E11984),1))</f>
        <v/>
      </c>
      <c r="C11987">
        <f>IF(GL_Paste!$B11984="","",IF(TRIM(GL_Paste!$M11984)&lt;&gt;"",TRIM(GL_Paste!$M11984),IFERROR(MID(GL_Paste!$I11984,FIND("[",GL_Paste!$I11984)+1,FIND("]",GL_Paste!$I11984)-FIND("[",GL_Paste!$I11984)-1),"")))</f>
        <v/>
      </c>
      <c r="D11987">
        <f>IF(GL_Paste!$B11984="","",IFERROR(INDEX(DeptName,MATCH($C11987,DeptTag,0)),"UNALLOCATED"))</f>
        <v/>
      </c>
      <c r="E11987">
        <f>IF(GL_Paste!$B11984="","",IFERROR(INDEX(AcctCat,MATCH(GL_Paste!$B11984&amp;"",AcctCode,0)),"UNKNOWN"))</f>
        <v/>
      </c>
      <c r="F11987">
        <f>IF(GL_Paste!$B11984="","",IFERROR(INDEX(AcctSub,MATCH(GL_Paste!$B11984&amp;"",AcctCode,0)),"UNKNOWN"))</f>
        <v/>
      </c>
    </row>
    <row r="11988">
      <c r="A11988" s="40">
        <f>IF(GL_Paste!$B11985="","",N(GL_Paste!$H11985)-N(GL_Paste!$G11985))</f>
        <v/>
      </c>
      <c r="B11988" s="43">
        <f>IF(GL_Paste!$B11985="","",DATE(YEAR(GL_Paste!$E11985),MONTH(GL_Paste!$E11985),1))</f>
        <v/>
      </c>
      <c r="C11988">
        <f>IF(GL_Paste!$B11985="","",IF(TRIM(GL_Paste!$M11985)&lt;&gt;"",TRIM(GL_Paste!$M11985),IFERROR(MID(GL_Paste!$I11985,FIND("[",GL_Paste!$I11985)+1,FIND("]",GL_Paste!$I11985)-FIND("[",GL_Paste!$I11985)-1),"")))</f>
        <v/>
      </c>
      <c r="D11988">
        <f>IF(GL_Paste!$B11985="","",IFERROR(INDEX(DeptName,MATCH($C11988,DeptTag,0)),"UNALLOCATED"))</f>
        <v/>
      </c>
      <c r="E11988">
        <f>IF(GL_Paste!$B11985="","",IFERROR(INDEX(AcctCat,MATCH(GL_Paste!$B11985&amp;"",AcctCode,0)),"UNKNOWN"))</f>
        <v/>
      </c>
      <c r="F11988">
        <f>IF(GL_Paste!$B11985="","",IFERROR(INDEX(AcctSub,MATCH(GL_Paste!$B11985&amp;"",AcctCode,0)),"UNKNOWN"))</f>
        <v/>
      </c>
    </row>
    <row r="11989">
      <c r="A11989" s="40">
        <f>IF(GL_Paste!$B11986="","",N(GL_Paste!$H11986)-N(GL_Paste!$G11986))</f>
        <v/>
      </c>
      <c r="B11989" s="43">
        <f>IF(GL_Paste!$B11986="","",DATE(YEAR(GL_Paste!$E11986),MONTH(GL_Paste!$E11986),1))</f>
        <v/>
      </c>
      <c r="C11989">
        <f>IF(GL_Paste!$B11986="","",IF(TRIM(GL_Paste!$M11986)&lt;&gt;"",TRIM(GL_Paste!$M11986),IFERROR(MID(GL_Paste!$I11986,FIND("[",GL_Paste!$I11986)+1,FIND("]",GL_Paste!$I11986)-FIND("[",GL_Paste!$I11986)-1),"")))</f>
        <v/>
      </c>
      <c r="D11989">
        <f>IF(GL_Paste!$B11986="","",IFERROR(INDEX(DeptName,MATCH($C11989,DeptTag,0)),"UNALLOCATED"))</f>
        <v/>
      </c>
      <c r="E11989">
        <f>IF(GL_Paste!$B11986="","",IFERROR(INDEX(AcctCat,MATCH(GL_Paste!$B11986&amp;"",AcctCode,0)),"UNKNOWN"))</f>
        <v/>
      </c>
      <c r="F11989">
        <f>IF(GL_Paste!$B11986="","",IFERROR(INDEX(AcctSub,MATCH(GL_Paste!$B11986&amp;"",AcctCode,0)),"UNKNOWN"))</f>
        <v/>
      </c>
    </row>
    <row r="11990">
      <c r="A11990" s="40">
        <f>IF(GL_Paste!$B11987="","",N(GL_Paste!$H11987)-N(GL_Paste!$G11987))</f>
        <v/>
      </c>
      <c r="B11990" s="43">
        <f>IF(GL_Paste!$B11987="","",DATE(YEAR(GL_Paste!$E11987),MONTH(GL_Paste!$E11987),1))</f>
        <v/>
      </c>
      <c r="C11990">
        <f>IF(GL_Paste!$B11987="","",IF(TRIM(GL_Paste!$M11987)&lt;&gt;"",TRIM(GL_Paste!$M11987),IFERROR(MID(GL_Paste!$I11987,FIND("[",GL_Paste!$I11987)+1,FIND("]",GL_Paste!$I11987)-FIND("[",GL_Paste!$I11987)-1),"")))</f>
        <v/>
      </c>
      <c r="D11990">
        <f>IF(GL_Paste!$B11987="","",IFERROR(INDEX(DeptName,MATCH($C11990,DeptTag,0)),"UNALLOCATED"))</f>
        <v/>
      </c>
      <c r="E11990">
        <f>IF(GL_Paste!$B11987="","",IFERROR(INDEX(AcctCat,MATCH(GL_Paste!$B11987&amp;"",AcctCode,0)),"UNKNOWN"))</f>
        <v/>
      </c>
      <c r="F11990">
        <f>IF(GL_Paste!$B11987="","",IFERROR(INDEX(AcctSub,MATCH(GL_Paste!$B11987&amp;"",AcctCode,0)),"UNKNOWN"))</f>
        <v/>
      </c>
    </row>
    <row r="11991">
      <c r="A11991" s="40">
        <f>IF(GL_Paste!$B11988="","",N(GL_Paste!$H11988)-N(GL_Paste!$G11988))</f>
        <v/>
      </c>
      <c r="B11991" s="43">
        <f>IF(GL_Paste!$B11988="","",DATE(YEAR(GL_Paste!$E11988),MONTH(GL_Paste!$E11988),1))</f>
        <v/>
      </c>
      <c r="C11991">
        <f>IF(GL_Paste!$B11988="","",IF(TRIM(GL_Paste!$M11988)&lt;&gt;"",TRIM(GL_Paste!$M11988),IFERROR(MID(GL_Paste!$I11988,FIND("[",GL_Paste!$I11988)+1,FIND("]",GL_Paste!$I11988)-FIND("[",GL_Paste!$I11988)-1),"")))</f>
        <v/>
      </c>
      <c r="D11991">
        <f>IF(GL_Paste!$B11988="","",IFERROR(INDEX(DeptName,MATCH($C11991,DeptTag,0)),"UNALLOCATED"))</f>
        <v/>
      </c>
      <c r="E11991">
        <f>IF(GL_Paste!$B11988="","",IFERROR(INDEX(AcctCat,MATCH(GL_Paste!$B11988&amp;"",AcctCode,0)),"UNKNOWN"))</f>
        <v/>
      </c>
      <c r="F11991">
        <f>IF(GL_Paste!$B11988="","",IFERROR(INDEX(AcctSub,MATCH(GL_Paste!$B11988&amp;"",AcctCode,0)),"UNKNOWN"))</f>
        <v/>
      </c>
    </row>
    <row r="11992">
      <c r="A11992" s="40">
        <f>IF(GL_Paste!$B11989="","",N(GL_Paste!$H11989)-N(GL_Paste!$G11989))</f>
        <v/>
      </c>
      <c r="B11992" s="43">
        <f>IF(GL_Paste!$B11989="","",DATE(YEAR(GL_Paste!$E11989),MONTH(GL_Paste!$E11989),1))</f>
        <v/>
      </c>
      <c r="C11992">
        <f>IF(GL_Paste!$B11989="","",IF(TRIM(GL_Paste!$M11989)&lt;&gt;"",TRIM(GL_Paste!$M11989),IFERROR(MID(GL_Paste!$I11989,FIND("[",GL_Paste!$I11989)+1,FIND("]",GL_Paste!$I11989)-FIND("[",GL_Paste!$I11989)-1),"")))</f>
        <v/>
      </c>
      <c r="D11992">
        <f>IF(GL_Paste!$B11989="","",IFERROR(INDEX(DeptName,MATCH($C11992,DeptTag,0)),"UNALLOCATED"))</f>
        <v/>
      </c>
      <c r="E11992">
        <f>IF(GL_Paste!$B11989="","",IFERROR(INDEX(AcctCat,MATCH(GL_Paste!$B11989&amp;"",AcctCode,0)),"UNKNOWN"))</f>
        <v/>
      </c>
      <c r="F11992">
        <f>IF(GL_Paste!$B11989="","",IFERROR(INDEX(AcctSub,MATCH(GL_Paste!$B11989&amp;"",AcctCode,0)),"UNKNOWN"))</f>
        <v/>
      </c>
    </row>
    <row r="11993">
      <c r="A11993" s="40">
        <f>IF(GL_Paste!$B11990="","",N(GL_Paste!$H11990)-N(GL_Paste!$G11990))</f>
        <v/>
      </c>
      <c r="B11993" s="43">
        <f>IF(GL_Paste!$B11990="","",DATE(YEAR(GL_Paste!$E11990),MONTH(GL_Paste!$E11990),1))</f>
        <v/>
      </c>
      <c r="C11993">
        <f>IF(GL_Paste!$B11990="","",IF(TRIM(GL_Paste!$M11990)&lt;&gt;"",TRIM(GL_Paste!$M11990),IFERROR(MID(GL_Paste!$I11990,FIND("[",GL_Paste!$I11990)+1,FIND("]",GL_Paste!$I11990)-FIND("[",GL_Paste!$I11990)-1),"")))</f>
        <v/>
      </c>
      <c r="D11993">
        <f>IF(GL_Paste!$B11990="","",IFERROR(INDEX(DeptName,MATCH($C11993,DeptTag,0)),"UNALLOCATED"))</f>
        <v/>
      </c>
      <c r="E11993">
        <f>IF(GL_Paste!$B11990="","",IFERROR(INDEX(AcctCat,MATCH(GL_Paste!$B11990&amp;"",AcctCode,0)),"UNKNOWN"))</f>
        <v/>
      </c>
      <c r="F11993">
        <f>IF(GL_Paste!$B11990="","",IFERROR(INDEX(AcctSub,MATCH(GL_Paste!$B11990&amp;"",AcctCode,0)),"UNKNOWN"))</f>
        <v/>
      </c>
    </row>
    <row r="11994">
      <c r="A11994" s="40">
        <f>IF(GL_Paste!$B11991="","",N(GL_Paste!$H11991)-N(GL_Paste!$G11991))</f>
        <v/>
      </c>
      <c r="B11994" s="43">
        <f>IF(GL_Paste!$B11991="","",DATE(YEAR(GL_Paste!$E11991),MONTH(GL_Paste!$E11991),1))</f>
        <v/>
      </c>
      <c r="C11994">
        <f>IF(GL_Paste!$B11991="","",IF(TRIM(GL_Paste!$M11991)&lt;&gt;"",TRIM(GL_Paste!$M11991),IFERROR(MID(GL_Paste!$I11991,FIND("[",GL_Paste!$I11991)+1,FIND("]",GL_Paste!$I11991)-FIND("[",GL_Paste!$I11991)-1),"")))</f>
        <v/>
      </c>
      <c r="D11994">
        <f>IF(GL_Paste!$B11991="","",IFERROR(INDEX(DeptName,MATCH($C11994,DeptTag,0)),"UNALLOCATED"))</f>
        <v/>
      </c>
      <c r="E11994">
        <f>IF(GL_Paste!$B11991="","",IFERROR(INDEX(AcctCat,MATCH(GL_Paste!$B11991&amp;"",AcctCode,0)),"UNKNOWN"))</f>
        <v/>
      </c>
      <c r="F11994">
        <f>IF(GL_Paste!$B11991="","",IFERROR(INDEX(AcctSub,MATCH(GL_Paste!$B11991&amp;"",AcctCode,0)),"UNKNOWN"))</f>
        <v/>
      </c>
    </row>
    <row r="11995">
      <c r="A11995" s="40">
        <f>IF(GL_Paste!$B11992="","",N(GL_Paste!$H11992)-N(GL_Paste!$G11992))</f>
        <v/>
      </c>
      <c r="B11995" s="43">
        <f>IF(GL_Paste!$B11992="","",DATE(YEAR(GL_Paste!$E11992),MONTH(GL_Paste!$E11992),1))</f>
        <v/>
      </c>
      <c r="C11995">
        <f>IF(GL_Paste!$B11992="","",IF(TRIM(GL_Paste!$M11992)&lt;&gt;"",TRIM(GL_Paste!$M11992),IFERROR(MID(GL_Paste!$I11992,FIND("[",GL_Paste!$I11992)+1,FIND("]",GL_Paste!$I11992)-FIND("[",GL_Paste!$I11992)-1),"")))</f>
        <v/>
      </c>
      <c r="D11995">
        <f>IF(GL_Paste!$B11992="","",IFERROR(INDEX(DeptName,MATCH($C11995,DeptTag,0)),"UNALLOCATED"))</f>
        <v/>
      </c>
      <c r="E11995">
        <f>IF(GL_Paste!$B11992="","",IFERROR(INDEX(AcctCat,MATCH(GL_Paste!$B11992&amp;"",AcctCode,0)),"UNKNOWN"))</f>
        <v/>
      </c>
      <c r="F11995">
        <f>IF(GL_Paste!$B11992="","",IFERROR(INDEX(AcctSub,MATCH(GL_Paste!$B11992&amp;"",AcctCode,0)),"UNKNOWN"))</f>
        <v/>
      </c>
    </row>
    <row r="11996">
      <c r="A11996" s="40">
        <f>IF(GL_Paste!$B11993="","",N(GL_Paste!$H11993)-N(GL_Paste!$G11993))</f>
        <v/>
      </c>
      <c r="B11996" s="43">
        <f>IF(GL_Paste!$B11993="","",DATE(YEAR(GL_Paste!$E11993),MONTH(GL_Paste!$E11993),1))</f>
        <v/>
      </c>
      <c r="C11996">
        <f>IF(GL_Paste!$B11993="","",IF(TRIM(GL_Paste!$M11993)&lt;&gt;"",TRIM(GL_Paste!$M11993),IFERROR(MID(GL_Paste!$I11993,FIND("[",GL_Paste!$I11993)+1,FIND("]",GL_Paste!$I11993)-FIND("[",GL_Paste!$I11993)-1),"")))</f>
        <v/>
      </c>
      <c r="D11996">
        <f>IF(GL_Paste!$B11993="","",IFERROR(INDEX(DeptName,MATCH($C11996,DeptTag,0)),"UNALLOCATED"))</f>
        <v/>
      </c>
      <c r="E11996">
        <f>IF(GL_Paste!$B11993="","",IFERROR(INDEX(AcctCat,MATCH(GL_Paste!$B11993&amp;"",AcctCode,0)),"UNKNOWN"))</f>
        <v/>
      </c>
      <c r="F11996">
        <f>IF(GL_Paste!$B11993="","",IFERROR(INDEX(AcctSub,MATCH(GL_Paste!$B11993&amp;"",AcctCode,0)),"UNKNOWN"))</f>
        <v/>
      </c>
    </row>
    <row r="11997">
      <c r="A11997" s="40">
        <f>IF(GL_Paste!$B11994="","",N(GL_Paste!$H11994)-N(GL_Paste!$G11994))</f>
        <v/>
      </c>
      <c r="B11997" s="43">
        <f>IF(GL_Paste!$B11994="","",DATE(YEAR(GL_Paste!$E11994),MONTH(GL_Paste!$E11994),1))</f>
        <v/>
      </c>
      <c r="C11997">
        <f>IF(GL_Paste!$B11994="","",IF(TRIM(GL_Paste!$M11994)&lt;&gt;"",TRIM(GL_Paste!$M11994),IFERROR(MID(GL_Paste!$I11994,FIND("[",GL_Paste!$I11994)+1,FIND("]",GL_Paste!$I11994)-FIND("[",GL_Paste!$I11994)-1),"")))</f>
        <v/>
      </c>
      <c r="D11997">
        <f>IF(GL_Paste!$B11994="","",IFERROR(INDEX(DeptName,MATCH($C11997,DeptTag,0)),"UNALLOCATED"))</f>
        <v/>
      </c>
      <c r="E11997">
        <f>IF(GL_Paste!$B11994="","",IFERROR(INDEX(AcctCat,MATCH(GL_Paste!$B11994&amp;"",AcctCode,0)),"UNKNOWN"))</f>
        <v/>
      </c>
      <c r="F11997">
        <f>IF(GL_Paste!$B11994="","",IFERROR(INDEX(AcctSub,MATCH(GL_Paste!$B11994&amp;"",AcctCode,0)),"UNKNOWN"))</f>
        <v/>
      </c>
    </row>
    <row r="11998">
      <c r="A11998" s="40">
        <f>IF(GL_Paste!$B11995="","",N(GL_Paste!$H11995)-N(GL_Paste!$G11995))</f>
        <v/>
      </c>
      <c r="B11998" s="43">
        <f>IF(GL_Paste!$B11995="","",DATE(YEAR(GL_Paste!$E11995),MONTH(GL_Paste!$E11995),1))</f>
        <v/>
      </c>
      <c r="C11998">
        <f>IF(GL_Paste!$B11995="","",IF(TRIM(GL_Paste!$M11995)&lt;&gt;"",TRIM(GL_Paste!$M11995),IFERROR(MID(GL_Paste!$I11995,FIND("[",GL_Paste!$I11995)+1,FIND("]",GL_Paste!$I11995)-FIND("[",GL_Paste!$I11995)-1),"")))</f>
        <v/>
      </c>
      <c r="D11998">
        <f>IF(GL_Paste!$B11995="","",IFERROR(INDEX(DeptName,MATCH($C11998,DeptTag,0)),"UNALLOCATED"))</f>
        <v/>
      </c>
      <c r="E11998">
        <f>IF(GL_Paste!$B11995="","",IFERROR(INDEX(AcctCat,MATCH(GL_Paste!$B11995&amp;"",AcctCode,0)),"UNKNOWN"))</f>
        <v/>
      </c>
      <c r="F11998">
        <f>IF(GL_Paste!$B11995="","",IFERROR(INDEX(AcctSub,MATCH(GL_Paste!$B11995&amp;"",AcctCode,0)),"UNKNOWN"))</f>
        <v/>
      </c>
    </row>
    <row r="11999">
      <c r="A11999" s="40">
        <f>IF(GL_Paste!$B11996="","",N(GL_Paste!$H11996)-N(GL_Paste!$G11996))</f>
        <v/>
      </c>
      <c r="B11999" s="43">
        <f>IF(GL_Paste!$B11996="","",DATE(YEAR(GL_Paste!$E11996),MONTH(GL_Paste!$E11996),1))</f>
        <v/>
      </c>
      <c r="C11999">
        <f>IF(GL_Paste!$B11996="","",IF(TRIM(GL_Paste!$M11996)&lt;&gt;"",TRIM(GL_Paste!$M11996),IFERROR(MID(GL_Paste!$I11996,FIND("[",GL_Paste!$I11996)+1,FIND("]",GL_Paste!$I11996)-FIND("[",GL_Paste!$I11996)-1),"")))</f>
        <v/>
      </c>
      <c r="D11999">
        <f>IF(GL_Paste!$B11996="","",IFERROR(INDEX(DeptName,MATCH($C11999,DeptTag,0)),"UNALLOCATED"))</f>
        <v/>
      </c>
      <c r="E11999">
        <f>IF(GL_Paste!$B11996="","",IFERROR(INDEX(AcctCat,MATCH(GL_Paste!$B11996&amp;"",AcctCode,0)),"UNKNOWN"))</f>
        <v/>
      </c>
      <c r="F11999">
        <f>IF(GL_Paste!$B11996="","",IFERROR(INDEX(AcctSub,MATCH(GL_Paste!$B11996&amp;"",AcctCode,0)),"UNKNOWN"))</f>
        <v/>
      </c>
    </row>
    <row r="12000">
      <c r="A12000" s="40">
        <f>IF(GL_Paste!$B11997="","",N(GL_Paste!$H11997)-N(GL_Paste!$G11997))</f>
        <v/>
      </c>
      <c r="B12000" s="43">
        <f>IF(GL_Paste!$B11997="","",DATE(YEAR(GL_Paste!$E11997),MONTH(GL_Paste!$E11997),1))</f>
        <v/>
      </c>
      <c r="C12000">
        <f>IF(GL_Paste!$B11997="","",IF(TRIM(GL_Paste!$M11997)&lt;&gt;"",TRIM(GL_Paste!$M11997),IFERROR(MID(GL_Paste!$I11997,FIND("[",GL_Paste!$I11997)+1,FIND("]",GL_Paste!$I11997)-FIND("[",GL_Paste!$I11997)-1),"")))</f>
        <v/>
      </c>
      <c r="D12000">
        <f>IF(GL_Paste!$B11997="","",IFERROR(INDEX(DeptName,MATCH($C12000,DeptTag,0)),"UNALLOCATED"))</f>
        <v/>
      </c>
      <c r="E12000">
        <f>IF(GL_Paste!$B11997="","",IFERROR(INDEX(AcctCat,MATCH(GL_Paste!$B11997&amp;"",AcctCode,0)),"UNKNOWN"))</f>
        <v/>
      </c>
      <c r="F12000">
        <f>IF(GL_Paste!$B11997="","",IFERROR(INDEX(AcctSub,MATCH(GL_Paste!$B11997&amp;"",AcctCode,0)),"UNKNOWN"))</f>
        <v/>
      </c>
    </row>
    <row r="12001">
      <c r="A12001" s="40">
        <f>IF(GL_Paste!$B11998="","",N(GL_Paste!$H11998)-N(GL_Paste!$G11998))</f>
        <v/>
      </c>
      <c r="B12001" s="43">
        <f>IF(GL_Paste!$B11998="","",DATE(YEAR(GL_Paste!$E11998),MONTH(GL_Paste!$E11998),1))</f>
        <v/>
      </c>
      <c r="C12001">
        <f>IF(GL_Paste!$B11998="","",IF(TRIM(GL_Paste!$M11998)&lt;&gt;"",TRIM(GL_Paste!$M11998),IFERROR(MID(GL_Paste!$I11998,FIND("[",GL_Paste!$I11998)+1,FIND("]",GL_Paste!$I11998)-FIND("[",GL_Paste!$I11998)-1),"")))</f>
        <v/>
      </c>
      <c r="D12001">
        <f>IF(GL_Paste!$B11998="","",IFERROR(INDEX(DeptName,MATCH($C12001,DeptTag,0)),"UNALLOCATED"))</f>
        <v/>
      </c>
      <c r="E12001">
        <f>IF(GL_Paste!$B11998="","",IFERROR(INDEX(AcctCat,MATCH(GL_Paste!$B11998&amp;"",AcctCode,0)),"UNKNOWN"))</f>
        <v/>
      </c>
      <c r="F12001">
        <f>IF(GL_Paste!$B11998="","",IFERROR(INDEX(AcctSub,MATCH(GL_Paste!$B11998&amp;"",AcctCode,0)),"UNKNOWN"))</f>
        <v/>
      </c>
    </row>
    <row r="12002">
      <c r="A12002" s="40">
        <f>IF(GL_Paste!$B11999="","",N(GL_Paste!$H11999)-N(GL_Paste!$G11999))</f>
        <v/>
      </c>
      <c r="B12002" s="43">
        <f>IF(GL_Paste!$B11999="","",DATE(YEAR(GL_Paste!$E11999),MONTH(GL_Paste!$E11999),1))</f>
        <v/>
      </c>
      <c r="C12002">
        <f>IF(GL_Paste!$B11999="","",IF(TRIM(GL_Paste!$M11999)&lt;&gt;"",TRIM(GL_Paste!$M11999),IFERROR(MID(GL_Paste!$I11999,FIND("[",GL_Paste!$I11999)+1,FIND("]",GL_Paste!$I11999)-FIND("[",GL_Paste!$I11999)-1),"")))</f>
        <v/>
      </c>
      <c r="D12002">
        <f>IF(GL_Paste!$B11999="","",IFERROR(INDEX(DeptName,MATCH($C12002,DeptTag,0)),"UNALLOCATED"))</f>
        <v/>
      </c>
      <c r="E12002">
        <f>IF(GL_Paste!$B11999="","",IFERROR(INDEX(AcctCat,MATCH(GL_Paste!$B11999&amp;"",AcctCode,0)),"UNKNOWN"))</f>
        <v/>
      </c>
      <c r="F12002">
        <f>IF(GL_Paste!$B11999="","",IFERROR(INDEX(AcctSub,MATCH(GL_Paste!$B11999&amp;"",AcctCode,0)),"UNKNOWN"))</f>
        <v/>
      </c>
    </row>
    <row r="12003">
      <c r="A12003" s="40">
        <f>IF(GL_Paste!$B12000="","",N(GL_Paste!$H12000)-N(GL_Paste!$G12000))</f>
        <v/>
      </c>
      <c r="B12003" s="43">
        <f>IF(GL_Paste!$B12000="","",DATE(YEAR(GL_Paste!$E12000),MONTH(GL_Paste!$E12000),1))</f>
        <v/>
      </c>
      <c r="C12003">
        <f>IF(GL_Paste!$B12000="","",IF(TRIM(GL_Paste!$M12000)&lt;&gt;"",TRIM(GL_Paste!$M12000),IFERROR(MID(GL_Paste!$I12000,FIND("[",GL_Paste!$I12000)+1,FIND("]",GL_Paste!$I12000)-FIND("[",GL_Paste!$I12000)-1),"")))</f>
        <v/>
      </c>
      <c r="D12003">
        <f>IF(GL_Paste!$B12000="","",IFERROR(INDEX(DeptName,MATCH($C12003,DeptTag,0)),"UNALLOCATED"))</f>
        <v/>
      </c>
      <c r="E12003">
        <f>IF(GL_Paste!$B12000="","",IFERROR(INDEX(AcctCat,MATCH(GL_Paste!$B12000&amp;"",AcctCode,0)),"UNKNOWN"))</f>
        <v/>
      </c>
      <c r="F12003">
        <f>IF(GL_Paste!$B12000="","",IFERROR(INDEX(AcctSub,MATCH(GL_Paste!$B12000&amp;"",AcctCode,0)),"UNKNOWN"))</f>
        <v/>
      </c>
    </row>
    <row r="12004">
      <c r="A12004" s="40">
        <f>IF(GL_Paste!$B12001="","",N(GL_Paste!$H12001)-N(GL_Paste!$G12001))</f>
        <v/>
      </c>
      <c r="B12004" s="43">
        <f>IF(GL_Paste!$B12001="","",DATE(YEAR(GL_Paste!$E12001),MONTH(GL_Paste!$E12001),1))</f>
        <v/>
      </c>
      <c r="C12004">
        <f>IF(GL_Paste!$B12001="","",IF(TRIM(GL_Paste!$M12001)&lt;&gt;"",TRIM(GL_Paste!$M12001),IFERROR(MID(GL_Paste!$I12001,FIND("[",GL_Paste!$I12001)+1,FIND("]",GL_Paste!$I12001)-FIND("[",GL_Paste!$I12001)-1),"")))</f>
        <v/>
      </c>
      <c r="D12004">
        <f>IF(GL_Paste!$B12001="","",IFERROR(INDEX(DeptName,MATCH($C12004,DeptTag,0)),"UNALLOCATED"))</f>
        <v/>
      </c>
      <c r="E12004">
        <f>IF(GL_Paste!$B12001="","",IFERROR(INDEX(AcctCat,MATCH(GL_Paste!$B12001&amp;"",AcctCode,0)),"UNKNOWN"))</f>
        <v/>
      </c>
      <c r="F12004">
        <f>IF(GL_Paste!$B12001="","",IFERROR(INDEX(AcctSub,MATCH(GL_Paste!$B12001&amp;"",AcctCode,0)),"UNKNOWN"))</f>
        <v/>
      </c>
    </row>
    <row r="12005">
      <c r="A12005" s="40">
        <f>IF(GL_Paste!$B12002="","",N(GL_Paste!$H12002)-N(GL_Paste!$G12002))</f>
        <v/>
      </c>
      <c r="B12005" s="43">
        <f>IF(GL_Paste!$B12002="","",DATE(YEAR(GL_Paste!$E12002),MONTH(GL_Paste!$E12002),1))</f>
        <v/>
      </c>
      <c r="C12005">
        <f>IF(GL_Paste!$B12002="","",IF(TRIM(GL_Paste!$M12002)&lt;&gt;"",TRIM(GL_Paste!$M12002),IFERROR(MID(GL_Paste!$I12002,FIND("[",GL_Paste!$I12002)+1,FIND("]",GL_Paste!$I12002)-FIND("[",GL_Paste!$I12002)-1),"")))</f>
        <v/>
      </c>
      <c r="D12005">
        <f>IF(GL_Paste!$B12002="","",IFERROR(INDEX(DeptName,MATCH($C12005,DeptTag,0)),"UNALLOCATED"))</f>
        <v/>
      </c>
      <c r="E12005">
        <f>IF(GL_Paste!$B12002="","",IFERROR(INDEX(AcctCat,MATCH(GL_Paste!$B12002&amp;"",AcctCode,0)),"UNKNOWN"))</f>
        <v/>
      </c>
      <c r="F12005">
        <f>IF(GL_Paste!$B12002="","",IFERROR(INDEX(AcctSub,MATCH(GL_Paste!$B12002&amp;"",AcctCode,0)),"UNKNOWN"))</f>
        <v/>
      </c>
    </row>
    <row r="12006">
      <c r="A12006" s="40">
        <f>IF(GL_Paste!$B12003="","",N(GL_Paste!$H12003)-N(GL_Paste!$G12003))</f>
        <v/>
      </c>
      <c r="B12006" s="43">
        <f>IF(GL_Paste!$B12003="","",DATE(YEAR(GL_Paste!$E12003),MONTH(GL_Paste!$E12003),1))</f>
        <v/>
      </c>
      <c r="C12006">
        <f>IF(GL_Paste!$B12003="","",IF(TRIM(GL_Paste!$M12003)&lt;&gt;"",TRIM(GL_Paste!$M12003),IFERROR(MID(GL_Paste!$I12003,FIND("[",GL_Paste!$I12003)+1,FIND("]",GL_Paste!$I12003)-FIND("[",GL_Paste!$I12003)-1),"")))</f>
        <v/>
      </c>
      <c r="D12006">
        <f>IF(GL_Paste!$B12003="","",IFERROR(INDEX(DeptName,MATCH($C12006,DeptTag,0)),"UNALLOCATED"))</f>
        <v/>
      </c>
      <c r="E12006">
        <f>IF(GL_Paste!$B12003="","",IFERROR(INDEX(AcctCat,MATCH(GL_Paste!$B12003&amp;"",AcctCode,0)),"UNKNOWN"))</f>
        <v/>
      </c>
      <c r="F12006">
        <f>IF(GL_Paste!$B12003="","",IFERROR(INDEX(AcctSub,MATCH(GL_Paste!$B12003&amp;"",AcctCode,0)),"UNKNOWN"))</f>
        <v/>
      </c>
    </row>
    <row r="12007">
      <c r="A12007" s="40">
        <f>IF(GL_Paste!$B12004="","",N(GL_Paste!$H12004)-N(GL_Paste!$G12004))</f>
        <v/>
      </c>
      <c r="B12007" s="43">
        <f>IF(GL_Paste!$B12004="","",DATE(YEAR(GL_Paste!$E12004),MONTH(GL_Paste!$E12004),1))</f>
        <v/>
      </c>
      <c r="C12007">
        <f>IF(GL_Paste!$B12004="","",IF(TRIM(GL_Paste!$M12004)&lt;&gt;"",TRIM(GL_Paste!$M12004),IFERROR(MID(GL_Paste!$I12004,FIND("[",GL_Paste!$I12004)+1,FIND("]",GL_Paste!$I12004)-FIND("[",GL_Paste!$I12004)-1),"")))</f>
        <v/>
      </c>
      <c r="D12007">
        <f>IF(GL_Paste!$B12004="","",IFERROR(INDEX(DeptName,MATCH($C12007,DeptTag,0)),"UNALLOCATED"))</f>
        <v/>
      </c>
      <c r="E12007">
        <f>IF(GL_Paste!$B12004="","",IFERROR(INDEX(AcctCat,MATCH(GL_Paste!$B12004&amp;"",AcctCode,0)),"UNKNOWN"))</f>
        <v/>
      </c>
      <c r="F12007">
        <f>IF(GL_Paste!$B12004="","",IFERROR(INDEX(AcctSub,MATCH(GL_Paste!$B12004&amp;"",AcctCode,0)),"UNKNOWN"))</f>
        <v/>
      </c>
    </row>
    <row r="12008">
      <c r="A12008" s="40">
        <f>IF(GL_Paste!$B12005="","",N(GL_Paste!$H12005)-N(GL_Paste!$G12005))</f>
        <v/>
      </c>
      <c r="B12008" s="43">
        <f>IF(GL_Paste!$B12005="","",DATE(YEAR(GL_Paste!$E12005),MONTH(GL_Paste!$E12005),1))</f>
        <v/>
      </c>
      <c r="C12008">
        <f>IF(GL_Paste!$B12005="","",IF(TRIM(GL_Paste!$M12005)&lt;&gt;"",TRIM(GL_Paste!$M12005),IFERROR(MID(GL_Paste!$I12005,FIND("[",GL_Paste!$I12005)+1,FIND("]",GL_Paste!$I12005)-FIND("[",GL_Paste!$I12005)-1),"")))</f>
        <v/>
      </c>
      <c r="D12008">
        <f>IF(GL_Paste!$B12005="","",IFERROR(INDEX(DeptName,MATCH($C12008,DeptTag,0)),"UNALLOCATED"))</f>
        <v/>
      </c>
      <c r="E12008">
        <f>IF(GL_Paste!$B12005="","",IFERROR(INDEX(AcctCat,MATCH(GL_Paste!$B12005&amp;"",AcctCode,0)),"UNKNOWN"))</f>
        <v/>
      </c>
      <c r="F12008">
        <f>IF(GL_Paste!$B12005="","",IFERROR(INDEX(AcctSub,MATCH(GL_Paste!$B12005&amp;"",AcctCode,0)),"UNKNOWN"))</f>
        <v/>
      </c>
    </row>
    <row r="12009">
      <c r="A12009" s="40">
        <f>IF(GL_Paste!$B12006="","",N(GL_Paste!$H12006)-N(GL_Paste!$G12006))</f>
        <v/>
      </c>
      <c r="B12009" s="43">
        <f>IF(GL_Paste!$B12006="","",DATE(YEAR(GL_Paste!$E12006),MONTH(GL_Paste!$E12006),1))</f>
        <v/>
      </c>
      <c r="C12009">
        <f>IF(GL_Paste!$B12006="","",IF(TRIM(GL_Paste!$M12006)&lt;&gt;"",TRIM(GL_Paste!$M12006),IFERROR(MID(GL_Paste!$I12006,FIND("[",GL_Paste!$I12006)+1,FIND("]",GL_Paste!$I12006)-FIND("[",GL_Paste!$I12006)-1),"")))</f>
        <v/>
      </c>
      <c r="D12009">
        <f>IF(GL_Paste!$B12006="","",IFERROR(INDEX(DeptName,MATCH($C12009,DeptTag,0)),"UNALLOCATED"))</f>
        <v/>
      </c>
      <c r="E12009">
        <f>IF(GL_Paste!$B12006="","",IFERROR(INDEX(AcctCat,MATCH(GL_Paste!$B12006&amp;"",AcctCode,0)),"UNKNOWN"))</f>
        <v/>
      </c>
      <c r="F12009">
        <f>IF(GL_Paste!$B12006="","",IFERROR(INDEX(AcctSub,MATCH(GL_Paste!$B12006&amp;"",AcctCode,0)),"UNKNOWN"))</f>
        <v/>
      </c>
    </row>
    <row r="12010">
      <c r="A12010" s="40">
        <f>IF(GL_Paste!$B12007="","",N(GL_Paste!$H12007)-N(GL_Paste!$G12007))</f>
        <v/>
      </c>
      <c r="B12010" s="43">
        <f>IF(GL_Paste!$B12007="","",DATE(YEAR(GL_Paste!$E12007),MONTH(GL_Paste!$E12007),1))</f>
        <v/>
      </c>
      <c r="C12010">
        <f>IF(GL_Paste!$B12007="","",IF(TRIM(GL_Paste!$M12007)&lt;&gt;"",TRIM(GL_Paste!$M12007),IFERROR(MID(GL_Paste!$I12007,FIND("[",GL_Paste!$I12007)+1,FIND("]",GL_Paste!$I12007)-FIND("[",GL_Paste!$I12007)-1),"")))</f>
        <v/>
      </c>
      <c r="D12010">
        <f>IF(GL_Paste!$B12007="","",IFERROR(INDEX(DeptName,MATCH($C12010,DeptTag,0)),"UNALLOCATED"))</f>
        <v/>
      </c>
      <c r="E12010">
        <f>IF(GL_Paste!$B12007="","",IFERROR(INDEX(AcctCat,MATCH(GL_Paste!$B12007&amp;"",AcctCode,0)),"UNKNOWN"))</f>
        <v/>
      </c>
      <c r="F12010">
        <f>IF(GL_Paste!$B12007="","",IFERROR(INDEX(AcctSub,MATCH(GL_Paste!$B12007&amp;"",AcctCode,0)),"UNKNOWN"))</f>
        <v/>
      </c>
    </row>
    <row r="12011">
      <c r="A12011" s="40">
        <f>IF(GL_Paste!$B12008="","",N(GL_Paste!$H12008)-N(GL_Paste!$G12008))</f>
        <v/>
      </c>
      <c r="B12011" s="43">
        <f>IF(GL_Paste!$B12008="","",DATE(YEAR(GL_Paste!$E12008),MONTH(GL_Paste!$E12008),1))</f>
        <v/>
      </c>
      <c r="C12011">
        <f>IF(GL_Paste!$B12008="","",IF(TRIM(GL_Paste!$M12008)&lt;&gt;"",TRIM(GL_Paste!$M12008),IFERROR(MID(GL_Paste!$I12008,FIND("[",GL_Paste!$I12008)+1,FIND("]",GL_Paste!$I12008)-FIND("[",GL_Paste!$I12008)-1),"")))</f>
        <v/>
      </c>
      <c r="D12011">
        <f>IF(GL_Paste!$B12008="","",IFERROR(INDEX(DeptName,MATCH($C12011,DeptTag,0)),"UNALLOCATED"))</f>
        <v/>
      </c>
      <c r="E12011">
        <f>IF(GL_Paste!$B12008="","",IFERROR(INDEX(AcctCat,MATCH(GL_Paste!$B12008&amp;"",AcctCode,0)),"UNKNOWN"))</f>
        <v/>
      </c>
      <c r="F12011">
        <f>IF(GL_Paste!$B12008="","",IFERROR(INDEX(AcctSub,MATCH(GL_Paste!$B12008&amp;"",AcctCode,0)),"UNKNOWN"))</f>
        <v/>
      </c>
    </row>
    <row r="12012">
      <c r="A12012" s="40">
        <f>IF(GL_Paste!$B12009="","",N(GL_Paste!$H12009)-N(GL_Paste!$G12009))</f>
        <v/>
      </c>
      <c r="B12012" s="43">
        <f>IF(GL_Paste!$B12009="","",DATE(YEAR(GL_Paste!$E12009),MONTH(GL_Paste!$E12009),1))</f>
        <v/>
      </c>
      <c r="C12012">
        <f>IF(GL_Paste!$B12009="","",IF(TRIM(GL_Paste!$M12009)&lt;&gt;"",TRIM(GL_Paste!$M12009),IFERROR(MID(GL_Paste!$I12009,FIND("[",GL_Paste!$I12009)+1,FIND("]",GL_Paste!$I12009)-FIND("[",GL_Paste!$I12009)-1),"")))</f>
        <v/>
      </c>
      <c r="D12012">
        <f>IF(GL_Paste!$B12009="","",IFERROR(INDEX(DeptName,MATCH($C12012,DeptTag,0)),"UNALLOCATED"))</f>
        <v/>
      </c>
      <c r="E12012">
        <f>IF(GL_Paste!$B12009="","",IFERROR(INDEX(AcctCat,MATCH(GL_Paste!$B12009&amp;"",AcctCode,0)),"UNKNOWN"))</f>
        <v/>
      </c>
      <c r="F12012">
        <f>IF(GL_Paste!$B12009="","",IFERROR(INDEX(AcctSub,MATCH(GL_Paste!$B12009&amp;"",AcctCode,0)),"UNKNOWN"))</f>
        <v/>
      </c>
    </row>
    <row r="12013">
      <c r="A12013" s="40">
        <f>IF(GL_Paste!$B12010="","",N(GL_Paste!$H12010)-N(GL_Paste!$G12010))</f>
        <v/>
      </c>
      <c r="B12013" s="43">
        <f>IF(GL_Paste!$B12010="","",DATE(YEAR(GL_Paste!$E12010),MONTH(GL_Paste!$E12010),1))</f>
        <v/>
      </c>
      <c r="C12013">
        <f>IF(GL_Paste!$B12010="","",IF(TRIM(GL_Paste!$M12010)&lt;&gt;"",TRIM(GL_Paste!$M12010),IFERROR(MID(GL_Paste!$I12010,FIND("[",GL_Paste!$I12010)+1,FIND("]",GL_Paste!$I12010)-FIND("[",GL_Paste!$I12010)-1),"")))</f>
        <v/>
      </c>
      <c r="D12013">
        <f>IF(GL_Paste!$B12010="","",IFERROR(INDEX(DeptName,MATCH($C12013,DeptTag,0)),"UNALLOCATED"))</f>
        <v/>
      </c>
      <c r="E12013">
        <f>IF(GL_Paste!$B12010="","",IFERROR(INDEX(AcctCat,MATCH(GL_Paste!$B12010&amp;"",AcctCode,0)),"UNKNOWN"))</f>
        <v/>
      </c>
      <c r="F12013">
        <f>IF(GL_Paste!$B12010="","",IFERROR(INDEX(AcctSub,MATCH(GL_Paste!$B12010&amp;"",AcctCode,0)),"UNKNOWN"))</f>
        <v/>
      </c>
    </row>
    <row r="12014">
      <c r="A12014" s="40">
        <f>IF(GL_Paste!$B12011="","",N(GL_Paste!$H12011)-N(GL_Paste!$G12011))</f>
        <v/>
      </c>
      <c r="B12014" s="43">
        <f>IF(GL_Paste!$B12011="","",DATE(YEAR(GL_Paste!$E12011),MONTH(GL_Paste!$E12011),1))</f>
        <v/>
      </c>
      <c r="C12014">
        <f>IF(GL_Paste!$B12011="","",IF(TRIM(GL_Paste!$M12011)&lt;&gt;"",TRIM(GL_Paste!$M12011),IFERROR(MID(GL_Paste!$I12011,FIND("[",GL_Paste!$I12011)+1,FIND("]",GL_Paste!$I12011)-FIND("[",GL_Paste!$I12011)-1),"")))</f>
        <v/>
      </c>
      <c r="D12014">
        <f>IF(GL_Paste!$B12011="","",IFERROR(INDEX(DeptName,MATCH($C12014,DeptTag,0)),"UNALLOCATED"))</f>
        <v/>
      </c>
      <c r="E12014">
        <f>IF(GL_Paste!$B12011="","",IFERROR(INDEX(AcctCat,MATCH(GL_Paste!$B12011&amp;"",AcctCode,0)),"UNKNOWN"))</f>
        <v/>
      </c>
      <c r="F12014">
        <f>IF(GL_Paste!$B12011="","",IFERROR(INDEX(AcctSub,MATCH(GL_Paste!$B12011&amp;"",AcctCode,0)),"UNKNOWN"))</f>
        <v/>
      </c>
    </row>
    <row r="12015">
      <c r="A12015" s="40">
        <f>IF(GL_Paste!$B12012="","",N(GL_Paste!$H12012)-N(GL_Paste!$G12012))</f>
        <v/>
      </c>
      <c r="B12015" s="43">
        <f>IF(GL_Paste!$B12012="","",DATE(YEAR(GL_Paste!$E12012),MONTH(GL_Paste!$E12012),1))</f>
        <v/>
      </c>
      <c r="C12015">
        <f>IF(GL_Paste!$B12012="","",IF(TRIM(GL_Paste!$M12012)&lt;&gt;"",TRIM(GL_Paste!$M12012),IFERROR(MID(GL_Paste!$I12012,FIND("[",GL_Paste!$I12012)+1,FIND("]",GL_Paste!$I12012)-FIND("[",GL_Paste!$I12012)-1),"")))</f>
        <v/>
      </c>
      <c r="D12015">
        <f>IF(GL_Paste!$B12012="","",IFERROR(INDEX(DeptName,MATCH($C12015,DeptTag,0)),"UNALLOCATED"))</f>
        <v/>
      </c>
      <c r="E12015">
        <f>IF(GL_Paste!$B12012="","",IFERROR(INDEX(AcctCat,MATCH(GL_Paste!$B12012&amp;"",AcctCode,0)),"UNKNOWN"))</f>
        <v/>
      </c>
      <c r="F12015">
        <f>IF(GL_Paste!$B12012="","",IFERROR(INDEX(AcctSub,MATCH(GL_Paste!$B12012&amp;"",AcctCode,0)),"UNKNOWN"))</f>
        <v/>
      </c>
    </row>
    <row r="12016">
      <c r="A12016" s="40">
        <f>IF(GL_Paste!$B12013="","",N(GL_Paste!$H12013)-N(GL_Paste!$G12013))</f>
        <v/>
      </c>
      <c r="B12016" s="43">
        <f>IF(GL_Paste!$B12013="","",DATE(YEAR(GL_Paste!$E12013),MONTH(GL_Paste!$E12013),1))</f>
        <v/>
      </c>
      <c r="C12016">
        <f>IF(GL_Paste!$B12013="","",IF(TRIM(GL_Paste!$M12013)&lt;&gt;"",TRIM(GL_Paste!$M12013),IFERROR(MID(GL_Paste!$I12013,FIND("[",GL_Paste!$I12013)+1,FIND("]",GL_Paste!$I12013)-FIND("[",GL_Paste!$I12013)-1),"")))</f>
        <v/>
      </c>
      <c r="D12016">
        <f>IF(GL_Paste!$B12013="","",IFERROR(INDEX(DeptName,MATCH($C12016,DeptTag,0)),"UNALLOCATED"))</f>
        <v/>
      </c>
      <c r="E12016">
        <f>IF(GL_Paste!$B12013="","",IFERROR(INDEX(AcctCat,MATCH(GL_Paste!$B12013&amp;"",AcctCode,0)),"UNKNOWN"))</f>
        <v/>
      </c>
      <c r="F12016">
        <f>IF(GL_Paste!$B12013="","",IFERROR(INDEX(AcctSub,MATCH(GL_Paste!$B12013&amp;"",AcctCode,0)),"UNKNOWN"))</f>
        <v/>
      </c>
    </row>
    <row r="12017">
      <c r="A12017" s="40">
        <f>IF(GL_Paste!$B12014="","",N(GL_Paste!$H12014)-N(GL_Paste!$G12014))</f>
        <v/>
      </c>
      <c r="B12017" s="43">
        <f>IF(GL_Paste!$B12014="","",DATE(YEAR(GL_Paste!$E12014),MONTH(GL_Paste!$E12014),1))</f>
        <v/>
      </c>
      <c r="C12017">
        <f>IF(GL_Paste!$B12014="","",IF(TRIM(GL_Paste!$M12014)&lt;&gt;"",TRIM(GL_Paste!$M12014),IFERROR(MID(GL_Paste!$I12014,FIND("[",GL_Paste!$I12014)+1,FIND("]",GL_Paste!$I12014)-FIND("[",GL_Paste!$I12014)-1),"")))</f>
        <v/>
      </c>
      <c r="D12017">
        <f>IF(GL_Paste!$B12014="","",IFERROR(INDEX(DeptName,MATCH($C12017,DeptTag,0)),"UNALLOCATED"))</f>
        <v/>
      </c>
      <c r="E12017">
        <f>IF(GL_Paste!$B12014="","",IFERROR(INDEX(AcctCat,MATCH(GL_Paste!$B12014&amp;"",AcctCode,0)),"UNKNOWN"))</f>
        <v/>
      </c>
      <c r="F12017">
        <f>IF(GL_Paste!$B12014="","",IFERROR(INDEX(AcctSub,MATCH(GL_Paste!$B12014&amp;"",AcctCode,0)),"UNKNOWN"))</f>
        <v/>
      </c>
    </row>
    <row r="12018">
      <c r="A12018" s="40">
        <f>IF(GL_Paste!$B12015="","",N(GL_Paste!$H12015)-N(GL_Paste!$G12015))</f>
        <v/>
      </c>
      <c r="B12018" s="43">
        <f>IF(GL_Paste!$B12015="","",DATE(YEAR(GL_Paste!$E12015),MONTH(GL_Paste!$E12015),1))</f>
        <v/>
      </c>
      <c r="C12018">
        <f>IF(GL_Paste!$B12015="","",IF(TRIM(GL_Paste!$M12015)&lt;&gt;"",TRIM(GL_Paste!$M12015),IFERROR(MID(GL_Paste!$I12015,FIND("[",GL_Paste!$I12015)+1,FIND("]",GL_Paste!$I12015)-FIND("[",GL_Paste!$I12015)-1),"")))</f>
        <v/>
      </c>
      <c r="D12018">
        <f>IF(GL_Paste!$B12015="","",IFERROR(INDEX(DeptName,MATCH($C12018,DeptTag,0)),"UNALLOCATED"))</f>
        <v/>
      </c>
      <c r="E12018">
        <f>IF(GL_Paste!$B12015="","",IFERROR(INDEX(AcctCat,MATCH(GL_Paste!$B12015&amp;"",AcctCode,0)),"UNKNOWN"))</f>
        <v/>
      </c>
      <c r="F12018">
        <f>IF(GL_Paste!$B12015="","",IFERROR(INDEX(AcctSub,MATCH(GL_Paste!$B12015&amp;"",AcctCode,0)),"UNKNOWN"))</f>
        <v/>
      </c>
    </row>
    <row r="12019">
      <c r="A12019" s="40">
        <f>IF(GL_Paste!$B12016="","",N(GL_Paste!$H12016)-N(GL_Paste!$G12016))</f>
        <v/>
      </c>
      <c r="B12019" s="43">
        <f>IF(GL_Paste!$B12016="","",DATE(YEAR(GL_Paste!$E12016),MONTH(GL_Paste!$E12016),1))</f>
        <v/>
      </c>
      <c r="C12019">
        <f>IF(GL_Paste!$B12016="","",IF(TRIM(GL_Paste!$M12016)&lt;&gt;"",TRIM(GL_Paste!$M12016),IFERROR(MID(GL_Paste!$I12016,FIND("[",GL_Paste!$I12016)+1,FIND("]",GL_Paste!$I12016)-FIND("[",GL_Paste!$I12016)-1),"")))</f>
        <v/>
      </c>
      <c r="D12019">
        <f>IF(GL_Paste!$B12016="","",IFERROR(INDEX(DeptName,MATCH($C12019,DeptTag,0)),"UNALLOCATED"))</f>
        <v/>
      </c>
      <c r="E12019">
        <f>IF(GL_Paste!$B12016="","",IFERROR(INDEX(AcctCat,MATCH(GL_Paste!$B12016&amp;"",AcctCode,0)),"UNKNOWN"))</f>
        <v/>
      </c>
      <c r="F12019">
        <f>IF(GL_Paste!$B12016="","",IFERROR(INDEX(AcctSub,MATCH(GL_Paste!$B12016&amp;"",AcctCode,0)),"UNKNOWN"))</f>
        <v/>
      </c>
    </row>
    <row r="12020">
      <c r="A12020" s="40">
        <f>IF(GL_Paste!$B12017="","",N(GL_Paste!$H12017)-N(GL_Paste!$G12017))</f>
        <v/>
      </c>
      <c r="B12020" s="43">
        <f>IF(GL_Paste!$B12017="","",DATE(YEAR(GL_Paste!$E12017),MONTH(GL_Paste!$E12017),1))</f>
        <v/>
      </c>
      <c r="C12020">
        <f>IF(GL_Paste!$B12017="","",IF(TRIM(GL_Paste!$M12017)&lt;&gt;"",TRIM(GL_Paste!$M12017),IFERROR(MID(GL_Paste!$I12017,FIND("[",GL_Paste!$I12017)+1,FIND("]",GL_Paste!$I12017)-FIND("[",GL_Paste!$I12017)-1),"")))</f>
        <v/>
      </c>
      <c r="D12020">
        <f>IF(GL_Paste!$B12017="","",IFERROR(INDEX(DeptName,MATCH($C12020,DeptTag,0)),"UNALLOCATED"))</f>
        <v/>
      </c>
      <c r="E12020">
        <f>IF(GL_Paste!$B12017="","",IFERROR(INDEX(AcctCat,MATCH(GL_Paste!$B12017&amp;"",AcctCode,0)),"UNKNOWN"))</f>
        <v/>
      </c>
      <c r="F12020">
        <f>IF(GL_Paste!$B12017="","",IFERROR(INDEX(AcctSub,MATCH(GL_Paste!$B12017&amp;"",AcctCode,0)),"UNKNOWN"))</f>
        <v/>
      </c>
    </row>
    <row r="12021">
      <c r="A12021" s="40">
        <f>IF(GL_Paste!$B12018="","",N(GL_Paste!$H12018)-N(GL_Paste!$G12018))</f>
        <v/>
      </c>
      <c r="B12021" s="43">
        <f>IF(GL_Paste!$B12018="","",DATE(YEAR(GL_Paste!$E12018),MONTH(GL_Paste!$E12018),1))</f>
        <v/>
      </c>
      <c r="C12021">
        <f>IF(GL_Paste!$B12018="","",IF(TRIM(GL_Paste!$M12018)&lt;&gt;"",TRIM(GL_Paste!$M12018),IFERROR(MID(GL_Paste!$I12018,FIND("[",GL_Paste!$I12018)+1,FIND("]",GL_Paste!$I12018)-FIND("[",GL_Paste!$I12018)-1),"")))</f>
        <v/>
      </c>
      <c r="D12021">
        <f>IF(GL_Paste!$B12018="","",IFERROR(INDEX(DeptName,MATCH($C12021,DeptTag,0)),"UNALLOCATED"))</f>
        <v/>
      </c>
      <c r="E12021">
        <f>IF(GL_Paste!$B12018="","",IFERROR(INDEX(AcctCat,MATCH(GL_Paste!$B12018&amp;"",AcctCode,0)),"UNKNOWN"))</f>
        <v/>
      </c>
      <c r="F12021">
        <f>IF(GL_Paste!$B12018="","",IFERROR(INDEX(AcctSub,MATCH(GL_Paste!$B12018&amp;"",AcctCode,0)),"UNKNOWN"))</f>
        <v/>
      </c>
    </row>
    <row r="12022">
      <c r="A12022" s="40">
        <f>IF(GL_Paste!$B12019="","",N(GL_Paste!$H12019)-N(GL_Paste!$G12019))</f>
        <v/>
      </c>
      <c r="B12022" s="43">
        <f>IF(GL_Paste!$B12019="","",DATE(YEAR(GL_Paste!$E12019),MONTH(GL_Paste!$E12019),1))</f>
        <v/>
      </c>
      <c r="C12022">
        <f>IF(GL_Paste!$B12019="","",IF(TRIM(GL_Paste!$M12019)&lt;&gt;"",TRIM(GL_Paste!$M12019),IFERROR(MID(GL_Paste!$I12019,FIND("[",GL_Paste!$I12019)+1,FIND("]",GL_Paste!$I12019)-FIND("[",GL_Paste!$I12019)-1),"")))</f>
        <v/>
      </c>
      <c r="D12022">
        <f>IF(GL_Paste!$B12019="","",IFERROR(INDEX(DeptName,MATCH($C12022,DeptTag,0)),"UNALLOCATED"))</f>
        <v/>
      </c>
      <c r="E12022">
        <f>IF(GL_Paste!$B12019="","",IFERROR(INDEX(AcctCat,MATCH(GL_Paste!$B12019&amp;"",AcctCode,0)),"UNKNOWN"))</f>
        <v/>
      </c>
      <c r="F12022">
        <f>IF(GL_Paste!$B12019="","",IFERROR(INDEX(AcctSub,MATCH(GL_Paste!$B12019&amp;"",AcctCode,0)),"UNKNOWN"))</f>
        <v/>
      </c>
    </row>
    <row r="12023">
      <c r="A12023" s="40">
        <f>IF(GL_Paste!$B12020="","",N(GL_Paste!$H12020)-N(GL_Paste!$G12020))</f>
        <v/>
      </c>
      <c r="B12023" s="43">
        <f>IF(GL_Paste!$B12020="","",DATE(YEAR(GL_Paste!$E12020),MONTH(GL_Paste!$E12020),1))</f>
        <v/>
      </c>
      <c r="C12023">
        <f>IF(GL_Paste!$B12020="","",IF(TRIM(GL_Paste!$M12020)&lt;&gt;"",TRIM(GL_Paste!$M12020),IFERROR(MID(GL_Paste!$I12020,FIND("[",GL_Paste!$I12020)+1,FIND("]",GL_Paste!$I12020)-FIND("[",GL_Paste!$I12020)-1),"")))</f>
        <v/>
      </c>
      <c r="D12023">
        <f>IF(GL_Paste!$B12020="","",IFERROR(INDEX(DeptName,MATCH($C12023,DeptTag,0)),"UNALLOCATED"))</f>
        <v/>
      </c>
      <c r="E12023">
        <f>IF(GL_Paste!$B12020="","",IFERROR(INDEX(AcctCat,MATCH(GL_Paste!$B12020&amp;"",AcctCode,0)),"UNKNOWN"))</f>
        <v/>
      </c>
      <c r="F12023">
        <f>IF(GL_Paste!$B12020="","",IFERROR(INDEX(AcctSub,MATCH(GL_Paste!$B12020&amp;"",AcctCode,0)),"UNKNOWN"))</f>
        <v/>
      </c>
    </row>
    <row r="12024">
      <c r="A12024" s="40">
        <f>IF(GL_Paste!$B12021="","",N(GL_Paste!$H12021)-N(GL_Paste!$G12021))</f>
        <v/>
      </c>
      <c r="B12024" s="43">
        <f>IF(GL_Paste!$B12021="","",DATE(YEAR(GL_Paste!$E12021),MONTH(GL_Paste!$E12021),1))</f>
        <v/>
      </c>
      <c r="C12024">
        <f>IF(GL_Paste!$B12021="","",IF(TRIM(GL_Paste!$M12021)&lt;&gt;"",TRIM(GL_Paste!$M12021),IFERROR(MID(GL_Paste!$I12021,FIND("[",GL_Paste!$I12021)+1,FIND("]",GL_Paste!$I12021)-FIND("[",GL_Paste!$I12021)-1),"")))</f>
        <v/>
      </c>
      <c r="D12024">
        <f>IF(GL_Paste!$B12021="","",IFERROR(INDEX(DeptName,MATCH($C12024,DeptTag,0)),"UNALLOCATED"))</f>
        <v/>
      </c>
      <c r="E12024">
        <f>IF(GL_Paste!$B12021="","",IFERROR(INDEX(AcctCat,MATCH(GL_Paste!$B12021&amp;"",AcctCode,0)),"UNKNOWN"))</f>
        <v/>
      </c>
      <c r="F12024">
        <f>IF(GL_Paste!$B12021="","",IFERROR(INDEX(AcctSub,MATCH(GL_Paste!$B12021&amp;"",AcctCode,0)),"UNKNOWN"))</f>
        <v/>
      </c>
    </row>
    <row r="12025">
      <c r="A12025" s="40">
        <f>IF(GL_Paste!$B12022="","",N(GL_Paste!$H12022)-N(GL_Paste!$G12022))</f>
        <v/>
      </c>
      <c r="B12025" s="43">
        <f>IF(GL_Paste!$B12022="","",DATE(YEAR(GL_Paste!$E12022),MONTH(GL_Paste!$E12022),1))</f>
        <v/>
      </c>
      <c r="C12025">
        <f>IF(GL_Paste!$B12022="","",IF(TRIM(GL_Paste!$M12022)&lt;&gt;"",TRIM(GL_Paste!$M12022),IFERROR(MID(GL_Paste!$I12022,FIND("[",GL_Paste!$I12022)+1,FIND("]",GL_Paste!$I12022)-FIND("[",GL_Paste!$I12022)-1),"")))</f>
        <v/>
      </c>
      <c r="D12025">
        <f>IF(GL_Paste!$B12022="","",IFERROR(INDEX(DeptName,MATCH($C12025,DeptTag,0)),"UNALLOCATED"))</f>
        <v/>
      </c>
      <c r="E12025">
        <f>IF(GL_Paste!$B12022="","",IFERROR(INDEX(AcctCat,MATCH(GL_Paste!$B12022&amp;"",AcctCode,0)),"UNKNOWN"))</f>
        <v/>
      </c>
      <c r="F12025">
        <f>IF(GL_Paste!$B12022="","",IFERROR(INDEX(AcctSub,MATCH(GL_Paste!$B12022&amp;"",AcctCode,0)),"UNKNOWN"))</f>
        <v/>
      </c>
    </row>
    <row r="12026">
      <c r="A12026" s="40">
        <f>IF(GL_Paste!$B12023="","",N(GL_Paste!$H12023)-N(GL_Paste!$G12023))</f>
        <v/>
      </c>
      <c r="B12026" s="43">
        <f>IF(GL_Paste!$B12023="","",DATE(YEAR(GL_Paste!$E12023),MONTH(GL_Paste!$E12023),1))</f>
        <v/>
      </c>
      <c r="C12026">
        <f>IF(GL_Paste!$B12023="","",IF(TRIM(GL_Paste!$M12023)&lt;&gt;"",TRIM(GL_Paste!$M12023),IFERROR(MID(GL_Paste!$I12023,FIND("[",GL_Paste!$I12023)+1,FIND("]",GL_Paste!$I12023)-FIND("[",GL_Paste!$I12023)-1),"")))</f>
        <v/>
      </c>
      <c r="D12026">
        <f>IF(GL_Paste!$B12023="","",IFERROR(INDEX(DeptName,MATCH($C12026,DeptTag,0)),"UNALLOCATED"))</f>
        <v/>
      </c>
      <c r="E12026">
        <f>IF(GL_Paste!$B12023="","",IFERROR(INDEX(AcctCat,MATCH(GL_Paste!$B12023&amp;"",AcctCode,0)),"UNKNOWN"))</f>
        <v/>
      </c>
      <c r="F12026">
        <f>IF(GL_Paste!$B12023="","",IFERROR(INDEX(AcctSub,MATCH(GL_Paste!$B12023&amp;"",AcctCode,0)),"UNKNOWN"))</f>
        <v/>
      </c>
    </row>
    <row r="12027">
      <c r="A12027" s="40">
        <f>IF(GL_Paste!$B12024="","",N(GL_Paste!$H12024)-N(GL_Paste!$G12024))</f>
        <v/>
      </c>
      <c r="B12027" s="43">
        <f>IF(GL_Paste!$B12024="","",DATE(YEAR(GL_Paste!$E12024),MONTH(GL_Paste!$E12024),1))</f>
        <v/>
      </c>
      <c r="C12027">
        <f>IF(GL_Paste!$B12024="","",IF(TRIM(GL_Paste!$M12024)&lt;&gt;"",TRIM(GL_Paste!$M12024),IFERROR(MID(GL_Paste!$I12024,FIND("[",GL_Paste!$I12024)+1,FIND("]",GL_Paste!$I12024)-FIND("[",GL_Paste!$I12024)-1),"")))</f>
        <v/>
      </c>
      <c r="D12027">
        <f>IF(GL_Paste!$B12024="","",IFERROR(INDEX(DeptName,MATCH($C12027,DeptTag,0)),"UNALLOCATED"))</f>
        <v/>
      </c>
      <c r="E12027">
        <f>IF(GL_Paste!$B12024="","",IFERROR(INDEX(AcctCat,MATCH(GL_Paste!$B12024&amp;"",AcctCode,0)),"UNKNOWN"))</f>
        <v/>
      </c>
      <c r="F12027">
        <f>IF(GL_Paste!$B12024="","",IFERROR(INDEX(AcctSub,MATCH(GL_Paste!$B12024&amp;"",AcctCode,0)),"UNKNOWN"))</f>
        <v/>
      </c>
    </row>
    <row r="12028">
      <c r="A12028" s="40">
        <f>IF(GL_Paste!$B12025="","",N(GL_Paste!$H12025)-N(GL_Paste!$G12025))</f>
        <v/>
      </c>
      <c r="B12028" s="43">
        <f>IF(GL_Paste!$B12025="","",DATE(YEAR(GL_Paste!$E12025),MONTH(GL_Paste!$E12025),1))</f>
        <v/>
      </c>
      <c r="C12028">
        <f>IF(GL_Paste!$B12025="","",IF(TRIM(GL_Paste!$M12025)&lt;&gt;"",TRIM(GL_Paste!$M12025),IFERROR(MID(GL_Paste!$I12025,FIND("[",GL_Paste!$I12025)+1,FIND("]",GL_Paste!$I12025)-FIND("[",GL_Paste!$I12025)-1),"")))</f>
        <v/>
      </c>
      <c r="D12028">
        <f>IF(GL_Paste!$B12025="","",IFERROR(INDEX(DeptName,MATCH($C12028,DeptTag,0)),"UNALLOCATED"))</f>
        <v/>
      </c>
      <c r="E12028">
        <f>IF(GL_Paste!$B12025="","",IFERROR(INDEX(AcctCat,MATCH(GL_Paste!$B12025&amp;"",AcctCode,0)),"UNKNOWN"))</f>
        <v/>
      </c>
      <c r="F12028">
        <f>IF(GL_Paste!$B12025="","",IFERROR(INDEX(AcctSub,MATCH(GL_Paste!$B12025&amp;"",AcctCode,0)),"UNKNOWN"))</f>
        <v/>
      </c>
    </row>
    <row r="12029">
      <c r="A12029" s="40">
        <f>IF(GL_Paste!$B12026="","",N(GL_Paste!$H12026)-N(GL_Paste!$G12026))</f>
        <v/>
      </c>
      <c r="B12029" s="43">
        <f>IF(GL_Paste!$B12026="","",DATE(YEAR(GL_Paste!$E12026),MONTH(GL_Paste!$E12026),1))</f>
        <v/>
      </c>
      <c r="C12029">
        <f>IF(GL_Paste!$B12026="","",IF(TRIM(GL_Paste!$M12026)&lt;&gt;"",TRIM(GL_Paste!$M12026),IFERROR(MID(GL_Paste!$I12026,FIND("[",GL_Paste!$I12026)+1,FIND("]",GL_Paste!$I12026)-FIND("[",GL_Paste!$I12026)-1),"")))</f>
        <v/>
      </c>
      <c r="D12029">
        <f>IF(GL_Paste!$B12026="","",IFERROR(INDEX(DeptName,MATCH($C12029,DeptTag,0)),"UNALLOCATED"))</f>
        <v/>
      </c>
      <c r="E12029">
        <f>IF(GL_Paste!$B12026="","",IFERROR(INDEX(AcctCat,MATCH(GL_Paste!$B12026&amp;"",AcctCode,0)),"UNKNOWN"))</f>
        <v/>
      </c>
      <c r="F12029">
        <f>IF(GL_Paste!$B12026="","",IFERROR(INDEX(AcctSub,MATCH(GL_Paste!$B12026&amp;"",AcctCode,0)),"UNKNOWN"))</f>
        <v/>
      </c>
    </row>
    <row r="12030">
      <c r="A12030" s="40">
        <f>IF(GL_Paste!$B12027="","",N(GL_Paste!$H12027)-N(GL_Paste!$G12027))</f>
        <v/>
      </c>
      <c r="B12030" s="43">
        <f>IF(GL_Paste!$B12027="","",DATE(YEAR(GL_Paste!$E12027),MONTH(GL_Paste!$E12027),1))</f>
        <v/>
      </c>
      <c r="C12030">
        <f>IF(GL_Paste!$B12027="","",IF(TRIM(GL_Paste!$M12027)&lt;&gt;"",TRIM(GL_Paste!$M12027),IFERROR(MID(GL_Paste!$I12027,FIND("[",GL_Paste!$I12027)+1,FIND("]",GL_Paste!$I12027)-FIND("[",GL_Paste!$I12027)-1),"")))</f>
        <v/>
      </c>
      <c r="D12030">
        <f>IF(GL_Paste!$B12027="","",IFERROR(INDEX(DeptName,MATCH($C12030,DeptTag,0)),"UNALLOCATED"))</f>
        <v/>
      </c>
      <c r="E12030">
        <f>IF(GL_Paste!$B12027="","",IFERROR(INDEX(AcctCat,MATCH(GL_Paste!$B12027&amp;"",AcctCode,0)),"UNKNOWN"))</f>
        <v/>
      </c>
      <c r="F12030">
        <f>IF(GL_Paste!$B12027="","",IFERROR(INDEX(AcctSub,MATCH(GL_Paste!$B12027&amp;"",AcctCode,0)),"UNKNOWN"))</f>
        <v/>
      </c>
    </row>
    <row r="12031">
      <c r="A12031" s="40">
        <f>IF(GL_Paste!$B12028="","",N(GL_Paste!$H12028)-N(GL_Paste!$G12028))</f>
        <v/>
      </c>
      <c r="B12031" s="43">
        <f>IF(GL_Paste!$B12028="","",DATE(YEAR(GL_Paste!$E12028),MONTH(GL_Paste!$E12028),1))</f>
        <v/>
      </c>
      <c r="C12031">
        <f>IF(GL_Paste!$B12028="","",IF(TRIM(GL_Paste!$M12028)&lt;&gt;"",TRIM(GL_Paste!$M12028),IFERROR(MID(GL_Paste!$I12028,FIND("[",GL_Paste!$I12028)+1,FIND("]",GL_Paste!$I12028)-FIND("[",GL_Paste!$I12028)-1),"")))</f>
        <v/>
      </c>
      <c r="D12031">
        <f>IF(GL_Paste!$B12028="","",IFERROR(INDEX(DeptName,MATCH($C12031,DeptTag,0)),"UNALLOCATED"))</f>
        <v/>
      </c>
      <c r="E12031">
        <f>IF(GL_Paste!$B12028="","",IFERROR(INDEX(AcctCat,MATCH(GL_Paste!$B12028&amp;"",AcctCode,0)),"UNKNOWN"))</f>
        <v/>
      </c>
      <c r="F12031">
        <f>IF(GL_Paste!$B12028="","",IFERROR(INDEX(AcctSub,MATCH(GL_Paste!$B12028&amp;"",AcctCode,0)),"UNKNOWN"))</f>
        <v/>
      </c>
    </row>
    <row r="12032">
      <c r="A12032" s="40">
        <f>IF(GL_Paste!$B12029="","",N(GL_Paste!$H12029)-N(GL_Paste!$G12029))</f>
        <v/>
      </c>
      <c r="B12032" s="43">
        <f>IF(GL_Paste!$B12029="","",DATE(YEAR(GL_Paste!$E12029),MONTH(GL_Paste!$E12029),1))</f>
        <v/>
      </c>
      <c r="C12032">
        <f>IF(GL_Paste!$B12029="","",IF(TRIM(GL_Paste!$M12029)&lt;&gt;"",TRIM(GL_Paste!$M12029),IFERROR(MID(GL_Paste!$I12029,FIND("[",GL_Paste!$I12029)+1,FIND("]",GL_Paste!$I12029)-FIND("[",GL_Paste!$I12029)-1),"")))</f>
        <v/>
      </c>
      <c r="D12032">
        <f>IF(GL_Paste!$B12029="","",IFERROR(INDEX(DeptName,MATCH($C12032,DeptTag,0)),"UNALLOCATED"))</f>
        <v/>
      </c>
      <c r="E12032">
        <f>IF(GL_Paste!$B12029="","",IFERROR(INDEX(AcctCat,MATCH(GL_Paste!$B12029&amp;"",AcctCode,0)),"UNKNOWN"))</f>
        <v/>
      </c>
      <c r="F12032">
        <f>IF(GL_Paste!$B12029="","",IFERROR(INDEX(AcctSub,MATCH(GL_Paste!$B12029&amp;"",AcctCode,0)),"UNKNOWN"))</f>
        <v/>
      </c>
    </row>
    <row r="12033">
      <c r="A12033" s="40">
        <f>IF(GL_Paste!$B12030="","",N(GL_Paste!$H12030)-N(GL_Paste!$G12030))</f>
        <v/>
      </c>
      <c r="B12033" s="43">
        <f>IF(GL_Paste!$B12030="","",DATE(YEAR(GL_Paste!$E12030),MONTH(GL_Paste!$E12030),1))</f>
        <v/>
      </c>
      <c r="C12033">
        <f>IF(GL_Paste!$B12030="","",IF(TRIM(GL_Paste!$M12030)&lt;&gt;"",TRIM(GL_Paste!$M12030),IFERROR(MID(GL_Paste!$I12030,FIND("[",GL_Paste!$I12030)+1,FIND("]",GL_Paste!$I12030)-FIND("[",GL_Paste!$I12030)-1),"")))</f>
        <v/>
      </c>
      <c r="D12033">
        <f>IF(GL_Paste!$B12030="","",IFERROR(INDEX(DeptName,MATCH($C12033,DeptTag,0)),"UNALLOCATED"))</f>
        <v/>
      </c>
      <c r="E12033">
        <f>IF(GL_Paste!$B12030="","",IFERROR(INDEX(AcctCat,MATCH(GL_Paste!$B12030&amp;"",AcctCode,0)),"UNKNOWN"))</f>
        <v/>
      </c>
      <c r="F12033">
        <f>IF(GL_Paste!$B12030="","",IFERROR(INDEX(AcctSub,MATCH(GL_Paste!$B12030&amp;"",AcctCode,0)),"UNKNOWN"))</f>
        <v/>
      </c>
    </row>
    <row r="12034">
      <c r="A12034" s="40">
        <f>IF(GL_Paste!$B12031="","",N(GL_Paste!$H12031)-N(GL_Paste!$G12031))</f>
        <v/>
      </c>
      <c r="B12034" s="43">
        <f>IF(GL_Paste!$B12031="","",DATE(YEAR(GL_Paste!$E12031),MONTH(GL_Paste!$E12031),1))</f>
        <v/>
      </c>
      <c r="C12034">
        <f>IF(GL_Paste!$B12031="","",IF(TRIM(GL_Paste!$M12031)&lt;&gt;"",TRIM(GL_Paste!$M12031),IFERROR(MID(GL_Paste!$I12031,FIND("[",GL_Paste!$I12031)+1,FIND("]",GL_Paste!$I12031)-FIND("[",GL_Paste!$I12031)-1),"")))</f>
        <v/>
      </c>
      <c r="D12034">
        <f>IF(GL_Paste!$B12031="","",IFERROR(INDEX(DeptName,MATCH($C12034,DeptTag,0)),"UNALLOCATED"))</f>
        <v/>
      </c>
      <c r="E12034">
        <f>IF(GL_Paste!$B12031="","",IFERROR(INDEX(AcctCat,MATCH(GL_Paste!$B12031&amp;"",AcctCode,0)),"UNKNOWN"))</f>
        <v/>
      </c>
      <c r="F12034">
        <f>IF(GL_Paste!$B12031="","",IFERROR(INDEX(AcctSub,MATCH(GL_Paste!$B12031&amp;"",AcctCode,0)),"UNKNOWN"))</f>
        <v/>
      </c>
    </row>
    <row r="12035">
      <c r="A12035" s="40">
        <f>IF(GL_Paste!$B12032="","",N(GL_Paste!$H12032)-N(GL_Paste!$G12032))</f>
        <v/>
      </c>
      <c r="B12035" s="43">
        <f>IF(GL_Paste!$B12032="","",DATE(YEAR(GL_Paste!$E12032),MONTH(GL_Paste!$E12032),1))</f>
        <v/>
      </c>
      <c r="C12035">
        <f>IF(GL_Paste!$B12032="","",IF(TRIM(GL_Paste!$M12032)&lt;&gt;"",TRIM(GL_Paste!$M12032),IFERROR(MID(GL_Paste!$I12032,FIND("[",GL_Paste!$I12032)+1,FIND("]",GL_Paste!$I12032)-FIND("[",GL_Paste!$I12032)-1),"")))</f>
        <v/>
      </c>
      <c r="D12035">
        <f>IF(GL_Paste!$B12032="","",IFERROR(INDEX(DeptName,MATCH($C12035,DeptTag,0)),"UNALLOCATED"))</f>
        <v/>
      </c>
      <c r="E12035">
        <f>IF(GL_Paste!$B12032="","",IFERROR(INDEX(AcctCat,MATCH(GL_Paste!$B12032&amp;"",AcctCode,0)),"UNKNOWN"))</f>
        <v/>
      </c>
      <c r="F12035">
        <f>IF(GL_Paste!$B12032="","",IFERROR(INDEX(AcctSub,MATCH(GL_Paste!$B12032&amp;"",AcctCode,0)),"UNKNOWN"))</f>
        <v/>
      </c>
    </row>
    <row r="12036">
      <c r="A12036" s="40">
        <f>IF(GL_Paste!$B12033="","",N(GL_Paste!$H12033)-N(GL_Paste!$G12033))</f>
        <v/>
      </c>
      <c r="B12036" s="43">
        <f>IF(GL_Paste!$B12033="","",DATE(YEAR(GL_Paste!$E12033),MONTH(GL_Paste!$E12033),1))</f>
        <v/>
      </c>
      <c r="C12036">
        <f>IF(GL_Paste!$B12033="","",IF(TRIM(GL_Paste!$M12033)&lt;&gt;"",TRIM(GL_Paste!$M12033),IFERROR(MID(GL_Paste!$I12033,FIND("[",GL_Paste!$I12033)+1,FIND("]",GL_Paste!$I12033)-FIND("[",GL_Paste!$I12033)-1),"")))</f>
        <v/>
      </c>
      <c r="D12036">
        <f>IF(GL_Paste!$B12033="","",IFERROR(INDEX(DeptName,MATCH($C12036,DeptTag,0)),"UNALLOCATED"))</f>
        <v/>
      </c>
      <c r="E12036">
        <f>IF(GL_Paste!$B12033="","",IFERROR(INDEX(AcctCat,MATCH(GL_Paste!$B12033&amp;"",AcctCode,0)),"UNKNOWN"))</f>
        <v/>
      </c>
      <c r="F12036">
        <f>IF(GL_Paste!$B12033="","",IFERROR(INDEX(AcctSub,MATCH(GL_Paste!$B12033&amp;"",AcctCode,0)),"UNKNOWN"))</f>
        <v/>
      </c>
    </row>
    <row r="12037">
      <c r="A12037" s="40">
        <f>IF(GL_Paste!$B12034="","",N(GL_Paste!$H12034)-N(GL_Paste!$G12034))</f>
        <v/>
      </c>
      <c r="B12037" s="43">
        <f>IF(GL_Paste!$B12034="","",DATE(YEAR(GL_Paste!$E12034),MONTH(GL_Paste!$E12034),1))</f>
        <v/>
      </c>
      <c r="C12037">
        <f>IF(GL_Paste!$B12034="","",IF(TRIM(GL_Paste!$M12034)&lt;&gt;"",TRIM(GL_Paste!$M12034),IFERROR(MID(GL_Paste!$I12034,FIND("[",GL_Paste!$I12034)+1,FIND("]",GL_Paste!$I12034)-FIND("[",GL_Paste!$I12034)-1),"")))</f>
        <v/>
      </c>
      <c r="D12037">
        <f>IF(GL_Paste!$B12034="","",IFERROR(INDEX(DeptName,MATCH($C12037,DeptTag,0)),"UNALLOCATED"))</f>
        <v/>
      </c>
      <c r="E12037">
        <f>IF(GL_Paste!$B12034="","",IFERROR(INDEX(AcctCat,MATCH(GL_Paste!$B12034&amp;"",AcctCode,0)),"UNKNOWN"))</f>
        <v/>
      </c>
      <c r="F12037">
        <f>IF(GL_Paste!$B12034="","",IFERROR(INDEX(AcctSub,MATCH(GL_Paste!$B12034&amp;"",AcctCode,0)),"UNKNOWN"))</f>
        <v/>
      </c>
    </row>
    <row r="12038">
      <c r="A12038" s="40">
        <f>IF(GL_Paste!$B12035="","",N(GL_Paste!$H12035)-N(GL_Paste!$G12035))</f>
        <v/>
      </c>
      <c r="B12038" s="43">
        <f>IF(GL_Paste!$B12035="","",DATE(YEAR(GL_Paste!$E12035),MONTH(GL_Paste!$E12035),1))</f>
        <v/>
      </c>
      <c r="C12038">
        <f>IF(GL_Paste!$B12035="","",IF(TRIM(GL_Paste!$M12035)&lt;&gt;"",TRIM(GL_Paste!$M12035),IFERROR(MID(GL_Paste!$I12035,FIND("[",GL_Paste!$I12035)+1,FIND("]",GL_Paste!$I12035)-FIND("[",GL_Paste!$I12035)-1),"")))</f>
        <v/>
      </c>
      <c r="D12038">
        <f>IF(GL_Paste!$B12035="","",IFERROR(INDEX(DeptName,MATCH($C12038,DeptTag,0)),"UNALLOCATED"))</f>
        <v/>
      </c>
      <c r="E12038">
        <f>IF(GL_Paste!$B12035="","",IFERROR(INDEX(AcctCat,MATCH(GL_Paste!$B12035&amp;"",AcctCode,0)),"UNKNOWN"))</f>
        <v/>
      </c>
      <c r="F12038">
        <f>IF(GL_Paste!$B12035="","",IFERROR(INDEX(AcctSub,MATCH(GL_Paste!$B12035&amp;"",AcctCode,0)),"UNKNOWN"))</f>
        <v/>
      </c>
    </row>
    <row r="12039">
      <c r="A12039" s="40">
        <f>IF(GL_Paste!$B12036="","",N(GL_Paste!$H12036)-N(GL_Paste!$G12036))</f>
        <v/>
      </c>
      <c r="B12039" s="43">
        <f>IF(GL_Paste!$B12036="","",DATE(YEAR(GL_Paste!$E12036),MONTH(GL_Paste!$E12036),1))</f>
        <v/>
      </c>
      <c r="C12039">
        <f>IF(GL_Paste!$B12036="","",IF(TRIM(GL_Paste!$M12036)&lt;&gt;"",TRIM(GL_Paste!$M12036),IFERROR(MID(GL_Paste!$I12036,FIND("[",GL_Paste!$I12036)+1,FIND("]",GL_Paste!$I12036)-FIND("[",GL_Paste!$I12036)-1),"")))</f>
        <v/>
      </c>
      <c r="D12039">
        <f>IF(GL_Paste!$B12036="","",IFERROR(INDEX(DeptName,MATCH($C12039,DeptTag,0)),"UNALLOCATED"))</f>
        <v/>
      </c>
      <c r="E12039">
        <f>IF(GL_Paste!$B12036="","",IFERROR(INDEX(AcctCat,MATCH(GL_Paste!$B12036&amp;"",AcctCode,0)),"UNKNOWN"))</f>
        <v/>
      </c>
      <c r="F12039">
        <f>IF(GL_Paste!$B12036="","",IFERROR(INDEX(AcctSub,MATCH(GL_Paste!$B12036&amp;"",AcctCode,0)),"UNKNOWN"))</f>
        <v/>
      </c>
    </row>
    <row r="12040">
      <c r="A12040" s="40">
        <f>IF(GL_Paste!$B12037="","",N(GL_Paste!$H12037)-N(GL_Paste!$G12037))</f>
        <v/>
      </c>
      <c r="B12040" s="43">
        <f>IF(GL_Paste!$B12037="","",DATE(YEAR(GL_Paste!$E12037),MONTH(GL_Paste!$E12037),1))</f>
        <v/>
      </c>
      <c r="C12040">
        <f>IF(GL_Paste!$B12037="","",IF(TRIM(GL_Paste!$M12037)&lt;&gt;"",TRIM(GL_Paste!$M12037),IFERROR(MID(GL_Paste!$I12037,FIND("[",GL_Paste!$I12037)+1,FIND("]",GL_Paste!$I12037)-FIND("[",GL_Paste!$I12037)-1),"")))</f>
        <v/>
      </c>
      <c r="D12040">
        <f>IF(GL_Paste!$B12037="","",IFERROR(INDEX(DeptName,MATCH($C12040,DeptTag,0)),"UNALLOCATED"))</f>
        <v/>
      </c>
      <c r="E12040">
        <f>IF(GL_Paste!$B12037="","",IFERROR(INDEX(AcctCat,MATCH(GL_Paste!$B12037&amp;"",AcctCode,0)),"UNKNOWN"))</f>
        <v/>
      </c>
      <c r="F12040">
        <f>IF(GL_Paste!$B12037="","",IFERROR(INDEX(AcctSub,MATCH(GL_Paste!$B12037&amp;"",AcctCode,0)),"UNKNOWN"))</f>
        <v/>
      </c>
    </row>
    <row r="12041">
      <c r="A12041" s="40">
        <f>IF(GL_Paste!$B12038="","",N(GL_Paste!$H12038)-N(GL_Paste!$G12038))</f>
        <v/>
      </c>
      <c r="B12041" s="43">
        <f>IF(GL_Paste!$B12038="","",DATE(YEAR(GL_Paste!$E12038),MONTH(GL_Paste!$E12038),1))</f>
        <v/>
      </c>
      <c r="C12041">
        <f>IF(GL_Paste!$B12038="","",IF(TRIM(GL_Paste!$M12038)&lt;&gt;"",TRIM(GL_Paste!$M12038),IFERROR(MID(GL_Paste!$I12038,FIND("[",GL_Paste!$I12038)+1,FIND("]",GL_Paste!$I12038)-FIND("[",GL_Paste!$I12038)-1),"")))</f>
        <v/>
      </c>
      <c r="D12041">
        <f>IF(GL_Paste!$B12038="","",IFERROR(INDEX(DeptName,MATCH($C12041,DeptTag,0)),"UNALLOCATED"))</f>
        <v/>
      </c>
      <c r="E12041">
        <f>IF(GL_Paste!$B12038="","",IFERROR(INDEX(AcctCat,MATCH(GL_Paste!$B12038&amp;"",AcctCode,0)),"UNKNOWN"))</f>
        <v/>
      </c>
      <c r="F12041">
        <f>IF(GL_Paste!$B12038="","",IFERROR(INDEX(AcctSub,MATCH(GL_Paste!$B12038&amp;"",AcctCode,0)),"UNKNOWN"))</f>
        <v/>
      </c>
    </row>
    <row r="12042">
      <c r="A12042" s="40">
        <f>IF(GL_Paste!$B12039="","",N(GL_Paste!$H12039)-N(GL_Paste!$G12039))</f>
        <v/>
      </c>
      <c r="B12042" s="43">
        <f>IF(GL_Paste!$B12039="","",DATE(YEAR(GL_Paste!$E12039),MONTH(GL_Paste!$E12039),1))</f>
        <v/>
      </c>
      <c r="C12042">
        <f>IF(GL_Paste!$B12039="","",IF(TRIM(GL_Paste!$M12039)&lt;&gt;"",TRIM(GL_Paste!$M12039),IFERROR(MID(GL_Paste!$I12039,FIND("[",GL_Paste!$I12039)+1,FIND("]",GL_Paste!$I12039)-FIND("[",GL_Paste!$I12039)-1),"")))</f>
        <v/>
      </c>
      <c r="D12042">
        <f>IF(GL_Paste!$B12039="","",IFERROR(INDEX(DeptName,MATCH($C12042,DeptTag,0)),"UNALLOCATED"))</f>
        <v/>
      </c>
      <c r="E12042">
        <f>IF(GL_Paste!$B12039="","",IFERROR(INDEX(AcctCat,MATCH(GL_Paste!$B12039&amp;"",AcctCode,0)),"UNKNOWN"))</f>
        <v/>
      </c>
      <c r="F12042">
        <f>IF(GL_Paste!$B12039="","",IFERROR(INDEX(AcctSub,MATCH(GL_Paste!$B12039&amp;"",AcctCode,0)),"UNKNOWN"))</f>
        <v/>
      </c>
    </row>
    <row r="12043">
      <c r="A12043" s="40">
        <f>IF(GL_Paste!$B12040="","",N(GL_Paste!$H12040)-N(GL_Paste!$G12040))</f>
        <v/>
      </c>
      <c r="B12043" s="43">
        <f>IF(GL_Paste!$B12040="","",DATE(YEAR(GL_Paste!$E12040),MONTH(GL_Paste!$E12040),1))</f>
        <v/>
      </c>
      <c r="C12043">
        <f>IF(GL_Paste!$B12040="","",IF(TRIM(GL_Paste!$M12040)&lt;&gt;"",TRIM(GL_Paste!$M12040),IFERROR(MID(GL_Paste!$I12040,FIND("[",GL_Paste!$I12040)+1,FIND("]",GL_Paste!$I12040)-FIND("[",GL_Paste!$I12040)-1),"")))</f>
        <v/>
      </c>
      <c r="D12043">
        <f>IF(GL_Paste!$B12040="","",IFERROR(INDEX(DeptName,MATCH($C12043,DeptTag,0)),"UNALLOCATED"))</f>
        <v/>
      </c>
      <c r="E12043">
        <f>IF(GL_Paste!$B12040="","",IFERROR(INDEX(AcctCat,MATCH(GL_Paste!$B12040&amp;"",AcctCode,0)),"UNKNOWN"))</f>
        <v/>
      </c>
      <c r="F12043">
        <f>IF(GL_Paste!$B12040="","",IFERROR(INDEX(AcctSub,MATCH(GL_Paste!$B12040&amp;"",AcctCode,0)),"UNKNOWN"))</f>
        <v/>
      </c>
    </row>
    <row r="12044">
      <c r="A12044" s="40">
        <f>IF(GL_Paste!$B12041="","",N(GL_Paste!$H12041)-N(GL_Paste!$G12041))</f>
        <v/>
      </c>
      <c r="B12044" s="43">
        <f>IF(GL_Paste!$B12041="","",DATE(YEAR(GL_Paste!$E12041),MONTH(GL_Paste!$E12041),1))</f>
        <v/>
      </c>
      <c r="C12044">
        <f>IF(GL_Paste!$B12041="","",IF(TRIM(GL_Paste!$M12041)&lt;&gt;"",TRIM(GL_Paste!$M12041),IFERROR(MID(GL_Paste!$I12041,FIND("[",GL_Paste!$I12041)+1,FIND("]",GL_Paste!$I12041)-FIND("[",GL_Paste!$I12041)-1),"")))</f>
        <v/>
      </c>
      <c r="D12044">
        <f>IF(GL_Paste!$B12041="","",IFERROR(INDEX(DeptName,MATCH($C12044,DeptTag,0)),"UNALLOCATED"))</f>
        <v/>
      </c>
      <c r="E12044">
        <f>IF(GL_Paste!$B12041="","",IFERROR(INDEX(AcctCat,MATCH(GL_Paste!$B12041&amp;"",AcctCode,0)),"UNKNOWN"))</f>
        <v/>
      </c>
      <c r="F12044">
        <f>IF(GL_Paste!$B12041="","",IFERROR(INDEX(AcctSub,MATCH(GL_Paste!$B12041&amp;"",AcctCode,0)),"UNKNOWN"))</f>
        <v/>
      </c>
    </row>
    <row r="12045">
      <c r="A12045" s="40">
        <f>IF(GL_Paste!$B12042="","",N(GL_Paste!$H12042)-N(GL_Paste!$G12042))</f>
        <v/>
      </c>
      <c r="B12045" s="43">
        <f>IF(GL_Paste!$B12042="","",DATE(YEAR(GL_Paste!$E12042),MONTH(GL_Paste!$E12042),1))</f>
        <v/>
      </c>
      <c r="C12045">
        <f>IF(GL_Paste!$B12042="","",IF(TRIM(GL_Paste!$M12042)&lt;&gt;"",TRIM(GL_Paste!$M12042),IFERROR(MID(GL_Paste!$I12042,FIND("[",GL_Paste!$I12042)+1,FIND("]",GL_Paste!$I12042)-FIND("[",GL_Paste!$I12042)-1),"")))</f>
        <v/>
      </c>
      <c r="D12045">
        <f>IF(GL_Paste!$B12042="","",IFERROR(INDEX(DeptName,MATCH($C12045,DeptTag,0)),"UNALLOCATED"))</f>
        <v/>
      </c>
      <c r="E12045">
        <f>IF(GL_Paste!$B12042="","",IFERROR(INDEX(AcctCat,MATCH(GL_Paste!$B12042&amp;"",AcctCode,0)),"UNKNOWN"))</f>
        <v/>
      </c>
      <c r="F12045">
        <f>IF(GL_Paste!$B12042="","",IFERROR(INDEX(AcctSub,MATCH(GL_Paste!$B12042&amp;"",AcctCode,0)),"UNKNOWN"))</f>
        <v/>
      </c>
    </row>
    <row r="12046">
      <c r="A12046" s="40">
        <f>IF(GL_Paste!$B12043="","",N(GL_Paste!$H12043)-N(GL_Paste!$G12043))</f>
        <v/>
      </c>
      <c r="B12046" s="43">
        <f>IF(GL_Paste!$B12043="","",DATE(YEAR(GL_Paste!$E12043),MONTH(GL_Paste!$E12043),1))</f>
        <v/>
      </c>
      <c r="C12046">
        <f>IF(GL_Paste!$B12043="","",IF(TRIM(GL_Paste!$M12043)&lt;&gt;"",TRIM(GL_Paste!$M12043),IFERROR(MID(GL_Paste!$I12043,FIND("[",GL_Paste!$I12043)+1,FIND("]",GL_Paste!$I12043)-FIND("[",GL_Paste!$I12043)-1),"")))</f>
        <v/>
      </c>
      <c r="D12046">
        <f>IF(GL_Paste!$B12043="","",IFERROR(INDEX(DeptName,MATCH($C12046,DeptTag,0)),"UNALLOCATED"))</f>
        <v/>
      </c>
      <c r="E12046">
        <f>IF(GL_Paste!$B12043="","",IFERROR(INDEX(AcctCat,MATCH(GL_Paste!$B12043&amp;"",AcctCode,0)),"UNKNOWN"))</f>
        <v/>
      </c>
      <c r="F12046">
        <f>IF(GL_Paste!$B12043="","",IFERROR(INDEX(AcctSub,MATCH(GL_Paste!$B12043&amp;"",AcctCode,0)),"UNKNOWN"))</f>
        <v/>
      </c>
    </row>
    <row r="12047">
      <c r="A12047" s="40">
        <f>IF(GL_Paste!$B12044="","",N(GL_Paste!$H12044)-N(GL_Paste!$G12044))</f>
        <v/>
      </c>
      <c r="B12047" s="43">
        <f>IF(GL_Paste!$B12044="","",DATE(YEAR(GL_Paste!$E12044),MONTH(GL_Paste!$E12044),1))</f>
        <v/>
      </c>
      <c r="C12047">
        <f>IF(GL_Paste!$B12044="","",IF(TRIM(GL_Paste!$M12044)&lt;&gt;"",TRIM(GL_Paste!$M12044),IFERROR(MID(GL_Paste!$I12044,FIND("[",GL_Paste!$I12044)+1,FIND("]",GL_Paste!$I12044)-FIND("[",GL_Paste!$I12044)-1),"")))</f>
        <v/>
      </c>
      <c r="D12047">
        <f>IF(GL_Paste!$B12044="","",IFERROR(INDEX(DeptName,MATCH($C12047,DeptTag,0)),"UNALLOCATED"))</f>
        <v/>
      </c>
      <c r="E12047">
        <f>IF(GL_Paste!$B12044="","",IFERROR(INDEX(AcctCat,MATCH(GL_Paste!$B12044&amp;"",AcctCode,0)),"UNKNOWN"))</f>
        <v/>
      </c>
      <c r="F12047">
        <f>IF(GL_Paste!$B12044="","",IFERROR(INDEX(AcctSub,MATCH(GL_Paste!$B12044&amp;"",AcctCode,0)),"UNKNOWN"))</f>
        <v/>
      </c>
    </row>
    <row r="12048">
      <c r="A12048" s="40">
        <f>IF(GL_Paste!$B12045="","",N(GL_Paste!$H12045)-N(GL_Paste!$G12045))</f>
        <v/>
      </c>
      <c r="B12048" s="43">
        <f>IF(GL_Paste!$B12045="","",DATE(YEAR(GL_Paste!$E12045),MONTH(GL_Paste!$E12045),1))</f>
        <v/>
      </c>
      <c r="C12048">
        <f>IF(GL_Paste!$B12045="","",IF(TRIM(GL_Paste!$M12045)&lt;&gt;"",TRIM(GL_Paste!$M12045),IFERROR(MID(GL_Paste!$I12045,FIND("[",GL_Paste!$I12045)+1,FIND("]",GL_Paste!$I12045)-FIND("[",GL_Paste!$I12045)-1),"")))</f>
        <v/>
      </c>
      <c r="D12048">
        <f>IF(GL_Paste!$B12045="","",IFERROR(INDEX(DeptName,MATCH($C12048,DeptTag,0)),"UNALLOCATED"))</f>
        <v/>
      </c>
      <c r="E12048">
        <f>IF(GL_Paste!$B12045="","",IFERROR(INDEX(AcctCat,MATCH(GL_Paste!$B12045&amp;"",AcctCode,0)),"UNKNOWN"))</f>
        <v/>
      </c>
      <c r="F12048">
        <f>IF(GL_Paste!$B12045="","",IFERROR(INDEX(AcctSub,MATCH(GL_Paste!$B12045&amp;"",AcctCode,0)),"UNKNOWN"))</f>
        <v/>
      </c>
    </row>
    <row r="12049">
      <c r="A12049" s="40">
        <f>IF(GL_Paste!$B12046="","",N(GL_Paste!$H12046)-N(GL_Paste!$G12046))</f>
        <v/>
      </c>
      <c r="B12049" s="43">
        <f>IF(GL_Paste!$B12046="","",DATE(YEAR(GL_Paste!$E12046),MONTH(GL_Paste!$E12046),1))</f>
        <v/>
      </c>
      <c r="C12049">
        <f>IF(GL_Paste!$B12046="","",IF(TRIM(GL_Paste!$M12046)&lt;&gt;"",TRIM(GL_Paste!$M12046),IFERROR(MID(GL_Paste!$I12046,FIND("[",GL_Paste!$I12046)+1,FIND("]",GL_Paste!$I12046)-FIND("[",GL_Paste!$I12046)-1),"")))</f>
        <v/>
      </c>
      <c r="D12049">
        <f>IF(GL_Paste!$B12046="","",IFERROR(INDEX(DeptName,MATCH($C12049,DeptTag,0)),"UNALLOCATED"))</f>
        <v/>
      </c>
      <c r="E12049">
        <f>IF(GL_Paste!$B12046="","",IFERROR(INDEX(AcctCat,MATCH(GL_Paste!$B12046&amp;"",AcctCode,0)),"UNKNOWN"))</f>
        <v/>
      </c>
      <c r="F12049">
        <f>IF(GL_Paste!$B12046="","",IFERROR(INDEX(AcctSub,MATCH(GL_Paste!$B12046&amp;"",AcctCode,0)),"UNKNOWN"))</f>
        <v/>
      </c>
    </row>
    <row r="12050">
      <c r="A12050" s="40">
        <f>IF(GL_Paste!$B12047="","",N(GL_Paste!$H12047)-N(GL_Paste!$G12047))</f>
        <v/>
      </c>
      <c r="B12050" s="43">
        <f>IF(GL_Paste!$B12047="","",DATE(YEAR(GL_Paste!$E12047),MONTH(GL_Paste!$E12047),1))</f>
        <v/>
      </c>
      <c r="C12050">
        <f>IF(GL_Paste!$B12047="","",IF(TRIM(GL_Paste!$M12047)&lt;&gt;"",TRIM(GL_Paste!$M12047),IFERROR(MID(GL_Paste!$I12047,FIND("[",GL_Paste!$I12047)+1,FIND("]",GL_Paste!$I12047)-FIND("[",GL_Paste!$I12047)-1),"")))</f>
        <v/>
      </c>
      <c r="D12050">
        <f>IF(GL_Paste!$B12047="","",IFERROR(INDEX(DeptName,MATCH($C12050,DeptTag,0)),"UNALLOCATED"))</f>
        <v/>
      </c>
      <c r="E12050">
        <f>IF(GL_Paste!$B12047="","",IFERROR(INDEX(AcctCat,MATCH(GL_Paste!$B12047&amp;"",AcctCode,0)),"UNKNOWN"))</f>
        <v/>
      </c>
      <c r="F12050">
        <f>IF(GL_Paste!$B12047="","",IFERROR(INDEX(AcctSub,MATCH(GL_Paste!$B12047&amp;"",AcctCode,0)),"UNKNOWN"))</f>
        <v/>
      </c>
    </row>
    <row r="12051">
      <c r="A12051" s="40">
        <f>IF(GL_Paste!$B12048="","",N(GL_Paste!$H12048)-N(GL_Paste!$G12048))</f>
        <v/>
      </c>
      <c r="B12051" s="43">
        <f>IF(GL_Paste!$B12048="","",DATE(YEAR(GL_Paste!$E12048),MONTH(GL_Paste!$E12048),1))</f>
        <v/>
      </c>
      <c r="C12051">
        <f>IF(GL_Paste!$B12048="","",IF(TRIM(GL_Paste!$M12048)&lt;&gt;"",TRIM(GL_Paste!$M12048),IFERROR(MID(GL_Paste!$I12048,FIND("[",GL_Paste!$I12048)+1,FIND("]",GL_Paste!$I12048)-FIND("[",GL_Paste!$I12048)-1),"")))</f>
        <v/>
      </c>
      <c r="D12051">
        <f>IF(GL_Paste!$B12048="","",IFERROR(INDEX(DeptName,MATCH($C12051,DeptTag,0)),"UNALLOCATED"))</f>
        <v/>
      </c>
      <c r="E12051">
        <f>IF(GL_Paste!$B12048="","",IFERROR(INDEX(AcctCat,MATCH(GL_Paste!$B12048&amp;"",AcctCode,0)),"UNKNOWN"))</f>
        <v/>
      </c>
      <c r="F12051">
        <f>IF(GL_Paste!$B12048="","",IFERROR(INDEX(AcctSub,MATCH(GL_Paste!$B12048&amp;"",AcctCode,0)),"UNKNOWN"))</f>
        <v/>
      </c>
    </row>
    <row r="12052">
      <c r="A12052" s="40">
        <f>IF(GL_Paste!$B12049="","",N(GL_Paste!$H12049)-N(GL_Paste!$G12049))</f>
        <v/>
      </c>
      <c r="B12052" s="43">
        <f>IF(GL_Paste!$B12049="","",DATE(YEAR(GL_Paste!$E12049),MONTH(GL_Paste!$E12049),1))</f>
        <v/>
      </c>
      <c r="C12052">
        <f>IF(GL_Paste!$B12049="","",IF(TRIM(GL_Paste!$M12049)&lt;&gt;"",TRIM(GL_Paste!$M12049),IFERROR(MID(GL_Paste!$I12049,FIND("[",GL_Paste!$I12049)+1,FIND("]",GL_Paste!$I12049)-FIND("[",GL_Paste!$I12049)-1),"")))</f>
        <v/>
      </c>
      <c r="D12052">
        <f>IF(GL_Paste!$B12049="","",IFERROR(INDEX(DeptName,MATCH($C12052,DeptTag,0)),"UNALLOCATED"))</f>
        <v/>
      </c>
      <c r="E12052">
        <f>IF(GL_Paste!$B12049="","",IFERROR(INDEX(AcctCat,MATCH(GL_Paste!$B12049&amp;"",AcctCode,0)),"UNKNOWN"))</f>
        <v/>
      </c>
      <c r="F12052">
        <f>IF(GL_Paste!$B12049="","",IFERROR(INDEX(AcctSub,MATCH(GL_Paste!$B12049&amp;"",AcctCode,0)),"UNKNOWN"))</f>
        <v/>
      </c>
    </row>
    <row r="12053">
      <c r="A12053" s="40">
        <f>IF(GL_Paste!$B12050="","",N(GL_Paste!$H12050)-N(GL_Paste!$G12050))</f>
        <v/>
      </c>
      <c r="B12053" s="43">
        <f>IF(GL_Paste!$B12050="","",DATE(YEAR(GL_Paste!$E12050),MONTH(GL_Paste!$E12050),1))</f>
        <v/>
      </c>
      <c r="C12053">
        <f>IF(GL_Paste!$B12050="","",IF(TRIM(GL_Paste!$M12050)&lt;&gt;"",TRIM(GL_Paste!$M12050),IFERROR(MID(GL_Paste!$I12050,FIND("[",GL_Paste!$I12050)+1,FIND("]",GL_Paste!$I12050)-FIND("[",GL_Paste!$I12050)-1),"")))</f>
        <v/>
      </c>
      <c r="D12053">
        <f>IF(GL_Paste!$B12050="","",IFERROR(INDEX(DeptName,MATCH($C12053,DeptTag,0)),"UNALLOCATED"))</f>
        <v/>
      </c>
      <c r="E12053">
        <f>IF(GL_Paste!$B12050="","",IFERROR(INDEX(AcctCat,MATCH(GL_Paste!$B12050&amp;"",AcctCode,0)),"UNKNOWN"))</f>
        <v/>
      </c>
      <c r="F12053">
        <f>IF(GL_Paste!$B12050="","",IFERROR(INDEX(AcctSub,MATCH(GL_Paste!$B12050&amp;"",AcctCode,0)),"UNKNOWN"))</f>
        <v/>
      </c>
    </row>
    <row r="12054">
      <c r="A12054" s="40">
        <f>IF(GL_Paste!$B12051="","",N(GL_Paste!$H12051)-N(GL_Paste!$G12051))</f>
        <v/>
      </c>
      <c r="B12054" s="43">
        <f>IF(GL_Paste!$B12051="","",DATE(YEAR(GL_Paste!$E12051),MONTH(GL_Paste!$E12051),1))</f>
        <v/>
      </c>
      <c r="C12054">
        <f>IF(GL_Paste!$B12051="","",IF(TRIM(GL_Paste!$M12051)&lt;&gt;"",TRIM(GL_Paste!$M12051),IFERROR(MID(GL_Paste!$I12051,FIND("[",GL_Paste!$I12051)+1,FIND("]",GL_Paste!$I12051)-FIND("[",GL_Paste!$I12051)-1),"")))</f>
        <v/>
      </c>
      <c r="D12054">
        <f>IF(GL_Paste!$B12051="","",IFERROR(INDEX(DeptName,MATCH($C12054,DeptTag,0)),"UNALLOCATED"))</f>
        <v/>
      </c>
      <c r="E12054">
        <f>IF(GL_Paste!$B12051="","",IFERROR(INDEX(AcctCat,MATCH(GL_Paste!$B12051&amp;"",AcctCode,0)),"UNKNOWN"))</f>
        <v/>
      </c>
      <c r="F12054">
        <f>IF(GL_Paste!$B12051="","",IFERROR(INDEX(AcctSub,MATCH(GL_Paste!$B12051&amp;"",AcctCode,0)),"UNKNOWN"))</f>
        <v/>
      </c>
    </row>
    <row r="12055">
      <c r="A12055" s="40">
        <f>IF(GL_Paste!$B12052="","",N(GL_Paste!$H12052)-N(GL_Paste!$G12052))</f>
        <v/>
      </c>
      <c r="B12055" s="43">
        <f>IF(GL_Paste!$B12052="","",DATE(YEAR(GL_Paste!$E12052),MONTH(GL_Paste!$E12052),1))</f>
        <v/>
      </c>
      <c r="C12055">
        <f>IF(GL_Paste!$B12052="","",IF(TRIM(GL_Paste!$M12052)&lt;&gt;"",TRIM(GL_Paste!$M12052),IFERROR(MID(GL_Paste!$I12052,FIND("[",GL_Paste!$I12052)+1,FIND("]",GL_Paste!$I12052)-FIND("[",GL_Paste!$I12052)-1),"")))</f>
        <v/>
      </c>
      <c r="D12055">
        <f>IF(GL_Paste!$B12052="","",IFERROR(INDEX(DeptName,MATCH($C12055,DeptTag,0)),"UNALLOCATED"))</f>
        <v/>
      </c>
      <c r="E12055">
        <f>IF(GL_Paste!$B12052="","",IFERROR(INDEX(AcctCat,MATCH(GL_Paste!$B12052&amp;"",AcctCode,0)),"UNKNOWN"))</f>
        <v/>
      </c>
      <c r="F12055">
        <f>IF(GL_Paste!$B12052="","",IFERROR(INDEX(AcctSub,MATCH(GL_Paste!$B12052&amp;"",AcctCode,0)),"UNKNOWN"))</f>
        <v/>
      </c>
    </row>
    <row r="12056">
      <c r="A12056" s="40">
        <f>IF(GL_Paste!$B12053="","",N(GL_Paste!$H12053)-N(GL_Paste!$G12053))</f>
        <v/>
      </c>
      <c r="B12056" s="43">
        <f>IF(GL_Paste!$B12053="","",DATE(YEAR(GL_Paste!$E12053),MONTH(GL_Paste!$E12053),1))</f>
        <v/>
      </c>
      <c r="C12056">
        <f>IF(GL_Paste!$B12053="","",IF(TRIM(GL_Paste!$M12053)&lt;&gt;"",TRIM(GL_Paste!$M12053),IFERROR(MID(GL_Paste!$I12053,FIND("[",GL_Paste!$I12053)+1,FIND("]",GL_Paste!$I12053)-FIND("[",GL_Paste!$I12053)-1),"")))</f>
        <v/>
      </c>
      <c r="D12056">
        <f>IF(GL_Paste!$B12053="","",IFERROR(INDEX(DeptName,MATCH($C12056,DeptTag,0)),"UNALLOCATED"))</f>
        <v/>
      </c>
      <c r="E12056">
        <f>IF(GL_Paste!$B12053="","",IFERROR(INDEX(AcctCat,MATCH(GL_Paste!$B12053&amp;"",AcctCode,0)),"UNKNOWN"))</f>
        <v/>
      </c>
      <c r="F12056">
        <f>IF(GL_Paste!$B12053="","",IFERROR(INDEX(AcctSub,MATCH(GL_Paste!$B12053&amp;"",AcctCode,0)),"UNKNOWN"))</f>
        <v/>
      </c>
    </row>
    <row r="12057">
      <c r="A12057" s="40">
        <f>IF(GL_Paste!$B12054="","",N(GL_Paste!$H12054)-N(GL_Paste!$G12054))</f>
        <v/>
      </c>
      <c r="B12057" s="43">
        <f>IF(GL_Paste!$B12054="","",DATE(YEAR(GL_Paste!$E12054),MONTH(GL_Paste!$E12054),1))</f>
        <v/>
      </c>
      <c r="C12057">
        <f>IF(GL_Paste!$B12054="","",IF(TRIM(GL_Paste!$M12054)&lt;&gt;"",TRIM(GL_Paste!$M12054),IFERROR(MID(GL_Paste!$I12054,FIND("[",GL_Paste!$I12054)+1,FIND("]",GL_Paste!$I12054)-FIND("[",GL_Paste!$I12054)-1),"")))</f>
        <v/>
      </c>
      <c r="D12057">
        <f>IF(GL_Paste!$B12054="","",IFERROR(INDEX(DeptName,MATCH($C12057,DeptTag,0)),"UNALLOCATED"))</f>
        <v/>
      </c>
      <c r="E12057">
        <f>IF(GL_Paste!$B12054="","",IFERROR(INDEX(AcctCat,MATCH(GL_Paste!$B12054&amp;"",AcctCode,0)),"UNKNOWN"))</f>
        <v/>
      </c>
      <c r="F12057">
        <f>IF(GL_Paste!$B12054="","",IFERROR(INDEX(AcctSub,MATCH(GL_Paste!$B12054&amp;"",AcctCode,0)),"UNKNOWN"))</f>
        <v/>
      </c>
    </row>
    <row r="12058">
      <c r="A12058" s="40">
        <f>IF(GL_Paste!$B12055="","",N(GL_Paste!$H12055)-N(GL_Paste!$G12055))</f>
        <v/>
      </c>
      <c r="B12058" s="43">
        <f>IF(GL_Paste!$B12055="","",DATE(YEAR(GL_Paste!$E12055),MONTH(GL_Paste!$E12055),1))</f>
        <v/>
      </c>
      <c r="C12058">
        <f>IF(GL_Paste!$B12055="","",IF(TRIM(GL_Paste!$M12055)&lt;&gt;"",TRIM(GL_Paste!$M12055),IFERROR(MID(GL_Paste!$I12055,FIND("[",GL_Paste!$I12055)+1,FIND("]",GL_Paste!$I12055)-FIND("[",GL_Paste!$I12055)-1),"")))</f>
        <v/>
      </c>
      <c r="D12058">
        <f>IF(GL_Paste!$B12055="","",IFERROR(INDEX(DeptName,MATCH($C12058,DeptTag,0)),"UNALLOCATED"))</f>
        <v/>
      </c>
      <c r="E12058">
        <f>IF(GL_Paste!$B12055="","",IFERROR(INDEX(AcctCat,MATCH(GL_Paste!$B12055&amp;"",AcctCode,0)),"UNKNOWN"))</f>
        <v/>
      </c>
      <c r="F12058">
        <f>IF(GL_Paste!$B12055="","",IFERROR(INDEX(AcctSub,MATCH(GL_Paste!$B12055&amp;"",AcctCode,0)),"UNKNOWN"))</f>
        <v/>
      </c>
    </row>
    <row r="12059">
      <c r="A12059" s="40">
        <f>IF(GL_Paste!$B12056="","",N(GL_Paste!$H12056)-N(GL_Paste!$G12056))</f>
        <v/>
      </c>
      <c r="B12059" s="43">
        <f>IF(GL_Paste!$B12056="","",DATE(YEAR(GL_Paste!$E12056),MONTH(GL_Paste!$E12056),1))</f>
        <v/>
      </c>
      <c r="C12059">
        <f>IF(GL_Paste!$B12056="","",IF(TRIM(GL_Paste!$M12056)&lt;&gt;"",TRIM(GL_Paste!$M12056),IFERROR(MID(GL_Paste!$I12056,FIND("[",GL_Paste!$I12056)+1,FIND("]",GL_Paste!$I12056)-FIND("[",GL_Paste!$I12056)-1),"")))</f>
        <v/>
      </c>
      <c r="D12059">
        <f>IF(GL_Paste!$B12056="","",IFERROR(INDEX(DeptName,MATCH($C12059,DeptTag,0)),"UNALLOCATED"))</f>
        <v/>
      </c>
      <c r="E12059">
        <f>IF(GL_Paste!$B12056="","",IFERROR(INDEX(AcctCat,MATCH(GL_Paste!$B12056&amp;"",AcctCode,0)),"UNKNOWN"))</f>
        <v/>
      </c>
      <c r="F12059">
        <f>IF(GL_Paste!$B12056="","",IFERROR(INDEX(AcctSub,MATCH(GL_Paste!$B12056&amp;"",AcctCode,0)),"UNKNOWN"))</f>
        <v/>
      </c>
    </row>
    <row r="12060">
      <c r="A12060" s="40">
        <f>IF(GL_Paste!$B12057="","",N(GL_Paste!$H12057)-N(GL_Paste!$G12057))</f>
        <v/>
      </c>
      <c r="B12060" s="43">
        <f>IF(GL_Paste!$B12057="","",DATE(YEAR(GL_Paste!$E12057),MONTH(GL_Paste!$E12057),1))</f>
        <v/>
      </c>
      <c r="C12060">
        <f>IF(GL_Paste!$B12057="","",IF(TRIM(GL_Paste!$M12057)&lt;&gt;"",TRIM(GL_Paste!$M12057),IFERROR(MID(GL_Paste!$I12057,FIND("[",GL_Paste!$I12057)+1,FIND("]",GL_Paste!$I12057)-FIND("[",GL_Paste!$I12057)-1),"")))</f>
        <v/>
      </c>
      <c r="D12060">
        <f>IF(GL_Paste!$B12057="","",IFERROR(INDEX(DeptName,MATCH($C12060,DeptTag,0)),"UNALLOCATED"))</f>
        <v/>
      </c>
      <c r="E12060">
        <f>IF(GL_Paste!$B12057="","",IFERROR(INDEX(AcctCat,MATCH(GL_Paste!$B12057&amp;"",AcctCode,0)),"UNKNOWN"))</f>
        <v/>
      </c>
      <c r="F12060">
        <f>IF(GL_Paste!$B12057="","",IFERROR(INDEX(AcctSub,MATCH(GL_Paste!$B12057&amp;"",AcctCode,0)),"UNKNOWN"))</f>
        <v/>
      </c>
    </row>
    <row r="12061">
      <c r="A12061" s="40">
        <f>IF(GL_Paste!$B12058="","",N(GL_Paste!$H12058)-N(GL_Paste!$G12058))</f>
        <v/>
      </c>
      <c r="B12061" s="43">
        <f>IF(GL_Paste!$B12058="","",DATE(YEAR(GL_Paste!$E12058),MONTH(GL_Paste!$E12058),1))</f>
        <v/>
      </c>
      <c r="C12061">
        <f>IF(GL_Paste!$B12058="","",IF(TRIM(GL_Paste!$M12058)&lt;&gt;"",TRIM(GL_Paste!$M12058),IFERROR(MID(GL_Paste!$I12058,FIND("[",GL_Paste!$I12058)+1,FIND("]",GL_Paste!$I12058)-FIND("[",GL_Paste!$I12058)-1),"")))</f>
        <v/>
      </c>
      <c r="D12061">
        <f>IF(GL_Paste!$B12058="","",IFERROR(INDEX(DeptName,MATCH($C12061,DeptTag,0)),"UNALLOCATED"))</f>
        <v/>
      </c>
      <c r="E12061">
        <f>IF(GL_Paste!$B12058="","",IFERROR(INDEX(AcctCat,MATCH(GL_Paste!$B12058&amp;"",AcctCode,0)),"UNKNOWN"))</f>
        <v/>
      </c>
      <c r="F12061">
        <f>IF(GL_Paste!$B12058="","",IFERROR(INDEX(AcctSub,MATCH(GL_Paste!$B12058&amp;"",AcctCode,0)),"UNKNOWN"))</f>
        <v/>
      </c>
    </row>
    <row r="12062">
      <c r="A12062" s="40">
        <f>IF(GL_Paste!$B12059="","",N(GL_Paste!$H12059)-N(GL_Paste!$G12059))</f>
        <v/>
      </c>
      <c r="B12062" s="43">
        <f>IF(GL_Paste!$B12059="","",DATE(YEAR(GL_Paste!$E12059),MONTH(GL_Paste!$E12059),1))</f>
        <v/>
      </c>
      <c r="C12062">
        <f>IF(GL_Paste!$B12059="","",IF(TRIM(GL_Paste!$M12059)&lt;&gt;"",TRIM(GL_Paste!$M12059),IFERROR(MID(GL_Paste!$I12059,FIND("[",GL_Paste!$I12059)+1,FIND("]",GL_Paste!$I12059)-FIND("[",GL_Paste!$I12059)-1),"")))</f>
        <v/>
      </c>
      <c r="D12062">
        <f>IF(GL_Paste!$B12059="","",IFERROR(INDEX(DeptName,MATCH($C12062,DeptTag,0)),"UNALLOCATED"))</f>
        <v/>
      </c>
      <c r="E12062">
        <f>IF(GL_Paste!$B12059="","",IFERROR(INDEX(AcctCat,MATCH(GL_Paste!$B12059&amp;"",AcctCode,0)),"UNKNOWN"))</f>
        <v/>
      </c>
      <c r="F12062">
        <f>IF(GL_Paste!$B12059="","",IFERROR(INDEX(AcctSub,MATCH(GL_Paste!$B12059&amp;"",AcctCode,0)),"UNKNOWN"))</f>
        <v/>
      </c>
    </row>
    <row r="12063">
      <c r="A12063" s="40">
        <f>IF(GL_Paste!$B12060="","",N(GL_Paste!$H12060)-N(GL_Paste!$G12060))</f>
        <v/>
      </c>
      <c r="B12063" s="43">
        <f>IF(GL_Paste!$B12060="","",DATE(YEAR(GL_Paste!$E12060),MONTH(GL_Paste!$E12060),1))</f>
        <v/>
      </c>
      <c r="C12063">
        <f>IF(GL_Paste!$B12060="","",IF(TRIM(GL_Paste!$M12060)&lt;&gt;"",TRIM(GL_Paste!$M12060),IFERROR(MID(GL_Paste!$I12060,FIND("[",GL_Paste!$I12060)+1,FIND("]",GL_Paste!$I12060)-FIND("[",GL_Paste!$I12060)-1),"")))</f>
        <v/>
      </c>
      <c r="D12063">
        <f>IF(GL_Paste!$B12060="","",IFERROR(INDEX(DeptName,MATCH($C12063,DeptTag,0)),"UNALLOCATED"))</f>
        <v/>
      </c>
      <c r="E12063">
        <f>IF(GL_Paste!$B12060="","",IFERROR(INDEX(AcctCat,MATCH(GL_Paste!$B12060&amp;"",AcctCode,0)),"UNKNOWN"))</f>
        <v/>
      </c>
      <c r="F12063">
        <f>IF(GL_Paste!$B12060="","",IFERROR(INDEX(AcctSub,MATCH(GL_Paste!$B12060&amp;"",AcctCode,0)),"UNKNOWN"))</f>
        <v/>
      </c>
    </row>
    <row r="12064">
      <c r="A12064" s="40">
        <f>IF(GL_Paste!$B12061="","",N(GL_Paste!$H12061)-N(GL_Paste!$G12061))</f>
        <v/>
      </c>
      <c r="B12064" s="43">
        <f>IF(GL_Paste!$B12061="","",DATE(YEAR(GL_Paste!$E12061),MONTH(GL_Paste!$E12061),1))</f>
        <v/>
      </c>
      <c r="C12064">
        <f>IF(GL_Paste!$B12061="","",IF(TRIM(GL_Paste!$M12061)&lt;&gt;"",TRIM(GL_Paste!$M12061),IFERROR(MID(GL_Paste!$I12061,FIND("[",GL_Paste!$I12061)+1,FIND("]",GL_Paste!$I12061)-FIND("[",GL_Paste!$I12061)-1),"")))</f>
        <v/>
      </c>
      <c r="D12064">
        <f>IF(GL_Paste!$B12061="","",IFERROR(INDEX(DeptName,MATCH($C12064,DeptTag,0)),"UNALLOCATED"))</f>
        <v/>
      </c>
      <c r="E12064">
        <f>IF(GL_Paste!$B12061="","",IFERROR(INDEX(AcctCat,MATCH(GL_Paste!$B12061&amp;"",AcctCode,0)),"UNKNOWN"))</f>
        <v/>
      </c>
      <c r="F12064">
        <f>IF(GL_Paste!$B12061="","",IFERROR(INDEX(AcctSub,MATCH(GL_Paste!$B12061&amp;"",AcctCode,0)),"UNKNOWN"))</f>
        <v/>
      </c>
    </row>
    <row r="12065">
      <c r="A12065" s="40">
        <f>IF(GL_Paste!$B12062="","",N(GL_Paste!$H12062)-N(GL_Paste!$G12062))</f>
        <v/>
      </c>
      <c r="B12065" s="43">
        <f>IF(GL_Paste!$B12062="","",DATE(YEAR(GL_Paste!$E12062),MONTH(GL_Paste!$E12062),1))</f>
        <v/>
      </c>
      <c r="C12065">
        <f>IF(GL_Paste!$B12062="","",IF(TRIM(GL_Paste!$M12062)&lt;&gt;"",TRIM(GL_Paste!$M12062),IFERROR(MID(GL_Paste!$I12062,FIND("[",GL_Paste!$I12062)+1,FIND("]",GL_Paste!$I12062)-FIND("[",GL_Paste!$I12062)-1),"")))</f>
        <v/>
      </c>
      <c r="D12065">
        <f>IF(GL_Paste!$B12062="","",IFERROR(INDEX(DeptName,MATCH($C12065,DeptTag,0)),"UNALLOCATED"))</f>
        <v/>
      </c>
      <c r="E12065">
        <f>IF(GL_Paste!$B12062="","",IFERROR(INDEX(AcctCat,MATCH(GL_Paste!$B12062&amp;"",AcctCode,0)),"UNKNOWN"))</f>
        <v/>
      </c>
      <c r="F12065">
        <f>IF(GL_Paste!$B12062="","",IFERROR(INDEX(AcctSub,MATCH(GL_Paste!$B12062&amp;"",AcctCode,0)),"UNKNOWN"))</f>
        <v/>
      </c>
    </row>
    <row r="12066">
      <c r="A12066" s="40">
        <f>IF(GL_Paste!$B12063="","",N(GL_Paste!$H12063)-N(GL_Paste!$G12063))</f>
        <v/>
      </c>
      <c r="B12066" s="43">
        <f>IF(GL_Paste!$B12063="","",DATE(YEAR(GL_Paste!$E12063),MONTH(GL_Paste!$E12063),1))</f>
        <v/>
      </c>
      <c r="C12066">
        <f>IF(GL_Paste!$B12063="","",IF(TRIM(GL_Paste!$M12063)&lt;&gt;"",TRIM(GL_Paste!$M12063),IFERROR(MID(GL_Paste!$I12063,FIND("[",GL_Paste!$I12063)+1,FIND("]",GL_Paste!$I12063)-FIND("[",GL_Paste!$I12063)-1),"")))</f>
        <v/>
      </c>
      <c r="D12066">
        <f>IF(GL_Paste!$B12063="","",IFERROR(INDEX(DeptName,MATCH($C12066,DeptTag,0)),"UNALLOCATED"))</f>
        <v/>
      </c>
      <c r="E12066">
        <f>IF(GL_Paste!$B12063="","",IFERROR(INDEX(AcctCat,MATCH(GL_Paste!$B12063&amp;"",AcctCode,0)),"UNKNOWN"))</f>
        <v/>
      </c>
      <c r="F12066">
        <f>IF(GL_Paste!$B12063="","",IFERROR(INDEX(AcctSub,MATCH(GL_Paste!$B12063&amp;"",AcctCode,0)),"UNKNOWN"))</f>
        <v/>
      </c>
    </row>
    <row r="12067">
      <c r="A12067" s="40">
        <f>IF(GL_Paste!$B12064="","",N(GL_Paste!$H12064)-N(GL_Paste!$G12064))</f>
        <v/>
      </c>
      <c r="B12067" s="43">
        <f>IF(GL_Paste!$B12064="","",DATE(YEAR(GL_Paste!$E12064),MONTH(GL_Paste!$E12064),1))</f>
        <v/>
      </c>
      <c r="C12067">
        <f>IF(GL_Paste!$B12064="","",IF(TRIM(GL_Paste!$M12064)&lt;&gt;"",TRIM(GL_Paste!$M12064),IFERROR(MID(GL_Paste!$I12064,FIND("[",GL_Paste!$I12064)+1,FIND("]",GL_Paste!$I12064)-FIND("[",GL_Paste!$I12064)-1),"")))</f>
        <v/>
      </c>
      <c r="D12067">
        <f>IF(GL_Paste!$B12064="","",IFERROR(INDEX(DeptName,MATCH($C12067,DeptTag,0)),"UNALLOCATED"))</f>
        <v/>
      </c>
      <c r="E12067">
        <f>IF(GL_Paste!$B12064="","",IFERROR(INDEX(AcctCat,MATCH(GL_Paste!$B12064&amp;"",AcctCode,0)),"UNKNOWN"))</f>
        <v/>
      </c>
      <c r="F12067">
        <f>IF(GL_Paste!$B12064="","",IFERROR(INDEX(AcctSub,MATCH(GL_Paste!$B12064&amp;"",AcctCode,0)),"UNKNOWN"))</f>
        <v/>
      </c>
    </row>
    <row r="12068">
      <c r="A12068" s="40">
        <f>IF(GL_Paste!$B12065="","",N(GL_Paste!$H12065)-N(GL_Paste!$G12065))</f>
        <v/>
      </c>
      <c r="B12068" s="43">
        <f>IF(GL_Paste!$B12065="","",DATE(YEAR(GL_Paste!$E12065),MONTH(GL_Paste!$E12065),1))</f>
        <v/>
      </c>
      <c r="C12068">
        <f>IF(GL_Paste!$B12065="","",IF(TRIM(GL_Paste!$M12065)&lt;&gt;"",TRIM(GL_Paste!$M12065),IFERROR(MID(GL_Paste!$I12065,FIND("[",GL_Paste!$I12065)+1,FIND("]",GL_Paste!$I12065)-FIND("[",GL_Paste!$I12065)-1),"")))</f>
        <v/>
      </c>
      <c r="D12068">
        <f>IF(GL_Paste!$B12065="","",IFERROR(INDEX(DeptName,MATCH($C12068,DeptTag,0)),"UNALLOCATED"))</f>
        <v/>
      </c>
      <c r="E12068">
        <f>IF(GL_Paste!$B12065="","",IFERROR(INDEX(AcctCat,MATCH(GL_Paste!$B12065&amp;"",AcctCode,0)),"UNKNOWN"))</f>
        <v/>
      </c>
      <c r="F12068">
        <f>IF(GL_Paste!$B12065="","",IFERROR(INDEX(AcctSub,MATCH(GL_Paste!$B12065&amp;"",AcctCode,0)),"UNKNOWN"))</f>
        <v/>
      </c>
    </row>
    <row r="12069">
      <c r="A12069" s="40">
        <f>IF(GL_Paste!$B12066="","",N(GL_Paste!$H12066)-N(GL_Paste!$G12066))</f>
        <v/>
      </c>
      <c r="B12069" s="43">
        <f>IF(GL_Paste!$B12066="","",DATE(YEAR(GL_Paste!$E12066),MONTH(GL_Paste!$E12066),1))</f>
        <v/>
      </c>
      <c r="C12069">
        <f>IF(GL_Paste!$B12066="","",IF(TRIM(GL_Paste!$M12066)&lt;&gt;"",TRIM(GL_Paste!$M12066),IFERROR(MID(GL_Paste!$I12066,FIND("[",GL_Paste!$I12066)+1,FIND("]",GL_Paste!$I12066)-FIND("[",GL_Paste!$I12066)-1),"")))</f>
        <v/>
      </c>
      <c r="D12069">
        <f>IF(GL_Paste!$B12066="","",IFERROR(INDEX(DeptName,MATCH($C12069,DeptTag,0)),"UNALLOCATED"))</f>
        <v/>
      </c>
      <c r="E12069">
        <f>IF(GL_Paste!$B12066="","",IFERROR(INDEX(AcctCat,MATCH(GL_Paste!$B12066&amp;"",AcctCode,0)),"UNKNOWN"))</f>
        <v/>
      </c>
      <c r="F12069">
        <f>IF(GL_Paste!$B12066="","",IFERROR(INDEX(AcctSub,MATCH(GL_Paste!$B12066&amp;"",AcctCode,0)),"UNKNOWN"))</f>
        <v/>
      </c>
    </row>
    <row r="12070">
      <c r="A12070" s="40">
        <f>IF(GL_Paste!$B12067="","",N(GL_Paste!$H12067)-N(GL_Paste!$G12067))</f>
        <v/>
      </c>
      <c r="B12070" s="43">
        <f>IF(GL_Paste!$B12067="","",DATE(YEAR(GL_Paste!$E12067),MONTH(GL_Paste!$E12067),1))</f>
        <v/>
      </c>
      <c r="C12070">
        <f>IF(GL_Paste!$B12067="","",IF(TRIM(GL_Paste!$M12067)&lt;&gt;"",TRIM(GL_Paste!$M12067),IFERROR(MID(GL_Paste!$I12067,FIND("[",GL_Paste!$I12067)+1,FIND("]",GL_Paste!$I12067)-FIND("[",GL_Paste!$I12067)-1),"")))</f>
        <v/>
      </c>
      <c r="D12070">
        <f>IF(GL_Paste!$B12067="","",IFERROR(INDEX(DeptName,MATCH($C12070,DeptTag,0)),"UNALLOCATED"))</f>
        <v/>
      </c>
      <c r="E12070">
        <f>IF(GL_Paste!$B12067="","",IFERROR(INDEX(AcctCat,MATCH(GL_Paste!$B12067&amp;"",AcctCode,0)),"UNKNOWN"))</f>
        <v/>
      </c>
      <c r="F12070">
        <f>IF(GL_Paste!$B12067="","",IFERROR(INDEX(AcctSub,MATCH(GL_Paste!$B12067&amp;"",AcctCode,0)),"UNKNOWN"))</f>
        <v/>
      </c>
    </row>
    <row r="12071">
      <c r="A12071" s="40">
        <f>IF(GL_Paste!$B12068="","",N(GL_Paste!$H12068)-N(GL_Paste!$G12068))</f>
        <v/>
      </c>
      <c r="B12071" s="43">
        <f>IF(GL_Paste!$B12068="","",DATE(YEAR(GL_Paste!$E12068),MONTH(GL_Paste!$E12068),1))</f>
        <v/>
      </c>
      <c r="C12071">
        <f>IF(GL_Paste!$B12068="","",IF(TRIM(GL_Paste!$M12068)&lt;&gt;"",TRIM(GL_Paste!$M12068),IFERROR(MID(GL_Paste!$I12068,FIND("[",GL_Paste!$I12068)+1,FIND("]",GL_Paste!$I12068)-FIND("[",GL_Paste!$I12068)-1),"")))</f>
        <v/>
      </c>
      <c r="D12071">
        <f>IF(GL_Paste!$B12068="","",IFERROR(INDEX(DeptName,MATCH($C12071,DeptTag,0)),"UNALLOCATED"))</f>
        <v/>
      </c>
      <c r="E12071">
        <f>IF(GL_Paste!$B12068="","",IFERROR(INDEX(AcctCat,MATCH(GL_Paste!$B12068&amp;"",AcctCode,0)),"UNKNOWN"))</f>
        <v/>
      </c>
      <c r="F12071">
        <f>IF(GL_Paste!$B12068="","",IFERROR(INDEX(AcctSub,MATCH(GL_Paste!$B12068&amp;"",AcctCode,0)),"UNKNOWN"))</f>
        <v/>
      </c>
    </row>
    <row r="12072">
      <c r="A12072" s="40">
        <f>IF(GL_Paste!$B12069="","",N(GL_Paste!$H12069)-N(GL_Paste!$G12069))</f>
        <v/>
      </c>
      <c r="B12072" s="43">
        <f>IF(GL_Paste!$B12069="","",DATE(YEAR(GL_Paste!$E12069),MONTH(GL_Paste!$E12069),1))</f>
        <v/>
      </c>
      <c r="C12072">
        <f>IF(GL_Paste!$B12069="","",IF(TRIM(GL_Paste!$M12069)&lt;&gt;"",TRIM(GL_Paste!$M12069),IFERROR(MID(GL_Paste!$I12069,FIND("[",GL_Paste!$I12069)+1,FIND("]",GL_Paste!$I12069)-FIND("[",GL_Paste!$I12069)-1),"")))</f>
        <v/>
      </c>
      <c r="D12072">
        <f>IF(GL_Paste!$B12069="","",IFERROR(INDEX(DeptName,MATCH($C12072,DeptTag,0)),"UNALLOCATED"))</f>
        <v/>
      </c>
      <c r="E12072">
        <f>IF(GL_Paste!$B12069="","",IFERROR(INDEX(AcctCat,MATCH(GL_Paste!$B12069&amp;"",AcctCode,0)),"UNKNOWN"))</f>
        <v/>
      </c>
      <c r="F12072">
        <f>IF(GL_Paste!$B12069="","",IFERROR(INDEX(AcctSub,MATCH(GL_Paste!$B12069&amp;"",AcctCode,0)),"UNKNOWN"))</f>
        <v/>
      </c>
    </row>
    <row r="12073">
      <c r="A12073" s="40">
        <f>IF(GL_Paste!$B12070="","",N(GL_Paste!$H12070)-N(GL_Paste!$G12070))</f>
        <v/>
      </c>
      <c r="B12073" s="43">
        <f>IF(GL_Paste!$B12070="","",DATE(YEAR(GL_Paste!$E12070),MONTH(GL_Paste!$E12070),1))</f>
        <v/>
      </c>
      <c r="C12073">
        <f>IF(GL_Paste!$B12070="","",IF(TRIM(GL_Paste!$M12070)&lt;&gt;"",TRIM(GL_Paste!$M12070),IFERROR(MID(GL_Paste!$I12070,FIND("[",GL_Paste!$I12070)+1,FIND("]",GL_Paste!$I12070)-FIND("[",GL_Paste!$I12070)-1),"")))</f>
        <v/>
      </c>
      <c r="D12073">
        <f>IF(GL_Paste!$B12070="","",IFERROR(INDEX(DeptName,MATCH($C12073,DeptTag,0)),"UNALLOCATED"))</f>
        <v/>
      </c>
      <c r="E12073">
        <f>IF(GL_Paste!$B12070="","",IFERROR(INDEX(AcctCat,MATCH(GL_Paste!$B12070&amp;"",AcctCode,0)),"UNKNOWN"))</f>
        <v/>
      </c>
      <c r="F12073">
        <f>IF(GL_Paste!$B12070="","",IFERROR(INDEX(AcctSub,MATCH(GL_Paste!$B12070&amp;"",AcctCode,0)),"UNKNOWN"))</f>
        <v/>
      </c>
    </row>
    <row r="12074">
      <c r="A12074" s="40">
        <f>IF(GL_Paste!$B12071="","",N(GL_Paste!$H12071)-N(GL_Paste!$G12071))</f>
        <v/>
      </c>
      <c r="B12074" s="43">
        <f>IF(GL_Paste!$B12071="","",DATE(YEAR(GL_Paste!$E12071),MONTH(GL_Paste!$E12071),1))</f>
        <v/>
      </c>
      <c r="C12074">
        <f>IF(GL_Paste!$B12071="","",IF(TRIM(GL_Paste!$M12071)&lt;&gt;"",TRIM(GL_Paste!$M12071),IFERROR(MID(GL_Paste!$I12071,FIND("[",GL_Paste!$I12071)+1,FIND("]",GL_Paste!$I12071)-FIND("[",GL_Paste!$I12071)-1),"")))</f>
        <v/>
      </c>
      <c r="D12074">
        <f>IF(GL_Paste!$B12071="","",IFERROR(INDEX(DeptName,MATCH($C12074,DeptTag,0)),"UNALLOCATED"))</f>
        <v/>
      </c>
      <c r="E12074">
        <f>IF(GL_Paste!$B12071="","",IFERROR(INDEX(AcctCat,MATCH(GL_Paste!$B12071&amp;"",AcctCode,0)),"UNKNOWN"))</f>
        <v/>
      </c>
      <c r="F12074">
        <f>IF(GL_Paste!$B12071="","",IFERROR(INDEX(AcctSub,MATCH(GL_Paste!$B12071&amp;"",AcctCode,0)),"UNKNOWN"))</f>
        <v/>
      </c>
    </row>
    <row r="12075">
      <c r="A12075" s="40">
        <f>IF(GL_Paste!$B12072="","",N(GL_Paste!$H12072)-N(GL_Paste!$G12072))</f>
        <v/>
      </c>
      <c r="B12075" s="43">
        <f>IF(GL_Paste!$B12072="","",DATE(YEAR(GL_Paste!$E12072),MONTH(GL_Paste!$E12072),1))</f>
        <v/>
      </c>
      <c r="C12075">
        <f>IF(GL_Paste!$B12072="","",IF(TRIM(GL_Paste!$M12072)&lt;&gt;"",TRIM(GL_Paste!$M12072),IFERROR(MID(GL_Paste!$I12072,FIND("[",GL_Paste!$I12072)+1,FIND("]",GL_Paste!$I12072)-FIND("[",GL_Paste!$I12072)-1),"")))</f>
        <v/>
      </c>
      <c r="D12075">
        <f>IF(GL_Paste!$B12072="","",IFERROR(INDEX(DeptName,MATCH($C12075,DeptTag,0)),"UNALLOCATED"))</f>
        <v/>
      </c>
      <c r="E12075">
        <f>IF(GL_Paste!$B12072="","",IFERROR(INDEX(AcctCat,MATCH(GL_Paste!$B12072&amp;"",AcctCode,0)),"UNKNOWN"))</f>
        <v/>
      </c>
      <c r="F12075">
        <f>IF(GL_Paste!$B12072="","",IFERROR(INDEX(AcctSub,MATCH(GL_Paste!$B12072&amp;"",AcctCode,0)),"UNKNOWN"))</f>
        <v/>
      </c>
    </row>
    <row r="12076">
      <c r="A12076" s="40">
        <f>IF(GL_Paste!$B12073="","",N(GL_Paste!$H12073)-N(GL_Paste!$G12073))</f>
        <v/>
      </c>
      <c r="B12076" s="43">
        <f>IF(GL_Paste!$B12073="","",DATE(YEAR(GL_Paste!$E12073),MONTH(GL_Paste!$E12073),1))</f>
        <v/>
      </c>
      <c r="C12076">
        <f>IF(GL_Paste!$B12073="","",IF(TRIM(GL_Paste!$M12073)&lt;&gt;"",TRIM(GL_Paste!$M12073),IFERROR(MID(GL_Paste!$I12073,FIND("[",GL_Paste!$I12073)+1,FIND("]",GL_Paste!$I12073)-FIND("[",GL_Paste!$I12073)-1),"")))</f>
        <v/>
      </c>
      <c r="D12076">
        <f>IF(GL_Paste!$B12073="","",IFERROR(INDEX(DeptName,MATCH($C12076,DeptTag,0)),"UNALLOCATED"))</f>
        <v/>
      </c>
      <c r="E12076">
        <f>IF(GL_Paste!$B12073="","",IFERROR(INDEX(AcctCat,MATCH(GL_Paste!$B12073&amp;"",AcctCode,0)),"UNKNOWN"))</f>
        <v/>
      </c>
      <c r="F12076">
        <f>IF(GL_Paste!$B12073="","",IFERROR(INDEX(AcctSub,MATCH(GL_Paste!$B12073&amp;"",AcctCode,0)),"UNKNOWN"))</f>
        <v/>
      </c>
    </row>
    <row r="12077">
      <c r="A12077" s="40">
        <f>IF(GL_Paste!$B12074="","",N(GL_Paste!$H12074)-N(GL_Paste!$G12074))</f>
        <v/>
      </c>
      <c r="B12077" s="43">
        <f>IF(GL_Paste!$B12074="","",DATE(YEAR(GL_Paste!$E12074),MONTH(GL_Paste!$E12074),1))</f>
        <v/>
      </c>
      <c r="C12077">
        <f>IF(GL_Paste!$B12074="","",IF(TRIM(GL_Paste!$M12074)&lt;&gt;"",TRIM(GL_Paste!$M12074),IFERROR(MID(GL_Paste!$I12074,FIND("[",GL_Paste!$I12074)+1,FIND("]",GL_Paste!$I12074)-FIND("[",GL_Paste!$I12074)-1),"")))</f>
        <v/>
      </c>
      <c r="D12077">
        <f>IF(GL_Paste!$B12074="","",IFERROR(INDEX(DeptName,MATCH($C12077,DeptTag,0)),"UNALLOCATED"))</f>
        <v/>
      </c>
      <c r="E12077">
        <f>IF(GL_Paste!$B12074="","",IFERROR(INDEX(AcctCat,MATCH(GL_Paste!$B12074&amp;"",AcctCode,0)),"UNKNOWN"))</f>
        <v/>
      </c>
      <c r="F12077">
        <f>IF(GL_Paste!$B12074="","",IFERROR(INDEX(AcctSub,MATCH(GL_Paste!$B12074&amp;"",AcctCode,0)),"UNKNOWN"))</f>
        <v/>
      </c>
    </row>
    <row r="12078">
      <c r="A12078" s="40">
        <f>IF(GL_Paste!$B12075="","",N(GL_Paste!$H12075)-N(GL_Paste!$G12075))</f>
        <v/>
      </c>
      <c r="B12078" s="43">
        <f>IF(GL_Paste!$B12075="","",DATE(YEAR(GL_Paste!$E12075),MONTH(GL_Paste!$E12075),1))</f>
        <v/>
      </c>
      <c r="C12078">
        <f>IF(GL_Paste!$B12075="","",IF(TRIM(GL_Paste!$M12075)&lt;&gt;"",TRIM(GL_Paste!$M12075),IFERROR(MID(GL_Paste!$I12075,FIND("[",GL_Paste!$I12075)+1,FIND("]",GL_Paste!$I12075)-FIND("[",GL_Paste!$I12075)-1),"")))</f>
        <v/>
      </c>
      <c r="D12078">
        <f>IF(GL_Paste!$B12075="","",IFERROR(INDEX(DeptName,MATCH($C12078,DeptTag,0)),"UNALLOCATED"))</f>
        <v/>
      </c>
      <c r="E12078">
        <f>IF(GL_Paste!$B12075="","",IFERROR(INDEX(AcctCat,MATCH(GL_Paste!$B12075&amp;"",AcctCode,0)),"UNKNOWN"))</f>
        <v/>
      </c>
      <c r="F12078">
        <f>IF(GL_Paste!$B12075="","",IFERROR(INDEX(AcctSub,MATCH(GL_Paste!$B12075&amp;"",AcctCode,0)),"UNKNOWN"))</f>
        <v/>
      </c>
    </row>
    <row r="12079">
      <c r="A12079" s="40">
        <f>IF(GL_Paste!$B12076="","",N(GL_Paste!$H12076)-N(GL_Paste!$G12076))</f>
        <v/>
      </c>
      <c r="B12079" s="43">
        <f>IF(GL_Paste!$B12076="","",DATE(YEAR(GL_Paste!$E12076),MONTH(GL_Paste!$E12076),1))</f>
        <v/>
      </c>
      <c r="C12079">
        <f>IF(GL_Paste!$B12076="","",IF(TRIM(GL_Paste!$M12076)&lt;&gt;"",TRIM(GL_Paste!$M12076),IFERROR(MID(GL_Paste!$I12076,FIND("[",GL_Paste!$I12076)+1,FIND("]",GL_Paste!$I12076)-FIND("[",GL_Paste!$I12076)-1),"")))</f>
        <v/>
      </c>
      <c r="D12079">
        <f>IF(GL_Paste!$B12076="","",IFERROR(INDEX(DeptName,MATCH($C12079,DeptTag,0)),"UNALLOCATED"))</f>
        <v/>
      </c>
      <c r="E12079">
        <f>IF(GL_Paste!$B12076="","",IFERROR(INDEX(AcctCat,MATCH(GL_Paste!$B12076&amp;"",AcctCode,0)),"UNKNOWN"))</f>
        <v/>
      </c>
      <c r="F12079">
        <f>IF(GL_Paste!$B12076="","",IFERROR(INDEX(AcctSub,MATCH(GL_Paste!$B12076&amp;"",AcctCode,0)),"UNKNOWN"))</f>
        <v/>
      </c>
    </row>
    <row r="12080">
      <c r="A12080" s="40">
        <f>IF(GL_Paste!$B12077="","",N(GL_Paste!$H12077)-N(GL_Paste!$G12077))</f>
        <v/>
      </c>
      <c r="B12080" s="43">
        <f>IF(GL_Paste!$B12077="","",DATE(YEAR(GL_Paste!$E12077),MONTH(GL_Paste!$E12077),1))</f>
        <v/>
      </c>
      <c r="C12080">
        <f>IF(GL_Paste!$B12077="","",IF(TRIM(GL_Paste!$M12077)&lt;&gt;"",TRIM(GL_Paste!$M12077),IFERROR(MID(GL_Paste!$I12077,FIND("[",GL_Paste!$I12077)+1,FIND("]",GL_Paste!$I12077)-FIND("[",GL_Paste!$I12077)-1),"")))</f>
        <v/>
      </c>
      <c r="D12080">
        <f>IF(GL_Paste!$B12077="","",IFERROR(INDEX(DeptName,MATCH($C12080,DeptTag,0)),"UNALLOCATED"))</f>
        <v/>
      </c>
      <c r="E12080">
        <f>IF(GL_Paste!$B12077="","",IFERROR(INDEX(AcctCat,MATCH(GL_Paste!$B12077&amp;"",AcctCode,0)),"UNKNOWN"))</f>
        <v/>
      </c>
      <c r="F12080">
        <f>IF(GL_Paste!$B12077="","",IFERROR(INDEX(AcctSub,MATCH(GL_Paste!$B12077&amp;"",AcctCode,0)),"UNKNOWN"))</f>
        <v/>
      </c>
    </row>
    <row r="12081">
      <c r="A12081" s="40">
        <f>IF(GL_Paste!$B12078="","",N(GL_Paste!$H12078)-N(GL_Paste!$G12078))</f>
        <v/>
      </c>
      <c r="B12081" s="43">
        <f>IF(GL_Paste!$B12078="","",DATE(YEAR(GL_Paste!$E12078),MONTH(GL_Paste!$E12078),1))</f>
        <v/>
      </c>
      <c r="C12081">
        <f>IF(GL_Paste!$B12078="","",IF(TRIM(GL_Paste!$M12078)&lt;&gt;"",TRIM(GL_Paste!$M12078),IFERROR(MID(GL_Paste!$I12078,FIND("[",GL_Paste!$I12078)+1,FIND("]",GL_Paste!$I12078)-FIND("[",GL_Paste!$I12078)-1),"")))</f>
        <v/>
      </c>
      <c r="D12081">
        <f>IF(GL_Paste!$B12078="","",IFERROR(INDEX(DeptName,MATCH($C12081,DeptTag,0)),"UNALLOCATED"))</f>
        <v/>
      </c>
      <c r="E12081">
        <f>IF(GL_Paste!$B12078="","",IFERROR(INDEX(AcctCat,MATCH(GL_Paste!$B12078&amp;"",AcctCode,0)),"UNKNOWN"))</f>
        <v/>
      </c>
      <c r="F12081">
        <f>IF(GL_Paste!$B12078="","",IFERROR(INDEX(AcctSub,MATCH(GL_Paste!$B12078&amp;"",AcctCode,0)),"UNKNOWN"))</f>
        <v/>
      </c>
    </row>
    <row r="12082">
      <c r="A12082" s="40">
        <f>IF(GL_Paste!$B12079="","",N(GL_Paste!$H12079)-N(GL_Paste!$G12079))</f>
        <v/>
      </c>
      <c r="B12082" s="43">
        <f>IF(GL_Paste!$B12079="","",DATE(YEAR(GL_Paste!$E12079),MONTH(GL_Paste!$E12079),1))</f>
        <v/>
      </c>
      <c r="C12082">
        <f>IF(GL_Paste!$B12079="","",IF(TRIM(GL_Paste!$M12079)&lt;&gt;"",TRIM(GL_Paste!$M12079),IFERROR(MID(GL_Paste!$I12079,FIND("[",GL_Paste!$I12079)+1,FIND("]",GL_Paste!$I12079)-FIND("[",GL_Paste!$I12079)-1),"")))</f>
        <v/>
      </c>
      <c r="D12082">
        <f>IF(GL_Paste!$B12079="","",IFERROR(INDEX(DeptName,MATCH($C12082,DeptTag,0)),"UNALLOCATED"))</f>
        <v/>
      </c>
      <c r="E12082">
        <f>IF(GL_Paste!$B12079="","",IFERROR(INDEX(AcctCat,MATCH(GL_Paste!$B12079&amp;"",AcctCode,0)),"UNKNOWN"))</f>
        <v/>
      </c>
      <c r="F12082">
        <f>IF(GL_Paste!$B12079="","",IFERROR(INDEX(AcctSub,MATCH(GL_Paste!$B12079&amp;"",AcctCode,0)),"UNKNOWN"))</f>
        <v/>
      </c>
    </row>
    <row r="12083">
      <c r="A12083" s="40">
        <f>IF(GL_Paste!$B12080="","",N(GL_Paste!$H12080)-N(GL_Paste!$G12080))</f>
        <v/>
      </c>
      <c r="B12083" s="43">
        <f>IF(GL_Paste!$B12080="","",DATE(YEAR(GL_Paste!$E12080),MONTH(GL_Paste!$E12080),1))</f>
        <v/>
      </c>
      <c r="C12083">
        <f>IF(GL_Paste!$B12080="","",IF(TRIM(GL_Paste!$M12080)&lt;&gt;"",TRIM(GL_Paste!$M12080),IFERROR(MID(GL_Paste!$I12080,FIND("[",GL_Paste!$I12080)+1,FIND("]",GL_Paste!$I12080)-FIND("[",GL_Paste!$I12080)-1),"")))</f>
        <v/>
      </c>
      <c r="D12083">
        <f>IF(GL_Paste!$B12080="","",IFERROR(INDEX(DeptName,MATCH($C12083,DeptTag,0)),"UNALLOCATED"))</f>
        <v/>
      </c>
      <c r="E12083">
        <f>IF(GL_Paste!$B12080="","",IFERROR(INDEX(AcctCat,MATCH(GL_Paste!$B12080&amp;"",AcctCode,0)),"UNKNOWN"))</f>
        <v/>
      </c>
      <c r="F12083">
        <f>IF(GL_Paste!$B12080="","",IFERROR(INDEX(AcctSub,MATCH(GL_Paste!$B12080&amp;"",AcctCode,0)),"UNKNOWN"))</f>
        <v/>
      </c>
    </row>
    <row r="12084">
      <c r="A12084" s="40">
        <f>IF(GL_Paste!$B12081="","",N(GL_Paste!$H12081)-N(GL_Paste!$G12081))</f>
        <v/>
      </c>
      <c r="B12084" s="43">
        <f>IF(GL_Paste!$B12081="","",DATE(YEAR(GL_Paste!$E12081),MONTH(GL_Paste!$E12081),1))</f>
        <v/>
      </c>
      <c r="C12084">
        <f>IF(GL_Paste!$B12081="","",IF(TRIM(GL_Paste!$M12081)&lt;&gt;"",TRIM(GL_Paste!$M12081),IFERROR(MID(GL_Paste!$I12081,FIND("[",GL_Paste!$I12081)+1,FIND("]",GL_Paste!$I12081)-FIND("[",GL_Paste!$I12081)-1),"")))</f>
        <v/>
      </c>
      <c r="D12084">
        <f>IF(GL_Paste!$B12081="","",IFERROR(INDEX(DeptName,MATCH($C12084,DeptTag,0)),"UNALLOCATED"))</f>
        <v/>
      </c>
      <c r="E12084">
        <f>IF(GL_Paste!$B12081="","",IFERROR(INDEX(AcctCat,MATCH(GL_Paste!$B12081&amp;"",AcctCode,0)),"UNKNOWN"))</f>
        <v/>
      </c>
      <c r="F12084">
        <f>IF(GL_Paste!$B12081="","",IFERROR(INDEX(AcctSub,MATCH(GL_Paste!$B12081&amp;"",AcctCode,0)),"UNKNOWN"))</f>
        <v/>
      </c>
    </row>
    <row r="12085">
      <c r="A12085" s="40">
        <f>IF(GL_Paste!$B12082="","",N(GL_Paste!$H12082)-N(GL_Paste!$G12082))</f>
        <v/>
      </c>
      <c r="B12085" s="43">
        <f>IF(GL_Paste!$B12082="","",DATE(YEAR(GL_Paste!$E12082),MONTH(GL_Paste!$E12082),1))</f>
        <v/>
      </c>
      <c r="C12085">
        <f>IF(GL_Paste!$B12082="","",IF(TRIM(GL_Paste!$M12082)&lt;&gt;"",TRIM(GL_Paste!$M12082),IFERROR(MID(GL_Paste!$I12082,FIND("[",GL_Paste!$I12082)+1,FIND("]",GL_Paste!$I12082)-FIND("[",GL_Paste!$I12082)-1),"")))</f>
        <v/>
      </c>
      <c r="D12085">
        <f>IF(GL_Paste!$B12082="","",IFERROR(INDEX(DeptName,MATCH($C12085,DeptTag,0)),"UNALLOCATED"))</f>
        <v/>
      </c>
      <c r="E12085">
        <f>IF(GL_Paste!$B12082="","",IFERROR(INDEX(AcctCat,MATCH(GL_Paste!$B12082&amp;"",AcctCode,0)),"UNKNOWN"))</f>
        <v/>
      </c>
      <c r="F12085">
        <f>IF(GL_Paste!$B12082="","",IFERROR(INDEX(AcctSub,MATCH(GL_Paste!$B12082&amp;"",AcctCode,0)),"UNKNOWN"))</f>
        <v/>
      </c>
    </row>
    <row r="12086">
      <c r="A12086" s="40">
        <f>IF(GL_Paste!$B12083="","",N(GL_Paste!$H12083)-N(GL_Paste!$G12083))</f>
        <v/>
      </c>
      <c r="B12086" s="43">
        <f>IF(GL_Paste!$B12083="","",DATE(YEAR(GL_Paste!$E12083),MONTH(GL_Paste!$E12083),1))</f>
        <v/>
      </c>
      <c r="C12086">
        <f>IF(GL_Paste!$B12083="","",IF(TRIM(GL_Paste!$M12083)&lt;&gt;"",TRIM(GL_Paste!$M12083),IFERROR(MID(GL_Paste!$I12083,FIND("[",GL_Paste!$I12083)+1,FIND("]",GL_Paste!$I12083)-FIND("[",GL_Paste!$I12083)-1),"")))</f>
        <v/>
      </c>
      <c r="D12086">
        <f>IF(GL_Paste!$B12083="","",IFERROR(INDEX(DeptName,MATCH($C12086,DeptTag,0)),"UNALLOCATED"))</f>
        <v/>
      </c>
      <c r="E12086">
        <f>IF(GL_Paste!$B12083="","",IFERROR(INDEX(AcctCat,MATCH(GL_Paste!$B12083&amp;"",AcctCode,0)),"UNKNOWN"))</f>
        <v/>
      </c>
      <c r="F12086">
        <f>IF(GL_Paste!$B12083="","",IFERROR(INDEX(AcctSub,MATCH(GL_Paste!$B12083&amp;"",AcctCode,0)),"UNKNOWN"))</f>
        <v/>
      </c>
    </row>
    <row r="12087">
      <c r="A12087" s="40">
        <f>IF(GL_Paste!$B12084="","",N(GL_Paste!$H12084)-N(GL_Paste!$G12084))</f>
        <v/>
      </c>
      <c r="B12087" s="43">
        <f>IF(GL_Paste!$B12084="","",DATE(YEAR(GL_Paste!$E12084),MONTH(GL_Paste!$E12084),1))</f>
        <v/>
      </c>
      <c r="C12087">
        <f>IF(GL_Paste!$B12084="","",IF(TRIM(GL_Paste!$M12084)&lt;&gt;"",TRIM(GL_Paste!$M12084),IFERROR(MID(GL_Paste!$I12084,FIND("[",GL_Paste!$I12084)+1,FIND("]",GL_Paste!$I12084)-FIND("[",GL_Paste!$I12084)-1),"")))</f>
        <v/>
      </c>
      <c r="D12087">
        <f>IF(GL_Paste!$B12084="","",IFERROR(INDEX(DeptName,MATCH($C12087,DeptTag,0)),"UNALLOCATED"))</f>
        <v/>
      </c>
      <c r="E12087">
        <f>IF(GL_Paste!$B12084="","",IFERROR(INDEX(AcctCat,MATCH(GL_Paste!$B12084&amp;"",AcctCode,0)),"UNKNOWN"))</f>
        <v/>
      </c>
      <c r="F12087">
        <f>IF(GL_Paste!$B12084="","",IFERROR(INDEX(AcctSub,MATCH(GL_Paste!$B12084&amp;"",AcctCode,0)),"UNKNOWN"))</f>
        <v/>
      </c>
    </row>
    <row r="12088">
      <c r="A12088" s="40">
        <f>IF(GL_Paste!$B12085="","",N(GL_Paste!$H12085)-N(GL_Paste!$G12085))</f>
        <v/>
      </c>
      <c r="B12088" s="43">
        <f>IF(GL_Paste!$B12085="","",DATE(YEAR(GL_Paste!$E12085),MONTH(GL_Paste!$E12085),1))</f>
        <v/>
      </c>
      <c r="C12088">
        <f>IF(GL_Paste!$B12085="","",IF(TRIM(GL_Paste!$M12085)&lt;&gt;"",TRIM(GL_Paste!$M12085),IFERROR(MID(GL_Paste!$I12085,FIND("[",GL_Paste!$I12085)+1,FIND("]",GL_Paste!$I12085)-FIND("[",GL_Paste!$I12085)-1),"")))</f>
        <v/>
      </c>
      <c r="D12088">
        <f>IF(GL_Paste!$B12085="","",IFERROR(INDEX(DeptName,MATCH($C12088,DeptTag,0)),"UNALLOCATED"))</f>
        <v/>
      </c>
      <c r="E12088">
        <f>IF(GL_Paste!$B12085="","",IFERROR(INDEX(AcctCat,MATCH(GL_Paste!$B12085&amp;"",AcctCode,0)),"UNKNOWN"))</f>
        <v/>
      </c>
      <c r="F12088">
        <f>IF(GL_Paste!$B12085="","",IFERROR(INDEX(AcctSub,MATCH(GL_Paste!$B12085&amp;"",AcctCode,0)),"UNKNOWN"))</f>
        <v/>
      </c>
    </row>
    <row r="12089">
      <c r="A12089" s="40">
        <f>IF(GL_Paste!$B12086="","",N(GL_Paste!$H12086)-N(GL_Paste!$G12086))</f>
        <v/>
      </c>
      <c r="B12089" s="43">
        <f>IF(GL_Paste!$B12086="","",DATE(YEAR(GL_Paste!$E12086),MONTH(GL_Paste!$E12086),1))</f>
        <v/>
      </c>
      <c r="C12089">
        <f>IF(GL_Paste!$B12086="","",IF(TRIM(GL_Paste!$M12086)&lt;&gt;"",TRIM(GL_Paste!$M12086),IFERROR(MID(GL_Paste!$I12086,FIND("[",GL_Paste!$I12086)+1,FIND("]",GL_Paste!$I12086)-FIND("[",GL_Paste!$I12086)-1),"")))</f>
        <v/>
      </c>
      <c r="D12089">
        <f>IF(GL_Paste!$B12086="","",IFERROR(INDEX(DeptName,MATCH($C12089,DeptTag,0)),"UNALLOCATED"))</f>
        <v/>
      </c>
      <c r="E12089">
        <f>IF(GL_Paste!$B12086="","",IFERROR(INDEX(AcctCat,MATCH(GL_Paste!$B12086&amp;"",AcctCode,0)),"UNKNOWN"))</f>
        <v/>
      </c>
      <c r="F12089">
        <f>IF(GL_Paste!$B12086="","",IFERROR(INDEX(AcctSub,MATCH(GL_Paste!$B12086&amp;"",AcctCode,0)),"UNKNOWN"))</f>
        <v/>
      </c>
    </row>
    <row r="12090">
      <c r="A12090" s="40">
        <f>IF(GL_Paste!$B12087="","",N(GL_Paste!$H12087)-N(GL_Paste!$G12087))</f>
        <v/>
      </c>
      <c r="B12090" s="43">
        <f>IF(GL_Paste!$B12087="","",DATE(YEAR(GL_Paste!$E12087),MONTH(GL_Paste!$E12087),1))</f>
        <v/>
      </c>
      <c r="C12090">
        <f>IF(GL_Paste!$B12087="","",IF(TRIM(GL_Paste!$M12087)&lt;&gt;"",TRIM(GL_Paste!$M12087),IFERROR(MID(GL_Paste!$I12087,FIND("[",GL_Paste!$I12087)+1,FIND("]",GL_Paste!$I12087)-FIND("[",GL_Paste!$I12087)-1),"")))</f>
        <v/>
      </c>
      <c r="D12090">
        <f>IF(GL_Paste!$B12087="","",IFERROR(INDEX(DeptName,MATCH($C12090,DeptTag,0)),"UNALLOCATED"))</f>
        <v/>
      </c>
      <c r="E12090">
        <f>IF(GL_Paste!$B12087="","",IFERROR(INDEX(AcctCat,MATCH(GL_Paste!$B12087&amp;"",AcctCode,0)),"UNKNOWN"))</f>
        <v/>
      </c>
      <c r="F12090">
        <f>IF(GL_Paste!$B12087="","",IFERROR(INDEX(AcctSub,MATCH(GL_Paste!$B12087&amp;"",AcctCode,0)),"UNKNOWN"))</f>
        <v/>
      </c>
    </row>
    <row r="12091">
      <c r="A12091" s="40">
        <f>IF(GL_Paste!$B12088="","",N(GL_Paste!$H12088)-N(GL_Paste!$G12088))</f>
        <v/>
      </c>
      <c r="B12091" s="43">
        <f>IF(GL_Paste!$B12088="","",DATE(YEAR(GL_Paste!$E12088),MONTH(GL_Paste!$E12088),1))</f>
        <v/>
      </c>
      <c r="C12091">
        <f>IF(GL_Paste!$B12088="","",IF(TRIM(GL_Paste!$M12088)&lt;&gt;"",TRIM(GL_Paste!$M12088),IFERROR(MID(GL_Paste!$I12088,FIND("[",GL_Paste!$I12088)+1,FIND("]",GL_Paste!$I12088)-FIND("[",GL_Paste!$I12088)-1),"")))</f>
        <v/>
      </c>
      <c r="D12091">
        <f>IF(GL_Paste!$B12088="","",IFERROR(INDEX(DeptName,MATCH($C12091,DeptTag,0)),"UNALLOCATED"))</f>
        <v/>
      </c>
      <c r="E12091">
        <f>IF(GL_Paste!$B12088="","",IFERROR(INDEX(AcctCat,MATCH(GL_Paste!$B12088&amp;"",AcctCode,0)),"UNKNOWN"))</f>
        <v/>
      </c>
      <c r="F12091">
        <f>IF(GL_Paste!$B12088="","",IFERROR(INDEX(AcctSub,MATCH(GL_Paste!$B12088&amp;"",AcctCode,0)),"UNKNOWN"))</f>
        <v/>
      </c>
    </row>
    <row r="12092">
      <c r="A12092" s="40">
        <f>IF(GL_Paste!$B12089="","",N(GL_Paste!$H12089)-N(GL_Paste!$G12089))</f>
        <v/>
      </c>
      <c r="B12092" s="43">
        <f>IF(GL_Paste!$B12089="","",DATE(YEAR(GL_Paste!$E12089),MONTH(GL_Paste!$E12089),1))</f>
        <v/>
      </c>
      <c r="C12092">
        <f>IF(GL_Paste!$B12089="","",IF(TRIM(GL_Paste!$M12089)&lt;&gt;"",TRIM(GL_Paste!$M12089),IFERROR(MID(GL_Paste!$I12089,FIND("[",GL_Paste!$I12089)+1,FIND("]",GL_Paste!$I12089)-FIND("[",GL_Paste!$I12089)-1),"")))</f>
        <v/>
      </c>
      <c r="D12092">
        <f>IF(GL_Paste!$B12089="","",IFERROR(INDEX(DeptName,MATCH($C12092,DeptTag,0)),"UNALLOCATED"))</f>
        <v/>
      </c>
      <c r="E12092">
        <f>IF(GL_Paste!$B12089="","",IFERROR(INDEX(AcctCat,MATCH(GL_Paste!$B12089&amp;"",AcctCode,0)),"UNKNOWN"))</f>
        <v/>
      </c>
      <c r="F12092">
        <f>IF(GL_Paste!$B12089="","",IFERROR(INDEX(AcctSub,MATCH(GL_Paste!$B12089&amp;"",AcctCode,0)),"UNKNOWN"))</f>
        <v/>
      </c>
    </row>
    <row r="12093">
      <c r="A12093" s="40">
        <f>IF(GL_Paste!$B12090="","",N(GL_Paste!$H12090)-N(GL_Paste!$G12090))</f>
        <v/>
      </c>
      <c r="B12093" s="43">
        <f>IF(GL_Paste!$B12090="","",DATE(YEAR(GL_Paste!$E12090),MONTH(GL_Paste!$E12090),1))</f>
        <v/>
      </c>
      <c r="C12093">
        <f>IF(GL_Paste!$B12090="","",IF(TRIM(GL_Paste!$M12090)&lt;&gt;"",TRIM(GL_Paste!$M12090),IFERROR(MID(GL_Paste!$I12090,FIND("[",GL_Paste!$I12090)+1,FIND("]",GL_Paste!$I12090)-FIND("[",GL_Paste!$I12090)-1),"")))</f>
        <v/>
      </c>
      <c r="D12093">
        <f>IF(GL_Paste!$B12090="","",IFERROR(INDEX(DeptName,MATCH($C12093,DeptTag,0)),"UNALLOCATED"))</f>
        <v/>
      </c>
      <c r="E12093">
        <f>IF(GL_Paste!$B12090="","",IFERROR(INDEX(AcctCat,MATCH(GL_Paste!$B12090&amp;"",AcctCode,0)),"UNKNOWN"))</f>
        <v/>
      </c>
      <c r="F12093">
        <f>IF(GL_Paste!$B12090="","",IFERROR(INDEX(AcctSub,MATCH(GL_Paste!$B12090&amp;"",AcctCode,0)),"UNKNOWN"))</f>
        <v/>
      </c>
    </row>
    <row r="12094">
      <c r="A12094" s="40">
        <f>IF(GL_Paste!$B12091="","",N(GL_Paste!$H12091)-N(GL_Paste!$G12091))</f>
        <v/>
      </c>
      <c r="B12094" s="43">
        <f>IF(GL_Paste!$B12091="","",DATE(YEAR(GL_Paste!$E12091),MONTH(GL_Paste!$E12091),1))</f>
        <v/>
      </c>
      <c r="C12094">
        <f>IF(GL_Paste!$B12091="","",IF(TRIM(GL_Paste!$M12091)&lt;&gt;"",TRIM(GL_Paste!$M12091),IFERROR(MID(GL_Paste!$I12091,FIND("[",GL_Paste!$I12091)+1,FIND("]",GL_Paste!$I12091)-FIND("[",GL_Paste!$I12091)-1),"")))</f>
        <v/>
      </c>
      <c r="D12094">
        <f>IF(GL_Paste!$B12091="","",IFERROR(INDEX(DeptName,MATCH($C12094,DeptTag,0)),"UNALLOCATED"))</f>
        <v/>
      </c>
      <c r="E12094">
        <f>IF(GL_Paste!$B12091="","",IFERROR(INDEX(AcctCat,MATCH(GL_Paste!$B12091&amp;"",AcctCode,0)),"UNKNOWN"))</f>
        <v/>
      </c>
      <c r="F12094">
        <f>IF(GL_Paste!$B12091="","",IFERROR(INDEX(AcctSub,MATCH(GL_Paste!$B12091&amp;"",AcctCode,0)),"UNKNOWN"))</f>
        <v/>
      </c>
    </row>
    <row r="12095">
      <c r="A12095" s="40">
        <f>IF(GL_Paste!$B12092="","",N(GL_Paste!$H12092)-N(GL_Paste!$G12092))</f>
        <v/>
      </c>
      <c r="B12095" s="43">
        <f>IF(GL_Paste!$B12092="","",DATE(YEAR(GL_Paste!$E12092),MONTH(GL_Paste!$E12092),1))</f>
        <v/>
      </c>
      <c r="C12095">
        <f>IF(GL_Paste!$B12092="","",IF(TRIM(GL_Paste!$M12092)&lt;&gt;"",TRIM(GL_Paste!$M12092),IFERROR(MID(GL_Paste!$I12092,FIND("[",GL_Paste!$I12092)+1,FIND("]",GL_Paste!$I12092)-FIND("[",GL_Paste!$I12092)-1),"")))</f>
        <v/>
      </c>
      <c r="D12095">
        <f>IF(GL_Paste!$B12092="","",IFERROR(INDEX(DeptName,MATCH($C12095,DeptTag,0)),"UNALLOCATED"))</f>
        <v/>
      </c>
      <c r="E12095">
        <f>IF(GL_Paste!$B12092="","",IFERROR(INDEX(AcctCat,MATCH(GL_Paste!$B12092&amp;"",AcctCode,0)),"UNKNOWN"))</f>
        <v/>
      </c>
      <c r="F12095">
        <f>IF(GL_Paste!$B12092="","",IFERROR(INDEX(AcctSub,MATCH(GL_Paste!$B12092&amp;"",AcctCode,0)),"UNKNOWN"))</f>
        <v/>
      </c>
    </row>
    <row r="12096">
      <c r="A12096" s="40">
        <f>IF(GL_Paste!$B12093="","",N(GL_Paste!$H12093)-N(GL_Paste!$G12093))</f>
        <v/>
      </c>
      <c r="B12096" s="43">
        <f>IF(GL_Paste!$B12093="","",DATE(YEAR(GL_Paste!$E12093),MONTH(GL_Paste!$E12093),1))</f>
        <v/>
      </c>
      <c r="C12096">
        <f>IF(GL_Paste!$B12093="","",IF(TRIM(GL_Paste!$M12093)&lt;&gt;"",TRIM(GL_Paste!$M12093),IFERROR(MID(GL_Paste!$I12093,FIND("[",GL_Paste!$I12093)+1,FIND("]",GL_Paste!$I12093)-FIND("[",GL_Paste!$I12093)-1),"")))</f>
        <v/>
      </c>
      <c r="D12096">
        <f>IF(GL_Paste!$B12093="","",IFERROR(INDEX(DeptName,MATCH($C12096,DeptTag,0)),"UNALLOCATED"))</f>
        <v/>
      </c>
      <c r="E12096">
        <f>IF(GL_Paste!$B12093="","",IFERROR(INDEX(AcctCat,MATCH(GL_Paste!$B12093&amp;"",AcctCode,0)),"UNKNOWN"))</f>
        <v/>
      </c>
      <c r="F12096">
        <f>IF(GL_Paste!$B12093="","",IFERROR(INDEX(AcctSub,MATCH(GL_Paste!$B12093&amp;"",AcctCode,0)),"UNKNOWN"))</f>
        <v/>
      </c>
    </row>
    <row r="12097">
      <c r="A12097" s="40">
        <f>IF(GL_Paste!$B12094="","",N(GL_Paste!$H12094)-N(GL_Paste!$G12094))</f>
        <v/>
      </c>
      <c r="B12097" s="43">
        <f>IF(GL_Paste!$B12094="","",DATE(YEAR(GL_Paste!$E12094),MONTH(GL_Paste!$E12094),1))</f>
        <v/>
      </c>
      <c r="C12097">
        <f>IF(GL_Paste!$B12094="","",IF(TRIM(GL_Paste!$M12094)&lt;&gt;"",TRIM(GL_Paste!$M12094),IFERROR(MID(GL_Paste!$I12094,FIND("[",GL_Paste!$I12094)+1,FIND("]",GL_Paste!$I12094)-FIND("[",GL_Paste!$I12094)-1),"")))</f>
        <v/>
      </c>
      <c r="D12097">
        <f>IF(GL_Paste!$B12094="","",IFERROR(INDEX(DeptName,MATCH($C12097,DeptTag,0)),"UNALLOCATED"))</f>
        <v/>
      </c>
      <c r="E12097">
        <f>IF(GL_Paste!$B12094="","",IFERROR(INDEX(AcctCat,MATCH(GL_Paste!$B12094&amp;"",AcctCode,0)),"UNKNOWN"))</f>
        <v/>
      </c>
      <c r="F12097">
        <f>IF(GL_Paste!$B12094="","",IFERROR(INDEX(AcctSub,MATCH(GL_Paste!$B12094&amp;"",AcctCode,0)),"UNKNOWN"))</f>
        <v/>
      </c>
    </row>
    <row r="12098">
      <c r="A12098" s="40">
        <f>IF(GL_Paste!$B12095="","",N(GL_Paste!$H12095)-N(GL_Paste!$G12095))</f>
        <v/>
      </c>
      <c r="B12098" s="43">
        <f>IF(GL_Paste!$B12095="","",DATE(YEAR(GL_Paste!$E12095),MONTH(GL_Paste!$E12095),1))</f>
        <v/>
      </c>
      <c r="C12098">
        <f>IF(GL_Paste!$B12095="","",IF(TRIM(GL_Paste!$M12095)&lt;&gt;"",TRIM(GL_Paste!$M12095),IFERROR(MID(GL_Paste!$I12095,FIND("[",GL_Paste!$I12095)+1,FIND("]",GL_Paste!$I12095)-FIND("[",GL_Paste!$I12095)-1),"")))</f>
        <v/>
      </c>
      <c r="D12098">
        <f>IF(GL_Paste!$B12095="","",IFERROR(INDEX(DeptName,MATCH($C12098,DeptTag,0)),"UNALLOCATED"))</f>
        <v/>
      </c>
      <c r="E12098">
        <f>IF(GL_Paste!$B12095="","",IFERROR(INDEX(AcctCat,MATCH(GL_Paste!$B12095&amp;"",AcctCode,0)),"UNKNOWN"))</f>
        <v/>
      </c>
      <c r="F12098">
        <f>IF(GL_Paste!$B12095="","",IFERROR(INDEX(AcctSub,MATCH(GL_Paste!$B12095&amp;"",AcctCode,0)),"UNKNOWN"))</f>
        <v/>
      </c>
    </row>
    <row r="12099">
      <c r="A12099" s="40">
        <f>IF(GL_Paste!$B12096="","",N(GL_Paste!$H12096)-N(GL_Paste!$G12096))</f>
        <v/>
      </c>
      <c r="B12099" s="43">
        <f>IF(GL_Paste!$B12096="","",DATE(YEAR(GL_Paste!$E12096),MONTH(GL_Paste!$E12096),1))</f>
        <v/>
      </c>
      <c r="C12099">
        <f>IF(GL_Paste!$B12096="","",IF(TRIM(GL_Paste!$M12096)&lt;&gt;"",TRIM(GL_Paste!$M12096),IFERROR(MID(GL_Paste!$I12096,FIND("[",GL_Paste!$I12096)+1,FIND("]",GL_Paste!$I12096)-FIND("[",GL_Paste!$I12096)-1),"")))</f>
        <v/>
      </c>
      <c r="D12099">
        <f>IF(GL_Paste!$B12096="","",IFERROR(INDEX(DeptName,MATCH($C12099,DeptTag,0)),"UNALLOCATED"))</f>
        <v/>
      </c>
      <c r="E12099">
        <f>IF(GL_Paste!$B12096="","",IFERROR(INDEX(AcctCat,MATCH(GL_Paste!$B12096&amp;"",AcctCode,0)),"UNKNOWN"))</f>
        <v/>
      </c>
      <c r="F12099">
        <f>IF(GL_Paste!$B12096="","",IFERROR(INDEX(AcctSub,MATCH(GL_Paste!$B12096&amp;"",AcctCode,0)),"UNKNOWN"))</f>
        <v/>
      </c>
    </row>
    <row r="12100">
      <c r="A12100" s="40">
        <f>IF(GL_Paste!$B12097="","",N(GL_Paste!$H12097)-N(GL_Paste!$G12097))</f>
        <v/>
      </c>
      <c r="B12100" s="43">
        <f>IF(GL_Paste!$B12097="","",DATE(YEAR(GL_Paste!$E12097),MONTH(GL_Paste!$E12097),1))</f>
        <v/>
      </c>
      <c r="C12100">
        <f>IF(GL_Paste!$B12097="","",IF(TRIM(GL_Paste!$M12097)&lt;&gt;"",TRIM(GL_Paste!$M12097),IFERROR(MID(GL_Paste!$I12097,FIND("[",GL_Paste!$I12097)+1,FIND("]",GL_Paste!$I12097)-FIND("[",GL_Paste!$I12097)-1),"")))</f>
        <v/>
      </c>
      <c r="D12100">
        <f>IF(GL_Paste!$B12097="","",IFERROR(INDEX(DeptName,MATCH($C12100,DeptTag,0)),"UNALLOCATED"))</f>
        <v/>
      </c>
      <c r="E12100">
        <f>IF(GL_Paste!$B12097="","",IFERROR(INDEX(AcctCat,MATCH(GL_Paste!$B12097&amp;"",AcctCode,0)),"UNKNOWN"))</f>
        <v/>
      </c>
      <c r="F12100">
        <f>IF(GL_Paste!$B12097="","",IFERROR(INDEX(AcctSub,MATCH(GL_Paste!$B12097&amp;"",AcctCode,0)),"UNKNOWN"))</f>
        <v/>
      </c>
    </row>
    <row r="12101">
      <c r="A12101" s="40">
        <f>IF(GL_Paste!$B12098="","",N(GL_Paste!$H12098)-N(GL_Paste!$G12098))</f>
        <v/>
      </c>
      <c r="B12101" s="43">
        <f>IF(GL_Paste!$B12098="","",DATE(YEAR(GL_Paste!$E12098),MONTH(GL_Paste!$E12098),1))</f>
        <v/>
      </c>
      <c r="C12101">
        <f>IF(GL_Paste!$B12098="","",IF(TRIM(GL_Paste!$M12098)&lt;&gt;"",TRIM(GL_Paste!$M12098),IFERROR(MID(GL_Paste!$I12098,FIND("[",GL_Paste!$I12098)+1,FIND("]",GL_Paste!$I12098)-FIND("[",GL_Paste!$I12098)-1),"")))</f>
        <v/>
      </c>
      <c r="D12101">
        <f>IF(GL_Paste!$B12098="","",IFERROR(INDEX(DeptName,MATCH($C12101,DeptTag,0)),"UNALLOCATED"))</f>
        <v/>
      </c>
      <c r="E12101">
        <f>IF(GL_Paste!$B12098="","",IFERROR(INDEX(AcctCat,MATCH(GL_Paste!$B12098&amp;"",AcctCode,0)),"UNKNOWN"))</f>
        <v/>
      </c>
      <c r="F12101">
        <f>IF(GL_Paste!$B12098="","",IFERROR(INDEX(AcctSub,MATCH(GL_Paste!$B12098&amp;"",AcctCode,0)),"UNKNOWN"))</f>
        <v/>
      </c>
    </row>
    <row r="12102">
      <c r="A12102" s="40">
        <f>IF(GL_Paste!$B12099="","",N(GL_Paste!$H12099)-N(GL_Paste!$G12099))</f>
        <v/>
      </c>
      <c r="B12102" s="43">
        <f>IF(GL_Paste!$B12099="","",DATE(YEAR(GL_Paste!$E12099),MONTH(GL_Paste!$E12099),1))</f>
        <v/>
      </c>
      <c r="C12102">
        <f>IF(GL_Paste!$B12099="","",IF(TRIM(GL_Paste!$M12099)&lt;&gt;"",TRIM(GL_Paste!$M12099),IFERROR(MID(GL_Paste!$I12099,FIND("[",GL_Paste!$I12099)+1,FIND("]",GL_Paste!$I12099)-FIND("[",GL_Paste!$I12099)-1),"")))</f>
        <v/>
      </c>
      <c r="D12102">
        <f>IF(GL_Paste!$B12099="","",IFERROR(INDEX(DeptName,MATCH($C12102,DeptTag,0)),"UNALLOCATED"))</f>
        <v/>
      </c>
      <c r="E12102">
        <f>IF(GL_Paste!$B12099="","",IFERROR(INDEX(AcctCat,MATCH(GL_Paste!$B12099&amp;"",AcctCode,0)),"UNKNOWN"))</f>
        <v/>
      </c>
      <c r="F12102">
        <f>IF(GL_Paste!$B12099="","",IFERROR(INDEX(AcctSub,MATCH(GL_Paste!$B12099&amp;"",AcctCode,0)),"UNKNOWN"))</f>
        <v/>
      </c>
    </row>
    <row r="12103">
      <c r="A12103" s="40">
        <f>IF(GL_Paste!$B12100="","",N(GL_Paste!$H12100)-N(GL_Paste!$G12100))</f>
        <v/>
      </c>
      <c r="B12103" s="43">
        <f>IF(GL_Paste!$B12100="","",DATE(YEAR(GL_Paste!$E12100),MONTH(GL_Paste!$E12100),1))</f>
        <v/>
      </c>
      <c r="C12103">
        <f>IF(GL_Paste!$B12100="","",IF(TRIM(GL_Paste!$M12100)&lt;&gt;"",TRIM(GL_Paste!$M12100),IFERROR(MID(GL_Paste!$I12100,FIND("[",GL_Paste!$I12100)+1,FIND("]",GL_Paste!$I12100)-FIND("[",GL_Paste!$I12100)-1),"")))</f>
        <v/>
      </c>
      <c r="D12103">
        <f>IF(GL_Paste!$B12100="","",IFERROR(INDEX(DeptName,MATCH($C12103,DeptTag,0)),"UNALLOCATED"))</f>
        <v/>
      </c>
      <c r="E12103">
        <f>IF(GL_Paste!$B12100="","",IFERROR(INDEX(AcctCat,MATCH(GL_Paste!$B12100&amp;"",AcctCode,0)),"UNKNOWN"))</f>
        <v/>
      </c>
      <c r="F12103">
        <f>IF(GL_Paste!$B12100="","",IFERROR(INDEX(AcctSub,MATCH(GL_Paste!$B12100&amp;"",AcctCode,0)),"UNKNOWN"))</f>
        <v/>
      </c>
    </row>
    <row r="12104">
      <c r="A12104" s="40">
        <f>IF(GL_Paste!$B12101="","",N(GL_Paste!$H12101)-N(GL_Paste!$G12101))</f>
        <v/>
      </c>
      <c r="B12104" s="43">
        <f>IF(GL_Paste!$B12101="","",DATE(YEAR(GL_Paste!$E12101),MONTH(GL_Paste!$E12101),1))</f>
        <v/>
      </c>
      <c r="C12104">
        <f>IF(GL_Paste!$B12101="","",IF(TRIM(GL_Paste!$M12101)&lt;&gt;"",TRIM(GL_Paste!$M12101),IFERROR(MID(GL_Paste!$I12101,FIND("[",GL_Paste!$I12101)+1,FIND("]",GL_Paste!$I12101)-FIND("[",GL_Paste!$I12101)-1),"")))</f>
        <v/>
      </c>
      <c r="D12104">
        <f>IF(GL_Paste!$B12101="","",IFERROR(INDEX(DeptName,MATCH($C12104,DeptTag,0)),"UNALLOCATED"))</f>
        <v/>
      </c>
      <c r="E12104">
        <f>IF(GL_Paste!$B12101="","",IFERROR(INDEX(AcctCat,MATCH(GL_Paste!$B12101&amp;"",AcctCode,0)),"UNKNOWN"))</f>
        <v/>
      </c>
      <c r="F12104">
        <f>IF(GL_Paste!$B12101="","",IFERROR(INDEX(AcctSub,MATCH(GL_Paste!$B12101&amp;"",AcctCode,0)),"UNKNOWN"))</f>
        <v/>
      </c>
    </row>
    <row r="12105">
      <c r="A12105" s="40">
        <f>IF(GL_Paste!$B12102="","",N(GL_Paste!$H12102)-N(GL_Paste!$G12102))</f>
        <v/>
      </c>
      <c r="B12105" s="43">
        <f>IF(GL_Paste!$B12102="","",DATE(YEAR(GL_Paste!$E12102),MONTH(GL_Paste!$E12102),1))</f>
        <v/>
      </c>
      <c r="C12105">
        <f>IF(GL_Paste!$B12102="","",IF(TRIM(GL_Paste!$M12102)&lt;&gt;"",TRIM(GL_Paste!$M12102),IFERROR(MID(GL_Paste!$I12102,FIND("[",GL_Paste!$I12102)+1,FIND("]",GL_Paste!$I12102)-FIND("[",GL_Paste!$I12102)-1),"")))</f>
        <v/>
      </c>
      <c r="D12105">
        <f>IF(GL_Paste!$B12102="","",IFERROR(INDEX(DeptName,MATCH($C12105,DeptTag,0)),"UNALLOCATED"))</f>
        <v/>
      </c>
      <c r="E12105">
        <f>IF(GL_Paste!$B12102="","",IFERROR(INDEX(AcctCat,MATCH(GL_Paste!$B12102&amp;"",AcctCode,0)),"UNKNOWN"))</f>
        <v/>
      </c>
      <c r="F12105">
        <f>IF(GL_Paste!$B12102="","",IFERROR(INDEX(AcctSub,MATCH(GL_Paste!$B12102&amp;"",AcctCode,0)),"UNKNOWN"))</f>
        <v/>
      </c>
    </row>
    <row r="12106">
      <c r="A12106" s="40">
        <f>IF(GL_Paste!$B12103="","",N(GL_Paste!$H12103)-N(GL_Paste!$G12103))</f>
        <v/>
      </c>
      <c r="B12106" s="43">
        <f>IF(GL_Paste!$B12103="","",DATE(YEAR(GL_Paste!$E12103),MONTH(GL_Paste!$E12103),1))</f>
        <v/>
      </c>
      <c r="C12106">
        <f>IF(GL_Paste!$B12103="","",IF(TRIM(GL_Paste!$M12103)&lt;&gt;"",TRIM(GL_Paste!$M12103),IFERROR(MID(GL_Paste!$I12103,FIND("[",GL_Paste!$I12103)+1,FIND("]",GL_Paste!$I12103)-FIND("[",GL_Paste!$I12103)-1),"")))</f>
        <v/>
      </c>
      <c r="D12106">
        <f>IF(GL_Paste!$B12103="","",IFERROR(INDEX(DeptName,MATCH($C12106,DeptTag,0)),"UNALLOCATED"))</f>
        <v/>
      </c>
      <c r="E12106">
        <f>IF(GL_Paste!$B12103="","",IFERROR(INDEX(AcctCat,MATCH(GL_Paste!$B12103&amp;"",AcctCode,0)),"UNKNOWN"))</f>
        <v/>
      </c>
      <c r="F12106">
        <f>IF(GL_Paste!$B12103="","",IFERROR(INDEX(AcctSub,MATCH(GL_Paste!$B12103&amp;"",AcctCode,0)),"UNKNOWN"))</f>
        <v/>
      </c>
    </row>
    <row r="12107">
      <c r="A12107" s="40">
        <f>IF(GL_Paste!$B12104="","",N(GL_Paste!$H12104)-N(GL_Paste!$G12104))</f>
        <v/>
      </c>
      <c r="B12107" s="43">
        <f>IF(GL_Paste!$B12104="","",DATE(YEAR(GL_Paste!$E12104),MONTH(GL_Paste!$E12104),1))</f>
        <v/>
      </c>
      <c r="C12107">
        <f>IF(GL_Paste!$B12104="","",IF(TRIM(GL_Paste!$M12104)&lt;&gt;"",TRIM(GL_Paste!$M12104),IFERROR(MID(GL_Paste!$I12104,FIND("[",GL_Paste!$I12104)+1,FIND("]",GL_Paste!$I12104)-FIND("[",GL_Paste!$I12104)-1),"")))</f>
        <v/>
      </c>
      <c r="D12107">
        <f>IF(GL_Paste!$B12104="","",IFERROR(INDEX(DeptName,MATCH($C12107,DeptTag,0)),"UNALLOCATED"))</f>
        <v/>
      </c>
      <c r="E12107">
        <f>IF(GL_Paste!$B12104="","",IFERROR(INDEX(AcctCat,MATCH(GL_Paste!$B12104&amp;"",AcctCode,0)),"UNKNOWN"))</f>
        <v/>
      </c>
      <c r="F12107">
        <f>IF(GL_Paste!$B12104="","",IFERROR(INDEX(AcctSub,MATCH(GL_Paste!$B12104&amp;"",AcctCode,0)),"UNKNOWN"))</f>
        <v/>
      </c>
    </row>
    <row r="12108">
      <c r="A12108" s="40">
        <f>IF(GL_Paste!$B12105="","",N(GL_Paste!$H12105)-N(GL_Paste!$G12105))</f>
        <v/>
      </c>
      <c r="B12108" s="43">
        <f>IF(GL_Paste!$B12105="","",DATE(YEAR(GL_Paste!$E12105),MONTH(GL_Paste!$E12105),1))</f>
        <v/>
      </c>
      <c r="C12108">
        <f>IF(GL_Paste!$B12105="","",IF(TRIM(GL_Paste!$M12105)&lt;&gt;"",TRIM(GL_Paste!$M12105),IFERROR(MID(GL_Paste!$I12105,FIND("[",GL_Paste!$I12105)+1,FIND("]",GL_Paste!$I12105)-FIND("[",GL_Paste!$I12105)-1),"")))</f>
        <v/>
      </c>
      <c r="D12108">
        <f>IF(GL_Paste!$B12105="","",IFERROR(INDEX(DeptName,MATCH($C12108,DeptTag,0)),"UNALLOCATED"))</f>
        <v/>
      </c>
      <c r="E12108">
        <f>IF(GL_Paste!$B12105="","",IFERROR(INDEX(AcctCat,MATCH(GL_Paste!$B12105&amp;"",AcctCode,0)),"UNKNOWN"))</f>
        <v/>
      </c>
      <c r="F12108">
        <f>IF(GL_Paste!$B12105="","",IFERROR(INDEX(AcctSub,MATCH(GL_Paste!$B12105&amp;"",AcctCode,0)),"UNKNOWN"))</f>
        <v/>
      </c>
    </row>
    <row r="12109">
      <c r="A12109" s="40">
        <f>IF(GL_Paste!$B12106="","",N(GL_Paste!$H12106)-N(GL_Paste!$G12106))</f>
        <v/>
      </c>
      <c r="B12109" s="43">
        <f>IF(GL_Paste!$B12106="","",DATE(YEAR(GL_Paste!$E12106),MONTH(GL_Paste!$E12106),1))</f>
        <v/>
      </c>
      <c r="C12109">
        <f>IF(GL_Paste!$B12106="","",IF(TRIM(GL_Paste!$M12106)&lt;&gt;"",TRIM(GL_Paste!$M12106),IFERROR(MID(GL_Paste!$I12106,FIND("[",GL_Paste!$I12106)+1,FIND("]",GL_Paste!$I12106)-FIND("[",GL_Paste!$I12106)-1),"")))</f>
        <v/>
      </c>
      <c r="D12109">
        <f>IF(GL_Paste!$B12106="","",IFERROR(INDEX(DeptName,MATCH($C12109,DeptTag,0)),"UNALLOCATED"))</f>
        <v/>
      </c>
      <c r="E12109">
        <f>IF(GL_Paste!$B12106="","",IFERROR(INDEX(AcctCat,MATCH(GL_Paste!$B12106&amp;"",AcctCode,0)),"UNKNOWN"))</f>
        <v/>
      </c>
      <c r="F12109">
        <f>IF(GL_Paste!$B12106="","",IFERROR(INDEX(AcctSub,MATCH(GL_Paste!$B12106&amp;"",AcctCode,0)),"UNKNOWN"))</f>
        <v/>
      </c>
    </row>
    <row r="12110">
      <c r="A12110" s="40">
        <f>IF(GL_Paste!$B12107="","",N(GL_Paste!$H12107)-N(GL_Paste!$G12107))</f>
        <v/>
      </c>
      <c r="B12110" s="43">
        <f>IF(GL_Paste!$B12107="","",DATE(YEAR(GL_Paste!$E12107),MONTH(GL_Paste!$E12107),1))</f>
        <v/>
      </c>
      <c r="C12110">
        <f>IF(GL_Paste!$B12107="","",IF(TRIM(GL_Paste!$M12107)&lt;&gt;"",TRIM(GL_Paste!$M12107),IFERROR(MID(GL_Paste!$I12107,FIND("[",GL_Paste!$I12107)+1,FIND("]",GL_Paste!$I12107)-FIND("[",GL_Paste!$I12107)-1),"")))</f>
        <v/>
      </c>
      <c r="D12110">
        <f>IF(GL_Paste!$B12107="","",IFERROR(INDEX(DeptName,MATCH($C12110,DeptTag,0)),"UNALLOCATED"))</f>
        <v/>
      </c>
      <c r="E12110">
        <f>IF(GL_Paste!$B12107="","",IFERROR(INDEX(AcctCat,MATCH(GL_Paste!$B12107&amp;"",AcctCode,0)),"UNKNOWN"))</f>
        <v/>
      </c>
      <c r="F12110">
        <f>IF(GL_Paste!$B12107="","",IFERROR(INDEX(AcctSub,MATCH(GL_Paste!$B12107&amp;"",AcctCode,0)),"UNKNOWN"))</f>
        <v/>
      </c>
    </row>
    <row r="12111">
      <c r="A12111" s="40">
        <f>IF(GL_Paste!$B12108="","",N(GL_Paste!$H12108)-N(GL_Paste!$G12108))</f>
        <v/>
      </c>
      <c r="B12111" s="43">
        <f>IF(GL_Paste!$B12108="","",DATE(YEAR(GL_Paste!$E12108),MONTH(GL_Paste!$E12108),1))</f>
        <v/>
      </c>
      <c r="C12111">
        <f>IF(GL_Paste!$B12108="","",IF(TRIM(GL_Paste!$M12108)&lt;&gt;"",TRIM(GL_Paste!$M12108),IFERROR(MID(GL_Paste!$I12108,FIND("[",GL_Paste!$I12108)+1,FIND("]",GL_Paste!$I12108)-FIND("[",GL_Paste!$I12108)-1),"")))</f>
        <v/>
      </c>
      <c r="D12111">
        <f>IF(GL_Paste!$B12108="","",IFERROR(INDEX(DeptName,MATCH($C12111,DeptTag,0)),"UNALLOCATED"))</f>
        <v/>
      </c>
      <c r="E12111">
        <f>IF(GL_Paste!$B12108="","",IFERROR(INDEX(AcctCat,MATCH(GL_Paste!$B12108&amp;"",AcctCode,0)),"UNKNOWN"))</f>
        <v/>
      </c>
      <c r="F12111">
        <f>IF(GL_Paste!$B12108="","",IFERROR(INDEX(AcctSub,MATCH(GL_Paste!$B12108&amp;"",AcctCode,0)),"UNKNOWN"))</f>
        <v/>
      </c>
    </row>
    <row r="12112">
      <c r="A12112" s="40">
        <f>IF(GL_Paste!$B12109="","",N(GL_Paste!$H12109)-N(GL_Paste!$G12109))</f>
        <v/>
      </c>
      <c r="B12112" s="43">
        <f>IF(GL_Paste!$B12109="","",DATE(YEAR(GL_Paste!$E12109),MONTH(GL_Paste!$E12109),1))</f>
        <v/>
      </c>
      <c r="C12112">
        <f>IF(GL_Paste!$B12109="","",IF(TRIM(GL_Paste!$M12109)&lt;&gt;"",TRIM(GL_Paste!$M12109),IFERROR(MID(GL_Paste!$I12109,FIND("[",GL_Paste!$I12109)+1,FIND("]",GL_Paste!$I12109)-FIND("[",GL_Paste!$I12109)-1),"")))</f>
        <v/>
      </c>
      <c r="D12112">
        <f>IF(GL_Paste!$B12109="","",IFERROR(INDEX(DeptName,MATCH($C12112,DeptTag,0)),"UNALLOCATED"))</f>
        <v/>
      </c>
      <c r="E12112">
        <f>IF(GL_Paste!$B12109="","",IFERROR(INDEX(AcctCat,MATCH(GL_Paste!$B12109&amp;"",AcctCode,0)),"UNKNOWN"))</f>
        <v/>
      </c>
      <c r="F12112">
        <f>IF(GL_Paste!$B12109="","",IFERROR(INDEX(AcctSub,MATCH(GL_Paste!$B12109&amp;"",AcctCode,0)),"UNKNOWN"))</f>
        <v/>
      </c>
    </row>
    <row r="12113">
      <c r="A12113" s="40">
        <f>IF(GL_Paste!$B12110="","",N(GL_Paste!$H12110)-N(GL_Paste!$G12110))</f>
        <v/>
      </c>
      <c r="B12113" s="43">
        <f>IF(GL_Paste!$B12110="","",DATE(YEAR(GL_Paste!$E12110),MONTH(GL_Paste!$E12110),1))</f>
        <v/>
      </c>
      <c r="C12113">
        <f>IF(GL_Paste!$B12110="","",IF(TRIM(GL_Paste!$M12110)&lt;&gt;"",TRIM(GL_Paste!$M12110),IFERROR(MID(GL_Paste!$I12110,FIND("[",GL_Paste!$I12110)+1,FIND("]",GL_Paste!$I12110)-FIND("[",GL_Paste!$I12110)-1),"")))</f>
        <v/>
      </c>
      <c r="D12113">
        <f>IF(GL_Paste!$B12110="","",IFERROR(INDEX(DeptName,MATCH($C12113,DeptTag,0)),"UNALLOCATED"))</f>
        <v/>
      </c>
      <c r="E12113">
        <f>IF(GL_Paste!$B12110="","",IFERROR(INDEX(AcctCat,MATCH(GL_Paste!$B12110&amp;"",AcctCode,0)),"UNKNOWN"))</f>
        <v/>
      </c>
      <c r="F12113">
        <f>IF(GL_Paste!$B12110="","",IFERROR(INDEX(AcctSub,MATCH(GL_Paste!$B12110&amp;"",AcctCode,0)),"UNKNOWN"))</f>
        <v/>
      </c>
    </row>
    <row r="12114">
      <c r="A12114" s="40">
        <f>IF(GL_Paste!$B12111="","",N(GL_Paste!$H12111)-N(GL_Paste!$G12111))</f>
        <v/>
      </c>
      <c r="B12114" s="43">
        <f>IF(GL_Paste!$B12111="","",DATE(YEAR(GL_Paste!$E12111),MONTH(GL_Paste!$E12111),1))</f>
        <v/>
      </c>
      <c r="C12114">
        <f>IF(GL_Paste!$B12111="","",IF(TRIM(GL_Paste!$M12111)&lt;&gt;"",TRIM(GL_Paste!$M12111),IFERROR(MID(GL_Paste!$I12111,FIND("[",GL_Paste!$I12111)+1,FIND("]",GL_Paste!$I12111)-FIND("[",GL_Paste!$I12111)-1),"")))</f>
        <v/>
      </c>
      <c r="D12114">
        <f>IF(GL_Paste!$B12111="","",IFERROR(INDEX(DeptName,MATCH($C12114,DeptTag,0)),"UNALLOCATED"))</f>
        <v/>
      </c>
      <c r="E12114">
        <f>IF(GL_Paste!$B12111="","",IFERROR(INDEX(AcctCat,MATCH(GL_Paste!$B12111&amp;"",AcctCode,0)),"UNKNOWN"))</f>
        <v/>
      </c>
      <c r="F12114">
        <f>IF(GL_Paste!$B12111="","",IFERROR(INDEX(AcctSub,MATCH(GL_Paste!$B12111&amp;"",AcctCode,0)),"UNKNOWN"))</f>
        <v/>
      </c>
    </row>
    <row r="12115">
      <c r="A12115" s="40">
        <f>IF(GL_Paste!$B12112="","",N(GL_Paste!$H12112)-N(GL_Paste!$G12112))</f>
        <v/>
      </c>
      <c r="B12115" s="43">
        <f>IF(GL_Paste!$B12112="","",DATE(YEAR(GL_Paste!$E12112),MONTH(GL_Paste!$E12112),1))</f>
        <v/>
      </c>
      <c r="C12115">
        <f>IF(GL_Paste!$B12112="","",IF(TRIM(GL_Paste!$M12112)&lt;&gt;"",TRIM(GL_Paste!$M12112),IFERROR(MID(GL_Paste!$I12112,FIND("[",GL_Paste!$I12112)+1,FIND("]",GL_Paste!$I12112)-FIND("[",GL_Paste!$I12112)-1),"")))</f>
        <v/>
      </c>
      <c r="D12115">
        <f>IF(GL_Paste!$B12112="","",IFERROR(INDEX(DeptName,MATCH($C12115,DeptTag,0)),"UNALLOCATED"))</f>
        <v/>
      </c>
      <c r="E12115">
        <f>IF(GL_Paste!$B12112="","",IFERROR(INDEX(AcctCat,MATCH(GL_Paste!$B12112&amp;"",AcctCode,0)),"UNKNOWN"))</f>
        <v/>
      </c>
      <c r="F12115">
        <f>IF(GL_Paste!$B12112="","",IFERROR(INDEX(AcctSub,MATCH(GL_Paste!$B12112&amp;"",AcctCode,0)),"UNKNOWN"))</f>
        <v/>
      </c>
    </row>
    <row r="12116">
      <c r="A12116" s="40">
        <f>IF(GL_Paste!$B12113="","",N(GL_Paste!$H12113)-N(GL_Paste!$G12113))</f>
        <v/>
      </c>
      <c r="B12116" s="43">
        <f>IF(GL_Paste!$B12113="","",DATE(YEAR(GL_Paste!$E12113),MONTH(GL_Paste!$E12113),1))</f>
        <v/>
      </c>
      <c r="C12116">
        <f>IF(GL_Paste!$B12113="","",IF(TRIM(GL_Paste!$M12113)&lt;&gt;"",TRIM(GL_Paste!$M12113),IFERROR(MID(GL_Paste!$I12113,FIND("[",GL_Paste!$I12113)+1,FIND("]",GL_Paste!$I12113)-FIND("[",GL_Paste!$I12113)-1),"")))</f>
        <v/>
      </c>
      <c r="D12116">
        <f>IF(GL_Paste!$B12113="","",IFERROR(INDEX(DeptName,MATCH($C12116,DeptTag,0)),"UNALLOCATED"))</f>
        <v/>
      </c>
      <c r="E12116">
        <f>IF(GL_Paste!$B12113="","",IFERROR(INDEX(AcctCat,MATCH(GL_Paste!$B12113&amp;"",AcctCode,0)),"UNKNOWN"))</f>
        <v/>
      </c>
      <c r="F12116">
        <f>IF(GL_Paste!$B12113="","",IFERROR(INDEX(AcctSub,MATCH(GL_Paste!$B12113&amp;"",AcctCode,0)),"UNKNOWN"))</f>
        <v/>
      </c>
    </row>
    <row r="12117">
      <c r="A12117" s="40">
        <f>IF(GL_Paste!$B12114="","",N(GL_Paste!$H12114)-N(GL_Paste!$G12114))</f>
        <v/>
      </c>
      <c r="B12117" s="43">
        <f>IF(GL_Paste!$B12114="","",DATE(YEAR(GL_Paste!$E12114),MONTH(GL_Paste!$E12114),1))</f>
        <v/>
      </c>
      <c r="C12117">
        <f>IF(GL_Paste!$B12114="","",IF(TRIM(GL_Paste!$M12114)&lt;&gt;"",TRIM(GL_Paste!$M12114),IFERROR(MID(GL_Paste!$I12114,FIND("[",GL_Paste!$I12114)+1,FIND("]",GL_Paste!$I12114)-FIND("[",GL_Paste!$I12114)-1),"")))</f>
        <v/>
      </c>
      <c r="D12117">
        <f>IF(GL_Paste!$B12114="","",IFERROR(INDEX(DeptName,MATCH($C12117,DeptTag,0)),"UNALLOCATED"))</f>
        <v/>
      </c>
      <c r="E12117">
        <f>IF(GL_Paste!$B12114="","",IFERROR(INDEX(AcctCat,MATCH(GL_Paste!$B12114&amp;"",AcctCode,0)),"UNKNOWN"))</f>
        <v/>
      </c>
      <c r="F12117">
        <f>IF(GL_Paste!$B12114="","",IFERROR(INDEX(AcctSub,MATCH(GL_Paste!$B12114&amp;"",AcctCode,0)),"UNKNOWN"))</f>
        <v/>
      </c>
    </row>
    <row r="12118">
      <c r="A12118" s="40">
        <f>IF(GL_Paste!$B12115="","",N(GL_Paste!$H12115)-N(GL_Paste!$G12115))</f>
        <v/>
      </c>
      <c r="B12118" s="43">
        <f>IF(GL_Paste!$B12115="","",DATE(YEAR(GL_Paste!$E12115),MONTH(GL_Paste!$E12115),1))</f>
        <v/>
      </c>
      <c r="C12118">
        <f>IF(GL_Paste!$B12115="","",IF(TRIM(GL_Paste!$M12115)&lt;&gt;"",TRIM(GL_Paste!$M12115),IFERROR(MID(GL_Paste!$I12115,FIND("[",GL_Paste!$I12115)+1,FIND("]",GL_Paste!$I12115)-FIND("[",GL_Paste!$I12115)-1),"")))</f>
        <v/>
      </c>
      <c r="D12118">
        <f>IF(GL_Paste!$B12115="","",IFERROR(INDEX(DeptName,MATCH($C12118,DeptTag,0)),"UNALLOCATED"))</f>
        <v/>
      </c>
      <c r="E12118">
        <f>IF(GL_Paste!$B12115="","",IFERROR(INDEX(AcctCat,MATCH(GL_Paste!$B12115&amp;"",AcctCode,0)),"UNKNOWN"))</f>
        <v/>
      </c>
      <c r="F12118">
        <f>IF(GL_Paste!$B12115="","",IFERROR(INDEX(AcctSub,MATCH(GL_Paste!$B12115&amp;"",AcctCode,0)),"UNKNOWN"))</f>
        <v/>
      </c>
    </row>
    <row r="12119">
      <c r="A12119" s="40">
        <f>IF(GL_Paste!$B12116="","",N(GL_Paste!$H12116)-N(GL_Paste!$G12116))</f>
        <v/>
      </c>
      <c r="B12119" s="43">
        <f>IF(GL_Paste!$B12116="","",DATE(YEAR(GL_Paste!$E12116),MONTH(GL_Paste!$E12116),1))</f>
        <v/>
      </c>
      <c r="C12119">
        <f>IF(GL_Paste!$B12116="","",IF(TRIM(GL_Paste!$M12116)&lt;&gt;"",TRIM(GL_Paste!$M12116),IFERROR(MID(GL_Paste!$I12116,FIND("[",GL_Paste!$I12116)+1,FIND("]",GL_Paste!$I12116)-FIND("[",GL_Paste!$I12116)-1),"")))</f>
        <v/>
      </c>
      <c r="D12119">
        <f>IF(GL_Paste!$B12116="","",IFERROR(INDEX(DeptName,MATCH($C12119,DeptTag,0)),"UNALLOCATED"))</f>
        <v/>
      </c>
      <c r="E12119">
        <f>IF(GL_Paste!$B12116="","",IFERROR(INDEX(AcctCat,MATCH(GL_Paste!$B12116&amp;"",AcctCode,0)),"UNKNOWN"))</f>
        <v/>
      </c>
      <c r="F12119">
        <f>IF(GL_Paste!$B12116="","",IFERROR(INDEX(AcctSub,MATCH(GL_Paste!$B12116&amp;"",AcctCode,0)),"UNKNOWN"))</f>
        <v/>
      </c>
    </row>
    <row r="12120">
      <c r="A12120" s="40">
        <f>IF(GL_Paste!$B12117="","",N(GL_Paste!$H12117)-N(GL_Paste!$G12117))</f>
        <v/>
      </c>
      <c r="B12120" s="43">
        <f>IF(GL_Paste!$B12117="","",DATE(YEAR(GL_Paste!$E12117),MONTH(GL_Paste!$E12117),1))</f>
        <v/>
      </c>
      <c r="C12120">
        <f>IF(GL_Paste!$B12117="","",IF(TRIM(GL_Paste!$M12117)&lt;&gt;"",TRIM(GL_Paste!$M12117),IFERROR(MID(GL_Paste!$I12117,FIND("[",GL_Paste!$I12117)+1,FIND("]",GL_Paste!$I12117)-FIND("[",GL_Paste!$I12117)-1),"")))</f>
        <v/>
      </c>
      <c r="D12120">
        <f>IF(GL_Paste!$B12117="","",IFERROR(INDEX(DeptName,MATCH($C12120,DeptTag,0)),"UNALLOCATED"))</f>
        <v/>
      </c>
      <c r="E12120">
        <f>IF(GL_Paste!$B12117="","",IFERROR(INDEX(AcctCat,MATCH(GL_Paste!$B12117&amp;"",AcctCode,0)),"UNKNOWN"))</f>
        <v/>
      </c>
      <c r="F12120">
        <f>IF(GL_Paste!$B12117="","",IFERROR(INDEX(AcctSub,MATCH(GL_Paste!$B12117&amp;"",AcctCode,0)),"UNKNOWN"))</f>
        <v/>
      </c>
    </row>
    <row r="12121">
      <c r="A12121" s="40">
        <f>IF(GL_Paste!$B12118="","",N(GL_Paste!$H12118)-N(GL_Paste!$G12118))</f>
        <v/>
      </c>
      <c r="B12121" s="43">
        <f>IF(GL_Paste!$B12118="","",DATE(YEAR(GL_Paste!$E12118),MONTH(GL_Paste!$E12118),1))</f>
        <v/>
      </c>
      <c r="C12121">
        <f>IF(GL_Paste!$B12118="","",IF(TRIM(GL_Paste!$M12118)&lt;&gt;"",TRIM(GL_Paste!$M12118),IFERROR(MID(GL_Paste!$I12118,FIND("[",GL_Paste!$I12118)+1,FIND("]",GL_Paste!$I12118)-FIND("[",GL_Paste!$I12118)-1),"")))</f>
        <v/>
      </c>
      <c r="D12121">
        <f>IF(GL_Paste!$B12118="","",IFERROR(INDEX(DeptName,MATCH($C12121,DeptTag,0)),"UNALLOCATED"))</f>
        <v/>
      </c>
      <c r="E12121">
        <f>IF(GL_Paste!$B12118="","",IFERROR(INDEX(AcctCat,MATCH(GL_Paste!$B12118&amp;"",AcctCode,0)),"UNKNOWN"))</f>
        <v/>
      </c>
      <c r="F12121">
        <f>IF(GL_Paste!$B12118="","",IFERROR(INDEX(AcctSub,MATCH(GL_Paste!$B12118&amp;"",AcctCode,0)),"UNKNOWN"))</f>
        <v/>
      </c>
    </row>
    <row r="12122">
      <c r="A12122" s="40">
        <f>IF(GL_Paste!$B12119="","",N(GL_Paste!$H12119)-N(GL_Paste!$G12119))</f>
        <v/>
      </c>
      <c r="B12122" s="43">
        <f>IF(GL_Paste!$B12119="","",DATE(YEAR(GL_Paste!$E12119),MONTH(GL_Paste!$E12119),1))</f>
        <v/>
      </c>
      <c r="C12122">
        <f>IF(GL_Paste!$B12119="","",IF(TRIM(GL_Paste!$M12119)&lt;&gt;"",TRIM(GL_Paste!$M12119),IFERROR(MID(GL_Paste!$I12119,FIND("[",GL_Paste!$I12119)+1,FIND("]",GL_Paste!$I12119)-FIND("[",GL_Paste!$I12119)-1),"")))</f>
        <v/>
      </c>
      <c r="D12122">
        <f>IF(GL_Paste!$B12119="","",IFERROR(INDEX(DeptName,MATCH($C12122,DeptTag,0)),"UNALLOCATED"))</f>
        <v/>
      </c>
      <c r="E12122">
        <f>IF(GL_Paste!$B12119="","",IFERROR(INDEX(AcctCat,MATCH(GL_Paste!$B12119&amp;"",AcctCode,0)),"UNKNOWN"))</f>
        <v/>
      </c>
      <c r="F12122">
        <f>IF(GL_Paste!$B12119="","",IFERROR(INDEX(AcctSub,MATCH(GL_Paste!$B12119&amp;"",AcctCode,0)),"UNKNOWN"))</f>
        <v/>
      </c>
    </row>
    <row r="12123">
      <c r="A12123" s="40">
        <f>IF(GL_Paste!$B12120="","",N(GL_Paste!$H12120)-N(GL_Paste!$G12120))</f>
        <v/>
      </c>
      <c r="B12123" s="43">
        <f>IF(GL_Paste!$B12120="","",DATE(YEAR(GL_Paste!$E12120),MONTH(GL_Paste!$E12120),1))</f>
        <v/>
      </c>
      <c r="C12123">
        <f>IF(GL_Paste!$B12120="","",IF(TRIM(GL_Paste!$M12120)&lt;&gt;"",TRIM(GL_Paste!$M12120),IFERROR(MID(GL_Paste!$I12120,FIND("[",GL_Paste!$I12120)+1,FIND("]",GL_Paste!$I12120)-FIND("[",GL_Paste!$I12120)-1),"")))</f>
        <v/>
      </c>
      <c r="D12123">
        <f>IF(GL_Paste!$B12120="","",IFERROR(INDEX(DeptName,MATCH($C12123,DeptTag,0)),"UNALLOCATED"))</f>
        <v/>
      </c>
      <c r="E12123">
        <f>IF(GL_Paste!$B12120="","",IFERROR(INDEX(AcctCat,MATCH(GL_Paste!$B12120&amp;"",AcctCode,0)),"UNKNOWN"))</f>
        <v/>
      </c>
      <c r="F12123">
        <f>IF(GL_Paste!$B12120="","",IFERROR(INDEX(AcctSub,MATCH(GL_Paste!$B12120&amp;"",AcctCode,0)),"UNKNOWN"))</f>
        <v/>
      </c>
    </row>
    <row r="12124">
      <c r="A12124" s="40">
        <f>IF(GL_Paste!$B12121="","",N(GL_Paste!$H12121)-N(GL_Paste!$G12121))</f>
        <v/>
      </c>
      <c r="B12124" s="43">
        <f>IF(GL_Paste!$B12121="","",DATE(YEAR(GL_Paste!$E12121),MONTH(GL_Paste!$E12121),1))</f>
        <v/>
      </c>
      <c r="C12124">
        <f>IF(GL_Paste!$B12121="","",IF(TRIM(GL_Paste!$M12121)&lt;&gt;"",TRIM(GL_Paste!$M12121),IFERROR(MID(GL_Paste!$I12121,FIND("[",GL_Paste!$I12121)+1,FIND("]",GL_Paste!$I12121)-FIND("[",GL_Paste!$I12121)-1),"")))</f>
        <v/>
      </c>
      <c r="D12124">
        <f>IF(GL_Paste!$B12121="","",IFERROR(INDEX(DeptName,MATCH($C12124,DeptTag,0)),"UNALLOCATED"))</f>
        <v/>
      </c>
      <c r="E12124">
        <f>IF(GL_Paste!$B12121="","",IFERROR(INDEX(AcctCat,MATCH(GL_Paste!$B12121&amp;"",AcctCode,0)),"UNKNOWN"))</f>
        <v/>
      </c>
      <c r="F12124">
        <f>IF(GL_Paste!$B12121="","",IFERROR(INDEX(AcctSub,MATCH(GL_Paste!$B12121&amp;"",AcctCode,0)),"UNKNOWN"))</f>
        <v/>
      </c>
    </row>
    <row r="12125">
      <c r="A12125" s="40">
        <f>IF(GL_Paste!$B12122="","",N(GL_Paste!$H12122)-N(GL_Paste!$G12122))</f>
        <v/>
      </c>
      <c r="B12125" s="43">
        <f>IF(GL_Paste!$B12122="","",DATE(YEAR(GL_Paste!$E12122),MONTH(GL_Paste!$E12122),1))</f>
        <v/>
      </c>
      <c r="C12125">
        <f>IF(GL_Paste!$B12122="","",IF(TRIM(GL_Paste!$M12122)&lt;&gt;"",TRIM(GL_Paste!$M12122),IFERROR(MID(GL_Paste!$I12122,FIND("[",GL_Paste!$I12122)+1,FIND("]",GL_Paste!$I12122)-FIND("[",GL_Paste!$I12122)-1),"")))</f>
        <v/>
      </c>
      <c r="D12125">
        <f>IF(GL_Paste!$B12122="","",IFERROR(INDEX(DeptName,MATCH($C12125,DeptTag,0)),"UNALLOCATED"))</f>
        <v/>
      </c>
      <c r="E12125">
        <f>IF(GL_Paste!$B12122="","",IFERROR(INDEX(AcctCat,MATCH(GL_Paste!$B12122&amp;"",AcctCode,0)),"UNKNOWN"))</f>
        <v/>
      </c>
      <c r="F12125">
        <f>IF(GL_Paste!$B12122="","",IFERROR(INDEX(AcctSub,MATCH(GL_Paste!$B12122&amp;"",AcctCode,0)),"UNKNOWN"))</f>
        <v/>
      </c>
    </row>
    <row r="12126">
      <c r="A12126" s="40">
        <f>IF(GL_Paste!$B12123="","",N(GL_Paste!$H12123)-N(GL_Paste!$G12123))</f>
        <v/>
      </c>
      <c r="B12126" s="43">
        <f>IF(GL_Paste!$B12123="","",DATE(YEAR(GL_Paste!$E12123),MONTH(GL_Paste!$E12123),1))</f>
        <v/>
      </c>
      <c r="C12126">
        <f>IF(GL_Paste!$B12123="","",IF(TRIM(GL_Paste!$M12123)&lt;&gt;"",TRIM(GL_Paste!$M12123),IFERROR(MID(GL_Paste!$I12123,FIND("[",GL_Paste!$I12123)+1,FIND("]",GL_Paste!$I12123)-FIND("[",GL_Paste!$I12123)-1),"")))</f>
        <v/>
      </c>
      <c r="D12126">
        <f>IF(GL_Paste!$B12123="","",IFERROR(INDEX(DeptName,MATCH($C12126,DeptTag,0)),"UNALLOCATED"))</f>
        <v/>
      </c>
      <c r="E12126">
        <f>IF(GL_Paste!$B12123="","",IFERROR(INDEX(AcctCat,MATCH(GL_Paste!$B12123&amp;"",AcctCode,0)),"UNKNOWN"))</f>
        <v/>
      </c>
      <c r="F12126">
        <f>IF(GL_Paste!$B12123="","",IFERROR(INDEX(AcctSub,MATCH(GL_Paste!$B12123&amp;"",AcctCode,0)),"UNKNOWN"))</f>
        <v/>
      </c>
    </row>
    <row r="12127">
      <c r="A12127" s="40">
        <f>IF(GL_Paste!$B12124="","",N(GL_Paste!$H12124)-N(GL_Paste!$G12124))</f>
        <v/>
      </c>
      <c r="B12127" s="43">
        <f>IF(GL_Paste!$B12124="","",DATE(YEAR(GL_Paste!$E12124),MONTH(GL_Paste!$E12124),1))</f>
        <v/>
      </c>
      <c r="C12127">
        <f>IF(GL_Paste!$B12124="","",IF(TRIM(GL_Paste!$M12124)&lt;&gt;"",TRIM(GL_Paste!$M12124),IFERROR(MID(GL_Paste!$I12124,FIND("[",GL_Paste!$I12124)+1,FIND("]",GL_Paste!$I12124)-FIND("[",GL_Paste!$I12124)-1),"")))</f>
        <v/>
      </c>
      <c r="D12127">
        <f>IF(GL_Paste!$B12124="","",IFERROR(INDEX(DeptName,MATCH($C12127,DeptTag,0)),"UNALLOCATED"))</f>
        <v/>
      </c>
      <c r="E12127">
        <f>IF(GL_Paste!$B12124="","",IFERROR(INDEX(AcctCat,MATCH(GL_Paste!$B12124&amp;"",AcctCode,0)),"UNKNOWN"))</f>
        <v/>
      </c>
      <c r="F12127">
        <f>IF(GL_Paste!$B12124="","",IFERROR(INDEX(AcctSub,MATCH(GL_Paste!$B12124&amp;"",AcctCode,0)),"UNKNOWN"))</f>
        <v/>
      </c>
    </row>
    <row r="12128">
      <c r="A12128" s="40">
        <f>IF(GL_Paste!$B12125="","",N(GL_Paste!$H12125)-N(GL_Paste!$G12125))</f>
        <v/>
      </c>
      <c r="B12128" s="43">
        <f>IF(GL_Paste!$B12125="","",DATE(YEAR(GL_Paste!$E12125),MONTH(GL_Paste!$E12125),1))</f>
        <v/>
      </c>
      <c r="C12128">
        <f>IF(GL_Paste!$B12125="","",IF(TRIM(GL_Paste!$M12125)&lt;&gt;"",TRIM(GL_Paste!$M12125),IFERROR(MID(GL_Paste!$I12125,FIND("[",GL_Paste!$I12125)+1,FIND("]",GL_Paste!$I12125)-FIND("[",GL_Paste!$I12125)-1),"")))</f>
        <v/>
      </c>
      <c r="D12128">
        <f>IF(GL_Paste!$B12125="","",IFERROR(INDEX(DeptName,MATCH($C12128,DeptTag,0)),"UNALLOCATED"))</f>
        <v/>
      </c>
      <c r="E12128">
        <f>IF(GL_Paste!$B12125="","",IFERROR(INDEX(AcctCat,MATCH(GL_Paste!$B12125&amp;"",AcctCode,0)),"UNKNOWN"))</f>
        <v/>
      </c>
      <c r="F12128">
        <f>IF(GL_Paste!$B12125="","",IFERROR(INDEX(AcctSub,MATCH(GL_Paste!$B12125&amp;"",AcctCode,0)),"UNKNOWN"))</f>
        <v/>
      </c>
    </row>
    <row r="12129">
      <c r="A12129" s="40">
        <f>IF(GL_Paste!$B12126="","",N(GL_Paste!$H12126)-N(GL_Paste!$G12126))</f>
        <v/>
      </c>
      <c r="B12129" s="43">
        <f>IF(GL_Paste!$B12126="","",DATE(YEAR(GL_Paste!$E12126),MONTH(GL_Paste!$E12126),1))</f>
        <v/>
      </c>
      <c r="C12129">
        <f>IF(GL_Paste!$B12126="","",IF(TRIM(GL_Paste!$M12126)&lt;&gt;"",TRIM(GL_Paste!$M12126),IFERROR(MID(GL_Paste!$I12126,FIND("[",GL_Paste!$I12126)+1,FIND("]",GL_Paste!$I12126)-FIND("[",GL_Paste!$I12126)-1),"")))</f>
        <v/>
      </c>
      <c r="D12129">
        <f>IF(GL_Paste!$B12126="","",IFERROR(INDEX(DeptName,MATCH($C12129,DeptTag,0)),"UNALLOCATED"))</f>
        <v/>
      </c>
      <c r="E12129">
        <f>IF(GL_Paste!$B12126="","",IFERROR(INDEX(AcctCat,MATCH(GL_Paste!$B12126&amp;"",AcctCode,0)),"UNKNOWN"))</f>
        <v/>
      </c>
      <c r="F12129">
        <f>IF(GL_Paste!$B12126="","",IFERROR(INDEX(AcctSub,MATCH(GL_Paste!$B12126&amp;"",AcctCode,0)),"UNKNOWN"))</f>
        <v/>
      </c>
    </row>
    <row r="12130">
      <c r="A12130" s="40">
        <f>IF(GL_Paste!$B12127="","",N(GL_Paste!$H12127)-N(GL_Paste!$G12127))</f>
        <v/>
      </c>
      <c r="B12130" s="43">
        <f>IF(GL_Paste!$B12127="","",DATE(YEAR(GL_Paste!$E12127),MONTH(GL_Paste!$E12127),1))</f>
        <v/>
      </c>
      <c r="C12130">
        <f>IF(GL_Paste!$B12127="","",IF(TRIM(GL_Paste!$M12127)&lt;&gt;"",TRIM(GL_Paste!$M12127),IFERROR(MID(GL_Paste!$I12127,FIND("[",GL_Paste!$I12127)+1,FIND("]",GL_Paste!$I12127)-FIND("[",GL_Paste!$I12127)-1),"")))</f>
        <v/>
      </c>
      <c r="D12130">
        <f>IF(GL_Paste!$B12127="","",IFERROR(INDEX(DeptName,MATCH($C12130,DeptTag,0)),"UNALLOCATED"))</f>
        <v/>
      </c>
      <c r="E12130">
        <f>IF(GL_Paste!$B12127="","",IFERROR(INDEX(AcctCat,MATCH(GL_Paste!$B12127&amp;"",AcctCode,0)),"UNKNOWN"))</f>
        <v/>
      </c>
      <c r="F12130">
        <f>IF(GL_Paste!$B12127="","",IFERROR(INDEX(AcctSub,MATCH(GL_Paste!$B12127&amp;"",AcctCode,0)),"UNKNOWN"))</f>
        <v/>
      </c>
    </row>
    <row r="12131">
      <c r="A12131" s="40">
        <f>IF(GL_Paste!$B12128="","",N(GL_Paste!$H12128)-N(GL_Paste!$G12128))</f>
        <v/>
      </c>
      <c r="B12131" s="43">
        <f>IF(GL_Paste!$B12128="","",DATE(YEAR(GL_Paste!$E12128),MONTH(GL_Paste!$E12128),1))</f>
        <v/>
      </c>
      <c r="C12131">
        <f>IF(GL_Paste!$B12128="","",IF(TRIM(GL_Paste!$M12128)&lt;&gt;"",TRIM(GL_Paste!$M12128),IFERROR(MID(GL_Paste!$I12128,FIND("[",GL_Paste!$I12128)+1,FIND("]",GL_Paste!$I12128)-FIND("[",GL_Paste!$I12128)-1),"")))</f>
        <v/>
      </c>
      <c r="D12131">
        <f>IF(GL_Paste!$B12128="","",IFERROR(INDEX(DeptName,MATCH($C12131,DeptTag,0)),"UNALLOCATED"))</f>
        <v/>
      </c>
      <c r="E12131">
        <f>IF(GL_Paste!$B12128="","",IFERROR(INDEX(AcctCat,MATCH(GL_Paste!$B12128&amp;"",AcctCode,0)),"UNKNOWN"))</f>
        <v/>
      </c>
      <c r="F12131">
        <f>IF(GL_Paste!$B12128="","",IFERROR(INDEX(AcctSub,MATCH(GL_Paste!$B12128&amp;"",AcctCode,0)),"UNKNOWN"))</f>
        <v/>
      </c>
    </row>
    <row r="12132">
      <c r="A12132" s="40">
        <f>IF(GL_Paste!$B12129="","",N(GL_Paste!$H12129)-N(GL_Paste!$G12129))</f>
        <v/>
      </c>
      <c r="B12132" s="43">
        <f>IF(GL_Paste!$B12129="","",DATE(YEAR(GL_Paste!$E12129),MONTH(GL_Paste!$E12129),1))</f>
        <v/>
      </c>
      <c r="C12132">
        <f>IF(GL_Paste!$B12129="","",IF(TRIM(GL_Paste!$M12129)&lt;&gt;"",TRIM(GL_Paste!$M12129),IFERROR(MID(GL_Paste!$I12129,FIND("[",GL_Paste!$I12129)+1,FIND("]",GL_Paste!$I12129)-FIND("[",GL_Paste!$I12129)-1),"")))</f>
        <v/>
      </c>
      <c r="D12132">
        <f>IF(GL_Paste!$B12129="","",IFERROR(INDEX(DeptName,MATCH($C12132,DeptTag,0)),"UNALLOCATED"))</f>
        <v/>
      </c>
      <c r="E12132">
        <f>IF(GL_Paste!$B12129="","",IFERROR(INDEX(AcctCat,MATCH(GL_Paste!$B12129&amp;"",AcctCode,0)),"UNKNOWN"))</f>
        <v/>
      </c>
      <c r="F12132">
        <f>IF(GL_Paste!$B12129="","",IFERROR(INDEX(AcctSub,MATCH(GL_Paste!$B12129&amp;"",AcctCode,0)),"UNKNOWN"))</f>
        <v/>
      </c>
    </row>
    <row r="12133">
      <c r="A12133" s="40">
        <f>IF(GL_Paste!$B12130="","",N(GL_Paste!$H12130)-N(GL_Paste!$G12130))</f>
        <v/>
      </c>
      <c r="B12133" s="43">
        <f>IF(GL_Paste!$B12130="","",DATE(YEAR(GL_Paste!$E12130),MONTH(GL_Paste!$E12130),1))</f>
        <v/>
      </c>
      <c r="C12133">
        <f>IF(GL_Paste!$B12130="","",IF(TRIM(GL_Paste!$M12130)&lt;&gt;"",TRIM(GL_Paste!$M12130),IFERROR(MID(GL_Paste!$I12130,FIND("[",GL_Paste!$I12130)+1,FIND("]",GL_Paste!$I12130)-FIND("[",GL_Paste!$I12130)-1),"")))</f>
        <v/>
      </c>
      <c r="D12133">
        <f>IF(GL_Paste!$B12130="","",IFERROR(INDEX(DeptName,MATCH($C12133,DeptTag,0)),"UNALLOCATED"))</f>
        <v/>
      </c>
      <c r="E12133">
        <f>IF(GL_Paste!$B12130="","",IFERROR(INDEX(AcctCat,MATCH(GL_Paste!$B12130&amp;"",AcctCode,0)),"UNKNOWN"))</f>
        <v/>
      </c>
      <c r="F12133">
        <f>IF(GL_Paste!$B12130="","",IFERROR(INDEX(AcctSub,MATCH(GL_Paste!$B12130&amp;"",AcctCode,0)),"UNKNOWN"))</f>
        <v/>
      </c>
    </row>
    <row r="12134">
      <c r="A12134" s="40">
        <f>IF(GL_Paste!$B12131="","",N(GL_Paste!$H12131)-N(GL_Paste!$G12131))</f>
        <v/>
      </c>
      <c r="B12134" s="43">
        <f>IF(GL_Paste!$B12131="","",DATE(YEAR(GL_Paste!$E12131),MONTH(GL_Paste!$E12131),1))</f>
        <v/>
      </c>
      <c r="C12134">
        <f>IF(GL_Paste!$B12131="","",IF(TRIM(GL_Paste!$M12131)&lt;&gt;"",TRIM(GL_Paste!$M12131),IFERROR(MID(GL_Paste!$I12131,FIND("[",GL_Paste!$I12131)+1,FIND("]",GL_Paste!$I12131)-FIND("[",GL_Paste!$I12131)-1),"")))</f>
        <v/>
      </c>
      <c r="D12134">
        <f>IF(GL_Paste!$B12131="","",IFERROR(INDEX(DeptName,MATCH($C12134,DeptTag,0)),"UNALLOCATED"))</f>
        <v/>
      </c>
      <c r="E12134">
        <f>IF(GL_Paste!$B12131="","",IFERROR(INDEX(AcctCat,MATCH(GL_Paste!$B12131&amp;"",AcctCode,0)),"UNKNOWN"))</f>
        <v/>
      </c>
      <c r="F12134">
        <f>IF(GL_Paste!$B12131="","",IFERROR(INDEX(AcctSub,MATCH(GL_Paste!$B12131&amp;"",AcctCode,0)),"UNKNOWN"))</f>
        <v/>
      </c>
    </row>
    <row r="12135">
      <c r="A12135" s="40">
        <f>IF(GL_Paste!$B12132="","",N(GL_Paste!$H12132)-N(GL_Paste!$G12132))</f>
        <v/>
      </c>
      <c r="B12135" s="43">
        <f>IF(GL_Paste!$B12132="","",DATE(YEAR(GL_Paste!$E12132),MONTH(GL_Paste!$E12132),1))</f>
        <v/>
      </c>
      <c r="C12135">
        <f>IF(GL_Paste!$B12132="","",IF(TRIM(GL_Paste!$M12132)&lt;&gt;"",TRIM(GL_Paste!$M12132),IFERROR(MID(GL_Paste!$I12132,FIND("[",GL_Paste!$I12132)+1,FIND("]",GL_Paste!$I12132)-FIND("[",GL_Paste!$I12132)-1),"")))</f>
        <v/>
      </c>
      <c r="D12135">
        <f>IF(GL_Paste!$B12132="","",IFERROR(INDEX(DeptName,MATCH($C12135,DeptTag,0)),"UNALLOCATED"))</f>
        <v/>
      </c>
      <c r="E12135">
        <f>IF(GL_Paste!$B12132="","",IFERROR(INDEX(AcctCat,MATCH(GL_Paste!$B12132&amp;"",AcctCode,0)),"UNKNOWN"))</f>
        <v/>
      </c>
      <c r="F12135">
        <f>IF(GL_Paste!$B12132="","",IFERROR(INDEX(AcctSub,MATCH(GL_Paste!$B12132&amp;"",AcctCode,0)),"UNKNOWN"))</f>
        <v/>
      </c>
    </row>
    <row r="12136">
      <c r="A12136" s="40">
        <f>IF(GL_Paste!$B12133="","",N(GL_Paste!$H12133)-N(GL_Paste!$G12133))</f>
        <v/>
      </c>
      <c r="B12136" s="43">
        <f>IF(GL_Paste!$B12133="","",DATE(YEAR(GL_Paste!$E12133),MONTH(GL_Paste!$E12133),1))</f>
        <v/>
      </c>
      <c r="C12136">
        <f>IF(GL_Paste!$B12133="","",IF(TRIM(GL_Paste!$M12133)&lt;&gt;"",TRIM(GL_Paste!$M12133),IFERROR(MID(GL_Paste!$I12133,FIND("[",GL_Paste!$I12133)+1,FIND("]",GL_Paste!$I12133)-FIND("[",GL_Paste!$I12133)-1),"")))</f>
        <v/>
      </c>
      <c r="D12136">
        <f>IF(GL_Paste!$B12133="","",IFERROR(INDEX(DeptName,MATCH($C12136,DeptTag,0)),"UNALLOCATED"))</f>
        <v/>
      </c>
      <c r="E12136">
        <f>IF(GL_Paste!$B12133="","",IFERROR(INDEX(AcctCat,MATCH(GL_Paste!$B12133&amp;"",AcctCode,0)),"UNKNOWN"))</f>
        <v/>
      </c>
      <c r="F12136">
        <f>IF(GL_Paste!$B12133="","",IFERROR(INDEX(AcctSub,MATCH(GL_Paste!$B12133&amp;"",AcctCode,0)),"UNKNOWN"))</f>
        <v/>
      </c>
    </row>
    <row r="12137">
      <c r="A12137" s="40">
        <f>IF(GL_Paste!$B12134="","",N(GL_Paste!$H12134)-N(GL_Paste!$G12134))</f>
        <v/>
      </c>
      <c r="B12137" s="43">
        <f>IF(GL_Paste!$B12134="","",DATE(YEAR(GL_Paste!$E12134),MONTH(GL_Paste!$E12134),1))</f>
        <v/>
      </c>
      <c r="C12137">
        <f>IF(GL_Paste!$B12134="","",IF(TRIM(GL_Paste!$M12134)&lt;&gt;"",TRIM(GL_Paste!$M12134),IFERROR(MID(GL_Paste!$I12134,FIND("[",GL_Paste!$I12134)+1,FIND("]",GL_Paste!$I12134)-FIND("[",GL_Paste!$I12134)-1),"")))</f>
        <v/>
      </c>
      <c r="D12137">
        <f>IF(GL_Paste!$B12134="","",IFERROR(INDEX(DeptName,MATCH($C12137,DeptTag,0)),"UNALLOCATED"))</f>
        <v/>
      </c>
      <c r="E12137">
        <f>IF(GL_Paste!$B12134="","",IFERROR(INDEX(AcctCat,MATCH(GL_Paste!$B12134&amp;"",AcctCode,0)),"UNKNOWN"))</f>
        <v/>
      </c>
      <c r="F12137">
        <f>IF(GL_Paste!$B12134="","",IFERROR(INDEX(AcctSub,MATCH(GL_Paste!$B12134&amp;"",AcctCode,0)),"UNKNOWN"))</f>
        <v/>
      </c>
    </row>
    <row r="12138">
      <c r="A12138" s="40">
        <f>IF(GL_Paste!$B12135="","",N(GL_Paste!$H12135)-N(GL_Paste!$G12135))</f>
        <v/>
      </c>
      <c r="B12138" s="43">
        <f>IF(GL_Paste!$B12135="","",DATE(YEAR(GL_Paste!$E12135),MONTH(GL_Paste!$E12135),1))</f>
        <v/>
      </c>
      <c r="C12138">
        <f>IF(GL_Paste!$B12135="","",IF(TRIM(GL_Paste!$M12135)&lt;&gt;"",TRIM(GL_Paste!$M12135),IFERROR(MID(GL_Paste!$I12135,FIND("[",GL_Paste!$I12135)+1,FIND("]",GL_Paste!$I12135)-FIND("[",GL_Paste!$I12135)-1),"")))</f>
        <v/>
      </c>
      <c r="D12138">
        <f>IF(GL_Paste!$B12135="","",IFERROR(INDEX(DeptName,MATCH($C12138,DeptTag,0)),"UNALLOCATED"))</f>
        <v/>
      </c>
      <c r="E12138">
        <f>IF(GL_Paste!$B12135="","",IFERROR(INDEX(AcctCat,MATCH(GL_Paste!$B12135&amp;"",AcctCode,0)),"UNKNOWN"))</f>
        <v/>
      </c>
      <c r="F12138">
        <f>IF(GL_Paste!$B12135="","",IFERROR(INDEX(AcctSub,MATCH(GL_Paste!$B12135&amp;"",AcctCode,0)),"UNKNOWN"))</f>
        <v/>
      </c>
    </row>
    <row r="12139">
      <c r="A12139" s="40">
        <f>IF(GL_Paste!$B12136="","",N(GL_Paste!$H12136)-N(GL_Paste!$G12136))</f>
        <v/>
      </c>
      <c r="B12139" s="43">
        <f>IF(GL_Paste!$B12136="","",DATE(YEAR(GL_Paste!$E12136),MONTH(GL_Paste!$E12136),1))</f>
        <v/>
      </c>
      <c r="C12139">
        <f>IF(GL_Paste!$B12136="","",IF(TRIM(GL_Paste!$M12136)&lt;&gt;"",TRIM(GL_Paste!$M12136),IFERROR(MID(GL_Paste!$I12136,FIND("[",GL_Paste!$I12136)+1,FIND("]",GL_Paste!$I12136)-FIND("[",GL_Paste!$I12136)-1),"")))</f>
        <v/>
      </c>
      <c r="D12139">
        <f>IF(GL_Paste!$B12136="","",IFERROR(INDEX(DeptName,MATCH($C12139,DeptTag,0)),"UNALLOCATED"))</f>
        <v/>
      </c>
      <c r="E12139">
        <f>IF(GL_Paste!$B12136="","",IFERROR(INDEX(AcctCat,MATCH(GL_Paste!$B12136&amp;"",AcctCode,0)),"UNKNOWN"))</f>
        <v/>
      </c>
      <c r="F12139">
        <f>IF(GL_Paste!$B12136="","",IFERROR(INDEX(AcctSub,MATCH(GL_Paste!$B12136&amp;"",AcctCode,0)),"UNKNOWN"))</f>
        <v/>
      </c>
    </row>
    <row r="12140">
      <c r="A12140" s="40">
        <f>IF(GL_Paste!$B12137="","",N(GL_Paste!$H12137)-N(GL_Paste!$G12137))</f>
        <v/>
      </c>
      <c r="B12140" s="43">
        <f>IF(GL_Paste!$B12137="","",DATE(YEAR(GL_Paste!$E12137),MONTH(GL_Paste!$E12137),1))</f>
        <v/>
      </c>
      <c r="C12140">
        <f>IF(GL_Paste!$B12137="","",IF(TRIM(GL_Paste!$M12137)&lt;&gt;"",TRIM(GL_Paste!$M12137),IFERROR(MID(GL_Paste!$I12137,FIND("[",GL_Paste!$I12137)+1,FIND("]",GL_Paste!$I12137)-FIND("[",GL_Paste!$I12137)-1),"")))</f>
        <v/>
      </c>
      <c r="D12140">
        <f>IF(GL_Paste!$B12137="","",IFERROR(INDEX(DeptName,MATCH($C12140,DeptTag,0)),"UNALLOCATED"))</f>
        <v/>
      </c>
      <c r="E12140">
        <f>IF(GL_Paste!$B12137="","",IFERROR(INDEX(AcctCat,MATCH(GL_Paste!$B12137&amp;"",AcctCode,0)),"UNKNOWN"))</f>
        <v/>
      </c>
      <c r="F12140">
        <f>IF(GL_Paste!$B12137="","",IFERROR(INDEX(AcctSub,MATCH(GL_Paste!$B12137&amp;"",AcctCode,0)),"UNKNOWN"))</f>
        <v/>
      </c>
    </row>
    <row r="12141">
      <c r="A12141" s="40">
        <f>IF(GL_Paste!$B12138="","",N(GL_Paste!$H12138)-N(GL_Paste!$G12138))</f>
        <v/>
      </c>
      <c r="B12141" s="43">
        <f>IF(GL_Paste!$B12138="","",DATE(YEAR(GL_Paste!$E12138),MONTH(GL_Paste!$E12138),1))</f>
        <v/>
      </c>
      <c r="C12141">
        <f>IF(GL_Paste!$B12138="","",IF(TRIM(GL_Paste!$M12138)&lt;&gt;"",TRIM(GL_Paste!$M12138),IFERROR(MID(GL_Paste!$I12138,FIND("[",GL_Paste!$I12138)+1,FIND("]",GL_Paste!$I12138)-FIND("[",GL_Paste!$I12138)-1),"")))</f>
        <v/>
      </c>
      <c r="D12141">
        <f>IF(GL_Paste!$B12138="","",IFERROR(INDEX(DeptName,MATCH($C12141,DeptTag,0)),"UNALLOCATED"))</f>
        <v/>
      </c>
      <c r="E12141">
        <f>IF(GL_Paste!$B12138="","",IFERROR(INDEX(AcctCat,MATCH(GL_Paste!$B12138&amp;"",AcctCode,0)),"UNKNOWN"))</f>
        <v/>
      </c>
      <c r="F12141">
        <f>IF(GL_Paste!$B12138="","",IFERROR(INDEX(AcctSub,MATCH(GL_Paste!$B12138&amp;"",AcctCode,0)),"UNKNOWN"))</f>
        <v/>
      </c>
    </row>
    <row r="12142">
      <c r="A12142" s="40">
        <f>IF(GL_Paste!$B12139="","",N(GL_Paste!$H12139)-N(GL_Paste!$G12139))</f>
        <v/>
      </c>
      <c r="B12142" s="43">
        <f>IF(GL_Paste!$B12139="","",DATE(YEAR(GL_Paste!$E12139),MONTH(GL_Paste!$E12139),1))</f>
        <v/>
      </c>
      <c r="C12142">
        <f>IF(GL_Paste!$B12139="","",IF(TRIM(GL_Paste!$M12139)&lt;&gt;"",TRIM(GL_Paste!$M12139),IFERROR(MID(GL_Paste!$I12139,FIND("[",GL_Paste!$I12139)+1,FIND("]",GL_Paste!$I12139)-FIND("[",GL_Paste!$I12139)-1),"")))</f>
        <v/>
      </c>
      <c r="D12142">
        <f>IF(GL_Paste!$B12139="","",IFERROR(INDEX(DeptName,MATCH($C12142,DeptTag,0)),"UNALLOCATED"))</f>
        <v/>
      </c>
      <c r="E12142">
        <f>IF(GL_Paste!$B12139="","",IFERROR(INDEX(AcctCat,MATCH(GL_Paste!$B12139&amp;"",AcctCode,0)),"UNKNOWN"))</f>
        <v/>
      </c>
      <c r="F12142">
        <f>IF(GL_Paste!$B12139="","",IFERROR(INDEX(AcctSub,MATCH(GL_Paste!$B12139&amp;"",AcctCode,0)),"UNKNOWN"))</f>
        <v/>
      </c>
    </row>
    <row r="12143">
      <c r="A12143" s="40">
        <f>IF(GL_Paste!$B12140="","",N(GL_Paste!$H12140)-N(GL_Paste!$G12140))</f>
        <v/>
      </c>
      <c r="B12143" s="43">
        <f>IF(GL_Paste!$B12140="","",DATE(YEAR(GL_Paste!$E12140),MONTH(GL_Paste!$E12140),1))</f>
        <v/>
      </c>
      <c r="C12143">
        <f>IF(GL_Paste!$B12140="","",IF(TRIM(GL_Paste!$M12140)&lt;&gt;"",TRIM(GL_Paste!$M12140),IFERROR(MID(GL_Paste!$I12140,FIND("[",GL_Paste!$I12140)+1,FIND("]",GL_Paste!$I12140)-FIND("[",GL_Paste!$I12140)-1),"")))</f>
        <v/>
      </c>
      <c r="D12143">
        <f>IF(GL_Paste!$B12140="","",IFERROR(INDEX(DeptName,MATCH($C12143,DeptTag,0)),"UNALLOCATED"))</f>
        <v/>
      </c>
      <c r="E12143">
        <f>IF(GL_Paste!$B12140="","",IFERROR(INDEX(AcctCat,MATCH(GL_Paste!$B12140&amp;"",AcctCode,0)),"UNKNOWN"))</f>
        <v/>
      </c>
      <c r="F12143">
        <f>IF(GL_Paste!$B12140="","",IFERROR(INDEX(AcctSub,MATCH(GL_Paste!$B12140&amp;"",AcctCode,0)),"UNKNOWN"))</f>
        <v/>
      </c>
    </row>
    <row r="12144">
      <c r="A12144" s="40">
        <f>IF(GL_Paste!$B12141="","",N(GL_Paste!$H12141)-N(GL_Paste!$G12141))</f>
        <v/>
      </c>
      <c r="B12144" s="43">
        <f>IF(GL_Paste!$B12141="","",DATE(YEAR(GL_Paste!$E12141),MONTH(GL_Paste!$E12141),1))</f>
        <v/>
      </c>
      <c r="C12144">
        <f>IF(GL_Paste!$B12141="","",IF(TRIM(GL_Paste!$M12141)&lt;&gt;"",TRIM(GL_Paste!$M12141),IFERROR(MID(GL_Paste!$I12141,FIND("[",GL_Paste!$I12141)+1,FIND("]",GL_Paste!$I12141)-FIND("[",GL_Paste!$I12141)-1),"")))</f>
        <v/>
      </c>
      <c r="D12144">
        <f>IF(GL_Paste!$B12141="","",IFERROR(INDEX(DeptName,MATCH($C12144,DeptTag,0)),"UNALLOCATED"))</f>
        <v/>
      </c>
      <c r="E12144">
        <f>IF(GL_Paste!$B12141="","",IFERROR(INDEX(AcctCat,MATCH(GL_Paste!$B12141&amp;"",AcctCode,0)),"UNKNOWN"))</f>
        <v/>
      </c>
      <c r="F12144">
        <f>IF(GL_Paste!$B12141="","",IFERROR(INDEX(AcctSub,MATCH(GL_Paste!$B12141&amp;"",AcctCode,0)),"UNKNOWN"))</f>
        <v/>
      </c>
    </row>
    <row r="12145">
      <c r="A12145" s="40">
        <f>IF(GL_Paste!$B12142="","",N(GL_Paste!$H12142)-N(GL_Paste!$G12142))</f>
        <v/>
      </c>
      <c r="B12145" s="43">
        <f>IF(GL_Paste!$B12142="","",DATE(YEAR(GL_Paste!$E12142),MONTH(GL_Paste!$E12142),1))</f>
        <v/>
      </c>
      <c r="C12145">
        <f>IF(GL_Paste!$B12142="","",IF(TRIM(GL_Paste!$M12142)&lt;&gt;"",TRIM(GL_Paste!$M12142),IFERROR(MID(GL_Paste!$I12142,FIND("[",GL_Paste!$I12142)+1,FIND("]",GL_Paste!$I12142)-FIND("[",GL_Paste!$I12142)-1),"")))</f>
        <v/>
      </c>
      <c r="D12145">
        <f>IF(GL_Paste!$B12142="","",IFERROR(INDEX(DeptName,MATCH($C12145,DeptTag,0)),"UNALLOCATED"))</f>
        <v/>
      </c>
      <c r="E12145">
        <f>IF(GL_Paste!$B12142="","",IFERROR(INDEX(AcctCat,MATCH(GL_Paste!$B12142&amp;"",AcctCode,0)),"UNKNOWN"))</f>
        <v/>
      </c>
      <c r="F12145">
        <f>IF(GL_Paste!$B12142="","",IFERROR(INDEX(AcctSub,MATCH(GL_Paste!$B12142&amp;"",AcctCode,0)),"UNKNOWN"))</f>
        <v/>
      </c>
    </row>
    <row r="12146">
      <c r="A12146" s="40">
        <f>IF(GL_Paste!$B12143="","",N(GL_Paste!$H12143)-N(GL_Paste!$G12143))</f>
        <v/>
      </c>
      <c r="B12146" s="43">
        <f>IF(GL_Paste!$B12143="","",DATE(YEAR(GL_Paste!$E12143),MONTH(GL_Paste!$E12143),1))</f>
        <v/>
      </c>
      <c r="C12146">
        <f>IF(GL_Paste!$B12143="","",IF(TRIM(GL_Paste!$M12143)&lt;&gt;"",TRIM(GL_Paste!$M12143),IFERROR(MID(GL_Paste!$I12143,FIND("[",GL_Paste!$I12143)+1,FIND("]",GL_Paste!$I12143)-FIND("[",GL_Paste!$I12143)-1),"")))</f>
        <v/>
      </c>
      <c r="D12146">
        <f>IF(GL_Paste!$B12143="","",IFERROR(INDEX(DeptName,MATCH($C12146,DeptTag,0)),"UNALLOCATED"))</f>
        <v/>
      </c>
      <c r="E12146">
        <f>IF(GL_Paste!$B12143="","",IFERROR(INDEX(AcctCat,MATCH(GL_Paste!$B12143&amp;"",AcctCode,0)),"UNKNOWN"))</f>
        <v/>
      </c>
      <c r="F12146">
        <f>IF(GL_Paste!$B12143="","",IFERROR(INDEX(AcctSub,MATCH(GL_Paste!$B12143&amp;"",AcctCode,0)),"UNKNOWN"))</f>
        <v/>
      </c>
    </row>
    <row r="12147">
      <c r="A12147" s="40">
        <f>IF(GL_Paste!$B12144="","",N(GL_Paste!$H12144)-N(GL_Paste!$G12144))</f>
        <v/>
      </c>
      <c r="B12147" s="43">
        <f>IF(GL_Paste!$B12144="","",DATE(YEAR(GL_Paste!$E12144),MONTH(GL_Paste!$E12144),1))</f>
        <v/>
      </c>
      <c r="C12147">
        <f>IF(GL_Paste!$B12144="","",IF(TRIM(GL_Paste!$M12144)&lt;&gt;"",TRIM(GL_Paste!$M12144),IFERROR(MID(GL_Paste!$I12144,FIND("[",GL_Paste!$I12144)+1,FIND("]",GL_Paste!$I12144)-FIND("[",GL_Paste!$I12144)-1),"")))</f>
        <v/>
      </c>
      <c r="D12147">
        <f>IF(GL_Paste!$B12144="","",IFERROR(INDEX(DeptName,MATCH($C12147,DeptTag,0)),"UNALLOCATED"))</f>
        <v/>
      </c>
      <c r="E12147">
        <f>IF(GL_Paste!$B12144="","",IFERROR(INDEX(AcctCat,MATCH(GL_Paste!$B12144&amp;"",AcctCode,0)),"UNKNOWN"))</f>
        <v/>
      </c>
      <c r="F12147">
        <f>IF(GL_Paste!$B12144="","",IFERROR(INDEX(AcctSub,MATCH(GL_Paste!$B12144&amp;"",AcctCode,0)),"UNKNOWN"))</f>
        <v/>
      </c>
    </row>
    <row r="12148">
      <c r="A12148" s="40">
        <f>IF(GL_Paste!$B12145="","",N(GL_Paste!$H12145)-N(GL_Paste!$G12145))</f>
        <v/>
      </c>
      <c r="B12148" s="43">
        <f>IF(GL_Paste!$B12145="","",DATE(YEAR(GL_Paste!$E12145),MONTH(GL_Paste!$E12145),1))</f>
        <v/>
      </c>
      <c r="C12148">
        <f>IF(GL_Paste!$B12145="","",IF(TRIM(GL_Paste!$M12145)&lt;&gt;"",TRIM(GL_Paste!$M12145),IFERROR(MID(GL_Paste!$I12145,FIND("[",GL_Paste!$I12145)+1,FIND("]",GL_Paste!$I12145)-FIND("[",GL_Paste!$I12145)-1),"")))</f>
        <v/>
      </c>
      <c r="D12148">
        <f>IF(GL_Paste!$B12145="","",IFERROR(INDEX(DeptName,MATCH($C12148,DeptTag,0)),"UNALLOCATED"))</f>
        <v/>
      </c>
      <c r="E12148">
        <f>IF(GL_Paste!$B12145="","",IFERROR(INDEX(AcctCat,MATCH(GL_Paste!$B12145&amp;"",AcctCode,0)),"UNKNOWN"))</f>
        <v/>
      </c>
      <c r="F12148">
        <f>IF(GL_Paste!$B12145="","",IFERROR(INDEX(AcctSub,MATCH(GL_Paste!$B12145&amp;"",AcctCode,0)),"UNKNOWN"))</f>
        <v/>
      </c>
    </row>
    <row r="12149">
      <c r="A12149" s="40">
        <f>IF(GL_Paste!$B12146="","",N(GL_Paste!$H12146)-N(GL_Paste!$G12146))</f>
        <v/>
      </c>
      <c r="B12149" s="43">
        <f>IF(GL_Paste!$B12146="","",DATE(YEAR(GL_Paste!$E12146),MONTH(GL_Paste!$E12146),1))</f>
        <v/>
      </c>
      <c r="C12149">
        <f>IF(GL_Paste!$B12146="","",IF(TRIM(GL_Paste!$M12146)&lt;&gt;"",TRIM(GL_Paste!$M12146),IFERROR(MID(GL_Paste!$I12146,FIND("[",GL_Paste!$I12146)+1,FIND("]",GL_Paste!$I12146)-FIND("[",GL_Paste!$I12146)-1),"")))</f>
        <v/>
      </c>
      <c r="D12149">
        <f>IF(GL_Paste!$B12146="","",IFERROR(INDEX(DeptName,MATCH($C12149,DeptTag,0)),"UNALLOCATED"))</f>
        <v/>
      </c>
      <c r="E12149">
        <f>IF(GL_Paste!$B12146="","",IFERROR(INDEX(AcctCat,MATCH(GL_Paste!$B12146&amp;"",AcctCode,0)),"UNKNOWN"))</f>
        <v/>
      </c>
      <c r="F12149">
        <f>IF(GL_Paste!$B12146="","",IFERROR(INDEX(AcctSub,MATCH(GL_Paste!$B12146&amp;"",AcctCode,0)),"UNKNOWN"))</f>
        <v/>
      </c>
    </row>
    <row r="12150">
      <c r="A12150" s="40">
        <f>IF(GL_Paste!$B12147="","",N(GL_Paste!$H12147)-N(GL_Paste!$G12147))</f>
        <v/>
      </c>
      <c r="B12150" s="43">
        <f>IF(GL_Paste!$B12147="","",DATE(YEAR(GL_Paste!$E12147),MONTH(GL_Paste!$E12147),1))</f>
        <v/>
      </c>
      <c r="C12150">
        <f>IF(GL_Paste!$B12147="","",IF(TRIM(GL_Paste!$M12147)&lt;&gt;"",TRIM(GL_Paste!$M12147),IFERROR(MID(GL_Paste!$I12147,FIND("[",GL_Paste!$I12147)+1,FIND("]",GL_Paste!$I12147)-FIND("[",GL_Paste!$I12147)-1),"")))</f>
        <v/>
      </c>
      <c r="D12150">
        <f>IF(GL_Paste!$B12147="","",IFERROR(INDEX(DeptName,MATCH($C12150,DeptTag,0)),"UNALLOCATED"))</f>
        <v/>
      </c>
      <c r="E12150">
        <f>IF(GL_Paste!$B12147="","",IFERROR(INDEX(AcctCat,MATCH(GL_Paste!$B12147&amp;"",AcctCode,0)),"UNKNOWN"))</f>
        <v/>
      </c>
      <c r="F12150">
        <f>IF(GL_Paste!$B12147="","",IFERROR(INDEX(AcctSub,MATCH(GL_Paste!$B12147&amp;"",AcctCode,0)),"UNKNOWN"))</f>
        <v/>
      </c>
    </row>
    <row r="12151">
      <c r="A12151" s="40">
        <f>IF(GL_Paste!$B12148="","",N(GL_Paste!$H12148)-N(GL_Paste!$G12148))</f>
        <v/>
      </c>
      <c r="B12151" s="43">
        <f>IF(GL_Paste!$B12148="","",DATE(YEAR(GL_Paste!$E12148),MONTH(GL_Paste!$E12148),1))</f>
        <v/>
      </c>
      <c r="C12151">
        <f>IF(GL_Paste!$B12148="","",IF(TRIM(GL_Paste!$M12148)&lt;&gt;"",TRIM(GL_Paste!$M12148),IFERROR(MID(GL_Paste!$I12148,FIND("[",GL_Paste!$I12148)+1,FIND("]",GL_Paste!$I12148)-FIND("[",GL_Paste!$I12148)-1),"")))</f>
        <v/>
      </c>
      <c r="D12151">
        <f>IF(GL_Paste!$B12148="","",IFERROR(INDEX(DeptName,MATCH($C12151,DeptTag,0)),"UNALLOCATED"))</f>
        <v/>
      </c>
      <c r="E12151">
        <f>IF(GL_Paste!$B12148="","",IFERROR(INDEX(AcctCat,MATCH(GL_Paste!$B12148&amp;"",AcctCode,0)),"UNKNOWN"))</f>
        <v/>
      </c>
      <c r="F12151">
        <f>IF(GL_Paste!$B12148="","",IFERROR(INDEX(AcctSub,MATCH(GL_Paste!$B12148&amp;"",AcctCode,0)),"UNKNOWN"))</f>
        <v/>
      </c>
    </row>
    <row r="12152">
      <c r="A12152" s="40">
        <f>IF(GL_Paste!$B12149="","",N(GL_Paste!$H12149)-N(GL_Paste!$G12149))</f>
        <v/>
      </c>
      <c r="B12152" s="43">
        <f>IF(GL_Paste!$B12149="","",DATE(YEAR(GL_Paste!$E12149),MONTH(GL_Paste!$E12149),1))</f>
        <v/>
      </c>
      <c r="C12152">
        <f>IF(GL_Paste!$B12149="","",IF(TRIM(GL_Paste!$M12149)&lt;&gt;"",TRIM(GL_Paste!$M12149),IFERROR(MID(GL_Paste!$I12149,FIND("[",GL_Paste!$I12149)+1,FIND("]",GL_Paste!$I12149)-FIND("[",GL_Paste!$I12149)-1),"")))</f>
        <v/>
      </c>
      <c r="D12152">
        <f>IF(GL_Paste!$B12149="","",IFERROR(INDEX(DeptName,MATCH($C12152,DeptTag,0)),"UNALLOCATED"))</f>
        <v/>
      </c>
      <c r="E12152">
        <f>IF(GL_Paste!$B12149="","",IFERROR(INDEX(AcctCat,MATCH(GL_Paste!$B12149&amp;"",AcctCode,0)),"UNKNOWN"))</f>
        <v/>
      </c>
      <c r="F12152">
        <f>IF(GL_Paste!$B12149="","",IFERROR(INDEX(AcctSub,MATCH(GL_Paste!$B12149&amp;"",AcctCode,0)),"UNKNOWN"))</f>
        <v/>
      </c>
    </row>
    <row r="12153">
      <c r="A12153" s="40">
        <f>IF(GL_Paste!$B12150="","",N(GL_Paste!$H12150)-N(GL_Paste!$G12150))</f>
        <v/>
      </c>
      <c r="B12153" s="43">
        <f>IF(GL_Paste!$B12150="","",DATE(YEAR(GL_Paste!$E12150),MONTH(GL_Paste!$E12150),1))</f>
        <v/>
      </c>
      <c r="C12153">
        <f>IF(GL_Paste!$B12150="","",IF(TRIM(GL_Paste!$M12150)&lt;&gt;"",TRIM(GL_Paste!$M12150),IFERROR(MID(GL_Paste!$I12150,FIND("[",GL_Paste!$I12150)+1,FIND("]",GL_Paste!$I12150)-FIND("[",GL_Paste!$I12150)-1),"")))</f>
        <v/>
      </c>
      <c r="D12153">
        <f>IF(GL_Paste!$B12150="","",IFERROR(INDEX(DeptName,MATCH($C12153,DeptTag,0)),"UNALLOCATED"))</f>
        <v/>
      </c>
      <c r="E12153">
        <f>IF(GL_Paste!$B12150="","",IFERROR(INDEX(AcctCat,MATCH(GL_Paste!$B12150&amp;"",AcctCode,0)),"UNKNOWN"))</f>
        <v/>
      </c>
      <c r="F12153">
        <f>IF(GL_Paste!$B12150="","",IFERROR(INDEX(AcctSub,MATCH(GL_Paste!$B12150&amp;"",AcctCode,0)),"UNKNOWN"))</f>
        <v/>
      </c>
    </row>
    <row r="12154">
      <c r="A12154" s="40">
        <f>IF(GL_Paste!$B12151="","",N(GL_Paste!$H12151)-N(GL_Paste!$G12151))</f>
        <v/>
      </c>
      <c r="B12154" s="43">
        <f>IF(GL_Paste!$B12151="","",DATE(YEAR(GL_Paste!$E12151),MONTH(GL_Paste!$E12151),1))</f>
        <v/>
      </c>
      <c r="C12154">
        <f>IF(GL_Paste!$B12151="","",IF(TRIM(GL_Paste!$M12151)&lt;&gt;"",TRIM(GL_Paste!$M12151),IFERROR(MID(GL_Paste!$I12151,FIND("[",GL_Paste!$I12151)+1,FIND("]",GL_Paste!$I12151)-FIND("[",GL_Paste!$I12151)-1),"")))</f>
        <v/>
      </c>
      <c r="D12154">
        <f>IF(GL_Paste!$B12151="","",IFERROR(INDEX(DeptName,MATCH($C12154,DeptTag,0)),"UNALLOCATED"))</f>
        <v/>
      </c>
      <c r="E12154">
        <f>IF(GL_Paste!$B12151="","",IFERROR(INDEX(AcctCat,MATCH(GL_Paste!$B12151&amp;"",AcctCode,0)),"UNKNOWN"))</f>
        <v/>
      </c>
      <c r="F12154">
        <f>IF(GL_Paste!$B12151="","",IFERROR(INDEX(AcctSub,MATCH(GL_Paste!$B12151&amp;"",AcctCode,0)),"UNKNOWN"))</f>
        <v/>
      </c>
    </row>
    <row r="12155">
      <c r="A12155" s="40">
        <f>IF(GL_Paste!$B12152="","",N(GL_Paste!$H12152)-N(GL_Paste!$G12152))</f>
        <v/>
      </c>
      <c r="B12155" s="43">
        <f>IF(GL_Paste!$B12152="","",DATE(YEAR(GL_Paste!$E12152),MONTH(GL_Paste!$E12152),1))</f>
        <v/>
      </c>
      <c r="C12155">
        <f>IF(GL_Paste!$B12152="","",IF(TRIM(GL_Paste!$M12152)&lt;&gt;"",TRIM(GL_Paste!$M12152),IFERROR(MID(GL_Paste!$I12152,FIND("[",GL_Paste!$I12152)+1,FIND("]",GL_Paste!$I12152)-FIND("[",GL_Paste!$I12152)-1),"")))</f>
        <v/>
      </c>
      <c r="D12155">
        <f>IF(GL_Paste!$B12152="","",IFERROR(INDEX(DeptName,MATCH($C12155,DeptTag,0)),"UNALLOCATED"))</f>
        <v/>
      </c>
      <c r="E12155">
        <f>IF(GL_Paste!$B12152="","",IFERROR(INDEX(AcctCat,MATCH(GL_Paste!$B12152&amp;"",AcctCode,0)),"UNKNOWN"))</f>
        <v/>
      </c>
      <c r="F12155">
        <f>IF(GL_Paste!$B12152="","",IFERROR(INDEX(AcctSub,MATCH(GL_Paste!$B12152&amp;"",AcctCode,0)),"UNKNOWN"))</f>
        <v/>
      </c>
    </row>
    <row r="12156">
      <c r="A12156" s="40">
        <f>IF(GL_Paste!$B12153="","",N(GL_Paste!$H12153)-N(GL_Paste!$G12153))</f>
        <v/>
      </c>
      <c r="B12156" s="43">
        <f>IF(GL_Paste!$B12153="","",DATE(YEAR(GL_Paste!$E12153),MONTH(GL_Paste!$E12153),1))</f>
        <v/>
      </c>
      <c r="C12156">
        <f>IF(GL_Paste!$B12153="","",IF(TRIM(GL_Paste!$M12153)&lt;&gt;"",TRIM(GL_Paste!$M12153),IFERROR(MID(GL_Paste!$I12153,FIND("[",GL_Paste!$I12153)+1,FIND("]",GL_Paste!$I12153)-FIND("[",GL_Paste!$I12153)-1),"")))</f>
        <v/>
      </c>
      <c r="D12156">
        <f>IF(GL_Paste!$B12153="","",IFERROR(INDEX(DeptName,MATCH($C12156,DeptTag,0)),"UNALLOCATED"))</f>
        <v/>
      </c>
      <c r="E12156">
        <f>IF(GL_Paste!$B12153="","",IFERROR(INDEX(AcctCat,MATCH(GL_Paste!$B12153&amp;"",AcctCode,0)),"UNKNOWN"))</f>
        <v/>
      </c>
      <c r="F12156">
        <f>IF(GL_Paste!$B12153="","",IFERROR(INDEX(AcctSub,MATCH(GL_Paste!$B12153&amp;"",AcctCode,0)),"UNKNOWN"))</f>
        <v/>
      </c>
    </row>
    <row r="12157">
      <c r="A12157" s="40">
        <f>IF(GL_Paste!$B12154="","",N(GL_Paste!$H12154)-N(GL_Paste!$G12154))</f>
        <v/>
      </c>
      <c r="B12157" s="43">
        <f>IF(GL_Paste!$B12154="","",DATE(YEAR(GL_Paste!$E12154),MONTH(GL_Paste!$E12154),1))</f>
        <v/>
      </c>
      <c r="C12157">
        <f>IF(GL_Paste!$B12154="","",IF(TRIM(GL_Paste!$M12154)&lt;&gt;"",TRIM(GL_Paste!$M12154),IFERROR(MID(GL_Paste!$I12154,FIND("[",GL_Paste!$I12154)+1,FIND("]",GL_Paste!$I12154)-FIND("[",GL_Paste!$I12154)-1),"")))</f>
        <v/>
      </c>
      <c r="D12157">
        <f>IF(GL_Paste!$B12154="","",IFERROR(INDEX(DeptName,MATCH($C12157,DeptTag,0)),"UNALLOCATED"))</f>
        <v/>
      </c>
      <c r="E12157">
        <f>IF(GL_Paste!$B12154="","",IFERROR(INDEX(AcctCat,MATCH(GL_Paste!$B12154&amp;"",AcctCode,0)),"UNKNOWN"))</f>
        <v/>
      </c>
      <c r="F12157">
        <f>IF(GL_Paste!$B12154="","",IFERROR(INDEX(AcctSub,MATCH(GL_Paste!$B12154&amp;"",AcctCode,0)),"UNKNOWN"))</f>
        <v/>
      </c>
    </row>
    <row r="12158">
      <c r="A12158" s="40">
        <f>IF(GL_Paste!$B12155="","",N(GL_Paste!$H12155)-N(GL_Paste!$G12155))</f>
        <v/>
      </c>
      <c r="B12158" s="43">
        <f>IF(GL_Paste!$B12155="","",DATE(YEAR(GL_Paste!$E12155),MONTH(GL_Paste!$E12155),1))</f>
        <v/>
      </c>
      <c r="C12158">
        <f>IF(GL_Paste!$B12155="","",IF(TRIM(GL_Paste!$M12155)&lt;&gt;"",TRIM(GL_Paste!$M12155),IFERROR(MID(GL_Paste!$I12155,FIND("[",GL_Paste!$I12155)+1,FIND("]",GL_Paste!$I12155)-FIND("[",GL_Paste!$I12155)-1),"")))</f>
        <v/>
      </c>
      <c r="D12158">
        <f>IF(GL_Paste!$B12155="","",IFERROR(INDEX(DeptName,MATCH($C12158,DeptTag,0)),"UNALLOCATED"))</f>
        <v/>
      </c>
      <c r="E12158">
        <f>IF(GL_Paste!$B12155="","",IFERROR(INDEX(AcctCat,MATCH(GL_Paste!$B12155&amp;"",AcctCode,0)),"UNKNOWN"))</f>
        <v/>
      </c>
      <c r="F12158">
        <f>IF(GL_Paste!$B12155="","",IFERROR(INDEX(AcctSub,MATCH(GL_Paste!$B12155&amp;"",AcctCode,0)),"UNKNOWN"))</f>
        <v/>
      </c>
    </row>
    <row r="12159">
      <c r="A12159" s="40">
        <f>IF(GL_Paste!$B12156="","",N(GL_Paste!$H12156)-N(GL_Paste!$G12156))</f>
        <v/>
      </c>
      <c r="B12159" s="43">
        <f>IF(GL_Paste!$B12156="","",DATE(YEAR(GL_Paste!$E12156),MONTH(GL_Paste!$E12156),1))</f>
        <v/>
      </c>
      <c r="C12159">
        <f>IF(GL_Paste!$B12156="","",IF(TRIM(GL_Paste!$M12156)&lt;&gt;"",TRIM(GL_Paste!$M12156),IFERROR(MID(GL_Paste!$I12156,FIND("[",GL_Paste!$I12156)+1,FIND("]",GL_Paste!$I12156)-FIND("[",GL_Paste!$I12156)-1),"")))</f>
        <v/>
      </c>
      <c r="D12159">
        <f>IF(GL_Paste!$B12156="","",IFERROR(INDEX(DeptName,MATCH($C12159,DeptTag,0)),"UNALLOCATED"))</f>
        <v/>
      </c>
      <c r="E12159">
        <f>IF(GL_Paste!$B12156="","",IFERROR(INDEX(AcctCat,MATCH(GL_Paste!$B12156&amp;"",AcctCode,0)),"UNKNOWN"))</f>
        <v/>
      </c>
      <c r="F12159">
        <f>IF(GL_Paste!$B12156="","",IFERROR(INDEX(AcctSub,MATCH(GL_Paste!$B12156&amp;"",AcctCode,0)),"UNKNOWN"))</f>
        <v/>
      </c>
    </row>
    <row r="12160">
      <c r="A12160" s="40">
        <f>IF(GL_Paste!$B12157="","",N(GL_Paste!$H12157)-N(GL_Paste!$G12157))</f>
        <v/>
      </c>
      <c r="B12160" s="43">
        <f>IF(GL_Paste!$B12157="","",DATE(YEAR(GL_Paste!$E12157),MONTH(GL_Paste!$E12157),1))</f>
        <v/>
      </c>
      <c r="C12160">
        <f>IF(GL_Paste!$B12157="","",IF(TRIM(GL_Paste!$M12157)&lt;&gt;"",TRIM(GL_Paste!$M12157),IFERROR(MID(GL_Paste!$I12157,FIND("[",GL_Paste!$I12157)+1,FIND("]",GL_Paste!$I12157)-FIND("[",GL_Paste!$I12157)-1),"")))</f>
        <v/>
      </c>
      <c r="D12160">
        <f>IF(GL_Paste!$B12157="","",IFERROR(INDEX(DeptName,MATCH($C12160,DeptTag,0)),"UNALLOCATED"))</f>
        <v/>
      </c>
      <c r="E12160">
        <f>IF(GL_Paste!$B12157="","",IFERROR(INDEX(AcctCat,MATCH(GL_Paste!$B12157&amp;"",AcctCode,0)),"UNKNOWN"))</f>
        <v/>
      </c>
      <c r="F12160">
        <f>IF(GL_Paste!$B12157="","",IFERROR(INDEX(AcctSub,MATCH(GL_Paste!$B12157&amp;"",AcctCode,0)),"UNKNOWN"))</f>
        <v/>
      </c>
    </row>
    <row r="12161">
      <c r="A12161" s="40">
        <f>IF(GL_Paste!$B12158="","",N(GL_Paste!$H12158)-N(GL_Paste!$G12158))</f>
        <v/>
      </c>
      <c r="B12161" s="43">
        <f>IF(GL_Paste!$B12158="","",DATE(YEAR(GL_Paste!$E12158),MONTH(GL_Paste!$E12158),1))</f>
        <v/>
      </c>
      <c r="C12161">
        <f>IF(GL_Paste!$B12158="","",IF(TRIM(GL_Paste!$M12158)&lt;&gt;"",TRIM(GL_Paste!$M12158),IFERROR(MID(GL_Paste!$I12158,FIND("[",GL_Paste!$I12158)+1,FIND("]",GL_Paste!$I12158)-FIND("[",GL_Paste!$I12158)-1),"")))</f>
        <v/>
      </c>
      <c r="D12161">
        <f>IF(GL_Paste!$B12158="","",IFERROR(INDEX(DeptName,MATCH($C12161,DeptTag,0)),"UNALLOCATED"))</f>
        <v/>
      </c>
      <c r="E12161">
        <f>IF(GL_Paste!$B12158="","",IFERROR(INDEX(AcctCat,MATCH(GL_Paste!$B12158&amp;"",AcctCode,0)),"UNKNOWN"))</f>
        <v/>
      </c>
      <c r="F12161">
        <f>IF(GL_Paste!$B12158="","",IFERROR(INDEX(AcctSub,MATCH(GL_Paste!$B12158&amp;"",AcctCode,0)),"UNKNOWN"))</f>
        <v/>
      </c>
    </row>
    <row r="12162">
      <c r="A12162" s="40">
        <f>IF(GL_Paste!$B12159="","",N(GL_Paste!$H12159)-N(GL_Paste!$G12159))</f>
        <v/>
      </c>
      <c r="B12162" s="43">
        <f>IF(GL_Paste!$B12159="","",DATE(YEAR(GL_Paste!$E12159),MONTH(GL_Paste!$E12159),1))</f>
        <v/>
      </c>
      <c r="C12162">
        <f>IF(GL_Paste!$B12159="","",IF(TRIM(GL_Paste!$M12159)&lt;&gt;"",TRIM(GL_Paste!$M12159),IFERROR(MID(GL_Paste!$I12159,FIND("[",GL_Paste!$I12159)+1,FIND("]",GL_Paste!$I12159)-FIND("[",GL_Paste!$I12159)-1),"")))</f>
        <v/>
      </c>
      <c r="D12162">
        <f>IF(GL_Paste!$B12159="","",IFERROR(INDEX(DeptName,MATCH($C12162,DeptTag,0)),"UNALLOCATED"))</f>
        <v/>
      </c>
      <c r="E12162">
        <f>IF(GL_Paste!$B12159="","",IFERROR(INDEX(AcctCat,MATCH(GL_Paste!$B12159&amp;"",AcctCode,0)),"UNKNOWN"))</f>
        <v/>
      </c>
      <c r="F12162">
        <f>IF(GL_Paste!$B12159="","",IFERROR(INDEX(AcctSub,MATCH(GL_Paste!$B12159&amp;"",AcctCode,0)),"UNKNOWN"))</f>
        <v/>
      </c>
    </row>
    <row r="12163">
      <c r="A12163" s="40">
        <f>IF(GL_Paste!$B12160="","",N(GL_Paste!$H12160)-N(GL_Paste!$G12160))</f>
        <v/>
      </c>
      <c r="B12163" s="43">
        <f>IF(GL_Paste!$B12160="","",DATE(YEAR(GL_Paste!$E12160),MONTH(GL_Paste!$E12160),1))</f>
        <v/>
      </c>
      <c r="C12163">
        <f>IF(GL_Paste!$B12160="","",IF(TRIM(GL_Paste!$M12160)&lt;&gt;"",TRIM(GL_Paste!$M12160),IFERROR(MID(GL_Paste!$I12160,FIND("[",GL_Paste!$I12160)+1,FIND("]",GL_Paste!$I12160)-FIND("[",GL_Paste!$I12160)-1),"")))</f>
        <v/>
      </c>
      <c r="D12163">
        <f>IF(GL_Paste!$B12160="","",IFERROR(INDEX(DeptName,MATCH($C12163,DeptTag,0)),"UNALLOCATED"))</f>
        <v/>
      </c>
      <c r="E12163">
        <f>IF(GL_Paste!$B12160="","",IFERROR(INDEX(AcctCat,MATCH(GL_Paste!$B12160&amp;"",AcctCode,0)),"UNKNOWN"))</f>
        <v/>
      </c>
      <c r="F12163">
        <f>IF(GL_Paste!$B12160="","",IFERROR(INDEX(AcctSub,MATCH(GL_Paste!$B12160&amp;"",AcctCode,0)),"UNKNOWN"))</f>
        <v/>
      </c>
    </row>
    <row r="12164">
      <c r="A12164" s="40">
        <f>IF(GL_Paste!$B12161="","",N(GL_Paste!$H12161)-N(GL_Paste!$G12161))</f>
        <v/>
      </c>
      <c r="B12164" s="43">
        <f>IF(GL_Paste!$B12161="","",DATE(YEAR(GL_Paste!$E12161),MONTH(GL_Paste!$E12161),1))</f>
        <v/>
      </c>
      <c r="C12164">
        <f>IF(GL_Paste!$B12161="","",IF(TRIM(GL_Paste!$M12161)&lt;&gt;"",TRIM(GL_Paste!$M12161),IFERROR(MID(GL_Paste!$I12161,FIND("[",GL_Paste!$I12161)+1,FIND("]",GL_Paste!$I12161)-FIND("[",GL_Paste!$I12161)-1),"")))</f>
        <v/>
      </c>
      <c r="D12164">
        <f>IF(GL_Paste!$B12161="","",IFERROR(INDEX(DeptName,MATCH($C12164,DeptTag,0)),"UNALLOCATED"))</f>
        <v/>
      </c>
      <c r="E12164">
        <f>IF(GL_Paste!$B12161="","",IFERROR(INDEX(AcctCat,MATCH(GL_Paste!$B12161&amp;"",AcctCode,0)),"UNKNOWN"))</f>
        <v/>
      </c>
      <c r="F12164">
        <f>IF(GL_Paste!$B12161="","",IFERROR(INDEX(AcctSub,MATCH(GL_Paste!$B12161&amp;"",AcctCode,0)),"UNKNOWN"))</f>
        <v/>
      </c>
    </row>
    <row r="12165">
      <c r="A12165" s="40">
        <f>IF(GL_Paste!$B12162="","",N(GL_Paste!$H12162)-N(GL_Paste!$G12162))</f>
        <v/>
      </c>
      <c r="B12165" s="43">
        <f>IF(GL_Paste!$B12162="","",DATE(YEAR(GL_Paste!$E12162),MONTH(GL_Paste!$E12162),1))</f>
        <v/>
      </c>
      <c r="C12165">
        <f>IF(GL_Paste!$B12162="","",IF(TRIM(GL_Paste!$M12162)&lt;&gt;"",TRIM(GL_Paste!$M12162),IFERROR(MID(GL_Paste!$I12162,FIND("[",GL_Paste!$I12162)+1,FIND("]",GL_Paste!$I12162)-FIND("[",GL_Paste!$I12162)-1),"")))</f>
        <v/>
      </c>
      <c r="D12165">
        <f>IF(GL_Paste!$B12162="","",IFERROR(INDEX(DeptName,MATCH($C12165,DeptTag,0)),"UNALLOCATED"))</f>
        <v/>
      </c>
      <c r="E12165">
        <f>IF(GL_Paste!$B12162="","",IFERROR(INDEX(AcctCat,MATCH(GL_Paste!$B12162&amp;"",AcctCode,0)),"UNKNOWN"))</f>
        <v/>
      </c>
      <c r="F12165">
        <f>IF(GL_Paste!$B12162="","",IFERROR(INDEX(AcctSub,MATCH(GL_Paste!$B12162&amp;"",AcctCode,0)),"UNKNOWN"))</f>
        <v/>
      </c>
    </row>
    <row r="12166">
      <c r="A12166" s="40">
        <f>IF(GL_Paste!$B12163="","",N(GL_Paste!$H12163)-N(GL_Paste!$G12163))</f>
        <v/>
      </c>
      <c r="B12166" s="43">
        <f>IF(GL_Paste!$B12163="","",DATE(YEAR(GL_Paste!$E12163),MONTH(GL_Paste!$E12163),1))</f>
        <v/>
      </c>
      <c r="C12166">
        <f>IF(GL_Paste!$B12163="","",IF(TRIM(GL_Paste!$M12163)&lt;&gt;"",TRIM(GL_Paste!$M12163),IFERROR(MID(GL_Paste!$I12163,FIND("[",GL_Paste!$I12163)+1,FIND("]",GL_Paste!$I12163)-FIND("[",GL_Paste!$I12163)-1),"")))</f>
        <v/>
      </c>
      <c r="D12166">
        <f>IF(GL_Paste!$B12163="","",IFERROR(INDEX(DeptName,MATCH($C12166,DeptTag,0)),"UNALLOCATED"))</f>
        <v/>
      </c>
      <c r="E12166">
        <f>IF(GL_Paste!$B12163="","",IFERROR(INDEX(AcctCat,MATCH(GL_Paste!$B12163&amp;"",AcctCode,0)),"UNKNOWN"))</f>
        <v/>
      </c>
      <c r="F12166">
        <f>IF(GL_Paste!$B12163="","",IFERROR(INDEX(AcctSub,MATCH(GL_Paste!$B12163&amp;"",AcctCode,0)),"UNKNOWN"))</f>
        <v/>
      </c>
    </row>
    <row r="12167">
      <c r="A12167" s="40">
        <f>IF(GL_Paste!$B12164="","",N(GL_Paste!$H12164)-N(GL_Paste!$G12164))</f>
        <v/>
      </c>
      <c r="B12167" s="43">
        <f>IF(GL_Paste!$B12164="","",DATE(YEAR(GL_Paste!$E12164),MONTH(GL_Paste!$E12164),1))</f>
        <v/>
      </c>
      <c r="C12167">
        <f>IF(GL_Paste!$B12164="","",IF(TRIM(GL_Paste!$M12164)&lt;&gt;"",TRIM(GL_Paste!$M12164),IFERROR(MID(GL_Paste!$I12164,FIND("[",GL_Paste!$I12164)+1,FIND("]",GL_Paste!$I12164)-FIND("[",GL_Paste!$I12164)-1),"")))</f>
        <v/>
      </c>
      <c r="D12167">
        <f>IF(GL_Paste!$B12164="","",IFERROR(INDEX(DeptName,MATCH($C12167,DeptTag,0)),"UNALLOCATED"))</f>
        <v/>
      </c>
      <c r="E12167">
        <f>IF(GL_Paste!$B12164="","",IFERROR(INDEX(AcctCat,MATCH(GL_Paste!$B12164&amp;"",AcctCode,0)),"UNKNOWN"))</f>
        <v/>
      </c>
      <c r="F12167">
        <f>IF(GL_Paste!$B12164="","",IFERROR(INDEX(AcctSub,MATCH(GL_Paste!$B12164&amp;"",AcctCode,0)),"UNKNOWN"))</f>
        <v/>
      </c>
    </row>
    <row r="12168">
      <c r="A12168" s="40">
        <f>IF(GL_Paste!$B12165="","",N(GL_Paste!$H12165)-N(GL_Paste!$G12165))</f>
        <v/>
      </c>
      <c r="B12168" s="43">
        <f>IF(GL_Paste!$B12165="","",DATE(YEAR(GL_Paste!$E12165),MONTH(GL_Paste!$E12165),1))</f>
        <v/>
      </c>
      <c r="C12168">
        <f>IF(GL_Paste!$B12165="","",IF(TRIM(GL_Paste!$M12165)&lt;&gt;"",TRIM(GL_Paste!$M12165),IFERROR(MID(GL_Paste!$I12165,FIND("[",GL_Paste!$I12165)+1,FIND("]",GL_Paste!$I12165)-FIND("[",GL_Paste!$I12165)-1),"")))</f>
        <v/>
      </c>
      <c r="D12168">
        <f>IF(GL_Paste!$B12165="","",IFERROR(INDEX(DeptName,MATCH($C12168,DeptTag,0)),"UNALLOCATED"))</f>
        <v/>
      </c>
      <c r="E12168">
        <f>IF(GL_Paste!$B12165="","",IFERROR(INDEX(AcctCat,MATCH(GL_Paste!$B12165&amp;"",AcctCode,0)),"UNKNOWN"))</f>
        <v/>
      </c>
      <c r="F12168">
        <f>IF(GL_Paste!$B12165="","",IFERROR(INDEX(AcctSub,MATCH(GL_Paste!$B12165&amp;"",AcctCode,0)),"UNKNOWN"))</f>
        <v/>
      </c>
    </row>
    <row r="12169">
      <c r="A12169" s="40">
        <f>IF(GL_Paste!$B12166="","",N(GL_Paste!$H12166)-N(GL_Paste!$G12166))</f>
        <v/>
      </c>
      <c r="B12169" s="43">
        <f>IF(GL_Paste!$B12166="","",DATE(YEAR(GL_Paste!$E12166),MONTH(GL_Paste!$E12166),1))</f>
        <v/>
      </c>
      <c r="C12169">
        <f>IF(GL_Paste!$B12166="","",IF(TRIM(GL_Paste!$M12166)&lt;&gt;"",TRIM(GL_Paste!$M12166),IFERROR(MID(GL_Paste!$I12166,FIND("[",GL_Paste!$I12166)+1,FIND("]",GL_Paste!$I12166)-FIND("[",GL_Paste!$I12166)-1),"")))</f>
        <v/>
      </c>
      <c r="D12169">
        <f>IF(GL_Paste!$B12166="","",IFERROR(INDEX(DeptName,MATCH($C12169,DeptTag,0)),"UNALLOCATED"))</f>
        <v/>
      </c>
      <c r="E12169">
        <f>IF(GL_Paste!$B12166="","",IFERROR(INDEX(AcctCat,MATCH(GL_Paste!$B12166&amp;"",AcctCode,0)),"UNKNOWN"))</f>
        <v/>
      </c>
      <c r="F12169">
        <f>IF(GL_Paste!$B12166="","",IFERROR(INDEX(AcctSub,MATCH(GL_Paste!$B12166&amp;"",AcctCode,0)),"UNKNOWN"))</f>
        <v/>
      </c>
    </row>
    <row r="12170">
      <c r="A12170" s="40">
        <f>IF(GL_Paste!$B12167="","",N(GL_Paste!$H12167)-N(GL_Paste!$G12167))</f>
        <v/>
      </c>
      <c r="B12170" s="43">
        <f>IF(GL_Paste!$B12167="","",DATE(YEAR(GL_Paste!$E12167),MONTH(GL_Paste!$E12167),1))</f>
        <v/>
      </c>
      <c r="C12170">
        <f>IF(GL_Paste!$B12167="","",IF(TRIM(GL_Paste!$M12167)&lt;&gt;"",TRIM(GL_Paste!$M12167),IFERROR(MID(GL_Paste!$I12167,FIND("[",GL_Paste!$I12167)+1,FIND("]",GL_Paste!$I12167)-FIND("[",GL_Paste!$I12167)-1),"")))</f>
        <v/>
      </c>
      <c r="D12170">
        <f>IF(GL_Paste!$B12167="","",IFERROR(INDEX(DeptName,MATCH($C12170,DeptTag,0)),"UNALLOCATED"))</f>
        <v/>
      </c>
      <c r="E12170">
        <f>IF(GL_Paste!$B12167="","",IFERROR(INDEX(AcctCat,MATCH(GL_Paste!$B12167&amp;"",AcctCode,0)),"UNKNOWN"))</f>
        <v/>
      </c>
      <c r="F12170">
        <f>IF(GL_Paste!$B12167="","",IFERROR(INDEX(AcctSub,MATCH(GL_Paste!$B12167&amp;"",AcctCode,0)),"UNKNOWN"))</f>
        <v/>
      </c>
    </row>
    <row r="12171">
      <c r="A12171" s="40">
        <f>IF(GL_Paste!$B12168="","",N(GL_Paste!$H12168)-N(GL_Paste!$G12168))</f>
        <v/>
      </c>
      <c r="B12171" s="43">
        <f>IF(GL_Paste!$B12168="","",DATE(YEAR(GL_Paste!$E12168),MONTH(GL_Paste!$E12168),1))</f>
        <v/>
      </c>
      <c r="C12171">
        <f>IF(GL_Paste!$B12168="","",IF(TRIM(GL_Paste!$M12168)&lt;&gt;"",TRIM(GL_Paste!$M12168),IFERROR(MID(GL_Paste!$I12168,FIND("[",GL_Paste!$I12168)+1,FIND("]",GL_Paste!$I12168)-FIND("[",GL_Paste!$I12168)-1),"")))</f>
        <v/>
      </c>
      <c r="D12171">
        <f>IF(GL_Paste!$B12168="","",IFERROR(INDEX(DeptName,MATCH($C12171,DeptTag,0)),"UNALLOCATED"))</f>
        <v/>
      </c>
      <c r="E12171">
        <f>IF(GL_Paste!$B12168="","",IFERROR(INDEX(AcctCat,MATCH(GL_Paste!$B12168&amp;"",AcctCode,0)),"UNKNOWN"))</f>
        <v/>
      </c>
      <c r="F12171">
        <f>IF(GL_Paste!$B12168="","",IFERROR(INDEX(AcctSub,MATCH(GL_Paste!$B12168&amp;"",AcctCode,0)),"UNKNOWN"))</f>
        <v/>
      </c>
    </row>
    <row r="12172">
      <c r="A12172" s="40">
        <f>IF(GL_Paste!$B12169="","",N(GL_Paste!$H12169)-N(GL_Paste!$G12169))</f>
        <v/>
      </c>
      <c r="B12172" s="43">
        <f>IF(GL_Paste!$B12169="","",DATE(YEAR(GL_Paste!$E12169),MONTH(GL_Paste!$E12169),1))</f>
        <v/>
      </c>
      <c r="C12172">
        <f>IF(GL_Paste!$B12169="","",IF(TRIM(GL_Paste!$M12169)&lt;&gt;"",TRIM(GL_Paste!$M12169),IFERROR(MID(GL_Paste!$I12169,FIND("[",GL_Paste!$I12169)+1,FIND("]",GL_Paste!$I12169)-FIND("[",GL_Paste!$I12169)-1),"")))</f>
        <v/>
      </c>
      <c r="D12172">
        <f>IF(GL_Paste!$B12169="","",IFERROR(INDEX(DeptName,MATCH($C12172,DeptTag,0)),"UNALLOCATED"))</f>
        <v/>
      </c>
      <c r="E12172">
        <f>IF(GL_Paste!$B12169="","",IFERROR(INDEX(AcctCat,MATCH(GL_Paste!$B12169&amp;"",AcctCode,0)),"UNKNOWN"))</f>
        <v/>
      </c>
      <c r="F12172">
        <f>IF(GL_Paste!$B12169="","",IFERROR(INDEX(AcctSub,MATCH(GL_Paste!$B12169&amp;"",AcctCode,0)),"UNKNOWN"))</f>
        <v/>
      </c>
    </row>
    <row r="12173">
      <c r="A12173" s="40">
        <f>IF(GL_Paste!$B12170="","",N(GL_Paste!$H12170)-N(GL_Paste!$G12170))</f>
        <v/>
      </c>
      <c r="B12173" s="43">
        <f>IF(GL_Paste!$B12170="","",DATE(YEAR(GL_Paste!$E12170),MONTH(GL_Paste!$E12170),1))</f>
        <v/>
      </c>
      <c r="C12173">
        <f>IF(GL_Paste!$B12170="","",IF(TRIM(GL_Paste!$M12170)&lt;&gt;"",TRIM(GL_Paste!$M12170),IFERROR(MID(GL_Paste!$I12170,FIND("[",GL_Paste!$I12170)+1,FIND("]",GL_Paste!$I12170)-FIND("[",GL_Paste!$I12170)-1),"")))</f>
        <v/>
      </c>
      <c r="D12173">
        <f>IF(GL_Paste!$B12170="","",IFERROR(INDEX(DeptName,MATCH($C12173,DeptTag,0)),"UNALLOCATED"))</f>
        <v/>
      </c>
      <c r="E12173">
        <f>IF(GL_Paste!$B12170="","",IFERROR(INDEX(AcctCat,MATCH(GL_Paste!$B12170&amp;"",AcctCode,0)),"UNKNOWN"))</f>
        <v/>
      </c>
      <c r="F12173">
        <f>IF(GL_Paste!$B12170="","",IFERROR(INDEX(AcctSub,MATCH(GL_Paste!$B12170&amp;"",AcctCode,0)),"UNKNOWN"))</f>
        <v/>
      </c>
    </row>
    <row r="12174">
      <c r="A12174" s="40">
        <f>IF(GL_Paste!$B12171="","",N(GL_Paste!$H12171)-N(GL_Paste!$G12171))</f>
        <v/>
      </c>
      <c r="B12174" s="43">
        <f>IF(GL_Paste!$B12171="","",DATE(YEAR(GL_Paste!$E12171),MONTH(GL_Paste!$E12171),1))</f>
        <v/>
      </c>
      <c r="C12174">
        <f>IF(GL_Paste!$B12171="","",IF(TRIM(GL_Paste!$M12171)&lt;&gt;"",TRIM(GL_Paste!$M12171),IFERROR(MID(GL_Paste!$I12171,FIND("[",GL_Paste!$I12171)+1,FIND("]",GL_Paste!$I12171)-FIND("[",GL_Paste!$I12171)-1),"")))</f>
        <v/>
      </c>
      <c r="D12174">
        <f>IF(GL_Paste!$B12171="","",IFERROR(INDEX(DeptName,MATCH($C12174,DeptTag,0)),"UNALLOCATED"))</f>
        <v/>
      </c>
      <c r="E12174">
        <f>IF(GL_Paste!$B12171="","",IFERROR(INDEX(AcctCat,MATCH(GL_Paste!$B12171&amp;"",AcctCode,0)),"UNKNOWN"))</f>
        <v/>
      </c>
      <c r="F12174">
        <f>IF(GL_Paste!$B12171="","",IFERROR(INDEX(AcctSub,MATCH(GL_Paste!$B12171&amp;"",AcctCode,0)),"UNKNOWN"))</f>
        <v/>
      </c>
    </row>
    <row r="12175">
      <c r="A12175" s="40">
        <f>IF(GL_Paste!$B12172="","",N(GL_Paste!$H12172)-N(GL_Paste!$G12172))</f>
        <v/>
      </c>
      <c r="B12175" s="43">
        <f>IF(GL_Paste!$B12172="","",DATE(YEAR(GL_Paste!$E12172),MONTH(GL_Paste!$E12172),1))</f>
        <v/>
      </c>
      <c r="C12175">
        <f>IF(GL_Paste!$B12172="","",IF(TRIM(GL_Paste!$M12172)&lt;&gt;"",TRIM(GL_Paste!$M12172),IFERROR(MID(GL_Paste!$I12172,FIND("[",GL_Paste!$I12172)+1,FIND("]",GL_Paste!$I12172)-FIND("[",GL_Paste!$I12172)-1),"")))</f>
        <v/>
      </c>
      <c r="D12175">
        <f>IF(GL_Paste!$B12172="","",IFERROR(INDEX(DeptName,MATCH($C12175,DeptTag,0)),"UNALLOCATED"))</f>
        <v/>
      </c>
      <c r="E12175">
        <f>IF(GL_Paste!$B12172="","",IFERROR(INDEX(AcctCat,MATCH(GL_Paste!$B12172&amp;"",AcctCode,0)),"UNKNOWN"))</f>
        <v/>
      </c>
      <c r="F12175">
        <f>IF(GL_Paste!$B12172="","",IFERROR(INDEX(AcctSub,MATCH(GL_Paste!$B12172&amp;"",AcctCode,0)),"UNKNOWN"))</f>
        <v/>
      </c>
    </row>
    <row r="12176">
      <c r="A12176" s="40">
        <f>IF(GL_Paste!$B12173="","",N(GL_Paste!$H12173)-N(GL_Paste!$G12173))</f>
        <v/>
      </c>
      <c r="B12176" s="43">
        <f>IF(GL_Paste!$B12173="","",DATE(YEAR(GL_Paste!$E12173),MONTH(GL_Paste!$E12173),1))</f>
        <v/>
      </c>
      <c r="C12176">
        <f>IF(GL_Paste!$B12173="","",IF(TRIM(GL_Paste!$M12173)&lt;&gt;"",TRIM(GL_Paste!$M12173),IFERROR(MID(GL_Paste!$I12173,FIND("[",GL_Paste!$I12173)+1,FIND("]",GL_Paste!$I12173)-FIND("[",GL_Paste!$I12173)-1),"")))</f>
        <v/>
      </c>
      <c r="D12176">
        <f>IF(GL_Paste!$B12173="","",IFERROR(INDEX(DeptName,MATCH($C12176,DeptTag,0)),"UNALLOCATED"))</f>
        <v/>
      </c>
      <c r="E12176">
        <f>IF(GL_Paste!$B12173="","",IFERROR(INDEX(AcctCat,MATCH(GL_Paste!$B12173&amp;"",AcctCode,0)),"UNKNOWN"))</f>
        <v/>
      </c>
      <c r="F12176">
        <f>IF(GL_Paste!$B12173="","",IFERROR(INDEX(AcctSub,MATCH(GL_Paste!$B12173&amp;"",AcctCode,0)),"UNKNOWN"))</f>
        <v/>
      </c>
    </row>
    <row r="12177">
      <c r="A12177" s="40">
        <f>IF(GL_Paste!$B12174="","",N(GL_Paste!$H12174)-N(GL_Paste!$G12174))</f>
        <v/>
      </c>
      <c r="B12177" s="43">
        <f>IF(GL_Paste!$B12174="","",DATE(YEAR(GL_Paste!$E12174),MONTH(GL_Paste!$E12174),1))</f>
        <v/>
      </c>
      <c r="C12177">
        <f>IF(GL_Paste!$B12174="","",IF(TRIM(GL_Paste!$M12174)&lt;&gt;"",TRIM(GL_Paste!$M12174),IFERROR(MID(GL_Paste!$I12174,FIND("[",GL_Paste!$I12174)+1,FIND("]",GL_Paste!$I12174)-FIND("[",GL_Paste!$I12174)-1),"")))</f>
        <v/>
      </c>
      <c r="D12177">
        <f>IF(GL_Paste!$B12174="","",IFERROR(INDEX(DeptName,MATCH($C12177,DeptTag,0)),"UNALLOCATED"))</f>
        <v/>
      </c>
      <c r="E12177">
        <f>IF(GL_Paste!$B12174="","",IFERROR(INDEX(AcctCat,MATCH(GL_Paste!$B12174&amp;"",AcctCode,0)),"UNKNOWN"))</f>
        <v/>
      </c>
      <c r="F12177">
        <f>IF(GL_Paste!$B12174="","",IFERROR(INDEX(AcctSub,MATCH(GL_Paste!$B12174&amp;"",AcctCode,0)),"UNKNOWN"))</f>
        <v/>
      </c>
    </row>
    <row r="12178">
      <c r="A12178" s="40">
        <f>IF(GL_Paste!$B12175="","",N(GL_Paste!$H12175)-N(GL_Paste!$G12175))</f>
        <v/>
      </c>
      <c r="B12178" s="43">
        <f>IF(GL_Paste!$B12175="","",DATE(YEAR(GL_Paste!$E12175),MONTH(GL_Paste!$E12175),1))</f>
        <v/>
      </c>
      <c r="C12178">
        <f>IF(GL_Paste!$B12175="","",IF(TRIM(GL_Paste!$M12175)&lt;&gt;"",TRIM(GL_Paste!$M12175),IFERROR(MID(GL_Paste!$I12175,FIND("[",GL_Paste!$I12175)+1,FIND("]",GL_Paste!$I12175)-FIND("[",GL_Paste!$I12175)-1),"")))</f>
        <v/>
      </c>
      <c r="D12178">
        <f>IF(GL_Paste!$B12175="","",IFERROR(INDEX(DeptName,MATCH($C12178,DeptTag,0)),"UNALLOCATED"))</f>
        <v/>
      </c>
      <c r="E12178">
        <f>IF(GL_Paste!$B12175="","",IFERROR(INDEX(AcctCat,MATCH(GL_Paste!$B12175&amp;"",AcctCode,0)),"UNKNOWN"))</f>
        <v/>
      </c>
      <c r="F12178">
        <f>IF(GL_Paste!$B12175="","",IFERROR(INDEX(AcctSub,MATCH(GL_Paste!$B12175&amp;"",AcctCode,0)),"UNKNOWN"))</f>
        <v/>
      </c>
    </row>
    <row r="12179">
      <c r="A12179" s="40">
        <f>IF(GL_Paste!$B12176="","",N(GL_Paste!$H12176)-N(GL_Paste!$G12176))</f>
        <v/>
      </c>
      <c r="B12179" s="43">
        <f>IF(GL_Paste!$B12176="","",DATE(YEAR(GL_Paste!$E12176),MONTH(GL_Paste!$E12176),1))</f>
        <v/>
      </c>
      <c r="C12179">
        <f>IF(GL_Paste!$B12176="","",IF(TRIM(GL_Paste!$M12176)&lt;&gt;"",TRIM(GL_Paste!$M12176),IFERROR(MID(GL_Paste!$I12176,FIND("[",GL_Paste!$I12176)+1,FIND("]",GL_Paste!$I12176)-FIND("[",GL_Paste!$I12176)-1),"")))</f>
        <v/>
      </c>
      <c r="D12179">
        <f>IF(GL_Paste!$B12176="","",IFERROR(INDEX(DeptName,MATCH($C12179,DeptTag,0)),"UNALLOCATED"))</f>
        <v/>
      </c>
      <c r="E12179">
        <f>IF(GL_Paste!$B12176="","",IFERROR(INDEX(AcctCat,MATCH(GL_Paste!$B12176&amp;"",AcctCode,0)),"UNKNOWN"))</f>
        <v/>
      </c>
      <c r="F12179">
        <f>IF(GL_Paste!$B12176="","",IFERROR(INDEX(AcctSub,MATCH(GL_Paste!$B12176&amp;"",AcctCode,0)),"UNKNOWN"))</f>
        <v/>
      </c>
    </row>
    <row r="12180">
      <c r="A12180" s="40">
        <f>IF(GL_Paste!$B12177="","",N(GL_Paste!$H12177)-N(GL_Paste!$G12177))</f>
        <v/>
      </c>
      <c r="B12180" s="43">
        <f>IF(GL_Paste!$B12177="","",DATE(YEAR(GL_Paste!$E12177),MONTH(GL_Paste!$E12177),1))</f>
        <v/>
      </c>
      <c r="C12180">
        <f>IF(GL_Paste!$B12177="","",IF(TRIM(GL_Paste!$M12177)&lt;&gt;"",TRIM(GL_Paste!$M12177),IFERROR(MID(GL_Paste!$I12177,FIND("[",GL_Paste!$I12177)+1,FIND("]",GL_Paste!$I12177)-FIND("[",GL_Paste!$I12177)-1),"")))</f>
        <v/>
      </c>
      <c r="D12180">
        <f>IF(GL_Paste!$B12177="","",IFERROR(INDEX(DeptName,MATCH($C12180,DeptTag,0)),"UNALLOCATED"))</f>
        <v/>
      </c>
      <c r="E12180">
        <f>IF(GL_Paste!$B12177="","",IFERROR(INDEX(AcctCat,MATCH(GL_Paste!$B12177&amp;"",AcctCode,0)),"UNKNOWN"))</f>
        <v/>
      </c>
      <c r="F12180">
        <f>IF(GL_Paste!$B12177="","",IFERROR(INDEX(AcctSub,MATCH(GL_Paste!$B12177&amp;"",AcctCode,0)),"UNKNOWN"))</f>
        <v/>
      </c>
    </row>
    <row r="12181">
      <c r="A12181" s="40">
        <f>IF(GL_Paste!$B12178="","",N(GL_Paste!$H12178)-N(GL_Paste!$G12178))</f>
        <v/>
      </c>
      <c r="B12181" s="43">
        <f>IF(GL_Paste!$B12178="","",DATE(YEAR(GL_Paste!$E12178),MONTH(GL_Paste!$E12178),1))</f>
        <v/>
      </c>
      <c r="C12181">
        <f>IF(GL_Paste!$B12178="","",IF(TRIM(GL_Paste!$M12178)&lt;&gt;"",TRIM(GL_Paste!$M12178),IFERROR(MID(GL_Paste!$I12178,FIND("[",GL_Paste!$I12178)+1,FIND("]",GL_Paste!$I12178)-FIND("[",GL_Paste!$I12178)-1),"")))</f>
        <v/>
      </c>
      <c r="D12181">
        <f>IF(GL_Paste!$B12178="","",IFERROR(INDEX(DeptName,MATCH($C12181,DeptTag,0)),"UNALLOCATED"))</f>
        <v/>
      </c>
      <c r="E12181">
        <f>IF(GL_Paste!$B12178="","",IFERROR(INDEX(AcctCat,MATCH(GL_Paste!$B12178&amp;"",AcctCode,0)),"UNKNOWN"))</f>
        <v/>
      </c>
      <c r="F12181">
        <f>IF(GL_Paste!$B12178="","",IFERROR(INDEX(AcctSub,MATCH(GL_Paste!$B12178&amp;"",AcctCode,0)),"UNKNOWN"))</f>
        <v/>
      </c>
    </row>
    <row r="12182">
      <c r="A12182" s="40">
        <f>IF(GL_Paste!$B12179="","",N(GL_Paste!$H12179)-N(GL_Paste!$G12179))</f>
        <v/>
      </c>
      <c r="B12182" s="43">
        <f>IF(GL_Paste!$B12179="","",DATE(YEAR(GL_Paste!$E12179),MONTH(GL_Paste!$E12179),1))</f>
        <v/>
      </c>
      <c r="C12182">
        <f>IF(GL_Paste!$B12179="","",IF(TRIM(GL_Paste!$M12179)&lt;&gt;"",TRIM(GL_Paste!$M12179),IFERROR(MID(GL_Paste!$I12179,FIND("[",GL_Paste!$I12179)+1,FIND("]",GL_Paste!$I12179)-FIND("[",GL_Paste!$I12179)-1),"")))</f>
        <v/>
      </c>
      <c r="D12182">
        <f>IF(GL_Paste!$B12179="","",IFERROR(INDEX(DeptName,MATCH($C12182,DeptTag,0)),"UNALLOCATED"))</f>
        <v/>
      </c>
      <c r="E12182">
        <f>IF(GL_Paste!$B12179="","",IFERROR(INDEX(AcctCat,MATCH(GL_Paste!$B12179&amp;"",AcctCode,0)),"UNKNOWN"))</f>
        <v/>
      </c>
      <c r="F12182">
        <f>IF(GL_Paste!$B12179="","",IFERROR(INDEX(AcctSub,MATCH(GL_Paste!$B12179&amp;"",AcctCode,0)),"UNKNOWN"))</f>
        <v/>
      </c>
    </row>
    <row r="12183">
      <c r="A12183" s="40">
        <f>IF(GL_Paste!$B12180="","",N(GL_Paste!$H12180)-N(GL_Paste!$G12180))</f>
        <v/>
      </c>
      <c r="B12183" s="43">
        <f>IF(GL_Paste!$B12180="","",DATE(YEAR(GL_Paste!$E12180),MONTH(GL_Paste!$E12180),1))</f>
        <v/>
      </c>
      <c r="C12183">
        <f>IF(GL_Paste!$B12180="","",IF(TRIM(GL_Paste!$M12180)&lt;&gt;"",TRIM(GL_Paste!$M12180),IFERROR(MID(GL_Paste!$I12180,FIND("[",GL_Paste!$I12180)+1,FIND("]",GL_Paste!$I12180)-FIND("[",GL_Paste!$I12180)-1),"")))</f>
        <v/>
      </c>
      <c r="D12183">
        <f>IF(GL_Paste!$B12180="","",IFERROR(INDEX(DeptName,MATCH($C12183,DeptTag,0)),"UNALLOCATED"))</f>
        <v/>
      </c>
      <c r="E12183">
        <f>IF(GL_Paste!$B12180="","",IFERROR(INDEX(AcctCat,MATCH(GL_Paste!$B12180&amp;"",AcctCode,0)),"UNKNOWN"))</f>
        <v/>
      </c>
      <c r="F12183">
        <f>IF(GL_Paste!$B12180="","",IFERROR(INDEX(AcctSub,MATCH(GL_Paste!$B12180&amp;"",AcctCode,0)),"UNKNOWN"))</f>
        <v/>
      </c>
    </row>
    <row r="12184">
      <c r="A12184" s="40">
        <f>IF(GL_Paste!$B12181="","",N(GL_Paste!$H12181)-N(GL_Paste!$G12181))</f>
        <v/>
      </c>
      <c r="B12184" s="43">
        <f>IF(GL_Paste!$B12181="","",DATE(YEAR(GL_Paste!$E12181),MONTH(GL_Paste!$E12181),1))</f>
        <v/>
      </c>
      <c r="C12184">
        <f>IF(GL_Paste!$B12181="","",IF(TRIM(GL_Paste!$M12181)&lt;&gt;"",TRIM(GL_Paste!$M12181),IFERROR(MID(GL_Paste!$I12181,FIND("[",GL_Paste!$I12181)+1,FIND("]",GL_Paste!$I12181)-FIND("[",GL_Paste!$I12181)-1),"")))</f>
        <v/>
      </c>
      <c r="D12184">
        <f>IF(GL_Paste!$B12181="","",IFERROR(INDEX(DeptName,MATCH($C12184,DeptTag,0)),"UNALLOCATED"))</f>
        <v/>
      </c>
      <c r="E12184">
        <f>IF(GL_Paste!$B12181="","",IFERROR(INDEX(AcctCat,MATCH(GL_Paste!$B12181&amp;"",AcctCode,0)),"UNKNOWN"))</f>
        <v/>
      </c>
      <c r="F12184">
        <f>IF(GL_Paste!$B12181="","",IFERROR(INDEX(AcctSub,MATCH(GL_Paste!$B12181&amp;"",AcctCode,0)),"UNKNOWN"))</f>
        <v/>
      </c>
    </row>
    <row r="12185">
      <c r="A12185" s="40">
        <f>IF(GL_Paste!$B12182="","",N(GL_Paste!$H12182)-N(GL_Paste!$G12182))</f>
        <v/>
      </c>
      <c r="B12185" s="43">
        <f>IF(GL_Paste!$B12182="","",DATE(YEAR(GL_Paste!$E12182),MONTH(GL_Paste!$E12182),1))</f>
        <v/>
      </c>
      <c r="C12185">
        <f>IF(GL_Paste!$B12182="","",IF(TRIM(GL_Paste!$M12182)&lt;&gt;"",TRIM(GL_Paste!$M12182),IFERROR(MID(GL_Paste!$I12182,FIND("[",GL_Paste!$I12182)+1,FIND("]",GL_Paste!$I12182)-FIND("[",GL_Paste!$I12182)-1),"")))</f>
        <v/>
      </c>
      <c r="D12185">
        <f>IF(GL_Paste!$B12182="","",IFERROR(INDEX(DeptName,MATCH($C12185,DeptTag,0)),"UNALLOCATED"))</f>
        <v/>
      </c>
      <c r="E12185">
        <f>IF(GL_Paste!$B12182="","",IFERROR(INDEX(AcctCat,MATCH(GL_Paste!$B12182&amp;"",AcctCode,0)),"UNKNOWN"))</f>
        <v/>
      </c>
      <c r="F12185">
        <f>IF(GL_Paste!$B12182="","",IFERROR(INDEX(AcctSub,MATCH(GL_Paste!$B12182&amp;"",AcctCode,0)),"UNKNOWN"))</f>
        <v/>
      </c>
    </row>
    <row r="12186">
      <c r="A12186" s="40">
        <f>IF(GL_Paste!$B12183="","",N(GL_Paste!$H12183)-N(GL_Paste!$G12183))</f>
        <v/>
      </c>
      <c r="B12186" s="43">
        <f>IF(GL_Paste!$B12183="","",DATE(YEAR(GL_Paste!$E12183),MONTH(GL_Paste!$E12183),1))</f>
        <v/>
      </c>
      <c r="C12186">
        <f>IF(GL_Paste!$B12183="","",IF(TRIM(GL_Paste!$M12183)&lt;&gt;"",TRIM(GL_Paste!$M12183),IFERROR(MID(GL_Paste!$I12183,FIND("[",GL_Paste!$I12183)+1,FIND("]",GL_Paste!$I12183)-FIND("[",GL_Paste!$I12183)-1),"")))</f>
        <v/>
      </c>
      <c r="D12186">
        <f>IF(GL_Paste!$B12183="","",IFERROR(INDEX(DeptName,MATCH($C12186,DeptTag,0)),"UNALLOCATED"))</f>
        <v/>
      </c>
      <c r="E12186">
        <f>IF(GL_Paste!$B12183="","",IFERROR(INDEX(AcctCat,MATCH(GL_Paste!$B12183&amp;"",AcctCode,0)),"UNKNOWN"))</f>
        <v/>
      </c>
      <c r="F12186">
        <f>IF(GL_Paste!$B12183="","",IFERROR(INDEX(AcctSub,MATCH(GL_Paste!$B12183&amp;"",AcctCode,0)),"UNKNOWN"))</f>
        <v/>
      </c>
    </row>
    <row r="12187">
      <c r="A12187" s="40">
        <f>IF(GL_Paste!$B12184="","",N(GL_Paste!$H12184)-N(GL_Paste!$G12184))</f>
        <v/>
      </c>
      <c r="B12187" s="43">
        <f>IF(GL_Paste!$B12184="","",DATE(YEAR(GL_Paste!$E12184),MONTH(GL_Paste!$E12184),1))</f>
        <v/>
      </c>
      <c r="C12187">
        <f>IF(GL_Paste!$B12184="","",IF(TRIM(GL_Paste!$M12184)&lt;&gt;"",TRIM(GL_Paste!$M12184),IFERROR(MID(GL_Paste!$I12184,FIND("[",GL_Paste!$I12184)+1,FIND("]",GL_Paste!$I12184)-FIND("[",GL_Paste!$I12184)-1),"")))</f>
        <v/>
      </c>
      <c r="D12187">
        <f>IF(GL_Paste!$B12184="","",IFERROR(INDEX(DeptName,MATCH($C12187,DeptTag,0)),"UNALLOCATED"))</f>
        <v/>
      </c>
      <c r="E12187">
        <f>IF(GL_Paste!$B12184="","",IFERROR(INDEX(AcctCat,MATCH(GL_Paste!$B12184&amp;"",AcctCode,0)),"UNKNOWN"))</f>
        <v/>
      </c>
      <c r="F12187">
        <f>IF(GL_Paste!$B12184="","",IFERROR(INDEX(AcctSub,MATCH(GL_Paste!$B12184&amp;"",AcctCode,0)),"UNKNOWN"))</f>
        <v/>
      </c>
    </row>
    <row r="12188">
      <c r="A12188" s="40">
        <f>IF(GL_Paste!$B12185="","",N(GL_Paste!$H12185)-N(GL_Paste!$G12185))</f>
        <v/>
      </c>
      <c r="B12188" s="43">
        <f>IF(GL_Paste!$B12185="","",DATE(YEAR(GL_Paste!$E12185),MONTH(GL_Paste!$E12185),1))</f>
        <v/>
      </c>
      <c r="C12188">
        <f>IF(GL_Paste!$B12185="","",IF(TRIM(GL_Paste!$M12185)&lt;&gt;"",TRIM(GL_Paste!$M12185),IFERROR(MID(GL_Paste!$I12185,FIND("[",GL_Paste!$I12185)+1,FIND("]",GL_Paste!$I12185)-FIND("[",GL_Paste!$I12185)-1),"")))</f>
        <v/>
      </c>
      <c r="D12188">
        <f>IF(GL_Paste!$B12185="","",IFERROR(INDEX(DeptName,MATCH($C12188,DeptTag,0)),"UNALLOCATED"))</f>
        <v/>
      </c>
      <c r="E12188">
        <f>IF(GL_Paste!$B12185="","",IFERROR(INDEX(AcctCat,MATCH(GL_Paste!$B12185&amp;"",AcctCode,0)),"UNKNOWN"))</f>
        <v/>
      </c>
      <c r="F12188">
        <f>IF(GL_Paste!$B12185="","",IFERROR(INDEX(AcctSub,MATCH(GL_Paste!$B12185&amp;"",AcctCode,0)),"UNKNOWN"))</f>
        <v/>
      </c>
    </row>
    <row r="12189">
      <c r="A12189" s="40">
        <f>IF(GL_Paste!$B12186="","",N(GL_Paste!$H12186)-N(GL_Paste!$G12186))</f>
        <v/>
      </c>
      <c r="B12189" s="43">
        <f>IF(GL_Paste!$B12186="","",DATE(YEAR(GL_Paste!$E12186),MONTH(GL_Paste!$E12186),1))</f>
        <v/>
      </c>
      <c r="C12189">
        <f>IF(GL_Paste!$B12186="","",IF(TRIM(GL_Paste!$M12186)&lt;&gt;"",TRIM(GL_Paste!$M12186),IFERROR(MID(GL_Paste!$I12186,FIND("[",GL_Paste!$I12186)+1,FIND("]",GL_Paste!$I12186)-FIND("[",GL_Paste!$I12186)-1),"")))</f>
        <v/>
      </c>
      <c r="D12189">
        <f>IF(GL_Paste!$B12186="","",IFERROR(INDEX(DeptName,MATCH($C12189,DeptTag,0)),"UNALLOCATED"))</f>
        <v/>
      </c>
      <c r="E12189">
        <f>IF(GL_Paste!$B12186="","",IFERROR(INDEX(AcctCat,MATCH(GL_Paste!$B12186&amp;"",AcctCode,0)),"UNKNOWN"))</f>
        <v/>
      </c>
      <c r="F12189">
        <f>IF(GL_Paste!$B12186="","",IFERROR(INDEX(AcctSub,MATCH(GL_Paste!$B12186&amp;"",AcctCode,0)),"UNKNOWN"))</f>
        <v/>
      </c>
    </row>
    <row r="12190">
      <c r="A12190" s="40">
        <f>IF(GL_Paste!$B12187="","",N(GL_Paste!$H12187)-N(GL_Paste!$G12187))</f>
        <v/>
      </c>
      <c r="B12190" s="43">
        <f>IF(GL_Paste!$B12187="","",DATE(YEAR(GL_Paste!$E12187),MONTH(GL_Paste!$E12187),1))</f>
        <v/>
      </c>
      <c r="C12190">
        <f>IF(GL_Paste!$B12187="","",IF(TRIM(GL_Paste!$M12187)&lt;&gt;"",TRIM(GL_Paste!$M12187),IFERROR(MID(GL_Paste!$I12187,FIND("[",GL_Paste!$I12187)+1,FIND("]",GL_Paste!$I12187)-FIND("[",GL_Paste!$I12187)-1),"")))</f>
        <v/>
      </c>
      <c r="D12190">
        <f>IF(GL_Paste!$B12187="","",IFERROR(INDEX(DeptName,MATCH($C12190,DeptTag,0)),"UNALLOCATED"))</f>
        <v/>
      </c>
      <c r="E12190">
        <f>IF(GL_Paste!$B12187="","",IFERROR(INDEX(AcctCat,MATCH(GL_Paste!$B12187&amp;"",AcctCode,0)),"UNKNOWN"))</f>
        <v/>
      </c>
      <c r="F12190">
        <f>IF(GL_Paste!$B12187="","",IFERROR(INDEX(AcctSub,MATCH(GL_Paste!$B12187&amp;"",AcctCode,0)),"UNKNOWN"))</f>
        <v/>
      </c>
    </row>
    <row r="12191">
      <c r="A12191" s="40">
        <f>IF(GL_Paste!$B12188="","",N(GL_Paste!$H12188)-N(GL_Paste!$G12188))</f>
        <v/>
      </c>
      <c r="B12191" s="43">
        <f>IF(GL_Paste!$B12188="","",DATE(YEAR(GL_Paste!$E12188),MONTH(GL_Paste!$E12188),1))</f>
        <v/>
      </c>
      <c r="C12191">
        <f>IF(GL_Paste!$B12188="","",IF(TRIM(GL_Paste!$M12188)&lt;&gt;"",TRIM(GL_Paste!$M12188),IFERROR(MID(GL_Paste!$I12188,FIND("[",GL_Paste!$I12188)+1,FIND("]",GL_Paste!$I12188)-FIND("[",GL_Paste!$I12188)-1),"")))</f>
        <v/>
      </c>
      <c r="D12191">
        <f>IF(GL_Paste!$B12188="","",IFERROR(INDEX(DeptName,MATCH($C12191,DeptTag,0)),"UNALLOCATED"))</f>
        <v/>
      </c>
      <c r="E12191">
        <f>IF(GL_Paste!$B12188="","",IFERROR(INDEX(AcctCat,MATCH(GL_Paste!$B12188&amp;"",AcctCode,0)),"UNKNOWN"))</f>
        <v/>
      </c>
      <c r="F12191">
        <f>IF(GL_Paste!$B12188="","",IFERROR(INDEX(AcctSub,MATCH(GL_Paste!$B12188&amp;"",AcctCode,0)),"UNKNOWN"))</f>
        <v/>
      </c>
    </row>
    <row r="12192">
      <c r="A12192" s="40">
        <f>IF(GL_Paste!$B12189="","",N(GL_Paste!$H12189)-N(GL_Paste!$G12189))</f>
        <v/>
      </c>
      <c r="B12192" s="43">
        <f>IF(GL_Paste!$B12189="","",DATE(YEAR(GL_Paste!$E12189),MONTH(GL_Paste!$E12189),1))</f>
        <v/>
      </c>
      <c r="C12192">
        <f>IF(GL_Paste!$B12189="","",IF(TRIM(GL_Paste!$M12189)&lt;&gt;"",TRIM(GL_Paste!$M12189),IFERROR(MID(GL_Paste!$I12189,FIND("[",GL_Paste!$I12189)+1,FIND("]",GL_Paste!$I12189)-FIND("[",GL_Paste!$I12189)-1),"")))</f>
        <v/>
      </c>
      <c r="D12192">
        <f>IF(GL_Paste!$B12189="","",IFERROR(INDEX(DeptName,MATCH($C12192,DeptTag,0)),"UNALLOCATED"))</f>
        <v/>
      </c>
      <c r="E12192">
        <f>IF(GL_Paste!$B12189="","",IFERROR(INDEX(AcctCat,MATCH(GL_Paste!$B12189&amp;"",AcctCode,0)),"UNKNOWN"))</f>
        <v/>
      </c>
      <c r="F12192">
        <f>IF(GL_Paste!$B12189="","",IFERROR(INDEX(AcctSub,MATCH(GL_Paste!$B12189&amp;"",AcctCode,0)),"UNKNOWN"))</f>
        <v/>
      </c>
    </row>
    <row r="12193">
      <c r="A12193" s="40">
        <f>IF(GL_Paste!$B12190="","",N(GL_Paste!$H12190)-N(GL_Paste!$G12190))</f>
        <v/>
      </c>
      <c r="B12193" s="43">
        <f>IF(GL_Paste!$B12190="","",DATE(YEAR(GL_Paste!$E12190),MONTH(GL_Paste!$E12190),1))</f>
        <v/>
      </c>
      <c r="C12193">
        <f>IF(GL_Paste!$B12190="","",IF(TRIM(GL_Paste!$M12190)&lt;&gt;"",TRIM(GL_Paste!$M12190),IFERROR(MID(GL_Paste!$I12190,FIND("[",GL_Paste!$I12190)+1,FIND("]",GL_Paste!$I12190)-FIND("[",GL_Paste!$I12190)-1),"")))</f>
        <v/>
      </c>
      <c r="D12193">
        <f>IF(GL_Paste!$B12190="","",IFERROR(INDEX(DeptName,MATCH($C12193,DeptTag,0)),"UNALLOCATED"))</f>
        <v/>
      </c>
      <c r="E12193">
        <f>IF(GL_Paste!$B12190="","",IFERROR(INDEX(AcctCat,MATCH(GL_Paste!$B12190&amp;"",AcctCode,0)),"UNKNOWN"))</f>
        <v/>
      </c>
      <c r="F12193">
        <f>IF(GL_Paste!$B12190="","",IFERROR(INDEX(AcctSub,MATCH(GL_Paste!$B12190&amp;"",AcctCode,0)),"UNKNOWN"))</f>
        <v/>
      </c>
    </row>
    <row r="12194">
      <c r="A12194" s="40">
        <f>IF(GL_Paste!$B12191="","",N(GL_Paste!$H12191)-N(GL_Paste!$G12191))</f>
        <v/>
      </c>
      <c r="B12194" s="43">
        <f>IF(GL_Paste!$B12191="","",DATE(YEAR(GL_Paste!$E12191),MONTH(GL_Paste!$E12191),1))</f>
        <v/>
      </c>
      <c r="C12194">
        <f>IF(GL_Paste!$B12191="","",IF(TRIM(GL_Paste!$M12191)&lt;&gt;"",TRIM(GL_Paste!$M12191),IFERROR(MID(GL_Paste!$I12191,FIND("[",GL_Paste!$I12191)+1,FIND("]",GL_Paste!$I12191)-FIND("[",GL_Paste!$I12191)-1),"")))</f>
        <v/>
      </c>
      <c r="D12194">
        <f>IF(GL_Paste!$B12191="","",IFERROR(INDEX(DeptName,MATCH($C12194,DeptTag,0)),"UNALLOCATED"))</f>
        <v/>
      </c>
      <c r="E12194">
        <f>IF(GL_Paste!$B12191="","",IFERROR(INDEX(AcctCat,MATCH(GL_Paste!$B12191&amp;"",AcctCode,0)),"UNKNOWN"))</f>
        <v/>
      </c>
      <c r="F12194">
        <f>IF(GL_Paste!$B12191="","",IFERROR(INDEX(AcctSub,MATCH(GL_Paste!$B12191&amp;"",AcctCode,0)),"UNKNOWN"))</f>
        <v/>
      </c>
    </row>
    <row r="12195">
      <c r="A12195" s="40">
        <f>IF(GL_Paste!$B12192="","",N(GL_Paste!$H12192)-N(GL_Paste!$G12192))</f>
        <v/>
      </c>
      <c r="B12195" s="43">
        <f>IF(GL_Paste!$B12192="","",DATE(YEAR(GL_Paste!$E12192),MONTH(GL_Paste!$E12192),1))</f>
        <v/>
      </c>
      <c r="C12195">
        <f>IF(GL_Paste!$B12192="","",IF(TRIM(GL_Paste!$M12192)&lt;&gt;"",TRIM(GL_Paste!$M12192),IFERROR(MID(GL_Paste!$I12192,FIND("[",GL_Paste!$I12192)+1,FIND("]",GL_Paste!$I12192)-FIND("[",GL_Paste!$I12192)-1),"")))</f>
        <v/>
      </c>
      <c r="D12195">
        <f>IF(GL_Paste!$B12192="","",IFERROR(INDEX(DeptName,MATCH($C12195,DeptTag,0)),"UNALLOCATED"))</f>
        <v/>
      </c>
      <c r="E12195">
        <f>IF(GL_Paste!$B12192="","",IFERROR(INDEX(AcctCat,MATCH(GL_Paste!$B12192&amp;"",AcctCode,0)),"UNKNOWN"))</f>
        <v/>
      </c>
      <c r="F12195">
        <f>IF(GL_Paste!$B12192="","",IFERROR(INDEX(AcctSub,MATCH(GL_Paste!$B12192&amp;"",AcctCode,0)),"UNKNOWN"))</f>
        <v/>
      </c>
    </row>
    <row r="12196">
      <c r="A12196" s="40">
        <f>IF(GL_Paste!$B12193="","",N(GL_Paste!$H12193)-N(GL_Paste!$G12193))</f>
        <v/>
      </c>
      <c r="B12196" s="43">
        <f>IF(GL_Paste!$B12193="","",DATE(YEAR(GL_Paste!$E12193),MONTH(GL_Paste!$E12193),1))</f>
        <v/>
      </c>
      <c r="C12196">
        <f>IF(GL_Paste!$B12193="","",IF(TRIM(GL_Paste!$M12193)&lt;&gt;"",TRIM(GL_Paste!$M12193),IFERROR(MID(GL_Paste!$I12193,FIND("[",GL_Paste!$I12193)+1,FIND("]",GL_Paste!$I12193)-FIND("[",GL_Paste!$I12193)-1),"")))</f>
        <v/>
      </c>
      <c r="D12196">
        <f>IF(GL_Paste!$B12193="","",IFERROR(INDEX(DeptName,MATCH($C12196,DeptTag,0)),"UNALLOCATED"))</f>
        <v/>
      </c>
      <c r="E12196">
        <f>IF(GL_Paste!$B12193="","",IFERROR(INDEX(AcctCat,MATCH(GL_Paste!$B12193&amp;"",AcctCode,0)),"UNKNOWN"))</f>
        <v/>
      </c>
      <c r="F12196">
        <f>IF(GL_Paste!$B12193="","",IFERROR(INDEX(AcctSub,MATCH(GL_Paste!$B12193&amp;"",AcctCode,0)),"UNKNOWN"))</f>
        <v/>
      </c>
    </row>
    <row r="12197">
      <c r="A12197" s="40">
        <f>IF(GL_Paste!$B12194="","",N(GL_Paste!$H12194)-N(GL_Paste!$G12194))</f>
        <v/>
      </c>
      <c r="B12197" s="43">
        <f>IF(GL_Paste!$B12194="","",DATE(YEAR(GL_Paste!$E12194),MONTH(GL_Paste!$E12194),1))</f>
        <v/>
      </c>
      <c r="C12197">
        <f>IF(GL_Paste!$B12194="","",IF(TRIM(GL_Paste!$M12194)&lt;&gt;"",TRIM(GL_Paste!$M12194),IFERROR(MID(GL_Paste!$I12194,FIND("[",GL_Paste!$I12194)+1,FIND("]",GL_Paste!$I12194)-FIND("[",GL_Paste!$I12194)-1),"")))</f>
        <v/>
      </c>
      <c r="D12197">
        <f>IF(GL_Paste!$B12194="","",IFERROR(INDEX(DeptName,MATCH($C12197,DeptTag,0)),"UNALLOCATED"))</f>
        <v/>
      </c>
      <c r="E12197">
        <f>IF(GL_Paste!$B12194="","",IFERROR(INDEX(AcctCat,MATCH(GL_Paste!$B12194&amp;"",AcctCode,0)),"UNKNOWN"))</f>
        <v/>
      </c>
      <c r="F12197">
        <f>IF(GL_Paste!$B12194="","",IFERROR(INDEX(AcctSub,MATCH(GL_Paste!$B12194&amp;"",AcctCode,0)),"UNKNOWN"))</f>
        <v/>
      </c>
    </row>
    <row r="12198">
      <c r="A12198" s="40">
        <f>IF(GL_Paste!$B12195="","",N(GL_Paste!$H12195)-N(GL_Paste!$G12195))</f>
        <v/>
      </c>
      <c r="B12198" s="43">
        <f>IF(GL_Paste!$B12195="","",DATE(YEAR(GL_Paste!$E12195),MONTH(GL_Paste!$E12195),1))</f>
        <v/>
      </c>
      <c r="C12198">
        <f>IF(GL_Paste!$B12195="","",IF(TRIM(GL_Paste!$M12195)&lt;&gt;"",TRIM(GL_Paste!$M12195),IFERROR(MID(GL_Paste!$I12195,FIND("[",GL_Paste!$I12195)+1,FIND("]",GL_Paste!$I12195)-FIND("[",GL_Paste!$I12195)-1),"")))</f>
        <v/>
      </c>
      <c r="D12198">
        <f>IF(GL_Paste!$B12195="","",IFERROR(INDEX(DeptName,MATCH($C12198,DeptTag,0)),"UNALLOCATED"))</f>
        <v/>
      </c>
      <c r="E12198">
        <f>IF(GL_Paste!$B12195="","",IFERROR(INDEX(AcctCat,MATCH(GL_Paste!$B12195&amp;"",AcctCode,0)),"UNKNOWN"))</f>
        <v/>
      </c>
      <c r="F12198">
        <f>IF(GL_Paste!$B12195="","",IFERROR(INDEX(AcctSub,MATCH(GL_Paste!$B12195&amp;"",AcctCode,0)),"UNKNOWN"))</f>
        <v/>
      </c>
    </row>
    <row r="12199">
      <c r="A12199" s="40">
        <f>IF(GL_Paste!$B12196="","",N(GL_Paste!$H12196)-N(GL_Paste!$G12196))</f>
        <v/>
      </c>
      <c r="B12199" s="43">
        <f>IF(GL_Paste!$B12196="","",DATE(YEAR(GL_Paste!$E12196),MONTH(GL_Paste!$E12196),1))</f>
        <v/>
      </c>
      <c r="C12199">
        <f>IF(GL_Paste!$B12196="","",IF(TRIM(GL_Paste!$M12196)&lt;&gt;"",TRIM(GL_Paste!$M12196),IFERROR(MID(GL_Paste!$I12196,FIND("[",GL_Paste!$I12196)+1,FIND("]",GL_Paste!$I12196)-FIND("[",GL_Paste!$I12196)-1),"")))</f>
        <v/>
      </c>
      <c r="D12199">
        <f>IF(GL_Paste!$B12196="","",IFERROR(INDEX(DeptName,MATCH($C12199,DeptTag,0)),"UNALLOCATED"))</f>
        <v/>
      </c>
      <c r="E12199">
        <f>IF(GL_Paste!$B12196="","",IFERROR(INDEX(AcctCat,MATCH(GL_Paste!$B12196&amp;"",AcctCode,0)),"UNKNOWN"))</f>
        <v/>
      </c>
      <c r="F12199">
        <f>IF(GL_Paste!$B12196="","",IFERROR(INDEX(AcctSub,MATCH(GL_Paste!$B12196&amp;"",AcctCode,0)),"UNKNOWN"))</f>
        <v/>
      </c>
    </row>
    <row r="12200">
      <c r="A12200" s="40">
        <f>IF(GL_Paste!$B12197="","",N(GL_Paste!$H12197)-N(GL_Paste!$G12197))</f>
        <v/>
      </c>
      <c r="B12200" s="43">
        <f>IF(GL_Paste!$B12197="","",DATE(YEAR(GL_Paste!$E12197),MONTH(GL_Paste!$E12197),1))</f>
        <v/>
      </c>
      <c r="C12200">
        <f>IF(GL_Paste!$B12197="","",IF(TRIM(GL_Paste!$M12197)&lt;&gt;"",TRIM(GL_Paste!$M12197),IFERROR(MID(GL_Paste!$I12197,FIND("[",GL_Paste!$I12197)+1,FIND("]",GL_Paste!$I12197)-FIND("[",GL_Paste!$I12197)-1),"")))</f>
        <v/>
      </c>
      <c r="D12200">
        <f>IF(GL_Paste!$B12197="","",IFERROR(INDEX(DeptName,MATCH($C12200,DeptTag,0)),"UNALLOCATED"))</f>
        <v/>
      </c>
      <c r="E12200">
        <f>IF(GL_Paste!$B12197="","",IFERROR(INDEX(AcctCat,MATCH(GL_Paste!$B12197&amp;"",AcctCode,0)),"UNKNOWN"))</f>
        <v/>
      </c>
      <c r="F12200">
        <f>IF(GL_Paste!$B12197="","",IFERROR(INDEX(AcctSub,MATCH(GL_Paste!$B12197&amp;"",AcctCode,0)),"UNKNOWN"))</f>
        <v/>
      </c>
    </row>
    <row r="12201">
      <c r="A12201" s="40">
        <f>IF(GL_Paste!$B12198="","",N(GL_Paste!$H12198)-N(GL_Paste!$G12198))</f>
        <v/>
      </c>
      <c r="B12201" s="43">
        <f>IF(GL_Paste!$B12198="","",DATE(YEAR(GL_Paste!$E12198),MONTH(GL_Paste!$E12198),1))</f>
        <v/>
      </c>
      <c r="C12201">
        <f>IF(GL_Paste!$B12198="","",IF(TRIM(GL_Paste!$M12198)&lt;&gt;"",TRIM(GL_Paste!$M12198),IFERROR(MID(GL_Paste!$I12198,FIND("[",GL_Paste!$I12198)+1,FIND("]",GL_Paste!$I12198)-FIND("[",GL_Paste!$I12198)-1),"")))</f>
        <v/>
      </c>
      <c r="D12201">
        <f>IF(GL_Paste!$B12198="","",IFERROR(INDEX(DeptName,MATCH($C12201,DeptTag,0)),"UNALLOCATED"))</f>
        <v/>
      </c>
      <c r="E12201">
        <f>IF(GL_Paste!$B12198="","",IFERROR(INDEX(AcctCat,MATCH(GL_Paste!$B12198&amp;"",AcctCode,0)),"UNKNOWN"))</f>
        <v/>
      </c>
      <c r="F12201">
        <f>IF(GL_Paste!$B12198="","",IFERROR(INDEX(AcctSub,MATCH(GL_Paste!$B12198&amp;"",AcctCode,0)),"UNKNOWN"))</f>
        <v/>
      </c>
    </row>
    <row r="12202">
      <c r="A12202" s="40">
        <f>IF(GL_Paste!$B12199="","",N(GL_Paste!$H12199)-N(GL_Paste!$G12199))</f>
        <v/>
      </c>
      <c r="B12202" s="43">
        <f>IF(GL_Paste!$B12199="","",DATE(YEAR(GL_Paste!$E12199),MONTH(GL_Paste!$E12199),1))</f>
        <v/>
      </c>
      <c r="C12202">
        <f>IF(GL_Paste!$B12199="","",IF(TRIM(GL_Paste!$M12199)&lt;&gt;"",TRIM(GL_Paste!$M12199),IFERROR(MID(GL_Paste!$I12199,FIND("[",GL_Paste!$I12199)+1,FIND("]",GL_Paste!$I12199)-FIND("[",GL_Paste!$I12199)-1),"")))</f>
        <v/>
      </c>
      <c r="D12202">
        <f>IF(GL_Paste!$B12199="","",IFERROR(INDEX(DeptName,MATCH($C12202,DeptTag,0)),"UNALLOCATED"))</f>
        <v/>
      </c>
      <c r="E12202">
        <f>IF(GL_Paste!$B12199="","",IFERROR(INDEX(AcctCat,MATCH(GL_Paste!$B12199&amp;"",AcctCode,0)),"UNKNOWN"))</f>
        <v/>
      </c>
      <c r="F12202">
        <f>IF(GL_Paste!$B12199="","",IFERROR(INDEX(AcctSub,MATCH(GL_Paste!$B12199&amp;"",AcctCode,0)),"UNKNOWN"))</f>
        <v/>
      </c>
    </row>
    <row r="12203">
      <c r="A12203" s="40">
        <f>IF(GL_Paste!$B12200="","",N(GL_Paste!$H12200)-N(GL_Paste!$G12200))</f>
        <v/>
      </c>
      <c r="B12203" s="43">
        <f>IF(GL_Paste!$B12200="","",DATE(YEAR(GL_Paste!$E12200),MONTH(GL_Paste!$E12200),1))</f>
        <v/>
      </c>
      <c r="C12203">
        <f>IF(GL_Paste!$B12200="","",IF(TRIM(GL_Paste!$M12200)&lt;&gt;"",TRIM(GL_Paste!$M12200),IFERROR(MID(GL_Paste!$I12200,FIND("[",GL_Paste!$I12200)+1,FIND("]",GL_Paste!$I12200)-FIND("[",GL_Paste!$I12200)-1),"")))</f>
        <v/>
      </c>
      <c r="D12203">
        <f>IF(GL_Paste!$B12200="","",IFERROR(INDEX(DeptName,MATCH($C12203,DeptTag,0)),"UNALLOCATED"))</f>
        <v/>
      </c>
      <c r="E12203">
        <f>IF(GL_Paste!$B12200="","",IFERROR(INDEX(AcctCat,MATCH(GL_Paste!$B12200&amp;"",AcctCode,0)),"UNKNOWN"))</f>
        <v/>
      </c>
      <c r="F12203">
        <f>IF(GL_Paste!$B12200="","",IFERROR(INDEX(AcctSub,MATCH(GL_Paste!$B12200&amp;"",AcctCode,0)),"UNKNOWN"))</f>
        <v/>
      </c>
    </row>
    <row r="12204">
      <c r="A12204" s="40">
        <f>IF(GL_Paste!$B12201="","",N(GL_Paste!$H12201)-N(GL_Paste!$G12201))</f>
        <v/>
      </c>
      <c r="B12204" s="43">
        <f>IF(GL_Paste!$B12201="","",DATE(YEAR(GL_Paste!$E12201),MONTH(GL_Paste!$E12201),1))</f>
        <v/>
      </c>
      <c r="C12204">
        <f>IF(GL_Paste!$B12201="","",IF(TRIM(GL_Paste!$M12201)&lt;&gt;"",TRIM(GL_Paste!$M12201),IFERROR(MID(GL_Paste!$I12201,FIND("[",GL_Paste!$I12201)+1,FIND("]",GL_Paste!$I12201)-FIND("[",GL_Paste!$I12201)-1),"")))</f>
        <v/>
      </c>
      <c r="D12204">
        <f>IF(GL_Paste!$B12201="","",IFERROR(INDEX(DeptName,MATCH($C12204,DeptTag,0)),"UNALLOCATED"))</f>
        <v/>
      </c>
      <c r="E12204">
        <f>IF(GL_Paste!$B12201="","",IFERROR(INDEX(AcctCat,MATCH(GL_Paste!$B12201&amp;"",AcctCode,0)),"UNKNOWN"))</f>
        <v/>
      </c>
      <c r="F12204">
        <f>IF(GL_Paste!$B12201="","",IFERROR(INDEX(AcctSub,MATCH(GL_Paste!$B12201&amp;"",AcctCode,0)),"UNKNOWN"))</f>
        <v/>
      </c>
    </row>
    <row r="12205">
      <c r="A12205" s="40">
        <f>IF(GL_Paste!$B12202="","",N(GL_Paste!$H12202)-N(GL_Paste!$G12202))</f>
        <v/>
      </c>
      <c r="B12205" s="43">
        <f>IF(GL_Paste!$B12202="","",DATE(YEAR(GL_Paste!$E12202),MONTH(GL_Paste!$E12202),1))</f>
        <v/>
      </c>
      <c r="C12205">
        <f>IF(GL_Paste!$B12202="","",IF(TRIM(GL_Paste!$M12202)&lt;&gt;"",TRIM(GL_Paste!$M12202),IFERROR(MID(GL_Paste!$I12202,FIND("[",GL_Paste!$I12202)+1,FIND("]",GL_Paste!$I12202)-FIND("[",GL_Paste!$I12202)-1),"")))</f>
        <v/>
      </c>
      <c r="D12205">
        <f>IF(GL_Paste!$B12202="","",IFERROR(INDEX(DeptName,MATCH($C12205,DeptTag,0)),"UNALLOCATED"))</f>
        <v/>
      </c>
      <c r="E12205">
        <f>IF(GL_Paste!$B12202="","",IFERROR(INDEX(AcctCat,MATCH(GL_Paste!$B12202&amp;"",AcctCode,0)),"UNKNOWN"))</f>
        <v/>
      </c>
      <c r="F12205">
        <f>IF(GL_Paste!$B12202="","",IFERROR(INDEX(AcctSub,MATCH(GL_Paste!$B12202&amp;"",AcctCode,0)),"UNKNOWN"))</f>
        <v/>
      </c>
    </row>
    <row r="12206">
      <c r="A12206" s="40">
        <f>IF(GL_Paste!$B12203="","",N(GL_Paste!$H12203)-N(GL_Paste!$G12203))</f>
        <v/>
      </c>
      <c r="B12206" s="43">
        <f>IF(GL_Paste!$B12203="","",DATE(YEAR(GL_Paste!$E12203),MONTH(GL_Paste!$E12203),1))</f>
        <v/>
      </c>
      <c r="C12206">
        <f>IF(GL_Paste!$B12203="","",IF(TRIM(GL_Paste!$M12203)&lt;&gt;"",TRIM(GL_Paste!$M12203),IFERROR(MID(GL_Paste!$I12203,FIND("[",GL_Paste!$I12203)+1,FIND("]",GL_Paste!$I12203)-FIND("[",GL_Paste!$I12203)-1),"")))</f>
        <v/>
      </c>
      <c r="D12206">
        <f>IF(GL_Paste!$B12203="","",IFERROR(INDEX(DeptName,MATCH($C12206,DeptTag,0)),"UNALLOCATED"))</f>
        <v/>
      </c>
      <c r="E12206">
        <f>IF(GL_Paste!$B12203="","",IFERROR(INDEX(AcctCat,MATCH(GL_Paste!$B12203&amp;"",AcctCode,0)),"UNKNOWN"))</f>
        <v/>
      </c>
      <c r="F12206">
        <f>IF(GL_Paste!$B12203="","",IFERROR(INDEX(AcctSub,MATCH(GL_Paste!$B12203&amp;"",AcctCode,0)),"UNKNOWN"))</f>
        <v/>
      </c>
    </row>
    <row r="12207">
      <c r="A12207" s="40">
        <f>IF(GL_Paste!$B12204="","",N(GL_Paste!$H12204)-N(GL_Paste!$G12204))</f>
        <v/>
      </c>
      <c r="B12207" s="43">
        <f>IF(GL_Paste!$B12204="","",DATE(YEAR(GL_Paste!$E12204),MONTH(GL_Paste!$E12204),1))</f>
        <v/>
      </c>
      <c r="C12207">
        <f>IF(GL_Paste!$B12204="","",IF(TRIM(GL_Paste!$M12204)&lt;&gt;"",TRIM(GL_Paste!$M12204),IFERROR(MID(GL_Paste!$I12204,FIND("[",GL_Paste!$I12204)+1,FIND("]",GL_Paste!$I12204)-FIND("[",GL_Paste!$I12204)-1),"")))</f>
        <v/>
      </c>
      <c r="D12207">
        <f>IF(GL_Paste!$B12204="","",IFERROR(INDEX(DeptName,MATCH($C12207,DeptTag,0)),"UNALLOCATED"))</f>
        <v/>
      </c>
      <c r="E12207">
        <f>IF(GL_Paste!$B12204="","",IFERROR(INDEX(AcctCat,MATCH(GL_Paste!$B12204&amp;"",AcctCode,0)),"UNKNOWN"))</f>
        <v/>
      </c>
      <c r="F12207">
        <f>IF(GL_Paste!$B12204="","",IFERROR(INDEX(AcctSub,MATCH(GL_Paste!$B12204&amp;"",AcctCode,0)),"UNKNOWN"))</f>
        <v/>
      </c>
    </row>
    <row r="12208">
      <c r="A12208" s="40">
        <f>IF(GL_Paste!$B12205="","",N(GL_Paste!$H12205)-N(GL_Paste!$G12205))</f>
        <v/>
      </c>
      <c r="B12208" s="43">
        <f>IF(GL_Paste!$B12205="","",DATE(YEAR(GL_Paste!$E12205),MONTH(GL_Paste!$E12205),1))</f>
        <v/>
      </c>
      <c r="C12208">
        <f>IF(GL_Paste!$B12205="","",IF(TRIM(GL_Paste!$M12205)&lt;&gt;"",TRIM(GL_Paste!$M12205),IFERROR(MID(GL_Paste!$I12205,FIND("[",GL_Paste!$I12205)+1,FIND("]",GL_Paste!$I12205)-FIND("[",GL_Paste!$I12205)-1),"")))</f>
        <v/>
      </c>
      <c r="D12208">
        <f>IF(GL_Paste!$B12205="","",IFERROR(INDEX(DeptName,MATCH($C12208,DeptTag,0)),"UNALLOCATED"))</f>
        <v/>
      </c>
      <c r="E12208">
        <f>IF(GL_Paste!$B12205="","",IFERROR(INDEX(AcctCat,MATCH(GL_Paste!$B12205&amp;"",AcctCode,0)),"UNKNOWN"))</f>
        <v/>
      </c>
      <c r="F12208">
        <f>IF(GL_Paste!$B12205="","",IFERROR(INDEX(AcctSub,MATCH(GL_Paste!$B12205&amp;"",AcctCode,0)),"UNKNOWN"))</f>
        <v/>
      </c>
    </row>
    <row r="12209">
      <c r="A12209" s="40">
        <f>IF(GL_Paste!$B12206="","",N(GL_Paste!$H12206)-N(GL_Paste!$G12206))</f>
        <v/>
      </c>
      <c r="B12209" s="43">
        <f>IF(GL_Paste!$B12206="","",DATE(YEAR(GL_Paste!$E12206),MONTH(GL_Paste!$E12206),1))</f>
        <v/>
      </c>
      <c r="C12209">
        <f>IF(GL_Paste!$B12206="","",IF(TRIM(GL_Paste!$M12206)&lt;&gt;"",TRIM(GL_Paste!$M12206),IFERROR(MID(GL_Paste!$I12206,FIND("[",GL_Paste!$I12206)+1,FIND("]",GL_Paste!$I12206)-FIND("[",GL_Paste!$I12206)-1),"")))</f>
        <v/>
      </c>
      <c r="D12209">
        <f>IF(GL_Paste!$B12206="","",IFERROR(INDEX(DeptName,MATCH($C12209,DeptTag,0)),"UNALLOCATED"))</f>
        <v/>
      </c>
      <c r="E12209">
        <f>IF(GL_Paste!$B12206="","",IFERROR(INDEX(AcctCat,MATCH(GL_Paste!$B12206&amp;"",AcctCode,0)),"UNKNOWN"))</f>
        <v/>
      </c>
      <c r="F12209">
        <f>IF(GL_Paste!$B12206="","",IFERROR(INDEX(AcctSub,MATCH(GL_Paste!$B12206&amp;"",AcctCode,0)),"UNKNOWN"))</f>
        <v/>
      </c>
    </row>
    <row r="12210">
      <c r="A12210" s="40">
        <f>IF(GL_Paste!$B12207="","",N(GL_Paste!$H12207)-N(GL_Paste!$G12207))</f>
        <v/>
      </c>
      <c r="B12210" s="43">
        <f>IF(GL_Paste!$B12207="","",DATE(YEAR(GL_Paste!$E12207),MONTH(GL_Paste!$E12207),1))</f>
        <v/>
      </c>
      <c r="C12210">
        <f>IF(GL_Paste!$B12207="","",IF(TRIM(GL_Paste!$M12207)&lt;&gt;"",TRIM(GL_Paste!$M12207),IFERROR(MID(GL_Paste!$I12207,FIND("[",GL_Paste!$I12207)+1,FIND("]",GL_Paste!$I12207)-FIND("[",GL_Paste!$I12207)-1),"")))</f>
        <v/>
      </c>
      <c r="D12210">
        <f>IF(GL_Paste!$B12207="","",IFERROR(INDEX(DeptName,MATCH($C12210,DeptTag,0)),"UNALLOCATED"))</f>
        <v/>
      </c>
      <c r="E12210">
        <f>IF(GL_Paste!$B12207="","",IFERROR(INDEX(AcctCat,MATCH(GL_Paste!$B12207&amp;"",AcctCode,0)),"UNKNOWN"))</f>
        <v/>
      </c>
      <c r="F12210">
        <f>IF(GL_Paste!$B12207="","",IFERROR(INDEX(AcctSub,MATCH(GL_Paste!$B12207&amp;"",AcctCode,0)),"UNKNOWN"))</f>
        <v/>
      </c>
    </row>
    <row r="12211">
      <c r="A12211" s="40">
        <f>IF(GL_Paste!$B12208="","",N(GL_Paste!$H12208)-N(GL_Paste!$G12208))</f>
        <v/>
      </c>
      <c r="B12211" s="43">
        <f>IF(GL_Paste!$B12208="","",DATE(YEAR(GL_Paste!$E12208),MONTH(GL_Paste!$E12208),1))</f>
        <v/>
      </c>
      <c r="C12211">
        <f>IF(GL_Paste!$B12208="","",IF(TRIM(GL_Paste!$M12208)&lt;&gt;"",TRIM(GL_Paste!$M12208),IFERROR(MID(GL_Paste!$I12208,FIND("[",GL_Paste!$I12208)+1,FIND("]",GL_Paste!$I12208)-FIND("[",GL_Paste!$I12208)-1),"")))</f>
        <v/>
      </c>
      <c r="D12211">
        <f>IF(GL_Paste!$B12208="","",IFERROR(INDEX(DeptName,MATCH($C12211,DeptTag,0)),"UNALLOCATED"))</f>
        <v/>
      </c>
      <c r="E12211">
        <f>IF(GL_Paste!$B12208="","",IFERROR(INDEX(AcctCat,MATCH(GL_Paste!$B12208&amp;"",AcctCode,0)),"UNKNOWN"))</f>
        <v/>
      </c>
      <c r="F12211">
        <f>IF(GL_Paste!$B12208="","",IFERROR(INDEX(AcctSub,MATCH(GL_Paste!$B12208&amp;"",AcctCode,0)),"UNKNOWN"))</f>
        <v/>
      </c>
    </row>
    <row r="12212">
      <c r="A12212" s="40">
        <f>IF(GL_Paste!$B12209="","",N(GL_Paste!$H12209)-N(GL_Paste!$G12209))</f>
        <v/>
      </c>
      <c r="B12212" s="43">
        <f>IF(GL_Paste!$B12209="","",DATE(YEAR(GL_Paste!$E12209),MONTH(GL_Paste!$E12209),1))</f>
        <v/>
      </c>
      <c r="C12212">
        <f>IF(GL_Paste!$B12209="","",IF(TRIM(GL_Paste!$M12209)&lt;&gt;"",TRIM(GL_Paste!$M12209),IFERROR(MID(GL_Paste!$I12209,FIND("[",GL_Paste!$I12209)+1,FIND("]",GL_Paste!$I12209)-FIND("[",GL_Paste!$I12209)-1),"")))</f>
        <v/>
      </c>
      <c r="D12212">
        <f>IF(GL_Paste!$B12209="","",IFERROR(INDEX(DeptName,MATCH($C12212,DeptTag,0)),"UNALLOCATED"))</f>
        <v/>
      </c>
      <c r="E12212">
        <f>IF(GL_Paste!$B12209="","",IFERROR(INDEX(AcctCat,MATCH(GL_Paste!$B12209&amp;"",AcctCode,0)),"UNKNOWN"))</f>
        <v/>
      </c>
      <c r="F12212">
        <f>IF(GL_Paste!$B12209="","",IFERROR(INDEX(AcctSub,MATCH(GL_Paste!$B12209&amp;"",AcctCode,0)),"UNKNOWN"))</f>
        <v/>
      </c>
    </row>
    <row r="12213">
      <c r="A12213" s="40">
        <f>IF(GL_Paste!$B12210="","",N(GL_Paste!$H12210)-N(GL_Paste!$G12210))</f>
        <v/>
      </c>
      <c r="B12213" s="43">
        <f>IF(GL_Paste!$B12210="","",DATE(YEAR(GL_Paste!$E12210),MONTH(GL_Paste!$E12210),1))</f>
        <v/>
      </c>
      <c r="C12213">
        <f>IF(GL_Paste!$B12210="","",IF(TRIM(GL_Paste!$M12210)&lt;&gt;"",TRIM(GL_Paste!$M12210),IFERROR(MID(GL_Paste!$I12210,FIND("[",GL_Paste!$I12210)+1,FIND("]",GL_Paste!$I12210)-FIND("[",GL_Paste!$I12210)-1),"")))</f>
        <v/>
      </c>
      <c r="D12213">
        <f>IF(GL_Paste!$B12210="","",IFERROR(INDEX(DeptName,MATCH($C12213,DeptTag,0)),"UNALLOCATED"))</f>
        <v/>
      </c>
      <c r="E12213">
        <f>IF(GL_Paste!$B12210="","",IFERROR(INDEX(AcctCat,MATCH(GL_Paste!$B12210&amp;"",AcctCode,0)),"UNKNOWN"))</f>
        <v/>
      </c>
      <c r="F12213">
        <f>IF(GL_Paste!$B12210="","",IFERROR(INDEX(AcctSub,MATCH(GL_Paste!$B12210&amp;"",AcctCode,0)),"UNKNOWN"))</f>
        <v/>
      </c>
    </row>
    <row r="12214">
      <c r="A12214" s="40">
        <f>IF(GL_Paste!$B12211="","",N(GL_Paste!$H12211)-N(GL_Paste!$G12211))</f>
        <v/>
      </c>
      <c r="B12214" s="43">
        <f>IF(GL_Paste!$B12211="","",DATE(YEAR(GL_Paste!$E12211),MONTH(GL_Paste!$E12211),1))</f>
        <v/>
      </c>
      <c r="C12214">
        <f>IF(GL_Paste!$B12211="","",IF(TRIM(GL_Paste!$M12211)&lt;&gt;"",TRIM(GL_Paste!$M12211),IFERROR(MID(GL_Paste!$I12211,FIND("[",GL_Paste!$I12211)+1,FIND("]",GL_Paste!$I12211)-FIND("[",GL_Paste!$I12211)-1),"")))</f>
        <v/>
      </c>
      <c r="D12214">
        <f>IF(GL_Paste!$B12211="","",IFERROR(INDEX(DeptName,MATCH($C12214,DeptTag,0)),"UNALLOCATED"))</f>
        <v/>
      </c>
      <c r="E12214">
        <f>IF(GL_Paste!$B12211="","",IFERROR(INDEX(AcctCat,MATCH(GL_Paste!$B12211&amp;"",AcctCode,0)),"UNKNOWN"))</f>
        <v/>
      </c>
      <c r="F12214">
        <f>IF(GL_Paste!$B12211="","",IFERROR(INDEX(AcctSub,MATCH(GL_Paste!$B12211&amp;"",AcctCode,0)),"UNKNOWN"))</f>
        <v/>
      </c>
    </row>
    <row r="12215">
      <c r="A12215" s="40">
        <f>IF(GL_Paste!$B12212="","",N(GL_Paste!$H12212)-N(GL_Paste!$G12212))</f>
        <v/>
      </c>
      <c r="B12215" s="43">
        <f>IF(GL_Paste!$B12212="","",DATE(YEAR(GL_Paste!$E12212),MONTH(GL_Paste!$E12212),1))</f>
        <v/>
      </c>
      <c r="C12215">
        <f>IF(GL_Paste!$B12212="","",IF(TRIM(GL_Paste!$M12212)&lt;&gt;"",TRIM(GL_Paste!$M12212),IFERROR(MID(GL_Paste!$I12212,FIND("[",GL_Paste!$I12212)+1,FIND("]",GL_Paste!$I12212)-FIND("[",GL_Paste!$I12212)-1),"")))</f>
        <v/>
      </c>
      <c r="D12215">
        <f>IF(GL_Paste!$B12212="","",IFERROR(INDEX(DeptName,MATCH($C12215,DeptTag,0)),"UNALLOCATED"))</f>
        <v/>
      </c>
      <c r="E12215">
        <f>IF(GL_Paste!$B12212="","",IFERROR(INDEX(AcctCat,MATCH(GL_Paste!$B12212&amp;"",AcctCode,0)),"UNKNOWN"))</f>
        <v/>
      </c>
      <c r="F12215">
        <f>IF(GL_Paste!$B12212="","",IFERROR(INDEX(AcctSub,MATCH(GL_Paste!$B12212&amp;"",AcctCode,0)),"UNKNOWN"))</f>
        <v/>
      </c>
    </row>
    <row r="12216">
      <c r="A12216" s="40">
        <f>IF(GL_Paste!$B12213="","",N(GL_Paste!$H12213)-N(GL_Paste!$G12213))</f>
        <v/>
      </c>
      <c r="B12216" s="43">
        <f>IF(GL_Paste!$B12213="","",DATE(YEAR(GL_Paste!$E12213),MONTH(GL_Paste!$E12213),1))</f>
        <v/>
      </c>
      <c r="C12216">
        <f>IF(GL_Paste!$B12213="","",IF(TRIM(GL_Paste!$M12213)&lt;&gt;"",TRIM(GL_Paste!$M12213),IFERROR(MID(GL_Paste!$I12213,FIND("[",GL_Paste!$I12213)+1,FIND("]",GL_Paste!$I12213)-FIND("[",GL_Paste!$I12213)-1),"")))</f>
        <v/>
      </c>
      <c r="D12216">
        <f>IF(GL_Paste!$B12213="","",IFERROR(INDEX(DeptName,MATCH($C12216,DeptTag,0)),"UNALLOCATED"))</f>
        <v/>
      </c>
      <c r="E12216">
        <f>IF(GL_Paste!$B12213="","",IFERROR(INDEX(AcctCat,MATCH(GL_Paste!$B12213&amp;"",AcctCode,0)),"UNKNOWN"))</f>
        <v/>
      </c>
      <c r="F12216">
        <f>IF(GL_Paste!$B12213="","",IFERROR(INDEX(AcctSub,MATCH(GL_Paste!$B12213&amp;"",AcctCode,0)),"UNKNOWN"))</f>
        <v/>
      </c>
    </row>
    <row r="12217">
      <c r="A12217" s="40">
        <f>IF(GL_Paste!$B12214="","",N(GL_Paste!$H12214)-N(GL_Paste!$G12214))</f>
        <v/>
      </c>
      <c r="B12217" s="43">
        <f>IF(GL_Paste!$B12214="","",DATE(YEAR(GL_Paste!$E12214),MONTH(GL_Paste!$E12214),1))</f>
        <v/>
      </c>
      <c r="C12217">
        <f>IF(GL_Paste!$B12214="","",IF(TRIM(GL_Paste!$M12214)&lt;&gt;"",TRIM(GL_Paste!$M12214),IFERROR(MID(GL_Paste!$I12214,FIND("[",GL_Paste!$I12214)+1,FIND("]",GL_Paste!$I12214)-FIND("[",GL_Paste!$I12214)-1),"")))</f>
        <v/>
      </c>
      <c r="D12217">
        <f>IF(GL_Paste!$B12214="","",IFERROR(INDEX(DeptName,MATCH($C12217,DeptTag,0)),"UNALLOCATED"))</f>
        <v/>
      </c>
      <c r="E12217">
        <f>IF(GL_Paste!$B12214="","",IFERROR(INDEX(AcctCat,MATCH(GL_Paste!$B12214&amp;"",AcctCode,0)),"UNKNOWN"))</f>
        <v/>
      </c>
      <c r="F12217">
        <f>IF(GL_Paste!$B12214="","",IFERROR(INDEX(AcctSub,MATCH(GL_Paste!$B12214&amp;"",AcctCode,0)),"UNKNOWN"))</f>
        <v/>
      </c>
    </row>
    <row r="12218">
      <c r="A12218" s="40">
        <f>IF(GL_Paste!$B12215="","",N(GL_Paste!$H12215)-N(GL_Paste!$G12215))</f>
        <v/>
      </c>
      <c r="B12218" s="43">
        <f>IF(GL_Paste!$B12215="","",DATE(YEAR(GL_Paste!$E12215),MONTH(GL_Paste!$E12215),1))</f>
        <v/>
      </c>
      <c r="C12218">
        <f>IF(GL_Paste!$B12215="","",IF(TRIM(GL_Paste!$M12215)&lt;&gt;"",TRIM(GL_Paste!$M12215),IFERROR(MID(GL_Paste!$I12215,FIND("[",GL_Paste!$I12215)+1,FIND("]",GL_Paste!$I12215)-FIND("[",GL_Paste!$I12215)-1),"")))</f>
        <v/>
      </c>
      <c r="D12218">
        <f>IF(GL_Paste!$B12215="","",IFERROR(INDEX(DeptName,MATCH($C12218,DeptTag,0)),"UNALLOCATED"))</f>
        <v/>
      </c>
      <c r="E12218">
        <f>IF(GL_Paste!$B12215="","",IFERROR(INDEX(AcctCat,MATCH(GL_Paste!$B12215&amp;"",AcctCode,0)),"UNKNOWN"))</f>
        <v/>
      </c>
      <c r="F12218">
        <f>IF(GL_Paste!$B12215="","",IFERROR(INDEX(AcctSub,MATCH(GL_Paste!$B12215&amp;"",AcctCode,0)),"UNKNOWN"))</f>
        <v/>
      </c>
    </row>
    <row r="12219">
      <c r="A12219" s="40">
        <f>IF(GL_Paste!$B12216="","",N(GL_Paste!$H12216)-N(GL_Paste!$G12216))</f>
        <v/>
      </c>
      <c r="B12219" s="43">
        <f>IF(GL_Paste!$B12216="","",DATE(YEAR(GL_Paste!$E12216),MONTH(GL_Paste!$E12216),1))</f>
        <v/>
      </c>
      <c r="C12219">
        <f>IF(GL_Paste!$B12216="","",IF(TRIM(GL_Paste!$M12216)&lt;&gt;"",TRIM(GL_Paste!$M12216),IFERROR(MID(GL_Paste!$I12216,FIND("[",GL_Paste!$I12216)+1,FIND("]",GL_Paste!$I12216)-FIND("[",GL_Paste!$I12216)-1),"")))</f>
        <v/>
      </c>
      <c r="D12219">
        <f>IF(GL_Paste!$B12216="","",IFERROR(INDEX(DeptName,MATCH($C12219,DeptTag,0)),"UNALLOCATED"))</f>
        <v/>
      </c>
      <c r="E12219">
        <f>IF(GL_Paste!$B12216="","",IFERROR(INDEX(AcctCat,MATCH(GL_Paste!$B12216&amp;"",AcctCode,0)),"UNKNOWN"))</f>
        <v/>
      </c>
      <c r="F12219">
        <f>IF(GL_Paste!$B12216="","",IFERROR(INDEX(AcctSub,MATCH(GL_Paste!$B12216&amp;"",AcctCode,0)),"UNKNOWN"))</f>
        <v/>
      </c>
    </row>
    <row r="12220">
      <c r="A12220" s="40">
        <f>IF(GL_Paste!$B12217="","",N(GL_Paste!$H12217)-N(GL_Paste!$G12217))</f>
        <v/>
      </c>
      <c r="B12220" s="43">
        <f>IF(GL_Paste!$B12217="","",DATE(YEAR(GL_Paste!$E12217),MONTH(GL_Paste!$E12217),1))</f>
        <v/>
      </c>
      <c r="C12220">
        <f>IF(GL_Paste!$B12217="","",IF(TRIM(GL_Paste!$M12217)&lt;&gt;"",TRIM(GL_Paste!$M12217),IFERROR(MID(GL_Paste!$I12217,FIND("[",GL_Paste!$I12217)+1,FIND("]",GL_Paste!$I12217)-FIND("[",GL_Paste!$I12217)-1),"")))</f>
        <v/>
      </c>
      <c r="D12220">
        <f>IF(GL_Paste!$B12217="","",IFERROR(INDEX(DeptName,MATCH($C12220,DeptTag,0)),"UNALLOCATED"))</f>
        <v/>
      </c>
      <c r="E12220">
        <f>IF(GL_Paste!$B12217="","",IFERROR(INDEX(AcctCat,MATCH(GL_Paste!$B12217&amp;"",AcctCode,0)),"UNKNOWN"))</f>
        <v/>
      </c>
      <c r="F12220">
        <f>IF(GL_Paste!$B12217="","",IFERROR(INDEX(AcctSub,MATCH(GL_Paste!$B12217&amp;"",AcctCode,0)),"UNKNOWN"))</f>
        <v/>
      </c>
    </row>
    <row r="12221">
      <c r="A12221" s="40">
        <f>IF(GL_Paste!$B12218="","",N(GL_Paste!$H12218)-N(GL_Paste!$G12218))</f>
        <v/>
      </c>
      <c r="B12221" s="43">
        <f>IF(GL_Paste!$B12218="","",DATE(YEAR(GL_Paste!$E12218),MONTH(GL_Paste!$E12218),1))</f>
        <v/>
      </c>
      <c r="C12221">
        <f>IF(GL_Paste!$B12218="","",IF(TRIM(GL_Paste!$M12218)&lt;&gt;"",TRIM(GL_Paste!$M12218),IFERROR(MID(GL_Paste!$I12218,FIND("[",GL_Paste!$I12218)+1,FIND("]",GL_Paste!$I12218)-FIND("[",GL_Paste!$I12218)-1),"")))</f>
        <v/>
      </c>
      <c r="D12221">
        <f>IF(GL_Paste!$B12218="","",IFERROR(INDEX(DeptName,MATCH($C12221,DeptTag,0)),"UNALLOCATED"))</f>
        <v/>
      </c>
      <c r="E12221">
        <f>IF(GL_Paste!$B12218="","",IFERROR(INDEX(AcctCat,MATCH(GL_Paste!$B12218&amp;"",AcctCode,0)),"UNKNOWN"))</f>
        <v/>
      </c>
      <c r="F12221">
        <f>IF(GL_Paste!$B12218="","",IFERROR(INDEX(AcctSub,MATCH(GL_Paste!$B12218&amp;"",AcctCode,0)),"UNKNOWN"))</f>
        <v/>
      </c>
    </row>
    <row r="12222">
      <c r="A12222" s="40">
        <f>IF(GL_Paste!$B12219="","",N(GL_Paste!$H12219)-N(GL_Paste!$G12219))</f>
        <v/>
      </c>
      <c r="B12222" s="43">
        <f>IF(GL_Paste!$B12219="","",DATE(YEAR(GL_Paste!$E12219),MONTH(GL_Paste!$E12219),1))</f>
        <v/>
      </c>
      <c r="C12222">
        <f>IF(GL_Paste!$B12219="","",IF(TRIM(GL_Paste!$M12219)&lt;&gt;"",TRIM(GL_Paste!$M12219),IFERROR(MID(GL_Paste!$I12219,FIND("[",GL_Paste!$I12219)+1,FIND("]",GL_Paste!$I12219)-FIND("[",GL_Paste!$I12219)-1),"")))</f>
        <v/>
      </c>
      <c r="D12222">
        <f>IF(GL_Paste!$B12219="","",IFERROR(INDEX(DeptName,MATCH($C12222,DeptTag,0)),"UNALLOCATED"))</f>
        <v/>
      </c>
      <c r="E12222">
        <f>IF(GL_Paste!$B12219="","",IFERROR(INDEX(AcctCat,MATCH(GL_Paste!$B12219&amp;"",AcctCode,0)),"UNKNOWN"))</f>
        <v/>
      </c>
      <c r="F12222">
        <f>IF(GL_Paste!$B12219="","",IFERROR(INDEX(AcctSub,MATCH(GL_Paste!$B12219&amp;"",AcctCode,0)),"UNKNOWN"))</f>
        <v/>
      </c>
    </row>
    <row r="12223">
      <c r="A12223" s="40">
        <f>IF(GL_Paste!$B12220="","",N(GL_Paste!$H12220)-N(GL_Paste!$G12220))</f>
        <v/>
      </c>
      <c r="B12223" s="43">
        <f>IF(GL_Paste!$B12220="","",DATE(YEAR(GL_Paste!$E12220),MONTH(GL_Paste!$E12220),1))</f>
        <v/>
      </c>
      <c r="C12223">
        <f>IF(GL_Paste!$B12220="","",IF(TRIM(GL_Paste!$M12220)&lt;&gt;"",TRIM(GL_Paste!$M12220),IFERROR(MID(GL_Paste!$I12220,FIND("[",GL_Paste!$I12220)+1,FIND("]",GL_Paste!$I12220)-FIND("[",GL_Paste!$I12220)-1),"")))</f>
        <v/>
      </c>
      <c r="D12223">
        <f>IF(GL_Paste!$B12220="","",IFERROR(INDEX(DeptName,MATCH($C12223,DeptTag,0)),"UNALLOCATED"))</f>
        <v/>
      </c>
      <c r="E12223">
        <f>IF(GL_Paste!$B12220="","",IFERROR(INDEX(AcctCat,MATCH(GL_Paste!$B12220&amp;"",AcctCode,0)),"UNKNOWN"))</f>
        <v/>
      </c>
      <c r="F12223">
        <f>IF(GL_Paste!$B12220="","",IFERROR(INDEX(AcctSub,MATCH(GL_Paste!$B12220&amp;"",AcctCode,0)),"UNKNOWN"))</f>
        <v/>
      </c>
    </row>
    <row r="12224">
      <c r="A12224" s="40">
        <f>IF(GL_Paste!$B12221="","",N(GL_Paste!$H12221)-N(GL_Paste!$G12221))</f>
        <v/>
      </c>
      <c r="B12224" s="43">
        <f>IF(GL_Paste!$B12221="","",DATE(YEAR(GL_Paste!$E12221),MONTH(GL_Paste!$E12221),1))</f>
        <v/>
      </c>
      <c r="C12224">
        <f>IF(GL_Paste!$B12221="","",IF(TRIM(GL_Paste!$M12221)&lt;&gt;"",TRIM(GL_Paste!$M12221),IFERROR(MID(GL_Paste!$I12221,FIND("[",GL_Paste!$I12221)+1,FIND("]",GL_Paste!$I12221)-FIND("[",GL_Paste!$I12221)-1),"")))</f>
        <v/>
      </c>
      <c r="D12224">
        <f>IF(GL_Paste!$B12221="","",IFERROR(INDEX(DeptName,MATCH($C12224,DeptTag,0)),"UNALLOCATED"))</f>
        <v/>
      </c>
      <c r="E12224">
        <f>IF(GL_Paste!$B12221="","",IFERROR(INDEX(AcctCat,MATCH(GL_Paste!$B12221&amp;"",AcctCode,0)),"UNKNOWN"))</f>
        <v/>
      </c>
      <c r="F12224">
        <f>IF(GL_Paste!$B12221="","",IFERROR(INDEX(AcctSub,MATCH(GL_Paste!$B12221&amp;"",AcctCode,0)),"UNKNOWN"))</f>
        <v/>
      </c>
    </row>
    <row r="12225">
      <c r="A12225" s="40">
        <f>IF(GL_Paste!$B12222="","",N(GL_Paste!$H12222)-N(GL_Paste!$G12222))</f>
        <v/>
      </c>
      <c r="B12225" s="43">
        <f>IF(GL_Paste!$B12222="","",DATE(YEAR(GL_Paste!$E12222),MONTH(GL_Paste!$E12222),1))</f>
        <v/>
      </c>
      <c r="C12225">
        <f>IF(GL_Paste!$B12222="","",IF(TRIM(GL_Paste!$M12222)&lt;&gt;"",TRIM(GL_Paste!$M12222),IFERROR(MID(GL_Paste!$I12222,FIND("[",GL_Paste!$I12222)+1,FIND("]",GL_Paste!$I12222)-FIND("[",GL_Paste!$I12222)-1),"")))</f>
        <v/>
      </c>
      <c r="D12225">
        <f>IF(GL_Paste!$B12222="","",IFERROR(INDEX(DeptName,MATCH($C12225,DeptTag,0)),"UNALLOCATED"))</f>
        <v/>
      </c>
      <c r="E12225">
        <f>IF(GL_Paste!$B12222="","",IFERROR(INDEX(AcctCat,MATCH(GL_Paste!$B12222&amp;"",AcctCode,0)),"UNKNOWN"))</f>
        <v/>
      </c>
      <c r="F12225">
        <f>IF(GL_Paste!$B12222="","",IFERROR(INDEX(AcctSub,MATCH(GL_Paste!$B12222&amp;"",AcctCode,0)),"UNKNOWN"))</f>
        <v/>
      </c>
    </row>
    <row r="12226">
      <c r="A12226" s="40">
        <f>IF(GL_Paste!$B12223="","",N(GL_Paste!$H12223)-N(GL_Paste!$G12223))</f>
        <v/>
      </c>
      <c r="B12226" s="43">
        <f>IF(GL_Paste!$B12223="","",DATE(YEAR(GL_Paste!$E12223),MONTH(GL_Paste!$E12223),1))</f>
        <v/>
      </c>
      <c r="C12226">
        <f>IF(GL_Paste!$B12223="","",IF(TRIM(GL_Paste!$M12223)&lt;&gt;"",TRIM(GL_Paste!$M12223),IFERROR(MID(GL_Paste!$I12223,FIND("[",GL_Paste!$I12223)+1,FIND("]",GL_Paste!$I12223)-FIND("[",GL_Paste!$I12223)-1),"")))</f>
        <v/>
      </c>
      <c r="D12226">
        <f>IF(GL_Paste!$B12223="","",IFERROR(INDEX(DeptName,MATCH($C12226,DeptTag,0)),"UNALLOCATED"))</f>
        <v/>
      </c>
      <c r="E12226">
        <f>IF(GL_Paste!$B12223="","",IFERROR(INDEX(AcctCat,MATCH(GL_Paste!$B12223&amp;"",AcctCode,0)),"UNKNOWN"))</f>
        <v/>
      </c>
      <c r="F12226">
        <f>IF(GL_Paste!$B12223="","",IFERROR(INDEX(AcctSub,MATCH(GL_Paste!$B12223&amp;"",AcctCode,0)),"UNKNOWN"))</f>
        <v/>
      </c>
    </row>
    <row r="12227">
      <c r="A12227" s="40">
        <f>IF(GL_Paste!$B12224="","",N(GL_Paste!$H12224)-N(GL_Paste!$G12224))</f>
        <v/>
      </c>
      <c r="B12227" s="43">
        <f>IF(GL_Paste!$B12224="","",DATE(YEAR(GL_Paste!$E12224),MONTH(GL_Paste!$E12224),1))</f>
        <v/>
      </c>
      <c r="C12227">
        <f>IF(GL_Paste!$B12224="","",IF(TRIM(GL_Paste!$M12224)&lt;&gt;"",TRIM(GL_Paste!$M12224),IFERROR(MID(GL_Paste!$I12224,FIND("[",GL_Paste!$I12224)+1,FIND("]",GL_Paste!$I12224)-FIND("[",GL_Paste!$I12224)-1),"")))</f>
        <v/>
      </c>
      <c r="D12227">
        <f>IF(GL_Paste!$B12224="","",IFERROR(INDEX(DeptName,MATCH($C12227,DeptTag,0)),"UNALLOCATED"))</f>
        <v/>
      </c>
      <c r="E12227">
        <f>IF(GL_Paste!$B12224="","",IFERROR(INDEX(AcctCat,MATCH(GL_Paste!$B12224&amp;"",AcctCode,0)),"UNKNOWN"))</f>
        <v/>
      </c>
      <c r="F12227">
        <f>IF(GL_Paste!$B12224="","",IFERROR(INDEX(AcctSub,MATCH(GL_Paste!$B12224&amp;"",AcctCode,0)),"UNKNOWN"))</f>
        <v/>
      </c>
    </row>
    <row r="12228">
      <c r="A12228" s="40">
        <f>IF(GL_Paste!$B12225="","",N(GL_Paste!$H12225)-N(GL_Paste!$G12225))</f>
        <v/>
      </c>
      <c r="B12228" s="43">
        <f>IF(GL_Paste!$B12225="","",DATE(YEAR(GL_Paste!$E12225),MONTH(GL_Paste!$E12225),1))</f>
        <v/>
      </c>
      <c r="C12228">
        <f>IF(GL_Paste!$B12225="","",IF(TRIM(GL_Paste!$M12225)&lt;&gt;"",TRIM(GL_Paste!$M12225),IFERROR(MID(GL_Paste!$I12225,FIND("[",GL_Paste!$I12225)+1,FIND("]",GL_Paste!$I12225)-FIND("[",GL_Paste!$I12225)-1),"")))</f>
        <v/>
      </c>
      <c r="D12228">
        <f>IF(GL_Paste!$B12225="","",IFERROR(INDEX(DeptName,MATCH($C12228,DeptTag,0)),"UNALLOCATED"))</f>
        <v/>
      </c>
      <c r="E12228">
        <f>IF(GL_Paste!$B12225="","",IFERROR(INDEX(AcctCat,MATCH(GL_Paste!$B12225&amp;"",AcctCode,0)),"UNKNOWN"))</f>
        <v/>
      </c>
      <c r="F12228">
        <f>IF(GL_Paste!$B12225="","",IFERROR(INDEX(AcctSub,MATCH(GL_Paste!$B12225&amp;"",AcctCode,0)),"UNKNOWN"))</f>
        <v/>
      </c>
    </row>
    <row r="12229">
      <c r="A12229" s="40">
        <f>IF(GL_Paste!$B12226="","",N(GL_Paste!$H12226)-N(GL_Paste!$G12226))</f>
        <v/>
      </c>
      <c r="B12229" s="43">
        <f>IF(GL_Paste!$B12226="","",DATE(YEAR(GL_Paste!$E12226),MONTH(GL_Paste!$E12226),1))</f>
        <v/>
      </c>
      <c r="C12229">
        <f>IF(GL_Paste!$B12226="","",IF(TRIM(GL_Paste!$M12226)&lt;&gt;"",TRIM(GL_Paste!$M12226),IFERROR(MID(GL_Paste!$I12226,FIND("[",GL_Paste!$I12226)+1,FIND("]",GL_Paste!$I12226)-FIND("[",GL_Paste!$I12226)-1),"")))</f>
        <v/>
      </c>
      <c r="D12229">
        <f>IF(GL_Paste!$B12226="","",IFERROR(INDEX(DeptName,MATCH($C12229,DeptTag,0)),"UNALLOCATED"))</f>
        <v/>
      </c>
      <c r="E12229">
        <f>IF(GL_Paste!$B12226="","",IFERROR(INDEX(AcctCat,MATCH(GL_Paste!$B12226&amp;"",AcctCode,0)),"UNKNOWN"))</f>
        <v/>
      </c>
      <c r="F12229">
        <f>IF(GL_Paste!$B12226="","",IFERROR(INDEX(AcctSub,MATCH(GL_Paste!$B12226&amp;"",AcctCode,0)),"UNKNOWN"))</f>
        <v/>
      </c>
    </row>
    <row r="12230">
      <c r="A12230" s="40">
        <f>IF(GL_Paste!$B12227="","",N(GL_Paste!$H12227)-N(GL_Paste!$G12227))</f>
        <v/>
      </c>
      <c r="B12230" s="43">
        <f>IF(GL_Paste!$B12227="","",DATE(YEAR(GL_Paste!$E12227),MONTH(GL_Paste!$E12227),1))</f>
        <v/>
      </c>
      <c r="C12230">
        <f>IF(GL_Paste!$B12227="","",IF(TRIM(GL_Paste!$M12227)&lt;&gt;"",TRIM(GL_Paste!$M12227),IFERROR(MID(GL_Paste!$I12227,FIND("[",GL_Paste!$I12227)+1,FIND("]",GL_Paste!$I12227)-FIND("[",GL_Paste!$I12227)-1),"")))</f>
        <v/>
      </c>
      <c r="D12230">
        <f>IF(GL_Paste!$B12227="","",IFERROR(INDEX(DeptName,MATCH($C12230,DeptTag,0)),"UNALLOCATED"))</f>
        <v/>
      </c>
      <c r="E12230">
        <f>IF(GL_Paste!$B12227="","",IFERROR(INDEX(AcctCat,MATCH(GL_Paste!$B12227&amp;"",AcctCode,0)),"UNKNOWN"))</f>
        <v/>
      </c>
      <c r="F12230">
        <f>IF(GL_Paste!$B12227="","",IFERROR(INDEX(AcctSub,MATCH(GL_Paste!$B12227&amp;"",AcctCode,0)),"UNKNOWN"))</f>
        <v/>
      </c>
    </row>
    <row r="12231">
      <c r="A12231" s="40">
        <f>IF(GL_Paste!$B12228="","",N(GL_Paste!$H12228)-N(GL_Paste!$G12228))</f>
        <v/>
      </c>
      <c r="B12231" s="43">
        <f>IF(GL_Paste!$B12228="","",DATE(YEAR(GL_Paste!$E12228),MONTH(GL_Paste!$E12228),1))</f>
        <v/>
      </c>
      <c r="C12231">
        <f>IF(GL_Paste!$B12228="","",IF(TRIM(GL_Paste!$M12228)&lt;&gt;"",TRIM(GL_Paste!$M12228),IFERROR(MID(GL_Paste!$I12228,FIND("[",GL_Paste!$I12228)+1,FIND("]",GL_Paste!$I12228)-FIND("[",GL_Paste!$I12228)-1),"")))</f>
        <v/>
      </c>
      <c r="D12231">
        <f>IF(GL_Paste!$B12228="","",IFERROR(INDEX(DeptName,MATCH($C12231,DeptTag,0)),"UNALLOCATED"))</f>
        <v/>
      </c>
      <c r="E12231">
        <f>IF(GL_Paste!$B12228="","",IFERROR(INDEX(AcctCat,MATCH(GL_Paste!$B12228&amp;"",AcctCode,0)),"UNKNOWN"))</f>
        <v/>
      </c>
      <c r="F12231">
        <f>IF(GL_Paste!$B12228="","",IFERROR(INDEX(AcctSub,MATCH(GL_Paste!$B12228&amp;"",AcctCode,0)),"UNKNOWN"))</f>
        <v/>
      </c>
    </row>
    <row r="12232">
      <c r="A12232" s="40">
        <f>IF(GL_Paste!$B12229="","",N(GL_Paste!$H12229)-N(GL_Paste!$G12229))</f>
        <v/>
      </c>
      <c r="B12232" s="43">
        <f>IF(GL_Paste!$B12229="","",DATE(YEAR(GL_Paste!$E12229),MONTH(GL_Paste!$E12229),1))</f>
        <v/>
      </c>
      <c r="C12232">
        <f>IF(GL_Paste!$B12229="","",IF(TRIM(GL_Paste!$M12229)&lt;&gt;"",TRIM(GL_Paste!$M12229),IFERROR(MID(GL_Paste!$I12229,FIND("[",GL_Paste!$I12229)+1,FIND("]",GL_Paste!$I12229)-FIND("[",GL_Paste!$I12229)-1),"")))</f>
        <v/>
      </c>
      <c r="D12232">
        <f>IF(GL_Paste!$B12229="","",IFERROR(INDEX(DeptName,MATCH($C12232,DeptTag,0)),"UNALLOCATED"))</f>
        <v/>
      </c>
      <c r="E12232">
        <f>IF(GL_Paste!$B12229="","",IFERROR(INDEX(AcctCat,MATCH(GL_Paste!$B12229&amp;"",AcctCode,0)),"UNKNOWN"))</f>
        <v/>
      </c>
      <c r="F12232">
        <f>IF(GL_Paste!$B12229="","",IFERROR(INDEX(AcctSub,MATCH(GL_Paste!$B12229&amp;"",AcctCode,0)),"UNKNOWN"))</f>
        <v/>
      </c>
    </row>
    <row r="12233">
      <c r="A12233" s="40">
        <f>IF(GL_Paste!$B12230="","",N(GL_Paste!$H12230)-N(GL_Paste!$G12230))</f>
        <v/>
      </c>
      <c r="B12233" s="43">
        <f>IF(GL_Paste!$B12230="","",DATE(YEAR(GL_Paste!$E12230),MONTH(GL_Paste!$E12230),1))</f>
        <v/>
      </c>
      <c r="C12233">
        <f>IF(GL_Paste!$B12230="","",IF(TRIM(GL_Paste!$M12230)&lt;&gt;"",TRIM(GL_Paste!$M12230),IFERROR(MID(GL_Paste!$I12230,FIND("[",GL_Paste!$I12230)+1,FIND("]",GL_Paste!$I12230)-FIND("[",GL_Paste!$I12230)-1),"")))</f>
        <v/>
      </c>
      <c r="D12233">
        <f>IF(GL_Paste!$B12230="","",IFERROR(INDEX(DeptName,MATCH($C12233,DeptTag,0)),"UNALLOCATED"))</f>
        <v/>
      </c>
      <c r="E12233">
        <f>IF(GL_Paste!$B12230="","",IFERROR(INDEX(AcctCat,MATCH(GL_Paste!$B12230&amp;"",AcctCode,0)),"UNKNOWN"))</f>
        <v/>
      </c>
      <c r="F12233">
        <f>IF(GL_Paste!$B12230="","",IFERROR(INDEX(AcctSub,MATCH(GL_Paste!$B12230&amp;"",AcctCode,0)),"UNKNOWN"))</f>
        <v/>
      </c>
    </row>
    <row r="12234">
      <c r="A12234" s="40">
        <f>IF(GL_Paste!$B12231="","",N(GL_Paste!$H12231)-N(GL_Paste!$G12231))</f>
        <v/>
      </c>
      <c r="B12234" s="43">
        <f>IF(GL_Paste!$B12231="","",DATE(YEAR(GL_Paste!$E12231),MONTH(GL_Paste!$E12231),1))</f>
        <v/>
      </c>
      <c r="C12234">
        <f>IF(GL_Paste!$B12231="","",IF(TRIM(GL_Paste!$M12231)&lt;&gt;"",TRIM(GL_Paste!$M12231),IFERROR(MID(GL_Paste!$I12231,FIND("[",GL_Paste!$I12231)+1,FIND("]",GL_Paste!$I12231)-FIND("[",GL_Paste!$I12231)-1),"")))</f>
        <v/>
      </c>
      <c r="D12234">
        <f>IF(GL_Paste!$B12231="","",IFERROR(INDEX(DeptName,MATCH($C12234,DeptTag,0)),"UNALLOCATED"))</f>
        <v/>
      </c>
      <c r="E12234">
        <f>IF(GL_Paste!$B12231="","",IFERROR(INDEX(AcctCat,MATCH(GL_Paste!$B12231&amp;"",AcctCode,0)),"UNKNOWN"))</f>
        <v/>
      </c>
      <c r="F12234">
        <f>IF(GL_Paste!$B12231="","",IFERROR(INDEX(AcctSub,MATCH(GL_Paste!$B12231&amp;"",AcctCode,0)),"UNKNOWN"))</f>
        <v/>
      </c>
    </row>
    <row r="12235">
      <c r="A12235" s="40">
        <f>IF(GL_Paste!$B12232="","",N(GL_Paste!$H12232)-N(GL_Paste!$G12232))</f>
        <v/>
      </c>
      <c r="B12235" s="43">
        <f>IF(GL_Paste!$B12232="","",DATE(YEAR(GL_Paste!$E12232),MONTH(GL_Paste!$E12232),1))</f>
        <v/>
      </c>
      <c r="C12235">
        <f>IF(GL_Paste!$B12232="","",IF(TRIM(GL_Paste!$M12232)&lt;&gt;"",TRIM(GL_Paste!$M12232),IFERROR(MID(GL_Paste!$I12232,FIND("[",GL_Paste!$I12232)+1,FIND("]",GL_Paste!$I12232)-FIND("[",GL_Paste!$I12232)-1),"")))</f>
        <v/>
      </c>
      <c r="D12235">
        <f>IF(GL_Paste!$B12232="","",IFERROR(INDEX(DeptName,MATCH($C12235,DeptTag,0)),"UNALLOCATED"))</f>
        <v/>
      </c>
      <c r="E12235">
        <f>IF(GL_Paste!$B12232="","",IFERROR(INDEX(AcctCat,MATCH(GL_Paste!$B12232&amp;"",AcctCode,0)),"UNKNOWN"))</f>
        <v/>
      </c>
      <c r="F12235">
        <f>IF(GL_Paste!$B12232="","",IFERROR(INDEX(AcctSub,MATCH(GL_Paste!$B12232&amp;"",AcctCode,0)),"UNKNOWN"))</f>
        <v/>
      </c>
    </row>
    <row r="12236">
      <c r="A12236" s="40">
        <f>IF(GL_Paste!$B12233="","",N(GL_Paste!$H12233)-N(GL_Paste!$G12233))</f>
        <v/>
      </c>
      <c r="B12236" s="43">
        <f>IF(GL_Paste!$B12233="","",DATE(YEAR(GL_Paste!$E12233),MONTH(GL_Paste!$E12233),1))</f>
        <v/>
      </c>
      <c r="C12236">
        <f>IF(GL_Paste!$B12233="","",IF(TRIM(GL_Paste!$M12233)&lt;&gt;"",TRIM(GL_Paste!$M12233),IFERROR(MID(GL_Paste!$I12233,FIND("[",GL_Paste!$I12233)+1,FIND("]",GL_Paste!$I12233)-FIND("[",GL_Paste!$I12233)-1),"")))</f>
        <v/>
      </c>
      <c r="D12236">
        <f>IF(GL_Paste!$B12233="","",IFERROR(INDEX(DeptName,MATCH($C12236,DeptTag,0)),"UNALLOCATED"))</f>
        <v/>
      </c>
      <c r="E12236">
        <f>IF(GL_Paste!$B12233="","",IFERROR(INDEX(AcctCat,MATCH(GL_Paste!$B12233&amp;"",AcctCode,0)),"UNKNOWN"))</f>
        <v/>
      </c>
      <c r="F12236">
        <f>IF(GL_Paste!$B12233="","",IFERROR(INDEX(AcctSub,MATCH(GL_Paste!$B12233&amp;"",AcctCode,0)),"UNKNOWN"))</f>
        <v/>
      </c>
    </row>
    <row r="12237">
      <c r="A12237" s="40">
        <f>IF(GL_Paste!$B12234="","",N(GL_Paste!$H12234)-N(GL_Paste!$G12234))</f>
        <v/>
      </c>
      <c r="B12237" s="43">
        <f>IF(GL_Paste!$B12234="","",DATE(YEAR(GL_Paste!$E12234),MONTH(GL_Paste!$E12234),1))</f>
        <v/>
      </c>
      <c r="C12237">
        <f>IF(GL_Paste!$B12234="","",IF(TRIM(GL_Paste!$M12234)&lt;&gt;"",TRIM(GL_Paste!$M12234),IFERROR(MID(GL_Paste!$I12234,FIND("[",GL_Paste!$I12234)+1,FIND("]",GL_Paste!$I12234)-FIND("[",GL_Paste!$I12234)-1),"")))</f>
        <v/>
      </c>
      <c r="D12237">
        <f>IF(GL_Paste!$B12234="","",IFERROR(INDEX(DeptName,MATCH($C12237,DeptTag,0)),"UNALLOCATED"))</f>
        <v/>
      </c>
      <c r="E12237">
        <f>IF(GL_Paste!$B12234="","",IFERROR(INDEX(AcctCat,MATCH(GL_Paste!$B12234&amp;"",AcctCode,0)),"UNKNOWN"))</f>
        <v/>
      </c>
      <c r="F12237">
        <f>IF(GL_Paste!$B12234="","",IFERROR(INDEX(AcctSub,MATCH(GL_Paste!$B12234&amp;"",AcctCode,0)),"UNKNOWN"))</f>
        <v/>
      </c>
    </row>
    <row r="12238">
      <c r="A12238" s="40">
        <f>IF(GL_Paste!$B12235="","",N(GL_Paste!$H12235)-N(GL_Paste!$G12235))</f>
        <v/>
      </c>
      <c r="B12238" s="43">
        <f>IF(GL_Paste!$B12235="","",DATE(YEAR(GL_Paste!$E12235),MONTH(GL_Paste!$E12235),1))</f>
        <v/>
      </c>
      <c r="C12238">
        <f>IF(GL_Paste!$B12235="","",IF(TRIM(GL_Paste!$M12235)&lt;&gt;"",TRIM(GL_Paste!$M12235),IFERROR(MID(GL_Paste!$I12235,FIND("[",GL_Paste!$I12235)+1,FIND("]",GL_Paste!$I12235)-FIND("[",GL_Paste!$I12235)-1),"")))</f>
        <v/>
      </c>
      <c r="D12238">
        <f>IF(GL_Paste!$B12235="","",IFERROR(INDEX(DeptName,MATCH($C12238,DeptTag,0)),"UNALLOCATED"))</f>
        <v/>
      </c>
      <c r="E12238">
        <f>IF(GL_Paste!$B12235="","",IFERROR(INDEX(AcctCat,MATCH(GL_Paste!$B12235&amp;"",AcctCode,0)),"UNKNOWN"))</f>
        <v/>
      </c>
      <c r="F12238">
        <f>IF(GL_Paste!$B12235="","",IFERROR(INDEX(AcctSub,MATCH(GL_Paste!$B12235&amp;"",AcctCode,0)),"UNKNOWN"))</f>
        <v/>
      </c>
    </row>
    <row r="12239">
      <c r="A12239" s="40">
        <f>IF(GL_Paste!$B12236="","",N(GL_Paste!$H12236)-N(GL_Paste!$G12236))</f>
        <v/>
      </c>
      <c r="B12239" s="43">
        <f>IF(GL_Paste!$B12236="","",DATE(YEAR(GL_Paste!$E12236),MONTH(GL_Paste!$E12236),1))</f>
        <v/>
      </c>
      <c r="C12239">
        <f>IF(GL_Paste!$B12236="","",IF(TRIM(GL_Paste!$M12236)&lt;&gt;"",TRIM(GL_Paste!$M12236),IFERROR(MID(GL_Paste!$I12236,FIND("[",GL_Paste!$I12236)+1,FIND("]",GL_Paste!$I12236)-FIND("[",GL_Paste!$I12236)-1),"")))</f>
        <v/>
      </c>
      <c r="D12239">
        <f>IF(GL_Paste!$B12236="","",IFERROR(INDEX(DeptName,MATCH($C12239,DeptTag,0)),"UNALLOCATED"))</f>
        <v/>
      </c>
      <c r="E12239">
        <f>IF(GL_Paste!$B12236="","",IFERROR(INDEX(AcctCat,MATCH(GL_Paste!$B12236&amp;"",AcctCode,0)),"UNKNOWN"))</f>
        <v/>
      </c>
      <c r="F12239">
        <f>IF(GL_Paste!$B12236="","",IFERROR(INDEX(AcctSub,MATCH(GL_Paste!$B12236&amp;"",AcctCode,0)),"UNKNOWN"))</f>
        <v/>
      </c>
    </row>
    <row r="12240">
      <c r="A12240" s="40">
        <f>IF(GL_Paste!$B12237="","",N(GL_Paste!$H12237)-N(GL_Paste!$G12237))</f>
        <v/>
      </c>
      <c r="B12240" s="43">
        <f>IF(GL_Paste!$B12237="","",DATE(YEAR(GL_Paste!$E12237),MONTH(GL_Paste!$E12237),1))</f>
        <v/>
      </c>
      <c r="C12240">
        <f>IF(GL_Paste!$B12237="","",IF(TRIM(GL_Paste!$M12237)&lt;&gt;"",TRIM(GL_Paste!$M12237),IFERROR(MID(GL_Paste!$I12237,FIND("[",GL_Paste!$I12237)+1,FIND("]",GL_Paste!$I12237)-FIND("[",GL_Paste!$I12237)-1),"")))</f>
        <v/>
      </c>
      <c r="D12240">
        <f>IF(GL_Paste!$B12237="","",IFERROR(INDEX(DeptName,MATCH($C12240,DeptTag,0)),"UNALLOCATED"))</f>
        <v/>
      </c>
      <c r="E12240">
        <f>IF(GL_Paste!$B12237="","",IFERROR(INDEX(AcctCat,MATCH(GL_Paste!$B12237&amp;"",AcctCode,0)),"UNKNOWN"))</f>
        <v/>
      </c>
      <c r="F12240">
        <f>IF(GL_Paste!$B12237="","",IFERROR(INDEX(AcctSub,MATCH(GL_Paste!$B12237&amp;"",AcctCode,0)),"UNKNOWN"))</f>
        <v/>
      </c>
    </row>
    <row r="12241">
      <c r="A12241" s="40">
        <f>IF(GL_Paste!$B12238="","",N(GL_Paste!$H12238)-N(GL_Paste!$G12238))</f>
        <v/>
      </c>
      <c r="B12241" s="43">
        <f>IF(GL_Paste!$B12238="","",DATE(YEAR(GL_Paste!$E12238),MONTH(GL_Paste!$E12238),1))</f>
        <v/>
      </c>
      <c r="C12241">
        <f>IF(GL_Paste!$B12238="","",IF(TRIM(GL_Paste!$M12238)&lt;&gt;"",TRIM(GL_Paste!$M12238),IFERROR(MID(GL_Paste!$I12238,FIND("[",GL_Paste!$I12238)+1,FIND("]",GL_Paste!$I12238)-FIND("[",GL_Paste!$I12238)-1),"")))</f>
        <v/>
      </c>
      <c r="D12241">
        <f>IF(GL_Paste!$B12238="","",IFERROR(INDEX(DeptName,MATCH($C12241,DeptTag,0)),"UNALLOCATED"))</f>
        <v/>
      </c>
      <c r="E12241">
        <f>IF(GL_Paste!$B12238="","",IFERROR(INDEX(AcctCat,MATCH(GL_Paste!$B12238&amp;"",AcctCode,0)),"UNKNOWN"))</f>
        <v/>
      </c>
      <c r="F12241">
        <f>IF(GL_Paste!$B12238="","",IFERROR(INDEX(AcctSub,MATCH(GL_Paste!$B12238&amp;"",AcctCode,0)),"UNKNOWN"))</f>
        <v/>
      </c>
    </row>
    <row r="12242">
      <c r="A12242" s="40">
        <f>IF(GL_Paste!$B12239="","",N(GL_Paste!$H12239)-N(GL_Paste!$G12239))</f>
        <v/>
      </c>
      <c r="B12242" s="43">
        <f>IF(GL_Paste!$B12239="","",DATE(YEAR(GL_Paste!$E12239),MONTH(GL_Paste!$E12239),1))</f>
        <v/>
      </c>
      <c r="C12242">
        <f>IF(GL_Paste!$B12239="","",IF(TRIM(GL_Paste!$M12239)&lt;&gt;"",TRIM(GL_Paste!$M12239),IFERROR(MID(GL_Paste!$I12239,FIND("[",GL_Paste!$I12239)+1,FIND("]",GL_Paste!$I12239)-FIND("[",GL_Paste!$I12239)-1),"")))</f>
        <v/>
      </c>
      <c r="D12242">
        <f>IF(GL_Paste!$B12239="","",IFERROR(INDEX(DeptName,MATCH($C12242,DeptTag,0)),"UNALLOCATED"))</f>
        <v/>
      </c>
      <c r="E12242">
        <f>IF(GL_Paste!$B12239="","",IFERROR(INDEX(AcctCat,MATCH(GL_Paste!$B12239&amp;"",AcctCode,0)),"UNKNOWN"))</f>
        <v/>
      </c>
      <c r="F12242">
        <f>IF(GL_Paste!$B12239="","",IFERROR(INDEX(AcctSub,MATCH(GL_Paste!$B12239&amp;"",AcctCode,0)),"UNKNOWN"))</f>
        <v/>
      </c>
    </row>
    <row r="12243">
      <c r="A12243" s="40">
        <f>IF(GL_Paste!$B12240="","",N(GL_Paste!$H12240)-N(GL_Paste!$G12240))</f>
        <v/>
      </c>
      <c r="B12243" s="43">
        <f>IF(GL_Paste!$B12240="","",DATE(YEAR(GL_Paste!$E12240),MONTH(GL_Paste!$E12240),1))</f>
        <v/>
      </c>
      <c r="C12243">
        <f>IF(GL_Paste!$B12240="","",IF(TRIM(GL_Paste!$M12240)&lt;&gt;"",TRIM(GL_Paste!$M12240),IFERROR(MID(GL_Paste!$I12240,FIND("[",GL_Paste!$I12240)+1,FIND("]",GL_Paste!$I12240)-FIND("[",GL_Paste!$I12240)-1),"")))</f>
        <v/>
      </c>
      <c r="D12243">
        <f>IF(GL_Paste!$B12240="","",IFERROR(INDEX(DeptName,MATCH($C12243,DeptTag,0)),"UNALLOCATED"))</f>
        <v/>
      </c>
      <c r="E12243">
        <f>IF(GL_Paste!$B12240="","",IFERROR(INDEX(AcctCat,MATCH(GL_Paste!$B12240&amp;"",AcctCode,0)),"UNKNOWN"))</f>
        <v/>
      </c>
      <c r="F12243">
        <f>IF(GL_Paste!$B12240="","",IFERROR(INDEX(AcctSub,MATCH(GL_Paste!$B12240&amp;"",AcctCode,0)),"UNKNOWN"))</f>
        <v/>
      </c>
    </row>
    <row r="12244">
      <c r="A12244" s="40">
        <f>IF(GL_Paste!$B12241="","",N(GL_Paste!$H12241)-N(GL_Paste!$G12241))</f>
        <v/>
      </c>
      <c r="B12244" s="43">
        <f>IF(GL_Paste!$B12241="","",DATE(YEAR(GL_Paste!$E12241),MONTH(GL_Paste!$E12241),1))</f>
        <v/>
      </c>
      <c r="C12244">
        <f>IF(GL_Paste!$B12241="","",IF(TRIM(GL_Paste!$M12241)&lt;&gt;"",TRIM(GL_Paste!$M12241),IFERROR(MID(GL_Paste!$I12241,FIND("[",GL_Paste!$I12241)+1,FIND("]",GL_Paste!$I12241)-FIND("[",GL_Paste!$I12241)-1),"")))</f>
        <v/>
      </c>
      <c r="D12244">
        <f>IF(GL_Paste!$B12241="","",IFERROR(INDEX(DeptName,MATCH($C12244,DeptTag,0)),"UNALLOCATED"))</f>
        <v/>
      </c>
      <c r="E12244">
        <f>IF(GL_Paste!$B12241="","",IFERROR(INDEX(AcctCat,MATCH(GL_Paste!$B12241&amp;"",AcctCode,0)),"UNKNOWN"))</f>
        <v/>
      </c>
      <c r="F12244">
        <f>IF(GL_Paste!$B12241="","",IFERROR(INDEX(AcctSub,MATCH(GL_Paste!$B12241&amp;"",AcctCode,0)),"UNKNOWN"))</f>
        <v/>
      </c>
    </row>
    <row r="12245">
      <c r="A12245" s="40">
        <f>IF(GL_Paste!$B12242="","",N(GL_Paste!$H12242)-N(GL_Paste!$G12242))</f>
        <v/>
      </c>
      <c r="B12245" s="43">
        <f>IF(GL_Paste!$B12242="","",DATE(YEAR(GL_Paste!$E12242),MONTH(GL_Paste!$E12242),1))</f>
        <v/>
      </c>
      <c r="C12245">
        <f>IF(GL_Paste!$B12242="","",IF(TRIM(GL_Paste!$M12242)&lt;&gt;"",TRIM(GL_Paste!$M12242),IFERROR(MID(GL_Paste!$I12242,FIND("[",GL_Paste!$I12242)+1,FIND("]",GL_Paste!$I12242)-FIND("[",GL_Paste!$I12242)-1),"")))</f>
        <v/>
      </c>
      <c r="D12245">
        <f>IF(GL_Paste!$B12242="","",IFERROR(INDEX(DeptName,MATCH($C12245,DeptTag,0)),"UNALLOCATED"))</f>
        <v/>
      </c>
      <c r="E12245">
        <f>IF(GL_Paste!$B12242="","",IFERROR(INDEX(AcctCat,MATCH(GL_Paste!$B12242&amp;"",AcctCode,0)),"UNKNOWN"))</f>
        <v/>
      </c>
      <c r="F12245">
        <f>IF(GL_Paste!$B12242="","",IFERROR(INDEX(AcctSub,MATCH(GL_Paste!$B12242&amp;"",AcctCode,0)),"UNKNOWN"))</f>
        <v/>
      </c>
    </row>
    <row r="12246">
      <c r="A12246" s="40">
        <f>IF(GL_Paste!$B12243="","",N(GL_Paste!$H12243)-N(GL_Paste!$G12243))</f>
        <v/>
      </c>
      <c r="B12246" s="43">
        <f>IF(GL_Paste!$B12243="","",DATE(YEAR(GL_Paste!$E12243),MONTH(GL_Paste!$E12243),1))</f>
        <v/>
      </c>
      <c r="C12246">
        <f>IF(GL_Paste!$B12243="","",IF(TRIM(GL_Paste!$M12243)&lt;&gt;"",TRIM(GL_Paste!$M12243),IFERROR(MID(GL_Paste!$I12243,FIND("[",GL_Paste!$I12243)+1,FIND("]",GL_Paste!$I12243)-FIND("[",GL_Paste!$I12243)-1),"")))</f>
        <v/>
      </c>
      <c r="D12246">
        <f>IF(GL_Paste!$B12243="","",IFERROR(INDEX(DeptName,MATCH($C12246,DeptTag,0)),"UNALLOCATED"))</f>
        <v/>
      </c>
      <c r="E12246">
        <f>IF(GL_Paste!$B12243="","",IFERROR(INDEX(AcctCat,MATCH(GL_Paste!$B12243&amp;"",AcctCode,0)),"UNKNOWN"))</f>
        <v/>
      </c>
      <c r="F12246">
        <f>IF(GL_Paste!$B12243="","",IFERROR(INDEX(AcctSub,MATCH(GL_Paste!$B12243&amp;"",AcctCode,0)),"UNKNOWN"))</f>
        <v/>
      </c>
    </row>
    <row r="12247">
      <c r="A12247" s="40">
        <f>IF(GL_Paste!$B12244="","",N(GL_Paste!$H12244)-N(GL_Paste!$G12244))</f>
        <v/>
      </c>
      <c r="B12247" s="43">
        <f>IF(GL_Paste!$B12244="","",DATE(YEAR(GL_Paste!$E12244),MONTH(GL_Paste!$E12244),1))</f>
        <v/>
      </c>
      <c r="C12247">
        <f>IF(GL_Paste!$B12244="","",IF(TRIM(GL_Paste!$M12244)&lt;&gt;"",TRIM(GL_Paste!$M12244),IFERROR(MID(GL_Paste!$I12244,FIND("[",GL_Paste!$I12244)+1,FIND("]",GL_Paste!$I12244)-FIND("[",GL_Paste!$I12244)-1),"")))</f>
        <v/>
      </c>
      <c r="D12247">
        <f>IF(GL_Paste!$B12244="","",IFERROR(INDEX(DeptName,MATCH($C12247,DeptTag,0)),"UNALLOCATED"))</f>
        <v/>
      </c>
      <c r="E12247">
        <f>IF(GL_Paste!$B12244="","",IFERROR(INDEX(AcctCat,MATCH(GL_Paste!$B12244&amp;"",AcctCode,0)),"UNKNOWN"))</f>
        <v/>
      </c>
      <c r="F12247">
        <f>IF(GL_Paste!$B12244="","",IFERROR(INDEX(AcctSub,MATCH(GL_Paste!$B12244&amp;"",AcctCode,0)),"UNKNOWN"))</f>
        <v/>
      </c>
    </row>
    <row r="12248">
      <c r="A12248" s="40">
        <f>IF(GL_Paste!$B12245="","",N(GL_Paste!$H12245)-N(GL_Paste!$G12245))</f>
        <v/>
      </c>
      <c r="B12248" s="43">
        <f>IF(GL_Paste!$B12245="","",DATE(YEAR(GL_Paste!$E12245),MONTH(GL_Paste!$E12245),1))</f>
        <v/>
      </c>
      <c r="C12248">
        <f>IF(GL_Paste!$B12245="","",IF(TRIM(GL_Paste!$M12245)&lt;&gt;"",TRIM(GL_Paste!$M12245),IFERROR(MID(GL_Paste!$I12245,FIND("[",GL_Paste!$I12245)+1,FIND("]",GL_Paste!$I12245)-FIND("[",GL_Paste!$I12245)-1),"")))</f>
        <v/>
      </c>
      <c r="D12248">
        <f>IF(GL_Paste!$B12245="","",IFERROR(INDEX(DeptName,MATCH($C12248,DeptTag,0)),"UNALLOCATED"))</f>
        <v/>
      </c>
      <c r="E12248">
        <f>IF(GL_Paste!$B12245="","",IFERROR(INDEX(AcctCat,MATCH(GL_Paste!$B12245&amp;"",AcctCode,0)),"UNKNOWN"))</f>
        <v/>
      </c>
      <c r="F12248">
        <f>IF(GL_Paste!$B12245="","",IFERROR(INDEX(AcctSub,MATCH(GL_Paste!$B12245&amp;"",AcctCode,0)),"UNKNOWN"))</f>
        <v/>
      </c>
    </row>
    <row r="12249">
      <c r="A12249" s="40">
        <f>IF(GL_Paste!$B12246="","",N(GL_Paste!$H12246)-N(GL_Paste!$G12246))</f>
        <v/>
      </c>
      <c r="B12249" s="43">
        <f>IF(GL_Paste!$B12246="","",DATE(YEAR(GL_Paste!$E12246),MONTH(GL_Paste!$E12246),1))</f>
        <v/>
      </c>
      <c r="C12249">
        <f>IF(GL_Paste!$B12246="","",IF(TRIM(GL_Paste!$M12246)&lt;&gt;"",TRIM(GL_Paste!$M12246),IFERROR(MID(GL_Paste!$I12246,FIND("[",GL_Paste!$I12246)+1,FIND("]",GL_Paste!$I12246)-FIND("[",GL_Paste!$I12246)-1),"")))</f>
        <v/>
      </c>
      <c r="D12249">
        <f>IF(GL_Paste!$B12246="","",IFERROR(INDEX(DeptName,MATCH($C12249,DeptTag,0)),"UNALLOCATED"))</f>
        <v/>
      </c>
      <c r="E12249">
        <f>IF(GL_Paste!$B12246="","",IFERROR(INDEX(AcctCat,MATCH(GL_Paste!$B12246&amp;"",AcctCode,0)),"UNKNOWN"))</f>
        <v/>
      </c>
      <c r="F12249">
        <f>IF(GL_Paste!$B12246="","",IFERROR(INDEX(AcctSub,MATCH(GL_Paste!$B12246&amp;"",AcctCode,0)),"UNKNOWN"))</f>
        <v/>
      </c>
    </row>
    <row r="12250">
      <c r="A12250" s="40">
        <f>IF(GL_Paste!$B12247="","",N(GL_Paste!$H12247)-N(GL_Paste!$G12247))</f>
        <v/>
      </c>
      <c r="B12250" s="43">
        <f>IF(GL_Paste!$B12247="","",DATE(YEAR(GL_Paste!$E12247),MONTH(GL_Paste!$E12247),1))</f>
        <v/>
      </c>
      <c r="C12250">
        <f>IF(GL_Paste!$B12247="","",IF(TRIM(GL_Paste!$M12247)&lt;&gt;"",TRIM(GL_Paste!$M12247),IFERROR(MID(GL_Paste!$I12247,FIND("[",GL_Paste!$I12247)+1,FIND("]",GL_Paste!$I12247)-FIND("[",GL_Paste!$I12247)-1),"")))</f>
        <v/>
      </c>
      <c r="D12250">
        <f>IF(GL_Paste!$B12247="","",IFERROR(INDEX(DeptName,MATCH($C12250,DeptTag,0)),"UNALLOCATED"))</f>
        <v/>
      </c>
      <c r="E12250">
        <f>IF(GL_Paste!$B12247="","",IFERROR(INDEX(AcctCat,MATCH(GL_Paste!$B12247&amp;"",AcctCode,0)),"UNKNOWN"))</f>
        <v/>
      </c>
      <c r="F12250">
        <f>IF(GL_Paste!$B12247="","",IFERROR(INDEX(AcctSub,MATCH(GL_Paste!$B12247&amp;"",AcctCode,0)),"UNKNOWN"))</f>
        <v/>
      </c>
    </row>
    <row r="12251">
      <c r="A12251" s="40">
        <f>IF(GL_Paste!$B12248="","",N(GL_Paste!$H12248)-N(GL_Paste!$G12248))</f>
        <v/>
      </c>
      <c r="B12251" s="43">
        <f>IF(GL_Paste!$B12248="","",DATE(YEAR(GL_Paste!$E12248),MONTH(GL_Paste!$E12248),1))</f>
        <v/>
      </c>
      <c r="C12251">
        <f>IF(GL_Paste!$B12248="","",IF(TRIM(GL_Paste!$M12248)&lt;&gt;"",TRIM(GL_Paste!$M12248),IFERROR(MID(GL_Paste!$I12248,FIND("[",GL_Paste!$I12248)+1,FIND("]",GL_Paste!$I12248)-FIND("[",GL_Paste!$I12248)-1),"")))</f>
        <v/>
      </c>
      <c r="D12251">
        <f>IF(GL_Paste!$B12248="","",IFERROR(INDEX(DeptName,MATCH($C12251,DeptTag,0)),"UNALLOCATED"))</f>
        <v/>
      </c>
      <c r="E12251">
        <f>IF(GL_Paste!$B12248="","",IFERROR(INDEX(AcctCat,MATCH(GL_Paste!$B12248&amp;"",AcctCode,0)),"UNKNOWN"))</f>
        <v/>
      </c>
      <c r="F12251">
        <f>IF(GL_Paste!$B12248="","",IFERROR(INDEX(AcctSub,MATCH(GL_Paste!$B12248&amp;"",AcctCode,0)),"UNKNOWN"))</f>
        <v/>
      </c>
    </row>
    <row r="12252">
      <c r="A12252" s="40">
        <f>IF(GL_Paste!$B12249="","",N(GL_Paste!$H12249)-N(GL_Paste!$G12249))</f>
        <v/>
      </c>
      <c r="B12252" s="43">
        <f>IF(GL_Paste!$B12249="","",DATE(YEAR(GL_Paste!$E12249),MONTH(GL_Paste!$E12249),1))</f>
        <v/>
      </c>
      <c r="C12252">
        <f>IF(GL_Paste!$B12249="","",IF(TRIM(GL_Paste!$M12249)&lt;&gt;"",TRIM(GL_Paste!$M12249),IFERROR(MID(GL_Paste!$I12249,FIND("[",GL_Paste!$I12249)+1,FIND("]",GL_Paste!$I12249)-FIND("[",GL_Paste!$I12249)-1),"")))</f>
        <v/>
      </c>
      <c r="D12252">
        <f>IF(GL_Paste!$B12249="","",IFERROR(INDEX(DeptName,MATCH($C12252,DeptTag,0)),"UNALLOCATED"))</f>
        <v/>
      </c>
      <c r="E12252">
        <f>IF(GL_Paste!$B12249="","",IFERROR(INDEX(AcctCat,MATCH(GL_Paste!$B12249&amp;"",AcctCode,0)),"UNKNOWN"))</f>
        <v/>
      </c>
      <c r="F12252">
        <f>IF(GL_Paste!$B12249="","",IFERROR(INDEX(AcctSub,MATCH(GL_Paste!$B12249&amp;"",AcctCode,0)),"UNKNOWN"))</f>
        <v/>
      </c>
    </row>
    <row r="12253">
      <c r="A12253" s="40">
        <f>IF(GL_Paste!$B12250="","",N(GL_Paste!$H12250)-N(GL_Paste!$G12250))</f>
        <v/>
      </c>
      <c r="B12253" s="43">
        <f>IF(GL_Paste!$B12250="","",DATE(YEAR(GL_Paste!$E12250),MONTH(GL_Paste!$E12250),1))</f>
        <v/>
      </c>
      <c r="C12253">
        <f>IF(GL_Paste!$B12250="","",IF(TRIM(GL_Paste!$M12250)&lt;&gt;"",TRIM(GL_Paste!$M12250),IFERROR(MID(GL_Paste!$I12250,FIND("[",GL_Paste!$I12250)+1,FIND("]",GL_Paste!$I12250)-FIND("[",GL_Paste!$I12250)-1),"")))</f>
        <v/>
      </c>
      <c r="D12253">
        <f>IF(GL_Paste!$B12250="","",IFERROR(INDEX(DeptName,MATCH($C12253,DeptTag,0)),"UNALLOCATED"))</f>
        <v/>
      </c>
      <c r="E12253">
        <f>IF(GL_Paste!$B12250="","",IFERROR(INDEX(AcctCat,MATCH(GL_Paste!$B12250&amp;"",AcctCode,0)),"UNKNOWN"))</f>
        <v/>
      </c>
      <c r="F12253">
        <f>IF(GL_Paste!$B12250="","",IFERROR(INDEX(AcctSub,MATCH(GL_Paste!$B12250&amp;"",AcctCode,0)),"UNKNOWN"))</f>
        <v/>
      </c>
    </row>
    <row r="12254">
      <c r="A12254" s="40">
        <f>IF(GL_Paste!$B12251="","",N(GL_Paste!$H12251)-N(GL_Paste!$G12251))</f>
        <v/>
      </c>
      <c r="B12254" s="43">
        <f>IF(GL_Paste!$B12251="","",DATE(YEAR(GL_Paste!$E12251),MONTH(GL_Paste!$E12251),1))</f>
        <v/>
      </c>
      <c r="C12254">
        <f>IF(GL_Paste!$B12251="","",IF(TRIM(GL_Paste!$M12251)&lt;&gt;"",TRIM(GL_Paste!$M12251),IFERROR(MID(GL_Paste!$I12251,FIND("[",GL_Paste!$I12251)+1,FIND("]",GL_Paste!$I12251)-FIND("[",GL_Paste!$I12251)-1),"")))</f>
        <v/>
      </c>
      <c r="D12254">
        <f>IF(GL_Paste!$B12251="","",IFERROR(INDEX(DeptName,MATCH($C12254,DeptTag,0)),"UNALLOCATED"))</f>
        <v/>
      </c>
      <c r="E12254">
        <f>IF(GL_Paste!$B12251="","",IFERROR(INDEX(AcctCat,MATCH(GL_Paste!$B12251&amp;"",AcctCode,0)),"UNKNOWN"))</f>
        <v/>
      </c>
      <c r="F12254">
        <f>IF(GL_Paste!$B12251="","",IFERROR(INDEX(AcctSub,MATCH(GL_Paste!$B12251&amp;"",AcctCode,0)),"UNKNOWN"))</f>
        <v/>
      </c>
    </row>
    <row r="12255">
      <c r="A12255" s="40">
        <f>IF(GL_Paste!$B12252="","",N(GL_Paste!$H12252)-N(GL_Paste!$G12252))</f>
        <v/>
      </c>
      <c r="B12255" s="43">
        <f>IF(GL_Paste!$B12252="","",DATE(YEAR(GL_Paste!$E12252),MONTH(GL_Paste!$E12252),1))</f>
        <v/>
      </c>
      <c r="C12255">
        <f>IF(GL_Paste!$B12252="","",IF(TRIM(GL_Paste!$M12252)&lt;&gt;"",TRIM(GL_Paste!$M12252),IFERROR(MID(GL_Paste!$I12252,FIND("[",GL_Paste!$I12252)+1,FIND("]",GL_Paste!$I12252)-FIND("[",GL_Paste!$I12252)-1),"")))</f>
        <v/>
      </c>
      <c r="D12255">
        <f>IF(GL_Paste!$B12252="","",IFERROR(INDEX(DeptName,MATCH($C12255,DeptTag,0)),"UNALLOCATED"))</f>
        <v/>
      </c>
      <c r="E12255">
        <f>IF(GL_Paste!$B12252="","",IFERROR(INDEX(AcctCat,MATCH(GL_Paste!$B12252&amp;"",AcctCode,0)),"UNKNOWN"))</f>
        <v/>
      </c>
      <c r="F12255">
        <f>IF(GL_Paste!$B12252="","",IFERROR(INDEX(AcctSub,MATCH(GL_Paste!$B12252&amp;"",AcctCode,0)),"UNKNOWN"))</f>
        <v/>
      </c>
    </row>
    <row r="12256">
      <c r="A12256" s="40">
        <f>IF(GL_Paste!$B12253="","",N(GL_Paste!$H12253)-N(GL_Paste!$G12253))</f>
        <v/>
      </c>
      <c r="B12256" s="43">
        <f>IF(GL_Paste!$B12253="","",DATE(YEAR(GL_Paste!$E12253),MONTH(GL_Paste!$E12253),1))</f>
        <v/>
      </c>
      <c r="C12256">
        <f>IF(GL_Paste!$B12253="","",IF(TRIM(GL_Paste!$M12253)&lt;&gt;"",TRIM(GL_Paste!$M12253),IFERROR(MID(GL_Paste!$I12253,FIND("[",GL_Paste!$I12253)+1,FIND("]",GL_Paste!$I12253)-FIND("[",GL_Paste!$I12253)-1),"")))</f>
        <v/>
      </c>
      <c r="D12256">
        <f>IF(GL_Paste!$B12253="","",IFERROR(INDEX(DeptName,MATCH($C12256,DeptTag,0)),"UNALLOCATED"))</f>
        <v/>
      </c>
      <c r="E12256">
        <f>IF(GL_Paste!$B12253="","",IFERROR(INDEX(AcctCat,MATCH(GL_Paste!$B12253&amp;"",AcctCode,0)),"UNKNOWN"))</f>
        <v/>
      </c>
      <c r="F12256">
        <f>IF(GL_Paste!$B12253="","",IFERROR(INDEX(AcctSub,MATCH(GL_Paste!$B12253&amp;"",AcctCode,0)),"UNKNOWN"))</f>
        <v/>
      </c>
    </row>
    <row r="12257">
      <c r="A12257" s="40">
        <f>IF(GL_Paste!$B12254="","",N(GL_Paste!$H12254)-N(GL_Paste!$G12254))</f>
        <v/>
      </c>
      <c r="B12257" s="43">
        <f>IF(GL_Paste!$B12254="","",DATE(YEAR(GL_Paste!$E12254),MONTH(GL_Paste!$E12254),1))</f>
        <v/>
      </c>
      <c r="C12257">
        <f>IF(GL_Paste!$B12254="","",IF(TRIM(GL_Paste!$M12254)&lt;&gt;"",TRIM(GL_Paste!$M12254),IFERROR(MID(GL_Paste!$I12254,FIND("[",GL_Paste!$I12254)+1,FIND("]",GL_Paste!$I12254)-FIND("[",GL_Paste!$I12254)-1),"")))</f>
        <v/>
      </c>
      <c r="D12257">
        <f>IF(GL_Paste!$B12254="","",IFERROR(INDEX(DeptName,MATCH($C12257,DeptTag,0)),"UNALLOCATED"))</f>
        <v/>
      </c>
      <c r="E12257">
        <f>IF(GL_Paste!$B12254="","",IFERROR(INDEX(AcctCat,MATCH(GL_Paste!$B12254&amp;"",AcctCode,0)),"UNKNOWN"))</f>
        <v/>
      </c>
      <c r="F12257">
        <f>IF(GL_Paste!$B12254="","",IFERROR(INDEX(AcctSub,MATCH(GL_Paste!$B12254&amp;"",AcctCode,0)),"UNKNOWN"))</f>
        <v/>
      </c>
    </row>
    <row r="12258">
      <c r="A12258" s="40">
        <f>IF(GL_Paste!$B12255="","",N(GL_Paste!$H12255)-N(GL_Paste!$G12255))</f>
        <v/>
      </c>
      <c r="B12258" s="43">
        <f>IF(GL_Paste!$B12255="","",DATE(YEAR(GL_Paste!$E12255),MONTH(GL_Paste!$E12255),1))</f>
        <v/>
      </c>
      <c r="C12258">
        <f>IF(GL_Paste!$B12255="","",IF(TRIM(GL_Paste!$M12255)&lt;&gt;"",TRIM(GL_Paste!$M12255),IFERROR(MID(GL_Paste!$I12255,FIND("[",GL_Paste!$I12255)+1,FIND("]",GL_Paste!$I12255)-FIND("[",GL_Paste!$I12255)-1),"")))</f>
        <v/>
      </c>
      <c r="D12258">
        <f>IF(GL_Paste!$B12255="","",IFERROR(INDEX(DeptName,MATCH($C12258,DeptTag,0)),"UNALLOCATED"))</f>
        <v/>
      </c>
      <c r="E12258">
        <f>IF(GL_Paste!$B12255="","",IFERROR(INDEX(AcctCat,MATCH(GL_Paste!$B12255&amp;"",AcctCode,0)),"UNKNOWN"))</f>
        <v/>
      </c>
      <c r="F12258">
        <f>IF(GL_Paste!$B12255="","",IFERROR(INDEX(AcctSub,MATCH(GL_Paste!$B12255&amp;"",AcctCode,0)),"UNKNOWN"))</f>
        <v/>
      </c>
    </row>
    <row r="12259">
      <c r="A12259" s="40">
        <f>IF(GL_Paste!$B12256="","",N(GL_Paste!$H12256)-N(GL_Paste!$G12256))</f>
        <v/>
      </c>
      <c r="B12259" s="43">
        <f>IF(GL_Paste!$B12256="","",DATE(YEAR(GL_Paste!$E12256),MONTH(GL_Paste!$E12256),1))</f>
        <v/>
      </c>
      <c r="C12259">
        <f>IF(GL_Paste!$B12256="","",IF(TRIM(GL_Paste!$M12256)&lt;&gt;"",TRIM(GL_Paste!$M12256),IFERROR(MID(GL_Paste!$I12256,FIND("[",GL_Paste!$I12256)+1,FIND("]",GL_Paste!$I12256)-FIND("[",GL_Paste!$I12256)-1),"")))</f>
        <v/>
      </c>
      <c r="D12259">
        <f>IF(GL_Paste!$B12256="","",IFERROR(INDEX(DeptName,MATCH($C12259,DeptTag,0)),"UNALLOCATED"))</f>
        <v/>
      </c>
      <c r="E12259">
        <f>IF(GL_Paste!$B12256="","",IFERROR(INDEX(AcctCat,MATCH(GL_Paste!$B12256&amp;"",AcctCode,0)),"UNKNOWN"))</f>
        <v/>
      </c>
      <c r="F12259">
        <f>IF(GL_Paste!$B12256="","",IFERROR(INDEX(AcctSub,MATCH(GL_Paste!$B12256&amp;"",AcctCode,0)),"UNKNOWN"))</f>
        <v/>
      </c>
    </row>
    <row r="12260">
      <c r="A12260" s="40">
        <f>IF(GL_Paste!$B12257="","",N(GL_Paste!$H12257)-N(GL_Paste!$G12257))</f>
        <v/>
      </c>
      <c r="B12260" s="43">
        <f>IF(GL_Paste!$B12257="","",DATE(YEAR(GL_Paste!$E12257),MONTH(GL_Paste!$E12257),1))</f>
        <v/>
      </c>
      <c r="C12260">
        <f>IF(GL_Paste!$B12257="","",IF(TRIM(GL_Paste!$M12257)&lt;&gt;"",TRIM(GL_Paste!$M12257),IFERROR(MID(GL_Paste!$I12257,FIND("[",GL_Paste!$I12257)+1,FIND("]",GL_Paste!$I12257)-FIND("[",GL_Paste!$I12257)-1),"")))</f>
        <v/>
      </c>
      <c r="D12260">
        <f>IF(GL_Paste!$B12257="","",IFERROR(INDEX(DeptName,MATCH($C12260,DeptTag,0)),"UNALLOCATED"))</f>
        <v/>
      </c>
      <c r="E12260">
        <f>IF(GL_Paste!$B12257="","",IFERROR(INDEX(AcctCat,MATCH(GL_Paste!$B12257&amp;"",AcctCode,0)),"UNKNOWN"))</f>
        <v/>
      </c>
      <c r="F12260">
        <f>IF(GL_Paste!$B12257="","",IFERROR(INDEX(AcctSub,MATCH(GL_Paste!$B12257&amp;"",AcctCode,0)),"UNKNOWN"))</f>
        <v/>
      </c>
    </row>
    <row r="12261">
      <c r="A12261" s="40">
        <f>IF(GL_Paste!$B12258="","",N(GL_Paste!$H12258)-N(GL_Paste!$G12258))</f>
        <v/>
      </c>
      <c r="B12261" s="43">
        <f>IF(GL_Paste!$B12258="","",DATE(YEAR(GL_Paste!$E12258),MONTH(GL_Paste!$E12258),1))</f>
        <v/>
      </c>
      <c r="C12261">
        <f>IF(GL_Paste!$B12258="","",IF(TRIM(GL_Paste!$M12258)&lt;&gt;"",TRIM(GL_Paste!$M12258),IFERROR(MID(GL_Paste!$I12258,FIND("[",GL_Paste!$I12258)+1,FIND("]",GL_Paste!$I12258)-FIND("[",GL_Paste!$I12258)-1),"")))</f>
        <v/>
      </c>
      <c r="D12261">
        <f>IF(GL_Paste!$B12258="","",IFERROR(INDEX(DeptName,MATCH($C12261,DeptTag,0)),"UNALLOCATED"))</f>
        <v/>
      </c>
      <c r="E12261">
        <f>IF(GL_Paste!$B12258="","",IFERROR(INDEX(AcctCat,MATCH(GL_Paste!$B12258&amp;"",AcctCode,0)),"UNKNOWN"))</f>
        <v/>
      </c>
      <c r="F12261">
        <f>IF(GL_Paste!$B12258="","",IFERROR(INDEX(AcctSub,MATCH(GL_Paste!$B12258&amp;"",AcctCode,0)),"UNKNOWN"))</f>
        <v/>
      </c>
    </row>
    <row r="12262">
      <c r="A12262" s="40">
        <f>IF(GL_Paste!$B12259="","",N(GL_Paste!$H12259)-N(GL_Paste!$G12259))</f>
        <v/>
      </c>
      <c r="B12262" s="43">
        <f>IF(GL_Paste!$B12259="","",DATE(YEAR(GL_Paste!$E12259),MONTH(GL_Paste!$E12259),1))</f>
        <v/>
      </c>
      <c r="C12262">
        <f>IF(GL_Paste!$B12259="","",IF(TRIM(GL_Paste!$M12259)&lt;&gt;"",TRIM(GL_Paste!$M12259),IFERROR(MID(GL_Paste!$I12259,FIND("[",GL_Paste!$I12259)+1,FIND("]",GL_Paste!$I12259)-FIND("[",GL_Paste!$I12259)-1),"")))</f>
        <v/>
      </c>
      <c r="D12262">
        <f>IF(GL_Paste!$B12259="","",IFERROR(INDEX(DeptName,MATCH($C12262,DeptTag,0)),"UNALLOCATED"))</f>
        <v/>
      </c>
      <c r="E12262">
        <f>IF(GL_Paste!$B12259="","",IFERROR(INDEX(AcctCat,MATCH(GL_Paste!$B12259&amp;"",AcctCode,0)),"UNKNOWN"))</f>
        <v/>
      </c>
      <c r="F12262">
        <f>IF(GL_Paste!$B12259="","",IFERROR(INDEX(AcctSub,MATCH(GL_Paste!$B12259&amp;"",AcctCode,0)),"UNKNOWN"))</f>
        <v/>
      </c>
    </row>
    <row r="12263">
      <c r="A12263" s="40">
        <f>IF(GL_Paste!$B12260="","",N(GL_Paste!$H12260)-N(GL_Paste!$G12260))</f>
        <v/>
      </c>
      <c r="B12263" s="43">
        <f>IF(GL_Paste!$B12260="","",DATE(YEAR(GL_Paste!$E12260),MONTH(GL_Paste!$E12260),1))</f>
        <v/>
      </c>
      <c r="C12263">
        <f>IF(GL_Paste!$B12260="","",IF(TRIM(GL_Paste!$M12260)&lt;&gt;"",TRIM(GL_Paste!$M12260),IFERROR(MID(GL_Paste!$I12260,FIND("[",GL_Paste!$I12260)+1,FIND("]",GL_Paste!$I12260)-FIND("[",GL_Paste!$I12260)-1),"")))</f>
        <v/>
      </c>
      <c r="D12263">
        <f>IF(GL_Paste!$B12260="","",IFERROR(INDEX(DeptName,MATCH($C12263,DeptTag,0)),"UNALLOCATED"))</f>
        <v/>
      </c>
      <c r="E12263">
        <f>IF(GL_Paste!$B12260="","",IFERROR(INDEX(AcctCat,MATCH(GL_Paste!$B12260&amp;"",AcctCode,0)),"UNKNOWN"))</f>
        <v/>
      </c>
      <c r="F12263">
        <f>IF(GL_Paste!$B12260="","",IFERROR(INDEX(AcctSub,MATCH(GL_Paste!$B12260&amp;"",AcctCode,0)),"UNKNOWN"))</f>
        <v/>
      </c>
    </row>
    <row r="12264">
      <c r="A12264" s="40">
        <f>IF(GL_Paste!$B12261="","",N(GL_Paste!$H12261)-N(GL_Paste!$G12261))</f>
        <v/>
      </c>
      <c r="B12264" s="43">
        <f>IF(GL_Paste!$B12261="","",DATE(YEAR(GL_Paste!$E12261),MONTH(GL_Paste!$E12261),1))</f>
        <v/>
      </c>
      <c r="C12264">
        <f>IF(GL_Paste!$B12261="","",IF(TRIM(GL_Paste!$M12261)&lt;&gt;"",TRIM(GL_Paste!$M12261),IFERROR(MID(GL_Paste!$I12261,FIND("[",GL_Paste!$I12261)+1,FIND("]",GL_Paste!$I12261)-FIND("[",GL_Paste!$I12261)-1),"")))</f>
        <v/>
      </c>
      <c r="D12264">
        <f>IF(GL_Paste!$B12261="","",IFERROR(INDEX(DeptName,MATCH($C12264,DeptTag,0)),"UNALLOCATED"))</f>
        <v/>
      </c>
      <c r="E12264">
        <f>IF(GL_Paste!$B12261="","",IFERROR(INDEX(AcctCat,MATCH(GL_Paste!$B12261&amp;"",AcctCode,0)),"UNKNOWN"))</f>
        <v/>
      </c>
      <c r="F12264">
        <f>IF(GL_Paste!$B12261="","",IFERROR(INDEX(AcctSub,MATCH(GL_Paste!$B12261&amp;"",AcctCode,0)),"UNKNOWN"))</f>
        <v/>
      </c>
    </row>
    <row r="12265">
      <c r="A12265" s="40">
        <f>IF(GL_Paste!$B12262="","",N(GL_Paste!$H12262)-N(GL_Paste!$G12262))</f>
        <v/>
      </c>
      <c r="B12265" s="43">
        <f>IF(GL_Paste!$B12262="","",DATE(YEAR(GL_Paste!$E12262),MONTH(GL_Paste!$E12262),1))</f>
        <v/>
      </c>
      <c r="C12265">
        <f>IF(GL_Paste!$B12262="","",IF(TRIM(GL_Paste!$M12262)&lt;&gt;"",TRIM(GL_Paste!$M12262),IFERROR(MID(GL_Paste!$I12262,FIND("[",GL_Paste!$I12262)+1,FIND("]",GL_Paste!$I12262)-FIND("[",GL_Paste!$I12262)-1),"")))</f>
        <v/>
      </c>
      <c r="D12265">
        <f>IF(GL_Paste!$B12262="","",IFERROR(INDEX(DeptName,MATCH($C12265,DeptTag,0)),"UNALLOCATED"))</f>
        <v/>
      </c>
      <c r="E12265">
        <f>IF(GL_Paste!$B12262="","",IFERROR(INDEX(AcctCat,MATCH(GL_Paste!$B12262&amp;"",AcctCode,0)),"UNKNOWN"))</f>
        <v/>
      </c>
      <c r="F12265">
        <f>IF(GL_Paste!$B12262="","",IFERROR(INDEX(AcctSub,MATCH(GL_Paste!$B12262&amp;"",AcctCode,0)),"UNKNOWN"))</f>
        <v/>
      </c>
    </row>
    <row r="12266">
      <c r="A12266" s="40">
        <f>IF(GL_Paste!$B12263="","",N(GL_Paste!$H12263)-N(GL_Paste!$G12263))</f>
        <v/>
      </c>
      <c r="B12266" s="43">
        <f>IF(GL_Paste!$B12263="","",DATE(YEAR(GL_Paste!$E12263),MONTH(GL_Paste!$E12263),1))</f>
        <v/>
      </c>
      <c r="C12266">
        <f>IF(GL_Paste!$B12263="","",IF(TRIM(GL_Paste!$M12263)&lt;&gt;"",TRIM(GL_Paste!$M12263),IFERROR(MID(GL_Paste!$I12263,FIND("[",GL_Paste!$I12263)+1,FIND("]",GL_Paste!$I12263)-FIND("[",GL_Paste!$I12263)-1),"")))</f>
        <v/>
      </c>
      <c r="D12266">
        <f>IF(GL_Paste!$B12263="","",IFERROR(INDEX(DeptName,MATCH($C12266,DeptTag,0)),"UNALLOCATED"))</f>
        <v/>
      </c>
      <c r="E12266">
        <f>IF(GL_Paste!$B12263="","",IFERROR(INDEX(AcctCat,MATCH(GL_Paste!$B12263&amp;"",AcctCode,0)),"UNKNOWN"))</f>
        <v/>
      </c>
      <c r="F12266">
        <f>IF(GL_Paste!$B12263="","",IFERROR(INDEX(AcctSub,MATCH(GL_Paste!$B12263&amp;"",AcctCode,0)),"UNKNOWN"))</f>
        <v/>
      </c>
    </row>
    <row r="12267">
      <c r="A12267" s="40">
        <f>IF(GL_Paste!$B12264="","",N(GL_Paste!$H12264)-N(GL_Paste!$G12264))</f>
        <v/>
      </c>
      <c r="B12267" s="43">
        <f>IF(GL_Paste!$B12264="","",DATE(YEAR(GL_Paste!$E12264),MONTH(GL_Paste!$E12264),1))</f>
        <v/>
      </c>
      <c r="C12267">
        <f>IF(GL_Paste!$B12264="","",IF(TRIM(GL_Paste!$M12264)&lt;&gt;"",TRIM(GL_Paste!$M12264),IFERROR(MID(GL_Paste!$I12264,FIND("[",GL_Paste!$I12264)+1,FIND("]",GL_Paste!$I12264)-FIND("[",GL_Paste!$I12264)-1),"")))</f>
        <v/>
      </c>
      <c r="D12267">
        <f>IF(GL_Paste!$B12264="","",IFERROR(INDEX(DeptName,MATCH($C12267,DeptTag,0)),"UNALLOCATED"))</f>
        <v/>
      </c>
      <c r="E12267">
        <f>IF(GL_Paste!$B12264="","",IFERROR(INDEX(AcctCat,MATCH(GL_Paste!$B12264&amp;"",AcctCode,0)),"UNKNOWN"))</f>
        <v/>
      </c>
      <c r="F12267">
        <f>IF(GL_Paste!$B12264="","",IFERROR(INDEX(AcctSub,MATCH(GL_Paste!$B12264&amp;"",AcctCode,0)),"UNKNOWN"))</f>
        <v/>
      </c>
    </row>
    <row r="12268">
      <c r="A12268" s="40">
        <f>IF(GL_Paste!$B12265="","",N(GL_Paste!$H12265)-N(GL_Paste!$G12265))</f>
        <v/>
      </c>
      <c r="B12268" s="43">
        <f>IF(GL_Paste!$B12265="","",DATE(YEAR(GL_Paste!$E12265),MONTH(GL_Paste!$E12265),1))</f>
        <v/>
      </c>
      <c r="C12268">
        <f>IF(GL_Paste!$B12265="","",IF(TRIM(GL_Paste!$M12265)&lt;&gt;"",TRIM(GL_Paste!$M12265),IFERROR(MID(GL_Paste!$I12265,FIND("[",GL_Paste!$I12265)+1,FIND("]",GL_Paste!$I12265)-FIND("[",GL_Paste!$I12265)-1),"")))</f>
        <v/>
      </c>
      <c r="D12268">
        <f>IF(GL_Paste!$B12265="","",IFERROR(INDEX(DeptName,MATCH($C12268,DeptTag,0)),"UNALLOCATED"))</f>
        <v/>
      </c>
      <c r="E12268">
        <f>IF(GL_Paste!$B12265="","",IFERROR(INDEX(AcctCat,MATCH(GL_Paste!$B12265&amp;"",AcctCode,0)),"UNKNOWN"))</f>
        <v/>
      </c>
      <c r="F12268">
        <f>IF(GL_Paste!$B12265="","",IFERROR(INDEX(AcctSub,MATCH(GL_Paste!$B12265&amp;"",AcctCode,0)),"UNKNOWN"))</f>
        <v/>
      </c>
    </row>
    <row r="12269">
      <c r="A12269" s="40">
        <f>IF(GL_Paste!$B12266="","",N(GL_Paste!$H12266)-N(GL_Paste!$G12266))</f>
        <v/>
      </c>
      <c r="B12269" s="43">
        <f>IF(GL_Paste!$B12266="","",DATE(YEAR(GL_Paste!$E12266),MONTH(GL_Paste!$E12266),1))</f>
        <v/>
      </c>
      <c r="C12269">
        <f>IF(GL_Paste!$B12266="","",IF(TRIM(GL_Paste!$M12266)&lt;&gt;"",TRIM(GL_Paste!$M12266),IFERROR(MID(GL_Paste!$I12266,FIND("[",GL_Paste!$I12266)+1,FIND("]",GL_Paste!$I12266)-FIND("[",GL_Paste!$I12266)-1),"")))</f>
        <v/>
      </c>
      <c r="D12269">
        <f>IF(GL_Paste!$B12266="","",IFERROR(INDEX(DeptName,MATCH($C12269,DeptTag,0)),"UNALLOCATED"))</f>
        <v/>
      </c>
      <c r="E12269">
        <f>IF(GL_Paste!$B12266="","",IFERROR(INDEX(AcctCat,MATCH(GL_Paste!$B12266&amp;"",AcctCode,0)),"UNKNOWN"))</f>
        <v/>
      </c>
      <c r="F12269">
        <f>IF(GL_Paste!$B12266="","",IFERROR(INDEX(AcctSub,MATCH(GL_Paste!$B12266&amp;"",AcctCode,0)),"UNKNOWN"))</f>
        <v/>
      </c>
    </row>
    <row r="12270">
      <c r="A12270" s="40">
        <f>IF(GL_Paste!$B12267="","",N(GL_Paste!$H12267)-N(GL_Paste!$G12267))</f>
        <v/>
      </c>
      <c r="B12270" s="43">
        <f>IF(GL_Paste!$B12267="","",DATE(YEAR(GL_Paste!$E12267),MONTH(GL_Paste!$E12267),1))</f>
        <v/>
      </c>
      <c r="C12270">
        <f>IF(GL_Paste!$B12267="","",IF(TRIM(GL_Paste!$M12267)&lt;&gt;"",TRIM(GL_Paste!$M12267),IFERROR(MID(GL_Paste!$I12267,FIND("[",GL_Paste!$I12267)+1,FIND("]",GL_Paste!$I12267)-FIND("[",GL_Paste!$I12267)-1),"")))</f>
        <v/>
      </c>
      <c r="D12270">
        <f>IF(GL_Paste!$B12267="","",IFERROR(INDEX(DeptName,MATCH($C12270,DeptTag,0)),"UNALLOCATED"))</f>
        <v/>
      </c>
      <c r="E12270">
        <f>IF(GL_Paste!$B12267="","",IFERROR(INDEX(AcctCat,MATCH(GL_Paste!$B12267&amp;"",AcctCode,0)),"UNKNOWN"))</f>
        <v/>
      </c>
      <c r="F12270">
        <f>IF(GL_Paste!$B12267="","",IFERROR(INDEX(AcctSub,MATCH(GL_Paste!$B12267&amp;"",AcctCode,0)),"UNKNOWN"))</f>
        <v/>
      </c>
    </row>
    <row r="12271">
      <c r="A12271" s="40">
        <f>IF(GL_Paste!$B12268="","",N(GL_Paste!$H12268)-N(GL_Paste!$G12268))</f>
        <v/>
      </c>
      <c r="B12271" s="43">
        <f>IF(GL_Paste!$B12268="","",DATE(YEAR(GL_Paste!$E12268),MONTH(GL_Paste!$E12268),1))</f>
        <v/>
      </c>
      <c r="C12271">
        <f>IF(GL_Paste!$B12268="","",IF(TRIM(GL_Paste!$M12268)&lt;&gt;"",TRIM(GL_Paste!$M12268),IFERROR(MID(GL_Paste!$I12268,FIND("[",GL_Paste!$I12268)+1,FIND("]",GL_Paste!$I12268)-FIND("[",GL_Paste!$I12268)-1),"")))</f>
        <v/>
      </c>
      <c r="D12271">
        <f>IF(GL_Paste!$B12268="","",IFERROR(INDEX(DeptName,MATCH($C12271,DeptTag,0)),"UNALLOCATED"))</f>
        <v/>
      </c>
      <c r="E12271">
        <f>IF(GL_Paste!$B12268="","",IFERROR(INDEX(AcctCat,MATCH(GL_Paste!$B12268&amp;"",AcctCode,0)),"UNKNOWN"))</f>
        <v/>
      </c>
      <c r="F12271">
        <f>IF(GL_Paste!$B12268="","",IFERROR(INDEX(AcctSub,MATCH(GL_Paste!$B12268&amp;"",AcctCode,0)),"UNKNOWN"))</f>
        <v/>
      </c>
    </row>
    <row r="12272">
      <c r="A12272" s="40">
        <f>IF(GL_Paste!$B12269="","",N(GL_Paste!$H12269)-N(GL_Paste!$G12269))</f>
        <v/>
      </c>
      <c r="B12272" s="43">
        <f>IF(GL_Paste!$B12269="","",DATE(YEAR(GL_Paste!$E12269),MONTH(GL_Paste!$E12269),1))</f>
        <v/>
      </c>
      <c r="C12272">
        <f>IF(GL_Paste!$B12269="","",IF(TRIM(GL_Paste!$M12269)&lt;&gt;"",TRIM(GL_Paste!$M12269),IFERROR(MID(GL_Paste!$I12269,FIND("[",GL_Paste!$I12269)+1,FIND("]",GL_Paste!$I12269)-FIND("[",GL_Paste!$I12269)-1),"")))</f>
        <v/>
      </c>
      <c r="D12272">
        <f>IF(GL_Paste!$B12269="","",IFERROR(INDEX(DeptName,MATCH($C12272,DeptTag,0)),"UNALLOCATED"))</f>
        <v/>
      </c>
      <c r="E12272">
        <f>IF(GL_Paste!$B12269="","",IFERROR(INDEX(AcctCat,MATCH(GL_Paste!$B12269&amp;"",AcctCode,0)),"UNKNOWN"))</f>
        <v/>
      </c>
      <c r="F12272">
        <f>IF(GL_Paste!$B12269="","",IFERROR(INDEX(AcctSub,MATCH(GL_Paste!$B12269&amp;"",AcctCode,0)),"UNKNOWN"))</f>
        <v/>
      </c>
    </row>
    <row r="12273">
      <c r="A12273" s="40">
        <f>IF(GL_Paste!$B12270="","",N(GL_Paste!$H12270)-N(GL_Paste!$G12270))</f>
        <v/>
      </c>
      <c r="B12273" s="43">
        <f>IF(GL_Paste!$B12270="","",DATE(YEAR(GL_Paste!$E12270),MONTH(GL_Paste!$E12270),1))</f>
        <v/>
      </c>
      <c r="C12273">
        <f>IF(GL_Paste!$B12270="","",IF(TRIM(GL_Paste!$M12270)&lt;&gt;"",TRIM(GL_Paste!$M12270),IFERROR(MID(GL_Paste!$I12270,FIND("[",GL_Paste!$I12270)+1,FIND("]",GL_Paste!$I12270)-FIND("[",GL_Paste!$I12270)-1),"")))</f>
        <v/>
      </c>
      <c r="D12273">
        <f>IF(GL_Paste!$B12270="","",IFERROR(INDEX(DeptName,MATCH($C12273,DeptTag,0)),"UNALLOCATED"))</f>
        <v/>
      </c>
      <c r="E12273">
        <f>IF(GL_Paste!$B12270="","",IFERROR(INDEX(AcctCat,MATCH(GL_Paste!$B12270&amp;"",AcctCode,0)),"UNKNOWN"))</f>
        <v/>
      </c>
      <c r="F12273">
        <f>IF(GL_Paste!$B12270="","",IFERROR(INDEX(AcctSub,MATCH(GL_Paste!$B12270&amp;"",AcctCode,0)),"UNKNOWN"))</f>
        <v/>
      </c>
    </row>
    <row r="12274">
      <c r="A12274" s="40">
        <f>IF(GL_Paste!$B12271="","",N(GL_Paste!$H12271)-N(GL_Paste!$G12271))</f>
        <v/>
      </c>
      <c r="B12274" s="43">
        <f>IF(GL_Paste!$B12271="","",DATE(YEAR(GL_Paste!$E12271),MONTH(GL_Paste!$E12271),1))</f>
        <v/>
      </c>
      <c r="C12274">
        <f>IF(GL_Paste!$B12271="","",IF(TRIM(GL_Paste!$M12271)&lt;&gt;"",TRIM(GL_Paste!$M12271),IFERROR(MID(GL_Paste!$I12271,FIND("[",GL_Paste!$I12271)+1,FIND("]",GL_Paste!$I12271)-FIND("[",GL_Paste!$I12271)-1),"")))</f>
        <v/>
      </c>
      <c r="D12274">
        <f>IF(GL_Paste!$B12271="","",IFERROR(INDEX(DeptName,MATCH($C12274,DeptTag,0)),"UNALLOCATED"))</f>
        <v/>
      </c>
      <c r="E12274">
        <f>IF(GL_Paste!$B12271="","",IFERROR(INDEX(AcctCat,MATCH(GL_Paste!$B12271&amp;"",AcctCode,0)),"UNKNOWN"))</f>
        <v/>
      </c>
      <c r="F12274">
        <f>IF(GL_Paste!$B12271="","",IFERROR(INDEX(AcctSub,MATCH(GL_Paste!$B12271&amp;"",AcctCode,0)),"UNKNOWN"))</f>
        <v/>
      </c>
    </row>
    <row r="12275">
      <c r="A12275" s="40">
        <f>IF(GL_Paste!$B12272="","",N(GL_Paste!$H12272)-N(GL_Paste!$G12272))</f>
        <v/>
      </c>
      <c r="B12275" s="43">
        <f>IF(GL_Paste!$B12272="","",DATE(YEAR(GL_Paste!$E12272),MONTH(GL_Paste!$E12272),1))</f>
        <v/>
      </c>
      <c r="C12275">
        <f>IF(GL_Paste!$B12272="","",IF(TRIM(GL_Paste!$M12272)&lt;&gt;"",TRIM(GL_Paste!$M12272),IFERROR(MID(GL_Paste!$I12272,FIND("[",GL_Paste!$I12272)+1,FIND("]",GL_Paste!$I12272)-FIND("[",GL_Paste!$I12272)-1),"")))</f>
        <v/>
      </c>
      <c r="D12275">
        <f>IF(GL_Paste!$B12272="","",IFERROR(INDEX(DeptName,MATCH($C12275,DeptTag,0)),"UNALLOCATED"))</f>
        <v/>
      </c>
      <c r="E12275">
        <f>IF(GL_Paste!$B12272="","",IFERROR(INDEX(AcctCat,MATCH(GL_Paste!$B12272&amp;"",AcctCode,0)),"UNKNOWN"))</f>
        <v/>
      </c>
      <c r="F12275">
        <f>IF(GL_Paste!$B12272="","",IFERROR(INDEX(AcctSub,MATCH(GL_Paste!$B12272&amp;"",AcctCode,0)),"UNKNOWN"))</f>
        <v/>
      </c>
    </row>
    <row r="12276">
      <c r="A12276" s="40">
        <f>IF(GL_Paste!$B12273="","",N(GL_Paste!$H12273)-N(GL_Paste!$G12273))</f>
        <v/>
      </c>
      <c r="B12276" s="43">
        <f>IF(GL_Paste!$B12273="","",DATE(YEAR(GL_Paste!$E12273),MONTH(GL_Paste!$E12273),1))</f>
        <v/>
      </c>
      <c r="C12276">
        <f>IF(GL_Paste!$B12273="","",IF(TRIM(GL_Paste!$M12273)&lt;&gt;"",TRIM(GL_Paste!$M12273),IFERROR(MID(GL_Paste!$I12273,FIND("[",GL_Paste!$I12273)+1,FIND("]",GL_Paste!$I12273)-FIND("[",GL_Paste!$I12273)-1),"")))</f>
        <v/>
      </c>
      <c r="D12276">
        <f>IF(GL_Paste!$B12273="","",IFERROR(INDEX(DeptName,MATCH($C12276,DeptTag,0)),"UNALLOCATED"))</f>
        <v/>
      </c>
      <c r="E12276">
        <f>IF(GL_Paste!$B12273="","",IFERROR(INDEX(AcctCat,MATCH(GL_Paste!$B12273&amp;"",AcctCode,0)),"UNKNOWN"))</f>
        <v/>
      </c>
      <c r="F12276">
        <f>IF(GL_Paste!$B12273="","",IFERROR(INDEX(AcctSub,MATCH(GL_Paste!$B12273&amp;"",AcctCode,0)),"UNKNOWN"))</f>
        <v/>
      </c>
    </row>
    <row r="12277">
      <c r="A12277" s="40">
        <f>IF(GL_Paste!$B12274="","",N(GL_Paste!$H12274)-N(GL_Paste!$G12274))</f>
        <v/>
      </c>
      <c r="B12277" s="43">
        <f>IF(GL_Paste!$B12274="","",DATE(YEAR(GL_Paste!$E12274),MONTH(GL_Paste!$E12274),1))</f>
        <v/>
      </c>
      <c r="C12277">
        <f>IF(GL_Paste!$B12274="","",IF(TRIM(GL_Paste!$M12274)&lt;&gt;"",TRIM(GL_Paste!$M12274),IFERROR(MID(GL_Paste!$I12274,FIND("[",GL_Paste!$I12274)+1,FIND("]",GL_Paste!$I12274)-FIND("[",GL_Paste!$I12274)-1),"")))</f>
        <v/>
      </c>
      <c r="D12277">
        <f>IF(GL_Paste!$B12274="","",IFERROR(INDEX(DeptName,MATCH($C12277,DeptTag,0)),"UNALLOCATED"))</f>
        <v/>
      </c>
      <c r="E12277">
        <f>IF(GL_Paste!$B12274="","",IFERROR(INDEX(AcctCat,MATCH(GL_Paste!$B12274&amp;"",AcctCode,0)),"UNKNOWN"))</f>
        <v/>
      </c>
      <c r="F12277">
        <f>IF(GL_Paste!$B12274="","",IFERROR(INDEX(AcctSub,MATCH(GL_Paste!$B12274&amp;"",AcctCode,0)),"UNKNOWN"))</f>
        <v/>
      </c>
    </row>
    <row r="12278">
      <c r="A12278" s="40">
        <f>IF(GL_Paste!$B12275="","",N(GL_Paste!$H12275)-N(GL_Paste!$G12275))</f>
        <v/>
      </c>
      <c r="B12278" s="43">
        <f>IF(GL_Paste!$B12275="","",DATE(YEAR(GL_Paste!$E12275),MONTH(GL_Paste!$E12275),1))</f>
        <v/>
      </c>
      <c r="C12278">
        <f>IF(GL_Paste!$B12275="","",IF(TRIM(GL_Paste!$M12275)&lt;&gt;"",TRIM(GL_Paste!$M12275),IFERROR(MID(GL_Paste!$I12275,FIND("[",GL_Paste!$I12275)+1,FIND("]",GL_Paste!$I12275)-FIND("[",GL_Paste!$I12275)-1),"")))</f>
        <v/>
      </c>
      <c r="D12278">
        <f>IF(GL_Paste!$B12275="","",IFERROR(INDEX(DeptName,MATCH($C12278,DeptTag,0)),"UNALLOCATED"))</f>
        <v/>
      </c>
      <c r="E12278">
        <f>IF(GL_Paste!$B12275="","",IFERROR(INDEX(AcctCat,MATCH(GL_Paste!$B12275&amp;"",AcctCode,0)),"UNKNOWN"))</f>
        <v/>
      </c>
      <c r="F12278">
        <f>IF(GL_Paste!$B12275="","",IFERROR(INDEX(AcctSub,MATCH(GL_Paste!$B12275&amp;"",AcctCode,0)),"UNKNOWN"))</f>
        <v/>
      </c>
    </row>
    <row r="12279">
      <c r="A12279" s="40">
        <f>IF(GL_Paste!$B12276="","",N(GL_Paste!$H12276)-N(GL_Paste!$G12276))</f>
        <v/>
      </c>
      <c r="B12279" s="43">
        <f>IF(GL_Paste!$B12276="","",DATE(YEAR(GL_Paste!$E12276),MONTH(GL_Paste!$E12276),1))</f>
        <v/>
      </c>
      <c r="C12279">
        <f>IF(GL_Paste!$B12276="","",IF(TRIM(GL_Paste!$M12276)&lt;&gt;"",TRIM(GL_Paste!$M12276),IFERROR(MID(GL_Paste!$I12276,FIND("[",GL_Paste!$I12276)+1,FIND("]",GL_Paste!$I12276)-FIND("[",GL_Paste!$I12276)-1),"")))</f>
        <v/>
      </c>
      <c r="D12279">
        <f>IF(GL_Paste!$B12276="","",IFERROR(INDEX(DeptName,MATCH($C12279,DeptTag,0)),"UNALLOCATED"))</f>
        <v/>
      </c>
      <c r="E12279">
        <f>IF(GL_Paste!$B12276="","",IFERROR(INDEX(AcctCat,MATCH(GL_Paste!$B12276&amp;"",AcctCode,0)),"UNKNOWN"))</f>
        <v/>
      </c>
      <c r="F12279">
        <f>IF(GL_Paste!$B12276="","",IFERROR(INDEX(AcctSub,MATCH(GL_Paste!$B12276&amp;"",AcctCode,0)),"UNKNOWN"))</f>
        <v/>
      </c>
    </row>
    <row r="12280">
      <c r="A12280" s="40">
        <f>IF(GL_Paste!$B12277="","",N(GL_Paste!$H12277)-N(GL_Paste!$G12277))</f>
        <v/>
      </c>
      <c r="B12280" s="43">
        <f>IF(GL_Paste!$B12277="","",DATE(YEAR(GL_Paste!$E12277),MONTH(GL_Paste!$E12277),1))</f>
        <v/>
      </c>
      <c r="C12280">
        <f>IF(GL_Paste!$B12277="","",IF(TRIM(GL_Paste!$M12277)&lt;&gt;"",TRIM(GL_Paste!$M12277),IFERROR(MID(GL_Paste!$I12277,FIND("[",GL_Paste!$I12277)+1,FIND("]",GL_Paste!$I12277)-FIND("[",GL_Paste!$I12277)-1),"")))</f>
        <v/>
      </c>
      <c r="D12280">
        <f>IF(GL_Paste!$B12277="","",IFERROR(INDEX(DeptName,MATCH($C12280,DeptTag,0)),"UNALLOCATED"))</f>
        <v/>
      </c>
      <c r="E12280">
        <f>IF(GL_Paste!$B12277="","",IFERROR(INDEX(AcctCat,MATCH(GL_Paste!$B12277&amp;"",AcctCode,0)),"UNKNOWN"))</f>
        <v/>
      </c>
      <c r="F12280">
        <f>IF(GL_Paste!$B12277="","",IFERROR(INDEX(AcctSub,MATCH(GL_Paste!$B12277&amp;"",AcctCode,0)),"UNKNOWN"))</f>
        <v/>
      </c>
    </row>
    <row r="12281">
      <c r="A12281" s="40">
        <f>IF(GL_Paste!$B12278="","",N(GL_Paste!$H12278)-N(GL_Paste!$G12278))</f>
        <v/>
      </c>
      <c r="B12281" s="43">
        <f>IF(GL_Paste!$B12278="","",DATE(YEAR(GL_Paste!$E12278),MONTH(GL_Paste!$E12278),1))</f>
        <v/>
      </c>
      <c r="C12281">
        <f>IF(GL_Paste!$B12278="","",IF(TRIM(GL_Paste!$M12278)&lt;&gt;"",TRIM(GL_Paste!$M12278),IFERROR(MID(GL_Paste!$I12278,FIND("[",GL_Paste!$I12278)+1,FIND("]",GL_Paste!$I12278)-FIND("[",GL_Paste!$I12278)-1),"")))</f>
        <v/>
      </c>
      <c r="D12281">
        <f>IF(GL_Paste!$B12278="","",IFERROR(INDEX(DeptName,MATCH($C12281,DeptTag,0)),"UNALLOCATED"))</f>
        <v/>
      </c>
      <c r="E12281">
        <f>IF(GL_Paste!$B12278="","",IFERROR(INDEX(AcctCat,MATCH(GL_Paste!$B12278&amp;"",AcctCode,0)),"UNKNOWN"))</f>
        <v/>
      </c>
      <c r="F12281">
        <f>IF(GL_Paste!$B12278="","",IFERROR(INDEX(AcctSub,MATCH(GL_Paste!$B12278&amp;"",AcctCode,0)),"UNKNOWN"))</f>
        <v/>
      </c>
    </row>
    <row r="12282">
      <c r="A12282" s="40">
        <f>IF(GL_Paste!$B12279="","",N(GL_Paste!$H12279)-N(GL_Paste!$G12279))</f>
        <v/>
      </c>
      <c r="B12282" s="43">
        <f>IF(GL_Paste!$B12279="","",DATE(YEAR(GL_Paste!$E12279),MONTH(GL_Paste!$E12279),1))</f>
        <v/>
      </c>
      <c r="C12282">
        <f>IF(GL_Paste!$B12279="","",IF(TRIM(GL_Paste!$M12279)&lt;&gt;"",TRIM(GL_Paste!$M12279),IFERROR(MID(GL_Paste!$I12279,FIND("[",GL_Paste!$I12279)+1,FIND("]",GL_Paste!$I12279)-FIND("[",GL_Paste!$I12279)-1),"")))</f>
        <v/>
      </c>
      <c r="D12282">
        <f>IF(GL_Paste!$B12279="","",IFERROR(INDEX(DeptName,MATCH($C12282,DeptTag,0)),"UNALLOCATED"))</f>
        <v/>
      </c>
      <c r="E12282">
        <f>IF(GL_Paste!$B12279="","",IFERROR(INDEX(AcctCat,MATCH(GL_Paste!$B12279&amp;"",AcctCode,0)),"UNKNOWN"))</f>
        <v/>
      </c>
      <c r="F12282">
        <f>IF(GL_Paste!$B12279="","",IFERROR(INDEX(AcctSub,MATCH(GL_Paste!$B12279&amp;"",AcctCode,0)),"UNKNOWN"))</f>
        <v/>
      </c>
    </row>
    <row r="12283">
      <c r="A12283" s="40">
        <f>IF(GL_Paste!$B12280="","",N(GL_Paste!$H12280)-N(GL_Paste!$G12280))</f>
        <v/>
      </c>
      <c r="B12283" s="43">
        <f>IF(GL_Paste!$B12280="","",DATE(YEAR(GL_Paste!$E12280),MONTH(GL_Paste!$E12280),1))</f>
        <v/>
      </c>
      <c r="C12283">
        <f>IF(GL_Paste!$B12280="","",IF(TRIM(GL_Paste!$M12280)&lt;&gt;"",TRIM(GL_Paste!$M12280),IFERROR(MID(GL_Paste!$I12280,FIND("[",GL_Paste!$I12280)+1,FIND("]",GL_Paste!$I12280)-FIND("[",GL_Paste!$I12280)-1),"")))</f>
        <v/>
      </c>
      <c r="D12283">
        <f>IF(GL_Paste!$B12280="","",IFERROR(INDEX(DeptName,MATCH($C12283,DeptTag,0)),"UNALLOCATED"))</f>
        <v/>
      </c>
      <c r="E12283">
        <f>IF(GL_Paste!$B12280="","",IFERROR(INDEX(AcctCat,MATCH(GL_Paste!$B12280&amp;"",AcctCode,0)),"UNKNOWN"))</f>
        <v/>
      </c>
      <c r="F12283">
        <f>IF(GL_Paste!$B12280="","",IFERROR(INDEX(AcctSub,MATCH(GL_Paste!$B12280&amp;"",AcctCode,0)),"UNKNOWN"))</f>
        <v/>
      </c>
    </row>
    <row r="12284">
      <c r="A12284" s="40">
        <f>IF(GL_Paste!$B12281="","",N(GL_Paste!$H12281)-N(GL_Paste!$G12281))</f>
        <v/>
      </c>
      <c r="B12284" s="43">
        <f>IF(GL_Paste!$B12281="","",DATE(YEAR(GL_Paste!$E12281),MONTH(GL_Paste!$E12281),1))</f>
        <v/>
      </c>
      <c r="C12284">
        <f>IF(GL_Paste!$B12281="","",IF(TRIM(GL_Paste!$M12281)&lt;&gt;"",TRIM(GL_Paste!$M12281),IFERROR(MID(GL_Paste!$I12281,FIND("[",GL_Paste!$I12281)+1,FIND("]",GL_Paste!$I12281)-FIND("[",GL_Paste!$I12281)-1),"")))</f>
        <v/>
      </c>
      <c r="D12284">
        <f>IF(GL_Paste!$B12281="","",IFERROR(INDEX(DeptName,MATCH($C12284,DeptTag,0)),"UNALLOCATED"))</f>
        <v/>
      </c>
      <c r="E12284">
        <f>IF(GL_Paste!$B12281="","",IFERROR(INDEX(AcctCat,MATCH(GL_Paste!$B12281&amp;"",AcctCode,0)),"UNKNOWN"))</f>
        <v/>
      </c>
      <c r="F12284">
        <f>IF(GL_Paste!$B12281="","",IFERROR(INDEX(AcctSub,MATCH(GL_Paste!$B12281&amp;"",AcctCode,0)),"UNKNOWN"))</f>
        <v/>
      </c>
    </row>
    <row r="12285">
      <c r="A12285" s="40">
        <f>IF(GL_Paste!$B12282="","",N(GL_Paste!$H12282)-N(GL_Paste!$G12282))</f>
        <v/>
      </c>
      <c r="B12285" s="43">
        <f>IF(GL_Paste!$B12282="","",DATE(YEAR(GL_Paste!$E12282),MONTH(GL_Paste!$E12282),1))</f>
        <v/>
      </c>
      <c r="C12285">
        <f>IF(GL_Paste!$B12282="","",IF(TRIM(GL_Paste!$M12282)&lt;&gt;"",TRIM(GL_Paste!$M12282),IFERROR(MID(GL_Paste!$I12282,FIND("[",GL_Paste!$I12282)+1,FIND("]",GL_Paste!$I12282)-FIND("[",GL_Paste!$I12282)-1),"")))</f>
        <v/>
      </c>
      <c r="D12285">
        <f>IF(GL_Paste!$B12282="","",IFERROR(INDEX(DeptName,MATCH($C12285,DeptTag,0)),"UNALLOCATED"))</f>
        <v/>
      </c>
      <c r="E12285">
        <f>IF(GL_Paste!$B12282="","",IFERROR(INDEX(AcctCat,MATCH(GL_Paste!$B12282&amp;"",AcctCode,0)),"UNKNOWN"))</f>
        <v/>
      </c>
      <c r="F12285">
        <f>IF(GL_Paste!$B12282="","",IFERROR(INDEX(AcctSub,MATCH(GL_Paste!$B12282&amp;"",AcctCode,0)),"UNKNOWN"))</f>
        <v/>
      </c>
    </row>
    <row r="12286">
      <c r="A12286" s="40">
        <f>IF(GL_Paste!$B12283="","",N(GL_Paste!$H12283)-N(GL_Paste!$G12283))</f>
        <v/>
      </c>
      <c r="B12286" s="43">
        <f>IF(GL_Paste!$B12283="","",DATE(YEAR(GL_Paste!$E12283),MONTH(GL_Paste!$E12283),1))</f>
        <v/>
      </c>
      <c r="C12286">
        <f>IF(GL_Paste!$B12283="","",IF(TRIM(GL_Paste!$M12283)&lt;&gt;"",TRIM(GL_Paste!$M12283),IFERROR(MID(GL_Paste!$I12283,FIND("[",GL_Paste!$I12283)+1,FIND("]",GL_Paste!$I12283)-FIND("[",GL_Paste!$I12283)-1),"")))</f>
        <v/>
      </c>
      <c r="D12286">
        <f>IF(GL_Paste!$B12283="","",IFERROR(INDEX(DeptName,MATCH($C12286,DeptTag,0)),"UNALLOCATED"))</f>
        <v/>
      </c>
      <c r="E12286">
        <f>IF(GL_Paste!$B12283="","",IFERROR(INDEX(AcctCat,MATCH(GL_Paste!$B12283&amp;"",AcctCode,0)),"UNKNOWN"))</f>
        <v/>
      </c>
      <c r="F12286">
        <f>IF(GL_Paste!$B12283="","",IFERROR(INDEX(AcctSub,MATCH(GL_Paste!$B12283&amp;"",AcctCode,0)),"UNKNOWN"))</f>
        <v/>
      </c>
    </row>
    <row r="12287">
      <c r="A12287" s="40">
        <f>IF(GL_Paste!$B12284="","",N(GL_Paste!$H12284)-N(GL_Paste!$G12284))</f>
        <v/>
      </c>
      <c r="B12287" s="43">
        <f>IF(GL_Paste!$B12284="","",DATE(YEAR(GL_Paste!$E12284),MONTH(GL_Paste!$E12284),1))</f>
        <v/>
      </c>
      <c r="C12287">
        <f>IF(GL_Paste!$B12284="","",IF(TRIM(GL_Paste!$M12284)&lt;&gt;"",TRIM(GL_Paste!$M12284),IFERROR(MID(GL_Paste!$I12284,FIND("[",GL_Paste!$I12284)+1,FIND("]",GL_Paste!$I12284)-FIND("[",GL_Paste!$I12284)-1),"")))</f>
        <v/>
      </c>
      <c r="D12287">
        <f>IF(GL_Paste!$B12284="","",IFERROR(INDEX(DeptName,MATCH($C12287,DeptTag,0)),"UNALLOCATED"))</f>
        <v/>
      </c>
      <c r="E12287">
        <f>IF(GL_Paste!$B12284="","",IFERROR(INDEX(AcctCat,MATCH(GL_Paste!$B12284&amp;"",AcctCode,0)),"UNKNOWN"))</f>
        <v/>
      </c>
      <c r="F12287">
        <f>IF(GL_Paste!$B12284="","",IFERROR(INDEX(AcctSub,MATCH(GL_Paste!$B12284&amp;"",AcctCode,0)),"UNKNOWN"))</f>
        <v/>
      </c>
    </row>
    <row r="12288">
      <c r="A12288" s="40">
        <f>IF(GL_Paste!$B12285="","",N(GL_Paste!$H12285)-N(GL_Paste!$G12285))</f>
        <v/>
      </c>
      <c r="B12288" s="43">
        <f>IF(GL_Paste!$B12285="","",DATE(YEAR(GL_Paste!$E12285),MONTH(GL_Paste!$E12285),1))</f>
        <v/>
      </c>
      <c r="C12288">
        <f>IF(GL_Paste!$B12285="","",IF(TRIM(GL_Paste!$M12285)&lt;&gt;"",TRIM(GL_Paste!$M12285),IFERROR(MID(GL_Paste!$I12285,FIND("[",GL_Paste!$I12285)+1,FIND("]",GL_Paste!$I12285)-FIND("[",GL_Paste!$I12285)-1),"")))</f>
        <v/>
      </c>
      <c r="D12288">
        <f>IF(GL_Paste!$B12285="","",IFERROR(INDEX(DeptName,MATCH($C12288,DeptTag,0)),"UNALLOCATED"))</f>
        <v/>
      </c>
      <c r="E12288">
        <f>IF(GL_Paste!$B12285="","",IFERROR(INDEX(AcctCat,MATCH(GL_Paste!$B12285&amp;"",AcctCode,0)),"UNKNOWN"))</f>
        <v/>
      </c>
      <c r="F12288">
        <f>IF(GL_Paste!$B12285="","",IFERROR(INDEX(AcctSub,MATCH(GL_Paste!$B12285&amp;"",AcctCode,0)),"UNKNOWN"))</f>
        <v/>
      </c>
    </row>
    <row r="12289">
      <c r="A12289" s="40">
        <f>IF(GL_Paste!$B12286="","",N(GL_Paste!$H12286)-N(GL_Paste!$G12286))</f>
        <v/>
      </c>
      <c r="B12289" s="43">
        <f>IF(GL_Paste!$B12286="","",DATE(YEAR(GL_Paste!$E12286),MONTH(GL_Paste!$E12286),1))</f>
        <v/>
      </c>
      <c r="C12289">
        <f>IF(GL_Paste!$B12286="","",IF(TRIM(GL_Paste!$M12286)&lt;&gt;"",TRIM(GL_Paste!$M12286),IFERROR(MID(GL_Paste!$I12286,FIND("[",GL_Paste!$I12286)+1,FIND("]",GL_Paste!$I12286)-FIND("[",GL_Paste!$I12286)-1),"")))</f>
        <v/>
      </c>
      <c r="D12289">
        <f>IF(GL_Paste!$B12286="","",IFERROR(INDEX(DeptName,MATCH($C12289,DeptTag,0)),"UNALLOCATED"))</f>
        <v/>
      </c>
      <c r="E12289">
        <f>IF(GL_Paste!$B12286="","",IFERROR(INDEX(AcctCat,MATCH(GL_Paste!$B12286&amp;"",AcctCode,0)),"UNKNOWN"))</f>
        <v/>
      </c>
      <c r="F12289">
        <f>IF(GL_Paste!$B12286="","",IFERROR(INDEX(AcctSub,MATCH(GL_Paste!$B12286&amp;"",AcctCode,0)),"UNKNOWN"))</f>
        <v/>
      </c>
    </row>
    <row r="12290">
      <c r="A12290" s="40">
        <f>IF(GL_Paste!$B12287="","",N(GL_Paste!$H12287)-N(GL_Paste!$G12287))</f>
        <v/>
      </c>
      <c r="B12290" s="43">
        <f>IF(GL_Paste!$B12287="","",DATE(YEAR(GL_Paste!$E12287),MONTH(GL_Paste!$E12287),1))</f>
        <v/>
      </c>
      <c r="C12290">
        <f>IF(GL_Paste!$B12287="","",IF(TRIM(GL_Paste!$M12287)&lt;&gt;"",TRIM(GL_Paste!$M12287),IFERROR(MID(GL_Paste!$I12287,FIND("[",GL_Paste!$I12287)+1,FIND("]",GL_Paste!$I12287)-FIND("[",GL_Paste!$I12287)-1),"")))</f>
        <v/>
      </c>
      <c r="D12290">
        <f>IF(GL_Paste!$B12287="","",IFERROR(INDEX(DeptName,MATCH($C12290,DeptTag,0)),"UNALLOCATED"))</f>
        <v/>
      </c>
      <c r="E12290">
        <f>IF(GL_Paste!$B12287="","",IFERROR(INDEX(AcctCat,MATCH(GL_Paste!$B12287&amp;"",AcctCode,0)),"UNKNOWN"))</f>
        <v/>
      </c>
      <c r="F12290">
        <f>IF(GL_Paste!$B12287="","",IFERROR(INDEX(AcctSub,MATCH(GL_Paste!$B12287&amp;"",AcctCode,0)),"UNKNOWN"))</f>
        <v/>
      </c>
    </row>
    <row r="12291">
      <c r="A12291" s="40">
        <f>IF(GL_Paste!$B12288="","",N(GL_Paste!$H12288)-N(GL_Paste!$G12288))</f>
        <v/>
      </c>
      <c r="B12291" s="43">
        <f>IF(GL_Paste!$B12288="","",DATE(YEAR(GL_Paste!$E12288),MONTH(GL_Paste!$E12288),1))</f>
        <v/>
      </c>
      <c r="C12291">
        <f>IF(GL_Paste!$B12288="","",IF(TRIM(GL_Paste!$M12288)&lt;&gt;"",TRIM(GL_Paste!$M12288),IFERROR(MID(GL_Paste!$I12288,FIND("[",GL_Paste!$I12288)+1,FIND("]",GL_Paste!$I12288)-FIND("[",GL_Paste!$I12288)-1),"")))</f>
        <v/>
      </c>
      <c r="D12291">
        <f>IF(GL_Paste!$B12288="","",IFERROR(INDEX(DeptName,MATCH($C12291,DeptTag,0)),"UNALLOCATED"))</f>
        <v/>
      </c>
      <c r="E12291">
        <f>IF(GL_Paste!$B12288="","",IFERROR(INDEX(AcctCat,MATCH(GL_Paste!$B12288&amp;"",AcctCode,0)),"UNKNOWN"))</f>
        <v/>
      </c>
      <c r="F12291">
        <f>IF(GL_Paste!$B12288="","",IFERROR(INDEX(AcctSub,MATCH(GL_Paste!$B12288&amp;"",AcctCode,0)),"UNKNOWN"))</f>
        <v/>
      </c>
    </row>
    <row r="12292">
      <c r="A12292" s="40">
        <f>IF(GL_Paste!$B12289="","",N(GL_Paste!$H12289)-N(GL_Paste!$G12289))</f>
        <v/>
      </c>
      <c r="B12292" s="43">
        <f>IF(GL_Paste!$B12289="","",DATE(YEAR(GL_Paste!$E12289),MONTH(GL_Paste!$E12289),1))</f>
        <v/>
      </c>
      <c r="C12292">
        <f>IF(GL_Paste!$B12289="","",IF(TRIM(GL_Paste!$M12289)&lt;&gt;"",TRIM(GL_Paste!$M12289),IFERROR(MID(GL_Paste!$I12289,FIND("[",GL_Paste!$I12289)+1,FIND("]",GL_Paste!$I12289)-FIND("[",GL_Paste!$I12289)-1),"")))</f>
        <v/>
      </c>
      <c r="D12292">
        <f>IF(GL_Paste!$B12289="","",IFERROR(INDEX(DeptName,MATCH($C12292,DeptTag,0)),"UNALLOCATED"))</f>
        <v/>
      </c>
      <c r="E12292">
        <f>IF(GL_Paste!$B12289="","",IFERROR(INDEX(AcctCat,MATCH(GL_Paste!$B12289&amp;"",AcctCode,0)),"UNKNOWN"))</f>
        <v/>
      </c>
      <c r="F12292">
        <f>IF(GL_Paste!$B12289="","",IFERROR(INDEX(AcctSub,MATCH(GL_Paste!$B12289&amp;"",AcctCode,0)),"UNKNOWN"))</f>
        <v/>
      </c>
    </row>
    <row r="12293">
      <c r="A12293" s="40">
        <f>IF(GL_Paste!$B12290="","",N(GL_Paste!$H12290)-N(GL_Paste!$G12290))</f>
        <v/>
      </c>
      <c r="B12293" s="43">
        <f>IF(GL_Paste!$B12290="","",DATE(YEAR(GL_Paste!$E12290),MONTH(GL_Paste!$E12290),1))</f>
        <v/>
      </c>
      <c r="C12293">
        <f>IF(GL_Paste!$B12290="","",IF(TRIM(GL_Paste!$M12290)&lt;&gt;"",TRIM(GL_Paste!$M12290),IFERROR(MID(GL_Paste!$I12290,FIND("[",GL_Paste!$I12290)+1,FIND("]",GL_Paste!$I12290)-FIND("[",GL_Paste!$I12290)-1),"")))</f>
        <v/>
      </c>
      <c r="D12293">
        <f>IF(GL_Paste!$B12290="","",IFERROR(INDEX(DeptName,MATCH($C12293,DeptTag,0)),"UNALLOCATED"))</f>
        <v/>
      </c>
      <c r="E12293">
        <f>IF(GL_Paste!$B12290="","",IFERROR(INDEX(AcctCat,MATCH(GL_Paste!$B12290&amp;"",AcctCode,0)),"UNKNOWN"))</f>
        <v/>
      </c>
      <c r="F12293">
        <f>IF(GL_Paste!$B12290="","",IFERROR(INDEX(AcctSub,MATCH(GL_Paste!$B12290&amp;"",AcctCode,0)),"UNKNOWN"))</f>
        <v/>
      </c>
    </row>
    <row r="12294">
      <c r="A12294" s="40">
        <f>IF(GL_Paste!$B12291="","",N(GL_Paste!$H12291)-N(GL_Paste!$G12291))</f>
        <v/>
      </c>
      <c r="B12294" s="43">
        <f>IF(GL_Paste!$B12291="","",DATE(YEAR(GL_Paste!$E12291),MONTH(GL_Paste!$E12291),1))</f>
        <v/>
      </c>
      <c r="C12294">
        <f>IF(GL_Paste!$B12291="","",IF(TRIM(GL_Paste!$M12291)&lt;&gt;"",TRIM(GL_Paste!$M12291),IFERROR(MID(GL_Paste!$I12291,FIND("[",GL_Paste!$I12291)+1,FIND("]",GL_Paste!$I12291)-FIND("[",GL_Paste!$I12291)-1),"")))</f>
        <v/>
      </c>
      <c r="D12294">
        <f>IF(GL_Paste!$B12291="","",IFERROR(INDEX(DeptName,MATCH($C12294,DeptTag,0)),"UNALLOCATED"))</f>
        <v/>
      </c>
      <c r="E12294">
        <f>IF(GL_Paste!$B12291="","",IFERROR(INDEX(AcctCat,MATCH(GL_Paste!$B12291&amp;"",AcctCode,0)),"UNKNOWN"))</f>
        <v/>
      </c>
      <c r="F12294">
        <f>IF(GL_Paste!$B12291="","",IFERROR(INDEX(AcctSub,MATCH(GL_Paste!$B12291&amp;"",AcctCode,0)),"UNKNOWN"))</f>
        <v/>
      </c>
    </row>
    <row r="12295">
      <c r="A12295" s="40">
        <f>IF(GL_Paste!$B12292="","",N(GL_Paste!$H12292)-N(GL_Paste!$G12292))</f>
        <v/>
      </c>
      <c r="B12295" s="43">
        <f>IF(GL_Paste!$B12292="","",DATE(YEAR(GL_Paste!$E12292),MONTH(GL_Paste!$E12292),1))</f>
        <v/>
      </c>
      <c r="C12295">
        <f>IF(GL_Paste!$B12292="","",IF(TRIM(GL_Paste!$M12292)&lt;&gt;"",TRIM(GL_Paste!$M12292),IFERROR(MID(GL_Paste!$I12292,FIND("[",GL_Paste!$I12292)+1,FIND("]",GL_Paste!$I12292)-FIND("[",GL_Paste!$I12292)-1),"")))</f>
        <v/>
      </c>
      <c r="D12295">
        <f>IF(GL_Paste!$B12292="","",IFERROR(INDEX(DeptName,MATCH($C12295,DeptTag,0)),"UNALLOCATED"))</f>
        <v/>
      </c>
      <c r="E12295">
        <f>IF(GL_Paste!$B12292="","",IFERROR(INDEX(AcctCat,MATCH(GL_Paste!$B12292&amp;"",AcctCode,0)),"UNKNOWN"))</f>
        <v/>
      </c>
      <c r="F12295">
        <f>IF(GL_Paste!$B12292="","",IFERROR(INDEX(AcctSub,MATCH(GL_Paste!$B12292&amp;"",AcctCode,0)),"UNKNOWN"))</f>
        <v/>
      </c>
    </row>
    <row r="12296">
      <c r="A12296" s="40">
        <f>IF(GL_Paste!$B12293="","",N(GL_Paste!$H12293)-N(GL_Paste!$G12293))</f>
        <v/>
      </c>
      <c r="B12296" s="43">
        <f>IF(GL_Paste!$B12293="","",DATE(YEAR(GL_Paste!$E12293),MONTH(GL_Paste!$E12293),1))</f>
        <v/>
      </c>
      <c r="C12296">
        <f>IF(GL_Paste!$B12293="","",IF(TRIM(GL_Paste!$M12293)&lt;&gt;"",TRIM(GL_Paste!$M12293),IFERROR(MID(GL_Paste!$I12293,FIND("[",GL_Paste!$I12293)+1,FIND("]",GL_Paste!$I12293)-FIND("[",GL_Paste!$I12293)-1),"")))</f>
        <v/>
      </c>
      <c r="D12296">
        <f>IF(GL_Paste!$B12293="","",IFERROR(INDEX(DeptName,MATCH($C12296,DeptTag,0)),"UNALLOCATED"))</f>
        <v/>
      </c>
      <c r="E12296">
        <f>IF(GL_Paste!$B12293="","",IFERROR(INDEX(AcctCat,MATCH(GL_Paste!$B12293&amp;"",AcctCode,0)),"UNKNOWN"))</f>
        <v/>
      </c>
      <c r="F12296">
        <f>IF(GL_Paste!$B12293="","",IFERROR(INDEX(AcctSub,MATCH(GL_Paste!$B12293&amp;"",AcctCode,0)),"UNKNOWN"))</f>
        <v/>
      </c>
    </row>
    <row r="12297">
      <c r="A12297" s="40">
        <f>IF(GL_Paste!$B12294="","",N(GL_Paste!$H12294)-N(GL_Paste!$G12294))</f>
        <v/>
      </c>
      <c r="B12297" s="43">
        <f>IF(GL_Paste!$B12294="","",DATE(YEAR(GL_Paste!$E12294),MONTH(GL_Paste!$E12294),1))</f>
        <v/>
      </c>
      <c r="C12297">
        <f>IF(GL_Paste!$B12294="","",IF(TRIM(GL_Paste!$M12294)&lt;&gt;"",TRIM(GL_Paste!$M12294),IFERROR(MID(GL_Paste!$I12294,FIND("[",GL_Paste!$I12294)+1,FIND("]",GL_Paste!$I12294)-FIND("[",GL_Paste!$I12294)-1),"")))</f>
        <v/>
      </c>
      <c r="D12297">
        <f>IF(GL_Paste!$B12294="","",IFERROR(INDEX(DeptName,MATCH($C12297,DeptTag,0)),"UNALLOCATED"))</f>
        <v/>
      </c>
      <c r="E12297">
        <f>IF(GL_Paste!$B12294="","",IFERROR(INDEX(AcctCat,MATCH(GL_Paste!$B12294&amp;"",AcctCode,0)),"UNKNOWN"))</f>
        <v/>
      </c>
      <c r="F12297">
        <f>IF(GL_Paste!$B12294="","",IFERROR(INDEX(AcctSub,MATCH(GL_Paste!$B12294&amp;"",AcctCode,0)),"UNKNOWN"))</f>
        <v/>
      </c>
    </row>
    <row r="12298">
      <c r="A12298" s="40">
        <f>IF(GL_Paste!$B12295="","",N(GL_Paste!$H12295)-N(GL_Paste!$G12295))</f>
        <v/>
      </c>
      <c r="B12298" s="43">
        <f>IF(GL_Paste!$B12295="","",DATE(YEAR(GL_Paste!$E12295),MONTH(GL_Paste!$E12295),1))</f>
        <v/>
      </c>
      <c r="C12298">
        <f>IF(GL_Paste!$B12295="","",IF(TRIM(GL_Paste!$M12295)&lt;&gt;"",TRIM(GL_Paste!$M12295),IFERROR(MID(GL_Paste!$I12295,FIND("[",GL_Paste!$I12295)+1,FIND("]",GL_Paste!$I12295)-FIND("[",GL_Paste!$I12295)-1),"")))</f>
        <v/>
      </c>
      <c r="D12298">
        <f>IF(GL_Paste!$B12295="","",IFERROR(INDEX(DeptName,MATCH($C12298,DeptTag,0)),"UNALLOCATED"))</f>
        <v/>
      </c>
      <c r="E12298">
        <f>IF(GL_Paste!$B12295="","",IFERROR(INDEX(AcctCat,MATCH(GL_Paste!$B12295&amp;"",AcctCode,0)),"UNKNOWN"))</f>
        <v/>
      </c>
      <c r="F12298">
        <f>IF(GL_Paste!$B12295="","",IFERROR(INDEX(AcctSub,MATCH(GL_Paste!$B12295&amp;"",AcctCode,0)),"UNKNOWN"))</f>
        <v/>
      </c>
    </row>
    <row r="12299">
      <c r="A12299" s="40">
        <f>IF(GL_Paste!$B12296="","",N(GL_Paste!$H12296)-N(GL_Paste!$G12296))</f>
        <v/>
      </c>
      <c r="B12299" s="43">
        <f>IF(GL_Paste!$B12296="","",DATE(YEAR(GL_Paste!$E12296),MONTH(GL_Paste!$E12296),1))</f>
        <v/>
      </c>
      <c r="C12299">
        <f>IF(GL_Paste!$B12296="","",IF(TRIM(GL_Paste!$M12296)&lt;&gt;"",TRIM(GL_Paste!$M12296),IFERROR(MID(GL_Paste!$I12296,FIND("[",GL_Paste!$I12296)+1,FIND("]",GL_Paste!$I12296)-FIND("[",GL_Paste!$I12296)-1),"")))</f>
        <v/>
      </c>
      <c r="D12299">
        <f>IF(GL_Paste!$B12296="","",IFERROR(INDEX(DeptName,MATCH($C12299,DeptTag,0)),"UNALLOCATED"))</f>
        <v/>
      </c>
      <c r="E12299">
        <f>IF(GL_Paste!$B12296="","",IFERROR(INDEX(AcctCat,MATCH(GL_Paste!$B12296&amp;"",AcctCode,0)),"UNKNOWN"))</f>
        <v/>
      </c>
      <c r="F12299">
        <f>IF(GL_Paste!$B12296="","",IFERROR(INDEX(AcctSub,MATCH(GL_Paste!$B12296&amp;"",AcctCode,0)),"UNKNOWN"))</f>
        <v/>
      </c>
    </row>
    <row r="12300">
      <c r="A12300" s="40">
        <f>IF(GL_Paste!$B12297="","",N(GL_Paste!$H12297)-N(GL_Paste!$G12297))</f>
        <v/>
      </c>
      <c r="B12300" s="43">
        <f>IF(GL_Paste!$B12297="","",DATE(YEAR(GL_Paste!$E12297),MONTH(GL_Paste!$E12297),1))</f>
        <v/>
      </c>
      <c r="C12300">
        <f>IF(GL_Paste!$B12297="","",IF(TRIM(GL_Paste!$M12297)&lt;&gt;"",TRIM(GL_Paste!$M12297),IFERROR(MID(GL_Paste!$I12297,FIND("[",GL_Paste!$I12297)+1,FIND("]",GL_Paste!$I12297)-FIND("[",GL_Paste!$I12297)-1),"")))</f>
        <v/>
      </c>
      <c r="D12300">
        <f>IF(GL_Paste!$B12297="","",IFERROR(INDEX(DeptName,MATCH($C12300,DeptTag,0)),"UNALLOCATED"))</f>
        <v/>
      </c>
      <c r="E12300">
        <f>IF(GL_Paste!$B12297="","",IFERROR(INDEX(AcctCat,MATCH(GL_Paste!$B12297&amp;"",AcctCode,0)),"UNKNOWN"))</f>
        <v/>
      </c>
      <c r="F12300">
        <f>IF(GL_Paste!$B12297="","",IFERROR(INDEX(AcctSub,MATCH(GL_Paste!$B12297&amp;"",AcctCode,0)),"UNKNOWN"))</f>
        <v/>
      </c>
    </row>
    <row r="12301">
      <c r="A12301" s="40">
        <f>IF(GL_Paste!$B12298="","",N(GL_Paste!$H12298)-N(GL_Paste!$G12298))</f>
        <v/>
      </c>
      <c r="B12301" s="43">
        <f>IF(GL_Paste!$B12298="","",DATE(YEAR(GL_Paste!$E12298),MONTH(GL_Paste!$E12298),1))</f>
        <v/>
      </c>
      <c r="C12301">
        <f>IF(GL_Paste!$B12298="","",IF(TRIM(GL_Paste!$M12298)&lt;&gt;"",TRIM(GL_Paste!$M12298),IFERROR(MID(GL_Paste!$I12298,FIND("[",GL_Paste!$I12298)+1,FIND("]",GL_Paste!$I12298)-FIND("[",GL_Paste!$I12298)-1),"")))</f>
        <v/>
      </c>
      <c r="D12301">
        <f>IF(GL_Paste!$B12298="","",IFERROR(INDEX(DeptName,MATCH($C12301,DeptTag,0)),"UNALLOCATED"))</f>
        <v/>
      </c>
      <c r="E12301">
        <f>IF(GL_Paste!$B12298="","",IFERROR(INDEX(AcctCat,MATCH(GL_Paste!$B12298&amp;"",AcctCode,0)),"UNKNOWN"))</f>
        <v/>
      </c>
      <c r="F12301">
        <f>IF(GL_Paste!$B12298="","",IFERROR(INDEX(AcctSub,MATCH(GL_Paste!$B12298&amp;"",AcctCode,0)),"UNKNOWN"))</f>
        <v/>
      </c>
    </row>
    <row r="12302">
      <c r="A12302" s="40">
        <f>IF(GL_Paste!$B12299="","",N(GL_Paste!$H12299)-N(GL_Paste!$G12299))</f>
        <v/>
      </c>
      <c r="B12302" s="43">
        <f>IF(GL_Paste!$B12299="","",DATE(YEAR(GL_Paste!$E12299),MONTH(GL_Paste!$E12299),1))</f>
        <v/>
      </c>
      <c r="C12302">
        <f>IF(GL_Paste!$B12299="","",IF(TRIM(GL_Paste!$M12299)&lt;&gt;"",TRIM(GL_Paste!$M12299),IFERROR(MID(GL_Paste!$I12299,FIND("[",GL_Paste!$I12299)+1,FIND("]",GL_Paste!$I12299)-FIND("[",GL_Paste!$I12299)-1),"")))</f>
        <v/>
      </c>
      <c r="D12302">
        <f>IF(GL_Paste!$B12299="","",IFERROR(INDEX(DeptName,MATCH($C12302,DeptTag,0)),"UNALLOCATED"))</f>
        <v/>
      </c>
      <c r="E12302">
        <f>IF(GL_Paste!$B12299="","",IFERROR(INDEX(AcctCat,MATCH(GL_Paste!$B12299&amp;"",AcctCode,0)),"UNKNOWN"))</f>
        <v/>
      </c>
      <c r="F12302">
        <f>IF(GL_Paste!$B12299="","",IFERROR(INDEX(AcctSub,MATCH(GL_Paste!$B12299&amp;"",AcctCode,0)),"UNKNOWN"))</f>
        <v/>
      </c>
    </row>
    <row r="12303">
      <c r="A12303" s="40">
        <f>IF(GL_Paste!$B12300="","",N(GL_Paste!$H12300)-N(GL_Paste!$G12300))</f>
        <v/>
      </c>
      <c r="B12303" s="43">
        <f>IF(GL_Paste!$B12300="","",DATE(YEAR(GL_Paste!$E12300),MONTH(GL_Paste!$E12300),1))</f>
        <v/>
      </c>
      <c r="C12303">
        <f>IF(GL_Paste!$B12300="","",IF(TRIM(GL_Paste!$M12300)&lt;&gt;"",TRIM(GL_Paste!$M12300),IFERROR(MID(GL_Paste!$I12300,FIND("[",GL_Paste!$I12300)+1,FIND("]",GL_Paste!$I12300)-FIND("[",GL_Paste!$I12300)-1),"")))</f>
        <v/>
      </c>
      <c r="D12303">
        <f>IF(GL_Paste!$B12300="","",IFERROR(INDEX(DeptName,MATCH($C12303,DeptTag,0)),"UNALLOCATED"))</f>
        <v/>
      </c>
      <c r="E12303">
        <f>IF(GL_Paste!$B12300="","",IFERROR(INDEX(AcctCat,MATCH(GL_Paste!$B12300&amp;"",AcctCode,0)),"UNKNOWN"))</f>
        <v/>
      </c>
      <c r="F12303">
        <f>IF(GL_Paste!$B12300="","",IFERROR(INDEX(AcctSub,MATCH(GL_Paste!$B12300&amp;"",AcctCode,0)),"UNKNOWN"))</f>
        <v/>
      </c>
    </row>
    <row r="12304">
      <c r="A12304" s="40">
        <f>IF(GL_Paste!$B12301="","",N(GL_Paste!$H12301)-N(GL_Paste!$G12301))</f>
        <v/>
      </c>
      <c r="B12304" s="43">
        <f>IF(GL_Paste!$B12301="","",DATE(YEAR(GL_Paste!$E12301),MONTH(GL_Paste!$E12301),1))</f>
        <v/>
      </c>
      <c r="C12304">
        <f>IF(GL_Paste!$B12301="","",IF(TRIM(GL_Paste!$M12301)&lt;&gt;"",TRIM(GL_Paste!$M12301),IFERROR(MID(GL_Paste!$I12301,FIND("[",GL_Paste!$I12301)+1,FIND("]",GL_Paste!$I12301)-FIND("[",GL_Paste!$I12301)-1),"")))</f>
        <v/>
      </c>
      <c r="D12304">
        <f>IF(GL_Paste!$B12301="","",IFERROR(INDEX(DeptName,MATCH($C12304,DeptTag,0)),"UNALLOCATED"))</f>
        <v/>
      </c>
      <c r="E12304">
        <f>IF(GL_Paste!$B12301="","",IFERROR(INDEX(AcctCat,MATCH(GL_Paste!$B12301&amp;"",AcctCode,0)),"UNKNOWN"))</f>
        <v/>
      </c>
      <c r="F12304">
        <f>IF(GL_Paste!$B12301="","",IFERROR(INDEX(AcctSub,MATCH(GL_Paste!$B12301&amp;"",AcctCode,0)),"UNKNOWN"))</f>
        <v/>
      </c>
    </row>
    <row r="12305">
      <c r="A12305" s="40">
        <f>IF(GL_Paste!$B12302="","",N(GL_Paste!$H12302)-N(GL_Paste!$G12302))</f>
        <v/>
      </c>
      <c r="B12305" s="43">
        <f>IF(GL_Paste!$B12302="","",DATE(YEAR(GL_Paste!$E12302),MONTH(GL_Paste!$E12302),1))</f>
        <v/>
      </c>
      <c r="C12305">
        <f>IF(GL_Paste!$B12302="","",IF(TRIM(GL_Paste!$M12302)&lt;&gt;"",TRIM(GL_Paste!$M12302),IFERROR(MID(GL_Paste!$I12302,FIND("[",GL_Paste!$I12302)+1,FIND("]",GL_Paste!$I12302)-FIND("[",GL_Paste!$I12302)-1),"")))</f>
        <v/>
      </c>
      <c r="D12305">
        <f>IF(GL_Paste!$B12302="","",IFERROR(INDEX(DeptName,MATCH($C12305,DeptTag,0)),"UNALLOCATED"))</f>
        <v/>
      </c>
      <c r="E12305">
        <f>IF(GL_Paste!$B12302="","",IFERROR(INDEX(AcctCat,MATCH(GL_Paste!$B12302&amp;"",AcctCode,0)),"UNKNOWN"))</f>
        <v/>
      </c>
      <c r="F12305">
        <f>IF(GL_Paste!$B12302="","",IFERROR(INDEX(AcctSub,MATCH(GL_Paste!$B12302&amp;"",AcctCode,0)),"UNKNOWN"))</f>
        <v/>
      </c>
    </row>
    <row r="12306">
      <c r="A12306" s="40">
        <f>IF(GL_Paste!$B12303="","",N(GL_Paste!$H12303)-N(GL_Paste!$G12303))</f>
        <v/>
      </c>
      <c r="B12306" s="43">
        <f>IF(GL_Paste!$B12303="","",DATE(YEAR(GL_Paste!$E12303),MONTH(GL_Paste!$E12303),1))</f>
        <v/>
      </c>
      <c r="C12306">
        <f>IF(GL_Paste!$B12303="","",IF(TRIM(GL_Paste!$M12303)&lt;&gt;"",TRIM(GL_Paste!$M12303),IFERROR(MID(GL_Paste!$I12303,FIND("[",GL_Paste!$I12303)+1,FIND("]",GL_Paste!$I12303)-FIND("[",GL_Paste!$I12303)-1),"")))</f>
        <v/>
      </c>
      <c r="D12306">
        <f>IF(GL_Paste!$B12303="","",IFERROR(INDEX(DeptName,MATCH($C12306,DeptTag,0)),"UNALLOCATED"))</f>
        <v/>
      </c>
      <c r="E12306">
        <f>IF(GL_Paste!$B12303="","",IFERROR(INDEX(AcctCat,MATCH(GL_Paste!$B12303&amp;"",AcctCode,0)),"UNKNOWN"))</f>
        <v/>
      </c>
      <c r="F12306">
        <f>IF(GL_Paste!$B12303="","",IFERROR(INDEX(AcctSub,MATCH(GL_Paste!$B12303&amp;"",AcctCode,0)),"UNKNOWN"))</f>
        <v/>
      </c>
    </row>
    <row r="12307">
      <c r="A12307" s="40">
        <f>IF(GL_Paste!$B12304="","",N(GL_Paste!$H12304)-N(GL_Paste!$G12304))</f>
        <v/>
      </c>
      <c r="B12307" s="43">
        <f>IF(GL_Paste!$B12304="","",DATE(YEAR(GL_Paste!$E12304),MONTH(GL_Paste!$E12304),1))</f>
        <v/>
      </c>
      <c r="C12307">
        <f>IF(GL_Paste!$B12304="","",IF(TRIM(GL_Paste!$M12304)&lt;&gt;"",TRIM(GL_Paste!$M12304),IFERROR(MID(GL_Paste!$I12304,FIND("[",GL_Paste!$I12304)+1,FIND("]",GL_Paste!$I12304)-FIND("[",GL_Paste!$I12304)-1),"")))</f>
        <v/>
      </c>
      <c r="D12307">
        <f>IF(GL_Paste!$B12304="","",IFERROR(INDEX(DeptName,MATCH($C12307,DeptTag,0)),"UNALLOCATED"))</f>
        <v/>
      </c>
      <c r="E12307">
        <f>IF(GL_Paste!$B12304="","",IFERROR(INDEX(AcctCat,MATCH(GL_Paste!$B12304&amp;"",AcctCode,0)),"UNKNOWN"))</f>
        <v/>
      </c>
      <c r="F12307">
        <f>IF(GL_Paste!$B12304="","",IFERROR(INDEX(AcctSub,MATCH(GL_Paste!$B12304&amp;"",AcctCode,0)),"UNKNOWN"))</f>
        <v/>
      </c>
    </row>
    <row r="12308">
      <c r="A12308" s="40">
        <f>IF(GL_Paste!$B12305="","",N(GL_Paste!$H12305)-N(GL_Paste!$G12305))</f>
        <v/>
      </c>
      <c r="B12308" s="43">
        <f>IF(GL_Paste!$B12305="","",DATE(YEAR(GL_Paste!$E12305),MONTH(GL_Paste!$E12305),1))</f>
        <v/>
      </c>
      <c r="C12308">
        <f>IF(GL_Paste!$B12305="","",IF(TRIM(GL_Paste!$M12305)&lt;&gt;"",TRIM(GL_Paste!$M12305),IFERROR(MID(GL_Paste!$I12305,FIND("[",GL_Paste!$I12305)+1,FIND("]",GL_Paste!$I12305)-FIND("[",GL_Paste!$I12305)-1),"")))</f>
        <v/>
      </c>
      <c r="D12308">
        <f>IF(GL_Paste!$B12305="","",IFERROR(INDEX(DeptName,MATCH($C12308,DeptTag,0)),"UNALLOCATED"))</f>
        <v/>
      </c>
      <c r="E12308">
        <f>IF(GL_Paste!$B12305="","",IFERROR(INDEX(AcctCat,MATCH(GL_Paste!$B12305&amp;"",AcctCode,0)),"UNKNOWN"))</f>
        <v/>
      </c>
      <c r="F12308">
        <f>IF(GL_Paste!$B12305="","",IFERROR(INDEX(AcctSub,MATCH(GL_Paste!$B12305&amp;"",AcctCode,0)),"UNKNOWN"))</f>
        <v/>
      </c>
    </row>
    <row r="12309">
      <c r="A12309" s="40">
        <f>IF(GL_Paste!$B12306="","",N(GL_Paste!$H12306)-N(GL_Paste!$G12306))</f>
        <v/>
      </c>
      <c r="B12309" s="43">
        <f>IF(GL_Paste!$B12306="","",DATE(YEAR(GL_Paste!$E12306),MONTH(GL_Paste!$E12306),1))</f>
        <v/>
      </c>
      <c r="C12309">
        <f>IF(GL_Paste!$B12306="","",IF(TRIM(GL_Paste!$M12306)&lt;&gt;"",TRIM(GL_Paste!$M12306),IFERROR(MID(GL_Paste!$I12306,FIND("[",GL_Paste!$I12306)+1,FIND("]",GL_Paste!$I12306)-FIND("[",GL_Paste!$I12306)-1),"")))</f>
        <v/>
      </c>
      <c r="D12309">
        <f>IF(GL_Paste!$B12306="","",IFERROR(INDEX(DeptName,MATCH($C12309,DeptTag,0)),"UNALLOCATED"))</f>
        <v/>
      </c>
      <c r="E12309">
        <f>IF(GL_Paste!$B12306="","",IFERROR(INDEX(AcctCat,MATCH(GL_Paste!$B12306&amp;"",AcctCode,0)),"UNKNOWN"))</f>
        <v/>
      </c>
      <c r="F12309">
        <f>IF(GL_Paste!$B12306="","",IFERROR(INDEX(AcctSub,MATCH(GL_Paste!$B12306&amp;"",AcctCode,0)),"UNKNOWN"))</f>
        <v/>
      </c>
    </row>
    <row r="12310">
      <c r="A12310" s="40">
        <f>IF(GL_Paste!$B12307="","",N(GL_Paste!$H12307)-N(GL_Paste!$G12307))</f>
        <v/>
      </c>
      <c r="B12310" s="43">
        <f>IF(GL_Paste!$B12307="","",DATE(YEAR(GL_Paste!$E12307),MONTH(GL_Paste!$E12307),1))</f>
        <v/>
      </c>
      <c r="C12310">
        <f>IF(GL_Paste!$B12307="","",IF(TRIM(GL_Paste!$M12307)&lt;&gt;"",TRIM(GL_Paste!$M12307),IFERROR(MID(GL_Paste!$I12307,FIND("[",GL_Paste!$I12307)+1,FIND("]",GL_Paste!$I12307)-FIND("[",GL_Paste!$I12307)-1),"")))</f>
        <v/>
      </c>
      <c r="D12310">
        <f>IF(GL_Paste!$B12307="","",IFERROR(INDEX(DeptName,MATCH($C12310,DeptTag,0)),"UNALLOCATED"))</f>
        <v/>
      </c>
      <c r="E12310">
        <f>IF(GL_Paste!$B12307="","",IFERROR(INDEX(AcctCat,MATCH(GL_Paste!$B12307&amp;"",AcctCode,0)),"UNKNOWN"))</f>
        <v/>
      </c>
      <c r="F12310">
        <f>IF(GL_Paste!$B12307="","",IFERROR(INDEX(AcctSub,MATCH(GL_Paste!$B12307&amp;"",AcctCode,0)),"UNKNOWN"))</f>
        <v/>
      </c>
    </row>
    <row r="12311">
      <c r="A12311" s="40">
        <f>IF(GL_Paste!$B12308="","",N(GL_Paste!$H12308)-N(GL_Paste!$G12308))</f>
        <v/>
      </c>
      <c r="B12311" s="43">
        <f>IF(GL_Paste!$B12308="","",DATE(YEAR(GL_Paste!$E12308),MONTH(GL_Paste!$E12308),1))</f>
        <v/>
      </c>
      <c r="C12311">
        <f>IF(GL_Paste!$B12308="","",IF(TRIM(GL_Paste!$M12308)&lt;&gt;"",TRIM(GL_Paste!$M12308),IFERROR(MID(GL_Paste!$I12308,FIND("[",GL_Paste!$I12308)+1,FIND("]",GL_Paste!$I12308)-FIND("[",GL_Paste!$I12308)-1),"")))</f>
        <v/>
      </c>
      <c r="D12311">
        <f>IF(GL_Paste!$B12308="","",IFERROR(INDEX(DeptName,MATCH($C12311,DeptTag,0)),"UNALLOCATED"))</f>
        <v/>
      </c>
      <c r="E12311">
        <f>IF(GL_Paste!$B12308="","",IFERROR(INDEX(AcctCat,MATCH(GL_Paste!$B12308&amp;"",AcctCode,0)),"UNKNOWN"))</f>
        <v/>
      </c>
      <c r="F12311">
        <f>IF(GL_Paste!$B12308="","",IFERROR(INDEX(AcctSub,MATCH(GL_Paste!$B12308&amp;"",AcctCode,0)),"UNKNOWN"))</f>
        <v/>
      </c>
    </row>
    <row r="12312">
      <c r="A12312" s="40">
        <f>IF(GL_Paste!$B12309="","",N(GL_Paste!$H12309)-N(GL_Paste!$G12309))</f>
        <v/>
      </c>
      <c r="B12312" s="43">
        <f>IF(GL_Paste!$B12309="","",DATE(YEAR(GL_Paste!$E12309),MONTH(GL_Paste!$E12309),1))</f>
        <v/>
      </c>
      <c r="C12312">
        <f>IF(GL_Paste!$B12309="","",IF(TRIM(GL_Paste!$M12309)&lt;&gt;"",TRIM(GL_Paste!$M12309),IFERROR(MID(GL_Paste!$I12309,FIND("[",GL_Paste!$I12309)+1,FIND("]",GL_Paste!$I12309)-FIND("[",GL_Paste!$I12309)-1),"")))</f>
        <v/>
      </c>
      <c r="D12312">
        <f>IF(GL_Paste!$B12309="","",IFERROR(INDEX(DeptName,MATCH($C12312,DeptTag,0)),"UNALLOCATED"))</f>
        <v/>
      </c>
      <c r="E12312">
        <f>IF(GL_Paste!$B12309="","",IFERROR(INDEX(AcctCat,MATCH(GL_Paste!$B12309&amp;"",AcctCode,0)),"UNKNOWN"))</f>
        <v/>
      </c>
      <c r="F12312">
        <f>IF(GL_Paste!$B12309="","",IFERROR(INDEX(AcctSub,MATCH(GL_Paste!$B12309&amp;"",AcctCode,0)),"UNKNOWN"))</f>
        <v/>
      </c>
    </row>
    <row r="12313">
      <c r="A12313" s="40">
        <f>IF(GL_Paste!$B12310="","",N(GL_Paste!$H12310)-N(GL_Paste!$G12310))</f>
        <v/>
      </c>
      <c r="B12313" s="43">
        <f>IF(GL_Paste!$B12310="","",DATE(YEAR(GL_Paste!$E12310),MONTH(GL_Paste!$E12310),1))</f>
        <v/>
      </c>
      <c r="C12313">
        <f>IF(GL_Paste!$B12310="","",IF(TRIM(GL_Paste!$M12310)&lt;&gt;"",TRIM(GL_Paste!$M12310),IFERROR(MID(GL_Paste!$I12310,FIND("[",GL_Paste!$I12310)+1,FIND("]",GL_Paste!$I12310)-FIND("[",GL_Paste!$I12310)-1),"")))</f>
        <v/>
      </c>
      <c r="D12313">
        <f>IF(GL_Paste!$B12310="","",IFERROR(INDEX(DeptName,MATCH($C12313,DeptTag,0)),"UNALLOCATED"))</f>
        <v/>
      </c>
      <c r="E12313">
        <f>IF(GL_Paste!$B12310="","",IFERROR(INDEX(AcctCat,MATCH(GL_Paste!$B12310&amp;"",AcctCode,0)),"UNKNOWN"))</f>
        <v/>
      </c>
      <c r="F12313">
        <f>IF(GL_Paste!$B12310="","",IFERROR(INDEX(AcctSub,MATCH(GL_Paste!$B12310&amp;"",AcctCode,0)),"UNKNOWN"))</f>
        <v/>
      </c>
    </row>
    <row r="12314">
      <c r="A12314" s="40">
        <f>IF(GL_Paste!$B12311="","",N(GL_Paste!$H12311)-N(GL_Paste!$G12311))</f>
        <v/>
      </c>
      <c r="B12314" s="43">
        <f>IF(GL_Paste!$B12311="","",DATE(YEAR(GL_Paste!$E12311),MONTH(GL_Paste!$E12311),1))</f>
        <v/>
      </c>
      <c r="C12314">
        <f>IF(GL_Paste!$B12311="","",IF(TRIM(GL_Paste!$M12311)&lt;&gt;"",TRIM(GL_Paste!$M12311),IFERROR(MID(GL_Paste!$I12311,FIND("[",GL_Paste!$I12311)+1,FIND("]",GL_Paste!$I12311)-FIND("[",GL_Paste!$I12311)-1),"")))</f>
        <v/>
      </c>
      <c r="D12314">
        <f>IF(GL_Paste!$B12311="","",IFERROR(INDEX(DeptName,MATCH($C12314,DeptTag,0)),"UNALLOCATED"))</f>
        <v/>
      </c>
      <c r="E12314">
        <f>IF(GL_Paste!$B12311="","",IFERROR(INDEX(AcctCat,MATCH(GL_Paste!$B12311&amp;"",AcctCode,0)),"UNKNOWN"))</f>
        <v/>
      </c>
      <c r="F12314">
        <f>IF(GL_Paste!$B12311="","",IFERROR(INDEX(AcctSub,MATCH(GL_Paste!$B12311&amp;"",AcctCode,0)),"UNKNOWN"))</f>
        <v/>
      </c>
    </row>
    <row r="12315">
      <c r="A12315" s="40">
        <f>IF(GL_Paste!$B12312="","",N(GL_Paste!$H12312)-N(GL_Paste!$G12312))</f>
        <v/>
      </c>
      <c r="B12315" s="43">
        <f>IF(GL_Paste!$B12312="","",DATE(YEAR(GL_Paste!$E12312),MONTH(GL_Paste!$E12312),1))</f>
        <v/>
      </c>
      <c r="C12315">
        <f>IF(GL_Paste!$B12312="","",IF(TRIM(GL_Paste!$M12312)&lt;&gt;"",TRIM(GL_Paste!$M12312),IFERROR(MID(GL_Paste!$I12312,FIND("[",GL_Paste!$I12312)+1,FIND("]",GL_Paste!$I12312)-FIND("[",GL_Paste!$I12312)-1),"")))</f>
        <v/>
      </c>
      <c r="D12315">
        <f>IF(GL_Paste!$B12312="","",IFERROR(INDEX(DeptName,MATCH($C12315,DeptTag,0)),"UNALLOCATED"))</f>
        <v/>
      </c>
      <c r="E12315">
        <f>IF(GL_Paste!$B12312="","",IFERROR(INDEX(AcctCat,MATCH(GL_Paste!$B12312&amp;"",AcctCode,0)),"UNKNOWN"))</f>
        <v/>
      </c>
      <c r="F12315">
        <f>IF(GL_Paste!$B12312="","",IFERROR(INDEX(AcctSub,MATCH(GL_Paste!$B12312&amp;"",AcctCode,0)),"UNKNOWN"))</f>
        <v/>
      </c>
    </row>
    <row r="12316">
      <c r="A12316" s="40">
        <f>IF(GL_Paste!$B12313="","",N(GL_Paste!$H12313)-N(GL_Paste!$G12313))</f>
        <v/>
      </c>
      <c r="B12316" s="43">
        <f>IF(GL_Paste!$B12313="","",DATE(YEAR(GL_Paste!$E12313),MONTH(GL_Paste!$E12313),1))</f>
        <v/>
      </c>
      <c r="C12316">
        <f>IF(GL_Paste!$B12313="","",IF(TRIM(GL_Paste!$M12313)&lt;&gt;"",TRIM(GL_Paste!$M12313),IFERROR(MID(GL_Paste!$I12313,FIND("[",GL_Paste!$I12313)+1,FIND("]",GL_Paste!$I12313)-FIND("[",GL_Paste!$I12313)-1),"")))</f>
        <v/>
      </c>
      <c r="D12316">
        <f>IF(GL_Paste!$B12313="","",IFERROR(INDEX(DeptName,MATCH($C12316,DeptTag,0)),"UNALLOCATED"))</f>
        <v/>
      </c>
      <c r="E12316">
        <f>IF(GL_Paste!$B12313="","",IFERROR(INDEX(AcctCat,MATCH(GL_Paste!$B12313&amp;"",AcctCode,0)),"UNKNOWN"))</f>
        <v/>
      </c>
      <c r="F12316">
        <f>IF(GL_Paste!$B12313="","",IFERROR(INDEX(AcctSub,MATCH(GL_Paste!$B12313&amp;"",AcctCode,0)),"UNKNOWN"))</f>
        <v/>
      </c>
    </row>
    <row r="12317">
      <c r="A12317" s="40">
        <f>IF(GL_Paste!$B12314="","",N(GL_Paste!$H12314)-N(GL_Paste!$G12314))</f>
        <v/>
      </c>
      <c r="B12317" s="43">
        <f>IF(GL_Paste!$B12314="","",DATE(YEAR(GL_Paste!$E12314),MONTH(GL_Paste!$E12314),1))</f>
        <v/>
      </c>
      <c r="C12317">
        <f>IF(GL_Paste!$B12314="","",IF(TRIM(GL_Paste!$M12314)&lt;&gt;"",TRIM(GL_Paste!$M12314),IFERROR(MID(GL_Paste!$I12314,FIND("[",GL_Paste!$I12314)+1,FIND("]",GL_Paste!$I12314)-FIND("[",GL_Paste!$I12314)-1),"")))</f>
        <v/>
      </c>
      <c r="D12317">
        <f>IF(GL_Paste!$B12314="","",IFERROR(INDEX(DeptName,MATCH($C12317,DeptTag,0)),"UNALLOCATED"))</f>
        <v/>
      </c>
      <c r="E12317">
        <f>IF(GL_Paste!$B12314="","",IFERROR(INDEX(AcctCat,MATCH(GL_Paste!$B12314&amp;"",AcctCode,0)),"UNKNOWN"))</f>
        <v/>
      </c>
      <c r="F12317">
        <f>IF(GL_Paste!$B12314="","",IFERROR(INDEX(AcctSub,MATCH(GL_Paste!$B12314&amp;"",AcctCode,0)),"UNKNOWN"))</f>
        <v/>
      </c>
    </row>
    <row r="12318">
      <c r="A12318" s="40">
        <f>IF(GL_Paste!$B12315="","",N(GL_Paste!$H12315)-N(GL_Paste!$G12315))</f>
        <v/>
      </c>
      <c r="B12318" s="43">
        <f>IF(GL_Paste!$B12315="","",DATE(YEAR(GL_Paste!$E12315),MONTH(GL_Paste!$E12315),1))</f>
        <v/>
      </c>
      <c r="C12318">
        <f>IF(GL_Paste!$B12315="","",IF(TRIM(GL_Paste!$M12315)&lt;&gt;"",TRIM(GL_Paste!$M12315),IFERROR(MID(GL_Paste!$I12315,FIND("[",GL_Paste!$I12315)+1,FIND("]",GL_Paste!$I12315)-FIND("[",GL_Paste!$I12315)-1),"")))</f>
        <v/>
      </c>
      <c r="D12318">
        <f>IF(GL_Paste!$B12315="","",IFERROR(INDEX(DeptName,MATCH($C12318,DeptTag,0)),"UNALLOCATED"))</f>
        <v/>
      </c>
      <c r="E12318">
        <f>IF(GL_Paste!$B12315="","",IFERROR(INDEX(AcctCat,MATCH(GL_Paste!$B12315&amp;"",AcctCode,0)),"UNKNOWN"))</f>
        <v/>
      </c>
      <c r="F12318">
        <f>IF(GL_Paste!$B12315="","",IFERROR(INDEX(AcctSub,MATCH(GL_Paste!$B12315&amp;"",AcctCode,0)),"UNKNOWN"))</f>
        <v/>
      </c>
    </row>
    <row r="12319">
      <c r="A12319" s="40">
        <f>IF(GL_Paste!$B12316="","",N(GL_Paste!$H12316)-N(GL_Paste!$G12316))</f>
        <v/>
      </c>
      <c r="B12319" s="43">
        <f>IF(GL_Paste!$B12316="","",DATE(YEAR(GL_Paste!$E12316),MONTH(GL_Paste!$E12316),1))</f>
        <v/>
      </c>
      <c r="C12319">
        <f>IF(GL_Paste!$B12316="","",IF(TRIM(GL_Paste!$M12316)&lt;&gt;"",TRIM(GL_Paste!$M12316),IFERROR(MID(GL_Paste!$I12316,FIND("[",GL_Paste!$I12316)+1,FIND("]",GL_Paste!$I12316)-FIND("[",GL_Paste!$I12316)-1),"")))</f>
        <v/>
      </c>
      <c r="D12319">
        <f>IF(GL_Paste!$B12316="","",IFERROR(INDEX(DeptName,MATCH($C12319,DeptTag,0)),"UNALLOCATED"))</f>
        <v/>
      </c>
      <c r="E12319">
        <f>IF(GL_Paste!$B12316="","",IFERROR(INDEX(AcctCat,MATCH(GL_Paste!$B12316&amp;"",AcctCode,0)),"UNKNOWN"))</f>
        <v/>
      </c>
      <c r="F12319">
        <f>IF(GL_Paste!$B12316="","",IFERROR(INDEX(AcctSub,MATCH(GL_Paste!$B12316&amp;"",AcctCode,0)),"UNKNOWN"))</f>
        <v/>
      </c>
    </row>
    <row r="12320">
      <c r="A12320" s="40">
        <f>IF(GL_Paste!$B12317="","",N(GL_Paste!$H12317)-N(GL_Paste!$G12317))</f>
        <v/>
      </c>
      <c r="B12320" s="43">
        <f>IF(GL_Paste!$B12317="","",DATE(YEAR(GL_Paste!$E12317),MONTH(GL_Paste!$E12317),1))</f>
        <v/>
      </c>
      <c r="C12320">
        <f>IF(GL_Paste!$B12317="","",IF(TRIM(GL_Paste!$M12317)&lt;&gt;"",TRIM(GL_Paste!$M12317),IFERROR(MID(GL_Paste!$I12317,FIND("[",GL_Paste!$I12317)+1,FIND("]",GL_Paste!$I12317)-FIND("[",GL_Paste!$I12317)-1),"")))</f>
        <v/>
      </c>
      <c r="D12320">
        <f>IF(GL_Paste!$B12317="","",IFERROR(INDEX(DeptName,MATCH($C12320,DeptTag,0)),"UNALLOCATED"))</f>
        <v/>
      </c>
      <c r="E12320">
        <f>IF(GL_Paste!$B12317="","",IFERROR(INDEX(AcctCat,MATCH(GL_Paste!$B12317&amp;"",AcctCode,0)),"UNKNOWN"))</f>
        <v/>
      </c>
      <c r="F12320">
        <f>IF(GL_Paste!$B12317="","",IFERROR(INDEX(AcctSub,MATCH(GL_Paste!$B12317&amp;"",AcctCode,0)),"UNKNOWN"))</f>
        <v/>
      </c>
    </row>
    <row r="12321">
      <c r="A12321" s="40">
        <f>IF(GL_Paste!$B12318="","",N(GL_Paste!$H12318)-N(GL_Paste!$G12318))</f>
        <v/>
      </c>
      <c r="B12321" s="43">
        <f>IF(GL_Paste!$B12318="","",DATE(YEAR(GL_Paste!$E12318),MONTH(GL_Paste!$E12318),1))</f>
        <v/>
      </c>
      <c r="C12321">
        <f>IF(GL_Paste!$B12318="","",IF(TRIM(GL_Paste!$M12318)&lt;&gt;"",TRIM(GL_Paste!$M12318),IFERROR(MID(GL_Paste!$I12318,FIND("[",GL_Paste!$I12318)+1,FIND("]",GL_Paste!$I12318)-FIND("[",GL_Paste!$I12318)-1),"")))</f>
        <v/>
      </c>
      <c r="D12321">
        <f>IF(GL_Paste!$B12318="","",IFERROR(INDEX(DeptName,MATCH($C12321,DeptTag,0)),"UNALLOCATED"))</f>
        <v/>
      </c>
      <c r="E12321">
        <f>IF(GL_Paste!$B12318="","",IFERROR(INDEX(AcctCat,MATCH(GL_Paste!$B12318&amp;"",AcctCode,0)),"UNKNOWN"))</f>
        <v/>
      </c>
      <c r="F12321">
        <f>IF(GL_Paste!$B12318="","",IFERROR(INDEX(AcctSub,MATCH(GL_Paste!$B12318&amp;"",AcctCode,0)),"UNKNOWN"))</f>
        <v/>
      </c>
    </row>
    <row r="12322">
      <c r="A12322" s="40">
        <f>IF(GL_Paste!$B12319="","",N(GL_Paste!$H12319)-N(GL_Paste!$G12319))</f>
        <v/>
      </c>
      <c r="B12322" s="43">
        <f>IF(GL_Paste!$B12319="","",DATE(YEAR(GL_Paste!$E12319),MONTH(GL_Paste!$E12319),1))</f>
        <v/>
      </c>
      <c r="C12322">
        <f>IF(GL_Paste!$B12319="","",IF(TRIM(GL_Paste!$M12319)&lt;&gt;"",TRIM(GL_Paste!$M12319),IFERROR(MID(GL_Paste!$I12319,FIND("[",GL_Paste!$I12319)+1,FIND("]",GL_Paste!$I12319)-FIND("[",GL_Paste!$I12319)-1),"")))</f>
        <v/>
      </c>
      <c r="D12322">
        <f>IF(GL_Paste!$B12319="","",IFERROR(INDEX(DeptName,MATCH($C12322,DeptTag,0)),"UNALLOCATED"))</f>
        <v/>
      </c>
      <c r="E12322">
        <f>IF(GL_Paste!$B12319="","",IFERROR(INDEX(AcctCat,MATCH(GL_Paste!$B12319&amp;"",AcctCode,0)),"UNKNOWN"))</f>
        <v/>
      </c>
      <c r="F12322">
        <f>IF(GL_Paste!$B12319="","",IFERROR(INDEX(AcctSub,MATCH(GL_Paste!$B12319&amp;"",AcctCode,0)),"UNKNOWN"))</f>
        <v/>
      </c>
    </row>
    <row r="12323">
      <c r="A12323" s="40">
        <f>IF(GL_Paste!$B12320="","",N(GL_Paste!$H12320)-N(GL_Paste!$G12320))</f>
        <v/>
      </c>
      <c r="B12323" s="43">
        <f>IF(GL_Paste!$B12320="","",DATE(YEAR(GL_Paste!$E12320),MONTH(GL_Paste!$E12320),1))</f>
        <v/>
      </c>
      <c r="C12323">
        <f>IF(GL_Paste!$B12320="","",IF(TRIM(GL_Paste!$M12320)&lt;&gt;"",TRIM(GL_Paste!$M12320),IFERROR(MID(GL_Paste!$I12320,FIND("[",GL_Paste!$I12320)+1,FIND("]",GL_Paste!$I12320)-FIND("[",GL_Paste!$I12320)-1),"")))</f>
        <v/>
      </c>
      <c r="D12323">
        <f>IF(GL_Paste!$B12320="","",IFERROR(INDEX(DeptName,MATCH($C12323,DeptTag,0)),"UNALLOCATED"))</f>
        <v/>
      </c>
      <c r="E12323">
        <f>IF(GL_Paste!$B12320="","",IFERROR(INDEX(AcctCat,MATCH(GL_Paste!$B12320&amp;"",AcctCode,0)),"UNKNOWN"))</f>
        <v/>
      </c>
      <c r="F12323">
        <f>IF(GL_Paste!$B12320="","",IFERROR(INDEX(AcctSub,MATCH(GL_Paste!$B12320&amp;"",AcctCode,0)),"UNKNOWN"))</f>
        <v/>
      </c>
    </row>
    <row r="12324">
      <c r="A12324" s="40">
        <f>IF(GL_Paste!$B12321="","",N(GL_Paste!$H12321)-N(GL_Paste!$G12321))</f>
        <v/>
      </c>
      <c r="B12324" s="43">
        <f>IF(GL_Paste!$B12321="","",DATE(YEAR(GL_Paste!$E12321),MONTH(GL_Paste!$E12321),1))</f>
        <v/>
      </c>
      <c r="C12324">
        <f>IF(GL_Paste!$B12321="","",IF(TRIM(GL_Paste!$M12321)&lt;&gt;"",TRIM(GL_Paste!$M12321),IFERROR(MID(GL_Paste!$I12321,FIND("[",GL_Paste!$I12321)+1,FIND("]",GL_Paste!$I12321)-FIND("[",GL_Paste!$I12321)-1),"")))</f>
        <v/>
      </c>
      <c r="D12324">
        <f>IF(GL_Paste!$B12321="","",IFERROR(INDEX(DeptName,MATCH($C12324,DeptTag,0)),"UNALLOCATED"))</f>
        <v/>
      </c>
      <c r="E12324">
        <f>IF(GL_Paste!$B12321="","",IFERROR(INDEX(AcctCat,MATCH(GL_Paste!$B12321&amp;"",AcctCode,0)),"UNKNOWN"))</f>
        <v/>
      </c>
      <c r="F12324">
        <f>IF(GL_Paste!$B12321="","",IFERROR(INDEX(AcctSub,MATCH(GL_Paste!$B12321&amp;"",AcctCode,0)),"UNKNOWN"))</f>
        <v/>
      </c>
    </row>
    <row r="12325">
      <c r="A12325" s="40">
        <f>IF(GL_Paste!$B12322="","",N(GL_Paste!$H12322)-N(GL_Paste!$G12322))</f>
        <v/>
      </c>
      <c r="B12325" s="43">
        <f>IF(GL_Paste!$B12322="","",DATE(YEAR(GL_Paste!$E12322),MONTH(GL_Paste!$E12322),1))</f>
        <v/>
      </c>
      <c r="C12325">
        <f>IF(GL_Paste!$B12322="","",IF(TRIM(GL_Paste!$M12322)&lt;&gt;"",TRIM(GL_Paste!$M12322),IFERROR(MID(GL_Paste!$I12322,FIND("[",GL_Paste!$I12322)+1,FIND("]",GL_Paste!$I12322)-FIND("[",GL_Paste!$I12322)-1),"")))</f>
        <v/>
      </c>
      <c r="D12325">
        <f>IF(GL_Paste!$B12322="","",IFERROR(INDEX(DeptName,MATCH($C12325,DeptTag,0)),"UNALLOCATED"))</f>
        <v/>
      </c>
      <c r="E12325">
        <f>IF(GL_Paste!$B12322="","",IFERROR(INDEX(AcctCat,MATCH(GL_Paste!$B12322&amp;"",AcctCode,0)),"UNKNOWN"))</f>
        <v/>
      </c>
      <c r="F12325">
        <f>IF(GL_Paste!$B12322="","",IFERROR(INDEX(AcctSub,MATCH(GL_Paste!$B12322&amp;"",AcctCode,0)),"UNKNOWN"))</f>
        <v/>
      </c>
    </row>
    <row r="12326">
      <c r="A12326" s="40">
        <f>IF(GL_Paste!$B12323="","",N(GL_Paste!$H12323)-N(GL_Paste!$G12323))</f>
        <v/>
      </c>
      <c r="B12326" s="43">
        <f>IF(GL_Paste!$B12323="","",DATE(YEAR(GL_Paste!$E12323),MONTH(GL_Paste!$E12323),1))</f>
        <v/>
      </c>
      <c r="C12326">
        <f>IF(GL_Paste!$B12323="","",IF(TRIM(GL_Paste!$M12323)&lt;&gt;"",TRIM(GL_Paste!$M12323),IFERROR(MID(GL_Paste!$I12323,FIND("[",GL_Paste!$I12323)+1,FIND("]",GL_Paste!$I12323)-FIND("[",GL_Paste!$I12323)-1),"")))</f>
        <v/>
      </c>
      <c r="D12326">
        <f>IF(GL_Paste!$B12323="","",IFERROR(INDEX(DeptName,MATCH($C12326,DeptTag,0)),"UNALLOCATED"))</f>
        <v/>
      </c>
      <c r="E12326">
        <f>IF(GL_Paste!$B12323="","",IFERROR(INDEX(AcctCat,MATCH(GL_Paste!$B12323&amp;"",AcctCode,0)),"UNKNOWN"))</f>
        <v/>
      </c>
      <c r="F12326">
        <f>IF(GL_Paste!$B12323="","",IFERROR(INDEX(AcctSub,MATCH(GL_Paste!$B12323&amp;"",AcctCode,0)),"UNKNOWN"))</f>
        <v/>
      </c>
    </row>
    <row r="12327">
      <c r="A12327" s="40">
        <f>IF(GL_Paste!$B12324="","",N(GL_Paste!$H12324)-N(GL_Paste!$G12324))</f>
        <v/>
      </c>
      <c r="B12327" s="43">
        <f>IF(GL_Paste!$B12324="","",DATE(YEAR(GL_Paste!$E12324),MONTH(GL_Paste!$E12324),1))</f>
        <v/>
      </c>
      <c r="C12327">
        <f>IF(GL_Paste!$B12324="","",IF(TRIM(GL_Paste!$M12324)&lt;&gt;"",TRIM(GL_Paste!$M12324),IFERROR(MID(GL_Paste!$I12324,FIND("[",GL_Paste!$I12324)+1,FIND("]",GL_Paste!$I12324)-FIND("[",GL_Paste!$I12324)-1),"")))</f>
        <v/>
      </c>
      <c r="D12327">
        <f>IF(GL_Paste!$B12324="","",IFERROR(INDEX(DeptName,MATCH($C12327,DeptTag,0)),"UNALLOCATED"))</f>
        <v/>
      </c>
      <c r="E12327">
        <f>IF(GL_Paste!$B12324="","",IFERROR(INDEX(AcctCat,MATCH(GL_Paste!$B12324&amp;"",AcctCode,0)),"UNKNOWN"))</f>
        <v/>
      </c>
      <c r="F12327">
        <f>IF(GL_Paste!$B12324="","",IFERROR(INDEX(AcctSub,MATCH(GL_Paste!$B12324&amp;"",AcctCode,0)),"UNKNOWN"))</f>
        <v/>
      </c>
    </row>
    <row r="12328">
      <c r="A12328" s="40">
        <f>IF(GL_Paste!$B12325="","",N(GL_Paste!$H12325)-N(GL_Paste!$G12325))</f>
        <v/>
      </c>
      <c r="B12328" s="43">
        <f>IF(GL_Paste!$B12325="","",DATE(YEAR(GL_Paste!$E12325),MONTH(GL_Paste!$E12325),1))</f>
        <v/>
      </c>
      <c r="C12328">
        <f>IF(GL_Paste!$B12325="","",IF(TRIM(GL_Paste!$M12325)&lt;&gt;"",TRIM(GL_Paste!$M12325),IFERROR(MID(GL_Paste!$I12325,FIND("[",GL_Paste!$I12325)+1,FIND("]",GL_Paste!$I12325)-FIND("[",GL_Paste!$I12325)-1),"")))</f>
        <v/>
      </c>
      <c r="D12328">
        <f>IF(GL_Paste!$B12325="","",IFERROR(INDEX(DeptName,MATCH($C12328,DeptTag,0)),"UNALLOCATED"))</f>
        <v/>
      </c>
      <c r="E12328">
        <f>IF(GL_Paste!$B12325="","",IFERROR(INDEX(AcctCat,MATCH(GL_Paste!$B12325&amp;"",AcctCode,0)),"UNKNOWN"))</f>
        <v/>
      </c>
      <c r="F12328">
        <f>IF(GL_Paste!$B12325="","",IFERROR(INDEX(AcctSub,MATCH(GL_Paste!$B12325&amp;"",AcctCode,0)),"UNKNOWN"))</f>
        <v/>
      </c>
    </row>
    <row r="12329">
      <c r="A12329" s="40">
        <f>IF(GL_Paste!$B12326="","",N(GL_Paste!$H12326)-N(GL_Paste!$G12326))</f>
        <v/>
      </c>
      <c r="B12329" s="43">
        <f>IF(GL_Paste!$B12326="","",DATE(YEAR(GL_Paste!$E12326),MONTH(GL_Paste!$E12326),1))</f>
        <v/>
      </c>
      <c r="C12329">
        <f>IF(GL_Paste!$B12326="","",IF(TRIM(GL_Paste!$M12326)&lt;&gt;"",TRIM(GL_Paste!$M12326),IFERROR(MID(GL_Paste!$I12326,FIND("[",GL_Paste!$I12326)+1,FIND("]",GL_Paste!$I12326)-FIND("[",GL_Paste!$I12326)-1),"")))</f>
        <v/>
      </c>
      <c r="D12329">
        <f>IF(GL_Paste!$B12326="","",IFERROR(INDEX(DeptName,MATCH($C12329,DeptTag,0)),"UNALLOCATED"))</f>
        <v/>
      </c>
      <c r="E12329">
        <f>IF(GL_Paste!$B12326="","",IFERROR(INDEX(AcctCat,MATCH(GL_Paste!$B12326&amp;"",AcctCode,0)),"UNKNOWN"))</f>
        <v/>
      </c>
      <c r="F12329">
        <f>IF(GL_Paste!$B12326="","",IFERROR(INDEX(AcctSub,MATCH(GL_Paste!$B12326&amp;"",AcctCode,0)),"UNKNOWN"))</f>
        <v/>
      </c>
    </row>
    <row r="12330">
      <c r="A12330" s="40">
        <f>IF(GL_Paste!$B12327="","",N(GL_Paste!$H12327)-N(GL_Paste!$G12327))</f>
        <v/>
      </c>
      <c r="B12330" s="43">
        <f>IF(GL_Paste!$B12327="","",DATE(YEAR(GL_Paste!$E12327),MONTH(GL_Paste!$E12327),1))</f>
        <v/>
      </c>
      <c r="C12330">
        <f>IF(GL_Paste!$B12327="","",IF(TRIM(GL_Paste!$M12327)&lt;&gt;"",TRIM(GL_Paste!$M12327),IFERROR(MID(GL_Paste!$I12327,FIND("[",GL_Paste!$I12327)+1,FIND("]",GL_Paste!$I12327)-FIND("[",GL_Paste!$I12327)-1),"")))</f>
        <v/>
      </c>
      <c r="D12330">
        <f>IF(GL_Paste!$B12327="","",IFERROR(INDEX(DeptName,MATCH($C12330,DeptTag,0)),"UNALLOCATED"))</f>
        <v/>
      </c>
      <c r="E12330">
        <f>IF(GL_Paste!$B12327="","",IFERROR(INDEX(AcctCat,MATCH(GL_Paste!$B12327&amp;"",AcctCode,0)),"UNKNOWN"))</f>
        <v/>
      </c>
      <c r="F12330">
        <f>IF(GL_Paste!$B12327="","",IFERROR(INDEX(AcctSub,MATCH(GL_Paste!$B12327&amp;"",AcctCode,0)),"UNKNOWN"))</f>
        <v/>
      </c>
    </row>
    <row r="12331">
      <c r="A12331" s="40">
        <f>IF(GL_Paste!$B12328="","",N(GL_Paste!$H12328)-N(GL_Paste!$G12328))</f>
        <v/>
      </c>
      <c r="B12331" s="43">
        <f>IF(GL_Paste!$B12328="","",DATE(YEAR(GL_Paste!$E12328),MONTH(GL_Paste!$E12328),1))</f>
        <v/>
      </c>
      <c r="C12331">
        <f>IF(GL_Paste!$B12328="","",IF(TRIM(GL_Paste!$M12328)&lt;&gt;"",TRIM(GL_Paste!$M12328),IFERROR(MID(GL_Paste!$I12328,FIND("[",GL_Paste!$I12328)+1,FIND("]",GL_Paste!$I12328)-FIND("[",GL_Paste!$I12328)-1),"")))</f>
        <v/>
      </c>
      <c r="D12331">
        <f>IF(GL_Paste!$B12328="","",IFERROR(INDEX(DeptName,MATCH($C12331,DeptTag,0)),"UNALLOCATED"))</f>
        <v/>
      </c>
      <c r="E12331">
        <f>IF(GL_Paste!$B12328="","",IFERROR(INDEX(AcctCat,MATCH(GL_Paste!$B12328&amp;"",AcctCode,0)),"UNKNOWN"))</f>
        <v/>
      </c>
      <c r="F12331">
        <f>IF(GL_Paste!$B12328="","",IFERROR(INDEX(AcctSub,MATCH(GL_Paste!$B12328&amp;"",AcctCode,0)),"UNKNOWN"))</f>
        <v/>
      </c>
    </row>
    <row r="12332">
      <c r="A12332" s="40">
        <f>IF(GL_Paste!$B12329="","",N(GL_Paste!$H12329)-N(GL_Paste!$G12329))</f>
        <v/>
      </c>
      <c r="B12332" s="43">
        <f>IF(GL_Paste!$B12329="","",DATE(YEAR(GL_Paste!$E12329),MONTH(GL_Paste!$E12329),1))</f>
        <v/>
      </c>
      <c r="C12332">
        <f>IF(GL_Paste!$B12329="","",IF(TRIM(GL_Paste!$M12329)&lt;&gt;"",TRIM(GL_Paste!$M12329),IFERROR(MID(GL_Paste!$I12329,FIND("[",GL_Paste!$I12329)+1,FIND("]",GL_Paste!$I12329)-FIND("[",GL_Paste!$I12329)-1),"")))</f>
        <v/>
      </c>
      <c r="D12332">
        <f>IF(GL_Paste!$B12329="","",IFERROR(INDEX(DeptName,MATCH($C12332,DeptTag,0)),"UNALLOCATED"))</f>
        <v/>
      </c>
      <c r="E12332">
        <f>IF(GL_Paste!$B12329="","",IFERROR(INDEX(AcctCat,MATCH(GL_Paste!$B12329&amp;"",AcctCode,0)),"UNKNOWN"))</f>
        <v/>
      </c>
      <c r="F12332">
        <f>IF(GL_Paste!$B12329="","",IFERROR(INDEX(AcctSub,MATCH(GL_Paste!$B12329&amp;"",AcctCode,0)),"UNKNOWN"))</f>
        <v/>
      </c>
    </row>
    <row r="12333">
      <c r="A12333" s="40">
        <f>IF(GL_Paste!$B12330="","",N(GL_Paste!$H12330)-N(GL_Paste!$G12330))</f>
        <v/>
      </c>
      <c r="B12333" s="43">
        <f>IF(GL_Paste!$B12330="","",DATE(YEAR(GL_Paste!$E12330),MONTH(GL_Paste!$E12330),1))</f>
        <v/>
      </c>
      <c r="C12333">
        <f>IF(GL_Paste!$B12330="","",IF(TRIM(GL_Paste!$M12330)&lt;&gt;"",TRIM(GL_Paste!$M12330),IFERROR(MID(GL_Paste!$I12330,FIND("[",GL_Paste!$I12330)+1,FIND("]",GL_Paste!$I12330)-FIND("[",GL_Paste!$I12330)-1),"")))</f>
        <v/>
      </c>
      <c r="D12333">
        <f>IF(GL_Paste!$B12330="","",IFERROR(INDEX(DeptName,MATCH($C12333,DeptTag,0)),"UNALLOCATED"))</f>
        <v/>
      </c>
      <c r="E12333">
        <f>IF(GL_Paste!$B12330="","",IFERROR(INDEX(AcctCat,MATCH(GL_Paste!$B12330&amp;"",AcctCode,0)),"UNKNOWN"))</f>
        <v/>
      </c>
      <c r="F12333">
        <f>IF(GL_Paste!$B12330="","",IFERROR(INDEX(AcctSub,MATCH(GL_Paste!$B12330&amp;"",AcctCode,0)),"UNKNOWN"))</f>
        <v/>
      </c>
    </row>
    <row r="12334">
      <c r="A12334" s="40">
        <f>IF(GL_Paste!$B12331="","",N(GL_Paste!$H12331)-N(GL_Paste!$G12331))</f>
        <v/>
      </c>
      <c r="B12334" s="43">
        <f>IF(GL_Paste!$B12331="","",DATE(YEAR(GL_Paste!$E12331),MONTH(GL_Paste!$E12331),1))</f>
        <v/>
      </c>
      <c r="C12334">
        <f>IF(GL_Paste!$B12331="","",IF(TRIM(GL_Paste!$M12331)&lt;&gt;"",TRIM(GL_Paste!$M12331),IFERROR(MID(GL_Paste!$I12331,FIND("[",GL_Paste!$I12331)+1,FIND("]",GL_Paste!$I12331)-FIND("[",GL_Paste!$I12331)-1),"")))</f>
        <v/>
      </c>
      <c r="D12334">
        <f>IF(GL_Paste!$B12331="","",IFERROR(INDEX(DeptName,MATCH($C12334,DeptTag,0)),"UNALLOCATED"))</f>
        <v/>
      </c>
      <c r="E12334">
        <f>IF(GL_Paste!$B12331="","",IFERROR(INDEX(AcctCat,MATCH(GL_Paste!$B12331&amp;"",AcctCode,0)),"UNKNOWN"))</f>
        <v/>
      </c>
      <c r="F12334">
        <f>IF(GL_Paste!$B12331="","",IFERROR(INDEX(AcctSub,MATCH(GL_Paste!$B12331&amp;"",AcctCode,0)),"UNKNOWN"))</f>
        <v/>
      </c>
    </row>
    <row r="12335">
      <c r="A12335" s="40">
        <f>IF(GL_Paste!$B12332="","",N(GL_Paste!$H12332)-N(GL_Paste!$G12332))</f>
        <v/>
      </c>
      <c r="B12335" s="43">
        <f>IF(GL_Paste!$B12332="","",DATE(YEAR(GL_Paste!$E12332),MONTH(GL_Paste!$E12332),1))</f>
        <v/>
      </c>
      <c r="C12335">
        <f>IF(GL_Paste!$B12332="","",IF(TRIM(GL_Paste!$M12332)&lt;&gt;"",TRIM(GL_Paste!$M12332),IFERROR(MID(GL_Paste!$I12332,FIND("[",GL_Paste!$I12332)+1,FIND("]",GL_Paste!$I12332)-FIND("[",GL_Paste!$I12332)-1),"")))</f>
        <v/>
      </c>
      <c r="D12335">
        <f>IF(GL_Paste!$B12332="","",IFERROR(INDEX(DeptName,MATCH($C12335,DeptTag,0)),"UNALLOCATED"))</f>
        <v/>
      </c>
      <c r="E12335">
        <f>IF(GL_Paste!$B12332="","",IFERROR(INDEX(AcctCat,MATCH(GL_Paste!$B12332&amp;"",AcctCode,0)),"UNKNOWN"))</f>
        <v/>
      </c>
      <c r="F12335">
        <f>IF(GL_Paste!$B12332="","",IFERROR(INDEX(AcctSub,MATCH(GL_Paste!$B12332&amp;"",AcctCode,0)),"UNKNOWN"))</f>
        <v/>
      </c>
    </row>
    <row r="12336">
      <c r="A12336" s="40">
        <f>IF(GL_Paste!$B12333="","",N(GL_Paste!$H12333)-N(GL_Paste!$G12333))</f>
        <v/>
      </c>
      <c r="B12336" s="43">
        <f>IF(GL_Paste!$B12333="","",DATE(YEAR(GL_Paste!$E12333),MONTH(GL_Paste!$E12333),1))</f>
        <v/>
      </c>
      <c r="C12336">
        <f>IF(GL_Paste!$B12333="","",IF(TRIM(GL_Paste!$M12333)&lt;&gt;"",TRIM(GL_Paste!$M12333),IFERROR(MID(GL_Paste!$I12333,FIND("[",GL_Paste!$I12333)+1,FIND("]",GL_Paste!$I12333)-FIND("[",GL_Paste!$I12333)-1),"")))</f>
        <v/>
      </c>
      <c r="D12336">
        <f>IF(GL_Paste!$B12333="","",IFERROR(INDEX(DeptName,MATCH($C12336,DeptTag,0)),"UNALLOCATED"))</f>
        <v/>
      </c>
      <c r="E12336">
        <f>IF(GL_Paste!$B12333="","",IFERROR(INDEX(AcctCat,MATCH(GL_Paste!$B12333&amp;"",AcctCode,0)),"UNKNOWN"))</f>
        <v/>
      </c>
      <c r="F12336">
        <f>IF(GL_Paste!$B12333="","",IFERROR(INDEX(AcctSub,MATCH(GL_Paste!$B12333&amp;"",AcctCode,0)),"UNKNOWN"))</f>
        <v/>
      </c>
    </row>
    <row r="12337">
      <c r="A12337" s="40">
        <f>IF(GL_Paste!$B12334="","",N(GL_Paste!$H12334)-N(GL_Paste!$G12334))</f>
        <v/>
      </c>
      <c r="B12337" s="43">
        <f>IF(GL_Paste!$B12334="","",DATE(YEAR(GL_Paste!$E12334),MONTH(GL_Paste!$E12334),1))</f>
        <v/>
      </c>
      <c r="C12337">
        <f>IF(GL_Paste!$B12334="","",IF(TRIM(GL_Paste!$M12334)&lt;&gt;"",TRIM(GL_Paste!$M12334),IFERROR(MID(GL_Paste!$I12334,FIND("[",GL_Paste!$I12334)+1,FIND("]",GL_Paste!$I12334)-FIND("[",GL_Paste!$I12334)-1),"")))</f>
        <v/>
      </c>
      <c r="D12337">
        <f>IF(GL_Paste!$B12334="","",IFERROR(INDEX(DeptName,MATCH($C12337,DeptTag,0)),"UNALLOCATED"))</f>
        <v/>
      </c>
      <c r="E12337">
        <f>IF(GL_Paste!$B12334="","",IFERROR(INDEX(AcctCat,MATCH(GL_Paste!$B12334&amp;"",AcctCode,0)),"UNKNOWN"))</f>
        <v/>
      </c>
      <c r="F12337">
        <f>IF(GL_Paste!$B12334="","",IFERROR(INDEX(AcctSub,MATCH(GL_Paste!$B12334&amp;"",AcctCode,0)),"UNKNOWN"))</f>
        <v/>
      </c>
    </row>
    <row r="12338">
      <c r="A12338" s="40">
        <f>IF(GL_Paste!$B12335="","",N(GL_Paste!$H12335)-N(GL_Paste!$G12335))</f>
        <v/>
      </c>
      <c r="B12338" s="43">
        <f>IF(GL_Paste!$B12335="","",DATE(YEAR(GL_Paste!$E12335),MONTH(GL_Paste!$E12335),1))</f>
        <v/>
      </c>
      <c r="C12338">
        <f>IF(GL_Paste!$B12335="","",IF(TRIM(GL_Paste!$M12335)&lt;&gt;"",TRIM(GL_Paste!$M12335),IFERROR(MID(GL_Paste!$I12335,FIND("[",GL_Paste!$I12335)+1,FIND("]",GL_Paste!$I12335)-FIND("[",GL_Paste!$I12335)-1),"")))</f>
        <v/>
      </c>
      <c r="D12338">
        <f>IF(GL_Paste!$B12335="","",IFERROR(INDEX(DeptName,MATCH($C12338,DeptTag,0)),"UNALLOCATED"))</f>
        <v/>
      </c>
      <c r="E12338">
        <f>IF(GL_Paste!$B12335="","",IFERROR(INDEX(AcctCat,MATCH(GL_Paste!$B12335&amp;"",AcctCode,0)),"UNKNOWN"))</f>
        <v/>
      </c>
      <c r="F12338">
        <f>IF(GL_Paste!$B12335="","",IFERROR(INDEX(AcctSub,MATCH(GL_Paste!$B12335&amp;"",AcctCode,0)),"UNKNOWN"))</f>
        <v/>
      </c>
    </row>
    <row r="12339">
      <c r="A12339" s="40">
        <f>IF(GL_Paste!$B12336="","",N(GL_Paste!$H12336)-N(GL_Paste!$G12336))</f>
        <v/>
      </c>
      <c r="B12339" s="43">
        <f>IF(GL_Paste!$B12336="","",DATE(YEAR(GL_Paste!$E12336),MONTH(GL_Paste!$E12336),1))</f>
        <v/>
      </c>
      <c r="C12339">
        <f>IF(GL_Paste!$B12336="","",IF(TRIM(GL_Paste!$M12336)&lt;&gt;"",TRIM(GL_Paste!$M12336),IFERROR(MID(GL_Paste!$I12336,FIND("[",GL_Paste!$I12336)+1,FIND("]",GL_Paste!$I12336)-FIND("[",GL_Paste!$I12336)-1),"")))</f>
        <v/>
      </c>
      <c r="D12339">
        <f>IF(GL_Paste!$B12336="","",IFERROR(INDEX(DeptName,MATCH($C12339,DeptTag,0)),"UNALLOCATED"))</f>
        <v/>
      </c>
      <c r="E12339">
        <f>IF(GL_Paste!$B12336="","",IFERROR(INDEX(AcctCat,MATCH(GL_Paste!$B12336&amp;"",AcctCode,0)),"UNKNOWN"))</f>
        <v/>
      </c>
      <c r="F12339">
        <f>IF(GL_Paste!$B12336="","",IFERROR(INDEX(AcctSub,MATCH(GL_Paste!$B12336&amp;"",AcctCode,0)),"UNKNOWN"))</f>
        <v/>
      </c>
    </row>
    <row r="12340">
      <c r="A12340" s="40">
        <f>IF(GL_Paste!$B12337="","",N(GL_Paste!$H12337)-N(GL_Paste!$G12337))</f>
        <v/>
      </c>
      <c r="B12340" s="43">
        <f>IF(GL_Paste!$B12337="","",DATE(YEAR(GL_Paste!$E12337),MONTH(GL_Paste!$E12337),1))</f>
        <v/>
      </c>
      <c r="C12340">
        <f>IF(GL_Paste!$B12337="","",IF(TRIM(GL_Paste!$M12337)&lt;&gt;"",TRIM(GL_Paste!$M12337),IFERROR(MID(GL_Paste!$I12337,FIND("[",GL_Paste!$I12337)+1,FIND("]",GL_Paste!$I12337)-FIND("[",GL_Paste!$I12337)-1),"")))</f>
        <v/>
      </c>
      <c r="D12340">
        <f>IF(GL_Paste!$B12337="","",IFERROR(INDEX(DeptName,MATCH($C12340,DeptTag,0)),"UNALLOCATED"))</f>
        <v/>
      </c>
      <c r="E12340">
        <f>IF(GL_Paste!$B12337="","",IFERROR(INDEX(AcctCat,MATCH(GL_Paste!$B12337&amp;"",AcctCode,0)),"UNKNOWN"))</f>
        <v/>
      </c>
      <c r="F12340">
        <f>IF(GL_Paste!$B12337="","",IFERROR(INDEX(AcctSub,MATCH(GL_Paste!$B12337&amp;"",AcctCode,0)),"UNKNOWN"))</f>
        <v/>
      </c>
    </row>
    <row r="12341">
      <c r="A12341" s="40">
        <f>IF(GL_Paste!$B12338="","",N(GL_Paste!$H12338)-N(GL_Paste!$G12338))</f>
        <v/>
      </c>
      <c r="B12341" s="43">
        <f>IF(GL_Paste!$B12338="","",DATE(YEAR(GL_Paste!$E12338),MONTH(GL_Paste!$E12338),1))</f>
        <v/>
      </c>
      <c r="C12341">
        <f>IF(GL_Paste!$B12338="","",IF(TRIM(GL_Paste!$M12338)&lt;&gt;"",TRIM(GL_Paste!$M12338),IFERROR(MID(GL_Paste!$I12338,FIND("[",GL_Paste!$I12338)+1,FIND("]",GL_Paste!$I12338)-FIND("[",GL_Paste!$I12338)-1),"")))</f>
        <v/>
      </c>
      <c r="D12341">
        <f>IF(GL_Paste!$B12338="","",IFERROR(INDEX(DeptName,MATCH($C12341,DeptTag,0)),"UNALLOCATED"))</f>
        <v/>
      </c>
      <c r="E12341">
        <f>IF(GL_Paste!$B12338="","",IFERROR(INDEX(AcctCat,MATCH(GL_Paste!$B12338&amp;"",AcctCode,0)),"UNKNOWN"))</f>
        <v/>
      </c>
      <c r="F12341">
        <f>IF(GL_Paste!$B12338="","",IFERROR(INDEX(AcctSub,MATCH(GL_Paste!$B12338&amp;"",AcctCode,0)),"UNKNOWN"))</f>
        <v/>
      </c>
    </row>
    <row r="12342">
      <c r="A12342" s="40">
        <f>IF(GL_Paste!$B12339="","",N(GL_Paste!$H12339)-N(GL_Paste!$G12339))</f>
        <v/>
      </c>
      <c r="B12342" s="43">
        <f>IF(GL_Paste!$B12339="","",DATE(YEAR(GL_Paste!$E12339),MONTH(GL_Paste!$E12339),1))</f>
        <v/>
      </c>
      <c r="C12342">
        <f>IF(GL_Paste!$B12339="","",IF(TRIM(GL_Paste!$M12339)&lt;&gt;"",TRIM(GL_Paste!$M12339),IFERROR(MID(GL_Paste!$I12339,FIND("[",GL_Paste!$I12339)+1,FIND("]",GL_Paste!$I12339)-FIND("[",GL_Paste!$I12339)-1),"")))</f>
        <v/>
      </c>
      <c r="D12342">
        <f>IF(GL_Paste!$B12339="","",IFERROR(INDEX(DeptName,MATCH($C12342,DeptTag,0)),"UNALLOCATED"))</f>
        <v/>
      </c>
      <c r="E12342">
        <f>IF(GL_Paste!$B12339="","",IFERROR(INDEX(AcctCat,MATCH(GL_Paste!$B12339&amp;"",AcctCode,0)),"UNKNOWN"))</f>
        <v/>
      </c>
      <c r="F12342">
        <f>IF(GL_Paste!$B12339="","",IFERROR(INDEX(AcctSub,MATCH(GL_Paste!$B12339&amp;"",AcctCode,0)),"UNKNOWN"))</f>
        <v/>
      </c>
    </row>
    <row r="12343">
      <c r="A12343" s="40">
        <f>IF(GL_Paste!$B12340="","",N(GL_Paste!$H12340)-N(GL_Paste!$G12340))</f>
        <v/>
      </c>
      <c r="B12343" s="43">
        <f>IF(GL_Paste!$B12340="","",DATE(YEAR(GL_Paste!$E12340),MONTH(GL_Paste!$E12340),1))</f>
        <v/>
      </c>
      <c r="C12343">
        <f>IF(GL_Paste!$B12340="","",IF(TRIM(GL_Paste!$M12340)&lt;&gt;"",TRIM(GL_Paste!$M12340),IFERROR(MID(GL_Paste!$I12340,FIND("[",GL_Paste!$I12340)+1,FIND("]",GL_Paste!$I12340)-FIND("[",GL_Paste!$I12340)-1),"")))</f>
        <v/>
      </c>
      <c r="D12343">
        <f>IF(GL_Paste!$B12340="","",IFERROR(INDEX(DeptName,MATCH($C12343,DeptTag,0)),"UNALLOCATED"))</f>
        <v/>
      </c>
      <c r="E12343">
        <f>IF(GL_Paste!$B12340="","",IFERROR(INDEX(AcctCat,MATCH(GL_Paste!$B12340&amp;"",AcctCode,0)),"UNKNOWN"))</f>
        <v/>
      </c>
      <c r="F12343">
        <f>IF(GL_Paste!$B12340="","",IFERROR(INDEX(AcctSub,MATCH(GL_Paste!$B12340&amp;"",AcctCode,0)),"UNKNOWN"))</f>
        <v/>
      </c>
    </row>
    <row r="12344">
      <c r="A12344" s="40">
        <f>IF(GL_Paste!$B12341="","",N(GL_Paste!$H12341)-N(GL_Paste!$G12341))</f>
        <v/>
      </c>
      <c r="B12344" s="43">
        <f>IF(GL_Paste!$B12341="","",DATE(YEAR(GL_Paste!$E12341),MONTH(GL_Paste!$E12341),1))</f>
        <v/>
      </c>
      <c r="C12344">
        <f>IF(GL_Paste!$B12341="","",IF(TRIM(GL_Paste!$M12341)&lt;&gt;"",TRIM(GL_Paste!$M12341),IFERROR(MID(GL_Paste!$I12341,FIND("[",GL_Paste!$I12341)+1,FIND("]",GL_Paste!$I12341)-FIND("[",GL_Paste!$I12341)-1),"")))</f>
        <v/>
      </c>
      <c r="D12344">
        <f>IF(GL_Paste!$B12341="","",IFERROR(INDEX(DeptName,MATCH($C12344,DeptTag,0)),"UNALLOCATED"))</f>
        <v/>
      </c>
      <c r="E12344">
        <f>IF(GL_Paste!$B12341="","",IFERROR(INDEX(AcctCat,MATCH(GL_Paste!$B12341&amp;"",AcctCode,0)),"UNKNOWN"))</f>
        <v/>
      </c>
      <c r="F12344">
        <f>IF(GL_Paste!$B12341="","",IFERROR(INDEX(AcctSub,MATCH(GL_Paste!$B12341&amp;"",AcctCode,0)),"UNKNOWN"))</f>
        <v/>
      </c>
    </row>
    <row r="12345">
      <c r="A12345" s="40">
        <f>IF(GL_Paste!$B12342="","",N(GL_Paste!$H12342)-N(GL_Paste!$G12342))</f>
        <v/>
      </c>
      <c r="B12345" s="43">
        <f>IF(GL_Paste!$B12342="","",DATE(YEAR(GL_Paste!$E12342),MONTH(GL_Paste!$E12342),1))</f>
        <v/>
      </c>
      <c r="C12345">
        <f>IF(GL_Paste!$B12342="","",IF(TRIM(GL_Paste!$M12342)&lt;&gt;"",TRIM(GL_Paste!$M12342),IFERROR(MID(GL_Paste!$I12342,FIND("[",GL_Paste!$I12342)+1,FIND("]",GL_Paste!$I12342)-FIND("[",GL_Paste!$I12342)-1),"")))</f>
        <v/>
      </c>
      <c r="D12345">
        <f>IF(GL_Paste!$B12342="","",IFERROR(INDEX(DeptName,MATCH($C12345,DeptTag,0)),"UNALLOCATED"))</f>
        <v/>
      </c>
      <c r="E12345">
        <f>IF(GL_Paste!$B12342="","",IFERROR(INDEX(AcctCat,MATCH(GL_Paste!$B12342&amp;"",AcctCode,0)),"UNKNOWN"))</f>
        <v/>
      </c>
      <c r="F12345">
        <f>IF(GL_Paste!$B12342="","",IFERROR(INDEX(AcctSub,MATCH(GL_Paste!$B12342&amp;"",AcctCode,0)),"UNKNOWN"))</f>
        <v/>
      </c>
    </row>
    <row r="12346">
      <c r="A12346" s="40">
        <f>IF(GL_Paste!$B12343="","",N(GL_Paste!$H12343)-N(GL_Paste!$G12343))</f>
        <v/>
      </c>
      <c r="B12346" s="43">
        <f>IF(GL_Paste!$B12343="","",DATE(YEAR(GL_Paste!$E12343),MONTH(GL_Paste!$E12343),1))</f>
        <v/>
      </c>
      <c r="C12346">
        <f>IF(GL_Paste!$B12343="","",IF(TRIM(GL_Paste!$M12343)&lt;&gt;"",TRIM(GL_Paste!$M12343),IFERROR(MID(GL_Paste!$I12343,FIND("[",GL_Paste!$I12343)+1,FIND("]",GL_Paste!$I12343)-FIND("[",GL_Paste!$I12343)-1),"")))</f>
        <v/>
      </c>
      <c r="D12346">
        <f>IF(GL_Paste!$B12343="","",IFERROR(INDEX(DeptName,MATCH($C12346,DeptTag,0)),"UNALLOCATED"))</f>
        <v/>
      </c>
      <c r="E12346">
        <f>IF(GL_Paste!$B12343="","",IFERROR(INDEX(AcctCat,MATCH(GL_Paste!$B12343&amp;"",AcctCode,0)),"UNKNOWN"))</f>
        <v/>
      </c>
      <c r="F12346">
        <f>IF(GL_Paste!$B12343="","",IFERROR(INDEX(AcctSub,MATCH(GL_Paste!$B12343&amp;"",AcctCode,0)),"UNKNOWN"))</f>
        <v/>
      </c>
    </row>
    <row r="12347">
      <c r="A12347" s="40">
        <f>IF(GL_Paste!$B12344="","",N(GL_Paste!$H12344)-N(GL_Paste!$G12344))</f>
        <v/>
      </c>
      <c r="B12347" s="43">
        <f>IF(GL_Paste!$B12344="","",DATE(YEAR(GL_Paste!$E12344),MONTH(GL_Paste!$E12344),1))</f>
        <v/>
      </c>
      <c r="C12347">
        <f>IF(GL_Paste!$B12344="","",IF(TRIM(GL_Paste!$M12344)&lt;&gt;"",TRIM(GL_Paste!$M12344),IFERROR(MID(GL_Paste!$I12344,FIND("[",GL_Paste!$I12344)+1,FIND("]",GL_Paste!$I12344)-FIND("[",GL_Paste!$I12344)-1),"")))</f>
        <v/>
      </c>
      <c r="D12347">
        <f>IF(GL_Paste!$B12344="","",IFERROR(INDEX(DeptName,MATCH($C12347,DeptTag,0)),"UNALLOCATED"))</f>
        <v/>
      </c>
      <c r="E12347">
        <f>IF(GL_Paste!$B12344="","",IFERROR(INDEX(AcctCat,MATCH(GL_Paste!$B12344&amp;"",AcctCode,0)),"UNKNOWN"))</f>
        <v/>
      </c>
      <c r="F12347">
        <f>IF(GL_Paste!$B12344="","",IFERROR(INDEX(AcctSub,MATCH(GL_Paste!$B12344&amp;"",AcctCode,0)),"UNKNOWN"))</f>
        <v/>
      </c>
    </row>
    <row r="12348">
      <c r="A12348" s="40">
        <f>IF(GL_Paste!$B12345="","",N(GL_Paste!$H12345)-N(GL_Paste!$G12345))</f>
        <v/>
      </c>
      <c r="B12348" s="43">
        <f>IF(GL_Paste!$B12345="","",DATE(YEAR(GL_Paste!$E12345),MONTH(GL_Paste!$E12345),1))</f>
        <v/>
      </c>
      <c r="C12348">
        <f>IF(GL_Paste!$B12345="","",IF(TRIM(GL_Paste!$M12345)&lt;&gt;"",TRIM(GL_Paste!$M12345),IFERROR(MID(GL_Paste!$I12345,FIND("[",GL_Paste!$I12345)+1,FIND("]",GL_Paste!$I12345)-FIND("[",GL_Paste!$I12345)-1),"")))</f>
        <v/>
      </c>
      <c r="D12348">
        <f>IF(GL_Paste!$B12345="","",IFERROR(INDEX(DeptName,MATCH($C12348,DeptTag,0)),"UNALLOCATED"))</f>
        <v/>
      </c>
      <c r="E12348">
        <f>IF(GL_Paste!$B12345="","",IFERROR(INDEX(AcctCat,MATCH(GL_Paste!$B12345&amp;"",AcctCode,0)),"UNKNOWN"))</f>
        <v/>
      </c>
      <c r="F12348">
        <f>IF(GL_Paste!$B12345="","",IFERROR(INDEX(AcctSub,MATCH(GL_Paste!$B12345&amp;"",AcctCode,0)),"UNKNOWN"))</f>
        <v/>
      </c>
    </row>
    <row r="12349">
      <c r="A12349" s="40">
        <f>IF(GL_Paste!$B12346="","",N(GL_Paste!$H12346)-N(GL_Paste!$G12346))</f>
        <v/>
      </c>
      <c r="B12349" s="43">
        <f>IF(GL_Paste!$B12346="","",DATE(YEAR(GL_Paste!$E12346),MONTH(GL_Paste!$E12346),1))</f>
        <v/>
      </c>
      <c r="C12349">
        <f>IF(GL_Paste!$B12346="","",IF(TRIM(GL_Paste!$M12346)&lt;&gt;"",TRIM(GL_Paste!$M12346),IFERROR(MID(GL_Paste!$I12346,FIND("[",GL_Paste!$I12346)+1,FIND("]",GL_Paste!$I12346)-FIND("[",GL_Paste!$I12346)-1),"")))</f>
        <v/>
      </c>
      <c r="D12349">
        <f>IF(GL_Paste!$B12346="","",IFERROR(INDEX(DeptName,MATCH($C12349,DeptTag,0)),"UNALLOCATED"))</f>
        <v/>
      </c>
      <c r="E12349">
        <f>IF(GL_Paste!$B12346="","",IFERROR(INDEX(AcctCat,MATCH(GL_Paste!$B12346&amp;"",AcctCode,0)),"UNKNOWN"))</f>
        <v/>
      </c>
      <c r="F12349">
        <f>IF(GL_Paste!$B12346="","",IFERROR(INDEX(AcctSub,MATCH(GL_Paste!$B12346&amp;"",AcctCode,0)),"UNKNOWN"))</f>
        <v/>
      </c>
    </row>
    <row r="12350">
      <c r="A12350" s="40">
        <f>IF(GL_Paste!$B12347="","",N(GL_Paste!$H12347)-N(GL_Paste!$G12347))</f>
        <v/>
      </c>
      <c r="B12350" s="43">
        <f>IF(GL_Paste!$B12347="","",DATE(YEAR(GL_Paste!$E12347),MONTH(GL_Paste!$E12347),1))</f>
        <v/>
      </c>
      <c r="C12350">
        <f>IF(GL_Paste!$B12347="","",IF(TRIM(GL_Paste!$M12347)&lt;&gt;"",TRIM(GL_Paste!$M12347),IFERROR(MID(GL_Paste!$I12347,FIND("[",GL_Paste!$I12347)+1,FIND("]",GL_Paste!$I12347)-FIND("[",GL_Paste!$I12347)-1),"")))</f>
        <v/>
      </c>
      <c r="D12350">
        <f>IF(GL_Paste!$B12347="","",IFERROR(INDEX(DeptName,MATCH($C12350,DeptTag,0)),"UNALLOCATED"))</f>
        <v/>
      </c>
      <c r="E12350">
        <f>IF(GL_Paste!$B12347="","",IFERROR(INDEX(AcctCat,MATCH(GL_Paste!$B12347&amp;"",AcctCode,0)),"UNKNOWN"))</f>
        <v/>
      </c>
      <c r="F12350">
        <f>IF(GL_Paste!$B12347="","",IFERROR(INDEX(AcctSub,MATCH(GL_Paste!$B12347&amp;"",AcctCode,0)),"UNKNOWN"))</f>
        <v/>
      </c>
    </row>
    <row r="12351">
      <c r="A12351" s="40">
        <f>IF(GL_Paste!$B12348="","",N(GL_Paste!$H12348)-N(GL_Paste!$G12348))</f>
        <v/>
      </c>
      <c r="B12351" s="43">
        <f>IF(GL_Paste!$B12348="","",DATE(YEAR(GL_Paste!$E12348),MONTH(GL_Paste!$E12348),1))</f>
        <v/>
      </c>
      <c r="C12351">
        <f>IF(GL_Paste!$B12348="","",IF(TRIM(GL_Paste!$M12348)&lt;&gt;"",TRIM(GL_Paste!$M12348),IFERROR(MID(GL_Paste!$I12348,FIND("[",GL_Paste!$I12348)+1,FIND("]",GL_Paste!$I12348)-FIND("[",GL_Paste!$I12348)-1),"")))</f>
        <v/>
      </c>
      <c r="D12351">
        <f>IF(GL_Paste!$B12348="","",IFERROR(INDEX(DeptName,MATCH($C12351,DeptTag,0)),"UNALLOCATED"))</f>
        <v/>
      </c>
      <c r="E12351">
        <f>IF(GL_Paste!$B12348="","",IFERROR(INDEX(AcctCat,MATCH(GL_Paste!$B12348&amp;"",AcctCode,0)),"UNKNOWN"))</f>
        <v/>
      </c>
      <c r="F12351">
        <f>IF(GL_Paste!$B12348="","",IFERROR(INDEX(AcctSub,MATCH(GL_Paste!$B12348&amp;"",AcctCode,0)),"UNKNOWN"))</f>
        <v/>
      </c>
    </row>
    <row r="12352">
      <c r="A12352" s="40">
        <f>IF(GL_Paste!$B12349="","",N(GL_Paste!$H12349)-N(GL_Paste!$G12349))</f>
        <v/>
      </c>
      <c r="B12352" s="43">
        <f>IF(GL_Paste!$B12349="","",DATE(YEAR(GL_Paste!$E12349),MONTH(GL_Paste!$E12349),1))</f>
        <v/>
      </c>
      <c r="C12352">
        <f>IF(GL_Paste!$B12349="","",IF(TRIM(GL_Paste!$M12349)&lt;&gt;"",TRIM(GL_Paste!$M12349),IFERROR(MID(GL_Paste!$I12349,FIND("[",GL_Paste!$I12349)+1,FIND("]",GL_Paste!$I12349)-FIND("[",GL_Paste!$I12349)-1),"")))</f>
        <v/>
      </c>
      <c r="D12352">
        <f>IF(GL_Paste!$B12349="","",IFERROR(INDEX(DeptName,MATCH($C12352,DeptTag,0)),"UNALLOCATED"))</f>
        <v/>
      </c>
      <c r="E12352">
        <f>IF(GL_Paste!$B12349="","",IFERROR(INDEX(AcctCat,MATCH(GL_Paste!$B12349&amp;"",AcctCode,0)),"UNKNOWN"))</f>
        <v/>
      </c>
      <c r="F12352">
        <f>IF(GL_Paste!$B12349="","",IFERROR(INDEX(AcctSub,MATCH(GL_Paste!$B12349&amp;"",AcctCode,0)),"UNKNOWN"))</f>
        <v/>
      </c>
    </row>
    <row r="12353">
      <c r="A12353" s="40">
        <f>IF(GL_Paste!$B12350="","",N(GL_Paste!$H12350)-N(GL_Paste!$G12350))</f>
        <v/>
      </c>
      <c r="B12353" s="43">
        <f>IF(GL_Paste!$B12350="","",DATE(YEAR(GL_Paste!$E12350),MONTH(GL_Paste!$E12350),1))</f>
        <v/>
      </c>
      <c r="C12353">
        <f>IF(GL_Paste!$B12350="","",IF(TRIM(GL_Paste!$M12350)&lt;&gt;"",TRIM(GL_Paste!$M12350),IFERROR(MID(GL_Paste!$I12350,FIND("[",GL_Paste!$I12350)+1,FIND("]",GL_Paste!$I12350)-FIND("[",GL_Paste!$I12350)-1),"")))</f>
        <v/>
      </c>
      <c r="D12353">
        <f>IF(GL_Paste!$B12350="","",IFERROR(INDEX(DeptName,MATCH($C12353,DeptTag,0)),"UNALLOCATED"))</f>
        <v/>
      </c>
      <c r="E12353">
        <f>IF(GL_Paste!$B12350="","",IFERROR(INDEX(AcctCat,MATCH(GL_Paste!$B12350&amp;"",AcctCode,0)),"UNKNOWN"))</f>
        <v/>
      </c>
      <c r="F12353">
        <f>IF(GL_Paste!$B12350="","",IFERROR(INDEX(AcctSub,MATCH(GL_Paste!$B12350&amp;"",AcctCode,0)),"UNKNOWN"))</f>
        <v/>
      </c>
    </row>
    <row r="12354">
      <c r="A12354" s="40">
        <f>IF(GL_Paste!$B12351="","",N(GL_Paste!$H12351)-N(GL_Paste!$G12351))</f>
        <v/>
      </c>
      <c r="B12354" s="43">
        <f>IF(GL_Paste!$B12351="","",DATE(YEAR(GL_Paste!$E12351),MONTH(GL_Paste!$E12351),1))</f>
        <v/>
      </c>
      <c r="C12354">
        <f>IF(GL_Paste!$B12351="","",IF(TRIM(GL_Paste!$M12351)&lt;&gt;"",TRIM(GL_Paste!$M12351),IFERROR(MID(GL_Paste!$I12351,FIND("[",GL_Paste!$I12351)+1,FIND("]",GL_Paste!$I12351)-FIND("[",GL_Paste!$I12351)-1),"")))</f>
        <v/>
      </c>
      <c r="D12354">
        <f>IF(GL_Paste!$B12351="","",IFERROR(INDEX(DeptName,MATCH($C12354,DeptTag,0)),"UNALLOCATED"))</f>
        <v/>
      </c>
      <c r="E12354">
        <f>IF(GL_Paste!$B12351="","",IFERROR(INDEX(AcctCat,MATCH(GL_Paste!$B12351&amp;"",AcctCode,0)),"UNKNOWN"))</f>
        <v/>
      </c>
      <c r="F12354">
        <f>IF(GL_Paste!$B12351="","",IFERROR(INDEX(AcctSub,MATCH(GL_Paste!$B12351&amp;"",AcctCode,0)),"UNKNOWN"))</f>
        <v/>
      </c>
    </row>
    <row r="12355">
      <c r="A12355" s="40">
        <f>IF(GL_Paste!$B12352="","",N(GL_Paste!$H12352)-N(GL_Paste!$G12352))</f>
        <v/>
      </c>
      <c r="B12355" s="43">
        <f>IF(GL_Paste!$B12352="","",DATE(YEAR(GL_Paste!$E12352),MONTH(GL_Paste!$E12352),1))</f>
        <v/>
      </c>
      <c r="C12355">
        <f>IF(GL_Paste!$B12352="","",IF(TRIM(GL_Paste!$M12352)&lt;&gt;"",TRIM(GL_Paste!$M12352),IFERROR(MID(GL_Paste!$I12352,FIND("[",GL_Paste!$I12352)+1,FIND("]",GL_Paste!$I12352)-FIND("[",GL_Paste!$I12352)-1),"")))</f>
        <v/>
      </c>
      <c r="D12355">
        <f>IF(GL_Paste!$B12352="","",IFERROR(INDEX(DeptName,MATCH($C12355,DeptTag,0)),"UNALLOCATED"))</f>
        <v/>
      </c>
      <c r="E12355">
        <f>IF(GL_Paste!$B12352="","",IFERROR(INDEX(AcctCat,MATCH(GL_Paste!$B12352&amp;"",AcctCode,0)),"UNKNOWN"))</f>
        <v/>
      </c>
      <c r="F12355">
        <f>IF(GL_Paste!$B12352="","",IFERROR(INDEX(AcctSub,MATCH(GL_Paste!$B12352&amp;"",AcctCode,0)),"UNKNOWN"))</f>
        <v/>
      </c>
    </row>
    <row r="12356">
      <c r="A12356" s="40">
        <f>IF(GL_Paste!$B12353="","",N(GL_Paste!$H12353)-N(GL_Paste!$G12353))</f>
        <v/>
      </c>
      <c r="B12356" s="43">
        <f>IF(GL_Paste!$B12353="","",DATE(YEAR(GL_Paste!$E12353),MONTH(GL_Paste!$E12353),1))</f>
        <v/>
      </c>
      <c r="C12356">
        <f>IF(GL_Paste!$B12353="","",IF(TRIM(GL_Paste!$M12353)&lt;&gt;"",TRIM(GL_Paste!$M12353),IFERROR(MID(GL_Paste!$I12353,FIND("[",GL_Paste!$I12353)+1,FIND("]",GL_Paste!$I12353)-FIND("[",GL_Paste!$I12353)-1),"")))</f>
        <v/>
      </c>
      <c r="D12356">
        <f>IF(GL_Paste!$B12353="","",IFERROR(INDEX(DeptName,MATCH($C12356,DeptTag,0)),"UNALLOCATED"))</f>
        <v/>
      </c>
      <c r="E12356">
        <f>IF(GL_Paste!$B12353="","",IFERROR(INDEX(AcctCat,MATCH(GL_Paste!$B12353&amp;"",AcctCode,0)),"UNKNOWN"))</f>
        <v/>
      </c>
      <c r="F12356">
        <f>IF(GL_Paste!$B12353="","",IFERROR(INDEX(AcctSub,MATCH(GL_Paste!$B12353&amp;"",AcctCode,0)),"UNKNOWN"))</f>
        <v/>
      </c>
    </row>
    <row r="12357">
      <c r="A12357" s="40">
        <f>IF(GL_Paste!$B12354="","",N(GL_Paste!$H12354)-N(GL_Paste!$G12354))</f>
        <v/>
      </c>
      <c r="B12357" s="43">
        <f>IF(GL_Paste!$B12354="","",DATE(YEAR(GL_Paste!$E12354),MONTH(GL_Paste!$E12354),1))</f>
        <v/>
      </c>
      <c r="C12357">
        <f>IF(GL_Paste!$B12354="","",IF(TRIM(GL_Paste!$M12354)&lt;&gt;"",TRIM(GL_Paste!$M12354),IFERROR(MID(GL_Paste!$I12354,FIND("[",GL_Paste!$I12354)+1,FIND("]",GL_Paste!$I12354)-FIND("[",GL_Paste!$I12354)-1),"")))</f>
        <v/>
      </c>
      <c r="D12357">
        <f>IF(GL_Paste!$B12354="","",IFERROR(INDEX(DeptName,MATCH($C12357,DeptTag,0)),"UNALLOCATED"))</f>
        <v/>
      </c>
      <c r="E12357">
        <f>IF(GL_Paste!$B12354="","",IFERROR(INDEX(AcctCat,MATCH(GL_Paste!$B12354&amp;"",AcctCode,0)),"UNKNOWN"))</f>
        <v/>
      </c>
      <c r="F12357">
        <f>IF(GL_Paste!$B12354="","",IFERROR(INDEX(AcctSub,MATCH(GL_Paste!$B12354&amp;"",AcctCode,0)),"UNKNOWN"))</f>
        <v/>
      </c>
    </row>
    <row r="12358">
      <c r="A12358" s="40">
        <f>IF(GL_Paste!$B12355="","",N(GL_Paste!$H12355)-N(GL_Paste!$G12355))</f>
        <v/>
      </c>
      <c r="B12358" s="43">
        <f>IF(GL_Paste!$B12355="","",DATE(YEAR(GL_Paste!$E12355),MONTH(GL_Paste!$E12355),1))</f>
        <v/>
      </c>
      <c r="C12358">
        <f>IF(GL_Paste!$B12355="","",IF(TRIM(GL_Paste!$M12355)&lt;&gt;"",TRIM(GL_Paste!$M12355),IFERROR(MID(GL_Paste!$I12355,FIND("[",GL_Paste!$I12355)+1,FIND("]",GL_Paste!$I12355)-FIND("[",GL_Paste!$I12355)-1),"")))</f>
        <v/>
      </c>
      <c r="D12358">
        <f>IF(GL_Paste!$B12355="","",IFERROR(INDEX(DeptName,MATCH($C12358,DeptTag,0)),"UNALLOCATED"))</f>
        <v/>
      </c>
      <c r="E12358">
        <f>IF(GL_Paste!$B12355="","",IFERROR(INDEX(AcctCat,MATCH(GL_Paste!$B12355&amp;"",AcctCode,0)),"UNKNOWN"))</f>
        <v/>
      </c>
      <c r="F12358">
        <f>IF(GL_Paste!$B12355="","",IFERROR(INDEX(AcctSub,MATCH(GL_Paste!$B12355&amp;"",AcctCode,0)),"UNKNOWN"))</f>
        <v/>
      </c>
    </row>
    <row r="12359">
      <c r="A12359" s="40">
        <f>IF(GL_Paste!$B12356="","",N(GL_Paste!$H12356)-N(GL_Paste!$G12356))</f>
        <v/>
      </c>
      <c r="B12359" s="43">
        <f>IF(GL_Paste!$B12356="","",DATE(YEAR(GL_Paste!$E12356),MONTH(GL_Paste!$E12356),1))</f>
        <v/>
      </c>
      <c r="C12359">
        <f>IF(GL_Paste!$B12356="","",IF(TRIM(GL_Paste!$M12356)&lt;&gt;"",TRIM(GL_Paste!$M12356),IFERROR(MID(GL_Paste!$I12356,FIND("[",GL_Paste!$I12356)+1,FIND("]",GL_Paste!$I12356)-FIND("[",GL_Paste!$I12356)-1),"")))</f>
        <v/>
      </c>
      <c r="D12359">
        <f>IF(GL_Paste!$B12356="","",IFERROR(INDEX(DeptName,MATCH($C12359,DeptTag,0)),"UNALLOCATED"))</f>
        <v/>
      </c>
      <c r="E12359">
        <f>IF(GL_Paste!$B12356="","",IFERROR(INDEX(AcctCat,MATCH(GL_Paste!$B12356&amp;"",AcctCode,0)),"UNKNOWN"))</f>
        <v/>
      </c>
      <c r="F12359">
        <f>IF(GL_Paste!$B12356="","",IFERROR(INDEX(AcctSub,MATCH(GL_Paste!$B12356&amp;"",AcctCode,0)),"UNKNOWN"))</f>
        <v/>
      </c>
    </row>
    <row r="12360">
      <c r="A12360" s="40">
        <f>IF(GL_Paste!$B12357="","",N(GL_Paste!$H12357)-N(GL_Paste!$G12357))</f>
        <v/>
      </c>
      <c r="B12360" s="43">
        <f>IF(GL_Paste!$B12357="","",DATE(YEAR(GL_Paste!$E12357),MONTH(GL_Paste!$E12357),1))</f>
        <v/>
      </c>
      <c r="C12360">
        <f>IF(GL_Paste!$B12357="","",IF(TRIM(GL_Paste!$M12357)&lt;&gt;"",TRIM(GL_Paste!$M12357),IFERROR(MID(GL_Paste!$I12357,FIND("[",GL_Paste!$I12357)+1,FIND("]",GL_Paste!$I12357)-FIND("[",GL_Paste!$I12357)-1),"")))</f>
        <v/>
      </c>
      <c r="D12360">
        <f>IF(GL_Paste!$B12357="","",IFERROR(INDEX(DeptName,MATCH($C12360,DeptTag,0)),"UNALLOCATED"))</f>
        <v/>
      </c>
      <c r="E12360">
        <f>IF(GL_Paste!$B12357="","",IFERROR(INDEX(AcctCat,MATCH(GL_Paste!$B12357&amp;"",AcctCode,0)),"UNKNOWN"))</f>
        <v/>
      </c>
      <c r="F12360">
        <f>IF(GL_Paste!$B12357="","",IFERROR(INDEX(AcctSub,MATCH(GL_Paste!$B12357&amp;"",AcctCode,0)),"UNKNOWN"))</f>
        <v/>
      </c>
    </row>
    <row r="12361">
      <c r="A12361" s="40">
        <f>IF(GL_Paste!$B12358="","",N(GL_Paste!$H12358)-N(GL_Paste!$G12358))</f>
        <v/>
      </c>
      <c r="B12361" s="43">
        <f>IF(GL_Paste!$B12358="","",DATE(YEAR(GL_Paste!$E12358),MONTH(GL_Paste!$E12358),1))</f>
        <v/>
      </c>
      <c r="C12361">
        <f>IF(GL_Paste!$B12358="","",IF(TRIM(GL_Paste!$M12358)&lt;&gt;"",TRIM(GL_Paste!$M12358),IFERROR(MID(GL_Paste!$I12358,FIND("[",GL_Paste!$I12358)+1,FIND("]",GL_Paste!$I12358)-FIND("[",GL_Paste!$I12358)-1),"")))</f>
        <v/>
      </c>
      <c r="D12361">
        <f>IF(GL_Paste!$B12358="","",IFERROR(INDEX(DeptName,MATCH($C12361,DeptTag,0)),"UNALLOCATED"))</f>
        <v/>
      </c>
      <c r="E12361">
        <f>IF(GL_Paste!$B12358="","",IFERROR(INDEX(AcctCat,MATCH(GL_Paste!$B12358&amp;"",AcctCode,0)),"UNKNOWN"))</f>
        <v/>
      </c>
      <c r="F12361">
        <f>IF(GL_Paste!$B12358="","",IFERROR(INDEX(AcctSub,MATCH(GL_Paste!$B12358&amp;"",AcctCode,0)),"UNKNOWN"))</f>
        <v/>
      </c>
    </row>
    <row r="12362">
      <c r="A12362" s="40">
        <f>IF(GL_Paste!$B12359="","",N(GL_Paste!$H12359)-N(GL_Paste!$G12359))</f>
        <v/>
      </c>
      <c r="B12362" s="43">
        <f>IF(GL_Paste!$B12359="","",DATE(YEAR(GL_Paste!$E12359),MONTH(GL_Paste!$E12359),1))</f>
        <v/>
      </c>
      <c r="C12362">
        <f>IF(GL_Paste!$B12359="","",IF(TRIM(GL_Paste!$M12359)&lt;&gt;"",TRIM(GL_Paste!$M12359),IFERROR(MID(GL_Paste!$I12359,FIND("[",GL_Paste!$I12359)+1,FIND("]",GL_Paste!$I12359)-FIND("[",GL_Paste!$I12359)-1),"")))</f>
        <v/>
      </c>
      <c r="D12362">
        <f>IF(GL_Paste!$B12359="","",IFERROR(INDEX(DeptName,MATCH($C12362,DeptTag,0)),"UNALLOCATED"))</f>
        <v/>
      </c>
      <c r="E12362">
        <f>IF(GL_Paste!$B12359="","",IFERROR(INDEX(AcctCat,MATCH(GL_Paste!$B12359&amp;"",AcctCode,0)),"UNKNOWN"))</f>
        <v/>
      </c>
      <c r="F12362">
        <f>IF(GL_Paste!$B12359="","",IFERROR(INDEX(AcctSub,MATCH(GL_Paste!$B12359&amp;"",AcctCode,0)),"UNKNOWN"))</f>
        <v/>
      </c>
    </row>
    <row r="12363">
      <c r="A12363" s="40">
        <f>IF(GL_Paste!$B12360="","",N(GL_Paste!$H12360)-N(GL_Paste!$G12360))</f>
        <v/>
      </c>
      <c r="B12363" s="43">
        <f>IF(GL_Paste!$B12360="","",DATE(YEAR(GL_Paste!$E12360),MONTH(GL_Paste!$E12360),1))</f>
        <v/>
      </c>
      <c r="C12363">
        <f>IF(GL_Paste!$B12360="","",IF(TRIM(GL_Paste!$M12360)&lt;&gt;"",TRIM(GL_Paste!$M12360),IFERROR(MID(GL_Paste!$I12360,FIND("[",GL_Paste!$I12360)+1,FIND("]",GL_Paste!$I12360)-FIND("[",GL_Paste!$I12360)-1),"")))</f>
        <v/>
      </c>
      <c r="D12363">
        <f>IF(GL_Paste!$B12360="","",IFERROR(INDEX(DeptName,MATCH($C12363,DeptTag,0)),"UNALLOCATED"))</f>
        <v/>
      </c>
      <c r="E12363">
        <f>IF(GL_Paste!$B12360="","",IFERROR(INDEX(AcctCat,MATCH(GL_Paste!$B12360&amp;"",AcctCode,0)),"UNKNOWN"))</f>
        <v/>
      </c>
      <c r="F12363">
        <f>IF(GL_Paste!$B12360="","",IFERROR(INDEX(AcctSub,MATCH(GL_Paste!$B12360&amp;"",AcctCode,0)),"UNKNOWN"))</f>
        <v/>
      </c>
    </row>
    <row r="12364">
      <c r="A12364" s="40">
        <f>IF(GL_Paste!$B12361="","",N(GL_Paste!$H12361)-N(GL_Paste!$G12361))</f>
        <v/>
      </c>
      <c r="B12364" s="43">
        <f>IF(GL_Paste!$B12361="","",DATE(YEAR(GL_Paste!$E12361),MONTH(GL_Paste!$E12361),1))</f>
        <v/>
      </c>
      <c r="C12364">
        <f>IF(GL_Paste!$B12361="","",IF(TRIM(GL_Paste!$M12361)&lt;&gt;"",TRIM(GL_Paste!$M12361),IFERROR(MID(GL_Paste!$I12361,FIND("[",GL_Paste!$I12361)+1,FIND("]",GL_Paste!$I12361)-FIND("[",GL_Paste!$I12361)-1),"")))</f>
        <v/>
      </c>
      <c r="D12364">
        <f>IF(GL_Paste!$B12361="","",IFERROR(INDEX(DeptName,MATCH($C12364,DeptTag,0)),"UNALLOCATED"))</f>
        <v/>
      </c>
      <c r="E12364">
        <f>IF(GL_Paste!$B12361="","",IFERROR(INDEX(AcctCat,MATCH(GL_Paste!$B12361&amp;"",AcctCode,0)),"UNKNOWN"))</f>
        <v/>
      </c>
      <c r="F12364">
        <f>IF(GL_Paste!$B12361="","",IFERROR(INDEX(AcctSub,MATCH(GL_Paste!$B12361&amp;"",AcctCode,0)),"UNKNOWN"))</f>
        <v/>
      </c>
    </row>
    <row r="12365">
      <c r="A12365" s="40">
        <f>IF(GL_Paste!$B12362="","",N(GL_Paste!$H12362)-N(GL_Paste!$G12362))</f>
        <v/>
      </c>
      <c r="B12365" s="43">
        <f>IF(GL_Paste!$B12362="","",DATE(YEAR(GL_Paste!$E12362),MONTH(GL_Paste!$E12362),1))</f>
        <v/>
      </c>
      <c r="C12365">
        <f>IF(GL_Paste!$B12362="","",IF(TRIM(GL_Paste!$M12362)&lt;&gt;"",TRIM(GL_Paste!$M12362),IFERROR(MID(GL_Paste!$I12362,FIND("[",GL_Paste!$I12362)+1,FIND("]",GL_Paste!$I12362)-FIND("[",GL_Paste!$I12362)-1),"")))</f>
        <v/>
      </c>
      <c r="D12365">
        <f>IF(GL_Paste!$B12362="","",IFERROR(INDEX(DeptName,MATCH($C12365,DeptTag,0)),"UNALLOCATED"))</f>
        <v/>
      </c>
      <c r="E12365">
        <f>IF(GL_Paste!$B12362="","",IFERROR(INDEX(AcctCat,MATCH(GL_Paste!$B12362&amp;"",AcctCode,0)),"UNKNOWN"))</f>
        <v/>
      </c>
      <c r="F12365">
        <f>IF(GL_Paste!$B12362="","",IFERROR(INDEX(AcctSub,MATCH(GL_Paste!$B12362&amp;"",AcctCode,0)),"UNKNOWN"))</f>
        <v/>
      </c>
    </row>
    <row r="12366">
      <c r="A12366" s="40">
        <f>IF(GL_Paste!$B12363="","",N(GL_Paste!$H12363)-N(GL_Paste!$G12363))</f>
        <v/>
      </c>
      <c r="B12366" s="43">
        <f>IF(GL_Paste!$B12363="","",DATE(YEAR(GL_Paste!$E12363),MONTH(GL_Paste!$E12363),1))</f>
        <v/>
      </c>
      <c r="C12366">
        <f>IF(GL_Paste!$B12363="","",IF(TRIM(GL_Paste!$M12363)&lt;&gt;"",TRIM(GL_Paste!$M12363),IFERROR(MID(GL_Paste!$I12363,FIND("[",GL_Paste!$I12363)+1,FIND("]",GL_Paste!$I12363)-FIND("[",GL_Paste!$I12363)-1),"")))</f>
        <v/>
      </c>
      <c r="D12366">
        <f>IF(GL_Paste!$B12363="","",IFERROR(INDEX(DeptName,MATCH($C12366,DeptTag,0)),"UNALLOCATED"))</f>
        <v/>
      </c>
      <c r="E12366">
        <f>IF(GL_Paste!$B12363="","",IFERROR(INDEX(AcctCat,MATCH(GL_Paste!$B12363&amp;"",AcctCode,0)),"UNKNOWN"))</f>
        <v/>
      </c>
      <c r="F12366">
        <f>IF(GL_Paste!$B12363="","",IFERROR(INDEX(AcctSub,MATCH(GL_Paste!$B12363&amp;"",AcctCode,0)),"UNKNOWN"))</f>
        <v/>
      </c>
    </row>
    <row r="12367">
      <c r="A12367" s="40">
        <f>IF(GL_Paste!$B12364="","",N(GL_Paste!$H12364)-N(GL_Paste!$G12364))</f>
        <v/>
      </c>
      <c r="B12367" s="43">
        <f>IF(GL_Paste!$B12364="","",DATE(YEAR(GL_Paste!$E12364),MONTH(GL_Paste!$E12364),1))</f>
        <v/>
      </c>
      <c r="C12367">
        <f>IF(GL_Paste!$B12364="","",IF(TRIM(GL_Paste!$M12364)&lt;&gt;"",TRIM(GL_Paste!$M12364),IFERROR(MID(GL_Paste!$I12364,FIND("[",GL_Paste!$I12364)+1,FIND("]",GL_Paste!$I12364)-FIND("[",GL_Paste!$I12364)-1),"")))</f>
        <v/>
      </c>
      <c r="D12367">
        <f>IF(GL_Paste!$B12364="","",IFERROR(INDEX(DeptName,MATCH($C12367,DeptTag,0)),"UNALLOCATED"))</f>
        <v/>
      </c>
      <c r="E12367">
        <f>IF(GL_Paste!$B12364="","",IFERROR(INDEX(AcctCat,MATCH(GL_Paste!$B12364&amp;"",AcctCode,0)),"UNKNOWN"))</f>
        <v/>
      </c>
      <c r="F12367">
        <f>IF(GL_Paste!$B12364="","",IFERROR(INDEX(AcctSub,MATCH(GL_Paste!$B12364&amp;"",AcctCode,0)),"UNKNOWN"))</f>
        <v/>
      </c>
    </row>
    <row r="12368">
      <c r="A12368" s="40">
        <f>IF(GL_Paste!$B12365="","",N(GL_Paste!$H12365)-N(GL_Paste!$G12365))</f>
        <v/>
      </c>
      <c r="B12368" s="43">
        <f>IF(GL_Paste!$B12365="","",DATE(YEAR(GL_Paste!$E12365),MONTH(GL_Paste!$E12365),1))</f>
        <v/>
      </c>
      <c r="C12368">
        <f>IF(GL_Paste!$B12365="","",IF(TRIM(GL_Paste!$M12365)&lt;&gt;"",TRIM(GL_Paste!$M12365),IFERROR(MID(GL_Paste!$I12365,FIND("[",GL_Paste!$I12365)+1,FIND("]",GL_Paste!$I12365)-FIND("[",GL_Paste!$I12365)-1),"")))</f>
        <v/>
      </c>
      <c r="D12368">
        <f>IF(GL_Paste!$B12365="","",IFERROR(INDEX(DeptName,MATCH($C12368,DeptTag,0)),"UNALLOCATED"))</f>
        <v/>
      </c>
      <c r="E12368">
        <f>IF(GL_Paste!$B12365="","",IFERROR(INDEX(AcctCat,MATCH(GL_Paste!$B12365&amp;"",AcctCode,0)),"UNKNOWN"))</f>
        <v/>
      </c>
      <c r="F12368">
        <f>IF(GL_Paste!$B12365="","",IFERROR(INDEX(AcctSub,MATCH(GL_Paste!$B12365&amp;"",AcctCode,0)),"UNKNOWN"))</f>
        <v/>
      </c>
    </row>
    <row r="12369">
      <c r="A12369" s="40">
        <f>IF(GL_Paste!$B12366="","",N(GL_Paste!$H12366)-N(GL_Paste!$G12366))</f>
        <v/>
      </c>
      <c r="B12369" s="43">
        <f>IF(GL_Paste!$B12366="","",DATE(YEAR(GL_Paste!$E12366),MONTH(GL_Paste!$E12366),1))</f>
        <v/>
      </c>
      <c r="C12369">
        <f>IF(GL_Paste!$B12366="","",IF(TRIM(GL_Paste!$M12366)&lt;&gt;"",TRIM(GL_Paste!$M12366),IFERROR(MID(GL_Paste!$I12366,FIND("[",GL_Paste!$I12366)+1,FIND("]",GL_Paste!$I12366)-FIND("[",GL_Paste!$I12366)-1),"")))</f>
        <v/>
      </c>
      <c r="D12369">
        <f>IF(GL_Paste!$B12366="","",IFERROR(INDEX(DeptName,MATCH($C12369,DeptTag,0)),"UNALLOCATED"))</f>
        <v/>
      </c>
      <c r="E12369">
        <f>IF(GL_Paste!$B12366="","",IFERROR(INDEX(AcctCat,MATCH(GL_Paste!$B12366&amp;"",AcctCode,0)),"UNKNOWN"))</f>
        <v/>
      </c>
      <c r="F12369">
        <f>IF(GL_Paste!$B12366="","",IFERROR(INDEX(AcctSub,MATCH(GL_Paste!$B12366&amp;"",AcctCode,0)),"UNKNOWN"))</f>
        <v/>
      </c>
    </row>
    <row r="12370">
      <c r="A12370" s="40">
        <f>IF(GL_Paste!$B12367="","",N(GL_Paste!$H12367)-N(GL_Paste!$G12367))</f>
        <v/>
      </c>
      <c r="B12370" s="43">
        <f>IF(GL_Paste!$B12367="","",DATE(YEAR(GL_Paste!$E12367),MONTH(GL_Paste!$E12367),1))</f>
        <v/>
      </c>
      <c r="C12370">
        <f>IF(GL_Paste!$B12367="","",IF(TRIM(GL_Paste!$M12367)&lt;&gt;"",TRIM(GL_Paste!$M12367),IFERROR(MID(GL_Paste!$I12367,FIND("[",GL_Paste!$I12367)+1,FIND("]",GL_Paste!$I12367)-FIND("[",GL_Paste!$I12367)-1),"")))</f>
        <v/>
      </c>
      <c r="D12370">
        <f>IF(GL_Paste!$B12367="","",IFERROR(INDEX(DeptName,MATCH($C12370,DeptTag,0)),"UNALLOCATED"))</f>
        <v/>
      </c>
      <c r="E12370">
        <f>IF(GL_Paste!$B12367="","",IFERROR(INDEX(AcctCat,MATCH(GL_Paste!$B12367&amp;"",AcctCode,0)),"UNKNOWN"))</f>
        <v/>
      </c>
      <c r="F12370">
        <f>IF(GL_Paste!$B12367="","",IFERROR(INDEX(AcctSub,MATCH(GL_Paste!$B12367&amp;"",AcctCode,0)),"UNKNOWN"))</f>
        <v/>
      </c>
    </row>
    <row r="12371">
      <c r="A12371" s="40">
        <f>IF(GL_Paste!$B12368="","",N(GL_Paste!$H12368)-N(GL_Paste!$G12368))</f>
        <v/>
      </c>
      <c r="B12371" s="43">
        <f>IF(GL_Paste!$B12368="","",DATE(YEAR(GL_Paste!$E12368),MONTH(GL_Paste!$E12368),1))</f>
        <v/>
      </c>
      <c r="C12371">
        <f>IF(GL_Paste!$B12368="","",IF(TRIM(GL_Paste!$M12368)&lt;&gt;"",TRIM(GL_Paste!$M12368),IFERROR(MID(GL_Paste!$I12368,FIND("[",GL_Paste!$I12368)+1,FIND("]",GL_Paste!$I12368)-FIND("[",GL_Paste!$I12368)-1),"")))</f>
        <v/>
      </c>
      <c r="D12371">
        <f>IF(GL_Paste!$B12368="","",IFERROR(INDEX(DeptName,MATCH($C12371,DeptTag,0)),"UNALLOCATED"))</f>
        <v/>
      </c>
      <c r="E12371">
        <f>IF(GL_Paste!$B12368="","",IFERROR(INDEX(AcctCat,MATCH(GL_Paste!$B12368&amp;"",AcctCode,0)),"UNKNOWN"))</f>
        <v/>
      </c>
      <c r="F12371">
        <f>IF(GL_Paste!$B12368="","",IFERROR(INDEX(AcctSub,MATCH(GL_Paste!$B12368&amp;"",AcctCode,0)),"UNKNOWN"))</f>
        <v/>
      </c>
    </row>
    <row r="12372">
      <c r="A12372" s="40">
        <f>IF(GL_Paste!$B12369="","",N(GL_Paste!$H12369)-N(GL_Paste!$G12369))</f>
        <v/>
      </c>
      <c r="B12372" s="43">
        <f>IF(GL_Paste!$B12369="","",DATE(YEAR(GL_Paste!$E12369),MONTH(GL_Paste!$E12369),1))</f>
        <v/>
      </c>
      <c r="C12372">
        <f>IF(GL_Paste!$B12369="","",IF(TRIM(GL_Paste!$M12369)&lt;&gt;"",TRIM(GL_Paste!$M12369),IFERROR(MID(GL_Paste!$I12369,FIND("[",GL_Paste!$I12369)+1,FIND("]",GL_Paste!$I12369)-FIND("[",GL_Paste!$I12369)-1),"")))</f>
        <v/>
      </c>
      <c r="D12372">
        <f>IF(GL_Paste!$B12369="","",IFERROR(INDEX(DeptName,MATCH($C12372,DeptTag,0)),"UNALLOCATED"))</f>
        <v/>
      </c>
      <c r="E12372">
        <f>IF(GL_Paste!$B12369="","",IFERROR(INDEX(AcctCat,MATCH(GL_Paste!$B12369&amp;"",AcctCode,0)),"UNKNOWN"))</f>
        <v/>
      </c>
      <c r="F12372">
        <f>IF(GL_Paste!$B12369="","",IFERROR(INDEX(AcctSub,MATCH(GL_Paste!$B12369&amp;"",AcctCode,0)),"UNKNOWN"))</f>
        <v/>
      </c>
    </row>
    <row r="12373">
      <c r="A12373" s="40">
        <f>IF(GL_Paste!$B12370="","",N(GL_Paste!$H12370)-N(GL_Paste!$G12370))</f>
        <v/>
      </c>
      <c r="B12373" s="43">
        <f>IF(GL_Paste!$B12370="","",DATE(YEAR(GL_Paste!$E12370),MONTH(GL_Paste!$E12370),1))</f>
        <v/>
      </c>
      <c r="C12373">
        <f>IF(GL_Paste!$B12370="","",IF(TRIM(GL_Paste!$M12370)&lt;&gt;"",TRIM(GL_Paste!$M12370),IFERROR(MID(GL_Paste!$I12370,FIND("[",GL_Paste!$I12370)+1,FIND("]",GL_Paste!$I12370)-FIND("[",GL_Paste!$I12370)-1),"")))</f>
        <v/>
      </c>
      <c r="D12373">
        <f>IF(GL_Paste!$B12370="","",IFERROR(INDEX(DeptName,MATCH($C12373,DeptTag,0)),"UNALLOCATED"))</f>
        <v/>
      </c>
      <c r="E12373">
        <f>IF(GL_Paste!$B12370="","",IFERROR(INDEX(AcctCat,MATCH(GL_Paste!$B12370&amp;"",AcctCode,0)),"UNKNOWN"))</f>
        <v/>
      </c>
      <c r="F12373">
        <f>IF(GL_Paste!$B12370="","",IFERROR(INDEX(AcctSub,MATCH(GL_Paste!$B12370&amp;"",AcctCode,0)),"UNKNOWN"))</f>
        <v/>
      </c>
    </row>
    <row r="12374">
      <c r="A12374" s="40">
        <f>IF(GL_Paste!$B12371="","",N(GL_Paste!$H12371)-N(GL_Paste!$G12371))</f>
        <v/>
      </c>
      <c r="B12374" s="43">
        <f>IF(GL_Paste!$B12371="","",DATE(YEAR(GL_Paste!$E12371),MONTH(GL_Paste!$E12371),1))</f>
        <v/>
      </c>
      <c r="C12374">
        <f>IF(GL_Paste!$B12371="","",IF(TRIM(GL_Paste!$M12371)&lt;&gt;"",TRIM(GL_Paste!$M12371),IFERROR(MID(GL_Paste!$I12371,FIND("[",GL_Paste!$I12371)+1,FIND("]",GL_Paste!$I12371)-FIND("[",GL_Paste!$I12371)-1),"")))</f>
        <v/>
      </c>
      <c r="D12374">
        <f>IF(GL_Paste!$B12371="","",IFERROR(INDEX(DeptName,MATCH($C12374,DeptTag,0)),"UNALLOCATED"))</f>
        <v/>
      </c>
      <c r="E12374">
        <f>IF(GL_Paste!$B12371="","",IFERROR(INDEX(AcctCat,MATCH(GL_Paste!$B12371&amp;"",AcctCode,0)),"UNKNOWN"))</f>
        <v/>
      </c>
      <c r="F12374">
        <f>IF(GL_Paste!$B12371="","",IFERROR(INDEX(AcctSub,MATCH(GL_Paste!$B12371&amp;"",AcctCode,0)),"UNKNOWN"))</f>
        <v/>
      </c>
    </row>
    <row r="12375">
      <c r="A12375" s="40">
        <f>IF(GL_Paste!$B12372="","",N(GL_Paste!$H12372)-N(GL_Paste!$G12372))</f>
        <v/>
      </c>
      <c r="B12375" s="43">
        <f>IF(GL_Paste!$B12372="","",DATE(YEAR(GL_Paste!$E12372),MONTH(GL_Paste!$E12372),1))</f>
        <v/>
      </c>
      <c r="C12375">
        <f>IF(GL_Paste!$B12372="","",IF(TRIM(GL_Paste!$M12372)&lt;&gt;"",TRIM(GL_Paste!$M12372),IFERROR(MID(GL_Paste!$I12372,FIND("[",GL_Paste!$I12372)+1,FIND("]",GL_Paste!$I12372)-FIND("[",GL_Paste!$I12372)-1),"")))</f>
        <v/>
      </c>
      <c r="D12375">
        <f>IF(GL_Paste!$B12372="","",IFERROR(INDEX(DeptName,MATCH($C12375,DeptTag,0)),"UNALLOCATED"))</f>
        <v/>
      </c>
      <c r="E12375">
        <f>IF(GL_Paste!$B12372="","",IFERROR(INDEX(AcctCat,MATCH(GL_Paste!$B12372&amp;"",AcctCode,0)),"UNKNOWN"))</f>
        <v/>
      </c>
      <c r="F12375">
        <f>IF(GL_Paste!$B12372="","",IFERROR(INDEX(AcctSub,MATCH(GL_Paste!$B12372&amp;"",AcctCode,0)),"UNKNOWN"))</f>
        <v/>
      </c>
    </row>
    <row r="12376">
      <c r="A12376" s="40">
        <f>IF(GL_Paste!$B12373="","",N(GL_Paste!$H12373)-N(GL_Paste!$G12373))</f>
        <v/>
      </c>
      <c r="B12376" s="43">
        <f>IF(GL_Paste!$B12373="","",DATE(YEAR(GL_Paste!$E12373),MONTH(GL_Paste!$E12373),1))</f>
        <v/>
      </c>
      <c r="C12376">
        <f>IF(GL_Paste!$B12373="","",IF(TRIM(GL_Paste!$M12373)&lt;&gt;"",TRIM(GL_Paste!$M12373),IFERROR(MID(GL_Paste!$I12373,FIND("[",GL_Paste!$I12373)+1,FIND("]",GL_Paste!$I12373)-FIND("[",GL_Paste!$I12373)-1),"")))</f>
        <v/>
      </c>
      <c r="D12376">
        <f>IF(GL_Paste!$B12373="","",IFERROR(INDEX(DeptName,MATCH($C12376,DeptTag,0)),"UNALLOCATED"))</f>
        <v/>
      </c>
      <c r="E12376">
        <f>IF(GL_Paste!$B12373="","",IFERROR(INDEX(AcctCat,MATCH(GL_Paste!$B12373&amp;"",AcctCode,0)),"UNKNOWN"))</f>
        <v/>
      </c>
      <c r="F12376">
        <f>IF(GL_Paste!$B12373="","",IFERROR(INDEX(AcctSub,MATCH(GL_Paste!$B12373&amp;"",AcctCode,0)),"UNKNOWN"))</f>
        <v/>
      </c>
    </row>
    <row r="12377">
      <c r="A12377" s="40">
        <f>IF(GL_Paste!$B12374="","",N(GL_Paste!$H12374)-N(GL_Paste!$G12374))</f>
        <v/>
      </c>
      <c r="B12377" s="43">
        <f>IF(GL_Paste!$B12374="","",DATE(YEAR(GL_Paste!$E12374),MONTH(GL_Paste!$E12374),1))</f>
        <v/>
      </c>
      <c r="C12377">
        <f>IF(GL_Paste!$B12374="","",IF(TRIM(GL_Paste!$M12374)&lt;&gt;"",TRIM(GL_Paste!$M12374),IFERROR(MID(GL_Paste!$I12374,FIND("[",GL_Paste!$I12374)+1,FIND("]",GL_Paste!$I12374)-FIND("[",GL_Paste!$I12374)-1),"")))</f>
        <v/>
      </c>
      <c r="D12377">
        <f>IF(GL_Paste!$B12374="","",IFERROR(INDEX(DeptName,MATCH($C12377,DeptTag,0)),"UNALLOCATED"))</f>
        <v/>
      </c>
      <c r="E12377">
        <f>IF(GL_Paste!$B12374="","",IFERROR(INDEX(AcctCat,MATCH(GL_Paste!$B12374&amp;"",AcctCode,0)),"UNKNOWN"))</f>
        <v/>
      </c>
      <c r="F12377">
        <f>IF(GL_Paste!$B12374="","",IFERROR(INDEX(AcctSub,MATCH(GL_Paste!$B12374&amp;"",AcctCode,0)),"UNKNOWN"))</f>
        <v/>
      </c>
    </row>
    <row r="12378">
      <c r="A12378" s="40">
        <f>IF(GL_Paste!$B12375="","",N(GL_Paste!$H12375)-N(GL_Paste!$G12375))</f>
        <v/>
      </c>
      <c r="B12378" s="43">
        <f>IF(GL_Paste!$B12375="","",DATE(YEAR(GL_Paste!$E12375),MONTH(GL_Paste!$E12375),1))</f>
        <v/>
      </c>
      <c r="C12378">
        <f>IF(GL_Paste!$B12375="","",IF(TRIM(GL_Paste!$M12375)&lt;&gt;"",TRIM(GL_Paste!$M12375),IFERROR(MID(GL_Paste!$I12375,FIND("[",GL_Paste!$I12375)+1,FIND("]",GL_Paste!$I12375)-FIND("[",GL_Paste!$I12375)-1),"")))</f>
        <v/>
      </c>
      <c r="D12378">
        <f>IF(GL_Paste!$B12375="","",IFERROR(INDEX(DeptName,MATCH($C12378,DeptTag,0)),"UNALLOCATED"))</f>
        <v/>
      </c>
      <c r="E12378">
        <f>IF(GL_Paste!$B12375="","",IFERROR(INDEX(AcctCat,MATCH(GL_Paste!$B12375&amp;"",AcctCode,0)),"UNKNOWN"))</f>
        <v/>
      </c>
      <c r="F12378">
        <f>IF(GL_Paste!$B12375="","",IFERROR(INDEX(AcctSub,MATCH(GL_Paste!$B12375&amp;"",AcctCode,0)),"UNKNOWN"))</f>
        <v/>
      </c>
    </row>
    <row r="12379">
      <c r="A12379" s="40">
        <f>IF(GL_Paste!$B12376="","",N(GL_Paste!$H12376)-N(GL_Paste!$G12376))</f>
        <v/>
      </c>
      <c r="B12379" s="43">
        <f>IF(GL_Paste!$B12376="","",DATE(YEAR(GL_Paste!$E12376),MONTH(GL_Paste!$E12376),1))</f>
        <v/>
      </c>
      <c r="C12379">
        <f>IF(GL_Paste!$B12376="","",IF(TRIM(GL_Paste!$M12376)&lt;&gt;"",TRIM(GL_Paste!$M12376),IFERROR(MID(GL_Paste!$I12376,FIND("[",GL_Paste!$I12376)+1,FIND("]",GL_Paste!$I12376)-FIND("[",GL_Paste!$I12376)-1),"")))</f>
        <v/>
      </c>
      <c r="D12379">
        <f>IF(GL_Paste!$B12376="","",IFERROR(INDEX(DeptName,MATCH($C12379,DeptTag,0)),"UNALLOCATED"))</f>
        <v/>
      </c>
      <c r="E12379">
        <f>IF(GL_Paste!$B12376="","",IFERROR(INDEX(AcctCat,MATCH(GL_Paste!$B12376&amp;"",AcctCode,0)),"UNKNOWN"))</f>
        <v/>
      </c>
      <c r="F12379">
        <f>IF(GL_Paste!$B12376="","",IFERROR(INDEX(AcctSub,MATCH(GL_Paste!$B12376&amp;"",AcctCode,0)),"UNKNOWN"))</f>
        <v/>
      </c>
    </row>
    <row r="12380">
      <c r="A12380" s="40">
        <f>IF(GL_Paste!$B12377="","",N(GL_Paste!$H12377)-N(GL_Paste!$G12377))</f>
        <v/>
      </c>
      <c r="B12380" s="43">
        <f>IF(GL_Paste!$B12377="","",DATE(YEAR(GL_Paste!$E12377),MONTH(GL_Paste!$E12377),1))</f>
        <v/>
      </c>
      <c r="C12380">
        <f>IF(GL_Paste!$B12377="","",IF(TRIM(GL_Paste!$M12377)&lt;&gt;"",TRIM(GL_Paste!$M12377),IFERROR(MID(GL_Paste!$I12377,FIND("[",GL_Paste!$I12377)+1,FIND("]",GL_Paste!$I12377)-FIND("[",GL_Paste!$I12377)-1),"")))</f>
        <v/>
      </c>
      <c r="D12380">
        <f>IF(GL_Paste!$B12377="","",IFERROR(INDEX(DeptName,MATCH($C12380,DeptTag,0)),"UNALLOCATED"))</f>
        <v/>
      </c>
      <c r="E12380">
        <f>IF(GL_Paste!$B12377="","",IFERROR(INDEX(AcctCat,MATCH(GL_Paste!$B12377&amp;"",AcctCode,0)),"UNKNOWN"))</f>
        <v/>
      </c>
      <c r="F12380">
        <f>IF(GL_Paste!$B12377="","",IFERROR(INDEX(AcctSub,MATCH(GL_Paste!$B12377&amp;"",AcctCode,0)),"UNKNOWN"))</f>
        <v/>
      </c>
    </row>
    <row r="12381">
      <c r="A12381" s="40">
        <f>IF(GL_Paste!$B12378="","",N(GL_Paste!$H12378)-N(GL_Paste!$G12378))</f>
        <v/>
      </c>
      <c r="B12381" s="43">
        <f>IF(GL_Paste!$B12378="","",DATE(YEAR(GL_Paste!$E12378),MONTH(GL_Paste!$E12378),1))</f>
        <v/>
      </c>
      <c r="C12381">
        <f>IF(GL_Paste!$B12378="","",IF(TRIM(GL_Paste!$M12378)&lt;&gt;"",TRIM(GL_Paste!$M12378),IFERROR(MID(GL_Paste!$I12378,FIND("[",GL_Paste!$I12378)+1,FIND("]",GL_Paste!$I12378)-FIND("[",GL_Paste!$I12378)-1),"")))</f>
        <v/>
      </c>
      <c r="D12381">
        <f>IF(GL_Paste!$B12378="","",IFERROR(INDEX(DeptName,MATCH($C12381,DeptTag,0)),"UNALLOCATED"))</f>
        <v/>
      </c>
      <c r="E12381">
        <f>IF(GL_Paste!$B12378="","",IFERROR(INDEX(AcctCat,MATCH(GL_Paste!$B12378&amp;"",AcctCode,0)),"UNKNOWN"))</f>
        <v/>
      </c>
      <c r="F12381">
        <f>IF(GL_Paste!$B12378="","",IFERROR(INDEX(AcctSub,MATCH(GL_Paste!$B12378&amp;"",AcctCode,0)),"UNKNOWN"))</f>
        <v/>
      </c>
    </row>
    <row r="12382">
      <c r="A12382" s="40">
        <f>IF(GL_Paste!$B12379="","",N(GL_Paste!$H12379)-N(GL_Paste!$G12379))</f>
        <v/>
      </c>
      <c r="B12382" s="43">
        <f>IF(GL_Paste!$B12379="","",DATE(YEAR(GL_Paste!$E12379),MONTH(GL_Paste!$E12379),1))</f>
        <v/>
      </c>
      <c r="C12382">
        <f>IF(GL_Paste!$B12379="","",IF(TRIM(GL_Paste!$M12379)&lt;&gt;"",TRIM(GL_Paste!$M12379),IFERROR(MID(GL_Paste!$I12379,FIND("[",GL_Paste!$I12379)+1,FIND("]",GL_Paste!$I12379)-FIND("[",GL_Paste!$I12379)-1),"")))</f>
        <v/>
      </c>
      <c r="D12382">
        <f>IF(GL_Paste!$B12379="","",IFERROR(INDEX(DeptName,MATCH($C12382,DeptTag,0)),"UNALLOCATED"))</f>
        <v/>
      </c>
      <c r="E12382">
        <f>IF(GL_Paste!$B12379="","",IFERROR(INDEX(AcctCat,MATCH(GL_Paste!$B12379&amp;"",AcctCode,0)),"UNKNOWN"))</f>
        <v/>
      </c>
      <c r="F12382">
        <f>IF(GL_Paste!$B12379="","",IFERROR(INDEX(AcctSub,MATCH(GL_Paste!$B12379&amp;"",AcctCode,0)),"UNKNOWN"))</f>
        <v/>
      </c>
    </row>
    <row r="12383">
      <c r="A12383" s="40">
        <f>IF(GL_Paste!$B12380="","",N(GL_Paste!$H12380)-N(GL_Paste!$G12380))</f>
        <v/>
      </c>
      <c r="B12383" s="43">
        <f>IF(GL_Paste!$B12380="","",DATE(YEAR(GL_Paste!$E12380),MONTH(GL_Paste!$E12380),1))</f>
        <v/>
      </c>
      <c r="C12383">
        <f>IF(GL_Paste!$B12380="","",IF(TRIM(GL_Paste!$M12380)&lt;&gt;"",TRIM(GL_Paste!$M12380),IFERROR(MID(GL_Paste!$I12380,FIND("[",GL_Paste!$I12380)+1,FIND("]",GL_Paste!$I12380)-FIND("[",GL_Paste!$I12380)-1),"")))</f>
        <v/>
      </c>
      <c r="D12383">
        <f>IF(GL_Paste!$B12380="","",IFERROR(INDEX(DeptName,MATCH($C12383,DeptTag,0)),"UNALLOCATED"))</f>
        <v/>
      </c>
      <c r="E12383">
        <f>IF(GL_Paste!$B12380="","",IFERROR(INDEX(AcctCat,MATCH(GL_Paste!$B12380&amp;"",AcctCode,0)),"UNKNOWN"))</f>
        <v/>
      </c>
      <c r="F12383">
        <f>IF(GL_Paste!$B12380="","",IFERROR(INDEX(AcctSub,MATCH(GL_Paste!$B12380&amp;"",AcctCode,0)),"UNKNOWN"))</f>
        <v/>
      </c>
    </row>
    <row r="12384">
      <c r="A12384" s="40">
        <f>IF(GL_Paste!$B12381="","",N(GL_Paste!$H12381)-N(GL_Paste!$G12381))</f>
        <v/>
      </c>
      <c r="B12384" s="43">
        <f>IF(GL_Paste!$B12381="","",DATE(YEAR(GL_Paste!$E12381),MONTH(GL_Paste!$E12381),1))</f>
        <v/>
      </c>
      <c r="C12384">
        <f>IF(GL_Paste!$B12381="","",IF(TRIM(GL_Paste!$M12381)&lt;&gt;"",TRIM(GL_Paste!$M12381),IFERROR(MID(GL_Paste!$I12381,FIND("[",GL_Paste!$I12381)+1,FIND("]",GL_Paste!$I12381)-FIND("[",GL_Paste!$I12381)-1),"")))</f>
        <v/>
      </c>
      <c r="D12384">
        <f>IF(GL_Paste!$B12381="","",IFERROR(INDEX(DeptName,MATCH($C12384,DeptTag,0)),"UNALLOCATED"))</f>
        <v/>
      </c>
      <c r="E12384">
        <f>IF(GL_Paste!$B12381="","",IFERROR(INDEX(AcctCat,MATCH(GL_Paste!$B12381&amp;"",AcctCode,0)),"UNKNOWN"))</f>
        <v/>
      </c>
      <c r="F12384">
        <f>IF(GL_Paste!$B12381="","",IFERROR(INDEX(AcctSub,MATCH(GL_Paste!$B12381&amp;"",AcctCode,0)),"UNKNOWN"))</f>
        <v/>
      </c>
    </row>
    <row r="12385">
      <c r="A12385" s="40">
        <f>IF(GL_Paste!$B12382="","",N(GL_Paste!$H12382)-N(GL_Paste!$G12382))</f>
        <v/>
      </c>
      <c r="B12385" s="43">
        <f>IF(GL_Paste!$B12382="","",DATE(YEAR(GL_Paste!$E12382),MONTH(GL_Paste!$E12382),1))</f>
        <v/>
      </c>
      <c r="C12385">
        <f>IF(GL_Paste!$B12382="","",IF(TRIM(GL_Paste!$M12382)&lt;&gt;"",TRIM(GL_Paste!$M12382),IFERROR(MID(GL_Paste!$I12382,FIND("[",GL_Paste!$I12382)+1,FIND("]",GL_Paste!$I12382)-FIND("[",GL_Paste!$I12382)-1),"")))</f>
        <v/>
      </c>
      <c r="D12385">
        <f>IF(GL_Paste!$B12382="","",IFERROR(INDEX(DeptName,MATCH($C12385,DeptTag,0)),"UNALLOCATED"))</f>
        <v/>
      </c>
      <c r="E12385">
        <f>IF(GL_Paste!$B12382="","",IFERROR(INDEX(AcctCat,MATCH(GL_Paste!$B12382&amp;"",AcctCode,0)),"UNKNOWN"))</f>
        <v/>
      </c>
      <c r="F12385">
        <f>IF(GL_Paste!$B12382="","",IFERROR(INDEX(AcctSub,MATCH(GL_Paste!$B12382&amp;"",AcctCode,0)),"UNKNOWN"))</f>
        <v/>
      </c>
    </row>
    <row r="12386">
      <c r="A12386" s="40">
        <f>IF(GL_Paste!$B12383="","",N(GL_Paste!$H12383)-N(GL_Paste!$G12383))</f>
        <v/>
      </c>
      <c r="B12386" s="43">
        <f>IF(GL_Paste!$B12383="","",DATE(YEAR(GL_Paste!$E12383),MONTH(GL_Paste!$E12383),1))</f>
        <v/>
      </c>
      <c r="C12386">
        <f>IF(GL_Paste!$B12383="","",IF(TRIM(GL_Paste!$M12383)&lt;&gt;"",TRIM(GL_Paste!$M12383),IFERROR(MID(GL_Paste!$I12383,FIND("[",GL_Paste!$I12383)+1,FIND("]",GL_Paste!$I12383)-FIND("[",GL_Paste!$I12383)-1),"")))</f>
        <v/>
      </c>
      <c r="D12386">
        <f>IF(GL_Paste!$B12383="","",IFERROR(INDEX(DeptName,MATCH($C12386,DeptTag,0)),"UNALLOCATED"))</f>
        <v/>
      </c>
      <c r="E12386">
        <f>IF(GL_Paste!$B12383="","",IFERROR(INDEX(AcctCat,MATCH(GL_Paste!$B12383&amp;"",AcctCode,0)),"UNKNOWN"))</f>
        <v/>
      </c>
      <c r="F12386">
        <f>IF(GL_Paste!$B12383="","",IFERROR(INDEX(AcctSub,MATCH(GL_Paste!$B12383&amp;"",AcctCode,0)),"UNKNOWN"))</f>
        <v/>
      </c>
    </row>
    <row r="12387">
      <c r="A12387" s="40">
        <f>IF(GL_Paste!$B12384="","",N(GL_Paste!$H12384)-N(GL_Paste!$G12384))</f>
        <v/>
      </c>
      <c r="B12387" s="43">
        <f>IF(GL_Paste!$B12384="","",DATE(YEAR(GL_Paste!$E12384),MONTH(GL_Paste!$E12384),1))</f>
        <v/>
      </c>
      <c r="C12387">
        <f>IF(GL_Paste!$B12384="","",IF(TRIM(GL_Paste!$M12384)&lt;&gt;"",TRIM(GL_Paste!$M12384),IFERROR(MID(GL_Paste!$I12384,FIND("[",GL_Paste!$I12384)+1,FIND("]",GL_Paste!$I12384)-FIND("[",GL_Paste!$I12384)-1),"")))</f>
        <v/>
      </c>
      <c r="D12387">
        <f>IF(GL_Paste!$B12384="","",IFERROR(INDEX(DeptName,MATCH($C12387,DeptTag,0)),"UNALLOCATED"))</f>
        <v/>
      </c>
      <c r="E12387">
        <f>IF(GL_Paste!$B12384="","",IFERROR(INDEX(AcctCat,MATCH(GL_Paste!$B12384&amp;"",AcctCode,0)),"UNKNOWN"))</f>
        <v/>
      </c>
      <c r="F12387">
        <f>IF(GL_Paste!$B12384="","",IFERROR(INDEX(AcctSub,MATCH(GL_Paste!$B12384&amp;"",AcctCode,0)),"UNKNOWN"))</f>
        <v/>
      </c>
    </row>
    <row r="12388">
      <c r="A12388" s="40">
        <f>IF(GL_Paste!$B12385="","",N(GL_Paste!$H12385)-N(GL_Paste!$G12385))</f>
        <v/>
      </c>
      <c r="B12388" s="43">
        <f>IF(GL_Paste!$B12385="","",DATE(YEAR(GL_Paste!$E12385),MONTH(GL_Paste!$E12385),1))</f>
        <v/>
      </c>
      <c r="C12388">
        <f>IF(GL_Paste!$B12385="","",IF(TRIM(GL_Paste!$M12385)&lt;&gt;"",TRIM(GL_Paste!$M12385),IFERROR(MID(GL_Paste!$I12385,FIND("[",GL_Paste!$I12385)+1,FIND("]",GL_Paste!$I12385)-FIND("[",GL_Paste!$I12385)-1),"")))</f>
        <v/>
      </c>
      <c r="D12388">
        <f>IF(GL_Paste!$B12385="","",IFERROR(INDEX(DeptName,MATCH($C12388,DeptTag,0)),"UNALLOCATED"))</f>
        <v/>
      </c>
      <c r="E12388">
        <f>IF(GL_Paste!$B12385="","",IFERROR(INDEX(AcctCat,MATCH(GL_Paste!$B12385&amp;"",AcctCode,0)),"UNKNOWN"))</f>
        <v/>
      </c>
      <c r="F12388">
        <f>IF(GL_Paste!$B12385="","",IFERROR(INDEX(AcctSub,MATCH(GL_Paste!$B12385&amp;"",AcctCode,0)),"UNKNOWN"))</f>
        <v/>
      </c>
    </row>
    <row r="12389">
      <c r="A12389" s="40">
        <f>IF(GL_Paste!$B12386="","",N(GL_Paste!$H12386)-N(GL_Paste!$G12386))</f>
        <v/>
      </c>
      <c r="B12389" s="43">
        <f>IF(GL_Paste!$B12386="","",DATE(YEAR(GL_Paste!$E12386),MONTH(GL_Paste!$E12386),1))</f>
        <v/>
      </c>
      <c r="C12389">
        <f>IF(GL_Paste!$B12386="","",IF(TRIM(GL_Paste!$M12386)&lt;&gt;"",TRIM(GL_Paste!$M12386),IFERROR(MID(GL_Paste!$I12386,FIND("[",GL_Paste!$I12386)+1,FIND("]",GL_Paste!$I12386)-FIND("[",GL_Paste!$I12386)-1),"")))</f>
        <v/>
      </c>
      <c r="D12389">
        <f>IF(GL_Paste!$B12386="","",IFERROR(INDEX(DeptName,MATCH($C12389,DeptTag,0)),"UNALLOCATED"))</f>
        <v/>
      </c>
      <c r="E12389">
        <f>IF(GL_Paste!$B12386="","",IFERROR(INDEX(AcctCat,MATCH(GL_Paste!$B12386&amp;"",AcctCode,0)),"UNKNOWN"))</f>
        <v/>
      </c>
      <c r="F12389">
        <f>IF(GL_Paste!$B12386="","",IFERROR(INDEX(AcctSub,MATCH(GL_Paste!$B12386&amp;"",AcctCode,0)),"UNKNOWN"))</f>
        <v/>
      </c>
    </row>
    <row r="12390">
      <c r="A12390" s="40">
        <f>IF(GL_Paste!$B12387="","",N(GL_Paste!$H12387)-N(GL_Paste!$G12387))</f>
        <v/>
      </c>
      <c r="B12390" s="43">
        <f>IF(GL_Paste!$B12387="","",DATE(YEAR(GL_Paste!$E12387),MONTH(GL_Paste!$E12387),1))</f>
        <v/>
      </c>
      <c r="C12390">
        <f>IF(GL_Paste!$B12387="","",IF(TRIM(GL_Paste!$M12387)&lt;&gt;"",TRIM(GL_Paste!$M12387),IFERROR(MID(GL_Paste!$I12387,FIND("[",GL_Paste!$I12387)+1,FIND("]",GL_Paste!$I12387)-FIND("[",GL_Paste!$I12387)-1),"")))</f>
        <v/>
      </c>
      <c r="D12390">
        <f>IF(GL_Paste!$B12387="","",IFERROR(INDEX(DeptName,MATCH($C12390,DeptTag,0)),"UNALLOCATED"))</f>
        <v/>
      </c>
      <c r="E12390">
        <f>IF(GL_Paste!$B12387="","",IFERROR(INDEX(AcctCat,MATCH(GL_Paste!$B12387&amp;"",AcctCode,0)),"UNKNOWN"))</f>
        <v/>
      </c>
      <c r="F12390">
        <f>IF(GL_Paste!$B12387="","",IFERROR(INDEX(AcctSub,MATCH(GL_Paste!$B12387&amp;"",AcctCode,0)),"UNKNOWN"))</f>
        <v/>
      </c>
    </row>
    <row r="12391">
      <c r="A12391" s="40">
        <f>IF(GL_Paste!$B12388="","",N(GL_Paste!$H12388)-N(GL_Paste!$G12388))</f>
        <v/>
      </c>
      <c r="B12391" s="43">
        <f>IF(GL_Paste!$B12388="","",DATE(YEAR(GL_Paste!$E12388),MONTH(GL_Paste!$E12388),1))</f>
        <v/>
      </c>
      <c r="C12391">
        <f>IF(GL_Paste!$B12388="","",IF(TRIM(GL_Paste!$M12388)&lt;&gt;"",TRIM(GL_Paste!$M12388),IFERROR(MID(GL_Paste!$I12388,FIND("[",GL_Paste!$I12388)+1,FIND("]",GL_Paste!$I12388)-FIND("[",GL_Paste!$I12388)-1),"")))</f>
        <v/>
      </c>
      <c r="D12391">
        <f>IF(GL_Paste!$B12388="","",IFERROR(INDEX(DeptName,MATCH($C12391,DeptTag,0)),"UNALLOCATED"))</f>
        <v/>
      </c>
      <c r="E12391">
        <f>IF(GL_Paste!$B12388="","",IFERROR(INDEX(AcctCat,MATCH(GL_Paste!$B12388&amp;"",AcctCode,0)),"UNKNOWN"))</f>
        <v/>
      </c>
      <c r="F12391">
        <f>IF(GL_Paste!$B12388="","",IFERROR(INDEX(AcctSub,MATCH(GL_Paste!$B12388&amp;"",AcctCode,0)),"UNKNOWN"))</f>
        <v/>
      </c>
    </row>
    <row r="12392">
      <c r="A12392" s="40">
        <f>IF(GL_Paste!$B12389="","",N(GL_Paste!$H12389)-N(GL_Paste!$G12389))</f>
        <v/>
      </c>
      <c r="B12392" s="43">
        <f>IF(GL_Paste!$B12389="","",DATE(YEAR(GL_Paste!$E12389),MONTH(GL_Paste!$E12389),1))</f>
        <v/>
      </c>
      <c r="C12392">
        <f>IF(GL_Paste!$B12389="","",IF(TRIM(GL_Paste!$M12389)&lt;&gt;"",TRIM(GL_Paste!$M12389),IFERROR(MID(GL_Paste!$I12389,FIND("[",GL_Paste!$I12389)+1,FIND("]",GL_Paste!$I12389)-FIND("[",GL_Paste!$I12389)-1),"")))</f>
        <v/>
      </c>
      <c r="D12392">
        <f>IF(GL_Paste!$B12389="","",IFERROR(INDEX(DeptName,MATCH($C12392,DeptTag,0)),"UNALLOCATED"))</f>
        <v/>
      </c>
      <c r="E12392">
        <f>IF(GL_Paste!$B12389="","",IFERROR(INDEX(AcctCat,MATCH(GL_Paste!$B12389&amp;"",AcctCode,0)),"UNKNOWN"))</f>
        <v/>
      </c>
      <c r="F12392">
        <f>IF(GL_Paste!$B12389="","",IFERROR(INDEX(AcctSub,MATCH(GL_Paste!$B12389&amp;"",AcctCode,0)),"UNKNOWN"))</f>
        <v/>
      </c>
    </row>
    <row r="12393">
      <c r="A12393" s="40">
        <f>IF(GL_Paste!$B12390="","",N(GL_Paste!$H12390)-N(GL_Paste!$G12390))</f>
        <v/>
      </c>
      <c r="B12393" s="43">
        <f>IF(GL_Paste!$B12390="","",DATE(YEAR(GL_Paste!$E12390),MONTH(GL_Paste!$E12390),1))</f>
        <v/>
      </c>
      <c r="C12393">
        <f>IF(GL_Paste!$B12390="","",IF(TRIM(GL_Paste!$M12390)&lt;&gt;"",TRIM(GL_Paste!$M12390),IFERROR(MID(GL_Paste!$I12390,FIND("[",GL_Paste!$I12390)+1,FIND("]",GL_Paste!$I12390)-FIND("[",GL_Paste!$I12390)-1),"")))</f>
        <v/>
      </c>
      <c r="D12393">
        <f>IF(GL_Paste!$B12390="","",IFERROR(INDEX(DeptName,MATCH($C12393,DeptTag,0)),"UNALLOCATED"))</f>
        <v/>
      </c>
      <c r="E12393">
        <f>IF(GL_Paste!$B12390="","",IFERROR(INDEX(AcctCat,MATCH(GL_Paste!$B12390&amp;"",AcctCode,0)),"UNKNOWN"))</f>
        <v/>
      </c>
      <c r="F12393">
        <f>IF(GL_Paste!$B12390="","",IFERROR(INDEX(AcctSub,MATCH(GL_Paste!$B12390&amp;"",AcctCode,0)),"UNKNOWN"))</f>
        <v/>
      </c>
    </row>
    <row r="12394">
      <c r="A12394" s="40">
        <f>IF(GL_Paste!$B12391="","",N(GL_Paste!$H12391)-N(GL_Paste!$G12391))</f>
        <v/>
      </c>
      <c r="B12394" s="43">
        <f>IF(GL_Paste!$B12391="","",DATE(YEAR(GL_Paste!$E12391),MONTH(GL_Paste!$E12391),1))</f>
        <v/>
      </c>
      <c r="C12394">
        <f>IF(GL_Paste!$B12391="","",IF(TRIM(GL_Paste!$M12391)&lt;&gt;"",TRIM(GL_Paste!$M12391),IFERROR(MID(GL_Paste!$I12391,FIND("[",GL_Paste!$I12391)+1,FIND("]",GL_Paste!$I12391)-FIND("[",GL_Paste!$I12391)-1),"")))</f>
        <v/>
      </c>
      <c r="D12394">
        <f>IF(GL_Paste!$B12391="","",IFERROR(INDEX(DeptName,MATCH($C12394,DeptTag,0)),"UNALLOCATED"))</f>
        <v/>
      </c>
      <c r="E12394">
        <f>IF(GL_Paste!$B12391="","",IFERROR(INDEX(AcctCat,MATCH(GL_Paste!$B12391&amp;"",AcctCode,0)),"UNKNOWN"))</f>
        <v/>
      </c>
      <c r="F12394">
        <f>IF(GL_Paste!$B12391="","",IFERROR(INDEX(AcctSub,MATCH(GL_Paste!$B12391&amp;"",AcctCode,0)),"UNKNOWN"))</f>
        <v/>
      </c>
    </row>
    <row r="12395">
      <c r="A12395" s="40">
        <f>IF(GL_Paste!$B12392="","",N(GL_Paste!$H12392)-N(GL_Paste!$G12392))</f>
        <v/>
      </c>
      <c r="B12395" s="43">
        <f>IF(GL_Paste!$B12392="","",DATE(YEAR(GL_Paste!$E12392),MONTH(GL_Paste!$E12392),1))</f>
        <v/>
      </c>
      <c r="C12395">
        <f>IF(GL_Paste!$B12392="","",IF(TRIM(GL_Paste!$M12392)&lt;&gt;"",TRIM(GL_Paste!$M12392),IFERROR(MID(GL_Paste!$I12392,FIND("[",GL_Paste!$I12392)+1,FIND("]",GL_Paste!$I12392)-FIND("[",GL_Paste!$I12392)-1),"")))</f>
        <v/>
      </c>
      <c r="D12395">
        <f>IF(GL_Paste!$B12392="","",IFERROR(INDEX(DeptName,MATCH($C12395,DeptTag,0)),"UNALLOCATED"))</f>
        <v/>
      </c>
      <c r="E12395">
        <f>IF(GL_Paste!$B12392="","",IFERROR(INDEX(AcctCat,MATCH(GL_Paste!$B12392&amp;"",AcctCode,0)),"UNKNOWN"))</f>
        <v/>
      </c>
      <c r="F12395">
        <f>IF(GL_Paste!$B12392="","",IFERROR(INDEX(AcctSub,MATCH(GL_Paste!$B12392&amp;"",AcctCode,0)),"UNKNOWN"))</f>
        <v/>
      </c>
    </row>
    <row r="12396">
      <c r="A12396" s="40">
        <f>IF(GL_Paste!$B12393="","",N(GL_Paste!$H12393)-N(GL_Paste!$G12393))</f>
        <v/>
      </c>
      <c r="B12396" s="43">
        <f>IF(GL_Paste!$B12393="","",DATE(YEAR(GL_Paste!$E12393),MONTH(GL_Paste!$E12393),1))</f>
        <v/>
      </c>
      <c r="C12396">
        <f>IF(GL_Paste!$B12393="","",IF(TRIM(GL_Paste!$M12393)&lt;&gt;"",TRIM(GL_Paste!$M12393),IFERROR(MID(GL_Paste!$I12393,FIND("[",GL_Paste!$I12393)+1,FIND("]",GL_Paste!$I12393)-FIND("[",GL_Paste!$I12393)-1),"")))</f>
        <v/>
      </c>
      <c r="D12396">
        <f>IF(GL_Paste!$B12393="","",IFERROR(INDEX(DeptName,MATCH($C12396,DeptTag,0)),"UNALLOCATED"))</f>
        <v/>
      </c>
      <c r="E12396">
        <f>IF(GL_Paste!$B12393="","",IFERROR(INDEX(AcctCat,MATCH(GL_Paste!$B12393&amp;"",AcctCode,0)),"UNKNOWN"))</f>
        <v/>
      </c>
      <c r="F12396">
        <f>IF(GL_Paste!$B12393="","",IFERROR(INDEX(AcctSub,MATCH(GL_Paste!$B12393&amp;"",AcctCode,0)),"UNKNOWN"))</f>
        <v/>
      </c>
    </row>
    <row r="12397">
      <c r="A12397" s="40">
        <f>IF(GL_Paste!$B12394="","",N(GL_Paste!$H12394)-N(GL_Paste!$G12394))</f>
        <v/>
      </c>
      <c r="B12397" s="43">
        <f>IF(GL_Paste!$B12394="","",DATE(YEAR(GL_Paste!$E12394),MONTH(GL_Paste!$E12394),1))</f>
        <v/>
      </c>
      <c r="C12397">
        <f>IF(GL_Paste!$B12394="","",IF(TRIM(GL_Paste!$M12394)&lt;&gt;"",TRIM(GL_Paste!$M12394),IFERROR(MID(GL_Paste!$I12394,FIND("[",GL_Paste!$I12394)+1,FIND("]",GL_Paste!$I12394)-FIND("[",GL_Paste!$I12394)-1),"")))</f>
        <v/>
      </c>
      <c r="D12397">
        <f>IF(GL_Paste!$B12394="","",IFERROR(INDEX(DeptName,MATCH($C12397,DeptTag,0)),"UNALLOCATED"))</f>
        <v/>
      </c>
      <c r="E12397">
        <f>IF(GL_Paste!$B12394="","",IFERROR(INDEX(AcctCat,MATCH(GL_Paste!$B12394&amp;"",AcctCode,0)),"UNKNOWN"))</f>
        <v/>
      </c>
      <c r="F12397">
        <f>IF(GL_Paste!$B12394="","",IFERROR(INDEX(AcctSub,MATCH(GL_Paste!$B12394&amp;"",AcctCode,0)),"UNKNOWN"))</f>
        <v/>
      </c>
    </row>
    <row r="12398">
      <c r="A12398" s="40">
        <f>IF(GL_Paste!$B12395="","",N(GL_Paste!$H12395)-N(GL_Paste!$G12395))</f>
        <v/>
      </c>
      <c r="B12398" s="43">
        <f>IF(GL_Paste!$B12395="","",DATE(YEAR(GL_Paste!$E12395),MONTH(GL_Paste!$E12395),1))</f>
        <v/>
      </c>
      <c r="C12398">
        <f>IF(GL_Paste!$B12395="","",IF(TRIM(GL_Paste!$M12395)&lt;&gt;"",TRIM(GL_Paste!$M12395),IFERROR(MID(GL_Paste!$I12395,FIND("[",GL_Paste!$I12395)+1,FIND("]",GL_Paste!$I12395)-FIND("[",GL_Paste!$I12395)-1),"")))</f>
        <v/>
      </c>
      <c r="D12398">
        <f>IF(GL_Paste!$B12395="","",IFERROR(INDEX(DeptName,MATCH($C12398,DeptTag,0)),"UNALLOCATED"))</f>
        <v/>
      </c>
      <c r="E12398">
        <f>IF(GL_Paste!$B12395="","",IFERROR(INDEX(AcctCat,MATCH(GL_Paste!$B12395&amp;"",AcctCode,0)),"UNKNOWN"))</f>
        <v/>
      </c>
      <c r="F12398">
        <f>IF(GL_Paste!$B12395="","",IFERROR(INDEX(AcctSub,MATCH(GL_Paste!$B12395&amp;"",AcctCode,0)),"UNKNOWN"))</f>
        <v/>
      </c>
    </row>
    <row r="12399">
      <c r="A12399" s="40">
        <f>IF(GL_Paste!$B12396="","",N(GL_Paste!$H12396)-N(GL_Paste!$G12396))</f>
        <v/>
      </c>
      <c r="B12399" s="43">
        <f>IF(GL_Paste!$B12396="","",DATE(YEAR(GL_Paste!$E12396),MONTH(GL_Paste!$E12396),1))</f>
        <v/>
      </c>
      <c r="C12399">
        <f>IF(GL_Paste!$B12396="","",IF(TRIM(GL_Paste!$M12396)&lt;&gt;"",TRIM(GL_Paste!$M12396),IFERROR(MID(GL_Paste!$I12396,FIND("[",GL_Paste!$I12396)+1,FIND("]",GL_Paste!$I12396)-FIND("[",GL_Paste!$I12396)-1),"")))</f>
        <v/>
      </c>
      <c r="D12399">
        <f>IF(GL_Paste!$B12396="","",IFERROR(INDEX(DeptName,MATCH($C12399,DeptTag,0)),"UNALLOCATED"))</f>
        <v/>
      </c>
      <c r="E12399">
        <f>IF(GL_Paste!$B12396="","",IFERROR(INDEX(AcctCat,MATCH(GL_Paste!$B12396&amp;"",AcctCode,0)),"UNKNOWN"))</f>
        <v/>
      </c>
      <c r="F12399">
        <f>IF(GL_Paste!$B12396="","",IFERROR(INDEX(AcctSub,MATCH(GL_Paste!$B12396&amp;"",AcctCode,0)),"UNKNOWN"))</f>
        <v/>
      </c>
    </row>
    <row r="12400">
      <c r="A12400" s="40">
        <f>IF(GL_Paste!$B12397="","",N(GL_Paste!$H12397)-N(GL_Paste!$G12397))</f>
        <v/>
      </c>
      <c r="B12400" s="43">
        <f>IF(GL_Paste!$B12397="","",DATE(YEAR(GL_Paste!$E12397),MONTH(GL_Paste!$E12397),1))</f>
        <v/>
      </c>
      <c r="C12400">
        <f>IF(GL_Paste!$B12397="","",IF(TRIM(GL_Paste!$M12397)&lt;&gt;"",TRIM(GL_Paste!$M12397),IFERROR(MID(GL_Paste!$I12397,FIND("[",GL_Paste!$I12397)+1,FIND("]",GL_Paste!$I12397)-FIND("[",GL_Paste!$I12397)-1),"")))</f>
        <v/>
      </c>
      <c r="D12400">
        <f>IF(GL_Paste!$B12397="","",IFERROR(INDEX(DeptName,MATCH($C12400,DeptTag,0)),"UNALLOCATED"))</f>
        <v/>
      </c>
      <c r="E12400">
        <f>IF(GL_Paste!$B12397="","",IFERROR(INDEX(AcctCat,MATCH(GL_Paste!$B12397&amp;"",AcctCode,0)),"UNKNOWN"))</f>
        <v/>
      </c>
      <c r="F12400">
        <f>IF(GL_Paste!$B12397="","",IFERROR(INDEX(AcctSub,MATCH(GL_Paste!$B12397&amp;"",AcctCode,0)),"UNKNOWN"))</f>
        <v/>
      </c>
    </row>
    <row r="12401">
      <c r="A12401" s="40">
        <f>IF(GL_Paste!$B12398="","",N(GL_Paste!$H12398)-N(GL_Paste!$G12398))</f>
        <v/>
      </c>
      <c r="B12401" s="43">
        <f>IF(GL_Paste!$B12398="","",DATE(YEAR(GL_Paste!$E12398),MONTH(GL_Paste!$E12398),1))</f>
        <v/>
      </c>
      <c r="C12401">
        <f>IF(GL_Paste!$B12398="","",IF(TRIM(GL_Paste!$M12398)&lt;&gt;"",TRIM(GL_Paste!$M12398),IFERROR(MID(GL_Paste!$I12398,FIND("[",GL_Paste!$I12398)+1,FIND("]",GL_Paste!$I12398)-FIND("[",GL_Paste!$I12398)-1),"")))</f>
        <v/>
      </c>
      <c r="D12401">
        <f>IF(GL_Paste!$B12398="","",IFERROR(INDEX(DeptName,MATCH($C12401,DeptTag,0)),"UNALLOCATED"))</f>
        <v/>
      </c>
      <c r="E12401">
        <f>IF(GL_Paste!$B12398="","",IFERROR(INDEX(AcctCat,MATCH(GL_Paste!$B12398&amp;"",AcctCode,0)),"UNKNOWN"))</f>
        <v/>
      </c>
      <c r="F12401">
        <f>IF(GL_Paste!$B12398="","",IFERROR(INDEX(AcctSub,MATCH(GL_Paste!$B12398&amp;"",AcctCode,0)),"UNKNOWN"))</f>
        <v/>
      </c>
    </row>
    <row r="12402">
      <c r="A12402" s="40">
        <f>IF(GL_Paste!$B12399="","",N(GL_Paste!$H12399)-N(GL_Paste!$G12399))</f>
        <v/>
      </c>
      <c r="B12402" s="43">
        <f>IF(GL_Paste!$B12399="","",DATE(YEAR(GL_Paste!$E12399),MONTH(GL_Paste!$E12399),1))</f>
        <v/>
      </c>
      <c r="C12402">
        <f>IF(GL_Paste!$B12399="","",IF(TRIM(GL_Paste!$M12399)&lt;&gt;"",TRIM(GL_Paste!$M12399),IFERROR(MID(GL_Paste!$I12399,FIND("[",GL_Paste!$I12399)+1,FIND("]",GL_Paste!$I12399)-FIND("[",GL_Paste!$I12399)-1),"")))</f>
        <v/>
      </c>
      <c r="D12402">
        <f>IF(GL_Paste!$B12399="","",IFERROR(INDEX(DeptName,MATCH($C12402,DeptTag,0)),"UNALLOCATED"))</f>
        <v/>
      </c>
      <c r="E12402">
        <f>IF(GL_Paste!$B12399="","",IFERROR(INDEX(AcctCat,MATCH(GL_Paste!$B12399&amp;"",AcctCode,0)),"UNKNOWN"))</f>
        <v/>
      </c>
      <c r="F12402">
        <f>IF(GL_Paste!$B12399="","",IFERROR(INDEX(AcctSub,MATCH(GL_Paste!$B12399&amp;"",AcctCode,0)),"UNKNOWN"))</f>
        <v/>
      </c>
    </row>
    <row r="12403">
      <c r="A12403" s="40">
        <f>IF(GL_Paste!$B12400="","",N(GL_Paste!$H12400)-N(GL_Paste!$G12400))</f>
        <v/>
      </c>
      <c r="B12403" s="43">
        <f>IF(GL_Paste!$B12400="","",DATE(YEAR(GL_Paste!$E12400),MONTH(GL_Paste!$E12400),1))</f>
        <v/>
      </c>
      <c r="C12403">
        <f>IF(GL_Paste!$B12400="","",IF(TRIM(GL_Paste!$M12400)&lt;&gt;"",TRIM(GL_Paste!$M12400),IFERROR(MID(GL_Paste!$I12400,FIND("[",GL_Paste!$I12400)+1,FIND("]",GL_Paste!$I12400)-FIND("[",GL_Paste!$I12400)-1),"")))</f>
        <v/>
      </c>
      <c r="D12403">
        <f>IF(GL_Paste!$B12400="","",IFERROR(INDEX(DeptName,MATCH($C12403,DeptTag,0)),"UNALLOCATED"))</f>
        <v/>
      </c>
      <c r="E12403">
        <f>IF(GL_Paste!$B12400="","",IFERROR(INDEX(AcctCat,MATCH(GL_Paste!$B12400&amp;"",AcctCode,0)),"UNKNOWN"))</f>
        <v/>
      </c>
      <c r="F12403">
        <f>IF(GL_Paste!$B12400="","",IFERROR(INDEX(AcctSub,MATCH(GL_Paste!$B12400&amp;"",AcctCode,0)),"UNKNOWN"))</f>
        <v/>
      </c>
    </row>
    <row r="12404">
      <c r="A12404" s="40">
        <f>IF(GL_Paste!$B12401="","",N(GL_Paste!$H12401)-N(GL_Paste!$G12401))</f>
        <v/>
      </c>
      <c r="B12404" s="43">
        <f>IF(GL_Paste!$B12401="","",DATE(YEAR(GL_Paste!$E12401),MONTH(GL_Paste!$E12401),1))</f>
        <v/>
      </c>
      <c r="C12404">
        <f>IF(GL_Paste!$B12401="","",IF(TRIM(GL_Paste!$M12401)&lt;&gt;"",TRIM(GL_Paste!$M12401),IFERROR(MID(GL_Paste!$I12401,FIND("[",GL_Paste!$I12401)+1,FIND("]",GL_Paste!$I12401)-FIND("[",GL_Paste!$I12401)-1),"")))</f>
        <v/>
      </c>
      <c r="D12404">
        <f>IF(GL_Paste!$B12401="","",IFERROR(INDEX(DeptName,MATCH($C12404,DeptTag,0)),"UNALLOCATED"))</f>
        <v/>
      </c>
      <c r="E12404">
        <f>IF(GL_Paste!$B12401="","",IFERROR(INDEX(AcctCat,MATCH(GL_Paste!$B12401&amp;"",AcctCode,0)),"UNKNOWN"))</f>
        <v/>
      </c>
      <c r="F12404">
        <f>IF(GL_Paste!$B12401="","",IFERROR(INDEX(AcctSub,MATCH(GL_Paste!$B12401&amp;"",AcctCode,0)),"UNKNOWN"))</f>
        <v/>
      </c>
    </row>
    <row r="12405">
      <c r="A12405" s="40">
        <f>IF(GL_Paste!$B12402="","",N(GL_Paste!$H12402)-N(GL_Paste!$G12402))</f>
        <v/>
      </c>
      <c r="B12405" s="43">
        <f>IF(GL_Paste!$B12402="","",DATE(YEAR(GL_Paste!$E12402),MONTH(GL_Paste!$E12402),1))</f>
        <v/>
      </c>
      <c r="C12405">
        <f>IF(GL_Paste!$B12402="","",IF(TRIM(GL_Paste!$M12402)&lt;&gt;"",TRIM(GL_Paste!$M12402),IFERROR(MID(GL_Paste!$I12402,FIND("[",GL_Paste!$I12402)+1,FIND("]",GL_Paste!$I12402)-FIND("[",GL_Paste!$I12402)-1),"")))</f>
        <v/>
      </c>
      <c r="D12405">
        <f>IF(GL_Paste!$B12402="","",IFERROR(INDEX(DeptName,MATCH($C12405,DeptTag,0)),"UNALLOCATED"))</f>
        <v/>
      </c>
      <c r="E12405">
        <f>IF(GL_Paste!$B12402="","",IFERROR(INDEX(AcctCat,MATCH(GL_Paste!$B12402&amp;"",AcctCode,0)),"UNKNOWN"))</f>
        <v/>
      </c>
      <c r="F12405">
        <f>IF(GL_Paste!$B12402="","",IFERROR(INDEX(AcctSub,MATCH(GL_Paste!$B12402&amp;"",AcctCode,0)),"UNKNOWN"))</f>
        <v/>
      </c>
    </row>
    <row r="12406">
      <c r="A12406" s="40">
        <f>IF(GL_Paste!$B12403="","",N(GL_Paste!$H12403)-N(GL_Paste!$G12403))</f>
        <v/>
      </c>
      <c r="B12406" s="43">
        <f>IF(GL_Paste!$B12403="","",DATE(YEAR(GL_Paste!$E12403),MONTH(GL_Paste!$E12403),1))</f>
        <v/>
      </c>
      <c r="C12406">
        <f>IF(GL_Paste!$B12403="","",IF(TRIM(GL_Paste!$M12403)&lt;&gt;"",TRIM(GL_Paste!$M12403),IFERROR(MID(GL_Paste!$I12403,FIND("[",GL_Paste!$I12403)+1,FIND("]",GL_Paste!$I12403)-FIND("[",GL_Paste!$I12403)-1),"")))</f>
        <v/>
      </c>
      <c r="D12406">
        <f>IF(GL_Paste!$B12403="","",IFERROR(INDEX(DeptName,MATCH($C12406,DeptTag,0)),"UNALLOCATED"))</f>
        <v/>
      </c>
      <c r="E12406">
        <f>IF(GL_Paste!$B12403="","",IFERROR(INDEX(AcctCat,MATCH(GL_Paste!$B12403&amp;"",AcctCode,0)),"UNKNOWN"))</f>
        <v/>
      </c>
      <c r="F12406">
        <f>IF(GL_Paste!$B12403="","",IFERROR(INDEX(AcctSub,MATCH(GL_Paste!$B12403&amp;"",AcctCode,0)),"UNKNOWN"))</f>
        <v/>
      </c>
    </row>
    <row r="12407">
      <c r="A12407" s="40">
        <f>IF(GL_Paste!$B12404="","",N(GL_Paste!$H12404)-N(GL_Paste!$G12404))</f>
        <v/>
      </c>
      <c r="B12407" s="43">
        <f>IF(GL_Paste!$B12404="","",DATE(YEAR(GL_Paste!$E12404),MONTH(GL_Paste!$E12404),1))</f>
        <v/>
      </c>
      <c r="C12407">
        <f>IF(GL_Paste!$B12404="","",IF(TRIM(GL_Paste!$M12404)&lt;&gt;"",TRIM(GL_Paste!$M12404),IFERROR(MID(GL_Paste!$I12404,FIND("[",GL_Paste!$I12404)+1,FIND("]",GL_Paste!$I12404)-FIND("[",GL_Paste!$I12404)-1),"")))</f>
        <v/>
      </c>
      <c r="D12407">
        <f>IF(GL_Paste!$B12404="","",IFERROR(INDEX(DeptName,MATCH($C12407,DeptTag,0)),"UNALLOCATED"))</f>
        <v/>
      </c>
      <c r="E12407">
        <f>IF(GL_Paste!$B12404="","",IFERROR(INDEX(AcctCat,MATCH(GL_Paste!$B12404&amp;"",AcctCode,0)),"UNKNOWN"))</f>
        <v/>
      </c>
      <c r="F12407">
        <f>IF(GL_Paste!$B12404="","",IFERROR(INDEX(AcctSub,MATCH(GL_Paste!$B12404&amp;"",AcctCode,0)),"UNKNOWN"))</f>
        <v/>
      </c>
    </row>
    <row r="12408">
      <c r="A12408" s="40">
        <f>IF(GL_Paste!$B12405="","",N(GL_Paste!$H12405)-N(GL_Paste!$G12405))</f>
        <v/>
      </c>
      <c r="B12408" s="43">
        <f>IF(GL_Paste!$B12405="","",DATE(YEAR(GL_Paste!$E12405),MONTH(GL_Paste!$E12405),1))</f>
        <v/>
      </c>
      <c r="C12408">
        <f>IF(GL_Paste!$B12405="","",IF(TRIM(GL_Paste!$M12405)&lt;&gt;"",TRIM(GL_Paste!$M12405),IFERROR(MID(GL_Paste!$I12405,FIND("[",GL_Paste!$I12405)+1,FIND("]",GL_Paste!$I12405)-FIND("[",GL_Paste!$I12405)-1),"")))</f>
        <v/>
      </c>
      <c r="D12408">
        <f>IF(GL_Paste!$B12405="","",IFERROR(INDEX(DeptName,MATCH($C12408,DeptTag,0)),"UNALLOCATED"))</f>
        <v/>
      </c>
      <c r="E12408">
        <f>IF(GL_Paste!$B12405="","",IFERROR(INDEX(AcctCat,MATCH(GL_Paste!$B12405&amp;"",AcctCode,0)),"UNKNOWN"))</f>
        <v/>
      </c>
      <c r="F12408">
        <f>IF(GL_Paste!$B12405="","",IFERROR(INDEX(AcctSub,MATCH(GL_Paste!$B12405&amp;"",AcctCode,0)),"UNKNOWN"))</f>
        <v/>
      </c>
    </row>
    <row r="12409">
      <c r="A12409" s="40">
        <f>IF(GL_Paste!$B12406="","",N(GL_Paste!$H12406)-N(GL_Paste!$G12406))</f>
        <v/>
      </c>
      <c r="B12409" s="43">
        <f>IF(GL_Paste!$B12406="","",DATE(YEAR(GL_Paste!$E12406),MONTH(GL_Paste!$E12406),1))</f>
        <v/>
      </c>
      <c r="C12409">
        <f>IF(GL_Paste!$B12406="","",IF(TRIM(GL_Paste!$M12406)&lt;&gt;"",TRIM(GL_Paste!$M12406),IFERROR(MID(GL_Paste!$I12406,FIND("[",GL_Paste!$I12406)+1,FIND("]",GL_Paste!$I12406)-FIND("[",GL_Paste!$I12406)-1),"")))</f>
        <v/>
      </c>
      <c r="D12409">
        <f>IF(GL_Paste!$B12406="","",IFERROR(INDEX(DeptName,MATCH($C12409,DeptTag,0)),"UNALLOCATED"))</f>
        <v/>
      </c>
      <c r="E12409">
        <f>IF(GL_Paste!$B12406="","",IFERROR(INDEX(AcctCat,MATCH(GL_Paste!$B12406&amp;"",AcctCode,0)),"UNKNOWN"))</f>
        <v/>
      </c>
      <c r="F12409">
        <f>IF(GL_Paste!$B12406="","",IFERROR(INDEX(AcctSub,MATCH(GL_Paste!$B12406&amp;"",AcctCode,0)),"UNKNOWN"))</f>
        <v/>
      </c>
    </row>
    <row r="12410">
      <c r="A12410" s="40">
        <f>IF(GL_Paste!$B12407="","",N(GL_Paste!$H12407)-N(GL_Paste!$G12407))</f>
        <v/>
      </c>
      <c r="B12410" s="43">
        <f>IF(GL_Paste!$B12407="","",DATE(YEAR(GL_Paste!$E12407),MONTH(GL_Paste!$E12407),1))</f>
        <v/>
      </c>
      <c r="C12410">
        <f>IF(GL_Paste!$B12407="","",IF(TRIM(GL_Paste!$M12407)&lt;&gt;"",TRIM(GL_Paste!$M12407),IFERROR(MID(GL_Paste!$I12407,FIND("[",GL_Paste!$I12407)+1,FIND("]",GL_Paste!$I12407)-FIND("[",GL_Paste!$I12407)-1),"")))</f>
        <v/>
      </c>
      <c r="D12410">
        <f>IF(GL_Paste!$B12407="","",IFERROR(INDEX(DeptName,MATCH($C12410,DeptTag,0)),"UNALLOCATED"))</f>
        <v/>
      </c>
      <c r="E12410">
        <f>IF(GL_Paste!$B12407="","",IFERROR(INDEX(AcctCat,MATCH(GL_Paste!$B12407&amp;"",AcctCode,0)),"UNKNOWN"))</f>
        <v/>
      </c>
      <c r="F12410">
        <f>IF(GL_Paste!$B12407="","",IFERROR(INDEX(AcctSub,MATCH(GL_Paste!$B12407&amp;"",AcctCode,0)),"UNKNOWN"))</f>
        <v/>
      </c>
    </row>
    <row r="12411">
      <c r="A12411" s="40">
        <f>IF(GL_Paste!$B12408="","",N(GL_Paste!$H12408)-N(GL_Paste!$G12408))</f>
        <v/>
      </c>
      <c r="B12411" s="43">
        <f>IF(GL_Paste!$B12408="","",DATE(YEAR(GL_Paste!$E12408),MONTH(GL_Paste!$E12408),1))</f>
        <v/>
      </c>
      <c r="C12411">
        <f>IF(GL_Paste!$B12408="","",IF(TRIM(GL_Paste!$M12408)&lt;&gt;"",TRIM(GL_Paste!$M12408),IFERROR(MID(GL_Paste!$I12408,FIND("[",GL_Paste!$I12408)+1,FIND("]",GL_Paste!$I12408)-FIND("[",GL_Paste!$I12408)-1),"")))</f>
        <v/>
      </c>
      <c r="D12411">
        <f>IF(GL_Paste!$B12408="","",IFERROR(INDEX(DeptName,MATCH($C12411,DeptTag,0)),"UNALLOCATED"))</f>
        <v/>
      </c>
      <c r="E12411">
        <f>IF(GL_Paste!$B12408="","",IFERROR(INDEX(AcctCat,MATCH(GL_Paste!$B12408&amp;"",AcctCode,0)),"UNKNOWN"))</f>
        <v/>
      </c>
      <c r="F12411">
        <f>IF(GL_Paste!$B12408="","",IFERROR(INDEX(AcctSub,MATCH(GL_Paste!$B12408&amp;"",AcctCode,0)),"UNKNOWN"))</f>
        <v/>
      </c>
    </row>
    <row r="12412">
      <c r="A12412" s="40">
        <f>IF(GL_Paste!$B12409="","",N(GL_Paste!$H12409)-N(GL_Paste!$G12409))</f>
        <v/>
      </c>
      <c r="B12412" s="43">
        <f>IF(GL_Paste!$B12409="","",DATE(YEAR(GL_Paste!$E12409),MONTH(GL_Paste!$E12409),1))</f>
        <v/>
      </c>
      <c r="C12412">
        <f>IF(GL_Paste!$B12409="","",IF(TRIM(GL_Paste!$M12409)&lt;&gt;"",TRIM(GL_Paste!$M12409),IFERROR(MID(GL_Paste!$I12409,FIND("[",GL_Paste!$I12409)+1,FIND("]",GL_Paste!$I12409)-FIND("[",GL_Paste!$I12409)-1),"")))</f>
        <v/>
      </c>
      <c r="D12412">
        <f>IF(GL_Paste!$B12409="","",IFERROR(INDEX(DeptName,MATCH($C12412,DeptTag,0)),"UNALLOCATED"))</f>
        <v/>
      </c>
      <c r="E12412">
        <f>IF(GL_Paste!$B12409="","",IFERROR(INDEX(AcctCat,MATCH(GL_Paste!$B12409&amp;"",AcctCode,0)),"UNKNOWN"))</f>
        <v/>
      </c>
      <c r="F12412">
        <f>IF(GL_Paste!$B12409="","",IFERROR(INDEX(AcctSub,MATCH(GL_Paste!$B12409&amp;"",AcctCode,0)),"UNKNOWN"))</f>
        <v/>
      </c>
    </row>
    <row r="12413">
      <c r="A12413" s="40">
        <f>IF(GL_Paste!$B12410="","",N(GL_Paste!$H12410)-N(GL_Paste!$G12410))</f>
        <v/>
      </c>
      <c r="B12413" s="43">
        <f>IF(GL_Paste!$B12410="","",DATE(YEAR(GL_Paste!$E12410),MONTH(GL_Paste!$E12410),1))</f>
        <v/>
      </c>
      <c r="C12413">
        <f>IF(GL_Paste!$B12410="","",IF(TRIM(GL_Paste!$M12410)&lt;&gt;"",TRIM(GL_Paste!$M12410),IFERROR(MID(GL_Paste!$I12410,FIND("[",GL_Paste!$I12410)+1,FIND("]",GL_Paste!$I12410)-FIND("[",GL_Paste!$I12410)-1),"")))</f>
        <v/>
      </c>
      <c r="D12413">
        <f>IF(GL_Paste!$B12410="","",IFERROR(INDEX(DeptName,MATCH($C12413,DeptTag,0)),"UNALLOCATED"))</f>
        <v/>
      </c>
      <c r="E12413">
        <f>IF(GL_Paste!$B12410="","",IFERROR(INDEX(AcctCat,MATCH(GL_Paste!$B12410&amp;"",AcctCode,0)),"UNKNOWN"))</f>
        <v/>
      </c>
      <c r="F12413">
        <f>IF(GL_Paste!$B12410="","",IFERROR(INDEX(AcctSub,MATCH(GL_Paste!$B12410&amp;"",AcctCode,0)),"UNKNOWN"))</f>
        <v/>
      </c>
    </row>
    <row r="12414">
      <c r="A12414" s="40">
        <f>IF(GL_Paste!$B12411="","",N(GL_Paste!$H12411)-N(GL_Paste!$G12411))</f>
        <v/>
      </c>
      <c r="B12414" s="43">
        <f>IF(GL_Paste!$B12411="","",DATE(YEAR(GL_Paste!$E12411),MONTH(GL_Paste!$E12411),1))</f>
        <v/>
      </c>
      <c r="C12414">
        <f>IF(GL_Paste!$B12411="","",IF(TRIM(GL_Paste!$M12411)&lt;&gt;"",TRIM(GL_Paste!$M12411),IFERROR(MID(GL_Paste!$I12411,FIND("[",GL_Paste!$I12411)+1,FIND("]",GL_Paste!$I12411)-FIND("[",GL_Paste!$I12411)-1),"")))</f>
        <v/>
      </c>
      <c r="D12414">
        <f>IF(GL_Paste!$B12411="","",IFERROR(INDEX(DeptName,MATCH($C12414,DeptTag,0)),"UNALLOCATED"))</f>
        <v/>
      </c>
      <c r="E12414">
        <f>IF(GL_Paste!$B12411="","",IFERROR(INDEX(AcctCat,MATCH(GL_Paste!$B12411&amp;"",AcctCode,0)),"UNKNOWN"))</f>
        <v/>
      </c>
      <c r="F12414">
        <f>IF(GL_Paste!$B12411="","",IFERROR(INDEX(AcctSub,MATCH(GL_Paste!$B12411&amp;"",AcctCode,0)),"UNKNOWN"))</f>
        <v/>
      </c>
    </row>
    <row r="12415">
      <c r="A12415" s="40">
        <f>IF(GL_Paste!$B12412="","",N(GL_Paste!$H12412)-N(GL_Paste!$G12412))</f>
        <v/>
      </c>
      <c r="B12415" s="43">
        <f>IF(GL_Paste!$B12412="","",DATE(YEAR(GL_Paste!$E12412),MONTH(GL_Paste!$E12412),1))</f>
        <v/>
      </c>
      <c r="C12415">
        <f>IF(GL_Paste!$B12412="","",IF(TRIM(GL_Paste!$M12412)&lt;&gt;"",TRIM(GL_Paste!$M12412),IFERROR(MID(GL_Paste!$I12412,FIND("[",GL_Paste!$I12412)+1,FIND("]",GL_Paste!$I12412)-FIND("[",GL_Paste!$I12412)-1),"")))</f>
        <v/>
      </c>
      <c r="D12415">
        <f>IF(GL_Paste!$B12412="","",IFERROR(INDEX(DeptName,MATCH($C12415,DeptTag,0)),"UNALLOCATED"))</f>
        <v/>
      </c>
      <c r="E12415">
        <f>IF(GL_Paste!$B12412="","",IFERROR(INDEX(AcctCat,MATCH(GL_Paste!$B12412&amp;"",AcctCode,0)),"UNKNOWN"))</f>
        <v/>
      </c>
      <c r="F12415">
        <f>IF(GL_Paste!$B12412="","",IFERROR(INDEX(AcctSub,MATCH(GL_Paste!$B12412&amp;"",AcctCode,0)),"UNKNOWN"))</f>
        <v/>
      </c>
    </row>
    <row r="12416">
      <c r="A12416" s="40">
        <f>IF(GL_Paste!$B12413="","",N(GL_Paste!$H12413)-N(GL_Paste!$G12413))</f>
        <v/>
      </c>
      <c r="B12416" s="43">
        <f>IF(GL_Paste!$B12413="","",DATE(YEAR(GL_Paste!$E12413),MONTH(GL_Paste!$E12413),1))</f>
        <v/>
      </c>
      <c r="C12416">
        <f>IF(GL_Paste!$B12413="","",IF(TRIM(GL_Paste!$M12413)&lt;&gt;"",TRIM(GL_Paste!$M12413),IFERROR(MID(GL_Paste!$I12413,FIND("[",GL_Paste!$I12413)+1,FIND("]",GL_Paste!$I12413)-FIND("[",GL_Paste!$I12413)-1),"")))</f>
        <v/>
      </c>
      <c r="D12416">
        <f>IF(GL_Paste!$B12413="","",IFERROR(INDEX(DeptName,MATCH($C12416,DeptTag,0)),"UNALLOCATED"))</f>
        <v/>
      </c>
      <c r="E12416">
        <f>IF(GL_Paste!$B12413="","",IFERROR(INDEX(AcctCat,MATCH(GL_Paste!$B12413&amp;"",AcctCode,0)),"UNKNOWN"))</f>
        <v/>
      </c>
      <c r="F12416">
        <f>IF(GL_Paste!$B12413="","",IFERROR(INDEX(AcctSub,MATCH(GL_Paste!$B12413&amp;"",AcctCode,0)),"UNKNOWN"))</f>
        <v/>
      </c>
    </row>
    <row r="12417">
      <c r="A12417" s="40">
        <f>IF(GL_Paste!$B12414="","",N(GL_Paste!$H12414)-N(GL_Paste!$G12414))</f>
        <v/>
      </c>
      <c r="B12417" s="43">
        <f>IF(GL_Paste!$B12414="","",DATE(YEAR(GL_Paste!$E12414),MONTH(GL_Paste!$E12414),1))</f>
        <v/>
      </c>
      <c r="C12417">
        <f>IF(GL_Paste!$B12414="","",IF(TRIM(GL_Paste!$M12414)&lt;&gt;"",TRIM(GL_Paste!$M12414),IFERROR(MID(GL_Paste!$I12414,FIND("[",GL_Paste!$I12414)+1,FIND("]",GL_Paste!$I12414)-FIND("[",GL_Paste!$I12414)-1),"")))</f>
        <v/>
      </c>
      <c r="D12417">
        <f>IF(GL_Paste!$B12414="","",IFERROR(INDEX(DeptName,MATCH($C12417,DeptTag,0)),"UNALLOCATED"))</f>
        <v/>
      </c>
      <c r="E12417">
        <f>IF(GL_Paste!$B12414="","",IFERROR(INDEX(AcctCat,MATCH(GL_Paste!$B12414&amp;"",AcctCode,0)),"UNKNOWN"))</f>
        <v/>
      </c>
      <c r="F12417">
        <f>IF(GL_Paste!$B12414="","",IFERROR(INDEX(AcctSub,MATCH(GL_Paste!$B12414&amp;"",AcctCode,0)),"UNKNOWN"))</f>
        <v/>
      </c>
    </row>
    <row r="12418">
      <c r="A12418" s="40">
        <f>IF(GL_Paste!$B12415="","",N(GL_Paste!$H12415)-N(GL_Paste!$G12415))</f>
        <v/>
      </c>
      <c r="B12418" s="43">
        <f>IF(GL_Paste!$B12415="","",DATE(YEAR(GL_Paste!$E12415),MONTH(GL_Paste!$E12415),1))</f>
        <v/>
      </c>
      <c r="C12418">
        <f>IF(GL_Paste!$B12415="","",IF(TRIM(GL_Paste!$M12415)&lt;&gt;"",TRIM(GL_Paste!$M12415),IFERROR(MID(GL_Paste!$I12415,FIND("[",GL_Paste!$I12415)+1,FIND("]",GL_Paste!$I12415)-FIND("[",GL_Paste!$I12415)-1),"")))</f>
        <v/>
      </c>
      <c r="D12418">
        <f>IF(GL_Paste!$B12415="","",IFERROR(INDEX(DeptName,MATCH($C12418,DeptTag,0)),"UNALLOCATED"))</f>
        <v/>
      </c>
      <c r="E12418">
        <f>IF(GL_Paste!$B12415="","",IFERROR(INDEX(AcctCat,MATCH(GL_Paste!$B12415&amp;"",AcctCode,0)),"UNKNOWN"))</f>
        <v/>
      </c>
      <c r="F12418">
        <f>IF(GL_Paste!$B12415="","",IFERROR(INDEX(AcctSub,MATCH(GL_Paste!$B12415&amp;"",AcctCode,0)),"UNKNOWN"))</f>
        <v/>
      </c>
    </row>
    <row r="12419">
      <c r="A12419" s="40">
        <f>IF(GL_Paste!$B12416="","",N(GL_Paste!$H12416)-N(GL_Paste!$G12416))</f>
        <v/>
      </c>
      <c r="B12419" s="43">
        <f>IF(GL_Paste!$B12416="","",DATE(YEAR(GL_Paste!$E12416),MONTH(GL_Paste!$E12416),1))</f>
        <v/>
      </c>
      <c r="C12419">
        <f>IF(GL_Paste!$B12416="","",IF(TRIM(GL_Paste!$M12416)&lt;&gt;"",TRIM(GL_Paste!$M12416),IFERROR(MID(GL_Paste!$I12416,FIND("[",GL_Paste!$I12416)+1,FIND("]",GL_Paste!$I12416)-FIND("[",GL_Paste!$I12416)-1),"")))</f>
        <v/>
      </c>
      <c r="D12419">
        <f>IF(GL_Paste!$B12416="","",IFERROR(INDEX(DeptName,MATCH($C12419,DeptTag,0)),"UNALLOCATED"))</f>
        <v/>
      </c>
      <c r="E12419">
        <f>IF(GL_Paste!$B12416="","",IFERROR(INDEX(AcctCat,MATCH(GL_Paste!$B12416&amp;"",AcctCode,0)),"UNKNOWN"))</f>
        <v/>
      </c>
      <c r="F12419">
        <f>IF(GL_Paste!$B12416="","",IFERROR(INDEX(AcctSub,MATCH(GL_Paste!$B12416&amp;"",AcctCode,0)),"UNKNOWN"))</f>
        <v/>
      </c>
    </row>
    <row r="12420">
      <c r="A12420" s="40">
        <f>IF(GL_Paste!$B12417="","",N(GL_Paste!$H12417)-N(GL_Paste!$G12417))</f>
        <v/>
      </c>
      <c r="B12420" s="43">
        <f>IF(GL_Paste!$B12417="","",DATE(YEAR(GL_Paste!$E12417),MONTH(GL_Paste!$E12417),1))</f>
        <v/>
      </c>
      <c r="C12420">
        <f>IF(GL_Paste!$B12417="","",IF(TRIM(GL_Paste!$M12417)&lt;&gt;"",TRIM(GL_Paste!$M12417),IFERROR(MID(GL_Paste!$I12417,FIND("[",GL_Paste!$I12417)+1,FIND("]",GL_Paste!$I12417)-FIND("[",GL_Paste!$I12417)-1),"")))</f>
        <v/>
      </c>
      <c r="D12420">
        <f>IF(GL_Paste!$B12417="","",IFERROR(INDEX(DeptName,MATCH($C12420,DeptTag,0)),"UNALLOCATED"))</f>
        <v/>
      </c>
      <c r="E12420">
        <f>IF(GL_Paste!$B12417="","",IFERROR(INDEX(AcctCat,MATCH(GL_Paste!$B12417&amp;"",AcctCode,0)),"UNKNOWN"))</f>
        <v/>
      </c>
      <c r="F12420">
        <f>IF(GL_Paste!$B12417="","",IFERROR(INDEX(AcctSub,MATCH(GL_Paste!$B12417&amp;"",AcctCode,0)),"UNKNOWN"))</f>
        <v/>
      </c>
    </row>
    <row r="12421">
      <c r="A12421" s="40">
        <f>IF(GL_Paste!$B12418="","",N(GL_Paste!$H12418)-N(GL_Paste!$G12418))</f>
        <v/>
      </c>
      <c r="B12421" s="43">
        <f>IF(GL_Paste!$B12418="","",DATE(YEAR(GL_Paste!$E12418),MONTH(GL_Paste!$E12418),1))</f>
        <v/>
      </c>
      <c r="C12421">
        <f>IF(GL_Paste!$B12418="","",IF(TRIM(GL_Paste!$M12418)&lt;&gt;"",TRIM(GL_Paste!$M12418),IFERROR(MID(GL_Paste!$I12418,FIND("[",GL_Paste!$I12418)+1,FIND("]",GL_Paste!$I12418)-FIND("[",GL_Paste!$I12418)-1),"")))</f>
        <v/>
      </c>
      <c r="D12421">
        <f>IF(GL_Paste!$B12418="","",IFERROR(INDEX(DeptName,MATCH($C12421,DeptTag,0)),"UNALLOCATED"))</f>
        <v/>
      </c>
      <c r="E12421">
        <f>IF(GL_Paste!$B12418="","",IFERROR(INDEX(AcctCat,MATCH(GL_Paste!$B12418&amp;"",AcctCode,0)),"UNKNOWN"))</f>
        <v/>
      </c>
      <c r="F12421">
        <f>IF(GL_Paste!$B12418="","",IFERROR(INDEX(AcctSub,MATCH(GL_Paste!$B12418&amp;"",AcctCode,0)),"UNKNOWN"))</f>
        <v/>
      </c>
    </row>
    <row r="12422">
      <c r="A12422" s="40">
        <f>IF(GL_Paste!$B12419="","",N(GL_Paste!$H12419)-N(GL_Paste!$G12419))</f>
        <v/>
      </c>
      <c r="B12422" s="43">
        <f>IF(GL_Paste!$B12419="","",DATE(YEAR(GL_Paste!$E12419),MONTH(GL_Paste!$E12419),1))</f>
        <v/>
      </c>
      <c r="C12422">
        <f>IF(GL_Paste!$B12419="","",IF(TRIM(GL_Paste!$M12419)&lt;&gt;"",TRIM(GL_Paste!$M12419),IFERROR(MID(GL_Paste!$I12419,FIND("[",GL_Paste!$I12419)+1,FIND("]",GL_Paste!$I12419)-FIND("[",GL_Paste!$I12419)-1),"")))</f>
        <v/>
      </c>
      <c r="D12422">
        <f>IF(GL_Paste!$B12419="","",IFERROR(INDEX(DeptName,MATCH($C12422,DeptTag,0)),"UNALLOCATED"))</f>
        <v/>
      </c>
      <c r="E12422">
        <f>IF(GL_Paste!$B12419="","",IFERROR(INDEX(AcctCat,MATCH(GL_Paste!$B12419&amp;"",AcctCode,0)),"UNKNOWN"))</f>
        <v/>
      </c>
      <c r="F12422">
        <f>IF(GL_Paste!$B12419="","",IFERROR(INDEX(AcctSub,MATCH(GL_Paste!$B12419&amp;"",AcctCode,0)),"UNKNOWN"))</f>
        <v/>
      </c>
    </row>
    <row r="12423">
      <c r="A12423" s="40">
        <f>IF(GL_Paste!$B12420="","",N(GL_Paste!$H12420)-N(GL_Paste!$G12420))</f>
        <v/>
      </c>
      <c r="B12423" s="43">
        <f>IF(GL_Paste!$B12420="","",DATE(YEAR(GL_Paste!$E12420),MONTH(GL_Paste!$E12420),1))</f>
        <v/>
      </c>
      <c r="C12423">
        <f>IF(GL_Paste!$B12420="","",IF(TRIM(GL_Paste!$M12420)&lt;&gt;"",TRIM(GL_Paste!$M12420),IFERROR(MID(GL_Paste!$I12420,FIND("[",GL_Paste!$I12420)+1,FIND("]",GL_Paste!$I12420)-FIND("[",GL_Paste!$I12420)-1),"")))</f>
        <v/>
      </c>
      <c r="D12423">
        <f>IF(GL_Paste!$B12420="","",IFERROR(INDEX(DeptName,MATCH($C12423,DeptTag,0)),"UNALLOCATED"))</f>
        <v/>
      </c>
      <c r="E12423">
        <f>IF(GL_Paste!$B12420="","",IFERROR(INDEX(AcctCat,MATCH(GL_Paste!$B12420&amp;"",AcctCode,0)),"UNKNOWN"))</f>
        <v/>
      </c>
      <c r="F12423">
        <f>IF(GL_Paste!$B12420="","",IFERROR(INDEX(AcctSub,MATCH(GL_Paste!$B12420&amp;"",AcctCode,0)),"UNKNOWN"))</f>
        <v/>
      </c>
    </row>
    <row r="12424">
      <c r="A12424" s="40">
        <f>IF(GL_Paste!$B12421="","",N(GL_Paste!$H12421)-N(GL_Paste!$G12421))</f>
        <v/>
      </c>
      <c r="B12424" s="43">
        <f>IF(GL_Paste!$B12421="","",DATE(YEAR(GL_Paste!$E12421),MONTH(GL_Paste!$E12421),1))</f>
        <v/>
      </c>
      <c r="C12424">
        <f>IF(GL_Paste!$B12421="","",IF(TRIM(GL_Paste!$M12421)&lt;&gt;"",TRIM(GL_Paste!$M12421),IFERROR(MID(GL_Paste!$I12421,FIND("[",GL_Paste!$I12421)+1,FIND("]",GL_Paste!$I12421)-FIND("[",GL_Paste!$I12421)-1),"")))</f>
        <v/>
      </c>
      <c r="D12424">
        <f>IF(GL_Paste!$B12421="","",IFERROR(INDEX(DeptName,MATCH($C12424,DeptTag,0)),"UNALLOCATED"))</f>
        <v/>
      </c>
      <c r="E12424">
        <f>IF(GL_Paste!$B12421="","",IFERROR(INDEX(AcctCat,MATCH(GL_Paste!$B12421&amp;"",AcctCode,0)),"UNKNOWN"))</f>
        <v/>
      </c>
      <c r="F12424">
        <f>IF(GL_Paste!$B12421="","",IFERROR(INDEX(AcctSub,MATCH(GL_Paste!$B12421&amp;"",AcctCode,0)),"UNKNOWN"))</f>
        <v/>
      </c>
    </row>
    <row r="12425">
      <c r="A12425" s="40">
        <f>IF(GL_Paste!$B12422="","",N(GL_Paste!$H12422)-N(GL_Paste!$G12422))</f>
        <v/>
      </c>
      <c r="B12425" s="43">
        <f>IF(GL_Paste!$B12422="","",DATE(YEAR(GL_Paste!$E12422),MONTH(GL_Paste!$E12422),1))</f>
        <v/>
      </c>
      <c r="C12425">
        <f>IF(GL_Paste!$B12422="","",IF(TRIM(GL_Paste!$M12422)&lt;&gt;"",TRIM(GL_Paste!$M12422),IFERROR(MID(GL_Paste!$I12422,FIND("[",GL_Paste!$I12422)+1,FIND("]",GL_Paste!$I12422)-FIND("[",GL_Paste!$I12422)-1),"")))</f>
        <v/>
      </c>
      <c r="D12425">
        <f>IF(GL_Paste!$B12422="","",IFERROR(INDEX(DeptName,MATCH($C12425,DeptTag,0)),"UNALLOCATED"))</f>
        <v/>
      </c>
      <c r="E12425">
        <f>IF(GL_Paste!$B12422="","",IFERROR(INDEX(AcctCat,MATCH(GL_Paste!$B12422&amp;"",AcctCode,0)),"UNKNOWN"))</f>
        <v/>
      </c>
      <c r="F12425">
        <f>IF(GL_Paste!$B12422="","",IFERROR(INDEX(AcctSub,MATCH(GL_Paste!$B12422&amp;"",AcctCode,0)),"UNKNOWN"))</f>
        <v/>
      </c>
    </row>
    <row r="12426">
      <c r="A12426" s="40">
        <f>IF(GL_Paste!$B12423="","",N(GL_Paste!$H12423)-N(GL_Paste!$G12423))</f>
        <v/>
      </c>
      <c r="B12426" s="43">
        <f>IF(GL_Paste!$B12423="","",DATE(YEAR(GL_Paste!$E12423),MONTH(GL_Paste!$E12423),1))</f>
        <v/>
      </c>
      <c r="C12426">
        <f>IF(GL_Paste!$B12423="","",IF(TRIM(GL_Paste!$M12423)&lt;&gt;"",TRIM(GL_Paste!$M12423),IFERROR(MID(GL_Paste!$I12423,FIND("[",GL_Paste!$I12423)+1,FIND("]",GL_Paste!$I12423)-FIND("[",GL_Paste!$I12423)-1),"")))</f>
        <v/>
      </c>
      <c r="D12426">
        <f>IF(GL_Paste!$B12423="","",IFERROR(INDEX(DeptName,MATCH($C12426,DeptTag,0)),"UNALLOCATED"))</f>
        <v/>
      </c>
      <c r="E12426">
        <f>IF(GL_Paste!$B12423="","",IFERROR(INDEX(AcctCat,MATCH(GL_Paste!$B12423&amp;"",AcctCode,0)),"UNKNOWN"))</f>
        <v/>
      </c>
      <c r="F12426">
        <f>IF(GL_Paste!$B12423="","",IFERROR(INDEX(AcctSub,MATCH(GL_Paste!$B12423&amp;"",AcctCode,0)),"UNKNOWN"))</f>
        <v/>
      </c>
    </row>
    <row r="12427">
      <c r="A12427" s="40">
        <f>IF(GL_Paste!$B12424="","",N(GL_Paste!$H12424)-N(GL_Paste!$G12424))</f>
        <v/>
      </c>
      <c r="B12427" s="43">
        <f>IF(GL_Paste!$B12424="","",DATE(YEAR(GL_Paste!$E12424),MONTH(GL_Paste!$E12424),1))</f>
        <v/>
      </c>
      <c r="C12427">
        <f>IF(GL_Paste!$B12424="","",IF(TRIM(GL_Paste!$M12424)&lt;&gt;"",TRIM(GL_Paste!$M12424),IFERROR(MID(GL_Paste!$I12424,FIND("[",GL_Paste!$I12424)+1,FIND("]",GL_Paste!$I12424)-FIND("[",GL_Paste!$I12424)-1),"")))</f>
        <v/>
      </c>
      <c r="D12427">
        <f>IF(GL_Paste!$B12424="","",IFERROR(INDEX(DeptName,MATCH($C12427,DeptTag,0)),"UNALLOCATED"))</f>
        <v/>
      </c>
      <c r="E12427">
        <f>IF(GL_Paste!$B12424="","",IFERROR(INDEX(AcctCat,MATCH(GL_Paste!$B12424&amp;"",AcctCode,0)),"UNKNOWN"))</f>
        <v/>
      </c>
      <c r="F12427">
        <f>IF(GL_Paste!$B12424="","",IFERROR(INDEX(AcctSub,MATCH(GL_Paste!$B12424&amp;"",AcctCode,0)),"UNKNOWN"))</f>
        <v/>
      </c>
    </row>
    <row r="12428">
      <c r="A12428" s="40">
        <f>IF(GL_Paste!$B12425="","",N(GL_Paste!$H12425)-N(GL_Paste!$G12425))</f>
        <v/>
      </c>
      <c r="B12428" s="43">
        <f>IF(GL_Paste!$B12425="","",DATE(YEAR(GL_Paste!$E12425),MONTH(GL_Paste!$E12425),1))</f>
        <v/>
      </c>
      <c r="C12428">
        <f>IF(GL_Paste!$B12425="","",IF(TRIM(GL_Paste!$M12425)&lt;&gt;"",TRIM(GL_Paste!$M12425),IFERROR(MID(GL_Paste!$I12425,FIND("[",GL_Paste!$I12425)+1,FIND("]",GL_Paste!$I12425)-FIND("[",GL_Paste!$I12425)-1),"")))</f>
        <v/>
      </c>
      <c r="D12428">
        <f>IF(GL_Paste!$B12425="","",IFERROR(INDEX(DeptName,MATCH($C12428,DeptTag,0)),"UNALLOCATED"))</f>
        <v/>
      </c>
      <c r="E12428">
        <f>IF(GL_Paste!$B12425="","",IFERROR(INDEX(AcctCat,MATCH(GL_Paste!$B12425&amp;"",AcctCode,0)),"UNKNOWN"))</f>
        <v/>
      </c>
      <c r="F12428">
        <f>IF(GL_Paste!$B12425="","",IFERROR(INDEX(AcctSub,MATCH(GL_Paste!$B12425&amp;"",AcctCode,0)),"UNKNOWN"))</f>
        <v/>
      </c>
    </row>
    <row r="12429">
      <c r="A12429" s="40">
        <f>IF(GL_Paste!$B12426="","",N(GL_Paste!$H12426)-N(GL_Paste!$G12426))</f>
        <v/>
      </c>
      <c r="B12429" s="43">
        <f>IF(GL_Paste!$B12426="","",DATE(YEAR(GL_Paste!$E12426),MONTH(GL_Paste!$E12426),1))</f>
        <v/>
      </c>
      <c r="C12429">
        <f>IF(GL_Paste!$B12426="","",IF(TRIM(GL_Paste!$M12426)&lt;&gt;"",TRIM(GL_Paste!$M12426),IFERROR(MID(GL_Paste!$I12426,FIND("[",GL_Paste!$I12426)+1,FIND("]",GL_Paste!$I12426)-FIND("[",GL_Paste!$I12426)-1),"")))</f>
        <v/>
      </c>
      <c r="D12429">
        <f>IF(GL_Paste!$B12426="","",IFERROR(INDEX(DeptName,MATCH($C12429,DeptTag,0)),"UNALLOCATED"))</f>
        <v/>
      </c>
      <c r="E12429">
        <f>IF(GL_Paste!$B12426="","",IFERROR(INDEX(AcctCat,MATCH(GL_Paste!$B12426&amp;"",AcctCode,0)),"UNKNOWN"))</f>
        <v/>
      </c>
      <c r="F12429">
        <f>IF(GL_Paste!$B12426="","",IFERROR(INDEX(AcctSub,MATCH(GL_Paste!$B12426&amp;"",AcctCode,0)),"UNKNOWN"))</f>
        <v/>
      </c>
    </row>
    <row r="12430">
      <c r="A12430" s="40">
        <f>IF(GL_Paste!$B12427="","",N(GL_Paste!$H12427)-N(GL_Paste!$G12427))</f>
        <v/>
      </c>
      <c r="B12430" s="43">
        <f>IF(GL_Paste!$B12427="","",DATE(YEAR(GL_Paste!$E12427),MONTH(GL_Paste!$E12427),1))</f>
        <v/>
      </c>
      <c r="C12430">
        <f>IF(GL_Paste!$B12427="","",IF(TRIM(GL_Paste!$M12427)&lt;&gt;"",TRIM(GL_Paste!$M12427),IFERROR(MID(GL_Paste!$I12427,FIND("[",GL_Paste!$I12427)+1,FIND("]",GL_Paste!$I12427)-FIND("[",GL_Paste!$I12427)-1),"")))</f>
        <v/>
      </c>
      <c r="D12430">
        <f>IF(GL_Paste!$B12427="","",IFERROR(INDEX(DeptName,MATCH($C12430,DeptTag,0)),"UNALLOCATED"))</f>
        <v/>
      </c>
      <c r="E12430">
        <f>IF(GL_Paste!$B12427="","",IFERROR(INDEX(AcctCat,MATCH(GL_Paste!$B12427&amp;"",AcctCode,0)),"UNKNOWN"))</f>
        <v/>
      </c>
      <c r="F12430">
        <f>IF(GL_Paste!$B12427="","",IFERROR(INDEX(AcctSub,MATCH(GL_Paste!$B12427&amp;"",AcctCode,0)),"UNKNOWN"))</f>
        <v/>
      </c>
    </row>
    <row r="12431">
      <c r="A12431" s="40">
        <f>IF(GL_Paste!$B12428="","",N(GL_Paste!$H12428)-N(GL_Paste!$G12428))</f>
        <v/>
      </c>
      <c r="B12431" s="43">
        <f>IF(GL_Paste!$B12428="","",DATE(YEAR(GL_Paste!$E12428),MONTH(GL_Paste!$E12428),1))</f>
        <v/>
      </c>
      <c r="C12431">
        <f>IF(GL_Paste!$B12428="","",IF(TRIM(GL_Paste!$M12428)&lt;&gt;"",TRIM(GL_Paste!$M12428),IFERROR(MID(GL_Paste!$I12428,FIND("[",GL_Paste!$I12428)+1,FIND("]",GL_Paste!$I12428)-FIND("[",GL_Paste!$I12428)-1),"")))</f>
        <v/>
      </c>
      <c r="D12431">
        <f>IF(GL_Paste!$B12428="","",IFERROR(INDEX(DeptName,MATCH($C12431,DeptTag,0)),"UNALLOCATED"))</f>
        <v/>
      </c>
      <c r="E12431">
        <f>IF(GL_Paste!$B12428="","",IFERROR(INDEX(AcctCat,MATCH(GL_Paste!$B12428&amp;"",AcctCode,0)),"UNKNOWN"))</f>
        <v/>
      </c>
      <c r="F12431">
        <f>IF(GL_Paste!$B12428="","",IFERROR(INDEX(AcctSub,MATCH(GL_Paste!$B12428&amp;"",AcctCode,0)),"UNKNOWN"))</f>
        <v/>
      </c>
    </row>
    <row r="12432">
      <c r="A12432" s="40">
        <f>IF(GL_Paste!$B12429="","",N(GL_Paste!$H12429)-N(GL_Paste!$G12429))</f>
        <v/>
      </c>
      <c r="B12432" s="43">
        <f>IF(GL_Paste!$B12429="","",DATE(YEAR(GL_Paste!$E12429),MONTH(GL_Paste!$E12429),1))</f>
        <v/>
      </c>
      <c r="C12432">
        <f>IF(GL_Paste!$B12429="","",IF(TRIM(GL_Paste!$M12429)&lt;&gt;"",TRIM(GL_Paste!$M12429),IFERROR(MID(GL_Paste!$I12429,FIND("[",GL_Paste!$I12429)+1,FIND("]",GL_Paste!$I12429)-FIND("[",GL_Paste!$I12429)-1),"")))</f>
        <v/>
      </c>
      <c r="D12432">
        <f>IF(GL_Paste!$B12429="","",IFERROR(INDEX(DeptName,MATCH($C12432,DeptTag,0)),"UNALLOCATED"))</f>
        <v/>
      </c>
      <c r="E12432">
        <f>IF(GL_Paste!$B12429="","",IFERROR(INDEX(AcctCat,MATCH(GL_Paste!$B12429&amp;"",AcctCode,0)),"UNKNOWN"))</f>
        <v/>
      </c>
      <c r="F12432">
        <f>IF(GL_Paste!$B12429="","",IFERROR(INDEX(AcctSub,MATCH(GL_Paste!$B12429&amp;"",AcctCode,0)),"UNKNOWN"))</f>
        <v/>
      </c>
    </row>
    <row r="12433">
      <c r="A12433" s="40">
        <f>IF(GL_Paste!$B12430="","",N(GL_Paste!$H12430)-N(GL_Paste!$G12430))</f>
        <v/>
      </c>
      <c r="B12433" s="43">
        <f>IF(GL_Paste!$B12430="","",DATE(YEAR(GL_Paste!$E12430),MONTH(GL_Paste!$E12430),1))</f>
        <v/>
      </c>
      <c r="C12433">
        <f>IF(GL_Paste!$B12430="","",IF(TRIM(GL_Paste!$M12430)&lt;&gt;"",TRIM(GL_Paste!$M12430),IFERROR(MID(GL_Paste!$I12430,FIND("[",GL_Paste!$I12430)+1,FIND("]",GL_Paste!$I12430)-FIND("[",GL_Paste!$I12430)-1),"")))</f>
        <v/>
      </c>
      <c r="D12433">
        <f>IF(GL_Paste!$B12430="","",IFERROR(INDEX(DeptName,MATCH($C12433,DeptTag,0)),"UNALLOCATED"))</f>
        <v/>
      </c>
      <c r="E12433">
        <f>IF(GL_Paste!$B12430="","",IFERROR(INDEX(AcctCat,MATCH(GL_Paste!$B12430&amp;"",AcctCode,0)),"UNKNOWN"))</f>
        <v/>
      </c>
      <c r="F12433">
        <f>IF(GL_Paste!$B12430="","",IFERROR(INDEX(AcctSub,MATCH(GL_Paste!$B12430&amp;"",AcctCode,0)),"UNKNOWN"))</f>
        <v/>
      </c>
    </row>
    <row r="12434">
      <c r="A12434" s="40">
        <f>IF(GL_Paste!$B12431="","",N(GL_Paste!$H12431)-N(GL_Paste!$G12431))</f>
        <v/>
      </c>
      <c r="B12434" s="43">
        <f>IF(GL_Paste!$B12431="","",DATE(YEAR(GL_Paste!$E12431),MONTH(GL_Paste!$E12431),1))</f>
        <v/>
      </c>
      <c r="C12434">
        <f>IF(GL_Paste!$B12431="","",IF(TRIM(GL_Paste!$M12431)&lt;&gt;"",TRIM(GL_Paste!$M12431),IFERROR(MID(GL_Paste!$I12431,FIND("[",GL_Paste!$I12431)+1,FIND("]",GL_Paste!$I12431)-FIND("[",GL_Paste!$I12431)-1),"")))</f>
        <v/>
      </c>
      <c r="D12434">
        <f>IF(GL_Paste!$B12431="","",IFERROR(INDEX(DeptName,MATCH($C12434,DeptTag,0)),"UNALLOCATED"))</f>
        <v/>
      </c>
      <c r="E12434">
        <f>IF(GL_Paste!$B12431="","",IFERROR(INDEX(AcctCat,MATCH(GL_Paste!$B12431&amp;"",AcctCode,0)),"UNKNOWN"))</f>
        <v/>
      </c>
      <c r="F12434">
        <f>IF(GL_Paste!$B12431="","",IFERROR(INDEX(AcctSub,MATCH(GL_Paste!$B12431&amp;"",AcctCode,0)),"UNKNOWN"))</f>
        <v/>
      </c>
    </row>
    <row r="12435">
      <c r="A12435" s="40">
        <f>IF(GL_Paste!$B12432="","",N(GL_Paste!$H12432)-N(GL_Paste!$G12432))</f>
        <v/>
      </c>
      <c r="B12435" s="43">
        <f>IF(GL_Paste!$B12432="","",DATE(YEAR(GL_Paste!$E12432),MONTH(GL_Paste!$E12432),1))</f>
        <v/>
      </c>
      <c r="C12435">
        <f>IF(GL_Paste!$B12432="","",IF(TRIM(GL_Paste!$M12432)&lt;&gt;"",TRIM(GL_Paste!$M12432),IFERROR(MID(GL_Paste!$I12432,FIND("[",GL_Paste!$I12432)+1,FIND("]",GL_Paste!$I12432)-FIND("[",GL_Paste!$I12432)-1),"")))</f>
        <v/>
      </c>
      <c r="D12435">
        <f>IF(GL_Paste!$B12432="","",IFERROR(INDEX(DeptName,MATCH($C12435,DeptTag,0)),"UNALLOCATED"))</f>
        <v/>
      </c>
      <c r="E12435">
        <f>IF(GL_Paste!$B12432="","",IFERROR(INDEX(AcctCat,MATCH(GL_Paste!$B12432&amp;"",AcctCode,0)),"UNKNOWN"))</f>
        <v/>
      </c>
      <c r="F12435">
        <f>IF(GL_Paste!$B12432="","",IFERROR(INDEX(AcctSub,MATCH(GL_Paste!$B12432&amp;"",AcctCode,0)),"UNKNOWN"))</f>
        <v/>
      </c>
    </row>
    <row r="12436">
      <c r="A12436" s="40">
        <f>IF(GL_Paste!$B12433="","",N(GL_Paste!$H12433)-N(GL_Paste!$G12433))</f>
        <v/>
      </c>
      <c r="B12436" s="43">
        <f>IF(GL_Paste!$B12433="","",DATE(YEAR(GL_Paste!$E12433),MONTH(GL_Paste!$E12433),1))</f>
        <v/>
      </c>
      <c r="C12436">
        <f>IF(GL_Paste!$B12433="","",IF(TRIM(GL_Paste!$M12433)&lt;&gt;"",TRIM(GL_Paste!$M12433),IFERROR(MID(GL_Paste!$I12433,FIND("[",GL_Paste!$I12433)+1,FIND("]",GL_Paste!$I12433)-FIND("[",GL_Paste!$I12433)-1),"")))</f>
        <v/>
      </c>
      <c r="D12436">
        <f>IF(GL_Paste!$B12433="","",IFERROR(INDEX(DeptName,MATCH($C12436,DeptTag,0)),"UNALLOCATED"))</f>
        <v/>
      </c>
      <c r="E12436">
        <f>IF(GL_Paste!$B12433="","",IFERROR(INDEX(AcctCat,MATCH(GL_Paste!$B12433&amp;"",AcctCode,0)),"UNKNOWN"))</f>
        <v/>
      </c>
      <c r="F12436">
        <f>IF(GL_Paste!$B12433="","",IFERROR(INDEX(AcctSub,MATCH(GL_Paste!$B12433&amp;"",AcctCode,0)),"UNKNOWN"))</f>
        <v/>
      </c>
    </row>
    <row r="12437">
      <c r="A12437" s="40">
        <f>IF(GL_Paste!$B12434="","",N(GL_Paste!$H12434)-N(GL_Paste!$G12434))</f>
        <v/>
      </c>
      <c r="B12437" s="43">
        <f>IF(GL_Paste!$B12434="","",DATE(YEAR(GL_Paste!$E12434),MONTH(GL_Paste!$E12434),1))</f>
        <v/>
      </c>
      <c r="C12437">
        <f>IF(GL_Paste!$B12434="","",IF(TRIM(GL_Paste!$M12434)&lt;&gt;"",TRIM(GL_Paste!$M12434),IFERROR(MID(GL_Paste!$I12434,FIND("[",GL_Paste!$I12434)+1,FIND("]",GL_Paste!$I12434)-FIND("[",GL_Paste!$I12434)-1),"")))</f>
        <v/>
      </c>
      <c r="D12437">
        <f>IF(GL_Paste!$B12434="","",IFERROR(INDEX(DeptName,MATCH($C12437,DeptTag,0)),"UNALLOCATED"))</f>
        <v/>
      </c>
      <c r="E12437">
        <f>IF(GL_Paste!$B12434="","",IFERROR(INDEX(AcctCat,MATCH(GL_Paste!$B12434&amp;"",AcctCode,0)),"UNKNOWN"))</f>
        <v/>
      </c>
      <c r="F12437">
        <f>IF(GL_Paste!$B12434="","",IFERROR(INDEX(AcctSub,MATCH(GL_Paste!$B12434&amp;"",AcctCode,0)),"UNKNOWN"))</f>
        <v/>
      </c>
    </row>
    <row r="12438">
      <c r="A12438" s="40">
        <f>IF(GL_Paste!$B12435="","",N(GL_Paste!$H12435)-N(GL_Paste!$G12435))</f>
        <v/>
      </c>
      <c r="B12438" s="43">
        <f>IF(GL_Paste!$B12435="","",DATE(YEAR(GL_Paste!$E12435),MONTH(GL_Paste!$E12435),1))</f>
        <v/>
      </c>
      <c r="C12438">
        <f>IF(GL_Paste!$B12435="","",IF(TRIM(GL_Paste!$M12435)&lt;&gt;"",TRIM(GL_Paste!$M12435),IFERROR(MID(GL_Paste!$I12435,FIND("[",GL_Paste!$I12435)+1,FIND("]",GL_Paste!$I12435)-FIND("[",GL_Paste!$I12435)-1),"")))</f>
        <v/>
      </c>
      <c r="D12438">
        <f>IF(GL_Paste!$B12435="","",IFERROR(INDEX(DeptName,MATCH($C12438,DeptTag,0)),"UNALLOCATED"))</f>
        <v/>
      </c>
      <c r="E12438">
        <f>IF(GL_Paste!$B12435="","",IFERROR(INDEX(AcctCat,MATCH(GL_Paste!$B12435&amp;"",AcctCode,0)),"UNKNOWN"))</f>
        <v/>
      </c>
      <c r="F12438">
        <f>IF(GL_Paste!$B12435="","",IFERROR(INDEX(AcctSub,MATCH(GL_Paste!$B12435&amp;"",AcctCode,0)),"UNKNOWN"))</f>
        <v/>
      </c>
    </row>
    <row r="12439">
      <c r="A12439" s="40">
        <f>IF(GL_Paste!$B12436="","",N(GL_Paste!$H12436)-N(GL_Paste!$G12436))</f>
        <v/>
      </c>
      <c r="B12439" s="43">
        <f>IF(GL_Paste!$B12436="","",DATE(YEAR(GL_Paste!$E12436),MONTH(GL_Paste!$E12436),1))</f>
        <v/>
      </c>
      <c r="C12439">
        <f>IF(GL_Paste!$B12436="","",IF(TRIM(GL_Paste!$M12436)&lt;&gt;"",TRIM(GL_Paste!$M12436),IFERROR(MID(GL_Paste!$I12436,FIND("[",GL_Paste!$I12436)+1,FIND("]",GL_Paste!$I12436)-FIND("[",GL_Paste!$I12436)-1),"")))</f>
        <v/>
      </c>
      <c r="D12439">
        <f>IF(GL_Paste!$B12436="","",IFERROR(INDEX(DeptName,MATCH($C12439,DeptTag,0)),"UNALLOCATED"))</f>
        <v/>
      </c>
      <c r="E12439">
        <f>IF(GL_Paste!$B12436="","",IFERROR(INDEX(AcctCat,MATCH(GL_Paste!$B12436&amp;"",AcctCode,0)),"UNKNOWN"))</f>
        <v/>
      </c>
      <c r="F12439">
        <f>IF(GL_Paste!$B12436="","",IFERROR(INDEX(AcctSub,MATCH(GL_Paste!$B12436&amp;"",AcctCode,0)),"UNKNOWN"))</f>
        <v/>
      </c>
    </row>
    <row r="12440">
      <c r="A12440" s="40">
        <f>IF(GL_Paste!$B12437="","",N(GL_Paste!$H12437)-N(GL_Paste!$G12437))</f>
        <v/>
      </c>
      <c r="B12440" s="43">
        <f>IF(GL_Paste!$B12437="","",DATE(YEAR(GL_Paste!$E12437),MONTH(GL_Paste!$E12437),1))</f>
        <v/>
      </c>
      <c r="C12440">
        <f>IF(GL_Paste!$B12437="","",IF(TRIM(GL_Paste!$M12437)&lt;&gt;"",TRIM(GL_Paste!$M12437),IFERROR(MID(GL_Paste!$I12437,FIND("[",GL_Paste!$I12437)+1,FIND("]",GL_Paste!$I12437)-FIND("[",GL_Paste!$I12437)-1),"")))</f>
        <v/>
      </c>
      <c r="D12440">
        <f>IF(GL_Paste!$B12437="","",IFERROR(INDEX(DeptName,MATCH($C12440,DeptTag,0)),"UNALLOCATED"))</f>
        <v/>
      </c>
      <c r="E12440">
        <f>IF(GL_Paste!$B12437="","",IFERROR(INDEX(AcctCat,MATCH(GL_Paste!$B12437&amp;"",AcctCode,0)),"UNKNOWN"))</f>
        <v/>
      </c>
      <c r="F12440">
        <f>IF(GL_Paste!$B12437="","",IFERROR(INDEX(AcctSub,MATCH(GL_Paste!$B12437&amp;"",AcctCode,0)),"UNKNOWN"))</f>
        <v/>
      </c>
    </row>
    <row r="12441">
      <c r="A12441" s="40">
        <f>IF(GL_Paste!$B12438="","",N(GL_Paste!$H12438)-N(GL_Paste!$G12438))</f>
        <v/>
      </c>
      <c r="B12441" s="43">
        <f>IF(GL_Paste!$B12438="","",DATE(YEAR(GL_Paste!$E12438),MONTH(GL_Paste!$E12438),1))</f>
        <v/>
      </c>
      <c r="C12441">
        <f>IF(GL_Paste!$B12438="","",IF(TRIM(GL_Paste!$M12438)&lt;&gt;"",TRIM(GL_Paste!$M12438),IFERROR(MID(GL_Paste!$I12438,FIND("[",GL_Paste!$I12438)+1,FIND("]",GL_Paste!$I12438)-FIND("[",GL_Paste!$I12438)-1),"")))</f>
        <v/>
      </c>
      <c r="D12441">
        <f>IF(GL_Paste!$B12438="","",IFERROR(INDEX(DeptName,MATCH($C12441,DeptTag,0)),"UNALLOCATED"))</f>
        <v/>
      </c>
      <c r="E12441">
        <f>IF(GL_Paste!$B12438="","",IFERROR(INDEX(AcctCat,MATCH(GL_Paste!$B12438&amp;"",AcctCode,0)),"UNKNOWN"))</f>
        <v/>
      </c>
      <c r="F12441">
        <f>IF(GL_Paste!$B12438="","",IFERROR(INDEX(AcctSub,MATCH(GL_Paste!$B12438&amp;"",AcctCode,0)),"UNKNOWN"))</f>
        <v/>
      </c>
    </row>
    <row r="12442">
      <c r="A12442" s="40">
        <f>IF(GL_Paste!$B12439="","",N(GL_Paste!$H12439)-N(GL_Paste!$G12439))</f>
        <v/>
      </c>
      <c r="B12442" s="43">
        <f>IF(GL_Paste!$B12439="","",DATE(YEAR(GL_Paste!$E12439),MONTH(GL_Paste!$E12439),1))</f>
        <v/>
      </c>
      <c r="C12442">
        <f>IF(GL_Paste!$B12439="","",IF(TRIM(GL_Paste!$M12439)&lt;&gt;"",TRIM(GL_Paste!$M12439),IFERROR(MID(GL_Paste!$I12439,FIND("[",GL_Paste!$I12439)+1,FIND("]",GL_Paste!$I12439)-FIND("[",GL_Paste!$I12439)-1),"")))</f>
        <v/>
      </c>
      <c r="D12442">
        <f>IF(GL_Paste!$B12439="","",IFERROR(INDEX(DeptName,MATCH($C12442,DeptTag,0)),"UNALLOCATED"))</f>
        <v/>
      </c>
      <c r="E12442">
        <f>IF(GL_Paste!$B12439="","",IFERROR(INDEX(AcctCat,MATCH(GL_Paste!$B12439&amp;"",AcctCode,0)),"UNKNOWN"))</f>
        <v/>
      </c>
      <c r="F12442">
        <f>IF(GL_Paste!$B12439="","",IFERROR(INDEX(AcctSub,MATCH(GL_Paste!$B12439&amp;"",AcctCode,0)),"UNKNOWN"))</f>
        <v/>
      </c>
    </row>
    <row r="12443">
      <c r="A12443" s="40">
        <f>IF(GL_Paste!$B12440="","",N(GL_Paste!$H12440)-N(GL_Paste!$G12440))</f>
        <v/>
      </c>
      <c r="B12443" s="43">
        <f>IF(GL_Paste!$B12440="","",DATE(YEAR(GL_Paste!$E12440),MONTH(GL_Paste!$E12440),1))</f>
        <v/>
      </c>
      <c r="C12443">
        <f>IF(GL_Paste!$B12440="","",IF(TRIM(GL_Paste!$M12440)&lt;&gt;"",TRIM(GL_Paste!$M12440),IFERROR(MID(GL_Paste!$I12440,FIND("[",GL_Paste!$I12440)+1,FIND("]",GL_Paste!$I12440)-FIND("[",GL_Paste!$I12440)-1),"")))</f>
        <v/>
      </c>
      <c r="D12443">
        <f>IF(GL_Paste!$B12440="","",IFERROR(INDEX(DeptName,MATCH($C12443,DeptTag,0)),"UNALLOCATED"))</f>
        <v/>
      </c>
      <c r="E12443">
        <f>IF(GL_Paste!$B12440="","",IFERROR(INDEX(AcctCat,MATCH(GL_Paste!$B12440&amp;"",AcctCode,0)),"UNKNOWN"))</f>
        <v/>
      </c>
      <c r="F12443">
        <f>IF(GL_Paste!$B12440="","",IFERROR(INDEX(AcctSub,MATCH(GL_Paste!$B12440&amp;"",AcctCode,0)),"UNKNOWN"))</f>
        <v/>
      </c>
    </row>
    <row r="12444">
      <c r="A12444" s="40">
        <f>IF(GL_Paste!$B12441="","",N(GL_Paste!$H12441)-N(GL_Paste!$G12441))</f>
        <v/>
      </c>
      <c r="B12444" s="43">
        <f>IF(GL_Paste!$B12441="","",DATE(YEAR(GL_Paste!$E12441),MONTH(GL_Paste!$E12441),1))</f>
        <v/>
      </c>
      <c r="C12444">
        <f>IF(GL_Paste!$B12441="","",IF(TRIM(GL_Paste!$M12441)&lt;&gt;"",TRIM(GL_Paste!$M12441),IFERROR(MID(GL_Paste!$I12441,FIND("[",GL_Paste!$I12441)+1,FIND("]",GL_Paste!$I12441)-FIND("[",GL_Paste!$I12441)-1),"")))</f>
        <v/>
      </c>
      <c r="D12444">
        <f>IF(GL_Paste!$B12441="","",IFERROR(INDEX(DeptName,MATCH($C12444,DeptTag,0)),"UNALLOCATED"))</f>
        <v/>
      </c>
      <c r="E12444">
        <f>IF(GL_Paste!$B12441="","",IFERROR(INDEX(AcctCat,MATCH(GL_Paste!$B12441&amp;"",AcctCode,0)),"UNKNOWN"))</f>
        <v/>
      </c>
      <c r="F12444">
        <f>IF(GL_Paste!$B12441="","",IFERROR(INDEX(AcctSub,MATCH(GL_Paste!$B12441&amp;"",AcctCode,0)),"UNKNOWN"))</f>
        <v/>
      </c>
    </row>
    <row r="12445">
      <c r="A12445" s="40">
        <f>IF(GL_Paste!$B12442="","",N(GL_Paste!$H12442)-N(GL_Paste!$G12442))</f>
        <v/>
      </c>
      <c r="B12445" s="43">
        <f>IF(GL_Paste!$B12442="","",DATE(YEAR(GL_Paste!$E12442),MONTH(GL_Paste!$E12442),1))</f>
        <v/>
      </c>
      <c r="C12445">
        <f>IF(GL_Paste!$B12442="","",IF(TRIM(GL_Paste!$M12442)&lt;&gt;"",TRIM(GL_Paste!$M12442),IFERROR(MID(GL_Paste!$I12442,FIND("[",GL_Paste!$I12442)+1,FIND("]",GL_Paste!$I12442)-FIND("[",GL_Paste!$I12442)-1),"")))</f>
        <v/>
      </c>
      <c r="D12445">
        <f>IF(GL_Paste!$B12442="","",IFERROR(INDEX(DeptName,MATCH($C12445,DeptTag,0)),"UNALLOCATED"))</f>
        <v/>
      </c>
      <c r="E12445">
        <f>IF(GL_Paste!$B12442="","",IFERROR(INDEX(AcctCat,MATCH(GL_Paste!$B12442&amp;"",AcctCode,0)),"UNKNOWN"))</f>
        <v/>
      </c>
      <c r="F12445">
        <f>IF(GL_Paste!$B12442="","",IFERROR(INDEX(AcctSub,MATCH(GL_Paste!$B12442&amp;"",AcctCode,0)),"UNKNOWN"))</f>
        <v/>
      </c>
    </row>
    <row r="12446">
      <c r="A12446" s="40">
        <f>IF(GL_Paste!$B12443="","",N(GL_Paste!$H12443)-N(GL_Paste!$G12443))</f>
        <v/>
      </c>
      <c r="B12446" s="43">
        <f>IF(GL_Paste!$B12443="","",DATE(YEAR(GL_Paste!$E12443),MONTH(GL_Paste!$E12443),1))</f>
        <v/>
      </c>
      <c r="C12446">
        <f>IF(GL_Paste!$B12443="","",IF(TRIM(GL_Paste!$M12443)&lt;&gt;"",TRIM(GL_Paste!$M12443),IFERROR(MID(GL_Paste!$I12443,FIND("[",GL_Paste!$I12443)+1,FIND("]",GL_Paste!$I12443)-FIND("[",GL_Paste!$I12443)-1),"")))</f>
        <v/>
      </c>
      <c r="D12446">
        <f>IF(GL_Paste!$B12443="","",IFERROR(INDEX(DeptName,MATCH($C12446,DeptTag,0)),"UNALLOCATED"))</f>
        <v/>
      </c>
      <c r="E12446">
        <f>IF(GL_Paste!$B12443="","",IFERROR(INDEX(AcctCat,MATCH(GL_Paste!$B12443&amp;"",AcctCode,0)),"UNKNOWN"))</f>
        <v/>
      </c>
      <c r="F12446">
        <f>IF(GL_Paste!$B12443="","",IFERROR(INDEX(AcctSub,MATCH(GL_Paste!$B12443&amp;"",AcctCode,0)),"UNKNOWN"))</f>
        <v/>
      </c>
    </row>
    <row r="12447">
      <c r="A12447" s="40">
        <f>IF(GL_Paste!$B12444="","",N(GL_Paste!$H12444)-N(GL_Paste!$G12444))</f>
        <v/>
      </c>
      <c r="B12447" s="43">
        <f>IF(GL_Paste!$B12444="","",DATE(YEAR(GL_Paste!$E12444),MONTH(GL_Paste!$E12444),1))</f>
        <v/>
      </c>
      <c r="C12447">
        <f>IF(GL_Paste!$B12444="","",IF(TRIM(GL_Paste!$M12444)&lt;&gt;"",TRIM(GL_Paste!$M12444),IFERROR(MID(GL_Paste!$I12444,FIND("[",GL_Paste!$I12444)+1,FIND("]",GL_Paste!$I12444)-FIND("[",GL_Paste!$I12444)-1),"")))</f>
        <v/>
      </c>
      <c r="D12447">
        <f>IF(GL_Paste!$B12444="","",IFERROR(INDEX(DeptName,MATCH($C12447,DeptTag,0)),"UNALLOCATED"))</f>
        <v/>
      </c>
      <c r="E12447">
        <f>IF(GL_Paste!$B12444="","",IFERROR(INDEX(AcctCat,MATCH(GL_Paste!$B12444&amp;"",AcctCode,0)),"UNKNOWN"))</f>
        <v/>
      </c>
      <c r="F12447">
        <f>IF(GL_Paste!$B12444="","",IFERROR(INDEX(AcctSub,MATCH(GL_Paste!$B12444&amp;"",AcctCode,0)),"UNKNOWN"))</f>
        <v/>
      </c>
    </row>
    <row r="12448">
      <c r="A12448" s="40">
        <f>IF(GL_Paste!$B12445="","",N(GL_Paste!$H12445)-N(GL_Paste!$G12445))</f>
        <v/>
      </c>
      <c r="B12448" s="43">
        <f>IF(GL_Paste!$B12445="","",DATE(YEAR(GL_Paste!$E12445),MONTH(GL_Paste!$E12445),1))</f>
        <v/>
      </c>
      <c r="C12448">
        <f>IF(GL_Paste!$B12445="","",IF(TRIM(GL_Paste!$M12445)&lt;&gt;"",TRIM(GL_Paste!$M12445),IFERROR(MID(GL_Paste!$I12445,FIND("[",GL_Paste!$I12445)+1,FIND("]",GL_Paste!$I12445)-FIND("[",GL_Paste!$I12445)-1),"")))</f>
        <v/>
      </c>
      <c r="D12448">
        <f>IF(GL_Paste!$B12445="","",IFERROR(INDEX(DeptName,MATCH($C12448,DeptTag,0)),"UNALLOCATED"))</f>
        <v/>
      </c>
      <c r="E12448">
        <f>IF(GL_Paste!$B12445="","",IFERROR(INDEX(AcctCat,MATCH(GL_Paste!$B12445&amp;"",AcctCode,0)),"UNKNOWN"))</f>
        <v/>
      </c>
      <c r="F12448">
        <f>IF(GL_Paste!$B12445="","",IFERROR(INDEX(AcctSub,MATCH(GL_Paste!$B12445&amp;"",AcctCode,0)),"UNKNOWN"))</f>
        <v/>
      </c>
    </row>
    <row r="12449">
      <c r="A12449" s="40">
        <f>IF(GL_Paste!$B12446="","",N(GL_Paste!$H12446)-N(GL_Paste!$G12446))</f>
        <v/>
      </c>
      <c r="B12449" s="43">
        <f>IF(GL_Paste!$B12446="","",DATE(YEAR(GL_Paste!$E12446),MONTH(GL_Paste!$E12446),1))</f>
        <v/>
      </c>
      <c r="C12449">
        <f>IF(GL_Paste!$B12446="","",IF(TRIM(GL_Paste!$M12446)&lt;&gt;"",TRIM(GL_Paste!$M12446),IFERROR(MID(GL_Paste!$I12446,FIND("[",GL_Paste!$I12446)+1,FIND("]",GL_Paste!$I12446)-FIND("[",GL_Paste!$I12446)-1),"")))</f>
        <v/>
      </c>
      <c r="D12449">
        <f>IF(GL_Paste!$B12446="","",IFERROR(INDEX(DeptName,MATCH($C12449,DeptTag,0)),"UNALLOCATED"))</f>
        <v/>
      </c>
      <c r="E12449">
        <f>IF(GL_Paste!$B12446="","",IFERROR(INDEX(AcctCat,MATCH(GL_Paste!$B12446&amp;"",AcctCode,0)),"UNKNOWN"))</f>
        <v/>
      </c>
      <c r="F12449">
        <f>IF(GL_Paste!$B12446="","",IFERROR(INDEX(AcctSub,MATCH(GL_Paste!$B12446&amp;"",AcctCode,0)),"UNKNOWN"))</f>
        <v/>
      </c>
    </row>
    <row r="12450">
      <c r="A12450" s="40">
        <f>IF(GL_Paste!$B12447="","",N(GL_Paste!$H12447)-N(GL_Paste!$G12447))</f>
        <v/>
      </c>
      <c r="B12450" s="43">
        <f>IF(GL_Paste!$B12447="","",DATE(YEAR(GL_Paste!$E12447),MONTH(GL_Paste!$E12447),1))</f>
        <v/>
      </c>
      <c r="C12450">
        <f>IF(GL_Paste!$B12447="","",IF(TRIM(GL_Paste!$M12447)&lt;&gt;"",TRIM(GL_Paste!$M12447),IFERROR(MID(GL_Paste!$I12447,FIND("[",GL_Paste!$I12447)+1,FIND("]",GL_Paste!$I12447)-FIND("[",GL_Paste!$I12447)-1),"")))</f>
        <v/>
      </c>
      <c r="D12450">
        <f>IF(GL_Paste!$B12447="","",IFERROR(INDEX(DeptName,MATCH($C12450,DeptTag,0)),"UNALLOCATED"))</f>
        <v/>
      </c>
      <c r="E12450">
        <f>IF(GL_Paste!$B12447="","",IFERROR(INDEX(AcctCat,MATCH(GL_Paste!$B12447&amp;"",AcctCode,0)),"UNKNOWN"))</f>
        <v/>
      </c>
      <c r="F12450">
        <f>IF(GL_Paste!$B12447="","",IFERROR(INDEX(AcctSub,MATCH(GL_Paste!$B12447&amp;"",AcctCode,0)),"UNKNOWN"))</f>
        <v/>
      </c>
    </row>
    <row r="12451">
      <c r="A12451" s="40">
        <f>IF(GL_Paste!$B12448="","",N(GL_Paste!$H12448)-N(GL_Paste!$G12448))</f>
        <v/>
      </c>
      <c r="B12451" s="43">
        <f>IF(GL_Paste!$B12448="","",DATE(YEAR(GL_Paste!$E12448),MONTH(GL_Paste!$E12448),1))</f>
        <v/>
      </c>
      <c r="C12451">
        <f>IF(GL_Paste!$B12448="","",IF(TRIM(GL_Paste!$M12448)&lt;&gt;"",TRIM(GL_Paste!$M12448),IFERROR(MID(GL_Paste!$I12448,FIND("[",GL_Paste!$I12448)+1,FIND("]",GL_Paste!$I12448)-FIND("[",GL_Paste!$I12448)-1),"")))</f>
        <v/>
      </c>
      <c r="D12451">
        <f>IF(GL_Paste!$B12448="","",IFERROR(INDEX(DeptName,MATCH($C12451,DeptTag,0)),"UNALLOCATED"))</f>
        <v/>
      </c>
      <c r="E12451">
        <f>IF(GL_Paste!$B12448="","",IFERROR(INDEX(AcctCat,MATCH(GL_Paste!$B12448&amp;"",AcctCode,0)),"UNKNOWN"))</f>
        <v/>
      </c>
      <c r="F12451">
        <f>IF(GL_Paste!$B12448="","",IFERROR(INDEX(AcctSub,MATCH(GL_Paste!$B12448&amp;"",AcctCode,0)),"UNKNOWN"))</f>
        <v/>
      </c>
    </row>
    <row r="12452">
      <c r="A12452" s="40">
        <f>IF(GL_Paste!$B12449="","",N(GL_Paste!$H12449)-N(GL_Paste!$G12449))</f>
        <v/>
      </c>
      <c r="B12452" s="43">
        <f>IF(GL_Paste!$B12449="","",DATE(YEAR(GL_Paste!$E12449),MONTH(GL_Paste!$E12449),1))</f>
        <v/>
      </c>
      <c r="C12452">
        <f>IF(GL_Paste!$B12449="","",IF(TRIM(GL_Paste!$M12449)&lt;&gt;"",TRIM(GL_Paste!$M12449),IFERROR(MID(GL_Paste!$I12449,FIND("[",GL_Paste!$I12449)+1,FIND("]",GL_Paste!$I12449)-FIND("[",GL_Paste!$I12449)-1),"")))</f>
        <v/>
      </c>
      <c r="D12452">
        <f>IF(GL_Paste!$B12449="","",IFERROR(INDEX(DeptName,MATCH($C12452,DeptTag,0)),"UNALLOCATED"))</f>
        <v/>
      </c>
      <c r="E12452">
        <f>IF(GL_Paste!$B12449="","",IFERROR(INDEX(AcctCat,MATCH(GL_Paste!$B12449&amp;"",AcctCode,0)),"UNKNOWN"))</f>
        <v/>
      </c>
      <c r="F12452">
        <f>IF(GL_Paste!$B12449="","",IFERROR(INDEX(AcctSub,MATCH(GL_Paste!$B12449&amp;"",AcctCode,0)),"UNKNOWN"))</f>
        <v/>
      </c>
    </row>
    <row r="12453">
      <c r="A12453" s="40">
        <f>IF(GL_Paste!$B12450="","",N(GL_Paste!$H12450)-N(GL_Paste!$G12450))</f>
        <v/>
      </c>
      <c r="B12453" s="43">
        <f>IF(GL_Paste!$B12450="","",DATE(YEAR(GL_Paste!$E12450),MONTH(GL_Paste!$E12450),1))</f>
        <v/>
      </c>
      <c r="C12453">
        <f>IF(GL_Paste!$B12450="","",IF(TRIM(GL_Paste!$M12450)&lt;&gt;"",TRIM(GL_Paste!$M12450),IFERROR(MID(GL_Paste!$I12450,FIND("[",GL_Paste!$I12450)+1,FIND("]",GL_Paste!$I12450)-FIND("[",GL_Paste!$I12450)-1),"")))</f>
        <v/>
      </c>
      <c r="D12453">
        <f>IF(GL_Paste!$B12450="","",IFERROR(INDEX(DeptName,MATCH($C12453,DeptTag,0)),"UNALLOCATED"))</f>
        <v/>
      </c>
      <c r="E12453">
        <f>IF(GL_Paste!$B12450="","",IFERROR(INDEX(AcctCat,MATCH(GL_Paste!$B12450&amp;"",AcctCode,0)),"UNKNOWN"))</f>
        <v/>
      </c>
      <c r="F12453">
        <f>IF(GL_Paste!$B12450="","",IFERROR(INDEX(AcctSub,MATCH(GL_Paste!$B12450&amp;"",AcctCode,0)),"UNKNOWN"))</f>
        <v/>
      </c>
    </row>
    <row r="12454">
      <c r="A12454" s="40">
        <f>IF(GL_Paste!$B12451="","",N(GL_Paste!$H12451)-N(GL_Paste!$G12451))</f>
        <v/>
      </c>
      <c r="B12454" s="43">
        <f>IF(GL_Paste!$B12451="","",DATE(YEAR(GL_Paste!$E12451),MONTH(GL_Paste!$E12451),1))</f>
        <v/>
      </c>
      <c r="C12454">
        <f>IF(GL_Paste!$B12451="","",IF(TRIM(GL_Paste!$M12451)&lt;&gt;"",TRIM(GL_Paste!$M12451),IFERROR(MID(GL_Paste!$I12451,FIND("[",GL_Paste!$I12451)+1,FIND("]",GL_Paste!$I12451)-FIND("[",GL_Paste!$I12451)-1),"")))</f>
        <v/>
      </c>
      <c r="D12454">
        <f>IF(GL_Paste!$B12451="","",IFERROR(INDEX(DeptName,MATCH($C12454,DeptTag,0)),"UNALLOCATED"))</f>
        <v/>
      </c>
      <c r="E12454">
        <f>IF(GL_Paste!$B12451="","",IFERROR(INDEX(AcctCat,MATCH(GL_Paste!$B12451&amp;"",AcctCode,0)),"UNKNOWN"))</f>
        <v/>
      </c>
      <c r="F12454">
        <f>IF(GL_Paste!$B12451="","",IFERROR(INDEX(AcctSub,MATCH(GL_Paste!$B12451&amp;"",AcctCode,0)),"UNKNOWN"))</f>
        <v/>
      </c>
    </row>
    <row r="12455">
      <c r="A12455" s="40">
        <f>IF(GL_Paste!$B12452="","",N(GL_Paste!$H12452)-N(GL_Paste!$G12452))</f>
        <v/>
      </c>
      <c r="B12455" s="43">
        <f>IF(GL_Paste!$B12452="","",DATE(YEAR(GL_Paste!$E12452),MONTH(GL_Paste!$E12452),1))</f>
        <v/>
      </c>
      <c r="C12455">
        <f>IF(GL_Paste!$B12452="","",IF(TRIM(GL_Paste!$M12452)&lt;&gt;"",TRIM(GL_Paste!$M12452),IFERROR(MID(GL_Paste!$I12452,FIND("[",GL_Paste!$I12452)+1,FIND("]",GL_Paste!$I12452)-FIND("[",GL_Paste!$I12452)-1),"")))</f>
        <v/>
      </c>
      <c r="D12455">
        <f>IF(GL_Paste!$B12452="","",IFERROR(INDEX(DeptName,MATCH($C12455,DeptTag,0)),"UNALLOCATED"))</f>
        <v/>
      </c>
      <c r="E12455">
        <f>IF(GL_Paste!$B12452="","",IFERROR(INDEX(AcctCat,MATCH(GL_Paste!$B12452&amp;"",AcctCode,0)),"UNKNOWN"))</f>
        <v/>
      </c>
      <c r="F12455">
        <f>IF(GL_Paste!$B12452="","",IFERROR(INDEX(AcctSub,MATCH(GL_Paste!$B12452&amp;"",AcctCode,0)),"UNKNOWN"))</f>
        <v/>
      </c>
    </row>
    <row r="12456">
      <c r="A12456" s="40">
        <f>IF(GL_Paste!$B12453="","",N(GL_Paste!$H12453)-N(GL_Paste!$G12453))</f>
        <v/>
      </c>
      <c r="B12456" s="43">
        <f>IF(GL_Paste!$B12453="","",DATE(YEAR(GL_Paste!$E12453),MONTH(GL_Paste!$E12453),1))</f>
        <v/>
      </c>
      <c r="C12456">
        <f>IF(GL_Paste!$B12453="","",IF(TRIM(GL_Paste!$M12453)&lt;&gt;"",TRIM(GL_Paste!$M12453),IFERROR(MID(GL_Paste!$I12453,FIND("[",GL_Paste!$I12453)+1,FIND("]",GL_Paste!$I12453)-FIND("[",GL_Paste!$I12453)-1),"")))</f>
        <v/>
      </c>
      <c r="D12456">
        <f>IF(GL_Paste!$B12453="","",IFERROR(INDEX(DeptName,MATCH($C12456,DeptTag,0)),"UNALLOCATED"))</f>
        <v/>
      </c>
      <c r="E12456">
        <f>IF(GL_Paste!$B12453="","",IFERROR(INDEX(AcctCat,MATCH(GL_Paste!$B12453&amp;"",AcctCode,0)),"UNKNOWN"))</f>
        <v/>
      </c>
      <c r="F12456">
        <f>IF(GL_Paste!$B12453="","",IFERROR(INDEX(AcctSub,MATCH(GL_Paste!$B12453&amp;"",AcctCode,0)),"UNKNOWN"))</f>
        <v/>
      </c>
    </row>
    <row r="12457">
      <c r="A12457" s="40">
        <f>IF(GL_Paste!$B12454="","",N(GL_Paste!$H12454)-N(GL_Paste!$G12454))</f>
        <v/>
      </c>
      <c r="B12457" s="43">
        <f>IF(GL_Paste!$B12454="","",DATE(YEAR(GL_Paste!$E12454),MONTH(GL_Paste!$E12454),1))</f>
        <v/>
      </c>
      <c r="C12457">
        <f>IF(GL_Paste!$B12454="","",IF(TRIM(GL_Paste!$M12454)&lt;&gt;"",TRIM(GL_Paste!$M12454),IFERROR(MID(GL_Paste!$I12454,FIND("[",GL_Paste!$I12454)+1,FIND("]",GL_Paste!$I12454)-FIND("[",GL_Paste!$I12454)-1),"")))</f>
        <v/>
      </c>
      <c r="D12457">
        <f>IF(GL_Paste!$B12454="","",IFERROR(INDEX(DeptName,MATCH($C12457,DeptTag,0)),"UNALLOCATED"))</f>
        <v/>
      </c>
      <c r="E12457">
        <f>IF(GL_Paste!$B12454="","",IFERROR(INDEX(AcctCat,MATCH(GL_Paste!$B12454&amp;"",AcctCode,0)),"UNKNOWN"))</f>
        <v/>
      </c>
      <c r="F12457">
        <f>IF(GL_Paste!$B12454="","",IFERROR(INDEX(AcctSub,MATCH(GL_Paste!$B12454&amp;"",AcctCode,0)),"UNKNOWN"))</f>
        <v/>
      </c>
    </row>
    <row r="12458">
      <c r="A12458" s="40">
        <f>IF(GL_Paste!$B12455="","",N(GL_Paste!$H12455)-N(GL_Paste!$G12455))</f>
        <v/>
      </c>
      <c r="B12458" s="43">
        <f>IF(GL_Paste!$B12455="","",DATE(YEAR(GL_Paste!$E12455),MONTH(GL_Paste!$E12455),1))</f>
        <v/>
      </c>
      <c r="C12458">
        <f>IF(GL_Paste!$B12455="","",IF(TRIM(GL_Paste!$M12455)&lt;&gt;"",TRIM(GL_Paste!$M12455),IFERROR(MID(GL_Paste!$I12455,FIND("[",GL_Paste!$I12455)+1,FIND("]",GL_Paste!$I12455)-FIND("[",GL_Paste!$I12455)-1),"")))</f>
        <v/>
      </c>
      <c r="D12458">
        <f>IF(GL_Paste!$B12455="","",IFERROR(INDEX(DeptName,MATCH($C12458,DeptTag,0)),"UNALLOCATED"))</f>
        <v/>
      </c>
      <c r="E12458">
        <f>IF(GL_Paste!$B12455="","",IFERROR(INDEX(AcctCat,MATCH(GL_Paste!$B12455&amp;"",AcctCode,0)),"UNKNOWN"))</f>
        <v/>
      </c>
      <c r="F12458">
        <f>IF(GL_Paste!$B12455="","",IFERROR(INDEX(AcctSub,MATCH(GL_Paste!$B12455&amp;"",AcctCode,0)),"UNKNOWN"))</f>
        <v/>
      </c>
    </row>
    <row r="12459">
      <c r="A12459" s="40">
        <f>IF(GL_Paste!$B12456="","",N(GL_Paste!$H12456)-N(GL_Paste!$G12456))</f>
        <v/>
      </c>
      <c r="B12459" s="43">
        <f>IF(GL_Paste!$B12456="","",DATE(YEAR(GL_Paste!$E12456),MONTH(GL_Paste!$E12456),1))</f>
        <v/>
      </c>
      <c r="C12459">
        <f>IF(GL_Paste!$B12456="","",IF(TRIM(GL_Paste!$M12456)&lt;&gt;"",TRIM(GL_Paste!$M12456),IFERROR(MID(GL_Paste!$I12456,FIND("[",GL_Paste!$I12456)+1,FIND("]",GL_Paste!$I12456)-FIND("[",GL_Paste!$I12456)-1),"")))</f>
        <v/>
      </c>
      <c r="D12459">
        <f>IF(GL_Paste!$B12456="","",IFERROR(INDEX(DeptName,MATCH($C12459,DeptTag,0)),"UNALLOCATED"))</f>
        <v/>
      </c>
      <c r="E12459">
        <f>IF(GL_Paste!$B12456="","",IFERROR(INDEX(AcctCat,MATCH(GL_Paste!$B12456&amp;"",AcctCode,0)),"UNKNOWN"))</f>
        <v/>
      </c>
      <c r="F12459">
        <f>IF(GL_Paste!$B12456="","",IFERROR(INDEX(AcctSub,MATCH(GL_Paste!$B12456&amp;"",AcctCode,0)),"UNKNOWN"))</f>
        <v/>
      </c>
    </row>
    <row r="12460">
      <c r="A12460" s="40">
        <f>IF(GL_Paste!$B12457="","",N(GL_Paste!$H12457)-N(GL_Paste!$G12457))</f>
        <v/>
      </c>
      <c r="B12460" s="43">
        <f>IF(GL_Paste!$B12457="","",DATE(YEAR(GL_Paste!$E12457),MONTH(GL_Paste!$E12457),1))</f>
        <v/>
      </c>
      <c r="C12460">
        <f>IF(GL_Paste!$B12457="","",IF(TRIM(GL_Paste!$M12457)&lt;&gt;"",TRIM(GL_Paste!$M12457),IFERROR(MID(GL_Paste!$I12457,FIND("[",GL_Paste!$I12457)+1,FIND("]",GL_Paste!$I12457)-FIND("[",GL_Paste!$I12457)-1),"")))</f>
        <v/>
      </c>
      <c r="D12460">
        <f>IF(GL_Paste!$B12457="","",IFERROR(INDEX(DeptName,MATCH($C12460,DeptTag,0)),"UNALLOCATED"))</f>
        <v/>
      </c>
      <c r="E12460">
        <f>IF(GL_Paste!$B12457="","",IFERROR(INDEX(AcctCat,MATCH(GL_Paste!$B12457&amp;"",AcctCode,0)),"UNKNOWN"))</f>
        <v/>
      </c>
      <c r="F12460">
        <f>IF(GL_Paste!$B12457="","",IFERROR(INDEX(AcctSub,MATCH(GL_Paste!$B12457&amp;"",AcctCode,0)),"UNKNOWN"))</f>
        <v/>
      </c>
    </row>
    <row r="12461">
      <c r="A12461" s="40">
        <f>IF(GL_Paste!$B12458="","",N(GL_Paste!$H12458)-N(GL_Paste!$G12458))</f>
        <v/>
      </c>
      <c r="B12461" s="43">
        <f>IF(GL_Paste!$B12458="","",DATE(YEAR(GL_Paste!$E12458),MONTH(GL_Paste!$E12458),1))</f>
        <v/>
      </c>
      <c r="C12461">
        <f>IF(GL_Paste!$B12458="","",IF(TRIM(GL_Paste!$M12458)&lt;&gt;"",TRIM(GL_Paste!$M12458),IFERROR(MID(GL_Paste!$I12458,FIND("[",GL_Paste!$I12458)+1,FIND("]",GL_Paste!$I12458)-FIND("[",GL_Paste!$I12458)-1),"")))</f>
        <v/>
      </c>
      <c r="D12461">
        <f>IF(GL_Paste!$B12458="","",IFERROR(INDEX(DeptName,MATCH($C12461,DeptTag,0)),"UNALLOCATED"))</f>
        <v/>
      </c>
      <c r="E12461">
        <f>IF(GL_Paste!$B12458="","",IFERROR(INDEX(AcctCat,MATCH(GL_Paste!$B12458&amp;"",AcctCode,0)),"UNKNOWN"))</f>
        <v/>
      </c>
      <c r="F12461">
        <f>IF(GL_Paste!$B12458="","",IFERROR(INDEX(AcctSub,MATCH(GL_Paste!$B12458&amp;"",AcctCode,0)),"UNKNOWN"))</f>
        <v/>
      </c>
    </row>
    <row r="12462">
      <c r="A12462" s="40">
        <f>IF(GL_Paste!$B12459="","",N(GL_Paste!$H12459)-N(GL_Paste!$G12459))</f>
        <v/>
      </c>
      <c r="B12462" s="43">
        <f>IF(GL_Paste!$B12459="","",DATE(YEAR(GL_Paste!$E12459),MONTH(GL_Paste!$E12459),1))</f>
        <v/>
      </c>
      <c r="C12462">
        <f>IF(GL_Paste!$B12459="","",IF(TRIM(GL_Paste!$M12459)&lt;&gt;"",TRIM(GL_Paste!$M12459),IFERROR(MID(GL_Paste!$I12459,FIND("[",GL_Paste!$I12459)+1,FIND("]",GL_Paste!$I12459)-FIND("[",GL_Paste!$I12459)-1),"")))</f>
        <v/>
      </c>
      <c r="D12462">
        <f>IF(GL_Paste!$B12459="","",IFERROR(INDEX(DeptName,MATCH($C12462,DeptTag,0)),"UNALLOCATED"))</f>
        <v/>
      </c>
      <c r="E12462">
        <f>IF(GL_Paste!$B12459="","",IFERROR(INDEX(AcctCat,MATCH(GL_Paste!$B12459&amp;"",AcctCode,0)),"UNKNOWN"))</f>
        <v/>
      </c>
      <c r="F12462">
        <f>IF(GL_Paste!$B12459="","",IFERROR(INDEX(AcctSub,MATCH(GL_Paste!$B12459&amp;"",AcctCode,0)),"UNKNOWN"))</f>
        <v/>
      </c>
    </row>
    <row r="12463">
      <c r="A12463" s="40">
        <f>IF(GL_Paste!$B12460="","",N(GL_Paste!$H12460)-N(GL_Paste!$G12460))</f>
        <v/>
      </c>
      <c r="B12463" s="43">
        <f>IF(GL_Paste!$B12460="","",DATE(YEAR(GL_Paste!$E12460),MONTH(GL_Paste!$E12460),1))</f>
        <v/>
      </c>
      <c r="C12463">
        <f>IF(GL_Paste!$B12460="","",IF(TRIM(GL_Paste!$M12460)&lt;&gt;"",TRIM(GL_Paste!$M12460),IFERROR(MID(GL_Paste!$I12460,FIND("[",GL_Paste!$I12460)+1,FIND("]",GL_Paste!$I12460)-FIND("[",GL_Paste!$I12460)-1),"")))</f>
        <v/>
      </c>
      <c r="D12463">
        <f>IF(GL_Paste!$B12460="","",IFERROR(INDEX(DeptName,MATCH($C12463,DeptTag,0)),"UNALLOCATED"))</f>
        <v/>
      </c>
      <c r="E12463">
        <f>IF(GL_Paste!$B12460="","",IFERROR(INDEX(AcctCat,MATCH(GL_Paste!$B12460&amp;"",AcctCode,0)),"UNKNOWN"))</f>
        <v/>
      </c>
      <c r="F12463">
        <f>IF(GL_Paste!$B12460="","",IFERROR(INDEX(AcctSub,MATCH(GL_Paste!$B12460&amp;"",AcctCode,0)),"UNKNOWN"))</f>
        <v/>
      </c>
    </row>
    <row r="12464">
      <c r="A12464" s="40">
        <f>IF(GL_Paste!$B12461="","",N(GL_Paste!$H12461)-N(GL_Paste!$G12461))</f>
        <v/>
      </c>
      <c r="B12464" s="43">
        <f>IF(GL_Paste!$B12461="","",DATE(YEAR(GL_Paste!$E12461),MONTH(GL_Paste!$E12461),1))</f>
        <v/>
      </c>
      <c r="C12464">
        <f>IF(GL_Paste!$B12461="","",IF(TRIM(GL_Paste!$M12461)&lt;&gt;"",TRIM(GL_Paste!$M12461),IFERROR(MID(GL_Paste!$I12461,FIND("[",GL_Paste!$I12461)+1,FIND("]",GL_Paste!$I12461)-FIND("[",GL_Paste!$I12461)-1),"")))</f>
        <v/>
      </c>
      <c r="D12464">
        <f>IF(GL_Paste!$B12461="","",IFERROR(INDEX(DeptName,MATCH($C12464,DeptTag,0)),"UNALLOCATED"))</f>
        <v/>
      </c>
      <c r="E12464">
        <f>IF(GL_Paste!$B12461="","",IFERROR(INDEX(AcctCat,MATCH(GL_Paste!$B12461&amp;"",AcctCode,0)),"UNKNOWN"))</f>
        <v/>
      </c>
      <c r="F12464">
        <f>IF(GL_Paste!$B12461="","",IFERROR(INDEX(AcctSub,MATCH(GL_Paste!$B12461&amp;"",AcctCode,0)),"UNKNOWN"))</f>
        <v/>
      </c>
    </row>
    <row r="12465">
      <c r="A12465" s="40">
        <f>IF(GL_Paste!$B12462="","",N(GL_Paste!$H12462)-N(GL_Paste!$G12462))</f>
        <v/>
      </c>
      <c r="B12465" s="43">
        <f>IF(GL_Paste!$B12462="","",DATE(YEAR(GL_Paste!$E12462),MONTH(GL_Paste!$E12462),1))</f>
        <v/>
      </c>
      <c r="C12465">
        <f>IF(GL_Paste!$B12462="","",IF(TRIM(GL_Paste!$M12462)&lt;&gt;"",TRIM(GL_Paste!$M12462),IFERROR(MID(GL_Paste!$I12462,FIND("[",GL_Paste!$I12462)+1,FIND("]",GL_Paste!$I12462)-FIND("[",GL_Paste!$I12462)-1),"")))</f>
        <v/>
      </c>
      <c r="D12465">
        <f>IF(GL_Paste!$B12462="","",IFERROR(INDEX(DeptName,MATCH($C12465,DeptTag,0)),"UNALLOCATED"))</f>
        <v/>
      </c>
      <c r="E12465">
        <f>IF(GL_Paste!$B12462="","",IFERROR(INDEX(AcctCat,MATCH(GL_Paste!$B12462&amp;"",AcctCode,0)),"UNKNOWN"))</f>
        <v/>
      </c>
      <c r="F12465">
        <f>IF(GL_Paste!$B12462="","",IFERROR(INDEX(AcctSub,MATCH(GL_Paste!$B12462&amp;"",AcctCode,0)),"UNKNOWN"))</f>
        <v/>
      </c>
    </row>
    <row r="12466">
      <c r="A12466" s="40">
        <f>IF(GL_Paste!$B12463="","",N(GL_Paste!$H12463)-N(GL_Paste!$G12463))</f>
        <v/>
      </c>
      <c r="B12466" s="43">
        <f>IF(GL_Paste!$B12463="","",DATE(YEAR(GL_Paste!$E12463),MONTH(GL_Paste!$E12463),1))</f>
        <v/>
      </c>
      <c r="C12466">
        <f>IF(GL_Paste!$B12463="","",IF(TRIM(GL_Paste!$M12463)&lt;&gt;"",TRIM(GL_Paste!$M12463),IFERROR(MID(GL_Paste!$I12463,FIND("[",GL_Paste!$I12463)+1,FIND("]",GL_Paste!$I12463)-FIND("[",GL_Paste!$I12463)-1),"")))</f>
        <v/>
      </c>
      <c r="D12466">
        <f>IF(GL_Paste!$B12463="","",IFERROR(INDEX(DeptName,MATCH($C12466,DeptTag,0)),"UNALLOCATED"))</f>
        <v/>
      </c>
      <c r="E12466">
        <f>IF(GL_Paste!$B12463="","",IFERROR(INDEX(AcctCat,MATCH(GL_Paste!$B12463&amp;"",AcctCode,0)),"UNKNOWN"))</f>
        <v/>
      </c>
      <c r="F12466">
        <f>IF(GL_Paste!$B12463="","",IFERROR(INDEX(AcctSub,MATCH(GL_Paste!$B12463&amp;"",AcctCode,0)),"UNKNOWN"))</f>
        <v/>
      </c>
    </row>
    <row r="12467">
      <c r="A12467" s="40">
        <f>IF(GL_Paste!$B12464="","",N(GL_Paste!$H12464)-N(GL_Paste!$G12464))</f>
        <v/>
      </c>
      <c r="B12467" s="43">
        <f>IF(GL_Paste!$B12464="","",DATE(YEAR(GL_Paste!$E12464),MONTH(GL_Paste!$E12464),1))</f>
        <v/>
      </c>
      <c r="C12467">
        <f>IF(GL_Paste!$B12464="","",IF(TRIM(GL_Paste!$M12464)&lt;&gt;"",TRIM(GL_Paste!$M12464),IFERROR(MID(GL_Paste!$I12464,FIND("[",GL_Paste!$I12464)+1,FIND("]",GL_Paste!$I12464)-FIND("[",GL_Paste!$I12464)-1),"")))</f>
        <v/>
      </c>
      <c r="D12467">
        <f>IF(GL_Paste!$B12464="","",IFERROR(INDEX(DeptName,MATCH($C12467,DeptTag,0)),"UNALLOCATED"))</f>
        <v/>
      </c>
      <c r="E12467">
        <f>IF(GL_Paste!$B12464="","",IFERROR(INDEX(AcctCat,MATCH(GL_Paste!$B12464&amp;"",AcctCode,0)),"UNKNOWN"))</f>
        <v/>
      </c>
      <c r="F12467">
        <f>IF(GL_Paste!$B12464="","",IFERROR(INDEX(AcctSub,MATCH(GL_Paste!$B12464&amp;"",AcctCode,0)),"UNKNOWN"))</f>
        <v/>
      </c>
    </row>
    <row r="12468">
      <c r="A12468" s="40">
        <f>IF(GL_Paste!$B12465="","",N(GL_Paste!$H12465)-N(GL_Paste!$G12465))</f>
        <v/>
      </c>
      <c r="B12468" s="43">
        <f>IF(GL_Paste!$B12465="","",DATE(YEAR(GL_Paste!$E12465),MONTH(GL_Paste!$E12465),1))</f>
        <v/>
      </c>
      <c r="C12468">
        <f>IF(GL_Paste!$B12465="","",IF(TRIM(GL_Paste!$M12465)&lt;&gt;"",TRIM(GL_Paste!$M12465),IFERROR(MID(GL_Paste!$I12465,FIND("[",GL_Paste!$I12465)+1,FIND("]",GL_Paste!$I12465)-FIND("[",GL_Paste!$I12465)-1),"")))</f>
        <v/>
      </c>
      <c r="D12468">
        <f>IF(GL_Paste!$B12465="","",IFERROR(INDEX(DeptName,MATCH($C12468,DeptTag,0)),"UNALLOCATED"))</f>
        <v/>
      </c>
      <c r="E12468">
        <f>IF(GL_Paste!$B12465="","",IFERROR(INDEX(AcctCat,MATCH(GL_Paste!$B12465&amp;"",AcctCode,0)),"UNKNOWN"))</f>
        <v/>
      </c>
      <c r="F12468">
        <f>IF(GL_Paste!$B12465="","",IFERROR(INDEX(AcctSub,MATCH(GL_Paste!$B12465&amp;"",AcctCode,0)),"UNKNOWN"))</f>
        <v/>
      </c>
    </row>
    <row r="12469">
      <c r="A12469" s="40">
        <f>IF(GL_Paste!$B12466="","",N(GL_Paste!$H12466)-N(GL_Paste!$G12466))</f>
        <v/>
      </c>
      <c r="B12469" s="43">
        <f>IF(GL_Paste!$B12466="","",DATE(YEAR(GL_Paste!$E12466),MONTH(GL_Paste!$E12466),1))</f>
        <v/>
      </c>
      <c r="C12469">
        <f>IF(GL_Paste!$B12466="","",IF(TRIM(GL_Paste!$M12466)&lt;&gt;"",TRIM(GL_Paste!$M12466),IFERROR(MID(GL_Paste!$I12466,FIND("[",GL_Paste!$I12466)+1,FIND("]",GL_Paste!$I12466)-FIND("[",GL_Paste!$I12466)-1),"")))</f>
        <v/>
      </c>
      <c r="D12469">
        <f>IF(GL_Paste!$B12466="","",IFERROR(INDEX(DeptName,MATCH($C12469,DeptTag,0)),"UNALLOCATED"))</f>
        <v/>
      </c>
      <c r="E12469">
        <f>IF(GL_Paste!$B12466="","",IFERROR(INDEX(AcctCat,MATCH(GL_Paste!$B12466&amp;"",AcctCode,0)),"UNKNOWN"))</f>
        <v/>
      </c>
      <c r="F12469">
        <f>IF(GL_Paste!$B12466="","",IFERROR(INDEX(AcctSub,MATCH(GL_Paste!$B12466&amp;"",AcctCode,0)),"UNKNOWN"))</f>
        <v/>
      </c>
    </row>
    <row r="12470">
      <c r="A12470" s="40">
        <f>IF(GL_Paste!$B12467="","",N(GL_Paste!$H12467)-N(GL_Paste!$G12467))</f>
        <v/>
      </c>
      <c r="B12470" s="43">
        <f>IF(GL_Paste!$B12467="","",DATE(YEAR(GL_Paste!$E12467),MONTH(GL_Paste!$E12467),1))</f>
        <v/>
      </c>
      <c r="C12470">
        <f>IF(GL_Paste!$B12467="","",IF(TRIM(GL_Paste!$M12467)&lt;&gt;"",TRIM(GL_Paste!$M12467),IFERROR(MID(GL_Paste!$I12467,FIND("[",GL_Paste!$I12467)+1,FIND("]",GL_Paste!$I12467)-FIND("[",GL_Paste!$I12467)-1),"")))</f>
        <v/>
      </c>
      <c r="D12470">
        <f>IF(GL_Paste!$B12467="","",IFERROR(INDEX(DeptName,MATCH($C12470,DeptTag,0)),"UNALLOCATED"))</f>
        <v/>
      </c>
      <c r="E12470">
        <f>IF(GL_Paste!$B12467="","",IFERROR(INDEX(AcctCat,MATCH(GL_Paste!$B12467&amp;"",AcctCode,0)),"UNKNOWN"))</f>
        <v/>
      </c>
      <c r="F12470">
        <f>IF(GL_Paste!$B12467="","",IFERROR(INDEX(AcctSub,MATCH(GL_Paste!$B12467&amp;"",AcctCode,0)),"UNKNOWN"))</f>
        <v/>
      </c>
    </row>
    <row r="12471">
      <c r="A12471" s="40">
        <f>IF(GL_Paste!$B12468="","",N(GL_Paste!$H12468)-N(GL_Paste!$G12468))</f>
        <v/>
      </c>
      <c r="B12471" s="43">
        <f>IF(GL_Paste!$B12468="","",DATE(YEAR(GL_Paste!$E12468),MONTH(GL_Paste!$E12468),1))</f>
        <v/>
      </c>
      <c r="C12471">
        <f>IF(GL_Paste!$B12468="","",IF(TRIM(GL_Paste!$M12468)&lt;&gt;"",TRIM(GL_Paste!$M12468),IFERROR(MID(GL_Paste!$I12468,FIND("[",GL_Paste!$I12468)+1,FIND("]",GL_Paste!$I12468)-FIND("[",GL_Paste!$I12468)-1),"")))</f>
        <v/>
      </c>
      <c r="D12471">
        <f>IF(GL_Paste!$B12468="","",IFERROR(INDEX(DeptName,MATCH($C12471,DeptTag,0)),"UNALLOCATED"))</f>
        <v/>
      </c>
      <c r="E12471">
        <f>IF(GL_Paste!$B12468="","",IFERROR(INDEX(AcctCat,MATCH(GL_Paste!$B12468&amp;"",AcctCode,0)),"UNKNOWN"))</f>
        <v/>
      </c>
      <c r="F12471">
        <f>IF(GL_Paste!$B12468="","",IFERROR(INDEX(AcctSub,MATCH(GL_Paste!$B12468&amp;"",AcctCode,0)),"UNKNOWN"))</f>
        <v/>
      </c>
    </row>
    <row r="12472">
      <c r="A12472" s="40">
        <f>IF(GL_Paste!$B12469="","",N(GL_Paste!$H12469)-N(GL_Paste!$G12469))</f>
        <v/>
      </c>
      <c r="B12472" s="43">
        <f>IF(GL_Paste!$B12469="","",DATE(YEAR(GL_Paste!$E12469),MONTH(GL_Paste!$E12469),1))</f>
        <v/>
      </c>
      <c r="C12472">
        <f>IF(GL_Paste!$B12469="","",IF(TRIM(GL_Paste!$M12469)&lt;&gt;"",TRIM(GL_Paste!$M12469),IFERROR(MID(GL_Paste!$I12469,FIND("[",GL_Paste!$I12469)+1,FIND("]",GL_Paste!$I12469)-FIND("[",GL_Paste!$I12469)-1),"")))</f>
        <v/>
      </c>
      <c r="D12472">
        <f>IF(GL_Paste!$B12469="","",IFERROR(INDEX(DeptName,MATCH($C12472,DeptTag,0)),"UNALLOCATED"))</f>
        <v/>
      </c>
      <c r="E12472">
        <f>IF(GL_Paste!$B12469="","",IFERROR(INDEX(AcctCat,MATCH(GL_Paste!$B12469&amp;"",AcctCode,0)),"UNKNOWN"))</f>
        <v/>
      </c>
      <c r="F12472">
        <f>IF(GL_Paste!$B12469="","",IFERROR(INDEX(AcctSub,MATCH(GL_Paste!$B12469&amp;"",AcctCode,0)),"UNKNOWN"))</f>
        <v/>
      </c>
    </row>
    <row r="12473">
      <c r="A12473" s="40">
        <f>IF(GL_Paste!$B12470="","",N(GL_Paste!$H12470)-N(GL_Paste!$G12470))</f>
        <v/>
      </c>
      <c r="B12473" s="43">
        <f>IF(GL_Paste!$B12470="","",DATE(YEAR(GL_Paste!$E12470),MONTH(GL_Paste!$E12470),1))</f>
        <v/>
      </c>
      <c r="C12473">
        <f>IF(GL_Paste!$B12470="","",IF(TRIM(GL_Paste!$M12470)&lt;&gt;"",TRIM(GL_Paste!$M12470),IFERROR(MID(GL_Paste!$I12470,FIND("[",GL_Paste!$I12470)+1,FIND("]",GL_Paste!$I12470)-FIND("[",GL_Paste!$I12470)-1),"")))</f>
        <v/>
      </c>
      <c r="D12473">
        <f>IF(GL_Paste!$B12470="","",IFERROR(INDEX(DeptName,MATCH($C12473,DeptTag,0)),"UNALLOCATED"))</f>
        <v/>
      </c>
      <c r="E12473">
        <f>IF(GL_Paste!$B12470="","",IFERROR(INDEX(AcctCat,MATCH(GL_Paste!$B12470&amp;"",AcctCode,0)),"UNKNOWN"))</f>
        <v/>
      </c>
      <c r="F12473">
        <f>IF(GL_Paste!$B12470="","",IFERROR(INDEX(AcctSub,MATCH(GL_Paste!$B12470&amp;"",AcctCode,0)),"UNKNOWN"))</f>
        <v/>
      </c>
    </row>
    <row r="12474">
      <c r="A12474" s="40">
        <f>IF(GL_Paste!$B12471="","",N(GL_Paste!$H12471)-N(GL_Paste!$G12471))</f>
        <v/>
      </c>
      <c r="B12474" s="43">
        <f>IF(GL_Paste!$B12471="","",DATE(YEAR(GL_Paste!$E12471),MONTH(GL_Paste!$E12471),1))</f>
        <v/>
      </c>
      <c r="C12474">
        <f>IF(GL_Paste!$B12471="","",IF(TRIM(GL_Paste!$M12471)&lt;&gt;"",TRIM(GL_Paste!$M12471),IFERROR(MID(GL_Paste!$I12471,FIND("[",GL_Paste!$I12471)+1,FIND("]",GL_Paste!$I12471)-FIND("[",GL_Paste!$I12471)-1),"")))</f>
        <v/>
      </c>
      <c r="D12474">
        <f>IF(GL_Paste!$B12471="","",IFERROR(INDEX(DeptName,MATCH($C12474,DeptTag,0)),"UNALLOCATED"))</f>
        <v/>
      </c>
      <c r="E12474">
        <f>IF(GL_Paste!$B12471="","",IFERROR(INDEX(AcctCat,MATCH(GL_Paste!$B12471&amp;"",AcctCode,0)),"UNKNOWN"))</f>
        <v/>
      </c>
      <c r="F12474">
        <f>IF(GL_Paste!$B12471="","",IFERROR(INDEX(AcctSub,MATCH(GL_Paste!$B12471&amp;"",AcctCode,0)),"UNKNOWN"))</f>
        <v/>
      </c>
    </row>
    <row r="12475">
      <c r="A12475" s="40">
        <f>IF(GL_Paste!$B12472="","",N(GL_Paste!$H12472)-N(GL_Paste!$G12472))</f>
        <v/>
      </c>
      <c r="B12475" s="43">
        <f>IF(GL_Paste!$B12472="","",DATE(YEAR(GL_Paste!$E12472),MONTH(GL_Paste!$E12472),1))</f>
        <v/>
      </c>
      <c r="C12475">
        <f>IF(GL_Paste!$B12472="","",IF(TRIM(GL_Paste!$M12472)&lt;&gt;"",TRIM(GL_Paste!$M12472),IFERROR(MID(GL_Paste!$I12472,FIND("[",GL_Paste!$I12472)+1,FIND("]",GL_Paste!$I12472)-FIND("[",GL_Paste!$I12472)-1),"")))</f>
        <v/>
      </c>
      <c r="D12475">
        <f>IF(GL_Paste!$B12472="","",IFERROR(INDEX(DeptName,MATCH($C12475,DeptTag,0)),"UNALLOCATED"))</f>
        <v/>
      </c>
      <c r="E12475">
        <f>IF(GL_Paste!$B12472="","",IFERROR(INDEX(AcctCat,MATCH(GL_Paste!$B12472&amp;"",AcctCode,0)),"UNKNOWN"))</f>
        <v/>
      </c>
      <c r="F12475">
        <f>IF(GL_Paste!$B12472="","",IFERROR(INDEX(AcctSub,MATCH(GL_Paste!$B12472&amp;"",AcctCode,0)),"UNKNOWN"))</f>
        <v/>
      </c>
    </row>
    <row r="12476">
      <c r="A12476" s="40">
        <f>IF(GL_Paste!$B12473="","",N(GL_Paste!$H12473)-N(GL_Paste!$G12473))</f>
        <v/>
      </c>
      <c r="B12476" s="43">
        <f>IF(GL_Paste!$B12473="","",DATE(YEAR(GL_Paste!$E12473),MONTH(GL_Paste!$E12473),1))</f>
        <v/>
      </c>
      <c r="C12476">
        <f>IF(GL_Paste!$B12473="","",IF(TRIM(GL_Paste!$M12473)&lt;&gt;"",TRIM(GL_Paste!$M12473),IFERROR(MID(GL_Paste!$I12473,FIND("[",GL_Paste!$I12473)+1,FIND("]",GL_Paste!$I12473)-FIND("[",GL_Paste!$I12473)-1),"")))</f>
        <v/>
      </c>
      <c r="D12476">
        <f>IF(GL_Paste!$B12473="","",IFERROR(INDEX(DeptName,MATCH($C12476,DeptTag,0)),"UNALLOCATED"))</f>
        <v/>
      </c>
      <c r="E12476">
        <f>IF(GL_Paste!$B12473="","",IFERROR(INDEX(AcctCat,MATCH(GL_Paste!$B12473&amp;"",AcctCode,0)),"UNKNOWN"))</f>
        <v/>
      </c>
      <c r="F12476">
        <f>IF(GL_Paste!$B12473="","",IFERROR(INDEX(AcctSub,MATCH(GL_Paste!$B12473&amp;"",AcctCode,0)),"UNKNOWN"))</f>
        <v/>
      </c>
    </row>
    <row r="12477">
      <c r="A12477" s="40">
        <f>IF(GL_Paste!$B12474="","",N(GL_Paste!$H12474)-N(GL_Paste!$G12474))</f>
        <v/>
      </c>
      <c r="B12477" s="43">
        <f>IF(GL_Paste!$B12474="","",DATE(YEAR(GL_Paste!$E12474),MONTH(GL_Paste!$E12474),1))</f>
        <v/>
      </c>
      <c r="C12477">
        <f>IF(GL_Paste!$B12474="","",IF(TRIM(GL_Paste!$M12474)&lt;&gt;"",TRIM(GL_Paste!$M12474),IFERROR(MID(GL_Paste!$I12474,FIND("[",GL_Paste!$I12474)+1,FIND("]",GL_Paste!$I12474)-FIND("[",GL_Paste!$I12474)-1),"")))</f>
        <v/>
      </c>
      <c r="D12477">
        <f>IF(GL_Paste!$B12474="","",IFERROR(INDEX(DeptName,MATCH($C12477,DeptTag,0)),"UNALLOCATED"))</f>
        <v/>
      </c>
      <c r="E12477">
        <f>IF(GL_Paste!$B12474="","",IFERROR(INDEX(AcctCat,MATCH(GL_Paste!$B12474&amp;"",AcctCode,0)),"UNKNOWN"))</f>
        <v/>
      </c>
      <c r="F12477">
        <f>IF(GL_Paste!$B12474="","",IFERROR(INDEX(AcctSub,MATCH(GL_Paste!$B12474&amp;"",AcctCode,0)),"UNKNOWN"))</f>
        <v/>
      </c>
    </row>
    <row r="12478">
      <c r="A12478" s="40">
        <f>IF(GL_Paste!$B12475="","",N(GL_Paste!$H12475)-N(GL_Paste!$G12475))</f>
        <v/>
      </c>
      <c r="B12478" s="43">
        <f>IF(GL_Paste!$B12475="","",DATE(YEAR(GL_Paste!$E12475),MONTH(GL_Paste!$E12475),1))</f>
        <v/>
      </c>
      <c r="C12478">
        <f>IF(GL_Paste!$B12475="","",IF(TRIM(GL_Paste!$M12475)&lt;&gt;"",TRIM(GL_Paste!$M12475),IFERROR(MID(GL_Paste!$I12475,FIND("[",GL_Paste!$I12475)+1,FIND("]",GL_Paste!$I12475)-FIND("[",GL_Paste!$I12475)-1),"")))</f>
        <v/>
      </c>
      <c r="D12478">
        <f>IF(GL_Paste!$B12475="","",IFERROR(INDEX(DeptName,MATCH($C12478,DeptTag,0)),"UNALLOCATED"))</f>
        <v/>
      </c>
      <c r="E12478">
        <f>IF(GL_Paste!$B12475="","",IFERROR(INDEX(AcctCat,MATCH(GL_Paste!$B12475&amp;"",AcctCode,0)),"UNKNOWN"))</f>
        <v/>
      </c>
      <c r="F12478">
        <f>IF(GL_Paste!$B12475="","",IFERROR(INDEX(AcctSub,MATCH(GL_Paste!$B12475&amp;"",AcctCode,0)),"UNKNOWN"))</f>
        <v/>
      </c>
    </row>
    <row r="12479">
      <c r="A12479" s="40">
        <f>IF(GL_Paste!$B12476="","",N(GL_Paste!$H12476)-N(GL_Paste!$G12476))</f>
        <v/>
      </c>
      <c r="B12479" s="43">
        <f>IF(GL_Paste!$B12476="","",DATE(YEAR(GL_Paste!$E12476),MONTH(GL_Paste!$E12476),1))</f>
        <v/>
      </c>
      <c r="C12479">
        <f>IF(GL_Paste!$B12476="","",IF(TRIM(GL_Paste!$M12476)&lt;&gt;"",TRIM(GL_Paste!$M12476),IFERROR(MID(GL_Paste!$I12476,FIND("[",GL_Paste!$I12476)+1,FIND("]",GL_Paste!$I12476)-FIND("[",GL_Paste!$I12476)-1),"")))</f>
        <v/>
      </c>
      <c r="D12479">
        <f>IF(GL_Paste!$B12476="","",IFERROR(INDEX(DeptName,MATCH($C12479,DeptTag,0)),"UNALLOCATED"))</f>
        <v/>
      </c>
      <c r="E12479">
        <f>IF(GL_Paste!$B12476="","",IFERROR(INDEX(AcctCat,MATCH(GL_Paste!$B12476&amp;"",AcctCode,0)),"UNKNOWN"))</f>
        <v/>
      </c>
      <c r="F12479">
        <f>IF(GL_Paste!$B12476="","",IFERROR(INDEX(AcctSub,MATCH(GL_Paste!$B12476&amp;"",AcctCode,0)),"UNKNOWN"))</f>
        <v/>
      </c>
    </row>
    <row r="12480">
      <c r="A12480" s="40">
        <f>IF(GL_Paste!$B12477="","",N(GL_Paste!$H12477)-N(GL_Paste!$G12477))</f>
        <v/>
      </c>
      <c r="B12480" s="43">
        <f>IF(GL_Paste!$B12477="","",DATE(YEAR(GL_Paste!$E12477),MONTH(GL_Paste!$E12477),1))</f>
        <v/>
      </c>
      <c r="C12480">
        <f>IF(GL_Paste!$B12477="","",IF(TRIM(GL_Paste!$M12477)&lt;&gt;"",TRIM(GL_Paste!$M12477),IFERROR(MID(GL_Paste!$I12477,FIND("[",GL_Paste!$I12477)+1,FIND("]",GL_Paste!$I12477)-FIND("[",GL_Paste!$I12477)-1),"")))</f>
        <v/>
      </c>
      <c r="D12480">
        <f>IF(GL_Paste!$B12477="","",IFERROR(INDEX(DeptName,MATCH($C12480,DeptTag,0)),"UNALLOCATED"))</f>
        <v/>
      </c>
      <c r="E12480">
        <f>IF(GL_Paste!$B12477="","",IFERROR(INDEX(AcctCat,MATCH(GL_Paste!$B12477&amp;"",AcctCode,0)),"UNKNOWN"))</f>
        <v/>
      </c>
      <c r="F12480">
        <f>IF(GL_Paste!$B12477="","",IFERROR(INDEX(AcctSub,MATCH(GL_Paste!$B12477&amp;"",AcctCode,0)),"UNKNOWN"))</f>
        <v/>
      </c>
    </row>
    <row r="12481">
      <c r="A12481" s="40">
        <f>IF(GL_Paste!$B12478="","",N(GL_Paste!$H12478)-N(GL_Paste!$G12478))</f>
        <v/>
      </c>
      <c r="B12481" s="43">
        <f>IF(GL_Paste!$B12478="","",DATE(YEAR(GL_Paste!$E12478),MONTH(GL_Paste!$E12478),1))</f>
        <v/>
      </c>
      <c r="C12481">
        <f>IF(GL_Paste!$B12478="","",IF(TRIM(GL_Paste!$M12478)&lt;&gt;"",TRIM(GL_Paste!$M12478),IFERROR(MID(GL_Paste!$I12478,FIND("[",GL_Paste!$I12478)+1,FIND("]",GL_Paste!$I12478)-FIND("[",GL_Paste!$I12478)-1),"")))</f>
        <v/>
      </c>
      <c r="D12481">
        <f>IF(GL_Paste!$B12478="","",IFERROR(INDEX(DeptName,MATCH($C12481,DeptTag,0)),"UNALLOCATED"))</f>
        <v/>
      </c>
      <c r="E12481">
        <f>IF(GL_Paste!$B12478="","",IFERROR(INDEX(AcctCat,MATCH(GL_Paste!$B12478&amp;"",AcctCode,0)),"UNKNOWN"))</f>
        <v/>
      </c>
      <c r="F12481">
        <f>IF(GL_Paste!$B12478="","",IFERROR(INDEX(AcctSub,MATCH(GL_Paste!$B12478&amp;"",AcctCode,0)),"UNKNOWN"))</f>
        <v/>
      </c>
    </row>
    <row r="12482">
      <c r="A12482" s="40">
        <f>IF(GL_Paste!$B12479="","",N(GL_Paste!$H12479)-N(GL_Paste!$G12479))</f>
        <v/>
      </c>
      <c r="B12482" s="43">
        <f>IF(GL_Paste!$B12479="","",DATE(YEAR(GL_Paste!$E12479),MONTH(GL_Paste!$E12479),1))</f>
        <v/>
      </c>
      <c r="C12482">
        <f>IF(GL_Paste!$B12479="","",IF(TRIM(GL_Paste!$M12479)&lt;&gt;"",TRIM(GL_Paste!$M12479),IFERROR(MID(GL_Paste!$I12479,FIND("[",GL_Paste!$I12479)+1,FIND("]",GL_Paste!$I12479)-FIND("[",GL_Paste!$I12479)-1),"")))</f>
        <v/>
      </c>
      <c r="D12482">
        <f>IF(GL_Paste!$B12479="","",IFERROR(INDEX(DeptName,MATCH($C12482,DeptTag,0)),"UNALLOCATED"))</f>
        <v/>
      </c>
      <c r="E12482">
        <f>IF(GL_Paste!$B12479="","",IFERROR(INDEX(AcctCat,MATCH(GL_Paste!$B12479&amp;"",AcctCode,0)),"UNKNOWN"))</f>
        <v/>
      </c>
      <c r="F12482">
        <f>IF(GL_Paste!$B12479="","",IFERROR(INDEX(AcctSub,MATCH(GL_Paste!$B12479&amp;"",AcctCode,0)),"UNKNOWN"))</f>
        <v/>
      </c>
    </row>
    <row r="12483">
      <c r="A12483" s="40">
        <f>IF(GL_Paste!$B12480="","",N(GL_Paste!$H12480)-N(GL_Paste!$G12480))</f>
        <v/>
      </c>
      <c r="B12483" s="43">
        <f>IF(GL_Paste!$B12480="","",DATE(YEAR(GL_Paste!$E12480),MONTH(GL_Paste!$E12480),1))</f>
        <v/>
      </c>
      <c r="C12483">
        <f>IF(GL_Paste!$B12480="","",IF(TRIM(GL_Paste!$M12480)&lt;&gt;"",TRIM(GL_Paste!$M12480),IFERROR(MID(GL_Paste!$I12480,FIND("[",GL_Paste!$I12480)+1,FIND("]",GL_Paste!$I12480)-FIND("[",GL_Paste!$I12480)-1),"")))</f>
        <v/>
      </c>
      <c r="D12483">
        <f>IF(GL_Paste!$B12480="","",IFERROR(INDEX(DeptName,MATCH($C12483,DeptTag,0)),"UNALLOCATED"))</f>
        <v/>
      </c>
      <c r="E12483">
        <f>IF(GL_Paste!$B12480="","",IFERROR(INDEX(AcctCat,MATCH(GL_Paste!$B12480&amp;"",AcctCode,0)),"UNKNOWN"))</f>
        <v/>
      </c>
      <c r="F12483">
        <f>IF(GL_Paste!$B12480="","",IFERROR(INDEX(AcctSub,MATCH(GL_Paste!$B12480&amp;"",AcctCode,0)),"UNKNOWN"))</f>
        <v/>
      </c>
    </row>
    <row r="12484">
      <c r="A12484" s="40">
        <f>IF(GL_Paste!$B12481="","",N(GL_Paste!$H12481)-N(GL_Paste!$G12481))</f>
        <v/>
      </c>
      <c r="B12484" s="43">
        <f>IF(GL_Paste!$B12481="","",DATE(YEAR(GL_Paste!$E12481),MONTH(GL_Paste!$E12481),1))</f>
        <v/>
      </c>
      <c r="C12484">
        <f>IF(GL_Paste!$B12481="","",IF(TRIM(GL_Paste!$M12481)&lt;&gt;"",TRIM(GL_Paste!$M12481),IFERROR(MID(GL_Paste!$I12481,FIND("[",GL_Paste!$I12481)+1,FIND("]",GL_Paste!$I12481)-FIND("[",GL_Paste!$I12481)-1),"")))</f>
        <v/>
      </c>
      <c r="D12484">
        <f>IF(GL_Paste!$B12481="","",IFERROR(INDEX(DeptName,MATCH($C12484,DeptTag,0)),"UNALLOCATED"))</f>
        <v/>
      </c>
      <c r="E12484">
        <f>IF(GL_Paste!$B12481="","",IFERROR(INDEX(AcctCat,MATCH(GL_Paste!$B12481&amp;"",AcctCode,0)),"UNKNOWN"))</f>
        <v/>
      </c>
      <c r="F12484">
        <f>IF(GL_Paste!$B12481="","",IFERROR(INDEX(AcctSub,MATCH(GL_Paste!$B12481&amp;"",AcctCode,0)),"UNKNOWN"))</f>
        <v/>
      </c>
    </row>
    <row r="12485">
      <c r="A12485" s="40">
        <f>IF(GL_Paste!$B12482="","",N(GL_Paste!$H12482)-N(GL_Paste!$G12482))</f>
        <v/>
      </c>
      <c r="B12485" s="43">
        <f>IF(GL_Paste!$B12482="","",DATE(YEAR(GL_Paste!$E12482),MONTH(GL_Paste!$E12482),1))</f>
        <v/>
      </c>
      <c r="C12485">
        <f>IF(GL_Paste!$B12482="","",IF(TRIM(GL_Paste!$M12482)&lt;&gt;"",TRIM(GL_Paste!$M12482),IFERROR(MID(GL_Paste!$I12482,FIND("[",GL_Paste!$I12482)+1,FIND("]",GL_Paste!$I12482)-FIND("[",GL_Paste!$I12482)-1),"")))</f>
        <v/>
      </c>
      <c r="D12485">
        <f>IF(GL_Paste!$B12482="","",IFERROR(INDEX(DeptName,MATCH($C12485,DeptTag,0)),"UNALLOCATED"))</f>
        <v/>
      </c>
      <c r="E12485">
        <f>IF(GL_Paste!$B12482="","",IFERROR(INDEX(AcctCat,MATCH(GL_Paste!$B12482&amp;"",AcctCode,0)),"UNKNOWN"))</f>
        <v/>
      </c>
      <c r="F12485">
        <f>IF(GL_Paste!$B12482="","",IFERROR(INDEX(AcctSub,MATCH(GL_Paste!$B12482&amp;"",AcctCode,0)),"UNKNOWN"))</f>
        <v/>
      </c>
    </row>
    <row r="12486">
      <c r="A12486" s="40">
        <f>IF(GL_Paste!$B12483="","",N(GL_Paste!$H12483)-N(GL_Paste!$G12483))</f>
        <v/>
      </c>
      <c r="B12486" s="43">
        <f>IF(GL_Paste!$B12483="","",DATE(YEAR(GL_Paste!$E12483),MONTH(GL_Paste!$E12483),1))</f>
        <v/>
      </c>
      <c r="C12486">
        <f>IF(GL_Paste!$B12483="","",IF(TRIM(GL_Paste!$M12483)&lt;&gt;"",TRIM(GL_Paste!$M12483),IFERROR(MID(GL_Paste!$I12483,FIND("[",GL_Paste!$I12483)+1,FIND("]",GL_Paste!$I12483)-FIND("[",GL_Paste!$I12483)-1),"")))</f>
        <v/>
      </c>
      <c r="D12486">
        <f>IF(GL_Paste!$B12483="","",IFERROR(INDEX(DeptName,MATCH($C12486,DeptTag,0)),"UNALLOCATED"))</f>
        <v/>
      </c>
      <c r="E12486">
        <f>IF(GL_Paste!$B12483="","",IFERROR(INDEX(AcctCat,MATCH(GL_Paste!$B12483&amp;"",AcctCode,0)),"UNKNOWN"))</f>
        <v/>
      </c>
      <c r="F12486">
        <f>IF(GL_Paste!$B12483="","",IFERROR(INDEX(AcctSub,MATCH(GL_Paste!$B12483&amp;"",AcctCode,0)),"UNKNOWN"))</f>
        <v/>
      </c>
    </row>
    <row r="12487">
      <c r="A12487" s="40">
        <f>IF(GL_Paste!$B12484="","",N(GL_Paste!$H12484)-N(GL_Paste!$G12484))</f>
        <v/>
      </c>
      <c r="B12487" s="43">
        <f>IF(GL_Paste!$B12484="","",DATE(YEAR(GL_Paste!$E12484),MONTH(GL_Paste!$E12484),1))</f>
        <v/>
      </c>
      <c r="C12487">
        <f>IF(GL_Paste!$B12484="","",IF(TRIM(GL_Paste!$M12484)&lt;&gt;"",TRIM(GL_Paste!$M12484),IFERROR(MID(GL_Paste!$I12484,FIND("[",GL_Paste!$I12484)+1,FIND("]",GL_Paste!$I12484)-FIND("[",GL_Paste!$I12484)-1),"")))</f>
        <v/>
      </c>
      <c r="D12487">
        <f>IF(GL_Paste!$B12484="","",IFERROR(INDEX(DeptName,MATCH($C12487,DeptTag,0)),"UNALLOCATED"))</f>
        <v/>
      </c>
      <c r="E12487">
        <f>IF(GL_Paste!$B12484="","",IFERROR(INDEX(AcctCat,MATCH(GL_Paste!$B12484&amp;"",AcctCode,0)),"UNKNOWN"))</f>
        <v/>
      </c>
      <c r="F12487">
        <f>IF(GL_Paste!$B12484="","",IFERROR(INDEX(AcctSub,MATCH(GL_Paste!$B12484&amp;"",AcctCode,0)),"UNKNOWN"))</f>
        <v/>
      </c>
    </row>
    <row r="12488">
      <c r="A12488" s="40">
        <f>IF(GL_Paste!$B12485="","",N(GL_Paste!$H12485)-N(GL_Paste!$G12485))</f>
        <v/>
      </c>
      <c r="B12488" s="43">
        <f>IF(GL_Paste!$B12485="","",DATE(YEAR(GL_Paste!$E12485),MONTH(GL_Paste!$E12485),1))</f>
        <v/>
      </c>
      <c r="C12488">
        <f>IF(GL_Paste!$B12485="","",IF(TRIM(GL_Paste!$M12485)&lt;&gt;"",TRIM(GL_Paste!$M12485),IFERROR(MID(GL_Paste!$I12485,FIND("[",GL_Paste!$I12485)+1,FIND("]",GL_Paste!$I12485)-FIND("[",GL_Paste!$I12485)-1),"")))</f>
        <v/>
      </c>
      <c r="D12488">
        <f>IF(GL_Paste!$B12485="","",IFERROR(INDEX(DeptName,MATCH($C12488,DeptTag,0)),"UNALLOCATED"))</f>
        <v/>
      </c>
      <c r="E12488">
        <f>IF(GL_Paste!$B12485="","",IFERROR(INDEX(AcctCat,MATCH(GL_Paste!$B12485&amp;"",AcctCode,0)),"UNKNOWN"))</f>
        <v/>
      </c>
      <c r="F12488">
        <f>IF(GL_Paste!$B12485="","",IFERROR(INDEX(AcctSub,MATCH(GL_Paste!$B12485&amp;"",AcctCode,0)),"UNKNOWN"))</f>
        <v/>
      </c>
    </row>
    <row r="12489">
      <c r="A12489" s="40">
        <f>IF(GL_Paste!$B12486="","",N(GL_Paste!$H12486)-N(GL_Paste!$G12486))</f>
        <v/>
      </c>
      <c r="B12489" s="43">
        <f>IF(GL_Paste!$B12486="","",DATE(YEAR(GL_Paste!$E12486),MONTH(GL_Paste!$E12486),1))</f>
        <v/>
      </c>
      <c r="C12489">
        <f>IF(GL_Paste!$B12486="","",IF(TRIM(GL_Paste!$M12486)&lt;&gt;"",TRIM(GL_Paste!$M12486),IFERROR(MID(GL_Paste!$I12486,FIND("[",GL_Paste!$I12486)+1,FIND("]",GL_Paste!$I12486)-FIND("[",GL_Paste!$I12486)-1),"")))</f>
        <v/>
      </c>
      <c r="D12489">
        <f>IF(GL_Paste!$B12486="","",IFERROR(INDEX(DeptName,MATCH($C12489,DeptTag,0)),"UNALLOCATED"))</f>
        <v/>
      </c>
      <c r="E12489">
        <f>IF(GL_Paste!$B12486="","",IFERROR(INDEX(AcctCat,MATCH(GL_Paste!$B12486&amp;"",AcctCode,0)),"UNKNOWN"))</f>
        <v/>
      </c>
      <c r="F12489">
        <f>IF(GL_Paste!$B12486="","",IFERROR(INDEX(AcctSub,MATCH(GL_Paste!$B12486&amp;"",AcctCode,0)),"UNKNOWN"))</f>
        <v/>
      </c>
    </row>
    <row r="12490">
      <c r="A12490" s="40">
        <f>IF(GL_Paste!$B12487="","",N(GL_Paste!$H12487)-N(GL_Paste!$G12487))</f>
        <v/>
      </c>
      <c r="B12490" s="43">
        <f>IF(GL_Paste!$B12487="","",DATE(YEAR(GL_Paste!$E12487),MONTH(GL_Paste!$E12487),1))</f>
        <v/>
      </c>
      <c r="C12490">
        <f>IF(GL_Paste!$B12487="","",IF(TRIM(GL_Paste!$M12487)&lt;&gt;"",TRIM(GL_Paste!$M12487),IFERROR(MID(GL_Paste!$I12487,FIND("[",GL_Paste!$I12487)+1,FIND("]",GL_Paste!$I12487)-FIND("[",GL_Paste!$I12487)-1),"")))</f>
        <v/>
      </c>
      <c r="D12490">
        <f>IF(GL_Paste!$B12487="","",IFERROR(INDEX(DeptName,MATCH($C12490,DeptTag,0)),"UNALLOCATED"))</f>
        <v/>
      </c>
      <c r="E12490">
        <f>IF(GL_Paste!$B12487="","",IFERROR(INDEX(AcctCat,MATCH(GL_Paste!$B12487&amp;"",AcctCode,0)),"UNKNOWN"))</f>
        <v/>
      </c>
      <c r="F12490">
        <f>IF(GL_Paste!$B12487="","",IFERROR(INDEX(AcctSub,MATCH(GL_Paste!$B12487&amp;"",AcctCode,0)),"UNKNOWN"))</f>
        <v/>
      </c>
    </row>
    <row r="12491">
      <c r="A12491" s="40">
        <f>IF(GL_Paste!$B12488="","",N(GL_Paste!$H12488)-N(GL_Paste!$G12488))</f>
        <v/>
      </c>
      <c r="B12491" s="43">
        <f>IF(GL_Paste!$B12488="","",DATE(YEAR(GL_Paste!$E12488),MONTH(GL_Paste!$E12488),1))</f>
        <v/>
      </c>
      <c r="C12491">
        <f>IF(GL_Paste!$B12488="","",IF(TRIM(GL_Paste!$M12488)&lt;&gt;"",TRIM(GL_Paste!$M12488),IFERROR(MID(GL_Paste!$I12488,FIND("[",GL_Paste!$I12488)+1,FIND("]",GL_Paste!$I12488)-FIND("[",GL_Paste!$I12488)-1),"")))</f>
        <v/>
      </c>
      <c r="D12491">
        <f>IF(GL_Paste!$B12488="","",IFERROR(INDEX(DeptName,MATCH($C12491,DeptTag,0)),"UNALLOCATED"))</f>
        <v/>
      </c>
      <c r="E12491">
        <f>IF(GL_Paste!$B12488="","",IFERROR(INDEX(AcctCat,MATCH(GL_Paste!$B12488&amp;"",AcctCode,0)),"UNKNOWN"))</f>
        <v/>
      </c>
      <c r="F12491">
        <f>IF(GL_Paste!$B12488="","",IFERROR(INDEX(AcctSub,MATCH(GL_Paste!$B12488&amp;"",AcctCode,0)),"UNKNOWN"))</f>
        <v/>
      </c>
    </row>
    <row r="12492">
      <c r="A12492" s="40">
        <f>IF(GL_Paste!$B12489="","",N(GL_Paste!$H12489)-N(GL_Paste!$G12489))</f>
        <v/>
      </c>
      <c r="B12492" s="43">
        <f>IF(GL_Paste!$B12489="","",DATE(YEAR(GL_Paste!$E12489),MONTH(GL_Paste!$E12489),1))</f>
        <v/>
      </c>
      <c r="C12492">
        <f>IF(GL_Paste!$B12489="","",IF(TRIM(GL_Paste!$M12489)&lt;&gt;"",TRIM(GL_Paste!$M12489),IFERROR(MID(GL_Paste!$I12489,FIND("[",GL_Paste!$I12489)+1,FIND("]",GL_Paste!$I12489)-FIND("[",GL_Paste!$I12489)-1),"")))</f>
        <v/>
      </c>
      <c r="D12492">
        <f>IF(GL_Paste!$B12489="","",IFERROR(INDEX(DeptName,MATCH($C12492,DeptTag,0)),"UNALLOCATED"))</f>
        <v/>
      </c>
      <c r="E12492">
        <f>IF(GL_Paste!$B12489="","",IFERROR(INDEX(AcctCat,MATCH(GL_Paste!$B12489&amp;"",AcctCode,0)),"UNKNOWN"))</f>
        <v/>
      </c>
      <c r="F12492">
        <f>IF(GL_Paste!$B12489="","",IFERROR(INDEX(AcctSub,MATCH(GL_Paste!$B12489&amp;"",AcctCode,0)),"UNKNOWN"))</f>
        <v/>
      </c>
    </row>
    <row r="12493">
      <c r="A12493" s="40">
        <f>IF(GL_Paste!$B12490="","",N(GL_Paste!$H12490)-N(GL_Paste!$G12490))</f>
        <v/>
      </c>
      <c r="B12493" s="43">
        <f>IF(GL_Paste!$B12490="","",DATE(YEAR(GL_Paste!$E12490),MONTH(GL_Paste!$E12490),1))</f>
        <v/>
      </c>
      <c r="C12493">
        <f>IF(GL_Paste!$B12490="","",IF(TRIM(GL_Paste!$M12490)&lt;&gt;"",TRIM(GL_Paste!$M12490),IFERROR(MID(GL_Paste!$I12490,FIND("[",GL_Paste!$I12490)+1,FIND("]",GL_Paste!$I12490)-FIND("[",GL_Paste!$I12490)-1),"")))</f>
        <v/>
      </c>
      <c r="D12493">
        <f>IF(GL_Paste!$B12490="","",IFERROR(INDEX(DeptName,MATCH($C12493,DeptTag,0)),"UNALLOCATED"))</f>
        <v/>
      </c>
      <c r="E12493">
        <f>IF(GL_Paste!$B12490="","",IFERROR(INDEX(AcctCat,MATCH(GL_Paste!$B12490&amp;"",AcctCode,0)),"UNKNOWN"))</f>
        <v/>
      </c>
      <c r="F12493">
        <f>IF(GL_Paste!$B12490="","",IFERROR(INDEX(AcctSub,MATCH(GL_Paste!$B12490&amp;"",AcctCode,0)),"UNKNOWN"))</f>
        <v/>
      </c>
    </row>
    <row r="12494">
      <c r="A12494" s="40">
        <f>IF(GL_Paste!$B12491="","",N(GL_Paste!$H12491)-N(GL_Paste!$G12491))</f>
        <v/>
      </c>
      <c r="B12494" s="43">
        <f>IF(GL_Paste!$B12491="","",DATE(YEAR(GL_Paste!$E12491),MONTH(GL_Paste!$E12491),1))</f>
        <v/>
      </c>
      <c r="C12494">
        <f>IF(GL_Paste!$B12491="","",IF(TRIM(GL_Paste!$M12491)&lt;&gt;"",TRIM(GL_Paste!$M12491),IFERROR(MID(GL_Paste!$I12491,FIND("[",GL_Paste!$I12491)+1,FIND("]",GL_Paste!$I12491)-FIND("[",GL_Paste!$I12491)-1),"")))</f>
        <v/>
      </c>
      <c r="D12494">
        <f>IF(GL_Paste!$B12491="","",IFERROR(INDEX(DeptName,MATCH($C12494,DeptTag,0)),"UNALLOCATED"))</f>
        <v/>
      </c>
      <c r="E12494">
        <f>IF(GL_Paste!$B12491="","",IFERROR(INDEX(AcctCat,MATCH(GL_Paste!$B12491&amp;"",AcctCode,0)),"UNKNOWN"))</f>
        <v/>
      </c>
      <c r="F12494">
        <f>IF(GL_Paste!$B12491="","",IFERROR(INDEX(AcctSub,MATCH(GL_Paste!$B12491&amp;"",AcctCode,0)),"UNKNOWN"))</f>
        <v/>
      </c>
    </row>
    <row r="12495">
      <c r="A12495" s="40">
        <f>IF(GL_Paste!$B12492="","",N(GL_Paste!$H12492)-N(GL_Paste!$G12492))</f>
        <v/>
      </c>
      <c r="B12495" s="43">
        <f>IF(GL_Paste!$B12492="","",DATE(YEAR(GL_Paste!$E12492),MONTH(GL_Paste!$E12492),1))</f>
        <v/>
      </c>
      <c r="C12495">
        <f>IF(GL_Paste!$B12492="","",IF(TRIM(GL_Paste!$M12492)&lt;&gt;"",TRIM(GL_Paste!$M12492),IFERROR(MID(GL_Paste!$I12492,FIND("[",GL_Paste!$I12492)+1,FIND("]",GL_Paste!$I12492)-FIND("[",GL_Paste!$I12492)-1),"")))</f>
        <v/>
      </c>
      <c r="D12495">
        <f>IF(GL_Paste!$B12492="","",IFERROR(INDEX(DeptName,MATCH($C12495,DeptTag,0)),"UNALLOCATED"))</f>
        <v/>
      </c>
      <c r="E12495">
        <f>IF(GL_Paste!$B12492="","",IFERROR(INDEX(AcctCat,MATCH(GL_Paste!$B12492&amp;"",AcctCode,0)),"UNKNOWN"))</f>
        <v/>
      </c>
      <c r="F12495">
        <f>IF(GL_Paste!$B12492="","",IFERROR(INDEX(AcctSub,MATCH(GL_Paste!$B12492&amp;"",AcctCode,0)),"UNKNOWN"))</f>
        <v/>
      </c>
    </row>
    <row r="12496">
      <c r="A12496" s="40">
        <f>IF(GL_Paste!$B12493="","",N(GL_Paste!$H12493)-N(GL_Paste!$G12493))</f>
        <v/>
      </c>
      <c r="B12496" s="43">
        <f>IF(GL_Paste!$B12493="","",DATE(YEAR(GL_Paste!$E12493),MONTH(GL_Paste!$E12493),1))</f>
        <v/>
      </c>
      <c r="C12496">
        <f>IF(GL_Paste!$B12493="","",IF(TRIM(GL_Paste!$M12493)&lt;&gt;"",TRIM(GL_Paste!$M12493),IFERROR(MID(GL_Paste!$I12493,FIND("[",GL_Paste!$I12493)+1,FIND("]",GL_Paste!$I12493)-FIND("[",GL_Paste!$I12493)-1),"")))</f>
        <v/>
      </c>
      <c r="D12496">
        <f>IF(GL_Paste!$B12493="","",IFERROR(INDEX(DeptName,MATCH($C12496,DeptTag,0)),"UNALLOCATED"))</f>
        <v/>
      </c>
      <c r="E12496">
        <f>IF(GL_Paste!$B12493="","",IFERROR(INDEX(AcctCat,MATCH(GL_Paste!$B12493&amp;"",AcctCode,0)),"UNKNOWN"))</f>
        <v/>
      </c>
      <c r="F12496">
        <f>IF(GL_Paste!$B12493="","",IFERROR(INDEX(AcctSub,MATCH(GL_Paste!$B12493&amp;"",AcctCode,0)),"UNKNOWN"))</f>
        <v/>
      </c>
    </row>
    <row r="12497">
      <c r="A12497" s="40">
        <f>IF(GL_Paste!$B12494="","",N(GL_Paste!$H12494)-N(GL_Paste!$G12494))</f>
        <v/>
      </c>
      <c r="B12497" s="43">
        <f>IF(GL_Paste!$B12494="","",DATE(YEAR(GL_Paste!$E12494),MONTH(GL_Paste!$E12494),1))</f>
        <v/>
      </c>
      <c r="C12497">
        <f>IF(GL_Paste!$B12494="","",IF(TRIM(GL_Paste!$M12494)&lt;&gt;"",TRIM(GL_Paste!$M12494),IFERROR(MID(GL_Paste!$I12494,FIND("[",GL_Paste!$I12494)+1,FIND("]",GL_Paste!$I12494)-FIND("[",GL_Paste!$I12494)-1),"")))</f>
        <v/>
      </c>
      <c r="D12497">
        <f>IF(GL_Paste!$B12494="","",IFERROR(INDEX(DeptName,MATCH($C12497,DeptTag,0)),"UNALLOCATED"))</f>
        <v/>
      </c>
      <c r="E12497">
        <f>IF(GL_Paste!$B12494="","",IFERROR(INDEX(AcctCat,MATCH(GL_Paste!$B12494&amp;"",AcctCode,0)),"UNKNOWN"))</f>
        <v/>
      </c>
      <c r="F12497">
        <f>IF(GL_Paste!$B12494="","",IFERROR(INDEX(AcctSub,MATCH(GL_Paste!$B12494&amp;"",AcctCode,0)),"UNKNOWN"))</f>
        <v/>
      </c>
    </row>
    <row r="12498">
      <c r="A12498" s="40">
        <f>IF(GL_Paste!$B12495="","",N(GL_Paste!$H12495)-N(GL_Paste!$G12495))</f>
        <v/>
      </c>
      <c r="B12498" s="43">
        <f>IF(GL_Paste!$B12495="","",DATE(YEAR(GL_Paste!$E12495),MONTH(GL_Paste!$E12495),1))</f>
        <v/>
      </c>
      <c r="C12498">
        <f>IF(GL_Paste!$B12495="","",IF(TRIM(GL_Paste!$M12495)&lt;&gt;"",TRIM(GL_Paste!$M12495),IFERROR(MID(GL_Paste!$I12495,FIND("[",GL_Paste!$I12495)+1,FIND("]",GL_Paste!$I12495)-FIND("[",GL_Paste!$I12495)-1),"")))</f>
        <v/>
      </c>
      <c r="D12498">
        <f>IF(GL_Paste!$B12495="","",IFERROR(INDEX(DeptName,MATCH($C12498,DeptTag,0)),"UNALLOCATED"))</f>
        <v/>
      </c>
      <c r="E12498">
        <f>IF(GL_Paste!$B12495="","",IFERROR(INDEX(AcctCat,MATCH(GL_Paste!$B12495&amp;"",AcctCode,0)),"UNKNOWN"))</f>
        <v/>
      </c>
      <c r="F12498">
        <f>IF(GL_Paste!$B12495="","",IFERROR(INDEX(AcctSub,MATCH(GL_Paste!$B12495&amp;"",AcctCode,0)),"UNKNOWN"))</f>
        <v/>
      </c>
    </row>
    <row r="12499">
      <c r="A12499" s="40">
        <f>IF(GL_Paste!$B12496="","",N(GL_Paste!$H12496)-N(GL_Paste!$G12496))</f>
        <v/>
      </c>
      <c r="B12499" s="43">
        <f>IF(GL_Paste!$B12496="","",DATE(YEAR(GL_Paste!$E12496),MONTH(GL_Paste!$E12496),1))</f>
        <v/>
      </c>
      <c r="C12499">
        <f>IF(GL_Paste!$B12496="","",IF(TRIM(GL_Paste!$M12496)&lt;&gt;"",TRIM(GL_Paste!$M12496),IFERROR(MID(GL_Paste!$I12496,FIND("[",GL_Paste!$I12496)+1,FIND("]",GL_Paste!$I12496)-FIND("[",GL_Paste!$I12496)-1),"")))</f>
        <v/>
      </c>
      <c r="D12499">
        <f>IF(GL_Paste!$B12496="","",IFERROR(INDEX(DeptName,MATCH($C12499,DeptTag,0)),"UNALLOCATED"))</f>
        <v/>
      </c>
      <c r="E12499">
        <f>IF(GL_Paste!$B12496="","",IFERROR(INDEX(AcctCat,MATCH(GL_Paste!$B12496&amp;"",AcctCode,0)),"UNKNOWN"))</f>
        <v/>
      </c>
      <c r="F12499">
        <f>IF(GL_Paste!$B12496="","",IFERROR(INDEX(AcctSub,MATCH(GL_Paste!$B12496&amp;"",AcctCode,0)),"UNKNOWN"))</f>
        <v/>
      </c>
    </row>
    <row r="12500">
      <c r="A12500" s="40">
        <f>IF(GL_Paste!$B12497="","",N(GL_Paste!$H12497)-N(GL_Paste!$G12497))</f>
        <v/>
      </c>
      <c r="B12500" s="43">
        <f>IF(GL_Paste!$B12497="","",DATE(YEAR(GL_Paste!$E12497),MONTH(GL_Paste!$E12497),1))</f>
        <v/>
      </c>
      <c r="C12500">
        <f>IF(GL_Paste!$B12497="","",IF(TRIM(GL_Paste!$M12497)&lt;&gt;"",TRIM(GL_Paste!$M12497),IFERROR(MID(GL_Paste!$I12497,FIND("[",GL_Paste!$I12497)+1,FIND("]",GL_Paste!$I12497)-FIND("[",GL_Paste!$I12497)-1),"")))</f>
        <v/>
      </c>
      <c r="D12500">
        <f>IF(GL_Paste!$B12497="","",IFERROR(INDEX(DeptName,MATCH($C12500,DeptTag,0)),"UNALLOCATED"))</f>
        <v/>
      </c>
      <c r="E12500">
        <f>IF(GL_Paste!$B12497="","",IFERROR(INDEX(AcctCat,MATCH(GL_Paste!$B12497&amp;"",AcctCode,0)),"UNKNOWN"))</f>
        <v/>
      </c>
      <c r="F12500">
        <f>IF(GL_Paste!$B12497="","",IFERROR(INDEX(AcctSub,MATCH(GL_Paste!$B12497&amp;"",AcctCode,0)),"UNKNOWN"))</f>
        <v/>
      </c>
    </row>
    <row r="12501">
      <c r="A12501" s="40">
        <f>IF(GL_Paste!$B12498="","",N(GL_Paste!$H12498)-N(GL_Paste!$G12498))</f>
        <v/>
      </c>
      <c r="B12501" s="43">
        <f>IF(GL_Paste!$B12498="","",DATE(YEAR(GL_Paste!$E12498),MONTH(GL_Paste!$E12498),1))</f>
        <v/>
      </c>
      <c r="C12501">
        <f>IF(GL_Paste!$B12498="","",IF(TRIM(GL_Paste!$M12498)&lt;&gt;"",TRIM(GL_Paste!$M12498),IFERROR(MID(GL_Paste!$I12498,FIND("[",GL_Paste!$I12498)+1,FIND("]",GL_Paste!$I12498)-FIND("[",GL_Paste!$I12498)-1),"")))</f>
        <v/>
      </c>
      <c r="D12501">
        <f>IF(GL_Paste!$B12498="","",IFERROR(INDEX(DeptName,MATCH($C12501,DeptTag,0)),"UNALLOCATED"))</f>
        <v/>
      </c>
      <c r="E12501">
        <f>IF(GL_Paste!$B12498="","",IFERROR(INDEX(AcctCat,MATCH(GL_Paste!$B12498&amp;"",AcctCode,0)),"UNKNOWN"))</f>
        <v/>
      </c>
      <c r="F12501">
        <f>IF(GL_Paste!$B12498="","",IFERROR(INDEX(AcctSub,MATCH(GL_Paste!$B12498&amp;"",AcctCode,0)),"UNKNOWN"))</f>
        <v/>
      </c>
    </row>
    <row r="12502">
      <c r="A12502" s="40">
        <f>IF(GL_Paste!$B12499="","",N(GL_Paste!$H12499)-N(GL_Paste!$G12499))</f>
        <v/>
      </c>
      <c r="B12502" s="43">
        <f>IF(GL_Paste!$B12499="","",DATE(YEAR(GL_Paste!$E12499),MONTH(GL_Paste!$E12499),1))</f>
        <v/>
      </c>
      <c r="C12502">
        <f>IF(GL_Paste!$B12499="","",IF(TRIM(GL_Paste!$M12499)&lt;&gt;"",TRIM(GL_Paste!$M12499),IFERROR(MID(GL_Paste!$I12499,FIND("[",GL_Paste!$I12499)+1,FIND("]",GL_Paste!$I12499)-FIND("[",GL_Paste!$I12499)-1),"")))</f>
        <v/>
      </c>
      <c r="D12502">
        <f>IF(GL_Paste!$B12499="","",IFERROR(INDEX(DeptName,MATCH($C12502,DeptTag,0)),"UNALLOCATED"))</f>
        <v/>
      </c>
      <c r="E12502">
        <f>IF(GL_Paste!$B12499="","",IFERROR(INDEX(AcctCat,MATCH(GL_Paste!$B12499&amp;"",AcctCode,0)),"UNKNOWN"))</f>
        <v/>
      </c>
      <c r="F12502">
        <f>IF(GL_Paste!$B12499="","",IFERROR(INDEX(AcctSub,MATCH(GL_Paste!$B12499&amp;"",AcctCode,0)),"UNKNOWN"))</f>
        <v/>
      </c>
    </row>
    <row r="12503">
      <c r="A12503" s="40">
        <f>IF(GL_Paste!$B12500="","",N(GL_Paste!$H12500)-N(GL_Paste!$G12500))</f>
        <v/>
      </c>
      <c r="B12503" s="43">
        <f>IF(GL_Paste!$B12500="","",DATE(YEAR(GL_Paste!$E12500),MONTH(GL_Paste!$E12500),1))</f>
        <v/>
      </c>
      <c r="C12503">
        <f>IF(GL_Paste!$B12500="","",IF(TRIM(GL_Paste!$M12500)&lt;&gt;"",TRIM(GL_Paste!$M12500),IFERROR(MID(GL_Paste!$I12500,FIND("[",GL_Paste!$I12500)+1,FIND("]",GL_Paste!$I12500)-FIND("[",GL_Paste!$I12500)-1),"")))</f>
        <v/>
      </c>
      <c r="D12503">
        <f>IF(GL_Paste!$B12500="","",IFERROR(INDEX(DeptName,MATCH($C12503,DeptTag,0)),"UNALLOCATED"))</f>
        <v/>
      </c>
      <c r="E12503">
        <f>IF(GL_Paste!$B12500="","",IFERROR(INDEX(AcctCat,MATCH(GL_Paste!$B12500&amp;"",AcctCode,0)),"UNKNOWN"))</f>
        <v/>
      </c>
      <c r="F12503">
        <f>IF(GL_Paste!$B12500="","",IFERROR(INDEX(AcctSub,MATCH(GL_Paste!$B12500&amp;"",AcctCode,0)),"UNKNOWN"))</f>
        <v/>
      </c>
    </row>
    <row r="12504">
      <c r="A12504" s="40">
        <f>IF(GL_Paste!$B12501="","",N(GL_Paste!$H12501)-N(GL_Paste!$G12501))</f>
        <v/>
      </c>
      <c r="B12504" s="43">
        <f>IF(GL_Paste!$B12501="","",DATE(YEAR(GL_Paste!$E12501),MONTH(GL_Paste!$E12501),1))</f>
        <v/>
      </c>
      <c r="C12504">
        <f>IF(GL_Paste!$B12501="","",IF(TRIM(GL_Paste!$M12501)&lt;&gt;"",TRIM(GL_Paste!$M12501),IFERROR(MID(GL_Paste!$I12501,FIND("[",GL_Paste!$I12501)+1,FIND("]",GL_Paste!$I12501)-FIND("[",GL_Paste!$I12501)-1),"")))</f>
        <v/>
      </c>
      <c r="D12504">
        <f>IF(GL_Paste!$B12501="","",IFERROR(INDEX(DeptName,MATCH($C12504,DeptTag,0)),"UNALLOCATED"))</f>
        <v/>
      </c>
      <c r="E12504">
        <f>IF(GL_Paste!$B12501="","",IFERROR(INDEX(AcctCat,MATCH(GL_Paste!$B12501&amp;"",AcctCode,0)),"UNKNOWN"))</f>
        <v/>
      </c>
      <c r="F12504">
        <f>IF(GL_Paste!$B12501="","",IFERROR(INDEX(AcctSub,MATCH(GL_Paste!$B12501&amp;"",AcctCode,0)),"UNKNOWN"))</f>
        <v/>
      </c>
    </row>
    <row r="12505">
      <c r="A12505" s="40">
        <f>IF(GL_Paste!$B12502="","",N(GL_Paste!$H12502)-N(GL_Paste!$G12502))</f>
        <v/>
      </c>
      <c r="B12505" s="43">
        <f>IF(GL_Paste!$B12502="","",DATE(YEAR(GL_Paste!$E12502),MONTH(GL_Paste!$E12502),1))</f>
        <v/>
      </c>
      <c r="C12505">
        <f>IF(GL_Paste!$B12502="","",IF(TRIM(GL_Paste!$M12502)&lt;&gt;"",TRIM(GL_Paste!$M12502),IFERROR(MID(GL_Paste!$I12502,FIND("[",GL_Paste!$I12502)+1,FIND("]",GL_Paste!$I12502)-FIND("[",GL_Paste!$I12502)-1),"")))</f>
        <v/>
      </c>
      <c r="D12505">
        <f>IF(GL_Paste!$B12502="","",IFERROR(INDEX(DeptName,MATCH($C12505,DeptTag,0)),"UNALLOCATED"))</f>
        <v/>
      </c>
      <c r="E12505">
        <f>IF(GL_Paste!$B12502="","",IFERROR(INDEX(AcctCat,MATCH(GL_Paste!$B12502&amp;"",AcctCode,0)),"UNKNOWN"))</f>
        <v/>
      </c>
      <c r="F12505">
        <f>IF(GL_Paste!$B12502="","",IFERROR(INDEX(AcctSub,MATCH(GL_Paste!$B12502&amp;"",AcctCode,0)),"UNKNOWN"))</f>
        <v/>
      </c>
    </row>
    <row r="12506">
      <c r="A12506" s="40">
        <f>IF(GL_Paste!$B12503="","",N(GL_Paste!$H12503)-N(GL_Paste!$G12503))</f>
        <v/>
      </c>
      <c r="B12506" s="43">
        <f>IF(GL_Paste!$B12503="","",DATE(YEAR(GL_Paste!$E12503),MONTH(GL_Paste!$E12503),1))</f>
        <v/>
      </c>
      <c r="C12506">
        <f>IF(GL_Paste!$B12503="","",IF(TRIM(GL_Paste!$M12503)&lt;&gt;"",TRIM(GL_Paste!$M12503),IFERROR(MID(GL_Paste!$I12503,FIND("[",GL_Paste!$I12503)+1,FIND("]",GL_Paste!$I12503)-FIND("[",GL_Paste!$I12503)-1),"")))</f>
        <v/>
      </c>
      <c r="D12506">
        <f>IF(GL_Paste!$B12503="","",IFERROR(INDEX(DeptName,MATCH($C12506,DeptTag,0)),"UNALLOCATED"))</f>
        <v/>
      </c>
      <c r="E12506">
        <f>IF(GL_Paste!$B12503="","",IFERROR(INDEX(AcctCat,MATCH(GL_Paste!$B12503&amp;"",AcctCode,0)),"UNKNOWN"))</f>
        <v/>
      </c>
      <c r="F12506">
        <f>IF(GL_Paste!$B12503="","",IFERROR(INDEX(AcctSub,MATCH(GL_Paste!$B12503&amp;"",AcctCode,0)),"UNKNOWN"))</f>
        <v/>
      </c>
    </row>
    <row r="12507">
      <c r="A12507" s="40">
        <f>IF(GL_Paste!$B12504="","",N(GL_Paste!$H12504)-N(GL_Paste!$G12504))</f>
        <v/>
      </c>
      <c r="B12507" s="43">
        <f>IF(GL_Paste!$B12504="","",DATE(YEAR(GL_Paste!$E12504),MONTH(GL_Paste!$E12504),1))</f>
        <v/>
      </c>
      <c r="C12507">
        <f>IF(GL_Paste!$B12504="","",IF(TRIM(GL_Paste!$M12504)&lt;&gt;"",TRIM(GL_Paste!$M12504),IFERROR(MID(GL_Paste!$I12504,FIND("[",GL_Paste!$I12504)+1,FIND("]",GL_Paste!$I12504)-FIND("[",GL_Paste!$I12504)-1),"")))</f>
        <v/>
      </c>
      <c r="D12507">
        <f>IF(GL_Paste!$B12504="","",IFERROR(INDEX(DeptName,MATCH($C12507,DeptTag,0)),"UNALLOCATED"))</f>
        <v/>
      </c>
      <c r="E12507">
        <f>IF(GL_Paste!$B12504="","",IFERROR(INDEX(AcctCat,MATCH(GL_Paste!$B12504&amp;"",AcctCode,0)),"UNKNOWN"))</f>
        <v/>
      </c>
      <c r="F12507">
        <f>IF(GL_Paste!$B12504="","",IFERROR(INDEX(AcctSub,MATCH(GL_Paste!$B12504&amp;"",AcctCode,0)),"UNKNOWN"))</f>
        <v/>
      </c>
    </row>
    <row r="12508">
      <c r="A12508" s="40">
        <f>IF(GL_Paste!$B12505="","",N(GL_Paste!$H12505)-N(GL_Paste!$G12505))</f>
        <v/>
      </c>
      <c r="B12508" s="43">
        <f>IF(GL_Paste!$B12505="","",DATE(YEAR(GL_Paste!$E12505),MONTH(GL_Paste!$E12505),1))</f>
        <v/>
      </c>
      <c r="C12508">
        <f>IF(GL_Paste!$B12505="","",IF(TRIM(GL_Paste!$M12505)&lt;&gt;"",TRIM(GL_Paste!$M12505),IFERROR(MID(GL_Paste!$I12505,FIND("[",GL_Paste!$I12505)+1,FIND("]",GL_Paste!$I12505)-FIND("[",GL_Paste!$I12505)-1),"")))</f>
        <v/>
      </c>
      <c r="D12508">
        <f>IF(GL_Paste!$B12505="","",IFERROR(INDEX(DeptName,MATCH($C12508,DeptTag,0)),"UNALLOCATED"))</f>
        <v/>
      </c>
      <c r="E12508">
        <f>IF(GL_Paste!$B12505="","",IFERROR(INDEX(AcctCat,MATCH(GL_Paste!$B12505&amp;"",AcctCode,0)),"UNKNOWN"))</f>
        <v/>
      </c>
      <c r="F12508">
        <f>IF(GL_Paste!$B12505="","",IFERROR(INDEX(AcctSub,MATCH(GL_Paste!$B12505&amp;"",AcctCode,0)),"UNKNOWN"))</f>
        <v/>
      </c>
    </row>
    <row r="12509">
      <c r="A12509" s="40">
        <f>IF(GL_Paste!$B12506="","",N(GL_Paste!$H12506)-N(GL_Paste!$G12506))</f>
        <v/>
      </c>
      <c r="B12509" s="43">
        <f>IF(GL_Paste!$B12506="","",DATE(YEAR(GL_Paste!$E12506),MONTH(GL_Paste!$E12506),1))</f>
        <v/>
      </c>
      <c r="C12509">
        <f>IF(GL_Paste!$B12506="","",IF(TRIM(GL_Paste!$M12506)&lt;&gt;"",TRIM(GL_Paste!$M12506),IFERROR(MID(GL_Paste!$I12506,FIND("[",GL_Paste!$I12506)+1,FIND("]",GL_Paste!$I12506)-FIND("[",GL_Paste!$I12506)-1),"")))</f>
        <v/>
      </c>
      <c r="D12509">
        <f>IF(GL_Paste!$B12506="","",IFERROR(INDEX(DeptName,MATCH($C12509,DeptTag,0)),"UNALLOCATED"))</f>
        <v/>
      </c>
      <c r="E12509">
        <f>IF(GL_Paste!$B12506="","",IFERROR(INDEX(AcctCat,MATCH(GL_Paste!$B12506&amp;"",AcctCode,0)),"UNKNOWN"))</f>
        <v/>
      </c>
      <c r="F12509">
        <f>IF(GL_Paste!$B12506="","",IFERROR(INDEX(AcctSub,MATCH(GL_Paste!$B12506&amp;"",AcctCode,0)),"UNKNOWN"))</f>
        <v/>
      </c>
    </row>
    <row r="12510">
      <c r="A12510" s="40">
        <f>IF(GL_Paste!$B12507="","",N(GL_Paste!$H12507)-N(GL_Paste!$G12507))</f>
        <v/>
      </c>
      <c r="B12510" s="43">
        <f>IF(GL_Paste!$B12507="","",DATE(YEAR(GL_Paste!$E12507),MONTH(GL_Paste!$E12507),1))</f>
        <v/>
      </c>
      <c r="C12510">
        <f>IF(GL_Paste!$B12507="","",IF(TRIM(GL_Paste!$M12507)&lt;&gt;"",TRIM(GL_Paste!$M12507),IFERROR(MID(GL_Paste!$I12507,FIND("[",GL_Paste!$I12507)+1,FIND("]",GL_Paste!$I12507)-FIND("[",GL_Paste!$I12507)-1),"")))</f>
        <v/>
      </c>
      <c r="D12510">
        <f>IF(GL_Paste!$B12507="","",IFERROR(INDEX(DeptName,MATCH($C12510,DeptTag,0)),"UNALLOCATED"))</f>
        <v/>
      </c>
      <c r="E12510">
        <f>IF(GL_Paste!$B12507="","",IFERROR(INDEX(AcctCat,MATCH(GL_Paste!$B12507&amp;"",AcctCode,0)),"UNKNOWN"))</f>
        <v/>
      </c>
      <c r="F12510">
        <f>IF(GL_Paste!$B12507="","",IFERROR(INDEX(AcctSub,MATCH(GL_Paste!$B12507&amp;"",AcctCode,0)),"UNKNOWN"))</f>
        <v/>
      </c>
    </row>
    <row r="12511">
      <c r="A12511" s="40">
        <f>IF(GL_Paste!$B12508="","",N(GL_Paste!$H12508)-N(GL_Paste!$G12508))</f>
        <v/>
      </c>
      <c r="B12511" s="43">
        <f>IF(GL_Paste!$B12508="","",DATE(YEAR(GL_Paste!$E12508),MONTH(GL_Paste!$E12508),1))</f>
        <v/>
      </c>
      <c r="C12511">
        <f>IF(GL_Paste!$B12508="","",IF(TRIM(GL_Paste!$M12508)&lt;&gt;"",TRIM(GL_Paste!$M12508),IFERROR(MID(GL_Paste!$I12508,FIND("[",GL_Paste!$I12508)+1,FIND("]",GL_Paste!$I12508)-FIND("[",GL_Paste!$I12508)-1),"")))</f>
        <v/>
      </c>
      <c r="D12511">
        <f>IF(GL_Paste!$B12508="","",IFERROR(INDEX(DeptName,MATCH($C12511,DeptTag,0)),"UNALLOCATED"))</f>
        <v/>
      </c>
      <c r="E12511">
        <f>IF(GL_Paste!$B12508="","",IFERROR(INDEX(AcctCat,MATCH(GL_Paste!$B12508&amp;"",AcctCode,0)),"UNKNOWN"))</f>
        <v/>
      </c>
      <c r="F12511">
        <f>IF(GL_Paste!$B12508="","",IFERROR(INDEX(AcctSub,MATCH(GL_Paste!$B12508&amp;"",AcctCode,0)),"UNKNOWN"))</f>
        <v/>
      </c>
    </row>
    <row r="12512">
      <c r="A12512" s="40">
        <f>IF(GL_Paste!$B12509="","",N(GL_Paste!$H12509)-N(GL_Paste!$G12509))</f>
        <v/>
      </c>
      <c r="B12512" s="43">
        <f>IF(GL_Paste!$B12509="","",DATE(YEAR(GL_Paste!$E12509),MONTH(GL_Paste!$E12509),1))</f>
        <v/>
      </c>
      <c r="C12512">
        <f>IF(GL_Paste!$B12509="","",IF(TRIM(GL_Paste!$M12509)&lt;&gt;"",TRIM(GL_Paste!$M12509),IFERROR(MID(GL_Paste!$I12509,FIND("[",GL_Paste!$I12509)+1,FIND("]",GL_Paste!$I12509)-FIND("[",GL_Paste!$I12509)-1),"")))</f>
        <v/>
      </c>
      <c r="D12512">
        <f>IF(GL_Paste!$B12509="","",IFERROR(INDEX(DeptName,MATCH($C12512,DeptTag,0)),"UNALLOCATED"))</f>
        <v/>
      </c>
      <c r="E12512">
        <f>IF(GL_Paste!$B12509="","",IFERROR(INDEX(AcctCat,MATCH(GL_Paste!$B12509&amp;"",AcctCode,0)),"UNKNOWN"))</f>
        <v/>
      </c>
      <c r="F12512">
        <f>IF(GL_Paste!$B12509="","",IFERROR(INDEX(AcctSub,MATCH(GL_Paste!$B12509&amp;"",AcctCode,0)),"UNKNOWN"))</f>
        <v/>
      </c>
    </row>
    <row r="12513">
      <c r="A12513" s="40">
        <f>IF(GL_Paste!$B12510="","",N(GL_Paste!$H12510)-N(GL_Paste!$G12510))</f>
        <v/>
      </c>
      <c r="B12513" s="43">
        <f>IF(GL_Paste!$B12510="","",DATE(YEAR(GL_Paste!$E12510),MONTH(GL_Paste!$E12510),1))</f>
        <v/>
      </c>
      <c r="C12513">
        <f>IF(GL_Paste!$B12510="","",IF(TRIM(GL_Paste!$M12510)&lt;&gt;"",TRIM(GL_Paste!$M12510),IFERROR(MID(GL_Paste!$I12510,FIND("[",GL_Paste!$I12510)+1,FIND("]",GL_Paste!$I12510)-FIND("[",GL_Paste!$I12510)-1),"")))</f>
        <v/>
      </c>
      <c r="D12513">
        <f>IF(GL_Paste!$B12510="","",IFERROR(INDEX(DeptName,MATCH($C12513,DeptTag,0)),"UNALLOCATED"))</f>
        <v/>
      </c>
      <c r="E12513">
        <f>IF(GL_Paste!$B12510="","",IFERROR(INDEX(AcctCat,MATCH(GL_Paste!$B12510&amp;"",AcctCode,0)),"UNKNOWN"))</f>
        <v/>
      </c>
      <c r="F12513">
        <f>IF(GL_Paste!$B12510="","",IFERROR(INDEX(AcctSub,MATCH(GL_Paste!$B12510&amp;"",AcctCode,0)),"UNKNOWN"))</f>
        <v/>
      </c>
    </row>
    <row r="12514">
      <c r="A12514" s="40">
        <f>IF(GL_Paste!$B12511="","",N(GL_Paste!$H12511)-N(GL_Paste!$G12511))</f>
        <v/>
      </c>
      <c r="B12514" s="43">
        <f>IF(GL_Paste!$B12511="","",DATE(YEAR(GL_Paste!$E12511),MONTH(GL_Paste!$E12511),1))</f>
        <v/>
      </c>
      <c r="C12514">
        <f>IF(GL_Paste!$B12511="","",IF(TRIM(GL_Paste!$M12511)&lt;&gt;"",TRIM(GL_Paste!$M12511),IFERROR(MID(GL_Paste!$I12511,FIND("[",GL_Paste!$I12511)+1,FIND("]",GL_Paste!$I12511)-FIND("[",GL_Paste!$I12511)-1),"")))</f>
        <v/>
      </c>
      <c r="D12514">
        <f>IF(GL_Paste!$B12511="","",IFERROR(INDEX(DeptName,MATCH($C12514,DeptTag,0)),"UNALLOCATED"))</f>
        <v/>
      </c>
      <c r="E12514">
        <f>IF(GL_Paste!$B12511="","",IFERROR(INDEX(AcctCat,MATCH(GL_Paste!$B12511&amp;"",AcctCode,0)),"UNKNOWN"))</f>
        <v/>
      </c>
      <c r="F12514">
        <f>IF(GL_Paste!$B12511="","",IFERROR(INDEX(AcctSub,MATCH(GL_Paste!$B12511&amp;"",AcctCode,0)),"UNKNOWN"))</f>
        <v/>
      </c>
    </row>
    <row r="12515">
      <c r="A12515" s="40">
        <f>IF(GL_Paste!$B12512="","",N(GL_Paste!$H12512)-N(GL_Paste!$G12512))</f>
        <v/>
      </c>
      <c r="B12515" s="43">
        <f>IF(GL_Paste!$B12512="","",DATE(YEAR(GL_Paste!$E12512),MONTH(GL_Paste!$E12512),1))</f>
        <v/>
      </c>
      <c r="C12515">
        <f>IF(GL_Paste!$B12512="","",IF(TRIM(GL_Paste!$M12512)&lt;&gt;"",TRIM(GL_Paste!$M12512),IFERROR(MID(GL_Paste!$I12512,FIND("[",GL_Paste!$I12512)+1,FIND("]",GL_Paste!$I12512)-FIND("[",GL_Paste!$I12512)-1),"")))</f>
        <v/>
      </c>
      <c r="D12515">
        <f>IF(GL_Paste!$B12512="","",IFERROR(INDEX(DeptName,MATCH($C12515,DeptTag,0)),"UNALLOCATED"))</f>
        <v/>
      </c>
      <c r="E12515">
        <f>IF(GL_Paste!$B12512="","",IFERROR(INDEX(AcctCat,MATCH(GL_Paste!$B12512&amp;"",AcctCode,0)),"UNKNOWN"))</f>
        <v/>
      </c>
      <c r="F12515">
        <f>IF(GL_Paste!$B12512="","",IFERROR(INDEX(AcctSub,MATCH(GL_Paste!$B12512&amp;"",AcctCode,0)),"UNKNOWN"))</f>
        <v/>
      </c>
    </row>
    <row r="12516">
      <c r="A12516" s="40">
        <f>IF(GL_Paste!$B12513="","",N(GL_Paste!$H12513)-N(GL_Paste!$G12513))</f>
        <v/>
      </c>
      <c r="B12516" s="43">
        <f>IF(GL_Paste!$B12513="","",DATE(YEAR(GL_Paste!$E12513),MONTH(GL_Paste!$E12513),1))</f>
        <v/>
      </c>
      <c r="C12516">
        <f>IF(GL_Paste!$B12513="","",IF(TRIM(GL_Paste!$M12513)&lt;&gt;"",TRIM(GL_Paste!$M12513),IFERROR(MID(GL_Paste!$I12513,FIND("[",GL_Paste!$I12513)+1,FIND("]",GL_Paste!$I12513)-FIND("[",GL_Paste!$I12513)-1),"")))</f>
        <v/>
      </c>
      <c r="D12516">
        <f>IF(GL_Paste!$B12513="","",IFERROR(INDEX(DeptName,MATCH($C12516,DeptTag,0)),"UNALLOCATED"))</f>
        <v/>
      </c>
      <c r="E12516">
        <f>IF(GL_Paste!$B12513="","",IFERROR(INDEX(AcctCat,MATCH(GL_Paste!$B12513&amp;"",AcctCode,0)),"UNKNOWN"))</f>
        <v/>
      </c>
      <c r="F12516">
        <f>IF(GL_Paste!$B12513="","",IFERROR(INDEX(AcctSub,MATCH(GL_Paste!$B12513&amp;"",AcctCode,0)),"UNKNOWN"))</f>
        <v/>
      </c>
    </row>
    <row r="12517">
      <c r="A12517" s="40">
        <f>IF(GL_Paste!$B12514="","",N(GL_Paste!$H12514)-N(GL_Paste!$G12514))</f>
        <v/>
      </c>
      <c r="B12517" s="43">
        <f>IF(GL_Paste!$B12514="","",DATE(YEAR(GL_Paste!$E12514),MONTH(GL_Paste!$E12514),1))</f>
        <v/>
      </c>
      <c r="C12517">
        <f>IF(GL_Paste!$B12514="","",IF(TRIM(GL_Paste!$M12514)&lt;&gt;"",TRIM(GL_Paste!$M12514),IFERROR(MID(GL_Paste!$I12514,FIND("[",GL_Paste!$I12514)+1,FIND("]",GL_Paste!$I12514)-FIND("[",GL_Paste!$I12514)-1),"")))</f>
        <v/>
      </c>
      <c r="D12517">
        <f>IF(GL_Paste!$B12514="","",IFERROR(INDEX(DeptName,MATCH($C12517,DeptTag,0)),"UNALLOCATED"))</f>
        <v/>
      </c>
      <c r="E12517">
        <f>IF(GL_Paste!$B12514="","",IFERROR(INDEX(AcctCat,MATCH(GL_Paste!$B12514&amp;"",AcctCode,0)),"UNKNOWN"))</f>
        <v/>
      </c>
      <c r="F12517">
        <f>IF(GL_Paste!$B12514="","",IFERROR(INDEX(AcctSub,MATCH(GL_Paste!$B12514&amp;"",AcctCode,0)),"UNKNOWN"))</f>
        <v/>
      </c>
    </row>
    <row r="12518">
      <c r="A12518" s="40">
        <f>IF(GL_Paste!$B12515="","",N(GL_Paste!$H12515)-N(GL_Paste!$G12515))</f>
        <v/>
      </c>
      <c r="B12518" s="43">
        <f>IF(GL_Paste!$B12515="","",DATE(YEAR(GL_Paste!$E12515),MONTH(GL_Paste!$E12515),1))</f>
        <v/>
      </c>
      <c r="C12518">
        <f>IF(GL_Paste!$B12515="","",IF(TRIM(GL_Paste!$M12515)&lt;&gt;"",TRIM(GL_Paste!$M12515),IFERROR(MID(GL_Paste!$I12515,FIND("[",GL_Paste!$I12515)+1,FIND("]",GL_Paste!$I12515)-FIND("[",GL_Paste!$I12515)-1),"")))</f>
        <v/>
      </c>
      <c r="D12518">
        <f>IF(GL_Paste!$B12515="","",IFERROR(INDEX(DeptName,MATCH($C12518,DeptTag,0)),"UNALLOCATED"))</f>
        <v/>
      </c>
      <c r="E12518">
        <f>IF(GL_Paste!$B12515="","",IFERROR(INDEX(AcctCat,MATCH(GL_Paste!$B12515&amp;"",AcctCode,0)),"UNKNOWN"))</f>
        <v/>
      </c>
      <c r="F12518">
        <f>IF(GL_Paste!$B12515="","",IFERROR(INDEX(AcctSub,MATCH(GL_Paste!$B12515&amp;"",AcctCode,0)),"UNKNOWN"))</f>
        <v/>
      </c>
    </row>
    <row r="12519">
      <c r="A12519" s="40">
        <f>IF(GL_Paste!$B12516="","",N(GL_Paste!$H12516)-N(GL_Paste!$G12516))</f>
        <v/>
      </c>
      <c r="B12519" s="43">
        <f>IF(GL_Paste!$B12516="","",DATE(YEAR(GL_Paste!$E12516),MONTH(GL_Paste!$E12516),1))</f>
        <v/>
      </c>
      <c r="C12519">
        <f>IF(GL_Paste!$B12516="","",IF(TRIM(GL_Paste!$M12516)&lt;&gt;"",TRIM(GL_Paste!$M12516),IFERROR(MID(GL_Paste!$I12516,FIND("[",GL_Paste!$I12516)+1,FIND("]",GL_Paste!$I12516)-FIND("[",GL_Paste!$I12516)-1),"")))</f>
        <v/>
      </c>
      <c r="D12519">
        <f>IF(GL_Paste!$B12516="","",IFERROR(INDEX(DeptName,MATCH($C12519,DeptTag,0)),"UNALLOCATED"))</f>
        <v/>
      </c>
      <c r="E12519">
        <f>IF(GL_Paste!$B12516="","",IFERROR(INDEX(AcctCat,MATCH(GL_Paste!$B12516&amp;"",AcctCode,0)),"UNKNOWN"))</f>
        <v/>
      </c>
      <c r="F12519">
        <f>IF(GL_Paste!$B12516="","",IFERROR(INDEX(AcctSub,MATCH(GL_Paste!$B12516&amp;"",AcctCode,0)),"UNKNOWN"))</f>
        <v/>
      </c>
    </row>
    <row r="12520">
      <c r="A12520" s="40">
        <f>IF(GL_Paste!$B12517="","",N(GL_Paste!$H12517)-N(GL_Paste!$G12517))</f>
        <v/>
      </c>
      <c r="B12520" s="43">
        <f>IF(GL_Paste!$B12517="","",DATE(YEAR(GL_Paste!$E12517),MONTH(GL_Paste!$E12517),1))</f>
        <v/>
      </c>
      <c r="C12520">
        <f>IF(GL_Paste!$B12517="","",IF(TRIM(GL_Paste!$M12517)&lt;&gt;"",TRIM(GL_Paste!$M12517),IFERROR(MID(GL_Paste!$I12517,FIND("[",GL_Paste!$I12517)+1,FIND("]",GL_Paste!$I12517)-FIND("[",GL_Paste!$I12517)-1),"")))</f>
        <v/>
      </c>
      <c r="D12520">
        <f>IF(GL_Paste!$B12517="","",IFERROR(INDEX(DeptName,MATCH($C12520,DeptTag,0)),"UNALLOCATED"))</f>
        <v/>
      </c>
      <c r="E12520">
        <f>IF(GL_Paste!$B12517="","",IFERROR(INDEX(AcctCat,MATCH(GL_Paste!$B12517&amp;"",AcctCode,0)),"UNKNOWN"))</f>
        <v/>
      </c>
      <c r="F12520">
        <f>IF(GL_Paste!$B12517="","",IFERROR(INDEX(AcctSub,MATCH(GL_Paste!$B12517&amp;"",AcctCode,0)),"UNKNOWN"))</f>
        <v/>
      </c>
    </row>
    <row r="12521">
      <c r="A12521" s="40">
        <f>IF(GL_Paste!$B12518="","",N(GL_Paste!$H12518)-N(GL_Paste!$G12518))</f>
        <v/>
      </c>
      <c r="B12521" s="43">
        <f>IF(GL_Paste!$B12518="","",DATE(YEAR(GL_Paste!$E12518),MONTH(GL_Paste!$E12518),1))</f>
        <v/>
      </c>
      <c r="C12521">
        <f>IF(GL_Paste!$B12518="","",IF(TRIM(GL_Paste!$M12518)&lt;&gt;"",TRIM(GL_Paste!$M12518),IFERROR(MID(GL_Paste!$I12518,FIND("[",GL_Paste!$I12518)+1,FIND("]",GL_Paste!$I12518)-FIND("[",GL_Paste!$I12518)-1),"")))</f>
        <v/>
      </c>
      <c r="D12521">
        <f>IF(GL_Paste!$B12518="","",IFERROR(INDEX(DeptName,MATCH($C12521,DeptTag,0)),"UNALLOCATED"))</f>
        <v/>
      </c>
      <c r="E12521">
        <f>IF(GL_Paste!$B12518="","",IFERROR(INDEX(AcctCat,MATCH(GL_Paste!$B12518&amp;"",AcctCode,0)),"UNKNOWN"))</f>
        <v/>
      </c>
      <c r="F12521">
        <f>IF(GL_Paste!$B12518="","",IFERROR(INDEX(AcctSub,MATCH(GL_Paste!$B12518&amp;"",AcctCode,0)),"UNKNOWN"))</f>
        <v/>
      </c>
    </row>
    <row r="12522">
      <c r="A12522" s="40">
        <f>IF(GL_Paste!$B12519="","",N(GL_Paste!$H12519)-N(GL_Paste!$G12519))</f>
        <v/>
      </c>
      <c r="B12522" s="43">
        <f>IF(GL_Paste!$B12519="","",DATE(YEAR(GL_Paste!$E12519),MONTH(GL_Paste!$E12519),1))</f>
        <v/>
      </c>
      <c r="C12522">
        <f>IF(GL_Paste!$B12519="","",IF(TRIM(GL_Paste!$M12519)&lt;&gt;"",TRIM(GL_Paste!$M12519),IFERROR(MID(GL_Paste!$I12519,FIND("[",GL_Paste!$I12519)+1,FIND("]",GL_Paste!$I12519)-FIND("[",GL_Paste!$I12519)-1),"")))</f>
        <v/>
      </c>
      <c r="D12522">
        <f>IF(GL_Paste!$B12519="","",IFERROR(INDEX(DeptName,MATCH($C12522,DeptTag,0)),"UNALLOCATED"))</f>
        <v/>
      </c>
      <c r="E12522">
        <f>IF(GL_Paste!$B12519="","",IFERROR(INDEX(AcctCat,MATCH(GL_Paste!$B12519&amp;"",AcctCode,0)),"UNKNOWN"))</f>
        <v/>
      </c>
      <c r="F12522">
        <f>IF(GL_Paste!$B12519="","",IFERROR(INDEX(AcctSub,MATCH(GL_Paste!$B12519&amp;"",AcctCode,0)),"UNKNOWN"))</f>
        <v/>
      </c>
    </row>
    <row r="12523">
      <c r="A12523" s="40">
        <f>IF(GL_Paste!$B12520="","",N(GL_Paste!$H12520)-N(GL_Paste!$G12520))</f>
        <v/>
      </c>
      <c r="B12523" s="43">
        <f>IF(GL_Paste!$B12520="","",DATE(YEAR(GL_Paste!$E12520),MONTH(GL_Paste!$E12520),1))</f>
        <v/>
      </c>
      <c r="C12523">
        <f>IF(GL_Paste!$B12520="","",IF(TRIM(GL_Paste!$M12520)&lt;&gt;"",TRIM(GL_Paste!$M12520),IFERROR(MID(GL_Paste!$I12520,FIND("[",GL_Paste!$I12520)+1,FIND("]",GL_Paste!$I12520)-FIND("[",GL_Paste!$I12520)-1),"")))</f>
        <v/>
      </c>
      <c r="D12523">
        <f>IF(GL_Paste!$B12520="","",IFERROR(INDEX(DeptName,MATCH($C12523,DeptTag,0)),"UNALLOCATED"))</f>
        <v/>
      </c>
      <c r="E12523">
        <f>IF(GL_Paste!$B12520="","",IFERROR(INDEX(AcctCat,MATCH(GL_Paste!$B12520&amp;"",AcctCode,0)),"UNKNOWN"))</f>
        <v/>
      </c>
      <c r="F12523">
        <f>IF(GL_Paste!$B12520="","",IFERROR(INDEX(AcctSub,MATCH(GL_Paste!$B12520&amp;"",AcctCode,0)),"UNKNOWN"))</f>
        <v/>
      </c>
    </row>
    <row r="12524">
      <c r="A12524" s="40">
        <f>IF(GL_Paste!$B12521="","",N(GL_Paste!$H12521)-N(GL_Paste!$G12521))</f>
        <v/>
      </c>
      <c r="B12524" s="43">
        <f>IF(GL_Paste!$B12521="","",DATE(YEAR(GL_Paste!$E12521),MONTH(GL_Paste!$E12521),1))</f>
        <v/>
      </c>
      <c r="C12524">
        <f>IF(GL_Paste!$B12521="","",IF(TRIM(GL_Paste!$M12521)&lt;&gt;"",TRIM(GL_Paste!$M12521),IFERROR(MID(GL_Paste!$I12521,FIND("[",GL_Paste!$I12521)+1,FIND("]",GL_Paste!$I12521)-FIND("[",GL_Paste!$I12521)-1),"")))</f>
        <v/>
      </c>
      <c r="D12524">
        <f>IF(GL_Paste!$B12521="","",IFERROR(INDEX(DeptName,MATCH($C12524,DeptTag,0)),"UNALLOCATED"))</f>
        <v/>
      </c>
      <c r="E12524">
        <f>IF(GL_Paste!$B12521="","",IFERROR(INDEX(AcctCat,MATCH(GL_Paste!$B12521&amp;"",AcctCode,0)),"UNKNOWN"))</f>
        <v/>
      </c>
      <c r="F12524">
        <f>IF(GL_Paste!$B12521="","",IFERROR(INDEX(AcctSub,MATCH(GL_Paste!$B12521&amp;"",AcctCode,0)),"UNKNOWN"))</f>
        <v/>
      </c>
    </row>
    <row r="12525">
      <c r="A12525" s="40">
        <f>IF(GL_Paste!$B12522="","",N(GL_Paste!$H12522)-N(GL_Paste!$G12522))</f>
        <v/>
      </c>
      <c r="B12525" s="43">
        <f>IF(GL_Paste!$B12522="","",DATE(YEAR(GL_Paste!$E12522),MONTH(GL_Paste!$E12522),1))</f>
        <v/>
      </c>
      <c r="C12525">
        <f>IF(GL_Paste!$B12522="","",IF(TRIM(GL_Paste!$M12522)&lt;&gt;"",TRIM(GL_Paste!$M12522),IFERROR(MID(GL_Paste!$I12522,FIND("[",GL_Paste!$I12522)+1,FIND("]",GL_Paste!$I12522)-FIND("[",GL_Paste!$I12522)-1),"")))</f>
        <v/>
      </c>
      <c r="D12525">
        <f>IF(GL_Paste!$B12522="","",IFERROR(INDEX(DeptName,MATCH($C12525,DeptTag,0)),"UNALLOCATED"))</f>
        <v/>
      </c>
      <c r="E12525">
        <f>IF(GL_Paste!$B12522="","",IFERROR(INDEX(AcctCat,MATCH(GL_Paste!$B12522&amp;"",AcctCode,0)),"UNKNOWN"))</f>
        <v/>
      </c>
      <c r="F12525">
        <f>IF(GL_Paste!$B12522="","",IFERROR(INDEX(AcctSub,MATCH(GL_Paste!$B12522&amp;"",AcctCode,0)),"UNKNOWN"))</f>
        <v/>
      </c>
    </row>
    <row r="12526">
      <c r="A12526" s="40">
        <f>IF(GL_Paste!$B12523="","",N(GL_Paste!$H12523)-N(GL_Paste!$G12523))</f>
        <v/>
      </c>
      <c r="B12526" s="43">
        <f>IF(GL_Paste!$B12523="","",DATE(YEAR(GL_Paste!$E12523),MONTH(GL_Paste!$E12523),1))</f>
        <v/>
      </c>
      <c r="C12526">
        <f>IF(GL_Paste!$B12523="","",IF(TRIM(GL_Paste!$M12523)&lt;&gt;"",TRIM(GL_Paste!$M12523),IFERROR(MID(GL_Paste!$I12523,FIND("[",GL_Paste!$I12523)+1,FIND("]",GL_Paste!$I12523)-FIND("[",GL_Paste!$I12523)-1),"")))</f>
        <v/>
      </c>
      <c r="D12526">
        <f>IF(GL_Paste!$B12523="","",IFERROR(INDEX(DeptName,MATCH($C12526,DeptTag,0)),"UNALLOCATED"))</f>
        <v/>
      </c>
      <c r="E12526">
        <f>IF(GL_Paste!$B12523="","",IFERROR(INDEX(AcctCat,MATCH(GL_Paste!$B12523&amp;"",AcctCode,0)),"UNKNOWN"))</f>
        <v/>
      </c>
      <c r="F12526">
        <f>IF(GL_Paste!$B12523="","",IFERROR(INDEX(AcctSub,MATCH(GL_Paste!$B12523&amp;"",AcctCode,0)),"UNKNOWN"))</f>
        <v/>
      </c>
    </row>
    <row r="12527">
      <c r="A12527" s="40">
        <f>IF(GL_Paste!$B12524="","",N(GL_Paste!$H12524)-N(GL_Paste!$G12524))</f>
        <v/>
      </c>
      <c r="B12527" s="43">
        <f>IF(GL_Paste!$B12524="","",DATE(YEAR(GL_Paste!$E12524),MONTH(GL_Paste!$E12524),1))</f>
        <v/>
      </c>
      <c r="C12527">
        <f>IF(GL_Paste!$B12524="","",IF(TRIM(GL_Paste!$M12524)&lt;&gt;"",TRIM(GL_Paste!$M12524),IFERROR(MID(GL_Paste!$I12524,FIND("[",GL_Paste!$I12524)+1,FIND("]",GL_Paste!$I12524)-FIND("[",GL_Paste!$I12524)-1),"")))</f>
        <v/>
      </c>
      <c r="D12527">
        <f>IF(GL_Paste!$B12524="","",IFERROR(INDEX(DeptName,MATCH($C12527,DeptTag,0)),"UNALLOCATED"))</f>
        <v/>
      </c>
      <c r="E12527">
        <f>IF(GL_Paste!$B12524="","",IFERROR(INDEX(AcctCat,MATCH(GL_Paste!$B12524&amp;"",AcctCode,0)),"UNKNOWN"))</f>
        <v/>
      </c>
      <c r="F12527">
        <f>IF(GL_Paste!$B12524="","",IFERROR(INDEX(AcctSub,MATCH(GL_Paste!$B12524&amp;"",AcctCode,0)),"UNKNOWN"))</f>
        <v/>
      </c>
    </row>
    <row r="12528">
      <c r="A12528" s="40">
        <f>IF(GL_Paste!$B12525="","",N(GL_Paste!$H12525)-N(GL_Paste!$G12525))</f>
        <v/>
      </c>
      <c r="B12528" s="43">
        <f>IF(GL_Paste!$B12525="","",DATE(YEAR(GL_Paste!$E12525),MONTH(GL_Paste!$E12525),1))</f>
        <v/>
      </c>
      <c r="C12528">
        <f>IF(GL_Paste!$B12525="","",IF(TRIM(GL_Paste!$M12525)&lt;&gt;"",TRIM(GL_Paste!$M12525),IFERROR(MID(GL_Paste!$I12525,FIND("[",GL_Paste!$I12525)+1,FIND("]",GL_Paste!$I12525)-FIND("[",GL_Paste!$I12525)-1),"")))</f>
        <v/>
      </c>
      <c r="D12528">
        <f>IF(GL_Paste!$B12525="","",IFERROR(INDEX(DeptName,MATCH($C12528,DeptTag,0)),"UNALLOCATED"))</f>
        <v/>
      </c>
      <c r="E12528">
        <f>IF(GL_Paste!$B12525="","",IFERROR(INDEX(AcctCat,MATCH(GL_Paste!$B12525&amp;"",AcctCode,0)),"UNKNOWN"))</f>
        <v/>
      </c>
      <c r="F12528">
        <f>IF(GL_Paste!$B12525="","",IFERROR(INDEX(AcctSub,MATCH(GL_Paste!$B12525&amp;"",AcctCode,0)),"UNKNOWN"))</f>
        <v/>
      </c>
    </row>
    <row r="12529">
      <c r="A12529" s="40">
        <f>IF(GL_Paste!$B12526="","",N(GL_Paste!$H12526)-N(GL_Paste!$G12526))</f>
        <v/>
      </c>
      <c r="B12529" s="43">
        <f>IF(GL_Paste!$B12526="","",DATE(YEAR(GL_Paste!$E12526),MONTH(GL_Paste!$E12526),1))</f>
        <v/>
      </c>
      <c r="C12529">
        <f>IF(GL_Paste!$B12526="","",IF(TRIM(GL_Paste!$M12526)&lt;&gt;"",TRIM(GL_Paste!$M12526),IFERROR(MID(GL_Paste!$I12526,FIND("[",GL_Paste!$I12526)+1,FIND("]",GL_Paste!$I12526)-FIND("[",GL_Paste!$I12526)-1),"")))</f>
        <v/>
      </c>
      <c r="D12529">
        <f>IF(GL_Paste!$B12526="","",IFERROR(INDEX(DeptName,MATCH($C12529,DeptTag,0)),"UNALLOCATED"))</f>
        <v/>
      </c>
      <c r="E12529">
        <f>IF(GL_Paste!$B12526="","",IFERROR(INDEX(AcctCat,MATCH(GL_Paste!$B12526&amp;"",AcctCode,0)),"UNKNOWN"))</f>
        <v/>
      </c>
      <c r="F12529">
        <f>IF(GL_Paste!$B12526="","",IFERROR(INDEX(AcctSub,MATCH(GL_Paste!$B12526&amp;"",AcctCode,0)),"UNKNOWN"))</f>
        <v/>
      </c>
    </row>
    <row r="12530">
      <c r="A12530" s="40">
        <f>IF(GL_Paste!$B12527="","",N(GL_Paste!$H12527)-N(GL_Paste!$G12527))</f>
        <v/>
      </c>
      <c r="B12530" s="43">
        <f>IF(GL_Paste!$B12527="","",DATE(YEAR(GL_Paste!$E12527),MONTH(GL_Paste!$E12527),1))</f>
        <v/>
      </c>
      <c r="C12530">
        <f>IF(GL_Paste!$B12527="","",IF(TRIM(GL_Paste!$M12527)&lt;&gt;"",TRIM(GL_Paste!$M12527),IFERROR(MID(GL_Paste!$I12527,FIND("[",GL_Paste!$I12527)+1,FIND("]",GL_Paste!$I12527)-FIND("[",GL_Paste!$I12527)-1),"")))</f>
        <v/>
      </c>
      <c r="D12530">
        <f>IF(GL_Paste!$B12527="","",IFERROR(INDEX(DeptName,MATCH($C12530,DeptTag,0)),"UNALLOCATED"))</f>
        <v/>
      </c>
      <c r="E12530">
        <f>IF(GL_Paste!$B12527="","",IFERROR(INDEX(AcctCat,MATCH(GL_Paste!$B12527&amp;"",AcctCode,0)),"UNKNOWN"))</f>
        <v/>
      </c>
      <c r="F12530">
        <f>IF(GL_Paste!$B12527="","",IFERROR(INDEX(AcctSub,MATCH(GL_Paste!$B12527&amp;"",AcctCode,0)),"UNKNOWN"))</f>
        <v/>
      </c>
    </row>
    <row r="12531">
      <c r="A12531" s="40">
        <f>IF(GL_Paste!$B12528="","",N(GL_Paste!$H12528)-N(GL_Paste!$G12528))</f>
        <v/>
      </c>
      <c r="B12531" s="43">
        <f>IF(GL_Paste!$B12528="","",DATE(YEAR(GL_Paste!$E12528),MONTH(GL_Paste!$E12528),1))</f>
        <v/>
      </c>
      <c r="C12531">
        <f>IF(GL_Paste!$B12528="","",IF(TRIM(GL_Paste!$M12528)&lt;&gt;"",TRIM(GL_Paste!$M12528),IFERROR(MID(GL_Paste!$I12528,FIND("[",GL_Paste!$I12528)+1,FIND("]",GL_Paste!$I12528)-FIND("[",GL_Paste!$I12528)-1),"")))</f>
        <v/>
      </c>
      <c r="D12531">
        <f>IF(GL_Paste!$B12528="","",IFERROR(INDEX(DeptName,MATCH($C12531,DeptTag,0)),"UNALLOCATED"))</f>
        <v/>
      </c>
      <c r="E12531">
        <f>IF(GL_Paste!$B12528="","",IFERROR(INDEX(AcctCat,MATCH(GL_Paste!$B12528&amp;"",AcctCode,0)),"UNKNOWN"))</f>
        <v/>
      </c>
      <c r="F12531">
        <f>IF(GL_Paste!$B12528="","",IFERROR(INDEX(AcctSub,MATCH(GL_Paste!$B12528&amp;"",AcctCode,0)),"UNKNOWN"))</f>
        <v/>
      </c>
    </row>
    <row r="12532">
      <c r="A12532" s="40">
        <f>IF(GL_Paste!$B12529="","",N(GL_Paste!$H12529)-N(GL_Paste!$G12529))</f>
        <v/>
      </c>
      <c r="B12532" s="43">
        <f>IF(GL_Paste!$B12529="","",DATE(YEAR(GL_Paste!$E12529),MONTH(GL_Paste!$E12529),1))</f>
        <v/>
      </c>
      <c r="C12532">
        <f>IF(GL_Paste!$B12529="","",IF(TRIM(GL_Paste!$M12529)&lt;&gt;"",TRIM(GL_Paste!$M12529),IFERROR(MID(GL_Paste!$I12529,FIND("[",GL_Paste!$I12529)+1,FIND("]",GL_Paste!$I12529)-FIND("[",GL_Paste!$I12529)-1),"")))</f>
        <v/>
      </c>
      <c r="D12532">
        <f>IF(GL_Paste!$B12529="","",IFERROR(INDEX(DeptName,MATCH($C12532,DeptTag,0)),"UNALLOCATED"))</f>
        <v/>
      </c>
      <c r="E12532">
        <f>IF(GL_Paste!$B12529="","",IFERROR(INDEX(AcctCat,MATCH(GL_Paste!$B12529&amp;"",AcctCode,0)),"UNKNOWN"))</f>
        <v/>
      </c>
      <c r="F12532">
        <f>IF(GL_Paste!$B12529="","",IFERROR(INDEX(AcctSub,MATCH(GL_Paste!$B12529&amp;"",AcctCode,0)),"UNKNOWN"))</f>
        <v/>
      </c>
    </row>
    <row r="12533">
      <c r="A12533" s="40">
        <f>IF(GL_Paste!$B12530="","",N(GL_Paste!$H12530)-N(GL_Paste!$G12530))</f>
        <v/>
      </c>
      <c r="B12533" s="43">
        <f>IF(GL_Paste!$B12530="","",DATE(YEAR(GL_Paste!$E12530),MONTH(GL_Paste!$E12530),1))</f>
        <v/>
      </c>
      <c r="C12533">
        <f>IF(GL_Paste!$B12530="","",IF(TRIM(GL_Paste!$M12530)&lt;&gt;"",TRIM(GL_Paste!$M12530),IFERROR(MID(GL_Paste!$I12530,FIND("[",GL_Paste!$I12530)+1,FIND("]",GL_Paste!$I12530)-FIND("[",GL_Paste!$I12530)-1),"")))</f>
        <v/>
      </c>
      <c r="D12533">
        <f>IF(GL_Paste!$B12530="","",IFERROR(INDEX(DeptName,MATCH($C12533,DeptTag,0)),"UNALLOCATED"))</f>
        <v/>
      </c>
      <c r="E12533">
        <f>IF(GL_Paste!$B12530="","",IFERROR(INDEX(AcctCat,MATCH(GL_Paste!$B12530&amp;"",AcctCode,0)),"UNKNOWN"))</f>
        <v/>
      </c>
      <c r="F12533">
        <f>IF(GL_Paste!$B12530="","",IFERROR(INDEX(AcctSub,MATCH(GL_Paste!$B12530&amp;"",AcctCode,0)),"UNKNOWN"))</f>
        <v/>
      </c>
    </row>
    <row r="12534">
      <c r="A12534" s="40">
        <f>IF(GL_Paste!$B12531="","",N(GL_Paste!$H12531)-N(GL_Paste!$G12531))</f>
        <v/>
      </c>
      <c r="B12534" s="43">
        <f>IF(GL_Paste!$B12531="","",DATE(YEAR(GL_Paste!$E12531),MONTH(GL_Paste!$E12531),1))</f>
        <v/>
      </c>
      <c r="C12534">
        <f>IF(GL_Paste!$B12531="","",IF(TRIM(GL_Paste!$M12531)&lt;&gt;"",TRIM(GL_Paste!$M12531),IFERROR(MID(GL_Paste!$I12531,FIND("[",GL_Paste!$I12531)+1,FIND("]",GL_Paste!$I12531)-FIND("[",GL_Paste!$I12531)-1),"")))</f>
        <v/>
      </c>
      <c r="D12534">
        <f>IF(GL_Paste!$B12531="","",IFERROR(INDEX(DeptName,MATCH($C12534,DeptTag,0)),"UNALLOCATED"))</f>
        <v/>
      </c>
      <c r="E12534">
        <f>IF(GL_Paste!$B12531="","",IFERROR(INDEX(AcctCat,MATCH(GL_Paste!$B12531&amp;"",AcctCode,0)),"UNKNOWN"))</f>
        <v/>
      </c>
      <c r="F12534">
        <f>IF(GL_Paste!$B12531="","",IFERROR(INDEX(AcctSub,MATCH(GL_Paste!$B12531&amp;"",AcctCode,0)),"UNKNOWN"))</f>
        <v/>
      </c>
    </row>
    <row r="12535">
      <c r="A12535" s="40">
        <f>IF(GL_Paste!$B12532="","",N(GL_Paste!$H12532)-N(GL_Paste!$G12532))</f>
        <v/>
      </c>
      <c r="B12535" s="43">
        <f>IF(GL_Paste!$B12532="","",DATE(YEAR(GL_Paste!$E12532),MONTH(GL_Paste!$E12532),1))</f>
        <v/>
      </c>
      <c r="C12535">
        <f>IF(GL_Paste!$B12532="","",IF(TRIM(GL_Paste!$M12532)&lt;&gt;"",TRIM(GL_Paste!$M12532),IFERROR(MID(GL_Paste!$I12532,FIND("[",GL_Paste!$I12532)+1,FIND("]",GL_Paste!$I12532)-FIND("[",GL_Paste!$I12532)-1),"")))</f>
        <v/>
      </c>
      <c r="D12535">
        <f>IF(GL_Paste!$B12532="","",IFERROR(INDEX(DeptName,MATCH($C12535,DeptTag,0)),"UNALLOCATED"))</f>
        <v/>
      </c>
      <c r="E12535">
        <f>IF(GL_Paste!$B12532="","",IFERROR(INDEX(AcctCat,MATCH(GL_Paste!$B12532&amp;"",AcctCode,0)),"UNKNOWN"))</f>
        <v/>
      </c>
      <c r="F12535">
        <f>IF(GL_Paste!$B12532="","",IFERROR(INDEX(AcctSub,MATCH(GL_Paste!$B12532&amp;"",AcctCode,0)),"UNKNOWN"))</f>
        <v/>
      </c>
    </row>
    <row r="12536">
      <c r="A12536" s="40">
        <f>IF(GL_Paste!$B12533="","",N(GL_Paste!$H12533)-N(GL_Paste!$G12533))</f>
        <v/>
      </c>
      <c r="B12536" s="43">
        <f>IF(GL_Paste!$B12533="","",DATE(YEAR(GL_Paste!$E12533),MONTH(GL_Paste!$E12533),1))</f>
        <v/>
      </c>
      <c r="C12536">
        <f>IF(GL_Paste!$B12533="","",IF(TRIM(GL_Paste!$M12533)&lt;&gt;"",TRIM(GL_Paste!$M12533),IFERROR(MID(GL_Paste!$I12533,FIND("[",GL_Paste!$I12533)+1,FIND("]",GL_Paste!$I12533)-FIND("[",GL_Paste!$I12533)-1),"")))</f>
        <v/>
      </c>
      <c r="D12536">
        <f>IF(GL_Paste!$B12533="","",IFERROR(INDEX(DeptName,MATCH($C12536,DeptTag,0)),"UNALLOCATED"))</f>
        <v/>
      </c>
      <c r="E12536">
        <f>IF(GL_Paste!$B12533="","",IFERROR(INDEX(AcctCat,MATCH(GL_Paste!$B12533&amp;"",AcctCode,0)),"UNKNOWN"))</f>
        <v/>
      </c>
      <c r="F12536">
        <f>IF(GL_Paste!$B12533="","",IFERROR(INDEX(AcctSub,MATCH(GL_Paste!$B12533&amp;"",AcctCode,0)),"UNKNOWN"))</f>
        <v/>
      </c>
    </row>
    <row r="12537">
      <c r="A12537" s="40">
        <f>IF(GL_Paste!$B12534="","",N(GL_Paste!$H12534)-N(GL_Paste!$G12534))</f>
        <v/>
      </c>
      <c r="B12537" s="43">
        <f>IF(GL_Paste!$B12534="","",DATE(YEAR(GL_Paste!$E12534),MONTH(GL_Paste!$E12534),1))</f>
        <v/>
      </c>
      <c r="C12537">
        <f>IF(GL_Paste!$B12534="","",IF(TRIM(GL_Paste!$M12534)&lt;&gt;"",TRIM(GL_Paste!$M12534),IFERROR(MID(GL_Paste!$I12534,FIND("[",GL_Paste!$I12534)+1,FIND("]",GL_Paste!$I12534)-FIND("[",GL_Paste!$I12534)-1),"")))</f>
        <v/>
      </c>
      <c r="D12537">
        <f>IF(GL_Paste!$B12534="","",IFERROR(INDEX(DeptName,MATCH($C12537,DeptTag,0)),"UNALLOCATED"))</f>
        <v/>
      </c>
      <c r="E12537">
        <f>IF(GL_Paste!$B12534="","",IFERROR(INDEX(AcctCat,MATCH(GL_Paste!$B12534&amp;"",AcctCode,0)),"UNKNOWN"))</f>
        <v/>
      </c>
      <c r="F12537">
        <f>IF(GL_Paste!$B12534="","",IFERROR(INDEX(AcctSub,MATCH(GL_Paste!$B12534&amp;"",AcctCode,0)),"UNKNOWN"))</f>
        <v/>
      </c>
    </row>
    <row r="12538">
      <c r="A12538" s="40">
        <f>IF(GL_Paste!$B12535="","",N(GL_Paste!$H12535)-N(GL_Paste!$G12535))</f>
        <v/>
      </c>
      <c r="B12538" s="43">
        <f>IF(GL_Paste!$B12535="","",DATE(YEAR(GL_Paste!$E12535),MONTH(GL_Paste!$E12535),1))</f>
        <v/>
      </c>
      <c r="C12538">
        <f>IF(GL_Paste!$B12535="","",IF(TRIM(GL_Paste!$M12535)&lt;&gt;"",TRIM(GL_Paste!$M12535),IFERROR(MID(GL_Paste!$I12535,FIND("[",GL_Paste!$I12535)+1,FIND("]",GL_Paste!$I12535)-FIND("[",GL_Paste!$I12535)-1),"")))</f>
        <v/>
      </c>
      <c r="D12538">
        <f>IF(GL_Paste!$B12535="","",IFERROR(INDEX(DeptName,MATCH($C12538,DeptTag,0)),"UNALLOCATED"))</f>
        <v/>
      </c>
      <c r="E12538">
        <f>IF(GL_Paste!$B12535="","",IFERROR(INDEX(AcctCat,MATCH(GL_Paste!$B12535&amp;"",AcctCode,0)),"UNKNOWN"))</f>
        <v/>
      </c>
      <c r="F12538">
        <f>IF(GL_Paste!$B12535="","",IFERROR(INDEX(AcctSub,MATCH(GL_Paste!$B12535&amp;"",AcctCode,0)),"UNKNOWN"))</f>
        <v/>
      </c>
    </row>
    <row r="12539">
      <c r="A12539" s="40">
        <f>IF(GL_Paste!$B12536="","",N(GL_Paste!$H12536)-N(GL_Paste!$G12536))</f>
        <v/>
      </c>
      <c r="B12539" s="43">
        <f>IF(GL_Paste!$B12536="","",DATE(YEAR(GL_Paste!$E12536),MONTH(GL_Paste!$E12536),1))</f>
        <v/>
      </c>
      <c r="C12539">
        <f>IF(GL_Paste!$B12536="","",IF(TRIM(GL_Paste!$M12536)&lt;&gt;"",TRIM(GL_Paste!$M12536),IFERROR(MID(GL_Paste!$I12536,FIND("[",GL_Paste!$I12536)+1,FIND("]",GL_Paste!$I12536)-FIND("[",GL_Paste!$I12536)-1),"")))</f>
        <v/>
      </c>
      <c r="D12539">
        <f>IF(GL_Paste!$B12536="","",IFERROR(INDEX(DeptName,MATCH($C12539,DeptTag,0)),"UNALLOCATED"))</f>
        <v/>
      </c>
      <c r="E12539">
        <f>IF(GL_Paste!$B12536="","",IFERROR(INDEX(AcctCat,MATCH(GL_Paste!$B12536&amp;"",AcctCode,0)),"UNKNOWN"))</f>
        <v/>
      </c>
      <c r="F12539">
        <f>IF(GL_Paste!$B12536="","",IFERROR(INDEX(AcctSub,MATCH(GL_Paste!$B12536&amp;"",AcctCode,0)),"UNKNOWN"))</f>
        <v/>
      </c>
    </row>
    <row r="12540">
      <c r="A12540" s="40">
        <f>IF(GL_Paste!$B12537="","",N(GL_Paste!$H12537)-N(GL_Paste!$G12537))</f>
        <v/>
      </c>
      <c r="B12540" s="43">
        <f>IF(GL_Paste!$B12537="","",DATE(YEAR(GL_Paste!$E12537),MONTH(GL_Paste!$E12537),1))</f>
        <v/>
      </c>
      <c r="C12540">
        <f>IF(GL_Paste!$B12537="","",IF(TRIM(GL_Paste!$M12537)&lt;&gt;"",TRIM(GL_Paste!$M12537),IFERROR(MID(GL_Paste!$I12537,FIND("[",GL_Paste!$I12537)+1,FIND("]",GL_Paste!$I12537)-FIND("[",GL_Paste!$I12537)-1),"")))</f>
        <v/>
      </c>
      <c r="D12540">
        <f>IF(GL_Paste!$B12537="","",IFERROR(INDEX(DeptName,MATCH($C12540,DeptTag,0)),"UNALLOCATED"))</f>
        <v/>
      </c>
      <c r="E12540">
        <f>IF(GL_Paste!$B12537="","",IFERROR(INDEX(AcctCat,MATCH(GL_Paste!$B12537&amp;"",AcctCode,0)),"UNKNOWN"))</f>
        <v/>
      </c>
      <c r="F12540">
        <f>IF(GL_Paste!$B12537="","",IFERROR(INDEX(AcctSub,MATCH(GL_Paste!$B12537&amp;"",AcctCode,0)),"UNKNOWN"))</f>
        <v/>
      </c>
    </row>
    <row r="12541">
      <c r="A12541" s="40">
        <f>IF(GL_Paste!$B12538="","",N(GL_Paste!$H12538)-N(GL_Paste!$G12538))</f>
        <v/>
      </c>
      <c r="B12541" s="43">
        <f>IF(GL_Paste!$B12538="","",DATE(YEAR(GL_Paste!$E12538),MONTH(GL_Paste!$E12538),1))</f>
        <v/>
      </c>
      <c r="C12541">
        <f>IF(GL_Paste!$B12538="","",IF(TRIM(GL_Paste!$M12538)&lt;&gt;"",TRIM(GL_Paste!$M12538),IFERROR(MID(GL_Paste!$I12538,FIND("[",GL_Paste!$I12538)+1,FIND("]",GL_Paste!$I12538)-FIND("[",GL_Paste!$I12538)-1),"")))</f>
        <v/>
      </c>
      <c r="D12541">
        <f>IF(GL_Paste!$B12538="","",IFERROR(INDEX(DeptName,MATCH($C12541,DeptTag,0)),"UNALLOCATED"))</f>
        <v/>
      </c>
      <c r="E12541">
        <f>IF(GL_Paste!$B12538="","",IFERROR(INDEX(AcctCat,MATCH(GL_Paste!$B12538&amp;"",AcctCode,0)),"UNKNOWN"))</f>
        <v/>
      </c>
      <c r="F12541">
        <f>IF(GL_Paste!$B12538="","",IFERROR(INDEX(AcctSub,MATCH(GL_Paste!$B12538&amp;"",AcctCode,0)),"UNKNOWN"))</f>
        <v/>
      </c>
    </row>
    <row r="12542">
      <c r="A12542" s="40">
        <f>IF(GL_Paste!$B12539="","",N(GL_Paste!$H12539)-N(GL_Paste!$G12539))</f>
        <v/>
      </c>
      <c r="B12542" s="43">
        <f>IF(GL_Paste!$B12539="","",DATE(YEAR(GL_Paste!$E12539),MONTH(GL_Paste!$E12539),1))</f>
        <v/>
      </c>
      <c r="C12542">
        <f>IF(GL_Paste!$B12539="","",IF(TRIM(GL_Paste!$M12539)&lt;&gt;"",TRIM(GL_Paste!$M12539),IFERROR(MID(GL_Paste!$I12539,FIND("[",GL_Paste!$I12539)+1,FIND("]",GL_Paste!$I12539)-FIND("[",GL_Paste!$I12539)-1),"")))</f>
        <v/>
      </c>
      <c r="D12542">
        <f>IF(GL_Paste!$B12539="","",IFERROR(INDEX(DeptName,MATCH($C12542,DeptTag,0)),"UNALLOCATED"))</f>
        <v/>
      </c>
      <c r="E12542">
        <f>IF(GL_Paste!$B12539="","",IFERROR(INDEX(AcctCat,MATCH(GL_Paste!$B12539&amp;"",AcctCode,0)),"UNKNOWN"))</f>
        <v/>
      </c>
      <c r="F12542">
        <f>IF(GL_Paste!$B12539="","",IFERROR(INDEX(AcctSub,MATCH(GL_Paste!$B12539&amp;"",AcctCode,0)),"UNKNOWN"))</f>
        <v/>
      </c>
    </row>
    <row r="12543">
      <c r="A12543" s="40">
        <f>IF(GL_Paste!$B12540="","",N(GL_Paste!$H12540)-N(GL_Paste!$G12540))</f>
        <v/>
      </c>
      <c r="B12543" s="43">
        <f>IF(GL_Paste!$B12540="","",DATE(YEAR(GL_Paste!$E12540),MONTH(GL_Paste!$E12540),1))</f>
        <v/>
      </c>
      <c r="C12543">
        <f>IF(GL_Paste!$B12540="","",IF(TRIM(GL_Paste!$M12540)&lt;&gt;"",TRIM(GL_Paste!$M12540),IFERROR(MID(GL_Paste!$I12540,FIND("[",GL_Paste!$I12540)+1,FIND("]",GL_Paste!$I12540)-FIND("[",GL_Paste!$I12540)-1),"")))</f>
        <v/>
      </c>
      <c r="D12543">
        <f>IF(GL_Paste!$B12540="","",IFERROR(INDEX(DeptName,MATCH($C12543,DeptTag,0)),"UNALLOCATED"))</f>
        <v/>
      </c>
      <c r="E12543">
        <f>IF(GL_Paste!$B12540="","",IFERROR(INDEX(AcctCat,MATCH(GL_Paste!$B12540&amp;"",AcctCode,0)),"UNKNOWN"))</f>
        <v/>
      </c>
      <c r="F12543">
        <f>IF(GL_Paste!$B12540="","",IFERROR(INDEX(AcctSub,MATCH(GL_Paste!$B12540&amp;"",AcctCode,0)),"UNKNOWN"))</f>
        <v/>
      </c>
    </row>
    <row r="12544">
      <c r="A12544" s="40">
        <f>IF(GL_Paste!$B12541="","",N(GL_Paste!$H12541)-N(GL_Paste!$G12541))</f>
        <v/>
      </c>
      <c r="B12544" s="43">
        <f>IF(GL_Paste!$B12541="","",DATE(YEAR(GL_Paste!$E12541),MONTH(GL_Paste!$E12541),1))</f>
        <v/>
      </c>
      <c r="C12544">
        <f>IF(GL_Paste!$B12541="","",IF(TRIM(GL_Paste!$M12541)&lt;&gt;"",TRIM(GL_Paste!$M12541),IFERROR(MID(GL_Paste!$I12541,FIND("[",GL_Paste!$I12541)+1,FIND("]",GL_Paste!$I12541)-FIND("[",GL_Paste!$I12541)-1),"")))</f>
        <v/>
      </c>
      <c r="D12544">
        <f>IF(GL_Paste!$B12541="","",IFERROR(INDEX(DeptName,MATCH($C12544,DeptTag,0)),"UNALLOCATED"))</f>
        <v/>
      </c>
      <c r="E12544">
        <f>IF(GL_Paste!$B12541="","",IFERROR(INDEX(AcctCat,MATCH(GL_Paste!$B12541&amp;"",AcctCode,0)),"UNKNOWN"))</f>
        <v/>
      </c>
      <c r="F12544">
        <f>IF(GL_Paste!$B12541="","",IFERROR(INDEX(AcctSub,MATCH(GL_Paste!$B12541&amp;"",AcctCode,0)),"UNKNOWN"))</f>
        <v/>
      </c>
    </row>
    <row r="12545">
      <c r="A12545" s="40">
        <f>IF(GL_Paste!$B12542="","",N(GL_Paste!$H12542)-N(GL_Paste!$G12542))</f>
        <v/>
      </c>
      <c r="B12545" s="43">
        <f>IF(GL_Paste!$B12542="","",DATE(YEAR(GL_Paste!$E12542),MONTH(GL_Paste!$E12542),1))</f>
        <v/>
      </c>
      <c r="C12545">
        <f>IF(GL_Paste!$B12542="","",IF(TRIM(GL_Paste!$M12542)&lt;&gt;"",TRIM(GL_Paste!$M12542),IFERROR(MID(GL_Paste!$I12542,FIND("[",GL_Paste!$I12542)+1,FIND("]",GL_Paste!$I12542)-FIND("[",GL_Paste!$I12542)-1),"")))</f>
        <v/>
      </c>
      <c r="D12545">
        <f>IF(GL_Paste!$B12542="","",IFERROR(INDEX(DeptName,MATCH($C12545,DeptTag,0)),"UNALLOCATED"))</f>
        <v/>
      </c>
      <c r="E12545">
        <f>IF(GL_Paste!$B12542="","",IFERROR(INDEX(AcctCat,MATCH(GL_Paste!$B12542&amp;"",AcctCode,0)),"UNKNOWN"))</f>
        <v/>
      </c>
      <c r="F12545">
        <f>IF(GL_Paste!$B12542="","",IFERROR(INDEX(AcctSub,MATCH(GL_Paste!$B12542&amp;"",AcctCode,0)),"UNKNOWN"))</f>
        <v/>
      </c>
    </row>
    <row r="12546">
      <c r="A12546" s="40">
        <f>IF(GL_Paste!$B12543="","",N(GL_Paste!$H12543)-N(GL_Paste!$G12543))</f>
        <v/>
      </c>
      <c r="B12546" s="43">
        <f>IF(GL_Paste!$B12543="","",DATE(YEAR(GL_Paste!$E12543),MONTH(GL_Paste!$E12543),1))</f>
        <v/>
      </c>
      <c r="C12546">
        <f>IF(GL_Paste!$B12543="","",IF(TRIM(GL_Paste!$M12543)&lt;&gt;"",TRIM(GL_Paste!$M12543),IFERROR(MID(GL_Paste!$I12543,FIND("[",GL_Paste!$I12543)+1,FIND("]",GL_Paste!$I12543)-FIND("[",GL_Paste!$I12543)-1),"")))</f>
        <v/>
      </c>
      <c r="D12546">
        <f>IF(GL_Paste!$B12543="","",IFERROR(INDEX(DeptName,MATCH($C12546,DeptTag,0)),"UNALLOCATED"))</f>
        <v/>
      </c>
      <c r="E12546">
        <f>IF(GL_Paste!$B12543="","",IFERROR(INDEX(AcctCat,MATCH(GL_Paste!$B12543&amp;"",AcctCode,0)),"UNKNOWN"))</f>
        <v/>
      </c>
      <c r="F12546">
        <f>IF(GL_Paste!$B12543="","",IFERROR(INDEX(AcctSub,MATCH(GL_Paste!$B12543&amp;"",AcctCode,0)),"UNKNOWN"))</f>
        <v/>
      </c>
    </row>
    <row r="12547">
      <c r="A12547" s="40">
        <f>IF(GL_Paste!$B12544="","",N(GL_Paste!$H12544)-N(GL_Paste!$G12544))</f>
        <v/>
      </c>
      <c r="B12547" s="43">
        <f>IF(GL_Paste!$B12544="","",DATE(YEAR(GL_Paste!$E12544),MONTH(GL_Paste!$E12544),1))</f>
        <v/>
      </c>
      <c r="C12547">
        <f>IF(GL_Paste!$B12544="","",IF(TRIM(GL_Paste!$M12544)&lt;&gt;"",TRIM(GL_Paste!$M12544),IFERROR(MID(GL_Paste!$I12544,FIND("[",GL_Paste!$I12544)+1,FIND("]",GL_Paste!$I12544)-FIND("[",GL_Paste!$I12544)-1),"")))</f>
        <v/>
      </c>
      <c r="D12547">
        <f>IF(GL_Paste!$B12544="","",IFERROR(INDEX(DeptName,MATCH($C12547,DeptTag,0)),"UNALLOCATED"))</f>
        <v/>
      </c>
      <c r="E12547">
        <f>IF(GL_Paste!$B12544="","",IFERROR(INDEX(AcctCat,MATCH(GL_Paste!$B12544&amp;"",AcctCode,0)),"UNKNOWN"))</f>
        <v/>
      </c>
      <c r="F12547">
        <f>IF(GL_Paste!$B12544="","",IFERROR(INDEX(AcctSub,MATCH(GL_Paste!$B12544&amp;"",AcctCode,0)),"UNKNOWN"))</f>
        <v/>
      </c>
    </row>
    <row r="12548">
      <c r="A12548" s="40">
        <f>IF(GL_Paste!$B12545="","",N(GL_Paste!$H12545)-N(GL_Paste!$G12545))</f>
        <v/>
      </c>
      <c r="B12548" s="43">
        <f>IF(GL_Paste!$B12545="","",DATE(YEAR(GL_Paste!$E12545),MONTH(GL_Paste!$E12545),1))</f>
        <v/>
      </c>
      <c r="C12548">
        <f>IF(GL_Paste!$B12545="","",IF(TRIM(GL_Paste!$M12545)&lt;&gt;"",TRIM(GL_Paste!$M12545),IFERROR(MID(GL_Paste!$I12545,FIND("[",GL_Paste!$I12545)+1,FIND("]",GL_Paste!$I12545)-FIND("[",GL_Paste!$I12545)-1),"")))</f>
        <v/>
      </c>
      <c r="D12548">
        <f>IF(GL_Paste!$B12545="","",IFERROR(INDEX(DeptName,MATCH($C12548,DeptTag,0)),"UNALLOCATED"))</f>
        <v/>
      </c>
      <c r="E12548">
        <f>IF(GL_Paste!$B12545="","",IFERROR(INDEX(AcctCat,MATCH(GL_Paste!$B12545&amp;"",AcctCode,0)),"UNKNOWN"))</f>
        <v/>
      </c>
      <c r="F12548">
        <f>IF(GL_Paste!$B12545="","",IFERROR(INDEX(AcctSub,MATCH(GL_Paste!$B12545&amp;"",AcctCode,0)),"UNKNOWN"))</f>
        <v/>
      </c>
    </row>
    <row r="12549">
      <c r="A12549" s="40">
        <f>IF(GL_Paste!$B12546="","",N(GL_Paste!$H12546)-N(GL_Paste!$G12546))</f>
        <v/>
      </c>
      <c r="B12549" s="43">
        <f>IF(GL_Paste!$B12546="","",DATE(YEAR(GL_Paste!$E12546),MONTH(GL_Paste!$E12546),1))</f>
        <v/>
      </c>
      <c r="C12549">
        <f>IF(GL_Paste!$B12546="","",IF(TRIM(GL_Paste!$M12546)&lt;&gt;"",TRIM(GL_Paste!$M12546),IFERROR(MID(GL_Paste!$I12546,FIND("[",GL_Paste!$I12546)+1,FIND("]",GL_Paste!$I12546)-FIND("[",GL_Paste!$I12546)-1),"")))</f>
        <v/>
      </c>
      <c r="D12549">
        <f>IF(GL_Paste!$B12546="","",IFERROR(INDEX(DeptName,MATCH($C12549,DeptTag,0)),"UNALLOCATED"))</f>
        <v/>
      </c>
      <c r="E12549">
        <f>IF(GL_Paste!$B12546="","",IFERROR(INDEX(AcctCat,MATCH(GL_Paste!$B12546&amp;"",AcctCode,0)),"UNKNOWN"))</f>
        <v/>
      </c>
      <c r="F12549">
        <f>IF(GL_Paste!$B12546="","",IFERROR(INDEX(AcctSub,MATCH(GL_Paste!$B12546&amp;"",AcctCode,0)),"UNKNOWN"))</f>
        <v/>
      </c>
    </row>
    <row r="12550">
      <c r="A12550" s="40">
        <f>IF(GL_Paste!$B12547="","",N(GL_Paste!$H12547)-N(GL_Paste!$G12547))</f>
        <v/>
      </c>
      <c r="B12550" s="43">
        <f>IF(GL_Paste!$B12547="","",DATE(YEAR(GL_Paste!$E12547),MONTH(GL_Paste!$E12547),1))</f>
        <v/>
      </c>
      <c r="C12550">
        <f>IF(GL_Paste!$B12547="","",IF(TRIM(GL_Paste!$M12547)&lt;&gt;"",TRIM(GL_Paste!$M12547),IFERROR(MID(GL_Paste!$I12547,FIND("[",GL_Paste!$I12547)+1,FIND("]",GL_Paste!$I12547)-FIND("[",GL_Paste!$I12547)-1),"")))</f>
        <v/>
      </c>
      <c r="D12550">
        <f>IF(GL_Paste!$B12547="","",IFERROR(INDEX(DeptName,MATCH($C12550,DeptTag,0)),"UNALLOCATED"))</f>
        <v/>
      </c>
      <c r="E12550">
        <f>IF(GL_Paste!$B12547="","",IFERROR(INDEX(AcctCat,MATCH(GL_Paste!$B12547&amp;"",AcctCode,0)),"UNKNOWN"))</f>
        <v/>
      </c>
      <c r="F12550">
        <f>IF(GL_Paste!$B12547="","",IFERROR(INDEX(AcctSub,MATCH(GL_Paste!$B12547&amp;"",AcctCode,0)),"UNKNOWN"))</f>
        <v/>
      </c>
    </row>
    <row r="12551">
      <c r="A12551" s="40">
        <f>IF(GL_Paste!$B12548="","",N(GL_Paste!$H12548)-N(GL_Paste!$G12548))</f>
        <v/>
      </c>
      <c r="B12551" s="43">
        <f>IF(GL_Paste!$B12548="","",DATE(YEAR(GL_Paste!$E12548),MONTH(GL_Paste!$E12548),1))</f>
        <v/>
      </c>
      <c r="C12551">
        <f>IF(GL_Paste!$B12548="","",IF(TRIM(GL_Paste!$M12548)&lt;&gt;"",TRIM(GL_Paste!$M12548),IFERROR(MID(GL_Paste!$I12548,FIND("[",GL_Paste!$I12548)+1,FIND("]",GL_Paste!$I12548)-FIND("[",GL_Paste!$I12548)-1),"")))</f>
        <v/>
      </c>
      <c r="D12551">
        <f>IF(GL_Paste!$B12548="","",IFERROR(INDEX(DeptName,MATCH($C12551,DeptTag,0)),"UNALLOCATED"))</f>
        <v/>
      </c>
      <c r="E12551">
        <f>IF(GL_Paste!$B12548="","",IFERROR(INDEX(AcctCat,MATCH(GL_Paste!$B12548&amp;"",AcctCode,0)),"UNKNOWN"))</f>
        <v/>
      </c>
      <c r="F12551">
        <f>IF(GL_Paste!$B12548="","",IFERROR(INDEX(AcctSub,MATCH(GL_Paste!$B12548&amp;"",AcctCode,0)),"UNKNOWN"))</f>
        <v/>
      </c>
    </row>
    <row r="12552">
      <c r="A12552" s="40">
        <f>IF(GL_Paste!$B12549="","",N(GL_Paste!$H12549)-N(GL_Paste!$G12549))</f>
        <v/>
      </c>
      <c r="B12552" s="43">
        <f>IF(GL_Paste!$B12549="","",DATE(YEAR(GL_Paste!$E12549),MONTH(GL_Paste!$E12549),1))</f>
        <v/>
      </c>
      <c r="C12552">
        <f>IF(GL_Paste!$B12549="","",IF(TRIM(GL_Paste!$M12549)&lt;&gt;"",TRIM(GL_Paste!$M12549),IFERROR(MID(GL_Paste!$I12549,FIND("[",GL_Paste!$I12549)+1,FIND("]",GL_Paste!$I12549)-FIND("[",GL_Paste!$I12549)-1),"")))</f>
        <v/>
      </c>
      <c r="D12552">
        <f>IF(GL_Paste!$B12549="","",IFERROR(INDEX(DeptName,MATCH($C12552,DeptTag,0)),"UNALLOCATED"))</f>
        <v/>
      </c>
      <c r="E12552">
        <f>IF(GL_Paste!$B12549="","",IFERROR(INDEX(AcctCat,MATCH(GL_Paste!$B12549&amp;"",AcctCode,0)),"UNKNOWN"))</f>
        <v/>
      </c>
      <c r="F12552">
        <f>IF(GL_Paste!$B12549="","",IFERROR(INDEX(AcctSub,MATCH(GL_Paste!$B12549&amp;"",AcctCode,0)),"UNKNOWN"))</f>
        <v/>
      </c>
    </row>
    <row r="12553">
      <c r="A12553" s="40">
        <f>IF(GL_Paste!$B12550="","",N(GL_Paste!$H12550)-N(GL_Paste!$G12550))</f>
        <v/>
      </c>
      <c r="B12553" s="43">
        <f>IF(GL_Paste!$B12550="","",DATE(YEAR(GL_Paste!$E12550),MONTH(GL_Paste!$E12550),1))</f>
        <v/>
      </c>
      <c r="C12553">
        <f>IF(GL_Paste!$B12550="","",IF(TRIM(GL_Paste!$M12550)&lt;&gt;"",TRIM(GL_Paste!$M12550),IFERROR(MID(GL_Paste!$I12550,FIND("[",GL_Paste!$I12550)+1,FIND("]",GL_Paste!$I12550)-FIND("[",GL_Paste!$I12550)-1),"")))</f>
        <v/>
      </c>
      <c r="D12553">
        <f>IF(GL_Paste!$B12550="","",IFERROR(INDEX(DeptName,MATCH($C12553,DeptTag,0)),"UNALLOCATED"))</f>
        <v/>
      </c>
      <c r="E12553">
        <f>IF(GL_Paste!$B12550="","",IFERROR(INDEX(AcctCat,MATCH(GL_Paste!$B12550&amp;"",AcctCode,0)),"UNKNOWN"))</f>
        <v/>
      </c>
      <c r="F12553">
        <f>IF(GL_Paste!$B12550="","",IFERROR(INDEX(AcctSub,MATCH(GL_Paste!$B12550&amp;"",AcctCode,0)),"UNKNOWN"))</f>
        <v/>
      </c>
    </row>
    <row r="12554">
      <c r="A12554" s="40">
        <f>IF(GL_Paste!$B12551="","",N(GL_Paste!$H12551)-N(GL_Paste!$G12551))</f>
        <v/>
      </c>
      <c r="B12554" s="43">
        <f>IF(GL_Paste!$B12551="","",DATE(YEAR(GL_Paste!$E12551),MONTH(GL_Paste!$E12551),1))</f>
        <v/>
      </c>
      <c r="C12554">
        <f>IF(GL_Paste!$B12551="","",IF(TRIM(GL_Paste!$M12551)&lt;&gt;"",TRIM(GL_Paste!$M12551),IFERROR(MID(GL_Paste!$I12551,FIND("[",GL_Paste!$I12551)+1,FIND("]",GL_Paste!$I12551)-FIND("[",GL_Paste!$I12551)-1),"")))</f>
        <v/>
      </c>
      <c r="D12554">
        <f>IF(GL_Paste!$B12551="","",IFERROR(INDEX(DeptName,MATCH($C12554,DeptTag,0)),"UNALLOCATED"))</f>
        <v/>
      </c>
      <c r="E12554">
        <f>IF(GL_Paste!$B12551="","",IFERROR(INDEX(AcctCat,MATCH(GL_Paste!$B12551&amp;"",AcctCode,0)),"UNKNOWN"))</f>
        <v/>
      </c>
      <c r="F12554">
        <f>IF(GL_Paste!$B12551="","",IFERROR(INDEX(AcctSub,MATCH(GL_Paste!$B12551&amp;"",AcctCode,0)),"UNKNOWN"))</f>
        <v/>
      </c>
    </row>
    <row r="12555">
      <c r="A12555" s="40">
        <f>IF(GL_Paste!$B12552="","",N(GL_Paste!$H12552)-N(GL_Paste!$G12552))</f>
        <v/>
      </c>
      <c r="B12555" s="43">
        <f>IF(GL_Paste!$B12552="","",DATE(YEAR(GL_Paste!$E12552),MONTH(GL_Paste!$E12552),1))</f>
        <v/>
      </c>
      <c r="C12555">
        <f>IF(GL_Paste!$B12552="","",IF(TRIM(GL_Paste!$M12552)&lt;&gt;"",TRIM(GL_Paste!$M12552),IFERROR(MID(GL_Paste!$I12552,FIND("[",GL_Paste!$I12552)+1,FIND("]",GL_Paste!$I12552)-FIND("[",GL_Paste!$I12552)-1),"")))</f>
        <v/>
      </c>
      <c r="D12555">
        <f>IF(GL_Paste!$B12552="","",IFERROR(INDEX(DeptName,MATCH($C12555,DeptTag,0)),"UNALLOCATED"))</f>
        <v/>
      </c>
      <c r="E12555">
        <f>IF(GL_Paste!$B12552="","",IFERROR(INDEX(AcctCat,MATCH(GL_Paste!$B12552&amp;"",AcctCode,0)),"UNKNOWN"))</f>
        <v/>
      </c>
      <c r="F12555">
        <f>IF(GL_Paste!$B12552="","",IFERROR(INDEX(AcctSub,MATCH(GL_Paste!$B12552&amp;"",AcctCode,0)),"UNKNOWN"))</f>
        <v/>
      </c>
    </row>
    <row r="12556">
      <c r="A12556" s="40">
        <f>IF(GL_Paste!$B12553="","",N(GL_Paste!$H12553)-N(GL_Paste!$G12553))</f>
        <v/>
      </c>
      <c r="B12556" s="43">
        <f>IF(GL_Paste!$B12553="","",DATE(YEAR(GL_Paste!$E12553),MONTH(GL_Paste!$E12553),1))</f>
        <v/>
      </c>
      <c r="C12556">
        <f>IF(GL_Paste!$B12553="","",IF(TRIM(GL_Paste!$M12553)&lt;&gt;"",TRIM(GL_Paste!$M12553),IFERROR(MID(GL_Paste!$I12553,FIND("[",GL_Paste!$I12553)+1,FIND("]",GL_Paste!$I12553)-FIND("[",GL_Paste!$I12553)-1),"")))</f>
        <v/>
      </c>
      <c r="D12556">
        <f>IF(GL_Paste!$B12553="","",IFERROR(INDEX(DeptName,MATCH($C12556,DeptTag,0)),"UNALLOCATED"))</f>
        <v/>
      </c>
      <c r="E12556">
        <f>IF(GL_Paste!$B12553="","",IFERROR(INDEX(AcctCat,MATCH(GL_Paste!$B12553&amp;"",AcctCode,0)),"UNKNOWN"))</f>
        <v/>
      </c>
      <c r="F12556">
        <f>IF(GL_Paste!$B12553="","",IFERROR(INDEX(AcctSub,MATCH(GL_Paste!$B12553&amp;"",AcctCode,0)),"UNKNOWN"))</f>
        <v/>
      </c>
    </row>
    <row r="12557">
      <c r="A12557" s="40">
        <f>IF(GL_Paste!$B12554="","",N(GL_Paste!$H12554)-N(GL_Paste!$G12554))</f>
        <v/>
      </c>
      <c r="B12557" s="43">
        <f>IF(GL_Paste!$B12554="","",DATE(YEAR(GL_Paste!$E12554),MONTH(GL_Paste!$E12554),1))</f>
        <v/>
      </c>
      <c r="C12557">
        <f>IF(GL_Paste!$B12554="","",IF(TRIM(GL_Paste!$M12554)&lt;&gt;"",TRIM(GL_Paste!$M12554),IFERROR(MID(GL_Paste!$I12554,FIND("[",GL_Paste!$I12554)+1,FIND("]",GL_Paste!$I12554)-FIND("[",GL_Paste!$I12554)-1),"")))</f>
        <v/>
      </c>
      <c r="D12557">
        <f>IF(GL_Paste!$B12554="","",IFERROR(INDEX(DeptName,MATCH($C12557,DeptTag,0)),"UNALLOCATED"))</f>
        <v/>
      </c>
      <c r="E12557">
        <f>IF(GL_Paste!$B12554="","",IFERROR(INDEX(AcctCat,MATCH(GL_Paste!$B12554&amp;"",AcctCode,0)),"UNKNOWN"))</f>
        <v/>
      </c>
      <c r="F12557">
        <f>IF(GL_Paste!$B12554="","",IFERROR(INDEX(AcctSub,MATCH(GL_Paste!$B12554&amp;"",AcctCode,0)),"UNKNOWN"))</f>
        <v/>
      </c>
    </row>
    <row r="12558">
      <c r="A12558" s="40">
        <f>IF(GL_Paste!$B12555="","",N(GL_Paste!$H12555)-N(GL_Paste!$G12555))</f>
        <v/>
      </c>
      <c r="B12558" s="43">
        <f>IF(GL_Paste!$B12555="","",DATE(YEAR(GL_Paste!$E12555),MONTH(GL_Paste!$E12555),1))</f>
        <v/>
      </c>
      <c r="C12558">
        <f>IF(GL_Paste!$B12555="","",IF(TRIM(GL_Paste!$M12555)&lt;&gt;"",TRIM(GL_Paste!$M12555),IFERROR(MID(GL_Paste!$I12555,FIND("[",GL_Paste!$I12555)+1,FIND("]",GL_Paste!$I12555)-FIND("[",GL_Paste!$I12555)-1),"")))</f>
        <v/>
      </c>
      <c r="D12558">
        <f>IF(GL_Paste!$B12555="","",IFERROR(INDEX(DeptName,MATCH($C12558,DeptTag,0)),"UNALLOCATED"))</f>
        <v/>
      </c>
      <c r="E12558">
        <f>IF(GL_Paste!$B12555="","",IFERROR(INDEX(AcctCat,MATCH(GL_Paste!$B12555&amp;"",AcctCode,0)),"UNKNOWN"))</f>
        <v/>
      </c>
      <c r="F12558">
        <f>IF(GL_Paste!$B12555="","",IFERROR(INDEX(AcctSub,MATCH(GL_Paste!$B12555&amp;"",AcctCode,0)),"UNKNOWN"))</f>
        <v/>
      </c>
    </row>
    <row r="12559">
      <c r="A12559" s="40">
        <f>IF(GL_Paste!$B12556="","",N(GL_Paste!$H12556)-N(GL_Paste!$G12556))</f>
        <v/>
      </c>
      <c r="B12559" s="43">
        <f>IF(GL_Paste!$B12556="","",DATE(YEAR(GL_Paste!$E12556),MONTH(GL_Paste!$E12556),1))</f>
        <v/>
      </c>
      <c r="C12559">
        <f>IF(GL_Paste!$B12556="","",IF(TRIM(GL_Paste!$M12556)&lt;&gt;"",TRIM(GL_Paste!$M12556),IFERROR(MID(GL_Paste!$I12556,FIND("[",GL_Paste!$I12556)+1,FIND("]",GL_Paste!$I12556)-FIND("[",GL_Paste!$I12556)-1),"")))</f>
        <v/>
      </c>
      <c r="D12559">
        <f>IF(GL_Paste!$B12556="","",IFERROR(INDEX(DeptName,MATCH($C12559,DeptTag,0)),"UNALLOCATED"))</f>
        <v/>
      </c>
      <c r="E12559">
        <f>IF(GL_Paste!$B12556="","",IFERROR(INDEX(AcctCat,MATCH(GL_Paste!$B12556&amp;"",AcctCode,0)),"UNKNOWN"))</f>
        <v/>
      </c>
      <c r="F12559">
        <f>IF(GL_Paste!$B12556="","",IFERROR(INDEX(AcctSub,MATCH(GL_Paste!$B12556&amp;"",AcctCode,0)),"UNKNOWN"))</f>
        <v/>
      </c>
    </row>
    <row r="12560">
      <c r="A12560" s="40">
        <f>IF(GL_Paste!$B12557="","",N(GL_Paste!$H12557)-N(GL_Paste!$G12557))</f>
        <v/>
      </c>
      <c r="B12560" s="43">
        <f>IF(GL_Paste!$B12557="","",DATE(YEAR(GL_Paste!$E12557),MONTH(GL_Paste!$E12557),1))</f>
        <v/>
      </c>
      <c r="C12560">
        <f>IF(GL_Paste!$B12557="","",IF(TRIM(GL_Paste!$M12557)&lt;&gt;"",TRIM(GL_Paste!$M12557),IFERROR(MID(GL_Paste!$I12557,FIND("[",GL_Paste!$I12557)+1,FIND("]",GL_Paste!$I12557)-FIND("[",GL_Paste!$I12557)-1),"")))</f>
        <v/>
      </c>
      <c r="D12560">
        <f>IF(GL_Paste!$B12557="","",IFERROR(INDEX(DeptName,MATCH($C12560,DeptTag,0)),"UNALLOCATED"))</f>
        <v/>
      </c>
      <c r="E12560">
        <f>IF(GL_Paste!$B12557="","",IFERROR(INDEX(AcctCat,MATCH(GL_Paste!$B12557&amp;"",AcctCode,0)),"UNKNOWN"))</f>
        <v/>
      </c>
      <c r="F12560">
        <f>IF(GL_Paste!$B12557="","",IFERROR(INDEX(AcctSub,MATCH(GL_Paste!$B12557&amp;"",AcctCode,0)),"UNKNOWN"))</f>
        <v/>
      </c>
    </row>
    <row r="12561">
      <c r="A12561" s="40">
        <f>IF(GL_Paste!$B12558="","",N(GL_Paste!$H12558)-N(GL_Paste!$G12558))</f>
        <v/>
      </c>
      <c r="B12561" s="43">
        <f>IF(GL_Paste!$B12558="","",DATE(YEAR(GL_Paste!$E12558),MONTH(GL_Paste!$E12558),1))</f>
        <v/>
      </c>
      <c r="C12561">
        <f>IF(GL_Paste!$B12558="","",IF(TRIM(GL_Paste!$M12558)&lt;&gt;"",TRIM(GL_Paste!$M12558),IFERROR(MID(GL_Paste!$I12558,FIND("[",GL_Paste!$I12558)+1,FIND("]",GL_Paste!$I12558)-FIND("[",GL_Paste!$I12558)-1),"")))</f>
        <v/>
      </c>
      <c r="D12561">
        <f>IF(GL_Paste!$B12558="","",IFERROR(INDEX(DeptName,MATCH($C12561,DeptTag,0)),"UNALLOCATED"))</f>
        <v/>
      </c>
      <c r="E12561">
        <f>IF(GL_Paste!$B12558="","",IFERROR(INDEX(AcctCat,MATCH(GL_Paste!$B12558&amp;"",AcctCode,0)),"UNKNOWN"))</f>
        <v/>
      </c>
      <c r="F12561">
        <f>IF(GL_Paste!$B12558="","",IFERROR(INDEX(AcctSub,MATCH(GL_Paste!$B12558&amp;"",AcctCode,0)),"UNKNOWN"))</f>
        <v/>
      </c>
    </row>
    <row r="12562">
      <c r="A12562" s="40">
        <f>IF(GL_Paste!$B12559="","",N(GL_Paste!$H12559)-N(GL_Paste!$G12559))</f>
        <v/>
      </c>
      <c r="B12562" s="43">
        <f>IF(GL_Paste!$B12559="","",DATE(YEAR(GL_Paste!$E12559),MONTH(GL_Paste!$E12559),1))</f>
        <v/>
      </c>
      <c r="C12562">
        <f>IF(GL_Paste!$B12559="","",IF(TRIM(GL_Paste!$M12559)&lt;&gt;"",TRIM(GL_Paste!$M12559),IFERROR(MID(GL_Paste!$I12559,FIND("[",GL_Paste!$I12559)+1,FIND("]",GL_Paste!$I12559)-FIND("[",GL_Paste!$I12559)-1),"")))</f>
        <v/>
      </c>
      <c r="D12562">
        <f>IF(GL_Paste!$B12559="","",IFERROR(INDEX(DeptName,MATCH($C12562,DeptTag,0)),"UNALLOCATED"))</f>
        <v/>
      </c>
      <c r="E12562">
        <f>IF(GL_Paste!$B12559="","",IFERROR(INDEX(AcctCat,MATCH(GL_Paste!$B12559&amp;"",AcctCode,0)),"UNKNOWN"))</f>
        <v/>
      </c>
      <c r="F12562">
        <f>IF(GL_Paste!$B12559="","",IFERROR(INDEX(AcctSub,MATCH(GL_Paste!$B12559&amp;"",AcctCode,0)),"UNKNOWN"))</f>
        <v/>
      </c>
    </row>
    <row r="12563">
      <c r="A12563" s="40">
        <f>IF(GL_Paste!$B12560="","",N(GL_Paste!$H12560)-N(GL_Paste!$G12560))</f>
        <v/>
      </c>
      <c r="B12563" s="43">
        <f>IF(GL_Paste!$B12560="","",DATE(YEAR(GL_Paste!$E12560),MONTH(GL_Paste!$E12560),1))</f>
        <v/>
      </c>
      <c r="C12563">
        <f>IF(GL_Paste!$B12560="","",IF(TRIM(GL_Paste!$M12560)&lt;&gt;"",TRIM(GL_Paste!$M12560),IFERROR(MID(GL_Paste!$I12560,FIND("[",GL_Paste!$I12560)+1,FIND("]",GL_Paste!$I12560)-FIND("[",GL_Paste!$I12560)-1),"")))</f>
        <v/>
      </c>
      <c r="D12563">
        <f>IF(GL_Paste!$B12560="","",IFERROR(INDEX(DeptName,MATCH($C12563,DeptTag,0)),"UNALLOCATED"))</f>
        <v/>
      </c>
      <c r="E12563">
        <f>IF(GL_Paste!$B12560="","",IFERROR(INDEX(AcctCat,MATCH(GL_Paste!$B12560&amp;"",AcctCode,0)),"UNKNOWN"))</f>
        <v/>
      </c>
      <c r="F12563">
        <f>IF(GL_Paste!$B12560="","",IFERROR(INDEX(AcctSub,MATCH(GL_Paste!$B12560&amp;"",AcctCode,0)),"UNKNOWN"))</f>
        <v/>
      </c>
    </row>
    <row r="12564">
      <c r="A12564" s="40">
        <f>IF(GL_Paste!$B12561="","",N(GL_Paste!$H12561)-N(GL_Paste!$G12561))</f>
        <v/>
      </c>
      <c r="B12564" s="43">
        <f>IF(GL_Paste!$B12561="","",DATE(YEAR(GL_Paste!$E12561),MONTH(GL_Paste!$E12561),1))</f>
        <v/>
      </c>
      <c r="C12564">
        <f>IF(GL_Paste!$B12561="","",IF(TRIM(GL_Paste!$M12561)&lt;&gt;"",TRIM(GL_Paste!$M12561),IFERROR(MID(GL_Paste!$I12561,FIND("[",GL_Paste!$I12561)+1,FIND("]",GL_Paste!$I12561)-FIND("[",GL_Paste!$I12561)-1),"")))</f>
        <v/>
      </c>
      <c r="D12564">
        <f>IF(GL_Paste!$B12561="","",IFERROR(INDEX(DeptName,MATCH($C12564,DeptTag,0)),"UNALLOCATED"))</f>
        <v/>
      </c>
      <c r="E12564">
        <f>IF(GL_Paste!$B12561="","",IFERROR(INDEX(AcctCat,MATCH(GL_Paste!$B12561&amp;"",AcctCode,0)),"UNKNOWN"))</f>
        <v/>
      </c>
      <c r="F12564">
        <f>IF(GL_Paste!$B12561="","",IFERROR(INDEX(AcctSub,MATCH(GL_Paste!$B12561&amp;"",AcctCode,0)),"UNKNOWN"))</f>
        <v/>
      </c>
    </row>
    <row r="12565">
      <c r="A12565" s="40">
        <f>IF(GL_Paste!$B12562="","",N(GL_Paste!$H12562)-N(GL_Paste!$G12562))</f>
        <v/>
      </c>
      <c r="B12565" s="43">
        <f>IF(GL_Paste!$B12562="","",DATE(YEAR(GL_Paste!$E12562),MONTH(GL_Paste!$E12562),1))</f>
        <v/>
      </c>
      <c r="C12565">
        <f>IF(GL_Paste!$B12562="","",IF(TRIM(GL_Paste!$M12562)&lt;&gt;"",TRIM(GL_Paste!$M12562),IFERROR(MID(GL_Paste!$I12562,FIND("[",GL_Paste!$I12562)+1,FIND("]",GL_Paste!$I12562)-FIND("[",GL_Paste!$I12562)-1),"")))</f>
        <v/>
      </c>
      <c r="D12565">
        <f>IF(GL_Paste!$B12562="","",IFERROR(INDEX(DeptName,MATCH($C12565,DeptTag,0)),"UNALLOCATED"))</f>
        <v/>
      </c>
      <c r="E12565">
        <f>IF(GL_Paste!$B12562="","",IFERROR(INDEX(AcctCat,MATCH(GL_Paste!$B12562&amp;"",AcctCode,0)),"UNKNOWN"))</f>
        <v/>
      </c>
      <c r="F12565">
        <f>IF(GL_Paste!$B12562="","",IFERROR(INDEX(AcctSub,MATCH(GL_Paste!$B12562&amp;"",AcctCode,0)),"UNKNOWN"))</f>
        <v/>
      </c>
    </row>
    <row r="12566">
      <c r="A12566" s="40">
        <f>IF(GL_Paste!$B12563="","",N(GL_Paste!$H12563)-N(GL_Paste!$G12563))</f>
        <v/>
      </c>
      <c r="B12566" s="43">
        <f>IF(GL_Paste!$B12563="","",DATE(YEAR(GL_Paste!$E12563),MONTH(GL_Paste!$E12563),1))</f>
        <v/>
      </c>
      <c r="C12566">
        <f>IF(GL_Paste!$B12563="","",IF(TRIM(GL_Paste!$M12563)&lt;&gt;"",TRIM(GL_Paste!$M12563),IFERROR(MID(GL_Paste!$I12563,FIND("[",GL_Paste!$I12563)+1,FIND("]",GL_Paste!$I12563)-FIND("[",GL_Paste!$I12563)-1),"")))</f>
        <v/>
      </c>
      <c r="D12566">
        <f>IF(GL_Paste!$B12563="","",IFERROR(INDEX(DeptName,MATCH($C12566,DeptTag,0)),"UNALLOCATED"))</f>
        <v/>
      </c>
      <c r="E12566">
        <f>IF(GL_Paste!$B12563="","",IFERROR(INDEX(AcctCat,MATCH(GL_Paste!$B12563&amp;"",AcctCode,0)),"UNKNOWN"))</f>
        <v/>
      </c>
      <c r="F12566">
        <f>IF(GL_Paste!$B12563="","",IFERROR(INDEX(AcctSub,MATCH(GL_Paste!$B12563&amp;"",AcctCode,0)),"UNKNOWN"))</f>
        <v/>
      </c>
    </row>
    <row r="12567">
      <c r="A12567" s="40">
        <f>IF(GL_Paste!$B12564="","",N(GL_Paste!$H12564)-N(GL_Paste!$G12564))</f>
        <v/>
      </c>
      <c r="B12567" s="43">
        <f>IF(GL_Paste!$B12564="","",DATE(YEAR(GL_Paste!$E12564),MONTH(GL_Paste!$E12564),1))</f>
        <v/>
      </c>
      <c r="C12567">
        <f>IF(GL_Paste!$B12564="","",IF(TRIM(GL_Paste!$M12564)&lt;&gt;"",TRIM(GL_Paste!$M12564),IFERROR(MID(GL_Paste!$I12564,FIND("[",GL_Paste!$I12564)+1,FIND("]",GL_Paste!$I12564)-FIND("[",GL_Paste!$I12564)-1),"")))</f>
        <v/>
      </c>
      <c r="D12567">
        <f>IF(GL_Paste!$B12564="","",IFERROR(INDEX(DeptName,MATCH($C12567,DeptTag,0)),"UNALLOCATED"))</f>
        <v/>
      </c>
      <c r="E12567">
        <f>IF(GL_Paste!$B12564="","",IFERROR(INDEX(AcctCat,MATCH(GL_Paste!$B12564&amp;"",AcctCode,0)),"UNKNOWN"))</f>
        <v/>
      </c>
      <c r="F12567">
        <f>IF(GL_Paste!$B12564="","",IFERROR(INDEX(AcctSub,MATCH(GL_Paste!$B12564&amp;"",AcctCode,0)),"UNKNOWN"))</f>
        <v/>
      </c>
    </row>
    <row r="12568">
      <c r="A12568" s="40">
        <f>IF(GL_Paste!$B12565="","",N(GL_Paste!$H12565)-N(GL_Paste!$G12565))</f>
        <v/>
      </c>
      <c r="B12568" s="43">
        <f>IF(GL_Paste!$B12565="","",DATE(YEAR(GL_Paste!$E12565),MONTH(GL_Paste!$E12565),1))</f>
        <v/>
      </c>
      <c r="C12568">
        <f>IF(GL_Paste!$B12565="","",IF(TRIM(GL_Paste!$M12565)&lt;&gt;"",TRIM(GL_Paste!$M12565),IFERROR(MID(GL_Paste!$I12565,FIND("[",GL_Paste!$I12565)+1,FIND("]",GL_Paste!$I12565)-FIND("[",GL_Paste!$I12565)-1),"")))</f>
        <v/>
      </c>
      <c r="D12568">
        <f>IF(GL_Paste!$B12565="","",IFERROR(INDEX(DeptName,MATCH($C12568,DeptTag,0)),"UNALLOCATED"))</f>
        <v/>
      </c>
      <c r="E12568">
        <f>IF(GL_Paste!$B12565="","",IFERROR(INDEX(AcctCat,MATCH(GL_Paste!$B12565&amp;"",AcctCode,0)),"UNKNOWN"))</f>
        <v/>
      </c>
      <c r="F12568">
        <f>IF(GL_Paste!$B12565="","",IFERROR(INDEX(AcctSub,MATCH(GL_Paste!$B12565&amp;"",AcctCode,0)),"UNKNOWN"))</f>
        <v/>
      </c>
    </row>
    <row r="12569">
      <c r="A12569" s="40">
        <f>IF(GL_Paste!$B12566="","",N(GL_Paste!$H12566)-N(GL_Paste!$G12566))</f>
        <v/>
      </c>
      <c r="B12569" s="43">
        <f>IF(GL_Paste!$B12566="","",DATE(YEAR(GL_Paste!$E12566),MONTH(GL_Paste!$E12566),1))</f>
        <v/>
      </c>
      <c r="C12569">
        <f>IF(GL_Paste!$B12566="","",IF(TRIM(GL_Paste!$M12566)&lt;&gt;"",TRIM(GL_Paste!$M12566),IFERROR(MID(GL_Paste!$I12566,FIND("[",GL_Paste!$I12566)+1,FIND("]",GL_Paste!$I12566)-FIND("[",GL_Paste!$I12566)-1),"")))</f>
        <v/>
      </c>
      <c r="D12569">
        <f>IF(GL_Paste!$B12566="","",IFERROR(INDEX(DeptName,MATCH($C12569,DeptTag,0)),"UNALLOCATED"))</f>
        <v/>
      </c>
      <c r="E12569">
        <f>IF(GL_Paste!$B12566="","",IFERROR(INDEX(AcctCat,MATCH(GL_Paste!$B12566&amp;"",AcctCode,0)),"UNKNOWN"))</f>
        <v/>
      </c>
      <c r="F12569">
        <f>IF(GL_Paste!$B12566="","",IFERROR(INDEX(AcctSub,MATCH(GL_Paste!$B12566&amp;"",AcctCode,0)),"UNKNOWN"))</f>
        <v/>
      </c>
    </row>
    <row r="12570">
      <c r="A12570" s="40">
        <f>IF(GL_Paste!$B12567="","",N(GL_Paste!$H12567)-N(GL_Paste!$G12567))</f>
        <v/>
      </c>
      <c r="B12570" s="43">
        <f>IF(GL_Paste!$B12567="","",DATE(YEAR(GL_Paste!$E12567),MONTH(GL_Paste!$E12567),1))</f>
        <v/>
      </c>
      <c r="C12570">
        <f>IF(GL_Paste!$B12567="","",IF(TRIM(GL_Paste!$M12567)&lt;&gt;"",TRIM(GL_Paste!$M12567),IFERROR(MID(GL_Paste!$I12567,FIND("[",GL_Paste!$I12567)+1,FIND("]",GL_Paste!$I12567)-FIND("[",GL_Paste!$I12567)-1),"")))</f>
        <v/>
      </c>
      <c r="D12570">
        <f>IF(GL_Paste!$B12567="","",IFERROR(INDEX(DeptName,MATCH($C12570,DeptTag,0)),"UNALLOCATED"))</f>
        <v/>
      </c>
      <c r="E12570">
        <f>IF(GL_Paste!$B12567="","",IFERROR(INDEX(AcctCat,MATCH(GL_Paste!$B12567&amp;"",AcctCode,0)),"UNKNOWN"))</f>
        <v/>
      </c>
      <c r="F12570">
        <f>IF(GL_Paste!$B12567="","",IFERROR(INDEX(AcctSub,MATCH(GL_Paste!$B12567&amp;"",AcctCode,0)),"UNKNOWN"))</f>
        <v/>
      </c>
    </row>
    <row r="12571">
      <c r="A12571" s="40">
        <f>IF(GL_Paste!$B12568="","",N(GL_Paste!$H12568)-N(GL_Paste!$G12568))</f>
        <v/>
      </c>
      <c r="B12571" s="43">
        <f>IF(GL_Paste!$B12568="","",DATE(YEAR(GL_Paste!$E12568),MONTH(GL_Paste!$E12568),1))</f>
        <v/>
      </c>
      <c r="C12571">
        <f>IF(GL_Paste!$B12568="","",IF(TRIM(GL_Paste!$M12568)&lt;&gt;"",TRIM(GL_Paste!$M12568),IFERROR(MID(GL_Paste!$I12568,FIND("[",GL_Paste!$I12568)+1,FIND("]",GL_Paste!$I12568)-FIND("[",GL_Paste!$I12568)-1),"")))</f>
        <v/>
      </c>
      <c r="D12571">
        <f>IF(GL_Paste!$B12568="","",IFERROR(INDEX(DeptName,MATCH($C12571,DeptTag,0)),"UNALLOCATED"))</f>
        <v/>
      </c>
      <c r="E12571">
        <f>IF(GL_Paste!$B12568="","",IFERROR(INDEX(AcctCat,MATCH(GL_Paste!$B12568&amp;"",AcctCode,0)),"UNKNOWN"))</f>
        <v/>
      </c>
      <c r="F12571">
        <f>IF(GL_Paste!$B12568="","",IFERROR(INDEX(AcctSub,MATCH(GL_Paste!$B12568&amp;"",AcctCode,0)),"UNKNOWN"))</f>
        <v/>
      </c>
    </row>
    <row r="12572">
      <c r="A12572" s="40">
        <f>IF(GL_Paste!$B12569="","",N(GL_Paste!$H12569)-N(GL_Paste!$G12569))</f>
        <v/>
      </c>
      <c r="B12572" s="43">
        <f>IF(GL_Paste!$B12569="","",DATE(YEAR(GL_Paste!$E12569),MONTH(GL_Paste!$E12569),1))</f>
        <v/>
      </c>
      <c r="C12572">
        <f>IF(GL_Paste!$B12569="","",IF(TRIM(GL_Paste!$M12569)&lt;&gt;"",TRIM(GL_Paste!$M12569),IFERROR(MID(GL_Paste!$I12569,FIND("[",GL_Paste!$I12569)+1,FIND("]",GL_Paste!$I12569)-FIND("[",GL_Paste!$I12569)-1),"")))</f>
        <v/>
      </c>
      <c r="D12572">
        <f>IF(GL_Paste!$B12569="","",IFERROR(INDEX(DeptName,MATCH($C12572,DeptTag,0)),"UNALLOCATED"))</f>
        <v/>
      </c>
      <c r="E12572">
        <f>IF(GL_Paste!$B12569="","",IFERROR(INDEX(AcctCat,MATCH(GL_Paste!$B12569&amp;"",AcctCode,0)),"UNKNOWN"))</f>
        <v/>
      </c>
      <c r="F12572">
        <f>IF(GL_Paste!$B12569="","",IFERROR(INDEX(AcctSub,MATCH(GL_Paste!$B12569&amp;"",AcctCode,0)),"UNKNOWN"))</f>
        <v/>
      </c>
    </row>
    <row r="12573">
      <c r="A12573" s="40">
        <f>IF(GL_Paste!$B12570="","",N(GL_Paste!$H12570)-N(GL_Paste!$G12570))</f>
        <v/>
      </c>
      <c r="B12573" s="43">
        <f>IF(GL_Paste!$B12570="","",DATE(YEAR(GL_Paste!$E12570),MONTH(GL_Paste!$E12570),1))</f>
        <v/>
      </c>
      <c r="C12573">
        <f>IF(GL_Paste!$B12570="","",IF(TRIM(GL_Paste!$M12570)&lt;&gt;"",TRIM(GL_Paste!$M12570),IFERROR(MID(GL_Paste!$I12570,FIND("[",GL_Paste!$I12570)+1,FIND("]",GL_Paste!$I12570)-FIND("[",GL_Paste!$I12570)-1),"")))</f>
        <v/>
      </c>
      <c r="D12573">
        <f>IF(GL_Paste!$B12570="","",IFERROR(INDEX(DeptName,MATCH($C12573,DeptTag,0)),"UNALLOCATED"))</f>
        <v/>
      </c>
      <c r="E12573">
        <f>IF(GL_Paste!$B12570="","",IFERROR(INDEX(AcctCat,MATCH(GL_Paste!$B12570&amp;"",AcctCode,0)),"UNKNOWN"))</f>
        <v/>
      </c>
      <c r="F12573">
        <f>IF(GL_Paste!$B12570="","",IFERROR(INDEX(AcctSub,MATCH(GL_Paste!$B12570&amp;"",AcctCode,0)),"UNKNOWN"))</f>
        <v/>
      </c>
    </row>
    <row r="12574">
      <c r="A12574" s="40">
        <f>IF(GL_Paste!$B12571="","",N(GL_Paste!$H12571)-N(GL_Paste!$G12571))</f>
        <v/>
      </c>
      <c r="B12574" s="43">
        <f>IF(GL_Paste!$B12571="","",DATE(YEAR(GL_Paste!$E12571),MONTH(GL_Paste!$E12571),1))</f>
        <v/>
      </c>
      <c r="C12574">
        <f>IF(GL_Paste!$B12571="","",IF(TRIM(GL_Paste!$M12571)&lt;&gt;"",TRIM(GL_Paste!$M12571),IFERROR(MID(GL_Paste!$I12571,FIND("[",GL_Paste!$I12571)+1,FIND("]",GL_Paste!$I12571)-FIND("[",GL_Paste!$I12571)-1),"")))</f>
        <v/>
      </c>
      <c r="D12574">
        <f>IF(GL_Paste!$B12571="","",IFERROR(INDEX(DeptName,MATCH($C12574,DeptTag,0)),"UNALLOCATED"))</f>
        <v/>
      </c>
      <c r="E12574">
        <f>IF(GL_Paste!$B12571="","",IFERROR(INDEX(AcctCat,MATCH(GL_Paste!$B12571&amp;"",AcctCode,0)),"UNKNOWN"))</f>
        <v/>
      </c>
      <c r="F12574">
        <f>IF(GL_Paste!$B12571="","",IFERROR(INDEX(AcctSub,MATCH(GL_Paste!$B12571&amp;"",AcctCode,0)),"UNKNOWN"))</f>
        <v/>
      </c>
    </row>
    <row r="12575">
      <c r="A12575" s="40">
        <f>IF(GL_Paste!$B12572="","",N(GL_Paste!$H12572)-N(GL_Paste!$G12572))</f>
        <v/>
      </c>
      <c r="B12575" s="43">
        <f>IF(GL_Paste!$B12572="","",DATE(YEAR(GL_Paste!$E12572),MONTH(GL_Paste!$E12572),1))</f>
        <v/>
      </c>
      <c r="C12575">
        <f>IF(GL_Paste!$B12572="","",IF(TRIM(GL_Paste!$M12572)&lt;&gt;"",TRIM(GL_Paste!$M12572),IFERROR(MID(GL_Paste!$I12572,FIND("[",GL_Paste!$I12572)+1,FIND("]",GL_Paste!$I12572)-FIND("[",GL_Paste!$I12572)-1),"")))</f>
        <v/>
      </c>
      <c r="D12575">
        <f>IF(GL_Paste!$B12572="","",IFERROR(INDEX(DeptName,MATCH($C12575,DeptTag,0)),"UNALLOCATED"))</f>
        <v/>
      </c>
      <c r="E12575">
        <f>IF(GL_Paste!$B12572="","",IFERROR(INDEX(AcctCat,MATCH(GL_Paste!$B12572&amp;"",AcctCode,0)),"UNKNOWN"))</f>
        <v/>
      </c>
      <c r="F12575">
        <f>IF(GL_Paste!$B12572="","",IFERROR(INDEX(AcctSub,MATCH(GL_Paste!$B12572&amp;"",AcctCode,0)),"UNKNOWN"))</f>
        <v/>
      </c>
    </row>
    <row r="12576">
      <c r="A12576" s="40">
        <f>IF(GL_Paste!$B12573="","",N(GL_Paste!$H12573)-N(GL_Paste!$G12573))</f>
        <v/>
      </c>
      <c r="B12576" s="43">
        <f>IF(GL_Paste!$B12573="","",DATE(YEAR(GL_Paste!$E12573),MONTH(GL_Paste!$E12573),1))</f>
        <v/>
      </c>
      <c r="C12576">
        <f>IF(GL_Paste!$B12573="","",IF(TRIM(GL_Paste!$M12573)&lt;&gt;"",TRIM(GL_Paste!$M12573),IFERROR(MID(GL_Paste!$I12573,FIND("[",GL_Paste!$I12573)+1,FIND("]",GL_Paste!$I12573)-FIND("[",GL_Paste!$I12573)-1),"")))</f>
        <v/>
      </c>
      <c r="D12576">
        <f>IF(GL_Paste!$B12573="","",IFERROR(INDEX(DeptName,MATCH($C12576,DeptTag,0)),"UNALLOCATED"))</f>
        <v/>
      </c>
      <c r="E12576">
        <f>IF(GL_Paste!$B12573="","",IFERROR(INDEX(AcctCat,MATCH(GL_Paste!$B12573&amp;"",AcctCode,0)),"UNKNOWN"))</f>
        <v/>
      </c>
      <c r="F12576">
        <f>IF(GL_Paste!$B12573="","",IFERROR(INDEX(AcctSub,MATCH(GL_Paste!$B12573&amp;"",AcctCode,0)),"UNKNOWN"))</f>
        <v/>
      </c>
    </row>
    <row r="12577">
      <c r="A12577" s="40">
        <f>IF(GL_Paste!$B12574="","",N(GL_Paste!$H12574)-N(GL_Paste!$G12574))</f>
        <v/>
      </c>
      <c r="B12577" s="43">
        <f>IF(GL_Paste!$B12574="","",DATE(YEAR(GL_Paste!$E12574),MONTH(GL_Paste!$E12574),1))</f>
        <v/>
      </c>
      <c r="C12577">
        <f>IF(GL_Paste!$B12574="","",IF(TRIM(GL_Paste!$M12574)&lt;&gt;"",TRIM(GL_Paste!$M12574),IFERROR(MID(GL_Paste!$I12574,FIND("[",GL_Paste!$I12574)+1,FIND("]",GL_Paste!$I12574)-FIND("[",GL_Paste!$I12574)-1),"")))</f>
        <v/>
      </c>
      <c r="D12577">
        <f>IF(GL_Paste!$B12574="","",IFERROR(INDEX(DeptName,MATCH($C12577,DeptTag,0)),"UNALLOCATED"))</f>
        <v/>
      </c>
      <c r="E12577">
        <f>IF(GL_Paste!$B12574="","",IFERROR(INDEX(AcctCat,MATCH(GL_Paste!$B12574&amp;"",AcctCode,0)),"UNKNOWN"))</f>
        <v/>
      </c>
      <c r="F12577">
        <f>IF(GL_Paste!$B12574="","",IFERROR(INDEX(AcctSub,MATCH(GL_Paste!$B12574&amp;"",AcctCode,0)),"UNKNOWN"))</f>
        <v/>
      </c>
    </row>
    <row r="12578">
      <c r="A12578" s="40">
        <f>IF(GL_Paste!$B12575="","",N(GL_Paste!$H12575)-N(GL_Paste!$G12575))</f>
        <v/>
      </c>
      <c r="B12578" s="43">
        <f>IF(GL_Paste!$B12575="","",DATE(YEAR(GL_Paste!$E12575),MONTH(GL_Paste!$E12575),1))</f>
        <v/>
      </c>
      <c r="C12578">
        <f>IF(GL_Paste!$B12575="","",IF(TRIM(GL_Paste!$M12575)&lt;&gt;"",TRIM(GL_Paste!$M12575),IFERROR(MID(GL_Paste!$I12575,FIND("[",GL_Paste!$I12575)+1,FIND("]",GL_Paste!$I12575)-FIND("[",GL_Paste!$I12575)-1),"")))</f>
        <v/>
      </c>
      <c r="D12578">
        <f>IF(GL_Paste!$B12575="","",IFERROR(INDEX(DeptName,MATCH($C12578,DeptTag,0)),"UNALLOCATED"))</f>
        <v/>
      </c>
      <c r="E12578">
        <f>IF(GL_Paste!$B12575="","",IFERROR(INDEX(AcctCat,MATCH(GL_Paste!$B12575&amp;"",AcctCode,0)),"UNKNOWN"))</f>
        <v/>
      </c>
      <c r="F12578">
        <f>IF(GL_Paste!$B12575="","",IFERROR(INDEX(AcctSub,MATCH(GL_Paste!$B12575&amp;"",AcctCode,0)),"UNKNOWN"))</f>
        <v/>
      </c>
    </row>
    <row r="12579">
      <c r="A12579" s="40">
        <f>IF(GL_Paste!$B12576="","",N(GL_Paste!$H12576)-N(GL_Paste!$G12576))</f>
        <v/>
      </c>
      <c r="B12579" s="43">
        <f>IF(GL_Paste!$B12576="","",DATE(YEAR(GL_Paste!$E12576),MONTH(GL_Paste!$E12576),1))</f>
        <v/>
      </c>
      <c r="C12579">
        <f>IF(GL_Paste!$B12576="","",IF(TRIM(GL_Paste!$M12576)&lt;&gt;"",TRIM(GL_Paste!$M12576),IFERROR(MID(GL_Paste!$I12576,FIND("[",GL_Paste!$I12576)+1,FIND("]",GL_Paste!$I12576)-FIND("[",GL_Paste!$I12576)-1),"")))</f>
        <v/>
      </c>
      <c r="D12579">
        <f>IF(GL_Paste!$B12576="","",IFERROR(INDEX(DeptName,MATCH($C12579,DeptTag,0)),"UNALLOCATED"))</f>
        <v/>
      </c>
      <c r="E12579">
        <f>IF(GL_Paste!$B12576="","",IFERROR(INDEX(AcctCat,MATCH(GL_Paste!$B12576&amp;"",AcctCode,0)),"UNKNOWN"))</f>
        <v/>
      </c>
      <c r="F12579">
        <f>IF(GL_Paste!$B12576="","",IFERROR(INDEX(AcctSub,MATCH(GL_Paste!$B12576&amp;"",AcctCode,0)),"UNKNOWN"))</f>
        <v/>
      </c>
    </row>
    <row r="12580">
      <c r="A12580" s="40">
        <f>IF(GL_Paste!$B12577="","",N(GL_Paste!$H12577)-N(GL_Paste!$G12577))</f>
        <v/>
      </c>
      <c r="B12580" s="43">
        <f>IF(GL_Paste!$B12577="","",DATE(YEAR(GL_Paste!$E12577),MONTH(GL_Paste!$E12577),1))</f>
        <v/>
      </c>
      <c r="C12580">
        <f>IF(GL_Paste!$B12577="","",IF(TRIM(GL_Paste!$M12577)&lt;&gt;"",TRIM(GL_Paste!$M12577),IFERROR(MID(GL_Paste!$I12577,FIND("[",GL_Paste!$I12577)+1,FIND("]",GL_Paste!$I12577)-FIND("[",GL_Paste!$I12577)-1),"")))</f>
        <v/>
      </c>
      <c r="D12580">
        <f>IF(GL_Paste!$B12577="","",IFERROR(INDEX(DeptName,MATCH($C12580,DeptTag,0)),"UNALLOCATED"))</f>
        <v/>
      </c>
      <c r="E12580">
        <f>IF(GL_Paste!$B12577="","",IFERROR(INDEX(AcctCat,MATCH(GL_Paste!$B12577&amp;"",AcctCode,0)),"UNKNOWN"))</f>
        <v/>
      </c>
      <c r="F12580">
        <f>IF(GL_Paste!$B12577="","",IFERROR(INDEX(AcctSub,MATCH(GL_Paste!$B12577&amp;"",AcctCode,0)),"UNKNOWN"))</f>
        <v/>
      </c>
    </row>
    <row r="12581">
      <c r="A12581" s="40">
        <f>IF(GL_Paste!$B12578="","",N(GL_Paste!$H12578)-N(GL_Paste!$G12578))</f>
        <v/>
      </c>
      <c r="B12581" s="43">
        <f>IF(GL_Paste!$B12578="","",DATE(YEAR(GL_Paste!$E12578),MONTH(GL_Paste!$E12578),1))</f>
        <v/>
      </c>
      <c r="C12581">
        <f>IF(GL_Paste!$B12578="","",IF(TRIM(GL_Paste!$M12578)&lt;&gt;"",TRIM(GL_Paste!$M12578),IFERROR(MID(GL_Paste!$I12578,FIND("[",GL_Paste!$I12578)+1,FIND("]",GL_Paste!$I12578)-FIND("[",GL_Paste!$I12578)-1),"")))</f>
        <v/>
      </c>
      <c r="D12581">
        <f>IF(GL_Paste!$B12578="","",IFERROR(INDEX(DeptName,MATCH($C12581,DeptTag,0)),"UNALLOCATED"))</f>
        <v/>
      </c>
      <c r="E12581">
        <f>IF(GL_Paste!$B12578="","",IFERROR(INDEX(AcctCat,MATCH(GL_Paste!$B12578&amp;"",AcctCode,0)),"UNKNOWN"))</f>
        <v/>
      </c>
      <c r="F12581">
        <f>IF(GL_Paste!$B12578="","",IFERROR(INDEX(AcctSub,MATCH(GL_Paste!$B12578&amp;"",AcctCode,0)),"UNKNOWN"))</f>
        <v/>
      </c>
    </row>
    <row r="12582">
      <c r="A12582" s="40">
        <f>IF(GL_Paste!$B12579="","",N(GL_Paste!$H12579)-N(GL_Paste!$G12579))</f>
        <v/>
      </c>
      <c r="B12582" s="43">
        <f>IF(GL_Paste!$B12579="","",DATE(YEAR(GL_Paste!$E12579),MONTH(GL_Paste!$E12579),1))</f>
        <v/>
      </c>
      <c r="C12582">
        <f>IF(GL_Paste!$B12579="","",IF(TRIM(GL_Paste!$M12579)&lt;&gt;"",TRIM(GL_Paste!$M12579),IFERROR(MID(GL_Paste!$I12579,FIND("[",GL_Paste!$I12579)+1,FIND("]",GL_Paste!$I12579)-FIND("[",GL_Paste!$I12579)-1),"")))</f>
        <v/>
      </c>
      <c r="D12582">
        <f>IF(GL_Paste!$B12579="","",IFERROR(INDEX(DeptName,MATCH($C12582,DeptTag,0)),"UNALLOCATED"))</f>
        <v/>
      </c>
      <c r="E12582">
        <f>IF(GL_Paste!$B12579="","",IFERROR(INDEX(AcctCat,MATCH(GL_Paste!$B12579&amp;"",AcctCode,0)),"UNKNOWN"))</f>
        <v/>
      </c>
      <c r="F12582">
        <f>IF(GL_Paste!$B12579="","",IFERROR(INDEX(AcctSub,MATCH(GL_Paste!$B12579&amp;"",AcctCode,0)),"UNKNOWN"))</f>
        <v/>
      </c>
    </row>
    <row r="12583">
      <c r="A12583" s="40">
        <f>IF(GL_Paste!$B12580="","",N(GL_Paste!$H12580)-N(GL_Paste!$G12580))</f>
        <v/>
      </c>
      <c r="B12583" s="43">
        <f>IF(GL_Paste!$B12580="","",DATE(YEAR(GL_Paste!$E12580),MONTH(GL_Paste!$E12580),1))</f>
        <v/>
      </c>
      <c r="C12583">
        <f>IF(GL_Paste!$B12580="","",IF(TRIM(GL_Paste!$M12580)&lt;&gt;"",TRIM(GL_Paste!$M12580),IFERROR(MID(GL_Paste!$I12580,FIND("[",GL_Paste!$I12580)+1,FIND("]",GL_Paste!$I12580)-FIND("[",GL_Paste!$I12580)-1),"")))</f>
        <v/>
      </c>
      <c r="D12583">
        <f>IF(GL_Paste!$B12580="","",IFERROR(INDEX(DeptName,MATCH($C12583,DeptTag,0)),"UNALLOCATED"))</f>
        <v/>
      </c>
      <c r="E12583">
        <f>IF(GL_Paste!$B12580="","",IFERROR(INDEX(AcctCat,MATCH(GL_Paste!$B12580&amp;"",AcctCode,0)),"UNKNOWN"))</f>
        <v/>
      </c>
      <c r="F12583">
        <f>IF(GL_Paste!$B12580="","",IFERROR(INDEX(AcctSub,MATCH(GL_Paste!$B12580&amp;"",AcctCode,0)),"UNKNOWN"))</f>
        <v/>
      </c>
    </row>
    <row r="12584">
      <c r="A12584" s="40">
        <f>IF(GL_Paste!$B12581="","",N(GL_Paste!$H12581)-N(GL_Paste!$G12581))</f>
        <v/>
      </c>
      <c r="B12584" s="43">
        <f>IF(GL_Paste!$B12581="","",DATE(YEAR(GL_Paste!$E12581),MONTH(GL_Paste!$E12581),1))</f>
        <v/>
      </c>
      <c r="C12584">
        <f>IF(GL_Paste!$B12581="","",IF(TRIM(GL_Paste!$M12581)&lt;&gt;"",TRIM(GL_Paste!$M12581),IFERROR(MID(GL_Paste!$I12581,FIND("[",GL_Paste!$I12581)+1,FIND("]",GL_Paste!$I12581)-FIND("[",GL_Paste!$I12581)-1),"")))</f>
        <v/>
      </c>
      <c r="D12584">
        <f>IF(GL_Paste!$B12581="","",IFERROR(INDEX(DeptName,MATCH($C12584,DeptTag,0)),"UNALLOCATED"))</f>
        <v/>
      </c>
      <c r="E12584">
        <f>IF(GL_Paste!$B12581="","",IFERROR(INDEX(AcctCat,MATCH(GL_Paste!$B12581&amp;"",AcctCode,0)),"UNKNOWN"))</f>
        <v/>
      </c>
      <c r="F12584">
        <f>IF(GL_Paste!$B12581="","",IFERROR(INDEX(AcctSub,MATCH(GL_Paste!$B12581&amp;"",AcctCode,0)),"UNKNOWN"))</f>
        <v/>
      </c>
    </row>
    <row r="12585">
      <c r="A12585" s="40">
        <f>IF(GL_Paste!$B12582="","",N(GL_Paste!$H12582)-N(GL_Paste!$G12582))</f>
        <v/>
      </c>
      <c r="B12585" s="43">
        <f>IF(GL_Paste!$B12582="","",DATE(YEAR(GL_Paste!$E12582),MONTH(GL_Paste!$E12582),1))</f>
        <v/>
      </c>
      <c r="C12585">
        <f>IF(GL_Paste!$B12582="","",IF(TRIM(GL_Paste!$M12582)&lt;&gt;"",TRIM(GL_Paste!$M12582),IFERROR(MID(GL_Paste!$I12582,FIND("[",GL_Paste!$I12582)+1,FIND("]",GL_Paste!$I12582)-FIND("[",GL_Paste!$I12582)-1),"")))</f>
        <v/>
      </c>
      <c r="D12585">
        <f>IF(GL_Paste!$B12582="","",IFERROR(INDEX(DeptName,MATCH($C12585,DeptTag,0)),"UNALLOCATED"))</f>
        <v/>
      </c>
      <c r="E12585">
        <f>IF(GL_Paste!$B12582="","",IFERROR(INDEX(AcctCat,MATCH(GL_Paste!$B12582&amp;"",AcctCode,0)),"UNKNOWN"))</f>
        <v/>
      </c>
      <c r="F12585">
        <f>IF(GL_Paste!$B12582="","",IFERROR(INDEX(AcctSub,MATCH(GL_Paste!$B12582&amp;"",AcctCode,0)),"UNKNOWN"))</f>
        <v/>
      </c>
    </row>
    <row r="12586">
      <c r="A12586" s="40">
        <f>IF(GL_Paste!$B12583="","",N(GL_Paste!$H12583)-N(GL_Paste!$G12583))</f>
        <v/>
      </c>
      <c r="B12586" s="43">
        <f>IF(GL_Paste!$B12583="","",DATE(YEAR(GL_Paste!$E12583),MONTH(GL_Paste!$E12583),1))</f>
        <v/>
      </c>
      <c r="C12586">
        <f>IF(GL_Paste!$B12583="","",IF(TRIM(GL_Paste!$M12583)&lt;&gt;"",TRIM(GL_Paste!$M12583),IFERROR(MID(GL_Paste!$I12583,FIND("[",GL_Paste!$I12583)+1,FIND("]",GL_Paste!$I12583)-FIND("[",GL_Paste!$I12583)-1),"")))</f>
        <v/>
      </c>
      <c r="D12586">
        <f>IF(GL_Paste!$B12583="","",IFERROR(INDEX(DeptName,MATCH($C12586,DeptTag,0)),"UNALLOCATED"))</f>
        <v/>
      </c>
      <c r="E12586">
        <f>IF(GL_Paste!$B12583="","",IFERROR(INDEX(AcctCat,MATCH(GL_Paste!$B12583&amp;"",AcctCode,0)),"UNKNOWN"))</f>
        <v/>
      </c>
      <c r="F12586">
        <f>IF(GL_Paste!$B12583="","",IFERROR(INDEX(AcctSub,MATCH(GL_Paste!$B12583&amp;"",AcctCode,0)),"UNKNOWN"))</f>
        <v/>
      </c>
    </row>
    <row r="12587">
      <c r="A12587" s="40">
        <f>IF(GL_Paste!$B12584="","",N(GL_Paste!$H12584)-N(GL_Paste!$G12584))</f>
        <v/>
      </c>
      <c r="B12587" s="43">
        <f>IF(GL_Paste!$B12584="","",DATE(YEAR(GL_Paste!$E12584),MONTH(GL_Paste!$E12584),1))</f>
        <v/>
      </c>
      <c r="C12587">
        <f>IF(GL_Paste!$B12584="","",IF(TRIM(GL_Paste!$M12584)&lt;&gt;"",TRIM(GL_Paste!$M12584),IFERROR(MID(GL_Paste!$I12584,FIND("[",GL_Paste!$I12584)+1,FIND("]",GL_Paste!$I12584)-FIND("[",GL_Paste!$I12584)-1),"")))</f>
        <v/>
      </c>
      <c r="D12587">
        <f>IF(GL_Paste!$B12584="","",IFERROR(INDEX(DeptName,MATCH($C12587,DeptTag,0)),"UNALLOCATED"))</f>
        <v/>
      </c>
      <c r="E12587">
        <f>IF(GL_Paste!$B12584="","",IFERROR(INDEX(AcctCat,MATCH(GL_Paste!$B12584&amp;"",AcctCode,0)),"UNKNOWN"))</f>
        <v/>
      </c>
      <c r="F12587">
        <f>IF(GL_Paste!$B12584="","",IFERROR(INDEX(AcctSub,MATCH(GL_Paste!$B12584&amp;"",AcctCode,0)),"UNKNOWN"))</f>
        <v/>
      </c>
    </row>
    <row r="12588">
      <c r="A12588" s="40">
        <f>IF(GL_Paste!$B12585="","",N(GL_Paste!$H12585)-N(GL_Paste!$G12585))</f>
        <v/>
      </c>
      <c r="B12588" s="43">
        <f>IF(GL_Paste!$B12585="","",DATE(YEAR(GL_Paste!$E12585),MONTH(GL_Paste!$E12585),1))</f>
        <v/>
      </c>
      <c r="C12588">
        <f>IF(GL_Paste!$B12585="","",IF(TRIM(GL_Paste!$M12585)&lt;&gt;"",TRIM(GL_Paste!$M12585),IFERROR(MID(GL_Paste!$I12585,FIND("[",GL_Paste!$I12585)+1,FIND("]",GL_Paste!$I12585)-FIND("[",GL_Paste!$I12585)-1),"")))</f>
        <v/>
      </c>
      <c r="D12588">
        <f>IF(GL_Paste!$B12585="","",IFERROR(INDEX(DeptName,MATCH($C12588,DeptTag,0)),"UNALLOCATED"))</f>
        <v/>
      </c>
      <c r="E12588">
        <f>IF(GL_Paste!$B12585="","",IFERROR(INDEX(AcctCat,MATCH(GL_Paste!$B12585&amp;"",AcctCode,0)),"UNKNOWN"))</f>
        <v/>
      </c>
      <c r="F12588">
        <f>IF(GL_Paste!$B12585="","",IFERROR(INDEX(AcctSub,MATCH(GL_Paste!$B12585&amp;"",AcctCode,0)),"UNKNOWN"))</f>
        <v/>
      </c>
    </row>
    <row r="12589">
      <c r="A12589" s="40">
        <f>IF(GL_Paste!$B12586="","",N(GL_Paste!$H12586)-N(GL_Paste!$G12586))</f>
        <v/>
      </c>
      <c r="B12589" s="43">
        <f>IF(GL_Paste!$B12586="","",DATE(YEAR(GL_Paste!$E12586),MONTH(GL_Paste!$E12586),1))</f>
        <v/>
      </c>
      <c r="C12589">
        <f>IF(GL_Paste!$B12586="","",IF(TRIM(GL_Paste!$M12586)&lt;&gt;"",TRIM(GL_Paste!$M12586),IFERROR(MID(GL_Paste!$I12586,FIND("[",GL_Paste!$I12586)+1,FIND("]",GL_Paste!$I12586)-FIND("[",GL_Paste!$I12586)-1),"")))</f>
        <v/>
      </c>
      <c r="D12589">
        <f>IF(GL_Paste!$B12586="","",IFERROR(INDEX(DeptName,MATCH($C12589,DeptTag,0)),"UNALLOCATED"))</f>
        <v/>
      </c>
      <c r="E12589">
        <f>IF(GL_Paste!$B12586="","",IFERROR(INDEX(AcctCat,MATCH(GL_Paste!$B12586&amp;"",AcctCode,0)),"UNKNOWN"))</f>
        <v/>
      </c>
      <c r="F12589">
        <f>IF(GL_Paste!$B12586="","",IFERROR(INDEX(AcctSub,MATCH(GL_Paste!$B12586&amp;"",AcctCode,0)),"UNKNOWN"))</f>
        <v/>
      </c>
    </row>
    <row r="12590">
      <c r="A12590" s="40">
        <f>IF(GL_Paste!$B12587="","",N(GL_Paste!$H12587)-N(GL_Paste!$G12587))</f>
        <v/>
      </c>
      <c r="B12590" s="43">
        <f>IF(GL_Paste!$B12587="","",DATE(YEAR(GL_Paste!$E12587),MONTH(GL_Paste!$E12587),1))</f>
        <v/>
      </c>
      <c r="C12590">
        <f>IF(GL_Paste!$B12587="","",IF(TRIM(GL_Paste!$M12587)&lt;&gt;"",TRIM(GL_Paste!$M12587),IFERROR(MID(GL_Paste!$I12587,FIND("[",GL_Paste!$I12587)+1,FIND("]",GL_Paste!$I12587)-FIND("[",GL_Paste!$I12587)-1),"")))</f>
        <v/>
      </c>
      <c r="D12590">
        <f>IF(GL_Paste!$B12587="","",IFERROR(INDEX(DeptName,MATCH($C12590,DeptTag,0)),"UNALLOCATED"))</f>
        <v/>
      </c>
      <c r="E12590">
        <f>IF(GL_Paste!$B12587="","",IFERROR(INDEX(AcctCat,MATCH(GL_Paste!$B12587&amp;"",AcctCode,0)),"UNKNOWN"))</f>
        <v/>
      </c>
      <c r="F12590">
        <f>IF(GL_Paste!$B12587="","",IFERROR(INDEX(AcctSub,MATCH(GL_Paste!$B12587&amp;"",AcctCode,0)),"UNKNOWN"))</f>
        <v/>
      </c>
    </row>
    <row r="12591">
      <c r="A12591" s="40">
        <f>IF(GL_Paste!$B12588="","",N(GL_Paste!$H12588)-N(GL_Paste!$G12588))</f>
        <v/>
      </c>
      <c r="B12591" s="43">
        <f>IF(GL_Paste!$B12588="","",DATE(YEAR(GL_Paste!$E12588),MONTH(GL_Paste!$E12588),1))</f>
        <v/>
      </c>
      <c r="C12591">
        <f>IF(GL_Paste!$B12588="","",IF(TRIM(GL_Paste!$M12588)&lt;&gt;"",TRIM(GL_Paste!$M12588),IFERROR(MID(GL_Paste!$I12588,FIND("[",GL_Paste!$I12588)+1,FIND("]",GL_Paste!$I12588)-FIND("[",GL_Paste!$I12588)-1),"")))</f>
        <v/>
      </c>
      <c r="D12591">
        <f>IF(GL_Paste!$B12588="","",IFERROR(INDEX(DeptName,MATCH($C12591,DeptTag,0)),"UNALLOCATED"))</f>
        <v/>
      </c>
      <c r="E12591">
        <f>IF(GL_Paste!$B12588="","",IFERROR(INDEX(AcctCat,MATCH(GL_Paste!$B12588&amp;"",AcctCode,0)),"UNKNOWN"))</f>
        <v/>
      </c>
      <c r="F12591">
        <f>IF(GL_Paste!$B12588="","",IFERROR(INDEX(AcctSub,MATCH(GL_Paste!$B12588&amp;"",AcctCode,0)),"UNKNOWN"))</f>
        <v/>
      </c>
    </row>
    <row r="12592">
      <c r="A12592" s="40">
        <f>IF(GL_Paste!$B12589="","",N(GL_Paste!$H12589)-N(GL_Paste!$G12589))</f>
        <v/>
      </c>
      <c r="B12592" s="43">
        <f>IF(GL_Paste!$B12589="","",DATE(YEAR(GL_Paste!$E12589),MONTH(GL_Paste!$E12589),1))</f>
        <v/>
      </c>
      <c r="C12592">
        <f>IF(GL_Paste!$B12589="","",IF(TRIM(GL_Paste!$M12589)&lt;&gt;"",TRIM(GL_Paste!$M12589),IFERROR(MID(GL_Paste!$I12589,FIND("[",GL_Paste!$I12589)+1,FIND("]",GL_Paste!$I12589)-FIND("[",GL_Paste!$I12589)-1),"")))</f>
        <v/>
      </c>
      <c r="D12592">
        <f>IF(GL_Paste!$B12589="","",IFERROR(INDEX(DeptName,MATCH($C12592,DeptTag,0)),"UNALLOCATED"))</f>
        <v/>
      </c>
      <c r="E12592">
        <f>IF(GL_Paste!$B12589="","",IFERROR(INDEX(AcctCat,MATCH(GL_Paste!$B12589&amp;"",AcctCode,0)),"UNKNOWN"))</f>
        <v/>
      </c>
      <c r="F12592">
        <f>IF(GL_Paste!$B12589="","",IFERROR(INDEX(AcctSub,MATCH(GL_Paste!$B12589&amp;"",AcctCode,0)),"UNKNOWN"))</f>
        <v/>
      </c>
    </row>
    <row r="12593">
      <c r="A12593" s="40">
        <f>IF(GL_Paste!$B12590="","",N(GL_Paste!$H12590)-N(GL_Paste!$G12590))</f>
        <v/>
      </c>
      <c r="B12593" s="43">
        <f>IF(GL_Paste!$B12590="","",DATE(YEAR(GL_Paste!$E12590),MONTH(GL_Paste!$E12590),1))</f>
        <v/>
      </c>
      <c r="C12593">
        <f>IF(GL_Paste!$B12590="","",IF(TRIM(GL_Paste!$M12590)&lt;&gt;"",TRIM(GL_Paste!$M12590),IFERROR(MID(GL_Paste!$I12590,FIND("[",GL_Paste!$I12590)+1,FIND("]",GL_Paste!$I12590)-FIND("[",GL_Paste!$I12590)-1),"")))</f>
        <v/>
      </c>
      <c r="D12593">
        <f>IF(GL_Paste!$B12590="","",IFERROR(INDEX(DeptName,MATCH($C12593,DeptTag,0)),"UNALLOCATED"))</f>
        <v/>
      </c>
      <c r="E12593">
        <f>IF(GL_Paste!$B12590="","",IFERROR(INDEX(AcctCat,MATCH(GL_Paste!$B12590&amp;"",AcctCode,0)),"UNKNOWN"))</f>
        <v/>
      </c>
      <c r="F12593">
        <f>IF(GL_Paste!$B12590="","",IFERROR(INDEX(AcctSub,MATCH(GL_Paste!$B12590&amp;"",AcctCode,0)),"UNKNOWN"))</f>
        <v/>
      </c>
    </row>
    <row r="12594">
      <c r="A12594" s="40">
        <f>IF(GL_Paste!$B12591="","",N(GL_Paste!$H12591)-N(GL_Paste!$G12591))</f>
        <v/>
      </c>
      <c r="B12594" s="43">
        <f>IF(GL_Paste!$B12591="","",DATE(YEAR(GL_Paste!$E12591),MONTH(GL_Paste!$E12591),1))</f>
        <v/>
      </c>
      <c r="C12594">
        <f>IF(GL_Paste!$B12591="","",IF(TRIM(GL_Paste!$M12591)&lt;&gt;"",TRIM(GL_Paste!$M12591),IFERROR(MID(GL_Paste!$I12591,FIND("[",GL_Paste!$I12591)+1,FIND("]",GL_Paste!$I12591)-FIND("[",GL_Paste!$I12591)-1),"")))</f>
        <v/>
      </c>
      <c r="D12594">
        <f>IF(GL_Paste!$B12591="","",IFERROR(INDEX(DeptName,MATCH($C12594,DeptTag,0)),"UNALLOCATED"))</f>
        <v/>
      </c>
      <c r="E12594">
        <f>IF(GL_Paste!$B12591="","",IFERROR(INDEX(AcctCat,MATCH(GL_Paste!$B12591&amp;"",AcctCode,0)),"UNKNOWN"))</f>
        <v/>
      </c>
      <c r="F12594">
        <f>IF(GL_Paste!$B12591="","",IFERROR(INDEX(AcctSub,MATCH(GL_Paste!$B12591&amp;"",AcctCode,0)),"UNKNOWN"))</f>
        <v/>
      </c>
    </row>
    <row r="12595">
      <c r="A12595" s="40">
        <f>IF(GL_Paste!$B12592="","",N(GL_Paste!$H12592)-N(GL_Paste!$G12592))</f>
        <v/>
      </c>
      <c r="B12595" s="43">
        <f>IF(GL_Paste!$B12592="","",DATE(YEAR(GL_Paste!$E12592),MONTH(GL_Paste!$E12592),1))</f>
        <v/>
      </c>
      <c r="C12595">
        <f>IF(GL_Paste!$B12592="","",IF(TRIM(GL_Paste!$M12592)&lt;&gt;"",TRIM(GL_Paste!$M12592),IFERROR(MID(GL_Paste!$I12592,FIND("[",GL_Paste!$I12592)+1,FIND("]",GL_Paste!$I12592)-FIND("[",GL_Paste!$I12592)-1),"")))</f>
        <v/>
      </c>
      <c r="D12595">
        <f>IF(GL_Paste!$B12592="","",IFERROR(INDEX(DeptName,MATCH($C12595,DeptTag,0)),"UNALLOCATED"))</f>
        <v/>
      </c>
      <c r="E12595">
        <f>IF(GL_Paste!$B12592="","",IFERROR(INDEX(AcctCat,MATCH(GL_Paste!$B12592&amp;"",AcctCode,0)),"UNKNOWN"))</f>
        <v/>
      </c>
      <c r="F12595">
        <f>IF(GL_Paste!$B12592="","",IFERROR(INDEX(AcctSub,MATCH(GL_Paste!$B12592&amp;"",AcctCode,0)),"UNKNOWN"))</f>
        <v/>
      </c>
    </row>
    <row r="12596">
      <c r="A12596" s="40">
        <f>IF(GL_Paste!$B12593="","",N(GL_Paste!$H12593)-N(GL_Paste!$G12593))</f>
        <v/>
      </c>
      <c r="B12596" s="43">
        <f>IF(GL_Paste!$B12593="","",DATE(YEAR(GL_Paste!$E12593),MONTH(GL_Paste!$E12593),1))</f>
        <v/>
      </c>
      <c r="C12596">
        <f>IF(GL_Paste!$B12593="","",IF(TRIM(GL_Paste!$M12593)&lt;&gt;"",TRIM(GL_Paste!$M12593),IFERROR(MID(GL_Paste!$I12593,FIND("[",GL_Paste!$I12593)+1,FIND("]",GL_Paste!$I12593)-FIND("[",GL_Paste!$I12593)-1),"")))</f>
        <v/>
      </c>
      <c r="D12596">
        <f>IF(GL_Paste!$B12593="","",IFERROR(INDEX(DeptName,MATCH($C12596,DeptTag,0)),"UNALLOCATED"))</f>
        <v/>
      </c>
      <c r="E12596">
        <f>IF(GL_Paste!$B12593="","",IFERROR(INDEX(AcctCat,MATCH(GL_Paste!$B12593&amp;"",AcctCode,0)),"UNKNOWN"))</f>
        <v/>
      </c>
      <c r="F12596">
        <f>IF(GL_Paste!$B12593="","",IFERROR(INDEX(AcctSub,MATCH(GL_Paste!$B12593&amp;"",AcctCode,0)),"UNKNOWN"))</f>
        <v/>
      </c>
    </row>
    <row r="12597">
      <c r="A12597" s="40">
        <f>IF(GL_Paste!$B12594="","",N(GL_Paste!$H12594)-N(GL_Paste!$G12594))</f>
        <v/>
      </c>
      <c r="B12597" s="43">
        <f>IF(GL_Paste!$B12594="","",DATE(YEAR(GL_Paste!$E12594),MONTH(GL_Paste!$E12594),1))</f>
        <v/>
      </c>
      <c r="C12597">
        <f>IF(GL_Paste!$B12594="","",IF(TRIM(GL_Paste!$M12594)&lt;&gt;"",TRIM(GL_Paste!$M12594),IFERROR(MID(GL_Paste!$I12594,FIND("[",GL_Paste!$I12594)+1,FIND("]",GL_Paste!$I12594)-FIND("[",GL_Paste!$I12594)-1),"")))</f>
        <v/>
      </c>
      <c r="D12597">
        <f>IF(GL_Paste!$B12594="","",IFERROR(INDEX(DeptName,MATCH($C12597,DeptTag,0)),"UNALLOCATED"))</f>
        <v/>
      </c>
      <c r="E12597">
        <f>IF(GL_Paste!$B12594="","",IFERROR(INDEX(AcctCat,MATCH(GL_Paste!$B12594&amp;"",AcctCode,0)),"UNKNOWN"))</f>
        <v/>
      </c>
      <c r="F12597">
        <f>IF(GL_Paste!$B12594="","",IFERROR(INDEX(AcctSub,MATCH(GL_Paste!$B12594&amp;"",AcctCode,0)),"UNKNOWN"))</f>
        <v/>
      </c>
    </row>
    <row r="12598">
      <c r="A12598" s="40">
        <f>IF(GL_Paste!$B12595="","",N(GL_Paste!$H12595)-N(GL_Paste!$G12595))</f>
        <v/>
      </c>
      <c r="B12598" s="43">
        <f>IF(GL_Paste!$B12595="","",DATE(YEAR(GL_Paste!$E12595),MONTH(GL_Paste!$E12595),1))</f>
        <v/>
      </c>
      <c r="C12598">
        <f>IF(GL_Paste!$B12595="","",IF(TRIM(GL_Paste!$M12595)&lt;&gt;"",TRIM(GL_Paste!$M12595),IFERROR(MID(GL_Paste!$I12595,FIND("[",GL_Paste!$I12595)+1,FIND("]",GL_Paste!$I12595)-FIND("[",GL_Paste!$I12595)-1),"")))</f>
        <v/>
      </c>
      <c r="D12598">
        <f>IF(GL_Paste!$B12595="","",IFERROR(INDEX(DeptName,MATCH($C12598,DeptTag,0)),"UNALLOCATED"))</f>
        <v/>
      </c>
      <c r="E12598">
        <f>IF(GL_Paste!$B12595="","",IFERROR(INDEX(AcctCat,MATCH(GL_Paste!$B12595&amp;"",AcctCode,0)),"UNKNOWN"))</f>
        <v/>
      </c>
      <c r="F12598">
        <f>IF(GL_Paste!$B12595="","",IFERROR(INDEX(AcctSub,MATCH(GL_Paste!$B12595&amp;"",AcctCode,0)),"UNKNOWN"))</f>
        <v/>
      </c>
    </row>
    <row r="12599">
      <c r="A12599" s="40">
        <f>IF(GL_Paste!$B12596="","",N(GL_Paste!$H12596)-N(GL_Paste!$G12596))</f>
        <v/>
      </c>
      <c r="B12599" s="43">
        <f>IF(GL_Paste!$B12596="","",DATE(YEAR(GL_Paste!$E12596),MONTH(GL_Paste!$E12596),1))</f>
        <v/>
      </c>
      <c r="C12599">
        <f>IF(GL_Paste!$B12596="","",IF(TRIM(GL_Paste!$M12596)&lt;&gt;"",TRIM(GL_Paste!$M12596),IFERROR(MID(GL_Paste!$I12596,FIND("[",GL_Paste!$I12596)+1,FIND("]",GL_Paste!$I12596)-FIND("[",GL_Paste!$I12596)-1),"")))</f>
        <v/>
      </c>
      <c r="D12599">
        <f>IF(GL_Paste!$B12596="","",IFERROR(INDEX(DeptName,MATCH($C12599,DeptTag,0)),"UNALLOCATED"))</f>
        <v/>
      </c>
      <c r="E12599">
        <f>IF(GL_Paste!$B12596="","",IFERROR(INDEX(AcctCat,MATCH(GL_Paste!$B12596&amp;"",AcctCode,0)),"UNKNOWN"))</f>
        <v/>
      </c>
      <c r="F12599">
        <f>IF(GL_Paste!$B12596="","",IFERROR(INDEX(AcctSub,MATCH(GL_Paste!$B12596&amp;"",AcctCode,0)),"UNKNOWN"))</f>
        <v/>
      </c>
    </row>
    <row r="12600">
      <c r="A12600" s="40">
        <f>IF(GL_Paste!$B12597="","",N(GL_Paste!$H12597)-N(GL_Paste!$G12597))</f>
        <v/>
      </c>
      <c r="B12600" s="43">
        <f>IF(GL_Paste!$B12597="","",DATE(YEAR(GL_Paste!$E12597),MONTH(GL_Paste!$E12597),1))</f>
        <v/>
      </c>
      <c r="C12600">
        <f>IF(GL_Paste!$B12597="","",IF(TRIM(GL_Paste!$M12597)&lt;&gt;"",TRIM(GL_Paste!$M12597),IFERROR(MID(GL_Paste!$I12597,FIND("[",GL_Paste!$I12597)+1,FIND("]",GL_Paste!$I12597)-FIND("[",GL_Paste!$I12597)-1),"")))</f>
        <v/>
      </c>
      <c r="D12600">
        <f>IF(GL_Paste!$B12597="","",IFERROR(INDEX(DeptName,MATCH($C12600,DeptTag,0)),"UNALLOCATED"))</f>
        <v/>
      </c>
      <c r="E12600">
        <f>IF(GL_Paste!$B12597="","",IFERROR(INDEX(AcctCat,MATCH(GL_Paste!$B12597&amp;"",AcctCode,0)),"UNKNOWN"))</f>
        <v/>
      </c>
      <c r="F12600">
        <f>IF(GL_Paste!$B12597="","",IFERROR(INDEX(AcctSub,MATCH(GL_Paste!$B12597&amp;"",AcctCode,0)),"UNKNOWN"))</f>
        <v/>
      </c>
    </row>
    <row r="12601">
      <c r="A12601" s="40">
        <f>IF(GL_Paste!$B12598="","",N(GL_Paste!$H12598)-N(GL_Paste!$G12598))</f>
        <v/>
      </c>
      <c r="B12601" s="43">
        <f>IF(GL_Paste!$B12598="","",DATE(YEAR(GL_Paste!$E12598),MONTH(GL_Paste!$E12598),1))</f>
        <v/>
      </c>
      <c r="C12601">
        <f>IF(GL_Paste!$B12598="","",IF(TRIM(GL_Paste!$M12598)&lt;&gt;"",TRIM(GL_Paste!$M12598),IFERROR(MID(GL_Paste!$I12598,FIND("[",GL_Paste!$I12598)+1,FIND("]",GL_Paste!$I12598)-FIND("[",GL_Paste!$I12598)-1),"")))</f>
        <v/>
      </c>
      <c r="D12601">
        <f>IF(GL_Paste!$B12598="","",IFERROR(INDEX(DeptName,MATCH($C12601,DeptTag,0)),"UNALLOCATED"))</f>
        <v/>
      </c>
      <c r="E12601">
        <f>IF(GL_Paste!$B12598="","",IFERROR(INDEX(AcctCat,MATCH(GL_Paste!$B12598&amp;"",AcctCode,0)),"UNKNOWN"))</f>
        <v/>
      </c>
      <c r="F12601">
        <f>IF(GL_Paste!$B12598="","",IFERROR(INDEX(AcctSub,MATCH(GL_Paste!$B12598&amp;"",AcctCode,0)),"UNKNOWN"))</f>
        <v/>
      </c>
    </row>
    <row r="12602">
      <c r="A12602" s="40">
        <f>IF(GL_Paste!$B12599="","",N(GL_Paste!$H12599)-N(GL_Paste!$G12599))</f>
        <v/>
      </c>
      <c r="B12602" s="43">
        <f>IF(GL_Paste!$B12599="","",DATE(YEAR(GL_Paste!$E12599),MONTH(GL_Paste!$E12599),1))</f>
        <v/>
      </c>
      <c r="C12602">
        <f>IF(GL_Paste!$B12599="","",IF(TRIM(GL_Paste!$M12599)&lt;&gt;"",TRIM(GL_Paste!$M12599),IFERROR(MID(GL_Paste!$I12599,FIND("[",GL_Paste!$I12599)+1,FIND("]",GL_Paste!$I12599)-FIND("[",GL_Paste!$I12599)-1),"")))</f>
        <v/>
      </c>
      <c r="D12602">
        <f>IF(GL_Paste!$B12599="","",IFERROR(INDEX(DeptName,MATCH($C12602,DeptTag,0)),"UNALLOCATED"))</f>
        <v/>
      </c>
      <c r="E12602">
        <f>IF(GL_Paste!$B12599="","",IFERROR(INDEX(AcctCat,MATCH(GL_Paste!$B12599&amp;"",AcctCode,0)),"UNKNOWN"))</f>
        <v/>
      </c>
      <c r="F12602">
        <f>IF(GL_Paste!$B12599="","",IFERROR(INDEX(AcctSub,MATCH(GL_Paste!$B12599&amp;"",AcctCode,0)),"UNKNOWN"))</f>
        <v/>
      </c>
    </row>
    <row r="12603">
      <c r="A12603" s="40">
        <f>IF(GL_Paste!$B12600="","",N(GL_Paste!$H12600)-N(GL_Paste!$G12600))</f>
        <v/>
      </c>
      <c r="B12603" s="43">
        <f>IF(GL_Paste!$B12600="","",DATE(YEAR(GL_Paste!$E12600),MONTH(GL_Paste!$E12600),1))</f>
        <v/>
      </c>
      <c r="C12603">
        <f>IF(GL_Paste!$B12600="","",IF(TRIM(GL_Paste!$M12600)&lt;&gt;"",TRIM(GL_Paste!$M12600),IFERROR(MID(GL_Paste!$I12600,FIND("[",GL_Paste!$I12600)+1,FIND("]",GL_Paste!$I12600)-FIND("[",GL_Paste!$I12600)-1),"")))</f>
        <v/>
      </c>
      <c r="D12603">
        <f>IF(GL_Paste!$B12600="","",IFERROR(INDEX(DeptName,MATCH($C12603,DeptTag,0)),"UNALLOCATED"))</f>
        <v/>
      </c>
      <c r="E12603">
        <f>IF(GL_Paste!$B12600="","",IFERROR(INDEX(AcctCat,MATCH(GL_Paste!$B12600&amp;"",AcctCode,0)),"UNKNOWN"))</f>
        <v/>
      </c>
      <c r="F12603">
        <f>IF(GL_Paste!$B12600="","",IFERROR(INDEX(AcctSub,MATCH(GL_Paste!$B12600&amp;"",AcctCode,0)),"UNKNOWN"))</f>
        <v/>
      </c>
    </row>
    <row r="12604">
      <c r="A12604" s="40">
        <f>IF(GL_Paste!$B12601="","",N(GL_Paste!$H12601)-N(GL_Paste!$G12601))</f>
        <v/>
      </c>
      <c r="B12604" s="43">
        <f>IF(GL_Paste!$B12601="","",DATE(YEAR(GL_Paste!$E12601),MONTH(GL_Paste!$E12601),1))</f>
        <v/>
      </c>
      <c r="C12604">
        <f>IF(GL_Paste!$B12601="","",IF(TRIM(GL_Paste!$M12601)&lt;&gt;"",TRIM(GL_Paste!$M12601),IFERROR(MID(GL_Paste!$I12601,FIND("[",GL_Paste!$I12601)+1,FIND("]",GL_Paste!$I12601)-FIND("[",GL_Paste!$I12601)-1),"")))</f>
        <v/>
      </c>
      <c r="D12604">
        <f>IF(GL_Paste!$B12601="","",IFERROR(INDEX(DeptName,MATCH($C12604,DeptTag,0)),"UNALLOCATED"))</f>
        <v/>
      </c>
      <c r="E12604">
        <f>IF(GL_Paste!$B12601="","",IFERROR(INDEX(AcctCat,MATCH(GL_Paste!$B12601&amp;"",AcctCode,0)),"UNKNOWN"))</f>
        <v/>
      </c>
      <c r="F12604">
        <f>IF(GL_Paste!$B12601="","",IFERROR(INDEX(AcctSub,MATCH(GL_Paste!$B12601&amp;"",AcctCode,0)),"UNKNOWN"))</f>
        <v/>
      </c>
    </row>
    <row r="12605">
      <c r="A12605" s="40">
        <f>IF(GL_Paste!$B12602="","",N(GL_Paste!$H12602)-N(GL_Paste!$G12602))</f>
        <v/>
      </c>
      <c r="B12605" s="43">
        <f>IF(GL_Paste!$B12602="","",DATE(YEAR(GL_Paste!$E12602),MONTH(GL_Paste!$E12602),1))</f>
        <v/>
      </c>
      <c r="C12605">
        <f>IF(GL_Paste!$B12602="","",IF(TRIM(GL_Paste!$M12602)&lt;&gt;"",TRIM(GL_Paste!$M12602),IFERROR(MID(GL_Paste!$I12602,FIND("[",GL_Paste!$I12602)+1,FIND("]",GL_Paste!$I12602)-FIND("[",GL_Paste!$I12602)-1),"")))</f>
        <v/>
      </c>
      <c r="D12605">
        <f>IF(GL_Paste!$B12602="","",IFERROR(INDEX(DeptName,MATCH($C12605,DeptTag,0)),"UNALLOCATED"))</f>
        <v/>
      </c>
      <c r="E12605">
        <f>IF(GL_Paste!$B12602="","",IFERROR(INDEX(AcctCat,MATCH(GL_Paste!$B12602&amp;"",AcctCode,0)),"UNKNOWN"))</f>
        <v/>
      </c>
      <c r="F12605">
        <f>IF(GL_Paste!$B12602="","",IFERROR(INDEX(AcctSub,MATCH(GL_Paste!$B12602&amp;"",AcctCode,0)),"UNKNOWN"))</f>
        <v/>
      </c>
    </row>
    <row r="12606">
      <c r="A12606" s="40">
        <f>IF(GL_Paste!$B12603="","",N(GL_Paste!$H12603)-N(GL_Paste!$G12603))</f>
        <v/>
      </c>
      <c r="B12606" s="43">
        <f>IF(GL_Paste!$B12603="","",DATE(YEAR(GL_Paste!$E12603),MONTH(GL_Paste!$E12603),1))</f>
        <v/>
      </c>
      <c r="C12606">
        <f>IF(GL_Paste!$B12603="","",IF(TRIM(GL_Paste!$M12603)&lt;&gt;"",TRIM(GL_Paste!$M12603),IFERROR(MID(GL_Paste!$I12603,FIND("[",GL_Paste!$I12603)+1,FIND("]",GL_Paste!$I12603)-FIND("[",GL_Paste!$I12603)-1),"")))</f>
        <v/>
      </c>
      <c r="D12606">
        <f>IF(GL_Paste!$B12603="","",IFERROR(INDEX(DeptName,MATCH($C12606,DeptTag,0)),"UNALLOCATED"))</f>
        <v/>
      </c>
      <c r="E12606">
        <f>IF(GL_Paste!$B12603="","",IFERROR(INDEX(AcctCat,MATCH(GL_Paste!$B12603&amp;"",AcctCode,0)),"UNKNOWN"))</f>
        <v/>
      </c>
      <c r="F12606">
        <f>IF(GL_Paste!$B12603="","",IFERROR(INDEX(AcctSub,MATCH(GL_Paste!$B12603&amp;"",AcctCode,0)),"UNKNOWN"))</f>
        <v/>
      </c>
    </row>
    <row r="12607">
      <c r="A12607" s="40">
        <f>IF(GL_Paste!$B12604="","",N(GL_Paste!$H12604)-N(GL_Paste!$G12604))</f>
        <v/>
      </c>
      <c r="B12607" s="43">
        <f>IF(GL_Paste!$B12604="","",DATE(YEAR(GL_Paste!$E12604),MONTH(GL_Paste!$E12604),1))</f>
        <v/>
      </c>
      <c r="C12607">
        <f>IF(GL_Paste!$B12604="","",IF(TRIM(GL_Paste!$M12604)&lt;&gt;"",TRIM(GL_Paste!$M12604),IFERROR(MID(GL_Paste!$I12604,FIND("[",GL_Paste!$I12604)+1,FIND("]",GL_Paste!$I12604)-FIND("[",GL_Paste!$I12604)-1),"")))</f>
        <v/>
      </c>
      <c r="D12607">
        <f>IF(GL_Paste!$B12604="","",IFERROR(INDEX(DeptName,MATCH($C12607,DeptTag,0)),"UNALLOCATED"))</f>
        <v/>
      </c>
      <c r="E12607">
        <f>IF(GL_Paste!$B12604="","",IFERROR(INDEX(AcctCat,MATCH(GL_Paste!$B12604&amp;"",AcctCode,0)),"UNKNOWN"))</f>
        <v/>
      </c>
      <c r="F12607">
        <f>IF(GL_Paste!$B12604="","",IFERROR(INDEX(AcctSub,MATCH(GL_Paste!$B12604&amp;"",AcctCode,0)),"UNKNOWN"))</f>
        <v/>
      </c>
    </row>
    <row r="12608">
      <c r="A12608" s="40">
        <f>IF(GL_Paste!$B12605="","",N(GL_Paste!$H12605)-N(GL_Paste!$G12605))</f>
        <v/>
      </c>
      <c r="B12608" s="43">
        <f>IF(GL_Paste!$B12605="","",DATE(YEAR(GL_Paste!$E12605),MONTH(GL_Paste!$E12605),1))</f>
        <v/>
      </c>
      <c r="C12608">
        <f>IF(GL_Paste!$B12605="","",IF(TRIM(GL_Paste!$M12605)&lt;&gt;"",TRIM(GL_Paste!$M12605),IFERROR(MID(GL_Paste!$I12605,FIND("[",GL_Paste!$I12605)+1,FIND("]",GL_Paste!$I12605)-FIND("[",GL_Paste!$I12605)-1),"")))</f>
        <v/>
      </c>
      <c r="D12608">
        <f>IF(GL_Paste!$B12605="","",IFERROR(INDEX(DeptName,MATCH($C12608,DeptTag,0)),"UNALLOCATED"))</f>
        <v/>
      </c>
      <c r="E12608">
        <f>IF(GL_Paste!$B12605="","",IFERROR(INDEX(AcctCat,MATCH(GL_Paste!$B12605&amp;"",AcctCode,0)),"UNKNOWN"))</f>
        <v/>
      </c>
      <c r="F12608">
        <f>IF(GL_Paste!$B12605="","",IFERROR(INDEX(AcctSub,MATCH(GL_Paste!$B12605&amp;"",AcctCode,0)),"UNKNOWN"))</f>
        <v/>
      </c>
    </row>
    <row r="12609">
      <c r="A12609" s="40">
        <f>IF(GL_Paste!$B12606="","",N(GL_Paste!$H12606)-N(GL_Paste!$G12606))</f>
        <v/>
      </c>
      <c r="B12609" s="43">
        <f>IF(GL_Paste!$B12606="","",DATE(YEAR(GL_Paste!$E12606),MONTH(GL_Paste!$E12606),1))</f>
        <v/>
      </c>
      <c r="C12609">
        <f>IF(GL_Paste!$B12606="","",IF(TRIM(GL_Paste!$M12606)&lt;&gt;"",TRIM(GL_Paste!$M12606),IFERROR(MID(GL_Paste!$I12606,FIND("[",GL_Paste!$I12606)+1,FIND("]",GL_Paste!$I12606)-FIND("[",GL_Paste!$I12606)-1),"")))</f>
        <v/>
      </c>
      <c r="D12609">
        <f>IF(GL_Paste!$B12606="","",IFERROR(INDEX(DeptName,MATCH($C12609,DeptTag,0)),"UNALLOCATED"))</f>
        <v/>
      </c>
      <c r="E12609">
        <f>IF(GL_Paste!$B12606="","",IFERROR(INDEX(AcctCat,MATCH(GL_Paste!$B12606&amp;"",AcctCode,0)),"UNKNOWN"))</f>
        <v/>
      </c>
      <c r="F12609">
        <f>IF(GL_Paste!$B12606="","",IFERROR(INDEX(AcctSub,MATCH(GL_Paste!$B12606&amp;"",AcctCode,0)),"UNKNOWN"))</f>
        <v/>
      </c>
    </row>
    <row r="12610">
      <c r="A12610" s="40">
        <f>IF(GL_Paste!$B12607="","",N(GL_Paste!$H12607)-N(GL_Paste!$G12607))</f>
        <v/>
      </c>
      <c r="B12610" s="43">
        <f>IF(GL_Paste!$B12607="","",DATE(YEAR(GL_Paste!$E12607),MONTH(GL_Paste!$E12607),1))</f>
        <v/>
      </c>
      <c r="C12610">
        <f>IF(GL_Paste!$B12607="","",IF(TRIM(GL_Paste!$M12607)&lt;&gt;"",TRIM(GL_Paste!$M12607),IFERROR(MID(GL_Paste!$I12607,FIND("[",GL_Paste!$I12607)+1,FIND("]",GL_Paste!$I12607)-FIND("[",GL_Paste!$I12607)-1),"")))</f>
        <v/>
      </c>
      <c r="D12610">
        <f>IF(GL_Paste!$B12607="","",IFERROR(INDEX(DeptName,MATCH($C12610,DeptTag,0)),"UNALLOCATED"))</f>
        <v/>
      </c>
      <c r="E12610">
        <f>IF(GL_Paste!$B12607="","",IFERROR(INDEX(AcctCat,MATCH(GL_Paste!$B12607&amp;"",AcctCode,0)),"UNKNOWN"))</f>
        <v/>
      </c>
      <c r="F12610">
        <f>IF(GL_Paste!$B12607="","",IFERROR(INDEX(AcctSub,MATCH(GL_Paste!$B12607&amp;"",AcctCode,0)),"UNKNOWN"))</f>
        <v/>
      </c>
    </row>
    <row r="12611">
      <c r="A12611" s="40">
        <f>IF(GL_Paste!$B12608="","",N(GL_Paste!$H12608)-N(GL_Paste!$G12608))</f>
        <v/>
      </c>
      <c r="B12611" s="43">
        <f>IF(GL_Paste!$B12608="","",DATE(YEAR(GL_Paste!$E12608),MONTH(GL_Paste!$E12608),1))</f>
        <v/>
      </c>
      <c r="C12611">
        <f>IF(GL_Paste!$B12608="","",IF(TRIM(GL_Paste!$M12608)&lt;&gt;"",TRIM(GL_Paste!$M12608),IFERROR(MID(GL_Paste!$I12608,FIND("[",GL_Paste!$I12608)+1,FIND("]",GL_Paste!$I12608)-FIND("[",GL_Paste!$I12608)-1),"")))</f>
        <v/>
      </c>
      <c r="D12611">
        <f>IF(GL_Paste!$B12608="","",IFERROR(INDEX(DeptName,MATCH($C12611,DeptTag,0)),"UNALLOCATED"))</f>
        <v/>
      </c>
      <c r="E12611">
        <f>IF(GL_Paste!$B12608="","",IFERROR(INDEX(AcctCat,MATCH(GL_Paste!$B12608&amp;"",AcctCode,0)),"UNKNOWN"))</f>
        <v/>
      </c>
      <c r="F12611">
        <f>IF(GL_Paste!$B12608="","",IFERROR(INDEX(AcctSub,MATCH(GL_Paste!$B12608&amp;"",AcctCode,0)),"UNKNOWN"))</f>
        <v/>
      </c>
    </row>
    <row r="12612">
      <c r="A12612" s="40">
        <f>IF(GL_Paste!$B12609="","",N(GL_Paste!$H12609)-N(GL_Paste!$G12609))</f>
        <v/>
      </c>
      <c r="B12612" s="43">
        <f>IF(GL_Paste!$B12609="","",DATE(YEAR(GL_Paste!$E12609),MONTH(GL_Paste!$E12609),1))</f>
        <v/>
      </c>
      <c r="C12612">
        <f>IF(GL_Paste!$B12609="","",IF(TRIM(GL_Paste!$M12609)&lt;&gt;"",TRIM(GL_Paste!$M12609),IFERROR(MID(GL_Paste!$I12609,FIND("[",GL_Paste!$I12609)+1,FIND("]",GL_Paste!$I12609)-FIND("[",GL_Paste!$I12609)-1),"")))</f>
        <v/>
      </c>
      <c r="D12612">
        <f>IF(GL_Paste!$B12609="","",IFERROR(INDEX(DeptName,MATCH($C12612,DeptTag,0)),"UNALLOCATED"))</f>
        <v/>
      </c>
      <c r="E12612">
        <f>IF(GL_Paste!$B12609="","",IFERROR(INDEX(AcctCat,MATCH(GL_Paste!$B12609&amp;"",AcctCode,0)),"UNKNOWN"))</f>
        <v/>
      </c>
      <c r="F12612">
        <f>IF(GL_Paste!$B12609="","",IFERROR(INDEX(AcctSub,MATCH(GL_Paste!$B12609&amp;"",AcctCode,0)),"UNKNOWN"))</f>
        <v/>
      </c>
    </row>
    <row r="12613">
      <c r="A12613" s="40">
        <f>IF(GL_Paste!$B12610="","",N(GL_Paste!$H12610)-N(GL_Paste!$G12610))</f>
        <v/>
      </c>
      <c r="B12613" s="43">
        <f>IF(GL_Paste!$B12610="","",DATE(YEAR(GL_Paste!$E12610),MONTH(GL_Paste!$E12610),1))</f>
        <v/>
      </c>
      <c r="C12613">
        <f>IF(GL_Paste!$B12610="","",IF(TRIM(GL_Paste!$M12610)&lt;&gt;"",TRIM(GL_Paste!$M12610),IFERROR(MID(GL_Paste!$I12610,FIND("[",GL_Paste!$I12610)+1,FIND("]",GL_Paste!$I12610)-FIND("[",GL_Paste!$I12610)-1),"")))</f>
        <v/>
      </c>
      <c r="D12613">
        <f>IF(GL_Paste!$B12610="","",IFERROR(INDEX(DeptName,MATCH($C12613,DeptTag,0)),"UNALLOCATED"))</f>
        <v/>
      </c>
      <c r="E12613">
        <f>IF(GL_Paste!$B12610="","",IFERROR(INDEX(AcctCat,MATCH(GL_Paste!$B12610&amp;"",AcctCode,0)),"UNKNOWN"))</f>
        <v/>
      </c>
      <c r="F12613">
        <f>IF(GL_Paste!$B12610="","",IFERROR(INDEX(AcctSub,MATCH(GL_Paste!$B12610&amp;"",AcctCode,0)),"UNKNOWN"))</f>
        <v/>
      </c>
    </row>
    <row r="12614">
      <c r="A12614" s="40">
        <f>IF(GL_Paste!$B12611="","",N(GL_Paste!$H12611)-N(GL_Paste!$G12611))</f>
        <v/>
      </c>
      <c r="B12614" s="43">
        <f>IF(GL_Paste!$B12611="","",DATE(YEAR(GL_Paste!$E12611),MONTH(GL_Paste!$E12611),1))</f>
        <v/>
      </c>
      <c r="C12614">
        <f>IF(GL_Paste!$B12611="","",IF(TRIM(GL_Paste!$M12611)&lt;&gt;"",TRIM(GL_Paste!$M12611),IFERROR(MID(GL_Paste!$I12611,FIND("[",GL_Paste!$I12611)+1,FIND("]",GL_Paste!$I12611)-FIND("[",GL_Paste!$I12611)-1),"")))</f>
        <v/>
      </c>
      <c r="D12614">
        <f>IF(GL_Paste!$B12611="","",IFERROR(INDEX(DeptName,MATCH($C12614,DeptTag,0)),"UNALLOCATED"))</f>
        <v/>
      </c>
      <c r="E12614">
        <f>IF(GL_Paste!$B12611="","",IFERROR(INDEX(AcctCat,MATCH(GL_Paste!$B12611&amp;"",AcctCode,0)),"UNKNOWN"))</f>
        <v/>
      </c>
      <c r="F12614">
        <f>IF(GL_Paste!$B12611="","",IFERROR(INDEX(AcctSub,MATCH(GL_Paste!$B12611&amp;"",AcctCode,0)),"UNKNOWN"))</f>
        <v/>
      </c>
    </row>
    <row r="12615">
      <c r="A12615" s="40">
        <f>IF(GL_Paste!$B12612="","",N(GL_Paste!$H12612)-N(GL_Paste!$G12612))</f>
        <v/>
      </c>
      <c r="B12615" s="43">
        <f>IF(GL_Paste!$B12612="","",DATE(YEAR(GL_Paste!$E12612),MONTH(GL_Paste!$E12612),1))</f>
        <v/>
      </c>
      <c r="C12615">
        <f>IF(GL_Paste!$B12612="","",IF(TRIM(GL_Paste!$M12612)&lt;&gt;"",TRIM(GL_Paste!$M12612),IFERROR(MID(GL_Paste!$I12612,FIND("[",GL_Paste!$I12612)+1,FIND("]",GL_Paste!$I12612)-FIND("[",GL_Paste!$I12612)-1),"")))</f>
        <v/>
      </c>
      <c r="D12615">
        <f>IF(GL_Paste!$B12612="","",IFERROR(INDEX(DeptName,MATCH($C12615,DeptTag,0)),"UNALLOCATED"))</f>
        <v/>
      </c>
      <c r="E12615">
        <f>IF(GL_Paste!$B12612="","",IFERROR(INDEX(AcctCat,MATCH(GL_Paste!$B12612&amp;"",AcctCode,0)),"UNKNOWN"))</f>
        <v/>
      </c>
      <c r="F12615">
        <f>IF(GL_Paste!$B12612="","",IFERROR(INDEX(AcctSub,MATCH(GL_Paste!$B12612&amp;"",AcctCode,0)),"UNKNOWN"))</f>
        <v/>
      </c>
    </row>
    <row r="12616">
      <c r="A12616" s="40">
        <f>IF(GL_Paste!$B12613="","",N(GL_Paste!$H12613)-N(GL_Paste!$G12613))</f>
        <v/>
      </c>
      <c r="B12616" s="43">
        <f>IF(GL_Paste!$B12613="","",DATE(YEAR(GL_Paste!$E12613),MONTH(GL_Paste!$E12613),1))</f>
        <v/>
      </c>
      <c r="C12616">
        <f>IF(GL_Paste!$B12613="","",IF(TRIM(GL_Paste!$M12613)&lt;&gt;"",TRIM(GL_Paste!$M12613),IFERROR(MID(GL_Paste!$I12613,FIND("[",GL_Paste!$I12613)+1,FIND("]",GL_Paste!$I12613)-FIND("[",GL_Paste!$I12613)-1),"")))</f>
        <v/>
      </c>
      <c r="D12616">
        <f>IF(GL_Paste!$B12613="","",IFERROR(INDEX(DeptName,MATCH($C12616,DeptTag,0)),"UNALLOCATED"))</f>
        <v/>
      </c>
      <c r="E12616">
        <f>IF(GL_Paste!$B12613="","",IFERROR(INDEX(AcctCat,MATCH(GL_Paste!$B12613&amp;"",AcctCode,0)),"UNKNOWN"))</f>
        <v/>
      </c>
      <c r="F12616">
        <f>IF(GL_Paste!$B12613="","",IFERROR(INDEX(AcctSub,MATCH(GL_Paste!$B12613&amp;"",AcctCode,0)),"UNKNOWN"))</f>
        <v/>
      </c>
    </row>
    <row r="12617">
      <c r="A12617" s="40">
        <f>IF(GL_Paste!$B12614="","",N(GL_Paste!$H12614)-N(GL_Paste!$G12614))</f>
        <v/>
      </c>
      <c r="B12617" s="43">
        <f>IF(GL_Paste!$B12614="","",DATE(YEAR(GL_Paste!$E12614),MONTH(GL_Paste!$E12614),1))</f>
        <v/>
      </c>
      <c r="C12617">
        <f>IF(GL_Paste!$B12614="","",IF(TRIM(GL_Paste!$M12614)&lt;&gt;"",TRIM(GL_Paste!$M12614),IFERROR(MID(GL_Paste!$I12614,FIND("[",GL_Paste!$I12614)+1,FIND("]",GL_Paste!$I12614)-FIND("[",GL_Paste!$I12614)-1),"")))</f>
        <v/>
      </c>
      <c r="D12617">
        <f>IF(GL_Paste!$B12614="","",IFERROR(INDEX(DeptName,MATCH($C12617,DeptTag,0)),"UNALLOCATED"))</f>
        <v/>
      </c>
      <c r="E12617">
        <f>IF(GL_Paste!$B12614="","",IFERROR(INDEX(AcctCat,MATCH(GL_Paste!$B12614&amp;"",AcctCode,0)),"UNKNOWN"))</f>
        <v/>
      </c>
      <c r="F12617">
        <f>IF(GL_Paste!$B12614="","",IFERROR(INDEX(AcctSub,MATCH(GL_Paste!$B12614&amp;"",AcctCode,0)),"UNKNOWN"))</f>
        <v/>
      </c>
    </row>
    <row r="12618">
      <c r="A12618" s="40">
        <f>IF(GL_Paste!$B12615="","",N(GL_Paste!$H12615)-N(GL_Paste!$G12615))</f>
        <v/>
      </c>
      <c r="B12618" s="43">
        <f>IF(GL_Paste!$B12615="","",DATE(YEAR(GL_Paste!$E12615),MONTH(GL_Paste!$E12615),1))</f>
        <v/>
      </c>
      <c r="C12618">
        <f>IF(GL_Paste!$B12615="","",IF(TRIM(GL_Paste!$M12615)&lt;&gt;"",TRIM(GL_Paste!$M12615),IFERROR(MID(GL_Paste!$I12615,FIND("[",GL_Paste!$I12615)+1,FIND("]",GL_Paste!$I12615)-FIND("[",GL_Paste!$I12615)-1),"")))</f>
        <v/>
      </c>
      <c r="D12618">
        <f>IF(GL_Paste!$B12615="","",IFERROR(INDEX(DeptName,MATCH($C12618,DeptTag,0)),"UNALLOCATED"))</f>
        <v/>
      </c>
      <c r="E12618">
        <f>IF(GL_Paste!$B12615="","",IFERROR(INDEX(AcctCat,MATCH(GL_Paste!$B12615&amp;"",AcctCode,0)),"UNKNOWN"))</f>
        <v/>
      </c>
      <c r="F12618">
        <f>IF(GL_Paste!$B12615="","",IFERROR(INDEX(AcctSub,MATCH(GL_Paste!$B12615&amp;"",AcctCode,0)),"UNKNOWN"))</f>
        <v/>
      </c>
    </row>
    <row r="12619">
      <c r="A12619" s="40">
        <f>IF(GL_Paste!$B12616="","",N(GL_Paste!$H12616)-N(GL_Paste!$G12616))</f>
        <v/>
      </c>
      <c r="B12619" s="43">
        <f>IF(GL_Paste!$B12616="","",DATE(YEAR(GL_Paste!$E12616),MONTH(GL_Paste!$E12616),1))</f>
        <v/>
      </c>
      <c r="C12619">
        <f>IF(GL_Paste!$B12616="","",IF(TRIM(GL_Paste!$M12616)&lt;&gt;"",TRIM(GL_Paste!$M12616),IFERROR(MID(GL_Paste!$I12616,FIND("[",GL_Paste!$I12616)+1,FIND("]",GL_Paste!$I12616)-FIND("[",GL_Paste!$I12616)-1),"")))</f>
        <v/>
      </c>
      <c r="D12619">
        <f>IF(GL_Paste!$B12616="","",IFERROR(INDEX(DeptName,MATCH($C12619,DeptTag,0)),"UNALLOCATED"))</f>
        <v/>
      </c>
      <c r="E12619">
        <f>IF(GL_Paste!$B12616="","",IFERROR(INDEX(AcctCat,MATCH(GL_Paste!$B12616&amp;"",AcctCode,0)),"UNKNOWN"))</f>
        <v/>
      </c>
      <c r="F12619">
        <f>IF(GL_Paste!$B12616="","",IFERROR(INDEX(AcctSub,MATCH(GL_Paste!$B12616&amp;"",AcctCode,0)),"UNKNOWN"))</f>
        <v/>
      </c>
    </row>
    <row r="12620">
      <c r="A12620" s="40">
        <f>IF(GL_Paste!$B12617="","",N(GL_Paste!$H12617)-N(GL_Paste!$G12617))</f>
        <v/>
      </c>
      <c r="B12620" s="43">
        <f>IF(GL_Paste!$B12617="","",DATE(YEAR(GL_Paste!$E12617),MONTH(GL_Paste!$E12617),1))</f>
        <v/>
      </c>
      <c r="C12620">
        <f>IF(GL_Paste!$B12617="","",IF(TRIM(GL_Paste!$M12617)&lt;&gt;"",TRIM(GL_Paste!$M12617),IFERROR(MID(GL_Paste!$I12617,FIND("[",GL_Paste!$I12617)+1,FIND("]",GL_Paste!$I12617)-FIND("[",GL_Paste!$I12617)-1),"")))</f>
        <v/>
      </c>
      <c r="D12620">
        <f>IF(GL_Paste!$B12617="","",IFERROR(INDEX(DeptName,MATCH($C12620,DeptTag,0)),"UNALLOCATED"))</f>
        <v/>
      </c>
      <c r="E12620">
        <f>IF(GL_Paste!$B12617="","",IFERROR(INDEX(AcctCat,MATCH(GL_Paste!$B12617&amp;"",AcctCode,0)),"UNKNOWN"))</f>
        <v/>
      </c>
      <c r="F12620">
        <f>IF(GL_Paste!$B12617="","",IFERROR(INDEX(AcctSub,MATCH(GL_Paste!$B12617&amp;"",AcctCode,0)),"UNKNOWN"))</f>
        <v/>
      </c>
    </row>
    <row r="12621">
      <c r="A12621" s="40">
        <f>IF(GL_Paste!$B12618="","",N(GL_Paste!$H12618)-N(GL_Paste!$G12618))</f>
        <v/>
      </c>
      <c r="B12621" s="43">
        <f>IF(GL_Paste!$B12618="","",DATE(YEAR(GL_Paste!$E12618),MONTH(GL_Paste!$E12618),1))</f>
        <v/>
      </c>
      <c r="C12621">
        <f>IF(GL_Paste!$B12618="","",IF(TRIM(GL_Paste!$M12618)&lt;&gt;"",TRIM(GL_Paste!$M12618),IFERROR(MID(GL_Paste!$I12618,FIND("[",GL_Paste!$I12618)+1,FIND("]",GL_Paste!$I12618)-FIND("[",GL_Paste!$I12618)-1),"")))</f>
        <v/>
      </c>
      <c r="D12621">
        <f>IF(GL_Paste!$B12618="","",IFERROR(INDEX(DeptName,MATCH($C12621,DeptTag,0)),"UNALLOCATED"))</f>
        <v/>
      </c>
      <c r="E12621">
        <f>IF(GL_Paste!$B12618="","",IFERROR(INDEX(AcctCat,MATCH(GL_Paste!$B12618&amp;"",AcctCode,0)),"UNKNOWN"))</f>
        <v/>
      </c>
      <c r="F12621">
        <f>IF(GL_Paste!$B12618="","",IFERROR(INDEX(AcctSub,MATCH(GL_Paste!$B12618&amp;"",AcctCode,0)),"UNKNOWN"))</f>
        <v/>
      </c>
    </row>
    <row r="12622">
      <c r="A12622" s="40">
        <f>IF(GL_Paste!$B12619="","",N(GL_Paste!$H12619)-N(GL_Paste!$G12619))</f>
        <v/>
      </c>
      <c r="B12622" s="43">
        <f>IF(GL_Paste!$B12619="","",DATE(YEAR(GL_Paste!$E12619),MONTH(GL_Paste!$E12619),1))</f>
        <v/>
      </c>
      <c r="C12622">
        <f>IF(GL_Paste!$B12619="","",IF(TRIM(GL_Paste!$M12619)&lt;&gt;"",TRIM(GL_Paste!$M12619),IFERROR(MID(GL_Paste!$I12619,FIND("[",GL_Paste!$I12619)+1,FIND("]",GL_Paste!$I12619)-FIND("[",GL_Paste!$I12619)-1),"")))</f>
        <v/>
      </c>
      <c r="D12622">
        <f>IF(GL_Paste!$B12619="","",IFERROR(INDEX(DeptName,MATCH($C12622,DeptTag,0)),"UNALLOCATED"))</f>
        <v/>
      </c>
      <c r="E12622">
        <f>IF(GL_Paste!$B12619="","",IFERROR(INDEX(AcctCat,MATCH(GL_Paste!$B12619&amp;"",AcctCode,0)),"UNKNOWN"))</f>
        <v/>
      </c>
      <c r="F12622">
        <f>IF(GL_Paste!$B12619="","",IFERROR(INDEX(AcctSub,MATCH(GL_Paste!$B12619&amp;"",AcctCode,0)),"UNKNOWN"))</f>
        <v/>
      </c>
    </row>
    <row r="12623">
      <c r="A12623" s="40">
        <f>IF(GL_Paste!$B12620="","",N(GL_Paste!$H12620)-N(GL_Paste!$G12620))</f>
        <v/>
      </c>
      <c r="B12623" s="43">
        <f>IF(GL_Paste!$B12620="","",DATE(YEAR(GL_Paste!$E12620),MONTH(GL_Paste!$E12620),1))</f>
        <v/>
      </c>
      <c r="C12623">
        <f>IF(GL_Paste!$B12620="","",IF(TRIM(GL_Paste!$M12620)&lt;&gt;"",TRIM(GL_Paste!$M12620),IFERROR(MID(GL_Paste!$I12620,FIND("[",GL_Paste!$I12620)+1,FIND("]",GL_Paste!$I12620)-FIND("[",GL_Paste!$I12620)-1),"")))</f>
        <v/>
      </c>
      <c r="D12623">
        <f>IF(GL_Paste!$B12620="","",IFERROR(INDEX(DeptName,MATCH($C12623,DeptTag,0)),"UNALLOCATED"))</f>
        <v/>
      </c>
      <c r="E12623">
        <f>IF(GL_Paste!$B12620="","",IFERROR(INDEX(AcctCat,MATCH(GL_Paste!$B12620&amp;"",AcctCode,0)),"UNKNOWN"))</f>
        <v/>
      </c>
      <c r="F12623">
        <f>IF(GL_Paste!$B12620="","",IFERROR(INDEX(AcctSub,MATCH(GL_Paste!$B12620&amp;"",AcctCode,0)),"UNKNOWN"))</f>
        <v/>
      </c>
    </row>
    <row r="12624">
      <c r="A12624" s="40">
        <f>IF(GL_Paste!$B12621="","",N(GL_Paste!$H12621)-N(GL_Paste!$G12621))</f>
        <v/>
      </c>
      <c r="B12624" s="43">
        <f>IF(GL_Paste!$B12621="","",DATE(YEAR(GL_Paste!$E12621),MONTH(GL_Paste!$E12621),1))</f>
        <v/>
      </c>
      <c r="C12624">
        <f>IF(GL_Paste!$B12621="","",IF(TRIM(GL_Paste!$M12621)&lt;&gt;"",TRIM(GL_Paste!$M12621),IFERROR(MID(GL_Paste!$I12621,FIND("[",GL_Paste!$I12621)+1,FIND("]",GL_Paste!$I12621)-FIND("[",GL_Paste!$I12621)-1),"")))</f>
        <v/>
      </c>
      <c r="D12624">
        <f>IF(GL_Paste!$B12621="","",IFERROR(INDEX(DeptName,MATCH($C12624,DeptTag,0)),"UNALLOCATED"))</f>
        <v/>
      </c>
      <c r="E12624">
        <f>IF(GL_Paste!$B12621="","",IFERROR(INDEX(AcctCat,MATCH(GL_Paste!$B12621&amp;"",AcctCode,0)),"UNKNOWN"))</f>
        <v/>
      </c>
      <c r="F12624">
        <f>IF(GL_Paste!$B12621="","",IFERROR(INDEX(AcctSub,MATCH(GL_Paste!$B12621&amp;"",AcctCode,0)),"UNKNOWN"))</f>
        <v/>
      </c>
    </row>
    <row r="12625">
      <c r="A12625" s="40">
        <f>IF(GL_Paste!$B12622="","",N(GL_Paste!$H12622)-N(GL_Paste!$G12622))</f>
        <v/>
      </c>
      <c r="B12625" s="43">
        <f>IF(GL_Paste!$B12622="","",DATE(YEAR(GL_Paste!$E12622),MONTH(GL_Paste!$E12622),1))</f>
        <v/>
      </c>
      <c r="C12625">
        <f>IF(GL_Paste!$B12622="","",IF(TRIM(GL_Paste!$M12622)&lt;&gt;"",TRIM(GL_Paste!$M12622),IFERROR(MID(GL_Paste!$I12622,FIND("[",GL_Paste!$I12622)+1,FIND("]",GL_Paste!$I12622)-FIND("[",GL_Paste!$I12622)-1),"")))</f>
        <v/>
      </c>
      <c r="D12625">
        <f>IF(GL_Paste!$B12622="","",IFERROR(INDEX(DeptName,MATCH($C12625,DeptTag,0)),"UNALLOCATED"))</f>
        <v/>
      </c>
      <c r="E12625">
        <f>IF(GL_Paste!$B12622="","",IFERROR(INDEX(AcctCat,MATCH(GL_Paste!$B12622&amp;"",AcctCode,0)),"UNKNOWN"))</f>
        <v/>
      </c>
      <c r="F12625">
        <f>IF(GL_Paste!$B12622="","",IFERROR(INDEX(AcctSub,MATCH(GL_Paste!$B12622&amp;"",AcctCode,0)),"UNKNOWN"))</f>
        <v/>
      </c>
    </row>
    <row r="12626">
      <c r="A12626" s="40">
        <f>IF(GL_Paste!$B12623="","",N(GL_Paste!$H12623)-N(GL_Paste!$G12623))</f>
        <v/>
      </c>
      <c r="B12626" s="43">
        <f>IF(GL_Paste!$B12623="","",DATE(YEAR(GL_Paste!$E12623),MONTH(GL_Paste!$E12623),1))</f>
        <v/>
      </c>
      <c r="C12626">
        <f>IF(GL_Paste!$B12623="","",IF(TRIM(GL_Paste!$M12623)&lt;&gt;"",TRIM(GL_Paste!$M12623),IFERROR(MID(GL_Paste!$I12623,FIND("[",GL_Paste!$I12623)+1,FIND("]",GL_Paste!$I12623)-FIND("[",GL_Paste!$I12623)-1),"")))</f>
        <v/>
      </c>
      <c r="D12626">
        <f>IF(GL_Paste!$B12623="","",IFERROR(INDEX(DeptName,MATCH($C12626,DeptTag,0)),"UNALLOCATED"))</f>
        <v/>
      </c>
      <c r="E12626">
        <f>IF(GL_Paste!$B12623="","",IFERROR(INDEX(AcctCat,MATCH(GL_Paste!$B12623&amp;"",AcctCode,0)),"UNKNOWN"))</f>
        <v/>
      </c>
      <c r="F12626">
        <f>IF(GL_Paste!$B12623="","",IFERROR(INDEX(AcctSub,MATCH(GL_Paste!$B12623&amp;"",AcctCode,0)),"UNKNOWN"))</f>
        <v/>
      </c>
    </row>
    <row r="12627">
      <c r="A12627" s="40">
        <f>IF(GL_Paste!$B12624="","",N(GL_Paste!$H12624)-N(GL_Paste!$G12624))</f>
        <v/>
      </c>
      <c r="B12627" s="43">
        <f>IF(GL_Paste!$B12624="","",DATE(YEAR(GL_Paste!$E12624),MONTH(GL_Paste!$E12624),1))</f>
        <v/>
      </c>
      <c r="C12627">
        <f>IF(GL_Paste!$B12624="","",IF(TRIM(GL_Paste!$M12624)&lt;&gt;"",TRIM(GL_Paste!$M12624),IFERROR(MID(GL_Paste!$I12624,FIND("[",GL_Paste!$I12624)+1,FIND("]",GL_Paste!$I12624)-FIND("[",GL_Paste!$I12624)-1),"")))</f>
        <v/>
      </c>
      <c r="D12627">
        <f>IF(GL_Paste!$B12624="","",IFERROR(INDEX(DeptName,MATCH($C12627,DeptTag,0)),"UNALLOCATED"))</f>
        <v/>
      </c>
      <c r="E12627">
        <f>IF(GL_Paste!$B12624="","",IFERROR(INDEX(AcctCat,MATCH(GL_Paste!$B12624&amp;"",AcctCode,0)),"UNKNOWN"))</f>
        <v/>
      </c>
      <c r="F12627">
        <f>IF(GL_Paste!$B12624="","",IFERROR(INDEX(AcctSub,MATCH(GL_Paste!$B12624&amp;"",AcctCode,0)),"UNKNOWN"))</f>
        <v/>
      </c>
    </row>
    <row r="12628">
      <c r="A12628" s="40">
        <f>IF(GL_Paste!$B12625="","",N(GL_Paste!$H12625)-N(GL_Paste!$G12625))</f>
        <v/>
      </c>
      <c r="B12628" s="43">
        <f>IF(GL_Paste!$B12625="","",DATE(YEAR(GL_Paste!$E12625),MONTH(GL_Paste!$E12625),1))</f>
        <v/>
      </c>
      <c r="C12628">
        <f>IF(GL_Paste!$B12625="","",IF(TRIM(GL_Paste!$M12625)&lt;&gt;"",TRIM(GL_Paste!$M12625),IFERROR(MID(GL_Paste!$I12625,FIND("[",GL_Paste!$I12625)+1,FIND("]",GL_Paste!$I12625)-FIND("[",GL_Paste!$I12625)-1),"")))</f>
        <v/>
      </c>
      <c r="D12628">
        <f>IF(GL_Paste!$B12625="","",IFERROR(INDEX(DeptName,MATCH($C12628,DeptTag,0)),"UNALLOCATED"))</f>
        <v/>
      </c>
      <c r="E12628">
        <f>IF(GL_Paste!$B12625="","",IFERROR(INDEX(AcctCat,MATCH(GL_Paste!$B12625&amp;"",AcctCode,0)),"UNKNOWN"))</f>
        <v/>
      </c>
      <c r="F12628">
        <f>IF(GL_Paste!$B12625="","",IFERROR(INDEX(AcctSub,MATCH(GL_Paste!$B12625&amp;"",AcctCode,0)),"UNKNOWN"))</f>
        <v/>
      </c>
    </row>
    <row r="12629">
      <c r="A12629" s="40">
        <f>IF(GL_Paste!$B12626="","",N(GL_Paste!$H12626)-N(GL_Paste!$G12626))</f>
        <v/>
      </c>
      <c r="B12629" s="43">
        <f>IF(GL_Paste!$B12626="","",DATE(YEAR(GL_Paste!$E12626),MONTH(GL_Paste!$E12626),1))</f>
        <v/>
      </c>
      <c r="C12629">
        <f>IF(GL_Paste!$B12626="","",IF(TRIM(GL_Paste!$M12626)&lt;&gt;"",TRIM(GL_Paste!$M12626),IFERROR(MID(GL_Paste!$I12626,FIND("[",GL_Paste!$I12626)+1,FIND("]",GL_Paste!$I12626)-FIND("[",GL_Paste!$I12626)-1),"")))</f>
        <v/>
      </c>
      <c r="D12629">
        <f>IF(GL_Paste!$B12626="","",IFERROR(INDEX(DeptName,MATCH($C12629,DeptTag,0)),"UNALLOCATED"))</f>
        <v/>
      </c>
      <c r="E12629">
        <f>IF(GL_Paste!$B12626="","",IFERROR(INDEX(AcctCat,MATCH(GL_Paste!$B12626&amp;"",AcctCode,0)),"UNKNOWN"))</f>
        <v/>
      </c>
      <c r="F12629">
        <f>IF(GL_Paste!$B12626="","",IFERROR(INDEX(AcctSub,MATCH(GL_Paste!$B12626&amp;"",AcctCode,0)),"UNKNOWN"))</f>
        <v/>
      </c>
    </row>
    <row r="12630">
      <c r="A12630" s="40">
        <f>IF(GL_Paste!$B12627="","",N(GL_Paste!$H12627)-N(GL_Paste!$G12627))</f>
        <v/>
      </c>
      <c r="B12630" s="43">
        <f>IF(GL_Paste!$B12627="","",DATE(YEAR(GL_Paste!$E12627),MONTH(GL_Paste!$E12627),1))</f>
        <v/>
      </c>
      <c r="C12630">
        <f>IF(GL_Paste!$B12627="","",IF(TRIM(GL_Paste!$M12627)&lt;&gt;"",TRIM(GL_Paste!$M12627),IFERROR(MID(GL_Paste!$I12627,FIND("[",GL_Paste!$I12627)+1,FIND("]",GL_Paste!$I12627)-FIND("[",GL_Paste!$I12627)-1),"")))</f>
        <v/>
      </c>
      <c r="D12630">
        <f>IF(GL_Paste!$B12627="","",IFERROR(INDEX(DeptName,MATCH($C12630,DeptTag,0)),"UNALLOCATED"))</f>
        <v/>
      </c>
      <c r="E12630">
        <f>IF(GL_Paste!$B12627="","",IFERROR(INDEX(AcctCat,MATCH(GL_Paste!$B12627&amp;"",AcctCode,0)),"UNKNOWN"))</f>
        <v/>
      </c>
      <c r="F12630">
        <f>IF(GL_Paste!$B12627="","",IFERROR(INDEX(AcctSub,MATCH(GL_Paste!$B12627&amp;"",AcctCode,0)),"UNKNOWN"))</f>
        <v/>
      </c>
    </row>
    <row r="12631">
      <c r="A12631" s="40">
        <f>IF(GL_Paste!$B12628="","",N(GL_Paste!$H12628)-N(GL_Paste!$G12628))</f>
        <v/>
      </c>
      <c r="B12631" s="43">
        <f>IF(GL_Paste!$B12628="","",DATE(YEAR(GL_Paste!$E12628),MONTH(GL_Paste!$E12628),1))</f>
        <v/>
      </c>
      <c r="C12631">
        <f>IF(GL_Paste!$B12628="","",IF(TRIM(GL_Paste!$M12628)&lt;&gt;"",TRIM(GL_Paste!$M12628),IFERROR(MID(GL_Paste!$I12628,FIND("[",GL_Paste!$I12628)+1,FIND("]",GL_Paste!$I12628)-FIND("[",GL_Paste!$I12628)-1),"")))</f>
        <v/>
      </c>
      <c r="D12631">
        <f>IF(GL_Paste!$B12628="","",IFERROR(INDEX(DeptName,MATCH($C12631,DeptTag,0)),"UNALLOCATED"))</f>
        <v/>
      </c>
      <c r="E12631">
        <f>IF(GL_Paste!$B12628="","",IFERROR(INDEX(AcctCat,MATCH(GL_Paste!$B12628&amp;"",AcctCode,0)),"UNKNOWN"))</f>
        <v/>
      </c>
      <c r="F12631">
        <f>IF(GL_Paste!$B12628="","",IFERROR(INDEX(AcctSub,MATCH(GL_Paste!$B12628&amp;"",AcctCode,0)),"UNKNOWN"))</f>
        <v/>
      </c>
    </row>
    <row r="12632">
      <c r="A12632" s="40">
        <f>IF(GL_Paste!$B12629="","",N(GL_Paste!$H12629)-N(GL_Paste!$G12629))</f>
        <v/>
      </c>
      <c r="B12632" s="43">
        <f>IF(GL_Paste!$B12629="","",DATE(YEAR(GL_Paste!$E12629),MONTH(GL_Paste!$E12629),1))</f>
        <v/>
      </c>
      <c r="C12632">
        <f>IF(GL_Paste!$B12629="","",IF(TRIM(GL_Paste!$M12629)&lt;&gt;"",TRIM(GL_Paste!$M12629),IFERROR(MID(GL_Paste!$I12629,FIND("[",GL_Paste!$I12629)+1,FIND("]",GL_Paste!$I12629)-FIND("[",GL_Paste!$I12629)-1),"")))</f>
        <v/>
      </c>
      <c r="D12632">
        <f>IF(GL_Paste!$B12629="","",IFERROR(INDEX(DeptName,MATCH($C12632,DeptTag,0)),"UNALLOCATED"))</f>
        <v/>
      </c>
      <c r="E12632">
        <f>IF(GL_Paste!$B12629="","",IFERROR(INDEX(AcctCat,MATCH(GL_Paste!$B12629&amp;"",AcctCode,0)),"UNKNOWN"))</f>
        <v/>
      </c>
      <c r="F12632">
        <f>IF(GL_Paste!$B12629="","",IFERROR(INDEX(AcctSub,MATCH(GL_Paste!$B12629&amp;"",AcctCode,0)),"UNKNOWN"))</f>
        <v/>
      </c>
    </row>
    <row r="12633">
      <c r="A12633" s="40">
        <f>IF(GL_Paste!$B12630="","",N(GL_Paste!$H12630)-N(GL_Paste!$G12630))</f>
        <v/>
      </c>
      <c r="B12633" s="43">
        <f>IF(GL_Paste!$B12630="","",DATE(YEAR(GL_Paste!$E12630),MONTH(GL_Paste!$E12630),1))</f>
        <v/>
      </c>
      <c r="C12633">
        <f>IF(GL_Paste!$B12630="","",IF(TRIM(GL_Paste!$M12630)&lt;&gt;"",TRIM(GL_Paste!$M12630),IFERROR(MID(GL_Paste!$I12630,FIND("[",GL_Paste!$I12630)+1,FIND("]",GL_Paste!$I12630)-FIND("[",GL_Paste!$I12630)-1),"")))</f>
        <v/>
      </c>
      <c r="D12633">
        <f>IF(GL_Paste!$B12630="","",IFERROR(INDEX(DeptName,MATCH($C12633,DeptTag,0)),"UNALLOCATED"))</f>
        <v/>
      </c>
      <c r="E12633">
        <f>IF(GL_Paste!$B12630="","",IFERROR(INDEX(AcctCat,MATCH(GL_Paste!$B12630&amp;"",AcctCode,0)),"UNKNOWN"))</f>
        <v/>
      </c>
      <c r="F12633">
        <f>IF(GL_Paste!$B12630="","",IFERROR(INDEX(AcctSub,MATCH(GL_Paste!$B12630&amp;"",AcctCode,0)),"UNKNOWN"))</f>
        <v/>
      </c>
    </row>
    <row r="12634">
      <c r="A12634" s="40">
        <f>IF(GL_Paste!$B12631="","",N(GL_Paste!$H12631)-N(GL_Paste!$G12631))</f>
        <v/>
      </c>
      <c r="B12634" s="43">
        <f>IF(GL_Paste!$B12631="","",DATE(YEAR(GL_Paste!$E12631),MONTH(GL_Paste!$E12631),1))</f>
        <v/>
      </c>
      <c r="C12634">
        <f>IF(GL_Paste!$B12631="","",IF(TRIM(GL_Paste!$M12631)&lt;&gt;"",TRIM(GL_Paste!$M12631),IFERROR(MID(GL_Paste!$I12631,FIND("[",GL_Paste!$I12631)+1,FIND("]",GL_Paste!$I12631)-FIND("[",GL_Paste!$I12631)-1),"")))</f>
        <v/>
      </c>
      <c r="D12634">
        <f>IF(GL_Paste!$B12631="","",IFERROR(INDEX(DeptName,MATCH($C12634,DeptTag,0)),"UNALLOCATED"))</f>
        <v/>
      </c>
      <c r="E12634">
        <f>IF(GL_Paste!$B12631="","",IFERROR(INDEX(AcctCat,MATCH(GL_Paste!$B12631&amp;"",AcctCode,0)),"UNKNOWN"))</f>
        <v/>
      </c>
      <c r="F12634">
        <f>IF(GL_Paste!$B12631="","",IFERROR(INDEX(AcctSub,MATCH(GL_Paste!$B12631&amp;"",AcctCode,0)),"UNKNOWN"))</f>
        <v/>
      </c>
    </row>
    <row r="12635">
      <c r="A12635" s="40">
        <f>IF(GL_Paste!$B12632="","",N(GL_Paste!$H12632)-N(GL_Paste!$G12632))</f>
        <v/>
      </c>
      <c r="B12635" s="43">
        <f>IF(GL_Paste!$B12632="","",DATE(YEAR(GL_Paste!$E12632),MONTH(GL_Paste!$E12632),1))</f>
        <v/>
      </c>
      <c r="C12635">
        <f>IF(GL_Paste!$B12632="","",IF(TRIM(GL_Paste!$M12632)&lt;&gt;"",TRIM(GL_Paste!$M12632),IFERROR(MID(GL_Paste!$I12632,FIND("[",GL_Paste!$I12632)+1,FIND("]",GL_Paste!$I12632)-FIND("[",GL_Paste!$I12632)-1),"")))</f>
        <v/>
      </c>
      <c r="D12635">
        <f>IF(GL_Paste!$B12632="","",IFERROR(INDEX(DeptName,MATCH($C12635,DeptTag,0)),"UNALLOCATED"))</f>
        <v/>
      </c>
      <c r="E12635">
        <f>IF(GL_Paste!$B12632="","",IFERROR(INDEX(AcctCat,MATCH(GL_Paste!$B12632&amp;"",AcctCode,0)),"UNKNOWN"))</f>
        <v/>
      </c>
      <c r="F12635">
        <f>IF(GL_Paste!$B12632="","",IFERROR(INDEX(AcctSub,MATCH(GL_Paste!$B12632&amp;"",AcctCode,0)),"UNKNOWN"))</f>
        <v/>
      </c>
    </row>
    <row r="12636">
      <c r="A12636" s="40">
        <f>IF(GL_Paste!$B12633="","",N(GL_Paste!$H12633)-N(GL_Paste!$G12633))</f>
        <v/>
      </c>
      <c r="B12636" s="43">
        <f>IF(GL_Paste!$B12633="","",DATE(YEAR(GL_Paste!$E12633),MONTH(GL_Paste!$E12633),1))</f>
        <v/>
      </c>
      <c r="C12636">
        <f>IF(GL_Paste!$B12633="","",IF(TRIM(GL_Paste!$M12633)&lt;&gt;"",TRIM(GL_Paste!$M12633),IFERROR(MID(GL_Paste!$I12633,FIND("[",GL_Paste!$I12633)+1,FIND("]",GL_Paste!$I12633)-FIND("[",GL_Paste!$I12633)-1),"")))</f>
        <v/>
      </c>
      <c r="D12636">
        <f>IF(GL_Paste!$B12633="","",IFERROR(INDEX(DeptName,MATCH($C12636,DeptTag,0)),"UNALLOCATED"))</f>
        <v/>
      </c>
      <c r="E12636">
        <f>IF(GL_Paste!$B12633="","",IFERROR(INDEX(AcctCat,MATCH(GL_Paste!$B12633&amp;"",AcctCode,0)),"UNKNOWN"))</f>
        <v/>
      </c>
      <c r="F12636">
        <f>IF(GL_Paste!$B12633="","",IFERROR(INDEX(AcctSub,MATCH(GL_Paste!$B12633&amp;"",AcctCode,0)),"UNKNOWN"))</f>
        <v/>
      </c>
    </row>
    <row r="12637">
      <c r="A12637" s="40">
        <f>IF(GL_Paste!$B12634="","",N(GL_Paste!$H12634)-N(GL_Paste!$G12634))</f>
        <v/>
      </c>
      <c r="B12637" s="43">
        <f>IF(GL_Paste!$B12634="","",DATE(YEAR(GL_Paste!$E12634),MONTH(GL_Paste!$E12634),1))</f>
        <v/>
      </c>
      <c r="C12637">
        <f>IF(GL_Paste!$B12634="","",IF(TRIM(GL_Paste!$M12634)&lt;&gt;"",TRIM(GL_Paste!$M12634),IFERROR(MID(GL_Paste!$I12634,FIND("[",GL_Paste!$I12634)+1,FIND("]",GL_Paste!$I12634)-FIND("[",GL_Paste!$I12634)-1),"")))</f>
        <v/>
      </c>
      <c r="D12637">
        <f>IF(GL_Paste!$B12634="","",IFERROR(INDEX(DeptName,MATCH($C12637,DeptTag,0)),"UNALLOCATED"))</f>
        <v/>
      </c>
      <c r="E12637">
        <f>IF(GL_Paste!$B12634="","",IFERROR(INDEX(AcctCat,MATCH(GL_Paste!$B12634&amp;"",AcctCode,0)),"UNKNOWN"))</f>
        <v/>
      </c>
      <c r="F12637">
        <f>IF(GL_Paste!$B12634="","",IFERROR(INDEX(AcctSub,MATCH(GL_Paste!$B12634&amp;"",AcctCode,0)),"UNKNOWN"))</f>
        <v/>
      </c>
    </row>
    <row r="12638">
      <c r="A12638" s="40">
        <f>IF(GL_Paste!$B12635="","",N(GL_Paste!$H12635)-N(GL_Paste!$G12635))</f>
        <v/>
      </c>
      <c r="B12638" s="43">
        <f>IF(GL_Paste!$B12635="","",DATE(YEAR(GL_Paste!$E12635),MONTH(GL_Paste!$E12635),1))</f>
        <v/>
      </c>
      <c r="C12638">
        <f>IF(GL_Paste!$B12635="","",IF(TRIM(GL_Paste!$M12635)&lt;&gt;"",TRIM(GL_Paste!$M12635),IFERROR(MID(GL_Paste!$I12635,FIND("[",GL_Paste!$I12635)+1,FIND("]",GL_Paste!$I12635)-FIND("[",GL_Paste!$I12635)-1),"")))</f>
        <v/>
      </c>
      <c r="D12638">
        <f>IF(GL_Paste!$B12635="","",IFERROR(INDEX(DeptName,MATCH($C12638,DeptTag,0)),"UNALLOCATED"))</f>
        <v/>
      </c>
      <c r="E12638">
        <f>IF(GL_Paste!$B12635="","",IFERROR(INDEX(AcctCat,MATCH(GL_Paste!$B12635&amp;"",AcctCode,0)),"UNKNOWN"))</f>
        <v/>
      </c>
      <c r="F12638">
        <f>IF(GL_Paste!$B12635="","",IFERROR(INDEX(AcctSub,MATCH(GL_Paste!$B12635&amp;"",AcctCode,0)),"UNKNOWN"))</f>
        <v/>
      </c>
    </row>
    <row r="12639">
      <c r="A12639" s="40">
        <f>IF(GL_Paste!$B12636="","",N(GL_Paste!$H12636)-N(GL_Paste!$G12636))</f>
        <v/>
      </c>
      <c r="B12639" s="43">
        <f>IF(GL_Paste!$B12636="","",DATE(YEAR(GL_Paste!$E12636),MONTH(GL_Paste!$E12636),1))</f>
        <v/>
      </c>
      <c r="C12639">
        <f>IF(GL_Paste!$B12636="","",IF(TRIM(GL_Paste!$M12636)&lt;&gt;"",TRIM(GL_Paste!$M12636),IFERROR(MID(GL_Paste!$I12636,FIND("[",GL_Paste!$I12636)+1,FIND("]",GL_Paste!$I12636)-FIND("[",GL_Paste!$I12636)-1),"")))</f>
        <v/>
      </c>
      <c r="D12639">
        <f>IF(GL_Paste!$B12636="","",IFERROR(INDEX(DeptName,MATCH($C12639,DeptTag,0)),"UNALLOCATED"))</f>
        <v/>
      </c>
      <c r="E12639">
        <f>IF(GL_Paste!$B12636="","",IFERROR(INDEX(AcctCat,MATCH(GL_Paste!$B12636&amp;"",AcctCode,0)),"UNKNOWN"))</f>
        <v/>
      </c>
      <c r="F12639">
        <f>IF(GL_Paste!$B12636="","",IFERROR(INDEX(AcctSub,MATCH(GL_Paste!$B12636&amp;"",AcctCode,0)),"UNKNOWN"))</f>
        <v/>
      </c>
    </row>
    <row r="12640">
      <c r="A12640" s="40">
        <f>IF(GL_Paste!$B12637="","",N(GL_Paste!$H12637)-N(GL_Paste!$G12637))</f>
        <v/>
      </c>
      <c r="B12640" s="43">
        <f>IF(GL_Paste!$B12637="","",DATE(YEAR(GL_Paste!$E12637),MONTH(GL_Paste!$E12637),1))</f>
        <v/>
      </c>
      <c r="C12640">
        <f>IF(GL_Paste!$B12637="","",IF(TRIM(GL_Paste!$M12637)&lt;&gt;"",TRIM(GL_Paste!$M12637),IFERROR(MID(GL_Paste!$I12637,FIND("[",GL_Paste!$I12637)+1,FIND("]",GL_Paste!$I12637)-FIND("[",GL_Paste!$I12637)-1),"")))</f>
        <v/>
      </c>
      <c r="D12640">
        <f>IF(GL_Paste!$B12637="","",IFERROR(INDEX(DeptName,MATCH($C12640,DeptTag,0)),"UNALLOCATED"))</f>
        <v/>
      </c>
      <c r="E12640">
        <f>IF(GL_Paste!$B12637="","",IFERROR(INDEX(AcctCat,MATCH(GL_Paste!$B12637&amp;"",AcctCode,0)),"UNKNOWN"))</f>
        <v/>
      </c>
      <c r="F12640">
        <f>IF(GL_Paste!$B12637="","",IFERROR(INDEX(AcctSub,MATCH(GL_Paste!$B12637&amp;"",AcctCode,0)),"UNKNOWN"))</f>
        <v/>
      </c>
    </row>
    <row r="12641">
      <c r="A12641" s="40">
        <f>IF(GL_Paste!$B12638="","",N(GL_Paste!$H12638)-N(GL_Paste!$G12638))</f>
        <v/>
      </c>
      <c r="B12641" s="43">
        <f>IF(GL_Paste!$B12638="","",DATE(YEAR(GL_Paste!$E12638),MONTH(GL_Paste!$E12638),1))</f>
        <v/>
      </c>
      <c r="C12641">
        <f>IF(GL_Paste!$B12638="","",IF(TRIM(GL_Paste!$M12638)&lt;&gt;"",TRIM(GL_Paste!$M12638),IFERROR(MID(GL_Paste!$I12638,FIND("[",GL_Paste!$I12638)+1,FIND("]",GL_Paste!$I12638)-FIND("[",GL_Paste!$I12638)-1),"")))</f>
        <v/>
      </c>
      <c r="D12641">
        <f>IF(GL_Paste!$B12638="","",IFERROR(INDEX(DeptName,MATCH($C12641,DeptTag,0)),"UNALLOCATED"))</f>
        <v/>
      </c>
      <c r="E12641">
        <f>IF(GL_Paste!$B12638="","",IFERROR(INDEX(AcctCat,MATCH(GL_Paste!$B12638&amp;"",AcctCode,0)),"UNKNOWN"))</f>
        <v/>
      </c>
      <c r="F12641">
        <f>IF(GL_Paste!$B12638="","",IFERROR(INDEX(AcctSub,MATCH(GL_Paste!$B12638&amp;"",AcctCode,0)),"UNKNOWN"))</f>
        <v/>
      </c>
    </row>
    <row r="12642">
      <c r="A12642" s="40">
        <f>IF(GL_Paste!$B12639="","",N(GL_Paste!$H12639)-N(GL_Paste!$G12639))</f>
        <v/>
      </c>
      <c r="B12642" s="43">
        <f>IF(GL_Paste!$B12639="","",DATE(YEAR(GL_Paste!$E12639),MONTH(GL_Paste!$E12639),1))</f>
        <v/>
      </c>
      <c r="C12642">
        <f>IF(GL_Paste!$B12639="","",IF(TRIM(GL_Paste!$M12639)&lt;&gt;"",TRIM(GL_Paste!$M12639),IFERROR(MID(GL_Paste!$I12639,FIND("[",GL_Paste!$I12639)+1,FIND("]",GL_Paste!$I12639)-FIND("[",GL_Paste!$I12639)-1),"")))</f>
        <v/>
      </c>
      <c r="D12642">
        <f>IF(GL_Paste!$B12639="","",IFERROR(INDEX(DeptName,MATCH($C12642,DeptTag,0)),"UNALLOCATED"))</f>
        <v/>
      </c>
      <c r="E12642">
        <f>IF(GL_Paste!$B12639="","",IFERROR(INDEX(AcctCat,MATCH(GL_Paste!$B12639&amp;"",AcctCode,0)),"UNKNOWN"))</f>
        <v/>
      </c>
      <c r="F12642">
        <f>IF(GL_Paste!$B12639="","",IFERROR(INDEX(AcctSub,MATCH(GL_Paste!$B12639&amp;"",AcctCode,0)),"UNKNOWN"))</f>
        <v/>
      </c>
    </row>
    <row r="12643">
      <c r="A12643" s="40">
        <f>IF(GL_Paste!$B12640="","",N(GL_Paste!$H12640)-N(GL_Paste!$G12640))</f>
        <v/>
      </c>
      <c r="B12643" s="43">
        <f>IF(GL_Paste!$B12640="","",DATE(YEAR(GL_Paste!$E12640),MONTH(GL_Paste!$E12640),1))</f>
        <v/>
      </c>
      <c r="C12643">
        <f>IF(GL_Paste!$B12640="","",IF(TRIM(GL_Paste!$M12640)&lt;&gt;"",TRIM(GL_Paste!$M12640),IFERROR(MID(GL_Paste!$I12640,FIND("[",GL_Paste!$I12640)+1,FIND("]",GL_Paste!$I12640)-FIND("[",GL_Paste!$I12640)-1),"")))</f>
        <v/>
      </c>
      <c r="D12643">
        <f>IF(GL_Paste!$B12640="","",IFERROR(INDEX(DeptName,MATCH($C12643,DeptTag,0)),"UNALLOCATED"))</f>
        <v/>
      </c>
      <c r="E12643">
        <f>IF(GL_Paste!$B12640="","",IFERROR(INDEX(AcctCat,MATCH(GL_Paste!$B12640&amp;"",AcctCode,0)),"UNKNOWN"))</f>
        <v/>
      </c>
      <c r="F12643">
        <f>IF(GL_Paste!$B12640="","",IFERROR(INDEX(AcctSub,MATCH(GL_Paste!$B12640&amp;"",AcctCode,0)),"UNKNOWN"))</f>
        <v/>
      </c>
    </row>
    <row r="12644">
      <c r="A12644" s="40">
        <f>IF(GL_Paste!$B12641="","",N(GL_Paste!$H12641)-N(GL_Paste!$G12641))</f>
        <v/>
      </c>
      <c r="B12644" s="43">
        <f>IF(GL_Paste!$B12641="","",DATE(YEAR(GL_Paste!$E12641),MONTH(GL_Paste!$E12641),1))</f>
        <v/>
      </c>
      <c r="C12644">
        <f>IF(GL_Paste!$B12641="","",IF(TRIM(GL_Paste!$M12641)&lt;&gt;"",TRIM(GL_Paste!$M12641),IFERROR(MID(GL_Paste!$I12641,FIND("[",GL_Paste!$I12641)+1,FIND("]",GL_Paste!$I12641)-FIND("[",GL_Paste!$I12641)-1),"")))</f>
        <v/>
      </c>
      <c r="D12644">
        <f>IF(GL_Paste!$B12641="","",IFERROR(INDEX(DeptName,MATCH($C12644,DeptTag,0)),"UNALLOCATED"))</f>
        <v/>
      </c>
      <c r="E12644">
        <f>IF(GL_Paste!$B12641="","",IFERROR(INDEX(AcctCat,MATCH(GL_Paste!$B12641&amp;"",AcctCode,0)),"UNKNOWN"))</f>
        <v/>
      </c>
      <c r="F12644">
        <f>IF(GL_Paste!$B12641="","",IFERROR(INDEX(AcctSub,MATCH(GL_Paste!$B12641&amp;"",AcctCode,0)),"UNKNOWN"))</f>
        <v/>
      </c>
    </row>
    <row r="12645">
      <c r="A12645" s="40">
        <f>IF(GL_Paste!$B12642="","",N(GL_Paste!$H12642)-N(GL_Paste!$G12642))</f>
        <v/>
      </c>
      <c r="B12645" s="43">
        <f>IF(GL_Paste!$B12642="","",DATE(YEAR(GL_Paste!$E12642),MONTH(GL_Paste!$E12642),1))</f>
        <v/>
      </c>
      <c r="C12645">
        <f>IF(GL_Paste!$B12642="","",IF(TRIM(GL_Paste!$M12642)&lt;&gt;"",TRIM(GL_Paste!$M12642),IFERROR(MID(GL_Paste!$I12642,FIND("[",GL_Paste!$I12642)+1,FIND("]",GL_Paste!$I12642)-FIND("[",GL_Paste!$I12642)-1),"")))</f>
        <v/>
      </c>
      <c r="D12645">
        <f>IF(GL_Paste!$B12642="","",IFERROR(INDEX(DeptName,MATCH($C12645,DeptTag,0)),"UNALLOCATED"))</f>
        <v/>
      </c>
      <c r="E12645">
        <f>IF(GL_Paste!$B12642="","",IFERROR(INDEX(AcctCat,MATCH(GL_Paste!$B12642&amp;"",AcctCode,0)),"UNKNOWN"))</f>
        <v/>
      </c>
      <c r="F12645">
        <f>IF(GL_Paste!$B12642="","",IFERROR(INDEX(AcctSub,MATCH(GL_Paste!$B12642&amp;"",AcctCode,0)),"UNKNOWN"))</f>
        <v/>
      </c>
    </row>
    <row r="12646">
      <c r="A12646" s="40">
        <f>IF(GL_Paste!$B12643="","",N(GL_Paste!$H12643)-N(GL_Paste!$G12643))</f>
        <v/>
      </c>
      <c r="B12646" s="43">
        <f>IF(GL_Paste!$B12643="","",DATE(YEAR(GL_Paste!$E12643),MONTH(GL_Paste!$E12643),1))</f>
        <v/>
      </c>
      <c r="C12646">
        <f>IF(GL_Paste!$B12643="","",IF(TRIM(GL_Paste!$M12643)&lt;&gt;"",TRIM(GL_Paste!$M12643),IFERROR(MID(GL_Paste!$I12643,FIND("[",GL_Paste!$I12643)+1,FIND("]",GL_Paste!$I12643)-FIND("[",GL_Paste!$I12643)-1),"")))</f>
        <v/>
      </c>
      <c r="D12646">
        <f>IF(GL_Paste!$B12643="","",IFERROR(INDEX(DeptName,MATCH($C12646,DeptTag,0)),"UNALLOCATED"))</f>
        <v/>
      </c>
      <c r="E12646">
        <f>IF(GL_Paste!$B12643="","",IFERROR(INDEX(AcctCat,MATCH(GL_Paste!$B12643&amp;"",AcctCode,0)),"UNKNOWN"))</f>
        <v/>
      </c>
      <c r="F12646">
        <f>IF(GL_Paste!$B12643="","",IFERROR(INDEX(AcctSub,MATCH(GL_Paste!$B12643&amp;"",AcctCode,0)),"UNKNOWN"))</f>
        <v/>
      </c>
    </row>
    <row r="12647">
      <c r="A12647" s="40">
        <f>IF(GL_Paste!$B12644="","",N(GL_Paste!$H12644)-N(GL_Paste!$G12644))</f>
        <v/>
      </c>
      <c r="B12647" s="43">
        <f>IF(GL_Paste!$B12644="","",DATE(YEAR(GL_Paste!$E12644),MONTH(GL_Paste!$E12644),1))</f>
        <v/>
      </c>
      <c r="C12647">
        <f>IF(GL_Paste!$B12644="","",IF(TRIM(GL_Paste!$M12644)&lt;&gt;"",TRIM(GL_Paste!$M12644),IFERROR(MID(GL_Paste!$I12644,FIND("[",GL_Paste!$I12644)+1,FIND("]",GL_Paste!$I12644)-FIND("[",GL_Paste!$I12644)-1),"")))</f>
        <v/>
      </c>
      <c r="D12647">
        <f>IF(GL_Paste!$B12644="","",IFERROR(INDEX(DeptName,MATCH($C12647,DeptTag,0)),"UNALLOCATED"))</f>
        <v/>
      </c>
      <c r="E12647">
        <f>IF(GL_Paste!$B12644="","",IFERROR(INDEX(AcctCat,MATCH(GL_Paste!$B12644&amp;"",AcctCode,0)),"UNKNOWN"))</f>
        <v/>
      </c>
      <c r="F12647">
        <f>IF(GL_Paste!$B12644="","",IFERROR(INDEX(AcctSub,MATCH(GL_Paste!$B12644&amp;"",AcctCode,0)),"UNKNOWN"))</f>
        <v/>
      </c>
    </row>
    <row r="12648">
      <c r="A12648" s="40">
        <f>IF(GL_Paste!$B12645="","",N(GL_Paste!$H12645)-N(GL_Paste!$G12645))</f>
        <v/>
      </c>
      <c r="B12648" s="43">
        <f>IF(GL_Paste!$B12645="","",DATE(YEAR(GL_Paste!$E12645),MONTH(GL_Paste!$E12645),1))</f>
        <v/>
      </c>
      <c r="C12648">
        <f>IF(GL_Paste!$B12645="","",IF(TRIM(GL_Paste!$M12645)&lt;&gt;"",TRIM(GL_Paste!$M12645),IFERROR(MID(GL_Paste!$I12645,FIND("[",GL_Paste!$I12645)+1,FIND("]",GL_Paste!$I12645)-FIND("[",GL_Paste!$I12645)-1),"")))</f>
        <v/>
      </c>
      <c r="D12648">
        <f>IF(GL_Paste!$B12645="","",IFERROR(INDEX(DeptName,MATCH($C12648,DeptTag,0)),"UNALLOCATED"))</f>
        <v/>
      </c>
      <c r="E12648">
        <f>IF(GL_Paste!$B12645="","",IFERROR(INDEX(AcctCat,MATCH(GL_Paste!$B12645&amp;"",AcctCode,0)),"UNKNOWN"))</f>
        <v/>
      </c>
      <c r="F12648">
        <f>IF(GL_Paste!$B12645="","",IFERROR(INDEX(AcctSub,MATCH(GL_Paste!$B12645&amp;"",AcctCode,0)),"UNKNOWN"))</f>
        <v/>
      </c>
    </row>
    <row r="12649">
      <c r="A12649" s="40">
        <f>IF(GL_Paste!$B12646="","",N(GL_Paste!$H12646)-N(GL_Paste!$G12646))</f>
        <v/>
      </c>
      <c r="B12649" s="43">
        <f>IF(GL_Paste!$B12646="","",DATE(YEAR(GL_Paste!$E12646),MONTH(GL_Paste!$E12646),1))</f>
        <v/>
      </c>
      <c r="C12649">
        <f>IF(GL_Paste!$B12646="","",IF(TRIM(GL_Paste!$M12646)&lt;&gt;"",TRIM(GL_Paste!$M12646),IFERROR(MID(GL_Paste!$I12646,FIND("[",GL_Paste!$I12646)+1,FIND("]",GL_Paste!$I12646)-FIND("[",GL_Paste!$I12646)-1),"")))</f>
        <v/>
      </c>
      <c r="D12649">
        <f>IF(GL_Paste!$B12646="","",IFERROR(INDEX(DeptName,MATCH($C12649,DeptTag,0)),"UNALLOCATED"))</f>
        <v/>
      </c>
      <c r="E12649">
        <f>IF(GL_Paste!$B12646="","",IFERROR(INDEX(AcctCat,MATCH(GL_Paste!$B12646&amp;"",AcctCode,0)),"UNKNOWN"))</f>
        <v/>
      </c>
      <c r="F12649">
        <f>IF(GL_Paste!$B12646="","",IFERROR(INDEX(AcctSub,MATCH(GL_Paste!$B12646&amp;"",AcctCode,0)),"UNKNOWN"))</f>
        <v/>
      </c>
    </row>
    <row r="12650">
      <c r="A12650" s="40">
        <f>IF(GL_Paste!$B12647="","",N(GL_Paste!$H12647)-N(GL_Paste!$G12647))</f>
        <v/>
      </c>
      <c r="B12650" s="43">
        <f>IF(GL_Paste!$B12647="","",DATE(YEAR(GL_Paste!$E12647),MONTH(GL_Paste!$E12647),1))</f>
        <v/>
      </c>
      <c r="C12650">
        <f>IF(GL_Paste!$B12647="","",IF(TRIM(GL_Paste!$M12647)&lt;&gt;"",TRIM(GL_Paste!$M12647),IFERROR(MID(GL_Paste!$I12647,FIND("[",GL_Paste!$I12647)+1,FIND("]",GL_Paste!$I12647)-FIND("[",GL_Paste!$I12647)-1),"")))</f>
        <v/>
      </c>
      <c r="D12650">
        <f>IF(GL_Paste!$B12647="","",IFERROR(INDEX(DeptName,MATCH($C12650,DeptTag,0)),"UNALLOCATED"))</f>
        <v/>
      </c>
      <c r="E12650">
        <f>IF(GL_Paste!$B12647="","",IFERROR(INDEX(AcctCat,MATCH(GL_Paste!$B12647&amp;"",AcctCode,0)),"UNKNOWN"))</f>
        <v/>
      </c>
      <c r="F12650">
        <f>IF(GL_Paste!$B12647="","",IFERROR(INDEX(AcctSub,MATCH(GL_Paste!$B12647&amp;"",AcctCode,0)),"UNKNOWN"))</f>
        <v/>
      </c>
    </row>
    <row r="12651">
      <c r="A12651" s="40">
        <f>IF(GL_Paste!$B12648="","",N(GL_Paste!$H12648)-N(GL_Paste!$G12648))</f>
        <v/>
      </c>
      <c r="B12651" s="43">
        <f>IF(GL_Paste!$B12648="","",DATE(YEAR(GL_Paste!$E12648),MONTH(GL_Paste!$E12648),1))</f>
        <v/>
      </c>
      <c r="C12651">
        <f>IF(GL_Paste!$B12648="","",IF(TRIM(GL_Paste!$M12648)&lt;&gt;"",TRIM(GL_Paste!$M12648),IFERROR(MID(GL_Paste!$I12648,FIND("[",GL_Paste!$I12648)+1,FIND("]",GL_Paste!$I12648)-FIND("[",GL_Paste!$I12648)-1),"")))</f>
        <v/>
      </c>
      <c r="D12651">
        <f>IF(GL_Paste!$B12648="","",IFERROR(INDEX(DeptName,MATCH($C12651,DeptTag,0)),"UNALLOCATED"))</f>
        <v/>
      </c>
      <c r="E12651">
        <f>IF(GL_Paste!$B12648="","",IFERROR(INDEX(AcctCat,MATCH(GL_Paste!$B12648&amp;"",AcctCode,0)),"UNKNOWN"))</f>
        <v/>
      </c>
      <c r="F12651">
        <f>IF(GL_Paste!$B12648="","",IFERROR(INDEX(AcctSub,MATCH(GL_Paste!$B12648&amp;"",AcctCode,0)),"UNKNOWN"))</f>
        <v/>
      </c>
    </row>
    <row r="12652">
      <c r="A12652" s="40">
        <f>IF(GL_Paste!$B12649="","",N(GL_Paste!$H12649)-N(GL_Paste!$G12649))</f>
        <v/>
      </c>
      <c r="B12652" s="43">
        <f>IF(GL_Paste!$B12649="","",DATE(YEAR(GL_Paste!$E12649),MONTH(GL_Paste!$E12649),1))</f>
        <v/>
      </c>
      <c r="C12652">
        <f>IF(GL_Paste!$B12649="","",IF(TRIM(GL_Paste!$M12649)&lt;&gt;"",TRIM(GL_Paste!$M12649),IFERROR(MID(GL_Paste!$I12649,FIND("[",GL_Paste!$I12649)+1,FIND("]",GL_Paste!$I12649)-FIND("[",GL_Paste!$I12649)-1),"")))</f>
        <v/>
      </c>
      <c r="D12652">
        <f>IF(GL_Paste!$B12649="","",IFERROR(INDEX(DeptName,MATCH($C12652,DeptTag,0)),"UNALLOCATED"))</f>
        <v/>
      </c>
      <c r="E12652">
        <f>IF(GL_Paste!$B12649="","",IFERROR(INDEX(AcctCat,MATCH(GL_Paste!$B12649&amp;"",AcctCode,0)),"UNKNOWN"))</f>
        <v/>
      </c>
      <c r="F12652">
        <f>IF(GL_Paste!$B12649="","",IFERROR(INDEX(AcctSub,MATCH(GL_Paste!$B12649&amp;"",AcctCode,0)),"UNKNOWN"))</f>
        <v/>
      </c>
    </row>
    <row r="12653">
      <c r="A12653" s="40">
        <f>IF(GL_Paste!$B12650="","",N(GL_Paste!$H12650)-N(GL_Paste!$G12650))</f>
        <v/>
      </c>
      <c r="B12653" s="43">
        <f>IF(GL_Paste!$B12650="","",DATE(YEAR(GL_Paste!$E12650),MONTH(GL_Paste!$E12650),1))</f>
        <v/>
      </c>
      <c r="C12653">
        <f>IF(GL_Paste!$B12650="","",IF(TRIM(GL_Paste!$M12650)&lt;&gt;"",TRIM(GL_Paste!$M12650),IFERROR(MID(GL_Paste!$I12650,FIND("[",GL_Paste!$I12650)+1,FIND("]",GL_Paste!$I12650)-FIND("[",GL_Paste!$I12650)-1),"")))</f>
        <v/>
      </c>
      <c r="D12653">
        <f>IF(GL_Paste!$B12650="","",IFERROR(INDEX(DeptName,MATCH($C12653,DeptTag,0)),"UNALLOCATED"))</f>
        <v/>
      </c>
      <c r="E12653">
        <f>IF(GL_Paste!$B12650="","",IFERROR(INDEX(AcctCat,MATCH(GL_Paste!$B12650&amp;"",AcctCode,0)),"UNKNOWN"))</f>
        <v/>
      </c>
      <c r="F12653">
        <f>IF(GL_Paste!$B12650="","",IFERROR(INDEX(AcctSub,MATCH(GL_Paste!$B12650&amp;"",AcctCode,0)),"UNKNOWN"))</f>
        <v/>
      </c>
    </row>
    <row r="12654">
      <c r="A12654" s="40">
        <f>IF(GL_Paste!$B12651="","",N(GL_Paste!$H12651)-N(GL_Paste!$G12651))</f>
        <v/>
      </c>
      <c r="B12654" s="43">
        <f>IF(GL_Paste!$B12651="","",DATE(YEAR(GL_Paste!$E12651),MONTH(GL_Paste!$E12651),1))</f>
        <v/>
      </c>
      <c r="C12654">
        <f>IF(GL_Paste!$B12651="","",IF(TRIM(GL_Paste!$M12651)&lt;&gt;"",TRIM(GL_Paste!$M12651),IFERROR(MID(GL_Paste!$I12651,FIND("[",GL_Paste!$I12651)+1,FIND("]",GL_Paste!$I12651)-FIND("[",GL_Paste!$I12651)-1),"")))</f>
        <v/>
      </c>
      <c r="D12654">
        <f>IF(GL_Paste!$B12651="","",IFERROR(INDEX(DeptName,MATCH($C12654,DeptTag,0)),"UNALLOCATED"))</f>
        <v/>
      </c>
      <c r="E12654">
        <f>IF(GL_Paste!$B12651="","",IFERROR(INDEX(AcctCat,MATCH(GL_Paste!$B12651&amp;"",AcctCode,0)),"UNKNOWN"))</f>
        <v/>
      </c>
      <c r="F12654">
        <f>IF(GL_Paste!$B12651="","",IFERROR(INDEX(AcctSub,MATCH(GL_Paste!$B12651&amp;"",AcctCode,0)),"UNKNOWN"))</f>
        <v/>
      </c>
    </row>
    <row r="12655">
      <c r="A12655" s="40">
        <f>IF(GL_Paste!$B12652="","",N(GL_Paste!$H12652)-N(GL_Paste!$G12652))</f>
        <v/>
      </c>
      <c r="B12655" s="43">
        <f>IF(GL_Paste!$B12652="","",DATE(YEAR(GL_Paste!$E12652),MONTH(GL_Paste!$E12652),1))</f>
        <v/>
      </c>
      <c r="C12655">
        <f>IF(GL_Paste!$B12652="","",IF(TRIM(GL_Paste!$M12652)&lt;&gt;"",TRIM(GL_Paste!$M12652),IFERROR(MID(GL_Paste!$I12652,FIND("[",GL_Paste!$I12652)+1,FIND("]",GL_Paste!$I12652)-FIND("[",GL_Paste!$I12652)-1),"")))</f>
        <v/>
      </c>
      <c r="D12655">
        <f>IF(GL_Paste!$B12652="","",IFERROR(INDEX(DeptName,MATCH($C12655,DeptTag,0)),"UNALLOCATED"))</f>
        <v/>
      </c>
      <c r="E12655">
        <f>IF(GL_Paste!$B12652="","",IFERROR(INDEX(AcctCat,MATCH(GL_Paste!$B12652&amp;"",AcctCode,0)),"UNKNOWN"))</f>
        <v/>
      </c>
      <c r="F12655">
        <f>IF(GL_Paste!$B12652="","",IFERROR(INDEX(AcctSub,MATCH(GL_Paste!$B12652&amp;"",AcctCode,0)),"UNKNOWN"))</f>
        <v/>
      </c>
    </row>
    <row r="12656">
      <c r="A12656" s="40">
        <f>IF(GL_Paste!$B12653="","",N(GL_Paste!$H12653)-N(GL_Paste!$G12653))</f>
        <v/>
      </c>
      <c r="B12656" s="43">
        <f>IF(GL_Paste!$B12653="","",DATE(YEAR(GL_Paste!$E12653),MONTH(GL_Paste!$E12653),1))</f>
        <v/>
      </c>
      <c r="C12656">
        <f>IF(GL_Paste!$B12653="","",IF(TRIM(GL_Paste!$M12653)&lt;&gt;"",TRIM(GL_Paste!$M12653),IFERROR(MID(GL_Paste!$I12653,FIND("[",GL_Paste!$I12653)+1,FIND("]",GL_Paste!$I12653)-FIND("[",GL_Paste!$I12653)-1),"")))</f>
        <v/>
      </c>
      <c r="D12656">
        <f>IF(GL_Paste!$B12653="","",IFERROR(INDEX(DeptName,MATCH($C12656,DeptTag,0)),"UNALLOCATED"))</f>
        <v/>
      </c>
      <c r="E12656">
        <f>IF(GL_Paste!$B12653="","",IFERROR(INDEX(AcctCat,MATCH(GL_Paste!$B12653&amp;"",AcctCode,0)),"UNKNOWN"))</f>
        <v/>
      </c>
      <c r="F12656">
        <f>IF(GL_Paste!$B12653="","",IFERROR(INDEX(AcctSub,MATCH(GL_Paste!$B12653&amp;"",AcctCode,0)),"UNKNOWN"))</f>
        <v/>
      </c>
    </row>
    <row r="12657">
      <c r="A12657" s="40">
        <f>IF(GL_Paste!$B12654="","",N(GL_Paste!$H12654)-N(GL_Paste!$G12654))</f>
        <v/>
      </c>
      <c r="B12657" s="43">
        <f>IF(GL_Paste!$B12654="","",DATE(YEAR(GL_Paste!$E12654),MONTH(GL_Paste!$E12654),1))</f>
        <v/>
      </c>
      <c r="C12657">
        <f>IF(GL_Paste!$B12654="","",IF(TRIM(GL_Paste!$M12654)&lt;&gt;"",TRIM(GL_Paste!$M12654),IFERROR(MID(GL_Paste!$I12654,FIND("[",GL_Paste!$I12654)+1,FIND("]",GL_Paste!$I12654)-FIND("[",GL_Paste!$I12654)-1),"")))</f>
        <v/>
      </c>
      <c r="D12657">
        <f>IF(GL_Paste!$B12654="","",IFERROR(INDEX(DeptName,MATCH($C12657,DeptTag,0)),"UNALLOCATED"))</f>
        <v/>
      </c>
      <c r="E12657">
        <f>IF(GL_Paste!$B12654="","",IFERROR(INDEX(AcctCat,MATCH(GL_Paste!$B12654&amp;"",AcctCode,0)),"UNKNOWN"))</f>
        <v/>
      </c>
      <c r="F12657">
        <f>IF(GL_Paste!$B12654="","",IFERROR(INDEX(AcctSub,MATCH(GL_Paste!$B12654&amp;"",AcctCode,0)),"UNKNOWN"))</f>
        <v/>
      </c>
    </row>
    <row r="12658">
      <c r="A12658" s="40">
        <f>IF(GL_Paste!$B12655="","",N(GL_Paste!$H12655)-N(GL_Paste!$G12655))</f>
        <v/>
      </c>
      <c r="B12658" s="43">
        <f>IF(GL_Paste!$B12655="","",DATE(YEAR(GL_Paste!$E12655),MONTH(GL_Paste!$E12655),1))</f>
        <v/>
      </c>
      <c r="C12658">
        <f>IF(GL_Paste!$B12655="","",IF(TRIM(GL_Paste!$M12655)&lt;&gt;"",TRIM(GL_Paste!$M12655),IFERROR(MID(GL_Paste!$I12655,FIND("[",GL_Paste!$I12655)+1,FIND("]",GL_Paste!$I12655)-FIND("[",GL_Paste!$I12655)-1),"")))</f>
        <v/>
      </c>
      <c r="D12658">
        <f>IF(GL_Paste!$B12655="","",IFERROR(INDEX(DeptName,MATCH($C12658,DeptTag,0)),"UNALLOCATED"))</f>
        <v/>
      </c>
      <c r="E12658">
        <f>IF(GL_Paste!$B12655="","",IFERROR(INDEX(AcctCat,MATCH(GL_Paste!$B12655&amp;"",AcctCode,0)),"UNKNOWN"))</f>
        <v/>
      </c>
      <c r="F12658">
        <f>IF(GL_Paste!$B12655="","",IFERROR(INDEX(AcctSub,MATCH(GL_Paste!$B12655&amp;"",AcctCode,0)),"UNKNOWN"))</f>
        <v/>
      </c>
    </row>
    <row r="12659">
      <c r="A12659" s="40">
        <f>IF(GL_Paste!$B12656="","",N(GL_Paste!$H12656)-N(GL_Paste!$G12656))</f>
        <v/>
      </c>
      <c r="B12659" s="43">
        <f>IF(GL_Paste!$B12656="","",DATE(YEAR(GL_Paste!$E12656),MONTH(GL_Paste!$E12656),1))</f>
        <v/>
      </c>
      <c r="C12659">
        <f>IF(GL_Paste!$B12656="","",IF(TRIM(GL_Paste!$M12656)&lt;&gt;"",TRIM(GL_Paste!$M12656),IFERROR(MID(GL_Paste!$I12656,FIND("[",GL_Paste!$I12656)+1,FIND("]",GL_Paste!$I12656)-FIND("[",GL_Paste!$I12656)-1),"")))</f>
        <v/>
      </c>
      <c r="D12659">
        <f>IF(GL_Paste!$B12656="","",IFERROR(INDEX(DeptName,MATCH($C12659,DeptTag,0)),"UNALLOCATED"))</f>
        <v/>
      </c>
      <c r="E12659">
        <f>IF(GL_Paste!$B12656="","",IFERROR(INDEX(AcctCat,MATCH(GL_Paste!$B12656&amp;"",AcctCode,0)),"UNKNOWN"))</f>
        <v/>
      </c>
      <c r="F12659">
        <f>IF(GL_Paste!$B12656="","",IFERROR(INDEX(AcctSub,MATCH(GL_Paste!$B12656&amp;"",AcctCode,0)),"UNKNOWN"))</f>
        <v/>
      </c>
    </row>
    <row r="12660">
      <c r="A12660" s="40">
        <f>IF(GL_Paste!$B12657="","",N(GL_Paste!$H12657)-N(GL_Paste!$G12657))</f>
        <v/>
      </c>
      <c r="B12660" s="43">
        <f>IF(GL_Paste!$B12657="","",DATE(YEAR(GL_Paste!$E12657),MONTH(GL_Paste!$E12657),1))</f>
        <v/>
      </c>
      <c r="C12660">
        <f>IF(GL_Paste!$B12657="","",IF(TRIM(GL_Paste!$M12657)&lt;&gt;"",TRIM(GL_Paste!$M12657),IFERROR(MID(GL_Paste!$I12657,FIND("[",GL_Paste!$I12657)+1,FIND("]",GL_Paste!$I12657)-FIND("[",GL_Paste!$I12657)-1),"")))</f>
        <v/>
      </c>
      <c r="D12660">
        <f>IF(GL_Paste!$B12657="","",IFERROR(INDEX(DeptName,MATCH($C12660,DeptTag,0)),"UNALLOCATED"))</f>
        <v/>
      </c>
      <c r="E12660">
        <f>IF(GL_Paste!$B12657="","",IFERROR(INDEX(AcctCat,MATCH(GL_Paste!$B12657&amp;"",AcctCode,0)),"UNKNOWN"))</f>
        <v/>
      </c>
      <c r="F12660">
        <f>IF(GL_Paste!$B12657="","",IFERROR(INDEX(AcctSub,MATCH(GL_Paste!$B12657&amp;"",AcctCode,0)),"UNKNOWN"))</f>
        <v/>
      </c>
    </row>
    <row r="12661">
      <c r="A12661" s="40">
        <f>IF(GL_Paste!$B12658="","",N(GL_Paste!$H12658)-N(GL_Paste!$G12658))</f>
        <v/>
      </c>
      <c r="B12661" s="43">
        <f>IF(GL_Paste!$B12658="","",DATE(YEAR(GL_Paste!$E12658),MONTH(GL_Paste!$E12658),1))</f>
        <v/>
      </c>
      <c r="C12661">
        <f>IF(GL_Paste!$B12658="","",IF(TRIM(GL_Paste!$M12658)&lt;&gt;"",TRIM(GL_Paste!$M12658),IFERROR(MID(GL_Paste!$I12658,FIND("[",GL_Paste!$I12658)+1,FIND("]",GL_Paste!$I12658)-FIND("[",GL_Paste!$I12658)-1),"")))</f>
        <v/>
      </c>
      <c r="D12661">
        <f>IF(GL_Paste!$B12658="","",IFERROR(INDEX(DeptName,MATCH($C12661,DeptTag,0)),"UNALLOCATED"))</f>
        <v/>
      </c>
      <c r="E12661">
        <f>IF(GL_Paste!$B12658="","",IFERROR(INDEX(AcctCat,MATCH(GL_Paste!$B12658&amp;"",AcctCode,0)),"UNKNOWN"))</f>
        <v/>
      </c>
      <c r="F12661">
        <f>IF(GL_Paste!$B12658="","",IFERROR(INDEX(AcctSub,MATCH(GL_Paste!$B12658&amp;"",AcctCode,0)),"UNKNOWN"))</f>
        <v/>
      </c>
    </row>
    <row r="12662">
      <c r="A12662" s="40">
        <f>IF(GL_Paste!$B12659="","",N(GL_Paste!$H12659)-N(GL_Paste!$G12659))</f>
        <v/>
      </c>
      <c r="B12662" s="43">
        <f>IF(GL_Paste!$B12659="","",DATE(YEAR(GL_Paste!$E12659),MONTH(GL_Paste!$E12659),1))</f>
        <v/>
      </c>
      <c r="C12662">
        <f>IF(GL_Paste!$B12659="","",IF(TRIM(GL_Paste!$M12659)&lt;&gt;"",TRIM(GL_Paste!$M12659),IFERROR(MID(GL_Paste!$I12659,FIND("[",GL_Paste!$I12659)+1,FIND("]",GL_Paste!$I12659)-FIND("[",GL_Paste!$I12659)-1),"")))</f>
        <v/>
      </c>
      <c r="D12662">
        <f>IF(GL_Paste!$B12659="","",IFERROR(INDEX(DeptName,MATCH($C12662,DeptTag,0)),"UNALLOCATED"))</f>
        <v/>
      </c>
      <c r="E12662">
        <f>IF(GL_Paste!$B12659="","",IFERROR(INDEX(AcctCat,MATCH(GL_Paste!$B12659&amp;"",AcctCode,0)),"UNKNOWN"))</f>
        <v/>
      </c>
      <c r="F12662">
        <f>IF(GL_Paste!$B12659="","",IFERROR(INDEX(AcctSub,MATCH(GL_Paste!$B12659&amp;"",AcctCode,0)),"UNKNOWN"))</f>
        <v/>
      </c>
    </row>
    <row r="12663">
      <c r="A12663" s="40">
        <f>IF(GL_Paste!$B12660="","",N(GL_Paste!$H12660)-N(GL_Paste!$G12660))</f>
        <v/>
      </c>
      <c r="B12663" s="43">
        <f>IF(GL_Paste!$B12660="","",DATE(YEAR(GL_Paste!$E12660),MONTH(GL_Paste!$E12660),1))</f>
        <v/>
      </c>
      <c r="C12663">
        <f>IF(GL_Paste!$B12660="","",IF(TRIM(GL_Paste!$M12660)&lt;&gt;"",TRIM(GL_Paste!$M12660),IFERROR(MID(GL_Paste!$I12660,FIND("[",GL_Paste!$I12660)+1,FIND("]",GL_Paste!$I12660)-FIND("[",GL_Paste!$I12660)-1),"")))</f>
        <v/>
      </c>
      <c r="D12663">
        <f>IF(GL_Paste!$B12660="","",IFERROR(INDEX(DeptName,MATCH($C12663,DeptTag,0)),"UNALLOCATED"))</f>
        <v/>
      </c>
      <c r="E12663">
        <f>IF(GL_Paste!$B12660="","",IFERROR(INDEX(AcctCat,MATCH(GL_Paste!$B12660&amp;"",AcctCode,0)),"UNKNOWN"))</f>
        <v/>
      </c>
      <c r="F12663">
        <f>IF(GL_Paste!$B12660="","",IFERROR(INDEX(AcctSub,MATCH(GL_Paste!$B12660&amp;"",AcctCode,0)),"UNKNOWN"))</f>
        <v/>
      </c>
    </row>
    <row r="12664">
      <c r="A12664" s="40">
        <f>IF(GL_Paste!$B12661="","",N(GL_Paste!$H12661)-N(GL_Paste!$G12661))</f>
        <v/>
      </c>
      <c r="B12664" s="43">
        <f>IF(GL_Paste!$B12661="","",DATE(YEAR(GL_Paste!$E12661),MONTH(GL_Paste!$E12661),1))</f>
        <v/>
      </c>
      <c r="C12664">
        <f>IF(GL_Paste!$B12661="","",IF(TRIM(GL_Paste!$M12661)&lt;&gt;"",TRIM(GL_Paste!$M12661),IFERROR(MID(GL_Paste!$I12661,FIND("[",GL_Paste!$I12661)+1,FIND("]",GL_Paste!$I12661)-FIND("[",GL_Paste!$I12661)-1),"")))</f>
        <v/>
      </c>
      <c r="D12664">
        <f>IF(GL_Paste!$B12661="","",IFERROR(INDEX(DeptName,MATCH($C12664,DeptTag,0)),"UNALLOCATED"))</f>
        <v/>
      </c>
      <c r="E12664">
        <f>IF(GL_Paste!$B12661="","",IFERROR(INDEX(AcctCat,MATCH(GL_Paste!$B12661&amp;"",AcctCode,0)),"UNKNOWN"))</f>
        <v/>
      </c>
      <c r="F12664">
        <f>IF(GL_Paste!$B12661="","",IFERROR(INDEX(AcctSub,MATCH(GL_Paste!$B12661&amp;"",AcctCode,0)),"UNKNOWN"))</f>
        <v/>
      </c>
    </row>
    <row r="12665">
      <c r="A12665" s="40">
        <f>IF(GL_Paste!$B12662="","",N(GL_Paste!$H12662)-N(GL_Paste!$G12662))</f>
        <v/>
      </c>
      <c r="B12665" s="43">
        <f>IF(GL_Paste!$B12662="","",DATE(YEAR(GL_Paste!$E12662),MONTH(GL_Paste!$E12662),1))</f>
        <v/>
      </c>
      <c r="C12665">
        <f>IF(GL_Paste!$B12662="","",IF(TRIM(GL_Paste!$M12662)&lt;&gt;"",TRIM(GL_Paste!$M12662),IFERROR(MID(GL_Paste!$I12662,FIND("[",GL_Paste!$I12662)+1,FIND("]",GL_Paste!$I12662)-FIND("[",GL_Paste!$I12662)-1),"")))</f>
        <v/>
      </c>
      <c r="D12665">
        <f>IF(GL_Paste!$B12662="","",IFERROR(INDEX(DeptName,MATCH($C12665,DeptTag,0)),"UNALLOCATED"))</f>
        <v/>
      </c>
      <c r="E12665">
        <f>IF(GL_Paste!$B12662="","",IFERROR(INDEX(AcctCat,MATCH(GL_Paste!$B12662&amp;"",AcctCode,0)),"UNKNOWN"))</f>
        <v/>
      </c>
      <c r="F12665">
        <f>IF(GL_Paste!$B12662="","",IFERROR(INDEX(AcctSub,MATCH(GL_Paste!$B12662&amp;"",AcctCode,0)),"UNKNOWN"))</f>
        <v/>
      </c>
    </row>
    <row r="12666">
      <c r="A12666" s="40">
        <f>IF(GL_Paste!$B12663="","",N(GL_Paste!$H12663)-N(GL_Paste!$G12663))</f>
        <v/>
      </c>
      <c r="B12666" s="43">
        <f>IF(GL_Paste!$B12663="","",DATE(YEAR(GL_Paste!$E12663),MONTH(GL_Paste!$E12663),1))</f>
        <v/>
      </c>
      <c r="C12666">
        <f>IF(GL_Paste!$B12663="","",IF(TRIM(GL_Paste!$M12663)&lt;&gt;"",TRIM(GL_Paste!$M12663),IFERROR(MID(GL_Paste!$I12663,FIND("[",GL_Paste!$I12663)+1,FIND("]",GL_Paste!$I12663)-FIND("[",GL_Paste!$I12663)-1),"")))</f>
        <v/>
      </c>
      <c r="D12666">
        <f>IF(GL_Paste!$B12663="","",IFERROR(INDEX(DeptName,MATCH($C12666,DeptTag,0)),"UNALLOCATED"))</f>
        <v/>
      </c>
      <c r="E12666">
        <f>IF(GL_Paste!$B12663="","",IFERROR(INDEX(AcctCat,MATCH(GL_Paste!$B12663&amp;"",AcctCode,0)),"UNKNOWN"))</f>
        <v/>
      </c>
      <c r="F12666">
        <f>IF(GL_Paste!$B12663="","",IFERROR(INDEX(AcctSub,MATCH(GL_Paste!$B12663&amp;"",AcctCode,0)),"UNKNOWN"))</f>
        <v/>
      </c>
    </row>
    <row r="12667">
      <c r="A12667" s="40">
        <f>IF(GL_Paste!$B12664="","",N(GL_Paste!$H12664)-N(GL_Paste!$G12664))</f>
        <v/>
      </c>
      <c r="B12667" s="43">
        <f>IF(GL_Paste!$B12664="","",DATE(YEAR(GL_Paste!$E12664),MONTH(GL_Paste!$E12664),1))</f>
        <v/>
      </c>
      <c r="C12667">
        <f>IF(GL_Paste!$B12664="","",IF(TRIM(GL_Paste!$M12664)&lt;&gt;"",TRIM(GL_Paste!$M12664),IFERROR(MID(GL_Paste!$I12664,FIND("[",GL_Paste!$I12664)+1,FIND("]",GL_Paste!$I12664)-FIND("[",GL_Paste!$I12664)-1),"")))</f>
        <v/>
      </c>
      <c r="D12667">
        <f>IF(GL_Paste!$B12664="","",IFERROR(INDEX(DeptName,MATCH($C12667,DeptTag,0)),"UNALLOCATED"))</f>
        <v/>
      </c>
      <c r="E12667">
        <f>IF(GL_Paste!$B12664="","",IFERROR(INDEX(AcctCat,MATCH(GL_Paste!$B12664&amp;"",AcctCode,0)),"UNKNOWN"))</f>
        <v/>
      </c>
      <c r="F12667">
        <f>IF(GL_Paste!$B12664="","",IFERROR(INDEX(AcctSub,MATCH(GL_Paste!$B12664&amp;"",AcctCode,0)),"UNKNOWN"))</f>
        <v/>
      </c>
    </row>
    <row r="12668">
      <c r="A12668" s="40">
        <f>IF(GL_Paste!$B12665="","",N(GL_Paste!$H12665)-N(GL_Paste!$G12665))</f>
        <v/>
      </c>
      <c r="B12668" s="43">
        <f>IF(GL_Paste!$B12665="","",DATE(YEAR(GL_Paste!$E12665),MONTH(GL_Paste!$E12665),1))</f>
        <v/>
      </c>
      <c r="C12668">
        <f>IF(GL_Paste!$B12665="","",IF(TRIM(GL_Paste!$M12665)&lt;&gt;"",TRIM(GL_Paste!$M12665),IFERROR(MID(GL_Paste!$I12665,FIND("[",GL_Paste!$I12665)+1,FIND("]",GL_Paste!$I12665)-FIND("[",GL_Paste!$I12665)-1),"")))</f>
        <v/>
      </c>
      <c r="D12668">
        <f>IF(GL_Paste!$B12665="","",IFERROR(INDEX(DeptName,MATCH($C12668,DeptTag,0)),"UNALLOCATED"))</f>
        <v/>
      </c>
      <c r="E12668">
        <f>IF(GL_Paste!$B12665="","",IFERROR(INDEX(AcctCat,MATCH(GL_Paste!$B12665&amp;"",AcctCode,0)),"UNKNOWN"))</f>
        <v/>
      </c>
      <c r="F12668">
        <f>IF(GL_Paste!$B12665="","",IFERROR(INDEX(AcctSub,MATCH(GL_Paste!$B12665&amp;"",AcctCode,0)),"UNKNOWN"))</f>
        <v/>
      </c>
    </row>
    <row r="12669">
      <c r="A12669" s="40">
        <f>IF(GL_Paste!$B12666="","",N(GL_Paste!$H12666)-N(GL_Paste!$G12666))</f>
        <v/>
      </c>
      <c r="B12669" s="43">
        <f>IF(GL_Paste!$B12666="","",DATE(YEAR(GL_Paste!$E12666),MONTH(GL_Paste!$E12666),1))</f>
        <v/>
      </c>
      <c r="C12669">
        <f>IF(GL_Paste!$B12666="","",IF(TRIM(GL_Paste!$M12666)&lt;&gt;"",TRIM(GL_Paste!$M12666),IFERROR(MID(GL_Paste!$I12666,FIND("[",GL_Paste!$I12666)+1,FIND("]",GL_Paste!$I12666)-FIND("[",GL_Paste!$I12666)-1),"")))</f>
        <v/>
      </c>
      <c r="D12669">
        <f>IF(GL_Paste!$B12666="","",IFERROR(INDEX(DeptName,MATCH($C12669,DeptTag,0)),"UNALLOCATED"))</f>
        <v/>
      </c>
      <c r="E12669">
        <f>IF(GL_Paste!$B12666="","",IFERROR(INDEX(AcctCat,MATCH(GL_Paste!$B12666&amp;"",AcctCode,0)),"UNKNOWN"))</f>
        <v/>
      </c>
      <c r="F12669">
        <f>IF(GL_Paste!$B12666="","",IFERROR(INDEX(AcctSub,MATCH(GL_Paste!$B12666&amp;"",AcctCode,0)),"UNKNOWN"))</f>
        <v/>
      </c>
    </row>
    <row r="12670">
      <c r="A12670" s="40">
        <f>IF(GL_Paste!$B12667="","",N(GL_Paste!$H12667)-N(GL_Paste!$G12667))</f>
        <v/>
      </c>
      <c r="B12670" s="43">
        <f>IF(GL_Paste!$B12667="","",DATE(YEAR(GL_Paste!$E12667),MONTH(GL_Paste!$E12667),1))</f>
        <v/>
      </c>
      <c r="C12670">
        <f>IF(GL_Paste!$B12667="","",IF(TRIM(GL_Paste!$M12667)&lt;&gt;"",TRIM(GL_Paste!$M12667),IFERROR(MID(GL_Paste!$I12667,FIND("[",GL_Paste!$I12667)+1,FIND("]",GL_Paste!$I12667)-FIND("[",GL_Paste!$I12667)-1),"")))</f>
        <v/>
      </c>
      <c r="D12670">
        <f>IF(GL_Paste!$B12667="","",IFERROR(INDEX(DeptName,MATCH($C12670,DeptTag,0)),"UNALLOCATED"))</f>
        <v/>
      </c>
      <c r="E12670">
        <f>IF(GL_Paste!$B12667="","",IFERROR(INDEX(AcctCat,MATCH(GL_Paste!$B12667&amp;"",AcctCode,0)),"UNKNOWN"))</f>
        <v/>
      </c>
      <c r="F12670">
        <f>IF(GL_Paste!$B12667="","",IFERROR(INDEX(AcctSub,MATCH(GL_Paste!$B12667&amp;"",AcctCode,0)),"UNKNOWN"))</f>
        <v/>
      </c>
    </row>
    <row r="12671">
      <c r="A12671" s="40">
        <f>IF(GL_Paste!$B12668="","",N(GL_Paste!$H12668)-N(GL_Paste!$G12668))</f>
        <v/>
      </c>
      <c r="B12671" s="43">
        <f>IF(GL_Paste!$B12668="","",DATE(YEAR(GL_Paste!$E12668),MONTH(GL_Paste!$E12668),1))</f>
        <v/>
      </c>
      <c r="C12671">
        <f>IF(GL_Paste!$B12668="","",IF(TRIM(GL_Paste!$M12668)&lt;&gt;"",TRIM(GL_Paste!$M12668),IFERROR(MID(GL_Paste!$I12668,FIND("[",GL_Paste!$I12668)+1,FIND("]",GL_Paste!$I12668)-FIND("[",GL_Paste!$I12668)-1),"")))</f>
        <v/>
      </c>
      <c r="D12671">
        <f>IF(GL_Paste!$B12668="","",IFERROR(INDEX(DeptName,MATCH($C12671,DeptTag,0)),"UNALLOCATED"))</f>
        <v/>
      </c>
      <c r="E12671">
        <f>IF(GL_Paste!$B12668="","",IFERROR(INDEX(AcctCat,MATCH(GL_Paste!$B12668&amp;"",AcctCode,0)),"UNKNOWN"))</f>
        <v/>
      </c>
      <c r="F12671">
        <f>IF(GL_Paste!$B12668="","",IFERROR(INDEX(AcctSub,MATCH(GL_Paste!$B12668&amp;"",AcctCode,0)),"UNKNOWN"))</f>
        <v/>
      </c>
    </row>
    <row r="12672">
      <c r="A12672" s="40">
        <f>IF(GL_Paste!$B12669="","",N(GL_Paste!$H12669)-N(GL_Paste!$G12669))</f>
        <v/>
      </c>
      <c r="B12672" s="43">
        <f>IF(GL_Paste!$B12669="","",DATE(YEAR(GL_Paste!$E12669),MONTH(GL_Paste!$E12669),1))</f>
        <v/>
      </c>
      <c r="C12672">
        <f>IF(GL_Paste!$B12669="","",IF(TRIM(GL_Paste!$M12669)&lt;&gt;"",TRIM(GL_Paste!$M12669),IFERROR(MID(GL_Paste!$I12669,FIND("[",GL_Paste!$I12669)+1,FIND("]",GL_Paste!$I12669)-FIND("[",GL_Paste!$I12669)-1),"")))</f>
        <v/>
      </c>
      <c r="D12672">
        <f>IF(GL_Paste!$B12669="","",IFERROR(INDEX(DeptName,MATCH($C12672,DeptTag,0)),"UNALLOCATED"))</f>
        <v/>
      </c>
      <c r="E12672">
        <f>IF(GL_Paste!$B12669="","",IFERROR(INDEX(AcctCat,MATCH(GL_Paste!$B12669&amp;"",AcctCode,0)),"UNKNOWN"))</f>
        <v/>
      </c>
      <c r="F12672">
        <f>IF(GL_Paste!$B12669="","",IFERROR(INDEX(AcctSub,MATCH(GL_Paste!$B12669&amp;"",AcctCode,0)),"UNKNOWN"))</f>
        <v/>
      </c>
    </row>
    <row r="12673">
      <c r="A12673" s="40">
        <f>IF(GL_Paste!$B12670="","",N(GL_Paste!$H12670)-N(GL_Paste!$G12670))</f>
        <v/>
      </c>
      <c r="B12673" s="43">
        <f>IF(GL_Paste!$B12670="","",DATE(YEAR(GL_Paste!$E12670),MONTH(GL_Paste!$E12670),1))</f>
        <v/>
      </c>
      <c r="C12673">
        <f>IF(GL_Paste!$B12670="","",IF(TRIM(GL_Paste!$M12670)&lt;&gt;"",TRIM(GL_Paste!$M12670),IFERROR(MID(GL_Paste!$I12670,FIND("[",GL_Paste!$I12670)+1,FIND("]",GL_Paste!$I12670)-FIND("[",GL_Paste!$I12670)-1),"")))</f>
        <v/>
      </c>
      <c r="D12673">
        <f>IF(GL_Paste!$B12670="","",IFERROR(INDEX(DeptName,MATCH($C12673,DeptTag,0)),"UNALLOCATED"))</f>
        <v/>
      </c>
      <c r="E12673">
        <f>IF(GL_Paste!$B12670="","",IFERROR(INDEX(AcctCat,MATCH(GL_Paste!$B12670&amp;"",AcctCode,0)),"UNKNOWN"))</f>
        <v/>
      </c>
      <c r="F12673">
        <f>IF(GL_Paste!$B12670="","",IFERROR(INDEX(AcctSub,MATCH(GL_Paste!$B12670&amp;"",AcctCode,0)),"UNKNOWN"))</f>
        <v/>
      </c>
    </row>
    <row r="12674">
      <c r="A12674" s="40">
        <f>IF(GL_Paste!$B12671="","",N(GL_Paste!$H12671)-N(GL_Paste!$G12671))</f>
        <v/>
      </c>
      <c r="B12674" s="43">
        <f>IF(GL_Paste!$B12671="","",DATE(YEAR(GL_Paste!$E12671),MONTH(GL_Paste!$E12671),1))</f>
        <v/>
      </c>
      <c r="C12674">
        <f>IF(GL_Paste!$B12671="","",IF(TRIM(GL_Paste!$M12671)&lt;&gt;"",TRIM(GL_Paste!$M12671),IFERROR(MID(GL_Paste!$I12671,FIND("[",GL_Paste!$I12671)+1,FIND("]",GL_Paste!$I12671)-FIND("[",GL_Paste!$I12671)-1),"")))</f>
        <v/>
      </c>
      <c r="D12674">
        <f>IF(GL_Paste!$B12671="","",IFERROR(INDEX(DeptName,MATCH($C12674,DeptTag,0)),"UNALLOCATED"))</f>
        <v/>
      </c>
      <c r="E12674">
        <f>IF(GL_Paste!$B12671="","",IFERROR(INDEX(AcctCat,MATCH(GL_Paste!$B12671&amp;"",AcctCode,0)),"UNKNOWN"))</f>
        <v/>
      </c>
      <c r="F12674">
        <f>IF(GL_Paste!$B12671="","",IFERROR(INDEX(AcctSub,MATCH(GL_Paste!$B12671&amp;"",AcctCode,0)),"UNKNOWN"))</f>
        <v/>
      </c>
    </row>
    <row r="12675">
      <c r="A12675" s="40">
        <f>IF(GL_Paste!$B12672="","",N(GL_Paste!$H12672)-N(GL_Paste!$G12672))</f>
        <v/>
      </c>
      <c r="B12675" s="43">
        <f>IF(GL_Paste!$B12672="","",DATE(YEAR(GL_Paste!$E12672),MONTH(GL_Paste!$E12672),1))</f>
        <v/>
      </c>
      <c r="C12675">
        <f>IF(GL_Paste!$B12672="","",IF(TRIM(GL_Paste!$M12672)&lt;&gt;"",TRIM(GL_Paste!$M12672),IFERROR(MID(GL_Paste!$I12672,FIND("[",GL_Paste!$I12672)+1,FIND("]",GL_Paste!$I12672)-FIND("[",GL_Paste!$I12672)-1),"")))</f>
        <v/>
      </c>
      <c r="D12675">
        <f>IF(GL_Paste!$B12672="","",IFERROR(INDEX(DeptName,MATCH($C12675,DeptTag,0)),"UNALLOCATED"))</f>
        <v/>
      </c>
      <c r="E12675">
        <f>IF(GL_Paste!$B12672="","",IFERROR(INDEX(AcctCat,MATCH(GL_Paste!$B12672&amp;"",AcctCode,0)),"UNKNOWN"))</f>
        <v/>
      </c>
      <c r="F12675">
        <f>IF(GL_Paste!$B12672="","",IFERROR(INDEX(AcctSub,MATCH(GL_Paste!$B12672&amp;"",AcctCode,0)),"UNKNOWN"))</f>
        <v/>
      </c>
    </row>
    <row r="12676">
      <c r="A12676" s="40">
        <f>IF(GL_Paste!$B12673="","",N(GL_Paste!$H12673)-N(GL_Paste!$G12673))</f>
        <v/>
      </c>
      <c r="B12676" s="43">
        <f>IF(GL_Paste!$B12673="","",DATE(YEAR(GL_Paste!$E12673),MONTH(GL_Paste!$E12673),1))</f>
        <v/>
      </c>
      <c r="C12676">
        <f>IF(GL_Paste!$B12673="","",IF(TRIM(GL_Paste!$M12673)&lt;&gt;"",TRIM(GL_Paste!$M12673),IFERROR(MID(GL_Paste!$I12673,FIND("[",GL_Paste!$I12673)+1,FIND("]",GL_Paste!$I12673)-FIND("[",GL_Paste!$I12673)-1),"")))</f>
        <v/>
      </c>
      <c r="D12676">
        <f>IF(GL_Paste!$B12673="","",IFERROR(INDEX(DeptName,MATCH($C12676,DeptTag,0)),"UNALLOCATED"))</f>
        <v/>
      </c>
      <c r="E12676">
        <f>IF(GL_Paste!$B12673="","",IFERROR(INDEX(AcctCat,MATCH(GL_Paste!$B12673&amp;"",AcctCode,0)),"UNKNOWN"))</f>
        <v/>
      </c>
      <c r="F12676">
        <f>IF(GL_Paste!$B12673="","",IFERROR(INDEX(AcctSub,MATCH(GL_Paste!$B12673&amp;"",AcctCode,0)),"UNKNOWN"))</f>
        <v/>
      </c>
    </row>
    <row r="12677">
      <c r="A12677" s="40">
        <f>IF(GL_Paste!$B12674="","",N(GL_Paste!$H12674)-N(GL_Paste!$G12674))</f>
        <v/>
      </c>
      <c r="B12677" s="43">
        <f>IF(GL_Paste!$B12674="","",DATE(YEAR(GL_Paste!$E12674),MONTH(GL_Paste!$E12674),1))</f>
        <v/>
      </c>
      <c r="C12677">
        <f>IF(GL_Paste!$B12674="","",IF(TRIM(GL_Paste!$M12674)&lt;&gt;"",TRIM(GL_Paste!$M12674),IFERROR(MID(GL_Paste!$I12674,FIND("[",GL_Paste!$I12674)+1,FIND("]",GL_Paste!$I12674)-FIND("[",GL_Paste!$I12674)-1),"")))</f>
        <v/>
      </c>
      <c r="D12677">
        <f>IF(GL_Paste!$B12674="","",IFERROR(INDEX(DeptName,MATCH($C12677,DeptTag,0)),"UNALLOCATED"))</f>
        <v/>
      </c>
      <c r="E12677">
        <f>IF(GL_Paste!$B12674="","",IFERROR(INDEX(AcctCat,MATCH(GL_Paste!$B12674&amp;"",AcctCode,0)),"UNKNOWN"))</f>
        <v/>
      </c>
      <c r="F12677">
        <f>IF(GL_Paste!$B12674="","",IFERROR(INDEX(AcctSub,MATCH(GL_Paste!$B12674&amp;"",AcctCode,0)),"UNKNOWN"))</f>
        <v/>
      </c>
    </row>
    <row r="12678">
      <c r="A12678" s="40">
        <f>IF(GL_Paste!$B12675="","",N(GL_Paste!$H12675)-N(GL_Paste!$G12675))</f>
        <v/>
      </c>
      <c r="B12678" s="43">
        <f>IF(GL_Paste!$B12675="","",DATE(YEAR(GL_Paste!$E12675),MONTH(GL_Paste!$E12675),1))</f>
        <v/>
      </c>
      <c r="C12678">
        <f>IF(GL_Paste!$B12675="","",IF(TRIM(GL_Paste!$M12675)&lt;&gt;"",TRIM(GL_Paste!$M12675),IFERROR(MID(GL_Paste!$I12675,FIND("[",GL_Paste!$I12675)+1,FIND("]",GL_Paste!$I12675)-FIND("[",GL_Paste!$I12675)-1),"")))</f>
        <v/>
      </c>
      <c r="D12678">
        <f>IF(GL_Paste!$B12675="","",IFERROR(INDEX(DeptName,MATCH($C12678,DeptTag,0)),"UNALLOCATED"))</f>
        <v/>
      </c>
      <c r="E12678">
        <f>IF(GL_Paste!$B12675="","",IFERROR(INDEX(AcctCat,MATCH(GL_Paste!$B12675&amp;"",AcctCode,0)),"UNKNOWN"))</f>
        <v/>
      </c>
      <c r="F12678">
        <f>IF(GL_Paste!$B12675="","",IFERROR(INDEX(AcctSub,MATCH(GL_Paste!$B12675&amp;"",AcctCode,0)),"UNKNOWN"))</f>
        <v/>
      </c>
    </row>
    <row r="12679">
      <c r="A12679" s="40">
        <f>IF(GL_Paste!$B12676="","",N(GL_Paste!$H12676)-N(GL_Paste!$G12676))</f>
        <v/>
      </c>
      <c r="B12679" s="43">
        <f>IF(GL_Paste!$B12676="","",DATE(YEAR(GL_Paste!$E12676),MONTH(GL_Paste!$E12676),1))</f>
        <v/>
      </c>
      <c r="C12679">
        <f>IF(GL_Paste!$B12676="","",IF(TRIM(GL_Paste!$M12676)&lt;&gt;"",TRIM(GL_Paste!$M12676),IFERROR(MID(GL_Paste!$I12676,FIND("[",GL_Paste!$I12676)+1,FIND("]",GL_Paste!$I12676)-FIND("[",GL_Paste!$I12676)-1),"")))</f>
        <v/>
      </c>
      <c r="D12679">
        <f>IF(GL_Paste!$B12676="","",IFERROR(INDEX(DeptName,MATCH($C12679,DeptTag,0)),"UNALLOCATED"))</f>
        <v/>
      </c>
      <c r="E12679">
        <f>IF(GL_Paste!$B12676="","",IFERROR(INDEX(AcctCat,MATCH(GL_Paste!$B12676&amp;"",AcctCode,0)),"UNKNOWN"))</f>
        <v/>
      </c>
      <c r="F12679">
        <f>IF(GL_Paste!$B12676="","",IFERROR(INDEX(AcctSub,MATCH(GL_Paste!$B12676&amp;"",AcctCode,0)),"UNKNOWN"))</f>
        <v/>
      </c>
    </row>
    <row r="12680">
      <c r="A12680" s="40">
        <f>IF(GL_Paste!$B12677="","",N(GL_Paste!$H12677)-N(GL_Paste!$G12677))</f>
        <v/>
      </c>
      <c r="B12680" s="43">
        <f>IF(GL_Paste!$B12677="","",DATE(YEAR(GL_Paste!$E12677),MONTH(GL_Paste!$E12677),1))</f>
        <v/>
      </c>
      <c r="C12680">
        <f>IF(GL_Paste!$B12677="","",IF(TRIM(GL_Paste!$M12677)&lt;&gt;"",TRIM(GL_Paste!$M12677),IFERROR(MID(GL_Paste!$I12677,FIND("[",GL_Paste!$I12677)+1,FIND("]",GL_Paste!$I12677)-FIND("[",GL_Paste!$I12677)-1),"")))</f>
        <v/>
      </c>
      <c r="D12680">
        <f>IF(GL_Paste!$B12677="","",IFERROR(INDEX(DeptName,MATCH($C12680,DeptTag,0)),"UNALLOCATED"))</f>
        <v/>
      </c>
      <c r="E12680">
        <f>IF(GL_Paste!$B12677="","",IFERROR(INDEX(AcctCat,MATCH(GL_Paste!$B12677&amp;"",AcctCode,0)),"UNKNOWN"))</f>
        <v/>
      </c>
      <c r="F12680">
        <f>IF(GL_Paste!$B12677="","",IFERROR(INDEX(AcctSub,MATCH(GL_Paste!$B12677&amp;"",AcctCode,0)),"UNKNOWN"))</f>
        <v/>
      </c>
    </row>
    <row r="12681">
      <c r="A12681" s="40">
        <f>IF(GL_Paste!$B12678="","",N(GL_Paste!$H12678)-N(GL_Paste!$G12678))</f>
        <v/>
      </c>
      <c r="B12681" s="43">
        <f>IF(GL_Paste!$B12678="","",DATE(YEAR(GL_Paste!$E12678),MONTH(GL_Paste!$E12678),1))</f>
        <v/>
      </c>
      <c r="C12681">
        <f>IF(GL_Paste!$B12678="","",IF(TRIM(GL_Paste!$M12678)&lt;&gt;"",TRIM(GL_Paste!$M12678),IFERROR(MID(GL_Paste!$I12678,FIND("[",GL_Paste!$I12678)+1,FIND("]",GL_Paste!$I12678)-FIND("[",GL_Paste!$I12678)-1),"")))</f>
        <v/>
      </c>
      <c r="D12681">
        <f>IF(GL_Paste!$B12678="","",IFERROR(INDEX(DeptName,MATCH($C12681,DeptTag,0)),"UNALLOCATED"))</f>
        <v/>
      </c>
      <c r="E12681">
        <f>IF(GL_Paste!$B12678="","",IFERROR(INDEX(AcctCat,MATCH(GL_Paste!$B12678&amp;"",AcctCode,0)),"UNKNOWN"))</f>
        <v/>
      </c>
      <c r="F12681">
        <f>IF(GL_Paste!$B12678="","",IFERROR(INDEX(AcctSub,MATCH(GL_Paste!$B12678&amp;"",AcctCode,0)),"UNKNOWN"))</f>
        <v/>
      </c>
    </row>
    <row r="12682">
      <c r="A12682" s="40">
        <f>IF(GL_Paste!$B12679="","",N(GL_Paste!$H12679)-N(GL_Paste!$G12679))</f>
        <v/>
      </c>
      <c r="B12682" s="43">
        <f>IF(GL_Paste!$B12679="","",DATE(YEAR(GL_Paste!$E12679),MONTH(GL_Paste!$E12679),1))</f>
        <v/>
      </c>
      <c r="C12682">
        <f>IF(GL_Paste!$B12679="","",IF(TRIM(GL_Paste!$M12679)&lt;&gt;"",TRIM(GL_Paste!$M12679),IFERROR(MID(GL_Paste!$I12679,FIND("[",GL_Paste!$I12679)+1,FIND("]",GL_Paste!$I12679)-FIND("[",GL_Paste!$I12679)-1),"")))</f>
        <v/>
      </c>
      <c r="D12682">
        <f>IF(GL_Paste!$B12679="","",IFERROR(INDEX(DeptName,MATCH($C12682,DeptTag,0)),"UNALLOCATED"))</f>
        <v/>
      </c>
      <c r="E12682">
        <f>IF(GL_Paste!$B12679="","",IFERROR(INDEX(AcctCat,MATCH(GL_Paste!$B12679&amp;"",AcctCode,0)),"UNKNOWN"))</f>
        <v/>
      </c>
      <c r="F12682">
        <f>IF(GL_Paste!$B12679="","",IFERROR(INDEX(AcctSub,MATCH(GL_Paste!$B12679&amp;"",AcctCode,0)),"UNKNOWN"))</f>
        <v/>
      </c>
    </row>
    <row r="12683">
      <c r="A12683" s="40">
        <f>IF(GL_Paste!$B12680="","",N(GL_Paste!$H12680)-N(GL_Paste!$G12680))</f>
        <v/>
      </c>
      <c r="B12683" s="43">
        <f>IF(GL_Paste!$B12680="","",DATE(YEAR(GL_Paste!$E12680),MONTH(GL_Paste!$E12680),1))</f>
        <v/>
      </c>
      <c r="C12683">
        <f>IF(GL_Paste!$B12680="","",IF(TRIM(GL_Paste!$M12680)&lt;&gt;"",TRIM(GL_Paste!$M12680),IFERROR(MID(GL_Paste!$I12680,FIND("[",GL_Paste!$I12680)+1,FIND("]",GL_Paste!$I12680)-FIND("[",GL_Paste!$I12680)-1),"")))</f>
        <v/>
      </c>
      <c r="D12683">
        <f>IF(GL_Paste!$B12680="","",IFERROR(INDEX(DeptName,MATCH($C12683,DeptTag,0)),"UNALLOCATED"))</f>
        <v/>
      </c>
      <c r="E12683">
        <f>IF(GL_Paste!$B12680="","",IFERROR(INDEX(AcctCat,MATCH(GL_Paste!$B12680&amp;"",AcctCode,0)),"UNKNOWN"))</f>
        <v/>
      </c>
      <c r="F12683">
        <f>IF(GL_Paste!$B12680="","",IFERROR(INDEX(AcctSub,MATCH(GL_Paste!$B12680&amp;"",AcctCode,0)),"UNKNOWN"))</f>
        <v/>
      </c>
    </row>
    <row r="12684">
      <c r="A12684" s="40">
        <f>IF(GL_Paste!$B12681="","",N(GL_Paste!$H12681)-N(GL_Paste!$G12681))</f>
        <v/>
      </c>
      <c r="B12684" s="43">
        <f>IF(GL_Paste!$B12681="","",DATE(YEAR(GL_Paste!$E12681),MONTH(GL_Paste!$E12681),1))</f>
        <v/>
      </c>
      <c r="C12684">
        <f>IF(GL_Paste!$B12681="","",IF(TRIM(GL_Paste!$M12681)&lt;&gt;"",TRIM(GL_Paste!$M12681),IFERROR(MID(GL_Paste!$I12681,FIND("[",GL_Paste!$I12681)+1,FIND("]",GL_Paste!$I12681)-FIND("[",GL_Paste!$I12681)-1),"")))</f>
        <v/>
      </c>
      <c r="D12684">
        <f>IF(GL_Paste!$B12681="","",IFERROR(INDEX(DeptName,MATCH($C12684,DeptTag,0)),"UNALLOCATED"))</f>
        <v/>
      </c>
      <c r="E12684">
        <f>IF(GL_Paste!$B12681="","",IFERROR(INDEX(AcctCat,MATCH(GL_Paste!$B12681&amp;"",AcctCode,0)),"UNKNOWN"))</f>
        <v/>
      </c>
      <c r="F12684">
        <f>IF(GL_Paste!$B12681="","",IFERROR(INDEX(AcctSub,MATCH(GL_Paste!$B12681&amp;"",AcctCode,0)),"UNKNOWN"))</f>
        <v/>
      </c>
    </row>
    <row r="12685">
      <c r="A12685" s="40">
        <f>IF(GL_Paste!$B12682="","",N(GL_Paste!$H12682)-N(GL_Paste!$G12682))</f>
        <v/>
      </c>
      <c r="B12685" s="43">
        <f>IF(GL_Paste!$B12682="","",DATE(YEAR(GL_Paste!$E12682),MONTH(GL_Paste!$E12682),1))</f>
        <v/>
      </c>
      <c r="C12685">
        <f>IF(GL_Paste!$B12682="","",IF(TRIM(GL_Paste!$M12682)&lt;&gt;"",TRIM(GL_Paste!$M12682),IFERROR(MID(GL_Paste!$I12682,FIND("[",GL_Paste!$I12682)+1,FIND("]",GL_Paste!$I12682)-FIND("[",GL_Paste!$I12682)-1),"")))</f>
        <v/>
      </c>
      <c r="D12685">
        <f>IF(GL_Paste!$B12682="","",IFERROR(INDEX(DeptName,MATCH($C12685,DeptTag,0)),"UNALLOCATED"))</f>
        <v/>
      </c>
      <c r="E12685">
        <f>IF(GL_Paste!$B12682="","",IFERROR(INDEX(AcctCat,MATCH(GL_Paste!$B12682&amp;"",AcctCode,0)),"UNKNOWN"))</f>
        <v/>
      </c>
      <c r="F12685">
        <f>IF(GL_Paste!$B12682="","",IFERROR(INDEX(AcctSub,MATCH(GL_Paste!$B12682&amp;"",AcctCode,0)),"UNKNOWN"))</f>
        <v/>
      </c>
    </row>
    <row r="12686">
      <c r="A12686" s="40">
        <f>IF(GL_Paste!$B12683="","",N(GL_Paste!$H12683)-N(GL_Paste!$G12683))</f>
        <v/>
      </c>
      <c r="B12686" s="43">
        <f>IF(GL_Paste!$B12683="","",DATE(YEAR(GL_Paste!$E12683),MONTH(GL_Paste!$E12683),1))</f>
        <v/>
      </c>
      <c r="C12686">
        <f>IF(GL_Paste!$B12683="","",IF(TRIM(GL_Paste!$M12683)&lt;&gt;"",TRIM(GL_Paste!$M12683),IFERROR(MID(GL_Paste!$I12683,FIND("[",GL_Paste!$I12683)+1,FIND("]",GL_Paste!$I12683)-FIND("[",GL_Paste!$I12683)-1),"")))</f>
        <v/>
      </c>
      <c r="D12686">
        <f>IF(GL_Paste!$B12683="","",IFERROR(INDEX(DeptName,MATCH($C12686,DeptTag,0)),"UNALLOCATED"))</f>
        <v/>
      </c>
      <c r="E12686">
        <f>IF(GL_Paste!$B12683="","",IFERROR(INDEX(AcctCat,MATCH(GL_Paste!$B12683&amp;"",AcctCode,0)),"UNKNOWN"))</f>
        <v/>
      </c>
      <c r="F12686">
        <f>IF(GL_Paste!$B12683="","",IFERROR(INDEX(AcctSub,MATCH(GL_Paste!$B12683&amp;"",AcctCode,0)),"UNKNOWN"))</f>
        <v/>
      </c>
    </row>
    <row r="12687">
      <c r="A12687" s="40">
        <f>IF(GL_Paste!$B12684="","",N(GL_Paste!$H12684)-N(GL_Paste!$G12684))</f>
        <v/>
      </c>
      <c r="B12687" s="43">
        <f>IF(GL_Paste!$B12684="","",DATE(YEAR(GL_Paste!$E12684),MONTH(GL_Paste!$E12684),1))</f>
        <v/>
      </c>
      <c r="C12687">
        <f>IF(GL_Paste!$B12684="","",IF(TRIM(GL_Paste!$M12684)&lt;&gt;"",TRIM(GL_Paste!$M12684),IFERROR(MID(GL_Paste!$I12684,FIND("[",GL_Paste!$I12684)+1,FIND("]",GL_Paste!$I12684)-FIND("[",GL_Paste!$I12684)-1),"")))</f>
        <v/>
      </c>
      <c r="D12687">
        <f>IF(GL_Paste!$B12684="","",IFERROR(INDEX(DeptName,MATCH($C12687,DeptTag,0)),"UNALLOCATED"))</f>
        <v/>
      </c>
      <c r="E12687">
        <f>IF(GL_Paste!$B12684="","",IFERROR(INDEX(AcctCat,MATCH(GL_Paste!$B12684&amp;"",AcctCode,0)),"UNKNOWN"))</f>
        <v/>
      </c>
      <c r="F12687">
        <f>IF(GL_Paste!$B12684="","",IFERROR(INDEX(AcctSub,MATCH(GL_Paste!$B12684&amp;"",AcctCode,0)),"UNKNOWN"))</f>
        <v/>
      </c>
    </row>
    <row r="12688">
      <c r="A12688" s="40">
        <f>IF(GL_Paste!$B12685="","",N(GL_Paste!$H12685)-N(GL_Paste!$G12685))</f>
        <v/>
      </c>
      <c r="B12688" s="43">
        <f>IF(GL_Paste!$B12685="","",DATE(YEAR(GL_Paste!$E12685),MONTH(GL_Paste!$E12685),1))</f>
        <v/>
      </c>
      <c r="C12688">
        <f>IF(GL_Paste!$B12685="","",IF(TRIM(GL_Paste!$M12685)&lt;&gt;"",TRIM(GL_Paste!$M12685),IFERROR(MID(GL_Paste!$I12685,FIND("[",GL_Paste!$I12685)+1,FIND("]",GL_Paste!$I12685)-FIND("[",GL_Paste!$I12685)-1),"")))</f>
        <v/>
      </c>
      <c r="D12688">
        <f>IF(GL_Paste!$B12685="","",IFERROR(INDEX(DeptName,MATCH($C12688,DeptTag,0)),"UNALLOCATED"))</f>
        <v/>
      </c>
      <c r="E12688">
        <f>IF(GL_Paste!$B12685="","",IFERROR(INDEX(AcctCat,MATCH(GL_Paste!$B12685&amp;"",AcctCode,0)),"UNKNOWN"))</f>
        <v/>
      </c>
      <c r="F12688">
        <f>IF(GL_Paste!$B12685="","",IFERROR(INDEX(AcctSub,MATCH(GL_Paste!$B12685&amp;"",AcctCode,0)),"UNKNOWN"))</f>
        <v/>
      </c>
    </row>
    <row r="12689">
      <c r="A12689" s="40">
        <f>IF(GL_Paste!$B12686="","",N(GL_Paste!$H12686)-N(GL_Paste!$G12686))</f>
        <v/>
      </c>
      <c r="B12689" s="43">
        <f>IF(GL_Paste!$B12686="","",DATE(YEAR(GL_Paste!$E12686),MONTH(GL_Paste!$E12686),1))</f>
        <v/>
      </c>
      <c r="C12689">
        <f>IF(GL_Paste!$B12686="","",IF(TRIM(GL_Paste!$M12686)&lt;&gt;"",TRIM(GL_Paste!$M12686),IFERROR(MID(GL_Paste!$I12686,FIND("[",GL_Paste!$I12686)+1,FIND("]",GL_Paste!$I12686)-FIND("[",GL_Paste!$I12686)-1),"")))</f>
        <v/>
      </c>
      <c r="D12689">
        <f>IF(GL_Paste!$B12686="","",IFERROR(INDEX(DeptName,MATCH($C12689,DeptTag,0)),"UNALLOCATED"))</f>
        <v/>
      </c>
      <c r="E12689">
        <f>IF(GL_Paste!$B12686="","",IFERROR(INDEX(AcctCat,MATCH(GL_Paste!$B12686&amp;"",AcctCode,0)),"UNKNOWN"))</f>
        <v/>
      </c>
      <c r="F12689">
        <f>IF(GL_Paste!$B12686="","",IFERROR(INDEX(AcctSub,MATCH(GL_Paste!$B12686&amp;"",AcctCode,0)),"UNKNOWN"))</f>
        <v/>
      </c>
    </row>
    <row r="12690">
      <c r="A12690" s="40">
        <f>IF(GL_Paste!$B12687="","",N(GL_Paste!$H12687)-N(GL_Paste!$G12687))</f>
        <v/>
      </c>
      <c r="B12690" s="43">
        <f>IF(GL_Paste!$B12687="","",DATE(YEAR(GL_Paste!$E12687),MONTH(GL_Paste!$E12687),1))</f>
        <v/>
      </c>
      <c r="C12690">
        <f>IF(GL_Paste!$B12687="","",IF(TRIM(GL_Paste!$M12687)&lt;&gt;"",TRIM(GL_Paste!$M12687),IFERROR(MID(GL_Paste!$I12687,FIND("[",GL_Paste!$I12687)+1,FIND("]",GL_Paste!$I12687)-FIND("[",GL_Paste!$I12687)-1),"")))</f>
        <v/>
      </c>
      <c r="D12690">
        <f>IF(GL_Paste!$B12687="","",IFERROR(INDEX(DeptName,MATCH($C12690,DeptTag,0)),"UNALLOCATED"))</f>
        <v/>
      </c>
      <c r="E12690">
        <f>IF(GL_Paste!$B12687="","",IFERROR(INDEX(AcctCat,MATCH(GL_Paste!$B12687&amp;"",AcctCode,0)),"UNKNOWN"))</f>
        <v/>
      </c>
      <c r="F12690">
        <f>IF(GL_Paste!$B12687="","",IFERROR(INDEX(AcctSub,MATCH(GL_Paste!$B12687&amp;"",AcctCode,0)),"UNKNOWN"))</f>
        <v/>
      </c>
    </row>
    <row r="12691">
      <c r="A12691" s="40">
        <f>IF(GL_Paste!$B12688="","",N(GL_Paste!$H12688)-N(GL_Paste!$G12688))</f>
        <v/>
      </c>
      <c r="B12691" s="43">
        <f>IF(GL_Paste!$B12688="","",DATE(YEAR(GL_Paste!$E12688),MONTH(GL_Paste!$E12688),1))</f>
        <v/>
      </c>
      <c r="C12691">
        <f>IF(GL_Paste!$B12688="","",IF(TRIM(GL_Paste!$M12688)&lt;&gt;"",TRIM(GL_Paste!$M12688),IFERROR(MID(GL_Paste!$I12688,FIND("[",GL_Paste!$I12688)+1,FIND("]",GL_Paste!$I12688)-FIND("[",GL_Paste!$I12688)-1),"")))</f>
        <v/>
      </c>
      <c r="D12691">
        <f>IF(GL_Paste!$B12688="","",IFERROR(INDEX(DeptName,MATCH($C12691,DeptTag,0)),"UNALLOCATED"))</f>
        <v/>
      </c>
      <c r="E12691">
        <f>IF(GL_Paste!$B12688="","",IFERROR(INDEX(AcctCat,MATCH(GL_Paste!$B12688&amp;"",AcctCode,0)),"UNKNOWN"))</f>
        <v/>
      </c>
      <c r="F12691">
        <f>IF(GL_Paste!$B12688="","",IFERROR(INDEX(AcctSub,MATCH(GL_Paste!$B12688&amp;"",AcctCode,0)),"UNKNOWN"))</f>
        <v/>
      </c>
    </row>
    <row r="12692">
      <c r="A12692" s="40">
        <f>IF(GL_Paste!$B12689="","",N(GL_Paste!$H12689)-N(GL_Paste!$G12689))</f>
        <v/>
      </c>
      <c r="B12692" s="43">
        <f>IF(GL_Paste!$B12689="","",DATE(YEAR(GL_Paste!$E12689),MONTH(GL_Paste!$E12689),1))</f>
        <v/>
      </c>
      <c r="C12692">
        <f>IF(GL_Paste!$B12689="","",IF(TRIM(GL_Paste!$M12689)&lt;&gt;"",TRIM(GL_Paste!$M12689),IFERROR(MID(GL_Paste!$I12689,FIND("[",GL_Paste!$I12689)+1,FIND("]",GL_Paste!$I12689)-FIND("[",GL_Paste!$I12689)-1),"")))</f>
        <v/>
      </c>
      <c r="D12692">
        <f>IF(GL_Paste!$B12689="","",IFERROR(INDEX(DeptName,MATCH($C12692,DeptTag,0)),"UNALLOCATED"))</f>
        <v/>
      </c>
      <c r="E12692">
        <f>IF(GL_Paste!$B12689="","",IFERROR(INDEX(AcctCat,MATCH(GL_Paste!$B12689&amp;"",AcctCode,0)),"UNKNOWN"))</f>
        <v/>
      </c>
      <c r="F12692">
        <f>IF(GL_Paste!$B12689="","",IFERROR(INDEX(AcctSub,MATCH(GL_Paste!$B12689&amp;"",AcctCode,0)),"UNKNOWN"))</f>
        <v/>
      </c>
    </row>
    <row r="12693">
      <c r="A12693" s="40">
        <f>IF(GL_Paste!$B12690="","",N(GL_Paste!$H12690)-N(GL_Paste!$G12690))</f>
        <v/>
      </c>
      <c r="B12693" s="43">
        <f>IF(GL_Paste!$B12690="","",DATE(YEAR(GL_Paste!$E12690),MONTH(GL_Paste!$E12690),1))</f>
        <v/>
      </c>
      <c r="C12693">
        <f>IF(GL_Paste!$B12690="","",IF(TRIM(GL_Paste!$M12690)&lt;&gt;"",TRIM(GL_Paste!$M12690),IFERROR(MID(GL_Paste!$I12690,FIND("[",GL_Paste!$I12690)+1,FIND("]",GL_Paste!$I12690)-FIND("[",GL_Paste!$I12690)-1),"")))</f>
        <v/>
      </c>
      <c r="D12693">
        <f>IF(GL_Paste!$B12690="","",IFERROR(INDEX(DeptName,MATCH($C12693,DeptTag,0)),"UNALLOCATED"))</f>
        <v/>
      </c>
      <c r="E12693">
        <f>IF(GL_Paste!$B12690="","",IFERROR(INDEX(AcctCat,MATCH(GL_Paste!$B12690&amp;"",AcctCode,0)),"UNKNOWN"))</f>
        <v/>
      </c>
      <c r="F12693">
        <f>IF(GL_Paste!$B12690="","",IFERROR(INDEX(AcctSub,MATCH(GL_Paste!$B12690&amp;"",AcctCode,0)),"UNKNOWN"))</f>
        <v/>
      </c>
    </row>
    <row r="12694">
      <c r="A12694" s="40">
        <f>IF(GL_Paste!$B12691="","",N(GL_Paste!$H12691)-N(GL_Paste!$G12691))</f>
        <v/>
      </c>
      <c r="B12694" s="43">
        <f>IF(GL_Paste!$B12691="","",DATE(YEAR(GL_Paste!$E12691),MONTH(GL_Paste!$E12691),1))</f>
        <v/>
      </c>
      <c r="C12694">
        <f>IF(GL_Paste!$B12691="","",IF(TRIM(GL_Paste!$M12691)&lt;&gt;"",TRIM(GL_Paste!$M12691),IFERROR(MID(GL_Paste!$I12691,FIND("[",GL_Paste!$I12691)+1,FIND("]",GL_Paste!$I12691)-FIND("[",GL_Paste!$I12691)-1),"")))</f>
        <v/>
      </c>
      <c r="D12694">
        <f>IF(GL_Paste!$B12691="","",IFERROR(INDEX(DeptName,MATCH($C12694,DeptTag,0)),"UNALLOCATED"))</f>
        <v/>
      </c>
      <c r="E12694">
        <f>IF(GL_Paste!$B12691="","",IFERROR(INDEX(AcctCat,MATCH(GL_Paste!$B12691&amp;"",AcctCode,0)),"UNKNOWN"))</f>
        <v/>
      </c>
      <c r="F12694">
        <f>IF(GL_Paste!$B12691="","",IFERROR(INDEX(AcctSub,MATCH(GL_Paste!$B12691&amp;"",AcctCode,0)),"UNKNOWN"))</f>
        <v/>
      </c>
    </row>
    <row r="12695">
      <c r="A12695" s="40">
        <f>IF(GL_Paste!$B12692="","",N(GL_Paste!$H12692)-N(GL_Paste!$G12692))</f>
        <v/>
      </c>
      <c r="B12695" s="43">
        <f>IF(GL_Paste!$B12692="","",DATE(YEAR(GL_Paste!$E12692),MONTH(GL_Paste!$E12692),1))</f>
        <v/>
      </c>
      <c r="C12695">
        <f>IF(GL_Paste!$B12692="","",IF(TRIM(GL_Paste!$M12692)&lt;&gt;"",TRIM(GL_Paste!$M12692),IFERROR(MID(GL_Paste!$I12692,FIND("[",GL_Paste!$I12692)+1,FIND("]",GL_Paste!$I12692)-FIND("[",GL_Paste!$I12692)-1),"")))</f>
        <v/>
      </c>
      <c r="D12695">
        <f>IF(GL_Paste!$B12692="","",IFERROR(INDEX(DeptName,MATCH($C12695,DeptTag,0)),"UNALLOCATED"))</f>
        <v/>
      </c>
      <c r="E12695">
        <f>IF(GL_Paste!$B12692="","",IFERROR(INDEX(AcctCat,MATCH(GL_Paste!$B12692&amp;"",AcctCode,0)),"UNKNOWN"))</f>
        <v/>
      </c>
      <c r="F12695">
        <f>IF(GL_Paste!$B12692="","",IFERROR(INDEX(AcctSub,MATCH(GL_Paste!$B12692&amp;"",AcctCode,0)),"UNKNOWN"))</f>
        <v/>
      </c>
    </row>
    <row r="12696">
      <c r="A12696" s="40">
        <f>IF(GL_Paste!$B12693="","",N(GL_Paste!$H12693)-N(GL_Paste!$G12693))</f>
        <v/>
      </c>
      <c r="B12696" s="43">
        <f>IF(GL_Paste!$B12693="","",DATE(YEAR(GL_Paste!$E12693),MONTH(GL_Paste!$E12693),1))</f>
        <v/>
      </c>
      <c r="C12696">
        <f>IF(GL_Paste!$B12693="","",IF(TRIM(GL_Paste!$M12693)&lt;&gt;"",TRIM(GL_Paste!$M12693),IFERROR(MID(GL_Paste!$I12693,FIND("[",GL_Paste!$I12693)+1,FIND("]",GL_Paste!$I12693)-FIND("[",GL_Paste!$I12693)-1),"")))</f>
        <v/>
      </c>
      <c r="D12696">
        <f>IF(GL_Paste!$B12693="","",IFERROR(INDEX(DeptName,MATCH($C12696,DeptTag,0)),"UNALLOCATED"))</f>
        <v/>
      </c>
      <c r="E12696">
        <f>IF(GL_Paste!$B12693="","",IFERROR(INDEX(AcctCat,MATCH(GL_Paste!$B12693&amp;"",AcctCode,0)),"UNKNOWN"))</f>
        <v/>
      </c>
      <c r="F12696">
        <f>IF(GL_Paste!$B12693="","",IFERROR(INDEX(AcctSub,MATCH(GL_Paste!$B12693&amp;"",AcctCode,0)),"UNKNOWN"))</f>
        <v/>
      </c>
    </row>
    <row r="12697">
      <c r="A12697" s="40">
        <f>IF(GL_Paste!$B12694="","",N(GL_Paste!$H12694)-N(GL_Paste!$G12694))</f>
        <v/>
      </c>
      <c r="B12697" s="43">
        <f>IF(GL_Paste!$B12694="","",DATE(YEAR(GL_Paste!$E12694),MONTH(GL_Paste!$E12694),1))</f>
        <v/>
      </c>
      <c r="C12697">
        <f>IF(GL_Paste!$B12694="","",IF(TRIM(GL_Paste!$M12694)&lt;&gt;"",TRIM(GL_Paste!$M12694),IFERROR(MID(GL_Paste!$I12694,FIND("[",GL_Paste!$I12694)+1,FIND("]",GL_Paste!$I12694)-FIND("[",GL_Paste!$I12694)-1),"")))</f>
        <v/>
      </c>
      <c r="D12697">
        <f>IF(GL_Paste!$B12694="","",IFERROR(INDEX(DeptName,MATCH($C12697,DeptTag,0)),"UNALLOCATED"))</f>
        <v/>
      </c>
      <c r="E12697">
        <f>IF(GL_Paste!$B12694="","",IFERROR(INDEX(AcctCat,MATCH(GL_Paste!$B12694&amp;"",AcctCode,0)),"UNKNOWN"))</f>
        <v/>
      </c>
      <c r="F12697">
        <f>IF(GL_Paste!$B12694="","",IFERROR(INDEX(AcctSub,MATCH(GL_Paste!$B12694&amp;"",AcctCode,0)),"UNKNOWN"))</f>
        <v/>
      </c>
    </row>
    <row r="12698">
      <c r="A12698" s="40">
        <f>IF(GL_Paste!$B12695="","",N(GL_Paste!$H12695)-N(GL_Paste!$G12695))</f>
        <v/>
      </c>
      <c r="B12698" s="43">
        <f>IF(GL_Paste!$B12695="","",DATE(YEAR(GL_Paste!$E12695),MONTH(GL_Paste!$E12695),1))</f>
        <v/>
      </c>
      <c r="C12698">
        <f>IF(GL_Paste!$B12695="","",IF(TRIM(GL_Paste!$M12695)&lt;&gt;"",TRIM(GL_Paste!$M12695),IFERROR(MID(GL_Paste!$I12695,FIND("[",GL_Paste!$I12695)+1,FIND("]",GL_Paste!$I12695)-FIND("[",GL_Paste!$I12695)-1),"")))</f>
        <v/>
      </c>
      <c r="D12698">
        <f>IF(GL_Paste!$B12695="","",IFERROR(INDEX(DeptName,MATCH($C12698,DeptTag,0)),"UNALLOCATED"))</f>
        <v/>
      </c>
      <c r="E12698">
        <f>IF(GL_Paste!$B12695="","",IFERROR(INDEX(AcctCat,MATCH(GL_Paste!$B12695&amp;"",AcctCode,0)),"UNKNOWN"))</f>
        <v/>
      </c>
      <c r="F12698">
        <f>IF(GL_Paste!$B12695="","",IFERROR(INDEX(AcctSub,MATCH(GL_Paste!$B12695&amp;"",AcctCode,0)),"UNKNOWN"))</f>
        <v/>
      </c>
    </row>
    <row r="12699">
      <c r="A12699" s="40">
        <f>IF(GL_Paste!$B12696="","",N(GL_Paste!$H12696)-N(GL_Paste!$G12696))</f>
        <v/>
      </c>
      <c r="B12699" s="43">
        <f>IF(GL_Paste!$B12696="","",DATE(YEAR(GL_Paste!$E12696),MONTH(GL_Paste!$E12696),1))</f>
        <v/>
      </c>
      <c r="C12699">
        <f>IF(GL_Paste!$B12696="","",IF(TRIM(GL_Paste!$M12696)&lt;&gt;"",TRIM(GL_Paste!$M12696),IFERROR(MID(GL_Paste!$I12696,FIND("[",GL_Paste!$I12696)+1,FIND("]",GL_Paste!$I12696)-FIND("[",GL_Paste!$I12696)-1),"")))</f>
        <v/>
      </c>
      <c r="D12699">
        <f>IF(GL_Paste!$B12696="","",IFERROR(INDEX(DeptName,MATCH($C12699,DeptTag,0)),"UNALLOCATED"))</f>
        <v/>
      </c>
      <c r="E12699">
        <f>IF(GL_Paste!$B12696="","",IFERROR(INDEX(AcctCat,MATCH(GL_Paste!$B12696&amp;"",AcctCode,0)),"UNKNOWN"))</f>
        <v/>
      </c>
      <c r="F12699">
        <f>IF(GL_Paste!$B12696="","",IFERROR(INDEX(AcctSub,MATCH(GL_Paste!$B12696&amp;"",AcctCode,0)),"UNKNOWN"))</f>
        <v/>
      </c>
    </row>
    <row r="12700">
      <c r="A12700" s="40">
        <f>IF(GL_Paste!$B12697="","",N(GL_Paste!$H12697)-N(GL_Paste!$G12697))</f>
        <v/>
      </c>
      <c r="B12700" s="43">
        <f>IF(GL_Paste!$B12697="","",DATE(YEAR(GL_Paste!$E12697),MONTH(GL_Paste!$E12697),1))</f>
        <v/>
      </c>
      <c r="C12700">
        <f>IF(GL_Paste!$B12697="","",IF(TRIM(GL_Paste!$M12697)&lt;&gt;"",TRIM(GL_Paste!$M12697),IFERROR(MID(GL_Paste!$I12697,FIND("[",GL_Paste!$I12697)+1,FIND("]",GL_Paste!$I12697)-FIND("[",GL_Paste!$I12697)-1),"")))</f>
        <v/>
      </c>
      <c r="D12700">
        <f>IF(GL_Paste!$B12697="","",IFERROR(INDEX(DeptName,MATCH($C12700,DeptTag,0)),"UNALLOCATED"))</f>
        <v/>
      </c>
      <c r="E12700">
        <f>IF(GL_Paste!$B12697="","",IFERROR(INDEX(AcctCat,MATCH(GL_Paste!$B12697&amp;"",AcctCode,0)),"UNKNOWN"))</f>
        <v/>
      </c>
      <c r="F12700">
        <f>IF(GL_Paste!$B12697="","",IFERROR(INDEX(AcctSub,MATCH(GL_Paste!$B12697&amp;"",AcctCode,0)),"UNKNOWN"))</f>
        <v/>
      </c>
    </row>
    <row r="12701">
      <c r="A12701" s="40">
        <f>IF(GL_Paste!$B12698="","",N(GL_Paste!$H12698)-N(GL_Paste!$G12698))</f>
        <v/>
      </c>
      <c r="B12701" s="43">
        <f>IF(GL_Paste!$B12698="","",DATE(YEAR(GL_Paste!$E12698),MONTH(GL_Paste!$E12698),1))</f>
        <v/>
      </c>
      <c r="C12701">
        <f>IF(GL_Paste!$B12698="","",IF(TRIM(GL_Paste!$M12698)&lt;&gt;"",TRIM(GL_Paste!$M12698),IFERROR(MID(GL_Paste!$I12698,FIND("[",GL_Paste!$I12698)+1,FIND("]",GL_Paste!$I12698)-FIND("[",GL_Paste!$I12698)-1),"")))</f>
        <v/>
      </c>
      <c r="D12701">
        <f>IF(GL_Paste!$B12698="","",IFERROR(INDEX(DeptName,MATCH($C12701,DeptTag,0)),"UNALLOCATED"))</f>
        <v/>
      </c>
      <c r="E12701">
        <f>IF(GL_Paste!$B12698="","",IFERROR(INDEX(AcctCat,MATCH(GL_Paste!$B12698&amp;"",AcctCode,0)),"UNKNOWN"))</f>
        <v/>
      </c>
      <c r="F12701">
        <f>IF(GL_Paste!$B12698="","",IFERROR(INDEX(AcctSub,MATCH(GL_Paste!$B12698&amp;"",AcctCode,0)),"UNKNOWN"))</f>
        <v/>
      </c>
    </row>
    <row r="12702">
      <c r="A12702" s="40">
        <f>IF(GL_Paste!$B12699="","",N(GL_Paste!$H12699)-N(GL_Paste!$G12699))</f>
        <v/>
      </c>
      <c r="B12702" s="43">
        <f>IF(GL_Paste!$B12699="","",DATE(YEAR(GL_Paste!$E12699),MONTH(GL_Paste!$E12699),1))</f>
        <v/>
      </c>
      <c r="C12702">
        <f>IF(GL_Paste!$B12699="","",IF(TRIM(GL_Paste!$M12699)&lt;&gt;"",TRIM(GL_Paste!$M12699),IFERROR(MID(GL_Paste!$I12699,FIND("[",GL_Paste!$I12699)+1,FIND("]",GL_Paste!$I12699)-FIND("[",GL_Paste!$I12699)-1),"")))</f>
        <v/>
      </c>
      <c r="D12702">
        <f>IF(GL_Paste!$B12699="","",IFERROR(INDEX(DeptName,MATCH($C12702,DeptTag,0)),"UNALLOCATED"))</f>
        <v/>
      </c>
      <c r="E12702">
        <f>IF(GL_Paste!$B12699="","",IFERROR(INDEX(AcctCat,MATCH(GL_Paste!$B12699&amp;"",AcctCode,0)),"UNKNOWN"))</f>
        <v/>
      </c>
      <c r="F12702">
        <f>IF(GL_Paste!$B12699="","",IFERROR(INDEX(AcctSub,MATCH(GL_Paste!$B12699&amp;"",AcctCode,0)),"UNKNOWN"))</f>
        <v/>
      </c>
    </row>
    <row r="12703">
      <c r="A12703" s="40">
        <f>IF(GL_Paste!$B12700="","",N(GL_Paste!$H12700)-N(GL_Paste!$G12700))</f>
        <v/>
      </c>
      <c r="B12703" s="43">
        <f>IF(GL_Paste!$B12700="","",DATE(YEAR(GL_Paste!$E12700),MONTH(GL_Paste!$E12700),1))</f>
        <v/>
      </c>
      <c r="C12703">
        <f>IF(GL_Paste!$B12700="","",IF(TRIM(GL_Paste!$M12700)&lt;&gt;"",TRIM(GL_Paste!$M12700),IFERROR(MID(GL_Paste!$I12700,FIND("[",GL_Paste!$I12700)+1,FIND("]",GL_Paste!$I12700)-FIND("[",GL_Paste!$I12700)-1),"")))</f>
        <v/>
      </c>
      <c r="D12703">
        <f>IF(GL_Paste!$B12700="","",IFERROR(INDEX(DeptName,MATCH($C12703,DeptTag,0)),"UNALLOCATED"))</f>
        <v/>
      </c>
      <c r="E12703">
        <f>IF(GL_Paste!$B12700="","",IFERROR(INDEX(AcctCat,MATCH(GL_Paste!$B12700&amp;"",AcctCode,0)),"UNKNOWN"))</f>
        <v/>
      </c>
      <c r="F12703">
        <f>IF(GL_Paste!$B12700="","",IFERROR(INDEX(AcctSub,MATCH(GL_Paste!$B12700&amp;"",AcctCode,0)),"UNKNOWN"))</f>
        <v/>
      </c>
    </row>
    <row r="12704">
      <c r="A12704" s="40">
        <f>IF(GL_Paste!$B12701="","",N(GL_Paste!$H12701)-N(GL_Paste!$G12701))</f>
        <v/>
      </c>
      <c r="B12704" s="43">
        <f>IF(GL_Paste!$B12701="","",DATE(YEAR(GL_Paste!$E12701),MONTH(GL_Paste!$E12701),1))</f>
        <v/>
      </c>
      <c r="C12704">
        <f>IF(GL_Paste!$B12701="","",IF(TRIM(GL_Paste!$M12701)&lt;&gt;"",TRIM(GL_Paste!$M12701),IFERROR(MID(GL_Paste!$I12701,FIND("[",GL_Paste!$I12701)+1,FIND("]",GL_Paste!$I12701)-FIND("[",GL_Paste!$I12701)-1),"")))</f>
        <v/>
      </c>
      <c r="D12704">
        <f>IF(GL_Paste!$B12701="","",IFERROR(INDEX(DeptName,MATCH($C12704,DeptTag,0)),"UNALLOCATED"))</f>
        <v/>
      </c>
      <c r="E12704">
        <f>IF(GL_Paste!$B12701="","",IFERROR(INDEX(AcctCat,MATCH(GL_Paste!$B12701&amp;"",AcctCode,0)),"UNKNOWN"))</f>
        <v/>
      </c>
      <c r="F12704">
        <f>IF(GL_Paste!$B12701="","",IFERROR(INDEX(AcctSub,MATCH(GL_Paste!$B12701&amp;"",AcctCode,0)),"UNKNOWN"))</f>
        <v/>
      </c>
    </row>
    <row r="12705">
      <c r="A12705" s="40">
        <f>IF(GL_Paste!$B12702="","",N(GL_Paste!$H12702)-N(GL_Paste!$G12702))</f>
        <v/>
      </c>
      <c r="B12705" s="43">
        <f>IF(GL_Paste!$B12702="","",DATE(YEAR(GL_Paste!$E12702),MONTH(GL_Paste!$E12702),1))</f>
        <v/>
      </c>
      <c r="C12705">
        <f>IF(GL_Paste!$B12702="","",IF(TRIM(GL_Paste!$M12702)&lt;&gt;"",TRIM(GL_Paste!$M12702),IFERROR(MID(GL_Paste!$I12702,FIND("[",GL_Paste!$I12702)+1,FIND("]",GL_Paste!$I12702)-FIND("[",GL_Paste!$I12702)-1),"")))</f>
        <v/>
      </c>
      <c r="D12705">
        <f>IF(GL_Paste!$B12702="","",IFERROR(INDEX(DeptName,MATCH($C12705,DeptTag,0)),"UNALLOCATED"))</f>
        <v/>
      </c>
      <c r="E12705">
        <f>IF(GL_Paste!$B12702="","",IFERROR(INDEX(AcctCat,MATCH(GL_Paste!$B12702&amp;"",AcctCode,0)),"UNKNOWN"))</f>
        <v/>
      </c>
      <c r="F12705">
        <f>IF(GL_Paste!$B12702="","",IFERROR(INDEX(AcctSub,MATCH(GL_Paste!$B12702&amp;"",AcctCode,0)),"UNKNOWN"))</f>
        <v/>
      </c>
    </row>
    <row r="12706">
      <c r="A12706" s="40">
        <f>IF(GL_Paste!$B12703="","",N(GL_Paste!$H12703)-N(GL_Paste!$G12703))</f>
        <v/>
      </c>
      <c r="B12706" s="43">
        <f>IF(GL_Paste!$B12703="","",DATE(YEAR(GL_Paste!$E12703),MONTH(GL_Paste!$E12703),1))</f>
        <v/>
      </c>
      <c r="C12706">
        <f>IF(GL_Paste!$B12703="","",IF(TRIM(GL_Paste!$M12703)&lt;&gt;"",TRIM(GL_Paste!$M12703),IFERROR(MID(GL_Paste!$I12703,FIND("[",GL_Paste!$I12703)+1,FIND("]",GL_Paste!$I12703)-FIND("[",GL_Paste!$I12703)-1),"")))</f>
        <v/>
      </c>
      <c r="D12706">
        <f>IF(GL_Paste!$B12703="","",IFERROR(INDEX(DeptName,MATCH($C12706,DeptTag,0)),"UNALLOCATED"))</f>
        <v/>
      </c>
      <c r="E12706">
        <f>IF(GL_Paste!$B12703="","",IFERROR(INDEX(AcctCat,MATCH(GL_Paste!$B12703&amp;"",AcctCode,0)),"UNKNOWN"))</f>
        <v/>
      </c>
      <c r="F12706">
        <f>IF(GL_Paste!$B12703="","",IFERROR(INDEX(AcctSub,MATCH(GL_Paste!$B12703&amp;"",AcctCode,0)),"UNKNOWN"))</f>
        <v/>
      </c>
    </row>
    <row r="12707">
      <c r="A12707" s="40">
        <f>IF(GL_Paste!$B12704="","",N(GL_Paste!$H12704)-N(GL_Paste!$G12704))</f>
        <v/>
      </c>
      <c r="B12707" s="43">
        <f>IF(GL_Paste!$B12704="","",DATE(YEAR(GL_Paste!$E12704),MONTH(GL_Paste!$E12704),1))</f>
        <v/>
      </c>
      <c r="C12707">
        <f>IF(GL_Paste!$B12704="","",IF(TRIM(GL_Paste!$M12704)&lt;&gt;"",TRIM(GL_Paste!$M12704),IFERROR(MID(GL_Paste!$I12704,FIND("[",GL_Paste!$I12704)+1,FIND("]",GL_Paste!$I12704)-FIND("[",GL_Paste!$I12704)-1),"")))</f>
        <v/>
      </c>
      <c r="D12707">
        <f>IF(GL_Paste!$B12704="","",IFERROR(INDEX(DeptName,MATCH($C12707,DeptTag,0)),"UNALLOCATED"))</f>
        <v/>
      </c>
      <c r="E12707">
        <f>IF(GL_Paste!$B12704="","",IFERROR(INDEX(AcctCat,MATCH(GL_Paste!$B12704&amp;"",AcctCode,0)),"UNKNOWN"))</f>
        <v/>
      </c>
      <c r="F12707">
        <f>IF(GL_Paste!$B12704="","",IFERROR(INDEX(AcctSub,MATCH(GL_Paste!$B12704&amp;"",AcctCode,0)),"UNKNOWN"))</f>
        <v/>
      </c>
    </row>
    <row r="12708">
      <c r="A12708" s="40">
        <f>IF(GL_Paste!$B12705="","",N(GL_Paste!$H12705)-N(GL_Paste!$G12705))</f>
        <v/>
      </c>
      <c r="B12708" s="43">
        <f>IF(GL_Paste!$B12705="","",DATE(YEAR(GL_Paste!$E12705),MONTH(GL_Paste!$E12705),1))</f>
        <v/>
      </c>
      <c r="C12708">
        <f>IF(GL_Paste!$B12705="","",IF(TRIM(GL_Paste!$M12705)&lt;&gt;"",TRIM(GL_Paste!$M12705),IFERROR(MID(GL_Paste!$I12705,FIND("[",GL_Paste!$I12705)+1,FIND("]",GL_Paste!$I12705)-FIND("[",GL_Paste!$I12705)-1),"")))</f>
        <v/>
      </c>
      <c r="D12708">
        <f>IF(GL_Paste!$B12705="","",IFERROR(INDEX(DeptName,MATCH($C12708,DeptTag,0)),"UNALLOCATED"))</f>
        <v/>
      </c>
      <c r="E12708">
        <f>IF(GL_Paste!$B12705="","",IFERROR(INDEX(AcctCat,MATCH(GL_Paste!$B12705&amp;"",AcctCode,0)),"UNKNOWN"))</f>
        <v/>
      </c>
      <c r="F12708">
        <f>IF(GL_Paste!$B12705="","",IFERROR(INDEX(AcctSub,MATCH(GL_Paste!$B12705&amp;"",AcctCode,0)),"UNKNOWN"))</f>
        <v/>
      </c>
    </row>
    <row r="12709">
      <c r="A12709" s="40">
        <f>IF(GL_Paste!$B12706="","",N(GL_Paste!$H12706)-N(GL_Paste!$G12706))</f>
        <v/>
      </c>
      <c r="B12709" s="43">
        <f>IF(GL_Paste!$B12706="","",DATE(YEAR(GL_Paste!$E12706),MONTH(GL_Paste!$E12706),1))</f>
        <v/>
      </c>
      <c r="C12709">
        <f>IF(GL_Paste!$B12706="","",IF(TRIM(GL_Paste!$M12706)&lt;&gt;"",TRIM(GL_Paste!$M12706),IFERROR(MID(GL_Paste!$I12706,FIND("[",GL_Paste!$I12706)+1,FIND("]",GL_Paste!$I12706)-FIND("[",GL_Paste!$I12706)-1),"")))</f>
        <v/>
      </c>
      <c r="D12709">
        <f>IF(GL_Paste!$B12706="","",IFERROR(INDEX(DeptName,MATCH($C12709,DeptTag,0)),"UNALLOCATED"))</f>
        <v/>
      </c>
      <c r="E12709">
        <f>IF(GL_Paste!$B12706="","",IFERROR(INDEX(AcctCat,MATCH(GL_Paste!$B12706&amp;"",AcctCode,0)),"UNKNOWN"))</f>
        <v/>
      </c>
      <c r="F12709">
        <f>IF(GL_Paste!$B12706="","",IFERROR(INDEX(AcctSub,MATCH(GL_Paste!$B12706&amp;"",AcctCode,0)),"UNKNOWN"))</f>
        <v/>
      </c>
    </row>
    <row r="12710">
      <c r="A12710" s="40">
        <f>IF(GL_Paste!$B12707="","",N(GL_Paste!$H12707)-N(GL_Paste!$G12707))</f>
        <v/>
      </c>
      <c r="B12710" s="43">
        <f>IF(GL_Paste!$B12707="","",DATE(YEAR(GL_Paste!$E12707),MONTH(GL_Paste!$E12707),1))</f>
        <v/>
      </c>
      <c r="C12710">
        <f>IF(GL_Paste!$B12707="","",IF(TRIM(GL_Paste!$M12707)&lt;&gt;"",TRIM(GL_Paste!$M12707),IFERROR(MID(GL_Paste!$I12707,FIND("[",GL_Paste!$I12707)+1,FIND("]",GL_Paste!$I12707)-FIND("[",GL_Paste!$I12707)-1),"")))</f>
        <v/>
      </c>
      <c r="D12710">
        <f>IF(GL_Paste!$B12707="","",IFERROR(INDEX(DeptName,MATCH($C12710,DeptTag,0)),"UNALLOCATED"))</f>
        <v/>
      </c>
      <c r="E12710">
        <f>IF(GL_Paste!$B12707="","",IFERROR(INDEX(AcctCat,MATCH(GL_Paste!$B12707&amp;"",AcctCode,0)),"UNKNOWN"))</f>
        <v/>
      </c>
      <c r="F12710">
        <f>IF(GL_Paste!$B12707="","",IFERROR(INDEX(AcctSub,MATCH(GL_Paste!$B12707&amp;"",AcctCode,0)),"UNKNOWN"))</f>
        <v/>
      </c>
    </row>
    <row r="12711">
      <c r="A12711" s="40">
        <f>IF(GL_Paste!$B12708="","",N(GL_Paste!$H12708)-N(GL_Paste!$G12708))</f>
        <v/>
      </c>
      <c r="B12711" s="43">
        <f>IF(GL_Paste!$B12708="","",DATE(YEAR(GL_Paste!$E12708),MONTH(GL_Paste!$E12708),1))</f>
        <v/>
      </c>
      <c r="C12711">
        <f>IF(GL_Paste!$B12708="","",IF(TRIM(GL_Paste!$M12708)&lt;&gt;"",TRIM(GL_Paste!$M12708),IFERROR(MID(GL_Paste!$I12708,FIND("[",GL_Paste!$I12708)+1,FIND("]",GL_Paste!$I12708)-FIND("[",GL_Paste!$I12708)-1),"")))</f>
        <v/>
      </c>
      <c r="D12711">
        <f>IF(GL_Paste!$B12708="","",IFERROR(INDEX(DeptName,MATCH($C12711,DeptTag,0)),"UNALLOCATED"))</f>
        <v/>
      </c>
      <c r="E12711">
        <f>IF(GL_Paste!$B12708="","",IFERROR(INDEX(AcctCat,MATCH(GL_Paste!$B12708&amp;"",AcctCode,0)),"UNKNOWN"))</f>
        <v/>
      </c>
      <c r="F12711">
        <f>IF(GL_Paste!$B12708="","",IFERROR(INDEX(AcctSub,MATCH(GL_Paste!$B12708&amp;"",AcctCode,0)),"UNKNOWN"))</f>
        <v/>
      </c>
    </row>
    <row r="12712">
      <c r="A12712" s="40">
        <f>IF(GL_Paste!$B12709="","",N(GL_Paste!$H12709)-N(GL_Paste!$G12709))</f>
        <v/>
      </c>
      <c r="B12712" s="43">
        <f>IF(GL_Paste!$B12709="","",DATE(YEAR(GL_Paste!$E12709),MONTH(GL_Paste!$E12709),1))</f>
        <v/>
      </c>
      <c r="C12712">
        <f>IF(GL_Paste!$B12709="","",IF(TRIM(GL_Paste!$M12709)&lt;&gt;"",TRIM(GL_Paste!$M12709),IFERROR(MID(GL_Paste!$I12709,FIND("[",GL_Paste!$I12709)+1,FIND("]",GL_Paste!$I12709)-FIND("[",GL_Paste!$I12709)-1),"")))</f>
        <v/>
      </c>
      <c r="D12712">
        <f>IF(GL_Paste!$B12709="","",IFERROR(INDEX(DeptName,MATCH($C12712,DeptTag,0)),"UNALLOCATED"))</f>
        <v/>
      </c>
      <c r="E12712">
        <f>IF(GL_Paste!$B12709="","",IFERROR(INDEX(AcctCat,MATCH(GL_Paste!$B12709&amp;"",AcctCode,0)),"UNKNOWN"))</f>
        <v/>
      </c>
      <c r="F12712">
        <f>IF(GL_Paste!$B12709="","",IFERROR(INDEX(AcctSub,MATCH(GL_Paste!$B12709&amp;"",AcctCode,0)),"UNKNOWN"))</f>
        <v/>
      </c>
    </row>
    <row r="12713">
      <c r="A12713" s="40">
        <f>IF(GL_Paste!$B12710="","",N(GL_Paste!$H12710)-N(GL_Paste!$G12710))</f>
        <v/>
      </c>
      <c r="B12713" s="43">
        <f>IF(GL_Paste!$B12710="","",DATE(YEAR(GL_Paste!$E12710),MONTH(GL_Paste!$E12710),1))</f>
        <v/>
      </c>
      <c r="C12713">
        <f>IF(GL_Paste!$B12710="","",IF(TRIM(GL_Paste!$M12710)&lt;&gt;"",TRIM(GL_Paste!$M12710),IFERROR(MID(GL_Paste!$I12710,FIND("[",GL_Paste!$I12710)+1,FIND("]",GL_Paste!$I12710)-FIND("[",GL_Paste!$I12710)-1),"")))</f>
        <v/>
      </c>
      <c r="D12713">
        <f>IF(GL_Paste!$B12710="","",IFERROR(INDEX(DeptName,MATCH($C12713,DeptTag,0)),"UNALLOCATED"))</f>
        <v/>
      </c>
      <c r="E12713">
        <f>IF(GL_Paste!$B12710="","",IFERROR(INDEX(AcctCat,MATCH(GL_Paste!$B12710&amp;"",AcctCode,0)),"UNKNOWN"))</f>
        <v/>
      </c>
      <c r="F12713">
        <f>IF(GL_Paste!$B12710="","",IFERROR(INDEX(AcctSub,MATCH(GL_Paste!$B12710&amp;"",AcctCode,0)),"UNKNOWN"))</f>
        <v/>
      </c>
    </row>
    <row r="12714">
      <c r="A12714" s="40">
        <f>IF(GL_Paste!$B12711="","",N(GL_Paste!$H12711)-N(GL_Paste!$G12711))</f>
        <v/>
      </c>
      <c r="B12714" s="43">
        <f>IF(GL_Paste!$B12711="","",DATE(YEAR(GL_Paste!$E12711),MONTH(GL_Paste!$E12711),1))</f>
        <v/>
      </c>
      <c r="C12714">
        <f>IF(GL_Paste!$B12711="","",IF(TRIM(GL_Paste!$M12711)&lt;&gt;"",TRIM(GL_Paste!$M12711),IFERROR(MID(GL_Paste!$I12711,FIND("[",GL_Paste!$I12711)+1,FIND("]",GL_Paste!$I12711)-FIND("[",GL_Paste!$I12711)-1),"")))</f>
        <v/>
      </c>
      <c r="D12714">
        <f>IF(GL_Paste!$B12711="","",IFERROR(INDEX(DeptName,MATCH($C12714,DeptTag,0)),"UNALLOCATED"))</f>
        <v/>
      </c>
      <c r="E12714">
        <f>IF(GL_Paste!$B12711="","",IFERROR(INDEX(AcctCat,MATCH(GL_Paste!$B12711&amp;"",AcctCode,0)),"UNKNOWN"))</f>
        <v/>
      </c>
      <c r="F12714">
        <f>IF(GL_Paste!$B12711="","",IFERROR(INDEX(AcctSub,MATCH(GL_Paste!$B12711&amp;"",AcctCode,0)),"UNKNOWN"))</f>
        <v/>
      </c>
    </row>
    <row r="12715">
      <c r="A12715" s="40">
        <f>IF(GL_Paste!$B12712="","",N(GL_Paste!$H12712)-N(GL_Paste!$G12712))</f>
        <v/>
      </c>
      <c r="B12715" s="43">
        <f>IF(GL_Paste!$B12712="","",DATE(YEAR(GL_Paste!$E12712),MONTH(GL_Paste!$E12712),1))</f>
        <v/>
      </c>
      <c r="C12715">
        <f>IF(GL_Paste!$B12712="","",IF(TRIM(GL_Paste!$M12712)&lt;&gt;"",TRIM(GL_Paste!$M12712),IFERROR(MID(GL_Paste!$I12712,FIND("[",GL_Paste!$I12712)+1,FIND("]",GL_Paste!$I12712)-FIND("[",GL_Paste!$I12712)-1),"")))</f>
        <v/>
      </c>
      <c r="D12715">
        <f>IF(GL_Paste!$B12712="","",IFERROR(INDEX(DeptName,MATCH($C12715,DeptTag,0)),"UNALLOCATED"))</f>
        <v/>
      </c>
      <c r="E12715">
        <f>IF(GL_Paste!$B12712="","",IFERROR(INDEX(AcctCat,MATCH(GL_Paste!$B12712&amp;"",AcctCode,0)),"UNKNOWN"))</f>
        <v/>
      </c>
      <c r="F12715">
        <f>IF(GL_Paste!$B12712="","",IFERROR(INDEX(AcctSub,MATCH(GL_Paste!$B12712&amp;"",AcctCode,0)),"UNKNOWN"))</f>
        <v/>
      </c>
    </row>
    <row r="12716">
      <c r="A12716" s="40">
        <f>IF(GL_Paste!$B12713="","",N(GL_Paste!$H12713)-N(GL_Paste!$G12713))</f>
        <v/>
      </c>
      <c r="B12716" s="43">
        <f>IF(GL_Paste!$B12713="","",DATE(YEAR(GL_Paste!$E12713),MONTH(GL_Paste!$E12713),1))</f>
        <v/>
      </c>
      <c r="C12716">
        <f>IF(GL_Paste!$B12713="","",IF(TRIM(GL_Paste!$M12713)&lt;&gt;"",TRIM(GL_Paste!$M12713),IFERROR(MID(GL_Paste!$I12713,FIND("[",GL_Paste!$I12713)+1,FIND("]",GL_Paste!$I12713)-FIND("[",GL_Paste!$I12713)-1),"")))</f>
        <v/>
      </c>
      <c r="D12716">
        <f>IF(GL_Paste!$B12713="","",IFERROR(INDEX(DeptName,MATCH($C12716,DeptTag,0)),"UNALLOCATED"))</f>
        <v/>
      </c>
      <c r="E12716">
        <f>IF(GL_Paste!$B12713="","",IFERROR(INDEX(AcctCat,MATCH(GL_Paste!$B12713&amp;"",AcctCode,0)),"UNKNOWN"))</f>
        <v/>
      </c>
      <c r="F12716">
        <f>IF(GL_Paste!$B12713="","",IFERROR(INDEX(AcctSub,MATCH(GL_Paste!$B12713&amp;"",AcctCode,0)),"UNKNOWN"))</f>
        <v/>
      </c>
    </row>
    <row r="12717">
      <c r="A12717" s="40">
        <f>IF(GL_Paste!$B12714="","",N(GL_Paste!$H12714)-N(GL_Paste!$G12714))</f>
        <v/>
      </c>
      <c r="B12717" s="43">
        <f>IF(GL_Paste!$B12714="","",DATE(YEAR(GL_Paste!$E12714),MONTH(GL_Paste!$E12714),1))</f>
        <v/>
      </c>
      <c r="C12717">
        <f>IF(GL_Paste!$B12714="","",IF(TRIM(GL_Paste!$M12714)&lt;&gt;"",TRIM(GL_Paste!$M12714),IFERROR(MID(GL_Paste!$I12714,FIND("[",GL_Paste!$I12714)+1,FIND("]",GL_Paste!$I12714)-FIND("[",GL_Paste!$I12714)-1),"")))</f>
        <v/>
      </c>
      <c r="D12717">
        <f>IF(GL_Paste!$B12714="","",IFERROR(INDEX(DeptName,MATCH($C12717,DeptTag,0)),"UNALLOCATED"))</f>
        <v/>
      </c>
      <c r="E12717">
        <f>IF(GL_Paste!$B12714="","",IFERROR(INDEX(AcctCat,MATCH(GL_Paste!$B12714&amp;"",AcctCode,0)),"UNKNOWN"))</f>
        <v/>
      </c>
      <c r="F12717">
        <f>IF(GL_Paste!$B12714="","",IFERROR(INDEX(AcctSub,MATCH(GL_Paste!$B12714&amp;"",AcctCode,0)),"UNKNOWN"))</f>
        <v/>
      </c>
    </row>
    <row r="12718">
      <c r="A12718" s="40">
        <f>IF(GL_Paste!$B12715="","",N(GL_Paste!$H12715)-N(GL_Paste!$G12715))</f>
        <v/>
      </c>
      <c r="B12718" s="43">
        <f>IF(GL_Paste!$B12715="","",DATE(YEAR(GL_Paste!$E12715),MONTH(GL_Paste!$E12715),1))</f>
        <v/>
      </c>
      <c r="C12718">
        <f>IF(GL_Paste!$B12715="","",IF(TRIM(GL_Paste!$M12715)&lt;&gt;"",TRIM(GL_Paste!$M12715),IFERROR(MID(GL_Paste!$I12715,FIND("[",GL_Paste!$I12715)+1,FIND("]",GL_Paste!$I12715)-FIND("[",GL_Paste!$I12715)-1),"")))</f>
        <v/>
      </c>
      <c r="D12718">
        <f>IF(GL_Paste!$B12715="","",IFERROR(INDEX(DeptName,MATCH($C12718,DeptTag,0)),"UNALLOCATED"))</f>
        <v/>
      </c>
      <c r="E12718">
        <f>IF(GL_Paste!$B12715="","",IFERROR(INDEX(AcctCat,MATCH(GL_Paste!$B12715&amp;"",AcctCode,0)),"UNKNOWN"))</f>
        <v/>
      </c>
      <c r="F12718">
        <f>IF(GL_Paste!$B12715="","",IFERROR(INDEX(AcctSub,MATCH(GL_Paste!$B12715&amp;"",AcctCode,0)),"UNKNOWN"))</f>
        <v/>
      </c>
    </row>
    <row r="12719">
      <c r="A12719" s="40">
        <f>IF(GL_Paste!$B12716="","",N(GL_Paste!$H12716)-N(GL_Paste!$G12716))</f>
        <v/>
      </c>
      <c r="B12719" s="43">
        <f>IF(GL_Paste!$B12716="","",DATE(YEAR(GL_Paste!$E12716),MONTH(GL_Paste!$E12716),1))</f>
        <v/>
      </c>
      <c r="C12719">
        <f>IF(GL_Paste!$B12716="","",IF(TRIM(GL_Paste!$M12716)&lt;&gt;"",TRIM(GL_Paste!$M12716),IFERROR(MID(GL_Paste!$I12716,FIND("[",GL_Paste!$I12716)+1,FIND("]",GL_Paste!$I12716)-FIND("[",GL_Paste!$I12716)-1),"")))</f>
        <v/>
      </c>
      <c r="D12719">
        <f>IF(GL_Paste!$B12716="","",IFERROR(INDEX(DeptName,MATCH($C12719,DeptTag,0)),"UNALLOCATED"))</f>
        <v/>
      </c>
      <c r="E12719">
        <f>IF(GL_Paste!$B12716="","",IFERROR(INDEX(AcctCat,MATCH(GL_Paste!$B12716&amp;"",AcctCode,0)),"UNKNOWN"))</f>
        <v/>
      </c>
      <c r="F12719">
        <f>IF(GL_Paste!$B12716="","",IFERROR(INDEX(AcctSub,MATCH(GL_Paste!$B12716&amp;"",AcctCode,0)),"UNKNOWN"))</f>
        <v/>
      </c>
    </row>
    <row r="12720">
      <c r="A12720" s="40">
        <f>IF(GL_Paste!$B12717="","",N(GL_Paste!$H12717)-N(GL_Paste!$G12717))</f>
        <v/>
      </c>
      <c r="B12720" s="43">
        <f>IF(GL_Paste!$B12717="","",DATE(YEAR(GL_Paste!$E12717),MONTH(GL_Paste!$E12717),1))</f>
        <v/>
      </c>
      <c r="C12720">
        <f>IF(GL_Paste!$B12717="","",IF(TRIM(GL_Paste!$M12717)&lt;&gt;"",TRIM(GL_Paste!$M12717),IFERROR(MID(GL_Paste!$I12717,FIND("[",GL_Paste!$I12717)+1,FIND("]",GL_Paste!$I12717)-FIND("[",GL_Paste!$I12717)-1),"")))</f>
        <v/>
      </c>
      <c r="D12720">
        <f>IF(GL_Paste!$B12717="","",IFERROR(INDEX(DeptName,MATCH($C12720,DeptTag,0)),"UNALLOCATED"))</f>
        <v/>
      </c>
      <c r="E12720">
        <f>IF(GL_Paste!$B12717="","",IFERROR(INDEX(AcctCat,MATCH(GL_Paste!$B12717&amp;"",AcctCode,0)),"UNKNOWN"))</f>
        <v/>
      </c>
      <c r="F12720">
        <f>IF(GL_Paste!$B12717="","",IFERROR(INDEX(AcctSub,MATCH(GL_Paste!$B12717&amp;"",AcctCode,0)),"UNKNOWN"))</f>
        <v/>
      </c>
    </row>
    <row r="12721">
      <c r="A12721" s="40">
        <f>IF(GL_Paste!$B12718="","",N(GL_Paste!$H12718)-N(GL_Paste!$G12718))</f>
        <v/>
      </c>
      <c r="B12721" s="43">
        <f>IF(GL_Paste!$B12718="","",DATE(YEAR(GL_Paste!$E12718),MONTH(GL_Paste!$E12718),1))</f>
        <v/>
      </c>
      <c r="C12721">
        <f>IF(GL_Paste!$B12718="","",IF(TRIM(GL_Paste!$M12718)&lt;&gt;"",TRIM(GL_Paste!$M12718),IFERROR(MID(GL_Paste!$I12718,FIND("[",GL_Paste!$I12718)+1,FIND("]",GL_Paste!$I12718)-FIND("[",GL_Paste!$I12718)-1),"")))</f>
        <v/>
      </c>
      <c r="D12721">
        <f>IF(GL_Paste!$B12718="","",IFERROR(INDEX(DeptName,MATCH($C12721,DeptTag,0)),"UNALLOCATED"))</f>
        <v/>
      </c>
      <c r="E12721">
        <f>IF(GL_Paste!$B12718="","",IFERROR(INDEX(AcctCat,MATCH(GL_Paste!$B12718&amp;"",AcctCode,0)),"UNKNOWN"))</f>
        <v/>
      </c>
      <c r="F12721">
        <f>IF(GL_Paste!$B12718="","",IFERROR(INDEX(AcctSub,MATCH(GL_Paste!$B12718&amp;"",AcctCode,0)),"UNKNOWN"))</f>
        <v/>
      </c>
    </row>
    <row r="12722">
      <c r="A12722" s="40">
        <f>IF(GL_Paste!$B12719="","",N(GL_Paste!$H12719)-N(GL_Paste!$G12719))</f>
        <v/>
      </c>
      <c r="B12722" s="43">
        <f>IF(GL_Paste!$B12719="","",DATE(YEAR(GL_Paste!$E12719),MONTH(GL_Paste!$E12719),1))</f>
        <v/>
      </c>
      <c r="C12722">
        <f>IF(GL_Paste!$B12719="","",IF(TRIM(GL_Paste!$M12719)&lt;&gt;"",TRIM(GL_Paste!$M12719),IFERROR(MID(GL_Paste!$I12719,FIND("[",GL_Paste!$I12719)+1,FIND("]",GL_Paste!$I12719)-FIND("[",GL_Paste!$I12719)-1),"")))</f>
        <v/>
      </c>
      <c r="D12722">
        <f>IF(GL_Paste!$B12719="","",IFERROR(INDEX(DeptName,MATCH($C12722,DeptTag,0)),"UNALLOCATED"))</f>
        <v/>
      </c>
      <c r="E12722">
        <f>IF(GL_Paste!$B12719="","",IFERROR(INDEX(AcctCat,MATCH(GL_Paste!$B12719&amp;"",AcctCode,0)),"UNKNOWN"))</f>
        <v/>
      </c>
      <c r="F12722">
        <f>IF(GL_Paste!$B12719="","",IFERROR(INDEX(AcctSub,MATCH(GL_Paste!$B12719&amp;"",AcctCode,0)),"UNKNOWN"))</f>
        <v/>
      </c>
    </row>
    <row r="12723">
      <c r="A12723" s="40">
        <f>IF(GL_Paste!$B12720="","",N(GL_Paste!$H12720)-N(GL_Paste!$G12720))</f>
        <v/>
      </c>
      <c r="B12723" s="43">
        <f>IF(GL_Paste!$B12720="","",DATE(YEAR(GL_Paste!$E12720),MONTH(GL_Paste!$E12720),1))</f>
        <v/>
      </c>
      <c r="C12723">
        <f>IF(GL_Paste!$B12720="","",IF(TRIM(GL_Paste!$M12720)&lt;&gt;"",TRIM(GL_Paste!$M12720),IFERROR(MID(GL_Paste!$I12720,FIND("[",GL_Paste!$I12720)+1,FIND("]",GL_Paste!$I12720)-FIND("[",GL_Paste!$I12720)-1),"")))</f>
        <v/>
      </c>
      <c r="D12723">
        <f>IF(GL_Paste!$B12720="","",IFERROR(INDEX(DeptName,MATCH($C12723,DeptTag,0)),"UNALLOCATED"))</f>
        <v/>
      </c>
      <c r="E12723">
        <f>IF(GL_Paste!$B12720="","",IFERROR(INDEX(AcctCat,MATCH(GL_Paste!$B12720&amp;"",AcctCode,0)),"UNKNOWN"))</f>
        <v/>
      </c>
      <c r="F12723">
        <f>IF(GL_Paste!$B12720="","",IFERROR(INDEX(AcctSub,MATCH(GL_Paste!$B12720&amp;"",AcctCode,0)),"UNKNOWN"))</f>
        <v/>
      </c>
    </row>
    <row r="12724">
      <c r="A12724" s="40">
        <f>IF(GL_Paste!$B12721="","",N(GL_Paste!$H12721)-N(GL_Paste!$G12721))</f>
        <v/>
      </c>
      <c r="B12724" s="43">
        <f>IF(GL_Paste!$B12721="","",DATE(YEAR(GL_Paste!$E12721),MONTH(GL_Paste!$E12721),1))</f>
        <v/>
      </c>
      <c r="C12724">
        <f>IF(GL_Paste!$B12721="","",IF(TRIM(GL_Paste!$M12721)&lt;&gt;"",TRIM(GL_Paste!$M12721),IFERROR(MID(GL_Paste!$I12721,FIND("[",GL_Paste!$I12721)+1,FIND("]",GL_Paste!$I12721)-FIND("[",GL_Paste!$I12721)-1),"")))</f>
        <v/>
      </c>
      <c r="D12724">
        <f>IF(GL_Paste!$B12721="","",IFERROR(INDEX(DeptName,MATCH($C12724,DeptTag,0)),"UNALLOCATED"))</f>
        <v/>
      </c>
      <c r="E12724">
        <f>IF(GL_Paste!$B12721="","",IFERROR(INDEX(AcctCat,MATCH(GL_Paste!$B12721&amp;"",AcctCode,0)),"UNKNOWN"))</f>
        <v/>
      </c>
      <c r="F12724">
        <f>IF(GL_Paste!$B12721="","",IFERROR(INDEX(AcctSub,MATCH(GL_Paste!$B12721&amp;"",AcctCode,0)),"UNKNOWN"))</f>
        <v/>
      </c>
    </row>
    <row r="12725">
      <c r="A12725" s="40">
        <f>IF(GL_Paste!$B12722="","",N(GL_Paste!$H12722)-N(GL_Paste!$G12722))</f>
        <v/>
      </c>
      <c r="B12725" s="43">
        <f>IF(GL_Paste!$B12722="","",DATE(YEAR(GL_Paste!$E12722),MONTH(GL_Paste!$E12722),1))</f>
        <v/>
      </c>
      <c r="C12725">
        <f>IF(GL_Paste!$B12722="","",IF(TRIM(GL_Paste!$M12722)&lt;&gt;"",TRIM(GL_Paste!$M12722),IFERROR(MID(GL_Paste!$I12722,FIND("[",GL_Paste!$I12722)+1,FIND("]",GL_Paste!$I12722)-FIND("[",GL_Paste!$I12722)-1),"")))</f>
        <v/>
      </c>
      <c r="D12725">
        <f>IF(GL_Paste!$B12722="","",IFERROR(INDEX(DeptName,MATCH($C12725,DeptTag,0)),"UNALLOCATED"))</f>
        <v/>
      </c>
      <c r="E12725">
        <f>IF(GL_Paste!$B12722="","",IFERROR(INDEX(AcctCat,MATCH(GL_Paste!$B12722&amp;"",AcctCode,0)),"UNKNOWN"))</f>
        <v/>
      </c>
      <c r="F12725">
        <f>IF(GL_Paste!$B12722="","",IFERROR(INDEX(AcctSub,MATCH(GL_Paste!$B12722&amp;"",AcctCode,0)),"UNKNOWN"))</f>
        <v/>
      </c>
    </row>
    <row r="12726">
      <c r="A12726" s="40">
        <f>IF(GL_Paste!$B12723="","",N(GL_Paste!$H12723)-N(GL_Paste!$G12723))</f>
        <v/>
      </c>
      <c r="B12726" s="43">
        <f>IF(GL_Paste!$B12723="","",DATE(YEAR(GL_Paste!$E12723),MONTH(GL_Paste!$E12723),1))</f>
        <v/>
      </c>
      <c r="C12726">
        <f>IF(GL_Paste!$B12723="","",IF(TRIM(GL_Paste!$M12723)&lt;&gt;"",TRIM(GL_Paste!$M12723),IFERROR(MID(GL_Paste!$I12723,FIND("[",GL_Paste!$I12723)+1,FIND("]",GL_Paste!$I12723)-FIND("[",GL_Paste!$I12723)-1),"")))</f>
        <v/>
      </c>
      <c r="D12726">
        <f>IF(GL_Paste!$B12723="","",IFERROR(INDEX(DeptName,MATCH($C12726,DeptTag,0)),"UNALLOCATED"))</f>
        <v/>
      </c>
      <c r="E12726">
        <f>IF(GL_Paste!$B12723="","",IFERROR(INDEX(AcctCat,MATCH(GL_Paste!$B12723&amp;"",AcctCode,0)),"UNKNOWN"))</f>
        <v/>
      </c>
      <c r="F12726">
        <f>IF(GL_Paste!$B12723="","",IFERROR(INDEX(AcctSub,MATCH(GL_Paste!$B12723&amp;"",AcctCode,0)),"UNKNOWN"))</f>
        <v/>
      </c>
    </row>
    <row r="12727">
      <c r="A12727" s="40">
        <f>IF(GL_Paste!$B12724="","",N(GL_Paste!$H12724)-N(GL_Paste!$G12724))</f>
        <v/>
      </c>
      <c r="B12727" s="43">
        <f>IF(GL_Paste!$B12724="","",DATE(YEAR(GL_Paste!$E12724),MONTH(GL_Paste!$E12724),1))</f>
        <v/>
      </c>
      <c r="C12727">
        <f>IF(GL_Paste!$B12724="","",IF(TRIM(GL_Paste!$M12724)&lt;&gt;"",TRIM(GL_Paste!$M12724),IFERROR(MID(GL_Paste!$I12724,FIND("[",GL_Paste!$I12724)+1,FIND("]",GL_Paste!$I12724)-FIND("[",GL_Paste!$I12724)-1),"")))</f>
        <v/>
      </c>
      <c r="D12727">
        <f>IF(GL_Paste!$B12724="","",IFERROR(INDEX(DeptName,MATCH($C12727,DeptTag,0)),"UNALLOCATED"))</f>
        <v/>
      </c>
      <c r="E12727">
        <f>IF(GL_Paste!$B12724="","",IFERROR(INDEX(AcctCat,MATCH(GL_Paste!$B12724&amp;"",AcctCode,0)),"UNKNOWN"))</f>
        <v/>
      </c>
      <c r="F12727">
        <f>IF(GL_Paste!$B12724="","",IFERROR(INDEX(AcctSub,MATCH(GL_Paste!$B12724&amp;"",AcctCode,0)),"UNKNOWN"))</f>
        <v/>
      </c>
    </row>
    <row r="12728">
      <c r="A12728" s="40">
        <f>IF(GL_Paste!$B12725="","",N(GL_Paste!$H12725)-N(GL_Paste!$G12725))</f>
        <v/>
      </c>
      <c r="B12728" s="43">
        <f>IF(GL_Paste!$B12725="","",DATE(YEAR(GL_Paste!$E12725),MONTH(GL_Paste!$E12725),1))</f>
        <v/>
      </c>
      <c r="C12728">
        <f>IF(GL_Paste!$B12725="","",IF(TRIM(GL_Paste!$M12725)&lt;&gt;"",TRIM(GL_Paste!$M12725),IFERROR(MID(GL_Paste!$I12725,FIND("[",GL_Paste!$I12725)+1,FIND("]",GL_Paste!$I12725)-FIND("[",GL_Paste!$I12725)-1),"")))</f>
        <v/>
      </c>
      <c r="D12728">
        <f>IF(GL_Paste!$B12725="","",IFERROR(INDEX(DeptName,MATCH($C12728,DeptTag,0)),"UNALLOCATED"))</f>
        <v/>
      </c>
      <c r="E12728">
        <f>IF(GL_Paste!$B12725="","",IFERROR(INDEX(AcctCat,MATCH(GL_Paste!$B12725&amp;"",AcctCode,0)),"UNKNOWN"))</f>
        <v/>
      </c>
      <c r="F12728">
        <f>IF(GL_Paste!$B12725="","",IFERROR(INDEX(AcctSub,MATCH(GL_Paste!$B12725&amp;"",AcctCode,0)),"UNKNOWN"))</f>
        <v/>
      </c>
    </row>
    <row r="12729">
      <c r="A12729" s="40">
        <f>IF(GL_Paste!$B12726="","",N(GL_Paste!$H12726)-N(GL_Paste!$G12726))</f>
        <v/>
      </c>
      <c r="B12729" s="43">
        <f>IF(GL_Paste!$B12726="","",DATE(YEAR(GL_Paste!$E12726),MONTH(GL_Paste!$E12726),1))</f>
        <v/>
      </c>
      <c r="C12729">
        <f>IF(GL_Paste!$B12726="","",IF(TRIM(GL_Paste!$M12726)&lt;&gt;"",TRIM(GL_Paste!$M12726),IFERROR(MID(GL_Paste!$I12726,FIND("[",GL_Paste!$I12726)+1,FIND("]",GL_Paste!$I12726)-FIND("[",GL_Paste!$I12726)-1),"")))</f>
        <v/>
      </c>
      <c r="D12729">
        <f>IF(GL_Paste!$B12726="","",IFERROR(INDEX(DeptName,MATCH($C12729,DeptTag,0)),"UNALLOCATED"))</f>
        <v/>
      </c>
      <c r="E12729">
        <f>IF(GL_Paste!$B12726="","",IFERROR(INDEX(AcctCat,MATCH(GL_Paste!$B12726&amp;"",AcctCode,0)),"UNKNOWN"))</f>
        <v/>
      </c>
      <c r="F12729">
        <f>IF(GL_Paste!$B12726="","",IFERROR(INDEX(AcctSub,MATCH(GL_Paste!$B12726&amp;"",AcctCode,0)),"UNKNOWN"))</f>
        <v/>
      </c>
    </row>
    <row r="12730">
      <c r="A12730" s="40">
        <f>IF(GL_Paste!$B12727="","",N(GL_Paste!$H12727)-N(GL_Paste!$G12727))</f>
        <v/>
      </c>
      <c r="B12730" s="43">
        <f>IF(GL_Paste!$B12727="","",DATE(YEAR(GL_Paste!$E12727),MONTH(GL_Paste!$E12727),1))</f>
        <v/>
      </c>
      <c r="C12730">
        <f>IF(GL_Paste!$B12727="","",IF(TRIM(GL_Paste!$M12727)&lt;&gt;"",TRIM(GL_Paste!$M12727),IFERROR(MID(GL_Paste!$I12727,FIND("[",GL_Paste!$I12727)+1,FIND("]",GL_Paste!$I12727)-FIND("[",GL_Paste!$I12727)-1),"")))</f>
        <v/>
      </c>
      <c r="D12730">
        <f>IF(GL_Paste!$B12727="","",IFERROR(INDEX(DeptName,MATCH($C12730,DeptTag,0)),"UNALLOCATED"))</f>
        <v/>
      </c>
      <c r="E12730">
        <f>IF(GL_Paste!$B12727="","",IFERROR(INDEX(AcctCat,MATCH(GL_Paste!$B12727&amp;"",AcctCode,0)),"UNKNOWN"))</f>
        <v/>
      </c>
      <c r="F12730">
        <f>IF(GL_Paste!$B12727="","",IFERROR(INDEX(AcctSub,MATCH(GL_Paste!$B12727&amp;"",AcctCode,0)),"UNKNOWN"))</f>
        <v/>
      </c>
    </row>
    <row r="12731">
      <c r="A12731" s="40">
        <f>IF(GL_Paste!$B12728="","",N(GL_Paste!$H12728)-N(GL_Paste!$G12728))</f>
        <v/>
      </c>
      <c r="B12731" s="43">
        <f>IF(GL_Paste!$B12728="","",DATE(YEAR(GL_Paste!$E12728),MONTH(GL_Paste!$E12728),1))</f>
        <v/>
      </c>
      <c r="C12731">
        <f>IF(GL_Paste!$B12728="","",IF(TRIM(GL_Paste!$M12728)&lt;&gt;"",TRIM(GL_Paste!$M12728),IFERROR(MID(GL_Paste!$I12728,FIND("[",GL_Paste!$I12728)+1,FIND("]",GL_Paste!$I12728)-FIND("[",GL_Paste!$I12728)-1),"")))</f>
        <v/>
      </c>
      <c r="D12731">
        <f>IF(GL_Paste!$B12728="","",IFERROR(INDEX(DeptName,MATCH($C12731,DeptTag,0)),"UNALLOCATED"))</f>
        <v/>
      </c>
      <c r="E12731">
        <f>IF(GL_Paste!$B12728="","",IFERROR(INDEX(AcctCat,MATCH(GL_Paste!$B12728&amp;"",AcctCode,0)),"UNKNOWN"))</f>
        <v/>
      </c>
      <c r="F12731">
        <f>IF(GL_Paste!$B12728="","",IFERROR(INDEX(AcctSub,MATCH(GL_Paste!$B12728&amp;"",AcctCode,0)),"UNKNOWN"))</f>
        <v/>
      </c>
    </row>
    <row r="12732">
      <c r="A12732" s="40">
        <f>IF(GL_Paste!$B12729="","",N(GL_Paste!$H12729)-N(GL_Paste!$G12729))</f>
        <v/>
      </c>
      <c r="B12732" s="43">
        <f>IF(GL_Paste!$B12729="","",DATE(YEAR(GL_Paste!$E12729),MONTH(GL_Paste!$E12729),1))</f>
        <v/>
      </c>
      <c r="C12732">
        <f>IF(GL_Paste!$B12729="","",IF(TRIM(GL_Paste!$M12729)&lt;&gt;"",TRIM(GL_Paste!$M12729),IFERROR(MID(GL_Paste!$I12729,FIND("[",GL_Paste!$I12729)+1,FIND("]",GL_Paste!$I12729)-FIND("[",GL_Paste!$I12729)-1),"")))</f>
        <v/>
      </c>
      <c r="D12732">
        <f>IF(GL_Paste!$B12729="","",IFERROR(INDEX(DeptName,MATCH($C12732,DeptTag,0)),"UNALLOCATED"))</f>
        <v/>
      </c>
      <c r="E12732">
        <f>IF(GL_Paste!$B12729="","",IFERROR(INDEX(AcctCat,MATCH(GL_Paste!$B12729&amp;"",AcctCode,0)),"UNKNOWN"))</f>
        <v/>
      </c>
      <c r="F12732">
        <f>IF(GL_Paste!$B12729="","",IFERROR(INDEX(AcctSub,MATCH(GL_Paste!$B12729&amp;"",AcctCode,0)),"UNKNOWN"))</f>
        <v/>
      </c>
    </row>
    <row r="12733">
      <c r="A12733" s="40">
        <f>IF(GL_Paste!$B12730="","",N(GL_Paste!$H12730)-N(GL_Paste!$G12730))</f>
        <v/>
      </c>
      <c r="B12733" s="43">
        <f>IF(GL_Paste!$B12730="","",DATE(YEAR(GL_Paste!$E12730),MONTH(GL_Paste!$E12730),1))</f>
        <v/>
      </c>
      <c r="C12733">
        <f>IF(GL_Paste!$B12730="","",IF(TRIM(GL_Paste!$M12730)&lt;&gt;"",TRIM(GL_Paste!$M12730),IFERROR(MID(GL_Paste!$I12730,FIND("[",GL_Paste!$I12730)+1,FIND("]",GL_Paste!$I12730)-FIND("[",GL_Paste!$I12730)-1),"")))</f>
        <v/>
      </c>
      <c r="D12733">
        <f>IF(GL_Paste!$B12730="","",IFERROR(INDEX(DeptName,MATCH($C12733,DeptTag,0)),"UNALLOCATED"))</f>
        <v/>
      </c>
      <c r="E12733">
        <f>IF(GL_Paste!$B12730="","",IFERROR(INDEX(AcctCat,MATCH(GL_Paste!$B12730&amp;"",AcctCode,0)),"UNKNOWN"))</f>
        <v/>
      </c>
      <c r="F12733">
        <f>IF(GL_Paste!$B12730="","",IFERROR(INDEX(AcctSub,MATCH(GL_Paste!$B12730&amp;"",AcctCode,0)),"UNKNOWN"))</f>
        <v/>
      </c>
    </row>
    <row r="12734">
      <c r="A12734" s="40">
        <f>IF(GL_Paste!$B12731="","",N(GL_Paste!$H12731)-N(GL_Paste!$G12731))</f>
        <v/>
      </c>
      <c r="B12734" s="43">
        <f>IF(GL_Paste!$B12731="","",DATE(YEAR(GL_Paste!$E12731),MONTH(GL_Paste!$E12731),1))</f>
        <v/>
      </c>
      <c r="C12734">
        <f>IF(GL_Paste!$B12731="","",IF(TRIM(GL_Paste!$M12731)&lt;&gt;"",TRIM(GL_Paste!$M12731),IFERROR(MID(GL_Paste!$I12731,FIND("[",GL_Paste!$I12731)+1,FIND("]",GL_Paste!$I12731)-FIND("[",GL_Paste!$I12731)-1),"")))</f>
        <v/>
      </c>
      <c r="D12734">
        <f>IF(GL_Paste!$B12731="","",IFERROR(INDEX(DeptName,MATCH($C12734,DeptTag,0)),"UNALLOCATED"))</f>
        <v/>
      </c>
      <c r="E12734">
        <f>IF(GL_Paste!$B12731="","",IFERROR(INDEX(AcctCat,MATCH(GL_Paste!$B12731&amp;"",AcctCode,0)),"UNKNOWN"))</f>
        <v/>
      </c>
      <c r="F12734">
        <f>IF(GL_Paste!$B12731="","",IFERROR(INDEX(AcctSub,MATCH(GL_Paste!$B12731&amp;"",AcctCode,0)),"UNKNOWN"))</f>
        <v/>
      </c>
    </row>
    <row r="12735">
      <c r="A12735" s="40">
        <f>IF(GL_Paste!$B12732="","",N(GL_Paste!$H12732)-N(GL_Paste!$G12732))</f>
        <v/>
      </c>
      <c r="B12735" s="43">
        <f>IF(GL_Paste!$B12732="","",DATE(YEAR(GL_Paste!$E12732),MONTH(GL_Paste!$E12732),1))</f>
        <v/>
      </c>
      <c r="C12735">
        <f>IF(GL_Paste!$B12732="","",IF(TRIM(GL_Paste!$M12732)&lt;&gt;"",TRIM(GL_Paste!$M12732),IFERROR(MID(GL_Paste!$I12732,FIND("[",GL_Paste!$I12732)+1,FIND("]",GL_Paste!$I12732)-FIND("[",GL_Paste!$I12732)-1),"")))</f>
        <v/>
      </c>
      <c r="D12735">
        <f>IF(GL_Paste!$B12732="","",IFERROR(INDEX(DeptName,MATCH($C12735,DeptTag,0)),"UNALLOCATED"))</f>
        <v/>
      </c>
      <c r="E12735">
        <f>IF(GL_Paste!$B12732="","",IFERROR(INDEX(AcctCat,MATCH(GL_Paste!$B12732&amp;"",AcctCode,0)),"UNKNOWN"))</f>
        <v/>
      </c>
      <c r="F12735">
        <f>IF(GL_Paste!$B12732="","",IFERROR(INDEX(AcctSub,MATCH(GL_Paste!$B12732&amp;"",AcctCode,0)),"UNKNOWN"))</f>
        <v/>
      </c>
    </row>
    <row r="12736">
      <c r="A12736" s="40">
        <f>IF(GL_Paste!$B12733="","",N(GL_Paste!$H12733)-N(GL_Paste!$G12733))</f>
        <v/>
      </c>
      <c r="B12736" s="43">
        <f>IF(GL_Paste!$B12733="","",DATE(YEAR(GL_Paste!$E12733),MONTH(GL_Paste!$E12733),1))</f>
        <v/>
      </c>
      <c r="C12736">
        <f>IF(GL_Paste!$B12733="","",IF(TRIM(GL_Paste!$M12733)&lt;&gt;"",TRIM(GL_Paste!$M12733),IFERROR(MID(GL_Paste!$I12733,FIND("[",GL_Paste!$I12733)+1,FIND("]",GL_Paste!$I12733)-FIND("[",GL_Paste!$I12733)-1),"")))</f>
        <v/>
      </c>
      <c r="D12736">
        <f>IF(GL_Paste!$B12733="","",IFERROR(INDEX(DeptName,MATCH($C12736,DeptTag,0)),"UNALLOCATED"))</f>
        <v/>
      </c>
      <c r="E12736">
        <f>IF(GL_Paste!$B12733="","",IFERROR(INDEX(AcctCat,MATCH(GL_Paste!$B12733&amp;"",AcctCode,0)),"UNKNOWN"))</f>
        <v/>
      </c>
      <c r="F12736">
        <f>IF(GL_Paste!$B12733="","",IFERROR(INDEX(AcctSub,MATCH(GL_Paste!$B12733&amp;"",AcctCode,0)),"UNKNOWN"))</f>
        <v/>
      </c>
    </row>
    <row r="12737">
      <c r="A12737" s="40">
        <f>IF(GL_Paste!$B12734="","",N(GL_Paste!$H12734)-N(GL_Paste!$G12734))</f>
        <v/>
      </c>
      <c r="B12737" s="43">
        <f>IF(GL_Paste!$B12734="","",DATE(YEAR(GL_Paste!$E12734),MONTH(GL_Paste!$E12734),1))</f>
        <v/>
      </c>
      <c r="C12737">
        <f>IF(GL_Paste!$B12734="","",IF(TRIM(GL_Paste!$M12734)&lt;&gt;"",TRIM(GL_Paste!$M12734),IFERROR(MID(GL_Paste!$I12734,FIND("[",GL_Paste!$I12734)+1,FIND("]",GL_Paste!$I12734)-FIND("[",GL_Paste!$I12734)-1),"")))</f>
        <v/>
      </c>
      <c r="D12737">
        <f>IF(GL_Paste!$B12734="","",IFERROR(INDEX(DeptName,MATCH($C12737,DeptTag,0)),"UNALLOCATED"))</f>
        <v/>
      </c>
      <c r="E12737">
        <f>IF(GL_Paste!$B12734="","",IFERROR(INDEX(AcctCat,MATCH(GL_Paste!$B12734&amp;"",AcctCode,0)),"UNKNOWN"))</f>
        <v/>
      </c>
      <c r="F12737">
        <f>IF(GL_Paste!$B12734="","",IFERROR(INDEX(AcctSub,MATCH(GL_Paste!$B12734&amp;"",AcctCode,0)),"UNKNOWN"))</f>
        <v/>
      </c>
    </row>
    <row r="12738">
      <c r="A12738" s="40">
        <f>IF(GL_Paste!$B12735="","",N(GL_Paste!$H12735)-N(GL_Paste!$G12735))</f>
        <v/>
      </c>
      <c r="B12738" s="43">
        <f>IF(GL_Paste!$B12735="","",DATE(YEAR(GL_Paste!$E12735),MONTH(GL_Paste!$E12735),1))</f>
        <v/>
      </c>
      <c r="C12738">
        <f>IF(GL_Paste!$B12735="","",IF(TRIM(GL_Paste!$M12735)&lt;&gt;"",TRIM(GL_Paste!$M12735),IFERROR(MID(GL_Paste!$I12735,FIND("[",GL_Paste!$I12735)+1,FIND("]",GL_Paste!$I12735)-FIND("[",GL_Paste!$I12735)-1),"")))</f>
        <v/>
      </c>
      <c r="D12738">
        <f>IF(GL_Paste!$B12735="","",IFERROR(INDEX(DeptName,MATCH($C12738,DeptTag,0)),"UNALLOCATED"))</f>
        <v/>
      </c>
      <c r="E12738">
        <f>IF(GL_Paste!$B12735="","",IFERROR(INDEX(AcctCat,MATCH(GL_Paste!$B12735&amp;"",AcctCode,0)),"UNKNOWN"))</f>
        <v/>
      </c>
      <c r="F12738">
        <f>IF(GL_Paste!$B12735="","",IFERROR(INDEX(AcctSub,MATCH(GL_Paste!$B12735&amp;"",AcctCode,0)),"UNKNOWN"))</f>
        <v/>
      </c>
    </row>
    <row r="12739">
      <c r="A12739" s="40">
        <f>IF(GL_Paste!$B12736="","",N(GL_Paste!$H12736)-N(GL_Paste!$G12736))</f>
        <v/>
      </c>
      <c r="B12739" s="43">
        <f>IF(GL_Paste!$B12736="","",DATE(YEAR(GL_Paste!$E12736),MONTH(GL_Paste!$E12736),1))</f>
        <v/>
      </c>
      <c r="C12739">
        <f>IF(GL_Paste!$B12736="","",IF(TRIM(GL_Paste!$M12736)&lt;&gt;"",TRIM(GL_Paste!$M12736),IFERROR(MID(GL_Paste!$I12736,FIND("[",GL_Paste!$I12736)+1,FIND("]",GL_Paste!$I12736)-FIND("[",GL_Paste!$I12736)-1),"")))</f>
        <v/>
      </c>
      <c r="D12739">
        <f>IF(GL_Paste!$B12736="","",IFERROR(INDEX(DeptName,MATCH($C12739,DeptTag,0)),"UNALLOCATED"))</f>
        <v/>
      </c>
      <c r="E12739">
        <f>IF(GL_Paste!$B12736="","",IFERROR(INDEX(AcctCat,MATCH(GL_Paste!$B12736&amp;"",AcctCode,0)),"UNKNOWN"))</f>
        <v/>
      </c>
      <c r="F12739">
        <f>IF(GL_Paste!$B12736="","",IFERROR(INDEX(AcctSub,MATCH(GL_Paste!$B12736&amp;"",AcctCode,0)),"UNKNOWN"))</f>
        <v/>
      </c>
    </row>
    <row r="12740">
      <c r="A12740" s="40">
        <f>IF(GL_Paste!$B12737="","",N(GL_Paste!$H12737)-N(GL_Paste!$G12737))</f>
        <v/>
      </c>
      <c r="B12740" s="43">
        <f>IF(GL_Paste!$B12737="","",DATE(YEAR(GL_Paste!$E12737),MONTH(GL_Paste!$E12737),1))</f>
        <v/>
      </c>
      <c r="C12740">
        <f>IF(GL_Paste!$B12737="","",IF(TRIM(GL_Paste!$M12737)&lt;&gt;"",TRIM(GL_Paste!$M12737),IFERROR(MID(GL_Paste!$I12737,FIND("[",GL_Paste!$I12737)+1,FIND("]",GL_Paste!$I12737)-FIND("[",GL_Paste!$I12737)-1),"")))</f>
        <v/>
      </c>
      <c r="D12740">
        <f>IF(GL_Paste!$B12737="","",IFERROR(INDEX(DeptName,MATCH($C12740,DeptTag,0)),"UNALLOCATED"))</f>
        <v/>
      </c>
      <c r="E12740">
        <f>IF(GL_Paste!$B12737="","",IFERROR(INDEX(AcctCat,MATCH(GL_Paste!$B12737&amp;"",AcctCode,0)),"UNKNOWN"))</f>
        <v/>
      </c>
      <c r="F12740">
        <f>IF(GL_Paste!$B12737="","",IFERROR(INDEX(AcctSub,MATCH(GL_Paste!$B12737&amp;"",AcctCode,0)),"UNKNOWN"))</f>
        <v/>
      </c>
    </row>
    <row r="12741">
      <c r="A12741" s="40">
        <f>IF(GL_Paste!$B12738="","",N(GL_Paste!$H12738)-N(GL_Paste!$G12738))</f>
        <v/>
      </c>
      <c r="B12741" s="43">
        <f>IF(GL_Paste!$B12738="","",DATE(YEAR(GL_Paste!$E12738),MONTH(GL_Paste!$E12738),1))</f>
        <v/>
      </c>
      <c r="C12741">
        <f>IF(GL_Paste!$B12738="","",IF(TRIM(GL_Paste!$M12738)&lt;&gt;"",TRIM(GL_Paste!$M12738),IFERROR(MID(GL_Paste!$I12738,FIND("[",GL_Paste!$I12738)+1,FIND("]",GL_Paste!$I12738)-FIND("[",GL_Paste!$I12738)-1),"")))</f>
        <v/>
      </c>
      <c r="D12741">
        <f>IF(GL_Paste!$B12738="","",IFERROR(INDEX(DeptName,MATCH($C12741,DeptTag,0)),"UNALLOCATED"))</f>
        <v/>
      </c>
      <c r="E12741">
        <f>IF(GL_Paste!$B12738="","",IFERROR(INDEX(AcctCat,MATCH(GL_Paste!$B12738&amp;"",AcctCode,0)),"UNKNOWN"))</f>
        <v/>
      </c>
      <c r="F12741">
        <f>IF(GL_Paste!$B12738="","",IFERROR(INDEX(AcctSub,MATCH(GL_Paste!$B12738&amp;"",AcctCode,0)),"UNKNOWN"))</f>
        <v/>
      </c>
    </row>
    <row r="12742">
      <c r="A12742" s="40">
        <f>IF(GL_Paste!$B12739="","",N(GL_Paste!$H12739)-N(GL_Paste!$G12739))</f>
        <v/>
      </c>
      <c r="B12742" s="43">
        <f>IF(GL_Paste!$B12739="","",DATE(YEAR(GL_Paste!$E12739),MONTH(GL_Paste!$E12739),1))</f>
        <v/>
      </c>
      <c r="C12742">
        <f>IF(GL_Paste!$B12739="","",IF(TRIM(GL_Paste!$M12739)&lt;&gt;"",TRIM(GL_Paste!$M12739),IFERROR(MID(GL_Paste!$I12739,FIND("[",GL_Paste!$I12739)+1,FIND("]",GL_Paste!$I12739)-FIND("[",GL_Paste!$I12739)-1),"")))</f>
        <v/>
      </c>
      <c r="D12742">
        <f>IF(GL_Paste!$B12739="","",IFERROR(INDEX(DeptName,MATCH($C12742,DeptTag,0)),"UNALLOCATED"))</f>
        <v/>
      </c>
      <c r="E12742">
        <f>IF(GL_Paste!$B12739="","",IFERROR(INDEX(AcctCat,MATCH(GL_Paste!$B12739&amp;"",AcctCode,0)),"UNKNOWN"))</f>
        <v/>
      </c>
      <c r="F12742">
        <f>IF(GL_Paste!$B12739="","",IFERROR(INDEX(AcctSub,MATCH(GL_Paste!$B12739&amp;"",AcctCode,0)),"UNKNOWN"))</f>
        <v/>
      </c>
    </row>
    <row r="12743">
      <c r="A12743" s="40">
        <f>IF(GL_Paste!$B12740="","",N(GL_Paste!$H12740)-N(GL_Paste!$G12740))</f>
        <v/>
      </c>
      <c r="B12743" s="43">
        <f>IF(GL_Paste!$B12740="","",DATE(YEAR(GL_Paste!$E12740),MONTH(GL_Paste!$E12740),1))</f>
        <v/>
      </c>
      <c r="C12743">
        <f>IF(GL_Paste!$B12740="","",IF(TRIM(GL_Paste!$M12740)&lt;&gt;"",TRIM(GL_Paste!$M12740),IFERROR(MID(GL_Paste!$I12740,FIND("[",GL_Paste!$I12740)+1,FIND("]",GL_Paste!$I12740)-FIND("[",GL_Paste!$I12740)-1),"")))</f>
        <v/>
      </c>
      <c r="D12743">
        <f>IF(GL_Paste!$B12740="","",IFERROR(INDEX(DeptName,MATCH($C12743,DeptTag,0)),"UNALLOCATED"))</f>
        <v/>
      </c>
      <c r="E12743">
        <f>IF(GL_Paste!$B12740="","",IFERROR(INDEX(AcctCat,MATCH(GL_Paste!$B12740&amp;"",AcctCode,0)),"UNKNOWN"))</f>
        <v/>
      </c>
      <c r="F12743">
        <f>IF(GL_Paste!$B12740="","",IFERROR(INDEX(AcctSub,MATCH(GL_Paste!$B12740&amp;"",AcctCode,0)),"UNKNOWN"))</f>
        <v/>
      </c>
    </row>
    <row r="12744">
      <c r="A12744" s="40">
        <f>IF(GL_Paste!$B12741="","",N(GL_Paste!$H12741)-N(GL_Paste!$G12741))</f>
        <v/>
      </c>
      <c r="B12744" s="43">
        <f>IF(GL_Paste!$B12741="","",DATE(YEAR(GL_Paste!$E12741),MONTH(GL_Paste!$E12741),1))</f>
        <v/>
      </c>
      <c r="C12744">
        <f>IF(GL_Paste!$B12741="","",IF(TRIM(GL_Paste!$M12741)&lt;&gt;"",TRIM(GL_Paste!$M12741),IFERROR(MID(GL_Paste!$I12741,FIND("[",GL_Paste!$I12741)+1,FIND("]",GL_Paste!$I12741)-FIND("[",GL_Paste!$I12741)-1),"")))</f>
        <v/>
      </c>
      <c r="D12744">
        <f>IF(GL_Paste!$B12741="","",IFERROR(INDEX(DeptName,MATCH($C12744,DeptTag,0)),"UNALLOCATED"))</f>
        <v/>
      </c>
      <c r="E12744">
        <f>IF(GL_Paste!$B12741="","",IFERROR(INDEX(AcctCat,MATCH(GL_Paste!$B12741&amp;"",AcctCode,0)),"UNKNOWN"))</f>
        <v/>
      </c>
      <c r="F12744">
        <f>IF(GL_Paste!$B12741="","",IFERROR(INDEX(AcctSub,MATCH(GL_Paste!$B12741&amp;"",AcctCode,0)),"UNKNOWN"))</f>
        <v/>
      </c>
    </row>
    <row r="12745">
      <c r="A12745" s="40">
        <f>IF(GL_Paste!$B12742="","",N(GL_Paste!$H12742)-N(GL_Paste!$G12742))</f>
        <v/>
      </c>
      <c r="B12745" s="43">
        <f>IF(GL_Paste!$B12742="","",DATE(YEAR(GL_Paste!$E12742),MONTH(GL_Paste!$E12742),1))</f>
        <v/>
      </c>
      <c r="C12745">
        <f>IF(GL_Paste!$B12742="","",IF(TRIM(GL_Paste!$M12742)&lt;&gt;"",TRIM(GL_Paste!$M12742),IFERROR(MID(GL_Paste!$I12742,FIND("[",GL_Paste!$I12742)+1,FIND("]",GL_Paste!$I12742)-FIND("[",GL_Paste!$I12742)-1),"")))</f>
        <v/>
      </c>
      <c r="D12745">
        <f>IF(GL_Paste!$B12742="","",IFERROR(INDEX(DeptName,MATCH($C12745,DeptTag,0)),"UNALLOCATED"))</f>
        <v/>
      </c>
      <c r="E12745">
        <f>IF(GL_Paste!$B12742="","",IFERROR(INDEX(AcctCat,MATCH(GL_Paste!$B12742&amp;"",AcctCode,0)),"UNKNOWN"))</f>
        <v/>
      </c>
      <c r="F12745">
        <f>IF(GL_Paste!$B12742="","",IFERROR(INDEX(AcctSub,MATCH(GL_Paste!$B12742&amp;"",AcctCode,0)),"UNKNOWN"))</f>
        <v/>
      </c>
    </row>
    <row r="12746">
      <c r="A12746" s="40">
        <f>IF(GL_Paste!$B12743="","",N(GL_Paste!$H12743)-N(GL_Paste!$G12743))</f>
        <v/>
      </c>
      <c r="B12746" s="43">
        <f>IF(GL_Paste!$B12743="","",DATE(YEAR(GL_Paste!$E12743),MONTH(GL_Paste!$E12743),1))</f>
        <v/>
      </c>
      <c r="C12746">
        <f>IF(GL_Paste!$B12743="","",IF(TRIM(GL_Paste!$M12743)&lt;&gt;"",TRIM(GL_Paste!$M12743),IFERROR(MID(GL_Paste!$I12743,FIND("[",GL_Paste!$I12743)+1,FIND("]",GL_Paste!$I12743)-FIND("[",GL_Paste!$I12743)-1),"")))</f>
        <v/>
      </c>
      <c r="D12746">
        <f>IF(GL_Paste!$B12743="","",IFERROR(INDEX(DeptName,MATCH($C12746,DeptTag,0)),"UNALLOCATED"))</f>
        <v/>
      </c>
      <c r="E12746">
        <f>IF(GL_Paste!$B12743="","",IFERROR(INDEX(AcctCat,MATCH(GL_Paste!$B12743&amp;"",AcctCode,0)),"UNKNOWN"))</f>
        <v/>
      </c>
      <c r="F12746">
        <f>IF(GL_Paste!$B12743="","",IFERROR(INDEX(AcctSub,MATCH(GL_Paste!$B12743&amp;"",AcctCode,0)),"UNKNOWN"))</f>
        <v/>
      </c>
    </row>
    <row r="12747">
      <c r="A12747" s="40">
        <f>IF(GL_Paste!$B12744="","",N(GL_Paste!$H12744)-N(GL_Paste!$G12744))</f>
        <v/>
      </c>
      <c r="B12747" s="43">
        <f>IF(GL_Paste!$B12744="","",DATE(YEAR(GL_Paste!$E12744),MONTH(GL_Paste!$E12744),1))</f>
        <v/>
      </c>
      <c r="C12747">
        <f>IF(GL_Paste!$B12744="","",IF(TRIM(GL_Paste!$M12744)&lt;&gt;"",TRIM(GL_Paste!$M12744),IFERROR(MID(GL_Paste!$I12744,FIND("[",GL_Paste!$I12744)+1,FIND("]",GL_Paste!$I12744)-FIND("[",GL_Paste!$I12744)-1),"")))</f>
        <v/>
      </c>
      <c r="D12747">
        <f>IF(GL_Paste!$B12744="","",IFERROR(INDEX(DeptName,MATCH($C12747,DeptTag,0)),"UNALLOCATED"))</f>
        <v/>
      </c>
      <c r="E12747">
        <f>IF(GL_Paste!$B12744="","",IFERROR(INDEX(AcctCat,MATCH(GL_Paste!$B12744&amp;"",AcctCode,0)),"UNKNOWN"))</f>
        <v/>
      </c>
      <c r="F12747">
        <f>IF(GL_Paste!$B12744="","",IFERROR(INDEX(AcctSub,MATCH(GL_Paste!$B12744&amp;"",AcctCode,0)),"UNKNOWN"))</f>
        <v/>
      </c>
    </row>
    <row r="12748">
      <c r="A12748" s="40">
        <f>IF(GL_Paste!$B12745="","",N(GL_Paste!$H12745)-N(GL_Paste!$G12745))</f>
        <v/>
      </c>
      <c r="B12748" s="43">
        <f>IF(GL_Paste!$B12745="","",DATE(YEAR(GL_Paste!$E12745),MONTH(GL_Paste!$E12745),1))</f>
        <v/>
      </c>
      <c r="C12748">
        <f>IF(GL_Paste!$B12745="","",IF(TRIM(GL_Paste!$M12745)&lt;&gt;"",TRIM(GL_Paste!$M12745),IFERROR(MID(GL_Paste!$I12745,FIND("[",GL_Paste!$I12745)+1,FIND("]",GL_Paste!$I12745)-FIND("[",GL_Paste!$I12745)-1),"")))</f>
        <v/>
      </c>
      <c r="D12748">
        <f>IF(GL_Paste!$B12745="","",IFERROR(INDEX(DeptName,MATCH($C12748,DeptTag,0)),"UNALLOCATED"))</f>
        <v/>
      </c>
      <c r="E12748">
        <f>IF(GL_Paste!$B12745="","",IFERROR(INDEX(AcctCat,MATCH(GL_Paste!$B12745&amp;"",AcctCode,0)),"UNKNOWN"))</f>
        <v/>
      </c>
      <c r="F12748">
        <f>IF(GL_Paste!$B12745="","",IFERROR(INDEX(AcctSub,MATCH(GL_Paste!$B12745&amp;"",AcctCode,0)),"UNKNOWN"))</f>
        <v/>
      </c>
    </row>
    <row r="12749">
      <c r="A12749" s="40">
        <f>IF(GL_Paste!$B12746="","",N(GL_Paste!$H12746)-N(GL_Paste!$G12746))</f>
        <v/>
      </c>
      <c r="B12749" s="43">
        <f>IF(GL_Paste!$B12746="","",DATE(YEAR(GL_Paste!$E12746),MONTH(GL_Paste!$E12746),1))</f>
        <v/>
      </c>
      <c r="C12749">
        <f>IF(GL_Paste!$B12746="","",IF(TRIM(GL_Paste!$M12746)&lt;&gt;"",TRIM(GL_Paste!$M12746),IFERROR(MID(GL_Paste!$I12746,FIND("[",GL_Paste!$I12746)+1,FIND("]",GL_Paste!$I12746)-FIND("[",GL_Paste!$I12746)-1),"")))</f>
        <v/>
      </c>
      <c r="D12749">
        <f>IF(GL_Paste!$B12746="","",IFERROR(INDEX(DeptName,MATCH($C12749,DeptTag,0)),"UNALLOCATED"))</f>
        <v/>
      </c>
      <c r="E12749">
        <f>IF(GL_Paste!$B12746="","",IFERROR(INDEX(AcctCat,MATCH(GL_Paste!$B12746&amp;"",AcctCode,0)),"UNKNOWN"))</f>
        <v/>
      </c>
      <c r="F12749">
        <f>IF(GL_Paste!$B12746="","",IFERROR(INDEX(AcctSub,MATCH(GL_Paste!$B12746&amp;"",AcctCode,0)),"UNKNOWN"))</f>
        <v/>
      </c>
    </row>
    <row r="12750">
      <c r="A12750" s="40">
        <f>IF(GL_Paste!$B12747="","",N(GL_Paste!$H12747)-N(GL_Paste!$G12747))</f>
        <v/>
      </c>
      <c r="B12750" s="43">
        <f>IF(GL_Paste!$B12747="","",DATE(YEAR(GL_Paste!$E12747),MONTH(GL_Paste!$E12747),1))</f>
        <v/>
      </c>
      <c r="C12750">
        <f>IF(GL_Paste!$B12747="","",IF(TRIM(GL_Paste!$M12747)&lt;&gt;"",TRIM(GL_Paste!$M12747),IFERROR(MID(GL_Paste!$I12747,FIND("[",GL_Paste!$I12747)+1,FIND("]",GL_Paste!$I12747)-FIND("[",GL_Paste!$I12747)-1),"")))</f>
        <v/>
      </c>
      <c r="D12750">
        <f>IF(GL_Paste!$B12747="","",IFERROR(INDEX(DeptName,MATCH($C12750,DeptTag,0)),"UNALLOCATED"))</f>
        <v/>
      </c>
      <c r="E12750">
        <f>IF(GL_Paste!$B12747="","",IFERROR(INDEX(AcctCat,MATCH(GL_Paste!$B12747&amp;"",AcctCode,0)),"UNKNOWN"))</f>
        <v/>
      </c>
      <c r="F12750">
        <f>IF(GL_Paste!$B12747="","",IFERROR(INDEX(AcctSub,MATCH(GL_Paste!$B12747&amp;"",AcctCode,0)),"UNKNOWN"))</f>
        <v/>
      </c>
    </row>
    <row r="12751">
      <c r="A12751" s="40">
        <f>IF(GL_Paste!$B12748="","",N(GL_Paste!$H12748)-N(GL_Paste!$G12748))</f>
        <v/>
      </c>
      <c r="B12751" s="43">
        <f>IF(GL_Paste!$B12748="","",DATE(YEAR(GL_Paste!$E12748),MONTH(GL_Paste!$E12748),1))</f>
        <v/>
      </c>
      <c r="C12751">
        <f>IF(GL_Paste!$B12748="","",IF(TRIM(GL_Paste!$M12748)&lt;&gt;"",TRIM(GL_Paste!$M12748),IFERROR(MID(GL_Paste!$I12748,FIND("[",GL_Paste!$I12748)+1,FIND("]",GL_Paste!$I12748)-FIND("[",GL_Paste!$I12748)-1),"")))</f>
        <v/>
      </c>
      <c r="D12751">
        <f>IF(GL_Paste!$B12748="","",IFERROR(INDEX(DeptName,MATCH($C12751,DeptTag,0)),"UNALLOCATED"))</f>
        <v/>
      </c>
      <c r="E12751">
        <f>IF(GL_Paste!$B12748="","",IFERROR(INDEX(AcctCat,MATCH(GL_Paste!$B12748&amp;"",AcctCode,0)),"UNKNOWN"))</f>
        <v/>
      </c>
      <c r="F12751">
        <f>IF(GL_Paste!$B12748="","",IFERROR(INDEX(AcctSub,MATCH(GL_Paste!$B12748&amp;"",AcctCode,0)),"UNKNOWN"))</f>
        <v/>
      </c>
    </row>
    <row r="12752">
      <c r="A12752" s="40">
        <f>IF(GL_Paste!$B12749="","",N(GL_Paste!$H12749)-N(GL_Paste!$G12749))</f>
        <v/>
      </c>
      <c r="B12752" s="43">
        <f>IF(GL_Paste!$B12749="","",DATE(YEAR(GL_Paste!$E12749),MONTH(GL_Paste!$E12749),1))</f>
        <v/>
      </c>
      <c r="C12752">
        <f>IF(GL_Paste!$B12749="","",IF(TRIM(GL_Paste!$M12749)&lt;&gt;"",TRIM(GL_Paste!$M12749),IFERROR(MID(GL_Paste!$I12749,FIND("[",GL_Paste!$I12749)+1,FIND("]",GL_Paste!$I12749)-FIND("[",GL_Paste!$I12749)-1),"")))</f>
        <v/>
      </c>
      <c r="D12752">
        <f>IF(GL_Paste!$B12749="","",IFERROR(INDEX(DeptName,MATCH($C12752,DeptTag,0)),"UNALLOCATED"))</f>
        <v/>
      </c>
      <c r="E12752">
        <f>IF(GL_Paste!$B12749="","",IFERROR(INDEX(AcctCat,MATCH(GL_Paste!$B12749&amp;"",AcctCode,0)),"UNKNOWN"))</f>
        <v/>
      </c>
      <c r="F12752">
        <f>IF(GL_Paste!$B12749="","",IFERROR(INDEX(AcctSub,MATCH(GL_Paste!$B12749&amp;"",AcctCode,0)),"UNKNOWN"))</f>
        <v/>
      </c>
    </row>
    <row r="12753">
      <c r="A12753" s="40">
        <f>IF(GL_Paste!$B12750="","",N(GL_Paste!$H12750)-N(GL_Paste!$G12750))</f>
        <v/>
      </c>
      <c r="B12753" s="43">
        <f>IF(GL_Paste!$B12750="","",DATE(YEAR(GL_Paste!$E12750),MONTH(GL_Paste!$E12750),1))</f>
        <v/>
      </c>
      <c r="C12753">
        <f>IF(GL_Paste!$B12750="","",IF(TRIM(GL_Paste!$M12750)&lt;&gt;"",TRIM(GL_Paste!$M12750),IFERROR(MID(GL_Paste!$I12750,FIND("[",GL_Paste!$I12750)+1,FIND("]",GL_Paste!$I12750)-FIND("[",GL_Paste!$I12750)-1),"")))</f>
        <v/>
      </c>
      <c r="D12753">
        <f>IF(GL_Paste!$B12750="","",IFERROR(INDEX(DeptName,MATCH($C12753,DeptTag,0)),"UNALLOCATED"))</f>
        <v/>
      </c>
      <c r="E12753">
        <f>IF(GL_Paste!$B12750="","",IFERROR(INDEX(AcctCat,MATCH(GL_Paste!$B12750&amp;"",AcctCode,0)),"UNKNOWN"))</f>
        <v/>
      </c>
      <c r="F12753">
        <f>IF(GL_Paste!$B12750="","",IFERROR(INDEX(AcctSub,MATCH(GL_Paste!$B12750&amp;"",AcctCode,0)),"UNKNOWN"))</f>
        <v/>
      </c>
    </row>
    <row r="12754">
      <c r="A12754" s="40">
        <f>IF(GL_Paste!$B12751="","",N(GL_Paste!$H12751)-N(GL_Paste!$G12751))</f>
        <v/>
      </c>
      <c r="B12754" s="43">
        <f>IF(GL_Paste!$B12751="","",DATE(YEAR(GL_Paste!$E12751),MONTH(GL_Paste!$E12751),1))</f>
        <v/>
      </c>
      <c r="C12754">
        <f>IF(GL_Paste!$B12751="","",IF(TRIM(GL_Paste!$M12751)&lt;&gt;"",TRIM(GL_Paste!$M12751),IFERROR(MID(GL_Paste!$I12751,FIND("[",GL_Paste!$I12751)+1,FIND("]",GL_Paste!$I12751)-FIND("[",GL_Paste!$I12751)-1),"")))</f>
        <v/>
      </c>
      <c r="D12754">
        <f>IF(GL_Paste!$B12751="","",IFERROR(INDEX(DeptName,MATCH($C12754,DeptTag,0)),"UNALLOCATED"))</f>
        <v/>
      </c>
      <c r="E12754">
        <f>IF(GL_Paste!$B12751="","",IFERROR(INDEX(AcctCat,MATCH(GL_Paste!$B12751&amp;"",AcctCode,0)),"UNKNOWN"))</f>
        <v/>
      </c>
      <c r="F12754">
        <f>IF(GL_Paste!$B12751="","",IFERROR(INDEX(AcctSub,MATCH(GL_Paste!$B12751&amp;"",AcctCode,0)),"UNKNOWN"))</f>
        <v/>
      </c>
    </row>
    <row r="12755">
      <c r="A12755" s="40">
        <f>IF(GL_Paste!$B12752="","",N(GL_Paste!$H12752)-N(GL_Paste!$G12752))</f>
        <v/>
      </c>
      <c r="B12755" s="43">
        <f>IF(GL_Paste!$B12752="","",DATE(YEAR(GL_Paste!$E12752),MONTH(GL_Paste!$E12752),1))</f>
        <v/>
      </c>
      <c r="C12755">
        <f>IF(GL_Paste!$B12752="","",IF(TRIM(GL_Paste!$M12752)&lt;&gt;"",TRIM(GL_Paste!$M12752),IFERROR(MID(GL_Paste!$I12752,FIND("[",GL_Paste!$I12752)+1,FIND("]",GL_Paste!$I12752)-FIND("[",GL_Paste!$I12752)-1),"")))</f>
        <v/>
      </c>
      <c r="D12755">
        <f>IF(GL_Paste!$B12752="","",IFERROR(INDEX(DeptName,MATCH($C12755,DeptTag,0)),"UNALLOCATED"))</f>
        <v/>
      </c>
      <c r="E12755">
        <f>IF(GL_Paste!$B12752="","",IFERROR(INDEX(AcctCat,MATCH(GL_Paste!$B12752&amp;"",AcctCode,0)),"UNKNOWN"))</f>
        <v/>
      </c>
      <c r="F12755">
        <f>IF(GL_Paste!$B12752="","",IFERROR(INDEX(AcctSub,MATCH(GL_Paste!$B12752&amp;"",AcctCode,0)),"UNKNOWN"))</f>
        <v/>
      </c>
    </row>
    <row r="12756">
      <c r="A12756" s="40">
        <f>IF(GL_Paste!$B12753="","",N(GL_Paste!$H12753)-N(GL_Paste!$G12753))</f>
        <v/>
      </c>
      <c r="B12756" s="43">
        <f>IF(GL_Paste!$B12753="","",DATE(YEAR(GL_Paste!$E12753),MONTH(GL_Paste!$E12753),1))</f>
        <v/>
      </c>
      <c r="C12756">
        <f>IF(GL_Paste!$B12753="","",IF(TRIM(GL_Paste!$M12753)&lt;&gt;"",TRIM(GL_Paste!$M12753),IFERROR(MID(GL_Paste!$I12753,FIND("[",GL_Paste!$I12753)+1,FIND("]",GL_Paste!$I12753)-FIND("[",GL_Paste!$I12753)-1),"")))</f>
        <v/>
      </c>
      <c r="D12756">
        <f>IF(GL_Paste!$B12753="","",IFERROR(INDEX(DeptName,MATCH($C12756,DeptTag,0)),"UNALLOCATED"))</f>
        <v/>
      </c>
      <c r="E12756">
        <f>IF(GL_Paste!$B12753="","",IFERROR(INDEX(AcctCat,MATCH(GL_Paste!$B12753&amp;"",AcctCode,0)),"UNKNOWN"))</f>
        <v/>
      </c>
      <c r="F12756">
        <f>IF(GL_Paste!$B12753="","",IFERROR(INDEX(AcctSub,MATCH(GL_Paste!$B12753&amp;"",AcctCode,0)),"UNKNOWN"))</f>
        <v/>
      </c>
    </row>
    <row r="12757">
      <c r="A12757" s="40">
        <f>IF(GL_Paste!$B12754="","",N(GL_Paste!$H12754)-N(GL_Paste!$G12754))</f>
        <v/>
      </c>
      <c r="B12757" s="43">
        <f>IF(GL_Paste!$B12754="","",DATE(YEAR(GL_Paste!$E12754),MONTH(GL_Paste!$E12754),1))</f>
        <v/>
      </c>
      <c r="C12757">
        <f>IF(GL_Paste!$B12754="","",IF(TRIM(GL_Paste!$M12754)&lt;&gt;"",TRIM(GL_Paste!$M12754),IFERROR(MID(GL_Paste!$I12754,FIND("[",GL_Paste!$I12754)+1,FIND("]",GL_Paste!$I12754)-FIND("[",GL_Paste!$I12754)-1),"")))</f>
        <v/>
      </c>
      <c r="D12757">
        <f>IF(GL_Paste!$B12754="","",IFERROR(INDEX(DeptName,MATCH($C12757,DeptTag,0)),"UNALLOCATED"))</f>
        <v/>
      </c>
      <c r="E12757">
        <f>IF(GL_Paste!$B12754="","",IFERROR(INDEX(AcctCat,MATCH(GL_Paste!$B12754&amp;"",AcctCode,0)),"UNKNOWN"))</f>
        <v/>
      </c>
      <c r="F12757">
        <f>IF(GL_Paste!$B12754="","",IFERROR(INDEX(AcctSub,MATCH(GL_Paste!$B12754&amp;"",AcctCode,0)),"UNKNOWN"))</f>
        <v/>
      </c>
    </row>
    <row r="12758">
      <c r="A12758" s="40">
        <f>IF(GL_Paste!$B12755="","",N(GL_Paste!$H12755)-N(GL_Paste!$G12755))</f>
        <v/>
      </c>
      <c r="B12758" s="43">
        <f>IF(GL_Paste!$B12755="","",DATE(YEAR(GL_Paste!$E12755),MONTH(GL_Paste!$E12755),1))</f>
        <v/>
      </c>
      <c r="C12758">
        <f>IF(GL_Paste!$B12755="","",IF(TRIM(GL_Paste!$M12755)&lt;&gt;"",TRIM(GL_Paste!$M12755),IFERROR(MID(GL_Paste!$I12755,FIND("[",GL_Paste!$I12755)+1,FIND("]",GL_Paste!$I12755)-FIND("[",GL_Paste!$I12755)-1),"")))</f>
        <v/>
      </c>
      <c r="D12758">
        <f>IF(GL_Paste!$B12755="","",IFERROR(INDEX(DeptName,MATCH($C12758,DeptTag,0)),"UNALLOCATED"))</f>
        <v/>
      </c>
      <c r="E12758">
        <f>IF(GL_Paste!$B12755="","",IFERROR(INDEX(AcctCat,MATCH(GL_Paste!$B12755&amp;"",AcctCode,0)),"UNKNOWN"))</f>
        <v/>
      </c>
      <c r="F12758">
        <f>IF(GL_Paste!$B12755="","",IFERROR(INDEX(AcctSub,MATCH(GL_Paste!$B12755&amp;"",AcctCode,0)),"UNKNOWN"))</f>
        <v/>
      </c>
    </row>
    <row r="12759">
      <c r="A12759" s="40">
        <f>IF(GL_Paste!$B12756="","",N(GL_Paste!$H12756)-N(GL_Paste!$G12756))</f>
        <v/>
      </c>
      <c r="B12759" s="43">
        <f>IF(GL_Paste!$B12756="","",DATE(YEAR(GL_Paste!$E12756),MONTH(GL_Paste!$E12756),1))</f>
        <v/>
      </c>
      <c r="C12759">
        <f>IF(GL_Paste!$B12756="","",IF(TRIM(GL_Paste!$M12756)&lt;&gt;"",TRIM(GL_Paste!$M12756),IFERROR(MID(GL_Paste!$I12756,FIND("[",GL_Paste!$I12756)+1,FIND("]",GL_Paste!$I12756)-FIND("[",GL_Paste!$I12756)-1),"")))</f>
        <v/>
      </c>
      <c r="D12759">
        <f>IF(GL_Paste!$B12756="","",IFERROR(INDEX(DeptName,MATCH($C12759,DeptTag,0)),"UNALLOCATED"))</f>
        <v/>
      </c>
      <c r="E12759">
        <f>IF(GL_Paste!$B12756="","",IFERROR(INDEX(AcctCat,MATCH(GL_Paste!$B12756&amp;"",AcctCode,0)),"UNKNOWN"))</f>
        <v/>
      </c>
      <c r="F12759">
        <f>IF(GL_Paste!$B12756="","",IFERROR(INDEX(AcctSub,MATCH(GL_Paste!$B12756&amp;"",AcctCode,0)),"UNKNOWN"))</f>
        <v/>
      </c>
    </row>
    <row r="12760">
      <c r="A12760" s="40">
        <f>IF(GL_Paste!$B12757="","",N(GL_Paste!$H12757)-N(GL_Paste!$G12757))</f>
        <v/>
      </c>
      <c r="B12760" s="43">
        <f>IF(GL_Paste!$B12757="","",DATE(YEAR(GL_Paste!$E12757),MONTH(GL_Paste!$E12757),1))</f>
        <v/>
      </c>
      <c r="C12760">
        <f>IF(GL_Paste!$B12757="","",IF(TRIM(GL_Paste!$M12757)&lt;&gt;"",TRIM(GL_Paste!$M12757),IFERROR(MID(GL_Paste!$I12757,FIND("[",GL_Paste!$I12757)+1,FIND("]",GL_Paste!$I12757)-FIND("[",GL_Paste!$I12757)-1),"")))</f>
        <v/>
      </c>
      <c r="D12760">
        <f>IF(GL_Paste!$B12757="","",IFERROR(INDEX(DeptName,MATCH($C12760,DeptTag,0)),"UNALLOCATED"))</f>
        <v/>
      </c>
      <c r="E12760">
        <f>IF(GL_Paste!$B12757="","",IFERROR(INDEX(AcctCat,MATCH(GL_Paste!$B12757&amp;"",AcctCode,0)),"UNKNOWN"))</f>
        <v/>
      </c>
      <c r="F12760">
        <f>IF(GL_Paste!$B12757="","",IFERROR(INDEX(AcctSub,MATCH(GL_Paste!$B12757&amp;"",AcctCode,0)),"UNKNOWN"))</f>
        <v/>
      </c>
    </row>
    <row r="12761">
      <c r="A12761" s="40">
        <f>IF(GL_Paste!$B12758="","",N(GL_Paste!$H12758)-N(GL_Paste!$G12758))</f>
        <v/>
      </c>
      <c r="B12761" s="43">
        <f>IF(GL_Paste!$B12758="","",DATE(YEAR(GL_Paste!$E12758),MONTH(GL_Paste!$E12758),1))</f>
        <v/>
      </c>
      <c r="C12761">
        <f>IF(GL_Paste!$B12758="","",IF(TRIM(GL_Paste!$M12758)&lt;&gt;"",TRIM(GL_Paste!$M12758),IFERROR(MID(GL_Paste!$I12758,FIND("[",GL_Paste!$I12758)+1,FIND("]",GL_Paste!$I12758)-FIND("[",GL_Paste!$I12758)-1),"")))</f>
        <v/>
      </c>
      <c r="D12761">
        <f>IF(GL_Paste!$B12758="","",IFERROR(INDEX(DeptName,MATCH($C12761,DeptTag,0)),"UNALLOCATED"))</f>
        <v/>
      </c>
      <c r="E12761">
        <f>IF(GL_Paste!$B12758="","",IFERROR(INDEX(AcctCat,MATCH(GL_Paste!$B12758&amp;"",AcctCode,0)),"UNKNOWN"))</f>
        <v/>
      </c>
      <c r="F12761">
        <f>IF(GL_Paste!$B12758="","",IFERROR(INDEX(AcctSub,MATCH(GL_Paste!$B12758&amp;"",AcctCode,0)),"UNKNOWN"))</f>
        <v/>
      </c>
    </row>
    <row r="12762">
      <c r="A12762" s="40">
        <f>IF(GL_Paste!$B12759="","",N(GL_Paste!$H12759)-N(GL_Paste!$G12759))</f>
        <v/>
      </c>
      <c r="B12762" s="43">
        <f>IF(GL_Paste!$B12759="","",DATE(YEAR(GL_Paste!$E12759),MONTH(GL_Paste!$E12759),1))</f>
        <v/>
      </c>
      <c r="C12762">
        <f>IF(GL_Paste!$B12759="","",IF(TRIM(GL_Paste!$M12759)&lt;&gt;"",TRIM(GL_Paste!$M12759),IFERROR(MID(GL_Paste!$I12759,FIND("[",GL_Paste!$I12759)+1,FIND("]",GL_Paste!$I12759)-FIND("[",GL_Paste!$I12759)-1),"")))</f>
        <v/>
      </c>
      <c r="D12762">
        <f>IF(GL_Paste!$B12759="","",IFERROR(INDEX(DeptName,MATCH($C12762,DeptTag,0)),"UNALLOCATED"))</f>
        <v/>
      </c>
      <c r="E12762">
        <f>IF(GL_Paste!$B12759="","",IFERROR(INDEX(AcctCat,MATCH(GL_Paste!$B12759&amp;"",AcctCode,0)),"UNKNOWN"))</f>
        <v/>
      </c>
      <c r="F12762">
        <f>IF(GL_Paste!$B12759="","",IFERROR(INDEX(AcctSub,MATCH(GL_Paste!$B12759&amp;"",AcctCode,0)),"UNKNOWN"))</f>
        <v/>
      </c>
    </row>
    <row r="12763">
      <c r="A12763" s="40">
        <f>IF(GL_Paste!$B12760="","",N(GL_Paste!$H12760)-N(GL_Paste!$G12760))</f>
        <v/>
      </c>
      <c r="B12763" s="43">
        <f>IF(GL_Paste!$B12760="","",DATE(YEAR(GL_Paste!$E12760),MONTH(GL_Paste!$E12760),1))</f>
        <v/>
      </c>
      <c r="C12763">
        <f>IF(GL_Paste!$B12760="","",IF(TRIM(GL_Paste!$M12760)&lt;&gt;"",TRIM(GL_Paste!$M12760),IFERROR(MID(GL_Paste!$I12760,FIND("[",GL_Paste!$I12760)+1,FIND("]",GL_Paste!$I12760)-FIND("[",GL_Paste!$I12760)-1),"")))</f>
        <v/>
      </c>
      <c r="D12763">
        <f>IF(GL_Paste!$B12760="","",IFERROR(INDEX(DeptName,MATCH($C12763,DeptTag,0)),"UNALLOCATED"))</f>
        <v/>
      </c>
      <c r="E12763">
        <f>IF(GL_Paste!$B12760="","",IFERROR(INDEX(AcctCat,MATCH(GL_Paste!$B12760&amp;"",AcctCode,0)),"UNKNOWN"))</f>
        <v/>
      </c>
      <c r="F12763">
        <f>IF(GL_Paste!$B12760="","",IFERROR(INDEX(AcctSub,MATCH(GL_Paste!$B12760&amp;"",AcctCode,0)),"UNKNOWN"))</f>
        <v/>
      </c>
    </row>
    <row r="12764">
      <c r="A12764" s="40">
        <f>IF(GL_Paste!$B12761="","",N(GL_Paste!$H12761)-N(GL_Paste!$G12761))</f>
        <v/>
      </c>
      <c r="B12764" s="43">
        <f>IF(GL_Paste!$B12761="","",DATE(YEAR(GL_Paste!$E12761),MONTH(GL_Paste!$E12761),1))</f>
        <v/>
      </c>
      <c r="C12764">
        <f>IF(GL_Paste!$B12761="","",IF(TRIM(GL_Paste!$M12761)&lt;&gt;"",TRIM(GL_Paste!$M12761),IFERROR(MID(GL_Paste!$I12761,FIND("[",GL_Paste!$I12761)+1,FIND("]",GL_Paste!$I12761)-FIND("[",GL_Paste!$I12761)-1),"")))</f>
        <v/>
      </c>
      <c r="D12764">
        <f>IF(GL_Paste!$B12761="","",IFERROR(INDEX(DeptName,MATCH($C12764,DeptTag,0)),"UNALLOCATED"))</f>
        <v/>
      </c>
      <c r="E12764">
        <f>IF(GL_Paste!$B12761="","",IFERROR(INDEX(AcctCat,MATCH(GL_Paste!$B12761&amp;"",AcctCode,0)),"UNKNOWN"))</f>
        <v/>
      </c>
      <c r="F12764">
        <f>IF(GL_Paste!$B12761="","",IFERROR(INDEX(AcctSub,MATCH(GL_Paste!$B12761&amp;"",AcctCode,0)),"UNKNOWN"))</f>
        <v/>
      </c>
    </row>
    <row r="12765">
      <c r="A12765" s="40">
        <f>IF(GL_Paste!$B12762="","",N(GL_Paste!$H12762)-N(GL_Paste!$G12762))</f>
        <v/>
      </c>
      <c r="B12765" s="43">
        <f>IF(GL_Paste!$B12762="","",DATE(YEAR(GL_Paste!$E12762),MONTH(GL_Paste!$E12762),1))</f>
        <v/>
      </c>
      <c r="C12765">
        <f>IF(GL_Paste!$B12762="","",IF(TRIM(GL_Paste!$M12762)&lt;&gt;"",TRIM(GL_Paste!$M12762),IFERROR(MID(GL_Paste!$I12762,FIND("[",GL_Paste!$I12762)+1,FIND("]",GL_Paste!$I12762)-FIND("[",GL_Paste!$I12762)-1),"")))</f>
        <v/>
      </c>
      <c r="D12765">
        <f>IF(GL_Paste!$B12762="","",IFERROR(INDEX(DeptName,MATCH($C12765,DeptTag,0)),"UNALLOCATED"))</f>
        <v/>
      </c>
      <c r="E12765">
        <f>IF(GL_Paste!$B12762="","",IFERROR(INDEX(AcctCat,MATCH(GL_Paste!$B12762&amp;"",AcctCode,0)),"UNKNOWN"))</f>
        <v/>
      </c>
      <c r="F12765">
        <f>IF(GL_Paste!$B12762="","",IFERROR(INDEX(AcctSub,MATCH(GL_Paste!$B12762&amp;"",AcctCode,0)),"UNKNOWN"))</f>
        <v/>
      </c>
    </row>
    <row r="12766">
      <c r="A12766" s="40">
        <f>IF(GL_Paste!$B12763="","",N(GL_Paste!$H12763)-N(GL_Paste!$G12763))</f>
        <v/>
      </c>
      <c r="B12766" s="43">
        <f>IF(GL_Paste!$B12763="","",DATE(YEAR(GL_Paste!$E12763),MONTH(GL_Paste!$E12763),1))</f>
        <v/>
      </c>
      <c r="C12766">
        <f>IF(GL_Paste!$B12763="","",IF(TRIM(GL_Paste!$M12763)&lt;&gt;"",TRIM(GL_Paste!$M12763),IFERROR(MID(GL_Paste!$I12763,FIND("[",GL_Paste!$I12763)+1,FIND("]",GL_Paste!$I12763)-FIND("[",GL_Paste!$I12763)-1),"")))</f>
        <v/>
      </c>
      <c r="D12766">
        <f>IF(GL_Paste!$B12763="","",IFERROR(INDEX(DeptName,MATCH($C12766,DeptTag,0)),"UNALLOCATED"))</f>
        <v/>
      </c>
      <c r="E12766">
        <f>IF(GL_Paste!$B12763="","",IFERROR(INDEX(AcctCat,MATCH(GL_Paste!$B12763&amp;"",AcctCode,0)),"UNKNOWN"))</f>
        <v/>
      </c>
      <c r="F12766">
        <f>IF(GL_Paste!$B12763="","",IFERROR(INDEX(AcctSub,MATCH(GL_Paste!$B12763&amp;"",AcctCode,0)),"UNKNOWN"))</f>
        <v/>
      </c>
    </row>
    <row r="12767">
      <c r="A12767" s="40">
        <f>IF(GL_Paste!$B12764="","",N(GL_Paste!$H12764)-N(GL_Paste!$G12764))</f>
        <v/>
      </c>
      <c r="B12767" s="43">
        <f>IF(GL_Paste!$B12764="","",DATE(YEAR(GL_Paste!$E12764),MONTH(GL_Paste!$E12764),1))</f>
        <v/>
      </c>
      <c r="C12767">
        <f>IF(GL_Paste!$B12764="","",IF(TRIM(GL_Paste!$M12764)&lt;&gt;"",TRIM(GL_Paste!$M12764),IFERROR(MID(GL_Paste!$I12764,FIND("[",GL_Paste!$I12764)+1,FIND("]",GL_Paste!$I12764)-FIND("[",GL_Paste!$I12764)-1),"")))</f>
        <v/>
      </c>
      <c r="D12767">
        <f>IF(GL_Paste!$B12764="","",IFERROR(INDEX(DeptName,MATCH($C12767,DeptTag,0)),"UNALLOCATED"))</f>
        <v/>
      </c>
      <c r="E12767">
        <f>IF(GL_Paste!$B12764="","",IFERROR(INDEX(AcctCat,MATCH(GL_Paste!$B12764&amp;"",AcctCode,0)),"UNKNOWN"))</f>
        <v/>
      </c>
      <c r="F12767">
        <f>IF(GL_Paste!$B12764="","",IFERROR(INDEX(AcctSub,MATCH(GL_Paste!$B12764&amp;"",AcctCode,0)),"UNKNOWN"))</f>
        <v/>
      </c>
    </row>
    <row r="12768">
      <c r="A12768" s="40">
        <f>IF(GL_Paste!$B12765="","",N(GL_Paste!$H12765)-N(GL_Paste!$G12765))</f>
        <v/>
      </c>
      <c r="B12768" s="43">
        <f>IF(GL_Paste!$B12765="","",DATE(YEAR(GL_Paste!$E12765),MONTH(GL_Paste!$E12765),1))</f>
        <v/>
      </c>
      <c r="C12768">
        <f>IF(GL_Paste!$B12765="","",IF(TRIM(GL_Paste!$M12765)&lt;&gt;"",TRIM(GL_Paste!$M12765),IFERROR(MID(GL_Paste!$I12765,FIND("[",GL_Paste!$I12765)+1,FIND("]",GL_Paste!$I12765)-FIND("[",GL_Paste!$I12765)-1),"")))</f>
        <v/>
      </c>
      <c r="D12768">
        <f>IF(GL_Paste!$B12765="","",IFERROR(INDEX(DeptName,MATCH($C12768,DeptTag,0)),"UNALLOCATED"))</f>
        <v/>
      </c>
      <c r="E12768">
        <f>IF(GL_Paste!$B12765="","",IFERROR(INDEX(AcctCat,MATCH(GL_Paste!$B12765&amp;"",AcctCode,0)),"UNKNOWN"))</f>
        <v/>
      </c>
      <c r="F12768">
        <f>IF(GL_Paste!$B12765="","",IFERROR(INDEX(AcctSub,MATCH(GL_Paste!$B12765&amp;"",AcctCode,0)),"UNKNOWN"))</f>
        <v/>
      </c>
    </row>
    <row r="12769">
      <c r="A12769" s="40">
        <f>IF(GL_Paste!$B12766="","",N(GL_Paste!$H12766)-N(GL_Paste!$G12766))</f>
        <v/>
      </c>
      <c r="B12769" s="43">
        <f>IF(GL_Paste!$B12766="","",DATE(YEAR(GL_Paste!$E12766),MONTH(GL_Paste!$E12766),1))</f>
        <v/>
      </c>
      <c r="C12769">
        <f>IF(GL_Paste!$B12766="","",IF(TRIM(GL_Paste!$M12766)&lt;&gt;"",TRIM(GL_Paste!$M12766),IFERROR(MID(GL_Paste!$I12766,FIND("[",GL_Paste!$I12766)+1,FIND("]",GL_Paste!$I12766)-FIND("[",GL_Paste!$I12766)-1),"")))</f>
        <v/>
      </c>
      <c r="D12769">
        <f>IF(GL_Paste!$B12766="","",IFERROR(INDEX(DeptName,MATCH($C12769,DeptTag,0)),"UNALLOCATED"))</f>
        <v/>
      </c>
      <c r="E12769">
        <f>IF(GL_Paste!$B12766="","",IFERROR(INDEX(AcctCat,MATCH(GL_Paste!$B12766&amp;"",AcctCode,0)),"UNKNOWN"))</f>
        <v/>
      </c>
      <c r="F12769">
        <f>IF(GL_Paste!$B12766="","",IFERROR(INDEX(AcctSub,MATCH(GL_Paste!$B12766&amp;"",AcctCode,0)),"UNKNOWN"))</f>
        <v/>
      </c>
    </row>
    <row r="12770">
      <c r="A12770" s="40">
        <f>IF(GL_Paste!$B12767="","",N(GL_Paste!$H12767)-N(GL_Paste!$G12767))</f>
        <v/>
      </c>
      <c r="B12770" s="43">
        <f>IF(GL_Paste!$B12767="","",DATE(YEAR(GL_Paste!$E12767),MONTH(GL_Paste!$E12767),1))</f>
        <v/>
      </c>
      <c r="C12770">
        <f>IF(GL_Paste!$B12767="","",IF(TRIM(GL_Paste!$M12767)&lt;&gt;"",TRIM(GL_Paste!$M12767),IFERROR(MID(GL_Paste!$I12767,FIND("[",GL_Paste!$I12767)+1,FIND("]",GL_Paste!$I12767)-FIND("[",GL_Paste!$I12767)-1),"")))</f>
        <v/>
      </c>
      <c r="D12770">
        <f>IF(GL_Paste!$B12767="","",IFERROR(INDEX(DeptName,MATCH($C12770,DeptTag,0)),"UNALLOCATED"))</f>
        <v/>
      </c>
      <c r="E12770">
        <f>IF(GL_Paste!$B12767="","",IFERROR(INDEX(AcctCat,MATCH(GL_Paste!$B12767&amp;"",AcctCode,0)),"UNKNOWN"))</f>
        <v/>
      </c>
      <c r="F12770">
        <f>IF(GL_Paste!$B12767="","",IFERROR(INDEX(AcctSub,MATCH(GL_Paste!$B12767&amp;"",AcctCode,0)),"UNKNOWN"))</f>
        <v/>
      </c>
    </row>
    <row r="12771">
      <c r="A12771" s="40">
        <f>IF(GL_Paste!$B12768="","",N(GL_Paste!$H12768)-N(GL_Paste!$G12768))</f>
        <v/>
      </c>
      <c r="B12771" s="43">
        <f>IF(GL_Paste!$B12768="","",DATE(YEAR(GL_Paste!$E12768),MONTH(GL_Paste!$E12768),1))</f>
        <v/>
      </c>
      <c r="C12771">
        <f>IF(GL_Paste!$B12768="","",IF(TRIM(GL_Paste!$M12768)&lt;&gt;"",TRIM(GL_Paste!$M12768),IFERROR(MID(GL_Paste!$I12768,FIND("[",GL_Paste!$I12768)+1,FIND("]",GL_Paste!$I12768)-FIND("[",GL_Paste!$I12768)-1),"")))</f>
        <v/>
      </c>
      <c r="D12771">
        <f>IF(GL_Paste!$B12768="","",IFERROR(INDEX(DeptName,MATCH($C12771,DeptTag,0)),"UNALLOCATED"))</f>
        <v/>
      </c>
      <c r="E12771">
        <f>IF(GL_Paste!$B12768="","",IFERROR(INDEX(AcctCat,MATCH(GL_Paste!$B12768&amp;"",AcctCode,0)),"UNKNOWN"))</f>
        <v/>
      </c>
      <c r="F12771">
        <f>IF(GL_Paste!$B12768="","",IFERROR(INDEX(AcctSub,MATCH(GL_Paste!$B12768&amp;"",AcctCode,0)),"UNKNOWN"))</f>
        <v/>
      </c>
    </row>
    <row r="12772">
      <c r="A12772" s="40">
        <f>IF(GL_Paste!$B12769="","",N(GL_Paste!$H12769)-N(GL_Paste!$G12769))</f>
        <v/>
      </c>
      <c r="B12772" s="43">
        <f>IF(GL_Paste!$B12769="","",DATE(YEAR(GL_Paste!$E12769),MONTH(GL_Paste!$E12769),1))</f>
        <v/>
      </c>
      <c r="C12772">
        <f>IF(GL_Paste!$B12769="","",IF(TRIM(GL_Paste!$M12769)&lt;&gt;"",TRIM(GL_Paste!$M12769),IFERROR(MID(GL_Paste!$I12769,FIND("[",GL_Paste!$I12769)+1,FIND("]",GL_Paste!$I12769)-FIND("[",GL_Paste!$I12769)-1),"")))</f>
        <v/>
      </c>
      <c r="D12772">
        <f>IF(GL_Paste!$B12769="","",IFERROR(INDEX(DeptName,MATCH($C12772,DeptTag,0)),"UNALLOCATED"))</f>
        <v/>
      </c>
      <c r="E12772">
        <f>IF(GL_Paste!$B12769="","",IFERROR(INDEX(AcctCat,MATCH(GL_Paste!$B12769&amp;"",AcctCode,0)),"UNKNOWN"))</f>
        <v/>
      </c>
      <c r="F12772">
        <f>IF(GL_Paste!$B12769="","",IFERROR(INDEX(AcctSub,MATCH(GL_Paste!$B12769&amp;"",AcctCode,0)),"UNKNOWN"))</f>
        <v/>
      </c>
    </row>
    <row r="12773">
      <c r="A12773" s="40">
        <f>IF(GL_Paste!$B12770="","",N(GL_Paste!$H12770)-N(GL_Paste!$G12770))</f>
        <v/>
      </c>
      <c r="B12773" s="43">
        <f>IF(GL_Paste!$B12770="","",DATE(YEAR(GL_Paste!$E12770),MONTH(GL_Paste!$E12770),1))</f>
        <v/>
      </c>
      <c r="C12773">
        <f>IF(GL_Paste!$B12770="","",IF(TRIM(GL_Paste!$M12770)&lt;&gt;"",TRIM(GL_Paste!$M12770),IFERROR(MID(GL_Paste!$I12770,FIND("[",GL_Paste!$I12770)+1,FIND("]",GL_Paste!$I12770)-FIND("[",GL_Paste!$I12770)-1),"")))</f>
        <v/>
      </c>
      <c r="D12773">
        <f>IF(GL_Paste!$B12770="","",IFERROR(INDEX(DeptName,MATCH($C12773,DeptTag,0)),"UNALLOCATED"))</f>
        <v/>
      </c>
      <c r="E12773">
        <f>IF(GL_Paste!$B12770="","",IFERROR(INDEX(AcctCat,MATCH(GL_Paste!$B12770&amp;"",AcctCode,0)),"UNKNOWN"))</f>
        <v/>
      </c>
      <c r="F12773">
        <f>IF(GL_Paste!$B12770="","",IFERROR(INDEX(AcctSub,MATCH(GL_Paste!$B12770&amp;"",AcctCode,0)),"UNKNOWN"))</f>
        <v/>
      </c>
    </row>
    <row r="12774">
      <c r="A12774" s="40">
        <f>IF(GL_Paste!$B12771="","",N(GL_Paste!$H12771)-N(GL_Paste!$G12771))</f>
        <v/>
      </c>
      <c r="B12774" s="43">
        <f>IF(GL_Paste!$B12771="","",DATE(YEAR(GL_Paste!$E12771),MONTH(GL_Paste!$E12771),1))</f>
        <v/>
      </c>
      <c r="C12774">
        <f>IF(GL_Paste!$B12771="","",IF(TRIM(GL_Paste!$M12771)&lt;&gt;"",TRIM(GL_Paste!$M12771),IFERROR(MID(GL_Paste!$I12771,FIND("[",GL_Paste!$I12771)+1,FIND("]",GL_Paste!$I12771)-FIND("[",GL_Paste!$I12771)-1),"")))</f>
        <v/>
      </c>
      <c r="D12774">
        <f>IF(GL_Paste!$B12771="","",IFERROR(INDEX(DeptName,MATCH($C12774,DeptTag,0)),"UNALLOCATED"))</f>
        <v/>
      </c>
      <c r="E12774">
        <f>IF(GL_Paste!$B12771="","",IFERROR(INDEX(AcctCat,MATCH(GL_Paste!$B12771&amp;"",AcctCode,0)),"UNKNOWN"))</f>
        <v/>
      </c>
      <c r="F12774">
        <f>IF(GL_Paste!$B12771="","",IFERROR(INDEX(AcctSub,MATCH(GL_Paste!$B12771&amp;"",AcctCode,0)),"UNKNOWN"))</f>
        <v/>
      </c>
    </row>
    <row r="12775">
      <c r="A12775" s="40">
        <f>IF(GL_Paste!$B12772="","",N(GL_Paste!$H12772)-N(GL_Paste!$G12772))</f>
        <v/>
      </c>
      <c r="B12775" s="43">
        <f>IF(GL_Paste!$B12772="","",DATE(YEAR(GL_Paste!$E12772),MONTH(GL_Paste!$E12772),1))</f>
        <v/>
      </c>
      <c r="C12775">
        <f>IF(GL_Paste!$B12772="","",IF(TRIM(GL_Paste!$M12772)&lt;&gt;"",TRIM(GL_Paste!$M12772),IFERROR(MID(GL_Paste!$I12772,FIND("[",GL_Paste!$I12772)+1,FIND("]",GL_Paste!$I12772)-FIND("[",GL_Paste!$I12772)-1),"")))</f>
        <v/>
      </c>
      <c r="D12775">
        <f>IF(GL_Paste!$B12772="","",IFERROR(INDEX(DeptName,MATCH($C12775,DeptTag,0)),"UNALLOCATED"))</f>
        <v/>
      </c>
      <c r="E12775">
        <f>IF(GL_Paste!$B12772="","",IFERROR(INDEX(AcctCat,MATCH(GL_Paste!$B12772&amp;"",AcctCode,0)),"UNKNOWN"))</f>
        <v/>
      </c>
      <c r="F12775">
        <f>IF(GL_Paste!$B12772="","",IFERROR(INDEX(AcctSub,MATCH(GL_Paste!$B12772&amp;"",AcctCode,0)),"UNKNOWN"))</f>
        <v/>
      </c>
    </row>
    <row r="12776">
      <c r="A12776" s="40">
        <f>IF(GL_Paste!$B12773="","",N(GL_Paste!$H12773)-N(GL_Paste!$G12773))</f>
        <v/>
      </c>
      <c r="B12776" s="43">
        <f>IF(GL_Paste!$B12773="","",DATE(YEAR(GL_Paste!$E12773),MONTH(GL_Paste!$E12773),1))</f>
        <v/>
      </c>
      <c r="C12776">
        <f>IF(GL_Paste!$B12773="","",IF(TRIM(GL_Paste!$M12773)&lt;&gt;"",TRIM(GL_Paste!$M12773),IFERROR(MID(GL_Paste!$I12773,FIND("[",GL_Paste!$I12773)+1,FIND("]",GL_Paste!$I12773)-FIND("[",GL_Paste!$I12773)-1),"")))</f>
        <v/>
      </c>
      <c r="D12776">
        <f>IF(GL_Paste!$B12773="","",IFERROR(INDEX(DeptName,MATCH($C12776,DeptTag,0)),"UNALLOCATED"))</f>
        <v/>
      </c>
      <c r="E12776">
        <f>IF(GL_Paste!$B12773="","",IFERROR(INDEX(AcctCat,MATCH(GL_Paste!$B12773&amp;"",AcctCode,0)),"UNKNOWN"))</f>
        <v/>
      </c>
      <c r="F12776">
        <f>IF(GL_Paste!$B12773="","",IFERROR(INDEX(AcctSub,MATCH(GL_Paste!$B12773&amp;"",AcctCode,0)),"UNKNOWN"))</f>
        <v/>
      </c>
    </row>
    <row r="12777">
      <c r="A12777" s="40">
        <f>IF(GL_Paste!$B12774="","",N(GL_Paste!$H12774)-N(GL_Paste!$G12774))</f>
        <v/>
      </c>
      <c r="B12777" s="43">
        <f>IF(GL_Paste!$B12774="","",DATE(YEAR(GL_Paste!$E12774),MONTH(GL_Paste!$E12774),1))</f>
        <v/>
      </c>
      <c r="C12777">
        <f>IF(GL_Paste!$B12774="","",IF(TRIM(GL_Paste!$M12774)&lt;&gt;"",TRIM(GL_Paste!$M12774),IFERROR(MID(GL_Paste!$I12774,FIND("[",GL_Paste!$I12774)+1,FIND("]",GL_Paste!$I12774)-FIND("[",GL_Paste!$I12774)-1),"")))</f>
        <v/>
      </c>
      <c r="D12777">
        <f>IF(GL_Paste!$B12774="","",IFERROR(INDEX(DeptName,MATCH($C12777,DeptTag,0)),"UNALLOCATED"))</f>
        <v/>
      </c>
      <c r="E12777">
        <f>IF(GL_Paste!$B12774="","",IFERROR(INDEX(AcctCat,MATCH(GL_Paste!$B12774&amp;"",AcctCode,0)),"UNKNOWN"))</f>
        <v/>
      </c>
      <c r="F12777">
        <f>IF(GL_Paste!$B12774="","",IFERROR(INDEX(AcctSub,MATCH(GL_Paste!$B12774&amp;"",AcctCode,0)),"UNKNOWN"))</f>
        <v/>
      </c>
    </row>
    <row r="12778">
      <c r="A12778" s="40">
        <f>IF(GL_Paste!$B12775="","",N(GL_Paste!$H12775)-N(GL_Paste!$G12775))</f>
        <v/>
      </c>
      <c r="B12778" s="43">
        <f>IF(GL_Paste!$B12775="","",DATE(YEAR(GL_Paste!$E12775),MONTH(GL_Paste!$E12775),1))</f>
        <v/>
      </c>
      <c r="C12778">
        <f>IF(GL_Paste!$B12775="","",IF(TRIM(GL_Paste!$M12775)&lt;&gt;"",TRIM(GL_Paste!$M12775),IFERROR(MID(GL_Paste!$I12775,FIND("[",GL_Paste!$I12775)+1,FIND("]",GL_Paste!$I12775)-FIND("[",GL_Paste!$I12775)-1),"")))</f>
        <v/>
      </c>
      <c r="D12778">
        <f>IF(GL_Paste!$B12775="","",IFERROR(INDEX(DeptName,MATCH($C12778,DeptTag,0)),"UNALLOCATED"))</f>
        <v/>
      </c>
      <c r="E12778">
        <f>IF(GL_Paste!$B12775="","",IFERROR(INDEX(AcctCat,MATCH(GL_Paste!$B12775&amp;"",AcctCode,0)),"UNKNOWN"))</f>
        <v/>
      </c>
      <c r="F12778">
        <f>IF(GL_Paste!$B12775="","",IFERROR(INDEX(AcctSub,MATCH(GL_Paste!$B12775&amp;"",AcctCode,0)),"UNKNOWN"))</f>
        <v/>
      </c>
    </row>
    <row r="12779">
      <c r="A12779" s="40">
        <f>IF(GL_Paste!$B12776="","",N(GL_Paste!$H12776)-N(GL_Paste!$G12776))</f>
        <v/>
      </c>
      <c r="B12779" s="43">
        <f>IF(GL_Paste!$B12776="","",DATE(YEAR(GL_Paste!$E12776),MONTH(GL_Paste!$E12776),1))</f>
        <v/>
      </c>
      <c r="C12779">
        <f>IF(GL_Paste!$B12776="","",IF(TRIM(GL_Paste!$M12776)&lt;&gt;"",TRIM(GL_Paste!$M12776),IFERROR(MID(GL_Paste!$I12776,FIND("[",GL_Paste!$I12776)+1,FIND("]",GL_Paste!$I12776)-FIND("[",GL_Paste!$I12776)-1),"")))</f>
        <v/>
      </c>
      <c r="D12779">
        <f>IF(GL_Paste!$B12776="","",IFERROR(INDEX(DeptName,MATCH($C12779,DeptTag,0)),"UNALLOCATED"))</f>
        <v/>
      </c>
      <c r="E12779">
        <f>IF(GL_Paste!$B12776="","",IFERROR(INDEX(AcctCat,MATCH(GL_Paste!$B12776&amp;"",AcctCode,0)),"UNKNOWN"))</f>
        <v/>
      </c>
      <c r="F12779">
        <f>IF(GL_Paste!$B12776="","",IFERROR(INDEX(AcctSub,MATCH(GL_Paste!$B12776&amp;"",AcctCode,0)),"UNKNOWN"))</f>
        <v/>
      </c>
    </row>
    <row r="12780">
      <c r="A12780" s="40">
        <f>IF(GL_Paste!$B12777="","",N(GL_Paste!$H12777)-N(GL_Paste!$G12777))</f>
        <v/>
      </c>
      <c r="B12780" s="43">
        <f>IF(GL_Paste!$B12777="","",DATE(YEAR(GL_Paste!$E12777),MONTH(GL_Paste!$E12777),1))</f>
        <v/>
      </c>
      <c r="C12780">
        <f>IF(GL_Paste!$B12777="","",IF(TRIM(GL_Paste!$M12777)&lt;&gt;"",TRIM(GL_Paste!$M12777),IFERROR(MID(GL_Paste!$I12777,FIND("[",GL_Paste!$I12777)+1,FIND("]",GL_Paste!$I12777)-FIND("[",GL_Paste!$I12777)-1),"")))</f>
        <v/>
      </c>
      <c r="D12780">
        <f>IF(GL_Paste!$B12777="","",IFERROR(INDEX(DeptName,MATCH($C12780,DeptTag,0)),"UNALLOCATED"))</f>
        <v/>
      </c>
      <c r="E12780">
        <f>IF(GL_Paste!$B12777="","",IFERROR(INDEX(AcctCat,MATCH(GL_Paste!$B12777&amp;"",AcctCode,0)),"UNKNOWN"))</f>
        <v/>
      </c>
      <c r="F12780">
        <f>IF(GL_Paste!$B12777="","",IFERROR(INDEX(AcctSub,MATCH(GL_Paste!$B12777&amp;"",AcctCode,0)),"UNKNOWN"))</f>
        <v/>
      </c>
    </row>
    <row r="12781">
      <c r="A12781" s="40">
        <f>IF(GL_Paste!$B12778="","",N(GL_Paste!$H12778)-N(GL_Paste!$G12778))</f>
        <v/>
      </c>
      <c r="B12781" s="43">
        <f>IF(GL_Paste!$B12778="","",DATE(YEAR(GL_Paste!$E12778),MONTH(GL_Paste!$E12778),1))</f>
        <v/>
      </c>
      <c r="C12781">
        <f>IF(GL_Paste!$B12778="","",IF(TRIM(GL_Paste!$M12778)&lt;&gt;"",TRIM(GL_Paste!$M12778),IFERROR(MID(GL_Paste!$I12778,FIND("[",GL_Paste!$I12778)+1,FIND("]",GL_Paste!$I12778)-FIND("[",GL_Paste!$I12778)-1),"")))</f>
        <v/>
      </c>
      <c r="D12781">
        <f>IF(GL_Paste!$B12778="","",IFERROR(INDEX(DeptName,MATCH($C12781,DeptTag,0)),"UNALLOCATED"))</f>
        <v/>
      </c>
      <c r="E12781">
        <f>IF(GL_Paste!$B12778="","",IFERROR(INDEX(AcctCat,MATCH(GL_Paste!$B12778&amp;"",AcctCode,0)),"UNKNOWN"))</f>
        <v/>
      </c>
      <c r="F12781">
        <f>IF(GL_Paste!$B12778="","",IFERROR(INDEX(AcctSub,MATCH(GL_Paste!$B12778&amp;"",AcctCode,0)),"UNKNOWN"))</f>
        <v/>
      </c>
    </row>
    <row r="12782">
      <c r="A12782" s="40">
        <f>IF(GL_Paste!$B12779="","",N(GL_Paste!$H12779)-N(GL_Paste!$G12779))</f>
        <v/>
      </c>
      <c r="B12782" s="43">
        <f>IF(GL_Paste!$B12779="","",DATE(YEAR(GL_Paste!$E12779),MONTH(GL_Paste!$E12779),1))</f>
        <v/>
      </c>
      <c r="C12782">
        <f>IF(GL_Paste!$B12779="","",IF(TRIM(GL_Paste!$M12779)&lt;&gt;"",TRIM(GL_Paste!$M12779),IFERROR(MID(GL_Paste!$I12779,FIND("[",GL_Paste!$I12779)+1,FIND("]",GL_Paste!$I12779)-FIND("[",GL_Paste!$I12779)-1),"")))</f>
        <v/>
      </c>
      <c r="D12782">
        <f>IF(GL_Paste!$B12779="","",IFERROR(INDEX(DeptName,MATCH($C12782,DeptTag,0)),"UNALLOCATED"))</f>
        <v/>
      </c>
      <c r="E12782">
        <f>IF(GL_Paste!$B12779="","",IFERROR(INDEX(AcctCat,MATCH(GL_Paste!$B12779&amp;"",AcctCode,0)),"UNKNOWN"))</f>
        <v/>
      </c>
      <c r="F12782">
        <f>IF(GL_Paste!$B12779="","",IFERROR(INDEX(AcctSub,MATCH(GL_Paste!$B12779&amp;"",AcctCode,0)),"UNKNOWN"))</f>
        <v/>
      </c>
    </row>
    <row r="12783">
      <c r="A12783" s="40">
        <f>IF(GL_Paste!$B12780="","",N(GL_Paste!$H12780)-N(GL_Paste!$G12780))</f>
        <v/>
      </c>
      <c r="B12783" s="43">
        <f>IF(GL_Paste!$B12780="","",DATE(YEAR(GL_Paste!$E12780),MONTH(GL_Paste!$E12780),1))</f>
        <v/>
      </c>
      <c r="C12783">
        <f>IF(GL_Paste!$B12780="","",IF(TRIM(GL_Paste!$M12780)&lt;&gt;"",TRIM(GL_Paste!$M12780),IFERROR(MID(GL_Paste!$I12780,FIND("[",GL_Paste!$I12780)+1,FIND("]",GL_Paste!$I12780)-FIND("[",GL_Paste!$I12780)-1),"")))</f>
        <v/>
      </c>
      <c r="D12783">
        <f>IF(GL_Paste!$B12780="","",IFERROR(INDEX(DeptName,MATCH($C12783,DeptTag,0)),"UNALLOCATED"))</f>
        <v/>
      </c>
      <c r="E12783">
        <f>IF(GL_Paste!$B12780="","",IFERROR(INDEX(AcctCat,MATCH(GL_Paste!$B12780&amp;"",AcctCode,0)),"UNKNOWN"))</f>
        <v/>
      </c>
      <c r="F12783">
        <f>IF(GL_Paste!$B12780="","",IFERROR(INDEX(AcctSub,MATCH(GL_Paste!$B12780&amp;"",AcctCode,0)),"UNKNOWN"))</f>
        <v/>
      </c>
    </row>
    <row r="12784">
      <c r="A12784" s="40">
        <f>IF(GL_Paste!$B12781="","",N(GL_Paste!$H12781)-N(GL_Paste!$G12781))</f>
        <v/>
      </c>
      <c r="B12784" s="43">
        <f>IF(GL_Paste!$B12781="","",DATE(YEAR(GL_Paste!$E12781),MONTH(GL_Paste!$E12781),1))</f>
        <v/>
      </c>
      <c r="C12784">
        <f>IF(GL_Paste!$B12781="","",IF(TRIM(GL_Paste!$M12781)&lt;&gt;"",TRIM(GL_Paste!$M12781),IFERROR(MID(GL_Paste!$I12781,FIND("[",GL_Paste!$I12781)+1,FIND("]",GL_Paste!$I12781)-FIND("[",GL_Paste!$I12781)-1),"")))</f>
        <v/>
      </c>
      <c r="D12784">
        <f>IF(GL_Paste!$B12781="","",IFERROR(INDEX(DeptName,MATCH($C12784,DeptTag,0)),"UNALLOCATED"))</f>
        <v/>
      </c>
      <c r="E12784">
        <f>IF(GL_Paste!$B12781="","",IFERROR(INDEX(AcctCat,MATCH(GL_Paste!$B12781&amp;"",AcctCode,0)),"UNKNOWN"))</f>
        <v/>
      </c>
      <c r="F12784">
        <f>IF(GL_Paste!$B12781="","",IFERROR(INDEX(AcctSub,MATCH(GL_Paste!$B12781&amp;"",AcctCode,0)),"UNKNOWN"))</f>
        <v/>
      </c>
    </row>
    <row r="12785">
      <c r="A12785" s="40">
        <f>IF(GL_Paste!$B12782="","",N(GL_Paste!$H12782)-N(GL_Paste!$G12782))</f>
        <v/>
      </c>
      <c r="B12785" s="43">
        <f>IF(GL_Paste!$B12782="","",DATE(YEAR(GL_Paste!$E12782),MONTH(GL_Paste!$E12782),1))</f>
        <v/>
      </c>
      <c r="C12785">
        <f>IF(GL_Paste!$B12782="","",IF(TRIM(GL_Paste!$M12782)&lt;&gt;"",TRIM(GL_Paste!$M12782),IFERROR(MID(GL_Paste!$I12782,FIND("[",GL_Paste!$I12782)+1,FIND("]",GL_Paste!$I12782)-FIND("[",GL_Paste!$I12782)-1),"")))</f>
        <v/>
      </c>
      <c r="D12785">
        <f>IF(GL_Paste!$B12782="","",IFERROR(INDEX(DeptName,MATCH($C12785,DeptTag,0)),"UNALLOCATED"))</f>
        <v/>
      </c>
      <c r="E12785">
        <f>IF(GL_Paste!$B12782="","",IFERROR(INDEX(AcctCat,MATCH(GL_Paste!$B12782&amp;"",AcctCode,0)),"UNKNOWN"))</f>
        <v/>
      </c>
      <c r="F12785">
        <f>IF(GL_Paste!$B12782="","",IFERROR(INDEX(AcctSub,MATCH(GL_Paste!$B12782&amp;"",AcctCode,0)),"UNKNOWN"))</f>
        <v/>
      </c>
    </row>
    <row r="12786">
      <c r="A12786" s="40">
        <f>IF(GL_Paste!$B12783="","",N(GL_Paste!$H12783)-N(GL_Paste!$G12783))</f>
        <v/>
      </c>
      <c r="B12786" s="43">
        <f>IF(GL_Paste!$B12783="","",DATE(YEAR(GL_Paste!$E12783),MONTH(GL_Paste!$E12783),1))</f>
        <v/>
      </c>
      <c r="C12786">
        <f>IF(GL_Paste!$B12783="","",IF(TRIM(GL_Paste!$M12783)&lt;&gt;"",TRIM(GL_Paste!$M12783),IFERROR(MID(GL_Paste!$I12783,FIND("[",GL_Paste!$I12783)+1,FIND("]",GL_Paste!$I12783)-FIND("[",GL_Paste!$I12783)-1),"")))</f>
        <v/>
      </c>
      <c r="D12786">
        <f>IF(GL_Paste!$B12783="","",IFERROR(INDEX(DeptName,MATCH($C12786,DeptTag,0)),"UNALLOCATED"))</f>
        <v/>
      </c>
      <c r="E12786">
        <f>IF(GL_Paste!$B12783="","",IFERROR(INDEX(AcctCat,MATCH(GL_Paste!$B12783&amp;"",AcctCode,0)),"UNKNOWN"))</f>
        <v/>
      </c>
      <c r="F12786">
        <f>IF(GL_Paste!$B12783="","",IFERROR(INDEX(AcctSub,MATCH(GL_Paste!$B12783&amp;"",AcctCode,0)),"UNKNOWN"))</f>
        <v/>
      </c>
    </row>
    <row r="12787">
      <c r="A12787" s="40">
        <f>IF(GL_Paste!$B12784="","",N(GL_Paste!$H12784)-N(GL_Paste!$G12784))</f>
        <v/>
      </c>
      <c r="B12787" s="43">
        <f>IF(GL_Paste!$B12784="","",DATE(YEAR(GL_Paste!$E12784),MONTH(GL_Paste!$E12784),1))</f>
        <v/>
      </c>
      <c r="C12787">
        <f>IF(GL_Paste!$B12784="","",IF(TRIM(GL_Paste!$M12784)&lt;&gt;"",TRIM(GL_Paste!$M12784),IFERROR(MID(GL_Paste!$I12784,FIND("[",GL_Paste!$I12784)+1,FIND("]",GL_Paste!$I12784)-FIND("[",GL_Paste!$I12784)-1),"")))</f>
        <v/>
      </c>
      <c r="D12787">
        <f>IF(GL_Paste!$B12784="","",IFERROR(INDEX(DeptName,MATCH($C12787,DeptTag,0)),"UNALLOCATED"))</f>
        <v/>
      </c>
      <c r="E12787">
        <f>IF(GL_Paste!$B12784="","",IFERROR(INDEX(AcctCat,MATCH(GL_Paste!$B12784&amp;"",AcctCode,0)),"UNKNOWN"))</f>
        <v/>
      </c>
      <c r="F12787">
        <f>IF(GL_Paste!$B12784="","",IFERROR(INDEX(AcctSub,MATCH(GL_Paste!$B12784&amp;"",AcctCode,0)),"UNKNOWN"))</f>
        <v/>
      </c>
    </row>
    <row r="12788">
      <c r="A12788" s="40">
        <f>IF(GL_Paste!$B12785="","",N(GL_Paste!$H12785)-N(GL_Paste!$G12785))</f>
        <v/>
      </c>
      <c r="B12788" s="43">
        <f>IF(GL_Paste!$B12785="","",DATE(YEAR(GL_Paste!$E12785),MONTH(GL_Paste!$E12785),1))</f>
        <v/>
      </c>
      <c r="C12788">
        <f>IF(GL_Paste!$B12785="","",IF(TRIM(GL_Paste!$M12785)&lt;&gt;"",TRIM(GL_Paste!$M12785),IFERROR(MID(GL_Paste!$I12785,FIND("[",GL_Paste!$I12785)+1,FIND("]",GL_Paste!$I12785)-FIND("[",GL_Paste!$I12785)-1),"")))</f>
        <v/>
      </c>
      <c r="D12788">
        <f>IF(GL_Paste!$B12785="","",IFERROR(INDEX(DeptName,MATCH($C12788,DeptTag,0)),"UNALLOCATED"))</f>
        <v/>
      </c>
      <c r="E12788">
        <f>IF(GL_Paste!$B12785="","",IFERROR(INDEX(AcctCat,MATCH(GL_Paste!$B12785&amp;"",AcctCode,0)),"UNKNOWN"))</f>
        <v/>
      </c>
      <c r="F12788">
        <f>IF(GL_Paste!$B12785="","",IFERROR(INDEX(AcctSub,MATCH(GL_Paste!$B12785&amp;"",AcctCode,0)),"UNKNOWN"))</f>
        <v/>
      </c>
    </row>
    <row r="12789">
      <c r="A12789" s="40">
        <f>IF(GL_Paste!$B12786="","",N(GL_Paste!$H12786)-N(GL_Paste!$G12786))</f>
        <v/>
      </c>
      <c r="B12789" s="43">
        <f>IF(GL_Paste!$B12786="","",DATE(YEAR(GL_Paste!$E12786),MONTH(GL_Paste!$E12786),1))</f>
        <v/>
      </c>
      <c r="C12789">
        <f>IF(GL_Paste!$B12786="","",IF(TRIM(GL_Paste!$M12786)&lt;&gt;"",TRIM(GL_Paste!$M12786),IFERROR(MID(GL_Paste!$I12786,FIND("[",GL_Paste!$I12786)+1,FIND("]",GL_Paste!$I12786)-FIND("[",GL_Paste!$I12786)-1),"")))</f>
        <v/>
      </c>
      <c r="D12789">
        <f>IF(GL_Paste!$B12786="","",IFERROR(INDEX(DeptName,MATCH($C12789,DeptTag,0)),"UNALLOCATED"))</f>
        <v/>
      </c>
      <c r="E12789">
        <f>IF(GL_Paste!$B12786="","",IFERROR(INDEX(AcctCat,MATCH(GL_Paste!$B12786&amp;"",AcctCode,0)),"UNKNOWN"))</f>
        <v/>
      </c>
      <c r="F12789">
        <f>IF(GL_Paste!$B12786="","",IFERROR(INDEX(AcctSub,MATCH(GL_Paste!$B12786&amp;"",AcctCode,0)),"UNKNOWN"))</f>
        <v/>
      </c>
    </row>
    <row r="12790">
      <c r="A12790" s="40">
        <f>IF(GL_Paste!$B12787="","",N(GL_Paste!$H12787)-N(GL_Paste!$G12787))</f>
        <v/>
      </c>
      <c r="B12790" s="43">
        <f>IF(GL_Paste!$B12787="","",DATE(YEAR(GL_Paste!$E12787),MONTH(GL_Paste!$E12787),1))</f>
        <v/>
      </c>
      <c r="C12790">
        <f>IF(GL_Paste!$B12787="","",IF(TRIM(GL_Paste!$M12787)&lt;&gt;"",TRIM(GL_Paste!$M12787),IFERROR(MID(GL_Paste!$I12787,FIND("[",GL_Paste!$I12787)+1,FIND("]",GL_Paste!$I12787)-FIND("[",GL_Paste!$I12787)-1),"")))</f>
        <v/>
      </c>
      <c r="D12790">
        <f>IF(GL_Paste!$B12787="","",IFERROR(INDEX(DeptName,MATCH($C12790,DeptTag,0)),"UNALLOCATED"))</f>
        <v/>
      </c>
      <c r="E12790">
        <f>IF(GL_Paste!$B12787="","",IFERROR(INDEX(AcctCat,MATCH(GL_Paste!$B12787&amp;"",AcctCode,0)),"UNKNOWN"))</f>
        <v/>
      </c>
      <c r="F12790">
        <f>IF(GL_Paste!$B12787="","",IFERROR(INDEX(AcctSub,MATCH(GL_Paste!$B12787&amp;"",AcctCode,0)),"UNKNOWN"))</f>
        <v/>
      </c>
    </row>
    <row r="12791">
      <c r="A12791" s="40">
        <f>IF(GL_Paste!$B12788="","",N(GL_Paste!$H12788)-N(GL_Paste!$G12788))</f>
        <v/>
      </c>
      <c r="B12791" s="43">
        <f>IF(GL_Paste!$B12788="","",DATE(YEAR(GL_Paste!$E12788),MONTH(GL_Paste!$E12788),1))</f>
        <v/>
      </c>
      <c r="C12791">
        <f>IF(GL_Paste!$B12788="","",IF(TRIM(GL_Paste!$M12788)&lt;&gt;"",TRIM(GL_Paste!$M12788),IFERROR(MID(GL_Paste!$I12788,FIND("[",GL_Paste!$I12788)+1,FIND("]",GL_Paste!$I12788)-FIND("[",GL_Paste!$I12788)-1),"")))</f>
        <v/>
      </c>
      <c r="D12791">
        <f>IF(GL_Paste!$B12788="","",IFERROR(INDEX(DeptName,MATCH($C12791,DeptTag,0)),"UNALLOCATED"))</f>
        <v/>
      </c>
      <c r="E12791">
        <f>IF(GL_Paste!$B12788="","",IFERROR(INDEX(AcctCat,MATCH(GL_Paste!$B12788&amp;"",AcctCode,0)),"UNKNOWN"))</f>
        <v/>
      </c>
      <c r="F12791">
        <f>IF(GL_Paste!$B12788="","",IFERROR(INDEX(AcctSub,MATCH(GL_Paste!$B12788&amp;"",AcctCode,0)),"UNKNOWN"))</f>
        <v/>
      </c>
    </row>
    <row r="12792">
      <c r="A12792" s="40">
        <f>IF(GL_Paste!$B12789="","",N(GL_Paste!$H12789)-N(GL_Paste!$G12789))</f>
        <v/>
      </c>
      <c r="B12792" s="43">
        <f>IF(GL_Paste!$B12789="","",DATE(YEAR(GL_Paste!$E12789),MONTH(GL_Paste!$E12789),1))</f>
        <v/>
      </c>
      <c r="C12792">
        <f>IF(GL_Paste!$B12789="","",IF(TRIM(GL_Paste!$M12789)&lt;&gt;"",TRIM(GL_Paste!$M12789),IFERROR(MID(GL_Paste!$I12789,FIND("[",GL_Paste!$I12789)+1,FIND("]",GL_Paste!$I12789)-FIND("[",GL_Paste!$I12789)-1),"")))</f>
        <v/>
      </c>
      <c r="D12792">
        <f>IF(GL_Paste!$B12789="","",IFERROR(INDEX(DeptName,MATCH($C12792,DeptTag,0)),"UNALLOCATED"))</f>
        <v/>
      </c>
      <c r="E12792">
        <f>IF(GL_Paste!$B12789="","",IFERROR(INDEX(AcctCat,MATCH(GL_Paste!$B12789&amp;"",AcctCode,0)),"UNKNOWN"))</f>
        <v/>
      </c>
      <c r="F12792">
        <f>IF(GL_Paste!$B12789="","",IFERROR(INDEX(AcctSub,MATCH(GL_Paste!$B12789&amp;"",AcctCode,0)),"UNKNOWN"))</f>
        <v/>
      </c>
    </row>
    <row r="12793">
      <c r="A12793" s="40">
        <f>IF(GL_Paste!$B12790="","",N(GL_Paste!$H12790)-N(GL_Paste!$G12790))</f>
        <v/>
      </c>
      <c r="B12793" s="43">
        <f>IF(GL_Paste!$B12790="","",DATE(YEAR(GL_Paste!$E12790),MONTH(GL_Paste!$E12790),1))</f>
        <v/>
      </c>
      <c r="C12793">
        <f>IF(GL_Paste!$B12790="","",IF(TRIM(GL_Paste!$M12790)&lt;&gt;"",TRIM(GL_Paste!$M12790),IFERROR(MID(GL_Paste!$I12790,FIND("[",GL_Paste!$I12790)+1,FIND("]",GL_Paste!$I12790)-FIND("[",GL_Paste!$I12790)-1),"")))</f>
        <v/>
      </c>
      <c r="D12793">
        <f>IF(GL_Paste!$B12790="","",IFERROR(INDEX(DeptName,MATCH($C12793,DeptTag,0)),"UNALLOCATED"))</f>
        <v/>
      </c>
      <c r="E12793">
        <f>IF(GL_Paste!$B12790="","",IFERROR(INDEX(AcctCat,MATCH(GL_Paste!$B12790&amp;"",AcctCode,0)),"UNKNOWN"))</f>
        <v/>
      </c>
      <c r="F12793">
        <f>IF(GL_Paste!$B12790="","",IFERROR(INDEX(AcctSub,MATCH(GL_Paste!$B12790&amp;"",AcctCode,0)),"UNKNOWN"))</f>
        <v/>
      </c>
    </row>
    <row r="12794">
      <c r="A12794" s="40">
        <f>IF(GL_Paste!$B12791="","",N(GL_Paste!$H12791)-N(GL_Paste!$G12791))</f>
        <v/>
      </c>
      <c r="B12794" s="43">
        <f>IF(GL_Paste!$B12791="","",DATE(YEAR(GL_Paste!$E12791),MONTH(GL_Paste!$E12791),1))</f>
        <v/>
      </c>
      <c r="C12794">
        <f>IF(GL_Paste!$B12791="","",IF(TRIM(GL_Paste!$M12791)&lt;&gt;"",TRIM(GL_Paste!$M12791),IFERROR(MID(GL_Paste!$I12791,FIND("[",GL_Paste!$I12791)+1,FIND("]",GL_Paste!$I12791)-FIND("[",GL_Paste!$I12791)-1),"")))</f>
        <v/>
      </c>
      <c r="D12794">
        <f>IF(GL_Paste!$B12791="","",IFERROR(INDEX(DeptName,MATCH($C12794,DeptTag,0)),"UNALLOCATED"))</f>
        <v/>
      </c>
      <c r="E12794">
        <f>IF(GL_Paste!$B12791="","",IFERROR(INDEX(AcctCat,MATCH(GL_Paste!$B12791&amp;"",AcctCode,0)),"UNKNOWN"))</f>
        <v/>
      </c>
      <c r="F12794">
        <f>IF(GL_Paste!$B12791="","",IFERROR(INDEX(AcctSub,MATCH(GL_Paste!$B12791&amp;"",AcctCode,0)),"UNKNOWN"))</f>
        <v/>
      </c>
    </row>
    <row r="12795">
      <c r="A12795" s="40">
        <f>IF(GL_Paste!$B12792="","",N(GL_Paste!$H12792)-N(GL_Paste!$G12792))</f>
        <v/>
      </c>
      <c r="B12795" s="43">
        <f>IF(GL_Paste!$B12792="","",DATE(YEAR(GL_Paste!$E12792),MONTH(GL_Paste!$E12792),1))</f>
        <v/>
      </c>
      <c r="C12795">
        <f>IF(GL_Paste!$B12792="","",IF(TRIM(GL_Paste!$M12792)&lt;&gt;"",TRIM(GL_Paste!$M12792),IFERROR(MID(GL_Paste!$I12792,FIND("[",GL_Paste!$I12792)+1,FIND("]",GL_Paste!$I12792)-FIND("[",GL_Paste!$I12792)-1),"")))</f>
        <v/>
      </c>
      <c r="D12795">
        <f>IF(GL_Paste!$B12792="","",IFERROR(INDEX(DeptName,MATCH($C12795,DeptTag,0)),"UNALLOCATED"))</f>
        <v/>
      </c>
      <c r="E12795">
        <f>IF(GL_Paste!$B12792="","",IFERROR(INDEX(AcctCat,MATCH(GL_Paste!$B12792&amp;"",AcctCode,0)),"UNKNOWN"))</f>
        <v/>
      </c>
      <c r="F12795">
        <f>IF(GL_Paste!$B12792="","",IFERROR(INDEX(AcctSub,MATCH(GL_Paste!$B12792&amp;"",AcctCode,0)),"UNKNOWN"))</f>
        <v/>
      </c>
    </row>
    <row r="12796">
      <c r="A12796" s="40">
        <f>IF(GL_Paste!$B12793="","",N(GL_Paste!$H12793)-N(GL_Paste!$G12793))</f>
        <v/>
      </c>
      <c r="B12796" s="43">
        <f>IF(GL_Paste!$B12793="","",DATE(YEAR(GL_Paste!$E12793),MONTH(GL_Paste!$E12793),1))</f>
        <v/>
      </c>
      <c r="C12796">
        <f>IF(GL_Paste!$B12793="","",IF(TRIM(GL_Paste!$M12793)&lt;&gt;"",TRIM(GL_Paste!$M12793),IFERROR(MID(GL_Paste!$I12793,FIND("[",GL_Paste!$I12793)+1,FIND("]",GL_Paste!$I12793)-FIND("[",GL_Paste!$I12793)-1),"")))</f>
        <v/>
      </c>
      <c r="D12796">
        <f>IF(GL_Paste!$B12793="","",IFERROR(INDEX(DeptName,MATCH($C12796,DeptTag,0)),"UNALLOCATED"))</f>
        <v/>
      </c>
      <c r="E12796">
        <f>IF(GL_Paste!$B12793="","",IFERROR(INDEX(AcctCat,MATCH(GL_Paste!$B12793&amp;"",AcctCode,0)),"UNKNOWN"))</f>
        <v/>
      </c>
      <c r="F12796">
        <f>IF(GL_Paste!$B12793="","",IFERROR(INDEX(AcctSub,MATCH(GL_Paste!$B12793&amp;"",AcctCode,0)),"UNKNOWN"))</f>
        <v/>
      </c>
    </row>
    <row r="12797">
      <c r="A12797" s="40">
        <f>IF(GL_Paste!$B12794="","",N(GL_Paste!$H12794)-N(GL_Paste!$G12794))</f>
        <v/>
      </c>
      <c r="B12797" s="43">
        <f>IF(GL_Paste!$B12794="","",DATE(YEAR(GL_Paste!$E12794),MONTH(GL_Paste!$E12794),1))</f>
        <v/>
      </c>
      <c r="C12797">
        <f>IF(GL_Paste!$B12794="","",IF(TRIM(GL_Paste!$M12794)&lt;&gt;"",TRIM(GL_Paste!$M12794),IFERROR(MID(GL_Paste!$I12794,FIND("[",GL_Paste!$I12794)+1,FIND("]",GL_Paste!$I12794)-FIND("[",GL_Paste!$I12794)-1),"")))</f>
        <v/>
      </c>
      <c r="D12797">
        <f>IF(GL_Paste!$B12794="","",IFERROR(INDEX(DeptName,MATCH($C12797,DeptTag,0)),"UNALLOCATED"))</f>
        <v/>
      </c>
      <c r="E12797">
        <f>IF(GL_Paste!$B12794="","",IFERROR(INDEX(AcctCat,MATCH(GL_Paste!$B12794&amp;"",AcctCode,0)),"UNKNOWN"))</f>
        <v/>
      </c>
      <c r="F12797">
        <f>IF(GL_Paste!$B12794="","",IFERROR(INDEX(AcctSub,MATCH(GL_Paste!$B12794&amp;"",AcctCode,0)),"UNKNOWN"))</f>
        <v/>
      </c>
    </row>
    <row r="12798">
      <c r="A12798" s="40">
        <f>IF(GL_Paste!$B12795="","",N(GL_Paste!$H12795)-N(GL_Paste!$G12795))</f>
        <v/>
      </c>
      <c r="B12798" s="43">
        <f>IF(GL_Paste!$B12795="","",DATE(YEAR(GL_Paste!$E12795),MONTH(GL_Paste!$E12795),1))</f>
        <v/>
      </c>
      <c r="C12798">
        <f>IF(GL_Paste!$B12795="","",IF(TRIM(GL_Paste!$M12795)&lt;&gt;"",TRIM(GL_Paste!$M12795),IFERROR(MID(GL_Paste!$I12795,FIND("[",GL_Paste!$I12795)+1,FIND("]",GL_Paste!$I12795)-FIND("[",GL_Paste!$I12795)-1),"")))</f>
        <v/>
      </c>
      <c r="D12798">
        <f>IF(GL_Paste!$B12795="","",IFERROR(INDEX(DeptName,MATCH($C12798,DeptTag,0)),"UNALLOCATED"))</f>
        <v/>
      </c>
      <c r="E12798">
        <f>IF(GL_Paste!$B12795="","",IFERROR(INDEX(AcctCat,MATCH(GL_Paste!$B12795&amp;"",AcctCode,0)),"UNKNOWN"))</f>
        <v/>
      </c>
      <c r="F12798">
        <f>IF(GL_Paste!$B12795="","",IFERROR(INDEX(AcctSub,MATCH(GL_Paste!$B12795&amp;"",AcctCode,0)),"UNKNOWN"))</f>
        <v/>
      </c>
    </row>
    <row r="12799">
      <c r="A12799" s="40">
        <f>IF(GL_Paste!$B12796="","",N(GL_Paste!$H12796)-N(GL_Paste!$G12796))</f>
        <v/>
      </c>
      <c r="B12799" s="43">
        <f>IF(GL_Paste!$B12796="","",DATE(YEAR(GL_Paste!$E12796),MONTH(GL_Paste!$E12796),1))</f>
        <v/>
      </c>
      <c r="C12799">
        <f>IF(GL_Paste!$B12796="","",IF(TRIM(GL_Paste!$M12796)&lt;&gt;"",TRIM(GL_Paste!$M12796),IFERROR(MID(GL_Paste!$I12796,FIND("[",GL_Paste!$I12796)+1,FIND("]",GL_Paste!$I12796)-FIND("[",GL_Paste!$I12796)-1),"")))</f>
        <v/>
      </c>
      <c r="D12799">
        <f>IF(GL_Paste!$B12796="","",IFERROR(INDEX(DeptName,MATCH($C12799,DeptTag,0)),"UNALLOCATED"))</f>
        <v/>
      </c>
      <c r="E12799">
        <f>IF(GL_Paste!$B12796="","",IFERROR(INDEX(AcctCat,MATCH(GL_Paste!$B12796&amp;"",AcctCode,0)),"UNKNOWN"))</f>
        <v/>
      </c>
      <c r="F12799">
        <f>IF(GL_Paste!$B12796="","",IFERROR(INDEX(AcctSub,MATCH(GL_Paste!$B12796&amp;"",AcctCode,0)),"UNKNOWN"))</f>
        <v/>
      </c>
    </row>
    <row r="12800">
      <c r="A12800" s="40">
        <f>IF(GL_Paste!$B12797="","",N(GL_Paste!$H12797)-N(GL_Paste!$G12797))</f>
        <v/>
      </c>
      <c r="B12800" s="43">
        <f>IF(GL_Paste!$B12797="","",DATE(YEAR(GL_Paste!$E12797),MONTH(GL_Paste!$E12797),1))</f>
        <v/>
      </c>
      <c r="C12800">
        <f>IF(GL_Paste!$B12797="","",IF(TRIM(GL_Paste!$M12797)&lt;&gt;"",TRIM(GL_Paste!$M12797),IFERROR(MID(GL_Paste!$I12797,FIND("[",GL_Paste!$I12797)+1,FIND("]",GL_Paste!$I12797)-FIND("[",GL_Paste!$I12797)-1),"")))</f>
        <v/>
      </c>
      <c r="D12800">
        <f>IF(GL_Paste!$B12797="","",IFERROR(INDEX(DeptName,MATCH($C12800,DeptTag,0)),"UNALLOCATED"))</f>
        <v/>
      </c>
      <c r="E12800">
        <f>IF(GL_Paste!$B12797="","",IFERROR(INDEX(AcctCat,MATCH(GL_Paste!$B12797&amp;"",AcctCode,0)),"UNKNOWN"))</f>
        <v/>
      </c>
      <c r="F12800">
        <f>IF(GL_Paste!$B12797="","",IFERROR(INDEX(AcctSub,MATCH(GL_Paste!$B12797&amp;"",AcctCode,0)),"UNKNOWN"))</f>
        <v/>
      </c>
    </row>
    <row r="12801">
      <c r="A12801" s="40">
        <f>IF(GL_Paste!$B12798="","",N(GL_Paste!$H12798)-N(GL_Paste!$G12798))</f>
        <v/>
      </c>
      <c r="B12801" s="43">
        <f>IF(GL_Paste!$B12798="","",DATE(YEAR(GL_Paste!$E12798),MONTH(GL_Paste!$E12798),1))</f>
        <v/>
      </c>
      <c r="C12801">
        <f>IF(GL_Paste!$B12798="","",IF(TRIM(GL_Paste!$M12798)&lt;&gt;"",TRIM(GL_Paste!$M12798),IFERROR(MID(GL_Paste!$I12798,FIND("[",GL_Paste!$I12798)+1,FIND("]",GL_Paste!$I12798)-FIND("[",GL_Paste!$I12798)-1),"")))</f>
        <v/>
      </c>
      <c r="D12801">
        <f>IF(GL_Paste!$B12798="","",IFERROR(INDEX(DeptName,MATCH($C12801,DeptTag,0)),"UNALLOCATED"))</f>
        <v/>
      </c>
      <c r="E12801">
        <f>IF(GL_Paste!$B12798="","",IFERROR(INDEX(AcctCat,MATCH(GL_Paste!$B12798&amp;"",AcctCode,0)),"UNKNOWN"))</f>
        <v/>
      </c>
      <c r="F12801">
        <f>IF(GL_Paste!$B12798="","",IFERROR(INDEX(AcctSub,MATCH(GL_Paste!$B12798&amp;"",AcctCode,0)),"UNKNOWN"))</f>
        <v/>
      </c>
    </row>
    <row r="12802">
      <c r="A12802" s="40">
        <f>IF(GL_Paste!$B12799="","",N(GL_Paste!$H12799)-N(GL_Paste!$G12799))</f>
        <v/>
      </c>
      <c r="B12802" s="43">
        <f>IF(GL_Paste!$B12799="","",DATE(YEAR(GL_Paste!$E12799),MONTH(GL_Paste!$E12799),1))</f>
        <v/>
      </c>
      <c r="C12802">
        <f>IF(GL_Paste!$B12799="","",IF(TRIM(GL_Paste!$M12799)&lt;&gt;"",TRIM(GL_Paste!$M12799),IFERROR(MID(GL_Paste!$I12799,FIND("[",GL_Paste!$I12799)+1,FIND("]",GL_Paste!$I12799)-FIND("[",GL_Paste!$I12799)-1),"")))</f>
        <v/>
      </c>
      <c r="D12802">
        <f>IF(GL_Paste!$B12799="","",IFERROR(INDEX(DeptName,MATCH($C12802,DeptTag,0)),"UNALLOCATED"))</f>
        <v/>
      </c>
      <c r="E12802">
        <f>IF(GL_Paste!$B12799="","",IFERROR(INDEX(AcctCat,MATCH(GL_Paste!$B12799&amp;"",AcctCode,0)),"UNKNOWN"))</f>
        <v/>
      </c>
      <c r="F12802">
        <f>IF(GL_Paste!$B12799="","",IFERROR(INDEX(AcctSub,MATCH(GL_Paste!$B12799&amp;"",AcctCode,0)),"UNKNOWN"))</f>
        <v/>
      </c>
    </row>
    <row r="12803">
      <c r="A12803" s="40">
        <f>IF(GL_Paste!$B12800="","",N(GL_Paste!$H12800)-N(GL_Paste!$G12800))</f>
        <v/>
      </c>
      <c r="B12803" s="43">
        <f>IF(GL_Paste!$B12800="","",DATE(YEAR(GL_Paste!$E12800),MONTH(GL_Paste!$E12800),1))</f>
        <v/>
      </c>
      <c r="C12803">
        <f>IF(GL_Paste!$B12800="","",IF(TRIM(GL_Paste!$M12800)&lt;&gt;"",TRIM(GL_Paste!$M12800),IFERROR(MID(GL_Paste!$I12800,FIND("[",GL_Paste!$I12800)+1,FIND("]",GL_Paste!$I12800)-FIND("[",GL_Paste!$I12800)-1),"")))</f>
        <v/>
      </c>
      <c r="D12803">
        <f>IF(GL_Paste!$B12800="","",IFERROR(INDEX(DeptName,MATCH($C12803,DeptTag,0)),"UNALLOCATED"))</f>
        <v/>
      </c>
      <c r="E12803">
        <f>IF(GL_Paste!$B12800="","",IFERROR(INDEX(AcctCat,MATCH(GL_Paste!$B12800&amp;"",AcctCode,0)),"UNKNOWN"))</f>
        <v/>
      </c>
      <c r="F12803">
        <f>IF(GL_Paste!$B12800="","",IFERROR(INDEX(AcctSub,MATCH(GL_Paste!$B12800&amp;"",AcctCode,0)),"UNKNOWN"))</f>
        <v/>
      </c>
    </row>
    <row r="12804">
      <c r="A12804" s="40">
        <f>IF(GL_Paste!$B12801="","",N(GL_Paste!$H12801)-N(GL_Paste!$G12801))</f>
        <v/>
      </c>
      <c r="B12804" s="43">
        <f>IF(GL_Paste!$B12801="","",DATE(YEAR(GL_Paste!$E12801),MONTH(GL_Paste!$E12801),1))</f>
        <v/>
      </c>
      <c r="C12804">
        <f>IF(GL_Paste!$B12801="","",IF(TRIM(GL_Paste!$M12801)&lt;&gt;"",TRIM(GL_Paste!$M12801),IFERROR(MID(GL_Paste!$I12801,FIND("[",GL_Paste!$I12801)+1,FIND("]",GL_Paste!$I12801)-FIND("[",GL_Paste!$I12801)-1),"")))</f>
        <v/>
      </c>
      <c r="D12804">
        <f>IF(GL_Paste!$B12801="","",IFERROR(INDEX(DeptName,MATCH($C12804,DeptTag,0)),"UNALLOCATED"))</f>
        <v/>
      </c>
      <c r="E12804">
        <f>IF(GL_Paste!$B12801="","",IFERROR(INDEX(AcctCat,MATCH(GL_Paste!$B12801&amp;"",AcctCode,0)),"UNKNOWN"))</f>
        <v/>
      </c>
      <c r="F12804">
        <f>IF(GL_Paste!$B12801="","",IFERROR(INDEX(AcctSub,MATCH(GL_Paste!$B12801&amp;"",AcctCode,0)),"UNKNOWN"))</f>
        <v/>
      </c>
    </row>
    <row r="12805">
      <c r="A12805" s="40">
        <f>IF(GL_Paste!$B12802="","",N(GL_Paste!$H12802)-N(GL_Paste!$G12802))</f>
        <v/>
      </c>
      <c r="B12805" s="43">
        <f>IF(GL_Paste!$B12802="","",DATE(YEAR(GL_Paste!$E12802),MONTH(GL_Paste!$E12802),1))</f>
        <v/>
      </c>
      <c r="C12805">
        <f>IF(GL_Paste!$B12802="","",IF(TRIM(GL_Paste!$M12802)&lt;&gt;"",TRIM(GL_Paste!$M12802),IFERROR(MID(GL_Paste!$I12802,FIND("[",GL_Paste!$I12802)+1,FIND("]",GL_Paste!$I12802)-FIND("[",GL_Paste!$I12802)-1),"")))</f>
        <v/>
      </c>
      <c r="D12805">
        <f>IF(GL_Paste!$B12802="","",IFERROR(INDEX(DeptName,MATCH($C12805,DeptTag,0)),"UNALLOCATED"))</f>
        <v/>
      </c>
      <c r="E12805">
        <f>IF(GL_Paste!$B12802="","",IFERROR(INDEX(AcctCat,MATCH(GL_Paste!$B12802&amp;"",AcctCode,0)),"UNKNOWN"))</f>
        <v/>
      </c>
      <c r="F12805">
        <f>IF(GL_Paste!$B12802="","",IFERROR(INDEX(AcctSub,MATCH(GL_Paste!$B12802&amp;"",AcctCode,0)),"UNKNOWN"))</f>
        <v/>
      </c>
    </row>
    <row r="12806">
      <c r="A12806" s="40">
        <f>IF(GL_Paste!$B12803="","",N(GL_Paste!$H12803)-N(GL_Paste!$G12803))</f>
        <v/>
      </c>
      <c r="B12806" s="43">
        <f>IF(GL_Paste!$B12803="","",DATE(YEAR(GL_Paste!$E12803),MONTH(GL_Paste!$E12803),1))</f>
        <v/>
      </c>
      <c r="C12806">
        <f>IF(GL_Paste!$B12803="","",IF(TRIM(GL_Paste!$M12803)&lt;&gt;"",TRIM(GL_Paste!$M12803),IFERROR(MID(GL_Paste!$I12803,FIND("[",GL_Paste!$I12803)+1,FIND("]",GL_Paste!$I12803)-FIND("[",GL_Paste!$I12803)-1),"")))</f>
        <v/>
      </c>
      <c r="D12806">
        <f>IF(GL_Paste!$B12803="","",IFERROR(INDEX(DeptName,MATCH($C12806,DeptTag,0)),"UNALLOCATED"))</f>
        <v/>
      </c>
      <c r="E12806">
        <f>IF(GL_Paste!$B12803="","",IFERROR(INDEX(AcctCat,MATCH(GL_Paste!$B12803&amp;"",AcctCode,0)),"UNKNOWN"))</f>
        <v/>
      </c>
      <c r="F12806">
        <f>IF(GL_Paste!$B12803="","",IFERROR(INDEX(AcctSub,MATCH(GL_Paste!$B12803&amp;"",AcctCode,0)),"UNKNOWN"))</f>
        <v/>
      </c>
    </row>
    <row r="12807">
      <c r="A12807" s="40">
        <f>IF(GL_Paste!$B12804="","",N(GL_Paste!$H12804)-N(GL_Paste!$G12804))</f>
        <v/>
      </c>
      <c r="B12807" s="43">
        <f>IF(GL_Paste!$B12804="","",DATE(YEAR(GL_Paste!$E12804),MONTH(GL_Paste!$E12804),1))</f>
        <v/>
      </c>
      <c r="C12807">
        <f>IF(GL_Paste!$B12804="","",IF(TRIM(GL_Paste!$M12804)&lt;&gt;"",TRIM(GL_Paste!$M12804),IFERROR(MID(GL_Paste!$I12804,FIND("[",GL_Paste!$I12804)+1,FIND("]",GL_Paste!$I12804)-FIND("[",GL_Paste!$I12804)-1),"")))</f>
        <v/>
      </c>
      <c r="D12807">
        <f>IF(GL_Paste!$B12804="","",IFERROR(INDEX(DeptName,MATCH($C12807,DeptTag,0)),"UNALLOCATED"))</f>
        <v/>
      </c>
      <c r="E12807">
        <f>IF(GL_Paste!$B12804="","",IFERROR(INDEX(AcctCat,MATCH(GL_Paste!$B12804&amp;"",AcctCode,0)),"UNKNOWN"))</f>
        <v/>
      </c>
      <c r="F12807">
        <f>IF(GL_Paste!$B12804="","",IFERROR(INDEX(AcctSub,MATCH(GL_Paste!$B12804&amp;"",AcctCode,0)),"UNKNOWN"))</f>
        <v/>
      </c>
    </row>
    <row r="12808">
      <c r="A12808" s="40">
        <f>IF(GL_Paste!$B12805="","",N(GL_Paste!$H12805)-N(GL_Paste!$G12805))</f>
        <v/>
      </c>
      <c r="B12808" s="43">
        <f>IF(GL_Paste!$B12805="","",DATE(YEAR(GL_Paste!$E12805),MONTH(GL_Paste!$E12805),1))</f>
        <v/>
      </c>
      <c r="C12808">
        <f>IF(GL_Paste!$B12805="","",IF(TRIM(GL_Paste!$M12805)&lt;&gt;"",TRIM(GL_Paste!$M12805),IFERROR(MID(GL_Paste!$I12805,FIND("[",GL_Paste!$I12805)+1,FIND("]",GL_Paste!$I12805)-FIND("[",GL_Paste!$I12805)-1),"")))</f>
        <v/>
      </c>
      <c r="D12808">
        <f>IF(GL_Paste!$B12805="","",IFERROR(INDEX(DeptName,MATCH($C12808,DeptTag,0)),"UNALLOCATED"))</f>
        <v/>
      </c>
      <c r="E12808">
        <f>IF(GL_Paste!$B12805="","",IFERROR(INDEX(AcctCat,MATCH(GL_Paste!$B12805&amp;"",AcctCode,0)),"UNKNOWN"))</f>
        <v/>
      </c>
      <c r="F12808">
        <f>IF(GL_Paste!$B12805="","",IFERROR(INDEX(AcctSub,MATCH(GL_Paste!$B12805&amp;"",AcctCode,0)),"UNKNOWN"))</f>
        <v/>
      </c>
    </row>
    <row r="12809">
      <c r="A12809" s="40">
        <f>IF(GL_Paste!$B12806="","",N(GL_Paste!$H12806)-N(GL_Paste!$G12806))</f>
        <v/>
      </c>
      <c r="B12809" s="43">
        <f>IF(GL_Paste!$B12806="","",DATE(YEAR(GL_Paste!$E12806),MONTH(GL_Paste!$E12806),1))</f>
        <v/>
      </c>
      <c r="C12809">
        <f>IF(GL_Paste!$B12806="","",IF(TRIM(GL_Paste!$M12806)&lt;&gt;"",TRIM(GL_Paste!$M12806),IFERROR(MID(GL_Paste!$I12806,FIND("[",GL_Paste!$I12806)+1,FIND("]",GL_Paste!$I12806)-FIND("[",GL_Paste!$I12806)-1),"")))</f>
        <v/>
      </c>
      <c r="D12809">
        <f>IF(GL_Paste!$B12806="","",IFERROR(INDEX(DeptName,MATCH($C12809,DeptTag,0)),"UNALLOCATED"))</f>
        <v/>
      </c>
      <c r="E12809">
        <f>IF(GL_Paste!$B12806="","",IFERROR(INDEX(AcctCat,MATCH(GL_Paste!$B12806&amp;"",AcctCode,0)),"UNKNOWN"))</f>
        <v/>
      </c>
      <c r="F12809">
        <f>IF(GL_Paste!$B12806="","",IFERROR(INDEX(AcctSub,MATCH(GL_Paste!$B12806&amp;"",AcctCode,0)),"UNKNOWN"))</f>
        <v/>
      </c>
    </row>
    <row r="12810">
      <c r="A12810" s="40">
        <f>IF(GL_Paste!$B12807="","",N(GL_Paste!$H12807)-N(GL_Paste!$G12807))</f>
        <v/>
      </c>
      <c r="B12810" s="43">
        <f>IF(GL_Paste!$B12807="","",DATE(YEAR(GL_Paste!$E12807),MONTH(GL_Paste!$E12807),1))</f>
        <v/>
      </c>
      <c r="C12810">
        <f>IF(GL_Paste!$B12807="","",IF(TRIM(GL_Paste!$M12807)&lt;&gt;"",TRIM(GL_Paste!$M12807),IFERROR(MID(GL_Paste!$I12807,FIND("[",GL_Paste!$I12807)+1,FIND("]",GL_Paste!$I12807)-FIND("[",GL_Paste!$I12807)-1),"")))</f>
        <v/>
      </c>
      <c r="D12810">
        <f>IF(GL_Paste!$B12807="","",IFERROR(INDEX(DeptName,MATCH($C12810,DeptTag,0)),"UNALLOCATED"))</f>
        <v/>
      </c>
      <c r="E12810">
        <f>IF(GL_Paste!$B12807="","",IFERROR(INDEX(AcctCat,MATCH(GL_Paste!$B12807&amp;"",AcctCode,0)),"UNKNOWN"))</f>
        <v/>
      </c>
      <c r="F12810">
        <f>IF(GL_Paste!$B12807="","",IFERROR(INDEX(AcctSub,MATCH(GL_Paste!$B12807&amp;"",AcctCode,0)),"UNKNOWN"))</f>
        <v/>
      </c>
    </row>
    <row r="12811">
      <c r="A12811" s="40">
        <f>IF(GL_Paste!$B12808="","",N(GL_Paste!$H12808)-N(GL_Paste!$G12808))</f>
        <v/>
      </c>
      <c r="B12811" s="43">
        <f>IF(GL_Paste!$B12808="","",DATE(YEAR(GL_Paste!$E12808),MONTH(GL_Paste!$E12808),1))</f>
        <v/>
      </c>
      <c r="C12811">
        <f>IF(GL_Paste!$B12808="","",IF(TRIM(GL_Paste!$M12808)&lt;&gt;"",TRIM(GL_Paste!$M12808),IFERROR(MID(GL_Paste!$I12808,FIND("[",GL_Paste!$I12808)+1,FIND("]",GL_Paste!$I12808)-FIND("[",GL_Paste!$I12808)-1),"")))</f>
        <v/>
      </c>
      <c r="D12811">
        <f>IF(GL_Paste!$B12808="","",IFERROR(INDEX(DeptName,MATCH($C12811,DeptTag,0)),"UNALLOCATED"))</f>
        <v/>
      </c>
      <c r="E12811">
        <f>IF(GL_Paste!$B12808="","",IFERROR(INDEX(AcctCat,MATCH(GL_Paste!$B12808&amp;"",AcctCode,0)),"UNKNOWN"))</f>
        <v/>
      </c>
      <c r="F12811">
        <f>IF(GL_Paste!$B12808="","",IFERROR(INDEX(AcctSub,MATCH(GL_Paste!$B12808&amp;"",AcctCode,0)),"UNKNOWN"))</f>
        <v/>
      </c>
    </row>
    <row r="12812">
      <c r="A12812" s="40">
        <f>IF(GL_Paste!$B12809="","",N(GL_Paste!$H12809)-N(GL_Paste!$G12809))</f>
        <v/>
      </c>
      <c r="B12812" s="43">
        <f>IF(GL_Paste!$B12809="","",DATE(YEAR(GL_Paste!$E12809),MONTH(GL_Paste!$E12809),1))</f>
        <v/>
      </c>
      <c r="C12812">
        <f>IF(GL_Paste!$B12809="","",IF(TRIM(GL_Paste!$M12809)&lt;&gt;"",TRIM(GL_Paste!$M12809),IFERROR(MID(GL_Paste!$I12809,FIND("[",GL_Paste!$I12809)+1,FIND("]",GL_Paste!$I12809)-FIND("[",GL_Paste!$I12809)-1),"")))</f>
        <v/>
      </c>
      <c r="D12812">
        <f>IF(GL_Paste!$B12809="","",IFERROR(INDEX(DeptName,MATCH($C12812,DeptTag,0)),"UNALLOCATED"))</f>
        <v/>
      </c>
      <c r="E12812">
        <f>IF(GL_Paste!$B12809="","",IFERROR(INDEX(AcctCat,MATCH(GL_Paste!$B12809&amp;"",AcctCode,0)),"UNKNOWN"))</f>
        <v/>
      </c>
      <c r="F12812">
        <f>IF(GL_Paste!$B12809="","",IFERROR(INDEX(AcctSub,MATCH(GL_Paste!$B12809&amp;"",AcctCode,0)),"UNKNOWN"))</f>
        <v/>
      </c>
    </row>
    <row r="12813">
      <c r="A12813" s="40">
        <f>IF(GL_Paste!$B12810="","",N(GL_Paste!$H12810)-N(GL_Paste!$G12810))</f>
        <v/>
      </c>
      <c r="B12813" s="43">
        <f>IF(GL_Paste!$B12810="","",DATE(YEAR(GL_Paste!$E12810),MONTH(GL_Paste!$E12810),1))</f>
        <v/>
      </c>
      <c r="C12813">
        <f>IF(GL_Paste!$B12810="","",IF(TRIM(GL_Paste!$M12810)&lt;&gt;"",TRIM(GL_Paste!$M12810),IFERROR(MID(GL_Paste!$I12810,FIND("[",GL_Paste!$I12810)+1,FIND("]",GL_Paste!$I12810)-FIND("[",GL_Paste!$I12810)-1),"")))</f>
        <v/>
      </c>
      <c r="D12813">
        <f>IF(GL_Paste!$B12810="","",IFERROR(INDEX(DeptName,MATCH($C12813,DeptTag,0)),"UNALLOCATED"))</f>
        <v/>
      </c>
      <c r="E12813">
        <f>IF(GL_Paste!$B12810="","",IFERROR(INDEX(AcctCat,MATCH(GL_Paste!$B12810&amp;"",AcctCode,0)),"UNKNOWN"))</f>
        <v/>
      </c>
      <c r="F12813">
        <f>IF(GL_Paste!$B12810="","",IFERROR(INDEX(AcctSub,MATCH(GL_Paste!$B12810&amp;"",AcctCode,0)),"UNKNOWN"))</f>
        <v/>
      </c>
    </row>
    <row r="12814">
      <c r="A12814" s="40">
        <f>IF(GL_Paste!$B12811="","",N(GL_Paste!$H12811)-N(GL_Paste!$G12811))</f>
        <v/>
      </c>
      <c r="B12814" s="43">
        <f>IF(GL_Paste!$B12811="","",DATE(YEAR(GL_Paste!$E12811),MONTH(GL_Paste!$E12811),1))</f>
        <v/>
      </c>
      <c r="C12814">
        <f>IF(GL_Paste!$B12811="","",IF(TRIM(GL_Paste!$M12811)&lt;&gt;"",TRIM(GL_Paste!$M12811),IFERROR(MID(GL_Paste!$I12811,FIND("[",GL_Paste!$I12811)+1,FIND("]",GL_Paste!$I12811)-FIND("[",GL_Paste!$I12811)-1),"")))</f>
        <v/>
      </c>
      <c r="D12814">
        <f>IF(GL_Paste!$B12811="","",IFERROR(INDEX(DeptName,MATCH($C12814,DeptTag,0)),"UNALLOCATED"))</f>
        <v/>
      </c>
      <c r="E12814">
        <f>IF(GL_Paste!$B12811="","",IFERROR(INDEX(AcctCat,MATCH(GL_Paste!$B12811&amp;"",AcctCode,0)),"UNKNOWN"))</f>
        <v/>
      </c>
      <c r="F12814">
        <f>IF(GL_Paste!$B12811="","",IFERROR(INDEX(AcctSub,MATCH(GL_Paste!$B12811&amp;"",AcctCode,0)),"UNKNOWN"))</f>
        <v/>
      </c>
    </row>
    <row r="12815">
      <c r="A12815" s="40">
        <f>IF(GL_Paste!$B12812="","",N(GL_Paste!$H12812)-N(GL_Paste!$G12812))</f>
        <v/>
      </c>
      <c r="B12815" s="43">
        <f>IF(GL_Paste!$B12812="","",DATE(YEAR(GL_Paste!$E12812),MONTH(GL_Paste!$E12812),1))</f>
        <v/>
      </c>
      <c r="C12815">
        <f>IF(GL_Paste!$B12812="","",IF(TRIM(GL_Paste!$M12812)&lt;&gt;"",TRIM(GL_Paste!$M12812),IFERROR(MID(GL_Paste!$I12812,FIND("[",GL_Paste!$I12812)+1,FIND("]",GL_Paste!$I12812)-FIND("[",GL_Paste!$I12812)-1),"")))</f>
        <v/>
      </c>
      <c r="D12815">
        <f>IF(GL_Paste!$B12812="","",IFERROR(INDEX(DeptName,MATCH($C12815,DeptTag,0)),"UNALLOCATED"))</f>
        <v/>
      </c>
      <c r="E12815">
        <f>IF(GL_Paste!$B12812="","",IFERROR(INDEX(AcctCat,MATCH(GL_Paste!$B12812&amp;"",AcctCode,0)),"UNKNOWN"))</f>
        <v/>
      </c>
      <c r="F12815">
        <f>IF(GL_Paste!$B12812="","",IFERROR(INDEX(AcctSub,MATCH(GL_Paste!$B12812&amp;"",AcctCode,0)),"UNKNOWN"))</f>
        <v/>
      </c>
    </row>
    <row r="12816">
      <c r="A12816" s="40">
        <f>IF(GL_Paste!$B12813="","",N(GL_Paste!$H12813)-N(GL_Paste!$G12813))</f>
        <v/>
      </c>
      <c r="B12816" s="43">
        <f>IF(GL_Paste!$B12813="","",DATE(YEAR(GL_Paste!$E12813),MONTH(GL_Paste!$E12813),1))</f>
        <v/>
      </c>
      <c r="C12816">
        <f>IF(GL_Paste!$B12813="","",IF(TRIM(GL_Paste!$M12813)&lt;&gt;"",TRIM(GL_Paste!$M12813),IFERROR(MID(GL_Paste!$I12813,FIND("[",GL_Paste!$I12813)+1,FIND("]",GL_Paste!$I12813)-FIND("[",GL_Paste!$I12813)-1),"")))</f>
        <v/>
      </c>
      <c r="D12816">
        <f>IF(GL_Paste!$B12813="","",IFERROR(INDEX(DeptName,MATCH($C12816,DeptTag,0)),"UNALLOCATED"))</f>
        <v/>
      </c>
      <c r="E12816">
        <f>IF(GL_Paste!$B12813="","",IFERROR(INDEX(AcctCat,MATCH(GL_Paste!$B12813&amp;"",AcctCode,0)),"UNKNOWN"))</f>
        <v/>
      </c>
      <c r="F12816">
        <f>IF(GL_Paste!$B12813="","",IFERROR(INDEX(AcctSub,MATCH(GL_Paste!$B12813&amp;"",AcctCode,0)),"UNKNOWN"))</f>
        <v/>
      </c>
    </row>
    <row r="12817">
      <c r="A12817" s="40">
        <f>IF(GL_Paste!$B12814="","",N(GL_Paste!$H12814)-N(GL_Paste!$G12814))</f>
        <v/>
      </c>
      <c r="B12817" s="43">
        <f>IF(GL_Paste!$B12814="","",DATE(YEAR(GL_Paste!$E12814),MONTH(GL_Paste!$E12814),1))</f>
        <v/>
      </c>
      <c r="C12817">
        <f>IF(GL_Paste!$B12814="","",IF(TRIM(GL_Paste!$M12814)&lt;&gt;"",TRIM(GL_Paste!$M12814),IFERROR(MID(GL_Paste!$I12814,FIND("[",GL_Paste!$I12814)+1,FIND("]",GL_Paste!$I12814)-FIND("[",GL_Paste!$I12814)-1),"")))</f>
        <v/>
      </c>
      <c r="D12817">
        <f>IF(GL_Paste!$B12814="","",IFERROR(INDEX(DeptName,MATCH($C12817,DeptTag,0)),"UNALLOCATED"))</f>
        <v/>
      </c>
      <c r="E12817">
        <f>IF(GL_Paste!$B12814="","",IFERROR(INDEX(AcctCat,MATCH(GL_Paste!$B12814&amp;"",AcctCode,0)),"UNKNOWN"))</f>
        <v/>
      </c>
      <c r="F12817">
        <f>IF(GL_Paste!$B12814="","",IFERROR(INDEX(AcctSub,MATCH(GL_Paste!$B12814&amp;"",AcctCode,0)),"UNKNOWN"))</f>
        <v/>
      </c>
    </row>
    <row r="12818">
      <c r="A12818" s="40">
        <f>IF(GL_Paste!$B12815="","",N(GL_Paste!$H12815)-N(GL_Paste!$G12815))</f>
        <v/>
      </c>
      <c r="B12818" s="43">
        <f>IF(GL_Paste!$B12815="","",DATE(YEAR(GL_Paste!$E12815),MONTH(GL_Paste!$E12815),1))</f>
        <v/>
      </c>
      <c r="C12818">
        <f>IF(GL_Paste!$B12815="","",IF(TRIM(GL_Paste!$M12815)&lt;&gt;"",TRIM(GL_Paste!$M12815),IFERROR(MID(GL_Paste!$I12815,FIND("[",GL_Paste!$I12815)+1,FIND("]",GL_Paste!$I12815)-FIND("[",GL_Paste!$I12815)-1),"")))</f>
        <v/>
      </c>
      <c r="D12818">
        <f>IF(GL_Paste!$B12815="","",IFERROR(INDEX(DeptName,MATCH($C12818,DeptTag,0)),"UNALLOCATED"))</f>
        <v/>
      </c>
      <c r="E12818">
        <f>IF(GL_Paste!$B12815="","",IFERROR(INDEX(AcctCat,MATCH(GL_Paste!$B12815&amp;"",AcctCode,0)),"UNKNOWN"))</f>
        <v/>
      </c>
      <c r="F12818">
        <f>IF(GL_Paste!$B12815="","",IFERROR(INDEX(AcctSub,MATCH(GL_Paste!$B12815&amp;"",AcctCode,0)),"UNKNOWN"))</f>
        <v/>
      </c>
    </row>
    <row r="12819">
      <c r="A12819" s="40">
        <f>IF(GL_Paste!$B12816="","",N(GL_Paste!$H12816)-N(GL_Paste!$G12816))</f>
        <v/>
      </c>
      <c r="B12819" s="43">
        <f>IF(GL_Paste!$B12816="","",DATE(YEAR(GL_Paste!$E12816),MONTH(GL_Paste!$E12816),1))</f>
        <v/>
      </c>
      <c r="C12819">
        <f>IF(GL_Paste!$B12816="","",IF(TRIM(GL_Paste!$M12816)&lt;&gt;"",TRIM(GL_Paste!$M12816),IFERROR(MID(GL_Paste!$I12816,FIND("[",GL_Paste!$I12816)+1,FIND("]",GL_Paste!$I12816)-FIND("[",GL_Paste!$I12816)-1),"")))</f>
        <v/>
      </c>
      <c r="D12819">
        <f>IF(GL_Paste!$B12816="","",IFERROR(INDEX(DeptName,MATCH($C12819,DeptTag,0)),"UNALLOCATED"))</f>
        <v/>
      </c>
      <c r="E12819">
        <f>IF(GL_Paste!$B12816="","",IFERROR(INDEX(AcctCat,MATCH(GL_Paste!$B12816&amp;"",AcctCode,0)),"UNKNOWN"))</f>
        <v/>
      </c>
      <c r="F12819">
        <f>IF(GL_Paste!$B12816="","",IFERROR(INDEX(AcctSub,MATCH(GL_Paste!$B12816&amp;"",AcctCode,0)),"UNKNOWN"))</f>
        <v/>
      </c>
    </row>
    <row r="12820">
      <c r="A12820" s="40">
        <f>IF(GL_Paste!$B12817="","",N(GL_Paste!$H12817)-N(GL_Paste!$G12817))</f>
        <v/>
      </c>
      <c r="B12820" s="43">
        <f>IF(GL_Paste!$B12817="","",DATE(YEAR(GL_Paste!$E12817),MONTH(GL_Paste!$E12817),1))</f>
        <v/>
      </c>
      <c r="C12820">
        <f>IF(GL_Paste!$B12817="","",IF(TRIM(GL_Paste!$M12817)&lt;&gt;"",TRIM(GL_Paste!$M12817),IFERROR(MID(GL_Paste!$I12817,FIND("[",GL_Paste!$I12817)+1,FIND("]",GL_Paste!$I12817)-FIND("[",GL_Paste!$I12817)-1),"")))</f>
        <v/>
      </c>
      <c r="D12820">
        <f>IF(GL_Paste!$B12817="","",IFERROR(INDEX(DeptName,MATCH($C12820,DeptTag,0)),"UNALLOCATED"))</f>
        <v/>
      </c>
      <c r="E12820">
        <f>IF(GL_Paste!$B12817="","",IFERROR(INDEX(AcctCat,MATCH(GL_Paste!$B12817&amp;"",AcctCode,0)),"UNKNOWN"))</f>
        <v/>
      </c>
      <c r="F12820">
        <f>IF(GL_Paste!$B12817="","",IFERROR(INDEX(AcctSub,MATCH(GL_Paste!$B12817&amp;"",AcctCode,0)),"UNKNOWN"))</f>
        <v/>
      </c>
    </row>
    <row r="12821">
      <c r="A12821" s="40">
        <f>IF(GL_Paste!$B12818="","",N(GL_Paste!$H12818)-N(GL_Paste!$G12818))</f>
        <v/>
      </c>
      <c r="B12821" s="43">
        <f>IF(GL_Paste!$B12818="","",DATE(YEAR(GL_Paste!$E12818),MONTH(GL_Paste!$E12818),1))</f>
        <v/>
      </c>
      <c r="C12821">
        <f>IF(GL_Paste!$B12818="","",IF(TRIM(GL_Paste!$M12818)&lt;&gt;"",TRIM(GL_Paste!$M12818),IFERROR(MID(GL_Paste!$I12818,FIND("[",GL_Paste!$I12818)+1,FIND("]",GL_Paste!$I12818)-FIND("[",GL_Paste!$I12818)-1),"")))</f>
        <v/>
      </c>
      <c r="D12821">
        <f>IF(GL_Paste!$B12818="","",IFERROR(INDEX(DeptName,MATCH($C12821,DeptTag,0)),"UNALLOCATED"))</f>
        <v/>
      </c>
      <c r="E12821">
        <f>IF(GL_Paste!$B12818="","",IFERROR(INDEX(AcctCat,MATCH(GL_Paste!$B12818&amp;"",AcctCode,0)),"UNKNOWN"))</f>
        <v/>
      </c>
      <c r="F12821">
        <f>IF(GL_Paste!$B12818="","",IFERROR(INDEX(AcctSub,MATCH(GL_Paste!$B12818&amp;"",AcctCode,0)),"UNKNOWN"))</f>
        <v/>
      </c>
    </row>
    <row r="12822">
      <c r="A12822" s="40">
        <f>IF(GL_Paste!$B12819="","",N(GL_Paste!$H12819)-N(GL_Paste!$G12819))</f>
        <v/>
      </c>
      <c r="B12822" s="43">
        <f>IF(GL_Paste!$B12819="","",DATE(YEAR(GL_Paste!$E12819),MONTH(GL_Paste!$E12819),1))</f>
        <v/>
      </c>
      <c r="C12822">
        <f>IF(GL_Paste!$B12819="","",IF(TRIM(GL_Paste!$M12819)&lt;&gt;"",TRIM(GL_Paste!$M12819),IFERROR(MID(GL_Paste!$I12819,FIND("[",GL_Paste!$I12819)+1,FIND("]",GL_Paste!$I12819)-FIND("[",GL_Paste!$I12819)-1),"")))</f>
        <v/>
      </c>
      <c r="D12822">
        <f>IF(GL_Paste!$B12819="","",IFERROR(INDEX(DeptName,MATCH($C12822,DeptTag,0)),"UNALLOCATED"))</f>
        <v/>
      </c>
      <c r="E12822">
        <f>IF(GL_Paste!$B12819="","",IFERROR(INDEX(AcctCat,MATCH(GL_Paste!$B12819&amp;"",AcctCode,0)),"UNKNOWN"))</f>
        <v/>
      </c>
      <c r="F12822">
        <f>IF(GL_Paste!$B12819="","",IFERROR(INDEX(AcctSub,MATCH(GL_Paste!$B12819&amp;"",AcctCode,0)),"UNKNOWN"))</f>
        <v/>
      </c>
    </row>
    <row r="12823">
      <c r="A12823" s="40">
        <f>IF(GL_Paste!$B12820="","",N(GL_Paste!$H12820)-N(GL_Paste!$G12820))</f>
        <v/>
      </c>
      <c r="B12823" s="43">
        <f>IF(GL_Paste!$B12820="","",DATE(YEAR(GL_Paste!$E12820),MONTH(GL_Paste!$E12820),1))</f>
        <v/>
      </c>
      <c r="C12823">
        <f>IF(GL_Paste!$B12820="","",IF(TRIM(GL_Paste!$M12820)&lt;&gt;"",TRIM(GL_Paste!$M12820),IFERROR(MID(GL_Paste!$I12820,FIND("[",GL_Paste!$I12820)+1,FIND("]",GL_Paste!$I12820)-FIND("[",GL_Paste!$I12820)-1),"")))</f>
        <v/>
      </c>
      <c r="D12823">
        <f>IF(GL_Paste!$B12820="","",IFERROR(INDEX(DeptName,MATCH($C12823,DeptTag,0)),"UNALLOCATED"))</f>
        <v/>
      </c>
      <c r="E12823">
        <f>IF(GL_Paste!$B12820="","",IFERROR(INDEX(AcctCat,MATCH(GL_Paste!$B12820&amp;"",AcctCode,0)),"UNKNOWN"))</f>
        <v/>
      </c>
      <c r="F12823">
        <f>IF(GL_Paste!$B12820="","",IFERROR(INDEX(AcctSub,MATCH(GL_Paste!$B12820&amp;"",AcctCode,0)),"UNKNOWN"))</f>
        <v/>
      </c>
    </row>
    <row r="12824">
      <c r="A12824" s="40">
        <f>IF(GL_Paste!$B12821="","",N(GL_Paste!$H12821)-N(GL_Paste!$G12821))</f>
        <v/>
      </c>
      <c r="B12824" s="43">
        <f>IF(GL_Paste!$B12821="","",DATE(YEAR(GL_Paste!$E12821),MONTH(GL_Paste!$E12821),1))</f>
        <v/>
      </c>
      <c r="C12824">
        <f>IF(GL_Paste!$B12821="","",IF(TRIM(GL_Paste!$M12821)&lt;&gt;"",TRIM(GL_Paste!$M12821),IFERROR(MID(GL_Paste!$I12821,FIND("[",GL_Paste!$I12821)+1,FIND("]",GL_Paste!$I12821)-FIND("[",GL_Paste!$I12821)-1),"")))</f>
        <v/>
      </c>
      <c r="D12824">
        <f>IF(GL_Paste!$B12821="","",IFERROR(INDEX(DeptName,MATCH($C12824,DeptTag,0)),"UNALLOCATED"))</f>
        <v/>
      </c>
      <c r="E12824">
        <f>IF(GL_Paste!$B12821="","",IFERROR(INDEX(AcctCat,MATCH(GL_Paste!$B12821&amp;"",AcctCode,0)),"UNKNOWN"))</f>
        <v/>
      </c>
      <c r="F12824">
        <f>IF(GL_Paste!$B12821="","",IFERROR(INDEX(AcctSub,MATCH(GL_Paste!$B12821&amp;"",AcctCode,0)),"UNKNOWN"))</f>
        <v/>
      </c>
    </row>
    <row r="12825">
      <c r="A12825" s="40">
        <f>IF(GL_Paste!$B12822="","",N(GL_Paste!$H12822)-N(GL_Paste!$G12822))</f>
        <v/>
      </c>
      <c r="B12825" s="43">
        <f>IF(GL_Paste!$B12822="","",DATE(YEAR(GL_Paste!$E12822),MONTH(GL_Paste!$E12822),1))</f>
        <v/>
      </c>
      <c r="C12825">
        <f>IF(GL_Paste!$B12822="","",IF(TRIM(GL_Paste!$M12822)&lt;&gt;"",TRIM(GL_Paste!$M12822),IFERROR(MID(GL_Paste!$I12822,FIND("[",GL_Paste!$I12822)+1,FIND("]",GL_Paste!$I12822)-FIND("[",GL_Paste!$I12822)-1),"")))</f>
        <v/>
      </c>
      <c r="D12825">
        <f>IF(GL_Paste!$B12822="","",IFERROR(INDEX(DeptName,MATCH($C12825,DeptTag,0)),"UNALLOCATED"))</f>
        <v/>
      </c>
      <c r="E12825">
        <f>IF(GL_Paste!$B12822="","",IFERROR(INDEX(AcctCat,MATCH(GL_Paste!$B12822&amp;"",AcctCode,0)),"UNKNOWN"))</f>
        <v/>
      </c>
      <c r="F12825">
        <f>IF(GL_Paste!$B12822="","",IFERROR(INDEX(AcctSub,MATCH(GL_Paste!$B12822&amp;"",AcctCode,0)),"UNKNOWN"))</f>
        <v/>
      </c>
    </row>
    <row r="12826">
      <c r="A12826" s="40">
        <f>IF(GL_Paste!$B12823="","",N(GL_Paste!$H12823)-N(GL_Paste!$G12823))</f>
        <v/>
      </c>
      <c r="B12826" s="43">
        <f>IF(GL_Paste!$B12823="","",DATE(YEAR(GL_Paste!$E12823),MONTH(GL_Paste!$E12823),1))</f>
        <v/>
      </c>
      <c r="C12826">
        <f>IF(GL_Paste!$B12823="","",IF(TRIM(GL_Paste!$M12823)&lt;&gt;"",TRIM(GL_Paste!$M12823),IFERROR(MID(GL_Paste!$I12823,FIND("[",GL_Paste!$I12823)+1,FIND("]",GL_Paste!$I12823)-FIND("[",GL_Paste!$I12823)-1),"")))</f>
        <v/>
      </c>
      <c r="D12826">
        <f>IF(GL_Paste!$B12823="","",IFERROR(INDEX(DeptName,MATCH($C12826,DeptTag,0)),"UNALLOCATED"))</f>
        <v/>
      </c>
      <c r="E12826">
        <f>IF(GL_Paste!$B12823="","",IFERROR(INDEX(AcctCat,MATCH(GL_Paste!$B12823&amp;"",AcctCode,0)),"UNKNOWN"))</f>
        <v/>
      </c>
      <c r="F12826">
        <f>IF(GL_Paste!$B12823="","",IFERROR(INDEX(AcctSub,MATCH(GL_Paste!$B12823&amp;"",AcctCode,0)),"UNKNOWN"))</f>
        <v/>
      </c>
    </row>
    <row r="12827">
      <c r="A12827" s="40">
        <f>IF(GL_Paste!$B12824="","",N(GL_Paste!$H12824)-N(GL_Paste!$G12824))</f>
        <v/>
      </c>
      <c r="B12827" s="43">
        <f>IF(GL_Paste!$B12824="","",DATE(YEAR(GL_Paste!$E12824),MONTH(GL_Paste!$E12824),1))</f>
        <v/>
      </c>
      <c r="C12827">
        <f>IF(GL_Paste!$B12824="","",IF(TRIM(GL_Paste!$M12824)&lt;&gt;"",TRIM(GL_Paste!$M12824),IFERROR(MID(GL_Paste!$I12824,FIND("[",GL_Paste!$I12824)+1,FIND("]",GL_Paste!$I12824)-FIND("[",GL_Paste!$I12824)-1),"")))</f>
        <v/>
      </c>
      <c r="D12827">
        <f>IF(GL_Paste!$B12824="","",IFERROR(INDEX(DeptName,MATCH($C12827,DeptTag,0)),"UNALLOCATED"))</f>
        <v/>
      </c>
      <c r="E12827">
        <f>IF(GL_Paste!$B12824="","",IFERROR(INDEX(AcctCat,MATCH(GL_Paste!$B12824&amp;"",AcctCode,0)),"UNKNOWN"))</f>
        <v/>
      </c>
      <c r="F12827">
        <f>IF(GL_Paste!$B12824="","",IFERROR(INDEX(AcctSub,MATCH(GL_Paste!$B12824&amp;"",AcctCode,0)),"UNKNOWN"))</f>
        <v/>
      </c>
    </row>
    <row r="12828">
      <c r="A12828" s="40">
        <f>IF(GL_Paste!$B12825="","",N(GL_Paste!$H12825)-N(GL_Paste!$G12825))</f>
        <v/>
      </c>
      <c r="B12828" s="43">
        <f>IF(GL_Paste!$B12825="","",DATE(YEAR(GL_Paste!$E12825),MONTH(GL_Paste!$E12825),1))</f>
        <v/>
      </c>
      <c r="C12828">
        <f>IF(GL_Paste!$B12825="","",IF(TRIM(GL_Paste!$M12825)&lt;&gt;"",TRIM(GL_Paste!$M12825),IFERROR(MID(GL_Paste!$I12825,FIND("[",GL_Paste!$I12825)+1,FIND("]",GL_Paste!$I12825)-FIND("[",GL_Paste!$I12825)-1),"")))</f>
        <v/>
      </c>
      <c r="D12828">
        <f>IF(GL_Paste!$B12825="","",IFERROR(INDEX(DeptName,MATCH($C12828,DeptTag,0)),"UNALLOCATED"))</f>
        <v/>
      </c>
      <c r="E12828">
        <f>IF(GL_Paste!$B12825="","",IFERROR(INDEX(AcctCat,MATCH(GL_Paste!$B12825&amp;"",AcctCode,0)),"UNKNOWN"))</f>
        <v/>
      </c>
      <c r="F12828">
        <f>IF(GL_Paste!$B12825="","",IFERROR(INDEX(AcctSub,MATCH(GL_Paste!$B12825&amp;"",AcctCode,0)),"UNKNOWN"))</f>
        <v/>
      </c>
    </row>
    <row r="12829">
      <c r="A12829" s="40">
        <f>IF(GL_Paste!$B12826="","",N(GL_Paste!$H12826)-N(GL_Paste!$G12826))</f>
        <v/>
      </c>
      <c r="B12829" s="43">
        <f>IF(GL_Paste!$B12826="","",DATE(YEAR(GL_Paste!$E12826),MONTH(GL_Paste!$E12826),1))</f>
        <v/>
      </c>
      <c r="C12829">
        <f>IF(GL_Paste!$B12826="","",IF(TRIM(GL_Paste!$M12826)&lt;&gt;"",TRIM(GL_Paste!$M12826),IFERROR(MID(GL_Paste!$I12826,FIND("[",GL_Paste!$I12826)+1,FIND("]",GL_Paste!$I12826)-FIND("[",GL_Paste!$I12826)-1),"")))</f>
        <v/>
      </c>
      <c r="D12829">
        <f>IF(GL_Paste!$B12826="","",IFERROR(INDEX(DeptName,MATCH($C12829,DeptTag,0)),"UNALLOCATED"))</f>
        <v/>
      </c>
      <c r="E12829">
        <f>IF(GL_Paste!$B12826="","",IFERROR(INDEX(AcctCat,MATCH(GL_Paste!$B12826&amp;"",AcctCode,0)),"UNKNOWN"))</f>
        <v/>
      </c>
      <c r="F12829">
        <f>IF(GL_Paste!$B12826="","",IFERROR(INDEX(AcctSub,MATCH(GL_Paste!$B12826&amp;"",AcctCode,0)),"UNKNOWN"))</f>
        <v/>
      </c>
    </row>
    <row r="12830">
      <c r="A12830" s="40">
        <f>IF(GL_Paste!$B12827="","",N(GL_Paste!$H12827)-N(GL_Paste!$G12827))</f>
        <v/>
      </c>
      <c r="B12830" s="43">
        <f>IF(GL_Paste!$B12827="","",DATE(YEAR(GL_Paste!$E12827),MONTH(GL_Paste!$E12827),1))</f>
        <v/>
      </c>
      <c r="C12830">
        <f>IF(GL_Paste!$B12827="","",IF(TRIM(GL_Paste!$M12827)&lt;&gt;"",TRIM(GL_Paste!$M12827),IFERROR(MID(GL_Paste!$I12827,FIND("[",GL_Paste!$I12827)+1,FIND("]",GL_Paste!$I12827)-FIND("[",GL_Paste!$I12827)-1),"")))</f>
        <v/>
      </c>
      <c r="D12830">
        <f>IF(GL_Paste!$B12827="","",IFERROR(INDEX(DeptName,MATCH($C12830,DeptTag,0)),"UNALLOCATED"))</f>
        <v/>
      </c>
      <c r="E12830">
        <f>IF(GL_Paste!$B12827="","",IFERROR(INDEX(AcctCat,MATCH(GL_Paste!$B12827&amp;"",AcctCode,0)),"UNKNOWN"))</f>
        <v/>
      </c>
      <c r="F12830">
        <f>IF(GL_Paste!$B12827="","",IFERROR(INDEX(AcctSub,MATCH(GL_Paste!$B12827&amp;"",AcctCode,0)),"UNKNOWN"))</f>
        <v/>
      </c>
    </row>
    <row r="12831">
      <c r="A12831" s="40">
        <f>IF(GL_Paste!$B12828="","",N(GL_Paste!$H12828)-N(GL_Paste!$G12828))</f>
        <v/>
      </c>
      <c r="B12831" s="43">
        <f>IF(GL_Paste!$B12828="","",DATE(YEAR(GL_Paste!$E12828),MONTH(GL_Paste!$E12828),1))</f>
        <v/>
      </c>
      <c r="C12831">
        <f>IF(GL_Paste!$B12828="","",IF(TRIM(GL_Paste!$M12828)&lt;&gt;"",TRIM(GL_Paste!$M12828),IFERROR(MID(GL_Paste!$I12828,FIND("[",GL_Paste!$I12828)+1,FIND("]",GL_Paste!$I12828)-FIND("[",GL_Paste!$I12828)-1),"")))</f>
        <v/>
      </c>
      <c r="D12831">
        <f>IF(GL_Paste!$B12828="","",IFERROR(INDEX(DeptName,MATCH($C12831,DeptTag,0)),"UNALLOCATED"))</f>
        <v/>
      </c>
      <c r="E12831">
        <f>IF(GL_Paste!$B12828="","",IFERROR(INDEX(AcctCat,MATCH(GL_Paste!$B12828&amp;"",AcctCode,0)),"UNKNOWN"))</f>
        <v/>
      </c>
      <c r="F12831">
        <f>IF(GL_Paste!$B12828="","",IFERROR(INDEX(AcctSub,MATCH(GL_Paste!$B12828&amp;"",AcctCode,0)),"UNKNOWN"))</f>
        <v/>
      </c>
    </row>
    <row r="12832">
      <c r="A12832" s="40">
        <f>IF(GL_Paste!$B12829="","",N(GL_Paste!$H12829)-N(GL_Paste!$G12829))</f>
        <v/>
      </c>
      <c r="B12832" s="43">
        <f>IF(GL_Paste!$B12829="","",DATE(YEAR(GL_Paste!$E12829),MONTH(GL_Paste!$E12829),1))</f>
        <v/>
      </c>
      <c r="C12832">
        <f>IF(GL_Paste!$B12829="","",IF(TRIM(GL_Paste!$M12829)&lt;&gt;"",TRIM(GL_Paste!$M12829),IFERROR(MID(GL_Paste!$I12829,FIND("[",GL_Paste!$I12829)+1,FIND("]",GL_Paste!$I12829)-FIND("[",GL_Paste!$I12829)-1),"")))</f>
        <v/>
      </c>
      <c r="D12832">
        <f>IF(GL_Paste!$B12829="","",IFERROR(INDEX(DeptName,MATCH($C12832,DeptTag,0)),"UNALLOCATED"))</f>
        <v/>
      </c>
      <c r="E12832">
        <f>IF(GL_Paste!$B12829="","",IFERROR(INDEX(AcctCat,MATCH(GL_Paste!$B12829&amp;"",AcctCode,0)),"UNKNOWN"))</f>
        <v/>
      </c>
      <c r="F12832">
        <f>IF(GL_Paste!$B12829="","",IFERROR(INDEX(AcctSub,MATCH(GL_Paste!$B12829&amp;"",AcctCode,0)),"UNKNOWN"))</f>
        <v/>
      </c>
    </row>
    <row r="12833">
      <c r="A12833" s="40">
        <f>IF(GL_Paste!$B12830="","",N(GL_Paste!$H12830)-N(GL_Paste!$G12830))</f>
        <v/>
      </c>
      <c r="B12833" s="43">
        <f>IF(GL_Paste!$B12830="","",DATE(YEAR(GL_Paste!$E12830),MONTH(GL_Paste!$E12830),1))</f>
        <v/>
      </c>
      <c r="C12833">
        <f>IF(GL_Paste!$B12830="","",IF(TRIM(GL_Paste!$M12830)&lt;&gt;"",TRIM(GL_Paste!$M12830),IFERROR(MID(GL_Paste!$I12830,FIND("[",GL_Paste!$I12830)+1,FIND("]",GL_Paste!$I12830)-FIND("[",GL_Paste!$I12830)-1),"")))</f>
        <v/>
      </c>
      <c r="D12833">
        <f>IF(GL_Paste!$B12830="","",IFERROR(INDEX(DeptName,MATCH($C12833,DeptTag,0)),"UNALLOCATED"))</f>
        <v/>
      </c>
      <c r="E12833">
        <f>IF(GL_Paste!$B12830="","",IFERROR(INDEX(AcctCat,MATCH(GL_Paste!$B12830&amp;"",AcctCode,0)),"UNKNOWN"))</f>
        <v/>
      </c>
      <c r="F12833">
        <f>IF(GL_Paste!$B12830="","",IFERROR(INDEX(AcctSub,MATCH(GL_Paste!$B12830&amp;"",AcctCode,0)),"UNKNOWN"))</f>
        <v/>
      </c>
    </row>
    <row r="12834">
      <c r="A12834" s="40">
        <f>IF(GL_Paste!$B12831="","",N(GL_Paste!$H12831)-N(GL_Paste!$G12831))</f>
        <v/>
      </c>
      <c r="B12834" s="43">
        <f>IF(GL_Paste!$B12831="","",DATE(YEAR(GL_Paste!$E12831),MONTH(GL_Paste!$E12831),1))</f>
        <v/>
      </c>
      <c r="C12834">
        <f>IF(GL_Paste!$B12831="","",IF(TRIM(GL_Paste!$M12831)&lt;&gt;"",TRIM(GL_Paste!$M12831),IFERROR(MID(GL_Paste!$I12831,FIND("[",GL_Paste!$I12831)+1,FIND("]",GL_Paste!$I12831)-FIND("[",GL_Paste!$I12831)-1),"")))</f>
        <v/>
      </c>
      <c r="D12834">
        <f>IF(GL_Paste!$B12831="","",IFERROR(INDEX(DeptName,MATCH($C12834,DeptTag,0)),"UNALLOCATED"))</f>
        <v/>
      </c>
      <c r="E12834">
        <f>IF(GL_Paste!$B12831="","",IFERROR(INDEX(AcctCat,MATCH(GL_Paste!$B12831&amp;"",AcctCode,0)),"UNKNOWN"))</f>
        <v/>
      </c>
      <c r="F12834">
        <f>IF(GL_Paste!$B12831="","",IFERROR(INDEX(AcctSub,MATCH(GL_Paste!$B12831&amp;"",AcctCode,0)),"UNKNOWN"))</f>
        <v/>
      </c>
    </row>
    <row r="12835">
      <c r="A12835" s="40">
        <f>IF(GL_Paste!$B12832="","",N(GL_Paste!$H12832)-N(GL_Paste!$G12832))</f>
        <v/>
      </c>
      <c r="B12835" s="43">
        <f>IF(GL_Paste!$B12832="","",DATE(YEAR(GL_Paste!$E12832),MONTH(GL_Paste!$E12832),1))</f>
        <v/>
      </c>
      <c r="C12835">
        <f>IF(GL_Paste!$B12832="","",IF(TRIM(GL_Paste!$M12832)&lt;&gt;"",TRIM(GL_Paste!$M12832),IFERROR(MID(GL_Paste!$I12832,FIND("[",GL_Paste!$I12832)+1,FIND("]",GL_Paste!$I12832)-FIND("[",GL_Paste!$I12832)-1),"")))</f>
        <v/>
      </c>
      <c r="D12835">
        <f>IF(GL_Paste!$B12832="","",IFERROR(INDEX(DeptName,MATCH($C12835,DeptTag,0)),"UNALLOCATED"))</f>
        <v/>
      </c>
      <c r="E12835">
        <f>IF(GL_Paste!$B12832="","",IFERROR(INDEX(AcctCat,MATCH(GL_Paste!$B12832&amp;"",AcctCode,0)),"UNKNOWN"))</f>
        <v/>
      </c>
      <c r="F12835">
        <f>IF(GL_Paste!$B12832="","",IFERROR(INDEX(AcctSub,MATCH(GL_Paste!$B12832&amp;"",AcctCode,0)),"UNKNOWN"))</f>
        <v/>
      </c>
    </row>
    <row r="12836">
      <c r="A12836" s="40">
        <f>IF(GL_Paste!$B12833="","",N(GL_Paste!$H12833)-N(GL_Paste!$G12833))</f>
        <v/>
      </c>
      <c r="B12836" s="43">
        <f>IF(GL_Paste!$B12833="","",DATE(YEAR(GL_Paste!$E12833),MONTH(GL_Paste!$E12833),1))</f>
        <v/>
      </c>
      <c r="C12836">
        <f>IF(GL_Paste!$B12833="","",IF(TRIM(GL_Paste!$M12833)&lt;&gt;"",TRIM(GL_Paste!$M12833),IFERROR(MID(GL_Paste!$I12833,FIND("[",GL_Paste!$I12833)+1,FIND("]",GL_Paste!$I12833)-FIND("[",GL_Paste!$I12833)-1),"")))</f>
        <v/>
      </c>
      <c r="D12836">
        <f>IF(GL_Paste!$B12833="","",IFERROR(INDEX(DeptName,MATCH($C12836,DeptTag,0)),"UNALLOCATED"))</f>
        <v/>
      </c>
      <c r="E12836">
        <f>IF(GL_Paste!$B12833="","",IFERROR(INDEX(AcctCat,MATCH(GL_Paste!$B12833&amp;"",AcctCode,0)),"UNKNOWN"))</f>
        <v/>
      </c>
      <c r="F12836">
        <f>IF(GL_Paste!$B12833="","",IFERROR(INDEX(AcctSub,MATCH(GL_Paste!$B12833&amp;"",AcctCode,0)),"UNKNOWN"))</f>
        <v/>
      </c>
    </row>
    <row r="12837">
      <c r="A12837" s="40">
        <f>IF(GL_Paste!$B12834="","",N(GL_Paste!$H12834)-N(GL_Paste!$G12834))</f>
        <v/>
      </c>
      <c r="B12837" s="43">
        <f>IF(GL_Paste!$B12834="","",DATE(YEAR(GL_Paste!$E12834),MONTH(GL_Paste!$E12834),1))</f>
        <v/>
      </c>
      <c r="C12837">
        <f>IF(GL_Paste!$B12834="","",IF(TRIM(GL_Paste!$M12834)&lt;&gt;"",TRIM(GL_Paste!$M12834),IFERROR(MID(GL_Paste!$I12834,FIND("[",GL_Paste!$I12834)+1,FIND("]",GL_Paste!$I12834)-FIND("[",GL_Paste!$I12834)-1),"")))</f>
        <v/>
      </c>
      <c r="D12837">
        <f>IF(GL_Paste!$B12834="","",IFERROR(INDEX(DeptName,MATCH($C12837,DeptTag,0)),"UNALLOCATED"))</f>
        <v/>
      </c>
      <c r="E12837">
        <f>IF(GL_Paste!$B12834="","",IFERROR(INDEX(AcctCat,MATCH(GL_Paste!$B12834&amp;"",AcctCode,0)),"UNKNOWN"))</f>
        <v/>
      </c>
      <c r="F12837">
        <f>IF(GL_Paste!$B12834="","",IFERROR(INDEX(AcctSub,MATCH(GL_Paste!$B12834&amp;"",AcctCode,0)),"UNKNOWN"))</f>
        <v/>
      </c>
    </row>
    <row r="12838">
      <c r="A12838" s="40">
        <f>IF(GL_Paste!$B12835="","",N(GL_Paste!$H12835)-N(GL_Paste!$G12835))</f>
        <v/>
      </c>
      <c r="B12838" s="43">
        <f>IF(GL_Paste!$B12835="","",DATE(YEAR(GL_Paste!$E12835),MONTH(GL_Paste!$E12835),1))</f>
        <v/>
      </c>
      <c r="C12838">
        <f>IF(GL_Paste!$B12835="","",IF(TRIM(GL_Paste!$M12835)&lt;&gt;"",TRIM(GL_Paste!$M12835),IFERROR(MID(GL_Paste!$I12835,FIND("[",GL_Paste!$I12835)+1,FIND("]",GL_Paste!$I12835)-FIND("[",GL_Paste!$I12835)-1),"")))</f>
        <v/>
      </c>
      <c r="D12838">
        <f>IF(GL_Paste!$B12835="","",IFERROR(INDEX(DeptName,MATCH($C12838,DeptTag,0)),"UNALLOCATED"))</f>
        <v/>
      </c>
      <c r="E12838">
        <f>IF(GL_Paste!$B12835="","",IFERROR(INDEX(AcctCat,MATCH(GL_Paste!$B12835&amp;"",AcctCode,0)),"UNKNOWN"))</f>
        <v/>
      </c>
      <c r="F12838">
        <f>IF(GL_Paste!$B12835="","",IFERROR(INDEX(AcctSub,MATCH(GL_Paste!$B12835&amp;"",AcctCode,0)),"UNKNOWN"))</f>
        <v/>
      </c>
    </row>
    <row r="12839">
      <c r="A12839" s="40">
        <f>IF(GL_Paste!$B12836="","",N(GL_Paste!$H12836)-N(GL_Paste!$G12836))</f>
        <v/>
      </c>
      <c r="B12839" s="43">
        <f>IF(GL_Paste!$B12836="","",DATE(YEAR(GL_Paste!$E12836),MONTH(GL_Paste!$E12836),1))</f>
        <v/>
      </c>
      <c r="C12839">
        <f>IF(GL_Paste!$B12836="","",IF(TRIM(GL_Paste!$M12836)&lt;&gt;"",TRIM(GL_Paste!$M12836),IFERROR(MID(GL_Paste!$I12836,FIND("[",GL_Paste!$I12836)+1,FIND("]",GL_Paste!$I12836)-FIND("[",GL_Paste!$I12836)-1),"")))</f>
        <v/>
      </c>
      <c r="D12839">
        <f>IF(GL_Paste!$B12836="","",IFERROR(INDEX(DeptName,MATCH($C12839,DeptTag,0)),"UNALLOCATED"))</f>
        <v/>
      </c>
      <c r="E12839">
        <f>IF(GL_Paste!$B12836="","",IFERROR(INDEX(AcctCat,MATCH(GL_Paste!$B12836&amp;"",AcctCode,0)),"UNKNOWN"))</f>
        <v/>
      </c>
      <c r="F12839">
        <f>IF(GL_Paste!$B12836="","",IFERROR(INDEX(AcctSub,MATCH(GL_Paste!$B12836&amp;"",AcctCode,0)),"UNKNOWN"))</f>
        <v/>
      </c>
    </row>
    <row r="12840">
      <c r="A12840" s="40">
        <f>IF(GL_Paste!$B12837="","",N(GL_Paste!$H12837)-N(GL_Paste!$G12837))</f>
        <v/>
      </c>
      <c r="B12840" s="43">
        <f>IF(GL_Paste!$B12837="","",DATE(YEAR(GL_Paste!$E12837),MONTH(GL_Paste!$E12837),1))</f>
        <v/>
      </c>
      <c r="C12840">
        <f>IF(GL_Paste!$B12837="","",IF(TRIM(GL_Paste!$M12837)&lt;&gt;"",TRIM(GL_Paste!$M12837),IFERROR(MID(GL_Paste!$I12837,FIND("[",GL_Paste!$I12837)+1,FIND("]",GL_Paste!$I12837)-FIND("[",GL_Paste!$I12837)-1),"")))</f>
        <v/>
      </c>
      <c r="D12840">
        <f>IF(GL_Paste!$B12837="","",IFERROR(INDEX(DeptName,MATCH($C12840,DeptTag,0)),"UNALLOCATED"))</f>
        <v/>
      </c>
      <c r="E12840">
        <f>IF(GL_Paste!$B12837="","",IFERROR(INDEX(AcctCat,MATCH(GL_Paste!$B12837&amp;"",AcctCode,0)),"UNKNOWN"))</f>
        <v/>
      </c>
      <c r="F12840">
        <f>IF(GL_Paste!$B12837="","",IFERROR(INDEX(AcctSub,MATCH(GL_Paste!$B12837&amp;"",AcctCode,0)),"UNKNOWN"))</f>
        <v/>
      </c>
    </row>
    <row r="12841">
      <c r="A12841" s="40">
        <f>IF(GL_Paste!$B12838="","",N(GL_Paste!$H12838)-N(GL_Paste!$G12838))</f>
        <v/>
      </c>
      <c r="B12841" s="43">
        <f>IF(GL_Paste!$B12838="","",DATE(YEAR(GL_Paste!$E12838),MONTH(GL_Paste!$E12838),1))</f>
        <v/>
      </c>
      <c r="C12841">
        <f>IF(GL_Paste!$B12838="","",IF(TRIM(GL_Paste!$M12838)&lt;&gt;"",TRIM(GL_Paste!$M12838),IFERROR(MID(GL_Paste!$I12838,FIND("[",GL_Paste!$I12838)+1,FIND("]",GL_Paste!$I12838)-FIND("[",GL_Paste!$I12838)-1),"")))</f>
        <v/>
      </c>
      <c r="D12841">
        <f>IF(GL_Paste!$B12838="","",IFERROR(INDEX(DeptName,MATCH($C12841,DeptTag,0)),"UNALLOCATED"))</f>
        <v/>
      </c>
      <c r="E12841">
        <f>IF(GL_Paste!$B12838="","",IFERROR(INDEX(AcctCat,MATCH(GL_Paste!$B12838&amp;"",AcctCode,0)),"UNKNOWN"))</f>
        <v/>
      </c>
      <c r="F12841">
        <f>IF(GL_Paste!$B12838="","",IFERROR(INDEX(AcctSub,MATCH(GL_Paste!$B12838&amp;"",AcctCode,0)),"UNKNOWN"))</f>
        <v/>
      </c>
    </row>
    <row r="12842">
      <c r="A12842" s="40">
        <f>IF(GL_Paste!$B12839="","",N(GL_Paste!$H12839)-N(GL_Paste!$G12839))</f>
        <v/>
      </c>
      <c r="B12842" s="43">
        <f>IF(GL_Paste!$B12839="","",DATE(YEAR(GL_Paste!$E12839),MONTH(GL_Paste!$E12839),1))</f>
        <v/>
      </c>
      <c r="C12842">
        <f>IF(GL_Paste!$B12839="","",IF(TRIM(GL_Paste!$M12839)&lt;&gt;"",TRIM(GL_Paste!$M12839),IFERROR(MID(GL_Paste!$I12839,FIND("[",GL_Paste!$I12839)+1,FIND("]",GL_Paste!$I12839)-FIND("[",GL_Paste!$I12839)-1),"")))</f>
        <v/>
      </c>
      <c r="D12842">
        <f>IF(GL_Paste!$B12839="","",IFERROR(INDEX(DeptName,MATCH($C12842,DeptTag,0)),"UNALLOCATED"))</f>
        <v/>
      </c>
      <c r="E12842">
        <f>IF(GL_Paste!$B12839="","",IFERROR(INDEX(AcctCat,MATCH(GL_Paste!$B12839&amp;"",AcctCode,0)),"UNKNOWN"))</f>
        <v/>
      </c>
      <c r="F12842">
        <f>IF(GL_Paste!$B12839="","",IFERROR(INDEX(AcctSub,MATCH(GL_Paste!$B12839&amp;"",AcctCode,0)),"UNKNOWN"))</f>
        <v/>
      </c>
    </row>
    <row r="12843">
      <c r="A12843" s="40">
        <f>IF(GL_Paste!$B12840="","",N(GL_Paste!$H12840)-N(GL_Paste!$G12840))</f>
        <v/>
      </c>
      <c r="B12843" s="43">
        <f>IF(GL_Paste!$B12840="","",DATE(YEAR(GL_Paste!$E12840),MONTH(GL_Paste!$E12840),1))</f>
        <v/>
      </c>
      <c r="C12843">
        <f>IF(GL_Paste!$B12840="","",IF(TRIM(GL_Paste!$M12840)&lt;&gt;"",TRIM(GL_Paste!$M12840),IFERROR(MID(GL_Paste!$I12840,FIND("[",GL_Paste!$I12840)+1,FIND("]",GL_Paste!$I12840)-FIND("[",GL_Paste!$I12840)-1),"")))</f>
        <v/>
      </c>
      <c r="D12843">
        <f>IF(GL_Paste!$B12840="","",IFERROR(INDEX(DeptName,MATCH($C12843,DeptTag,0)),"UNALLOCATED"))</f>
        <v/>
      </c>
      <c r="E12843">
        <f>IF(GL_Paste!$B12840="","",IFERROR(INDEX(AcctCat,MATCH(GL_Paste!$B12840&amp;"",AcctCode,0)),"UNKNOWN"))</f>
        <v/>
      </c>
      <c r="F12843">
        <f>IF(GL_Paste!$B12840="","",IFERROR(INDEX(AcctSub,MATCH(GL_Paste!$B12840&amp;"",AcctCode,0)),"UNKNOWN"))</f>
        <v/>
      </c>
    </row>
    <row r="12844">
      <c r="A12844" s="40">
        <f>IF(GL_Paste!$B12841="","",N(GL_Paste!$H12841)-N(GL_Paste!$G12841))</f>
        <v/>
      </c>
      <c r="B12844" s="43">
        <f>IF(GL_Paste!$B12841="","",DATE(YEAR(GL_Paste!$E12841),MONTH(GL_Paste!$E12841),1))</f>
        <v/>
      </c>
      <c r="C12844">
        <f>IF(GL_Paste!$B12841="","",IF(TRIM(GL_Paste!$M12841)&lt;&gt;"",TRIM(GL_Paste!$M12841),IFERROR(MID(GL_Paste!$I12841,FIND("[",GL_Paste!$I12841)+1,FIND("]",GL_Paste!$I12841)-FIND("[",GL_Paste!$I12841)-1),"")))</f>
        <v/>
      </c>
      <c r="D12844">
        <f>IF(GL_Paste!$B12841="","",IFERROR(INDEX(DeptName,MATCH($C12844,DeptTag,0)),"UNALLOCATED"))</f>
        <v/>
      </c>
      <c r="E12844">
        <f>IF(GL_Paste!$B12841="","",IFERROR(INDEX(AcctCat,MATCH(GL_Paste!$B12841&amp;"",AcctCode,0)),"UNKNOWN"))</f>
        <v/>
      </c>
      <c r="F12844">
        <f>IF(GL_Paste!$B12841="","",IFERROR(INDEX(AcctSub,MATCH(GL_Paste!$B12841&amp;"",AcctCode,0)),"UNKNOWN"))</f>
        <v/>
      </c>
    </row>
    <row r="12845">
      <c r="A12845" s="40">
        <f>IF(GL_Paste!$B12842="","",N(GL_Paste!$H12842)-N(GL_Paste!$G12842))</f>
        <v/>
      </c>
      <c r="B12845" s="43">
        <f>IF(GL_Paste!$B12842="","",DATE(YEAR(GL_Paste!$E12842),MONTH(GL_Paste!$E12842),1))</f>
        <v/>
      </c>
      <c r="C12845">
        <f>IF(GL_Paste!$B12842="","",IF(TRIM(GL_Paste!$M12842)&lt;&gt;"",TRIM(GL_Paste!$M12842),IFERROR(MID(GL_Paste!$I12842,FIND("[",GL_Paste!$I12842)+1,FIND("]",GL_Paste!$I12842)-FIND("[",GL_Paste!$I12842)-1),"")))</f>
        <v/>
      </c>
      <c r="D12845">
        <f>IF(GL_Paste!$B12842="","",IFERROR(INDEX(DeptName,MATCH($C12845,DeptTag,0)),"UNALLOCATED"))</f>
        <v/>
      </c>
      <c r="E12845">
        <f>IF(GL_Paste!$B12842="","",IFERROR(INDEX(AcctCat,MATCH(GL_Paste!$B12842&amp;"",AcctCode,0)),"UNKNOWN"))</f>
        <v/>
      </c>
      <c r="F12845">
        <f>IF(GL_Paste!$B12842="","",IFERROR(INDEX(AcctSub,MATCH(GL_Paste!$B12842&amp;"",AcctCode,0)),"UNKNOWN"))</f>
        <v/>
      </c>
    </row>
    <row r="12846">
      <c r="A12846" s="40">
        <f>IF(GL_Paste!$B12843="","",N(GL_Paste!$H12843)-N(GL_Paste!$G12843))</f>
        <v/>
      </c>
      <c r="B12846" s="43">
        <f>IF(GL_Paste!$B12843="","",DATE(YEAR(GL_Paste!$E12843),MONTH(GL_Paste!$E12843),1))</f>
        <v/>
      </c>
      <c r="C12846">
        <f>IF(GL_Paste!$B12843="","",IF(TRIM(GL_Paste!$M12843)&lt;&gt;"",TRIM(GL_Paste!$M12843),IFERROR(MID(GL_Paste!$I12843,FIND("[",GL_Paste!$I12843)+1,FIND("]",GL_Paste!$I12843)-FIND("[",GL_Paste!$I12843)-1),"")))</f>
        <v/>
      </c>
      <c r="D12846">
        <f>IF(GL_Paste!$B12843="","",IFERROR(INDEX(DeptName,MATCH($C12846,DeptTag,0)),"UNALLOCATED"))</f>
        <v/>
      </c>
      <c r="E12846">
        <f>IF(GL_Paste!$B12843="","",IFERROR(INDEX(AcctCat,MATCH(GL_Paste!$B12843&amp;"",AcctCode,0)),"UNKNOWN"))</f>
        <v/>
      </c>
      <c r="F12846">
        <f>IF(GL_Paste!$B12843="","",IFERROR(INDEX(AcctSub,MATCH(GL_Paste!$B12843&amp;"",AcctCode,0)),"UNKNOWN"))</f>
        <v/>
      </c>
    </row>
    <row r="12847">
      <c r="A12847" s="40">
        <f>IF(GL_Paste!$B12844="","",N(GL_Paste!$H12844)-N(GL_Paste!$G12844))</f>
        <v/>
      </c>
      <c r="B12847" s="43">
        <f>IF(GL_Paste!$B12844="","",DATE(YEAR(GL_Paste!$E12844),MONTH(GL_Paste!$E12844),1))</f>
        <v/>
      </c>
      <c r="C12847">
        <f>IF(GL_Paste!$B12844="","",IF(TRIM(GL_Paste!$M12844)&lt;&gt;"",TRIM(GL_Paste!$M12844),IFERROR(MID(GL_Paste!$I12844,FIND("[",GL_Paste!$I12844)+1,FIND("]",GL_Paste!$I12844)-FIND("[",GL_Paste!$I12844)-1),"")))</f>
        <v/>
      </c>
      <c r="D12847">
        <f>IF(GL_Paste!$B12844="","",IFERROR(INDEX(DeptName,MATCH($C12847,DeptTag,0)),"UNALLOCATED"))</f>
        <v/>
      </c>
      <c r="E12847">
        <f>IF(GL_Paste!$B12844="","",IFERROR(INDEX(AcctCat,MATCH(GL_Paste!$B12844&amp;"",AcctCode,0)),"UNKNOWN"))</f>
        <v/>
      </c>
      <c r="F12847">
        <f>IF(GL_Paste!$B12844="","",IFERROR(INDEX(AcctSub,MATCH(GL_Paste!$B12844&amp;"",AcctCode,0)),"UNKNOWN"))</f>
        <v/>
      </c>
    </row>
    <row r="12848">
      <c r="A12848" s="40">
        <f>IF(GL_Paste!$B12845="","",N(GL_Paste!$H12845)-N(GL_Paste!$G12845))</f>
        <v/>
      </c>
      <c r="B12848" s="43">
        <f>IF(GL_Paste!$B12845="","",DATE(YEAR(GL_Paste!$E12845),MONTH(GL_Paste!$E12845),1))</f>
        <v/>
      </c>
      <c r="C12848">
        <f>IF(GL_Paste!$B12845="","",IF(TRIM(GL_Paste!$M12845)&lt;&gt;"",TRIM(GL_Paste!$M12845),IFERROR(MID(GL_Paste!$I12845,FIND("[",GL_Paste!$I12845)+1,FIND("]",GL_Paste!$I12845)-FIND("[",GL_Paste!$I12845)-1),"")))</f>
        <v/>
      </c>
      <c r="D12848">
        <f>IF(GL_Paste!$B12845="","",IFERROR(INDEX(DeptName,MATCH($C12848,DeptTag,0)),"UNALLOCATED"))</f>
        <v/>
      </c>
      <c r="E12848">
        <f>IF(GL_Paste!$B12845="","",IFERROR(INDEX(AcctCat,MATCH(GL_Paste!$B12845&amp;"",AcctCode,0)),"UNKNOWN"))</f>
        <v/>
      </c>
      <c r="F12848">
        <f>IF(GL_Paste!$B12845="","",IFERROR(INDEX(AcctSub,MATCH(GL_Paste!$B12845&amp;"",AcctCode,0)),"UNKNOWN"))</f>
        <v/>
      </c>
    </row>
    <row r="12849">
      <c r="A12849" s="40">
        <f>IF(GL_Paste!$B12846="","",N(GL_Paste!$H12846)-N(GL_Paste!$G12846))</f>
        <v/>
      </c>
      <c r="B12849" s="43">
        <f>IF(GL_Paste!$B12846="","",DATE(YEAR(GL_Paste!$E12846),MONTH(GL_Paste!$E12846),1))</f>
        <v/>
      </c>
      <c r="C12849">
        <f>IF(GL_Paste!$B12846="","",IF(TRIM(GL_Paste!$M12846)&lt;&gt;"",TRIM(GL_Paste!$M12846),IFERROR(MID(GL_Paste!$I12846,FIND("[",GL_Paste!$I12846)+1,FIND("]",GL_Paste!$I12846)-FIND("[",GL_Paste!$I12846)-1),"")))</f>
        <v/>
      </c>
      <c r="D12849">
        <f>IF(GL_Paste!$B12846="","",IFERROR(INDEX(DeptName,MATCH($C12849,DeptTag,0)),"UNALLOCATED"))</f>
        <v/>
      </c>
      <c r="E12849">
        <f>IF(GL_Paste!$B12846="","",IFERROR(INDEX(AcctCat,MATCH(GL_Paste!$B12846&amp;"",AcctCode,0)),"UNKNOWN"))</f>
        <v/>
      </c>
      <c r="F12849">
        <f>IF(GL_Paste!$B12846="","",IFERROR(INDEX(AcctSub,MATCH(GL_Paste!$B12846&amp;"",AcctCode,0)),"UNKNOWN"))</f>
        <v/>
      </c>
    </row>
    <row r="12850">
      <c r="A12850" s="40">
        <f>IF(GL_Paste!$B12847="","",N(GL_Paste!$H12847)-N(GL_Paste!$G12847))</f>
        <v/>
      </c>
      <c r="B12850" s="43">
        <f>IF(GL_Paste!$B12847="","",DATE(YEAR(GL_Paste!$E12847),MONTH(GL_Paste!$E12847),1))</f>
        <v/>
      </c>
      <c r="C12850">
        <f>IF(GL_Paste!$B12847="","",IF(TRIM(GL_Paste!$M12847)&lt;&gt;"",TRIM(GL_Paste!$M12847),IFERROR(MID(GL_Paste!$I12847,FIND("[",GL_Paste!$I12847)+1,FIND("]",GL_Paste!$I12847)-FIND("[",GL_Paste!$I12847)-1),"")))</f>
        <v/>
      </c>
      <c r="D12850">
        <f>IF(GL_Paste!$B12847="","",IFERROR(INDEX(DeptName,MATCH($C12850,DeptTag,0)),"UNALLOCATED"))</f>
        <v/>
      </c>
      <c r="E12850">
        <f>IF(GL_Paste!$B12847="","",IFERROR(INDEX(AcctCat,MATCH(GL_Paste!$B12847&amp;"",AcctCode,0)),"UNKNOWN"))</f>
        <v/>
      </c>
      <c r="F12850">
        <f>IF(GL_Paste!$B12847="","",IFERROR(INDEX(AcctSub,MATCH(GL_Paste!$B12847&amp;"",AcctCode,0)),"UNKNOWN"))</f>
        <v/>
      </c>
    </row>
    <row r="12851">
      <c r="A12851" s="40">
        <f>IF(GL_Paste!$B12848="","",N(GL_Paste!$H12848)-N(GL_Paste!$G12848))</f>
        <v/>
      </c>
      <c r="B12851" s="43">
        <f>IF(GL_Paste!$B12848="","",DATE(YEAR(GL_Paste!$E12848),MONTH(GL_Paste!$E12848),1))</f>
        <v/>
      </c>
      <c r="C12851">
        <f>IF(GL_Paste!$B12848="","",IF(TRIM(GL_Paste!$M12848)&lt;&gt;"",TRIM(GL_Paste!$M12848),IFERROR(MID(GL_Paste!$I12848,FIND("[",GL_Paste!$I12848)+1,FIND("]",GL_Paste!$I12848)-FIND("[",GL_Paste!$I12848)-1),"")))</f>
        <v/>
      </c>
      <c r="D12851">
        <f>IF(GL_Paste!$B12848="","",IFERROR(INDEX(DeptName,MATCH($C12851,DeptTag,0)),"UNALLOCATED"))</f>
        <v/>
      </c>
      <c r="E12851">
        <f>IF(GL_Paste!$B12848="","",IFERROR(INDEX(AcctCat,MATCH(GL_Paste!$B12848&amp;"",AcctCode,0)),"UNKNOWN"))</f>
        <v/>
      </c>
      <c r="F12851">
        <f>IF(GL_Paste!$B12848="","",IFERROR(INDEX(AcctSub,MATCH(GL_Paste!$B12848&amp;"",AcctCode,0)),"UNKNOWN"))</f>
        <v/>
      </c>
    </row>
    <row r="12852">
      <c r="A12852" s="40">
        <f>IF(GL_Paste!$B12849="","",N(GL_Paste!$H12849)-N(GL_Paste!$G12849))</f>
        <v/>
      </c>
      <c r="B12852" s="43">
        <f>IF(GL_Paste!$B12849="","",DATE(YEAR(GL_Paste!$E12849),MONTH(GL_Paste!$E12849),1))</f>
        <v/>
      </c>
      <c r="C12852">
        <f>IF(GL_Paste!$B12849="","",IF(TRIM(GL_Paste!$M12849)&lt;&gt;"",TRIM(GL_Paste!$M12849),IFERROR(MID(GL_Paste!$I12849,FIND("[",GL_Paste!$I12849)+1,FIND("]",GL_Paste!$I12849)-FIND("[",GL_Paste!$I12849)-1),"")))</f>
        <v/>
      </c>
      <c r="D12852">
        <f>IF(GL_Paste!$B12849="","",IFERROR(INDEX(DeptName,MATCH($C12852,DeptTag,0)),"UNALLOCATED"))</f>
        <v/>
      </c>
      <c r="E12852">
        <f>IF(GL_Paste!$B12849="","",IFERROR(INDEX(AcctCat,MATCH(GL_Paste!$B12849&amp;"",AcctCode,0)),"UNKNOWN"))</f>
        <v/>
      </c>
      <c r="F12852">
        <f>IF(GL_Paste!$B12849="","",IFERROR(INDEX(AcctSub,MATCH(GL_Paste!$B12849&amp;"",AcctCode,0)),"UNKNOWN"))</f>
        <v/>
      </c>
    </row>
    <row r="12853">
      <c r="A12853" s="40">
        <f>IF(GL_Paste!$B12850="","",N(GL_Paste!$H12850)-N(GL_Paste!$G12850))</f>
        <v/>
      </c>
      <c r="B12853" s="43">
        <f>IF(GL_Paste!$B12850="","",DATE(YEAR(GL_Paste!$E12850),MONTH(GL_Paste!$E12850),1))</f>
        <v/>
      </c>
      <c r="C12853">
        <f>IF(GL_Paste!$B12850="","",IF(TRIM(GL_Paste!$M12850)&lt;&gt;"",TRIM(GL_Paste!$M12850),IFERROR(MID(GL_Paste!$I12850,FIND("[",GL_Paste!$I12850)+1,FIND("]",GL_Paste!$I12850)-FIND("[",GL_Paste!$I12850)-1),"")))</f>
        <v/>
      </c>
      <c r="D12853">
        <f>IF(GL_Paste!$B12850="","",IFERROR(INDEX(DeptName,MATCH($C12853,DeptTag,0)),"UNALLOCATED"))</f>
        <v/>
      </c>
      <c r="E12853">
        <f>IF(GL_Paste!$B12850="","",IFERROR(INDEX(AcctCat,MATCH(GL_Paste!$B12850&amp;"",AcctCode,0)),"UNKNOWN"))</f>
        <v/>
      </c>
      <c r="F12853">
        <f>IF(GL_Paste!$B12850="","",IFERROR(INDEX(AcctSub,MATCH(GL_Paste!$B12850&amp;"",AcctCode,0)),"UNKNOWN"))</f>
        <v/>
      </c>
    </row>
    <row r="12854">
      <c r="A12854" s="40">
        <f>IF(GL_Paste!$B12851="","",N(GL_Paste!$H12851)-N(GL_Paste!$G12851))</f>
        <v/>
      </c>
      <c r="B12854" s="43">
        <f>IF(GL_Paste!$B12851="","",DATE(YEAR(GL_Paste!$E12851),MONTH(GL_Paste!$E12851),1))</f>
        <v/>
      </c>
      <c r="C12854">
        <f>IF(GL_Paste!$B12851="","",IF(TRIM(GL_Paste!$M12851)&lt;&gt;"",TRIM(GL_Paste!$M12851),IFERROR(MID(GL_Paste!$I12851,FIND("[",GL_Paste!$I12851)+1,FIND("]",GL_Paste!$I12851)-FIND("[",GL_Paste!$I12851)-1),"")))</f>
        <v/>
      </c>
      <c r="D12854">
        <f>IF(GL_Paste!$B12851="","",IFERROR(INDEX(DeptName,MATCH($C12854,DeptTag,0)),"UNALLOCATED"))</f>
        <v/>
      </c>
      <c r="E12854">
        <f>IF(GL_Paste!$B12851="","",IFERROR(INDEX(AcctCat,MATCH(GL_Paste!$B12851&amp;"",AcctCode,0)),"UNKNOWN"))</f>
        <v/>
      </c>
      <c r="F12854">
        <f>IF(GL_Paste!$B12851="","",IFERROR(INDEX(AcctSub,MATCH(GL_Paste!$B12851&amp;"",AcctCode,0)),"UNKNOWN"))</f>
        <v/>
      </c>
    </row>
    <row r="12855">
      <c r="A12855" s="40">
        <f>IF(GL_Paste!$B12852="","",N(GL_Paste!$H12852)-N(GL_Paste!$G12852))</f>
        <v/>
      </c>
      <c r="B12855" s="43">
        <f>IF(GL_Paste!$B12852="","",DATE(YEAR(GL_Paste!$E12852),MONTH(GL_Paste!$E12852),1))</f>
        <v/>
      </c>
      <c r="C12855">
        <f>IF(GL_Paste!$B12852="","",IF(TRIM(GL_Paste!$M12852)&lt;&gt;"",TRIM(GL_Paste!$M12852),IFERROR(MID(GL_Paste!$I12852,FIND("[",GL_Paste!$I12852)+1,FIND("]",GL_Paste!$I12852)-FIND("[",GL_Paste!$I12852)-1),"")))</f>
        <v/>
      </c>
      <c r="D12855">
        <f>IF(GL_Paste!$B12852="","",IFERROR(INDEX(DeptName,MATCH($C12855,DeptTag,0)),"UNALLOCATED"))</f>
        <v/>
      </c>
      <c r="E12855">
        <f>IF(GL_Paste!$B12852="","",IFERROR(INDEX(AcctCat,MATCH(GL_Paste!$B12852&amp;"",AcctCode,0)),"UNKNOWN"))</f>
        <v/>
      </c>
      <c r="F12855">
        <f>IF(GL_Paste!$B12852="","",IFERROR(INDEX(AcctSub,MATCH(GL_Paste!$B12852&amp;"",AcctCode,0)),"UNKNOWN"))</f>
        <v/>
      </c>
    </row>
    <row r="12856">
      <c r="A12856" s="40">
        <f>IF(GL_Paste!$B12853="","",N(GL_Paste!$H12853)-N(GL_Paste!$G12853))</f>
        <v/>
      </c>
      <c r="B12856" s="43">
        <f>IF(GL_Paste!$B12853="","",DATE(YEAR(GL_Paste!$E12853),MONTH(GL_Paste!$E12853),1))</f>
        <v/>
      </c>
      <c r="C12856">
        <f>IF(GL_Paste!$B12853="","",IF(TRIM(GL_Paste!$M12853)&lt;&gt;"",TRIM(GL_Paste!$M12853),IFERROR(MID(GL_Paste!$I12853,FIND("[",GL_Paste!$I12853)+1,FIND("]",GL_Paste!$I12853)-FIND("[",GL_Paste!$I12853)-1),"")))</f>
        <v/>
      </c>
      <c r="D12856">
        <f>IF(GL_Paste!$B12853="","",IFERROR(INDEX(DeptName,MATCH($C12856,DeptTag,0)),"UNALLOCATED"))</f>
        <v/>
      </c>
      <c r="E12856">
        <f>IF(GL_Paste!$B12853="","",IFERROR(INDEX(AcctCat,MATCH(GL_Paste!$B12853&amp;"",AcctCode,0)),"UNKNOWN"))</f>
        <v/>
      </c>
      <c r="F12856">
        <f>IF(GL_Paste!$B12853="","",IFERROR(INDEX(AcctSub,MATCH(GL_Paste!$B12853&amp;"",AcctCode,0)),"UNKNOWN"))</f>
        <v/>
      </c>
    </row>
    <row r="12857">
      <c r="A12857" s="40">
        <f>IF(GL_Paste!$B12854="","",N(GL_Paste!$H12854)-N(GL_Paste!$G12854))</f>
        <v/>
      </c>
      <c r="B12857" s="43">
        <f>IF(GL_Paste!$B12854="","",DATE(YEAR(GL_Paste!$E12854),MONTH(GL_Paste!$E12854),1))</f>
        <v/>
      </c>
      <c r="C12857">
        <f>IF(GL_Paste!$B12854="","",IF(TRIM(GL_Paste!$M12854)&lt;&gt;"",TRIM(GL_Paste!$M12854),IFERROR(MID(GL_Paste!$I12854,FIND("[",GL_Paste!$I12854)+1,FIND("]",GL_Paste!$I12854)-FIND("[",GL_Paste!$I12854)-1),"")))</f>
        <v/>
      </c>
      <c r="D12857">
        <f>IF(GL_Paste!$B12854="","",IFERROR(INDEX(DeptName,MATCH($C12857,DeptTag,0)),"UNALLOCATED"))</f>
        <v/>
      </c>
      <c r="E12857">
        <f>IF(GL_Paste!$B12854="","",IFERROR(INDEX(AcctCat,MATCH(GL_Paste!$B12854&amp;"",AcctCode,0)),"UNKNOWN"))</f>
        <v/>
      </c>
      <c r="F12857">
        <f>IF(GL_Paste!$B12854="","",IFERROR(INDEX(AcctSub,MATCH(GL_Paste!$B12854&amp;"",AcctCode,0)),"UNKNOWN"))</f>
        <v/>
      </c>
    </row>
    <row r="12858">
      <c r="A12858" s="40">
        <f>IF(GL_Paste!$B12855="","",N(GL_Paste!$H12855)-N(GL_Paste!$G12855))</f>
        <v/>
      </c>
      <c r="B12858" s="43">
        <f>IF(GL_Paste!$B12855="","",DATE(YEAR(GL_Paste!$E12855),MONTH(GL_Paste!$E12855),1))</f>
        <v/>
      </c>
      <c r="C12858">
        <f>IF(GL_Paste!$B12855="","",IF(TRIM(GL_Paste!$M12855)&lt;&gt;"",TRIM(GL_Paste!$M12855),IFERROR(MID(GL_Paste!$I12855,FIND("[",GL_Paste!$I12855)+1,FIND("]",GL_Paste!$I12855)-FIND("[",GL_Paste!$I12855)-1),"")))</f>
        <v/>
      </c>
      <c r="D12858">
        <f>IF(GL_Paste!$B12855="","",IFERROR(INDEX(DeptName,MATCH($C12858,DeptTag,0)),"UNALLOCATED"))</f>
        <v/>
      </c>
      <c r="E12858">
        <f>IF(GL_Paste!$B12855="","",IFERROR(INDEX(AcctCat,MATCH(GL_Paste!$B12855&amp;"",AcctCode,0)),"UNKNOWN"))</f>
        <v/>
      </c>
      <c r="F12858">
        <f>IF(GL_Paste!$B12855="","",IFERROR(INDEX(AcctSub,MATCH(GL_Paste!$B12855&amp;"",AcctCode,0)),"UNKNOWN"))</f>
        <v/>
      </c>
    </row>
    <row r="12859">
      <c r="A12859" s="40">
        <f>IF(GL_Paste!$B12856="","",N(GL_Paste!$H12856)-N(GL_Paste!$G12856))</f>
        <v/>
      </c>
      <c r="B12859" s="43">
        <f>IF(GL_Paste!$B12856="","",DATE(YEAR(GL_Paste!$E12856),MONTH(GL_Paste!$E12856),1))</f>
        <v/>
      </c>
      <c r="C12859">
        <f>IF(GL_Paste!$B12856="","",IF(TRIM(GL_Paste!$M12856)&lt;&gt;"",TRIM(GL_Paste!$M12856),IFERROR(MID(GL_Paste!$I12856,FIND("[",GL_Paste!$I12856)+1,FIND("]",GL_Paste!$I12856)-FIND("[",GL_Paste!$I12856)-1),"")))</f>
        <v/>
      </c>
      <c r="D12859">
        <f>IF(GL_Paste!$B12856="","",IFERROR(INDEX(DeptName,MATCH($C12859,DeptTag,0)),"UNALLOCATED"))</f>
        <v/>
      </c>
      <c r="E12859">
        <f>IF(GL_Paste!$B12856="","",IFERROR(INDEX(AcctCat,MATCH(GL_Paste!$B12856&amp;"",AcctCode,0)),"UNKNOWN"))</f>
        <v/>
      </c>
      <c r="F12859">
        <f>IF(GL_Paste!$B12856="","",IFERROR(INDEX(AcctSub,MATCH(GL_Paste!$B12856&amp;"",AcctCode,0)),"UNKNOWN"))</f>
        <v/>
      </c>
    </row>
    <row r="12860">
      <c r="A12860" s="40">
        <f>IF(GL_Paste!$B12857="","",N(GL_Paste!$H12857)-N(GL_Paste!$G12857))</f>
        <v/>
      </c>
      <c r="B12860" s="43">
        <f>IF(GL_Paste!$B12857="","",DATE(YEAR(GL_Paste!$E12857),MONTH(GL_Paste!$E12857),1))</f>
        <v/>
      </c>
      <c r="C12860">
        <f>IF(GL_Paste!$B12857="","",IF(TRIM(GL_Paste!$M12857)&lt;&gt;"",TRIM(GL_Paste!$M12857),IFERROR(MID(GL_Paste!$I12857,FIND("[",GL_Paste!$I12857)+1,FIND("]",GL_Paste!$I12857)-FIND("[",GL_Paste!$I12857)-1),"")))</f>
        <v/>
      </c>
      <c r="D12860">
        <f>IF(GL_Paste!$B12857="","",IFERROR(INDEX(DeptName,MATCH($C12860,DeptTag,0)),"UNALLOCATED"))</f>
        <v/>
      </c>
      <c r="E12860">
        <f>IF(GL_Paste!$B12857="","",IFERROR(INDEX(AcctCat,MATCH(GL_Paste!$B12857&amp;"",AcctCode,0)),"UNKNOWN"))</f>
        <v/>
      </c>
      <c r="F12860">
        <f>IF(GL_Paste!$B12857="","",IFERROR(INDEX(AcctSub,MATCH(GL_Paste!$B12857&amp;"",AcctCode,0)),"UNKNOWN"))</f>
        <v/>
      </c>
    </row>
    <row r="12861">
      <c r="A12861" s="40">
        <f>IF(GL_Paste!$B12858="","",N(GL_Paste!$H12858)-N(GL_Paste!$G12858))</f>
        <v/>
      </c>
      <c r="B12861" s="43">
        <f>IF(GL_Paste!$B12858="","",DATE(YEAR(GL_Paste!$E12858),MONTH(GL_Paste!$E12858),1))</f>
        <v/>
      </c>
      <c r="C12861">
        <f>IF(GL_Paste!$B12858="","",IF(TRIM(GL_Paste!$M12858)&lt;&gt;"",TRIM(GL_Paste!$M12858),IFERROR(MID(GL_Paste!$I12858,FIND("[",GL_Paste!$I12858)+1,FIND("]",GL_Paste!$I12858)-FIND("[",GL_Paste!$I12858)-1),"")))</f>
        <v/>
      </c>
      <c r="D12861">
        <f>IF(GL_Paste!$B12858="","",IFERROR(INDEX(DeptName,MATCH($C12861,DeptTag,0)),"UNALLOCATED"))</f>
        <v/>
      </c>
      <c r="E12861">
        <f>IF(GL_Paste!$B12858="","",IFERROR(INDEX(AcctCat,MATCH(GL_Paste!$B12858&amp;"",AcctCode,0)),"UNKNOWN"))</f>
        <v/>
      </c>
      <c r="F12861">
        <f>IF(GL_Paste!$B12858="","",IFERROR(INDEX(AcctSub,MATCH(GL_Paste!$B12858&amp;"",AcctCode,0)),"UNKNOWN"))</f>
        <v/>
      </c>
    </row>
    <row r="12862">
      <c r="A12862" s="40">
        <f>IF(GL_Paste!$B12859="","",N(GL_Paste!$H12859)-N(GL_Paste!$G12859))</f>
        <v/>
      </c>
      <c r="B12862" s="43">
        <f>IF(GL_Paste!$B12859="","",DATE(YEAR(GL_Paste!$E12859),MONTH(GL_Paste!$E12859),1))</f>
        <v/>
      </c>
      <c r="C12862">
        <f>IF(GL_Paste!$B12859="","",IF(TRIM(GL_Paste!$M12859)&lt;&gt;"",TRIM(GL_Paste!$M12859),IFERROR(MID(GL_Paste!$I12859,FIND("[",GL_Paste!$I12859)+1,FIND("]",GL_Paste!$I12859)-FIND("[",GL_Paste!$I12859)-1),"")))</f>
        <v/>
      </c>
      <c r="D12862">
        <f>IF(GL_Paste!$B12859="","",IFERROR(INDEX(DeptName,MATCH($C12862,DeptTag,0)),"UNALLOCATED"))</f>
        <v/>
      </c>
      <c r="E12862">
        <f>IF(GL_Paste!$B12859="","",IFERROR(INDEX(AcctCat,MATCH(GL_Paste!$B12859&amp;"",AcctCode,0)),"UNKNOWN"))</f>
        <v/>
      </c>
      <c r="F12862">
        <f>IF(GL_Paste!$B12859="","",IFERROR(INDEX(AcctSub,MATCH(GL_Paste!$B12859&amp;"",AcctCode,0)),"UNKNOWN"))</f>
        <v/>
      </c>
    </row>
    <row r="12863">
      <c r="A12863" s="40">
        <f>IF(GL_Paste!$B12860="","",N(GL_Paste!$H12860)-N(GL_Paste!$G12860))</f>
        <v/>
      </c>
      <c r="B12863" s="43">
        <f>IF(GL_Paste!$B12860="","",DATE(YEAR(GL_Paste!$E12860),MONTH(GL_Paste!$E12860),1))</f>
        <v/>
      </c>
      <c r="C12863">
        <f>IF(GL_Paste!$B12860="","",IF(TRIM(GL_Paste!$M12860)&lt;&gt;"",TRIM(GL_Paste!$M12860),IFERROR(MID(GL_Paste!$I12860,FIND("[",GL_Paste!$I12860)+1,FIND("]",GL_Paste!$I12860)-FIND("[",GL_Paste!$I12860)-1),"")))</f>
        <v/>
      </c>
      <c r="D12863">
        <f>IF(GL_Paste!$B12860="","",IFERROR(INDEX(DeptName,MATCH($C12863,DeptTag,0)),"UNALLOCATED"))</f>
        <v/>
      </c>
      <c r="E12863">
        <f>IF(GL_Paste!$B12860="","",IFERROR(INDEX(AcctCat,MATCH(GL_Paste!$B12860&amp;"",AcctCode,0)),"UNKNOWN"))</f>
        <v/>
      </c>
      <c r="F12863">
        <f>IF(GL_Paste!$B12860="","",IFERROR(INDEX(AcctSub,MATCH(GL_Paste!$B12860&amp;"",AcctCode,0)),"UNKNOWN"))</f>
        <v/>
      </c>
    </row>
    <row r="12864">
      <c r="A12864" s="40">
        <f>IF(GL_Paste!$B12861="","",N(GL_Paste!$H12861)-N(GL_Paste!$G12861))</f>
        <v/>
      </c>
      <c r="B12864" s="43">
        <f>IF(GL_Paste!$B12861="","",DATE(YEAR(GL_Paste!$E12861),MONTH(GL_Paste!$E12861),1))</f>
        <v/>
      </c>
      <c r="C12864">
        <f>IF(GL_Paste!$B12861="","",IF(TRIM(GL_Paste!$M12861)&lt;&gt;"",TRIM(GL_Paste!$M12861),IFERROR(MID(GL_Paste!$I12861,FIND("[",GL_Paste!$I12861)+1,FIND("]",GL_Paste!$I12861)-FIND("[",GL_Paste!$I12861)-1),"")))</f>
        <v/>
      </c>
      <c r="D12864">
        <f>IF(GL_Paste!$B12861="","",IFERROR(INDEX(DeptName,MATCH($C12864,DeptTag,0)),"UNALLOCATED"))</f>
        <v/>
      </c>
      <c r="E12864">
        <f>IF(GL_Paste!$B12861="","",IFERROR(INDEX(AcctCat,MATCH(GL_Paste!$B12861&amp;"",AcctCode,0)),"UNKNOWN"))</f>
        <v/>
      </c>
      <c r="F12864">
        <f>IF(GL_Paste!$B12861="","",IFERROR(INDEX(AcctSub,MATCH(GL_Paste!$B12861&amp;"",AcctCode,0)),"UNKNOWN"))</f>
        <v/>
      </c>
    </row>
    <row r="12865">
      <c r="A12865" s="40">
        <f>IF(GL_Paste!$B12862="","",N(GL_Paste!$H12862)-N(GL_Paste!$G12862))</f>
        <v/>
      </c>
      <c r="B12865" s="43">
        <f>IF(GL_Paste!$B12862="","",DATE(YEAR(GL_Paste!$E12862),MONTH(GL_Paste!$E12862),1))</f>
        <v/>
      </c>
      <c r="C12865">
        <f>IF(GL_Paste!$B12862="","",IF(TRIM(GL_Paste!$M12862)&lt;&gt;"",TRIM(GL_Paste!$M12862),IFERROR(MID(GL_Paste!$I12862,FIND("[",GL_Paste!$I12862)+1,FIND("]",GL_Paste!$I12862)-FIND("[",GL_Paste!$I12862)-1),"")))</f>
        <v/>
      </c>
      <c r="D12865">
        <f>IF(GL_Paste!$B12862="","",IFERROR(INDEX(DeptName,MATCH($C12865,DeptTag,0)),"UNALLOCATED"))</f>
        <v/>
      </c>
      <c r="E12865">
        <f>IF(GL_Paste!$B12862="","",IFERROR(INDEX(AcctCat,MATCH(GL_Paste!$B12862&amp;"",AcctCode,0)),"UNKNOWN"))</f>
        <v/>
      </c>
      <c r="F12865">
        <f>IF(GL_Paste!$B12862="","",IFERROR(INDEX(AcctSub,MATCH(GL_Paste!$B12862&amp;"",AcctCode,0)),"UNKNOWN"))</f>
        <v/>
      </c>
    </row>
    <row r="12866">
      <c r="A12866" s="40">
        <f>IF(GL_Paste!$B12863="","",N(GL_Paste!$H12863)-N(GL_Paste!$G12863))</f>
        <v/>
      </c>
      <c r="B12866" s="43">
        <f>IF(GL_Paste!$B12863="","",DATE(YEAR(GL_Paste!$E12863),MONTH(GL_Paste!$E12863),1))</f>
        <v/>
      </c>
      <c r="C12866">
        <f>IF(GL_Paste!$B12863="","",IF(TRIM(GL_Paste!$M12863)&lt;&gt;"",TRIM(GL_Paste!$M12863),IFERROR(MID(GL_Paste!$I12863,FIND("[",GL_Paste!$I12863)+1,FIND("]",GL_Paste!$I12863)-FIND("[",GL_Paste!$I12863)-1),"")))</f>
        <v/>
      </c>
      <c r="D12866">
        <f>IF(GL_Paste!$B12863="","",IFERROR(INDEX(DeptName,MATCH($C12866,DeptTag,0)),"UNALLOCATED"))</f>
        <v/>
      </c>
      <c r="E12866">
        <f>IF(GL_Paste!$B12863="","",IFERROR(INDEX(AcctCat,MATCH(GL_Paste!$B12863&amp;"",AcctCode,0)),"UNKNOWN"))</f>
        <v/>
      </c>
      <c r="F12866">
        <f>IF(GL_Paste!$B12863="","",IFERROR(INDEX(AcctSub,MATCH(GL_Paste!$B12863&amp;"",AcctCode,0)),"UNKNOWN"))</f>
        <v/>
      </c>
    </row>
    <row r="12867">
      <c r="A12867" s="40">
        <f>IF(GL_Paste!$B12864="","",N(GL_Paste!$H12864)-N(GL_Paste!$G12864))</f>
        <v/>
      </c>
      <c r="B12867" s="43">
        <f>IF(GL_Paste!$B12864="","",DATE(YEAR(GL_Paste!$E12864),MONTH(GL_Paste!$E12864),1))</f>
        <v/>
      </c>
      <c r="C12867">
        <f>IF(GL_Paste!$B12864="","",IF(TRIM(GL_Paste!$M12864)&lt;&gt;"",TRIM(GL_Paste!$M12864),IFERROR(MID(GL_Paste!$I12864,FIND("[",GL_Paste!$I12864)+1,FIND("]",GL_Paste!$I12864)-FIND("[",GL_Paste!$I12864)-1),"")))</f>
        <v/>
      </c>
      <c r="D12867">
        <f>IF(GL_Paste!$B12864="","",IFERROR(INDEX(DeptName,MATCH($C12867,DeptTag,0)),"UNALLOCATED"))</f>
        <v/>
      </c>
      <c r="E12867">
        <f>IF(GL_Paste!$B12864="","",IFERROR(INDEX(AcctCat,MATCH(GL_Paste!$B12864&amp;"",AcctCode,0)),"UNKNOWN"))</f>
        <v/>
      </c>
      <c r="F12867">
        <f>IF(GL_Paste!$B12864="","",IFERROR(INDEX(AcctSub,MATCH(GL_Paste!$B12864&amp;"",AcctCode,0)),"UNKNOWN"))</f>
        <v/>
      </c>
    </row>
    <row r="12868">
      <c r="A12868" s="40">
        <f>IF(GL_Paste!$B12865="","",N(GL_Paste!$H12865)-N(GL_Paste!$G12865))</f>
        <v/>
      </c>
      <c r="B12868" s="43">
        <f>IF(GL_Paste!$B12865="","",DATE(YEAR(GL_Paste!$E12865),MONTH(GL_Paste!$E12865),1))</f>
        <v/>
      </c>
      <c r="C12868">
        <f>IF(GL_Paste!$B12865="","",IF(TRIM(GL_Paste!$M12865)&lt;&gt;"",TRIM(GL_Paste!$M12865),IFERROR(MID(GL_Paste!$I12865,FIND("[",GL_Paste!$I12865)+1,FIND("]",GL_Paste!$I12865)-FIND("[",GL_Paste!$I12865)-1),"")))</f>
        <v/>
      </c>
      <c r="D12868">
        <f>IF(GL_Paste!$B12865="","",IFERROR(INDEX(DeptName,MATCH($C12868,DeptTag,0)),"UNALLOCATED"))</f>
        <v/>
      </c>
      <c r="E12868">
        <f>IF(GL_Paste!$B12865="","",IFERROR(INDEX(AcctCat,MATCH(GL_Paste!$B12865&amp;"",AcctCode,0)),"UNKNOWN"))</f>
        <v/>
      </c>
      <c r="F12868">
        <f>IF(GL_Paste!$B12865="","",IFERROR(INDEX(AcctSub,MATCH(GL_Paste!$B12865&amp;"",AcctCode,0)),"UNKNOWN"))</f>
        <v/>
      </c>
    </row>
    <row r="12869">
      <c r="A12869" s="40">
        <f>IF(GL_Paste!$B12866="","",N(GL_Paste!$H12866)-N(GL_Paste!$G12866))</f>
        <v/>
      </c>
      <c r="B12869" s="43">
        <f>IF(GL_Paste!$B12866="","",DATE(YEAR(GL_Paste!$E12866),MONTH(GL_Paste!$E12866),1))</f>
        <v/>
      </c>
      <c r="C12869">
        <f>IF(GL_Paste!$B12866="","",IF(TRIM(GL_Paste!$M12866)&lt;&gt;"",TRIM(GL_Paste!$M12866),IFERROR(MID(GL_Paste!$I12866,FIND("[",GL_Paste!$I12866)+1,FIND("]",GL_Paste!$I12866)-FIND("[",GL_Paste!$I12866)-1),"")))</f>
        <v/>
      </c>
      <c r="D12869">
        <f>IF(GL_Paste!$B12866="","",IFERROR(INDEX(DeptName,MATCH($C12869,DeptTag,0)),"UNALLOCATED"))</f>
        <v/>
      </c>
      <c r="E12869">
        <f>IF(GL_Paste!$B12866="","",IFERROR(INDEX(AcctCat,MATCH(GL_Paste!$B12866&amp;"",AcctCode,0)),"UNKNOWN"))</f>
        <v/>
      </c>
      <c r="F12869">
        <f>IF(GL_Paste!$B12866="","",IFERROR(INDEX(AcctSub,MATCH(GL_Paste!$B12866&amp;"",AcctCode,0)),"UNKNOWN"))</f>
        <v/>
      </c>
    </row>
    <row r="12870">
      <c r="A12870" s="40">
        <f>IF(GL_Paste!$B12867="","",N(GL_Paste!$H12867)-N(GL_Paste!$G12867))</f>
        <v/>
      </c>
      <c r="B12870" s="43">
        <f>IF(GL_Paste!$B12867="","",DATE(YEAR(GL_Paste!$E12867),MONTH(GL_Paste!$E12867),1))</f>
        <v/>
      </c>
      <c r="C12870">
        <f>IF(GL_Paste!$B12867="","",IF(TRIM(GL_Paste!$M12867)&lt;&gt;"",TRIM(GL_Paste!$M12867),IFERROR(MID(GL_Paste!$I12867,FIND("[",GL_Paste!$I12867)+1,FIND("]",GL_Paste!$I12867)-FIND("[",GL_Paste!$I12867)-1),"")))</f>
        <v/>
      </c>
      <c r="D12870">
        <f>IF(GL_Paste!$B12867="","",IFERROR(INDEX(DeptName,MATCH($C12870,DeptTag,0)),"UNALLOCATED"))</f>
        <v/>
      </c>
      <c r="E12870">
        <f>IF(GL_Paste!$B12867="","",IFERROR(INDEX(AcctCat,MATCH(GL_Paste!$B12867&amp;"",AcctCode,0)),"UNKNOWN"))</f>
        <v/>
      </c>
      <c r="F12870">
        <f>IF(GL_Paste!$B12867="","",IFERROR(INDEX(AcctSub,MATCH(GL_Paste!$B12867&amp;"",AcctCode,0)),"UNKNOWN"))</f>
        <v/>
      </c>
    </row>
    <row r="12871">
      <c r="A12871" s="40">
        <f>IF(GL_Paste!$B12868="","",N(GL_Paste!$H12868)-N(GL_Paste!$G12868))</f>
        <v/>
      </c>
      <c r="B12871" s="43">
        <f>IF(GL_Paste!$B12868="","",DATE(YEAR(GL_Paste!$E12868),MONTH(GL_Paste!$E12868),1))</f>
        <v/>
      </c>
      <c r="C12871">
        <f>IF(GL_Paste!$B12868="","",IF(TRIM(GL_Paste!$M12868)&lt;&gt;"",TRIM(GL_Paste!$M12868),IFERROR(MID(GL_Paste!$I12868,FIND("[",GL_Paste!$I12868)+1,FIND("]",GL_Paste!$I12868)-FIND("[",GL_Paste!$I12868)-1),"")))</f>
        <v/>
      </c>
      <c r="D12871">
        <f>IF(GL_Paste!$B12868="","",IFERROR(INDEX(DeptName,MATCH($C12871,DeptTag,0)),"UNALLOCATED"))</f>
        <v/>
      </c>
      <c r="E12871">
        <f>IF(GL_Paste!$B12868="","",IFERROR(INDEX(AcctCat,MATCH(GL_Paste!$B12868&amp;"",AcctCode,0)),"UNKNOWN"))</f>
        <v/>
      </c>
      <c r="F12871">
        <f>IF(GL_Paste!$B12868="","",IFERROR(INDEX(AcctSub,MATCH(GL_Paste!$B12868&amp;"",AcctCode,0)),"UNKNOWN"))</f>
        <v/>
      </c>
    </row>
    <row r="12872">
      <c r="A12872" s="40">
        <f>IF(GL_Paste!$B12869="","",N(GL_Paste!$H12869)-N(GL_Paste!$G12869))</f>
        <v/>
      </c>
      <c r="B12872" s="43">
        <f>IF(GL_Paste!$B12869="","",DATE(YEAR(GL_Paste!$E12869),MONTH(GL_Paste!$E12869),1))</f>
        <v/>
      </c>
      <c r="C12872">
        <f>IF(GL_Paste!$B12869="","",IF(TRIM(GL_Paste!$M12869)&lt;&gt;"",TRIM(GL_Paste!$M12869),IFERROR(MID(GL_Paste!$I12869,FIND("[",GL_Paste!$I12869)+1,FIND("]",GL_Paste!$I12869)-FIND("[",GL_Paste!$I12869)-1),"")))</f>
        <v/>
      </c>
      <c r="D12872">
        <f>IF(GL_Paste!$B12869="","",IFERROR(INDEX(DeptName,MATCH($C12872,DeptTag,0)),"UNALLOCATED"))</f>
        <v/>
      </c>
      <c r="E12872">
        <f>IF(GL_Paste!$B12869="","",IFERROR(INDEX(AcctCat,MATCH(GL_Paste!$B12869&amp;"",AcctCode,0)),"UNKNOWN"))</f>
        <v/>
      </c>
      <c r="F12872">
        <f>IF(GL_Paste!$B12869="","",IFERROR(INDEX(AcctSub,MATCH(GL_Paste!$B12869&amp;"",AcctCode,0)),"UNKNOWN"))</f>
        <v/>
      </c>
    </row>
    <row r="12873">
      <c r="A12873" s="40">
        <f>IF(GL_Paste!$B12870="","",N(GL_Paste!$H12870)-N(GL_Paste!$G12870))</f>
        <v/>
      </c>
      <c r="B12873" s="43">
        <f>IF(GL_Paste!$B12870="","",DATE(YEAR(GL_Paste!$E12870),MONTH(GL_Paste!$E12870),1))</f>
        <v/>
      </c>
      <c r="C12873">
        <f>IF(GL_Paste!$B12870="","",IF(TRIM(GL_Paste!$M12870)&lt;&gt;"",TRIM(GL_Paste!$M12870),IFERROR(MID(GL_Paste!$I12870,FIND("[",GL_Paste!$I12870)+1,FIND("]",GL_Paste!$I12870)-FIND("[",GL_Paste!$I12870)-1),"")))</f>
        <v/>
      </c>
      <c r="D12873">
        <f>IF(GL_Paste!$B12870="","",IFERROR(INDEX(DeptName,MATCH($C12873,DeptTag,0)),"UNALLOCATED"))</f>
        <v/>
      </c>
      <c r="E12873">
        <f>IF(GL_Paste!$B12870="","",IFERROR(INDEX(AcctCat,MATCH(GL_Paste!$B12870&amp;"",AcctCode,0)),"UNKNOWN"))</f>
        <v/>
      </c>
      <c r="F12873">
        <f>IF(GL_Paste!$B12870="","",IFERROR(INDEX(AcctSub,MATCH(GL_Paste!$B12870&amp;"",AcctCode,0)),"UNKNOWN"))</f>
        <v/>
      </c>
    </row>
    <row r="12874">
      <c r="A12874" s="40">
        <f>IF(GL_Paste!$B12871="","",N(GL_Paste!$H12871)-N(GL_Paste!$G12871))</f>
        <v/>
      </c>
      <c r="B12874" s="43">
        <f>IF(GL_Paste!$B12871="","",DATE(YEAR(GL_Paste!$E12871),MONTH(GL_Paste!$E12871),1))</f>
        <v/>
      </c>
      <c r="C12874">
        <f>IF(GL_Paste!$B12871="","",IF(TRIM(GL_Paste!$M12871)&lt;&gt;"",TRIM(GL_Paste!$M12871),IFERROR(MID(GL_Paste!$I12871,FIND("[",GL_Paste!$I12871)+1,FIND("]",GL_Paste!$I12871)-FIND("[",GL_Paste!$I12871)-1),"")))</f>
        <v/>
      </c>
      <c r="D12874">
        <f>IF(GL_Paste!$B12871="","",IFERROR(INDEX(DeptName,MATCH($C12874,DeptTag,0)),"UNALLOCATED"))</f>
        <v/>
      </c>
      <c r="E12874">
        <f>IF(GL_Paste!$B12871="","",IFERROR(INDEX(AcctCat,MATCH(GL_Paste!$B12871&amp;"",AcctCode,0)),"UNKNOWN"))</f>
        <v/>
      </c>
      <c r="F12874">
        <f>IF(GL_Paste!$B12871="","",IFERROR(INDEX(AcctSub,MATCH(GL_Paste!$B12871&amp;"",AcctCode,0)),"UNKNOWN"))</f>
        <v/>
      </c>
    </row>
    <row r="12875">
      <c r="A12875" s="40">
        <f>IF(GL_Paste!$B12872="","",N(GL_Paste!$H12872)-N(GL_Paste!$G12872))</f>
        <v/>
      </c>
      <c r="B12875" s="43">
        <f>IF(GL_Paste!$B12872="","",DATE(YEAR(GL_Paste!$E12872),MONTH(GL_Paste!$E12872),1))</f>
        <v/>
      </c>
      <c r="C12875">
        <f>IF(GL_Paste!$B12872="","",IF(TRIM(GL_Paste!$M12872)&lt;&gt;"",TRIM(GL_Paste!$M12872),IFERROR(MID(GL_Paste!$I12872,FIND("[",GL_Paste!$I12872)+1,FIND("]",GL_Paste!$I12872)-FIND("[",GL_Paste!$I12872)-1),"")))</f>
        <v/>
      </c>
      <c r="D12875">
        <f>IF(GL_Paste!$B12872="","",IFERROR(INDEX(DeptName,MATCH($C12875,DeptTag,0)),"UNALLOCATED"))</f>
        <v/>
      </c>
      <c r="E12875">
        <f>IF(GL_Paste!$B12872="","",IFERROR(INDEX(AcctCat,MATCH(GL_Paste!$B12872&amp;"",AcctCode,0)),"UNKNOWN"))</f>
        <v/>
      </c>
      <c r="F12875">
        <f>IF(GL_Paste!$B12872="","",IFERROR(INDEX(AcctSub,MATCH(GL_Paste!$B12872&amp;"",AcctCode,0)),"UNKNOWN"))</f>
        <v/>
      </c>
    </row>
    <row r="12876">
      <c r="A12876" s="40">
        <f>IF(GL_Paste!$B12873="","",N(GL_Paste!$H12873)-N(GL_Paste!$G12873))</f>
        <v/>
      </c>
      <c r="B12876" s="43">
        <f>IF(GL_Paste!$B12873="","",DATE(YEAR(GL_Paste!$E12873),MONTH(GL_Paste!$E12873),1))</f>
        <v/>
      </c>
      <c r="C12876">
        <f>IF(GL_Paste!$B12873="","",IF(TRIM(GL_Paste!$M12873)&lt;&gt;"",TRIM(GL_Paste!$M12873),IFERROR(MID(GL_Paste!$I12873,FIND("[",GL_Paste!$I12873)+1,FIND("]",GL_Paste!$I12873)-FIND("[",GL_Paste!$I12873)-1),"")))</f>
        <v/>
      </c>
      <c r="D12876">
        <f>IF(GL_Paste!$B12873="","",IFERROR(INDEX(DeptName,MATCH($C12876,DeptTag,0)),"UNALLOCATED"))</f>
        <v/>
      </c>
      <c r="E12876">
        <f>IF(GL_Paste!$B12873="","",IFERROR(INDEX(AcctCat,MATCH(GL_Paste!$B12873&amp;"",AcctCode,0)),"UNKNOWN"))</f>
        <v/>
      </c>
      <c r="F12876">
        <f>IF(GL_Paste!$B12873="","",IFERROR(INDEX(AcctSub,MATCH(GL_Paste!$B12873&amp;"",AcctCode,0)),"UNKNOWN"))</f>
        <v/>
      </c>
    </row>
    <row r="12877">
      <c r="A12877" s="40">
        <f>IF(GL_Paste!$B12874="","",N(GL_Paste!$H12874)-N(GL_Paste!$G12874))</f>
        <v/>
      </c>
      <c r="B12877" s="43">
        <f>IF(GL_Paste!$B12874="","",DATE(YEAR(GL_Paste!$E12874),MONTH(GL_Paste!$E12874),1))</f>
        <v/>
      </c>
      <c r="C12877">
        <f>IF(GL_Paste!$B12874="","",IF(TRIM(GL_Paste!$M12874)&lt;&gt;"",TRIM(GL_Paste!$M12874),IFERROR(MID(GL_Paste!$I12874,FIND("[",GL_Paste!$I12874)+1,FIND("]",GL_Paste!$I12874)-FIND("[",GL_Paste!$I12874)-1),"")))</f>
        <v/>
      </c>
      <c r="D12877">
        <f>IF(GL_Paste!$B12874="","",IFERROR(INDEX(DeptName,MATCH($C12877,DeptTag,0)),"UNALLOCATED"))</f>
        <v/>
      </c>
      <c r="E12877">
        <f>IF(GL_Paste!$B12874="","",IFERROR(INDEX(AcctCat,MATCH(GL_Paste!$B12874&amp;"",AcctCode,0)),"UNKNOWN"))</f>
        <v/>
      </c>
      <c r="F12877">
        <f>IF(GL_Paste!$B12874="","",IFERROR(INDEX(AcctSub,MATCH(GL_Paste!$B12874&amp;"",AcctCode,0)),"UNKNOWN"))</f>
        <v/>
      </c>
    </row>
    <row r="12878">
      <c r="A12878" s="40">
        <f>IF(GL_Paste!$B12875="","",N(GL_Paste!$H12875)-N(GL_Paste!$G12875))</f>
        <v/>
      </c>
      <c r="B12878" s="43">
        <f>IF(GL_Paste!$B12875="","",DATE(YEAR(GL_Paste!$E12875),MONTH(GL_Paste!$E12875),1))</f>
        <v/>
      </c>
      <c r="C12878">
        <f>IF(GL_Paste!$B12875="","",IF(TRIM(GL_Paste!$M12875)&lt;&gt;"",TRIM(GL_Paste!$M12875),IFERROR(MID(GL_Paste!$I12875,FIND("[",GL_Paste!$I12875)+1,FIND("]",GL_Paste!$I12875)-FIND("[",GL_Paste!$I12875)-1),"")))</f>
        <v/>
      </c>
      <c r="D12878">
        <f>IF(GL_Paste!$B12875="","",IFERROR(INDEX(DeptName,MATCH($C12878,DeptTag,0)),"UNALLOCATED"))</f>
        <v/>
      </c>
      <c r="E12878">
        <f>IF(GL_Paste!$B12875="","",IFERROR(INDEX(AcctCat,MATCH(GL_Paste!$B12875&amp;"",AcctCode,0)),"UNKNOWN"))</f>
        <v/>
      </c>
      <c r="F12878">
        <f>IF(GL_Paste!$B12875="","",IFERROR(INDEX(AcctSub,MATCH(GL_Paste!$B12875&amp;"",AcctCode,0)),"UNKNOWN"))</f>
        <v/>
      </c>
    </row>
    <row r="12879">
      <c r="A12879" s="40">
        <f>IF(GL_Paste!$B12876="","",N(GL_Paste!$H12876)-N(GL_Paste!$G12876))</f>
        <v/>
      </c>
      <c r="B12879" s="43">
        <f>IF(GL_Paste!$B12876="","",DATE(YEAR(GL_Paste!$E12876),MONTH(GL_Paste!$E12876),1))</f>
        <v/>
      </c>
      <c r="C12879">
        <f>IF(GL_Paste!$B12876="","",IF(TRIM(GL_Paste!$M12876)&lt;&gt;"",TRIM(GL_Paste!$M12876),IFERROR(MID(GL_Paste!$I12876,FIND("[",GL_Paste!$I12876)+1,FIND("]",GL_Paste!$I12876)-FIND("[",GL_Paste!$I12876)-1),"")))</f>
        <v/>
      </c>
      <c r="D12879">
        <f>IF(GL_Paste!$B12876="","",IFERROR(INDEX(DeptName,MATCH($C12879,DeptTag,0)),"UNALLOCATED"))</f>
        <v/>
      </c>
      <c r="E12879">
        <f>IF(GL_Paste!$B12876="","",IFERROR(INDEX(AcctCat,MATCH(GL_Paste!$B12876&amp;"",AcctCode,0)),"UNKNOWN"))</f>
        <v/>
      </c>
      <c r="F12879">
        <f>IF(GL_Paste!$B12876="","",IFERROR(INDEX(AcctSub,MATCH(GL_Paste!$B12876&amp;"",AcctCode,0)),"UNKNOWN"))</f>
        <v/>
      </c>
    </row>
    <row r="12880">
      <c r="A12880" s="40">
        <f>IF(GL_Paste!$B12877="","",N(GL_Paste!$H12877)-N(GL_Paste!$G12877))</f>
        <v/>
      </c>
      <c r="B12880" s="43">
        <f>IF(GL_Paste!$B12877="","",DATE(YEAR(GL_Paste!$E12877),MONTH(GL_Paste!$E12877),1))</f>
        <v/>
      </c>
      <c r="C12880">
        <f>IF(GL_Paste!$B12877="","",IF(TRIM(GL_Paste!$M12877)&lt;&gt;"",TRIM(GL_Paste!$M12877),IFERROR(MID(GL_Paste!$I12877,FIND("[",GL_Paste!$I12877)+1,FIND("]",GL_Paste!$I12877)-FIND("[",GL_Paste!$I12877)-1),"")))</f>
        <v/>
      </c>
      <c r="D12880">
        <f>IF(GL_Paste!$B12877="","",IFERROR(INDEX(DeptName,MATCH($C12880,DeptTag,0)),"UNALLOCATED"))</f>
        <v/>
      </c>
      <c r="E12880">
        <f>IF(GL_Paste!$B12877="","",IFERROR(INDEX(AcctCat,MATCH(GL_Paste!$B12877&amp;"",AcctCode,0)),"UNKNOWN"))</f>
        <v/>
      </c>
      <c r="F12880">
        <f>IF(GL_Paste!$B12877="","",IFERROR(INDEX(AcctSub,MATCH(GL_Paste!$B12877&amp;"",AcctCode,0)),"UNKNOWN"))</f>
        <v/>
      </c>
    </row>
    <row r="12881">
      <c r="A12881" s="40">
        <f>IF(GL_Paste!$B12878="","",N(GL_Paste!$H12878)-N(GL_Paste!$G12878))</f>
        <v/>
      </c>
      <c r="B12881" s="43">
        <f>IF(GL_Paste!$B12878="","",DATE(YEAR(GL_Paste!$E12878),MONTH(GL_Paste!$E12878),1))</f>
        <v/>
      </c>
      <c r="C12881">
        <f>IF(GL_Paste!$B12878="","",IF(TRIM(GL_Paste!$M12878)&lt;&gt;"",TRIM(GL_Paste!$M12878),IFERROR(MID(GL_Paste!$I12878,FIND("[",GL_Paste!$I12878)+1,FIND("]",GL_Paste!$I12878)-FIND("[",GL_Paste!$I12878)-1),"")))</f>
        <v/>
      </c>
      <c r="D12881">
        <f>IF(GL_Paste!$B12878="","",IFERROR(INDEX(DeptName,MATCH($C12881,DeptTag,0)),"UNALLOCATED"))</f>
        <v/>
      </c>
      <c r="E12881">
        <f>IF(GL_Paste!$B12878="","",IFERROR(INDEX(AcctCat,MATCH(GL_Paste!$B12878&amp;"",AcctCode,0)),"UNKNOWN"))</f>
        <v/>
      </c>
      <c r="F12881">
        <f>IF(GL_Paste!$B12878="","",IFERROR(INDEX(AcctSub,MATCH(GL_Paste!$B12878&amp;"",AcctCode,0)),"UNKNOWN"))</f>
        <v/>
      </c>
    </row>
    <row r="12882">
      <c r="A12882" s="40">
        <f>IF(GL_Paste!$B12879="","",N(GL_Paste!$H12879)-N(GL_Paste!$G12879))</f>
        <v/>
      </c>
      <c r="B12882" s="43">
        <f>IF(GL_Paste!$B12879="","",DATE(YEAR(GL_Paste!$E12879),MONTH(GL_Paste!$E12879),1))</f>
        <v/>
      </c>
      <c r="C12882">
        <f>IF(GL_Paste!$B12879="","",IF(TRIM(GL_Paste!$M12879)&lt;&gt;"",TRIM(GL_Paste!$M12879),IFERROR(MID(GL_Paste!$I12879,FIND("[",GL_Paste!$I12879)+1,FIND("]",GL_Paste!$I12879)-FIND("[",GL_Paste!$I12879)-1),"")))</f>
        <v/>
      </c>
      <c r="D12882">
        <f>IF(GL_Paste!$B12879="","",IFERROR(INDEX(DeptName,MATCH($C12882,DeptTag,0)),"UNALLOCATED"))</f>
        <v/>
      </c>
      <c r="E12882">
        <f>IF(GL_Paste!$B12879="","",IFERROR(INDEX(AcctCat,MATCH(GL_Paste!$B12879&amp;"",AcctCode,0)),"UNKNOWN"))</f>
        <v/>
      </c>
      <c r="F12882">
        <f>IF(GL_Paste!$B12879="","",IFERROR(INDEX(AcctSub,MATCH(GL_Paste!$B12879&amp;"",AcctCode,0)),"UNKNOWN"))</f>
        <v/>
      </c>
    </row>
    <row r="12883">
      <c r="A12883" s="40">
        <f>IF(GL_Paste!$B12880="","",N(GL_Paste!$H12880)-N(GL_Paste!$G12880))</f>
        <v/>
      </c>
      <c r="B12883" s="43">
        <f>IF(GL_Paste!$B12880="","",DATE(YEAR(GL_Paste!$E12880),MONTH(GL_Paste!$E12880),1))</f>
        <v/>
      </c>
      <c r="C12883">
        <f>IF(GL_Paste!$B12880="","",IF(TRIM(GL_Paste!$M12880)&lt;&gt;"",TRIM(GL_Paste!$M12880),IFERROR(MID(GL_Paste!$I12880,FIND("[",GL_Paste!$I12880)+1,FIND("]",GL_Paste!$I12880)-FIND("[",GL_Paste!$I12880)-1),"")))</f>
        <v/>
      </c>
      <c r="D12883">
        <f>IF(GL_Paste!$B12880="","",IFERROR(INDEX(DeptName,MATCH($C12883,DeptTag,0)),"UNALLOCATED"))</f>
        <v/>
      </c>
      <c r="E12883">
        <f>IF(GL_Paste!$B12880="","",IFERROR(INDEX(AcctCat,MATCH(GL_Paste!$B12880&amp;"",AcctCode,0)),"UNKNOWN"))</f>
        <v/>
      </c>
      <c r="F12883">
        <f>IF(GL_Paste!$B12880="","",IFERROR(INDEX(AcctSub,MATCH(GL_Paste!$B12880&amp;"",AcctCode,0)),"UNKNOWN"))</f>
        <v/>
      </c>
    </row>
    <row r="12884">
      <c r="A12884" s="40">
        <f>IF(GL_Paste!$B12881="","",N(GL_Paste!$H12881)-N(GL_Paste!$G12881))</f>
        <v/>
      </c>
      <c r="B12884" s="43">
        <f>IF(GL_Paste!$B12881="","",DATE(YEAR(GL_Paste!$E12881),MONTH(GL_Paste!$E12881),1))</f>
        <v/>
      </c>
      <c r="C12884">
        <f>IF(GL_Paste!$B12881="","",IF(TRIM(GL_Paste!$M12881)&lt;&gt;"",TRIM(GL_Paste!$M12881),IFERROR(MID(GL_Paste!$I12881,FIND("[",GL_Paste!$I12881)+1,FIND("]",GL_Paste!$I12881)-FIND("[",GL_Paste!$I12881)-1),"")))</f>
        <v/>
      </c>
      <c r="D12884">
        <f>IF(GL_Paste!$B12881="","",IFERROR(INDEX(DeptName,MATCH($C12884,DeptTag,0)),"UNALLOCATED"))</f>
        <v/>
      </c>
      <c r="E12884">
        <f>IF(GL_Paste!$B12881="","",IFERROR(INDEX(AcctCat,MATCH(GL_Paste!$B12881&amp;"",AcctCode,0)),"UNKNOWN"))</f>
        <v/>
      </c>
      <c r="F12884">
        <f>IF(GL_Paste!$B12881="","",IFERROR(INDEX(AcctSub,MATCH(GL_Paste!$B12881&amp;"",AcctCode,0)),"UNKNOWN"))</f>
        <v/>
      </c>
    </row>
    <row r="12885">
      <c r="A12885" s="40">
        <f>IF(GL_Paste!$B12882="","",N(GL_Paste!$H12882)-N(GL_Paste!$G12882))</f>
        <v/>
      </c>
      <c r="B12885" s="43">
        <f>IF(GL_Paste!$B12882="","",DATE(YEAR(GL_Paste!$E12882),MONTH(GL_Paste!$E12882),1))</f>
        <v/>
      </c>
      <c r="C12885">
        <f>IF(GL_Paste!$B12882="","",IF(TRIM(GL_Paste!$M12882)&lt;&gt;"",TRIM(GL_Paste!$M12882),IFERROR(MID(GL_Paste!$I12882,FIND("[",GL_Paste!$I12882)+1,FIND("]",GL_Paste!$I12882)-FIND("[",GL_Paste!$I12882)-1),"")))</f>
        <v/>
      </c>
      <c r="D12885">
        <f>IF(GL_Paste!$B12882="","",IFERROR(INDEX(DeptName,MATCH($C12885,DeptTag,0)),"UNALLOCATED"))</f>
        <v/>
      </c>
      <c r="E12885">
        <f>IF(GL_Paste!$B12882="","",IFERROR(INDEX(AcctCat,MATCH(GL_Paste!$B12882&amp;"",AcctCode,0)),"UNKNOWN"))</f>
        <v/>
      </c>
      <c r="F12885">
        <f>IF(GL_Paste!$B12882="","",IFERROR(INDEX(AcctSub,MATCH(GL_Paste!$B12882&amp;"",AcctCode,0)),"UNKNOWN"))</f>
        <v/>
      </c>
    </row>
    <row r="12886">
      <c r="A12886" s="40">
        <f>IF(GL_Paste!$B12883="","",N(GL_Paste!$H12883)-N(GL_Paste!$G12883))</f>
        <v/>
      </c>
      <c r="B12886" s="43">
        <f>IF(GL_Paste!$B12883="","",DATE(YEAR(GL_Paste!$E12883),MONTH(GL_Paste!$E12883),1))</f>
        <v/>
      </c>
      <c r="C12886">
        <f>IF(GL_Paste!$B12883="","",IF(TRIM(GL_Paste!$M12883)&lt;&gt;"",TRIM(GL_Paste!$M12883),IFERROR(MID(GL_Paste!$I12883,FIND("[",GL_Paste!$I12883)+1,FIND("]",GL_Paste!$I12883)-FIND("[",GL_Paste!$I12883)-1),"")))</f>
        <v/>
      </c>
      <c r="D12886">
        <f>IF(GL_Paste!$B12883="","",IFERROR(INDEX(DeptName,MATCH($C12886,DeptTag,0)),"UNALLOCATED"))</f>
        <v/>
      </c>
      <c r="E12886">
        <f>IF(GL_Paste!$B12883="","",IFERROR(INDEX(AcctCat,MATCH(GL_Paste!$B12883&amp;"",AcctCode,0)),"UNKNOWN"))</f>
        <v/>
      </c>
      <c r="F12886">
        <f>IF(GL_Paste!$B12883="","",IFERROR(INDEX(AcctSub,MATCH(GL_Paste!$B12883&amp;"",AcctCode,0)),"UNKNOWN"))</f>
        <v/>
      </c>
    </row>
    <row r="12887">
      <c r="A12887" s="40">
        <f>IF(GL_Paste!$B12884="","",N(GL_Paste!$H12884)-N(GL_Paste!$G12884))</f>
        <v/>
      </c>
      <c r="B12887" s="43">
        <f>IF(GL_Paste!$B12884="","",DATE(YEAR(GL_Paste!$E12884),MONTH(GL_Paste!$E12884),1))</f>
        <v/>
      </c>
      <c r="C12887">
        <f>IF(GL_Paste!$B12884="","",IF(TRIM(GL_Paste!$M12884)&lt;&gt;"",TRIM(GL_Paste!$M12884),IFERROR(MID(GL_Paste!$I12884,FIND("[",GL_Paste!$I12884)+1,FIND("]",GL_Paste!$I12884)-FIND("[",GL_Paste!$I12884)-1),"")))</f>
        <v/>
      </c>
      <c r="D12887">
        <f>IF(GL_Paste!$B12884="","",IFERROR(INDEX(DeptName,MATCH($C12887,DeptTag,0)),"UNALLOCATED"))</f>
        <v/>
      </c>
      <c r="E12887">
        <f>IF(GL_Paste!$B12884="","",IFERROR(INDEX(AcctCat,MATCH(GL_Paste!$B12884&amp;"",AcctCode,0)),"UNKNOWN"))</f>
        <v/>
      </c>
      <c r="F12887">
        <f>IF(GL_Paste!$B12884="","",IFERROR(INDEX(AcctSub,MATCH(GL_Paste!$B12884&amp;"",AcctCode,0)),"UNKNOWN"))</f>
        <v/>
      </c>
    </row>
    <row r="12888">
      <c r="A12888" s="40">
        <f>IF(GL_Paste!$B12885="","",N(GL_Paste!$H12885)-N(GL_Paste!$G12885))</f>
        <v/>
      </c>
      <c r="B12888" s="43">
        <f>IF(GL_Paste!$B12885="","",DATE(YEAR(GL_Paste!$E12885),MONTH(GL_Paste!$E12885),1))</f>
        <v/>
      </c>
      <c r="C12888">
        <f>IF(GL_Paste!$B12885="","",IF(TRIM(GL_Paste!$M12885)&lt;&gt;"",TRIM(GL_Paste!$M12885),IFERROR(MID(GL_Paste!$I12885,FIND("[",GL_Paste!$I12885)+1,FIND("]",GL_Paste!$I12885)-FIND("[",GL_Paste!$I12885)-1),"")))</f>
        <v/>
      </c>
      <c r="D12888">
        <f>IF(GL_Paste!$B12885="","",IFERROR(INDEX(DeptName,MATCH($C12888,DeptTag,0)),"UNALLOCATED"))</f>
        <v/>
      </c>
      <c r="E12888">
        <f>IF(GL_Paste!$B12885="","",IFERROR(INDEX(AcctCat,MATCH(GL_Paste!$B12885&amp;"",AcctCode,0)),"UNKNOWN"))</f>
        <v/>
      </c>
      <c r="F12888">
        <f>IF(GL_Paste!$B12885="","",IFERROR(INDEX(AcctSub,MATCH(GL_Paste!$B12885&amp;"",AcctCode,0)),"UNKNOWN"))</f>
        <v/>
      </c>
    </row>
    <row r="12889">
      <c r="A12889" s="40">
        <f>IF(GL_Paste!$B12886="","",N(GL_Paste!$H12886)-N(GL_Paste!$G12886))</f>
        <v/>
      </c>
      <c r="B12889" s="43">
        <f>IF(GL_Paste!$B12886="","",DATE(YEAR(GL_Paste!$E12886),MONTH(GL_Paste!$E12886),1))</f>
        <v/>
      </c>
      <c r="C12889">
        <f>IF(GL_Paste!$B12886="","",IF(TRIM(GL_Paste!$M12886)&lt;&gt;"",TRIM(GL_Paste!$M12886),IFERROR(MID(GL_Paste!$I12886,FIND("[",GL_Paste!$I12886)+1,FIND("]",GL_Paste!$I12886)-FIND("[",GL_Paste!$I12886)-1),"")))</f>
        <v/>
      </c>
      <c r="D12889">
        <f>IF(GL_Paste!$B12886="","",IFERROR(INDEX(DeptName,MATCH($C12889,DeptTag,0)),"UNALLOCATED"))</f>
        <v/>
      </c>
      <c r="E12889">
        <f>IF(GL_Paste!$B12886="","",IFERROR(INDEX(AcctCat,MATCH(GL_Paste!$B12886&amp;"",AcctCode,0)),"UNKNOWN"))</f>
        <v/>
      </c>
      <c r="F12889">
        <f>IF(GL_Paste!$B12886="","",IFERROR(INDEX(AcctSub,MATCH(GL_Paste!$B12886&amp;"",AcctCode,0)),"UNKNOWN"))</f>
        <v/>
      </c>
    </row>
    <row r="12890">
      <c r="A12890" s="40">
        <f>IF(GL_Paste!$B12887="","",N(GL_Paste!$H12887)-N(GL_Paste!$G12887))</f>
        <v/>
      </c>
      <c r="B12890" s="43">
        <f>IF(GL_Paste!$B12887="","",DATE(YEAR(GL_Paste!$E12887),MONTH(GL_Paste!$E12887),1))</f>
        <v/>
      </c>
      <c r="C12890">
        <f>IF(GL_Paste!$B12887="","",IF(TRIM(GL_Paste!$M12887)&lt;&gt;"",TRIM(GL_Paste!$M12887),IFERROR(MID(GL_Paste!$I12887,FIND("[",GL_Paste!$I12887)+1,FIND("]",GL_Paste!$I12887)-FIND("[",GL_Paste!$I12887)-1),"")))</f>
        <v/>
      </c>
      <c r="D12890">
        <f>IF(GL_Paste!$B12887="","",IFERROR(INDEX(DeptName,MATCH($C12890,DeptTag,0)),"UNALLOCATED"))</f>
        <v/>
      </c>
      <c r="E12890">
        <f>IF(GL_Paste!$B12887="","",IFERROR(INDEX(AcctCat,MATCH(GL_Paste!$B12887&amp;"",AcctCode,0)),"UNKNOWN"))</f>
        <v/>
      </c>
      <c r="F12890">
        <f>IF(GL_Paste!$B12887="","",IFERROR(INDEX(AcctSub,MATCH(GL_Paste!$B12887&amp;"",AcctCode,0)),"UNKNOWN"))</f>
        <v/>
      </c>
    </row>
    <row r="12891">
      <c r="A12891" s="40">
        <f>IF(GL_Paste!$B12888="","",N(GL_Paste!$H12888)-N(GL_Paste!$G12888))</f>
        <v/>
      </c>
      <c r="B12891" s="43">
        <f>IF(GL_Paste!$B12888="","",DATE(YEAR(GL_Paste!$E12888),MONTH(GL_Paste!$E12888),1))</f>
        <v/>
      </c>
      <c r="C12891">
        <f>IF(GL_Paste!$B12888="","",IF(TRIM(GL_Paste!$M12888)&lt;&gt;"",TRIM(GL_Paste!$M12888),IFERROR(MID(GL_Paste!$I12888,FIND("[",GL_Paste!$I12888)+1,FIND("]",GL_Paste!$I12888)-FIND("[",GL_Paste!$I12888)-1),"")))</f>
        <v/>
      </c>
      <c r="D12891">
        <f>IF(GL_Paste!$B12888="","",IFERROR(INDEX(DeptName,MATCH($C12891,DeptTag,0)),"UNALLOCATED"))</f>
        <v/>
      </c>
      <c r="E12891">
        <f>IF(GL_Paste!$B12888="","",IFERROR(INDEX(AcctCat,MATCH(GL_Paste!$B12888&amp;"",AcctCode,0)),"UNKNOWN"))</f>
        <v/>
      </c>
      <c r="F12891">
        <f>IF(GL_Paste!$B12888="","",IFERROR(INDEX(AcctSub,MATCH(GL_Paste!$B12888&amp;"",AcctCode,0)),"UNKNOWN"))</f>
        <v/>
      </c>
    </row>
    <row r="12892">
      <c r="A12892" s="40">
        <f>IF(GL_Paste!$B12889="","",N(GL_Paste!$H12889)-N(GL_Paste!$G12889))</f>
        <v/>
      </c>
      <c r="B12892" s="43">
        <f>IF(GL_Paste!$B12889="","",DATE(YEAR(GL_Paste!$E12889),MONTH(GL_Paste!$E12889),1))</f>
        <v/>
      </c>
      <c r="C12892">
        <f>IF(GL_Paste!$B12889="","",IF(TRIM(GL_Paste!$M12889)&lt;&gt;"",TRIM(GL_Paste!$M12889),IFERROR(MID(GL_Paste!$I12889,FIND("[",GL_Paste!$I12889)+1,FIND("]",GL_Paste!$I12889)-FIND("[",GL_Paste!$I12889)-1),"")))</f>
        <v/>
      </c>
      <c r="D12892">
        <f>IF(GL_Paste!$B12889="","",IFERROR(INDEX(DeptName,MATCH($C12892,DeptTag,0)),"UNALLOCATED"))</f>
        <v/>
      </c>
      <c r="E12892">
        <f>IF(GL_Paste!$B12889="","",IFERROR(INDEX(AcctCat,MATCH(GL_Paste!$B12889&amp;"",AcctCode,0)),"UNKNOWN"))</f>
        <v/>
      </c>
      <c r="F12892">
        <f>IF(GL_Paste!$B12889="","",IFERROR(INDEX(AcctSub,MATCH(GL_Paste!$B12889&amp;"",AcctCode,0)),"UNKNOWN"))</f>
        <v/>
      </c>
    </row>
    <row r="12893">
      <c r="A12893" s="40">
        <f>IF(GL_Paste!$B12890="","",N(GL_Paste!$H12890)-N(GL_Paste!$G12890))</f>
        <v/>
      </c>
      <c r="B12893" s="43">
        <f>IF(GL_Paste!$B12890="","",DATE(YEAR(GL_Paste!$E12890),MONTH(GL_Paste!$E12890),1))</f>
        <v/>
      </c>
      <c r="C12893">
        <f>IF(GL_Paste!$B12890="","",IF(TRIM(GL_Paste!$M12890)&lt;&gt;"",TRIM(GL_Paste!$M12890),IFERROR(MID(GL_Paste!$I12890,FIND("[",GL_Paste!$I12890)+1,FIND("]",GL_Paste!$I12890)-FIND("[",GL_Paste!$I12890)-1),"")))</f>
        <v/>
      </c>
      <c r="D12893">
        <f>IF(GL_Paste!$B12890="","",IFERROR(INDEX(DeptName,MATCH($C12893,DeptTag,0)),"UNALLOCATED"))</f>
        <v/>
      </c>
      <c r="E12893">
        <f>IF(GL_Paste!$B12890="","",IFERROR(INDEX(AcctCat,MATCH(GL_Paste!$B12890&amp;"",AcctCode,0)),"UNKNOWN"))</f>
        <v/>
      </c>
      <c r="F12893">
        <f>IF(GL_Paste!$B12890="","",IFERROR(INDEX(AcctSub,MATCH(GL_Paste!$B12890&amp;"",AcctCode,0)),"UNKNOWN"))</f>
        <v/>
      </c>
    </row>
    <row r="12894">
      <c r="A12894" s="40">
        <f>IF(GL_Paste!$B12891="","",N(GL_Paste!$H12891)-N(GL_Paste!$G12891))</f>
        <v/>
      </c>
      <c r="B12894" s="43">
        <f>IF(GL_Paste!$B12891="","",DATE(YEAR(GL_Paste!$E12891),MONTH(GL_Paste!$E12891),1))</f>
        <v/>
      </c>
      <c r="C12894">
        <f>IF(GL_Paste!$B12891="","",IF(TRIM(GL_Paste!$M12891)&lt;&gt;"",TRIM(GL_Paste!$M12891),IFERROR(MID(GL_Paste!$I12891,FIND("[",GL_Paste!$I12891)+1,FIND("]",GL_Paste!$I12891)-FIND("[",GL_Paste!$I12891)-1),"")))</f>
        <v/>
      </c>
      <c r="D12894">
        <f>IF(GL_Paste!$B12891="","",IFERROR(INDEX(DeptName,MATCH($C12894,DeptTag,0)),"UNALLOCATED"))</f>
        <v/>
      </c>
      <c r="E12894">
        <f>IF(GL_Paste!$B12891="","",IFERROR(INDEX(AcctCat,MATCH(GL_Paste!$B12891&amp;"",AcctCode,0)),"UNKNOWN"))</f>
        <v/>
      </c>
      <c r="F12894">
        <f>IF(GL_Paste!$B12891="","",IFERROR(INDEX(AcctSub,MATCH(GL_Paste!$B12891&amp;"",AcctCode,0)),"UNKNOWN"))</f>
        <v/>
      </c>
    </row>
    <row r="12895">
      <c r="A12895" s="40">
        <f>IF(GL_Paste!$B12892="","",N(GL_Paste!$H12892)-N(GL_Paste!$G12892))</f>
        <v/>
      </c>
      <c r="B12895" s="43">
        <f>IF(GL_Paste!$B12892="","",DATE(YEAR(GL_Paste!$E12892),MONTH(GL_Paste!$E12892),1))</f>
        <v/>
      </c>
      <c r="C12895">
        <f>IF(GL_Paste!$B12892="","",IF(TRIM(GL_Paste!$M12892)&lt;&gt;"",TRIM(GL_Paste!$M12892),IFERROR(MID(GL_Paste!$I12892,FIND("[",GL_Paste!$I12892)+1,FIND("]",GL_Paste!$I12892)-FIND("[",GL_Paste!$I12892)-1),"")))</f>
        <v/>
      </c>
      <c r="D12895">
        <f>IF(GL_Paste!$B12892="","",IFERROR(INDEX(DeptName,MATCH($C12895,DeptTag,0)),"UNALLOCATED"))</f>
        <v/>
      </c>
      <c r="E12895">
        <f>IF(GL_Paste!$B12892="","",IFERROR(INDEX(AcctCat,MATCH(GL_Paste!$B12892&amp;"",AcctCode,0)),"UNKNOWN"))</f>
        <v/>
      </c>
      <c r="F12895">
        <f>IF(GL_Paste!$B12892="","",IFERROR(INDEX(AcctSub,MATCH(GL_Paste!$B12892&amp;"",AcctCode,0)),"UNKNOWN"))</f>
        <v/>
      </c>
    </row>
    <row r="12896">
      <c r="A12896" s="40">
        <f>IF(GL_Paste!$B12893="","",N(GL_Paste!$H12893)-N(GL_Paste!$G12893))</f>
        <v/>
      </c>
      <c r="B12896" s="43">
        <f>IF(GL_Paste!$B12893="","",DATE(YEAR(GL_Paste!$E12893),MONTH(GL_Paste!$E12893),1))</f>
        <v/>
      </c>
      <c r="C12896">
        <f>IF(GL_Paste!$B12893="","",IF(TRIM(GL_Paste!$M12893)&lt;&gt;"",TRIM(GL_Paste!$M12893),IFERROR(MID(GL_Paste!$I12893,FIND("[",GL_Paste!$I12893)+1,FIND("]",GL_Paste!$I12893)-FIND("[",GL_Paste!$I12893)-1),"")))</f>
        <v/>
      </c>
      <c r="D12896">
        <f>IF(GL_Paste!$B12893="","",IFERROR(INDEX(DeptName,MATCH($C12896,DeptTag,0)),"UNALLOCATED"))</f>
        <v/>
      </c>
      <c r="E12896">
        <f>IF(GL_Paste!$B12893="","",IFERROR(INDEX(AcctCat,MATCH(GL_Paste!$B12893&amp;"",AcctCode,0)),"UNKNOWN"))</f>
        <v/>
      </c>
      <c r="F12896">
        <f>IF(GL_Paste!$B12893="","",IFERROR(INDEX(AcctSub,MATCH(GL_Paste!$B12893&amp;"",AcctCode,0)),"UNKNOWN"))</f>
        <v/>
      </c>
    </row>
    <row r="12897">
      <c r="A12897" s="40">
        <f>IF(GL_Paste!$B12894="","",N(GL_Paste!$H12894)-N(GL_Paste!$G12894))</f>
        <v/>
      </c>
      <c r="B12897" s="43">
        <f>IF(GL_Paste!$B12894="","",DATE(YEAR(GL_Paste!$E12894),MONTH(GL_Paste!$E12894),1))</f>
        <v/>
      </c>
      <c r="C12897">
        <f>IF(GL_Paste!$B12894="","",IF(TRIM(GL_Paste!$M12894)&lt;&gt;"",TRIM(GL_Paste!$M12894),IFERROR(MID(GL_Paste!$I12894,FIND("[",GL_Paste!$I12894)+1,FIND("]",GL_Paste!$I12894)-FIND("[",GL_Paste!$I12894)-1),"")))</f>
        <v/>
      </c>
      <c r="D12897">
        <f>IF(GL_Paste!$B12894="","",IFERROR(INDEX(DeptName,MATCH($C12897,DeptTag,0)),"UNALLOCATED"))</f>
        <v/>
      </c>
      <c r="E12897">
        <f>IF(GL_Paste!$B12894="","",IFERROR(INDEX(AcctCat,MATCH(GL_Paste!$B12894&amp;"",AcctCode,0)),"UNKNOWN"))</f>
        <v/>
      </c>
      <c r="F12897">
        <f>IF(GL_Paste!$B12894="","",IFERROR(INDEX(AcctSub,MATCH(GL_Paste!$B12894&amp;"",AcctCode,0)),"UNKNOWN"))</f>
        <v/>
      </c>
    </row>
    <row r="12898">
      <c r="A12898" s="40">
        <f>IF(GL_Paste!$B12895="","",N(GL_Paste!$H12895)-N(GL_Paste!$G12895))</f>
        <v/>
      </c>
      <c r="B12898" s="43">
        <f>IF(GL_Paste!$B12895="","",DATE(YEAR(GL_Paste!$E12895),MONTH(GL_Paste!$E12895),1))</f>
        <v/>
      </c>
      <c r="C12898">
        <f>IF(GL_Paste!$B12895="","",IF(TRIM(GL_Paste!$M12895)&lt;&gt;"",TRIM(GL_Paste!$M12895),IFERROR(MID(GL_Paste!$I12895,FIND("[",GL_Paste!$I12895)+1,FIND("]",GL_Paste!$I12895)-FIND("[",GL_Paste!$I12895)-1),"")))</f>
        <v/>
      </c>
      <c r="D12898">
        <f>IF(GL_Paste!$B12895="","",IFERROR(INDEX(DeptName,MATCH($C12898,DeptTag,0)),"UNALLOCATED"))</f>
        <v/>
      </c>
      <c r="E12898">
        <f>IF(GL_Paste!$B12895="","",IFERROR(INDEX(AcctCat,MATCH(GL_Paste!$B12895&amp;"",AcctCode,0)),"UNKNOWN"))</f>
        <v/>
      </c>
      <c r="F12898">
        <f>IF(GL_Paste!$B12895="","",IFERROR(INDEX(AcctSub,MATCH(GL_Paste!$B12895&amp;"",AcctCode,0)),"UNKNOWN"))</f>
        <v/>
      </c>
    </row>
    <row r="12899">
      <c r="A12899" s="40">
        <f>IF(GL_Paste!$B12896="","",N(GL_Paste!$H12896)-N(GL_Paste!$G12896))</f>
        <v/>
      </c>
      <c r="B12899" s="43">
        <f>IF(GL_Paste!$B12896="","",DATE(YEAR(GL_Paste!$E12896),MONTH(GL_Paste!$E12896),1))</f>
        <v/>
      </c>
      <c r="C12899">
        <f>IF(GL_Paste!$B12896="","",IF(TRIM(GL_Paste!$M12896)&lt;&gt;"",TRIM(GL_Paste!$M12896),IFERROR(MID(GL_Paste!$I12896,FIND("[",GL_Paste!$I12896)+1,FIND("]",GL_Paste!$I12896)-FIND("[",GL_Paste!$I12896)-1),"")))</f>
        <v/>
      </c>
      <c r="D12899">
        <f>IF(GL_Paste!$B12896="","",IFERROR(INDEX(DeptName,MATCH($C12899,DeptTag,0)),"UNALLOCATED"))</f>
        <v/>
      </c>
      <c r="E12899">
        <f>IF(GL_Paste!$B12896="","",IFERROR(INDEX(AcctCat,MATCH(GL_Paste!$B12896&amp;"",AcctCode,0)),"UNKNOWN"))</f>
        <v/>
      </c>
      <c r="F12899">
        <f>IF(GL_Paste!$B12896="","",IFERROR(INDEX(AcctSub,MATCH(GL_Paste!$B12896&amp;"",AcctCode,0)),"UNKNOWN"))</f>
        <v/>
      </c>
    </row>
    <row r="12900">
      <c r="A12900" s="40">
        <f>IF(GL_Paste!$B12897="","",N(GL_Paste!$H12897)-N(GL_Paste!$G12897))</f>
        <v/>
      </c>
      <c r="B12900" s="43">
        <f>IF(GL_Paste!$B12897="","",DATE(YEAR(GL_Paste!$E12897),MONTH(GL_Paste!$E12897),1))</f>
        <v/>
      </c>
      <c r="C12900">
        <f>IF(GL_Paste!$B12897="","",IF(TRIM(GL_Paste!$M12897)&lt;&gt;"",TRIM(GL_Paste!$M12897),IFERROR(MID(GL_Paste!$I12897,FIND("[",GL_Paste!$I12897)+1,FIND("]",GL_Paste!$I12897)-FIND("[",GL_Paste!$I12897)-1),"")))</f>
        <v/>
      </c>
      <c r="D12900">
        <f>IF(GL_Paste!$B12897="","",IFERROR(INDEX(DeptName,MATCH($C12900,DeptTag,0)),"UNALLOCATED"))</f>
        <v/>
      </c>
      <c r="E12900">
        <f>IF(GL_Paste!$B12897="","",IFERROR(INDEX(AcctCat,MATCH(GL_Paste!$B12897&amp;"",AcctCode,0)),"UNKNOWN"))</f>
        <v/>
      </c>
      <c r="F12900">
        <f>IF(GL_Paste!$B12897="","",IFERROR(INDEX(AcctSub,MATCH(GL_Paste!$B12897&amp;"",AcctCode,0)),"UNKNOWN"))</f>
        <v/>
      </c>
    </row>
    <row r="12901">
      <c r="A12901" s="40">
        <f>IF(GL_Paste!$B12898="","",N(GL_Paste!$H12898)-N(GL_Paste!$G12898))</f>
        <v/>
      </c>
      <c r="B12901" s="43">
        <f>IF(GL_Paste!$B12898="","",DATE(YEAR(GL_Paste!$E12898),MONTH(GL_Paste!$E12898),1))</f>
        <v/>
      </c>
      <c r="C12901">
        <f>IF(GL_Paste!$B12898="","",IF(TRIM(GL_Paste!$M12898)&lt;&gt;"",TRIM(GL_Paste!$M12898),IFERROR(MID(GL_Paste!$I12898,FIND("[",GL_Paste!$I12898)+1,FIND("]",GL_Paste!$I12898)-FIND("[",GL_Paste!$I12898)-1),"")))</f>
        <v/>
      </c>
      <c r="D12901">
        <f>IF(GL_Paste!$B12898="","",IFERROR(INDEX(DeptName,MATCH($C12901,DeptTag,0)),"UNALLOCATED"))</f>
        <v/>
      </c>
      <c r="E12901">
        <f>IF(GL_Paste!$B12898="","",IFERROR(INDEX(AcctCat,MATCH(GL_Paste!$B12898&amp;"",AcctCode,0)),"UNKNOWN"))</f>
        <v/>
      </c>
      <c r="F12901">
        <f>IF(GL_Paste!$B12898="","",IFERROR(INDEX(AcctSub,MATCH(GL_Paste!$B12898&amp;"",AcctCode,0)),"UNKNOWN"))</f>
        <v/>
      </c>
    </row>
    <row r="12902">
      <c r="A12902" s="40">
        <f>IF(GL_Paste!$B12899="","",N(GL_Paste!$H12899)-N(GL_Paste!$G12899))</f>
        <v/>
      </c>
      <c r="B12902" s="43">
        <f>IF(GL_Paste!$B12899="","",DATE(YEAR(GL_Paste!$E12899),MONTH(GL_Paste!$E12899),1))</f>
        <v/>
      </c>
      <c r="C12902">
        <f>IF(GL_Paste!$B12899="","",IF(TRIM(GL_Paste!$M12899)&lt;&gt;"",TRIM(GL_Paste!$M12899),IFERROR(MID(GL_Paste!$I12899,FIND("[",GL_Paste!$I12899)+1,FIND("]",GL_Paste!$I12899)-FIND("[",GL_Paste!$I12899)-1),"")))</f>
        <v/>
      </c>
      <c r="D12902">
        <f>IF(GL_Paste!$B12899="","",IFERROR(INDEX(DeptName,MATCH($C12902,DeptTag,0)),"UNALLOCATED"))</f>
        <v/>
      </c>
      <c r="E12902">
        <f>IF(GL_Paste!$B12899="","",IFERROR(INDEX(AcctCat,MATCH(GL_Paste!$B12899&amp;"",AcctCode,0)),"UNKNOWN"))</f>
        <v/>
      </c>
      <c r="F12902">
        <f>IF(GL_Paste!$B12899="","",IFERROR(INDEX(AcctSub,MATCH(GL_Paste!$B12899&amp;"",AcctCode,0)),"UNKNOWN"))</f>
        <v/>
      </c>
    </row>
    <row r="12903">
      <c r="A12903" s="40">
        <f>IF(GL_Paste!$B12900="","",N(GL_Paste!$H12900)-N(GL_Paste!$G12900))</f>
        <v/>
      </c>
      <c r="B12903" s="43">
        <f>IF(GL_Paste!$B12900="","",DATE(YEAR(GL_Paste!$E12900),MONTH(GL_Paste!$E12900),1))</f>
        <v/>
      </c>
      <c r="C12903">
        <f>IF(GL_Paste!$B12900="","",IF(TRIM(GL_Paste!$M12900)&lt;&gt;"",TRIM(GL_Paste!$M12900),IFERROR(MID(GL_Paste!$I12900,FIND("[",GL_Paste!$I12900)+1,FIND("]",GL_Paste!$I12900)-FIND("[",GL_Paste!$I12900)-1),"")))</f>
        <v/>
      </c>
      <c r="D12903">
        <f>IF(GL_Paste!$B12900="","",IFERROR(INDEX(DeptName,MATCH($C12903,DeptTag,0)),"UNALLOCATED"))</f>
        <v/>
      </c>
      <c r="E12903">
        <f>IF(GL_Paste!$B12900="","",IFERROR(INDEX(AcctCat,MATCH(GL_Paste!$B12900&amp;"",AcctCode,0)),"UNKNOWN"))</f>
        <v/>
      </c>
      <c r="F12903">
        <f>IF(GL_Paste!$B12900="","",IFERROR(INDEX(AcctSub,MATCH(GL_Paste!$B12900&amp;"",AcctCode,0)),"UNKNOWN"))</f>
        <v/>
      </c>
    </row>
    <row r="12904">
      <c r="A12904" s="40">
        <f>IF(GL_Paste!$B12901="","",N(GL_Paste!$H12901)-N(GL_Paste!$G12901))</f>
        <v/>
      </c>
      <c r="B12904" s="43">
        <f>IF(GL_Paste!$B12901="","",DATE(YEAR(GL_Paste!$E12901),MONTH(GL_Paste!$E12901),1))</f>
        <v/>
      </c>
      <c r="C12904">
        <f>IF(GL_Paste!$B12901="","",IF(TRIM(GL_Paste!$M12901)&lt;&gt;"",TRIM(GL_Paste!$M12901),IFERROR(MID(GL_Paste!$I12901,FIND("[",GL_Paste!$I12901)+1,FIND("]",GL_Paste!$I12901)-FIND("[",GL_Paste!$I12901)-1),"")))</f>
        <v/>
      </c>
      <c r="D12904">
        <f>IF(GL_Paste!$B12901="","",IFERROR(INDEX(DeptName,MATCH($C12904,DeptTag,0)),"UNALLOCATED"))</f>
        <v/>
      </c>
      <c r="E12904">
        <f>IF(GL_Paste!$B12901="","",IFERROR(INDEX(AcctCat,MATCH(GL_Paste!$B12901&amp;"",AcctCode,0)),"UNKNOWN"))</f>
        <v/>
      </c>
      <c r="F12904">
        <f>IF(GL_Paste!$B12901="","",IFERROR(INDEX(AcctSub,MATCH(GL_Paste!$B12901&amp;"",AcctCode,0)),"UNKNOWN"))</f>
        <v/>
      </c>
    </row>
    <row r="12905">
      <c r="A12905" s="40">
        <f>IF(GL_Paste!$B12902="","",N(GL_Paste!$H12902)-N(GL_Paste!$G12902))</f>
        <v/>
      </c>
      <c r="B12905" s="43">
        <f>IF(GL_Paste!$B12902="","",DATE(YEAR(GL_Paste!$E12902),MONTH(GL_Paste!$E12902),1))</f>
        <v/>
      </c>
      <c r="C12905">
        <f>IF(GL_Paste!$B12902="","",IF(TRIM(GL_Paste!$M12902)&lt;&gt;"",TRIM(GL_Paste!$M12902),IFERROR(MID(GL_Paste!$I12902,FIND("[",GL_Paste!$I12902)+1,FIND("]",GL_Paste!$I12902)-FIND("[",GL_Paste!$I12902)-1),"")))</f>
        <v/>
      </c>
      <c r="D12905">
        <f>IF(GL_Paste!$B12902="","",IFERROR(INDEX(DeptName,MATCH($C12905,DeptTag,0)),"UNALLOCATED"))</f>
        <v/>
      </c>
      <c r="E12905">
        <f>IF(GL_Paste!$B12902="","",IFERROR(INDEX(AcctCat,MATCH(GL_Paste!$B12902&amp;"",AcctCode,0)),"UNKNOWN"))</f>
        <v/>
      </c>
      <c r="F12905">
        <f>IF(GL_Paste!$B12902="","",IFERROR(INDEX(AcctSub,MATCH(GL_Paste!$B12902&amp;"",AcctCode,0)),"UNKNOWN"))</f>
        <v/>
      </c>
    </row>
    <row r="12906">
      <c r="A12906" s="40">
        <f>IF(GL_Paste!$B12903="","",N(GL_Paste!$H12903)-N(GL_Paste!$G12903))</f>
        <v/>
      </c>
      <c r="B12906" s="43">
        <f>IF(GL_Paste!$B12903="","",DATE(YEAR(GL_Paste!$E12903),MONTH(GL_Paste!$E12903),1))</f>
        <v/>
      </c>
      <c r="C12906">
        <f>IF(GL_Paste!$B12903="","",IF(TRIM(GL_Paste!$M12903)&lt;&gt;"",TRIM(GL_Paste!$M12903),IFERROR(MID(GL_Paste!$I12903,FIND("[",GL_Paste!$I12903)+1,FIND("]",GL_Paste!$I12903)-FIND("[",GL_Paste!$I12903)-1),"")))</f>
        <v/>
      </c>
      <c r="D12906">
        <f>IF(GL_Paste!$B12903="","",IFERROR(INDEX(DeptName,MATCH($C12906,DeptTag,0)),"UNALLOCATED"))</f>
        <v/>
      </c>
      <c r="E12906">
        <f>IF(GL_Paste!$B12903="","",IFERROR(INDEX(AcctCat,MATCH(GL_Paste!$B12903&amp;"",AcctCode,0)),"UNKNOWN"))</f>
        <v/>
      </c>
      <c r="F12906">
        <f>IF(GL_Paste!$B12903="","",IFERROR(INDEX(AcctSub,MATCH(GL_Paste!$B12903&amp;"",AcctCode,0)),"UNKNOWN"))</f>
        <v/>
      </c>
    </row>
    <row r="12907">
      <c r="A12907" s="40">
        <f>IF(GL_Paste!$B12904="","",N(GL_Paste!$H12904)-N(GL_Paste!$G12904))</f>
        <v/>
      </c>
      <c r="B12907" s="43">
        <f>IF(GL_Paste!$B12904="","",DATE(YEAR(GL_Paste!$E12904),MONTH(GL_Paste!$E12904),1))</f>
        <v/>
      </c>
      <c r="C12907">
        <f>IF(GL_Paste!$B12904="","",IF(TRIM(GL_Paste!$M12904)&lt;&gt;"",TRIM(GL_Paste!$M12904),IFERROR(MID(GL_Paste!$I12904,FIND("[",GL_Paste!$I12904)+1,FIND("]",GL_Paste!$I12904)-FIND("[",GL_Paste!$I12904)-1),"")))</f>
        <v/>
      </c>
      <c r="D12907">
        <f>IF(GL_Paste!$B12904="","",IFERROR(INDEX(DeptName,MATCH($C12907,DeptTag,0)),"UNALLOCATED"))</f>
        <v/>
      </c>
      <c r="E12907">
        <f>IF(GL_Paste!$B12904="","",IFERROR(INDEX(AcctCat,MATCH(GL_Paste!$B12904&amp;"",AcctCode,0)),"UNKNOWN"))</f>
        <v/>
      </c>
      <c r="F12907">
        <f>IF(GL_Paste!$B12904="","",IFERROR(INDEX(AcctSub,MATCH(GL_Paste!$B12904&amp;"",AcctCode,0)),"UNKNOWN"))</f>
        <v/>
      </c>
    </row>
    <row r="12908">
      <c r="A12908" s="40">
        <f>IF(GL_Paste!$B12905="","",N(GL_Paste!$H12905)-N(GL_Paste!$G12905))</f>
        <v/>
      </c>
      <c r="B12908" s="43">
        <f>IF(GL_Paste!$B12905="","",DATE(YEAR(GL_Paste!$E12905),MONTH(GL_Paste!$E12905),1))</f>
        <v/>
      </c>
      <c r="C12908">
        <f>IF(GL_Paste!$B12905="","",IF(TRIM(GL_Paste!$M12905)&lt;&gt;"",TRIM(GL_Paste!$M12905),IFERROR(MID(GL_Paste!$I12905,FIND("[",GL_Paste!$I12905)+1,FIND("]",GL_Paste!$I12905)-FIND("[",GL_Paste!$I12905)-1),"")))</f>
        <v/>
      </c>
      <c r="D12908">
        <f>IF(GL_Paste!$B12905="","",IFERROR(INDEX(DeptName,MATCH($C12908,DeptTag,0)),"UNALLOCATED"))</f>
        <v/>
      </c>
      <c r="E12908">
        <f>IF(GL_Paste!$B12905="","",IFERROR(INDEX(AcctCat,MATCH(GL_Paste!$B12905&amp;"",AcctCode,0)),"UNKNOWN"))</f>
        <v/>
      </c>
      <c r="F12908">
        <f>IF(GL_Paste!$B12905="","",IFERROR(INDEX(AcctSub,MATCH(GL_Paste!$B12905&amp;"",AcctCode,0)),"UNKNOWN"))</f>
        <v/>
      </c>
    </row>
    <row r="12909">
      <c r="A12909" s="40">
        <f>IF(GL_Paste!$B12906="","",N(GL_Paste!$H12906)-N(GL_Paste!$G12906))</f>
        <v/>
      </c>
      <c r="B12909" s="43">
        <f>IF(GL_Paste!$B12906="","",DATE(YEAR(GL_Paste!$E12906),MONTH(GL_Paste!$E12906),1))</f>
        <v/>
      </c>
      <c r="C12909">
        <f>IF(GL_Paste!$B12906="","",IF(TRIM(GL_Paste!$M12906)&lt;&gt;"",TRIM(GL_Paste!$M12906),IFERROR(MID(GL_Paste!$I12906,FIND("[",GL_Paste!$I12906)+1,FIND("]",GL_Paste!$I12906)-FIND("[",GL_Paste!$I12906)-1),"")))</f>
        <v/>
      </c>
      <c r="D12909">
        <f>IF(GL_Paste!$B12906="","",IFERROR(INDEX(DeptName,MATCH($C12909,DeptTag,0)),"UNALLOCATED"))</f>
        <v/>
      </c>
      <c r="E12909">
        <f>IF(GL_Paste!$B12906="","",IFERROR(INDEX(AcctCat,MATCH(GL_Paste!$B12906&amp;"",AcctCode,0)),"UNKNOWN"))</f>
        <v/>
      </c>
      <c r="F12909">
        <f>IF(GL_Paste!$B12906="","",IFERROR(INDEX(AcctSub,MATCH(GL_Paste!$B12906&amp;"",AcctCode,0)),"UNKNOWN"))</f>
        <v/>
      </c>
    </row>
    <row r="12910">
      <c r="A12910" s="40">
        <f>IF(GL_Paste!$B12907="","",N(GL_Paste!$H12907)-N(GL_Paste!$G12907))</f>
        <v/>
      </c>
      <c r="B12910" s="43">
        <f>IF(GL_Paste!$B12907="","",DATE(YEAR(GL_Paste!$E12907),MONTH(GL_Paste!$E12907),1))</f>
        <v/>
      </c>
      <c r="C12910">
        <f>IF(GL_Paste!$B12907="","",IF(TRIM(GL_Paste!$M12907)&lt;&gt;"",TRIM(GL_Paste!$M12907),IFERROR(MID(GL_Paste!$I12907,FIND("[",GL_Paste!$I12907)+1,FIND("]",GL_Paste!$I12907)-FIND("[",GL_Paste!$I12907)-1),"")))</f>
        <v/>
      </c>
      <c r="D12910">
        <f>IF(GL_Paste!$B12907="","",IFERROR(INDEX(DeptName,MATCH($C12910,DeptTag,0)),"UNALLOCATED"))</f>
        <v/>
      </c>
      <c r="E12910">
        <f>IF(GL_Paste!$B12907="","",IFERROR(INDEX(AcctCat,MATCH(GL_Paste!$B12907&amp;"",AcctCode,0)),"UNKNOWN"))</f>
        <v/>
      </c>
      <c r="F12910">
        <f>IF(GL_Paste!$B12907="","",IFERROR(INDEX(AcctSub,MATCH(GL_Paste!$B12907&amp;"",AcctCode,0)),"UNKNOWN"))</f>
        <v/>
      </c>
    </row>
    <row r="12911">
      <c r="A12911" s="40">
        <f>IF(GL_Paste!$B12908="","",N(GL_Paste!$H12908)-N(GL_Paste!$G12908))</f>
        <v/>
      </c>
      <c r="B12911" s="43">
        <f>IF(GL_Paste!$B12908="","",DATE(YEAR(GL_Paste!$E12908),MONTH(GL_Paste!$E12908),1))</f>
        <v/>
      </c>
      <c r="C12911">
        <f>IF(GL_Paste!$B12908="","",IF(TRIM(GL_Paste!$M12908)&lt;&gt;"",TRIM(GL_Paste!$M12908),IFERROR(MID(GL_Paste!$I12908,FIND("[",GL_Paste!$I12908)+1,FIND("]",GL_Paste!$I12908)-FIND("[",GL_Paste!$I12908)-1),"")))</f>
        <v/>
      </c>
      <c r="D12911">
        <f>IF(GL_Paste!$B12908="","",IFERROR(INDEX(DeptName,MATCH($C12911,DeptTag,0)),"UNALLOCATED"))</f>
        <v/>
      </c>
      <c r="E12911">
        <f>IF(GL_Paste!$B12908="","",IFERROR(INDEX(AcctCat,MATCH(GL_Paste!$B12908&amp;"",AcctCode,0)),"UNKNOWN"))</f>
        <v/>
      </c>
      <c r="F12911">
        <f>IF(GL_Paste!$B12908="","",IFERROR(INDEX(AcctSub,MATCH(GL_Paste!$B12908&amp;"",AcctCode,0)),"UNKNOWN"))</f>
        <v/>
      </c>
    </row>
    <row r="12912">
      <c r="A12912" s="40">
        <f>IF(GL_Paste!$B12909="","",N(GL_Paste!$H12909)-N(GL_Paste!$G12909))</f>
        <v/>
      </c>
      <c r="B12912" s="43">
        <f>IF(GL_Paste!$B12909="","",DATE(YEAR(GL_Paste!$E12909),MONTH(GL_Paste!$E12909),1))</f>
        <v/>
      </c>
      <c r="C12912">
        <f>IF(GL_Paste!$B12909="","",IF(TRIM(GL_Paste!$M12909)&lt;&gt;"",TRIM(GL_Paste!$M12909),IFERROR(MID(GL_Paste!$I12909,FIND("[",GL_Paste!$I12909)+1,FIND("]",GL_Paste!$I12909)-FIND("[",GL_Paste!$I12909)-1),"")))</f>
        <v/>
      </c>
      <c r="D12912">
        <f>IF(GL_Paste!$B12909="","",IFERROR(INDEX(DeptName,MATCH($C12912,DeptTag,0)),"UNALLOCATED"))</f>
        <v/>
      </c>
      <c r="E12912">
        <f>IF(GL_Paste!$B12909="","",IFERROR(INDEX(AcctCat,MATCH(GL_Paste!$B12909&amp;"",AcctCode,0)),"UNKNOWN"))</f>
        <v/>
      </c>
      <c r="F12912">
        <f>IF(GL_Paste!$B12909="","",IFERROR(INDEX(AcctSub,MATCH(GL_Paste!$B12909&amp;"",AcctCode,0)),"UNKNOWN"))</f>
        <v/>
      </c>
    </row>
    <row r="12913">
      <c r="A12913" s="40">
        <f>IF(GL_Paste!$B12910="","",N(GL_Paste!$H12910)-N(GL_Paste!$G12910))</f>
        <v/>
      </c>
      <c r="B12913" s="43">
        <f>IF(GL_Paste!$B12910="","",DATE(YEAR(GL_Paste!$E12910),MONTH(GL_Paste!$E12910),1))</f>
        <v/>
      </c>
      <c r="C12913">
        <f>IF(GL_Paste!$B12910="","",IF(TRIM(GL_Paste!$M12910)&lt;&gt;"",TRIM(GL_Paste!$M12910),IFERROR(MID(GL_Paste!$I12910,FIND("[",GL_Paste!$I12910)+1,FIND("]",GL_Paste!$I12910)-FIND("[",GL_Paste!$I12910)-1),"")))</f>
        <v/>
      </c>
      <c r="D12913">
        <f>IF(GL_Paste!$B12910="","",IFERROR(INDEX(DeptName,MATCH($C12913,DeptTag,0)),"UNALLOCATED"))</f>
        <v/>
      </c>
      <c r="E12913">
        <f>IF(GL_Paste!$B12910="","",IFERROR(INDEX(AcctCat,MATCH(GL_Paste!$B12910&amp;"",AcctCode,0)),"UNKNOWN"))</f>
        <v/>
      </c>
      <c r="F12913">
        <f>IF(GL_Paste!$B12910="","",IFERROR(INDEX(AcctSub,MATCH(GL_Paste!$B12910&amp;"",AcctCode,0)),"UNKNOWN"))</f>
        <v/>
      </c>
    </row>
    <row r="12914">
      <c r="A12914" s="40">
        <f>IF(GL_Paste!$B12911="","",N(GL_Paste!$H12911)-N(GL_Paste!$G12911))</f>
        <v/>
      </c>
      <c r="B12914" s="43">
        <f>IF(GL_Paste!$B12911="","",DATE(YEAR(GL_Paste!$E12911),MONTH(GL_Paste!$E12911),1))</f>
        <v/>
      </c>
      <c r="C12914">
        <f>IF(GL_Paste!$B12911="","",IF(TRIM(GL_Paste!$M12911)&lt;&gt;"",TRIM(GL_Paste!$M12911),IFERROR(MID(GL_Paste!$I12911,FIND("[",GL_Paste!$I12911)+1,FIND("]",GL_Paste!$I12911)-FIND("[",GL_Paste!$I12911)-1),"")))</f>
        <v/>
      </c>
      <c r="D12914">
        <f>IF(GL_Paste!$B12911="","",IFERROR(INDEX(DeptName,MATCH($C12914,DeptTag,0)),"UNALLOCATED"))</f>
        <v/>
      </c>
      <c r="E12914">
        <f>IF(GL_Paste!$B12911="","",IFERROR(INDEX(AcctCat,MATCH(GL_Paste!$B12911&amp;"",AcctCode,0)),"UNKNOWN"))</f>
        <v/>
      </c>
      <c r="F12914">
        <f>IF(GL_Paste!$B12911="","",IFERROR(INDEX(AcctSub,MATCH(GL_Paste!$B12911&amp;"",AcctCode,0)),"UNKNOWN"))</f>
        <v/>
      </c>
    </row>
    <row r="12915">
      <c r="A12915" s="40">
        <f>IF(GL_Paste!$B12912="","",N(GL_Paste!$H12912)-N(GL_Paste!$G12912))</f>
        <v/>
      </c>
      <c r="B12915" s="43">
        <f>IF(GL_Paste!$B12912="","",DATE(YEAR(GL_Paste!$E12912),MONTH(GL_Paste!$E12912),1))</f>
        <v/>
      </c>
      <c r="C12915">
        <f>IF(GL_Paste!$B12912="","",IF(TRIM(GL_Paste!$M12912)&lt;&gt;"",TRIM(GL_Paste!$M12912),IFERROR(MID(GL_Paste!$I12912,FIND("[",GL_Paste!$I12912)+1,FIND("]",GL_Paste!$I12912)-FIND("[",GL_Paste!$I12912)-1),"")))</f>
        <v/>
      </c>
      <c r="D12915">
        <f>IF(GL_Paste!$B12912="","",IFERROR(INDEX(DeptName,MATCH($C12915,DeptTag,0)),"UNALLOCATED"))</f>
        <v/>
      </c>
      <c r="E12915">
        <f>IF(GL_Paste!$B12912="","",IFERROR(INDEX(AcctCat,MATCH(GL_Paste!$B12912&amp;"",AcctCode,0)),"UNKNOWN"))</f>
        <v/>
      </c>
      <c r="F12915">
        <f>IF(GL_Paste!$B12912="","",IFERROR(INDEX(AcctSub,MATCH(GL_Paste!$B12912&amp;"",AcctCode,0)),"UNKNOWN"))</f>
        <v/>
      </c>
    </row>
    <row r="12916">
      <c r="A12916" s="40">
        <f>IF(GL_Paste!$B12913="","",N(GL_Paste!$H12913)-N(GL_Paste!$G12913))</f>
        <v/>
      </c>
      <c r="B12916" s="43">
        <f>IF(GL_Paste!$B12913="","",DATE(YEAR(GL_Paste!$E12913),MONTH(GL_Paste!$E12913),1))</f>
        <v/>
      </c>
      <c r="C12916">
        <f>IF(GL_Paste!$B12913="","",IF(TRIM(GL_Paste!$M12913)&lt;&gt;"",TRIM(GL_Paste!$M12913),IFERROR(MID(GL_Paste!$I12913,FIND("[",GL_Paste!$I12913)+1,FIND("]",GL_Paste!$I12913)-FIND("[",GL_Paste!$I12913)-1),"")))</f>
        <v/>
      </c>
      <c r="D12916">
        <f>IF(GL_Paste!$B12913="","",IFERROR(INDEX(DeptName,MATCH($C12916,DeptTag,0)),"UNALLOCATED"))</f>
        <v/>
      </c>
      <c r="E12916">
        <f>IF(GL_Paste!$B12913="","",IFERROR(INDEX(AcctCat,MATCH(GL_Paste!$B12913&amp;"",AcctCode,0)),"UNKNOWN"))</f>
        <v/>
      </c>
      <c r="F12916">
        <f>IF(GL_Paste!$B12913="","",IFERROR(INDEX(AcctSub,MATCH(GL_Paste!$B12913&amp;"",AcctCode,0)),"UNKNOWN"))</f>
        <v/>
      </c>
    </row>
    <row r="12917">
      <c r="A12917" s="40">
        <f>IF(GL_Paste!$B12914="","",N(GL_Paste!$H12914)-N(GL_Paste!$G12914))</f>
        <v/>
      </c>
      <c r="B12917" s="43">
        <f>IF(GL_Paste!$B12914="","",DATE(YEAR(GL_Paste!$E12914),MONTH(GL_Paste!$E12914),1))</f>
        <v/>
      </c>
      <c r="C12917">
        <f>IF(GL_Paste!$B12914="","",IF(TRIM(GL_Paste!$M12914)&lt;&gt;"",TRIM(GL_Paste!$M12914),IFERROR(MID(GL_Paste!$I12914,FIND("[",GL_Paste!$I12914)+1,FIND("]",GL_Paste!$I12914)-FIND("[",GL_Paste!$I12914)-1),"")))</f>
        <v/>
      </c>
      <c r="D12917">
        <f>IF(GL_Paste!$B12914="","",IFERROR(INDEX(DeptName,MATCH($C12917,DeptTag,0)),"UNALLOCATED"))</f>
        <v/>
      </c>
      <c r="E12917">
        <f>IF(GL_Paste!$B12914="","",IFERROR(INDEX(AcctCat,MATCH(GL_Paste!$B12914&amp;"",AcctCode,0)),"UNKNOWN"))</f>
        <v/>
      </c>
      <c r="F12917">
        <f>IF(GL_Paste!$B12914="","",IFERROR(INDEX(AcctSub,MATCH(GL_Paste!$B12914&amp;"",AcctCode,0)),"UNKNOWN"))</f>
        <v/>
      </c>
    </row>
    <row r="12918">
      <c r="A12918" s="40">
        <f>IF(GL_Paste!$B12915="","",N(GL_Paste!$H12915)-N(GL_Paste!$G12915))</f>
        <v/>
      </c>
      <c r="B12918" s="43">
        <f>IF(GL_Paste!$B12915="","",DATE(YEAR(GL_Paste!$E12915),MONTH(GL_Paste!$E12915),1))</f>
        <v/>
      </c>
      <c r="C12918">
        <f>IF(GL_Paste!$B12915="","",IF(TRIM(GL_Paste!$M12915)&lt;&gt;"",TRIM(GL_Paste!$M12915),IFERROR(MID(GL_Paste!$I12915,FIND("[",GL_Paste!$I12915)+1,FIND("]",GL_Paste!$I12915)-FIND("[",GL_Paste!$I12915)-1),"")))</f>
        <v/>
      </c>
      <c r="D12918">
        <f>IF(GL_Paste!$B12915="","",IFERROR(INDEX(DeptName,MATCH($C12918,DeptTag,0)),"UNALLOCATED"))</f>
        <v/>
      </c>
      <c r="E12918">
        <f>IF(GL_Paste!$B12915="","",IFERROR(INDEX(AcctCat,MATCH(GL_Paste!$B12915&amp;"",AcctCode,0)),"UNKNOWN"))</f>
        <v/>
      </c>
      <c r="F12918">
        <f>IF(GL_Paste!$B12915="","",IFERROR(INDEX(AcctSub,MATCH(GL_Paste!$B12915&amp;"",AcctCode,0)),"UNKNOWN"))</f>
        <v/>
      </c>
    </row>
    <row r="12919">
      <c r="A12919" s="40">
        <f>IF(GL_Paste!$B12916="","",N(GL_Paste!$H12916)-N(GL_Paste!$G12916))</f>
        <v/>
      </c>
      <c r="B12919" s="43">
        <f>IF(GL_Paste!$B12916="","",DATE(YEAR(GL_Paste!$E12916),MONTH(GL_Paste!$E12916),1))</f>
        <v/>
      </c>
      <c r="C12919">
        <f>IF(GL_Paste!$B12916="","",IF(TRIM(GL_Paste!$M12916)&lt;&gt;"",TRIM(GL_Paste!$M12916),IFERROR(MID(GL_Paste!$I12916,FIND("[",GL_Paste!$I12916)+1,FIND("]",GL_Paste!$I12916)-FIND("[",GL_Paste!$I12916)-1),"")))</f>
        <v/>
      </c>
      <c r="D12919">
        <f>IF(GL_Paste!$B12916="","",IFERROR(INDEX(DeptName,MATCH($C12919,DeptTag,0)),"UNALLOCATED"))</f>
        <v/>
      </c>
      <c r="E12919">
        <f>IF(GL_Paste!$B12916="","",IFERROR(INDEX(AcctCat,MATCH(GL_Paste!$B12916&amp;"",AcctCode,0)),"UNKNOWN"))</f>
        <v/>
      </c>
      <c r="F12919">
        <f>IF(GL_Paste!$B12916="","",IFERROR(INDEX(AcctSub,MATCH(GL_Paste!$B12916&amp;"",AcctCode,0)),"UNKNOWN"))</f>
        <v/>
      </c>
    </row>
    <row r="12920">
      <c r="A12920" s="40">
        <f>IF(GL_Paste!$B12917="","",N(GL_Paste!$H12917)-N(GL_Paste!$G12917))</f>
        <v/>
      </c>
      <c r="B12920" s="43">
        <f>IF(GL_Paste!$B12917="","",DATE(YEAR(GL_Paste!$E12917),MONTH(GL_Paste!$E12917),1))</f>
        <v/>
      </c>
      <c r="C12920">
        <f>IF(GL_Paste!$B12917="","",IF(TRIM(GL_Paste!$M12917)&lt;&gt;"",TRIM(GL_Paste!$M12917),IFERROR(MID(GL_Paste!$I12917,FIND("[",GL_Paste!$I12917)+1,FIND("]",GL_Paste!$I12917)-FIND("[",GL_Paste!$I12917)-1),"")))</f>
        <v/>
      </c>
      <c r="D12920">
        <f>IF(GL_Paste!$B12917="","",IFERROR(INDEX(DeptName,MATCH($C12920,DeptTag,0)),"UNALLOCATED"))</f>
        <v/>
      </c>
      <c r="E12920">
        <f>IF(GL_Paste!$B12917="","",IFERROR(INDEX(AcctCat,MATCH(GL_Paste!$B12917&amp;"",AcctCode,0)),"UNKNOWN"))</f>
        <v/>
      </c>
      <c r="F12920">
        <f>IF(GL_Paste!$B12917="","",IFERROR(INDEX(AcctSub,MATCH(GL_Paste!$B12917&amp;"",AcctCode,0)),"UNKNOWN"))</f>
        <v/>
      </c>
    </row>
    <row r="12921">
      <c r="A12921" s="40">
        <f>IF(GL_Paste!$B12918="","",N(GL_Paste!$H12918)-N(GL_Paste!$G12918))</f>
        <v/>
      </c>
      <c r="B12921" s="43">
        <f>IF(GL_Paste!$B12918="","",DATE(YEAR(GL_Paste!$E12918),MONTH(GL_Paste!$E12918),1))</f>
        <v/>
      </c>
      <c r="C12921">
        <f>IF(GL_Paste!$B12918="","",IF(TRIM(GL_Paste!$M12918)&lt;&gt;"",TRIM(GL_Paste!$M12918),IFERROR(MID(GL_Paste!$I12918,FIND("[",GL_Paste!$I12918)+1,FIND("]",GL_Paste!$I12918)-FIND("[",GL_Paste!$I12918)-1),"")))</f>
        <v/>
      </c>
      <c r="D12921">
        <f>IF(GL_Paste!$B12918="","",IFERROR(INDEX(DeptName,MATCH($C12921,DeptTag,0)),"UNALLOCATED"))</f>
        <v/>
      </c>
      <c r="E12921">
        <f>IF(GL_Paste!$B12918="","",IFERROR(INDEX(AcctCat,MATCH(GL_Paste!$B12918&amp;"",AcctCode,0)),"UNKNOWN"))</f>
        <v/>
      </c>
      <c r="F12921">
        <f>IF(GL_Paste!$B12918="","",IFERROR(INDEX(AcctSub,MATCH(GL_Paste!$B12918&amp;"",AcctCode,0)),"UNKNOWN"))</f>
        <v/>
      </c>
    </row>
    <row r="12922">
      <c r="A12922" s="40">
        <f>IF(GL_Paste!$B12919="","",N(GL_Paste!$H12919)-N(GL_Paste!$G12919))</f>
        <v/>
      </c>
      <c r="B12922" s="43">
        <f>IF(GL_Paste!$B12919="","",DATE(YEAR(GL_Paste!$E12919),MONTH(GL_Paste!$E12919),1))</f>
        <v/>
      </c>
      <c r="C12922">
        <f>IF(GL_Paste!$B12919="","",IF(TRIM(GL_Paste!$M12919)&lt;&gt;"",TRIM(GL_Paste!$M12919),IFERROR(MID(GL_Paste!$I12919,FIND("[",GL_Paste!$I12919)+1,FIND("]",GL_Paste!$I12919)-FIND("[",GL_Paste!$I12919)-1),"")))</f>
        <v/>
      </c>
      <c r="D12922">
        <f>IF(GL_Paste!$B12919="","",IFERROR(INDEX(DeptName,MATCH($C12922,DeptTag,0)),"UNALLOCATED"))</f>
        <v/>
      </c>
      <c r="E12922">
        <f>IF(GL_Paste!$B12919="","",IFERROR(INDEX(AcctCat,MATCH(GL_Paste!$B12919&amp;"",AcctCode,0)),"UNKNOWN"))</f>
        <v/>
      </c>
      <c r="F12922">
        <f>IF(GL_Paste!$B12919="","",IFERROR(INDEX(AcctSub,MATCH(GL_Paste!$B12919&amp;"",AcctCode,0)),"UNKNOWN"))</f>
        <v/>
      </c>
    </row>
    <row r="12923">
      <c r="A12923" s="40">
        <f>IF(GL_Paste!$B12920="","",N(GL_Paste!$H12920)-N(GL_Paste!$G12920))</f>
        <v/>
      </c>
      <c r="B12923" s="43">
        <f>IF(GL_Paste!$B12920="","",DATE(YEAR(GL_Paste!$E12920),MONTH(GL_Paste!$E12920),1))</f>
        <v/>
      </c>
      <c r="C12923">
        <f>IF(GL_Paste!$B12920="","",IF(TRIM(GL_Paste!$M12920)&lt;&gt;"",TRIM(GL_Paste!$M12920),IFERROR(MID(GL_Paste!$I12920,FIND("[",GL_Paste!$I12920)+1,FIND("]",GL_Paste!$I12920)-FIND("[",GL_Paste!$I12920)-1),"")))</f>
        <v/>
      </c>
      <c r="D12923">
        <f>IF(GL_Paste!$B12920="","",IFERROR(INDEX(DeptName,MATCH($C12923,DeptTag,0)),"UNALLOCATED"))</f>
        <v/>
      </c>
      <c r="E12923">
        <f>IF(GL_Paste!$B12920="","",IFERROR(INDEX(AcctCat,MATCH(GL_Paste!$B12920&amp;"",AcctCode,0)),"UNKNOWN"))</f>
        <v/>
      </c>
      <c r="F12923">
        <f>IF(GL_Paste!$B12920="","",IFERROR(INDEX(AcctSub,MATCH(GL_Paste!$B12920&amp;"",AcctCode,0)),"UNKNOWN"))</f>
        <v/>
      </c>
    </row>
    <row r="12924">
      <c r="A12924" s="40">
        <f>IF(GL_Paste!$B12921="","",N(GL_Paste!$H12921)-N(GL_Paste!$G12921))</f>
        <v/>
      </c>
      <c r="B12924" s="43">
        <f>IF(GL_Paste!$B12921="","",DATE(YEAR(GL_Paste!$E12921),MONTH(GL_Paste!$E12921),1))</f>
        <v/>
      </c>
      <c r="C12924">
        <f>IF(GL_Paste!$B12921="","",IF(TRIM(GL_Paste!$M12921)&lt;&gt;"",TRIM(GL_Paste!$M12921),IFERROR(MID(GL_Paste!$I12921,FIND("[",GL_Paste!$I12921)+1,FIND("]",GL_Paste!$I12921)-FIND("[",GL_Paste!$I12921)-1),"")))</f>
        <v/>
      </c>
      <c r="D12924">
        <f>IF(GL_Paste!$B12921="","",IFERROR(INDEX(DeptName,MATCH($C12924,DeptTag,0)),"UNALLOCATED"))</f>
        <v/>
      </c>
      <c r="E12924">
        <f>IF(GL_Paste!$B12921="","",IFERROR(INDEX(AcctCat,MATCH(GL_Paste!$B12921&amp;"",AcctCode,0)),"UNKNOWN"))</f>
        <v/>
      </c>
      <c r="F12924">
        <f>IF(GL_Paste!$B12921="","",IFERROR(INDEX(AcctSub,MATCH(GL_Paste!$B12921&amp;"",AcctCode,0)),"UNKNOWN"))</f>
        <v/>
      </c>
    </row>
    <row r="12925">
      <c r="A12925" s="40">
        <f>IF(GL_Paste!$B12922="","",N(GL_Paste!$H12922)-N(GL_Paste!$G12922))</f>
        <v/>
      </c>
      <c r="B12925" s="43">
        <f>IF(GL_Paste!$B12922="","",DATE(YEAR(GL_Paste!$E12922),MONTH(GL_Paste!$E12922),1))</f>
        <v/>
      </c>
      <c r="C12925">
        <f>IF(GL_Paste!$B12922="","",IF(TRIM(GL_Paste!$M12922)&lt;&gt;"",TRIM(GL_Paste!$M12922),IFERROR(MID(GL_Paste!$I12922,FIND("[",GL_Paste!$I12922)+1,FIND("]",GL_Paste!$I12922)-FIND("[",GL_Paste!$I12922)-1),"")))</f>
        <v/>
      </c>
      <c r="D12925">
        <f>IF(GL_Paste!$B12922="","",IFERROR(INDEX(DeptName,MATCH($C12925,DeptTag,0)),"UNALLOCATED"))</f>
        <v/>
      </c>
      <c r="E12925">
        <f>IF(GL_Paste!$B12922="","",IFERROR(INDEX(AcctCat,MATCH(GL_Paste!$B12922&amp;"",AcctCode,0)),"UNKNOWN"))</f>
        <v/>
      </c>
      <c r="F12925">
        <f>IF(GL_Paste!$B12922="","",IFERROR(INDEX(AcctSub,MATCH(GL_Paste!$B12922&amp;"",AcctCode,0)),"UNKNOWN"))</f>
        <v/>
      </c>
    </row>
    <row r="12926">
      <c r="A12926" s="40">
        <f>IF(GL_Paste!$B12923="","",N(GL_Paste!$H12923)-N(GL_Paste!$G12923))</f>
        <v/>
      </c>
      <c r="B12926" s="43">
        <f>IF(GL_Paste!$B12923="","",DATE(YEAR(GL_Paste!$E12923),MONTH(GL_Paste!$E12923),1))</f>
        <v/>
      </c>
      <c r="C12926">
        <f>IF(GL_Paste!$B12923="","",IF(TRIM(GL_Paste!$M12923)&lt;&gt;"",TRIM(GL_Paste!$M12923),IFERROR(MID(GL_Paste!$I12923,FIND("[",GL_Paste!$I12923)+1,FIND("]",GL_Paste!$I12923)-FIND("[",GL_Paste!$I12923)-1),"")))</f>
        <v/>
      </c>
      <c r="D12926">
        <f>IF(GL_Paste!$B12923="","",IFERROR(INDEX(DeptName,MATCH($C12926,DeptTag,0)),"UNALLOCATED"))</f>
        <v/>
      </c>
      <c r="E12926">
        <f>IF(GL_Paste!$B12923="","",IFERROR(INDEX(AcctCat,MATCH(GL_Paste!$B12923&amp;"",AcctCode,0)),"UNKNOWN"))</f>
        <v/>
      </c>
      <c r="F12926">
        <f>IF(GL_Paste!$B12923="","",IFERROR(INDEX(AcctSub,MATCH(GL_Paste!$B12923&amp;"",AcctCode,0)),"UNKNOWN"))</f>
        <v/>
      </c>
    </row>
    <row r="12927">
      <c r="A12927" s="40">
        <f>IF(GL_Paste!$B12924="","",N(GL_Paste!$H12924)-N(GL_Paste!$G12924))</f>
        <v/>
      </c>
      <c r="B12927" s="43">
        <f>IF(GL_Paste!$B12924="","",DATE(YEAR(GL_Paste!$E12924),MONTH(GL_Paste!$E12924),1))</f>
        <v/>
      </c>
      <c r="C12927">
        <f>IF(GL_Paste!$B12924="","",IF(TRIM(GL_Paste!$M12924)&lt;&gt;"",TRIM(GL_Paste!$M12924),IFERROR(MID(GL_Paste!$I12924,FIND("[",GL_Paste!$I12924)+1,FIND("]",GL_Paste!$I12924)-FIND("[",GL_Paste!$I12924)-1),"")))</f>
        <v/>
      </c>
      <c r="D12927">
        <f>IF(GL_Paste!$B12924="","",IFERROR(INDEX(DeptName,MATCH($C12927,DeptTag,0)),"UNALLOCATED"))</f>
        <v/>
      </c>
      <c r="E12927">
        <f>IF(GL_Paste!$B12924="","",IFERROR(INDEX(AcctCat,MATCH(GL_Paste!$B12924&amp;"",AcctCode,0)),"UNKNOWN"))</f>
        <v/>
      </c>
      <c r="F12927">
        <f>IF(GL_Paste!$B12924="","",IFERROR(INDEX(AcctSub,MATCH(GL_Paste!$B12924&amp;"",AcctCode,0)),"UNKNOWN"))</f>
        <v/>
      </c>
    </row>
    <row r="12928">
      <c r="A12928" s="40">
        <f>IF(GL_Paste!$B12925="","",N(GL_Paste!$H12925)-N(GL_Paste!$G12925))</f>
        <v/>
      </c>
      <c r="B12928" s="43">
        <f>IF(GL_Paste!$B12925="","",DATE(YEAR(GL_Paste!$E12925),MONTH(GL_Paste!$E12925),1))</f>
        <v/>
      </c>
      <c r="C12928">
        <f>IF(GL_Paste!$B12925="","",IF(TRIM(GL_Paste!$M12925)&lt;&gt;"",TRIM(GL_Paste!$M12925),IFERROR(MID(GL_Paste!$I12925,FIND("[",GL_Paste!$I12925)+1,FIND("]",GL_Paste!$I12925)-FIND("[",GL_Paste!$I12925)-1),"")))</f>
        <v/>
      </c>
      <c r="D12928">
        <f>IF(GL_Paste!$B12925="","",IFERROR(INDEX(DeptName,MATCH($C12928,DeptTag,0)),"UNALLOCATED"))</f>
        <v/>
      </c>
      <c r="E12928">
        <f>IF(GL_Paste!$B12925="","",IFERROR(INDEX(AcctCat,MATCH(GL_Paste!$B12925&amp;"",AcctCode,0)),"UNKNOWN"))</f>
        <v/>
      </c>
      <c r="F12928">
        <f>IF(GL_Paste!$B12925="","",IFERROR(INDEX(AcctSub,MATCH(GL_Paste!$B12925&amp;"",AcctCode,0)),"UNKNOWN"))</f>
        <v/>
      </c>
    </row>
    <row r="12929">
      <c r="A12929" s="40">
        <f>IF(GL_Paste!$B12926="","",N(GL_Paste!$H12926)-N(GL_Paste!$G12926))</f>
        <v/>
      </c>
      <c r="B12929" s="43">
        <f>IF(GL_Paste!$B12926="","",DATE(YEAR(GL_Paste!$E12926),MONTH(GL_Paste!$E12926),1))</f>
        <v/>
      </c>
      <c r="C12929">
        <f>IF(GL_Paste!$B12926="","",IF(TRIM(GL_Paste!$M12926)&lt;&gt;"",TRIM(GL_Paste!$M12926),IFERROR(MID(GL_Paste!$I12926,FIND("[",GL_Paste!$I12926)+1,FIND("]",GL_Paste!$I12926)-FIND("[",GL_Paste!$I12926)-1),"")))</f>
        <v/>
      </c>
      <c r="D12929">
        <f>IF(GL_Paste!$B12926="","",IFERROR(INDEX(DeptName,MATCH($C12929,DeptTag,0)),"UNALLOCATED"))</f>
        <v/>
      </c>
      <c r="E12929">
        <f>IF(GL_Paste!$B12926="","",IFERROR(INDEX(AcctCat,MATCH(GL_Paste!$B12926&amp;"",AcctCode,0)),"UNKNOWN"))</f>
        <v/>
      </c>
      <c r="F12929">
        <f>IF(GL_Paste!$B12926="","",IFERROR(INDEX(AcctSub,MATCH(GL_Paste!$B12926&amp;"",AcctCode,0)),"UNKNOWN"))</f>
        <v/>
      </c>
    </row>
    <row r="12930">
      <c r="A12930" s="40">
        <f>IF(GL_Paste!$B12927="","",N(GL_Paste!$H12927)-N(GL_Paste!$G12927))</f>
        <v/>
      </c>
      <c r="B12930" s="43">
        <f>IF(GL_Paste!$B12927="","",DATE(YEAR(GL_Paste!$E12927),MONTH(GL_Paste!$E12927),1))</f>
        <v/>
      </c>
      <c r="C12930">
        <f>IF(GL_Paste!$B12927="","",IF(TRIM(GL_Paste!$M12927)&lt;&gt;"",TRIM(GL_Paste!$M12927),IFERROR(MID(GL_Paste!$I12927,FIND("[",GL_Paste!$I12927)+1,FIND("]",GL_Paste!$I12927)-FIND("[",GL_Paste!$I12927)-1),"")))</f>
        <v/>
      </c>
      <c r="D12930">
        <f>IF(GL_Paste!$B12927="","",IFERROR(INDEX(DeptName,MATCH($C12930,DeptTag,0)),"UNALLOCATED"))</f>
        <v/>
      </c>
      <c r="E12930">
        <f>IF(GL_Paste!$B12927="","",IFERROR(INDEX(AcctCat,MATCH(GL_Paste!$B12927&amp;"",AcctCode,0)),"UNKNOWN"))</f>
        <v/>
      </c>
      <c r="F12930">
        <f>IF(GL_Paste!$B12927="","",IFERROR(INDEX(AcctSub,MATCH(GL_Paste!$B12927&amp;"",AcctCode,0)),"UNKNOWN"))</f>
        <v/>
      </c>
    </row>
    <row r="12931">
      <c r="A12931" s="40">
        <f>IF(GL_Paste!$B12928="","",N(GL_Paste!$H12928)-N(GL_Paste!$G12928))</f>
        <v/>
      </c>
      <c r="B12931" s="43">
        <f>IF(GL_Paste!$B12928="","",DATE(YEAR(GL_Paste!$E12928),MONTH(GL_Paste!$E12928),1))</f>
        <v/>
      </c>
      <c r="C12931">
        <f>IF(GL_Paste!$B12928="","",IF(TRIM(GL_Paste!$M12928)&lt;&gt;"",TRIM(GL_Paste!$M12928),IFERROR(MID(GL_Paste!$I12928,FIND("[",GL_Paste!$I12928)+1,FIND("]",GL_Paste!$I12928)-FIND("[",GL_Paste!$I12928)-1),"")))</f>
        <v/>
      </c>
      <c r="D12931">
        <f>IF(GL_Paste!$B12928="","",IFERROR(INDEX(DeptName,MATCH($C12931,DeptTag,0)),"UNALLOCATED"))</f>
        <v/>
      </c>
      <c r="E12931">
        <f>IF(GL_Paste!$B12928="","",IFERROR(INDEX(AcctCat,MATCH(GL_Paste!$B12928&amp;"",AcctCode,0)),"UNKNOWN"))</f>
        <v/>
      </c>
      <c r="F12931">
        <f>IF(GL_Paste!$B12928="","",IFERROR(INDEX(AcctSub,MATCH(GL_Paste!$B12928&amp;"",AcctCode,0)),"UNKNOWN"))</f>
        <v/>
      </c>
    </row>
    <row r="12932">
      <c r="A12932" s="40">
        <f>IF(GL_Paste!$B12929="","",N(GL_Paste!$H12929)-N(GL_Paste!$G12929))</f>
        <v/>
      </c>
      <c r="B12932" s="43">
        <f>IF(GL_Paste!$B12929="","",DATE(YEAR(GL_Paste!$E12929),MONTH(GL_Paste!$E12929),1))</f>
        <v/>
      </c>
      <c r="C12932">
        <f>IF(GL_Paste!$B12929="","",IF(TRIM(GL_Paste!$M12929)&lt;&gt;"",TRIM(GL_Paste!$M12929),IFERROR(MID(GL_Paste!$I12929,FIND("[",GL_Paste!$I12929)+1,FIND("]",GL_Paste!$I12929)-FIND("[",GL_Paste!$I12929)-1),"")))</f>
        <v/>
      </c>
      <c r="D12932">
        <f>IF(GL_Paste!$B12929="","",IFERROR(INDEX(DeptName,MATCH($C12932,DeptTag,0)),"UNALLOCATED"))</f>
        <v/>
      </c>
      <c r="E12932">
        <f>IF(GL_Paste!$B12929="","",IFERROR(INDEX(AcctCat,MATCH(GL_Paste!$B12929&amp;"",AcctCode,0)),"UNKNOWN"))</f>
        <v/>
      </c>
      <c r="F12932">
        <f>IF(GL_Paste!$B12929="","",IFERROR(INDEX(AcctSub,MATCH(GL_Paste!$B12929&amp;"",AcctCode,0)),"UNKNOWN"))</f>
        <v/>
      </c>
    </row>
    <row r="12933">
      <c r="A12933" s="40">
        <f>IF(GL_Paste!$B12930="","",N(GL_Paste!$H12930)-N(GL_Paste!$G12930))</f>
        <v/>
      </c>
      <c r="B12933" s="43">
        <f>IF(GL_Paste!$B12930="","",DATE(YEAR(GL_Paste!$E12930),MONTH(GL_Paste!$E12930),1))</f>
        <v/>
      </c>
      <c r="C12933">
        <f>IF(GL_Paste!$B12930="","",IF(TRIM(GL_Paste!$M12930)&lt;&gt;"",TRIM(GL_Paste!$M12930),IFERROR(MID(GL_Paste!$I12930,FIND("[",GL_Paste!$I12930)+1,FIND("]",GL_Paste!$I12930)-FIND("[",GL_Paste!$I12930)-1),"")))</f>
        <v/>
      </c>
      <c r="D12933">
        <f>IF(GL_Paste!$B12930="","",IFERROR(INDEX(DeptName,MATCH($C12933,DeptTag,0)),"UNALLOCATED"))</f>
        <v/>
      </c>
      <c r="E12933">
        <f>IF(GL_Paste!$B12930="","",IFERROR(INDEX(AcctCat,MATCH(GL_Paste!$B12930&amp;"",AcctCode,0)),"UNKNOWN"))</f>
        <v/>
      </c>
      <c r="F12933">
        <f>IF(GL_Paste!$B12930="","",IFERROR(INDEX(AcctSub,MATCH(GL_Paste!$B12930&amp;"",AcctCode,0)),"UNKNOWN"))</f>
        <v/>
      </c>
    </row>
    <row r="12934">
      <c r="A12934" s="40">
        <f>IF(GL_Paste!$B12931="","",N(GL_Paste!$H12931)-N(GL_Paste!$G12931))</f>
        <v/>
      </c>
      <c r="B12934" s="43">
        <f>IF(GL_Paste!$B12931="","",DATE(YEAR(GL_Paste!$E12931),MONTH(GL_Paste!$E12931),1))</f>
        <v/>
      </c>
      <c r="C12934">
        <f>IF(GL_Paste!$B12931="","",IF(TRIM(GL_Paste!$M12931)&lt;&gt;"",TRIM(GL_Paste!$M12931),IFERROR(MID(GL_Paste!$I12931,FIND("[",GL_Paste!$I12931)+1,FIND("]",GL_Paste!$I12931)-FIND("[",GL_Paste!$I12931)-1),"")))</f>
        <v/>
      </c>
      <c r="D12934">
        <f>IF(GL_Paste!$B12931="","",IFERROR(INDEX(DeptName,MATCH($C12934,DeptTag,0)),"UNALLOCATED"))</f>
        <v/>
      </c>
      <c r="E12934">
        <f>IF(GL_Paste!$B12931="","",IFERROR(INDEX(AcctCat,MATCH(GL_Paste!$B12931&amp;"",AcctCode,0)),"UNKNOWN"))</f>
        <v/>
      </c>
      <c r="F12934">
        <f>IF(GL_Paste!$B12931="","",IFERROR(INDEX(AcctSub,MATCH(GL_Paste!$B12931&amp;"",AcctCode,0)),"UNKNOWN"))</f>
        <v/>
      </c>
    </row>
    <row r="12935">
      <c r="A12935" s="40">
        <f>IF(GL_Paste!$B12932="","",N(GL_Paste!$H12932)-N(GL_Paste!$G12932))</f>
        <v/>
      </c>
      <c r="B12935" s="43">
        <f>IF(GL_Paste!$B12932="","",DATE(YEAR(GL_Paste!$E12932),MONTH(GL_Paste!$E12932),1))</f>
        <v/>
      </c>
      <c r="C12935">
        <f>IF(GL_Paste!$B12932="","",IF(TRIM(GL_Paste!$M12932)&lt;&gt;"",TRIM(GL_Paste!$M12932),IFERROR(MID(GL_Paste!$I12932,FIND("[",GL_Paste!$I12932)+1,FIND("]",GL_Paste!$I12932)-FIND("[",GL_Paste!$I12932)-1),"")))</f>
        <v/>
      </c>
      <c r="D12935">
        <f>IF(GL_Paste!$B12932="","",IFERROR(INDEX(DeptName,MATCH($C12935,DeptTag,0)),"UNALLOCATED"))</f>
        <v/>
      </c>
      <c r="E12935">
        <f>IF(GL_Paste!$B12932="","",IFERROR(INDEX(AcctCat,MATCH(GL_Paste!$B12932&amp;"",AcctCode,0)),"UNKNOWN"))</f>
        <v/>
      </c>
      <c r="F12935">
        <f>IF(GL_Paste!$B12932="","",IFERROR(INDEX(AcctSub,MATCH(GL_Paste!$B12932&amp;"",AcctCode,0)),"UNKNOWN"))</f>
        <v/>
      </c>
    </row>
    <row r="12936">
      <c r="A12936" s="40">
        <f>IF(GL_Paste!$B12933="","",N(GL_Paste!$H12933)-N(GL_Paste!$G12933))</f>
        <v/>
      </c>
      <c r="B12936" s="43">
        <f>IF(GL_Paste!$B12933="","",DATE(YEAR(GL_Paste!$E12933),MONTH(GL_Paste!$E12933),1))</f>
        <v/>
      </c>
      <c r="C12936">
        <f>IF(GL_Paste!$B12933="","",IF(TRIM(GL_Paste!$M12933)&lt;&gt;"",TRIM(GL_Paste!$M12933),IFERROR(MID(GL_Paste!$I12933,FIND("[",GL_Paste!$I12933)+1,FIND("]",GL_Paste!$I12933)-FIND("[",GL_Paste!$I12933)-1),"")))</f>
        <v/>
      </c>
      <c r="D12936">
        <f>IF(GL_Paste!$B12933="","",IFERROR(INDEX(DeptName,MATCH($C12936,DeptTag,0)),"UNALLOCATED"))</f>
        <v/>
      </c>
      <c r="E12936">
        <f>IF(GL_Paste!$B12933="","",IFERROR(INDEX(AcctCat,MATCH(GL_Paste!$B12933&amp;"",AcctCode,0)),"UNKNOWN"))</f>
        <v/>
      </c>
      <c r="F12936">
        <f>IF(GL_Paste!$B12933="","",IFERROR(INDEX(AcctSub,MATCH(GL_Paste!$B12933&amp;"",AcctCode,0)),"UNKNOWN"))</f>
        <v/>
      </c>
    </row>
    <row r="12937">
      <c r="A12937" s="40">
        <f>IF(GL_Paste!$B12934="","",N(GL_Paste!$H12934)-N(GL_Paste!$G12934))</f>
        <v/>
      </c>
      <c r="B12937" s="43">
        <f>IF(GL_Paste!$B12934="","",DATE(YEAR(GL_Paste!$E12934),MONTH(GL_Paste!$E12934),1))</f>
        <v/>
      </c>
      <c r="C12937">
        <f>IF(GL_Paste!$B12934="","",IF(TRIM(GL_Paste!$M12934)&lt;&gt;"",TRIM(GL_Paste!$M12934),IFERROR(MID(GL_Paste!$I12934,FIND("[",GL_Paste!$I12934)+1,FIND("]",GL_Paste!$I12934)-FIND("[",GL_Paste!$I12934)-1),"")))</f>
        <v/>
      </c>
      <c r="D12937">
        <f>IF(GL_Paste!$B12934="","",IFERROR(INDEX(DeptName,MATCH($C12937,DeptTag,0)),"UNALLOCATED"))</f>
        <v/>
      </c>
      <c r="E12937">
        <f>IF(GL_Paste!$B12934="","",IFERROR(INDEX(AcctCat,MATCH(GL_Paste!$B12934&amp;"",AcctCode,0)),"UNKNOWN"))</f>
        <v/>
      </c>
      <c r="F12937">
        <f>IF(GL_Paste!$B12934="","",IFERROR(INDEX(AcctSub,MATCH(GL_Paste!$B12934&amp;"",AcctCode,0)),"UNKNOWN"))</f>
        <v/>
      </c>
    </row>
    <row r="12938">
      <c r="A12938" s="40">
        <f>IF(GL_Paste!$B12935="","",N(GL_Paste!$H12935)-N(GL_Paste!$G12935))</f>
        <v/>
      </c>
      <c r="B12938" s="43">
        <f>IF(GL_Paste!$B12935="","",DATE(YEAR(GL_Paste!$E12935),MONTH(GL_Paste!$E12935),1))</f>
        <v/>
      </c>
      <c r="C12938">
        <f>IF(GL_Paste!$B12935="","",IF(TRIM(GL_Paste!$M12935)&lt;&gt;"",TRIM(GL_Paste!$M12935),IFERROR(MID(GL_Paste!$I12935,FIND("[",GL_Paste!$I12935)+1,FIND("]",GL_Paste!$I12935)-FIND("[",GL_Paste!$I12935)-1),"")))</f>
        <v/>
      </c>
      <c r="D12938">
        <f>IF(GL_Paste!$B12935="","",IFERROR(INDEX(DeptName,MATCH($C12938,DeptTag,0)),"UNALLOCATED"))</f>
        <v/>
      </c>
      <c r="E12938">
        <f>IF(GL_Paste!$B12935="","",IFERROR(INDEX(AcctCat,MATCH(GL_Paste!$B12935&amp;"",AcctCode,0)),"UNKNOWN"))</f>
        <v/>
      </c>
      <c r="F12938">
        <f>IF(GL_Paste!$B12935="","",IFERROR(INDEX(AcctSub,MATCH(GL_Paste!$B12935&amp;"",AcctCode,0)),"UNKNOWN"))</f>
        <v/>
      </c>
    </row>
    <row r="12939">
      <c r="A12939" s="40">
        <f>IF(GL_Paste!$B12936="","",N(GL_Paste!$H12936)-N(GL_Paste!$G12936))</f>
        <v/>
      </c>
      <c r="B12939" s="43">
        <f>IF(GL_Paste!$B12936="","",DATE(YEAR(GL_Paste!$E12936),MONTH(GL_Paste!$E12936),1))</f>
        <v/>
      </c>
      <c r="C12939">
        <f>IF(GL_Paste!$B12936="","",IF(TRIM(GL_Paste!$M12936)&lt;&gt;"",TRIM(GL_Paste!$M12936),IFERROR(MID(GL_Paste!$I12936,FIND("[",GL_Paste!$I12936)+1,FIND("]",GL_Paste!$I12936)-FIND("[",GL_Paste!$I12936)-1),"")))</f>
        <v/>
      </c>
      <c r="D12939">
        <f>IF(GL_Paste!$B12936="","",IFERROR(INDEX(DeptName,MATCH($C12939,DeptTag,0)),"UNALLOCATED"))</f>
        <v/>
      </c>
      <c r="E12939">
        <f>IF(GL_Paste!$B12936="","",IFERROR(INDEX(AcctCat,MATCH(GL_Paste!$B12936&amp;"",AcctCode,0)),"UNKNOWN"))</f>
        <v/>
      </c>
      <c r="F12939">
        <f>IF(GL_Paste!$B12936="","",IFERROR(INDEX(AcctSub,MATCH(GL_Paste!$B12936&amp;"",AcctCode,0)),"UNKNOWN"))</f>
        <v/>
      </c>
    </row>
    <row r="12940">
      <c r="A12940" s="40">
        <f>IF(GL_Paste!$B12937="","",N(GL_Paste!$H12937)-N(GL_Paste!$G12937))</f>
        <v/>
      </c>
      <c r="B12940" s="43">
        <f>IF(GL_Paste!$B12937="","",DATE(YEAR(GL_Paste!$E12937),MONTH(GL_Paste!$E12937),1))</f>
        <v/>
      </c>
      <c r="C12940">
        <f>IF(GL_Paste!$B12937="","",IF(TRIM(GL_Paste!$M12937)&lt;&gt;"",TRIM(GL_Paste!$M12937),IFERROR(MID(GL_Paste!$I12937,FIND("[",GL_Paste!$I12937)+1,FIND("]",GL_Paste!$I12937)-FIND("[",GL_Paste!$I12937)-1),"")))</f>
        <v/>
      </c>
      <c r="D12940">
        <f>IF(GL_Paste!$B12937="","",IFERROR(INDEX(DeptName,MATCH($C12940,DeptTag,0)),"UNALLOCATED"))</f>
        <v/>
      </c>
      <c r="E12940">
        <f>IF(GL_Paste!$B12937="","",IFERROR(INDEX(AcctCat,MATCH(GL_Paste!$B12937&amp;"",AcctCode,0)),"UNKNOWN"))</f>
        <v/>
      </c>
      <c r="F12940">
        <f>IF(GL_Paste!$B12937="","",IFERROR(INDEX(AcctSub,MATCH(GL_Paste!$B12937&amp;"",AcctCode,0)),"UNKNOWN"))</f>
        <v/>
      </c>
    </row>
    <row r="12941">
      <c r="A12941" s="40">
        <f>IF(GL_Paste!$B12938="","",N(GL_Paste!$H12938)-N(GL_Paste!$G12938))</f>
        <v/>
      </c>
      <c r="B12941" s="43">
        <f>IF(GL_Paste!$B12938="","",DATE(YEAR(GL_Paste!$E12938),MONTH(GL_Paste!$E12938),1))</f>
        <v/>
      </c>
      <c r="C12941">
        <f>IF(GL_Paste!$B12938="","",IF(TRIM(GL_Paste!$M12938)&lt;&gt;"",TRIM(GL_Paste!$M12938),IFERROR(MID(GL_Paste!$I12938,FIND("[",GL_Paste!$I12938)+1,FIND("]",GL_Paste!$I12938)-FIND("[",GL_Paste!$I12938)-1),"")))</f>
        <v/>
      </c>
      <c r="D12941">
        <f>IF(GL_Paste!$B12938="","",IFERROR(INDEX(DeptName,MATCH($C12941,DeptTag,0)),"UNALLOCATED"))</f>
        <v/>
      </c>
      <c r="E12941">
        <f>IF(GL_Paste!$B12938="","",IFERROR(INDEX(AcctCat,MATCH(GL_Paste!$B12938&amp;"",AcctCode,0)),"UNKNOWN"))</f>
        <v/>
      </c>
      <c r="F12941">
        <f>IF(GL_Paste!$B12938="","",IFERROR(INDEX(AcctSub,MATCH(GL_Paste!$B12938&amp;"",AcctCode,0)),"UNKNOWN"))</f>
        <v/>
      </c>
    </row>
    <row r="12942">
      <c r="A12942" s="40">
        <f>IF(GL_Paste!$B12939="","",N(GL_Paste!$H12939)-N(GL_Paste!$G12939))</f>
        <v/>
      </c>
      <c r="B12942" s="43">
        <f>IF(GL_Paste!$B12939="","",DATE(YEAR(GL_Paste!$E12939),MONTH(GL_Paste!$E12939),1))</f>
        <v/>
      </c>
      <c r="C12942">
        <f>IF(GL_Paste!$B12939="","",IF(TRIM(GL_Paste!$M12939)&lt;&gt;"",TRIM(GL_Paste!$M12939),IFERROR(MID(GL_Paste!$I12939,FIND("[",GL_Paste!$I12939)+1,FIND("]",GL_Paste!$I12939)-FIND("[",GL_Paste!$I12939)-1),"")))</f>
        <v/>
      </c>
      <c r="D12942">
        <f>IF(GL_Paste!$B12939="","",IFERROR(INDEX(DeptName,MATCH($C12942,DeptTag,0)),"UNALLOCATED"))</f>
        <v/>
      </c>
      <c r="E12942">
        <f>IF(GL_Paste!$B12939="","",IFERROR(INDEX(AcctCat,MATCH(GL_Paste!$B12939&amp;"",AcctCode,0)),"UNKNOWN"))</f>
        <v/>
      </c>
      <c r="F12942">
        <f>IF(GL_Paste!$B12939="","",IFERROR(INDEX(AcctSub,MATCH(GL_Paste!$B12939&amp;"",AcctCode,0)),"UNKNOWN"))</f>
        <v/>
      </c>
    </row>
    <row r="12943">
      <c r="A12943" s="40">
        <f>IF(GL_Paste!$B12940="","",N(GL_Paste!$H12940)-N(GL_Paste!$G12940))</f>
        <v/>
      </c>
      <c r="B12943" s="43">
        <f>IF(GL_Paste!$B12940="","",DATE(YEAR(GL_Paste!$E12940),MONTH(GL_Paste!$E12940),1))</f>
        <v/>
      </c>
      <c r="C12943">
        <f>IF(GL_Paste!$B12940="","",IF(TRIM(GL_Paste!$M12940)&lt;&gt;"",TRIM(GL_Paste!$M12940),IFERROR(MID(GL_Paste!$I12940,FIND("[",GL_Paste!$I12940)+1,FIND("]",GL_Paste!$I12940)-FIND("[",GL_Paste!$I12940)-1),"")))</f>
        <v/>
      </c>
      <c r="D12943">
        <f>IF(GL_Paste!$B12940="","",IFERROR(INDEX(DeptName,MATCH($C12943,DeptTag,0)),"UNALLOCATED"))</f>
        <v/>
      </c>
      <c r="E12943">
        <f>IF(GL_Paste!$B12940="","",IFERROR(INDEX(AcctCat,MATCH(GL_Paste!$B12940&amp;"",AcctCode,0)),"UNKNOWN"))</f>
        <v/>
      </c>
      <c r="F12943">
        <f>IF(GL_Paste!$B12940="","",IFERROR(INDEX(AcctSub,MATCH(GL_Paste!$B12940&amp;"",AcctCode,0)),"UNKNOWN"))</f>
        <v/>
      </c>
    </row>
    <row r="12944">
      <c r="A12944" s="40">
        <f>IF(GL_Paste!$B12941="","",N(GL_Paste!$H12941)-N(GL_Paste!$G12941))</f>
        <v/>
      </c>
      <c r="B12944" s="43">
        <f>IF(GL_Paste!$B12941="","",DATE(YEAR(GL_Paste!$E12941),MONTH(GL_Paste!$E12941),1))</f>
        <v/>
      </c>
      <c r="C12944">
        <f>IF(GL_Paste!$B12941="","",IF(TRIM(GL_Paste!$M12941)&lt;&gt;"",TRIM(GL_Paste!$M12941),IFERROR(MID(GL_Paste!$I12941,FIND("[",GL_Paste!$I12941)+1,FIND("]",GL_Paste!$I12941)-FIND("[",GL_Paste!$I12941)-1),"")))</f>
        <v/>
      </c>
      <c r="D12944">
        <f>IF(GL_Paste!$B12941="","",IFERROR(INDEX(DeptName,MATCH($C12944,DeptTag,0)),"UNALLOCATED"))</f>
        <v/>
      </c>
      <c r="E12944">
        <f>IF(GL_Paste!$B12941="","",IFERROR(INDEX(AcctCat,MATCH(GL_Paste!$B12941&amp;"",AcctCode,0)),"UNKNOWN"))</f>
        <v/>
      </c>
      <c r="F12944">
        <f>IF(GL_Paste!$B12941="","",IFERROR(INDEX(AcctSub,MATCH(GL_Paste!$B12941&amp;"",AcctCode,0)),"UNKNOWN"))</f>
        <v/>
      </c>
    </row>
    <row r="12945">
      <c r="A12945" s="40">
        <f>IF(GL_Paste!$B12942="","",N(GL_Paste!$H12942)-N(GL_Paste!$G12942))</f>
        <v/>
      </c>
      <c r="B12945" s="43">
        <f>IF(GL_Paste!$B12942="","",DATE(YEAR(GL_Paste!$E12942),MONTH(GL_Paste!$E12942),1))</f>
        <v/>
      </c>
      <c r="C12945">
        <f>IF(GL_Paste!$B12942="","",IF(TRIM(GL_Paste!$M12942)&lt;&gt;"",TRIM(GL_Paste!$M12942),IFERROR(MID(GL_Paste!$I12942,FIND("[",GL_Paste!$I12942)+1,FIND("]",GL_Paste!$I12942)-FIND("[",GL_Paste!$I12942)-1),"")))</f>
        <v/>
      </c>
      <c r="D12945">
        <f>IF(GL_Paste!$B12942="","",IFERROR(INDEX(DeptName,MATCH($C12945,DeptTag,0)),"UNALLOCATED"))</f>
        <v/>
      </c>
      <c r="E12945">
        <f>IF(GL_Paste!$B12942="","",IFERROR(INDEX(AcctCat,MATCH(GL_Paste!$B12942&amp;"",AcctCode,0)),"UNKNOWN"))</f>
        <v/>
      </c>
      <c r="F12945">
        <f>IF(GL_Paste!$B12942="","",IFERROR(INDEX(AcctSub,MATCH(GL_Paste!$B12942&amp;"",AcctCode,0)),"UNKNOWN"))</f>
        <v/>
      </c>
    </row>
    <row r="12946">
      <c r="A12946" s="40">
        <f>IF(GL_Paste!$B12943="","",N(GL_Paste!$H12943)-N(GL_Paste!$G12943))</f>
        <v/>
      </c>
      <c r="B12946" s="43">
        <f>IF(GL_Paste!$B12943="","",DATE(YEAR(GL_Paste!$E12943),MONTH(GL_Paste!$E12943),1))</f>
        <v/>
      </c>
      <c r="C12946">
        <f>IF(GL_Paste!$B12943="","",IF(TRIM(GL_Paste!$M12943)&lt;&gt;"",TRIM(GL_Paste!$M12943),IFERROR(MID(GL_Paste!$I12943,FIND("[",GL_Paste!$I12943)+1,FIND("]",GL_Paste!$I12943)-FIND("[",GL_Paste!$I12943)-1),"")))</f>
        <v/>
      </c>
      <c r="D12946">
        <f>IF(GL_Paste!$B12943="","",IFERROR(INDEX(DeptName,MATCH($C12946,DeptTag,0)),"UNALLOCATED"))</f>
        <v/>
      </c>
      <c r="E12946">
        <f>IF(GL_Paste!$B12943="","",IFERROR(INDEX(AcctCat,MATCH(GL_Paste!$B12943&amp;"",AcctCode,0)),"UNKNOWN"))</f>
        <v/>
      </c>
      <c r="F12946">
        <f>IF(GL_Paste!$B12943="","",IFERROR(INDEX(AcctSub,MATCH(GL_Paste!$B12943&amp;"",AcctCode,0)),"UNKNOWN"))</f>
        <v/>
      </c>
    </row>
    <row r="12947">
      <c r="A12947" s="40">
        <f>IF(GL_Paste!$B12944="","",N(GL_Paste!$H12944)-N(GL_Paste!$G12944))</f>
        <v/>
      </c>
      <c r="B12947" s="43">
        <f>IF(GL_Paste!$B12944="","",DATE(YEAR(GL_Paste!$E12944),MONTH(GL_Paste!$E12944),1))</f>
        <v/>
      </c>
      <c r="C12947">
        <f>IF(GL_Paste!$B12944="","",IF(TRIM(GL_Paste!$M12944)&lt;&gt;"",TRIM(GL_Paste!$M12944),IFERROR(MID(GL_Paste!$I12944,FIND("[",GL_Paste!$I12944)+1,FIND("]",GL_Paste!$I12944)-FIND("[",GL_Paste!$I12944)-1),"")))</f>
        <v/>
      </c>
      <c r="D12947">
        <f>IF(GL_Paste!$B12944="","",IFERROR(INDEX(DeptName,MATCH($C12947,DeptTag,0)),"UNALLOCATED"))</f>
        <v/>
      </c>
      <c r="E12947">
        <f>IF(GL_Paste!$B12944="","",IFERROR(INDEX(AcctCat,MATCH(GL_Paste!$B12944&amp;"",AcctCode,0)),"UNKNOWN"))</f>
        <v/>
      </c>
      <c r="F12947">
        <f>IF(GL_Paste!$B12944="","",IFERROR(INDEX(AcctSub,MATCH(GL_Paste!$B12944&amp;"",AcctCode,0)),"UNKNOWN"))</f>
        <v/>
      </c>
    </row>
    <row r="12948">
      <c r="A12948" s="40">
        <f>IF(GL_Paste!$B12945="","",N(GL_Paste!$H12945)-N(GL_Paste!$G12945))</f>
        <v/>
      </c>
      <c r="B12948" s="43">
        <f>IF(GL_Paste!$B12945="","",DATE(YEAR(GL_Paste!$E12945),MONTH(GL_Paste!$E12945),1))</f>
        <v/>
      </c>
      <c r="C12948">
        <f>IF(GL_Paste!$B12945="","",IF(TRIM(GL_Paste!$M12945)&lt;&gt;"",TRIM(GL_Paste!$M12945),IFERROR(MID(GL_Paste!$I12945,FIND("[",GL_Paste!$I12945)+1,FIND("]",GL_Paste!$I12945)-FIND("[",GL_Paste!$I12945)-1),"")))</f>
        <v/>
      </c>
      <c r="D12948">
        <f>IF(GL_Paste!$B12945="","",IFERROR(INDEX(DeptName,MATCH($C12948,DeptTag,0)),"UNALLOCATED"))</f>
        <v/>
      </c>
      <c r="E12948">
        <f>IF(GL_Paste!$B12945="","",IFERROR(INDEX(AcctCat,MATCH(GL_Paste!$B12945&amp;"",AcctCode,0)),"UNKNOWN"))</f>
        <v/>
      </c>
      <c r="F12948">
        <f>IF(GL_Paste!$B12945="","",IFERROR(INDEX(AcctSub,MATCH(GL_Paste!$B12945&amp;"",AcctCode,0)),"UNKNOWN"))</f>
        <v/>
      </c>
    </row>
    <row r="12949">
      <c r="A12949" s="40">
        <f>IF(GL_Paste!$B12946="","",N(GL_Paste!$H12946)-N(GL_Paste!$G12946))</f>
        <v/>
      </c>
      <c r="B12949" s="43">
        <f>IF(GL_Paste!$B12946="","",DATE(YEAR(GL_Paste!$E12946),MONTH(GL_Paste!$E12946),1))</f>
        <v/>
      </c>
      <c r="C12949">
        <f>IF(GL_Paste!$B12946="","",IF(TRIM(GL_Paste!$M12946)&lt;&gt;"",TRIM(GL_Paste!$M12946),IFERROR(MID(GL_Paste!$I12946,FIND("[",GL_Paste!$I12946)+1,FIND("]",GL_Paste!$I12946)-FIND("[",GL_Paste!$I12946)-1),"")))</f>
        <v/>
      </c>
      <c r="D12949">
        <f>IF(GL_Paste!$B12946="","",IFERROR(INDEX(DeptName,MATCH($C12949,DeptTag,0)),"UNALLOCATED"))</f>
        <v/>
      </c>
      <c r="E12949">
        <f>IF(GL_Paste!$B12946="","",IFERROR(INDEX(AcctCat,MATCH(GL_Paste!$B12946&amp;"",AcctCode,0)),"UNKNOWN"))</f>
        <v/>
      </c>
      <c r="F12949">
        <f>IF(GL_Paste!$B12946="","",IFERROR(INDEX(AcctSub,MATCH(GL_Paste!$B12946&amp;"",AcctCode,0)),"UNKNOWN"))</f>
        <v/>
      </c>
    </row>
    <row r="12950">
      <c r="A12950" s="40">
        <f>IF(GL_Paste!$B12947="","",N(GL_Paste!$H12947)-N(GL_Paste!$G12947))</f>
        <v/>
      </c>
      <c r="B12950" s="43">
        <f>IF(GL_Paste!$B12947="","",DATE(YEAR(GL_Paste!$E12947),MONTH(GL_Paste!$E12947),1))</f>
        <v/>
      </c>
      <c r="C12950">
        <f>IF(GL_Paste!$B12947="","",IF(TRIM(GL_Paste!$M12947)&lt;&gt;"",TRIM(GL_Paste!$M12947),IFERROR(MID(GL_Paste!$I12947,FIND("[",GL_Paste!$I12947)+1,FIND("]",GL_Paste!$I12947)-FIND("[",GL_Paste!$I12947)-1),"")))</f>
        <v/>
      </c>
      <c r="D12950">
        <f>IF(GL_Paste!$B12947="","",IFERROR(INDEX(DeptName,MATCH($C12950,DeptTag,0)),"UNALLOCATED"))</f>
        <v/>
      </c>
      <c r="E12950">
        <f>IF(GL_Paste!$B12947="","",IFERROR(INDEX(AcctCat,MATCH(GL_Paste!$B12947&amp;"",AcctCode,0)),"UNKNOWN"))</f>
        <v/>
      </c>
      <c r="F12950">
        <f>IF(GL_Paste!$B12947="","",IFERROR(INDEX(AcctSub,MATCH(GL_Paste!$B12947&amp;"",AcctCode,0)),"UNKNOWN"))</f>
        <v/>
      </c>
    </row>
    <row r="12951">
      <c r="A12951" s="40">
        <f>IF(GL_Paste!$B12948="","",N(GL_Paste!$H12948)-N(GL_Paste!$G12948))</f>
        <v/>
      </c>
      <c r="B12951" s="43">
        <f>IF(GL_Paste!$B12948="","",DATE(YEAR(GL_Paste!$E12948),MONTH(GL_Paste!$E12948),1))</f>
        <v/>
      </c>
      <c r="C12951">
        <f>IF(GL_Paste!$B12948="","",IF(TRIM(GL_Paste!$M12948)&lt;&gt;"",TRIM(GL_Paste!$M12948),IFERROR(MID(GL_Paste!$I12948,FIND("[",GL_Paste!$I12948)+1,FIND("]",GL_Paste!$I12948)-FIND("[",GL_Paste!$I12948)-1),"")))</f>
        <v/>
      </c>
      <c r="D12951">
        <f>IF(GL_Paste!$B12948="","",IFERROR(INDEX(DeptName,MATCH($C12951,DeptTag,0)),"UNALLOCATED"))</f>
        <v/>
      </c>
      <c r="E12951">
        <f>IF(GL_Paste!$B12948="","",IFERROR(INDEX(AcctCat,MATCH(GL_Paste!$B12948&amp;"",AcctCode,0)),"UNKNOWN"))</f>
        <v/>
      </c>
      <c r="F12951">
        <f>IF(GL_Paste!$B12948="","",IFERROR(INDEX(AcctSub,MATCH(GL_Paste!$B12948&amp;"",AcctCode,0)),"UNKNOWN"))</f>
        <v/>
      </c>
    </row>
    <row r="12952">
      <c r="A12952" s="40">
        <f>IF(GL_Paste!$B12949="","",N(GL_Paste!$H12949)-N(GL_Paste!$G12949))</f>
        <v/>
      </c>
      <c r="B12952" s="43">
        <f>IF(GL_Paste!$B12949="","",DATE(YEAR(GL_Paste!$E12949),MONTH(GL_Paste!$E12949),1))</f>
        <v/>
      </c>
      <c r="C12952">
        <f>IF(GL_Paste!$B12949="","",IF(TRIM(GL_Paste!$M12949)&lt;&gt;"",TRIM(GL_Paste!$M12949),IFERROR(MID(GL_Paste!$I12949,FIND("[",GL_Paste!$I12949)+1,FIND("]",GL_Paste!$I12949)-FIND("[",GL_Paste!$I12949)-1),"")))</f>
        <v/>
      </c>
      <c r="D12952">
        <f>IF(GL_Paste!$B12949="","",IFERROR(INDEX(DeptName,MATCH($C12952,DeptTag,0)),"UNALLOCATED"))</f>
        <v/>
      </c>
      <c r="E12952">
        <f>IF(GL_Paste!$B12949="","",IFERROR(INDEX(AcctCat,MATCH(GL_Paste!$B12949&amp;"",AcctCode,0)),"UNKNOWN"))</f>
        <v/>
      </c>
      <c r="F12952">
        <f>IF(GL_Paste!$B12949="","",IFERROR(INDEX(AcctSub,MATCH(GL_Paste!$B12949&amp;"",AcctCode,0)),"UNKNOWN"))</f>
        <v/>
      </c>
    </row>
    <row r="12953">
      <c r="A12953" s="40">
        <f>IF(GL_Paste!$B12950="","",N(GL_Paste!$H12950)-N(GL_Paste!$G12950))</f>
        <v/>
      </c>
      <c r="B12953" s="43">
        <f>IF(GL_Paste!$B12950="","",DATE(YEAR(GL_Paste!$E12950),MONTH(GL_Paste!$E12950),1))</f>
        <v/>
      </c>
      <c r="C12953">
        <f>IF(GL_Paste!$B12950="","",IF(TRIM(GL_Paste!$M12950)&lt;&gt;"",TRIM(GL_Paste!$M12950),IFERROR(MID(GL_Paste!$I12950,FIND("[",GL_Paste!$I12950)+1,FIND("]",GL_Paste!$I12950)-FIND("[",GL_Paste!$I12950)-1),"")))</f>
        <v/>
      </c>
      <c r="D12953">
        <f>IF(GL_Paste!$B12950="","",IFERROR(INDEX(DeptName,MATCH($C12953,DeptTag,0)),"UNALLOCATED"))</f>
        <v/>
      </c>
      <c r="E12953">
        <f>IF(GL_Paste!$B12950="","",IFERROR(INDEX(AcctCat,MATCH(GL_Paste!$B12950&amp;"",AcctCode,0)),"UNKNOWN"))</f>
        <v/>
      </c>
      <c r="F12953">
        <f>IF(GL_Paste!$B12950="","",IFERROR(INDEX(AcctSub,MATCH(GL_Paste!$B12950&amp;"",AcctCode,0)),"UNKNOWN"))</f>
        <v/>
      </c>
    </row>
    <row r="12954">
      <c r="A12954" s="40">
        <f>IF(GL_Paste!$B12951="","",N(GL_Paste!$H12951)-N(GL_Paste!$G12951))</f>
        <v/>
      </c>
      <c r="B12954" s="43">
        <f>IF(GL_Paste!$B12951="","",DATE(YEAR(GL_Paste!$E12951),MONTH(GL_Paste!$E12951),1))</f>
        <v/>
      </c>
      <c r="C12954">
        <f>IF(GL_Paste!$B12951="","",IF(TRIM(GL_Paste!$M12951)&lt;&gt;"",TRIM(GL_Paste!$M12951),IFERROR(MID(GL_Paste!$I12951,FIND("[",GL_Paste!$I12951)+1,FIND("]",GL_Paste!$I12951)-FIND("[",GL_Paste!$I12951)-1),"")))</f>
        <v/>
      </c>
      <c r="D12954">
        <f>IF(GL_Paste!$B12951="","",IFERROR(INDEX(DeptName,MATCH($C12954,DeptTag,0)),"UNALLOCATED"))</f>
        <v/>
      </c>
      <c r="E12954">
        <f>IF(GL_Paste!$B12951="","",IFERROR(INDEX(AcctCat,MATCH(GL_Paste!$B12951&amp;"",AcctCode,0)),"UNKNOWN"))</f>
        <v/>
      </c>
      <c r="F12954">
        <f>IF(GL_Paste!$B12951="","",IFERROR(INDEX(AcctSub,MATCH(GL_Paste!$B12951&amp;"",AcctCode,0)),"UNKNOWN"))</f>
        <v/>
      </c>
    </row>
    <row r="12955">
      <c r="A12955" s="40">
        <f>IF(GL_Paste!$B12952="","",N(GL_Paste!$H12952)-N(GL_Paste!$G12952))</f>
        <v/>
      </c>
      <c r="B12955" s="43">
        <f>IF(GL_Paste!$B12952="","",DATE(YEAR(GL_Paste!$E12952),MONTH(GL_Paste!$E12952),1))</f>
        <v/>
      </c>
      <c r="C12955">
        <f>IF(GL_Paste!$B12952="","",IF(TRIM(GL_Paste!$M12952)&lt;&gt;"",TRIM(GL_Paste!$M12952),IFERROR(MID(GL_Paste!$I12952,FIND("[",GL_Paste!$I12952)+1,FIND("]",GL_Paste!$I12952)-FIND("[",GL_Paste!$I12952)-1),"")))</f>
        <v/>
      </c>
      <c r="D12955">
        <f>IF(GL_Paste!$B12952="","",IFERROR(INDEX(DeptName,MATCH($C12955,DeptTag,0)),"UNALLOCATED"))</f>
        <v/>
      </c>
      <c r="E12955">
        <f>IF(GL_Paste!$B12952="","",IFERROR(INDEX(AcctCat,MATCH(GL_Paste!$B12952&amp;"",AcctCode,0)),"UNKNOWN"))</f>
        <v/>
      </c>
      <c r="F12955">
        <f>IF(GL_Paste!$B12952="","",IFERROR(INDEX(AcctSub,MATCH(GL_Paste!$B12952&amp;"",AcctCode,0)),"UNKNOWN"))</f>
        <v/>
      </c>
    </row>
    <row r="12956">
      <c r="A12956" s="40">
        <f>IF(GL_Paste!$B12953="","",N(GL_Paste!$H12953)-N(GL_Paste!$G12953))</f>
        <v/>
      </c>
      <c r="B12956" s="43">
        <f>IF(GL_Paste!$B12953="","",DATE(YEAR(GL_Paste!$E12953),MONTH(GL_Paste!$E12953),1))</f>
        <v/>
      </c>
      <c r="C12956">
        <f>IF(GL_Paste!$B12953="","",IF(TRIM(GL_Paste!$M12953)&lt;&gt;"",TRIM(GL_Paste!$M12953),IFERROR(MID(GL_Paste!$I12953,FIND("[",GL_Paste!$I12953)+1,FIND("]",GL_Paste!$I12953)-FIND("[",GL_Paste!$I12953)-1),"")))</f>
        <v/>
      </c>
      <c r="D12956">
        <f>IF(GL_Paste!$B12953="","",IFERROR(INDEX(DeptName,MATCH($C12956,DeptTag,0)),"UNALLOCATED"))</f>
        <v/>
      </c>
      <c r="E12956">
        <f>IF(GL_Paste!$B12953="","",IFERROR(INDEX(AcctCat,MATCH(GL_Paste!$B12953&amp;"",AcctCode,0)),"UNKNOWN"))</f>
        <v/>
      </c>
      <c r="F12956">
        <f>IF(GL_Paste!$B12953="","",IFERROR(INDEX(AcctSub,MATCH(GL_Paste!$B12953&amp;"",AcctCode,0)),"UNKNOWN"))</f>
        <v/>
      </c>
    </row>
    <row r="12957">
      <c r="A12957" s="40">
        <f>IF(GL_Paste!$B12954="","",N(GL_Paste!$H12954)-N(GL_Paste!$G12954))</f>
        <v/>
      </c>
      <c r="B12957" s="43">
        <f>IF(GL_Paste!$B12954="","",DATE(YEAR(GL_Paste!$E12954),MONTH(GL_Paste!$E12954),1))</f>
        <v/>
      </c>
      <c r="C12957">
        <f>IF(GL_Paste!$B12954="","",IF(TRIM(GL_Paste!$M12954)&lt;&gt;"",TRIM(GL_Paste!$M12954),IFERROR(MID(GL_Paste!$I12954,FIND("[",GL_Paste!$I12954)+1,FIND("]",GL_Paste!$I12954)-FIND("[",GL_Paste!$I12954)-1),"")))</f>
        <v/>
      </c>
      <c r="D12957">
        <f>IF(GL_Paste!$B12954="","",IFERROR(INDEX(DeptName,MATCH($C12957,DeptTag,0)),"UNALLOCATED"))</f>
        <v/>
      </c>
      <c r="E12957">
        <f>IF(GL_Paste!$B12954="","",IFERROR(INDEX(AcctCat,MATCH(GL_Paste!$B12954&amp;"",AcctCode,0)),"UNKNOWN"))</f>
        <v/>
      </c>
      <c r="F12957">
        <f>IF(GL_Paste!$B12954="","",IFERROR(INDEX(AcctSub,MATCH(GL_Paste!$B12954&amp;"",AcctCode,0)),"UNKNOWN"))</f>
        <v/>
      </c>
    </row>
    <row r="12958">
      <c r="A12958" s="40">
        <f>IF(GL_Paste!$B12955="","",N(GL_Paste!$H12955)-N(GL_Paste!$G12955))</f>
        <v/>
      </c>
      <c r="B12958" s="43">
        <f>IF(GL_Paste!$B12955="","",DATE(YEAR(GL_Paste!$E12955),MONTH(GL_Paste!$E12955),1))</f>
        <v/>
      </c>
      <c r="C12958">
        <f>IF(GL_Paste!$B12955="","",IF(TRIM(GL_Paste!$M12955)&lt;&gt;"",TRIM(GL_Paste!$M12955),IFERROR(MID(GL_Paste!$I12955,FIND("[",GL_Paste!$I12955)+1,FIND("]",GL_Paste!$I12955)-FIND("[",GL_Paste!$I12955)-1),"")))</f>
        <v/>
      </c>
      <c r="D12958">
        <f>IF(GL_Paste!$B12955="","",IFERROR(INDEX(DeptName,MATCH($C12958,DeptTag,0)),"UNALLOCATED"))</f>
        <v/>
      </c>
      <c r="E12958">
        <f>IF(GL_Paste!$B12955="","",IFERROR(INDEX(AcctCat,MATCH(GL_Paste!$B12955&amp;"",AcctCode,0)),"UNKNOWN"))</f>
        <v/>
      </c>
      <c r="F12958">
        <f>IF(GL_Paste!$B12955="","",IFERROR(INDEX(AcctSub,MATCH(GL_Paste!$B12955&amp;"",AcctCode,0)),"UNKNOWN"))</f>
        <v/>
      </c>
    </row>
    <row r="12959">
      <c r="A12959" s="40">
        <f>IF(GL_Paste!$B12956="","",N(GL_Paste!$H12956)-N(GL_Paste!$G12956))</f>
        <v/>
      </c>
      <c r="B12959" s="43">
        <f>IF(GL_Paste!$B12956="","",DATE(YEAR(GL_Paste!$E12956),MONTH(GL_Paste!$E12956),1))</f>
        <v/>
      </c>
      <c r="C12959">
        <f>IF(GL_Paste!$B12956="","",IF(TRIM(GL_Paste!$M12956)&lt;&gt;"",TRIM(GL_Paste!$M12956),IFERROR(MID(GL_Paste!$I12956,FIND("[",GL_Paste!$I12956)+1,FIND("]",GL_Paste!$I12956)-FIND("[",GL_Paste!$I12956)-1),"")))</f>
        <v/>
      </c>
      <c r="D12959">
        <f>IF(GL_Paste!$B12956="","",IFERROR(INDEX(DeptName,MATCH($C12959,DeptTag,0)),"UNALLOCATED"))</f>
        <v/>
      </c>
      <c r="E12959">
        <f>IF(GL_Paste!$B12956="","",IFERROR(INDEX(AcctCat,MATCH(GL_Paste!$B12956&amp;"",AcctCode,0)),"UNKNOWN"))</f>
        <v/>
      </c>
      <c r="F12959">
        <f>IF(GL_Paste!$B12956="","",IFERROR(INDEX(AcctSub,MATCH(GL_Paste!$B12956&amp;"",AcctCode,0)),"UNKNOWN"))</f>
        <v/>
      </c>
    </row>
    <row r="12960">
      <c r="A12960" s="40">
        <f>IF(GL_Paste!$B12957="","",N(GL_Paste!$H12957)-N(GL_Paste!$G12957))</f>
        <v/>
      </c>
      <c r="B12960" s="43">
        <f>IF(GL_Paste!$B12957="","",DATE(YEAR(GL_Paste!$E12957),MONTH(GL_Paste!$E12957),1))</f>
        <v/>
      </c>
      <c r="C12960">
        <f>IF(GL_Paste!$B12957="","",IF(TRIM(GL_Paste!$M12957)&lt;&gt;"",TRIM(GL_Paste!$M12957),IFERROR(MID(GL_Paste!$I12957,FIND("[",GL_Paste!$I12957)+1,FIND("]",GL_Paste!$I12957)-FIND("[",GL_Paste!$I12957)-1),"")))</f>
        <v/>
      </c>
      <c r="D12960">
        <f>IF(GL_Paste!$B12957="","",IFERROR(INDEX(DeptName,MATCH($C12960,DeptTag,0)),"UNALLOCATED"))</f>
        <v/>
      </c>
      <c r="E12960">
        <f>IF(GL_Paste!$B12957="","",IFERROR(INDEX(AcctCat,MATCH(GL_Paste!$B12957&amp;"",AcctCode,0)),"UNKNOWN"))</f>
        <v/>
      </c>
      <c r="F12960">
        <f>IF(GL_Paste!$B12957="","",IFERROR(INDEX(AcctSub,MATCH(GL_Paste!$B12957&amp;"",AcctCode,0)),"UNKNOWN"))</f>
        <v/>
      </c>
    </row>
    <row r="12961">
      <c r="A12961" s="40">
        <f>IF(GL_Paste!$B12958="","",N(GL_Paste!$H12958)-N(GL_Paste!$G12958))</f>
        <v/>
      </c>
      <c r="B12961" s="43">
        <f>IF(GL_Paste!$B12958="","",DATE(YEAR(GL_Paste!$E12958),MONTH(GL_Paste!$E12958),1))</f>
        <v/>
      </c>
      <c r="C12961">
        <f>IF(GL_Paste!$B12958="","",IF(TRIM(GL_Paste!$M12958)&lt;&gt;"",TRIM(GL_Paste!$M12958),IFERROR(MID(GL_Paste!$I12958,FIND("[",GL_Paste!$I12958)+1,FIND("]",GL_Paste!$I12958)-FIND("[",GL_Paste!$I12958)-1),"")))</f>
        <v/>
      </c>
      <c r="D12961">
        <f>IF(GL_Paste!$B12958="","",IFERROR(INDEX(DeptName,MATCH($C12961,DeptTag,0)),"UNALLOCATED"))</f>
        <v/>
      </c>
      <c r="E12961">
        <f>IF(GL_Paste!$B12958="","",IFERROR(INDEX(AcctCat,MATCH(GL_Paste!$B12958&amp;"",AcctCode,0)),"UNKNOWN"))</f>
        <v/>
      </c>
      <c r="F12961">
        <f>IF(GL_Paste!$B12958="","",IFERROR(INDEX(AcctSub,MATCH(GL_Paste!$B12958&amp;"",AcctCode,0)),"UNKNOWN"))</f>
        <v/>
      </c>
    </row>
    <row r="12962">
      <c r="A12962" s="40">
        <f>IF(GL_Paste!$B12959="","",N(GL_Paste!$H12959)-N(GL_Paste!$G12959))</f>
        <v/>
      </c>
      <c r="B12962" s="43">
        <f>IF(GL_Paste!$B12959="","",DATE(YEAR(GL_Paste!$E12959),MONTH(GL_Paste!$E12959),1))</f>
        <v/>
      </c>
      <c r="C12962">
        <f>IF(GL_Paste!$B12959="","",IF(TRIM(GL_Paste!$M12959)&lt;&gt;"",TRIM(GL_Paste!$M12959),IFERROR(MID(GL_Paste!$I12959,FIND("[",GL_Paste!$I12959)+1,FIND("]",GL_Paste!$I12959)-FIND("[",GL_Paste!$I12959)-1),"")))</f>
        <v/>
      </c>
      <c r="D12962">
        <f>IF(GL_Paste!$B12959="","",IFERROR(INDEX(DeptName,MATCH($C12962,DeptTag,0)),"UNALLOCATED"))</f>
        <v/>
      </c>
      <c r="E12962">
        <f>IF(GL_Paste!$B12959="","",IFERROR(INDEX(AcctCat,MATCH(GL_Paste!$B12959&amp;"",AcctCode,0)),"UNKNOWN"))</f>
        <v/>
      </c>
      <c r="F12962">
        <f>IF(GL_Paste!$B12959="","",IFERROR(INDEX(AcctSub,MATCH(GL_Paste!$B12959&amp;"",AcctCode,0)),"UNKNOWN"))</f>
        <v/>
      </c>
    </row>
    <row r="12963">
      <c r="A12963" s="40">
        <f>IF(GL_Paste!$B12960="","",N(GL_Paste!$H12960)-N(GL_Paste!$G12960))</f>
        <v/>
      </c>
      <c r="B12963" s="43">
        <f>IF(GL_Paste!$B12960="","",DATE(YEAR(GL_Paste!$E12960),MONTH(GL_Paste!$E12960),1))</f>
        <v/>
      </c>
      <c r="C12963">
        <f>IF(GL_Paste!$B12960="","",IF(TRIM(GL_Paste!$M12960)&lt;&gt;"",TRIM(GL_Paste!$M12960),IFERROR(MID(GL_Paste!$I12960,FIND("[",GL_Paste!$I12960)+1,FIND("]",GL_Paste!$I12960)-FIND("[",GL_Paste!$I12960)-1),"")))</f>
        <v/>
      </c>
      <c r="D12963">
        <f>IF(GL_Paste!$B12960="","",IFERROR(INDEX(DeptName,MATCH($C12963,DeptTag,0)),"UNALLOCATED"))</f>
        <v/>
      </c>
      <c r="E12963">
        <f>IF(GL_Paste!$B12960="","",IFERROR(INDEX(AcctCat,MATCH(GL_Paste!$B12960&amp;"",AcctCode,0)),"UNKNOWN"))</f>
        <v/>
      </c>
      <c r="F12963">
        <f>IF(GL_Paste!$B12960="","",IFERROR(INDEX(AcctSub,MATCH(GL_Paste!$B12960&amp;"",AcctCode,0)),"UNKNOWN"))</f>
        <v/>
      </c>
    </row>
    <row r="12964">
      <c r="A12964" s="40">
        <f>IF(GL_Paste!$B12961="","",N(GL_Paste!$H12961)-N(GL_Paste!$G12961))</f>
        <v/>
      </c>
      <c r="B12964" s="43">
        <f>IF(GL_Paste!$B12961="","",DATE(YEAR(GL_Paste!$E12961),MONTH(GL_Paste!$E12961),1))</f>
        <v/>
      </c>
      <c r="C12964">
        <f>IF(GL_Paste!$B12961="","",IF(TRIM(GL_Paste!$M12961)&lt;&gt;"",TRIM(GL_Paste!$M12961),IFERROR(MID(GL_Paste!$I12961,FIND("[",GL_Paste!$I12961)+1,FIND("]",GL_Paste!$I12961)-FIND("[",GL_Paste!$I12961)-1),"")))</f>
        <v/>
      </c>
      <c r="D12964">
        <f>IF(GL_Paste!$B12961="","",IFERROR(INDEX(DeptName,MATCH($C12964,DeptTag,0)),"UNALLOCATED"))</f>
        <v/>
      </c>
      <c r="E12964">
        <f>IF(GL_Paste!$B12961="","",IFERROR(INDEX(AcctCat,MATCH(GL_Paste!$B12961&amp;"",AcctCode,0)),"UNKNOWN"))</f>
        <v/>
      </c>
      <c r="F12964">
        <f>IF(GL_Paste!$B12961="","",IFERROR(INDEX(AcctSub,MATCH(GL_Paste!$B12961&amp;"",AcctCode,0)),"UNKNOWN"))</f>
        <v/>
      </c>
    </row>
    <row r="12965">
      <c r="A12965" s="40">
        <f>IF(GL_Paste!$B12962="","",N(GL_Paste!$H12962)-N(GL_Paste!$G12962))</f>
        <v/>
      </c>
      <c r="B12965" s="43">
        <f>IF(GL_Paste!$B12962="","",DATE(YEAR(GL_Paste!$E12962),MONTH(GL_Paste!$E12962),1))</f>
        <v/>
      </c>
      <c r="C12965">
        <f>IF(GL_Paste!$B12962="","",IF(TRIM(GL_Paste!$M12962)&lt;&gt;"",TRIM(GL_Paste!$M12962),IFERROR(MID(GL_Paste!$I12962,FIND("[",GL_Paste!$I12962)+1,FIND("]",GL_Paste!$I12962)-FIND("[",GL_Paste!$I12962)-1),"")))</f>
        <v/>
      </c>
      <c r="D12965">
        <f>IF(GL_Paste!$B12962="","",IFERROR(INDEX(DeptName,MATCH($C12965,DeptTag,0)),"UNALLOCATED"))</f>
        <v/>
      </c>
      <c r="E12965">
        <f>IF(GL_Paste!$B12962="","",IFERROR(INDEX(AcctCat,MATCH(GL_Paste!$B12962&amp;"",AcctCode,0)),"UNKNOWN"))</f>
        <v/>
      </c>
      <c r="F12965">
        <f>IF(GL_Paste!$B12962="","",IFERROR(INDEX(AcctSub,MATCH(GL_Paste!$B12962&amp;"",AcctCode,0)),"UNKNOWN"))</f>
        <v/>
      </c>
    </row>
    <row r="12966">
      <c r="A12966" s="40">
        <f>IF(GL_Paste!$B12963="","",N(GL_Paste!$H12963)-N(GL_Paste!$G12963))</f>
        <v/>
      </c>
      <c r="B12966" s="43">
        <f>IF(GL_Paste!$B12963="","",DATE(YEAR(GL_Paste!$E12963),MONTH(GL_Paste!$E12963),1))</f>
        <v/>
      </c>
      <c r="C12966">
        <f>IF(GL_Paste!$B12963="","",IF(TRIM(GL_Paste!$M12963)&lt;&gt;"",TRIM(GL_Paste!$M12963),IFERROR(MID(GL_Paste!$I12963,FIND("[",GL_Paste!$I12963)+1,FIND("]",GL_Paste!$I12963)-FIND("[",GL_Paste!$I12963)-1),"")))</f>
        <v/>
      </c>
      <c r="D12966">
        <f>IF(GL_Paste!$B12963="","",IFERROR(INDEX(DeptName,MATCH($C12966,DeptTag,0)),"UNALLOCATED"))</f>
        <v/>
      </c>
      <c r="E12966">
        <f>IF(GL_Paste!$B12963="","",IFERROR(INDEX(AcctCat,MATCH(GL_Paste!$B12963&amp;"",AcctCode,0)),"UNKNOWN"))</f>
        <v/>
      </c>
      <c r="F12966">
        <f>IF(GL_Paste!$B12963="","",IFERROR(INDEX(AcctSub,MATCH(GL_Paste!$B12963&amp;"",AcctCode,0)),"UNKNOWN"))</f>
        <v/>
      </c>
    </row>
    <row r="12967">
      <c r="A12967" s="40">
        <f>IF(GL_Paste!$B12964="","",N(GL_Paste!$H12964)-N(GL_Paste!$G12964))</f>
        <v/>
      </c>
      <c r="B12967" s="43">
        <f>IF(GL_Paste!$B12964="","",DATE(YEAR(GL_Paste!$E12964),MONTH(GL_Paste!$E12964),1))</f>
        <v/>
      </c>
      <c r="C12967">
        <f>IF(GL_Paste!$B12964="","",IF(TRIM(GL_Paste!$M12964)&lt;&gt;"",TRIM(GL_Paste!$M12964),IFERROR(MID(GL_Paste!$I12964,FIND("[",GL_Paste!$I12964)+1,FIND("]",GL_Paste!$I12964)-FIND("[",GL_Paste!$I12964)-1),"")))</f>
        <v/>
      </c>
      <c r="D12967">
        <f>IF(GL_Paste!$B12964="","",IFERROR(INDEX(DeptName,MATCH($C12967,DeptTag,0)),"UNALLOCATED"))</f>
        <v/>
      </c>
      <c r="E12967">
        <f>IF(GL_Paste!$B12964="","",IFERROR(INDEX(AcctCat,MATCH(GL_Paste!$B12964&amp;"",AcctCode,0)),"UNKNOWN"))</f>
        <v/>
      </c>
      <c r="F12967">
        <f>IF(GL_Paste!$B12964="","",IFERROR(INDEX(AcctSub,MATCH(GL_Paste!$B12964&amp;"",AcctCode,0)),"UNKNOWN"))</f>
        <v/>
      </c>
    </row>
    <row r="12968">
      <c r="A12968" s="40">
        <f>IF(GL_Paste!$B12965="","",N(GL_Paste!$H12965)-N(GL_Paste!$G12965))</f>
        <v/>
      </c>
      <c r="B12968" s="43">
        <f>IF(GL_Paste!$B12965="","",DATE(YEAR(GL_Paste!$E12965),MONTH(GL_Paste!$E12965),1))</f>
        <v/>
      </c>
      <c r="C12968">
        <f>IF(GL_Paste!$B12965="","",IF(TRIM(GL_Paste!$M12965)&lt;&gt;"",TRIM(GL_Paste!$M12965),IFERROR(MID(GL_Paste!$I12965,FIND("[",GL_Paste!$I12965)+1,FIND("]",GL_Paste!$I12965)-FIND("[",GL_Paste!$I12965)-1),"")))</f>
        <v/>
      </c>
      <c r="D12968">
        <f>IF(GL_Paste!$B12965="","",IFERROR(INDEX(DeptName,MATCH($C12968,DeptTag,0)),"UNALLOCATED"))</f>
        <v/>
      </c>
      <c r="E12968">
        <f>IF(GL_Paste!$B12965="","",IFERROR(INDEX(AcctCat,MATCH(GL_Paste!$B12965&amp;"",AcctCode,0)),"UNKNOWN"))</f>
        <v/>
      </c>
      <c r="F12968">
        <f>IF(GL_Paste!$B12965="","",IFERROR(INDEX(AcctSub,MATCH(GL_Paste!$B12965&amp;"",AcctCode,0)),"UNKNOWN"))</f>
        <v/>
      </c>
    </row>
    <row r="12969">
      <c r="A12969" s="40">
        <f>IF(GL_Paste!$B12966="","",N(GL_Paste!$H12966)-N(GL_Paste!$G12966))</f>
        <v/>
      </c>
      <c r="B12969" s="43">
        <f>IF(GL_Paste!$B12966="","",DATE(YEAR(GL_Paste!$E12966),MONTH(GL_Paste!$E12966),1))</f>
        <v/>
      </c>
      <c r="C12969">
        <f>IF(GL_Paste!$B12966="","",IF(TRIM(GL_Paste!$M12966)&lt;&gt;"",TRIM(GL_Paste!$M12966),IFERROR(MID(GL_Paste!$I12966,FIND("[",GL_Paste!$I12966)+1,FIND("]",GL_Paste!$I12966)-FIND("[",GL_Paste!$I12966)-1),"")))</f>
        <v/>
      </c>
      <c r="D12969">
        <f>IF(GL_Paste!$B12966="","",IFERROR(INDEX(DeptName,MATCH($C12969,DeptTag,0)),"UNALLOCATED"))</f>
        <v/>
      </c>
      <c r="E12969">
        <f>IF(GL_Paste!$B12966="","",IFERROR(INDEX(AcctCat,MATCH(GL_Paste!$B12966&amp;"",AcctCode,0)),"UNKNOWN"))</f>
        <v/>
      </c>
      <c r="F12969">
        <f>IF(GL_Paste!$B12966="","",IFERROR(INDEX(AcctSub,MATCH(GL_Paste!$B12966&amp;"",AcctCode,0)),"UNKNOWN"))</f>
        <v/>
      </c>
    </row>
    <row r="12970">
      <c r="A12970" s="40">
        <f>IF(GL_Paste!$B12967="","",N(GL_Paste!$H12967)-N(GL_Paste!$G12967))</f>
        <v/>
      </c>
      <c r="B12970" s="43">
        <f>IF(GL_Paste!$B12967="","",DATE(YEAR(GL_Paste!$E12967),MONTH(GL_Paste!$E12967),1))</f>
        <v/>
      </c>
      <c r="C12970">
        <f>IF(GL_Paste!$B12967="","",IF(TRIM(GL_Paste!$M12967)&lt;&gt;"",TRIM(GL_Paste!$M12967),IFERROR(MID(GL_Paste!$I12967,FIND("[",GL_Paste!$I12967)+1,FIND("]",GL_Paste!$I12967)-FIND("[",GL_Paste!$I12967)-1),"")))</f>
        <v/>
      </c>
      <c r="D12970">
        <f>IF(GL_Paste!$B12967="","",IFERROR(INDEX(DeptName,MATCH($C12970,DeptTag,0)),"UNALLOCATED"))</f>
        <v/>
      </c>
      <c r="E12970">
        <f>IF(GL_Paste!$B12967="","",IFERROR(INDEX(AcctCat,MATCH(GL_Paste!$B12967&amp;"",AcctCode,0)),"UNKNOWN"))</f>
        <v/>
      </c>
      <c r="F12970">
        <f>IF(GL_Paste!$B12967="","",IFERROR(INDEX(AcctSub,MATCH(GL_Paste!$B12967&amp;"",AcctCode,0)),"UNKNOWN"))</f>
        <v/>
      </c>
    </row>
    <row r="12971">
      <c r="A12971" s="40">
        <f>IF(GL_Paste!$B12968="","",N(GL_Paste!$H12968)-N(GL_Paste!$G12968))</f>
        <v/>
      </c>
      <c r="B12971" s="43">
        <f>IF(GL_Paste!$B12968="","",DATE(YEAR(GL_Paste!$E12968),MONTH(GL_Paste!$E12968),1))</f>
        <v/>
      </c>
      <c r="C12971">
        <f>IF(GL_Paste!$B12968="","",IF(TRIM(GL_Paste!$M12968)&lt;&gt;"",TRIM(GL_Paste!$M12968),IFERROR(MID(GL_Paste!$I12968,FIND("[",GL_Paste!$I12968)+1,FIND("]",GL_Paste!$I12968)-FIND("[",GL_Paste!$I12968)-1),"")))</f>
        <v/>
      </c>
      <c r="D12971">
        <f>IF(GL_Paste!$B12968="","",IFERROR(INDEX(DeptName,MATCH($C12971,DeptTag,0)),"UNALLOCATED"))</f>
        <v/>
      </c>
      <c r="E12971">
        <f>IF(GL_Paste!$B12968="","",IFERROR(INDEX(AcctCat,MATCH(GL_Paste!$B12968&amp;"",AcctCode,0)),"UNKNOWN"))</f>
        <v/>
      </c>
      <c r="F12971">
        <f>IF(GL_Paste!$B12968="","",IFERROR(INDEX(AcctSub,MATCH(GL_Paste!$B12968&amp;"",AcctCode,0)),"UNKNOWN"))</f>
        <v/>
      </c>
    </row>
    <row r="12972">
      <c r="A12972" s="40">
        <f>IF(GL_Paste!$B12969="","",N(GL_Paste!$H12969)-N(GL_Paste!$G12969))</f>
        <v/>
      </c>
      <c r="B12972" s="43">
        <f>IF(GL_Paste!$B12969="","",DATE(YEAR(GL_Paste!$E12969),MONTH(GL_Paste!$E12969),1))</f>
        <v/>
      </c>
      <c r="C12972">
        <f>IF(GL_Paste!$B12969="","",IF(TRIM(GL_Paste!$M12969)&lt;&gt;"",TRIM(GL_Paste!$M12969),IFERROR(MID(GL_Paste!$I12969,FIND("[",GL_Paste!$I12969)+1,FIND("]",GL_Paste!$I12969)-FIND("[",GL_Paste!$I12969)-1),"")))</f>
        <v/>
      </c>
      <c r="D12972">
        <f>IF(GL_Paste!$B12969="","",IFERROR(INDEX(DeptName,MATCH($C12972,DeptTag,0)),"UNALLOCATED"))</f>
        <v/>
      </c>
      <c r="E12972">
        <f>IF(GL_Paste!$B12969="","",IFERROR(INDEX(AcctCat,MATCH(GL_Paste!$B12969&amp;"",AcctCode,0)),"UNKNOWN"))</f>
        <v/>
      </c>
      <c r="F12972">
        <f>IF(GL_Paste!$B12969="","",IFERROR(INDEX(AcctSub,MATCH(GL_Paste!$B12969&amp;"",AcctCode,0)),"UNKNOWN"))</f>
        <v/>
      </c>
    </row>
    <row r="12973">
      <c r="A12973" s="40">
        <f>IF(GL_Paste!$B12970="","",N(GL_Paste!$H12970)-N(GL_Paste!$G12970))</f>
        <v/>
      </c>
      <c r="B12973" s="43">
        <f>IF(GL_Paste!$B12970="","",DATE(YEAR(GL_Paste!$E12970),MONTH(GL_Paste!$E12970),1))</f>
        <v/>
      </c>
      <c r="C12973">
        <f>IF(GL_Paste!$B12970="","",IF(TRIM(GL_Paste!$M12970)&lt;&gt;"",TRIM(GL_Paste!$M12970),IFERROR(MID(GL_Paste!$I12970,FIND("[",GL_Paste!$I12970)+1,FIND("]",GL_Paste!$I12970)-FIND("[",GL_Paste!$I12970)-1),"")))</f>
        <v/>
      </c>
      <c r="D12973">
        <f>IF(GL_Paste!$B12970="","",IFERROR(INDEX(DeptName,MATCH($C12973,DeptTag,0)),"UNALLOCATED"))</f>
        <v/>
      </c>
      <c r="E12973">
        <f>IF(GL_Paste!$B12970="","",IFERROR(INDEX(AcctCat,MATCH(GL_Paste!$B12970&amp;"",AcctCode,0)),"UNKNOWN"))</f>
        <v/>
      </c>
      <c r="F12973">
        <f>IF(GL_Paste!$B12970="","",IFERROR(INDEX(AcctSub,MATCH(GL_Paste!$B12970&amp;"",AcctCode,0)),"UNKNOWN"))</f>
        <v/>
      </c>
    </row>
    <row r="12974">
      <c r="A12974" s="40">
        <f>IF(GL_Paste!$B12971="","",N(GL_Paste!$H12971)-N(GL_Paste!$G12971))</f>
        <v/>
      </c>
      <c r="B12974" s="43">
        <f>IF(GL_Paste!$B12971="","",DATE(YEAR(GL_Paste!$E12971),MONTH(GL_Paste!$E12971),1))</f>
        <v/>
      </c>
      <c r="C12974">
        <f>IF(GL_Paste!$B12971="","",IF(TRIM(GL_Paste!$M12971)&lt;&gt;"",TRIM(GL_Paste!$M12971),IFERROR(MID(GL_Paste!$I12971,FIND("[",GL_Paste!$I12971)+1,FIND("]",GL_Paste!$I12971)-FIND("[",GL_Paste!$I12971)-1),"")))</f>
        <v/>
      </c>
      <c r="D12974">
        <f>IF(GL_Paste!$B12971="","",IFERROR(INDEX(DeptName,MATCH($C12974,DeptTag,0)),"UNALLOCATED"))</f>
        <v/>
      </c>
      <c r="E12974">
        <f>IF(GL_Paste!$B12971="","",IFERROR(INDEX(AcctCat,MATCH(GL_Paste!$B12971&amp;"",AcctCode,0)),"UNKNOWN"))</f>
        <v/>
      </c>
      <c r="F12974">
        <f>IF(GL_Paste!$B12971="","",IFERROR(INDEX(AcctSub,MATCH(GL_Paste!$B12971&amp;"",AcctCode,0)),"UNKNOWN"))</f>
        <v/>
      </c>
    </row>
    <row r="12975">
      <c r="A12975" s="40">
        <f>IF(GL_Paste!$B12972="","",N(GL_Paste!$H12972)-N(GL_Paste!$G12972))</f>
        <v/>
      </c>
      <c r="B12975" s="43">
        <f>IF(GL_Paste!$B12972="","",DATE(YEAR(GL_Paste!$E12972),MONTH(GL_Paste!$E12972),1))</f>
        <v/>
      </c>
      <c r="C12975">
        <f>IF(GL_Paste!$B12972="","",IF(TRIM(GL_Paste!$M12972)&lt;&gt;"",TRIM(GL_Paste!$M12972),IFERROR(MID(GL_Paste!$I12972,FIND("[",GL_Paste!$I12972)+1,FIND("]",GL_Paste!$I12972)-FIND("[",GL_Paste!$I12972)-1),"")))</f>
        <v/>
      </c>
      <c r="D12975">
        <f>IF(GL_Paste!$B12972="","",IFERROR(INDEX(DeptName,MATCH($C12975,DeptTag,0)),"UNALLOCATED"))</f>
        <v/>
      </c>
      <c r="E12975">
        <f>IF(GL_Paste!$B12972="","",IFERROR(INDEX(AcctCat,MATCH(GL_Paste!$B12972&amp;"",AcctCode,0)),"UNKNOWN"))</f>
        <v/>
      </c>
      <c r="F12975">
        <f>IF(GL_Paste!$B12972="","",IFERROR(INDEX(AcctSub,MATCH(GL_Paste!$B12972&amp;"",AcctCode,0)),"UNKNOWN"))</f>
        <v/>
      </c>
    </row>
    <row r="12976">
      <c r="A12976" s="40">
        <f>IF(GL_Paste!$B12973="","",N(GL_Paste!$H12973)-N(GL_Paste!$G12973))</f>
        <v/>
      </c>
      <c r="B12976" s="43">
        <f>IF(GL_Paste!$B12973="","",DATE(YEAR(GL_Paste!$E12973),MONTH(GL_Paste!$E12973),1))</f>
        <v/>
      </c>
      <c r="C12976">
        <f>IF(GL_Paste!$B12973="","",IF(TRIM(GL_Paste!$M12973)&lt;&gt;"",TRIM(GL_Paste!$M12973),IFERROR(MID(GL_Paste!$I12973,FIND("[",GL_Paste!$I12973)+1,FIND("]",GL_Paste!$I12973)-FIND("[",GL_Paste!$I12973)-1),"")))</f>
        <v/>
      </c>
      <c r="D12976">
        <f>IF(GL_Paste!$B12973="","",IFERROR(INDEX(DeptName,MATCH($C12976,DeptTag,0)),"UNALLOCATED"))</f>
        <v/>
      </c>
      <c r="E12976">
        <f>IF(GL_Paste!$B12973="","",IFERROR(INDEX(AcctCat,MATCH(GL_Paste!$B12973&amp;"",AcctCode,0)),"UNKNOWN"))</f>
        <v/>
      </c>
      <c r="F12976">
        <f>IF(GL_Paste!$B12973="","",IFERROR(INDEX(AcctSub,MATCH(GL_Paste!$B12973&amp;"",AcctCode,0)),"UNKNOWN"))</f>
        <v/>
      </c>
    </row>
    <row r="12977">
      <c r="A12977" s="40">
        <f>IF(GL_Paste!$B12974="","",N(GL_Paste!$H12974)-N(GL_Paste!$G12974))</f>
        <v/>
      </c>
      <c r="B12977" s="43">
        <f>IF(GL_Paste!$B12974="","",DATE(YEAR(GL_Paste!$E12974),MONTH(GL_Paste!$E12974),1))</f>
        <v/>
      </c>
      <c r="C12977">
        <f>IF(GL_Paste!$B12974="","",IF(TRIM(GL_Paste!$M12974)&lt;&gt;"",TRIM(GL_Paste!$M12974),IFERROR(MID(GL_Paste!$I12974,FIND("[",GL_Paste!$I12974)+1,FIND("]",GL_Paste!$I12974)-FIND("[",GL_Paste!$I12974)-1),"")))</f>
        <v/>
      </c>
      <c r="D12977">
        <f>IF(GL_Paste!$B12974="","",IFERROR(INDEX(DeptName,MATCH($C12977,DeptTag,0)),"UNALLOCATED"))</f>
        <v/>
      </c>
      <c r="E12977">
        <f>IF(GL_Paste!$B12974="","",IFERROR(INDEX(AcctCat,MATCH(GL_Paste!$B12974&amp;"",AcctCode,0)),"UNKNOWN"))</f>
        <v/>
      </c>
      <c r="F12977">
        <f>IF(GL_Paste!$B12974="","",IFERROR(INDEX(AcctSub,MATCH(GL_Paste!$B12974&amp;"",AcctCode,0)),"UNKNOWN"))</f>
        <v/>
      </c>
    </row>
    <row r="12978">
      <c r="A12978" s="40">
        <f>IF(GL_Paste!$B12975="","",N(GL_Paste!$H12975)-N(GL_Paste!$G12975))</f>
        <v/>
      </c>
      <c r="B12978" s="43">
        <f>IF(GL_Paste!$B12975="","",DATE(YEAR(GL_Paste!$E12975),MONTH(GL_Paste!$E12975),1))</f>
        <v/>
      </c>
      <c r="C12978">
        <f>IF(GL_Paste!$B12975="","",IF(TRIM(GL_Paste!$M12975)&lt;&gt;"",TRIM(GL_Paste!$M12975),IFERROR(MID(GL_Paste!$I12975,FIND("[",GL_Paste!$I12975)+1,FIND("]",GL_Paste!$I12975)-FIND("[",GL_Paste!$I12975)-1),"")))</f>
        <v/>
      </c>
      <c r="D12978">
        <f>IF(GL_Paste!$B12975="","",IFERROR(INDEX(DeptName,MATCH($C12978,DeptTag,0)),"UNALLOCATED"))</f>
        <v/>
      </c>
      <c r="E12978">
        <f>IF(GL_Paste!$B12975="","",IFERROR(INDEX(AcctCat,MATCH(GL_Paste!$B12975&amp;"",AcctCode,0)),"UNKNOWN"))</f>
        <v/>
      </c>
      <c r="F12978">
        <f>IF(GL_Paste!$B12975="","",IFERROR(INDEX(AcctSub,MATCH(GL_Paste!$B12975&amp;"",AcctCode,0)),"UNKNOWN"))</f>
        <v/>
      </c>
    </row>
    <row r="12979">
      <c r="A12979" s="40">
        <f>IF(GL_Paste!$B12976="","",N(GL_Paste!$H12976)-N(GL_Paste!$G12976))</f>
        <v/>
      </c>
      <c r="B12979" s="43">
        <f>IF(GL_Paste!$B12976="","",DATE(YEAR(GL_Paste!$E12976),MONTH(GL_Paste!$E12976),1))</f>
        <v/>
      </c>
      <c r="C12979">
        <f>IF(GL_Paste!$B12976="","",IF(TRIM(GL_Paste!$M12976)&lt;&gt;"",TRIM(GL_Paste!$M12976),IFERROR(MID(GL_Paste!$I12976,FIND("[",GL_Paste!$I12976)+1,FIND("]",GL_Paste!$I12976)-FIND("[",GL_Paste!$I12976)-1),"")))</f>
        <v/>
      </c>
      <c r="D12979">
        <f>IF(GL_Paste!$B12976="","",IFERROR(INDEX(DeptName,MATCH($C12979,DeptTag,0)),"UNALLOCATED"))</f>
        <v/>
      </c>
      <c r="E12979">
        <f>IF(GL_Paste!$B12976="","",IFERROR(INDEX(AcctCat,MATCH(GL_Paste!$B12976&amp;"",AcctCode,0)),"UNKNOWN"))</f>
        <v/>
      </c>
      <c r="F12979">
        <f>IF(GL_Paste!$B12976="","",IFERROR(INDEX(AcctSub,MATCH(GL_Paste!$B12976&amp;"",AcctCode,0)),"UNKNOWN"))</f>
        <v/>
      </c>
    </row>
    <row r="12980">
      <c r="A12980" s="40">
        <f>IF(GL_Paste!$B12977="","",N(GL_Paste!$H12977)-N(GL_Paste!$G12977))</f>
        <v/>
      </c>
      <c r="B12980" s="43">
        <f>IF(GL_Paste!$B12977="","",DATE(YEAR(GL_Paste!$E12977),MONTH(GL_Paste!$E12977),1))</f>
        <v/>
      </c>
      <c r="C12980">
        <f>IF(GL_Paste!$B12977="","",IF(TRIM(GL_Paste!$M12977)&lt;&gt;"",TRIM(GL_Paste!$M12977),IFERROR(MID(GL_Paste!$I12977,FIND("[",GL_Paste!$I12977)+1,FIND("]",GL_Paste!$I12977)-FIND("[",GL_Paste!$I12977)-1),"")))</f>
        <v/>
      </c>
      <c r="D12980">
        <f>IF(GL_Paste!$B12977="","",IFERROR(INDEX(DeptName,MATCH($C12980,DeptTag,0)),"UNALLOCATED"))</f>
        <v/>
      </c>
      <c r="E12980">
        <f>IF(GL_Paste!$B12977="","",IFERROR(INDEX(AcctCat,MATCH(GL_Paste!$B12977&amp;"",AcctCode,0)),"UNKNOWN"))</f>
        <v/>
      </c>
      <c r="F12980">
        <f>IF(GL_Paste!$B12977="","",IFERROR(INDEX(AcctSub,MATCH(GL_Paste!$B12977&amp;"",AcctCode,0)),"UNKNOWN"))</f>
        <v/>
      </c>
    </row>
    <row r="12981">
      <c r="A12981" s="40">
        <f>IF(GL_Paste!$B12978="","",N(GL_Paste!$H12978)-N(GL_Paste!$G12978))</f>
        <v/>
      </c>
      <c r="B12981" s="43">
        <f>IF(GL_Paste!$B12978="","",DATE(YEAR(GL_Paste!$E12978),MONTH(GL_Paste!$E12978),1))</f>
        <v/>
      </c>
      <c r="C12981">
        <f>IF(GL_Paste!$B12978="","",IF(TRIM(GL_Paste!$M12978)&lt;&gt;"",TRIM(GL_Paste!$M12978),IFERROR(MID(GL_Paste!$I12978,FIND("[",GL_Paste!$I12978)+1,FIND("]",GL_Paste!$I12978)-FIND("[",GL_Paste!$I12978)-1),"")))</f>
        <v/>
      </c>
      <c r="D12981">
        <f>IF(GL_Paste!$B12978="","",IFERROR(INDEX(DeptName,MATCH($C12981,DeptTag,0)),"UNALLOCATED"))</f>
        <v/>
      </c>
      <c r="E12981">
        <f>IF(GL_Paste!$B12978="","",IFERROR(INDEX(AcctCat,MATCH(GL_Paste!$B12978&amp;"",AcctCode,0)),"UNKNOWN"))</f>
        <v/>
      </c>
      <c r="F12981">
        <f>IF(GL_Paste!$B12978="","",IFERROR(INDEX(AcctSub,MATCH(GL_Paste!$B12978&amp;"",AcctCode,0)),"UNKNOWN"))</f>
        <v/>
      </c>
    </row>
    <row r="12982">
      <c r="A12982" s="40">
        <f>IF(GL_Paste!$B12979="","",N(GL_Paste!$H12979)-N(GL_Paste!$G12979))</f>
        <v/>
      </c>
      <c r="B12982" s="43">
        <f>IF(GL_Paste!$B12979="","",DATE(YEAR(GL_Paste!$E12979),MONTH(GL_Paste!$E12979),1))</f>
        <v/>
      </c>
      <c r="C12982">
        <f>IF(GL_Paste!$B12979="","",IF(TRIM(GL_Paste!$M12979)&lt;&gt;"",TRIM(GL_Paste!$M12979),IFERROR(MID(GL_Paste!$I12979,FIND("[",GL_Paste!$I12979)+1,FIND("]",GL_Paste!$I12979)-FIND("[",GL_Paste!$I12979)-1),"")))</f>
        <v/>
      </c>
      <c r="D12982">
        <f>IF(GL_Paste!$B12979="","",IFERROR(INDEX(DeptName,MATCH($C12982,DeptTag,0)),"UNALLOCATED"))</f>
        <v/>
      </c>
      <c r="E12982">
        <f>IF(GL_Paste!$B12979="","",IFERROR(INDEX(AcctCat,MATCH(GL_Paste!$B12979&amp;"",AcctCode,0)),"UNKNOWN"))</f>
        <v/>
      </c>
      <c r="F12982">
        <f>IF(GL_Paste!$B12979="","",IFERROR(INDEX(AcctSub,MATCH(GL_Paste!$B12979&amp;"",AcctCode,0)),"UNKNOWN"))</f>
        <v/>
      </c>
    </row>
    <row r="12983">
      <c r="A12983" s="40">
        <f>IF(GL_Paste!$B12980="","",N(GL_Paste!$H12980)-N(GL_Paste!$G12980))</f>
        <v/>
      </c>
      <c r="B12983" s="43">
        <f>IF(GL_Paste!$B12980="","",DATE(YEAR(GL_Paste!$E12980),MONTH(GL_Paste!$E12980),1))</f>
        <v/>
      </c>
      <c r="C12983">
        <f>IF(GL_Paste!$B12980="","",IF(TRIM(GL_Paste!$M12980)&lt;&gt;"",TRIM(GL_Paste!$M12980),IFERROR(MID(GL_Paste!$I12980,FIND("[",GL_Paste!$I12980)+1,FIND("]",GL_Paste!$I12980)-FIND("[",GL_Paste!$I12980)-1),"")))</f>
        <v/>
      </c>
      <c r="D12983">
        <f>IF(GL_Paste!$B12980="","",IFERROR(INDEX(DeptName,MATCH($C12983,DeptTag,0)),"UNALLOCATED"))</f>
        <v/>
      </c>
      <c r="E12983">
        <f>IF(GL_Paste!$B12980="","",IFERROR(INDEX(AcctCat,MATCH(GL_Paste!$B12980&amp;"",AcctCode,0)),"UNKNOWN"))</f>
        <v/>
      </c>
      <c r="F12983">
        <f>IF(GL_Paste!$B12980="","",IFERROR(INDEX(AcctSub,MATCH(GL_Paste!$B12980&amp;"",AcctCode,0)),"UNKNOWN"))</f>
        <v/>
      </c>
    </row>
    <row r="12984">
      <c r="A12984" s="40">
        <f>IF(GL_Paste!$B12981="","",N(GL_Paste!$H12981)-N(GL_Paste!$G12981))</f>
        <v/>
      </c>
      <c r="B12984" s="43">
        <f>IF(GL_Paste!$B12981="","",DATE(YEAR(GL_Paste!$E12981),MONTH(GL_Paste!$E12981),1))</f>
        <v/>
      </c>
      <c r="C12984">
        <f>IF(GL_Paste!$B12981="","",IF(TRIM(GL_Paste!$M12981)&lt;&gt;"",TRIM(GL_Paste!$M12981),IFERROR(MID(GL_Paste!$I12981,FIND("[",GL_Paste!$I12981)+1,FIND("]",GL_Paste!$I12981)-FIND("[",GL_Paste!$I12981)-1),"")))</f>
        <v/>
      </c>
      <c r="D12984">
        <f>IF(GL_Paste!$B12981="","",IFERROR(INDEX(DeptName,MATCH($C12984,DeptTag,0)),"UNALLOCATED"))</f>
        <v/>
      </c>
      <c r="E12984">
        <f>IF(GL_Paste!$B12981="","",IFERROR(INDEX(AcctCat,MATCH(GL_Paste!$B12981&amp;"",AcctCode,0)),"UNKNOWN"))</f>
        <v/>
      </c>
      <c r="F12984">
        <f>IF(GL_Paste!$B12981="","",IFERROR(INDEX(AcctSub,MATCH(GL_Paste!$B12981&amp;"",AcctCode,0)),"UNKNOWN"))</f>
        <v/>
      </c>
    </row>
    <row r="12985">
      <c r="A12985" s="40">
        <f>IF(GL_Paste!$B12982="","",N(GL_Paste!$H12982)-N(GL_Paste!$G12982))</f>
        <v/>
      </c>
      <c r="B12985" s="43">
        <f>IF(GL_Paste!$B12982="","",DATE(YEAR(GL_Paste!$E12982),MONTH(GL_Paste!$E12982),1))</f>
        <v/>
      </c>
      <c r="C12985">
        <f>IF(GL_Paste!$B12982="","",IF(TRIM(GL_Paste!$M12982)&lt;&gt;"",TRIM(GL_Paste!$M12982),IFERROR(MID(GL_Paste!$I12982,FIND("[",GL_Paste!$I12982)+1,FIND("]",GL_Paste!$I12982)-FIND("[",GL_Paste!$I12982)-1),"")))</f>
        <v/>
      </c>
      <c r="D12985">
        <f>IF(GL_Paste!$B12982="","",IFERROR(INDEX(DeptName,MATCH($C12985,DeptTag,0)),"UNALLOCATED"))</f>
        <v/>
      </c>
      <c r="E12985">
        <f>IF(GL_Paste!$B12982="","",IFERROR(INDEX(AcctCat,MATCH(GL_Paste!$B12982&amp;"",AcctCode,0)),"UNKNOWN"))</f>
        <v/>
      </c>
      <c r="F12985">
        <f>IF(GL_Paste!$B12982="","",IFERROR(INDEX(AcctSub,MATCH(GL_Paste!$B12982&amp;"",AcctCode,0)),"UNKNOWN"))</f>
        <v/>
      </c>
    </row>
    <row r="12986">
      <c r="A12986" s="40">
        <f>IF(GL_Paste!$B12983="","",N(GL_Paste!$H12983)-N(GL_Paste!$G12983))</f>
        <v/>
      </c>
      <c r="B12986" s="43">
        <f>IF(GL_Paste!$B12983="","",DATE(YEAR(GL_Paste!$E12983),MONTH(GL_Paste!$E12983),1))</f>
        <v/>
      </c>
      <c r="C12986">
        <f>IF(GL_Paste!$B12983="","",IF(TRIM(GL_Paste!$M12983)&lt;&gt;"",TRIM(GL_Paste!$M12983),IFERROR(MID(GL_Paste!$I12983,FIND("[",GL_Paste!$I12983)+1,FIND("]",GL_Paste!$I12983)-FIND("[",GL_Paste!$I12983)-1),"")))</f>
        <v/>
      </c>
      <c r="D12986">
        <f>IF(GL_Paste!$B12983="","",IFERROR(INDEX(DeptName,MATCH($C12986,DeptTag,0)),"UNALLOCATED"))</f>
        <v/>
      </c>
      <c r="E12986">
        <f>IF(GL_Paste!$B12983="","",IFERROR(INDEX(AcctCat,MATCH(GL_Paste!$B12983&amp;"",AcctCode,0)),"UNKNOWN"))</f>
        <v/>
      </c>
      <c r="F12986">
        <f>IF(GL_Paste!$B12983="","",IFERROR(INDEX(AcctSub,MATCH(GL_Paste!$B12983&amp;"",AcctCode,0)),"UNKNOWN"))</f>
        <v/>
      </c>
    </row>
    <row r="12987">
      <c r="A12987" s="40">
        <f>IF(GL_Paste!$B12984="","",N(GL_Paste!$H12984)-N(GL_Paste!$G12984))</f>
        <v/>
      </c>
      <c r="B12987" s="43">
        <f>IF(GL_Paste!$B12984="","",DATE(YEAR(GL_Paste!$E12984),MONTH(GL_Paste!$E12984),1))</f>
        <v/>
      </c>
      <c r="C12987">
        <f>IF(GL_Paste!$B12984="","",IF(TRIM(GL_Paste!$M12984)&lt;&gt;"",TRIM(GL_Paste!$M12984),IFERROR(MID(GL_Paste!$I12984,FIND("[",GL_Paste!$I12984)+1,FIND("]",GL_Paste!$I12984)-FIND("[",GL_Paste!$I12984)-1),"")))</f>
        <v/>
      </c>
      <c r="D12987">
        <f>IF(GL_Paste!$B12984="","",IFERROR(INDEX(DeptName,MATCH($C12987,DeptTag,0)),"UNALLOCATED"))</f>
        <v/>
      </c>
      <c r="E12987">
        <f>IF(GL_Paste!$B12984="","",IFERROR(INDEX(AcctCat,MATCH(GL_Paste!$B12984&amp;"",AcctCode,0)),"UNKNOWN"))</f>
        <v/>
      </c>
      <c r="F12987">
        <f>IF(GL_Paste!$B12984="","",IFERROR(INDEX(AcctSub,MATCH(GL_Paste!$B12984&amp;"",AcctCode,0)),"UNKNOWN"))</f>
        <v/>
      </c>
    </row>
    <row r="12988">
      <c r="A12988" s="40">
        <f>IF(GL_Paste!$B12985="","",N(GL_Paste!$H12985)-N(GL_Paste!$G12985))</f>
        <v/>
      </c>
      <c r="B12988" s="43">
        <f>IF(GL_Paste!$B12985="","",DATE(YEAR(GL_Paste!$E12985),MONTH(GL_Paste!$E12985),1))</f>
        <v/>
      </c>
      <c r="C12988">
        <f>IF(GL_Paste!$B12985="","",IF(TRIM(GL_Paste!$M12985)&lt;&gt;"",TRIM(GL_Paste!$M12985),IFERROR(MID(GL_Paste!$I12985,FIND("[",GL_Paste!$I12985)+1,FIND("]",GL_Paste!$I12985)-FIND("[",GL_Paste!$I12985)-1),"")))</f>
        <v/>
      </c>
      <c r="D12988">
        <f>IF(GL_Paste!$B12985="","",IFERROR(INDEX(DeptName,MATCH($C12988,DeptTag,0)),"UNALLOCATED"))</f>
        <v/>
      </c>
      <c r="E12988">
        <f>IF(GL_Paste!$B12985="","",IFERROR(INDEX(AcctCat,MATCH(GL_Paste!$B12985&amp;"",AcctCode,0)),"UNKNOWN"))</f>
        <v/>
      </c>
      <c r="F12988">
        <f>IF(GL_Paste!$B12985="","",IFERROR(INDEX(AcctSub,MATCH(GL_Paste!$B12985&amp;"",AcctCode,0)),"UNKNOWN"))</f>
        <v/>
      </c>
    </row>
    <row r="12989">
      <c r="A12989" s="40">
        <f>IF(GL_Paste!$B12986="","",N(GL_Paste!$H12986)-N(GL_Paste!$G12986))</f>
        <v/>
      </c>
      <c r="B12989" s="43">
        <f>IF(GL_Paste!$B12986="","",DATE(YEAR(GL_Paste!$E12986),MONTH(GL_Paste!$E12986),1))</f>
        <v/>
      </c>
      <c r="C12989">
        <f>IF(GL_Paste!$B12986="","",IF(TRIM(GL_Paste!$M12986)&lt;&gt;"",TRIM(GL_Paste!$M12986),IFERROR(MID(GL_Paste!$I12986,FIND("[",GL_Paste!$I12986)+1,FIND("]",GL_Paste!$I12986)-FIND("[",GL_Paste!$I12986)-1),"")))</f>
        <v/>
      </c>
      <c r="D12989">
        <f>IF(GL_Paste!$B12986="","",IFERROR(INDEX(DeptName,MATCH($C12989,DeptTag,0)),"UNALLOCATED"))</f>
        <v/>
      </c>
      <c r="E12989">
        <f>IF(GL_Paste!$B12986="","",IFERROR(INDEX(AcctCat,MATCH(GL_Paste!$B12986&amp;"",AcctCode,0)),"UNKNOWN"))</f>
        <v/>
      </c>
      <c r="F12989">
        <f>IF(GL_Paste!$B12986="","",IFERROR(INDEX(AcctSub,MATCH(GL_Paste!$B12986&amp;"",AcctCode,0)),"UNKNOWN"))</f>
        <v/>
      </c>
    </row>
    <row r="12990">
      <c r="A12990" s="40">
        <f>IF(GL_Paste!$B12987="","",N(GL_Paste!$H12987)-N(GL_Paste!$G12987))</f>
        <v/>
      </c>
      <c r="B12990" s="43">
        <f>IF(GL_Paste!$B12987="","",DATE(YEAR(GL_Paste!$E12987),MONTH(GL_Paste!$E12987),1))</f>
        <v/>
      </c>
      <c r="C12990">
        <f>IF(GL_Paste!$B12987="","",IF(TRIM(GL_Paste!$M12987)&lt;&gt;"",TRIM(GL_Paste!$M12987),IFERROR(MID(GL_Paste!$I12987,FIND("[",GL_Paste!$I12987)+1,FIND("]",GL_Paste!$I12987)-FIND("[",GL_Paste!$I12987)-1),"")))</f>
        <v/>
      </c>
      <c r="D12990">
        <f>IF(GL_Paste!$B12987="","",IFERROR(INDEX(DeptName,MATCH($C12990,DeptTag,0)),"UNALLOCATED"))</f>
        <v/>
      </c>
      <c r="E12990">
        <f>IF(GL_Paste!$B12987="","",IFERROR(INDEX(AcctCat,MATCH(GL_Paste!$B12987&amp;"",AcctCode,0)),"UNKNOWN"))</f>
        <v/>
      </c>
      <c r="F12990">
        <f>IF(GL_Paste!$B12987="","",IFERROR(INDEX(AcctSub,MATCH(GL_Paste!$B12987&amp;"",AcctCode,0)),"UNKNOWN"))</f>
        <v/>
      </c>
    </row>
    <row r="12991">
      <c r="A12991" s="40">
        <f>IF(GL_Paste!$B12988="","",N(GL_Paste!$H12988)-N(GL_Paste!$G12988))</f>
        <v/>
      </c>
      <c r="B12991" s="43">
        <f>IF(GL_Paste!$B12988="","",DATE(YEAR(GL_Paste!$E12988),MONTH(GL_Paste!$E12988),1))</f>
        <v/>
      </c>
      <c r="C12991">
        <f>IF(GL_Paste!$B12988="","",IF(TRIM(GL_Paste!$M12988)&lt;&gt;"",TRIM(GL_Paste!$M12988),IFERROR(MID(GL_Paste!$I12988,FIND("[",GL_Paste!$I12988)+1,FIND("]",GL_Paste!$I12988)-FIND("[",GL_Paste!$I12988)-1),"")))</f>
        <v/>
      </c>
      <c r="D12991">
        <f>IF(GL_Paste!$B12988="","",IFERROR(INDEX(DeptName,MATCH($C12991,DeptTag,0)),"UNALLOCATED"))</f>
        <v/>
      </c>
      <c r="E12991">
        <f>IF(GL_Paste!$B12988="","",IFERROR(INDEX(AcctCat,MATCH(GL_Paste!$B12988&amp;"",AcctCode,0)),"UNKNOWN"))</f>
        <v/>
      </c>
      <c r="F12991">
        <f>IF(GL_Paste!$B12988="","",IFERROR(INDEX(AcctSub,MATCH(GL_Paste!$B12988&amp;"",AcctCode,0)),"UNKNOWN"))</f>
        <v/>
      </c>
    </row>
    <row r="12992">
      <c r="A12992" s="40">
        <f>IF(GL_Paste!$B12989="","",N(GL_Paste!$H12989)-N(GL_Paste!$G12989))</f>
        <v/>
      </c>
      <c r="B12992" s="43">
        <f>IF(GL_Paste!$B12989="","",DATE(YEAR(GL_Paste!$E12989),MONTH(GL_Paste!$E12989),1))</f>
        <v/>
      </c>
      <c r="C12992">
        <f>IF(GL_Paste!$B12989="","",IF(TRIM(GL_Paste!$M12989)&lt;&gt;"",TRIM(GL_Paste!$M12989),IFERROR(MID(GL_Paste!$I12989,FIND("[",GL_Paste!$I12989)+1,FIND("]",GL_Paste!$I12989)-FIND("[",GL_Paste!$I12989)-1),"")))</f>
        <v/>
      </c>
      <c r="D12992">
        <f>IF(GL_Paste!$B12989="","",IFERROR(INDEX(DeptName,MATCH($C12992,DeptTag,0)),"UNALLOCATED"))</f>
        <v/>
      </c>
      <c r="E12992">
        <f>IF(GL_Paste!$B12989="","",IFERROR(INDEX(AcctCat,MATCH(GL_Paste!$B12989&amp;"",AcctCode,0)),"UNKNOWN"))</f>
        <v/>
      </c>
      <c r="F12992">
        <f>IF(GL_Paste!$B12989="","",IFERROR(INDEX(AcctSub,MATCH(GL_Paste!$B12989&amp;"",AcctCode,0)),"UNKNOWN"))</f>
        <v/>
      </c>
    </row>
    <row r="12993">
      <c r="A12993" s="40">
        <f>IF(GL_Paste!$B12990="","",N(GL_Paste!$H12990)-N(GL_Paste!$G12990))</f>
        <v/>
      </c>
      <c r="B12993" s="43">
        <f>IF(GL_Paste!$B12990="","",DATE(YEAR(GL_Paste!$E12990),MONTH(GL_Paste!$E12990),1))</f>
        <v/>
      </c>
      <c r="C12993">
        <f>IF(GL_Paste!$B12990="","",IF(TRIM(GL_Paste!$M12990)&lt;&gt;"",TRIM(GL_Paste!$M12990),IFERROR(MID(GL_Paste!$I12990,FIND("[",GL_Paste!$I12990)+1,FIND("]",GL_Paste!$I12990)-FIND("[",GL_Paste!$I12990)-1),"")))</f>
        <v/>
      </c>
      <c r="D12993">
        <f>IF(GL_Paste!$B12990="","",IFERROR(INDEX(DeptName,MATCH($C12993,DeptTag,0)),"UNALLOCATED"))</f>
        <v/>
      </c>
      <c r="E12993">
        <f>IF(GL_Paste!$B12990="","",IFERROR(INDEX(AcctCat,MATCH(GL_Paste!$B12990&amp;"",AcctCode,0)),"UNKNOWN"))</f>
        <v/>
      </c>
      <c r="F12993">
        <f>IF(GL_Paste!$B12990="","",IFERROR(INDEX(AcctSub,MATCH(GL_Paste!$B12990&amp;"",AcctCode,0)),"UNKNOWN"))</f>
        <v/>
      </c>
    </row>
    <row r="12994">
      <c r="A12994" s="40">
        <f>IF(GL_Paste!$B12991="","",N(GL_Paste!$H12991)-N(GL_Paste!$G12991))</f>
        <v/>
      </c>
      <c r="B12994" s="43">
        <f>IF(GL_Paste!$B12991="","",DATE(YEAR(GL_Paste!$E12991),MONTH(GL_Paste!$E12991),1))</f>
        <v/>
      </c>
      <c r="C12994">
        <f>IF(GL_Paste!$B12991="","",IF(TRIM(GL_Paste!$M12991)&lt;&gt;"",TRIM(GL_Paste!$M12991),IFERROR(MID(GL_Paste!$I12991,FIND("[",GL_Paste!$I12991)+1,FIND("]",GL_Paste!$I12991)-FIND("[",GL_Paste!$I12991)-1),"")))</f>
        <v/>
      </c>
      <c r="D12994">
        <f>IF(GL_Paste!$B12991="","",IFERROR(INDEX(DeptName,MATCH($C12994,DeptTag,0)),"UNALLOCATED"))</f>
        <v/>
      </c>
      <c r="E12994">
        <f>IF(GL_Paste!$B12991="","",IFERROR(INDEX(AcctCat,MATCH(GL_Paste!$B12991&amp;"",AcctCode,0)),"UNKNOWN"))</f>
        <v/>
      </c>
      <c r="F12994">
        <f>IF(GL_Paste!$B12991="","",IFERROR(INDEX(AcctSub,MATCH(GL_Paste!$B12991&amp;"",AcctCode,0)),"UNKNOWN"))</f>
        <v/>
      </c>
    </row>
    <row r="12995">
      <c r="A12995" s="40">
        <f>IF(GL_Paste!$B12992="","",N(GL_Paste!$H12992)-N(GL_Paste!$G12992))</f>
        <v/>
      </c>
      <c r="B12995" s="43">
        <f>IF(GL_Paste!$B12992="","",DATE(YEAR(GL_Paste!$E12992),MONTH(GL_Paste!$E12992),1))</f>
        <v/>
      </c>
      <c r="C12995">
        <f>IF(GL_Paste!$B12992="","",IF(TRIM(GL_Paste!$M12992)&lt;&gt;"",TRIM(GL_Paste!$M12992),IFERROR(MID(GL_Paste!$I12992,FIND("[",GL_Paste!$I12992)+1,FIND("]",GL_Paste!$I12992)-FIND("[",GL_Paste!$I12992)-1),"")))</f>
        <v/>
      </c>
      <c r="D12995">
        <f>IF(GL_Paste!$B12992="","",IFERROR(INDEX(DeptName,MATCH($C12995,DeptTag,0)),"UNALLOCATED"))</f>
        <v/>
      </c>
      <c r="E12995">
        <f>IF(GL_Paste!$B12992="","",IFERROR(INDEX(AcctCat,MATCH(GL_Paste!$B12992&amp;"",AcctCode,0)),"UNKNOWN"))</f>
        <v/>
      </c>
      <c r="F12995">
        <f>IF(GL_Paste!$B12992="","",IFERROR(INDEX(AcctSub,MATCH(GL_Paste!$B12992&amp;"",AcctCode,0)),"UNKNOWN"))</f>
        <v/>
      </c>
    </row>
    <row r="12996">
      <c r="A12996" s="40">
        <f>IF(GL_Paste!$B12993="","",N(GL_Paste!$H12993)-N(GL_Paste!$G12993))</f>
        <v/>
      </c>
      <c r="B12996" s="43">
        <f>IF(GL_Paste!$B12993="","",DATE(YEAR(GL_Paste!$E12993),MONTH(GL_Paste!$E12993),1))</f>
        <v/>
      </c>
      <c r="C12996">
        <f>IF(GL_Paste!$B12993="","",IF(TRIM(GL_Paste!$M12993)&lt;&gt;"",TRIM(GL_Paste!$M12993),IFERROR(MID(GL_Paste!$I12993,FIND("[",GL_Paste!$I12993)+1,FIND("]",GL_Paste!$I12993)-FIND("[",GL_Paste!$I12993)-1),"")))</f>
        <v/>
      </c>
      <c r="D12996">
        <f>IF(GL_Paste!$B12993="","",IFERROR(INDEX(DeptName,MATCH($C12996,DeptTag,0)),"UNALLOCATED"))</f>
        <v/>
      </c>
      <c r="E12996">
        <f>IF(GL_Paste!$B12993="","",IFERROR(INDEX(AcctCat,MATCH(GL_Paste!$B12993&amp;"",AcctCode,0)),"UNKNOWN"))</f>
        <v/>
      </c>
      <c r="F12996">
        <f>IF(GL_Paste!$B12993="","",IFERROR(INDEX(AcctSub,MATCH(GL_Paste!$B12993&amp;"",AcctCode,0)),"UNKNOWN"))</f>
        <v/>
      </c>
    </row>
    <row r="12997">
      <c r="A12997" s="40">
        <f>IF(GL_Paste!$B12994="","",N(GL_Paste!$H12994)-N(GL_Paste!$G12994))</f>
        <v/>
      </c>
      <c r="B12997" s="43">
        <f>IF(GL_Paste!$B12994="","",DATE(YEAR(GL_Paste!$E12994),MONTH(GL_Paste!$E12994),1))</f>
        <v/>
      </c>
      <c r="C12997">
        <f>IF(GL_Paste!$B12994="","",IF(TRIM(GL_Paste!$M12994)&lt;&gt;"",TRIM(GL_Paste!$M12994),IFERROR(MID(GL_Paste!$I12994,FIND("[",GL_Paste!$I12994)+1,FIND("]",GL_Paste!$I12994)-FIND("[",GL_Paste!$I12994)-1),"")))</f>
        <v/>
      </c>
      <c r="D12997">
        <f>IF(GL_Paste!$B12994="","",IFERROR(INDEX(DeptName,MATCH($C12997,DeptTag,0)),"UNALLOCATED"))</f>
        <v/>
      </c>
      <c r="E12997">
        <f>IF(GL_Paste!$B12994="","",IFERROR(INDEX(AcctCat,MATCH(GL_Paste!$B12994&amp;"",AcctCode,0)),"UNKNOWN"))</f>
        <v/>
      </c>
      <c r="F12997">
        <f>IF(GL_Paste!$B12994="","",IFERROR(INDEX(AcctSub,MATCH(GL_Paste!$B12994&amp;"",AcctCode,0)),"UNKNOWN"))</f>
        <v/>
      </c>
    </row>
    <row r="12998">
      <c r="A12998" s="40">
        <f>IF(GL_Paste!$B12995="","",N(GL_Paste!$H12995)-N(GL_Paste!$G12995))</f>
        <v/>
      </c>
      <c r="B12998" s="43">
        <f>IF(GL_Paste!$B12995="","",DATE(YEAR(GL_Paste!$E12995),MONTH(GL_Paste!$E12995),1))</f>
        <v/>
      </c>
      <c r="C12998">
        <f>IF(GL_Paste!$B12995="","",IF(TRIM(GL_Paste!$M12995)&lt;&gt;"",TRIM(GL_Paste!$M12995),IFERROR(MID(GL_Paste!$I12995,FIND("[",GL_Paste!$I12995)+1,FIND("]",GL_Paste!$I12995)-FIND("[",GL_Paste!$I12995)-1),"")))</f>
        <v/>
      </c>
      <c r="D12998">
        <f>IF(GL_Paste!$B12995="","",IFERROR(INDEX(DeptName,MATCH($C12998,DeptTag,0)),"UNALLOCATED"))</f>
        <v/>
      </c>
      <c r="E12998">
        <f>IF(GL_Paste!$B12995="","",IFERROR(INDEX(AcctCat,MATCH(GL_Paste!$B12995&amp;"",AcctCode,0)),"UNKNOWN"))</f>
        <v/>
      </c>
      <c r="F12998">
        <f>IF(GL_Paste!$B12995="","",IFERROR(INDEX(AcctSub,MATCH(GL_Paste!$B12995&amp;"",AcctCode,0)),"UNKNOWN"))</f>
        <v/>
      </c>
    </row>
    <row r="12999">
      <c r="A12999" s="40">
        <f>IF(GL_Paste!$B12996="","",N(GL_Paste!$H12996)-N(GL_Paste!$G12996))</f>
        <v/>
      </c>
      <c r="B12999" s="43">
        <f>IF(GL_Paste!$B12996="","",DATE(YEAR(GL_Paste!$E12996),MONTH(GL_Paste!$E12996),1))</f>
        <v/>
      </c>
      <c r="C12999">
        <f>IF(GL_Paste!$B12996="","",IF(TRIM(GL_Paste!$M12996)&lt;&gt;"",TRIM(GL_Paste!$M12996),IFERROR(MID(GL_Paste!$I12996,FIND("[",GL_Paste!$I12996)+1,FIND("]",GL_Paste!$I12996)-FIND("[",GL_Paste!$I12996)-1),"")))</f>
        <v/>
      </c>
      <c r="D12999">
        <f>IF(GL_Paste!$B12996="","",IFERROR(INDEX(DeptName,MATCH($C12999,DeptTag,0)),"UNALLOCATED"))</f>
        <v/>
      </c>
      <c r="E12999">
        <f>IF(GL_Paste!$B12996="","",IFERROR(INDEX(AcctCat,MATCH(GL_Paste!$B12996&amp;"",AcctCode,0)),"UNKNOWN"))</f>
        <v/>
      </c>
      <c r="F12999">
        <f>IF(GL_Paste!$B12996="","",IFERROR(INDEX(AcctSub,MATCH(GL_Paste!$B12996&amp;"",AcctCode,0)),"UNKNOWN"))</f>
        <v/>
      </c>
    </row>
    <row r="13000">
      <c r="A13000" s="40">
        <f>IF(GL_Paste!$B12997="","",N(GL_Paste!$H12997)-N(GL_Paste!$G12997))</f>
        <v/>
      </c>
      <c r="B13000" s="43">
        <f>IF(GL_Paste!$B12997="","",DATE(YEAR(GL_Paste!$E12997),MONTH(GL_Paste!$E12997),1))</f>
        <v/>
      </c>
      <c r="C13000">
        <f>IF(GL_Paste!$B12997="","",IF(TRIM(GL_Paste!$M12997)&lt;&gt;"",TRIM(GL_Paste!$M12997),IFERROR(MID(GL_Paste!$I12997,FIND("[",GL_Paste!$I12997)+1,FIND("]",GL_Paste!$I12997)-FIND("[",GL_Paste!$I12997)-1),"")))</f>
        <v/>
      </c>
      <c r="D13000">
        <f>IF(GL_Paste!$B12997="","",IFERROR(INDEX(DeptName,MATCH($C13000,DeptTag,0)),"UNALLOCATED"))</f>
        <v/>
      </c>
      <c r="E13000">
        <f>IF(GL_Paste!$B12997="","",IFERROR(INDEX(AcctCat,MATCH(GL_Paste!$B12997&amp;"",AcctCode,0)),"UNKNOWN"))</f>
        <v/>
      </c>
      <c r="F13000">
        <f>IF(GL_Paste!$B12997="","",IFERROR(INDEX(AcctSub,MATCH(GL_Paste!$B12997&amp;"",AcctCode,0)),"UNKNOWN"))</f>
        <v/>
      </c>
    </row>
    <row r="13001">
      <c r="A13001" s="40">
        <f>IF(GL_Paste!$B12998="","",N(GL_Paste!$H12998)-N(GL_Paste!$G12998))</f>
        <v/>
      </c>
      <c r="B13001" s="43">
        <f>IF(GL_Paste!$B12998="","",DATE(YEAR(GL_Paste!$E12998),MONTH(GL_Paste!$E12998),1))</f>
        <v/>
      </c>
      <c r="C13001">
        <f>IF(GL_Paste!$B12998="","",IF(TRIM(GL_Paste!$M12998)&lt;&gt;"",TRIM(GL_Paste!$M12998),IFERROR(MID(GL_Paste!$I12998,FIND("[",GL_Paste!$I12998)+1,FIND("]",GL_Paste!$I12998)-FIND("[",GL_Paste!$I12998)-1),"")))</f>
        <v/>
      </c>
      <c r="D13001">
        <f>IF(GL_Paste!$B12998="","",IFERROR(INDEX(DeptName,MATCH($C13001,DeptTag,0)),"UNALLOCATED"))</f>
        <v/>
      </c>
      <c r="E13001">
        <f>IF(GL_Paste!$B12998="","",IFERROR(INDEX(AcctCat,MATCH(GL_Paste!$B12998&amp;"",AcctCode,0)),"UNKNOWN"))</f>
        <v/>
      </c>
      <c r="F13001">
        <f>IF(GL_Paste!$B12998="","",IFERROR(INDEX(AcctSub,MATCH(GL_Paste!$B12998&amp;"",AcctCode,0)),"UNKNOWN"))</f>
        <v/>
      </c>
    </row>
    <row r="13002">
      <c r="A13002" s="40">
        <f>IF(GL_Paste!$B12999="","",N(GL_Paste!$H12999)-N(GL_Paste!$G12999))</f>
        <v/>
      </c>
      <c r="B13002" s="43">
        <f>IF(GL_Paste!$B12999="","",DATE(YEAR(GL_Paste!$E12999),MONTH(GL_Paste!$E12999),1))</f>
        <v/>
      </c>
      <c r="C13002">
        <f>IF(GL_Paste!$B12999="","",IF(TRIM(GL_Paste!$M12999)&lt;&gt;"",TRIM(GL_Paste!$M12999),IFERROR(MID(GL_Paste!$I12999,FIND("[",GL_Paste!$I12999)+1,FIND("]",GL_Paste!$I12999)-FIND("[",GL_Paste!$I12999)-1),"")))</f>
        <v/>
      </c>
      <c r="D13002">
        <f>IF(GL_Paste!$B12999="","",IFERROR(INDEX(DeptName,MATCH($C13002,DeptTag,0)),"UNALLOCATED"))</f>
        <v/>
      </c>
      <c r="E13002">
        <f>IF(GL_Paste!$B12999="","",IFERROR(INDEX(AcctCat,MATCH(GL_Paste!$B12999&amp;"",AcctCode,0)),"UNKNOWN"))</f>
        <v/>
      </c>
      <c r="F13002">
        <f>IF(GL_Paste!$B12999="","",IFERROR(INDEX(AcctSub,MATCH(GL_Paste!$B12999&amp;"",AcctCode,0)),"UNKNOWN"))</f>
        <v/>
      </c>
    </row>
    <row r="13003">
      <c r="A13003" s="40">
        <f>IF(GL_Paste!$B13000="","",N(GL_Paste!$H13000)-N(GL_Paste!$G13000))</f>
        <v/>
      </c>
      <c r="B13003" s="43">
        <f>IF(GL_Paste!$B13000="","",DATE(YEAR(GL_Paste!$E13000),MONTH(GL_Paste!$E13000),1))</f>
        <v/>
      </c>
      <c r="C13003">
        <f>IF(GL_Paste!$B13000="","",IF(TRIM(GL_Paste!$M13000)&lt;&gt;"",TRIM(GL_Paste!$M13000),IFERROR(MID(GL_Paste!$I13000,FIND("[",GL_Paste!$I13000)+1,FIND("]",GL_Paste!$I13000)-FIND("[",GL_Paste!$I13000)-1),"")))</f>
        <v/>
      </c>
      <c r="D13003">
        <f>IF(GL_Paste!$B13000="","",IFERROR(INDEX(DeptName,MATCH($C13003,DeptTag,0)),"UNALLOCATED"))</f>
        <v/>
      </c>
      <c r="E13003">
        <f>IF(GL_Paste!$B13000="","",IFERROR(INDEX(AcctCat,MATCH(GL_Paste!$B13000&amp;"",AcctCode,0)),"UNKNOWN"))</f>
        <v/>
      </c>
      <c r="F13003">
        <f>IF(GL_Paste!$B13000="","",IFERROR(INDEX(AcctSub,MATCH(GL_Paste!$B13000&amp;"",AcctCode,0)),"UNKNOWN"))</f>
        <v/>
      </c>
    </row>
    <row r="13004">
      <c r="A13004" s="40">
        <f>IF(GL_Paste!$B13001="","",N(GL_Paste!$H13001)-N(GL_Paste!$G13001))</f>
        <v/>
      </c>
      <c r="B13004" s="43">
        <f>IF(GL_Paste!$B13001="","",DATE(YEAR(GL_Paste!$E13001),MONTH(GL_Paste!$E13001),1))</f>
        <v/>
      </c>
      <c r="C13004">
        <f>IF(GL_Paste!$B13001="","",IF(TRIM(GL_Paste!$M13001)&lt;&gt;"",TRIM(GL_Paste!$M13001),IFERROR(MID(GL_Paste!$I13001,FIND("[",GL_Paste!$I13001)+1,FIND("]",GL_Paste!$I13001)-FIND("[",GL_Paste!$I13001)-1),"")))</f>
        <v/>
      </c>
      <c r="D13004">
        <f>IF(GL_Paste!$B13001="","",IFERROR(INDEX(DeptName,MATCH($C13004,DeptTag,0)),"UNALLOCATED"))</f>
        <v/>
      </c>
      <c r="E13004">
        <f>IF(GL_Paste!$B13001="","",IFERROR(INDEX(AcctCat,MATCH(GL_Paste!$B13001&amp;"",AcctCode,0)),"UNKNOWN"))</f>
        <v/>
      </c>
      <c r="F13004">
        <f>IF(GL_Paste!$B13001="","",IFERROR(INDEX(AcctSub,MATCH(GL_Paste!$B13001&amp;"",AcctCode,0)),"UNKNOWN"))</f>
        <v/>
      </c>
    </row>
    <row r="13005">
      <c r="A13005" s="40">
        <f>IF(GL_Paste!$B13002="","",N(GL_Paste!$H13002)-N(GL_Paste!$G13002))</f>
        <v/>
      </c>
      <c r="B13005" s="43">
        <f>IF(GL_Paste!$B13002="","",DATE(YEAR(GL_Paste!$E13002),MONTH(GL_Paste!$E13002),1))</f>
        <v/>
      </c>
      <c r="C13005">
        <f>IF(GL_Paste!$B13002="","",IF(TRIM(GL_Paste!$M13002)&lt;&gt;"",TRIM(GL_Paste!$M13002),IFERROR(MID(GL_Paste!$I13002,FIND("[",GL_Paste!$I13002)+1,FIND("]",GL_Paste!$I13002)-FIND("[",GL_Paste!$I13002)-1),"")))</f>
        <v/>
      </c>
      <c r="D13005">
        <f>IF(GL_Paste!$B13002="","",IFERROR(INDEX(DeptName,MATCH($C13005,DeptTag,0)),"UNALLOCATED"))</f>
        <v/>
      </c>
      <c r="E13005">
        <f>IF(GL_Paste!$B13002="","",IFERROR(INDEX(AcctCat,MATCH(GL_Paste!$B13002&amp;"",AcctCode,0)),"UNKNOWN"))</f>
        <v/>
      </c>
      <c r="F13005">
        <f>IF(GL_Paste!$B13002="","",IFERROR(INDEX(AcctSub,MATCH(GL_Paste!$B13002&amp;"",AcctCode,0)),"UNKNOWN"))</f>
        <v/>
      </c>
    </row>
    <row r="13006">
      <c r="A13006" s="40">
        <f>IF(GL_Paste!$B13003="","",N(GL_Paste!$H13003)-N(GL_Paste!$G13003))</f>
        <v/>
      </c>
      <c r="B13006" s="43">
        <f>IF(GL_Paste!$B13003="","",DATE(YEAR(GL_Paste!$E13003),MONTH(GL_Paste!$E13003),1))</f>
        <v/>
      </c>
      <c r="C13006">
        <f>IF(GL_Paste!$B13003="","",IF(TRIM(GL_Paste!$M13003)&lt;&gt;"",TRIM(GL_Paste!$M13003),IFERROR(MID(GL_Paste!$I13003,FIND("[",GL_Paste!$I13003)+1,FIND("]",GL_Paste!$I13003)-FIND("[",GL_Paste!$I13003)-1),"")))</f>
        <v/>
      </c>
      <c r="D13006">
        <f>IF(GL_Paste!$B13003="","",IFERROR(INDEX(DeptName,MATCH($C13006,DeptTag,0)),"UNALLOCATED"))</f>
        <v/>
      </c>
      <c r="E13006">
        <f>IF(GL_Paste!$B13003="","",IFERROR(INDEX(AcctCat,MATCH(GL_Paste!$B13003&amp;"",AcctCode,0)),"UNKNOWN"))</f>
        <v/>
      </c>
      <c r="F13006">
        <f>IF(GL_Paste!$B13003="","",IFERROR(INDEX(AcctSub,MATCH(GL_Paste!$B13003&amp;"",AcctCode,0)),"UNKNOWN"))</f>
        <v/>
      </c>
    </row>
    <row r="13007">
      <c r="A13007" s="40">
        <f>IF(GL_Paste!$B13004="","",N(GL_Paste!$H13004)-N(GL_Paste!$G13004))</f>
        <v/>
      </c>
      <c r="B13007" s="43">
        <f>IF(GL_Paste!$B13004="","",DATE(YEAR(GL_Paste!$E13004),MONTH(GL_Paste!$E13004),1))</f>
        <v/>
      </c>
      <c r="C13007">
        <f>IF(GL_Paste!$B13004="","",IF(TRIM(GL_Paste!$M13004)&lt;&gt;"",TRIM(GL_Paste!$M13004),IFERROR(MID(GL_Paste!$I13004,FIND("[",GL_Paste!$I13004)+1,FIND("]",GL_Paste!$I13004)-FIND("[",GL_Paste!$I13004)-1),"")))</f>
        <v/>
      </c>
      <c r="D13007">
        <f>IF(GL_Paste!$B13004="","",IFERROR(INDEX(DeptName,MATCH($C13007,DeptTag,0)),"UNALLOCATED"))</f>
        <v/>
      </c>
      <c r="E13007">
        <f>IF(GL_Paste!$B13004="","",IFERROR(INDEX(AcctCat,MATCH(GL_Paste!$B13004&amp;"",AcctCode,0)),"UNKNOWN"))</f>
        <v/>
      </c>
      <c r="F13007">
        <f>IF(GL_Paste!$B13004="","",IFERROR(INDEX(AcctSub,MATCH(GL_Paste!$B13004&amp;"",AcctCode,0)),"UNKNOWN"))</f>
        <v/>
      </c>
    </row>
    <row r="13008">
      <c r="A13008" s="40">
        <f>IF(GL_Paste!$B13005="","",N(GL_Paste!$H13005)-N(GL_Paste!$G13005))</f>
        <v/>
      </c>
      <c r="B13008" s="43">
        <f>IF(GL_Paste!$B13005="","",DATE(YEAR(GL_Paste!$E13005),MONTH(GL_Paste!$E13005),1))</f>
        <v/>
      </c>
      <c r="C13008">
        <f>IF(GL_Paste!$B13005="","",IF(TRIM(GL_Paste!$M13005)&lt;&gt;"",TRIM(GL_Paste!$M13005),IFERROR(MID(GL_Paste!$I13005,FIND("[",GL_Paste!$I13005)+1,FIND("]",GL_Paste!$I13005)-FIND("[",GL_Paste!$I13005)-1),"")))</f>
        <v/>
      </c>
      <c r="D13008">
        <f>IF(GL_Paste!$B13005="","",IFERROR(INDEX(DeptName,MATCH($C13008,DeptTag,0)),"UNALLOCATED"))</f>
        <v/>
      </c>
      <c r="E13008">
        <f>IF(GL_Paste!$B13005="","",IFERROR(INDEX(AcctCat,MATCH(GL_Paste!$B13005&amp;"",AcctCode,0)),"UNKNOWN"))</f>
        <v/>
      </c>
      <c r="F13008">
        <f>IF(GL_Paste!$B13005="","",IFERROR(INDEX(AcctSub,MATCH(GL_Paste!$B13005&amp;"",AcctCode,0)),"UNKNOWN"))</f>
        <v/>
      </c>
    </row>
    <row r="13009">
      <c r="A13009" s="40">
        <f>IF(GL_Paste!$B13006="","",N(GL_Paste!$H13006)-N(GL_Paste!$G13006))</f>
        <v/>
      </c>
      <c r="B13009" s="43">
        <f>IF(GL_Paste!$B13006="","",DATE(YEAR(GL_Paste!$E13006),MONTH(GL_Paste!$E13006),1))</f>
        <v/>
      </c>
      <c r="C13009">
        <f>IF(GL_Paste!$B13006="","",IF(TRIM(GL_Paste!$M13006)&lt;&gt;"",TRIM(GL_Paste!$M13006),IFERROR(MID(GL_Paste!$I13006,FIND("[",GL_Paste!$I13006)+1,FIND("]",GL_Paste!$I13006)-FIND("[",GL_Paste!$I13006)-1),"")))</f>
        <v/>
      </c>
      <c r="D13009">
        <f>IF(GL_Paste!$B13006="","",IFERROR(INDEX(DeptName,MATCH($C13009,DeptTag,0)),"UNALLOCATED"))</f>
        <v/>
      </c>
      <c r="E13009">
        <f>IF(GL_Paste!$B13006="","",IFERROR(INDEX(AcctCat,MATCH(GL_Paste!$B13006&amp;"",AcctCode,0)),"UNKNOWN"))</f>
        <v/>
      </c>
      <c r="F13009">
        <f>IF(GL_Paste!$B13006="","",IFERROR(INDEX(AcctSub,MATCH(GL_Paste!$B13006&amp;"",AcctCode,0)),"UNKNOWN"))</f>
        <v/>
      </c>
    </row>
    <row r="13010">
      <c r="A13010" s="40">
        <f>IF(GL_Paste!$B13007="","",N(GL_Paste!$H13007)-N(GL_Paste!$G13007))</f>
        <v/>
      </c>
      <c r="B13010" s="43">
        <f>IF(GL_Paste!$B13007="","",DATE(YEAR(GL_Paste!$E13007),MONTH(GL_Paste!$E13007),1))</f>
        <v/>
      </c>
      <c r="C13010">
        <f>IF(GL_Paste!$B13007="","",IF(TRIM(GL_Paste!$M13007)&lt;&gt;"",TRIM(GL_Paste!$M13007),IFERROR(MID(GL_Paste!$I13007,FIND("[",GL_Paste!$I13007)+1,FIND("]",GL_Paste!$I13007)-FIND("[",GL_Paste!$I13007)-1),"")))</f>
        <v/>
      </c>
      <c r="D13010">
        <f>IF(GL_Paste!$B13007="","",IFERROR(INDEX(DeptName,MATCH($C13010,DeptTag,0)),"UNALLOCATED"))</f>
        <v/>
      </c>
      <c r="E13010">
        <f>IF(GL_Paste!$B13007="","",IFERROR(INDEX(AcctCat,MATCH(GL_Paste!$B13007&amp;"",AcctCode,0)),"UNKNOWN"))</f>
        <v/>
      </c>
      <c r="F13010">
        <f>IF(GL_Paste!$B13007="","",IFERROR(INDEX(AcctSub,MATCH(GL_Paste!$B13007&amp;"",AcctCode,0)),"UNKNOWN"))</f>
        <v/>
      </c>
    </row>
    <row r="13011">
      <c r="A13011" s="40">
        <f>IF(GL_Paste!$B13008="","",N(GL_Paste!$H13008)-N(GL_Paste!$G13008))</f>
        <v/>
      </c>
      <c r="B13011" s="43">
        <f>IF(GL_Paste!$B13008="","",DATE(YEAR(GL_Paste!$E13008),MONTH(GL_Paste!$E13008),1))</f>
        <v/>
      </c>
      <c r="C13011">
        <f>IF(GL_Paste!$B13008="","",IF(TRIM(GL_Paste!$M13008)&lt;&gt;"",TRIM(GL_Paste!$M13008),IFERROR(MID(GL_Paste!$I13008,FIND("[",GL_Paste!$I13008)+1,FIND("]",GL_Paste!$I13008)-FIND("[",GL_Paste!$I13008)-1),"")))</f>
        <v/>
      </c>
      <c r="D13011">
        <f>IF(GL_Paste!$B13008="","",IFERROR(INDEX(DeptName,MATCH($C13011,DeptTag,0)),"UNALLOCATED"))</f>
        <v/>
      </c>
      <c r="E13011">
        <f>IF(GL_Paste!$B13008="","",IFERROR(INDEX(AcctCat,MATCH(GL_Paste!$B13008&amp;"",AcctCode,0)),"UNKNOWN"))</f>
        <v/>
      </c>
      <c r="F13011">
        <f>IF(GL_Paste!$B13008="","",IFERROR(INDEX(AcctSub,MATCH(GL_Paste!$B13008&amp;"",AcctCode,0)),"UNKNOWN"))</f>
        <v/>
      </c>
    </row>
    <row r="13012">
      <c r="A13012" s="40">
        <f>IF(GL_Paste!$B13009="","",N(GL_Paste!$H13009)-N(GL_Paste!$G13009))</f>
        <v/>
      </c>
      <c r="B13012" s="43">
        <f>IF(GL_Paste!$B13009="","",DATE(YEAR(GL_Paste!$E13009),MONTH(GL_Paste!$E13009),1))</f>
        <v/>
      </c>
      <c r="C13012">
        <f>IF(GL_Paste!$B13009="","",IF(TRIM(GL_Paste!$M13009)&lt;&gt;"",TRIM(GL_Paste!$M13009),IFERROR(MID(GL_Paste!$I13009,FIND("[",GL_Paste!$I13009)+1,FIND("]",GL_Paste!$I13009)-FIND("[",GL_Paste!$I13009)-1),"")))</f>
        <v/>
      </c>
      <c r="D13012">
        <f>IF(GL_Paste!$B13009="","",IFERROR(INDEX(DeptName,MATCH($C13012,DeptTag,0)),"UNALLOCATED"))</f>
        <v/>
      </c>
      <c r="E13012">
        <f>IF(GL_Paste!$B13009="","",IFERROR(INDEX(AcctCat,MATCH(GL_Paste!$B13009&amp;"",AcctCode,0)),"UNKNOWN"))</f>
        <v/>
      </c>
      <c r="F13012">
        <f>IF(GL_Paste!$B13009="","",IFERROR(INDEX(AcctSub,MATCH(GL_Paste!$B13009&amp;"",AcctCode,0)),"UNKNOWN"))</f>
        <v/>
      </c>
    </row>
    <row r="13013">
      <c r="A13013" s="40">
        <f>IF(GL_Paste!$B13010="","",N(GL_Paste!$H13010)-N(GL_Paste!$G13010))</f>
        <v/>
      </c>
      <c r="B13013" s="43">
        <f>IF(GL_Paste!$B13010="","",DATE(YEAR(GL_Paste!$E13010),MONTH(GL_Paste!$E13010),1))</f>
        <v/>
      </c>
      <c r="C13013">
        <f>IF(GL_Paste!$B13010="","",IF(TRIM(GL_Paste!$M13010)&lt;&gt;"",TRIM(GL_Paste!$M13010),IFERROR(MID(GL_Paste!$I13010,FIND("[",GL_Paste!$I13010)+1,FIND("]",GL_Paste!$I13010)-FIND("[",GL_Paste!$I13010)-1),"")))</f>
        <v/>
      </c>
      <c r="D13013">
        <f>IF(GL_Paste!$B13010="","",IFERROR(INDEX(DeptName,MATCH($C13013,DeptTag,0)),"UNALLOCATED"))</f>
        <v/>
      </c>
      <c r="E13013">
        <f>IF(GL_Paste!$B13010="","",IFERROR(INDEX(AcctCat,MATCH(GL_Paste!$B13010&amp;"",AcctCode,0)),"UNKNOWN"))</f>
        <v/>
      </c>
      <c r="F13013">
        <f>IF(GL_Paste!$B13010="","",IFERROR(INDEX(AcctSub,MATCH(GL_Paste!$B13010&amp;"",AcctCode,0)),"UNKNOWN"))</f>
        <v/>
      </c>
    </row>
    <row r="13014">
      <c r="A13014" s="40">
        <f>IF(GL_Paste!$B13011="","",N(GL_Paste!$H13011)-N(GL_Paste!$G13011))</f>
        <v/>
      </c>
      <c r="B13014" s="43">
        <f>IF(GL_Paste!$B13011="","",DATE(YEAR(GL_Paste!$E13011),MONTH(GL_Paste!$E13011),1))</f>
        <v/>
      </c>
      <c r="C13014">
        <f>IF(GL_Paste!$B13011="","",IF(TRIM(GL_Paste!$M13011)&lt;&gt;"",TRIM(GL_Paste!$M13011),IFERROR(MID(GL_Paste!$I13011,FIND("[",GL_Paste!$I13011)+1,FIND("]",GL_Paste!$I13011)-FIND("[",GL_Paste!$I13011)-1),"")))</f>
        <v/>
      </c>
      <c r="D13014">
        <f>IF(GL_Paste!$B13011="","",IFERROR(INDEX(DeptName,MATCH($C13014,DeptTag,0)),"UNALLOCATED"))</f>
        <v/>
      </c>
      <c r="E13014">
        <f>IF(GL_Paste!$B13011="","",IFERROR(INDEX(AcctCat,MATCH(GL_Paste!$B13011&amp;"",AcctCode,0)),"UNKNOWN"))</f>
        <v/>
      </c>
      <c r="F13014">
        <f>IF(GL_Paste!$B13011="","",IFERROR(INDEX(AcctSub,MATCH(GL_Paste!$B13011&amp;"",AcctCode,0)),"UNKNOWN"))</f>
        <v/>
      </c>
    </row>
    <row r="13015">
      <c r="A13015" s="40">
        <f>IF(GL_Paste!$B13012="","",N(GL_Paste!$H13012)-N(GL_Paste!$G13012))</f>
        <v/>
      </c>
      <c r="B13015" s="43">
        <f>IF(GL_Paste!$B13012="","",DATE(YEAR(GL_Paste!$E13012),MONTH(GL_Paste!$E13012),1))</f>
        <v/>
      </c>
      <c r="C13015">
        <f>IF(GL_Paste!$B13012="","",IF(TRIM(GL_Paste!$M13012)&lt;&gt;"",TRIM(GL_Paste!$M13012),IFERROR(MID(GL_Paste!$I13012,FIND("[",GL_Paste!$I13012)+1,FIND("]",GL_Paste!$I13012)-FIND("[",GL_Paste!$I13012)-1),"")))</f>
        <v/>
      </c>
      <c r="D13015">
        <f>IF(GL_Paste!$B13012="","",IFERROR(INDEX(DeptName,MATCH($C13015,DeptTag,0)),"UNALLOCATED"))</f>
        <v/>
      </c>
      <c r="E13015">
        <f>IF(GL_Paste!$B13012="","",IFERROR(INDEX(AcctCat,MATCH(GL_Paste!$B13012&amp;"",AcctCode,0)),"UNKNOWN"))</f>
        <v/>
      </c>
      <c r="F13015">
        <f>IF(GL_Paste!$B13012="","",IFERROR(INDEX(AcctSub,MATCH(GL_Paste!$B13012&amp;"",AcctCode,0)),"UNKNOWN"))</f>
        <v/>
      </c>
    </row>
    <row r="13016">
      <c r="A13016" s="40">
        <f>IF(GL_Paste!$B13013="","",N(GL_Paste!$H13013)-N(GL_Paste!$G13013))</f>
        <v/>
      </c>
      <c r="B13016" s="43">
        <f>IF(GL_Paste!$B13013="","",DATE(YEAR(GL_Paste!$E13013),MONTH(GL_Paste!$E13013),1))</f>
        <v/>
      </c>
      <c r="C13016">
        <f>IF(GL_Paste!$B13013="","",IF(TRIM(GL_Paste!$M13013)&lt;&gt;"",TRIM(GL_Paste!$M13013),IFERROR(MID(GL_Paste!$I13013,FIND("[",GL_Paste!$I13013)+1,FIND("]",GL_Paste!$I13013)-FIND("[",GL_Paste!$I13013)-1),"")))</f>
        <v/>
      </c>
      <c r="D13016">
        <f>IF(GL_Paste!$B13013="","",IFERROR(INDEX(DeptName,MATCH($C13016,DeptTag,0)),"UNALLOCATED"))</f>
        <v/>
      </c>
      <c r="E13016">
        <f>IF(GL_Paste!$B13013="","",IFERROR(INDEX(AcctCat,MATCH(GL_Paste!$B13013&amp;"",AcctCode,0)),"UNKNOWN"))</f>
        <v/>
      </c>
      <c r="F13016">
        <f>IF(GL_Paste!$B13013="","",IFERROR(INDEX(AcctSub,MATCH(GL_Paste!$B13013&amp;"",AcctCode,0)),"UNKNOWN"))</f>
        <v/>
      </c>
    </row>
    <row r="13017">
      <c r="A13017" s="40">
        <f>IF(GL_Paste!$B13014="","",N(GL_Paste!$H13014)-N(GL_Paste!$G13014))</f>
        <v/>
      </c>
      <c r="B13017" s="43">
        <f>IF(GL_Paste!$B13014="","",DATE(YEAR(GL_Paste!$E13014),MONTH(GL_Paste!$E13014),1))</f>
        <v/>
      </c>
      <c r="C13017">
        <f>IF(GL_Paste!$B13014="","",IF(TRIM(GL_Paste!$M13014)&lt;&gt;"",TRIM(GL_Paste!$M13014),IFERROR(MID(GL_Paste!$I13014,FIND("[",GL_Paste!$I13014)+1,FIND("]",GL_Paste!$I13014)-FIND("[",GL_Paste!$I13014)-1),"")))</f>
        <v/>
      </c>
      <c r="D13017">
        <f>IF(GL_Paste!$B13014="","",IFERROR(INDEX(DeptName,MATCH($C13017,DeptTag,0)),"UNALLOCATED"))</f>
        <v/>
      </c>
      <c r="E13017">
        <f>IF(GL_Paste!$B13014="","",IFERROR(INDEX(AcctCat,MATCH(GL_Paste!$B13014&amp;"",AcctCode,0)),"UNKNOWN"))</f>
        <v/>
      </c>
      <c r="F13017">
        <f>IF(GL_Paste!$B13014="","",IFERROR(INDEX(AcctSub,MATCH(GL_Paste!$B13014&amp;"",AcctCode,0)),"UNKNOWN"))</f>
        <v/>
      </c>
    </row>
    <row r="13018">
      <c r="A13018" s="40">
        <f>IF(GL_Paste!$B13015="","",N(GL_Paste!$H13015)-N(GL_Paste!$G13015))</f>
        <v/>
      </c>
      <c r="B13018" s="43">
        <f>IF(GL_Paste!$B13015="","",DATE(YEAR(GL_Paste!$E13015),MONTH(GL_Paste!$E13015),1))</f>
        <v/>
      </c>
      <c r="C13018">
        <f>IF(GL_Paste!$B13015="","",IF(TRIM(GL_Paste!$M13015)&lt;&gt;"",TRIM(GL_Paste!$M13015),IFERROR(MID(GL_Paste!$I13015,FIND("[",GL_Paste!$I13015)+1,FIND("]",GL_Paste!$I13015)-FIND("[",GL_Paste!$I13015)-1),"")))</f>
        <v/>
      </c>
      <c r="D13018">
        <f>IF(GL_Paste!$B13015="","",IFERROR(INDEX(DeptName,MATCH($C13018,DeptTag,0)),"UNALLOCATED"))</f>
        <v/>
      </c>
      <c r="E13018">
        <f>IF(GL_Paste!$B13015="","",IFERROR(INDEX(AcctCat,MATCH(GL_Paste!$B13015&amp;"",AcctCode,0)),"UNKNOWN"))</f>
        <v/>
      </c>
      <c r="F13018">
        <f>IF(GL_Paste!$B13015="","",IFERROR(INDEX(AcctSub,MATCH(GL_Paste!$B13015&amp;"",AcctCode,0)),"UNKNOWN"))</f>
        <v/>
      </c>
    </row>
    <row r="13019">
      <c r="A13019" s="40">
        <f>IF(GL_Paste!$B13016="","",N(GL_Paste!$H13016)-N(GL_Paste!$G13016))</f>
        <v/>
      </c>
      <c r="B13019" s="43">
        <f>IF(GL_Paste!$B13016="","",DATE(YEAR(GL_Paste!$E13016),MONTH(GL_Paste!$E13016),1))</f>
        <v/>
      </c>
      <c r="C13019">
        <f>IF(GL_Paste!$B13016="","",IF(TRIM(GL_Paste!$M13016)&lt;&gt;"",TRIM(GL_Paste!$M13016),IFERROR(MID(GL_Paste!$I13016,FIND("[",GL_Paste!$I13016)+1,FIND("]",GL_Paste!$I13016)-FIND("[",GL_Paste!$I13016)-1),"")))</f>
        <v/>
      </c>
      <c r="D13019">
        <f>IF(GL_Paste!$B13016="","",IFERROR(INDEX(DeptName,MATCH($C13019,DeptTag,0)),"UNALLOCATED"))</f>
        <v/>
      </c>
      <c r="E13019">
        <f>IF(GL_Paste!$B13016="","",IFERROR(INDEX(AcctCat,MATCH(GL_Paste!$B13016&amp;"",AcctCode,0)),"UNKNOWN"))</f>
        <v/>
      </c>
      <c r="F13019">
        <f>IF(GL_Paste!$B13016="","",IFERROR(INDEX(AcctSub,MATCH(GL_Paste!$B13016&amp;"",AcctCode,0)),"UNKNOWN"))</f>
        <v/>
      </c>
    </row>
    <row r="13020">
      <c r="A13020" s="40">
        <f>IF(GL_Paste!$B13017="","",N(GL_Paste!$H13017)-N(GL_Paste!$G13017))</f>
        <v/>
      </c>
      <c r="B13020" s="43">
        <f>IF(GL_Paste!$B13017="","",DATE(YEAR(GL_Paste!$E13017),MONTH(GL_Paste!$E13017),1))</f>
        <v/>
      </c>
      <c r="C13020">
        <f>IF(GL_Paste!$B13017="","",IF(TRIM(GL_Paste!$M13017)&lt;&gt;"",TRIM(GL_Paste!$M13017),IFERROR(MID(GL_Paste!$I13017,FIND("[",GL_Paste!$I13017)+1,FIND("]",GL_Paste!$I13017)-FIND("[",GL_Paste!$I13017)-1),"")))</f>
        <v/>
      </c>
      <c r="D13020">
        <f>IF(GL_Paste!$B13017="","",IFERROR(INDEX(DeptName,MATCH($C13020,DeptTag,0)),"UNALLOCATED"))</f>
        <v/>
      </c>
      <c r="E13020">
        <f>IF(GL_Paste!$B13017="","",IFERROR(INDEX(AcctCat,MATCH(GL_Paste!$B13017&amp;"",AcctCode,0)),"UNKNOWN"))</f>
        <v/>
      </c>
      <c r="F13020">
        <f>IF(GL_Paste!$B13017="","",IFERROR(INDEX(AcctSub,MATCH(GL_Paste!$B13017&amp;"",AcctCode,0)),"UNKNOWN"))</f>
        <v/>
      </c>
    </row>
    <row r="13021">
      <c r="A13021" s="40">
        <f>IF(GL_Paste!$B13018="","",N(GL_Paste!$H13018)-N(GL_Paste!$G13018))</f>
        <v/>
      </c>
      <c r="B13021" s="43">
        <f>IF(GL_Paste!$B13018="","",DATE(YEAR(GL_Paste!$E13018),MONTH(GL_Paste!$E13018),1))</f>
        <v/>
      </c>
      <c r="C13021">
        <f>IF(GL_Paste!$B13018="","",IF(TRIM(GL_Paste!$M13018)&lt;&gt;"",TRIM(GL_Paste!$M13018),IFERROR(MID(GL_Paste!$I13018,FIND("[",GL_Paste!$I13018)+1,FIND("]",GL_Paste!$I13018)-FIND("[",GL_Paste!$I13018)-1),"")))</f>
        <v/>
      </c>
      <c r="D13021">
        <f>IF(GL_Paste!$B13018="","",IFERROR(INDEX(DeptName,MATCH($C13021,DeptTag,0)),"UNALLOCATED"))</f>
        <v/>
      </c>
      <c r="E13021">
        <f>IF(GL_Paste!$B13018="","",IFERROR(INDEX(AcctCat,MATCH(GL_Paste!$B13018&amp;"",AcctCode,0)),"UNKNOWN"))</f>
        <v/>
      </c>
      <c r="F13021">
        <f>IF(GL_Paste!$B13018="","",IFERROR(INDEX(AcctSub,MATCH(GL_Paste!$B13018&amp;"",AcctCode,0)),"UNKNOWN"))</f>
        <v/>
      </c>
    </row>
    <row r="13022">
      <c r="A13022" s="40">
        <f>IF(GL_Paste!$B13019="","",N(GL_Paste!$H13019)-N(GL_Paste!$G13019))</f>
        <v/>
      </c>
      <c r="B13022" s="43">
        <f>IF(GL_Paste!$B13019="","",DATE(YEAR(GL_Paste!$E13019),MONTH(GL_Paste!$E13019),1))</f>
        <v/>
      </c>
      <c r="C13022">
        <f>IF(GL_Paste!$B13019="","",IF(TRIM(GL_Paste!$M13019)&lt;&gt;"",TRIM(GL_Paste!$M13019),IFERROR(MID(GL_Paste!$I13019,FIND("[",GL_Paste!$I13019)+1,FIND("]",GL_Paste!$I13019)-FIND("[",GL_Paste!$I13019)-1),"")))</f>
        <v/>
      </c>
      <c r="D13022">
        <f>IF(GL_Paste!$B13019="","",IFERROR(INDEX(DeptName,MATCH($C13022,DeptTag,0)),"UNALLOCATED"))</f>
        <v/>
      </c>
      <c r="E13022">
        <f>IF(GL_Paste!$B13019="","",IFERROR(INDEX(AcctCat,MATCH(GL_Paste!$B13019&amp;"",AcctCode,0)),"UNKNOWN"))</f>
        <v/>
      </c>
      <c r="F13022">
        <f>IF(GL_Paste!$B13019="","",IFERROR(INDEX(AcctSub,MATCH(GL_Paste!$B13019&amp;"",AcctCode,0)),"UNKNOWN"))</f>
        <v/>
      </c>
    </row>
    <row r="13023">
      <c r="A13023" s="40">
        <f>IF(GL_Paste!$B13020="","",N(GL_Paste!$H13020)-N(GL_Paste!$G13020))</f>
        <v/>
      </c>
      <c r="B13023" s="43">
        <f>IF(GL_Paste!$B13020="","",DATE(YEAR(GL_Paste!$E13020),MONTH(GL_Paste!$E13020),1))</f>
        <v/>
      </c>
      <c r="C13023">
        <f>IF(GL_Paste!$B13020="","",IF(TRIM(GL_Paste!$M13020)&lt;&gt;"",TRIM(GL_Paste!$M13020),IFERROR(MID(GL_Paste!$I13020,FIND("[",GL_Paste!$I13020)+1,FIND("]",GL_Paste!$I13020)-FIND("[",GL_Paste!$I13020)-1),"")))</f>
        <v/>
      </c>
      <c r="D13023">
        <f>IF(GL_Paste!$B13020="","",IFERROR(INDEX(DeptName,MATCH($C13023,DeptTag,0)),"UNALLOCATED"))</f>
        <v/>
      </c>
      <c r="E13023">
        <f>IF(GL_Paste!$B13020="","",IFERROR(INDEX(AcctCat,MATCH(GL_Paste!$B13020&amp;"",AcctCode,0)),"UNKNOWN"))</f>
        <v/>
      </c>
      <c r="F13023">
        <f>IF(GL_Paste!$B13020="","",IFERROR(INDEX(AcctSub,MATCH(GL_Paste!$B13020&amp;"",AcctCode,0)),"UNKNOWN"))</f>
        <v/>
      </c>
    </row>
    <row r="13024">
      <c r="A13024" s="40">
        <f>IF(GL_Paste!$B13021="","",N(GL_Paste!$H13021)-N(GL_Paste!$G13021))</f>
        <v/>
      </c>
      <c r="B13024" s="43">
        <f>IF(GL_Paste!$B13021="","",DATE(YEAR(GL_Paste!$E13021),MONTH(GL_Paste!$E13021),1))</f>
        <v/>
      </c>
      <c r="C13024">
        <f>IF(GL_Paste!$B13021="","",IF(TRIM(GL_Paste!$M13021)&lt;&gt;"",TRIM(GL_Paste!$M13021),IFERROR(MID(GL_Paste!$I13021,FIND("[",GL_Paste!$I13021)+1,FIND("]",GL_Paste!$I13021)-FIND("[",GL_Paste!$I13021)-1),"")))</f>
        <v/>
      </c>
      <c r="D13024">
        <f>IF(GL_Paste!$B13021="","",IFERROR(INDEX(DeptName,MATCH($C13024,DeptTag,0)),"UNALLOCATED"))</f>
        <v/>
      </c>
      <c r="E13024">
        <f>IF(GL_Paste!$B13021="","",IFERROR(INDEX(AcctCat,MATCH(GL_Paste!$B13021&amp;"",AcctCode,0)),"UNKNOWN"))</f>
        <v/>
      </c>
      <c r="F13024">
        <f>IF(GL_Paste!$B13021="","",IFERROR(INDEX(AcctSub,MATCH(GL_Paste!$B13021&amp;"",AcctCode,0)),"UNKNOWN"))</f>
        <v/>
      </c>
    </row>
    <row r="13025">
      <c r="A13025" s="40">
        <f>IF(GL_Paste!$B13022="","",N(GL_Paste!$H13022)-N(GL_Paste!$G13022))</f>
        <v/>
      </c>
      <c r="B13025" s="43">
        <f>IF(GL_Paste!$B13022="","",DATE(YEAR(GL_Paste!$E13022),MONTH(GL_Paste!$E13022),1))</f>
        <v/>
      </c>
      <c r="C13025">
        <f>IF(GL_Paste!$B13022="","",IF(TRIM(GL_Paste!$M13022)&lt;&gt;"",TRIM(GL_Paste!$M13022),IFERROR(MID(GL_Paste!$I13022,FIND("[",GL_Paste!$I13022)+1,FIND("]",GL_Paste!$I13022)-FIND("[",GL_Paste!$I13022)-1),"")))</f>
        <v/>
      </c>
      <c r="D13025">
        <f>IF(GL_Paste!$B13022="","",IFERROR(INDEX(DeptName,MATCH($C13025,DeptTag,0)),"UNALLOCATED"))</f>
        <v/>
      </c>
      <c r="E13025">
        <f>IF(GL_Paste!$B13022="","",IFERROR(INDEX(AcctCat,MATCH(GL_Paste!$B13022&amp;"",AcctCode,0)),"UNKNOWN"))</f>
        <v/>
      </c>
      <c r="F13025">
        <f>IF(GL_Paste!$B13022="","",IFERROR(INDEX(AcctSub,MATCH(GL_Paste!$B13022&amp;"",AcctCode,0)),"UNKNOWN"))</f>
        <v/>
      </c>
    </row>
    <row r="13026">
      <c r="A13026" s="40">
        <f>IF(GL_Paste!$B13023="","",N(GL_Paste!$H13023)-N(GL_Paste!$G13023))</f>
        <v/>
      </c>
      <c r="B13026" s="43">
        <f>IF(GL_Paste!$B13023="","",DATE(YEAR(GL_Paste!$E13023),MONTH(GL_Paste!$E13023),1))</f>
        <v/>
      </c>
      <c r="C13026">
        <f>IF(GL_Paste!$B13023="","",IF(TRIM(GL_Paste!$M13023)&lt;&gt;"",TRIM(GL_Paste!$M13023),IFERROR(MID(GL_Paste!$I13023,FIND("[",GL_Paste!$I13023)+1,FIND("]",GL_Paste!$I13023)-FIND("[",GL_Paste!$I13023)-1),"")))</f>
        <v/>
      </c>
      <c r="D13026">
        <f>IF(GL_Paste!$B13023="","",IFERROR(INDEX(DeptName,MATCH($C13026,DeptTag,0)),"UNALLOCATED"))</f>
        <v/>
      </c>
      <c r="E13026">
        <f>IF(GL_Paste!$B13023="","",IFERROR(INDEX(AcctCat,MATCH(GL_Paste!$B13023&amp;"",AcctCode,0)),"UNKNOWN"))</f>
        <v/>
      </c>
      <c r="F13026">
        <f>IF(GL_Paste!$B13023="","",IFERROR(INDEX(AcctSub,MATCH(GL_Paste!$B13023&amp;"",AcctCode,0)),"UNKNOWN"))</f>
        <v/>
      </c>
    </row>
    <row r="13027">
      <c r="A13027" s="40">
        <f>IF(GL_Paste!$B13024="","",N(GL_Paste!$H13024)-N(GL_Paste!$G13024))</f>
        <v/>
      </c>
      <c r="B13027" s="43">
        <f>IF(GL_Paste!$B13024="","",DATE(YEAR(GL_Paste!$E13024),MONTH(GL_Paste!$E13024),1))</f>
        <v/>
      </c>
      <c r="C13027">
        <f>IF(GL_Paste!$B13024="","",IF(TRIM(GL_Paste!$M13024)&lt;&gt;"",TRIM(GL_Paste!$M13024),IFERROR(MID(GL_Paste!$I13024,FIND("[",GL_Paste!$I13024)+1,FIND("]",GL_Paste!$I13024)-FIND("[",GL_Paste!$I13024)-1),"")))</f>
        <v/>
      </c>
      <c r="D13027">
        <f>IF(GL_Paste!$B13024="","",IFERROR(INDEX(DeptName,MATCH($C13027,DeptTag,0)),"UNALLOCATED"))</f>
        <v/>
      </c>
      <c r="E13027">
        <f>IF(GL_Paste!$B13024="","",IFERROR(INDEX(AcctCat,MATCH(GL_Paste!$B13024&amp;"",AcctCode,0)),"UNKNOWN"))</f>
        <v/>
      </c>
      <c r="F13027">
        <f>IF(GL_Paste!$B13024="","",IFERROR(INDEX(AcctSub,MATCH(GL_Paste!$B13024&amp;"",AcctCode,0)),"UNKNOWN"))</f>
        <v/>
      </c>
    </row>
    <row r="13028">
      <c r="A13028" s="40">
        <f>IF(GL_Paste!$B13025="","",N(GL_Paste!$H13025)-N(GL_Paste!$G13025))</f>
        <v/>
      </c>
      <c r="B13028" s="43">
        <f>IF(GL_Paste!$B13025="","",DATE(YEAR(GL_Paste!$E13025),MONTH(GL_Paste!$E13025),1))</f>
        <v/>
      </c>
      <c r="C13028">
        <f>IF(GL_Paste!$B13025="","",IF(TRIM(GL_Paste!$M13025)&lt;&gt;"",TRIM(GL_Paste!$M13025),IFERROR(MID(GL_Paste!$I13025,FIND("[",GL_Paste!$I13025)+1,FIND("]",GL_Paste!$I13025)-FIND("[",GL_Paste!$I13025)-1),"")))</f>
        <v/>
      </c>
      <c r="D13028">
        <f>IF(GL_Paste!$B13025="","",IFERROR(INDEX(DeptName,MATCH($C13028,DeptTag,0)),"UNALLOCATED"))</f>
        <v/>
      </c>
      <c r="E13028">
        <f>IF(GL_Paste!$B13025="","",IFERROR(INDEX(AcctCat,MATCH(GL_Paste!$B13025&amp;"",AcctCode,0)),"UNKNOWN"))</f>
        <v/>
      </c>
      <c r="F13028">
        <f>IF(GL_Paste!$B13025="","",IFERROR(INDEX(AcctSub,MATCH(GL_Paste!$B13025&amp;"",AcctCode,0)),"UNKNOWN"))</f>
        <v/>
      </c>
    </row>
    <row r="13029">
      <c r="A13029" s="40">
        <f>IF(GL_Paste!$B13026="","",N(GL_Paste!$H13026)-N(GL_Paste!$G13026))</f>
        <v/>
      </c>
      <c r="B13029" s="43">
        <f>IF(GL_Paste!$B13026="","",DATE(YEAR(GL_Paste!$E13026),MONTH(GL_Paste!$E13026),1))</f>
        <v/>
      </c>
      <c r="C13029">
        <f>IF(GL_Paste!$B13026="","",IF(TRIM(GL_Paste!$M13026)&lt;&gt;"",TRIM(GL_Paste!$M13026),IFERROR(MID(GL_Paste!$I13026,FIND("[",GL_Paste!$I13026)+1,FIND("]",GL_Paste!$I13026)-FIND("[",GL_Paste!$I13026)-1),"")))</f>
        <v/>
      </c>
      <c r="D13029">
        <f>IF(GL_Paste!$B13026="","",IFERROR(INDEX(DeptName,MATCH($C13029,DeptTag,0)),"UNALLOCATED"))</f>
        <v/>
      </c>
      <c r="E13029">
        <f>IF(GL_Paste!$B13026="","",IFERROR(INDEX(AcctCat,MATCH(GL_Paste!$B13026&amp;"",AcctCode,0)),"UNKNOWN"))</f>
        <v/>
      </c>
      <c r="F13029">
        <f>IF(GL_Paste!$B13026="","",IFERROR(INDEX(AcctSub,MATCH(GL_Paste!$B13026&amp;"",AcctCode,0)),"UNKNOWN"))</f>
        <v/>
      </c>
    </row>
    <row r="13030">
      <c r="A13030" s="40">
        <f>IF(GL_Paste!$B13027="","",N(GL_Paste!$H13027)-N(GL_Paste!$G13027))</f>
        <v/>
      </c>
      <c r="B13030" s="43">
        <f>IF(GL_Paste!$B13027="","",DATE(YEAR(GL_Paste!$E13027),MONTH(GL_Paste!$E13027),1))</f>
        <v/>
      </c>
      <c r="C13030">
        <f>IF(GL_Paste!$B13027="","",IF(TRIM(GL_Paste!$M13027)&lt;&gt;"",TRIM(GL_Paste!$M13027),IFERROR(MID(GL_Paste!$I13027,FIND("[",GL_Paste!$I13027)+1,FIND("]",GL_Paste!$I13027)-FIND("[",GL_Paste!$I13027)-1),"")))</f>
        <v/>
      </c>
      <c r="D13030">
        <f>IF(GL_Paste!$B13027="","",IFERROR(INDEX(DeptName,MATCH($C13030,DeptTag,0)),"UNALLOCATED"))</f>
        <v/>
      </c>
      <c r="E13030">
        <f>IF(GL_Paste!$B13027="","",IFERROR(INDEX(AcctCat,MATCH(GL_Paste!$B13027&amp;"",AcctCode,0)),"UNKNOWN"))</f>
        <v/>
      </c>
      <c r="F13030">
        <f>IF(GL_Paste!$B13027="","",IFERROR(INDEX(AcctSub,MATCH(GL_Paste!$B13027&amp;"",AcctCode,0)),"UNKNOWN"))</f>
        <v/>
      </c>
    </row>
    <row r="13031">
      <c r="A13031" s="40">
        <f>IF(GL_Paste!$B13028="","",N(GL_Paste!$H13028)-N(GL_Paste!$G13028))</f>
        <v/>
      </c>
      <c r="B13031" s="43">
        <f>IF(GL_Paste!$B13028="","",DATE(YEAR(GL_Paste!$E13028),MONTH(GL_Paste!$E13028),1))</f>
        <v/>
      </c>
      <c r="C13031">
        <f>IF(GL_Paste!$B13028="","",IF(TRIM(GL_Paste!$M13028)&lt;&gt;"",TRIM(GL_Paste!$M13028),IFERROR(MID(GL_Paste!$I13028,FIND("[",GL_Paste!$I13028)+1,FIND("]",GL_Paste!$I13028)-FIND("[",GL_Paste!$I13028)-1),"")))</f>
        <v/>
      </c>
      <c r="D13031">
        <f>IF(GL_Paste!$B13028="","",IFERROR(INDEX(DeptName,MATCH($C13031,DeptTag,0)),"UNALLOCATED"))</f>
        <v/>
      </c>
      <c r="E13031">
        <f>IF(GL_Paste!$B13028="","",IFERROR(INDEX(AcctCat,MATCH(GL_Paste!$B13028&amp;"",AcctCode,0)),"UNKNOWN"))</f>
        <v/>
      </c>
      <c r="F13031">
        <f>IF(GL_Paste!$B13028="","",IFERROR(INDEX(AcctSub,MATCH(GL_Paste!$B13028&amp;"",AcctCode,0)),"UNKNOWN"))</f>
        <v/>
      </c>
    </row>
    <row r="13032">
      <c r="A13032" s="40">
        <f>IF(GL_Paste!$B13029="","",N(GL_Paste!$H13029)-N(GL_Paste!$G13029))</f>
        <v/>
      </c>
      <c r="B13032" s="43">
        <f>IF(GL_Paste!$B13029="","",DATE(YEAR(GL_Paste!$E13029),MONTH(GL_Paste!$E13029),1))</f>
        <v/>
      </c>
      <c r="C13032">
        <f>IF(GL_Paste!$B13029="","",IF(TRIM(GL_Paste!$M13029)&lt;&gt;"",TRIM(GL_Paste!$M13029),IFERROR(MID(GL_Paste!$I13029,FIND("[",GL_Paste!$I13029)+1,FIND("]",GL_Paste!$I13029)-FIND("[",GL_Paste!$I13029)-1),"")))</f>
        <v/>
      </c>
      <c r="D13032">
        <f>IF(GL_Paste!$B13029="","",IFERROR(INDEX(DeptName,MATCH($C13032,DeptTag,0)),"UNALLOCATED"))</f>
        <v/>
      </c>
      <c r="E13032">
        <f>IF(GL_Paste!$B13029="","",IFERROR(INDEX(AcctCat,MATCH(GL_Paste!$B13029&amp;"",AcctCode,0)),"UNKNOWN"))</f>
        <v/>
      </c>
      <c r="F13032">
        <f>IF(GL_Paste!$B13029="","",IFERROR(INDEX(AcctSub,MATCH(GL_Paste!$B13029&amp;"",AcctCode,0)),"UNKNOWN"))</f>
        <v/>
      </c>
    </row>
    <row r="13033">
      <c r="A13033" s="40">
        <f>IF(GL_Paste!$B13030="","",N(GL_Paste!$H13030)-N(GL_Paste!$G13030))</f>
        <v/>
      </c>
      <c r="B13033" s="43">
        <f>IF(GL_Paste!$B13030="","",DATE(YEAR(GL_Paste!$E13030),MONTH(GL_Paste!$E13030),1))</f>
        <v/>
      </c>
      <c r="C13033">
        <f>IF(GL_Paste!$B13030="","",IF(TRIM(GL_Paste!$M13030)&lt;&gt;"",TRIM(GL_Paste!$M13030),IFERROR(MID(GL_Paste!$I13030,FIND("[",GL_Paste!$I13030)+1,FIND("]",GL_Paste!$I13030)-FIND("[",GL_Paste!$I13030)-1),"")))</f>
        <v/>
      </c>
      <c r="D13033">
        <f>IF(GL_Paste!$B13030="","",IFERROR(INDEX(DeptName,MATCH($C13033,DeptTag,0)),"UNALLOCATED"))</f>
        <v/>
      </c>
      <c r="E13033">
        <f>IF(GL_Paste!$B13030="","",IFERROR(INDEX(AcctCat,MATCH(GL_Paste!$B13030&amp;"",AcctCode,0)),"UNKNOWN"))</f>
        <v/>
      </c>
      <c r="F13033">
        <f>IF(GL_Paste!$B13030="","",IFERROR(INDEX(AcctSub,MATCH(GL_Paste!$B13030&amp;"",AcctCode,0)),"UNKNOWN"))</f>
        <v/>
      </c>
    </row>
    <row r="13034">
      <c r="A13034" s="40">
        <f>IF(GL_Paste!$B13031="","",N(GL_Paste!$H13031)-N(GL_Paste!$G13031))</f>
        <v/>
      </c>
      <c r="B13034" s="43">
        <f>IF(GL_Paste!$B13031="","",DATE(YEAR(GL_Paste!$E13031),MONTH(GL_Paste!$E13031),1))</f>
        <v/>
      </c>
      <c r="C13034">
        <f>IF(GL_Paste!$B13031="","",IF(TRIM(GL_Paste!$M13031)&lt;&gt;"",TRIM(GL_Paste!$M13031),IFERROR(MID(GL_Paste!$I13031,FIND("[",GL_Paste!$I13031)+1,FIND("]",GL_Paste!$I13031)-FIND("[",GL_Paste!$I13031)-1),"")))</f>
        <v/>
      </c>
      <c r="D13034">
        <f>IF(GL_Paste!$B13031="","",IFERROR(INDEX(DeptName,MATCH($C13034,DeptTag,0)),"UNALLOCATED"))</f>
        <v/>
      </c>
      <c r="E13034">
        <f>IF(GL_Paste!$B13031="","",IFERROR(INDEX(AcctCat,MATCH(GL_Paste!$B13031&amp;"",AcctCode,0)),"UNKNOWN"))</f>
        <v/>
      </c>
      <c r="F13034">
        <f>IF(GL_Paste!$B13031="","",IFERROR(INDEX(AcctSub,MATCH(GL_Paste!$B13031&amp;"",AcctCode,0)),"UNKNOWN"))</f>
        <v/>
      </c>
    </row>
    <row r="13035">
      <c r="A13035" s="40">
        <f>IF(GL_Paste!$B13032="","",N(GL_Paste!$H13032)-N(GL_Paste!$G13032))</f>
        <v/>
      </c>
      <c r="B13035" s="43">
        <f>IF(GL_Paste!$B13032="","",DATE(YEAR(GL_Paste!$E13032),MONTH(GL_Paste!$E13032),1))</f>
        <v/>
      </c>
      <c r="C13035">
        <f>IF(GL_Paste!$B13032="","",IF(TRIM(GL_Paste!$M13032)&lt;&gt;"",TRIM(GL_Paste!$M13032),IFERROR(MID(GL_Paste!$I13032,FIND("[",GL_Paste!$I13032)+1,FIND("]",GL_Paste!$I13032)-FIND("[",GL_Paste!$I13032)-1),"")))</f>
        <v/>
      </c>
      <c r="D13035">
        <f>IF(GL_Paste!$B13032="","",IFERROR(INDEX(DeptName,MATCH($C13035,DeptTag,0)),"UNALLOCATED"))</f>
        <v/>
      </c>
      <c r="E13035">
        <f>IF(GL_Paste!$B13032="","",IFERROR(INDEX(AcctCat,MATCH(GL_Paste!$B13032&amp;"",AcctCode,0)),"UNKNOWN"))</f>
        <v/>
      </c>
      <c r="F13035">
        <f>IF(GL_Paste!$B13032="","",IFERROR(INDEX(AcctSub,MATCH(GL_Paste!$B13032&amp;"",AcctCode,0)),"UNKNOWN"))</f>
        <v/>
      </c>
    </row>
    <row r="13036">
      <c r="A13036" s="40">
        <f>IF(GL_Paste!$B13033="","",N(GL_Paste!$H13033)-N(GL_Paste!$G13033))</f>
        <v/>
      </c>
      <c r="B13036" s="43">
        <f>IF(GL_Paste!$B13033="","",DATE(YEAR(GL_Paste!$E13033),MONTH(GL_Paste!$E13033),1))</f>
        <v/>
      </c>
      <c r="C13036">
        <f>IF(GL_Paste!$B13033="","",IF(TRIM(GL_Paste!$M13033)&lt;&gt;"",TRIM(GL_Paste!$M13033),IFERROR(MID(GL_Paste!$I13033,FIND("[",GL_Paste!$I13033)+1,FIND("]",GL_Paste!$I13033)-FIND("[",GL_Paste!$I13033)-1),"")))</f>
        <v/>
      </c>
      <c r="D13036">
        <f>IF(GL_Paste!$B13033="","",IFERROR(INDEX(DeptName,MATCH($C13036,DeptTag,0)),"UNALLOCATED"))</f>
        <v/>
      </c>
      <c r="E13036">
        <f>IF(GL_Paste!$B13033="","",IFERROR(INDEX(AcctCat,MATCH(GL_Paste!$B13033&amp;"",AcctCode,0)),"UNKNOWN"))</f>
        <v/>
      </c>
      <c r="F13036">
        <f>IF(GL_Paste!$B13033="","",IFERROR(INDEX(AcctSub,MATCH(GL_Paste!$B13033&amp;"",AcctCode,0)),"UNKNOWN"))</f>
        <v/>
      </c>
    </row>
    <row r="13037">
      <c r="A13037" s="40">
        <f>IF(GL_Paste!$B13034="","",N(GL_Paste!$H13034)-N(GL_Paste!$G13034))</f>
        <v/>
      </c>
      <c r="B13037" s="43">
        <f>IF(GL_Paste!$B13034="","",DATE(YEAR(GL_Paste!$E13034),MONTH(GL_Paste!$E13034),1))</f>
        <v/>
      </c>
      <c r="C13037">
        <f>IF(GL_Paste!$B13034="","",IF(TRIM(GL_Paste!$M13034)&lt;&gt;"",TRIM(GL_Paste!$M13034),IFERROR(MID(GL_Paste!$I13034,FIND("[",GL_Paste!$I13034)+1,FIND("]",GL_Paste!$I13034)-FIND("[",GL_Paste!$I13034)-1),"")))</f>
        <v/>
      </c>
      <c r="D13037">
        <f>IF(GL_Paste!$B13034="","",IFERROR(INDEX(DeptName,MATCH($C13037,DeptTag,0)),"UNALLOCATED"))</f>
        <v/>
      </c>
      <c r="E13037">
        <f>IF(GL_Paste!$B13034="","",IFERROR(INDEX(AcctCat,MATCH(GL_Paste!$B13034&amp;"",AcctCode,0)),"UNKNOWN"))</f>
        <v/>
      </c>
      <c r="F13037">
        <f>IF(GL_Paste!$B13034="","",IFERROR(INDEX(AcctSub,MATCH(GL_Paste!$B13034&amp;"",AcctCode,0)),"UNKNOWN"))</f>
        <v/>
      </c>
    </row>
    <row r="13038">
      <c r="A13038" s="40">
        <f>IF(GL_Paste!$B13035="","",N(GL_Paste!$H13035)-N(GL_Paste!$G13035))</f>
        <v/>
      </c>
      <c r="B13038" s="43">
        <f>IF(GL_Paste!$B13035="","",DATE(YEAR(GL_Paste!$E13035),MONTH(GL_Paste!$E13035),1))</f>
        <v/>
      </c>
      <c r="C13038">
        <f>IF(GL_Paste!$B13035="","",IF(TRIM(GL_Paste!$M13035)&lt;&gt;"",TRIM(GL_Paste!$M13035),IFERROR(MID(GL_Paste!$I13035,FIND("[",GL_Paste!$I13035)+1,FIND("]",GL_Paste!$I13035)-FIND("[",GL_Paste!$I13035)-1),"")))</f>
        <v/>
      </c>
      <c r="D13038">
        <f>IF(GL_Paste!$B13035="","",IFERROR(INDEX(DeptName,MATCH($C13038,DeptTag,0)),"UNALLOCATED"))</f>
        <v/>
      </c>
      <c r="E13038">
        <f>IF(GL_Paste!$B13035="","",IFERROR(INDEX(AcctCat,MATCH(GL_Paste!$B13035&amp;"",AcctCode,0)),"UNKNOWN"))</f>
        <v/>
      </c>
      <c r="F13038">
        <f>IF(GL_Paste!$B13035="","",IFERROR(INDEX(AcctSub,MATCH(GL_Paste!$B13035&amp;"",AcctCode,0)),"UNKNOWN"))</f>
        <v/>
      </c>
    </row>
    <row r="13039">
      <c r="A13039" s="40">
        <f>IF(GL_Paste!$B13036="","",N(GL_Paste!$H13036)-N(GL_Paste!$G13036))</f>
        <v/>
      </c>
      <c r="B13039" s="43">
        <f>IF(GL_Paste!$B13036="","",DATE(YEAR(GL_Paste!$E13036),MONTH(GL_Paste!$E13036),1))</f>
        <v/>
      </c>
      <c r="C13039">
        <f>IF(GL_Paste!$B13036="","",IF(TRIM(GL_Paste!$M13036)&lt;&gt;"",TRIM(GL_Paste!$M13036),IFERROR(MID(GL_Paste!$I13036,FIND("[",GL_Paste!$I13036)+1,FIND("]",GL_Paste!$I13036)-FIND("[",GL_Paste!$I13036)-1),"")))</f>
        <v/>
      </c>
      <c r="D13039">
        <f>IF(GL_Paste!$B13036="","",IFERROR(INDEX(DeptName,MATCH($C13039,DeptTag,0)),"UNALLOCATED"))</f>
        <v/>
      </c>
      <c r="E13039">
        <f>IF(GL_Paste!$B13036="","",IFERROR(INDEX(AcctCat,MATCH(GL_Paste!$B13036&amp;"",AcctCode,0)),"UNKNOWN"))</f>
        <v/>
      </c>
      <c r="F13039">
        <f>IF(GL_Paste!$B13036="","",IFERROR(INDEX(AcctSub,MATCH(GL_Paste!$B13036&amp;"",AcctCode,0)),"UNKNOWN"))</f>
        <v/>
      </c>
    </row>
    <row r="13040">
      <c r="A13040" s="40">
        <f>IF(GL_Paste!$B13037="","",N(GL_Paste!$H13037)-N(GL_Paste!$G13037))</f>
        <v/>
      </c>
      <c r="B13040" s="43">
        <f>IF(GL_Paste!$B13037="","",DATE(YEAR(GL_Paste!$E13037),MONTH(GL_Paste!$E13037),1))</f>
        <v/>
      </c>
      <c r="C13040">
        <f>IF(GL_Paste!$B13037="","",IF(TRIM(GL_Paste!$M13037)&lt;&gt;"",TRIM(GL_Paste!$M13037),IFERROR(MID(GL_Paste!$I13037,FIND("[",GL_Paste!$I13037)+1,FIND("]",GL_Paste!$I13037)-FIND("[",GL_Paste!$I13037)-1),"")))</f>
        <v/>
      </c>
      <c r="D13040">
        <f>IF(GL_Paste!$B13037="","",IFERROR(INDEX(DeptName,MATCH($C13040,DeptTag,0)),"UNALLOCATED"))</f>
        <v/>
      </c>
      <c r="E13040">
        <f>IF(GL_Paste!$B13037="","",IFERROR(INDEX(AcctCat,MATCH(GL_Paste!$B13037&amp;"",AcctCode,0)),"UNKNOWN"))</f>
        <v/>
      </c>
      <c r="F13040">
        <f>IF(GL_Paste!$B13037="","",IFERROR(INDEX(AcctSub,MATCH(GL_Paste!$B13037&amp;"",AcctCode,0)),"UNKNOWN"))</f>
        <v/>
      </c>
    </row>
    <row r="13041">
      <c r="A13041" s="40">
        <f>IF(GL_Paste!$B13038="","",N(GL_Paste!$H13038)-N(GL_Paste!$G13038))</f>
        <v/>
      </c>
      <c r="B13041" s="43">
        <f>IF(GL_Paste!$B13038="","",DATE(YEAR(GL_Paste!$E13038),MONTH(GL_Paste!$E13038),1))</f>
        <v/>
      </c>
      <c r="C13041">
        <f>IF(GL_Paste!$B13038="","",IF(TRIM(GL_Paste!$M13038)&lt;&gt;"",TRIM(GL_Paste!$M13038),IFERROR(MID(GL_Paste!$I13038,FIND("[",GL_Paste!$I13038)+1,FIND("]",GL_Paste!$I13038)-FIND("[",GL_Paste!$I13038)-1),"")))</f>
        <v/>
      </c>
      <c r="D13041">
        <f>IF(GL_Paste!$B13038="","",IFERROR(INDEX(DeptName,MATCH($C13041,DeptTag,0)),"UNALLOCATED"))</f>
        <v/>
      </c>
      <c r="E13041">
        <f>IF(GL_Paste!$B13038="","",IFERROR(INDEX(AcctCat,MATCH(GL_Paste!$B13038&amp;"",AcctCode,0)),"UNKNOWN"))</f>
        <v/>
      </c>
      <c r="F13041">
        <f>IF(GL_Paste!$B13038="","",IFERROR(INDEX(AcctSub,MATCH(GL_Paste!$B13038&amp;"",AcctCode,0)),"UNKNOWN"))</f>
        <v/>
      </c>
    </row>
    <row r="13042">
      <c r="A13042" s="40">
        <f>IF(GL_Paste!$B13039="","",N(GL_Paste!$H13039)-N(GL_Paste!$G13039))</f>
        <v/>
      </c>
      <c r="B13042" s="43">
        <f>IF(GL_Paste!$B13039="","",DATE(YEAR(GL_Paste!$E13039),MONTH(GL_Paste!$E13039),1))</f>
        <v/>
      </c>
      <c r="C13042">
        <f>IF(GL_Paste!$B13039="","",IF(TRIM(GL_Paste!$M13039)&lt;&gt;"",TRIM(GL_Paste!$M13039),IFERROR(MID(GL_Paste!$I13039,FIND("[",GL_Paste!$I13039)+1,FIND("]",GL_Paste!$I13039)-FIND("[",GL_Paste!$I13039)-1),"")))</f>
        <v/>
      </c>
      <c r="D13042">
        <f>IF(GL_Paste!$B13039="","",IFERROR(INDEX(DeptName,MATCH($C13042,DeptTag,0)),"UNALLOCATED"))</f>
        <v/>
      </c>
      <c r="E13042">
        <f>IF(GL_Paste!$B13039="","",IFERROR(INDEX(AcctCat,MATCH(GL_Paste!$B13039&amp;"",AcctCode,0)),"UNKNOWN"))</f>
        <v/>
      </c>
      <c r="F13042">
        <f>IF(GL_Paste!$B13039="","",IFERROR(INDEX(AcctSub,MATCH(GL_Paste!$B13039&amp;"",AcctCode,0)),"UNKNOWN"))</f>
        <v/>
      </c>
    </row>
    <row r="13043">
      <c r="A13043" s="40">
        <f>IF(GL_Paste!$B13040="","",N(GL_Paste!$H13040)-N(GL_Paste!$G13040))</f>
        <v/>
      </c>
      <c r="B13043" s="43">
        <f>IF(GL_Paste!$B13040="","",DATE(YEAR(GL_Paste!$E13040),MONTH(GL_Paste!$E13040),1))</f>
        <v/>
      </c>
      <c r="C13043">
        <f>IF(GL_Paste!$B13040="","",IF(TRIM(GL_Paste!$M13040)&lt;&gt;"",TRIM(GL_Paste!$M13040),IFERROR(MID(GL_Paste!$I13040,FIND("[",GL_Paste!$I13040)+1,FIND("]",GL_Paste!$I13040)-FIND("[",GL_Paste!$I13040)-1),"")))</f>
        <v/>
      </c>
      <c r="D13043">
        <f>IF(GL_Paste!$B13040="","",IFERROR(INDEX(DeptName,MATCH($C13043,DeptTag,0)),"UNALLOCATED"))</f>
        <v/>
      </c>
      <c r="E13043">
        <f>IF(GL_Paste!$B13040="","",IFERROR(INDEX(AcctCat,MATCH(GL_Paste!$B13040&amp;"",AcctCode,0)),"UNKNOWN"))</f>
        <v/>
      </c>
      <c r="F13043">
        <f>IF(GL_Paste!$B13040="","",IFERROR(INDEX(AcctSub,MATCH(GL_Paste!$B13040&amp;"",AcctCode,0)),"UNKNOWN"))</f>
        <v/>
      </c>
    </row>
    <row r="13044">
      <c r="A13044" s="40">
        <f>IF(GL_Paste!$B13041="","",N(GL_Paste!$H13041)-N(GL_Paste!$G13041))</f>
        <v/>
      </c>
      <c r="B13044" s="43">
        <f>IF(GL_Paste!$B13041="","",DATE(YEAR(GL_Paste!$E13041),MONTH(GL_Paste!$E13041),1))</f>
        <v/>
      </c>
      <c r="C13044">
        <f>IF(GL_Paste!$B13041="","",IF(TRIM(GL_Paste!$M13041)&lt;&gt;"",TRIM(GL_Paste!$M13041),IFERROR(MID(GL_Paste!$I13041,FIND("[",GL_Paste!$I13041)+1,FIND("]",GL_Paste!$I13041)-FIND("[",GL_Paste!$I13041)-1),"")))</f>
        <v/>
      </c>
      <c r="D13044">
        <f>IF(GL_Paste!$B13041="","",IFERROR(INDEX(DeptName,MATCH($C13044,DeptTag,0)),"UNALLOCATED"))</f>
        <v/>
      </c>
      <c r="E13044">
        <f>IF(GL_Paste!$B13041="","",IFERROR(INDEX(AcctCat,MATCH(GL_Paste!$B13041&amp;"",AcctCode,0)),"UNKNOWN"))</f>
        <v/>
      </c>
      <c r="F13044">
        <f>IF(GL_Paste!$B13041="","",IFERROR(INDEX(AcctSub,MATCH(GL_Paste!$B13041&amp;"",AcctCode,0)),"UNKNOWN"))</f>
        <v/>
      </c>
    </row>
    <row r="13045">
      <c r="A13045" s="40">
        <f>IF(GL_Paste!$B13042="","",N(GL_Paste!$H13042)-N(GL_Paste!$G13042))</f>
        <v/>
      </c>
      <c r="B13045" s="43">
        <f>IF(GL_Paste!$B13042="","",DATE(YEAR(GL_Paste!$E13042),MONTH(GL_Paste!$E13042),1))</f>
        <v/>
      </c>
      <c r="C13045">
        <f>IF(GL_Paste!$B13042="","",IF(TRIM(GL_Paste!$M13042)&lt;&gt;"",TRIM(GL_Paste!$M13042),IFERROR(MID(GL_Paste!$I13042,FIND("[",GL_Paste!$I13042)+1,FIND("]",GL_Paste!$I13042)-FIND("[",GL_Paste!$I13042)-1),"")))</f>
        <v/>
      </c>
      <c r="D13045">
        <f>IF(GL_Paste!$B13042="","",IFERROR(INDEX(DeptName,MATCH($C13045,DeptTag,0)),"UNALLOCATED"))</f>
        <v/>
      </c>
      <c r="E13045">
        <f>IF(GL_Paste!$B13042="","",IFERROR(INDEX(AcctCat,MATCH(GL_Paste!$B13042&amp;"",AcctCode,0)),"UNKNOWN"))</f>
        <v/>
      </c>
      <c r="F13045">
        <f>IF(GL_Paste!$B13042="","",IFERROR(INDEX(AcctSub,MATCH(GL_Paste!$B13042&amp;"",AcctCode,0)),"UNKNOWN"))</f>
        <v/>
      </c>
    </row>
    <row r="13046">
      <c r="A13046" s="40">
        <f>IF(GL_Paste!$B13043="","",N(GL_Paste!$H13043)-N(GL_Paste!$G13043))</f>
        <v/>
      </c>
      <c r="B13046" s="43">
        <f>IF(GL_Paste!$B13043="","",DATE(YEAR(GL_Paste!$E13043),MONTH(GL_Paste!$E13043),1))</f>
        <v/>
      </c>
      <c r="C13046">
        <f>IF(GL_Paste!$B13043="","",IF(TRIM(GL_Paste!$M13043)&lt;&gt;"",TRIM(GL_Paste!$M13043),IFERROR(MID(GL_Paste!$I13043,FIND("[",GL_Paste!$I13043)+1,FIND("]",GL_Paste!$I13043)-FIND("[",GL_Paste!$I13043)-1),"")))</f>
        <v/>
      </c>
      <c r="D13046">
        <f>IF(GL_Paste!$B13043="","",IFERROR(INDEX(DeptName,MATCH($C13046,DeptTag,0)),"UNALLOCATED"))</f>
        <v/>
      </c>
      <c r="E13046">
        <f>IF(GL_Paste!$B13043="","",IFERROR(INDEX(AcctCat,MATCH(GL_Paste!$B13043&amp;"",AcctCode,0)),"UNKNOWN"))</f>
        <v/>
      </c>
      <c r="F13046">
        <f>IF(GL_Paste!$B13043="","",IFERROR(INDEX(AcctSub,MATCH(GL_Paste!$B13043&amp;"",AcctCode,0)),"UNKNOWN"))</f>
        <v/>
      </c>
    </row>
    <row r="13047">
      <c r="A13047" s="40">
        <f>IF(GL_Paste!$B13044="","",N(GL_Paste!$H13044)-N(GL_Paste!$G13044))</f>
        <v/>
      </c>
      <c r="B13047" s="43">
        <f>IF(GL_Paste!$B13044="","",DATE(YEAR(GL_Paste!$E13044),MONTH(GL_Paste!$E13044),1))</f>
        <v/>
      </c>
      <c r="C13047">
        <f>IF(GL_Paste!$B13044="","",IF(TRIM(GL_Paste!$M13044)&lt;&gt;"",TRIM(GL_Paste!$M13044),IFERROR(MID(GL_Paste!$I13044,FIND("[",GL_Paste!$I13044)+1,FIND("]",GL_Paste!$I13044)-FIND("[",GL_Paste!$I13044)-1),"")))</f>
        <v/>
      </c>
      <c r="D13047">
        <f>IF(GL_Paste!$B13044="","",IFERROR(INDEX(DeptName,MATCH($C13047,DeptTag,0)),"UNALLOCATED"))</f>
        <v/>
      </c>
      <c r="E13047">
        <f>IF(GL_Paste!$B13044="","",IFERROR(INDEX(AcctCat,MATCH(GL_Paste!$B13044&amp;"",AcctCode,0)),"UNKNOWN"))</f>
        <v/>
      </c>
      <c r="F13047">
        <f>IF(GL_Paste!$B13044="","",IFERROR(INDEX(AcctSub,MATCH(GL_Paste!$B13044&amp;"",AcctCode,0)),"UNKNOWN"))</f>
        <v/>
      </c>
    </row>
    <row r="13048">
      <c r="A13048" s="40">
        <f>IF(GL_Paste!$B13045="","",N(GL_Paste!$H13045)-N(GL_Paste!$G13045))</f>
        <v/>
      </c>
      <c r="B13048" s="43">
        <f>IF(GL_Paste!$B13045="","",DATE(YEAR(GL_Paste!$E13045),MONTH(GL_Paste!$E13045),1))</f>
        <v/>
      </c>
      <c r="C13048">
        <f>IF(GL_Paste!$B13045="","",IF(TRIM(GL_Paste!$M13045)&lt;&gt;"",TRIM(GL_Paste!$M13045),IFERROR(MID(GL_Paste!$I13045,FIND("[",GL_Paste!$I13045)+1,FIND("]",GL_Paste!$I13045)-FIND("[",GL_Paste!$I13045)-1),"")))</f>
        <v/>
      </c>
      <c r="D13048">
        <f>IF(GL_Paste!$B13045="","",IFERROR(INDEX(DeptName,MATCH($C13048,DeptTag,0)),"UNALLOCATED"))</f>
        <v/>
      </c>
      <c r="E13048">
        <f>IF(GL_Paste!$B13045="","",IFERROR(INDEX(AcctCat,MATCH(GL_Paste!$B13045&amp;"",AcctCode,0)),"UNKNOWN"))</f>
        <v/>
      </c>
      <c r="F13048">
        <f>IF(GL_Paste!$B13045="","",IFERROR(INDEX(AcctSub,MATCH(GL_Paste!$B13045&amp;"",AcctCode,0)),"UNKNOWN"))</f>
        <v/>
      </c>
    </row>
    <row r="13049">
      <c r="A13049" s="40">
        <f>IF(GL_Paste!$B13046="","",N(GL_Paste!$H13046)-N(GL_Paste!$G13046))</f>
        <v/>
      </c>
      <c r="B13049" s="43">
        <f>IF(GL_Paste!$B13046="","",DATE(YEAR(GL_Paste!$E13046),MONTH(GL_Paste!$E13046),1))</f>
        <v/>
      </c>
      <c r="C13049">
        <f>IF(GL_Paste!$B13046="","",IF(TRIM(GL_Paste!$M13046)&lt;&gt;"",TRIM(GL_Paste!$M13046),IFERROR(MID(GL_Paste!$I13046,FIND("[",GL_Paste!$I13046)+1,FIND("]",GL_Paste!$I13046)-FIND("[",GL_Paste!$I13046)-1),"")))</f>
        <v/>
      </c>
      <c r="D13049">
        <f>IF(GL_Paste!$B13046="","",IFERROR(INDEX(DeptName,MATCH($C13049,DeptTag,0)),"UNALLOCATED"))</f>
        <v/>
      </c>
      <c r="E13049">
        <f>IF(GL_Paste!$B13046="","",IFERROR(INDEX(AcctCat,MATCH(GL_Paste!$B13046&amp;"",AcctCode,0)),"UNKNOWN"))</f>
        <v/>
      </c>
      <c r="F13049">
        <f>IF(GL_Paste!$B13046="","",IFERROR(INDEX(AcctSub,MATCH(GL_Paste!$B13046&amp;"",AcctCode,0)),"UNKNOWN"))</f>
        <v/>
      </c>
    </row>
    <row r="13050">
      <c r="A13050" s="40">
        <f>IF(GL_Paste!$B13047="","",N(GL_Paste!$H13047)-N(GL_Paste!$G13047))</f>
        <v/>
      </c>
      <c r="B13050" s="43">
        <f>IF(GL_Paste!$B13047="","",DATE(YEAR(GL_Paste!$E13047),MONTH(GL_Paste!$E13047),1))</f>
        <v/>
      </c>
      <c r="C13050">
        <f>IF(GL_Paste!$B13047="","",IF(TRIM(GL_Paste!$M13047)&lt;&gt;"",TRIM(GL_Paste!$M13047),IFERROR(MID(GL_Paste!$I13047,FIND("[",GL_Paste!$I13047)+1,FIND("]",GL_Paste!$I13047)-FIND("[",GL_Paste!$I13047)-1),"")))</f>
        <v/>
      </c>
      <c r="D13050">
        <f>IF(GL_Paste!$B13047="","",IFERROR(INDEX(DeptName,MATCH($C13050,DeptTag,0)),"UNALLOCATED"))</f>
        <v/>
      </c>
      <c r="E13050">
        <f>IF(GL_Paste!$B13047="","",IFERROR(INDEX(AcctCat,MATCH(GL_Paste!$B13047&amp;"",AcctCode,0)),"UNKNOWN"))</f>
        <v/>
      </c>
      <c r="F13050">
        <f>IF(GL_Paste!$B13047="","",IFERROR(INDEX(AcctSub,MATCH(GL_Paste!$B13047&amp;"",AcctCode,0)),"UNKNOWN"))</f>
        <v/>
      </c>
    </row>
    <row r="13051">
      <c r="A13051" s="40">
        <f>IF(GL_Paste!$B13048="","",N(GL_Paste!$H13048)-N(GL_Paste!$G13048))</f>
        <v/>
      </c>
      <c r="B13051" s="43">
        <f>IF(GL_Paste!$B13048="","",DATE(YEAR(GL_Paste!$E13048),MONTH(GL_Paste!$E13048),1))</f>
        <v/>
      </c>
      <c r="C13051">
        <f>IF(GL_Paste!$B13048="","",IF(TRIM(GL_Paste!$M13048)&lt;&gt;"",TRIM(GL_Paste!$M13048),IFERROR(MID(GL_Paste!$I13048,FIND("[",GL_Paste!$I13048)+1,FIND("]",GL_Paste!$I13048)-FIND("[",GL_Paste!$I13048)-1),"")))</f>
        <v/>
      </c>
      <c r="D13051">
        <f>IF(GL_Paste!$B13048="","",IFERROR(INDEX(DeptName,MATCH($C13051,DeptTag,0)),"UNALLOCATED"))</f>
        <v/>
      </c>
      <c r="E13051">
        <f>IF(GL_Paste!$B13048="","",IFERROR(INDEX(AcctCat,MATCH(GL_Paste!$B13048&amp;"",AcctCode,0)),"UNKNOWN"))</f>
        <v/>
      </c>
      <c r="F13051">
        <f>IF(GL_Paste!$B13048="","",IFERROR(INDEX(AcctSub,MATCH(GL_Paste!$B13048&amp;"",AcctCode,0)),"UNKNOWN"))</f>
        <v/>
      </c>
    </row>
    <row r="13052">
      <c r="A13052" s="40">
        <f>IF(GL_Paste!$B13049="","",N(GL_Paste!$H13049)-N(GL_Paste!$G13049))</f>
        <v/>
      </c>
      <c r="B13052" s="43">
        <f>IF(GL_Paste!$B13049="","",DATE(YEAR(GL_Paste!$E13049),MONTH(GL_Paste!$E13049),1))</f>
        <v/>
      </c>
      <c r="C13052">
        <f>IF(GL_Paste!$B13049="","",IF(TRIM(GL_Paste!$M13049)&lt;&gt;"",TRIM(GL_Paste!$M13049),IFERROR(MID(GL_Paste!$I13049,FIND("[",GL_Paste!$I13049)+1,FIND("]",GL_Paste!$I13049)-FIND("[",GL_Paste!$I13049)-1),"")))</f>
        <v/>
      </c>
      <c r="D13052">
        <f>IF(GL_Paste!$B13049="","",IFERROR(INDEX(DeptName,MATCH($C13052,DeptTag,0)),"UNALLOCATED"))</f>
        <v/>
      </c>
      <c r="E13052">
        <f>IF(GL_Paste!$B13049="","",IFERROR(INDEX(AcctCat,MATCH(GL_Paste!$B13049&amp;"",AcctCode,0)),"UNKNOWN"))</f>
        <v/>
      </c>
      <c r="F13052">
        <f>IF(GL_Paste!$B13049="","",IFERROR(INDEX(AcctSub,MATCH(GL_Paste!$B13049&amp;"",AcctCode,0)),"UNKNOWN"))</f>
        <v/>
      </c>
    </row>
    <row r="13053">
      <c r="A13053" s="40">
        <f>IF(GL_Paste!$B13050="","",N(GL_Paste!$H13050)-N(GL_Paste!$G13050))</f>
        <v/>
      </c>
      <c r="B13053" s="43">
        <f>IF(GL_Paste!$B13050="","",DATE(YEAR(GL_Paste!$E13050),MONTH(GL_Paste!$E13050),1))</f>
        <v/>
      </c>
      <c r="C13053">
        <f>IF(GL_Paste!$B13050="","",IF(TRIM(GL_Paste!$M13050)&lt;&gt;"",TRIM(GL_Paste!$M13050),IFERROR(MID(GL_Paste!$I13050,FIND("[",GL_Paste!$I13050)+1,FIND("]",GL_Paste!$I13050)-FIND("[",GL_Paste!$I13050)-1),"")))</f>
        <v/>
      </c>
      <c r="D13053">
        <f>IF(GL_Paste!$B13050="","",IFERROR(INDEX(DeptName,MATCH($C13053,DeptTag,0)),"UNALLOCATED"))</f>
        <v/>
      </c>
      <c r="E13053">
        <f>IF(GL_Paste!$B13050="","",IFERROR(INDEX(AcctCat,MATCH(GL_Paste!$B13050&amp;"",AcctCode,0)),"UNKNOWN"))</f>
        <v/>
      </c>
      <c r="F13053">
        <f>IF(GL_Paste!$B13050="","",IFERROR(INDEX(AcctSub,MATCH(GL_Paste!$B13050&amp;"",AcctCode,0)),"UNKNOWN"))</f>
        <v/>
      </c>
    </row>
    <row r="13054">
      <c r="A13054" s="40">
        <f>IF(GL_Paste!$B13051="","",N(GL_Paste!$H13051)-N(GL_Paste!$G13051))</f>
        <v/>
      </c>
      <c r="B13054" s="43">
        <f>IF(GL_Paste!$B13051="","",DATE(YEAR(GL_Paste!$E13051),MONTH(GL_Paste!$E13051),1))</f>
        <v/>
      </c>
      <c r="C13054">
        <f>IF(GL_Paste!$B13051="","",IF(TRIM(GL_Paste!$M13051)&lt;&gt;"",TRIM(GL_Paste!$M13051),IFERROR(MID(GL_Paste!$I13051,FIND("[",GL_Paste!$I13051)+1,FIND("]",GL_Paste!$I13051)-FIND("[",GL_Paste!$I13051)-1),"")))</f>
        <v/>
      </c>
      <c r="D13054">
        <f>IF(GL_Paste!$B13051="","",IFERROR(INDEX(DeptName,MATCH($C13054,DeptTag,0)),"UNALLOCATED"))</f>
        <v/>
      </c>
      <c r="E13054">
        <f>IF(GL_Paste!$B13051="","",IFERROR(INDEX(AcctCat,MATCH(GL_Paste!$B13051&amp;"",AcctCode,0)),"UNKNOWN"))</f>
        <v/>
      </c>
      <c r="F13054">
        <f>IF(GL_Paste!$B13051="","",IFERROR(INDEX(AcctSub,MATCH(GL_Paste!$B13051&amp;"",AcctCode,0)),"UNKNOWN"))</f>
        <v/>
      </c>
    </row>
    <row r="13055">
      <c r="A13055" s="40">
        <f>IF(GL_Paste!$B13052="","",N(GL_Paste!$H13052)-N(GL_Paste!$G13052))</f>
        <v/>
      </c>
      <c r="B13055" s="43">
        <f>IF(GL_Paste!$B13052="","",DATE(YEAR(GL_Paste!$E13052),MONTH(GL_Paste!$E13052),1))</f>
        <v/>
      </c>
      <c r="C13055">
        <f>IF(GL_Paste!$B13052="","",IF(TRIM(GL_Paste!$M13052)&lt;&gt;"",TRIM(GL_Paste!$M13052),IFERROR(MID(GL_Paste!$I13052,FIND("[",GL_Paste!$I13052)+1,FIND("]",GL_Paste!$I13052)-FIND("[",GL_Paste!$I13052)-1),"")))</f>
        <v/>
      </c>
      <c r="D13055">
        <f>IF(GL_Paste!$B13052="","",IFERROR(INDEX(DeptName,MATCH($C13055,DeptTag,0)),"UNALLOCATED"))</f>
        <v/>
      </c>
      <c r="E13055">
        <f>IF(GL_Paste!$B13052="","",IFERROR(INDEX(AcctCat,MATCH(GL_Paste!$B13052&amp;"",AcctCode,0)),"UNKNOWN"))</f>
        <v/>
      </c>
      <c r="F13055">
        <f>IF(GL_Paste!$B13052="","",IFERROR(INDEX(AcctSub,MATCH(GL_Paste!$B13052&amp;"",AcctCode,0)),"UNKNOWN"))</f>
        <v/>
      </c>
    </row>
    <row r="13056">
      <c r="A13056" s="40">
        <f>IF(GL_Paste!$B13053="","",N(GL_Paste!$H13053)-N(GL_Paste!$G13053))</f>
        <v/>
      </c>
      <c r="B13056" s="43">
        <f>IF(GL_Paste!$B13053="","",DATE(YEAR(GL_Paste!$E13053),MONTH(GL_Paste!$E13053),1))</f>
        <v/>
      </c>
      <c r="C13056">
        <f>IF(GL_Paste!$B13053="","",IF(TRIM(GL_Paste!$M13053)&lt;&gt;"",TRIM(GL_Paste!$M13053),IFERROR(MID(GL_Paste!$I13053,FIND("[",GL_Paste!$I13053)+1,FIND("]",GL_Paste!$I13053)-FIND("[",GL_Paste!$I13053)-1),"")))</f>
        <v/>
      </c>
      <c r="D13056">
        <f>IF(GL_Paste!$B13053="","",IFERROR(INDEX(DeptName,MATCH($C13056,DeptTag,0)),"UNALLOCATED"))</f>
        <v/>
      </c>
      <c r="E13056">
        <f>IF(GL_Paste!$B13053="","",IFERROR(INDEX(AcctCat,MATCH(GL_Paste!$B13053&amp;"",AcctCode,0)),"UNKNOWN"))</f>
        <v/>
      </c>
      <c r="F13056">
        <f>IF(GL_Paste!$B13053="","",IFERROR(INDEX(AcctSub,MATCH(GL_Paste!$B13053&amp;"",AcctCode,0)),"UNKNOWN"))</f>
        <v/>
      </c>
    </row>
    <row r="13057">
      <c r="A13057" s="40">
        <f>IF(GL_Paste!$B13054="","",N(GL_Paste!$H13054)-N(GL_Paste!$G13054))</f>
        <v/>
      </c>
      <c r="B13057" s="43">
        <f>IF(GL_Paste!$B13054="","",DATE(YEAR(GL_Paste!$E13054),MONTH(GL_Paste!$E13054),1))</f>
        <v/>
      </c>
      <c r="C13057">
        <f>IF(GL_Paste!$B13054="","",IF(TRIM(GL_Paste!$M13054)&lt;&gt;"",TRIM(GL_Paste!$M13054),IFERROR(MID(GL_Paste!$I13054,FIND("[",GL_Paste!$I13054)+1,FIND("]",GL_Paste!$I13054)-FIND("[",GL_Paste!$I13054)-1),"")))</f>
        <v/>
      </c>
      <c r="D13057">
        <f>IF(GL_Paste!$B13054="","",IFERROR(INDEX(DeptName,MATCH($C13057,DeptTag,0)),"UNALLOCATED"))</f>
        <v/>
      </c>
      <c r="E13057">
        <f>IF(GL_Paste!$B13054="","",IFERROR(INDEX(AcctCat,MATCH(GL_Paste!$B13054&amp;"",AcctCode,0)),"UNKNOWN"))</f>
        <v/>
      </c>
      <c r="F13057">
        <f>IF(GL_Paste!$B13054="","",IFERROR(INDEX(AcctSub,MATCH(GL_Paste!$B13054&amp;"",AcctCode,0)),"UNKNOWN"))</f>
        <v/>
      </c>
    </row>
    <row r="13058">
      <c r="A13058" s="40">
        <f>IF(GL_Paste!$B13055="","",N(GL_Paste!$H13055)-N(GL_Paste!$G13055))</f>
        <v/>
      </c>
      <c r="B13058" s="43">
        <f>IF(GL_Paste!$B13055="","",DATE(YEAR(GL_Paste!$E13055),MONTH(GL_Paste!$E13055),1))</f>
        <v/>
      </c>
      <c r="C13058">
        <f>IF(GL_Paste!$B13055="","",IF(TRIM(GL_Paste!$M13055)&lt;&gt;"",TRIM(GL_Paste!$M13055),IFERROR(MID(GL_Paste!$I13055,FIND("[",GL_Paste!$I13055)+1,FIND("]",GL_Paste!$I13055)-FIND("[",GL_Paste!$I13055)-1),"")))</f>
        <v/>
      </c>
      <c r="D13058">
        <f>IF(GL_Paste!$B13055="","",IFERROR(INDEX(DeptName,MATCH($C13058,DeptTag,0)),"UNALLOCATED"))</f>
        <v/>
      </c>
      <c r="E13058">
        <f>IF(GL_Paste!$B13055="","",IFERROR(INDEX(AcctCat,MATCH(GL_Paste!$B13055&amp;"",AcctCode,0)),"UNKNOWN"))</f>
        <v/>
      </c>
      <c r="F13058">
        <f>IF(GL_Paste!$B13055="","",IFERROR(INDEX(AcctSub,MATCH(GL_Paste!$B13055&amp;"",AcctCode,0)),"UNKNOWN"))</f>
        <v/>
      </c>
    </row>
    <row r="13059">
      <c r="A13059" s="40">
        <f>IF(GL_Paste!$B13056="","",N(GL_Paste!$H13056)-N(GL_Paste!$G13056))</f>
        <v/>
      </c>
      <c r="B13059" s="43">
        <f>IF(GL_Paste!$B13056="","",DATE(YEAR(GL_Paste!$E13056),MONTH(GL_Paste!$E13056),1))</f>
        <v/>
      </c>
      <c r="C13059">
        <f>IF(GL_Paste!$B13056="","",IF(TRIM(GL_Paste!$M13056)&lt;&gt;"",TRIM(GL_Paste!$M13056),IFERROR(MID(GL_Paste!$I13056,FIND("[",GL_Paste!$I13056)+1,FIND("]",GL_Paste!$I13056)-FIND("[",GL_Paste!$I13056)-1),"")))</f>
        <v/>
      </c>
      <c r="D13059">
        <f>IF(GL_Paste!$B13056="","",IFERROR(INDEX(DeptName,MATCH($C13059,DeptTag,0)),"UNALLOCATED"))</f>
        <v/>
      </c>
      <c r="E13059">
        <f>IF(GL_Paste!$B13056="","",IFERROR(INDEX(AcctCat,MATCH(GL_Paste!$B13056&amp;"",AcctCode,0)),"UNKNOWN"))</f>
        <v/>
      </c>
      <c r="F13059">
        <f>IF(GL_Paste!$B13056="","",IFERROR(INDEX(AcctSub,MATCH(GL_Paste!$B13056&amp;"",AcctCode,0)),"UNKNOWN"))</f>
        <v/>
      </c>
    </row>
    <row r="13060">
      <c r="A13060" s="40">
        <f>IF(GL_Paste!$B13057="","",N(GL_Paste!$H13057)-N(GL_Paste!$G13057))</f>
        <v/>
      </c>
      <c r="B13060" s="43">
        <f>IF(GL_Paste!$B13057="","",DATE(YEAR(GL_Paste!$E13057),MONTH(GL_Paste!$E13057),1))</f>
        <v/>
      </c>
      <c r="C13060">
        <f>IF(GL_Paste!$B13057="","",IF(TRIM(GL_Paste!$M13057)&lt;&gt;"",TRIM(GL_Paste!$M13057),IFERROR(MID(GL_Paste!$I13057,FIND("[",GL_Paste!$I13057)+1,FIND("]",GL_Paste!$I13057)-FIND("[",GL_Paste!$I13057)-1),"")))</f>
        <v/>
      </c>
      <c r="D13060">
        <f>IF(GL_Paste!$B13057="","",IFERROR(INDEX(DeptName,MATCH($C13060,DeptTag,0)),"UNALLOCATED"))</f>
        <v/>
      </c>
      <c r="E13060">
        <f>IF(GL_Paste!$B13057="","",IFERROR(INDEX(AcctCat,MATCH(GL_Paste!$B13057&amp;"",AcctCode,0)),"UNKNOWN"))</f>
        <v/>
      </c>
      <c r="F13060">
        <f>IF(GL_Paste!$B13057="","",IFERROR(INDEX(AcctSub,MATCH(GL_Paste!$B13057&amp;"",AcctCode,0)),"UNKNOWN"))</f>
        <v/>
      </c>
    </row>
    <row r="13061">
      <c r="A13061" s="40">
        <f>IF(GL_Paste!$B13058="","",N(GL_Paste!$H13058)-N(GL_Paste!$G13058))</f>
        <v/>
      </c>
      <c r="B13061" s="43">
        <f>IF(GL_Paste!$B13058="","",DATE(YEAR(GL_Paste!$E13058),MONTH(GL_Paste!$E13058),1))</f>
        <v/>
      </c>
      <c r="C13061">
        <f>IF(GL_Paste!$B13058="","",IF(TRIM(GL_Paste!$M13058)&lt;&gt;"",TRIM(GL_Paste!$M13058),IFERROR(MID(GL_Paste!$I13058,FIND("[",GL_Paste!$I13058)+1,FIND("]",GL_Paste!$I13058)-FIND("[",GL_Paste!$I13058)-1),"")))</f>
        <v/>
      </c>
      <c r="D13061">
        <f>IF(GL_Paste!$B13058="","",IFERROR(INDEX(DeptName,MATCH($C13061,DeptTag,0)),"UNALLOCATED"))</f>
        <v/>
      </c>
      <c r="E13061">
        <f>IF(GL_Paste!$B13058="","",IFERROR(INDEX(AcctCat,MATCH(GL_Paste!$B13058&amp;"",AcctCode,0)),"UNKNOWN"))</f>
        <v/>
      </c>
      <c r="F13061">
        <f>IF(GL_Paste!$B13058="","",IFERROR(INDEX(AcctSub,MATCH(GL_Paste!$B13058&amp;"",AcctCode,0)),"UNKNOWN"))</f>
        <v/>
      </c>
    </row>
    <row r="13062">
      <c r="A13062" s="40">
        <f>IF(GL_Paste!$B13059="","",N(GL_Paste!$H13059)-N(GL_Paste!$G13059))</f>
        <v/>
      </c>
      <c r="B13062" s="43">
        <f>IF(GL_Paste!$B13059="","",DATE(YEAR(GL_Paste!$E13059),MONTH(GL_Paste!$E13059),1))</f>
        <v/>
      </c>
      <c r="C13062">
        <f>IF(GL_Paste!$B13059="","",IF(TRIM(GL_Paste!$M13059)&lt;&gt;"",TRIM(GL_Paste!$M13059),IFERROR(MID(GL_Paste!$I13059,FIND("[",GL_Paste!$I13059)+1,FIND("]",GL_Paste!$I13059)-FIND("[",GL_Paste!$I13059)-1),"")))</f>
        <v/>
      </c>
      <c r="D13062">
        <f>IF(GL_Paste!$B13059="","",IFERROR(INDEX(DeptName,MATCH($C13062,DeptTag,0)),"UNALLOCATED"))</f>
        <v/>
      </c>
      <c r="E13062">
        <f>IF(GL_Paste!$B13059="","",IFERROR(INDEX(AcctCat,MATCH(GL_Paste!$B13059&amp;"",AcctCode,0)),"UNKNOWN"))</f>
        <v/>
      </c>
      <c r="F13062">
        <f>IF(GL_Paste!$B13059="","",IFERROR(INDEX(AcctSub,MATCH(GL_Paste!$B13059&amp;"",AcctCode,0)),"UNKNOWN"))</f>
        <v/>
      </c>
    </row>
    <row r="13063">
      <c r="A13063" s="40">
        <f>IF(GL_Paste!$B13060="","",N(GL_Paste!$H13060)-N(GL_Paste!$G13060))</f>
        <v/>
      </c>
      <c r="B13063" s="43">
        <f>IF(GL_Paste!$B13060="","",DATE(YEAR(GL_Paste!$E13060),MONTH(GL_Paste!$E13060),1))</f>
        <v/>
      </c>
      <c r="C13063">
        <f>IF(GL_Paste!$B13060="","",IF(TRIM(GL_Paste!$M13060)&lt;&gt;"",TRIM(GL_Paste!$M13060),IFERROR(MID(GL_Paste!$I13060,FIND("[",GL_Paste!$I13060)+1,FIND("]",GL_Paste!$I13060)-FIND("[",GL_Paste!$I13060)-1),"")))</f>
        <v/>
      </c>
      <c r="D13063">
        <f>IF(GL_Paste!$B13060="","",IFERROR(INDEX(DeptName,MATCH($C13063,DeptTag,0)),"UNALLOCATED"))</f>
        <v/>
      </c>
      <c r="E13063">
        <f>IF(GL_Paste!$B13060="","",IFERROR(INDEX(AcctCat,MATCH(GL_Paste!$B13060&amp;"",AcctCode,0)),"UNKNOWN"))</f>
        <v/>
      </c>
      <c r="F13063">
        <f>IF(GL_Paste!$B13060="","",IFERROR(INDEX(AcctSub,MATCH(GL_Paste!$B13060&amp;"",AcctCode,0)),"UNKNOWN"))</f>
        <v/>
      </c>
    </row>
    <row r="13064">
      <c r="A13064" s="40">
        <f>IF(GL_Paste!$B13061="","",N(GL_Paste!$H13061)-N(GL_Paste!$G13061))</f>
        <v/>
      </c>
      <c r="B13064" s="43">
        <f>IF(GL_Paste!$B13061="","",DATE(YEAR(GL_Paste!$E13061),MONTH(GL_Paste!$E13061),1))</f>
        <v/>
      </c>
      <c r="C13064">
        <f>IF(GL_Paste!$B13061="","",IF(TRIM(GL_Paste!$M13061)&lt;&gt;"",TRIM(GL_Paste!$M13061),IFERROR(MID(GL_Paste!$I13061,FIND("[",GL_Paste!$I13061)+1,FIND("]",GL_Paste!$I13061)-FIND("[",GL_Paste!$I13061)-1),"")))</f>
        <v/>
      </c>
      <c r="D13064">
        <f>IF(GL_Paste!$B13061="","",IFERROR(INDEX(DeptName,MATCH($C13064,DeptTag,0)),"UNALLOCATED"))</f>
        <v/>
      </c>
      <c r="E13064">
        <f>IF(GL_Paste!$B13061="","",IFERROR(INDEX(AcctCat,MATCH(GL_Paste!$B13061&amp;"",AcctCode,0)),"UNKNOWN"))</f>
        <v/>
      </c>
      <c r="F13064">
        <f>IF(GL_Paste!$B13061="","",IFERROR(INDEX(AcctSub,MATCH(GL_Paste!$B13061&amp;"",AcctCode,0)),"UNKNOWN"))</f>
        <v/>
      </c>
    </row>
    <row r="13065">
      <c r="A13065" s="40">
        <f>IF(GL_Paste!$B13062="","",N(GL_Paste!$H13062)-N(GL_Paste!$G13062))</f>
        <v/>
      </c>
      <c r="B13065" s="43">
        <f>IF(GL_Paste!$B13062="","",DATE(YEAR(GL_Paste!$E13062),MONTH(GL_Paste!$E13062),1))</f>
        <v/>
      </c>
      <c r="C13065">
        <f>IF(GL_Paste!$B13062="","",IF(TRIM(GL_Paste!$M13062)&lt;&gt;"",TRIM(GL_Paste!$M13062),IFERROR(MID(GL_Paste!$I13062,FIND("[",GL_Paste!$I13062)+1,FIND("]",GL_Paste!$I13062)-FIND("[",GL_Paste!$I13062)-1),"")))</f>
        <v/>
      </c>
      <c r="D13065">
        <f>IF(GL_Paste!$B13062="","",IFERROR(INDEX(DeptName,MATCH($C13065,DeptTag,0)),"UNALLOCATED"))</f>
        <v/>
      </c>
      <c r="E13065">
        <f>IF(GL_Paste!$B13062="","",IFERROR(INDEX(AcctCat,MATCH(GL_Paste!$B13062&amp;"",AcctCode,0)),"UNKNOWN"))</f>
        <v/>
      </c>
      <c r="F13065">
        <f>IF(GL_Paste!$B13062="","",IFERROR(INDEX(AcctSub,MATCH(GL_Paste!$B13062&amp;"",AcctCode,0)),"UNKNOWN"))</f>
        <v/>
      </c>
    </row>
    <row r="13066">
      <c r="A13066" s="40">
        <f>IF(GL_Paste!$B13063="","",N(GL_Paste!$H13063)-N(GL_Paste!$G13063))</f>
        <v/>
      </c>
      <c r="B13066" s="43">
        <f>IF(GL_Paste!$B13063="","",DATE(YEAR(GL_Paste!$E13063),MONTH(GL_Paste!$E13063),1))</f>
        <v/>
      </c>
      <c r="C13066">
        <f>IF(GL_Paste!$B13063="","",IF(TRIM(GL_Paste!$M13063)&lt;&gt;"",TRIM(GL_Paste!$M13063),IFERROR(MID(GL_Paste!$I13063,FIND("[",GL_Paste!$I13063)+1,FIND("]",GL_Paste!$I13063)-FIND("[",GL_Paste!$I13063)-1),"")))</f>
        <v/>
      </c>
      <c r="D13066">
        <f>IF(GL_Paste!$B13063="","",IFERROR(INDEX(DeptName,MATCH($C13066,DeptTag,0)),"UNALLOCATED"))</f>
        <v/>
      </c>
      <c r="E13066">
        <f>IF(GL_Paste!$B13063="","",IFERROR(INDEX(AcctCat,MATCH(GL_Paste!$B13063&amp;"",AcctCode,0)),"UNKNOWN"))</f>
        <v/>
      </c>
      <c r="F13066">
        <f>IF(GL_Paste!$B13063="","",IFERROR(INDEX(AcctSub,MATCH(GL_Paste!$B13063&amp;"",AcctCode,0)),"UNKNOWN"))</f>
        <v/>
      </c>
    </row>
    <row r="13067">
      <c r="A13067" s="40">
        <f>IF(GL_Paste!$B13064="","",N(GL_Paste!$H13064)-N(GL_Paste!$G13064))</f>
        <v/>
      </c>
      <c r="B13067" s="43">
        <f>IF(GL_Paste!$B13064="","",DATE(YEAR(GL_Paste!$E13064),MONTH(GL_Paste!$E13064),1))</f>
        <v/>
      </c>
      <c r="C13067">
        <f>IF(GL_Paste!$B13064="","",IF(TRIM(GL_Paste!$M13064)&lt;&gt;"",TRIM(GL_Paste!$M13064),IFERROR(MID(GL_Paste!$I13064,FIND("[",GL_Paste!$I13064)+1,FIND("]",GL_Paste!$I13064)-FIND("[",GL_Paste!$I13064)-1),"")))</f>
        <v/>
      </c>
      <c r="D13067">
        <f>IF(GL_Paste!$B13064="","",IFERROR(INDEX(DeptName,MATCH($C13067,DeptTag,0)),"UNALLOCATED"))</f>
        <v/>
      </c>
      <c r="E13067">
        <f>IF(GL_Paste!$B13064="","",IFERROR(INDEX(AcctCat,MATCH(GL_Paste!$B13064&amp;"",AcctCode,0)),"UNKNOWN"))</f>
        <v/>
      </c>
      <c r="F13067">
        <f>IF(GL_Paste!$B13064="","",IFERROR(INDEX(AcctSub,MATCH(GL_Paste!$B13064&amp;"",AcctCode,0)),"UNKNOWN"))</f>
        <v/>
      </c>
    </row>
    <row r="13068">
      <c r="A13068" s="40">
        <f>IF(GL_Paste!$B13065="","",N(GL_Paste!$H13065)-N(GL_Paste!$G13065))</f>
        <v/>
      </c>
      <c r="B13068" s="43">
        <f>IF(GL_Paste!$B13065="","",DATE(YEAR(GL_Paste!$E13065),MONTH(GL_Paste!$E13065),1))</f>
        <v/>
      </c>
      <c r="C13068">
        <f>IF(GL_Paste!$B13065="","",IF(TRIM(GL_Paste!$M13065)&lt;&gt;"",TRIM(GL_Paste!$M13065),IFERROR(MID(GL_Paste!$I13065,FIND("[",GL_Paste!$I13065)+1,FIND("]",GL_Paste!$I13065)-FIND("[",GL_Paste!$I13065)-1),"")))</f>
        <v/>
      </c>
      <c r="D13068">
        <f>IF(GL_Paste!$B13065="","",IFERROR(INDEX(DeptName,MATCH($C13068,DeptTag,0)),"UNALLOCATED"))</f>
        <v/>
      </c>
      <c r="E13068">
        <f>IF(GL_Paste!$B13065="","",IFERROR(INDEX(AcctCat,MATCH(GL_Paste!$B13065&amp;"",AcctCode,0)),"UNKNOWN"))</f>
        <v/>
      </c>
      <c r="F13068">
        <f>IF(GL_Paste!$B13065="","",IFERROR(INDEX(AcctSub,MATCH(GL_Paste!$B13065&amp;"",AcctCode,0)),"UNKNOWN"))</f>
        <v/>
      </c>
    </row>
    <row r="13069">
      <c r="A13069" s="40">
        <f>IF(GL_Paste!$B13066="","",N(GL_Paste!$H13066)-N(GL_Paste!$G13066))</f>
        <v/>
      </c>
      <c r="B13069" s="43">
        <f>IF(GL_Paste!$B13066="","",DATE(YEAR(GL_Paste!$E13066),MONTH(GL_Paste!$E13066),1))</f>
        <v/>
      </c>
      <c r="C13069">
        <f>IF(GL_Paste!$B13066="","",IF(TRIM(GL_Paste!$M13066)&lt;&gt;"",TRIM(GL_Paste!$M13066),IFERROR(MID(GL_Paste!$I13066,FIND("[",GL_Paste!$I13066)+1,FIND("]",GL_Paste!$I13066)-FIND("[",GL_Paste!$I13066)-1),"")))</f>
        <v/>
      </c>
      <c r="D13069">
        <f>IF(GL_Paste!$B13066="","",IFERROR(INDEX(DeptName,MATCH($C13069,DeptTag,0)),"UNALLOCATED"))</f>
        <v/>
      </c>
      <c r="E13069">
        <f>IF(GL_Paste!$B13066="","",IFERROR(INDEX(AcctCat,MATCH(GL_Paste!$B13066&amp;"",AcctCode,0)),"UNKNOWN"))</f>
        <v/>
      </c>
      <c r="F13069">
        <f>IF(GL_Paste!$B13066="","",IFERROR(INDEX(AcctSub,MATCH(GL_Paste!$B13066&amp;"",AcctCode,0)),"UNKNOWN"))</f>
        <v/>
      </c>
    </row>
    <row r="13070">
      <c r="A13070" s="40">
        <f>IF(GL_Paste!$B13067="","",N(GL_Paste!$H13067)-N(GL_Paste!$G13067))</f>
        <v/>
      </c>
      <c r="B13070" s="43">
        <f>IF(GL_Paste!$B13067="","",DATE(YEAR(GL_Paste!$E13067),MONTH(GL_Paste!$E13067),1))</f>
        <v/>
      </c>
      <c r="C13070">
        <f>IF(GL_Paste!$B13067="","",IF(TRIM(GL_Paste!$M13067)&lt;&gt;"",TRIM(GL_Paste!$M13067),IFERROR(MID(GL_Paste!$I13067,FIND("[",GL_Paste!$I13067)+1,FIND("]",GL_Paste!$I13067)-FIND("[",GL_Paste!$I13067)-1),"")))</f>
        <v/>
      </c>
      <c r="D13070">
        <f>IF(GL_Paste!$B13067="","",IFERROR(INDEX(DeptName,MATCH($C13070,DeptTag,0)),"UNALLOCATED"))</f>
        <v/>
      </c>
      <c r="E13070">
        <f>IF(GL_Paste!$B13067="","",IFERROR(INDEX(AcctCat,MATCH(GL_Paste!$B13067&amp;"",AcctCode,0)),"UNKNOWN"))</f>
        <v/>
      </c>
      <c r="F13070">
        <f>IF(GL_Paste!$B13067="","",IFERROR(INDEX(AcctSub,MATCH(GL_Paste!$B13067&amp;"",AcctCode,0)),"UNKNOWN"))</f>
        <v/>
      </c>
    </row>
    <row r="13071">
      <c r="A13071" s="40">
        <f>IF(GL_Paste!$B13068="","",N(GL_Paste!$H13068)-N(GL_Paste!$G13068))</f>
        <v/>
      </c>
      <c r="B13071" s="43">
        <f>IF(GL_Paste!$B13068="","",DATE(YEAR(GL_Paste!$E13068),MONTH(GL_Paste!$E13068),1))</f>
        <v/>
      </c>
      <c r="C13071">
        <f>IF(GL_Paste!$B13068="","",IF(TRIM(GL_Paste!$M13068)&lt;&gt;"",TRIM(GL_Paste!$M13068),IFERROR(MID(GL_Paste!$I13068,FIND("[",GL_Paste!$I13068)+1,FIND("]",GL_Paste!$I13068)-FIND("[",GL_Paste!$I13068)-1),"")))</f>
        <v/>
      </c>
      <c r="D13071">
        <f>IF(GL_Paste!$B13068="","",IFERROR(INDEX(DeptName,MATCH($C13071,DeptTag,0)),"UNALLOCATED"))</f>
        <v/>
      </c>
      <c r="E13071">
        <f>IF(GL_Paste!$B13068="","",IFERROR(INDEX(AcctCat,MATCH(GL_Paste!$B13068&amp;"",AcctCode,0)),"UNKNOWN"))</f>
        <v/>
      </c>
      <c r="F13071">
        <f>IF(GL_Paste!$B13068="","",IFERROR(INDEX(AcctSub,MATCH(GL_Paste!$B13068&amp;"",AcctCode,0)),"UNKNOWN"))</f>
        <v/>
      </c>
    </row>
    <row r="13072">
      <c r="A13072" s="40">
        <f>IF(GL_Paste!$B13069="","",N(GL_Paste!$H13069)-N(GL_Paste!$G13069))</f>
        <v/>
      </c>
      <c r="B13072" s="43">
        <f>IF(GL_Paste!$B13069="","",DATE(YEAR(GL_Paste!$E13069),MONTH(GL_Paste!$E13069),1))</f>
        <v/>
      </c>
      <c r="C13072">
        <f>IF(GL_Paste!$B13069="","",IF(TRIM(GL_Paste!$M13069)&lt;&gt;"",TRIM(GL_Paste!$M13069),IFERROR(MID(GL_Paste!$I13069,FIND("[",GL_Paste!$I13069)+1,FIND("]",GL_Paste!$I13069)-FIND("[",GL_Paste!$I13069)-1),"")))</f>
        <v/>
      </c>
      <c r="D13072">
        <f>IF(GL_Paste!$B13069="","",IFERROR(INDEX(DeptName,MATCH($C13072,DeptTag,0)),"UNALLOCATED"))</f>
        <v/>
      </c>
      <c r="E13072">
        <f>IF(GL_Paste!$B13069="","",IFERROR(INDEX(AcctCat,MATCH(GL_Paste!$B13069&amp;"",AcctCode,0)),"UNKNOWN"))</f>
        <v/>
      </c>
      <c r="F13072">
        <f>IF(GL_Paste!$B13069="","",IFERROR(INDEX(AcctSub,MATCH(GL_Paste!$B13069&amp;"",AcctCode,0)),"UNKNOWN"))</f>
        <v/>
      </c>
    </row>
    <row r="13073">
      <c r="A13073" s="40">
        <f>IF(GL_Paste!$B13070="","",N(GL_Paste!$H13070)-N(GL_Paste!$G13070))</f>
        <v/>
      </c>
      <c r="B13073" s="43">
        <f>IF(GL_Paste!$B13070="","",DATE(YEAR(GL_Paste!$E13070),MONTH(GL_Paste!$E13070),1))</f>
        <v/>
      </c>
      <c r="C13073">
        <f>IF(GL_Paste!$B13070="","",IF(TRIM(GL_Paste!$M13070)&lt;&gt;"",TRIM(GL_Paste!$M13070),IFERROR(MID(GL_Paste!$I13070,FIND("[",GL_Paste!$I13070)+1,FIND("]",GL_Paste!$I13070)-FIND("[",GL_Paste!$I13070)-1),"")))</f>
        <v/>
      </c>
      <c r="D13073">
        <f>IF(GL_Paste!$B13070="","",IFERROR(INDEX(DeptName,MATCH($C13073,DeptTag,0)),"UNALLOCATED"))</f>
        <v/>
      </c>
      <c r="E13073">
        <f>IF(GL_Paste!$B13070="","",IFERROR(INDEX(AcctCat,MATCH(GL_Paste!$B13070&amp;"",AcctCode,0)),"UNKNOWN"))</f>
        <v/>
      </c>
      <c r="F13073">
        <f>IF(GL_Paste!$B13070="","",IFERROR(INDEX(AcctSub,MATCH(GL_Paste!$B13070&amp;"",AcctCode,0)),"UNKNOWN"))</f>
        <v/>
      </c>
    </row>
    <row r="13074">
      <c r="A13074" s="40">
        <f>IF(GL_Paste!$B13071="","",N(GL_Paste!$H13071)-N(GL_Paste!$G13071))</f>
        <v/>
      </c>
      <c r="B13074" s="43">
        <f>IF(GL_Paste!$B13071="","",DATE(YEAR(GL_Paste!$E13071),MONTH(GL_Paste!$E13071),1))</f>
        <v/>
      </c>
      <c r="C13074">
        <f>IF(GL_Paste!$B13071="","",IF(TRIM(GL_Paste!$M13071)&lt;&gt;"",TRIM(GL_Paste!$M13071),IFERROR(MID(GL_Paste!$I13071,FIND("[",GL_Paste!$I13071)+1,FIND("]",GL_Paste!$I13071)-FIND("[",GL_Paste!$I13071)-1),"")))</f>
        <v/>
      </c>
      <c r="D13074">
        <f>IF(GL_Paste!$B13071="","",IFERROR(INDEX(DeptName,MATCH($C13074,DeptTag,0)),"UNALLOCATED"))</f>
        <v/>
      </c>
      <c r="E13074">
        <f>IF(GL_Paste!$B13071="","",IFERROR(INDEX(AcctCat,MATCH(GL_Paste!$B13071&amp;"",AcctCode,0)),"UNKNOWN"))</f>
        <v/>
      </c>
      <c r="F13074">
        <f>IF(GL_Paste!$B13071="","",IFERROR(INDEX(AcctSub,MATCH(GL_Paste!$B13071&amp;"",AcctCode,0)),"UNKNOWN"))</f>
        <v/>
      </c>
    </row>
    <row r="13075">
      <c r="A13075" s="40">
        <f>IF(GL_Paste!$B13072="","",N(GL_Paste!$H13072)-N(GL_Paste!$G13072))</f>
        <v/>
      </c>
      <c r="B13075" s="43">
        <f>IF(GL_Paste!$B13072="","",DATE(YEAR(GL_Paste!$E13072),MONTH(GL_Paste!$E13072),1))</f>
        <v/>
      </c>
      <c r="C13075">
        <f>IF(GL_Paste!$B13072="","",IF(TRIM(GL_Paste!$M13072)&lt;&gt;"",TRIM(GL_Paste!$M13072),IFERROR(MID(GL_Paste!$I13072,FIND("[",GL_Paste!$I13072)+1,FIND("]",GL_Paste!$I13072)-FIND("[",GL_Paste!$I13072)-1),"")))</f>
        <v/>
      </c>
      <c r="D13075">
        <f>IF(GL_Paste!$B13072="","",IFERROR(INDEX(DeptName,MATCH($C13075,DeptTag,0)),"UNALLOCATED"))</f>
        <v/>
      </c>
      <c r="E13075">
        <f>IF(GL_Paste!$B13072="","",IFERROR(INDEX(AcctCat,MATCH(GL_Paste!$B13072&amp;"",AcctCode,0)),"UNKNOWN"))</f>
        <v/>
      </c>
      <c r="F13075">
        <f>IF(GL_Paste!$B13072="","",IFERROR(INDEX(AcctSub,MATCH(GL_Paste!$B13072&amp;"",AcctCode,0)),"UNKNOWN"))</f>
        <v/>
      </c>
    </row>
    <row r="13076">
      <c r="A13076" s="40">
        <f>IF(GL_Paste!$B13073="","",N(GL_Paste!$H13073)-N(GL_Paste!$G13073))</f>
        <v/>
      </c>
      <c r="B13076" s="43">
        <f>IF(GL_Paste!$B13073="","",DATE(YEAR(GL_Paste!$E13073),MONTH(GL_Paste!$E13073),1))</f>
        <v/>
      </c>
      <c r="C13076">
        <f>IF(GL_Paste!$B13073="","",IF(TRIM(GL_Paste!$M13073)&lt;&gt;"",TRIM(GL_Paste!$M13073),IFERROR(MID(GL_Paste!$I13073,FIND("[",GL_Paste!$I13073)+1,FIND("]",GL_Paste!$I13073)-FIND("[",GL_Paste!$I13073)-1),"")))</f>
        <v/>
      </c>
      <c r="D13076">
        <f>IF(GL_Paste!$B13073="","",IFERROR(INDEX(DeptName,MATCH($C13076,DeptTag,0)),"UNALLOCATED"))</f>
        <v/>
      </c>
      <c r="E13076">
        <f>IF(GL_Paste!$B13073="","",IFERROR(INDEX(AcctCat,MATCH(GL_Paste!$B13073&amp;"",AcctCode,0)),"UNKNOWN"))</f>
        <v/>
      </c>
      <c r="F13076">
        <f>IF(GL_Paste!$B13073="","",IFERROR(INDEX(AcctSub,MATCH(GL_Paste!$B13073&amp;"",AcctCode,0)),"UNKNOWN"))</f>
        <v/>
      </c>
    </row>
    <row r="13077">
      <c r="A13077" s="40">
        <f>IF(GL_Paste!$B13074="","",N(GL_Paste!$H13074)-N(GL_Paste!$G13074))</f>
        <v/>
      </c>
      <c r="B13077" s="43">
        <f>IF(GL_Paste!$B13074="","",DATE(YEAR(GL_Paste!$E13074),MONTH(GL_Paste!$E13074),1))</f>
        <v/>
      </c>
      <c r="C13077">
        <f>IF(GL_Paste!$B13074="","",IF(TRIM(GL_Paste!$M13074)&lt;&gt;"",TRIM(GL_Paste!$M13074),IFERROR(MID(GL_Paste!$I13074,FIND("[",GL_Paste!$I13074)+1,FIND("]",GL_Paste!$I13074)-FIND("[",GL_Paste!$I13074)-1),"")))</f>
        <v/>
      </c>
      <c r="D13077">
        <f>IF(GL_Paste!$B13074="","",IFERROR(INDEX(DeptName,MATCH($C13077,DeptTag,0)),"UNALLOCATED"))</f>
        <v/>
      </c>
      <c r="E13077">
        <f>IF(GL_Paste!$B13074="","",IFERROR(INDEX(AcctCat,MATCH(GL_Paste!$B13074&amp;"",AcctCode,0)),"UNKNOWN"))</f>
        <v/>
      </c>
      <c r="F13077">
        <f>IF(GL_Paste!$B13074="","",IFERROR(INDEX(AcctSub,MATCH(GL_Paste!$B13074&amp;"",AcctCode,0)),"UNKNOWN"))</f>
        <v/>
      </c>
    </row>
    <row r="13078">
      <c r="A13078" s="40">
        <f>IF(GL_Paste!$B13075="","",N(GL_Paste!$H13075)-N(GL_Paste!$G13075))</f>
        <v/>
      </c>
      <c r="B13078" s="43">
        <f>IF(GL_Paste!$B13075="","",DATE(YEAR(GL_Paste!$E13075),MONTH(GL_Paste!$E13075),1))</f>
        <v/>
      </c>
      <c r="C13078">
        <f>IF(GL_Paste!$B13075="","",IF(TRIM(GL_Paste!$M13075)&lt;&gt;"",TRIM(GL_Paste!$M13075),IFERROR(MID(GL_Paste!$I13075,FIND("[",GL_Paste!$I13075)+1,FIND("]",GL_Paste!$I13075)-FIND("[",GL_Paste!$I13075)-1),"")))</f>
        <v/>
      </c>
      <c r="D13078">
        <f>IF(GL_Paste!$B13075="","",IFERROR(INDEX(DeptName,MATCH($C13078,DeptTag,0)),"UNALLOCATED"))</f>
        <v/>
      </c>
      <c r="E13078">
        <f>IF(GL_Paste!$B13075="","",IFERROR(INDEX(AcctCat,MATCH(GL_Paste!$B13075&amp;"",AcctCode,0)),"UNKNOWN"))</f>
        <v/>
      </c>
      <c r="F13078">
        <f>IF(GL_Paste!$B13075="","",IFERROR(INDEX(AcctSub,MATCH(GL_Paste!$B13075&amp;"",AcctCode,0)),"UNKNOWN"))</f>
        <v/>
      </c>
    </row>
    <row r="13079">
      <c r="A13079" s="40">
        <f>IF(GL_Paste!$B13076="","",N(GL_Paste!$H13076)-N(GL_Paste!$G13076))</f>
        <v/>
      </c>
      <c r="B13079" s="43">
        <f>IF(GL_Paste!$B13076="","",DATE(YEAR(GL_Paste!$E13076),MONTH(GL_Paste!$E13076),1))</f>
        <v/>
      </c>
      <c r="C13079">
        <f>IF(GL_Paste!$B13076="","",IF(TRIM(GL_Paste!$M13076)&lt;&gt;"",TRIM(GL_Paste!$M13076),IFERROR(MID(GL_Paste!$I13076,FIND("[",GL_Paste!$I13076)+1,FIND("]",GL_Paste!$I13076)-FIND("[",GL_Paste!$I13076)-1),"")))</f>
        <v/>
      </c>
      <c r="D13079">
        <f>IF(GL_Paste!$B13076="","",IFERROR(INDEX(DeptName,MATCH($C13079,DeptTag,0)),"UNALLOCATED"))</f>
        <v/>
      </c>
      <c r="E13079">
        <f>IF(GL_Paste!$B13076="","",IFERROR(INDEX(AcctCat,MATCH(GL_Paste!$B13076&amp;"",AcctCode,0)),"UNKNOWN"))</f>
        <v/>
      </c>
      <c r="F13079">
        <f>IF(GL_Paste!$B13076="","",IFERROR(INDEX(AcctSub,MATCH(GL_Paste!$B13076&amp;"",AcctCode,0)),"UNKNOWN"))</f>
        <v/>
      </c>
    </row>
    <row r="13080">
      <c r="A13080" s="40">
        <f>IF(GL_Paste!$B13077="","",N(GL_Paste!$H13077)-N(GL_Paste!$G13077))</f>
        <v/>
      </c>
      <c r="B13080" s="43">
        <f>IF(GL_Paste!$B13077="","",DATE(YEAR(GL_Paste!$E13077),MONTH(GL_Paste!$E13077),1))</f>
        <v/>
      </c>
      <c r="C13080">
        <f>IF(GL_Paste!$B13077="","",IF(TRIM(GL_Paste!$M13077)&lt;&gt;"",TRIM(GL_Paste!$M13077),IFERROR(MID(GL_Paste!$I13077,FIND("[",GL_Paste!$I13077)+1,FIND("]",GL_Paste!$I13077)-FIND("[",GL_Paste!$I13077)-1),"")))</f>
        <v/>
      </c>
      <c r="D13080">
        <f>IF(GL_Paste!$B13077="","",IFERROR(INDEX(DeptName,MATCH($C13080,DeptTag,0)),"UNALLOCATED"))</f>
        <v/>
      </c>
      <c r="E13080">
        <f>IF(GL_Paste!$B13077="","",IFERROR(INDEX(AcctCat,MATCH(GL_Paste!$B13077&amp;"",AcctCode,0)),"UNKNOWN"))</f>
        <v/>
      </c>
      <c r="F13080">
        <f>IF(GL_Paste!$B13077="","",IFERROR(INDEX(AcctSub,MATCH(GL_Paste!$B13077&amp;"",AcctCode,0)),"UNKNOWN"))</f>
        <v/>
      </c>
    </row>
    <row r="13081">
      <c r="A13081" s="40">
        <f>IF(GL_Paste!$B13078="","",N(GL_Paste!$H13078)-N(GL_Paste!$G13078))</f>
        <v/>
      </c>
      <c r="B13081" s="43">
        <f>IF(GL_Paste!$B13078="","",DATE(YEAR(GL_Paste!$E13078),MONTH(GL_Paste!$E13078),1))</f>
        <v/>
      </c>
      <c r="C13081">
        <f>IF(GL_Paste!$B13078="","",IF(TRIM(GL_Paste!$M13078)&lt;&gt;"",TRIM(GL_Paste!$M13078),IFERROR(MID(GL_Paste!$I13078,FIND("[",GL_Paste!$I13078)+1,FIND("]",GL_Paste!$I13078)-FIND("[",GL_Paste!$I13078)-1),"")))</f>
        <v/>
      </c>
      <c r="D13081">
        <f>IF(GL_Paste!$B13078="","",IFERROR(INDEX(DeptName,MATCH($C13081,DeptTag,0)),"UNALLOCATED"))</f>
        <v/>
      </c>
      <c r="E13081">
        <f>IF(GL_Paste!$B13078="","",IFERROR(INDEX(AcctCat,MATCH(GL_Paste!$B13078&amp;"",AcctCode,0)),"UNKNOWN"))</f>
        <v/>
      </c>
      <c r="F13081">
        <f>IF(GL_Paste!$B13078="","",IFERROR(INDEX(AcctSub,MATCH(GL_Paste!$B13078&amp;"",AcctCode,0)),"UNKNOWN"))</f>
        <v/>
      </c>
    </row>
    <row r="13082">
      <c r="A13082" s="40">
        <f>IF(GL_Paste!$B13079="","",N(GL_Paste!$H13079)-N(GL_Paste!$G13079))</f>
        <v/>
      </c>
      <c r="B13082" s="43">
        <f>IF(GL_Paste!$B13079="","",DATE(YEAR(GL_Paste!$E13079),MONTH(GL_Paste!$E13079),1))</f>
        <v/>
      </c>
      <c r="C13082">
        <f>IF(GL_Paste!$B13079="","",IF(TRIM(GL_Paste!$M13079)&lt;&gt;"",TRIM(GL_Paste!$M13079),IFERROR(MID(GL_Paste!$I13079,FIND("[",GL_Paste!$I13079)+1,FIND("]",GL_Paste!$I13079)-FIND("[",GL_Paste!$I13079)-1),"")))</f>
        <v/>
      </c>
      <c r="D13082">
        <f>IF(GL_Paste!$B13079="","",IFERROR(INDEX(DeptName,MATCH($C13082,DeptTag,0)),"UNALLOCATED"))</f>
        <v/>
      </c>
      <c r="E13082">
        <f>IF(GL_Paste!$B13079="","",IFERROR(INDEX(AcctCat,MATCH(GL_Paste!$B13079&amp;"",AcctCode,0)),"UNKNOWN"))</f>
        <v/>
      </c>
      <c r="F13082">
        <f>IF(GL_Paste!$B13079="","",IFERROR(INDEX(AcctSub,MATCH(GL_Paste!$B13079&amp;"",AcctCode,0)),"UNKNOWN"))</f>
        <v/>
      </c>
    </row>
    <row r="13083">
      <c r="A13083" s="40">
        <f>IF(GL_Paste!$B13080="","",N(GL_Paste!$H13080)-N(GL_Paste!$G13080))</f>
        <v/>
      </c>
      <c r="B13083" s="43">
        <f>IF(GL_Paste!$B13080="","",DATE(YEAR(GL_Paste!$E13080),MONTH(GL_Paste!$E13080),1))</f>
        <v/>
      </c>
      <c r="C13083">
        <f>IF(GL_Paste!$B13080="","",IF(TRIM(GL_Paste!$M13080)&lt;&gt;"",TRIM(GL_Paste!$M13080),IFERROR(MID(GL_Paste!$I13080,FIND("[",GL_Paste!$I13080)+1,FIND("]",GL_Paste!$I13080)-FIND("[",GL_Paste!$I13080)-1),"")))</f>
        <v/>
      </c>
      <c r="D13083">
        <f>IF(GL_Paste!$B13080="","",IFERROR(INDEX(DeptName,MATCH($C13083,DeptTag,0)),"UNALLOCATED"))</f>
        <v/>
      </c>
      <c r="E13083">
        <f>IF(GL_Paste!$B13080="","",IFERROR(INDEX(AcctCat,MATCH(GL_Paste!$B13080&amp;"",AcctCode,0)),"UNKNOWN"))</f>
        <v/>
      </c>
      <c r="F13083">
        <f>IF(GL_Paste!$B13080="","",IFERROR(INDEX(AcctSub,MATCH(GL_Paste!$B13080&amp;"",AcctCode,0)),"UNKNOWN"))</f>
        <v/>
      </c>
    </row>
    <row r="13084">
      <c r="A13084" s="40">
        <f>IF(GL_Paste!$B13081="","",N(GL_Paste!$H13081)-N(GL_Paste!$G13081))</f>
        <v/>
      </c>
      <c r="B13084" s="43">
        <f>IF(GL_Paste!$B13081="","",DATE(YEAR(GL_Paste!$E13081),MONTH(GL_Paste!$E13081),1))</f>
        <v/>
      </c>
      <c r="C13084">
        <f>IF(GL_Paste!$B13081="","",IF(TRIM(GL_Paste!$M13081)&lt;&gt;"",TRIM(GL_Paste!$M13081),IFERROR(MID(GL_Paste!$I13081,FIND("[",GL_Paste!$I13081)+1,FIND("]",GL_Paste!$I13081)-FIND("[",GL_Paste!$I13081)-1),"")))</f>
        <v/>
      </c>
      <c r="D13084">
        <f>IF(GL_Paste!$B13081="","",IFERROR(INDEX(DeptName,MATCH($C13084,DeptTag,0)),"UNALLOCATED"))</f>
        <v/>
      </c>
      <c r="E13084">
        <f>IF(GL_Paste!$B13081="","",IFERROR(INDEX(AcctCat,MATCH(GL_Paste!$B13081&amp;"",AcctCode,0)),"UNKNOWN"))</f>
        <v/>
      </c>
      <c r="F13084">
        <f>IF(GL_Paste!$B13081="","",IFERROR(INDEX(AcctSub,MATCH(GL_Paste!$B13081&amp;"",AcctCode,0)),"UNKNOWN"))</f>
        <v/>
      </c>
    </row>
    <row r="13085">
      <c r="A13085" s="40">
        <f>IF(GL_Paste!$B13082="","",N(GL_Paste!$H13082)-N(GL_Paste!$G13082))</f>
        <v/>
      </c>
      <c r="B13085" s="43">
        <f>IF(GL_Paste!$B13082="","",DATE(YEAR(GL_Paste!$E13082),MONTH(GL_Paste!$E13082),1))</f>
        <v/>
      </c>
      <c r="C13085">
        <f>IF(GL_Paste!$B13082="","",IF(TRIM(GL_Paste!$M13082)&lt;&gt;"",TRIM(GL_Paste!$M13082),IFERROR(MID(GL_Paste!$I13082,FIND("[",GL_Paste!$I13082)+1,FIND("]",GL_Paste!$I13082)-FIND("[",GL_Paste!$I13082)-1),"")))</f>
        <v/>
      </c>
      <c r="D13085">
        <f>IF(GL_Paste!$B13082="","",IFERROR(INDEX(DeptName,MATCH($C13085,DeptTag,0)),"UNALLOCATED"))</f>
        <v/>
      </c>
      <c r="E13085">
        <f>IF(GL_Paste!$B13082="","",IFERROR(INDEX(AcctCat,MATCH(GL_Paste!$B13082&amp;"",AcctCode,0)),"UNKNOWN"))</f>
        <v/>
      </c>
      <c r="F13085">
        <f>IF(GL_Paste!$B13082="","",IFERROR(INDEX(AcctSub,MATCH(GL_Paste!$B13082&amp;"",AcctCode,0)),"UNKNOWN"))</f>
        <v/>
      </c>
    </row>
    <row r="13086">
      <c r="A13086" s="40">
        <f>IF(GL_Paste!$B13083="","",N(GL_Paste!$H13083)-N(GL_Paste!$G13083))</f>
        <v/>
      </c>
      <c r="B13086" s="43">
        <f>IF(GL_Paste!$B13083="","",DATE(YEAR(GL_Paste!$E13083),MONTH(GL_Paste!$E13083),1))</f>
        <v/>
      </c>
      <c r="C13086">
        <f>IF(GL_Paste!$B13083="","",IF(TRIM(GL_Paste!$M13083)&lt;&gt;"",TRIM(GL_Paste!$M13083),IFERROR(MID(GL_Paste!$I13083,FIND("[",GL_Paste!$I13083)+1,FIND("]",GL_Paste!$I13083)-FIND("[",GL_Paste!$I13083)-1),"")))</f>
        <v/>
      </c>
      <c r="D13086">
        <f>IF(GL_Paste!$B13083="","",IFERROR(INDEX(DeptName,MATCH($C13086,DeptTag,0)),"UNALLOCATED"))</f>
        <v/>
      </c>
      <c r="E13086">
        <f>IF(GL_Paste!$B13083="","",IFERROR(INDEX(AcctCat,MATCH(GL_Paste!$B13083&amp;"",AcctCode,0)),"UNKNOWN"))</f>
        <v/>
      </c>
      <c r="F13086">
        <f>IF(GL_Paste!$B13083="","",IFERROR(INDEX(AcctSub,MATCH(GL_Paste!$B13083&amp;"",AcctCode,0)),"UNKNOWN"))</f>
        <v/>
      </c>
    </row>
    <row r="13087">
      <c r="A13087" s="40">
        <f>IF(GL_Paste!$B13084="","",N(GL_Paste!$H13084)-N(GL_Paste!$G13084))</f>
        <v/>
      </c>
      <c r="B13087" s="43">
        <f>IF(GL_Paste!$B13084="","",DATE(YEAR(GL_Paste!$E13084),MONTH(GL_Paste!$E13084),1))</f>
        <v/>
      </c>
      <c r="C13087">
        <f>IF(GL_Paste!$B13084="","",IF(TRIM(GL_Paste!$M13084)&lt;&gt;"",TRIM(GL_Paste!$M13084),IFERROR(MID(GL_Paste!$I13084,FIND("[",GL_Paste!$I13084)+1,FIND("]",GL_Paste!$I13084)-FIND("[",GL_Paste!$I13084)-1),"")))</f>
        <v/>
      </c>
      <c r="D13087">
        <f>IF(GL_Paste!$B13084="","",IFERROR(INDEX(DeptName,MATCH($C13087,DeptTag,0)),"UNALLOCATED"))</f>
        <v/>
      </c>
      <c r="E13087">
        <f>IF(GL_Paste!$B13084="","",IFERROR(INDEX(AcctCat,MATCH(GL_Paste!$B13084&amp;"",AcctCode,0)),"UNKNOWN"))</f>
        <v/>
      </c>
      <c r="F13087">
        <f>IF(GL_Paste!$B13084="","",IFERROR(INDEX(AcctSub,MATCH(GL_Paste!$B13084&amp;"",AcctCode,0)),"UNKNOWN"))</f>
        <v/>
      </c>
    </row>
    <row r="13088">
      <c r="A13088" s="40">
        <f>IF(GL_Paste!$B13085="","",N(GL_Paste!$H13085)-N(GL_Paste!$G13085))</f>
        <v/>
      </c>
      <c r="B13088" s="43">
        <f>IF(GL_Paste!$B13085="","",DATE(YEAR(GL_Paste!$E13085),MONTH(GL_Paste!$E13085),1))</f>
        <v/>
      </c>
      <c r="C13088">
        <f>IF(GL_Paste!$B13085="","",IF(TRIM(GL_Paste!$M13085)&lt;&gt;"",TRIM(GL_Paste!$M13085),IFERROR(MID(GL_Paste!$I13085,FIND("[",GL_Paste!$I13085)+1,FIND("]",GL_Paste!$I13085)-FIND("[",GL_Paste!$I13085)-1),"")))</f>
        <v/>
      </c>
      <c r="D13088">
        <f>IF(GL_Paste!$B13085="","",IFERROR(INDEX(DeptName,MATCH($C13088,DeptTag,0)),"UNALLOCATED"))</f>
        <v/>
      </c>
      <c r="E13088">
        <f>IF(GL_Paste!$B13085="","",IFERROR(INDEX(AcctCat,MATCH(GL_Paste!$B13085&amp;"",AcctCode,0)),"UNKNOWN"))</f>
        <v/>
      </c>
      <c r="F13088">
        <f>IF(GL_Paste!$B13085="","",IFERROR(INDEX(AcctSub,MATCH(GL_Paste!$B13085&amp;"",AcctCode,0)),"UNKNOWN"))</f>
        <v/>
      </c>
    </row>
    <row r="13089">
      <c r="A13089" s="40">
        <f>IF(GL_Paste!$B13086="","",N(GL_Paste!$H13086)-N(GL_Paste!$G13086))</f>
        <v/>
      </c>
      <c r="B13089" s="43">
        <f>IF(GL_Paste!$B13086="","",DATE(YEAR(GL_Paste!$E13086),MONTH(GL_Paste!$E13086),1))</f>
        <v/>
      </c>
      <c r="C13089">
        <f>IF(GL_Paste!$B13086="","",IF(TRIM(GL_Paste!$M13086)&lt;&gt;"",TRIM(GL_Paste!$M13086),IFERROR(MID(GL_Paste!$I13086,FIND("[",GL_Paste!$I13086)+1,FIND("]",GL_Paste!$I13086)-FIND("[",GL_Paste!$I13086)-1),"")))</f>
        <v/>
      </c>
      <c r="D13089">
        <f>IF(GL_Paste!$B13086="","",IFERROR(INDEX(DeptName,MATCH($C13089,DeptTag,0)),"UNALLOCATED"))</f>
        <v/>
      </c>
      <c r="E13089">
        <f>IF(GL_Paste!$B13086="","",IFERROR(INDEX(AcctCat,MATCH(GL_Paste!$B13086&amp;"",AcctCode,0)),"UNKNOWN"))</f>
        <v/>
      </c>
      <c r="F13089">
        <f>IF(GL_Paste!$B13086="","",IFERROR(INDEX(AcctSub,MATCH(GL_Paste!$B13086&amp;"",AcctCode,0)),"UNKNOWN"))</f>
        <v/>
      </c>
    </row>
    <row r="13090">
      <c r="A13090" s="40">
        <f>IF(GL_Paste!$B13087="","",N(GL_Paste!$H13087)-N(GL_Paste!$G13087))</f>
        <v/>
      </c>
      <c r="B13090" s="43">
        <f>IF(GL_Paste!$B13087="","",DATE(YEAR(GL_Paste!$E13087),MONTH(GL_Paste!$E13087),1))</f>
        <v/>
      </c>
      <c r="C13090">
        <f>IF(GL_Paste!$B13087="","",IF(TRIM(GL_Paste!$M13087)&lt;&gt;"",TRIM(GL_Paste!$M13087),IFERROR(MID(GL_Paste!$I13087,FIND("[",GL_Paste!$I13087)+1,FIND("]",GL_Paste!$I13087)-FIND("[",GL_Paste!$I13087)-1),"")))</f>
        <v/>
      </c>
      <c r="D13090">
        <f>IF(GL_Paste!$B13087="","",IFERROR(INDEX(DeptName,MATCH($C13090,DeptTag,0)),"UNALLOCATED"))</f>
        <v/>
      </c>
      <c r="E13090">
        <f>IF(GL_Paste!$B13087="","",IFERROR(INDEX(AcctCat,MATCH(GL_Paste!$B13087&amp;"",AcctCode,0)),"UNKNOWN"))</f>
        <v/>
      </c>
      <c r="F13090">
        <f>IF(GL_Paste!$B13087="","",IFERROR(INDEX(AcctSub,MATCH(GL_Paste!$B13087&amp;"",AcctCode,0)),"UNKNOWN"))</f>
        <v/>
      </c>
    </row>
    <row r="13091">
      <c r="A13091" s="40">
        <f>IF(GL_Paste!$B13088="","",N(GL_Paste!$H13088)-N(GL_Paste!$G13088))</f>
        <v/>
      </c>
      <c r="B13091" s="43">
        <f>IF(GL_Paste!$B13088="","",DATE(YEAR(GL_Paste!$E13088),MONTH(GL_Paste!$E13088),1))</f>
        <v/>
      </c>
      <c r="C13091">
        <f>IF(GL_Paste!$B13088="","",IF(TRIM(GL_Paste!$M13088)&lt;&gt;"",TRIM(GL_Paste!$M13088),IFERROR(MID(GL_Paste!$I13088,FIND("[",GL_Paste!$I13088)+1,FIND("]",GL_Paste!$I13088)-FIND("[",GL_Paste!$I13088)-1),"")))</f>
        <v/>
      </c>
      <c r="D13091">
        <f>IF(GL_Paste!$B13088="","",IFERROR(INDEX(DeptName,MATCH($C13091,DeptTag,0)),"UNALLOCATED"))</f>
        <v/>
      </c>
      <c r="E13091">
        <f>IF(GL_Paste!$B13088="","",IFERROR(INDEX(AcctCat,MATCH(GL_Paste!$B13088&amp;"",AcctCode,0)),"UNKNOWN"))</f>
        <v/>
      </c>
      <c r="F13091">
        <f>IF(GL_Paste!$B13088="","",IFERROR(INDEX(AcctSub,MATCH(GL_Paste!$B13088&amp;"",AcctCode,0)),"UNKNOWN"))</f>
        <v/>
      </c>
    </row>
    <row r="13092">
      <c r="A13092" s="40">
        <f>IF(GL_Paste!$B13089="","",N(GL_Paste!$H13089)-N(GL_Paste!$G13089))</f>
        <v/>
      </c>
      <c r="B13092" s="43">
        <f>IF(GL_Paste!$B13089="","",DATE(YEAR(GL_Paste!$E13089),MONTH(GL_Paste!$E13089),1))</f>
        <v/>
      </c>
      <c r="C13092">
        <f>IF(GL_Paste!$B13089="","",IF(TRIM(GL_Paste!$M13089)&lt;&gt;"",TRIM(GL_Paste!$M13089),IFERROR(MID(GL_Paste!$I13089,FIND("[",GL_Paste!$I13089)+1,FIND("]",GL_Paste!$I13089)-FIND("[",GL_Paste!$I13089)-1),"")))</f>
        <v/>
      </c>
      <c r="D13092">
        <f>IF(GL_Paste!$B13089="","",IFERROR(INDEX(DeptName,MATCH($C13092,DeptTag,0)),"UNALLOCATED"))</f>
        <v/>
      </c>
      <c r="E13092">
        <f>IF(GL_Paste!$B13089="","",IFERROR(INDEX(AcctCat,MATCH(GL_Paste!$B13089&amp;"",AcctCode,0)),"UNKNOWN"))</f>
        <v/>
      </c>
      <c r="F13092">
        <f>IF(GL_Paste!$B13089="","",IFERROR(INDEX(AcctSub,MATCH(GL_Paste!$B13089&amp;"",AcctCode,0)),"UNKNOWN"))</f>
        <v/>
      </c>
    </row>
    <row r="13093">
      <c r="A13093" s="40">
        <f>IF(GL_Paste!$B13090="","",N(GL_Paste!$H13090)-N(GL_Paste!$G13090))</f>
        <v/>
      </c>
      <c r="B13093" s="43">
        <f>IF(GL_Paste!$B13090="","",DATE(YEAR(GL_Paste!$E13090),MONTH(GL_Paste!$E13090),1))</f>
        <v/>
      </c>
      <c r="C13093">
        <f>IF(GL_Paste!$B13090="","",IF(TRIM(GL_Paste!$M13090)&lt;&gt;"",TRIM(GL_Paste!$M13090),IFERROR(MID(GL_Paste!$I13090,FIND("[",GL_Paste!$I13090)+1,FIND("]",GL_Paste!$I13090)-FIND("[",GL_Paste!$I13090)-1),"")))</f>
        <v/>
      </c>
      <c r="D13093">
        <f>IF(GL_Paste!$B13090="","",IFERROR(INDEX(DeptName,MATCH($C13093,DeptTag,0)),"UNALLOCATED"))</f>
        <v/>
      </c>
      <c r="E13093">
        <f>IF(GL_Paste!$B13090="","",IFERROR(INDEX(AcctCat,MATCH(GL_Paste!$B13090&amp;"",AcctCode,0)),"UNKNOWN"))</f>
        <v/>
      </c>
      <c r="F13093">
        <f>IF(GL_Paste!$B13090="","",IFERROR(INDEX(AcctSub,MATCH(GL_Paste!$B13090&amp;"",AcctCode,0)),"UNKNOWN"))</f>
        <v/>
      </c>
    </row>
    <row r="13094">
      <c r="A13094" s="40">
        <f>IF(GL_Paste!$B13091="","",N(GL_Paste!$H13091)-N(GL_Paste!$G13091))</f>
        <v/>
      </c>
      <c r="B13094" s="43">
        <f>IF(GL_Paste!$B13091="","",DATE(YEAR(GL_Paste!$E13091),MONTH(GL_Paste!$E13091),1))</f>
        <v/>
      </c>
      <c r="C13094">
        <f>IF(GL_Paste!$B13091="","",IF(TRIM(GL_Paste!$M13091)&lt;&gt;"",TRIM(GL_Paste!$M13091),IFERROR(MID(GL_Paste!$I13091,FIND("[",GL_Paste!$I13091)+1,FIND("]",GL_Paste!$I13091)-FIND("[",GL_Paste!$I13091)-1),"")))</f>
        <v/>
      </c>
      <c r="D13094">
        <f>IF(GL_Paste!$B13091="","",IFERROR(INDEX(DeptName,MATCH($C13094,DeptTag,0)),"UNALLOCATED"))</f>
        <v/>
      </c>
      <c r="E13094">
        <f>IF(GL_Paste!$B13091="","",IFERROR(INDEX(AcctCat,MATCH(GL_Paste!$B13091&amp;"",AcctCode,0)),"UNKNOWN"))</f>
        <v/>
      </c>
      <c r="F13094">
        <f>IF(GL_Paste!$B13091="","",IFERROR(INDEX(AcctSub,MATCH(GL_Paste!$B13091&amp;"",AcctCode,0)),"UNKNOWN"))</f>
        <v/>
      </c>
    </row>
    <row r="13095">
      <c r="A13095" s="40">
        <f>IF(GL_Paste!$B13092="","",N(GL_Paste!$H13092)-N(GL_Paste!$G13092))</f>
        <v/>
      </c>
      <c r="B13095" s="43">
        <f>IF(GL_Paste!$B13092="","",DATE(YEAR(GL_Paste!$E13092),MONTH(GL_Paste!$E13092),1))</f>
        <v/>
      </c>
      <c r="C13095">
        <f>IF(GL_Paste!$B13092="","",IF(TRIM(GL_Paste!$M13092)&lt;&gt;"",TRIM(GL_Paste!$M13092),IFERROR(MID(GL_Paste!$I13092,FIND("[",GL_Paste!$I13092)+1,FIND("]",GL_Paste!$I13092)-FIND("[",GL_Paste!$I13092)-1),"")))</f>
        <v/>
      </c>
      <c r="D13095">
        <f>IF(GL_Paste!$B13092="","",IFERROR(INDEX(DeptName,MATCH($C13095,DeptTag,0)),"UNALLOCATED"))</f>
        <v/>
      </c>
      <c r="E13095">
        <f>IF(GL_Paste!$B13092="","",IFERROR(INDEX(AcctCat,MATCH(GL_Paste!$B13092&amp;"",AcctCode,0)),"UNKNOWN"))</f>
        <v/>
      </c>
      <c r="F13095">
        <f>IF(GL_Paste!$B13092="","",IFERROR(INDEX(AcctSub,MATCH(GL_Paste!$B13092&amp;"",AcctCode,0)),"UNKNOWN"))</f>
        <v/>
      </c>
    </row>
    <row r="13096">
      <c r="A13096" s="40">
        <f>IF(GL_Paste!$B13093="","",N(GL_Paste!$H13093)-N(GL_Paste!$G13093))</f>
        <v/>
      </c>
      <c r="B13096" s="43">
        <f>IF(GL_Paste!$B13093="","",DATE(YEAR(GL_Paste!$E13093),MONTH(GL_Paste!$E13093),1))</f>
        <v/>
      </c>
      <c r="C13096">
        <f>IF(GL_Paste!$B13093="","",IF(TRIM(GL_Paste!$M13093)&lt;&gt;"",TRIM(GL_Paste!$M13093),IFERROR(MID(GL_Paste!$I13093,FIND("[",GL_Paste!$I13093)+1,FIND("]",GL_Paste!$I13093)-FIND("[",GL_Paste!$I13093)-1),"")))</f>
        <v/>
      </c>
      <c r="D13096">
        <f>IF(GL_Paste!$B13093="","",IFERROR(INDEX(DeptName,MATCH($C13096,DeptTag,0)),"UNALLOCATED"))</f>
        <v/>
      </c>
      <c r="E13096">
        <f>IF(GL_Paste!$B13093="","",IFERROR(INDEX(AcctCat,MATCH(GL_Paste!$B13093&amp;"",AcctCode,0)),"UNKNOWN"))</f>
        <v/>
      </c>
      <c r="F13096">
        <f>IF(GL_Paste!$B13093="","",IFERROR(INDEX(AcctSub,MATCH(GL_Paste!$B13093&amp;"",AcctCode,0)),"UNKNOWN"))</f>
        <v/>
      </c>
    </row>
    <row r="13097">
      <c r="A13097" s="40">
        <f>IF(GL_Paste!$B13094="","",N(GL_Paste!$H13094)-N(GL_Paste!$G13094))</f>
        <v/>
      </c>
      <c r="B13097" s="43">
        <f>IF(GL_Paste!$B13094="","",DATE(YEAR(GL_Paste!$E13094),MONTH(GL_Paste!$E13094),1))</f>
        <v/>
      </c>
      <c r="C13097">
        <f>IF(GL_Paste!$B13094="","",IF(TRIM(GL_Paste!$M13094)&lt;&gt;"",TRIM(GL_Paste!$M13094),IFERROR(MID(GL_Paste!$I13094,FIND("[",GL_Paste!$I13094)+1,FIND("]",GL_Paste!$I13094)-FIND("[",GL_Paste!$I13094)-1),"")))</f>
        <v/>
      </c>
      <c r="D13097">
        <f>IF(GL_Paste!$B13094="","",IFERROR(INDEX(DeptName,MATCH($C13097,DeptTag,0)),"UNALLOCATED"))</f>
        <v/>
      </c>
      <c r="E13097">
        <f>IF(GL_Paste!$B13094="","",IFERROR(INDEX(AcctCat,MATCH(GL_Paste!$B13094&amp;"",AcctCode,0)),"UNKNOWN"))</f>
        <v/>
      </c>
      <c r="F13097">
        <f>IF(GL_Paste!$B13094="","",IFERROR(INDEX(AcctSub,MATCH(GL_Paste!$B13094&amp;"",AcctCode,0)),"UNKNOWN"))</f>
        <v/>
      </c>
    </row>
    <row r="13098">
      <c r="A13098" s="40">
        <f>IF(GL_Paste!$B13095="","",N(GL_Paste!$H13095)-N(GL_Paste!$G13095))</f>
        <v/>
      </c>
      <c r="B13098" s="43">
        <f>IF(GL_Paste!$B13095="","",DATE(YEAR(GL_Paste!$E13095),MONTH(GL_Paste!$E13095),1))</f>
        <v/>
      </c>
      <c r="C13098">
        <f>IF(GL_Paste!$B13095="","",IF(TRIM(GL_Paste!$M13095)&lt;&gt;"",TRIM(GL_Paste!$M13095),IFERROR(MID(GL_Paste!$I13095,FIND("[",GL_Paste!$I13095)+1,FIND("]",GL_Paste!$I13095)-FIND("[",GL_Paste!$I13095)-1),"")))</f>
        <v/>
      </c>
      <c r="D13098">
        <f>IF(GL_Paste!$B13095="","",IFERROR(INDEX(DeptName,MATCH($C13098,DeptTag,0)),"UNALLOCATED"))</f>
        <v/>
      </c>
      <c r="E13098">
        <f>IF(GL_Paste!$B13095="","",IFERROR(INDEX(AcctCat,MATCH(GL_Paste!$B13095&amp;"",AcctCode,0)),"UNKNOWN"))</f>
        <v/>
      </c>
      <c r="F13098">
        <f>IF(GL_Paste!$B13095="","",IFERROR(INDEX(AcctSub,MATCH(GL_Paste!$B13095&amp;"",AcctCode,0)),"UNKNOWN"))</f>
        <v/>
      </c>
    </row>
    <row r="13099">
      <c r="A13099" s="40">
        <f>IF(GL_Paste!$B13096="","",N(GL_Paste!$H13096)-N(GL_Paste!$G13096))</f>
        <v/>
      </c>
      <c r="B13099" s="43">
        <f>IF(GL_Paste!$B13096="","",DATE(YEAR(GL_Paste!$E13096),MONTH(GL_Paste!$E13096),1))</f>
        <v/>
      </c>
      <c r="C13099">
        <f>IF(GL_Paste!$B13096="","",IF(TRIM(GL_Paste!$M13096)&lt;&gt;"",TRIM(GL_Paste!$M13096),IFERROR(MID(GL_Paste!$I13096,FIND("[",GL_Paste!$I13096)+1,FIND("]",GL_Paste!$I13096)-FIND("[",GL_Paste!$I13096)-1),"")))</f>
        <v/>
      </c>
      <c r="D13099">
        <f>IF(GL_Paste!$B13096="","",IFERROR(INDEX(DeptName,MATCH($C13099,DeptTag,0)),"UNALLOCATED"))</f>
        <v/>
      </c>
      <c r="E13099">
        <f>IF(GL_Paste!$B13096="","",IFERROR(INDEX(AcctCat,MATCH(GL_Paste!$B13096&amp;"",AcctCode,0)),"UNKNOWN"))</f>
        <v/>
      </c>
      <c r="F13099">
        <f>IF(GL_Paste!$B13096="","",IFERROR(INDEX(AcctSub,MATCH(GL_Paste!$B13096&amp;"",AcctCode,0)),"UNKNOWN"))</f>
        <v/>
      </c>
    </row>
    <row r="13100">
      <c r="A13100" s="40">
        <f>IF(GL_Paste!$B13097="","",N(GL_Paste!$H13097)-N(GL_Paste!$G13097))</f>
        <v/>
      </c>
      <c r="B13100" s="43">
        <f>IF(GL_Paste!$B13097="","",DATE(YEAR(GL_Paste!$E13097),MONTH(GL_Paste!$E13097),1))</f>
        <v/>
      </c>
      <c r="C13100">
        <f>IF(GL_Paste!$B13097="","",IF(TRIM(GL_Paste!$M13097)&lt;&gt;"",TRIM(GL_Paste!$M13097),IFERROR(MID(GL_Paste!$I13097,FIND("[",GL_Paste!$I13097)+1,FIND("]",GL_Paste!$I13097)-FIND("[",GL_Paste!$I13097)-1),"")))</f>
        <v/>
      </c>
      <c r="D13100">
        <f>IF(GL_Paste!$B13097="","",IFERROR(INDEX(DeptName,MATCH($C13100,DeptTag,0)),"UNALLOCATED"))</f>
        <v/>
      </c>
      <c r="E13100">
        <f>IF(GL_Paste!$B13097="","",IFERROR(INDEX(AcctCat,MATCH(GL_Paste!$B13097&amp;"",AcctCode,0)),"UNKNOWN"))</f>
        <v/>
      </c>
      <c r="F13100">
        <f>IF(GL_Paste!$B13097="","",IFERROR(INDEX(AcctSub,MATCH(GL_Paste!$B13097&amp;"",AcctCode,0)),"UNKNOWN"))</f>
        <v/>
      </c>
    </row>
    <row r="13101">
      <c r="A13101" s="40">
        <f>IF(GL_Paste!$B13098="","",N(GL_Paste!$H13098)-N(GL_Paste!$G13098))</f>
        <v/>
      </c>
      <c r="B13101" s="43">
        <f>IF(GL_Paste!$B13098="","",DATE(YEAR(GL_Paste!$E13098),MONTH(GL_Paste!$E13098),1))</f>
        <v/>
      </c>
      <c r="C13101">
        <f>IF(GL_Paste!$B13098="","",IF(TRIM(GL_Paste!$M13098)&lt;&gt;"",TRIM(GL_Paste!$M13098),IFERROR(MID(GL_Paste!$I13098,FIND("[",GL_Paste!$I13098)+1,FIND("]",GL_Paste!$I13098)-FIND("[",GL_Paste!$I13098)-1),"")))</f>
        <v/>
      </c>
      <c r="D13101">
        <f>IF(GL_Paste!$B13098="","",IFERROR(INDEX(DeptName,MATCH($C13101,DeptTag,0)),"UNALLOCATED"))</f>
        <v/>
      </c>
      <c r="E13101">
        <f>IF(GL_Paste!$B13098="","",IFERROR(INDEX(AcctCat,MATCH(GL_Paste!$B13098&amp;"",AcctCode,0)),"UNKNOWN"))</f>
        <v/>
      </c>
      <c r="F13101">
        <f>IF(GL_Paste!$B13098="","",IFERROR(INDEX(AcctSub,MATCH(GL_Paste!$B13098&amp;"",AcctCode,0)),"UNKNOWN"))</f>
        <v/>
      </c>
    </row>
    <row r="13102">
      <c r="A13102" s="40">
        <f>IF(GL_Paste!$B13099="","",N(GL_Paste!$H13099)-N(GL_Paste!$G13099))</f>
        <v/>
      </c>
      <c r="B13102" s="43">
        <f>IF(GL_Paste!$B13099="","",DATE(YEAR(GL_Paste!$E13099),MONTH(GL_Paste!$E13099),1))</f>
        <v/>
      </c>
      <c r="C13102">
        <f>IF(GL_Paste!$B13099="","",IF(TRIM(GL_Paste!$M13099)&lt;&gt;"",TRIM(GL_Paste!$M13099),IFERROR(MID(GL_Paste!$I13099,FIND("[",GL_Paste!$I13099)+1,FIND("]",GL_Paste!$I13099)-FIND("[",GL_Paste!$I13099)-1),"")))</f>
        <v/>
      </c>
      <c r="D13102">
        <f>IF(GL_Paste!$B13099="","",IFERROR(INDEX(DeptName,MATCH($C13102,DeptTag,0)),"UNALLOCATED"))</f>
        <v/>
      </c>
      <c r="E13102">
        <f>IF(GL_Paste!$B13099="","",IFERROR(INDEX(AcctCat,MATCH(GL_Paste!$B13099&amp;"",AcctCode,0)),"UNKNOWN"))</f>
        <v/>
      </c>
      <c r="F13102">
        <f>IF(GL_Paste!$B13099="","",IFERROR(INDEX(AcctSub,MATCH(GL_Paste!$B13099&amp;"",AcctCode,0)),"UNKNOWN"))</f>
        <v/>
      </c>
    </row>
    <row r="13103">
      <c r="A13103" s="40">
        <f>IF(GL_Paste!$B13100="","",N(GL_Paste!$H13100)-N(GL_Paste!$G13100))</f>
        <v/>
      </c>
      <c r="B13103" s="43">
        <f>IF(GL_Paste!$B13100="","",DATE(YEAR(GL_Paste!$E13100),MONTH(GL_Paste!$E13100),1))</f>
        <v/>
      </c>
      <c r="C13103">
        <f>IF(GL_Paste!$B13100="","",IF(TRIM(GL_Paste!$M13100)&lt;&gt;"",TRIM(GL_Paste!$M13100),IFERROR(MID(GL_Paste!$I13100,FIND("[",GL_Paste!$I13100)+1,FIND("]",GL_Paste!$I13100)-FIND("[",GL_Paste!$I13100)-1),"")))</f>
        <v/>
      </c>
      <c r="D13103">
        <f>IF(GL_Paste!$B13100="","",IFERROR(INDEX(DeptName,MATCH($C13103,DeptTag,0)),"UNALLOCATED"))</f>
        <v/>
      </c>
      <c r="E13103">
        <f>IF(GL_Paste!$B13100="","",IFERROR(INDEX(AcctCat,MATCH(GL_Paste!$B13100&amp;"",AcctCode,0)),"UNKNOWN"))</f>
        <v/>
      </c>
      <c r="F13103">
        <f>IF(GL_Paste!$B13100="","",IFERROR(INDEX(AcctSub,MATCH(GL_Paste!$B13100&amp;"",AcctCode,0)),"UNKNOWN"))</f>
        <v/>
      </c>
    </row>
    <row r="13104">
      <c r="A13104" s="40">
        <f>IF(GL_Paste!$B13101="","",N(GL_Paste!$H13101)-N(GL_Paste!$G13101))</f>
        <v/>
      </c>
      <c r="B13104" s="43">
        <f>IF(GL_Paste!$B13101="","",DATE(YEAR(GL_Paste!$E13101),MONTH(GL_Paste!$E13101),1))</f>
        <v/>
      </c>
      <c r="C13104">
        <f>IF(GL_Paste!$B13101="","",IF(TRIM(GL_Paste!$M13101)&lt;&gt;"",TRIM(GL_Paste!$M13101),IFERROR(MID(GL_Paste!$I13101,FIND("[",GL_Paste!$I13101)+1,FIND("]",GL_Paste!$I13101)-FIND("[",GL_Paste!$I13101)-1),"")))</f>
        <v/>
      </c>
      <c r="D13104">
        <f>IF(GL_Paste!$B13101="","",IFERROR(INDEX(DeptName,MATCH($C13104,DeptTag,0)),"UNALLOCATED"))</f>
        <v/>
      </c>
      <c r="E13104">
        <f>IF(GL_Paste!$B13101="","",IFERROR(INDEX(AcctCat,MATCH(GL_Paste!$B13101&amp;"",AcctCode,0)),"UNKNOWN"))</f>
        <v/>
      </c>
      <c r="F13104">
        <f>IF(GL_Paste!$B13101="","",IFERROR(INDEX(AcctSub,MATCH(GL_Paste!$B13101&amp;"",AcctCode,0)),"UNKNOWN"))</f>
        <v/>
      </c>
    </row>
    <row r="13105">
      <c r="A13105" s="40">
        <f>IF(GL_Paste!$B13102="","",N(GL_Paste!$H13102)-N(GL_Paste!$G13102))</f>
        <v/>
      </c>
      <c r="B13105" s="43">
        <f>IF(GL_Paste!$B13102="","",DATE(YEAR(GL_Paste!$E13102),MONTH(GL_Paste!$E13102),1))</f>
        <v/>
      </c>
      <c r="C13105">
        <f>IF(GL_Paste!$B13102="","",IF(TRIM(GL_Paste!$M13102)&lt;&gt;"",TRIM(GL_Paste!$M13102),IFERROR(MID(GL_Paste!$I13102,FIND("[",GL_Paste!$I13102)+1,FIND("]",GL_Paste!$I13102)-FIND("[",GL_Paste!$I13102)-1),"")))</f>
        <v/>
      </c>
      <c r="D13105">
        <f>IF(GL_Paste!$B13102="","",IFERROR(INDEX(DeptName,MATCH($C13105,DeptTag,0)),"UNALLOCATED"))</f>
        <v/>
      </c>
      <c r="E13105">
        <f>IF(GL_Paste!$B13102="","",IFERROR(INDEX(AcctCat,MATCH(GL_Paste!$B13102&amp;"",AcctCode,0)),"UNKNOWN"))</f>
        <v/>
      </c>
      <c r="F13105">
        <f>IF(GL_Paste!$B13102="","",IFERROR(INDEX(AcctSub,MATCH(GL_Paste!$B13102&amp;"",AcctCode,0)),"UNKNOWN"))</f>
        <v/>
      </c>
    </row>
    <row r="13106">
      <c r="A13106" s="40">
        <f>IF(GL_Paste!$B13103="","",N(GL_Paste!$H13103)-N(GL_Paste!$G13103))</f>
        <v/>
      </c>
      <c r="B13106" s="43">
        <f>IF(GL_Paste!$B13103="","",DATE(YEAR(GL_Paste!$E13103),MONTH(GL_Paste!$E13103),1))</f>
        <v/>
      </c>
      <c r="C13106">
        <f>IF(GL_Paste!$B13103="","",IF(TRIM(GL_Paste!$M13103)&lt;&gt;"",TRIM(GL_Paste!$M13103),IFERROR(MID(GL_Paste!$I13103,FIND("[",GL_Paste!$I13103)+1,FIND("]",GL_Paste!$I13103)-FIND("[",GL_Paste!$I13103)-1),"")))</f>
        <v/>
      </c>
      <c r="D13106">
        <f>IF(GL_Paste!$B13103="","",IFERROR(INDEX(DeptName,MATCH($C13106,DeptTag,0)),"UNALLOCATED"))</f>
        <v/>
      </c>
      <c r="E13106">
        <f>IF(GL_Paste!$B13103="","",IFERROR(INDEX(AcctCat,MATCH(GL_Paste!$B13103&amp;"",AcctCode,0)),"UNKNOWN"))</f>
        <v/>
      </c>
      <c r="F13106">
        <f>IF(GL_Paste!$B13103="","",IFERROR(INDEX(AcctSub,MATCH(GL_Paste!$B13103&amp;"",AcctCode,0)),"UNKNOWN"))</f>
        <v/>
      </c>
    </row>
    <row r="13107">
      <c r="A13107" s="40">
        <f>IF(GL_Paste!$B13104="","",N(GL_Paste!$H13104)-N(GL_Paste!$G13104))</f>
        <v/>
      </c>
      <c r="B13107" s="43">
        <f>IF(GL_Paste!$B13104="","",DATE(YEAR(GL_Paste!$E13104),MONTH(GL_Paste!$E13104),1))</f>
        <v/>
      </c>
      <c r="C13107">
        <f>IF(GL_Paste!$B13104="","",IF(TRIM(GL_Paste!$M13104)&lt;&gt;"",TRIM(GL_Paste!$M13104),IFERROR(MID(GL_Paste!$I13104,FIND("[",GL_Paste!$I13104)+1,FIND("]",GL_Paste!$I13104)-FIND("[",GL_Paste!$I13104)-1),"")))</f>
        <v/>
      </c>
      <c r="D13107">
        <f>IF(GL_Paste!$B13104="","",IFERROR(INDEX(DeptName,MATCH($C13107,DeptTag,0)),"UNALLOCATED"))</f>
        <v/>
      </c>
      <c r="E13107">
        <f>IF(GL_Paste!$B13104="","",IFERROR(INDEX(AcctCat,MATCH(GL_Paste!$B13104&amp;"",AcctCode,0)),"UNKNOWN"))</f>
        <v/>
      </c>
      <c r="F13107">
        <f>IF(GL_Paste!$B13104="","",IFERROR(INDEX(AcctSub,MATCH(GL_Paste!$B13104&amp;"",AcctCode,0)),"UNKNOWN"))</f>
        <v/>
      </c>
    </row>
    <row r="13108">
      <c r="A13108" s="40">
        <f>IF(GL_Paste!$B13105="","",N(GL_Paste!$H13105)-N(GL_Paste!$G13105))</f>
        <v/>
      </c>
      <c r="B13108" s="43">
        <f>IF(GL_Paste!$B13105="","",DATE(YEAR(GL_Paste!$E13105),MONTH(GL_Paste!$E13105),1))</f>
        <v/>
      </c>
      <c r="C13108">
        <f>IF(GL_Paste!$B13105="","",IF(TRIM(GL_Paste!$M13105)&lt;&gt;"",TRIM(GL_Paste!$M13105),IFERROR(MID(GL_Paste!$I13105,FIND("[",GL_Paste!$I13105)+1,FIND("]",GL_Paste!$I13105)-FIND("[",GL_Paste!$I13105)-1),"")))</f>
        <v/>
      </c>
      <c r="D13108">
        <f>IF(GL_Paste!$B13105="","",IFERROR(INDEX(DeptName,MATCH($C13108,DeptTag,0)),"UNALLOCATED"))</f>
        <v/>
      </c>
      <c r="E13108">
        <f>IF(GL_Paste!$B13105="","",IFERROR(INDEX(AcctCat,MATCH(GL_Paste!$B13105&amp;"",AcctCode,0)),"UNKNOWN"))</f>
        <v/>
      </c>
      <c r="F13108">
        <f>IF(GL_Paste!$B13105="","",IFERROR(INDEX(AcctSub,MATCH(GL_Paste!$B13105&amp;"",AcctCode,0)),"UNKNOWN"))</f>
        <v/>
      </c>
    </row>
    <row r="13109">
      <c r="A13109" s="40">
        <f>IF(GL_Paste!$B13106="","",N(GL_Paste!$H13106)-N(GL_Paste!$G13106))</f>
        <v/>
      </c>
      <c r="B13109" s="43">
        <f>IF(GL_Paste!$B13106="","",DATE(YEAR(GL_Paste!$E13106),MONTH(GL_Paste!$E13106),1))</f>
        <v/>
      </c>
      <c r="C13109">
        <f>IF(GL_Paste!$B13106="","",IF(TRIM(GL_Paste!$M13106)&lt;&gt;"",TRIM(GL_Paste!$M13106),IFERROR(MID(GL_Paste!$I13106,FIND("[",GL_Paste!$I13106)+1,FIND("]",GL_Paste!$I13106)-FIND("[",GL_Paste!$I13106)-1),"")))</f>
        <v/>
      </c>
      <c r="D13109">
        <f>IF(GL_Paste!$B13106="","",IFERROR(INDEX(DeptName,MATCH($C13109,DeptTag,0)),"UNALLOCATED"))</f>
        <v/>
      </c>
      <c r="E13109">
        <f>IF(GL_Paste!$B13106="","",IFERROR(INDEX(AcctCat,MATCH(GL_Paste!$B13106&amp;"",AcctCode,0)),"UNKNOWN"))</f>
        <v/>
      </c>
      <c r="F13109">
        <f>IF(GL_Paste!$B13106="","",IFERROR(INDEX(AcctSub,MATCH(GL_Paste!$B13106&amp;"",AcctCode,0)),"UNKNOWN"))</f>
        <v/>
      </c>
    </row>
    <row r="13110">
      <c r="A13110" s="40">
        <f>IF(GL_Paste!$B13107="","",N(GL_Paste!$H13107)-N(GL_Paste!$G13107))</f>
        <v/>
      </c>
      <c r="B13110" s="43">
        <f>IF(GL_Paste!$B13107="","",DATE(YEAR(GL_Paste!$E13107),MONTH(GL_Paste!$E13107),1))</f>
        <v/>
      </c>
      <c r="C13110">
        <f>IF(GL_Paste!$B13107="","",IF(TRIM(GL_Paste!$M13107)&lt;&gt;"",TRIM(GL_Paste!$M13107),IFERROR(MID(GL_Paste!$I13107,FIND("[",GL_Paste!$I13107)+1,FIND("]",GL_Paste!$I13107)-FIND("[",GL_Paste!$I13107)-1),"")))</f>
        <v/>
      </c>
      <c r="D13110">
        <f>IF(GL_Paste!$B13107="","",IFERROR(INDEX(DeptName,MATCH($C13110,DeptTag,0)),"UNALLOCATED"))</f>
        <v/>
      </c>
      <c r="E13110">
        <f>IF(GL_Paste!$B13107="","",IFERROR(INDEX(AcctCat,MATCH(GL_Paste!$B13107&amp;"",AcctCode,0)),"UNKNOWN"))</f>
        <v/>
      </c>
      <c r="F13110">
        <f>IF(GL_Paste!$B13107="","",IFERROR(INDEX(AcctSub,MATCH(GL_Paste!$B13107&amp;"",AcctCode,0)),"UNKNOWN"))</f>
        <v/>
      </c>
    </row>
    <row r="13111">
      <c r="A13111" s="40">
        <f>IF(GL_Paste!$B13108="","",N(GL_Paste!$H13108)-N(GL_Paste!$G13108))</f>
        <v/>
      </c>
      <c r="B13111" s="43">
        <f>IF(GL_Paste!$B13108="","",DATE(YEAR(GL_Paste!$E13108),MONTH(GL_Paste!$E13108),1))</f>
        <v/>
      </c>
      <c r="C13111">
        <f>IF(GL_Paste!$B13108="","",IF(TRIM(GL_Paste!$M13108)&lt;&gt;"",TRIM(GL_Paste!$M13108),IFERROR(MID(GL_Paste!$I13108,FIND("[",GL_Paste!$I13108)+1,FIND("]",GL_Paste!$I13108)-FIND("[",GL_Paste!$I13108)-1),"")))</f>
        <v/>
      </c>
      <c r="D13111">
        <f>IF(GL_Paste!$B13108="","",IFERROR(INDEX(DeptName,MATCH($C13111,DeptTag,0)),"UNALLOCATED"))</f>
        <v/>
      </c>
      <c r="E13111">
        <f>IF(GL_Paste!$B13108="","",IFERROR(INDEX(AcctCat,MATCH(GL_Paste!$B13108&amp;"",AcctCode,0)),"UNKNOWN"))</f>
        <v/>
      </c>
      <c r="F13111">
        <f>IF(GL_Paste!$B13108="","",IFERROR(INDEX(AcctSub,MATCH(GL_Paste!$B13108&amp;"",AcctCode,0)),"UNKNOWN"))</f>
        <v/>
      </c>
    </row>
    <row r="13112">
      <c r="A13112" s="40">
        <f>IF(GL_Paste!$B13109="","",N(GL_Paste!$H13109)-N(GL_Paste!$G13109))</f>
        <v/>
      </c>
      <c r="B13112" s="43">
        <f>IF(GL_Paste!$B13109="","",DATE(YEAR(GL_Paste!$E13109),MONTH(GL_Paste!$E13109),1))</f>
        <v/>
      </c>
      <c r="C13112">
        <f>IF(GL_Paste!$B13109="","",IF(TRIM(GL_Paste!$M13109)&lt;&gt;"",TRIM(GL_Paste!$M13109),IFERROR(MID(GL_Paste!$I13109,FIND("[",GL_Paste!$I13109)+1,FIND("]",GL_Paste!$I13109)-FIND("[",GL_Paste!$I13109)-1),"")))</f>
        <v/>
      </c>
      <c r="D13112">
        <f>IF(GL_Paste!$B13109="","",IFERROR(INDEX(DeptName,MATCH($C13112,DeptTag,0)),"UNALLOCATED"))</f>
        <v/>
      </c>
      <c r="E13112">
        <f>IF(GL_Paste!$B13109="","",IFERROR(INDEX(AcctCat,MATCH(GL_Paste!$B13109&amp;"",AcctCode,0)),"UNKNOWN"))</f>
        <v/>
      </c>
      <c r="F13112">
        <f>IF(GL_Paste!$B13109="","",IFERROR(INDEX(AcctSub,MATCH(GL_Paste!$B13109&amp;"",AcctCode,0)),"UNKNOWN"))</f>
        <v/>
      </c>
    </row>
    <row r="13113">
      <c r="A13113" s="40">
        <f>IF(GL_Paste!$B13110="","",N(GL_Paste!$H13110)-N(GL_Paste!$G13110))</f>
        <v/>
      </c>
      <c r="B13113" s="43">
        <f>IF(GL_Paste!$B13110="","",DATE(YEAR(GL_Paste!$E13110),MONTH(GL_Paste!$E13110),1))</f>
        <v/>
      </c>
      <c r="C13113">
        <f>IF(GL_Paste!$B13110="","",IF(TRIM(GL_Paste!$M13110)&lt;&gt;"",TRIM(GL_Paste!$M13110),IFERROR(MID(GL_Paste!$I13110,FIND("[",GL_Paste!$I13110)+1,FIND("]",GL_Paste!$I13110)-FIND("[",GL_Paste!$I13110)-1),"")))</f>
        <v/>
      </c>
      <c r="D13113">
        <f>IF(GL_Paste!$B13110="","",IFERROR(INDEX(DeptName,MATCH($C13113,DeptTag,0)),"UNALLOCATED"))</f>
        <v/>
      </c>
      <c r="E13113">
        <f>IF(GL_Paste!$B13110="","",IFERROR(INDEX(AcctCat,MATCH(GL_Paste!$B13110&amp;"",AcctCode,0)),"UNKNOWN"))</f>
        <v/>
      </c>
      <c r="F13113">
        <f>IF(GL_Paste!$B13110="","",IFERROR(INDEX(AcctSub,MATCH(GL_Paste!$B13110&amp;"",AcctCode,0)),"UNKNOWN"))</f>
        <v/>
      </c>
    </row>
    <row r="13114">
      <c r="A13114" s="40">
        <f>IF(GL_Paste!$B13111="","",N(GL_Paste!$H13111)-N(GL_Paste!$G13111))</f>
        <v/>
      </c>
      <c r="B13114" s="43">
        <f>IF(GL_Paste!$B13111="","",DATE(YEAR(GL_Paste!$E13111),MONTH(GL_Paste!$E13111),1))</f>
        <v/>
      </c>
      <c r="C13114">
        <f>IF(GL_Paste!$B13111="","",IF(TRIM(GL_Paste!$M13111)&lt;&gt;"",TRIM(GL_Paste!$M13111),IFERROR(MID(GL_Paste!$I13111,FIND("[",GL_Paste!$I13111)+1,FIND("]",GL_Paste!$I13111)-FIND("[",GL_Paste!$I13111)-1),"")))</f>
        <v/>
      </c>
      <c r="D13114">
        <f>IF(GL_Paste!$B13111="","",IFERROR(INDEX(DeptName,MATCH($C13114,DeptTag,0)),"UNALLOCATED"))</f>
        <v/>
      </c>
      <c r="E13114">
        <f>IF(GL_Paste!$B13111="","",IFERROR(INDEX(AcctCat,MATCH(GL_Paste!$B13111&amp;"",AcctCode,0)),"UNKNOWN"))</f>
        <v/>
      </c>
      <c r="F13114">
        <f>IF(GL_Paste!$B13111="","",IFERROR(INDEX(AcctSub,MATCH(GL_Paste!$B13111&amp;"",AcctCode,0)),"UNKNOWN"))</f>
        <v/>
      </c>
    </row>
    <row r="13115">
      <c r="A13115" s="40">
        <f>IF(GL_Paste!$B13112="","",N(GL_Paste!$H13112)-N(GL_Paste!$G13112))</f>
        <v/>
      </c>
      <c r="B13115" s="43">
        <f>IF(GL_Paste!$B13112="","",DATE(YEAR(GL_Paste!$E13112),MONTH(GL_Paste!$E13112),1))</f>
        <v/>
      </c>
      <c r="C13115">
        <f>IF(GL_Paste!$B13112="","",IF(TRIM(GL_Paste!$M13112)&lt;&gt;"",TRIM(GL_Paste!$M13112),IFERROR(MID(GL_Paste!$I13112,FIND("[",GL_Paste!$I13112)+1,FIND("]",GL_Paste!$I13112)-FIND("[",GL_Paste!$I13112)-1),"")))</f>
        <v/>
      </c>
      <c r="D13115">
        <f>IF(GL_Paste!$B13112="","",IFERROR(INDEX(DeptName,MATCH($C13115,DeptTag,0)),"UNALLOCATED"))</f>
        <v/>
      </c>
      <c r="E13115">
        <f>IF(GL_Paste!$B13112="","",IFERROR(INDEX(AcctCat,MATCH(GL_Paste!$B13112&amp;"",AcctCode,0)),"UNKNOWN"))</f>
        <v/>
      </c>
      <c r="F13115">
        <f>IF(GL_Paste!$B13112="","",IFERROR(INDEX(AcctSub,MATCH(GL_Paste!$B13112&amp;"",AcctCode,0)),"UNKNOWN"))</f>
        <v/>
      </c>
    </row>
    <row r="13116">
      <c r="A13116" s="40">
        <f>IF(GL_Paste!$B13113="","",N(GL_Paste!$H13113)-N(GL_Paste!$G13113))</f>
        <v/>
      </c>
      <c r="B13116" s="43">
        <f>IF(GL_Paste!$B13113="","",DATE(YEAR(GL_Paste!$E13113),MONTH(GL_Paste!$E13113),1))</f>
        <v/>
      </c>
      <c r="C13116">
        <f>IF(GL_Paste!$B13113="","",IF(TRIM(GL_Paste!$M13113)&lt;&gt;"",TRIM(GL_Paste!$M13113),IFERROR(MID(GL_Paste!$I13113,FIND("[",GL_Paste!$I13113)+1,FIND("]",GL_Paste!$I13113)-FIND("[",GL_Paste!$I13113)-1),"")))</f>
        <v/>
      </c>
      <c r="D13116">
        <f>IF(GL_Paste!$B13113="","",IFERROR(INDEX(DeptName,MATCH($C13116,DeptTag,0)),"UNALLOCATED"))</f>
        <v/>
      </c>
      <c r="E13116">
        <f>IF(GL_Paste!$B13113="","",IFERROR(INDEX(AcctCat,MATCH(GL_Paste!$B13113&amp;"",AcctCode,0)),"UNKNOWN"))</f>
        <v/>
      </c>
      <c r="F13116">
        <f>IF(GL_Paste!$B13113="","",IFERROR(INDEX(AcctSub,MATCH(GL_Paste!$B13113&amp;"",AcctCode,0)),"UNKNOWN"))</f>
        <v/>
      </c>
    </row>
    <row r="13117">
      <c r="A13117" s="40">
        <f>IF(GL_Paste!$B13114="","",N(GL_Paste!$H13114)-N(GL_Paste!$G13114))</f>
        <v/>
      </c>
      <c r="B13117" s="43">
        <f>IF(GL_Paste!$B13114="","",DATE(YEAR(GL_Paste!$E13114),MONTH(GL_Paste!$E13114),1))</f>
        <v/>
      </c>
      <c r="C13117">
        <f>IF(GL_Paste!$B13114="","",IF(TRIM(GL_Paste!$M13114)&lt;&gt;"",TRIM(GL_Paste!$M13114),IFERROR(MID(GL_Paste!$I13114,FIND("[",GL_Paste!$I13114)+1,FIND("]",GL_Paste!$I13114)-FIND("[",GL_Paste!$I13114)-1),"")))</f>
        <v/>
      </c>
      <c r="D13117">
        <f>IF(GL_Paste!$B13114="","",IFERROR(INDEX(DeptName,MATCH($C13117,DeptTag,0)),"UNALLOCATED"))</f>
        <v/>
      </c>
      <c r="E13117">
        <f>IF(GL_Paste!$B13114="","",IFERROR(INDEX(AcctCat,MATCH(GL_Paste!$B13114&amp;"",AcctCode,0)),"UNKNOWN"))</f>
        <v/>
      </c>
      <c r="F13117">
        <f>IF(GL_Paste!$B13114="","",IFERROR(INDEX(AcctSub,MATCH(GL_Paste!$B13114&amp;"",AcctCode,0)),"UNKNOWN"))</f>
        <v/>
      </c>
    </row>
    <row r="13118">
      <c r="A13118" s="40">
        <f>IF(GL_Paste!$B13115="","",N(GL_Paste!$H13115)-N(GL_Paste!$G13115))</f>
        <v/>
      </c>
      <c r="B13118" s="43">
        <f>IF(GL_Paste!$B13115="","",DATE(YEAR(GL_Paste!$E13115),MONTH(GL_Paste!$E13115),1))</f>
        <v/>
      </c>
      <c r="C13118">
        <f>IF(GL_Paste!$B13115="","",IF(TRIM(GL_Paste!$M13115)&lt;&gt;"",TRIM(GL_Paste!$M13115),IFERROR(MID(GL_Paste!$I13115,FIND("[",GL_Paste!$I13115)+1,FIND("]",GL_Paste!$I13115)-FIND("[",GL_Paste!$I13115)-1),"")))</f>
        <v/>
      </c>
      <c r="D13118">
        <f>IF(GL_Paste!$B13115="","",IFERROR(INDEX(DeptName,MATCH($C13118,DeptTag,0)),"UNALLOCATED"))</f>
        <v/>
      </c>
      <c r="E13118">
        <f>IF(GL_Paste!$B13115="","",IFERROR(INDEX(AcctCat,MATCH(GL_Paste!$B13115&amp;"",AcctCode,0)),"UNKNOWN"))</f>
        <v/>
      </c>
      <c r="F13118">
        <f>IF(GL_Paste!$B13115="","",IFERROR(INDEX(AcctSub,MATCH(GL_Paste!$B13115&amp;"",AcctCode,0)),"UNKNOWN"))</f>
        <v/>
      </c>
    </row>
    <row r="13119">
      <c r="A13119" s="40">
        <f>IF(GL_Paste!$B13116="","",N(GL_Paste!$H13116)-N(GL_Paste!$G13116))</f>
        <v/>
      </c>
      <c r="B13119" s="43">
        <f>IF(GL_Paste!$B13116="","",DATE(YEAR(GL_Paste!$E13116),MONTH(GL_Paste!$E13116),1))</f>
        <v/>
      </c>
      <c r="C13119">
        <f>IF(GL_Paste!$B13116="","",IF(TRIM(GL_Paste!$M13116)&lt;&gt;"",TRIM(GL_Paste!$M13116),IFERROR(MID(GL_Paste!$I13116,FIND("[",GL_Paste!$I13116)+1,FIND("]",GL_Paste!$I13116)-FIND("[",GL_Paste!$I13116)-1),"")))</f>
        <v/>
      </c>
      <c r="D13119">
        <f>IF(GL_Paste!$B13116="","",IFERROR(INDEX(DeptName,MATCH($C13119,DeptTag,0)),"UNALLOCATED"))</f>
        <v/>
      </c>
      <c r="E13119">
        <f>IF(GL_Paste!$B13116="","",IFERROR(INDEX(AcctCat,MATCH(GL_Paste!$B13116&amp;"",AcctCode,0)),"UNKNOWN"))</f>
        <v/>
      </c>
      <c r="F13119">
        <f>IF(GL_Paste!$B13116="","",IFERROR(INDEX(AcctSub,MATCH(GL_Paste!$B13116&amp;"",AcctCode,0)),"UNKNOWN"))</f>
        <v/>
      </c>
    </row>
    <row r="13120">
      <c r="A13120" s="40">
        <f>IF(GL_Paste!$B13117="","",N(GL_Paste!$H13117)-N(GL_Paste!$G13117))</f>
        <v/>
      </c>
      <c r="B13120" s="43">
        <f>IF(GL_Paste!$B13117="","",DATE(YEAR(GL_Paste!$E13117),MONTH(GL_Paste!$E13117),1))</f>
        <v/>
      </c>
      <c r="C13120">
        <f>IF(GL_Paste!$B13117="","",IF(TRIM(GL_Paste!$M13117)&lt;&gt;"",TRIM(GL_Paste!$M13117),IFERROR(MID(GL_Paste!$I13117,FIND("[",GL_Paste!$I13117)+1,FIND("]",GL_Paste!$I13117)-FIND("[",GL_Paste!$I13117)-1),"")))</f>
        <v/>
      </c>
      <c r="D13120">
        <f>IF(GL_Paste!$B13117="","",IFERROR(INDEX(DeptName,MATCH($C13120,DeptTag,0)),"UNALLOCATED"))</f>
        <v/>
      </c>
      <c r="E13120">
        <f>IF(GL_Paste!$B13117="","",IFERROR(INDEX(AcctCat,MATCH(GL_Paste!$B13117&amp;"",AcctCode,0)),"UNKNOWN"))</f>
        <v/>
      </c>
      <c r="F13120">
        <f>IF(GL_Paste!$B13117="","",IFERROR(INDEX(AcctSub,MATCH(GL_Paste!$B13117&amp;"",AcctCode,0)),"UNKNOWN"))</f>
        <v/>
      </c>
    </row>
    <row r="13121">
      <c r="A13121" s="40">
        <f>IF(GL_Paste!$B13118="","",N(GL_Paste!$H13118)-N(GL_Paste!$G13118))</f>
        <v/>
      </c>
      <c r="B13121" s="43">
        <f>IF(GL_Paste!$B13118="","",DATE(YEAR(GL_Paste!$E13118),MONTH(GL_Paste!$E13118),1))</f>
        <v/>
      </c>
      <c r="C13121">
        <f>IF(GL_Paste!$B13118="","",IF(TRIM(GL_Paste!$M13118)&lt;&gt;"",TRIM(GL_Paste!$M13118),IFERROR(MID(GL_Paste!$I13118,FIND("[",GL_Paste!$I13118)+1,FIND("]",GL_Paste!$I13118)-FIND("[",GL_Paste!$I13118)-1),"")))</f>
        <v/>
      </c>
      <c r="D13121">
        <f>IF(GL_Paste!$B13118="","",IFERROR(INDEX(DeptName,MATCH($C13121,DeptTag,0)),"UNALLOCATED"))</f>
        <v/>
      </c>
      <c r="E13121">
        <f>IF(GL_Paste!$B13118="","",IFERROR(INDEX(AcctCat,MATCH(GL_Paste!$B13118&amp;"",AcctCode,0)),"UNKNOWN"))</f>
        <v/>
      </c>
      <c r="F13121">
        <f>IF(GL_Paste!$B13118="","",IFERROR(INDEX(AcctSub,MATCH(GL_Paste!$B13118&amp;"",AcctCode,0)),"UNKNOWN"))</f>
        <v/>
      </c>
    </row>
    <row r="13122">
      <c r="A13122" s="40">
        <f>IF(GL_Paste!$B13119="","",N(GL_Paste!$H13119)-N(GL_Paste!$G13119))</f>
        <v/>
      </c>
      <c r="B13122" s="43">
        <f>IF(GL_Paste!$B13119="","",DATE(YEAR(GL_Paste!$E13119),MONTH(GL_Paste!$E13119),1))</f>
        <v/>
      </c>
      <c r="C13122">
        <f>IF(GL_Paste!$B13119="","",IF(TRIM(GL_Paste!$M13119)&lt;&gt;"",TRIM(GL_Paste!$M13119),IFERROR(MID(GL_Paste!$I13119,FIND("[",GL_Paste!$I13119)+1,FIND("]",GL_Paste!$I13119)-FIND("[",GL_Paste!$I13119)-1),"")))</f>
        <v/>
      </c>
      <c r="D13122">
        <f>IF(GL_Paste!$B13119="","",IFERROR(INDEX(DeptName,MATCH($C13122,DeptTag,0)),"UNALLOCATED"))</f>
        <v/>
      </c>
      <c r="E13122">
        <f>IF(GL_Paste!$B13119="","",IFERROR(INDEX(AcctCat,MATCH(GL_Paste!$B13119&amp;"",AcctCode,0)),"UNKNOWN"))</f>
        <v/>
      </c>
      <c r="F13122">
        <f>IF(GL_Paste!$B13119="","",IFERROR(INDEX(AcctSub,MATCH(GL_Paste!$B13119&amp;"",AcctCode,0)),"UNKNOWN"))</f>
        <v/>
      </c>
    </row>
    <row r="13123">
      <c r="A13123" s="40">
        <f>IF(GL_Paste!$B13120="","",N(GL_Paste!$H13120)-N(GL_Paste!$G13120))</f>
        <v/>
      </c>
      <c r="B13123" s="43">
        <f>IF(GL_Paste!$B13120="","",DATE(YEAR(GL_Paste!$E13120),MONTH(GL_Paste!$E13120),1))</f>
        <v/>
      </c>
      <c r="C13123">
        <f>IF(GL_Paste!$B13120="","",IF(TRIM(GL_Paste!$M13120)&lt;&gt;"",TRIM(GL_Paste!$M13120),IFERROR(MID(GL_Paste!$I13120,FIND("[",GL_Paste!$I13120)+1,FIND("]",GL_Paste!$I13120)-FIND("[",GL_Paste!$I13120)-1),"")))</f>
        <v/>
      </c>
      <c r="D13123">
        <f>IF(GL_Paste!$B13120="","",IFERROR(INDEX(DeptName,MATCH($C13123,DeptTag,0)),"UNALLOCATED"))</f>
        <v/>
      </c>
      <c r="E13123">
        <f>IF(GL_Paste!$B13120="","",IFERROR(INDEX(AcctCat,MATCH(GL_Paste!$B13120&amp;"",AcctCode,0)),"UNKNOWN"))</f>
        <v/>
      </c>
      <c r="F13123">
        <f>IF(GL_Paste!$B13120="","",IFERROR(INDEX(AcctSub,MATCH(GL_Paste!$B13120&amp;"",AcctCode,0)),"UNKNOWN"))</f>
        <v/>
      </c>
    </row>
    <row r="13124">
      <c r="A13124" s="40">
        <f>IF(GL_Paste!$B13121="","",N(GL_Paste!$H13121)-N(GL_Paste!$G13121))</f>
        <v/>
      </c>
      <c r="B13124" s="43">
        <f>IF(GL_Paste!$B13121="","",DATE(YEAR(GL_Paste!$E13121),MONTH(GL_Paste!$E13121),1))</f>
        <v/>
      </c>
      <c r="C13124">
        <f>IF(GL_Paste!$B13121="","",IF(TRIM(GL_Paste!$M13121)&lt;&gt;"",TRIM(GL_Paste!$M13121),IFERROR(MID(GL_Paste!$I13121,FIND("[",GL_Paste!$I13121)+1,FIND("]",GL_Paste!$I13121)-FIND("[",GL_Paste!$I13121)-1),"")))</f>
        <v/>
      </c>
      <c r="D13124">
        <f>IF(GL_Paste!$B13121="","",IFERROR(INDEX(DeptName,MATCH($C13124,DeptTag,0)),"UNALLOCATED"))</f>
        <v/>
      </c>
      <c r="E13124">
        <f>IF(GL_Paste!$B13121="","",IFERROR(INDEX(AcctCat,MATCH(GL_Paste!$B13121&amp;"",AcctCode,0)),"UNKNOWN"))</f>
        <v/>
      </c>
      <c r="F13124">
        <f>IF(GL_Paste!$B13121="","",IFERROR(INDEX(AcctSub,MATCH(GL_Paste!$B13121&amp;"",AcctCode,0)),"UNKNOWN"))</f>
        <v/>
      </c>
    </row>
    <row r="13125">
      <c r="A13125" s="40">
        <f>IF(GL_Paste!$B13122="","",N(GL_Paste!$H13122)-N(GL_Paste!$G13122))</f>
        <v/>
      </c>
      <c r="B13125" s="43">
        <f>IF(GL_Paste!$B13122="","",DATE(YEAR(GL_Paste!$E13122),MONTH(GL_Paste!$E13122),1))</f>
        <v/>
      </c>
      <c r="C13125">
        <f>IF(GL_Paste!$B13122="","",IF(TRIM(GL_Paste!$M13122)&lt;&gt;"",TRIM(GL_Paste!$M13122),IFERROR(MID(GL_Paste!$I13122,FIND("[",GL_Paste!$I13122)+1,FIND("]",GL_Paste!$I13122)-FIND("[",GL_Paste!$I13122)-1),"")))</f>
        <v/>
      </c>
      <c r="D13125">
        <f>IF(GL_Paste!$B13122="","",IFERROR(INDEX(DeptName,MATCH($C13125,DeptTag,0)),"UNALLOCATED"))</f>
        <v/>
      </c>
      <c r="E13125">
        <f>IF(GL_Paste!$B13122="","",IFERROR(INDEX(AcctCat,MATCH(GL_Paste!$B13122&amp;"",AcctCode,0)),"UNKNOWN"))</f>
        <v/>
      </c>
      <c r="F13125">
        <f>IF(GL_Paste!$B13122="","",IFERROR(INDEX(AcctSub,MATCH(GL_Paste!$B13122&amp;"",AcctCode,0)),"UNKNOWN"))</f>
        <v/>
      </c>
    </row>
    <row r="13126">
      <c r="A13126" s="40">
        <f>IF(GL_Paste!$B13123="","",N(GL_Paste!$H13123)-N(GL_Paste!$G13123))</f>
        <v/>
      </c>
      <c r="B13126" s="43">
        <f>IF(GL_Paste!$B13123="","",DATE(YEAR(GL_Paste!$E13123),MONTH(GL_Paste!$E13123),1))</f>
        <v/>
      </c>
      <c r="C13126">
        <f>IF(GL_Paste!$B13123="","",IF(TRIM(GL_Paste!$M13123)&lt;&gt;"",TRIM(GL_Paste!$M13123),IFERROR(MID(GL_Paste!$I13123,FIND("[",GL_Paste!$I13123)+1,FIND("]",GL_Paste!$I13123)-FIND("[",GL_Paste!$I13123)-1),"")))</f>
        <v/>
      </c>
      <c r="D13126">
        <f>IF(GL_Paste!$B13123="","",IFERROR(INDEX(DeptName,MATCH($C13126,DeptTag,0)),"UNALLOCATED"))</f>
        <v/>
      </c>
      <c r="E13126">
        <f>IF(GL_Paste!$B13123="","",IFERROR(INDEX(AcctCat,MATCH(GL_Paste!$B13123&amp;"",AcctCode,0)),"UNKNOWN"))</f>
        <v/>
      </c>
      <c r="F13126">
        <f>IF(GL_Paste!$B13123="","",IFERROR(INDEX(AcctSub,MATCH(GL_Paste!$B13123&amp;"",AcctCode,0)),"UNKNOWN"))</f>
        <v/>
      </c>
    </row>
    <row r="13127">
      <c r="A13127" s="40">
        <f>IF(GL_Paste!$B13124="","",N(GL_Paste!$H13124)-N(GL_Paste!$G13124))</f>
        <v/>
      </c>
      <c r="B13127" s="43">
        <f>IF(GL_Paste!$B13124="","",DATE(YEAR(GL_Paste!$E13124),MONTH(GL_Paste!$E13124),1))</f>
        <v/>
      </c>
      <c r="C13127">
        <f>IF(GL_Paste!$B13124="","",IF(TRIM(GL_Paste!$M13124)&lt;&gt;"",TRIM(GL_Paste!$M13124),IFERROR(MID(GL_Paste!$I13124,FIND("[",GL_Paste!$I13124)+1,FIND("]",GL_Paste!$I13124)-FIND("[",GL_Paste!$I13124)-1),"")))</f>
        <v/>
      </c>
      <c r="D13127">
        <f>IF(GL_Paste!$B13124="","",IFERROR(INDEX(DeptName,MATCH($C13127,DeptTag,0)),"UNALLOCATED"))</f>
        <v/>
      </c>
      <c r="E13127">
        <f>IF(GL_Paste!$B13124="","",IFERROR(INDEX(AcctCat,MATCH(GL_Paste!$B13124&amp;"",AcctCode,0)),"UNKNOWN"))</f>
        <v/>
      </c>
      <c r="F13127">
        <f>IF(GL_Paste!$B13124="","",IFERROR(INDEX(AcctSub,MATCH(GL_Paste!$B13124&amp;"",AcctCode,0)),"UNKNOWN"))</f>
        <v/>
      </c>
    </row>
    <row r="13128">
      <c r="A13128" s="40">
        <f>IF(GL_Paste!$B13125="","",N(GL_Paste!$H13125)-N(GL_Paste!$G13125))</f>
        <v/>
      </c>
      <c r="B13128" s="43">
        <f>IF(GL_Paste!$B13125="","",DATE(YEAR(GL_Paste!$E13125),MONTH(GL_Paste!$E13125),1))</f>
        <v/>
      </c>
      <c r="C13128">
        <f>IF(GL_Paste!$B13125="","",IF(TRIM(GL_Paste!$M13125)&lt;&gt;"",TRIM(GL_Paste!$M13125),IFERROR(MID(GL_Paste!$I13125,FIND("[",GL_Paste!$I13125)+1,FIND("]",GL_Paste!$I13125)-FIND("[",GL_Paste!$I13125)-1),"")))</f>
        <v/>
      </c>
      <c r="D13128">
        <f>IF(GL_Paste!$B13125="","",IFERROR(INDEX(DeptName,MATCH($C13128,DeptTag,0)),"UNALLOCATED"))</f>
        <v/>
      </c>
      <c r="E13128">
        <f>IF(GL_Paste!$B13125="","",IFERROR(INDEX(AcctCat,MATCH(GL_Paste!$B13125&amp;"",AcctCode,0)),"UNKNOWN"))</f>
        <v/>
      </c>
      <c r="F13128">
        <f>IF(GL_Paste!$B13125="","",IFERROR(INDEX(AcctSub,MATCH(GL_Paste!$B13125&amp;"",AcctCode,0)),"UNKNOWN"))</f>
        <v/>
      </c>
    </row>
    <row r="13129">
      <c r="A13129" s="40">
        <f>IF(GL_Paste!$B13126="","",N(GL_Paste!$H13126)-N(GL_Paste!$G13126))</f>
        <v/>
      </c>
      <c r="B13129" s="43">
        <f>IF(GL_Paste!$B13126="","",DATE(YEAR(GL_Paste!$E13126),MONTH(GL_Paste!$E13126),1))</f>
        <v/>
      </c>
      <c r="C13129">
        <f>IF(GL_Paste!$B13126="","",IF(TRIM(GL_Paste!$M13126)&lt;&gt;"",TRIM(GL_Paste!$M13126),IFERROR(MID(GL_Paste!$I13126,FIND("[",GL_Paste!$I13126)+1,FIND("]",GL_Paste!$I13126)-FIND("[",GL_Paste!$I13126)-1),"")))</f>
        <v/>
      </c>
      <c r="D13129">
        <f>IF(GL_Paste!$B13126="","",IFERROR(INDEX(DeptName,MATCH($C13129,DeptTag,0)),"UNALLOCATED"))</f>
        <v/>
      </c>
      <c r="E13129">
        <f>IF(GL_Paste!$B13126="","",IFERROR(INDEX(AcctCat,MATCH(GL_Paste!$B13126&amp;"",AcctCode,0)),"UNKNOWN"))</f>
        <v/>
      </c>
      <c r="F13129">
        <f>IF(GL_Paste!$B13126="","",IFERROR(INDEX(AcctSub,MATCH(GL_Paste!$B13126&amp;"",AcctCode,0)),"UNKNOWN"))</f>
        <v/>
      </c>
    </row>
    <row r="13130">
      <c r="A13130" s="40">
        <f>IF(GL_Paste!$B13127="","",N(GL_Paste!$H13127)-N(GL_Paste!$G13127))</f>
        <v/>
      </c>
      <c r="B13130" s="43">
        <f>IF(GL_Paste!$B13127="","",DATE(YEAR(GL_Paste!$E13127),MONTH(GL_Paste!$E13127),1))</f>
        <v/>
      </c>
      <c r="C13130">
        <f>IF(GL_Paste!$B13127="","",IF(TRIM(GL_Paste!$M13127)&lt;&gt;"",TRIM(GL_Paste!$M13127),IFERROR(MID(GL_Paste!$I13127,FIND("[",GL_Paste!$I13127)+1,FIND("]",GL_Paste!$I13127)-FIND("[",GL_Paste!$I13127)-1),"")))</f>
        <v/>
      </c>
      <c r="D13130">
        <f>IF(GL_Paste!$B13127="","",IFERROR(INDEX(DeptName,MATCH($C13130,DeptTag,0)),"UNALLOCATED"))</f>
        <v/>
      </c>
      <c r="E13130">
        <f>IF(GL_Paste!$B13127="","",IFERROR(INDEX(AcctCat,MATCH(GL_Paste!$B13127&amp;"",AcctCode,0)),"UNKNOWN"))</f>
        <v/>
      </c>
      <c r="F13130">
        <f>IF(GL_Paste!$B13127="","",IFERROR(INDEX(AcctSub,MATCH(GL_Paste!$B13127&amp;"",AcctCode,0)),"UNKNOWN"))</f>
        <v/>
      </c>
    </row>
    <row r="13131">
      <c r="A13131" s="40">
        <f>IF(GL_Paste!$B13128="","",N(GL_Paste!$H13128)-N(GL_Paste!$G13128))</f>
        <v/>
      </c>
      <c r="B13131" s="43">
        <f>IF(GL_Paste!$B13128="","",DATE(YEAR(GL_Paste!$E13128),MONTH(GL_Paste!$E13128),1))</f>
        <v/>
      </c>
      <c r="C13131">
        <f>IF(GL_Paste!$B13128="","",IF(TRIM(GL_Paste!$M13128)&lt;&gt;"",TRIM(GL_Paste!$M13128),IFERROR(MID(GL_Paste!$I13128,FIND("[",GL_Paste!$I13128)+1,FIND("]",GL_Paste!$I13128)-FIND("[",GL_Paste!$I13128)-1),"")))</f>
        <v/>
      </c>
      <c r="D13131">
        <f>IF(GL_Paste!$B13128="","",IFERROR(INDEX(DeptName,MATCH($C13131,DeptTag,0)),"UNALLOCATED"))</f>
        <v/>
      </c>
      <c r="E13131">
        <f>IF(GL_Paste!$B13128="","",IFERROR(INDEX(AcctCat,MATCH(GL_Paste!$B13128&amp;"",AcctCode,0)),"UNKNOWN"))</f>
        <v/>
      </c>
      <c r="F13131">
        <f>IF(GL_Paste!$B13128="","",IFERROR(INDEX(AcctSub,MATCH(GL_Paste!$B13128&amp;"",AcctCode,0)),"UNKNOWN"))</f>
        <v/>
      </c>
    </row>
    <row r="13132">
      <c r="A13132" s="40">
        <f>IF(GL_Paste!$B13129="","",N(GL_Paste!$H13129)-N(GL_Paste!$G13129))</f>
        <v/>
      </c>
      <c r="B13132" s="43">
        <f>IF(GL_Paste!$B13129="","",DATE(YEAR(GL_Paste!$E13129),MONTH(GL_Paste!$E13129),1))</f>
        <v/>
      </c>
      <c r="C13132">
        <f>IF(GL_Paste!$B13129="","",IF(TRIM(GL_Paste!$M13129)&lt;&gt;"",TRIM(GL_Paste!$M13129),IFERROR(MID(GL_Paste!$I13129,FIND("[",GL_Paste!$I13129)+1,FIND("]",GL_Paste!$I13129)-FIND("[",GL_Paste!$I13129)-1),"")))</f>
        <v/>
      </c>
      <c r="D13132">
        <f>IF(GL_Paste!$B13129="","",IFERROR(INDEX(DeptName,MATCH($C13132,DeptTag,0)),"UNALLOCATED"))</f>
        <v/>
      </c>
      <c r="E13132">
        <f>IF(GL_Paste!$B13129="","",IFERROR(INDEX(AcctCat,MATCH(GL_Paste!$B13129&amp;"",AcctCode,0)),"UNKNOWN"))</f>
        <v/>
      </c>
      <c r="F13132">
        <f>IF(GL_Paste!$B13129="","",IFERROR(INDEX(AcctSub,MATCH(GL_Paste!$B13129&amp;"",AcctCode,0)),"UNKNOWN"))</f>
        <v/>
      </c>
    </row>
    <row r="13133">
      <c r="A13133" s="40">
        <f>IF(GL_Paste!$B13130="","",N(GL_Paste!$H13130)-N(GL_Paste!$G13130))</f>
        <v/>
      </c>
      <c r="B13133" s="43">
        <f>IF(GL_Paste!$B13130="","",DATE(YEAR(GL_Paste!$E13130),MONTH(GL_Paste!$E13130),1))</f>
        <v/>
      </c>
      <c r="C13133">
        <f>IF(GL_Paste!$B13130="","",IF(TRIM(GL_Paste!$M13130)&lt;&gt;"",TRIM(GL_Paste!$M13130),IFERROR(MID(GL_Paste!$I13130,FIND("[",GL_Paste!$I13130)+1,FIND("]",GL_Paste!$I13130)-FIND("[",GL_Paste!$I13130)-1),"")))</f>
        <v/>
      </c>
      <c r="D13133">
        <f>IF(GL_Paste!$B13130="","",IFERROR(INDEX(DeptName,MATCH($C13133,DeptTag,0)),"UNALLOCATED"))</f>
        <v/>
      </c>
      <c r="E13133">
        <f>IF(GL_Paste!$B13130="","",IFERROR(INDEX(AcctCat,MATCH(GL_Paste!$B13130&amp;"",AcctCode,0)),"UNKNOWN"))</f>
        <v/>
      </c>
      <c r="F13133">
        <f>IF(GL_Paste!$B13130="","",IFERROR(INDEX(AcctSub,MATCH(GL_Paste!$B13130&amp;"",AcctCode,0)),"UNKNOWN"))</f>
        <v/>
      </c>
    </row>
    <row r="13134">
      <c r="A13134" s="40">
        <f>IF(GL_Paste!$B13131="","",N(GL_Paste!$H13131)-N(GL_Paste!$G13131))</f>
        <v/>
      </c>
      <c r="B13134" s="43">
        <f>IF(GL_Paste!$B13131="","",DATE(YEAR(GL_Paste!$E13131),MONTH(GL_Paste!$E13131),1))</f>
        <v/>
      </c>
      <c r="C13134">
        <f>IF(GL_Paste!$B13131="","",IF(TRIM(GL_Paste!$M13131)&lt;&gt;"",TRIM(GL_Paste!$M13131),IFERROR(MID(GL_Paste!$I13131,FIND("[",GL_Paste!$I13131)+1,FIND("]",GL_Paste!$I13131)-FIND("[",GL_Paste!$I13131)-1),"")))</f>
        <v/>
      </c>
      <c r="D13134">
        <f>IF(GL_Paste!$B13131="","",IFERROR(INDEX(DeptName,MATCH($C13134,DeptTag,0)),"UNALLOCATED"))</f>
        <v/>
      </c>
      <c r="E13134">
        <f>IF(GL_Paste!$B13131="","",IFERROR(INDEX(AcctCat,MATCH(GL_Paste!$B13131&amp;"",AcctCode,0)),"UNKNOWN"))</f>
        <v/>
      </c>
      <c r="F13134">
        <f>IF(GL_Paste!$B13131="","",IFERROR(INDEX(AcctSub,MATCH(GL_Paste!$B13131&amp;"",AcctCode,0)),"UNKNOWN"))</f>
        <v/>
      </c>
    </row>
    <row r="13135">
      <c r="A13135" s="40">
        <f>IF(GL_Paste!$B13132="","",N(GL_Paste!$H13132)-N(GL_Paste!$G13132))</f>
        <v/>
      </c>
      <c r="B13135" s="43">
        <f>IF(GL_Paste!$B13132="","",DATE(YEAR(GL_Paste!$E13132),MONTH(GL_Paste!$E13132),1))</f>
        <v/>
      </c>
      <c r="C13135">
        <f>IF(GL_Paste!$B13132="","",IF(TRIM(GL_Paste!$M13132)&lt;&gt;"",TRIM(GL_Paste!$M13132),IFERROR(MID(GL_Paste!$I13132,FIND("[",GL_Paste!$I13132)+1,FIND("]",GL_Paste!$I13132)-FIND("[",GL_Paste!$I13132)-1),"")))</f>
        <v/>
      </c>
      <c r="D13135">
        <f>IF(GL_Paste!$B13132="","",IFERROR(INDEX(DeptName,MATCH($C13135,DeptTag,0)),"UNALLOCATED"))</f>
        <v/>
      </c>
      <c r="E13135">
        <f>IF(GL_Paste!$B13132="","",IFERROR(INDEX(AcctCat,MATCH(GL_Paste!$B13132&amp;"",AcctCode,0)),"UNKNOWN"))</f>
        <v/>
      </c>
      <c r="F13135">
        <f>IF(GL_Paste!$B13132="","",IFERROR(INDEX(AcctSub,MATCH(GL_Paste!$B13132&amp;"",AcctCode,0)),"UNKNOWN"))</f>
        <v/>
      </c>
    </row>
    <row r="13136">
      <c r="A13136" s="40">
        <f>IF(GL_Paste!$B13133="","",N(GL_Paste!$H13133)-N(GL_Paste!$G13133))</f>
        <v/>
      </c>
      <c r="B13136" s="43">
        <f>IF(GL_Paste!$B13133="","",DATE(YEAR(GL_Paste!$E13133),MONTH(GL_Paste!$E13133),1))</f>
        <v/>
      </c>
      <c r="C13136">
        <f>IF(GL_Paste!$B13133="","",IF(TRIM(GL_Paste!$M13133)&lt;&gt;"",TRIM(GL_Paste!$M13133),IFERROR(MID(GL_Paste!$I13133,FIND("[",GL_Paste!$I13133)+1,FIND("]",GL_Paste!$I13133)-FIND("[",GL_Paste!$I13133)-1),"")))</f>
        <v/>
      </c>
      <c r="D13136">
        <f>IF(GL_Paste!$B13133="","",IFERROR(INDEX(DeptName,MATCH($C13136,DeptTag,0)),"UNALLOCATED"))</f>
        <v/>
      </c>
      <c r="E13136">
        <f>IF(GL_Paste!$B13133="","",IFERROR(INDEX(AcctCat,MATCH(GL_Paste!$B13133&amp;"",AcctCode,0)),"UNKNOWN"))</f>
        <v/>
      </c>
      <c r="F13136">
        <f>IF(GL_Paste!$B13133="","",IFERROR(INDEX(AcctSub,MATCH(GL_Paste!$B13133&amp;"",AcctCode,0)),"UNKNOWN"))</f>
        <v/>
      </c>
    </row>
    <row r="13137">
      <c r="A13137" s="40">
        <f>IF(GL_Paste!$B13134="","",N(GL_Paste!$H13134)-N(GL_Paste!$G13134))</f>
        <v/>
      </c>
      <c r="B13137" s="43">
        <f>IF(GL_Paste!$B13134="","",DATE(YEAR(GL_Paste!$E13134),MONTH(GL_Paste!$E13134),1))</f>
        <v/>
      </c>
      <c r="C13137">
        <f>IF(GL_Paste!$B13134="","",IF(TRIM(GL_Paste!$M13134)&lt;&gt;"",TRIM(GL_Paste!$M13134),IFERROR(MID(GL_Paste!$I13134,FIND("[",GL_Paste!$I13134)+1,FIND("]",GL_Paste!$I13134)-FIND("[",GL_Paste!$I13134)-1),"")))</f>
        <v/>
      </c>
      <c r="D13137">
        <f>IF(GL_Paste!$B13134="","",IFERROR(INDEX(DeptName,MATCH($C13137,DeptTag,0)),"UNALLOCATED"))</f>
        <v/>
      </c>
      <c r="E13137">
        <f>IF(GL_Paste!$B13134="","",IFERROR(INDEX(AcctCat,MATCH(GL_Paste!$B13134&amp;"",AcctCode,0)),"UNKNOWN"))</f>
        <v/>
      </c>
      <c r="F13137">
        <f>IF(GL_Paste!$B13134="","",IFERROR(INDEX(AcctSub,MATCH(GL_Paste!$B13134&amp;"",AcctCode,0)),"UNKNOWN"))</f>
        <v/>
      </c>
    </row>
    <row r="13138">
      <c r="A13138" s="40">
        <f>IF(GL_Paste!$B13135="","",N(GL_Paste!$H13135)-N(GL_Paste!$G13135))</f>
        <v/>
      </c>
      <c r="B13138" s="43">
        <f>IF(GL_Paste!$B13135="","",DATE(YEAR(GL_Paste!$E13135),MONTH(GL_Paste!$E13135),1))</f>
        <v/>
      </c>
      <c r="C13138">
        <f>IF(GL_Paste!$B13135="","",IF(TRIM(GL_Paste!$M13135)&lt;&gt;"",TRIM(GL_Paste!$M13135),IFERROR(MID(GL_Paste!$I13135,FIND("[",GL_Paste!$I13135)+1,FIND("]",GL_Paste!$I13135)-FIND("[",GL_Paste!$I13135)-1),"")))</f>
        <v/>
      </c>
      <c r="D13138">
        <f>IF(GL_Paste!$B13135="","",IFERROR(INDEX(DeptName,MATCH($C13138,DeptTag,0)),"UNALLOCATED"))</f>
        <v/>
      </c>
      <c r="E13138">
        <f>IF(GL_Paste!$B13135="","",IFERROR(INDEX(AcctCat,MATCH(GL_Paste!$B13135&amp;"",AcctCode,0)),"UNKNOWN"))</f>
        <v/>
      </c>
      <c r="F13138">
        <f>IF(GL_Paste!$B13135="","",IFERROR(INDEX(AcctSub,MATCH(GL_Paste!$B13135&amp;"",AcctCode,0)),"UNKNOWN"))</f>
        <v/>
      </c>
    </row>
    <row r="13139">
      <c r="A13139" s="40">
        <f>IF(GL_Paste!$B13136="","",N(GL_Paste!$H13136)-N(GL_Paste!$G13136))</f>
        <v/>
      </c>
      <c r="B13139" s="43">
        <f>IF(GL_Paste!$B13136="","",DATE(YEAR(GL_Paste!$E13136),MONTH(GL_Paste!$E13136),1))</f>
        <v/>
      </c>
      <c r="C13139">
        <f>IF(GL_Paste!$B13136="","",IF(TRIM(GL_Paste!$M13136)&lt;&gt;"",TRIM(GL_Paste!$M13136),IFERROR(MID(GL_Paste!$I13136,FIND("[",GL_Paste!$I13136)+1,FIND("]",GL_Paste!$I13136)-FIND("[",GL_Paste!$I13136)-1),"")))</f>
        <v/>
      </c>
      <c r="D13139">
        <f>IF(GL_Paste!$B13136="","",IFERROR(INDEX(DeptName,MATCH($C13139,DeptTag,0)),"UNALLOCATED"))</f>
        <v/>
      </c>
      <c r="E13139">
        <f>IF(GL_Paste!$B13136="","",IFERROR(INDEX(AcctCat,MATCH(GL_Paste!$B13136&amp;"",AcctCode,0)),"UNKNOWN"))</f>
        <v/>
      </c>
      <c r="F13139">
        <f>IF(GL_Paste!$B13136="","",IFERROR(INDEX(AcctSub,MATCH(GL_Paste!$B13136&amp;"",AcctCode,0)),"UNKNOWN"))</f>
        <v/>
      </c>
    </row>
    <row r="13140">
      <c r="A13140" s="40">
        <f>IF(GL_Paste!$B13137="","",N(GL_Paste!$H13137)-N(GL_Paste!$G13137))</f>
        <v/>
      </c>
      <c r="B13140" s="43">
        <f>IF(GL_Paste!$B13137="","",DATE(YEAR(GL_Paste!$E13137),MONTH(GL_Paste!$E13137),1))</f>
        <v/>
      </c>
      <c r="C13140">
        <f>IF(GL_Paste!$B13137="","",IF(TRIM(GL_Paste!$M13137)&lt;&gt;"",TRIM(GL_Paste!$M13137),IFERROR(MID(GL_Paste!$I13137,FIND("[",GL_Paste!$I13137)+1,FIND("]",GL_Paste!$I13137)-FIND("[",GL_Paste!$I13137)-1),"")))</f>
        <v/>
      </c>
      <c r="D13140">
        <f>IF(GL_Paste!$B13137="","",IFERROR(INDEX(DeptName,MATCH($C13140,DeptTag,0)),"UNALLOCATED"))</f>
        <v/>
      </c>
      <c r="E13140">
        <f>IF(GL_Paste!$B13137="","",IFERROR(INDEX(AcctCat,MATCH(GL_Paste!$B13137&amp;"",AcctCode,0)),"UNKNOWN"))</f>
        <v/>
      </c>
      <c r="F13140">
        <f>IF(GL_Paste!$B13137="","",IFERROR(INDEX(AcctSub,MATCH(GL_Paste!$B13137&amp;"",AcctCode,0)),"UNKNOWN"))</f>
        <v/>
      </c>
    </row>
    <row r="13141">
      <c r="A13141" s="40">
        <f>IF(GL_Paste!$B13138="","",N(GL_Paste!$H13138)-N(GL_Paste!$G13138))</f>
        <v/>
      </c>
      <c r="B13141" s="43">
        <f>IF(GL_Paste!$B13138="","",DATE(YEAR(GL_Paste!$E13138),MONTH(GL_Paste!$E13138),1))</f>
        <v/>
      </c>
      <c r="C13141">
        <f>IF(GL_Paste!$B13138="","",IF(TRIM(GL_Paste!$M13138)&lt;&gt;"",TRIM(GL_Paste!$M13138),IFERROR(MID(GL_Paste!$I13138,FIND("[",GL_Paste!$I13138)+1,FIND("]",GL_Paste!$I13138)-FIND("[",GL_Paste!$I13138)-1),"")))</f>
        <v/>
      </c>
      <c r="D13141">
        <f>IF(GL_Paste!$B13138="","",IFERROR(INDEX(DeptName,MATCH($C13141,DeptTag,0)),"UNALLOCATED"))</f>
        <v/>
      </c>
      <c r="E13141">
        <f>IF(GL_Paste!$B13138="","",IFERROR(INDEX(AcctCat,MATCH(GL_Paste!$B13138&amp;"",AcctCode,0)),"UNKNOWN"))</f>
        <v/>
      </c>
      <c r="F13141">
        <f>IF(GL_Paste!$B13138="","",IFERROR(INDEX(AcctSub,MATCH(GL_Paste!$B13138&amp;"",AcctCode,0)),"UNKNOWN"))</f>
        <v/>
      </c>
    </row>
    <row r="13142">
      <c r="A13142" s="40">
        <f>IF(GL_Paste!$B13139="","",N(GL_Paste!$H13139)-N(GL_Paste!$G13139))</f>
        <v/>
      </c>
      <c r="B13142" s="43">
        <f>IF(GL_Paste!$B13139="","",DATE(YEAR(GL_Paste!$E13139),MONTH(GL_Paste!$E13139),1))</f>
        <v/>
      </c>
      <c r="C13142">
        <f>IF(GL_Paste!$B13139="","",IF(TRIM(GL_Paste!$M13139)&lt;&gt;"",TRIM(GL_Paste!$M13139),IFERROR(MID(GL_Paste!$I13139,FIND("[",GL_Paste!$I13139)+1,FIND("]",GL_Paste!$I13139)-FIND("[",GL_Paste!$I13139)-1),"")))</f>
        <v/>
      </c>
      <c r="D13142">
        <f>IF(GL_Paste!$B13139="","",IFERROR(INDEX(DeptName,MATCH($C13142,DeptTag,0)),"UNALLOCATED"))</f>
        <v/>
      </c>
      <c r="E13142">
        <f>IF(GL_Paste!$B13139="","",IFERROR(INDEX(AcctCat,MATCH(GL_Paste!$B13139&amp;"",AcctCode,0)),"UNKNOWN"))</f>
        <v/>
      </c>
      <c r="F13142">
        <f>IF(GL_Paste!$B13139="","",IFERROR(INDEX(AcctSub,MATCH(GL_Paste!$B13139&amp;"",AcctCode,0)),"UNKNOWN"))</f>
        <v/>
      </c>
    </row>
    <row r="13143">
      <c r="A13143" s="40">
        <f>IF(GL_Paste!$B13140="","",N(GL_Paste!$H13140)-N(GL_Paste!$G13140))</f>
        <v/>
      </c>
      <c r="B13143" s="43">
        <f>IF(GL_Paste!$B13140="","",DATE(YEAR(GL_Paste!$E13140),MONTH(GL_Paste!$E13140),1))</f>
        <v/>
      </c>
      <c r="C13143">
        <f>IF(GL_Paste!$B13140="","",IF(TRIM(GL_Paste!$M13140)&lt;&gt;"",TRIM(GL_Paste!$M13140),IFERROR(MID(GL_Paste!$I13140,FIND("[",GL_Paste!$I13140)+1,FIND("]",GL_Paste!$I13140)-FIND("[",GL_Paste!$I13140)-1),"")))</f>
        <v/>
      </c>
      <c r="D13143">
        <f>IF(GL_Paste!$B13140="","",IFERROR(INDEX(DeptName,MATCH($C13143,DeptTag,0)),"UNALLOCATED"))</f>
        <v/>
      </c>
      <c r="E13143">
        <f>IF(GL_Paste!$B13140="","",IFERROR(INDEX(AcctCat,MATCH(GL_Paste!$B13140&amp;"",AcctCode,0)),"UNKNOWN"))</f>
        <v/>
      </c>
      <c r="F13143">
        <f>IF(GL_Paste!$B13140="","",IFERROR(INDEX(AcctSub,MATCH(GL_Paste!$B13140&amp;"",AcctCode,0)),"UNKNOWN"))</f>
        <v/>
      </c>
    </row>
    <row r="13144">
      <c r="A13144" s="40">
        <f>IF(GL_Paste!$B13141="","",N(GL_Paste!$H13141)-N(GL_Paste!$G13141))</f>
        <v/>
      </c>
      <c r="B13144" s="43">
        <f>IF(GL_Paste!$B13141="","",DATE(YEAR(GL_Paste!$E13141),MONTH(GL_Paste!$E13141),1))</f>
        <v/>
      </c>
      <c r="C13144">
        <f>IF(GL_Paste!$B13141="","",IF(TRIM(GL_Paste!$M13141)&lt;&gt;"",TRIM(GL_Paste!$M13141),IFERROR(MID(GL_Paste!$I13141,FIND("[",GL_Paste!$I13141)+1,FIND("]",GL_Paste!$I13141)-FIND("[",GL_Paste!$I13141)-1),"")))</f>
        <v/>
      </c>
      <c r="D13144">
        <f>IF(GL_Paste!$B13141="","",IFERROR(INDEX(DeptName,MATCH($C13144,DeptTag,0)),"UNALLOCATED"))</f>
        <v/>
      </c>
      <c r="E13144">
        <f>IF(GL_Paste!$B13141="","",IFERROR(INDEX(AcctCat,MATCH(GL_Paste!$B13141&amp;"",AcctCode,0)),"UNKNOWN"))</f>
        <v/>
      </c>
      <c r="F13144">
        <f>IF(GL_Paste!$B13141="","",IFERROR(INDEX(AcctSub,MATCH(GL_Paste!$B13141&amp;"",AcctCode,0)),"UNKNOWN"))</f>
        <v/>
      </c>
    </row>
    <row r="13145">
      <c r="A13145" s="40">
        <f>IF(GL_Paste!$B13142="","",N(GL_Paste!$H13142)-N(GL_Paste!$G13142))</f>
        <v/>
      </c>
      <c r="B13145" s="43">
        <f>IF(GL_Paste!$B13142="","",DATE(YEAR(GL_Paste!$E13142),MONTH(GL_Paste!$E13142),1))</f>
        <v/>
      </c>
      <c r="C13145">
        <f>IF(GL_Paste!$B13142="","",IF(TRIM(GL_Paste!$M13142)&lt;&gt;"",TRIM(GL_Paste!$M13142),IFERROR(MID(GL_Paste!$I13142,FIND("[",GL_Paste!$I13142)+1,FIND("]",GL_Paste!$I13142)-FIND("[",GL_Paste!$I13142)-1),"")))</f>
        <v/>
      </c>
      <c r="D13145">
        <f>IF(GL_Paste!$B13142="","",IFERROR(INDEX(DeptName,MATCH($C13145,DeptTag,0)),"UNALLOCATED"))</f>
        <v/>
      </c>
      <c r="E13145">
        <f>IF(GL_Paste!$B13142="","",IFERROR(INDEX(AcctCat,MATCH(GL_Paste!$B13142&amp;"",AcctCode,0)),"UNKNOWN"))</f>
        <v/>
      </c>
      <c r="F13145">
        <f>IF(GL_Paste!$B13142="","",IFERROR(INDEX(AcctSub,MATCH(GL_Paste!$B13142&amp;"",AcctCode,0)),"UNKNOWN"))</f>
        <v/>
      </c>
    </row>
    <row r="13146">
      <c r="A13146" s="40">
        <f>IF(GL_Paste!$B13143="","",N(GL_Paste!$H13143)-N(GL_Paste!$G13143))</f>
        <v/>
      </c>
      <c r="B13146" s="43">
        <f>IF(GL_Paste!$B13143="","",DATE(YEAR(GL_Paste!$E13143),MONTH(GL_Paste!$E13143),1))</f>
        <v/>
      </c>
      <c r="C13146">
        <f>IF(GL_Paste!$B13143="","",IF(TRIM(GL_Paste!$M13143)&lt;&gt;"",TRIM(GL_Paste!$M13143),IFERROR(MID(GL_Paste!$I13143,FIND("[",GL_Paste!$I13143)+1,FIND("]",GL_Paste!$I13143)-FIND("[",GL_Paste!$I13143)-1),"")))</f>
        <v/>
      </c>
      <c r="D13146">
        <f>IF(GL_Paste!$B13143="","",IFERROR(INDEX(DeptName,MATCH($C13146,DeptTag,0)),"UNALLOCATED"))</f>
        <v/>
      </c>
      <c r="E13146">
        <f>IF(GL_Paste!$B13143="","",IFERROR(INDEX(AcctCat,MATCH(GL_Paste!$B13143&amp;"",AcctCode,0)),"UNKNOWN"))</f>
        <v/>
      </c>
      <c r="F13146">
        <f>IF(GL_Paste!$B13143="","",IFERROR(INDEX(AcctSub,MATCH(GL_Paste!$B13143&amp;"",AcctCode,0)),"UNKNOWN"))</f>
        <v/>
      </c>
    </row>
    <row r="13147">
      <c r="A13147" s="40">
        <f>IF(GL_Paste!$B13144="","",N(GL_Paste!$H13144)-N(GL_Paste!$G13144))</f>
        <v/>
      </c>
      <c r="B13147" s="43">
        <f>IF(GL_Paste!$B13144="","",DATE(YEAR(GL_Paste!$E13144),MONTH(GL_Paste!$E13144),1))</f>
        <v/>
      </c>
      <c r="C13147">
        <f>IF(GL_Paste!$B13144="","",IF(TRIM(GL_Paste!$M13144)&lt;&gt;"",TRIM(GL_Paste!$M13144),IFERROR(MID(GL_Paste!$I13144,FIND("[",GL_Paste!$I13144)+1,FIND("]",GL_Paste!$I13144)-FIND("[",GL_Paste!$I13144)-1),"")))</f>
        <v/>
      </c>
      <c r="D13147">
        <f>IF(GL_Paste!$B13144="","",IFERROR(INDEX(DeptName,MATCH($C13147,DeptTag,0)),"UNALLOCATED"))</f>
        <v/>
      </c>
      <c r="E13147">
        <f>IF(GL_Paste!$B13144="","",IFERROR(INDEX(AcctCat,MATCH(GL_Paste!$B13144&amp;"",AcctCode,0)),"UNKNOWN"))</f>
        <v/>
      </c>
      <c r="F13147">
        <f>IF(GL_Paste!$B13144="","",IFERROR(INDEX(AcctSub,MATCH(GL_Paste!$B13144&amp;"",AcctCode,0)),"UNKNOWN"))</f>
        <v/>
      </c>
    </row>
    <row r="13148">
      <c r="A13148" s="40">
        <f>IF(GL_Paste!$B13145="","",N(GL_Paste!$H13145)-N(GL_Paste!$G13145))</f>
        <v/>
      </c>
      <c r="B13148" s="43">
        <f>IF(GL_Paste!$B13145="","",DATE(YEAR(GL_Paste!$E13145),MONTH(GL_Paste!$E13145),1))</f>
        <v/>
      </c>
      <c r="C13148">
        <f>IF(GL_Paste!$B13145="","",IF(TRIM(GL_Paste!$M13145)&lt;&gt;"",TRIM(GL_Paste!$M13145),IFERROR(MID(GL_Paste!$I13145,FIND("[",GL_Paste!$I13145)+1,FIND("]",GL_Paste!$I13145)-FIND("[",GL_Paste!$I13145)-1),"")))</f>
        <v/>
      </c>
      <c r="D13148">
        <f>IF(GL_Paste!$B13145="","",IFERROR(INDEX(DeptName,MATCH($C13148,DeptTag,0)),"UNALLOCATED"))</f>
        <v/>
      </c>
      <c r="E13148">
        <f>IF(GL_Paste!$B13145="","",IFERROR(INDEX(AcctCat,MATCH(GL_Paste!$B13145&amp;"",AcctCode,0)),"UNKNOWN"))</f>
        <v/>
      </c>
      <c r="F13148">
        <f>IF(GL_Paste!$B13145="","",IFERROR(INDEX(AcctSub,MATCH(GL_Paste!$B13145&amp;"",AcctCode,0)),"UNKNOWN"))</f>
        <v/>
      </c>
    </row>
    <row r="13149">
      <c r="A13149" s="40">
        <f>IF(GL_Paste!$B13146="","",N(GL_Paste!$H13146)-N(GL_Paste!$G13146))</f>
        <v/>
      </c>
      <c r="B13149" s="43">
        <f>IF(GL_Paste!$B13146="","",DATE(YEAR(GL_Paste!$E13146),MONTH(GL_Paste!$E13146),1))</f>
        <v/>
      </c>
      <c r="C13149">
        <f>IF(GL_Paste!$B13146="","",IF(TRIM(GL_Paste!$M13146)&lt;&gt;"",TRIM(GL_Paste!$M13146),IFERROR(MID(GL_Paste!$I13146,FIND("[",GL_Paste!$I13146)+1,FIND("]",GL_Paste!$I13146)-FIND("[",GL_Paste!$I13146)-1),"")))</f>
        <v/>
      </c>
      <c r="D13149">
        <f>IF(GL_Paste!$B13146="","",IFERROR(INDEX(DeptName,MATCH($C13149,DeptTag,0)),"UNALLOCATED"))</f>
        <v/>
      </c>
      <c r="E13149">
        <f>IF(GL_Paste!$B13146="","",IFERROR(INDEX(AcctCat,MATCH(GL_Paste!$B13146&amp;"",AcctCode,0)),"UNKNOWN"))</f>
        <v/>
      </c>
      <c r="F13149">
        <f>IF(GL_Paste!$B13146="","",IFERROR(INDEX(AcctSub,MATCH(GL_Paste!$B13146&amp;"",AcctCode,0)),"UNKNOWN"))</f>
        <v/>
      </c>
    </row>
    <row r="13150">
      <c r="A13150" s="40">
        <f>IF(GL_Paste!$B13147="","",N(GL_Paste!$H13147)-N(GL_Paste!$G13147))</f>
        <v/>
      </c>
      <c r="B13150" s="43">
        <f>IF(GL_Paste!$B13147="","",DATE(YEAR(GL_Paste!$E13147),MONTH(GL_Paste!$E13147),1))</f>
        <v/>
      </c>
      <c r="C13150">
        <f>IF(GL_Paste!$B13147="","",IF(TRIM(GL_Paste!$M13147)&lt;&gt;"",TRIM(GL_Paste!$M13147),IFERROR(MID(GL_Paste!$I13147,FIND("[",GL_Paste!$I13147)+1,FIND("]",GL_Paste!$I13147)-FIND("[",GL_Paste!$I13147)-1),"")))</f>
        <v/>
      </c>
      <c r="D13150">
        <f>IF(GL_Paste!$B13147="","",IFERROR(INDEX(DeptName,MATCH($C13150,DeptTag,0)),"UNALLOCATED"))</f>
        <v/>
      </c>
      <c r="E13150">
        <f>IF(GL_Paste!$B13147="","",IFERROR(INDEX(AcctCat,MATCH(GL_Paste!$B13147&amp;"",AcctCode,0)),"UNKNOWN"))</f>
        <v/>
      </c>
      <c r="F13150">
        <f>IF(GL_Paste!$B13147="","",IFERROR(INDEX(AcctSub,MATCH(GL_Paste!$B13147&amp;"",AcctCode,0)),"UNKNOWN"))</f>
        <v/>
      </c>
    </row>
    <row r="13151">
      <c r="A13151" s="40">
        <f>IF(GL_Paste!$B13148="","",N(GL_Paste!$H13148)-N(GL_Paste!$G13148))</f>
        <v/>
      </c>
      <c r="B13151" s="43">
        <f>IF(GL_Paste!$B13148="","",DATE(YEAR(GL_Paste!$E13148),MONTH(GL_Paste!$E13148),1))</f>
        <v/>
      </c>
      <c r="C13151">
        <f>IF(GL_Paste!$B13148="","",IF(TRIM(GL_Paste!$M13148)&lt;&gt;"",TRIM(GL_Paste!$M13148),IFERROR(MID(GL_Paste!$I13148,FIND("[",GL_Paste!$I13148)+1,FIND("]",GL_Paste!$I13148)-FIND("[",GL_Paste!$I13148)-1),"")))</f>
        <v/>
      </c>
      <c r="D13151">
        <f>IF(GL_Paste!$B13148="","",IFERROR(INDEX(DeptName,MATCH($C13151,DeptTag,0)),"UNALLOCATED"))</f>
        <v/>
      </c>
      <c r="E13151">
        <f>IF(GL_Paste!$B13148="","",IFERROR(INDEX(AcctCat,MATCH(GL_Paste!$B13148&amp;"",AcctCode,0)),"UNKNOWN"))</f>
        <v/>
      </c>
      <c r="F13151">
        <f>IF(GL_Paste!$B13148="","",IFERROR(INDEX(AcctSub,MATCH(GL_Paste!$B13148&amp;"",AcctCode,0)),"UNKNOWN"))</f>
        <v/>
      </c>
    </row>
    <row r="13152">
      <c r="A13152" s="40">
        <f>IF(GL_Paste!$B13149="","",N(GL_Paste!$H13149)-N(GL_Paste!$G13149))</f>
        <v/>
      </c>
      <c r="B13152" s="43">
        <f>IF(GL_Paste!$B13149="","",DATE(YEAR(GL_Paste!$E13149),MONTH(GL_Paste!$E13149),1))</f>
        <v/>
      </c>
      <c r="C13152">
        <f>IF(GL_Paste!$B13149="","",IF(TRIM(GL_Paste!$M13149)&lt;&gt;"",TRIM(GL_Paste!$M13149),IFERROR(MID(GL_Paste!$I13149,FIND("[",GL_Paste!$I13149)+1,FIND("]",GL_Paste!$I13149)-FIND("[",GL_Paste!$I13149)-1),"")))</f>
        <v/>
      </c>
      <c r="D13152">
        <f>IF(GL_Paste!$B13149="","",IFERROR(INDEX(DeptName,MATCH($C13152,DeptTag,0)),"UNALLOCATED"))</f>
        <v/>
      </c>
      <c r="E13152">
        <f>IF(GL_Paste!$B13149="","",IFERROR(INDEX(AcctCat,MATCH(GL_Paste!$B13149&amp;"",AcctCode,0)),"UNKNOWN"))</f>
        <v/>
      </c>
      <c r="F13152">
        <f>IF(GL_Paste!$B13149="","",IFERROR(INDEX(AcctSub,MATCH(GL_Paste!$B13149&amp;"",AcctCode,0)),"UNKNOWN"))</f>
        <v/>
      </c>
    </row>
    <row r="13153">
      <c r="A13153" s="40">
        <f>IF(GL_Paste!$B13150="","",N(GL_Paste!$H13150)-N(GL_Paste!$G13150))</f>
        <v/>
      </c>
      <c r="B13153" s="43">
        <f>IF(GL_Paste!$B13150="","",DATE(YEAR(GL_Paste!$E13150),MONTH(GL_Paste!$E13150),1))</f>
        <v/>
      </c>
      <c r="C13153">
        <f>IF(GL_Paste!$B13150="","",IF(TRIM(GL_Paste!$M13150)&lt;&gt;"",TRIM(GL_Paste!$M13150),IFERROR(MID(GL_Paste!$I13150,FIND("[",GL_Paste!$I13150)+1,FIND("]",GL_Paste!$I13150)-FIND("[",GL_Paste!$I13150)-1),"")))</f>
        <v/>
      </c>
      <c r="D13153">
        <f>IF(GL_Paste!$B13150="","",IFERROR(INDEX(DeptName,MATCH($C13153,DeptTag,0)),"UNALLOCATED"))</f>
        <v/>
      </c>
      <c r="E13153">
        <f>IF(GL_Paste!$B13150="","",IFERROR(INDEX(AcctCat,MATCH(GL_Paste!$B13150&amp;"",AcctCode,0)),"UNKNOWN"))</f>
        <v/>
      </c>
      <c r="F13153">
        <f>IF(GL_Paste!$B13150="","",IFERROR(INDEX(AcctSub,MATCH(GL_Paste!$B13150&amp;"",AcctCode,0)),"UNKNOWN"))</f>
        <v/>
      </c>
    </row>
    <row r="13154">
      <c r="A13154" s="40">
        <f>IF(GL_Paste!$B13151="","",N(GL_Paste!$H13151)-N(GL_Paste!$G13151))</f>
        <v/>
      </c>
      <c r="B13154" s="43">
        <f>IF(GL_Paste!$B13151="","",DATE(YEAR(GL_Paste!$E13151),MONTH(GL_Paste!$E13151),1))</f>
        <v/>
      </c>
      <c r="C13154">
        <f>IF(GL_Paste!$B13151="","",IF(TRIM(GL_Paste!$M13151)&lt;&gt;"",TRIM(GL_Paste!$M13151),IFERROR(MID(GL_Paste!$I13151,FIND("[",GL_Paste!$I13151)+1,FIND("]",GL_Paste!$I13151)-FIND("[",GL_Paste!$I13151)-1),"")))</f>
        <v/>
      </c>
      <c r="D13154">
        <f>IF(GL_Paste!$B13151="","",IFERROR(INDEX(DeptName,MATCH($C13154,DeptTag,0)),"UNALLOCATED"))</f>
        <v/>
      </c>
      <c r="E13154">
        <f>IF(GL_Paste!$B13151="","",IFERROR(INDEX(AcctCat,MATCH(GL_Paste!$B13151&amp;"",AcctCode,0)),"UNKNOWN"))</f>
        <v/>
      </c>
      <c r="F13154">
        <f>IF(GL_Paste!$B13151="","",IFERROR(INDEX(AcctSub,MATCH(GL_Paste!$B13151&amp;"",AcctCode,0)),"UNKNOWN"))</f>
        <v/>
      </c>
    </row>
    <row r="13155">
      <c r="A13155" s="40">
        <f>IF(GL_Paste!$B13152="","",N(GL_Paste!$H13152)-N(GL_Paste!$G13152))</f>
        <v/>
      </c>
      <c r="B13155" s="43">
        <f>IF(GL_Paste!$B13152="","",DATE(YEAR(GL_Paste!$E13152),MONTH(GL_Paste!$E13152),1))</f>
        <v/>
      </c>
      <c r="C13155">
        <f>IF(GL_Paste!$B13152="","",IF(TRIM(GL_Paste!$M13152)&lt;&gt;"",TRIM(GL_Paste!$M13152),IFERROR(MID(GL_Paste!$I13152,FIND("[",GL_Paste!$I13152)+1,FIND("]",GL_Paste!$I13152)-FIND("[",GL_Paste!$I13152)-1),"")))</f>
        <v/>
      </c>
      <c r="D13155">
        <f>IF(GL_Paste!$B13152="","",IFERROR(INDEX(DeptName,MATCH($C13155,DeptTag,0)),"UNALLOCATED"))</f>
        <v/>
      </c>
      <c r="E13155">
        <f>IF(GL_Paste!$B13152="","",IFERROR(INDEX(AcctCat,MATCH(GL_Paste!$B13152&amp;"",AcctCode,0)),"UNKNOWN"))</f>
        <v/>
      </c>
      <c r="F13155">
        <f>IF(GL_Paste!$B13152="","",IFERROR(INDEX(AcctSub,MATCH(GL_Paste!$B13152&amp;"",AcctCode,0)),"UNKNOWN"))</f>
        <v/>
      </c>
    </row>
    <row r="13156">
      <c r="A13156" s="40">
        <f>IF(GL_Paste!$B13153="","",N(GL_Paste!$H13153)-N(GL_Paste!$G13153))</f>
        <v/>
      </c>
      <c r="B13156" s="43">
        <f>IF(GL_Paste!$B13153="","",DATE(YEAR(GL_Paste!$E13153),MONTH(GL_Paste!$E13153),1))</f>
        <v/>
      </c>
      <c r="C13156">
        <f>IF(GL_Paste!$B13153="","",IF(TRIM(GL_Paste!$M13153)&lt;&gt;"",TRIM(GL_Paste!$M13153),IFERROR(MID(GL_Paste!$I13153,FIND("[",GL_Paste!$I13153)+1,FIND("]",GL_Paste!$I13153)-FIND("[",GL_Paste!$I13153)-1),"")))</f>
        <v/>
      </c>
      <c r="D13156">
        <f>IF(GL_Paste!$B13153="","",IFERROR(INDEX(DeptName,MATCH($C13156,DeptTag,0)),"UNALLOCATED"))</f>
        <v/>
      </c>
      <c r="E13156">
        <f>IF(GL_Paste!$B13153="","",IFERROR(INDEX(AcctCat,MATCH(GL_Paste!$B13153&amp;"",AcctCode,0)),"UNKNOWN"))</f>
        <v/>
      </c>
      <c r="F13156">
        <f>IF(GL_Paste!$B13153="","",IFERROR(INDEX(AcctSub,MATCH(GL_Paste!$B13153&amp;"",AcctCode,0)),"UNKNOWN"))</f>
        <v/>
      </c>
    </row>
    <row r="13157">
      <c r="A13157" s="40">
        <f>IF(GL_Paste!$B13154="","",N(GL_Paste!$H13154)-N(GL_Paste!$G13154))</f>
        <v/>
      </c>
      <c r="B13157" s="43">
        <f>IF(GL_Paste!$B13154="","",DATE(YEAR(GL_Paste!$E13154),MONTH(GL_Paste!$E13154),1))</f>
        <v/>
      </c>
      <c r="C13157">
        <f>IF(GL_Paste!$B13154="","",IF(TRIM(GL_Paste!$M13154)&lt;&gt;"",TRIM(GL_Paste!$M13154),IFERROR(MID(GL_Paste!$I13154,FIND("[",GL_Paste!$I13154)+1,FIND("]",GL_Paste!$I13154)-FIND("[",GL_Paste!$I13154)-1),"")))</f>
        <v/>
      </c>
      <c r="D13157">
        <f>IF(GL_Paste!$B13154="","",IFERROR(INDEX(DeptName,MATCH($C13157,DeptTag,0)),"UNALLOCATED"))</f>
        <v/>
      </c>
      <c r="E13157">
        <f>IF(GL_Paste!$B13154="","",IFERROR(INDEX(AcctCat,MATCH(GL_Paste!$B13154&amp;"",AcctCode,0)),"UNKNOWN"))</f>
        <v/>
      </c>
      <c r="F13157">
        <f>IF(GL_Paste!$B13154="","",IFERROR(INDEX(AcctSub,MATCH(GL_Paste!$B13154&amp;"",AcctCode,0)),"UNKNOWN"))</f>
        <v/>
      </c>
    </row>
    <row r="13158">
      <c r="A13158" s="40">
        <f>IF(GL_Paste!$B13155="","",N(GL_Paste!$H13155)-N(GL_Paste!$G13155))</f>
        <v/>
      </c>
      <c r="B13158" s="43">
        <f>IF(GL_Paste!$B13155="","",DATE(YEAR(GL_Paste!$E13155),MONTH(GL_Paste!$E13155),1))</f>
        <v/>
      </c>
      <c r="C13158">
        <f>IF(GL_Paste!$B13155="","",IF(TRIM(GL_Paste!$M13155)&lt;&gt;"",TRIM(GL_Paste!$M13155),IFERROR(MID(GL_Paste!$I13155,FIND("[",GL_Paste!$I13155)+1,FIND("]",GL_Paste!$I13155)-FIND("[",GL_Paste!$I13155)-1),"")))</f>
        <v/>
      </c>
      <c r="D13158">
        <f>IF(GL_Paste!$B13155="","",IFERROR(INDEX(DeptName,MATCH($C13158,DeptTag,0)),"UNALLOCATED"))</f>
        <v/>
      </c>
      <c r="E13158">
        <f>IF(GL_Paste!$B13155="","",IFERROR(INDEX(AcctCat,MATCH(GL_Paste!$B13155&amp;"",AcctCode,0)),"UNKNOWN"))</f>
        <v/>
      </c>
      <c r="F13158">
        <f>IF(GL_Paste!$B13155="","",IFERROR(INDEX(AcctSub,MATCH(GL_Paste!$B13155&amp;"",AcctCode,0)),"UNKNOWN"))</f>
        <v/>
      </c>
    </row>
    <row r="13159">
      <c r="A13159" s="40">
        <f>IF(GL_Paste!$B13156="","",N(GL_Paste!$H13156)-N(GL_Paste!$G13156))</f>
        <v/>
      </c>
      <c r="B13159" s="43">
        <f>IF(GL_Paste!$B13156="","",DATE(YEAR(GL_Paste!$E13156),MONTH(GL_Paste!$E13156),1))</f>
        <v/>
      </c>
      <c r="C13159">
        <f>IF(GL_Paste!$B13156="","",IF(TRIM(GL_Paste!$M13156)&lt;&gt;"",TRIM(GL_Paste!$M13156),IFERROR(MID(GL_Paste!$I13156,FIND("[",GL_Paste!$I13156)+1,FIND("]",GL_Paste!$I13156)-FIND("[",GL_Paste!$I13156)-1),"")))</f>
        <v/>
      </c>
      <c r="D13159">
        <f>IF(GL_Paste!$B13156="","",IFERROR(INDEX(DeptName,MATCH($C13159,DeptTag,0)),"UNALLOCATED"))</f>
        <v/>
      </c>
      <c r="E13159">
        <f>IF(GL_Paste!$B13156="","",IFERROR(INDEX(AcctCat,MATCH(GL_Paste!$B13156&amp;"",AcctCode,0)),"UNKNOWN"))</f>
        <v/>
      </c>
      <c r="F13159">
        <f>IF(GL_Paste!$B13156="","",IFERROR(INDEX(AcctSub,MATCH(GL_Paste!$B13156&amp;"",AcctCode,0)),"UNKNOWN"))</f>
        <v/>
      </c>
    </row>
    <row r="13160">
      <c r="A13160" s="40">
        <f>IF(GL_Paste!$B13157="","",N(GL_Paste!$H13157)-N(GL_Paste!$G13157))</f>
        <v/>
      </c>
      <c r="B13160" s="43">
        <f>IF(GL_Paste!$B13157="","",DATE(YEAR(GL_Paste!$E13157),MONTH(GL_Paste!$E13157),1))</f>
        <v/>
      </c>
      <c r="C13160">
        <f>IF(GL_Paste!$B13157="","",IF(TRIM(GL_Paste!$M13157)&lt;&gt;"",TRIM(GL_Paste!$M13157),IFERROR(MID(GL_Paste!$I13157,FIND("[",GL_Paste!$I13157)+1,FIND("]",GL_Paste!$I13157)-FIND("[",GL_Paste!$I13157)-1),"")))</f>
        <v/>
      </c>
      <c r="D13160">
        <f>IF(GL_Paste!$B13157="","",IFERROR(INDEX(DeptName,MATCH($C13160,DeptTag,0)),"UNALLOCATED"))</f>
        <v/>
      </c>
      <c r="E13160">
        <f>IF(GL_Paste!$B13157="","",IFERROR(INDEX(AcctCat,MATCH(GL_Paste!$B13157&amp;"",AcctCode,0)),"UNKNOWN"))</f>
        <v/>
      </c>
      <c r="F13160">
        <f>IF(GL_Paste!$B13157="","",IFERROR(INDEX(AcctSub,MATCH(GL_Paste!$B13157&amp;"",AcctCode,0)),"UNKNOWN"))</f>
        <v/>
      </c>
    </row>
    <row r="13161">
      <c r="A13161" s="40">
        <f>IF(GL_Paste!$B13158="","",N(GL_Paste!$H13158)-N(GL_Paste!$G13158))</f>
        <v/>
      </c>
      <c r="B13161" s="43">
        <f>IF(GL_Paste!$B13158="","",DATE(YEAR(GL_Paste!$E13158),MONTH(GL_Paste!$E13158),1))</f>
        <v/>
      </c>
      <c r="C13161">
        <f>IF(GL_Paste!$B13158="","",IF(TRIM(GL_Paste!$M13158)&lt;&gt;"",TRIM(GL_Paste!$M13158),IFERROR(MID(GL_Paste!$I13158,FIND("[",GL_Paste!$I13158)+1,FIND("]",GL_Paste!$I13158)-FIND("[",GL_Paste!$I13158)-1),"")))</f>
        <v/>
      </c>
      <c r="D13161">
        <f>IF(GL_Paste!$B13158="","",IFERROR(INDEX(DeptName,MATCH($C13161,DeptTag,0)),"UNALLOCATED"))</f>
        <v/>
      </c>
      <c r="E13161">
        <f>IF(GL_Paste!$B13158="","",IFERROR(INDEX(AcctCat,MATCH(GL_Paste!$B13158&amp;"",AcctCode,0)),"UNKNOWN"))</f>
        <v/>
      </c>
      <c r="F13161">
        <f>IF(GL_Paste!$B13158="","",IFERROR(INDEX(AcctSub,MATCH(GL_Paste!$B13158&amp;"",AcctCode,0)),"UNKNOWN"))</f>
        <v/>
      </c>
    </row>
    <row r="13162">
      <c r="A13162" s="40">
        <f>IF(GL_Paste!$B13159="","",N(GL_Paste!$H13159)-N(GL_Paste!$G13159))</f>
        <v/>
      </c>
      <c r="B13162" s="43">
        <f>IF(GL_Paste!$B13159="","",DATE(YEAR(GL_Paste!$E13159),MONTH(GL_Paste!$E13159),1))</f>
        <v/>
      </c>
      <c r="C13162">
        <f>IF(GL_Paste!$B13159="","",IF(TRIM(GL_Paste!$M13159)&lt;&gt;"",TRIM(GL_Paste!$M13159),IFERROR(MID(GL_Paste!$I13159,FIND("[",GL_Paste!$I13159)+1,FIND("]",GL_Paste!$I13159)-FIND("[",GL_Paste!$I13159)-1),"")))</f>
        <v/>
      </c>
      <c r="D13162">
        <f>IF(GL_Paste!$B13159="","",IFERROR(INDEX(DeptName,MATCH($C13162,DeptTag,0)),"UNALLOCATED"))</f>
        <v/>
      </c>
      <c r="E13162">
        <f>IF(GL_Paste!$B13159="","",IFERROR(INDEX(AcctCat,MATCH(GL_Paste!$B13159&amp;"",AcctCode,0)),"UNKNOWN"))</f>
        <v/>
      </c>
      <c r="F13162">
        <f>IF(GL_Paste!$B13159="","",IFERROR(INDEX(AcctSub,MATCH(GL_Paste!$B13159&amp;"",AcctCode,0)),"UNKNOWN"))</f>
        <v/>
      </c>
    </row>
    <row r="13163">
      <c r="A13163" s="40">
        <f>IF(GL_Paste!$B13160="","",N(GL_Paste!$H13160)-N(GL_Paste!$G13160))</f>
        <v/>
      </c>
      <c r="B13163" s="43">
        <f>IF(GL_Paste!$B13160="","",DATE(YEAR(GL_Paste!$E13160),MONTH(GL_Paste!$E13160),1))</f>
        <v/>
      </c>
      <c r="C13163">
        <f>IF(GL_Paste!$B13160="","",IF(TRIM(GL_Paste!$M13160)&lt;&gt;"",TRIM(GL_Paste!$M13160),IFERROR(MID(GL_Paste!$I13160,FIND("[",GL_Paste!$I13160)+1,FIND("]",GL_Paste!$I13160)-FIND("[",GL_Paste!$I13160)-1),"")))</f>
        <v/>
      </c>
      <c r="D13163">
        <f>IF(GL_Paste!$B13160="","",IFERROR(INDEX(DeptName,MATCH($C13163,DeptTag,0)),"UNALLOCATED"))</f>
        <v/>
      </c>
      <c r="E13163">
        <f>IF(GL_Paste!$B13160="","",IFERROR(INDEX(AcctCat,MATCH(GL_Paste!$B13160&amp;"",AcctCode,0)),"UNKNOWN"))</f>
        <v/>
      </c>
      <c r="F13163">
        <f>IF(GL_Paste!$B13160="","",IFERROR(INDEX(AcctSub,MATCH(GL_Paste!$B13160&amp;"",AcctCode,0)),"UNKNOWN"))</f>
        <v/>
      </c>
    </row>
    <row r="13164">
      <c r="A13164" s="40">
        <f>IF(GL_Paste!$B13161="","",N(GL_Paste!$H13161)-N(GL_Paste!$G13161))</f>
        <v/>
      </c>
      <c r="B13164" s="43">
        <f>IF(GL_Paste!$B13161="","",DATE(YEAR(GL_Paste!$E13161),MONTH(GL_Paste!$E13161),1))</f>
        <v/>
      </c>
      <c r="C13164">
        <f>IF(GL_Paste!$B13161="","",IF(TRIM(GL_Paste!$M13161)&lt;&gt;"",TRIM(GL_Paste!$M13161),IFERROR(MID(GL_Paste!$I13161,FIND("[",GL_Paste!$I13161)+1,FIND("]",GL_Paste!$I13161)-FIND("[",GL_Paste!$I13161)-1),"")))</f>
        <v/>
      </c>
      <c r="D13164">
        <f>IF(GL_Paste!$B13161="","",IFERROR(INDEX(DeptName,MATCH($C13164,DeptTag,0)),"UNALLOCATED"))</f>
        <v/>
      </c>
      <c r="E13164">
        <f>IF(GL_Paste!$B13161="","",IFERROR(INDEX(AcctCat,MATCH(GL_Paste!$B13161&amp;"",AcctCode,0)),"UNKNOWN"))</f>
        <v/>
      </c>
      <c r="F13164">
        <f>IF(GL_Paste!$B13161="","",IFERROR(INDEX(AcctSub,MATCH(GL_Paste!$B13161&amp;"",AcctCode,0)),"UNKNOWN"))</f>
        <v/>
      </c>
    </row>
    <row r="13165">
      <c r="A13165" s="40">
        <f>IF(GL_Paste!$B13162="","",N(GL_Paste!$H13162)-N(GL_Paste!$G13162))</f>
        <v/>
      </c>
      <c r="B13165" s="43">
        <f>IF(GL_Paste!$B13162="","",DATE(YEAR(GL_Paste!$E13162),MONTH(GL_Paste!$E13162),1))</f>
        <v/>
      </c>
      <c r="C13165">
        <f>IF(GL_Paste!$B13162="","",IF(TRIM(GL_Paste!$M13162)&lt;&gt;"",TRIM(GL_Paste!$M13162),IFERROR(MID(GL_Paste!$I13162,FIND("[",GL_Paste!$I13162)+1,FIND("]",GL_Paste!$I13162)-FIND("[",GL_Paste!$I13162)-1),"")))</f>
        <v/>
      </c>
      <c r="D13165">
        <f>IF(GL_Paste!$B13162="","",IFERROR(INDEX(DeptName,MATCH($C13165,DeptTag,0)),"UNALLOCATED"))</f>
        <v/>
      </c>
      <c r="E13165">
        <f>IF(GL_Paste!$B13162="","",IFERROR(INDEX(AcctCat,MATCH(GL_Paste!$B13162&amp;"",AcctCode,0)),"UNKNOWN"))</f>
        <v/>
      </c>
      <c r="F13165">
        <f>IF(GL_Paste!$B13162="","",IFERROR(INDEX(AcctSub,MATCH(GL_Paste!$B13162&amp;"",AcctCode,0)),"UNKNOWN"))</f>
        <v/>
      </c>
    </row>
    <row r="13166">
      <c r="A13166" s="40">
        <f>IF(GL_Paste!$B13163="","",N(GL_Paste!$H13163)-N(GL_Paste!$G13163))</f>
        <v/>
      </c>
      <c r="B13166" s="43">
        <f>IF(GL_Paste!$B13163="","",DATE(YEAR(GL_Paste!$E13163),MONTH(GL_Paste!$E13163),1))</f>
        <v/>
      </c>
      <c r="C13166">
        <f>IF(GL_Paste!$B13163="","",IF(TRIM(GL_Paste!$M13163)&lt;&gt;"",TRIM(GL_Paste!$M13163),IFERROR(MID(GL_Paste!$I13163,FIND("[",GL_Paste!$I13163)+1,FIND("]",GL_Paste!$I13163)-FIND("[",GL_Paste!$I13163)-1),"")))</f>
        <v/>
      </c>
      <c r="D13166">
        <f>IF(GL_Paste!$B13163="","",IFERROR(INDEX(DeptName,MATCH($C13166,DeptTag,0)),"UNALLOCATED"))</f>
        <v/>
      </c>
      <c r="E13166">
        <f>IF(GL_Paste!$B13163="","",IFERROR(INDEX(AcctCat,MATCH(GL_Paste!$B13163&amp;"",AcctCode,0)),"UNKNOWN"))</f>
        <v/>
      </c>
      <c r="F13166">
        <f>IF(GL_Paste!$B13163="","",IFERROR(INDEX(AcctSub,MATCH(GL_Paste!$B13163&amp;"",AcctCode,0)),"UNKNOWN"))</f>
        <v/>
      </c>
    </row>
    <row r="13167">
      <c r="A13167" s="40">
        <f>IF(GL_Paste!$B13164="","",N(GL_Paste!$H13164)-N(GL_Paste!$G13164))</f>
        <v/>
      </c>
      <c r="B13167" s="43">
        <f>IF(GL_Paste!$B13164="","",DATE(YEAR(GL_Paste!$E13164),MONTH(GL_Paste!$E13164),1))</f>
        <v/>
      </c>
      <c r="C13167">
        <f>IF(GL_Paste!$B13164="","",IF(TRIM(GL_Paste!$M13164)&lt;&gt;"",TRIM(GL_Paste!$M13164),IFERROR(MID(GL_Paste!$I13164,FIND("[",GL_Paste!$I13164)+1,FIND("]",GL_Paste!$I13164)-FIND("[",GL_Paste!$I13164)-1),"")))</f>
        <v/>
      </c>
      <c r="D13167">
        <f>IF(GL_Paste!$B13164="","",IFERROR(INDEX(DeptName,MATCH($C13167,DeptTag,0)),"UNALLOCATED"))</f>
        <v/>
      </c>
      <c r="E13167">
        <f>IF(GL_Paste!$B13164="","",IFERROR(INDEX(AcctCat,MATCH(GL_Paste!$B13164&amp;"",AcctCode,0)),"UNKNOWN"))</f>
        <v/>
      </c>
      <c r="F13167">
        <f>IF(GL_Paste!$B13164="","",IFERROR(INDEX(AcctSub,MATCH(GL_Paste!$B13164&amp;"",AcctCode,0)),"UNKNOWN"))</f>
        <v/>
      </c>
    </row>
    <row r="13168">
      <c r="A13168" s="40">
        <f>IF(GL_Paste!$B13165="","",N(GL_Paste!$H13165)-N(GL_Paste!$G13165))</f>
        <v/>
      </c>
      <c r="B13168" s="43">
        <f>IF(GL_Paste!$B13165="","",DATE(YEAR(GL_Paste!$E13165),MONTH(GL_Paste!$E13165),1))</f>
        <v/>
      </c>
      <c r="C13168">
        <f>IF(GL_Paste!$B13165="","",IF(TRIM(GL_Paste!$M13165)&lt;&gt;"",TRIM(GL_Paste!$M13165),IFERROR(MID(GL_Paste!$I13165,FIND("[",GL_Paste!$I13165)+1,FIND("]",GL_Paste!$I13165)-FIND("[",GL_Paste!$I13165)-1),"")))</f>
        <v/>
      </c>
      <c r="D13168">
        <f>IF(GL_Paste!$B13165="","",IFERROR(INDEX(DeptName,MATCH($C13168,DeptTag,0)),"UNALLOCATED"))</f>
        <v/>
      </c>
      <c r="E13168">
        <f>IF(GL_Paste!$B13165="","",IFERROR(INDEX(AcctCat,MATCH(GL_Paste!$B13165&amp;"",AcctCode,0)),"UNKNOWN"))</f>
        <v/>
      </c>
      <c r="F13168">
        <f>IF(GL_Paste!$B13165="","",IFERROR(INDEX(AcctSub,MATCH(GL_Paste!$B13165&amp;"",AcctCode,0)),"UNKNOWN"))</f>
        <v/>
      </c>
    </row>
    <row r="13169">
      <c r="A13169" s="40">
        <f>IF(GL_Paste!$B13166="","",N(GL_Paste!$H13166)-N(GL_Paste!$G13166))</f>
        <v/>
      </c>
      <c r="B13169" s="43">
        <f>IF(GL_Paste!$B13166="","",DATE(YEAR(GL_Paste!$E13166),MONTH(GL_Paste!$E13166),1))</f>
        <v/>
      </c>
      <c r="C13169">
        <f>IF(GL_Paste!$B13166="","",IF(TRIM(GL_Paste!$M13166)&lt;&gt;"",TRIM(GL_Paste!$M13166),IFERROR(MID(GL_Paste!$I13166,FIND("[",GL_Paste!$I13166)+1,FIND("]",GL_Paste!$I13166)-FIND("[",GL_Paste!$I13166)-1),"")))</f>
        <v/>
      </c>
      <c r="D13169">
        <f>IF(GL_Paste!$B13166="","",IFERROR(INDEX(DeptName,MATCH($C13169,DeptTag,0)),"UNALLOCATED"))</f>
        <v/>
      </c>
      <c r="E13169">
        <f>IF(GL_Paste!$B13166="","",IFERROR(INDEX(AcctCat,MATCH(GL_Paste!$B13166&amp;"",AcctCode,0)),"UNKNOWN"))</f>
        <v/>
      </c>
      <c r="F13169">
        <f>IF(GL_Paste!$B13166="","",IFERROR(INDEX(AcctSub,MATCH(GL_Paste!$B13166&amp;"",AcctCode,0)),"UNKNOWN"))</f>
        <v/>
      </c>
    </row>
    <row r="13170">
      <c r="A13170" s="40">
        <f>IF(GL_Paste!$B13167="","",N(GL_Paste!$H13167)-N(GL_Paste!$G13167))</f>
        <v/>
      </c>
      <c r="B13170" s="43">
        <f>IF(GL_Paste!$B13167="","",DATE(YEAR(GL_Paste!$E13167),MONTH(GL_Paste!$E13167),1))</f>
        <v/>
      </c>
      <c r="C13170">
        <f>IF(GL_Paste!$B13167="","",IF(TRIM(GL_Paste!$M13167)&lt;&gt;"",TRIM(GL_Paste!$M13167),IFERROR(MID(GL_Paste!$I13167,FIND("[",GL_Paste!$I13167)+1,FIND("]",GL_Paste!$I13167)-FIND("[",GL_Paste!$I13167)-1),"")))</f>
        <v/>
      </c>
      <c r="D13170">
        <f>IF(GL_Paste!$B13167="","",IFERROR(INDEX(DeptName,MATCH($C13170,DeptTag,0)),"UNALLOCATED"))</f>
        <v/>
      </c>
      <c r="E13170">
        <f>IF(GL_Paste!$B13167="","",IFERROR(INDEX(AcctCat,MATCH(GL_Paste!$B13167&amp;"",AcctCode,0)),"UNKNOWN"))</f>
        <v/>
      </c>
      <c r="F13170">
        <f>IF(GL_Paste!$B13167="","",IFERROR(INDEX(AcctSub,MATCH(GL_Paste!$B13167&amp;"",AcctCode,0)),"UNKNOWN"))</f>
        <v/>
      </c>
    </row>
    <row r="13171">
      <c r="A13171" s="40">
        <f>IF(GL_Paste!$B13168="","",N(GL_Paste!$H13168)-N(GL_Paste!$G13168))</f>
        <v/>
      </c>
      <c r="B13171" s="43">
        <f>IF(GL_Paste!$B13168="","",DATE(YEAR(GL_Paste!$E13168),MONTH(GL_Paste!$E13168),1))</f>
        <v/>
      </c>
      <c r="C13171">
        <f>IF(GL_Paste!$B13168="","",IF(TRIM(GL_Paste!$M13168)&lt;&gt;"",TRIM(GL_Paste!$M13168),IFERROR(MID(GL_Paste!$I13168,FIND("[",GL_Paste!$I13168)+1,FIND("]",GL_Paste!$I13168)-FIND("[",GL_Paste!$I13168)-1),"")))</f>
        <v/>
      </c>
      <c r="D13171">
        <f>IF(GL_Paste!$B13168="","",IFERROR(INDEX(DeptName,MATCH($C13171,DeptTag,0)),"UNALLOCATED"))</f>
        <v/>
      </c>
      <c r="E13171">
        <f>IF(GL_Paste!$B13168="","",IFERROR(INDEX(AcctCat,MATCH(GL_Paste!$B13168&amp;"",AcctCode,0)),"UNKNOWN"))</f>
        <v/>
      </c>
      <c r="F13171">
        <f>IF(GL_Paste!$B13168="","",IFERROR(INDEX(AcctSub,MATCH(GL_Paste!$B13168&amp;"",AcctCode,0)),"UNKNOWN"))</f>
        <v/>
      </c>
    </row>
    <row r="13172">
      <c r="A13172" s="40">
        <f>IF(GL_Paste!$B13169="","",N(GL_Paste!$H13169)-N(GL_Paste!$G13169))</f>
        <v/>
      </c>
      <c r="B13172" s="43">
        <f>IF(GL_Paste!$B13169="","",DATE(YEAR(GL_Paste!$E13169),MONTH(GL_Paste!$E13169),1))</f>
        <v/>
      </c>
      <c r="C13172">
        <f>IF(GL_Paste!$B13169="","",IF(TRIM(GL_Paste!$M13169)&lt;&gt;"",TRIM(GL_Paste!$M13169),IFERROR(MID(GL_Paste!$I13169,FIND("[",GL_Paste!$I13169)+1,FIND("]",GL_Paste!$I13169)-FIND("[",GL_Paste!$I13169)-1),"")))</f>
        <v/>
      </c>
      <c r="D13172">
        <f>IF(GL_Paste!$B13169="","",IFERROR(INDEX(DeptName,MATCH($C13172,DeptTag,0)),"UNALLOCATED"))</f>
        <v/>
      </c>
      <c r="E13172">
        <f>IF(GL_Paste!$B13169="","",IFERROR(INDEX(AcctCat,MATCH(GL_Paste!$B13169&amp;"",AcctCode,0)),"UNKNOWN"))</f>
        <v/>
      </c>
      <c r="F13172">
        <f>IF(GL_Paste!$B13169="","",IFERROR(INDEX(AcctSub,MATCH(GL_Paste!$B13169&amp;"",AcctCode,0)),"UNKNOWN"))</f>
        <v/>
      </c>
    </row>
    <row r="13173">
      <c r="A13173" s="40">
        <f>IF(GL_Paste!$B13170="","",N(GL_Paste!$H13170)-N(GL_Paste!$G13170))</f>
        <v/>
      </c>
      <c r="B13173" s="43">
        <f>IF(GL_Paste!$B13170="","",DATE(YEAR(GL_Paste!$E13170),MONTH(GL_Paste!$E13170),1))</f>
        <v/>
      </c>
      <c r="C13173">
        <f>IF(GL_Paste!$B13170="","",IF(TRIM(GL_Paste!$M13170)&lt;&gt;"",TRIM(GL_Paste!$M13170),IFERROR(MID(GL_Paste!$I13170,FIND("[",GL_Paste!$I13170)+1,FIND("]",GL_Paste!$I13170)-FIND("[",GL_Paste!$I13170)-1),"")))</f>
        <v/>
      </c>
      <c r="D13173">
        <f>IF(GL_Paste!$B13170="","",IFERROR(INDEX(DeptName,MATCH($C13173,DeptTag,0)),"UNALLOCATED"))</f>
        <v/>
      </c>
      <c r="E13173">
        <f>IF(GL_Paste!$B13170="","",IFERROR(INDEX(AcctCat,MATCH(GL_Paste!$B13170&amp;"",AcctCode,0)),"UNKNOWN"))</f>
        <v/>
      </c>
      <c r="F13173">
        <f>IF(GL_Paste!$B13170="","",IFERROR(INDEX(AcctSub,MATCH(GL_Paste!$B13170&amp;"",AcctCode,0)),"UNKNOWN"))</f>
        <v/>
      </c>
    </row>
    <row r="13174">
      <c r="A13174" s="40">
        <f>IF(GL_Paste!$B13171="","",N(GL_Paste!$H13171)-N(GL_Paste!$G13171))</f>
        <v/>
      </c>
      <c r="B13174" s="43">
        <f>IF(GL_Paste!$B13171="","",DATE(YEAR(GL_Paste!$E13171),MONTH(GL_Paste!$E13171),1))</f>
        <v/>
      </c>
      <c r="C13174">
        <f>IF(GL_Paste!$B13171="","",IF(TRIM(GL_Paste!$M13171)&lt;&gt;"",TRIM(GL_Paste!$M13171),IFERROR(MID(GL_Paste!$I13171,FIND("[",GL_Paste!$I13171)+1,FIND("]",GL_Paste!$I13171)-FIND("[",GL_Paste!$I13171)-1),"")))</f>
        <v/>
      </c>
      <c r="D13174">
        <f>IF(GL_Paste!$B13171="","",IFERROR(INDEX(DeptName,MATCH($C13174,DeptTag,0)),"UNALLOCATED"))</f>
        <v/>
      </c>
      <c r="E13174">
        <f>IF(GL_Paste!$B13171="","",IFERROR(INDEX(AcctCat,MATCH(GL_Paste!$B13171&amp;"",AcctCode,0)),"UNKNOWN"))</f>
        <v/>
      </c>
      <c r="F13174">
        <f>IF(GL_Paste!$B13171="","",IFERROR(INDEX(AcctSub,MATCH(GL_Paste!$B13171&amp;"",AcctCode,0)),"UNKNOWN"))</f>
        <v/>
      </c>
    </row>
    <row r="13175">
      <c r="A13175" s="40">
        <f>IF(GL_Paste!$B13172="","",N(GL_Paste!$H13172)-N(GL_Paste!$G13172))</f>
        <v/>
      </c>
      <c r="B13175" s="43">
        <f>IF(GL_Paste!$B13172="","",DATE(YEAR(GL_Paste!$E13172),MONTH(GL_Paste!$E13172),1))</f>
        <v/>
      </c>
      <c r="C13175">
        <f>IF(GL_Paste!$B13172="","",IF(TRIM(GL_Paste!$M13172)&lt;&gt;"",TRIM(GL_Paste!$M13172),IFERROR(MID(GL_Paste!$I13172,FIND("[",GL_Paste!$I13172)+1,FIND("]",GL_Paste!$I13172)-FIND("[",GL_Paste!$I13172)-1),"")))</f>
        <v/>
      </c>
      <c r="D13175">
        <f>IF(GL_Paste!$B13172="","",IFERROR(INDEX(DeptName,MATCH($C13175,DeptTag,0)),"UNALLOCATED"))</f>
        <v/>
      </c>
      <c r="E13175">
        <f>IF(GL_Paste!$B13172="","",IFERROR(INDEX(AcctCat,MATCH(GL_Paste!$B13172&amp;"",AcctCode,0)),"UNKNOWN"))</f>
        <v/>
      </c>
      <c r="F13175">
        <f>IF(GL_Paste!$B13172="","",IFERROR(INDEX(AcctSub,MATCH(GL_Paste!$B13172&amp;"",AcctCode,0)),"UNKNOWN"))</f>
        <v/>
      </c>
    </row>
    <row r="13176">
      <c r="A13176" s="40">
        <f>IF(GL_Paste!$B13173="","",N(GL_Paste!$H13173)-N(GL_Paste!$G13173))</f>
        <v/>
      </c>
      <c r="B13176" s="43">
        <f>IF(GL_Paste!$B13173="","",DATE(YEAR(GL_Paste!$E13173),MONTH(GL_Paste!$E13173),1))</f>
        <v/>
      </c>
      <c r="C13176">
        <f>IF(GL_Paste!$B13173="","",IF(TRIM(GL_Paste!$M13173)&lt;&gt;"",TRIM(GL_Paste!$M13173),IFERROR(MID(GL_Paste!$I13173,FIND("[",GL_Paste!$I13173)+1,FIND("]",GL_Paste!$I13173)-FIND("[",GL_Paste!$I13173)-1),"")))</f>
        <v/>
      </c>
      <c r="D13176">
        <f>IF(GL_Paste!$B13173="","",IFERROR(INDEX(DeptName,MATCH($C13176,DeptTag,0)),"UNALLOCATED"))</f>
        <v/>
      </c>
      <c r="E13176">
        <f>IF(GL_Paste!$B13173="","",IFERROR(INDEX(AcctCat,MATCH(GL_Paste!$B13173&amp;"",AcctCode,0)),"UNKNOWN"))</f>
        <v/>
      </c>
      <c r="F13176">
        <f>IF(GL_Paste!$B13173="","",IFERROR(INDEX(AcctSub,MATCH(GL_Paste!$B13173&amp;"",AcctCode,0)),"UNKNOWN"))</f>
        <v/>
      </c>
    </row>
    <row r="13177">
      <c r="A13177" s="40">
        <f>IF(GL_Paste!$B13174="","",N(GL_Paste!$H13174)-N(GL_Paste!$G13174))</f>
        <v/>
      </c>
      <c r="B13177" s="43">
        <f>IF(GL_Paste!$B13174="","",DATE(YEAR(GL_Paste!$E13174),MONTH(GL_Paste!$E13174),1))</f>
        <v/>
      </c>
      <c r="C13177">
        <f>IF(GL_Paste!$B13174="","",IF(TRIM(GL_Paste!$M13174)&lt;&gt;"",TRIM(GL_Paste!$M13174),IFERROR(MID(GL_Paste!$I13174,FIND("[",GL_Paste!$I13174)+1,FIND("]",GL_Paste!$I13174)-FIND("[",GL_Paste!$I13174)-1),"")))</f>
        <v/>
      </c>
      <c r="D13177">
        <f>IF(GL_Paste!$B13174="","",IFERROR(INDEX(DeptName,MATCH($C13177,DeptTag,0)),"UNALLOCATED"))</f>
        <v/>
      </c>
      <c r="E13177">
        <f>IF(GL_Paste!$B13174="","",IFERROR(INDEX(AcctCat,MATCH(GL_Paste!$B13174&amp;"",AcctCode,0)),"UNKNOWN"))</f>
        <v/>
      </c>
      <c r="F13177">
        <f>IF(GL_Paste!$B13174="","",IFERROR(INDEX(AcctSub,MATCH(GL_Paste!$B13174&amp;"",AcctCode,0)),"UNKNOWN"))</f>
        <v/>
      </c>
    </row>
    <row r="13178">
      <c r="A13178" s="40">
        <f>IF(GL_Paste!$B13175="","",N(GL_Paste!$H13175)-N(GL_Paste!$G13175))</f>
        <v/>
      </c>
      <c r="B13178" s="43">
        <f>IF(GL_Paste!$B13175="","",DATE(YEAR(GL_Paste!$E13175),MONTH(GL_Paste!$E13175),1))</f>
        <v/>
      </c>
      <c r="C13178">
        <f>IF(GL_Paste!$B13175="","",IF(TRIM(GL_Paste!$M13175)&lt;&gt;"",TRIM(GL_Paste!$M13175),IFERROR(MID(GL_Paste!$I13175,FIND("[",GL_Paste!$I13175)+1,FIND("]",GL_Paste!$I13175)-FIND("[",GL_Paste!$I13175)-1),"")))</f>
        <v/>
      </c>
      <c r="D13178">
        <f>IF(GL_Paste!$B13175="","",IFERROR(INDEX(DeptName,MATCH($C13178,DeptTag,0)),"UNALLOCATED"))</f>
        <v/>
      </c>
      <c r="E13178">
        <f>IF(GL_Paste!$B13175="","",IFERROR(INDEX(AcctCat,MATCH(GL_Paste!$B13175&amp;"",AcctCode,0)),"UNKNOWN"))</f>
        <v/>
      </c>
      <c r="F13178">
        <f>IF(GL_Paste!$B13175="","",IFERROR(INDEX(AcctSub,MATCH(GL_Paste!$B13175&amp;"",AcctCode,0)),"UNKNOWN"))</f>
        <v/>
      </c>
    </row>
    <row r="13179">
      <c r="A13179" s="40">
        <f>IF(GL_Paste!$B13176="","",N(GL_Paste!$H13176)-N(GL_Paste!$G13176))</f>
        <v/>
      </c>
      <c r="B13179" s="43">
        <f>IF(GL_Paste!$B13176="","",DATE(YEAR(GL_Paste!$E13176),MONTH(GL_Paste!$E13176),1))</f>
        <v/>
      </c>
      <c r="C13179">
        <f>IF(GL_Paste!$B13176="","",IF(TRIM(GL_Paste!$M13176)&lt;&gt;"",TRIM(GL_Paste!$M13176),IFERROR(MID(GL_Paste!$I13176,FIND("[",GL_Paste!$I13176)+1,FIND("]",GL_Paste!$I13176)-FIND("[",GL_Paste!$I13176)-1),"")))</f>
        <v/>
      </c>
      <c r="D13179">
        <f>IF(GL_Paste!$B13176="","",IFERROR(INDEX(DeptName,MATCH($C13179,DeptTag,0)),"UNALLOCATED"))</f>
        <v/>
      </c>
      <c r="E13179">
        <f>IF(GL_Paste!$B13176="","",IFERROR(INDEX(AcctCat,MATCH(GL_Paste!$B13176&amp;"",AcctCode,0)),"UNKNOWN"))</f>
        <v/>
      </c>
      <c r="F13179">
        <f>IF(GL_Paste!$B13176="","",IFERROR(INDEX(AcctSub,MATCH(GL_Paste!$B13176&amp;"",AcctCode,0)),"UNKNOWN"))</f>
        <v/>
      </c>
    </row>
    <row r="13180">
      <c r="A13180" s="40">
        <f>IF(GL_Paste!$B13177="","",N(GL_Paste!$H13177)-N(GL_Paste!$G13177))</f>
        <v/>
      </c>
      <c r="B13180" s="43">
        <f>IF(GL_Paste!$B13177="","",DATE(YEAR(GL_Paste!$E13177),MONTH(GL_Paste!$E13177),1))</f>
        <v/>
      </c>
      <c r="C13180">
        <f>IF(GL_Paste!$B13177="","",IF(TRIM(GL_Paste!$M13177)&lt;&gt;"",TRIM(GL_Paste!$M13177),IFERROR(MID(GL_Paste!$I13177,FIND("[",GL_Paste!$I13177)+1,FIND("]",GL_Paste!$I13177)-FIND("[",GL_Paste!$I13177)-1),"")))</f>
        <v/>
      </c>
      <c r="D13180">
        <f>IF(GL_Paste!$B13177="","",IFERROR(INDEX(DeptName,MATCH($C13180,DeptTag,0)),"UNALLOCATED"))</f>
        <v/>
      </c>
      <c r="E13180">
        <f>IF(GL_Paste!$B13177="","",IFERROR(INDEX(AcctCat,MATCH(GL_Paste!$B13177&amp;"",AcctCode,0)),"UNKNOWN"))</f>
        <v/>
      </c>
      <c r="F13180">
        <f>IF(GL_Paste!$B13177="","",IFERROR(INDEX(AcctSub,MATCH(GL_Paste!$B13177&amp;"",AcctCode,0)),"UNKNOWN"))</f>
        <v/>
      </c>
    </row>
    <row r="13181">
      <c r="A13181" s="40">
        <f>IF(GL_Paste!$B13178="","",N(GL_Paste!$H13178)-N(GL_Paste!$G13178))</f>
        <v/>
      </c>
      <c r="B13181" s="43">
        <f>IF(GL_Paste!$B13178="","",DATE(YEAR(GL_Paste!$E13178),MONTH(GL_Paste!$E13178),1))</f>
        <v/>
      </c>
      <c r="C13181">
        <f>IF(GL_Paste!$B13178="","",IF(TRIM(GL_Paste!$M13178)&lt;&gt;"",TRIM(GL_Paste!$M13178),IFERROR(MID(GL_Paste!$I13178,FIND("[",GL_Paste!$I13178)+1,FIND("]",GL_Paste!$I13178)-FIND("[",GL_Paste!$I13178)-1),"")))</f>
        <v/>
      </c>
      <c r="D13181">
        <f>IF(GL_Paste!$B13178="","",IFERROR(INDEX(DeptName,MATCH($C13181,DeptTag,0)),"UNALLOCATED"))</f>
        <v/>
      </c>
      <c r="E13181">
        <f>IF(GL_Paste!$B13178="","",IFERROR(INDEX(AcctCat,MATCH(GL_Paste!$B13178&amp;"",AcctCode,0)),"UNKNOWN"))</f>
        <v/>
      </c>
      <c r="F13181">
        <f>IF(GL_Paste!$B13178="","",IFERROR(INDEX(AcctSub,MATCH(GL_Paste!$B13178&amp;"",AcctCode,0)),"UNKNOWN"))</f>
        <v/>
      </c>
    </row>
    <row r="13182">
      <c r="A13182" s="40">
        <f>IF(GL_Paste!$B13179="","",N(GL_Paste!$H13179)-N(GL_Paste!$G13179))</f>
        <v/>
      </c>
      <c r="B13182" s="43">
        <f>IF(GL_Paste!$B13179="","",DATE(YEAR(GL_Paste!$E13179),MONTH(GL_Paste!$E13179),1))</f>
        <v/>
      </c>
      <c r="C13182">
        <f>IF(GL_Paste!$B13179="","",IF(TRIM(GL_Paste!$M13179)&lt;&gt;"",TRIM(GL_Paste!$M13179),IFERROR(MID(GL_Paste!$I13179,FIND("[",GL_Paste!$I13179)+1,FIND("]",GL_Paste!$I13179)-FIND("[",GL_Paste!$I13179)-1),"")))</f>
        <v/>
      </c>
      <c r="D13182">
        <f>IF(GL_Paste!$B13179="","",IFERROR(INDEX(DeptName,MATCH($C13182,DeptTag,0)),"UNALLOCATED"))</f>
        <v/>
      </c>
      <c r="E13182">
        <f>IF(GL_Paste!$B13179="","",IFERROR(INDEX(AcctCat,MATCH(GL_Paste!$B13179&amp;"",AcctCode,0)),"UNKNOWN"))</f>
        <v/>
      </c>
      <c r="F13182">
        <f>IF(GL_Paste!$B13179="","",IFERROR(INDEX(AcctSub,MATCH(GL_Paste!$B13179&amp;"",AcctCode,0)),"UNKNOWN"))</f>
        <v/>
      </c>
    </row>
    <row r="13183">
      <c r="A13183" s="40">
        <f>IF(GL_Paste!$B13180="","",N(GL_Paste!$H13180)-N(GL_Paste!$G13180))</f>
        <v/>
      </c>
      <c r="B13183" s="43">
        <f>IF(GL_Paste!$B13180="","",DATE(YEAR(GL_Paste!$E13180),MONTH(GL_Paste!$E13180),1))</f>
        <v/>
      </c>
      <c r="C13183">
        <f>IF(GL_Paste!$B13180="","",IF(TRIM(GL_Paste!$M13180)&lt;&gt;"",TRIM(GL_Paste!$M13180),IFERROR(MID(GL_Paste!$I13180,FIND("[",GL_Paste!$I13180)+1,FIND("]",GL_Paste!$I13180)-FIND("[",GL_Paste!$I13180)-1),"")))</f>
        <v/>
      </c>
      <c r="D13183">
        <f>IF(GL_Paste!$B13180="","",IFERROR(INDEX(DeptName,MATCH($C13183,DeptTag,0)),"UNALLOCATED"))</f>
        <v/>
      </c>
      <c r="E13183">
        <f>IF(GL_Paste!$B13180="","",IFERROR(INDEX(AcctCat,MATCH(GL_Paste!$B13180&amp;"",AcctCode,0)),"UNKNOWN"))</f>
        <v/>
      </c>
      <c r="F13183">
        <f>IF(GL_Paste!$B13180="","",IFERROR(INDEX(AcctSub,MATCH(GL_Paste!$B13180&amp;"",AcctCode,0)),"UNKNOWN"))</f>
        <v/>
      </c>
    </row>
    <row r="13184">
      <c r="A13184" s="40">
        <f>IF(GL_Paste!$B13181="","",N(GL_Paste!$H13181)-N(GL_Paste!$G13181))</f>
        <v/>
      </c>
      <c r="B13184" s="43">
        <f>IF(GL_Paste!$B13181="","",DATE(YEAR(GL_Paste!$E13181),MONTH(GL_Paste!$E13181),1))</f>
        <v/>
      </c>
      <c r="C13184">
        <f>IF(GL_Paste!$B13181="","",IF(TRIM(GL_Paste!$M13181)&lt;&gt;"",TRIM(GL_Paste!$M13181),IFERROR(MID(GL_Paste!$I13181,FIND("[",GL_Paste!$I13181)+1,FIND("]",GL_Paste!$I13181)-FIND("[",GL_Paste!$I13181)-1),"")))</f>
        <v/>
      </c>
      <c r="D13184">
        <f>IF(GL_Paste!$B13181="","",IFERROR(INDEX(DeptName,MATCH($C13184,DeptTag,0)),"UNALLOCATED"))</f>
        <v/>
      </c>
      <c r="E13184">
        <f>IF(GL_Paste!$B13181="","",IFERROR(INDEX(AcctCat,MATCH(GL_Paste!$B13181&amp;"",AcctCode,0)),"UNKNOWN"))</f>
        <v/>
      </c>
      <c r="F13184">
        <f>IF(GL_Paste!$B13181="","",IFERROR(INDEX(AcctSub,MATCH(GL_Paste!$B13181&amp;"",AcctCode,0)),"UNKNOWN"))</f>
        <v/>
      </c>
    </row>
    <row r="13185">
      <c r="A13185" s="40">
        <f>IF(GL_Paste!$B13182="","",N(GL_Paste!$H13182)-N(GL_Paste!$G13182))</f>
        <v/>
      </c>
      <c r="B13185" s="43">
        <f>IF(GL_Paste!$B13182="","",DATE(YEAR(GL_Paste!$E13182),MONTH(GL_Paste!$E13182),1))</f>
        <v/>
      </c>
      <c r="C13185">
        <f>IF(GL_Paste!$B13182="","",IF(TRIM(GL_Paste!$M13182)&lt;&gt;"",TRIM(GL_Paste!$M13182),IFERROR(MID(GL_Paste!$I13182,FIND("[",GL_Paste!$I13182)+1,FIND("]",GL_Paste!$I13182)-FIND("[",GL_Paste!$I13182)-1),"")))</f>
        <v/>
      </c>
      <c r="D13185">
        <f>IF(GL_Paste!$B13182="","",IFERROR(INDEX(DeptName,MATCH($C13185,DeptTag,0)),"UNALLOCATED"))</f>
        <v/>
      </c>
      <c r="E13185">
        <f>IF(GL_Paste!$B13182="","",IFERROR(INDEX(AcctCat,MATCH(GL_Paste!$B13182&amp;"",AcctCode,0)),"UNKNOWN"))</f>
        <v/>
      </c>
      <c r="F13185">
        <f>IF(GL_Paste!$B13182="","",IFERROR(INDEX(AcctSub,MATCH(GL_Paste!$B13182&amp;"",AcctCode,0)),"UNKNOWN"))</f>
        <v/>
      </c>
    </row>
    <row r="13186">
      <c r="A13186" s="40">
        <f>IF(GL_Paste!$B13183="","",N(GL_Paste!$H13183)-N(GL_Paste!$G13183))</f>
        <v/>
      </c>
      <c r="B13186" s="43">
        <f>IF(GL_Paste!$B13183="","",DATE(YEAR(GL_Paste!$E13183),MONTH(GL_Paste!$E13183),1))</f>
        <v/>
      </c>
      <c r="C13186">
        <f>IF(GL_Paste!$B13183="","",IF(TRIM(GL_Paste!$M13183)&lt;&gt;"",TRIM(GL_Paste!$M13183),IFERROR(MID(GL_Paste!$I13183,FIND("[",GL_Paste!$I13183)+1,FIND("]",GL_Paste!$I13183)-FIND("[",GL_Paste!$I13183)-1),"")))</f>
        <v/>
      </c>
      <c r="D13186">
        <f>IF(GL_Paste!$B13183="","",IFERROR(INDEX(DeptName,MATCH($C13186,DeptTag,0)),"UNALLOCATED"))</f>
        <v/>
      </c>
      <c r="E13186">
        <f>IF(GL_Paste!$B13183="","",IFERROR(INDEX(AcctCat,MATCH(GL_Paste!$B13183&amp;"",AcctCode,0)),"UNKNOWN"))</f>
        <v/>
      </c>
      <c r="F13186">
        <f>IF(GL_Paste!$B13183="","",IFERROR(INDEX(AcctSub,MATCH(GL_Paste!$B13183&amp;"",AcctCode,0)),"UNKNOWN"))</f>
        <v/>
      </c>
    </row>
    <row r="13187">
      <c r="A13187" s="40">
        <f>IF(GL_Paste!$B13184="","",N(GL_Paste!$H13184)-N(GL_Paste!$G13184))</f>
        <v/>
      </c>
      <c r="B13187" s="43">
        <f>IF(GL_Paste!$B13184="","",DATE(YEAR(GL_Paste!$E13184),MONTH(GL_Paste!$E13184),1))</f>
        <v/>
      </c>
      <c r="C13187">
        <f>IF(GL_Paste!$B13184="","",IF(TRIM(GL_Paste!$M13184)&lt;&gt;"",TRIM(GL_Paste!$M13184),IFERROR(MID(GL_Paste!$I13184,FIND("[",GL_Paste!$I13184)+1,FIND("]",GL_Paste!$I13184)-FIND("[",GL_Paste!$I13184)-1),"")))</f>
        <v/>
      </c>
      <c r="D13187">
        <f>IF(GL_Paste!$B13184="","",IFERROR(INDEX(DeptName,MATCH($C13187,DeptTag,0)),"UNALLOCATED"))</f>
        <v/>
      </c>
      <c r="E13187">
        <f>IF(GL_Paste!$B13184="","",IFERROR(INDEX(AcctCat,MATCH(GL_Paste!$B13184&amp;"",AcctCode,0)),"UNKNOWN"))</f>
        <v/>
      </c>
      <c r="F13187">
        <f>IF(GL_Paste!$B13184="","",IFERROR(INDEX(AcctSub,MATCH(GL_Paste!$B13184&amp;"",AcctCode,0)),"UNKNOWN"))</f>
        <v/>
      </c>
    </row>
    <row r="13188">
      <c r="A13188" s="40">
        <f>IF(GL_Paste!$B13185="","",N(GL_Paste!$H13185)-N(GL_Paste!$G13185))</f>
        <v/>
      </c>
      <c r="B13188" s="43">
        <f>IF(GL_Paste!$B13185="","",DATE(YEAR(GL_Paste!$E13185),MONTH(GL_Paste!$E13185),1))</f>
        <v/>
      </c>
      <c r="C13188">
        <f>IF(GL_Paste!$B13185="","",IF(TRIM(GL_Paste!$M13185)&lt;&gt;"",TRIM(GL_Paste!$M13185),IFERROR(MID(GL_Paste!$I13185,FIND("[",GL_Paste!$I13185)+1,FIND("]",GL_Paste!$I13185)-FIND("[",GL_Paste!$I13185)-1),"")))</f>
        <v/>
      </c>
      <c r="D13188">
        <f>IF(GL_Paste!$B13185="","",IFERROR(INDEX(DeptName,MATCH($C13188,DeptTag,0)),"UNALLOCATED"))</f>
        <v/>
      </c>
      <c r="E13188">
        <f>IF(GL_Paste!$B13185="","",IFERROR(INDEX(AcctCat,MATCH(GL_Paste!$B13185&amp;"",AcctCode,0)),"UNKNOWN"))</f>
        <v/>
      </c>
      <c r="F13188">
        <f>IF(GL_Paste!$B13185="","",IFERROR(INDEX(AcctSub,MATCH(GL_Paste!$B13185&amp;"",AcctCode,0)),"UNKNOWN"))</f>
        <v/>
      </c>
    </row>
    <row r="13189">
      <c r="A13189" s="40">
        <f>IF(GL_Paste!$B13186="","",N(GL_Paste!$H13186)-N(GL_Paste!$G13186))</f>
        <v/>
      </c>
      <c r="B13189" s="43">
        <f>IF(GL_Paste!$B13186="","",DATE(YEAR(GL_Paste!$E13186),MONTH(GL_Paste!$E13186),1))</f>
        <v/>
      </c>
      <c r="C13189">
        <f>IF(GL_Paste!$B13186="","",IF(TRIM(GL_Paste!$M13186)&lt;&gt;"",TRIM(GL_Paste!$M13186),IFERROR(MID(GL_Paste!$I13186,FIND("[",GL_Paste!$I13186)+1,FIND("]",GL_Paste!$I13186)-FIND("[",GL_Paste!$I13186)-1),"")))</f>
        <v/>
      </c>
      <c r="D13189">
        <f>IF(GL_Paste!$B13186="","",IFERROR(INDEX(DeptName,MATCH($C13189,DeptTag,0)),"UNALLOCATED"))</f>
        <v/>
      </c>
      <c r="E13189">
        <f>IF(GL_Paste!$B13186="","",IFERROR(INDEX(AcctCat,MATCH(GL_Paste!$B13186&amp;"",AcctCode,0)),"UNKNOWN"))</f>
        <v/>
      </c>
      <c r="F13189">
        <f>IF(GL_Paste!$B13186="","",IFERROR(INDEX(AcctSub,MATCH(GL_Paste!$B13186&amp;"",AcctCode,0)),"UNKNOWN"))</f>
        <v/>
      </c>
    </row>
    <row r="13190">
      <c r="A13190" s="40">
        <f>IF(GL_Paste!$B13187="","",N(GL_Paste!$H13187)-N(GL_Paste!$G13187))</f>
        <v/>
      </c>
      <c r="B13190" s="43">
        <f>IF(GL_Paste!$B13187="","",DATE(YEAR(GL_Paste!$E13187),MONTH(GL_Paste!$E13187),1))</f>
        <v/>
      </c>
      <c r="C13190">
        <f>IF(GL_Paste!$B13187="","",IF(TRIM(GL_Paste!$M13187)&lt;&gt;"",TRIM(GL_Paste!$M13187),IFERROR(MID(GL_Paste!$I13187,FIND("[",GL_Paste!$I13187)+1,FIND("]",GL_Paste!$I13187)-FIND("[",GL_Paste!$I13187)-1),"")))</f>
        <v/>
      </c>
      <c r="D13190">
        <f>IF(GL_Paste!$B13187="","",IFERROR(INDEX(DeptName,MATCH($C13190,DeptTag,0)),"UNALLOCATED"))</f>
        <v/>
      </c>
      <c r="E13190">
        <f>IF(GL_Paste!$B13187="","",IFERROR(INDEX(AcctCat,MATCH(GL_Paste!$B13187&amp;"",AcctCode,0)),"UNKNOWN"))</f>
        <v/>
      </c>
      <c r="F13190">
        <f>IF(GL_Paste!$B13187="","",IFERROR(INDEX(AcctSub,MATCH(GL_Paste!$B13187&amp;"",AcctCode,0)),"UNKNOWN"))</f>
        <v/>
      </c>
    </row>
    <row r="13191">
      <c r="A13191" s="40">
        <f>IF(GL_Paste!$B13188="","",N(GL_Paste!$H13188)-N(GL_Paste!$G13188))</f>
        <v/>
      </c>
      <c r="B13191" s="43">
        <f>IF(GL_Paste!$B13188="","",DATE(YEAR(GL_Paste!$E13188),MONTH(GL_Paste!$E13188),1))</f>
        <v/>
      </c>
      <c r="C13191">
        <f>IF(GL_Paste!$B13188="","",IF(TRIM(GL_Paste!$M13188)&lt;&gt;"",TRIM(GL_Paste!$M13188),IFERROR(MID(GL_Paste!$I13188,FIND("[",GL_Paste!$I13188)+1,FIND("]",GL_Paste!$I13188)-FIND("[",GL_Paste!$I13188)-1),"")))</f>
        <v/>
      </c>
      <c r="D13191">
        <f>IF(GL_Paste!$B13188="","",IFERROR(INDEX(DeptName,MATCH($C13191,DeptTag,0)),"UNALLOCATED"))</f>
        <v/>
      </c>
      <c r="E13191">
        <f>IF(GL_Paste!$B13188="","",IFERROR(INDEX(AcctCat,MATCH(GL_Paste!$B13188&amp;"",AcctCode,0)),"UNKNOWN"))</f>
        <v/>
      </c>
      <c r="F13191">
        <f>IF(GL_Paste!$B13188="","",IFERROR(INDEX(AcctSub,MATCH(GL_Paste!$B13188&amp;"",AcctCode,0)),"UNKNOWN"))</f>
        <v/>
      </c>
    </row>
    <row r="13192">
      <c r="A13192" s="40">
        <f>IF(GL_Paste!$B13189="","",N(GL_Paste!$H13189)-N(GL_Paste!$G13189))</f>
        <v/>
      </c>
      <c r="B13192" s="43">
        <f>IF(GL_Paste!$B13189="","",DATE(YEAR(GL_Paste!$E13189),MONTH(GL_Paste!$E13189),1))</f>
        <v/>
      </c>
      <c r="C13192">
        <f>IF(GL_Paste!$B13189="","",IF(TRIM(GL_Paste!$M13189)&lt;&gt;"",TRIM(GL_Paste!$M13189),IFERROR(MID(GL_Paste!$I13189,FIND("[",GL_Paste!$I13189)+1,FIND("]",GL_Paste!$I13189)-FIND("[",GL_Paste!$I13189)-1),"")))</f>
        <v/>
      </c>
      <c r="D13192">
        <f>IF(GL_Paste!$B13189="","",IFERROR(INDEX(DeptName,MATCH($C13192,DeptTag,0)),"UNALLOCATED"))</f>
        <v/>
      </c>
      <c r="E13192">
        <f>IF(GL_Paste!$B13189="","",IFERROR(INDEX(AcctCat,MATCH(GL_Paste!$B13189&amp;"",AcctCode,0)),"UNKNOWN"))</f>
        <v/>
      </c>
      <c r="F13192">
        <f>IF(GL_Paste!$B13189="","",IFERROR(INDEX(AcctSub,MATCH(GL_Paste!$B13189&amp;"",AcctCode,0)),"UNKNOWN"))</f>
        <v/>
      </c>
    </row>
    <row r="13193">
      <c r="A13193" s="40">
        <f>IF(GL_Paste!$B13190="","",N(GL_Paste!$H13190)-N(GL_Paste!$G13190))</f>
        <v/>
      </c>
      <c r="B13193" s="43">
        <f>IF(GL_Paste!$B13190="","",DATE(YEAR(GL_Paste!$E13190),MONTH(GL_Paste!$E13190),1))</f>
        <v/>
      </c>
      <c r="C13193">
        <f>IF(GL_Paste!$B13190="","",IF(TRIM(GL_Paste!$M13190)&lt;&gt;"",TRIM(GL_Paste!$M13190),IFERROR(MID(GL_Paste!$I13190,FIND("[",GL_Paste!$I13190)+1,FIND("]",GL_Paste!$I13190)-FIND("[",GL_Paste!$I13190)-1),"")))</f>
        <v/>
      </c>
      <c r="D13193">
        <f>IF(GL_Paste!$B13190="","",IFERROR(INDEX(DeptName,MATCH($C13193,DeptTag,0)),"UNALLOCATED"))</f>
        <v/>
      </c>
      <c r="E13193">
        <f>IF(GL_Paste!$B13190="","",IFERROR(INDEX(AcctCat,MATCH(GL_Paste!$B13190&amp;"",AcctCode,0)),"UNKNOWN"))</f>
        <v/>
      </c>
      <c r="F13193">
        <f>IF(GL_Paste!$B13190="","",IFERROR(INDEX(AcctSub,MATCH(GL_Paste!$B13190&amp;"",AcctCode,0)),"UNKNOWN"))</f>
        <v/>
      </c>
    </row>
    <row r="13194">
      <c r="A13194" s="40">
        <f>IF(GL_Paste!$B13191="","",N(GL_Paste!$H13191)-N(GL_Paste!$G13191))</f>
        <v/>
      </c>
      <c r="B13194" s="43">
        <f>IF(GL_Paste!$B13191="","",DATE(YEAR(GL_Paste!$E13191),MONTH(GL_Paste!$E13191),1))</f>
        <v/>
      </c>
      <c r="C13194">
        <f>IF(GL_Paste!$B13191="","",IF(TRIM(GL_Paste!$M13191)&lt;&gt;"",TRIM(GL_Paste!$M13191),IFERROR(MID(GL_Paste!$I13191,FIND("[",GL_Paste!$I13191)+1,FIND("]",GL_Paste!$I13191)-FIND("[",GL_Paste!$I13191)-1),"")))</f>
        <v/>
      </c>
      <c r="D13194">
        <f>IF(GL_Paste!$B13191="","",IFERROR(INDEX(DeptName,MATCH($C13194,DeptTag,0)),"UNALLOCATED"))</f>
        <v/>
      </c>
      <c r="E13194">
        <f>IF(GL_Paste!$B13191="","",IFERROR(INDEX(AcctCat,MATCH(GL_Paste!$B13191&amp;"",AcctCode,0)),"UNKNOWN"))</f>
        <v/>
      </c>
      <c r="F13194">
        <f>IF(GL_Paste!$B13191="","",IFERROR(INDEX(AcctSub,MATCH(GL_Paste!$B13191&amp;"",AcctCode,0)),"UNKNOWN"))</f>
        <v/>
      </c>
    </row>
    <row r="13195">
      <c r="A13195" s="40">
        <f>IF(GL_Paste!$B13192="","",N(GL_Paste!$H13192)-N(GL_Paste!$G13192))</f>
        <v/>
      </c>
      <c r="B13195" s="43">
        <f>IF(GL_Paste!$B13192="","",DATE(YEAR(GL_Paste!$E13192),MONTH(GL_Paste!$E13192),1))</f>
        <v/>
      </c>
      <c r="C13195">
        <f>IF(GL_Paste!$B13192="","",IF(TRIM(GL_Paste!$M13192)&lt;&gt;"",TRIM(GL_Paste!$M13192),IFERROR(MID(GL_Paste!$I13192,FIND("[",GL_Paste!$I13192)+1,FIND("]",GL_Paste!$I13192)-FIND("[",GL_Paste!$I13192)-1),"")))</f>
        <v/>
      </c>
      <c r="D13195">
        <f>IF(GL_Paste!$B13192="","",IFERROR(INDEX(DeptName,MATCH($C13195,DeptTag,0)),"UNALLOCATED"))</f>
        <v/>
      </c>
      <c r="E13195">
        <f>IF(GL_Paste!$B13192="","",IFERROR(INDEX(AcctCat,MATCH(GL_Paste!$B13192&amp;"",AcctCode,0)),"UNKNOWN"))</f>
        <v/>
      </c>
      <c r="F13195">
        <f>IF(GL_Paste!$B13192="","",IFERROR(INDEX(AcctSub,MATCH(GL_Paste!$B13192&amp;"",AcctCode,0)),"UNKNOWN"))</f>
        <v/>
      </c>
    </row>
    <row r="13196">
      <c r="A13196" s="40">
        <f>IF(GL_Paste!$B13193="","",N(GL_Paste!$H13193)-N(GL_Paste!$G13193))</f>
        <v/>
      </c>
      <c r="B13196" s="43">
        <f>IF(GL_Paste!$B13193="","",DATE(YEAR(GL_Paste!$E13193),MONTH(GL_Paste!$E13193),1))</f>
        <v/>
      </c>
      <c r="C13196">
        <f>IF(GL_Paste!$B13193="","",IF(TRIM(GL_Paste!$M13193)&lt;&gt;"",TRIM(GL_Paste!$M13193),IFERROR(MID(GL_Paste!$I13193,FIND("[",GL_Paste!$I13193)+1,FIND("]",GL_Paste!$I13193)-FIND("[",GL_Paste!$I13193)-1),"")))</f>
        <v/>
      </c>
      <c r="D13196">
        <f>IF(GL_Paste!$B13193="","",IFERROR(INDEX(DeptName,MATCH($C13196,DeptTag,0)),"UNALLOCATED"))</f>
        <v/>
      </c>
      <c r="E13196">
        <f>IF(GL_Paste!$B13193="","",IFERROR(INDEX(AcctCat,MATCH(GL_Paste!$B13193&amp;"",AcctCode,0)),"UNKNOWN"))</f>
        <v/>
      </c>
      <c r="F13196">
        <f>IF(GL_Paste!$B13193="","",IFERROR(INDEX(AcctSub,MATCH(GL_Paste!$B13193&amp;"",AcctCode,0)),"UNKNOWN"))</f>
        <v/>
      </c>
    </row>
    <row r="13197">
      <c r="A13197" s="40">
        <f>IF(GL_Paste!$B13194="","",N(GL_Paste!$H13194)-N(GL_Paste!$G13194))</f>
        <v/>
      </c>
      <c r="B13197" s="43">
        <f>IF(GL_Paste!$B13194="","",DATE(YEAR(GL_Paste!$E13194),MONTH(GL_Paste!$E13194),1))</f>
        <v/>
      </c>
      <c r="C13197">
        <f>IF(GL_Paste!$B13194="","",IF(TRIM(GL_Paste!$M13194)&lt;&gt;"",TRIM(GL_Paste!$M13194),IFERROR(MID(GL_Paste!$I13194,FIND("[",GL_Paste!$I13194)+1,FIND("]",GL_Paste!$I13194)-FIND("[",GL_Paste!$I13194)-1),"")))</f>
        <v/>
      </c>
      <c r="D13197">
        <f>IF(GL_Paste!$B13194="","",IFERROR(INDEX(DeptName,MATCH($C13197,DeptTag,0)),"UNALLOCATED"))</f>
        <v/>
      </c>
      <c r="E13197">
        <f>IF(GL_Paste!$B13194="","",IFERROR(INDEX(AcctCat,MATCH(GL_Paste!$B13194&amp;"",AcctCode,0)),"UNKNOWN"))</f>
        <v/>
      </c>
      <c r="F13197">
        <f>IF(GL_Paste!$B13194="","",IFERROR(INDEX(AcctSub,MATCH(GL_Paste!$B13194&amp;"",AcctCode,0)),"UNKNOWN"))</f>
        <v/>
      </c>
    </row>
    <row r="13198">
      <c r="A13198" s="40">
        <f>IF(GL_Paste!$B13195="","",N(GL_Paste!$H13195)-N(GL_Paste!$G13195))</f>
        <v/>
      </c>
      <c r="B13198" s="43">
        <f>IF(GL_Paste!$B13195="","",DATE(YEAR(GL_Paste!$E13195),MONTH(GL_Paste!$E13195),1))</f>
        <v/>
      </c>
      <c r="C13198">
        <f>IF(GL_Paste!$B13195="","",IF(TRIM(GL_Paste!$M13195)&lt;&gt;"",TRIM(GL_Paste!$M13195),IFERROR(MID(GL_Paste!$I13195,FIND("[",GL_Paste!$I13195)+1,FIND("]",GL_Paste!$I13195)-FIND("[",GL_Paste!$I13195)-1),"")))</f>
        <v/>
      </c>
      <c r="D13198">
        <f>IF(GL_Paste!$B13195="","",IFERROR(INDEX(DeptName,MATCH($C13198,DeptTag,0)),"UNALLOCATED"))</f>
        <v/>
      </c>
      <c r="E13198">
        <f>IF(GL_Paste!$B13195="","",IFERROR(INDEX(AcctCat,MATCH(GL_Paste!$B13195&amp;"",AcctCode,0)),"UNKNOWN"))</f>
        <v/>
      </c>
      <c r="F13198">
        <f>IF(GL_Paste!$B13195="","",IFERROR(INDEX(AcctSub,MATCH(GL_Paste!$B13195&amp;"",AcctCode,0)),"UNKNOWN"))</f>
        <v/>
      </c>
    </row>
    <row r="13199">
      <c r="A13199" s="40">
        <f>IF(GL_Paste!$B13196="","",N(GL_Paste!$H13196)-N(GL_Paste!$G13196))</f>
        <v/>
      </c>
      <c r="B13199" s="43">
        <f>IF(GL_Paste!$B13196="","",DATE(YEAR(GL_Paste!$E13196),MONTH(GL_Paste!$E13196),1))</f>
        <v/>
      </c>
      <c r="C13199">
        <f>IF(GL_Paste!$B13196="","",IF(TRIM(GL_Paste!$M13196)&lt;&gt;"",TRIM(GL_Paste!$M13196),IFERROR(MID(GL_Paste!$I13196,FIND("[",GL_Paste!$I13196)+1,FIND("]",GL_Paste!$I13196)-FIND("[",GL_Paste!$I13196)-1),"")))</f>
        <v/>
      </c>
      <c r="D13199">
        <f>IF(GL_Paste!$B13196="","",IFERROR(INDEX(DeptName,MATCH($C13199,DeptTag,0)),"UNALLOCATED"))</f>
        <v/>
      </c>
      <c r="E13199">
        <f>IF(GL_Paste!$B13196="","",IFERROR(INDEX(AcctCat,MATCH(GL_Paste!$B13196&amp;"",AcctCode,0)),"UNKNOWN"))</f>
        <v/>
      </c>
      <c r="F13199">
        <f>IF(GL_Paste!$B13196="","",IFERROR(INDEX(AcctSub,MATCH(GL_Paste!$B13196&amp;"",AcctCode,0)),"UNKNOWN"))</f>
        <v/>
      </c>
    </row>
    <row r="13200">
      <c r="A13200" s="40">
        <f>IF(GL_Paste!$B13197="","",N(GL_Paste!$H13197)-N(GL_Paste!$G13197))</f>
        <v/>
      </c>
      <c r="B13200" s="43">
        <f>IF(GL_Paste!$B13197="","",DATE(YEAR(GL_Paste!$E13197),MONTH(GL_Paste!$E13197),1))</f>
        <v/>
      </c>
      <c r="C13200">
        <f>IF(GL_Paste!$B13197="","",IF(TRIM(GL_Paste!$M13197)&lt;&gt;"",TRIM(GL_Paste!$M13197),IFERROR(MID(GL_Paste!$I13197,FIND("[",GL_Paste!$I13197)+1,FIND("]",GL_Paste!$I13197)-FIND("[",GL_Paste!$I13197)-1),"")))</f>
        <v/>
      </c>
      <c r="D13200">
        <f>IF(GL_Paste!$B13197="","",IFERROR(INDEX(DeptName,MATCH($C13200,DeptTag,0)),"UNALLOCATED"))</f>
        <v/>
      </c>
      <c r="E13200">
        <f>IF(GL_Paste!$B13197="","",IFERROR(INDEX(AcctCat,MATCH(GL_Paste!$B13197&amp;"",AcctCode,0)),"UNKNOWN"))</f>
        <v/>
      </c>
      <c r="F13200">
        <f>IF(GL_Paste!$B13197="","",IFERROR(INDEX(AcctSub,MATCH(GL_Paste!$B13197&amp;"",AcctCode,0)),"UNKNOWN"))</f>
        <v/>
      </c>
    </row>
    <row r="13201">
      <c r="A13201" s="40">
        <f>IF(GL_Paste!$B13198="","",N(GL_Paste!$H13198)-N(GL_Paste!$G13198))</f>
        <v/>
      </c>
      <c r="B13201" s="43">
        <f>IF(GL_Paste!$B13198="","",DATE(YEAR(GL_Paste!$E13198),MONTH(GL_Paste!$E13198),1))</f>
        <v/>
      </c>
      <c r="C13201">
        <f>IF(GL_Paste!$B13198="","",IF(TRIM(GL_Paste!$M13198)&lt;&gt;"",TRIM(GL_Paste!$M13198),IFERROR(MID(GL_Paste!$I13198,FIND("[",GL_Paste!$I13198)+1,FIND("]",GL_Paste!$I13198)-FIND("[",GL_Paste!$I13198)-1),"")))</f>
        <v/>
      </c>
      <c r="D13201">
        <f>IF(GL_Paste!$B13198="","",IFERROR(INDEX(DeptName,MATCH($C13201,DeptTag,0)),"UNALLOCATED"))</f>
        <v/>
      </c>
      <c r="E13201">
        <f>IF(GL_Paste!$B13198="","",IFERROR(INDEX(AcctCat,MATCH(GL_Paste!$B13198&amp;"",AcctCode,0)),"UNKNOWN"))</f>
        <v/>
      </c>
      <c r="F13201">
        <f>IF(GL_Paste!$B13198="","",IFERROR(INDEX(AcctSub,MATCH(GL_Paste!$B13198&amp;"",AcctCode,0)),"UNKNOWN"))</f>
        <v/>
      </c>
    </row>
    <row r="13202">
      <c r="A13202" s="40">
        <f>IF(GL_Paste!$B13199="","",N(GL_Paste!$H13199)-N(GL_Paste!$G13199))</f>
        <v/>
      </c>
      <c r="B13202" s="43">
        <f>IF(GL_Paste!$B13199="","",DATE(YEAR(GL_Paste!$E13199),MONTH(GL_Paste!$E13199),1))</f>
        <v/>
      </c>
      <c r="C13202">
        <f>IF(GL_Paste!$B13199="","",IF(TRIM(GL_Paste!$M13199)&lt;&gt;"",TRIM(GL_Paste!$M13199),IFERROR(MID(GL_Paste!$I13199,FIND("[",GL_Paste!$I13199)+1,FIND("]",GL_Paste!$I13199)-FIND("[",GL_Paste!$I13199)-1),"")))</f>
        <v/>
      </c>
      <c r="D13202">
        <f>IF(GL_Paste!$B13199="","",IFERROR(INDEX(DeptName,MATCH($C13202,DeptTag,0)),"UNALLOCATED"))</f>
        <v/>
      </c>
      <c r="E13202">
        <f>IF(GL_Paste!$B13199="","",IFERROR(INDEX(AcctCat,MATCH(GL_Paste!$B13199&amp;"",AcctCode,0)),"UNKNOWN"))</f>
        <v/>
      </c>
      <c r="F13202">
        <f>IF(GL_Paste!$B13199="","",IFERROR(INDEX(AcctSub,MATCH(GL_Paste!$B13199&amp;"",AcctCode,0)),"UNKNOWN"))</f>
        <v/>
      </c>
    </row>
    <row r="13203">
      <c r="A13203" s="40">
        <f>IF(GL_Paste!$B13200="","",N(GL_Paste!$H13200)-N(GL_Paste!$G13200))</f>
        <v/>
      </c>
      <c r="B13203" s="43">
        <f>IF(GL_Paste!$B13200="","",DATE(YEAR(GL_Paste!$E13200),MONTH(GL_Paste!$E13200),1))</f>
        <v/>
      </c>
      <c r="C13203">
        <f>IF(GL_Paste!$B13200="","",IF(TRIM(GL_Paste!$M13200)&lt;&gt;"",TRIM(GL_Paste!$M13200),IFERROR(MID(GL_Paste!$I13200,FIND("[",GL_Paste!$I13200)+1,FIND("]",GL_Paste!$I13200)-FIND("[",GL_Paste!$I13200)-1),"")))</f>
        <v/>
      </c>
      <c r="D13203">
        <f>IF(GL_Paste!$B13200="","",IFERROR(INDEX(DeptName,MATCH($C13203,DeptTag,0)),"UNALLOCATED"))</f>
        <v/>
      </c>
      <c r="E13203">
        <f>IF(GL_Paste!$B13200="","",IFERROR(INDEX(AcctCat,MATCH(GL_Paste!$B13200&amp;"",AcctCode,0)),"UNKNOWN"))</f>
        <v/>
      </c>
      <c r="F13203">
        <f>IF(GL_Paste!$B13200="","",IFERROR(INDEX(AcctSub,MATCH(GL_Paste!$B13200&amp;"",AcctCode,0)),"UNKNOWN"))</f>
        <v/>
      </c>
    </row>
    <row r="13204">
      <c r="A13204" s="40">
        <f>IF(GL_Paste!$B13201="","",N(GL_Paste!$H13201)-N(GL_Paste!$G13201))</f>
        <v/>
      </c>
      <c r="B13204" s="43">
        <f>IF(GL_Paste!$B13201="","",DATE(YEAR(GL_Paste!$E13201),MONTH(GL_Paste!$E13201),1))</f>
        <v/>
      </c>
      <c r="C13204">
        <f>IF(GL_Paste!$B13201="","",IF(TRIM(GL_Paste!$M13201)&lt;&gt;"",TRIM(GL_Paste!$M13201),IFERROR(MID(GL_Paste!$I13201,FIND("[",GL_Paste!$I13201)+1,FIND("]",GL_Paste!$I13201)-FIND("[",GL_Paste!$I13201)-1),"")))</f>
        <v/>
      </c>
      <c r="D13204">
        <f>IF(GL_Paste!$B13201="","",IFERROR(INDEX(DeptName,MATCH($C13204,DeptTag,0)),"UNALLOCATED"))</f>
        <v/>
      </c>
      <c r="E13204">
        <f>IF(GL_Paste!$B13201="","",IFERROR(INDEX(AcctCat,MATCH(GL_Paste!$B13201&amp;"",AcctCode,0)),"UNKNOWN"))</f>
        <v/>
      </c>
      <c r="F13204">
        <f>IF(GL_Paste!$B13201="","",IFERROR(INDEX(AcctSub,MATCH(GL_Paste!$B13201&amp;"",AcctCode,0)),"UNKNOWN"))</f>
        <v/>
      </c>
    </row>
    <row r="13205">
      <c r="A13205" s="40">
        <f>IF(GL_Paste!$B13202="","",N(GL_Paste!$H13202)-N(GL_Paste!$G13202))</f>
        <v/>
      </c>
      <c r="B13205" s="43">
        <f>IF(GL_Paste!$B13202="","",DATE(YEAR(GL_Paste!$E13202),MONTH(GL_Paste!$E13202),1))</f>
        <v/>
      </c>
      <c r="C13205">
        <f>IF(GL_Paste!$B13202="","",IF(TRIM(GL_Paste!$M13202)&lt;&gt;"",TRIM(GL_Paste!$M13202),IFERROR(MID(GL_Paste!$I13202,FIND("[",GL_Paste!$I13202)+1,FIND("]",GL_Paste!$I13202)-FIND("[",GL_Paste!$I13202)-1),"")))</f>
        <v/>
      </c>
      <c r="D13205">
        <f>IF(GL_Paste!$B13202="","",IFERROR(INDEX(DeptName,MATCH($C13205,DeptTag,0)),"UNALLOCATED"))</f>
        <v/>
      </c>
      <c r="E13205">
        <f>IF(GL_Paste!$B13202="","",IFERROR(INDEX(AcctCat,MATCH(GL_Paste!$B13202&amp;"",AcctCode,0)),"UNKNOWN"))</f>
        <v/>
      </c>
      <c r="F13205">
        <f>IF(GL_Paste!$B13202="","",IFERROR(INDEX(AcctSub,MATCH(GL_Paste!$B13202&amp;"",AcctCode,0)),"UNKNOWN"))</f>
        <v/>
      </c>
    </row>
    <row r="13206">
      <c r="A13206" s="40">
        <f>IF(GL_Paste!$B13203="","",N(GL_Paste!$H13203)-N(GL_Paste!$G13203))</f>
        <v/>
      </c>
      <c r="B13206" s="43">
        <f>IF(GL_Paste!$B13203="","",DATE(YEAR(GL_Paste!$E13203),MONTH(GL_Paste!$E13203),1))</f>
        <v/>
      </c>
      <c r="C13206">
        <f>IF(GL_Paste!$B13203="","",IF(TRIM(GL_Paste!$M13203)&lt;&gt;"",TRIM(GL_Paste!$M13203),IFERROR(MID(GL_Paste!$I13203,FIND("[",GL_Paste!$I13203)+1,FIND("]",GL_Paste!$I13203)-FIND("[",GL_Paste!$I13203)-1),"")))</f>
        <v/>
      </c>
      <c r="D13206">
        <f>IF(GL_Paste!$B13203="","",IFERROR(INDEX(DeptName,MATCH($C13206,DeptTag,0)),"UNALLOCATED"))</f>
        <v/>
      </c>
      <c r="E13206">
        <f>IF(GL_Paste!$B13203="","",IFERROR(INDEX(AcctCat,MATCH(GL_Paste!$B13203&amp;"",AcctCode,0)),"UNKNOWN"))</f>
        <v/>
      </c>
      <c r="F13206">
        <f>IF(GL_Paste!$B13203="","",IFERROR(INDEX(AcctSub,MATCH(GL_Paste!$B13203&amp;"",AcctCode,0)),"UNKNOWN"))</f>
        <v/>
      </c>
    </row>
    <row r="13207">
      <c r="A13207" s="40">
        <f>IF(GL_Paste!$B13204="","",N(GL_Paste!$H13204)-N(GL_Paste!$G13204))</f>
        <v/>
      </c>
      <c r="B13207" s="43">
        <f>IF(GL_Paste!$B13204="","",DATE(YEAR(GL_Paste!$E13204),MONTH(GL_Paste!$E13204),1))</f>
        <v/>
      </c>
      <c r="C13207">
        <f>IF(GL_Paste!$B13204="","",IF(TRIM(GL_Paste!$M13204)&lt;&gt;"",TRIM(GL_Paste!$M13204),IFERROR(MID(GL_Paste!$I13204,FIND("[",GL_Paste!$I13204)+1,FIND("]",GL_Paste!$I13204)-FIND("[",GL_Paste!$I13204)-1),"")))</f>
        <v/>
      </c>
      <c r="D13207">
        <f>IF(GL_Paste!$B13204="","",IFERROR(INDEX(DeptName,MATCH($C13207,DeptTag,0)),"UNALLOCATED"))</f>
        <v/>
      </c>
      <c r="E13207">
        <f>IF(GL_Paste!$B13204="","",IFERROR(INDEX(AcctCat,MATCH(GL_Paste!$B13204&amp;"",AcctCode,0)),"UNKNOWN"))</f>
        <v/>
      </c>
      <c r="F13207">
        <f>IF(GL_Paste!$B13204="","",IFERROR(INDEX(AcctSub,MATCH(GL_Paste!$B13204&amp;"",AcctCode,0)),"UNKNOWN"))</f>
        <v/>
      </c>
    </row>
    <row r="13208">
      <c r="A13208" s="40">
        <f>IF(GL_Paste!$B13205="","",N(GL_Paste!$H13205)-N(GL_Paste!$G13205))</f>
        <v/>
      </c>
      <c r="B13208" s="43">
        <f>IF(GL_Paste!$B13205="","",DATE(YEAR(GL_Paste!$E13205),MONTH(GL_Paste!$E13205),1))</f>
        <v/>
      </c>
      <c r="C13208">
        <f>IF(GL_Paste!$B13205="","",IF(TRIM(GL_Paste!$M13205)&lt;&gt;"",TRIM(GL_Paste!$M13205),IFERROR(MID(GL_Paste!$I13205,FIND("[",GL_Paste!$I13205)+1,FIND("]",GL_Paste!$I13205)-FIND("[",GL_Paste!$I13205)-1),"")))</f>
        <v/>
      </c>
      <c r="D13208">
        <f>IF(GL_Paste!$B13205="","",IFERROR(INDEX(DeptName,MATCH($C13208,DeptTag,0)),"UNALLOCATED"))</f>
        <v/>
      </c>
      <c r="E13208">
        <f>IF(GL_Paste!$B13205="","",IFERROR(INDEX(AcctCat,MATCH(GL_Paste!$B13205&amp;"",AcctCode,0)),"UNKNOWN"))</f>
        <v/>
      </c>
      <c r="F13208">
        <f>IF(GL_Paste!$B13205="","",IFERROR(INDEX(AcctSub,MATCH(GL_Paste!$B13205&amp;"",AcctCode,0)),"UNKNOWN"))</f>
        <v/>
      </c>
    </row>
    <row r="13209">
      <c r="A13209" s="40">
        <f>IF(GL_Paste!$B13206="","",N(GL_Paste!$H13206)-N(GL_Paste!$G13206))</f>
        <v/>
      </c>
      <c r="B13209" s="43">
        <f>IF(GL_Paste!$B13206="","",DATE(YEAR(GL_Paste!$E13206),MONTH(GL_Paste!$E13206),1))</f>
        <v/>
      </c>
      <c r="C13209">
        <f>IF(GL_Paste!$B13206="","",IF(TRIM(GL_Paste!$M13206)&lt;&gt;"",TRIM(GL_Paste!$M13206),IFERROR(MID(GL_Paste!$I13206,FIND("[",GL_Paste!$I13206)+1,FIND("]",GL_Paste!$I13206)-FIND("[",GL_Paste!$I13206)-1),"")))</f>
        <v/>
      </c>
      <c r="D13209">
        <f>IF(GL_Paste!$B13206="","",IFERROR(INDEX(DeptName,MATCH($C13209,DeptTag,0)),"UNALLOCATED"))</f>
        <v/>
      </c>
      <c r="E13209">
        <f>IF(GL_Paste!$B13206="","",IFERROR(INDEX(AcctCat,MATCH(GL_Paste!$B13206&amp;"",AcctCode,0)),"UNKNOWN"))</f>
        <v/>
      </c>
      <c r="F13209">
        <f>IF(GL_Paste!$B13206="","",IFERROR(INDEX(AcctSub,MATCH(GL_Paste!$B13206&amp;"",AcctCode,0)),"UNKNOWN"))</f>
        <v/>
      </c>
    </row>
    <row r="13210">
      <c r="A13210" s="40">
        <f>IF(GL_Paste!$B13207="","",N(GL_Paste!$H13207)-N(GL_Paste!$G13207))</f>
        <v/>
      </c>
      <c r="B13210" s="43">
        <f>IF(GL_Paste!$B13207="","",DATE(YEAR(GL_Paste!$E13207),MONTH(GL_Paste!$E13207),1))</f>
        <v/>
      </c>
      <c r="C13210">
        <f>IF(GL_Paste!$B13207="","",IF(TRIM(GL_Paste!$M13207)&lt;&gt;"",TRIM(GL_Paste!$M13207),IFERROR(MID(GL_Paste!$I13207,FIND("[",GL_Paste!$I13207)+1,FIND("]",GL_Paste!$I13207)-FIND("[",GL_Paste!$I13207)-1),"")))</f>
        <v/>
      </c>
      <c r="D13210">
        <f>IF(GL_Paste!$B13207="","",IFERROR(INDEX(DeptName,MATCH($C13210,DeptTag,0)),"UNALLOCATED"))</f>
        <v/>
      </c>
      <c r="E13210">
        <f>IF(GL_Paste!$B13207="","",IFERROR(INDEX(AcctCat,MATCH(GL_Paste!$B13207&amp;"",AcctCode,0)),"UNKNOWN"))</f>
        <v/>
      </c>
      <c r="F13210">
        <f>IF(GL_Paste!$B13207="","",IFERROR(INDEX(AcctSub,MATCH(GL_Paste!$B13207&amp;"",AcctCode,0)),"UNKNOWN"))</f>
        <v/>
      </c>
    </row>
    <row r="13211">
      <c r="A13211" s="40">
        <f>IF(GL_Paste!$B13208="","",N(GL_Paste!$H13208)-N(GL_Paste!$G13208))</f>
        <v/>
      </c>
      <c r="B13211" s="43">
        <f>IF(GL_Paste!$B13208="","",DATE(YEAR(GL_Paste!$E13208),MONTH(GL_Paste!$E13208),1))</f>
        <v/>
      </c>
      <c r="C13211">
        <f>IF(GL_Paste!$B13208="","",IF(TRIM(GL_Paste!$M13208)&lt;&gt;"",TRIM(GL_Paste!$M13208),IFERROR(MID(GL_Paste!$I13208,FIND("[",GL_Paste!$I13208)+1,FIND("]",GL_Paste!$I13208)-FIND("[",GL_Paste!$I13208)-1),"")))</f>
        <v/>
      </c>
      <c r="D13211">
        <f>IF(GL_Paste!$B13208="","",IFERROR(INDEX(DeptName,MATCH($C13211,DeptTag,0)),"UNALLOCATED"))</f>
        <v/>
      </c>
      <c r="E13211">
        <f>IF(GL_Paste!$B13208="","",IFERROR(INDEX(AcctCat,MATCH(GL_Paste!$B13208&amp;"",AcctCode,0)),"UNKNOWN"))</f>
        <v/>
      </c>
      <c r="F13211">
        <f>IF(GL_Paste!$B13208="","",IFERROR(INDEX(AcctSub,MATCH(GL_Paste!$B13208&amp;"",AcctCode,0)),"UNKNOWN"))</f>
        <v/>
      </c>
    </row>
    <row r="13212">
      <c r="A13212" s="40">
        <f>IF(GL_Paste!$B13209="","",N(GL_Paste!$H13209)-N(GL_Paste!$G13209))</f>
        <v/>
      </c>
      <c r="B13212" s="43">
        <f>IF(GL_Paste!$B13209="","",DATE(YEAR(GL_Paste!$E13209),MONTH(GL_Paste!$E13209),1))</f>
        <v/>
      </c>
      <c r="C13212">
        <f>IF(GL_Paste!$B13209="","",IF(TRIM(GL_Paste!$M13209)&lt;&gt;"",TRIM(GL_Paste!$M13209),IFERROR(MID(GL_Paste!$I13209,FIND("[",GL_Paste!$I13209)+1,FIND("]",GL_Paste!$I13209)-FIND("[",GL_Paste!$I13209)-1),"")))</f>
        <v/>
      </c>
      <c r="D13212">
        <f>IF(GL_Paste!$B13209="","",IFERROR(INDEX(DeptName,MATCH($C13212,DeptTag,0)),"UNALLOCATED"))</f>
        <v/>
      </c>
      <c r="E13212">
        <f>IF(GL_Paste!$B13209="","",IFERROR(INDEX(AcctCat,MATCH(GL_Paste!$B13209&amp;"",AcctCode,0)),"UNKNOWN"))</f>
        <v/>
      </c>
      <c r="F13212">
        <f>IF(GL_Paste!$B13209="","",IFERROR(INDEX(AcctSub,MATCH(GL_Paste!$B13209&amp;"",AcctCode,0)),"UNKNOWN"))</f>
        <v/>
      </c>
    </row>
    <row r="13213">
      <c r="A13213" s="40">
        <f>IF(GL_Paste!$B13210="","",N(GL_Paste!$H13210)-N(GL_Paste!$G13210))</f>
        <v/>
      </c>
      <c r="B13213" s="43">
        <f>IF(GL_Paste!$B13210="","",DATE(YEAR(GL_Paste!$E13210),MONTH(GL_Paste!$E13210),1))</f>
        <v/>
      </c>
      <c r="C13213">
        <f>IF(GL_Paste!$B13210="","",IF(TRIM(GL_Paste!$M13210)&lt;&gt;"",TRIM(GL_Paste!$M13210),IFERROR(MID(GL_Paste!$I13210,FIND("[",GL_Paste!$I13210)+1,FIND("]",GL_Paste!$I13210)-FIND("[",GL_Paste!$I13210)-1),"")))</f>
        <v/>
      </c>
      <c r="D13213">
        <f>IF(GL_Paste!$B13210="","",IFERROR(INDEX(DeptName,MATCH($C13213,DeptTag,0)),"UNALLOCATED"))</f>
        <v/>
      </c>
      <c r="E13213">
        <f>IF(GL_Paste!$B13210="","",IFERROR(INDEX(AcctCat,MATCH(GL_Paste!$B13210&amp;"",AcctCode,0)),"UNKNOWN"))</f>
        <v/>
      </c>
      <c r="F13213">
        <f>IF(GL_Paste!$B13210="","",IFERROR(INDEX(AcctSub,MATCH(GL_Paste!$B13210&amp;"",AcctCode,0)),"UNKNOWN"))</f>
        <v/>
      </c>
    </row>
    <row r="13214">
      <c r="A13214" s="40">
        <f>IF(GL_Paste!$B13211="","",N(GL_Paste!$H13211)-N(GL_Paste!$G13211))</f>
        <v/>
      </c>
      <c r="B13214" s="43">
        <f>IF(GL_Paste!$B13211="","",DATE(YEAR(GL_Paste!$E13211),MONTH(GL_Paste!$E13211),1))</f>
        <v/>
      </c>
      <c r="C13214">
        <f>IF(GL_Paste!$B13211="","",IF(TRIM(GL_Paste!$M13211)&lt;&gt;"",TRIM(GL_Paste!$M13211),IFERROR(MID(GL_Paste!$I13211,FIND("[",GL_Paste!$I13211)+1,FIND("]",GL_Paste!$I13211)-FIND("[",GL_Paste!$I13211)-1),"")))</f>
        <v/>
      </c>
      <c r="D13214">
        <f>IF(GL_Paste!$B13211="","",IFERROR(INDEX(DeptName,MATCH($C13214,DeptTag,0)),"UNALLOCATED"))</f>
        <v/>
      </c>
      <c r="E13214">
        <f>IF(GL_Paste!$B13211="","",IFERROR(INDEX(AcctCat,MATCH(GL_Paste!$B13211&amp;"",AcctCode,0)),"UNKNOWN"))</f>
        <v/>
      </c>
      <c r="F13214">
        <f>IF(GL_Paste!$B13211="","",IFERROR(INDEX(AcctSub,MATCH(GL_Paste!$B13211&amp;"",AcctCode,0)),"UNKNOWN"))</f>
        <v/>
      </c>
    </row>
    <row r="13215">
      <c r="A13215" s="40">
        <f>IF(GL_Paste!$B13212="","",N(GL_Paste!$H13212)-N(GL_Paste!$G13212))</f>
        <v/>
      </c>
      <c r="B13215" s="43">
        <f>IF(GL_Paste!$B13212="","",DATE(YEAR(GL_Paste!$E13212),MONTH(GL_Paste!$E13212),1))</f>
        <v/>
      </c>
      <c r="C13215">
        <f>IF(GL_Paste!$B13212="","",IF(TRIM(GL_Paste!$M13212)&lt;&gt;"",TRIM(GL_Paste!$M13212),IFERROR(MID(GL_Paste!$I13212,FIND("[",GL_Paste!$I13212)+1,FIND("]",GL_Paste!$I13212)-FIND("[",GL_Paste!$I13212)-1),"")))</f>
        <v/>
      </c>
      <c r="D13215">
        <f>IF(GL_Paste!$B13212="","",IFERROR(INDEX(DeptName,MATCH($C13215,DeptTag,0)),"UNALLOCATED"))</f>
        <v/>
      </c>
      <c r="E13215">
        <f>IF(GL_Paste!$B13212="","",IFERROR(INDEX(AcctCat,MATCH(GL_Paste!$B13212&amp;"",AcctCode,0)),"UNKNOWN"))</f>
        <v/>
      </c>
      <c r="F13215">
        <f>IF(GL_Paste!$B13212="","",IFERROR(INDEX(AcctSub,MATCH(GL_Paste!$B13212&amp;"",AcctCode,0)),"UNKNOWN"))</f>
        <v/>
      </c>
    </row>
    <row r="13216">
      <c r="A13216" s="40">
        <f>IF(GL_Paste!$B13213="","",N(GL_Paste!$H13213)-N(GL_Paste!$G13213))</f>
        <v/>
      </c>
      <c r="B13216" s="43">
        <f>IF(GL_Paste!$B13213="","",DATE(YEAR(GL_Paste!$E13213),MONTH(GL_Paste!$E13213),1))</f>
        <v/>
      </c>
      <c r="C13216">
        <f>IF(GL_Paste!$B13213="","",IF(TRIM(GL_Paste!$M13213)&lt;&gt;"",TRIM(GL_Paste!$M13213),IFERROR(MID(GL_Paste!$I13213,FIND("[",GL_Paste!$I13213)+1,FIND("]",GL_Paste!$I13213)-FIND("[",GL_Paste!$I13213)-1),"")))</f>
        <v/>
      </c>
      <c r="D13216">
        <f>IF(GL_Paste!$B13213="","",IFERROR(INDEX(DeptName,MATCH($C13216,DeptTag,0)),"UNALLOCATED"))</f>
        <v/>
      </c>
      <c r="E13216">
        <f>IF(GL_Paste!$B13213="","",IFERROR(INDEX(AcctCat,MATCH(GL_Paste!$B13213&amp;"",AcctCode,0)),"UNKNOWN"))</f>
        <v/>
      </c>
      <c r="F13216">
        <f>IF(GL_Paste!$B13213="","",IFERROR(INDEX(AcctSub,MATCH(GL_Paste!$B13213&amp;"",AcctCode,0)),"UNKNOWN"))</f>
        <v/>
      </c>
    </row>
    <row r="13217">
      <c r="A13217" s="40">
        <f>IF(GL_Paste!$B13214="","",N(GL_Paste!$H13214)-N(GL_Paste!$G13214))</f>
        <v/>
      </c>
      <c r="B13217" s="43">
        <f>IF(GL_Paste!$B13214="","",DATE(YEAR(GL_Paste!$E13214),MONTH(GL_Paste!$E13214),1))</f>
        <v/>
      </c>
      <c r="C13217">
        <f>IF(GL_Paste!$B13214="","",IF(TRIM(GL_Paste!$M13214)&lt;&gt;"",TRIM(GL_Paste!$M13214),IFERROR(MID(GL_Paste!$I13214,FIND("[",GL_Paste!$I13214)+1,FIND("]",GL_Paste!$I13214)-FIND("[",GL_Paste!$I13214)-1),"")))</f>
        <v/>
      </c>
      <c r="D13217">
        <f>IF(GL_Paste!$B13214="","",IFERROR(INDEX(DeptName,MATCH($C13217,DeptTag,0)),"UNALLOCATED"))</f>
        <v/>
      </c>
      <c r="E13217">
        <f>IF(GL_Paste!$B13214="","",IFERROR(INDEX(AcctCat,MATCH(GL_Paste!$B13214&amp;"",AcctCode,0)),"UNKNOWN"))</f>
        <v/>
      </c>
      <c r="F13217">
        <f>IF(GL_Paste!$B13214="","",IFERROR(INDEX(AcctSub,MATCH(GL_Paste!$B13214&amp;"",AcctCode,0)),"UNKNOWN"))</f>
        <v/>
      </c>
    </row>
    <row r="13218">
      <c r="A13218" s="40">
        <f>IF(GL_Paste!$B13215="","",N(GL_Paste!$H13215)-N(GL_Paste!$G13215))</f>
        <v/>
      </c>
      <c r="B13218" s="43">
        <f>IF(GL_Paste!$B13215="","",DATE(YEAR(GL_Paste!$E13215),MONTH(GL_Paste!$E13215),1))</f>
        <v/>
      </c>
      <c r="C13218">
        <f>IF(GL_Paste!$B13215="","",IF(TRIM(GL_Paste!$M13215)&lt;&gt;"",TRIM(GL_Paste!$M13215),IFERROR(MID(GL_Paste!$I13215,FIND("[",GL_Paste!$I13215)+1,FIND("]",GL_Paste!$I13215)-FIND("[",GL_Paste!$I13215)-1),"")))</f>
        <v/>
      </c>
      <c r="D13218">
        <f>IF(GL_Paste!$B13215="","",IFERROR(INDEX(DeptName,MATCH($C13218,DeptTag,0)),"UNALLOCATED"))</f>
        <v/>
      </c>
      <c r="E13218">
        <f>IF(GL_Paste!$B13215="","",IFERROR(INDEX(AcctCat,MATCH(GL_Paste!$B13215&amp;"",AcctCode,0)),"UNKNOWN"))</f>
        <v/>
      </c>
      <c r="F13218">
        <f>IF(GL_Paste!$B13215="","",IFERROR(INDEX(AcctSub,MATCH(GL_Paste!$B13215&amp;"",AcctCode,0)),"UNKNOWN"))</f>
        <v/>
      </c>
    </row>
    <row r="13219">
      <c r="A13219" s="40">
        <f>IF(GL_Paste!$B13216="","",N(GL_Paste!$H13216)-N(GL_Paste!$G13216))</f>
        <v/>
      </c>
      <c r="B13219" s="43">
        <f>IF(GL_Paste!$B13216="","",DATE(YEAR(GL_Paste!$E13216),MONTH(GL_Paste!$E13216),1))</f>
        <v/>
      </c>
      <c r="C13219">
        <f>IF(GL_Paste!$B13216="","",IF(TRIM(GL_Paste!$M13216)&lt;&gt;"",TRIM(GL_Paste!$M13216),IFERROR(MID(GL_Paste!$I13216,FIND("[",GL_Paste!$I13216)+1,FIND("]",GL_Paste!$I13216)-FIND("[",GL_Paste!$I13216)-1),"")))</f>
        <v/>
      </c>
      <c r="D13219">
        <f>IF(GL_Paste!$B13216="","",IFERROR(INDEX(DeptName,MATCH($C13219,DeptTag,0)),"UNALLOCATED"))</f>
        <v/>
      </c>
      <c r="E13219">
        <f>IF(GL_Paste!$B13216="","",IFERROR(INDEX(AcctCat,MATCH(GL_Paste!$B13216&amp;"",AcctCode,0)),"UNKNOWN"))</f>
        <v/>
      </c>
      <c r="F13219">
        <f>IF(GL_Paste!$B13216="","",IFERROR(INDEX(AcctSub,MATCH(GL_Paste!$B13216&amp;"",AcctCode,0)),"UNKNOWN"))</f>
        <v/>
      </c>
    </row>
    <row r="13220">
      <c r="A13220" s="40">
        <f>IF(GL_Paste!$B13217="","",N(GL_Paste!$H13217)-N(GL_Paste!$G13217))</f>
        <v/>
      </c>
      <c r="B13220" s="43">
        <f>IF(GL_Paste!$B13217="","",DATE(YEAR(GL_Paste!$E13217),MONTH(GL_Paste!$E13217),1))</f>
        <v/>
      </c>
      <c r="C13220">
        <f>IF(GL_Paste!$B13217="","",IF(TRIM(GL_Paste!$M13217)&lt;&gt;"",TRIM(GL_Paste!$M13217),IFERROR(MID(GL_Paste!$I13217,FIND("[",GL_Paste!$I13217)+1,FIND("]",GL_Paste!$I13217)-FIND("[",GL_Paste!$I13217)-1),"")))</f>
        <v/>
      </c>
      <c r="D13220">
        <f>IF(GL_Paste!$B13217="","",IFERROR(INDEX(DeptName,MATCH($C13220,DeptTag,0)),"UNALLOCATED"))</f>
        <v/>
      </c>
      <c r="E13220">
        <f>IF(GL_Paste!$B13217="","",IFERROR(INDEX(AcctCat,MATCH(GL_Paste!$B13217&amp;"",AcctCode,0)),"UNKNOWN"))</f>
        <v/>
      </c>
      <c r="F13220">
        <f>IF(GL_Paste!$B13217="","",IFERROR(INDEX(AcctSub,MATCH(GL_Paste!$B13217&amp;"",AcctCode,0)),"UNKNOWN"))</f>
        <v/>
      </c>
    </row>
    <row r="13221">
      <c r="A13221" s="40">
        <f>IF(GL_Paste!$B13218="","",N(GL_Paste!$H13218)-N(GL_Paste!$G13218))</f>
        <v/>
      </c>
      <c r="B13221" s="43">
        <f>IF(GL_Paste!$B13218="","",DATE(YEAR(GL_Paste!$E13218),MONTH(GL_Paste!$E13218),1))</f>
        <v/>
      </c>
      <c r="C13221">
        <f>IF(GL_Paste!$B13218="","",IF(TRIM(GL_Paste!$M13218)&lt;&gt;"",TRIM(GL_Paste!$M13218),IFERROR(MID(GL_Paste!$I13218,FIND("[",GL_Paste!$I13218)+1,FIND("]",GL_Paste!$I13218)-FIND("[",GL_Paste!$I13218)-1),"")))</f>
        <v/>
      </c>
      <c r="D13221">
        <f>IF(GL_Paste!$B13218="","",IFERROR(INDEX(DeptName,MATCH($C13221,DeptTag,0)),"UNALLOCATED"))</f>
        <v/>
      </c>
      <c r="E13221">
        <f>IF(GL_Paste!$B13218="","",IFERROR(INDEX(AcctCat,MATCH(GL_Paste!$B13218&amp;"",AcctCode,0)),"UNKNOWN"))</f>
        <v/>
      </c>
      <c r="F13221">
        <f>IF(GL_Paste!$B13218="","",IFERROR(INDEX(AcctSub,MATCH(GL_Paste!$B13218&amp;"",AcctCode,0)),"UNKNOWN"))</f>
        <v/>
      </c>
    </row>
    <row r="13222">
      <c r="A13222" s="40">
        <f>IF(GL_Paste!$B13219="","",N(GL_Paste!$H13219)-N(GL_Paste!$G13219))</f>
        <v/>
      </c>
      <c r="B13222" s="43">
        <f>IF(GL_Paste!$B13219="","",DATE(YEAR(GL_Paste!$E13219),MONTH(GL_Paste!$E13219),1))</f>
        <v/>
      </c>
      <c r="C13222">
        <f>IF(GL_Paste!$B13219="","",IF(TRIM(GL_Paste!$M13219)&lt;&gt;"",TRIM(GL_Paste!$M13219),IFERROR(MID(GL_Paste!$I13219,FIND("[",GL_Paste!$I13219)+1,FIND("]",GL_Paste!$I13219)-FIND("[",GL_Paste!$I13219)-1),"")))</f>
        <v/>
      </c>
      <c r="D13222">
        <f>IF(GL_Paste!$B13219="","",IFERROR(INDEX(DeptName,MATCH($C13222,DeptTag,0)),"UNALLOCATED"))</f>
        <v/>
      </c>
      <c r="E13222">
        <f>IF(GL_Paste!$B13219="","",IFERROR(INDEX(AcctCat,MATCH(GL_Paste!$B13219&amp;"",AcctCode,0)),"UNKNOWN"))</f>
        <v/>
      </c>
      <c r="F13222">
        <f>IF(GL_Paste!$B13219="","",IFERROR(INDEX(AcctSub,MATCH(GL_Paste!$B13219&amp;"",AcctCode,0)),"UNKNOWN"))</f>
        <v/>
      </c>
    </row>
    <row r="13223">
      <c r="A13223" s="40">
        <f>IF(GL_Paste!$B13220="","",N(GL_Paste!$H13220)-N(GL_Paste!$G13220))</f>
        <v/>
      </c>
      <c r="B13223" s="43">
        <f>IF(GL_Paste!$B13220="","",DATE(YEAR(GL_Paste!$E13220),MONTH(GL_Paste!$E13220),1))</f>
        <v/>
      </c>
      <c r="C13223">
        <f>IF(GL_Paste!$B13220="","",IF(TRIM(GL_Paste!$M13220)&lt;&gt;"",TRIM(GL_Paste!$M13220),IFERROR(MID(GL_Paste!$I13220,FIND("[",GL_Paste!$I13220)+1,FIND("]",GL_Paste!$I13220)-FIND("[",GL_Paste!$I13220)-1),"")))</f>
        <v/>
      </c>
      <c r="D13223">
        <f>IF(GL_Paste!$B13220="","",IFERROR(INDEX(DeptName,MATCH($C13223,DeptTag,0)),"UNALLOCATED"))</f>
        <v/>
      </c>
      <c r="E13223">
        <f>IF(GL_Paste!$B13220="","",IFERROR(INDEX(AcctCat,MATCH(GL_Paste!$B13220&amp;"",AcctCode,0)),"UNKNOWN"))</f>
        <v/>
      </c>
      <c r="F13223">
        <f>IF(GL_Paste!$B13220="","",IFERROR(INDEX(AcctSub,MATCH(GL_Paste!$B13220&amp;"",AcctCode,0)),"UNKNOWN"))</f>
        <v/>
      </c>
    </row>
    <row r="13224">
      <c r="A13224" s="40">
        <f>IF(GL_Paste!$B13221="","",N(GL_Paste!$H13221)-N(GL_Paste!$G13221))</f>
        <v/>
      </c>
      <c r="B13224" s="43">
        <f>IF(GL_Paste!$B13221="","",DATE(YEAR(GL_Paste!$E13221),MONTH(GL_Paste!$E13221),1))</f>
        <v/>
      </c>
      <c r="C13224">
        <f>IF(GL_Paste!$B13221="","",IF(TRIM(GL_Paste!$M13221)&lt;&gt;"",TRIM(GL_Paste!$M13221),IFERROR(MID(GL_Paste!$I13221,FIND("[",GL_Paste!$I13221)+1,FIND("]",GL_Paste!$I13221)-FIND("[",GL_Paste!$I13221)-1),"")))</f>
        <v/>
      </c>
      <c r="D13224">
        <f>IF(GL_Paste!$B13221="","",IFERROR(INDEX(DeptName,MATCH($C13224,DeptTag,0)),"UNALLOCATED"))</f>
        <v/>
      </c>
      <c r="E13224">
        <f>IF(GL_Paste!$B13221="","",IFERROR(INDEX(AcctCat,MATCH(GL_Paste!$B13221&amp;"",AcctCode,0)),"UNKNOWN"))</f>
        <v/>
      </c>
      <c r="F13224">
        <f>IF(GL_Paste!$B13221="","",IFERROR(INDEX(AcctSub,MATCH(GL_Paste!$B13221&amp;"",AcctCode,0)),"UNKNOWN"))</f>
        <v/>
      </c>
    </row>
    <row r="13225">
      <c r="A13225" s="40">
        <f>IF(GL_Paste!$B13222="","",N(GL_Paste!$H13222)-N(GL_Paste!$G13222))</f>
        <v/>
      </c>
      <c r="B13225" s="43">
        <f>IF(GL_Paste!$B13222="","",DATE(YEAR(GL_Paste!$E13222),MONTH(GL_Paste!$E13222),1))</f>
        <v/>
      </c>
      <c r="C13225">
        <f>IF(GL_Paste!$B13222="","",IF(TRIM(GL_Paste!$M13222)&lt;&gt;"",TRIM(GL_Paste!$M13222),IFERROR(MID(GL_Paste!$I13222,FIND("[",GL_Paste!$I13222)+1,FIND("]",GL_Paste!$I13222)-FIND("[",GL_Paste!$I13222)-1),"")))</f>
        <v/>
      </c>
      <c r="D13225">
        <f>IF(GL_Paste!$B13222="","",IFERROR(INDEX(DeptName,MATCH($C13225,DeptTag,0)),"UNALLOCATED"))</f>
        <v/>
      </c>
      <c r="E13225">
        <f>IF(GL_Paste!$B13222="","",IFERROR(INDEX(AcctCat,MATCH(GL_Paste!$B13222&amp;"",AcctCode,0)),"UNKNOWN"))</f>
        <v/>
      </c>
      <c r="F13225">
        <f>IF(GL_Paste!$B13222="","",IFERROR(INDEX(AcctSub,MATCH(GL_Paste!$B13222&amp;"",AcctCode,0)),"UNKNOWN"))</f>
        <v/>
      </c>
    </row>
    <row r="13226">
      <c r="A13226" s="40">
        <f>IF(GL_Paste!$B13223="","",N(GL_Paste!$H13223)-N(GL_Paste!$G13223))</f>
        <v/>
      </c>
      <c r="B13226" s="43">
        <f>IF(GL_Paste!$B13223="","",DATE(YEAR(GL_Paste!$E13223),MONTH(GL_Paste!$E13223),1))</f>
        <v/>
      </c>
      <c r="C13226">
        <f>IF(GL_Paste!$B13223="","",IF(TRIM(GL_Paste!$M13223)&lt;&gt;"",TRIM(GL_Paste!$M13223),IFERROR(MID(GL_Paste!$I13223,FIND("[",GL_Paste!$I13223)+1,FIND("]",GL_Paste!$I13223)-FIND("[",GL_Paste!$I13223)-1),"")))</f>
        <v/>
      </c>
      <c r="D13226">
        <f>IF(GL_Paste!$B13223="","",IFERROR(INDEX(DeptName,MATCH($C13226,DeptTag,0)),"UNALLOCATED"))</f>
        <v/>
      </c>
      <c r="E13226">
        <f>IF(GL_Paste!$B13223="","",IFERROR(INDEX(AcctCat,MATCH(GL_Paste!$B13223&amp;"",AcctCode,0)),"UNKNOWN"))</f>
        <v/>
      </c>
      <c r="F13226">
        <f>IF(GL_Paste!$B13223="","",IFERROR(INDEX(AcctSub,MATCH(GL_Paste!$B13223&amp;"",AcctCode,0)),"UNKNOWN"))</f>
        <v/>
      </c>
    </row>
    <row r="13227">
      <c r="A13227" s="40">
        <f>IF(GL_Paste!$B13224="","",N(GL_Paste!$H13224)-N(GL_Paste!$G13224))</f>
        <v/>
      </c>
      <c r="B13227" s="43">
        <f>IF(GL_Paste!$B13224="","",DATE(YEAR(GL_Paste!$E13224),MONTH(GL_Paste!$E13224),1))</f>
        <v/>
      </c>
      <c r="C13227">
        <f>IF(GL_Paste!$B13224="","",IF(TRIM(GL_Paste!$M13224)&lt;&gt;"",TRIM(GL_Paste!$M13224),IFERROR(MID(GL_Paste!$I13224,FIND("[",GL_Paste!$I13224)+1,FIND("]",GL_Paste!$I13224)-FIND("[",GL_Paste!$I13224)-1),"")))</f>
        <v/>
      </c>
      <c r="D13227">
        <f>IF(GL_Paste!$B13224="","",IFERROR(INDEX(DeptName,MATCH($C13227,DeptTag,0)),"UNALLOCATED"))</f>
        <v/>
      </c>
      <c r="E13227">
        <f>IF(GL_Paste!$B13224="","",IFERROR(INDEX(AcctCat,MATCH(GL_Paste!$B13224&amp;"",AcctCode,0)),"UNKNOWN"))</f>
        <v/>
      </c>
      <c r="F13227">
        <f>IF(GL_Paste!$B13224="","",IFERROR(INDEX(AcctSub,MATCH(GL_Paste!$B13224&amp;"",AcctCode,0)),"UNKNOWN"))</f>
        <v/>
      </c>
    </row>
    <row r="13228">
      <c r="A13228" s="40">
        <f>IF(GL_Paste!$B13225="","",N(GL_Paste!$H13225)-N(GL_Paste!$G13225))</f>
        <v/>
      </c>
      <c r="B13228" s="43">
        <f>IF(GL_Paste!$B13225="","",DATE(YEAR(GL_Paste!$E13225),MONTH(GL_Paste!$E13225),1))</f>
        <v/>
      </c>
      <c r="C13228">
        <f>IF(GL_Paste!$B13225="","",IF(TRIM(GL_Paste!$M13225)&lt;&gt;"",TRIM(GL_Paste!$M13225),IFERROR(MID(GL_Paste!$I13225,FIND("[",GL_Paste!$I13225)+1,FIND("]",GL_Paste!$I13225)-FIND("[",GL_Paste!$I13225)-1),"")))</f>
        <v/>
      </c>
      <c r="D13228">
        <f>IF(GL_Paste!$B13225="","",IFERROR(INDEX(DeptName,MATCH($C13228,DeptTag,0)),"UNALLOCATED"))</f>
        <v/>
      </c>
      <c r="E13228">
        <f>IF(GL_Paste!$B13225="","",IFERROR(INDEX(AcctCat,MATCH(GL_Paste!$B13225&amp;"",AcctCode,0)),"UNKNOWN"))</f>
        <v/>
      </c>
      <c r="F13228">
        <f>IF(GL_Paste!$B13225="","",IFERROR(INDEX(AcctSub,MATCH(GL_Paste!$B13225&amp;"",AcctCode,0)),"UNKNOWN"))</f>
        <v/>
      </c>
    </row>
    <row r="13229">
      <c r="A13229" s="40">
        <f>IF(GL_Paste!$B13226="","",N(GL_Paste!$H13226)-N(GL_Paste!$G13226))</f>
        <v/>
      </c>
      <c r="B13229" s="43">
        <f>IF(GL_Paste!$B13226="","",DATE(YEAR(GL_Paste!$E13226),MONTH(GL_Paste!$E13226),1))</f>
        <v/>
      </c>
      <c r="C13229">
        <f>IF(GL_Paste!$B13226="","",IF(TRIM(GL_Paste!$M13226)&lt;&gt;"",TRIM(GL_Paste!$M13226),IFERROR(MID(GL_Paste!$I13226,FIND("[",GL_Paste!$I13226)+1,FIND("]",GL_Paste!$I13226)-FIND("[",GL_Paste!$I13226)-1),"")))</f>
        <v/>
      </c>
      <c r="D13229">
        <f>IF(GL_Paste!$B13226="","",IFERROR(INDEX(DeptName,MATCH($C13229,DeptTag,0)),"UNALLOCATED"))</f>
        <v/>
      </c>
      <c r="E13229">
        <f>IF(GL_Paste!$B13226="","",IFERROR(INDEX(AcctCat,MATCH(GL_Paste!$B13226&amp;"",AcctCode,0)),"UNKNOWN"))</f>
        <v/>
      </c>
      <c r="F13229">
        <f>IF(GL_Paste!$B13226="","",IFERROR(INDEX(AcctSub,MATCH(GL_Paste!$B13226&amp;"",AcctCode,0)),"UNKNOWN"))</f>
        <v/>
      </c>
    </row>
    <row r="13230">
      <c r="A13230" s="40">
        <f>IF(GL_Paste!$B13227="","",N(GL_Paste!$H13227)-N(GL_Paste!$G13227))</f>
        <v/>
      </c>
      <c r="B13230" s="43">
        <f>IF(GL_Paste!$B13227="","",DATE(YEAR(GL_Paste!$E13227),MONTH(GL_Paste!$E13227),1))</f>
        <v/>
      </c>
      <c r="C13230">
        <f>IF(GL_Paste!$B13227="","",IF(TRIM(GL_Paste!$M13227)&lt;&gt;"",TRIM(GL_Paste!$M13227),IFERROR(MID(GL_Paste!$I13227,FIND("[",GL_Paste!$I13227)+1,FIND("]",GL_Paste!$I13227)-FIND("[",GL_Paste!$I13227)-1),"")))</f>
        <v/>
      </c>
      <c r="D13230">
        <f>IF(GL_Paste!$B13227="","",IFERROR(INDEX(DeptName,MATCH($C13230,DeptTag,0)),"UNALLOCATED"))</f>
        <v/>
      </c>
      <c r="E13230">
        <f>IF(GL_Paste!$B13227="","",IFERROR(INDEX(AcctCat,MATCH(GL_Paste!$B13227&amp;"",AcctCode,0)),"UNKNOWN"))</f>
        <v/>
      </c>
      <c r="F13230">
        <f>IF(GL_Paste!$B13227="","",IFERROR(INDEX(AcctSub,MATCH(GL_Paste!$B13227&amp;"",AcctCode,0)),"UNKNOWN"))</f>
        <v/>
      </c>
    </row>
    <row r="13231">
      <c r="A13231" s="40">
        <f>IF(GL_Paste!$B13228="","",N(GL_Paste!$H13228)-N(GL_Paste!$G13228))</f>
        <v/>
      </c>
      <c r="B13231" s="43">
        <f>IF(GL_Paste!$B13228="","",DATE(YEAR(GL_Paste!$E13228),MONTH(GL_Paste!$E13228),1))</f>
        <v/>
      </c>
      <c r="C13231">
        <f>IF(GL_Paste!$B13228="","",IF(TRIM(GL_Paste!$M13228)&lt;&gt;"",TRIM(GL_Paste!$M13228),IFERROR(MID(GL_Paste!$I13228,FIND("[",GL_Paste!$I13228)+1,FIND("]",GL_Paste!$I13228)-FIND("[",GL_Paste!$I13228)-1),"")))</f>
        <v/>
      </c>
      <c r="D13231">
        <f>IF(GL_Paste!$B13228="","",IFERROR(INDEX(DeptName,MATCH($C13231,DeptTag,0)),"UNALLOCATED"))</f>
        <v/>
      </c>
      <c r="E13231">
        <f>IF(GL_Paste!$B13228="","",IFERROR(INDEX(AcctCat,MATCH(GL_Paste!$B13228&amp;"",AcctCode,0)),"UNKNOWN"))</f>
        <v/>
      </c>
      <c r="F13231">
        <f>IF(GL_Paste!$B13228="","",IFERROR(INDEX(AcctSub,MATCH(GL_Paste!$B13228&amp;"",AcctCode,0)),"UNKNOWN"))</f>
        <v/>
      </c>
    </row>
    <row r="13232">
      <c r="A13232" s="40">
        <f>IF(GL_Paste!$B13229="","",N(GL_Paste!$H13229)-N(GL_Paste!$G13229))</f>
        <v/>
      </c>
      <c r="B13232" s="43">
        <f>IF(GL_Paste!$B13229="","",DATE(YEAR(GL_Paste!$E13229),MONTH(GL_Paste!$E13229),1))</f>
        <v/>
      </c>
      <c r="C13232">
        <f>IF(GL_Paste!$B13229="","",IF(TRIM(GL_Paste!$M13229)&lt;&gt;"",TRIM(GL_Paste!$M13229),IFERROR(MID(GL_Paste!$I13229,FIND("[",GL_Paste!$I13229)+1,FIND("]",GL_Paste!$I13229)-FIND("[",GL_Paste!$I13229)-1),"")))</f>
        <v/>
      </c>
      <c r="D13232">
        <f>IF(GL_Paste!$B13229="","",IFERROR(INDEX(DeptName,MATCH($C13232,DeptTag,0)),"UNALLOCATED"))</f>
        <v/>
      </c>
      <c r="E13232">
        <f>IF(GL_Paste!$B13229="","",IFERROR(INDEX(AcctCat,MATCH(GL_Paste!$B13229&amp;"",AcctCode,0)),"UNKNOWN"))</f>
        <v/>
      </c>
      <c r="F13232">
        <f>IF(GL_Paste!$B13229="","",IFERROR(INDEX(AcctSub,MATCH(GL_Paste!$B13229&amp;"",AcctCode,0)),"UNKNOWN"))</f>
        <v/>
      </c>
    </row>
    <row r="13233">
      <c r="A13233" s="40">
        <f>IF(GL_Paste!$B13230="","",N(GL_Paste!$H13230)-N(GL_Paste!$G13230))</f>
        <v/>
      </c>
      <c r="B13233" s="43">
        <f>IF(GL_Paste!$B13230="","",DATE(YEAR(GL_Paste!$E13230),MONTH(GL_Paste!$E13230),1))</f>
        <v/>
      </c>
      <c r="C13233">
        <f>IF(GL_Paste!$B13230="","",IF(TRIM(GL_Paste!$M13230)&lt;&gt;"",TRIM(GL_Paste!$M13230),IFERROR(MID(GL_Paste!$I13230,FIND("[",GL_Paste!$I13230)+1,FIND("]",GL_Paste!$I13230)-FIND("[",GL_Paste!$I13230)-1),"")))</f>
        <v/>
      </c>
      <c r="D13233">
        <f>IF(GL_Paste!$B13230="","",IFERROR(INDEX(DeptName,MATCH($C13233,DeptTag,0)),"UNALLOCATED"))</f>
        <v/>
      </c>
      <c r="E13233">
        <f>IF(GL_Paste!$B13230="","",IFERROR(INDEX(AcctCat,MATCH(GL_Paste!$B13230&amp;"",AcctCode,0)),"UNKNOWN"))</f>
        <v/>
      </c>
      <c r="F13233">
        <f>IF(GL_Paste!$B13230="","",IFERROR(INDEX(AcctSub,MATCH(GL_Paste!$B13230&amp;"",AcctCode,0)),"UNKNOWN"))</f>
        <v/>
      </c>
    </row>
    <row r="13234">
      <c r="A13234" s="40">
        <f>IF(GL_Paste!$B13231="","",N(GL_Paste!$H13231)-N(GL_Paste!$G13231))</f>
        <v/>
      </c>
      <c r="B13234" s="43">
        <f>IF(GL_Paste!$B13231="","",DATE(YEAR(GL_Paste!$E13231),MONTH(GL_Paste!$E13231),1))</f>
        <v/>
      </c>
      <c r="C13234">
        <f>IF(GL_Paste!$B13231="","",IF(TRIM(GL_Paste!$M13231)&lt;&gt;"",TRIM(GL_Paste!$M13231),IFERROR(MID(GL_Paste!$I13231,FIND("[",GL_Paste!$I13231)+1,FIND("]",GL_Paste!$I13231)-FIND("[",GL_Paste!$I13231)-1),"")))</f>
        <v/>
      </c>
      <c r="D13234">
        <f>IF(GL_Paste!$B13231="","",IFERROR(INDEX(DeptName,MATCH($C13234,DeptTag,0)),"UNALLOCATED"))</f>
        <v/>
      </c>
      <c r="E13234">
        <f>IF(GL_Paste!$B13231="","",IFERROR(INDEX(AcctCat,MATCH(GL_Paste!$B13231&amp;"",AcctCode,0)),"UNKNOWN"))</f>
        <v/>
      </c>
      <c r="F13234">
        <f>IF(GL_Paste!$B13231="","",IFERROR(INDEX(AcctSub,MATCH(GL_Paste!$B13231&amp;"",AcctCode,0)),"UNKNOWN"))</f>
        <v/>
      </c>
    </row>
    <row r="13235">
      <c r="A13235" s="40">
        <f>IF(GL_Paste!$B13232="","",N(GL_Paste!$H13232)-N(GL_Paste!$G13232))</f>
        <v/>
      </c>
      <c r="B13235" s="43">
        <f>IF(GL_Paste!$B13232="","",DATE(YEAR(GL_Paste!$E13232),MONTH(GL_Paste!$E13232),1))</f>
        <v/>
      </c>
      <c r="C13235">
        <f>IF(GL_Paste!$B13232="","",IF(TRIM(GL_Paste!$M13232)&lt;&gt;"",TRIM(GL_Paste!$M13232),IFERROR(MID(GL_Paste!$I13232,FIND("[",GL_Paste!$I13232)+1,FIND("]",GL_Paste!$I13232)-FIND("[",GL_Paste!$I13232)-1),"")))</f>
        <v/>
      </c>
      <c r="D13235">
        <f>IF(GL_Paste!$B13232="","",IFERROR(INDEX(DeptName,MATCH($C13235,DeptTag,0)),"UNALLOCATED"))</f>
        <v/>
      </c>
      <c r="E13235">
        <f>IF(GL_Paste!$B13232="","",IFERROR(INDEX(AcctCat,MATCH(GL_Paste!$B13232&amp;"",AcctCode,0)),"UNKNOWN"))</f>
        <v/>
      </c>
      <c r="F13235">
        <f>IF(GL_Paste!$B13232="","",IFERROR(INDEX(AcctSub,MATCH(GL_Paste!$B13232&amp;"",AcctCode,0)),"UNKNOWN"))</f>
        <v/>
      </c>
    </row>
    <row r="13236">
      <c r="A13236" s="40">
        <f>IF(GL_Paste!$B13233="","",N(GL_Paste!$H13233)-N(GL_Paste!$G13233))</f>
        <v/>
      </c>
      <c r="B13236" s="43">
        <f>IF(GL_Paste!$B13233="","",DATE(YEAR(GL_Paste!$E13233),MONTH(GL_Paste!$E13233),1))</f>
        <v/>
      </c>
      <c r="C13236">
        <f>IF(GL_Paste!$B13233="","",IF(TRIM(GL_Paste!$M13233)&lt;&gt;"",TRIM(GL_Paste!$M13233),IFERROR(MID(GL_Paste!$I13233,FIND("[",GL_Paste!$I13233)+1,FIND("]",GL_Paste!$I13233)-FIND("[",GL_Paste!$I13233)-1),"")))</f>
        <v/>
      </c>
      <c r="D13236">
        <f>IF(GL_Paste!$B13233="","",IFERROR(INDEX(DeptName,MATCH($C13236,DeptTag,0)),"UNALLOCATED"))</f>
        <v/>
      </c>
      <c r="E13236">
        <f>IF(GL_Paste!$B13233="","",IFERROR(INDEX(AcctCat,MATCH(GL_Paste!$B13233&amp;"",AcctCode,0)),"UNKNOWN"))</f>
        <v/>
      </c>
      <c r="F13236">
        <f>IF(GL_Paste!$B13233="","",IFERROR(INDEX(AcctSub,MATCH(GL_Paste!$B13233&amp;"",AcctCode,0)),"UNKNOWN"))</f>
        <v/>
      </c>
    </row>
    <row r="13237">
      <c r="A13237" s="40">
        <f>IF(GL_Paste!$B13234="","",N(GL_Paste!$H13234)-N(GL_Paste!$G13234))</f>
        <v/>
      </c>
      <c r="B13237" s="43">
        <f>IF(GL_Paste!$B13234="","",DATE(YEAR(GL_Paste!$E13234),MONTH(GL_Paste!$E13234),1))</f>
        <v/>
      </c>
      <c r="C13237">
        <f>IF(GL_Paste!$B13234="","",IF(TRIM(GL_Paste!$M13234)&lt;&gt;"",TRIM(GL_Paste!$M13234),IFERROR(MID(GL_Paste!$I13234,FIND("[",GL_Paste!$I13234)+1,FIND("]",GL_Paste!$I13234)-FIND("[",GL_Paste!$I13234)-1),"")))</f>
        <v/>
      </c>
      <c r="D13237">
        <f>IF(GL_Paste!$B13234="","",IFERROR(INDEX(DeptName,MATCH($C13237,DeptTag,0)),"UNALLOCATED"))</f>
        <v/>
      </c>
      <c r="E13237">
        <f>IF(GL_Paste!$B13234="","",IFERROR(INDEX(AcctCat,MATCH(GL_Paste!$B13234&amp;"",AcctCode,0)),"UNKNOWN"))</f>
        <v/>
      </c>
      <c r="F13237">
        <f>IF(GL_Paste!$B13234="","",IFERROR(INDEX(AcctSub,MATCH(GL_Paste!$B13234&amp;"",AcctCode,0)),"UNKNOWN"))</f>
        <v/>
      </c>
    </row>
    <row r="13238">
      <c r="A13238" s="40">
        <f>IF(GL_Paste!$B13235="","",N(GL_Paste!$H13235)-N(GL_Paste!$G13235))</f>
        <v/>
      </c>
      <c r="B13238" s="43">
        <f>IF(GL_Paste!$B13235="","",DATE(YEAR(GL_Paste!$E13235),MONTH(GL_Paste!$E13235),1))</f>
        <v/>
      </c>
      <c r="C13238">
        <f>IF(GL_Paste!$B13235="","",IF(TRIM(GL_Paste!$M13235)&lt;&gt;"",TRIM(GL_Paste!$M13235),IFERROR(MID(GL_Paste!$I13235,FIND("[",GL_Paste!$I13235)+1,FIND("]",GL_Paste!$I13235)-FIND("[",GL_Paste!$I13235)-1),"")))</f>
        <v/>
      </c>
      <c r="D13238">
        <f>IF(GL_Paste!$B13235="","",IFERROR(INDEX(DeptName,MATCH($C13238,DeptTag,0)),"UNALLOCATED"))</f>
        <v/>
      </c>
      <c r="E13238">
        <f>IF(GL_Paste!$B13235="","",IFERROR(INDEX(AcctCat,MATCH(GL_Paste!$B13235&amp;"",AcctCode,0)),"UNKNOWN"))</f>
        <v/>
      </c>
      <c r="F13238">
        <f>IF(GL_Paste!$B13235="","",IFERROR(INDEX(AcctSub,MATCH(GL_Paste!$B13235&amp;"",AcctCode,0)),"UNKNOWN"))</f>
        <v/>
      </c>
    </row>
    <row r="13239">
      <c r="A13239" s="40">
        <f>IF(GL_Paste!$B13236="","",N(GL_Paste!$H13236)-N(GL_Paste!$G13236))</f>
        <v/>
      </c>
      <c r="B13239" s="43">
        <f>IF(GL_Paste!$B13236="","",DATE(YEAR(GL_Paste!$E13236),MONTH(GL_Paste!$E13236),1))</f>
        <v/>
      </c>
      <c r="C13239">
        <f>IF(GL_Paste!$B13236="","",IF(TRIM(GL_Paste!$M13236)&lt;&gt;"",TRIM(GL_Paste!$M13236),IFERROR(MID(GL_Paste!$I13236,FIND("[",GL_Paste!$I13236)+1,FIND("]",GL_Paste!$I13236)-FIND("[",GL_Paste!$I13236)-1),"")))</f>
        <v/>
      </c>
      <c r="D13239">
        <f>IF(GL_Paste!$B13236="","",IFERROR(INDEX(DeptName,MATCH($C13239,DeptTag,0)),"UNALLOCATED"))</f>
        <v/>
      </c>
      <c r="E13239">
        <f>IF(GL_Paste!$B13236="","",IFERROR(INDEX(AcctCat,MATCH(GL_Paste!$B13236&amp;"",AcctCode,0)),"UNKNOWN"))</f>
        <v/>
      </c>
      <c r="F13239">
        <f>IF(GL_Paste!$B13236="","",IFERROR(INDEX(AcctSub,MATCH(GL_Paste!$B13236&amp;"",AcctCode,0)),"UNKNOWN"))</f>
        <v/>
      </c>
    </row>
    <row r="13240">
      <c r="A13240" s="40">
        <f>IF(GL_Paste!$B13237="","",N(GL_Paste!$H13237)-N(GL_Paste!$G13237))</f>
        <v/>
      </c>
      <c r="B13240" s="43">
        <f>IF(GL_Paste!$B13237="","",DATE(YEAR(GL_Paste!$E13237),MONTH(GL_Paste!$E13237),1))</f>
        <v/>
      </c>
      <c r="C13240">
        <f>IF(GL_Paste!$B13237="","",IF(TRIM(GL_Paste!$M13237)&lt;&gt;"",TRIM(GL_Paste!$M13237),IFERROR(MID(GL_Paste!$I13237,FIND("[",GL_Paste!$I13237)+1,FIND("]",GL_Paste!$I13237)-FIND("[",GL_Paste!$I13237)-1),"")))</f>
        <v/>
      </c>
      <c r="D13240">
        <f>IF(GL_Paste!$B13237="","",IFERROR(INDEX(DeptName,MATCH($C13240,DeptTag,0)),"UNALLOCATED"))</f>
        <v/>
      </c>
      <c r="E13240">
        <f>IF(GL_Paste!$B13237="","",IFERROR(INDEX(AcctCat,MATCH(GL_Paste!$B13237&amp;"",AcctCode,0)),"UNKNOWN"))</f>
        <v/>
      </c>
      <c r="F13240">
        <f>IF(GL_Paste!$B13237="","",IFERROR(INDEX(AcctSub,MATCH(GL_Paste!$B13237&amp;"",AcctCode,0)),"UNKNOWN"))</f>
        <v/>
      </c>
    </row>
    <row r="13241">
      <c r="A13241" s="40">
        <f>IF(GL_Paste!$B13238="","",N(GL_Paste!$H13238)-N(GL_Paste!$G13238))</f>
        <v/>
      </c>
      <c r="B13241" s="43">
        <f>IF(GL_Paste!$B13238="","",DATE(YEAR(GL_Paste!$E13238),MONTH(GL_Paste!$E13238),1))</f>
        <v/>
      </c>
      <c r="C13241">
        <f>IF(GL_Paste!$B13238="","",IF(TRIM(GL_Paste!$M13238)&lt;&gt;"",TRIM(GL_Paste!$M13238),IFERROR(MID(GL_Paste!$I13238,FIND("[",GL_Paste!$I13238)+1,FIND("]",GL_Paste!$I13238)-FIND("[",GL_Paste!$I13238)-1),"")))</f>
        <v/>
      </c>
      <c r="D13241">
        <f>IF(GL_Paste!$B13238="","",IFERROR(INDEX(DeptName,MATCH($C13241,DeptTag,0)),"UNALLOCATED"))</f>
        <v/>
      </c>
      <c r="E13241">
        <f>IF(GL_Paste!$B13238="","",IFERROR(INDEX(AcctCat,MATCH(GL_Paste!$B13238&amp;"",AcctCode,0)),"UNKNOWN"))</f>
        <v/>
      </c>
      <c r="F13241">
        <f>IF(GL_Paste!$B13238="","",IFERROR(INDEX(AcctSub,MATCH(GL_Paste!$B13238&amp;"",AcctCode,0)),"UNKNOWN"))</f>
        <v/>
      </c>
    </row>
    <row r="13242">
      <c r="A13242" s="40">
        <f>IF(GL_Paste!$B13239="","",N(GL_Paste!$H13239)-N(GL_Paste!$G13239))</f>
        <v/>
      </c>
      <c r="B13242" s="43">
        <f>IF(GL_Paste!$B13239="","",DATE(YEAR(GL_Paste!$E13239),MONTH(GL_Paste!$E13239),1))</f>
        <v/>
      </c>
      <c r="C13242">
        <f>IF(GL_Paste!$B13239="","",IF(TRIM(GL_Paste!$M13239)&lt;&gt;"",TRIM(GL_Paste!$M13239),IFERROR(MID(GL_Paste!$I13239,FIND("[",GL_Paste!$I13239)+1,FIND("]",GL_Paste!$I13239)-FIND("[",GL_Paste!$I13239)-1),"")))</f>
        <v/>
      </c>
      <c r="D13242">
        <f>IF(GL_Paste!$B13239="","",IFERROR(INDEX(DeptName,MATCH($C13242,DeptTag,0)),"UNALLOCATED"))</f>
        <v/>
      </c>
      <c r="E13242">
        <f>IF(GL_Paste!$B13239="","",IFERROR(INDEX(AcctCat,MATCH(GL_Paste!$B13239&amp;"",AcctCode,0)),"UNKNOWN"))</f>
        <v/>
      </c>
      <c r="F13242">
        <f>IF(GL_Paste!$B13239="","",IFERROR(INDEX(AcctSub,MATCH(GL_Paste!$B13239&amp;"",AcctCode,0)),"UNKNOWN"))</f>
        <v/>
      </c>
    </row>
    <row r="13243">
      <c r="A13243" s="40">
        <f>IF(GL_Paste!$B13240="","",N(GL_Paste!$H13240)-N(GL_Paste!$G13240))</f>
        <v/>
      </c>
      <c r="B13243" s="43">
        <f>IF(GL_Paste!$B13240="","",DATE(YEAR(GL_Paste!$E13240),MONTH(GL_Paste!$E13240),1))</f>
        <v/>
      </c>
      <c r="C13243">
        <f>IF(GL_Paste!$B13240="","",IF(TRIM(GL_Paste!$M13240)&lt;&gt;"",TRIM(GL_Paste!$M13240),IFERROR(MID(GL_Paste!$I13240,FIND("[",GL_Paste!$I13240)+1,FIND("]",GL_Paste!$I13240)-FIND("[",GL_Paste!$I13240)-1),"")))</f>
        <v/>
      </c>
      <c r="D13243">
        <f>IF(GL_Paste!$B13240="","",IFERROR(INDEX(DeptName,MATCH($C13243,DeptTag,0)),"UNALLOCATED"))</f>
        <v/>
      </c>
      <c r="E13243">
        <f>IF(GL_Paste!$B13240="","",IFERROR(INDEX(AcctCat,MATCH(GL_Paste!$B13240&amp;"",AcctCode,0)),"UNKNOWN"))</f>
        <v/>
      </c>
      <c r="F13243">
        <f>IF(GL_Paste!$B13240="","",IFERROR(INDEX(AcctSub,MATCH(GL_Paste!$B13240&amp;"",AcctCode,0)),"UNKNOWN"))</f>
        <v/>
      </c>
    </row>
    <row r="13244">
      <c r="A13244" s="40">
        <f>IF(GL_Paste!$B13241="","",N(GL_Paste!$H13241)-N(GL_Paste!$G13241))</f>
        <v/>
      </c>
      <c r="B13244" s="43">
        <f>IF(GL_Paste!$B13241="","",DATE(YEAR(GL_Paste!$E13241),MONTH(GL_Paste!$E13241),1))</f>
        <v/>
      </c>
      <c r="C13244">
        <f>IF(GL_Paste!$B13241="","",IF(TRIM(GL_Paste!$M13241)&lt;&gt;"",TRIM(GL_Paste!$M13241),IFERROR(MID(GL_Paste!$I13241,FIND("[",GL_Paste!$I13241)+1,FIND("]",GL_Paste!$I13241)-FIND("[",GL_Paste!$I13241)-1),"")))</f>
        <v/>
      </c>
      <c r="D13244">
        <f>IF(GL_Paste!$B13241="","",IFERROR(INDEX(DeptName,MATCH($C13244,DeptTag,0)),"UNALLOCATED"))</f>
        <v/>
      </c>
      <c r="E13244">
        <f>IF(GL_Paste!$B13241="","",IFERROR(INDEX(AcctCat,MATCH(GL_Paste!$B13241&amp;"",AcctCode,0)),"UNKNOWN"))</f>
        <v/>
      </c>
      <c r="F13244">
        <f>IF(GL_Paste!$B13241="","",IFERROR(INDEX(AcctSub,MATCH(GL_Paste!$B13241&amp;"",AcctCode,0)),"UNKNOWN"))</f>
        <v/>
      </c>
    </row>
    <row r="13245">
      <c r="A13245" s="40">
        <f>IF(GL_Paste!$B13242="","",N(GL_Paste!$H13242)-N(GL_Paste!$G13242))</f>
        <v/>
      </c>
      <c r="B13245" s="43">
        <f>IF(GL_Paste!$B13242="","",DATE(YEAR(GL_Paste!$E13242),MONTH(GL_Paste!$E13242),1))</f>
        <v/>
      </c>
      <c r="C13245">
        <f>IF(GL_Paste!$B13242="","",IF(TRIM(GL_Paste!$M13242)&lt;&gt;"",TRIM(GL_Paste!$M13242),IFERROR(MID(GL_Paste!$I13242,FIND("[",GL_Paste!$I13242)+1,FIND("]",GL_Paste!$I13242)-FIND("[",GL_Paste!$I13242)-1),"")))</f>
        <v/>
      </c>
      <c r="D13245">
        <f>IF(GL_Paste!$B13242="","",IFERROR(INDEX(DeptName,MATCH($C13245,DeptTag,0)),"UNALLOCATED"))</f>
        <v/>
      </c>
      <c r="E13245">
        <f>IF(GL_Paste!$B13242="","",IFERROR(INDEX(AcctCat,MATCH(GL_Paste!$B13242&amp;"",AcctCode,0)),"UNKNOWN"))</f>
        <v/>
      </c>
      <c r="F13245">
        <f>IF(GL_Paste!$B13242="","",IFERROR(INDEX(AcctSub,MATCH(GL_Paste!$B13242&amp;"",AcctCode,0)),"UNKNOWN"))</f>
        <v/>
      </c>
    </row>
    <row r="13246">
      <c r="A13246" s="40">
        <f>IF(GL_Paste!$B13243="","",N(GL_Paste!$H13243)-N(GL_Paste!$G13243))</f>
        <v/>
      </c>
      <c r="B13246" s="43">
        <f>IF(GL_Paste!$B13243="","",DATE(YEAR(GL_Paste!$E13243),MONTH(GL_Paste!$E13243),1))</f>
        <v/>
      </c>
      <c r="C13246">
        <f>IF(GL_Paste!$B13243="","",IF(TRIM(GL_Paste!$M13243)&lt;&gt;"",TRIM(GL_Paste!$M13243),IFERROR(MID(GL_Paste!$I13243,FIND("[",GL_Paste!$I13243)+1,FIND("]",GL_Paste!$I13243)-FIND("[",GL_Paste!$I13243)-1),"")))</f>
        <v/>
      </c>
      <c r="D13246">
        <f>IF(GL_Paste!$B13243="","",IFERROR(INDEX(DeptName,MATCH($C13246,DeptTag,0)),"UNALLOCATED"))</f>
        <v/>
      </c>
      <c r="E13246">
        <f>IF(GL_Paste!$B13243="","",IFERROR(INDEX(AcctCat,MATCH(GL_Paste!$B13243&amp;"",AcctCode,0)),"UNKNOWN"))</f>
        <v/>
      </c>
      <c r="F13246">
        <f>IF(GL_Paste!$B13243="","",IFERROR(INDEX(AcctSub,MATCH(GL_Paste!$B13243&amp;"",AcctCode,0)),"UNKNOWN"))</f>
        <v/>
      </c>
    </row>
    <row r="13247">
      <c r="A13247" s="40">
        <f>IF(GL_Paste!$B13244="","",N(GL_Paste!$H13244)-N(GL_Paste!$G13244))</f>
        <v/>
      </c>
      <c r="B13247" s="43">
        <f>IF(GL_Paste!$B13244="","",DATE(YEAR(GL_Paste!$E13244),MONTH(GL_Paste!$E13244),1))</f>
        <v/>
      </c>
      <c r="C13247">
        <f>IF(GL_Paste!$B13244="","",IF(TRIM(GL_Paste!$M13244)&lt;&gt;"",TRIM(GL_Paste!$M13244),IFERROR(MID(GL_Paste!$I13244,FIND("[",GL_Paste!$I13244)+1,FIND("]",GL_Paste!$I13244)-FIND("[",GL_Paste!$I13244)-1),"")))</f>
        <v/>
      </c>
      <c r="D13247">
        <f>IF(GL_Paste!$B13244="","",IFERROR(INDEX(DeptName,MATCH($C13247,DeptTag,0)),"UNALLOCATED"))</f>
        <v/>
      </c>
      <c r="E13247">
        <f>IF(GL_Paste!$B13244="","",IFERROR(INDEX(AcctCat,MATCH(GL_Paste!$B13244&amp;"",AcctCode,0)),"UNKNOWN"))</f>
        <v/>
      </c>
      <c r="F13247">
        <f>IF(GL_Paste!$B13244="","",IFERROR(INDEX(AcctSub,MATCH(GL_Paste!$B13244&amp;"",AcctCode,0)),"UNKNOWN"))</f>
        <v/>
      </c>
    </row>
    <row r="13248">
      <c r="A13248" s="40">
        <f>IF(GL_Paste!$B13245="","",N(GL_Paste!$H13245)-N(GL_Paste!$G13245))</f>
        <v/>
      </c>
      <c r="B13248" s="43">
        <f>IF(GL_Paste!$B13245="","",DATE(YEAR(GL_Paste!$E13245),MONTH(GL_Paste!$E13245),1))</f>
        <v/>
      </c>
      <c r="C13248">
        <f>IF(GL_Paste!$B13245="","",IF(TRIM(GL_Paste!$M13245)&lt;&gt;"",TRIM(GL_Paste!$M13245),IFERROR(MID(GL_Paste!$I13245,FIND("[",GL_Paste!$I13245)+1,FIND("]",GL_Paste!$I13245)-FIND("[",GL_Paste!$I13245)-1),"")))</f>
        <v/>
      </c>
      <c r="D13248">
        <f>IF(GL_Paste!$B13245="","",IFERROR(INDEX(DeptName,MATCH($C13248,DeptTag,0)),"UNALLOCATED"))</f>
        <v/>
      </c>
      <c r="E13248">
        <f>IF(GL_Paste!$B13245="","",IFERROR(INDEX(AcctCat,MATCH(GL_Paste!$B13245&amp;"",AcctCode,0)),"UNKNOWN"))</f>
        <v/>
      </c>
      <c r="F13248">
        <f>IF(GL_Paste!$B13245="","",IFERROR(INDEX(AcctSub,MATCH(GL_Paste!$B13245&amp;"",AcctCode,0)),"UNKNOWN"))</f>
        <v/>
      </c>
    </row>
    <row r="13249">
      <c r="A13249" s="40">
        <f>IF(GL_Paste!$B13246="","",N(GL_Paste!$H13246)-N(GL_Paste!$G13246))</f>
        <v/>
      </c>
      <c r="B13249" s="43">
        <f>IF(GL_Paste!$B13246="","",DATE(YEAR(GL_Paste!$E13246),MONTH(GL_Paste!$E13246),1))</f>
        <v/>
      </c>
      <c r="C13249">
        <f>IF(GL_Paste!$B13246="","",IF(TRIM(GL_Paste!$M13246)&lt;&gt;"",TRIM(GL_Paste!$M13246),IFERROR(MID(GL_Paste!$I13246,FIND("[",GL_Paste!$I13246)+1,FIND("]",GL_Paste!$I13246)-FIND("[",GL_Paste!$I13246)-1),"")))</f>
        <v/>
      </c>
      <c r="D13249">
        <f>IF(GL_Paste!$B13246="","",IFERROR(INDEX(DeptName,MATCH($C13249,DeptTag,0)),"UNALLOCATED"))</f>
        <v/>
      </c>
      <c r="E13249">
        <f>IF(GL_Paste!$B13246="","",IFERROR(INDEX(AcctCat,MATCH(GL_Paste!$B13246&amp;"",AcctCode,0)),"UNKNOWN"))</f>
        <v/>
      </c>
      <c r="F13249">
        <f>IF(GL_Paste!$B13246="","",IFERROR(INDEX(AcctSub,MATCH(GL_Paste!$B13246&amp;"",AcctCode,0)),"UNKNOWN"))</f>
        <v/>
      </c>
    </row>
    <row r="13250">
      <c r="A13250" s="40">
        <f>IF(GL_Paste!$B13247="","",N(GL_Paste!$H13247)-N(GL_Paste!$G13247))</f>
        <v/>
      </c>
      <c r="B13250" s="43">
        <f>IF(GL_Paste!$B13247="","",DATE(YEAR(GL_Paste!$E13247),MONTH(GL_Paste!$E13247),1))</f>
        <v/>
      </c>
      <c r="C13250">
        <f>IF(GL_Paste!$B13247="","",IF(TRIM(GL_Paste!$M13247)&lt;&gt;"",TRIM(GL_Paste!$M13247),IFERROR(MID(GL_Paste!$I13247,FIND("[",GL_Paste!$I13247)+1,FIND("]",GL_Paste!$I13247)-FIND("[",GL_Paste!$I13247)-1),"")))</f>
        <v/>
      </c>
      <c r="D13250">
        <f>IF(GL_Paste!$B13247="","",IFERROR(INDEX(DeptName,MATCH($C13250,DeptTag,0)),"UNALLOCATED"))</f>
        <v/>
      </c>
      <c r="E13250">
        <f>IF(GL_Paste!$B13247="","",IFERROR(INDEX(AcctCat,MATCH(GL_Paste!$B13247&amp;"",AcctCode,0)),"UNKNOWN"))</f>
        <v/>
      </c>
      <c r="F13250">
        <f>IF(GL_Paste!$B13247="","",IFERROR(INDEX(AcctSub,MATCH(GL_Paste!$B13247&amp;"",AcctCode,0)),"UNKNOWN"))</f>
        <v/>
      </c>
    </row>
    <row r="13251">
      <c r="A13251" s="40">
        <f>IF(GL_Paste!$B13248="","",N(GL_Paste!$H13248)-N(GL_Paste!$G13248))</f>
        <v/>
      </c>
      <c r="B13251" s="43">
        <f>IF(GL_Paste!$B13248="","",DATE(YEAR(GL_Paste!$E13248),MONTH(GL_Paste!$E13248),1))</f>
        <v/>
      </c>
      <c r="C13251">
        <f>IF(GL_Paste!$B13248="","",IF(TRIM(GL_Paste!$M13248)&lt;&gt;"",TRIM(GL_Paste!$M13248),IFERROR(MID(GL_Paste!$I13248,FIND("[",GL_Paste!$I13248)+1,FIND("]",GL_Paste!$I13248)-FIND("[",GL_Paste!$I13248)-1),"")))</f>
        <v/>
      </c>
      <c r="D13251">
        <f>IF(GL_Paste!$B13248="","",IFERROR(INDEX(DeptName,MATCH($C13251,DeptTag,0)),"UNALLOCATED"))</f>
        <v/>
      </c>
      <c r="E13251">
        <f>IF(GL_Paste!$B13248="","",IFERROR(INDEX(AcctCat,MATCH(GL_Paste!$B13248&amp;"",AcctCode,0)),"UNKNOWN"))</f>
        <v/>
      </c>
      <c r="F13251">
        <f>IF(GL_Paste!$B13248="","",IFERROR(INDEX(AcctSub,MATCH(GL_Paste!$B13248&amp;"",AcctCode,0)),"UNKNOWN"))</f>
        <v/>
      </c>
    </row>
    <row r="13252">
      <c r="A13252" s="40">
        <f>IF(GL_Paste!$B13249="","",N(GL_Paste!$H13249)-N(GL_Paste!$G13249))</f>
        <v/>
      </c>
      <c r="B13252" s="43">
        <f>IF(GL_Paste!$B13249="","",DATE(YEAR(GL_Paste!$E13249),MONTH(GL_Paste!$E13249),1))</f>
        <v/>
      </c>
      <c r="C13252">
        <f>IF(GL_Paste!$B13249="","",IF(TRIM(GL_Paste!$M13249)&lt;&gt;"",TRIM(GL_Paste!$M13249),IFERROR(MID(GL_Paste!$I13249,FIND("[",GL_Paste!$I13249)+1,FIND("]",GL_Paste!$I13249)-FIND("[",GL_Paste!$I13249)-1),"")))</f>
        <v/>
      </c>
      <c r="D13252">
        <f>IF(GL_Paste!$B13249="","",IFERROR(INDEX(DeptName,MATCH($C13252,DeptTag,0)),"UNALLOCATED"))</f>
        <v/>
      </c>
      <c r="E13252">
        <f>IF(GL_Paste!$B13249="","",IFERROR(INDEX(AcctCat,MATCH(GL_Paste!$B13249&amp;"",AcctCode,0)),"UNKNOWN"))</f>
        <v/>
      </c>
      <c r="F13252">
        <f>IF(GL_Paste!$B13249="","",IFERROR(INDEX(AcctSub,MATCH(GL_Paste!$B13249&amp;"",AcctCode,0)),"UNKNOWN"))</f>
        <v/>
      </c>
    </row>
    <row r="13253">
      <c r="A13253" s="40">
        <f>IF(GL_Paste!$B13250="","",N(GL_Paste!$H13250)-N(GL_Paste!$G13250))</f>
        <v/>
      </c>
      <c r="B13253" s="43">
        <f>IF(GL_Paste!$B13250="","",DATE(YEAR(GL_Paste!$E13250),MONTH(GL_Paste!$E13250),1))</f>
        <v/>
      </c>
      <c r="C13253">
        <f>IF(GL_Paste!$B13250="","",IF(TRIM(GL_Paste!$M13250)&lt;&gt;"",TRIM(GL_Paste!$M13250),IFERROR(MID(GL_Paste!$I13250,FIND("[",GL_Paste!$I13250)+1,FIND("]",GL_Paste!$I13250)-FIND("[",GL_Paste!$I13250)-1),"")))</f>
        <v/>
      </c>
      <c r="D13253">
        <f>IF(GL_Paste!$B13250="","",IFERROR(INDEX(DeptName,MATCH($C13253,DeptTag,0)),"UNALLOCATED"))</f>
        <v/>
      </c>
      <c r="E13253">
        <f>IF(GL_Paste!$B13250="","",IFERROR(INDEX(AcctCat,MATCH(GL_Paste!$B13250&amp;"",AcctCode,0)),"UNKNOWN"))</f>
        <v/>
      </c>
      <c r="F13253">
        <f>IF(GL_Paste!$B13250="","",IFERROR(INDEX(AcctSub,MATCH(GL_Paste!$B13250&amp;"",AcctCode,0)),"UNKNOWN"))</f>
        <v/>
      </c>
    </row>
    <row r="13254">
      <c r="A13254" s="40">
        <f>IF(GL_Paste!$B13251="","",N(GL_Paste!$H13251)-N(GL_Paste!$G13251))</f>
        <v/>
      </c>
      <c r="B13254" s="43">
        <f>IF(GL_Paste!$B13251="","",DATE(YEAR(GL_Paste!$E13251),MONTH(GL_Paste!$E13251),1))</f>
        <v/>
      </c>
      <c r="C13254">
        <f>IF(GL_Paste!$B13251="","",IF(TRIM(GL_Paste!$M13251)&lt;&gt;"",TRIM(GL_Paste!$M13251),IFERROR(MID(GL_Paste!$I13251,FIND("[",GL_Paste!$I13251)+1,FIND("]",GL_Paste!$I13251)-FIND("[",GL_Paste!$I13251)-1),"")))</f>
        <v/>
      </c>
      <c r="D13254">
        <f>IF(GL_Paste!$B13251="","",IFERROR(INDEX(DeptName,MATCH($C13254,DeptTag,0)),"UNALLOCATED"))</f>
        <v/>
      </c>
      <c r="E13254">
        <f>IF(GL_Paste!$B13251="","",IFERROR(INDEX(AcctCat,MATCH(GL_Paste!$B13251&amp;"",AcctCode,0)),"UNKNOWN"))</f>
        <v/>
      </c>
      <c r="F13254">
        <f>IF(GL_Paste!$B13251="","",IFERROR(INDEX(AcctSub,MATCH(GL_Paste!$B13251&amp;"",AcctCode,0)),"UNKNOWN"))</f>
        <v/>
      </c>
    </row>
    <row r="13255">
      <c r="A13255" s="40">
        <f>IF(GL_Paste!$B13252="","",N(GL_Paste!$H13252)-N(GL_Paste!$G13252))</f>
        <v/>
      </c>
      <c r="B13255" s="43">
        <f>IF(GL_Paste!$B13252="","",DATE(YEAR(GL_Paste!$E13252),MONTH(GL_Paste!$E13252),1))</f>
        <v/>
      </c>
      <c r="C13255">
        <f>IF(GL_Paste!$B13252="","",IF(TRIM(GL_Paste!$M13252)&lt;&gt;"",TRIM(GL_Paste!$M13252),IFERROR(MID(GL_Paste!$I13252,FIND("[",GL_Paste!$I13252)+1,FIND("]",GL_Paste!$I13252)-FIND("[",GL_Paste!$I13252)-1),"")))</f>
        <v/>
      </c>
      <c r="D13255">
        <f>IF(GL_Paste!$B13252="","",IFERROR(INDEX(DeptName,MATCH($C13255,DeptTag,0)),"UNALLOCATED"))</f>
        <v/>
      </c>
      <c r="E13255">
        <f>IF(GL_Paste!$B13252="","",IFERROR(INDEX(AcctCat,MATCH(GL_Paste!$B13252&amp;"",AcctCode,0)),"UNKNOWN"))</f>
        <v/>
      </c>
      <c r="F13255">
        <f>IF(GL_Paste!$B13252="","",IFERROR(INDEX(AcctSub,MATCH(GL_Paste!$B13252&amp;"",AcctCode,0)),"UNKNOWN"))</f>
        <v/>
      </c>
    </row>
    <row r="13256">
      <c r="A13256" s="40">
        <f>IF(GL_Paste!$B13253="","",N(GL_Paste!$H13253)-N(GL_Paste!$G13253))</f>
        <v/>
      </c>
      <c r="B13256" s="43">
        <f>IF(GL_Paste!$B13253="","",DATE(YEAR(GL_Paste!$E13253),MONTH(GL_Paste!$E13253),1))</f>
        <v/>
      </c>
      <c r="C13256">
        <f>IF(GL_Paste!$B13253="","",IF(TRIM(GL_Paste!$M13253)&lt;&gt;"",TRIM(GL_Paste!$M13253),IFERROR(MID(GL_Paste!$I13253,FIND("[",GL_Paste!$I13253)+1,FIND("]",GL_Paste!$I13253)-FIND("[",GL_Paste!$I13253)-1),"")))</f>
        <v/>
      </c>
      <c r="D13256">
        <f>IF(GL_Paste!$B13253="","",IFERROR(INDEX(DeptName,MATCH($C13256,DeptTag,0)),"UNALLOCATED"))</f>
        <v/>
      </c>
      <c r="E13256">
        <f>IF(GL_Paste!$B13253="","",IFERROR(INDEX(AcctCat,MATCH(GL_Paste!$B13253&amp;"",AcctCode,0)),"UNKNOWN"))</f>
        <v/>
      </c>
      <c r="F13256">
        <f>IF(GL_Paste!$B13253="","",IFERROR(INDEX(AcctSub,MATCH(GL_Paste!$B13253&amp;"",AcctCode,0)),"UNKNOWN"))</f>
        <v/>
      </c>
    </row>
    <row r="13257">
      <c r="A13257" s="40">
        <f>IF(GL_Paste!$B13254="","",N(GL_Paste!$H13254)-N(GL_Paste!$G13254))</f>
        <v/>
      </c>
      <c r="B13257" s="43">
        <f>IF(GL_Paste!$B13254="","",DATE(YEAR(GL_Paste!$E13254),MONTH(GL_Paste!$E13254),1))</f>
        <v/>
      </c>
      <c r="C13257">
        <f>IF(GL_Paste!$B13254="","",IF(TRIM(GL_Paste!$M13254)&lt;&gt;"",TRIM(GL_Paste!$M13254),IFERROR(MID(GL_Paste!$I13254,FIND("[",GL_Paste!$I13254)+1,FIND("]",GL_Paste!$I13254)-FIND("[",GL_Paste!$I13254)-1),"")))</f>
        <v/>
      </c>
      <c r="D13257">
        <f>IF(GL_Paste!$B13254="","",IFERROR(INDEX(DeptName,MATCH($C13257,DeptTag,0)),"UNALLOCATED"))</f>
        <v/>
      </c>
      <c r="E13257">
        <f>IF(GL_Paste!$B13254="","",IFERROR(INDEX(AcctCat,MATCH(GL_Paste!$B13254&amp;"",AcctCode,0)),"UNKNOWN"))</f>
        <v/>
      </c>
      <c r="F13257">
        <f>IF(GL_Paste!$B13254="","",IFERROR(INDEX(AcctSub,MATCH(GL_Paste!$B13254&amp;"",AcctCode,0)),"UNKNOWN"))</f>
        <v/>
      </c>
    </row>
    <row r="13258">
      <c r="A13258" s="40">
        <f>IF(GL_Paste!$B13255="","",N(GL_Paste!$H13255)-N(GL_Paste!$G13255))</f>
        <v/>
      </c>
      <c r="B13258" s="43">
        <f>IF(GL_Paste!$B13255="","",DATE(YEAR(GL_Paste!$E13255),MONTH(GL_Paste!$E13255),1))</f>
        <v/>
      </c>
      <c r="C13258">
        <f>IF(GL_Paste!$B13255="","",IF(TRIM(GL_Paste!$M13255)&lt;&gt;"",TRIM(GL_Paste!$M13255),IFERROR(MID(GL_Paste!$I13255,FIND("[",GL_Paste!$I13255)+1,FIND("]",GL_Paste!$I13255)-FIND("[",GL_Paste!$I13255)-1),"")))</f>
        <v/>
      </c>
      <c r="D13258">
        <f>IF(GL_Paste!$B13255="","",IFERROR(INDEX(DeptName,MATCH($C13258,DeptTag,0)),"UNALLOCATED"))</f>
        <v/>
      </c>
      <c r="E13258">
        <f>IF(GL_Paste!$B13255="","",IFERROR(INDEX(AcctCat,MATCH(GL_Paste!$B13255&amp;"",AcctCode,0)),"UNKNOWN"))</f>
        <v/>
      </c>
      <c r="F13258">
        <f>IF(GL_Paste!$B13255="","",IFERROR(INDEX(AcctSub,MATCH(GL_Paste!$B13255&amp;"",AcctCode,0)),"UNKNOWN"))</f>
        <v/>
      </c>
    </row>
    <row r="13259">
      <c r="A13259" s="40">
        <f>IF(GL_Paste!$B13256="","",N(GL_Paste!$H13256)-N(GL_Paste!$G13256))</f>
        <v/>
      </c>
      <c r="B13259" s="43">
        <f>IF(GL_Paste!$B13256="","",DATE(YEAR(GL_Paste!$E13256),MONTH(GL_Paste!$E13256),1))</f>
        <v/>
      </c>
      <c r="C13259">
        <f>IF(GL_Paste!$B13256="","",IF(TRIM(GL_Paste!$M13256)&lt;&gt;"",TRIM(GL_Paste!$M13256),IFERROR(MID(GL_Paste!$I13256,FIND("[",GL_Paste!$I13256)+1,FIND("]",GL_Paste!$I13256)-FIND("[",GL_Paste!$I13256)-1),"")))</f>
        <v/>
      </c>
      <c r="D13259">
        <f>IF(GL_Paste!$B13256="","",IFERROR(INDEX(DeptName,MATCH($C13259,DeptTag,0)),"UNALLOCATED"))</f>
        <v/>
      </c>
      <c r="E13259">
        <f>IF(GL_Paste!$B13256="","",IFERROR(INDEX(AcctCat,MATCH(GL_Paste!$B13256&amp;"",AcctCode,0)),"UNKNOWN"))</f>
        <v/>
      </c>
      <c r="F13259">
        <f>IF(GL_Paste!$B13256="","",IFERROR(INDEX(AcctSub,MATCH(GL_Paste!$B13256&amp;"",AcctCode,0)),"UNKNOWN"))</f>
        <v/>
      </c>
    </row>
    <row r="13260">
      <c r="A13260" s="40">
        <f>IF(GL_Paste!$B13257="","",N(GL_Paste!$H13257)-N(GL_Paste!$G13257))</f>
        <v/>
      </c>
      <c r="B13260" s="43">
        <f>IF(GL_Paste!$B13257="","",DATE(YEAR(GL_Paste!$E13257),MONTH(GL_Paste!$E13257),1))</f>
        <v/>
      </c>
      <c r="C13260">
        <f>IF(GL_Paste!$B13257="","",IF(TRIM(GL_Paste!$M13257)&lt;&gt;"",TRIM(GL_Paste!$M13257),IFERROR(MID(GL_Paste!$I13257,FIND("[",GL_Paste!$I13257)+1,FIND("]",GL_Paste!$I13257)-FIND("[",GL_Paste!$I13257)-1),"")))</f>
        <v/>
      </c>
      <c r="D13260">
        <f>IF(GL_Paste!$B13257="","",IFERROR(INDEX(DeptName,MATCH($C13260,DeptTag,0)),"UNALLOCATED"))</f>
        <v/>
      </c>
      <c r="E13260">
        <f>IF(GL_Paste!$B13257="","",IFERROR(INDEX(AcctCat,MATCH(GL_Paste!$B13257&amp;"",AcctCode,0)),"UNKNOWN"))</f>
        <v/>
      </c>
      <c r="F13260">
        <f>IF(GL_Paste!$B13257="","",IFERROR(INDEX(AcctSub,MATCH(GL_Paste!$B13257&amp;"",AcctCode,0)),"UNKNOWN"))</f>
        <v/>
      </c>
    </row>
    <row r="13261">
      <c r="A13261" s="40">
        <f>IF(GL_Paste!$B13258="","",N(GL_Paste!$H13258)-N(GL_Paste!$G13258))</f>
        <v/>
      </c>
      <c r="B13261" s="43">
        <f>IF(GL_Paste!$B13258="","",DATE(YEAR(GL_Paste!$E13258),MONTH(GL_Paste!$E13258),1))</f>
        <v/>
      </c>
      <c r="C13261">
        <f>IF(GL_Paste!$B13258="","",IF(TRIM(GL_Paste!$M13258)&lt;&gt;"",TRIM(GL_Paste!$M13258),IFERROR(MID(GL_Paste!$I13258,FIND("[",GL_Paste!$I13258)+1,FIND("]",GL_Paste!$I13258)-FIND("[",GL_Paste!$I13258)-1),"")))</f>
        <v/>
      </c>
      <c r="D13261">
        <f>IF(GL_Paste!$B13258="","",IFERROR(INDEX(DeptName,MATCH($C13261,DeptTag,0)),"UNALLOCATED"))</f>
        <v/>
      </c>
      <c r="E13261">
        <f>IF(GL_Paste!$B13258="","",IFERROR(INDEX(AcctCat,MATCH(GL_Paste!$B13258&amp;"",AcctCode,0)),"UNKNOWN"))</f>
        <v/>
      </c>
      <c r="F13261">
        <f>IF(GL_Paste!$B13258="","",IFERROR(INDEX(AcctSub,MATCH(GL_Paste!$B13258&amp;"",AcctCode,0)),"UNKNOWN"))</f>
        <v/>
      </c>
    </row>
    <row r="13262">
      <c r="A13262" s="40">
        <f>IF(GL_Paste!$B13259="","",N(GL_Paste!$H13259)-N(GL_Paste!$G13259))</f>
        <v/>
      </c>
      <c r="B13262" s="43">
        <f>IF(GL_Paste!$B13259="","",DATE(YEAR(GL_Paste!$E13259),MONTH(GL_Paste!$E13259),1))</f>
        <v/>
      </c>
      <c r="C13262">
        <f>IF(GL_Paste!$B13259="","",IF(TRIM(GL_Paste!$M13259)&lt;&gt;"",TRIM(GL_Paste!$M13259),IFERROR(MID(GL_Paste!$I13259,FIND("[",GL_Paste!$I13259)+1,FIND("]",GL_Paste!$I13259)-FIND("[",GL_Paste!$I13259)-1),"")))</f>
        <v/>
      </c>
      <c r="D13262">
        <f>IF(GL_Paste!$B13259="","",IFERROR(INDEX(DeptName,MATCH($C13262,DeptTag,0)),"UNALLOCATED"))</f>
        <v/>
      </c>
      <c r="E13262">
        <f>IF(GL_Paste!$B13259="","",IFERROR(INDEX(AcctCat,MATCH(GL_Paste!$B13259&amp;"",AcctCode,0)),"UNKNOWN"))</f>
        <v/>
      </c>
      <c r="F13262">
        <f>IF(GL_Paste!$B13259="","",IFERROR(INDEX(AcctSub,MATCH(GL_Paste!$B13259&amp;"",AcctCode,0)),"UNKNOWN"))</f>
        <v/>
      </c>
    </row>
    <row r="13263">
      <c r="A13263" s="40">
        <f>IF(GL_Paste!$B13260="","",N(GL_Paste!$H13260)-N(GL_Paste!$G13260))</f>
        <v/>
      </c>
      <c r="B13263" s="43">
        <f>IF(GL_Paste!$B13260="","",DATE(YEAR(GL_Paste!$E13260),MONTH(GL_Paste!$E13260),1))</f>
        <v/>
      </c>
      <c r="C13263">
        <f>IF(GL_Paste!$B13260="","",IF(TRIM(GL_Paste!$M13260)&lt;&gt;"",TRIM(GL_Paste!$M13260),IFERROR(MID(GL_Paste!$I13260,FIND("[",GL_Paste!$I13260)+1,FIND("]",GL_Paste!$I13260)-FIND("[",GL_Paste!$I13260)-1),"")))</f>
        <v/>
      </c>
      <c r="D13263">
        <f>IF(GL_Paste!$B13260="","",IFERROR(INDEX(DeptName,MATCH($C13263,DeptTag,0)),"UNALLOCATED"))</f>
        <v/>
      </c>
      <c r="E13263">
        <f>IF(GL_Paste!$B13260="","",IFERROR(INDEX(AcctCat,MATCH(GL_Paste!$B13260&amp;"",AcctCode,0)),"UNKNOWN"))</f>
        <v/>
      </c>
      <c r="F13263">
        <f>IF(GL_Paste!$B13260="","",IFERROR(INDEX(AcctSub,MATCH(GL_Paste!$B13260&amp;"",AcctCode,0)),"UNKNOWN"))</f>
        <v/>
      </c>
    </row>
    <row r="13264">
      <c r="A13264" s="40">
        <f>IF(GL_Paste!$B13261="","",N(GL_Paste!$H13261)-N(GL_Paste!$G13261))</f>
        <v/>
      </c>
      <c r="B13264" s="43">
        <f>IF(GL_Paste!$B13261="","",DATE(YEAR(GL_Paste!$E13261),MONTH(GL_Paste!$E13261),1))</f>
        <v/>
      </c>
      <c r="C13264">
        <f>IF(GL_Paste!$B13261="","",IF(TRIM(GL_Paste!$M13261)&lt;&gt;"",TRIM(GL_Paste!$M13261),IFERROR(MID(GL_Paste!$I13261,FIND("[",GL_Paste!$I13261)+1,FIND("]",GL_Paste!$I13261)-FIND("[",GL_Paste!$I13261)-1),"")))</f>
        <v/>
      </c>
      <c r="D13264">
        <f>IF(GL_Paste!$B13261="","",IFERROR(INDEX(DeptName,MATCH($C13264,DeptTag,0)),"UNALLOCATED"))</f>
        <v/>
      </c>
      <c r="E13264">
        <f>IF(GL_Paste!$B13261="","",IFERROR(INDEX(AcctCat,MATCH(GL_Paste!$B13261&amp;"",AcctCode,0)),"UNKNOWN"))</f>
        <v/>
      </c>
      <c r="F13264">
        <f>IF(GL_Paste!$B13261="","",IFERROR(INDEX(AcctSub,MATCH(GL_Paste!$B13261&amp;"",AcctCode,0)),"UNKNOWN"))</f>
        <v/>
      </c>
    </row>
    <row r="13265">
      <c r="A13265" s="40">
        <f>IF(GL_Paste!$B13262="","",N(GL_Paste!$H13262)-N(GL_Paste!$G13262))</f>
        <v/>
      </c>
      <c r="B13265" s="43">
        <f>IF(GL_Paste!$B13262="","",DATE(YEAR(GL_Paste!$E13262),MONTH(GL_Paste!$E13262),1))</f>
        <v/>
      </c>
      <c r="C13265">
        <f>IF(GL_Paste!$B13262="","",IF(TRIM(GL_Paste!$M13262)&lt;&gt;"",TRIM(GL_Paste!$M13262),IFERROR(MID(GL_Paste!$I13262,FIND("[",GL_Paste!$I13262)+1,FIND("]",GL_Paste!$I13262)-FIND("[",GL_Paste!$I13262)-1),"")))</f>
        <v/>
      </c>
      <c r="D13265">
        <f>IF(GL_Paste!$B13262="","",IFERROR(INDEX(DeptName,MATCH($C13265,DeptTag,0)),"UNALLOCATED"))</f>
        <v/>
      </c>
      <c r="E13265">
        <f>IF(GL_Paste!$B13262="","",IFERROR(INDEX(AcctCat,MATCH(GL_Paste!$B13262&amp;"",AcctCode,0)),"UNKNOWN"))</f>
        <v/>
      </c>
      <c r="F13265">
        <f>IF(GL_Paste!$B13262="","",IFERROR(INDEX(AcctSub,MATCH(GL_Paste!$B13262&amp;"",AcctCode,0)),"UNKNOWN"))</f>
        <v/>
      </c>
    </row>
    <row r="13266">
      <c r="A13266" s="40">
        <f>IF(GL_Paste!$B13263="","",N(GL_Paste!$H13263)-N(GL_Paste!$G13263))</f>
        <v/>
      </c>
      <c r="B13266" s="43">
        <f>IF(GL_Paste!$B13263="","",DATE(YEAR(GL_Paste!$E13263),MONTH(GL_Paste!$E13263),1))</f>
        <v/>
      </c>
      <c r="C13266">
        <f>IF(GL_Paste!$B13263="","",IF(TRIM(GL_Paste!$M13263)&lt;&gt;"",TRIM(GL_Paste!$M13263),IFERROR(MID(GL_Paste!$I13263,FIND("[",GL_Paste!$I13263)+1,FIND("]",GL_Paste!$I13263)-FIND("[",GL_Paste!$I13263)-1),"")))</f>
        <v/>
      </c>
      <c r="D13266">
        <f>IF(GL_Paste!$B13263="","",IFERROR(INDEX(DeptName,MATCH($C13266,DeptTag,0)),"UNALLOCATED"))</f>
        <v/>
      </c>
      <c r="E13266">
        <f>IF(GL_Paste!$B13263="","",IFERROR(INDEX(AcctCat,MATCH(GL_Paste!$B13263&amp;"",AcctCode,0)),"UNKNOWN"))</f>
        <v/>
      </c>
      <c r="F13266">
        <f>IF(GL_Paste!$B13263="","",IFERROR(INDEX(AcctSub,MATCH(GL_Paste!$B13263&amp;"",AcctCode,0)),"UNKNOWN"))</f>
        <v/>
      </c>
    </row>
    <row r="13267">
      <c r="A13267" s="40">
        <f>IF(GL_Paste!$B13264="","",N(GL_Paste!$H13264)-N(GL_Paste!$G13264))</f>
        <v/>
      </c>
      <c r="B13267" s="43">
        <f>IF(GL_Paste!$B13264="","",DATE(YEAR(GL_Paste!$E13264),MONTH(GL_Paste!$E13264),1))</f>
        <v/>
      </c>
      <c r="C13267">
        <f>IF(GL_Paste!$B13264="","",IF(TRIM(GL_Paste!$M13264)&lt;&gt;"",TRIM(GL_Paste!$M13264),IFERROR(MID(GL_Paste!$I13264,FIND("[",GL_Paste!$I13264)+1,FIND("]",GL_Paste!$I13264)-FIND("[",GL_Paste!$I13264)-1),"")))</f>
        <v/>
      </c>
      <c r="D13267">
        <f>IF(GL_Paste!$B13264="","",IFERROR(INDEX(DeptName,MATCH($C13267,DeptTag,0)),"UNALLOCATED"))</f>
        <v/>
      </c>
      <c r="E13267">
        <f>IF(GL_Paste!$B13264="","",IFERROR(INDEX(AcctCat,MATCH(GL_Paste!$B13264&amp;"",AcctCode,0)),"UNKNOWN"))</f>
        <v/>
      </c>
      <c r="F13267">
        <f>IF(GL_Paste!$B13264="","",IFERROR(INDEX(AcctSub,MATCH(GL_Paste!$B13264&amp;"",AcctCode,0)),"UNKNOWN"))</f>
        <v/>
      </c>
    </row>
    <row r="13268">
      <c r="A13268" s="40">
        <f>IF(GL_Paste!$B13265="","",N(GL_Paste!$H13265)-N(GL_Paste!$G13265))</f>
        <v/>
      </c>
      <c r="B13268" s="43">
        <f>IF(GL_Paste!$B13265="","",DATE(YEAR(GL_Paste!$E13265),MONTH(GL_Paste!$E13265),1))</f>
        <v/>
      </c>
      <c r="C13268">
        <f>IF(GL_Paste!$B13265="","",IF(TRIM(GL_Paste!$M13265)&lt;&gt;"",TRIM(GL_Paste!$M13265),IFERROR(MID(GL_Paste!$I13265,FIND("[",GL_Paste!$I13265)+1,FIND("]",GL_Paste!$I13265)-FIND("[",GL_Paste!$I13265)-1),"")))</f>
        <v/>
      </c>
      <c r="D13268">
        <f>IF(GL_Paste!$B13265="","",IFERROR(INDEX(DeptName,MATCH($C13268,DeptTag,0)),"UNALLOCATED"))</f>
        <v/>
      </c>
      <c r="E13268">
        <f>IF(GL_Paste!$B13265="","",IFERROR(INDEX(AcctCat,MATCH(GL_Paste!$B13265&amp;"",AcctCode,0)),"UNKNOWN"))</f>
        <v/>
      </c>
      <c r="F13268">
        <f>IF(GL_Paste!$B13265="","",IFERROR(INDEX(AcctSub,MATCH(GL_Paste!$B13265&amp;"",AcctCode,0)),"UNKNOWN"))</f>
        <v/>
      </c>
    </row>
    <row r="13269">
      <c r="A13269" s="40">
        <f>IF(GL_Paste!$B13266="","",N(GL_Paste!$H13266)-N(GL_Paste!$G13266))</f>
        <v/>
      </c>
      <c r="B13269" s="43">
        <f>IF(GL_Paste!$B13266="","",DATE(YEAR(GL_Paste!$E13266),MONTH(GL_Paste!$E13266),1))</f>
        <v/>
      </c>
      <c r="C13269">
        <f>IF(GL_Paste!$B13266="","",IF(TRIM(GL_Paste!$M13266)&lt;&gt;"",TRIM(GL_Paste!$M13266),IFERROR(MID(GL_Paste!$I13266,FIND("[",GL_Paste!$I13266)+1,FIND("]",GL_Paste!$I13266)-FIND("[",GL_Paste!$I13266)-1),"")))</f>
        <v/>
      </c>
      <c r="D13269">
        <f>IF(GL_Paste!$B13266="","",IFERROR(INDEX(DeptName,MATCH($C13269,DeptTag,0)),"UNALLOCATED"))</f>
        <v/>
      </c>
      <c r="E13269">
        <f>IF(GL_Paste!$B13266="","",IFERROR(INDEX(AcctCat,MATCH(GL_Paste!$B13266&amp;"",AcctCode,0)),"UNKNOWN"))</f>
        <v/>
      </c>
      <c r="F13269">
        <f>IF(GL_Paste!$B13266="","",IFERROR(INDEX(AcctSub,MATCH(GL_Paste!$B13266&amp;"",AcctCode,0)),"UNKNOWN"))</f>
        <v/>
      </c>
    </row>
    <row r="13270">
      <c r="A13270" s="40">
        <f>IF(GL_Paste!$B13267="","",N(GL_Paste!$H13267)-N(GL_Paste!$G13267))</f>
        <v/>
      </c>
      <c r="B13270" s="43">
        <f>IF(GL_Paste!$B13267="","",DATE(YEAR(GL_Paste!$E13267),MONTH(GL_Paste!$E13267),1))</f>
        <v/>
      </c>
      <c r="C13270">
        <f>IF(GL_Paste!$B13267="","",IF(TRIM(GL_Paste!$M13267)&lt;&gt;"",TRIM(GL_Paste!$M13267),IFERROR(MID(GL_Paste!$I13267,FIND("[",GL_Paste!$I13267)+1,FIND("]",GL_Paste!$I13267)-FIND("[",GL_Paste!$I13267)-1),"")))</f>
        <v/>
      </c>
      <c r="D13270">
        <f>IF(GL_Paste!$B13267="","",IFERROR(INDEX(DeptName,MATCH($C13270,DeptTag,0)),"UNALLOCATED"))</f>
        <v/>
      </c>
      <c r="E13270">
        <f>IF(GL_Paste!$B13267="","",IFERROR(INDEX(AcctCat,MATCH(GL_Paste!$B13267&amp;"",AcctCode,0)),"UNKNOWN"))</f>
        <v/>
      </c>
      <c r="F13270">
        <f>IF(GL_Paste!$B13267="","",IFERROR(INDEX(AcctSub,MATCH(GL_Paste!$B13267&amp;"",AcctCode,0)),"UNKNOWN"))</f>
        <v/>
      </c>
    </row>
    <row r="13271">
      <c r="A13271" s="40">
        <f>IF(GL_Paste!$B13268="","",N(GL_Paste!$H13268)-N(GL_Paste!$G13268))</f>
        <v/>
      </c>
      <c r="B13271" s="43">
        <f>IF(GL_Paste!$B13268="","",DATE(YEAR(GL_Paste!$E13268),MONTH(GL_Paste!$E13268),1))</f>
        <v/>
      </c>
      <c r="C13271">
        <f>IF(GL_Paste!$B13268="","",IF(TRIM(GL_Paste!$M13268)&lt;&gt;"",TRIM(GL_Paste!$M13268),IFERROR(MID(GL_Paste!$I13268,FIND("[",GL_Paste!$I13268)+1,FIND("]",GL_Paste!$I13268)-FIND("[",GL_Paste!$I13268)-1),"")))</f>
        <v/>
      </c>
      <c r="D13271">
        <f>IF(GL_Paste!$B13268="","",IFERROR(INDEX(DeptName,MATCH($C13271,DeptTag,0)),"UNALLOCATED"))</f>
        <v/>
      </c>
      <c r="E13271">
        <f>IF(GL_Paste!$B13268="","",IFERROR(INDEX(AcctCat,MATCH(GL_Paste!$B13268&amp;"",AcctCode,0)),"UNKNOWN"))</f>
        <v/>
      </c>
      <c r="F13271">
        <f>IF(GL_Paste!$B13268="","",IFERROR(INDEX(AcctSub,MATCH(GL_Paste!$B13268&amp;"",AcctCode,0)),"UNKNOWN"))</f>
        <v/>
      </c>
    </row>
    <row r="13272">
      <c r="A13272" s="40">
        <f>IF(GL_Paste!$B13269="","",N(GL_Paste!$H13269)-N(GL_Paste!$G13269))</f>
        <v/>
      </c>
      <c r="B13272" s="43">
        <f>IF(GL_Paste!$B13269="","",DATE(YEAR(GL_Paste!$E13269),MONTH(GL_Paste!$E13269),1))</f>
        <v/>
      </c>
      <c r="C13272">
        <f>IF(GL_Paste!$B13269="","",IF(TRIM(GL_Paste!$M13269)&lt;&gt;"",TRIM(GL_Paste!$M13269),IFERROR(MID(GL_Paste!$I13269,FIND("[",GL_Paste!$I13269)+1,FIND("]",GL_Paste!$I13269)-FIND("[",GL_Paste!$I13269)-1),"")))</f>
        <v/>
      </c>
      <c r="D13272">
        <f>IF(GL_Paste!$B13269="","",IFERROR(INDEX(DeptName,MATCH($C13272,DeptTag,0)),"UNALLOCATED"))</f>
        <v/>
      </c>
      <c r="E13272">
        <f>IF(GL_Paste!$B13269="","",IFERROR(INDEX(AcctCat,MATCH(GL_Paste!$B13269&amp;"",AcctCode,0)),"UNKNOWN"))</f>
        <v/>
      </c>
      <c r="F13272">
        <f>IF(GL_Paste!$B13269="","",IFERROR(INDEX(AcctSub,MATCH(GL_Paste!$B13269&amp;"",AcctCode,0)),"UNKNOWN"))</f>
        <v/>
      </c>
    </row>
    <row r="13273">
      <c r="A13273" s="40">
        <f>IF(GL_Paste!$B13270="","",N(GL_Paste!$H13270)-N(GL_Paste!$G13270))</f>
        <v/>
      </c>
      <c r="B13273" s="43">
        <f>IF(GL_Paste!$B13270="","",DATE(YEAR(GL_Paste!$E13270),MONTH(GL_Paste!$E13270),1))</f>
        <v/>
      </c>
      <c r="C13273">
        <f>IF(GL_Paste!$B13270="","",IF(TRIM(GL_Paste!$M13270)&lt;&gt;"",TRIM(GL_Paste!$M13270),IFERROR(MID(GL_Paste!$I13270,FIND("[",GL_Paste!$I13270)+1,FIND("]",GL_Paste!$I13270)-FIND("[",GL_Paste!$I13270)-1),"")))</f>
        <v/>
      </c>
      <c r="D13273">
        <f>IF(GL_Paste!$B13270="","",IFERROR(INDEX(DeptName,MATCH($C13273,DeptTag,0)),"UNALLOCATED"))</f>
        <v/>
      </c>
      <c r="E13273">
        <f>IF(GL_Paste!$B13270="","",IFERROR(INDEX(AcctCat,MATCH(GL_Paste!$B13270&amp;"",AcctCode,0)),"UNKNOWN"))</f>
        <v/>
      </c>
      <c r="F13273">
        <f>IF(GL_Paste!$B13270="","",IFERROR(INDEX(AcctSub,MATCH(GL_Paste!$B13270&amp;"",AcctCode,0)),"UNKNOWN"))</f>
        <v/>
      </c>
    </row>
    <row r="13274">
      <c r="A13274" s="40">
        <f>IF(GL_Paste!$B13271="","",N(GL_Paste!$H13271)-N(GL_Paste!$G13271))</f>
        <v/>
      </c>
      <c r="B13274" s="43">
        <f>IF(GL_Paste!$B13271="","",DATE(YEAR(GL_Paste!$E13271),MONTH(GL_Paste!$E13271),1))</f>
        <v/>
      </c>
      <c r="C13274">
        <f>IF(GL_Paste!$B13271="","",IF(TRIM(GL_Paste!$M13271)&lt;&gt;"",TRIM(GL_Paste!$M13271),IFERROR(MID(GL_Paste!$I13271,FIND("[",GL_Paste!$I13271)+1,FIND("]",GL_Paste!$I13271)-FIND("[",GL_Paste!$I13271)-1),"")))</f>
        <v/>
      </c>
      <c r="D13274">
        <f>IF(GL_Paste!$B13271="","",IFERROR(INDEX(DeptName,MATCH($C13274,DeptTag,0)),"UNALLOCATED"))</f>
        <v/>
      </c>
      <c r="E13274">
        <f>IF(GL_Paste!$B13271="","",IFERROR(INDEX(AcctCat,MATCH(GL_Paste!$B13271&amp;"",AcctCode,0)),"UNKNOWN"))</f>
        <v/>
      </c>
      <c r="F13274">
        <f>IF(GL_Paste!$B13271="","",IFERROR(INDEX(AcctSub,MATCH(GL_Paste!$B13271&amp;"",AcctCode,0)),"UNKNOWN"))</f>
        <v/>
      </c>
    </row>
    <row r="13275">
      <c r="A13275" s="40">
        <f>IF(GL_Paste!$B13272="","",N(GL_Paste!$H13272)-N(GL_Paste!$G13272))</f>
        <v/>
      </c>
      <c r="B13275" s="43">
        <f>IF(GL_Paste!$B13272="","",DATE(YEAR(GL_Paste!$E13272),MONTH(GL_Paste!$E13272),1))</f>
        <v/>
      </c>
      <c r="C13275">
        <f>IF(GL_Paste!$B13272="","",IF(TRIM(GL_Paste!$M13272)&lt;&gt;"",TRIM(GL_Paste!$M13272),IFERROR(MID(GL_Paste!$I13272,FIND("[",GL_Paste!$I13272)+1,FIND("]",GL_Paste!$I13272)-FIND("[",GL_Paste!$I13272)-1),"")))</f>
        <v/>
      </c>
      <c r="D13275">
        <f>IF(GL_Paste!$B13272="","",IFERROR(INDEX(DeptName,MATCH($C13275,DeptTag,0)),"UNALLOCATED"))</f>
        <v/>
      </c>
      <c r="E13275">
        <f>IF(GL_Paste!$B13272="","",IFERROR(INDEX(AcctCat,MATCH(GL_Paste!$B13272&amp;"",AcctCode,0)),"UNKNOWN"))</f>
        <v/>
      </c>
      <c r="F13275">
        <f>IF(GL_Paste!$B13272="","",IFERROR(INDEX(AcctSub,MATCH(GL_Paste!$B13272&amp;"",AcctCode,0)),"UNKNOWN"))</f>
        <v/>
      </c>
    </row>
    <row r="13276">
      <c r="A13276" s="40">
        <f>IF(GL_Paste!$B13273="","",N(GL_Paste!$H13273)-N(GL_Paste!$G13273))</f>
        <v/>
      </c>
      <c r="B13276" s="43">
        <f>IF(GL_Paste!$B13273="","",DATE(YEAR(GL_Paste!$E13273),MONTH(GL_Paste!$E13273),1))</f>
        <v/>
      </c>
      <c r="C13276">
        <f>IF(GL_Paste!$B13273="","",IF(TRIM(GL_Paste!$M13273)&lt;&gt;"",TRIM(GL_Paste!$M13273),IFERROR(MID(GL_Paste!$I13273,FIND("[",GL_Paste!$I13273)+1,FIND("]",GL_Paste!$I13273)-FIND("[",GL_Paste!$I13273)-1),"")))</f>
        <v/>
      </c>
      <c r="D13276">
        <f>IF(GL_Paste!$B13273="","",IFERROR(INDEX(DeptName,MATCH($C13276,DeptTag,0)),"UNALLOCATED"))</f>
        <v/>
      </c>
      <c r="E13276">
        <f>IF(GL_Paste!$B13273="","",IFERROR(INDEX(AcctCat,MATCH(GL_Paste!$B13273&amp;"",AcctCode,0)),"UNKNOWN"))</f>
        <v/>
      </c>
      <c r="F13276">
        <f>IF(GL_Paste!$B13273="","",IFERROR(INDEX(AcctSub,MATCH(GL_Paste!$B13273&amp;"",AcctCode,0)),"UNKNOWN"))</f>
        <v/>
      </c>
    </row>
    <row r="13277">
      <c r="A13277" s="40">
        <f>IF(GL_Paste!$B13274="","",N(GL_Paste!$H13274)-N(GL_Paste!$G13274))</f>
        <v/>
      </c>
      <c r="B13277" s="43">
        <f>IF(GL_Paste!$B13274="","",DATE(YEAR(GL_Paste!$E13274),MONTH(GL_Paste!$E13274),1))</f>
        <v/>
      </c>
      <c r="C13277">
        <f>IF(GL_Paste!$B13274="","",IF(TRIM(GL_Paste!$M13274)&lt;&gt;"",TRIM(GL_Paste!$M13274),IFERROR(MID(GL_Paste!$I13274,FIND("[",GL_Paste!$I13274)+1,FIND("]",GL_Paste!$I13274)-FIND("[",GL_Paste!$I13274)-1),"")))</f>
        <v/>
      </c>
      <c r="D13277">
        <f>IF(GL_Paste!$B13274="","",IFERROR(INDEX(DeptName,MATCH($C13277,DeptTag,0)),"UNALLOCATED"))</f>
        <v/>
      </c>
      <c r="E13277">
        <f>IF(GL_Paste!$B13274="","",IFERROR(INDEX(AcctCat,MATCH(GL_Paste!$B13274&amp;"",AcctCode,0)),"UNKNOWN"))</f>
        <v/>
      </c>
      <c r="F13277">
        <f>IF(GL_Paste!$B13274="","",IFERROR(INDEX(AcctSub,MATCH(GL_Paste!$B13274&amp;"",AcctCode,0)),"UNKNOWN"))</f>
        <v/>
      </c>
    </row>
    <row r="13278">
      <c r="A13278" s="40">
        <f>IF(GL_Paste!$B13275="","",N(GL_Paste!$H13275)-N(GL_Paste!$G13275))</f>
        <v/>
      </c>
      <c r="B13278" s="43">
        <f>IF(GL_Paste!$B13275="","",DATE(YEAR(GL_Paste!$E13275),MONTH(GL_Paste!$E13275),1))</f>
        <v/>
      </c>
      <c r="C13278">
        <f>IF(GL_Paste!$B13275="","",IF(TRIM(GL_Paste!$M13275)&lt;&gt;"",TRIM(GL_Paste!$M13275),IFERROR(MID(GL_Paste!$I13275,FIND("[",GL_Paste!$I13275)+1,FIND("]",GL_Paste!$I13275)-FIND("[",GL_Paste!$I13275)-1),"")))</f>
        <v/>
      </c>
      <c r="D13278">
        <f>IF(GL_Paste!$B13275="","",IFERROR(INDEX(DeptName,MATCH($C13278,DeptTag,0)),"UNALLOCATED"))</f>
        <v/>
      </c>
      <c r="E13278">
        <f>IF(GL_Paste!$B13275="","",IFERROR(INDEX(AcctCat,MATCH(GL_Paste!$B13275&amp;"",AcctCode,0)),"UNKNOWN"))</f>
        <v/>
      </c>
      <c r="F13278">
        <f>IF(GL_Paste!$B13275="","",IFERROR(INDEX(AcctSub,MATCH(GL_Paste!$B13275&amp;"",AcctCode,0)),"UNKNOWN"))</f>
        <v/>
      </c>
    </row>
    <row r="13279">
      <c r="A13279" s="40">
        <f>IF(GL_Paste!$B13276="","",N(GL_Paste!$H13276)-N(GL_Paste!$G13276))</f>
        <v/>
      </c>
      <c r="B13279" s="43">
        <f>IF(GL_Paste!$B13276="","",DATE(YEAR(GL_Paste!$E13276),MONTH(GL_Paste!$E13276),1))</f>
        <v/>
      </c>
      <c r="C13279">
        <f>IF(GL_Paste!$B13276="","",IF(TRIM(GL_Paste!$M13276)&lt;&gt;"",TRIM(GL_Paste!$M13276),IFERROR(MID(GL_Paste!$I13276,FIND("[",GL_Paste!$I13276)+1,FIND("]",GL_Paste!$I13276)-FIND("[",GL_Paste!$I13276)-1),"")))</f>
        <v/>
      </c>
      <c r="D13279">
        <f>IF(GL_Paste!$B13276="","",IFERROR(INDEX(DeptName,MATCH($C13279,DeptTag,0)),"UNALLOCATED"))</f>
        <v/>
      </c>
      <c r="E13279">
        <f>IF(GL_Paste!$B13276="","",IFERROR(INDEX(AcctCat,MATCH(GL_Paste!$B13276&amp;"",AcctCode,0)),"UNKNOWN"))</f>
        <v/>
      </c>
      <c r="F13279">
        <f>IF(GL_Paste!$B13276="","",IFERROR(INDEX(AcctSub,MATCH(GL_Paste!$B13276&amp;"",AcctCode,0)),"UNKNOWN"))</f>
        <v/>
      </c>
    </row>
    <row r="13280">
      <c r="A13280" s="40">
        <f>IF(GL_Paste!$B13277="","",N(GL_Paste!$H13277)-N(GL_Paste!$G13277))</f>
        <v/>
      </c>
      <c r="B13280" s="43">
        <f>IF(GL_Paste!$B13277="","",DATE(YEAR(GL_Paste!$E13277),MONTH(GL_Paste!$E13277),1))</f>
        <v/>
      </c>
      <c r="C13280">
        <f>IF(GL_Paste!$B13277="","",IF(TRIM(GL_Paste!$M13277)&lt;&gt;"",TRIM(GL_Paste!$M13277),IFERROR(MID(GL_Paste!$I13277,FIND("[",GL_Paste!$I13277)+1,FIND("]",GL_Paste!$I13277)-FIND("[",GL_Paste!$I13277)-1),"")))</f>
        <v/>
      </c>
      <c r="D13280">
        <f>IF(GL_Paste!$B13277="","",IFERROR(INDEX(DeptName,MATCH($C13280,DeptTag,0)),"UNALLOCATED"))</f>
        <v/>
      </c>
      <c r="E13280">
        <f>IF(GL_Paste!$B13277="","",IFERROR(INDEX(AcctCat,MATCH(GL_Paste!$B13277&amp;"",AcctCode,0)),"UNKNOWN"))</f>
        <v/>
      </c>
      <c r="F13280">
        <f>IF(GL_Paste!$B13277="","",IFERROR(INDEX(AcctSub,MATCH(GL_Paste!$B13277&amp;"",AcctCode,0)),"UNKNOWN"))</f>
        <v/>
      </c>
    </row>
    <row r="13281">
      <c r="A13281" s="40">
        <f>IF(GL_Paste!$B13278="","",N(GL_Paste!$H13278)-N(GL_Paste!$G13278))</f>
        <v/>
      </c>
      <c r="B13281" s="43">
        <f>IF(GL_Paste!$B13278="","",DATE(YEAR(GL_Paste!$E13278),MONTH(GL_Paste!$E13278),1))</f>
        <v/>
      </c>
      <c r="C13281">
        <f>IF(GL_Paste!$B13278="","",IF(TRIM(GL_Paste!$M13278)&lt;&gt;"",TRIM(GL_Paste!$M13278),IFERROR(MID(GL_Paste!$I13278,FIND("[",GL_Paste!$I13278)+1,FIND("]",GL_Paste!$I13278)-FIND("[",GL_Paste!$I13278)-1),"")))</f>
        <v/>
      </c>
      <c r="D13281">
        <f>IF(GL_Paste!$B13278="","",IFERROR(INDEX(DeptName,MATCH($C13281,DeptTag,0)),"UNALLOCATED"))</f>
        <v/>
      </c>
      <c r="E13281">
        <f>IF(GL_Paste!$B13278="","",IFERROR(INDEX(AcctCat,MATCH(GL_Paste!$B13278&amp;"",AcctCode,0)),"UNKNOWN"))</f>
        <v/>
      </c>
      <c r="F13281">
        <f>IF(GL_Paste!$B13278="","",IFERROR(INDEX(AcctSub,MATCH(GL_Paste!$B13278&amp;"",AcctCode,0)),"UNKNOWN"))</f>
        <v/>
      </c>
    </row>
    <row r="13282">
      <c r="A13282" s="40">
        <f>IF(GL_Paste!$B13279="","",N(GL_Paste!$H13279)-N(GL_Paste!$G13279))</f>
        <v/>
      </c>
      <c r="B13282" s="43">
        <f>IF(GL_Paste!$B13279="","",DATE(YEAR(GL_Paste!$E13279),MONTH(GL_Paste!$E13279),1))</f>
        <v/>
      </c>
      <c r="C13282">
        <f>IF(GL_Paste!$B13279="","",IF(TRIM(GL_Paste!$M13279)&lt;&gt;"",TRIM(GL_Paste!$M13279),IFERROR(MID(GL_Paste!$I13279,FIND("[",GL_Paste!$I13279)+1,FIND("]",GL_Paste!$I13279)-FIND("[",GL_Paste!$I13279)-1),"")))</f>
        <v/>
      </c>
      <c r="D13282">
        <f>IF(GL_Paste!$B13279="","",IFERROR(INDEX(DeptName,MATCH($C13282,DeptTag,0)),"UNALLOCATED"))</f>
        <v/>
      </c>
      <c r="E13282">
        <f>IF(GL_Paste!$B13279="","",IFERROR(INDEX(AcctCat,MATCH(GL_Paste!$B13279&amp;"",AcctCode,0)),"UNKNOWN"))</f>
        <v/>
      </c>
      <c r="F13282">
        <f>IF(GL_Paste!$B13279="","",IFERROR(INDEX(AcctSub,MATCH(GL_Paste!$B13279&amp;"",AcctCode,0)),"UNKNOWN"))</f>
        <v/>
      </c>
    </row>
    <row r="13283">
      <c r="A13283" s="40">
        <f>IF(GL_Paste!$B13280="","",N(GL_Paste!$H13280)-N(GL_Paste!$G13280))</f>
        <v/>
      </c>
      <c r="B13283" s="43">
        <f>IF(GL_Paste!$B13280="","",DATE(YEAR(GL_Paste!$E13280),MONTH(GL_Paste!$E13280),1))</f>
        <v/>
      </c>
      <c r="C13283">
        <f>IF(GL_Paste!$B13280="","",IF(TRIM(GL_Paste!$M13280)&lt;&gt;"",TRIM(GL_Paste!$M13280),IFERROR(MID(GL_Paste!$I13280,FIND("[",GL_Paste!$I13280)+1,FIND("]",GL_Paste!$I13280)-FIND("[",GL_Paste!$I13280)-1),"")))</f>
        <v/>
      </c>
      <c r="D13283">
        <f>IF(GL_Paste!$B13280="","",IFERROR(INDEX(DeptName,MATCH($C13283,DeptTag,0)),"UNALLOCATED"))</f>
        <v/>
      </c>
      <c r="E13283">
        <f>IF(GL_Paste!$B13280="","",IFERROR(INDEX(AcctCat,MATCH(GL_Paste!$B13280&amp;"",AcctCode,0)),"UNKNOWN"))</f>
        <v/>
      </c>
      <c r="F13283">
        <f>IF(GL_Paste!$B13280="","",IFERROR(INDEX(AcctSub,MATCH(GL_Paste!$B13280&amp;"",AcctCode,0)),"UNKNOWN"))</f>
        <v/>
      </c>
    </row>
    <row r="13284">
      <c r="A13284" s="40">
        <f>IF(GL_Paste!$B13281="","",N(GL_Paste!$H13281)-N(GL_Paste!$G13281))</f>
        <v/>
      </c>
      <c r="B13284" s="43">
        <f>IF(GL_Paste!$B13281="","",DATE(YEAR(GL_Paste!$E13281),MONTH(GL_Paste!$E13281),1))</f>
        <v/>
      </c>
      <c r="C13284">
        <f>IF(GL_Paste!$B13281="","",IF(TRIM(GL_Paste!$M13281)&lt;&gt;"",TRIM(GL_Paste!$M13281),IFERROR(MID(GL_Paste!$I13281,FIND("[",GL_Paste!$I13281)+1,FIND("]",GL_Paste!$I13281)-FIND("[",GL_Paste!$I13281)-1),"")))</f>
        <v/>
      </c>
      <c r="D13284">
        <f>IF(GL_Paste!$B13281="","",IFERROR(INDEX(DeptName,MATCH($C13284,DeptTag,0)),"UNALLOCATED"))</f>
        <v/>
      </c>
      <c r="E13284">
        <f>IF(GL_Paste!$B13281="","",IFERROR(INDEX(AcctCat,MATCH(GL_Paste!$B13281&amp;"",AcctCode,0)),"UNKNOWN"))</f>
        <v/>
      </c>
      <c r="F13284">
        <f>IF(GL_Paste!$B13281="","",IFERROR(INDEX(AcctSub,MATCH(GL_Paste!$B13281&amp;"",AcctCode,0)),"UNKNOWN"))</f>
        <v/>
      </c>
    </row>
    <row r="13285">
      <c r="A13285" s="40">
        <f>IF(GL_Paste!$B13282="","",N(GL_Paste!$H13282)-N(GL_Paste!$G13282))</f>
        <v/>
      </c>
      <c r="B13285" s="43">
        <f>IF(GL_Paste!$B13282="","",DATE(YEAR(GL_Paste!$E13282),MONTH(GL_Paste!$E13282),1))</f>
        <v/>
      </c>
      <c r="C13285">
        <f>IF(GL_Paste!$B13282="","",IF(TRIM(GL_Paste!$M13282)&lt;&gt;"",TRIM(GL_Paste!$M13282),IFERROR(MID(GL_Paste!$I13282,FIND("[",GL_Paste!$I13282)+1,FIND("]",GL_Paste!$I13282)-FIND("[",GL_Paste!$I13282)-1),"")))</f>
        <v/>
      </c>
      <c r="D13285">
        <f>IF(GL_Paste!$B13282="","",IFERROR(INDEX(DeptName,MATCH($C13285,DeptTag,0)),"UNALLOCATED"))</f>
        <v/>
      </c>
      <c r="E13285">
        <f>IF(GL_Paste!$B13282="","",IFERROR(INDEX(AcctCat,MATCH(GL_Paste!$B13282&amp;"",AcctCode,0)),"UNKNOWN"))</f>
        <v/>
      </c>
      <c r="F13285">
        <f>IF(GL_Paste!$B13282="","",IFERROR(INDEX(AcctSub,MATCH(GL_Paste!$B13282&amp;"",AcctCode,0)),"UNKNOWN"))</f>
        <v/>
      </c>
    </row>
    <row r="13286">
      <c r="A13286" s="40">
        <f>IF(GL_Paste!$B13283="","",N(GL_Paste!$H13283)-N(GL_Paste!$G13283))</f>
        <v/>
      </c>
      <c r="B13286" s="43">
        <f>IF(GL_Paste!$B13283="","",DATE(YEAR(GL_Paste!$E13283),MONTH(GL_Paste!$E13283),1))</f>
        <v/>
      </c>
      <c r="C13286">
        <f>IF(GL_Paste!$B13283="","",IF(TRIM(GL_Paste!$M13283)&lt;&gt;"",TRIM(GL_Paste!$M13283),IFERROR(MID(GL_Paste!$I13283,FIND("[",GL_Paste!$I13283)+1,FIND("]",GL_Paste!$I13283)-FIND("[",GL_Paste!$I13283)-1),"")))</f>
        <v/>
      </c>
      <c r="D13286">
        <f>IF(GL_Paste!$B13283="","",IFERROR(INDEX(DeptName,MATCH($C13286,DeptTag,0)),"UNALLOCATED"))</f>
        <v/>
      </c>
      <c r="E13286">
        <f>IF(GL_Paste!$B13283="","",IFERROR(INDEX(AcctCat,MATCH(GL_Paste!$B13283&amp;"",AcctCode,0)),"UNKNOWN"))</f>
        <v/>
      </c>
      <c r="F13286">
        <f>IF(GL_Paste!$B13283="","",IFERROR(INDEX(AcctSub,MATCH(GL_Paste!$B13283&amp;"",AcctCode,0)),"UNKNOWN"))</f>
        <v/>
      </c>
    </row>
    <row r="13287">
      <c r="A13287" s="40">
        <f>IF(GL_Paste!$B13284="","",N(GL_Paste!$H13284)-N(GL_Paste!$G13284))</f>
        <v/>
      </c>
      <c r="B13287" s="43">
        <f>IF(GL_Paste!$B13284="","",DATE(YEAR(GL_Paste!$E13284),MONTH(GL_Paste!$E13284),1))</f>
        <v/>
      </c>
      <c r="C13287">
        <f>IF(GL_Paste!$B13284="","",IF(TRIM(GL_Paste!$M13284)&lt;&gt;"",TRIM(GL_Paste!$M13284),IFERROR(MID(GL_Paste!$I13284,FIND("[",GL_Paste!$I13284)+1,FIND("]",GL_Paste!$I13284)-FIND("[",GL_Paste!$I13284)-1),"")))</f>
        <v/>
      </c>
      <c r="D13287">
        <f>IF(GL_Paste!$B13284="","",IFERROR(INDEX(DeptName,MATCH($C13287,DeptTag,0)),"UNALLOCATED"))</f>
        <v/>
      </c>
      <c r="E13287">
        <f>IF(GL_Paste!$B13284="","",IFERROR(INDEX(AcctCat,MATCH(GL_Paste!$B13284&amp;"",AcctCode,0)),"UNKNOWN"))</f>
        <v/>
      </c>
      <c r="F13287">
        <f>IF(GL_Paste!$B13284="","",IFERROR(INDEX(AcctSub,MATCH(GL_Paste!$B13284&amp;"",AcctCode,0)),"UNKNOWN"))</f>
        <v/>
      </c>
    </row>
    <row r="13288">
      <c r="A13288" s="40">
        <f>IF(GL_Paste!$B13285="","",N(GL_Paste!$H13285)-N(GL_Paste!$G13285))</f>
        <v/>
      </c>
      <c r="B13288" s="43">
        <f>IF(GL_Paste!$B13285="","",DATE(YEAR(GL_Paste!$E13285),MONTH(GL_Paste!$E13285),1))</f>
        <v/>
      </c>
      <c r="C13288">
        <f>IF(GL_Paste!$B13285="","",IF(TRIM(GL_Paste!$M13285)&lt;&gt;"",TRIM(GL_Paste!$M13285),IFERROR(MID(GL_Paste!$I13285,FIND("[",GL_Paste!$I13285)+1,FIND("]",GL_Paste!$I13285)-FIND("[",GL_Paste!$I13285)-1),"")))</f>
        <v/>
      </c>
      <c r="D13288">
        <f>IF(GL_Paste!$B13285="","",IFERROR(INDEX(DeptName,MATCH($C13288,DeptTag,0)),"UNALLOCATED"))</f>
        <v/>
      </c>
      <c r="E13288">
        <f>IF(GL_Paste!$B13285="","",IFERROR(INDEX(AcctCat,MATCH(GL_Paste!$B13285&amp;"",AcctCode,0)),"UNKNOWN"))</f>
        <v/>
      </c>
      <c r="F13288">
        <f>IF(GL_Paste!$B13285="","",IFERROR(INDEX(AcctSub,MATCH(GL_Paste!$B13285&amp;"",AcctCode,0)),"UNKNOWN"))</f>
        <v/>
      </c>
    </row>
    <row r="13289">
      <c r="A13289" s="40">
        <f>IF(GL_Paste!$B13286="","",N(GL_Paste!$H13286)-N(GL_Paste!$G13286))</f>
        <v/>
      </c>
      <c r="B13289" s="43">
        <f>IF(GL_Paste!$B13286="","",DATE(YEAR(GL_Paste!$E13286),MONTH(GL_Paste!$E13286),1))</f>
        <v/>
      </c>
      <c r="C13289">
        <f>IF(GL_Paste!$B13286="","",IF(TRIM(GL_Paste!$M13286)&lt;&gt;"",TRIM(GL_Paste!$M13286),IFERROR(MID(GL_Paste!$I13286,FIND("[",GL_Paste!$I13286)+1,FIND("]",GL_Paste!$I13286)-FIND("[",GL_Paste!$I13286)-1),"")))</f>
        <v/>
      </c>
      <c r="D13289">
        <f>IF(GL_Paste!$B13286="","",IFERROR(INDEX(DeptName,MATCH($C13289,DeptTag,0)),"UNALLOCATED"))</f>
        <v/>
      </c>
      <c r="E13289">
        <f>IF(GL_Paste!$B13286="","",IFERROR(INDEX(AcctCat,MATCH(GL_Paste!$B13286&amp;"",AcctCode,0)),"UNKNOWN"))</f>
        <v/>
      </c>
      <c r="F13289">
        <f>IF(GL_Paste!$B13286="","",IFERROR(INDEX(AcctSub,MATCH(GL_Paste!$B13286&amp;"",AcctCode,0)),"UNKNOWN"))</f>
        <v/>
      </c>
    </row>
    <row r="13290">
      <c r="A13290" s="40">
        <f>IF(GL_Paste!$B13287="","",N(GL_Paste!$H13287)-N(GL_Paste!$G13287))</f>
        <v/>
      </c>
      <c r="B13290" s="43">
        <f>IF(GL_Paste!$B13287="","",DATE(YEAR(GL_Paste!$E13287),MONTH(GL_Paste!$E13287),1))</f>
        <v/>
      </c>
      <c r="C13290">
        <f>IF(GL_Paste!$B13287="","",IF(TRIM(GL_Paste!$M13287)&lt;&gt;"",TRIM(GL_Paste!$M13287),IFERROR(MID(GL_Paste!$I13287,FIND("[",GL_Paste!$I13287)+1,FIND("]",GL_Paste!$I13287)-FIND("[",GL_Paste!$I13287)-1),"")))</f>
        <v/>
      </c>
      <c r="D13290">
        <f>IF(GL_Paste!$B13287="","",IFERROR(INDEX(DeptName,MATCH($C13290,DeptTag,0)),"UNALLOCATED"))</f>
        <v/>
      </c>
      <c r="E13290">
        <f>IF(GL_Paste!$B13287="","",IFERROR(INDEX(AcctCat,MATCH(GL_Paste!$B13287&amp;"",AcctCode,0)),"UNKNOWN"))</f>
        <v/>
      </c>
      <c r="F13290">
        <f>IF(GL_Paste!$B13287="","",IFERROR(INDEX(AcctSub,MATCH(GL_Paste!$B13287&amp;"",AcctCode,0)),"UNKNOWN"))</f>
        <v/>
      </c>
    </row>
    <row r="13291">
      <c r="A13291" s="40">
        <f>IF(GL_Paste!$B13288="","",N(GL_Paste!$H13288)-N(GL_Paste!$G13288))</f>
        <v/>
      </c>
      <c r="B13291" s="43">
        <f>IF(GL_Paste!$B13288="","",DATE(YEAR(GL_Paste!$E13288),MONTH(GL_Paste!$E13288),1))</f>
        <v/>
      </c>
      <c r="C13291">
        <f>IF(GL_Paste!$B13288="","",IF(TRIM(GL_Paste!$M13288)&lt;&gt;"",TRIM(GL_Paste!$M13288),IFERROR(MID(GL_Paste!$I13288,FIND("[",GL_Paste!$I13288)+1,FIND("]",GL_Paste!$I13288)-FIND("[",GL_Paste!$I13288)-1),"")))</f>
        <v/>
      </c>
      <c r="D13291">
        <f>IF(GL_Paste!$B13288="","",IFERROR(INDEX(DeptName,MATCH($C13291,DeptTag,0)),"UNALLOCATED"))</f>
        <v/>
      </c>
      <c r="E13291">
        <f>IF(GL_Paste!$B13288="","",IFERROR(INDEX(AcctCat,MATCH(GL_Paste!$B13288&amp;"",AcctCode,0)),"UNKNOWN"))</f>
        <v/>
      </c>
      <c r="F13291">
        <f>IF(GL_Paste!$B13288="","",IFERROR(INDEX(AcctSub,MATCH(GL_Paste!$B13288&amp;"",AcctCode,0)),"UNKNOWN"))</f>
        <v/>
      </c>
    </row>
    <row r="13292">
      <c r="A13292" s="40">
        <f>IF(GL_Paste!$B13289="","",N(GL_Paste!$H13289)-N(GL_Paste!$G13289))</f>
        <v/>
      </c>
      <c r="B13292" s="43">
        <f>IF(GL_Paste!$B13289="","",DATE(YEAR(GL_Paste!$E13289),MONTH(GL_Paste!$E13289),1))</f>
        <v/>
      </c>
      <c r="C13292">
        <f>IF(GL_Paste!$B13289="","",IF(TRIM(GL_Paste!$M13289)&lt;&gt;"",TRIM(GL_Paste!$M13289),IFERROR(MID(GL_Paste!$I13289,FIND("[",GL_Paste!$I13289)+1,FIND("]",GL_Paste!$I13289)-FIND("[",GL_Paste!$I13289)-1),"")))</f>
        <v/>
      </c>
      <c r="D13292">
        <f>IF(GL_Paste!$B13289="","",IFERROR(INDEX(DeptName,MATCH($C13292,DeptTag,0)),"UNALLOCATED"))</f>
        <v/>
      </c>
      <c r="E13292">
        <f>IF(GL_Paste!$B13289="","",IFERROR(INDEX(AcctCat,MATCH(GL_Paste!$B13289&amp;"",AcctCode,0)),"UNKNOWN"))</f>
        <v/>
      </c>
      <c r="F13292">
        <f>IF(GL_Paste!$B13289="","",IFERROR(INDEX(AcctSub,MATCH(GL_Paste!$B13289&amp;"",AcctCode,0)),"UNKNOWN"))</f>
        <v/>
      </c>
    </row>
    <row r="13293">
      <c r="A13293" s="40">
        <f>IF(GL_Paste!$B13290="","",N(GL_Paste!$H13290)-N(GL_Paste!$G13290))</f>
        <v/>
      </c>
      <c r="B13293" s="43">
        <f>IF(GL_Paste!$B13290="","",DATE(YEAR(GL_Paste!$E13290),MONTH(GL_Paste!$E13290),1))</f>
        <v/>
      </c>
      <c r="C13293">
        <f>IF(GL_Paste!$B13290="","",IF(TRIM(GL_Paste!$M13290)&lt;&gt;"",TRIM(GL_Paste!$M13290),IFERROR(MID(GL_Paste!$I13290,FIND("[",GL_Paste!$I13290)+1,FIND("]",GL_Paste!$I13290)-FIND("[",GL_Paste!$I13290)-1),"")))</f>
        <v/>
      </c>
      <c r="D13293">
        <f>IF(GL_Paste!$B13290="","",IFERROR(INDEX(DeptName,MATCH($C13293,DeptTag,0)),"UNALLOCATED"))</f>
        <v/>
      </c>
      <c r="E13293">
        <f>IF(GL_Paste!$B13290="","",IFERROR(INDEX(AcctCat,MATCH(GL_Paste!$B13290&amp;"",AcctCode,0)),"UNKNOWN"))</f>
        <v/>
      </c>
      <c r="F13293">
        <f>IF(GL_Paste!$B13290="","",IFERROR(INDEX(AcctSub,MATCH(GL_Paste!$B13290&amp;"",AcctCode,0)),"UNKNOWN"))</f>
        <v/>
      </c>
    </row>
    <row r="13294">
      <c r="A13294" s="40">
        <f>IF(GL_Paste!$B13291="","",N(GL_Paste!$H13291)-N(GL_Paste!$G13291))</f>
        <v/>
      </c>
      <c r="B13294" s="43">
        <f>IF(GL_Paste!$B13291="","",DATE(YEAR(GL_Paste!$E13291),MONTH(GL_Paste!$E13291),1))</f>
        <v/>
      </c>
      <c r="C13294">
        <f>IF(GL_Paste!$B13291="","",IF(TRIM(GL_Paste!$M13291)&lt;&gt;"",TRIM(GL_Paste!$M13291),IFERROR(MID(GL_Paste!$I13291,FIND("[",GL_Paste!$I13291)+1,FIND("]",GL_Paste!$I13291)-FIND("[",GL_Paste!$I13291)-1),"")))</f>
        <v/>
      </c>
      <c r="D13294">
        <f>IF(GL_Paste!$B13291="","",IFERROR(INDEX(DeptName,MATCH($C13294,DeptTag,0)),"UNALLOCATED"))</f>
        <v/>
      </c>
      <c r="E13294">
        <f>IF(GL_Paste!$B13291="","",IFERROR(INDEX(AcctCat,MATCH(GL_Paste!$B13291&amp;"",AcctCode,0)),"UNKNOWN"))</f>
        <v/>
      </c>
      <c r="F13294">
        <f>IF(GL_Paste!$B13291="","",IFERROR(INDEX(AcctSub,MATCH(GL_Paste!$B13291&amp;"",AcctCode,0)),"UNKNOWN"))</f>
        <v/>
      </c>
    </row>
    <row r="13295">
      <c r="A13295" s="40">
        <f>IF(GL_Paste!$B13292="","",N(GL_Paste!$H13292)-N(GL_Paste!$G13292))</f>
        <v/>
      </c>
      <c r="B13295" s="43">
        <f>IF(GL_Paste!$B13292="","",DATE(YEAR(GL_Paste!$E13292),MONTH(GL_Paste!$E13292),1))</f>
        <v/>
      </c>
      <c r="C13295">
        <f>IF(GL_Paste!$B13292="","",IF(TRIM(GL_Paste!$M13292)&lt;&gt;"",TRIM(GL_Paste!$M13292),IFERROR(MID(GL_Paste!$I13292,FIND("[",GL_Paste!$I13292)+1,FIND("]",GL_Paste!$I13292)-FIND("[",GL_Paste!$I13292)-1),"")))</f>
        <v/>
      </c>
      <c r="D13295">
        <f>IF(GL_Paste!$B13292="","",IFERROR(INDEX(DeptName,MATCH($C13295,DeptTag,0)),"UNALLOCATED"))</f>
        <v/>
      </c>
      <c r="E13295">
        <f>IF(GL_Paste!$B13292="","",IFERROR(INDEX(AcctCat,MATCH(GL_Paste!$B13292&amp;"",AcctCode,0)),"UNKNOWN"))</f>
        <v/>
      </c>
      <c r="F13295">
        <f>IF(GL_Paste!$B13292="","",IFERROR(INDEX(AcctSub,MATCH(GL_Paste!$B13292&amp;"",AcctCode,0)),"UNKNOWN"))</f>
        <v/>
      </c>
    </row>
    <row r="13296">
      <c r="A13296" s="40">
        <f>IF(GL_Paste!$B13293="","",N(GL_Paste!$H13293)-N(GL_Paste!$G13293))</f>
        <v/>
      </c>
      <c r="B13296" s="43">
        <f>IF(GL_Paste!$B13293="","",DATE(YEAR(GL_Paste!$E13293),MONTH(GL_Paste!$E13293),1))</f>
        <v/>
      </c>
      <c r="C13296">
        <f>IF(GL_Paste!$B13293="","",IF(TRIM(GL_Paste!$M13293)&lt;&gt;"",TRIM(GL_Paste!$M13293),IFERROR(MID(GL_Paste!$I13293,FIND("[",GL_Paste!$I13293)+1,FIND("]",GL_Paste!$I13293)-FIND("[",GL_Paste!$I13293)-1),"")))</f>
        <v/>
      </c>
      <c r="D13296">
        <f>IF(GL_Paste!$B13293="","",IFERROR(INDEX(DeptName,MATCH($C13296,DeptTag,0)),"UNALLOCATED"))</f>
        <v/>
      </c>
      <c r="E13296">
        <f>IF(GL_Paste!$B13293="","",IFERROR(INDEX(AcctCat,MATCH(GL_Paste!$B13293&amp;"",AcctCode,0)),"UNKNOWN"))</f>
        <v/>
      </c>
      <c r="F13296">
        <f>IF(GL_Paste!$B13293="","",IFERROR(INDEX(AcctSub,MATCH(GL_Paste!$B13293&amp;"",AcctCode,0)),"UNKNOWN"))</f>
        <v/>
      </c>
    </row>
    <row r="13297">
      <c r="A13297" s="40">
        <f>IF(GL_Paste!$B13294="","",N(GL_Paste!$H13294)-N(GL_Paste!$G13294))</f>
        <v/>
      </c>
      <c r="B13297" s="43">
        <f>IF(GL_Paste!$B13294="","",DATE(YEAR(GL_Paste!$E13294),MONTH(GL_Paste!$E13294),1))</f>
        <v/>
      </c>
      <c r="C13297">
        <f>IF(GL_Paste!$B13294="","",IF(TRIM(GL_Paste!$M13294)&lt;&gt;"",TRIM(GL_Paste!$M13294),IFERROR(MID(GL_Paste!$I13294,FIND("[",GL_Paste!$I13294)+1,FIND("]",GL_Paste!$I13294)-FIND("[",GL_Paste!$I13294)-1),"")))</f>
        <v/>
      </c>
      <c r="D13297">
        <f>IF(GL_Paste!$B13294="","",IFERROR(INDEX(DeptName,MATCH($C13297,DeptTag,0)),"UNALLOCATED"))</f>
        <v/>
      </c>
      <c r="E13297">
        <f>IF(GL_Paste!$B13294="","",IFERROR(INDEX(AcctCat,MATCH(GL_Paste!$B13294&amp;"",AcctCode,0)),"UNKNOWN"))</f>
        <v/>
      </c>
      <c r="F13297">
        <f>IF(GL_Paste!$B13294="","",IFERROR(INDEX(AcctSub,MATCH(GL_Paste!$B13294&amp;"",AcctCode,0)),"UNKNOWN"))</f>
        <v/>
      </c>
    </row>
    <row r="13298">
      <c r="A13298" s="40">
        <f>IF(GL_Paste!$B13295="","",N(GL_Paste!$H13295)-N(GL_Paste!$G13295))</f>
        <v/>
      </c>
      <c r="B13298" s="43">
        <f>IF(GL_Paste!$B13295="","",DATE(YEAR(GL_Paste!$E13295),MONTH(GL_Paste!$E13295),1))</f>
        <v/>
      </c>
      <c r="C13298">
        <f>IF(GL_Paste!$B13295="","",IF(TRIM(GL_Paste!$M13295)&lt;&gt;"",TRIM(GL_Paste!$M13295),IFERROR(MID(GL_Paste!$I13295,FIND("[",GL_Paste!$I13295)+1,FIND("]",GL_Paste!$I13295)-FIND("[",GL_Paste!$I13295)-1),"")))</f>
        <v/>
      </c>
      <c r="D13298">
        <f>IF(GL_Paste!$B13295="","",IFERROR(INDEX(DeptName,MATCH($C13298,DeptTag,0)),"UNALLOCATED"))</f>
        <v/>
      </c>
      <c r="E13298">
        <f>IF(GL_Paste!$B13295="","",IFERROR(INDEX(AcctCat,MATCH(GL_Paste!$B13295&amp;"",AcctCode,0)),"UNKNOWN"))</f>
        <v/>
      </c>
      <c r="F13298">
        <f>IF(GL_Paste!$B13295="","",IFERROR(INDEX(AcctSub,MATCH(GL_Paste!$B13295&amp;"",AcctCode,0)),"UNKNOWN"))</f>
        <v/>
      </c>
    </row>
    <row r="13299">
      <c r="A13299" s="40">
        <f>IF(GL_Paste!$B13296="","",N(GL_Paste!$H13296)-N(GL_Paste!$G13296))</f>
        <v/>
      </c>
      <c r="B13299" s="43">
        <f>IF(GL_Paste!$B13296="","",DATE(YEAR(GL_Paste!$E13296),MONTH(GL_Paste!$E13296),1))</f>
        <v/>
      </c>
      <c r="C13299">
        <f>IF(GL_Paste!$B13296="","",IF(TRIM(GL_Paste!$M13296)&lt;&gt;"",TRIM(GL_Paste!$M13296),IFERROR(MID(GL_Paste!$I13296,FIND("[",GL_Paste!$I13296)+1,FIND("]",GL_Paste!$I13296)-FIND("[",GL_Paste!$I13296)-1),"")))</f>
        <v/>
      </c>
      <c r="D13299">
        <f>IF(GL_Paste!$B13296="","",IFERROR(INDEX(DeptName,MATCH($C13299,DeptTag,0)),"UNALLOCATED"))</f>
        <v/>
      </c>
      <c r="E13299">
        <f>IF(GL_Paste!$B13296="","",IFERROR(INDEX(AcctCat,MATCH(GL_Paste!$B13296&amp;"",AcctCode,0)),"UNKNOWN"))</f>
        <v/>
      </c>
      <c r="F13299">
        <f>IF(GL_Paste!$B13296="","",IFERROR(INDEX(AcctSub,MATCH(GL_Paste!$B13296&amp;"",AcctCode,0)),"UNKNOWN"))</f>
        <v/>
      </c>
    </row>
    <row r="13300">
      <c r="A13300" s="40">
        <f>IF(GL_Paste!$B13297="","",N(GL_Paste!$H13297)-N(GL_Paste!$G13297))</f>
        <v/>
      </c>
      <c r="B13300" s="43">
        <f>IF(GL_Paste!$B13297="","",DATE(YEAR(GL_Paste!$E13297),MONTH(GL_Paste!$E13297),1))</f>
        <v/>
      </c>
      <c r="C13300">
        <f>IF(GL_Paste!$B13297="","",IF(TRIM(GL_Paste!$M13297)&lt;&gt;"",TRIM(GL_Paste!$M13297),IFERROR(MID(GL_Paste!$I13297,FIND("[",GL_Paste!$I13297)+1,FIND("]",GL_Paste!$I13297)-FIND("[",GL_Paste!$I13297)-1),"")))</f>
        <v/>
      </c>
      <c r="D13300">
        <f>IF(GL_Paste!$B13297="","",IFERROR(INDEX(DeptName,MATCH($C13300,DeptTag,0)),"UNALLOCATED"))</f>
        <v/>
      </c>
      <c r="E13300">
        <f>IF(GL_Paste!$B13297="","",IFERROR(INDEX(AcctCat,MATCH(GL_Paste!$B13297&amp;"",AcctCode,0)),"UNKNOWN"))</f>
        <v/>
      </c>
      <c r="F13300">
        <f>IF(GL_Paste!$B13297="","",IFERROR(INDEX(AcctSub,MATCH(GL_Paste!$B13297&amp;"",AcctCode,0)),"UNKNOWN"))</f>
        <v/>
      </c>
    </row>
    <row r="13301">
      <c r="A13301" s="40">
        <f>IF(GL_Paste!$B13298="","",N(GL_Paste!$H13298)-N(GL_Paste!$G13298))</f>
        <v/>
      </c>
      <c r="B13301" s="43">
        <f>IF(GL_Paste!$B13298="","",DATE(YEAR(GL_Paste!$E13298),MONTH(GL_Paste!$E13298),1))</f>
        <v/>
      </c>
      <c r="C13301">
        <f>IF(GL_Paste!$B13298="","",IF(TRIM(GL_Paste!$M13298)&lt;&gt;"",TRIM(GL_Paste!$M13298),IFERROR(MID(GL_Paste!$I13298,FIND("[",GL_Paste!$I13298)+1,FIND("]",GL_Paste!$I13298)-FIND("[",GL_Paste!$I13298)-1),"")))</f>
        <v/>
      </c>
      <c r="D13301">
        <f>IF(GL_Paste!$B13298="","",IFERROR(INDEX(DeptName,MATCH($C13301,DeptTag,0)),"UNALLOCATED"))</f>
        <v/>
      </c>
      <c r="E13301">
        <f>IF(GL_Paste!$B13298="","",IFERROR(INDEX(AcctCat,MATCH(GL_Paste!$B13298&amp;"",AcctCode,0)),"UNKNOWN"))</f>
        <v/>
      </c>
      <c r="F13301">
        <f>IF(GL_Paste!$B13298="","",IFERROR(INDEX(AcctSub,MATCH(GL_Paste!$B13298&amp;"",AcctCode,0)),"UNKNOWN"))</f>
        <v/>
      </c>
    </row>
    <row r="13302">
      <c r="A13302" s="40">
        <f>IF(GL_Paste!$B13299="","",N(GL_Paste!$H13299)-N(GL_Paste!$G13299))</f>
        <v/>
      </c>
      <c r="B13302" s="43">
        <f>IF(GL_Paste!$B13299="","",DATE(YEAR(GL_Paste!$E13299),MONTH(GL_Paste!$E13299),1))</f>
        <v/>
      </c>
      <c r="C13302">
        <f>IF(GL_Paste!$B13299="","",IF(TRIM(GL_Paste!$M13299)&lt;&gt;"",TRIM(GL_Paste!$M13299),IFERROR(MID(GL_Paste!$I13299,FIND("[",GL_Paste!$I13299)+1,FIND("]",GL_Paste!$I13299)-FIND("[",GL_Paste!$I13299)-1),"")))</f>
        <v/>
      </c>
      <c r="D13302">
        <f>IF(GL_Paste!$B13299="","",IFERROR(INDEX(DeptName,MATCH($C13302,DeptTag,0)),"UNALLOCATED"))</f>
        <v/>
      </c>
      <c r="E13302">
        <f>IF(GL_Paste!$B13299="","",IFERROR(INDEX(AcctCat,MATCH(GL_Paste!$B13299&amp;"",AcctCode,0)),"UNKNOWN"))</f>
        <v/>
      </c>
      <c r="F13302">
        <f>IF(GL_Paste!$B13299="","",IFERROR(INDEX(AcctSub,MATCH(GL_Paste!$B13299&amp;"",AcctCode,0)),"UNKNOWN"))</f>
        <v/>
      </c>
    </row>
    <row r="13303">
      <c r="A13303" s="40">
        <f>IF(GL_Paste!$B13300="","",N(GL_Paste!$H13300)-N(GL_Paste!$G13300))</f>
        <v/>
      </c>
      <c r="B13303" s="43">
        <f>IF(GL_Paste!$B13300="","",DATE(YEAR(GL_Paste!$E13300),MONTH(GL_Paste!$E13300),1))</f>
        <v/>
      </c>
      <c r="C13303">
        <f>IF(GL_Paste!$B13300="","",IF(TRIM(GL_Paste!$M13300)&lt;&gt;"",TRIM(GL_Paste!$M13300),IFERROR(MID(GL_Paste!$I13300,FIND("[",GL_Paste!$I13300)+1,FIND("]",GL_Paste!$I13300)-FIND("[",GL_Paste!$I13300)-1),"")))</f>
        <v/>
      </c>
      <c r="D13303">
        <f>IF(GL_Paste!$B13300="","",IFERROR(INDEX(DeptName,MATCH($C13303,DeptTag,0)),"UNALLOCATED"))</f>
        <v/>
      </c>
      <c r="E13303">
        <f>IF(GL_Paste!$B13300="","",IFERROR(INDEX(AcctCat,MATCH(GL_Paste!$B13300&amp;"",AcctCode,0)),"UNKNOWN"))</f>
        <v/>
      </c>
      <c r="F13303">
        <f>IF(GL_Paste!$B13300="","",IFERROR(INDEX(AcctSub,MATCH(GL_Paste!$B13300&amp;"",AcctCode,0)),"UNKNOWN"))</f>
        <v/>
      </c>
    </row>
    <row r="13304">
      <c r="A13304" s="40">
        <f>IF(GL_Paste!$B13301="","",N(GL_Paste!$H13301)-N(GL_Paste!$G13301))</f>
        <v/>
      </c>
      <c r="B13304" s="43">
        <f>IF(GL_Paste!$B13301="","",DATE(YEAR(GL_Paste!$E13301),MONTH(GL_Paste!$E13301),1))</f>
        <v/>
      </c>
      <c r="C13304">
        <f>IF(GL_Paste!$B13301="","",IF(TRIM(GL_Paste!$M13301)&lt;&gt;"",TRIM(GL_Paste!$M13301),IFERROR(MID(GL_Paste!$I13301,FIND("[",GL_Paste!$I13301)+1,FIND("]",GL_Paste!$I13301)-FIND("[",GL_Paste!$I13301)-1),"")))</f>
        <v/>
      </c>
      <c r="D13304">
        <f>IF(GL_Paste!$B13301="","",IFERROR(INDEX(DeptName,MATCH($C13304,DeptTag,0)),"UNALLOCATED"))</f>
        <v/>
      </c>
      <c r="E13304">
        <f>IF(GL_Paste!$B13301="","",IFERROR(INDEX(AcctCat,MATCH(GL_Paste!$B13301&amp;"",AcctCode,0)),"UNKNOWN"))</f>
        <v/>
      </c>
      <c r="F13304">
        <f>IF(GL_Paste!$B13301="","",IFERROR(INDEX(AcctSub,MATCH(GL_Paste!$B13301&amp;"",AcctCode,0)),"UNKNOWN"))</f>
        <v/>
      </c>
    </row>
    <row r="13305">
      <c r="A13305" s="40">
        <f>IF(GL_Paste!$B13302="","",N(GL_Paste!$H13302)-N(GL_Paste!$G13302))</f>
        <v/>
      </c>
      <c r="B13305" s="43">
        <f>IF(GL_Paste!$B13302="","",DATE(YEAR(GL_Paste!$E13302),MONTH(GL_Paste!$E13302),1))</f>
        <v/>
      </c>
      <c r="C13305">
        <f>IF(GL_Paste!$B13302="","",IF(TRIM(GL_Paste!$M13302)&lt;&gt;"",TRIM(GL_Paste!$M13302),IFERROR(MID(GL_Paste!$I13302,FIND("[",GL_Paste!$I13302)+1,FIND("]",GL_Paste!$I13302)-FIND("[",GL_Paste!$I13302)-1),"")))</f>
        <v/>
      </c>
      <c r="D13305">
        <f>IF(GL_Paste!$B13302="","",IFERROR(INDEX(DeptName,MATCH($C13305,DeptTag,0)),"UNALLOCATED"))</f>
        <v/>
      </c>
      <c r="E13305">
        <f>IF(GL_Paste!$B13302="","",IFERROR(INDEX(AcctCat,MATCH(GL_Paste!$B13302&amp;"",AcctCode,0)),"UNKNOWN"))</f>
        <v/>
      </c>
      <c r="F13305">
        <f>IF(GL_Paste!$B13302="","",IFERROR(INDEX(AcctSub,MATCH(GL_Paste!$B13302&amp;"",AcctCode,0)),"UNKNOWN"))</f>
        <v/>
      </c>
    </row>
    <row r="13306">
      <c r="A13306" s="40">
        <f>IF(GL_Paste!$B13303="","",N(GL_Paste!$H13303)-N(GL_Paste!$G13303))</f>
        <v/>
      </c>
      <c r="B13306" s="43">
        <f>IF(GL_Paste!$B13303="","",DATE(YEAR(GL_Paste!$E13303),MONTH(GL_Paste!$E13303),1))</f>
        <v/>
      </c>
      <c r="C13306">
        <f>IF(GL_Paste!$B13303="","",IF(TRIM(GL_Paste!$M13303)&lt;&gt;"",TRIM(GL_Paste!$M13303),IFERROR(MID(GL_Paste!$I13303,FIND("[",GL_Paste!$I13303)+1,FIND("]",GL_Paste!$I13303)-FIND("[",GL_Paste!$I13303)-1),"")))</f>
        <v/>
      </c>
      <c r="D13306">
        <f>IF(GL_Paste!$B13303="","",IFERROR(INDEX(DeptName,MATCH($C13306,DeptTag,0)),"UNALLOCATED"))</f>
        <v/>
      </c>
      <c r="E13306">
        <f>IF(GL_Paste!$B13303="","",IFERROR(INDEX(AcctCat,MATCH(GL_Paste!$B13303&amp;"",AcctCode,0)),"UNKNOWN"))</f>
        <v/>
      </c>
      <c r="F13306">
        <f>IF(GL_Paste!$B13303="","",IFERROR(INDEX(AcctSub,MATCH(GL_Paste!$B13303&amp;"",AcctCode,0)),"UNKNOWN"))</f>
        <v/>
      </c>
    </row>
    <row r="13307">
      <c r="A13307" s="40">
        <f>IF(GL_Paste!$B13304="","",N(GL_Paste!$H13304)-N(GL_Paste!$G13304))</f>
        <v/>
      </c>
      <c r="B13307" s="43">
        <f>IF(GL_Paste!$B13304="","",DATE(YEAR(GL_Paste!$E13304),MONTH(GL_Paste!$E13304),1))</f>
        <v/>
      </c>
      <c r="C13307">
        <f>IF(GL_Paste!$B13304="","",IF(TRIM(GL_Paste!$M13304)&lt;&gt;"",TRIM(GL_Paste!$M13304),IFERROR(MID(GL_Paste!$I13304,FIND("[",GL_Paste!$I13304)+1,FIND("]",GL_Paste!$I13304)-FIND("[",GL_Paste!$I13304)-1),"")))</f>
        <v/>
      </c>
      <c r="D13307">
        <f>IF(GL_Paste!$B13304="","",IFERROR(INDEX(DeptName,MATCH($C13307,DeptTag,0)),"UNALLOCATED"))</f>
        <v/>
      </c>
      <c r="E13307">
        <f>IF(GL_Paste!$B13304="","",IFERROR(INDEX(AcctCat,MATCH(GL_Paste!$B13304&amp;"",AcctCode,0)),"UNKNOWN"))</f>
        <v/>
      </c>
      <c r="F13307">
        <f>IF(GL_Paste!$B13304="","",IFERROR(INDEX(AcctSub,MATCH(GL_Paste!$B13304&amp;"",AcctCode,0)),"UNKNOWN"))</f>
        <v/>
      </c>
    </row>
    <row r="13308">
      <c r="A13308" s="40">
        <f>IF(GL_Paste!$B13305="","",N(GL_Paste!$H13305)-N(GL_Paste!$G13305))</f>
        <v/>
      </c>
      <c r="B13308" s="43">
        <f>IF(GL_Paste!$B13305="","",DATE(YEAR(GL_Paste!$E13305),MONTH(GL_Paste!$E13305),1))</f>
        <v/>
      </c>
      <c r="C13308">
        <f>IF(GL_Paste!$B13305="","",IF(TRIM(GL_Paste!$M13305)&lt;&gt;"",TRIM(GL_Paste!$M13305),IFERROR(MID(GL_Paste!$I13305,FIND("[",GL_Paste!$I13305)+1,FIND("]",GL_Paste!$I13305)-FIND("[",GL_Paste!$I13305)-1),"")))</f>
        <v/>
      </c>
      <c r="D13308">
        <f>IF(GL_Paste!$B13305="","",IFERROR(INDEX(DeptName,MATCH($C13308,DeptTag,0)),"UNALLOCATED"))</f>
        <v/>
      </c>
      <c r="E13308">
        <f>IF(GL_Paste!$B13305="","",IFERROR(INDEX(AcctCat,MATCH(GL_Paste!$B13305&amp;"",AcctCode,0)),"UNKNOWN"))</f>
        <v/>
      </c>
      <c r="F13308">
        <f>IF(GL_Paste!$B13305="","",IFERROR(INDEX(AcctSub,MATCH(GL_Paste!$B13305&amp;"",AcctCode,0)),"UNKNOWN"))</f>
        <v/>
      </c>
    </row>
    <row r="13309">
      <c r="A13309" s="40">
        <f>IF(GL_Paste!$B13306="","",N(GL_Paste!$H13306)-N(GL_Paste!$G13306))</f>
        <v/>
      </c>
      <c r="B13309" s="43">
        <f>IF(GL_Paste!$B13306="","",DATE(YEAR(GL_Paste!$E13306),MONTH(GL_Paste!$E13306),1))</f>
        <v/>
      </c>
      <c r="C13309">
        <f>IF(GL_Paste!$B13306="","",IF(TRIM(GL_Paste!$M13306)&lt;&gt;"",TRIM(GL_Paste!$M13306),IFERROR(MID(GL_Paste!$I13306,FIND("[",GL_Paste!$I13306)+1,FIND("]",GL_Paste!$I13306)-FIND("[",GL_Paste!$I13306)-1),"")))</f>
        <v/>
      </c>
      <c r="D13309">
        <f>IF(GL_Paste!$B13306="","",IFERROR(INDEX(DeptName,MATCH($C13309,DeptTag,0)),"UNALLOCATED"))</f>
        <v/>
      </c>
      <c r="E13309">
        <f>IF(GL_Paste!$B13306="","",IFERROR(INDEX(AcctCat,MATCH(GL_Paste!$B13306&amp;"",AcctCode,0)),"UNKNOWN"))</f>
        <v/>
      </c>
      <c r="F13309">
        <f>IF(GL_Paste!$B13306="","",IFERROR(INDEX(AcctSub,MATCH(GL_Paste!$B13306&amp;"",AcctCode,0)),"UNKNOWN"))</f>
        <v/>
      </c>
    </row>
    <row r="13310">
      <c r="A13310" s="40">
        <f>IF(GL_Paste!$B13307="","",N(GL_Paste!$H13307)-N(GL_Paste!$G13307))</f>
        <v/>
      </c>
      <c r="B13310" s="43">
        <f>IF(GL_Paste!$B13307="","",DATE(YEAR(GL_Paste!$E13307),MONTH(GL_Paste!$E13307),1))</f>
        <v/>
      </c>
      <c r="C13310">
        <f>IF(GL_Paste!$B13307="","",IF(TRIM(GL_Paste!$M13307)&lt;&gt;"",TRIM(GL_Paste!$M13307),IFERROR(MID(GL_Paste!$I13307,FIND("[",GL_Paste!$I13307)+1,FIND("]",GL_Paste!$I13307)-FIND("[",GL_Paste!$I13307)-1),"")))</f>
        <v/>
      </c>
      <c r="D13310">
        <f>IF(GL_Paste!$B13307="","",IFERROR(INDEX(DeptName,MATCH($C13310,DeptTag,0)),"UNALLOCATED"))</f>
        <v/>
      </c>
      <c r="E13310">
        <f>IF(GL_Paste!$B13307="","",IFERROR(INDEX(AcctCat,MATCH(GL_Paste!$B13307&amp;"",AcctCode,0)),"UNKNOWN"))</f>
        <v/>
      </c>
      <c r="F13310">
        <f>IF(GL_Paste!$B13307="","",IFERROR(INDEX(AcctSub,MATCH(GL_Paste!$B13307&amp;"",AcctCode,0)),"UNKNOWN"))</f>
        <v/>
      </c>
    </row>
    <row r="13311">
      <c r="A13311" s="40">
        <f>IF(GL_Paste!$B13308="","",N(GL_Paste!$H13308)-N(GL_Paste!$G13308))</f>
        <v/>
      </c>
      <c r="B13311" s="43">
        <f>IF(GL_Paste!$B13308="","",DATE(YEAR(GL_Paste!$E13308),MONTH(GL_Paste!$E13308),1))</f>
        <v/>
      </c>
      <c r="C13311">
        <f>IF(GL_Paste!$B13308="","",IF(TRIM(GL_Paste!$M13308)&lt;&gt;"",TRIM(GL_Paste!$M13308),IFERROR(MID(GL_Paste!$I13308,FIND("[",GL_Paste!$I13308)+1,FIND("]",GL_Paste!$I13308)-FIND("[",GL_Paste!$I13308)-1),"")))</f>
        <v/>
      </c>
      <c r="D13311">
        <f>IF(GL_Paste!$B13308="","",IFERROR(INDEX(DeptName,MATCH($C13311,DeptTag,0)),"UNALLOCATED"))</f>
        <v/>
      </c>
      <c r="E13311">
        <f>IF(GL_Paste!$B13308="","",IFERROR(INDEX(AcctCat,MATCH(GL_Paste!$B13308&amp;"",AcctCode,0)),"UNKNOWN"))</f>
        <v/>
      </c>
      <c r="F13311">
        <f>IF(GL_Paste!$B13308="","",IFERROR(INDEX(AcctSub,MATCH(GL_Paste!$B13308&amp;"",AcctCode,0)),"UNKNOWN"))</f>
        <v/>
      </c>
    </row>
    <row r="13312">
      <c r="A13312" s="40">
        <f>IF(GL_Paste!$B13309="","",N(GL_Paste!$H13309)-N(GL_Paste!$G13309))</f>
        <v/>
      </c>
      <c r="B13312" s="43">
        <f>IF(GL_Paste!$B13309="","",DATE(YEAR(GL_Paste!$E13309),MONTH(GL_Paste!$E13309),1))</f>
        <v/>
      </c>
      <c r="C13312">
        <f>IF(GL_Paste!$B13309="","",IF(TRIM(GL_Paste!$M13309)&lt;&gt;"",TRIM(GL_Paste!$M13309),IFERROR(MID(GL_Paste!$I13309,FIND("[",GL_Paste!$I13309)+1,FIND("]",GL_Paste!$I13309)-FIND("[",GL_Paste!$I13309)-1),"")))</f>
        <v/>
      </c>
      <c r="D13312">
        <f>IF(GL_Paste!$B13309="","",IFERROR(INDEX(DeptName,MATCH($C13312,DeptTag,0)),"UNALLOCATED"))</f>
        <v/>
      </c>
      <c r="E13312">
        <f>IF(GL_Paste!$B13309="","",IFERROR(INDEX(AcctCat,MATCH(GL_Paste!$B13309&amp;"",AcctCode,0)),"UNKNOWN"))</f>
        <v/>
      </c>
      <c r="F13312">
        <f>IF(GL_Paste!$B13309="","",IFERROR(INDEX(AcctSub,MATCH(GL_Paste!$B13309&amp;"",AcctCode,0)),"UNKNOWN"))</f>
        <v/>
      </c>
    </row>
    <row r="13313">
      <c r="A13313" s="40">
        <f>IF(GL_Paste!$B13310="","",N(GL_Paste!$H13310)-N(GL_Paste!$G13310))</f>
        <v/>
      </c>
      <c r="B13313" s="43">
        <f>IF(GL_Paste!$B13310="","",DATE(YEAR(GL_Paste!$E13310),MONTH(GL_Paste!$E13310),1))</f>
        <v/>
      </c>
      <c r="C13313">
        <f>IF(GL_Paste!$B13310="","",IF(TRIM(GL_Paste!$M13310)&lt;&gt;"",TRIM(GL_Paste!$M13310),IFERROR(MID(GL_Paste!$I13310,FIND("[",GL_Paste!$I13310)+1,FIND("]",GL_Paste!$I13310)-FIND("[",GL_Paste!$I13310)-1),"")))</f>
        <v/>
      </c>
      <c r="D13313">
        <f>IF(GL_Paste!$B13310="","",IFERROR(INDEX(DeptName,MATCH($C13313,DeptTag,0)),"UNALLOCATED"))</f>
        <v/>
      </c>
      <c r="E13313">
        <f>IF(GL_Paste!$B13310="","",IFERROR(INDEX(AcctCat,MATCH(GL_Paste!$B13310&amp;"",AcctCode,0)),"UNKNOWN"))</f>
        <v/>
      </c>
      <c r="F13313">
        <f>IF(GL_Paste!$B13310="","",IFERROR(INDEX(AcctSub,MATCH(GL_Paste!$B13310&amp;"",AcctCode,0)),"UNKNOWN"))</f>
        <v/>
      </c>
    </row>
    <row r="13314">
      <c r="A13314" s="40">
        <f>IF(GL_Paste!$B13311="","",N(GL_Paste!$H13311)-N(GL_Paste!$G13311))</f>
        <v/>
      </c>
      <c r="B13314" s="43">
        <f>IF(GL_Paste!$B13311="","",DATE(YEAR(GL_Paste!$E13311),MONTH(GL_Paste!$E13311),1))</f>
        <v/>
      </c>
      <c r="C13314">
        <f>IF(GL_Paste!$B13311="","",IF(TRIM(GL_Paste!$M13311)&lt;&gt;"",TRIM(GL_Paste!$M13311),IFERROR(MID(GL_Paste!$I13311,FIND("[",GL_Paste!$I13311)+1,FIND("]",GL_Paste!$I13311)-FIND("[",GL_Paste!$I13311)-1),"")))</f>
        <v/>
      </c>
      <c r="D13314">
        <f>IF(GL_Paste!$B13311="","",IFERROR(INDEX(DeptName,MATCH($C13314,DeptTag,0)),"UNALLOCATED"))</f>
        <v/>
      </c>
      <c r="E13314">
        <f>IF(GL_Paste!$B13311="","",IFERROR(INDEX(AcctCat,MATCH(GL_Paste!$B13311&amp;"",AcctCode,0)),"UNKNOWN"))</f>
        <v/>
      </c>
      <c r="F13314">
        <f>IF(GL_Paste!$B13311="","",IFERROR(INDEX(AcctSub,MATCH(GL_Paste!$B13311&amp;"",AcctCode,0)),"UNKNOWN"))</f>
        <v/>
      </c>
    </row>
    <row r="13315">
      <c r="A13315" s="40">
        <f>IF(GL_Paste!$B13312="","",N(GL_Paste!$H13312)-N(GL_Paste!$G13312))</f>
        <v/>
      </c>
      <c r="B13315" s="43">
        <f>IF(GL_Paste!$B13312="","",DATE(YEAR(GL_Paste!$E13312),MONTH(GL_Paste!$E13312),1))</f>
        <v/>
      </c>
      <c r="C13315">
        <f>IF(GL_Paste!$B13312="","",IF(TRIM(GL_Paste!$M13312)&lt;&gt;"",TRIM(GL_Paste!$M13312),IFERROR(MID(GL_Paste!$I13312,FIND("[",GL_Paste!$I13312)+1,FIND("]",GL_Paste!$I13312)-FIND("[",GL_Paste!$I13312)-1),"")))</f>
        <v/>
      </c>
      <c r="D13315">
        <f>IF(GL_Paste!$B13312="","",IFERROR(INDEX(DeptName,MATCH($C13315,DeptTag,0)),"UNALLOCATED"))</f>
        <v/>
      </c>
      <c r="E13315">
        <f>IF(GL_Paste!$B13312="","",IFERROR(INDEX(AcctCat,MATCH(GL_Paste!$B13312&amp;"",AcctCode,0)),"UNKNOWN"))</f>
        <v/>
      </c>
      <c r="F13315">
        <f>IF(GL_Paste!$B13312="","",IFERROR(INDEX(AcctSub,MATCH(GL_Paste!$B13312&amp;"",AcctCode,0)),"UNKNOWN"))</f>
        <v/>
      </c>
    </row>
    <row r="13316">
      <c r="A13316" s="40">
        <f>IF(GL_Paste!$B13313="","",N(GL_Paste!$H13313)-N(GL_Paste!$G13313))</f>
        <v/>
      </c>
      <c r="B13316" s="43">
        <f>IF(GL_Paste!$B13313="","",DATE(YEAR(GL_Paste!$E13313),MONTH(GL_Paste!$E13313),1))</f>
        <v/>
      </c>
      <c r="C13316">
        <f>IF(GL_Paste!$B13313="","",IF(TRIM(GL_Paste!$M13313)&lt;&gt;"",TRIM(GL_Paste!$M13313),IFERROR(MID(GL_Paste!$I13313,FIND("[",GL_Paste!$I13313)+1,FIND("]",GL_Paste!$I13313)-FIND("[",GL_Paste!$I13313)-1),"")))</f>
        <v/>
      </c>
      <c r="D13316">
        <f>IF(GL_Paste!$B13313="","",IFERROR(INDEX(DeptName,MATCH($C13316,DeptTag,0)),"UNALLOCATED"))</f>
        <v/>
      </c>
      <c r="E13316">
        <f>IF(GL_Paste!$B13313="","",IFERROR(INDEX(AcctCat,MATCH(GL_Paste!$B13313&amp;"",AcctCode,0)),"UNKNOWN"))</f>
        <v/>
      </c>
      <c r="F13316">
        <f>IF(GL_Paste!$B13313="","",IFERROR(INDEX(AcctSub,MATCH(GL_Paste!$B13313&amp;"",AcctCode,0)),"UNKNOWN"))</f>
        <v/>
      </c>
    </row>
    <row r="13317">
      <c r="A13317" s="40">
        <f>IF(GL_Paste!$B13314="","",N(GL_Paste!$H13314)-N(GL_Paste!$G13314))</f>
        <v/>
      </c>
      <c r="B13317" s="43">
        <f>IF(GL_Paste!$B13314="","",DATE(YEAR(GL_Paste!$E13314),MONTH(GL_Paste!$E13314),1))</f>
        <v/>
      </c>
      <c r="C13317">
        <f>IF(GL_Paste!$B13314="","",IF(TRIM(GL_Paste!$M13314)&lt;&gt;"",TRIM(GL_Paste!$M13314),IFERROR(MID(GL_Paste!$I13314,FIND("[",GL_Paste!$I13314)+1,FIND("]",GL_Paste!$I13314)-FIND("[",GL_Paste!$I13314)-1),"")))</f>
        <v/>
      </c>
      <c r="D13317">
        <f>IF(GL_Paste!$B13314="","",IFERROR(INDEX(DeptName,MATCH($C13317,DeptTag,0)),"UNALLOCATED"))</f>
        <v/>
      </c>
      <c r="E13317">
        <f>IF(GL_Paste!$B13314="","",IFERROR(INDEX(AcctCat,MATCH(GL_Paste!$B13314&amp;"",AcctCode,0)),"UNKNOWN"))</f>
        <v/>
      </c>
      <c r="F13317">
        <f>IF(GL_Paste!$B13314="","",IFERROR(INDEX(AcctSub,MATCH(GL_Paste!$B13314&amp;"",AcctCode,0)),"UNKNOWN"))</f>
        <v/>
      </c>
    </row>
    <row r="13318">
      <c r="A13318" s="40">
        <f>IF(GL_Paste!$B13315="","",N(GL_Paste!$H13315)-N(GL_Paste!$G13315))</f>
        <v/>
      </c>
      <c r="B13318" s="43">
        <f>IF(GL_Paste!$B13315="","",DATE(YEAR(GL_Paste!$E13315),MONTH(GL_Paste!$E13315),1))</f>
        <v/>
      </c>
      <c r="C13318">
        <f>IF(GL_Paste!$B13315="","",IF(TRIM(GL_Paste!$M13315)&lt;&gt;"",TRIM(GL_Paste!$M13315),IFERROR(MID(GL_Paste!$I13315,FIND("[",GL_Paste!$I13315)+1,FIND("]",GL_Paste!$I13315)-FIND("[",GL_Paste!$I13315)-1),"")))</f>
        <v/>
      </c>
      <c r="D13318">
        <f>IF(GL_Paste!$B13315="","",IFERROR(INDEX(DeptName,MATCH($C13318,DeptTag,0)),"UNALLOCATED"))</f>
        <v/>
      </c>
      <c r="E13318">
        <f>IF(GL_Paste!$B13315="","",IFERROR(INDEX(AcctCat,MATCH(GL_Paste!$B13315&amp;"",AcctCode,0)),"UNKNOWN"))</f>
        <v/>
      </c>
      <c r="F13318">
        <f>IF(GL_Paste!$B13315="","",IFERROR(INDEX(AcctSub,MATCH(GL_Paste!$B13315&amp;"",AcctCode,0)),"UNKNOWN"))</f>
        <v/>
      </c>
    </row>
    <row r="13319">
      <c r="A13319" s="40">
        <f>IF(GL_Paste!$B13316="","",N(GL_Paste!$H13316)-N(GL_Paste!$G13316))</f>
        <v/>
      </c>
      <c r="B13319" s="43">
        <f>IF(GL_Paste!$B13316="","",DATE(YEAR(GL_Paste!$E13316),MONTH(GL_Paste!$E13316),1))</f>
        <v/>
      </c>
      <c r="C13319">
        <f>IF(GL_Paste!$B13316="","",IF(TRIM(GL_Paste!$M13316)&lt;&gt;"",TRIM(GL_Paste!$M13316),IFERROR(MID(GL_Paste!$I13316,FIND("[",GL_Paste!$I13316)+1,FIND("]",GL_Paste!$I13316)-FIND("[",GL_Paste!$I13316)-1),"")))</f>
        <v/>
      </c>
      <c r="D13319">
        <f>IF(GL_Paste!$B13316="","",IFERROR(INDEX(DeptName,MATCH($C13319,DeptTag,0)),"UNALLOCATED"))</f>
        <v/>
      </c>
      <c r="E13319">
        <f>IF(GL_Paste!$B13316="","",IFERROR(INDEX(AcctCat,MATCH(GL_Paste!$B13316&amp;"",AcctCode,0)),"UNKNOWN"))</f>
        <v/>
      </c>
      <c r="F13319">
        <f>IF(GL_Paste!$B13316="","",IFERROR(INDEX(AcctSub,MATCH(GL_Paste!$B13316&amp;"",AcctCode,0)),"UNKNOWN"))</f>
        <v/>
      </c>
    </row>
    <row r="13320">
      <c r="A13320" s="40">
        <f>IF(GL_Paste!$B13317="","",N(GL_Paste!$H13317)-N(GL_Paste!$G13317))</f>
        <v/>
      </c>
      <c r="B13320" s="43">
        <f>IF(GL_Paste!$B13317="","",DATE(YEAR(GL_Paste!$E13317),MONTH(GL_Paste!$E13317),1))</f>
        <v/>
      </c>
      <c r="C13320">
        <f>IF(GL_Paste!$B13317="","",IF(TRIM(GL_Paste!$M13317)&lt;&gt;"",TRIM(GL_Paste!$M13317),IFERROR(MID(GL_Paste!$I13317,FIND("[",GL_Paste!$I13317)+1,FIND("]",GL_Paste!$I13317)-FIND("[",GL_Paste!$I13317)-1),"")))</f>
        <v/>
      </c>
      <c r="D13320">
        <f>IF(GL_Paste!$B13317="","",IFERROR(INDEX(DeptName,MATCH($C13320,DeptTag,0)),"UNALLOCATED"))</f>
        <v/>
      </c>
      <c r="E13320">
        <f>IF(GL_Paste!$B13317="","",IFERROR(INDEX(AcctCat,MATCH(GL_Paste!$B13317&amp;"",AcctCode,0)),"UNKNOWN"))</f>
        <v/>
      </c>
      <c r="F13320">
        <f>IF(GL_Paste!$B13317="","",IFERROR(INDEX(AcctSub,MATCH(GL_Paste!$B13317&amp;"",AcctCode,0)),"UNKNOWN"))</f>
        <v/>
      </c>
    </row>
    <row r="13321">
      <c r="A13321" s="40">
        <f>IF(GL_Paste!$B13318="","",N(GL_Paste!$H13318)-N(GL_Paste!$G13318))</f>
        <v/>
      </c>
      <c r="B13321" s="43">
        <f>IF(GL_Paste!$B13318="","",DATE(YEAR(GL_Paste!$E13318),MONTH(GL_Paste!$E13318),1))</f>
        <v/>
      </c>
      <c r="C13321">
        <f>IF(GL_Paste!$B13318="","",IF(TRIM(GL_Paste!$M13318)&lt;&gt;"",TRIM(GL_Paste!$M13318),IFERROR(MID(GL_Paste!$I13318,FIND("[",GL_Paste!$I13318)+1,FIND("]",GL_Paste!$I13318)-FIND("[",GL_Paste!$I13318)-1),"")))</f>
        <v/>
      </c>
      <c r="D13321">
        <f>IF(GL_Paste!$B13318="","",IFERROR(INDEX(DeptName,MATCH($C13321,DeptTag,0)),"UNALLOCATED"))</f>
        <v/>
      </c>
      <c r="E13321">
        <f>IF(GL_Paste!$B13318="","",IFERROR(INDEX(AcctCat,MATCH(GL_Paste!$B13318&amp;"",AcctCode,0)),"UNKNOWN"))</f>
        <v/>
      </c>
      <c r="F13321">
        <f>IF(GL_Paste!$B13318="","",IFERROR(INDEX(AcctSub,MATCH(GL_Paste!$B13318&amp;"",AcctCode,0)),"UNKNOWN"))</f>
        <v/>
      </c>
    </row>
    <row r="13322">
      <c r="A13322" s="40">
        <f>IF(GL_Paste!$B13319="","",N(GL_Paste!$H13319)-N(GL_Paste!$G13319))</f>
        <v/>
      </c>
      <c r="B13322" s="43">
        <f>IF(GL_Paste!$B13319="","",DATE(YEAR(GL_Paste!$E13319),MONTH(GL_Paste!$E13319),1))</f>
        <v/>
      </c>
      <c r="C13322">
        <f>IF(GL_Paste!$B13319="","",IF(TRIM(GL_Paste!$M13319)&lt;&gt;"",TRIM(GL_Paste!$M13319),IFERROR(MID(GL_Paste!$I13319,FIND("[",GL_Paste!$I13319)+1,FIND("]",GL_Paste!$I13319)-FIND("[",GL_Paste!$I13319)-1),"")))</f>
        <v/>
      </c>
      <c r="D13322">
        <f>IF(GL_Paste!$B13319="","",IFERROR(INDEX(DeptName,MATCH($C13322,DeptTag,0)),"UNALLOCATED"))</f>
        <v/>
      </c>
      <c r="E13322">
        <f>IF(GL_Paste!$B13319="","",IFERROR(INDEX(AcctCat,MATCH(GL_Paste!$B13319&amp;"",AcctCode,0)),"UNKNOWN"))</f>
        <v/>
      </c>
      <c r="F13322">
        <f>IF(GL_Paste!$B13319="","",IFERROR(INDEX(AcctSub,MATCH(GL_Paste!$B13319&amp;"",AcctCode,0)),"UNKNOWN"))</f>
        <v/>
      </c>
    </row>
    <row r="13323">
      <c r="A13323" s="40">
        <f>IF(GL_Paste!$B13320="","",N(GL_Paste!$H13320)-N(GL_Paste!$G13320))</f>
        <v/>
      </c>
      <c r="B13323" s="43">
        <f>IF(GL_Paste!$B13320="","",DATE(YEAR(GL_Paste!$E13320),MONTH(GL_Paste!$E13320),1))</f>
        <v/>
      </c>
      <c r="C13323">
        <f>IF(GL_Paste!$B13320="","",IF(TRIM(GL_Paste!$M13320)&lt;&gt;"",TRIM(GL_Paste!$M13320),IFERROR(MID(GL_Paste!$I13320,FIND("[",GL_Paste!$I13320)+1,FIND("]",GL_Paste!$I13320)-FIND("[",GL_Paste!$I13320)-1),"")))</f>
        <v/>
      </c>
      <c r="D13323">
        <f>IF(GL_Paste!$B13320="","",IFERROR(INDEX(DeptName,MATCH($C13323,DeptTag,0)),"UNALLOCATED"))</f>
        <v/>
      </c>
      <c r="E13323">
        <f>IF(GL_Paste!$B13320="","",IFERROR(INDEX(AcctCat,MATCH(GL_Paste!$B13320&amp;"",AcctCode,0)),"UNKNOWN"))</f>
        <v/>
      </c>
      <c r="F13323">
        <f>IF(GL_Paste!$B13320="","",IFERROR(INDEX(AcctSub,MATCH(GL_Paste!$B13320&amp;"",AcctCode,0)),"UNKNOWN"))</f>
        <v/>
      </c>
    </row>
    <row r="13324">
      <c r="A13324" s="40">
        <f>IF(GL_Paste!$B13321="","",N(GL_Paste!$H13321)-N(GL_Paste!$G13321))</f>
        <v/>
      </c>
      <c r="B13324" s="43">
        <f>IF(GL_Paste!$B13321="","",DATE(YEAR(GL_Paste!$E13321),MONTH(GL_Paste!$E13321),1))</f>
        <v/>
      </c>
      <c r="C13324">
        <f>IF(GL_Paste!$B13321="","",IF(TRIM(GL_Paste!$M13321)&lt;&gt;"",TRIM(GL_Paste!$M13321),IFERROR(MID(GL_Paste!$I13321,FIND("[",GL_Paste!$I13321)+1,FIND("]",GL_Paste!$I13321)-FIND("[",GL_Paste!$I13321)-1),"")))</f>
        <v/>
      </c>
      <c r="D13324">
        <f>IF(GL_Paste!$B13321="","",IFERROR(INDEX(DeptName,MATCH($C13324,DeptTag,0)),"UNALLOCATED"))</f>
        <v/>
      </c>
      <c r="E13324">
        <f>IF(GL_Paste!$B13321="","",IFERROR(INDEX(AcctCat,MATCH(GL_Paste!$B13321&amp;"",AcctCode,0)),"UNKNOWN"))</f>
        <v/>
      </c>
      <c r="F13324">
        <f>IF(GL_Paste!$B13321="","",IFERROR(INDEX(AcctSub,MATCH(GL_Paste!$B13321&amp;"",AcctCode,0)),"UNKNOWN"))</f>
        <v/>
      </c>
    </row>
    <row r="13325">
      <c r="A13325" s="40">
        <f>IF(GL_Paste!$B13322="","",N(GL_Paste!$H13322)-N(GL_Paste!$G13322))</f>
        <v/>
      </c>
      <c r="B13325" s="43">
        <f>IF(GL_Paste!$B13322="","",DATE(YEAR(GL_Paste!$E13322),MONTH(GL_Paste!$E13322),1))</f>
        <v/>
      </c>
      <c r="C13325">
        <f>IF(GL_Paste!$B13322="","",IF(TRIM(GL_Paste!$M13322)&lt;&gt;"",TRIM(GL_Paste!$M13322),IFERROR(MID(GL_Paste!$I13322,FIND("[",GL_Paste!$I13322)+1,FIND("]",GL_Paste!$I13322)-FIND("[",GL_Paste!$I13322)-1),"")))</f>
        <v/>
      </c>
      <c r="D13325">
        <f>IF(GL_Paste!$B13322="","",IFERROR(INDEX(DeptName,MATCH($C13325,DeptTag,0)),"UNALLOCATED"))</f>
        <v/>
      </c>
      <c r="E13325">
        <f>IF(GL_Paste!$B13322="","",IFERROR(INDEX(AcctCat,MATCH(GL_Paste!$B13322&amp;"",AcctCode,0)),"UNKNOWN"))</f>
        <v/>
      </c>
      <c r="F13325">
        <f>IF(GL_Paste!$B13322="","",IFERROR(INDEX(AcctSub,MATCH(GL_Paste!$B13322&amp;"",AcctCode,0)),"UNKNOWN"))</f>
        <v/>
      </c>
    </row>
    <row r="13326">
      <c r="A13326" s="40">
        <f>IF(GL_Paste!$B13323="","",N(GL_Paste!$H13323)-N(GL_Paste!$G13323))</f>
        <v/>
      </c>
      <c r="B13326" s="43">
        <f>IF(GL_Paste!$B13323="","",DATE(YEAR(GL_Paste!$E13323),MONTH(GL_Paste!$E13323),1))</f>
        <v/>
      </c>
      <c r="C13326">
        <f>IF(GL_Paste!$B13323="","",IF(TRIM(GL_Paste!$M13323)&lt;&gt;"",TRIM(GL_Paste!$M13323),IFERROR(MID(GL_Paste!$I13323,FIND("[",GL_Paste!$I13323)+1,FIND("]",GL_Paste!$I13323)-FIND("[",GL_Paste!$I13323)-1),"")))</f>
        <v/>
      </c>
      <c r="D13326">
        <f>IF(GL_Paste!$B13323="","",IFERROR(INDEX(DeptName,MATCH($C13326,DeptTag,0)),"UNALLOCATED"))</f>
        <v/>
      </c>
      <c r="E13326">
        <f>IF(GL_Paste!$B13323="","",IFERROR(INDEX(AcctCat,MATCH(GL_Paste!$B13323&amp;"",AcctCode,0)),"UNKNOWN"))</f>
        <v/>
      </c>
      <c r="F13326">
        <f>IF(GL_Paste!$B13323="","",IFERROR(INDEX(AcctSub,MATCH(GL_Paste!$B13323&amp;"",AcctCode,0)),"UNKNOWN"))</f>
        <v/>
      </c>
    </row>
    <row r="13327">
      <c r="A13327" s="40">
        <f>IF(GL_Paste!$B13324="","",N(GL_Paste!$H13324)-N(GL_Paste!$G13324))</f>
        <v/>
      </c>
      <c r="B13327" s="43">
        <f>IF(GL_Paste!$B13324="","",DATE(YEAR(GL_Paste!$E13324),MONTH(GL_Paste!$E13324),1))</f>
        <v/>
      </c>
      <c r="C13327">
        <f>IF(GL_Paste!$B13324="","",IF(TRIM(GL_Paste!$M13324)&lt;&gt;"",TRIM(GL_Paste!$M13324),IFERROR(MID(GL_Paste!$I13324,FIND("[",GL_Paste!$I13324)+1,FIND("]",GL_Paste!$I13324)-FIND("[",GL_Paste!$I13324)-1),"")))</f>
        <v/>
      </c>
      <c r="D13327">
        <f>IF(GL_Paste!$B13324="","",IFERROR(INDEX(DeptName,MATCH($C13327,DeptTag,0)),"UNALLOCATED"))</f>
        <v/>
      </c>
      <c r="E13327">
        <f>IF(GL_Paste!$B13324="","",IFERROR(INDEX(AcctCat,MATCH(GL_Paste!$B13324&amp;"",AcctCode,0)),"UNKNOWN"))</f>
        <v/>
      </c>
      <c r="F13327">
        <f>IF(GL_Paste!$B13324="","",IFERROR(INDEX(AcctSub,MATCH(GL_Paste!$B13324&amp;"",AcctCode,0)),"UNKNOWN"))</f>
        <v/>
      </c>
    </row>
    <row r="13328">
      <c r="A13328" s="40">
        <f>IF(GL_Paste!$B13325="","",N(GL_Paste!$H13325)-N(GL_Paste!$G13325))</f>
        <v/>
      </c>
      <c r="B13328" s="43">
        <f>IF(GL_Paste!$B13325="","",DATE(YEAR(GL_Paste!$E13325),MONTH(GL_Paste!$E13325),1))</f>
        <v/>
      </c>
      <c r="C13328">
        <f>IF(GL_Paste!$B13325="","",IF(TRIM(GL_Paste!$M13325)&lt;&gt;"",TRIM(GL_Paste!$M13325),IFERROR(MID(GL_Paste!$I13325,FIND("[",GL_Paste!$I13325)+1,FIND("]",GL_Paste!$I13325)-FIND("[",GL_Paste!$I13325)-1),"")))</f>
        <v/>
      </c>
      <c r="D13328">
        <f>IF(GL_Paste!$B13325="","",IFERROR(INDEX(DeptName,MATCH($C13328,DeptTag,0)),"UNALLOCATED"))</f>
        <v/>
      </c>
      <c r="E13328">
        <f>IF(GL_Paste!$B13325="","",IFERROR(INDEX(AcctCat,MATCH(GL_Paste!$B13325&amp;"",AcctCode,0)),"UNKNOWN"))</f>
        <v/>
      </c>
      <c r="F13328">
        <f>IF(GL_Paste!$B13325="","",IFERROR(INDEX(AcctSub,MATCH(GL_Paste!$B13325&amp;"",AcctCode,0)),"UNKNOWN"))</f>
        <v/>
      </c>
    </row>
    <row r="13329">
      <c r="A13329" s="40">
        <f>IF(GL_Paste!$B13326="","",N(GL_Paste!$H13326)-N(GL_Paste!$G13326))</f>
        <v/>
      </c>
      <c r="B13329" s="43">
        <f>IF(GL_Paste!$B13326="","",DATE(YEAR(GL_Paste!$E13326),MONTH(GL_Paste!$E13326),1))</f>
        <v/>
      </c>
      <c r="C13329">
        <f>IF(GL_Paste!$B13326="","",IF(TRIM(GL_Paste!$M13326)&lt;&gt;"",TRIM(GL_Paste!$M13326),IFERROR(MID(GL_Paste!$I13326,FIND("[",GL_Paste!$I13326)+1,FIND("]",GL_Paste!$I13326)-FIND("[",GL_Paste!$I13326)-1),"")))</f>
        <v/>
      </c>
      <c r="D13329">
        <f>IF(GL_Paste!$B13326="","",IFERROR(INDEX(DeptName,MATCH($C13329,DeptTag,0)),"UNALLOCATED"))</f>
        <v/>
      </c>
      <c r="E13329">
        <f>IF(GL_Paste!$B13326="","",IFERROR(INDEX(AcctCat,MATCH(GL_Paste!$B13326&amp;"",AcctCode,0)),"UNKNOWN"))</f>
        <v/>
      </c>
      <c r="F13329">
        <f>IF(GL_Paste!$B13326="","",IFERROR(INDEX(AcctSub,MATCH(GL_Paste!$B13326&amp;"",AcctCode,0)),"UNKNOWN"))</f>
        <v/>
      </c>
    </row>
    <row r="13330">
      <c r="A13330" s="40">
        <f>IF(GL_Paste!$B13327="","",N(GL_Paste!$H13327)-N(GL_Paste!$G13327))</f>
        <v/>
      </c>
      <c r="B13330" s="43">
        <f>IF(GL_Paste!$B13327="","",DATE(YEAR(GL_Paste!$E13327),MONTH(GL_Paste!$E13327),1))</f>
        <v/>
      </c>
      <c r="C13330">
        <f>IF(GL_Paste!$B13327="","",IF(TRIM(GL_Paste!$M13327)&lt;&gt;"",TRIM(GL_Paste!$M13327),IFERROR(MID(GL_Paste!$I13327,FIND("[",GL_Paste!$I13327)+1,FIND("]",GL_Paste!$I13327)-FIND("[",GL_Paste!$I13327)-1),"")))</f>
        <v/>
      </c>
      <c r="D13330">
        <f>IF(GL_Paste!$B13327="","",IFERROR(INDEX(DeptName,MATCH($C13330,DeptTag,0)),"UNALLOCATED"))</f>
        <v/>
      </c>
      <c r="E13330">
        <f>IF(GL_Paste!$B13327="","",IFERROR(INDEX(AcctCat,MATCH(GL_Paste!$B13327&amp;"",AcctCode,0)),"UNKNOWN"))</f>
        <v/>
      </c>
      <c r="F13330">
        <f>IF(GL_Paste!$B13327="","",IFERROR(INDEX(AcctSub,MATCH(GL_Paste!$B13327&amp;"",AcctCode,0)),"UNKNOWN"))</f>
        <v/>
      </c>
    </row>
    <row r="13331">
      <c r="A13331" s="40">
        <f>IF(GL_Paste!$B13328="","",N(GL_Paste!$H13328)-N(GL_Paste!$G13328))</f>
        <v/>
      </c>
      <c r="B13331" s="43">
        <f>IF(GL_Paste!$B13328="","",DATE(YEAR(GL_Paste!$E13328),MONTH(GL_Paste!$E13328),1))</f>
        <v/>
      </c>
      <c r="C13331">
        <f>IF(GL_Paste!$B13328="","",IF(TRIM(GL_Paste!$M13328)&lt;&gt;"",TRIM(GL_Paste!$M13328),IFERROR(MID(GL_Paste!$I13328,FIND("[",GL_Paste!$I13328)+1,FIND("]",GL_Paste!$I13328)-FIND("[",GL_Paste!$I13328)-1),"")))</f>
        <v/>
      </c>
      <c r="D13331">
        <f>IF(GL_Paste!$B13328="","",IFERROR(INDEX(DeptName,MATCH($C13331,DeptTag,0)),"UNALLOCATED"))</f>
        <v/>
      </c>
      <c r="E13331">
        <f>IF(GL_Paste!$B13328="","",IFERROR(INDEX(AcctCat,MATCH(GL_Paste!$B13328&amp;"",AcctCode,0)),"UNKNOWN"))</f>
        <v/>
      </c>
      <c r="F13331">
        <f>IF(GL_Paste!$B13328="","",IFERROR(INDEX(AcctSub,MATCH(GL_Paste!$B13328&amp;"",AcctCode,0)),"UNKNOWN"))</f>
        <v/>
      </c>
    </row>
    <row r="13332">
      <c r="A13332" s="40">
        <f>IF(GL_Paste!$B13329="","",N(GL_Paste!$H13329)-N(GL_Paste!$G13329))</f>
        <v/>
      </c>
      <c r="B13332" s="43">
        <f>IF(GL_Paste!$B13329="","",DATE(YEAR(GL_Paste!$E13329),MONTH(GL_Paste!$E13329),1))</f>
        <v/>
      </c>
      <c r="C13332">
        <f>IF(GL_Paste!$B13329="","",IF(TRIM(GL_Paste!$M13329)&lt;&gt;"",TRIM(GL_Paste!$M13329),IFERROR(MID(GL_Paste!$I13329,FIND("[",GL_Paste!$I13329)+1,FIND("]",GL_Paste!$I13329)-FIND("[",GL_Paste!$I13329)-1),"")))</f>
        <v/>
      </c>
      <c r="D13332">
        <f>IF(GL_Paste!$B13329="","",IFERROR(INDEX(DeptName,MATCH($C13332,DeptTag,0)),"UNALLOCATED"))</f>
        <v/>
      </c>
      <c r="E13332">
        <f>IF(GL_Paste!$B13329="","",IFERROR(INDEX(AcctCat,MATCH(GL_Paste!$B13329&amp;"",AcctCode,0)),"UNKNOWN"))</f>
        <v/>
      </c>
      <c r="F13332">
        <f>IF(GL_Paste!$B13329="","",IFERROR(INDEX(AcctSub,MATCH(GL_Paste!$B13329&amp;"",AcctCode,0)),"UNKNOWN"))</f>
        <v/>
      </c>
    </row>
    <row r="13333">
      <c r="A13333" s="40">
        <f>IF(GL_Paste!$B13330="","",N(GL_Paste!$H13330)-N(GL_Paste!$G13330))</f>
        <v/>
      </c>
      <c r="B13333" s="43">
        <f>IF(GL_Paste!$B13330="","",DATE(YEAR(GL_Paste!$E13330),MONTH(GL_Paste!$E13330),1))</f>
        <v/>
      </c>
      <c r="C13333">
        <f>IF(GL_Paste!$B13330="","",IF(TRIM(GL_Paste!$M13330)&lt;&gt;"",TRIM(GL_Paste!$M13330),IFERROR(MID(GL_Paste!$I13330,FIND("[",GL_Paste!$I13330)+1,FIND("]",GL_Paste!$I13330)-FIND("[",GL_Paste!$I13330)-1),"")))</f>
        <v/>
      </c>
      <c r="D13333">
        <f>IF(GL_Paste!$B13330="","",IFERROR(INDEX(DeptName,MATCH($C13333,DeptTag,0)),"UNALLOCATED"))</f>
        <v/>
      </c>
      <c r="E13333">
        <f>IF(GL_Paste!$B13330="","",IFERROR(INDEX(AcctCat,MATCH(GL_Paste!$B13330&amp;"",AcctCode,0)),"UNKNOWN"))</f>
        <v/>
      </c>
      <c r="F13333">
        <f>IF(GL_Paste!$B13330="","",IFERROR(INDEX(AcctSub,MATCH(GL_Paste!$B13330&amp;"",AcctCode,0)),"UNKNOWN"))</f>
        <v/>
      </c>
    </row>
    <row r="13334">
      <c r="A13334" s="40">
        <f>IF(GL_Paste!$B13331="","",N(GL_Paste!$H13331)-N(GL_Paste!$G13331))</f>
        <v/>
      </c>
      <c r="B13334" s="43">
        <f>IF(GL_Paste!$B13331="","",DATE(YEAR(GL_Paste!$E13331),MONTH(GL_Paste!$E13331),1))</f>
        <v/>
      </c>
      <c r="C13334">
        <f>IF(GL_Paste!$B13331="","",IF(TRIM(GL_Paste!$M13331)&lt;&gt;"",TRIM(GL_Paste!$M13331),IFERROR(MID(GL_Paste!$I13331,FIND("[",GL_Paste!$I13331)+1,FIND("]",GL_Paste!$I13331)-FIND("[",GL_Paste!$I13331)-1),"")))</f>
        <v/>
      </c>
      <c r="D13334">
        <f>IF(GL_Paste!$B13331="","",IFERROR(INDEX(DeptName,MATCH($C13334,DeptTag,0)),"UNALLOCATED"))</f>
        <v/>
      </c>
      <c r="E13334">
        <f>IF(GL_Paste!$B13331="","",IFERROR(INDEX(AcctCat,MATCH(GL_Paste!$B13331&amp;"",AcctCode,0)),"UNKNOWN"))</f>
        <v/>
      </c>
      <c r="F13334">
        <f>IF(GL_Paste!$B13331="","",IFERROR(INDEX(AcctSub,MATCH(GL_Paste!$B13331&amp;"",AcctCode,0)),"UNKNOWN"))</f>
        <v/>
      </c>
    </row>
    <row r="13335">
      <c r="A13335" s="40">
        <f>IF(GL_Paste!$B13332="","",N(GL_Paste!$H13332)-N(GL_Paste!$G13332))</f>
        <v/>
      </c>
      <c r="B13335" s="43">
        <f>IF(GL_Paste!$B13332="","",DATE(YEAR(GL_Paste!$E13332),MONTH(GL_Paste!$E13332),1))</f>
        <v/>
      </c>
      <c r="C13335">
        <f>IF(GL_Paste!$B13332="","",IF(TRIM(GL_Paste!$M13332)&lt;&gt;"",TRIM(GL_Paste!$M13332),IFERROR(MID(GL_Paste!$I13332,FIND("[",GL_Paste!$I13332)+1,FIND("]",GL_Paste!$I13332)-FIND("[",GL_Paste!$I13332)-1),"")))</f>
        <v/>
      </c>
      <c r="D13335">
        <f>IF(GL_Paste!$B13332="","",IFERROR(INDEX(DeptName,MATCH($C13335,DeptTag,0)),"UNALLOCATED"))</f>
        <v/>
      </c>
      <c r="E13335">
        <f>IF(GL_Paste!$B13332="","",IFERROR(INDEX(AcctCat,MATCH(GL_Paste!$B13332&amp;"",AcctCode,0)),"UNKNOWN"))</f>
        <v/>
      </c>
      <c r="F13335">
        <f>IF(GL_Paste!$B13332="","",IFERROR(INDEX(AcctSub,MATCH(GL_Paste!$B13332&amp;"",AcctCode,0)),"UNKNOWN"))</f>
        <v/>
      </c>
    </row>
    <row r="13336">
      <c r="A13336" s="40">
        <f>IF(GL_Paste!$B13333="","",N(GL_Paste!$H13333)-N(GL_Paste!$G13333))</f>
        <v/>
      </c>
      <c r="B13336" s="43">
        <f>IF(GL_Paste!$B13333="","",DATE(YEAR(GL_Paste!$E13333),MONTH(GL_Paste!$E13333),1))</f>
        <v/>
      </c>
      <c r="C13336">
        <f>IF(GL_Paste!$B13333="","",IF(TRIM(GL_Paste!$M13333)&lt;&gt;"",TRIM(GL_Paste!$M13333),IFERROR(MID(GL_Paste!$I13333,FIND("[",GL_Paste!$I13333)+1,FIND("]",GL_Paste!$I13333)-FIND("[",GL_Paste!$I13333)-1),"")))</f>
        <v/>
      </c>
      <c r="D13336">
        <f>IF(GL_Paste!$B13333="","",IFERROR(INDEX(DeptName,MATCH($C13336,DeptTag,0)),"UNALLOCATED"))</f>
        <v/>
      </c>
      <c r="E13336">
        <f>IF(GL_Paste!$B13333="","",IFERROR(INDEX(AcctCat,MATCH(GL_Paste!$B13333&amp;"",AcctCode,0)),"UNKNOWN"))</f>
        <v/>
      </c>
      <c r="F13336">
        <f>IF(GL_Paste!$B13333="","",IFERROR(INDEX(AcctSub,MATCH(GL_Paste!$B13333&amp;"",AcctCode,0)),"UNKNOWN"))</f>
        <v/>
      </c>
    </row>
    <row r="13337">
      <c r="A13337" s="40">
        <f>IF(GL_Paste!$B13334="","",N(GL_Paste!$H13334)-N(GL_Paste!$G13334))</f>
        <v/>
      </c>
      <c r="B13337" s="43">
        <f>IF(GL_Paste!$B13334="","",DATE(YEAR(GL_Paste!$E13334),MONTH(GL_Paste!$E13334),1))</f>
        <v/>
      </c>
      <c r="C13337">
        <f>IF(GL_Paste!$B13334="","",IF(TRIM(GL_Paste!$M13334)&lt;&gt;"",TRIM(GL_Paste!$M13334),IFERROR(MID(GL_Paste!$I13334,FIND("[",GL_Paste!$I13334)+1,FIND("]",GL_Paste!$I13334)-FIND("[",GL_Paste!$I13334)-1),"")))</f>
        <v/>
      </c>
      <c r="D13337">
        <f>IF(GL_Paste!$B13334="","",IFERROR(INDEX(DeptName,MATCH($C13337,DeptTag,0)),"UNALLOCATED"))</f>
        <v/>
      </c>
      <c r="E13337">
        <f>IF(GL_Paste!$B13334="","",IFERROR(INDEX(AcctCat,MATCH(GL_Paste!$B13334&amp;"",AcctCode,0)),"UNKNOWN"))</f>
        <v/>
      </c>
      <c r="F13337">
        <f>IF(GL_Paste!$B13334="","",IFERROR(INDEX(AcctSub,MATCH(GL_Paste!$B13334&amp;"",AcctCode,0)),"UNKNOWN"))</f>
        <v/>
      </c>
    </row>
    <row r="13338">
      <c r="A13338" s="40">
        <f>IF(GL_Paste!$B13335="","",N(GL_Paste!$H13335)-N(GL_Paste!$G13335))</f>
        <v/>
      </c>
      <c r="B13338" s="43">
        <f>IF(GL_Paste!$B13335="","",DATE(YEAR(GL_Paste!$E13335),MONTH(GL_Paste!$E13335),1))</f>
        <v/>
      </c>
      <c r="C13338">
        <f>IF(GL_Paste!$B13335="","",IF(TRIM(GL_Paste!$M13335)&lt;&gt;"",TRIM(GL_Paste!$M13335),IFERROR(MID(GL_Paste!$I13335,FIND("[",GL_Paste!$I13335)+1,FIND("]",GL_Paste!$I13335)-FIND("[",GL_Paste!$I13335)-1),"")))</f>
        <v/>
      </c>
      <c r="D13338">
        <f>IF(GL_Paste!$B13335="","",IFERROR(INDEX(DeptName,MATCH($C13338,DeptTag,0)),"UNALLOCATED"))</f>
        <v/>
      </c>
      <c r="E13338">
        <f>IF(GL_Paste!$B13335="","",IFERROR(INDEX(AcctCat,MATCH(GL_Paste!$B13335&amp;"",AcctCode,0)),"UNKNOWN"))</f>
        <v/>
      </c>
      <c r="F13338">
        <f>IF(GL_Paste!$B13335="","",IFERROR(INDEX(AcctSub,MATCH(GL_Paste!$B13335&amp;"",AcctCode,0)),"UNKNOWN"))</f>
        <v/>
      </c>
    </row>
    <row r="13339">
      <c r="A13339" s="40">
        <f>IF(GL_Paste!$B13336="","",N(GL_Paste!$H13336)-N(GL_Paste!$G13336))</f>
        <v/>
      </c>
      <c r="B13339" s="43">
        <f>IF(GL_Paste!$B13336="","",DATE(YEAR(GL_Paste!$E13336),MONTH(GL_Paste!$E13336),1))</f>
        <v/>
      </c>
      <c r="C13339">
        <f>IF(GL_Paste!$B13336="","",IF(TRIM(GL_Paste!$M13336)&lt;&gt;"",TRIM(GL_Paste!$M13336),IFERROR(MID(GL_Paste!$I13336,FIND("[",GL_Paste!$I13336)+1,FIND("]",GL_Paste!$I13336)-FIND("[",GL_Paste!$I13336)-1),"")))</f>
        <v/>
      </c>
      <c r="D13339">
        <f>IF(GL_Paste!$B13336="","",IFERROR(INDEX(DeptName,MATCH($C13339,DeptTag,0)),"UNALLOCATED"))</f>
        <v/>
      </c>
      <c r="E13339">
        <f>IF(GL_Paste!$B13336="","",IFERROR(INDEX(AcctCat,MATCH(GL_Paste!$B13336&amp;"",AcctCode,0)),"UNKNOWN"))</f>
        <v/>
      </c>
      <c r="F13339">
        <f>IF(GL_Paste!$B13336="","",IFERROR(INDEX(AcctSub,MATCH(GL_Paste!$B13336&amp;"",AcctCode,0)),"UNKNOWN"))</f>
        <v/>
      </c>
    </row>
    <row r="13340">
      <c r="A13340" s="40">
        <f>IF(GL_Paste!$B13337="","",N(GL_Paste!$H13337)-N(GL_Paste!$G13337))</f>
        <v/>
      </c>
      <c r="B13340" s="43">
        <f>IF(GL_Paste!$B13337="","",DATE(YEAR(GL_Paste!$E13337),MONTH(GL_Paste!$E13337),1))</f>
        <v/>
      </c>
      <c r="C13340">
        <f>IF(GL_Paste!$B13337="","",IF(TRIM(GL_Paste!$M13337)&lt;&gt;"",TRIM(GL_Paste!$M13337),IFERROR(MID(GL_Paste!$I13337,FIND("[",GL_Paste!$I13337)+1,FIND("]",GL_Paste!$I13337)-FIND("[",GL_Paste!$I13337)-1),"")))</f>
        <v/>
      </c>
      <c r="D13340">
        <f>IF(GL_Paste!$B13337="","",IFERROR(INDEX(DeptName,MATCH($C13340,DeptTag,0)),"UNALLOCATED"))</f>
        <v/>
      </c>
      <c r="E13340">
        <f>IF(GL_Paste!$B13337="","",IFERROR(INDEX(AcctCat,MATCH(GL_Paste!$B13337&amp;"",AcctCode,0)),"UNKNOWN"))</f>
        <v/>
      </c>
      <c r="F13340">
        <f>IF(GL_Paste!$B13337="","",IFERROR(INDEX(AcctSub,MATCH(GL_Paste!$B13337&amp;"",AcctCode,0)),"UNKNOWN"))</f>
        <v/>
      </c>
    </row>
    <row r="13341">
      <c r="A13341" s="40">
        <f>IF(GL_Paste!$B13338="","",N(GL_Paste!$H13338)-N(GL_Paste!$G13338))</f>
        <v/>
      </c>
      <c r="B13341" s="43">
        <f>IF(GL_Paste!$B13338="","",DATE(YEAR(GL_Paste!$E13338),MONTH(GL_Paste!$E13338),1))</f>
        <v/>
      </c>
      <c r="C13341">
        <f>IF(GL_Paste!$B13338="","",IF(TRIM(GL_Paste!$M13338)&lt;&gt;"",TRIM(GL_Paste!$M13338),IFERROR(MID(GL_Paste!$I13338,FIND("[",GL_Paste!$I13338)+1,FIND("]",GL_Paste!$I13338)-FIND("[",GL_Paste!$I13338)-1),"")))</f>
        <v/>
      </c>
      <c r="D13341">
        <f>IF(GL_Paste!$B13338="","",IFERROR(INDEX(DeptName,MATCH($C13341,DeptTag,0)),"UNALLOCATED"))</f>
        <v/>
      </c>
      <c r="E13341">
        <f>IF(GL_Paste!$B13338="","",IFERROR(INDEX(AcctCat,MATCH(GL_Paste!$B13338&amp;"",AcctCode,0)),"UNKNOWN"))</f>
        <v/>
      </c>
      <c r="F13341">
        <f>IF(GL_Paste!$B13338="","",IFERROR(INDEX(AcctSub,MATCH(GL_Paste!$B13338&amp;"",AcctCode,0)),"UNKNOWN"))</f>
        <v/>
      </c>
    </row>
    <row r="13342">
      <c r="A13342" s="40">
        <f>IF(GL_Paste!$B13339="","",N(GL_Paste!$H13339)-N(GL_Paste!$G13339))</f>
        <v/>
      </c>
      <c r="B13342" s="43">
        <f>IF(GL_Paste!$B13339="","",DATE(YEAR(GL_Paste!$E13339),MONTH(GL_Paste!$E13339),1))</f>
        <v/>
      </c>
      <c r="C13342">
        <f>IF(GL_Paste!$B13339="","",IF(TRIM(GL_Paste!$M13339)&lt;&gt;"",TRIM(GL_Paste!$M13339),IFERROR(MID(GL_Paste!$I13339,FIND("[",GL_Paste!$I13339)+1,FIND("]",GL_Paste!$I13339)-FIND("[",GL_Paste!$I13339)-1),"")))</f>
        <v/>
      </c>
      <c r="D13342">
        <f>IF(GL_Paste!$B13339="","",IFERROR(INDEX(DeptName,MATCH($C13342,DeptTag,0)),"UNALLOCATED"))</f>
        <v/>
      </c>
      <c r="E13342">
        <f>IF(GL_Paste!$B13339="","",IFERROR(INDEX(AcctCat,MATCH(GL_Paste!$B13339&amp;"",AcctCode,0)),"UNKNOWN"))</f>
        <v/>
      </c>
      <c r="F13342">
        <f>IF(GL_Paste!$B13339="","",IFERROR(INDEX(AcctSub,MATCH(GL_Paste!$B13339&amp;"",AcctCode,0)),"UNKNOWN"))</f>
        <v/>
      </c>
    </row>
    <row r="13343">
      <c r="A13343" s="40">
        <f>IF(GL_Paste!$B13340="","",N(GL_Paste!$H13340)-N(GL_Paste!$G13340))</f>
        <v/>
      </c>
      <c r="B13343" s="43">
        <f>IF(GL_Paste!$B13340="","",DATE(YEAR(GL_Paste!$E13340),MONTH(GL_Paste!$E13340),1))</f>
        <v/>
      </c>
      <c r="C13343">
        <f>IF(GL_Paste!$B13340="","",IF(TRIM(GL_Paste!$M13340)&lt;&gt;"",TRIM(GL_Paste!$M13340),IFERROR(MID(GL_Paste!$I13340,FIND("[",GL_Paste!$I13340)+1,FIND("]",GL_Paste!$I13340)-FIND("[",GL_Paste!$I13340)-1),"")))</f>
        <v/>
      </c>
      <c r="D13343">
        <f>IF(GL_Paste!$B13340="","",IFERROR(INDEX(DeptName,MATCH($C13343,DeptTag,0)),"UNALLOCATED"))</f>
        <v/>
      </c>
      <c r="E13343">
        <f>IF(GL_Paste!$B13340="","",IFERROR(INDEX(AcctCat,MATCH(GL_Paste!$B13340&amp;"",AcctCode,0)),"UNKNOWN"))</f>
        <v/>
      </c>
      <c r="F13343">
        <f>IF(GL_Paste!$B13340="","",IFERROR(INDEX(AcctSub,MATCH(GL_Paste!$B13340&amp;"",AcctCode,0)),"UNKNOWN"))</f>
        <v/>
      </c>
    </row>
    <row r="13344">
      <c r="A13344" s="40">
        <f>IF(GL_Paste!$B13341="","",N(GL_Paste!$H13341)-N(GL_Paste!$G13341))</f>
        <v/>
      </c>
      <c r="B13344" s="43">
        <f>IF(GL_Paste!$B13341="","",DATE(YEAR(GL_Paste!$E13341),MONTH(GL_Paste!$E13341),1))</f>
        <v/>
      </c>
      <c r="C13344">
        <f>IF(GL_Paste!$B13341="","",IF(TRIM(GL_Paste!$M13341)&lt;&gt;"",TRIM(GL_Paste!$M13341),IFERROR(MID(GL_Paste!$I13341,FIND("[",GL_Paste!$I13341)+1,FIND("]",GL_Paste!$I13341)-FIND("[",GL_Paste!$I13341)-1),"")))</f>
        <v/>
      </c>
      <c r="D13344">
        <f>IF(GL_Paste!$B13341="","",IFERROR(INDEX(DeptName,MATCH($C13344,DeptTag,0)),"UNALLOCATED"))</f>
        <v/>
      </c>
      <c r="E13344">
        <f>IF(GL_Paste!$B13341="","",IFERROR(INDEX(AcctCat,MATCH(GL_Paste!$B13341&amp;"",AcctCode,0)),"UNKNOWN"))</f>
        <v/>
      </c>
      <c r="F13344">
        <f>IF(GL_Paste!$B13341="","",IFERROR(INDEX(AcctSub,MATCH(GL_Paste!$B13341&amp;"",AcctCode,0)),"UNKNOWN"))</f>
        <v/>
      </c>
    </row>
    <row r="13345">
      <c r="A13345" s="40">
        <f>IF(GL_Paste!$B13342="","",N(GL_Paste!$H13342)-N(GL_Paste!$G13342))</f>
        <v/>
      </c>
      <c r="B13345" s="43">
        <f>IF(GL_Paste!$B13342="","",DATE(YEAR(GL_Paste!$E13342),MONTH(GL_Paste!$E13342),1))</f>
        <v/>
      </c>
      <c r="C13345">
        <f>IF(GL_Paste!$B13342="","",IF(TRIM(GL_Paste!$M13342)&lt;&gt;"",TRIM(GL_Paste!$M13342),IFERROR(MID(GL_Paste!$I13342,FIND("[",GL_Paste!$I13342)+1,FIND("]",GL_Paste!$I13342)-FIND("[",GL_Paste!$I13342)-1),"")))</f>
        <v/>
      </c>
      <c r="D13345">
        <f>IF(GL_Paste!$B13342="","",IFERROR(INDEX(DeptName,MATCH($C13345,DeptTag,0)),"UNALLOCATED"))</f>
        <v/>
      </c>
      <c r="E13345">
        <f>IF(GL_Paste!$B13342="","",IFERROR(INDEX(AcctCat,MATCH(GL_Paste!$B13342&amp;"",AcctCode,0)),"UNKNOWN"))</f>
        <v/>
      </c>
      <c r="F13345">
        <f>IF(GL_Paste!$B13342="","",IFERROR(INDEX(AcctSub,MATCH(GL_Paste!$B13342&amp;"",AcctCode,0)),"UNKNOWN"))</f>
        <v/>
      </c>
    </row>
    <row r="13346">
      <c r="A13346" s="40">
        <f>IF(GL_Paste!$B13343="","",N(GL_Paste!$H13343)-N(GL_Paste!$G13343))</f>
        <v/>
      </c>
      <c r="B13346" s="43">
        <f>IF(GL_Paste!$B13343="","",DATE(YEAR(GL_Paste!$E13343),MONTH(GL_Paste!$E13343),1))</f>
        <v/>
      </c>
      <c r="C13346">
        <f>IF(GL_Paste!$B13343="","",IF(TRIM(GL_Paste!$M13343)&lt;&gt;"",TRIM(GL_Paste!$M13343),IFERROR(MID(GL_Paste!$I13343,FIND("[",GL_Paste!$I13343)+1,FIND("]",GL_Paste!$I13343)-FIND("[",GL_Paste!$I13343)-1),"")))</f>
        <v/>
      </c>
      <c r="D13346">
        <f>IF(GL_Paste!$B13343="","",IFERROR(INDEX(DeptName,MATCH($C13346,DeptTag,0)),"UNALLOCATED"))</f>
        <v/>
      </c>
      <c r="E13346">
        <f>IF(GL_Paste!$B13343="","",IFERROR(INDEX(AcctCat,MATCH(GL_Paste!$B13343&amp;"",AcctCode,0)),"UNKNOWN"))</f>
        <v/>
      </c>
      <c r="F13346">
        <f>IF(GL_Paste!$B13343="","",IFERROR(INDEX(AcctSub,MATCH(GL_Paste!$B13343&amp;"",AcctCode,0)),"UNKNOWN"))</f>
        <v/>
      </c>
    </row>
    <row r="13347">
      <c r="A13347" s="40">
        <f>IF(GL_Paste!$B13344="","",N(GL_Paste!$H13344)-N(GL_Paste!$G13344))</f>
        <v/>
      </c>
      <c r="B13347" s="43">
        <f>IF(GL_Paste!$B13344="","",DATE(YEAR(GL_Paste!$E13344),MONTH(GL_Paste!$E13344),1))</f>
        <v/>
      </c>
      <c r="C13347">
        <f>IF(GL_Paste!$B13344="","",IF(TRIM(GL_Paste!$M13344)&lt;&gt;"",TRIM(GL_Paste!$M13344),IFERROR(MID(GL_Paste!$I13344,FIND("[",GL_Paste!$I13344)+1,FIND("]",GL_Paste!$I13344)-FIND("[",GL_Paste!$I13344)-1),"")))</f>
        <v/>
      </c>
      <c r="D13347">
        <f>IF(GL_Paste!$B13344="","",IFERROR(INDEX(DeptName,MATCH($C13347,DeptTag,0)),"UNALLOCATED"))</f>
        <v/>
      </c>
      <c r="E13347">
        <f>IF(GL_Paste!$B13344="","",IFERROR(INDEX(AcctCat,MATCH(GL_Paste!$B13344&amp;"",AcctCode,0)),"UNKNOWN"))</f>
        <v/>
      </c>
      <c r="F13347">
        <f>IF(GL_Paste!$B13344="","",IFERROR(INDEX(AcctSub,MATCH(GL_Paste!$B13344&amp;"",AcctCode,0)),"UNKNOWN"))</f>
        <v/>
      </c>
    </row>
    <row r="13348">
      <c r="A13348" s="40">
        <f>IF(GL_Paste!$B13345="","",N(GL_Paste!$H13345)-N(GL_Paste!$G13345))</f>
        <v/>
      </c>
      <c r="B13348" s="43">
        <f>IF(GL_Paste!$B13345="","",DATE(YEAR(GL_Paste!$E13345),MONTH(GL_Paste!$E13345),1))</f>
        <v/>
      </c>
      <c r="C13348">
        <f>IF(GL_Paste!$B13345="","",IF(TRIM(GL_Paste!$M13345)&lt;&gt;"",TRIM(GL_Paste!$M13345),IFERROR(MID(GL_Paste!$I13345,FIND("[",GL_Paste!$I13345)+1,FIND("]",GL_Paste!$I13345)-FIND("[",GL_Paste!$I13345)-1),"")))</f>
        <v/>
      </c>
      <c r="D13348">
        <f>IF(GL_Paste!$B13345="","",IFERROR(INDEX(DeptName,MATCH($C13348,DeptTag,0)),"UNALLOCATED"))</f>
        <v/>
      </c>
      <c r="E13348">
        <f>IF(GL_Paste!$B13345="","",IFERROR(INDEX(AcctCat,MATCH(GL_Paste!$B13345&amp;"",AcctCode,0)),"UNKNOWN"))</f>
        <v/>
      </c>
      <c r="F13348">
        <f>IF(GL_Paste!$B13345="","",IFERROR(INDEX(AcctSub,MATCH(GL_Paste!$B13345&amp;"",AcctCode,0)),"UNKNOWN"))</f>
        <v/>
      </c>
    </row>
    <row r="13349">
      <c r="A13349" s="40">
        <f>IF(GL_Paste!$B13346="","",N(GL_Paste!$H13346)-N(GL_Paste!$G13346))</f>
        <v/>
      </c>
      <c r="B13349" s="43">
        <f>IF(GL_Paste!$B13346="","",DATE(YEAR(GL_Paste!$E13346),MONTH(GL_Paste!$E13346),1))</f>
        <v/>
      </c>
      <c r="C13349">
        <f>IF(GL_Paste!$B13346="","",IF(TRIM(GL_Paste!$M13346)&lt;&gt;"",TRIM(GL_Paste!$M13346),IFERROR(MID(GL_Paste!$I13346,FIND("[",GL_Paste!$I13346)+1,FIND("]",GL_Paste!$I13346)-FIND("[",GL_Paste!$I13346)-1),"")))</f>
        <v/>
      </c>
      <c r="D13349">
        <f>IF(GL_Paste!$B13346="","",IFERROR(INDEX(DeptName,MATCH($C13349,DeptTag,0)),"UNALLOCATED"))</f>
        <v/>
      </c>
      <c r="E13349">
        <f>IF(GL_Paste!$B13346="","",IFERROR(INDEX(AcctCat,MATCH(GL_Paste!$B13346&amp;"",AcctCode,0)),"UNKNOWN"))</f>
        <v/>
      </c>
      <c r="F13349">
        <f>IF(GL_Paste!$B13346="","",IFERROR(INDEX(AcctSub,MATCH(GL_Paste!$B13346&amp;"",AcctCode,0)),"UNKNOWN"))</f>
        <v/>
      </c>
    </row>
    <row r="13350">
      <c r="A13350" s="40">
        <f>IF(GL_Paste!$B13347="","",N(GL_Paste!$H13347)-N(GL_Paste!$G13347))</f>
        <v/>
      </c>
      <c r="B13350" s="43">
        <f>IF(GL_Paste!$B13347="","",DATE(YEAR(GL_Paste!$E13347),MONTH(GL_Paste!$E13347),1))</f>
        <v/>
      </c>
      <c r="C13350">
        <f>IF(GL_Paste!$B13347="","",IF(TRIM(GL_Paste!$M13347)&lt;&gt;"",TRIM(GL_Paste!$M13347),IFERROR(MID(GL_Paste!$I13347,FIND("[",GL_Paste!$I13347)+1,FIND("]",GL_Paste!$I13347)-FIND("[",GL_Paste!$I13347)-1),"")))</f>
        <v/>
      </c>
      <c r="D13350">
        <f>IF(GL_Paste!$B13347="","",IFERROR(INDEX(DeptName,MATCH($C13350,DeptTag,0)),"UNALLOCATED"))</f>
        <v/>
      </c>
      <c r="E13350">
        <f>IF(GL_Paste!$B13347="","",IFERROR(INDEX(AcctCat,MATCH(GL_Paste!$B13347&amp;"",AcctCode,0)),"UNKNOWN"))</f>
        <v/>
      </c>
      <c r="F13350">
        <f>IF(GL_Paste!$B13347="","",IFERROR(INDEX(AcctSub,MATCH(GL_Paste!$B13347&amp;"",AcctCode,0)),"UNKNOWN"))</f>
        <v/>
      </c>
    </row>
    <row r="13351">
      <c r="A13351" s="40">
        <f>IF(GL_Paste!$B13348="","",N(GL_Paste!$H13348)-N(GL_Paste!$G13348))</f>
        <v/>
      </c>
      <c r="B13351" s="43">
        <f>IF(GL_Paste!$B13348="","",DATE(YEAR(GL_Paste!$E13348),MONTH(GL_Paste!$E13348),1))</f>
        <v/>
      </c>
      <c r="C13351">
        <f>IF(GL_Paste!$B13348="","",IF(TRIM(GL_Paste!$M13348)&lt;&gt;"",TRIM(GL_Paste!$M13348),IFERROR(MID(GL_Paste!$I13348,FIND("[",GL_Paste!$I13348)+1,FIND("]",GL_Paste!$I13348)-FIND("[",GL_Paste!$I13348)-1),"")))</f>
        <v/>
      </c>
      <c r="D13351">
        <f>IF(GL_Paste!$B13348="","",IFERROR(INDEX(DeptName,MATCH($C13351,DeptTag,0)),"UNALLOCATED"))</f>
        <v/>
      </c>
      <c r="E13351">
        <f>IF(GL_Paste!$B13348="","",IFERROR(INDEX(AcctCat,MATCH(GL_Paste!$B13348&amp;"",AcctCode,0)),"UNKNOWN"))</f>
        <v/>
      </c>
      <c r="F13351">
        <f>IF(GL_Paste!$B13348="","",IFERROR(INDEX(AcctSub,MATCH(GL_Paste!$B13348&amp;"",AcctCode,0)),"UNKNOWN"))</f>
        <v/>
      </c>
    </row>
    <row r="13352">
      <c r="A13352" s="40">
        <f>IF(GL_Paste!$B13349="","",N(GL_Paste!$H13349)-N(GL_Paste!$G13349))</f>
        <v/>
      </c>
      <c r="B13352" s="43">
        <f>IF(GL_Paste!$B13349="","",DATE(YEAR(GL_Paste!$E13349),MONTH(GL_Paste!$E13349),1))</f>
        <v/>
      </c>
      <c r="C13352">
        <f>IF(GL_Paste!$B13349="","",IF(TRIM(GL_Paste!$M13349)&lt;&gt;"",TRIM(GL_Paste!$M13349),IFERROR(MID(GL_Paste!$I13349,FIND("[",GL_Paste!$I13349)+1,FIND("]",GL_Paste!$I13349)-FIND("[",GL_Paste!$I13349)-1),"")))</f>
        <v/>
      </c>
      <c r="D13352">
        <f>IF(GL_Paste!$B13349="","",IFERROR(INDEX(DeptName,MATCH($C13352,DeptTag,0)),"UNALLOCATED"))</f>
        <v/>
      </c>
      <c r="E13352">
        <f>IF(GL_Paste!$B13349="","",IFERROR(INDEX(AcctCat,MATCH(GL_Paste!$B13349&amp;"",AcctCode,0)),"UNKNOWN"))</f>
        <v/>
      </c>
      <c r="F13352">
        <f>IF(GL_Paste!$B13349="","",IFERROR(INDEX(AcctSub,MATCH(GL_Paste!$B13349&amp;"",AcctCode,0)),"UNKNOWN"))</f>
        <v/>
      </c>
    </row>
    <row r="13353">
      <c r="A13353" s="40">
        <f>IF(GL_Paste!$B13350="","",N(GL_Paste!$H13350)-N(GL_Paste!$G13350))</f>
        <v/>
      </c>
      <c r="B13353" s="43">
        <f>IF(GL_Paste!$B13350="","",DATE(YEAR(GL_Paste!$E13350),MONTH(GL_Paste!$E13350),1))</f>
        <v/>
      </c>
      <c r="C13353">
        <f>IF(GL_Paste!$B13350="","",IF(TRIM(GL_Paste!$M13350)&lt;&gt;"",TRIM(GL_Paste!$M13350),IFERROR(MID(GL_Paste!$I13350,FIND("[",GL_Paste!$I13350)+1,FIND("]",GL_Paste!$I13350)-FIND("[",GL_Paste!$I13350)-1),"")))</f>
        <v/>
      </c>
      <c r="D13353">
        <f>IF(GL_Paste!$B13350="","",IFERROR(INDEX(DeptName,MATCH($C13353,DeptTag,0)),"UNALLOCATED"))</f>
        <v/>
      </c>
      <c r="E13353">
        <f>IF(GL_Paste!$B13350="","",IFERROR(INDEX(AcctCat,MATCH(GL_Paste!$B13350&amp;"",AcctCode,0)),"UNKNOWN"))</f>
        <v/>
      </c>
      <c r="F13353">
        <f>IF(GL_Paste!$B13350="","",IFERROR(INDEX(AcctSub,MATCH(GL_Paste!$B13350&amp;"",AcctCode,0)),"UNKNOWN"))</f>
        <v/>
      </c>
    </row>
    <row r="13354">
      <c r="A13354" s="40">
        <f>IF(GL_Paste!$B13351="","",N(GL_Paste!$H13351)-N(GL_Paste!$G13351))</f>
        <v/>
      </c>
      <c r="B13354" s="43">
        <f>IF(GL_Paste!$B13351="","",DATE(YEAR(GL_Paste!$E13351),MONTH(GL_Paste!$E13351),1))</f>
        <v/>
      </c>
      <c r="C13354">
        <f>IF(GL_Paste!$B13351="","",IF(TRIM(GL_Paste!$M13351)&lt;&gt;"",TRIM(GL_Paste!$M13351),IFERROR(MID(GL_Paste!$I13351,FIND("[",GL_Paste!$I13351)+1,FIND("]",GL_Paste!$I13351)-FIND("[",GL_Paste!$I13351)-1),"")))</f>
        <v/>
      </c>
      <c r="D13354">
        <f>IF(GL_Paste!$B13351="","",IFERROR(INDEX(DeptName,MATCH($C13354,DeptTag,0)),"UNALLOCATED"))</f>
        <v/>
      </c>
      <c r="E13354">
        <f>IF(GL_Paste!$B13351="","",IFERROR(INDEX(AcctCat,MATCH(GL_Paste!$B13351&amp;"",AcctCode,0)),"UNKNOWN"))</f>
        <v/>
      </c>
      <c r="F13354">
        <f>IF(GL_Paste!$B13351="","",IFERROR(INDEX(AcctSub,MATCH(GL_Paste!$B13351&amp;"",AcctCode,0)),"UNKNOWN"))</f>
        <v/>
      </c>
    </row>
    <row r="13355">
      <c r="A13355" s="40">
        <f>IF(GL_Paste!$B13352="","",N(GL_Paste!$H13352)-N(GL_Paste!$G13352))</f>
        <v/>
      </c>
      <c r="B13355" s="43">
        <f>IF(GL_Paste!$B13352="","",DATE(YEAR(GL_Paste!$E13352),MONTH(GL_Paste!$E13352),1))</f>
        <v/>
      </c>
      <c r="C13355">
        <f>IF(GL_Paste!$B13352="","",IF(TRIM(GL_Paste!$M13352)&lt;&gt;"",TRIM(GL_Paste!$M13352),IFERROR(MID(GL_Paste!$I13352,FIND("[",GL_Paste!$I13352)+1,FIND("]",GL_Paste!$I13352)-FIND("[",GL_Paste!$I13352)-1),"")))</f>
        <v/>
      </c>
      <c r="D13355">
        <f>IF(GL_Paste!$B13352="","",IFERROR(INDEX(DeptName,MATCH($C13355,DeptTag,0)),"UNALLOCATED"))</f>
        <v/>
      </c>
      <c r="E13355">
        <f>IF(GL_Paste!$B13352="","",IFERROR(INDEX(AcctCat,MATCH(GL_Paste!$B13352&amp;"",AcctCode,0)),"UNKNOWN"))</f>
        <v/>
      </c>
      <c r="F13355">
        <f>IF(GL_Paste!$B13352="","",IFERROR(INDEX(AcctSub,MATCH(GL_Paste!$B13352&amp;"",AcctCode,0)),"UNKNOWN"))</f>
        <v/>
      </c>
    </row>
    <row r="13356">
      <c r="A13356" s="40">
        <f>IF(GL_Paste!$B13353="","",N(GL_Paste!$H13353)-N(GL_Paste!$G13353))</f>
        <v/>
      </c>
      <c r="B13356" s="43">
        <f>IF(GL_Paste!$B13353="","",DATE(YEAR(GL_Paste!$E13353),MONTH(GL_Paste!$E13353),1))</f>
        <v/>
      </c>
      <c r="C13356">
        <f>IF(GL_Paste!$B13353="","",IF(TRIM(GL_Paste!$M13353)&lt;&gt;"",TRIM(GL_Paste!$M13353),IFERROR(MID(GL_Paste!$I13353,FIND("[",GL_Paste!$I13353)+1,FIND("]",GL_Paste!$I13353)-FIND("[",GL_Paste!$I13353)-1),"")))</f>
        <v/>
      </c>
      <c r="D13356">
        <f>IF(GL_Paste!$B13353="","",IFERROR(INDEX(DeptName,MATCH($C13356,DeptTag,0)),"UNALLOCATED"))</f>
        <v/>
      </c>
      <c r="E13356">
        <f>IF(GL_Paste!$B13353="","",IFERROR(INDEX(AcctCat,MATCH(GL_Paste!$B13353&amp;"",AcctCode,0)),"UNKNOWN"))</f>
        <v/>
      </c>
      <c r="F13356">
        <f>IF(GL_Paste!$B13353="","",IFERROR(INDEX(AcctSub,MATCH(GL_Paste!$B13353&amp;"",AcctCode,0)),"UNKNOWN"))</f>
        <v/>
      </c>
    </row>
    <row r="13357">
      <c r="A13357" s="40">
        <f>IF(GL_Paste!$B13354="","",N(GL_Paste!$H13354)-N(GL_Paste!$G13354))</f>
        <v/>
      </c>
      <c r="B13357" s="43">
        <f>IF(GL_Paste!$B13354="","",DATE(YEAR(GL_Paste!$E13354),MONTH(GL_Paste!$E13354),1))</f>
        <v/>
      </c>
      <c r="C13357">
        <f>IF(GL_Paste!$B13354="","",IF(TRIM(GL_Paste!$M13354)&lt;&gt;"",TRIM(GL_Paste!$M13354),IFERROR(MID(GL_Paste!$I13354,FIND("[",GL_Paste!$I13354)+1,FIND("]",GL_Paste!$I13354)-FIND("[",GL_Paste!$I13354)-1),"")))</f>
        <v/>
      </c>
      <c r="D13357">
        <f>IF(GL_Paste!$B13354="","",IFERROR(INDEX(DeptName,MATCH($C13357,DeptTag,0)),"UNALLOCATED"))</f>
        <v/>
      </c>
      <c r="E13357">
        <f>IF(GL_Paste!$B13354="","",IFERROR(INDEX(AcctCat,MATCH(GL_Paste!$B13354&amp;"",AcctCode,0)),"UNKNOWN"))</f>
        <v/>
      </c>
      <c r="F13357">
        <f>IF(GL_Paste!$B13354="","",IFERROR(INDEX(AcctSub,MATCH(GL_Paste!$B13354&amp;"",AcctCode,0)),"UNKNOWN"))</f>
        <v/>
      </c>
    </row>
    <row r="13358">
      <c r="A13358" s="40">
        <f>IF(GL_Paste!$B13355="","",N(GL_Paste!$H13355)-N(GL_Paste!$G13355))</f>
        <v/>
      </c>
      <c r="B13358" s="43">
        <f>IF(GL_Paste!$B13355="","",DATE(YEAR(GL_Paste!$E13355),MONTH(GL_Paste!$E13355),1))</f>
        <v/>
      </c>
      <c r="C13358">
        <f>IF(GL_Paste!$B13355="","",IF(TRIM(GL_Paste!$M13355)&lt;&gt;"",TRIM(GL_Paste!$M13355),IFERROR(MID(GL_Paste!$I13355,FIND("[",GL_Paste!$I13355)+1,FIND("]",GL_Paste!$I13355)-FIND("[",GL_Paste!$I13355)-1),"")))</f>
        <v/>
      </c>
      <c r="D13358">
        <f>IF(GL_Paste!$B13355="","",IFERROR(INDEX(DeptName,MATCH($C13358,DeptTag,0)),"UNALLOCATED"))</f>
        <v/>
      </c>
      <c r="E13358">
        <f>IF(GL_Paste!$B13355="","",IFERROR(INDEX(AcctCat,MATCH(GL_Paste!$B13355&amp;"",AcctCode,0)),"UNKNOWN"))</f>
        <v/>
      </c>
      <c r="F13358">
        <f>IF(GL_Paste!$B13355="","",IFERROR(INDEX(AcctSub,MATCH(GL_Paste!$B13355&amp;"",AcctCode,0)),"UNKNOWN"))</f>
        <v/>
      </c>
    </row>
    <row r="13359">
      <c r="A13359" s="40">
        <f>IF(GL_Paste!$B13356="","",N(GL_Paste!$H13356)-N(GL_Paste!$G13356))</f>
        <v/>
      </c>
      <c r="B13359" s="43">
        <f>IF(GL_Paste!$B13356="","",DATE(YEAR(GL_Paste!$E13356),MONTH(GL_Paste!$E13356),1))</f>
        <v/>
      </c>
      <c r="C13359">
        <f>IF(GL_Paste!$B13356="","",IF(TRIM(GL_Paste!$M13356)&lt;&gt;"",TRIM(GL_Paste!$M13356),IFERROR(MID(GL_Paste!$I13356,FIND("[",GL_Paste!$I13356)+1,FIND("]",GL_Paste!$I13356)-FIND("[",GL_Paste!$I13356)-1),"")))</f>
        <v/>
      </c>
      <c r="D13359">
        <f>IF(GL_Paste!$B13356="","",IFERROR(INDEX(DeptName,MATCH($C13359,DeptTag,0)),"UNALLOCATED"))</f>
        <v/>
      </c>
      <c r="E13359">
        <f>IF(GL_Paste!$B13356="","",IFERROR(INDEX(AcctCat,MATCH(GL_Paste!$B13356&amp;"",AcctCode,0)),"UNKNOWN"))</f>
        <v/>
      </c>
      <c r="F13359">
        <f>IF(GL_Paste!$B13356="","",IFERROR(INDEX(AcctSub,MATCH(GL_Paste!$B13356&amp;"",AcctCode,0)),"UNKNOWN"))</f>
        <v/>
      </c>
    </row>
    <row r="13360">
      <c r="A13360" s="40">
        <f>IF(GL_Paste!$B13357="","",N(GL_Paste!$H13357)-N(GL_Paste!$G13357))</f>
        <v/>
      </c>
      <c r="B13360" s="43">
        <f>IF(GL_Paste!$B13357="","",DATE(YEAR(GL_Paste!$E13357),MONTH(GL_Paste!$E13357),1))</f>
        <v/>
      </c>
      <c r="C13360">
        <f>IF(GL_Paste!$B13357="","",IF(TRIM(GL_Paste!$M13357)&lt;&gt;"",TRIM(GL_Paste!$M13357),IFERROR(MID(GL_Paste!$I13357,FIND("[",GL_Paste!$I13357)+1,FIND("]",GL_Paste!$I13357)-FIND("[",GL_Paste!$I13357)-1),"")))</f>
        <v/>
      </c>
      <c r="D13360">
        <f>IF(GL_Paste!$B13357="","",IFERROR(INDEX(DeptName,MATCH($C13360,DeptTag,0)),"UNALLOCATED"))</f>
        <v/>
      </c>
      <c r="E13360">
        <f>IF(GL_Paste!$B13357="","",IFERROR(INDEX(AcctCat,MATCH(GL_Paste!$B13357&amp;"",AcctCode,0)),"UNKNOWN"))</f>
        <v/>
      </c>
      <c r="F13360">
        <f>IF(GL_Paste!$B13357="","",IFERROR(INDEX(AcctSub,MATCH(GL_Paste!$B13357&amp;"",AcctCode,0)),"UNKNOWN"))</f>
        <v/>
      </c>
    </row>
    <row r="13361">
      <c r="A13361" s="40">
        <f>IF(GL_Paste!$B13358="","",N(GL_Paste!$H13358)-N(GL_Paste!$G13358))</f>
        <v/>
      </c>
      <c r="B13361" s="43">
        <f>IF(GL_Paste!$B13358="","",DATE(YEAR(GL_Paste!$E13358),MONTH(GL_Paste!$E13358),1))</f>
        <v/>
      </c>
      <c r="C13361">
        <f>IF(GL_Paste!$B13358="","",IF(TRIM(GL_Paste!$M13358)&lt;&gt;"",TRIM(GL_Paste!$M13358),IFERROR(MID(GL_Paste!$I13358,FIND("[",GL_Paste!$I13358)+1,FIND("]",GL_Paste!$I13358)-FIND("[",GL_Paste!$I13358)-1),"")))</f>
        <v/>
      </c>
      <c r="D13361">
        <f>IF(GL_Paste!$B13358="","",IFERROR(INDEX(DeptName,MATCH($C13361,DeptTag,0)),"UNALLOCATED"))</f>
        <v/>
      </c>
      <c r="E13361">
        <f>IF(GL_Paste!$B13358="","",IFERROR(INDEX(AcctCat,MATCH(GL_Paste!$B13358&amp;"",AcctCode,0)),"UNKNOWN"))</f>
        <v/>
      </c>
      <c r="F13361">
        <f>IF(GL_Paste!$B13358="","",IFERROR(INDEX(AcctSub,MATCH(GL_Paste!$B13358&amp;"",AcctCode,0)),"UNKNOWN"))</f>
        <v/>
      </c>
    </row>
    <row r="13362">
      <c r="A13362" s="40">
        <f>IF(GL_Paste!$B13359="","",N(GL_Paste!$H13359)-N(GL_Paste!$G13359))</f>
        <v/>
      </c>
      <c r="B13362" s="43">
        <f>IF(GL_Paste!$B13359="","",DATE(YEAR(GL_Paste!$E13359),MONTH(GL_Paste!$E13359),1))</f>
        <v/>
      </c>
      <c r="C13362">
        <f>IF(GL_Paste!$B13359="","",IF(TRIM(GL_Paste!$M13359)&lt;&gt;"",TRIM(GL_Paste!$M13359),IFERROR(MID(GL_Paste!$I13359,FIND("[",GL_Paste!$I13359)+1,FIND("]",GL_Paste!$I13359)-FIND("[",GL_Paste!$I13359)-1),"")))</f>
        <v/>
      </c>
      <c r="D13362">
        <f>IF(GL_Paste!$B13359="","",IFERROR(INDEX(DeptName,MATCH($C13362,DeptTag,0)),"UNALLOCATED"))</f>
        <v/>
      </c>
      <c r="E13362">
        <f>IF(GL_Paste!$B13359="","",IFERROR(INDEX(AcctCat,MATCH(GL_Paste!$B13359&amp;"",AcctCode,0)),"UNKNOWN"))</f>
        <v/>
      </c>
      <c r="F13362">
        <f>IF(GL_Paste!$B13359="","",IFERROR(INDEX(AcctSub,MATCH(GL_Paste!$B13359&amp;"",AcctCode,0)),"UNKNOWN"))</f>
        <v/>
      </c>
    </row>
    <row r="13363">
      <c r="A13363" s="40">
        <f>IF(GL_Paste!$B13360="","",N(GL_Paste!$H13360)-N(GL_Paste!$G13360))</f>
        <v/>
      </c>
      <c r="B13363" s="43">
        <f>IF(GL_Paste!$B13360="","",DATE(YEAR(GL_Paste!$E13360),MONTH(GL_Paste!$E13360),1))</f>
        <v/>
      </c>
      <c r="C13363">
        <f>IF(GL_Paste!$B13360="","",IF(TRIM(GL_Paste!$M13360)&lt;&gt;"",TRIM(GL_Paste!$M13360),IFERROR(MID(GL_Paste!$I13360,FIND("[",GL_Paste!$I13360)+1,FIND("]",GL_Paste!$I13360)-FIND("[",GL_Paste!$I13360)-1),"")))</f>
        <v/>
      </c>
      <c r="D13363">
        <f>IF(GL_Paste!$B13360="","",IFERROR(INDEX(DeptName,MATCH($C13363,DeptTag,0)),"UNALLOCATED"))</f>
        <v/>
      </c>
      <c r="E13363">
        <f>IF(GL_Paste!$B13360="","",IFERROR(INDEX(AcctCat,MATCH(GL_Paste!$B13360&amp;"",AcctCode,0)),"UNKNOWN"))</f>
        <v/>
      </c>
      <c r="F13363">
        <f>IF(GL_Paste!$B13360="","",IFERROR(INDEX(AcctSub,MATCH(GL_Paste!$B13360&amp;"",AcctCode,0)),"UNKNOWN"))</f>
        <v/>
      </c>
    </row>
    <row r="13364">
      <c r="A13364" s="40">
        <f>IF(GL_Paste!$B13361="","",N(GL_Paste!$H13361)-N(GL_Paste!$G13361))</f>
        <v/>
      </c>
      <c r="B13364" s="43">
        <f>IF(GL_Paste!$B13361="","",DATE(YEAR(GL_Paste!$E13361),MONTH(GL_Paste!$E13361),1))</f>
        <v/>
      </c>
      <c r="C13364">
        <f>IF(GL_Paste!$B13361="","",IF(TRIM(GL_Paste!$M13361)&lt;&gt;"",TRIM(GL_Paste!$M13361),IFERROR(MID(GL_Paste!$I13361,FIND("[",GL_Paste!$I13361)+1,FIND("]",GL_Paste!$I13361)-FIND("[",GL_Paste!$I13361)-1),"")))</f>
        <v/>
      </c>
      <c r="D13364">
        <f>IF(GL_Paste!$B13361="","",IFERROR(INDEX(DeptName,MATCH($C13364,DeptTag,0)),"UNALLOCATED"))</f>
        <v/>
      </c>
      <c r="E13364">
        <f>IF(GL_Paste!$B13361="","",IFERROR(INDEX(AcctCat,MATCH(GL_Paste!$B13361&amp;"",AcctCode,0)),"UNKNOWN"))</f>
        <v/>
      </c>
      <c r="F13364">
        <f>IF(GL_Paste!$B13361="","",IFERROR(INDEX(AcctSub,MATCH(GL_Paste!$B13361&amp;"",AcctCode,0)),"UNKNOWN"))</f>
        <v/>
      </c>
    </row>
    <row r="13365">
      <c r="A13365" s="40">
        <f>IF(GL_Paste!$B13362="","",N(GL_Paste!$H13362)-N(GL_Paste!$G13362))</f>
        <v/>
      </c>
      <c r="B13365" s="43">
        <f>IF(GL_Paste!$B13362="","",DATE(YEAR(GL_Paste!$E13362),MONTH(GL_Paste!$E13362),1))</f>
        <v/>
      </c>
      <c r="C13365">
        <f>IF(GL_Paste!$B13362="","",IF(TRIM(GL_Paste!$M13362)&lt;&gt;"",TRIM(GL_Paste!$M13362),IFERROR(MID(GL_Paste!$I13362,FIND("[",GL_Paste!$I13362)+1,FIND("]",GL_Paste!$I13362)-FIND("[",GL_Paste!$I13362)-1),"")))</f>
        <v/>
      </c>
      <c r="D13365">
        <f>IF(GL_Paste!$B13362="","",IFERROR(INDEX(DeptName,MATCH($C13365,DeptTag,0)),"UNALLOCATED"))</f>
        <v/>
      </c>
      <c r="E13365">
        <f>IF(GL_Paste!$B13362="","",IFERROR(INDEX(AcctCat,MATCH(GL_Paste!$B13362&amp;"",AcctCode,0)),"UNKNOWN"))</f>
        <v/>
      </c>
      <c r="F13365">
        <f>IF(GL_Paste!$B13362="","",IFERROR(INDEX(AcctSub,MATCH(GL_Paste!$B13362&amp;"",AcctCode,0)),"UNKNOWN"))</f>
        <v/>
      </c>
    </row>
    <row r="13366">
      <c r="A13366" s="40">
        <f>IF(GL_Paste!$B13363="","",N(GL_Paste!$H13363)-N(GL_Paste!$G13363))</f>
        <v/>
      </c>
      <c r="B13366" s="43">
        <f>IF(GL_Paste!$B13363="","",DATE(YEAR(GL_Paste!$E13363),MONTH(GL_Paste!$E13363),1))</f>
        <v/>
      </c>
      <c r="C13366">
        <f>IF(GL_Paste!$B13363="","",IF(TRIM(GL_Paste!$M13363)&lt;&gt;"",TRIM(GL_Paste!$M13363),IFERROR(MID(GL_Paste!$I13363,FIND("[",GL_Paste!$I13363)+1,FIND("]",GL_Paste!$I13363)-FIND("[",GL_Paste!$I13363)-1),"")))</f>
        <v/>
      </c>
      <c r="D13366">
        <f>IF(GL_Paste!$B13363="","",IFERROR(INDEX(DeptName,MATCH($C13366,DeptTag,0)),"UNALLOCATED"))</f>
        <v/>
      </c>
      <c r="E13366">
        <f>IF(GL_Paste!$B13363="","",IFERROR(INDEX(AcctCat,MATCH(GL_Paste!$B13363&amp;"",AcctCode,0)),"UNKNOWN"))</f>
        <v/>
      </c>
      <c r="F13366">
        <f>IF(GL_Paste!$B13363="","",IFERROR(INDEX(AcctSub,MATCH(GL_Paste!$B13363&amp;"",AcctCode,0)),"UNKNOWN"))</f>
        <v/>
      </c>
    </row>
    <row r="13367">
      <c r="A13367" s="40">
        <f>IF(GL_Paste!$B13364="","",N(GL_Paste!$H13364)-N(GL_Paste!$G13364))</f>
        <v/>
      </c>
      <c r="B13367" s="43">
        <f>IF(GL_Paste!$B13364="","",DATE(YEAR(GL_Paste!$E13364),MONTH(GL_Paste!$E13364),1))</f>
        <v/>
      </c>
      <c r="C13367">
        <f>IF(GL_Paste!$B13364="","",IF(TRIM(GL_Paste!$M13364)&lt;&gt;"",TRIM(GL_Paste!$M13364),IFERROR(MID(GL_Paste!$I13364,FIND("[",GL_Paste!$I13364)+1,FIND("]",GL_Paste!$I13364)-FIND("[",GL_Paste!$I13364)-1),"")))</f>
        <v/>
      </c>
      <c r="D13367">
        <f>IF(GL_Paste!$B13364="","",IFERROR(INDEX(DeptName,MATCH($C13367,DeptTag,0)),"UNALLOCATED"))</f>
        <v/>
      </c>
      <c r="E13367">
        <f>IF(GL_Paste!$B13364="","",IFERROR(INDEX(AcctCat,MATCH(GL_Paste!$B13364&amp;"",AcctCode,0)),"UNKNOWN"))</f>
        <v/>
      </c>
      <c r="F13367">
        <f>IF(GL_Paste!$B13364="","",IFERROR(INDEX(AcctSub,MATCH(GL_Paste!$B13364&amp;"",AcctCode,0)),"UNKNOWN"))</f>
        <v/>
      </c>
    </row>
    <row r="13368">
      <c r="A13368" s="40">
        <f>IF(GL_Paste!$B13365="","",N(GL_Paste!$H13365)-N(GL_Paste!$G13365))</f>
        <v/>
      </c>
      <c r="B13368" s="43">
        <f>IF(GL_Paste!$B13365="","",DATE(YEAR(GL_Paste!$E13365),MONTH(GL_Paste!$E13365),1))</f>
        <v/>
      </c>
      <c r="C13368">
        <f>IF(GL_Paste!$B13365="","",IF(TRIM(GL_Paste!$M13365)&lt;&gt;"",TRIM(GL_Paste!$M13365),IFERROR(MID(GL_Paste!$I13365,FIND("[",GL_Paste!$I13365)+1,FIND("]",GL_Paste!$I13365)-FIND("[",GL_Paste!$I13365)-1),"")))</f>
        <v/>
      </c>
      <c r="D13368">
        <f>IF(GL_Paste!$B13365="","",IFERROR(INDEX(DeptName,MATCH($C13368,DeptTag,0)),"UNALLOCATED"))</f>
        <v/>
      </c>
      <c r="E13368">
        <f>IF(GL_Paste!$B13365="","",IFERROR(INDEX(AcctCat,MATCH(GL_Paste!$B13365&amp;"",AcctCode,0)),"UNKNOWN"))</f>
        <v/>
      </c>
      <c r="F13368">
        <f>IF(GL_Paste!$B13365="","",IFERROR(INDEX(AcctSub,MATCH(GL_Paste!$B13365&amp;"",AcctCode,0)),"UNKNOWN"))</f>
        <v/>
      </c>
    </row>
    <row r="13369">
      <c r="A13369" s="40">
        <f>IF(GL_Paste!$B13366="","",N(GL_Paste!$H13366)-N(GL_Paste!$G13366))</f>
        <v/>
      </c>
      <c r="B13369" s="43">
        <f>IF(GL_Paste!$B13366="","",DATE(YEAR(GL_Paste!$E13366),MONTH(GL_Paste!$E13366),1))</f>
        <v/>
      </c>
      <c r="C13369">
        <f>IF(GL_Paste!$B13366="","",IF(TRIM(GL_Paste!$M13366)&lt;&gt;"",TRIM(GL_Paste!$M13366),IFERROR(MID(GL_Paste!$I13366,FIND("[",GL_Paste!$I13366)+1,FIND("]",GL_Paste!$I13366)-FIND("[",GL_Paste!$I13366)-1),"")))</f>
        <v/>
      </c>
      <c r="D13369">
        <f>IF(GL_Paste!$B13366="","",IFERROR(INDEX(DeptName,MATCH($C13369,DeptTag,0)),"UNALLOCATED"))</f>
        <v/>
      </c>
      <c r="E13369">
        <f>IF(GL_Paste!$B13366="","",IFERROR(INDEX(AcctCat,MATCH(GL_Paste!$B13366&amp;"",AcctCode,0)),"UNKNOWN"))</f>
        <v/>
      </c>
      <c r="F13369">
        <f>IF(GL_Paste!$B13366="","",IFERROR(INDEX(AcctSub,MATCH(GL_Paste!$B13366&amp;"",AcctCode,0)),"UNKNOWN"))</f>
        <v/>
      </c>
    </row>
    <row r="13370">
      <c r="A13370" s="40">
        <f>IF(GL_Paste!$B13367="","",N(GL_Paste!$H13367)-N(GL_Paste!$G13367))</f>
        <v/>
      </c>
      <c r="B13370" s="43">
        <f>IF(GL_Paste!$B13367="","",DATE(YEAR(GL_Paste!$E13367),MONTH(GL_Paste!$E13367),1))</f>
        <v/>
      </c>
      <c r="C13370">
        <f>IF(GL_Paste!$B13367="","",IF(TRIM(GL_Paste!$M13367)&lt;&gt;"",TRIM(GL_Paste!$M13367),IFERROR(MID(GL_Paste!$I13367,FIND("[",GL_Paste!$I13367)+1,FIND("]",GL_Paste!$I13367)-FIND("[",GL_Paste!$I13367)-1),"")))</f>
        <v/>
      </c>
      <c r="D13370">
        <f>IF(GL_Paste!$B13367="","",IFERROR(INDEX(DeptName,MATCH($C13370,DeptTag,0)),"UNALLOCATED"))</f>
        <v/>
      </c>
      <c r="E13370">
        <f>IF(GL_Paste!$B13367="","",IFERROR(INDEX(AcctCat,MATCH(GL_Paste!$B13367&amp;"",AcctCode,0)),"UNKNOWN"))</f>
        <v/>
      </c>
      <c r="F13370">
        <f>IF(GL_Paste!$B13367="","",IFERROR(INDEX(AcctSub,MATCH(GL_Paste!$B13367&amp;"",AcctCode,0)),"UNKNOWN"))</f>
        <v/>
      </c>
    </row>
    <row r="13371">
      <c r="A13371" s="40">
        <f>IF(GL_Paste!$B13368="","",N(GL_Paste!$H13368)-N(GL_Paste!$G13368))</f>
        <v/>
      </c>
      <c r="B13371" s="43">
        <f>IF(GL_Paste!$B13368="","",DATE(YEAR(GL_Paste!$E13368),MONTH(GL_Paste!$E13368),1))</f>
        <v/>
      </c>
      <c r="C13371">
        <f>IF(GL_Paste!$B13368="","",IF(TRIM(GL_Paste!$M13368)&lt;&gt;"",TRIM(GL_Paste!$M13368),IFERROR(MID(GL_Paste!$I13368,FIND("[",GL_Paste!$I13368)+1,FIND("]",GL_Paste!$I13368)-FIND("[",GL_Paste!$I13368)-1),"")))</f>
        <v/>
      </c>
      <c r="D13371">
        <f>IF(GL_Paste!$B13368="","",IFERROR(INDEX(DeptName,MATCH($C13371,DeptTag,0)),"UNALLOCATED"))</f>
        <v/>
      </c>
      <c r="E13371">
        <f>IF(GL_Paste!$B13368="","",IFERROR(INDEX(AcctCat,MATCH(GL_Paste!$B13368&amp;"",AcctCode,0)),"UNKNOWN"))</f>
        <v/>
      </c>
      <c r="F13371">
        <f>IF(GL_Paste!$B13368="","",IFERROR(INDEX(AcctSub,MATCH(GL_Paste!$B13368&amp;"",AcctCode,0)),"UNKNOWN"))</f>
        <v/>
      </c>
    </row>
    <row r="13372">
      <c r="A13372" s="40">
        <f>IF(GL_Paste!$B13369="","",N(GL_Paste!$H13369)-N(GL_Paste!$G13369))</f>
        <v/>
      </c>
      <c r="B13372" s="43">
        <f>IF(GL_Paste!$B13369="","",DATE(YEAR(GL_Paste!$E13369),MONTH(GL_Paste!$E13369),1))</f>
        <v/>
      </c>
      <c r="C13372">
        <f>IF(GL_Paste!$B13369="","",IF(TRIM(GL_Paste!$M13369)&lt;&gt;"",TRIM(GL_Paste!$M13369),IFERROR(MID(GL_Paste!$I13369,FIND("[",GL_Paste!$I13369)+1,FIND("]",GL_Paste!$I13369)-FIND("[",GL_Paste!$I13369)-1),"")))</f>
        <v/>
      </c>
      <c r="D13372">
        <f>IF(GL_Paste!$B13369="","",IFERROR(INDEX(DeptName,MATCH($C13372,DeptTag,0)),"UNALLOCATED"))</f>
        <v/>
      </c>
      <c r="E13372">
        <f>IF(GL_Paste!$B13369="","",IFERROR(INDEX(AcctCat,MATCH(GL_Paste!$B13369&amp;"",AcctCode,0)),"UNKNOWN"))</f>
        <v/>
      </c>
      <c r="F13372">
        <f>IF(GL_Paste!$B13369="","",IFERROR(INDEX(AcctSub,MATCH(GL_Paste!$B13369&amp;"",AcctCode,0)),"UNKNOWN"))</f>
        <v/>
      </c>
    </row>
    <row r="13373">
      <c r="A13373" s="40">
        <f>IF(GL_Paste!$B13370="","",N(GL_Paste!$H13370)-N(GL_Paste!$G13370))</f>
        <v/>
      </c>
      <c r="B13373" s="43">
        <f>IF(GL_Paste!$B13370="","",DATE(YEAR(GL_Paste!$E13370),MONTH(GL_Paste!$E13370),1))</f>
        <v/>
      </c>
      <c r="C13373">
        <f>IF(GL_Paste!$B13370="","",IF(TRIM(GL_Paste!$M13370)&lt;&gt;"",TRIM(GL_Paste!$M13370),IFERROR(MID(GL_Paste!$I13370,FIND("[",GL_Paste!$I13370)+1,FIND("]",GL_Paste!$I13370)-FIND("[",GL_Paste!$I13370)-1),"")))</f>
        <v/>
      </c>
      <c r="D13373">
        <f>IF(GL_Paste!$B13370="","",IFERROR(INDEX(DeptName,MATCH($C13373,DeptTag,0)),"UNALLOCATED"))</f>
        <v/>
      </c>
      <c r="E13373">
        <f>IF(GL_Paste!$B13370="","",IFERROR(INDEX(AcctCat,MATCH(GL_Paste!$B13370&amp;"",AcctCode,0)),"UNKNOWN"))</f>
        <v/>
      </c>
      <c r="F13373">
        <f>IF(GL_Paste!$B13370="","",IFERROR(INDEX(AcctSub,MATCH(GL_Paste!$B13370&amp;"",AcctCode,0)),"UNKNOWN"))</f>
        <v/>
      </c>
    </row>
    <row r="13374">
      <c r="A13374" s="40">
        <f>IF(GL_Paste!$B13371="","",N(GL_Paste!$H13371)-N(GL_Paste!$G13371))</f>
        <v/>
      </c>
      <c r="B13374" s="43">
        <f>IF(GL_Paste!$B13371="","",DATE(YEAR(GL_Paste!$E13371),MONTH(GL_Paste!$E13371),1))</f>
        <v/>
      </c>
      <c r="C13374">
        <f>IF(GL_Paste!$B13371="","",IF(TRIM(GL_Paste!$M13371)&lt;&gt;"",TRIM(GL_Paste!$M13371),IFERROR(MID(GL_Paste!$I13371,FIND("[",GL_Paste!$I13371)+1,FIND("]",GL_Paste!$I13371)-FIND("[",GL_Paste!$I13371)-1),"")))</f>
        <v/>
      </c>
      <c r="D13374">
        <f>IF(GL_Paste!$B13371="","",IFERROR(INDEX(DeptName,MATCH($C13374,DeptTag,0)),"UNALLOCATED"))</f>
        <v/>
      </c>
      <c r="E13374">
        <f>IF(GL_Paste!$B13371="","",IFERROR(INDEX(AcctCat,MATCH(GL_Paste!$B13371&amp;"",AcctCode,0)),"UNKNOWN"))</f>
        <v/>
      </c>
      <c r="F13374">
        <f>IF(GL_Paste!$B13371="","",IFERROR(INDEX(AcctSub,MATCH(GL_Paste!$B13371&amp;"",AcctCode,0)),"UNKNOWN"))</f>
        <v/>
      </c>
    </row>
    <row r="13375">
      <c r="A13375" s="40">
        <f>IF(GL_Paste!$B13372="","",N(GL_Paste!$H13372)-N(GL_Paste!$G13372))</f>
        <v/>
      </c>
      <c r="B13375" s="43">
        <f>IF(GL_Paste!$B13372="","",DATE(YEAR(GL_Paste!$E13372),MONTH(GL_Paste!$E13372),1))</f>
        <v/>
      </c>
      <c r="C13375">
        <f>IF(GL_Paste!$B13372="","",IF(TRIM(GL_Paste!$M13372)&lt;&gt;"",TRIM(GL_Paste!$M13372),IFERROR(MID(GL_Paste!$I13372,FIND("[",GL_Paste!$I13372)+1,FIND("]",GL_Paste!$I13372)-FIND("[",GL_Paste!$I13372)-1),"")))</f>
        <v/>
      </c>
      <c r="D13375">
        <f>IF(GL_Paste!$B13372="","",IFERROR(INDEX(DeptName,MATCH($C13375,DeptTag,0)),"UNALLOCATED"))</f>
        <v/>
      </c>
      <c r="E13375">
        <f>IF(GL_Paste!$B13372="","",IFERROR(INDEX(AcctCat,MATCH(GL_Paste!$B13372&amp;"",AcctCode,0)),"UNKNOWN"))</f>
        <v/>
      </c>
      <c r="F13375">
        <f>IF(GL_Paste!$B13372="","",IFERROR(INDEX(AcctSub,MATCH(GL_Paste!$B13372&amp;"",AcctCode,0)),"UNKNOWN"))</f>
        <v/>
      </c>
    </row>
    <row r="13376">
      <c r="A13376" s="40">
        <f>IF(GL_Paste!$B13373="","",N(GL_Paste!$H13373)-N(GL_Paste!$G13373))</f>
        <v/>
      </c>
      <c r="B13376" s="43">
        <f>IF(GL_Paste!$B13373="","",DATE(YEAR(GL_Paste!$E13373),MONTH(GL_Paste!$E13373),1))</f>
        <v/>
      </c>
      <c r="C13376">
        <f>IF(GL_Paste!$B13373="","",IF(TRIM(GL_Paste!$M13373)&lt;&gt;"",TRIM(GL_Paste!$M13373),IFERROR(MID(GL_Paste!$I13373,FIND("[",GL_Paste!$I13373)+1,FIND("]",GL_Paste!$I13373)-FIND("[",GL_Paste!$I13373)-1),"")))</f>
        <v/>
      </c>
      <c r="D13376">
        <f>IF(GL_Paste!$B13373="","",IFERROR(INDEX(DeptName,MATCH($C13376,DeptTag,0)),"UNALLOCATED"))</f>
        <v/>
      </c>
      <c r="E13376">
        <f>IF(GL_Paste!$B13373="","",IFERROR(INDEX(AcctCat,MATCH(GL_Paste!$B13373&amp;"",AcctCode,0)),"UNKNOWN"))</f>
        <v/>
      </c>
      <c r="F13376">
        <f>IF(GL_Paste!$B13373="","",IFERROR(INDEX(AcctSub,MATCH(GL_Paste!$B13373&amp;"",AcctCode,0)),"UNKNOWN"))</f>
        <v/>
      </c>
    </row>
    <row r="13377">
      <c r="A13377" s="40">
        <f>IF(GL_Paste!$B13374="","",N(GL_Paste!$H13374)-N(GL_Paste!$G13374))</f>
        <v/>
      </c>
      <c r="B13377" s="43">
        <f>IF(GL_Paste!$B13374="","",DATE(YEAR(GL_Paste!$E13374),MONTH(GL_Paste!$E13374),1))</f>
        <v/>
      </c>
      <c r="C13377">
        <f>IF(GL_Paste!$B13374="","",IF(TRIM(GL_Paste!$M13374)&lt;&gt;"",TRIM(GL_Paste!$M13374),IFERROR(MID(GL_Paste!$I13374,FIND("[",GL_Paste!$I13374)+1,FIND("]",GL_Paste!$I13374)-FIND("[",GL_Paste!$I13374)-1),"")))</f>
        <v/>
      </c>
      <c r="D13377">
        <f>IF(GL_Paste!$B13374="","",IFERROR(INDEX(DeptName,MATCH($C13377,DeptTag,0)),"UNALLOCATED"))</f>
        <v/>
      </c>
      <c r="E13377">
        <f>IF(GL_Paste!$B13374="","",IFERROR(INDEX(AcctCat,MATCH(GL_Paste!$B13374&amp;"",AcctCode,0)),"UNKNOWN"))</f>
        <v/>
      </c>
      <c r="F13377">
        <f>IF(GL_Paste!$B13374="","",IFERROR(INDEX(AcctSub,MATCH(GL_Paste!$B13374&amp;"",AcctCode,0)),"UNKNOWN"))</f>
        <v/>
      </c>
    </row>
    <row r="13378">
      <c r="A13378" s="40">
        <f>IF(GL_Paste!$B13375="","",N(GL_Paste!$H13375)-N(GL_Paste!$G13375))</f>
        <v/>
      </c>
      <c r="B13378" s="43">
        <f>IF(GL_Paste!$B13375="","",DATE(YEAR(GL_Paste!$E13375),MONTH(GL_Paste!$E13375),1))</f>
        <v/>
      </c>
      <c r="C13378">
        <f>IF(GL_Paste!$B13375="","",IF(TRIM(GL_Paste!$M13375)&lt;&gt;"",TRIM(GL_Paste!$M13375),IFERROR(MID(GL_Paste!$I13375,FIND("[",GL_Paste!$I13375)+1,FIND("]",GL_Paste!$I13375)-FIND("[",GL_Paste!$I13375)-1),"")))</f>
        <v/>
      </c>
      <c r="D13378">
        <f>IF(GL_Paste!$B13375="","",IFERROR(INDEX(DeptName,MATCH($C13378,DeptTag,0)),"UNALLOCATED"))</f>
        <v/>
      </c>
      <c r="E13378">
        <f>IF(GL_Paste!$B13375="","",IFERROR(INDEX(AcctCat,MATCH(GL_Paste!$B13375&amp;"",AcctCode,0)),"UNKNOWN"))</f>
        <v/>
      </c>
      <c r="F13378">
        <f>IF(GL_Paste!$B13375="","",IFERROR(INDEX(AcctSub,MATCH(GL_Paste!$B13375&amp;"",AcctCode,0)),"UNKNOWN"))</f>
        <v/>
      </c>
    </row>
    <row r="13379">
      <c r="A13379" s="40">
        <f>IF(GL_Paste!$B13376="","",N(GL_Paste!$H13376)-N(GL_Paste!$G13376))</f>
        <v/>
      </c>
      <c r="B13379" s="43">
        <f>IF(GL_Paste!$B13376="","",DATE(YEAR(GL_Paste!$E13376),MONTH(GL_Paste!$E13376),1))</f>
        <v/>
      </c>
      <c r="C13379">
        <f>IF(GL_Paste!$B13376="","",IF(TRIM(GL_Paste!$M13376)&lt;&gt;"",TRIM(GL_Paste!$M13376),IFERROR(MID(GL_Paste!$I13376,FIND("[",GL_Paste!$I13376)+1,FIND("]",GL_Paste!$I13376)-FIND("[",GL_Paste!$I13376)-1),"")))</f>
        <v/>
      </c>
      <c r="D13379">
        <f>IF(GL_Paste!$B13376="","",IFERROR(INDEX(DeptName,MATCH($C13379,DeptTag,0)),"UNALLOCATED"))</f>
        <v/>
      </c>
      <c r="E13379">
        <f>IF(GL_Paste!$B13376="","",IFERROR(INDEX(AcctCat,MATCH(GL_Paste!$B13376&amp;"",AcctCode,0)),"UNKNOWN"))</f>
        <v/>
      </c>
      <c r="F13379">
        <f>IF(GL_Paste!$B13376="","",IFERROR(INDEX(AcctSub,MATCH(GL_Paste!$B13376&amp;"",AcctCode,0)),"UNKNOWN"))</f>
        <v/>
      </c>
    </row>
    <row r="13380">
      <c r="A13380" s="40">
        <f>IF(GL_Paste!$B13377="","",N(GL_Paste!$H13377)-N(GL_Paste!$G13377))</f>
        <v/>
      </c>
      <c r="B13380" s="43">
        <f>IF(GL_Paste!$B13377="","",DATE(YEAR(GL_Paste!$E13377),MONTH(GL_Paste!$E13377),1))</f>
        <v/>
      </c>
      <c r="C13380">
        <f>IF(GL_Paste!$B13377="","",IF(TRIM(GL_Paste!$M13377)&lt;&gt;"",TRIM(GL_Paste!$M13377),IFERROR(MID(GL_Paste!$I13377,FIND("[",GL_Paste!$I13377)+1,FIND("]",GL_Paste!$I13377)-FIND("[",GL_Paste!$I13377)-1),"")))</f>
        <v/>
      </c>
      <c r="D13380">
        <f>IF(GL_Paste!$B13377="","",IFERROR(INDEX(DeptName,MATCH($C13380,DeptTag,0)),"UNALLOCATED"))</f>
        <v/>
      </c>
      <c r="E13380">
        <f>IF(GL_Paste!$B13377="","",IFERROR(INDEX(AcctCat,MATCH(GL_Paste!$B13377&amp;"",AcctCode,0)),"UNKNOWN"))</f>
        <v/>
      </c>
      <c r="F13380">
        <f>IF(GL_Paste!$B13377="","",IFERROR(INDEX(AcctSub,MATCH(GL_Paste!$B13377&amp;"",AcctCode,0)),"UNKNOWN"))</f>
        <v/>
      </c>
    </row>
    <row r="13381">
      <c r="A13381" s="40">
        <f>IF(GL_Paste!$B13378="","",N(GL_Paste!$H13378)-N(GL_Paste!$G13378))</f>
        <v/>
      </c>
      <c r="B13381" s="43">
        <f>IF(GL_Paste!$B13378="","",DATE(YEAR(GL_Paste!$E13378),MONTH(GL_Paste!$E13378),1))</f>
        <v/>
      </c>
      <c r="C13381">
        <f>IF(GL_Paste!$B13378="","",IF(TRIM(GL_Paste!$M13378)&lt;&gt;"",TRIM(GL_Paste!$M13378),IFERROR(MID(GL_Paste!$I13378,FIND("[",GL_Paste!$I13378)+1,FIND("]",GL_Paste!$I13378)-FIND("[",GL_Paste!$I13378)-1),"")))</f>
        <v/>
      </c>
      <c r="D13381">
        <f>IF(GL_Paste!$B13378="","",IFERROR(INDEX(DeptName,MATCH($C13381,DeptTag,0)),"UNALLOCATED"))</f>
        <v/>
      </c>
      <c r="E13381">
        <f>IF(GL_Paste!$B13378="","",IFERROR(INDEX(AcctCat,MATCH(GL_Paste!$B13378&amp;"",AcctCode,0)),"UNKNOWN"))</f>
        <v/>
      </c>
      <c r="F13381">
        <f>IF(GL_Paste!$B13378="","",IFERROR(INDEX(AcctSub,MATCH(GL_Paste!$B13378&amp;"",AcctCode,0)),"UNKNOWN"))</f>
        <v/>
      </c>
    </row>
    <row r="13382">
      <c r="A13382" s="40">
        <f>IF(GL_Paste!$B13379="","",N(GL_Paste!$H13379)-N(GL_Paste!$G13379))</f>
        <v/>
      </c>
      <c r="B13382" s="43">
        <f>IF(GL_Paste!$B13379="","",DATE(YEAR(GL_Paste!$E13379),MONTH(GL_Paste!$E13379),1))</f>
        <v/>
      </c>
      <c r="C13382">
        <f>IF(GL_Paste!$B13379="","",IF(TRIM(GL_Paste!$M13379)&lt;&gt;"",TRIM(GL_Paste!$M13379),IFERROR(MID(GL_Paste!$I13379,FIND("[",GL_Paste!$I13379)+1,FIND("]",GL_Paste!$I13379)-FIND("[",GL_Paste!$I13379)-1),"")))</f>
        <v/>
      </c>
      <c r="D13382">
        <f>IF(GL_Paste!$B13379="","",IFERROR(INDEX(DeptName,MATCH($C13382,DeptTag,0)),"UNALLOCATED"))</f>
        <v/>
      </c>
      <c r="E13382">
        <f>IF(GL_Paste!$B13379="","",IFERROR(INDEX(AcctCat,MATCH(GL_Paste!$B13379&amp;"",AcctCode,0)),"UNKNOWN"))</f>
        <v/>
      </c>
      <c r="F13382">
        <f>IF(GL_Paste!$B13379="","",IFERROR(INDEX(AcctSub,MATCH(GL_Paste!$B13379&amp;"",AcctCode,0)),"UNKNOWN"))</f>
        <v/>
      </c>
    </row>
    <row r="13383">
      <c r="A13383" s="40">
        <f>IF(GL_Paste!$B13380="","",N(GL_Paste!$H13380)-N(GL_Paste!$G13380))</f>
        <v/>
      </c>
      <c r="B13383" s="43">
        <f>IF(GL_Paste!$B13380="","",DATE(YEAR(GL_Paste!$E13380),MONTH(GL_Paste!$E13380),1))</f>
        <v/>
      </c>
      <c r="C13383">
        <f>IF(GL_Paste!$B13380="","",IF(TRIM(GL_Paste!$M13380)&lt;&gt;"",TRIM(GL_Paste!$M13380),IFERROR(MID(GL_Paste!$I13380,FIND("[",GL_Paste!$I13380)+1,FIND("]",GL_Paste!$I13380)-FIND("[",GL_Paste!$I13380)-1),"")))</f>
        <v/>
      </c>
      <c r="D13383">
        <f>IF(GL_Paste!$B13380="","",IFERROR(INDEX(DeptName,MATCH($C13383,DeptTag,0)),"UNALLOCATED"))</f>
        <v/>
      </c>
      <c r="E13383">
        <f>IF(GL_Paste!$B13380="","",IFERROR(INDEX(AcctCat,MATCH(GL_Paste!$B13380&amp;"",AcctCode,0)),"UNKNOWN"))</f>
        <v/>
      </c>
      <c r="F13383">
        <f>IF(GL_Paste!$B13380="","",IFERROR(INDEX(AcctSub,MATCH(GL_Paste!$B13380&amp;"",AcctCode,0)),"UNKNOWN"))</f>
        <v/>
      </c>
    </row>
    <row r="13384">
      <c r="A13384" s="40">
        <f>IF(GL_Paste!$B13381="","",N(GL_Paste!$H13381)-N(GL_Paste!$G13381))</f>
        <v/>
      </c>
      <c r="B13384" s="43">
        <f>IF(GL_Paste!$B13381="","",DATE(YEAR(GL_Paste!$E13381),MONTH(GL_Paste!$E13381),1))</f>
        <v/>
      </c>
      <c r="C13384">
        <f>IF(GL_Paste!$B13381="","",IF(TRIM(GL_Paste!$M13381)&lt;&gt;"",TRIM(GL_Paste!$M13381),IFERROR(MID(GL_Paste!$I13381,FIND("[",GL_Paste!$I13381)+1,FIND("]",GL_Paste!$I13381)-FIND("[",GL_Paste!$I13381)-1),"")))</f>
        <v/>
      </c>
      <c r="D13384">
        <f>IF(GL_Paste!$B13381="","",IFERROR(INDEX(DeptName,MATCH($C13384,DeptTag,0)),"UNALLOCATED"))</f>
        <v/>
      </c>
      <c r="E13384">
        <f>IF(GL_Paste!$B13381="","",IFERROR(INDEX(AcctCat,MATCH(GL_Paste!$B13381&amp;"",AcctCode,0)),"UNKNOWN"))</f>
        <v/>
      </c>
      <c r="F13384">
        <f>IF(GL_Paste!$B13381="","",IFERROR(INDEX(AcctSub,MATCH(GL_Paste!$B13381&amp;"",AcctCode,0)),"UNKNOWN"))</f>
        <v/>
      </c>
    </row>
    <row r="13385">
      <c r="A13385" s="40">
        <f>IF(GL_Paste!$B13382="","",N(GL_Paste!$H13382)-N(GL_Paste!$G13382))</f>
        <v/>
      </c>
      <c r="B13385" s="43">
        <f>IF(GL_Paste!$B13382="","",DATE(YEAR(GL_Paste!$E13382),MONTH(GL_Paste!$E13382),1))</f>
        <v/>
      </c>
      <c r="C13385">
        <f>IF(GL_Paste!$B13382="","",IF(TRIM(GL_Paste!$M13382)&lt;&gt;"",TRIM(GL_Paste!$M13382),IFERROR(MID(GL_Paste!$I13382,FIND("[",GL_Paste!$I13382)+1,FIND("]",GL_Paste!$I13382)-FIND("[",GL_Paste!$I13382)-1),"")))</f>
        <v/>
      </c>
      <c r="D13385">
        <f>IF(GL_Paste!$B13382="","",IFERROR(INDEX(DeptName,MATCH($C13385,DeptTag,0)),"UNALLOCATED"))</f>
        <v/>
      </c>
      <c r="E13385">
        <f>IF(GL_Paste!$B13382="","",IFERROR(INDEX(AcctCat,MATCH(GL_Paste!$B13382&amp;"",AcctCode,0)),"UNKNOWN"))</f>
        <v/>
      </c>
      <c r="F13385">
        <f>IF(GL_Paste!$B13382="","",IFERROR(INDEX(AcctSub,MATCH(GL_Paste!$B13382&amp;"",AcctCode,0)),"UNKNOWN"))</f>
        <v/>
      </c>
    </row>
    <row r="13386">
      <c r="A13386" s="40">
        <f>IF(GL_Paste!$B13383="","",N(GL_Paste!$H13383)-N(GL_Paste!$G13383))</f>
        <v/>
      </c>
      <c r="B13386" s="43">
        <f>IF(GL_Paste!$B13383="","",DATE(YEAR(GL_Paste!$E13383),MONTH(GL_Paste!$E13383),1))</f>
        <v/>
      </c>
      <c r="C13386">
        <f>IF(GL_Paste!$B13383="","",IF(TRIM(GL_Paste!$M13383)&lt;&gt;"",TRIM(GL_Paste!$M13383),IFERROR(MID(GL_Paste!$I13383,FIND("[",GL_Paste!$I13383)+1,FIND("]",GL_Paste!$I13383)-FIND("[",GL_Paste!$I13383)-1),"")))</f>
        <v/>
      </c>
      <c r="D13386">
        <f>IF(GL_Paste!$B13383="","",IFERROR(INDEX(DeptName,MATCH($C13386,DeptTag,0)),"UNALLOCATED"))</f>
        <v/>
      </c>
      <c r="E13386">
        <f>IF(GL_Paste!$B13383="","",IFERROR(INDEX(AcctCat,MATCH(GL_Paste!$B13383&amp;"",AcctCode,0)),"UNKNOWN"))</f>
        <v/>
      </c>
      <c r="F13386">
        <f>IF(GL_Paste!$B13383="","",IFERROR(INDEX(AcctSub,MATCH(GL_Paste!$B13383&amp;"",AcctCode,0)),"UNKNOWN"))</f>
        <v/>
      </c>
    </row>
    <row r="13387">
      <c r="A13387" s="40">
        <f>IF(GL_Paste!$B13384="","",N(GL_Paste!$H13384)-N(GL_Paste!$G13384))</f>
        <v/>
      </c>
      <c r="B13387" s="43">
        <f>IF(GL_Paste!$B13384="","",DATE(YEAR(GL_Paste!$E13384),MONTH(GL_Paste!$E13384),1))</f>
        <v/>
      </c>
      <c r="C13387">
        <f>IF(GL_Paste!$B13384="","",IF(TRIM(GL_Paste!$M13384)&lt;&gt;"",TRIM(GL_Paste!$M13384),IFERROR(MID(GL_Paste!$I13384,FIND("[",GL_Paste!$I13384)+1,FIND("]",GL_Paste!$I13384)-FIND("[",GL_Paste!$I13384)-1),"")))</f>
        <v/>
      </c>
      <c r="D13387">
        <f>IF(GL_Paste!$B13384="","",IFERROR(INDEX(DeptName,MATCH($C13387,DeptTag,0)),"UNALLOCATED"))</f>
        <v/>
      </c>
      <c r="E13387">
        <f>IF(GL_Paste!$B13384="","",IFERROR(INDEX(AcctCat,MATCH(GL_Paste!$B13384&amp;"",AcctCode,0)),"UNKNOWN"))</f>
        <v/>
      </c>
      <c r="F13387">
        <f>IF(GL_Paste!$B13384="","",IFERROR(INDEX(AcctSub,MATCH(GL_Paste!$B13384&amp;"",AcctCode,0)),"UNKNOWN"))</f>
        <v/>
      </c>
    </row>
    <row r="13388">
      <c r="A13388" s="40">
        <f>IF(GL_Paste!$B13385="","",N(GL_Paste!$H13385)-N(GL_Paste!$G13385))</f>
        <v/>
      </c>
      <c r="B13388" s="43">
        <f>IF(GL_Paste!$B13385="","",DATE(YEAR(GL_Paste!$E13385),MONTH(GL_Paste!$E13385),1))</f>
        <v/>
      </c>
      <c r="C13388">
        <f>IF(GL_Paste!$B13385="","",IF(TRIM(GL_Paste!$M13385)&lt;&gt;"",TRIM(GL_Paste!$M13385),IFERROR(MID(GL_Paste!$I13385,FIND("[",GL_Paste!$I13385)+1,FIND("]",GL_Paste!$I13385)-FIND("[",GL_Paste!$I13385)-1),"")))</f>
        <v/>
      </c>
      <c r="D13388">
        <f>IF(GL_Paste!$B13385="","",IFERROR(INDEX(DeptName,MATCH($C13388,DeptTag,0)),"UNALLOCATED"))</f>
        <v/>
      </c>
      <c r="E13388">
        <f>IF(GL_Paste!$B13385="","",IFERROR(INDEX(AcctCat,MATCH(GL_Paste!$B13385&amp;"",AcctCode,0)),"UNKNOWN"))</f>
        <v/>
      </c>
      <c r="F13388">
        <f>IF(GL_Paste!$B13385="","",IFERROR(INDEX(AcctSub,MATCH(GL_Paste!$B13385&amp;"",AcctCode,0)),"UNKNOWN"))</f>
        <v/>
      </c>
    </row>
    <row r="13389">
      <c r="A13389" s="40">
        <f>IF(GL_Paste!$B13386="","",N(GL_Paste!$H13386)-N(GL_Paste!$G13386))</f>
        <v/>
      </c>
      <c r="B13389" s="43">
        <f>IF(GL_Paste!$B13386="","",DATE(YEAR(GL_Paste!$E13386),MONTH(GL_Paste!$E13386),1))</f>
        <v/>
      </c>
      <c r="C13389">
        <f>IF(GL_Paste!$B13386="","",IF(TRIM(GL_Paste!$M13386)&lt;&gt;"",TRIM(GL_Paste!$M13386),IFERROR(MID(GL_Paste!$I13386,FIND("[",GL_Paste!$I13386)+1,FIND("]",GL_Paste!$I13386)-FIND("[",GL_Paste!$I13386)-1),"")))</f>
        <v/>
      </c>
      <c r="D13389">
        <f>IF(GL_Paste!$B13386="","",IFERROR(INDEX(DeptName,MATCH($C13389,DeptTag,0)),"UNALLOCATED"))</f>
        <v/>
      </c>
      <c r="E13389">
        <f>IF(GL_Paste!$B13386="","",IFERROR(INDEX(AcctCat,MATCH(GL_Paste!$B13386&amp;"",AcctCode,0)),"UNKNOWN"))</f>
        <v/>
      </c>
      <c r="F13389">
        <f>IF(GL_Paste!$B13386="","",IFERROR(INDEX(AcctSub,MATCH(GL_Paste!$B13386&amp;"",AcctCode,0)),"UNKNOWN"))</f>
        <v/>
      </c>
    </row>
    <row r="13390">
      <c r="A13390" s="40">
        <f>IF(GL_Paste!$B13387="","",N(GL_Paste!$H13387)-N(GL_Paste!$G13387))</f>
        <v/>
      </c>
      <c r="B13390" s="43">
        <f>IF(GL_Paste!$B13387="","",DATE(YEAR(GL_Paste!$E13387),MONTH(GL_Paste!$E13387),1))</f>
        <v/>
      </c>
      <c r="C13390">
        <f>IF(GL_Paste!$B13387="","",IF(TRIM(GL_Paste!$M13387)&lt;&gt;"",TRIM(GL_Paste!$M13387),IFERROR(MID(GL_Paste!$I13387,FIND("[",GL_Paste!$I13387)+1,FIND("]",GL_Paste!$I13387)-FIND("[",GL_Paste!$I13387)-1),"")))</f>
        <v/>
      </c>
      <c r="D13390">
        <f>IF(GL_Paste!$B13387="","",IFERROR(INDEX(DeptName,MATCH($C13390,DeptTag,0)),"UNALLOCATED"))</f>
        <v/>
      </c>
      <c r="E13390">
        <f>IF(GL_Paste!$B13387="","",IFERROR(INDEX(AcctCat,MATCH(GL_Paste!$B13387&amp;"",AcctCode,0)),"UNKNOWN"))</f>
        <v/>
      </c>
      <c r="F13390">
        <f>IF(GL_Paste!$B13387="","",IFERROR(INDEX(AcctSub,MATCH(GL_Paste!$B13387&amp;"",AcctCode,0)),"UNKNOWN"))</f>
        <v/>
      </c>
    </row>
    <row r="13391">
      <c r="A13391" s="40">
        <f>IF(GL_Paste!$B13388="","",N(GL_Paste!$H13388)-N(GL_Paste!$G13388))</f>
        <v/>
      </c>
      <c r="B13391" s="43">
        <f>IF(GL_Paste!$B13388="","",DATE(YEAR(GL_Paste!$E13388),MONTH(GL_Paste!$E13388),1))</f>
        <v/>
      </c>
      <c r="C13391">
        <f>IF(GL_Paste!$B13388="","",IF(TRIM(GL_Paste!$M13388)&lt;&gt;"",TRIM(GL_Paste!$M13388),IFERROR(MID(GL_Paste!$I13388,FIND("[",GL_Paste!$I13388)+1,FIND("]",GL_Paste!$I13388)-FIND("[",GL_Paste!$I13388)-1),"")))</f>
        <v/>
      </c>
      <c r="D13391">
        <f>IF(GL_Paste!$B13388="","",IFERROR(INDEX(DeptName,MATCH($C13391,DeptTag,0)),"UNALLOCATED"))</f>
        <v/>
      </c>
      <c r="E13391">
        <f>IF(GL_Paste!$B13388="","",IFERROR(INDEX(AcctCat,MATCH(GL_Paste!$B13388&amp;"",AcctCode,0)),"UNKNOWN"))</f>
        <v/>
      </c>
      <c r="F13391">
        <f>IF(GL_Paste!$B13388="","",IFERROR(INDEX(AcctSub,MATCH(GL_Paste!$B13388&amp;"",AcctCode,0)),"UNKNOWN"))</f>
        <v/>
      </c>
    </row>
    <row r="13392">
      <c r="A13392" s="40">
        <f>IF(GL_Paste!$B13389="","",N(GL_Paste!$H13389)-N(GL_Paste!$G13389))</f>
        <v/>
      </c>
      <c r="B13392" s="43">
        <f>IF(GL_Paste!$B13389="","",DATE(YEAR(GL_Paste!$E13389),MONTH(GL_Paste!$E13389),1))</f>
        <v/>
      </c>
      <c r="C13392">
        <f>IF(GL_Paste!$B13389="","",IF(TRIM(GL_Paste!$M13389)&lt;&gt;"",TRIM(GL_Paste!$M13389),IFERROR(MID(GL_Paste!$I13389,FIND("[",GL_Paste!$I13389)+1,FIND("]",GL_Paste!$I13389)-FIND("[",GL_Paste!$I13389)-1),"")))</f>
        <v/>
      </c>
      <c r="D13392">
        <f>IF(GL_Paste!$B13389="","",IFERROR(INDEX(DeptName,MATCH($C13392,DeptTag,0)),"UNALLOCATED"))</f>
        <v/>
      </c>
      <c r="E13392">
        <f>IF(GL_Paste!$B13389="","",IFERROR(INDEX(AcctCat,MATCH(GL_Paste!$B13389&amp;"",AcctCode,0)),"UNKNOWN"))</f>
        <v/>
      </c>
      <c r="F13392">
        <f>IF(GL_Paste!$B13389="","",IFERROR(INDEX(AcctSub,MATCH(GL_Paste!$B13389&amp;"",AcctCode,0)),"UNKNOWN"))</f>
        <v/>
      </c>
    </row>
    <row r="13393">
      <c r="A13393" s="40">
        <f>IF(GL_Paste!$B13390="","",N(GL_Paste!$H13390)-N(GL_Paste!$G13390))</f>
        <v/>
      </c>
      <c r="B13393" s="43">
        <f>IF(GL_Paste!$B13390="","",DATE(YEAR(GL_Paste!$E13390),MONTH(GL_Paste!$E13390),1))</f>
        <v/>
      </c>
      <c r="C13393">
        <f>IF(GL_Paste!$B13390="","",IF(TRIM(GL_Paste!$M13390)&lt;&gt;"",TRIM(GL_Paste!$M13390),IFERROR(MID(GL_Paste!$I13390,FIND("[",GL_Paste!$I13390)+1,FIND("]",GL_Paste!$I13390)-FIND("[",GL_Paste!$I13390)-1),"")))</f>
        <v/>
      </c>
      <c r="D13393">
        <f>IF(GL_Paste!$B13390="","",IFERROR(INDEX(DeptName,MATCH($C13393,DeptTag,0)),"UNALLOCATED"))</f>
        <v/>
      </c>
      <c r="E13393">
        <f>IF(GL_Paste!$B13390="","",IFERROR(INDEX(AcctCat,MATCH(GL_Paste!$B13390&amp;"",AcctCode,0)),"UNKNOWN"))</f>
        <v/>
      </c>
      <c r="F13393">
        <f>IF(GL_Paste!$B13390="","",IFERROR(INDEX(AcctSub,MATCH(GL_Paste!$B13390&amp;"",AcctCode,0)),"UNKNOWN"))</f>
        <v/>
      </c>
    </row>
    <row r="13394">
      <c r="A13394" s="40">
        <f>IF(GL_Paste!$B13391="","",N(GL_Paste!$H13391)-N(GL_Paste!$G13391))</f>
        <v/>
      </c>
      <c r="B13394" s="43">
        <f>IF(GL_Paste!$B13391="","",DATE(YEAR(GL_Paste!$E13391),MONTH(GL_Paste!$E13391),1))</f>
        <v/>
      </c>
      <c r="C13394">
        <f>IF(GL_Paste!$B13391="","",IF(TRIM(GL_Paste!$M13391)&lt;&gt;"",TRIM(GL_Paste!$M13391),IFERROR(MID(GL_Paste!$I13391,FIND("[",GL_Paste!$I13391)+1,FIND("]",GL_Paste!$I13391)-FIND("[",GL_Paste!$I13391)-1),"")))</f>
        <v/>
      </c>
      <c r="D13394">
        <f>IF(GL_Paste!$B13391="","",IFERROR(INDEX(DeptName,MATCH($C13394,DeptTag,0)),"UNALLOCATED"))</f>
        <v/>
      </c>
      <c r="E13394">
        <f>IF(GL_Paste!$B13391="","",IFERROR(INDEX(AcctCat,MATCH(GL_Paste!$B13391&amp;"",AcctCode,0)),"UNKNOWN"))</f>
        <v/>
      </c>
      <c r="F13394">
        <f>IF(GL_Paste!$B13391="","",IFERROR(INDEX(AcctSub,MATCH(GL_Paste!$B13391&amp;"",AcctCode,0)),"UNKNOWN"))</f>
        <v/>
      </c>
    </row>
    <row r="13395">
      <c r="A13395" s="40">
        <f>IF(GL_Paste!$B13392="","",N(GL_Paste!$H13392)-N(GL_Paste!$G13392))</f>
        <v/>
      </c>
      <c r="B13395" s="43">
        <f>IF(GL_Paste!$B13392="","",DATE(YEAR(GL_Paste!$E13392),MONTH(GL_Paste!$E13392),1))</f>
        <v/>
      </c>
      <c r="C13395">
        <f>IF(GL_Paste!$B13392="","",IF(TRIM(GL_Paste!$M13392)&lt;&gt;"",TRIM(GL_Paste!$M13392),IFERROR(MID(GL_Paste!$I13392,FIND("[",GL_Paste!$I13392)+1,FIND("]",GL_Paste!$I13392)-FIND("[",GL_Paste!$I13392)-1),"")))</f>
        <v/>
      </c>
      <c r="D13395">
        <f>IF(GL_Paste!$B13392="","",IFERROR(INDEX(DeptName,MATCH($C13395,DeptTag,0)),"UNALLOCATED"))</f>
        <v/>
      </c>
      <c r="E13395">
        <f>IF(GL_Paste!$B13392="","",IFERROR(INDEX(AcctCat,MATCH(GL_Paste!$B13392&amp;"",AcctCode,0)),"UNKNOWN"))</f>
        <v/>
      </c>
      <c r="F13395">
        <f>IF(GL_Paste!$B13392="","",IFERROR(INDEX(AcctSub,MATCH(GL_Paste!$B13392&amp;"",AcctCode,0)),"UNKNOWN"))</f>
        <v/>
      </c>
    </row>
    <row r="13396">
      <c r="A13396" s="40">
        <f>IF(GL_Paste!$B13393="","",N(GL_Paste!$H13393)-N(GL_Paste!$G13393))</f>
        <v/>
      </c>
      <c r="B13396" s="43">
        <f>IF(GL_Paste!$B13393="","",DATE(YEAR(GL_Paste!$E13393),MONTH(GL_Paste!$E13393),1))</f>
        <v/>
      </c>
      <c r="C13396">
        <f>IF(GL_Paste!$B13393="","",IF(TRIM(GL_Paste!$M13393)&lt;&gt;"",TRIM(GL_Paste!$M13393),IFERROR(MID(GL_Paste!$I13393,FIND("[",GL_Paste!$I13393)+1,FIND("]",GL_Paste!$I13393)-FIND("[",GL_Paste!$I13393)-1),"")))</f>
        <v/>
      </c>
      <c r="D13396">
        <f>IF(GL_Paste!$B13393="","",IFERROR(INDEX(DeptName,MATCH($C13396,DeptTag,0)),"UNALLOCATED"))</f>
        <v/>
      </c>
      <c r="E13396">
        <f>IF(GL_Paste!$B13393="","",IFERROR(INDEX(AcctCat,MATCH(GL_Paste!$B13393&amp;"",AcctCode,0)),"UNKNOWN"))</f>
        <v/>
      </c>
      <c r="F13396">
        <f>IF(GL_Paste!$B13393="","",IFERROR(INDEX(AcctSub,MATCH(GL_Paste!$B13393&amp;"",AcctCode,0)),"UNKNOWN"))</f>
        <v/>
      </c>
    </row>
    <row r="13397">
      <c r="A13397" s="40">
        <f>IF(GL_Paste!$B13394="","",N(GL_Paste!$H13394)-N(GL_Paste!$G13394))</f>
        <v/>
      </c>
      <c r="B13397" s="43">
        <f>IF(GL_Paste!$B13394="","",DATE(YEAR(GL_Paste!$E13394),MONTH(GL_Paste!$E13394),1))</f>
        <v/>
      </c>
      <c r="C13397">
        <f>IF(GL_Paste!$B13394="","",IF(TRIM(GL_Paste!$M13394)&lt;&gt;"",TRIM(GL_Paste!$M13394),IFERROR(MID(GL_Paste!$I13394,FIND("[",GL_Paste!$I13394)+1,FIND("]",GL_Paste!$I13394)-FIND("[",GL_Paste!$I13394)-1),"")))</f>
        <v/>
      </c>
      <c r="D13397">
        <f>IF(GL_Paste!$B13394="","",IFERROR(INDEX(DeptName,MATCH($C13397,DeptTag,0)),"UNALLOCATED"))</f>
        <v/>
      </c>
      <c r="E13397">
        <f>IF(GL_Paste!$B13394="","",IFERROR(INDEX(AcctCat,MATCH(GL_Paste!$B13394&amp;"",AcctCode,0)),"UNKNOWN"))</f>
        <v/>
      </c>
      <c r="F13397">
        <f>IF(GL_Paste!$B13394="","",IFERROR(INDEX(AcctSub,MATCH(GL_Paste!$B13394&amp;"",AcctCode,0)),"UNKNOWN"))</f>
        <v/>
      </c>
    </row>
    <row r="13398">
      <c r="A13398" s="40">
        <f>IF(GL_Paste!$B13395="","",N(GL_Paste!$H13395)-N(GL_Paste!$G13395))</f>
        <v/>
      </c>
      <c r="B13398" s="43">
        <f>IF(GL_Paste!$B13395="","",DATE(YEAR(GL_Paste!$E13395),MONTH(GL_Paste!$E13395),1))</f>
        <v/>
      </c>
      <c r="C13398">
        <f>IF(GL_Paste!$B13395="","",IF(TRIM(GL_Paste!$M13395)&lt;&gt;"",TRIM(GL_Paste!$M13395),IFERROR(MID(GL_Paste!$I13395,FIND("[",GL_Paste!$I13395)+1,FIND("]",GL_Paste!$I13395)-FIND("[",GL_Paste!$I13395)-1),"")))</f>
        <v/>
      </c>
      <c r="D13398">
        <f>IF(GL_Paste!$B13395="","",IFERROR(INDEX(DeptName,MATCH($C13398,DeptTag,0)),"UNALLOCATED"))</f>
        <v/>
      </c>
      <c r="E13398">
        <f>IF(GL_Paste!$B13395="","",IFERROR(INDEX(AcctCat,MATCH(GL_Paste!$B13395&amp;"",AcctCode,0)),"UNKNOWN"))</f>
        <v/>
      </c>
      <c r="F13398">
        <f>IF(GL_Paste!$B13395="","",IFERROR(INDEX(AcctSub,MATCH(GL_Paste!$B13395&amp;"",AcctCode,0)),"UNKNOWN"))</f>
        <v/>
      </c>
    </row>
    <row r="13399">
      <c r="A13399" s="40">
        <f>IF(GL_Paste!$B13396="","",N(GL_Paste!$H13396)-N(GL_Paste!$G13396))</f>
        <v/>
      </c>
      <c r="B13399" s="43">
        <f>IF(GL_Paste!$B13396="","",DATE(YEAR(GL_Paste!$E13396),MONTH(GL_Paste!$E13396),1))</f>
        <v/>
      </c>
      <c r="C13399">
        <f>IF(GL_Paste!$B13396="","",IF(TRIM(GL_Paste!$M13396)&lt;&gt;"",TRIM(GL_Paste!$M13396),IFERROR(MID(GL_Paste!$I13396,FIND("[",GL_Paste!$I13396)+1,FIND("]",GL_Paste!$I13396)-FIND("[",GL_Paste!$I13396)-1),"")))</f>
        <v/>
      </c>
      <c r="D13399">
        <f>IF(GL_Paste!$B13396="","",IFERROR(INDEX(DeptName,MATCH($C13399,DeptTag,0)),"UNALLOCATED"))</f>
        <v/>
      </c>
      <c r="E13399">
        <f>IF(GL_Paste!$B13396="","",IFERROR(INDEX(AcctCat,MATCH(GL_Paste!$B13396&amp;"",AcctCode,0)),"UNKNOWN"))</f>
        <v/>
      </c>
      <c r="F13399">
        <f>IF(GL_Paste!$B13396="","",IFERROR(INDEX(AcctSub,MATCH(GL_Paste!$B13396&amp;"",AcctCode,0)),"UNKNOWN"))</f>
        <v/>
      </c>
    </row>
    <row r="13400">
      <c r="A13400" s="40">
        <f>IF(GL_Paste!$B13397="","",N(GL_Paste!$H13397)-N(GL_Paste!$G13397))</f>
        <v/>
      </c>
      <c r="B13400" s="43">
        <f>IF(GL_Paste!$B13397="","",DATE(YEAR(GL_Paste!$E13397),MONTH(GL_Paste!$E13397),1))</f>
        <v/>
      </c>
      <c r="C13400">
        <f>IF(GL_Paste!$B13397="","",IF(TRIM(GL_Paste!$M13397)&lt;&gt;"",TRIM(GL_Paste!$M13397),IFERROR(MID(GL_Paste!$I13397,FIND("[",GL_Paste!$I13397)+1,FIND("]",GL_Paste!$I13397)-FIND("[",GL_Paste!$I13397)-1),"")))</f>
        <v/>
      </c>
      <c r="D13400">
        <f>IF(GL_Paste!$B13397="","",IFERROR(INDEX(DeptName,MATCH($C13400,DeptTag,0)),"UNALLOCATED"))</f>
        <v/>
      </c>
      <c r="E13400">
        <f>IF(GL_Paste!$B13397="","",IFERROR(INDEX(AcctCat,MATCH(GL_Paste!$B13397&amp;"",AcctCode,0)),"UNKNOWN"))</f>
        <v/>
      </c>
      <c r="F13400">
        <f>IF(GL_Paste!$B13397="","",IFERROR(INDEX(AcctSub,MATCH(GL_Paste!$B13397&amp;"",AcctCode,0)),"UNKNOWN"))</f>
        <v/>
      </c>
    </row>
    <row r="13401">
      <c r="A13401" s="40">
        <f>IF(GL_Paste!$B13398="","",N(GL_Paste!$H13398)-N(GL_Paste!$G13398))</f>
        <v/>
      </c>
      <c r="B13401" s="43">
        <f>IF(GL_Paste!$B13398="","",DATE(YEAR(GL_Paste!$E13398),MONTH(GL_Paste!$E13398),1))</f>
        <v/>
      </c>
      <c r="C13401">
        <f>IF(GL_Paste!$B13398="","",IF(TRIM(GL_Paste!$M13398)&lt;&gt;"",TRIM(GL_Paste!$M13398),IFERROR(MID(GL_Paste!$I13398,FIND("[",GL_Paste!$I13398)+1,FIND("]",GL_Paste!$I13398)-FIND("[",GL_Paste!$I13398)-1),"")))</f>
        <v/>
      </c>
      <c r="D13401">
        <f>IF(GL_Paste!$B13398="","",IFERROR(INDEX(DeptName,MATCH($C13401,DeptTag,0)),"UNALLOCATED"))</f>
        <v/>
      </c>
      <c r="E13401">
        <f>IF(GL_Paste!$B13398="","",IFERROR(INDEX(AcctCat,MATCH(GL_Paste!$B13398&amp;"",AcctCode,0)),"UNKNOWN"))</f>
        <v/>
      </c>
      <c r="F13401">
        <f>IF(GL_Paste!$B13398="","",IFERROR(INDEX(AcctSub,MATCH(GL_Paste!$B13398&amp;"",AcctCode,0)),"UNKNOWN"))</f>
        <v/>
      </c>
    </row>
    <row r="13402">
      <c r="A13402" s="40">
        <f>IF(GL_Paste!$B13399="","",N(GL_Paste!$H13399)-N(GL_Paste!$G13399))</f>
        <v/>
      </c>
      <c r="B13402" s="43">
        <f>IF(GL_Paste!$B13399="","",DATE(YEAR(GL_Paste!$E13399),MONTH(GL_Paste!$E13399),1))</f>
        <v/>
      </c>
      <c r="C13402">
        <f>IF(GL_Paste!$B13399="","",IF(TRIM(GL_Paste!$M13399)&lt;&gt;"",TRIM(GL_Paste!$M13399),IFERROR(MID(GL_Paste!$I13399,FIND("[",GL_Paste!$I13399)+1,FIND("]",GL_Paste!$I13399)-FIND("[",GL_Paste!$I13399)-1),"")))</f>
        <v/>
      </c>
      <c r="D13402">
        <f>IF(GL_Paste!$B13399="","",IFERROR(INDEX(DeptName,MATCH($C13402,DeptTag,0)),"UNALLOCATED"))</f>
        <v/>
      </c>
      <c r="E13402">
        <f>IF(GL_Paste!$B13399="","",IFERROR(INDEX(AcctCat,MATCH(GL_Paste!$B13399&amp;"",AcctCode,0)),"UNKNOWN"))</f>
        <v/>
      </c>
      <c r="F13402">
        <f>IF(GL_Paste!$B13399="","",IFERROR(INDEX(AcctSub,MATCH(GL_Paste!$B13399&amp;"",AcctCode,0)),"UNKNOWN"))</f>
        <v/>
      </c>
    </row>
    <row r="13403">
      <c r="A13403" s="40">
        <f>IF(GL_Paste!$B13400="","",N(GL_Paste!$H13400)-N(GL_Paste!$G13400))</f>
        <v/>
      </c>
      <c r="B13403" s="43">
        <f>IF(GL_Paste!$B13400="","",DATE(YEAR(GL_Paste!$E13400),MONTH(GL_Paste!$E13400),1))</f>
        <v/>
      </c>
      <c r="C13403">
        <f>IF(GL_Paste!$B13400="","",IF(TRIM(GL_Paste!$M13400)&lt;&gt;"",TRIM(GL_Paste!$M13400),IFERROR(MID(GL_Paste!$I13400,FIND("[",GL_Paste!$I13400)+1,FIND("]",GL_Paste!$I13400)-FIND("[",GL_Paste!$I13400)-1),"")))</f>
        <v/>
      </c>
      <c r="D13403">
        <f>IF(GL_Paste!$B13400="","",IFERROR(INDEX(DeptName,MATCH($C13403,DeptTag,0)),"UNALLOCATED"))</f>
        <v/>
      </c>
      <c r="E13403">
        <f>IF(GL_Paste!$B13400="","",IFERROR(INDEX(AcctCat,MATCH(GL_Paste!$B13400&amp;"",AcctCode,0)),"UNKNOWN"))</f>
        <v/>
      </c>
      <c r="F13403">
        <f>IF(GL_Paste!$B13400="","",IFERROR(INDEX(AcctSub,MATCH(GL_Paste!$B13400&amp;"",AcctCode,0)),"UNKNOWN"))</f>
        <v/>
      </c>
    </row>
    <row r="13404">
      <c r="A13404" s="40">
        <f>IF(GL_Paste!$B13401="","",N(GL_Paste!$H13401)-N(GL_Paste!$G13401))</f>
        <v/>
      </c>
      <c r="B13404" s="43">
        <f>IF(GL_Paste!$B13401="","",DATE(YEAR(GL_Paste!$E13401),MONTH(GL_Paste!$E13401),1))</f>
        <v/>
      </c>
      <c r="C13404">
        <f>IF(GL_Paste!$B13401="","",IF(TRIM(GL_Paste!$M13401)&lt;&gt;"",TRIM(GL_Paste!$M13401),IFERROR(MID(GL_Paste!$I13401,FIND("[",GL_Paste!$I13401)+1,FIND("]",GL_Paste!$I13401)-FIND("[",GL_Paste!$I13401)-1),"")))</f>
        <v/>
      </c>
      <c r="D13404">
        <f>IF(GL_Paste!$B13401="","",IFERROR(INDEX(DeptName,MATCH($C13404,DeptTag,0)),"UNALLOCATED"))</f>
        <v/>
      </c>
      <c r="E13404">
        <f>IF(GL_Paste!$B13401="","",IFERROR(INDEX(AcctCat,MATCH(GL_Paste!$B13401&amp;"",AcctCode,0)),"UNKNOWN"))</f>
        <v/>
      </c>
      <c r="F13404">
        <f>IF(GL_Paste!$B13401="","",IFERROR(INDEX(AcctSub,MATCH(GL_Paste!$B13401&amp;"",AcctCode,0)),"UNKNOWN"))</f>
        <v/>
      </c>
    </row>
    <row r="13405">
      <c r="A13405" s="40">
        <f>IF(GL_Paste!$B13402="","",N(GL_Paste!$H13402)-N(GL_Paste!$G13402))</f>
        <v/>
      </c>
      <c r="B13405" s="43">
        <f>IF(GL_Paste!$B13402="","",DATE(YEAR(GL_Paste!$E13402),MONTH(GL_Paste!$E13402),1))</f>
        <v/>
      </c>
      <c r="C13405">
        <f>IF(GL_Paste!$B13402="","",IF(TRIM(GL_Paste!$M13402)&lt;&gt;"",TRIM(GL_Paste!$M13402),IFERROR(MID(GL_Paste!$I13402,FIND("[",GL_Paste!$I13402)+1,FIND("]",GL_Paste!$I13402)-FIND("[",GL_Paste!$I13402)-1),"")))</f>
        <v/>
      </c>
      <c r="D13405">
        <f>IF(GL_Paste!$B13402="","",IFERROR(INDEX(DeptName,MATCH($C13405,DeptTag,0)),"UNALLOCATED"))</f>
        <v/>
      </c>
      <c r="E13405">
        <f>IF(GL_Paste!$B13402="","",IFERROR(INDEX(AcctCat,MATCH(GL_Paste!$B13402&amp;"",AcctCode,0)),"UNKNOWN"))</f>
        <v/>
      </c>
      <c r="F13405">
        <f>IF(GL_Paste!$B13402="","",IFERROR(INDEX(AcctSub,MATCH(GL_Paste!$B13402&amp;"",AcctCode,0)),"UNKNOWN"))</f>
        <v/>
      </c>
    </row>
    <row r="13406">
      <c r="A13406" s="40">
        <f>IF(GL_Paste!$B13403="","",N(GL_Paste!$H13403)-N(GL_Paste!$G13403))</f>
        <v/>
      </c>
      <c r="B13406" s="43">
        <f>IF(GL_Paste!$B13403="","",DATE(YEAR(GL_Paste!$E13403),MONTH(GL_Paste!$E13403),1))</f>
        <v/>
      </c>
      <c r="C13406">
        <f>IF(GL_Paste!$B13403="","",IF(TRIM(GL_Paste!$M13403)&lt;&gt;"",TRIM(GL_Paste!$M13403),IFERROR(MID(GL_Paste!$I13403,FIND("[",GL_Paste!$I13403)+1,FIND("]",GL_Paste!$I13403)-FIND("[",GL_Paste!$I13403)-1),"")))</f>
        <v/>
      </c>
      <c r="D13406">
        <f>IF(GL_Paste!$B13403="","",IFERROR(INDEX(DeptName,MATCH($C13406,DeptTag,0)),"UNALLOCATED"))</f>
        <v/>
      </c>
      <c r="E13406">
        <f>IF(GL_Paste!$B13403="","",IFERROR(INDEX(AcctCat,MATCH(GL_Paste!$B13403&amp;"",AcctCode,0)),"UNKNOWN"))</f>
        <v/>
      </c>
      <c r="F13406">
        <f>IF(GL_Paste!$B13403="","",IFERROR(INDEX(AcctSub,MATCH(GL_Paste!$B13403&amp;"",AcctCode,0)),"UNKNOWN"))</f>
        <v/>
      </c>
    </row>
    <row r="13407">
      <c r="A13407" s="40">
        <f>IF(GL_Paste!$B13404="","",N(GL_Paste!$H13404)-N(GL_Paste!$G13404))</f>
        <v/>
      </c>
      <c r="B13407" s="43">
        <f>IF(GL_Paste!$B13404="","",DATE(YEAR(GL_Paste!$E13404),MONTH(GL_Paste!$E13404),1))</f>
        <v/>
      </c>
      <c r="C13407">
        <f>IF(GL_Paste!$B13404="","",IF(TRIM(GL_Paste!$M13404)&lt;&gt;"",TRIM(GL_Paste!$M13404),IFERROR(MID(GL_Paste!$I13404,FIND("[",GL_Paste!$I13404)+1,FIND("]",GL_Paste!$I13404)-FIND("[",GL_Paste!$I13404)-1),"")))</f>
        <v/>
      </c>
      <c r="D13407">
        <f>IF(GL_Paste!$B13404="","",IFERROR(INDEX(DeptName,MATCH($C13407,DeptTag,0)),"UNALLOCATED"))</f>
        <v/>
      </c>
      <c r="E13407">
        <f>IF(GL_Paste!$B13404="","",IFERROR(INDEX(AcctCat,MATCH(GL_Paste!$B13404&amp;"",AcctCode,0)),"UNKNOWN"))</f>
        <v/>
      </c>
      <c r="F13407">
        <f>IF(GL_Paste!$B13404="","",IFERROR(INDEX(AcctSub,MATCH(GL_Paste!$B13404&amp;"",AcctCode,0)),"UNKNOWN"))</f>
        <v/>
      </c>
    </row>
    <row r="13408">
      <c r="A13408" s="40">
        <f>IF(GL_Paste!$B13405="","",N(GL_Paste!$H13405)-N(GL_Paste!$G13405))</f>
        <v/>
      </c>
      <c r="B13408" s="43">
        <f>IF(GL_Paste!$B13405="","",DATE(YEAR(GL_Paste!$E13405),MONTH(GL_Paste!$E13405),1))</f>
        <v/>
      </c>
      <c r="C13408">
        <f>IF(GL_Paste!$B13405="","",IF(TRIM(GL_Paste!$M13405)&lt;&gt;"",TRIM(GL_Paste!$M13405),IFERROR(MID(GL_Paste!$I13405,FIND("[",GL_Paste!$I13405)+1,FIND("]",GL_Paste!$I13405)-FIND("[",GL_Paste!$I13405)-1),"")))</f>
        <v/>
      </c>
      <c r="D13408">
        <f>IF(GL_Paste!$B13405="","",IFERROR(INDEX(DeptName,MATCH($C13408,DeptTag,0)),"UNALLOCATED"))</f>
        <v/>
      </c>
      <c r="E13408">
        <f>IF(GL_Paste!$B13405="","",IFERROR(INDEX(AcctCat,MATCH(GL_Paste!$B13405&amp;"",AcctCode,0)),"UNKNOWN"))</f>
        <v/>
      </c>
      <c r="F13408">
        <f>IF(GL_Paste!$B13405="","",IFERROR(INDEX(AcctSub,MATCH(GL_Paste!$B13405&amp;"",AcctCode,0)),"UNKNOWN"))</f>
        <v/>
      </c>
    </row>
    <row r="13409">
      <c r="A13409" s="40">
        <f>IF(GL_Paste!$B13406="","",N(GL_Paste!$H13406)-N(GL_Paste!$G13406))</f>
        <v/>
      </c>
      <c r="B13409" s="43">
        <f>IF(GL_Paste!$B13406="","",DATE(YEAR(GL_Paste!$E13406),MONTH(GL_Paste!$E13406),1))</f>
        <v/>
      </c>
      <c r="C13409">
        <f>IF(GL_Paste!$B13406="","",IF(TRIM(GL_Paste!$M13406)&lt;&gt;"",TRIM(GL_Paste!$M13406),IFERROR(MID(GL_Paste!$I13406,FIND("[",GL_Paste!$I13406)+1,FIND("]",GL_Paste!$I13406)-FIND("[",GL_Paste!$I13406)-1),"")))</f>
        <v/>
      </c>
      <c r="D13409">
        <f>IF(GL_Paste!$B13406="","",IFERROR(INDEX(DeptName,MATCH($C13409,DeptTag,0)),"UNALLOCATED"))</f>
        <v/>
      </c>
      <c r="E13409">
        <f>IF(GL_Paste!$B13406="","",IFERROR(INDEX(AcctCat,MATCH(GL_Paste!$B13406&amp;"",AcctCode,0)),"UNKNOWN"))</f>
        <v/>
      </c>
      <c r="F13409">
        <f>IF(GL_Paste!$B13406="","",IFERROR(INDEX(AcctSub,MATCH(GL_Paste!$B13406&amp;"",AcctCode,0)),"UNKNOWN"))</f>
        <v/>
      </c>
    </row>
    <row r="13410">
      <c r="A13410" s="40">
        <f>IF(GL_Paste!$B13407="","",N(GL_Paste!$H13407)-N(GL_Paste!$G13407))</f>
        <v/>
      </c>
      <c r="B13410" s="43">
        <f>IF(GL_Paste!$B13407="","",DATE(YEAR(GL_Paste!$E13407),MONTH(GL_Paste!$E13407),1))</f>
        <v/>
      </c>
      <c r="C13410">
        <f>IF(GL_Paste!$B13407="","",IF(TRIM(GL_Paste!$M13407)&lt;&gt;"",TRIM(GL_Paste!$M13407),IFERROR(MID(GL_Paste!$I13407,FIND("[",GL_Paste!$I13407)+1,FIND("]",GL_Paste!$I13407)-FIND("[",GL_Paste!$I13407)-1),"")))</f>
        <v/>
      </c>
      <c r="D13410">
        <f>IF(GL_Paste!$B13407="","",IFERROR(INDEX(DeptName,MATCH($C13410,DeptTag,0)),"UNALLOCATED"))</f>
        <v/>
      </c>
      <c r="E13410">
        <f>IF(GL_Paste!$B13407="","",IFERROR(INDEX(AcctCat,MATCH(GL_Paste!$B13407&amp;"",AcctCode,0)),"UNKNOWN"))</f>
        <v/>
      </c>
      <c r="F13410">
        <f>IF(GL_Paste!$B13407="","",IFERROR(INDEX(AcctSub,MATCH(GL_Paste!$B13407&amp;"",AcctCode,0)),"UNKNOWN"))</f>
        <v/>
      </c>
    </row>
    <row r="13411">
      <c r="A13411" s="40">
        <f>IF(GL_Paste!$B13408="","",N(GL_Paste!$H13408)-N(GL_Paste!$G13408))</f>
        <v/>
      </c>
      <c r="B13411" s="43">
        <f>IF(GL_Paste!$B13408="","",DATE(YEAR(GL_Paste!$E13408),MONTH(GL_Paste!$E13408),1))</f>
        <v/>
      </c>
      <c r="C13411">
        <f>IF(GL_Paste!$B13408="","",IF(TRIM(GL_Paste!$M13408)&lt;&gt;"",TRIM(GL_Paste!$M13408),IFERROR(MID(GL_Paste!$I13408,FIND("[",GL_Paste!$I13408)+1,FIND("]",GL_Paste!$I13408)-FIND("[",GL_Paste!$I13408)-1),"")))</f>
        <v/>
      </c>
      <c r="D13411">
        <f>IF(GL_Paste!$B13408="","",IFERROR(INDEX(DeptName,MATCH($C13411,DeptTag,0)),"UNALLOCATED"))</f>
        <v/>
      </c>
      <c r="E13411">
        <f>IF(GL_Paste!$B13408="","",IFERROR(INDEX(AcctCat,MATCH(GL_Paste!$B13408&amp;"",AcctCode,0)),"UNKNOWN"))</f>
        <v/>
      </c>
      <c r="F13411">
        <f>IF(GL_Paste!$B13408="","",IFERROR(INDEX(AcctSub,MATCH(GL_Paste!$B13408&amp;"",AcctCode,0)),"UNKNOWN"))</f>
        <v/>
      </c>
    </row>
    <row r="13412">
      <c r="A13412" s="40">
        <f>IF(GL_Paste!$B13409="","",N(GL_Paste!$H13409)-N(GL_Paste!$G13409))</f>
        <v/>
      </c>
      <c r="B13412" s="43">
        <f>IF(GL_Paste!$B13409="","",DATE(YEAR(GL_Paste!$E13409),MONTH(GL_Paste!$E13409),1))</f>
        <v/>
      </c>
      <c r="C13412">
        <f>IF(GL_Paste!$B13409="","",IF(TRIM(GL_Paste!$M13409)&lt;&gt;"",TRIM(GL_Paste!$M13409),IFERROR(MID(GL_Paste!$I13409,FIND("[",GL_Paste!$I13409)+1,FIND("]",GL_Paste!$I13409)-FIND("[",GL_Paste!$I13409)-1),"")))</f>
        <v/>
      </c>
      <c r="D13412">
        <f>IF(GL_Paste!$B13409="","",IFERROR(INDEX(DeptName,MATCH($C13412,DeptTag,0)),"UNALLOCATED"))</f>
        <v/>
      </c>
      <c r="E13412">
        <f>IF(GL_Paste!$B13409="","",IFERROR(INDEX(AcctCat,MATCH(GL_Paste!$B13409&amp;"",AcctCode,0)),"UNKNOWN"))</f>
        <v/>
      </c>
      <c r="F13412">
        <f>IF(GL_Paste!$B13409="","",IFERROR(INDEX(AcctSub,MATCH(GL_Paste!$B13409&amp;"",AcctCode,0)),"UNKNOWN"))</f>
        <v/>
      </c>
    </row>
    <row r="13413">
      <c r="A13413" s="40">
        <f>IF(GL_Paste!$B13410="","",N(GL_Paste!$H13410)-N(GL_Paste!$G13410))</f>
        <v/>
      </c>
      <c r="B13413" s="43">
        <f>IF(GL_Paste!$B13410="","",DATE(YEAR(GL_Paste!$E13410),MONTH(GL_Paste!$E13410),1))</f>
        <v/>
      </c>
      <c r="C13413">
        <f>IF(GL_Paste!$B13410="","",IF(TRIM(GL_Paste!$M13410)&lt;&gt;"",TRIM(GL_Paste!$M13410),IFERROR(MID(GL_Paste!$I13410,FIND("[",GL_Paste!$I13410)+1,FIND("]",GL_Paste!$I13410)-FIND("[",GL_Paste!$I13410)-1),"")))</f>
        <v/>
      </c>
      <c r="D13413">
        <f>IF(GL_Paste!$B13410="","",IFERROR(INDEX(DeptName,MATCH($C13413,DeptTag,0)),"UNALLOCATED"))</f>
        <v/>
      </c>
      <c r="E13413">
        <f>IF(GL_Paste!$B13410="","",IFERROR(INDEX(AcctCat,MATCH(GL_Paste!$B13410&amp;"",AcctCode,0)),"UNKNOWN"))</f>
        <v/>
      </c>
      <c r="F13413">
        <f>IF(GL_Paste!$B13410="","",IFERROR(INDEX(AcctSub,MATCH(GL_Paste!$B13410&amp;"",AcctCode,0)),"UNKNOWN"))</f>
        <v/>
      </c>
    </row>
    <row r="13414">
      <c r="A13414" s="40">
        <f>IF(GL_Paste!$B13411="","",N(GL_Paste!$H13411)-N(GL_Paste!$G13411))</f>
        <v/>
      </c>
      <c r="B13414" s="43">
        <f>IF(GL_Paste!$B13411="","",DATE(YEAR(GL_Paste!$E13411),MONTH(GL_Paste!$E13411),1))</f>
        <v/>
      </c>
      <c r="C13414">
        <f>IF(GL_Paste!$B13411="","",IF(TRIM(GL_Paste!$M13411)&lt;&gt;"",TRIM(GL_Paste!$M13411),IFERROR(MID(GL_Paste!$I13411,FIND("[",GL_Paste!$I13411)+1,FIND("]",GL_Paste!$I13411)-FIND("[",GL_Paste!$I13411)-1),"")))</f>
        <v/>
      </c>
      <c r="D13414">
        <f>IF(GL_Paste!$B13411="","",IFERROR(INDEX(DeptName,MATCH($C13414,DeptTag,0)),"UNALLOCATED"))</f>
        <v/>
      </c>
      <c r="E13414">
        <f>IF(GL_Paste!$B13411="","",IFERROR(INDEX(AcctCat,MATCH(GL_Paste!$B13411&amp;"",AcctCode,0)),"UNKNOWN"))</f>
        <v/>
      </c>
      <c r="F13414">
        <f>IF(GL_Paste!$B13411="","",IFERROR(INDEX(AcctSub,MATCH(GL_Paste!$B13411&amp;"",AcctCode,0)),"UNKNOWN"))</f>
        <v/>
      </c>
    </row>
    <row r="13415">
      <c r="A13415" s="40">
        <f>IF(GL_Paste!$B13412="","",N(GL_Paste!$H13412)-N(GL_Paste!$G13412))</f>
        <v/>
      </c>
      <c r="B13415" s="43">
        <f>IF(GL_Paste!$B13412="","",DATE(YEAR(GL_Paste!$E13412),MONTH(GL_Paste!$E13412),1))</f>
        <v/>
      </c>
      <c r="C13415">
        <f>IF(GL_Paste!$B13412="","",IF(TRIM(GL_Paste!$M13412)&lt;&gt;"",TRIM(GL_Paste!$M13412),IFERROR(MID(GL_Paste!$I13412,FIND("[",GL_Paste!$I13412)+1,FIND("]",GL_Paste!$I13412)-FIND("[",GL_Paste!$I13412)-1),"")))</f>
        <v/>
      </c>
      <c r="D13415">
        <f>IF(GL_Paste!$B13412="","",IFERROR(INDEX(DeptName,MATCH($C13415,DeptTag,0)),"UNALLOCATED"))</f>
        <v/>
      </c>
      <c r="E13415">
        <f>IF(GL_Paste!$B13412="","",IFERROR(INDEX(AcctCat,MATCH(GL_Paste!$B13412&amp;"",AcctCode,0)),"UNKNOWN"))</f>
        <v/>
      </c>
      <c r="F13415">
        <f>IF(GL_Paste!$B13412="","",IFERROR(INDEX(AcctSub,MATCH(GL_Paste!$B13412&amp;"",AcctCode,0)),"UNKNOWN"))</f>
        <v/>
      </c>
    </row>
    <row r="13416">
      <c r="A13416" s="40">
        <f>IF(GL_Paste!$B13413="","",N(GL_Paste!$H13413)-N(GL_Paste!$G13413))</f>
        <v/>
      </c>
      <c r="B13416" s="43">
        <f>IF(GL_Paste!$B13413="","",DATE(YEAR(GL_Paste!$E13413),MONTH(GL_Paste!$E13413),1))</f>
        <v/>
      </c>
      <c r="C13416">
        <f>IF(GL_Paste!$B13413="","",IF(TRIM(GL_Paste!$M13413)&lt;&gt;"",TRIM(GL_Paste!$M13413),IFERROR(MID(GL_Paste!$I13413,FIND("[",GL_Paste!$I13413)+1,FIND("]",GL_Paste!$I13413)-FIND("[",GL_Paste!$I13413)-1),"")))</f>
        <v/>
      </c>
      <c r="D13416">
        <f>IF(GL_Paste!$B13413="","",IFERROR(INDEX(DeptName,MATCH($C13416,DeptTag,0)),"UNALLOCATED"))</f>
        <v/>
      </c>
      <c r="E13416">
        <f>IF(GL_Paste!$B13413="","",IFERROR(INDEX(AcctCat,MATCH(GL_Paste!$B13413&amp;"",AcctCode,0)),"UNKNOWN"))</f>
        <v/>
      </c>
      <c r="F13416">
        <f>IF(GL_Paste!$B13413="","",IFERROR(INDEX(AcctSub,MATCH(GL_Paste!$B13413&amp;"",AcctCode,0)),"UNKNOWN"))</f>
        <v/>
      </c>
    </row>
    <row r="13417">
      <c r="A13417" s="40">
        <f>IF(GL_Paste!$B13414="","",N(GL_Paste!$H13414)-N(GL_Paste!$G13414))</f>
        <v/>
      </c>
      <c r="B13417" s="43">
        <f>IF(GL_Paste!$B13414="","",DATE(YEAR(GL_Paste!$E13414),MONTH(GL_Paste!$E13414),1))</f>
        <v/>
      </c>
      <c r="C13417">
        <f>IF(GL_Paste!$B13414="","",IF(TRIM(GL_Paste!$M13414)&lt;&gt;"",TRIM(GL_Paste!$M13414),IFERROR(MID(GL_Paste!$I13414,FIND("[",GL_Paste!$I13414)+1,FIND("]",GL_Paste!$I13414)-FIND("[",GL_Paste!$I13414)-1),"")))</f>
        <v/>
      </c>
      <c r="D13417">
        <f>IF(GL_Paste!$B13414="","",IFERROR(INDEX(DeptName,MATCH($C13417,DeptTag,0)),"UNALLOCATED"))</f>
        <v/>
      </c>
      <c r="E13417">
        <f>IF(GL_Paste!$B13414="","",IFERROR(INDEX(AcctCat,MATCH(GL_Paste!$B13414&amp;"",AcctCode,0)),"UNKNOWN"))</f>
        <v/>
      </c>
      <c r="F13417">
        <f>IF(GL_Paste!$B13414="","",IFERROR(INDEX(AcctSub,MATCH(GL_Paste!$B13414&amp;"",AcctCode,0)),"UNKNOWN"))</f>
        <v/>
      </c>
    </row>
    <row r="13418">
      <c r="A13418" s="40">
        <f>IF(GL_Paste!$B13415="","",N(GL_Paste!$H13415)-N(GL_Paste!$G13415))</f>
        <v/>
      </c>
      <c r="B13418" s="43">
        <f>IF(GL_Paste!$B13415="","",DATE(YEAR(GL_Paste!$E13415),MONTH(GL_Paste!$E13415),1))</f>
        <v/>
      </c>
      <c r="C13418">
        <f>IF(GL_Paste!$B13415="","",IF(TRIM(GL_Paste!$M13415)&lt;&gt;"",TRIM(GL_Paste!$M13415),IFERROR(MID(GL_Paste!$I13415,FIND("[",GL_Paste!$I13415)+1,FIND("]",GL_Paste!$I13415)-FIND("[",GL_Paste!$I13415)-1),"")))</f>
        <v/>
      </c>
      <c r="D13418">
        <f>IF(GL_Paste!$B13415="","",IFERROR(INDEX(DeptName,MATCH($C13418,DeptTag,0)),"UNALLOCATED"))</f>
        <v/>
      </c>
      <c r="E13418">
        <f>IF(GL_Paste!$B13415="","",IFERROR(INDEX(AcctCat,MATCH(GL_Paste!$B13415&amp;"",AcctCode,0)),"UNKNOWN"))</f>
        <v/>
      </c>
      <c r="F13418">
        <f>IF(GL_Paste!$B13415="","",IFERROR(INDEX(AcctSub,MATCH(GL_Paste!$B13415&amp;"",AcctCode,0)),"UNKNOWN"))</f>
        <v/>
      </c>
    </row>
    <row r="13419">
      <c r="A13419" s="40">
        <f>IF(GL_Paste!$B13416="","",N(GL_Paste!$H13416)-N(GL_Paste!$G13416))</f>
        <v/>
      </c>
      <c r="B13419" s="43">
        <f>IF(GL_Paste!$B13416="","",DATE(YEAR(GL_Paste!$E13416),MONTH(GL_Paste!$E13416),1))</f>
        <v/>
      </c>
      <c r="C13419">
        <f>IF(GL_Paste!$B13416="","",IF(TRIM(GL_Paste!$M13416)&lt;&gt;"",TRIM(GL_Paste!$M13416),IFERROR(MID(GL_Paste!$I13416,FIND("[",GL_Paste!$I13416)+1,FIND("]",GL_Paste!$I13416)-FIND("[",GL_Paste!$I13416)-1),"")))</f>
        <v/>
      </c>
      <c r="D13419">
        <f>IF(GL_Paste!$B13416="","",IFERROR(INDEX(DeptName,MATCH($C13419,DeptTag,0)),"UNALLOCATED"))</f>
        <v/>
      </c>
      <c r="E13419">
        <f>IF(GL_Paste!$B13416="","",IFERROR(INDEX(AcctCat,MATCH(GL_Paste!$B13416&amp;"",AcctCode,0)),"UNKNOWN"))</f>
        <v/>
      </c>
      <c r="F13419">
        <f>IF(GL_Paste!$B13416="","",IFERROR(INDEX(AcctSub,MATCH(GL_Paste!$B13416&amp;"",AcctCode,0)),"UNKNOWN"))</f>
        <v/>
      </c>
    </row>
    <row r="13420">
      <c r="A13420" s="40">
        <f>IF(GL_Paste!$B13417="","",N(GL_Paste!$H13417)-N(GL_Paste!$G13417))</f>
        <v/>
      </c>
      <c r="B13420" s="43">
        <f>IF(GL_Paste!$B13417="","",DATE(YEAR(GL_Paste!$E13417),MONTH(GL_Paste!$E13417),1))</f>
        <v/>
      </c>
      <c r="C13420">
        <f>IF(GL_Paste!$B13417="","",IF(TRIM(GL_Paste!$M13417)&lt;&gt;"",TRIM(GL_Paste!$M13417),IFERROR(MID(GL_Paste!$I13417,FIND("[",GL_Paste!$I13417)+1,FIND("]",GL_Paste!$I13417)-FIND("[",GL_Paste!$I13417)-1),"")))</f>
        <v/>
      </c>
      <c r="D13420">
        <f>IF(GL_Paste!$B13417="","",IFERROR(INDEX(DeptName,MATCH($C13420,DeptTag,0)),"UNALLOCATED"))</f>
        <v/>
      </c>
      <c r="E13420">
        <f>IF(GL_Paste!$B13417="","",IFERROR(INDEX(AcctCat,MATCH(GL_Paste!$B13417&amp;"",AcctCode,0)),"UNKNOWN"))</f>
        <v/>
      </c>
      <c r="F13420">
        <f>IF(GL_Paste!$B13417="","",IFERROR(INDEX(AcctSub,MATCH(GL_Paste!$B13417&amp;"",AcctCode,0)),"UNKNOWN"))</f>
        <v/>
      </c>
    </row>
    <row r="13421">
      <c r="A13421" s="40">
        <f>IF(GL_Paste!$B13418="","",N(GL_Paste!$H13418)-N(GL_Paste!$G13418))</f>
        <v/>
      </c>
      <c r="B13421" s="43">
        <f>IF(GL_Paste!$B13418="","",DATE(YEAR(GL_Paste!$E13418),MONTH(GL_Paste!$E13418),1))</f>
        <v/>
      </c>
      <c r="C13421">
        <f>IF(GL_Paste!$B13418="","",IF(TRIM(GL_Paste!$M13418)&lt;&gt;"",TRIM(GL_Paste!$M13418),IFERROR(MID(GL_Paste!$I13418,FIND("[",GL_Paste!$I13418)+1,FIND("]",GL_Paste!$I13418)-FIND("[",GL_Paste!$I13418)-1),"")))</f>
        <v/>
      </c>
      <c r="D13421">
        <f>IF(GL_Paste!$B13418="","",IFERROR(INDEX(DeptName,MATCH($C13421,DeptTag,0)),"UNALLOCATED"))</f>
        <v/>
      </c>
      <c r="E13421">
        <f>IF(GL_Paste!$B13418="","",IFERROR(INDEX(AcctCat,MATCH(GL_Paste!$B13418&amp;"",AcctCode,0)),"UNKNOWN"))</f>
        <v/>
      </c>
      <c r="F13421">
        <f>IF(GL_Paste!$B13418="","",IFERROR(INDEX(AcctSub,MATCH(GL_Paste!$B13418&amp;"",AcctCode,0)),"UNKNOWN"))</f>
        <v/>
      </c>
    </row>
    <row r="13422">
      <c r="A13422" s="40">
        <f>IF(GL_Paste!$B13419="","",N(GL_Paste!$H13419)-N(GL_Paste!$G13419))</f>
        <v/>
      </c>
      <c r="B13422" s="43">
        <f>IF(GL_Paste!$B13419="","",DATE(YEAR(GL_Paste!$E13419),MONTH(GL_Paste!$E13419),1))</f>
        <v/>
      </c>
      <c r="C13422">
        <f>IF(GL_Paste!$B13419="","",IF(TRIM(GL_Paste!$M13419)&lt;&gt;"",TRIM(GL_Paste!$M13419),IFERROR(MID(GL_Paste!$I13419,FIND("[",GL_Paste!$I13419)+1,FIND("]",GL_Paste!$I13419)-FIND("[",GL_Paste!$I13419)-1),"")))</f>
        <v/>
      </c>
      <c r="D13422">
        <f>IF(GL_Paste!$B13419="","",IFERROR(INDEX(DeptName,MATCH($C13422,DeptTag,0)),"UNALLOCATED"))</f>
        <v/>
      </c>
      <c r="E13422">
        <f>IF(GL_Paste!$B13419="","",IFERROR(INDEX(AcctCat,MATCH(GL_Paste!$B13419&amp;"",AcctCode,0)),"UNKNOWN"))</f>
        <v/>
      </c>
      <c r="F13422">
        <f>IF(GL_Paste!$B13419="","",IFERROR(INDEX(AcctSub,MATCH(GL_Paste!$B13419&amp;"",AcctCode,0)),"UNKNOWN"))</f>
        <v/>
      </c>
    </row>
    <row r="13423">
      <c r="A13423" s="40">
        <f>IF(GL_Paste!$B13420="","",N(GL_Paste!$H13420)-N(GL_Paste!$G13420))</f>
        <v/>
      </c>
      <c r="B13423" s="43">
        <f>IF(GL_Paste!$B13420="","",DATE(YEAR(GL_Paste!$E13420),MONTH(GL_Paste!$E13420),1))</f>
        <v/>
      </c>
      <c r="C13423">
        <f>IF(GL_Paste!$B13420="","",IF(TRIM(GL_Paste!$M13420)&lt;&gt;"",TRIM(GL_Paste!$M13420),IFERROR(MID(GL_Paste!$I13420,FIND("[",GL_Paste!$I13420)+1,FIND("]",GL_Paste!$I13420)-FIND("[",GL_Paste!$I13420)-1),"")))</f>
        <v/>
      </c>
      <c r="D13423">
        <f>IF(GL_Paste!$B13420="","",IFERROR(INDEX(DeptName,MATCH($C13423,DeptTag,0)),"UNALLOCATED"))</f>
        <v/>
      </c>
      <c r="E13423">
        <f>IF(GL_Paste!$B13420="","",IFERROR(INDEX(AcctCat,MATCH(GL_Paste!$B13420&amp;"",AcctCode,0)),"UNKNOWN"))</f>
        <v/>
      </c>
      <c r="F13423">
        <f>IF(GL_Paste!$B13420="","",IFERROR(INDEX(AcctSub,MATCH(GL_Paste!$B13420&amp;"",AcctCode,0)),"UNKNOWN"))</f>
        <v/>
      </c>
    </row>
    <row r="13424">
      <c r="A13424" s="40">
        <f>IF(GL_Paste!$B13421="","",N(GL_Paste!$H13421)-N(GL_Paste!$G13421))</f>
        <v/>
      </c>
      <c r="B13424" s="43">
        <f>IF(GL_Paste!$B13421="","",DATE(YEAR(GL_Paste!$E13421),MONTH(GL_Paste!$E13421),1))</f>
        <v/>
      </c>
      <c r="C13424">
        <f>IF(GL_Paste!$B13421="","",IF(TRIM(GL_Paste!$M13421)&lt;&gt;"",TRIM(GL_Paste!$M13421),IFERROR(MID(GL_Paste!$I13421,FIND("[",GL_Paste!$I13421)+1,FIND("]",GL_Paste!$I13421)-FIND("[",GL_Paste!$I13421)-1),"")))</f>
        <v/>
      </c>
      <c r="D13424">
        <f>IF(GL_Paste!$B13421="","",IFERROR(INDEX(DeptName,MATCH($C13424,DeptTag,0)),"UNALLOCATED"))</f>
        <v/>
      </c>
      <c r="E13424">
        <f>IF(GL_Paste!$B13421="","",IFERROR(INDEX(AcctCat,MATCH(GL_Paste!$B13421&amp;"",AcctCode,0)),"UNKNOWN"))</f>
        <v/>
      </c>
      <c r="F13424">
        <f>IF(GL_Paste!$B13421="","",IFERROR(INDEX(AcctSub,MATCH(GL_Paste!$B13421&amp;"",AcctCode,0)),"UNKNOWN"))</f>
        <v/>
      </c>
    </row>
    <row r="13425">
      <c r="A13425" s="40">
        <f>IF(GL_Paste!$B13422="","",N(GL_Paste!$H13422)-N(GL_Paste!$G13422))</f>
        <v/>
      </c>
      <c r="B13425" s="43">
        <f>IF(GL_Paste!$B13422="","",DATE(YEAR(GL_Paste!$E13422),MONTH(GL_Paste!$E13422),1))</f>
        <v/>
      </c>
      <c r="C13425">
        <f>IF(GL_Paste!$B13422="","",IF(TRIM(GL_Paste!$M13422)&lt;&gt;"",TRIM(GL_Paste!$M13422),IFERROR(MID(GL_Paste!$I13422,FIND("[",GL_Paste!$I13422)+1,FIND("]",GL_Paste!$I13422)-FIND("[",GL_Paste!$I13422)-1),"")))</f>
        <v/>
      </c>
      <c r="D13425">
        <f>IF(GL_Paste!$B13422="","",IFERROR(INDEX(DeptName,MATCH($C13425,DeptTag,0)),"UNALLOCATED"))</f>
        <v/>
      </c>
      <c r="E13425">
        <f>IF(GL_Paste!$B13422="","",IFERROR(INDEX(AcctCat,MATCH(GL_Paste!$B13422&amp;"",AcctCode,0)),"UNKNOWN"))</f>
        <v/>
      </c>
      <c r="F13425">
        <f>IF(GL_Paste!$B13422="","",IFERROR(INDEX(AcctSub,MATCH(GL_Paste!$B13422&amp;"",AcctCode,0)),"UNKNOWN"))</f>
        <v/>
      </c>
    </row>
    <row r="13426">
      <c r="A13426" s="40">
        <f>IF(GL_Paste!$B13423="","",N(GL_Paste!$H13423)-N(GL_Paste!$G13423))</f>
        <v/>
      </c>
      <c r="B13426" s="43">
        <f>IF(GL_Paste!$B13423="","",DATE(YEAR(GL_Paste!$E13423),MONTH(GL_Paste!$E13423),1))</f>
        <v/>
      </c>
      <c r="C13426">
        <f>IF(GL_Paste!$B13423="","",IF(TRIM(GL_Paste!$M13423)&lt;&gt;"",TRIM(GL_Paste!$M13423),IFERROR(MID(GL_Paste!$I13423,FIND("[",GL_Paste!$I13423)+1,FIND("]",GL_Paste!$I13423)-FIND("[",GL_Paste!$I13423)-1),"")))</f>
        <v/>
      </c>
      <c r="D13426">
        <f>IF(GL_Paste!$B13423="","",IFERROR(INDEX(DeptName,MATCH($C13426,DeptTag,0)),"UNALLOCATED"))</f>
        <v/>
      </c>
      <c r="E13426">
        <f>IF(GL_Paste!$B13423="","",IFERROR(INDEX(AcctCat,MATCH(GL_Paste!$B13423&amp;"",AcctCode,0)),"UNKNOWN"))</f>
        <v/>
      </c>
      <c r="F13426">
        <f>IF(GL_Paste!$B13423="","",IFERROR(INDEX(AcctSub,MATCH(GL_Paste!$B13423&amp;"",AcctCode,0)),"UNKNOWN"))</f>
        <v/>
      </c>
    </row>
    <row r="13427">
      <c r="A13427" s="40">
        <f>IF(GL_Paste!$B13424="","",N(GL_Paste!$H13424)-N(GL_Paste!$G13424))</f>
        <v/>
      </c>
      <c r="B13427" s="43">
        <f>IF(GL_Paste!$B13424="","",DATE(YEAR(GL_Paste!$E13424),MONTH(GL_Paste!$E13424),1))</f>
        <v/>
      </c>
      <c r="C13427">
        <f>IF(GL_Paste!$B13424="","",IF(TRIM(GL_Paste!$M13424)&lt;&gt;"",TRIM(GL_Paste!$M13424),IFERROR(MID(GL_Paste!$I13424,FIND("[",GL_Paste!$I13424)+1,FIND("]",GL_Paste!$I13424)-FIND("[",GL_Paste!$I13424)-1),"")))</f>
        <v/>
      </c>
      <c r="D13427">
        <f>IF(GL_Paste!$B13424="","",IFERROR(INDEX(DeptName,MATCH($C13427,DeptTag,0)),"UNALLOCATED"))</f>
        <v/>
      </c>
      <c r="E13427">
        <f>IF(GL_Paste!$B13424="","",IFERROR(INDEX(AcctCat,MATCH(GL_Paste!$B13424&amp;"",AcctCode,0)),"UNKNOWN"))</f>
        <v/>
      </c>
      <c r="F13427">
        <f>IF(GL_Paste!$B13424="","",IFERROR(INDEX(AcctSub,MATCH(GL_Paste!$B13424&amp;"",AcctCode,0)),"UNKNOWN"))</f>
        <v/>
      </c>
    </row>
    <row r="13428">
      <c r="A13428" s="40">
        <f>IF(GL_Paste!$B13425="","",N(GL_Paste!$H13425)-N(GL_Paste!$G13425))</f>
        <v/>
      </c>
      <c r="B13428" s="43">
        <f>IF(GL_Paste!$B13425="","",DATE(YEAR(GL_Paste!$E13425),MONTH(GL_Paste!$E13425),1))</f>
        <v/>
      </c>
      <c r="C13428">
        <f>IF(GL_Paste!$B13425="","",IF(TRIM(GL_Paste!$M13425)&lt;&gt;"",TRIM(GL_Paste!$M13425),IFERROR(MID(GL_Paste!$I13425,FIND("[",GL_Paste!$I13425)+1,FIND("]",GL_Paste!$I13425)-FIND("[",GL_Paste!$I13425)-1),"")))</f>
        <v/>
      </c>
      <c r="D13428">
        <f>IF(GL_Paste!$B13425="","",IFERROR(INDEX(DeptName,MATCH($C13428,DeptTag,0)),"UNALLOCATED"))</f>
        <v/>
      </c>
      <c r="E13428">
        <f>IF(GL_Paste!$B13425="","",IFERROR(INDEX(AcctCat,MATCH(GL_Paste!$B13425&amp;"",AcctCode,0)),"UNKNOWN"))</f>
        <v/>
      </c>
      <c r="F13428">
        <f>IF(GL_Paste!$B13425="","",IFERROR(INDEX(AcctSub,MATCH(GL_Paste!$B13425&amp;"",AcctCode,0)),"UNKNOWN"))</f>
        <v/>
      </c>
    </row>
    <row r="13429">
      <c r="A13429" s="40">
        <f>IF(GL_Paste!$B13426="","",N(GL_Paste!$H13426)-N(GL_Paste!$G13426))</f>
        <v/>
      </c>
      <c r="B13429" s="43">
        <f>IF(GL_Paste!$B13426="","",DATE(YEAR(GL_Paste!$E13426),MONTH(GL_Paste!$E13426),1))</f>
        <v/>
      </c>
      <c r="C13429">
        <f>IF(GL_Paste!$B13426="","",IF(TRIM(GL_Paste!$M13426)&lt;&gt;"",TRIM(GL_Paste!$M13426),IFERROR(MID(GL_Paste!$I13426,FIND("[",GL_Paste!$I13426)+1,FIND("]",GL_Paste!$I13426)-FIND("[",GL_Paste!$I13426)-1),"")))</f>
        <v/>
      </c>
      <c r="D13429">
        <f>IF(GL_Paste!$B13426="","",IFERROR(INDEX(DeptName,MATCH($C13429,DeptTag,0)),"UNALLOCATED"))</f>
        <v/>
      </c>
      <c r="E13429">
        <f>IF(GL_Paste!$B13426="","",IFERROR(INDEX(AcctCat,MATCH(GL_Paste!$B13426&amp;"",AcctCode,0)),"UNKNOWN"))</f>
        <v/>
      </c>
      <c r="F13429">
        <f>IF(GL_Paste!$B13426="","",IFERROR(INDEX(AcctSub,MATCH(GL_Paste!$B13426&amp;"",AcctCode,0)),"UNKNOWN"))</f>
        <v/>
      </c>
    </row>
    <row r="13430">
      <c r="A13430" s="40">
        <f>IF(GL_Paste!$B13427="","",N(GL_Paste!$H13427)-N(GL_Paste!$G13427))</f>
        <v/>
      </c>
      <c r="B13430" s="43">
        <f>IF(GL_Paste!$B13427="","",DATE(YEAR(GL_Paste!$E13427),MONTH(GL_Paste!$E13427),1))</f>
        <v/>
      </c>
      <c r="C13430">
        <f>IF(GL_Paste!$B13427="","",IF(TRIM(GL_Paste!$M13427)&lt;&gt;"",TRIM(GL_Paste!$M13427),IFERROR(MID(GL_Paste!$I13427,FIND("[",GL_Paste!$I13427)+1,FIND("]",GL_Paste!$I13427)-FIND("[",GL_Paste!$I13427)-1),"")))</f>
        <v/>
      </c>
      <c r="D13430">
        <f>IF(GL_Paste!$B13427="","",IFERROR(INDEX(DeptName,MATCH($C13430,DeptTag,0)),"UNALLOCATED"))</f>
        <v/>
      </c>
      <c r="E13430">
        <f>IF(GL_Paste!$B13427="","",IFERROR(INDEX(AcctCat,MATCH(GL_Paste!$B13427&amp;"",AcctCode,0)),"UNKNOWN"))</f>
        <v/>
      </c>
      <c r="F13430">
        <f>IF(GL_Paste!$B13427="","",IFERROR(INDEX(AcctSub,MATCH(GL_Paste!$B13427&amp;"",AcctCode,0)),"UNKNOWN"))</f>
        <v/>
      </c>
    </row>
    <row r="13431">
      <c r="A13431" s="40">
        <f>IF(GL_Paste!$B13428="","",N(GL_Paste!$H13428)-N(GL_Paste!$G13428))</f>
        <v/>
      </c>
      <c r="B13431" s="43">
        <f>IF(GL_Paste!$B13428="","",DATE(YEAR(GL_Paste!$E13428),MONTH(GL_Paste!$E13428),1))</f>
        <v/>
      </c>
      <c r="C13431">
        <f>IF(GL_Paste!$B13428="","",IF(TRIM(GL_Paste!$M13428)&lt;&gt;"",TRIM(GL_Paste!$M13428),IFERROR(MID(GL_Paste!$I13428,FIND("[",GL_Paste!$I13428)+1,FIND("]",GL_Paste!$I13428)-FIND("[",GL_Paste!$I13428)-1),"")))</f>
        <v/>
      </c>
      <c r="D13431">
        <f>IF(GL_Paste!$B13428="","",IFERROR(INDEX(DeptName,MATCH($C13431,DeptTag,0)),"UNALLOCATED"))</f>
        <v/>
      </c>
      <c r="E13431">
        <f>IF(GL_Paste!$B13428="","",IFERROR(INDEX(AcctCat,MATCH(GL_Paste!$B13428&amp;"",AcctCode,0)),"UNKNOWN"))</f>
        <v/>
      </c>
      <c r="F13431">
        <f>IF(GL_Paste!$B13428="","",IFERROR(INDEX(AcctSub,MATCH(GL_Paste!$B13428&amp;"",AcctCode,0)),"UNKNOWN"))</f>
        <v/>
      </c>
    </row>
    <row r="13432">
      <c r="A13432" s="40">
        <f>IF(GL_Paste!$B13429="","",N(GL_Paste!$H13429)-N(GL_Paste!$G13429))</f>
        <v/>
      </c>
      <c r="B13432" s="43">
        <f>IF(GL_Paste!$B13429="","",DATE(YEAR(GL_Paste!$E13429),MONTH(GL_Paste!$E13429),1))</f>
        <v/>
      </c>
      <c r="C13432">
        <f>IF(GL_Paste!$B13429="","",IF(TRIM(GL_Paste!$M13429)&lt;&gt;"",TRIM(GL_Paste!$M13429),IFERROR(MID(GL_Paste!$I13429,FIND("[",GL_Paste!$I13429)+1,FIND("]",GL_Paste!$I13429)-FIND("[",GL_Paste!$I13429)-1),"")))</f>
        <v/>
      </c>
      <c r="D13432">
        <f>IF(GL_Paste!$B13429="","",IFERROR(INDEX(DeptName,MATCH($C13432,DeptTag,0)),"UNALLOCATED"))</f>
        <v/>
      </c>
      <c r="E13432">
        <f>IF(GL_Paste!$B13429="","",IFERROR(INDEX(AcctCat,MATCH(GL_Paste!$B13429&amp;"",AcctCode,0)),"UNKNOWN"))</f>
        <v/>
      </c>
      <c r="F13432">
        <f>IF(GL_Paste!$B13429="","",IFERROR(INDEX(AcctSub,MATCH(GL_Paste!$B13429&amp;"",AcctCode,0)),"UNKNOWN"))</f>
        <v/>
      </c>
    </row>
    <row r="13433">
      <c r="A13433" s="40">
        <f>IF(GL_Paste!$B13430="","",N(GL_Paste!$H13430)-N(GL_Paste!$G13430))</f>
        <v/>
      </c>
      <c r="B13433" s="43">
        <f>IF(GL_Paste!$B13430="","",DATE(YEAR(GL_Paste!$E13430),MONTH(GL_Paste!$E13430),1))</f>
        <v/>
      </c>
      <c r="C13433">
        <f>IF(GL_Paste!$B13430="","",IF(TRIM(GL_Paste!$M13430)&lt;&gt;"",TRIM(GL_Paste!$M13430),IFERROR(MID(GL_Paste!$I13430,FIND("[",GL_Paste!$I13430)+1,FIND("]",GL_Paste!$I13430)-FIND("[",GL_Paste!$I13430)-1),"")))</f>
        <v/>
      </c>
      <c r="D13433">
        <f>IF(GL_Paste!$B13430="","",IFERROR(INDEX(DeptName,MATCH($C13433,DeptTag,0)),"UNALLOCATED"))</f>
        <v/>
      </c>
      <c r="E13433">
        <f>IF(GL_Paste!$B13430="","",IFERROR(INDEX(AcctCat,MATCH(GL_Paste!$B13430&amp;"",AcctCode,0)),"UNKNOWN"))</f>
        <v/>
      </c>
      <c r="F13433">
        <f>IF(GL_Paste!$B13430="","",IFERROR(INDEX(AcctSub,MATCH(GL_Paste!$B13430&amp;"",AcctCode,0)),"UNKNOWN"))</f>
        <v/>
      </c>
    </row>
    <row r="13434">
      <c r="A13434" s="40">
        <f>IF(GL_Paste!$B13431="","",N(GL_Paste!$H13431)-N(GL_Paste!$G13431))</f>
        <v/>
      </c>
      <c r="B13434" s="43">
        <f>IF(GL_Paste!$B13431="","",DATE(YEAR(GL_Paste!$E13431),MONTH(GL_Paste!$E13431),1))</f>
        <v/>
      </c>
      <c r="C13434">
        <f>IF(GL_Paste!$B13431="","",IF(TRIM(GL_Paste!$M13431)&lt;&gt;"",TRIM(GL_Paste!$M13431),IFERROR(MID(GL_Paste!$I13431,FIND("[",GL_Paste!$I13431)+1,FIND("]",GL_Paste!$I13431)-FIND("[",GL_Paste!$I13431)-1),"")))</f>
        <v/>
      </c>
      <c r="D13434">
        <f>IF(GL_Paste!$B13431="","",IFERROR(INDEX(DeptName,MATCH($C13434,DeptTag,0)),"UNALLOCATED"))</f>
        <v/>
      </c>
      <c r="E13434">
        <f>IF(GL_Paste!$B13431="","",IFERROR(INDEX(AcctCat,MATCH(GL_Paste!$B13431&amp;"",AcctCode,0)),"UNKNOWN"))</f>
        <v/>
      </c>
      <c r="F13434">
        <f>IF(GL_Paste!$B13431="","",IFERROR(INDEX(AcctSub,MATCH(GL_Paste!$B13431&amp;"",AcctCode,0)),"UNKNOWN"))</f>
        <v/>
      </c>
    </row>
    <row r="13435">
      <c r="A13435" s="40">
        <f>IF(GL_Paste!$B13432="","",N(GL_Paste!$H13432)-N(GL_Paste!$G13432))</f>
        <v/>
      </c>
      <c r="B13435" s="43">
        <f>IF(GL_Paste!$B13432="","",DATE(YEAR(GL_Paste!$E13432),MONTH(GL_Paste!$E13432),1))</f>
        <v/>
      </c>
      <c r="C13435">
        <f>IF(GL_Paste!$B13432="","",IF(TRIM(GL_Paste!$M13432)&lt;&gt;"",TRIM(GL_Paste!$M13432),IFERROR(MID(GL_Paste!$I13432,FIND("[",GL_Paste!$I13432)+1,FIND("]",GL_Paste!$I13432)-FIND("[",GL_Paste!$I13432)-1),"")))</f>
        <v/>
      </c>
      <c r="D13435">
        <f>IF(GL_Paste!$B13432="","",IFERROR(INDEX(DeptName,MATCH($C13435,DeptTag,0)),"UNALLOCATED"))</f>
        <v/>
      </c>
      <c r="E13435">
        <f>IF(GL_Paste!$B13432="","",IFERROR(INDEX(AcctCat,MATCH(GL_Paste!$B13432&amp;"",AcctCode,0)),"UNKNOWN"))</f>
        <v/>
      </c>
      <c r="F13435">
        <f>IF(GL_Paste!$B13432="","",IFERROR(INDEX(AcctSub,MATCH(GL_Paste!$B13432&amp;"",AcctCode,0)),"UNKNOWN"))</f>
        <v/>
      </c>
    </row>
    <row r="13436">
      <c r="A13436" s="40">
        <f>IF(GL_Paste!$B13433="","",N(GL_Paste!$H13433)-N(GL_Paste!$G13433))</f>
        <v/>
      </c>
      <c r="B13436" s="43">
        <f>IF(GL_Paste!$B13433="","",DATE(YEAR(GL_Paste!$E13433),MONTH(GL_Paste!$E13433),1))</f>
        <v/>
      </c>
      <c r="C13436">
        <f>IF(GL_Paste!$B13433="","",IF(TRIM(GL_Paste!$M13433)&lt;&gt;"",TRIM(GL_Paste!$M13433),IFERROR(MID(GL_Paste!$I13433,FIND("[",GL_Paste!$I13433)+1,FIND("]",GL_Paste!$I13433)-FIND("[",GL_Paste!$I13433)-1),"")))</f>
        <v/>
      </c>
      <c r="D13436">
        <f>IF(GL_Paste!$B13433="","",IFERROR(INDEX(DeptName,MATCH($C13436,DeptTag,0)),"UNALLOCATED"))</f>
        <v/>
      </c>
      <c r="E13436">
        <f>IF(GL_Paste!$B13433="","",IFERROR(INDEX(AcctCat,MATCH(GL_Paste!$B13433&amp;"",AcctCode,0)),"UNKNOWN"))</f>
        <v/>
      </c>
      <c r="F13436">
        <f>IF(GL_Paste!$B13433="","",IFERROR(INDEX(AcctSub,MATCH(GL_Paste!$B13433&amp;"",AcctCode,0)),"UNKNOWN"))</f>
        <v/>
      </c>
    </row>
    <row r="13437">
      <c r="A13437" s="40">
        <f>IF(GL_Paste!$B13434="","",N(GL_Paste!$H13434)-N(GL_Paste!$G13434))</f>
        <v/>
      </c>
      <c r="B13437" s="43">
        <f>IF(GL_Paste!$B13434="","",DATE(YEAR(GL_Paste!$E13434),MONTH(GL_Paste!$E13434),1))</f>
        <v/>
      </c>
      <c r="C13437">
        <f>IF(GL_Paste!$B13434="","",IF(TRIM(GL_Paste!$M13434)&lt;&gt;"",TRIM(GL_Paste!$M13434),IFERROR(MID(GL_Paste!$I13434,FIND("[",GL_Paste!$I13434)+1,FIND("]",GL_Paste!$I13434)-FIND("[",GL_Paste!$I13434)-1),"")))</f>
        <v/>
      </c>
      <c r="D13437">
        <f>IF(GL_Paste!$B13434="","",IFERROR(INDEX(DeptName,MATCH($C13437,DeptTag,0)),"UNALLOCATED"))</f>
        <v/>
      </c>
      <c r="E13437">
        <f>IF(GL_Paste!$B13434="","",IFERROR(INDEX(AcctCat,MATCH(GL_Paste!$B13434&amp;"",AcctCode,0)),"UNKNOWN"))</f>
        <v/>
      </c>
      <c r="F13437">
        <f>IF(GL_Paste!$B13434="","",IFERROR(INDEX(AcctSub,MATCH(GL_Paste!$B13434&amp;"",AcctCode,0)),"UNKNOWN"))</f>
        <v/>
      </c>
    </row>
    <row r="13438">
      <c r="A13438" s="40">
        <f>IF(GL_Paste!$B13435="","",N(GL_Paste!$H13435)-N(GL_Paste!$G13435))</f>
        <v/>
      </c>
      <c r="B13438" s="43">
        <f>IF(GL_Paste!$B13435="","",DATE(YEAR(GL_Paste!$E13435),MONTH(GL_Paste!$E13435),1))</f>
        <v/>
      </c>
      <c r="C13438">
        <f>IF(GL_Paste!$B13435="","",IF(TRIM(GL_Paste!$M13435)&lt;&gt;"",TRIM(GL_Paste!$M13435),IFERROR(MID(GL_Paste!$I13435,FIND("[",GL_Paste!$I13435)+1,FIND("]",GL_Paste!$I13435)-FIND("[",GL_Paste!$I13435)-1),"")))</f>
        <v/>
      </c>
      <c r="D13438">
        <f>IF(GL_Paste!$B13435="","",IFERROR(INDEX(DeptName,MATCH($C13438,DeptTag,0)),"UNALLOCATED"))</f>
        <v/>
      </c>
      <c r="E13438">
        <f>IF(GL_Paste!$B13435="","",IFERROR(INDEX(AcctCat,MATCH(GL_Paste!$B13435&amp;"",AcctCode,0)),"UNKNOWN"))</f>
        <v/>
      </c>
      <c r="F13438">
        <f>IF(GL_Paste!$B13435="","",IFERROR(INDEX(AcctSub,MATCH(GL_Paste!$B13435&amp;"",AcctCode,0)),"UNKNOWN"))</f>
        <v/>
      </c>
    </row>
    <row r="13439">
      <c r="A13439" s="40">
        <f>IF(GL_Paste!$B13436="","",N(GL_Paste!$H13436)-N(GL_Paste!$G13436))</f>
        <v/>
      </c>
      <c r="B13439" s="43">
        <f>IF(GL_Paste!$B13436="","",DATE(YEAR(GL_Paste!$E13436),MONTH(GL_Paste!$E13436),1))</f>
        <v/>
      </c>
      <c r="C13439">
        <f>IF(GL_Paste!$B13436="","",IF(TRIM(GL_Paste!$M13436)&lt;&gt;"",TRIM(GL_Paste!$M13436),IFERROR(MID(GL_Paste!$I13436,FIND("[",GL_Paste!$I13436)+1,FIND("]",GL_Paste!$I13436)-FIND("[",GL_Paste!$I13436)-1),"")))</f>
        <v/>
      </c>
      <c r="D13439">
        <f>IF(GL_Paste!$B13436="","",IFERROR(INDEX(DeptName,MATCH($C13439,DeptTag,0)),"UNALLOCATED"))</f>
        <v/>
      </c>
      <c r="E13439">
        <f>IF(GL_Paste!$B13436="","",IFERROR(INDEX(AcctCat,MATCH(GL_Paste!$B13436&amp;"",AcctCode,0)),"UNKNOWN"))</f>
        <v/>
      </c>
      <c r="F13439">
        <f>IF(GL_Paste!$B13436="","",IFERROR(INDEX(AcctSub,MATCH(GL_Paste!$B13436&amp;"",AcctCode,0)),"UNKNOWN"))</f>
        <v/>
      </c>
    </row>
    <row r="13440">
      <c r="A13440" s="40">
        <f>IF(GL_Paste!$B13437="","",N(GL_Paste!$H13437)-N(GL_Paste!$G13437))</f>
        <v/>
      </c>
      <c r="B13440" s="43">
        <f>IF(GL_Paste!$B13437="","",DATE(YEAR(GL_Paste!$E13437),MONTH(GL_Paste!$E13437),1))</f>
        <v/>
      </c>
      <c r="C13440">
        <f>IF(GL_Paste!$B13437="","",IF(TRIM(GL_Paste!$M13437)&lt;&gt;"",TRIM(GL_Paste!$M13437),IFERROR(MID(GL_Paste!$I13437,FIND("[",GL_Paste!$I13437)+1,FIND("]",GL_Paste!$I13437)-FIND("[",GL_Paste!$I13437)-1),"")))</f>
        <v/>
      </c>
      <c r="D13440">
        <f>IF(GL_Paste!$B13437="","",IFERROR(INDEX(DeptName,MATCH($C13440,DeptTag,0)),"UNALLOCATED"))</f>
        <v/>
      </c>
      <c r="E13440">
        <f>IF(GL_Paste!$B13437="","",IFERROR(INDEX(AcctCat,MATCH(GL_Paste!$B13437&amp;"",AcctCode,0)),"UNKNOWN"))</f>
        <v/>
      </c>
      <c r="F13440">
        <f>IF(GL_Paste!$B13437="","",IFERROR(INDEX(AcctSub,MATCH(GL_Paste!$B13437&amp;"",AcctCode,0)),"UNKNOWN"))</f>
        <v/>
      </c>
    </row>
    <row r="13441">
      <c r="A13441" s="40">
        <f>IF(GL_Paste!$B13438="","",N(GL_Paste!$H13438)-N(GL_Paste!$G13438))</f>
        <v/>
      </c>
      <c r="B13441" s="43">
        <f>IF(GL_Paste!$B13438="","",DATE(YEAR(GL_Paste!$E13438),MONTH(GL_Paste!$E13438),1))</f>
        <v/>
      </c>
      <c r="C13441">
        <f>IF(GL_Paste!$B13438="","",IF(TRIM(GL_Paste!$M13438)&lt;&gt;"",TRIM(GL_Paste!$M13438),IFERROR(MID(GL_Paste!$I13438,FIND("[",GL_Paste!$I13438)+1,FIND("]",GL_Paste!$I13438)-FIND("[",GL_Paste!$I13438)-1),"")))</f>
        <v/>
      </c>
      <c r="D13441">
        <f>IF(GL_Paste!$B13438="","",IFERROR(INDEX(DeptName,MATCH($C13441,DeptTag,0)),"UNALLOCATED"))</f>
        <v/>
      </c>
      <c r="E13441">
        <f>IF(GL_Paste!$B13438="","",IFERROR(INDEX(AcctCat,MATCH(GL_Paste!$B13438&amp;"",AcctCode,0)),"UNKNOWN"))</f>
        <v/>
      </c>
      <c r="F13441">
        <f>IF(GL_Paste!$B13438="","",IFERROR(INDEX(AcctSub,MATCH(GL_Paste!$B13438&amp;"",AcctCode,0)),"UNKNOWN"))</f>
        <v/>
      </c>
    </row>
    <row r="13442">
      <c r="A13442" s="40">
        <f>IF(GL_Paste!$B13439="","",N(GL_Paste!$H13439)-N(GL_Paste!$G13439))</f>
        <v/>
      </c>
      <c r="B13442" s="43">
        <f>IF(GL_Paste!$B13439="","",DATE(YEAR(GL_Paste!$E13439),MONTH(GL_Paste!$E13439),1))</f>
        <v/>
      </c>
      <c r="C13442">
        <f>IF(GL_Paste!$B13439="","",IF(TRIM(GL_Paste!$M13439)&lt;&gt;"",TRIM(GL_Paste!$M13439),IFERROR(MID(GL_Paste!$I13439,FIND("[",GL_Paste!$I13439)+1,FIND("]",GL_Paste!$I13439)-FIND("[",GL_Paste!$I13439)-1),"")))</f>
        <v/>
      </c>
      <c r="D13442">
        <f>IF(GL_Paste!$B13439="","",IFERROR(INDEX(DeptName,MATCH($C13442,DeptTag,0)),"UNALLOCATED"))</f>
        <v/>
      </c>
      <c r="E13442">
        <f>IF(GL_Paste!$B13439="","",IFERROR(INDEX(AcctCat,MATCH(GL_Paste!$B13439&amp;"",AcctCode,0)),"UNKNOWN"))</f>
        <v/>
      </c>
      <c r="F13442">
        <f>IF(GL_Paste!$B13439="","",IFERROR(INDEX(AcctSub,MATCH(GL_Paste!$B13439&amp;"",AcctCode,0)),"UNKNOWN"))</f>
        <v/>
      </c>
    </row>
    <row r="13443">
      <c r="A13443" s="40">
        <f>IF(GL_Paste!$B13440="","",N(GL_Paste!$H13440)-N(GL_Paste!$G13440))</f>
        <v/>
      </c>
      <c r="B13443" s="43">
        <f>IF(GL_Paste!$B13440="","",DATE(YEAR(GL_Paste!$E13440),MONTH(GL_Paste!$E13440),1))</f>
        <v/>
      </c>
      <c r="C13443">
        <f>IF(GL_Paste!$B13440="","",IF(TRIM(GL_Paste!$M13440)&lt;&gt;"",TRIM(GL_Paste!$M13440),IFERROR(MID(GL_Paste!$I13440,FIND("[",GL_Paste!$I13440)+1,FIND("]",GL_Paste!$I13440)-FIND("[",GL_Paste!$I13440)-1),"")))</f>
        <v/>
      </c>
      <c r="D13443">
        <f>IF(GL_Paste!$B13440="","",IFERROR(INDEX(DeptName,MATCH($C13443,DeptTag,0)),"UNALLOCATED"))</f>
        <v/>
      </c>
      <c r="E13443">
        <f>IF(GL_Paste!$B13440="","",IFERROR(INDEX(AcctCat,MATCH(GL_Paste!$B13440&amp;"",AcctCode,0)),"UNKNOWN"))</f>
        <v/>
      </c>
      <c r="F13443">
        <f>IF(GL_Paste!$B13440="","",IFERROR(INDEX(AcctSub,MATCH(GL_Paste!$B13440&amp;"",AcctCode,0)),"UNKNOWN"))</f>
        <v/>
      </c>
    </row>
    <row r="13444">
      <c r="A13444" s="40">
        <f>IF(GL_Paste!$B13441="","",N(GL_Paste!$H13441)-N(GL_Paste!$G13441))</f>
        <v/>
      </c>
      <c r="B13444" s="43">
        <f>IF(GL_Paste!$B13441="","",DATE(YEAR(GL_Paste!$E13441),MONTH(GL_Paste!$E13441),1))</f>
        <v/>
      </c>
      <c r="C13444">
        <f>IF(GL_Paste!$B13441="","",IF(TRIM(GL_Paste!$M13441)&lt;&gt;"",TRIM(GL_Paste!$M13441),IFERROR(MID(GL_Paste!$I13441,FIND("[",GL_Paste!$I13441)+1,FIND("]",GL_Paste!$I13441)-FIND("[",GL_Paste!$I13441)-1),"")))</f>
        <v/>
      </c>
      <c r="D13444">
        <f>IF(GL_Paste!$B13441="","",IFERROR(INDEX(DeptName,MATCH($C13444,DeptTag,0)),"UNALLOCATED"))</f>
        <v/>
      </c>
      <c r="E13444">
        <f>IF(GL_Paste!$B13441="","",IFERROR(INDEX(AcctCat,MATCH(GL_Paste!$B13441&amp;"",AcctCode,0)),"UNKNOWN"))</f>
        <v/>
      </c>
      <c r="F13444">
        <f>IF(GL_Paste!$B13441="","",IFERROR(INDEX(AcctSub,MATCH(GL_Paste!$B13441&amp;"",AcctCode,0)),"UNKNOWN"))</f>
        <v/>
      </c>
    </row>
    <row r="13445">
      <c r="A13445" s="40">
        <f>IF(GL_Paste!$B13442="","",N(GL_Paste!$H13442)-N(GL_Paste!$G13442))</f>
        <v/>
      </c>
      <c r="B13445" s="43">
        <f>IF(GL_Paste!$B13442="","",DATE(YEAR(GL_Paste!$E13442),MONTH(GL_Paste!$E13442),1))</f>
        <v/>
      </c>
      <c r="C13445">
        <f>IF(GL_Paste!$B13442="","",IF(TRIM(GL_Paste!$M13442)&lt;&gt;"",TRIM(GL_Paste!$M13442),IFERROR(MID(GL_Paste!$I13442,FIND("[",GL_Paste!$I13442)+1,FIND("]",GL_Paste!$I13442)-FIND("[",GL_Paste!$I13442)-1),"")))</f>
        <v/>
      </c>
      <c r="D13445">
        <f>IF(GL_Paste!$B13442="","",IFERROR(INDEX(DeptName,MATCH($C13445,DeptTag,0)),"UNALLOCATED"))</f>
        <v/>
      </c>
      <c r="E13445">
        <f>IF(GL_Paste!$B13442="","",IFERROR(INDEX(AcctCat,MATCH(GL_Paste!$B13442&amp;"",AcctCode,0)),"UNKNOWN"))</f>
        <v/>
      </c>
      <c r="F13445">
        <f>IF(GL_Paste!$B13442="","",IFERROR(INDEX(AcctSub,MATCH(GL_Paste!$B13442&amp;"",AcctCode,0)),"UNKNOWN"))</f>
        <v/>
      </c>
    </row>
    <row r="13446">
      <c r="A13446" s="40">
        <f>IF(GL_Paste!$B13443="","",N(GL_Paste!$H13443)-N(GL_Paste!$G13443))</f>
        <v/>
      </c>
      <c r="B13446" s="43">
        <f>IF(GL_Paste!$B13443="","",DATE(YEAR(GL_Paste!$E13443),MONTH(GL_Paste!$E13443),1))</f>
        <v/>
      </c>
      <c r="C13446">
        <f>IF(GL_Paste!$B13443="","",IF(TRIM(GL_Paste!$M13443)&lt;&gt;"",TRIM(GL_Paste!$M13443),IFERROR(MID(GL_Paste!$I13443,FIND("[",GL_Paste!$I13443)+1,FIND("]",GL_Paste!$I13443)-FIND("[",GL_Paste!$I13443)-1),"")))</f>
        <v/>
      </c>
      <c r="D13446">
        <f>IF(GL_Paste!$B13443="","",IFERROR(INDEX(DeptName,MATCH($C13446,DeptTag,0)),"UNALLOCATED"))</f>
        <v/>
      </c>
      <c r="E13446">
        <f>IF(GL_Paste!$B13443="","",IFERROR(INDEX(AcctCat,MATCH(GL_Paste!$B13443&amp;"",AcctCode,0)),"UNKNOWN"))</f>
        <v/>
      </c>
      <c r="F13446">
        <f>IF(GL_Paste!$B13443="","",IFERROR(INDEX(AcctSub,MATCH(GL_Paste!$B13443&amp;"",AcctCode,0)),"UNKNOWN"))</f>
        <v/>
      </c>
    </row>
    <row r="13447">
      <c r="A13447" s="40">
        <f>IF(GL_Paste!$B13444="","",N(GL_Paste!$H13444)-N(GL_Paste!$G13444))</f>
        <v/>
      </c>
      <c r="B13447" s="43">
        <f>IF(GL_Paste!$B13444="","",DATE(YEAR(GL_Paste!$E13444),MONTH(GL_Paste!$E13444),1))</f>
        <v/>
      </c>
      <c r="C13447">
        <f>IF(GL_Paste!$B13444="","",IF(TRIM(GL_Paste!$M13444)&lt;&gt;"",TRIM(GL_Paste!$M13444),IFERROR(MID(GL_Paste!$I13444,FIND("[",GL_Paste!$I13444)+1,FIND("]",GL_Paste!$I13444)-FIND("[",GL_Paste!$I13444)-1),"")))</f>
        <v/>
      </c>
      <c r="D13447">
        <f>IF(GL_Paste!$B13444="","",IFERROR(INDEX(DeptName,MATCH($C13447,DeptTag,0)),"UNALLOCATED"))</f>
        <v/>
      </c>
      <c r="E13447">
        <f>IF(GL_Paste!$B13444="","",IFERROR(INDEX(AcctCat,MATCH(GL_Paste!$B13444&amp;"",AcctCode,0)),"UNKNOWN"))</f>
        <v/>
      </c>
      <c r="F13447">
        <f>IF(GL_Paste!$B13444="","",IFERROR(INDEX(AcctSub,MATCH(GL_Paste!$B13444&amp;"",AcctCode,0)),"UNKNOWN"))</f>
        <v/>
      </c>
    </row>
    <row r="13448">
      <c r="A13448" s="40">
        <f>IF(GL_Paste!$B13445="","",N(GL_Paste!$H13445)-N(GL_Paste!$G13445))</f>
        <v/>
      </c>
      <c r="B13448" s="43">
        <f>IF(GL_Paste!$B13445="","",DATE(YEAR(GL_Paste!$E13445),MONTH(GL_Paste!$E13445),1))</f>
        <v/>
      </c>
      <c r="C13448">
        <f>IF(GL_Paste!$B13445="","",IF(TRIM(GL_Paste!$M13445)&lt;&gt;"",TRIM(GL_Paste!$M13445),IFERROR(MID(GL_Paste!$I13445,FIND("[",GL_Paste!$I13445)+1,FIND("]",GL_Paste!$I13445)-FIND("[",GL_Paste!$I13445)-1),"")))</f>
        <v/>
      </c>
      <c r="D13448">
        <f>IF(GL_Paste!$B13445="","",IFERROR(INDEX(DeptName,MATCH($C13448,DeptTag,0)),"UNALLOCATED"))</f>
        <v/>
      </c>
      <c r="E13448">
        <f>IF(GL_Paste!$B13445="","",IFERROR(INDEX(AcctCat,MATCH(GL_Paste!$B13445&amp;"",AcctCode,0)),"UNKNOWN"))</f>
        <v/>
      </c>
      <c r="F13448">
        <f>IF(GL_Paste!$B13445="","",IFERROR(INDEX(AcctSub,MATCH(GL_Paste!$B13445&amp;"",AcctCode,0)),"UNKNOWN"))</f>
        <v/>
      </c>
    </row>
    <row r="13449">
      <c r="A13449" s="40">
        <f>IF(GL_Paste!$B13446="","",N(GL_Paste!$H13446)-N(GL_Paste!$G13446))</f>
        <v/>
      </c>
      <c r="B13449" s="43">
        <f>IF(GL_Paste!$B13446="","",DATE(YEAR(GL_Paste!$E13446),MONTH(GL_Paste!$E13446),1))</f>
        <v/>
      </c>
      <c r="C13449">
        <f>IF(GL_Paste!$B13446="","",IF(TRIM(GL_Paste!$M13446)&lt;&gt;"",TRIM(GL_Paste!$M13446),IFERROR(MID(GL_Paste!$I13446,FIND("[",GL_Paste!$I13446)+1,FIND("]",GL_Paste!$I13446)-FIND("[",GL_Paste!$I13446)-1),"")))</f>
        <v/>
      </c>
      <c r="D13449">
        <f>IF(GL_Paste!$B13446="","",IFERROR(INDEX(DeptName,MATCH($C13449,DeptTag,0)),"UNALLOCATED"))</f>
        <v/>
      </c>
      <c r="E13449">
        <f>IF(GL_Paste!$B13446="","",IFERROR(INDEX(AcctCat,MATCH(GL_Paste!$B13446&amp;"",AcctCode,0)),"UNKNOWN"))</f>
        <v/>
      </c>
      <c r="F13449">
        <f>IF(GL_Paste!$B13446="","",IFERROR(INDEX(AcctSub,MATCH(GL_Paste!$B13446&amp;"",AcctCode,0)),"UNKNOWN"))</f>
        <v/>
      </c>
    </row>
    <row r="13450">
      <c r="A13450" s="40">
        <f>IF(GL_Paste!$B13447="","",N(GL_Paste!$H13447)-N(GL_Paste!$G13447))</f>
        <v/>
      </c>
      <c r="B13450" s="43">
        <f>IF(GL_Paste!$B13447="","",DATE(YEAR(GL_Paste!$E13447),MONTH(GL_Paste!$E13447),1))</f>
        <v/>
      </c>
      <c r="C13450">
        <f>IF(GL_Paste!$B13447="","",IF(TRIM(GL_Paste!$M13447)&lt;&gt;"",TRIM(GL_Paste!$M13447),IFERROR(MID(GL_Paste!$I13447,FIND("[",GL_Paste!$I13447)+1,FIND("]",GL_Paste!$I13447)-FIND("[",GL_Paste!$I13447)-1),"")))</f>
        <v/>
      </c>
      <c r="D13450">
        <f>IF(GL_Paste!$B13447="","",IFERROR(INDEX(DeptName,MATCH($C13450,DeptTag,0)),"UNALLOCATED"))</f>
        <v/>
      </c>
      <c r="E13450">
        <f>IF(GL_Paste!$B13447="","",IFERROR(INDEX(AcctCat,MATCH(GL_Paste!$B13447&amp;"",AcctCode,0)),"UNKNOWN"))</f>
        <v/>
      </c>
      <c r="F13450">
        <f>IF(GL_Paste!$B13447="","",IFERROR(INDEX(AcctSub,MATCH(GL_Paste!$B13447&amp;"",AcctCode,0)),"UNKNOWN"))</f>
        <v/>
      </c>
    </row>
    <row r="13451">
      <c r="A13451" s="40">
        <f>IF(GL_Paste!$B13448="","",N(GL_Paste!$H13448)-N(GL_Paste!$G13448))</f>
        <v/>
      </c>
      <c r="B13451" s="43">
        <f>IF(GL_Paste!$B13448="","",DATE(YEAR(GL_Paste!$E13448),MONTH(GL_Paste!$E13448),1))</f>
        <v/>
      </c>
      <c r="C13451">
        <f>IF(GL_Paste!$B13448="","",IF(TRIM(GL_Paste!$M13448)&lt;&gt;"",TRIM(GL_Paste!$M13448),IFERROR(MID(GL_Paste!$I13448,FIND("[",GL_Paste!$I13448)+1,FIND("]",GL_Paste!$I13448)-FIND("[",GL_Paste!$I13448)-1),"")))</f>
        <v/>
      </c>
      <c r="D13451">
        <f>IF(GL_Paste!$B13448="","",IFERROR(INDEX(DeptName,MATCH($C13451,DeptTag,0)),"UNALLOCATED"))</f>
        <v/>
      </c>
      <c r="E13451">
        <f>IF(GL_Paste!$B13448="","",IFERROR(INDEX(AcctCat,MATCH(GL_Paste!$B13448&amp;"",AcctCode,0)),"UNKNOWN"))</f>
        <v/>
      </c>
      <c r="F13451">
        <f>IF(GL_Paste!$B13448="","",IFERROR(INDEX(AcctSub,MATCH(GL_Paste!$B13448&amp;"",AcctCode,0)),"UNKNOWN"))</f>
        <v/>
      </c>
    </row>
    <row r="13452">
      <c r="A13452" s="40">
        <f>IF(GL_Paste!$B13449="","",N(GL_Paste!$H13449)-N(GL_Paste!$G13449))</f>
        <v/>
      </c>
      <c r="B13452" s="43">
        <f>IF(GL_Paste!$B13449="","",DATE(YEAR(GL_Paste!$E13449),MONTH(GL_Paste!$E13449),1))</f>
        <v/>
      </c>
      <c r="C13452">
        <f>IF(GL_Paste!$B13449="","",IF(TRIM(GL_Paste!$M13449)&lt;&gt;"",TRIM(GL_Paste!$M13449),IFERROR(MID(GL_Paste!$I13449,FIND("[",GL_Paste!$I13449)+1,FIND("]",GL_Paste!$I13449)-FIND("[",GL_Paste!$I13449)-1),"")))</f>
        <v/>
      </c>
      <c r="D13452">
        <f>IF(GL_Paste!$B13449="","",IFERROR(INDEX(DeptName,MATCH($C13452,DeptTag,0)),"UNALLOCATED"))</f>
        <v/>
      </c>
      <c r="E13452">
        <f>IF(GL_Paste!$B13449="","",IFERROR(INDEX(AcctCat,MATCH(GL_Paste!$B13449&amp;"",AcctCode,0)),"UNKNOWN"))</f>
        <v/>
      </c>
      <c r="F13452">
        <f>IF(GL_Paste!$B13449="","",IFERROR(INDEX(AcctSub,MATCH(GL_Paste!$B13449&amp;"",AcctCode,0)),"UNKNOWN"))</f>
        <v/>
      </c>
    </row>
    <row r="13453">
      <c r="A13453" s="40">
        <f>IF(GL_Paste!$B13450="","",N(GL_Paste!$H13450)-N(GL_Paste!$G13450))</f>
        <v/>
      </c>
      <c r="B13453" s="43">
        <f>IF(GL_Paste!$B13450="","",DATE(YEAR(GL_Paste!$E13450),MONTH(GL_Paste!$E13450),1))</f>
        <v/>
      </c>
      <c r="C13453">
        <f>IF(GL_Paste!$B13450="","",IF(TRIM(GL_Paste!$M13450)&lt;&gt;"",TRIM(GL_Paste!$M13450),IFERROR(MID(GL_Paste!$I13450,FIND("[",GL_Paste!$I13450)+1,FIND("]",GL_Paste!$I13450)-FIND("[",GL_Paste!$I13450)-1),"")))</f>
        <v/>
      </c>
      <c r="D13453">
        <f>IF(GL_Paste!$B13450="","",IFERROR(INDEX(DeptName,MATCH($C13453,DeptTag,0)),"UNALLOCATED"))</f>
        <v/>
      </c>
      <c r="E13453">
        <f>IF(GL_Paste!$B13450="","",IFERROR(INDEX(AcctCat,MATCH(GL_Paste!$B13450&amp;"",AcctCode,0)),"UNKNOWN"))</f>
        <v/>
      </c>
      <c r="F13453">
        <f>IF(GL_Paste!$B13450="","",IFERROR(INDEX(AcctSub,MATCH(GL_Paste!$B13450&amp;"",AcctCode,0)),"UNKNOWN"))</f>
        <v/>
      </c>
    </row>
    <row r="13454">
      <c r="A13454" s="40">
        <f>IF(GL_Paste!$B13451="","",N(GL_Paste!$H13451)-N(GL_Paste!$G13451))</f>
        <v/>
      </c>
      <c r="B13454" s="43">
        <f>IF(GL_Paste!$B13451="","",DATE(YEAR(GL_Paste!$E13451),MONTH(GL_Paste!$E13451),1))</f>
        <v/>
      </c>
      <c r="C13454">
        <f>IF(GL_Paste!$B13451="","",IF(TRIM(GL_Paste!$M13451)&lt;&gt;"",TRIM(GL_Paste!$M13451),IFERROR(MID(GL_Paste!$I13451,FIND("[",GL_Paste!$I13451)+1,FIND("]",GL_Paste!$I13451)-FIND("[",GL_Paste!$I13451)-1),"")))</f>
        <v/>
      </c>
      <c r="D13454">
        <f>IF(GL_Paste!$B13451="","",IFERROR(INDEX(DeptName,MATCH($C13454,DeptTag,0)),"UNALLOCATED"))</f>
        <v/>
      </c>
      <c r="E13454">
        <f>IF(GL_Paste!$B13451="","",IFERROR(INDEX(AcctCat,MATCH(GL_Paste!$B13451&amp;"",AcctCode,0)),"UNKNOWN"))</f>
        <v/>
      </c>
      <c r="F13454">
        <f>IF(GL_Paste!$B13451="","",IFERROR(INDEX(AcctSub,MATCH(GL_Paste!$B13451&amp;"",AcctCode,0)),"UNKNOWN"))</f>
        <v/>
      </c>
    </row>
    <row r="13455">
      <c r="A13455" s="40">
        <f>IF(GL_Paste!$B13452="","",N(GL_Paste!$H13452)-N(GL_Paste!$G13452))</f>
        <v/>
      </c>
      <c r="B13455" s="43">
        <f>IF(GL_Paste!$B13452="","",DATE(YEAR(GL_Paste!$E13452),MONTH(GL_Paste!$E13452),1))</f>
        <v/>
      </c>
      <c r="C13455">
        <f>IF(GL_Paste!$B13452="","",IF(TRIM(GL_Paste!$M13452)&lt;&gt;"",TRIM(GL_Paste!$M13452),IFERROR(MID(GL_Paste!$I13452,FIND("[",GL_Paste!$I13452)+1,FIND("]",GL_Paste!$I13452)-FIND("[",GL_Paste!$I13452)-1),"")))</f>
        <v/>
      </c>
      <c r="D13455">
        <f>IF(GL_Paste!$B13452="","",IFERROR(INDEX(DeptName,MATCH($C13455,DeptTag,0)),"UNALLOCATED"))</f>
        <v/>
      </c>
      <c r="E13455">
        <f>IF(GL_Paste!$B13452="","",IFERROR(INDEX(AcctCat,MATCH(GL_Paste!$B13452&amp;"",AcctCode,0)),"UNKNOWN"))</f>
        <v/>
      </c>
      <c r="F13455">
        <f>IF(GL_Paste!$B13452="","",IFERROR(INDEX(AcctSub,MATCH(GL_Paste!$B13452&amp;"",AcctCode,0)),"UNKNOWN"))</f>
        <v/>
      </c>
    </row>
    <row r="13456">
      <c r="A13456" s="40">
        <f>IF(GL_Paste!$B13453="","",N(GL_Paste!$H13453)-N(GL_Paste!$G13453))</f>
        <v/>
      </c>
      <c r="B13456" s="43">
        <f>IF(GL_Paste!$B13453="","",DATE(YEAR(GL_Paste!$E13453),MONTH(GL_Paste!$E13453),1))</f>
        <v/>
      </c>
      <c r="C13456">
        <f>IF(GL_Paste!$B13453="","",IF(TRIM(GL_Paste!$M13453)&lt;&gt;"",TRIM(GL_Paste!$M13453),IFERROR(MID(GL_Paste!$I13453,FIND("[",GL_Paste!$I13453)+1,FIND("]",GL_Paste!$I13453)-FIND("[",GL_Paste!$I13453)-1),"")))</f>
        <v/>
      </c>
      <c r="D13456">
        <f>IF(GL_Paste!$B13453="","",IFERROR(INDEX(DeptName,MATCH($C13456,DeptTag,0)),"UNALLOCATED"))</f>
        <v/>
      </c>
      <c r="E13456">
        <f>IF(GL_Paste!$B13453="","",IFERROR(INDEX(AcctCat,MATCH(GL_Paste!$B13453&amp;"",AcctCode,0)),"UNKNOWN"))</f>
        <v/>
      </c>
      <c r="F13456">
        <f>IF(GL_Paste!$B13453="","",IFERROR(INDEX(AcctSub,MATCH(GL_Paste!$B13453&amp;"",AcctCode,0)),"UNKNOWN"))</f>
        <v/>
      </c>
    </row>
    <row r="13457">
      <c r="A13457" s="40">
        <f>IF(GL_Paste!$B13454="","",N(GL_Paste!$H13454)-N(GL_Paste!$G13454))</f>
        <v/>
      </c>
      <c r="B13457" s="43">
        <f>IF(GL_Paste!$B13454="","",DATE(YEAR(GL_Paste!$E13454),MONTH(GL_Paste!$E13454),1))</f>
        <v/>
      </c>
      <c r="C13457">
        <f>IF(GL_Paste!$B13454="","",IF(TRIM(GL_Paste!$M13454)&lt;&gt;"",TRIM(GL_Paste!$M13454),IFERROR(MID(GL_Paste!$I13454,FIND("[",GL_Paste!$I13454)+1,FIND("]",GL_Paste!$I13454)-FIND("[",GL_Paste!$I13454)-1),"")))</f>
        <v/>
      </c>
      <c r="D13457">
        <f>IF(GL_Paste!$B13454="","",IFERROR(INDEX(DeptName,MATCH($C13457,DeptTag,0)),"UNALLOCATED"))</f>
        <v/>
      </c>
      <c r="E13457">
        <f>IF(GL_Paste!$B13454="","",IFERROR(INDEX(AcctCat,MATCH(GL_Paste!$B13454&amp;"",AcctCode,0)),"UNKNOWN"))</f>
        <v/>
      </c>
      <c r="F13457">
        <f>IF(GL_Paste!$B13454="","",IFERROR(INDEX(AcctSub,MATCH(GL_Paste!$B13454&amp;"",AcctCode,0)),"UNKNOWN"))</f>
        <v/>
      </c>
    </row>
    <row r="13458">
      <c r="A13458" s="40">
        <f>IF(GL_Paste!$B13455="","",N(GL_Paste!$H13455)-N(GL_Paste!$G13455))</f>
        <v/>
      </c>
      <c r="B13458" s="43">
        <f>IF(GL_Paste!$B13455="","",DATE(YEAR(GL_Paste!$E13455),MONTH(GL_Paste!$E13455),1))</f>
        <v/>
      </c>
      <c r="C13458">
        <f>IF(GL_Paste!$B13455="","",IF(TRIM(GL_Paste!$M13455)&lt;&gt;"",TRIM(GL_Paste!$M13455),IFERROR(MID(GL_Paste!$I13455,FIND("[",GL_Paste!$I13455)+1,FIND("]",GL_Paste!$I13455)-FIND("[",GL_Paste!$I13455)-1),"")))</f>
        <v/>
      </c>
      <c r="D13458">
        <f>IF(GL_Paste!$B13455="","",IFERROR(INDEX(DeptName,MATCH($C13458,DeptTag,0)),"UNALLOCATED"))</f>
        <v/>
      </c>
      <c r="E13458">
        <f>IF(GL_Paste!$B13455="","",IFERROR(INDEX(AcctCat,MATCH(GL_Paste!$B13455&amp;"",AcctCode,0)),"UNKNOWN"))</f>
        <v/>
      </c>
      <c r="F13458">
        <f>IF(GL_Paste!$B13455="","",IFERROR(INDEX(AcctSub,MATCH(GL_Paste!$B13455&amp;"",AcctCode,0)),"UNKNOWN"))</f>
        <v/>
      </c>
    </row>
    <row r="13459">
      <c r="A13459" s="40">
        <f>IF(GL_Paste!$B13456="","",N(GL_Paste!$H13456)-N(GL_Paste!$G13456))</f>
        <v/>
      </c>
      <c r="B13459" s="43">
        <f>IF(GL_Paste!$B13456="","",DATE(YEAR(GL_Paste!$E13456),MONTH(GL_Paste!$E13456),1))</f>
        <v/>
      </c>
      <c r="C13459">
        <f>IF(GL_Paste!$B13456="","",IF(TRIM(GL_Paste!$M13456)&lt;&gt;"",TRIM(GL_Paste!$M13456),IFERROR(MID(GL_Paste!$I13456,FIND("[",GL_Paste!$I13456)+1,FIND("]",GL_Paste!$I13456)-FIND("[",GL_Paste!$I13456)-1),"")))</f>
        <v/>
      </c>
      <c r="D13459">
        <f>IF(GL_Paste!$B13456="","",IFERROR(INDEX(DeptName,MATCH($C13459,DeptTag,0)),"UNALLOCATED"))</f>
        <v/>
      </c>
      <c r="E13459">
        <f>IF(GL_Paste!$B13456="","",IFERROR(INDEX(AcctCat,MATCH(GL_Paste!$B13456&amp;"",AcctCode,0)),"UNKNOWN"))</f>
        <v/>
      </c>
      <c r="F13459">
        <f>IF(GL_Paste!$B13456="","",IFERROR(INDEX(AcctSub,MATCH(GL_Paste!$B13456&amp;"",AcctCode,0)),"UNKNOWN"))</f>
        <v/>
      </c>
    </row>
    <row r="13460">
      <c r="A13460" s="40">
        <f>IF(GL_Paste!$B13457="","",N(GL_Paste!$H13457)-N(GL_Paste!$G13457))</f>
        <v/>
      </c>
      <c r="B13460" s="43">
        <f>IF(GL_Paste!$B13457="","",DATE(YEAR(GL_Paste!$E13457),MONTH(GL_Paste!$E13457),1))</f>
        <v/>
      </c>
      <c r="C13460">
        <f>IF(GL_Paste!$B13457="","",IF(TRIM(GL_Paste!$M13457)&lt;&gt;"",TRIM(GL_Paste!$M13457),IFERROR(MID(GL_Paste!$I13457,FIND("[",GL_Paste!$I13457)+1,FIND("]",GL_Paste!$I13457)-FIND("[",GL_Paste!$I13457)-1),"")))</f>
        <v/>
      </c>
      <c r="D13460">
        <f>IF(GL_Paste!$B13457="","",IFERROR(INDEX(DeptName,MATCH($C13460,DeptTag,0)),"UNALLOCATED"))</f>
        <v/>
      </c>
      <c r="E13460">
        <f>IF(GL_Paste!$B13457="","",IFERROR(INDEX(AcctCat,MATCH(GL_Paste!$B13457&amp;"",AcctCode,0)),"UNKNOWN"))</f>
        <v/>
      </c>
      <c r="F13460">
        <f>IF(GL_Paste!$B13457="","",IFERROR(INDEX(AcctSub,MATCH(GL_Paste!$B13457&amp;"",AcctCode,0)),"UNKNOWN"))</f>
        <v/>
      </c>
    </row>
    <row r="13461">
      <c r="A13461" s="40">
        <f>IF(GL_Paste!$B13458="","",N(GL_Paste!$H13458)-N(GL_Paste!$G13458))</f>
        <v/>
      </c>
      <c r="B13461" s="43">
        <f>IF(GL_Paste!$B13458="","",DATE(YEAR(GL_Paste!$E13458),MONTH(GL_Paste!$E13458),1))</f>
        <v/>
      </c>
      <c r="C13461">
        <f>IF(GL_Paste!$B13458="","",IF(TRIM(GL_Paste!$M13458)&lt;&gt;"",TRIM(GL_Paste!$M13458),IFERROR(MID(GL_Paste!$I13458,FIND("[",GL_Paste!$I13458)+1,FIND("]",GL_Paste!$I13458)-FIND("[",GL_Paste!$I13458)-1),"")))</f>
        <v/>
      </c>
      <c r="D13461">
        <f>IF(GL_Paste!$B13458="","",IFERROR(INDEX(DeptName,MATCH($C13461,DeptTag,0)),"UNALLOCATED"))</f>
        <v/>
      </c>
      <c r="E13461">
        <f>IF(GL_Paste!$B13458="","",IFERROR(INDEX(AcctCat,MATCH(GL_Paste!$B13458&amp;"",AcctCode,0)),"UNKNOWN"))</f>
        <v/>
      </c>
      <c r="F13461">
        <f>IF(GL_Paste!$B13458="","",IFERROR(INDEX(AcctSub,MATCH(GL_Paste!$B13458&amp;"",AcctCode,0)),"UNKNOWN"))</f>
        <v/>
      </c>
    </row>
    <row r="13462">
      <c r="A13462" s="40">
        <f>IF(GL_Paste!$B13459="","",N(GL_Paste!$H13459)-N(GL_Paste!$G13459))</f>
        <v/>
      </c>
      <c r="B13462" s="43">
        <f>IF(GL_Paste!$B13459="","",DATE(YEAR(GL_Paste!$E13459),MONTH(GL_Paste!$E13459),1))</f>
        <v/>
      </c>
      <c r="C13462">
        <f>IF(GL_Paste!$B13459="","",IF(TRIM(GL_Paste!$M13459)&lt;&gt;"",TRIM(GL_Paste!$M13459),IFERROR(MID(GL_Paste!$I13459,FIND("[",GL_Paste!$I13459)+1,FIND("]",GL_Paste!$I13459)-FIND("[",GL_Paste!$I13459)-1),"")))</f>
        <v/>
      </c>
      <c r="D13462">
        <f>IF(GL_Paste!$B13459="","",IFERROR(INDEX(DeptName,MATCH($C13462,DeptTag,0)),"UNALLOCATED"))</f>
        <v/>
      </c>
      <c r="E13462">
        <f>IF(GL_Paste!$B13459="","",IFERROR(INDEX(AcctCat,MATCH(GL_Paste!$B13459&amp;"",AcctCode,0)),"UNKNOWN"))</f>
        <v/>
      </c>
      <c r="F13462">
        <f>IF(GL_Paste!$B13459="","",IFERROR(INDEX(AcctSub,MATCH(GL_Paste!$B13459&amp;"",AcctCode,0)),"UNKNOWN"))</f>
        <v/>
      </c>
    </row>
    <row r="13463">
      <c r="A13463" s="40">
        <f>IF(GL_Paste!$B13460="","",N(GL_Paste!$H13460)-N(GL_Paste!$G13460))</f>
        <v/>
      </c>
      <c r="B13463" s="43">
        <f>IF(GL_Paste!$B13460="","",DATE(YEAR(GL_Paste!$E13460),MONTH(GL_Paste!$E13460),1))</f>
        <v/>
      </c>
      <c r="C13463">
        <f>IF(GL_Paste!$B13460="","",IF(TRIM(GL_Paste!$M13460)&lt;&gt;"",TRIM(GL_Paste!$M13460),IFERROR(MID(GL_Paste!$I13460,FIND("[",GL_Paste!$I13460)+1,FIND("]",GL_Paste!$I13460)-FIND("[",GL_Paste!$I13460)-1),"")))</f>
        <v/>
      </c>
      <c r="D13463">
        <f>IF(GL_Paste!$B13460="","",IFERROR(INDEX(DeptName,MATCH($C13463,DeptTag,0)),"UNALLOCATED"))</f>
        <v/>
      </c>
      <c r="E13463">
        <f>IF(GL_Paste!$B13460="","",IFERROR(INDEX(AcctCat,MATCH(GL_Paste!$B13460&amp;"",AcctCode,0)),"UNKNOWN"))</f>
        <v/>
      </c>
      <c r="F13463">
        <f>IF(GL_Paste!$B13460="","",IFERROR(INDEX(AcctSub,MATCH(GL_Paste!$B13460&amp;"",AcctCode,0)),"UNKNOWN"))</f>
        <v/>
      </c>
    </row>
    <row r="13464">
      <c r="A13464" s="40">
        <f>IF(GL_Paste!$B13461="","",N(GL_Paste!$H13461)-N(GL_Paste!$G13461))</f>
        <v/>
      </c>
      <c r="B13464" s="43">
        <f>IF(GL_Paste!$B13461="","",DATE(YEAR(GL_Paste!$E13461),MONTH(GL_Paste!$E13461),1))</f>
        <v/>
      </c>
      <c r="C13464">
        <f>IF(GL_Paste!$B13461="","",IF(TRIM(GL_Paste!$M13461)&lt;&gt;"",TRIM(GL_Paste!$M13461),IFERROR(MID(GL_Paste!$I13461,FIND("[",GL_Paste!$I13461)+1,FIND("]",GL_Paste!$I13461)-FIND("[",GL_Paste!$I13461)-1),"")))</f>
        <v/>
      </c>
      <c r="D13464">
        <f>IF(GL_Paste!$B13461="","",IFERROR(INDEX(DeptName,MATCH($C13464,DeptTag,0)),"UNALLOCATED"))</f>
        <v/>
      </c>
      <c r="E13464">
        <f>IF(GL_Paste!$B13461="","",IFERROR(INDEX(AcctCat,MATCH(GL_Paste!$B13461&amp;"",AcctCode,0)),"UNKNOWN"))</f>
        <v/>
      </c>
      <c r="F13464">
        <f>IF(GL_Paste!$B13461="","",IFERROR(INDEX(AcctSub,MATCH(GL_Paste!$B13461&amp;"",AcctCode,0)),"UNKNOWN"))</f>
        <v/>
      </c>
    </row>
    <row r="13465">
      <c r="A13465" s="40">
        <f>IF(GL_Paste!$B13462="","",N(GL_Paste!$H13462)-N(GL_Paste!$G13462))</f>
        <v/>
      </c>
      <c r="B13465" s="43">
        <f>IF(GL_Paste!$B13462="","",DATE(YEAR(GL_Paste!$E13462),MONTH(GL_Paste!$E13462),1))</f>
        <v/>
      </c>
      <c r="C13465">
        <f>IF(GL_Paste!$B13462="","",IF(TRIM(GL_Paste!$M13462)&lt;&gt;"",TRIM(GL_Paste!$M13462),IFERROR(MID(GL_Paste!$I13462,FIND("[",GL_Paste!$I13462)+1,FIND("]",GL_Paste!$I13462)-FIND("[",GL_Paste!$I13462)-1),"")))</f>
        <v/>
      </c>
      <c r="D13465">
        <f>IF(GL_Paste!$B13462="","",IFERROR(INDEX(DeptName,MATCH($C13465,DeptTag,0)),"UNALLOCATED"))</f>
        <v/>
      </c>
      <c r="E13465">
        <f>IF(GL_Paste!$B13462="","",IFERROR(INDEX(AcctCat,MATCH(GL_Paste!$B13462&amp;"",AcctCode,0)),"UNKNOWN"))</f>
        <v/>
      </c>
      <c r="F13465">
        <f>IF(GL_Paste!$B13462="","",IFERROR(INDEX(AcctSub,MATCH(GL_Paste!$B13462&amp;"",AcctCode,0)),"UNKNOWN"))</f>
        <v/>
      </c>
    </row>
    <row r="13466">
      <c r="A13466" s="40">
        <f>IF(GL_Paste!$B13463="","",N(GL_Paste!$H13463)-N(GL_Paste!$G13463))</f>
        <v/>
      </c>
      <c r="B13466" s="43">
        <f>IF(GL_Paste!$B13463="","",DATE(YEAR(GL_Paste!$E13463),MONTH(GL_Paste!$E13463),1))</f>
        <v/>
      </c>
      <c r="C13466">
        <f>IF(GL_Paste!$B13463="","",IF(TRIM(GL_Paste!$M13463)&lt;&gt;"",TRIM(GL_Paste!$M13463),IFERROR(MID(GL_Paste!$I13463,FIND("[",GL_Paste!$I13463)+1,FIND("]",GL_Paste!$I13463)-FIND("[",GL_Paste!$I13463)-1),"")))</f>
        <v/>
      </c>
      <c r="D13466">
        <f>IF(GL_Paste!$B13463="","",IFERROR(INDEX(DeptName,MATCH($C13466,DeptTag,0)),"UNALLOCATED"))</f>
        <v/>
      </c>
      <c r="E13466">
        <f>IF(GL_Paste!$B13463="","",IFERROR(INDEX(AcctCat,MATCH(GL_Paste!$B13463&amp;"",AcctCode,0)),"UNKNOWN"))</f>
        <v/>
      </c>
      <c r="F13466">
        <f>IF(GL_Paste!$B13463="","",IFERROR(INDEX(AcctSub,MATCH(GL_Paste!$B13463&amp;"",AcctCode,0)),"UNKNOWN"))</f>
        <v/>
      </c>
    </row>
    <row r="13467">
      <c r="A13467" s="40">
        <f>IF(GL_Paste!$B13464="","",N(GL_Paste!$H13464)-N(GL_Paste!$G13464))</f>
        <v/>
      </c>
      <c r="B13467" s="43">
        <f>IF(GL_Paste!$B13464="","",DATE(YEAR(GL_Paste!$E13464),MONTH(GL_Paste!$E13464),1))</f>
        <v/>
      </c>
      <c r="C13467">
        <f>IF(GL_Paste!$B13464="","",IF(TRIM(GL_Paste!$M13464)&lt;&gt;"",TRIM(GL_Paste!$M13464),IFERROR(MID(GL_Paste!$I13464,FIND("[",GL_Paste!$I13464)+1,FIND("]",GL_Paste!$I13464)-FIND("[",GL_Paste!$I13464)-1),"")))</f>
        <v/>
      </c>
      <c r="D13467">
        <f>IF(GL_Paste!$B13464="","",IFERROR(INDEX(DeptName,MATCH($C13467,DeptTag,0)),"UNALLOCATED"))</f>
        <v/>
      </c>
      <c r="E13467">
        <f>IF(GL_Paste!$B13464="","",IFERROR(INDEX(AcctCat,MATCH(GL_Paste!$B13464&amp;"",AcctCode,0)),"UNKNOWN"))</f>
        <v/>
      </c>
      <c r="F13467">
        <f>IF(GL_Paste!$B13464="","",IFERROR(INDEX(AcctSub,MATCH(GL_Paste!$B13464&amp;"",AcctCode,0)),"UNKNOWN"))</f>
        <v/>
      </c>
    </row>
    <row r="13468">
      <c r="A13468" s="40">
        <f>IF(GL_Paste!$B13465="","",N(GL_Paste!$H13465)-N(GL_Paste!$G13465))</f>
        <v/>
      </c>
      <c r="B13468" s="43">
        <f>IF(GL_Paste!$B13465="","",DATE(YEAR(GL_Paste!$E13465),MONTH(GL_Paste!$E13465),1))</f>
        <v/>
      </c>
      <c r="C13468">
        <f>IF(GL_Paste!$B13465="","",IF(TRIM(GL_Paste!$M13465)&lt;&gt;"",TRIM(GL_Paste!$M13465),IFERROR(MID(GL_Paste!$I13465,FIND("[",GL_Paste!$I13465)+1,FIND("]",GL_Paste!$I13465)-FIND("[",GL_Paste!$I13465)-1),"")))</f>
        <v/>
      </c>
      <c r="D13468">
        <f>IF(GL_Paste!$B13465="","",IFERROR(INDEX(DeptName,MATCH($C13468,DeptTag,0)),"UNALLOCATED"))</f>
        <v/>
      </c>
      <c r="E13468">
        <f>IF(GL_Paste!$B13465="","",IFERROR(INDEX(AcctCat,MATCH(GL_Paste!$B13465&amp;"",AcctCode,0)),"UNKNOWN"))</f>
        <v/>
      </c>
      <c r="F13468">
        <f>IF(GL_Paste!$B13465="","",IFERROR(INDEX(AcctSub,MATCH(GL_Paste!$B13465&amp;"",AcctCode,0)),"UNKNOWN"))</f>
        <v/>
      </c>
    </row>
    <row r="13469">
      <c r="A13469" s="40">
        <f>IF(GL_Paste!$B13466="","",N(GL_Paste!$H13466)-N(GL_Paste!$G13466))</f>
        <v/>
      </c>
      <c r="B13469" s="43">
        <f>IF(GL_Paste!$B13466="","",DATE(YEAR(GL_Paste!$E13466),MONTH(GL_Paste!$E13466),1))</f>
        <v/>
      </c>
      <c r="C13469">
        <f>IF(GL_Paste!$B13466="","",IF(TRIM(GL_Paste!$M13466)&lt;&gt;"",TRIM(GL_Paste!$M13466),IFERROR(MID(GL_Paste!$I13466,FIND("[",GL_Paste!$I13466)+1,FIND("]",GL_Paste!$I13466)-FIND("[",GL_Paste!$I13466)-1),"")))</f>
        <v/>
      </c>
      <c r="D13469">
        <f>IF(GL_Paste!$B13466="","",IFERROR(INDEX(DeptName,MATCH($C13469,DeptTag,0)),"UNALLOCATED"))</f>
        <v/>
      </c>
      <c r="E13469">
        <f>IF(GL_Paste!$B13466="","",IFERROR(INDEX(AcctCat,MATCH(GL_Paste!$B13466&amp;"",AcctCode,0)),"UNKNOWN"))</f>
        <v/>
      </c>
      <c r="F13469">
        <f>IF(GL_Paste!$B13466="","",IFERROR(INDEX(AcctSub,MATCH(GL_Paste!$B13466&amp;"",AcctCode,0)),"UNKNOWN"))</f>
        <v/>
      </c>
    </row>
    <row r="13470">
      <c r="A13470" s="40">
        <f>IF(GL_Paste!$B13467="","",N(GL_Paste!$H13467)-N(GL_Paste!$G13467))</f>
        <v/>
      </c>
      <c r="B13470" s="43">
        <f>IF(GL_Paste!$B13467="","",DATE(YEAR(GL_Paste!$E13467),MONTH(GL_Paste!$E13467),1))</f>
        <v/>
      </c>
      <c r="C13470">
        <f>IF(GL_Paste!$B13467="","",IF(TRIM(GL_Paste!$M13467)&lt;&gt;"",TRIM(GL_Paste!$M13467),IFERROR(MID(GL_Paste!$I13467,FIND("[",GL_Paste!$I13467)+1,FIND("]",GL_Paste!$I13467)-FIND("[",GL_Paste!$I13467)-1),"")))</f>
        <v/>
      </c>
      <c r="D13470">
        <f>IF(GL_Paste!$B13467="","",IFERROR(INDEX(DeptName,MATCH($C13470,DeptTag,0)),"UNALLOCATED"))</f>
        <v/>
      </c>
      <c r="E13470">
        <f>IF(GL_Paste!$B13467="","",IFERROR(INDEX(AcctCat,MATCH(GL_Paste!$B13467&amp;"",AcctCode,0)),"UNKNOWN"))</f>
        <v/>
      </c>
      <c r="F13470">
        <f>IF(GL_Paste!$B13467="","",IFERROR(INDEX(AcctSub,MATCH(GL_Paste!$B13467&amp;"",AcctCode,0)),"UNKNOWN"))</f>
        <v/>
      </c>
    </row>
    <row r="13471">
      <c r="A13471" s="40">
        <f>IF(GL_Paste!$B13468="","",N(GL_Paste!$H13468)-N(GL_Paste!$G13468))</f>
        <v/>
      </c>
      <c r="B13471" s="43">
        <f>IF(GL_Paste!$B13468="","",DATE(YEAR(GL_Paste!$E13468),MONTH(GL_Paste!$E13468),1))</f>
        <v/>
      </c>
      <c r="C13471">
        <f>IF(GL_Paste!$B13468="","",IF(TRIM(GL_Paste!$M13468)&lt;&gt;"",TRIM(GL_Paste!$M13468),IFERROR(MID(GL_Paste!$I13468,FIND("[",GL_Paste!$I13468)+1,FIND("]",GL_Paste!$I13468)-FIND("[",GL_Paste!$I13468)-1),"")))</f>
        <v/>
      </c>
      <c r="D13471">
        <f>IF(GL_Paste!$B13468="","",IFERROR(INDEX(DeptName,MATCH($C13471,DeptTag,0)),"UNALLOCATED"))</f>
        <v/>
      </c>
      <c r="E13471">
        <f>IF(GL_Paste!$B13468="","",IFERROR(INDEX(AcctCat,MATCH(GL_Paste!$B13468&amp;"",AcctCode,0)),"UNKNOWN"))</f>
        <v/>
      </c>
      <c r="F13471">
        <f>IF(GL_Paste!$B13468="","",IFERROR(INDEX(AcctSub,MATCH(GL_Paste!$B13468&amp;"",AcctCode,0)),"UNKNOWN"))</f>
        <v/>
      </c>
    </row>
    <row r="13472">
      <c r="A13472" s="40">
        <f>IF(GL_Paste!$B13469="","",N(GL_Paste!$H13469)-N(GL_Paste!$G13469))</f>
        <v/>
      </c>
      <c r="B13472" s="43">
        <f>IF(GL_Paste!$B13469="","",DATE(YEAR(GL_Paste!$E13469),MONTH(GL_Paste!$E13469),1))</f>
        <v/>
      </c>
      <c r="C13472">
        <f>IF(GL_Paste!$B13469="","",IF(TRIM(GL_Paste!$M13469)&lt;&gt;"",TRIM(GL_Paste!$M13469),IFERROR(MID(GL_Paste!$I13469,FIND("[",GL_Paste!$I13469)+1,FIND("]",GL_Paste!$I13469)-FIND("[",GL_Paste!$I13469)-1),"")))</f>
        <v/>
      </c>
      <c r="D13472">
        <f>IF(GL_Paste!$B13469="","",IFERROR(INDEX(DeptName,MATCH($C13472,DeptTag,0)),"UNALLOCATED"))</f>
        <v/>
      </c>
      <c r="E13472">
        <f>IF(GL_Paste!$B13469="","",IFERROR(INDEX(AcctCat,MATCH(GL_Paste!$B13469&amp;"",AcctCode,0)),"UNKNOWN"))</f>
        <v/>
      </c>
      <c r="F13472">
        <f>IF(GL_Paste!$B13469="","",IFERROR(INDEX(AcctSub,MATCH(GL_Paste!$B13469&amp;"",AcctCode,0)),"UNKNOWN"))</f>
        <v/>
      </c>
    </row>
    <row r="13473">
      <c r="A13473" s="40">
        <f>IF(GL_Paste!$B13470="","",N(GL_Paste!$H13470)-N(GL_Paste!$G13470))</f>
        <v/>
      </c>
      <c r="B13473" s="43">
        <f>IF(GL_Paste!$B13470="","",DATE(YEAR(GL_Paste!$E13470),MONTH(GL_Paste!$E13470),1))</f>
        <v/>
      </c>
      <c r="C13473">
        <f>IF(GL_Paste!$B13470="","",IF(TRIM(GL_Paste!$M13470)&lt;&gt;"",TRIM(GL_Paste!$M13470),IFERROR(MID(GL_Paste!$I13470,FIND("[",GL_Paste!$I13470)+1,FIND("]",GL_Paste!$I13470)-FIND("[",GL_Paste!$I13470)-1),"")))</f>
        <v/>
      </c>
      <c r="D13473">
        <f>IF(GL_Paste!$B13470="","",IFERROR(INDEX(DeptName,MATCH($C13473,DeptTag,0)),"UNALLOCATED"))</f>
        <v/>
      </c>
      <c r="E13473">
        <f>IF(GL_Paste!$B13470="","",IFERROR(INDEX(AcctCat,MATCH(GL_Paste!$B13470&amp;"",AcctCode,0)),"UNKNOWN"))</f>
        <v/>
      </c>
      <c r="F13473">
        <f>IF(GL_Paste!$B13470="","",IFERROR(INDEX(AcctSub,MATCH(GL_Paste!$B13470&amp;"",AcctCode,0)),"UNKNOWN"))</f>
        <v/>
      </c>
    </row>
    <row r="13474">
      <c r="A13474" s="40">
        <f>IF(GL_Paste!$B13471="","",N(GL_Paste!$H13471)-N(GL_Paste!$G13471))</f>
        <v/>
      </c>
      <c r="B13474" s="43">
        <f>IF(GL_Paste!$B13471="","",DATE(YEAR(GL_Paste!$E13471),MONTH(GL_Paste!$E13471),1))</f>
        <v/>
      </c>
      <c r="C13474">
        <f>IF(GL_Paste!$B13471="","",IF(TRIM(GL_Paste!$M13471)&lt;&gt;"",TRIM(GL_Paste!$M13471),IFERROR(MID(GL_Paste!$I13471,FIND("[",GL_Paste!$I13471)+1,FIND("]",GL_Paste!$I13471)-FIND("[",GL_Paste!$I13471)-1),"")))</f>
        <v/>
      </c>
      <c r="D13474">
        <f>IF(GL_Paste!$B13471="","",IFERROR(INDEX(DeptName,MATCH($C13474,DeptTag,0)),"UNALLOCATED"))</f>
        <v/>
      </c>
      <c r="E13474">
        <f>IF(GL_Paste!$B13471="","",IFERROR(INDEX(AcctCat,MATCH(GL_Paste!$B13471&amp;"",AcctCode,0)),"UNKNOWN"))</f>
        <v/>
      </c>
      <c r="F13474">
        <f>IF(GL_Paste!$B13471="","",IFERROR(INDEX(AcctSub,MATCH(GL_Paste!$B13471&amp;"",AcctCode,0)),"UNKNOWN"))</f>
        <v/>
      </c>
    </row>
    <row r="13475">
      <c r="A13475" s="40">
        <f>IF(GL_Paste!$B13472="","",N(GL_Paste!$H13472)-N(GL_Paste!$G13472))</f>
        <v/>
      </c>
      <c r="B13475" s="43">
        <f>IF(GL_Paste!$B13472="","",DATE(YEAR(GL_Paste!$E13472),MONTH(GL_Paste!$E13472),1))</f>
        <v/>
      </c>
      <c r="C13475">
        <f>IF(GL_Paste!$B13472="","",IF(TRIM(GL_Paste!$M13472)&lt;&gt;"",TRIM(GL_Paste!$M13472),IFERROR(MID(GL_Paste!$I13472,FIND("[",GL_Paste!$I13472)+1,FIND("]",GL_Paste!$I13472)-FIND("[",GL_Paste!$I13472)-1),"")))</f>
        <v/>
      </c>
      <c r="D13475">
        <f>IF(GL_Paste!$B13472="","",IFERROR(INDEX(DeptName,MATCH($C13475,DeptTag,0)),"UNALLOCATED"))</f>
        <v/>
      </c>
      <c r="E13475">
        <f>IF(GL_Paste!$B13472="","",IFERROR(INDEX(AcctCat,MATCH(GL_Paste!$B13472&amp;"",AcctCode,0)),"UNKNOWN"))</f>
        <v/>
      </c>
      <c r="F13475">
        <f>IF(GL_Paste!$B13472="","",IFERROR(INDEX(AcctSub,MATCH(GL_Paste!$B13472&amp;"",AcctCode,0)),"UNKNOWN"))</f>
        <v/>
      </c>
    </row>
    <row r="13476">
      <c r="A13476" s="40">
        <f>IF(GL_Paste!$B13473="","",N(GL_Paste!$H13473)-N(GL_Paste!$G13473))</f>
        <v/>
      </c>
      <c r="B13476" s="43">
        <f>IF(GL_Paste!$B13473="","",DATE(YEAR(GL_Paste!$E13473),MONTH(GL_Paste!$E13473),1))</f>
        <v/>
      </c>
      <c r="C13476">
        <f>IF(GL_Paste!$B13473="","",IF(TRIM(GL_Paste!$M13473)&lt;&gt;"",TRIM(GL_Paste!$M13473),IFERROR(MID(GL_Paste!$I13473,FIND("[",GL_Paste!$I13473)+1,FIND("]",GL_Paste!$I13473)-FIND("[",GL_Paste!$I13473)-1),"")))</f>
        <v/>
      </c>
      <c r="D13476">
        <f>IF(GL_Paste!$B13473="","",IFERROR(INDEX(DeptName,MATCH($C13476,DeptTag,0)),"UNALLOCATED"))</f>
        <v/>
      </c>
      <c r="E13476">
        <f>IF(GL_Paste!$B13473="","",IFERROR(INDEX(AcctCat,MATCH(GL_Paste!$B13473&amp;"",AcctCode,0)),"UNKNOWN"))</f>
        <v/>
      </c>
      <c r="F13476">
        <f>IF(GL_Paste!$B13473="","",IFERROR(INDEX(AcctSub,MATCH(GL_Paste!$B13473&amp;"",AcctCode,0)),"UNKNOWN"))</f>
        <v/>
      </c>
    </row>
    <row r="13477">
      <c r="A13477" s="40">
        <f>IF(GL_Paste!$B13474="","",N(GL_Paste!$H13474)-N(GL_Paste!$G13474))</f>
        <v/>
      </c>
      <c r="B13477" s="43">
        <f>IF(GL_Paste!$B13474="","",DATE(YEAR(GL_Paste!$E13474),MONTH(GL_Paste!$E13474),1))</f>
        <v/>
      </c>
      <c r="C13477">
        <f>IF(GL_Paste!$B13474="","",IF(TRIM(GL_Paste!$M13474)&lt;&gt;"",TRIM(GL_Paste!$M13474),IFERROR(MID(GL_Paste!$I13474,FIND("[",GL_Paste!$I13474)+1,FIND("]",GL_Paste!$I13474)-FIND("[",GL_Paste!$I13474)-1),"")))</f>
        <v/>
      </c>
      <c r="D13477">
        <f>IF(GL_Paste!$B13474="","",IFERROR(INDEX(DeptName,MATCH($C13477,DeptTag,0)),"UNALLOCATED"))</f>
        <v/>
      </c>
      <c r="E13477">
        <f>IF(GL_Paste!$B13474="","",IFERROR(INDEX(AcctCat,MATCH(GL_Paste!$B13474&amp;"",AcctCode,0)),"UNKNOWN"))</f>
        <v/>
      </c>
      <c r="F13477">
        <f>IF(GL_Paste!$B13474="","",IFERROR(INDEX(AcctSub,MATCH(GL_Paste!$B13474&amp;"",AcctCode,0)),"UNKNOWN"))</f>
        <v/>
      </c>
    </row>
    <row r="13478">
      <c r="A13478" s="40">
        <f>IF(GL_Paste!$B13475="","",N(GL_Paste!$H13475)-N(GL_Paste!$G13475))</f>
        <v/>
      </c>
      <c r="B13478" s="43">
        <f>IF(GL_Paste!$B13475="","",DATE(YEAR(GL_Paste!$E13475),MONTH(GL_Paste!$E13475),1))</f>
        <v/>
      </c>
      <c r="C13478">
        <f>IF(GL_Paste!$B13475="","",IF(TRIM(GL_Paste!$M13475)&lt;&gt;"",TRIM(GL_Paste!$M13475),IFERROR(MID(GL_Paste!$I13475,FIND("[",GL_Paste!$I13475)+1,FIND("]",GL_Paste!$I13475)-FIND("[",GL_Paste!$I13475)-1),"")))</f>
        <v/>
      </c>
      <c r="D13478">
        <f>IF(GL_Paste!$B13475="","",IFERROR(INDEX(DeptName,MATCH($C13478,DeptTag,0)),"UNALLOCATED"))</f>
        <v/>
      </c>
      <c r="E13478">
        <f>IF(GL_Paste!$B13475="","",IFERROR(INDEX(AcctCat,MATCH(GL_Paste!$B13475&amp;"",AcctCode,0)),"UNKNOWN"))</f>
        <v/>
      </c>
      <c r="F13478">
        <f>IF(GL_Paste!$B13475="","",IFERROR(INDEX(AcctSub,MATCH(GL_Paste!$B13475&amp;"",AcctCode,0)),"UNKNOWN"))</f>
        <v/>
      </c>
    </row>
    <row r="13479">
      <c r="A13479" s="40">
        <f>IF(GL_Paste!$B13476="","",N(GL_Paste!$H13476)-N(GL_Paste!$G13476))</f>
        <v/>
      </c>
      <c r="B13479" s="43">
        <f>IF(GL_Paste!$B13476="","",DATE(YEAR(GL_Paste!$E13476),MONTH(GL_Paste!$E13476),1))</f>
        <v/>
      </c>
      <c r="C13479">
        <f>IF(GL_Paste!$B13476="","",IF(TRIM(GL_Paste!$M13476)&lt;&gt;"",TRIM(GL_Paste!$M13476),IFERROR(MID(GL_Paste!$I13476,FIND("[",GL_Paste!$I13476)+1,FIND("]",GL_Paste!$I13476)-FIND("[",GL_Paste!$I13476)-1),"")))</f>
        <v/>
      </c>
      <c r="D13479">
        <f>IF(GL_Paste!$B13476="","",IFERROR(INDEX(DeptName,MATCH($C13479,DeptTag,0)),"UNALLOCATED"))</f>
        <v/>
      </c>
      <c r="E13479">
        <f>IF(GL_Paste!$B13476="","",IFERROR(INDEX(AcctCat,MATCH(GL_Paste!$B13476&amp;"",AcctCode,0)),"UNKNOWN"))</f>
        <v/>
      </c>
      <c r="F13479">
        <f>IF(GL_Paste!$B13476="","",IFERROR(INDEX(AcctSub,MATCH(GL_Paste!$B13476&amp;"",AcctCode,0)),"UNKNOWN"))</f>
        <v/>
      </c>
    </row>
    <row r="13480">
      <c r="A13480" s="40">
        <f>IF(GL_Paste!$B13477="","",N(GL_Paste!$H13477)-N(GL_Paste!$G13477))</f>
        <v/>
      </c>
      <c r="B13480" s="43">
        <f>IF(GL_Paste!$B13477="","",DATE(YEAR(GL_Paste!$E13477),MONTH(GL_Paste!$E13477),1))</f>
        <v/>
      </c>
      <c r="C13480">
        <f>IF(GL_Paste!$B13477="","",IF(TRIM(GL_Paste!$M13477)&lt;&gt;"",TRIM(GL_Paste!$M13477),IFERROR(MID(GL_Paste!$I13477,FIND("[",GL_Paste!$I13477)+1,FIND("]",GL_Paste!$I13477)-FIND("[",GL_Paste!$I13477)-1),"")))</f>
        <v/>
      </c>
      <c r="D13480">
        <f>IF(GL_Paste!$B13477="","",IFERROR(INDEX(DeptName,MATCH($C13480,DeptTag,0)),"UNALLOCATED"))</f>
        <v/>
      </c>
      <c r="E13480">
        <f>IF(GL_Paste!$B13477="","",IFERROR(INDEX(AcctCat,MATCH(GL_Paste!$B13477&amp;"",AcctCode,0)),"UNKNOWN"))</f>
        <v/>
      </c>
      <c r="F13480">
        <f>IF(GL_Paste!$B13477="","",IFERROR(INDEX(AcctSub,MATCH(GL_Paste!$B13477&amp;"",AcctCode,0)),"UNKNOWN"))</f>
        <v/>
      </c>
    </row>
    <row r="13481">
      <c r="A13481" s="40">
        <f>IF(GL_Paste!$B13478="","",N(GL_Paste!$H13478)-N(GL_Paste!$G13478))</f>
        <v/>
      </c>
      <c r="B13481" s="43">
        <f>IF(GL_Paste!$B13478="","",DATE(YEAR(GL_Paste!$E13478),MONTH(GL_Paste!$E13478),1))</f>
        <v/>
      </c>
      <c r="C13481">
        <f>IF(GL_Paste!$B13478="","",IF(TRIM(GL_Paste!$M13478)&lt;&gt;"",TRIM(GL_Paste!$M13478),IFERROR(MID(GL_Paste!$I13478,FIND("[",GL_Paste!$I13478)+1,FIND("]",GL_Paste!$I13478)-FIND("[",GL_Paste!$I13478)-1),"")))</f>
        <v/>
      </c>
      <c r="D13481">
        <f>IF(GL_Paste!$B13478="","",IFERROR(INDEX(DeptName,MATCH($C13481,DeptTag,0)),"UNALLOCATED"))</f>
        <v/>
      </c>
      <c r="E13481">
        <f>IF(GL_Paste!$B13478="","",IFERROR(INDEX(AcctCat,MATCH(GL_Paste!$B13478&amp;"",AcctCode,0)),"UNKNOWN"))</f>
        <v/>
      </c>
      <c r="F13481">
        <f>IF(GL_Paste!$B13478="","",IFERROR(INDEX(AcctSub,MATCH(GL_Paste!$B13478&amp;"",AcctCode,0)),"UNKNOWN"))</f>
        <v/>
      </c>
    </row>
    <row r="13482">
      <c r="A13482" s="40">
        <f>IF(GL_Paste!$B13479="","",N(GL_Paste!$H13479)-N(GL_Paste!$G13479))</f>
        <v/>
      </c>
      <c r="B13482" s="43">
        <f>IF(GL_Paste!$B13479="","",DATE(YEAR(GL_Paste!$E13479),MONTH(GL_Paste!$E13479),1))</f>
        <v/>
      </c>
      <c r="C13482">
        <f>IF(GL_Paste!$B13479="","",IF(TRIM(GL_Paste!$M13479)&lt;&gt;"",TRIM(GL_Paste!$M13479),IFERROR(MID(GL_Paste!$I13479,FIND("[",GL_Paste!$I13479)+1,FIND("]",GL_Paste!$I13479)-FIND("[",GL_Paste!$I13479)-1),"")))</f>
        <v/>
      </c>
      <c r="D13482">
        <f>IF(GL_Paste!$B13479="","",IFERROR(INDEX(DeptName,MATCH($C13482,DeptTag,0)),"UNALLOCATED"))</f>
        <v/>
      </c>
      <c r="E13482">
        <f>IF(GL_Paste!$B13479="","",IFERROR(INDEX(AcctCat,MATCH(GL_Paste!$B13479&amp;"",AcctCode,0)),"UNKNOWN"))</f>
        <v/>
      </c>
      <c r="F13482">
        <f>IF(GL_Paste!$B13479="","",IFERROR(INDEX(AcctSub,MATCH(GL_Paste!$B13479&amp;"",AcctCode,0)),"UNKNOWN"))</f>
        <v/>
      </c>
    </row>
    <row r="13483">
      <c r="A13483" s="40">
        <f>IF(GL_Paste!$B13480="","",N(GL_Paste!$H13480)-N(GL_Paste!$G13480))</f>
        <v/>
      </c>
      <c r="B13483" s="43">
        <f>IF(GL_Paste!$B13480="","",DATE(YEAR(GL_Paste!$E13480),MONTH(GL_Paste!$E13480),1))</f>
        <v/>
      </c>
      <c r="C13483">
        <f>IF(GL_Paste!$B13480="","",IF(TRIM(GL_Paste!$M13480)&lt;&gt;"",TRIM(GL_Paste!$M13480),IFERROR(MID(GL_Paste!$I13480,FIND("[",GL_Paste!$I13480)+1,FIND("]",GL_Paste!$I13480)-FIND("[",GL_Paste!$I13480)-1),"")))</f>
        <v/>
      </c>
      <c r="D13483">
        <f>IF(GL_Paste!$B13480="","",IFERROR(INDEX(DeptName,MATCH($C13483,DeptTag,0)),"UNALLOCATED"))</f>
        <v/>
      </c>
      <c r="E13483">
        <f>IF(GL_Paste!$B13480="","",IFERROR(INDEX(AcctCat,MATCH(GL_Paste!$B13480&amp;"",AcctCode,0)),"UNKNOWN"))</f>
        <v/>
      </c>
      <c r="F13483">
        <f>IF(GL_Paste!$B13480="","",IFERROR(INDEX(AcctSub,MATCH(GL_Paste!$B13480&amp;"",AcctCode,0)),"UNKNOWN"))</f>
        <v/>
      </c>
    </row>
    <row r="13484">
      <c r="A13484" s="40">
        <f>IF(GL_Paste!$B13481="","",N(GL_Paste!$H13481)-N(GL_Paste!$G13481))</f>
        <v/>
      </c>
      <c r="B13484" s="43">
        <f>IF(GL_Paste!$B13481="","",DATE(YEAR(GL_Paste!$E13481),MONTH(GL_Paste!$E13481),1))</f>
        <v/>
      </c>
      <c r="C13484">
        <f>IF(GL_Paste!$B13481="","",IF(TRIM(GL_Paste!$M13481)&lt;&gt;"",TRIM(GL_Paste!$M13481),IFERROR(MID(GL_Paste!$I13481,FIND("[",GL_Paste!$I13481)+1,FIND("]",GL_Paste!$I13481)-FIND("[",GL_Paste!$I13481)-1),"")))</f>
        <v/>
      </c>
      <c r="D13484">
        <f>IF(GL_Paste!$B13481="","",IFERROR(INDEX(DeptName,MATCH($C13484,DeptTag,0)),"UNALLOCATED"))</f>
        <v/>
      </c>
      <c r="E13484">
        <f>IF(GL_Paste!$B13481="","",IFERROR(INDEX(AcctCat,MATCH(GL_Paste!$B13481&amp;"",AcctCode,0)),"UNKNOWN"))</f>
        <v/>
      </c>
      <c r="F13484">
        <f>IF(GL_Paste!$B13481="","",IFERROR(INDEX(AcctSub,MATCH(GL_Paste!$B13481&amp;"",AcctCode,0)),"UNKNOWN"))</f>
        <v/>
      </c>
    </row>
    <row r="13485">
      <c r="A13485" s="40">
        <f>IF(GL_Paste!$B13482="","",N(GL_Paste!$H13482)-N(GL_Paste!$G13482))</f>
        <v/>
      </c>
      <c r="B13485" s="43">
        <f>IF(GL_Paste!$B13482="","",DATE(YEAR(GL_Paste!$E13482),MONTH(GL_Paste!$E13482),1))</f>
        <v/>
      </c>
      <c r="C13485">
        <f>IF(GL_Paste!$B13482="","",IF(TRIM(GL_Paste!$M13482)&lt;&gt;"",TRIM(GL_Paste!$M13482),IFERROR(MID(GL_Paste!$I13482,FIND("[",GL_Paste!$I13482)+1,FIND("]",GL_Paste!$I13482)-FIND("[",GL_Paste!$I13482)-1),"")))</f>
        <v/>
      </c>
      <c r="D13485">
        <f>IF(GL_Paste!$B13482="","",IFERROR(INDEX(DeptName,MATCH($C13485,DeptTag,0)),"UNALLOCATED"))</f>
        <v/>
      </c>
      <c r="E13485">
        <f>IF(GL_Paste!$B13482="","",IFERROR(INDEX(AcctCat,MATCH(GL_Paste!$B13482&amp;"",AcctCode,0)),"UNKNOWN"))</f>
        <v/>
      </c>
      <c r="F13485">
        <f>IF(GL_Paste!$B13482="","",IFERROR(INDEX(AcctSub,MATCH(GL_Paste!$B13482&amp;"",AcctCode,0)),"UNKNOWN"))</f>
        <v/>
      </c>
    </row>
    <row r="13486">
      <c r="A13486" s="40">
        <f>IF(GL_Paste!$B13483="","",N(GL_Paste!$H13483)-N(GL_Paste!$G13483))</f>
        <v/>
      </c>
      <c r="B13486" s="43">
        <f>IF(GL_Paste!$B13483="","",DATE(YEAR(GL_Paste!$E13483),MONTH(GL_Paste!$E13483),1))</f>
        <v/>
      </c>
      <c r="C13486">
        <f>IF(GL_Paste!$B13483="","",IF(TRIM(GL_Paste!$M13483)&lt;&gt;"",TRIM(GL_Paste!$M13483),IFERROR(MID(GL_Paste!$I13483,FIND("[",GL_Paste!$I13483)+1,FIND("]",GL_Paste!$I13483)-FIND("[",GL_Paste!$I13483)-1),"")))</f>
        <v/>
      </c>
      <c r="D13486">
        <f>IF(GL_Paste!$B13483="","",IFERROR(INDEX(DeptName,MATCH($C13486,DeptTag,0)),"UNALLOCATED"))</f>
        <v/>
      </c>
      <c r="E13486">
        <f>IF(GL_Paste!$B13483="","",IFERROR(INDEX(AcctCat,MATCH(GL_Paste!$B13483&amp;"",AcctCode,0)),"UNKNOWN"))</f>
        <v/>
      </c>
      <c r="F13486">
        <f>IF(GL_Paste!$B13483="","",IFERROR(INDEX(AcctSub,MATCH(GL_Paste!$B13483&amp;"",AcctCode,0)),"UNKNOWN"))</f>
        <v/>
      </c>
    </row>
    <row r="13487">
      <c r="A13487" s="40">
        <f>IF(GL_Paste!$B13484="","",N(GL_Paste!$H13484)-N(GL_Paste!$G13484))</f>
        <v/>
      </c>
      <c r="B13487" s="43">
        <f>IF(GL_Paste!$B13484="","",DATE(YEAR(GL_Paste!$E13484),MONTH(GL_Paste!$E13484),1))</f>
        <v/>
      </c>
      <c r="C13487">
        <f>IF(GL_Paste!$B13484="","",IF(TRIM(GL_Paste!$M13484)&lt;&gt;"",TRIM(GL_Paste!$M13484),IFERROR(MID(GL_Paste!$I13484,FIND("[",GL_Paste!$I13484)+1,FIND("]",GL_Paste!$I13484)-FIND("[",GL_Paste!$I13484)-1),"")))</f>
        <v/>
      </c>
      <c r="D13487">
        <f>IF(GL_Paste!$B13484="","",IFERROR(INDEX(DeptName,MATCH($C13487,DeptTag,0)),"UNALLOCATED"))</f>
        <v/>
      </c>
      <c r="E13487">
        <f>IF(GL_Paste!$B13484="","",IFERROR(INDEX(AcctCat,MATCH(GL_Paste!$B13484&amp;"",AcctCode,0)),"UNKNOWN"))</f>
        <v/>
      </c>
      <c r="F13487">
        <f>IF(GL_Paste!$B13484="","",IFERROR(INDEX(AcctSub,MATCH(GL_Paste!$B13484&amp;"",AcctCode,0)),"UNKNOWN"))</f>
        <v/>
      </c>
    </row>
    <row r="13488">
      <c r="A13488" s="40">
        <f>IF(GL_Paste!$B13485="","",N(GL_Paste!$H13485)-N(GL_Paste!$G13485))</f>
        <v/>
      </c>
      <c r="B13488" s="43">
        <f>IF(GL_Paste!$B13485="","",DATE(YEAR(GL_Paste!$E13485),MONTH(GL_Paste!$E13485),1))</f>
        <v/>
      </c>
      <c r="C13488">
        <f>IF(GL_Paste!$B13485="","",IF(TRIM(GL_Paste!$M13485)&lt;&gt;"",TRIM(GL_Paste!$M13485),IFERROR(MID(GL_Paste!$I13485,FIND("[",GL_Paste!$I13485)+1,FIND("]",GL_Paste!$I13485)-FIND("[",GL_Paste!$I13485)-1),"")))</f>
        <v/>
      </c>
      <c r="D13488">
        <f>IF(GL_Paste!$B13485="","",IFERROR(INDEX(DeptName,MATCH($C13488,DeptTag,0)),"UNALLOCATED"))</f>
        <v/>
      </c>
      <c r="E13488">
        <f>IF(GL_Paste!$B13485="","",IFERROR(INDEX(AcctCat,MATCH(GL_Paste!$B13485&amp;"",AcctCode,0)),"UNKNOWN"))</f>
        <v/>
      </c>
      <c r="F13488">
        <f>IF(GL_Paste!$B13485="","",IFERROR(INDEX(AcctSub,MATCH(GL_Paste!$B13485&amp;"",AcctCode,0)),"UNKNOWN"))</f>
        <v/>
      </c>
    </row>
    <row r="13489">
      <c r="A13489" s="40">
        <f>IF(GL_Paste!$B13486="","",N(GL_Paste!$H13486)-N(GL_Paste!$G13486))</f>
        <v/>
      </c>
      <c r="B13489" s="43">
        <f>IF(GL_Paste!$B13486="","",DATE(YEAR(GL_Paste!$E13486),MONTH(GL_Paste!$E13486),1))</f>
        <v/>
      </c>
      <c r="C13489">
        <f>IF(GL_Paste!$B13486="","",IF(TRIM(GL_Paste!$M13486)&lt;&gt;"",TRIM(GL_Paste!$M13486),IFERROR(MID(GL_Paste!$I13486,FIND("[",GL_Paste!$I13486)+1,FIND("]",GL_Paste!$I13486)-FIND("[",GL_Paste!$I13486)-1),"")))</f>
        <v/>
      </c>
      <c r="D13489">
        <f>IF(GL_Paste!$B13486="","",IFERROR(INDEX(DeptName,MATCH($C13489,DeptTag,0)),"UNALLOCATED"))</f>
        <v/>
      </c>
      <c r="E13489">
        <f>IF(GL_Paste!$B13486="","",IFERROR(INDEX(AcctCat,MATCH(GL_Paste!$B13486&amp;"",AcctCode,0)),"UNKNOWN"))</f>
        <v/>
      </c>
      <c r="F13489">
        <f>IF(GL_Paste!$B13486="","",IFERROR(INDEX(AcctSub,MATCH(GL_Paste!$B13486&amp;"",AcctCode,0)),"UNKNOWN"))</f>
        <v/>
      </c>
    </row>
    <row r="13490">
      <c r="A13490" s="40">
        <f>IF(GL_Paste!$B13487="","",N(GL_Paste!$H13487)-N(GL_Paste!$G13487))</f>
        <v/>
      </c>
      <c r="B13490" s="43">
        <f>IF(GL_Paste!$B13487="","",DATE(YEAR(GL_Paste!$E13487),MONTH(GL_Paste!$E13487),1))</f>
        <v/>
      </c>
      <c r="C13490">
        <f>IF(GL_Paste!$B13487="","",IF(TRIM(GL_Paste!$M13487)&lt;&gt;"",TRIM(GL_Paste!$M13487),IFERROR(MID(GL_Paste!$I13487,FIND("[",GL_Paste!$I13487)+1,FIND("]",GL_Paste!$I13487)-FIND("[",GL_Paste!$I13487)-1),"")))</f>
        <v/>
      </c>
      <c r="D13490">
        <f>IF(GL_Paste!$B13487="","",IFERROR(INDEX(DeptName,MATCH($C13490,DeptTag,0)),"UNALLOCATED"))</f>
        <v/>
      </c>
      <c r="E13490">
        <f>IF(GL_Paste!$B13487="","",IFERROR(INDEX(AcctCat,MATCH(GL_Paste!$B13487&amp;"",AcctCode,0)),"UNKNOWN"))</f>
        <v/>
      </c>
      <c r="F13490">
        <f>IF(GL_Paste!$B13487="","",IFERROR(INDEX(AcctSub,MATCH(GL_Paste!$B13487&amp;"",AcctCode,0)),"UNKNOWN"))</f>
        <v/>
      </c>
    </row>
    <row r="13491">
      <c r="A13491" s="40">
        <f>IF(GL_Paste!$B13488="","",N(GL_Paste!$H13488)-N(GL_Paste!$G13488))</f>
        <v/>
      </c>
      <c r="B13491" s="43">
        <f>IF(GL_Paste!$B13488="","",DATE(YEAR(GL_Paste!$E13488),MONTH(GL_Paste!$E13488),1))</f>
        <v/>
      </c>
      <c r="C13491">
        <f>IF(GL_Paste!$B13488="","",IF(TRIM(GL_Paste!$M13488)&lt;&gt;"",TRIM(GL_Paste!$M13488),IFERROR(MID(GL_Paste!$I13488,FIND("[",GL_Paste!$I13488)+1,FIND("]",GL_Paste!$I13488)-FIND("[",GL_Paste!$I13488)-1),"")))</f>
        <v/>
      </c>
      <c r="D13491">
        <f>IF(GL_Paste!$B13488="","",IFERROR(INDEX(DeptName,MATCH($C13491,DeptTag,0)),"UNALLOCATED"))</f>
        <v/>
      </c>
      <c r="E13491">
        <f>IF(GL_Paste!$B13488="","",IFERROR(INDEX(AcctCat,MATCH(GL_Paste!$B13488&amp;"",AcctCode,0)),"UNKNOWN"))</f>
        <v/>
      </c>
      <c r="F13491">
        <f>IF(GL_Paste!$B13488="","",IFERROR(INDEX(AcctSub,MATCH(GL_Paste!$B13488&amp;"",AcctCode,0)),"UNKNOWN"))</f>
        <v/>
      </c>
    </row>
    <row r="13492">
      <c r="A13492" s="40">
        <f>IF(GL_Paste!$B13489="","",N(GL_Paste!$H13489)-N(GL_Paste!$G13489))</f>
        <v/>
      </c>
      <c r="B13492" s="43">
        <f>IF(GL_Paste!$B13489="","",DATE(YEAR(GL_Paste!$E13489),MONTH(GL_Paste!$E13489),1))</f>
        <v/>
      </c>
      <c r="C13492">
        <f>IF(GL_Paste!$B13489="","",IF(TRIM(GL_Paste!$M13489)&lt;&gt;"",TRIM(GL_Paste!$M13489),IFERROR(MID(GL_Paste!$I13489,FIND("[",GL_Paste!$I13489)+1,FIND("]",GL_Paste!$I13489)-FIND("[",GL_Paste!$I13489)-1),"")))</f>
        <v/>
      </c>
      <c r="D13492">
        <f>IF(GL_Paste!$B13489="","",IFERROR(INDEX(DeptName,MATCH($C13492,DeptTag,0)),"UNALLOCATED"))</f>
        <v/>
      </c>
      <c r="E13492">
        <f>IF(GL_Paste!$B13489="","",IFERROR(INDEX(AcctCat,MATCH(GL_Paste!$B13489&amp;"",AcctCode,0)),"UNKNOWN"))</f>
        <v/>
      </c>
      <c r="F13492">
        <f>IF(GL_Paste!$B13489="","",IFERROR(INDEX(AcctSub,MATCH(GL_Paste!$B13489&amp;"",AcctCode,0)),"UNKNOWN"))</f>
        <v/>
      </c>
    </row>
    <row r="13493">
      <c r="A13493" s="40">
        <f>IF(GL_Paste!$B13490="","",N(GL_Paste!$H13490)-N(GL_Paste!$G13490))</f>
        <v/>
      </c>
      <c r="B13493" s="43">
        <f>IF(GL_Paste!$B13490="","",DATE(YEAR(GL_Paste!$E13490),MONTH(GL_Paste!$E13490),1))</f>
        <v/>
      </c>
      <c r="C13493">
        <f>IF(GL_Paste!$B13490="","",IF(TRIM(GL_Paste!$M13490)&lt;&gt;"",TRIM(GL_Paste!$M13490),IFERROR(MID(GL_Paste!$I13490,FIND("[",GL_Paste!$I13490)+1,FIND("]",GL_Paste!$I13490)-FIND("[",GL_Paste!$I13490)-1),"")))</f>
        <v/>
      </c>
      <c r="D13493">
        <f>IF(GL_Paste!$B13490="","",IFERROR(INDEX(DeptName,MATCH($C13493,DeptTag,0)),"UNALLOCATED"))</f>
        <v/>
      </c>
      <c r="E13493">
        <f>IF(GL_Paste!$B13490="","",IFERROR(INDEX(AcctCat,MATCH(GL_Paste!$B13490&amp;"",AcctCode,0)),"UNKNOWN"))</f>
        <v/>
      </c>
      <c r="F13493">
        <f>IF(GL_Paste!$B13490="","",IFERROR(INDEX(AcctSub,MATCH(GL_Paste!$B13490&amp;"",AcctCode,0)),"UNKNOWN"))</f>
        <v/>
      </c>
    </row>
    <row r="13494">
      <c r="A13494" s="40">
        <f>IF(GL_Paste!$B13491="","",N(GL_Paste!$H13491)-N(GL_Paste!$G13491))</f>
        <v/>
      </c>
      <c r="B13494" s="43">
        <f>IF(GL_Paste!$B13491="","",DATE(YEAR(GL_Paste!$E13491),MONTH(GL_Paste!$E13491),1))</f>
        <v/>
      </c>
      <c r="C13494">
        <f>IF(GL_Paste!$B13491="","",IF(TRIM(GL_Paste!$M13491)&lt;&gt;"",TRIM(GL_Paste!$M13491),IFERROR(MID(GL_Paste!$I13491,FIND("[",GL_Paste!$I13491)+1,FIND("]",GL_Paste!$I13491)-FIND("[",GL_Paste!$I13491)-1),"")))</f>
        <v/>
      </c>
      <c r="D13494">
        <f>IF(GL_Paste!$B13491="","",IFERROR(INDEX(DeptName,MATCH($C13494,DeptTag,0)),"UNALLOCATED"))</f>
        <v/>
      </c>
      <c r="E13494">
        <f>IF(GL_Paste!$B13491="","",IFERROR(INDEX(AcctCat,MATCH(GL_Paste!$B13491&amp;"",AcctCode,0)),"UNKNOWN"))</f>
        <v/>
      </c>
      <c r="F13494">
        <f>IF(GL_Paste!$B13491="","",IFERROR(INDEX(AcctSub,MATCH(GL_Paste!$B13491&amp;"",AcctCode,0)),"UNKNOWN"))</f>
        <v/>
      </c>
    </row>
    <row r="13495">
      <c r="A13495" s="40">
        <f>IF(GL_Paste!$B13492="","",N(GL_Paste!$H13492)-N(GL_Paste!$G13492))</f>
        <v/>
      </c>
      <c r="B13495" s="43">
        <f>IF(GL_Paste!$B13492="","",DATE(YEAR(GL_Paste!$E13492),MONTH(GL_Paste!$E13492),1))</f>
        <v/>
      </c>
      <c r="C13495">
        <f>IF(GL_Paste!$B13492="","",IF(TRIM(GL_Paste!$M13492)&lt;&gt;"",TRIM(GL_Paste!$M13492),IFERROR(MID(GL_Paste!$I13492,FIND("[",GL_Paste!$I13492)+1,FIND("]",GL_Paste!$I13492)-FIND("[",GL_Paste!$I13492)-1),"")))</f>
        <v/>
      </c>
      <c r="D13495">
        <f>IF(GL_Paste!$B13492="","",IFERROR(INDEX(DeptName,MATCH($C13495,DeptTag,0)),"UNALLOCATED"))</f>
        <v/>
      </c>
      <c r="E13495">
        <f>IF(GL_Paste!$B13492="","",IFERROR(INDEX(AcctCat,MATCH(GL_Paste!$B13492&amp;"",AcctCode,0)),"UNKNOWN"))</f>
        <v/>
      </c>
      <c r="F13495">
        <f>IF(GL_Paste!$B13492="","",IFERROR(INDEX(AcctSub,MATCH(GL_Paste!$B13492&amp;"",AcctCode,0)),"UNKNOWN"))</f>
        <v/>
      </c>
    </row>
    <row r="13496">
      <c r="A13496" s="40">
        <f>IF(GL_Paste!$B13493="","",N(GL_Paste!$H13493)-N(GL_Paste!$G13493))</f>
        <v/>
      </c>
      <c r="B13496" s="43">
        <f>IF(GL_Paste!$B13493="","",DATE(YEAR(GL_Paste!$E13493),MONTH(GL_Paste!$E13493),1))</f>
        <v/>
      </c>
      <c r="C13496">
        <f>IF(GL_Paste!$B13493="","",IF(TRIM(GL_Paste!$M13493)&lt;&gt;"",TRIM(GL_Paste!$M13493),IFERROR(MID(GL_Paste!$I13493,FIND("[",GL_Paste!$I13493)+1,FIND("]",GL_Paste!$I13493)-FIND("[",GL_Paste!$I13493)-1),"")))</f>
        <v/>
      </c>
      <c r="D13496">
        <f>IF(GL_Paste!$B13493="","",IFERROR(INDEX(DeptName,MATCH($C13496,DeptTag,0)),"UNALLOCATED"))</f>
        <v/>
      </c>
      <c r="E13496">
        <f>IF(GL_Paste!$B13493="","",IFERROR(INDEX(AcctCat,MATCH(GL_Paste!$B13493&amp;"",AcctCode,0)),"UNKNOWN"))</f>
        <v/>
      </c>
      <c r="F13496">
        <f>IF(GL_Paste!$B13493="","",IFERROR(INDEX(AcctSub,MATCH(GL_Paste!$B13493&amp;"",AcctCode,0)),"UNKNOWN"))</f>
        <v/>
      </c>
    </row>
    <row r="13497">
      <c r="A13497" s="40">
        <f>IF(GL_Paste!$B13494="","",N(GL_Paste!$H13494)-N(GL_Paste!$G13494))</f>
        <v/>
      </c>
      <c r="B13497" s="43">
        <f>IF(GL_Paste!$B13494="","",DATE(YEAR(GL_Paste!$E13494),MONTH(GL_Paste!$E13494),1))</f>
        <v/>
      </c>
      <c r="C13497">
        <f>IF(GL_Paste!$B13494="","",IF(TRIM(GL_Paste!$M13494)&lt;&gt;"",TRIM(GL_Paste!$M13494),IFERROR(MID(GL_Paste!$I13494,FIND("[",GL_Paste!$I13494)+1,FIND("]",GL_Paste!$I13494)-FIND("[",GL_Paste!$I13494)-1),"")))</f>
        <v/>
      </c>
      <c r="D13497">
        <f>IF(GL_Paste!$B13494="","",IFERROR(INDEX(DeptName,MATCH($C13497,DeptTag,0)),"UNALLOCATED"))</f>
        <v/>
      </c>
      <c r="E13497">
        <f>IF(GL_Paste!$B13494="","",IFERROR(INDEX(AcctCat,MATCH(GL_Paste!$B13494&amp;"",AcctCode,0)),"UNKNOWN"))</f>
        <v/>
      </c>
      <c r="F13497">
        <f>IF(GL_Paste!$B13494="","",IFERROR(INDEX(AcctSub,MATCH(GL_Paste!$B13494&amp;"",AcctCode,0)),"UNKNOWN"))</f>
        <v/>
      </c>
    </row>
    <row r="13498">
      <c r="A13498" s="40">
        <f>IF(GL_Paste!$B13495="","",N(GL_Paste!$H13495)-N(GL_Paste!$G13495))</f>
        <v/>
      </c>
      <c r="B13498" s="43">
        <f>IF(GL_Paste!$B13495="","",DATE(YEAR(GL_Paste!$E13495),MONTH(GL_Paste!$E13495),1))</f>
        <v/>
      </c>
      <c r="C13498">
        <f>IF(GL_Paste!$B13495="","",IF(TRIM(GL_Paste!$M13495)&lt;&gt;"",TRIM(GL_Paste!$M13495),IFERROR(MID(GL_Paste!$I13495,FIND("[",GL_Paste!$I13495)+1,FIND("]",GL_Paste!$I13495)-FIND("[",GL_Paste!$I13495)-1),"")))</f>
        <v/>
      </c>
      <c r="D13498">
        <f>IF(GL_Paste!$B13495="","",IFERROR(INDEX(DeptName,MATCH($C13498,DeptTag,0)),"UNALLOCATED"))</f>
        <v/>
      </c>
      <c r="E13498">
        <f>IF(GL_Paste!$B13495="","",IFERROR(INDEX(AcctCat,MATCH(GL_Paste!$B13495&amp;"",AcctCode,0)),"UNKNOWN"))</f>
        <v/>
      </c>
      <c r="F13498">
        <f>IF(GL_Paste!$B13495="","",IFERROR(INDEX(AcctSub,MATCH(GL_Paste!$B13495&amp;"",AcctCode,0)),"UNKNOWN"))</f>
        <v/>
      </c>
    </row>
    <row r="13499">
      <c r="A13499" s="40">
        <f>IF(GL_Paste!$B13496="","",N(GL_Paste!$H13496)-N(GL_Paste!$G13496))</f>
        <v/>
      </c>
      <c r="B13499" s="43">
        <f>IF(GL_Paste!$B13496="","",DATE(YEAR(GL_Paste!$E13496),MONTH(GL_Paste!$E13496),1))</f>
        <v/>
      </c>
      <c r="C13499">
        <f>IF(GL_Paste!$B13496="","",IF(TRIM(GL_Paste!$M13496)&lt;&gt;"",TRIM(GL_Paste!$M13496),IFERROR(MID(GL_Paste!$I13496,FIND("[",GL_Paste!$I13496)+1,FIND("]",GL_Paste!$I13496)-FIND("[",GL_Paste!$I13496)-1),"")))</f>
        <v/>
      </c>
      <c r="D13499">
        <f>IF(GL_Paste!$B13496="","",IFERROR(INDEX(DeptName,MATCH($C13499,DeptTag,0)),"UNALLOCATED"))</f>
        <v/>
      </c>
      <c r="E13499">
        <f>IF(GL_Paste!$B13496="","",IFERROR(INDEX(AcctCat,MATCH(GL_Paste!$B13496&amp;"",AcctCode,0)),"UNKNOWN"))</f>
        <v/>
      </c>
      <c r="F13499">
        <f>IF(GL_Paste!$B13496="","",IFERROR(INDEX(AcctSub,MATCH(GL_Paste!$B13496&amp;"",AcctCode,0)),"UNKNOWN"))</f>
        <v/>
      </c>
    </row>
    <row r="13500">
      <c r="A13500" s="40">
        <f>IF(GL_Paste!$B13497="","",N(GL_Paste!$H13497)-N(GL_Paste!$G13497))</f>
        <v/>
      </c>
      <c r="B13500" s="43">
        <f>IF(GL_Paste!$B13497="","",DATE(YEAR(GL_Paste!$E13497),MONTH(GL_Paste!$E13497),1))</f>
        <v/>
      </c>
      <c r="C13500">
        <f>IF(GL_Paste!$B13497="","",IF(TRIM(GL_Paste!$M13497)&lt;&gt;"",TRIM(GL_Paste!$M13497),IFERROR(MID(GL_Paste!$I13497,FIND("[",GL_Paste!$I13497)+1,FIND("]",GL_Paste!$I13497)-FIND("[",GL_Paste!$I13497)-1),"")))</f>
        <v/>
      </c>
      <c r="D13500">
        <f>IF(GL_Paste!$B13497="","",IFERROR(INDEX(DeptName,MATCH($C13500,DeptTag,0)),"UNALLOCATED"))</f>
        <v/>
      </c>
      <c r="E13500">
        <f>IF(GL_Paste!$B13497="","",IFERROR(INDEX(AcctCat,MATCH(GL_Paste!$B13497&amp;"",AcctCode,0)),"UNKNOWN"))</f>
        <v/>
      </c>
      <c r="F13500">
        <f>IF(GL_Paste!$B13497="","",IFERROR(INDEX(AcctSub,MATCH(GL_Paste!$B13497&amp;"",AcctCode,0)),"UNKNOWN"))</f>
        <v/>
      </c>
    </row>
    <row r="13501">
      <c r="A13501" s="40">
        <f>IF(GL_Paste!$B13498="","",N(GL_Paste!$H13498)-N(GL_Paste!$G13498))</f>
        <v/>
      </c>
      <c r="B13501" s="43">
        <f>IF(GL_Paste!$B13498="","",DATE(YEAR(GL_Paste!$E13498),MONTH(GL_Paste!$E13498),1))</f>
        <v/>
      </c>
      <c r="C13501">
        <f>IF(GL_Paste!$B13498="","",IF(TRIM(GL_Paste!$M13498)&lt;&gt;"",TRIM(GL_Paste!$M13498),IFERROR(MID(GL_Paste!$I13498,FIND("[",GL_Paste!$I13498)+1,FIND("]",GL_Paste!$I13498)-FIND("[",GL_Paste!$I13498)-1),"")))</f>
        <v/>
      </c>
      <c r="D13501">
        <f>IF(GL_Paste!$B13498="","",IFERROR(INDEX(DeptName,MATCH($C13501,DeptTag,0)),"UNALLOCATED"))</f>
        <v/>
      </c>
      <c r="E13501">
        <f>IF(GL_Paste!$B13498="","",IFERROR(INDEX(AcctCat,MATCH(GL_Paste!$B13498&amp;"",AcctCode,0)),"UNKNOWN"))</f>
        <v/>
      </c>
      <c r="F13501">
        <f>IF(GL_Paste!$B13498="","",IFERROR(INDEX(AcctSub,MATCH(GL_Paste!$B13498&amp;"",AcctCode,0)),"UNKNOWN"))</f>
        <v/>
      </c>
    </row>
    <row r="13502">
      <c r="A13502" s="40">
        <f>IF(GL_Paste!$B13499="","",N(GL_Paste!$H13499)-N(GL_Paste!$G13499))</f>
        <v/>
      </c>
      <c r="B13502" s="43">
        <f>IF(GL_Paste!$B13499="","",DATE(YEAR(GL_Paste!$E13499),MONTH(GL_Paste!$E13499),1))</f>
        <v/>
      </c>
      <c r="C13502">
        <f>IF(GL_Paste!$B13499="","",IF(TRIM(GL_Paste!$M13499)&lt;&gt;"",TRIM(GL_Paste!$M13499),IFERROR(MID(GL_Paste!$I13499,FIND("[",GL_Paste!$I13499)+1,FIND("]",GL_Paste!$I13499)-FIND("[",GL_Paste!$I13499)-1),"")))</f>
        <v/>
      </c>
      <c r="D13502">
        <f>IF(GL_Paste!$B13499="","",IFERROR(INDEX(DeptName,MATCH($C13502,DeptTag,0)),"UNALLOCATED"))</f>
        <v/>
      </c>
      <c r="E13502">
        <f>IF(GL_Paste!$B13499="","",IFERROR(INDEX(AcctCat,MATCH(GL_Paste!$B13499&amp;"",AcctCode,0)),"UNKNOWN"))</f>
        <v/>
      </c>
      <c r="F13502">
        <f>IF(GL_Paste!$B13499="","",IFERROR(INDEX(AcctSub,MATCH(GL_Paste!$B13499&amp;"",AcctCode,0)),"UNKNOWN"))</f>
        <v/>
      </c>
    </row>
    <row r="13503">
      <c r="A13503" s="40">
        <f>IF(GL_Paste!$B13500="","",N(GL_Paste!$H13500)-N(GL_Paste!$G13500))</f>
        <v/>
      </c>
      <c r="B13503" s="43">
        <f>IF(GL_Paste!$B13500="","",DATE(YEAR(GL_Paste!$E13500),MONTH(GL_Paste!$E13500),1))</f>
        <v/>
      </c>
      <c r="C13503">
        <f>IF(GL_Paste!$B13500="","",IF(TRIM(GL_Paste!$M13500)&lt;&gt;"",TRIM(GL_Paste!$M13500),IFERROR(MID(GL_Paste!$I13500,FIND("[",GL_Paste!$I13500)+1,FIND("]",GL_Paste!$I13500)-FIND("[",GL_Paste!$I13500)-1),"")))</f>
        <v/>
      </c>
      <c r="D13503">
        <f>IF(GL_Paste!$B13500="","",IFERROR(INDEX(DeptName,MATCH($C13503,DeptTag,0)),"UNALLOCATED"))</f>
        <v/>
      </c>
      <c r="E13503">
        <f>IF(GL_Paste!$B13500="","",IFERROR(INDEX(AcctCat,MATCH(GL_Paste!$B13500&amp;"",AcctCode,0)),"UNKNOWN"))</f>
        <v/>
      </c>
      <c r="F13503">
        <f>IF(GL_Paste!$B13500="","",IFERROR(INDEX(AcctSub,MATCH(GL_Paste!$B13500&amp;"",AcctCode,0)),"UNKNOWN"))</f>
        <v/>
      </c>
    </row>
    <row r="13504">
      <c r="A13504" s="40">
        <f>IF(GL_Paste!$B13501="","",N(GL_Paste!$H13501)-N(GL_Paste!$G13501))</f>
        <v/>
      </c>
      <c r="B13504" s="43">
        <f>IF(GL_Paste!$B13501="","",DATE(YEAR(GL_Paste!$E13501),MONTH(GL_Paste!$E13501),1))</f>
        <v/>
      </c>
      <c r="C13504">
        <f>IF(GL_Paste!$B13501="","",IF(TRIM(GL_Paste!$M13501)&lt;&gt;"",TRIM(GL_Paste!$M13501),IFERROR(MID(GL_Paste!$I13501,FIND("[",GL_Paste!$I13501)+1,FIND("]",GL_Paste!$I13501)-FIND("[",GL_Paste!$I13501)-1),"")))</f>
        <v/>
      </c>
      <c r="D13504">
        <f>IF(GL_Paste!$B13501="","",IFERROR(INDEX(DeptName,MATCH($C13504,DeptTag,0)),"UNALLOCATED"))</f>
        <v/>
      </c>
      <c r="E13504">
        <f>IF(GL_Paste!$B13501="","",IFERROR(INDEX(AcctCat,MATCH(GL_Paste!$B13501&amp;"",AcctCode,0)),"UNKNOWN"))</f>
        <v/>
      </c>
      <c r="F13504">
        <f>IF(GL_Paste!$B13501="","",IFERROR(INDEX(AcctSub,MATCH(GL_Paste!$B13501&amp;"",AcctCode,0)),"UNKNOWN"))</f>
        <v/>
      </c>
    </row>
    <row r="13505">
      <c r="A13505" s="40">
        <f>IF(GL_Paste!$B13502="","",N(GL_Paste!$H13502)-N(GL_Paste!$G13502))</f>
        <v/>
      </c>
      <c r="B13505" s="43">
        <f>IF(GL_Paste!$B13502="","",DATE(YEAR(GL_Paste!$E13502),MONTH(GL_Paste!$E13502),1))</f>
        <v/>
      </c>
      <c r="C13505">
        <f>IF(GL_Paste!$B13502="","",IF(TRIM(GL_Paste!$M13502)&lt;&gt;"",TRIM(GL_Paste!$M13502),IFERROR(MID(GL_Paste!$I13502,FIND("[",GL_Paste!$I13502)+1,FIND("]",GL_Paste!$I13502)-FIND("[",GL_Paste!$I13502)-1),"")))</f>
        <v/>
      </c>
      <c r="D13505">
        <f>IF(GL_Paste!$B13502="","",IFERROR(INDEX(DeptName,MATCH($C13505,DeptTag,0)),"UNALLOCATED"))</f>
        <v/>
      </c>
      <c r="E13505">
        <f>IF(GL_Paste!$B13502="","",IFERROR(INDEX(AcctCat,MATCH(GL_Paste!$B13502&amp;"",AcctCode,0)),"UNKNOWN"))</f>
        <v/>
      </c>
      <c r="F13505">
        <f>IF(GL_Paste!$B13502="","",IFERROR(INDEX(AcctSub,MATCH(GL_Paste!$B13502&amp;"",AcctCode,0)),"UNKNOWN"))</f>
        <v/>
      </c>
    </row>
    <row r="13506">
      <c r="A13506" s="40">
        <f>IF(GL_Paste!$B13503="","",N(GL_Paste!$H13503)-N(GL_Paste!$G13503))</f>
        <v/>
      </c>
      <c r="B13506" s="43">
        <f>IF(GL_Paste!$B13503="","",DATE(YEAR(GL_Paste!$E13503),MONTH(GL_Paste!$E13503),1))</f>
        <v/>
      </c>
      <c r="C13506">
        <f>IF(GL_Paste!$B13503="","",IF(TRIM(GL_Paste!$M13503)&lt;&gt;"",TRIM(GL_Paste!$M13503),IFERROR(MID(GL_Paste!$I13503,FIND("[",GL_Paste!$I13503)+1,FIND("]",GL_Paste!$I13503)-FIND("[",GL_Paste!$I13503)-1),"")))</f>
        <v/>
      </c>
      <c r="D13506">
        <f>IF(GL_Paste!$B13503="","",IFERROR(INDEX(DeptName,MATCH($C13506,DeptTag,0)),"UNALLOCATED"))</f>
        <v/>
      </c>
      <c r="E13506">
        <f>IF(GL_Paste!$B13503="","",IFERROR(INDEX(AcctCat,MATCH(GL_Paste!$B13503&amp;"",AcctCode,0)),"UNKNOWN"))</f>
        <v/>
      </c>
      <c r="F13506">
        <f>IF(GL_Paste!$B13503="","",IFERROR(INDEX(AcctSub,MATCH(GL_Paste!$B13503&amp;"",AcctCode,0)),"UNKNOWN"))</f>
        <v/>
      </c>
    </row>
    <row r="13507">
      <c r="A13507" s="40">
        <f>IF(GL_Paste!$B13504="","",N(GL_Paste!$H13504)-N(GL_Paste!$G13504))</f>
        <v/>
      </c>
      <c r="B13507" s="43">
        <f>IF(GL_Paste!$B13504="","",DATE(YEAR(GL_Paste!$E13504),MONTH(GL_Paste!$E13504),1))</f>
        <v/>
      </c>
      <c r="C13507">
        <f>IF(GL_Paste!$B13504="","",IF(TRIM(GL_Paste!$M13504)&lt;&gt;"",TRIM(GL_Paste!$M13504),IFERROR(MID(GL_Paste!$I13504,FIND("[",GL_Paste!$I13504)+1,FIND("]",GL_Paste!$I13504)-FIND("[",GL_Paste!$I13504)-1),"")))</f>
        <v/>
      </c>
      <c r="D13507">
        <f>IF(GL_Paste!$B13504="","",IFERROR(INDEX(DeptName,MATCH($C13507,DeptTag,0)),"UNALLOCATED"))</f>
        <v/>
      </c>
      <c r="E13507">
        <f>IF(GL_Paste!$B13504="","",IFERROR(INDEX(AcctCat,MATCH(GL_Paste!$B13504&amp;"",AcctCode,0)),"UNKNOWN"))</f>
        <v/>
      </c>
      <c r="F13507">
        <f>IF(GL_Paste!$B13504="","",IFERROR(INDEX(AcctSub,MATCH(GL_Paste!$B13504&amp;"",AcctCode,0)),"UNKNOWN"))</f>
        <v/>
      </c>
    </row>
    <row r="13508">
      <c r="A13508" s="40">
        <f>IF(GL_Paste!$B13505="","",N(GL_Paste!$H13505)-N(GL_Paste!$G13505))</f>
        <v/>
      </c>
      <c r="B13508" s="43">
        <f>IF(GL_Paste!$B13505="","",DATE(YEAR(GL_Paste!$E13505),MONTH(GL_Paste!$E13505),1))</f>
        <v/>
      </c>
      <c r="C13508">
        <f>IF(GL_Paste!$B13505="","",IF(TRIM(GL_Paste!$M13505)&lt;&gt;"",TRIM(GL_Paste!$M13505),IFERROR(MID(GL_Paste!$I13505,FIND("[",GL_Paste!$I13505)+1,FIND("]",GL_Paste!$I13505)-FIND("[",GL_Paste!$I13505)-1),"")))</f>
        <v/>
      </c>
      <c r="D13508">
        <f>IF(GL_Paste!$B13505="","",IFERROR(INDEX(DeptName,MATCH($C13508,DeptTag,0)),"UNALLOCATED"))</f>
        <v/>
      </c>
      <c r="E13508">
        <f>IF(GL_Paste!$B13505="","",IFERROR(INDEX(AcctCat,MATCH(GL_Paste!$B13505&amp;"",AcctCode,0)),"UNKNOWN"))</f>
        <v/>
      </c>
      <c r="F13508">
        <f>IF(GL_Paste!$B13505="","",IFERROR(INDEX(AcctSub,MATCH(GL_Paste!$B13505&amp;"",AcctCode,0)),"UNKNOWN"))</f>
        <v/>
      </c>
    </row>
    <row r="13509">
      <c r="A13509" s="40">
        <f>IF(GL_Paste!$B13506="","",N(GL_Paste!$H13506)-N(GL_Paste!$G13506))</f>
        <v/>
      </c>
      <c r="B13509" s="43">
        <f>IF(GL_Paste!$B13506="","",DATE(YEAR(GL_Paste!$E13506),MONTH(GL_Paste!$E13506),1))</f>
        <v/>
      </c>
      <c r="C13509">
        <f>IF(GL_Paste!$B13506="","",IF(TRIM(GL_Paste!$M13506)&lt;&gt;"",TRIM(GL_Paste!$M13506),IFERROR(MID(GL_Paste!$I13506,FIND("[",GL_Paste!$I13506)+1,FIND("]",GL_Paste!$I13506)-FIND("[",GL_Paste!$I13506)-1),"")))</f>
        <v/>
      </c>
      <c r="D13509">
        <f>IF(GL_Paste!$B13506="","",IFERROR(INDEX(DeptName,MATCH($C13509,DeptTag,0)),"UNALLOCATED"))</f>
        <v/>
      </c>
      <c r="E13509">
        <f>IF(GL_Paste!$B13506="","",IFERROR(INDEX(AcctCat,MATCH(GL_Paste!$B13506&amp;"",AcctCode,0)),"UNKNOWN"))</f>
        <v/>
      </c>
      <c r="F13509">
        <f>IF(GL_Paste!$B13506="","",IFERROR(INDEX(AcctSub,MATCH(GL_Paste!$B13506&amp;"",AcctCode,0)),"UNKNOWN"))</f>
        <v/>
      </c>
    </row>
    <row r="13510">
      <c r="A13510" s="40">
        <f>IF(GL_Paste!$B13507="","",N(GL_Paste!$H13507)-N(GL_Paste!$G13507))</f>
        <v/>
      </c>
      <c r="B13510" s="43">
        <f>IF(GL_Paste!$B13507="","",DATE(YEAR(GL_Paste!$E13507),MONTH(GL_Paste!$E13507),1))</f>
        <v/>
      </c>
      <c r="C13510">
        <f>IF(GL_Paste!$B13507="","",IF(TRIM(GL_Paste!$M13507)&lt;&gt;"",TRIM(GL_Paste!$M13507),IFERROR(MID(GL_Paste!$I13507,FIND("[",GL_Paste!$I13507)+1,FIND("]",GL_Paste!$I13507)-FIND("[",GL_Paste!$I13507)-1),"")))</f>
        <v/>
      </c>
      <c r="D13510">
        <f>IF(GL_Paste!$B13507="","",IFERROR(INDEX(DeptName,MATCH($C13510,DeptTag,0)),"UNALLOCATED"))</f>
        <v/>
      </c>
      <c r="E13510">
        <f>IF(GL_Paste!$B13507="","",IFERROR(INDEX(AcctCat,MATCH(GL_Paste!$B13507&amp;"",AcctCode,0)),"UNKNOWN"))</f>
        <v/>
      </c>
      <c r="F13510">
        <f>IF(GL_Paste!$B13507="","",IFERROR(INDEX(AcctSub,MATCH(GL_Paste!$B13507&amp;"",AcctCode,0)),"UNKNOWN"))</f>
        <v/>
      </c>
    </row>
    <row r="13511">
      <c r="A13511" s="40">
        <f>IF(GL_Paste!$B13508="","",N(GL_Paste!$H13508)-N(GL_Paste!$G13508))</f>
        <v/>
      </c>
      <c r="B13511" s="43">
        <f>IF(GL_Paste!$B13508="","",DATE(YEAR(GL_Paste!$E13508),MONTH(GL_Paste!$E13508),1))</f>
        <v/>
      </c>
      <c r="C13511">
        <f>IF(GL_Paste!$B13508="","",IF(TRIM(GL_Paste!$M13508)&lt;&gt;"",TRIM(GL_Paste!$M13508),IFERROR(MID(GL_Paste!$I13508,FIND("[",GL_Paste!$I13508)+1,FIND("]",GL_Paste!$I13508)-FIND("[",GL_Paste!$I13508)-1),"")))</f>
        <v/>
      </c>
      <c r="D13511">
        <f>IF(GL_Paste!$B13508="","",IFERROR(INDEX(DeptName,MATCH($C13511,DeptTag,0)),"UNALLOCATED"))</f>
        <v/>
      </c>
      <c r="E13511">
        <f>IF(GL_Paste!$B13508="","",IFERROR(INDEX(AcctCat,MATCH(GL_Paste!$B13508&amp;"",AcctCode,0)),"UNKNOWN"))</f>
        <v/>
      </c>
      <c r="F13511">
        <f>IF(GL_Paste!$B13508="","",IFERROR(INDEX(AcctSub,MATCH(GL_Paste!$B13508&amp;"",AcctCode,0)),"UNKNOWN"))</f>
        <v/>
      </c>
    </row>
    <row r="13512">
      <c r="A13512" s="40">
        <f>IF(GL_Paste!$B13509="","",N(GL_Paste!$H13509)-N(GL_Paste!$G13509))</f>
        <v/>
      </c>
      <c r="B13512" s="43">
        <f>IF(GL_Paste!$B13509="","",DATE(YEAR(GL_Paste!$E13509),MONTH(GL_Paste!$E13509),1))</f>
        <v/>
      </c>
      <c r="C13512">
        <f>IF(GL_Paste!$B13509="","",IF(TRIM(GL_Paste!$M13509)&lt;&gt;"",TRIM(GL_Paste!$M13509),IFERROR(MID(GL_Paste!$I13509,FIND("[",GL_Paste!$I13509)+1,FIND("]",GL_Paste!$I13509)-FIND("[",GL_Paste!$I13509)-1),"")))</f>
        <v/>
      </c>
      <c r="D13512">
        <f>IF(GL_Paste!$B13509="","",IFERROR(INDEX(DeptName,MATCH($C13512,DeptTag,0)),"UNALLOCATED"))</f>
        <v/>
      </c>
      <c r="E13512">
        <f>IF(GL_Paste!$B13509="","",IFERROR(INDEX(AcctCat,MATCH(GL_Paste!$B13509&amp;"",AcctCode,0)),"UNKNOWN"))</f>
        <v/>
      </c>
      <c r="F13512">
        <f>IF(GL_Paste!$B13509="","",IFERROR(INDEX(AcctSub,MATCH(GL_Paste!$B13509&amp;"",AcctCode,0)),"UNKNOWN"))</f>
        <v/>
      </c>
    </row>
    <row r="13513">
      <c r="A13513" s="40">
        <f>IF(GL_Paste!$B13510="","",N(GL_Paste!$H13510)-N(GL_Paste!$G13510))</f>
        <v/>
      </c>
      <c r="B13513" s="43">
        <f>IF(GL_Paste!$B13510="","",DATE(YEAR(GL_Paste!$E13510),MONTH(GL_Paste!$E13510),1))</f>
        <v/>
      </c>
      <c r="C13513">
        <f>IF(GL_Paste!$B13510="","",IF(TRIM(GL_Paste!$M13510)&lt;&gt;"",TRIM(GL_Paste!$M13510),IFERROR(MID(GL_Paste!$I13510,FIND("[",GL_Paste!$I13510)+1,FIND("]",GL_Paste!$I13510)-FIND("[",GL_Paste!$I13510)-1),"")))</f>
        <v/>
      </c>
      <c r="D13513">
        <f>IF(GL_Paste!$B13510="","",IFERROR(INDEX(DeptName,MATCH($C13513,DeptTag,0)),"UNALLOCATED"))</f>
        <v/>
      </c>
      <c r="E13513">
        <f>IF(GL_Paste!$B13510="","",IFERROR(INDEX(AcctCat,MATCH(GL_Paste!$B13510&amp;"",AcctCode,0)),"UNKNOWN"))</f>
        <v/>
      </c>
      <c r="F13513">
        <f>IF(GL_Paste!$B13510="","",IFERROR(INDEX(AcctSub,MATCH(GL_Paste!$B13510&amp;"",AcctCode,0)),"UNKNOWN"))</f>
        <v/>
      </c>
    </row>
    <row r="13514">
      <c r="A13514" s="40">
        <f>IF(GL_Paste!$B13511="","",N(GL_Paste!$H13511)-N(GL_Paste!$G13511))</f>
        <v/>
      </c>
      <c r="B13514" s="43">
        <f>IF(GL_Paste!$B13511="","",DATE(YEAR(GL_Paste!$E13511),MONTH(GL_Paste!$E13511),1))</f>
        <v/>
      </c>
      <c r="C13514">
        <f>IF(GL_Paste!$B13511="","",IF(TRIM(GL_Paste!$M13511)&lt;&gt;"",TRIM(GL_Paste!$M13511),IFERROR(MID(GL_Paste!$I13511,FIND("[",GL_Paste!$I13511)+1,FIND("]",GL_Paste!$I13511)-FIND("[",GL_Paste!$I13511)-1),"")))</f>
        <v/>
      </c>
      <c r="D13514">
        <f>IF(GL_Paste!$B13511="","",IFERROR(INDEX(DeptName,MATCH($C13514,DeptTag,0)),"UNALLOCATED"))</f>
        <v/>
      </c>
      <c r="E13514">
        <f>IF(GL_Paste!$B13511="","",IFERROR(INDEX(AcctCat,MATCH(GL_Paste!$B13511&amp;"",AcctCode,0)),"UNKNOWN"))</f>
        <v/>
      </c>
      <c r="F13514">
        <f>IF(GL_Paste!$B13511="","",IFERROR(INDEX(AcctSub,MATCH(GL_Paste!$B13511&amp;"",AcctCode,0)),"UNKNOWN"))</f>
        <v/>
      </c>
    </row>
    <row r="13515">
      <c r="A13515" s="40">
        <f>IF(GL_Paste!$B13512="","",N(GL_Paste!$H13512)-N(GL_Paste!$G13512))</f>
        <v/>
      </c>
      <c r="B13515" s="43">
        <f>IF(GL_Paste!$B13512="","",DATE(YEAR(GL_Paste!$E13512),MONTH(GL_Paste!$E13512),1))</f>
        <v/>
      </c>
      <c r="C13515">
        <f>IF(GL_Paste!$B13512="","",IF(TRIM(GL_Paste!$M13512)&lt;&gt;"",TRIM(GL_Paste!$M13512),IFERROR(MID(GL_Paste!$I13512,FIND("[",GL_Paste!$I13512)+1,FIND("]",GL_Paste!$I13512)-FIND("[",GL_Paste!$I13512)-1),"")))</f>
        <v/>
      </c>
      <c r="D13515">
        <f>IF(GL_Paste!$B13512="","",IFERROR(INDEX(DeptName,MATCH($C13515,DeptTag,0)),"UNALLOCATED"))</f>
        <v/>
      </c>
      <c r="E13515">
        <f>IF(GL_Paste!$B13512="","",IFERROR(INDEX(AcctCat,MATCH(GL_Paste!$B13512&amp;"",AcctCode,0)),"UNKNOWN"))</f>
        <v/>
      </c>
      <c r="F13515">
        <f>IF(GL_Paste!$B13512="","",IFERROR(INDEX(AcctSub,MATCH(GL_Paste!$B13512&amp;"",AcctCode,0)),"UNKNOWN"))</f>
        <v/>
      </c>
    </row>
    <row r="13516">
      <c r="A13516" s="40">
        <f>IF(GL_Paste!$B13513="","",N(GL_Paste!$H13513)-N(GL_Paste!$G13513))</f>
        <v/>
      </c>
      <c r="B13516" s="43">
        <f>IF(GL_Paste!$B13513="","",DATE(YEAR(GL_Paste!$E13513),MONTH(GL_Paste!$E13513),1))</f>
        <v/>
      </c>
      <c r="C13516">
        <f>IF(GL_Paste!$B13513="","",IF(TRIM(GL_Paste!$M13513)&lt;&gt;"",TRIM(GL_Paste!$M13513),IFERROR(MID(GL_Paste!$I13513,FIND("[",GL_Paste!$I13513)+1,FIND("]",GL_Paste!$I13513)-FIND("[",GL_Paste!$I13513)-1),"")))</f>
        <v/>
      </c>
      <c r="D13516">
        <f>IF(GL_Paste!$B13513="","",IFERROR(INDEX(DeptName,MATCH($C13516,DeptTag,0)),"UNALLOCATED"))</f>
        <v/>
      </c>
      <c r="E13516">
        <f>IF(GL_Paste!$B13513="","",IFERROR(INDEX(AcctCat,MATCH(GL_Paste!$B13513&amp;"",AcctCode,0)),"UNKNOWN"))</f>
        <v/>
      </c>
      <c r="F13516">
        <f>IF(GL_Paste!$B13513="","",IFERROR(INDEX(AcctSub,MATCH(GL_Paste!$B13513&amp;"",AcctCode,0)),"UNKNOWN"))</f>
        <v/>
      </c>
    </row>
    <row r="13517">
      <c r="A13517" s="40">
        <f>IF(GL_Paste!$B13514="","",N(GL_Paste!$H13514)-N(GL_Paste!$G13514))</f>
        <v/>
      </c>
      <c r="B13517" s="43">
        <f>IF(GL_Paste!$B13514="","",DATE(YEAR(GL_Paste!$E13514),MONTH(GL_Paste!$E13514),1))</f>
        <v/>
      </c>
      <c r="C13517">
        <f>IF(GL_Paste!$B13514="","",IF(TRIM(GL_Paste!$M13514)&lt;&gt;"",TRIM(GL_Paste!$M13514),IFERROR(MID(GL_Paste!$I13514,FIND("[",GL_Paste!$I13514)+1,FIND("]",GL_Paste!$I13514)-FIND("[",GL_Paste!$I13514)-1),"")))</f>
        <v/>
      </c>
      <c r="D13517">
        <f>IF(GL_Paste!$B13514="","",IFERROR(INDEX(DeptName,MATCH($C13517,DeptTag,0)),"UNALLOCATED"))</f>
        <v/>
      </c>
      <c r="E13517">
        <f>IF(GL_Paste!$B13514="","",IFERROR(INDEX(AcctCat,MATCH(GL_Paste!$B13514&amp;"",AcctCode,0)),"UNKNOWN"))</f>
        <v/>
      </c>
      <c r="F13517">
        <f>IF(GL_Paste!$B13514="","",IFERROR(INDEX(AcctSub,MATCH(GL_Paste!$B13514&amp;"",AcctCode,0)),"UNKNOWN"))</f>
        <v/>
      </c>
    </row>
    <row r="13518">
      <c r="A13518" s="40">
        <f>IF(GL_Paste!$B13515="","",N(GL_Paste!$H13515)-N(GL_Paste!$G13515))</f>
        <v/>
      </c>
      <c r="B13518" s="43">
        <f>IF(GL_Paste!$B13515="","",DATE(YEAR(GL_Paste!$E13515),MONTH(GL_Paste!$E13515),1))</f>
        <v/>
      </c>
      <c r="C13518">
        <f>IF(GL_Paste!$B13515="","",IF(TRIM(GL_Paste!$M13515)&lt;&gt;"",TRIM(GL_Paste!$M13515),IFERROR(MID(GL_Paste!$I13515,FIND("[",GL_Paste!$I13515)+1,FIND("]",GL_Paste!$I13515)-FIND("[",GL_Paste!$I13515)-1),"")))</f>
        <v/>
      </c>
      <c r="D13518">
        <f>IF(GL_Paste!$B13515="","",IFERROR(INDEX(DeptName,MATCH($C13518,DeptTag,0)),"UNALLOCATED"))</f>
        <v/>
      </c>
      <c r="E13518">
        <f>IF(GL_Paste!$B13515="","",IFERROR(INDEX(AcctCat,MATCH(GL_Paste!$B13515&amp;"",AcctCode,0)),"UNKNOWN"))</f>
        <v/>
      </c>
      <c r="F13518">
        <f>IF(GL_Paste!$B13515="","",IFERROR(INDEX(AcctSub,MATCH(GL_Paste!$B13515&amp;"",AcctCode,0)),"UNKNOWN"))</f>
        <v/>
      </c>
    </row>
    <row r="13519">
      <c r="A13519" s="40">
        <f>IF(GL_Paste!$B13516="","",N(GL_Paste!$H13516)-N(GL_Paste!$G13516))</f>
        <v/>
      </c>
      <c r="B13519" s="43">
        <f>IF(GL_Paste!$B13516="","",DATE(YEAR(GL_Paste!$E13516),MONTH(GL_Paste!$E13516),1))</f>
        <v/>
      </c>
      <c r="C13519">
        <f>IF(GL_Paste!$B13516="","",IF(TRIM(GL_Paste!$M13516)&lt;&gt;"",TRIM(GL_Paste!$M13516),IFERROR(MID(GL_Paste!$I13516,FIND("[",GL_Paste!$I13516)+1,FIND("]",GL_Paste!$I13516)-FIND("[",GL_Paste!$I13516)-1),"")))</f>
        <v/>
      </c>
      <c r="D13519">
        <f>IF(GL_Paste!$B13516="","",IFERROR(INDEX(DeptName,MATCH($C13519,DeptTag,0)),"UNALLOCATED"))</f>
        <v/>
      </c>
      <c r="E13519">
        <f>IF(GL_Paste!$B13516="","",IFERROR(INDEX(AcctCat,MATCH(GL_Paste!$B13516&amp;"",AcctCode,0)),"UNKNOWN"))</f>
        <v/>
      </c>
      <c r="F13519">
        <f>IF(GL_Paste!$B13516="","",IFERROR(INDEX(AcctSub,MATCH(GL_Paste!$B13516&amp;"",AcctCode,0)),"UNKNOWN"))</f>
        <v/>
      </c>
    </row>
    <row r="13520">
      <c r="A13520" s="40">
        <f>IF(GL_Paste!$B13517="","",N(GL_Paste!$H13517)-N(GL_Paste!$G13517))</f>
        <v/>
      </c>
      <c r="B13520" s="43">
        <f>IF(GL_Paste!$B13517="","",DATE(YEAR(GL_Paste!$E13517),MONTH(GL_Paste!$E13517),1))</f>
        <v/>
      </c>
      <c r="C13520">
        <f>IF(GL_Paste!$B13517="","",IF(TRIM(GL_Paste!$M13517)&lt;&gt;"",TRIM(GL_Paste!$M13517),IFERROR(MID(GL_Paste!$I13517,FIND("[",GL_Paste!$I13517)+1,FIND("]",GL_Paste!$I13517)-FIND("[",GL_Paste!$I13517)-1),"")))</f>
        <v/>
      </c>
      <c r="D13520">
        <f>IF(GL_Paste!$B13517="","",IFERROR(INDEX(DeptName,MATCH($C13520,DeptTag,0)),"UNALLOCATED"))</f>
        <v/>
      </c>
      <c r="E13520">
        <f>IF(GL_Paste!$B13517="","",IFERROR(INDEX(AcctCat,MATCH(GL_Paste!$B13517&amp;"",AcctCode,0)),"UNKNOWN"))</f>
        <v/>
      </c>
      <c r="F13520">
        <f>IF(GL_Paste!$B13517="","",IFERROR(INDEX(AcctSub,MATCH(GL_Paste!$B13517&amp;"",AcctCode,0)),"UNKNOWN"))</f>
        <v/>
      </c>
    </row>
    <row r="13521">
      <c r="A13521" s="40">
        <f>IF(GL_Paste!$B13518="","",N(GL_Paste!$H13518)-N(GL_Paste!$G13518))</f>
        <v/>
      </c>
      <c r="B13521" s="43">
        <f>IF(GL_Paste!$B13518="","",DATE(YEAR(GL_Paste!$E13518),MONTH(GL_Paste!$E13518),1))</f>
        <v/>
      </c>
      <c r="C13521">
        <f>IF(GL_Paste!$B13518="","",IF(TRIM(GL_Paste!$M13518)&lt;&gt;"",TRIM(GL_Paste!$M13518),IFERROR(MID(GL_Paste!$I13518,FIND("[",GL_Paste!$I13518)+1,FIND("]",GL_Paste!$I13518)-FIND("[",GL_Paste!$I13518)-1),"")))</f>
        <v/>
      </c>
      <c r="D13521">
        <f>IF(GL_Paste!$B13518="","",IFERROR(INDEX(DeptName,MATCH($C13521,DeptTag,0)),"UNALLOCATED"))</f>
        <v/>
      </c>
      <c r="E13521">
        <f>IF(GL_Paste!$B13518="","",IFERROR(INDEX(AcctCat,MATCH(GL_Paste!$B13518&amp;"",AcctCode,0)),"UNKNOWN"))</f>
        <v/>
      </c>
      <c r="F13521">
        <f>IF(GL_Paste!$B13518="","",IFERROR(INDEX(AcctSub,MATCH(GL_Paste!$B13518&amp;"",AcctCode,0)),"UNKNOWN"))</f>
        <v/>
      </c>
    </row>
    <row r="13522">
      <c r="A13522" s="40">
        <f>IF(GL_Paste!$B13519="","",N(GL_Paste!$H13519)-N(GL_Paste!$G13519))</f>
        <v/>
      </c>
      <c r="B13522" s="43">
        <f>IF(GL_Paste!$B13519="","",DATE(YEAR(GL_Paste!$E13519),MONTH(GL_Paste!$E13519),1))</f>
        <v/>
      </c>
      <c r="C13522">
        <f>IF(GL_Paste!$B13519="","",IF(TRIM(GL_Paste!$M13519)&lt;&gt;"",TRIM(GL_Paste!$M13519),IFERROR(MID(GL_Paste!$I13519,FIND("[",GL_Paste!$I13519)+1,FIND("]",GL_Paste!$I13519)-FIND("[",GL_Paste!$I13519)-1),"")))</f>
        <v/>
      </c>
      <c r="D13522">
        <f>IF(GL_Paste!$B13519="","",IFERROR(INDEX(DeptName,MATCH($C13522,DeptTag,0)),"UNALLOCATED"))</f>
        <v/>
      </c>
      <c r="E13522">
        <f>IF(GL_Paste!$B13519="","",IFERROR(INDEX(AcctCat,MATCH(GL_Paste!$B13519&amp;"",AcctCode,0)),"UNKNOWN"))</f>
        <v/>
      </c>
      <c r="F13522">
        <f>IF(GL_Paste!$B13519="","",IFERROR(INDEX(AcctSub,MATCH(GL_Paste!$B13519&amp;"",AcctCode,0)),"UNKNOWN"))</f>
        <v/>
      </c>
    </row>
    <row r="13523">
      <c r="A13523" s="40">
        <f>IF(GL_Paste!$B13520="","",N(GL_Paste!$H13520)-N(GL_Paste!$G13520))</f>
        <v/>
      </c>
      <c r="B13523" s="43">
        <f>IF(GL_Paste!$B13520="","",DATE(YEAR(GL_Paste!$E13520),MONTH(GL_Paste!$E13520),1))</f>
        <v/>
      </c>
      <c r="C13523">
        <f>IF(GL_Paste!$B13520="","",IF(TRIM(GL_Paste!$M13520)&lt;&gt;"",TRIM(GL_Paste!$M13520),IFERROR(MID(GL_Paste!$I13520,FIND("[",GL_Paste!$I13520)+1,FIND("]",GL_Paste!$I13520)-FIND("[",GL_Paste!$I13520)-1),"")))</f>
        <v/>
      </c>
      <c r="D13523">
        <f>IF(GL_Paste!$B13520="","",IFERROR(INDEX(DeptName,MATCH($C13523,DeptTag,0)),"UNALLOCATED"))</f>
        <v/>
      </c>
      <c r="E13523">
        <f>IF(GL_Paste!$B13520="","",IFERROR(INDEX(AcctCat,MATCH(GL_Paste!$B13520&amp;"",AcctCode,0)),"UNKNOWN"))</f>
        <v/>
      </c>
      <c r="F13523">
        <f>IF(GL_Paste!$B13520="","",IFERROR(INDEX(AcctSub,MATCH(GL_Paste!$B13520&amp;"",AcctCode,0)),"UNKNOWN"))</f>
        <v/>
      </c>
    </row>
    <row r="13524">
      <c r="A13524" s="40">
        <f>IF(GL_Paste!$B13521="","",N(GL_Paste!$H13521)-N(GL_Paste!$G13521))</f>
        <v/>
      </c>
      <c r="B13524" s="43">
        <f>IF(GL_Paste!$B13521="","",DATE(YEAR(GL_Paste!$E13521),MONTH(GL_Paste!$E13521),1))</f>
        <v/>
      </c>
      <c r="C13524">
        <f>IF(GL_Paste!$B13521="","",IF(TRIM(GL_Paste!$M13521)&lt;&gt;"",TRIM(GL_Paste!$M13521),IFERROR(MID(GL_Paste!$I13521,FIND("[",GL_Paste!$I13521)+1,FIND("]",GL_Paste!$I13521)-FIND("[",GL_Paste!$I13521)-1),"")))</f>
        <v/>
      </c>
      <c r="D13524">
        <f>IF(GL_Paste!$B13521="","",IFERROR(INDEX(DeptName,MATCH($C13524,DeptTag,0)),"UNALLOCATED"))</f>
        <v/>
      </c>
      <c r="E13524">
        <f>IF(GL_Paste!$B13521="","",IFERROR(INDEX(AcctCat,MATCH(GL_Paste!$B13521&amp;"",AcctCode,0)),"UNKNOWN"))</f>
        <v/>
      </c>
      <c r="F13524">
        <f>IF(GL_Paste!$B13521="","",IFERROR(INDEX(AcctSub,MATCH(GL_Paste!$B13521&amp;"",AcctCode,0)),"UNKNOWN"))</f>
        <v/>
      </c>
    </row>
    <row r="13525">
      <c r="A13525" s="40">
        <f>IF(GL_Paste!$B13522="","",N(GL_Paste!$H13522)-N(GL_Paste!$G13522))</f>
        <v/>
      </c>
      <c r="B13525" s="43">
        <f>IF(GL_Paste!$B13522="","",DATE(YEAR(GL_Paste!$E13522),MONTH(GL_Paste!$E13522),1))</f>
        <v/>
      </c>
      <c r="C13525">
        <f>IF(GL_Paste!$B13522="","",IF(TRIM(GL_Paste!$M13522)&lt;&gt;"",TRIM(GL_Paste!$M13522),IFERROR(MID(GL_Paste!$I13522,FIND("[",GL_Paste!$I13522)+1,FIND("]",GL_Paste!$I13522)-FIND("[",GL_Paste!$I13522)-1),"")))</f>
        <v/>
      </c>
      <c r="D13525">
        <f>IF(GL_Paste!$B13522="","",IFERROR(INDEX(DeptName,MATCH($C13525,DeptTag,0)),"UNALLOCATED"))</f>
        <v/>
      </c>
      <c r="E13525">
        <f>IF(GL_Paste!$B13522="","",IFERROR(INDEX(AcctCat,MATCH(GL_Paste!$B13522&amp;"",AcctCode,0)),"UNKNOWN"))</f>
        <v/>
      </c>
      <c r="F13525">
        <f>IF(GL_Paste!$B13522="","",IFERROR(INDEX(AcctSub,MATCH(GL_Paste!$B13522&amp;"",AcctCode,0)),"UNKNOWN"))</f>
        <v/>
      </c>
    </row>
    <row r="13526">
      <c r="A13526" s="40">
        <f>IF(GL_Paste!$B13523="","",N(GL_Paste!$H13523)-N(GL_Paste!$G13523))</f>
        <v/>
      </c>
      <c r="B13526" s="43">
        <f>IF(GL_Paste!$B13523="","",DATE(YEAR(GL_Paste!$E13523),MONTH(GL_Paste!$E13523),1))</f>
        <v/>
      </c>
      <c r="C13526">
        <f>IF(GL_Paste!$B13523="","",IF(TRIM(GL_Paste!$M13523)&lt;&gt;"",TRIM(GL_Paste!$M13523),IFERROR(MID(GL_Paste!$I13523,FIND("[",GL_Paste!$I13523)+1,FIND("]",GL_Paste!$I13523)-FIND("[",GL_Paste!$I13523)-1),"")))</f>
        <v/>
      </c>
      <c r="D13526">
        <f>IF(GL_Paste!$B13523="","",IFERROR(INDEX(DeptName,MATCH($C13526,DeptTag,0)),"UNALLOCATED"))</f>
        <v/>
      </c>
      <c r="E13526">
        <f>IF(GL_Paste!$B13523="","",IFERROR(INDEX(AcctCat,MATCH(GL_Paste!$B13523&amp;"",AcctCode,0)),"UNKNOWN"))</f>
        <v/>
      </c>
      <c r="F13526">
        <f>IF(GL_Paste!$B13523="","",IFERROR(INDEX(AcctSub,MATCH(GL_Paste!$B13523&amp;"",AcctCode,0)),"UNKNOWN"))</f>
        <v/>
      </c>
    </row>
    <row r="13527">
      <c r="A13527" s="40">
        <f>IF(GL_Paste!$B13524="","",N(GL_Paste!$H13524)-N(GL_Paste!$G13524))</f>
        <v/>
      </c>
      <c r="B13527" s="43">
        <f>IF(GL_Paste!$B13524="","",DATE(YEAR(GL_Paste!$E13524),MONTH(GL_Paste!$E13524),1))</f>
        <v/>
      </c>
      <c r="C13527">
        <f>IF(GL_Paste!$B13524="","",IF(TRIM(GL_Paste!$M13524)&lt;&gt;"",TRIM(GL_Paste!$M13524),IFERROR(MID(GL_Paste!$I13524,FIND("[",GL_Paste!$I13524)+1,FIND("]",GL_Paste!$I13524)-FIND("[",GL_Paste!$I13524)-1),"")))</f>
        <v/>
      </c>
      <c r="D13527">
        <f>IF(GL_Paste!$B13524="","",IFERROR(INDEX(DeptName,MATCH($C13527,DeptTag,0)),"UNALLOCATED"))</f>
        <v/>
      </c>
      <c r="E13527">
        <f>IF(GL_Paste!$B13524="","",IFERROR(INDEX(AcctCat,MATCH(GL_Paste!$B13524&amp;"",AcctCode,0)),"UNKNOWN"))</f>
        <v/>
      </c>
      <c r="F13527">
        <f>IF(GL_Paste!$B13524="","",IFERROR(INDEX(AcctSub,MATCH(GL_Paste!$B13524&amp;"",AcctCode,0)),"UNKNOWN"))</f>
        <v/>
      </c>
    </row>
    <row r="13528">
      <c r="A13528" s="40">
        <f>IF(GL_Paste!$B13525="","",N(GL_Paste!$H13525)-N(GL_Paste!$G13525))</f>
        <v/>
      </c>
      <c r="B13528" s="43">
        <f>IF(GL_Paste!$B13525="","",DATE(YEAR(GL_Paste!$E13525),MONTH(GL_Paste!$E13525),1))</f>
        <v/>
      </c>
      <c r="C13528">
        <f>IF(GL_Paste!$B13525="","",IF(TRIM(GL_Paste!$M13525)&lt;&gt;"",TRIM(GL_Paste!$M13525),IFERROR(MID(GL_Paste!$I13525,FIND("[",GL_Paste!$I13525)+1,FIND("]",GL_Paste!$I13525)-FIND("[",GL_Paste!$I13525)-1),"")))</f>
        <v/>
      </c>
      <c r="D13528">
        <f>IF(GL_Paste!$B13525="","",IFERROR(INDEX(DeptName,MATCH($C13528,DeptTag,0)),"UNALLOCATED"))</f>
        <v/>
      </c>
      <c r="E13528">
        <f>IF(GL_Paste!$B13525="","",IFERROR(INDEX(AcctCat,MATCH(GL_Paste!$B13525&amp;"",AcctCode,0)),"UNKNOWN"))</f>
        <v/>
      </c>
      <c r="F13528">
        <f>IF(GL_Paste!$B13525="","",IFERROR(INDEX(AcctSub,MATCH(GL_Paste!$B13525&amp;"",AcctCode,0)),"UNKNOWN"))</f>
        <v/>
      </c>
    </row>
    <row r="13529">
      <c r="A13529" s="40">
        <f>IF(GL_Paste!$B13526="","",N(GL_Paste!$H13526)-N(GL_Paste!$G13526))</f>
        <v/>
      </c>
      <c r="B13529" s="43">
        <f>IF(GL_Paste!$B13526="","",DATE(YEAR(GL_Paste!$E13526),MONTH(GL_Paste!$E13526),1))</f>
        <v/>
      </c>
      <c r="C13529">
        <f>IF(GL_Paste!$B13526="","",IF(TRIM(GL_Paste!$M13526)&lt;&gt;"",TRIM(GL_Paste!$M13526),IFERROR(MID(GL_Paste!$I13526,FIND("[",GL_Paste!$I13526)+1,FIND("]",GL_Paste!$I13526)-FIND("[",GL_Paste!$I13526)-1),"")))</f>
        <v/>
      </c>
      <c r="D13529">
        <f>IF(GL_Paste!$B13526="","",IFERROR(INDEX(DeptName,MATCH($C13529,DeptTag,0)),"UNALLOCATED"))</f>
        <v/>
      </c>
      <c r="E13529">
        <f>IF(GL_Paste!$B13526="","",IFERROR(INDEX(AcctCat,MATCH(GL_Paste!$B13526&amp;"",AcctCode,0)),"UNKNOWN"))</f>
        <v/>
      </c>
      <c r="F13529">
        <f>IF(GL_Paste!$B13526="","",IFERROR(INDEX(AcctSub,MATCH(GL_Paste!$B13526&amp;"",AcctCode,0)),"UNKNOWN"))</f>
        <v/>
      </c>
    </row>
    <row r="13530">
      <c r="A13530" s="40">
        <f>IF(GL_Paste!$B13527="","",N(GL_Paste!$H13527)-N(GL_Paste!$G13527))</f>
        <v/>
      </c>
      <c r="B13530" s="43">
        <f>IF(GL_Paste!$B13527="","",DATE(YEAR(GL_Paste!$E13527),MONTH(GL_Paste!$E13527),1))</f>
        <v/>
      </c>
      <c r="C13530">
        <f>IF(GL_Paste!$B13527="","",IF(TRIM(GL_Paste!$M13527)&lt;&gt;"",TRIM(GL_Paste!$M13527),IFERROR(MID(GL_Paste!$I13527,FIND("[",GL_Paste!$I13527)+1,FIND("]",GL_Paste!$I13527)-FIND("[",GL_Paste!$I13527)-1),"")))</f>
        <v/>
      </c>
      <c r="D13530">
        <f>IF(GL_Paste!$B13527="","",IFERROR(INDEX(DeptName,MATCH($C13530,DeptTag,0)),"UNALLOCATED"))</f>
        <v/>
      </c>
      <c r="E13530">
        <f>IF(GL_Paste!$B13527="","",IFERROR(INDEX(AcctCat,MATCH(GL_Paste!$B13527&amp;"",AcctCode,0)),"UNKNOWN"))</f>
        <v/>
      </c>
      <c r="F13530">
        <f>IF(GL_Paste!$B13527="","",IFERROR(INDEX(AcctSub,MATCH(GL_Paste!$B13527&amp;"",AcctCode,0)),"UNKNOWN"))</f>
        <v/>
      </c>
    </row>
    <row r="13531">
      <c r="A13531" s="40">
        <f>IF(GL_Paste!$B13528="","",N(GL_Paste!$H13528)-N(GL_Paste!$G13528))</f>
        <v/>
      </c>
      <c r="B13531" s="43">
        <f>IF(GL_Paste!$B13528="","",DATE(YEAR(GL_Paste!$E13528),MONTH(GL_Paste!$E13528),1))</f>
        <v/>
      </c>
      <c r="C13531">
        <f>IF(GL_Paste!$B13528="","",IF(TRIM(GL_Paste!$M13528)&lt;&gt;"",TRIM(GL_Paste!$M13528),IFERROR(MID(GL_Paste!$I13528,FIND("[",GL_Paste!$I13528)+1,FIND("]",GL_Paste!$I13528)-FIND("[",GL_Paste!$I13528)-1),"")))</f>
        <v/>
      </c>
      <c r="D13531">
        <f>IF(GL_Paste!$B13528="","",IFERROR(INDEX(DeptName,MATCH($C13531,DeptTag,0)),"UNALLOCATED"))</f>
        <v/>
      </c>
      <c r="E13531">
        <f>IF(GL_Paste!$B13528="","",IFERROR(INDEX(AcctCat,MATCH(GL_Paste!$B13528&amp;"",AcctCode,0)),"UNKNOWN"))</f>
        <v/>
      </c>
      <c r="F13531">
        <f>IF(GL_Paste!$B13528="","",IFERROR(INDEX(AcctSub,MATCH(GL_Paste!$B13528&amp;"",AcctCode,0)),"UNKNOWN"))</f>
        <v/>
      </c>
    </row>
    <row r="13532">
      <c r="A13532" s="40">
        <f>IF(GL_Paste!$B13529="","",N(GL_Paste!$H13529)-N(GL_Paste!$G13529))</f>
        <v/>
      </c>
      <c r="B13532" s="43">
        <f>IF(GL_Paste!$B13529="","",DATE(YEAR(GL_Paste!$E13529),MONTH(GL_Paste!$E13529),1))</f>
        <v/>
      </c>
      <c r="C13532">
        <f>IF(GL_Paste!$B13529="","",IF(TRIM(GL_Paste!$M13529)&lt;&gt;"",TRIM(GL_Paste!$M13529),IFERROR(MID(GL_Paste!$I13529,FIND("[",GL_Paste!$I13529)+1,FIND("]",GL_Paste!$I13529)-FIND("[",GL_Paste!$I13529)-1),"")))</f>
        <v/>
      </c>
      <c r="D13532">
        <f>IF(GL_Paste!$B13529="","",IFERROR(INDEX(DeptName,MATCH($C13532,DeptTag,0)),"UNALLOCATED"))</f>
        <v/>
      </c>
      <c r="E13532">
        <f>IF(GL_Paste!$B13529="","",IFERROR(INDEX(AcctCat,MATCH(GL_Paste!$B13529&amp;"",AcctCode,0)),"UNKNOWN"))</f>
        <v/>
      </c>
      <c r="F13532">
        <f>IF(GL_Paste!$B13529="","",IFERROR(INDEX(AcctSub,MATCH(GL_Paste!$B13529&amp;"",AcctCode,0)),"UNKNOWN"))</f>
        <v/>
      </c>
    </row>
    <row r="13533">
      <c r="A13533" s="40">
        <f>IF(GL_Paste!$B13530="","",N(GL_Paste!$H13530)-N(GL_Paste!$G13530))</f>
        <v/>
      </c>
      <c r="B13533" s="43">
        <f>IF(GL_Paste!$B13530="","",DATE(YEAR(GL_Paste!$E13530),MONTH(GL_Paste!$E13530),1))</f>
        <v/>
      </c>
      <c r="C13533">
        <f>IF(GL_Paste!$B13530="","",IF(TRIM(GL_Paste!$M13530)&lt;&gt;"",TRIM(GL_Paste!$M13530),IFERROR(MID(GL_Paste!$I13530,FIND("[",GL_Paste!$I13530)+1,FIND("]",GL_Paste!$I13530)-FIND("[",GL_Paste!$I13530)-1),"")))</f>
        <v/>
      </c>
      <c r="D13533">
        <f>IF(GL_Paste!$B13530="","",IFERROR(INDEX(DeptName,MATCH($C13533,DeptTag,0)),"UNALLOCATED"))</f>
        <v/>
      </c>
      <c r="E13533">
        <f>IF(GL_Paste!$B13530="","",IFERROR(INDEX(AcctCat,MATCH(GL_Paste!$B13530&amp;"",AcctCode,0)),"UNKNOWN"))</f>
        <v/>
      </c>
      <c r="F13533">
        <f>IF(GL_Paste!$B13530="","",IFERROR(INDEX(AcctSub,MATCH(GL_Paste!$B13530&amp;"",AcctCode,0)),"UNKNOWN"))</f>
        <v/>
      </c>
    </row>
    <row r="13534">
      <c r="A13534" s="40">
        <f>IF(GL_Paste!$B13531="","",N(GL_Paste!$H13531)-N(GL_Paste!$G13531))</f>
        <v/>
      </c>
      <c r="B13534" s="43">
        <f>IF(GL_Paste!$B13531="","",DATE(YEAR(GL_Paste!$E13531),MONTH(GL_Paste!$E13531),1))</f>
        <v/>
      </c>
      <c r="C13534">
        <f>IF(GL_Paste!$B13531="","",IF(TRIM(GL_Paste!$M13531)&lt;&gt;"",TRIM(GL_Paste!$M13531),IFERROR(MID(GL_Paste!$I13531,FIND("[",GL_Paste!$I13531)+1,FIND("]",GL_Paste!$I13531)-FIND("[",GL_Paste!$I13531)-1),"")))</f>
        <v/>
      </c>
      <c r="D13534">
        <f>IF(GL_Paste!$B13531="","",IFERROR(INDEX(DeptName,MATCH($C13534,DeptTag,0)),"UNALLOCATED"))</f>
        <v/>
      </c>
      <c r="E13534">
        <f>IF(GL_Paste!$B13531="","",IFERROR(INDEX(AcctCat,MATCH(GL_Paste!$B13531&amp;"",AcctCode,0)),"UNKNOWN"))</f>
        <v/>
      </c>
      <c r="F13534">
        <f>IF(GL_Paste!$B13531="","",IFERROR(INDEX(AcctSub,MATCH(GL_Paste!$B13531&amp;"",AcctCode,0)),"UNKNOWN"))</f>
        <v/>
      </c>
    </row>
    <row r="13535">
      <c r="A13535" s="40">
        <f>IF(GL_Paste!$B13532="","",N(GL_Paste!$H13532)-N(GL_Paste!$G13532))</f>
        <v/>
      </c>
      <c r="B13535" s="43">
        <f>IF(GL_Paste!$B13532="","",DATE(YEAR(GL_Paste!$E13532),MONTH(GL_Paste!$E13532),1))</f>
        <v/>
      </c>
      <c r="C13535">
        <f>IF(GL_Paste!$B13532="","",IF(TRIM(GL_Paste!$M13532)&lt;&gt;"",TRIM(GL_Paste!$M13532),IFERROR(MID(GL_Paste!$I13532,FIND("[",GL_Paste!$I13532)+1,FIND("]",GL_Paste!$I13532)-FIND("[",GL_Paste!$I13532)-1),"")))</f>
        <v/>
      </c>
      <c r="D13535">
        <f>IF(GL_Paste!$B13532="","",IFERROR(INDEX(DeptName,MATCH($C13535,DeptTag,0)),"UNALLOCATED"))</f>
        <v/>
      </c>
      <c r="E13535">
        <f>IF(GL_Paste!$B13532="","",IFERROR(INDEX(AcctCat,MATCH(GL_Paste!$B13532&amp;"",AcctCode,0)),"UNKNOWN"))</f>
        <v/>
      </c>
      <c r="F13535">
        <f>IF(GL_Paste!$B13532="","",IFERROR(INDEX(AcctSub,MATCH(GL_Paste!$B13532&amp;"",AcctCode,0)),"UNKNOWN"))</f>
        <v/>
      </c>
    </row>
    <row r="13536">
      <c r="A13536" s="40">
        <f>IF(GL_Paste!$B13533="","",N(GL_Paste!$H13533)-N(GL_Paste!$G13533))</f>
        <v/>
      </c>
      <c r="B13536" s="43">
        <f>IF(GL_Paste!$B13533="","",DATE(YEAR(GL_Paste!$E13533),MONTH(GL_Paste!$E13533),1))</f>
        <v/>
      </c>
      <c r="C13536">
        <f>IF(GL_Paste!$B13533="","",IF(TRIM(GL_Paste!$M13533)&lt;&gt;"",TRIM(GL_Paste!$M13533),IFERROR(MID(GL_Paste!$I13533,FIND("[",GL_Paste!$I13533)+1,FIND("]",GL_Paste!$I13533)-FIND("[",GL_Paste!$I13533)-1),"")))</f>
        <v/>
      </c>
      <c r="D13536">
        <f>IF(GL_Paste!$B13533="","",IFERROR(INDEX(DeptName,MATCH($C13536,DeptTag,0)),"UNALLOCATED"))</f>
        <v/>
      </c>
      <c r="E13536">
        <f>IF(GL_Paste!$B13533="","",IFERROR(INDEX(AcctCat,MATCH(GL_Paste!$B13533&amp;"",AcctCode,0)),"UNKNOWN"))</f>
        <v/>
      </c>
      <c r="F13536">
        <f>IF(GL_Paste!$B13533="","",IFERROR(INDEX(AcctSub,MATCH(GL_Paste!$B13533&amp;"",AcctCode,0)),"UNKNOWN"))</f>
        <v/>
      </c>
    </row>
    <row r="13537">
      <c r="A13537" s="40">
        <f>IF(GL_Paste!$B13534="","",N(GL_Paste!$H13534)-N(GL_Paste!$G13534))</f>
        <v/>
      </c>
      <c r="B13537" s="43">
        <f>IF(GL_Paste!$B13534="","",DATE(YEAR(GL_Paste!$E13534),MONTH(GL_Paste!$E13534),1))</f>
        <v/>
      </c>
      <c r="C13537">
        <f>IF(GL_Paste!$B13534="","",IF(TRIM(GL_Paste!$M13534)&lt;&gt;"",TRIM(GL_Paste!$M13534),IFERROR(MID(GL_Paste!$I13534,FIND("[",GL_Paste!$I13534)+1,FIND("]",GL_Paste!$I13534)-FIND("[",GL_Paste!$I13534)-1),"")))</f>
        <v/>
      </c>
      <c r="D13537">
        <f>IF(GL_Paste!$B13534="","",IFERROR(INDEX(DeptName,MATCH($C13537,DeptTag,0)),"UNALLOCATED"))</f>
        <v/>
      </c>
      <c r="E13537">
        <f>IF(GL_Paste!$B13534="","",IFERROR(INDEX(AcctCat,MATCH(GL_Paste!$B13534&amp;"",AcctCode,0)),"UNKNOWN"))</f>
        <v/>
      </c>
      <c r="F13537">
        <f>IF(GL_Paste!$B13534="","",IFERROR(INDEX(AcctSub,MATCH(GL_Paste!$B13534&amp;"",AcctCode,0)),"UNKNOWN"))</f>
        <v/>
      </c>
    </row>
    <row r="13538">
      <c r="A13538" s="40">
        <f>IF(GL_Paste!$B13535="","",N(GL_Paste!$H13535)-N(GL_Paste!$G13535))</f>
        <v/>
      </c>
      <c r="B13538" s="43">
        <f>IF(GL_Paste!$B13535="","",DATE(YEAR(GL_Paste!$E13535),MONTH(GL_Paste!$E13535),1))</f>
        <v/>
      </c>
      <c r="C13538">
        <f>IF(GL_Paste!$B13535="","",IF(TRIM(GL_Paste!$M13535)&lt;&gt;"",TRIM(GL_Paste!$M13535),IFERROR(MID(GL_Paste!$I13535,FIND("[",GL_Paste!$I13535)+1,FIND("]",GL_Paste!$I13535)-FIND("[",GL_Paste!$I13535)-1),"")))</f>
        <v/>
      </c>
      <c r="D13538">
        <f>IF(GL_Paste!$B13535="","",IFERROR(INDEX(DeptName,MATCH($C13538,DeptTag,0)),"UNALLOCATED"))</f>
        <v/>
      </c>
      <c r="E13538">
        <f>IF(GL_Paste!$B13535="","",IFERROR(INDEX(AcctCat,MATCH(GL_Paste!$B13535&amp;"",AcctCode,0)),"UNKNOWN"))</f>
        <v/>
      </c>
      <c r="F13538">
        <f>IF(GL_Paste!$B13535="","",IFERROR(INDEX(AcctSub,MATCH(GL_Paste!$B13535&amp;"",AcctCode,0)),"UNKNOWN"))</f>
        <v/>
      </c>
    </row>
    <row r="13539">
      <c r="A13539" s="40">
        <f>IF(GL_Paste!$B13536="","",N(GL_Paste!$H13536)-N(GL_Paste!$G13536))</f>
        <v/>
      </c>
      <c r="B13539" s="43">
        <f>IF(GL_Paste!$B13536="","",DATE(YEAR(GL_Paste!$E13536),MONTH(GL_Paste!$E13536),1))</f>
        <v/>
      </c>
      <c r="C13539">
        <f>IF(GL_Paste!$B13536="","",IF(TRIM(GL_Paste!$M13536)&lt;&gt;"",TRIM(GL_Paste!$M13536),IFERROR(MID(GL_Paste!$I13536,FIND("[",GL_Paste!$I13536)+1,FIND("]",GL_Paste!$I13536)-FIND("[",GL_Paste!$I13536)-1),"")))</f>
        <v/>
      </c>
      <c r="D13539">
        <f>IF(GL_Paste!$B13536="","",IFERROR(INDEX(DeptName,MATCH($C13539,DeptTag,0)),"UNALLOCATED"))</f>
        <v/>
      </c>
      <c r="E13539">
        <f>IF(GL_Paste!$B13536="","",IFERROR(INDEX(AcctCat,MATCH(GL_Paste!$B13536&amp;"",AcctCode,0)),"UNKNOWN"))</f>
        <v/>
      </c>
      <c r="F13539">
        <f>IF(GL_Paste!$B13536="","",IFERROR(INDEX(AcctSub,MATCH(GL_Paste!$B13536&amp;"",AcctCode,0)),"UNKNOWN"))</f>
        <v/>
      </c>
    </row>
    <row r="13540">
      <c r="A13540" s="40">
        <f>IF(GL_Paste!$B13537="","",N(GL_Paste!$H13537)-N(GL_Paste!$G13537))</f>
        <v/>
      </c>
      <c r="B13540" s="43">
        <f>IF(GL_Paste!$B13537="","",DATE(YEAR(GL_Paste!$E13537),MONTH(GL_Paste!$E13537),1))</f>
        <v/>
      </c>
      <c r="C13540">
        <f>IF(GL_Paste!$B13537="","",IF(TRIM(GL_Paste!$M13537)&lt;&gt;"",TRIM(GL_Paste!$M13537),IFERROR(MID(GL_Paste!$I13537,FIND("[",GL_Paste!$I13537)+1,FIND("]",GL_Paste!$I13537)-FIND("[",GL_Paste!$I13537)-1),"")))</f>
        <v/>
      </c>
      <c r="D13540">
        <f>IF(GL_Paste!$B13537="","",IFERROR(INDEX(DeptName,MATCH($C13540,DeptTag,0)),"UNALLOCATED"))</f>
        <v/>
      </c>
      <c r="E13540">
        <f>IF(GL_Paste!$B13537="","",IFERROR(INDEX(AcctCat,MATCH(GL_Paste!$B13537&amp;"",AcctCode,0)),"UNKNOWN"))</f>
        <v/>
      </c>
      <c r="F13540">
        <f>IF(GL_Paste!$B13537="","",IFERROR(INDEX(AcctSub,MATCH(GL_Paste!$B13537&amp;"",AcctCode,0)),"UNKNOWN"))</f>
        <v/>
      </c>
    </row>
    <row r="13541">
      <c r="A13541" s="40">
        <f>IF(GL_Paste!$B13538="","",N(GL_Paste!$H13538)-N(GL_Paste!$G13538))</f>
        <v/>
      </c>
      <c r="B13541" s="43">
        <f>IF(GL_Paste!$B13538="","",DATE(YEAR(GL_Paste!$E13538),MONTH(GL_Paste!$E13538),1))</f>
        <v/>
      </c>
      <c r="C13541">
        <f>IF(GL_Paste!$B13538="","",IF(TRIM(GL_Paste!$M13538)&lt;&gt;"",TRIM(GL_Paste!$M13538),IFERROR(MID(GL_Paste!$I13538,FIND("[",GL_Paste!$I13538)+1,FIND("]",GL_Paste!$I13538)-FIND("[",GL_Paste!$I13538)-1),"")))</f>
        <v/>
      </c>
      <c r="D13541">
        <f>IF(GL_Paste!$B13538="","",IFERROR(INDEX(DeptName,MATCH($C13541,DeptTag,0)),"UNALLOCATED"))</f>
        <v/>
      </c>
      <c r="E13541">
        <f>IF(GL_Paste!$B13538="","",IFERROR(INDEX(AcctCat,MATCH(GL_Paste!$B13538&amp;"",AcctCode,0)),"UNKNOWN"))</f>
        <v/>
      </c>
      <c r="F13541">
        <f>IF(GL_Paste!$B13538="","",IFERROR(INDEX(AcctSub,MATCH(GL_Paste!$B13538&amp;"",AcctCode,0)),"UNKNOWN"))</f>
        <v/>
      </c>
    </row>
    <row r="13542">
      <c r="A13542" s="40">
        <f>IF(GL_Paste!$B13539="","",N(GL_Paste!$H13539)-N(GL_Paste!$G13539))</f>
        <v/>
      </c>
      <c r="B13542" s="43">
        <f>IF(GL_Paste!$B13539="","",DATE(YEAR(GL_Paste!$E13539),MONTH(GL_Paste!$E13539),1))</f>
        <v/>
      </c>
      <c r="C13542">
        <f>IF(GL_Paste!$B13539="","",IF(TRIM(GL_Paste!$M13539)&lt;&gt;"",TRIM(GL_Paste!$M13539),IFERROR(MID(GL_Paste!$I13539,FIND("[",GL_Paste!$I13539)+1,FIND("]",GL_Paste!$I13539)-FIND("[",GL_Paste!$I13539)-1),"")))</f>
        <v/>
      </c>
      <c r="D13542">
        <f>IF(GL_Paste!$B13539="","",IFERROR(INDEX(DeptName,MATCH($C13542,DeptTag,0)),"UNALLOCATED"))</f>
        <v/>
      </c>
      <c r="E13542">
        <f>IF(GL_Paste!$B13539="","",IFERROR(INDEX(AcctCat,MATCH(GL_Paste!$B13539&amp;"",AcctCode,0)),"UNKNOWN"))</f>
        <v/>
      </c>
      <c r="F13542">
        <f>IF(GL_Paste!$B13539="","",IFERROR(INDEX(AcctSub,MATCH(GL_Paste!$B13539&amp;"",AcctCode,0)),"UNKNOWN"))</f>
        <v/>
      </c>
    </row>
    <row r="13543">
      <c r="A13543" s="40">
        <f>IF(GL_Paste!$B13540="","",N(GL_Paste!$H13540)-N(GL_Paste!$G13540))</f>
        <v/>
      </c>
      <c r="B13543" s="43">
        <f>IF(GL_Paste!$B13540="","",DATE(YEAR(GL_Paste!$E13540),MONTH(GL_Paste!$E13540),1))</f>
        <v/>
      </c>
      <c r="C13543">
        <f>IF(GL_Paste!$B13540="","",IF(TRIM(GL_Paste!$M13540)&lt;&gt;"",TRIM(GL_Paste!$M13540),IFERROR(MID(GL_Paste!$I13540,FIND("[",GL_Paste!$I13540)+1,FIND("]",GL_Paste!$I13540)-FIND("[",GL_Paste!$I13540)-1),"")))</f>
        <v/>
      </c>
      <c r="D13543">
        <f>IF(GL_Paste!$B13540="","",IFERROR(INDEX(DeptName,MATCH($C13543,DeptTag,0)),"UNALLOCATED"))</f>
        <v/>
      </c>
      <c r="E13543">
        <f>IF(GL_Paste!$B13540="","",IFERROR(INDEX(AcctCat,MATCH(GL_Paste!$B13540&amp;"",AcctCode,0)),"UNKNOWN"))</f>
        <v/>
      </c>
      <c r="F13543">
        <f>IF(GL_Paste!$B13540="","",IFERROR(INDEX(AcctSub,MATCH(GL_Paste!$B13540&amp;"",AcctCode,0)),"UNKNOWN"))</f>
        <v/>
      </c>
    </row>
    <row r="13544">
      <c r="A13544" s="40">
        <f>IF(GL_Paste!$B13541="","",N(GL_Paste!$H13541)-N(GL_Paste!$G13541))</f>
        <v/>
      </c>
      <c r="B13544" s="43">
        <f>IF(GL_Paste!$B13541="","",DATE(YEAR(GL_Paste!$E13541),MONTH(GL_Paste!$E13541),1))</f>
        <v/>
      </c>
      <c r="C13544">
        <f>IF(GL_Paste!$B13541="","",IF(TRIM(GL_Paste!$M13541)&lt;&gt;"",TRIM(GL_Paste!$M13541),IFERROR(MID(GL_Paste!$I13541,FIND("[",GL_Paste!$I13541)+1,FIND("]",GL_Paste!$I13541)-FIND("[",GL_Paste!$I13541)-1),"")))</f>
        <v/>
      </c>
      <c r="D13544">
        <f>IF(GL_Paste!$B13541="","",IFERROR(INDEX(DeptName,MATCH($C13544,DeptTag,0)),"UNALLOCATED"))</f>
        <v/>
      </c>
      <c r="E13544">
        <f>IF(GL_Paste!$B13541="","",IFERROR(INDEX(AcctCat,MATCH(GL_Paste!$B13541&amp;"",AcctCode,0)),"UNKNOWN"))</f>
        <v/>
      </c>
      <c r="F13544">
        <f>IF(GL_Paste!$B13541="","",IFERROR(INDEX(AcctSub,MATCH(GL_Paste!$B13541&amp;"",AcctCode,0)),"UNKNOWN"))</f>
        <v/>
      </c>
    </row>
    <row r="13545">
      <c r="A13545" s="40">
        <f>IF(GL_Paste!$B13542="","",N(GL_Paste!$H13542)-N(GL_Paste!$G13542))</f>
        <v/>
      </c>
      <c r="B13545" s="43">
        <f>IF(GL_Paste!$B13542="","",DATE(YEAR(GL_Paste!$E13542),MONTH(GL_Paste!$E13542),1))</f>
        <v/>
      </c>
      <c r="C13545">
        <f>IF(GL_Paste!$B13542="","",IF(TRIM(GL_Paste!$M13542)&lt;&gt;"",TRIM(GL_Paste!$M13542),IFERROR(MID(GL_Paste!$I13542,FIND("[",GL_Paste!$I13542)+1,FIND("]",GL_Paste!$I13542)-FIND("[",GL_Paste!$I13542)-1),"")))</f>
        <v/>
      </c>
      <c r="D13545">
        <f>IF(GL_Paste!$B13542="","",IFERROR(INDEX(DeptName,MATCH($C13545,DeptTag,0)),"UNALLOCATED"))</f>
        <v/>
      </c>
      <c r="E13545">
        <f>IF(GL_Paste!$B13542="","",IFERROR(INDEX(AcctCat,MATCH(GL_Paste!$B13542&amp;"",AcctCode,0)),"UNKNOWN"))</f>
        <v/>
      </c>
      <c r="F13545">
        <f>IF(GL_Paste!$B13542="","",IFERROR(INDEX(AcctSub,MATCH(GL_Paste!$B13542&amp;"",AcctCode,0)),"UNKNOWN"))</f>
        <v/>
      </c>
    </row>
    <row r="13546">
      <c r="A13546" s="40">
        <f>IF(GL_Paste!$B13543="","",N(GL_Paste!$H13543)-N(GL_Paste!$G13543))</f>
        <v/>
      </c>
      <c r="B13546" s="43">
        <f>IF(GL_Paste!$B13543="","",DATE(YEAR(GL_Paste!$E13543),MONTH(GL_Paste!$E13543),1))</f>
        <v/>
      </c>
      <c r="C13546">
        <f>IF(GL_Paste!$B13543="","",IF(TRIM(GL_Paste!$M13543)&lt;&gt;"",TRIM(GL_Paste!$M13543),IFERROR(MID(GL_Paste!$I13543,FIND("[",GL_Paste!$I13543)+1,FIND("]",GL_Paste!$I13543)-FIND("[",GL_Paste!$I13543)-1),"")))</f>
        <v/>
      </c>
      <c r="D13546">
        <f>IF(GL_Paste!$B13543="","",IFERROR(INDEX(DeptName,MATCH($C13546,DeptTag,0)),"UNALLOCATED"))</f>
        <v/>
      </c>
      <c r="E13546">
        <f>IF(GL_Paste!$B13543="","",IFERROR(INDEX(AcctCat,MATCH(GL_Paste!$B13543&amp;"",AcctCode,0)),"UNKNOWN"))</f>
        <v/>
      </c>
      <c r="F13546">
        <f>IF(GL_Paste!$B13543="","",IFERROR(INDEX(AcctSub,MATCH(GL_Paste!$B13543&amp;"",AcctCode,0)),"UNKNOWN"))</f>
        <v/>
      </c>
    </row>
    <row r="13547">
      <c r="A13547" s="40">
        <f>IF(GL_Paste!$B13544="","",N(GL_Paste!$H13544)-N(GL_Paste!$G13544))</f>
        <v/>
      </c>
      <c r="B13547" s="43">
        <f>IF(GL_Paste!$B13544="","",DATE(YEAR(GL_Paste!$E13544),MONTH(GL_Paste!$E13544),1))</f>
        <v/>
      </c>
      <c r="C13547">
        <f>IF(GL_Paste!$B13544="","",IF(TRIM(GL_Paste!$M13544)&lt;&gt;"",TRIM(GL_Paste!$M13544),IFERROR(MID(GL_Paste!$I13544,FIND("[",GL_Paste!$I13544)+1,FIND("]",GL_Paste!$I13544)-FIND("[",GL_Paste!$I13544)-1),"")))</f>
        <v/>
      </c>
      <c r="D13547">
        <f>IF(GL_Paste!$B13544="","",IFERROR(INDEX(DeptName,MATCH($C13547,DeptTag,0)),"UNALLOCATED"))</f>
        <v/>
      </c>
      <c r="E13547">
        <f>IF(GL_Paste!$B13544="","",IFERROR(INDEX(AcctCat,MATCH(GL_Paste!$B13544&amp;"",AcctCode,0)),"UNKNOWN"))</f>
        <v/>
      </c>
      <c r="F13547">
        <f>IF(GL_Paste!$B13544="","",IFERROR(INDEX(AcctSub,MATCH(GL_Paste!$B13544&amp;"",AcctCode,0)),"UNKNOWN"))</f>
        <v/>
      </c>
    </row>
    <row r="13548">
      <c r="A13548" s="40">
        <f>IF(GL_Paste!$B13545="","",N(GL_Paste!$H13545)-N(GL_Paste!$G13545))</f>
        <v/>
      </c>
      <c r="B13548" s="43">
        <f>IF(GL_Paste!$B13545="","",DATE(YEAR(GL_Paste!$E13545),MONTH(GL_Paste!$E13545),1))</f>
        <v/>
      </c>
      <c r="C13548">
        <f>IF(GL_Paste!$B13545="","",IF(TRIM(GL_Paste!$M13545)&lt;&gt;"",TRIM(GL_Paste!$M13545),IFERROR(MID(GL_Paste!$I13545,FIND("[",GL_Paste!$I13545)+1,FIND("]",GL_Paste!$I13545)-FIND("[",GL_Paste!$I13545)-1),"")))</f>
        <v/>
      </c>
      <c r="D13548">
        <f>IF(GL_Paste!$B13545="","",IFERROR(INDEX(DeptName,MATCH($C13548,DeptTag,0)),"UNALLOCATED"))</f>
        <v/>
      </c>
      <c r="E13548">
        <f>IF(GL_Paste!$B13545="","",IFERROR(INDEX(AcctCat,MATCH(GL_Paste!$B13545&amp;"",AcctCode,0)),"UNKNOWN"))</f>
        <v/>
      </c>
      <c r="F13548">
        <f>IF(GL_Paste!$B13545="","",IFERROR(INDEX(AcctSub,MATCH(GL_Paste!$B13545&amp;"",AcctCode,0)),"UNKNOWN"))</f>
        <v/>
      </c>
    </row>
    <row r="13549">
      <c r="A13549" s="40">
        <f>IF(GL_Paste!$B13546="","",N(GL_Paste!$H13546)-N(GL_Paste!$G13546))</f>
        <v/>
      </c>
      <c r="B13549" s="43">
        <f>IF(GL_Paste!$B13546="","",DATE(YEAR(GL_Paste!$E13546),MONTH(GL_Paste!$E13546),1))</f>
        <v/>
      </c>
      <c r="C13549">
        <f>IF(GL_Paste!$B13546="","",IF(TRIM(GL_Paste!$M13546)&lt;&gt;"",TRIM(GL_Paste!$M13546),IFERROR(MID(GL_Paste!$I13546,FIND("[",GL_Paste!$I13546)+1,FIND("]",GL_Paste!$I13546)-FIND("[",GL_Paste!$I13546)-1),"")))</f>
        <v/>
      </c>
      <c r="D13549">
        <f>IF(GL_Paste!$B13546="","",IFERROR(INDEX(DeptName,MATCH($C13549,DeptTag,0)),"UNALLOCATED"))</f>
        <v/>
      </c>
      <c r="E13549">
        <f>IF(GL_Paste!$B13546="","",IFERROR(INDEX(AcctCat,MATCH(GL_Paste!$B13546&amp;"",AcctCode,0)),"UNKNOWN"))</f>
        <v/>
      </c>
      <c r="F13549">
        <f>IF(GL_Paste!$B13546="","",IFERROR(INDEX(AcctSub,MATCH(GL_Paste!$B13546&amp;"",AcctCode,0)),"UNKNOWN"))</f>
        <v/>
      </c>
    </row>
    <row r="13550">
      <c r="A13550" s="40">
        <f>IF(GL_Paste!$B13547="","",N(GL_Paste!$H13547)-N(GL_Paste!$G13547))</f>
        <v/>
      </c>
      <c r="B13550" s="43">
        <f>IF(GL_Paste!$B13547="","",DATE(YEAR(GL_Paste!$E13547),MONTH(GL_Paste!$E13547),1))</f>
        <v/>
      </c>
      <c r="C13550">
        <f>IF(GL_Paste!$B13547="","",IF(TRIM(GL_Paste!$M13547)&lt;&gt;"",TRIM(GL_Paste!$M13547),IFERROR(MID(GL_Paste!$I13547,FIND("[",GL_Paste!$I13547)+1,FIND("]",GL_Paste!$I13547)-FIND("[",GL_Paste!$I13547)-1),"")))</f>
        <v/>
      </c>
      <c r="D13550">
        <f>IF(GL_Paste!$B13547="","",IFERROR(INDEX(DeptName,MATCH($C13550,DeptTag,0)),"UNALLOCATED"))</f>
        <v/>
      </c>
      <c r="E13550">
        <f>IF(GL_Paste!$B13547="","",IFERROR(INDEX(AcctCat,MATCH(GL_Paste!$B13547&amp;"",AcctCode,0)),"UNKNOWN"))</f>
        <v/>
      </c>
      <c r="F13550">
        <f>IF(GL_Paste!$B13547="","",IFERROR(INDEX(AcctSub,MATCH(GL_Paste!$B13547&amp;"",AcctCode,0)),"UNKNOWN"))</f>
        <v/>
      </c>
    </row>
    <row r="13551">
      <c r="A13551" s="40">
        <f>IF(GL_Paste!$B13548="","",N(GL_Paste!$H13548)-N(GL_Paste!$G13548))</f>
        <v/>
      </c>
      <c r="B13551" s="43">
        <f>IF(GL_Paste!$B13548="","",DATE(YEAR(GL_Paste!$E13548),MONTH(GL_Paste!$E13548),1))</f>
        <v/>
      </c>
      <c r="C13551">
        <f>IF(GL_Paste!$B13548="","",IF(TRIM(GL_Paste!$M13548)&lt;&gt;"",TRIM(GL_Paste!$M13548),IFERROR(MID(GL_Paste!$I13548,FIND("[",GL_Paste!$I13548)+1,FIND("]",GL_Paste!$I13548)-FIND("[",GL_Paste!$I13548)-1),"")))</f>
        <v/>
      </c>
      <c r="D13551">
        <f>IF(GL_Paste!$B13548="","",IFERROR(INDEX(DeptName,MATCH($C13551,DeptTag,0)),"UNALLOCATED"))</f>
        <v/>
      </c>
      <c r="E13551">
        <f>IF(GL_Paste!$B13548="","",IFERROR(INDEX(AcctCat,MATCH(GL_Paste!$B13548&amp;"",AcctCode,0)),"UNKNOWN"))</f>
        <v/>
      </c>
      <c r="F13551">
        <f>IF(GL_Paste!$B13548="","",IFERROR(INDEX(AcctSub,MATCH(GL_Paste!$B13548&amp;"",AcctCode,0)),"UNKNOWN"))</f>
        <v/>
      </c>
    </row>
    <row r="13552">
      <c r="A13552" s="40">
        <f>IF(GL_Paste!$B13549="","",N(GL_Paste!$H13549)-N(GL_Paste!$G13549))</f>
        <v/>
      </c>
      <c r="B13552" s="43">
        <f>IF(GL_Paste!$B13549="","",DATE(YEAR(GL_Paste!$E13549),MONTH(GL_Paste!$E13549),1))</f>
        <v/>
      </c>
      <c r="C13552">
        <f>IF(GL_Paste!$B13549="","",IF(TRIM(GL_Paste!$M13549)&lt;&gt;"",TRIM(GL_Paste!$M13549),IFERROR(MID(GL_Paste!$I13549,FIND("[",GL_Paste!$I13549)+1,FIND("]",GL_Paste!$I13549)-FIND("[",GL_Paste!$I13549)-1),"")))</f>
        <v/>
      </c>
      <c r="D13552">
        <f>IF(GL_Paste!$B13549="","",IFERROR(INDEX(DeptName,MATCH($C13552,DeptTag,0)),"UNALLOCATED"))</f>
        <v/>
      </c>
      <c r="E13552">
        <f>IF(GL_Paste!$B13549="","",IFERROR(INDEX(AcctCat,MATCH(GL_Paste!$B13549&amp;"",AcctCode,0)),"UNKNOWN"))</f>
        <v/>
      </c>
      <c r="F13552">
        <f>IF(GL_Paste!$B13549="","",IFERROR(INDEX(AcctSub,MATCH(GL_Paste!$B13549&amp;"",AcctCode,0)),"UNKNOWN"))</f>
        <v/>
      </c>
    </row>
    <row r="13553">
      <c r="A13553" s="40">
        <f>IF(GL_Paste!$B13550="","",N(GL_Paste!$H13550)-N(GL_Paste!$G13550))</f>
        <v/>
      </c>
      <c r="B13553" s="43">
        <f>IF(GL_Paste!$B13550="","",DATE(YEAR(GL_Paste!$E13550),MONTH(GL_Paste!$E13550),1))</f>
        <v/>
      </c>
      <c r="C13553">
        <f>IF(GL_Paste!$B13550="","",IF(TRIM(GL_Paste!$M13550)&lt;&gt;"",TRIM(GL_Paste!$M13550),IFERROR(MID(GL_Paste!$I13550,FIND("[",GL_Paste!$I13550)+1,FIND("]",GL_Paste!$I13550)-FIND("[",GL_Paste!$I13550)-1),"")))</f>
        <v/>
      </c>
      <c r="D13553">
        <f>IF(GL_Paste!$B13550="","",IFERROR(INDEX(DeptName,MATCH($C13553,DeptTag,0)),"UNALLOCATED"))</f>
        <v/>
      </c>
      <c r="E13553">
        <f>IF(GL_Paste!$B13550="","",IFERROR(INDEX(AcctCat,MATCH(GL_Paste!$B13550&amp;"",AcctCode,0)),"UNKNOWN"))</f>
        <v/>
      </c>
      <c r="F13553">
        <f>IF(GL_Paste!$B13550="","",IFERROR(INDEX(AcctSub,MATCH(GL_Paste!$B13550&amp;"",AcctCode,0)),"UNKNOWN"))</f>
        <v/>
      </c>
    </row>
    <row r="13554">
      <c r="A13554" s="40">
        <f>IF(GL_Paste!$B13551="","",N(GL_Paste!$H13551)-N(GL_Paste!$G13551))</f>
        <v/>
      </c>
      <c r="B13554" s="43">
        <f>IF(GL_Paste!$B13551="","",DATE(YEAR(GL_Paste!$E13551),MONTH(GL_Paste!$E13551),1))</f>
        <v/>
      </c>
      <c r="C13554">
        <f>IF(GL_Paste!$B13551="","",IF(TRIM(GL_Paste!$M13551)&lt;&gt;"",TRIM(GL_Paste!$M13551),IFERROR(MID(GL_Paste!$I13551,FIND("[",GL_Paste!$I13551)+1,FIND("]",GL_Paste!$I13551)-FIND("[",GL_Paste!$I13551)-1),"")))</f>
        <v/>
      </c>
      <c r="D13554">
        <f>IF(GL_Paste!$B13551="","",IFERROR(INDEX(DeptName,MATCH($C13554,DeptTag,0)),"UNALLOCATED"))</f>
        <v/>
      </c>
      <c r="E13554">
        <f>IF(GL_Paste!$B13551="","",IFERROR(INDEX(AcctCat,MATCH(GL_Paste!$B13551&amp;"",AcctCode,0)),"UNKNOWN"))</f>
        <v/>
      </c>
      <c r="F13554">
        <f>IF(GL_Paste!$B13551="","",IFERROR(INDEX(AcctSub,MATCH(GL_Paste!$B13551&amp;"",AcctCode,0)),"UNKNOWN"))</f>
        <v/>
      </c>
    </row>
    <row r="13555">
      <c r="A13555" s="40">
        <f>IF(GL_Paste!$B13552="","",N(GL_Paste!$H13552)-N(GL_Paste!$G13552))</f>
        <v/>
      </c>
      <c r="B13555" s="43">
        <f>IF(GL_Paste!$B13552="","",DATE(YEAR(GL_Paste!$E13552),MONTH(GL_Paste!$E13552),1))</f>
        <v/>
      </c>
      <c r="C13555">
        <f>IF(GL_Paste!$B13552="","",IF(TRIM(GL_Paste!$M13552)&lt;&gt;"",TRIM(GL_Paste!$M13552),IFERROR(MID(GL_Paste!$I13552,FIND("[",GL_Paste!$I13552)+1,FIND("]",GL_Paste!$I13552)-FIND("[",GL_Paste!$I13552)-1),"")))</f>
        <v/>
      </c>
      <c r="D13555">
        <f>IF(GL_Paste!$B13552="","",IFERROR(INDEX(DeptName,MATCH($C13555,DeptTag,0)),"UNALLOCATED"))</f>
        <v/>
      </c>
      <c r="E13555">
        <f>IF(GL_Paste!$B13552="","",IFERROR(INDEX(AcctCat,MATCH(GL_Paste!$B13552&amp;"",AcctCode,0)),"UNKNOWN"))</f>
        <v/>
      </c>
      <c r="F13555">
        <f>IF(GL_Paste!$B13552="","",IFERROR(INDEX(AcctSub,MATCH(GL_Paste!$B13552&amp;"",AcctCode,0)),"UNKNOWN"))</f>
        <v/>
      </c>
    </row>
    <row r="13556">
      <c r="A13556" s="40">
        <f>IF(GL_Paste!$B13553="","",N(GL_Paste!$H13553)-N(GL_Paste!$G13553))</f>
        <v/>
      </c>
      <c r="B13556" s="43">
        <f>IF(GL_Paste!$B13553="","",DATE(YEAR(GL_Paste!$E13553),MONTH(GL_Paste!$E13553),1))</f>
        <v/>
      </c>
      <c r="C13556">
        <f>IF(GL_Paste!$B13553="","",IF(TRIM(GL_Paste!$M13553)&lt;&gt;"",TRIM(GL_Paste!$M13553),IFERROR(MID(GL_Paste!$I13553,FIND("[",GL_Paste!$I13553)+1,FIND("]",GL_Paste!$I13553)-FIND("[",GL_Paste!$I13553)-1),"")))</f>
        <v/>
      </c>
      <c r="D13556">
        <f>IF(GL_Paste!$B13553="","",IFERROR(INDEX(DeptName,MATCH($C13556,DeptTag,0)),"UNALLOCATED"))</f>
        <v/>
      </c>
      <c r="E13556">
        <f>IF(GL_Paste!$B13553="","",IFERROR(INDEX(AcctCat,MATCH(GL_Paste!$B13553&amp;"",AcctCode,0)),"UNKNOWN"))</f>
        <v/>
      </c>
      <c r="F13556">
        <f>IF(GL_Paste!$B13553="","",IFERROR(INDEX(AcctSub,MATCH(GL_Paste!$B13553&amp;"",AcctCode,0)),"UNKNOWN"))</f>
        <v/>
      </c>
    </row>
    <row r="13557">
      <c r="A13557" s="40">
        <f>IF(GL_Paste!$B13554="","",N(GL_Paste!$H13554)-N(GL_Paste!$G13554))</f>
        <v/>
      </c>
      <c r="B13557" s="43">
        <f>IF(GL_Paste!$B13554="","",DATE(YEAR(GL_Paste!$E13554),MONTH(GL_Paste!$E13554),1))</f>
        <v/>
      </c>
      <c r="C13557">
        <f>IF(GL_Paste!$B13554="","",IF(TRIM(GL_Paste!$M13554)&lt;&gt;"",TRIM(GL_Paste!$M13554),IFERROR(MID(GL_Paste!$I13554,FIND("[",GL_Paste!$I13554)+1,FIND("]",GL_Paste!$I13554)-FIND("[",GL_Paste!$I13554)-1),"")))</f>
        <v/>
      </c>
      <c r="D13557">
        <f>IF(GL_Paste!$B13554="","",IFERROR(INDEX(DeptName,MATCH($C13557,DeptTag,0)),"UNALLOCATED"))</f>
        <v/>
      </c>
      <c r="E13557">
        <f>IF(GL_Paste!$B13554="","",IFERROR(INDEX(AcctCat,MATCH(GL_Paste!$B13554&amp;"",AcctCode,0)),"UNKNOWN"))</f>
        <v/>
      </c>
      <c r="F13557">
        <f>IF(GL_Paste!$B13554="","",IFERROR(INDEX(AcctSub,MATCH(GL_Paste!$B13554&amp;"",AcctCode,0)),"UNKNOWN"))</f>
        <v/>
      </c>
    </row>
    <row r="13558">
      <c r="A13558" s="40">
        <f>IF(GL_Paste!$B13555="","",N(GL_Paste!$H13555)-N(GL_Paste!$G13555))</f>
        <v/>
      </c>
      <c r="B13558" s="43">
        <f>IF(GL_Paste!$B13555="","",DATE(YEAR(GL_Paste!$E13555),MONTH(GL_Paste!$E13555),1))</f>
        <v/>
      </c>
      <c r="C13558">
        <f>IF(GL_Paste!$B13555="","",IF(TRIM(GL_Paste!$M13555)&lt;&gt;"",TRIM(GL_Paste!$M13555),IFERROR(MID(GL_Paste!$I13555,FIND("[",GL_Paste!$I13555)+1,FIND("]",GL_Paste!$I13555)-FIND("[",GL_Paste!$I13555)-1),"")))</f>
        <v/>
      </c>
      <c r="D13558">
        <f>IF(GL_Paste!$B13555="","",IFERROR(INDEX(DeptName,MATCH($C13558,DeptTag,0)),"UNALLOCATED"))</f>
        <v/>
      </c>
      <c r="E13558">
        <f>IF(GL_Paste!$B13555="","",IFERROR(INDEX(AcctCat,MATCH(GL_Paste!$B13555&amp;"",AcctCode,0)),"UNKNOWN"))</f>
        <v/>
      </c>
      <c r="F13558">
        <f>IF(GL_Paste!$B13555="","",IFERROR(INDEX(AcctSub,MATCH(GL_Paste!$B13555&amp;"",AcctCode,0)),"UNKNOWN"))</f>
        <v/>
      </c>
    </row>
    <row r="13559">
      <c r="A13559" s="40">
        <f>IF(GL_Paste!$B13556="","",N(GL_Paste!$H13556)-N(GL_Paste!$G13556))</f>
        <v/>
      </c>
      <c r="B13559" s="43">
        <f>IF(GL_Paste!$B13556="","",DATE(YEAR(GL_Paste!$E13556),MONTH(GL_Paste!$E13556),1))</f>
        <v/>
      </c>
      <c r="C13559">
        <f>IF(GL_Paste!$B13556="","",IF(TRIM(GL_Paste!$M13556)&lt;&gt;"",TRIM(GL_Paste!$M13556),IFERROR(MID(GL_Paste!$I13556,FIND("[",GL_Paste!$I13556)+1,FIND("]",GL_Paste!$I13556)-FIND("[",GL_Paste!$I13556)-1),"")))</f>
        <v/>
      </c>
      <c r="D13559">
        <f>IF(GL_Paste!$B13556="","",IFERROR(INDEX(DeptName,MATCH($C13559,DeptTag,0)),"UNALLOCATED"))</f>
        <v/>
      </c>
      <c r="E13559">
        <f>IF(GL_Paste!$B13556="","",IFERROR(INDEX(AcctCat,MATCH(GL_Paste!$B13556&amp;"",AcctCode,0)),"UNKNOWN"))</f>
        <v/>
      </c>
      <c r="F13559">
        <f>IF(GL_Paste!$B13556="","",IFERROR(INDEX(AcctSub,MATCH(GL_Paste!$B13556&amp;"",AcctCode,0)),"UNKNOWN"))</f>
        <v/>
      </c>
    </row>
    <row r="13560">
      <c r="A13560" s="40">
        <f>IF(GL_Paste!$B13557="","",N(GL_Paste!$H13557)-N(GL_Paste!$G13557))</f>
        <v/>
      </c>
      <c r="B13560" s="43">
        <f>IF(GL_Paste!$B13557="","",DATE(YEAR(GL_Paste!$E13557),MONTH(GL_Paste!$E13557),1))</f>
        <v/>
      </c>
      <c r="C13560">
        <f>IF(GL_Paste!$B13557="","",IF(TRIM(GL_Paste!$M13557)&lt;&gt;"",TRIM(GL_Paste!$M13557),IFERROR(MID(GL_Paste!$I13557,FIND("[",GL_Paste!$I13557)+1,FIND("]",GL_Paste!$I13557)-FIND("[",GL_Paste!$I13557)-1),"")))</f>
        <v/>
      </c>
      <c r="D13560">
        <f>IF(GL_Paste!$B13557="","",IFERROR(INDEX(DeptName,MATCH($C13560,DeptTag,0)),"UNALLOCATED"))</f>
        <v/>
      </c>
      <c r="E13560">
        <f>IF(GL_Paste!$B13557="","",IFERROR(INDEX(AcctCat,MATCH(GL_Paste!$B13557&amp;"",AcctCode,0)),"UNKNOWN"))</f>
        <v/>
      </c>
      <c r="F13560">
        <f>IF(GL_Paste!$B13557="","",IFERROR(INDEX(AcctSub,MATCH(GL_Paste!$B13557&amp;"",AcctCode,0)),"UNKNOWN"))</f>
        <v/>
      </c>
    </row>
    <row r="13561">
      <c r="A13561" s="40">
        <f>IF(GL_Paste!$B13558="","",N(GL_Paste!$H13558)-N(GL_Paste!$G13558))</f>
        <v/>
      </c>
      <c r="B13561" s="43">
        <f>IF(GL_Paste!$B13558="","",DATE(YEAR(GL_Paste!$E13558),MONTH(GL_Paste!$E13558),1))</f>
        <v/>
      </c>
      <c r="C13561">
        <f>IF(GL_Paste!$B13558="","",IF(TRIM(GL_Paste!$M13558)&lt;&gt;"",TRIM(GL_Paste!$M13558),IFERROR(MID(GL_Paste!$I13558,FIND("[",GL_Paste!$I13558)+1,FIND("]",GL_Paste!$I13558)-FIND("[",GL_Paste!$I13558)-1),"")))</f>
        <v/>
      </c>
      <c r="D13561">
        <f>IF(GL_Paste!$B13558="","",IFERROR(INDEX(DeptName,MATCH($C13561,DeptTag,0)),"UNALLOCATED"))</f>
        <v/>
      </c>
      <c r="E13561">
        <f>IF(GL_Paste!$B13558="","",IFERROR(INDEX(AcctCat,MATCH(GL_Paste!$B13558&amp;"",AcctCode,0)),"UNKNOWN"))</f>
        <v/>
      </c>
      <c r="F13561">
        <f>IF(GL_Paste!$B13558="","",IFERROR(INDEX(AcctSub,MATCH(GL_Paste!$B13558&amp;"",AcctCode,0)),"UNKNOWN"))</f>
        <v/>
      </c>
    </row>
    <row r="13562">
      <c r="A13562" s="40">
        <f>IF(GL_Paste!$B13559="","",N(GL_Paste!$H13559)-N(GL_Paste!$G13559))</f>
        <v/>
      </c>
      <c r="B13562" s="43">
        <f>IF(GL_Paste!$B13559="","",DATE(YEAR(GL_Paste!$E13559),MONTH(GL_Paste!$E13559),1))</f>
        <v/>
      </c>
      <c r="C13562">
        <f>IF(GL_Paste!$B13559="","",IF(TRIM(GL_Paste!$M13559)&lt;&gt;"",TRIM(GL_Paste!$M13559),IFERROR(MID(GL_Paste!$I13559,FIND("[",GL_Paste!$I13559)+1,FIND("]",GL_Paste!$I13559)-FIND("[",GL_Paste!$I13559)-1),"")))</f>
        <v/>
      </c>
      <c r="D13562">
        <f>IF(GL_Paste!$B13559="","",IFERROR(INDEX(DeptName,MATCH($C13562,DeptTag,0)),"UNALLOCATED"))</f>
        <v/>
      </c>
      <c r="E13562">
        <f>IF(GL_Paste!$B13559="","",IFERROR(INDEX(AcctCat,MATCH(GL_Paste!$B13559&amp;"",AcctCode,0)),"UNKNOWN"))</f>
        <v/>
      </c>
      <c r="F13562">
        <f>IF(GL_Paste!$B13559="","",IFERROR(INDEX(AcctSub,MATCH(GL_Paste!$B13559&amp;"",AcctCode,0)),"UNKNOWN"))</f>
        <v/>
      </c>
    </row>
    <row r="13563">
      <c r="A13563" s="40">
        <f>IF(GL_Paste!$B13560="","",N(GL_Paste!$H13560)-N(GL_Paste!$G13560))</f>
        <v/>
      </c>
      <c r="B13563" s="43">
        <f>IF(GL_Paste!$B13560="","",DATE(YEAR(GL_Paste!$E13560),MONTH(GL_Paste!$E13560),1))</f>
        <v/>
      </c>
      <c r="C13563">
        <f>IF(GL_Paste!$B13560="","",IF(TRIM(GL_Paste!$M13560)&lt;&gt;"",TRIM(GL_Paste!$M13560),IFERROR(MID(GL_Paste!$I13560,FIND("[",GL_Paste!$I13560)+1,FIND("]",GL_Paste!$I13560)-FIND("[",GL_Paste!$I13560)-1),"")))</f>
        <v/>
      </c>
      <c r="D13563">
        <f>IF(GL_Paste!$B13560="","",IFERROR(INDEX(DeptName,MATCH($C13563,DeptTag,0)),"UNALLOCATED"))</f>
        <v/>
      </c>
      <c r="E13563">
        <f>IF(GL_Paste!$B13560="","",IFERROR(INDEX(AcctCat,MATCH(GL_Paste!$B13560&amp;"",AcctCode,0)),"UNKNOWN"))</f>
        <v/>
      </c>
      <c r="F13563">
        <f>IF(GL_Paste!$B13560="","",IFERROR(INDEX(AcctSub,MATCH(GL_Paste!$B13560&amp;"",AcctCode,0)),"UNKNOWN"))</f>
        <v/>
      </c>
    </row>
    <row r="13564">
      <c r="A13564" s="40">
        <f>IF(GL_Paste!$B13561="","",N(GL_Paste!$H13561)-N(GL_Paste!$G13561))</f>
        <v/>
      </c>
      <c r="B13564" s="43">
        <f>IF(GL_Paste!$B13561="","",DATE(YEAR(GL_Paste!$E13561),MONTH(GL_Paste!$E13561),1))</f>
        <v/>
      </c>
      <c r="C13564">
        <f>IF(GL_Paste!$B13561="","",IF(TRIM(GL_Paste!$M13561)&lt;&gt;"",TRIM(GL_Paste!$M13561),IFERROR(MID(GL_Paste!$I13561,FIND("[",GL_Paste!$I13561)+1,FIND("]",GL_Paste!$I13561)-FIND("[",GL_Paste!$I13561)-1),"")))</f>
        <v/>
      </c>
      <c r="D13564">
        <f>IF(GL_Paste!$B13561="","",IFERROR(INDEX(DeptName,MATCH($C13564,DeptTag,0)),"UNALLOCATED"))</f>
        <v/>
      </c>
      <c r="E13564">
        <f>IF(GL_Paste!$B13561="","",IFERROR(INDEX(AcctCat,MATCH(GL_Paste!$B13561&amp;"",AcctCode,0)),"UNKNOWN"))</f>
        <v/>
      </c>
      <c r="F13564">
        <f>IF(GL_Paste!$B13561="","",IFERROR(INDEX(AcctSub,MATCH(GL_Paste!$B13561&amp;"",AcctCode,0)),"UNKNOWN"))</f>
        <v/>
      </c>
    </row>
    <row r="13565">
      <c r="A13565" s="40">
        <f>IF(GL_Paste!$B13562="","",N(GL_Paste!$H13562)-N(GL_Paste!$G13562))</f>
        <v/>
      </c>
      <c r="B13565" s="43">
        <f>IF(GL_Paste!$B13562="","",DATE(YEAR(GL_Paste!$E13562),MONTH(GL_Paste!$E13562),1))</f>
        <v/>
      </c>
      <c r="C13565">
        <f>IF(GL_Paste!$B13562="","",IF(TRIM(GL_Paste!$M13562)&lt;&gt;"",TRIM(GL_Paste!$M13562),IFERROR(MID(GL_Paste!$I13562,FIND("[",GL_Paste!$I13562)+1,FIND("]",GL_Paste!$I13562)-FIND("[",GL_Paste!$I13562)-1),"")))</f>
        <v/>
      </c>
      <c r="D13565">
        <f>IF(GL_Paste!$B13562="","",IFERROR(INDEX(DeptName,MATCH($C13565,DeptTag,0)),"UNALLOCATED"))</f>
        <v/>
      </c>
      <c r="E13565">
        <f>IF(GL_Paste!$B13562="","",IFERROR(INDEX(AcctCat,MATCH(GL_Paste!$B13562&amp;"",AcctCode,0)),"UNKNOWN"))</f>
        <v/>
      </c>
      <c r="F13565">
        <f>IF(GL_Paste!$B13562="","",IFERROR(INDEX(AcctSub,MATCH(GL_Paste!$B13562&amp;"",AcctCode,0)),"UNKNOWN"))</f>
        <v/>
      </c>
    </row>
    <row r="13566">
      <c r="A13566" s="40">
        <f>IF(GL_Paste!$B13563="","",N(GL_Paste!$H13563)-N(GL_Paste!$G13563))</f>
        <v/>
      </c>
      <c r="B13566" s="43">
        <f>IF(GL_Paste!$B13563="","",DATE(YEAR(GL_Paste!$E13563),MONTH(GL_Paste!$E13563),1))</f>
        <v/>
      </c>
      <c r="C13566">
        <f>IF(GL_Paste!$B13563="","",IF(TRIM(GL_Paste!$M13563)&lt;&gt;"",TRIM(GL_Paste!$M13563),IFERROR(MID(GL_Paste!$I13563,FIND("[",GL_Paste!$I13563)+1,FIND("]",GL_Paste!$I13563)-FIND("[",GL_Paste!$I13563)-1),"")))</f>
        <v/>
      </c>
      <c r="D13566">
        <f>IF(GL_Paste!$B13563="","",IFERROR(INDEX(DeptName,MATCH($C13566,DeptTag,0)),"UNALLOCATED"))</f>
        <v/>
      </c>
      <c r="E13566">
        <f>IF(GL_Paste!$B13563="","",IFERROR(INDEX(AcctCat,MATCH(GL_Paste!$B13563&amp;"",AcctCode,0)),"UNKNOWN"))</f>
        <v/>
      </c>
      <c r="F13566">
        <f>IF(GL_Paste!$B13563="","",IFERROR(INDEX(AcctSub,MATCH(GL_Paste!$B13563&amp;"",AcctCode,0)),"UNKNOWN"))</f>
        <v/>
      </c>
    </row>
    <row r="13567">
      <c r="A13567" s="40">
        <f>IF(GL_Paste!$B13564="","",N(GL_Paste!$H13564)-N(GL_Paste!$G13564))</f>
        <v/>
      </c>
      <c r="B13567" s="43">
        <f>IF(GL_Paste!$B13564="","",DATE(YEAR(GL_Paste!$E13564),MONTH(GL_Paste!$E13564),1))</f>
        <v/>
      </c>
      <c r="C13567">
        <f>IF(GL_Paste!$B13564="","",IF(TRIM(GL_Paste!$M13564)&lt;&gt;"",TRIM(GL_Paste!$M13564),IFERROR(MID(GL_Paste!$I13564,FIND("[",GL_Paste!$I13564)+1,FIND("]",GL_Paste!$I13564)-FIND("[",GL_Paste!$I13564)-1),"")))</f>
        <v/>
      </c>
      <c r="D13567">
        <f>IF(GL_Paste!$B13564="","",IFERROR(INDEX(DeptName,MATCH($C13567,DeptTag,0)),"UNALLOCATED"))</f>
        <v/>
      </c>
      <c r="E13567">
        <f>IF(GL_Paste!$B13564="","",IFERROR(INDEX(AcctCat,MATCH(GL_Paste!$B13564&amp;"",AcctCode,0)),"UNKNOWN"))</f>
        <v/>
      </c>
      <c r="F13567">
        <f>IF(GL_Paste!$B13564="","",IFERROR(INDEX(AcctSub,MATCH(GL_Paste!$B13564&amp;"",AcctCode,0)),"UNKNOWN"))</f>
        <v/>
      </c>
    </row>
    <row r="13568">
      <c r="A13568" s="40">
        <f>IF(GL_Paste!$B13565="","",N(GL_Paste!$H13565)-N(GL_Paste!$G13565))</f>
        <v/>
      </c>
      <c r="B13568" s="43">
        <f>IF(GL_Paste!$B13565="","",DATE(YEAR(GL_Paste!$E13565),MONTH(GL_Paste!$E13565),1))</f>
        <v/>
      </c>
      <c r="C13568">
        <f>IF(GL_Paste!$B13565="","",IF(TRIM(GL_Paste!$M13565)&lt;&gt;"",TRIM(GL_Paste!$M13565),IFERROR(MID(GL_Paste!$I13565,FIND("[",GL_Paste!$I13565)+1,FIND("]",GL_Paste!$I13565)-FIND("[",GL_Paste!$I13565)-1),"")))</f>
        <v/>
      </c>
      <c r="D13568">
        <f>IF(GL_Paste!$B13565="","",IFERROR(INDEX(DeptName,MATCH($C13568,DeptTag,0)),"UNALLOCATED"))</f>
        <v/>
      </c>
      <c r="E13568">
        <f>IF(GL_Paste!$B13565="","",IFERROR(INDEX(AcctCat,MATCH(GL_Paste!$B13565&amp;"",AcctCode,0)),"UNKNOWN"))</f>
        <v/>
      </c>
      <c r="F13568">
        <f>IF(GL_Paste!$B13565="","",IFERROR(INDEX(AcctSub,MATCH(GL_Paste!$B13565&amp;"",AcctCode,0)),"UNKNOWN"))</f>
        <v/>
      </c>
    </row>
    <row r="13569">
      <c r="A13569" s="40">
        <f>IF(GL_Paste!$B13566="","",N(GL_Paste!$H13566)-N(GL_Paste!$G13566))</f>
        <v/>
      </c>
      <c r="B13569" s="43">
        <f>IF(GL_Paste!$B13566="","",DATE(YEAR(GL_Paste!$E13566),MONTH(GL_Paste!$E13566),1))</f>
        <v/>
      </c>
      <c r="C13569">
        <f>IF(GL_Paste!$B13566="","",IF(TRIM(GL_Paste!$M13566)&lt;&gt;"",TRIM(GL_Paste!$M13566),IFERROR(MID(GL_Paste!$I13566,FIND("[",GL_Paste!$I13566)+1,FIND("]",GL_Paste!$I13566)-FIND("[",GL_Paste!$I13566)-1),"")))</f>
        <v/>
      </c>
      <c r="D13569">
        <f>IF(GL_Paste!$B13566="","",IFERROR(INDEX(DeptName,MATCH($C13569,DeptTag,0)),"UNALLOCATED"))</f>
        <v/>
      </c>
      <c r="E13569">
        <f>IF(GL_Paste!$B13566="","",IFERROR(INDEX(AcctCat,MATCH(GL_Paste!$B13566&amp;"",AcctCode,0)),"UNKNOWN"))</f>
        <v/>
      </c>
      <c r="F13569">
        <f>IF(GL_Paste!$B13566="","",IFERROR(INDEX(AcctSub,MATCH(GL_Paste!$B13566&amp;"",AcctCode,0)),"UNKNOWN"))</f>
        <v/>
      </c>
    </row>
    <row r="13570">
      <c r="A13570" s="40">
        <f>IF(GL_Paste!$B13567="","",N(GL_Paste!$H13567)-N(GL_Paste!$G13567))</f>
        <v/>
      </c>
      <c r="B13570" s="43">
        <f>IF(GL_Paste!$B13567="","",DATE(YEAR(GL_Paste!$E13567),MONTH(GL_Paste!$E13567),1))</f>
        <v/>
      </c>
      <c r="C13570">
        <f>IF(GL_Paste!$B13567="","",IF(TRIM(GL_Paste!$M13567)&lt;&gt;"",TRIM(GL_Paste!$M13567),IFERROR(MID(GL_Paste!$I13567,FIND("[",GL_Paste!$I13567)+1,FIND("]",GL_Paste!$I13567)-FIND("[",GL_Paste!$I13567)-1),"")))</f>
        <v/>
      </c>
      <c r="D13570">
        <f>IF(GL_Paste!$B13567="","",IFERROR(INDEX(DeptName,MATCH($C13570,DeptTag,0)),"UNALLOCATED"))</f>
        <v/>
      </c>
      <c r="E13570">
        <f>IF(GL_Paste!$B13567="","",IFERROR(INDEX(AcctCat,MATCH(GL_Paste!$B13567&amp;"",AcctCode,0)),"UNKNOWN"))</f>
        <v/>
      </c>
      <c r="F13570">
        <f>IF(GL_Paste!$B13567="","",IFERROR(INDEX(AcctSub,MATCH(GL_Paste!$B13567&amp;"",AcctCode,0)),"UNKNOWN"))</f>
        <v/>
      </c>
    </row>
    <row r="13571">
      <c r="A13571" s="40">
        <f>IF(GL_Paste!$B13568="","",N(GL_Paste!$H13568)-N(GL_Paste!$G13568))</f>
        <v/>
      </c>
      <c r="B13571" s="43">
        <f>IF(GL_Paste!$B13568="","",DATE(YEAR(GL_Paste!$E13568),MONTH(GL_Paste!$E13568),1))</f>
        <v/>
      </c>
      <c r="C13571">
        <f>IF(GL_Paste!$B13568="","",IF(TRIM(GL_Paste!$M13568)&lt;&gt;"",TRIM(GL_Paste!$M13568),IFERROR(MID(GL_Paste!$I13568,FIND("[",GL_Paste!$I13568)+1,FIND("]",GL_Paste!$I13568)-FIND("[",GL_Paste!$I13568)-1),"")))</f>
        <v/>
      </c>
      <c r="D13571">
        <f>IF(GL_Paste!$B13568="","",IFERROR(INDEX(DeptName,MATCH($C13571,DeptTag,0)),"UNALLOCATED"))</f>
        <v/>
      </c>
      <c r="E13571">
        <f>IF(GL_Paste!$B13568="","",IFERROR(INDEX(AcctCat,MATCH(GL_Paste!$B13568&amp;"",AcctCode,0)),"UNKNOWN"))</f>
        <v/>
      </c>
      <c r="F13571">
        <f>IF(GL_Paste!$B13568="","",IFERROR(INDEX(AcctSub,MATCH(GL_Paste!$B13568&amp;"",AcctCode,0)),"UNKNOWN"))</f>
        <v/>
      </c>
    </row>
    <row r="13572">
      <c r="A13572" s="40">
        <f>IF(GL_Paste!$B13569="","",N(GL_Paste!$H13569)-N(GL_Paste!$G13569))</f>
        <v/>
      </c>
      <c r="B13572" s="43">
        <f>IF(GL_Paste!$B13569="","",DATE(YEAR(GL_Paste!$E13569),MONTH(GL_Paste!$E13569),1))</f>
        <v/>
      </c>
      <c r="C13572">
        <f>IF(GL_Paste!$B13569="","",IF(TRIM(GL_Paste!$M13569)&lt;&gt;"",TRIM(GL_Paste!$M13569),IFERROR(MID(GL_Paste!$I13569,FIND("[",GL_Paste!$I13569)+1,FIND("]",GL_Paste!$I13569)-FIND("[",GL_Paste!$I13569)-1),"")))</f>
        <v/>
      </c>
      <c r="D13572">
        <f>IF(GL_Paste!$B13569="","",IFERROR(INDEX(DeptName,MATCH($C13572,DeptTag,0)),"UNALLOCATED"))</f>
        <v/>
      </c>
      <c r="E13572">
        <f>IF(GL_Paste!$B13569="","",IFERROR(INDEX(AcctCat,MATCH(GL_Paste!$B13569&amp;"",AcctCode,0)),"UNKNOWN"))</f>
        <v/>
      </c>
      <c r="F13572">
        <f>IF(GL_Paste!$B13569="","",IFERROR(INDEX(AcctSub,MATCH(GL_Paste!$B13569&amp;"",AcctCode,0)),"UNKNOWN"))</f>
        <v/>
      </c>
    </row>
    <row r="13573">
      <c r="A13573" s="40">
        <f>IF(GL_Paste!$B13570="","",N(GL_Paste!$H13570)-N(GL_Paste!$G13570))</f>
        <v/>
      </c>
      <c r="B13573" s="43">
        <f>IF(GL_Paste!$B13570="","",DATE(YEAR(GL_Paste!$E13570),MONTH(GL_Paste!$E13570),1))</f>
        <v/>
      </c>
      <c r="C13573">
        <f>IF(GL_Paste!$B13570="","",IF(TRIM(GL_Paste!$M13570)&lt;&gt;"",TRIM(GL_Paste!$M13570),IFERROR(MID(GL_Paste!$I13570,FIND("[",GL_Paste!$I13570)+1,FIND("]",GL_Paste!$I13570)-FIND("[",GL_Paste!$I13570)-1),"")))</f>
        <v/>
      </c>
      <c r="D13573">
        <f>IF(GL_Paste!$B13570="","",IFERROR(INDEX(DeptName,MATCH($C13573,DeptTag,0)),"UNALLOCATED"))</f>
        <v/>
      </c>
      <c r="E13573">
        <f>IF(GL_Paste!$B13570="","",IFERROR(INDEX(AcctCat,MATCH(GL_Paste!$B13570&amp;"",AcctCode,0)),"UNKNOWN"))</f>
        <v/>
      </c>
      <c r="F13573">
        <f>IF(GL_Paste!$B13570="","",IFERROR(INDEX(AcctSub,MATCH(GL_Paste!$B13570&amp;"",AcctCode,0)),"UNKNOWN"))</f>
        <v/>
      </c>
    </row>
    <row r="13574">
      <c r="A13574" s="40">
        <f>IF(GL_Paste!$B13571="","",N(GL_Paste!$H13571)-N(GL_Paste!$G13571))</f>
        <v/>
      </c>
      <c r="B13574" s="43">
        <f>IF(GL_Paste!$B13571="","",DATE(YEAR(GL_Paste!$E13571),MONTH(GL_Paste!$E13571),1))</f>
        <v/>
      </c>
      <c r="C13574">
        <f>IF(GL_Paste!$B13571="","",IF(TRIM(GL_Paste!$M13571)&lt;&gt;"",TRIM(GL_Paste!$M13571),IFERROR(MID(GL_Paste!$I13571,FIND("[",GL_Paste!$I13571)+1,FIND("]",GL_Paste!$I13571)-FIND("[",GL_Paste!$I13571)-1),"")))</f>
        <v/>
      </c>
      <c r="D13574">
        <f>IF(GL_Paste!$B13571="","",IFERROR(INDEX(DeptName,MATCH($C13574,DeptTag,0)),"UNALLOCATED"))</f>
        <v/>
      </c>
      <c r="E13574">
        <f>IF(GL_Paste!$B13571="","",IFERROR(INDEX(AcctCat,MATCH(GL_Paste!$B13571&amp;"",AcctCode,0)),"UNKNOWN"))</f>
        <v/>
      </c>
      <c r="F13574">
        <f>IF(GL_Paste!$B13571="","",IFERROR(INDEX(AcctSub,MATCH(GL_Paste!$B13571&amp;"",AcctCode,0)),"UNKNOWN"))</f>
        <v/>
      </c>
    </row>
    <row r="13575">
      <c r="A13575" s="40">
        <f>IF(GL_Paste!$B13572="","",N(GL_Paste!$H13572)-N(GL_Paste!$G13572))</f>
        <v/>
      </c>
      <c r="B13575" s="43">
        <f>IF(GL_Paste!$B13572="","",DATE(YEAR(GL_Paste!$E13572),MONTH(GL_Paste!$E13572),1))</f>
        <v/>
      </c>
      <c r="C13575">
        <f>IF(GL_Paste!$B13572="","",IF(TRIM(GL_Paste!$M13572)&lt;&gt;"",TRIM(GL_Paste!$M13572),IFERROR(MID(GL_Paste!$I13572,FIND("[",GL_Paste!$I13572)+1,FIND("]",GL_Paste!$I13572)-FIND("[",GL_Paste!$I13572)-1),"")))</f>
        <v/>
      </c>
      <c r="D13575">
        <f>IF(GL_Paste!$B13572="","",IFERROR(INDEX(DeptName,MATCH($C13575,DeptTag,0)),"UNALLOCATED"))</f>
        <v/>
      </c>
      <c r="E13575">
        <f>IF(GL_Paste!$B13572="","",IFERROR(INDEX(AcctCat,MATCH(GL_Paste!$B13572&amp;"",AcctCode,0)),"UNKNOWN"))</f>
        <v/>
      </c>
      <c r="F13575">
        <f>IF(GL_Paste!$B13572="","",IFERROR(INDEX(AcctSub,MATCH(GL_Paste!$B13572&amp;"",AcctCode,0)),"UNKNOWN"))</f>
        <v/>
      </c>
    </row>
    <row r="13576">
      <c r="A13576" s="40">
        <f>IF(GL_Paste!$B13573="","",N(GL_Paste!$H13573)-N(GL_Paste!$G13573))</f>
        <v/>
      </c>
      <c r="B13576" s="43">
        <f>IF(GL_Paste!$B13573="","",DATE(YEAR(GL_Paste!$E13573),MONTH(GL_Paste!$E13573),1))</f>
        <v/>
      </c>
      <c r="C13576">
        <f>IF(GL_Paste!$B13573="","",IF(TRIM(GL_Paste!$M13573)&lt;&gt;"",TRIM(GL_Paste!$M13573),IFERROR(MID(GL_Paste!$I13573,FIND("[",GL_Paste!$I13573)+1,FIND("]",GL_Paste!$I13573)-FIND("[",GL_Paste!$I13573)-1),"")))</f>
        <v/>
      </c>
      <c r="D13576">
        <f>IF(GL_Paste!$B13573="","",IFERROR(INDEX(DeptName,MATCH($C13576,DeptTag,0)),"UNALLOCATED"))</f>
        <v/>
      </c>
      <c r="E13576">
        <f>IF(GL_Paste!$B13573="","",IFERROR(INDEX(AcctCat,MATCH(GL_Paste!$B13573&amp;"",AcctCode,0)),"UNKNOWN"))</f>
        <v/>
      </c>
      <c r="F13576">
        <f>IF(GL_Paste!$B13573="","",IFERROR(INDEX(AcctSub,MATCH(GL_Paste!$B13573&amp;"",AcctCode,0)),"UNKNOWN"))</f>
        <v/>
      </c>
    </row>
    <row r="13577">
      <c r="A13577" s="40">
        <f>IF(GL_Paste!$B13574="","",N(GL_Paste!$H13574)-N(GL_Paste!$G13574))</f>
        <v/>
      </c>
      <c r="B13577" s="43">
        <f>IF(GL_Paste!$B13574="","",DATE(YEAR(GL_Paste!$E13574),MONTH(GL_Paste!$E13574),1))</f>
        <v/>
      </c>
      <c r="C13577">
        <f>IF(GL_Paste!$B13574="","",IF(TRIM(GL_Paste!$M13574)&lt;&gt;"",TRIM(GL_Paste!$M13574),IFERROR(MID(GL_Paste!$I13574,FIND("[",GL_Paste!$I13574)+1,FIND("]",GL_Paste!$I13574)-FIND("[",GL_Paste!$I13574)-1),"")))</f>
        <v/>
      </c>
      <c r="D13577">
        <f>IF(GL_Paste!$B13574="","",IFERROR(INDEX(DeptName,MATCH($C13577,DeptTag,0)),"UNALLOCATED"))</f>
        <v/>
      </c>
      <c r="E13577">
        <f>IF(GL_Paste!$B13574="","",IFERROR(INDEX(AcctCat,MATCH(GL_Paste!$B13574&amp;"",AcctCode,0)),"UNKNOWN"))</f>
        <v/>
      </c>
      <c r="F13577">
        <f>IF(GL_Paste!$B13574="","",IFERROR(INDEX(AcctSub,MATCH(GL_Paste!$B13574&amp;"",AcctCode,0)),"UNKNOWN"))</f>
        <v/>
      </c>
    </row>
    <row r="13578">
      <c r="A13578" s="40">
        <f>IF(GL_Paste!$B13575="","",N(GL_Paste!$H13575)-N(GL_Paste!$G13575))</f>
        <v/>
      </c>
      <c r="B13578" s="43">
        <f>IF(GL_Paste!$B13575="","",DATE(YEAR(GL_Paste!$E13575),MONTH(GL_Paste!$E13575),1))</f>
        <v/>
      </c>
      <c r="C13578">
        <f>IF(GL_Paste!$B13575="","",IF(TRIM(GL_Paste!$M13575)&lt;&gt;"",TRIM(GL_Paste!$M13575),IFERROR(MID(GL_Paste!$I13575,FIND("[",GL_Paste!$I13575)+1,FIND("]",GL_Paste!$I13575)-FIND("[",GL_Paste!$I13575)-1),"")))</f>
        <v/>
      </c>
      <c r="D13578">
        <f>IF(GL_Paste!$B13575="","",IFERROR(INDEX(DeptName,MATCH($C13578,DeptTag,0)),"UNALLOCATED"))</f>
        <v/>
      </c>
      <c r="E13578">
        <f>IF(GL_Paste!$B13575="","",IFERROR(INDEX(AcctCat,MATCH(GL_Paste!$B13575&amp;"",AcctCode,0)),"UNKNOWN"))</f>
        <v/>
      </c>
      <c r="F13578">
        <f>IF(GL_Paste!$B13575="","",IFERROR(INDEX(AcctSub,MATCH(GL_Paste!$B13575&amp;"",AcctCode,0)),"UNKNOWN"))</f>
        <v/>
      </c>
    </row>
    <row r="13579">
      <c r="A13579" s="40">
        <f>IF(GL_Paste!$B13576="","",N(GL_Paste!$H13576)-N(GL_Paste!$G13576))</f>
        <v/>
      </c>
      <c r="B13579" s="43">
        <f>IF(GL_Paste!$B13576="","",DATE(YEAR(GL_Paste!$E13576),MONTH(GL_Paste!$E13576),1))</f>
        <v/>
      </c>
      <c r="C13579">
        <f>IF(GL_Paste!$B13576="","",IF(TRIM(GL_Paste!$M13576)&lt;&gt;"",TRIM(GL_Paste!$M13576),IFERROR(MID(GL_Paste!$I13576,FIND("[",GL_Paste!$I13576)+1,FIND("]",GL_Paste!$I13576)-FIND("[",GL_Paste!$I13576)-1),"")))</f>
        <v/>
      </c>
      <c r="D13579">
        <f>IF(GL_Paste!$B13576="","",IFERROR(INDEX(DeptName,MATCH($C13579,DeptTag,0)),"UNALLOCATED"))</f>
        <v/>
      </c>
      <c r="E13579">
        <f>IF(GL_Paste!$B13576="","",IFERROR(INDEX(AcctCat,MATCH(GL_Paste!$B13576&amp;"",AcctCode,0)),"UNKNOWN"))</f>
        <v/>
      </c>
      <c r="F13579">
        <f>IF(GL_Paste!$B13576="","",IFERROR(INDEX(AcctSub,MATCH(GL_Paste!$B13576&amp;"",AcctCode,0)),"UNKNOWN"))</f>
        <v/>
      </c>
    </row>
    <row r="13580">
      <c r="A13580" s="40">
        <f>IF(GL_Paste!$B13577="","",N(GL_Paste!$H13577)-N(GL_Paste!$G13577))</f>
        <v/>
      </c>
      <c r="B13580" s="43">
        <f>IF(GL_Paste!$B13577="","",DATE(YEAR(GL_Paste!$E13577),MONTH(GL_Paste!$E13577),1))</f>
        <v/>
      </c>
      <c r="C13580">
        <f>IF(GL_Paste!$B13577="","",IF(TRIM(GL_Paste!$M13577)&lt;&gt;"",TRIM(GL_Paste!$M13577),IFERROR(MID(GL_Paste!$I13577,FIND("[",GL_Paste!$I13577)+1,FIND("]",GL_Paste!$I13577)-FIND("[",GL_Paste!$I13577)-1),"")))</f>
        <v/>
      </c>
      <c r="D13580">
        <f>IF(GL_Paste!$B13577="","",IFERROR(INDEX(DeptName,MATCH($C13580,DeptTag,0)),"UNALLOCATED"))</f>
        <v/>
      </c>
      <c r="E13580">
        <f>IF(GL_Paste!$B13577="","",IFERROR(INDEX(AcctCat,MATCH(GL_Paste!$B13577&amp;"",AcctCode,0)),"UNKNOWN"))</f>
        <v/>
      </c>
      <c r="F13580">
        <f>IF(GL_Paste!$B13577="","",IFERROR(INDEX(AcctSub,MATCH(GL_Paste!$B13577&amp;"",AcctCode,0)),"UNKNOWN"))</f>
        <v/>
      </c>
    </row>
    <row r="13581">
      <c r="A13581" s="40">
        <f>IF(GL_Paste!$B13578="","",N(GL_Paste!$H13578)-N(GL_Paste!$G13578))</f>
        <v/>
      </c>
      <c r="B13581" s="43">
        <f>IF(GL_Paste!$B13578="","",DATE(YEAR(GL_Paste!$E13578),MONTH(GL_Paste!$E13578),1))</f>
        <v/>
      </c>
      <c r="C13581">
        <f>IF(GL_Paste!$B13578="","",IF(TRIM(GL_Paste!$M13578)&lt;&gt;"",TRIM(GL_Paste!$M13578),IFERROR(MID(GL_Paste!$I13578,FIND("[",GL_Paste!$I13578)+1,FIND("]",GL_Paste!$I13578)-FIND("[",GL_Paste!$I13578)-1),"")))</f>
        <v/>
      </c>
      <c r="D13581">
        <f>IF(GL_Paste!$B13578="","",IFERROR(INDEX(DeptName,MATCH($C13581,DeptTag,0)),"UNALLOCATED"))</f>
        <v/>
      </c>
      <c r="E13581">
        <f>IF(GL_Paste!$B13578="","",IFERROR(INDEX(AcctCat,MATCH(GL_Paste!$B13578&amp;"",AcctCode,0)),"UNKNOWN"))</f>
        <v/>
      </c>
      <c r="F13581">
        <f>IF(GL_Paste!$B13578="","",IFERROR(INDEX(AcctSub,MATCH(GL_Paste!$B13578&amp;"",AcctCode,0)),"UNKNOWN"))</f>
        <v/>
      </c>
    </row>
    <row r="13582">
      <c r="A13582" s="40">
        <f>IF(GL_Paste!$B13579="","",N(GL_Paste!$H13579)-N(GL_Paste!$G13579))</f>
        <v/>
      </c>
      <c r="B13582" s="43">
        <f>IF(GL_Paste!$B13579="","",DATE(YEAR(GL_Paste!$E13579),MONTH(GL_Paste!$E13579),1))</f>
        <v/>
      </c>
      <c r="C13582">
        <f>IF(GL_Paste!$B13579="","",IF(TRIM(GL_Paste!$M13579)&lt;&gt;"",TRIM(GL_Paste!$M13579),IFERROR(MID(GL_Paste!$I13579,FIND("[",GL_Paste!$I13579)+1,FIND("]",GL_Paste!$I13579)-FIND("[",GL_Paste!$I13579)-1),"")))</f>
        <v/>
      </c>
      <c r="D13582">
        <f>IF(GL_Paste!$B13579="","",IFERROR(INDEX(DeptName,MATCH($C13582,DeptTag,0)),"UNALLOCATED"))</f>
        <v/>
      </c>
      <c r="E13582">
        <f>IF(GL_Paste!$B13579="","",IFERROR(INDEX(AcctCat,MATCH(GL_Paste!$B13579&amp;"",AcctCode,0)),"UNKNOWN"))</f>
        <v/>
      </c>
      <c r="F13582">
        <f>IF(GL_Paste!$B13579="","",IFERROR(INDEX(AcctSub,MATCH(GL_Paste!$B13579&amp;"",AcctCode,0)),"UNKNOWN"))</f>
        <v/>
      </c>
    </row>
    <row r="13583">
      <c r="A13583" s="40">
        <f>IF(GL_Paste!$B13580="","",N(GL_Paste!$H13580)-N(GL_Paste!$G13580))</f>
        <v/>
      </c>
      <c r="B13583" s="43">
        <f>IF(GL_Paste!$B13580="","",DATE(YEAR(GL_Paste!$E13580),MONTH(GL_Paste!$E13580),1))</f>
        <v/>
      </c>
      <c r="C13583">
        <f>IF(GL_Paste!$B13580="","",IF(TRIM(GL_Paste!$M13580)&lt;&gt;"",TRIM(GL_Paste!$M13580),IFERROR(MID(GL_Paste!$I13580,FIND("[",GL_Paste!$I13580)+1,FIND("]",GL_Paste!$I13580)-FIND("[",GL_Paste!$I13580)-1),"")))</f>
        <v/>
      </c>
      <c r="D13583">
        <f>IF(GL_Paste!$B13580="","",IFERROR(INDEX(DeptName,MATCH($C13583,DeptTag,0)),"UNALLOCATED"))</f>
        <v/>
      </c>
      <c r="E13583">
        <f>IF(GL_Paste!$B13580="","",IFERROR(INDEX(AcctCat,MATCH(GL_Paste!$B13580&amp;"",AcctCode,0)),"UNKNOWN"))</f>
        <v/>
      </c>
      <c r="F13583">
        <f>IF(GL_Paste!$B13580="","",IFERROR(INDEX(AcctSub,MATCH(GL_Paste!$B13580&amp;"",AcctCode,0)),"UNKNOWN"))</f>
        <v/>
      </c>
    </row>
    <row r="13584">
      <c r="A13584" s="40">
        <f>IF(GL_Paste!$B13581="","",N(GL_Paste!$H13581)-N(GL_Paste!$G13581))</f>
        <v/>
      </c>
      <c r="B13584" s="43">
        <f>IF(GL_Paste!$B13581="","",DATE(YEAR(GL_Paste!$E13581),MONTH(GL_Paste!$E13581),1))</f>
        <v/>
      </c>
      <c r="C13584">
        <f>IF(GL_Paste!$B13581="","",IF(TRIM(GL_Paste!$M13581)&lt;&gt;"",TRIM(GL_Paste!$M13581),IFERROR(MID(GL_Paste!$I13581,FIND("[",GL_Paste!$I13581)+1,FIND("]",GL_Paste!$I13581)-FIND("[",GL_Paste!$I13581)-1),"")))</f>
        <v/>
      </c>
      <c r="D13584">
        <f>IF(GL_Paste!$B13581="","",IFERROR(INDEX(DeptName,MATCH($C13584,DeptTag,0)),"UNALLOCATED"))</f>
        <v/>
      </c>
      <c r="E13584">
        <f>IF(GL_Paste!$B13581="","",IFERROR(INDEX(AcctCat,MATCH(GL_Paste!$B13581&amp;"",AcctCode,0)),"UNKNOWN"))</f>
        <v/>
      </c>
      <c r="F13584">
        <f>IF(GL_Paste!$B13581="","",IFERROR(INDEX(AcctSub,MATCH(GL_Paste!$B13581&amp;"",AcctCode,0)),"UNKNOWN"))</f>
        <v/>
      </c>
    </row>
    <row r="13585">
      <c r="A13585" s="40">
        <f>IF(GL_Paste!$B13582="","",N(GL_Paste!$H13582)-N(GL_Paste!$G13582))</f>
        <v/>
      </c>
      <c r="B13585" s="43">
        <f>IF(GL_Paste!$B13582="","",DATE(YEAR(GL_Paste!$E13582),MONTH(GL_Paste!$E13582),1))</f>
        <v/>
      </c>
      <c r="C13585">
        <f>IF(GL_Paste!$B13582="","",IF(TRIM(GL_Paste!$M13582)&lt;&gt;"",TRIM(GL_Paste!$M13582),IFERROR(MID(GL_Paste!$I13582,FIND("[",GL_Paste!$I13582)+1,FIND("]",GL_Paste!$I13582)-FIND("[",GL_Paste!$I13582)-1),"")))</f>
        <v/>
      </c>
      <c r="D13585">
        <f>IF(GL_Paste!$B13582="","",IFERROR(INDEX(DeptName,MATCH($C13585,DeptTag,0)),"UNALLOCATED"))</f>
        <v/>
      </c>
      <c r="E13585">
        <f>IF(GL_Paste!$B13582="","",IFERROR(INDEX(AcctCat,MATCH(GL_Paste!$B13582&amp;"",AcctCode,0)),"UNKNOWN"))</f>
        <v/>
      </c>
      <c r="F13585">
        <f>IF(GL_Paste!$B13582="","",IFERROR(INDEX(AcctSub,MATCH(GL_Paste!$B13582&amp;"",AcctCode,0)),"UNKNOWN"))</f>
        <v/>
      </c>
    </row>
    <row r="13586">
      <c r="A13586" s="40">
        <f>IF(GL_Paste!$B13583="","",N(GL_Paste!$H13583)-N(GL_Paste!$G13583))</f>
        <v/>
      </c>
      <c r="B13586" s="43">
        <f>IF(GL_Paste!$B13583="","",DATE(YEAR(GL_Paste!$E13583),MONTH(GL_Paste!$E13583),1))</f>
        <v/>
      </c>
      <c r="C13586">
        <f>IF(GL_Paste!$B13583="","",IF(TRIM(GL_Paste!$M13583)&lt;&gt;"",TRIM(GL_Paste!$M13583),IFERROR(MID(GL_Paste!$I13583,FIND("[",GL_Paste!$I13583)+1,FIND("]",GL_Paste!$I13583)-FIND("[",GL_Paste!$I13583)-1),"")))</f>
        <v/>
      </c>
      <c r="D13586">
        <f>IF(GL_Paste!$B13583="","",IFERROR(INDEX(DeptName,MATCH($C13586,DeptTag,0)),"UNALLOCATED"))</f>
        <v/>
      </c>
      <c r="E13586">
        <f>IF(GL_Paste!$B13583="","",IFERROR(INDEX(AcctCat,MATCH(GL_Paste!$B13583&amp;"",AcctCode,0)),"UNKNOWN"))</f>
        <v/>
      </c>
      <c r="F13586">
        <f>IF(GL_Paste!$B13583="","",IFERROR(INDEX(AcctSub,MATCH(GL_Paste!$B13583&amp;"",AcctCode,0)),"UNKNOWN"))</f>
        <v/>
      </c>
    </row>
    <row r="13587">
      <c r="A13587" s="40">
        <f>IF(GL_Paste!$B13584="","",N(GL_Paste!$H13584)-N(GL_Paste!$G13584))</f>
        <v/>
      </c>
      <c r="B13587" s="43">
        <f>IF(GL_Paste!$B13584="","",DATE(YEAR(GL_Paste!$E13584),MONTH(GL_Paste!$E13584),1))</f>
        <v/>
      </c>
      <c r="C13587">
        <f>IF(GL_Paste!$B13584="","",IF(TRIM(GL_Paste!$M13584)&lt;&gt;"",TRIM(GL_Paste!$M13584),IFERROR(MID(GL_Paste!$I13584,FIND("[",GL_Paste!$I13584)+1,FIND("]",GL_Paste!$I13584)-FIND("[",GL_Paste!$I13584)-1),"")))</f>
        <v/>
      </c>
      <c r="D13587">
        <f>IF(GL_Paste!$B13584="","",IFERROR(INDEX(DeptName,MATCH($C13587,DeptTag,0)),"UNALLOCATED"))</f>
        <v/>
      </c>
      <c r="E13587">
        <f>IF(GL_Paste!$B13584="","",IFERROR(INDEX(AcctCat,MATCH(GL_Paste!$B13584&amp;"",AcctCode,0)),"UNKNOWN"))</f>
        <v/>
      </c>
      <c r="F13587">
        <f>IF(GL_Paste!$B13584="","",IFERROR(INDEX(AcctSub,MATCH(GL_Paste!$B13584&amp;"",AcctCode,0)),"UNKNOWN"))</f>
        <v/>
      </c>
    </row>
    <row r="13588">
      <c r="A13588" s="40">
        <f>IF(GL_Paste!$B13585="","",N(GL_Paste!$H13585)-N(GL_Paste!$G13585))</f>
        <v/>
      </c>
      <c r="B13588" s="43">
        <f>IF(GL_Paste!$B13585="","",DATE(YEAR(GL_Paste!$E13585),MONTH(GL_Paste!$E13585),1))</f>
        <v/>
      </c>
      <c r="C13588">
        <f>IF(GL_Paste!$B13585="","",IF(TRIM(GL_Paste!$M13585)&lt;&gt;"",TRIM(GL_Paste!$M13585),IFERROR(MID(GL_Paste!$I13585,FIND("[",GL_Paste!$I13585)+1,FIND("]",GL_Paste!$I13585)-FIND("[",GL_Paste!$I13585)-1),"")))</f>
        <v/>
      </c>
      <c r="D13588">
        <f>IF(GL_Paste!$B13585="","",IFERROR(INDEX(DeptName,MATCH($C13588,DeptTag,0)),"UNALLOCATED"))</f>
        <v/>
      </c>
      <c r="E13588">
        <f>IF(GL_Paste!$B13585="","",IFERROR(INDEX(AcctCat,MATCH(GL_Paste!$B13585&amp;"",AcctCode,0)),"UNKNOWN"))</f>
        <v/>
      </c>
      <c r="F13588">
        <f>IF(GL_Paste!$B13585="","",IFERROR(INDEX(AcctSub,MATCH(GL_Paste!$B13585&amp;"",AcctCode,0)),"UNKNOWN"))</f>
        <v/>
      </c>
    </row>
    <row r="13589">
      <c r="A13589" s="40">
        <f>IF(GL_Paste!$B13586="","",N(GL_Paste!$H13586)-N(GL_Paste!$G13586))</f>
        <v/>
      </c>
      <c r="B13589" s="43">
        <f>IF(GL_Paste!$B13586="","",DATE(YEAR(GL_Paste!$E13586),MONTH(GL_Paste!$E13586),1))</f>
        <v/>
      </c>
      <c r="C13589">
        <f>IF(GL_Paste!$B13586="","",IF(TRIM(GL_Paste!$M13586)&lt;&gt;"",TRIM(GL_Paste!$M13586),IFERROR(MID(GL_Paste!$I13586,FIND("[",GL_Paste!$I13586)+1,FIND("]",GL_Paste!$I13586)-FIND("[",GL_Paste!$I13586)-1),"")))</f>
        <v/>
      </c>
      <c r="D13589">
        <f>IF(GL_Paste!$B13586="","",IFERROR(INDEX(DeptName,MATCH($C13589,DeptTag,0)),"UNALLOCATED"))</f>
        <v/>
      </c>
      <c r="E13589">
        <f>IF(GL_Paste!$B13586="","",IFERROR(INDEX(AcctCat,MATCH(GL_Paste!$B13586&amp;"",AcctCode,0)),"UNKNOWN"))</f>
        <v/>
      </c>
      <c r="F13589">
        <f>IF(GL_Paste!$B13586="","",IFERROR(INDEX(AcctSub,MATCH(GL_Paste!$B13586&amp;"",AcctCode,0)),"UNKNOWN"))</f>
        <v/>
      </c>
    </row>
    <row r="13590">
      <c r="A13590" s="40">
        <f>IF(GL_Paste!$B13587="","",N(GL_Paste!$H13587)-N(GL_Paste!$G13587))</f>
        <v/>
      </c>
      <c r="B13590" s="43">
        <f>IF(GL_Paste!$B13587="","",DATE(YEAR(GL_Paste!$E13587),MONTH(GL_Paste!$E13587),1))</f>
        <v/>
      </c>
      <c r="C13590">
        <f>IF(GL_Paste!$B13587="","",IF(TRIM(GL_Paste!$M13587)&lt;&gt;"",TRIM(GL_Paste!$M13587),IFERROR(MID(GL_Paste!$I13587,FIND("[",GL_Paste!$I13587)+1,FIND("]",GL_Paste!$I13587)-FIND("[",GL_Paste!$I13587)-1),"")))</f>
        <v/>
      </c>
      <c r="D13590">
        <f>IF(GL_Paste!$B13587="","",IFERROR(INDEX(DeptName,MATCH($C13590,DeptTag,0)),"UNALLOCATED"))</f>
        <v/>
      </c>
      <c r="E13590">
        <f>IF(GL_Paste!$B13587="","",IFERROR(INDEX(AcctCat,MATCH(GL_Paste!$B13587&amp;"",AcctCode,0)),"UNKNOWN"))</f>
        <v/>
      </c>
      <c r="F13590">
        <f>IF(GL_Paste!$B13587="","",IFERROR(INDEX(AcctSub,MATCH(GL_Paste!$B13587&amp;"",AcctCode,0)),"UNKNOWN"))</f>
        <v/>
      </c>
    </row>
    <row r="13591">
      <c r="A13591" s="40">
        <f>IF(GL_Paste!$B13588="","",N(GL_Paste!$H13588)-N(GL_Paste!$G13588))</f>
        <v/>
      </c>
      <c r="B13591" s="43">
        <f>IF(GL_Paste!$B13588="","",DATE(YEAR(GL_Paste!$E13588),MONTH(GL_Paste!$E13588),1))</f>
        <v/>
      </c>
      <c r="C13591">
        <f>IF(GL_Paste!$B13588="","",IF(TRIM(GL_Paste!$M13588)&lt;&gt;"",TRIM(GL_Paste!$M13588),IFERROR(MID(GL_Paste!$I13588,FIND("[",GL_Paste!$I13588)+1,FIND("]",GL_Paste!$I13588)-FIND("[",GL_Paste!$I13588)-1),"")))</f>
        <v/>
      </c>
      <c r="D13591">
        <f>IF(GL_Paste!$B13588="","",IFERROR(INDEX(DeptName,MATCH($C13591,DeptTag,0)),"UNALLOCATED"))</f>
        <v/>
      </c>
      <c r="E13591">
        <f>IF(GL_Paste!$B13588="","",IFERROR(INDEX(AcctCat,MATCH(GL_Paste!$B13588&amp;"",AcctCode,0)),"UNKNOWN"))</f>
        <v/>
      </c>
      <c r="F13591">
        <f>IF(GL_Paste!$B13588="","",IFERROR(INDEX(AcctSub,MATCH(GL_Paste!$B13588&amp;"",AcctCode,0)),"UNKNOWN"))</f>
        <v/>
      </c>
    </row>
    <row r="13592">
      <c r="A13592" s="40">
        <f>IF(GL_Paste!$B13589="","",N(GL_Paste!$H13589)-N(GL_Paste!$G13589))</f>
        <v/>
      </c>
      <c r="B13592" s="43">
        <f>IF(GL_Paste!$B13589="","",DATE(YEAR(GL_Paste!$E13589),MONTH(GL_Paste!$E13589),1))</f>
        <v/>
      </c>
      <c r="C13592">
        <f>IF(GL_Paste!$B13589="","",IF(TRIM(GL_Paste!$M13589)&lt;&gt;"",TRIM(GL_Paste!$M13589),IFERROR(MID(GL_Paste!$I13589,FIND("[",GL_Paste!$I13589)+1,FIND("]",GL_Paste!$I13589)-FIND("[",GL_Paste!$I13589)-1),"")))</f>
        <v/>
      </c>
      <c r="D13592">
        <f>IF(GL_Paste!$B13589="","",IFERROR(INDEX(DeptName,MATCH($C13592,DeptTag,0)),"UNALLOCATED"))</f>
        <v/>
      </c>
      <c r="E13592">
        <f>IF(GL_Paste!$B13589="","",IFERROR(INDEX(AcctCat,MATCH(GL_Paste!$B13589&amp;"",AcctCode,0)),"UNKNOWN"))</f>
        <v/>
      </c>
      <c r="F13592">
        <f>IF(GL_Paste!$B13589="","",IFERROR(INDEX(AcctSub,MATCH(GL_Paste!$B13589&amp;"",AcctCode,0)),"UNKNOWN"))</f>
        <v/>
      </c>
    </row>
    <row r="13593">
      <c r="A13593" s="40">
        <f>IF(GL_Paste!$B13590="","",N(GL_Paste!$H13590)-N(GL_Paste!$G13590))</f>
        <v/>
      </c>
      <c r="B13593" s="43">
        <f>IF(GL_Paste!$B13590="","",DATE(YEAR(GL_Paste!$E13590),MONTH(GL_Paste!$E13590),1))</f>
        <v/>
      </c>
      <c r="C13593">
        <f>IF(GL_Paste!$B13590="","",IF(TRIM(GL_Paste!$M13590)&lt;&gt;"",TRIM(GL_Paste!$M13590),IFERROR(MID(GL_Paste!$I13590,FIND("[",GL_Paste!$I13590)+1,FIND("]",GL_Paste!$I13590)-FIND("[",GL_Paste!$I13590)-1),"")))</f>
        <v/>
      </c>
      <c r="D13593">
        <f>IF(GL_Paste!$B13590="","",IFERROR(INDEX(DeptName,MATCH($C13593,DeptTag,0)),"UNALLOCATED"))</f>
        <v/>
      </c>
      <c r="E13593">
        <f>IF(GL_Paste!$B13590="","",IFERROR(INDEX(AcctCat,MATCH(GL_Paste!$B13590&amp;"",AcctCode,0)),"UNKNOWN"))</f>
        <v/>
      </c>
      <c r="F13593">
        <f>IF(GL_Paste!$B13590="","",IFERROR(INDEX(AcctSub,MATCH(GL_Paste!$B13590&amp;"",AcctCode,0)),"UNKNOWN"))</f>
        <v/>
      </c>
    </row>
    <row r="13594">
      <c r="A13594" s="40">
        <f>IF(GL_Paste!$B13591="","",N(GL_Paste!$H13591)-N(GL_Paste!$G13591))</f>
        <v/>
      </c>
      <c r="B13594" s="43">
        <f>IF(GL_Paste!$B13591="","",DATE(YEAR(GL_Paste!$E13591),MONTH(GL_Paste!$E13591),1))</f>
        <v/>
      </c>
      <c r="C13594">
        <f>IF(GL_Paste!$B13591="","",IF(TRIM(GL_Paste!$M13591)&lt;&gt;"",TRIM(GL_Paste!$M13591),IFERROR(MID(GL_Paste!$I13591,FIND("[",GL_Paste!$I13591)+1,FIND("]",GL_Paste!$I13591)-FIND("[",GL_Paste!$I13591)-1),"")))</f>
        <v/>
      </c>
      <c r="D13594">
        <f>IF(GL_Paste!$B13591="","",IFERROR(INDEX(DeptName,MATCH($C13594,DeptTag,0)),"UNALLOCATED"))</f>
        <v/>
      </c>
      <c r="E13594">
        <f>IF(GL_Paste!$B13591="","",IFERROR(INDEX(AcctCat,MATCH(GL_Paste!$B13591&amp;"",AcctCode,0)),"UNKNOWN"))</f>
        <v/>
      </c>
      <c r="F13594">
        <f>IF(GL_Paste!$B13591="","",IFERROR(INDEX(AcctSub,MATCH(GL_Paste!$B13591&amp;"",AcctCode,0)),"UNKNOWN"))</f>
        <v/>
      </c>
    </row>
    <row r="13595">
      <c r="A13595" s="40">
        <f>IF(GL_Paste!$B13592="","",N(GL_Paste!$H13592)-N(GL_Paste!$G13592))</f>
        <v/>
      </c>
      <c r="B13595" s="43">
        <f>IF(GL_Paste!$B13592="","",DATE(YEAR(GL_Paste!$E13592),MONTH(GL_Paste!$E13592),1))</f>
        <v/>
      </c>
      <c r="C13595">
        <f>IF(GL_Paste!$B13592="","",IF(TRIM(GL_Paste!$M13592)&lt;&gt;"",TRIM(GL_Paste!$M13592),IFERROR(MID(GL_Paste!$I13592,FIND("[",GL_Paste!$I13592)+1,FIND("]",GL_Paste!$I13592)-FIND("[",GL_Paste!$I13592)-1),"")))</f>
        <v/>
      </c>
      <c r="D13595">
        <f>IF(GL_Paste!$B13592="","",IFERROR(INDEX(DeptName,MATCH($C13595,DeptTag,0)),"UNALLOCATED"))</f>
        <v/>
      </c>
      <c r="E13595">
        <f>IF(GL_Paste!$B13592="","",IFERROR(INDEX(AcctCat,MATCH(GL_Paste!$B13592&amp;"",AcctCode,0)),"UNKNOWN"))</f>
        <v/>
      </c>
      <c r="F13595">
        <f>IF(GL_Paste!$B13592="","",IFERROR(INDEX(AcctSub,MATCH(GL_Paste!$B13592&amp;"",AcctCode,0)),"UNKNOWN"))</f>
        <v/>
      </c>
    </row>
    <row r="13596">
      <c r="A13596" s="40">
        <f>IF(GL_Paste!$B13593="","",N(GL_Paste!$H13593)-N(GL_Paste!$G13593))</f>
        <v/>
      </c>
      <c r="B13596" s="43">
        <f>IF(GL_Paste!$B13593="","",DATE(YEAR(GL_Paste!$E13593),MONTH(GL_Paste!$E13593),1))</f>
        <v/>
      </c>
      <c r="C13596">
        <f>IF(GL_Paste!$B13593="","",IF(TRIM(GL_Paste!$M13593)&lt;&gt;"",TRIM(GL_Paste!$M13593),IFERROR(MID(GL_Paste!$I13593,FIND("[",GL_Paste!$I13593)+1,FIND("]",GL_Paste!$I13593)-FIND("[",GL_Paste!$I13593)-1),"")))</f>
        <v/>
      </c>
      <c r="D13596">
        <f>IF(GL_Paste!$B13593="","",IFERROR(INDEX(DeptName,MATCH($C13596,DeptTag,0)),"UNALLOCATED"))</f>
        <v/>
      </c>
      <c r="E13596">
        <f>IF(GL_Paste!$B13593="","",IFERROR(INDEX(AcctCat,MATCH(GL_Paste!$B13593&amp;"",AcctCode,0)),"UNKNOWN"))</f>
        <v/>
      </c>
      <c r="F13596">
        <f>IF(GL_Paste!$B13593="","",IFERROR(INDEX(AcctSub,MATCH(GL_Paste!$B13593&amp;"",AcctCode,0)),"UNKNOWN"))</f>
        <v/>
      </c>
    </row>
    <row r="13597">
      <c r="A13597" s="40">
        <f>IF(GL_Paste!$B13594="","",N(GL_Paste!$H13594)-N(GL_Paste!$G13594))</f>
        <v/>
      </c>
      <c r="B13597" s="43">
        <f>IF(GL_Paste!$B13594="","",DATE(YEAR(GL_Paste!$E13594),MONTH(GL_Paste!$E13594),1))</f>
        <v/>
      </c>
      <c r="C13597">
        <f>IF(GL_Paste!$B13594="","",IF(TRIM(GL_Paste!$M13594)&lt;&gt;"",TRIM(GL_Paste!$M13594),IFERROR(MID(GL_Paste!$I13594,FIND("[",GL_Paste!$I13594)+1,FIND("]",GL_Paste!$I13594)-FIND("[",GL_Paste!$I13594)-1),"")))</f>
        <v/>
      </c>
      <c r="D13597">
        <f>IF(GL_Paste!$B13594="","",IFERROR(INDEX(DeptName,MATCH($C13597,DeptTag,0)),"UNALLOCATED"))</f>
        <v/>
      </c>
      <c r="E13597">
        <f>IF(GL_Paste!$B13594="","",IFERROR(INDEX(AcctCat,MATCH(GL_Paste!$B13594&amp;"",AcctCode,0)),"UNKNOWN"))</f>
        <v/>
      </c>
      <c r="F13597">
        <f>IF(GL_Paste!$B13594="","",IFERROR(INDEX(AcctSub,MATCH(GL_Paste!$B13594&amp;"",AcctCode,0)),"UNKNOWN"))</f>
        <v/>
      </c>
    </row>
    <row r="13598">
      <c r="A13598" s="40">
        <f>IF(GL_Paste!$B13595="","",N(GL_Paste!$H13595)-N(GL_Paste!$G13595))</f>
        <v/>
      </c>
      <c r="B13598" s="43">
        <f>IF(GL_Paste!$B13595="","",DATE(YEAR(GL_Paste!$E13595),MONTH(GL_Paste!$E13595),1))</f>
        <v/>
      </c>
      <c r="C13598">
        <f>IF(GL_Paste!$B13595="","",IF(TRIM(GL_Paste!$M13595)&lt;&gt;"",TRIM(GL_Paste!$M13595),IFERROR(MID(GL_Paste!$I13595,FIND("[",GL_Paste!$I13595)+1,FIND("]",GL_Paste!$I13595)-FIND("[",GL_Paste!$I13595)-1),"")))</f>
        <v/>
      </c>
      <c r="D13598">
        <f>IF(GL_Paste!$B13595="","",IFERROR(INDEX(DeptName,MATCH($C13598,DeptTag,0)),"UNALLOCATED"))</f>
        <v/>
      </c>
      <c r="E13598">
        <f>IF(GL_Paste!$B13595="","",IFERROR(INDEX(AcctCat,MATCH(GL_Paste!$B13595&amp;"",AcctCode,0)),"UNKNOWN"))</f>
        <v/>
      </c>
      <c r="F13598">
        <f>IF(GL_Paste!$B13595="","",IFERROR(INDEX(AcctSub,MATCH(GL_Paste!$B13595&amp;"",AcctCode,0)),"UNKNOWN"))</f>
        <v/>
      </c>
    </row>
    <row r="13599">
      <c r="A13599" s="40">
        <f>IF(GL_Paste!$B13596="","",N(GL_Paste!$H13596)-N(GL_Paste!$G13596))</f>
        <v/>
      </c>
      <c r="B13599" s="43">
        <f>IF(GL_Paste!$B13596="","",DATE(YEAR(GL_Paste!$E13596),MONTH(GL_Paste!$E13596),1))</f>
        <v/>
      </c>
      <c r="C13599">
        <f>IF(GL_Paste!$B13596="","",IF(TRIM(GL_Paste!$M13596)&lt;&gt;"",TRIM(GL_Paste!$M13596),IFERROR(MID(GL_Paste!$I13596,FIND("[",GL_Paste!$I13596)+1,FIND("]",GL_Paste!$I13596)-FIND("[",GL_Paste!$I13596)-1),"")))</f>
        <v/>
      </c>
      <c r="D13599">
        <f>IF(GL_Paste!$B13596="","",IFERROR(INDEX(DeptName,MATCH($C13599,DeptTag,0)),"UNALLOCATED"))</f>
        <v/>
      </c>
      <c r="E13599">
        <f>IF(GL_Paste!$B13596="","",IFERROR(INDEX(AcctCat,MATCH(GL_Paste!$B13596&amp;"",AcctCode,0)),"UNKNOWN"))</f>
        <v/>
      </c>
      <c r="F13599">
        <f>IF(GL_Paste!$B13596="","",IFERROR(INDEX(AcctSub,MATCH(GL_Paste!$B13596&amp;"",AcctCode,0)),"UNKNOWN"))</f>
        <v/>
      </c>
    </row>
    <row r="13600">
      <c r="A13600" s="40">
        <f>IF(GL_Paste!$B13597="","",N(GL_Paste!$H13597)-N(GL_Paste!$G13597))</f>
        <v/>
      </c>
      <c r="B13600" s="43">
        <f>IF(GL_Paste!$B13597="","",DATE(YEAR(GL_Paste!$E13597),MONTH(GL_Paste!$E13597),1))</f>
        <v/>
      </c>
      <c r="C13600">
        <f>IF(GL_Paste!$B13597="","",IF(TRIM(GL_Paste!$M13597)&lt;&gt;"",TRIM(GL_Paste!$M13597),IFERROR(MID(GL_Paste!$I13597,FIND("[",GL_Paste!$I13597)+1,FIND("]",GL_Paste!$I13597)-FIND("[",GL_Paste!$I13597)-1),"")))</f>
        <v/>
      </c>
      <c r="D13600">
        <f>IF(GL_Paste!$B13597="","",IFERROR(INDEX(DeptName,MATCH($C13600,DeptTag,0)),"UNALLOCATED"))</f>
        <v/>
      </c>
      <c r="E13600">
        <f>IF(GL_Paste!$B13597="","",IFERROR(INDEX(AcctCat,MATCH(GL_Paste!$B13597&amp;"",AcctCode,0)),"UNKNOWN"))</f>
        <v/>
      </c>
      <c r="F13600">
        <f>IF(GL_Paste!$B13597="","",IFERROR(INDEX(AcctSub,MATCH(GL_Paste!$B13597&amp;"",AcctCode,0)),"UNKNOWN"))</f>
        <v/>
      </c>
    </row>
    <row r="13601">
      <c r="A13601" s="40">
        <f>IF(GL_Paste!$B13598="","",N(GL_Paste!$H13598)-N(GL_Paste!$G13598))</f>
        <v/>
      </c>
      <c r="B13601" s="43">
        <f>IF(GL_Paste!$B13598="","",DATE(YEAR(GL_Paste!$E13598),MONTH(GL_Paste!$E13598),1))</f>
        <v/>
      </c>
      <c r="C13601">
        <f>IF(GL_Paste!$B13598="","",IF(TRIM(GL_Paste!$M13598)&lt;&gt;"",TRIM(GL_Paste!$M13598),IFERROR(MID(GL_Paste!$I13598,FIND("[",GL_Paste!$I13598)+1,FIND("]",GL_Paste!$I13598)-FIND("[",GL_Paste!$I13598)-1),"")))</f>
        <v/>
      </c>
      <c r="D13601">
        <f>IF(GL_Paste!$B13598="","",IFERROR(INDEX(DeptName,MATCH($C13601,DeptTag,0)),"UNALLOCATED"))</f>
        <v/>
      </c>
      <c r="E13601">
        <f>IF(GL_Paste!$B13598="","",IFERROR(INDEX(AcctCat,MATCH(GL_Paste!$B13598&amp;"",AcctCode,0)),"UNKNOWN"))</f>
        <v/>
      </c>
      <c r="F13601">
        <f>IF(GL_Paste!$B13598="","",IFERROR(INDEX(AcctSub,MATCH(GL_Paste!$B13598&amp;"",AcctCode,0)),"UNKNOWN"))</f>
        <v/>
      </c>
    </row>
    <row r="13602">
      <c r="A13602" s="40">
        <f>IF(GL_Paste!$B13599="","",N(GL_Paste!$H13599)-N(GL_Paste!$G13599))</f>
        <v/>
      </c>
      <c r="B13602" s="43">
        <f>IF(GL_Paste!$B13599="","",DATE(YEAR(GL_Paste!$E13599),MONTH(GL_Paste!$E13599),1))</f>
        <v/>
      </c>
      <c r="C13602">
        <f>IF(GL_Paste!$B13599="","",IF(TRIM(GL_Paste!$M13599)&lt;&gt;"",TRIM(GL_Paste!$M13599),IFERROR(MID(GL_Paste!$I13599,FIND("[",GL_Paste!$I13599)+1,FIND("]",GL_Paste!$I13599)-FIND("[",GL_Paste!$I13599)-1),"")))</f>
        <v/>
      </c>
      <c r="D13602">
        <f>IF(GL_Paste!$B13599="","",IFERROR(INDEX(DeptName,MATCH($C13602,DeptTag,0)),"UNALLOCATED"))</f>
        <v/>
      </c>
      <c r="E13602">
        <f>IF(GL_Paste!$B13599="","",IFERROR(INDEX(AcctCat,MATCH(GL_Paste!$B13599&amp;"",AcctCode,0)),"UNKNOWN"))</f>
        <v/>
      </c>
      <c r="F13602">
        <f>IF(GL_Paste!$B13599="","",IFERROR(INDEX(AcctSub,MATCH(GL_Paste!$B13599&amp;"",AcctCode,0)),"UNKNOWN"))</f>
        <v/>
      </c>
    </row>
    <row r="13603">
      <c r="A13603" s="40">
        <f>IF(GL_Paste!$B13600="","",N(GL_Paste!$H13600)-N(GL_Paste!$G13600))</f>
        <v/>
      </c>
      <c r="B13603" s="43">
        <f>IF(GL_Paste!$B13600="","",DATE(YEAR(GL_Paste!$E13600),MONTH(GL_Paste!$E13600),1))</f>
        <v/>
      </c>
      <c r="C13603">
        <f>IF(GL_Paste!$B13600="","",IF(TRIM(GL_Paste!$M13600)&lt;&gt;"",TRIM(GL_Paste!$M13600),IFERROR(MID(GL_Paste!$I13600,FIND("[",GL_Paste!$I13600)+1,FIND("]",GL_Paste!$I13600)-FIND("[",GL_Paste!$I13600)-1),"")))</f>
        <v/>
      </c>
      <c r="D13603">
        <f>IF(GL_Paste!$B13600="","",IFERROR(INDEX(DeptName,MATCH($C13603,DeptTag,0)),"UNALLOCATED"))</f>
        <v/>
      </c>
      <c r="E13603">
        <f>IF(GL_Paste!$B13600="","",IFERROR(INDEX(AcctCat,MATCH(GL_Paste!$B13600&amp;"",AcctCode,0)),"UNKNOWN"))</f>
        <v/>
      </c>
      <c r="F13603">
        <f>IF(GL_Paste!$B13600="","",IFERROR(INDEX(AcctSub,MATCH(GL_Paste!$B13600&amp;"",AcctCode,0)),"UNKNOWN"))</f>
        <v/>
      </c>
    </row>
    <row r="13604">
      <c r="A13604" s="40">
        <f>IF(GL_Paste!$B13601="","",N(GL_Paste!$H13601)-N(GL_Paste!$G13601))</f>
        <v/>
      </c>
      <c r="B13604" s="43">
        <f>IF(GL_Paste!$B13601="","",DATE(YEAR(GL_Paste!$E13601),MONTH(GL_Paste!$E13601),1))</f>
        <v/>
      </c>
      <c r="C13604">
        <f>IF(GL_Paste!$B13601="","",IF(TRIM(GL_Paste!$M13601)&lt;&gt;"",TRIM(GL_Paste!$M13601),IFERROR(MID(GL_Paste!$I13601,FIND("[",GL_Paste!$I13601)+1,FIND("]",GL_Paste!$I13601)-FIND("[",GL_Paste!$I13601)-1),"")))</f>
        <v/>
      </c>
      <c r="D13604">
        <f>IF(GL_Paste!$B13601="","",IFERROR(INDEX(DeptName,MATCH($C13604,DeptTag,0)),"UNALLOCATED"))</f>
        <v/>
      </c>
      <c r="E13604">
        <f>IF(GL_Paste!$B13601="","",IFERROR(INDEX(AcctCat,MATCH(GL_Paste!$B13601&amp;"",AcctCode,0)),"UNKNOWN"))</f>
        <v/>
      </c>
      <c r="F13604">
        <f>IF(GL_Paste!$B13601="","",IFERROR(INDEX(AcctSub,MATCH(GL_Paste!$B13601&amp;"",AcctCode,0)),"UNKNOWN"))</f>
        <v/>
      </c>
    </row>
    <row r="13605">
      <c r="A13605" s="40">
        <f>IF(GL_Paste!$B13602="","",N(GL_Paste!$H13602)-N(GL_Paste!$G13602))</f>
        <v/>
      </c>
      <c r="B13605" s="43">
        <f>IF(GL_Paste!$B13602="","",DATE(YEAR(GL_Paste!$E13602),MONTH(GL_Paste!$E13602),1))</f>
        <v/>
      </c>
      <c r="C13605">
        <f>IF(GL_Paste!$B13602="","",IF(TRIM(GL_Paste!$M13602)&lt;&gt;"",TRIM(GL_Paste!$M13602),IFERROR(MID(GL_Paste!$I13602,FIND("[",GL_Paste!$I13602)+1,FIND("]",GL_Paste!$I13602)-FIND("[",GL_Paste!$I13602)-1),"")))</f>
        <v/>
      </c>
      <c r="D13605">
        <f>IF(GL_Paste!$B13602="","",IFERROR(INDEX(DeptName,MATCH($C13605,DeptTag,0)),"UNALLOCATED"))</f>
        <v/>
      </c>
      <c r="E13605">
        <f>IF(GL_Paste!$B13602="","",IFERROR(INDEX(AcctCat,MATCH(GL_Paste!$B13602&amp;"",AcctCode,0)),"UNKNOWN"))</f>
        <v/>
      </c>
      <c r="F13605">
        <f>IF(GL_Paste!$B13602="","",IFERROR(INDEX(AcctSub,MATCH(GL_Paste!$B13602&amp;"",AcctCode,0)),"UNKNOWN"))</f>
        <v/>
      </c>
    </row>
    <row r="13606">
      <c r="A13606" s="40">
        <f>IF(GL_Paste!$B13603="","",N(GL_Paste!$H13603)-N(GL_Paste!$G13603))</f>
        <v/>
      </c>
      <c r="B13606" s="43">
        <f>IF(GL_Paste!$B13603="","",DATE(YEAR(GL_Paste!$E13603),MONTH(GL_Paste!$E13603),1))</f>
        <v/>
      </c>
      <c r="C13606">
        <f>IF(GL_Paste!$B13603="","",IF(TRIM(GL_Paste!$M13603)&lt;&gt;"",TRIM(GL_Paste!$M13603),IFERROR(MID(GL_Paste!$I13603,FIND("[",GL_Paste!$I13603)+1,FIND("]",GL_Paste!$I13603)-FIND("[",GL_Paste!$I13603)-1),"")))</f>
        <v/>
      </c>
      <c r="D13606">
        <f>IF(GL_Paste!$B13603="","",IFERROR(INDEX(DeptName,MATCH($C13606,DeptTag,0)),"UNALLOCATED"))</f>
        <v/>
      </c>
      <c r="E13606">
        <f>IF(GL_Paste!$B13603="","",IFERROR(INDEX(AcctCat,MATCH(GL_Paste!$B13603&amp;"",AcctCode,0)),"UNKNOWN"))</f>
        <v/>
      </c>
      <c r="F13606">
        <f>IF(GL_Paste!$B13603="","",IFERROR(INDEX(AcctSub,MATCH(GL_Paste!$B13603&amp;"",AcctCode,0)),"UNKNOWN"))</f>
        <v/>
      </c>
    </row>
    <row r="13607">
      <c r="A13607" s="40">
        <f>IF(GL_Paste!$B13604="","",N(GL_Paste!$H13604)-N(GL_Paste!$G13604))</f>
        <v/>
      </c>
      <c r="B13607" s="43">
        <f>IF(GL_Paste!$B13604="","",DATE(YEAR(GL_Paste!$E13604),MONTH(GL_Paste!$E13604),1))</f>
        <v/>
      </c>
      <c r="C13607">
        <f>IF(GL_Paste!$B13604="","",IF(TRIM(GL_Paste!$M13604)&lt;&gt;"",TRIM(GL_Paste!$M13604),IFERROR(MID(GL_Paste!$I13604,FIND("[",GL_Paste!$I13604)+1,FIND("]",GL_Paste!$I13604)-FIND("[",GL_Paste!$I13604)-1),"")))</f>
        <v/>
      </c>
      <c r="D13607">
        <f>IF(GL_Paste!$B13604="","",IFERROR(INDEX(DeptName,MATCH($C13607,DeptTag,0)),"UNALLOCATED"))</f>
        <v/>
      </c>
      <c r="E13607">
        <f>IF(GL_Paste!$B13604="","",IFERROR(INDEX(AcctCat,MATCH(GL_Paste!$B13604&amp;"",AcctCode,0)),"UNKNOWN"))</f>
        <v/>
      </c>
      <c r="F13607">
        <f>IF(GL_Paste!$B13604="","",IFERROR(INDEX(AcctSub,MATCH(GL_Paste!$B13604&amp;"",AcctCode,0)),"UNKNOWN"))</f>
        <v/>
      </c>
    </row>
    <row r="13608">
      <c r="A13608" s="40">
        <f>IF(GL_Paste!$B13605="","",N(GL_Paste!$H13605)-N(GL_Paste!$G13605))</f>
        <v/>
      </c>
      <c r="B13608" s="43">
        <f>IF(GL_Paste!$B13605="","",DATE(YEAR(GL_Paste!$E13605),MONTH(GL_Paste!$E13605),1))</f>
        <v/>
      </c>
      <c r="C13608">
        <f>IF(GL_Paste!$B13605="","",IF(TRIM(GL_Paste!$M13605)&lt;&gt;"",TRIM(GL_Paste!$M13605),IFERROR(MID(GL_Paste!$I13605,FIND("[",GL_Paste!$I13605)+1,FIND("]",GL_Paste!$I13605)-FIND("[",GL_Paste!$I13605)-1),"")))</f>
        <v/>
      </c>
      <c r="D13608">
        <f>IF(GL_Paste!$B13605="","",IFERROR(INDEX(DeptName,MATCH($C13608,DeptTag,0)),"UNALLOCATED"))</f>
        <v/>
      </c>
      <c r="E13608">
        <f>IF(GL_Paste!$B13605="","",IFERROR(INDEX(AcctCat,MATCH(GL_Paste!$B13605&amp;"",AcctCode,0)),"UNKNOWN"))</f>
        <v/>
      </c>
      <c r="F13608">
        <f>IF(GL_Paste!$B13605="","",IFERROR(INDEX(AcctSub,MATCH(GL_Paste!$B13605&amp;"",AcctCode,0)),"UNKNOWN"))</f>
        <v/>
      </c>
    </row>
    <row r="13609">
      <c r="A13609" s="40">
        <f>IF(GL_Paste!$B13606="","",N(GL_Paste!$H13606)-N(GL_Paste!$G13606))</f>
        <v/>
      </c>
      <c r="B13609" s="43">
        <f>IF(GL_Paste!$B13606="","",DATE(YEAR(GL_Paste!$E13606),MONTH(GL_Paste!$E13606),1))</f>
        <v/>
      </c>
      <c r="C13609">
        <f>IF(GL_Paste!$B13606="","",IF(TRIM(GL_Paste!$M13606)&lt;&gt;"",TRIM(GL_Paste!$M13606),IFERROR(MID(GL_Paste!$I13606,FIND("[",GL_Paste!$I13606)+1,FIND("]",GL_Paste!$I13606)-FIND("[",GL_Paste!$I13606)-1),"")))</f>
        <v/>
      </c>
      <c r="D13609">
        <f>IF(GL_Paste!$B13606="","",IFERROR(INDEX(DeptName,MATCH($C13609,DeptTag,0)),"UNALLOCATED"))</f>
        <v/>
      </c>
      <c r="E13609">
        <f>IF(GL_Paste!$B13606="","",IFERROR(INDEX(AcctCat,MATCH(GL_Paste!$B13606&amp;"",AcctCode,0)),"UNKNOWN"))</f>
        <v/>
      </c>
      <c r="F13609">
        <f>IF(GL_Paste!$B13606="","",IFERROR(INDEX(AcctSub,MATCH(GL_Paste!$B13606&amp;"",AcctCode,0)),"UNKNOWN"))</f>
        <v/>
      </c>
    </row>
    <row r="13610">
      <c r="A13610" s="40">
        <f>IF(GL_Paste!$B13607="","",N(GL_Paste!$H13607)-N(GL_Paste!$G13607))</f>
        <v/>
      </c>
      <c r="B13610" s="43">
        <f>IF(GL_Paste!$B13607="","",DATE(YEAR(GL_Paste!$E13607),MONTH(GL_Paste!$E13607),1))</f>
        <v/>
      </c>
      <c r="C13610">
        <f>IF(GL_Paste!$B13607="","",IF(TRIM(GL_Paste!$M13607)&lt;&gt;"",TRIM(GL_Paste!$M13607),IFERROR(MID(GL_Paste!$I13607,FIND("[",GL_Paste!$I13607)+1,FIND("]",GL_Paste!$I13607)-FIND("[",GL_Paste!$I13607)-1),"")))</f>
        <v/>
      </c>
      <c r="D13610">
        <f>IF(GL_Paste!$B13607="","",IFERROR(INDEX(DeptName,MATCH($C13610,DeptTag,0)),"UNALLOCATED"))</f>
        <v/>
      </c>
      <c r="E13610">
        <f>IF(GL_Paste!$B13607="","",IFERROR(INDEX(AcctCat,MATCH(GL_Paste!$B13607&amp;"",AcctCode,0)),"UNKNOWN"))</f>
        <v/>
      </c>
      <c r="F13610">
        <f>IF(GL_Paste!$B13607="","",IFERROR(INDEX(AcctSub,MATCH(GL_Paste!$B13607&amp;"",AcctCode,0)),"UNKNOWN"))</f>
        <v/>
      </c>
    </row>
    <row r="13611">
      <c r="A13611" s="40">
        <f>IF(GL_Paste!$B13608="","",N(GL_Paste!$H13608)-N(GL_Paste!$G13608))</f>
        <v/>
      </c>
      <c r="B13611" s="43">
        <f>IF(GL_Paste!$B13608="","",DATE(YEAR(GL_Paste!$E13608),MONTH(GL_Paste!$E13608),1))</f>
        <v/>
      </c>
      <c r="C13611">
        <f>IF(GL_Paste!$B13608="","",IF(TRIM(GL_Paste!$M13608)&lt;&gt;"",TRIM(GL_Paste!$M13608),IFERROR(MID(GL_Paste!$I13608,FIND("[",GL_Paste!$I13608)+1,FIND("]",GL_Paste!$I13608)-FIND("[",GL_Paste!$I13608)-1),"")))</f>
        <v/>
      </c>
      <c r="D13611">
        <f>IF(GL_Paste!$B13608="","",IFERROR(INDEX(DeptName,MATCH($C13611,DeptTag,0)),"UNALLOCATED"))</f>
        <v/>
      </c>
      <c r="E13611">
        <f>IF(GL_Paste!$B13608="","",IFERROR(INDEX(AcctCat,MATCH(GL_Paste!$B13608&amp;"",AcctCode,0)),"UNKNOWN"))</f>
        <v/>
      </c>
      <c r="F13611">
        <f>IF(GL_Paste!$B13608="","",IFERROR(INDEX(AcctSub,MATCH(GL_Paste!$B13608&amp;"",AcctCode,0)),"UNKNOWN"))</f>
        <v/>
      </c>
    </row>
    <row r="13612">
      <c r="A13612" s="40">
        <f>IF(GL_Paste!$B13609="","",N(GL_Paste!$H13609)-N(GL_Paste!$G13609))</f>
        <v/>
      </c>
      <c r="B13612" s="43">
        <f>IF(GL_Paste!$B13609="","",DATE(YEAR(GL_Paste!$E13609),MONTH(GL_Paste!$E13609),1))</f>
        <v/>
      </c>
      <c r="C13612">
        <f>IF(GL_Paste!$B13609="","",IF(TRIM(GL_Paste!$M13609)&lt;&gt;"",TRIM(GL_Paste!$M13609),IFERROR(MID(GL_Paste!$I13609,FIND("[",GL_Paste!$I13609)+1,FIND("]",GL_Paste!$I13609)-FIND("[",GL_Paste!$I13609)-1),"")))</f>
        <v/>
      </c>
      <c r="D13612">
        <f>IF(GL_Paste!$B13609="","",IFERROR(INDEX(DeptName,MATCH($C13612,DeptTag,0)),"UNALLOCATED"))</f>
        <v/>
      </c>
      <c r="E13612">
        <f>IF(GL_Paste!$B13609="","",IFERROR(INDEX(AcctCat,MATCH(GL_Paste!$B13609&amp;"",AcctCode,0)),"UNKNOWN"))</f>
        <v/>
      </c>
      <c r="F13612">
        <f>IF(GL_Paste!$B13609="","",IFERROR(INDEX(AcctSub,MATCH(GL_Paste!$B13609&amp;"",AcctCode,0)),"UNKNOWN"))</f>
        <v/>
      </c>
    </row>
    <row r="13613">
      <c r="A13613" s="40">
        <f>IF(GL_Paste!$B13610="","",N(GL_Paste!$H13610)-N(GL_Paste!$G13610))</f>
        <v/>
      </c>
      <c r="B13613" s="43">
        <f>IF(GL_Paste!$B13610="","",DATE(YEAR(GL_Paste!$E13610),MONTH(GL_Paste!$E13610),1))</f>
        <v/>
      </c>
      <c r="C13613">
        <f>IF(GL_Paste!$B13610="","",IF(TRIM(GL_Paste!$M13610)&lt;&gt;"",TRIM(GL_Paste!$M13610),IFERROR(MID(GL_Paste!$I13610,FIND("[",GL_Paste!$I13610)+1,FIND("]",GL_Paste!$I13610)-FIND("[",GL_Paste!$I13610)-1),"")))</f>
        <v/>
      </c>
      <c r="D13613">
        <f>IF(GL_Paste!$B13610="","",IFERROR(INDEX(DeptName,MATCH($C13613,DeptTag,0)),"UNALLOCATED"))</f>
        <v/>
      </c>
      <c r="E13613">
        <f>IF(GL_Paste!$B13610="","",IFERROR(INDEX(AcctCat,MATCH(GL_Paste!$B13610&amp;"",AcctCode,0)),"UNKNOWN"))</f>
        <v/>
      </c>
      <c r="F13613">
        <f>IF(GL_Paste!$B13610="","",IFERROR(INDEX(AcctSub,MATCH(GL_Paste!$B13610&amp;"",AcctCode,0)),"UNKNOWN"))</f>
        <v/>
      </c>
    </row>
    <row r="13614">
      <c r="A13614" s="40">
        <f>IF(GL_Paste!$B13611="","",N(GL_Paste!$H13611)-N(GL_Paste!$G13611))</f>
        <v/>
      </c>
      <c r="B13614" s="43">
        <f>IF(GL_Paste!$B13611="","",DATE(YEAR(GL_Paste!$E13611),MONTH(GL_Paste!$E13611),1))</f>
        <v/>
      </c>
      <c r="C13614">
        <f>IF(GL_Paste!$B13611="","",IF(TRIM(GL_Paste!$M13611)&lt;&gt;"",TRIM(GL_Paste!$M13611),IFERROR(MID(GL_Paste!$I13611,FIND("[",GL_Paste!$I13611)+1,FIND("]",GL_Paste!$I13611)-FIND("[",GL_Paste!$I13611)-1),"")))</f>
        <v/>
      </c>
      <c r="D13614">
        <f>IF(GL_Paste!$B13611="","",IFERROR(INDEX(DeptName,MATCH($C13614,DeptTag,0)),"UNALLOCATED"))</f>
        <v/>
      </c>
      <c r="E13614">
        <f>IF(GL_Paste!$B13611="","",IFERROR(INDEX(AcctCat,MATCH(GL_Paste!$B13611&amp;"",AcctCode,0)),"UNKNOWN"))</f>
        <v/>
      </c>
      <c r="F13614">
        <f>IF(GL_Paste!$B13611="","",IFERROR(INDEX(AcctSub,MATCH(GL_Paste!$B13611&amp;"",AcctCode,0)),"UNKNOWN"))</f>
        <v/>
      </c>
    </row>
    <row r="13615">
      <c r="A13615" s="40">
        <f>IF(GL_Paste!$B13612="","",N(GL_Paste!$H13612)-N(GL_Paste!$G13612))</f>
        <v/>
      </c>
      <c r="B13615" s="43">
        <f>IF(GL_Paste!$B13612="","",DATE(YEAR(GL_Paste!$E13612),MONTH(GL_Paste!$E13612),1))</f>
        <v/>
      </c>
      <c r="C13615">
        <f>IF(GL_Paste!$B13612="","",IF(TRIM(GL_Paste!$M13612)&lt;&gt;"",TRIM(GL_Paste!$M13612),IFERROR(MID(GL_Paste!$I13612,FIND("[",GL_Paste!$I13612)+1,FIND("]",GL_Paste!$I13612)-FIND("[",GL_Paste!$I13612)-1),"")))</f>
        <v/>
      </c>
      <c r="D13615">
        <f>IF(GL_Paste!$B13612="","",IFERROR(INDEX(DeptName,MATCH($C13615,DeptTag,0)),"UNALLOCATED"))</f>
        <v/>
      </c>
      <c r="E13615">
        <f>IF(GL_Paste!$B13612="","",IFERROR(INDEX(AcctCat,MATCH(GL_Paste!$B13612&amp;"",AcctCode,0)),"UNKNOWN"))</f>
        <v/>
      </c>
      <c r="F13615">
        <f>IF(GL_Paste!$B13612="","",IFERROR(INDEX(AcctSub,MATCH(GL_Paste!$B13612&amp;"",AcctCode,0)),"UNKNOWN"))</f>
        <v/>
      </c>
    </row>
    <row r="13616">
      <c r="A13616" s="40">
        <f>IF(GL_Paste!$B13613="","",N(GL_Paste!$H13613)-N(GL_Paste!$G13613))</f>
        <v/>
      </c>
      <c r="B13616" s="43">
        <f>IF(GL_Paste!$B13613="","",DATE(YEAR(GL_Paste!$E13613),MONTH(GL_Paste!$E13613),1))</f>
        <v/>
      </c>
      <c r="C13616">
        <f>IF(GL_Paste!$B13613="","",IF(TRIM(GL_Paste!$M13613)&lt;&gt;"",TRIM(GL_Paste!$M13613),IFERROR(MID(GL_Paste!$I13613,FIND("[",GL_Paste!$I13613)+1,FIND("]",GL_Paste!$I13613)-FIND("[",GL_Paste!$I13613)-1),"")))</f>
        <v/>
      </c>
      <c r="D13616">
        <f>IF(GL_Paste!$B13613="","",IFERROR(INDEX(DeptName,MATCH($C13616,DeptTag,0)),"UNALLOCATED"))</f>
        <v/>
      </c>
      <c r="E13616">
        <f>IF(GL_Paste!$B13613="","",IFERROR(INDEX(AcctCat,MATCH(GL_Paste!$B13613&amp;"",AcctCode,0)),"UNKNOWN"))</f>
        <v/>
      </c>
      <c r="F13616">
        <f>IF(GL_Paste!$B13613="","",IFERROR(INDEX(AcctSub,MATCH(GL_Paste!$B13613&amp;"",AcctCode,0)),"UNKNOWN"))</f>
        <v/>
      </c>
    </row>
    <row r="13617">
      <c r="A13617" s="40">
        <f>IF(GL_Paste!$B13614="","",N(GL_Paste!$H13614)-N(GL_Paste!$G13614))</f>
        <v/>
      </c>
      <c r="B13617" s="43">
        <f>IF(GL_Paste!$B13614="","",DATE(YEAR(GL_Paste!$E13614),MONTH(GL_Paste!$E13614),1))</f>
        <v/>
      </c>
      <c r="C13617">
        <f>IF(GL_Paste!$B13614="","",IF(TRIM(GL_Paste!$M13614)&lt;&gt;"",TRIM(GL_Paste!$M13614),IFERROR(MID(GL_Paste!$I13614,FIND("[",GL_Paste!$I13614)+1,FIND("]",GL_Paste!$I13614)-FIND("[",GL_Paste!$I13614)-1),"")))</f>
        <v/>
      </c>
      <c r="D13617">
        <f>IF(GL_Paste!$B13614="","",IFERROR(INDEX(DeptName,MATCH($C13617,DeptTag,0)),"UNALLOCATED"))</f>
        <v/>
      </c>
      <c r="E13617">
        <f>IF(GL_Paste!$B13614="","",IFERROR(INDEX(AcctCat,MATCH(GL_Paste!$B13614&amp;"",AcctCode,0)),"UNKNOWN"))</f>
        <v/>
      </c>
      <c r="F13617">
        <f>IF(GL_Paste!$B13614="","",IFERROR(INDEX(AcctSub,MATCH(GL_Paste!$B13614&amp;"",AcctCode,0)),"UNKNOWN"))</f>
        <v/>
      </c>
    </row>
    <row r="13618">
      <c r="A13618" s="40">
        <f>IF(GL_Paste!$B13615="","",N(GL_Paste!$H13615)-N(GL_Paste!$G13615))</f>
        <v/>
      </c>
      <c r="B13618" s="43">
        <f>IF(GL_Paste!$B13615="","",DATE(YEAR(GL_Paste!$E13615),MONTH(GL_Paste!$E13615),1))</f>
        <v/>
      </c>
      <c r="C13618">
        <f>IF(GL_Paste!$B13615="","",IF(TRIM(GL_Paste!$M13615)&lt;&gt;"",TRIM(GL_Paste!$M13615),IFERROR(MID(GL_Paste!$I13615,FIND("[",GL_Paste!$I13615)+1,FIND("]",GL_Paste!$I13615)-FIND("[",GL_Paste!$I13615)-1),"")))</f>
        <v/>
      </c>
      <c r="D13618">
        <f>IF(GL_Paste!$B13615="","",IFERROR(INDEX(DeptName,MATCH($C13618,DeptTag,0)),"UNALLOCATED"))</f>
        <v/>
      </c>
      <c r="E13618">
        <f>IF(GL_Paste!$B13615="","",IFERROR(INDEX(AcctCat,MATCH(GL_Paste!$B13615&amp;"",AcctCode,0)),"UNKNOWN"))</f>
        <v/>
      </c>
      <c r="F13618">
        <f>IF(GL_Paste!$B13615="","",IFERROR(INDEX(AcctSub,MATCH(GL_Paste!$B13615&amp;"",AcctCode,0)),"UNKNOWN"))</f>
        <v/>
      </c>
    </row>
    <row r="13619">
      <c r="A13619" s="40">
        <f>IF(GL_Paste!$B13616="","",N(GL_Paste!$H13616)-N(GL_Paste!$G13616))</f>
        <v/>
      </c>
      <c r="B13619" s="43">
        <f>IF(GL_Paste!$B13616="","",DATE(YEAR(GL_Paste!$E13616),MONTH(GL_Paste!$E13616),1))</f>
        <v/>
      </c>
      <c r="C13619">
        <f>IF(GL_Paste!$B13616="","",IF(TRIM(GL_Paste!$M13616)&lt;&gt;"",TRIM(GL_Paste!$M13616),IFERROR(MID(GL_Paste!$I13616,FIND("[",GL_Paste!$I13616)+1,FIND("]",GL_Paste!$I13616)-FIND("[",GL_Paste!$I13616)-1),"")))</f>
        <v/>
      </c>
      <c r="D13619">
        <f>IF(GL_Paste!$B13616="","",IFERROR(INDEX(DeptName,MATCH($C13619,DeptTag,0)),"UNALLOCATED"))</f>
        <v/>
      </c>
      <c r="E13619">
        <f>IF(GL_Paste!$B13616="","",IFERROR(INDEX(AcctCat,MATCH(GL_Paste!$B13616&amp;"",AcctCode,0)),"UNKNOWN"))</f>
        <v/>
      </c>
      <c r="F13619">
        <f>IF(GL_Paste!$B13616="","",IFERROR(INDEX(AcctSub,MATCH(GL_Paste!$B13616&amp;"",AcctCode,0)),"UNKNOWN"))</f>
        <v/>
      </c>
    </row>
    <row r="13620">
      <c r="A13620" s="40">
        <f>IF(GL_Paste!$B13617="","",N(GL_Paste!$H13617)-N(GL_Paste!$G13617))</f>
        <v/>
      </c>
      <c r="B13620" s="43">
        <f>IF(GL_Paste!$B13617="","",DATE(YEAR(GL_Paste!$E13617),MONTH(GL_Paste!$E13617),1))</f>
        <v/>
      </c>
      <c r="C13620">
        <f>IF(GL_Paste!$B13617="","",IF(TRIM(GL_Paste!$M13617)&lt;&gt;"",TRIM(GL_Paste!$M13617),IFERROR(MID(GL_Paste!$I13617,FIND("[",GL_Paste!$I13617)+1,FIND("]",GL_Paste!$I13617)-FIND("[",GL_Paste!$I13617)-1),"")))</f>
        <v/>
      </c>
      <c r="D13620">
        <f>IF(GL_Paste!$B13617="","",IFERROR(INDEX(DeptName,MATCH($C13620,DeptTag,0)),"UNALLOCATED"))</f>
        <v/>
      </c>
      <c r="E13620">
        <f>IF(GL_Paste!$B13617="","",IFERROR(INDEX(AcctCat,MATCH(GL_Paste!$B13617&amp;"",AcctCode,0)),"UNKNOWN"))</f>
        <v/>
      </c>
      <c r="F13620">
        <f>IF(GL_Paste!$B13617="","",IFERROR(INDEX(AcctSub,MATCH(GL_Paste!$B13617&amp;"",AcctCode,0)),"UNKNOWN"))</f>
        <v/>
      </c>
    </row>
    <row r="13621">
      <c r="A13621" s="40">
        <f>IF(GL_Paste!$B13618="","",N(GL_Paste!$H13618)-N(GL_Paste!$G13618))</f>
        <v/>
      </c>
      <c r="B13621" s="43">
        <f>IF(GL_Paste!$B13618="","",DATE(YEAR(GL_Paste!$E13618),MONTH(GL_Paste!$E13618),1))</f>
        <v/>
      </c>
      <c r="C13621">
        <f>IF(GL_Paste!$B13618="","",IF(TRIM(GL_Paste!$M13618)&lt;&gt;"",TRIM(GL_Paste!$M13618),IFERROR(MID(GL_Paste!$I13618,FIND("[",GL_Paste!$I13618)+1,FIND("]",GL_Paste!$I13618)-FIND("[",GL_Paste!$I13618)-1),"")))</f>
        <v/>
      </c>
      <c r="D13621">
        <f>IF(GL_Paste!$B13618="","",IFERROR(INDEX(DeptName,MATCH($C13621,DeptTag,0)),"UNALLOCATED"))</f>
        <v/>
      </c>
      <c r="E13621">
        <f>IF(GL_Paste!$B13618="","",IFERROR(INDEX(AcctCat,MATCH(GL_Paste!$B13618&amp;"",AcctCode,0)),"UNKNOWN"))</f>
        <v/>
      </c>
      <c r="F13621">
        <f>IF(GL_Paste!$B13618="","",IFERROR(INDEX(AcctSub,MATCH(GL_Paste!$B13618&amp;"",AcctCode,0)),"UNKNOWN"))</f>
        <v/>
      </c>
    </row>
    <row r="13622">
      <c r="A13622" s="40">
        <f>IF(GL_Paste!$B13619="","",N(GL_Paste!$H13619)-N(GL_Paste!$G13619))</f>
        <v/>
      </c>
      <c r="B13622" s="43">
        <f>IF(GL_Paste!$B13619="","",DATE(YEAR(GL_Paste!$E13619),MONTH(GL_Paste!$E13619),1))</f>
        <v/>
      </c>
      <c r="C13622">
        <f>IF(GL_Paste!$B13619="","",IF(TRIM(GL_Paste!$M13619)&lt;&gt;"",TRIM(GL_Paste!$M13619),IFERROR(MID(GL_Paste!$I13619,FIND("[",GL_Paste!$I13619)+1,FIND("]",GL_Paste!$I13619)-FIND("[",GL_Paste!$I13619)-1),"")))</f>
        <v/>
      </c>
      <c r="D13622">
        <f>IF(GL_Paste!$B13619="","",IFERROR(INDEX(DeptName,MATCH($C13622,DeptTag,0)),"UNALLOCATED"))</f>
        <v/>
      </c>
      <c r="E13622">
        <f>IF(GL_Paste!$B13619="","",IFERROR(INDEX(AcctCat,MATCH(GL_Paste!$B13619&amp;"",AcctCode,0)),"UNKNOWN"))</f>
        <v/>
      </c>
      <c r="F13622">
        <f>IF(GL_Paste!$B13619="","",IFERROR(INDEX(AcctSub,MATCH(GL_Paste!$B13619&amp;"",AcctCode,0)),"UNKNOWN"))</f>
        <v/>
      </c>
    </row>
    <row r="13623">
      <c r="A13623" s="40">
        <f>IF(GL_Paste!$B13620="","",N(GL_Paste!$H13620)-N(GL_Paste!$G13620))</f>
        <v/>
      </c>
      <c r="B13623" s="43">
        <f>IF(GL_Paste!$B13620="","",DATE(YEAR(GL_Paste!$E13620),MONTH(GL_Paste!$E13620),1))</f>
        <v/>
      </c>
      <c r="C13623">
        <f>IF(GL_Paste!$B13620="","",IF(TRIM(GL_Paste!$M13620)&lt;&gt;"",TRIM(GL_Paste!$M13620),IFERROR(MID(GL_Paste!$I13620,FIND("[",GL_Paste!$I13620)+1,FIND("]",GL_Paste!$I13620)-FIND("[",GL_Paste!$I13620)-1),"")))</f>
        <v/>
      </c>
      <c r="D13623">
        <f>IF(GL_Paste!$B13620="","",IFERROR(INDEX(DeptName,MATCH($C13623,DeptTag,0)),"UNALLOCATED"))</f>
        <v/>
      </c>
      <c r="E13623">
        <f>IF(GL_Paste!$B13620="","",IFERROR(INDEX(AcctCat,MATCH(GL_Paste!$B13620&amp;"",AcctCode,0)),"UNKNOWN"))</f>
        <v/>
      </c>
      <c r="F13623">
        <f>IF(GL_Paste!$B13620="","",IFERROR(INDEX(AcctSub,MATCH(GL_Paste!$B13620&amp;"",AcctCode,0)),"UNKNOWN"))</f>
        <v/>
      </c>
    </row>
    <row r="13624">
      <c r="A13624" s="40">
        <f>IF(GL_Paste!$B13621="","",N(GL_Paste!$H13621)-N(GL_Paste!$G13621))</f>
        <v/>
      </c>
      <c r="B13624" s="43">
        <f>IF(GL_Paste!$B13621="","",DATE(YEAR(GL_Paste!$E13621),MONTH(GL_Paste!$E13621),1))</f>
        <v/>
      </c>
      <c r="C13624">
        <f>IF(GL_Paste!$B13621="","",IF(TRIM(GL_Paste!$M13621)&lt;&gt;"",TRIM(GL_Paste!$M13621),IFERROR(MID(GL_Paste!$I13621,FIND("[",GL_Paste!$I13621)+1,FIND("]",GL_Paste!$I13621)-FIND("[",GL_Paste!$I13621)-1),"")))</f>
        <v/>
      </c>
      <c r="D13624">
        <f>IF(GL_Paste!$B13621="","",IFERROR(INDEX(DeptName,MATCH($C13624,DeptTag,0)),"UNALLOCATED"))</f>
        <v/>
      </c>
      <c r="E13624">
        <f>IF(GL_Paste!$B13621="","",IFERROR(INDEX(AcctCat,MATCH(GL_Paste!$B13621&amp;"",AcctCode,0)),"UNKNOWN"))</f>
        <v/>
      </c>
      <c r="F13624">
        <f>IF(GL_Paste!$B13621="","",IFERROR(INDEX(AcctSub,MATCH(GL_Paste!$B13621&amp;"",AcctCode,0)),"UNKNOWN"))</f>
        <v/>
      </c>
    </row>
    <row r="13625">
      <c r="A13625" s="40">
        <f>IF(GL_Paste!$B13622="","",N(GL_Paste!$H13622)-N(GL_Paste!$G13622))</f>
        <v/>
      </c>
      <c r="B13625" s="43">
        <f>IF(GL_Paste!$B13622="","",DATE(YEAR(GL_Paste!$E13622),MONTH(GL_Paste!$E13622),1))</f>
        <v/>
      </c>
      <c r="C13625">
        <f>IF(GL_Paste!$B13622="","",IF(TRIM(GL_Paste!$M13622)&lt;&gt;"",TRIM(GL_Paste!$M13622),IFERROR(MID(GL_Paste!$I13622,FIND("[",GL_Paste!$I13622)+1,FIND("]",GL_Paste!$I13622)-FIND("[",GL_Paste!$I13622)-1),"")))</f>
        <v/>
      </c>
      <c r="D13625">
        <f>IF(GL_Paste!$B13622="","",IFERROR(INDEX(DeptName,MATCH($C13625,DeptTag,0)),"UNALLOCATED"))</f>
        <v/>
      </c>
      <c r="E13625">
        <f>IF(GL_Paste!$B13622="","",IFERROR(INDEX(AcctCat,MATCH(GL_Paste!$B13622&amp;"",AcctCode,0)),"UNKNOWN"))</f>
        <v/>
      </c>
      <c r="F13625">
        <f>IF(GL_Paste!$B13622="","",IFERROR(INDEX(AcctSub,MATCH(GL_Paste!$B13622&amp;"",AcctCode,0)),"UNKNOWN"))</f>
        <v/>
      </c>
    </row>
    <row r="13626">
      <c r="A13626" s="40">
        <f>IF(GL_Paste!$B13623="","",N(GL_Paste!$H13623)-N(GL_Paste!$G13623))</f>
        <v/>
      </c>
      <c r="B13626" s="43">
        <f>IF(GL_Paste!$B13623="","",DATE(YEAR(GL_Paste!$E13623),MONTH(GL_Paste!$E13623),1))</f>
        <v/>
      </c>
      <c r="C13626">
        <f>IF(GL_Paste!$B13623="","",IF(TRIM(GL_Paste!$M13623)&lt;&gt;"",TRIM(GL_Paste!$M13623),IFERROR(MID(GL_Paste!$I13623,FIND("[",GL_Paste!$I13623)+1,FIND("]",GL_Paste!$I13623)-FIND("[",GL_Paste!$I13623)-1),"")))</f>
        <v/>
      </c>
      <c r="D13626">
        <f>IF(GL_Paste!$B13623="","",IFERROR(INDEX(DeptName,MATCH($C13626,DeptTag,0)),"UNALLOCATED"))</f>
        <v/>
      </c>
      <c r="E13626">
        <f>IF(GL_Paste!$B13623="","",IFERROR(INDEX(AcctCat,MATCH(GL_Paste!$B13623&amp;"",AcctCode,0)),"UNKNOWN"))</f>
        <v/>
      </c>
      <c r="F13626">
        <f>IF(GL_Paste!$B13623="","",IFERROR(INDEX(AcctSub,MATCH(GL_Paste!$B13623&amp;"",AcctCode,0)),"UNKNOWN"))</f>
        <v/>
      </c>
    </row>
    <row r="13627">
      <c r="A13627" s="40">
        <f>IF(GL_Paste!$B13624="","",N(GL_Paste!$H13624)-N(GL_Paste!$G13624))</f>
        <v/>
      </c>
      <c r="B13627" s="43">
        <f>IF(GL_Paste!$B13624="","",DATE(YEAR(GL_Paste!$E13624),MONTH(GL_Paste!$E13624),1))</f>
        <v/>
      </c>
      <c r="C13627">
        <f>IF(GL_Paste!$B13624="","",IF(TRIM(GL_Paste!$M13624)&lt;&gt;"",TRIM(GL_Paste!$M13624),IFERROR(MID(GL_Paste!$I13624,FIND("[",GL_Paste!$I13624)+1,FIND("]",GL_Paste!$I13624)-FIND("[",GL_Paste!$I13624)-1),"")))</f>
        <v/>
      </c>
      <c r="D13627">
        <f>IF(GL_Paste!$B13624="","",IFERROR(INDEX(DeptName,MATCH($C13627,DeptTag,0)),"UNALLOCATED"))</f>
        <v/>
      </c>
      <c r="E13627">
        <f>IF(GL_Paste!$B13624="","",IFERROR(INDEX(AcctCat,MATCH(GL_Paste!$B13624&amp;"",AcctCode,0)),"UNKNOWN"))</f>
        <v/>
      </c>
      <c r="F13627">
        <f>IF(GL_Paste!$B13624="","",IFERROR(INDEX(AcctSub,MATCH(GL_Paste!$B13624&amp;"",AcctCode,0)),"UNKNOWN"))</f>
        <v/>
      </c>
    </row>
    <row r="13628">
      <c r="A13628" s="40">
        <f>IF(GL_Paste!$B13625="","",N(GL_Paste!$H13625)-N(GL_Paste!$G13625))</f>
        <v/>
      </c>
      <c r="B13628" s="43">
        <f>IF(GL_Paste!$B13625="","",DATE(YEAR(GL_Paste!$E13625),MONTH(GL_Paste!$E13625),1))</f>
        <v/>
      </c>
      <c r="C13628">
        <f>IF(GL_Paste!$B13625="","",IF(TRIM(GL_Paste!$M13625)&lt;&gt;"",TRIM(GL_Paste!$M13625),IFERROR(MID(GL_Paste!$I13625,FIND("[",GL_Paste!$I13625)+1,FIND("]",GL_Paste!$I13625)-FIND("[",GL_Paste!$I13625)-1),"")))</f>
        <v/>
      </c>
      <c r="D13628">
        <f>IF(GL_Paste!$B13625="","",IFERROR(INDEX(DeptName,MATCH($C13628,DeptTag,0)),"UNALLOCATED"))</f>
        <v/>
      </c>
      <c r="E13628">
        <f>IF(GL_Paste!$B13625="","",IFERROR(INDEX(AcctCat,MATCH(GL_Paste!$B13625&amp;"",AcctCode,0)),"UNKNOWN"))</f>
        <v/>
      </c>
      <c r="F13628">
        <f>IF(GL_Paste!$B13625="","",IFERROR(INDEX(AcctSub,MATCH(GL_Paste!$B13625&amp;"",AcctCode,0)),"UNKNOWN"))</f>
        <v/>
      </c>
    </row>
    <row r="13629">
      <c r="A13629" s="40">
        <f>IF(GL_Paste!$B13626="","",N(GL_Paste!$H13626)-N(GL_Paste!$G13626))</f>
        <v/>
      </c>
      <c r="B13629" s="43">
        <f>IF(GL_Paste!$B13626="","",DATE(YEAR(GL_Paste!$E13626),MONTH(GL_Paste!$E13626),1))</f>
        <v/>
      </c>
      <c r="C13629">
        <f>IF(GL_Paste!$B13626="","",IF(TRIM(GL_Paste!$M13626)&lt;&gt;"",TRIM(GL_Paste!$M13626),IFERROR(MID(GL_Paste!$I13626,FIND("[",GL_Paste!$I13626)+1,FIND("]",GL_Paste!$I13626)-FIND("[",GL_Paste!$I13626)-1),"")))</f>
        <v/>
      </c>
      <c r="D13629">
        <f>IF(GL_Paste!$B13626="","",IFERROR(INDEX(DeptName,MATCH($C13629,DeptTag,0)),"UNALLOCATED"))</f>
        <v/>
      </c>
      <c r="E13629">
        <f>IF(GL_Paste!$B13626="","",IFERROR(INDEX(AcctCat,MATCH(GL_Paste!$B13626&amp;"",AcctCode,0)),"UNKNOWN"))</f>
        <v/>
      </c>
      <c r="F13629">
        <f>IF(GL_Paste!$B13626="","",IFERROR(INDEX(AcctSub,MATCH(GL_Paste!$B13626&amp;"",AcctCode,0)),"UNKNOWN"))</f>
        <v/>
      </c>
    </row>
    <row r="13630">
      <c r="A13630" s="40">
        <f>IF(GL_Paste!$B13627="","",N(GL_Paste!$H13627)-N(GL_Paste!$G13627))</f>
        <v/>
      </c>
      <c r="B13630" s="43">
        <f>IF(GL_Paste!$B13627="","",DATE(YEAR(GL_Paste!$E13627),MONTH(GL_Paste!$E13627),1))</f>
        <v/>
      </c>
      <c r="C13630">
        <f>IF(GL_Paste!$B13627="","",IF(TRIM(GL_Paste!$M13627)&lt;&gt;"",TRIM(GL_Paste!$M13627),IFERROR(MID(GL_Paste!$I13627,FIND("[",GL_Paste!$I13627)+1,FIND("]",GL_Paste!$I13627)-FIND("[",GL_Paste!$I13627)-1),"")))</f>
        <v/>
      </c>
      <c r="D13630">
        <f>IF(GL_Paste!$B13627="","",IFERROR(INDEX(DeptName,MATCH($C13630,DeptTag,0)),"UNALLOCATED"))</f>
        <v/>
      </c>
      <c r="E13630">
        <f>IF(GL_Paste!$B13627="","",IFERROR(INDEX(AcctCat,MATCH(GL_Paste!$B13627&amp;"",AcctCode,0)),"UNKNOWN"))</f>
        <v/>
      </c>
      <c r="F13630">
        <f>IF(GL_Paste!$B13627="","",IFERROR(INDEX(AcctSub,MATCH(GL_Paste!$B13627&amp;"",AcctCode,0)),"UNKNOWN"))</f>
        <v/>
      </c>
    </row>
    <row r="13631">
      <c r="A13631" s="40">
        <f>IF(GL_Paste!$B13628="","",N(GL_Paste!$H13628)-N(GL_Paste!$G13628))</f>
        <v/>
      </c>
      <c r="B13631" s="43">
        <f>IF(GL_Paste!$B13628="","",DATE(YEAR(GL_Paste!$E13628),MONTH(GL_Paste!$E13628),1))</f>
        <v/>
      </c>
      <c r="C13631">
        <f>IF(GL_Paste!$B13628="","",IF(TRIM(GL_Paste!$M13628)&lt;&gt;"",TRIM(GL_Paste!$M13628),IFERROR(MID(GL_Paste!$I13628,FIND("[",GL_Paste!$I13628)+1,FIND("]",GL_Paste!$I13628)-FIND("[",GL_Paste!$I13628)-1),"")))</f>
        <v/>
      </c>
      <c r="D13631">
        <f>IF(GL_Paste!$B13628="","",IFERROR(INDEX(DeptName,MATCH($C13631,DeptTag,0)),"UNALLOCATED"))</f>
        <v/>
      </c>
      <c r="E13631">
        <f>IF(GL_Paste!$B13628="","",IFERROR(INDEX(AcctCat,MATCH(GL_Paste!$B13628&amp;"",AcctCode,0)),"UNKNOWN"))</f>
        <v/>
      </c>
      <c r="F13631">
        <f>IF(GL_Paste!$B13628="","",IFERROR(INDEX(AcctSub,MATCH(GL_Paste!$B13628&amp;"",AcctCode,0)),"UNKNOWN"))</f>
        <v/>
      </c>
    </row>
    <row r="13632">
      <c r="A13632" s="40">
        <f>IF(GL_Paste!$B13629="","",N(GL_Paste!$H13629)-N(GL_Paste!$G13629))</f>
        <v/>
      </c>
      <c r="B13632" s="43">
        <f>IF(GL_Paste!$B13629="","",DATE(YEAR(GL_Paste!$E13629),MONTH(GL_Paste!$E13629),1))</f>
        <v/>
      </c>
      <c r="C13632">
        <f>IF(GL_Paste!$B13629="","",IF(TRIM(GL_Paste!$M13629)&lt;&gt;"",TRIM(GL_Paste!$M13629),IFERROR(MID(GL_Paste!$I13629,FIND("[",GL_Paste!$I13629)+1,FIND("]",GL_Paste!$I13629)-FIND("[",GL_Paste!$I13629)-1),"")))</f>
        <v/>
      </c>
      <c r="D13632">
        <f>IF(GL_Paste!$B13629="","",IFERROR(INDEX(DeptName,MATCH($C13632,DeptTag,0)),"UNALLOCATED"))</f>
        <v/>
      </c>
      <c r="E13632">
        <f>IF(GL_Paste!$B13629="","",IFERROR(INDEX(AcctCat,MATCH(GL_Paste!$B13629&amp;"",AcctCode,0)),"UNKNOWN"))</f>
        <v/>
      </c>
      <c r="F13632">
        <f>IF(GL_Paste!$B13629="","",IFERROR(INDEX(AcctSub,MATCH(GL_Paste!$B13629&amp;"",AcctCode,0)),"UNKNOWN"))</f>
        <v/>
      </c>
    </row>
    <row r="13633">
      <c r="A13633" s="40">
        <f>IF(GL_Paste!$B13630="","",N(GL_Paste!$H13630)-N(GL_Paste!$G13630))</f>
        <v/>
      </c>
      <c r="B13633" s="43">
        <f>IF(GL_Paste!$B13630="","",DATE(YEAR(GL_Paste!$E13630),MONTH(GL_Paste!$E13630),1))</f>
        <v/>
      </c>
      <c r="C13633">
        <f>IF(GL_Paste!$B13630="","",IF(TRIM(GL_Paste!$M13630)&lt;&gt;"",TRIM(GL_Paste!$M13630),IFERROR(MID(GL_Paste!$I13630,FIND("[",GL_Paste!$I13630)+1,FIND("]",GL_Paste!$I13630)-FIND("[",GL_Paste!$I13630)-1),"")))</f>
        <v/>
      </c>
      <c r="D13633">
        <f>IF(GL_Paste!$B13630="","",IFERROR(INDEX(DeptName,MATCH($C13633,DeptTag,0)),"UNALLOCATED"))</f>
        <v/>
      </c>
      <c r="E13633">
        <f>IF(GL_Paste!$B13630="","",IFERROR(INDEX(AcctCat,MATCH(GL_Paste!$B13630&amp;"",AcctCode,0)),"UNKNOWN"))</f>
        <v/>
      </c>
      <c r="F13633">
        <f>IF(GL_Paste!$B13630="","",IFERROR(INDEX(AcctSub,MATCH(GL_Paste!$B13630&amp;"",AcctCode,0)),"UNKNOWN"))</f>
        <v/>
      </c>
    </row>
    <row r="13634">
      <c r="A13634" s="40">
        <f>IF(GL_Paste!$B13631="","",N(GL_Paste!$H13631)-N(GL_Paste!$G13631))</f>
        <v/>
      </c>
      <c r="B13634" s="43">
        <f>IF(GL_Paste!$B13631="","",DATE(YEAR(GL_Paste!$E13631),MONTH(GL_Paste!$E13631),1))</f>
        <v/>
      </c>
      <c r="C13634">
        <f>IF(GL_Paste!$B13631="","",IF(TRIM(GL_Paste!$M13631)&lt;&gt;"",TRIM(GL_Paste!$M13631),IFERROR(MID(GL_Paste!$I13631,FIND("[",GL_Paste!$I13631)+1,FIND("]",GL_Paste!$I13631)-FIND("[",GL_Paste!$I13631)-1),"")))</f>
        <v/>
      </c>
      <c r="D13634">
        <f>IF(GL_Paste!$B13631="","",IFERROR(INDEX(DeptName,MATCH($C13634,DeptTag,0)),"UNALLOCATED"))</f>
        <v/>
      </c>
      <c r="E13634">
        <f>IF(GL_Paste!$B13631="","",IFERROR(INDEX(AcctCat,MATCH(GL_Paste!$B13631&amp;"",AcctCode,0)),"UNKNOWN"))</f>
        <v/>
      </c>
      <c r="F13634">
        <f>IF(GL_Paste!$B13631="","",IFERROR(INDEX(AcctSub,MATCH(GL_Paste!$B13631&amp;"",AcctCode,0)),"UNKNOWN"))</f>
        <v/>
      </c>
    </row>
    <row r="13635">
      <c r="A13635" s="40">
        <f>IF(GL_Paste!$B13632="","",N(GL_Paste!$H13632)-N(GL_Paste!$G13632))</f>
        <v/>
      </c>
      <c r="B13635" s="43">
        <f>IF(GL_Paste!$B13632="","",DATE(YEAR(GL_Paste!$E13632),MONTH(GL_Paste!$E13632),1))</f>
        <v/>
      </c>
      <c r="C13635">
        <f>IF(GL_Paste!$B13632="","",IF(TRIM(GL_Paste!$M13632)&lt;&gt;"",TRIM(GL_Paste!$M13632),IFERROR(MID(GL_Paste!$I13632,FIND("[",GL_Paste!$I13632)+1,FIND("]",GL_Paste!$I13632)-FIND("[",GL_Paste!$I13632)-1),"")))</f>
        <v/>
      </c>
      <c r="D13635">
        <f>IF(GL_Paste!$B13632="","",IFERROR(INDEX(DeptName,MATCH($C13635,DeptTag,0)),"UNALLOCATED"))</f>
        <v/>
      </c>
      <c r="E13635">
        <f>IF(GL_Paste!$B13632="","",IFERROR(INDEX(AcctCat,MATCH(GL_Paste!$B13632&amp;"",AcctCode,0)),"UNKNOWN"))</f>
        <v/>
      </c>
      <c r="F13635">
        <f>IF(GL_Paste!$B13632="","",IFERROR(INDEX(AcctSub,MATCH(GL_Paste!$B13632&amp;"",AcctCode,0)),"UNKNOWN"))</f>
        <v/>
      </c>
    </row>
    <row r="13636">
      <c r="A13636" s="40">
        <f>IF(GL_Paste!$B13633="","",N(GL_Paste!$H13633)-N(GL_Paste!$G13633))</f>
        <v/>
      </c>
      <c r="B13636" s="43">
        <f>IF(GL_Paste!$B13633="","",DATE(YEAR(GL_Paste!$E13633),MONTH(GL_Paste!$E13633),1))</f>
        <v/>
      </c>
      <c r="C13636">
        <f>IF(GL_Paste!$B13633="","",IF(TRIM(GL_Paste!$M13633)&lt;&gt;"",TRIM(GL_Paste!$M13633),IFERROR(MID(GL_Paste!$I13633,FIND("[",GL_Paste!$I13633)+1,FIND("]",GL_Paste!$I13633)-FIND("[",GL_Paste!$I13633)-1),"")))</f>
        <v/>
      </c>
      <c r="D13636">
        <f>IF(GL_Paste!$B13633="","",IFERROR(INDEX(DeptName,MATCH($C13636,DeptTag,0)),"UNALLOCATED"))</f>
        <v/>
      </c>
      <c r="E13636">
        <f>IF(GL_Paste!$B13633="","",IFERROR(INDEX(AcctCat,MATCH(GL_Paste!$B13633&amp;"",AcctCode,0)),"UNKNOWN"))</f>
        <v/>
      </c>
      <c r="F13636">
        <f>IF(GL_Paste!$B13633="","",IFERROR(INDEX(AcctSub,MATCH(GL_Paste!$B13633&amp;"",AcctCode,0)),"UNKNOWN"))</f>
        <v/>
      </c>
    </row>
    <row r="13637">
      <c r="A13637" s="40">
        <f>IF(GL_Paste!$B13634="","",N(GL_Paste!$H13634)-N(GL_Paste!$G13634))</f>
        <v/>
      </c>
      <c r="B13637" s="43">
        <f>IF(GL_Paste!$B13634="","",DATE(YEAR(GL_Paste!$E13634),MONTH(GL_Paste!$E13634),1))</f>
        <v/>
      </c>
      <c r="C13637">
        <f>IF(GL_Paste!$B13634="","",IF(TRIM(GL_Paste!$M13634)&lt;&gt;"",TRIM(GL_Paste!$M13634),IFERROR(MID(GL_Paste!$I13634,FIND("[",GL_Paste!$I13634)+1,FIND("]",GL_Paste!$I13634)-FIND("[",GL_Paste!$I13634)-1),"")))</f>
        <v/>
      </c>
      <c r="D13637">
        <f>IF(GL_Paste!$B13634="","",IFERROR(INDEX(DeptName,MATCH($C13637,DeptTag,0)),"UNALLOCATED"))</f>
        <v/>
      </c>
      <c r="E13637">
        <f>IF(GL_Paste!$B13634="","",IFERROR(INDEX(AcctCat,MATCH(GL_Paste!$B13634&amp;"",AcctCode,0)),"UNKNOWN"))</f>
        <v/>
      </c>
      <c r="F13637">
        <f>IF(GL_Paste!$B13634="","",IFERROR(INDEX(AcctSub,MATCH(GL_Paste!$B13634&amp;"",AcctCode,0)),"UNKNOWN"))</f>
        <v/>
      </c>
    </row>
    <row r="13638">
      <c r="A13638" s="40">
        <f>IF(GL_Paste!$B13635="","",N(GL_Paste!$H13635)-N(GL_Paste!$G13635))</f>
        <v/>
      </c>
      <c r="B13638" s="43">
        <f>IF(GL_Paste!$B13635="","",DATE(YEAR(GL_Paste!$E13635),MONTH(GL_Paste!$E13635),1))</f>
        <v/>
      </c>
      <c r="C13638">
        <f>IF(GL_Paste!$B13635="","",IF(TRIM(GL_Paste!$M13635)&lt;&gt;"",TRIM(GL_Paste!$M13635),IFERROR(MID(GL_Paste!$I13635,FIND("[",GL_Paste!$I13635)+1,FIND("]",GL_Paste!$I13635)-FIND("[",GL_Paste!$I13635)-1),"")))</f>
        <v/>
      </c>
      <c r="D13638">
        <f>IF(GL_Paste!$B13635="","",IFERROR(INDEX(DeptName,MATCH($C13638,DeptTag,0)),"UNALLOCATED"))</f>
        <v/>
      </c>
      <c r="E13638">
        <f>IF(GL_Paste!$B13635="","",IFERROR(INDEX(AcctCat,MATCH(GL_Paste!$B13635&amp;"",AcctCode,0)),"UNKNOWN"))</f>
        <v/>
      </c>
      <c r="F13638">
        <f>IF(GL_Paste!$B13635="","",IFERROR(INDEX(AcctSub,MATCH(GL_Paste!$B13635&amp;"",AcctCode,0)),"UNKNOWN"))</f>
        <v/>
      </c>
    </row>
    <row r="13639">
      <c r="A13639" s="40">
        <f>IF(GL_Paste!$B13636="","",N(GL_Paste!$H13636)-N(GL_Paste!$G13636))</f>
        <v/>
      </c>
      <c r="B13639" s="43">
        <f>IF(GL_Paste!$B13636="","",DATE(YEAR(GL_Paste!$E13636),MONTH(GL_Paste!$E13636),1))</f>
        <v/>
      </c>
      <c r="C13639">
        <f>IF(GL_Paste!$B13636="","",IF(TRIM(GL_Paste!$M13636)&lt;&gt;"",TRIM(GL_Paste!$M13636),IFERROR(MID(GL_Paste!$I13636,FIND("[",GL_Paste!$I13636)+1,FIND("]",GL_Paste!$I13636)-FIND("[",GL_Paste!$I13636)-1),"")))</f>
        <v/>
      </c>
      <c r="D13639">
        <f>IF(GL_Paste!$B13636="","",IFERROR(INDEX(DeptName,MATCH($C13639,DeptTag,0)),"UNALLOCATED"))</f>
        <v/>
      </c>
      <c r="E13639">
        <f>IF(GL_Paste!$B13636="","",IFERROR(INDEX(AcctCat,MATCH(GL_Paste!$B13636&amp;"",AcctCode,0)),"UNKNOWN"))</f>
        <v/>
      </c>
      <c r="F13639">
        <f>IF(GL_Paste!$B13636="","",IFERROR(INDEX(AcctSub,MATCH(GL_Paste!$B13636&amp;"",AcctCode,0)),"UNKNOWN"))</f>
        <v/>
      </c>
    </row>
    <row r="13640">
      <c r="A13640" s="40">
        <f>IF(GL_Paste!$B13637="","",N(GL_Paste!$H13637)-N(GL_Paste!$G13637))</f>
        <v/>
      </c>
      <c r="B13640" s="43">
        <f>IF(GL_Paste!$B13637="","",DATE(YEAR(GL_Paste!$E13637),MONTH(GL_Paste!$E13637),1))</f>
        <v/>
      </c>
      <c r="C13640">
        <f>IF(GL_Paste!$B13637="","",IF(TRIM(GL_Paste!$M13637)&lt;&gt;"",TRIM(GL_Paste!$M13637),IFERROR(MID(GL_Paste!$I13637,FIND("[",GL_Paste!$I13637)+1,FIND("]",GL_Paste!$I13637)-FIND("[",GL_Paste!$I13637)-1),"")))</f>
        <v/>
      </c>
      <c r="D13640">
        <f>IF(GL_Paste!$B13637="","",IFERROR(INDEX(DeptName,MATCH($C13640,DeptTag,0)),"UNALLOCATED"))</f>
        <v/>
      </c>
      <c r="E13640">
        <f>IF(GL_Paste!$B13637="","",IFERROR(INDEX(AcctCat,MATCH(GL_Paste!$B13637&amp;"",AcctCode,0)),"UNKNOWN"))</f>
        <v/>
      </c>
      <c r="F13640">
        <f>IF(GL_Paste!$B13637="","",IFERROR(INDEX(AcctSub,MATCH(GL_Paste!$B13637&amp;"",AcctCode,0)),"UNKNOWN"))</f>
        <v/>
      </c>
    </row>
    <row r="13641">
      <c r="A13641" s="40">
        <f>IF(GL_Paste!$B13638="","",N(GL_Paste!$H13638)-N(GL_Paste!$G13638))</f>
        <v/>
      </c>
      <c r="B13641" s="43">
        <f>IF(GL_Paste!$B13638="","",DATE(YEAR(GL_Paste!$E13638),MONTH(GL_Paste!$E13638),1))</f>
        <v/>
      </c>
      <c r="C13641">
        <f>IF(GL_Paste!$B13638="","",IF(TRIM(GL_Paste!$M13638)&lt;&gt;"",TRIM(GL_Paste!$M13638),IFERROR(MID(GL_Paste!$I13638,FIND("[",GL_Paste!$I13638)+1,FIND("]",GL_Paste!$I13638)-FIND("[",GL_Paste!$I13638)-1),"")))</f>
        <v/>
      </c>
      <c r="D13641">
        <f>IF(GL_Paste!$B13638="","",IFERROR(INDEX(DeptName,MATCH($C13641,DeptTag,0)),"UNALLOCATED"))</f>
        <v/>
      </c>
      <c r="E13641">
        <f>IF(GL_Paste!$B13638="","",IFERROR(INDEX(AcctCat,MATCH(GL_Paste!$B13638&amp;"",AcctCode,0)),"UNKNOWN"))</f>
        <v/>
      </c>
      <c r="F13641">
        <f>IF(GL_Paste!$B13638="","",IFERROR(INDEX(AcctSub,MATCH(GL_Paste!$B13638&amp;"",AcctCode,0)),"UNKNOWN"))</f>
        <v/>
      </c>
    </row>
    <row r="13642">
      <c r="A13642" s="40">
        <f>IF(GL_Paste!$B13639="","",N(GL_Paste!$H13639)-N(GL_Paste!$G13639))</f>
        <v/>
      </c>
      <c r="B13642" s="43">
        <f>IF(GL_Paste!$B13639="","",DATE(YEAR(GL_Paste!$E13639),MONTH(GL_Paste!$E13639),1))</f>
        <v/>
      </c>
      <c r="C13642">
        <f>IF(GL_Paste!$B13639="","",IF(TRIM(GL_Paste!$M13639)&lt;&gt;"",TRIM(GL_Paste!$M13639),IFERROR(MID(GL_Paste!$I13639,FIND("[",GL_Paste!$I13639)+1,FIND("]",GL_Paste!$I13639)-FIND("[",GL_Paste!$I13639)-1),"")))</f>
        <v/>
      </c>
      <c r="D13642">
        <f>IF(GL_Paste!$B13639="","",IFERROR(INDEX(DeptName,MATCH($C13642,DeptTag,0)),"UNALLOCATED"))</f>
        <v/>
      </c>
      <c r="E13642">
        <f>IF(GL_Paste!$B13639="","",IFERROR(INDEX(AcctCat,MATCH(GL_Paste!$B13639&amp;"",AcctCode,0)),"UNKNOWN"))</f>
        <v/>
      </c>
      <c r="F13642">
        <f>IF(GL_Paste!$B13639="","",IFERROR(INDEX(AcctSub,MATCH(GL_Paste!$B13639&amp;"",AcctCode,0)),"UNKNOWN"))</f>
        <v/>
      </c>
    </row>
    <row r="13643">
      <c r="A13643" s="40">
        <f>IF(GL_Paste!$B13640="","",N(GL_Paste!$H13640)-N(GL_Paste!$G13640))</f>
        <v/>
      </c>
      <c r="B13643" s="43">
        <f>IF(GL_Paste!$B13640="","",DATE(YEAR(GL_Paste!$E13640),MONTH(GL_Paste!$E13640),1))</f>
        <v/>
      </c>
      <c r="C13643">
        <f>IF(GL_Paste!$B13640="","",IF(TRIM(GL_Paste!$M13640)&lt;&gt;"",TRIM(GL_Paste!$M13640),IFERROR(MID(GL_Paste!$I13640,FIND("[",GL_Paste!$I13640)+1,FIND("]",GL_Paste!$I13640)-FIND("[",GL_Paste!$I13640)-1),"")))</f>
        <v/>
      </c>
      <c r="D13643">
        <f>IF(GL_Paste!$B13640="","",IFERROR(INDEX(DeptName,MATCH($C13643,DeptTag,0)),"UNALLOCATED"))</f>
        <v/>
      </c>
      <c r="E13643">
        <f>IF(GL_Paste!$B13640="","",IFERROR(INDEX(AcctCat,MATCH(GL_Paste!$B13640&amp;"",AcctCode,0)),"UNKNOWN"))</f>
        <v/>
      </c>
      <c r="F13643">
        <f>IF(GL_Paste!$B13640="","",IFERROR(INDEX(AcctSub,MATCH(GL_Paste!$B13640&amp;"",AcctCode,0)),"UNKNOWN"))</f>
        <v/>
      </c>
    </row>
    <row r="13644">
      <c r="A13644" s="40">
        <f>IF(GL_Paste!$B13641="","",N(GL_Paste!$H13641)-N(GL_Paste!$G13641))</f>
        <v/>
      </c>
      <c r="B13644" s="43">
        <f>IF(GL_Paste!$B13641="","",DATE(YEAR(GL_Paste!$E13641),MONTH(GL_Paste!$E13641),1))</f>
        <v/>
      </c>
      <c r="C13644">
        <f>IF(GL_Paste!$B13641="","",IF(TRIM(GL_Paste!$M13641)&lt;&gt;"",TRIM(GL_Paste!$M13641),IFERROR(MID(GL_Paste!$I13641,FIND("[",GL_Paste!$I13641)+1,FIND("]",GL_Paste!$I13641)-FIND("[",GL_Paste!$I13641)-1),"")))</f>
        <v/>
      </c>
      <c r="D13644">
        <f>IF(GL_Paste!$B13641="","",IFERROR(INDEX(DeptName,MATCH($C13644,DeptTag,0)),"UNALLOCATED"))</f>
        <v/>
      </c>
      <c r="E13644">
        <f>IF(GL_Paste!$B13641="","",IFERROR(INDEX(AcctCat,MATCH(GL_Paste!$B13641&amp;"",AcctCode,0)),"UNKNOWN"))</f>
        <v/>
      </c>
      <c r="F13644">
        <f>IF(GL_Paste!$B13641="","",IFERROR(INDEX(AcctSub,MATCH(GL_Paste!$B13641&amp;"",AcctCode,0)),"UNKNOWN"))</f>
        <v/>
      </c>
    </row>
    <row r="13645">
      <c r="A13645" s="40">
        <f>IF(GL_Paste!$B13642="","",N(GL_Paste!$H13642)-N(GL_Paste!$G13642))</f>
        <v/>
      </c>
      <c r="B13645" s="43">
        <f>IF(GL_Paste!$B13642="","",DATE(YEAR(GL_Paste!$E13642),MONTH(GL_Paste!$E13642),1))</f>
        <v/>
      </c>
      <c r="C13645">
        <f>IF(GL_Paste!$B13642="","",IF(TRIM(GL_Paste!$M13642)&lt;&gt;"",TRIM(GL_Paste!$M13642),IFERROR(MID(GL_Paste!$I13642,FIND("[",GL_Paste!$I13642)+1,FIND("]",GL_Paste!$I13642)-FIND("[",GL_Paste!$I13642)-1),"")))</f>
        <v/>
      </c>
      <c r="D13645">
        <f>IF(GL_Paste!$B13642="","",IFERROR(INDEX(DeptName,MATCH($C13645,DeptTag,0)),"UNALLOCATED"))</f>
        <v/>
      </c>
      <c r="E13645">
        <f>IF(GL_Paste!$B13642="","",IFERROR(INDEX(AcctCat,MATCH(GL_Paste!$B13642&amp;"",AcctCode,0)),"UNKNOWN"))</f>
        <v/>
      </c>
      <c r="F13645">
        <f>IF(GL_Paste!$B13642="","",IFERROR(INDEX(AcctSub,MATCH(GL_Paste!$B13642&amp;"",AcctCode,0)),"UNKNOWN"))</f>
        <v/>
      </c>
    </row>
    <row r="13646">
      <c r="A13646" s="40">
        <f>IF(GL_Paste!$B13643="","",N(GL_Paste!$H13643)-N(GL_Paste!$G13643))</f>
        <v/>
      </c>
      <c r="B13646" s="43">
        <f>IF(GL_Paste!$B13643="","",DATE(YEAR(GL_Paste!$E13643),MONTH(GL_Paste!$E13643),1))</f>
        <v/>
      </c>
      <c r="C13646">
        <f>IF(GL_Paste!$B13643="","",IF(TRIM(GL_Paste!$M13643)&lt;&gt;"",TRIM(GL_Paste!$M13643),IFERROR(MID(GL_Paste!$I13643,FIND("[",GL_Paste!$I13643)+1,FIND("]",GL_Paste!$I13643)-FIND("[",GL_Paste!$I13643)-1),"")))</f>
        <v/>
      </c>
      <c r="D13646">
        <f>IF(GL_Paste!$B13643="","",IFERROR(INDEX(DeptName,MATCH($C13646,DeptTag,0)),"UNALLOCATED"))</f>
        <v/>
      </c>
      <c r="E13646">
        <f>IF(GL_Paste!$B13643="","",IFERROR(INDEX(AcctCat,MATCH(GL_Paste!$B13643&amp;"",AcctCode,0)),"UNKNOWN"))</f>
        <v/>
      </c>
      <c r="F13646">
        <f>IF(GL_Paste!$B13643="","",IFERROR(INDEX(AcctSub,MATCH(GL_Paste!$B13643&amp;"",AcctCode,0)),"UNKNOWN"))</f>
        <v/>
      </c>
    </row>
    <row r="13647">
      <c r="A13647" s="40">
        <f>IF(GL_Paste!$B13644="","",N(GL_Paste!$H13644)-N(GL_Paste!$G13644))</f>
        <v/>
      </c>
      <c r="B13647" s="43">
        <f>IF(GL_Paste!$B13644="","",DATE(YEAR(GL_Paste!$E13644),MONTH(GL_Paste!$E13644),1))</f>
        <v/>
      </c>
      <c r="C13647">
        <f>IF(GL_Paste!$B13644="","",IF(TRIM(GL_Paste!$M13644)&lt;&gt;"",TRIM(GL_Paste!$M13644),IFERROR(MID(GL_Paste!$I13644,FIND("[",GL_Paste!$I13644)+1,FIND("]",GL_Paste!$I13644)-FIND("[",GL_Paste!$I13644)-1),"")))</f>
        <v/>
      </c>
      <c r="D13647">
        <f>IF(GL_Paste!$B13644="","",IFERROR(INDEX(DeptName,MATCH($C13647,DeptTag,0)),"UNALLOCATED"))</f>
        <v/>
      </c>
      <c r="E13647">
        <f>IF(GL_Paste!$B13644="","",IFERROR(INDEX(AcctCat,MATCH(GL_Paste!$B13644&amp;"",AcctCode,0)),"UNKNOWN"))</f>
        <v/>
      </c>
      <c r="F13647">
        <f>IF(GL_Paste!$B13644="","",IFERROR(INDEX(AcctSub,MATCH(GL_Paste!$B13644&amp;"",AcctCode,0)),"UNKNOWN"))</f>
        <v/>
      </c>
    </row>
    <row r="13648">
      <c r="A13648" s="40">
        <f>IF(GL_Paste!$B13645="","",N(GL_Paste!$H13645)-N(GL_Paste!$G13645))</f>
        <v/>
      </c>
      <c r="B13648" s="43">
        <f>IF(GL_Paste!$B13645="","",DATE(YEAR(GL_Paste!$E13645),MONTH(GL_Paste!$E13645),1))</f>
        <v/>
      </c>
      <c r="C13648">
        <f>IF(GL_Paste!$B13645="","",IF(TRIM(GL_Paste!$M13645)&lt;&gt;"",TRIM(GL_Paste!$M13645),IFERROR(MID(GL_Paste!$I13645,FIND("[",GL_Paste!$I13645)+1,FIND("]",GL_Paste!$I13645)-FIND("[",GL_Paste!$I13645)-1),"")))</f>
        <v/>
      </c>
      <c r="D13648">
        <f>IF(GL_Paste!$B13645="","",IFERROR(INDEX(DeptName,MATCH($C13648,DeptTag,0)),"UNALLOCATED"))</f>
        <v/>
      </c>
      <c r="E13648">
        <f>IF(GL_Paste!$B13645="","",IFERROR(INDEX(AcctCat,MATCH(GL_Paste!$B13645&amp;"",AcctCode,0)),"UNKNOWN"))</f>
        <v/>
      </c>
      <c r="F13648">
        <f>IF(GL_Paste!$B13645="","",IFERROR(INDEX(AcctSub,MATCH(GL_Paste!$B13645&amp;"",AcctCode,0)),"UNKNOWN"))</f>
        <v/>
      </c>
    </row>
    <row r="13649">
      <c r="A13649" s="40">
        <f>IF(GL_Paste!$B13646="","",N(GL_Paste!$H13646)-N(GL_Paste!$G13646))</f>
        <v/>
      </c>
      <c r="B13649" s="43">
        <f>IF(GL_Paste!$B13646="","",DATE(YEAR(GL_Paste!$E13646),MONTH(GL_Paste!$E13646),1))</f>
        <v/>
      </c>
      <c r="C13649">
        <f>IF(GL_Paste!$B13646="","",IF(TRIM(GL_Paste!$M13646)&lt;&gt;"",TRIM(GL_Paste!$M13646),IFERROR(MID(GL_Paste!$I13646,FIND("[",GL_Paste!$I13646)+1,FIND("]",GL_Paste!$I13646)-FIND("[",GL_Paste!$I13646)-1),"")))</f>
        <v/>
      </c>
      <c r="D13649">
        <f>IF(GL_Paste!$B13646="","",IFERROR(INDEX(DeptName,MATCH($C13649,DeptTag,0)),"UNALLOCATED"))</f>
        <v/>
      </c>
      <c r="E13649">
        <f>IF(GL_Paste!$B13646="","",IFERROR(INDEX(AcctCat,MATCH(GL_Paste!$B13646&amp;"",AcctCode,0)),"UNKNOWN"))</f>
        <v/>
      </c>
      <c r="F13649">
        <f>IF(GL_Paste!$B13646="","",IFERROR(INDEX(AcctSub,MATCH(GL_Paste!$B13646&amp;"",AcctCode,0)),"UNKNOWN"))</f>
        <v/>
      </c>
    </row>
    <row r="13650">
      <c r="A13650" s="40">
        <f>IF(GL_Paste!$B13647="","",N(GL_Paste!$H13647)-N(GL_Paste!$G13647))</f>
        <v/>
      </c>
      <c r="B13650" s="43">
        <f>IF(GL_Paste!$B13647="","",DATE(YEAR(GL_Paste!$E13647),MONTH(GL_Paste!$E13647),1))</f>
        <v/>
      </c>
      <c r="C13650">
        <f>IF(GL_Paste!$B13647="","",IF(TRIM(GL_Paste!$M13647)&lt;&gt;"",TRIM(GL_Paste!$M13647),IFERROR(MID(GL_Paste!$I13647,FIND("[",GL_Paste!$I13647)+1,FIND("]",GL_Paste!$I13647)-FIND("[",GL_Paste!$I13647)-1),"")))</f>
        <v/>
      </c>
      <c r="D13650">
        <f>IF(GL_Paste!$B13647="","",IFERROR(INDEX(DeptName,MATCH($C13650,DeptTag,0)),"UNALLOCATED"))</f>
        <v/>
      </c>
      <c r="E13650">
        <f>IF(GL_Paste!$B13647="","",IFERROR(INDEX(AcctCat,MATCH(GL_Paste!$B13647&amp;"",AcctCode,0)),"UNKNOWN"))</f>
        <v/>
      </c>
      <c r="F13650">
        <f>IF(GL_Paste!$B13647="","",IFERROR(INDEX(AcctSub,MATCH(GL_Paste!$B13647&amp;"",AcctCode,0)),"UNKNOWN"))</f>
        <v/>
      </c>
    </row>
    <row r="13651">
      <c r="A13651" s="40">
        <f>IF(GL_Paste!$B13648="","",N(GL_Paste!$H13648)-N(GL_Paste!$G13648))</f>
        <v/>
      </c>
      <c r="B13651" s="43">
        <f>IF(GL_Paste!$B13648="","",DATE(YEAR(GL_Paste!$E13648),MONTH(GL_Paste!$E13648),1))</f>
        <v/>
      </c>
      <c r="C13651">
        <f>IF(GL_Paste!$B13648="","",IF(TRIM(GL_Paste!$M13648)&lt;&gt;"",TRIM(GL_Paste!$M13648),IFERROR(MID(GL_Paste!$I13648,FIND("[",GL_Paste!$I13648)+1,FIND("]",GL_Paste!$I13648)-FIND("[",GL_Paste!$I13648)-1),"")))</f>
        <v/>
      </c>
      <c r="D13651">
        <f>IF(GL_Paste!$B13648="","",IFERROR(INDEX(DeptName,MATCH($C13651,DeptTag,0)),"UNALLOCATED"))</f>
        <v/>
      </c>
      <c r="E13651">
        <f>IF(GL_Paste!$B13648="","",IFERROR(INDEX(AcctCat,MATCH(GL_Paste!$B13648&amp;"",AcctCode,0)),"UNKNOWN"))</f>
        <v/>
      </c>
      <c r="F13651">
        <f>IF(GL_Paste!$B13648="","",IFERROR(INDEX(AcctSub,MATCH(GL_Paste!$B13648&amp;"",AcctCode,0)),"UNKNOWN"))</f>
        <v/>
      </c>
    </row>
    <row r="13652">
      <c r="A13652" s="40">
        <f>IF(GL_Paste!$B13649="","",N(GL_Paste!$H13649)-N(GL_Paste!$G13649))</f>
        <v/>
      </c>
      <c r="B13652" s="43">
        <f>IF(GL_Paste!$B13649="","",DATE(YEAR(GL_Paste!$E13649),MONTH(GL_Paste!$E13649),1))</f>
        <v/>
      </c>
      <c r="C13652">
        <f>IF(GL_Paste!$B13649="","",IF(TRIM(GL_Paste!$M13649)&lt;&gt;"",TRIM(GL_Paste!$M13649),IFERROR(MID(GL_Paste!$I13649,FIND("[",GL_Paste!$I13649)+1,FIND("]",GL_Paste!$I13649)-FIND("[",GL_Paste!$I13649)-1),"")))</f>
        <v/>
      </c>
      <c r="D13652">
        <f>IF(GL_Paste!$B13649="","",IFERROR(INDEX(DeptName,MATCH($C13652,DeptTag,0)),"UNALLOCATED"))</f>
        <v/>
      </c>
      <c r="E13652">
        <f>IF(GL_Paste!$B13649="","",IFERROR(INDEX(AcctCat,MATCH(GL_Paste!$B13649&amp;"",AcctCode,0)),"UNKNOWN"))</f>
        <v/>
      </c>
      <c r="F13652">
        <f>IF(GL_Paste!$B13649="","",IFERROR(INDEX(AcctSub,MATCH(GL_Paste!$B13649&amp;"",AcctCode,0)),"UNKNOWN"))</f>
        <v/>
      </c>
    </row>
    <row r="13653">
      <c r="A13653" s="40">
        <f>IF(GL_Paste!$B13650="","",N(GL_Paste!$H13650)-N(GL_Paste!$G13650))</f>
        <v/>
      </c>
      <c r="B13653" s="43">
        <f>IF(GL_Paste!$B13650="","",DATE(YEAR(GL_Paste!$E13650),MONTH(GL_Paste!$E13650),1))</f>
        <v/>
      </c>
      <c r="C13653">
        <f>IF(GL_Paste!$B13650="","",IF(TRIM(GL_Paste!$M13650)&lt;&gt;"",TRIM(GL_Paste!$M13650),IFERROR(MID(GL_Paste!$I13650,FIND("[",GL_Paste!$I13650)+1,FIND("]",GL_Paste!$I13650)-FIND("[",GL_Paste!$I13650)-1),"")))</f>
        <v/>
      </c>
      <c r="D13653">
        <f>IF(GL_Paste!$B13650="","",IFERROR(INDEX(DeptName,MATCH($C13653,DeptTag,0)),"UNALLOCATED"))</f>
        <v/>
      </c>
      <c r="E13653">
        <f>IF(GL_Paste!$B13650="","",IFERROR(INDEX(AcctCat,MATCH(GL_Paste!$B13650&amp;"",AcctCode,0)),"UNKNOWN"))</f>
        <v/>
      </c>
      <c r="F13653">
        <f>IF(GL_Paste!$B13650="","",IFERROR(INDEX(AcctSub,MATCH(GL_Paste!$B13650&amp;"",AcctCode,0)),"UNKNOWN"))</f>
        <v/>
      </c>
    </row>
    <row r="13654">
      <c r="A13654" s="40">
        <f>IF(GL_Paste!$B13651="","",N(GL_Paste!$H13651)-N(GL_Paste!$G13651))</f>
        <v/>
      </c>
      <c r="B13654" s="43">
        <f>IF(GL_Paste!$B13651="","",DATE(YEAR(GL_Paste!$E13651),MONTH(GL_Paste!$E13651),1))</f>
        <v/>
      </c>
      <c r="C13654">
        <f>IF(GL_Paste!$B13651="","",IF(TRIM(GL_Paste!$M13651)&lt;&gt;"",TRIM(GL_Paste!$M13651),IFERROR(MID(GL_Paste!$I13651,FIND("[",GL_Paste!$I13651)+1,FIND("]",GL_Paste!$I13651)-FIND("[",GL_Paste!$I13651)-1),"")))</f>
        <v/>
      </c>
      <c r="D13654">
        <f>IF(GL_Paste!$B13651="","",IFERROR(INDEX(DeptName,MATCH($C13654,DeptTag,0)),"UNALLOCATED"))</f>
        <v/>
      </c>
      <c r="E13654">
        <f>IF(GL_Paste!$B13651="","",IFERROR(INDEX(AcctCat,MATCH(GL_Paste!$B13651&amp;"",AcctCode,0)),"UNKNOWN"))</f>
        <v/>
      </c>
      <c r="F13654">
        <f>IF(GL_Paste!$B13651="","",IFERROR(INDEX(AcctSub,MATCH(GL_Paste!$B13651&amp;"",AcctCode,0)),"UNKNOWN"))</f>
        <v/>
      </c>
    </row>
    <row r="13655">
      <c r="A13655" s="40">
        <f>IF(GL_Paste!$B13652="","",N(GL_Paste!$H13652)-N(GL_Paste!$G13652))</f>
        <v/>
      </c>
      <c r="B13655" s="43">
        <f>IF(GL_Paste!$B13652="","",DATE(YEAR(GL_Paste!$E13652),MONTH(GL_Paste!$E13652),1))</f>
        <v/>
      </c>
      <c r="C13655">
        <f>IF(GL_Paste!$B13652="","",IF(TRIM(GL_Paste!$M13652)&lt;&gt;"",TRIM(GL_Paste!$M13652),IFERROR(MID(GL_Paste!$I13652,FIND("[",GL_Paste!$I13652)+1,FIND("]",GL_Paste!$I13652)-FIND("[",GL_Paste!$I13652)-1),"")))</f>
        <v/>
      </c>
      <c r="D13655">
        <f>IF(GL_Paste!$B13652="","",IFERROR(INDEX(DeptName,MATCH($C13655,DeptTag,0)),"UNALLOCATED"))</f>
        <v/>
      </c>
      <c r="E13655">
        <f>IF(GL_Paste!$B13652="","",IFERROR(INDEX(AcctCat,MATCH(GL_Paste!$B13652&amp;"",AcctCode,0)),"UNKNOWN"))</f>
        <v/>
      </c>
      <c r="F13655">
        <f>IF(GL_Paste!$B13652="","",IFERROR(INDEX(AcctSub,MATCH(GL_Paste!$B13652&amp;"",AcctCode,0)),"UNKNOWN"))</f>
        <v/>
      </c>
    </row>
    <row r="13656">
      <c r="A13656" s="40">
        <f>IF(GL_Paste!$B13653="","",N(GL_Paste!$H13653)-N(GL_Paste!$G13653))</f>
        <v/>
      </c>
      <c r="B13656" s="43">
        <f>IF(GL_Paste!$B13653="","",DATE(YEAR(GL_Paste!$E13653),MONTH(GL_Paste!$E13653),1))</f>
        <v/>
      </c>
      <c r="C13656">
        <f>IF(GL_Paste!$B13653="","",IF(TRIM(GL_Paste!$M13653)&lt;&gt;"",TRIM(GL_Paste!$M13653),IFERROR(MID(GL_Paste!$I13653,FIND("[",GL_Paste!$I13653)+1,FIND("]",GL_Paste!$I13653)-FIND("[",GL_Paste!$I13653)-1),"")))</f>
        <v/>
      </c>
      <c r="D13656">
        <f>IF(GL_Paste!$B13653="","",IFERROR(INDEX(DeptName,MATCH($C13656,DeptTag,0)),"UNALLOCATED"))</f>
        <v/>
      </c>
      <c r="E13656">
        <f>IF(GL_Paste!$B13653="","",IFERROR(INDEX(AcctCat,MATCH(GL_Paste!$B13653&amp;"",AcctCode,0)),"UNKNOWN"))</f>
        <v/>
      </c>
      <c r="F13656">
        <f>IF(GL_Paste!$B13653="","",IFERROR(INDEX(AcctSub,MATCH(GL_Paste!$B13653&amp;"",AcctCode,0)),"UNKNOWN"))</f>
        <v/>
      </c>
    </row>
    <row r="13657">
      <c r="A13657" s="40">
        <f>IF(GL_Paste!$B13654="","",N(GL_Paste!$H13654)-N(GL_Paste!$G13654))</f>
        <v/>
      </c>
      <c r="B13657" s="43">
        <f>IF(GL_Paste!$B13654="","",DATE(YEAR(GL_Paste!$E13654),MONTH(GL_Paste!$E13654),1))</f>
        <v/>
      </c>
      <c r="C13657">
        <f>IF(GL_Paste!$B13654="","",IF(TRIM(GL_Paste!$M13654)&lt;&gt;"",TRIM(GL_Paste!$M13654),IFERROR(MID(GL_Paste!$I13654,FIND("[",GL_Paste!$I13654)+1,FIND("]",GL_Paste!$I13654)-FIND("[",GL_Paste!$I13654)-1),"")))</f>
        <v/>
      </c>
      <c r="D13657">
        <f>IF(GL_Paste!$B13654="","",IFERROR(INDEX(DeptName,MATCH($C13657,DeptTag,0)),"UNALLOCATED"))</f>
        <v/>
      </c>
      <c r="E13657">
        <f>IF(GL_Paste!$B13654="","",IFERROR(INDEX(AcctCat,MATCH(GL_Paste!$B13654&amp;"",AcctCode,0)),"UNKNOWN"))</f>
        <v/>
      </c>
      <c r="F13657">
        <f>IF(GL_Paste!$B13654="","",IFERROR(INDEX(AcctSub,MATCH(GL_Paste!$B13654&amp;"",AcctCode,0)),"UNKNOWN"))</f>
        <v/>
      </c>
    </row>
    <row r="13658">
      <c r="A13658" s="40">
        <f>IF(GL_Paste!$B13655="","",N(GL_Paste!$H13655)-N(GL_Paste!$G13655))</f>
        <v/>
      </c>
      <c r="B13658" s="43">
        <f>IF(GL_Paste!$B13655="","",DATE(YEAR(GL_Paste!$E13655),MONTH(GL_Paste!$E13655),1))</f>
        <v/>
      </c>
      <c r="C13658">
        <f>IF(GL_Paste!$B13655="","",IF(TRIM(GL_Paste!$M13655)&lt;&gt;"",TRIM(GL_Paste!$M13655),IFERROR(MID(GL_Paste!$I13655,FIND("[",GL_Paste!$I13655)+1,FIND("]",GL_Paste!$I13655)-FIND("[",GL_Paste!$I13655)-1),"")))</f>
        <v/>
      </c>
      <c r="D13658">
        <f>IF(GL_Paste!$B13655="","",IFERROR(INDEX(DeptName,MATCH($C13658,DeptTag,0)),"UNALLOCATED"))</f>
        <v/>
      </c>
      <c r="E13658">
        <f>IF(GL_Paste!$B13655="","",IFERROR(INDEX(AcctCat,MATCH(GL_Paste!$B13655&amp;"",AcctCode,0)),"UNKNOWN"))</f>
        <v/>
      </c>
      <c r="F13658">
        <f>IF(GL_Paste!$B13655="","",IFERROR(INDEX(AcctSub,MATCH(GL_Paste!$B13655&amp;"",AcctCode,0)),"UNKNOWN"))</f>
        <v/>
      </c>
    </row>
    <row r="13659">
      <c r="A13659" s="40">
        <f>IF(GL_Paste!$B13656="","",N(GL_Paste!$H13656)-N(GL_Paste!$G13656))</f>
        <v/>
      </c>
      <c r="B13659" s="43">
        <f>IF(GL_Paste!$B13656="","",DATE(YEAR(GL_Paste!$E13656),MONTH(GL_Paste!$E13656),1))</f>
        <v/>
      </c>
      <c r="C13659">
        <f>IF(GL_Paste!$B13656="","",IF(TRIM(GL_Paste!$M13656)&lt;&gt;"",TRIM(GL_Paste!$M13656),IFERROR(MID(GL_Paste!$I13656,FIND("[",GL_Paste!$I13656)+1,FIND("]",GL_Paste!$I13656)-FIND("[",GL_Paste!$I13656)-1),"")))</f>
        <v/>
      </c>
      <c r="D13659">
        <f>IF(GL_Paste!$B13656="","",IFERROR(INDEX(DeptName,MATCH($C13659,DeptTag,0)),"UNALLOCATED"))</f>
        <v/>
      </c>
      <c r="E13659">
        <f>IF(GL_Paste!$B13656="","",IFERROR(INDEX(AcctCat,MATCH(GL_Paste!$B13656&amp;"",AcctCode,0)),"UNKNOWN"))</f>
        <v/>
      </c>
      <c r="F13659">
        <f>IF(GL_Paste!$B13656="","",IFERROR(INDEX(AcctSub,MATCH(GL_Paste!$B13656&amp;"",AcctCode,0)),"UNKNOWN"))</f>
        <v/>
      </c>
    </row>
    <row r="13660">
      <c r="A13660" s="40">
        <f>IF(GL_Paste!$B13657="","",N(GL_Paste!$H13657)-N(GL_Paste!$G13657))</f>
        <v/>
      </c>
      <c r="B13660" s="43">
        <f>IF(GL_Paste!$B13657="","",DATE(YEAR(GL_Paste!$E13657),MONTH(GL_Paste!$E13657),1))</f>
        <v/>
      </c>
      <c r="C13660">
        <f>IF(GL_Paste!$B13657="","",IF(TRIM(GL_Paste!$M13657)&lt;&gt;"",TRIM(GL_Paste!$M13657),IFERROR(MID(GL_Paste!$I13657,FIND("[",GL_Paste!$I13657)+1,FIND("]",GL_Paste!$I13657)-FIND("[",GL_Paste!$I13657)-1),"")))</f>
        <v/>
      </c>
      <c r="D13660">
        <f>IF(GL_Paste!$B13657="","",IFERROR(INDEX(DeptName,MATCH($C13660,DeptTag,0)),"UNALLOCATED"))</f>
        <v/>
      </c>
      <c r="E13660">
        <f>IF(GL_Paste!$B13657="","",IFERROR(INDEX(AcctCat,MATCH(GL_Paste!$B13657&amp;"",AcctCode,0)),"UNKNOWN"))</f>
        <v/>
      </c>
      <c r="F13660">
        <f>IF(GL_Paste!$B13657="","",IFERROR(INDEX(AcctSub,MATCH(GL_Paste!$B13657&amp;"",AcctCode,0)),"UNKNOWN"))</f>
        <v/>
      </c>
    </row>
    <row r="13661">
      <c r="A13661" s="40">
        <f>IF(GL_Paste!$B13658="","",N(GL_Paste!$H13658)-N(GL_Paste!$G13658))</f>
        <v/>
      </c>
      <c r="B13661" s="43">
        <f>IF(GL_Paste!$B13658="","",DATE(YEAR(GL_Paste!$E13658),MONTH(GL_Paste!$E13658),1))</f>
        <v/>
      </c>
      <c r="C13661">
        <f>IF(GL_Paste!$B13658="","",IF(TRIM(GL_Paste!$M13658)&lt;&gt;"",TRIM(GL_Paste!$M13658),IFERROR(MID(GL_Paste!$I13658,FIND("[",GL_Paste!$I13658)+1,FIND("]",GL_Paste!$I13658)-FIND("[",GL_Paste!$I13658)-1),"")))</f>
        <v/>
      </c>
      <c r="D13661">
        <f>IF(GL_Paste!$B13658="","",IFERROR(INDEX(DeptName,MATCH($C13661,DeptTag,0)),"UNALLOCATED"))</f>
        <v/>
      </c>
      <c r="E13661">
        <f>IF(GL_Paste!$B13658="","",IFERROR(INDEX(AcctCat,MATCH(GL_Paste!$B13658&amp;"",AcctCode,0)),"UNKNOWN"))</f>
        <v/>
      </c>
      <c r="F13661">
        <f>IF(GL_Paste!$B13658="","",IFERROR(INDEX(AcctSub,MATCH(GL_Paste!$B13658&amp;"",AcctCode,0)),"UNKNOWN"))</f>
        <v/>
      </c>
    </row>
    <row r="13662">
      <c r="A13662" s="40">
        <f>IF(GL_Paste!$B13659="","",N(GL_Paste!$H13659)-N(GL_Paste!$G13659))</f>
        <v/>
      </c>
      <c r="B13662" s="43">
        <f>IF(GL_Paste!$B13659="","",DATE(YEAR(GL_Paste!$E13659),MONTH(GL_Paste!$E13659),1))</f>
        <v/>
      </c>
      <c r="C13662">
        <f>IF(GL_Paste!$B13659="","",IF(TRIM(GL_Paste!$M13659)&lt;&gt;"",TRIM(GL_Paste!$M13659),IFERROR(MID(GL_Paste!$I13659,FIND("[",GL_Paste!$I13659)+1,FIND("]",GL_Paste!$I13659)-FIND("[",GL_Paste!$I13659)-1),"")))</f>
        <v/>
      </c>
      <c r="D13662">
        <f>IF(GL_Paste!$B13659="","",IFERROR(INDEX(DeptName,MATCH($C13662,DeptTag,0)),"UNALLOCATED"))</f>
        <v/>
      </c>
      <c r="E13662">
        <f>IF(GL_Paste!$B13659="","",IFERROR(INDEX(AcctCat,MATCH(GL_Paste!$B13659&amp;"",AcctCode,0)),"UNKNOWN"))</f>
        <v/>
      </c>
      <c r="F13662">
        <f>IF(GL_Paste!$B13659="","",IFERROR(INDEX(AcctSub,MATCH(GL_Paste!$B13659&amp;"",AcctCode,0)),"UNKNOWN"))</f>
        <v/>
      </c>
    </row>
    <row r="13663">
      <c r="A13663" s="40">
        <f>IF(GL_Paste!$B13660="","",N(GL_Paste!$H13660)-N(GL_Paste!$G13660))</f>
        <v/>
      </c>
      <c r="B13663" s="43">
        <f>IF(GL_Paste!$B13660="","",DATE(YEAR(GL_Paste!$E13660),MONTH(GL_Paste!$E13660),1))</f>
        <v/>
      </c>
      <c r="C13663">
        <f>IF(GL_Paste!$B13660="","",IF(TRIM(GL_Paste!$M13660)&lt;&gt;"",TRIM(GL_Paste!$M13660),IFERROR(MID(GL_Paste!$I13660,FIND("[",GL_Paste!$I13660)+1,FIND("]",GL_Paste!$I13660)-FIND("[",GL_Paste!$I13660)-1),"")))</f>
        <v/>
      </c>
      <c r="D13663">
        <f>IF(GL_Paste!$B13660="","",IFERROR(INDEX(DeptName,MATCH($C13663,DeptTag,0)),"UNALLOCATED"))</f>
        <v/>
      </c>
      <c r="E13663">
        <f>IF(GL_Paste!$B13660="","",IFERROR(INDEX(AcctCat,MATCH(GL_Paste!$B13660&amp;"",AcctCode,0)),"UNKNOWN"))</f>
        <v/>
      </c>
      <c r="F13663">
        <f>IF(GL_Paste!$B13660="","",IFERROR(INDEX(AcctSub,MATCH(GL_Paste!$B13660&amp;"",AcctCode,0)),"UNKNOWN"))</f>
        <v/>
      </c>
    </row>
    <row r="13664">
      <c r="A13664" s="40">
        <f>IF(GL_Paste!$B13661="","",N(GL_Paste!$H13661)-N(GL_Paste!$G13661))</f>
        <v/>
      </c>
      <c r="B13664" s="43">
        <f>IF(GL_Paste!$B13661="","",DATE(YEAR(GL_Paste!$E13661),MONTH(GL_Paste!$E13661),1))</f>
        <v/>
      </c>
      <c r="C13664">
        <f>IF(GL_Paste!$B13661="","",IF(TRIM(GL_Paste!$M13661)&lt;&gt;"",TRIM(GL_Paste!$M13661),IFERROR(MID(GL_Paste!$I13661,FIND("[",GL_Paste!$I13661)+1,FIND("]",GL_Paste!$I13661)-FIND("[",GL_Paste!$I13661)-1),"")))</f>
        <v/>
      </c>
      <c r="D13664">
        <f>IF(GL_Paste!$B13661="","",IFERROR(INDEX(DeptName,MATCH($C13664,DeptTag,0)),"UNALLOCATED"))</f>
        <v/>
      </c>
      <c r="E13664">
        <f>IF(GL_Paste!$B13661="","",IFERROR(INDEX(AcctCat,MATCH(GL_Paste!$B13661&amp;"",AcctCode,0)),"UNKNOWN"))</f>
        <v/>
      </c>
      <c r="F13664">
        <f>IF(GL_Paste!$B13661="","",IFERROR(INDEX(AcctSub,MATCH(GL_Paste!$B13661&amp;"",AcctCode,0)),"UNKNOWN"))</f>
        <v/>
      </c>
    </row>
    <row r="13665">
      <c r="A13665" s="40">
        <f>IF(GL_Paste!$B13662="","",N(GL_Paste!$H13662)-N(GL_Paste!$G13662))</f>
        <v/>
      </c>
      <c r="B13665" s="43">
        <f>IF(GL_Paste!$B13662="","",DATE(YEAR(GL_Paste!$E13662),MONTH(GL_Paste!$E13662),1))</f>
        <v/>
      </c>
      <c r="C13665">
        <f>IF(GL_Paste!$B13662="","",IF(TRIM(GL_Paste!$M13662)&lt;&gt;"",TRIM(GL_Paste!$M13662),IFERROR(MID(GL_Paste!$I13662,FIND("[",GL_Paste!$I13662)+1,FIND("]",GL_Paste!$I13662)-FIND("[",GL_Paste!$I13662)-1),"")))</f>
        <v/>
      </c>
      <c r="D13665">
        <f>IF(GL_Paste!$B13662="","",IFERROR(INDEX(DeptName,MATCH($C13665,DeptTag,0)),"UNALLOCATED"))</f>
        <v/>
      </c>
      <c r="E13665">
        <f>IF(GL_Paste!$B13662="","",IFERROR(INDEX(AcctCat,MATCH(GL_Paste!$B13662&amp;"",AcctCode,0)),"UNKNOWN"))</f>
        <v/>
      </c>
      <c r="F13665">
        <f>IF(GL_Paste!$B13662="","",IFERROR(INDEX(AcctSub,MATCH(GL_Paste!$B13662&amp;"",AcctCode,0)),"UNKNOWN"))</f>
        <v/>
      </c>
    </row>
    <row r="13666">
      <c r="A13666" s="40">
        <f>IF(GL_Paste!$B13663="","",N(GL_Paste!$H13663)-N(GL_Paste!$G13663))</f>
        <v/>
      </c>
      <c r="B13666" s="43">
        <f>IF(GL_Paste!$B13663="","",DATE(YEAR(GL_Paste!$E13663),MONTH(GL_Paste!$E13663),1))</f>
        <v/>
      </c>
      <c r="C13666">
        <f>IF(GL_Paste!$B13663="","",IF(TRIM(GL_Paste!$M13663)&lt;&gt;"",TRIM(GL_Paste!$M13663),IFERROR(MID(GL_Paste!$I13663,FIND("[",GL_Paste!$I13663)+1,FIND("]",GL_Paste!$I13663)-FIND("[",GL_Paste!$I13663)-1),"")))</f>
        <v/>
      </c>
      <c r="D13666">
        <f>IF(GL_Paste!$B13663="","",IFERROR(INDEX(DeptName,MATCH($C13666,DeptTag,0)),"UNALLOCATED"))</f>
        <v/>
      </c>
      <c r="E13666">
        <f>IF(GL_Paste!$B13663="","",IFERROR(INDEX(AcctCat,MATCH(GL_Paste!$B13663&amp;"",AcctCode,0)),"UNKNOWN"))</f>
        <v/>
      </c>
      <c r="F13666">
        <f>IF(GL_Paste!$B13663="","",IFERROR(INDEX(AcctSub,MATCH(GL_Paste!$B13663&amp;"",AcctCode,0)),"UNKNOWN"))</f>
        <v/>
      </c>
    </row>
    <row r="13667">
      <c r="A13667" s="40">
        <f>IF(GL_Paste!$B13664="","",N(GL_Paste!$H13664)-N(GL_Paste!$G13664))</f>
        <v/>
      </c>
      <c r="B13667" s="43">
        <f>IF(GL_Paste!$B13664="","",DATE(YEAR(GL_Paste!$E13664),MONTH(GL_Paste!$E13664),1))</f>
        <v/>
      </c>
      <c r="C13667">
        <f>IF(GL_Paste!$B13664="","",IF(TRIM(GL_Paste!$M13664)&lt;&gt;"",TRIM(GL_Paste!$M13664),IFERROR(MID(GL_Paste!$I13664,FIND("[",GL_Paste!$I13664)+1,FIND("]",GL_Paste!$I13664)-FIND("[",GL_Paste!$I13664)-1),"")))</f>
        <v/>
      </c>
      <c r="D13667">
        <f>IF(GL_Paste!$B13664="","",IFERROR(INDEX(DeptName,MATCH($C13667,DeptTag,0)),"UNALLOCATED"))</f>
        <v/>
      </c>
      <c r="E13667">
        <f>IF(GL_Paste!$B13664="","",IFERROR(INDEX(AcctCat,MATCH(GL_Paste!$B13664&amp;"",AcctCode,0)),"UNKNOWN"))</f>
        <v/>
      </c>
      <c r="F13667">
        <f>IF(GL_Paste!$B13664="","",IFERROR(INDEX(AcctSub,MATCH(GL_Paste!$B13664&amp;"",AcctCode,0)),"UNKNOWN"))</f>
        <v/>
      </c>
    </row>
    <row r="13668">
      <c r="A13668" s="40">
        <f>IF(GL_Paste!$B13665="","",N(GL_Paste!$H13665)-N(GL_Paste!$G13665))</f>
        <v/>
      </c>
      <c r="B13668" s="43">
        <f>IF(GL_Paste!$B13665="","",DATE(YEAR(GL_Paste!$E13665),MONTH(GL_Paste!$E13665),1))</f>
        <v/>
      </c>
      <c r="C13668">
        <f>IF(GL_Paste!$B13665="","",IF(TRIM(GL_Paste!$M13665)&lt;&gt;"",TRIM(GL_Paste!$M13665),IFERROR(MID(GL_Paste!$I13665,FIND("[",GL_Paste!$I13665)+1,FIND("]",GL_Paste!$I13665)-FIND("[",GL_Paste!$I13665)-1),"")))</f>
        <v/>
      </c>
      <c r="D13668">
        <f>IF(GL_Paste!$B13665="","",IFERROR(INDEX(DeptName,MATCH($C13668,DeptTag,0)),"UNALLOCATED"))</f>
        <v/>
      </c>
      <c r="E13668">
        <f>IF(GL_Paste!$B13665="","",IFERROR(INDEX(AcctCat,MATCH(GL_Paste!$B13665&amp;"",AcctCode,0)),"UNKNOWN"))</f>
        <v/>
      </c>
      <c r="F13668">
        <f>IF(GL_Paste!$B13665="","",IFERROR(INDEX(AcctSub,MATCH(GL_Paste!$B13665&amp;"",AcctCode,0)),"UNKNOWN"))</f>
        <v/>
      </c>
    </row>
    <row r="13669">
      <c r="A13669" s="40">
        <f>IF(GL_Paste!$B13666="","",N(GL_Paste!$H13666)-N(GL_Paste!$G13666))</f>
        <v/>
      </c>
      <c r="B13669" s="43">
        <f>IF(GL_Paste!$B13666="","",DATE(YEAR(GL_Paste!$E13666),MONTH(GL_Paste!$E13666),1))</f>
        <v/>
      </c>
      <c r="C13669">
        <f>IF(GL_Paste!$B13666="","",IF(TRIM(GL_Paste!$M13666)&lt;&gt;"",TRIM(GL_Paste!$M13666),IFERROR(MID(GL_Paste!$I13666,FIND("[",GL_Paste!$I13666)+1,FIND("]",GL_Paste!$I13666)-FIND("[",GL_Paste!$I13666)-1),"")))</f>
        <v/>
      </c>
      <c r="D13669">
        <f>IF(GL_Paste!$B13666="","",IFERROR(INDEX(DeptName,MATCH($C13669,DeptTag,0)),"UNALLOCATED"))</f>
        <v/>
      </c>
      <c r="E13669">
        <f>IF(GL_Paste!$B13666="","",IFERROR(INDEX(AcctCat,MATCH(GL_Paste!$B13666&amp;"",AcctCode,0)),"UNKNOWN"))</f>
        <v/>
      </c>
      <c r="F13669">
        <f>IF(GL_Paste!$B13666="","",IFERROR(INDEX(AcctSub,MATCH(GL_Paste!$B13666&amp;"",AcctCode,0)),"UNKNOWN"))</f>
        <v/>
      </c>
    </row>
    <row r="13670">
      <c r="A13670" s="40">
        <f>IF(GL_Paste!$B13667="","",N(GL_Paste!$H13667)-N(GL_Paste!$G13667))</f>
        <v/>
      </c>
      <c r="B13670" s="43">
        <f>IF(GL_Paste!$B13667="","",DATE(YEAR(GL_Paste!$E13667),MONTH(GL_Paste!$E13667),1))</f>
        <v/>
      </c>
      <c r="C13670">
        <f>IF(GL_Paste!$B13667="","",IF(TRIM(GL_Paste!$M13667)&lt;&gt;"",TRIM(GL_Paste!$M13667),IFERROR(MID(GL_Paste!$I13667,FIND("[",GL_Paste!$I13667)+1,FIND("]",GL_Paste!$I13667)-FIND("[",GL_Paste!$I13667)-1),"")))</f>
        <v/>
      </c>
      <c r="D13670">
        <f>IF(GL_Paste!$B13667="","",IFERROR(INDEX(DeptName,MATCH($C13670,DeptTag,0)),"UNALLOCATED"))</f>
        <v/>
      </c>
      <c r="E13670">
        <f>IF(GL_Paste!$B13667="","",IFERROR(INDEX(AcctCat,MATCH(GL_Paste!$B13667&amp;"",AcctCode,0)),"UNKNOWN"))</f>
        <v/>
      </c>
      <c r="F13670">
        <f>IF(GL_Paste!$B13667="","",IFERROR(INDEX(AcctSub,MATCH(GL_Paste!$B13667&amp;"",AcctCode,0)),"UNKNOWN"))</f>
        <v/>
      </c>
    </row>
    <row r="13671">
      <c r="A13671" s="40">
        <f>IF(GL_Paste!$B13668="","",N(GL_Paste!$H13668)-N(GL_Paste!$G13668))</f>
        <v/>
      </c>
      <c r="B13671" s="43">
        <f>IF(GL_Paste!$B13668="","",DATE(YEAR(GL_Paste!$E13668),MONTH(GL_Paste!$E13668),1))</f>
        <v/>
      </c>
      <c r="C13671">
        <f>IF(GL_Paste!$B13668="","",IF(TRIM(GL_Paste!$M13668)&lt;&gt;"",TRIM(GL_Paste!$M13668),IFERROR(MID(GL_Paste!$I13668,FIND("[",GL_Paste!$I13668)+1,FIND("]",GL_Paste!$I13668)-FIND("[",GL_Paste!$I13668)-1),"")))</f>
        <v/>
      </c>
      <c r="D13671">
        <f>IF(GL_Paste!$B13668="","",IFERROR(INDEX(DeptName,MATCH($C13671,DeptTag,0)),"UNALLOCATED"))</f>
        <v/>
      </c>
      <c r="E13671">
        <f>IF(GL_Paste!$B13668="","",IFERROR(INDEX(AcctCat,MATCH(GL_Paste!$B13668&amp;"",AcctCode,0)),"UNKNOWN"))</f>
        <v/>
      </c>
      <c r="F13671">
        <f>IF(GL_Paste!$B13668="","",IFERROR(INDEX(AcctSub,MATCH(GL_Paste!$B13668&amp;"",AcctCode,0)),"UNKNOWN"))</f>
        <v/>
      </c>
    </row>
    <row r="13672">
      <c r="A13672" s="40">
        <f>IF(GL_Paste!$B13669="","",N(GL_Paste!$H13669)-N(GL_Paste!$G13669))</f>
        <v/>
      </c>
      <c r="B13672" s="43">
        <f>IF(GL_Paste!$B13669="","",DATE(YEAR(GL_Paste!$E13669),MONTH(GL_Paste!$E13669),1))</f>
        <v/>
      </c>
      <c r="C13672">
        <f>IF(GL_Paste!$B13669="","",IF(TRIM(GL_Paste!$M13669)&lt;&gt;"",TRIM(GL_Paste!$M13669),IFERROR(MID(GL_Paste!$I13669,FIND("[",GL_Paste!$I13669)+1,FIND("]",GL_Paste!$I13669)-FIND("[",GL_Paste!$I13669)-1),"")))</f>
        <v/>
      </c>
      <c r="D13672">
        <f>IF(GL_Paste!$B13669="","",IFERROR(INDEX(DeptName,MATCH($C13672,DeptTag,0)),"UNALLOCATED"))</f>
        <v/>
      </c>
      <c r="E13672">
        <f>IF(GL_Paste!$B13669="","",IFERROR(INDEX(AcctCat,MATCH(GL_Paste!$B13669&amp;"",AcctCode,0)),"UNKNOWN"))</f>
        <v/>
      </c>
      <c r="F13672">
        <f>IF(GL_Paste!$B13669="","",IFERROR(INDEX(AcctSub,MATCH(GL_Paste!$B13669&amp;"",AcctCode,0)),"UNKNOWN"))</f>
        <v/>
      </c>
    </row>
    <row r="13673">
      <c r="A13673" s="40">
        <f>IF(GL_Paste!$B13670="","",N(GL_Paste!$H13670)-N(GL_Paste!$G13670))</f>
        <v/>
      </c>
      <c r="B13673" s="43">
        <f>IF(GL_Paste!$B13670="","",DATE(YEAR(GL_Paste!$E13670),MONTH(GL_Paste!$E13670),1))</f>
        <v/>
      </c>
      <c r="C13673">
        <f>IF(GL_Paste!$B13670="","",IF(TRIM(GL_Paste!$M13670)&lt;&gt;"",TRIM(GL_Paste!$M13670),IFERROR(MID(GL_Paste!$I13670,FIND("[",GL_Paste!$I13670)+1,FIND("]",GL_Paste!$I13670)-FIND("[",GL_Paste!$I13670)-1),"")))</f>
        <v/>
      </c>
      <c r="D13673">
        <f>IF(GL_Paste!$B13670="","",IFERROR(INDEX(DeptName,MATCH($C13673,DeptTag,0)),"UNALLOCATED"))</f>
        <v/>
      </c>
      <c r="E13673">
        <f>IF(GL_Paste!$B13670="","",IFERROR(INDEX(AcctCat,MATCH(GL_Paste!$B13670&amp;"",AcctCode,0)),"UNKNOWN"))</f>
        <v/>
      </c>
      <c r="F13673">
        <f>IF(GL_Paste!$B13670="","",IFERROR(INDEX(AcctSub,MATCH(GL_Paste!$B13670&amp;"",AcctCode,0)),"UNKNOWN"))</f>
        <v/>
      </c>
    </row>
    <row r="13674">
      <c r="A13674" s="40">
        <f>IF(GL_Paste!$B13671="","",N(GL_Paste!$H13671)-N(GL_Paste!$G13671))</f>
        <v/>
      </c>
      <c r="B13674" s="43">
        <f>IF(GL_Paste!$B13671="","",DATE(YEAR(GL_Paste!$E13671),MONTH(GL_Paste!$E13671),1))</f>
        <v/>
      </c>
      <c r="C13674">
        <f>IF(GL_Paste!$B13671="","",IF(TRIM(GL_Paste!$M13671)&lt;&gt;"",TRIM(GL_Paste!$M13671),IFERROR(MID(GL_Paste!$I13671,FIND("[",GL_Paste!$I13671)+1,FIND("]",GL_Paste!$I13671)-FIND("[",GL_Paste!$I13671)-1),"")))</f>
        <v/>
      </c>
      <c r="D13674">
        <f>IF(GL_Paste!$B13671="","",IFERROR(INDEX(DeptName,MATCH($C13674,DeptTag,0)),"UNALLOCATED"))</f>
        <v/>
      </c>
      <c r="E13674">
        <f>IF(GL_Paste!$B13671="","",IFERROR(INDEX(AcctCat,MATCH(GL_Paste!$B13671&amp;"",AcctCode,0)),"UNKNOWN"))</f>
        <v/>
      </c>
      <c r="F13674">
        <f>IF(GL_Paste!$B13671="","",IFERROR(INDEX(AcctSub,MATCH(GL_Paste!$B13671&amp;"",AcctCode,0)),"UNKNOWN"))</f>
        <v/>
      </c>
    </row>
    <row r="13675">
      <c r="A13675" s="40">
        <f>IF(GL_Paste!$B13672="","",N(GL_Paste!$H13672)-N(GL_Paste!$G13672))</f>
        <v/>
      </c>
      <c r="B13675" s="43">
        <f>IF(GL_Paste!$B13672="","",DATE(YEAR(GL_Paste!$E13672),MONTH(GL_Paste!$E13672),1))</f>
        <v/>
      </c>
      <c r="C13675">
        <f>IF(GL_Paste!$B13672="","",IF(TRIM(GL_Paste!$M13672)&lt;&gt;"",TRIM(GL_Paste!$M13672),IFERROR(MID(GL_Paste!$I13672,FIND("[",GL_Paste!$I13672)+1,FIND("]",GL_Paste!$I13672)-FIND("[",GL_Paste!$I13672)-1),"")))</f>
        <v/>
      </c>
      <c r="D13675">
        <f>IF(GL_Paste!$B13672="","",IFERROR(INDEX(DeptName,MATCH($C13675,DeptTag,0)),"UNALLOCATED"))</f>
        <v/>
      </c>
      <c r="E13675">
        <f>IF(GL_Paste!$B13672="","",IFERROR(INDEX(AcctCat,MATCH(GL_Paste!$B13672&amp;"",AcctCode,0)),"UNKNOWN"))</f>
        <v/>
      </c>
      <c r="F13675">
        <f>IF(GL_Paste!$B13672="","",IFERROR(INDEX(AcctSub,MATCH(GL_Paste!$B13672&amp;"",AcctCode,0)),"UNKNOWN"))</f>
        <v/>
      </c>
    </row>
    <row r="13676">
      <c r="A13676" s="40">
        <f>IF(GL_Paste!$B13673="","",N(GL_Paste!$H13673)-N(GL_Paste!$G13673))</f>
        <v/>
      </c>
      <c r="B13676" s="43">
        <f>IF(GL_Paste!$B13673="","",DATE(YEAR(GL_Paste!$E13673),MONTH(GL_Paste!$E13673),1))</f>
        <v/>
      </c>
      <c r="C13676">
        <f>IF(GL_Paste!$B13673="","",IF(TRIM(GL_Paste!$M13673)&lt;&gt;"",TRIM(GL_Paste!$M13673),IFERROR(MID(GL_Paste!$I13673,FIND("[",GL_Paste!$I13673)+1,FIND("]",GL_Paste!$I13673)-FIND("[",GL_Paste!$I13673)-1),"")))</f>
        <v/>
      </c>
      <c r="D13676">
        <f>IF(GL_Paste!$B13673="","",IFERROR(INDEX(DeptName,MATCH($C13676,DeptTag,0)),"UNALLOCATED"))</f>
        <v/>
      </c>
      <c r="E13676">
        <f>IF(GL_Paste!$B13673="","",IFERROR(INDEX(AcctCat,MATCH(GL_Paste!$B13673&amp;"",AcctCode,0)),"UNKNOWN"))</f>
        <v/>
      </c>
      <c r="F13676">
        <f>IF(GL_Paste!$B13673="","",IFERROR(INDEX(AcctSub,MATCH(GL_Paste!$B13673&amp;"",AcctCode,0)),"UNKNOWN"))</f>
        <v/>
      </c>
    </row>
    <row r="13677">
      <c r="A13677" s="40">
        <f>IF(GL_Paste!$B13674="","",N(GL_Paste!$H13674)-N(GL_Paste!$G13674))</f>
        <v/>
      </c>
      <c r="B13677" s="43">
        <f>IF(GL_Paste!$B13674="","",DATE(YEAR(GL_Paste!$E13674),MONTH(GL_Paste!$E13674),1))</f>
        <v/>
      </c>
      <c r="C13677">
        <f>IF(GL_Paste!$B13674="","",IF(TRIM(GL_Paste!$M13674)&lt;&gt;"",TRIM(GL_Paste!$M13674),IFERROR(MID(GL_Paste!$I13674,FIND("[",GL_Paste!$I13674)+1,FIND("]",GL_Paste!$I13674)-FIND("[",GL_Paste!$I13674)-1),"")))</f>
        <v/>
      </c>
      <c r="D13677">
        <f>IF(GL_Paste!$B13674="","",IFERROR(INDEX(DeptName,MATCH($C13677,DeptTag,0)),"UNALLOCATED"))</f>
        <v/>
      </c>
      <c r="E13677">
        <f>IF(GL_Paste!$B13674="","",IFERROR(INDEX(AcctCat,MATCH(GL_Paste!$B13674&amp;"",AcctCode,0)),"UNKNOWN"))</f>
        <v/>
      </c>
      <c r="F13677">
        <f>IF(GL_Paste!$B13674="","",IFERROR(INDEX(AcctSub,MATCH(GL_Paste!$B13674&amp;"",AcctCode,0)),"UNKNOWN"))</f>
        <v/>
      </c>
    </row>
    <row r="13678">
      <c r="A13678" s="40">
        <f>IF(GL_Paste!$B13675="","",N(GL_Paste!$H13675)-N(GL_Paste!$G13675))</f>
        <v/>
      </c>
      <c r="B13678" s="43">
        <f>IF(GL_Paste!$B13675="","",DATE(YEAR(GL_Paste!$E13675),MONTH(GL_Paste!$E13675),1))</f>
        <v/>
      </c>
      <c r="C13678">
        <f>IF(GL_Paste!$B13675="","",IF(TRIM(GL_Paste!$M13675)&lt;&gt;"",TRIM(GL_Paste!$M13675),IFERROR(MID(GL_Paste!$I13675,FIND("[",GL_Paste!$I13675)+1,FIND("]",GL_Paste!$I13675)-FIND("[",GL_Paste!$I13675)-1),"")))</f>
        <v/>
      </c>
      <c r="D13678">
        <f>IF(GL_Paste!$B13675="","",IFERROR(INDEX(DeptName,MATCH($C13678,DeptTag,0)),"UNALLOCATED"))</f>
        <v/>
      </c>
      <c r="E13678">
        <f>IF(GL_Paste!$B13675="","",IFERROR(INDEX(AcctCat,MATCH(GL_Paste!$B13675&amp;"",AcctCode,0)),"UNKNOWN"))</f>
        <v/>
      </c>
      <c r="F13678">
        <f>IF(GL_Paste!$B13675="","",IFERROR(INDEX(AcctSub,MATCH(GL_Paste!$B13675&amp;"",AcctCode,0)),"UNKNOWN"))</f>
        <v/>
      </c>
    </row>
    <row r="13679">
      <c r="A13679" s="40">
        <f>IF(GL_Paste!$B13676="","",N(GL_Paste!$H13676)-N(GL_Paste!$G13676))</f>
        <v/>
      </c>
      <c r="B13679" s="43">
        <f>IF(GL_Paste!$B13676="","",DATE(YEAR(GL_Paste!$E13676),MONTH(GL_Paste!$E13676),1))</f>
        <v/>
      </c>
      <c r="C13679">
        <f>IF(GL_Paste!$B13676="","",IF(TRIM(GL_Paste!$M13676)&lt;&gt;"",TRIM(GL_Paste!$M13676),IFERROR(MID(GL_Paste!$I13676,FIND("[",GL_Paste!$I13676)+1,FIND("]",GL_Paste!$I13676)-FIND("[",GL_Paste!$I13676)-1),"")))</f>
        <v/>
      </c>
      <c r="D13679">
        <f>IF(GL_Paste!$B13676="","",IFERROR(INDEX(DeptName,MATCH($C13679,DeptTag,0)),"UNALLOCATED"))</f>
        <v/>
      </c>
      <c r="E13679">
        <f>IF(GL_Paste!$B13676="","",IFERROR(INDEX(AcctCat,MATCH(GL_Paste!$B13676&amp;"",AcctCode,0)),"UNKNOWN"))</f>
        <v/>
      </c>
      <c r="F13679">
        <f>IF(GL_Paste!$B13676="","",IFERROR(INDEX(AcctSub,MATCH(GL_Paste!$B13676&amp;"",AcctCode,0)),"UNKNOWN"))</f>
        <v/>
      </c>
    </row>
    <row r="13680">
      <c r="A13680" s="40">
        <f>IF(GL_Paste!$B13677="","",N(GL_Paste!$H13677)-N(GL_Paste!$G13677))</f>
        <v/>
      </c>
      <c r="B13680" s="43">
        <f>IF(GL_Paste!$B13677="","",DATE(YEAR(GL_Paste!$E13677),MONTH(GL_Paste!$E13677),1))</f>
        <v/>
      </c>
      <c r="C13680">
        <f>IF(GL_Paste!$B13677="","",IF(TRIM(GL_Paste!$M13677)&lt;&gt;"",TRIM(GL_Paste!$M13677),IFERROR(MID(GL_Paste!$I13677,FIND("[",GL_Paste!$I13677)+1,FIND("]",GL_Paste!$I13677)-FIND("[",GL_Paste!$I13677)-1),"")))</f>
        <v/>
      </c>
      <c r="D13680">
        <f>IF(GL_Paste!$B13677="","",IFERROR(INDEX(DeptName,MATCH($C13680,DeptTag,0)),"UNALLOCATED"))</f>
        <v/>
      </c>
      <c r="E13680">
        <f>IF(GL_Paste!$B13677="","",IFERROR(INDEX(AcctCat,MATCH(GL_Paste!$B13677&amp;"",AcctCode,0)),"UNKNOWN"))</f>
        <v/>
      </c>
      <c r="F13680">
        <f>IF(GL_Paste!$B13677="","",IFERROR(INDEX(AcctSub,MATCH(GL_Paste!$B13677&amp;"",AcctCode,0)),"UNKNOWN"))</f>
        <v/>
      </c>
    </row>
    <row r="13681">
      <c r="A13681" s="40">
        <f>IF(GL_Paste!$B13678="","",N(GL_Paste!$H13678)-N(GL_Paste!$G13678))</f>
        <v/>
      </c>
      <c r="B13681" s="43">
        <f>IF(GL_Paste!$B13678="","",DATE(YEAR(GL_Paste!$E13678),MONTH(GL_Paste!$E13678),1))</f>
        <v/>
      </c>
      <c r="C13681">
        <f>IF(GL_Paste!$B13678="","",IF(TRIM(GL_Paste!$M13678)&lt;&gt;"",TRIM(GL_Paste!$M13678),IFERROR(MID(GL_Paste!$I13678,FIND("[",GL_Paste!$I13678)+1,FIND("]",GL_Paste!$I13678)-FIND("[",GL_Paste!$I13678)-1),"")))</f>
        <v/>
      </c>
      <c r="D13681">
        <f>IF(GL_Paste!$B13678="","",IFERROR(INDEX(DeptName,MATCH($C13681,DeptTag,0)),"UNALLOCATED"))</f>
        <v/>
      </c>
      <c r="E13681">
        <f>IF(GL_Paste!$B13678="","",IFERROR(INDEX(AcctCat,MATCH(GL_Paste!$B13678&amp;"",AcctCode,0)),"UNKNOWN"))</f>
        <v/>
      </c>
      <c r="F13681">
        <f>IF(GL_Paste!$B13678="","",IFERROR(INDEX(AcctSub,MATCH(GL_Paste!$B13678&amp;"",AcctCode,0)),"UNKNOWN"))</f>
        <v/>
      </c>
    </row>
    <row r="13682">
      <c r="A13682" s="40">
        <f>IF(GL_Paste!$B13679="","",N(GL_Paste!$H13679)-N(GL_Paste!$G13679))</f>
        <v/>
      </c>
      <c r="B13682" s="43">
        <f>IF(GL_Paste!$B13679="","",DATE(YEAR(GL_Paste!$E13679),MONTH(GL_Paste!$E13679),1))</f>
        <v/>
      </c>
      <c r="C13682">
        <f>IF(GL_Paste!$B13679="","",IF(TRIM(GL_Paste!$M13679)&lt;&gt;"",TRIM(GL_Paste!$M13679),IFERROR(MID(GL_Paste!$I13679,FIND("[",GL_Paste!$I13679)+1,FIND("]",GL_Paste!$I13679)-FIND("[",GL_Paste!$I13679)-1),"")))</f>
        <v/>
      </c>
      <c r="D13682">
        <f>IF(GL_Paste!$B13679="","",IFERROR(INDEX(DeptName,MATCH($C13682,DeptTag,0)),"UNALLOCATED"))</f>
        <v/>
      </c>
      <c r="E13682">
        <f>IF(GL_Paste!$B13679="","",IFERROR(INDEX(AcctCat,MATCH(GL_Paste!$B13679&amp;"",AcctCode,0)),"UNKNOWN"))</f>
        <v/>
      </c>
      <c r="F13682">
        <f>IF(GL_Paste!$B13679="","",IFERROR(INDEX(AcctSub,MATCH(GL_Paste!$B13679&amp;"",AcctCode,0)),"UNKNOWN"))</f>
        <v/>
      </c>
    </row>
    <row r="13683">
      <c r="A13683" s="40">
        <f>IF(GL_Paste!$B13680="","",N(GL_Paste!$H13680)-N(GL_Paste!$G13680))</f>
        <v/>
      </c>
      <c r="B13683" s="43">
        <f>IF(GL_Paste!$B13680="","",DATE(YEAR(GL_Paste!$E13680),MONTH(GL_Paste!$E13680),1))</f>
        <v/>
      </c>
      <c r="C13683">
        <f>IF(GL_Paste!$B13680="","",IF(TRIM(GL_Paste!$M13680)&lt;&gt;"",TRIM(GL_Paste!$M13680),IFERROR(MID(GL_Paste!$I13680,FIND("[",GL_Paste!$I13680)+1,FIND("]",GL_Paste!$I13680)-FIND("[",GL_Paste!$I13680)-1),"")))</f>
        <v/>
      </c>
      <c r="D13683">
        <f>IF(GL_Paste!$B13680="","",IFERROR(INDEX(DeptName,MATCH($C13683,DeptTag,0)),"UNALLOCATED"))</f>
        <v/>
      </c>
      <c r="E13683">
        <f>IF(GL_Paste!$B13680="","",IFERROR(INDEX(AcctCat,MATCH(GL_Paste!$B13680&amp;"",AcctCode,0)),"UNKNOWN"))</f>
        <v/>
      </c>
      <c r="F13683">
        <f>IF(GL_Paste!$B13680="","",IFERROR(INDEX(AcctSub,MATCH(GL_Paste!$B13680&amp;"",AcctCode,0)),"UNKNOWN"))</f>
        <v/>
      </c>
    </row>
    <row r="13684">
      <c r="A13684" s="40">
        <f>IF(GL_Paste!$B13681="","",N(GL_Paste!$H13681)-N(GL_Paste!$G13681))</f>
        <v/>
      </c>
      <c r="B13684" s="43">
        <f>IF(GL_Paste!$B13681="","",DATE(YEAR(GL_Paste!$E13681),MONTH(GL_Paste!$E13681),1))</f>
        <v/>
      </c>
      <c r="C13684">
        <f>IF(GL_Paste!$B13681="","",IF(TRIM(GL_Paste!$M13681)&lt;&gt;"",TRIM(GL_Paste!$M13681),IFERROR(MID(GL_Paste!$I13681,FIND("[",GL_Paste!$I13681)+1,FIND("]",GL_Paste!$I13681)-FIND("[",GL_Paste!$I13681)-1),"")))</f>
        <v/>
      </c>
      <c r="D13684">
        <f>IF(GL_Paste!$B13681="","",IFERROR(INDEX(DeptName,MATCH($C13684,DeptTag,0)),"UNALLOCATED"))</f>
        <v/>
      </c>
      <c r="E13684">
        <f>IF(GL_Paste!$B13681="","",IFERROR(INDEX(AcctCat,MATCH(GL_Paste!$B13681&amp;"",AcctCode,0)),"UNKNOWN"))</f>
        <v/>
      </c>
      <c r="F13684">
        <f>IF(GL_Paste!$B13681="","",IFERROR(INDEX(AcctSub,MATCH(GL_Paste!$B13681&amp;"",AcctCode,0)),"UNKNOWN"))</f>
        <v/>
      </c>
    </row>
    <row r="13685">
      <c r="A13685" s="40">
        <f>IF(GL_Paste!$B13682="","",N(GL_Paste!$H13682)-N(GL_Paste!$G13682))</f>
        <v/>
      </c>
      <c r="B13685" s="43">
        <f>IF(GL_Paste!$B13682="","",DATE(YEAR(GL_Paste!$E13682),MONTH(GL_Paste!$E13682),1))</f>
        <v/>
      </c>
      <c r="C13685">
        <f>IF(GL_Paste!$B13682="","",IF(TRIM(GL_Paste!$M13682)&lt;&gt;"",TRIM(GL_Paste!$M13682),IFERROR(MID(GL_Paste!$I13682,FIND("[",GL_Paste!$I13682)+1,FIND("]",GL_Paste!$I13682)-FIND("[",GL_Paste!$I13682)-1),"")))</f>
        <v/>
      </c>
      <c r="D13685">
        <f>IF(GL_Paste!$B13682="","",IFERROR(INDEX(DeptName,MATCH($C13685,DeptTag,0)),"UNALLOCATED"))</f>
        <v/>
      </c>
      <c r="E13685">
        <f>IF(GL_Paste!$B13682="","",IFERROR(INDEX(AcctCat,MATCH(GL_Paste!$B13682&amp;"",AcctCode,0)),"UNKNOWN"))</f>
        <v/>
      </c>
      <c r="F13685">
        <f>IF(GL_Paste!$B13682="","",IFERROR(INDEX(AcctSub,MATCH(GL_Paste!$B13682&amp;"",AcctCode,0)),"UNKNOWN"))</f>
        <v/>
      </c>
    </row>
    <row r="13686">
      <c r="A13686" s="40">
        <f>IF(GL_Paste!$B13683="","",N(GL_Paste!$H13683)-N(GL_Paste!$G13683))</f>
        <v/>
      </c>
      <c r="B13686" s="43">
        <f>IF(GL_Paste!$B13683="","",DATE(YEAR(GL_Paste!$E13683),MONTH(GL_Paste!$E13683),1))</f>
        <v/>
      </c>
      <c r="C13686">
        <f>IF(GL_Paste!$B13683="","",IF(TRIM(GL_Paste!$M13683)&lt;&gt;"",TRIM(GL_Paste!$M13683),IFERROR(MID(GL_Paste!$I13683,FIND("[",GL_Paste!$I13683)+1,FIND("]",GL_Paste!$I13683)-FIND("[",GL_Paste!$I13683)-1),"")))</f>
        <v/>
      </c>
      <c r="D13686">
        <f>IF(GL_Paste!$B13683="","",IFERROR(INDEX(DeptName,MATCH($C13686,DeptTag,0)),"UNALLOCATED"))</f>
        <v/>
      </c>
      <c r="E13686">
        <f>IF(GL_Paste!$B13683="","",IFERROR(INDEX(AcctCat,MATCH(GL_Paste!$B13683&amp;"",AcctCode,0)),"UNKNOWN"))</f>
        <v/>
      </c>
      <c r="F13686">
        <f>IF(GL_Paste!$B13683="","",IFERROR(INDEX(AcctSub,MATCH(GL_Paste!$B13683&amp;"",AcctCode,0)),"UNKNOWN"))</f>
        <v/>
      </c>
    </row>
    <row r="13687">
      <c r="A13687" s="40">
        <f>IF(GL_Paste!$B13684="","",N(GL_Paste!$H13684)-N(GL_Paste!$G13684))</f>
        <v/>
      </c>
      <c r="B13687" s="43">
        <f>IF(GL_Paste!$B13684="","",DATE(YEAR(GL_Paste!$E13684),MONTH(GL_Paste!$E13684),1))</f>
        <v/>
      </c>
      <c r="C13687">
        <f>IF(GL_Paste!$B13684="","",IF(TRIM(GL_Paste!$M13684)&lt;&gt;"",TRIM(GL_Paste!$M13684),IFERROR(MID(GL_Paste!$I13684,FIND("[",GL_Paste!$I13684)+1,FIND("]",GL_Paste!$I13684)-FIND("[",GL_Paste!$I13684)-1),"")))</f>
        <v/>
      </c>
      <c r="D13687">
        <f>IF(GL_Paste!$B13684="","",IFERROR(INDEX(DeptName,MATCH($C13687,DeptTag,0)),"UNALLOCATED"))</f>
        <v/>
      </c>
      <c r="E13687">
        <f>IF(GL_Paste!$B13684="","",IFERROR(INDEX(AcctCat,MATCH(GL_Paste!$B13684&amp;"",AcctCode,0)),"UNKNOWN"))</f>
        <v/>
      </c>
      <c r="F13687">
        <f>IF(GL_Paste!$B13684="","",IFERROR(INDEX(AcctSub,MATCH(GL_Paste!$B13684&amp;"",AcctCode,0)),"UNKNOWN"))</f>
        <v/>
      </c>
    </row>
    <row r="13688">
      <c r="A13688" s="40">
        <f>IF(GL_Paste!$B13685="","",N(GL_Paste!$H13685)-N(GL_Paste!$G13685))</f>
        <v/>
      </c>
      <c r="B13688" s="43">
        <f>IF(GL_Paste!$B13685="","",DATE(YEAR(GL_Paste!$E13685),MONTH(GL_Paste!$E13685),1))</f>
        <v/>
      </c>
      <c r="C13688">
        <f>IF(GL_Paste!$B13685="","",IF(TRIM(GL_Paste!$M13685)&lt;&gt;"",TRIM(GL_Paste!$M13685),IFERROR(MID(GL_Paste!$I13685,FIND("[",GL_Paste!$I13685)+1,FIND("]",GL_Paste!$I13685)-FIND("[",GL_Paste!$I13685)-1),"")))</f>
        <v/>
      </c>
      <c r="D13688">
        <f>IF(GL_Paste!$B13685="","",IFERROR(INDEX(DeptName,MATCH($C13688,DeptTag,0)),"UNALLOCATED"))</f>
        <v/>
      </c>
      <c r="E13688">
        <f>IF(GL_Paste!$B13685="","",IFERROR(INDEX(AcctCat,MATCH(GL_Paste!$B13685&amp;"",AcctCode,0)),"UNKNOWN"))</f>
        <v/>
      </c>
      <c r="F13688">
        <f>IF(GL_Paste!$B13685="","",IFERROR(INDEX(AcctSub,MATCH(GL_Paste!$B13685&amp;"",AcctCode,0)),"UNKNOWN"))</f>
        <v/>
      </c>
    </row>
    <row r="13689">
      <c r="A13689" s="40">
        <f>IF(GL_Paste!$B13686="","",N(GL_Paste!$H13686)-N(GL_Paste!$G13686))</f>
        <v/>
      </c>
      <c r="B13689" s="43">
        <f>IF(GL_Paste!$B13686="","",DATE(YEAR(GL_Paste!$E13686),MONTH(GL_Paste!$E13686),1))</f>
        <v/>
      </c>
      <c r="C13689">
        <f>IF(GL_Paste!$B13686="","",IF(TRIM(GL_Paste!$M13686)&lt;&gt;"",TRIM(GL_Paste!$M13686),IFERROR(MID(GL_Paste!$I13686,FIND("[",GL_Paste!$I13686)+1,FIND("]",GL_Paste!$I13686)-FIND("[",GL_Paste!$I13686)-1),"")))</f>
        <v/>
      </c>
      <c r="D13689">
        <f>IF(GL_Paste!$B13686="","",IFERROR(INDEX(DeptName,MATCH($C13689,DeptTag,0)),"UNALLOCATED"))</f>
        <v/>
      </c>
      <c r="E13689">
        <f>IF(GL_Paste!$B13686="","",IFERROR(INDEX(AcctCat,MATCH(GL_Paste!$B13686&amp;"",AcctCode,0)),"UNKNOWN"))</f>
        <v/>
      </c>
      <c r="F13689">
        <f>IF(GL_Paste!$B13686="","",IFERROR(INDEX(AcctSub,MATCH(GL_Paste!$B13686&amp;"",AcctCode,0)),"UNKNOWN"))</f>
        <v/>
      </c>
    </row>
    <row r="13690">
      <c r="A13690" s="40">
        <f>IF(GL_Paste!$B13687="","",N(GL_Paste!$H13687)-N(GL_Paste!$G13687))</f>
        <v/>
      </c>
      <c r="B13690" s="43">
        <f>IF(GL_Paste!$B13687="","",DATE(YEAR(GL_Paste!$E13687),MONTH(GL_Paste!$E13687),1))</f>
        <v/>
      </c>
      <c r="C13690">
        <f>IF(GL_Paste!$B13687="","",IF(TRIM(GL_Paste!$M13687)&lt;&gt;"",TRIM(GL_Paste!$M13687),IFERROR(MID(GL_Paste!$I13687,FIND("[",GL_Paste!$I13687)+1,FIND("]",GL_Paste!$I13687)-FIND("[",GL_Paste!$I13687)-1),"")))</f>
        <v/>
      </c>
      <c r="D13690">
        <f>IF(GL_Paste!$B13687="","",IFERROR(INDEX(DeptName,MATCH($C13690,DeptTag,0)),"UNALLOCATED"))</f>
        <v/>
      </c>
      <c r="E13690">
        <f>IF(GL_Paste!$B13687="","",IFERROR(INDEX(AcctCat,MATCH(GL_Paste!$B13687&amp;"",AcctCode,0)),"UNKNOWN"))</f>
        <v/>
      </c>
      <c r="F13690">
        <f>IF(GL_Paste!$B13687="","",IFERROR(INDEX(AcctSub,MATCH(GL_Paste!$B13687&amp;"",AcctCode,0)),"UNKNOWN"))</f>
        <v/>
      </c>
    </row>
    <row r="13691">
      <c r="A13691" s="40">
        <f>IF(GL_Paste!$B13688="","",N(GL_Paste!$H13688)-N(GL_Paste!$G13688))</f>
        <v/>
      </c>
      <c r="B13691" s="43">
        <f>IF(GL_Paste!$B13688="","",DATE(YEAR(GL_Paste!$E13688),MONTH(GL_Paste!$E13688),1))</f>
        <v/>
      </c>
      <c r="C13691">
        <f>IF(GL_Paste!$B13688="","",IF(TRIM(GL_Paste!$M13688)&lt;&gt;"",TRIM(GL_Paste!$M13688),IFERROR(MID(GL_Paste!$I13688,FIND("[",GL_Paste!$I13688)+1,FIND("]",GL_Paste!$I13688)-FIND("[",GL_Paste!$I13688)-1),"")))</f>
        <v/>
      </c>
      <c r="D13691">
        <f>IF(GL_Paste!$B13688="","",IFERROR(INDEX(DeptName,MATCH($C13691,DeptTag,0)),"UNALLOCATED"))</f>
        <v/>
      </c>
      <c r="E13691">
        <f>IF(GL_Paste!$B13688="","",IFERROR(INDEX(AcctCat,MATCH(GL_Paste!$B13688&amp;"",AcctCode,0)),"UNKNOWN"))</f>
        <v/>
      </c>
      <c r="F13691">
        <f>IF(GL_Paste!$B13688="","",IFERROR(INDEX(AcctSub,MATCH(GL_Paste!$B13688&amp;"",AcctCode,0)),"UNKNOWN"))</f>
        <v/>
      </c>
    </row>
    <row r="13692">
      <c r="A13692" s="40">
        <f>IF(GL_Paste!$B13689="","",N(GL_Paste!$H13689)-N(GL_Paste!$G13689))</f>
        <v/>
      </c>
      <c r="B13692" s="43">
        <f>IF(GL_Paste!$B13689="","",DATE(YEAR(GL_Paste!$E13689),MONTH(GL_Paste!$E13689),1))</f>
        <v/>
      </c>
      <c r="C13692">
        <f>IF(GL_Paste!$B13689="","",IF(TRIM(GL_Paste!$M13689)&lt;&gt;"",TRIM(GL_Paste!$M13689),IFERROR(MID(GL_Paste!$I13689,FIND("[",GL_Paste!$I13689)+1,FIND("]",GL_Paste!$I13689)-FIND("[",GL_Paste!$I13689)-1),"")))</f>
        <v/>
      </c>
      <c r="D13692">
        <f>IF(GL_Paste!$B13689="","",IFERROR(INDEX(DeptName,MATCH($C13692,DeptTag,0)),"UNALLOCATED"))</f>
        <v/>
      </c>
      <c r="E13692">
        <f>IF(GL_Paste!$B13689="","",IFERROR(INDEX(AcctCat,MATCH(GL_Paste!$B13689&amp;"",AcctCode,0)),"UNKNOWN"))</f>
        <v/>
      </c>
      <c r="F13692">
        <f>IF(GL_Paste!$B13689="","",IFERROR(INDEX(AcctSub,MATCH(GL_Paste!$B13689&amp;"",AcctCode,0)),"UNKNOWN"))</f>
        <v/>
      </c>
    </row>
    <row r="13693">
      <c r="A13693" s="40">
        <f>IF(GL_Paste!$B13690="","",N(GL_Paste!$H13690)-N(GL_Paste!$G13690))</f>
        <v/>
      </c>
      <c r="B13693" s="43">
        <f>IF(GL_Paste!$B13690="","",DATE(YEAR(GL_Paste!$E13690),MONTH(GL_Paste!$E13690),1))</f>
        <v/>
      </c>
      <c r="C13693">
        <f>IF(GL_Paste!$B13690="","",IF(TRIM(GL_Paste!$M13690)&lt;&gt;"",TRIM(GL_Paste!$M13690),IFERROR(MID(GL_Paste!$I13690,FIND("[",GL_Paste!$I13690)+1,FIND("]",GL_Paste!$I13690)-FIND("[",GL_Paste!$I13690)-1),"")))</f>
        <v/>
      </c>
      <c r="D13693">
        <f>IF(GL_Paste!$B13690="","",IFERROR(INDEX(DeptName,MATCH($C13693,DeptTag,0)),"UNALLOCATED"))</f>
        <v/>
      </c>
      <c r="E13693">
        <f>IF(GL_Paste!$B13690="","",IFERROR(INDEX(AcctCat,MATCH(GL_Paste!$B13690&amp;"",AcctCode,0)),"UNKNOWN"))</f>
        <v/>
      </c>
      <c r="F13693">
        <f>IF(GL_Paste!$B13690="","",IFERROR(INDEX(AcctSub,MATCH(GL_Paste!$B13690&amp;"",AcctCode,0)),"UNKNOWN"))</f>
        <v/>
      </c>
    </row>
    <row r="13694">
      <c r="A13694" s="40">
        <f>IF(GL_Paste!$B13691="","",N(GL_Paste!$H13691)-N(GL_Paste!$G13691))</f>
        <v/>
      </c>
      <c r="B13694" s="43">
        <f>IF(GL_Paste!$B13691="","",DATE(YEAR(GL_Paste!$E13691),MONTH(GL_Paste!$E13691),1))</f>
        <v/>
      </c>
      <c r="C13694">
        <f>IF(GL_Paste!$B13691="","",IF(TRIM(GL_Paste!$M13691)&lt;&gt;"",TRIM(GL_Paste!$M13691),IFERROR(MID(GL_Paste!$I13691,FIND("[",GL_Paste!$I13691)+1,FIND("]",GL_Paste!$I13691)-FIND("[",GL_Paste!$I13691)-1),"")))</f>
        <v/>
      </c>
      <c r="D13694">
        <f>IF(GL_Paste!$B13691="","",IFERROR(INDEX(DeptName,MATCH($C13694,DeptTag,0)),"UNALLOCATED"))</f>
        <v/>
      </c>
      <c r="E13694">
        <f>IF(GL_Paste!$B13691="","",IFERROR(INDEX(AcctCat,MATCH(GL_Paste!$B13691&amp;"",AcctCode,0)),"UNKNOWN"))</f>
        <v/>
      </c>
      <c r="F13694">
        <f>IF(GL_Paste!$B13691="","",IFERROR(INDEX(AcctSub,MATCH(GL_Paste!$B13691&amp;"",AcctCode,0)),"UNKNOWN"))</f>
        <v/>
      </c>
    </row>
    <row r="13695">
      <c r="A13695" s="40">
        <f>IF(GL_Paste!$B13692="","",N(GL_Paste!$H13692)-N(GL_Paste!$G13692))</f>
        <v/>
      </c>
      <c r="B13695" s="43">
        <f>IF(GL_Paste!$B13692="","",DATE(YEAR(GL_Paste!$E13692),MONTH(GL_Paste!$E13692),1))</f>
        <v/>
      </c>
      <c r="C13695">
        <f>IF(GL_Paste!$B13692="","",IF(TRIM(GL_Paste!$M13692)&lt;&gt;"",TRIM(GL_Paste!$M13692),IFERROR(MID(GL_Paste!$I13692,FIND("[",GL_Paste!$I13692)+1,FIND("]",GL_Paste!$I13692)-FIND("[",GL_Paste!$I13692)-1),"")))</f>
        <v/>
      </c>
      <c r="D13695">
        <f>IF(GL_Paste!$B13692="","",IFERROR(INDEX(DeptName,MATCH($C13695,DeptTag,0)),"UNALLOCATED"))</f>
        <v/>
      </c>
      <c r="E13695">
        <f>IF(GL_Paste!$B13692="","",IFERROR(INDEX(AcctCat,MATCH(GL_Paste!$B13692&amp;"",AcctCode,0)),"UNKNOWN"))</f>
        <v/>
      </c>
      <c r="F13695">
        <f>IF(GL_Paste!$B13692="","",IFERROR(INDEX(AcctSub,MATCH(GL_Paste!$B13692&amp;"",AcctCode,0)),"UNKNOWN"))</f>
        <v/>
      </c>
    </row>
    <row r="13696">
      <c r="A13696" s="40">
        <f>IF(GL_Paste!$B13693="","",N(GL_Paste!$H13693)-N(GL_Paste!$G13693))</f>
        <v/>
      </c>
      <c r="B13696" s="43">
        <f>IF(GL_Paste!$B13693="","",DATE(YEAR(GL_Paste!$E13693),MONTH(GL_Paste!$E13693),1))</f>
        <v/>
      </c>
      <c r="C13696">
        <f>IF(GL_Paste!$B13693="","",IF(TRIM(GL_Paste!$M13693)&lt;&gt;"",TRIM(GL_Paste!$M13693),IFERROR(MID(GL_Paste!$I13693,FIND("[",GL_Paste!$I13693)+1,FIND("]",GL_Paste!$I13693)-FIND("[",GL_Paste!$I13693)-1),"")))</f>
        <v/>
      </c>
      <c r="D13696">
        <f>IF(GL_Paste!$B13693="","",IFERROR(INDEX(DeptName,MATCH($C13696,DeptTag,0)),"UNALLOCATED"))</f>
        <v/>
      </c>
      <c r="E13696">
        <f>IF(GL_Paste!$B13693="","",IFERROR(INDEX(AcctCat,MATCH(GL_Paste!$B13693&amp;"",AcctCode,0)),"UNKNOWN"))</f>
        <v/>
      </c>
      <c r="F13696">
        <f>IF(GL_Paste!$B13693="","",IFERROR(INDEX(AcctSub,MATCH(GL_Paste!$B13693&amp;"",AcctCode,0)),"UNKNOWN"))</f>
        <v/>
      </c>
    </row>
    <row r="13697">
      <c r="A13697" s="40">
        <f>IF(GL_Paste!$B13694="","",N(GL_Paste!$H13694)-N(GL_Paste!$G13694))</f>
        <v/>
      </c>
      <c r="B13697" s="43">
        <f>IF(GL_Paste!$B13694="","",DATE(YEAR(GL_Paste!$E13694),MONTH(GL_Paste!$E13694),1))</f>
        <v/>
      </c>
      <c r="C13697">
        <f>IF(GL_Paste!$B13694="","",IF(TRIM(GL_Paste!$M13694)&lt;&gt;"",TRIM(GL_Paste!$M13694),IFERROR(MID(GL_Paste!$I13694,FIND("[",GL_Paste!$I13694)+1,FIND("]",GL_Paste!$I13694)-FIND("[",GL_Paste!$I13694)-1),"")))</f>
        <v/>
      </c>
      <c r="D13697">
        <f>IF(GL_Paste!$B13694="","",IFERROR(INDEX(DeptName,MATCH($C13697,DeptTag,0)),"UNALLOCATED"))</f>
        <v/>
      </c>
      <c r="E13697">
        <f>IF(GL_Paste!$B13694="","",IFERROR(INDEX(AcctCat,MATCH(GL_Paste!$B13694&amp;"",AcctCode,0)),"UNKNOWN"))</f>
        <v/>
      </c>
      <c r="F13697">
        <f>IF(GL_Paste!$B13694="","",IFERROR(INDEX(AcctSub,MATCH(GL_Paste!$B13694&amp;"",AcctCode,0)),"UNKNOWN"))</f>
        <v/>
      </c>
    </row>
    <row r="13698">
      <c r="A13698" s="40">
        <f>IF(GL_Paste!$B13695="","",N(GL_Paste!$H13695)-N(GL_Paste!$G13695))</f>
        <v/>
      </c>
      <c r="B13698" s="43">
        <f>IF(GL_Paste!$B13695="","",DATE(YEAR(GL_Paste!$E13695),MONTH(GL_Paste!$E13695),1))</f>
        <v/>
      </c>
      <c r="C13698">
        <f>IF(GL_Paste!$B13695="","",IF(TRIM(GL_Paste!$M13695)&lt;&gt;"",TRIM(GL_Paste!$M13695),IFERROR(MID(GL_Paste!$I13695,FIND("[",GL_Paste!$I13695)+1,FIND("]",GL_Paste!$I13695)-FIND("[",GL_Paste!$I13695)-1),"")))</f>
        <v/>
      </c>
      <c r="D13698">
        <f>IF(GL_Paste!$B13695="","",IFERROR(INDEX(DeptName,MATCH($C13698,DeptTag,0)),"UNALLOCATED"))</f>
        <v/>
      </c>
      <c r="E13698">
        <f>IF(GL_Paste!$B13695="","",IFERROR(INDEX(AcctCat,MATCH(GL_Paste!$B13695&amp;"",AcctCode,0)),"UNKNOWN"))</f>
        <v/>
      </c>
      <c r="F13698">
        <f>IF(GL_Paste!$B13695="","",IFERROR(INDEX(AcctSub,MATCH(GL_Paste!$B13695&amp;"",AcctCode,0)),"UNKNOWN"))</f>
        <v/>
      </c>
    </row>
    <row r="13699">
      <c r="A13699" s="40">
        <f>IF(GL_Paste!$B13696="","",N(GL_Paste!$H13696)-N(GL_Paste!$G13696))</f>
        <v/>
      </c>
      <c r="B13699" s="43">
        <f>IF(GL_Paste!$B13696="","",DATE(YEAR(GL_Paste!$E13696),MONTH(GL_Paste!$E13696),1))</f>
        <v/>
      </c>
      <c r="C13699">
        <f>IF(GL_Paste!$B13696="","",IF(TRIM(GL_Paste!$M13696)&lt;&gt;"",TRIM(GL_Paste!$M13696),IFERROR(MID(GL_Paste!$I13696,FIND("[",GL_Paste!$I13696)+1,FIND("]",GL_Paste!$I13696)-FIND("[",GL_Paste!$I13696)-1),"")))</f>
        <v/>
      </c>
      <c r="D13699">
        <f>IF(GL_Paste!$B13696="","",IFERROR(INDEX(DeptName,MATCH($C13699,DeptTag,0)),"UNALLOCATED"))</f>
        <v/>
      </c>
      <c r="E13699">
        <f>IF(GL_Paste!$B13696="","",IFERROR(INDEX(AcctCat,MATCH(GL_Paste!$B13696&amp;"",AcctCode,0)),"UNKNOWN"))</f>
        <v/>
      </c>
      <c r="F13699">
        <f>IF(GL_Paste!$B13696="","",IFERROR(INDEX(AcctSub,MATCH(GL_Paste!$B13696&amp;"",AcctCode,0)),"UNKNOWN"))</f>
        <v/>
      </c>
    </row>
    <row r="13700">
      <c r="A13700" s="40">
        <f>IF(GL_Paste!$B13697="","",N(GL_Paste!$H13697)-N(GL_Paste!$G13697))</f>
        <v/>
      </c>
      <c r="B13700" s="43">
        <f>IF(GL_Paste!$B13697="","",DATE(YEAR(GL_Paste!$E13697),MONTH(GL_Paste!$E13697),1))</f>
        <v/>
      </c>
      <c r="C13700">
        <f>IF(GL_Paste!$B13697="","",IF(TRIM(GL_Paste!$M13697)&lt;&gt;"",TRIM(GL_Paste!$M13697),IFERROR(MID(GL_Paste!$I13697,FIND("[",GL_Paste!$I13697)+1,FIND("]",GL_Paste!$I13697)-FIND("[",GL_Paste!$I13697)-1),"")))</f>
        <v/>
      </c>
      <c r="D13700">
        <f>IF(GL_Paste!$B13697="","",IFERROR(INDEX(DeptName,MATCH($C13700,DeptTag,0)),"UNALLOCATED"))</f>
        <v/>
      </c>
      <c r="E13700">
        <f>IF(GL_Paste!$B13697="","",IFERROR(INDEX(AcctCat,MATCH(GL_Paste!$B13697&amp;"",AcctCode,0)),"UNKNOWN"))</f>
        <v/>
      </c>
      <c r="F13700">
        <f>IF(GL_Paste!$B13697="","",IFERROR(INDEX(AcctSub,MATCH(GL_Paste!$B13697&amp;"",AcctCode,0)),"UNKNOWN"))</f>
        <v/>
      </c>
    </row>
    <row r="13701">
      <c r="A13701" s="40">
        <f>IF(GL_Paste!$B13698="","",N(GL_Paste!$H13698)-N(GL_Paste!$G13698))</f>
        <v/>
      </c>
      <c r="B13701" s="43">
        <f>IF(GL_Paste!$B13698="","",DATE(YEAR(GL_Paste!$E13698),MONTH(GL_Paste!$E13698),1))</f>
        <v/>
      </c>
      <c r="C13701">
        <f>IF(GL_Paste!$B13698="","",IF(TRIM(GL_Paste!$M13698)&lt;&gt;"",TRIM(GL_Paste!$M13698),IFERROR(MID(GL_Paste!$I13698,FIND("[",GL_Paste!$I13698)+1,FIND("]",GL_Paste!$I13698)-FIND("[",GL_Paste!$I13698)-1),"")))</f>
        <v/>
      </c>
      <c r="D13701">
        <f>IF(GL_Paste!$B13698="","",IFERROR(INDEX(DeptName,MATCH($C13701,DeptTag,0)),"UNALLOCATED"))</f>
        <v/>
      </c>
      <c r="E13701">
        <f>IF(GL_Paste!$B13698="","",IFERROR(INDEX(AcctCat,MATCH(GL_Paste!$B13698&amp;"",AcctCode,0)),"UNKNOWN"))</f>
        <v/>
      </c>
      <c r="F13701">
        <f>IF(GL_Paste!$B13698="","",IFERROR(INDEX(AcctSub,MATCH(GL_Paste!$B13698&amp;"",AcctCode,0)),"UNKNOWN"))</f>
        <v/>
      </c>
    </row>
    <row r="13702">
      <c r="A13702" s="40">
        <f>IF(GL_Paste!$B13699="","",N(GL_Paste!$H13699)-N(GL_Paste!$G13699))</f>
        <v/>
      </c>
      <c r="B13702" s="43">
        <f>IF(GL_Paste!$B13699="","",DATE(YEAR(GL_Paste!$E13699),MONTH(GL_Paste!$E13699),1))</f>
        <v/>
      </c>
      <c r="C13702">
        <f>IF(GL_Paste!$B13699="","",IF(TRIM(GL_Paste!$M13699)&lt;&gt;"",TRIM(GL_Paste!$M13699),IFERROR(MID(GL_Paste!$I13699,FIND("[",GL_Paste!$I13699)+1,FIND("]",GL_Paste!$I13699)-FIND("[",GL_Paste!$I13699)-1),"")))</f>
        <v/>
      </c>
      <c r="D13702">
        <f>IF(GL_Paste!$B13699="","",IFERROR(INDEX(DeptName,MATCH($C13702,DeptTag,0)),"UNALLOCATED"))</f>
        <v/>
      </c>
      <c r="E13702">
        <f>IF(GL_Paste!$B13699="","",IFERROR(INDEX(AcctCat,MATCH(GL_Paste!$B13699&amp;"",AcctCode,0)),"UNKNOWN"))</f>
        <v/>
      </c>
      <c r="F13702">
        <f>IF(GL_Paste!$B13699="","",IFERROR(INDEX(AcctSub,MATCH(GL_Paste!$B13699&amp;"",AcctCode,0)),"UNKNOWN"))</f>
        <v/>
      </c>
    </row>
    <row r="13703">
      <c r="A13703" s="40">
        <f>IF(GL_Paste!$B13700="","",N(GL_Paste!$H13700)-N(GL_Paste!$G13700))</f>
        <v/>
      </c>
      <c r="B13703" s="43">
        <f>IF(GL_Paste!$B13700="","",DATE(YEAR(GL_Paste!$E13700),MONTH(GL_Paste!$E13700),1))</f>
        <v/>
      </c>
      <c r="C13703">
        <f>IF(GL_Paste!$B13700="","",IF(TRIM(GL_Paste!$M13700)&lt;&gt;"",TRIM(GL_Paste!$M13700),IFERROR(MID(GL_Paste!$I13700,FIND("[",GL_Paste!$I13700)+1,FIND("]",GL_Paste!$I13700)-FIND("[",GL_Paste!$I13700)-1),"")))</f>
        <v/>
      </c>
      <c r="D13703">
        <f>IF(GL_Paste!$B13700="","",IFERROR(INDEX(DeptName,MATCH($C13703,DeptTag,0)),"UNALLOCATED"))</f>
        <v/>
      </c>
      <c r="E13703">
        <f>IF(GL_Paste!$B13700="","",IFERROR(INDEX(AcctCat,MATCH(GL_Paste!$B13700&amp;"",AcctCode,0)),"UNKNOWN"))</f>
        <v/>
      </c>
      <c r="F13703">
        <f>IF(GL_Paste!$B13700="","",IFERROR(INDEX(AcctSub,MATCH(GL_Paste!$B13700&amp;"",AcctCode,0)),"UNKNOWN"))</f>
        <v/>
      </c>
    </row>
    <row r="13704">
      <c r="A13704" s="40">
        <f>IF(GL_Paste!$B13701="","",N(GL_Paste!$H13701)-N(GL_Paste!$G13701))</f>
        <v/>
      </c>
      <c r="B13704" s="43">
        <f>IF(GL_Paste!$B13701="","",DATE(YEAR(GL_Paste!$E13701),MONTH(GL_Paste!$E13701),1))</f>
        <v/>
      </c>
      <c r="C13704">
        <f>IF(GL_Paste!$B13701="","",IF(TRIM(GL_Paste!$M13701)&lt;&gt;"",TRIM(GL_Paste!$M13701),IFERROR(MID(GL_Paste!$I13701,FIND("[",GL_Paste!$I13701)+1,FIND("]",GL_Paste!$I13701)-FIND("[",GL_Paste!$I13701)-1),"")))</f>
        <v/>
      </c>
      <c r="D13704">
        <f>IF(GL_Paste!$B13701="","",IFERROR(INDEX(DeptName,MATCH($C13704,DeptTag,0)),"UNALLOCATED"))</f>
        <v/>
      </c>
      <c r="E13704">
        <f>IF(GL_Paste!$B13701="","",IFERROR(INDEX(AcctCat,MATCH(GL_Paste!$B13701&amp;"",AcctCode,0)),"UNKNOWN"))</f>
        <v/>
      </c>
      <c r="F13704">
        <f>IF(GL_Paste!$B13701="","",IFERROR(INDEX(AcctSub,MATCH(GL_Paste!$B13701&amp;"",AcctCode,0)),"UNKNOWN"))</f>
        <v/>
      </c>
    </row>
    <row r="13705">
      <c r="A13705" s="40">
        <f>IF(GL_Paste!$B13702="","",N(GL_Paste!$H13702)-N(GL_Paste!$G13702))</f>
        <v/>
      </c>
      <c r="B13705" s="43">
        <f>IF(GL_Paste!$B13702="","",DATE(YEAR(GL_Paste!$E13702),MONTH(GL_Paste!$E13702),1))</f>
        <v/>
      </c>
      <c r="C13705">
        <f>IF(GL_Paste!$B13702="","",IF(TRIM(GL_Paste!$M13702)&lt;&gt;"",TRIM(GL_Paste!$M13702),IFERROR(MID(GL_Paste!$I13702,FIND("[",GL_Paste!$I13702)+1,FIND("]",GL_Paste!$I13702)-FIND("[",GL_Paste!$I13702)-1),"")))</f>
        <v/>
      </c>
      <c r="D13705">
        <f>IF(GL_Paste!$B13702="","",IFERROR(INDEX(DeptName,MATCH($C13705,DeptTag,0)),"UNALLOCATED"))</f>
        <v/>
      </c>
      <c r="E13705">
        <f>IF(GL_Paste!$B13702="","",IFERROR(INDEX(AcctCat,MATCH(GL_Paste!$B13702&amp;"",AcctCode,0)),"UNKNOWN"))</f>
        <v/>
      </c>
      <c r="F13705">
        <f>IF(GL_Paste!$B13702="","",IFERROR(INDEX(AcctSub,MATCH(GL_Paste!$B13702&amp;"",AcctCode,0)),"UNKNOWN"))</f>
        <v/>
      </c>
    </row>
    <row r="13706">
      <c r="A13706" s="40">
        <f>IF(GL_Paste!$B13703="","",N(GL_Paste!$H13703)-N(GL_Paste!$G13703))</f>
        <v/>
      </c>
      <c r="B13706" s="43">
        <f>IF(GL_Paste!$B13703="","",DATE(YEAR(GL_Paste!$E13703),MONTH(GL_Paste!$E13703),1))</f>
        <v/>
      </c>
      <c r="C13706">
        <f>IF(GL_Paste!$B13703="","",IF(TRIM(GL_Paste!$M13703)&lt;&gt;"",TRIM(GL_Paste!$M13703),IFERROR(MID(GL_Paste!$I13703,FIND("[",GL_Paste!$I13703)+1,FIND("]",GL_Paste!$I13703)-FIND("[",GL_Paste!$I13703)-1),"")))</f>
        <v/>
      </c>
      <c r="D13706">
        <f>IF(GL_Paste!$B13703="","",IFERROR(INDEX(DeptName,MATCH($C13706,DeptTag,0)),"UNALLOCATED"))</f>
        <v/>
      </c>
      <c r="E13706">
        <f>IF(GL_Paste!$B13703="","",IFERROR(INDEX(AcctCat,MATCH(GL_Paste!$B13703&amp;"",AcctCode,0)),"UNKNOWN"))</f>
        <v/>
      </c>
      <c r="F13706">
        <f>IF(GL_Paste!$B13703="","",IFERROR(INDEX(AcctSub,MATCH(GL_Paste!$B13703&amp;"",AcctCode,0)),"UNKNOWN"))</f>
        <v/>
      </c>
    </row>
    <row r="13707">
      <c r="A13707" s="40">
        <f>IF(GL_Paste!$B13704="","",N(GL_Paste!$H13704)-N(GL_Paste!$G13704))</f>
        <v/>
      </c>
      <c r="B13707" s="43">
        <f>IF(GL_Paste!$B13704="","",DATE(YEAR(GL_Paste!$E13704),MONTH(GL_Paste!$E13704),1))</f>
        <v/>
      </c>
      <c r="C13707">
        <f>IF(GL_Paste!$B13704="","",IF(TRIM(GL_Paste!$M13704)&lt;&gt;"",TRIM(GL_Paste!$M13704),IFERROR(MID(GL_Paste!$I13704,FIND("[",GL_Paste!$I13704)+1,FIND("]",GL_Paste!$I13704)-FIND("[",GL_Paste!$I13704)-1),"")))</f>
        <v/>
      </c>
      <c r="D13707">
        <f>IF(GL_Paste!$B13704="","",IFERROR(INDEX(DeptName,MATCH($C13707,DeptTag,0)),"UNALLOCATED"))</f>
        <v/>
      </c>
      <c r="E13707">
        <f>IF(GL_Paste!$B13704="","",IFERROR(INDEX(AcctCat,MATCH(GL_Paste!$B13704&amp;"",AcctCode,0)),"UNKNOWN"))</f>
        <v/>
      </c>
      <c r="F13707">
        <f>IF(GL_Paste!$B13704="","",IFERROR(INDEX(AcctSub,MATCH(GL_Paste!$B13704&amp;"",AcctCode,0)),"UNKNOWN"))</f>
        <v/>
      </c>
    </row>
    <row r="13708">
      <c r="A13708" s="40">
        <f>IF(GL_Paste!$B13705="","",N(GL_Paste!$H13705)-N(GL_Paste!$G13705))</f>
        <v/>
      </c>
      <c r="B13708" s="43">
        <f>IF(GL_Paste!$B13705="","",DATE(YEAR(GL_Paste!$E13705),MONTH(GL_Paste!$E13705),1))</f>
        <v/>
      </c>
      <c r="C13708">
        <f>IF(GL_Paste!$B13705="","",IF(TRIM(GL_Paste!$M13705)&lt;&gt;"",TRIM(GL_Paste!$M13705),IFERROR(MID(GL_Paste!$I13705,FIND("[",GL_Paste!$I13705)+1,FIND("]",GL_Paste!$I13705)-FIND("[",GL_Paste!$I13705)-1),"")))</f>
        <v/>
      </c>
      <c r="D13708">
        <f>IF(GL_Paste!$B13705="","",IFERROR(INDEX(DeptName,MATCH($C13708,DeptTag,0)),"UNALLOCATED"))</f>
        <v/>
      </c>
      <c r="E13708">
        <f>IF(GL_Paste!$B13705="","",IFERROR(INDEX(AcctCat,MATCH(GL_Paste!$B13705&amp;"",AcctCode,0)),"UNKNOWN"))</f>
        <v/>
      </c>
      <c r="F13708">
        <f>IF(GL_Paste!$B13705="","",IFERROR(INDEX(AcctSub,MATCH(GL_Paste!$B13705&amp;"",AcctCode,0)),"UNKNOWN"))</f>
        <v/>
      </c>
    </row>
    <row r="13709">
      <c r="A13709" s="40">
        <f>IF(GL_Paste!$B13706="","",N(GL_Paste!$H13706)-N(GL_Paste!$G13706))</f>
        <v/>
      </c>
      <c r="B13709" s="43">
        <f>IF(GL_Paste!$B13706="","",DATE(YEAR(GL_Paste!$E13706),MONTH(GL_Paste!$E13706),1))</f>
        <v/>
      </c>
      <c r="C13709">
        <f>IF(GL_Paste!$B13706="","",IF(TRIM(GL_Paste!$M13706)&lt;&gt;"",TRIM(GL_Paste!$M13706),IFERROR(MID(GL_Paste!$I13706,FIND("[",GL_Paste!$I13706)+1,FIND("]",GL_Paste!$I13706)-FIND("[",GL_Paste!$I13706)-1),"")))</f>
        <v/>
      </c>
      <c r="D13709">
        <f>IF(GL_Paste!$B13706="","",IFERROR(INDEX(DeptName,MATCH($C13709,DeptTag,0)),"UNALLOCATED"))</f>
        <v/>
      </c>
      <c r="E13709">
        <f>IF(GL_Paste!$B13706="","",IFERROR(INDEX(AcctCat,MATCH(GL_Paste!$B13706&amp;"",AcctCode,0)),"UNKNOWN"))</f>
        <v/>
      </c>
      <c r="F13709">
        <f>IF(GL_Paste!$B13706="","",IFERROR(INDEX(AcctSub,MATCH(GL_Paste!$B13706&amp;"",AcctCode,0)),"UNKNOWN"))</f>
        <v/>
      </c>
    </row>
    <row r="13710">
      <c r="A13710" s="40">
        <f>IF(GL_Paste!$B13707="","",N(GL_Paste!$H13707)-N(GL_Paste!$G13707))</f>
        <v/>
      </c>
      <c r="B13710" s="43">
        <f>IF(GL_Paste!$B13707="","",DATE(YEAR(GL_Paste!$E13707),MONTH(GL_Paste!$E13707),1))</f>
        <v/>
      </c>
      <c r="C13710">
        <f>IF(GL_Paste!$B13707="","",IF(TRIM(GL_Paste!$M13707)&lt;&gt;"",TRIM(GL_Paste!$M13707),IFERROR(MID(GL_Paste!$I13707,FIND("[",GL_Paste!$I13707)+1,FIND("]",GL_Paste!$I13707)-FIND("[",GL_Paste!$I13707)-1),"")))</f>
        <v/>
      </c>
      <c r="D13710">
        <f>IF(GL_Paste!$B13707="","",IFERROR(INDEX(DeptName,MATCH($C13710,DeptTag,0)),"UNALLOCATED"))</f>
        <v/>
      </c>
      <c r="E13710">
        <f>IF(GL_Paste!$B13707="","",IFERROR(INDEX(AcctCat,MATCH(GL_Paste!$B13707&amp;"",AcctCode,0)),"UNKNOWN"))</f>
        <v/>
      </c>
      <c r="F13710">
        <f>IF(GL_Paste!$B13707="","",IFERROR(INDEX(AcctSub,MATCH(GL_Paste!$B13707&amp;"",AcctCode,0)),"UNKNOWN"))</f>
        <v/>
      </c>
    </row>
    <row r="13711">
      <c r="A13711" s="40">
        <f>IF(GL_Paste!$B13708="","",N(GL_Paste!$H13708)-N(GL_Paste!$G13708))</f>
        <v/>
      </c>
      <c r="B13711" s="43">
        <f>IF(GL_Paste!$B13708="","",DATE(YEAR(GL_Paste!$E13708),MONTH(GL_Paste!$E13708),1))</f>
        <v/>
      </c>
      <c r="C13711">
        <f>IF(GL_Paste!$B13708="","",IF(TRIM(GL_Paste!$M13708)&lt;&gt;"",TRIM(GL_Paste!$M13708),IFERROR(MID(GL_Paste!$I13708,FIND("[",GL_Paste!$I13708)+1,FIND("]",GL_Paste!$I13708)-FIND("[",GL_Paste!$I13708)-1),"")))</f>
        <v/>
      </c>
      <c r="D13711">
        <f>IF(GL_Paste!$B13708="","",IFERROR(INDEX(DeptName,MATCH($C13711,DeptTag,0)),"UNALLOCATED"))</f>
        <v/>
      </c>
      <c r="E13711">
        <f>IF(GL_Paste!$B13708="","",IFERROR(INDEX(AcctCat,MATCH(GL_Paste!$B13708&amp;"",AcctCode,0)),"UNKNOWN"))</f>
        <v/>
      </c>
      <c r="F13711">
        <f>IF(GL_Paste!$B13708="","",IFERROR(INDEX(AcctSub,MATCH(GL_Paste!$B13708&amp;"",AcctCode,0)),"UNKNOWN"))</f>
        <v/>
      </c>
    </row>
    <row r="13712">
      <c r="A13712" s="40">
        <f>IF(GL_Paste!$B13709="","",N(GL_Paste!$H13709)-N(GL_Paste!$G13709))</f>
        <v/>
      </c>
      <c r="B13712" s="43">
        <f>IF(GL_Paste!$B13709="","",DATE(YEAR(GL_Paste!$E13709),MONTH(GL_Paste!$E13709),1))</f>
        <v/>
      </c>
      <c r="C13712">
        <f>IF(GL_Paste!$B13709="","",IF(TRIM(GL_Paste!$M13709)&lt;&gt;"",TRIM(GL_Paste!$M13709),IFERROR(MID(GL_Paste!$I13709,FIND("[",GL_Paste!$I13709)+1,FIND("]",GL_Paste!$I13709)-FIND("[",GL_Paste!$I13709)-1),"")))</f>
        <v/>
      </c>
      <c r="D13712">
        <f>IF(GL_Paste!$B13709="","",IFERROR(INDEX(DeptName,MATCH($C13712,DeptTag,0)),"UNALLOCATED"))</f>
        <v/>
      </c>
      <c r="E13712">
        <f>IF(GL_Paste!$B13709="","",IFERROR(INDEX(AcctCat,MATCH(GL_Paste!$B13709&amp;"",AcctCode,0)),"UNKNOWN"))</f>
        <v/>
      </c>
      <c r="F13712">
        <f>IF(GL_Paste!$B13709="","",IFERROR(INDEX(AcctSub,MATCH(GL_Paste!$B13709&amp;"",AcctCode,0)),"UNKNOWN"))</f>
        <v/>
      </c>
    </row>
    <row r="13713">
      <c r="A13713" s="40">
        <f>IF(GL_Paste!$B13710="","",N(GL_Paste!$H13710)-N(GL_Paste!$G13710))</f>
        <v/>
      </c>
      <c r="B13713" s="43">
        <f>IF(GL_Paste!$B13710="","",DATE(YEAR(GL_Paste!$E13710),MONTH(GL_Paste!$E13710),1))</f>
        <v/>
      </c>
      <c r="C13713">
        <f>IF(GL_Paste!$B13710="","",IF(TRIM(GL_Paste!$M13710)&lt;&gt;"",TRIM(GL_Paste!$M13710),IFERROR(MID(GL_Paste!$I13710,FIND("[",GL_Paste!$I13710)+1,FIND("]",GL_Paste!$I13710)-FIND("[",GL_Paste!$I13710)-1),"")))</f>
        <v/>
      </c>
      <c r="D13713">
        <f>IF(GL_Paste!$B13710="","",IFERROR(INDEX(DeptName,MATCH($C13713,DeptTag,0)),"UNALLOCATED"))</f>
        <v/>
      </c>
      <c r="E13713">
        <f>IF(GL_Paste!$B13710="","",IFERROR(INDEX(AcctCat,MATCH(GL_Paste!$B13710&amp;"",AcctCode,0)),"UNKNOWN"))</f>
        <v/>
      </c>
      <c r="F13713">
        <f>IF(GL_Paste!$B13710="","",IFERROR(INDEX(AcctSub,MATCH(GL_Paste!$B13710&amp;"",AcctCode,0)),"UNKNOWN"))</f>
        <v/>
      </c>
    </row>
    <row r="13714">
      <c r="A13714" s="40">
        <f>IF(GL_Paste!$B13711="","",N(GL_Paste!$H13711)-N(GL_Paste!$G13711))</f>
        <v/>
      </c>
      <c r="B13714" s="43">
        <f>IF(GL_Paste!$B13711="","",DATE(YEAR(GL_Paste!$E13711),MONTH(GL_Paste!$E13711),1))</f>
        <v/>
      </c>
      <c r="C13714">
        <f>IF(GL_Paste!$B13711="","",IF(TRIM(GL_Paste!$M13711)&lt;&gt;"",TRIM(GL_Paste!$M13711),IFERROR(MID(GL_Paste!$I13711,FIND("[",GL_Paste!$I13711)+1,FIND("]",GL_Paste!$I13711)-FIND("[",GL_Paste!$I13711)-1),"")))</f>
        <v/>
      </c>
      <c r="D13714">
        <f>IF(GL_Paste!$B13711="","",IFERROR(INDEX(DeptName,MATCH($C13714,DeptTag,0)),"UNALLOCATED"))</f>
        <v/>
      </c>
      <c r="E13714">
        <f>IF(GL_Paste!$B13711="","",IFERROR(INDEX(AcctCat,MATCH(GL_Paste!$B13711&amp;"",AcctCode,0)),"UNKNOWN"))</f>
        <v/>
      </c>
      <c r="F13714">
        <f>IF(GL_Paste!$B13711="","",IFERROR(INDEX(AcctSub,MATCH(GL_Paste!$B13711&amp;"",AcctCode,0)),"UNKNOWN"))</f>
        <v/>
      </c>
    </row>
    <row r="13715">
      <c r="A13715" s="40">
        <f>IF(GL_Paste!$B13712="","",N(GL_Paste!$H13712)-N(GL_Paste!$G13712))</f>
        <v/>
      </c>
      <c r="B13715" s="43">
        <f>IF(GL_Paste!$B13712="","",DATE(YEAR(GL_Paste!$E13712),MONTH(GL_Paste!$E13712),1))</f>
        <v/>
      </c>
      <c r="C13715">
        <f>IF(GL_Paste!$B13712="","",IF(TRIM(GL_Paste!$M13712)&lt;&gt;"",TRIM(GL_Paste!$M13712),IFERROR(MID(GL_Paste!$I13712,FIND("[",GL_Paste!$I13712)+1,FIND("]",GL_Paste!$I13712)-FIND("[",GL_Paste!$I13712)-1),"")))</f>
        <v/>
      </c>
      <c r="D13715">
        <f>IF(GL_Paste!$B13712="","",IFERROR(INDEX(DeptName,MATCH($C13715,DeptTag,0)),"UNALLOCATED"))</f>
        <v/>
      </c>
      <c r="E13715">
        <f>IF(GL_Paste!$B13712="","",IFERROR(INDEX(AcctCat,MATCH(GL_Paste!$B13712&amp;"",AcctCode,0)),"UNKNOWN"))</f>
        <v/>
      </c>
      <c r="F13715">
        <f>IF(GL_Paste!$B13712="","",IFERROR(INDEX(AcctSub,MATCH(GL_Paste!$B13712&amp;"",AcctCode,0)),"UNKNOWN"))</f>
        <v/>
      </c>
    </row>
    <row r="13716">
      <c r="A13716" s="40">
        <f>IF(GL_Paste!$B13713="","",N(GL_Paste!$H13713)-N(GL_Paste!$G13713))</f>
        <v/>
      </c>
      <c r="B13716" s="43">
        <f>IF(GL_Paste!$B13713="","",DATE(YEAR(GL_Paste!$E13713),MONTH(GL_Paste!$E13713),1))</f>
        <v/>
      </c>
      <c r="C13716">
        <f>IF(GL_Paste!$B13713="","",IF(TRIM(GL_Paste!$M13713)&lt;&gt;"",TRIM(GL_Paste!$M13713),IFERROR(MID(GL_Paste!$I13713,FIND("[",GL_Paste!$I13713)+1,FIND("]",GL_Paste!$I13713)-FIND("[",GL_Paste!$I13713)-1),"")))</f>
        <v/>
      </c>
      <c r="D13716">
        <f>IF(GL_Paste!$B13713="","",IFERROR(INDEX(DeptName,MATCH($C13716,DeptTag,0)),"UNALLOCATED"))</f>
        <v/>
      </c>
      <c r="E13716">
        <f>IF(GL_Paste!$B13713="","",IFERROR(INDEX(AcctCat,MATCH(GL_Paste!$B13713&amp;"",AcctCode,0)),"UNKNOWN"))</f>
        <v/>
      </c>
      <c r="F13716">
        <f>IF(GL_Paste!$B13713="","",IFERROR(INDEX(AcctSub,MATCH(GL_Paste!$B13713&amp;"",AcctCode,0)),"UNKNOWN"))</f>
        <v/>
      </c>
    </row>
    <row r="13717">
      <c r="A13717" s="40">
        <f>IF(GL_Paste!$B13714="","",N(GL_Paste!$H13714)-N(GL_Paste!$G13714))</f>
        <v/>
      </c>
      <c r="B13717" s="43">
        <f>IF(GL_Paste!$B13714="","",DATE(YEAR(GL_Paste!$E13714),MONTH(GL_Paste!$E13714),1))</f>
        <v/>
      </c>
      <c r="C13717">
        <f>IF(GL_Paste!$B13714="","",IF(TRIM(GL_Paste!$M13714)&lt;&gt;"",TRIM(GL_Paste!$M13714),IFERROR(MID(GL_Paste!$I13714,FIND("[",GL_Paste!$I13714)+1,FIND("]",GL_Paste!$I13714)-FIND("[",GL_Paste!$I13714)-1),"")))</f>
        <v/>
      </c>
      <c r="D13717">
        <f>IF(GL_Paste!$B13714="","",IFERROR(INDEX(DeptName,MATCH($C13717,DeptTag,0)),"UNALLOCATED"))</f>
        <v/>
      </c>
      <c r="E13717">
        <f>IF(GL_Paste!$B13714="","",IFERROR(INDEX(AcctCat,MATCH(GL_Paste!$B13714&amp;"",AcctCode,0)),"UNKNOWN"))</f>
        <v/>
      </c>
      <c r="F13717">
        <f>IF(GL_Paste!$B13714="","",IFERROR(INDEX(AcctSub,MATCH(GL_Paste!$B13714&amp;"",AcctCode,0)),"UNKNOWN"))</f>
        <v/>
      </c>
    </row>
    <row r="13718">
      <c r="A13718" s="40">
        <f>IF(GL_Paste!$B13715="","",N(GL_Paste!$H13715)-N(GL_Paste!$G13715))</f>
        <v/>
      </c>
      <c r="B13718" s="43">
        <f>IF(GL_Paste!$B13715="","",DATE(YEAR(GL_Paste!$E13715),MONTH(GL_Paste!$E13715),1))</f>
        <v/>
      </c>
      <c r="C13718">
        <f>IF(GL_Paste!$B13715="","",IF(TRIM(GL_Paste!$M13715)&lt;&gt;"",TRIM(GL_Paste!$M13715),IFERROR(MID(GL_Paste!$I13715,FIND("[",GL_Paste!$I13715)+1,FIND("]",GL_Paste!$I13715)-FIND("[",GL_Paste!$I13715)-1),"")))</f>
        <v/>
      </c>
      <c r="D13718">
        <f>IF(GL_Paste!$B13715="","",IFERROR(INDEX(DeptName,MATCH($C13718,DeptTag,0)),"UNALLOCATED"))</f>
        <v/>
      </c>
      <c r="E13718">
        <f>IF(GL_Paste!$B13715="","",IFERROR(INDEX(AcctCat,MATCH(GL_Paste!$B13715&amp;"",AcctCode,0)),"UNKNOWN"))</f>
        <v/>
      </c>
      <c r="F13718">
        <f>IF(GL_Paste!$B13715="","",IFERROR(INDEX(AcctSub,MATCH(GL_Paste!$B13715&amp;"",AcctCode,0)),"UNKNOWN"))</f>
        <v/>
      </c>
    </row>
    <row r="13719">
      <c r="A13719" s="40">
        <f>IF(GL_Paste!$B13716="","",N(GL_Paste!$H13716)-N(GL_Paste!$G13716))</f>
        <v/>
      </c>
      <c r="B13719" s="43">
        <f>IF(GL_Paste!$B13716="","",DATE(YEAR(GL_Paste!$E13716),MONTH(GL_Paste!$E13716),1))</f>
        <v/>
      </c>
      <c r="C13719">
        <f>IF(GL_Paste!$B13716="","",IF(TRIM(GL_Paste!$M13716)&lt;&gt;"",TRIM(GL_Paste!$M13716),IFERROR(MID(GL_Paste!$I13716,FIND("[",GL_Paste!$I13716)+1,FIND("]",GL_Paste!$I13716)-FIND("[",GL_Paste!$I13716)-1),"")))</f>
        <v/>
      </c>
      <c r="D13719">
        <f>IF(GL_Paste!$B13716="","",IFERROR(INDEX(DeptName,MATCH($C13719,DeptTag,0)),"UNALLOCATED"))</f>
        <v/>
      </c>
      <c r="E13719">
        <f>IF(GL_Paste!$B13716="","",IFERROR(INDEX(AcctCat,MATCH(GL_Paste!$B13716&amp;"",AcctCode,0)),"UNKNOWN"))</f>
        <v/>
      </c>
      <c r="F13719">
        <f>IF(GL_Paste!$B13716="","",IFERROR(INDEX(AcctSub,MATCH(GL_Paste!$B13716&amp;"",AcctCode,0)),"UNKNOWN"))</f>
        <v/>
      </c>
    </row>
    <row r="13720">
      <c r="A13720" s="40">
        <f>IF(GL_Paste!$B13717="","",N(GL_Paste!$H13717)-N(GL_Paste!$G13717))</f>
        <v/>
      </c>
      <c r="B13720" s="43">
        <f>IF(GL_Paste!$B13717="","",DATE(YEAR(GL_Paste!$E13717),MONTH(GL_Paste!$E13717),1))</f>
        <v/>
      </c>
      <c r="C13720">
        <f>IF(GL_Paste!$B13717="","",IF(TRIM(GL_Paste!$M13717)&lt;&gt;"",TRIM(GL_Paste!$M13717),IFERROR(MID(GL_Paste!$I13717,FIND("[",GL_Paste!$I13717)+1,FIND("]",GL_Paste!$I13717)-FIND("[",GL_Paste!$I13717)-1),"")))</f>
        <v/>
      </c>
      <c r="D13720">
        <f>IF(GL_Paste!$B13717="","",IFERROR(INDEX(DeptName,MATCH($C13720,DeptTag,0)),"UNALLOCATED"))</f>
        <v/>
      </c>
      <c r="E13720">
        <f>IF(GL_Paste!$B13717="","",IFERROR(INDEX(AcctCat,MATCH(GL_Paste!$B13717&amp;"",AcctCode,0)),"UNKNOWN"))</f>
        <v/>
      </c>
      <c r="F13720">
        <f>IF(GL_Paste!$B13717="","",IFERROR(INDEX(AcctSub,MATCH(GL_Paste!$B13717&amp;"",AcctCode,0)),"UNKNOWN"))</f>
        <v/>
      </c>
    </row>
    <row r="13721">
      <c r="A13721" s="40">
        <f>IF(GL_Paste!$B13718="","",N(GL_Paste!$H13718)-N(GL_Paste!$G13718))</f>
        <v/>
      </c>
      <c r="B13721" s="43">
        <f>IF(GL_Paste!$B13718="","",DATE(YEAR(GL_Paste!$E13718),MONTH(GL_Paste!$E13718),1))</f>
        <v/>
      </c>
      <c r="C13721">
        <f>IF(GL_Paste!$B13718="","",IF(TRIM(GL_Paste!$M13718)&lt;&gt;"",TRIM(GL_Paste!$M13718),IFERROR(MID(GL_Paste!$I13718,FIND("[",GL_Paste!$I13718)+1,FIND("]",GL_Paste!$I13718)-FIND("[",GL_Paste!$I13718)-1),"")))</f>
        <v/>
      </c>
      <c r="D13721">
        <f>IF(GL_Paste!$B13718="","",IFERROR(INDEX(DeptName,MATCH($C13721,DeptTag,0)),"UNALLOCATED"))</f>
        <v/>
      </c>
      <c r="E13721">
        <f>IF(GL_Paste!$B13718="","",IFERROR(INDEX(AcctCat,MATCH(GL_Paste!$B13718&amp;"",AcctCode,0)),"UNKNOWN"))</f>
        <v/>
      </c>
      <c r="F13721">
        <f>IF(GL_Paste!$B13718="","",IFERROR(INDEX(AcctSub,MATCH(GL_Paste!$B13718&amp;"",AcctCode,0)),"UNKNOWN"))</f>
        <v/>
      </c>
    </row>
    <row r="13722">
      <c r="A13722" s="40">
        <f>IF(GL_Paste!$B13719="","",N(GL_Paste!$H13719)-N(GL_Paste!$G13719))</f>
        <v/>
      </c>
      <c r="B13722" s="43">
        <f>IF(GL_Paste!$B13719="","",DATE(YEAR(GL_Paste!$E13719),MONTH(GL_Paste!$E13719),1))</f>
        <v/>
      </c>
      <c r="C13722">
        <f>IF(GL_Paste!$B13719="","",IF(TRIM(GL_Paste!$M13719)&lt;&gt;"",TRIM(GL_Paste!$M13719),IFERROR(MID(GL_Paste!$I13719,FIND("[",GL_Paste!$I13719)+1,FIND("]",GL_Paste!$I13719)-FIND("[",GL_Paste!$I13719)-1),"")))</f>
        <v/>
      </c>
      <c r="D13722">
        <f>IF(GL_Paste!$B13719="","",IFERROR(INDEX(DeptName,MATCH($C13722,DeptTag,0)),"UNALLOCATED"))</f>
        <v/>
      </c>
      <c r="E13722">
        <f>IF(GL_Paste!$B13719="","",IFERROR(INDEX(AcctCat,MATCH(GL_Paste!$B13719&amp;"",AcctCode,0)),"UNKNOWN"))</f>
        <v/>
      </c>
      <c r="F13722">
        <f>IF(GL_Paste!$B13719="","",IFERROR(INDEX(AcctSub,MATCH(GL_Paste!$B13719&amp;"",AcctCode,0)),"UNKNOWN"))</f>
        <v/>
      </c>
    </row>
    <row r="13723">
      <c r="A13723" s="40">
        <f>IF(GL_Paste!$B13720="","",N(GL_Paste!$H13720)-N(GL_Paste!$G13720))</f>
        <v/>
      </c>
      <c r="B13723" s="43">
        <f>IF(GL_Paste!$B13720="","",DATE(YEAR(GL_Paste!$E13720),MONTH(GL_Paste!$E13720),1))</f>
        <v/>
      </c>
      <c r="C13723">
        <f>IF(GL_Paste!$B13720="","",IF(TRIM(GL_Paste!$M13720)&lt;&gt;"",TRIM(GL_Paste!$M13720),IFERROR(MID(GL_Paste!$I13720,FIND("[",GL_Paste!$I13720)+1,FIND("]",GL_Paste!$I13720)-FIND("[",GL_Paste!$I13720)-1),"")))</f>
        <v/>
      </c>
      <c r="D13723">
        <f>IF(GL_Paste!$B13720="","",IFERROR(INDEX(DeptName,MATCH($C13723,DeptTag,0)),"UNALLOCATED"))</f>
        <v/>
      </c>
      <c r="E13723">
        <f>IF(GL_Paste!$B13720="","",IFERROR(INDEX(AcctCat,MATCH(GL_Paste!$B13720&amp;"",AcctCode,0)),"UNKNOWN"))</f>
        <v/>
      </c>
      <c r="F13723">
        <f>IF(GL_Paste!$B13720="","",IFERROR(INDEX(AcctSub,MATCH(GL_Paste!$B13720&amp;"",AcctCode,0)),"UNKNOWN"))</f>
        <v/>
      </c>
    </row>
    <row r="13724">
      <c r="A13724" s="40">
        <f>IF(GL_Paste!$B13721="","",N(GL_Paste!$H13721)-N(GL_Paste!$G13721))</f>
        <v/>
      </c>
      <c r="B13724" s="43">
        <f>IF(GL_Paste!$B13721="","",DATE(YEAR(GL_Paste!$E13721),MONTH(GL_Paste!$E13721),1))</f>
        <v/>
      </c>
      <c r="C13724">
        <f>IF(GL_Paste!$B13721="","",IF(TRIM(GL_Paste!$M13721)&lt;&gt;"",TRIM(GL_Paste!$M13721),IFERROR(MID(GL_Paste!$I13721,FIND("[",GL_Paste!$I13721)+1,FIND("]",GL_Paste!$I13721)-FIND("[",GL_Paste!$I13721)-1),"")))</f>
        <v/>
      </c>
      <c r="D13724">
        <f>IF(GL_Paste!$B13721="","",IFERROR(INDEX(DeptName,MATCH($C13724,DeptTag,0)),"UNALLOCATED"))</f>
        <v/>
      </c>
      <c r="E13724">
        <f>IF(GL_Paste!$B13721="","",IFERROR(INDEX(AcctCat,MATCH(GL_Paste!$B13721&amp;"",AcctCode,0)),"UNKNOWN"))</f>
        <v/>
      </c>
      <c r="F13724">
        <f>IF(GL_Paste!$B13721="","",IFERROR(INDEX(AcctSub,MATCH(GL_Paste!$B13721&amp;"",AcctCode,0)),"UNKNOWN"))</f>
        <v/>
      </c>
    </row>
    <row r="13725">
      <c r="A13725" s="40">
        <f>IF(GL_Paste!$B13722="","",N(GL_Paste!$H13722)-N(GL_Paste!$G13722))</f>
        <v/>
      </c>
      <c r="B13725" s="43">
        <f>IF(GL_Paste!$B13722="","",DATE(YEAR(GL_Paste!$E13722),MONTH(GL_Paste!$E13722),1))</f>
        <v/>
      </c>
      <c r="C13725">
        <f>IF(GL_Paste!$B13722="","",IF(TRIM(GL_Paste!$M13722)&lt;&gt;"",TRIM(GL_Paste!$M13722),IFERROR(MID(GL_Paste!$I13722,FIND("[",GL_Paste!$I13722)+1,FIND("]",GL_Paste!$I13722)-FIND("[",GL_Paste!$I13722)-1),"")))</f>
        <v/>
      </c>
      <c r="D13725">
        <f>IF(GL_Paste!$B13722="","",IFERROR(INDEX(DeptName,MATCH($C13725,DeptTag,0)),"UNALLOCATED"))</f>
        <v/>
      </c>
      <c r="E13725">
        <f>IF(GL_Paste!$B13722="","",IFERROR(INDEX(AcctCat,MATCH(GL_Paste!$B13722&amp;"",AcctCode,0)),"UNKNOWN"))</f>
        <v/>
      </c>
      <c r="F13725">
        <f>IF(GL_Paste!$B13722="","",IFERROR(INDEX(AcctSub,MATCH(GL_Paste!$B13722&amp;"",AcctCode,0)),"UNKNOWN"))</f>
        <v/>
      </c>
    </row>
    <row r="13726">
      <c r="A13726" s="40">
        <f>IF(GL_Paste!$B13723="","",N(GL_Paste!$H13723)-N(GL_Paste!$G13723))</f>
        <v/>
      </c>
      <c r="B13726" s="43">
        <f>IF(GL_Paste!$B13723="","",DATE(YEAR(GL_Paste!$E13723),MONTH(GL_Paste!$E13723),1))</f>
        <v/>
      </c>
      <c r="C13726">
        <f>IF(GL_Paste!$B13723="","",IF(TRIM(GL_Paste!$M13723)&lt;&gt;"",TRIM(GL_Paste!$M13723),IFERROR(MID(GL_Paste!$I13723,FIND("[",GL_Paste!$I13723)+1,FIND("]",GL_Paste!$I13723)-FIND("[",GL_Paste!$I13723)-1),"")))</f>
        <v/>
      </c>
      <c r="D13726">
        <f>IF(GL_Paste!$B13723="","",IFERROR(INDEX(DeptName,MATCH($C13726,DeptTag,0)),"UNALLOCATED"))</f>
        <v/>
      </c>
      <c r="E13726">
        <f>IF(GL_Paste!$B13723="","",IFERROR(INDEX(AcctCat,MATCH(GL_Paste!$B13723&amp;"",AcctCode,0)),"UNKNOWN"))</f>
        <v/>
      </c>
      <c r="F13726">
        <f>IF(GL_Paste!$B13723="","",IFERROR(INDEX(AcctSub,MATCH(GL_Paste!$B13723&amp;"",AcctCode,0)),"UNKNOWN"))</f>
        <v/>
      </c>
    </row>
    <row r="13727">
      <c r="A13727" s="40">
        <f>IF(GL_Paste!$B13724="","",N(GL_Paste!$H13724)-N(GL_Paste!$G13724))</f>
        <v/>
      </c>
      <c r="B13727" s="43">
        <f>IF(GL_Paste!$B13724="","",DATE(YEAR(GL_Paste!$E13724),MONTH(GL_Paste!$E13724),1))</f>
        <v/>
      </c>
      <c r="C13727">
        <f>IF(GL_Paste!$B13724="","",IF(TRIM(GL_Paste!$M13724)&lt;&gt;"",TRIM(GL_Paste!$M13724),IFERROR(MID(GL_Paste!$I13724,FIND("[",GL_Paste!$I13724)+1,FIND("]",GL_Paste!$I13724)-FIND("[",GL_Paste!$I13724)-1),"")))</f>
        <v/>
      </c>
      <c r="D13727">
        <f>IF(GL_Paste!$B13724="","",IFERROR(INDEX(DeptName,MATCH($C13727,DeptTag,0)),"UNALLOCATED"))</f>
        <v/>
      </c>
      <c r="E13727">
        <f>IF(GL_Paste!$B13724="","",IFERROR(INDEX(AcctCat,MATCH(GL_Paste!$B13724&amp;"",AcctCode,0)),"UNKNOWN"))</f>
        <v/>
      </c>
      <c r="F13727">
        <f>IF(GL_Paste!$B13724="","",IFERROR(INDEX(AcctSub,MATCH(GL_Paste!$B13724&amp;"",AcctCode,0)),"UNKNOWN"))</f>
        <v/>
      </c>
    </row>
    <row r="13728">
      <c r="A13728" s="40">
        <f>IF(GL_Paste!$B13725="","",N(GL_Paste!$H13725)-N(GL_Paste!$G13725))</f>
        <v/>
      </c>
      <c r="B13728" s="43">
        <f>IF(GL_Paste!$B13725="","",DATE(YEAR(GL_Paste!$E13725),MONTH(GL_Paste!$E13725),1))</f>
        <v/>
      </c>
      <c r="C13728">
        <f>IF(GL_Paste!$B13725="","",IF(TRIM(GL_Paste!$M13725)&lt;&gt;"",TRIM(GL_Paste!$M13725),IFERROR(MID(GL_Paste!$I13725,FIND("[",GL_Paste!$I13725)+1,FIND("]",GL_Paste!$I13725)-FIND("[",GL_Paste!$I13725)-1),"")))</f>
        <v/>
      </c>
      <c r="D13728">
        <f>IF(GL_Paste!$B13725="","",IFERROR(INDEX(DeptName,MATCH($C13728,DeptTag,0)),"UNALLOCATED"))</f>
        <v/>
      </c>
      <c r="E13728">
        <f>IF(GL_Paste!$B13725="","",IFERROR(INDEX(AcctCat,MATCH(GL_Paste!$B13725&amp;"",AcctCode,0)),"UNKNOWN"))</f>
        <v/>
      </c>
      <c r="F13728">
        <f>IF(GL_Paste!$B13725="","",IFERROR(INDEX(AcctSub,MATCH(GL_Paste!$B13725&amp;"",AcctCode,0)),"UNKNOWN"))</f>
        <v/>
      </c>
    </row>
    <row r="13729">
      <c r="A13729" s="40">
        <f>IF(GL_Paste!$B13726="","",N(GL_Paste!$H13726)-N(GL_Paste!$G13726))</f>
        <v/>
      </c>
      <c r="B13729" s="43">
        <f>IF(GL_Paste!$B13726="","",DATE(YEAR(GL_Paste!$E13726),MONTH(GL_Paste!$E13726),1))</f>
        <v/>
      </c>
      <c r="C13729">
        <f>IF(GL_Paste!$B13726="","",IF(TRIM(GL_Paste!$M13726)&lt;&gt;"",TRIM(GL_Paste!$M13726),IFERROR(MID(GL_Paste!$I13726,FIND("[",GL_Paste!$I13726)+1,FIND("]",GL_Paste!$I13726)-FIND("[",GL_Paste!$I13726)-1),"")))</f>
        <v/>
      </c>
      <c r="D13729">
        <f>IF(GL_Paste!$B13726="","",IFERROR(INDEX(DeptName,MATCH($C13729,DeptTag,0)),"UNALLOCATED"))</f>
        <v/>
      </c>
      <c r="E13729">
        <f>IF(GL_Paste!$B13726="","",IFERROR(INDEX(AcctCat,MATCH(GL_Paste!$B13726&amp;"",AcctCode,0)),"UNKNOWN"))</f>
        <v/>
      </c>
      <c r="F13729">
        <f>IF(GL_Paste!$B13726="","",IFERROR(INDEX(AcctSub,MATCH(GL_Paste!$B13726&amp;"",AcctCode,0)),"UNKNOWN"))</f>
        <v/>
      </c>
    </row>
    <row r="13730">
      <c r="A13730" s="40">
        <f>IF(GL_Paste!$B13727="","",N(GL_Paste!$H13727)-N(GL_Paste!$G13727))</f>
        <v/>
      </c>
      <c r="B13730" s="43">
        <f>IF(GL_Paste!$B13727="","",DATE(YEAR(GL_Paste!$E13727),MONTH(GL_Paste!$E13727),1))</f>
        <v/>
      </c>
      <c r="C13730">
        <f>IF(GL_Paste!$B13727="","",IF(TRIM(GL_Paste!$M13727)&lt;&gt;"",TRIM(GL_Paste!$M13727),IFERROR(MID(GL_Paste!$I13727,FIND("[",GL_Paste!$I13727)+1,FIND("]",GL_Paste!$I13727)-FIND("[",GL_Paste!$I13727)-1),"")))</f>
        <v/>
      </c>
      <c r="D13730">
        <f>IF(GL_Paste!$B13727="","",IFERROR(INDEX(DeptName,MATCH($C13730,DeptTag,0)),"UNALLOCATED"))</f>
        <v/>
      </c>
      <c r="E13730">
        <f>IF(GL_Paste!$B13727="","",IFERROR(INDEX(AcctCat,MATCH(GL_Paste!$B13727&amp;"",AcctCode,0)),"UNKNOWN"))</f>
        <v/>
      </c>
      <c r="F13730">
        <f>IF(GL_Paste!$B13727="","",IFERROR(INDEX(AcctSub,MATCH(GL_Paste!$B13727&amp;"",AcctCode,0)),"UNKNOWN"))</f>
        <v/>
      </c>
    </row>
    <row r="13731">
      <c r="A13731" s="40">
        <f>IF(GL_Paste!$B13728="","",N(GL_Paste!$H13728)-N(GL_Paste!$G13728))</f>
        <v/>
      </c>
      <c r="B13731" s="43">
        <f>IF(GL_Paste!$B13728="","",DATE(YEAR(GL_Paste!$E13728),MONTH(GL_Paste!$E13728),1))</f>
        <v/>
      </c>
      <c r="C13731">
        <f>IF(GL_Paste!$B13728="","",IF(TRIM(GL_Paste!$M13728)&lt;&gt;"",TRIM(GL_Paste!$M13728),IFERROR(MID(GL_Paste!$I13728,FIND("[",GL_Paste!$I13728)+1,FIND("]",GL_Paste!$I13728)-FIND("[",GL_Paste!$I13728)-1),"")))</f>
        <v/>
      </c>
      <c r="D13731">
        <f>IF(GL_Paste!$B13728="","",IFERROR(INDEX(DeptName,MATCH($C13731,DeptTag,0)),"UNALLOCATED"))</f>
        <v/>
      </c>
      <c r="E13731">
        <f>IF(GL_Paste!$B13728="","",IFERROR(INDEX(AcctCat,MATCH(GL_Paste!$B13728&amp;"",AcctCode,0)),"UNKNOWN"))</f>
        <v/>
      </c>
      <c r="F13731">
        <f>IF(GL_Paste!$B13728="","",IFERROR(INDEX(AcctSub,MATCH(GL_Paste!$B13728&amp;"",AcctCode,0)),"UNKNOWN"))</f>
        <v/>
      </c>
    </row>
    <row r="13732">
      <c r="A13732" s="40">
        <f>IF(GL_Paste!$B13729="","",N(GL_Paste!$H13729)-N(GL_Paste!$G13729))</f>
        <v/>
      </c>
      <c r="B13732" s="43">
        <f>IF(GL_Paste!$B13729="","",DATE(YEAR(GL_Paste!$E13729),MONTH(GL_Paste!$E13729),1))</f>
        <v/>
      </c>
      <c r="C13732">
        <f>IF(GL_Paste!$B13729="","",IF(TRIM(GL_Paste!$M13729)&lt;&gt;"",TRIM(GL_Paste!$M13729),IFERROR(MID(GL_Paste!$I13729,FIND("[",GL_Paste!$I13729)+1,FIND("]",GL_Paste!$I13729)-FIND("[",GL_Paste!$I13729)-1),"")))</f>
        <v/>
      </c>
      <c r="D13732">
        <f>IF(GL_Paste!$B13729="","",IFERROR(INDEX(DeptName,MATCH($C13732,DeptTag,0)),"UNALLOCATED"))</f>
        <v/>
      </c>
      <c r="E13732">
        <f>IF(GL_Paste!$B13729="","",IFERROR(INDEX(AcctCat,MATCH(GL_Paste!$B13729&amp;"",AcctCode,0)),"UNKNOWN"))</f>
        <v/>
      </c>
      <c r="F13732">
        <f>IF(GL_Paste!$B13729="","",IFERROR(INDEX(AcctSub,MATCH(GL_Paste!$B13729&amp;"",AcctCode,0)),"UNKNOWN"))</f>
        <v/>
      </c>
    </row>
    <row r="13733">
      <c r="A13733" s="40">
        <f>IF(GL_Paste!$B13730="","",N(GL_Paste!$H13730)-N(GL_Paste!$G13730))</f>
        <v/>
      </c>
      <c r="B13733" s="43">
        <f>IF(GL_Paste!$B13730="","",DATE(YEAR(GL_Paste!$E13730),MONTH(GL_Paste!$E13730),1))</f>
        <v/>
      </c>
      <c r="C13733">
        <f>IF(GL_Paste!$B13730="","",IF(TRIM(GL_Paste!$M13730)&lt;&gt;"",TRIM(GL_Paste!$M13730),IFERROR(MID(GL_Paste!$I13730,FIND("[",GL_Paste!$I13730)+1,FIND("]",GL_Paste!$I13730)-FIND("[",GL_Paste!$I13730)-1),"")))</f>
        <v/>
      </c>
      <c r="D13733">
        <f>IF(GL_Paste!$B13730="","",IFERROR(INDEX(DeptName,MATCH($C13733,DeptTag,0)),"UNALLOCATED"))</f>
        <v/>
      </c>
      <c r="E13733">
        <f>IF(GL_Paste!$B13730="","",IFERROR(INDEX(AcctCat,MATCH(GL_Paste!$B13730&amp;"",AcctCode,0)),"UNKNOWN"))</f>
        <v/>
      </c>
      <c r="F13733">
        <f>IF(GL_Paste!$B13730="","",IFERROR(INDEX(AcctSub,MATCH(GL_Paste!$B13730&amp;"",AcctCode,0)),"UNKNOWN"))</f>
        <v/>
      </c>
    </row>
    <row r="13734">
      <c r="A13734" s="40">
        <f>IF(GL_Paste!$B13731="","",N(GL_Paste!$H13731)-N(GL_Paste!$G13731))</f>
        <v/>
      </c>
      <c r="B13734" s="43">
        <f>IF(GL_Paste!$B13731="","",DATE(YEAR(GL_Paste!$E13731),MONTH(GL_Paste!$E13731),1))</f>
        <v/>
      </c>
      <c r="C13734">
        <f>IF(GL_Paste!$B13731="","",IF(TRIM(GL_Paste!$M13731)&lt;&gt;"",TRIM(GL_Paste!$M13731),IFERROR(MID(GL_Paste!$I13731,FIND("[",GL_Paste!$I13731)+1,FIND("]",GL_Paste!$I13731)-FIND("[",GL_Paste!$I13731)-1),"")))</f>
        <v/>
      </c>
      <c r="D13734">
        <f>IF(GL_Paste!$B13731="","",IFERROR(INDEX(DeptName,MATCH($C13734,DeptTag,0)),"UNALLOCATED"))</f>
        <v/>
      </c>
      <c r="E13734">
        <f>IF(GL_Paste!$B13731="","",IFERROR(INDEX(AcctCat,MATCH(GL_Paste!$B13731&amp;"",AcctCode,0)),"UNKNOWN"))</f>
        <v/>
      </c>
      <c r="F13734">
        <f>IF(GL_Paste!$B13731="","",IFERROR(INDEX(AcctSub,MATCH(GL_Paste!$B13731&amp;"",AcctCode,0)),"UNKNOWN"))</f>
        <v/>
      </c>
    </row>
    <row r="13735">
      <c r="A13735" s="40">
        <f>IF(GL_Paste!$B13732="","",N(GL_Paste!$H13732)-N(GL_Paste!$G13732))</f>
        <v/>
      </c>
      <c r="B13735" s="43">
        <f>IF(GL_Paste!$B13732="","",DATE(YEAR(GL_Paste!$E13732),MONTH(GL_Paste!$E13732),1))</f>
        <v/>
      </c>
      <c r="C13735">
        <f>IF(GL_Paste!$B13732="","",IF(TRIM(GL_Paste!$M13732)&lt;&gt;"",TRIM(GL_Paste!$M13732),IFERROR(MID(GL_Paste!$I13732,FIND("[",GL_Paste!$I13732)+1,FIND("]",GL_Paste!$I13732)-FIND("[",GL_Paste!$I13732)-1),"")))</f>
        <v/>
      </c>
      <c r="D13735">
        <f>IF(GL_Paste!$B13732="","",IFERROR(INDEX(DeptName,MATCH($C13735,DeptTag,0)),"UNALLOCATED"))</f>
        <v/>
      </c>
      <c r="E13735">
        <f>IF(GL_Paste!$B13732="","",IFERROR(INDEX(AcctCat,MATCH(GL_Paste!$B13732&amp;"",AcctCode,0)),"UNKNOWN"))</f>
        <v/>
      </c>
      <c r="F13735">
        <f>IF(GL_Paste!$B13732="","",IFERROR(INDEX(AcctSub,MATCH(GL_Paste!$B13732&amp;"",AcctCode,0)),"UNKNOWN"))</f>
        <v/>
      </c>
    </row>
    <row r="13736">
      <c r="A13736" s="40">
        <f>IF(GL_Paste!$B13733="","",N(GL_Paste!$H13733)-N(GL_Paste!$G13733))</f>
        <v/>
      </c>
      <c r="B13736" s="43">
        <f>IF(GL_Paste!$B13733="","",DATE(YEAR(GL_Paste!$E13733),MONTH(GL_Paste!$E13733),1))</f>
        <v/>
      </c>
      <c r="C13736">
        <f>IF(GL_Paste!$B13733="","",IF(TRIM(GL_Paste!$M13733)&lt;&gt;"",TRIM(GL_Paste!$M13733),IFERROR(MID(GL_Paste!$I13733,FIND("[",GL_Paste!$I13733)+1,FIND("]",GL_Paste!$I13733)-FIND("[",GL_Paste!$I13733)-1),"")))</f>
        <v/>
      </c>
      <c r="D13736">
        <f>IF(GL_Paste!$B13733="","",IFERROR(INDEX(DeptName,MATCH($C13736,DeptTag,0)),"UNALLOCATED"))</f>
        <v/>
      </c>
      <c r="E13736">
        <f>IF(GL_Paste!$B13733="","",IFERROR(INDEX(AcctCat,MATCH(GL_Paste!$B13733&amp;"",AcctCode,0)),"UNKNOWN"))</f>
        <v/>
      </c>
      <c r="F13736">
        <f>IF(GL_Paste!$B13733="","",IFERROR(INDEX(AcctSub,MATCH(GL_Paste!$B13733&amp;"",AcctCode,0)),"UNKNOWN"))</f>
        <v/>
      </c>
    </row>
    <row r="13737">
      <c r="A13737" s="40">
        <f>IF(GL_Paste!$B13734="","",N(GL_Paste!$H13734)-N(GL_Paste!$G13734))</f>
        <v/>
      </c>
      <c r="B13737" s="43">
        <f>IF(GL_Paste!$B13734="","",DATE(YEAR(GL_Paste!$E13734),MONTH(GL_Paste!$E13734),1))</f>
        <v/>
      </c>
      <c r="C13737">
        <f>IF(GL_Paste!$B13734="","",IF(TRIM(GL_Paste!$M13734)&lt;&gt;"",TRIM(GL_Paste!$M13734),IFERROR(MID(GL_Paste!$I13734,FIND("[",GL_Paste!$I13734)+1,FIND("]",GL_Paste!$I13734)-FIND("[",GL_Paste!$I13734)-1),"")))</f>
        <v/>
      </c>
      <c r="D13737">
        <f>IF(GL_Paste!$B13734="","",IFERROR(INDEX(DeptName,MATCH($C13737,DeptTag,0)),"UNALLOCATED"))</f>
        <v/>
      </c>
      <c r="E13737">
        <f>IF(GL_Paste!$B13734="","",IFERROR(INDEX(AcctCat,MATCH(GL_Paste!$B13734&amp;"",AcctCode,0)),"UNKNOWN"))</f>
        <v/>
      </c>
      <c r="F13737">
        <f>IF(GL_Paste!$B13734="","",IFERROR(INDEX(AcctSub,MATCH(GL_Paste!$B13734&amp;"",AcctCode,0)),"UNKNOWN"))</f>
        <v/>
      </c>
    </row>
    <row r="13738">
      <c r="A13738" s="40">
        <f>IF(GL_Paste!$B13735="","",N(GL_Paste!$H13735)-N(GL_Paste!$G13735))</f>
        <v/>
      </c>
      <c r="B13738" s="43">
        <f>IF(GL_Paste!$B13735="","",DATE(YEAR(GL_Paste!$E13735),MONTH(GL_Paste!$E13735),1))</f>
        <v/>
      </c>
      <c r="C13738">
        <f>IF(GL_Paste!$B13735="","",IF(TRIM(GL_Paste!$M13735)&lt;&gt;"",TRIM(GL_Paste!$M13735),IFERROR(MID(GL_Paste!$I13735,FIND("[",GL_Paste!$I13735)+1,FIND("]",GL_Paste!$I13735)-FIND("[",GL_Paste!$I13735)-1),"")))</f>
        <v/>
      </c>
      <c r="D13738">
        <f>IF(GL_Paste!$B13735="","",IFERROR(INDEX(DeptName,MATCH($C13738,DeptTag,0)),"UNALLOCATED"))</f>
        <v/>
      </c>
      <c r="E13738">
        <f>IF(GL_Paste!$B13735="","",IFERROR(INDEX(AcctCat,MATCH(GL_Paste!$B13735&amp;"",AcctCode,0)),"UNKNOWN"))</f>
        <v/>
      </c>
      <c r="F13738">
        <f>IF(GL_Paste!$B13735="","",IFERROR(INDEX(AcctSub,MATCH(GL_Paste!$B13735&amp;"",AcctCode,0)),"UNKNOWN"))</f>
        <v/>
      </c>
    </row>
    <row r="13739">
      <c r="A13739" s="40">
        <f>IF(GL_Paste!$B13736="","",N(GL_Paste!$H13736)-N(GL_Paste!$G13736))</f>
        <v/>
      </c>
      <c r="B13739" s="43">
        <f>IF(GL_Paste!$B13736="","",DATE(YEAR(GL_Paste!$E13736),MONTH(GL_Paste!$E13736),1))</f>
        <v/>
      </c>
      <c r="C13739">
        <f>IF(GL_Paste!$B13736="","",IF(TRIM(GL_Paste!$M13736)&lt;&gt;"",TRIM(GL_Paste!$M13736),IFERROR(MID(GL_Paste!$I13736,FIND("[",GL_Paste!$I13736)+1,FIND("]",GL_Paste!$I13736)-FIND("[",GL_Paste!$I13736)-1),"")))</f>
        <v/>
      </c>
      <c r="D13739">
        <f>IF(GL_Paste!$B13736="","",IFERROR(INDEX(DeptName,MATCH($C13739,DeptTag,0)),"UNALLOCATED"))</f>
        <v/>
      </c>
      <c r="E13739">
        <f>IF(GL_Paste!$B13736="","",IFERROR(INDEX(AcctCat,MATCH(GL_Paste!$B13736&amp;"",AcctCode,0)),"UNKNOWN"))</f>
        <v/>
      </c>
      <c r="F13739">
        <f>IF(GL_Paste!$B13736="","",IFERROR(INDEX(AcctSub,MATCH(GL_Paste!$B13736&amp;"",AcctCode,0)),"UNKNOWN"))</f>
        <v/>
      </c>
    </row>
    <row r="13740">
      <c r="A13740" s="40">
        <f>IF(GL_Paste!$B13737="","",N(GL_Paste!$H13737)-N(GL_Paste!$G13737))</f>
        <v/>
      </c>
      <c r="B13740" s="43">
        <f>IF(GL_Paste!$B13737="","",DATE(YEAR(GL_Paste!$E13737),MONTH(GL_Paste!$E13737),1))</f>
        <v/>
      </c>
      <c r="C13740">
        <f>IF(GL_Paste!$B13737="","",IF(TRIM(GL_Paste!$M13737)&lt;&gt;"",TRIM(GL_Paste!$M13737),IFERROR(MID(GL_Paste!$I13737,FIND("[",GL_Paste!$I13737)+1,FIND("]",GL_Paste!$I13737)-FIND("[",GL_Paste!$I13737)-1),"")))</f>
        <v/>
      </c>
      <c r="D13740">
        <f>IF(GL_Paste!$B13737="","",IFERROR(INDEX(DeptName,MATCH($C13740,DeptTag,0)),"UNALLOCATED"))</f>
        <v/>
      </c>
      <c r="E13740">
        <f>IF(GL_Paste!$B13737="","",IFERROR(INDEX(AcctCat,MATCH(GL_Paste!$B13737&amp;"",AcctCode,0)),"UNKNOWN"))</f>
        <v/>
      </c>
      <c r="F13740">
        <f>IF(GL_Paste!$B13737="","",IFERROR(INDEX(AcctSub,MATCH(GL_Paste!$B13737&amp;"",AcctCode,0)),"UNKNOWN"))</f>
        <v/>
      </c>
    </row>
    <row r="13741">
      <c r="A13741" s="40">
        <f>IF(GL_Paste!$B13738="","",N(GL_Paste!$H13738)-N(GL_Paste!$G13738))</f>
        <v/>
      </c>
      <c r="B13741" s="43">
        <f>IF(GL_Paste!$B13738="","",DATE(YEAR(GL_Paste!$E13738),MONTH(GL_Paste!$E13738),1))</f>
        <v/>
      </c>
      <c r="C13741">
        <f>IF(GL_Paste!$B13738="","",IF(TRIM(GL_Paste!$M13738)&lt;&gt;"",TRIM(GL_Paste!$M13738),IFERROR(MID(GL_Paste!$I13738,FIND("[",GL_Paste!$I13738)+1,FIND("]",GL_Paste!$I13738)-FIND("[",GL_Paste!$I13738)-1),"")))</f>
        <v/>
      </c>
      <c r="D13741">
        <f>IF(GL_Paste!$B13738="","",IFERROR(INDEX(DeptName,MATCH($C13741,DeptTag,0)),"UNALLOCATED"))</f>
        <v/>
      </c>
      <c r="E13741">
        <f>IF(GL_Paste!$B13738="","",IFERROR(INDEX(AcctCat,MATCH(GL_Paste!$B13738&amp;"",AcctCode,0)),"UNKNOWN"))</f>
        <v/>
      </c>
      <c r="F13741">
        <f>IF(GL_Paste!$B13738="","",IFERROR(INDEX(AcctSub,MATCH(GL_Paste!$B13738&amp;"",AcctCode,0)),"UNKNOWN"))</f>
        <v/>
      </c>
    </row>
    <row r="13742">
      <c r="A13742" s="40">
        <f>IF(GL_Paste!$B13739="","",N(GL_Paste!$H13739)-N(GL_Paste!$G13739))</f>
        <v/>
      </c>
      <c r="B13742" s="43">
        <f>IF(GL_Paste!$B13739="","",DATE(YEAR(GL_Paste!$E13739),MONTH(GL_Paste!$E13739),1))</f>
        <v/>
      </c>
      <c r="C13742">
        <f>IF(GL_Paste!$B13739="","",IF(TRIM(GL_Paste!$M13739)&lt;&gt;"",TRIM(GL_Paste!$M13739),IFERROR(MID(GL_Paste!$I13739,FIND("[",GL_Paste!$I13739)+1,FIND("]",GL_Paste!$I13739)-FIND("[",GL_Paste!$I13739)-1),"")))</f>
        <v/>
      </c>
      <c r="D13742">
        <f>IF(GL_Paste!$B13739="","",IFERROR(INDEX(DeptName,MATCH($C13742,DeptTag,0)),"UNALLOCATED"))</f>
        <v/>
      </c>
      <c r="E13742">
        <f>IF(GL_Paste!$B13739="","",IFERROR(INDEX(AcctCat,MATCH(GL_Paste!$B13739&amp;"",AcctCode,0)),"UNKNOWN"))</f>
        <v/>
      </c>
      <c r="F13742">
        <f>IF(GL_Paste!$B13739="","",IFERROR(INDEX(AcctSub,MATCH(GL_Paste!$B13739&amp;"",AcctCode,0)),"UNKNOWN"))</f>
        <v/>
      </c>
    </row>
    <row r="13743">
      <c r="A13743" s="40">
        <f>IF(GL_Paste!$B13740="","",N(GL_Paste!$H13740)-N(GL_Paste!$G13740))</f>
        <v/>
      </c>
      <c r="B13743" s="43">
        <f>IF(GL_Paste!$B13740="","",DATE(YEAR(GL_Paste!$E13740),MONTH(GL_Paste!$E13740),1))</f>
        <v/>
      </c>
      <c r="C13743">
        <f>IF(GL_Paste!$B13740="","",IF(TRIM(GL_Paste!$M13740)&lt;&gt;"",TRIM(GL_Paste!$M13740),IFERROR(MID(GL_Paste!$I13740,FIND("[",GL_Paste!$I13740)+1,FIND("]",GL_Paste!$I13740)-FIND("[",GL_Paste!$I13740)-1),"")))</f>
        <v/>
      </c>
      <c r="D13743">
        <f>IF(GL_Paste!$B13740="","",IFERROR(INDEX(DeptName,MATCH($C13743,DeptTag,0)),"UNALLOCATED"))</f>
        <v/>
      </c>
      <c r="E13743">
        <f>IF(GL_Paste!$B13740="","",IFERROR(INDEX(AcctCat,MATCH(GL_Paste!$B13740&amp;"",AcctCode,0)),"UNKNOWN"))</f>
        <v/>
      </c>
      <c r="F13743">
        <f>IF(GL_Paste!$B13740="","",IFERROR(INDEX(AcctSub,MATCH(GL_Paste!$B13740&amp;"",AcctCode,0)),"UNKNOWN"))</f>
        <v/>
      </c>
    </row>
    <row r="13744">
      <c r="A13744" s="40">
        <f>IF(GL_Paste!$B13741="","",N(GL_Paste!$H13741)-N(GL_Paste!$G13741))</f>
        <v/>
      </c>
      <c r="B13744" s="43">
        <f>IF(GL_Paste!$B13741="","",DATE(YEAR(GL_Paste!$E13741),MONTH(GL_Paste!$E13741),1))</f>
        <v/>
      </c>
      <c r="C13744">
        <f>IF(GL_Paste!$B13741="","",IF(TRIM(GL_Paste!$M13741)&lt;&gt;"",TRIM(GL_Paste!$M13741),IFERROR(MID(GL_Paste!$I13741,FIND("[",GL_Paste!$I13741)+1,FIND("]",GL_Paste!$I13741)-FIND("[",GL_Paste!$I13741)-1),"")))</f>
        <v/>
      </c>
      <c r="D13744">
        <f>IF(GL_Paste!$B13741="","",IFERROR(INDEX(DeptName,MATCH($C13744,DeptTag,0)),"UNALLOCATED"))</f>
        <v/>
      </c>
      <c r="E13744">
        <f>IF(GL_Paste!$B13741="","",IFERROR(INDEX(AcctCat,MATCH(GL_Paste!$B13741&amp;"",AcctCode,0)),"UNKNOWN"))</f>
        <v/>
      </c>
      <c r="F13744">
        <f>IF(GL_Paste!$B13741="","",IFERROR(INDEX(AcctSub,MATCH(GL_Paste!$B13741&amp;"",AcctCode,0)),"UNKNOWN"))</f>
        <v/>
      </c>
    </row>
    <row r="13745">
      <c r="A13745" s="40">
        <f>IF(GL_Paste!$B13742="","",N(GL_Paste!$H13742)-N(GL_Paste!$G13742))</f>
        <v/>
      </c>
      <c r="B13745" s="43">
        <f>IF(GL_Paste!$B13742="","",DATE(YEAR(GL_Paste!$E13742),MONTH(GL_Paste!$E13742),1))</f>
        <v/>
      </c>
      <c r="C13745">
        <f>IF(GL_Paste!$B13742="","",IF(TRIM(GL_Paste!$M13742)&lt;&gt;"",TRIM(GL_Paste!$M13742),IFERROR(MID(GL_Paste!$I13742,FIND("[",GL_Paste!$I13742)+1,FIND("]",GL_Paste!$I13742)-FIND("[",GL_Paste!$I13742)-1),"")))</f>
        <v/>
      </c>
      <c r="D13745">
        <f>IF(GL_Paste!$B13742="","",IFERROR(INDEX(DeptName,MATCH($C13745,DeptTag,0)),"UNALLOCATED"))</f>
        <v/>
      </c>
      <c r="E13745">
        <f>IF(GL_Paste!$B13742="","",IFERROR(INDEX(AcctCat,MATCH(GL_Paste!$B13742&amp;"",AcctCode,0)),"UNKNOWN"))</f>
        <v/>
      </c>
      <c r="F13745">
        <f>IF(GL_Paste!$B13742="","",IFERROR(INDEX(AcctSub,MATCH(GL_Paste!$B13742&amp;"",AcctCode,0)),"UNKNOWN"))</f>
        <v/>
      </c>
    </row>
    <row r="13746">
      <c r="A13746" s="40">
        <f>IF(GL_Paste!$B13743="","",N(GL_Paste!$H13743)-N(GL_Paste!$G13743))</f>
        <v/>
      </c>
      <c r="B13746" s="43">
        <f>IF(GL_Paste!$B13743="","",DATE(YEAR(GL_Paste!$E13743),MONTH(GL_Paste!$E13743),1))</f>
        <v/>
      </c>
      <c r="C13746">
        <f>IF(GL_Paste!$B13743="","",IF(TRIM(GL_Paste!$M13743)&lt;&gt;"",TRIM(GL_Paste!$M13743),IFERROR(MID(GL_Paste!$I13743,FIND("[",GL_Paste!$I13743)+1,FIND("]",GL_Paste!$I13743)-FIND("[",GL_Paste!$I13743)-1),"")))</f>
        <v/>
      </c>
      <c r="D13746">
        <f>IF(GL_Paste!$B13743="","",IFERROR(INDEX(DeptName,MATCH($C13746,DeptTag,0)),"UNALLOCATED"))</f>
        <v/>
      </c>
      <c r="E13746">
        <f>IF(GL_Paste!$B13743="","",IFERROR(INDEX(AcctCat,MATCH(GL_Paste!$B13743&amp;"",AcctCode,0)),"UNKNOWN"))</f>
        <v/>
      </c>
      <c r="F13746">
        <f>IF(GL_Paste!$B13743="","",IFERROR(INDEX(AcctSub,MATCH(GL_Paste!$B13743&amp;"",AcctCode,0)),"UNKNOWN"))</f>
        <v/>
      </c>
    </row>
    <row r="13747">
      <c r="A13747" s="40">
        <f>IF(GL_Paste!$B13744="","",N(GL_Paste!$H13744)-N(GL_Paste!$G13744))</f>
        <v/>
      </c>
      <c r="B13747" s="43">
        <f>IF(GL_Paste!$B13744="","",DATE(YEAR(GL_Paste!$E13744),MONTH(GL_Paste!$E13744),1))</f>
        <v/>
      </c>
      <c r="C13747">
        <f>IF(GL_Paste!$B13744="","",IF(TRIM(GL_Paste!$M13744)&lt;&gt;"",TRIM(GL_Paste!$M13744),IFERROR(MID(GL_Paste!$I13744,FIND("[",GL_Paste!$I13744)+1,FIND("]",GL_Paste!$I13744)-FIND("[",GL_Paste!$I13744)-1),"")))</f>
        <v/>
      </c>
      <c r="D13747">
        <f>IF(GL_Paste!$B13744="","",IFERROR(INDEX(DeptName,MATCH($C13747,DeptTag,0)),"UNALLOCATED"))</f>
        <v/>
      </c>
      <c r="E13747">
        <f>IF(GL_Paste!$B13744="","",IFERROR(INDEX(AcctCat,MATCH(GL_Paste!$B13744&amp;"",AcctCode,0)),"UNKNOWN"))</f>
        <v/>
      </c>
      <c r="F13747">
        <f>IF(GL_Paste!$B13744="","",IFERROR(INDEX(AcctSub,MATCH(GL_Paste!$B13744&amp;"",AcctCode,0)),"UNKNOWN"))</f>
        <v/>
      </c>
    </row>
    <row r="13748">
      <c r="A13748" s="40">
        <f>IF(GL_Paste!$B13745="","",N(GL_Paste!$H13745)-N(GL_Paste!$G13745))</f>
        <v/>
      </c>
      <c r="B13748" s="43">
        <f>IF(GL_Paste!$B13745="","",DATE(YEAR(GL_Paste!$E13745),MONTH(GL_Paste!$E13745),1))</f>
        <v/>
      </c>
      <c r="C13748">
        <f>IF(GL_Paste!$B13745="","",IF(TRIM(GL_Paste!$M13745)&lt;&gt;"",TRIM(GL_Paste!$M13745),IFERROR(MID(GL_Paste!$I13745,FIND("[",GL_Paste!$I13745)+1,FIND("]",GL_Paste!$I13745)-FIND("[",GL_Paste!$I13745)-1),"")))</f>
        <v/>
      </c>
      <c r="D13748">
        <f>IF(GL_Paste!$B13745="","",IFERROR(INDEX(DeptName,MATCH($C13748,DeptTag,0)),"UNALLOCATED"))</f>
        <v/>
      </c>
      <c r="E13748">
        <f>IF(GL_Paste!$B13745="","",IFERROR(INDEX(AcctCat,MATCH(GL_Paste!$B13745&amp;"",AcctCode,0)),"UNKNOWN"))</f>
        <v/>
      </c>
      <c r="F13748">
        <f>IF(GL_Paste!$B13745="","",IFERROR(INDEX(AcctSub,MATCH(GL_Paste!$B13745&amp;"",AcctCode,0)),"UNKNOWN"))</f>
        <v/>
      </c>
    </row>
    <row r="13749">
      <c r="A13749" s="40">
        <f>IF(GL_Paste!$B13746="","",N(GL_Paste!$H13746)-N(GL_Paste!$G13746))</f>
        <v/>
      </c>
      <c r="B13749" s="43">
        <f>IF(GL_Paste!$B13746="","",DATE(YEAR(GL_Paste!$E13746),MONTH(GL_Paste!$E13746),1))</f>
        <v/>
      </c>
      <c r="C13749">
        <f>IF(GL_Paste!$B13746="","",IF(TRIM(GL_Paste!$M13746)&lt;&gt;"",TRIM(GL_Paste!$M13746),IFERROR(MID(GL_Paste!$I13746,FIND("[",GL_Paste!$I13746)+1,FIND("]",GL_Paste!$I13746)-FIND("[",GL_Paste!$I13746)-1),"")))</f>
        <v/>
      </c>
      <c r="D13749">
        <f>IF(GL_Paste!$B13746="","",IFERROR(INDEX(DeptName,MATCH($C13749,DeptTag,0)),"UNALLOCATED"))</f>
        <v/>
      </c>
      <c r="E13749">
        <f>IF(GL_Paste!$B13746="","",IFERROR(INDEX(AcctCat,MATCH(GL_Paste!$B13746&amp;"",AcctCode,0)),"UNKNOWN"))</f>
        <v/>
      </c>
      <c r="F13749">
        <f>IF(GL_Paste!$B13746="","",IFERROR(INDEX(AcctSub,MATCH(GL_Paste!$B13746&amp;"",AcctCode,0)),"UNKNOWN"))</f>
        <v/>
      </c>
    </row>
    <row r="13750">
      <c r="A13750" s="40">
        <f>IF(GL_Paste!$B13747="","",N(GL_Paste!$H13747)-N(GL_Paste!$G13747))</f>
        <v/>
      </c>
      <c r="B13750" s="43">
        <f>IF(GL_Paste!$B13747="","",DATE(YEAR(GL_Paste!$E13747),MONTH(GL_Paste!$E13747),1))</f>
        <v/>
      </c>
      <c r="C13750">
        <f>IF(GL_Paste!$B13747="","",IF(TRIM(GL_Paste!$M13747)&lt;&gt;"",TRIM(GL_Paste!$M13747),IFERROR(MID(GL_Paste!$I13747,FIND("[",GL_Paste!$I13747)+1,FIND("]",GL_Paste!$I13747)-FIND("[",GL_Paste!$I13747)-1),"")))</f>
        <v/>
      </c>
      <c r="D13750">
        <f>IF(GL_Paste!$B13747="","",IFERROR(INDEX(DeptName,MATCH($C13750,DeptTag,0)),"UNALLOCATED"))</f>
        <v/>
      </c>
      <c r="E13750">
        <f>IF(GL_Paste!$B13747="","",IFERROR(INDEX(AcctCat,MATCH(GL_Paste!$B13747&amp;"",AcctCode,0)),"UNKNOWN"))</f>
        <v/>
      </c>
      <c r="F13750">
        <f>IF(GL_Paste!$B13747="","",IFERROR(INDEX(AcctSub,MATCH(GL_Paste!$B13747&amp;"",AcctCode,0)),"UNKNOWN"))</f>
        <v/>
      </c>
    </row>
    <row r="13751">
      <c r="A13751" s="40">
        <f>IF(GL_Paste!$B13748="","",N(GL_Paste!$H13748)-N(GL_Paste!$G13748))</f>
        <v/>
      </c>
      <c r="B13751" s="43">
        <f>IF(GL_Paste!$B13748="","",DATE(YEAR(GL_Paste!$E13748),MONTH(GL_Paste!$E13748),1))</f>
        <v/>
      </c>
      <c r="C13751">
        <f>IF(GL_Paste!$B13748="","",IF(TRIM(GL_Paste!$M13748)&lt;&gt;"",TRIM(GL_Paste!$M13748),IFERROR(MID(GL_Paste!$I13748,FIND("[",GL_Paste!$I13748)+1,FIND("]",GL_Paste!$I13748)-FIND("[",GL_Paste!$I13748)-1),"")))</f>
        <v/>
      </c>
      <c r="D13751">
        <f>IF(GL_Paste!$B13748="","",IFERROR(INDEX(DeptName,MATCH($C13751,DeptTag,0)),"UNALLOCATED"))</f>
        <v/>
      </c>
      <c r="E13751">
        <f>IF(GL_Paste!$B13748="","",IFERROR(INDEX(AcctCat,MATCH(GL_Paste!$B13748&amp;"",AcctCode,0)),"UNKNOWN"))</f>
        <v/>
      </c>
      <c r="F13751">
        <f>IF(GL_Paste!$B13748="","",IFERROR(INDEX(AcctSub,MATCH(GL_Paste!$B13748&amp;"",AcctCode,0)),"UNKNOWN"))</f>
        <v/>
      </c>
    </row>
    <row r="13752">
      <c r="A13752" s="40">
        <f>IF(GL_Paste!$B13749="","",N(GL_Paste!$H13749)-N(GL_Paste!$G13749))</f>
        <v/>
      </c>
      <c r="B13752" s="43">
        <f>IF(GL_Paste!$B13749="","",DATE(YEAR(GL_Paste!$E13749),MONTH(GL_Paste!$E13749),1))</f>
        <v/>
      </c>
      <c r="C13752">
        <f>IF(GL_Paste!$B13749="","",IF(TRIM(GL_Paste!$M13749)&lt;&gt;"",TRIM(GL_Paste!$M13749),IFERROR(MID(GL_Paste!$I13749,FIND("[",GL_Paste!$I13749)+1,FIND("]",GL_Paste!$I13749)-FIND("[",GL_Paste!$I13749)-1),"")))</f>
        <v/>
      </c>
      <c r="D13752">
        <f>IF(GL_Paste!$B13749="","",IFERROR(INDEX(DeptName,MATCH($C13752,DeptTag,0)),"UNALLOCATED"))</f>
        <v/>
      </c>
      <c r="E13752">
        <f>IF(GL_Paste!$B13749="","",IFERROR(INDEX(AcctCat,MATCH(GL_Paste!$B13749&amp;"",AcctCode,0)),"UNKNOWN"))</f>
        <v/>
      </c>
      <c r="F13752">
        <f>IF(GL_Paste!$B13749="","",IFERROR(INDEX(AcctSub,MATCH(GL_Paste!$B13749&amp;"",AcctCode,0)),"UNKNOWN"))</f>
        <v/>
      </c>
    </row>
    <row r="13753">
      <c r="A13753" s="40">
        <f>IF(GL_Paste!$B13750="","",N(GL_Paste!$H13750)-N(GL_Paste!$G13750))</f>
        <v/>
      </c>
      <c r="B13753" s="43">
        <f>IF(GL_Paste!$B13750="","",DATE(YEAR(GL_Paste!$E13750),MONTH(GL_Paste!$E13750),1))</f>
        <v/>
      </c>
      <c r="C13753">
        <f>IF(GL_Paste!$B13750="","",IF(TRIM(GL_Paste!$M13750)&lt;&gt;"",TRIM(GL_Paste!$M13750),IFERROR(MID(GL_Paste!$I13750,FIND("[",GL_Paste!$I13750)+1,FIND("]",GL_Paste!$I13750)-FIND("[",GL_Paste!$I13750)-1),"")))</f>
        <v/>
      </c>
      <c r="D13753">
        <f>IF(GL_Paste!$B13750="","",IFERROR(INDEX(DeptName,MATCH($C13753,DeptTag,0)),"UNALLOCATED"))</f>
        <v/>
      </c>
      <c r="E13753">
        <f>IF(GL_Paste!$B13750="","",IFERROR(INDEX(AcctCat,MATCH(GL_Paste!$B13750&amp;"",AcctCode,0)),"UNKNOWN"))</f>
        <v/>
      </c>
      <c r="F13753">
        <f>IF(GL_Paste!$B13750="","",IFERROR(INDEX(AcctSub,MATCH(GL_Paste!$B13750&amp;"",AcctCode,0)),"UNKNOWN"))</f>
        <v/>
      </c>
    </row>
    <row r="13754">
      <c r="A13754" s="40">
        <f>IF(GL_Paste!$B13751="","",N(GL_Paste!$H13751)-N(GL_Paste!$G13751))</f>
        <v/>
      </c>
      <c r="B13754" s="43">
        <f>IF(GL_Paste!$B13751="","",DATE(YEAR(GL_Paste!$E13751),MONTH(GL_Paste!$E13751),1))</f>
        <v/>
      </c>
      <c r="C13754">
        <f>IF(GL_Paste!$B13751="","",IF(TRIM(GL_Paste!$M13751)&lt;&gt;"",TRIM(GL_Paste!$M13751),IFERROR(MID(GL_Paste!$I13751,FIND("[",GL_Paste!$I13751)+1,FIND("]",GL_Paste!$I13751)-FIND("[",GL_Paste!$I13751)-1),"")))</f>
        <v/>
      </c>
      <c r="D13754">
        <f>IF(GL_Paste!$B13751="","",IFERROR(INDEX(DeptName,MATCH($C13754,DeptTag,0)),"UNALLOCATED"))</f>
        <v/>
      </c>
      <c r="E13754">
        <f>IF(GL_Paste!$B13751="","",IFERROR(INDEX(AcctCat,MATCH(GL_Paste!$B13751&amp;"",AcctCode,0)),"UNKNOWN"))</f>
        <v/>
      </c>
      <c r="F13754">
        <f>IF(GL_Paste!$B13751="","",IFERROR(INDEX(AcctSub,MATCH(GL_Paste!$B13751&amp;"",AcctCode,0)),"UNKNOWN"))</f>
        <v/>
      </c>
    </row>
    <row r="13755">
      <c r="A13755" s="40">
        <f>IF(GL_Paste!$B13752="","",N(GL_Paste!$H13752)-N(GL_Paste!$G13752))</f>
        <v/>
      </c>
      <c r="B13755" s="43">
        <f>IF(GL_Paste!$B13752="","",DATE(YEAR(GL_Paste!$E13752),MONTH(GL_Paste!$E13752),1))</f>
        <v/>
      </c>
      <c r="C13755">
        <f>IF(GL_Paste!$B13752="","",IF(TRIM(GL_Paste!$M13752)&lt;&gt;"",TRIM(GL_Paste!$M13752),IFERROR(MID(GL_Paste!$I13752,FIND("[",GL_Paste!$I13752)+1,FIND("]",GL_Paste!$I13752)-FIND("[",GL_Paste!$I13752)-1),"")))</f>
        <v/>
      </c>
      <c r="D13755">
        <f>IF(GL_Paste!$B13752="","",IFERROR(INDEX(DeptName,MATCH($C13755,DeptTag,0)),"UNALLOCATED"))</f>
        <v/>
      </c>
      <c r="E13755">
        <f>IF(GL_Paste!$B13752="","",IFERROR(INDEX(AcctCat,MATCH(GL_Paste!$B13752&amp;"",AcctCode,0)),"UNKNOWN"))</f>
        <v/>
      </c>
      <c r="F13755">
        <f>IF(GL_Paste!$B13752="","",IFERROR(INDEX(AcctSub,MATCH(GL_Paste!$B13752&amp;"",AcctCode,0)),"UNKNOWN"))</f>
        <v/>
      </c>
    </row>
    <row r="13756">
      <c r="A13756" s="40">
        <f>IF(GL_Paste!$B13753="","",N(GL_Paste!$H13753)-N(GL_Paste!$G13753))</f>
        <v/>
      </c>
      <c r="B13756" s="43">
        <f>IF(GL_Paste!$B13753="","",DATE(YEAR(GL_Paste!$E13753),MONTH(GL_Paste!$E13753),1))</f>
        <v/>
      </c>
      <c r="C13756">
        <f>IF(GL_Paste!$B13753="","",IF(TRIM(GL_Paste!$M13753)&lt;&gt;"",TRIM(GL_Paste!$M13753),IFERROR(MID(GL_Paste!$I13753,FIND("[",GL_Paste!$I13753)+1,FIND("]",GL_Paste!$I13753)-FIND("[",GL_Paste!$I13753)-1),"")))</f>
        <v/>
      </c>
      <c r="D13756">
        <f>IF(GL_Paste!$B13753="","",IFERROR(INDEX(DeptName,MATCH($C13756,DeptTag,0)),"UNALLOCATED"))</f>
        <v/>
      </c>
      <c r="E13756">
        <f>IF(GL_Paste!$B13753="","",IFERROR(INDEX(AcctCat,MATCH(GL_Paste!$B13753&amp;"",AcctCode,0)),"UNKNOWN"))</f>
        <v/>
      </c>
      <c r="F13756">
        <f>IF(GL_Paste!$B13753="","",IFERROR(INDEX(AcctSub,MATCH(GL_Paste!$B13753&amp;"",AcctCode,0)),"UNKNOWN"))</f>
        <v/>
      </c>
    </row>
    <row r="13757">
      <c r="A13757" s="40">
        <f>IF(GL_Paste!$B13754="","",N(GL_Paste!$H13754)-N(GL_Paste!$G13754))</f>
        <v/>
      </c>
      <c r="B13757" s="43">
        <f>IF(GL_Paste!$B13754="","",DATE(YEAR(GL_Paste!$E13754),MONTH(GL_Paste!$E13754),1))</f>
        <v/>
      </c>
      <c r="C13757">
        <f>IF(GL_Paste!$B13754="","",IF(TRIM(GL_Paste!$M13754)&lt;&gt;"",TRIM(GL_Paste!$M13754),IFERROR(MID(GL_Paste!$I13754,FIND("[",GL_Paste!$I13754)+1,FIND("]",GL_Paste!$I13754)-FIND("[",GL_Paste!$I13754)-1),"")))</f>
        <v/>
      </c>
      <c r="D13757">
        <f>IF(GL_Paste!$B13754="","",IFERROR(INDEX(DeptName,MATCH($C13757,DeptTag,0)),"UNALLOCATED"))</f>
        <v/>
      </c>
      <c r="E13757">
        <f>IF(GL_Paste!$B13754="","",IFERROR(INDEX(AcctCat,MATCH(GL_Paste!$B13754&amp;"",AcctCode,0)),"UNKNOWN"))</f>
        <v/>
      </c>
      <c r="F13757">
        <f>IF(GL_Paste!$B13754="","",IFERROR(INDEX(AcctSub,MATCH(GL_Paste!$B13754&amp;"",AcctCode,0)),"UNKNOWN"))</f>
        <v/>
      </c>
    </row>
    <row r="13758">
      <c r="A13758" s="40">
        <f>IF(GL_Paste!$B13755="","",N(GL_Paste!$H13755)-N(GL_Paste!$G13755))</f>
        <v/>
      </c>
      <c r="B13758" s="43">
        <f>IF(GL_Paste!$B13755="","",DATE(YEAR(GL_Paste!$E13755),MONTH(GL_Paste!$E13755),1))</f>
        <v/>
      </c>
      <c r="C13758">
        <f>IF(GL_Paste!$B13755="","",IF(TRIM(GL_Paste!$M13755)&lt;&gt;"",TRIM(GL_Paste!$M13755),IFERROR(MID(GL_Paste!$I13755,FIND("[",GL_Paste!$I13755)+1,FIND("]",GL_Paste!$I13755)-FIND("[",GL_Paste!$I13755)-1),"")))</f>
        <v/>
      </c>
      <c r="D13758">
        <f>IF(GL_Paste!$B13755="","",IFERROR(INDEX(DeptName,MATCH($C13758,DeptTag,0)),"UNALLOCATED"))</f>
        <v/>
      </c>
      <c r="E13758">
        <f>IF(GL_Paste!$B13755="","",IFERROR(INDEX(AcctCat,MATCH(GL_Paste!$B13755&amp;"",AcctCode,0)),"UNKNOWN"))</f>
        <v/>
      </c>
      <c r="F13758">
        <f>IF(GL_Paste!$B13755="","",IFERROR(INDEX(AcctSub,MATCH(GL_Paste!$B13755&amp;"",AcctCode,0)),"UNKNOWN"))</f>
        <v/>
      </c>
    </row>
    <row r="13759">
      <c r="A13759" s="40">
        <f>IF(GL_Paste!$B13756="","",N(GL_Paste!$H13756)-N(GL_Paste!$G13756))</f>
        <v/>
      </c>
      <c r="B13759" s="43">
        <f>IF(GL_Paste!$B13756="","",DATE(YEAR(GL_Paste!$E13756),MONTH(GL_Paste!$E13756),1))</f>
        <v/>
      </c>
      <c r="C13759">
        <f>IF(GL_Paste!$B13756="","",IF(TRIM(GL_Paste!$M13756)&lt;&gt;"",TRIM(GL_Paste!$M13756),IFERROR(MID(GL_Paste!$I13756,FIND("[",GL_Paste!$I13756)+1,FIND("]",GL_Paste!$I13756)-FIND("[",GL_Paste!$I13756)-1),"")))</f>
        <v/>
      </c>
      <c r="D13759">
        <f>IF(GL_Paste!$B13756="","",IFERROR(INDEX(DeptName,MATCH($C13759,DeptTag,0)),"UNALLOCATED"))</f>
        <v/>
      </c>
      <c r="E13759">
        <f>IF(GL_Paste!$B13756="","",IFERROR(INDEX(AcctCat,MATCH(GL_Paste!$B13756&amp;"",AcctCode,0)),"UNKNOWN"))</f>
        <v/>
      </c>
      <c r="F13759">
        <f>IF(GL_Paste!$B13756="","",IFERROR(INDEX(AcctSub,MATCH(GL_Paste!$B13756&amp;"",AcctCode,0)),"UNKNOWN"))</f>
        <v/>
      </c>
    </row>
    <row r="13760">
      <c r="A13760" s="40">
        <f>IF(GL_Paste!$B13757="","",N(GL_Paste!$H13757)-N(GL_Paste!$G13757))</f>
        <v/>
      </c>
      <c r="B13760" s="43">
        <f>IF(GL_Paste!$B13757="","",DATE(YEAR(GL_Paste!$E13757),MONTH(GL_Paste!$E13757),1))</f>
        <v/>
      </c>
      <c r="C13760">
        <f>IF(GL_Paste!$B13757="","",IF(TRIM(GL_Paste!$M13757)&lt;&gt;"",TRIM(GL_Paste!$M13757),IFERROR(MID(GL_Paste!$I13757,FIND("[",GL_Paste!$I13757)+1,FIND("]",GL_Paste!$I13757)-FIND("[",GL_Paste!$I13757)-1),"")))</f>
        <v/>
      </c>
      <c r="D13760">
        <f>IF(GL_Paste!$B13757="","",IFERROR(INDEX(DeptName,MATCH($C13760,DeptTag,0)),"UNALLOCATED"))</f>
        <v/>
      </c>
      <c r="E13760">
        <f>IF(GL_Paste!$B13757="","",IFERROR(INDEX(AcctCat,MATCH(GL_Paste!$B13757&amp;"",AcctCode,0)),"UNKNOWN"))</f>
        <v/>
      </c>
      <c r="F13760">
        <f>IF(GL_Paste!$B13757="","",IFERROR(INDEX(AcctSub,MATCH(GL_Paste!$B13757&amp;"",AcctCode,0)),"UNKNOWN"))</f>
        <v/>
      </c>
    </row>
    <row r="13761">
      <c r="A13761" s="40">
        <f>IF(GL_Paste!$B13758="","",N(GL_Paste!$H13758)-N(GL_Paste!$G13758))</f>
        <v/>
      </c>
      <c r="B13761" s="43">
        <f>IF(GL_Paste!$B13758="","",DATE(YEAR(GL_Paste!$E13758),MONTH(GL_Paste!$E13758),1))</f>
        <v/>
      </c>
      <c r="C13761">
        <f>IF(GL_Paste!$B13758="","",IF(TRIM(GL_Paste!$M13758)&lt;&gt;"",TRIM(GL_Paste!$M13758),IFERROR(MID(GL_Paste!$I13758,FIND("[",GL_Paste!$I13758)+1,FIND("]",GL_Paste!$I13758)-FIND("[",GL_Paste!$I13758)-1),"")))</f>
        <v/>
      </c>
      <c r="D13761">
        <f>IF(GL_Paste!$B13758="","",IFERROR(INDEX(DeptName,MATCH($C13761,DeptTag,0)),"UNALLOCATED"))</f>
        <v/>
      </c>
      <c r="E13761">
        <f>IF(GL_Paste!$B13758="","",IFERROR(INDEX(AcctCat,MATCH(GL_Paste!$B13758&amp;"",AcctCode,0)),"UNKNOWN"))</f>
        <v/>
      </c>
      <c r="F13761">
        <f>IF(GL_Paste!$B13758="","",IFERROR(INDEX(AcctSub,MATCH(GL_Paste!$B13758&amp;"",AcctCode,0)),"UNKNOWN"))</f>
        <v/>
      </c>
    </row>
    <row r="13762">
      <c r="A13762" s="40">
        <f>IF(GL_Paste!$B13759="","",N(GL_Paste!$H13759)-N(GL_Paste!$G13759))</f>
        <v/>
      </c>
      <c r="B13762" s="43">
        <f>IF(GL_Paste!$B13759="","",DATE(YEAR(GL_Paste!$E13759),MONTH(GL_Paste!$E13759),1))</f>
        <v/>
      </c>
      <c r="C13762">
        <f>IF(GL_Paste!$B13759="","",IF(TRIM(GL_Paste!$M13759)&lt;&gt;"",TRIM(GL_Paste!$M13759),IFERROR(MID(GL_Paste!$I13759,FIND("[",GL_Paste!$I13759)+1,FIND("]",GL_Paste!$I13759)-FIND("[",GL_Paste!$I13759)-1),"")))</f>
        <v/>
      </c>
      <c r="D13762">
        <f>IF(GL_Paste!$B13759="","",IFERROR(INDEX(DeptName,MATCH($C13762,DeptTag,0)),"UNALLOCATED"))</f>
        <v/>
      </c>
      <c r="E13762">
        <f>IF(GL_Paste!$B13759="","",IFERROR(INDEX(AcctCat,MATCH(GL_Paste!$B13759&amp;"",AcctCode,0)),"UNKNOWN"))</f>
        <v/>
      </c>
      <c r="F13762">
        <f>IF(GL_Paste!$B13759="","",IFERROR(INDEX(AcctSub,MATCH(GL_Paste!$B13759&amp;"",AcctCode,0)),"UNKNOWN"))</f>
        <v/>
      </c>
    </row>
    <row r="13763">
      <c r="A13763" s="40">
        <f>IF(GL_Paste!$B13760="","",N(GL_Paste!$H13760)-N(GL_Paste!$G13760))</f>
        <v/>
      </c>
      <c r="B13763" s="43">
        <f>IF(GL_Paste!$B13760="","",DATE(YEAR(GL_Paste!$E13760),MONTH(GL_Paste!$E13760),1))</f>
        <v/>
      </c>
      <c r="C13763">
        <f>IF(GL_Paste!$B13760="","",IF(TRIM(GL_Paste!$M13760)&lt;&gt;"",TRIM(GL_Paste!$M13760),IFERROR(MID(GL_Paste!$I13760,FIND("[",GL_Paste!$I13760)+1,FIND("]",GL_Paste!$I13760)-FIND("[",GL_Paste!$I13760)-1),"")))</f>
        <v/>
      </c>
      <c r="D13763">
        <f>IF(GL_Paste!$B13760="","",IFERROR(INDEX(DeptName,MATCH($C13763,DeptTag,0)),"UNALLOCATED"))</f>
        <v/>
      </c>
      <c r="E13763">
        <f>IF(GL_Paste!$B13760="","",IFERROR(INDEX(AcctCat,MATCH(GL_Paste!$B13760&amp;"",AcctCode,0)),"UNKNOWN"))</f>
        <v/>
      </c>
      <c r="F13763">
        <f>IF(GL_Paste!$B13760="","",IFERROR(INDEX(AcctSub,MATCH(GL_Paste!$B13760&amp;"",AcctCode,0)),"UNKNOWN"))</f>
        <v/>
      </c>
    </row>
    <row r="13764">
      <c r="A13764" s="40">
        <f>IF(GL_Paste!$B13761="","",N(GL_Paste!$H13761)-N(GL_Paste!$G13761))</f>
        <v/>
      </c>
      <c r="B13764" s="43">
        <f>IF(GL_Paste!$B13761="","",DATE(YEAR(GL_Paste!$E13761),MONTH(GL_Paste!$E13761),1))</f>
        <v/>
      </c>
      <c r="C13764">
        <f>IF(GL_Paste!$B13761="","",IF(TRIM(GL_Paste!$M13761)&lt;&gt;"",TRIM(GL_Paste!$M13761),IFERROR(MID(GL_Paste!$I13761,FIND("[",GL_Paste!$I13761)+1,FIND("]",GL_Paste!$I13761)-FIND("[",GL_Paste!$I13761)-1),"")))</f>
        <v/>
      </c>
      <c r="D13764">
        <f>IF(GL_Paste!$B13761="","",IFERROR(INDEX(DeptName,MATCH($C13764,DeptTag,0)),"UNALLOCATED"))</f>
        <v/>
      </c>
      <c r="E13764">
        <f>IF(GL_Paste!$B13761="","",IFERROR(INDEX(AcctCat,MATCH(GL_Paste!$B13761&amp;"",AcctCode,0)),"UNKNOWN"))</f>
        <v/>
      </c>
      <c r="F13764">
        <f>IF(GL_Paste!$B13761="","",IFERROR(INDEX(AcctSub,MATCH(GL_Paste!$B13761&amp;"",AcctCode,0)),"UNKNOWN"))</f>
        <v/>
      </c>
    </row>
    <row r="13765">
      <c r="A13765" s="40">
        <f>IF(GL_Paste!$B13762="","",N(GL_Paste!$H13762)-N(GL_Paste!$G13762))</f>
        <v/>
      </c>
      <c r="B13765" s="43">
        <f>IF(GL_Paste!$B13762="","",DATE(YEAR(GL_Paste!$E13762),MONTH(GL_Paste!$E13762),1))</f>
        <v/>
      </c>
      <c r="C13765">
        <f>IF(GL_Paste!$B13762="","",IF(TRIM(GL_Paste!$M13762)&lt;&gt;"",TRIM(GL_Paste!$M13762),IFERROR(MID(GL_Paste!$I13762,FIND("[",GL_Paste!$I13762)+1,FIND("]",GL_Paste!$I13762)-FIND("[",GL_Paste!$I13762)-1),"")))</f>
        <v/>
      </c>
      <c r="D13765">
        <f>IF(GL_Paste!$B13762="","",IFERROR(INDEX(DeptName,MATCH($C13765,DeptTag,0)),"UNALLOCATED"))</f>
        <v/>
      </c>
      <c r="E13765">
        <f>IF(GL_Paste!$B13762="","",IFERROR(INDEX(AcctCat,MATCH(GL_Paste!$B13762&amp;"",AcctCode,0)),"UNKNOWN"))</f>
        <v/>
      </c>
      <c r="F13765">
        <f>IF(GL_Paste!$B13762="","",IFERROR(INDEX(AcctSub,MATCH(GL_Paste!$B13762&amp;"",AcctCode,0)),"UNKNOWN"))</f>
        <v/>
      </c>
    </row>
    <row r="13766">
      <c r="A13766" s="40">
        <f>IF(GL_Paste!$B13763="","",N(GL_Paste!$H13763)-N(GL_Paste!$G13763))</f>
        <v/>
      </c>
      <c r="B13766" s="43">
        <f>IF(GL_Paste!$B13763="","",DATE(YEAR(GL_Paste!$E13763),MONTH(GL_Paste!$E13763),1))</f>
        <v/>
      </c>
      <c r="C13766">
        <f>IF(GL_Paste!$B13763="","",IF(TRIM(GL_Paste!$M13763)&lt;&gt;"",TRIM(GL_Paste!$M13763),IFERROR(MID(GL_Paste!$I13763,FIND("[",GL_Paste!$I13763)+1,FIND("]",GL_Paste!$I13763)-FIND("[",GL_Paste!$I13763)-1),"")))</f>
        <v/>
      </c>
      <c r="D13766">
        <f>IF(GL_Paste!$B13763="","",IFERROR(INDEX(DeptName,MATCH($C13766,DeptTag,0)),"UNALLOCATED"))</f>
        <v/>
      </c>
      <c r="E13766">
        <f>IF(GL_Paste!$B13763="","",IFERROR(INDEX(AcctCat,MATCH(GL_Paste!$B13763&amp;"",AcctCode,0)),"UNKNOWN"))</f>
        <v/>
      </c>
      <c r="F13766">
        <f>IF(GL_Paste!$B13763="","",IFERROR(INDEX(AcctSub,MATCH(GL_Paste!$B13763&amp;"",AcctCode,0)),"UNKNOWN"))</f>
        <v/>
      </c>
    </row>
    <row r="13767">
      <c r="A13767" s="40">
        <f>IF(GL_Paste!$B13764="","",N(GL_Paste!$H13764)-N(GL_Paste!$G13764))</f>
        <v/>
      </c>
      <c r="B13767" s="43">
        <f>IF(GL_Paste!$B13764="","",DATE(YEAR(GL_Paste!$E13764),MONTH(GL_Paste!$E13764),1))</f>
        <v/>
      </c>
      <c r="C13767">
        <f>IF(GL_Paste!$B13764="","",IF(TRIM(GL_Paste!$M13764)&lt;&gt;"",TRIM(GL_Paste!$M13764),IFERROR(MID(GL_Paste!$I13764,FIND("[",GL_Paste!$I13764)+1,FIND("]",GL_Paste!$I13764)-FIND("[",GL_Paste!$I13764)-1),"")))</f>
        <v/>
      </c>
      <c r="D13767">
        <f>IF(GL_Paste!$B13764="","",IFERROR(INDEX(DeptName,MATCH($C13767,DeptTag,0)),"UNALLOCATED"))</f>
        <v/>
      </c>
      <c r="E13767">
        <f>IF(GL_Paste!$B13764="","",IFERROR(INDEX(AcctCat,MATCH(GL_Paste!$B13764&amp;"",AcctCode,0)),"UNKNOWN"))</f>
        <v/>
      </c>
      <c r="F13767">
        <f>IF(GL_Paste!$B13764="","",IFERROR(INDEX(AcctSub,MATCH(GL_Paste!$B13764&amp;"",AcctCode,0)),"UNKNOWN"))</f>
        <v/>
      </c>
    </row>
    <row r="13768">
      <c r="A13768" s="40">
        <f>IF(GL_Paste!$B13765="","",N(GL_Paste!$H13765)-N(GL_Paste!$G13765))</f>
        <v/>
      </c>
      <c r="B13768" s="43">
        <f>IF(GL_Paste!$B13765="","",DATE(YEAR(GL_Paste!$E13765),MONTH(GL_Paste!$E13765),1))</f>
        <v/>
      </c>
      <c r="C13768">
        <f>IF(GL_Paste!$B13765="","",IF(TRIM(GL_Paste!$M13765)&lt;&gt;"",TRIM(GL_Paste!$M13765),IFERROR(MID(GL_Paste!$I13765,FIND("[",GL_Paste!$I13765)+1,FIND("]",GL_Paste!$I13765)-FIND("[",GL_Paste!$I13765)-1),"")))</f>
        <v/>
      </c>
      <c r="D13768">
        <f>IF(GL_Paste!$B13765="","",IFERROR(INDEX(DeptName,MATCH($C13768,DeptTag,0)),"UNALLOCATED"))</f>
        <v/>
      </c>
      <c r="E13768">
        <f>IF(GL_Paste!$B13765="","",IFERROR(INDEX(AcctCat,MATCH(GL_Paste!$B13765&amp;"",AcctCode,0)),"UNKNOWN"))</f>
        <v/>
      </c>
      <c r="F13768">
        <f>IF(GL_Paste!$B13765="","",IFERROR(INDEX(AcctSub,MATCH(GL_Paste!$B13765&amp;"",AcctCode,0)),"UNKNOWN"))</f>
        <v/>
      </c>
    </row>
    <row r="13769">
      <c r="A13769" s="40">
        <f>IF(GL_Paste!$B13766="","",N(GL_Paste!$H13766)-N(GL_Paste!$G13766))</f>
        <v/>
      </c>
      <c r="B13769" s="43">
        <f>IF(GL_Paste!$B13766="","",DATE(YEAR(GL_Paste!$E13766),MONTH(GL_Paste!$E13766),1))</f>
        <v/>
      </c>
      <c r="C13769">
        <f>IF(GL_Paste!$B13766="","",IF(TRIM(GL_Paste!$M13766)&lt;&gt;"",TRIM(GL_Paste!$M13766),IFERROR(MID(GL_Paste!$I13766,FIND("[",GL_Paste!$I13766)+1,FIND("]",GL_Paste!$I13766)-FIND("[",GL_Paste!$I13766)-1),"")))</f>
        <v/>
      </c>
      <c r="D13769">
        <f>IF(GL_Paste!$B13766="","",IFERROR(INDEX(DeptName,MATCH($C13769,DeptTag,0)),"UNALLOCATED"))</f>
        <v/>
      </c>
      <c r="E13769">
        <f>IF(GL_Paste!$B13766="","",IFERROR(INDEX(AcctCat,MATCH(GL_Paste!$B13766&amp;"",AcctCode,0)),"UNKNOWN"))</f>
        <v/>
      </c>
      <c r="F13769">
        <f>IF(GL_Paste!$B13766="","",IFERROR(INDEX(AcctSub,MATCH(GL_Paste!$B13766&amp;"",AcctCode,0)),"UNKNOWN"))</f>
        <v/>
      </c>
    </row>
    <row r="13770">
      <c r="A13770" s="40">
        <f>IF(GL_Paste!$B13767="","",N(GL_Paste!$H13767)-N(GL_Paste!$G13767))</f>
        <v/>
      </c>
      <c r="B13770" s="43">
        <f>IF(GL_Paste!$B13767="","",DATE(YEAR(GL_Paste!$E13767),MONTH(GL_Paste!$E13767),1))</f>
        <v/>
      </c>
      <c r="C13770">
        <f>IF(GL_Paste!$B13767="","",IF(TRIM(GL_Paste!$M13767)&lt;&gt;"",TRIM(GL_Paste!$M13767),IFERROR(MID(GL_Paste!$I13767,FIND("[",GL_Paste!$I13767)+1,FIND("]",GL_Paste!$I13767)-FIND("[",GL_Paste!$I13767)-1),"")))</f>
        <v/>
      </c>
      <c r="D13770">
        <f>IF(GL_Paste!$B13767="","",IFERROR(INDEX(DeptName,MATCH($C13770,DeptTag,0)),"UNALLOCATED"))</f>
        <v/>
      </c>
      <c r="E13770">
        <f>IF(GL_Paste!$B13767="","",IFERROR(INDEX(AcctCat,MATCH(GL_Paste!$B13767&amp;"",AcctCode,0)),"UNKNOWN"))</f>
        <v/>
      </c>
      <c r="F13770">
        <f>IF(GL_Paste!$B13767="","",IFERROR(INDEX(AcctSub,MATCH(GL_Paste!$B13767&amp;"",AcctCode,0)),"UNKNOWN"))</f>
        <v/>
      </c>
    </row>
    <row r="13771">
      <c r="A13771" s="40">
        <f>IF(GL_Paste!$B13768="","",N(GL_Paste!$H13768)-N(GL_Paste!$G13768))</f>
        <v/>
      </c>
      <c r="B13771" s="43">
        <f>IF(GL_Paste!$B13768="","",DATE(YEAR(GL_Paste!$E13768),MONTH(GL_Paste!$E13768),1))</f>
        <v/>
      </c>
      <c r="C13771">
        <f>IF(GL_Paste!$B13768="","",IF(TRIM(GL_Paste!$M13768)&lt;&gt;"",TRIM(GL_Paste!$M13768),IFERROR(MID(GL_Paste!$I13768,FIND("[",GL_Paste!$I13768)+1,FIND("]",GL_Paste!$I13768)-FIND("[",GL_Paste!$I13768)-1),"")))</f>
        <v/>
      </c>
      <c r="D13771">
        <f>IF(GL_Paste!$B13768="","",IFERROR(INDEX(DeptName,MATCH($C13771,DeptTag,0)),"UNALLOCATED"))</f>
        <v/>
      </c>
      <c r="E13771">
        <f>IF(GL_Paste!$B13768="","",IFERROR(INDEX(AcctCat,MATCH(GL_Paste!$B13768&amp;"",AcctCode,0)),"UNKNOWN"))</f>
        <v/>
      </c>
      <c r="F13771">
        <f>IF(GL_Paste!$B13768="","",IFERROR(INDEX(AcctSub,MATCH(GL_Paste!$B13768&amp;"",AcctCode,0)),"UNKNOWN"))</f>
        <v/>
      </c>
    </row>
    <row r="13772">
      <c r="A13772" s="40">
        <f>IF(GL_Paste!$B13769="","",N(GL_Paste!$H13769)-N(GL_Paste!$G13769))</f>
        <v/>
      </c>
      <c r="B13772" s="43">
        <f>IF(GL_Paste!$B13769="","",DATE(YEAR(GL_Paste!$E13769),MONTH(GL_Paste!$E13769),1))</f>
        <v/>
      </c>
      <c r="C13772">
        <f>IF(GL_Paste!$B13769="","",IF(TRIM(GL_Paste!$M13769)&lt;&gt;"",TRIM(GL_Paste!$M13769),IFERROR(MID(GL_Paste!$I13769,FIND("[",GL_Paste!$I13769)+1,FIND("]",GL_Paste!$I13769)-FIND("[",GL_Paste!$I13769)-1),"")))</f>
        <v/>
      </c>
      <c r="D13772">
        <f>IF(GL_Paste!$B13769="","",IFERROR(INDEX(DeptName,MATCH($C13772,DeptTag,0)),"UNALLOCATED"))</f>
        <v/>
      </c>
      <c r="E13772">
        <f>IF(GL_Paste!$B13769="","",IFERROR(INDEX(AcctCat,MATCH(GL_Paste!$B13769&amp;"",AcctCode,0)),"UNKNOWN"))</f>
        <v/>
      </c>
      <c r="F13772">
        <f>IF(GL_Paste!$B13769="","",IFERROR(INDEX(AcctSub,MATCH(GL_Paste!$B13769&amp;"",AcctCode,0)),"UNKNOWN"))</f>
        <v/>
      </c>
    </row>
    <row r="13773">
      <c r="A13773" s="40">
        <f>IF(GL_Paste!$B13770="","",N(GL_Paste!$H13770)-N(GL_Paste!$G13770))</f>
        <v/>
      </c>
      <c r="B13773" s="43">
        <f>IF(GL_Paste!$B13770="","",DATE(YEAR(GL_Paste!$E13770),MONTH(GL_Paste!$E13770),1))</f>
        <v/>
      </c>
      <c r="C13773">
        <f>IF(GL_Paste!$B13770="","",IF(TRIM(GL_Paste!$M13770)&lt;&gt;"",TRIM(GL_Paste!$M13770),IFERROR(MID(GL_Paste!$I13770,FIND("[",GL_Paste!$I13770)+1,FIND("]",GL_Paste!$I13770)-FIND("[",GL_Paste!$I13770)-1),"")))</f>
        <v/>
      </c>
      <c r="D13773">
        <f>IF(GL_Paste!$B13770="","",IFERROR(INDEX(DeptName,MATCH($C13773,DeptTag,0)),"UNALLOCATED"))</f>
        <v/>
      </c>
      <c r="E13773">
        <f>IF(GL_Paste!$B13770="","",IFERROR(INDEX(AcctCat,MATCH(GL_Paste!$B13770&amp;"",AcctCode,0)),"UNKNOWN"))</f>
        <v/>
      </c>
      <c r="F13773">
        <f>IF(GL_Paste!$B13770="","",IFERROR(INDEX(AcctSub,MATCH(GL_Paste!$B13770&amp;"",AcctCode,0)),"UNKNOWN"))</f>
        <v/>
      </c>
    </row>
    <row r="13774">
      <c r="A13774" s="40">
        <f>IF(GL_Paste!$B13771="","",N(GL_Paste!$H13771)-N(GL_Paste!$G13771))</f>
        <v/>
      </c>
      <c r="B13774" s="43">
        <f>IF(GL_Paste!$B13771="","",DATE(YEAR(GL_Paste!$E13771),MONTH(GL_Paste!$E13771),1))</f>
        <v/>
      </c>
      <c r="C13774">
        <f>IF(GL_Paste!$B13771="","",IF(TRIM(GL_Paste!$M13771)&lt;&gt;"",TRIM(GL_Paste!$M13771),IFERROR(MID(GL_Paste!$I13771,FIND("[",GL_Paste!$I13771)+1,FIND("]",GL_Paste!$I13771)-FIND("[",GL_Paste!$I13771)-1),"")))</f>
        <v/>
      </c>
      <c r="D13774">
        <f>IF(GL_Paste!$B13771="","",IFERROR(INDEX(DeptName,MATCH($C13774,DeptTag,0)),"UNALLOCATED"))</f>
        <v/>
      </c>
      <c r="E13774">
        <f>IF(GL_Paste!$B13771="","",IFERROR(INDEX(AcctCat,MATCH(GL_Paste!$B13771&amp;"",AcctCode,0)),"UNKNOWN"))</f>
        <v/>
      </c>
      <c r="F13774">
        <f>IF(GL_Paste!$B13771="","",IFERROR(INDEX(AcctSub,MATCH(GL_Paste!$B13771&amp;"",AcctCode,0)),"UNKNOWN"))</f>
        <v/>
      </c>
    </row>
    <row r="13775">
      <c r="A13775" s="40">
        <f>IF(GL_Paste!$B13772="","",N(GL_Paste!$H13772)-N(GL_Paste!$G13772))</f>
        <v/>
      </c>
      <c r="B13775" s="43">
        <f>IF(GL_Paste!$B13772="","",DATE(YEAR(GL_Paste!$E13772),MONTH(GL_Paste!$E13772),1))</f>
        <v/>
      </c>
      <c r="C13775">
        <f>IF(GL_Paste!$B13772="","",IF(TRIM(GL_Paste!$M13772)&lt;&gt;"",TRIM(GL_Paste!$M13772),IFERROR(MID(GL_Paste!$I13772,FIND("[",GL_Paste!$I13772)+1,FIND("]",GL_Paste!$I13772)-FIND("[",GL_Paste!$I13772)-1),"")))</f>
        <v/>
      </c>
      <c r="D13775">
        <f>IF(GL_Paste!$B13772="","",IFERROR(INDEX(DeptName,MATCH($C13775,DeptTag,0)),"UNALLOCATED"))</f>
        <v/>
      </c>
      <c r="E13775">
        <f>IF(GL_Paste!$B13772="","",IFERROR(INDEX(AcctCat,MATCH(GL_Paste!$B13772&amp;"",AcctCode,0)),"UNKNOWN"))</f>
        <v/>
      </c>
      <c r="F13775">
        <f>IF(GL_Paste!$B13772="","",IFERROR(INDEX(AcctSub,MATCH(GL_Paste!$B13772&amp;"",AcctCode,0)),"UNKNOWN"))</f>
        <v/>
      </c>
    </row>
    <row r="13776">
      <c r="A13776" s="40">
        <f>IF(GL_Paste!$B13773="","",N(GL_Paste!$H13773)-N(GL_Paste!$G13773))</f>
        <v/>
      </c>
      <c r="B13776" s="43">
        <f>IF(GL_Paste!$B13773="","",DATE(YEAR(GL_Paste!$E13773),MONTH(GL_Paste!$E13773),1))</f>
        <v/>
      </c>
      <c r="C13776">
        <f>IF(GL_Paste!$B13773="","",IF(TRIM(GL_Paste!$M13773)&lt;&gt;"",TRIM(GL_Paste!$M13773),IFERROR(MID(GL_Paste!$I13773,FIND("[",GL_Paste!$I13773)+1,FIND("]",GL_Paste!$I13773)-FIND("[",GL_Paste!$I13773)-1),"")))</f>
        <v/>
      </c>
      <c r="D13776">
        <f>IF(GL_Paste!$B13773="","",IFERROR(INDEX(DeptName,MATCH($C13776,DeptTag,0)),"UNALLOCATED"))</f>
        <v/>
      </c>
      <c r="E13776">
        <f>IF(GL_Paste!$B13773="","",IFERROR(INDEX(AcctCat,MATCH(GL_Paste!$B13773&amp;"",AcctCode,0)),"UNKNOWN"))</f>
        <v/>
      </c>
      <c r="F13776">
        <f>IF(GL_Paste!$B13773="","",IFERROR(INDEX(AcctSub,MATCH(GL_Paste!$B13773&amp;"",AcctCode,0)),"UNKNOWN"))</f>
        <v/>
      </c>
    </row>
    <row r="13777">
      <c r="A13777" s="40">
        <f>IF(GL_Paste!$B13774="","",N(GL_Paste!$H13774)-N(GL_Paste!$G13774))</f>
        <v/>
      </c>
      <c r="B13777" s="43">
        <f>IF(GL_Paste!$B13774="","",DATE(YEAR(GL_Paste!$E13774),MONTH(GL_Paste!$E13774),1))</f>
        <v/>
      </c>
      <c r="C13777">
        <f>IF(GL_Paste!$B13774="","",IF(TRIM(GL_Paste!$M13774)&lt;&gt;"",TRIM(GL_Paste!$M13774),IFERROR(MID(GL_Paste!$I13774,FIND("[",GL_Paste!$I13774)+1,FIND("]",GL_Paste!$I13774)-FIND("[",GL_Paste!$I13774)-1),"")))</f>
        <v/>
      </c>
      <c r="D13777">
        <f>IF(GL_Paste!$B13774="","",IFERROR(INDEX(DeptName,MATCH($C13777,DeptTag,0)),"UNALLOCATED"))</f>
        <v/>
      </c>
      <c r="E13777">
        <f>IF(GL_Paste!$B13774="","",IFERROR(INDEX(AcctCat,MATCH(GL_Paste!$B13774&amp;"",AcctCode,0)),"UNKNOWN"))</f>
        <v/>
      </c>
      <c r="F13777">
        <f>IF(GL_Paste!$B13774="","",IFERROR(INDEX(AcctSub,MATCH(GL_Paste!$B13774&amp;"",AcctCode,0)),"UNKNOWN"))</f>
        <v/>
      </c>
    </row>
    <row r="13778">
      <c r="A13778" s="40">
        <f>IF(GL_Paste!$B13775="","",N(GL_Paste!$H13775)-N(GL_Paste!$G13775))</f>
        <v/>
      </c>
      <c r="B13778" s="43">
        <f>IF(GL_Paste!$B13775="","",DATE(YEAR(GL_Paste!$E13775),MONTH(GL_Paste!$E13775),1))</f>
        <v/>
      </c>
      <c r="C13778">
        <f>IF(GL_Paste!$B13775="","",IF(TRIM(GL_Paste!$M13775)&lt;&gt;"",TRIM(GL_Paste!$M13775),IFERROR(MID(GL_Paste!$I13775,FIND("[",GL_Paste!$I13775)+1,FIND("]",GL_Paste!$I13775)-FIND("[",GL_Paste!$I13775)-1),"")))</f>
        <v/>
      </c>
      <c r="D13778">
        <f>IF(GL_Paste!$B13775="","",IFERROR(INDEX(DeptName,MATCH($C13778,DeptTag,0)),"UNALLOCATED"))</f>
        <v/>
      </c>
      <c r="E13778">
        <f>IF(GL_Paste!$B13775="","",IFERROR(INDEX(AcctCat,MATCH(GL_Paste!$B13775&amp;"",AcctCode,0)),"UNKNOWN"))</f>
        <v/>
      </c>
      <c r="F13778">
        <f>IF(GL_Paste!$B13775="","",IFERROR(INDEX(AcctSub,MATCH(GL_Paste!$B13775&amp;"",AcctCode,0)),"UNKNOWN"))</f>
        <v/>
      </c>
    </row>
    <row r="13779">
      <c r="A13779" s="40">
        <f>IF(GL_Paste!$B13776="","",N(GL_Paste!$H13776)-N(GL_Paste!$G13776))</f>
        <v/>
      </c>
      <c r="B13779" s="43">
        <f>IF(GL_Paste!$B13776="","",DATE(YEAR(GL_Paste!$E13776),MONTH(GL_Paste!$E13776),1))</f>
        <v/>
      </c>
      <c r="C13779">
        <f>IF(GL_Paste!$B13776="","",IF(TRIM(GL_Paste!$M13776)&lt;&gt;"",TRIM(GL_Paste!$M13776),IFERROR(MID(GL_Paste!$I13776,FIND("[",GL_Paste!$I13776)+1,FIND("]",GL_Paste!$I13776)-FIND("[",GL_Paste!$I13776)-1),"")))</f>
        <v/>
      </c>
      <c r="D13779">
        <f>IF(GL_Paste!$B13776="","",IFERROR(INDEX(DeptName,MATCH($C13779,DeptTag,0)),"UNALLOCATED"))</f>
        <v/>
      </c>
      <c r="E13779">
        <f>IF(GL_Paste!$B13776="","",IFERROR(INDEX(AcctCat,MATCH(GL_Paste!$B13776&amp;"",AcctCode,0)),"UNKNOWN"))</f>
        <v/>
      </c>
      <c r="F13779">
        <f>IF(GL_Paste!$B13776="","",IFERROR(INDEX(AcctSub,MATCH(GL_Paste!$B13776&amp;"",AcctCode,0)),"UNKNOWN"))</f>
        <v/>
      </c>
    </row>
    <row r="13780">
      <c r="A13780" s="40">
        <f>IF(GL_Paste!$B13777="","",N(GL_Paste!$H13777)-N(GL_Paste!$G13777))</f>
        <v/>
      </c>
      <c r="B13780" s="43">
        <f>IF(GL_Paste!$B13777="","",DATE(YEAR(GL_Paste!$E13777),MONTH(GL_Paste!$E13777),1))</f>
        <v/>
      </c>
      <c r="C13780">
        <f>IF(GL_Paste!$B13777="","",IF(TRIM(GL_Paste!$M13777)&lt;&gt;"",TRIM(GL_Paste!$M13777),IFERROR(MID(GL_Paste!$I13777,FIND("[",GL_Paste!$I13777)+1,FIND("]",GL_Paste!$I13777)-FIND("[",GL_Paste!$I13777)-1),"")))</f>
        <v/>
      </c>
      <c r="D13780">
        <f>IF(GL_Paste!$B13777="","",IFERROR(INDEX(DeptName,MATCH($C13780,DeptTag,0)),"UNALLOCATED"))</f>
        <v/>
      </c>
      <c r="E13780">
        <f>IF(GL_Paste!$B13777="","",IFERROR(INDEX(AcctCat,MATCH(GL_Paste!$B13777&amp;"",AcctCode,0)),"UNKNOWN"))</f>
        <v/>
      </c>
      <c r="F13780">
        <f>IF(GL_Paste!$B13777="","",IFERROR(INDEX(AcctSub,MATCH(GL_Paste!$B13777&amp;"",AcctCode,0)),"UNKNOWN"))</f>
        <v/>
      </c>
    </row>
    <row r="13781">
      <c r="A13781" s="40">
        <f>IF(GL_Paste!$B13778="","",N(GL_Paste!$H13778)-N(GL_Paste!$G13778))</f>
        <v/>
      </c>
      <c r="B13781" s="43">
        <f>IF(GL_Paste!$B13778="","",DATE(YEAR(GL_Paste!$E13778),MONTH(GL_Paste!$E13778),1))</f>
        <v/>
      </c>
      <c r="C13781">
        <f>IF(GL_Paste!$B13778="","",IF(TRIM(GL_Paste!$M13778)&lt;&gt;"",TRIM(GL_Paste!$M13778),IFERROR(MID(GL_Paste!$I13778,FIND("[",GL_Paste!$I13778)+1,FIND("]",GL_Paste!$I13778)-FIND("[",GL_Paste!$I13778)-1),"")))</f>
        <v/>
      </c>
      <c r="D13781">
        <f>IF(GL_Paste!$B13778="","",IFERROR(INDEX(DeptName,MATCH($C13781,DeptTag,0)),"UNALLOCATED"))</f>
        <v/>
      </c>
      <c r="E13781">
        <f>IF(GL_Paste!$B13778="","",IFERROR(INDEX(AcctCat,MATCH(GL_Paste!$B13778&amp;"",AcctCode,0)),"UNKNOWN"))</f>
        <v/>
      </c>
      <c r="F13781">
        <f>IF(GL_Paste!$B13778="","",IFERROR(INDEX(AcctSub,MATCH(GL_Paste!$B13778&amp;"",AcctCode,0)),"UNKNOWN"))</f>
        <v/>
      </c>
    </row>
    <row r="13782">
      <c r="A13782" s="40">
        <f>IF(GL_Paste!$B13779="","",N(GL_Paste!$H13779)-N(GL_Paste!$G13779))</f>
        <v/>
      </c>
      <c r="B13782" s="43">
        <f>IF(GL_Paste!$B13779="","",DATE(YEAR(GL_Paste!$E13779),MONTH(GL_Paste!$E13779),1))</f>
        <v/>
      </c>
      <c r="C13782">
        <f>IF(GL_Paste!$B13779="","",IF(TRIM(GL_Paste!$M13779)&lt;&gt;"",TRIM(GL_Paste!$M13779),IFERROR(MID(GL_Paste!$I13779,FIND("[",GL_Paste!$I13779)+1,FIND("]",GL_Paste!$I13779)-FIND("[",GL_Paste!$I13779)-1),"")))</f>
        <v/>
      </c>
      <c r="D13782">
        <f>IF(GL_Paste!$B13779="","",IFERROR(INDEX(DeptName,MATCH($C13782,DeptTag,0)),"UNALLOCATED"))</f>
        <v/>
      </c>
      <c r="E13782">
        <f>IF(GL_Paste!$B13779="","",IFERROR(INDEX(AcctCat,MATCH(GL_Paste!$B13779&amp;"",AcctCode,0)),"UNKNOWN"))</f>
        <v/>
      </c>
      <c r="F13782">
        <f>IF(GL_Paste!$B13779="","",IFERROR(INDEX(AcctSub,MATCH(GL_Paste!$B13779&amp;"",AcctCode,0)),"UNKNOWN"))</f>
        <v/>
      </c>
    </row>
    <row r="13783">
      <c r="A13783" s="40">
        <f>IF(GL_Paste!$B13780="","",N(GL_Paste!$H13780)-N(GL_Paste!$G13780))</f>
        <v/>
      </c>
      <c r="B13783" s="43">
        <f>IF(GL_Paste!$B13780="","",DATE(YEAR(GL_Paste!$E13780),MONTH(GL_Paste!$E13780),1))</f>
        <v/>
      </c>
      <c r="C13783">
        <f>IF(GL_Paste!$B13780="","",IF(TRIM(GL_Paste!$M13780)&lt;&gt;"",TRIM(GL_Paste!$M13780),IFERROR(MID(GL_Paste!$I13780,FIND("[",GL_Paste!$I13780)+1,FIND("]",GL_Paste!$I13780)-FIND("[",GL_Paste!$I13780)-1),"")))</f>
        <v/>
      </c>
      <c r="D13783">
        <f>IF(GL_Paste!$B13780="","",IFERROR(INDEX(DeptName,MATCH($C13783,DeptTag,0)),"UNALLOCATED"))</f>
        <v/>
      </c>
      <c r="E13783">
        <f>IF(GL_Paste!$B13780="","",IFERROR(INDEX(AcctCat,MATCH(GL_Paste!$B13780&amp;"",AcctCode,0)),"UNKNOWN"))</f>
        <v/>
      </c>
      <c r="F13783">
        <f>IF(GL_Paste!$B13780="","",IFERROR(INDEX(AcctSub,MATCH(GL_Paste!$B13780&amp;"",AcctCode,0)),"UNKNOWN"))</f>
        <v/>
      </c>
    </row>
    <row r="13784">
      <c r="A13784" s="40">
        <f>IF(GL_Paste!$B13781="","",N(GL_Paste!$H13781)-N(GL_Paste!$G13781))</f>
        <v/>
      </c>
      <c r="B13784" s="43">
        <f>IF(GL_Paste!$B13781="","",DATE(YEAR(GL_Paste!$E13781),MONTH(GL_Paste!$E13781),1))</f>
        <v/>
      </c>
      <c r="C13784">
        <f>IF(GL_Paste!$B13781="","",IF(TRIM(GL_Paste!$M13781)&lt;&gt;"",TRIM(GL_Paste!$M13781),IFERROR(MID(GL_Paste!$I13781,FIND("[",GL_Paste!$I13781)+1,FIND("]",GL_Paste!$I13781)-FIND("[",GL_Paste!$I13781)-1),"")))</f>
        <v/>
      </c>
      <c r="D13784">
        <f>IF(GL_Paste!$B13781="","",IFERROR(INDEX(DeptName,MATCH($C13784,DeptTag,0)),"UNALLOCATED"))</f>
        <v/>
      </c>
      <c r="E13784">
        <f>IF(GL_Paste!$B13781="","",IFERROR(INDEX(AcctCat,MATCH(GL_Paste!$B13781&amp;"",AcctCode,0)),"UNKNOWN"))</f>
        <v/>
      </c>
      <c r="F13784">
        <f>IF(GL_Paste!$B13781="","",IFERROR(INDEX(AcctSub,MATCH(GL_Paste!$B13781&amp;"",AcctCode,0)),"UNKNOWN"))</f>
        <v/>
      </c>
    </row>
    <row r="13785">
      <c r="A13785" s="40">
        <f>IF(GL_Paste!$B13782="","",N(GL_Paste!$H13782)-N(GL_Paste!$G13782))</f>
        <v/>
      </c>
      <c r="B13785" s="43">
        <f>IF(GL_Paste!$B13782="","",DATE(YEAR(GL_Paste!$E13782),MONTH(GL_Paste!$E13782),1))</f>
        <v/>
      </c>
      <c r="C13785">
        <f>IF(GL_Paste!$B13782="","",IF(TRIM(GL_Paste!$M13782)&lt;&gt;"",TRIM(GL_Paste!$M13782),IFERROR(MID(GL_Paste!$I13782,FIND("[",GL_Paste!$I13782)+1,FIND("]",GL_Paste!$I13782)-FIND("[",GL_Paste!$I13782)-1),"")))</f>
        <v/>
      </c>
      <c r="D13785">
        <f>IF(GL_Paste!$B13782="","",IFERROR(INDEX(DeptName,MATCH($C13785,DeptTag,0)),"UNALLOCATED"))</f>
        <v/>
      </c>
      <c r="E13785">
        <f>IF(GL_Paste!$B13782="","",IFERROR(INDEX(AcctCat,MATCH(GL_Paste!$B13782&amp;"",AcctCode,0)),"UNKNOWN"))</f>
        <v/>
      </c>
      <c r="F13785">
        <f>IF(GL_Paste!$B13782="","",IFERROR(INDEX(AcctSub,MATCH(GL_Paste!$B13782&amp;"",AcctCode,0)),"UNKNOWN"))</f>
        <v/>
      </c>
    </row>
    <row r="13786">
      <c r="A13786" s="40">
        <f>IF(GL_Paste!$B13783="","",N(GL_Paste!$H13783)-N(GL_Paste!$G13783))</f>
        <v/>
      </c>
      <c r="B13786" s="43">
        <f>IF(GL_Paste!$B13783="","",DATE(YEAR(GL_Paste!$E13783),MONTH(GL_Paste!$E13783),1))</f>
        <v/>
      </c>
      <c r="C13786">
        <f>IF(GL_Paste!$B13783="","",IF(TRIM(GL_Paste!$M13783)&lt;&gt;"",TRIM(GL_Paste!$M13783),IFERROR(MID(GL_Paste!$I13783,FIND("[",GL_Paste!$I13783)+1,FIND("]",GL_Paste!$I13783)-FIND("[",GL_Paste!$I13783)-1),"")))</f>
        <v/>
      </c>
      <c r="D13786">
        <f>IF(GL_Paste!$B13783="","",IFERROR(INDEX(DeptName,MATCH($C13786,DeptTag,0)),"UNALLOCATED"))</f>
        <v/>
      </c>
      <c r="E13786">
        <f>IF(GL_Paste!$B13783="","",IFERROR(INDEX(AcctCat,MATCH(GL_Paste!$B13783&amp;"",AcctCode,0)),"UNKNOWN"))</f>
        <v/>
      </c>
      <c r="F13786">
        <f>IF(GL_Paste!$B13783="","",IFERROR(INDEX(AcctSub,MATCH(GL_Paste!$B13783&amp;"",AcctCode,0)),"UNKNOWN"))</f>
        <v/>
      </c>
    </row>
    <row r="13787">
      <c r="A13787" s="40">
        <f>IF(GL_Paste!$B13784="","",N(GL_Paste!$H13784)-N(GL_Paste!$G13784))</f>
        <v/>
      </c>
      <c r="B13787" s="43">
        <f>IF(GL_Paste!$B13784="","",DATE(YEAR(GL_Paste!$E13784),MONTH(GL_Paste!$E13784),1))</f>
        <v/>
      </c>
      <c r="C13787">
        <f>IF(GL_Paste!$B13784="","",IF(TRIM(GL_Paste!$M13784)&lt;&gt;"",TRIM(GL_Paste!$M13784),IFERROR(MID(GL_Paste!$I13784,FIND("[",GL_Paste!$I13784)+1,FIND("]",GL_Paste!$I13784)-FIND("[",GL_Paste!$I13784)-1),"")))</f>
        <v/>
      </c>
      <c r="D13787">
        <f>IF(GL_Paste!$B13784="","",IFERROR(INDEX(DeptName,MATCH($C13787,DeptTag,0)),"UNALLOCATED"))</f>
        <v/>
      </c>
      <c r="E13787">
        <f>IF(GL_Paste!$B13784="","",IFERROR(INDEX(AcctCat,MATCH(GL_Paste!$B13784&amp;"",AcctCode,0)),"UNKNOWN"))</f>
        <v/>
      </c>
      <c r="F13787">
        <f>IF(GL_Paste!$B13784="","",IFERROR(INDEX(AcctSub,MATCH(GL_Paste!$B13784&amp;"",AcctCode,0)),"UNKNOWN"))</f>
        <v/>
      </c>
    </row>
    <row r="13788">
      <c r="A13788" s="40">
        <f>IF(GL_Paste!$B13785="","",N(GL_Paste!$H13785)-N(GL_Paste!$G13785))</f>
        <v/>
      </c>
      <c r="B13788" s="43">
        <f>IF(GL_Paste!$B13785="","",DATE(YEAR(GL_Paste!$E13785),MONTH(GL_Paste!$E13785),1))</f>
        <v/>
      </c>
      <c r="C13788">
        <f>IF(GL_Paste!$B13785="","",IF(TRIM(GL_Paste!$M13785)&lt;&gt;"",TRIM(GL_Paste!$M13785),IFERROR(MID(GL_Paste!$I13785,FIND("[",GL_Paste!$I13785)+1,FIND("]",GL_Paste!$I13785)-FIND("[",GL_Paste!$I13785)-1),"")))</f>
        <v/>
      </c>
      <c r="D13788">
        <f>IF(GL_Paste!$B13785="","",IFERROR(INDEX(DeptName,MATCH($C13788,DeptTag,0)),"UNALLOCATED"))</f>
        <v/>
      </c>
      <c r="E13788">
        <f>IF(GL_Paste!$B13785="","",IFERROR(INDEX(AcctCat,MATCH(GL_Paste!$B13785&amp;"",AcctCode,0)),"UNKNOWN"))</f>
        <v/>
      </c>
      <c r="F13788">
        <f>IF(GL_Paste!$B13785="","",IFERROR(INDEX(AcctSub,MATCH(GL_Paste!$B13785&amp;"",AcctCode,0)),"UNKNOWN"))</f>
        <v/>
      </c>
    </row>
    <row r="13789">
      <c r="A13789" s="40">
        <f>IF(GL_Paste!$B13786="","",N(GL_Paste!$H13786)-N(GL_Paste!$G13786))</f>
        <v/>
      </c>
      <c r="B13789" s="43">
        <f>IF(GL_Paste!$B13786="","",DATE(YEAR(GL_Paste!$E13786),MONTH(GL_Paste!$E13786),1))</f>
        <v/>
      </c>
      <c r="C13789">
        <f>IF(GL_Paste!$B13786="","",IF(TRIM(GL_Paste!$M13786)&lt;&gt;"",TRIM(GL_Paste!$M13786),IFERROR(MID(GL_Paste!$I13786,FIND("[",GL_Paste!$I13786)+1,FIND("]",GL_Paste!$I13786)-FIND("[",GL_Paste!$I13786)-1),"")))</f>
        <v/>
      </c>
      <c r="D13789">
        <f>IF(GL_Paste!$B13786="","",IFERROR(INDEX(DeptName,MATCH($C13789,DeptTag,0)),"UNALLOCATED"))</f>
        <v/>
      </c>
      <c r="E13789">
        <f>IF(GL_Paste!$B13786="","",IFERROR(INDEX(AcctCat,MATCH(GL_Paste!$B13786&amp;"",AcctCode,0)),"UNKNOWN"))</f>
        <v/>
      </c>
      <c r="F13789">
        <f>IF(GL_Paste!$B13786="","",IFERROR(INDEX(AcctSub,MATCH(GL_Paste!$B13786&amp;"",AcctCode,0)),"UNKNOWN"))</f>
        <v/>
      </c>
    </row>
    <row r="13790">
      <c r="A13790" s="40">
        <f>IF(GL_Paste!$B13787="","",N(GL_Paste!$H13787)-N(GL_Paste!$G13787))</f>
        <v/>
      </c>
      <c r="B13790" s="43">
        <f>IF(GL_Paste!$B13787="","",DATE(YEAR(GL_Paste!$E13787),MONTH(GL_Paste!$E13787),1))</f>
        <v/>
      </c>
      <c r="C13790">
        <f>IF(GL_Paste!$B13787="","",IF(TRIM(GL_Paste!$M13787)&lt;&gt;"",TRIM(GL_Paste!$M13787),IFERROR(MID(GL_Paste!$I13787,FIND("[",GL_Paste!$I13787)+1,FIND("]",GL_Paste!$I13787)-FIND("[",GL_Paste!$I13787)-1),"")))</f>
        <v/>
      </c>
      <c r="D13790">
        <f>IF(GL_Paste!$B13787="","",IFERROR(INDEX(DeptName,MATCH($C13790,DeptTag,0)),"UNALLOCATED"))</f>
        <v/>
      </c>
      <c r="E13790">
        <f>IF(GL_Paste!$B13787="","",IFERROR(INDEX(AcctCat,MATCH(GL_Paste!$B13787&amp;"",AcctCode,0)),"UNKNOWN"))</f>
        <v/>
      </c>
      <c r="F13790">
        <f>IF(GL_Paste!$B13787="","",IFERROR(INDEX(AcctSub,MATCH(GL_Paste!$B13787&amp;"",AcctCode,0)),"UNKNOWN"))</f>
        <v/>
      </c>
    </row>
    <row r="13791">
      <c r="A13791" s="40">
        <f>IF(GL_Paste!$B13788="","",N(GL_Paste!$H13788)-N(GL_Paste!$G13788))</f>
        <v/>
      </c>
      <c r="B13791" s="43">
        <f>IF(GL_Paste!$B13788="","",DATE(YEAR(GL_Paste!$E13788),MONTH(GL_Paste!$E13788),1))</f>
        <v/>
      </c>
      <c r="C13791">
        <f>IF(GL_Paste!$B13788="","",IF(TRIM(GL_Paste!$M13788)&lt;&gt;"",TRIM(GL_Paste!$M13788),IFERROR(MID(GL_Paste!$I13788,FIND("[",GL_Paste!$I13788)+1,FIND("]",GL_Paste!$I13788)-FIND("[",GL_Paste!$I13788)-1),"")))</f>
        <v/>
      </c>
      <c r="D13791">
        <f>IF(GL_Paste!$B13788="","",IFERROR(INDEX(DeptName,MATCH($C13791,DeptTag,0)),"UNALLOCATED"))</f>
        <v/>
      </c>
      <c r="E13791">
        <f>IF(GL_Paste!$B13788="","",IFERROR(INDEX(AcctCat,MATCH(GL_Paste!$B13788&amp;"",AcctCode,0)),"UNKNOWN"))</f>
        <v/>
      </c>
      <c r="F13791">
        <f>IF(GL_Paste!$B13788="","",IFERROR(INDEX(AcctSub,MATCH(GL_Paste!$B13788&amp;"",AcctCode,0)),"UNKNOWN"))</f>
        <v/>
      </c>
    </row>
    <row r="13792">
      <c r="A13792" s="40">
        <f>IF(GL_Paste!$B13789="","",N(GL_Paste!$H13789)-N(GL_Paste!$G13789))</f>
        <v/>
      </c>
      <c r="B13792" s="43">
        <f>IF(GL_Paste!$B13789="","",DATE(YEAR(GL_Paste!$E13789),MONTH(GL_Paste!$E13789),1))</f>
        <v/>
      </c>
      <c r="C13792">
        <f>IF(GL_Paste!$B13789="","",IF(TRIM(GL_Paste!$M13789)&lt;&gt;"",TRIM(GL_Paste!$M13789),IFERROR(MID(GL_Paste!$I13789,FIND("[",GL_Paste!$I13789)+1,FIND("]",GL_Paste!$I13789)-FIND("[",GL_Paste!$I13789)-1),"")))</f>
        <v/>
      </c>
      <c r="D13792">
        <f>IF(GL_Paste!$B13789="","",IFERROR(INDEX(DeptName,MATCH($C13792,DeptTag,0)),"UNALLOCATED"))</f>
        <v/>
      </c>
      <c r="E13792">
        <f>IF(GL_Paste!$B13789="","",IFERROR(INDEX(AcctCat,MATCH(GL_Paste!$B13789&amp;"",AcctCode,0)),"UNKNOWN"))</f>
        <v/>
      </c>
      <c r="F13792">
        <f>IF(GL_Paste!$B13789="","",IFERROR(INDEX(AcctSub,MATCH(GL_Paste!$B13789&amp;"",AcctCode,0)),"UNKNOWN"))</f>
        <v/>
      </c>
    </row>
    <row r="13793">
      <c r="A13793" s="40">
        <f>IF(GL_Paste!$B13790="","",N(GL_Paste!$H13790)-N(GL_Paste!$G13790))</f>
        <v/>
      </c>
      <c r="B13793" s="43">
        <f>IF(GL_Paste!$B13790="","",DATE(YEAR(GL_Paste!$E13790),MONTH(GL_Paste!$E13790),1))</f>
        <v/>
      </c>
      <c r="C13793">
        <f>IF(GL_Paste!$B13790="","",IF(TRIM(GL_Paste!$M13790)&lt;&gt;"",TRIM(GL_Paste!$M13790),IFERROR(MID(GL_Paste!$I13790,FIND("[",GL_Paste!$I13790)+1,FIND("]",GL_Paste!$I13790)-FIND("[",GL_Paste!$I13790)-1),"")))</f>
        <v/>
      </c>
      <c r="D13793">
        <f>IF(GL_Paste!$B13790="","",IFERROR(INDEX(DeptName,MATCH($C13793,DeptTag,0)),"UNALLOCATED"))</f>
        <v/>
      </c>
      <c r="E13793">
        <f>IF(GL_Paste!$B13790="","",IFERROR(INDEX(AcctCat,MATCH(GL_Paste!$B13790&amp;"",AcctCode,0)),"UNKNOWN"))</f>
        <v/>
      </c>
      <c r="F13793">
        <f>IF(GL_Paste!$B13790="","",IFERROR(INDEX(AcctSub,MATCH(GL_Paste!$B13790&amp;"",AcctCode,0)),"UNKNOWN"))</f>
        <v/>
      </c>
    </row>
    <row r="13794">
      <c r="A13794" s="40">
        <f>IF(GL_Paste!$B13791="","",N(GL_Paste!$H13791)-N(GL_Paste!$G13791))</f>
        <v/>
      </c>
      <c r="B13794" s="43">
        <f>IF(GL_Paste!$B13791="","",DATE(YEAR(GL_Paste!$E13791),MONTH(GL_Paste!$E13791),1))</f>
        <v/>
      </c>
      <c r="C13794">
        <f>IF(GL_Paste!$B13791="","",IF(TRIM(GL_Paste!$M13791)&lt;&gt;"",TRIM(GL_Paste!$M13791),IFERROR(MID(GL_Paste!$I13791,FIND("[",GL_Paste!$I13791)+1,FIND("]",GL_Paste!$I13791)-FIND("[",GL_Paste!$I13791)-1),"")))</f>
        <v/>
      </c>
      <c r="D13794">
        <f>IF(GL_Paste!$B13791="","",IFERROR(INDEX(DeptName,MATCH($C13794,DeptTag,0)),"UNALLOCATED"))</f>
        <v/>
      </c>
      <c r="E13794">
        <f>IF(GL_Paste!$B13791="","",IFERROR(INDEX(AcctCat,MATCH(GL_Paste!$B13791&amp;"",AcctCode,0)),"UNKNOWN"))</f>
        <v/>
      </c>
      <c r="F13794">
        <f>IF(GL_Paste!$B13791="","",IFERROR(INDEX(AcctSub,MATCH(GL_Paste!$B13791&amp;"",AcctCode,0)),"UNKNOWN"))</f>
        <v/>
      </c>
    </row>
    <row r="13795">
      <c r="A13795" s="40">
        <f>IF(GL_Paste!$B13792="","",N(GL_Paste!$H13792)-N(GL_Paste!$G13792))</f>
        <v/>
      </c>
      <c r="B13795" s="43">
        <f>IF(GL_Paste!$B13792="","",DATE(YEAR(GL_Paste!$E13792),MONTH(GL_Paste!$E13792),1))</f>
        <v/>
      </c>
      <c r="C13795">
        <f>IF(GL_Paste!$B13792="","",IF(TRIM(GL_Paste!$M13792)&lt;&gt;"",TRIM(GL_Paste!$M13792),IFERROR(MID(GL_Paste!$I13792,FIND("[",GL_Paste!$I13792)+1,FIND("]",GL_Paste!$I13792)-FIND("[",GL_Paste!$I13792)-1),"")))</f>
        <v/>
      </c>
      <c r="D13795">
        <f>IF(GL_Paste!$B13792="","",IFERROR(INDEX(DeptName,MATCH($C13795,DeptTag,0)),"UNALLOCATED"))</f>
        <v/>
      </c>
      <c r="E13795">
        <f>IF(GL_Paste!$B13792="","",IFERROR(INDEX(AcctCat,MATCH(GL_Paste!$B13792&amp;"",AcctCode,0)),"UNKNOWN"))</f>
        <v/>
      </c>
      <c r="F13795">
        <f>IF(GL_Paste!$B13792="","",IFERROR(INDEX(AcctSub,MATCH(GL_Paste!$B13792&amp;"",AcctCode,0)),"UNKNOWN"))</f>
        <v/>
      </c>
    </row>
    <row r="13796">
      <c r="A13796" s="40">
        <f>IF(GL_Paste!$B13793="","",N(GL_Paste!$H13793)-N(GL_Paste!$G13793))</f>
        <v/>
      </c>
      <c r="B13796" s="43">
        <f>IF(GL_Paste!$B13793="","",DATE(YEAR(GL_Paste!$E13793),MONTH(GL_Paste!$E13793),1))</f>
        <v/>
      </c>
      <c r="C13796">
        <f>IF(GL_Paste!$B13793="","",IF(TRIM(GL_Paste!$M13793)&lt;&gt;"",TRIM(GL_Paste!$M13793),IFERROR(MID(GL_Paste!$I13793,FIND("[",GL_Paste!$I13793)+1,FIND("]",GL_Paste!$I13793)-FIND("[",GL_Paste!$I13793)-1),"")))</f>
        <v/>
      </c>
      <c r="D13796">
        <f>IF(GL_Paste!$B13793="","",IFERROR(INDEX(DeptName,MATCH($C13796,DeptTag,0)),"UNALLOCATED"))</f>
        <v/>
      </c>
      <c r="E13796">
        <f>IF(GL_Paste!$B13793="","",IFERROR(INDEX(AcctCat,MATCH(GL_Paste!$B13793&amp;"",AcctCode,0)),"UNKNOWN"))</f>
        <v/>
      </c>
      <c r="F13796">
        <f>IF(GL_Paste!$B13793="","",IFERROR(INDEX(AcctSub,MATCH(GL_Paste!$B13793&amp;"",AcctCode,0)),"UNKNOWN"))</f>
        <v/>
      </c>
    </row>
    <row r="13797">
      <c r="A13797" s="40">
        <f>IF(GL_Paste!$B13794="","",N(GL_Paste!$H13794)-N(GL_Paste!$G13794))</f>
        <v/>
      </c>
      <c r="B13797" s="43">
        <f>IF(GL_Paste!$B13794="","",DATE(YEAR(GL_Paste!$E13794),MONTH(GL_Paste!$E13794),1))</f>
        <v/>
      </c>
      <c r="C13797">
        <f>IF(GL_Paste!$B13794="","",IF(TRIM(GL_Paste!$M13794)&lt;&gt;"",TRIM(GL_Paste!$M13794),IFERROR(MID(GL_Paste!$I13794,FIND("[",GL_Paste!$I13794)+1,FIND("]",GL_Paste!$I13794)-FIND("[",GL_Paste!$I13794)-1),"")))</f>
        <v/>
      </c>
      <c r="D13797">
        <f>IF(GL_Paste!$B13794="","",IFERROR(INDEX(DeptName,MATCH($C13797,DeptTag,0)),"UNALLOCATED"))</f>
        <v/>
      </c>
      <c r="E13797">
        <f>IF(GL_Paste!$B13794="","",IFERROR(INDEX(AcctCat,MATCH(GL_Paste!$B13794&amp;"",AcctCode,0)),"UNKNOWN"))</f>
        <v/>
      </c>
      <c r="F13797">
        <f>IF(GL_Paste!$B13794="","",IFERROR(INDEX(AcctSub,MATCH(GL_Paste!$B13794&amp;"",AcctCode,0)),"UNKNOWN"))</f>
        <v/>
      </c>
    </row>
    <row r="13798">
      <c r="A13798" s="40">
        <f>IF(GL_Paste!$B13795="","",N(GL_Paste!$H13795)-N(GL_Paste!$G13795))</f>
        <v/>
      </c>
      <c r="B13798" s="43">
        <f>IF(GL_Paste!$B13795="","",DATE(YEAR(GL_Paste!$E13795),MONTH(GL_Paste!$E13795),1))</f>
        <v/>
      </c>
      <c r="C13798">
        <f>IF(GL_Paste!$B13795="","",IF(TRIM(GL_Paste!$M13795)&lt;&gt;"",TRIM(GL_Paste!$M13795),IFERROR(MID(GL_Paste!$I13795,FIND("[",GL_Paste!$I13795)+1,FIND("]",GL_Paste!$I13795)-FIND("[",GL_Paste!$I13795)-1),"")))</f>
        <v/>
      </c>
      <c r="D13798">
        <f>IF(GL_Paste!$B13795="","",IFERROR(INDEX(DeptName,MATCH($C13798,DeptTag,0)),"UNALLOCATED"))</f>
        <v/>
      </c>
      <c r="E13798">
        <f>IF(GL_Paste!$B13795="","",IFERROR(INDEX(AcctCat,MATCH(GL_Paste!$B13795&amp;"",AcctCode,0)),"UNKNOWN"))</f>
        <v/>
      </c>
      <c r="F13798">
        <f>IF(GL_Paste!$B13795="","",IFERROR(INDEX(AcctSub,MATCH(GL_Paste!$B13795&amp;"",AcctCode,0)),"UNKNOWN"))</f>
        <v/>
      </c>
    </row>
    <row r="13799">
      <c r="A13799" s="40">
        <f>IF(GL_Paste!$B13796="","",N(GL_Paste!$H13796)-N(GL_Paste!$G13796))</f>
        <v/>
      </c>
      <c r="B13799" s="43">
        <f>IF(GL_Paste!$B13796="","",DATE(YEAR(GL_Paste!$E13796),MONTH(GL_Paste!$E13796),1))</f>
        <v/>
      </c>
      <c r="C13799">
        <f>IF(GL_Paste!$B13796="","",IF(TRIM(GL_Paste!$M13796)&lt;&gt;"",TRIM(GL_Paste!$M13796),IFERROR(MID(GL_Paste!$I13796,FIND("[",GL_Paste!$I13796)+1,FIND("]",GL_Paste!$I13796)-FIND("[",GL_Paste!$I13796)-1),"")))</f>
        <v/>
      </c>
      <c r="D13799">
        <f>IF(GL_Paste!$B13796="","",IFERROR(INDEX(DeptName,MATCH($C13799,DeptTag,0)),"UNALLOCATED"))</f>
        <v/>
      </c>
      <c r="E13799">
        <f>IF(GL_Paste!$B13796="","",IFERROR(INDEX(AcctCat,MATCH(GL_Paste!$B13796&amp;"",AcctCode,0)),"UNKNOWN"))</f>
        <v/>
      </c>
      <c r="F13799">
        <f>IF(GL_Paste!$B13796="","",IFERROR(INDEX(AcctSub,MATCH(GL_Paste!$B13796&amp;"",AcctCode,0)),"UNKNOWN"))</f>
        <v/>
      </c>
    </row>
    <row r="13800">
      <c r="A13800" s="40">
        <f>IF(GL_Paste!$B13797="","",N(GL_Paste!$H13797)-N(GL_Paste!$G13797))</f>
        <v/>
      </c>
      <c r="B13800" s="43">
        <f>IF(GL_Paste!$B13797="","",DATE(YEAR(GL_Paste!$E13797),MONTH(GL_Paste!$E13797),1))</f>
        <v/>
      </c>
      <c r="C13800">
        <f>IF(GL_Paste!$B13797="","",IF(TRIM(GL_Paste!$M13797)&lt;&gt;"",TRIM(GL_Paste!$M13797),IFERROR(MID(GL_Paste!$I13797,FIND("[",GL_Paste!$I13797)+1,FIND("]",GL_Paste!$I13797)-FIND("[",GL_Paste!$I13797)-1),"")))</f>
        <v/>
      </c>
      <c r="D13800">
        <f>IF(GL_Paste!$B13797="","",IFERROR(INDEX(DeptName,MATCH($C13800,DeptTag,0)),"UNALLOCATED"))</f>
        <v/>
      </c>
      <c r="E13800">
        <f>IF(GL_Paste!$B13797="","",IFERROR(INDEX(AcctCat,MATCH(GL_Paste!$B13797&amp;"",AcctCode,0)),"UNKNOWN"))</f>
        <v/>
      </c>
      <c r="F13800">
        <f>IF(GL_Paste!$B13797="","",IFERROR(INDEX(AcctSub,MATCH(GL_Paste!$B13797&amp;"",AcctCode,0)),"UNKNOWN"))</f>
        <v/>
      </c>
    </row>
    <row r="13801">
      <c r="A13801" s="40">
        <f>IF(GL_Paste!$B13798="","",N(GL_Paste!$H13798)-N(GL_Paste!$G13798))</f>
        <v/>
      </c>
      <c r="B13801" s="43">
        <f>IF(GL_Paste!$B13798="","",DATE(YEAR(GL_Paste!$E13798),MONTH(GL_Paste!$E13798),1))</f>
        <v/>
      </c>
      <c r="C13801">
        <f>IF(GL_Paste!$B13798="","",IF(TRIM(GL_Paste!$M13798)&lt;&gt;"",TRIM(GL_Paste!$M13798),IFERROR(MID(GL_Paste!$I13798,FIND("[",GL_Paste!$I13798)+1,FIND("]",GL_Paste!$I13798)-FIND("[",GL_Paste!$I13798)-1),"")))</f>
        <v/>
      </c>
      <c r="D13801">
        <f>IF(GL_Paste!$B13798="","",IFERROR(INDEX(DeptName,MATCH($C13801,DeptTag,0)),"UNALLOCATED"))</f>
        <v/>
      </c>
      <c r="E13801">
        <f>IF(GL_Paste!$B13798="","",IFERROR(INDEX(AcctCat,MATCH(GL_Paste!$B13798&amp;"",AcctCode,0)),"UNKNOWN"))</f>
        <v/>
      </c>
      <c r="F13801">
        <f>IF(GL_Paste!$B13798="","",IFERROR(INDEX(AcctSub,MATCH(GL_Paste!$B13798&amp;"",AcctCode,0)),"UNKNOWN"))</f>
        <v/>
      </c>
    </row>
    <row r="13802">
      <c r="A13802" s="40">
        <f>IF(GL_Paste!$B13799="","",N(GL_Paste!$H13799)-N(GL_Paste!$G13799))</f>
        <v/>
      </c>
      <c r="B13802" s="43">
        <f>IF(GL_Paste!$B13799="","",DATE(YEAR(GL_Paste!$E13799),MONTH(GL_Paste!$E13799),1))</f>
        <v/>
      </c>
      <c r="C13802">
        <f>IF(GL_Paste!$B13799="","",IF(TRIM(GL_Paste!$M13799)&lt;&gt;"",TRIM(GL_Paste!$M13799),IFERROR(MID(GL_Paste!$I13799,FIND("[",GL_Paste!$I13799)+1,FIND("]",GL_Paste!$I13799)-FIND("[",GL_Paste!$I13799)-1),"")))</f>
        <v/>
      </c>
      <c r="D13802">
        <f>IF(GL_Paste!$B13799="","",IFERROR(INDEX(DeptName,MATCH($C13802,DeptTag,0)),"UNALLOCATED"))</f>
        <v/>
      </c>
      <c r="E13802">
        <f>IF(GL_Paste!$B13799="","",IFERROR(INDEX(AcctCat,MATCH(GL_Paste!$B13799&amp;"",AcctCode,0)),"UNKNOWN"))</f>
        <v/>
      </c>
      <c r="F13802">
        <f>IF(GL_Paste!$B13799="","",IFERROR(INDEX(AcctSub,MATCH(GL_Paste!$B13799&amp;"",AcctCode,0)),"UNKNOWN"))</f>
        <v/>
      </c>
    </row>
    <row r="13803">
      <c r="A13803" s="40">
        <f>IF(GL_Paste!$B13800="","",N(GL_Paste!$H13800)-N(GL_Paste!$G13800))</f>
        <v/>
      </c>
      <c r="B13803" s="43">
        <f>IF(GL_Paste!$B13800="","",DATE(YEAR(GL_Paste!$E13800),MONTH(GL_Paste!$E13800),1))</f>
        <v/>
      </c>
      <c r="C13803">
        <f>IF(GL_Paste!$B13800="","",IF(TRIM(GL_Paste!$M13800)&lt;&gt;"",TRIM(GL_Paste!$M13800),IFERROR(MID(GL_Paste!$I13800,FIND("[",GL_Paste!$I13800)+1,FIND("]",GL_Paste!$I13800)-FIND("[",GL_Paste!$I13800)-1),"")))</f>
        <v/>
      </c>
      <c r="D13803">
        <f>IF(GL_Paste!$B13800="","",IFERROR(INDEX(DeptName,MATCH($C13803,DeptTag,0)),"UNALLOCATED"))</f>
        <v/>
      </c>
      <c r="E13803">
        <f>IF(GL_Paste!$B13800="","",IFERROR(INDEX(AcctCat,MATCH(GL_Paste!$B13800&amp;"",AcctCode,0)),"UNKNOWN"))</f>
        <v/>
      </c>
      <c r="F13803">
        <f>IF(GL_Paste!$B13800="","",IFERROR(INDEX(AcctSub,MATCH(GL_Paste!$B13800&amp;"",AcctCode,0)),"UNKNOWN"))</f>
        <v/>
      </c>
    </row>
    <row r="13804">
      <c r="A13804" s="40">
        <f>IF(GL_Paste!$B13801="","",N(GL_Paste!$H13801)-N(GL_Paste!$G13801))</f>
        <v/>
      </c>
      <c r="B13804" s="43">
        <f>IF(GL_Paste!$B13801="","",DATE(YEAR(GL_Paste!$E13801),MONTH(GL_Paste!$E13801),1))</f>
        <v/>
      </c>
      <c r="C13804">
        <f>IF(GL_Paste!$B13801="","",IF(TRIM(GL_Paste!$M13801)&lt;&gt;"",TRIM(GL_Paste!$M13801),IFERROR(MID(GL_Paste!$I13801,FIND("[",GL_Paste!$I13801)+1,FIND("]",GL_Paste!$I13801)-FIND("[",GL_Paste!$I13801)-1),"")))</f>
        <v/>
      </c>
      <c r="D13804">
        <f>IF(GL_Paste!$B13801="","",IFERROR(INDEX(DeptName,MATCH($C13804,DeptTag,0)),"UNALLOCATED"))</f>
        <v/>
      </c>
      <c r="E13804">
        <f>IF(GL_Paste!$B13801="","",IFERROR(INDEX(AcctCat,MATCH(GL_Paste!$B13801&amp;"",AcctCode,0)),"UNKNOWN"))</f>
        <v/>
      </c>
      <c r="F13804">
        <f>IF(GL_Paste!$B13801="","",IFERROR(INDEX(AcctSub,MATCH(GL_Paste!$B13801&amp;"",AcctCode,0)),"UNKNOWN"))</f>
        <v/>
      </c>
    </row>
    <row r="13805">
      <c r="A13805" s="40">
        <f>IF(GL_Paste!$B13802="","",N(GL_Paste!$H13802)-N(GL_Paste!$G13802))</f>
        <v/>
      </c>
      <c r="B13805" s="43">
        <f>IF(GL_Paste!$B13802="","",DATE(YEAR(GL_Paste!$E13802),MONTH(GL_Paste!$E13802),1))</f>
        <v/>
      </c>
      <c r="C13805">
        <f>IF(GL_Paste!$B13802="","",IF(TRIM(GL_Paste!$M13802)&lt;&gt;"",TRIM(GL_Paste!$M13802),IFERROR(MID(GL_Paste!$I13802,FIND("[",GL_Paste!$I13802)+1,FIND("]",GL_Paste!$I13802)-FIND("[",GL_Paste!$I13802)-1),"")))</f>
        <v/>
      </c>
      <c r="D13805">
        <f>IF(GL_Paste!$B13802="","",IFERROR(INDEX(DeptName,MATCH($C13805,DeptTag,0)),"UNALLOCATED"))</f>
        <v/>
      </c>
      <c r="E13805">
        <f>IF(GL_Paste!$B13802="","",IFERROR(INDEX(AcctCat,MATCH(GL_Paste!$B13802&amp;"",AcctCode,0)),"UNKNOWN"))</f>
        <v/>
      </c>
      <c r="F13805">
        <f>IF(GL_Paste!$B13802="","",IFERROR(INDEX(AcctSub,MATCH(GL_Paste!$B13802&amp;"",AcctCode,0)),"UNKNOWN"))</f>
        <v/>
      </c>
    </row>
    <row r="13806">
      <c r="A13806" s="40">
        <f>IF(GL_Paste!$B13803="","",N(GL_Paste!$H13803)-N(GL_Paste!$G13803))</f>
        <v/>
      </c>
      <c r="B13806" s="43">
        <f>IF(GL_Paste!$B13803="","",DATE(YEAR(GL_Paste!$E13803),MONTH(GL_Paste!$E13803),1))</f>
        <v/>
      </c>
      <c r="C13806">
        <f>IF(GL_Paste!$B13803="","",IF(TRIM(GL_Paste!$M13803)&lt;&gt;"",TRIM(GL_Paste!$M13803),IFERROR(MID(GL_Paste!$I13803,FIND("[",GL_Paste!$I13803)+1,FIND("]",GL_Paste!$I13803)-FIND("[",GL_Paste!$I13803)-1),"")))</f>
        <v/>
      </c>
      <c r="D13806">
        <f>IF(GL_Paste!$B13803="","",IFERROR(INDEX(DeptName,MATCH($C13806,DeptTag,0)),"UNALLOCATED"))</f>
        <v/>
      </c>
      <c r="E13806">
        <f>IF(GL_Paste!$B13803="","",IFERROR(INDEX(AcctCat,MATCH(GL_Paste!$B13803&amp;"",AcctCode,0)),"UNKNOWN"))</f>
        <v/>
      </c>
      <c r="F13806">
        <f>IF(GL_Paste!$B13803="","",IFERROR(INDEX(AcctSub,MATCH(GL_Paste!$B13803&amp;"",AcctCode,0)),"UNKNOWN"))</f>
        <v/>
      </c>
    </row>
    <row r="13807">
      <c r="A13807" s="40">
        <f>IF(GL_Paste!$B13804="","",N(GL_Paste!$H13804)-N(GL_Paste!$G13804))</f>
        <v/>
      </c>
      <c r="B13807" s="43">
        <f>IF(GL_Paste!$B13804="","",DATE(YEAR(GL_Paste!$E13804),MONTH(GL_Paste!$E13804),1))</f>
        <v/>
      </c>
      <c r="C13807">
        <f>IF(GL_Paste!$B13804="","",IF(TRIM(GL_Paste!$M13804)&lt;&gt;"",TRIM(GL_Paste!$M13804),IFERROR(MID(GL_Paste!$I13804,FIND("[",GL_Paste!$I13804)+1,FIND("]",GL_Paste!$I13804)-FIND("[",GL_Paste!$I13804)-1),"")))</f>
        <v/>
      </c>
      <c r="D13807">
        <f>IF(GL_Paste!$B13804="","",IFERROR(INDEX(DeptName,MATCH($C13807,DeptTag,0)),"UNALLOCATED"))</f>
        <v/>
      </c>
      <c r="E13807">
        <f>IF(GL_Paste!$B13804="","",IFERROR(INDEX(AcctCat,MATCH(GL_Paste!$B13804&amp;"",AcctCode,0)),"UNKNOWN"))</f>
        <v/>
      </c>
      <c r="F13807">
        <f>IF(GL_Paste!$B13804="","",IFERROR(INDEX(AcctSub,MATCH(GL_Paste!$B13804&amp;"",AcctCode,0)),"UNKNOWN"))</f>
        <v/>
      </c>
    </row>
    <row r="13808">
      <c r="A13808" s="40">
        <f>IF(GL_Paste!$B13805="","",N(GL_Paste!$H13805)-N(GL_Paste!$G13805))</f>
        <v/>
      </c>
      <c r="B13808" s="43">
        <f>IF(GL_Paste!$B13805="","",DATE(YEAR(GL_Paste!$E13805),MONTH(GL_Paste!$E13805),1))</f>
        <v/>
      </c>
      <c r="C13808">
        <f>IF(GL_Paste!$B13805="","",IF(TRIM(GL_Paste!$M13805)&lt;&gt;"",TRIM(GL_Paste!$M13805),IFERROR(MID(GL_Paste!$I13805,FIND("[",GL_Paste!$I13805)+1,FIND("]",GL_Paste!$I13805)-FIND("[",GL_Paste!$I13805)-1),"")))</f>
        <v/>
      </c>
      <c r="D13808">
        <f>IF(GL_Paste!$B13805="","",IFERROR(INDEX(DeptName,MATCH($C13808,DeptTag,0)),"UNALLOCATED"))</f>
        <v/>
      </c>
      <c r="E13808">
        <f>IF(GL_Paste!$B13805="","",IFERROR(INDEX(AcctCat,MATCH(GL_Paste!$B13805&amp;"",AcctCode,0)),"UNKNOWN"))</f>
        <v/>
      </c>
      <c r="F13808">
        <f>IF(GL_Paste!$B13805="","",IFERROR(INDEX(AcctSub,MATCH(GL_Paste!$B13805&amp;"",AcctCode,0)),"UNKNOWN"))</f>
        <v/>
      </c>
    </row>
    <row r="13809">
      <c r="A13809" s="40">
        <f>IF(GL_Paste!$B13806="","",N(GL_Paste!$H13806)-N(GL_Paste!$G13806))</f>
        <v/>
      </c>
      <c r="B13809" s="43">
        <f>IF(GL_Paste!$B13806="","",DATE(YEAR(GL_Paste!$E13806),MONTH(GL_Paste!$E13806),1))</f>
        <v/>
      </c>
      <c r="C13809">
        <f>IF(GL_Paste!$B13806="","",IF(TRIM(GL_Paste!$M13806)&lt;&gt;"",TRIM(GL_Paste!$M13806),IFERROR(MID(GL_Paste!$I13806,FIND("[",GL_Paste!$I13806)+1,FIND("]",GL_Paste!$I13806)-FIND("[",GL_Paste!$I13806)-1),"")))</f>
        <v/>
      </c>
      <c r="D13809">
        <f>IF(GL_Paste!$B13806="","",IFERROR(INDEX(DeptName,MATCH($C13809,DeptTag,0)),"UNALLOCATED"))</f>
        <v/>
      </c>
      <c r="E13809">
        <f>IF(GL_Paste!$B13806="","",IFERROR(INDEX(AcctCat,MATCH(GL_Paste!$B13806&amp;"",AcctCode,0)),"UNKNOWN"))</f>
        <v/>
      </c>
      <c r="F13809">
        <f>IF(GL_Paste!$B13806="","",IFERROR(INDEX(AcctSub,MATCH(GL_Paste!$B13806&amp;"",AcctCode,0)),"UNKNOWN"))</f>
        <v/>
      </c>
    </row>
    <row r="13810">
      <c r="A13810" s="40">
        <f>IF(GL_Paste!$B13807="","",N(GL_Paste!$H13807)-N(GL_Paste!$G13807))</f>
        <v/>
      </c>
      <c r="B13810" s="43">
        <f>IF(GL_Paste!$B13807="","",DATE(YEAR(GL_Paste!$E13807),MONTH(GL_Paste!$E13807),1))</f>
        <v/>
      </c>
      <c r="C13810">
        <f>IF(GL_Paste!$B13807="","",IF(TRIM(GL_Paste!$M13807)&lt;&gt;"",TRIM(GL_Paste!$M13807),IFERROR(MID(GL_Paste!$I13807,FIND("[",GL_Paste!$I13807)+1,FIND("]",GL_Paste!$I13807)-FIND("[",GL_Paste!$I13807)-1),"")))</f>
        <v/>
      </c>
      <c r="D13810">
        <f>IF(GL_Paste!$B13807="","",IFERROR(INDEX(DeptName,MATCH($C13810,DeptTag,0)),"UNALLOCATED"))</f>
        <v/>
      </c>
      <c r="E13810">
        <f>IF(GL_Paste!$B13807="","",IFERROR(INDEX(AcctCat,MATCH(GL_Paste!$B13807&amp;"",AcctCode,0)),"UNKNOWN"))</f>
        <v/>
      </c>
      <c r="F13810">
        <f>IF(GL_Paste!$B13807="","",IFERROR(INDEX(AcctSub,MATCH(GL_Paste!$B13807&amp;"",AcctCode,0)),"UNKNOWN"))</f>
        <v/>
      </c>
    </row>
    <row r="13811">
      <c r="A13811" s="40">
        <f>IF(GL_Paste!$B13808="","",N(GL_Paste!$H13808)-N(GL_Paste!$G13808))</f>
        <v/>
      </c>
      <c r="B13811" s="43">
        <f>IF(GL_Paste!$B13808="","",DATE(YEAR(GL_Paste!$E13808),MONTH(GL_Paste!$E13808),1))</f>
        <v/>
      </c>
      <c r="C13811">
        <f>IF(GL_Paste!$B13808="","",IF(TRIM(GL_Paste!$M13808)&lt;&gt;"",TRIM(GL_Paste!$M13808),IFERROR(MID(GL_Paste!$I13808,FIND("[",GL_Paste!$I13808)+1,FIND("]",GL_Paste!$I13808)-FIND("[",GL_Paste!$I13808)-1),"")))</f>
        <v/>
      </c>
      <c r="D13811">
        <f>IF(GL_Paste!$B13808="","",IFERROR(INDEX(DeptName,MATCH($C13811,DeptTag,0)),"UNALLOCATED"))</f>
        <v/>
      </c>
      <c r="E13811">
        <f>IF(GL_Paste!$B13808="","",IFERROR(INDEX(AcctCat,MATCH(GL_Paste!$B13808&amp;"",AcctCode,0)),"UNKNOWN"))</f>
        <v/>
      </c>
      <c r="F13811">
        <f>IF(GL_Paste!$B13808="","",IFERROR(INDEX(AcctSub,MATCH(GL_Paste!$B13808&amp;"",AcctCode,0)),"UNKNOWN"))</f>
        <v/>
      </c>
    </row>
    <row r="13812">
      <c r="A13812" s="40">
        <f>IF(GL_Paste!$B13809="","",N(GL_Paste!$H13809)-N(GL_Paste!$G13809))</f>
        <v/>
      </c>
      <c r="B13812" s="43">
        <f>IF(GL_Paste!$B13809="","",DATE(YEAR(GL_Paste!$E13809),MONTH(GL_Paste!$E13809),1))</f>
        <v/>
      </c>
      <c r="C13812">
        <f>IF(GL_Paste!$B13809="","",IF(TRIM(GL_Paste!$M13809)&lt;&gt;"",TRIM(GL_Paste!$M13809),IFERROR(MID(GL_Paste!$I13809,FIND("[",GL_Paste!$I13809)+1,FIND("]",GL_Paste!$I13809)-FIND("[",GL_Paste!$I13809)-1),"")))</f>
        <v/>
      </c>
      <c r="D13812">
        <f>IF(GL_Paste!$B13809="","",IFERROR(INDEX(DeptName,MATCH($C13812,DeptTag,0)),"UNALLOCATED"))</f>
        <v/>
      </c>
      <c r="E13812">
        <f>IF(GL_Paste!$B13809="","",IFERROR(INDEX(AcctCat,MATCH(GL_Paste!$B13809&amp;"",AcctCode,0)),"UNKNOWN"))</f>
        <v/>
      </c>
      <c r="F13812">
        <f>IF(GL_Paste!$B13809="","",IFERROR(INDEX(AcctSub,MATCH(GL_Paste!$B13809&amp;"",AcctCode,0)),"UNKNOWN"))</f>
        <v/>
      </c>
    </row>
    <row r="13813">
      <c r="A13813" s="40">
        <f>IF(GL_Paste!$B13810="","",N(GL_Paste!$H13810)-N(GL_Paste!$G13810))</f>
        <v/>
      </c>
      <c r="B13813" s="43">
        <f>IF(GL_Paste!$B13810="","",DATE(YEAR(GL_Paste!$E13810),MONTH(GL_Paste!$E13810),1))</f>
        <v/>
      </c>
      <c r="C13813">
        <f>IF(GL_Paste!$B13810="","",IF(TRIM(GL_Paste!$M13810)&lt;&gt;"",TRIM(GL_Paste!$M13810),IFERROR(MID(GL_Paste!$I13810,FIND("[",GL_Paste!$I13810)+1,FIND("]",GL_Paste!$I13810)-FIND("[",GL_Paste!$I13810)-1),"")))</f>
        <v/>
      </c>
      <c r="D13813">
        <f>IF(GL_Paste!$B13810="","",IFERROR(INDEX(DeptName,MATCH($C13813,DeptTag,0)),"UNALLOCATED"))</f>
        <v/>
      </c>
      <c r="E13813">
        <f>IF(GL_Paste!$B13810="","",IFERROR(INDEX(AcctCat,MATCH(GL_Paste!$B13810&amp;"",AcctCode,0)),"UNKNOWN"))</f>
        <v/>
      </c>
      <c r="F13813">
        <f>IF(GL_Paste!$B13810="","",IFERROR(INDEX(AcctSub,MATCH(GL_Paste!$B13810&amp;"",AcctCode,0)),"UNKNOWN"))</f>
        <v/>
      </c>
    </row>
    <row r="13814">
      <c r="A13814" s="40">
        <f>IF(GL_Paste!$B13811="","",N(GL_Paste!$H13811)-N(GL_Paste!$G13811))</f>
        <v/>
      </c>
      <c r="B13814" s="43">
        <f>IF(GL_Paste!$B13811="","",DATE(YEAR(GL_Paste!$E13811),MONTH(GL_Paste!$E13811),1))</f>
        <v/>
      </c>
      <c r="C13814">
        <f>IF(GL_Paste!$B13811="","",IF(TRIM(GL_Paste!$M13811)&lt;&gt;"",TRIM(GL_Paste!$M13811),IFERROR(MID(GL_Paste!$I13811,FIND("[",GL_Paste!$I13811)+1,FIND("]",GL_Paste!$I13811)-FIND("[",GL_Paste!$I13811)-1),"")))</f>
        <v/>
      </c>
      <c r="D13814">
        <f>IF(GL_Paste!$B13811="","",IFERROR(INDEX(DeptName,MATCH($C13814,DeptTag,0)),"UNALLOCATED"))</f>
        <v/>
      </c>
      <c r="E13814">
        <f>IF(GL_Paste!$B13811="","",IFERROR(INDEX(AcctCat,MATCH(GL_Paste!$B13811&amp;"",AcctCode,0)),"UNKNOWN"))</f>
        <v/>
      </c>
      <c r="F13814">
        <f>IF(GL_Paste!$B13811="","",IFERROR(INDEX(AcctSub,MATCH(GL_Paste!$B13811&amp;"",AcctCode,0)),"UNKNOWN"))</f>
        <v/>
      </c>
    </row>
    <row r="13815">
      <c r="A13815" s="40">
        <f>IF(GL_Paste!$B13812="","",N(GL_Paste!$H13812)-N(GL_Paste!$G13812))</f>
        <v/>
      </c>
      <c r="B13815" s="43">
        <f>IF(GL_Paste!$B13812="","",DATE(YEAR(GL_Paste!$E13812),MONTH(GL_Paste!$E13812),1))</f>
        <v/>
      </c>
      <c r="C13815">
        <f>IF(GL_Paste!$B13812="","",IF(TRIM(GL_Paste!$M13812)&lt;&gt;"",TRIM(GL_Paste!$M13812),IFERROR(MID(GL_Paste!$I13812,FIND("[",GL_Paste!$I13812)+1,FIND("]",GL_Paste!$I13812)-FIND("[",GL_Paste!$I13812)-1),"")))</f>
        <v/>
      </c>
      <c r="D13815">
        <f>IF(GL_Paste!$B13812="","",IFERROR(INDEX(DeptName,MATCH($C13815,DeptTag,0)),"UNALLOCATED"))</f>
        <v/>
      </c>
      <c r="E13815">
        <f>IF(GL_Paste!$B13812="","",IFERROR(INDEX(AcctCat,MATCH(GL_Paste!$B13812&amp;"",AcctCode,0)),"UNKNOWN"))</f>
        <v/>
      </c>
      <c r="F13815">
        <f>IF(GL_Paste!$B13812="","",IFERROR(INDEX(AcctSub,MATCH(GL_Paste!$B13812&amp;"",AcctCode,0)),"UNKNOWN"))</f>
        <v/>
      </c>
    </row>
    <row r="13816">
      <c r="A13816" s="40">
        <f>IF(GL_Paste!$B13813="","",N(GL_Paste!$H13813)-N(GL_Paste!$G13813))</f>
        <v/>
      </c>
      <c r="B13816" s="43">
        <f>IF(GL_Paste!$B13813="","",DATE(YEAR(GL_Paste!$E13813),MONTH(GL_Paste!$E13813),1))</f>
        <v/>
      </c>
      <c r="C13816">
        <f>IF(GL_Paste!$B13813="","",IF(TRIM(GL_Paste!$M13813)&lt;&gt;"",TRIM(GL_Paste!$M13813),IFERROR(MID(GL_Paste!$I13813,FIND("[",GL_Paste!$I13813)+1,FIND("]",GL_Paste!$I13813)-FIND("[",GL_Paste!$I13813)-1),"")))</f>
        <v/>
      </c>
      <c r="D13816">
        <f>IF(GL_Paste!$B13813="","",IFERROR(INDEX(DeptName,MATCH($C13816,DeptTag,0)),"UNALLOCATED"))</f>
        <v/>
      </c>
      <c r="E13816">
        <f>IF(GL_Paste!$B13813="","",IFERROR(INDEX(AcctCat,MATCH(GL_Paste!$B13813&amp;"",AcctCode,0)),"UNKNOWN"))</f>
        <v/>
      </c>
      <c r="F13816">
        <f>IF(GL_Paste!$B13813="","",IFERROR(INDEX(AcctSub,MATCH(GL_Paste!$B13813&amp;"",AcctCode,0)),"UNKNOWN"))</f>
        <v/>
      </c>
    </row>
    <row r="13817">
      <c r="A13817" s="40">
        <f>IF(GL_Paste!$B13814="","",N(GL_Paste!$H13814)-N(GL_Paste!$G13814))</f>
        <v/>
      </c>
      <c r="B13817" s="43">
        <f>IF(GL_Paste!$B13814="","",DATE(YEAR(GL_Paste!$E13814),MONTH(GL_Paste!$E13814),1))</f>
        <v/>
      </c>
      <c r="C13817">
        <f>IF(GL_Paste!$B13814="","",IF(TRIM(GL_Paste!$M13814)&lt;&gt;"",TRIM(GL_Paste!$M13814),IFERROR(MID(GL_Paste!$I13814,FIND("[",GL_Paste!$I13814)+1,FIND("]",GL_Paste!$I13814)-FIND("[",GL_Paste!$I13814)-1),"")))</f>
        <v/>
      </c>
      <c r="D13817">
        <f>IF(GL_Paste!$B13814="","",IFERROR(INDEX(DeptName,MATCH($C13817,DeptTag,0)),"UNALLOCATED"))</f>
        <v/>
      </c>
      <c r="E13817">
        <f>IF(GL_Paste!$B13814="","",IFERROR(INDEX(AcctCat,MATCH(GL_Paste!$B13814&amp;"",AcctCode,0)),"UNKNOWN"))</f>
        <v/>
      </c>
      <c r="F13817">
        <f>IF(GL_Paste!$B13814="","",IFERROR(INDEX(AcctSub,MATCH(GL_Paste!$B13814&amp;"",AcctCode,0)),"UNKNOWN"))</f>
        <v/>
      </c>
    </row>
    <row r="13818">
      <c r="A13818" s="40">
        <f>IF(GL_Paste!$B13815="","",N(GL_Paste!$H13815)-N(GL_Paste!$G13815))</f>
        <v/>
      </c>
      <c r="B13818" s="43">
        <f>IF(GL_Paste!$B13815="","",DATE(YEAR(GL_Paste!$E13815),MONTH(GL_Paste!$E13815),1))</f>
        <v/>
      </c>
      <c r="C13818">
        <f>IF(GL_Paste!$B13815="","",IF(TRIM(GL_Paste!$M13815)&lt;&gt;"",TRIM(GL_Paste!$M13815),IFERROR(MID(GL_Paste!$I13815,FIND("[",GL_Paste!$I13815)+1,FIND("]",GL_Paste!$I13815)-FIND("[",GL_Paste!$I13815)-1),"")))</f>
        <v/>
      </c>
      <c r="D13818">
        <f>IF(GL_Paste!$B13815="","",IFERROR(INDEX(DeptName,MATCH($C13818,DeptTag,0)),"UNALLOCATED"))</f>
        <v/>
      </c>
      <c r="E13818">
        <f>IF(GL_Paste!$B13815="","",IFERROR(INDEX(AcctCat,MATCH(GL_Paste!$B13815&amp;"",AcctCode,0)),"UNKNOWN"))</f>
        <v/>
      </c>
      <c r="F13818">
        <f>IF(GL_Paste!$B13815="","",IFERROR(INDEX(AcctSub,MATCH(GL_Paste!$B13815&amp;"",AcctCode,0)),"UNKNOWN"))</f>
        <v/>
      </c>
    </row>
    <row r="13819">
      <c r="A13819" s="40">
        <f>IF(GL_Paste!$B13816="","",N(GL_Paste!$H13816)-N(GL_Paste!$G13816))</f>
        <v/>
      </c>
      <c r="B13819" s="43">
        <f>IF(GL_Paste!$B13816="","",DATE(YEAR(GL_Paste!$E13816),MONTH(GL_Paste!$E13816),1))</f>
        <v/>
      </c>
      <c r="C13819">
        <f>IF(GL_Paste!$B13816="","",IF(TRIM(GL_Paste!$M13816)&lt;&gt;"",TRIM(GL_Paste!$M13816),IFERROR(MID(GL_Paste!$I13816,FIND("[",GL_Paste!$I13816)+1,FIND("]",GL_Paste!$I13816)-FIND("[",GL_Paste!$I13816)-1),"")))</f>
        <v/>
      </c>
      <c r="D13819">
        <f>IF(GL_Paste!$B13816="","",IFERROR(INDEX(DeptName,MATCH($C13819,DeptTag,0)),"UNALLOCATED"))</f>
        <v/>
      </c>
      <c r="E13819">
        <f>IF(GL_Paste!$B13816="","",IFERROR(INDEX(AcctCat,MATCH(GL_Paste!$B13816&amp;"",AcctCode,0)),"UNKNOWN"))</f>
        <v/>
      </c>
      <c r="F13819">
        <f>IF(GL_Paste!$B13816="","",IFERROR(INDEX(AcctSub,MATCH(GL_Paste!$B13816&amp;"",AcctCode,0)),"UNKNOWN"))</f>
        <v/>
      </c>
    </row>
    <row r="13820">
      <c r="A13820" s="40">
        <f>IF(GL_Paste!$B13817="","",N(GL_Paste!$H13817)-N(GL_Paste!$G13817))</f>
        <v/>
      </c>
      <c r="B13820" s="43">
        <f>IF(GL_Paste!$B13817="","",DATE(YEAR(GL_Paste!$E13817),MONTH(GL_Paste!$E13817),1))</f>
        <v/>
      </c>
      <c r="C13820">
        <f>IF(GL_Paste!$B13817="","",IF(TRIM(GL_Paste!$M13817)&lt;&gt;"",TRIM(GL_Paste!$M13817),IFERROR(MID(GL_Paste!$I13817,FIND("[",GL_Paste!$I13817)+1,FIND("]",GL_Paste!$I13817)-FIND("[",GL_Paste!$I13817)-1),"")))</f>
        <v/>
      </c>
      <c r="D13820">
        <f>IF(GL_Paste!$B13817="","",IFERROR(INDEX(DeptName,MATCH($C13820,DeptTag,0)),"UNALLOCATED"))</f>
        <v/>
      </c>
      <c r="E13820">
        <f>IF(GL_Paste!$B13817="","",IFERROR(INDEX(AcctCat,MATCH(GL_Paste!$B13817&amp;"",AcctCode,0)),"UNKNOWN"))</f>
        <v/>
      </c>
      <c r="F13820">
        <f>IF(GL_Paste!$B13817="","",IFERROR(INDEX(AcctSub,MATCH(GL_Paste!$B13817&amp;"",AcctCode,0)),"UNKNOWN"))</f>
        <v/>
      </c>
    </row>
    <row r="13821">
      <c r="A13821" s="40">
        <f>IF(GL_Paste!$B13818="","",N(GL_Paste!$H13818)-N(GL_Paste!$G13818))</f>
        <v/>
      </c>
      <c r="B13821" s="43">
        <f>IF(GL_Paste!$B13818="","",DATE(YEAR(GL_Paste!$E13818),MONTH(GL_Paste!$E13818),1))</f>
        <v/>
      </c>
      <c r="C13821">
        <f>IF(GL_Paste!$B13818="","",IF(TRIM(GL_Paste!$M13818)&lt;&gt;"",TRIM(GL_Paste!$M13818),IFERROR(MID(GL_Paste!$I13818,FIND("[",GL_Paste!$I13818)+1,FIND("]",GL_Paste!$I13818)-FIND("[",GL_Paste!$I13818)-1),"")))</f>
        <v/>
      </c>
      <c r="D13821">
        <f>IF(GL_Paste!$B13818="","",IFERROR(INDEX(DeptName,MATCH($C13821,DeptTag,0)),"UNALLOCATED"))</f>
        <v/>
      </c>
      <c r="E13821">
        <f>IF(GL_Paste!$B13818="","",IFERROR(INDEX(AcctCat,MATCH(GL_Paste!$B13818&amp;"",AcctCode,0)),"UNKNOWN"))</f>
        <v/>
      </c>
      <c r="F13821">
        <f>IF(GL_Paste!$B13818="","",IFERROR(INDEX(AcctSub,MATCH(GL_Paste!$B13818&amp;"",AcctCode,0)),"UNKNOWN"))</f>
        <v/>
      </c>
    </row>
    <row r="13822">
      <c r="A13822" s="40">
        <f>IF(GL_Paste!$B13819="","",N(GL_Paste!$H13819)-N(GL_Paste!$G13819))</f>
        <v/>
      </c>
      <c r="B13822" s="43">
        <f>IF(GL_Paste!$B13819="","",DATE(YEAR(GL_Paste!$E13819),MONTH(GL_Paste!$E13819),1))</f>
        <v/>
      </c>
      <c r="C13822">
        <f>IF(GL_Paste!$B13819="","",IF(TRIM(GL_Paste!$M13819)&lt;&gt;"",TRIM(GL_Paste!$M13819),IFERROR(MID(GL_Paste!$I13819,FIND("[",GL_Paste!$I13819)+1,FIND("]",GL_Paste!$I13819)-FIND("[",GL_Paste!$I13819)-1),"")))</f>
        <v/>
      </c>
      <c r="D13822">
        <f>IF(GL_Paste!$B13819="","",IFERROR(INDEX(DeptName,MATCH($C13822,DeptTag,0)),"UNALLOCATED"))</f>
        <v/>
      </c>
      <c r="E13822">
        <f>IF(GL_Paste!$B13819="","",IFERROR(INDEX(AcctCat,MATCH(GL_Paste!$B13819&amp;"",AcctCode,0)),"UNKNOWN"))</f>
        <v/>
      </c>
      <c r="F13822">
        <f>IF(GL_Paste!$B13819="","",IFERROR(INDEX(AcctSub,MATCH(GL_Paste!$B13819&amp;"",AcctCode,0)),"UNKNOWN"))</f>
        <v/>
      </c>
    </row>
    <row r="13823">
      <c r="A13823" s="40">
        <f>IF(GL_Paste!$B13820="","",N(GL_Paste!$H13820)-N(GL_Paste!$G13820))</f>
        <v/>
      </c>
      <c r="B13823" s="43">
        <f>IF(GL_Paste!$B13820="","",DATE(YEAR(GL_Paste!$E13820),MONTH(GL_Paste!$E13820),1))</f>
        <v/>
      </c>
      <c r="C13823">
        <f>IF(GL_Paste!$B13820="","",IF(TRIM(GL_Paste!$M13820)&lt;&gt;"",TRIM(GL_Paste!$M13820),IFERROR(MID(GL_Paste!$I13820,FIND("[",GL_Paste!$I13820)+1,FIND("]",GL_Paste!$I13820)-FIND("[",GL_Paste!$I13820)-1),"")))</f>
        <v/>
      </c>
      <c r="D13823">
        <f>IF(GL_Paste!$B13820="","",IFERROR(INDEX(DeptName,MATCH($C13823,DeptTag,0)),"UNALLOCATED"))</f>
        <v/>
      </c>
      <c r="E13823">
        <f>IF(GL_Paste!$B13820="","",IFERROR(INDEX(AcctCat,MATCH(GL_Paste!$B13820&amp;"",AcctCode,0)),"UNKNOWN"))</f>
        <v/>
      </c>
      <c r="F13823">
        <f>IF(GL_Paste!$B13820="","",IFERROR(INDEX(AcctSub,MATCH(GL_Paste!$B13820&amp;"",AcctCode,0)),"UNKNOWN"))</f>
        <v/>
      </c>
    </row>
    <row r="13824">
      <c r="A13824" s="40">
        <f>IF(GL_Paste!$B13821="","",N(GL_Paste!$H13821)-N(GL_Paste!$G13821))</f>
        <v/>
      </c>
      <c r="B13824" s="43">
        <f>IF(GL_Paste!$B13821="","",DATE(YEAR(GL_Paste!$E13821),MONTH(GL_Paste!$E13821),1))</f>
        <v/>
      </c>
      <c r="C13824">
        <f>IF(GL_Paste!$B13821="","",IF(TRIM(GL_Paste!$M13821)&lt;&gt;"",TRIM(GL_Paste!$M13821),IFERROR(MID(GL_Paste!$I13821,FIND("[",GL_Paste!$I13821)+1,FIND("]",GL_Paste!$I13821)-FIND("[",GL_Paste!$I13821)-1),"")))</f>
        <v/>
      </c>
      <c r="D13824">
        <f>IF(GL_Paste!$B13821="","",IFERROR(INDEX(DeptName,MATCH($C13824,DeptTag,0)),"UNALLOCATED"))</f>
        <v/>
      </c>
      <c r="E13824">
        <f>IF(GL_Paste!$B13821="","",IFERROR(INDEX(AcctCat,MATCH(GL_Paste!$B13821&amp;"",AcctCode,0)),"UNKNOWN"))</f>
        <v/>
      </c>
      <c r="F13824">
        <f>IF(GL_Paste!$B13821="","",IFERROR(INDEX(AcctSub,MATCH(GL_Paste!$B13821&amp;"",AcctCode,0)),"UNKNOWN"))</f>
        <v/>
      </c>
    </row>
    <row r="13825">
      <c r="A13825" s="40">
        <f>IF(GL_Paste!$B13822="","",N(GL_Paste!$H13822)-N(GL_Paste!$G13822))</f>
        <v/>
      </c>
      <c r="B13825" s="43">
        <f>IF(GL_Paste!$B13822="","",DATE(YEAR(GL_Paste!$E13822),MONTH(GL_Paste!$E13822),1))</f>
        <v/>
      </c>
      <c r="C13825">
        <f>IF(GL_Paste!$B13822="","",IF(TRIM(GL_Paste!$M13822)&lt;&gt;"",TRIM(GL_Paste!$M13822),IFERROR(MID(GL_Paste!$I13822,FIND("[",GL_Paste!$I13822)+1,FIND("]",GL_Paste!$I13822)-FIND("[",GL_Paste!$I13822)-1),"")))</f>
        <v/>
      </c>
      <c r="D13825">
        <f>IF(GL_Paste!$B13822="","",IFERROR(INDEX(DeptName,MATCH($C13825,DeptTag,0)),"UNALLOCATED"))</f>
        <v/>
      </c>
      <c r="E13825">
        <f>IF(GL_Paste!$B13822="","",IFERROR(INDEX(AcctCat,MATCH(GL_Paste!$B13822&amp;"",AcctCode,0)),"UNKNOWN"))</f>
        <v/>
      </c>
      <c r="F13825">
        <f>IF(GL_Paste!$B13822="","",IFERROR(INDEX(AcctSub,MATCH(GL_Paste!$B13822&amp;"",AcctCode,0)),"UNKNOWN"))</f>
        <v/>
      </c>
    </row>
    <row r="13826">
      <c r="A13826" s="40">
        <f>IF(GL_Paste!$B13823="","",N(GL_Paste!$H13823)-N(GL_Paste!$G13823))</f>
        <v/>
      </c>
      <c r="B13826" s="43">
        <f>IF(GL_Paste!$B13823="","",DATE(YEAR(GL_Paste!$E13823),MONTH(GL_Paste!$E13823),1))</f>
        <v/>
      </c>
      <c r="C13826">
        <f>IF(GL_Paste!$B13823="","",IF(TRIM(GL_Paste!$M13823)&lt;&gt;"",TRIM(GL_Paste!$M13823),IFERROR(MID(GL_Paste!$I13823,FIND("[",GL_Paste!$I13823)+1,FIND("]",GL_Paste!$I13823)-FIND("[",GL_Paste!$I13823)-1),"")))</f>
        <v/>
      </c>
      <c r="D13826">
        <f>IF(GL_Paste!$B13823="","",IFERROR(INDEX(DeptName,MATCH($C13826,DeptTag,0)),"UNALLOCATED"))</f>
        <v/>
      </c>
      <c r="E13826">
        <f>IF(GL_Paste!$B13823="","",IFERROR(INDEX(AcctCat,MATCH(GL_Paste!$B13823&amp;"",AcctCode,0)),"UNKNOWN"))</f>
        <v/>
      </c>
      <c r="F13826">
        <f>IF(GL_Paste!$B13823="","",IFERROR(INDEX(AcctSub,MATCH(GL_Paste!$B13823&amp;"",AcctCode,0)),"UNKNOWN"))</f>
        <v/>
      </c>
    </row>
    <row r="13827">
      <c r="A13827" s="40">
        <f>IF(GL_Paste!$B13824="","",N(GL_Paste!$H13824)-N(GL_Paste!$G13824))</f>
        <v/>
      </c>
      <c r="B13827" s="43">
        <f>IF(GL_Paste!$B13824="","",DATE(YEAR(GL_Paste!$E13824),MONTH(GL_Paste!$E13824),1))</f>
        <v/>
      </c>
      <c r="C13827">
        <f>IF(GL_Paste!$B13824="","",IF(TRIM(GL_Paste!$M13824)&lt;&gt;"",TRIM(GL_Paste!$M13824),IFERROR(MID(GL_Paste!$I13824,FIND("[",GL_Paste!$I13824)+1,FIND("]",GL_Paste!$I13824)-FIND("[",GL_Paste!$I13824)-1),"")))</f>
        <v/>
      </c>
      <c r="D13827">
        <f>IF(GL_Paste!$B13824="","",IFERROR(INDEX(DeptName,MATCH($C13827,DeptTag,0)),"UNALLOCATED"))</f>
        <v/>
      </c>
      <c r="E13827">
        <f>IF(GL_Paste!$B13824="","",IFERROR(INDEX(AcctCat,MATCH(GL_Paste!$B13824&amp;"",AcctCode,0)),"UNKNOWN"))</f>
        <v/>
      </c>
      <c r="F13827">
        <f>IF(GL_Paste!$B13824="","",IFERROR(INDEX(AcctSub,MATCH(GL_Paste!$B13824&amp;"",AcctCode,0)),"UNKNOWN"))</f>
        <v/>
      </c>
    </row>
    <row r="13828">
      <c r="A13828" s="40">
        <f>IF(GL_Paste!$B13825="","",N(GL_Paste!$H13825)-N(GL_Paste!$G13825))</f>
        <v/>
      </c>
      <c r="B13828" s="43">
        <f>IF(GL_Paste!$B13825="","",DATE(YEAR(GL_Paste!$E13825),MONTH(GL_Paste!$E13825),1))</f>
        <v/>
      </c>
      <c r="C13828">
        <f>IF(GL_Paste!$B13825="","",IF(TRIM(GL_Paste!$M13825)&lt;&gt;"",TRIM(GL_Paste!$M13825),IFERROR(MID(GL_Paste!$I13825,FIND("[",GL_Paste!$I13825)+1,FIND("]",GL_Paste!$I13825)-FIND("[",GL_Paste!$I13825)-1),"")))</f>
        <v/>
      </c>
      <c r="D13828">
        <f>IF(GL_Paste!$B13825="","",IFERROR(INDEX(DeptName,MATCH($C13828,DeptTag,0)),"UNALLOCATED"))</f>
        <v/>
      </c>
      <c r="E13828">
        <f>IF(GL_Paste!$B13825="","",IFERROR(INDEX(AcctCat,MATCH(GL_Paste!$B13825&amp;"",AcctCode,0)),"UNKNOWN"))</f>
        <v/>
      </c>
      <c r="F13828">
        <f>IF(GL_Paste!$B13825="","",IFERROR(INDEX(AcctSub,MATCH(GL_Paste!$B13825&amp;"",AcctCode,0)),"UNKNOWN"))</f>
        <v/>
      </c>
    </row>
    <row r="13829">
      <c r="A13829" s="40">
        <f>IF(GL_Paste!$B13826="","",N(GL_Paste!$H13826)-N(GL_Paste!$G13826))</f>
        <v/>
      </c>
      <c r="B13829" s="43">
        <f>IF(GL_Paste!$B13826="","",DATE(YEAR(GL_Paste!$E13826),MONTH(GL_Paste!$E13826),1))</f>
        <v/>
      </c>
      <c r="C13829">
        <f>IF(GL_Paste!$B13826="","",IF(TRIM(GL_Paste!$M13826)&lt;&gt;"",TRIM(GL_Paste!$M13826),IFERROR(MID(GL_Paste!$I13826,FIND("[",GL_Paste!$I13826)+1,FIND("]",GL_Paste!$I13826)-FIND("[",GL_Paste!$I13826)-1),"")))</f>
        <v/>
      </c>
      <c r="D13829">
        <f>IF(GL_Paste!$B13826="","",IFERROR(INDEX(DeptName,MATCH($C13829,DeptTag,0)),"UNALLOCATED"))</f>
        <v/>
      </c>
      <c r="E13829">
        <f>IF(GL_Paste!$B13826="","",IFERROR(INDEX(AcctCat,MATCH(GL_Paste!$B13826&amp;"",AcctCode,0)),"UNKNOWN"))</f>
        <v/>
      </c>
      <c r="F13829">
        <f>IF(GL_Paste!$B13826="","",IFERROR(INDEX(AcctSub,MATCH(GL_Paste!$B13826&amp;"",AcctCode,0)),"UNKNOWN"))</f>
        <v/>
      </c>
    </row>
    <row r="13830">
      <c r="A13830" s="40">
        <f>IF(GL_Paste!$B13827="","",N(GL_Paste!$H13827)-N(GL_Paste!$G13827))</f>
        <v/>
      </c>
      <c r="B13830" s="43">
        <f>IF(GL_Paste!$B13827="","",DATE(YEAR(GL_Paste!$E13827),MONTH(GL_Paste!$E13827),1))</f>
        <v/>
      </c>
      <c r="C13830">
        <f>IF(GL_Paste!$B13827="","",IF(TRIM(GL_Paste!$M13827)&lt;&gt;"",TRIM(GL_Paste!$M13827),IFERROR(MID(GL_Paste!$I13827,FIND("[",GL_Paste!$I13827)+1,FIND("]",GL_Paste!$I13827)-FIND("[",GL_Paste!$I13827)-1),"")))</f>
        <v/>
      </c>
      <c r="D13830">
        <f>IF(GL_Paste!$B13827="","",IFERROR(INDEX(DeptName,MATCH($C13830,DeptTag,0)),"UNALLOCATED"))</f>
        <v/>
      </c>
      <c r="E13830">
        <f>IF(GL_Paste!$B13827="","",IFERROR(INDEX(AcctCat,MATCH(GL_Paste!$B13827&amp;"",AcctCode,0)),"UNKNOWN"))</f>
        <v/>
      </c>
      <c r="F13830">
        <f>IF(GL_Paste!$B13827="","",IFERROR(INDEX(AcctSub,MATCH(GL_Paste!$B13827&amp;"",AcctCode,0)),"UNKNOWN"))</f>
        <v/>
      </c>
    </row>
    <row r="13831">
      <c r="A13831" s="40">
        <f>IF(GL_Paste!$B13828="","",N(GL_Paste!$H13828)-N(GL_Paste!$G13828))</f>
        <v/>
      </c>
      <c r="B13831" s="43">
        <f>IF(GL_Paste!$B13828="","",DATE(YEAR(GL_Paste!$E13828),MONTH(GL_Paste!$E13828),1))</f>
        <v/>
      </c>
      <c r="C13831">
        <f>IF(GL_Paste!$B13828="","",IF(TRIM(GL_Paste!$M13828)&lt;&gt;"",TRIM(GL_Paste!$M13828),IFERROR(MID(GL_Paste!$I13828,FIND("[",GL_Paste!$I13828)+1,FIND("]",GL_Paste!$I13828)-FIND("[",GL_Paste!$I13828)-1),"")))</f>
        <v/>
      </c>
      <c r="D13831">
        <f>IF(GL_Paste!$B13828="","",IFERROR(INDEX(DeptName,MATCH($C13831,DeptTag,0)),"UNALLOCATED"))</f>
        <v/>
      </c>
      <c r="E13831">
        <f>IF(GL_Paste!$B13828="","",IFERROR(INDEX(AcctCat,MATCH(GL_Paste!$B13828&amp;"",AcctCode,0)),"UNKNOWN"))</f>
        <v/>
      </c>
      <c r="F13831">
        <f>IF(GL_Paste!$B13828="","",IFERROR(INDEX(AcctSub,MATCH(GL_Paste!$B13828&amp;"",AcctCode,0)),"UNKNOWN"))</f>
        <v/>
      </c>
    </row>
    <row r="13832">
      <c r="A13832" s="40">
        <f>IF(GL_Paste!$B13829="","",N(GL_Paste!$H13829)-N(GL_Paste!$G13829))</f>
        <v/>
      </c>
      <c r="B13832" s="43">
        <f>IF(GL_Paste!$B13829="","",DATE(YEAR(GL_Paste!$E13829),MONTH(GL_Paste!$E13829),1))</f>
        <v/>
      </c>
      <c r="C13832">
        <f>IF(GL_Paste!$B13829="","",IF(TRIM(GL_Paste!$M13829)&lt;&gt;"",TRIM(GL_Paste!$M13829),IFERROR(MID(GL_Paste!$I13829,FIND("[",GL_Paste!$I13829)+1,FIND("]",GL_Paste!$I13829)-FIND("[",GL_Paste!$I13829)-1),"")))</f>
        <v/>
      </c>
      <c r="D13832">
        <f>IF(GL_Paste!$B13829="","",IFERROR(INDEX(DeptName,MATCH($C13832,DeptTag,0)),"UNALLOCATED"))</f>
        <v/>
      </c>
      <c r="E13832">
        <f>IF(GL_Paste!$B13829="","",IFERROR(INDEX(AcctCat,MATCH(GL_Paste!$B13829&amp;"",AcctCode,0)),"UNKNOWN"))</f>
        <v/>
      </c>
      <c r="F13832">
        <f>IF(GL_Paste!$B13829="","",IFERROR(INDEX(AcctSub,MATCH(GL_Paste!$B13829&amp;"",AcctCode,0)),"UNKNOWN"))</f>
        <v/>
      </c>
    </row>
    <row r="13833">
      <c r="A13833" s="40">
        <f>IF(GL_Paste!$B13830="","",N(GL_Paste!$H13830)-N(GL_Paste!$G13830))</f>
        <v/>
      </c>
      <c r="B13833" s="43">
        <f>IF(GL_Paste!$B13830="","",DATE(YEAR(GL_Paste!$E13830),MONTH(GL_Paste!$E13830),1))</f>
        <v/>
      </c>
      <c r="C13833">
        <f>IF(GL_Paste!$B13830="","",IF(TRIM(GL_Paste!$M13830)&lt;&gt;"",TRIM(GL_Paste!$M13830),IFERROR(MID(GL_Paste!$I13830,FIND("[",GL_Paste!$I13830)+1,FIND("]",GL_Paste!$I13830)-FIND("[",GL_Paste!$I13830)-1),"")))</f>
        <v/>
      </c>
      <c r="D13833">
        <f>IF(GL_Paste!$B13830="","",IFERROR(INDEX(DeptName,MATCH($C13833,DeptTag,0)),"UNALLOCATED"))</f>
        <v/>
      </c>
      <c r="E13833">
        <f>IF(GL_Paste!$B13830="","",IFERROR(INDEX(AcctCat,MATCH(GL_Paste!$B13830&amp;"",AcctCode,0)),"UNKNOWN"))</f>
        <v/>
      </c>
      <c r="F13833">
        <f>IF(GL_Paste!$B13830="","",IFERROR(INDEX(AcctSub,MATCH(GL_Paste!$B13830&amp;"",AcctCode,0)),"UNKNOWN"))</f>
        <v/>
      </c>
    </row>
    <row r="13834">
      <c r="A13834" s="40">
        <f>IF(GL_Paste!$B13831="","",N(GL_Paste!$H13831)-N(GL_Paste!$G13831))</f>
        <v/>
      </c>
      <c r="B13834" s="43">
        <f>IF(GL_Paste!$B13831="","",DATE(YEAR(GL_Paste!$E13831),MONTH(GL_Paste!$E13831),1))</f>
        <v/>
      </c>
      <c r="C13834">
        <f>IF(GL_Paste!$B13831="","",IF(TRIM(GL_Paste!$M13831)&lt;&gt;"",TRIM(GL_Paste!$M13831),IFERROR(MID(GL_Paste!$I13831,FIND("[",GL_Paste!$I13831)+1,FIND("]",GL_Paste!$I13831)-FIND("[",GL_Paste!$I13831)-1),"")))</f>
        <v/>
      </c>
      <c r="D13834">
        <f>IF(GL_Paste!$B13831="","",IFERROR(INDEX(DeptName,MATCH($C13834,DeptTag,0)),"UNALLOCATED"))</f>
        <v/>
      </c>
      <c r="E13834">
        <f>IF(GL_Paste!$B13831="","",IFERROR(INDEX(AcctCat,MATCH(GL_Paste!$B13831&amp;"",AcctCode,0)),"UNKNOWN"))</f>
        <v/>
      </c>
      <c r="F13834">
        <f>IF(GL_Paste!$B13831="","",IFERROR(INDEX(AcctSub,MATCH(GL_Paste!$B13831&amp;"",AcctCode,0)),"UNKNOWN"))</f>
        <v/>
      </c>
    </row>
    <row r="13835">
      <c r="A13835" s="40">
        <f>IF(GL_Paste!$B13832="","",N(GL_Paste!$H13832)-N(GL_Paste!$G13832))</f>
        <v/>
      </c>
      <c r="B13835" s="43">
        <f>IF(GL_Paste!$B13832="","",DATE(YEAR(GL_Paste!$E13832),MONTH(GL_Paste!$E13832),1))</f>
        <v/>
      </c>
      <c r="C13835">
        <f>IF(GL_Paste!$B13832="","",IF(TRIM(GL_Paste!$M13832)&lt;&gt;"",TRIM(GL_Paste!$M13832),IFERROR(MID(GL_Paste!$I13832,FIND("[",GL_Paste!$I13832)+1,FIND("]",GL_Paste!$I13832)-FIND("[",GL_Paste!$I13832)-1),"")))</f>
        <v/>
      </c>
      <c r="D13835">
        <f>IF(GL_Paste!$B13832="","",IFERROR(INDEX(DeptName,MATCH($C13835,DeptTag,0)),"UNALLOCATED"))</f>
        <v/>
      </c>
      <c r="E13835">
        <f>IF(GL_Paste!$B13832="","",IFERROR(INDEX(AcctCat,MATCH(GL_Paste!$B13832&amp;"",AcctCode,0)),"UNKNOWN"))</f>
        <v/>
      </c>
      <c r="F13835">
        <f>IF(GL_Paste!$B13832="","",IFERROR(INDEX(AcctSub,MATCH(GL_Paste!$B13832&amp;"",AcctCode,0)),"UNKNOWN"))</f>
        <v/>
      </c>
    </row>
    <row r="13836">
      <c r="A13836" s="40">
        <f>IF(GL_Paste!$B13833="","",N(GL_Paste!$H13833)-N(GL_Paste!$G13833))</f>
        <v/>
      </c>
      <c r="B13836" s="43">
        <f>IF(GL_Paste!$B13833="","",DATE(YEAR(GL_Paste!$E13833),MONTH(GL_Paste!$E13833),1))</f>
        <v/>
      </c>
      <c r="C13836">
        <f>IF(GL_Paste!$B13833="","",IF(TRIM(GL_Paste!$M13833)&lt;&gt;"",TRIM(GL_Paste!$M13833),IFERROR(MID(GL_Paste!$I13833,FIND("[",GL_Paste!$I13833)+1,FIND("]",GL_Paste!$I13833)-FIND("[",GL_Paste!$I13833)-1),"")))</f>
        <v/>
      </c>
      <c r="D13836">
        <f>IF(GL_Paste!$B13833="","",IFERROR(INDEX(DeptName,MATCH($C13836,DeptTag,0)),"UNALLOCATED"))</f>
        <v/>
      </c>
      <c r="E13836">
        <f>IF(GL_Paste!$B13833="","",IFERROR(INDEX(AcctCat,MATCH(GL_Paste!$B13833&amp;"",AcctCode,0)),"UNKNOWN"))</f>
        <v/>
      </c>
      <c r="F13836">
        <f>IF(GL_Paste!$B13833="","",IFERROR(INDEX(AcctSub,MATCH(GL_Paste!$B13833&amp;"",AcctCode,0)),"UNKNOWN"))</f>
        <v/>
      </c>
    </row>
    <row r="13837">
      <c r="A13837" s="40">
        <f>IF(GL_Paste!$B13834="","",N(GL_Paste!$H13834)-N(GL_Paste!$G13834))</f>
        <v/>
      </c>
      <c r="B13837" s="43">
        <f>IF(GL_Paste!$B13834="","",DATE(YEAR(GL_Paste!$E13834),MONTH(GL_Paste!$E13834),1))</f>
        <v/>
      </c>
      <c r="C13837">
        <f>IF(GL_Paste!$B13834="","",IF(TRIM(GL_Paste!$M13834)&lt;&gt;"",TRIM(GL_Paste!$M13834),IFERROR(MID(GL_Paste!$I13834,FIND("[",GL_Paste!$I13834)+1,FIND("]",GL_Paste!$I13834)-FIND("[",GL_Paste!$I13834)-1),"")))</f>
        <v/>
      </c>
      <c r="D13837">
        <f>IF(GL_Paste!$B13834="","",IFERROR(INDEX(DeptName,MATCH($C13837,DeptTag,0)),"UNALLOCATED"))</f>
        <v/>
      </c>
      <c r="E13837">
        <f>IF(GL_Paste!$B13834="","",IFERROR(INDEX(AcctCat,MATCH(GL_Paste!$B13834&amp;"",AcctCode,0)),"UNKNOWN"))</f>
        <v/>
      </c>
      <c r="F13837">
        <f>IF(GL_Paste!$B13834="","",IFERROR(INDEX(AcctSub,MATCH(GL_Paste!$B13834&amp;"",AcctCode,0)),"UNKNOWN"))</f>
        <v/>
      </c>
    </row>
    <row r="13838">
      <c r="A13838" s="40">
        <f>IF(GL_Paste!$B13835="","",N(GL_Paste!$H13835)-N(GL_Paste!$G13835))</f>
        <v/>
      </c>
      <c r="B13838" s="43">
        <f>IF(GL_Paste!$B13835="","",DATE(YEAR(GL_Paste!$E13835),MONTH(GL_Paste!$E13835),1))</f>
        <v/>
      </c>
      <c r="C13838">
        <f>IF(GL_Paste!$B13835="","",IF(TRIM(GL_Paste!$M13835)&lt;&gt;"",TRIM(GL_Paste!$M13835),IFERROR(MID(GL_Paste!$I13835,FIND("[",GL_Paste!$I13835)+1,FIND("]",GL_Paste!$I13835)-FIND("[",GL_Paste!$I13835)-1),"")))</f>
        <v/>
      </c>
      <c r="D13838">
        <f>IF(GL_Paste!$B13835="","",IFERROR(INDEX(DeptName,MATCH($C13838,DeptTag,0)),"UNALLOCATED"))</f>
        <v/>
      </c>
      <c r="E13838">
        <f>IF(GL_Paste!$B13835="","",IFERROR(INDEX(AcctCat,MATCH(GL_Paste!$B13835&amp;"",AcctCode,0)),"UNKNOWN"))</f>
        <v/>
      </c>
      <c r="F13838">
        <f>IF(GL_Paste!$B13835="","",IFERROR(INDEX(AcctSub,MATCH(GL_Paste!$B13835&amp;"",AcctCode,0)),"UNKNOWN"))</f>
        <v/>
      </c>
    </row>
    <row r="13839">
      <c r="A13839" s="40">
        <f>IF(GL_Paste!$B13836="","",N(GL_Paste!$H13836)-N(GL_Paste!$G13836))</f>
        <v/>
      </c>
      <c r="B13839" s="43">
        <f>IF(GL_Paste!$B13836="","",DATE(YEAR(GL_Paste!$E13836),MONTH(GL_Paste!$E13836),1))</f>
        <v/>
      </c>
      <c r="C13839">
        <f>IF(GL_Paste!$B13836="","",IF(TRIM(GL_Paste!$M13836)&lt;&gt;"",TRIM(GL_Paste!$M13836),IFERROR(MID(GL_Paste!$I13836,FIND("[",GL_Paste!$I13836)+1,FIND("]",GL_Paste!$I13836)-FIND("[",GL_Paste!$I13836)-1),"")))</f>
        <v/>
      </c>
      <c r="D13839">
        <f>IF(GL_Paste!$B13836="","",IFERROR(INDEX(DeptName,MATCH($C13839,DeptTag,0)),"UNALLOCATED"))</f>
        <v/>
      </c>
      <c r="E13839">
        <f>IF(GL_Paste!$B13836="","",IFERROR(INDEX(AcctCat,MATCH(GL_Paste!$B13836&amp;"",AcctCode,0)),"UNKNOWN"))</f>
        <v/>
      </c>
      <c r="F13839">
        <f>IF(GL_Paste!$B13836="","",IFERROR(INDEX(AcctSub,MATCH(GL_Paste!$B13836&amp;"",AcctCode,0)),"UNKNOWN"))</f>
        <v/>
      </c>
    </row>
    <row r="13840">
      <c r="A13840" s="40">
        <f>IF(GL_Paste!$B13837="","",N(GL_Paste!$H13837)-N(GL_Paste!$G13837))</f>
        <v/>
      </c>
      <c r="B13840" s="43">
        <f>IF(GL_Paste!$B13837="","",DATE(YEAR(GL_Paste!$E13837),MONTH(GL_Paste!$E13837),1))</f>
        <v/>
      </c>
      <c r="C13840">
        <f>IF(GL_Paste!$B13837="","",IF(TRIM(GL_Paste!$M13837)&lt;&gt;"",TRIM(GL_Paste!$M13837),IFERROR(MID(GL_Paste!$I13837,FIND("[",GL_Paste!$I13837)+1,FIND("]",GL_Paste!$I13837)-FIND("[",GL_Paste!$I13837)-1),"")))</f>
        <v/>
      </c>
      <c r="D13840">
        <f>IF(GL_Paste!$B13837="","",IFERROR(INDEX(DeptName,MATCH($C13840,DeptTag,0)),"UNALLOCATED"))</f>
        <v/>
      </c>
      <c r="E13840">
        <f>IF(GL_Paste!$B13837="","",IFERROR(INDEX(AcctCat,MATCH(GL_Paste!$B13837&amp;"",AcctCode,0)),"UNKNOWN"))</f>
        <v/>
      </c>
      <c r="F13840">
        <f>IF(GL_Paste!$B13837="","",IFERROR(INDEX(AcctSub,MATCH(GL_Paste!$B13837&amp;"",AcctCode,0)),"UNKNOWN"))</f>
        <v/>
      </c>
    </row>
    <row r="13841">
      <c r="A13841" s="40">
        <f>IF(GL_Paste!$B13838="","",N(GL_Paste!$H13838)-N(GL_Paste!$G13838))</f>
        <v/>
      </c>
      <c r="B13841" s="43">
        <f>IF(GL_Paste!$B13838="","",DATE(YEAR(GL_Paste!$E13838),MONTH(GL_Paste!$E13838),1))</f>
        <v/>
      </c>
      <c r="C13841">
        <f>IF(GL_Paste!$B13838="","",IF(TRIM(GL_Paste!$M13838)&lt;&gt;"",TRIM(GL_Paste!$M13838),IFERROR(MID(GL_Paste!$I13838,FIND("[",GL_Paste!$I13838)+1,FIND("]",GL_Paste!$I13838)-FIND("[",GL_Paste!$I13838)-1),"")))</f>
        <v/>
      </c>
      <c r="D13841">
        <f>IF(GL_Paste!$B13838="","",IFERROR(INDEX(DeptName,MATCH($C13841,DeptTag,0)),"UNALLOCATED"))</f>
        <v/>
      </c>
      <c r="E13841">
        <f>IF(GL_Paste!$B13838="","",IFERROR(INDEX(AcctCat,MATCH(GL_Paste!$B13838&amp;"",AcctCode,0)),"UNKNOWN"))</f>
        <v/>
      </c>
      <c r="F13841">
        <f>IF(GL_Paste!$B13838="","",IFERROR(INDEX(AcctSub,MATCH(GL_Paste!$B13838&amp;"",AcctCode,0)),"UNKNOWN"))</f>
        <v/>
      </c>
    </row>
    <row r="13842">
      <c r="A13842" s="40">
        <f>IF(GL_Paste!$B13839="","",N(GL_Paste!$H13839)-N(GL_Paste!$G13839))</f>
        <v/>
      </c>
      <c r="B13842" s="43">
        <f>IF(GL_Paste!$B13839="","",DATE(YEAR(GL_Paste!$E13839),MONTH(GL_Paste!$E13839),1))</f>
        <v/>
      </c>
      <c r="C13842">
        <f>IF(GL_Paste!$B13839="","",IF(TRIM(GL_Paste!$M13839)&lt;&gt;"",TRIM(GL_Paste!$M13839),IFERROR(MID(GL_Paste!$I13839,FIND("[",GL_Paste!$I13839)+1,FIND("]",GL_Paste!$I13839)-FIND("[",GL_Paste!$I13839)-1),"")))</f>
        <v/>
      </c>
      <c r="D13842">
        <f>IF(GL_Paste!$B13839="","",IFERROR(INDEX(DeptName,MATCH($C13842,DeptTag,0)),"UNALLOCATED"))</f>
        <v/>
      </c>
      <c r="E13842">
        <f>IF(GL_Paste!$B13839="","",IFERROR(INDEX(AcctCat,MATCH(GL_Paste!$B13839&amp;"",AcctCode,0)),"UNKNOWN"))</f>
        <v/>
      </c>
      <c r="F13842">
        <f>IF(GL_Paste!$B13839="","",IFERROR(INDEX(AcctSub,MATCH(GL_Paste!$B13839&amp;"",AcctCode,0)),"UNKNOWN"))</f>
        <v/>
      </c>
    </row>
    <row r="13843">
      <c r="A13843" s="40">
        <f>IF(GL_Paste!$B13840="","",N(GL_Paste!$H13840)-N(GL_Paste!$G13840))</f>
        <v/>
      </c>
      <c r="B13843" s="43">
        <f>IF(GL_Paste!$B13840="","",DATE(YEAR(GL_Paste!$E13840),MONTH(GL_Paste!$E13840),1))</f>
        <v/>
      </c>
      <c r="C13843">
        <f>IF(GL_Paste!$B13840="","",IF(TRIM(GL_Paste!$M13840)&lt;&gt;"",TRIM(GL_Paste!$M13840),IFERROR(MID(GL_Paste!$I13840,FIND("[",GL_Paste!$I13840)+1,FIND("]",GL_Paste!$I13840)-FIND("[",GL_Paste!$I13840)-1),"")))</f>
        <v/>
      </c>
      <c r="D13843">
        <f>IF(GL_Paste!$B13840="","",IFERROR(INDEX(DeptName,MATCH($C13843,DeptTag,0)),"UNALLOCATED"))</f>
        <v/>
      </c>
      <c r="E13843">
        <f>IF(GL_Paste!$B13840="","",IFERROR(INDEX(AcctCat,MATCH(GL_Paste!$B13840&amp;"",AcctCode,0)),"UNKNOWN"))</f>
        <v/>
      </c>
      <c r="F13843">
        <f>IF(GL_Paste!$B13840="","",IFERROR(INDEX(AcctSub,MATCH(GL_Paste!$B13840&amp;"",AcctCode,0)),"UNKNOWN"))</f>
        <v/>
      </c>
    </row>
    <row r="13844">
      <c r="A13844" s="40">
        <f>IF(GL_Paste!$B13841="","",N(GL_Paste!$H13841)-N(GL_Paste!$G13841))</f>
        <v/>
      </c>
      <c r="B13844" s="43">
        <f>IF(GL_Paste!$B13841="","",DATE(YEAR(GL_Paste!$E13841),MONTH(GL_Paste!$E13841),1))</f>
        <v/>
      </c>
      <c r="C13844">
        <f>IF(GL_Paste!$B13841="","",IF(TRIM(GL_Paste!$M13841)&lt;&gt;"",TRIM(GL_Paste!$M13841),IFERROR(MID(GL_Paste!$I13841,FIND("[",GL_Paste!$I13841)+1,FIND("]",GL_Paste!$I13841)-FIND("[",GL_Paste!$I13841)-1),"")))</f>
        <v/>
      </c>
      <c r="D13844">
        <f>IF(GL_Paste!$B13841="","",IFERROR(INDEX(DeptName,MATCH($C13844,DeptTag,0)),"UNALLOCATED"))</f>
        <v/>
      </c>
      <c r="E13844">
        <f>IF(GL_Paste!$B13841="","",IFERROR(INDEX(AcctCat,MATCH(GL_Paste!$B13841&amp;"",AcctCode,0)),"UNKNOWN"))</f>
        <v/>
      </c>
      <c r="F13844">
        <f>IF(GL_Paste!$B13841="","",IFERROR(INDEX(AcctSub,MATCH(GL_Paste!$B13841&amp;"",AcctCode,0)),"UNKNOWN"))</f>
        <v/>
      </c>
    </row>
    <row r="13845">
      <c r="A13845" s="40">
        <f>IF(GL_Paste!$B13842="","",N(GL_Paste!$H13842)-N(GL_Paste!$G13842))</f>
        <v/>
      </c>
      <c r="B13845" s="43">
        <f>IF(GL_Paste!$B13842="","",DATE(YEAR(GL_Paste!$E13842),MONTH(GL_Paste!$E13842),1))</f>
        <v/>
      </c>
      <c r="C13845">
        <f>IF(GL_Paste!$B13842="","",IF(TRIM(GL_Paste!$M13842)&lt;&gt;"",TRIM(GL_Paste!$M13842),IFERROR(MID(GL_Paste!$I13842,FIND("[",GL_Paste!$I13842)+1,FIND("]",GL_Paste!$I13842)-FIND("[",GL_Paste!$I13842)-1),"")))</f>
        <v/>
      </c>
      <c r="D13845">
        <f>IF(GL_Paste!$B13842="","",IFERROR(INDEX(DeptName,MATCH($C13845,DeptTag,0)),"UNALLOCATED"))</f>
        <v/>
      </c>
      <c r="E13845">
        <f>IF(GL_Paste!$B13842="","",IFERROR(INDEX(AcctCat,MATCH(GL_Paste!$B13842&amp;"",AcctCode,0)),"UNKNOWN"))</f>
        <v/>
      </c>
      <c r="F13845">
        <f>IF(GL_Paste!$B13842="","",IFERROR(INDEX(AcctSub,MATCH(GL_Paste!$B13842&amp;"",AcctCode,0)),"UNKNOWN"))</f>
        <v/>
      </c>
    </row>
    <row r="13846">
      <c r="A13846" s="40">
        <f>IF(GL_Paste!$B13843="","",N(GL_Paste!$H13843)-N(GL_Paste!$G13843))</f>
        <v/>
      </c>
      <c r="B13846" s="43">
        <f>IF(GL_Paste!$B13843="","",DATE(YEAR(GL_Paste!$E13843),MONTH(GL_Paste!$E13843),1))</f>
        <v/>
      </c>
      <c r="C13846">
        <f>IF(GL_Paste!$B13843="","",IF(TRIM(GL_Paste!$M13843)&lt;&gt;"",TRIM(GL_Paste!$M13843),IFERROR(MID(GL_Paste!$I13843,FIND("[",GL_Paste!$I13843)+1,FIND("]",GL_Paste!$I13843)-FIND("[",GL_Paste!$I13843)-1),"")))</f>
        <v/>
      </c>
      <c r="D13846">
        <f>IF(GL_Paste!$B13843="","",IFERROR(INDEX(DeptName,MATCH($C13846,DeptTag,0)),"UNALLOCATED"))</f>
        <v/>
      </c>
      <c r="E13846">
        <f>IF(GL_Paste!$B13843="","",IFERROR(INDEX(AcctCat,MATCH(GL_Paste!$B13843&amp;"",AcctCode,0)),"UNKNOWN"))</f>
        <v/>
      </c>
      <c r="F13846">
        <f>IF(GL_Paste!$B13843="","",IFERROR(INDEX(AcctSub,MATCH(GL_Paste!$B13843&amp;"",AcctCode,0)),"UNKNOWN"))</f>
        <v/>
      </c>
    </row>
    <row r="13847">
      <c r="A13847" s="40">
        <f>IF(GL_Paste!$B13844="","",N(GL_Paste!$H13844)-N(GL_Paste!$G13844))</f>
        <v/>
      </c>
      <c r="B13847" s="43">
        <f>IF(GL_Paste!$B13844="","",DATE(YEAR(GL_Paste!$E13844),MONTH(GL_Paste!$E13844),1))</f>
        <v/>
      </c>
      <c r="C13847">
        <f>IF(GL_Paste!$B13844="","",IF(TRIM(GL_Paste!$M13844)&lt;&gt;"",TRIM(GL_Paste!$M13844),IFERROR(MID(GL_Paste!$I13844,FIND("[",GL_Paste!$I13844)+1,FIND("]",GL_Paste!$I13844)-FIND("[",GL_Paste!$I13844)-1),"")))</f>
        <v/>
      </c>
      <c r="D13847">
        <f>IF(GL_Paste!$B13844="","",IFERROR(INDEX(DeptName,MATCH($C13847,DeptTag,0)),"UNALLOCATED"))</f>
        <v/>
      </c>
      <c r="E13847">
        <f>IF(GL_Paste!$B13844="","",IFERROR(INDEX(AcctCat,MATCH(GL_Paste!$B13844&amp;"",AcctCode,0)),"UNKNOWN"))</f>
        <v/>
      </c>
      <c r="F13847">
        <f>IF(GL_Paste!$B13844="","",IFERROR(INDEX(AcctSub,MATCH(GL_Paste!$B13844&amp;"",AcctCode,0)),"UNKNOWN"))</f>
        <v/>
      </c>
    </row>
    <row r="13848">
      <c r="A13848" s="40">
        <f>IF(GL_Paste!$B13845="","",N(GL_Paste!$H13845)-N(GL_Paste!$G13845))</f>
        <v/>
      </c>
      <c r="B13848" s="43">
        <f>IF(GL_Paste!$B13845="","",DATE(YEAR(GL_Paste!$E13845),MONTH(GL_Paste!$E13845),1))</f>
        <v/>
      </c>
      <c r="C13848">
        <f>IF(GL_Paste!$B13845="","",IF(TRIM(GL_Paste!$M13845)&lt;&gt;"",TRIM(GL_Paste!$M13845),IFERROR(MID(GL_Paste!$I13845,FIND("[",GL_Paste!$I13845)+1,FIND("]",GL_Paste!$I13845)-FIND("[",GL_Paste!$I13845)-1),"")))</f>
        <v/>
      </c>
      <c r="D13848">
        <f>IF(GL_Paste!$B13845="","",IFERROR(INDEX(DeptName,MATCH($C13848,DeptTag,0)),"UNALLOCATED"))</f>
        <v/>
      </c>
      <c r="E13848">
        <f>IF(GL_Paste!$B13845="","",IFERROR(INDEX(AcctCat,MATCH(GL_Paste!$B13845&amp;"",AcctCode,0)),"UNKNOWN"))</f>
        <v/>
      </c>
      <c r="F13848">
        <f>IF(GL_Paste!$B13845="","",IFERROR(INDEX(AcctSub,MATCH(GL_Paste!$B13845&amp;"",AcctCode,0)),"UNKNOWN"))</f>
        <v/>
      </c>
    </row>
    <row r="13849">
      <c r="A13849" s="40">
        <f>IF(GL_Paste!$B13846="","",N(GL_Paste!$H13846)-N(GL_Paste!$G13846))</f>
        <v/>
      </c>
      <c r="B13849" s="43">
        <f>IF(GL_Paste!$B13846="","",DATE(YEAR(GL_Paste!$E13846),MONTH(GL_Paste!$E13846),1))</f>
        <v/>
      </c>
      <c r="C13849">
        <f>IF(GL_Paste!$B13846="","",IF(TRIM(GL_Paste!$M13846)&lt;&gt;"",TRIM(GL_Paste!$M13846),IFERROR(MID(GL_Paste!$I13846,FIND("[",GL_Paste!$I13846)+1,FIND("]",GL_Paste!$I13846)-FIND("[",GL_Paste!$I13846)-1),"")))</f>
        <v/>
      </c>
      <c r="D13849">
        <f>IF(GL_Paste!$B13846="","",IFERROR(INDEX(DeptName,MATCH($C13849,DeptTag,0)),"UNALLOCATED"))</f>
        <v/>
      </c>
      <c r="E13849">
        <f>IF(GL_Paste!$B13846="","",IFERROR(INDEX(AcctCat,MATCH(GL_Paste!$B13846&amp;"",AcctCode,0)),"UNKNOWN"))</f>
        <v/>
      </c>
      <c r="F13849">
        <f>IF(GL_Paste!$B13846="","",IFERROR(INDEX(AcctSub,MATCH(GL_Paste!$B13846&amp;"",AcctCode,0)),"UNKNOWN"))</f>
        <v/>
      </c>
    </row>
    <row r="13850">
      <c r="A13850" s="40">
        <f>IF(GL_Paste!$B13847="","",N(GL_Paste!$H13847)-N(GL_Paste!$G13847))</f>
        <v/>
      </c>
      <c r="B13850" s="43">
        <f>IF(GL_Paste!$B13847="","",DATE(YEAR(GL_Paste!$E13847),MONTH(GL_Paste!$E13847),1))</f>
        <v/>
      </c>
      <c r="C13850">
        <f>IF(GL_Paste!$B13847="","",IF(TRIM(GL_Paste!$M13847)&lt;&gt;"",TRIM(GL_Paste!$M13847),IFERROR(MID(GL_Paste!$I13847,FIND("[",GL_Paste!$I13847)+1,FIND("]",GL_Paste!$I13847)-FIND("[",GL_Paste!$I13847)-1),"")))</f>
        <v/>
      </c>
      <c r="D13850">
        <f>IF(GL_Paste!$B13847="","",IFERROR(INDEX(DeptName,MATCH($C13850,DeptTag,0)),"UNALLOCATED"))</f>
        <v/>
      </c>
      <c r="E13850">
        <f>IF(GL_Paste!$B13847="","",IFERROR(INDEX(AcctCat,MATCH(GL_Paste!$B13847&amp;"",AcctCode,0)),"UNKNOWN"))</f>
        <v/>
      </c>
      <c r="F13850">
        <f>IF(GL_Paste!$B13847="","",IFERROR(INDEX(AcctSub,MATCH(GL_Paste!$B13847&amp;"",AcctCode,0)),"UNKNOWN"))</f>
        <v/>
      </c>
    </row>
    <row r="13851">
      <c r="A13851" s="40">
        <f>IF(GL_Paste!$B13848="","",N(GL_Paste!$H13848)-N(GL_Paste!$G13848))</f>
        <v/>
      </c>
      <c r="B13851" s="43">
        <f>IF(GL_Paste!$B13848="","",DATE(YEAR(GL_Paste!$E13848),MONTH(GL_Paste!$E13848),1))</f>
        <v/>
      </c>
      <c r="C13851">
        <f>IF(GL_Paste!$B13848="","",IF(TRIM(GL_Paste!$M13848)&lt;&gt;"",TRIM(GL_Paste!$M13848),IFERROR(MID(GL_Paste!$I13848,FIND("[",GL_Paste!$I13848)+1,FIND("]",GL_Paste!$I13848)-FIND("[",GL_Paste!$I13848)-1),"")))</f>
        <v/>
      </c>
      <c r="D13851">
        <f>IF(GL_Paste!$B13848="","",IFERROR(INDEX(DeptName,MATCH($C13851,DeptTag,0)),"UNALLOCATED"))</f>
        <v/>
      </c>
      <c r="E13851">
        <f>IF(GL_Paste!$B13848="","",IFERROR(INDEX(AcctCat,MATCH(GL_Paste!$B13848&amp;"",AcctCode,0)),"UNKNOWN"))</f>
        <v/>
      </c>
      <c r="F13851">
        <f>IF(GL_Paste!$B13848="","",IFERROR(INDEX(AcctSub,MATCH(GL_Paste!$B13848&amp;"",AcctCode,0)),"UNKNOWN"))</f>
        <v/>
      </c>
    </row>
    <row r="13852">
      <c r="A13852" s="40">
        <f>IF(GL_Paste!$B13849="","",N(GL_Paste!$H13849)-N(GL_Paste!$G13849))</f>
        <v/>
      </c>
      <c r="B13852" s="43">
        <f>IF(GL_Paste!$B13849="","",DATE(YEAR(GL_Paste!$E13849),MONTH(GL_Paste!$E13849),1))</f>
        <v/>
      </c>
      <c r="C13852">
        <f>IF(GL_Paste!$B13849="","",IF(TRIM(GL_Paste!$M13849)&lt;&gt;"",TRIM(GL_Paste!$M13849),IFERROR(MID(GL_Paste!$I13849,FIND("[",GL_Paste!$I13849)+1,FIND("]",GL_Paste!$I13849)-FIND("[",GL_Paste!$I13849)-1),"")))</f>
        <v/>
      </c>
      <c r="D13852">
        <f>IF(GL_Paste!$B13849="","",IFERROR(INDEX(DeptName,MATCH($C13852,DeptTag,0)),"UNALLOCATED"))</f>
        <v/>
      </c>
      <c r="E13852">
        <f>IF(GL_Paste!$B13849="","",IFERROR(INDEX(AcctCat,MATCH(GL_Paste!$B13849&amp;"",AcctCode,0)),"UNKNOWN"))</f>
        <v/>
      </c>
      <c r="F13852">
        <f>IF(GL_Paste!$B13849="","",IFERROR(INDEX(AcctSub,MATCH(GL_Paste!$B13849&amp;"",AcctCode,0)),"UNKNOWN"))</f>
        <v/>
      </c>
    </row>
    <row r="13853">
      <c r="A13853" s="40">
        <f>IF(GL_Paste!$B13850="","",N(GL_Paste!$H13850)-N(GL_Paste!$G13850))</f>
        <v/>
      </c>
      <c r="B13853" s="43">
        <f>IF(GL_Paste!$B13850="","",DATE(YEAR(GL_Paste!$E13850),MONTH(GL_Paste!$E13850),1))</f>
        <v/>
      </c>
      <c r="C13853">
        <f>IF(GL_Paste!$B13850="","",IF(TRIM(GL_Paste!$M13850)&lt;&gt;"",TRIM(GL_Paste!$M13850),IFERROR(MID(GL_Paste!$I13850,FIND("[",GL_Paste!$I13850)+1,FIND("]",GL_Paste!$I13850)-FIND("[",GL_Paste!$I13850)-1),"")))</f>
        <v/>
      </c>
      <c r="D13853">
        <f>IF(GL_Paste!$B13850="","",IFERROR(INDEX(DeptName,MATCH($C13853,DeptTag,0)),"UNALLOCATED"))</f>
        <v/>
      </c>
      <c r="E13853">
        <f>IF(GL_Paste!$B13850="","",IFERROR(INDEX(AcctCat,MATCH(GL_Paste!$B13850&amp;"",AcctCode,0)),"UNKNOWN"))</f>
        <v/>
      </c>
      <c r="F13853">
        <f>IF(GL_Paste!$B13850="","",IFERROR(INDEX(AcctSub,MATCH(GL_Paste!$B13850&amp;"",AcctCode,0)),"UNKNOWN"))</f>
        <v/>
      </c>
    </row>
    <row r="13854">
      <c r="A13854" s="40">
        <f>IF(GL_Paste!$B13851="","",N(GL_Paste!$H13851)-N(GL_Paste!$G13851))</f>
        <v/>
      </c>
      <c r="B13854" s="43">
        <f>IF(GL_Paste!$B13851="","",DATE(YEAR(GL_Paste!$E13851),MONTH(GL_Paste!$E13851),1))</f>
        <v/>
      </c>
      <c r="C13854">
        <f>IF(GL_Paste!$B13851="","",IF(TRIM(GL_Paste!$M13851)&lt;&gt;"",TRIM(GL_Paste!$M13851),IFERROR(MID(GL_Paste!$I13851,FIND("[",GL_Paste!$I13851)+1,FIND("]",GL_Paste!$I13851)-FIND("[",GL_Paste!$I13851)-1),"")))</f>
        <v/>
      </c>
      <c r="D13854">
        <f>IF(GL_Paste!$B13851="","",IFERROR(INDEX(DeptName,MATCH($C13854,DeptTag,0)),"UNALLOCATED"))</f>
        <v/>
      </c>
      <c r="E13854">
        <f>IF(GL_Paste!$B13851="","",IFERROR(INDEX(AcctCat,MATCH(GL_Paste!$B13851&amp;"",AcctCode,0)),"UNKNOWN"))</f>
        <v/>
      </c>
      <c r="F13854">
        <f>IF(GL_Paste!$B13851="","",IFERROR(INDEX(AcctSub,MATCH(GL_Paste!$B13851&amp;"",AcctCode,0)),"UNKNOWN"))</f>
        <v/>
      </c>
    </row>
    <row r="13855">
      <c r="A13855" s="40">
        <f>IF(GL_Paste!$B13852="","",N(GL_Paste!$H13852)-N(GL_Paste!$G13852))</f>
        <v/>
      </c>
      <c r="B13855" s="43">
        <f>IF(GL_Paste!$B13852="","",DATE(YEAR(GL_Paste!$E13852),MONTH(GL_Paste!$E13852),1))</f>
        <v/>
      </c>
      <c r="C13855">
        <f>IF(GL_Paste!$B13852="","",IF(TRIM(GL_Paste!$M13852)&lt;&gt;"",TRIM(GL_Paste!$M13852),IFERROR(MID(GL_Paste!$I13852,FIND("[",GL_Paste!$I13852)+1,FIND("]",GL_Paste!$I13852)-FIND("[",GL_Paste!$I13852)-1),"")))</f>
        <v/>
      </c>
      <c r="D13855">
        <f>IF(GL_Paste!$B13852="","",IFERROR(INDEX(DeptName,MATCH($C13855,DeptTag,0)),"UNALLOCATED"))</f>
        <v/>
      </c>
      <c r="E13855">
        <f>IF(GL_Paste!$B13852="","",IFERROR(INDEX(AcctCat,MATCH(GL_Paste!$B13852&amp;"",AcctCode,0)),"UNKNOWN"))</f>
        <v/>
      </c>
      <c r="F13855">
        <f>IF(GL_Paste!$B13852="","",IFERROR(INDEX(AcctSub,MATCH(GL_Paste!$B13852&amp;"",AcctCode,0)),"UNKNOWN"))</f>
        <v/>
      </c>
    </row>
    <row r="13856">
      <c r="A13856" s="40">
        <f>IF(GL_Paste!$B13853="","",N(GL_Paste!$H13853)-N(GL_Paste!$G13853))</f>
        <v/>
      </c>
      <c r="B13856" s="43">
        <f>IF(GL_Paste!$B13853="","",DATE(YEAR(GL_Paste!$E13853),MONTH(GL_Paste!$E13853),1))</f>
        <v/>
      </c>
      <c r="C13856">
        <f>IF(GL_Paste!$B13853="","",IF(TRIM(GL_Paste!$M13853)&lt;&gt;"",TRIM(GL_Paste!$M13853),IFERROR(MID(GL_Paste!$I13853,FIND("[",GL_Paste!$I13853)+1,FIND("]",GL_Paste!$I13853)-FIND("[",GL_Paste!$I13853)-1),"")))</f>
        <v/>
      </c>
      <c r="D13856">
        <f>IF(GL_Paste!$B13853="","",IFERROR(INDEX(DeptName,MATCH($C13856,DeptTag,0)),"UNALLOCATED"))</f>
        <v/>
      </c>
      <c r="E13856">
        <f>IF(GL_Paste!$B13853="","",IFERROR(INDEX(AcctCat,MATCH(GL_Paste!$B13853&amp;"",AcctCode,0)),"UNKNOWN"))</f>
        <v/>
      </c>
      <c r="F13856">
        <f>IF(GL_Paste!$B13853="","",IFERROR(INDEX(AcctSub,MATCH(GL_Paste!$B13853&amp;"",AcctCode,0)),"UNKNOWN"))</f>
        <v/>
      </c>
    </row>
    <row r="13857">
      <c r="A13857" s="40">
        <f>IF(GL_Paste!$B13854="","",N(GL_Paste!$H13854)-N(GL_Paste!$G13854))</f>
        <v/>
      </c>
      <c r="B13857" s="43">
        <f>IF(GL_Paste!$B13854="","",DATE(YEAR(GL_Paste!$E13854),MONTH(GL_Paste!$E13854),1))</f>
        <v/>
      </c>
      <c r="C13857">
        <f>IF(GL_Paste!$B13854="","",IF(TRIM(GL_Paste!$M13854)&lt;&gt;"",TRIM(GL_Paste!$M13854),IFERROR(MID(GL_Paste!$I13854,FIND("[",GL_Paste!$I13854)+1,FIND("]",GL_Paste!$I13854)-FIND("[",GL_Paste!$I13854)-1),"")))</f>
        <v/>
      </c>
      <c r="D13857">
        <f>IF(GL_Paste!$B13854="","",IFERROR(INDEX(DeptName,MATCH($C13857,DeptTag,0)),"UNALLOCATED"))</f>
        <v/>
      </c>
      <c r="E13857">
        <f>IF(GL_Paste!$B13854="","",IFERROR(INDEX(AcctCat,MATCH(GL_Paste!$B13854&amp;"",AcctCode,0)),"UNKNOWN"))</f>
        <v/>
      </c>
      <c r="F13857">
        <f>IF(GL_Paste!$B13854="","",IFERROR(INDEX(AcctSub,MATCH(GL_Paste!$B13854&amp;"",AcctCode,0)),"UNKNOWN"))</f>
        <v/>
      </c>
    </row>
    <row r="13858">
      <c r="A13858" s="40">
        <f>IF(GL_Paste!$B13855="","",N(GL_Paste!$H13855)-N(GL_Paste!$G13855))</f>
        <v/>
      </c>
      <c r="B13858" s="43">
        <f>IF(GL_Paste!$B13855="","",DATE(YEAR(GL_Paste!$E13855),MONTH(GL_Paste!$E13855),1))</f>
        <v/>
      </c>
      <c r="C13858">
        <f>IF(GL_Paste!$B13855="","",IF(TRIM(GL_Paste!$M13855)&lt;&gt;"",TRIM(GL_Paste!$M13855),IFERROR(MID(GL_Paste!$I13855,FIND("[",GL_Paste!$I13855)+1,FIND("]",GL_Paste!$I13855)-FIND("[",GL_Paste!$I13855)-1),"")))</f>
        <v/>
      </c>
      <c r="D13858">
        <f>IF(GL_Paste!$B13855="","",IFERROR(INDEX(DeptName,MATCH($C13858,DeptTag,0)),"UNALLOCATED"))</f>
        <v/>
      </c>
      <c r="E13858">
        <f>IF(GL_Paste!$B13855="","",IFERROR(INDEX(AcctCat,MATCH(GL_Paste!$B13855&amp;"",AcctCode,0)),"UNKNOWN"))</f>
        <v/>
      </c>
      <c r="F13858">
        <f>IF(GL_Paste!$B13855="","",IFERROR(INDEX(AcctSub,MATCH(GL_Paste!$B13855&amp;"",AcctCode,0)),"UNKNOWN"))</f>
        <v/>
      </c>
    </row>
    <row r="13859">
      <c r="A13859" s="40">
        <f>IF(GL_Paste!$B13856="","",N(GL_Paste!$H13856)-N(GL_Paste!$G13856))</f>
        <v/>
      </c>
      <c r="B13859" s="43">
        <f>IF(GL_Paste!$B13856="","",DATE(YEAR(GL_Paste!$E13856),MONTH(GL_Paste!$E13856),1))</f>
        <v/>
      </c>
      <c r="C13859">
        <f>IF(GL_Paste!$B13856="","",IF(TRIM(GL_Paste!$M13856)&lt;&gt;"",TRIM(GL_Paste!$M13856),IFERROR(MID(GL_Paste!$I13856,FIND("[",GL_Paste!$I13856)+1,FIND("]",GL_Paste!$I13856)-FIND("[",GL_Paste!$I13856)-1),"")))</f>
        <v/>
      </c>
      <c r="D13859">
        <f>IF(GL_Paste!$B13856="","",IFERROR(INDEX(DeptName,MATCH($C13859,DeptTag,0)),"UNALLOCATED"))</f>
        <v/>
      </c>
      <c r="E13859">
        <f>IF(GL_Paste!$B13856="","",IFERROR(INDEX(AcctCat,MATCH(GL_Paste!$B13856&amp;"",AcctCode,0)),"UNKNOWN"))</f>
        <v/>
      </c>
      <c r="F13859">
        <f>IF(GL_Paste!$B13856="","",IFERROR(INDEX(AcctSub,MATCH(GL_Paste!$B13856&amp;"",AcctCode,0)),"UNKNOWN"))</f>
        <v/>
      </c>
    </row>
    <row r="13860">
      <c r="A13860" s="40">
        <f>IF(GL_Paste!$B13857="","",N(GL_Paste!$H13857)-N(GL_Paste!$G13857))</f>
        <v/>
      </c>
      <c r="B13860" s="43">
        <f>IF(GL_Paste!$B13857="","",DATE(YEAR(GL_Paste!$E13857),MONTH(GL_Paste!$E13857),1))</f>
        <v/>
      </c>
      <c r="C13860">
        <f>IF(GL_Paste!$B13857="","",IF(TRIM(GL_Paste!$M13857)&lt;&gt;"",TRIM(GL_Paste!$M13857),IFERROR(MID(GL_Paste!$I13857,FIND("[",GL_Paste!$I13857)+1,FIND("]",GL_Paste!$I13857)-FIND("[",GL_Paste!$I13857)-1),"")))</f>
        <v/>
      </c>
      <c r="D13860">
        <f>IF(GL_Paste!$B13857="","",IFERROR(INDEX(DeptName,MATCH($C13860,DeptTag,0)),"UNALLOCATED"))</f>
        <v/>
      </c>
      <c r="E13860">
        <f>IF(GL_Paste!$B13857="","",IFERROR(INDEX(AcctCat,MATCH(GL_Paste!$B13857&amp;"",AcctCode,0)),"UNKNOWN"))</f>
        <v/>
      </c>
      <c r="F13860">
        <f>IF(GL_Paste!$B13857="","",IFERROR(INDEX(AcctSub,MATCH(GL_Paste!$B13857&amp;"",AcctCode,0)),"UNKNOWN"))</f>
        <v/>
      </c>
    </row>
    <row r="13861">
      <c r="A13861" s="40">
        <f>IF(GL_Paste!$B13858="","",N(GL_Paste!$H13858)-N(GL_Paste!$G13858))</f>
        <v/>
      </c>
      <c r="B13861" s="43">
        <f>IF(GL_Paste!$B13858="","",DATE(YEAR(GL_Paste!$E13858),MONTH(GL_Paste!$E13858),1))</f>
        <v/>
      </c>
      <c r="C13861">
        <f>IF(GL_Paste!$B13858="","",IF(TRIM(GL_Paste!$M13858)&lt;&gt;"",TRIM(GL_Paste!$M13858),IFERROR(MID(GL_Paste!$I13858,FIND("[",GL_Paste!$I13858)+1,FIND("]",GL_Paste!$I13858)-FIND("[",GL_Paste!$I13858)-1),"")))</f>
        <v/>
      </c>
      <c r="D13861">
        <f>IF(GL_Paste!$B13858="","",IFERROR(INDEX(DeptName,MATCH($C13861,DeptTag,0)),"UNALLOCATED"))</f>
        <v/>
      </c>
      <c r="E13861">
        <f>IF(GL_Paste!$B13858="","",IFERROR(INDEX(AcctCat,MATCH(GL_Paste!$B13858&amp;"",AcctCode,0)),"UNKNOWN"))</f>
        <v/>
      </c>
      <c r="F13861">
        <f>IF(GL_Paste!$B13858="","",IFERROR(INDEX(AcctSub,MATCH(GL_Paste!$B13858&amp;"",AcctCode,0)),"UNKNOWN"))</f>
        <v/>
      </c>
    </row>
    <row r="13862">
      <c r="A13862" s="40">
        <f>IF(GL_Paste!$B13859="","",N(GL_Paste!$H13859)-N(GL_Paste!$G13859))</f>
        <v/>
      </c>
      <c r="B13862" s="43">
        <f>IF(GL_Paste!$B13859="","",DATE(YEAR(GL_Paste!$E13859),MONTH(GL_Paste!$E13859),1))</f>
        <v/>
      </c>
      <c r="C13862">
        <f>IF(GL_Paste!$B13859="","",IF(TRIM(GL_Paste!$M13859)&lt;&gt;"",TRIM(GL_Paste!$M13859),IFERROR(MID(GL_Paste!$I13859,FIND("[",GL_Paste!$I13859)+1,FIND("]",GL_Paste!$I13859)-FIND("[",GL_Paste!$I13859)-1),"")))</f>
        <v/>
      </c>
      <c r="D13862">
        <f>IF(GL_Paste!$B13859="","",IFERROR(INDEX(DeptName,MATCH($C13862,DeptTag,0)),"UNALLOCATED"))</f>
        <v/>
      </c>
      <c r="E13862">
        <f>IF(GL_Paste!$B13859="","",IFERROR(INDEX(AcctCat,MATCH(GL_Paste!$B13859&amp;"",AcctCode,0)),"UNKNOWN"))</f>
        <v/>
      </c>
      <c r="F13862">
        <f>IF(GL_Paste!$B13859="","",IFERROR(INDEX(AcctSub,MATCH(GL_Paste!$B13859&amp;"",AcctCode,0)),"UNKNOWN"))</f>
        <v/>
      </c>
    </row>
    <row r="13863">
      <c r="A13863" s="40">
        <f>IF(GL_Paste!$B13860="","",N(GL_Paste!$H13860)-N(GL_Paste!$G13860))</f>
        <v/>
      </c>
      <c r="B13863" s="43">
        <f>IF(GL_Paste!$B13860="","",DATE(YEAR(GL_Paste!$E13860),MONTH(GL_Paste!$E13860),1))</f>
        <v/>
      </c>
      <c r="C13863">
        <f>IF(GL_Paste!$B13860="","",IF(TRIM(GL_Paste!$M13860)&lt;&gt;"",TRIM(GL_Paste!$M13860),IFERROR(MID(GL_Paste!$I13860,FIND("[",GL_Paste!$I13860)+1,FIND("]",GL_Paste!$I13860)-FIND("[",GL_Paste!$I13860)-1),"")))</f>
        <v/>
      </c>
      <c r="D13863">
        <f>IF(GL_Paste!$B13860="","",IFERROR(INDEX(DeptName,MATCH($C13863,DeptTag,0)),"UNALLOCATED"))</f>
        <v/>
      </c>
      <c r="E13863">
        <f>IF(GL_Paste!$B13860="","",IFERROR(INDEX(AcctCat,MATCH(GL_Paste!$B13860&amp;"",AcctCode,0)),"UNKNOWN"))</f>
        <v/>
      </c>
      <c r="F13863">
        <f>IF(GL_Paste!$B13860="","",IFERROR(INDEX(AcctSub,MATCH(GL_Paste!$B13860&amp;"",AcctCode,0)),"UNKNOWN"))</f>
        <v/>
      </c>
    </row>
    <row r="13864">
      <c r="A13864" s="40">
        <f>IF(GL_Paste!$B13861="","",N(GL_Paste!$H13861)-N(GL_Paste!$G13861))</f>
        <v/>
      </c>
      <c r="B13864" s="43">
        <f>IF(GL_Paste!$B13861="","",DATE(YEAR(GL_Paste!$E13861),MONTH(GL_Paste!$E13861),1))</f>
        <v/>
      </c>
      <c r="C13864">
        <f>IF(GL_Paste!$B13861="","",IF(TRIM(GL_Paste!$M13861)&lt;&gt;"",TRIM(GL_Paste!$M13861),IFERROR(MID(GL_Paste!$I13861,FIND("[",GL_Paste!$I13861)+1,FIND("]",GL_Paste!$I13861)-FIND("[",GL_Paste!$I13861)-1),"")))</f>
        <v/>
      </c>
      <c r="D13864">
        <f>IF(GL_Paste!$B13861="","",IFERROR(INDEX(DeptName,MATCH($C13864,DeptTag,0)),"UNALLOCATED"))</f>
        <v/>
      </c>
      <c r="E13864">
        <f>IF(GL_Paste!$B13861="","",IFERROR(INDEX(AcctCat,MATCH(GL_Paste!$B13861&amp;"",AcctCode,0)),"UNKNOWN"))</f>
        <v/>
      </c>
      <c r="F13864">
        <f>IF(GL_Paste!$B13861="","",IFERROR(INDEX(AcctSub,MATCH(GL_Paste!$B13861&amp;"",AcctCode,0)),"UNKNOWN"))</f>
        <v/>
      </c>
    </row>
    <row r="13865">
      <c r="A13865" s="40">
        <f>IF(GL_Paste!$B13862="","",N(GL_Paste!$H13862)-N(GL_Paste!$G13862))</f>
        <v/>
      </c>
      <c r="B13865" s="43">
        <f>IF(GL_Paste!$B13862="","",DATE(YEAR(GL_Paste!$E13862),MONTH(GL_Paste!$E13862),1))</f>
        <v/>
      </c>
      <c r="C13865">
        <f>IF(GL_Paste!$B13862="","",IF(TRIM(GL_Paste!$M13862)&lt;&gt;"",TRIM(GL_Paste!$M13862),IFERROR(MID(GL_Paste!$I13862,FIND("[",GL_Paste!$I13862)+1,FIND("]",GL_Paste!$I13862)-FIND("[",GL_Paste!$I13862)-1),"")))</f>
        <v/>
      </c>
      <c r="D13865">
        <f>IF(GL_Paste!$B13862="","",IFERROR(INDEX(DeptName,MATCH($C13865,DeptTag,0)),"UNALLOCATED"))</f>
        <v/>
      </c>
      <c r="E13865">
        <f>IF(GL_Paste!$B13862="","",IFERROR(INDEX(AcctCat,MATCH(GL_Paste!$B13862&amp;"",AcctCode,0)),"UNKNOWN"))</f>
        <v/>
      </c>
      <c r="F13865">
        <f>IF(GL_Paste!$B13862="","",IFERROR(INDEX(AcctSub,MATCH(GL_Paste!$B13862&amp;"",AcctCode,0)),"UNKNOWN"))</f>
        <v/>
      </c>
    </row>
    <row r="13866">
      <c r="A13866" s="40">
        <f>IF(GL_Paste!$B13863="","",N(GL_Paste!$H13863)-N(GL_Paste!$G13863))</f>
        <v/>
      </c>
      <c r="B13866" s="43">
        <f>IF(GL_Paste!$B13863="","",DATE(YEAR(GL_Paste!$E13863),MONTH(GL_Paste!$E13863),1))</f>
        <v/>
      </c>
      <c r="C13866">
        <f>IF(GL_Paste!$B13863="","",IF(TRIM(GL_Paste!$M13863)&lt;&gt;"",TRIM(GL_Paste!$M13863),IFERROR(MID(GL_Paste!$I13863,FIND("[",GL_Paste!$I13863)+1,FIND("]",GL_Paste!$I13863)-FIND("[",GL_Paste!$I13863)-1),"")))</f>
        <v/>
      </c>
      <c r="D13866">
        <f>IF(GL_Paste!$B13863="","",IFERROR(INDEX(DeptName,MATCH($C13866,DeptTag,0)),"UNALLOCATED"))</f>
        <v/>
      </c>
      <c r="E13866">
        <f>IF(GL_Paste!$B13863="","",IFERROR(INDEX(AcctCat,MATCH(GL_Paste!$B13863&amp;"",AcctCode,0)),"UNKNOWN"))</f>
        <v/>
      </c>
      <c r="F13866">
        <f>IF(GL_Paste!$B13863="","",IFERROR(INDEX(AcctSub,MATCH(GL_Paste!$B13863&amp;"",AcctCode,0)),"UNKNOWN"))</f>
        <v/>
      </c>
    </row>
    <row r="13867">
      <c r="A13867" s="40">
        <f>IF(GL_Paste!$B13864="","",N(GL_Paste!$H13864)-N(GL_Paste!$G13864))</f>
        <v/>
      </c>
      <c r="B13867" s="43">
        <f>IF(GL_Paste!$B13864="","",DATE(YEAR(GL_Paste!$E13864),MONTH(GL_Paste!$E13864),1))</f>
        <v/>
      </c>
      <c r="C13867">
        <f>IF(GL_Paste!$B13864="","",IF(TRIM(GL_Paste!$M13864)&lt;&gt;"",TRIM(GL_Paste!$M13864),IFERROR(MID(GL_Paste!$I13864,FIND("[",GL_Paste!$I13864)+1,FIND("]",GL_Paste!$I13864)-FIND("[",GL_Paste!$I13864)-1),"")))</f>
        <v/>
      </c>
      <c r="D13867">
        <f>IF(GL_Paste!$B13864="","",IFERROR(INDEX(DeptName,MATCH($C13867,DeptTag,0)),"UNALLOCATED"))</f>
        <v/>
      </c>
      <c r="E13867">
        <f>IF(GL_Paste!$B13864="","",IFERROR(INDEX(AcctCat,MATCH(GL_Paste!$B13864&amp;"",AcctCode,0)),"UNKNOWN"))</f>
        <v/>
      </c>
      <c r="F13867">
        <f>IF(GL_Paste!$B13864="","",IFERROR(INDEX(AcctSub,MATCH(GL_Paste!$B13864&amp;"",AcctCode,0)),"UNKNOWN"))</f>
        <v/>
      </c>
    </row>
    <row r="13868">
      <c r="A13868" s="40">
        <f>IF(GL_Paste!$B13865="","",N(GL_Paste!$H13865)-N(GL_Paste!$G13865))</f>
        <v/>
      </c>
      <c r="B13868" s="43">
        <f>IF(GL_Paste!$B13865="","",DATE(YEAR(GL_Paste!$E13865),MONTH(GL_Paste!$E13865),1))</f>
        <v/>
      </c>
      <c r="C13868">
        <f>IF(GL_Paste!$B13865="","",IF(TRIM(GL_Paste!$M13865)&lt;&gt;"",TRIM(GL_Paste!$M13865),IFERROR(MID(GL_Paste!$I13865,FIND("[",GL_Paste!$I13865)+1,FIND("]",GL_Paste!$I13865)-FIND("[",GL_Paste!$I13865)-1),"")))</f>
        <v/>
      </c>
      <c r="D13868">
        <f>IF(GL_Paste!$B13865="","",IFERROR(INDEX(DeptName,MATCH($C13868,DeptTag,0)),"UNALLOCATED"))</f>
        <v/>
      </c>
      <c r="E13868">
        <f>IF(GL_Paste!$B13865="","",IFERROR(INDEX(AcctCat,MATCH(GL_Paste!$B13865&amp;"",AcctCode,0)),"UNKNOWN"))</f>
        <v/>
      </c>
      <c r="F13868">
        <f>IF(GL_Paste!$B13865="","",IFERROR(INDEX(AcctSub,MATCH(GL_Paste!$B13865&amp;"",AcctCode,0)),"UNKNOWN"))</f>
        <v/>
      </c>
    </row>
    <row r="13869">
      <c r="A13869" s="40">
        <f>IF(GL_Paste!$B13866="","",N(GL_Paste!$H13866)-N(GL_Paste!$G13866))</f>
        <v/>
      </c>
      <c r="B13869" s="43">
        <f>IF(GL_Paste!$B13866="","",DATE(YEAR(GL_Paste!$E13866),MONTH(GL_Paste!$E13866),1))</f>
        <v/>
      </c>
      <c r="C13869">
        <f>IF(GL_Paste!$B13866="","",IF(TRIM(GL_Paste!$M13866)&lt;&gt;"",TRIM(GL_Paste!$M13866),IFERROR(MID(GL_Paste!$I13866,FIND("[",GL_Paste!$I13866)+1,FIND("]",GL_Paste!$I13866)-FIND("[",GL_Paste!$I13866)-1),"")))</f>
        <v/>
      </c>
      <c r="D13869">
        <f>IF(GL_Paste!$B13866="","",IFERROR(INDEX(DeptName,MATCH($C13869,DeptTag,0)),"UNALLOCATED"))</f>
        <v/>
      </c>
      <c r="E13869">
        <f>IF(GL_Paste!$B13866="","",IFERROR(INDEX(AcctCat,MATCH(GL_Paste!$B13866&amp;"",AcctCode,0)),"UNKNOWN"))</f>
        <v/>
      </c>
      <c r="F13869">
        <f>IF(GL_Paste!$B13866="","",IFERROR(INDEX(AcctSub,MATCH(GL_Paste!$B13866&amp;"",AcctCode,0)),"UNKNOWN"))</f>
        <v/>
      </c>
    </row>
    <row r="13870">
      <c r="A13870" s="40">
        <f>IF(GL_Paste!$B13867="","",N(GL_Paste!$H13867)-N(GL_Paste!$G13867))</f>
        <v/>
      </c>
      <c r="B13870" s="43">
        <f>IF(GL_Paste!$B13867="","",DATE(YEAR(GL_Paste!$E13867),MONTH(GL_Paste!$E13867),1))</f>
        <v/>
      </c>
      <c r="C13870">
        <f>IF(GL_Paste!$B13867="","",IF(TRIM(GL_Paste!$M13867)&lt;&gt;"",TRIM(GL_Paste!$M13867),IFERROR(MID(GL_Paste!$I13867,FIND("[",GL_Paste!$I13867)+1,FIND("]",GL_Paste!$I13867)-FIND("[",GL_Paste!$I13867)-1),"")))</f>
        <v/>
      </c>
      <c r="D13870">
        <f>IF(GL_Paste!$B13867="","",IFERROR(INDEX(DeptName,MATCH($C13870,DeptTag,0)),"UNALLOCATED"))</f>
        <v/>
      </c>
      <c r="E13870">
        <f>IF(GL_Paste!$B13867="","",IFERROR(INDEX(AcctCat,MATCH(GL_Paste!$B13867&amp;"",AcctCode,0)),"UNKNOWN"))</f>
        <v/>
      </c>
      <c r="F13870">
        <f>IF(GL_Paste!$B13867="","",IFERROR(INDEX(AcctSub,MATCH(GL_Paste!$B13867&amp;"",AcctCode,0)),"UNKNOWN"))</f>
        <v/>
      </c>
    </row>
    <row r="13871">
      <c r="A13871" s="40">
        <f>IF(GL_Paste!$B13868="","",N(GL_Paste!$H13868)-N(GL_Paste!$G13868))</f>
        <v/>
      </c>
      <c r="B13871" s="43">
        <f>IF(GL_Paste!$B13868="","",DATE(YEAR(GL_Paste!$E13868),MONTH(GL_Paste!$E13868),1))</f>
        <v/>
      </c>
      <c r="C13871">
        <f>IF(GL_Paste!$B13868="","",IF(TRIM(GL_Paste!$M13868)&lt;&gt;"",TRIM(GL_Paste!$M13868),IFERROR(MID(GL_Paste!$I13868,FIND("[",GL_Paste!$I13868)+1,FIND("]",GL_Paste!$I13868)-FIND("[",GL_Paste!$I13868)-1),"")))</f>
        <v/>
      </c>
      <c r="D13871">
        <f>IF(GL_Paste!$B13868="","",IFERROR(INDEX(DeptName,MATCH($C13871,DeptTag,0)),"UNALLOCATED"))</f>
        <v/>
      </c>
      <c r="E13871">
        <f>IF(GL_Paste!$B13868="","",IFERROR(INDEX(AcctCat,MATCH(GL_Paste!$B13868&amp;"",AcctCode,0)),"UNKNOWN"))</f>
        <v/>
      </c>
      <c r="F13871">
        <f>IF(GL_Paste!$B13868="","",IFERROR(INDEX(AcctSub,MATCH(GL_Paste!$B13868&amp;"",AcctCode,0)),"UNKNOWN"))</f>
        <v/>
      </c>
    </row>
    <row r="13872">
      <c r="A13872" s="40">
        <f>IF(GL_Paste!$B13869="","",N(GL_Paste!$H13869)-N(GL_Paste!$G13869))</f>
        <v/>
      </c>
      <c r="B13872" s="43">
        <f>IF(GL_Paste!$B13869="","",DATE(YEAR(GL_Paste!$E13869),MONTH(GL_Paste!$E13869),1))</f>
        <v/>
      </c>
      <c r="C13872">
        <f>IF(GL_Paste!$B13869="","",IF(TRIM(GL_Paste!$M13869)&lt;&gt;"",TRIM(GL_Paste!$M13869),IFERROR(MID(GL_Paste!$I13869,FIND("[",GL_Paste!$I13869)+1,FIND("]",GL_Paste!$I13869)-FIND("[",GL_Paste!$I13869)-1),"")))</f>
        <v/>
      </c>
      <c r="D13872">
        <f>IF(GL_Paste!$B13869="","",IFERROR(INDEX(DeptName,MATCH($C13872,DeptTag,0)),"UNALLOCATED"))</f>
        <v/>
      </c>
      <c r="E13872">
        <f>IF(GL_Paste!$B13869="","",IFERROR(INDEX(AcctCat,MATCH(GL_Paste!$B13869&amp;"",AcctCode,0)),"UNKNOWN"))</f>
        <v/>
      </c>
      <c r="F13872">
        <f>IF(GL_Paste!$B13869="","",IFERROR(INDEX(AcctSub,MATCH(GL_Paste!$B13869&amp;"",AcctCode,0)),"UNKNOWN"))</f>
        <v/>
      </c>
    </row>
    <row r="13873">
      <c r="A13873" s="40">
        <f>IF(GL_Paste!$B13870="","",N(GL_Paste!$H13870)-N(GL_Paste!$G13870))</f>
        <v/>
      </c>
      <c r="B13873" s="43">
        <f>IF(GL_Paste!$B13870="","",DATE(YEAR(GL_Paste!$E13870),MONTH(GL_Paste!$E13870),1))</f>
        <v/>
      </c>
      <c r="C13873">
        <f>IF(GL_Paste!$B13870="","",IF(TRIM(GL_Paste!$M13870)&lt;&gt;"",TRIM(GL_Paste!$M13870),IFERROR(MID(GL_Paste!$I13870,FIND("[",GL_Paste!$I13870)+1,FIND("]",GL_Paste!$I13870)-FIND("[",GL_Paste!$I13870)-1),"")))</f>
        <v/>
      </c>
      <c r="D13873">
        <f>IF(GL_Paste!$B13870="","",IFERROR(INDEX(DeptName,MATCH($C13873,DeptTag,0)),"UNALLOCATED"))</f>
        <v/>
      </c>
      <c r="E13873">
        <f>IF(GL_Paste!$B13870="","",IFERROR(INDEX(AcctCat,MATCH(GL_Paste!$B13870&amp;"",AcctCode,0)),"UNKNOWN"))</f>
        <v/>
      </c>
      <c r="F13873">
        <f>IF(GL_Paste!$B13870="","",IFERROR(INDEX(AcctSub,MATCH(GL_Paste!$B13870&amp;"",AcctCode,0)),"UNKNOWN"))</f>
        <v/>
      </c>
    </row>
    <row r="13874">
      <c r="A13874" s="40">
        <f>IF(GL_Paste!$B13871="","",N(GL_Paste!$H13871)-N(GL_Paste!$G13871))</f>
        <v/>
      </c>
      <c r="B13874" s="43">
        <f>IF(GL_Paste!$B13871="","",DATE(YEAR(GL_Paste!$E13871),MONTH(GL_Paste!$E13871),1))</f>
        <v/>
      </c>
      <c r="C13874">
        <f>IF(GL_Paste!$B13871="","",IF(TRIM(GL_Paste!$M13871)&lt;&gt;"",TRIM(GL_Paste!$M13871),IFERROR(MID(GL_Paste!$I13871,FIND("[",GL_Paste!$I13871)+1,FIND("]",GL_Paste!$I13871)-FIND("[",GL_Paste!$I13871)-1),"")))</f>
        <v/>
      </c>
      <c r="D13874">
        <f>IF(GL_Paste!$B13871="","",IFERROR(INDEX(DeptName,MATCH($C13874,DeptTag,0)),"UNALLOCATED"))</f>
        <v/>
      </c>
      <c r="E13874">
        <f>IF(GL_Paste!$B13871="","",IFERROR(INDEX(AcctCat,MATCH(GL_Paste!$B13871&amp;"",AcctCode,0)),"UNKNOWN"))</f>
        <v/>
      </c>
      <c r="F13874">
        <f>IF(GL_Paste!$B13871="","",IFERROR(INDEX(AcctSub,MATCH(GL_Paste!$B13871&amp;"",AcctCode,0)),"UNKNOWN"))</f>
        <v/>
      </c>
    </row>
    <row r="13875">
      <c r="A13875" s="40">
        <f>IF(GL_Paste!$B13872="","",N(GL_Paste!$H13872)-N(GL_Paste!$G13872))</f>
        <v/>
      </c>
      <c r="B13875" s="43">
        <f>IF(GL_Paste!$B13872="","",DATE(YEAR(GL_Paste!$E13872),MONTH(GL_Paste!$E13872),1))</f>
        <v/>
      </c>
      <c r="C13875">
        <f>IF(GL_Paste!$B13872="","",IF(TRIM(GL_Paste!$M13872)&lt;&gt;"",TRIM(GL_Paste!$M13872),IFERROR(MID(GL_Paste!$I13872,FIND("[",GL_Paste!$I13872)+1,FIND("]",GL_Paste!$I13872)-FIND("[",GL_Paste!$I13872)-1),"")))</f>
        <v/>
      </c>
      <c r="D13875">
        <f>IF(GL_Paste!$B13872="","",IFERROR(INDEX(DeptName,MATCH($C13875,DeptTag,0)),"UNALLOCATED"))</f>
        <v/>
      </c>
      <c r="E13875">
        <f>IF(GL_Paste!$B13872="","",IFERROR(INDEX(AcctCat,MATCH(GL_Paste!$B13872&amp;"",AcctCode,0)),"UNKNOWN"))</f>
        <v/>
      </c>
      <c r="F13875">
        <f>IF(GL_Paste!$B13872="","",IFERROR(INDEX(AcctSub,MATCH(GL_Paste!$B13872&amp;"",AcctCode,0)),"UNKNOWN"))</f>
        <v/>
      </c>
    </row>
    <row r="13876">
      <c r="A13876" s="40">
        <f>IF(GL_Paste!$B13873="","",N(GL_Paste!$H13873)-N(GL_Paste!$G13873))</f>
        <v/>
      </c>
      <c r="B13876" s="43">
        <f>IF(GL_Paste!$B13873="","",DATE(YEAR(GL_Paste!$E13873),MONTH(GL_Paste!$E13873),1))</f>
        <v/>
      </c>
      <c r="C13876">
        <f>IF(GL_Paste!$B13873="","",IF(TRIM(GL_Paste!$M13873)&lt;&gt;"",TRIM(GL_Paste!$M13873),IFERROR(MID(GL_Paste!$I13873,FIND("[",GL_Paste!$I13873)+1,FIND("]",GL_Paste!$I13873)-FIND("[",GL_Paste!$I13873)-1),"")))</f>
        <v/>
      </c>
      <c r="D13876">
        <f>IF(GL_Paste!$B13873="","",IFERROR(INDEX(DeptName,MATCH($C13876,DeptTag,0)),"UNALLOCATED"))</f>
        <v/>
      </c>
      <c r="E13876">
        <f>IF(GL_Paste!$B13873="","",IFERROR(INDEX(AcctCat,MATCH(GL_Paste!$B13873&amp;"",AcctCode,0)),"UNKNOWN"))</f>
        <v/>
      </c>
      <c r="F13876">
        <f>IF(GL_Paste!$B13873="","",IFERROR(INDEX(AcctSub,MATCH(GL_Paste!$B13873&amp;"",AcctCode,0)),"UNKNOWN"))</f>
        <v/>
      </c>
    </row>
    <row r="13877">
      <c r="A13877" s="40">
        <f>IF(GL_Paste!$B13874="","",N(GL_Paste!$H13874)-N(GL_Paste!$G13874))</f>
        <v/>
      </c>
      <c r="B13877" s="43">
        <f>IF(GL_Paste!$B13874="","",DATE(YEAR(GL_Paste!$E13874),MONTH(GL_Paste!$E13874),1))</f>
        <v/>
      </c>
      <c r="C13877">
        <f>IF(GL_Paste!$B13874="","",IF(TRIM(GL_Paste!$M13874)&lt;&gt;"",TRIM(GL_Paste!$M13874),IFERROR(MID(GL_Paste!$I13874,FIND("[",GL_Paste!$I13874)+1,FIND("]",GL_Paste!$I13874)-FIND("[",GL_Paste!$I13874)-1),"")))</f>
        <v/>
      </c>
      <c r="D13877">
        <f>IF(GL_Paste!$B13874="","",IFERROR(INDEX(DeptName,MATCH($C13877,DeptTag,0)),"UNALLOCATED"))</f>
        <v/>
      </c>
      <c r="E13877">
        <f>IF(GL_Paste!$B13874="","",IFERROR(INDEX(AcctCat,MATCH(GL_Paste!$B13874&amp;"",AcctCode,0)),"UNKNOWN"))</f>
        <v/>
      </c>
      <c r="F13877">
        <f>IF(GL_Paste!$B13874="","",IFERROR(INDEX(AcctSub,MATCH(GL_Paste!$B13874&amp;"",AcctCode,0)),"UNKNOWN"))</f>
        <v/>
      </c>
    </row>
    <row r="13878">
      <c r="A13878" s="40">
        <f>IF(GL_Paste!$B13875="","",N(GL_Paste!$H13875)-N(GL_Paste!$G13875))</f>
        <v/>
      </c>
      <c r="B13878" s="43">
        <f>IF(GL_Paste!$B13875="","",DATE(YEAR(GL_Paste!$E13875),MONTH(GL_Paste!$E13875),1))</f>
        <v/>
      </c>
      <c r="C13878">
        <f>IF(GL_Paste!$B13875="","",IF(TRIM(GL_Paste!$M13875)&lt;&gt;"",TRIM(GL_Paste!$M13875),IFERROR(MID(GL_Paste!$I13875,FIND("[",GL_Paste!$I13875)+1,FIND("]",GL_Paste!$I13875)-FIND("[",GL_Paste!$I13875)-1),"")))</f>
        <v/>
      </c>
      <c r="D13878">
        <f>IF(GL_Paste!$B13875="","",IFERROR(INDEX(DeptName,MATCH($C13878,DeptTag,0)),"UNALLOCATED"))</f>
        <v/>
      </c>
      <c r="E13878">
        <f>IF(GL_Paste!$B13875="","",IFERROR(INDEX(AcctCat,MATCH(GL_Paste!$B13875&amp;"",AcctCode,0)),"UNKNOWN"))</f>
        <v/>
      </c>
      <c r="F13878">
        <f>IF(GL_Paste!$B13875="","",IFERROR(INDEX(AcctSub,MATCH(GL_Paste!$B13875&amp;"",AcctCode,0)),"UNKNOWN"))</f>
        <v/>
      </c>
    </row>
    <row r="13879">
      <c r="A13879" s="40">
        <f>IF(GL_Paste!$B13876="","",N(GL_Paste!$H13876)-N(GL_Paste!$G13876))</f>
        <v/>
      </c>
      <c r="B13879" s="43">
        <f>IF(GL_Paste!$B13876="","",DATE(YEAR(GL_Paste!$E13876),MONTH(GL_Paste!$E13876),1))</f>
        <v/>
      </c>
      <c r="C13879">
        <f>IF(GL_Paste!$B13876="","",IF(TRIM(GL_Paste!$M13876)&lt;&gt;"",TRIM(GL_Paste!$M13876),IFERROR(MID(GL_Paste!$I13876,FIND("[",GL_Paste!$I13876)+1,FIND("]",GL_Paste!$I13876)-FIND("[",GL_Paste!$I13876)-1),"")))</f>
        <v/>
      </c>
      <c r="D13879">
        <f>IF(GL_Paste!$B13876="","",IFERROR(INDEX(DeptName,MATCH($C13879,DeptTag,0)),"UNALLOCATED"))</f>
        <v/>
      </c>
      <c r="E13879">
        <f>IF(GL_Paste!$B13876="","",IFERROR(INDEX(AcctCat,MATCH(GL_Paste!$B13876&amp;"",AcctCode,0)),"UNKNOWN"))</f>
        <v/>
      </c>
      <c r="F13879">
        <f>IF(GL_Paste!$B13876="","",IFERROR(INDEX(AcctSub,MATCH(GL_Paste!$B13876&amp;"",AcctCode,0)),"UNKNOWN"))</f>
        <v/>
      </c>
    </row>
    <row r="13880">
      <c r="A13880" s="40">
        <f>IF(GL_Paste!$B13877="","",N(GL_Paste!$H13877)-N(GL_Paste!$G13877))</f>
        <v/>
      </c>
      <c r="B13880" s="43">
        <f>IF(GL_Paste!$B13877="","",DATE(YEAR(GL_Paste!$E13877),MONTH(GL_Paste!$E13877),1))</f>
        <v/>
      </c>
      <c r="C13880">
        <f>IF(GL_Paste!$B13877="","",IF(TRIM(GL_Paste!$M13877)&lt;&gt;"",TRIM(GL_Paste!$M13877),IFERROR(MID(GL_Paste!$I13877,FIND("[",GL_Paste!$I13877)+1,FIND("]",GL_Paste!$I13877)-FIND("[",GL_Paste!$I13877)-1),"")))</f>
        <v/>
      </c>
      <c r="D13880">
        <f>IF(GL_Paste!$B13877="","",IFERROR(INDEX(DeptName,MATCH($C13880,DeptTag,0)),"UNALLOCATED"))</f>
        <v/>
      </c>
      <c r="E13880">
        <f>IF(GL_Paste!$B13877="","",IFERROR(INDEX(AcctCat,MATCH(GL_Paste!$B13877&amp;"",AcctCode,0)),"UNKNOWN"))</f>
        <v/>
      </c>
      <c r="F13880">
        <f>IF(GL_Paste!$B13877="","",IFERROR(INDEX(AcctSub,MATCH(GL_Paste!$B13877&amp;"",AcctCode,0)),"UNKNOWN"))</f>
        <v/>
      </c>
    </row>
    <row r="13881">
      <c r="A13881" s="40">
        <f>IF(GL_Paste!$B13878="","",N(GL_Paste!$H13878)-N(GL_Paste!$G13878))</f>
        <v/>
      </c>
      <c r="B13881" s="43">
        <f>IF(GL_Paste!$B13878="","",DATE(YEAR(GL_Paste!$E13878),MONTH(GL_Paste!$E13878),1))</f>
        <v/>
      </c>
      <c r="C13881">
        <f>IF(GL_Paste!$B13878="","",IF(TRIM(GL_Paste!$M13878)&lt;&gt;"",TRIM(GL_Paste!$M13878),IFERROR(MID(GL_Paste!$I13878,FIND("[",GL_Paste!$I13878)+1,FIND("]",GL_Paste!$I13878)-FIND("[",GL_Paste!$I13878)-1),"")))</f>
        <v/>
      </c>
      <c r="D13881">
        <f>IF(GL_Paste!$B13878="","",IFERROR(INDEX(DeptName,MATCH($C13881,DeptTag,0)),"UNALLOCATED"))</f>
        <v/>
      </c>
      <c r="E13881">
        <f>IF(GL_Paste!$B13878="","",IFERROR(INDEX(AcctCat,MATCH(GL_Paste!$B13878&amp;"",AcctCode,0)),"UNKNOWN"))</f>
        <v/>
      </c>
      <c r="F13881">
        <f>IF(GL_Paste!$B13878="","",IFERROR(INDEX(AcctSub,MATCH(GL_Paste!$B13878&amp;"",AcctCode,0)),"UNKNOWN"))</f>
        <v/>
      </c>
    </row>
    <row r="13882">
      <c r="A13882" s="40">
        <f>IF(GL_Paste!$B13879="","",N(GL_Paste!$H13879)-N(GL_Paste!$G13879))</f>
        <v/>
      </c>
      <c r="B13882" s="43">
        <f>IF(GL_Paste!$B13879="","",DATE(YEAR(GL_Paste!$E13879),MONTH(GL_Paste!$E13879),1))</f>
        <v/>
      </c>
      <c r="C13882">
        <f>IF(GL_Paste!$B13879="","",IF(TRIM(GL_Paste!$M13879)&lt;&gt;"",TRIM(GL_Paste!$M13879),IFERROR(MID(GL_Paste!$I13879,FIND("[",GL_Paste!$I13879)+1,FIND("]",GL_Paste!$I13879)-FIND("[",GL_Paste!$I13879)-1),"")))</f>
        <v/>
      </c>
      <c r="D13882">
        <f>IF(GL_Paste!$B13879="","",IFERROR(INDEX(DeptName,MATCH($C13882,DeptTag,0)),"UNALLOCATED"))</f>
        <v/>
      </c>
      <c r="E13882">
        <f>IF(GL_Paste!$B13879="","",IFERROR(INDEX(AcctCat,MATCH(GL_Paste!$B13879&amp;"",AcctCode,0)),"UNKNOWN"))</f>
        <v/>
      </c>
      <c r="F13882">
        <f>IF(GL_Paste!$B13879="","",IFERROR(INDEX(AcctSub,MATCH(GL_Paste!$B13879&amp;"",AcctCode,0)),"UNKNOWN"))</f>
        <v/>
      </c>
    </row>
    <row r="13883">
      <c r="A13883" s="40">
        <f>IF(GL_Paste!$B13880="","",N(GL_Paste!$H13880)-N(GL_Paste!$G13880))</f>
        <v/>
      </c>
      <c r="B13883" s="43">
        <f>IF(GL_Paste!$B13880="","",DATE(YEAR(GL_Paste!$E13880),MONTH(GL_Paste!$E13880),1))</f>
        <v/>
      </c>
      <c r="C13883">
        <f>IF(GL_Paste!$B13880="","",IF(TRIM(GL_Paste!$M13880)&lt;&gt;"",TRIM(GL_Paste!$M13880),IFERROR(MID(GL_Paste!$I13880,FIND("[",GL_Paste!$I13880)+1,FIND("]",GL_Paste!$I13880)-FIND("[",GL_Paste!$I13880)-1),"")))</f>
        <v/>
      </c>
      <c r="D13883">
        <f>IF(GL_Paste!$B13880="","",IFERROR(INDEX(DeptName,MATCH($C13883,DeptTag,0)),"UNALLOCATED"))</f>
        <v/>
      </c>
      <c r="E13883">
        <f>IF(GL_Paste!$B13880="","",IFERROR(INDEX(AcctCat,MATCH(GL_Paste!$B13880&amp;"",AcctCode,0)),"UNKNOWN"))</f>
        <v/>
      </c>
      <c r="F13883">
        <f>IF(GL_Paste!$B13880="","",IFERROR(INDEX(AcctSub,MATCH(GL_Paste!$B13880&amp;"",AcctCode,0)),"UNKNOWN"))</f>
        <v/>
      </c>
    </row>
    <row r="13884">
      <c r="A13884" s="40">
        <f>IF(GL_Paste!$B13881="","",N(GL_Paste!$H13881)-N(GL_Paste!$G13881))</f>
        <v/>
      </c>
      <c r="B13884" s="43">
        <f>IF(GL_Paste!$B13881="","",DATE(YEAR(GL_Paste!$E13881),MONTH(GL_Paste!$E13881),1))</f>
        <v/>
      </c>
      <c r="C13884">
        <f>IF(GL_Paste!$B13881="","",IF(TRIM(GL_Paste!$M13881)&lt;&gt;"",TRIM(GL_Paste!$M13881),IFERROR(MID(GL_Paste!$I13881,FIND("[",GL_Paste!$I13881)+1,FIND("]",GL_Paste!$I13881)-FIND("[",GL_Paste!$I13881)-1),"")))</f>
        <v/>
      </c>
      <c r="D13884">
        <f>IF(GL_Paste!$B13881="","",IFERROR(INDEX(DeptName,MATCH($C13884,DeptTag,0)),"UNALLOCATED"))</f>
        <v/>
      </c>
      <c r="E13884">
        <f>IF(GL_Paste!$B13881="","",IFERROR(INDEX(AcctCat,MATCH(GL_Paste!$B13881&amp;"",AcctCode,0)),"UNKNOWN"))</f>
        <v/>
      </c>
      <c r="F13884">
        <f>IF(GL_Paste!$B13881="","",IFERROR(INDEX(AcctSub,MATCH(GL_Paste!$B13881&amp;"",AcctCode,0)),"UNKNOWN"))</f>
        <v/>
      </c>
    </row>
    <row r="13885">
      <c r="A13885" s="40">
        <f>IF(GL_Paste!$B13882="","",N(GL_Paste!$H13882)-N(GL_Paste!$G13882))</f>
        <v/>
      </c>
      <c r="B13885" s="43">
        <f>IF(GL_Paste!$B13882="","",DATE(YEAR(GL_Paste!$E13882),MONTH(GL_Paste!$E13882),1))</f>
        <v/>
      </c>
      <c r="C13885">
        <f>IF(GL_Paste!$B13882="","",IF(TRIM(GL_Paste!$M13882)&lt;&gt;"",TRIM(GL_Paste!$M13882),IFERROR(MID(GL_Paste!$I13882,FIND("[",GL_Paste!$I13882)+1,FIND("]",GL_Paste!$I13882)-FIND("[",GL_Paste!$I13882)-1),"")))</f>
        <v/>
      </c>
      <c r="D13885">
        <f>IF(GL_Paste!$B13882="","",IFERROR(INDEX(DeptName,MATCH($C13885,DeptTag,0)),"UNALLOCATED"))</f>
        <v/>
      </c>
      <c r="E13885">
        <f>IF(GL_Paste!$B13882="","",IFERROR(INDEX(AcctCat,MATCH(GL_Paste!$B13882&amp;"",AcctCode,0)),"UNKNOWN"))</f>
        <v/>
      </c>
      <c r="F13885">
        <f>IF(GL_Paste!$B13882="","",IFERROR(INDEX(AcctSub,MATCH(GL_Paste!$B13882&amp;"",AcctCode,0)),"UNKNOWN"))</f>
        <v/>
      </c>
    </row>
    <row r="13886">
      <c r="A13886" s="40">
        <f>IF(GL_Paste!$B13883="","",N(GL_Paste!$H13883)-N(GL_Paste!$G13883))</f>
        <v/>
      </c>
      <c r="B13886" s="43">
        <f>IF(GL_Paste!$B13883="","",DATE(YEAR(GL_Paste!$E13883),MONTH(GL_Paste!$E13883),1))</f>
        <v/>
      </c>
      <c r="C13886">
        <f>IF(GL_Paste!$B13883="","",IF(TRIM(GL_Paste!$M13883)&lt;&gt;"",TRIM(GL_Paste!$M13883),IFERROR(MID(GL_Paste!$I13883,FIND("[",GL_Paste!$I13883)+1,FIND("]",GL_Paste!$I13883)-FIND("[",GL_Paste!$I13883)-1),"")))</f>
        <v/>
      </c>
      <c r="D13886">
        <f>IF(GL_Paste!$B13883="","",IFERROR(INDEX(DeptName,MATCH($C13886,DeptTag,0)),"UNALLOCATED"))</f>
        <v/>
      </c>
      <c r="E13886">
        <f>IF(GL_Paste!$B13883="","",IFERROR(INDEX(AcctCat,MATCH(GL_Paste!$B13883&amp;"",AcctCode,0)),"UNKNOWN"))</f>
        <v/>
      </c>
      <c r="F13886">
        <f>IF(GL_Paste!$B13883="","",IFERROR(INDEX(AcctSub,MATCH(GL_Paste!$B13883&amp;"",AcctCode,0)),"UNKNOWN"))</f>
        <v/>
      </c>
    </row>
    <row r="13887">
      <c r="A13887" s="40">
        <f>IF(GL_Paste!$B13884="","",N(GL_Paste!$H13884)-N(GL_Paste!$G13884))</f>
        <v/>
      </c>
      <c r="B13887" s="43">
        <f>IF(GL_Paste!$B13884="","",DATE(YEAR(GL_Paste!$E13884),MONTH(GL_Paste!$E13884),1))</f>
        <v/>
      </c>
      <c r="C13887">
        <f>IF(GL_Paste!$B13884="","",IF(TRIM(GL_Paste!$M13884)&lt;&gt;"",TRIM(GL_Paste!$M13884),IFERROR(MID(GL_Paste!$I13884,FIND("[",GL_Paste!$I13884)+1,FIND("]",GL_Paste!$I13884)-FIND("[",GL_Paste!$I13884)-1),"")))</f>
        <v/>
      </c>
      <c r="D13887">
        <f>IF(GL_Paste!$B13884="","",IFERROR(INDEX(DeptName,MATCH($C13887,DeptTag,0)),"UNALLOCATED"))</f>
        <v/>
      </c>
      <c r="E13887">
        <f>IF(GL_Paste!$B13884="","",IFERROR(INDEX(AcctCat,MATCH(GL_Paste!$B13884&amp;"",AcctCode,0)),"UNKNOWN"))</f>
        <v/>
      </c>
      <c r="F13887">
        <f>IF(GL_Paste!$B13884="","",IFERROR(INDEX(AcctSub,MATCH(GL_Paste!$B13884&amp;"",AcctCode,0)),"UNKNOWN"))</f>
        <v/>
      </c>
    </row>
    <row r="13888">
      <c r="A13888" s="40">
        <f>IF(GL_Paste!$B13885="","",N(GL_Paste!$H13885)-N(GL_Paste!$G13885))</f>
        <v/>
      </c>
      <c r="B13888" s="43">
        <f>IF(GL_Paste!$B13885="","",DATE(YEAR(GL_Paste!$E13885),MONTH(GL_Paste!$E13885),1))</f>
        <v/>
      </c>
      <c r="C13888">
        <f>IF(GL_Paste!$B13885="","",IF(TRIM(GL_Paste!$M13885)&lt;&gt;"",TRIM(GL_Paste!$M13885),IFERROR(MID(GL_Paste!$I13885,FIND("[",GL_Paste!$I13885)+1,FIND("]",GL_Paste!$I13885)-FIND("[",GL_Paste!$I13885)-1),"")))</f>
        <v/>
      </c>
      <c r="D13888">
        <f>IF(GL_Paste!$B13885="","",IFERROR(INDEX(DeptName,MATCH($C13888,DeptTag,0)),"UNALLOCATED"))</f>
        <v/>
      </c>
      <c r="E13888">
        <f>IF(GL_Paste!$B13885="","",IFERROR(INDEX(AcctCat,MATCH(GL_Paste!$B13885&amp;"",AcctCode,0)),"UNKNOWN"))</f>
        <v/>
      </c>
      <c r="F13888">
        <f>IF(GL_Paste!$B13885="","",IFERROR(INDEX(AcctSub,MATCH(GL_Paste!$B13885&amp;"",AcctCode,0)),"UNKNOWN"))</f>
        <v/>
      </c>
    </row>
    <row r="13889">
      <c r="A13889" s="40">
        <f>IF(GL_Paste!$B13886="","",N(GL_Paste!$H13886)-N(GL_Paste!$G13886))</f>
        <v/>
      </c>
      <c r="B13889" s="43">
        <f>IF(GL_Paste!$B13886="","",DATE(YEAR(GL_Paste!$E13886),MONTH(GL_Paste!$E13886),1))</f>
        <v/>
      </c>
      <c r="C13889">
        <f>IF(GL_Paste!$B13886="","",IF(TRIM(GL_Paste!$M13886)&lt;&gt;"",TRIM(GL_Paste!$M13886),IFERROR(MID(GL_Paste!$I13886,FIND("[",GL_Paste!$I13886)+1,FIND("]",GL_Paste!$I13886)-FIND("[",GL_Paste!$I13886)-1),"")))</f>
        <v/>
      </c>
      <c r="D13889">
        <f>IF(GL_Paste!$B13886="","",IFERROR(INDEX(DeptName,MATCH($C13889,DeptTag,0)),"UNALLOCATED"))</f>
        <v/>
      </c>
      <c r="E13889">
        <f>IF(GL_Paste!$B13886="","",IFERROR(INDEX(AcctCat,MATCH(GL_Paste!$B13886&amp;"",AcctCode,0)),"UNKNOWN"))</f>
        <v/>
      </c>
      <c r="F13889">
        <f>IF(GL_Paste!$B13886="","",IFERROR(INDEX(AcctSub,MATCH(GL_Paste!$B13886&amp;"",AcctCode,0)),"UNKNOWN"))</f>
        <v/>
      </c>
    </row>
    <row r="13890">
      <c r="A13890" s="40">
        <f>IF(GL_Paste!$B13887="","",N(GL_Paste!$H13887)-N(GL_Paste!$G13887))</f>
        <v/>
      </c>
      <c r="B13890" s="43">
        <f>IF(GL_Paste!$B13887="","",DATE(YEAR(GL_Paste!$E13887),MONTH(GL_Paste!$E13887),1))</f>
        <v/>
      </c>
      <c r="C13890">
        <f>IF(GL_Paste!$B13887="","",IF(TRIM(GL_Paste!$M13887)&lt;&gt;"",TRIM(GL_Paste!$M13887),IFERROR(MID(GL_Paste!$I13887,FIND("[",GL_Paste!$I13887)+1,FIND("]",GL_Paste!$I13887)-FIND("[",GL_Paste!$I13887)-1),"")))</f>
        <v/>
      </c>
      <c r="D13890">
        <f>IF(GL_Paste!$B13887="","",IFERROR(INDEX(DeptName,MATCH($C13890,DeptTag,0)),"UNALLOCATED"))</f>
        <v/>
      </c>
      <c r="E13890">
        <f>IF(GL_Paste!$B13887="","",IFERROR(INDEX(AcctCat,MATCH(GL_Paste!$B13887&amp;"",AcctCode,0)),"UNKNOWN"))</f>
        <v/>
      </c>
      <c r="F13890">
        <f>IF(GL_Paste!$B13887="","",IFERROR(INDEX(AcctSub,MATCH(GL_Paste!$B13887&amp;"",AcctCode,0)),"UNKNOWN"))</f>
        <v/>
      </c>
    </row>
    <row r="13891">
      <c r="A13891" s="40">
        <f>IF(GL_Paste!$B13888="","",N(GL_Paste!$H13888)-N(GL_Paste!$G13888))</f>
        <v/>
      </c>
      <c r="B13891" s="43">
        <f>IF(GL_Paste!$B13888="","",DATE(YEAR(GL_Paste!$E13888),MONTH(GL_Paste!$E13888),1))</f>
        <v/>
      </c>
      <c r="C13891">
        <f>IF(GL_Paste!$B13888="","",IF(TRIM(GL_Paste!$M13888)&lt;&gt;"",TRIM(GL_Paste!$M13888),IFERROR(MID(GL_Paste!$I13888,FIND("[",GL_Paste!$I13888)+1,FIND("]",GL_Paste!$I13888)-FIND("[",GL_Paste!$I13888)-1),"")))</f>
        <v/>
      </c>
      <c r="D13891">
        <f>IF(GL_Paste!$B13888="","",IFERROR(INDEX(DeptName,MATCH($C13891,DeptTag,0)),"UNALLOCATED"))</f>
        <v/>
      </c>
      <c r="E13891">
        <f>IF(GL_Paste!$B13888="","",IFERROR(INDEX(AcctCat,MATCH(GL_Paste!$B13888&amp;"",AcctCode,0)),"UNKNOWN"))</f>
        <v/>
      </c>
      <c r="F13891">
        <f>IF(GL_Paste!$B13888="","",IFERROR(INDEX(AcctSub,MATCH(GL_Paste!$B13888&amp;"",AcctCode,0)),"UNKNOWN"))</f>
        <v/>
      </c>
    </row>
    <row r="13892">
      <c r="A13892" s="40">
        <f>IF(GL_Paste!$B13889="","",N(GL_Paste!$H13889)-N(GL_Paste!$G13889))</f>
        <v/>
      </c>
      <c r="B13892" s="43">
        <f>IF(GL_Paste!$B13889="","",DATE(YEAR(GL_Paste!$E13889),MONTH(GL_Paste!$E13889),1))</f>
        <v/>
      </c>
      <c r="C13892">
        <f>IF(GL_Paste!$B13889="","",IF(TRIM(GL_Paste!$M13889)&lt;&gt;"",TRIM(GL_Paste!$M13889),IFERROR(MID(GL_Paste!$I13889,FIND("[",GL_Paste!$I13889)+1,FIND("]",GL_Paste!$I13889)-FIND("[",GL_Paste!$I13889)-1),"")))</f>
        <v/>
      </c>
      <c r="D13892">
        <f>IF(GL_Paste!$B13889="","",IFERROR(INDEX(DeptName,MATCH($C13892,DeptTag,0)),"UNALLOCATED"))</f>
        <v/>
      </c>
      <c r="E13892">
        <f>IF(GL_Paste!$B13889="","",IFERROR(INDEX(AcctCat,MATCH(GL_Paste!$B13889&amp;"",AcctCode,0)),"UNKNOWN"))</f>
        <v/>
      </c>
      <c r="F13892">
        <f>IF(GL_Paste!$B13889="","",IFERROR(INDEX(AcctSub,MATCH(GL_Paste!$B13889&amp;"",AcctCode,0)),"UNKNOWN"))</f>
        <v/>
      </c>
    </row>
    <row r="13893">
      <c r="A13893" s="40">
        <f>IF(GL_Paste!$B13890="","",N(GL_Paste!$H13890)-N(GL_Paste!$G13890))</f>
        <v/>
      </c>
      <c r="B13893" s="43">
        <f>IF(GL_Paste!$B13890="","",DATE(YEAR(GL_Paste!$E13890),MONTH(GL_Paste!$E13890),1))</f>
        <v/>
      </c>
      <c r="C13893">
        <f>IF(GL_Paste!$B13890="","",IF(TRIM(GL_Paste!$M13890)&lt;&gt;"",TRIM(GL_Paste!$M13890),IFERROR(MID(GL_Paste!$I13890,FIND("[",GL_Paste!$I13890)+1,FIND("]",GL_Paste!$I13890)-FIND("[",GL_Paste!$I13890)-1),"")))</f>
        <v/>
      </c>
      <c r="D13893">
        <f>IF(GL_Paste!$B13890="","",IFERROR(INDEX(DeptName,MATCH($C13893,DeptTag,0)),"UNALLOCATED"))</f>
        <v/>
      </c>
      <c r="E13893">
        <f>IF(GL_Paste!$B13890="","",IFERROR(INDEX(AcctCat,MATCH(GL_Paste!$B13890&amp;"",AcctCode,0)),"UNKNOWN"))</f>
        <v/>
      </c>
      <c r="F13893">
        <f>IF(GL_Paste!$B13890="","",IFERROR(INDEX(AcctSub,MATCH(GL_Paste!$B13890&amp;"",AcctCode,0)),"UNKNOWN"))</f>
        <v/>
      </c>
    </row>
    <row r="13894">
      <c r="A13894" s="40">
        <f>IF(GL_Paste!$B13891="","",N(GL_Paste!$H13891)-N(GL_Paste!$G13891))</f>
        <v/>
      </c>
      <c r="B13894" s="43">
        <f>IF(GL_Paste!$B13891="","",DATE(YEAR(GL_Paste!$E13891),MONTH(GL_Paste!$E13891),1))</f>
        <v/>
      </c>
      <c r="C13894">
        <f>IF(GL_Paste!$B13891="","",IF(TRIM(GL_Paste!$M13891)&lt;&gt;"",TRIM(GL_Paste!$M13891),IFERROR(MID(GL_Paste!$I13891,FIND("[",GL_Paste!$I13891)+1,FIND("]",GL_Paste!$I13891)-FIND("[",GL_Paste!$I13891)-1),"")))</f>
        <v/>
      </c>
      <c r="D13894">
        <f>IF(GL_Paste!$B13891="","",IFERROR(INDEX(DeptName,MATCH($C13894,DeptTag,0)),"UNALLOCATED"))</f>
        <v/>
      </c>
      <c r="E13894">
        <f>IF(GL_Paste!$B13891="","",IFERROR(INDEX(AcctCat,MATCH(GL_Paste!$B13891&amp;"",AcctCode,0)),"UNKNOWN"))</f>
        <v/>
      </c>
      <c r="F13894">
        <f>IF(GL_Paste!$B13891="","",IFERROR(INDEX(AcctSub,MATCH(GL_Paste!$B13891&amp;"",AcctCode,0)),"UNKNOWN"))</f>
        <v/>
      </c>
    </row>
    <row r="13895">
      <c r="A13895" s="40">
        <f>IF(GL_Paste!$B13892="","",N(GL_Paste!$H13892)-N(GL_Paste!$G13892))</f>
        <v/>
      </c>
      <c r="B13895" s="43">
        <f>IF(GL_Paste!$B13892="","",DATE(YEAR(GL_Paste!$E13892),MONTH(GL_Paste!$E13892),1))</f>
        <v/>
      </c>
      <c r="C13895">
        <f>IF(GL_Paste!$B13892="","",IF(TRIM(GL_Paste!$M13892)&lt;&gt;"",TRIM(GL_Paste!$M13892),IFERROR(MID(GL_Paste!$I13892,FIND("[",GL_Paste!$I13892)+1,FIND("]",GL_Paste!$I13892)-FIND("[",GL_Paste!$I13892)-1),"")))</f>
        <v/>
      </c>
      <c r="D13895">
        <f>IF(GL_Paste!$B13892="","",IFERROR(INDEX(DeptName,MATCH($C13895,DeptTag,0)),"UNALLOCATED"))</f>
        <v/>
      </c>
      <c r="E13895">
        <f>IF(GL_Paste!$B13892="","",IFERROR(INDEX(AcctCat,MATCH(GL_Paste!$B13892&amp;"",AcctCode,0)),"UNKNOWN"))</f>
        <v/>
      </c>
      <c r="F13895">
        <f>IF(GL_Paste!$B13892="","",IFERROR(INDEX(AcctSub,MATCH(GL_Paste!$B13892&amp;"",AcctCode,0)),"UNKNOWN"))</f>
        <v/>
      </c>
    </row>
    <row r="13896">
      <c r="A13896" s="40">
        <f>IF(GL_Paste!$B13893="","",N(GL_Paste!$H13893)-N(GL_Paste!$G13893))</f>
        <v/>
      </c>
      <c r="B13896" s="43">
        <f>IF(GL_Paste!$B13893="","",DATE(YEAR(GL_Paste!$E13893),MONTH(GL_Paste!$E13893),1))</f>
        <v/>
      </c>
      <c r="C13896">
        <f>IF(GL_Paste!$B13893="","",IF(TRIM(GL_Paste!$M13893)&lt;&gt;"",TRIM(GL_Paste!$M13893),IFERROR(MID(GL_Paste!$I13893,FIND("[",GL_Paste!$I13893)+1,FIND("]",GL_Paste!$I13893)-FIND("[",GL_Paste!$I13893)-1),"")))</f>
        <v/>
      </c>
      <c r="D13896">
        <f>IF(GL_Paste!$B13893="","",IFERROR(INDEX(DeptName,MATCH($C13896,DeptTag,0)),"UNALLOCATED"))</f>
        <v/>
      </c>
      <c r="E13896">
        <f>IF(GL_Paste!$B13893="","",IFERROR(INDEX(AcctCat,MATCH(GL_Paste!$B13893&amp;"",AcctCode,0)),"UNKNOWN"))</f>
        <v/>
      </c>
      <c r="F13896">
        <f>IF(GL_Paste!$B13893="","",IFERROR(INDEX(AcctSub,MATCH(GL_Paste!$B13893&amp;"",AcctCode,0)),"UNKNOWN"))</f>
        <v/>
      </c>
    </row>
    <row r="13897">
      <c r="A13897" s="40">
        <f>IF(GL_Paste!$B13894="","",N(GL_Paste!$H13894)-N(GL_Paste!$G13894))</f>
        <v/>
      </c>
      <c r="B13897" s="43">
        <f>IF(GL_Paste!$B13894="","",DATE(YEAR(GL_Paste!$E13894),MONTH(GL_Paste!$E13894),1))</f>
        <v/>
      </c>
      <c r="C13897">
        <f>IF(GL_Paste!$B13894="","",IF(TRIM(GL_Paste!$M13894)&lt;&gt;"",TRIM(GL_Paste!$M13894),IFERROR(MID(GL_Paste!$I13894,FIND("[",GL_Paste!$I13894)+1,FIND("]",GL_Paste!$I13894)-FIND("[",GL_Paste!$I13894)-1),"")))</f>
        <v/>
      </c>
      <c r="D13897">
        <f>IF(GL_Paste!$B13894="","",IFERROR(INDEX(DeptName,MATCH($C13897,DeptTag,0)),"UNALLOCATED"))</f>
        <v/>
      </c>
      <c r="E13897">
        <f>IF(GL_Paste!$B13894="","",IFERROR(INDEX(AcctCat,MATCH(GL_Paste!$B13894&amp;"",AcctCode,0)),"UNKNOWN"))</f>
        <v/>
      </c>
      <c r="F13897">
        <f>IF(GL_Paste!$B13894="","",IFERROR(INDEX(AcctSub,MATCH(GL_Paste!$B13894&amp;"",AcctCode,0)),"UNKNOWN"))</f>
        <v/>
      </c>
    </row>
    <row r="13898">
      <c r="A13898" s="40">
        <f>IF(GL_Paste!$B13895="","",N(GL_Paste!$H13895)-N(GL_Paste!$G13895))</f>
        <v/>
      </c>
      <c r="B13898" s="43">
        <f>IF(GL_Paste!$B13895="","",DATE(YEAR(GL_Paste!$E13895),MONTH(GL_Paste!$E13895),1))</f>
        <v/>
      </c>
      <c r="C13898">
        <f>IF(GL_Paste!$B13895="","",IF(TRIM(GL_Paste!$M13895)&lt;&gt;"",TRIM(GL_Paste!$M13895),IFERROR(MID(GL_Paste!$I13895,FIND("[",GL_Paste!$I13895)+1,FIND("]",GL_Paste!$I13895)-FIND("[",GL_Paste!$I13895)-1),"")))</f>
        <v/>
      </c>
      <c r="D13898">
        <f>IF(GL_Paste!$B13895="","",IFERROR(INDEX(DeptName,MATCH($C13898,DeptTag,0)),"UNALLOCATED"))</f>
        <v/>
      </c>
      <c r="E13898">
        <f>IF(GL_Paste!$B13895="","",IFERROR(INDEX(AcctCat,MATCH(GL_Paste!$B13895&amp;"",AcctCode,0)),"UNKNOWN"))</f>
        <v/>
      </c>
      <c r="F13898">
        <f>IF(GL_Paste!$B13895="","",IFERROR(INDEX(AcctSub,MATCH(GL_Paste!$B13895&amp;"",AcctCode,0)),"UNKNOWN"))</f>
        <v/>
      </c>
    </row>
    <row r="13899">
      <c r="A13899" s="40">
        <f>IF(GL_Paste!$B13896="","",N(GL_Paste!$H13896)-N(GL_Paste!$G13896))</f>
        <v/>
      </c>
      <c r="B13899" s="43">
        <f>IF(GL_Paste!$B13896="","",DATE(YEAR(GL_Paste!$E13896),MONTH(GL_Paste!$E13896),1))</f>
        <v/>
      </c>
      <c r="C13899">
        <f>IF(GL_Paste!$B13896="","",IF(TRIM(GL_Paste!$M13896)&lt;&gt;"",TRIM(GL_Paste!$M13896),IFERROR(MID(GL_Paste!$I13896,FIND("[",GL_Paste!$I13896)+1,FIND("]",GL_Paste!$I13896)-FIND("[",GL_Paste!$I13896)-1),"")))</f>
        <v/>
      </c>
      <c r="D13899">
        <f>IF(GL_Paste!$B13896="","",IFERROR(INDEX(DeptName,MATCH($C13899,DeptTag,0)),"UNALLOCATED"))</f>
        <v/>
      </c>
      <c r="E13899">
        <f>IF(GL_Paste!$B13896="","",IFERROR(INDEX(AcctCat,MATCH(GL_Paste!$B13896&amp;"",AcctCode,0)),"UNKNOWN"))</f>
        <v/>
      </c>
      <c r="F13899">
        <f>IF(GL_Paste!$B13896="","",IFERROR(INDEX(AcctSub,MATCH(GL_Paste!$B13896&amp;"",AcctCode,0)),"UNKNOWN"))</f>
        <v/>
      </c>
    </row>
    <row r="13900">
      <c r="A13900" s="40">
        <f>IF(GL_Paste!$B13897="","",N(GL_Paste!$H13897)-N(GL_Paste!$G13897))</f>
        <v/>
      </c>
      <c r="B13900" s="43">
        <f>IF(GL_Paste!$B13897="","",DATE(YEAR(GL_Paste!$E13897),MONTH(GL_Paste!$E13897),1))</f>
        <v/>
      </c>
      <c r="C13900">
        <f>IF(GL_Paste!$B13897="","",IF(TRIM(GL_Paste!$M13897)&lt;&gt;"",TRIM(GL_Paste!$M13897),IFERROR(MID(GL_Paste!$I13897,FIND("[",GL_Paste!$I13897)+1,FIND("]",GL_Paste!$I13897)-FIND("[",GL_Paste!$I13897)-1),"")))</f>
        <v/>
      </c>
      <c r="D13900">
        <f>IF(GL_Paste!$B13897="","",IFERROR(INDEX(DeptName,MATCH($C13900,DeptTag,0)),"UNALLOCATED"))</f>
        <v/>
      </c>
      <c r="E13900">
        <f>IF(GL_Paste!$B13897="","",IFERROR(INDEX(AcctCat,MATCH(GL_Paste!$B13897&amp;"",AcctCode,0)),"UNKNOWN"))</f>
        <v/>
      </c>
      <c r="F13900">
        <f>IF(GL_Paste!$B13897="","",IFERROR(INDEX(AcctSub,MATCH(GL_Paste!$B13897&amp;"",AcctCode,0)),"UNKNOWN"))</f>
        <v/>
      </c>
    </row>
    <row r="13901">
      <c r="A13901" s="40">
        <f>IF(GL_Paste!$B13898="","",N(GL_Paste!$H13898)-N(GL_Paste!$G13898))</f>
        <v/>
      </c>
      <c r="B13901" s="43">
        <f>IF(GL_Paste!$B13898="","",DATE(YEAR(GL_Paste!$E13898),MONTH(GL_Paste!$E13898),1))</f>
        <v/>
      </c>
      <c r="C13901">
        <f>IF(GL_Paste!$B13898="","",IF(TRIM(GL_Paste!$M13898)&lt;&gt;"",TRIM(GL_Paste!$M13898),IFERROR(MID(GL_Paste!$I13898,FIND("[",GL_Paste!$I13898)+1,FIND("]",GL_Paste!$I13898)-FIND("[",GL_Paste!$I13898)-1),"")))</f>
        <v/>
      </c>
      <c r="D13901">
        <f>IF(GL_Paste!$B13898="","",IFERROR(INDEX(DeptName,MATCH($C13901,DeptTag,0)),"UNALLOCATED"))</f>
        <v/>
      </c>
      <c r="E13901">
        <f>IF(GL_Paste!$B13898="","",IFERROR(INDEX(AcctCat,MATCH(GL_Paste!$B13898&amp;"",AcctCode,0)),"UNKNOWN"))</f>
        <v/>
      </c>
      <c r="F13901">
        <f>IF(GL_Paste!$B13898="","",IFERROR(INDEX(AcctSub,MATCH(GL_Paste!$B13898&amp;"",AcctCode,0)),"UNKNOWN"))</f>
        <v/>
      </c>
    </row>
    <row r="13902">
      <c r="A13902" s="40">
        <f>IF(GL_Paste!$B13899="","",N(GL_Paste!$H13899)-N(GL_Paste!$G13899))</f>
        <v/>
      </c>
      <c r="B13902" s="43">
        <f>IF(GL_Paste!$B13899="","",DATE(YEAR(GL_Paste!$E13899),MONTH(GL_Paste!$E13899),1))</f>
        <v/>
      </c>
      <c r="C13902">
        <f>IF(GL_Paste!$B13899="","",IF(TRIM(GL_Paste!$M13899)&lt;&gt;"",TRIM(GL_Paste!$M13899),IFERROR(MID(GL_Paste!$I13899,FIND("[",GL_Paste!$I13899)+1,FIND("]",GL_Paste!$I13899)-FIND("[",GL_Paste!$I13899)-1),"")))</f>
        <v/>
      </c>
      <c r="D13902">
        <f>IF(GL_Paste!$B13899="","",IFERROR(INDEX(DeptName,MATCH($C13902,DeptTag,0)),"UNALLOCATED"))</f>
        <v/>
      </c>
      <c r="E13902">
        <f>IF(GL_Paste!$B13899="","",IFERROR(INDEX(AcctCat,MATCH(GL_Paste!$B13899&amp;"",AcctCode,0)),"UNKNOWN"))</f>
        <v/>
      </c>
      <c r="F13902">
        <f>IF(GL_Paste!$B13899="","",IFERROR(INDEX(AcctSub,MATCH(GL_Paste!$B13899&amp;"",AcctCode,0)),"UNKNOWN"))</f>
        <v/>
      </c>
    </row>
    <row r="13903">
      <c r="A13903" s="40">
        <f>IF(GL_Paste!$B13900="","",N(GL_Paste!$H13900)-N(GL_Paste!$G13900))</f>
        <v/>
      </c>
      <c r="B13903" s="43">
        <f>IF(GL_Paste!$B13900="","",DATE(YEAR(GL_Paste!$E13900),MONTH(GL_Paste!$E13900),1))</f>
        <v/>
      </c>
      <c r="C13903">
        <f>IF(GL_Paste!$B13900="","",IF(TRIM(GL_Paste!$M13900)&lt;&gt;"",TRIM(GL_Paste!$M13900),IFERROR(MID(GL_Paste!$I13900,FIND("[",GL_Paste!$I13900)+1,FIND("]",GL_Paste!$I13900)-FIND("[",GL_Paste!$I13900)-1),"")))</f>
        <v/>
      </c>
      <c r="D13903">
        <f>IF(GL_Paste!$B13900="","",IFERROR(INDEX(DeptName,MATCH($C13903,DeptTag,0)),"UNALLOCATED"))</f>
        <v/>
      </c>
      <c r="E13903">
        <f>IF(GL_Paste!$B13900="","",IFERROR(INDEX(AcctCat,MATCH(GL_Paste!$B13900&amp;"",AcctCode,0)),"UNKNOWN"))</f>
        <v/>
      </c>
      <c r="F13903">
        <f>IF(GL_Paste!$B13900="","",IFERROR(INDEX(AcctSub,MATCH(GL_Paste!$B13900&amp;"",AcctCode,0)),"UNKNOWN"))</f>
        <v/>
      </c>
    </row>
    <row r="13904">
      <c r="A13904" s="40">
        <f>IF(GL_Paste!$B13901="","",N(GL_Paste!$H13901)-N(GL_Paste!$G13901))</f>
        <v/>
      </c>
      <c r="B13904" s="43">
        <f>IF(GL_Paste!$B13901="","",DATE(YEAR(GL_Paste!$E13901),MONTH(GL_Paste!$E13901),1))</f>
        <v/>
      </c>
      <c r="C13904">
        <f>IF(GL_Paste!$B13901="","",IF(TRIM(GL_Paste!$M13901)&lt;&gt;"",TRIM(GL_Paste!$M13901),IFERROR(MID(GL_Paste!$I13901,FIND("[",GL_Paste!$I13901)+1,FIND("]",GL_Paste!$I13901)-FIND("[",GL_Paste!$I13901)-1),"")))</f>
        <v/>
      </c>
      <c r="D13904">
        <f>IF(GL_Paste!$B13901="","",IFERROR(INDEX(DeptName,MATCH($C13904,DeptTag,0)),"UNALLOCATED"))</f>
        <v/>
      </c>
      <c r="E13904">
        <f>IF(GL_Paste!$B13901="","",IFERROR(INDEX(AcctCat,MATCH(GL_Paste!$B13901&amp;"",AcctCode,0)),"UNKNOWN"))</f>
        <v/>
      </c>
      <c r="F13904">
        <f>IF(GL_Paste!$B13901="","",IFERROR(INDEX(AcctSub,MATCH(GL_Paste!$B13901&amp;"",AcctCode,0)),"UNKNOWN"))</f>
        <v/>
      </c>
    </row>
    <row r="13905">
      <c r="A13905" s="40">
        <f>IF(GL_Paste!$B13902="","",N(GL_Paste!$H13902)-N(GL_Paste!$G13902))</f>
        <v/>
      </c>
      <c r="B13905" s="43">
        <f>IF(GL_Paste!$B13902="","",DATE(YEAR(GL_Paste!$E13902),MONTH(GL_Paste!$E13902),1))</f>
        <v/>
      </c>
      <c r="C13905">
        <f>IF(GL_Paste!$B13902="","",IF(TRIM(GL_Paste!$M13902)&lt;&gt;"",TRIM(GL_Paste!$M13902),IFERROR(MID(GL_Paste!$I13902,FIND("[",GL_Paste!$I13902)+1,FIND("]",GL_Paste!$I13902)-FIND("[",GL_Paste!$I13902)-1),"")))</f>
        <v/>
      </c>
      <c r="D13905">
        <f>IF(GL_Paste!$B13902="","",IFERROR(INDEX(DeptName,MATCH($C13905,DeptTag,0)),"UNALLOCATED"))</f>
        <v/>
      </c>
      <c r="E13905">
        <f>IF(GL_Paste!$B13902="","",IFERROR(INDEX(AcctCat,MATCH(GL_Paste!$B13902&amp;"",AcctCode,0)),"UNKNOWN"))</f>
        <v/>
      </c>
      <c r="F13905">
        <f>IF(GL_Paste!$B13902="","",IFERROR(INDEX(AcctSub,MATCH(GL_Paste!$B13902&amp;"",AcctCode,0)),"UNKNOWN"))</f>
        <v/>
      </c>
    </row>
    <row r="13906">
      <c r="A13906" s="40">
        <f>IF(GL_Paste!$B13903="","",N(GL_Paste!$H13903)-N(GL_Paste!$G13903))</f>
        <v/>
      </c>
      <c r="B13906" s="43">
        <f>IF(GL_Paste!$B13903="","",DATE(YEAR(GL_Paste!$E13903),MONTH(GL_Paste!$E13903),1))</f>
        <v/>
      </c>
      <c r="C13906">
        <f>IF(GL_Paste!$B13903="","",IF(TRIM(GL_Paste!$M13903)&lt;&gt;"",TRIM(GL_Paste!$M13903),IFERROR(MID(GL_Paste!$I13903,FIND("[",GL_Paste!$I13903)+1,FIND("]",GL_Paste!$I13903)-FIND("[",GL_Paste!$I13903)-1),"")))</f>
        <v/>
      </c>
      <c r="D13906">
        <f>IF(GL_Paste!$B13903="","",IFERROR(INDEX(DeptName,MATCH($C13906,DeptTag,0)),"UNALLOCATED"))</f>
        <v/>
      </c>
      <c r="E13906">
        <f>IF(GL_Paste!$B13903="","",IFERROR(INDEX(AcctCat,MATCH(GL_Paste!$B13903&amp;"",AcctCode,0)),"UNKNOWN"))</f>
        <v/>
      </c>
      <c r="F13906">
        <f>IF(GL_Paste!$B13903="","",IFERROR(INDEX(AcctSub,MATCH(GL_Paste!$B13903&amp;"",AcctCode,0)),"UNKNOWN"))</f>
        <v/>
      </c>
    </row>
    <row r="13907">
      <c r="A13907" s="40">
        <f>IF(GL_Paste!$B13904="","",N(GL_Paste!$H13904)-N(GL_Paste!$G13904))</f>
        <v/>
      </c>
      <c r="B13907" s="43">
        <f>IF(GL_Paste!$B13904="","",DATE(YEAR(GL_Paste!$E13904),MONTH(GL_Paste!$E13904),1))</f>
        <v/>
      </c>
      <c r="C13907">
        <f>IF(GL_Paste!$B13904="","",IF(TRIM(GL_Paste!$M13904)&lt;&gt;"",TRIM(GL_Paste!$M13904),IFERROR(MID(GL_Paste!$I13904,FIND("[",GL_Paste!$I13904)+1,FIND("]",GL_Paste!$I13904)-FIND("[",GL_Paste!$I13904)-1),"")))</f>
        <v/>
      </c>
      <c r="D13907">
        <f>IF(GL_Paste!$B13904="","",IFERROR(INDEX(DeptName,MATCH($C13907,DeptTag,0)),"UNALLOCATED"))</f>
        <v/>
      </c>
      <c r="E13907">
        <f>IF(GL_Paste!$B13904="","",IFERROR(INDEX(AcctCat,MATCH(GL_Paste!$B13904&amp;"",AcctCode,0)),"UNKNOWN"))</f>
        <v/>
      </c>
      <c r="F13907">
        <f>IF(GL_Paste!$B13904="","",IFERROR(INDEX(AcctSub,MATCH(GL_Paste!$B13904&amp;"",AcctCode,0)),"UNKNOWN"))</f>
        <v/>
      </c>
    </row>
    <row r="13908">
      <c r="A13908" s="40">
        <f>IF(GL_Paste!$B13905="","",N(GL_Paste!$H13905)-N(GL_Paste!$G13905))</f>
        <v/>
      </c>
      <c r="B13908" s="43">
        <f>IF(GL_Paste!$B13905="","",DATE(YEAR(GL_Paste!$E13905),MONTH(GL_Paste!$E13905),1))</f>
        <v/>
      </c>
      <c r="C13908">
        <f>IF(GL_Paste!$B13905="","",IF(TRIM(GL_Paste!$M13905)&lt;&gt;"",TRIM(GL_Paste!$M13905),IFERROR(MID(GL_Paste!$I13905,FIND("[",GL_Paste!$I13905)+1,FIND("]",GL_Paste!$I13905)-FIND("[",GL_Paste!$I13905)-1),"")))</f>
        <v/>
      </c>
      <c r="D13908">
        <f>IF(GL_Paste!$B13905="","",IFERROR(INDEX(DeptName,MATCH($C13908,DeptTag,0)),"UNALLOCATED"))</f>
        <v/>
      </c>
      <c r="E13908">
        <f>IF(GL_Paste!$B13905="","",IFERROR(INDEX(AcctCat,MATCH(GL_Paste!$B13905&amp;"",AcctCode,0)),"UNKNOWN"))</f>
        <v/>
      </c>
      <c r="F13908">
        <f>IF(GL_Paste!$B13905="","",IFERROR(INDEX(AcctSub,MATCH(GL_Paste!$B13905&amp;"",AcctCode,0)),"UNKNOWN"))</f>
        <v/>
      </c>
    </row>
    <row r="13909">
      <c r="A13909" s="40">
        <f>IF(GL_Paste!$B13906="","",N(GL_Paste!$H13906)-N(GL_Paste!$G13906))</f>
        <v/>
      </c>
      <c r="B13909" s="43">
        <f>IF(GL_Paste!$B13906="","",DATE(YEAR(GL_Paste!$E13906),MONTH(GL_Paste!$E13906),1))</f>
        <v/>
      </c>
      <c r="C13909">
        <f>IF(GL_Paste!$B13906="","",IF(TRIM(GL_Paste!$M13906)&lt;&gt;"",TRIM(GL_Paste!$M13906),IFERROR(MID(GL_Paste!$I13906,FIND("[",GL_Paste!$I13906)+1,FIND("]",GL_Paste!$I13906)-FIND("[",GL_Paste!$I13906)-1),"")))</f>
        <v/>
      </c>
      <c r="D13909">
        <f>IF(GL_Paste!$B13906="","",IFERROR(INDEX(DeptName,MATCH($C13909,DeptTag,0)),"UNALLOCATED"))</f>
        <v/>
      </c>
      <c r="E13909">
        <f>IF(GL_Paste!$B13906="","",IFERROR(INDEX(AcctCat,MATCH(GL_Paste!$B13906&amp;"",AcctCode,0)),"UNKNOWN"))</f>
        <v/>
      </c>
      <c r="F13909">
        <f>IF(GL_Paste!$B13906="","",IFERROR(INDEX(AcctSub,MATCH(GL_Paste!$B13906&amp;"",AcctCode,0)),"UNKNOWN"))</f>
        <v/>
      </c>
    </row>
    <row r="13910">
      <c r="A13910" s="40">
        <f>IF(GL_Paste!$B13907="","",N(GL_Paste!$H13907)-N(GL_Paste!$G13907))</f>
        <v/>
      </c>
      <c r="B13910" s="43">
        <f>IF(GL_Paste!$B13907="","",DATE(YEAR(GL_Paste!$E13907),MONTH(GL_Paste!$E13907),1))</f>
        <v/>
      </c>
      <c r="C13910">
        <f>IF(GL_Paste!$B13907="","",IF(TRIM(GL_Paste!$M13907)&lt;&gt;"",TRIM(GL_Paste!$M13907),IFERROR(MID(GL_Paste!$I13907,FIND("[",GL_Paste!$I13907)+1,FIND("]",GL_Paste!$I13907)-FIND("[",GL_Paste!$I13907)-1),"")))</f>
        <v/>
      </c>
      <c r="D13910">
        <f>IF(GL_Paste!$B13907="","",IFERROR(INDEX(DeptName,MATCH($C13910,DeptTag,0)),"UNALLOCATED"))</f>
        <v/>
      </c>
      <c r="E13910">
        <f>IF(GL_Paste!$B13907="","",IFERROR(INDEX(AcctCat,MATCH(GL_Paste!$B13907&amp;"",AcctCode,0)),"UNKNOWN"))</f>
        <v/>
      </c>
      <c r="F13910">
        <f>IF(GL_Paste!$B13907="","",IFERROR(INDEX(AcctSub,MATCH(GL_Paste!$B13907&amp;"",AcctCode,0)),"UNKNOWN"))</f>
        <v/>
      </c>
    </row>
    <row r="13911">
      <c r="A13911" s="40">
        <f>IF(GL_Paste!$B13908="","",N(GL_Paste!$H13908)-N(GL_Paste!$G13908))</f>
        <v/>
      </c>
      <c r="B13911" s="43">
        <f>IF(GL_Paste!$B13908="","",DATE(YEAR(GL_Paste!$E13908),MONTH(GL_Paste!$E13908),1))</f>
        <v/>
      </c>
      <c r="C13911">
        <f>IF(GL_Paste!$B13908="","",IF(TRIM(GL_Paste!$M13908)&lt;&gt;"",TRIM(GL_Paste!$M13908),IFERROR(MID(GL_Paste!$I13908,FIND("[",GL_Paste!$I13908)+1,FIND("]",GL_Paste!$I13908)-FIND("[",GL_Paste!$I13908)-1),"")))</f>
        <v/>
      </c>
      <c r="D13911">
        <f>IF(GL_Paste!$B13908="","",IFERROR(INDEX(DeptName,MATCH($C13911,DeptTag,0)),"UNALLOCATED"))</f>
        <v/>
      </c>
      <c r="E13911">
        <f>IF(GL_Paste!$B13908="","",IFERROR(INDEX(AcctCat,MATCH(GL_Paste!$B13908&amp;"",AcctCode,0)),"UNKNOWN"))</f>
        <v/>
      </c>
      <c r="F13911">
        <f>IF(GL_Paste!$B13908="","",IFERROR(INDEX(AcctSub,MATCH(GL_Paste!$B13908&amp;"",AcctCode,0)),"UNKNOWN"))</f>
        <v/>
      </c>
    </row>
    <row r="13912">
      <c r="A13912" s="40">
        <f>IF(GL_Paste!$B13909="","",N(GL_Paste!$H13909)-N(GL_Paste!$G13909))</f>
        <v/>
      </c>
      <c r="B13912" s="43">
        <f>IF(GL_Paste!$B13909="","",DATE(YEAR(GL_Paste!$E13909),MONTH(GL_Paste!$E13909),1))</f>
        <v/>
      </c>
      <c r="C13912">
        <f>IF(GL_Paste!$B13909="","",IF(TRIM(GL_Paste!$M13909)&lt;&gt;"",TRIM(GL_Paste!$M13909),IFERROR(MID(GL_Paste!$I13909,FIND("[",GL_Paste!$I13909)+1,FIND("]",GL_Paste!$I13909)-FIND("[",GL_Paste!$I13909)-1),"")))</f>
        <v/>
      </c>
      <c r="D13912">
        <f>IF(GL_Paste!$B13909="","",IFERROR(INDEX(DeptName,MATCH($C13912,DeptTag,0)),"UNALLOCATED"))</f>
        <v/>
      </c>
      <c r="E13912">
        <f>IF(GL_Paste!$B13909="","",IFERROR(INDEX(AcctCat,MATCH(GL_Paste!$B13909&amp;"",AcctCode,0)),"UNKNOWN"))</f>
        <v/>
      </c>
      <c r="F13912">
        <f>IF(GL_Paste!$B13909="","",IFERROR(INDEX(AcctSub,MATCH(GL_Paste!$B13909&amp;"",AcctCode,0)),"UNKNOWN"))</f>
        <v/>
      </c>
    </row>
    <row r="13913">
      <c r="A13913" s="40">
        <f>IF(GL_Paste!$B13910="","",N(GL_Paste!$H13910)-N(GL_Paste!$G13910))</f>
        <v/>
      </c>
      <c r="B13913" s="43">
        <f>IF(GL_Paste!$B13910="","",DATE(YEAR(GL_Paste!$E13910),MONTH(GL_Paste!$E13910),1))</f>
        <v/>
      </c>
      <c r="C13913">
        <f>IF(GL_Paste!$B13910="","",IF(TRIM(GL_Paste!$M13910)&lt;&gt;"",TRIM(GL_Paste!$M13910),IFERROR(MID(GL_Paste!$I13910,FIND("[",GL_Paste!$I13910)+1,FIND("]",GL_Paste!$I13910)-FIND("[",GL_Paste!$I13910)-1),"")))</f>
        <v/>
      </c>
      <c r="D13913">
        <f>IF(GL_Paste!$B13910="","",IFERROR(INDEX(DeptName,MATCH($C13913,DeptTag,0)),"UNALLOCATED"))</f>
        <v/>
      </c>
      <c r="E13913">
        <f>IF(GL_Paste!$B13910="","",IFERROR(INDEX(AcctCat,MATCH(GL_Paste!$B13910&amp;"",AcctCode,0)),"UNKNOWN"))</f>
        <v/>
      </c>
      <c r="F13913">
        <f>IF(GL_Paste!$B13910="","",IFERROR(INDEX(AcctSub,MATCH(GL_Paste!$B13910&amp;"",AcctCode,0)),"UNKNOWN"))</f>
        <v/>
      </c>
    </row>
    <row r="13914">
      <c r="A13914" s="40">
        <f>IF(GL_Paste!$B13911="","",N(GL_Paste!$H13911)-N(GL_Paste!$G13911))</f>
        <v/>
      </c>
      <c r="B13914" s="43">
        <f>IF(GL_Paste!$B13911="","",DATE(YEAR(GL_Paste!$E13911),MONTH(GL_Paste!$E13911),1))</f>
        <v/>
      </c>
      <c r="C13914">
        <f>IF(GL_Paste!$B13911="","",IF(TRIM(GL_Paste!$M13911)&lt;&gt;"",TRIM(GL_Paste!$M13911),IFERROR(MID(GL_Paste!$I13911,FIND("[",GL_Paste!$I13911)+1,FIND("]",GL_Paste!$I13911)-FIND("[",GL_Paste!$I13911)-1),"")))</f>
        <v/>
      </c>
      <c r="D13914">
        <f>IF(GL_Paste!$B13911="","",IFERROR(INDEX(DeptName,MATCH($C13914,DeptTag,0)),"UNALLOCATED"))</f>
        <v/>
      </c>
      <c r="E13914">
        <f>IF(GL_Paste!$B13911="","",IFERROR(INDEX(AcctCat,MATCH(GL_Paste!$B13911&amp;"",AcctCode,0)),"UNKNOWN"))</f>
        <v/>
      </c>
      <c r="F13914">
        <f>IF(GL_Paste!$B13911="","",IFERROR(INDEX(AcctSub,MATCH(GL_Paste!$B13911&amp;"",AcctCode,0)),"UNKNOWN"))</f>
        <v/>
      </c>
    </row>
    <row r="13915">
      <c r="A13915" s="40">
        <f>IF(GL_Paste!$B13912="","",N(GL_Paste!$H13912)-N(GL_Paste!$G13912))</f>
        <v/>
      </c>
      <c r="B13915" s="43">
        <f>IF(GL_Paste!$B13912="","",DATE(YEAR(GL_Paste!$E13912),MONTH(GL_Paste!$E13912),1))</f>
        <v/>
      </c>
      <c r="C13915">
        <f>IF(GL_Paste!$B13912="","",IF(TRIM(GL_Paste!$M13912)&lt;&gt;"",TRIM(GL_Paste!$M13912),IFERROR(MID(GL_Paste!$I13912,FIND("[",GL_Paste!$I13912)+1,FIND("]",GL_Paste!$I13912)-FIND("[",GL_Paste!$I13912)-1),"")))</f>
        <v/>
      </c>
      <c r="D13915">
        <f>IF(GL_Paste!$B13912="","",IFERROR(INDEX(DeptName,MATCH($C13915,DeptTag,0)),"UNALLOCATED"))</f>
        <v/>
      </c>
      <c r="E13915">
        <f>IF(GL_Paste!$B13912="","",IFERROR(INDEX(AcctCat,MATCH(GL_Paste!$B13912&amp;"",AcctCode,0)),"UNKNOWN"))</f>
        <v/>
      </c>
      <c r="F13915">
        <f>IF(GL_Paste!$B13912="","",IFERROR(INDEX(AcctSub,MATCH(GL_Paste!$B13912&amp;"",AcctCode,0)),"UNKNOWN"))</f>
        <v/>
      </c>
    </row>
    <row r="13916">
      <c r="A13916" s="40">
        <f>IF(GL_Paste!$B13913="","",N(GL_Paste!$H13913)-N(GL_Paste!$G13913))</f>
        <v/>
      </c>
      <c r="B13916" s="43">
        <f>IF(GL_Paste!$B13913="","",DATE(YEAR(GL_Paste!$E13913),MONTH(GL_Paste!$E13913),1))</f>
        <v/>
      </c>
      <c r="C13916">
        <f>IF(GL_Paste!$B13913="","",IF(TRIM(GL_Paste!$M13913)&lt;&gt;"",TRIM(GL_Paste!$M13913),IFERROR(MID(GL_Paste!$I13913,FIND("[",GL_Paste!$I13913)+1,FIND("]",GL_Paste!$I13913)-FIND("[",GL_Paste!$I13913)-1),"")))</f>
        <v/>
      </c>
      <c r="D13916">
        <f>IF(GL_Paste!$B13913="","",IFERROR(INDEX(DeptName,MATCH($C13916,DeptTag,0)),"UNALLOCATED"))</f>
        <v/>
      </c>
      <c r="E13916">
        <f>IF(GL_Paste!$B13913="","",IFERROR(INDEX(AcctCat,MATCH(GL_Paste!$B13913&amp;"",AcctCode,0)),"UNKNOWN"))</f>
        <v/>
      </c>
      <c r="F13916">
        <f>IF(GL_Paste!$B13913="","",IFERROR(INDEX(AcctSub,MATCH(GL_Paste!$B13913&amp;"",AcctCode,0)),"UNKNOWN"))</f>
        <v/>
      </c>
    </row>
    <row r="13917">
      <c r="A13917" s="40">
        <f>IF(GL_Paste!$B13914="","",N(GL_Paste!$H13914)-N(GL_Paste!$G13914))</f>
        <v/>
      </c>
      <c r="B13917" s="43">
        <f>IF(GL_Paste!$B13914="","",DATE(YEAR(GL_Paste!$E13914),MONTH(GL_Paste!$E13914),1))</f>
        <v/>
      </c>
      <c r="C13917">
        <f>IF(GL_Paste!$B13914="","",IF(TRIM(GL_Paste!$M13914)&lt;&gt;"",TRIM(GL_Paste!$M13914),IFERROR(MID(GL_Paste!$I13914,FIND("[",GL_Paste!$I13914)+1,FIND("]",GL_Paste!$I13914)-FIND("[",GL_Paste!$I13914)-1),"")))</f>
        <v/>
      </c>
      <c r="D13917">
        <f>IF(GL_Paste!$B13914="","",IFERROR(INDEX(DeptName,MATCH($C13917,DeptTag,0)),"UNALLOCATED"))</f>
        <v/>
      </c>
      <c r="E13917">
        <f>IF(GL_Paste!$B13914="","",IFERROR(INDEX(AcctCat,MATCH(GL_Paste!$B13914&amp;"",AcctCode,0)),"UNKNOWN"))</f>
        <v/>
      </c>
      <c r="F13917">
        <f>IF(GL_Paste!$B13914="","",IFERROR(INDEX(AcctSub,MATCH(GL_Paste!$B13914&amp;"",AcctCode,0)),"UNKNOWN"))</f>
        <v/>
      </c>
    </row>
    <row r="13918">
      <c r="A13918" s="40">
        <f>IF(GL_Paste!$B13915="","",N(GL_Paste!$H13915)-N(GL_Paste!$G13915))</f>
        <v/>
      </c>
      <c r="B13918" s="43">
        <f>IF(GL_Paste!$B13915="","",DATE(YEAR(GL_Paste!$E13915),MONTH(GL_Paste!$E13915),1))</f>
        <v/>
      </c>
      <c r="C13918">
        <f>IF(GL_Paste!$B13915="","",IF(TRIM(GL_Paste!$M13915)&lt;&gt;"",TRIM(GL_Paste!$M13915),IFERROR(MID(GL_Paste!$I13915,FIND("[",GL_Paste!$I13915)+1,FIND("]",GL_Paste!$I13915)-FIND("[",GL_Paste!$I13915)-1),"")))</f>
        <v/>
      </c>
      <c r="D13918">
        <f>IF(GL_Paste!$B13915="","",IFERROR(INDEX(DeptName,MATCH($C13918,DeptTag,0)),"UNALLOCATED"))</f>
        <v/>
      </c>
      <c r="E13918">
        <f>IF(GL_Paste!$B13915="","",IFERROR(INDEX(AcctCat,MATCH(GL_Paste!$B13915&amp;"",AcctCode,0)),"UNKNOWN"))</f>
        <v/>
      </c>
      <c r="F13918">
        <f>IF(GL_Paste!$B13915="","",IFERROR(INDEX(AcctSub,MATCH(GL_Paste!$B13915&amp;"",AcctCode,0)),"UNKNOWN"))</f>
        <v/>
      </c>
    </row>
    <row r="13919">
      <c r="A13919" s="40">
        <f>IF(GL_Paste!$B13916="","",N(GL_Paste!$H13916)-N(GL_Paste!$G13916))</f>
        <v/>
      </c>
      <c r="B13919" s="43">
        <f>IF(GL_Paste!$B13916="","",DATE(YEAR(GL_Paste!$E13916),MONTH(GL_Paste!$E13916),1))</f>
        <v/>
      </c>
      <c r="C13919">
        <f>IF(GL_Paste!$B13916="","",IF(TRIM(GL_Paste!$M13916)&lt;&gt;"",TRIM(GL_Paste!$M13916),IFERROR(MID(GL_Paste!$I13916,FIND("[",GL_Paste!$I13916)+1,FIND("]",GL_Paste!$I13916)-FIND("[",GL_Paste!$I13916)-1),"")))</f>
        <v/>
      </c>
      <c r="D13919">
        <f>IF(GL_Paste!$B13916="","",IFERROR(INDEX(DeptName,MATCH($C13919,DeptTag,0)),"UNALLOCATED"))</f>
        <v/>
      </c>
      <c r="E13919">
        <f>IF(GL_Paste!$B13916="","",IFERROR(INDEX(AcctCat,MATCH(GL_Paste!$B13916&amp;"",AcctCode,0)),"UNKNOWN"))</f>
        <v/>
      </c>
      <c r="F13919">
        <f>IF(GL_Paste!$B13916="","",IFERROR(INDEX(AcctSub,MATCH(GL_Paste!$B13916&amp;"",AcctCode,0)),"UNKNOWN"))</f>
        <v/>
      </c>
    </row>
    <row r="13920">
      <c r="A13920" s="40">
        <f>IF(GL_Paste!$B13917="","",N(GL_Paste!$H13917)-N(GL_Paste!$G13917))</f>
        <v/>
      </c>
      <c r="B13920" s="43">
        <f>IF(GL_Paste!$B13917="","",DATE(YEAR(GL_Paste!$E13917),MONTH(GL_Paste!$E13917),1))</f>
        <v/>
      </c>
      <c r="C13920">
        <f>IF(GL_Paste!$B13917="","",IF(TRIM(GL_Paste!$M13917)&lt;&gt;"",TRIM(GL_Paste!$M13917),IFERROR(MID(GL_Paste!$I13917,FIND("[",GL_Paste!$I13917)+1,FIND("]",GL_Paste!$I13917)-FIND("[",GL_Paste!$I13917)-1),"")))</f>
        <v/>
      </c>
      <c r="D13920">
        <f>IF(GL_Paste!$B13917="","",IFERROR(INDEX(DeptName,MATCH($C13920,DeptTag,0)),"UNALLOCATED"))</f>
        <v/>
      </c>
      <c r="E13920">
        <f>IF(GL_Paste!$B13917="","",IFERROR(INDEX(AcctCat,MATCH(GL_Paste!$B13917&amp;"",AcctCode,0)),"UNKNOWN"))</f>
        <v/>
      </c>
      <c r="F13920">
        <f>IF(GL_Paste!$B13917="","",IFERROR(INDEX(AcctSub,MATCH(GL_Paste!$B13917&amp;"",AcctCode,0)),"UNKNOWN"))</f>
        <v/>
      </c>
    </row>
    <row r="13921">
      <c r="A13921" s="40">
        <f>IF(GL_Paste!$B13918="","",N(GL_Paste!$H13918)-N(GL_Paste!$G13918))</f>
        <v/>
      </c>
      <c r="B13921" s="43">
        <f>IF(GL_Paste!$B13918="","",DATE(YEAR(GL_Paste!$E13918),MONTH(GL_Paste!$E13918),1))</f>
        <v/>
      </c>
      <c r="C13921">
        <f>IF(GL_Paste!$B13918="","",IF(TRIM(GL_Paste!$M13918)&lt;&gt;"",TRIM(GL_Paste!$M13918),IFERROR(MID(GL_Paste!$I13918,FIND("[",GL_Paste!$I13918)+1,FIND("]",GL_Paste!$I13918)-FIND("[",GL_Paste!$I13918)-1),"")))</f>
        <v/>
      </c>
      <c r="D13921">
        <f>IF(GL_Paste!$B13918="","",IFERROR(INDEX(DeptName,MATCH($C13921,DeptTag,0)),"UNALLOCATED"))</f>
        <v/>
      </c>
      <c r="E13921">
        <f>IF(GL_Paste!$B13918="","",IFERROR(INDEX(AcctCat,MATCH(GL_Paste!$B13918&amp;"",AcctCode,0)),"UNKNOWN"))</f>
        <v/>
      </c>
      <c r="F13921">
        <f>IF(GL_Paste!$B13918="","",IFERROR(INDEX(AcctSub,MATCH(GL_Paste!$B13918&amp;"",AcctCode,0)),"UNKNOWN"))</f>
        <v/>
      </c>
    </row>
    <row r="13922">
      <c r="A13922" s="40">
        <f>IF(GL_Paste!$B13919="","",N(GL_Paste!$H13919)-N(GL_Paste!$G13919))</f>
        <v/>
      </c>
      <c r="B13922" s="43">
        <f>IF(GL_Paste!$B13919="","",DATE(YEAR(GL_Paste!$E13919),MONTH(GL_Paste!$E13919),1))</f>
        <v/>
      </c>
      <c r="C13922">
        <f>IF(GL_Paste!$B13919="","",IF(TRIM(GL_Paste!$M13919)&lt;&gt;"",TRIM(GL_Paste!$M13919),IFERROR(MID(GL_Paste!$I13919,FIND("[",GL_Paste!$I13919)+1,FIND("]",GL_Paste!$I13919)-FIND("[",GL_Paste!$I13919)-1),"")))</f>
        <v/>
      </c>
      <c r="D13922">
        <f>IF(GL_Paste!$B13919="","",IFERROR(INDEX(DeptName,MATCH($C13922,DeptTag,0)),"UNALLOCATED"))</f>
        <v/>
      </c>
      <c r="E13922">
        <f>IF(GL_Paste!$B13919="","",IFERROR(INDEX(AcctCat,MATCH(GL_Paste!$B13919&amp;"",AcctCode,0)),"UNKNOWN"))</f>
        <v/>
      </c>
      <c r="F13922">
        <f>IF(GL_Paste!$B13919="","",IFERROR(INDEX(AcctSub,MATCH(GL_Paste!$B13919&amp;"",AcctCode,0)),"UNKNOWN"))</f>
        <v/>
      </c>
    </row>
    <row r="13923">
      <c r="A13923" s="40">
        <f>IF(GL_Paste!$B13920="","",N(GL_Paste!$H13920)-N(GL_Paste!$G13920))</f>
        <v/>
      </c>
      <c r="B13923" s="43">
        <f>IF(GL_Paste!$B13920="","",DATE(YEAR(GL_Paste!$E13920),MONTH(GL_Paste!$E13920),1))</f>
        <v/>
      </c>
      <c r="C13923">
        <f>IF(GL_Paste!$B13920="","",IF(TRIM(GL_Paste!$M13920)&lt;&gt;"",TRIM(GL_Paste!$M13920),IFERROR(MID(GL_Paste!$I13920,FIND("[",GL_Paste!$I13920)+1,FIND("]",GL_Paste!$I13920)-FIND("[",GL_Paste!$I13920)-1),"")))</f>
        <v/>
      </c>
      <c r="D13923">
        <f>IF(GL_Paste!$B13920="","",IFERROR(INDEX(DeptName,MATCH($C13923,DeptTag,0)),"UNALLOCATED"))</f>
        <v/>
      </c>
      <c r="E13923">
        <f>IF(GL_Paste!$B13920="","",IFERROR(INDEX(AcctCat,MATCH(GL_Paste!$B13920&amp;"",AcctCode,0)),"UNKNOWN"))</f>
        <v/>
      </c>
      <c r="F13923">
        <f>IF(GL_Paste!$B13920="","",IFERROR(INDEX(AcctSub,MATCH(GL_Paste!$B13920&amp;"",AcctCode,0)),"UNKNOWN"))</f>
        <v/>
      </c>
    </row>
    <row r="13924">
      <c r="A13924" s="40">
        <f>IF(GL_Paste!$B13921="","",N(GL_Paste!$H13921)-N(GL_Paste!$G13921))</f>
        <v/>
      </c>
      <c r="B13924" s="43">
        <f>IF(GL_Paste!$B13921="","",DATE(YEAR(GL_Paste!$E13921),MONTH(GL_Paste!$E13921),1))</f>
        <v/>
      </c>
      <c r="C13924">
        <f>IF(GL_Paste!$B13921="","",IF(TRIM(GL_Paste!$M13921)&lt;&gt;"",TRIM(GL_Paste!$M13921),IFERROR(MID(GL_Paste!$I13921,FIND("[",GL_Paste!$I13921)+1,FIND("]",GL_Paste!$I13921)-FIND("[",GL_Paste!$I13921)-1),"")))</f>
        <v/>
      </c>
      <c r="D13924">
        <f>IF(GL_Paste!$B13921="","",IFERROR(INDEX(DeptName,MATCH($C13924,DeptTag,0)),"UNALLOCATED"))</f>
        <v/>
      </c>
      <c r="E13924">
        <f>IF(GL_Paste!$B13921="","",IFERROR(INDEX(AcctCat,MATCH(GL_Paste!$B13921&amp;"",AcctCode,0)),"UNKNOWN"))</f>
        <v/>
      </c>
      <c r="F13924">
        <f>IF(GL_Paste!$B13921="","",IFERROR(INDEX(AcctSub,MATCH(GL_Paste!$B13921&amp;"",AcctCode,0)),"UNKNOWN"))</f>
        <v/>
      </c>
    </row>
    <row r="13925">
      <c r="A13925" s="40">
        <f>IF(GL_Paste!$B13922="","",N(GL_Paste!$H13922)-N(GL_Paste!$G13922))</f>
        <v/>
      </c>
      <c r="B13925" s="43">
        <f>IF(GL_Paste!$B13922="","",DATE(YEAR(GL_Paste!$E13922),MONTH(GL_Paste!$E13922),1))</f>
        <v/>
      </c>
      <c r="C13925">
        <f>IF(GL_Paste!$B13922="","",IF(TRIM(GL_Paste!$M13922)&lt;&gt;"",TRIM(GL_Paste!$M13922),IFERROR(MID(GL_Paste!$I13922,FIND("[",GL_Paste!$I13922)+1,FIND("]",GL_Paste!$I13922)-FIND("[",GL_Paste!$I13922)-1),"")))</f>
        <v/>
      </c>
      <c r="D13925">
        <f>IF(GL_Paste!$B13922="","",IFERROR(INDEX(DeptName,MATCH($C13925,DeptTag,0)),"UNALLOCATED"))</f>
        <v/>
      </c>
      <c r="E13925">
        <f>IF(GL_Paste!$B13922="","",IFERROR(INDEX(AcctCat,MATCH(GL_Paste!$B13922&amp;"",AcctCode,0)),"UNKNOWN"))</f>
        <v/>
      </c>
      <c r="F13925">
        <f>IF(GL_Paste!$B13922="","",IFERROR(INDEX(AcctSub,MATCH(GL_Paste!$B13922&amp;"",AcctCode,0)),"UNKNOWN"))</f>
        <v/>
      </c>
    </row>
    <row r="13926">
      <c r="A13926" s="40">
        <f>IF(GL_Paste!$B13923="","",N(GL_Paste!$H13923)-N(GL_Paste!$G13923))</f>
        <v/>
      </c>
      <c r="B13926" s="43">
        <f>IF(GL_Paste!$B13923="","",DATE(YEAR(GL_Paste!$E13923),MONTH(GL_Paste!$E13923),1))</f>
        <v/>
      </c>
      <c r="C13926">
        <f>IF(GL_Paste!$B13923="","",IF(TRIM(GL_Paste!$M13923)&lt;&gt;"",TRIM(GL_Paste!$M13923),IFERROR(MID(GL_Paste!$I13923,FIND("[",GL_Paste!$I13923)+1,FIND("]",GL_Paste!$I13923)-FIND("[",GL_Paste!$I13923)-1),"")))</f>
        <v/>
      </c>
      <c r="D13926">
        <f>IF(GL_Paste!$B13923="","",IFERROR(INDEX(DeptName,MATCH($C13926,DeptTag,0)),"UNALLOCATED"))</f>
        <v/>
      </c>
      <c r="E13926">
        <f>IF(GL_Paste!$B13923="","",IFERROR(INDEX(AcctCat,MATCH(GL_Paste!$B13923&amp;"",AcctCode,0)),"UNKNOWN"))</f>
        <v/>
      </c>
      <c r="F13926">
        <f>IF(GL_Paste!$B13923="","",IFERROR(INDEX(AcctSub,MATCH(GL_Paste!$B13923&amp;"",AcctCode,0)),"UNKNOWN"))</f>
        <v/>
      </c>
    </row>
    <row r="13927">
      <c r="A13927" s="40">
        <f>IF(GL_Paste!$B13924="","",N(GL_Paste!$H13924)-N(GL_Paste!$G13924))</f>
        <v/>
      </c>
      <c r="B13927" s="43">
        <f>IF(GL_Paste!$B13924="","",DATE(YEAR(GL_Paste!$E13924),MONTH(GL_Paste!$E13924),1))</f>
        <v/>
      </c>
      <c r="C13927">
        <f>IF(GL_Paste!$B13924="","",IF(TRIM(GL_Paste!$M13924)&lt;&gt;"",TRIM(GL_Paste!$M13924),IFERROR(MID(GL_Paste!$I13924,FIND("[",GL_Paste!$I13924)+1,FIND("]",GL_Paste!$I13924)-FIND("[",GL_Paste!$I13924)-1),"")))</f>
        <v/>
      </c>
      <c r="D13927">
        <f>IF(GL_Paste!$B13924="","",IFERROR(INDEX(DeptName,MATCH($C13927,DeptTag,0)),"UNALLOCATED"))</f>
        <v/>
      </c>
      <c r="E13927">
        <f>IF(GL_Paste!$B13924="","",IFERROR(INDEX(AcctCat,MATCH(GL_Paste!$B13924&amp;"",AcctCode,0)),"UNKNOWN"))</f>
        <v/>
      </c>
      <c r="F13927">
        <f>IF(GL_Paste!$B13924="","",IFERROR(INDEX(AcctSub,MATCH(GL_Paste!$B13924&amp;"",AcctCode,0)),"UNKNOWN"))</f>
        <v/>
      </c>
    </row>
    <row r="13928">
      <c r="A13928" s="40">
        <f>IF(GL_Paste!$B13925="","",N(GL_Paste!$H13925)-N(GL_Paste!$G13925))</f>
        <v/>
      </c>
      <c r="B13928" s="43">
        <f>IF(GL_Paste!$B13925="","",DATE(YEAR(GL_Paste!$E13925),MONTH(GL_Paste!$E13925),1))</f>
        <v/>
      </c>
      <c r="C13928">
        <f>IF(GL_Paste!$B13925="","",IF(TRIM(GL_Paste!$M13925)&lt;&gt;"",TRIM(GL_Paste!$M13925),IFERROR(MID(GL_Paste!$I13925,FIND("[",GL_Paste!$I13925)+1,FIND("]",GL_Paste!$I13925)-FIND("[",GL_Paste!$I13925)-1),"")))</f>
        <v/>
      </c>
      <c r="D13928">
        <f>IF(GL_Paste!$B13925="","",IFERROR(INDEX(DeptName,MATCH($C13928,DeptTag,0)),"UNALLOCATED"))</f>
        <v/>
      </c>
      <c r="E13928">
        <f>IF(GL_Paste!$B13925="","",IFERROR(INDEX(AcctCat,MATCH(GL_Paste!$B13925&amp;"",AcctCode,0)),"UNKNOWN"))</f>
        <v/>
      </c>
      <c r="F13928">
        <f>IF(GL_Paste!$B13925="","",IFERROR(INDEX(AcctSub,MATCH(GL_Paste!$B13925&amp;"",AcctCode,0)),"UNKNOWN"))</f>
        <v/>
      </c>
    </row>
    <row r="13929">
      <c r="A13929" s="40">
        <f>IF(GL_Paste!$B13926="","",N(GL_Paste!$H13926)-N(GL_Paste!$G13926))</f>
        <v/>
      </c>
      <c r="B13929" s="43">
        <f>IF(GL_Paste!$B13926="","",DATE(YEAR(GL_Paste!$E13926),MONTH(GL_Paste!$E13926),1))</f>
        <v/>
      </c>
      <c r="C13929">
        <f>IF(GL_Paste!$B13926="","",IF(TRIM(GL_Paste!$M13926)&lt;&gt;"",TRIM(GL_Paste!$M13926),IFERROR(MID(GL_Paste!$I13926,FIND("[",GL_Paste!$I13926)+1,FIND("]",GL_Paste!$I13926)-FIND("[",GL_Paste!$I13926)-1),"")))</f>
        <v/>
      </c>
      <c r="D13929">
        <f>IF(GL_Paste!$B13926="","",IFERROR(INDEX(DeptName,MATCH($C13929,DeptTag,0)),"UNALLOCATED"))</f>
        <v/>
      </c>
      <c r="E13929">
        <f>IF(GL_Paste!$B13926="","",IFERROR(INDEX(AcctCat,MATCH(GL_Paste!$B13926&amp;"",AcctCode,0)),"UNKNOWN"))</f>
        <v/>
      </c>
      <c r="F13929">
        <f>IF(GL_Paste!$B13926="","",IFERROR(INDEX(AcctSub,MATCH(GL_Paste!$B13926&amp;"",AcctCode,0)),"UNKNOWN"))</f>
        <v/>
      </c>
    </row>
    <row r="13930">
      <c r="A13930" s="40">
        <f>IF(GL_Paste!$B13927="","",N(GL_Paste!$H13927)-N(GL_Paste!$G13927))</f>
        <v/>
      </c>
      <c r="B13930" s="43">
        <f>IF(GL_Paste!$B13927="","",DATE(YEAR(GL_Paste!$E13927),MONTH(GL_Paste!$E13927),1))</f>
        <v/>
      </c>
      <c r="C13930">
        <f>IF(GL_Paste!$B13927="","",IF(TRIM(GL_Paste!$M13927)&lt;&gt;"",TRIM(GL_Paste!$M13927),IFERROR(MID(GL_Paste!$I13927,FIND("[",GL_Paste!$I13927)+1,FIND("]",GL_Paste!$I13927)-FIND("[",GL_Paste!$I13927)-1),"")))</f>
        <v/>
      </c>
      <c r="D13930">
        <f>IF(GL_Paste!$B13927="","",IFERROR(INDEX(DeptName,MATCH($C13930,DeptTag,0)),"UNALLOCATED"))</f>
        <v/>
      </c>
      <c r="E13930">
        <f>IF(GL_Paste!$B13927="","",IFERROR(INDEX(AcctCat,MATCH(GL_Paste!$B13927&amp;"",AcctCode,0)),"UNKNOWN"))</f>
        <v/>
      </c>
      <c r="F13930">
        <f>IF(GL_Paste!$B13927="","",IFERROR(INDEX(AcctSub,MATCH(GL_Paste!$B13927&amp;"",AcctCode,0)),"UNKNOWN"))</f>
        <v/>
      </c>
    </row>
    <row r="13931">
      <c r="A13931" s="40">
        <f>IF(GL_Paste!$B13928="","",N(GL_Paste!$H13928)-N(GL_Paste!$G13928))</f>
        <v/>
      </c>
      <c r="B13931" s="43">
        <f>IF(GL_Paste!$B13928="","",DATE(YEAR(GL_Paste!$E13928),MONTH(GL_Paste!$E13928),1))</f>
        <v/>
      </c>
      <c r="C13931">
        <f>IF(GL_Paste!$B13928="","",IF(TRIM(GL_Paste!$M13928)&lt;&gt;"",TRIM(GL_Paste!$M13928),IFERROR(MID(GL_Paste!$I13928,FIND("[",GL_Paste!$I13928)+1,FIND("]",GL_Paste!$I13928)-FIND("[",GL_Paste!$I13928)-1),"")))</f>
        <v/>
      </c>
      <c r="D13931">
        <f>IF(GL_Paste!$B13928="","",IFERROR(INDEX(DeptName,MATCH($C13931,DeptTag,0)),"UNALLOCATED"))</f>
        <v/>
      </c>
      <c r="E13931">
        <f>IF(GL_Paste!$B13928="","",IFERROR(INDEX(AcctCat,MATCH(GL_Paste!$B13928&amp;"",AcctCode,0)),"UNKNOWN"))</f>
        <v/>
      </c>
      <c r="F13931">
        <f>IF(GL_Paste!$B13928="","",IFERROR(INDEX(AcctSub,MATCH(GL_Paste!$B13928&amp;"",AcctCode,0)),"UNKNOWN"))</f>
        <v/>
      </c>
    </row>
    <row r="13932">
      <c r="A13932" s="40">
        <f>IF(GL_Paste!$B13929="","",N(GL_Paste!$H13929)-N(GL_Paste!$G13929))</f>
        <v/>
      </c>
      <c r="B13932" s="43">
        <f>IF(GL_Paste!$B13929="","",DATE(YEAR(GL_Paste!$E13929),MONTH(GL_Paste!$E13929),1))</f>
        <v/>
      </c>
      <c r="C13932">
        <f>IF(GL_Paste!$B13929="","",IF(TRIM(GL_Paste!$M13929)&lt;&gt;"",TRIM(GL_Paste!$M13929),IFERROR(MID(GL_Paste!$I13929,FIND("[",GL_Paste!$I13929)+1,FIND("]",GL_Paste!$I13929)-FIND("[",GL_Paste!$I13929)-1),"")))</f>
        <v/>
      </c>
      <c r="D13932">
        <f>IF(GL_Paste!$B13929="","",IFERROR(INDEX(DeptName,MATCH($C13932,DeptTag,0)),"UNALLOCATED"))</f>
        <v/>
      </c>
      <c r="E13932">
        <f>IF(GL_Paste!$B13929="","",IFERROR(INDEX(AcctCat,MATCH(GL_Paste!$B13929&amp;"",AcctCode,0)),"UNKNOWN"))</f>
        <v/>
      </c>
      <c r="F13932">
        <f>IF(GL_Paste!$B13929="","",IFERROR(INDEX(AcctSub,MATCH(GL_Paste!$B13929&amp;"",AcctCode,0)),"UNKNOWN"))</f>
        <v/>
      </c>
    </row>
    <row r="13933">
      <c r="A13933" s="40">
        <f>IF(GL_Paste!$B13930="","",N(GL_Paste!$H13930)-N(GL_Paste!$G13930))</f>
        <v/>
      </c>
      <c r="B13933" s="43">
        <f>IF(GL_Paste!$B13930="","",DATE(YEAR(GL_Paste!$E13930),MONTH(GL_Paste!$E13930),1))</f>
        <v/>
      </c>
      <c r="C13933">
        <f>IF(GL_Paste!$B13930="","",IF(TRIM(GL_Paste!$M13930)&lt;&gt;"",TRIM(GL_Paste!$M13930),IFERROR(MID(GL_Paste!$I13930,FIND("[",GL_Paste!$I13930)+1,FIND("]",GL_Paste!$I13930)-FIND("[",GL_Paste!$I13930)-1),"")))</f>
        <v/>
      </c>
      <c r="D13933">
        <f>IF(GL_Paste!$B13930="","",IFERROR(INDEX(DeptName,MATCH($C13933,DeptTag,0)),"UNALLOCATED"))</f>
        <v/>
      </c>
      <c r="E13933">
        <f>IF(GL_Paste!$B13930="","",IFERROR(INDEX(AcctCat,MATCH(GL_Paste!$B13930&amp;"",AcctCode,0)),"UNKNOWN"))</f>
        <v/>
      </c>
      <c r="F13933">
        <f>IF(GL_Paste!$B13930="","",IFERROR(INDEX(AcctSub,MATCH(GL_Paste!$B13930&amp;"",AcctCode,0)),"UNKNOWN"))</f>
        <v/>
      </c>
    </row>
    <row r="13934">
      <c r="A13934" s="40">
        <f>IF(GL_Paste!$B13931="","",N(GL_Paste!$H13931)-N(GL_Paste!$G13931))</f>
        <v/>
      </c>
      <c r="B13934" s="43">
        <f>IF(GL_Paste!$B13931="","",DATE(YEAR(GL_Paste!$E13931),MONTH(GL_Paste!$E13931),1))</f>
        <v/>
      </c>
      <c r="C13934">
        <f>IF(GL_Paste!$B13931="","",IF(TRIM(GL_Paste!$M13931)&lt;&gt;"",TRIM(GL_Paste!$M13931),IFERROR(MID(GL_Paste!$I13931,FIND("[",GL_Paste!$I13931)+1,FIND("]",GL_Paste!$I13931)-FIND("[",GL_Paste!$I13931)-1),"")))</f>
        <v/>
      </c>
      <c r="D13934">
        <f>IF(GL_Paste!$B13931="","",IFERROR(INDEX(DeptName,MATCH($C13934,DeptTag,0)),"UNALLOCATED"))</f>
        <v/>
      </c>
      <c r="E13934">
        <f>IF(GL_Paste!$B13931="","",IFERROR(INDEX(AcctCat,MATCH(GL_Paste!$B13931&amp;"",AcctCode,0)),"UNKNOWN"))</f>
        <v/>
      </c>
      <c r="F13934">
        <f>IF(GL_Paste!$B13931="","",IFERROR(INDEX(AcctSub,MATCH(GL_Paste!$B13931&amp;"",AcctCode,0)),"UNKNOWN"))</f>
        <v/>
      </c>
    </row>
    <row r="13935">
      <c r="A13935" s="40">
        <f>IF(GL_Paste!$B13932="","",N(GL_Paste!$H13932)-N(GL_Paste!$G13932))</f>
        <v/>
      </c>
      <c r="B13935" s="43">
        <f>IF(GL_Paste!$B13932="","",DATE(YEAR(GL_Paste!$E13932),MONTH(GL_Paste!$E13932),1))</f>
        <v/>
      </c>
      <c r="C13935">
        <f>IF(GL_Paste!$B13932="","",IF(TRIM(GL_Paste!$M13932)&lt;&gt;"",TRIM(GL_Paste!$M13932),IFERROR(MID(GL_Paste!$I13932,FIND("[",GL_Paste!$I13932)+1,FIND("]",GL_Paste!$I13932)-FIND("[",GL_Paste!$I13932)-1),"")))</f>
        <v/>
      </c>
      <c r="D13935">
        <f>IF(GL_Paste!$B13932="","",IFERROR(INDEX(DeptName,MATCH($C13935,DeptTag,0)),"UNALLOCATED"))</f>
        <v/>
      </c>
      <c r="E13935">
        <f>IF(GL_Paste!$B13932="","",IFERROR(INDEX(AcctCat,MATCH(GL_Paste!$B13932&amp;"",AcctCode,0)),"UNKNOWN"))</f>
        <v/>
      </c>
      <c r="F13935">
        <f>IF(GL_Paste!$B13932="","",IFERROR(INDEX(AcctSub,MATCH(GL_Paste!$B13932&amp;"",AcctCode,0)),"UNKNOWN"))</f>
        <v/>
      </c>
    </row>
    <row r="13936">
      <c r="A13936" s="40">
        <f>IF(GL_Paste!$B13933="","",N(GL_Paste!$H13933)-N(GL_Paste!$G13933))</f>
        <v/>
      </c>
      <c r="B13936" s="43">
        <f>IF(GL_Paste!$B13933="","",DATE(YEAR(GL_Paste!$E13933),MONTH(GL_Paste!$E13933),1))</f>
        <v/>
      </c>
      <c r="C13936">
        <f>IF(GL_Paste!$B13933="","",IF(TRIM(GL_Paste!$M13933)&lt;&gt;"",TRIM(GL_Paste!$M13933),IFERROR(MID(GL_Paste!$I13933,FIND("[",GL_Paste!$I13933)+1,FIND("]",GL_Paste!$I13933)-FIND("[",GL_Paste!$I13933)-1),"")))</f>
        <v/>
      </c>
      <c r="D13936">
        <f>IF(GL_Paste!$B13933="","",IFERROR(INDEX(DeptName,MATCH($C13936,DeptTag,0)),"UNALLOCATED"))</f>
        <v/>
      </c>
      <c r="E13936">
        <f>IF(GL_Paste!$B13933="","",IFERROR(INDEX(AcctCat,MATCH(GL_Paste!$B13933&amp;"",AcctCode,0)),"UNKNOWN"))</f>
        <v/>
      </c>
      <c r="F13936">
        <f>IF(GL_Paste!$B13933="","",IFERROR(INDEX(AcctSub,MATCH(GL_Paste!$B13933&amp;"",AcctCode,0)),"UNKNOWN"))</f>
        <v/>
      </c>
    </row>
    <row r="13937">
      <c r="A13937" s="40">
        <f>IF(GL_Paste!$B13934="","",N(GL_Paste!$H13934)-N(GL_Paste!$G13934))</f>
        <v/>
      </c>
      <c r="B13937" s="43">
        <f>IF(GL_Paste!$B13934="","",DATE(YEAR(GL_Paste!$E13934),MONTH(GL_Paste!$E13934),1))</f>
        <v/>
      </c>
      <c r="C13937">
        <f>IF(GL_Paste!$B13934="","",IF(TRIM(GL_Paste!$M13934)&lt;&gt;"",TRIM(GL_Paste!$M13934),IFERROR(MID(GL_Paste!$I13934,FIND("[",GL_Paste!$I13934)+1,FIND("]",GL_Paste!$I13934)-FIND("[",GL_Paste!$I13934)-1),"")))</f>
        <v/>
      </c>
      <c r="D13937">
        <f>IF(GL_Paste!$B13934="","",IFERROR(INDEX(DeptName,MATCH($C13937,DeptTag,0)),"UNALLOCATED"))</f>
        <v/>
      </c>
      <c r="E13937">
        <f>IF(GL_Paste!$B13934="","",IFERROR(INDEX(AcctCat,MATCH(GL_Paste!$B13934&amp;"",AcctCode,0)),"UNKNOWN"))</f>
        <v/>
      </c>
      <c r="F13937">
        <f>IF(GL_Paste!$B13934="","",IFERROR(INDEX(AcctSub,MATCH(GL_Paste!$B13934&amp;"",AcctCode,0)),"UNKNOWN"))</f>
        <v/>
      </c>
    </row>
    <row r="13938">
      <c r="A13938" s="40">
        <f>IF(GL_Paste!$B13935="","",N(GL_Paste!$H13935)-N(GL_Paste!$G13935))</f>
        <v/>
      </c>
      <c r="B13938" s="43">
        <f>IF(GL_Paste!$B13935="","",DATE(YEAR(GL_Paste!$E13935),MONTH(GL_Paste!$E13935),1))</f>
        <v/>
      </c>
      <c r="C13938">
        <f>IF(GL_Paste!$B13935="","",IF(TRIM(GL_Paste!$M13935)&lt;&gt;"",TRIM(GL_Paste!$M13935),IFERROR(MID(GL_Paste!$I13935,FIND("[",GL_Paste!$I13935)+1,FIND("]",GL_Paste!$I13935)-FIND("[",GL_Paste!$I13935)-1),"")))</f>
        <v/>
      </c>
      <c r="D13938">
        <f>IF(GL_Paste!$B13935="","",IFERROR(INDEX(DeptName,MATCH($C13938,DeptTag,0)),"UNALLOCATED"))</f>
        <v/>
      </c>
      <c r="E13938">
        <f>IF(GL_Paste!$B13935="","",IFERROR(INDEX(AcctCat,MATCH(GL_Paste!$B13935&amp;"",AcctCode,0)),"UNKNOWN"))</f>
        <v/>
      </c>
      <c r="F13938">
        <f>IF(GL_Paste!$B13935="","",IFERROR(INDEX(AcctSub,MATCH(GL_Paste!$B13935&amp;"",AcctCode,0)),"UNKNOWN"))</f>
        <v/>
      </c>
    </row>
    <row r="13939">
      <c r="A13939" s="40">
        <f>IF(GL_Paste!$B13936="","",N(GL_Paste!$H13936)-N(GL_Paste!$G13936))</f>
        <v/>
      </c>
      <c r="B13939" s="43">
        <f>IF(GL_Paste!$B13936="","",DATE(YEAR(GL_Paste!$E13936),MONTH(GL_Paste!$E13936),1))</f>
        <v/>
      </c>
      <c r="C13939">
        <f>IF(GL_Paste!$B13936="","",IF(TRIM(GL_Paste!$M13936)&lt;&gt;"",TRIM(GL_Paste!$M13936),IFERROR(MID(GL_Paste!$I13936,FIND("[",GL_Paste!$I13936)+1,FIND("]",GL_Paste!$I13936)-FIND("[",GL_Paste!$I13936)-1),"")))</f>
        <v/>
      </c>
      <c r="D13939">
        <f>IF(GL_Paste!$B13936="","",IFERROR(INDEX(DeptName,MATCH($C13939,DeptTag,0)),"UNALLOCATED"))</f>
        <v/>
      </c>
      <c r="E13939">
        <f>IF(GL_Paste!$B13936="","",IFERROR(INDEX(AcctCat,MATCH(GL_Paste!$B13936&amp;"",AcctCode,0)),"UNKNOWN"))</f>
        <v/>
      </c>
      <c r="F13939">
        <f>IF(GL_Paste!$B13936="","",IFERROR(INDEX(AcctSub,MATCH(GL_Paste!$B13936&amp;"",AcctCode,0)),"UNKNOWN"))</f>
        <v/>
      </c>
    </row>
    <row r="13940">
      <c r="A13940" s="40">
        <f>IF(GL_Paste!$B13937="","",N(GL_Paste!$H13937)-N(GL_Paste!$G13937))</f>
        <v/>
      </c>
      <c r="B13940" s="43">
        <f>IF(GL_Paste!$B13937="","",DATE(YEAR(GL_Paste!$E13937),MONTH(GL_Paste!$E13937),1))</f>
        <v/>
      </c>
      <c r="C13940">
        <f>IF(GL_Paste!$B13937="","",IF(TRIM(GL_Paste!$M13937)&lt;&gt;"",TRIM(GL_Paste!$M13937),IFERROR(MID(GL_Paste!$I13937,FIND("[",GL_Paste!$I13937)+1,FIND("]",GL_Paste!$I13937)-FIND("[",GL_Paste!$I13937)-1),"")))</f>
        <v/>
      </c>
      <c r="D13940">
        <f>IF(GL_Paste!$B13937="","",IFERROR(INDEX(DeptName,MATCH($C13940,DeptTag,0)),"UNALLOCATED"))</f>
        <v/>
      </c>
      <c r="E13940">
        <f>IF(GL_Paste!$B13937="","",IFERROR(INDEX(AcctCat,MATCH(GL_Paste!$B13937&amp;"",AcctCode,0)),"UNKNOWN"))</f>
        <v/>
      </c>
      <c r="F13940">
        <f>IF(GL_Paste!$B13937="","",IFERROR(INDEX(AcctSub,MATCH(GL_Paste!$B13937&amp;"",AcctCode,0)),"UNKNOWN"))</f>
        <v/>
      </c>
    </row>
    <row r="13941">
      <c r="A13941" s="40">
        <f>IF(GL_Paste!$B13938="","",N(GL_Paste!$H13938)-N(GL_Paste!$G13938))</f>
        <v/>
      </c>
      <c r="B13941" s="43">
        <f>IF(GL_Paste!$B13938="","",DATE(YEAR(GL_Paste!$E13938),MONTH(GL_Paste!$E13938),1))</f>
        <v/>
      </c>
      <c r="C13941">
        <f>IF(GL_Paste!$B13938="","",IF(TRIM(GL_Paste!$M13938)&lt;&gt;"",TRIM(GL_Paste!$M13938),IFERROR(MID(GL_Paste!$I13938,FIND("[",GL_Paste!$I13938)+1,FIND("]",GL_Paste!$I13938)-FIND("[",GL_Paste!$I13938)-1),"")))</f>
        <v/>
      </c>
      <c r="D13941">
        <f>IF(GL_Paste!$B13938="","",IFERROR(INDEX(DeptName,MATCH($C13941,DeptTag,0)),"UNALLOCATED"))</f>
        <v/>
      </c>
      <c r="E13941">
        <f>IF(GL_Paste!$B13938="","",IFERROR(INDEX(AcctCat,MATCH(GL_Paste!$B13938&amp;"",AcctCode,0)),"UNKNOWN"))</f>
        <v/>
      </c>
      <c r="F13941">
        <f>IF(GL_Paste!$B13938="","",IFERROR(INDEX(AcctSub,MATCH(GL_Paste!$B13938&amp;"",AcctCode,0)),"UNKNOWN"))</f>
        <v/>
      </c>
    </row>
    <row r="13942">
      <c r="A13942" s="40">
        <f>IF(GL_Paste!$B13939="","",N(GL_Paste!$H13939)-N(GL_Paste!$G13939))</f>
        <v/>
      </c>
      <c r="B13942" s="43">
        <f>IF(GL_Paste!$B13939="","",DATE(YEAR(GL_Paste!$E13939),MONTH(GL_Paste!$E13939),1))</f>
        <v/>
      </c>
      <c r="C13942">
        <f>IF(GL_Paste!$B13939="","",IF(TRIM(GL_Paste!$M13939)&lt;&gt;"",TRIM(GL_Paste!$M13939),IFERROR(MID(GL_Paste!$I13939,FIND("[",GL_Paste!$I13939)+1,FIND("]",GL_Paste!$I13939)-FIND("[",GL_Paste!$I13939)-1),"")))</f>
        <v/>
      </c>
      <c r="D13942">
        <f>IF(GL_Paste!$B13939="","",IFERROR(INDEX(DeptName,MATCH($C13942,DeptTag,0)),"UNALLOCATED"))</f>
        <v/>
      </c>
      <c r="E13942">
        <f>IF(GL_Paste!$B13939="","",IFERROR(INDEX(AcctCat,MATCH(GL_Paste!$B13939&amp;"",AcctCode,0)),"UNKNOWN"))</f>
        <v/>
      </c>
      <c r="F13942">
        <f>IF(GL_Paste!$B13939="","",IFERROR(INDEX(AcctSub,MATCH(GL_Paste!$B13939&amp;"",AcctCode,0)),"UNKNOWN"))</f>
        <v/>
      </c>
    </row>
    <row r="13943">
      <c r="A13943" s="40">
        <f>IF(GL_Paste!$B13940="","",N(GL_Paste!$H13940)-N(GL_Paste!$G13940))</f>
        <v/>
      </c>
      <c r="B13943" s="43">
        <f>IF(GL_Paste!$B13940="","",DATE(YEAR(GL_Paste!$E13940),MONTH(GL_Paste!$E13940),1))</f>
        <v/>
      </c>
      <c r="C13943">
        <f>IF(GL_Paste!$B13940="","",IF(TRIM(GL_Paste!$M13940)&lt;&gt;"",TRIM(GL_Paste!$M13940),IFERROR(MID(GL_Paste!$I13940,FIND("[",GL_Paste!$I13940)+1,FIND("]",GL_Paste!$I13940)-FIND("[",GL_Paste!$I13940)-1),"")))</f>
        <v/>
      </c>
      <c r="D13943">
        <f>IF(GL_Paste!$B13940="","",IFERROR(INDEX(DeptName,MATCH($C13943,DeptTag,0)),"UNALLOCATED"))</f>
        <v/>
      </c>
      <c r="E13943">
        <f>IF(GL_Paste!$B13940="","",IFERROR(INDEX(AcctCat,MATCH(GL_Paste!$B13940&amp;"",AcctCode,0)),"UNKNOWN"))</f>
        <v/>
      </c>
      <c r="F13943">
        <f>IF(GL_Paste!$B13940="","",IFERROR(INDEX(AcctSub,MATCH(GL_Paste!$B13940&amp;"",AcctCode,0)),"UNKNOWN"))</f>
        <v/>
      </c>
    </row>
    <row r="13944">
      <c r="A13944" s="40">
        <f>IF(GL_Paste!$B13941="","",N(GL_Paste!$H13941)-N(GL_Paste!$G13941))</f>
        <v/>
      </c>
      <c r="B13944" s="43">
        <f>IF(GL_Paste!$B13941="","",DATE(YEAR(GL_Paste!$E13941),MONTH(GL_Paste!$E13941),1))</f>
        <v/>
      </c>
      <c r="C13944">
        <f>IF(GL_Paste!$B13941="","",IF(TRIM(GL_Paste!$M13941)&lt;&gt;"",TRIM(GL_Paste!$M13941),IFERROR(MID(GL_Paste!$I13941,FIND("[",GL_Paste!$I13941)+1,FIND("]",GL_Paste!$I13941)-FIND("[",GL_Paste!$I13941)-1),"")))</f>
        <v/>
      </c>
      <c r="D13944">
        <f>IF(GL_Paste!$B13941="","",IFERROR(INDEX(DeptName,MATCH($C13944,DeptTag,0)),"UNALLOCATED"))</f>
        <v/>
      </c>
      <c r="E13944">
        <f>IF(GL_Paste!$B13941="","",IFERROR(INDEX(AcctCat,MATCH(GL_Paste!$B13941&amp;"",AcctCode,0)),"UNKNOWN"))</f>
        <v/>
      </c>
      <c r="F13944">
        <f>IF(GL_Paste!$B13941="","",IFERROR(INDEX(AcctSub,MATCH(GL_Paste!$B13941&amp;"",AcctCode,0)),"UNKNOWN"))</f>
        <v/>
      </c>
    </row>
    <row r="13945">
      <c r="A13945" s="40">
        <f>IF(GL_Paste!$B13942="","",N(GL_Paste!$H13942)-N(GL_Paste!$G13942))</f>
        <v/>
      </c>
      <c r="B13945" s="43">
        <f>IF(GL_Paste!$B13942="","",DATE(YEAR(GL_Paste!$E13942),MONTH(GL_Paste!$E13942),1))</f>
        <v/>
      </c>
      <c r="C13945">
        <f>IF(GL_Paste!$B13942="","",IF(TRIM(GL_Paste!$M13942)&lt;&gt;"",TRIM(GL_Paste!$M13942),IFERROR(MID(GL_Paste!$I13942,FIND("[",GL_Paste!$I13942)+1,FIND("]",GL_Paste!$I13942)-FIND("[",GL_Paste!$I13942)-1),"")))</f>
        <v/>
      </c>
      <c r="D13945">
        <f>IF(GL_Paste!$B13942="","",IFERROR(INDEX(DeptName,MATCH($C13945,DeptTag,0)),"UNALLOCATED"))</f>
        <v/>
      </c>
      <c r="E13945">
        <f>IF(GL_Paste!$B13942="","",IFERROR(INDEX(AcctCat,MATCH(GL_Paste!$B13942&amp;"",AcctCode,0)),"UNKNOWN"))</f>
        <v/>
      </c>
      <c r="F13945">
        <f>IF(GL_Paste!$B13942="","",IFERROR(INDEX(AcctSub,MATCH(GL_Paste!$B13942&amp;"",AcctCode,0)),"UNKNOWN"))</f>
        <v/>
      </c>
    </row>
    <row r="13946">
      <c r="A13946" s="40">
        <f>IF(GL_Paste!$B13943="","",N(GL_Paste!$H13943)-N(GL_Paste!$G13943))</f>
        <v/>
      </c>
      <c r="B13946" s="43">
        <f>IF(GL_Paste!$B13943="","",DATE(YEAR(GL_Paste!$E13943),MONTH(GL_Paste!$E13943),1))</f>
        <v/>
      </c>
      <c r="C13946">
        <f>IF(GL_Paste!$B13943="","",IF(TRIM(GL_Paste!$M13943)&lt;&gt;"",TRIM(GL_Paste!$M13943),IFERROR(MID(GL_Paste!$I13943,FIND("[",GL_Paste!$I13943)+1,FIND("]",GL_Paste!$I13943)-FIND("[",GL_Paste!$I13943)-1),"")))</f>
        <v/>
      </c>
      <c r="D13946">
        <f>IF(GL_Paste!$B13943="","",IFERROR(INDEX(DeptName,MATCH($C13946,DeptTag,0)),"UNALLOCATED"))</f>
        <v/>
      </c>
      <c r="E13946">
        <f>IF(GL_Paste!$B13943="","",IFERROR(INDEX(AcctCat,MATCH(GL_Paste!$B13943&amp;"",AcctCode,0)),"UNKNOWN"))</f>
        <v/>
      </c>
      <c r="F13946">
        <f>IF(GL_Paste!$B13943="","",IFERROR(INDEX(AcctSub,MATCH(GL_Paste!$B13943&amp;"",AcctCode,0)),"UNKNOWN"))</f>
        <v/>
      </c>
    </row>
    <row r="13947">
      <c r="A13947" s="40">
        <f>IF(GL_Paste!$B13944="","",N(GL_Paste!$H13944)-N(GL_Paste!$G13944))</f>
        <v/>
      </c>
      <c r="B13947" s="43">
        <f>IF(GL_Paste!$B13944="","",DATE(YEAR(GL_Paste!$E13944),MONTH(GL_Paste!$E13944),1))</f>
        <v/>
      </c>
      <c r="C13947">
        <f>IF(GL_Paste!$B13944="","",IF(TRIM(GL_Paste!$M13944)&lt;&gt;"",TRIM(GL_Paste!$M13944),IFERROR(MID(GL_Paste!$I13944,FIND("[",GL_Paste!$I13944)+1,FIND("]",GL_Paste!$I13944)-FIND("[",GL_Paste!$I13944)-1),"")))</f>
        <v/>
      </c>
      <c r="D13947">
        <f>IF(GL_Paste!$B13944="","",IFERROR(INDEX(DeptName,MATCH($C13947,DeptTag,0)),"UNALLOCATED"))</f>
        <v/>
      </c>
      <c r="E13947">
        <f>IF(GL_Paste!$B13944="","",IFERROR(INDEX(AcctCat,MATCH(GL_Paste!$B13944&amp;"",AcctCode,0)),"UNKNOWN"))</f>
        <v/>
      </c>
      <c r="F13947">
        <f>IF(GL_Paste!$B13944="","",IFERROR(INDEX(AcctSub,MATCH(GL_Paste!$B13944&amp;"",AcctCode,0)),"UNKNOWN"))</f>
        <v/>
      </c>
    </row>
    <row r="13948">
      <c r="A13948" s="40">
        <f>IF(GL_Paste!$B13945="","",N(GL_Paste!$H13945)-N(GL_Paste!$G13945))</f>
        <v/>
      </c>
      <c r="B13948" s="43">
        <f>IF(GL_Paste!$B13945="","",DATE(YEAR(GL_Paste!$E13945),MONTH(GL_Paste!$E13945),1))</f>
        <v/>
      </c>
      <c r="C13948">
        <f>IF(GL_Paste!$B13945="","",IF(TRIM(GL_Paste!$M13945)&lt;&gt;"",TRIM(GL_Paste!$M13945),IFERROR(MID(GL_Paste!$I13945,FIND("[",GL_Paste!$I13945)+1,FIND("]",GL_Paste!$I13945)-FIND("[",GL_Paste!$I13945)-1),"")))</f>
        <v/>
      </c>
      <c r="D13948">
        <f>IF(GL_Paste!$B13945="","",IFERROR(INDEX(DeptName,MATCH($C13948,DeptTag,0)),"UNALLOCATED"))</f>
        <v/>
      </c>
      <c r="E13948">
        <f>IF(GL_Paste!$B13945="","",IFERROR(INDEX(AcctCat,MATCH(GL_Paste!$B13945&amp;"",AcctCode,0)),"UNKNOWN"))</f>
        <v/>
      </c>
      <c r="F13948">
        <f>IF(GL_Paste!$B13945="","",IFERROR(INDEX(AcctSub,MATCH(GL_Paste!$B13945&amp;"",AcctCode,0)),"UNKNOWN"))</f>
        <v/>
      </c>
    </row>
    <row r="13949">
      <c r="A13949" s="40">
        <f>IF(GL_Paste!$B13946="","",N(GL_Paste!$H13946)-N(GL_Paste!$G13946))</f>
        <v/>
      </c>
      <c r="B13949" s="43">
        <f>IF(GL_Paste!$B13946="","",DATE(YEAR(GL_Paste!$E13946),MONTH(GL_Paste!$E13946),1))</f>
        <v/>
      </c>
      <c r="C13949">
        <f>IF(GL_Paste!$B13946="","",IF(TRIM(GL_Paste!$M13946)&lt;&gt;"",TRIM(GL_Paste!$M13946),IFERROR(MID(GL_Paste!$I13946,FIND("[",GL_Paste!$I13946)+1,FIND("]",GL_Paste!$I13946)-FIND("[",GL_Paste!$I13946)-1),"")))</f>
        <v/>
      </c>
      <c r="D13949">
        <f>IF(GL_Paste!$B13946="","",IFERROR(INDEX(DeptName,MATCH($C13949,DeptTag,0)),"UNALLOCATED"))</f>
        <v/>
      </c>
      <c r="E13949">
        <f>IF(GL_Paste!$B13946="","",IFERROR(INDEX(AcctCat,MATCH(GL_Paste!$B13946&amp;"",AcctCode,0)),"UNKNOWN"))</f>
        <v/>
      </c>
      <c r="F13949">
        <f>IF(GL_Paste!$B13946="","",IFERROR(INDEX(AcctSub,MATCH(GL_Paste!$B13946&amp;"",AcctCode,0)),"UNKNOWN"))</f>
        <v/>
      </c>
    </row>
    <row r="13950">
      <c r="A13950" s="40">
        <f>IF(GL_Paste!$B13947="","",N(GL_Paste!$H13947)-N(GL_Paste!$G13947))</f>
        <v/>
      </c>
      <c r="B13950" s="43">
        <f>IF(GL_Paste!$B13947="","",DATE(YEAR(GL_Paste!$E13947),MONTH(GL_Paste!$E13947),1))</f>
        <v/>
      </c>
      <c r="C13950">
        <f>IF(GL_Paste!$B13947="","",IF(TRIM(GL_Paste!$M13947)&lt;&gt;"",TRIM(GL_Paste!$M13947),IFERROR(MID(GL_Paste!$I13947,FIND("[",GL_Paste!$I13947)+1,FIND("]",GL_Paste!$I13947)-FIND("[",GL_Paste!$I13947)-1),"")))</f>
        <v/>
      </c>
      <c r="D13950">
        <f>IF(GL_Paste!$B13947="","",IFERROR(INDEX(DeptName,MATCH($C13950,DeptTag,0)),"UNALLOCATED"))</f>
        <v/>
      </c>
      <c r="E13950">
        <f>IF(GL_Paste!$B13947="","",IFERROR(INDEX(AcctCat,MATCH(GL_Paste!$B13947&amp;"",AcctCode,0)),"UNKNOWN"))</f>
        <v/>
      </c>
      <c r="F13950">
        <f>IF(GL_Paste!$B13947="","",IFERROR(INDEX(AcctSub,MATCH(GL_Paste!$B13947&amp;"",AcctCode,0)),"UNKNOWN"))</f>
        <v/>
      </c>
    </row>
    <row r="13951">
      <c r="A13951" s="40">
        <f>IF(GL_Paste!$B13948="","",N(GL_Paste!$H13948)-N(GL_Paste!$G13948))</f>
        <v/>
      </c>
      <c r="B13951" s="43">
        <f>IF(GL_Paste!$B13948="","",DATE(YEAR(GL_Paste!$E13948),MONTH(GL_Paste!$E13948),1))</f>
        <v/>
      </c>
      <c r="C13951">
        <f>IF(GL_Paste!$B13948="","",IF(TRIM(GL_Paste!$M13948)&lt;&gt;"",TRIM(GL_Paste!$M13948),IFERROR(MID(GL_Paste!$I13948,FIND("[",GL_Paste!$I13948)+1,FIND("]",GL_Paste!$I13948)-FIND("[",GL_Paste!$I13948)-1),"")))</f>
        <v/>
      </c>
      <c r="D13951">
        <f>IF(GL_Paste!$B13948="","",IFERROR(INDEX(DeptName,MATCH($C13951,DeptTag,0)),"UNALLOCATED"))</f>
        <v/>
      </c>
      <c r="E13951">
        <f>IF(GL_Paste!$B13948="","",IFERROR(INDEX(AcctCat,MATCH(GL_Paste!$B13948&amp;"",AcctCode,0)),"UNKNOWN"))</f>
        <v/>
      </c>
      <c r="F13951">
        <f>IF(GL_Paste!$B13948="","",IFERROR(INDEX(AcctSub,MATCH(GL_Paste!$B13948&amp;"",AcctCode,0)),"UNKNOWN"))</f>
        <v/>
      </c>
    </row>
    <row r="13952">
      <c r="A13952" s="40">
        <f>IF(GL_Paste!$B13949="","",N(GL_Paste!$H13949)-N(GL_Paste!$G13949))</f>
        <v/>
      </c>
      <c r="B13952" s="43">
        <f>IF(GL_Paste!$B13949="","",DATE(YEAR(GL_Paste!$E13949),MONTH(GL_Paste!$E13949),1))</f>
        <v/>
      </c>
      <c r="C13952">
        <f>IF(GL_Paste!$B13949="","",IF(TRIM(GL_Paste!$M13949)&lt;&gt;"",TRIM(GL_Paste!$M13949),IFERROR(MID(GL_Paste!$I13949,FIND("[",GL_Paste!$I13949)+1,FIND("]",GL_Paste!$I13949)-FIND("[",GL_Paste!$I13949)-1),"")))</f>
        <v/>
      </c>
      <c r="D13952">
        <f>IF(GL_Paste!$B13949="","",IFERROR(INDEX(DeptName,MATCH($C13952,DeptTag,0)),"UNALLOCATED"))</f>
        <v/>
      </c>
      <c r="E13952">
        <f>IF(GL_Paste!$B13949="","",IFERROR(INDEX(AcctCat,MATCH(GL_Paste!$B13949&amp;"",AcctCode,0)),"UNKNOWN"))</f>
        <v/>
      </c>
      <c r="F13952">
        <f>IF(GL_Paste!$B13949="","",IFERROR(INDEX(AcctSub,MATCH(GL_Paste!$B13949&amp;"",AcctCode,0)),"UNKNOWN"))</f>
        <v/>
      </c>
    </row>
    <row r="13953">
      <c r="A13953" s="40">
        <f>IF(GL_Paste!$B13950="","",N(GL_Paste!$H13950)-N(GL_Paste!$G13950))</f>
        <v/>
      </c>
      <c r="B13953" s="43">
        <f>IF(GL_Paste!$B13950="","",DATE(YEAR(GL_Paste!$E13950),MONTH(GL_Paste!$E13950),1))</f>
        <v/>
      </c>
      <c r="C13953">
        <f>IF(GL_Paste!$B13950="","",IF(TRIM(GL_Paste!$M13950)&lt;&gt;"",TRIM(GL_Paste!$M13950),IFERROR(MID(GL_Paste!$I13950,FIND("[",GL_Paste!$I13950)+1,FIND("]",GL_Paste!$I13950)-FIND("[",GL_Paste!$I13950)-1),"")))</f>
        <v/>
      </c>
      <c r="D13953">
        <f>IF(GL_Paste!$B13950="","",IFERROR(INDEX(DeptName,MATCH($C13953,DeptTag,0)),"UNALLOCATED"))</f>
        <v/>
      </c>
      <c r="E13953">
        <f>IF(GL_Paste!$B13950="","",IFERROR(INDEX(AcctCat,MATCH(GL_Paste!$B13950&amp;"",AcctCode,0)),"UNKNOWN"))</f>
        <v/>
      </c>
      <c r="F13953">
        <f>IF(GL_Paste!$B13950="","",IFERROR(INDEX(AcctSub,MATCH(GL_Paste!$B13950&amp;"",AcctCode,0)),"UNKNOWN"))</f>
        <v/>
      </c>
    </row>
    <row r="13954">
      <c r="A13954" s="40">
        <f>IF(GL_Paste!$B13951="","",N(GL_Paste!$H13951)-N(GL_Paste!$G13951))</f>
        <v/>
      </c>
      <c r="B13954" s="43">
        <f>IF(GL_Paste!$B13951="","",DATE(YEAR(GL_Paste!$E13951),MONTH(GL_Paste!$E13951),1))</f>
        <v/>
      </c>
      <c r="C13954">
        <f>IF(GL_Paste!$B13951="","",IF(TRIM(GL_Paste!$M13951)&lt;&gt;"",TRIM(GL_Paste!$M13951),IFERROR(MID(GL_Paste!$I13951,FIND("[",GL_Paste!$I13951)+1,FIND("]",GL_Paste!$I13951)-FIND("[",GL_Paste!$I13951)-1),"")))</f>
        <v/>
      </c>
      <c r="D13954">
        <f>IF(GL_Paste!$B13951="","",IFERROR(INDEX(DeptName,MATCH($C13954,DeptTag,0)),"UNALLOCATED"))</f>
        <v/>
      </c>
      <c r="E13954">
        <f>IF(GL_Paste!$B13951="","",IFERROR(INDEX(AcctCat,MATCH(GL_Paste!$B13951&amp;"",AcctCode,0)),"UNKNOWN"))</f>
        <v/>
      </c>
      <c r="F13954">
        <f>IF(GL_Paste!$B13951="","",IFERROR(INDEX(AcctSub,MATCH(GL_Paste!$B13951&amp;"",AcctCode,0)),"UNKNOWN"))</f>
        <v/>
      </c>
    </row>
    <row r="13955">
      <c r="A13955" s="40">
        <f>IF(GL_Paste!$B13952="","",N(GL_Paste!$H13952)-N(GL_Paste!$G13952))</f>
        <v/>
      </c>
      <c r="B13955" s="43">
        <f>IF(GL_Paste!$B13952="","",DATE(YEAR(GL_Paste!$E13952),MONTH(GL_Paste!$E13952),1))</f>
        <v/>
      </c>
      <c r="C13955">
        <f>IF(GL_Paste!$B13952="","",IF(TRIM(GL_Paste!$M13952)&lt;&gt;"",TRIM(GL_Paste!$M13952),IFERROR(MID(GL_Paste!$I13952,FIND("[",GL_Paste!$I13952)+1,FIND("]",GL_Paste!$I13952)-FIND("[",GL_Paste!$I13952)-1),"")))</f>
        <v/>
      </c>
      <c r="D13955">
        <f>IF(GL_Paste!$B13952="","",IFERROR(INDEX(DeptName,MATCH($C13955,DeptTag,0)),"UNALLOCATED"))</f>
        <v/>
      </c>
      <c r="E13955">
        <f>IF(GL_Paste!$B13952="","",IFERROR(INDEX(AcctCat,MATCH(GL_Paste!$B13952&amp;"",AcctCode,0)),"UNKNOWN"))</f>
        <v/>
      </c>
      <c r="F13955">
        <f>IF(GL_Paste!$B13952="","",IFERROR(INDEX(AcctSub,MATCH(GL_Paste!$B13952&amp;"",AcctCode,0)),"UNKNOWN"))</f>
        <v/>
      </c>
    </row>
    <row r="13956">
      <c r="A13956" s="40">
        <f>IF(GL_Paste!$B13953="","",N(GL_Paste!$H13953)-N(GL_Paste!$G13953))</f>
        <v/>
      </c>
      <c r="B13956" s="43">
        <f>IF(GL_Paste!$B13953="","",DATE(YEAR(GL_Paste!$E13953),MONTH(GL_Paste!$E13953),1))</f>
        <v/>
      </c>
      <c r="C13956">
        <f>IF(GL_Paste!$B13953="","",IF(TRIM(GL_Paste!$M13953)&lt;&gt;"",TRIM(GL_Paste!$M13953),IFERROR(MID(GL_Paste!$I13953,FIND("[",GL_Paste!$I13953)+1,FIND("]",GL_Paste!$I13953)-FIND("[",GL_Paste!$I13953)-1),"")))</f>
        <v/>
      </c>
      <c r="D13956">
        <f>IF(GL_Paste!$B13953="","",IFERROR(INDEX(DeptName,MATCH($C13956,DeptTag,0)),"UNALLOCATED"))</f>
        <v/>
      </c>
      <c r="E13956">
        <f>IF(GL_Paste!$B13953="","",IFERROR(INDEX(AcctCat,MATCH(GL_Paste!$B13953&amp;"",AcctCode,0)),"UNKNOWN"))</f>
        <v/>
      </c>
      <c r="F13956">
        <f>IF(GL_Paste!$B13953="","",IFERROR(INDEX(AcctSub,MATCH(GL_Paste!$B13953&amp;"",AcctCode,0)),"UNKNOWN"))</f>
        <v/>
      </c>
    </row>
    <row r="13957">
      <c r="A13957" s="40">
        <f>IF(GL_Paste!$B13954="","",N(GL_Paste!$H13954)-N(GL_Paste!$G13954))</f>
        <v/>
      </c>
      <c r="B13957" s="43">
        <f>IF(GL_Paste!$B13954="","",DATE(YEAR(GL_Paste!$E13954),MONTH(GL_Paste!$E13954),1))</f>
        <v/>
      </c>
      <c r="C13957">
        <f>IF(GL_Paste!$B13954="","",IF(TRIM(GL_Paste!$M13954)&lt;&gt;"",TRIM(GL_Paste!$M13954),IFERROR(MID(GL_Paste!$I13954,FIND("[",GL_Paste!$I13954)+1,FIND("]",GL_Paste!$I13954)-FIND("[",GL_Paste!$I13954)-1),"")))</f>
        <v/>
      </c>
      <c r="D13957">
        <f>IF(GL_Paste!$B13954="","",IFERROR(INDEX(DeptName,MATCH($C13957,DeptTag,0)),"UNALLOCATED"))</f>
        <v/>
      </c>
      <c r="E13957">
        <f>IF(GL_Paste!$B13954="","",IFERROR(INDEX(AcctCat,MATCH(GL_Paste!$B13954&amp;"",AcctCode,0)),"UNKNOWN"))</f>
        <v/>
      </c>
      <c r="F13957">
        <f>IF(GL_Paste!$B13954="","",IFERROR(INDEX(AcctSub,MATCH(GL_Paste!$B13954&amp;"",AcctCode,0)),"UNKNOWN"))</f>
        <v/>
      </c>
    </row>
    <row r="13958">
      <c r="A13958" s="40">
        <f>IF(GL_Paste!$B13955="","",N(GL_Paste!$H13955)-N(GL_Paste!$G13955))</f>
        <v/>
      </c>
      <c r="B13958" s="43">
        <f>IF(GL_Paste!$B13955="","",DATE(YEAR(GL_Paste!$E13955),MONTH(GL_Paste!$E13955),1))</f>
        <v/>
      </c>
      <c r="C13958">
        <f>IF(GL_Paste!$B13955="","",IF(TRIM(GL_Paste!$M13955)&lt;&gt;"",TRIM(GL_Paste!$M13955),IFERROR(MID(GL_Paste!$I13955,FIND("[",GL_Paste!$I13955)+1,FIND("]",GL_Paste!$I13955)-FIND("[",GL_Paste!$I13955)-1),"")))</f>
        <v/>
      </c>
      <c r="D13958">
        <f>IF(GL_Paste!$B13955="","",IFERROR(INDEX(DeptName,MATCH($C13958,DeptTag,0)),"UNALLOCATED"))</f>
        <v/>
      </c>
      <c r="E13958">
        <f>IF(GL_Paste!$B13955="","",IFERROR(INDEX(AcctCat,MATCH(GL_Paste!$B13955&amp;"",AcctCode,0)),"UNKNOWN"))</f>
        <v/>
      </c>
      <c r="F13958">
        <f>IF(GL_Paste!$B13955="","",IFERROR(INDEX(AcctSub,MATCH(GL_Paste!$B13955&amp;"",AcctCode,0)),"UNKNOWN"))</f>
        <v/>
      </c>
    </row>
    <row r="13959">
      <c r="A13959" s="40">
        <f>IF(GL_Paste!$B13956="","",N(GL_Paste!$H13956)-N(GL_Paste!$G13956))</f>
        <v/>
      </c>
      <c r="B13959" s="43">
        <f>IF(GL_Paste!$B13956="","",DATE(YEAR(GL_Paste!$E13956),MONTH(GL_Paste!$E13956),1))</f>
        <v/>
      </c>
      <c r="C13959">
        <f>IF(GL_Paste!$B13956="","",IF(TRIM(GL_Paste!$M13956)&lt;&gt;"",TRIM(GL_Paste!$M13956),IFERROR(MID(GL_Paste!$I13956,FIND("[",GL_Paste!$I13956)+1,FIND("]",GL_Paste!$I13956)-FIND("[",GL_Paste!$I13956)-1),"")))</f>
        <v/>
      </c>
      <c r="D13959">
        <f>IF(GL_Paste!$B13956="","",IFERROR(INDEX(DeptName,MATCH($C13959,DeptTag,0)),"UNALLOCATED"))</f>
        <v/>
      </c>
      <c r="E13959">
        <f>IF(GL_Paste!$B13956="","",IFERROR(INDEX(AcctCat,MATCH(GL_Paste!$B13956&amp;"",AcctCode,0)),"UNKNOWN"))</f>
        <v/>
      </c>
      <c r="F13959">
        <f>IF(GL_Paste!$B13956="","",IFERROR(INDEX(AcctSub,MATCH(GL_Paste!$B13956&amp;"",AcctCode,0)),"UNKNOWN"))</f>
        <v/>
      </c>
    </row>
    <row r="13960">
      <c r="A13960" s="40">
        <f>IF(GL_Paste!$B13957="","",N(GL_Paste!$H13957)-N(GL_Paste!$G13957))</f>
        <v/>
      </c>
      <c r="B13960" s="43">
        <f>IF(GL_Paste!$B13957="","",DATE(YEAR(GL_Paste!$E13957),MONTH(GL_Paste!$E13957),1))</f>
        <v/>
      </c>
      <c r="C13960">
        <f>IF(GL_Paste!$B13957="","",IF(TRIM(GL_Paste!$M13957)&lt;&gt;"",TRIM(GL_Paste!$M13957),IFERROR(MID(GL_Paste!$I13957,FIND("[",GL_Paste!$I13957)+1,FIND("]",GL_Paste!$I13957)-FIND("[",GL_Paste!$I13957)-1),"")))</f>
        <v/>
      </c>
      <c r="D13960">
        <f>IF(GL_Paste!$B13957="","",IFERROR(INDEX(DeptName,MATCH($C13960,DeptTag,0)),"UNALLOCATED"))</f>
        <v/>
      </c>
      <c r="E13960">
        <f>IF(GL_Paste!$B13957="","",IFERROR(INDEX(AcctCat,MATCH(GL_Paste!$B13957&amp;"",AcctCode,0)),"UNKNOWN"))</f>
        <v/>
      </c>
      <c r="F13960">
        <f>IF(GL_Paste!$B13957="","",IFERROR(INDEX(AcctSub,MATCH(GL_Paste!$B13957&amp;"",AcctCode,0)),"UNKNOWN"))</f>
        <v/>
      </c>
    </row>
    <row r="13961">
      <c r="A13961" s="40">
        <f>IF(GL_Paste!$B13958="","",N(GL_Paste!$H13958)-N(GL_Paste!$G13958))</f>
        <v/>
      </c>
      <c r="B13961" s="43">
        <f>IF(GL_Paste!$B13958="","",DATE(YEAR(GL_Paste!$E13958),MONTH(GL_Paste!$E13958),1))</f>
        <v/>
      </c>
      <c r="C13961">
        <f>IF(GL_Paste!$B13958="","",IF(TRIM(GL_Paste!$M13958)&lt;&gt;"",TRIM(GL_Paste!$M13958),IFERROR(MID(GL_Paste!$I13958,FIND("[",GL_Paste!$I13958)+1,FIND("]",GL_Paste!$I13958)-FIND("[",GL_Paste!$I13958)-1),"")))</f>
        <v/>
      </c>
      <c r="D13961">
        <f>IF(GL_Paste!$B13958="","",IFERROR(INDEX(DeptName,MATCH($C13961,DeptTag,0)),"UNALLOCATED"))</f>
        <v/>
      </c>
      <c r="E13961">
        <f>IF(GL_Paste!$B13958="","",IFERROR(INDEX(AcctCat,MATCH(GL_Paste!$B13958&amp;"",AcctCode,0)),"UNKNOWN"))</f>
        <v/>
      </c>
      <c r="F13961">
        <f>IF(GL_Paste!$B13958="","",IFERROR(INDEX(AcctSub,MATCH(GL_Paste!$B13958&amp;"",AcctCode,0)),"UNKNOWN"))</f>
        <v/>
      </c>
    </row>
    <row r="13962">
      <c r="A13962" s="40">
        <f>IF(GL_Paste!$B13959="","",N(GL_Paste!$H13959)-N(GL_Paste!$G13959))</f>
        <v/>
      </c>
      <c r="B13962" s="43">
        <f>IF(GL_Paste!$B13959="","",DATE(YEAR(GL_Paste!$E13959),MONTH(GL_Paste!$E13959),1))</f>
        <v/>
      </c>
      <c r="C13962">
        <f>IF(GL_Paste!$B13959="","",IF(TRIM(GL_Paste!$M13959)&lt;&gt;"",TRIM(GL_Paste!$M13959),IFERROR(MID(GL_Paste!$I13959,FIND("[",GL_Paste!$I13959)+1,FIND("]",GL_Paste!$I13959)-FIND("[",GL_Paste!$I13959)-1),"")))</f>
        <v/>
      </c>
      <c r="D13962">
        <f>IF(GL_Paste!$B13959="","",IFERROR(INDEX(DeptName,MATCH($C13962,DeptTag,0)),"UNALLOCATED"))</f>
        <v/>
      </c>
      <c r="E13962">
        <f>IF(GL_Paste!$B13959="","",IFERROR(INDEX(AcctCat,MATCH(GL_Paste!$B13959&amp;"",AcctCode,0)),"UNKNOWN"))</f>
        <v/>
      </c>
      <c r="F13962">
        <f>IF(GL_Paste!$B13959="","",IFERROR(INDEX(AcctSub,MATCH(GL_Paste!$B13959&amp;"",AcctCode,0)),"UNKNOWN"))</f>
        <v/>
      </c>
    </row>
    <row r="13963">
      <c r="A13963" s="40">
        <f>IF(GL_Paste!$B13960="","",N(GL_Paste!$H13960)-N(GL_Paste!$G13960))</f>
        <v/>
      </c>
      <c r="B13963" s="43">
        <f>IF(GL_Paste!$B13960="","",DATE(YEAR(GL_Paste!$E13960),MONTH(GL_Paste!$E13960),1))</f>
        <v/>
      </c>
      <c r="C13963">
        <f>IF(GL_Paste!$B13960="","",IF(TRIM(GL_Paste!$M13960)&lt;&gt;"",TRIM(GL_Paste!$M13960),IFERROR(MID(GL_Paste!$I13960,FIND("[",GL_Paste!$I13960)+1,FIND("]",GL_Paste!$I13960)-FIND("[",GL_Paste!$I13960)-1),"")))</f>
        <v/>
      </c>
      <c r="D13963">
        <f>IF(GL_Paste!$B13960="","",IFERROR(INDEX(DeptName,MATCH($C13963,DeptTag,0)),"UNALLOCATED"))</f>
        <v/>
      </c>
      <c r="E13963">
        <f>IF(GL_Paste!$B13960="","",IFERROR(INDEX(AcctCat,MATCH(GL_Paste!$B13960&amp;"",AcctCode,0)),"UNKNOWN"))</f>
        <v/>
      </c>
      <c r="F13963">
        <f>IF(GL_Paste!$B13960="","",IFERROR(INDEX(AcctSub,MATCH(GL_Paste!$B13960&amp;"",AcctCode,0)),"UNKNOWN"))</f>
        <v/>
      </c>
    </row>
    <row r="13964">
      <c r="A13964" s="40">
        <f>IF(GL_Paste!$B13961="","",N(GL_Paste!$H13961)-N(GL_Paste!$G13961))</f>
        <v/>
      </c>
      <c r="B13964" s="43">
        <f>IF(GL_Paste!$B13961="","",DATE(YEAR(GL_Paste!$E13961),MONTH(GL_Paste!$E13961),1))</f>
        <v/>
      </c>
      <c r="C13964">
        <f>IF(GL_Paste!$B13961="","",IF(TRIM(GL_Paste!$M13961)&lt;&gt;"",TRIM(GL_Paste!$M13961),IFERROR(MID(GL_Paste!$I13961,FIND("[",GL_Paste!$I13961)+1,FIND("]",GL_Paste!$I13961)-FIND("[",GL_Paste!$I13961)-1),"")))</f>
        <v/>
      </c>
      <c r="D13964">
        <f>IF(GL_Paste!$B13961="","",IFERROR(INDEX(DeptName,MATCH($C13964,DeptTag,0)),"UNALLOCATED"))</f>
        <v/>
      </c>
      <c r="E13964">
        <f>IF(GL_Paste!$B13961="","",IFERROR(INDEX(AcctCat,MATCH(GL_Paste!$B13961&amp;"",AcctCode,0)),"UNKNOWN"))</f>
        <v/>
      </c>
      <c r="F13964">
        <f>IF(GL_Paste!$B13961="","",IFERROR(INDEX(AcctSub,MATCH(GL_Paste!$B13961&amp;"",AcctCode,0)),"UNKNOWN"))</f>
        <v/>
      </c>
    </row>
    <row r="13965">
      <c r="A13965" s="40">
        <f>IF(GL_Paste!$B13962="","",N(GL_Paste!$H13962)-N(GL_Paste!$G13962))</f>
        <v/>
      </c>
      <c r="B13965" s="43">
        <f>IF(GL_Paste!$B13962="","",DATE(YEAR(GL_Paste!$E13962),MONTH(GL_Paste!$E13962),1))</f>
        <v/>
      </c>
      <c r="C13965">
        <f>IF(GL_Paste!$B13962="","",IF(TRIM(GL_Paste!$M13962)&lt;&gt;"",TRIM(GL_Paste!$M13962),IFERROR(MID(GL_Paste!$I13962,FIND("[",GL_Paste!$I13962)+1,FIND("]",GL_Paste!$I13962)-FIND("[",GL_Paste!$I13962)-1),"")))</f>
        <v/>
      </c>
      <c r="D13965">
        <f>IF(GL_Paste!$B13962="","",IFERROR(INDEX(DeptName,MATCH($C13965,DeptTag,0)),"UNALLOCATED"))</f>
        <v/>
      </c>
      <c r="E13965">
        <f>IF(GL_Paste!$B13962="","",IFERROR(INDEX(AcctCat,MATCH(GL_Paste!$B13962&amp;"",AcctCode,0)),"UNKNOWN"))</f>
        <v/>
      </c>
      <c r="F13965">
        <f>IF(GL_Paste!$B13962="","",IFERROR(INDEX(AcctSub,MATCH(GL_Paste!$B13962&amp;"",AcctCode,0)),"UNKNOWN"))</f>
        <v/>
      </c>
    </row>
    <row r="13966">
      <c r="A13966" s="40">
        <f>IF(GL_Paste!$B13963="","",N(GL_Paste!$H13963)-N(GL_Paste!$G13963))</f>
        <v/>
      </c>
      <c r="B13966" s="43">
        <f>IF(GL_Paste!$B13963="","",DATE(YEAR(GL_Paste!$E13963),MONTH(GL_Paste!$E13963),1))</f>
        <v/>
      </c>
      <c r="C13966">
        <f>IF(GL_Paste!$B13963="","",IF(TRIM(GL_Paste!$M13963)&lt;&gt;"",TRIM(GL_Paste!$M13963),IFERROR(MID(GL_Paste!$I13963,FIND("[",GL_Paste!$I13963)+1,FIND("]",GL_Paste!$I13963)-FIND("[",GL_Paste!$I13963)-1),"")))</f>
        <v/>
      </c>
      <c r="D13966">
        <f>IF(GL_Paste!$B13963="","",IFERROR(INDEX(DeptName,MATCH($C13966,DeptTag,0)),"UNALLOCATED"))</f>
        <v/>
      </c>
      <c r="E13966">
        <f>IF(GL_Paste!$B13963="","",IFERROR(INDEX(AcctCat,MATCH(GL_Paste!$B13963&amp;"",AcctCode,0)),"UNKNOWN"))</f>
        <v/>
      </c>
      <c r="F13966">
        <f>IF(GL_Paste!$B13963="","",IFERROR(INDEX(AcctSub,MATCH(GL_Paste!$B13963&amp;"",AcctCode,0)),"UNKNOWN"))</f>
        <v/>
      </c>
    </row>
    <row r="13967">
      <c r="A13967" s="40">
        <f>IF(GL_Paste!$B13964="","",N(GL_Paste!$H13964)-N(GL_Paste!$G13964))</f>
        <v/>
      </c>
      <c r="B13967" s="43">
        <f>IF(GL_Paste!$B13964="","",DATE(YEAR(GL_Paste!$E13964),MONTH(GL_Paste!$E13964),1))</f>
        <v/>
      </c>
      <c r="C13967">
        <f>IF(GL_Paste!$B13964="","",IF(TRIM(GL_Paste!$M13964)&lt;&gt;"",TRIM(GL_Paste!$M13964),IFERROR(MID(GL_Paste!$I13964,FIND("[",GL_Paste!$I13964)+1,FIND("]",GL_Paste!$I13964)-FIND("[",GL_Paste!$I13964)-1),"")))</f>
        <v/>
      </c>
      <c r="D13967">
        <f>IF(GL_Paste!$B13964="","",IFERROR(INDEX(DeptName,MATCH($C13967,DeptTag,0)),"UNALLOCATED"))</f>
        <v/>
      </c>
      <c r="E13967">
        <f>IF(GL_Paste!$B13964="","",IFERROR(INDEX(AcctCat,MATCH(GL_Paste!$B13964&amp;"",AcctCode,0)),"UNKNOWN"))</f>
        <v/>
      </c>
      <c r="F13967">
        <f>IF(GL_Paste!$B13964="","",IFERROR(INDEX(AcctSub,MATCH(GL_Paste!$B13964&amp;"",AcctCode,0)),"UNKNOWN"))</f>
        <v/>
      </c>
    </row>
    <row r="13968">
      <c r="A13968" s="40">
        <f>IF(GL_Paste!$B13965="","",N(GL_Paste!$H13965)-N(GL_Paste!$G13965))</f>
        <v/>
      </c>
      <c r="B13968" s="43">
        <f>IF(GL_Paste!$B13965="","",DATE(YEAR(GL_Paste!$E13965),MONTH(GL_Paste!$E13965),1))</f>
        <v/>
      </c>
      <c r="C13968">
        <f>IF(GL_Paste!$B13965="","",IF(TRIM(GL_Paste!$M13965)&lt;&gt;"",TRIM(GL_Paste!$M13965),IFERROR(MID(GL_Paste!$I13965,FIND("[",GL_Paste!$I13965)+1,FIND("]",GL_Paste!$I13965)-FIND("[",GL_Paste!$I13965)-1),"")))</f>
        <v/>
      </c>
      <c r="D13968">
        <f>IF(GL_Paste!$B13965="","",IFERROR(INDEX(DeptName,MATCH($C13968,DeptTag,0)),"UNALLOCATED"))</f>
        <v/>
      </c>
      <c r="E13968">
        <f>IF(GL_Paste!$B13965="","",IFERROR(INDEX(AcctCat,MATCH(GL_Paste!$B13965&amp;"",AcctCode,0)),"UNKNOWN"))</f>
        <v/>
      </c>
      <c r="F13968">
        <f>IF(GL_Paste!$B13965="","",IFERROR(INDEX(AcctSub,MATCH(GL_Paste!$B13965&amp;"",AcctCode,0)),"UNKNOWN"))</f>
        <v/>
      </c>
    </row>
    <row r="13969">
      <c r="A13969" s="40">
        <f>IF(GL_Paste!$B13966="","",N(GL_Paste!$H13966)-N(GL_Paste!$G13966))</f>
        <v/>
      </c>
      <c r="B13969" s="43">
        <f>IF(GL_Paste!$B13966="","",DATE(YEAR(GL_Paste!$E13966),MONTH(GL_Paste!$E13966),1))</f>
        <v/>
      </c>
      <c r="C13969">
        <f>IF(GL_Paste!$B13966="","",IF(TRIM(GL_Paste!$M13966)&lt;&gt;"",TRIM(GL_Paste!$M13966),IFERROR(MID(GL_Paste!$I13966,FIND("[",GL_Paste!$I13966)+1,FIND("]",GL_Paste!$I13966)-FIND("[",GL_Paste!$I13966)-1),"")))</f>
        <v/>
      </c>
      <c r="D13969">
        <f>IF(GL_Paste!$B13966="","",IFERROR(INDEX(DeptName,MATCH($C13969,DeptTag,0)),"UNALLOCATED"))</f>
        <v/>
      </c>
      <c r="E13969">
        <f>IF(GL_Paste!$B13966="","",IFERROR(INDEX(AcctCat,MATCH(GL_Paste!$B13966&amp;"",AcctCode,0)),"UNKNOWN"))</f>
        <v/>
      </c>
      <c r="F13969">
        <f>IF(GL_Paste!$B13966="","",IFERROR(INDEX(AcctSub,MATCH(GL_Paste!$B13966&amp;"",AcctCode,0)),"UNKNOWN"))</f>
        <v/>
      </c>
    </row>
    <row r="13970">
      <c r="A13970" s="40">
        <f>IF(GL_Paste!$B13967="","",N(GL_Paste!$H13967)-N(GL_Paste!$G13967))</f>
        <v/>
      </c>
      <c r="B13970" s="43">
        <f>IF(GL_Paste!$B13967="","",DATE(YEAR(GL_Paste!$E13967),MONTH(GL_Paste!$E13967),1))</f>
        <v/>
      </c>
      <c r="C13970">
        <f>IF(GL_Paste!$B13967="","",IF(TRIM(GL_Paste!$M13967)&lt;&gt;"",TRIM(GL_Paste!$M13967),IFERROR(MID(GL_Paste!$I13967,FIND("[",GL_Paste!$I13967)+1,FIND("]",GL_Paste!$I13967)-FIND("[",GL_Paste!$I13967)-1),"")))</f>
        <v/>
      </c>
      <c r="D13970">
        <f>IF(GL_Paste!$B13967="","",IFERROR(INDEX(DeptName,MATCH($C13970,DeptTag,0)),"UNALLOCATED"))</f>
        <v/>
      </c>
      <c r="E13970">
        <f>IF(GL_Paste!$B13967="","",IFERROR(INDEX(AcctCat,MATCH(GL_Paste!$B13967&amp;"",AcctCode,0)),"UNKNOWN"))</f>
        <v/>
      </c>
      <c r="F13970">
        <f>IF(GL_Paste!$B13967="","",IFERROR(INDEX(AcctSub,MATCH(GL_Paste!$B13967&amp;"",AcctCode,0)),"UNKNOWN"))</f>
        <v/>
      </c>
    </row>
    <row r="13971">
      <c r="A13971" s="40">
        <f>IF(GL_Paste!$B13968="","",N(GL_Paste!$H13968)-N(GL_Paste!$G13968))</f>
        <v/>
      </c>
      <c r="B13971" s="43">
        <f>IF(GL_Paste!$B13968="","",DATE(YEAR(GL_Paste!$E13968),MONTH(GL_Paste!$E13968),1))</f>
        <v/>
      </c>
      <c r="C13971">
        <f>IF(GL_Paste!$B13968="","",IF(TRIM(GL_Paste!$M13968)&lt;&gt;"",TRIM(GL_Paste!$M13968),IFERROR(MID(GL_Paste!$I13968,FIND("[",GL_Paste!$I13968)+1,FIND("]",GL_Paste!$I13968)-FIND("[",GL_Paste!$I13968)-1),"")))</f>
        <v/>
      </c>
      <c r="D13971">
        <f>IF(GL_Paste!$B13968="","",IFERROR(INDEX(DeptName,MATCH($C13971,DeptTag,0)),"UNALLOCATED"))</f>
        <v/>
      </c>
      <c r="E13971">
        <f>IF(GL_Paste!$B13968="","",IFERROR(INDEX(AcctCat,MATCH(GL_Paste!$B13968&amp;"",AcctCode,0)),"UNKNOWN"))</f>
        <v/>
      </c>
      <c r="F13971">
        <f>IF(GL_Paste!$B13968="","",IFERROR(INDEX(AcctSub,MATCH(GL_Paste!$B13968&amp;"",AcctCode,0)),"UNKNOWN"))</f>
        <v/>
      </c>
    </row>
    <row r="13972">
      <c r="A13972" s="40">
        <f>IF(GL_Paste!$B13969="","",N(GL_Paste!$H13969)-N(GL_Paste!$G13969))</f>
        <v/>
      </c>
      <c r="B13972" s="43">
        <f>IF(GL_Paste!$B13969="","",DATE(YEAR(GL_Paste!$E13969),MONTH(GL_Paste!$E13969),1))</f>
        <v/>
      </c>
      <c r="C13972">
        <f>IF(GL_Paste!$B13969="","",IF(TRIM(GL_Paste!$M13969)&lt;&gt;"",TRIM(GL_Paste!$M13969),IFERROR(MID(GL_Paste!$I13969,FIND("[",GL_Paste!$I13969)+1,FIND("]",GL_Paste!$I13969)-FIND("[",GL_Paste!$I13969)-1),"")))</f>
        <v/>
      </c>
      <c r="D13972">
        <f>IF(GL_Paste!$B13969="","",IFERROR(INDEX(DeptName,MATCH($C13972,DeptTag,0)),"UNALLOCATED"))</f>
        <v/>
      </c>
      <c r="E13972">
        <f>IF(GL_Paste!$B13969="","",IFERROR(INDEX(AcctCat,MATCH(GL_Paste!$B13969&amp;"",AcctCode,0)),"UNKNOWN"))</f>
        <v/>
      </c>
      <c r="F13972">
        <f>IF(GL_Paste!$B13969="","",IFERROR(INDEX(AcctSub,MATCH(GL_Paste!$B13969&amp;"",AcctCode,0)),"UNKNOWN"))</f>
        <v/>
      </c>
    </row>
    <row r="13973">
      <c r="A13973" s="40">
        <f>IF(GL_Paste!$B13970="","",N(GL_Paste!$H13970)-N(GL_Paste!$G13970))</f>
        <v/>
      </c>
      <c r="B13973" s="43">
        <f>IF(GL_Paste!$B13970="","",DATE(YEAR(GL_Paste!$E13970),MONTH(GL_Paste!$E13970),1))</f>
        <v/>
      </c>
      <c r="C13973">
        <f>IF(GL_Paste!$B13970="","",IF(TRIM(GL_Paste!$M13970)&lt;&gt;"",TRIM(GL_Paste!$M13970),IFERROR(MID(GL_Paste!$I13970,FIND("[",GL_Paste!$I13970)+1,FIND("]",GL_Paste!$I13970)-FIND("[",GL_Paste!$I13970)-1),"")))</f>
        <v/>
      </c>
      <c r="D13973">
        <f>IF(GL_Paste!$B13970="","",IFERROR(INDEX(DeptName,MATCH($C13973,DeptTag,0)),"UNALLOCATED"))</f>
        <v/>
      </c>
      <c r="E13973">
        <f>IF(GL_Paste!$B13970="","",IFERROR(INDEX(AcctCat,MATCH(GL_Paste!$B13970&amp;"",AcctCode,0)),"UNKNOWN"))</f>
        <v/>
      </c>
      <c r="F13973">
        <f>IF(GL_Paste!$B13970="","",IFERROR(INDEX(AcctSub,MATCH(GL_Paste!$B13970&amp;"",AcctCode,0)),"UNKNOWN"))</f>
        <v/>
      </c>
    </row>
    <row r="13974">
      <c r="A13974" s="40">
        <f>IF(GL_Paste!$B13971="","",N(GL_Paste!$H13971)-N(GL_Paste!$G13971))</f>
        <v/>
      </c>
      <c r="B13974" s="43">
        <f>IF(GL_Paste!$B13971="","",DATE(YEAR(GL_Paste!$E13971),MONTH(GL_Paste!$E13971),1))</f>
        <v/>
      </c>
      <c r="C13974">
        <f>IF(GL_Paste!$B13971="","",IF(TRIM(GL_Paste!$M13971)&lt;&gt;"",TRIM(GL_Paste!$M13971),IFERROR(MID(GL_Paste!$I13971,FIND("[",GL_Paste!$I13971)+1,FIND("]",GL_Paste!$I13971)-FIND("[",GL_Paste!$I13971)-1),"")))</f>
        <v/>
      </c>
      <c r="D13974">
        <f>IF(GL_Paste!$B13971="","",IFERROR(INDEX(DeptName,MATCH($C13974,DeptTag,0)),"UNALLOCATED"))</f>
        <v/>
      </c>
      <c r="E13974">
        <f>IF(GL_Paste!$B13971="","",IFERROR(INDEX(AcctCat,MATCH(GL_Paste!$B13971&amp;"",AcctCode,0)),"UNKNOWN"))</f>
        <v/>
      </c>
      <c r="F13974">
        <f>IF(GL_Paste!$B13971="","",IFERROR(INDEX(AcctSub,MATCH(GL_Paste!$B13971&amp;"",AcctCode,0)),"UNKNOWN"))</f>
        <v/>
      </c>
    </row>
    <row r="13975">
      <c r="A13975" s="40">
        <f>IF(GL_Paste!$B13972="","",N(GL_Paste!$H13972)-N(GL_Paste!$G13972))</f>
        <v/>
      </c>
      <c r="B13975" s="43">
        <f>IF(GL_Paste!$B13972="","",DATE(YEAR(GL_Paste!$E13972),MONTH(GL_Paste!$E13972),1))</f>
        <v/>
      </c>
      <c r="C13975">
        <f>IF(GL_Paste!$B13972="","",IF(TRIM(GL_Paste!$M13972)&lt;&gt;"",TRIM(GL_Paste!$M13972),IFERROR(MID(GL_Paste!$I13972,FIND("[",GL_Paste!$I13972)+1,FIND("]",GL_Paste!$I13972)-FIND("[",GL_Paste!$I13972)-1),"")))</f>
        <v/>
      </c>
      <c r="D13975">
        <f>IF(GL_Paste!$B13972="","",IFERROR(INDEX(DeptName,MATCH($C13975,DeptTag,0)),"UNALLOCATED"))</f>
        <v/>
      </c>
      <c r="E13975">
        <f>IF(GL_Paste!$B13972="","",IFERROR(INDEX(AcctCat,MATCH(GL_Paste!$B13972&amp;"",AcctCode,0)),"UNKNOWN"))</f>
        <v/>
      </c>
      <c r="F13975">
        <f>IF(GL_Paste!$B13972="","",IFERROR(INDEX(AcctSub,MATCH(GL_Paste!$B13972&amp;"",AcctCode,0)),"UNKNOWN"))</f>
        <v/>
      </c>
    </row>
    <row r="13976">
      <c r="A13976" s="40">
        <f>IF(GL_Paste!$B13973="","",N(GL_Paste!$H13973)-N(GL_Paste!$G13973))</f>
        <v/>
      </c>
      <c r="B13976" s="43">
        <f>IF(GL_Paste!$B13973="","",DATE(YEAR(GL_Paste!$E13973),MONTH(GL_Paste!$E13973),1))</f>
        <v/>
      </c>
      <c r="C13976">
        <f>IF(GL_Paste!$B13973="","",IF(TRIM(GL_Paste!$M13973)&lt;&gt;"",TRIM(GL_Paste!$M13973),IFERROR(MID(GL_Paste!$I13973,FIND("[",GL_Paste!$I13973)+1,FIND("]",GL_Paste!$I13973)-FIND("[",GL_Paste!$I13973)-1),"")))</f>
        <v/>
      </c>
      <c r="D13976">
        <f>IF(GL_Paste!$B13973="","",IFERROR(INDEX(DeptName,MATCH($C13976,DeptTag,0)),"UNALLOCATED"))</f>
        <v/>
      </c>
      <c r="E13976">
        <f>IF(GL_Paste!$B13973="","",IFERROR(INDEX(AcctCat,MATCH(GL_Paste!$B13973&amp;"",AcctCode,0)),"UNKNOWN"))</f>
        <v/>
      </c>
      <c r="F13976">
        <f>IF(GL_Paste!$B13973="","",IFERROR(INDEX(AcctSub,MATCH(GL_Paste!$B13973&amp;"",AcctCode,0)),"UNKNOWN"))</f>
        <v/>
      </c>
    </row>
    <row r="13977">
      <c r="A13977" s="40">
        <f>IF(GL_Paste!$B13974="","",N(GL_Paste!$H13974)-N(GL_Paste!$G13974))</f>
        <v/>
      </c>
      <c r="B13977" s="43">
        <f>IF(GL_Paste!$B13974="","",DATE(YEAR(GL_Paste!$E13974),MONTH(GL_Paste!$E13974),1))</f>
        <v/>
      </c>
      <c r="C13977">
        <f>IF(GL_Paste!$B13974="","",IF(TRIM(GL_Paste!$M13974)&lt;&gt;"",TRIM(GL_Paste!$M13974),IFERROR(MID(GL_Paste!$I13974,FIND("[",GL_Paste!$I13974)+1,FIND("]",GL_Paste!$I13974)-FIND("[",GL_Paste!$I13974)-1),"")))</f>
        <v/>
      </c>
      <c r="D13977">
        <f>IF(GL_Paste!$B13974="","",IFERROR(INDEX(DeptName,MATCH($C13977,DeptTag,0)),"UNALLOCATED"))</f>
        <v/>
      </c>
      <c r="E13977">
        <f>IF(GL_Paste!$B13974="","",IFERROR(INDEX(AcctCat,MATCH(GL_Paste!$B13974&amp;"",AcctCode,0)),"UNKNOWN"))</f>
        <v/>
      </c>
      <c r="F13977">
        <f>IF(GL_Paste!$B13974="","",IFERROR(INDEX(AcctSub,MATCH(GL_Paste!$B13974&amp;"",AcctCode,0)),"UNKNOWN"))</f>
        <v/>
      </c>
    </row>
    <row r="13978">
      <c r="A13978" s="40">
        <f>IF(GL_Paste!$B13975="","",N(GL_Paste!$H13975)-N(GL_Paste!$G13975))</f>
        <v/>
      </c>
      <c r="B13978" s="43">
        <f>IF(GL_Paste!$B13975="","",DATE(YEAR(GL_Paste!$E13975),MONTH(GL_Paste!$E13975),1))</f>
        <v/>
      </c>
      <c r="C13978">
        <f>IF(GL_Paste!$B13975="","",IF(TRIM(GL_Paste!$M13975)&lt;&gt;"",TRIM(GL_Paste!$M13975),IFERROR(MID(GL_Paste!$I13975,FIND("[",GL_Paste!$I13975)+1,FIND("]",GL_Paste!$I13975)-FIND("[",GL_Paste!$I13975)-1),"")))</f>
        <v/>
      </c>
      <c r="D13978">
        <f>IF(GL_Paste!$B13975="","",IFERROR(INDEX(DeptName,MATCH($C13978,DeptTag,0)),"UNALLOCATED"))</f>
        <v/>
      </c>
      <c r="E13978">
        <f>IF(GL_Paste!$B13975="","",IFERROR(INDEX(AcctCat,MATCH(GL_Paste!$B13975&amp;"",AcctCode,0)),"UNKNOWN"))</f>
        <v/>
      </c>
      <c r="F13978">
        <f>IF(GL_Paste!$B13975="","",IFERROR(INDEX(AcctSub,MATCH(GL_Paste!$B13975&amp;"",AcctCode,0)),"UNKNOWN"))</f>
        <v/>
      </c>
    </row>
    <row r="13979">
      <c r="A13979" s="40">
        <f>IF(GL_Paste!$B13976="","",N(GL_Paste!$H13976)-N(GL_Paste!$G13976))</f>
        <v/>
      </c>
      <c r="B13979" s="43">
        <f>IF(GL_Paste!$B13976="","",DATE(YEAR(GL_Paste!$E13976),MONTH(GL_Paste!$E13976),1))</f>
        <v/>
      </c>
      <c r="C13979">
        <f>IF(GL_Paste!$B13976="","",IF(TRIM(GL_Paste!$M13976)&lt;&gt;"",TRIM(GL_Paste!$M13976),IFERROR(MID(GL_Paste!$I13976,FIND("[",GL_Paste!$I13976)+1,FIND("]",GL_Paste!$I13976)-FIND("[",GL_Paste!$I13976)-1),"")))</f>
        <v/>
      </c>
      <c r="D13979">
        <f>IF(GL_Paste!$B13976="","",IFERROR(INDEX(DeptName,MATCH($C13979,DeptTag,0)),"UNALLOCATED"))</f>
        <v/>
      </c>
      <c r="E13979">
        <f>IF(GL_Paste!$B13976="","",IFERROR(INDEX(AcctCat,MATCH(GL_Paste!$B13976&amp;"",AcctCode,0)),"UNKNOWN"))</f>
        <v/>
      </c>
      <c r="F13979">
        <f>IF(GL_Paste!$B13976="","",IFERROR(INDEX(AcctSub,MATCH(GL_Paste!$B13976&amp;"",AcctCode,0)),"UNKNOWN"))</f>
        <v/>
      </c>
    </row>
    <row r="13980">
      <c r="A13980" s="40">
        <f>IF(GL_Paste!$B13977="","",N(GL_Paste!$H13977)-N(GL_Paste!$G13977))</f>
        <v/>
      </c>
      <c r="B13980" s="43">
        <f>IF(GL_Paste!$B13977="","",DATE(YEAR(GL_Paste!$E13977),MONTH(GL_Paste!$E13977),1))</f>
        <v/>
      </c>
      <c r="C13980">
        <f>IF(GL_Paste!$B13977="","",IF(TRIM(GL_Paste!$M13977)&lt;&gt;"",TRIM(GL_Paste!$M13977),IFERROR(MID(GL_Paste!$I13977,FIND("[",GL_Paste!$I13977)+1,FIND("]",GL_Paste!$I13977)-FIND("[",GL_Paste!$I13977)-1),"")))</f>
        <v/>
      </c>
      <c r="D13980">
        <f>IF(GL_Paste!$B13977="","",IFERROR(INDEX(DeptName,MATCH($C13980,DeptTag,0)),"UNALLOCATED"))</f>
        <v/>
      </c>
      <c r="E13980">
        <f>IF(GL_Paste!$B13977="","",IFERROR(INDEX(AcctCat,MATCH(GL_Paste!$B13977&amp;"",AcctCode,0)),"UNKNOWN"))</f>
        <v/>
      </c>
      <c r="F13980">
        <f>IF(GL_Paste!$B13977="","",IFERROR(INDEX(AcctSub,MATCH(GL_Paste!$B13977&amp;"",AcctCode,0)),"UNKNOWN"))</f>
        <v/>
      </c>
    </row>
    <row r="13981">
      <c r="A13981" s="40">
        <f>IF(GL_Paste!$B13978="","",N(GL_Paste!$H13978)-N(GL_Paste!$G13978))</f>
        <v/>
      </c>
      <c r="B13981" s="43">
        <f>IF(GL_Paste!$B13978="","",DATE(YEAR(GL_Paste!$E13978),MONTH(GL_Paste!$E13978),1))</f>
        <v/>
      </c>
      <c r="C13981">
        <f>IF(GL_Paste!$B13978="","",IF(TRIM(GL_Paste!$M13978)&lt;&gt;"",TRIM(GL_Paste!$M13978),IFERROR(MID(GL_Paste!$I13978,FIND("[",GL_Paste!$I13978)+1,FIND("]",GL_Paste!$I13978)-FIND("[",GL_Paste!$I13978)-1),"")))</f>
        <v/>
      </c>
      <c r="D13981">
        <f>IF(GL_Paste!$B13978="","",IFERROR(INDEX(DeptName,MATCH($C13981,DeptTag,0)),"UNALLOCATED"))</f>
        <v/>
      </c>
      <c r="E13981">
        <f>IF(GL_Paste!$B13978="","",IFERROR(INDEX(AcctCat,MATCH(GL_Paste!$B13978&amp;"",AcctCode,0)),"UNKNOWN"))</f>
        <v/>
      </c>
      <c r="F13981">
        <f>IF(GL_Paste!$B13978="","",IFERROR(INDEX(AcctSub,MATCH(GL_Paste!$B13978&amp;"",AcctCode,0)),"UNKNOWN"))</f>
        <v/>
      </c>
    </row>
    <row r="13982">
      <c r="A13982" s="40">
        <f>IF(GL_Paste!$B13979="","",N(GL_Paste!$H13979)-N(GL_Paste!$G13979))</f>
        <v/>
      </c>
      <c r="B13982" s="43">
        <f>IF(GL_Paste!$B13979="","",DATE(YEAR(GL_Paste!$E13979),MONTH(GL_Paste!$E13979),1))</f>
        <v/>
      </c>
      <c r="C13982">
        <f>IF(GL_Paste!$B13979="","",IF(TRIM(GL_Paste!$M13979)&lt;&gt;"",TRIM(GL_Paste!$M13979),IFERROR(MID(GL_Paste!$I13979,FIND("[",GL_Paste!$I13979)+1,FIND("]",GL_Paste!$I13979)-FIND("[",GL_Paste!$I13979)-1),"")))</f>
        <v/>
      </c>
      <c r="D13982">
        <f>IF(GL_Paste!$B13979="","",IFERROR(INDEX(DeptName,MATCH($C13982,DeptTag,0)),"UNALLOCATED"))</f>
        <v/>
      </c>
      <c r="E13982">
        <f>IF(GL_Paste!$B13979="","",IFERROR(INDEX(AcctCat,MATCH(GL_Paste!$B13979&amp;"",AcctCode,0)),"UNKNOWN"))</f>
        <v/>
      </c>
      <c r="F13982">
        <f>IF(GL_Paste!$B13979="","",IFERROR(INDEX(AcctSub,MATCH(GL_Paste!$B13979&amp;"",AcctCode,0)),"UNKNOWN"))</f>
        <v/>
      </c>
    </row>
    <row r="13983">
      <c r="A13983" s="40">
        <f>IF(GL_Paste!$B13980="","",N(GL_Paste!$H13980)-N(GL_Paste!$G13980))</f>
        <v/>
      </c>
      <c r="B13983" s="43">
        <f>IF(GL_Paste!$B13980="","",DATE(YEAR(GL_Paste!$E13980),MONTH(GL_Paste!$E13980),1))</f>
        <v/>
      </c>
      <c r="C13983">
        <f>IF(GL_Paste!$B13980="","",IF(TRIM(GL_Paste!$M13980)&lt;&gt;"",TRIM(GL_Paste!$M13980),IFERROR(MID(GL_Paste!$I13980,FIND("[",GL_Paste!$I13980)+1,FIND("]",GL_Paste!$I13980)-FIND("[",GL_Paste!$I13980)-1),"")))</f>
        <v/>
      </c>
      <c r="D13983">
        <f>IF(GL_Paste!$B13980="","",IFERROR(INDEX(DeptName,MATCH($C13983,DeptTag,0)),"UNALLOCATED"))</f>
        <v/>
      </c>
      <c r="E13983">
        <f>IF(GL_Paste!$B13980="","",IFERROR(INDEX(AcctCat,MATCH(GL_Paste!$B13980&amp;"",AcctCode,0)),"UNKNOWN"))</f>
        <v/>
      </c>
      <c r="F13983">
        <f>IF(GL_Paste!$B13980="","",IFERROR(INDEX(AcctSub,MATCH(GL_Paste!$B13980&amp;"",AcctCode,0)),"UNKNOWN"))</f>
        <v/>
      </c>
    </row>
    <row r="13984">
      <c r="A13984" s="40">
        <f>IF(GL_Paste!$B13981="","",N(GL_Paste!$H13981)-N(GL_Paste!$G13981))</f>
        <v/>
      </c>
      <c r="B13984" s="43">
        <f>IF(GL_Paste!$B13981="","",DATE(YEAR(GL_Paste!$E13981),MONTH(GL_Paste!$E13981),1))</f>
        <v/>
      </c>
      <c r="C13984">
        <f>IF(GL_Paste!$B13981="","",IF(TRIM(GL_Paste!$M13981)&lt;&gt;"",TRIM(GL_Paste!$M13981),IFERROR(MID(GL_Paste!$I13981,FIND("[",GL_Paste!$I13981)+1,FIND("]",GL_Paste!$I13981)-FIND("[",GL_Paste!$I13981)-1),"")))</f>
        <v/>
      </c>
      <c r="D13984">
        <f>IF(GL_Paste!$B13981="","",IFERROR(INDEX(DeptName,MATCH($C13984,DeptTag,0)),"UNALLOCATED"))</f>
        <v/>
      </c>
      <c r="E13984">
        <f>IF(GL_Paste!$B13981="","",IFERROR(INDEX(AcctCat,MATCH(GL_Paste!$B13981&amp;"",AcctCode,0)),"UNKNOWN"))</f>
        <v/>
      </c>
      <c r="F13984">
        <f>IF(GL_Paste!$B13981="","",IFERROR(INDEX(AcctSub,MATCH(GL_Paste!$B13981&amp;"",AcctCode,0)),"UNKNOWN"))</f>
        <v/>
      </c>
    </row>
    <row r="13985">
      <c r="A13985" s="40">
        <f>IF(GL_Paste!$B13982="","",N(GL_Paste!$H13982)-N(GL_Paste!$G13982))</f>
        <v/>
      </c>
      <c r="B13985" s="43">
        <f>IF(GL_Paste!$B13982="","",DATE(YEAR(GL_Paste!$E13982),MONTH(GL_Paste!$E13982),1))</f>
        <v/>
      </c>
      <c r="C13985">
        <f>IF(GL_Paste!$B13982="","",IF(TRIM(GL_Paste!$M13982)&lt;&gt;"",TRIM(GL_Paste!$M13982),IFERROR(MID(GL_Paste!$I13982,FIND("[",GL_Paste!$I13982)+1,FIND("]",GL_Paste!$I13982)-FIND("[",GL_Paste!$I13982)-1),"")))</f>
        <v/>
      </c>
      <c r="D13985">
        <f>IF(GL_Paste!$B13982="","",IFERROR(INDEX(DeptName,MATCH($C13985,DeptTag,0)),"UNALLOCATED"))</f>
        <v/>
      </c>
      <c r="E13985">
        <f>IF(GL_Paste!$B13982="","",IFERROR(INDEX(AcctCat,MATCH(GL_Paste!$B13982&amp;"",AcctCode,0)),"UNKNOWN"))</f>
        <v/>
      </c>
      <c r="F13985">
        <f>IF(GL_Paste!$B13982="","",IFERROR(INDEX(AcctSub,MATCH(GL_Paste!$B13982&amp;"",AcctCode,0)),"UNKNOWN"))</f>
        <v/>
      </c>
    </row>
    <row r="13986">
      <c r="A13986" s="40">
        <f>IF(GL_Paste!$B13983="","",N(GL_Paste!$H13983)-N(GL_Paste!$G13983))</f>
        <v/>
      </c>
      <c r="B13986" s="43">
        <f>IF(GL_Paste!$B13983="","",DATE(YEAR(GL_Paste!$E13983),MONTH(GL_Paste!$E13983),1))</f>
        <v/>
      </c>
      <c r="C13986">
        <f>IF(GL_Paste!$B13983="","",IF(TRIM(GL_Paste!$M13983)&lt;&gt;"",TRIM(GL_Paste!$M13983),IFERROR(MID(GL_Paste!$I13983,FIND("[",GL_Paste!$I13983)+1,FIND("]",GL_Paste!$I13983)-FIND("[",GL_Paste!$I13983)-1),"")))</f>
        <v/>
      </c>
      <c r="D13986">
        <f>IF(GL_Paste!$B13983="","",IFERROR(INDEX(DeptName,MATCH($C13986,DeptTag,0)),"UNALLOCATED"))</f>
        <v/>
      </c>
      <c r="E13986">
        <f>IF(GL_Paste!$B13983="","",IFERROR(INDEX(AcctCat,MATCH(GL_Paste!$B13983&amp;"",AcctCode,0)),"UNKNOWN"))</f>
        <v/>
      </c>
      <c r="F13986">
        <f>IF(GL_Paste!$B13983="","",IFERROR(INDEX(AcctSub,MATCH(GL_Paste!$B13983&amp;"",AcctCode,0)),"UNKNOWN"))</f>
        <v/>
      </c>
    </row>
    <row r="13987">
      <c r="A13987" s="40">
        <f>IF(GL_Paste!$B13984="","",N(GL_Paste!$H13984)-N(GL_Paste!$G13984))</f>
        <v/>
      </c>
      <c r="B13987" s="43">
        <f>IF(GL_Paste!$B13984="","",DATE(YEAR(GL_Paste!$E13984),MONTH(GL_Paste!$E13984),1))</f>
        <v/>
      </c>
      <c r="C13987">
        <f>IF(GL_Paste!$B13984="","",IF(TRIM(GL_Paste!$M13984)&lt;&gt;"",TRIM(GL_Paste!$M13984),IFERROR(MID(GL_Paste!$I13984,FIND("[",GL_Paste!$I13984)+1,FIND("]",GL_Paste!$I13984)-FIND("[",GL_Paste!$I13984)-1),"")))</f>
        <v/>
      </c>
      <c r="D13987">
        <f>IF(GL_Paste!$B13984="","",IFERROR(INDEX(DeptName,MATCH($C13987,DeptTag,0)),"UNALLOCATED"))</f>
        <v/>
      </c>
      <c r="E13987">
        <f>IF(GL_Paste!$B13984="","",IFERROR(INDEX(AcctCat,MATCH(GL_Paste!$B13984&amp;"",AcctCode,0)),"UNKNOWN"))</f>
        <v/>
      </c>
      <c r="F13987">
        <f>IF(GL_Paste!$B13984="","",IFERROR(INDEX(AcctSub,MATCH(GL_Paste!$B13984&amp;"",AcctCode,0)),"UNKNOWN"))</f>
        <v/>
      </c>
    </row>
    <row r="13988">
      <c r="A13988" s="40">
        <f>IF(GL_Paste!$B13985="","",N(GL_Paste!$H13985)-N(GL_Paste!$G13985))</f>
        <v/>
      </c>
      <c r="B13988" s="43">
        <f>IF(GL_Paste!$B13985="","",DATE(YEAR(GL_Paste!$E13985),MONTH(GL_Paste!$E13985),1))</f>
        <v/>
      </c>
      <c r="C13988">
        <f>IF(GL_Paste!$B13985="","",IF(TRIM(GL_Paste!$M13985)&lt;&gt;"",TRIM(GL_Paste!$M13985),IFERROR(MID(GL_Paste!$I13985,FIND("[",GL_Paste!$I13985)+1,FIND("]",GL_Paste!$I13985)-FIND("[",GL_Paste!$I13985)-1),"")))</f>
        <v/>
      </c>
      <c r="D13988">
        <f>IF(GL_Paste!$B13985="","",IFERROR(INDEX(DeptName,MATCH($C13988,DeptTag,0)),"UNALLOCATED"))</f>
        <v/>
      </c>
      <c r="E13988">
        <f>IF(GL_Paste!$B13985="","",IFERROR(INDEX(AcctCat,MATCH(GL_Paste!$B13985&amp;"",AcctCode,0)),"UNKNOWN"))</f>
        <v/>
      </c>
      <c r="F13988">
        <f>IF(GL_Paste!$B13985="","",IFERROR(INDEX(AcctSub,MATCH(GL_Paste!$B13985&amp;"",AcctCode,0)),"UNKNOWN"))</f>
        <v/>
      </c>
    </row>
    <row r="13989">
      <c r="A13989" s="40">
        <f>IF(GL_Paste!$B13986="","",N(GL_Paste!$H13986)-N(GL_Paste!$G13986))</f>
        <v/>
      </c>
      <c r="B13989" s="43">
        <f>IF(GL_Paste!$B13986="","",DATE(YEAR(GL_Paste!$E13986),MONTH(GL_Paste!$E13986),1))</f>
        <v/>
      </c>
      <c r="C13989">
        <f>IF(GL_Paste!$B13986="","",IF(TRIM(GL_Paste!$M13986)&lt;&gt;"",TRIM(GL_Paste!$M13986),IFERROR(MID(GL_Paste!$I13986,FIND("[",GL_Paste!$I13986)+1,FIND("]",GL_Paste!$I13986)-FIND("[",GL_Paste!$I13986)-1),"")))</f>
        <v/>
      </c>
      <c r="D13989">
        <f>IF(GL_Paste!$B13986="","",IFERROR(INDEX(DeptName,MATCH($C13989,DeptTag,0)),"UNALLOCATED"))</f>
        <v/>
      </c>
      <c r="E13989">
        <f>IF(GL_Paste!$B13986="","",IFERROR(INDEX(AcctCat,MATCH(GL_Paste!$B13986&amp;"",AcctCode,0)),"UNKNOWN"))</f>
        <v/>
      </c>
      <c r="F13989">
        <f>IF(GL_Paste!$B13986="","",IFERROR(INDEX(AcctSub,MATCH(GL_Paste!$B13986&amp;"",AcctCode,0)),"UNKNOWN"))</f>
        <v/>
      </c>
    </row>
    <row r="13990">
      <c r="A13990" s="40">
        <f>IF(GL_Paste!$B13987="","",N(GL_Paste!$H13987)-N(GL_Paste!$G13987))</f>
        <v/>
      </c>
      <c r="B13990" s="43">
        <f>IF(GL_Paste!$B13987="","",DATE(YEAR(GL_Paste!$E13987),MONTH(GL_Paste!$E13987),1))</f>
        <v/>
      </c>
      <c r="C13990">
        <f>IF(GL_Paste!$B13987="","",IF(TRIM(GL_Paste!$M13987)&lt;&gt;"",TRIM(GL_Paste!$M13987),IFERROR(MID(GL_Paste!$I13987,FIND("[",GL_Paste!$I13987)+1,FIND("]",GL_Paste!$I13987)-FIND("[",GL_Paste!$I13987)-1),"")))</f>
        <v/>
      </c>
      <c r="D13990">
        <f>IF(GL_Paste!$B13987="","",IFERROR(INDEX(DeptName,MATCH($C13990,DeptTag,0)),"UNALLOCATED"))</f>
        <v/>
      </c>
      <c r="E13990">
        <f>IF(GL_Paste!$B13987="","",IFERROR(INDEX(AcctCat,MATCH(GL_Paste!$B13987&amp;"",AcctCode,0)),"UNKNOWN"))</f>
        <v/>
      </c>
      <c r="F13990">
        <f>IF(GL_Paste!$B13987="","",IFERROR(INDEX(AcctSub,MATCH(GL_Paste!$B13987&amp;"",AcctCode,0)),"UNKNOWN"))</f>
        <v/>
      </c>
    </row>
    <row r="13991">
      <c r="A13991" s="40">
        <f>IF(GL_Paste!$B13988="","",N(GL_Paste!$H13988)-N(GL_Paste!$G13988))</f>
        <v/>
      </c>
      <c r="B13991" s="43">
        <f>IF(GL_Paste!$B13988="","",DATE(YEAR(GL_Paste!$E13988),MONTH(GL_Paste!$E13988),1))</f>
        <v/>
      </c>
      <c r="C13991">
        <f>IF(GL_Paste!$B13988="","",IF(TRIM(GL_Paste!$M13988)&lt;&gt;"",TRIM(GL_Paste!$M13988),IFERROR(MID(GL_Paste!$I13988,FIND("[",GL_Paste!$I13988)+1,FIND("]",GL_Paste!$I13988)-FIND("[",GL_Paste!$I13988)-1),"")))</f>
        <v/>
      </c>
      <c r="D13991">
        <f>IF(GL_Paste!$B13988="","",IFERROR(INDEX(DeptName,MATCH($C13991,DeptTag,0)),"UNALLOCATED"))</f>
        <v/>
      </c>
      <c r="E13991">
        <f>IF(GL_Paste!$B13988="","",IFERROR(INDEX(AcctCat,MATCH(GL_Paste!$B13988&amp;"",AcctCode,0)),"UNKNOWN"))</f>
        <v/>
      </c>
      <c r="F13991">
        <f>IF(GL_Paste!$B13988="","",IFERROR(INDEX(AcctSub,MATCH(GL_Paste!$B13988&amp;"",AcctCode,0)),"UNKNOWN"))</f>
        <v/>
      </c>
    </row>
    <row r="13992">
      <c r="A13992" s="40">
        <f>IF(GL_Paste!$B13989="","",N(GL_Paste!$H13989)-N(GL_Paste!$G13989))</f>
        <v/>
      </c>
      <c r="B13992" s="43">
        <f>IF(GL_Paste!$B13989="","",DATE(YEAR(GL_Paste!$E13989),MONTH(GL_Paste!$E13989),1))</f>
        <v/>
      </c>
      <c r="C13992">
        <f>IF(GL_Paste!$B13989="","",IF(TRIM(GL_Paste!$M13989)&lt;&gt;"",TRIM(GL_Paste!$M13989),IFERROR(MID(GL_Paste!$I13989,FIND("[",GL_Paste!$I13989)+1,FIND("]",GL_Paste!$I13989)-FIND("[",GL_Paste!$I13989)-1),"")))</f>
        <v/>
      </c>
      <c r="D13992">
        <f>IF(GL_Paste!$B13989="","",IFERROR(INDEX(DeptName,MATCH($C13992,DeptTag,0)),"UNALLOCATED"))</f>
        <v/>
      </c>
      <c r="E13992">
        <f>IF(GL_Paste!$B13989="","",IFERROR(INDEX(AcctCat,MATCH(GL_Paste!$B13989&amp;"",AcctCode,0)),"UNKNOWN"))</f>
        <v/>
      </c>
      <c r="F13992">
        <f>IF(GL_Paste!$B13989="","",IFERROR(INDEX(AcctSub,MATCH(GL_Paste!$B13989&amp;"",AcctCode,0)),"UNKNOWN"))</f>
        <v/>
      </c>
    </row>
    <row r="13993">
      <c r="A13993" s="40">
        <f>IF(GL_Paste!$B13990="","",N(GL_Paste!$H13990)-N(GL_Paste!$G13990))</f>
        <v/>
      </c>
      <c r="B13993" s="43">
        <f>IF(GL_Paste!$B13990="","",DATE(YEAR(GL_Paste!$E13990),MONTH(GL_Paste!$E13990),1))</f>
        <v/>
      </c>
      <c r="C13993">
        <f>IF(GL_Paste!$B13990="","",IF(TRIM(GL_Paste!$M13990)&lt;&gt;"",TRIM(GL_Paste!$M13990),IFERROR(MID(GL_Paste!$I13990,FIND("[",GL_Paste!$I13990)+1,FIND("]",GL_Paste!$I13990)-FIND("[",GL_Paste!$I13990)-1),"")))</f>
        <v/>
      </c>
      <c r="D13993">
        <f>IF(GL_Paste!$B13990="","",IFERROR(INDEX(DeptName,MATCH($C13993,DeptTag,0)),"UNALLOCATED"))</f>
        <v/>
      </c>
      <c r="E13993">
        <f>IF(GL_Paste!$B13990="","",IFERROR(INDEX(AcctCat,MATCH(GL_Paste!$B13990&amp;"",AcctCode,0)),"UNKNOWN"))</f>
        <v/>
      </c>
      <c r="F13993">
        <f>IF(GL_Paste!$B13990="","",IFERROR(INDEX(AcctSub,MATCH(GL_Paste!$B13990&amp;"",AcctCode,0)),"UNKNOWN"))</f>
        <v/>
      </c>
    </row>
    <row r="13994">
      <c r="A13994" s="40">
        <f>IF(GL_Paste!$B13991="","",N(GL_Paste!$H13991)-N(GL_Paste!$G13991))</f>
        <v/>
      </c>
      <c r="B13994" s="43">
        <f>IF(GL_Paste!$B13991="","",DATE(YEAR(GL_Paste!$E13991),MONTH(GL_Paste!$E13991),1))</f>
        <v/>
      </c>
      <c r="C13994">
        <f>IF(GL_Paste!$B13991="","",IF(TRIM(GL_Paste!$M13991)&lt;&gt;"",TRIM(GL_Paste!$M13991),IFERROR(MID(GL_Paste!$I13991,FIND("[",GL_Paste!$I13991)+1,FIND("]",GL_Paste!$I13991)-FIND("[",GL_Paste!$I13991)-1),"")))</f>
        <v/>
      </c>
      <c r="D13994">
        <f>IF(GL_Paste!$B13991="","",IFERROR(INDEX(DeptName,MATCH($C13994,DeptTag,0)),"UNALLOCATED"))</f>
        <v/>
      </c>
      <c r="E13994">
        <f>IF(GL_Paste!$B13991="","",IFERROR(INDEX(AcctCat,MATCH(GL_Paste!$B13991&amp;"",AcctCode,0)),"UNKNOWN"))</f>
        <v/>
      </c>
      <c r="F13994">
        <f>IF(GL_Paste!$B13991="","",IFERROR(INDEX(AcctSub,MATCH(GL_Paste!$B13991&amp;"",AcctCode,0)),"UNKNOWN"))</f>
        <v/>
      </c>
    </row>
    <row r="13995">
      <c r="A13995" s="40">
        <f>IF(GL_Paste!$B13992="","",N(GL_Paste!$H13992)-N(GL_Paste!$G13992))</f>
        <v/>
      </c>
      <c r="B13995" s="43">
        <f>IF(GL_Paste!$B13992="","",DATE(YEAR(GL_Paste!$E13992),MONTH(GL_Paste!$E13992),1))</f>
        <v/>
      </c>
      <c r="C13995">
        <f>IF(GL_Paste!$B13992="","",IF(TRIM(GL_Paste!$M13992)&lt;&gt;"",TRIM(GL_Paste!$M13992),IFERROR(MID(GL_Paste!$I13992,FIND("[",GL_Paste!$I13992)+1,FIND("]",GL_Paste!$I13992)-FIND("[",GL_Paste!$I13992)-1),"")))</f>
        <v/>
      </c>
      <c r="D13995">
        <f>IF(GL_Paste!$B13992="","",IFERROR(INDEX(DeptName,MATCH($C13995,DeptTag,0)),"UNALLOCATED"))</f>
        <v/>
      </c>
      <c r="E13995">
        <f>IF(GL_Paste!$B13992="","",IFERROR(INDEX(AcctCat,MATCH(GL_Paste!$B13992&amp;"",AcctCode,0)),"UNKNOWN"))</f>
        <v/>
      </c>
      <c r="F13995">
        <f>IF(GL_Paste!$B13992="","",IFERROR(INDEX(AcctSub,MATCH(GL_Paste!$B13992&amp;"",AcctCode,0)),"UNKNOWN"))</f>
        <v/>
      </c>
    </row>
    <row r="13996">
      <c r="A13996" s="40">
        <f>IF(GL_Paste!$B13993="","",N(GL_Paste!$H13993)-N(GL_Paste!$G13993))</f>
        <v/>
      </c>
      <c r="B13996" s="43">
        <f>IF(GL_Paste!$B13993="","",DATE(YEAR(GL_Paste!$E13993),MONTH(GL_Paste!$E13993),1))</f>
        <v/>
      </c>
      <c r="C13996">
        <f>IF(GL_Paste!$B13993="","",IF(TRIM(GL_Paste!$M13993)&lt;&gt;"",TRIM(GL_Paste!$M13993),IFERROR(MID(GL_Paste!$I13993,FIND("[",GL_Paste!$I13993)+1,FIND("]",GL_Paste!$I13993)-FIND("[",GL_Paste!$I13993)-1),"")))</f>
        <v/>
      </c>
      <c r="D13996">
        <f>IF(GL_Paste!$B13993="","",IFERROR(INDEX(DeptName,MATCH($C13996,DeptTag,0)),"UNALLOCATED"))</f>
        <v/>
      </c>
      <c r="E13996">
        <f>IF(GL_Paste!$B13993="","",IFERROR(INDEX(AcctCat,MATCH(GL_Paste!$B13993&amp;"",AcctCode,0)),"UNKNOWN"))</f>
        <v/>
      </c>
      <c r="F13996">
        <f>IF(GL_Paste!$B13993="","",IFERROR(INDEX(AcctSub,MATCH(GL_Paste!$B13993&amp;"",AcctCode,0)),"UNKNOWN"))</f>
        <v/>
      </c>
    </row>
    <row r="13997">
      <c r="A13997" s="40">
        <f>IF(GL_Paste!$B13994="","",N(GL_Paste!$H13994)-N(GL_Paste!$G13994))</f>
        <v/>
      </c>
      <c r="B13997" s="43">
        <f>IF(GL_Paste!$B13994="","",DATE(YEAR(GL_Paste!$E13994),MONTH(GL_Paste!$E13994),1))</f>
        <v/>
      </c>
      <c r="C13997">
        <f>IF(GL_Paste!$B13994="","",IF(TRIM(GL_Paste!$M13994)&lt;&gt;"",TRIM(GL_Paste!$M13994),IFERROR(MID(GL_Paste!$I13994,FIND("[",GL_Paste!$I13994)+1,FIND("]",GL_Paste!$I13994)-FIND("[",GL_Paste!$I13994)-1),"")))</f>
        <v/>
      </c>
      <c r="D13997">
        <f>IF(GL_Paste!$B13994="","",IFERROR(INDEX(DeptName,MATCH($C13997,DeptTag,0)),"UNALLOCATED"))</f>
        <v/>
      </c>
      <c r="E13997">
        <f>IF(GL_Paste!$B13994="","",IFERROR(INDEX(AcctCat,MATCH(GL_Paste!$B13994&amp;"",AcctCode,0)),"UNKNOWN"))</f>
        <v/>
      </c>
      <c r="F13997">
        <f>IF(GL_Paste!$B13994="","",IFERROR(INDEX(AcctSub,MATCH(GL_Paste!$B13994&amp;"",AcctCode,0)),"UNKNOWN"))</f>
        <v/>
      </c>
    </row>
    <row r="13998">
      <c r="A13998" s="40">
        <f>IF(GL_Paste!$B13995="","",N(GL_Paste!$H13995)-N(GL_Paste!$G13995))</f>
        <v/>
      </c>
      <c r="B13998" s="43">
        <f>IF(GL_Paste!$B13995="","",DATE(YEAR(GL_Paste!$E13995),MONTH(GL_Paste!$E13995),1))</f>
        <v/>
      </c>
      <c r="C13998">
        <f>IF(GL_Paste!$B13995="","",IF(TRIM(GL_Paste!$M13995)&lt;&gt;"",TRIM(GL_Paste!$M13995),IFERROR(MID(GL_Paste!$I13995,FIND("[",GL_Paste!$I13995)+1,FIND("]",GL_Paste!$I13995)-FIND("[",GL_Paste!$I13995)-1),"")))</f>
        <v/>
      </c>
      <c r="D13998">
        <f>IF(GL_Paste!$B13995="","",IFERROR(INDEX(DeptName,MATCH($C13998,DeptTag,0)),"UNALLOCATED"))</f>
        <v/>
      </c>
      <c r="E13998">
        <f>IF(GL_Paste!$B13995="","",IFERROR(INDEX(AcctCat,MATCH(GL_Paste!$B13995&amp;"",AcctCode,0)),"UNKNOWN"))</f>
        <v/>
      </c>
      <c r="F13998">
        <f>IF(GL_Paste!$B13995="","",IFERROR(INDEX(AcctSub,MATCH(GL_Paste!$B13995&amp;"",AcctCode,0)),"UNKNOWN"))</f>
        <v/>
      </c>
    </row>
    <row r="13999">
      <c r="A13999" s="40">
        <f>IF(GL_Paste!$B13996="","",N(GL_Paste!$H13996)-N(GL_Paste!$G13996))</f>
        <v/>
      </c>
      <c r="B13999" s="43">
        <f>IF(GL_Paste!$B13996="","",DATE(YEAR(GL_Paste!$E13996),MONTH(GL_Paste!$E13996),1))</f>
        <v/>
      </c>
      <c r="C13999">
        <f>IF(GL_Paste!$B13996="","",IF(TRIM(GL_Paste!$M13996)&lt;&gt;"",TRIM(GL_Paste!$M13996),IFERROR(MID(GL_Paste!$I13996,FIND("[",GL_Paste!$I13996)+1,FIND("]",GL_Paste!$I13996)-FIND("[",GL_Paste!$I13996)-1),"")))</f>
        <v/>
      </c>
      <c r="D13999">
        <f>IF(GL_Paste!$B13996="","",IFERROR(INDEX(DeptName,MATCH($C13999,DeptTag,0)),"UNALLOCATED"))</f>
        <v/>
      </c>
      <c r="E13999">
        <f>IF(GL_Paste!$B13996="","",IFERROR(INDEX(AcctCat,MATCH(GL_Paste!$B13996&amp;"",AcctCode,0)),"UNKNOWN"))</f>
        <v/>
      </c>
      <c r="F13999">
        <f>IF(GL_Paste!$B13996="","",IFERROR(INDEX(AcctSub,MATCH(GL_Paste!$B13996&amp;"",AcctCode,0)),"UNKNOWN"))</f>
        <v/>
      </c>
    </row>
    <row r="14000">
      <c r="A14000" s="40">
        <f>IF(GL_Paste!$B13997="","",N(GL_Paste!$H13997)-N(GL_Paste!$G13997))</f>
        <v/>
      </c>
      <c r="B14000" s="43">
        <f>IF(GL_Paste!$B13997="","",DATE(YEAR(GL_Paste!$E13997),MONTH(GL_Paste!$E13997),1))</f>
        <v/>
      </c>
      <c r="C14000">
        <f>IF(GL_Paste!$B13997="","",IF(TRIM(GL_Paste!$M13997)&lt;&gt;"",TRIM(GL_Paste!$M13997),IFERROR(MID(GL_Paste!$I13997,FIND("[",GL_Paste!$I13997)+1,FIND("]",GL_Paste!$I13997)-FIND("[",GL_Paste!$I13997)-1),"")))</f>
        <v/>
      </c>
      <c r="D14000">
        <f>IF(GL_Paste!$B13997="","",IFERROR(INDEX(DeptName,MATCH($C14000,DeptTag,0)),"UNALLOCATED"))</f>
        <v/>
      </c>
      <c r="E14000">
        <f>IF(GL_Paste!$B13997="","",IFERROR(INDEX(AcctCat,MATCH(GL_Paste!$B13997&amp;"",AcctCode,0)),"UNKNOWN"))</f>
        <v/>
      </c>
      <c r="F14000">
        <f>IF(GL_Paste!$B13997="","",IFERROR(INDEX(AcctSub,MATCH(GL_Paste!$B13997&amp;"",AcctCode,0)),"UNKNOWN"))</f>
        <v/>
      </c>
    </row>
    <row r="14001">
      <c r="A14001" s="40">
        <f>IF(GL_Paste!$B13998="","",N(GL_Paste!$H13998)-N(GL_Paste!$G13998))</f>
        <v/>
      </c>
      <c r="B14001" s="43">
        <f>IF(GL_Paste!$B13998="","",DATE(YEAR(GL_Paste!$E13998),MONTH(GL_Paste!$E13998),1))</f>
        <v/>
      </c>
      <c r="C14001">
        <f>IF(GL_Paste!$B13998="","",IF(TRIM(GL_Paste!$M13998)&lt;&gt;"",TRIM(GL_Paste!$M13998),IFERROR(MID(GL_Paste!$I13998,FIND("[",GL_Paste!$I13998)+1,FIND("]",GL_Paste!$I13998)-FIND("[",GL_Paste!$I13998)-1),"")))</f>
        <v/>
      </c>
      <c r="D14001">
        <f>IF(GL_Paste!$B13998="","",IFERROR(INDEX(DeptName,MATCH($C14001,DeptTag,0)),"UNALLOCATED"))</f>
        <v/>
      </c>
      <c r="E14001">
        <f>IF(GL_Paste!$B13998="","",IFERROR(INDEX(AcctCat,MATCH(GL_Paste!$B13998&amp;"",AcctCode,0)),"UNKNOWN"))</f>
        <v/>
      </c>
      <c r="F14001">
        <f>IF(GL_Paste!$B13998="","",IFERROR(INDEX(AcctSub,MATCH(GL_Paste!$B13998&amp;"",AcctCode,0)),"UNKNOWN"))</f>
        <v/>
      </c>
    </row>
    <row r="14002">
      <c r="A14002" s="40">
        <f>IF(GL_Paste!$B13999="","",N(GL_Paste!$H13999)-N(GL_Paste!$G13999))</f>
        <v/>
      </c>
      <c r="B14002" s="43">
        <f>IF(GL_Paste!$B13999="","",DATE(YEAR(GL_Paste!$E13999),MONTH(GL_Paste!$E13999),1))</f>
        <v/>
      </c>
      <c r="C14002">
        <f>IF(GL_Paste!$B13999="","",IF(TRIM(GL_Paste!$M13999)&lt;&gt;"",TRIM(GL_Paste!$M13999),IFERROR(MID(GL_Paste!$I13999,FIND("[",GL_Paste!$I13999)+1,FIND("]",GL_Paste!$I13999)-FIND("[",GL_Paste!$I13999)-1),"")))</f>
        <v/>
      </c>
      <c r="D14002">
        <f>IF(GL_Paste!$B13999="","",IFERROR(INDEX(DeptName,MATCH($C14002,DeptTag,0)),"UNALLOCATED"))</f>
        <v/>
      </c>
      <c r="E14002">
        <f>IF(GL_Paste!$B13999="","",IFERROR(INDEX(AcctCat,MATCH(GL_Paste!$B13999&amp;"",AcctCode,0)),"UNKNOWN"))</f>
        <v/>
      </c>
      <c r="F14002">
        <f>IF(GL_Paste!$B13999="","",IFERROR(INDEX(AcctSub,MATCH(GL_Paste!$B13999&amp;"",AcctCode,0)),"UNKNOWN"))</f>
        <v/>
      </c>
    </row>
    <row r="14003">
      <c r="A14003" s="40">
        <f>IF(GL_Paste!$B14000="","",N(GL_Paste!$H14000)-N(GL_Paste!$G14000))</f>
        <v/>
      </c>
      <c r="B14003" s="43">
        <f>IF(GL_Paste!$B14000="","",DATE(YEAR(GL_Paste!$E14000),MONTH(GL_Paste!$E14000),1))</f>
        <v/>
      </c>
      <c r="C14003">
        <f>IF(GL_Paste!$B14000="","",IF(TRIM(GL_Paste!$M14000)&lt;&gt;"",TRIM(GL_Paste!$M14000),IFERROR(MID(GL_Paste!$I14000,FIND("[",GL_Paste!$I14000)+1,FIND("]",GL_Paste!$I14000)-FIND("[",GL_Paste!$I14000)-1),"")))</f>
        <v/>
      </c>
      <c r="D14003">
        <f>IF(GL_Paste!$B14000="","",IFERROR(INDEX(DeptName,MATCH($C14003,DeptTag,0)),"UNALLOCATED"))</f>
        <v/>
      </c>
      <c r="E14003">
        <f>IF(GL_Paste!$B14000="","",IFERROR(INDEX(AcctCat,MATCH(GL_Paste!$B14000&amp;"",AcctCode,0)),"UNKNOWN"))</f>
        <v/>
      </c>
      <c r="F14003">
        <f>IF(GL_Paste!$B14000="","",IFERROR(INDEX(AcctSub,MATCH(GL_Paste!$B14000&amp;"",AcctCode,0)),"UNKNOWN"))</f>
        <v/>
      </c>
    </row>
    <row r="14004">
      <c r="A14004" s="40">
        <f>IF(GL_Paste!$B14001="","",N(GL_Paste!$H14001)-N(GL_Paste!$G14001))</f>
        <v/>
      </c>
      <c r="B14004" s="43">
        <f>IF(GL_Paste!$B14001="","",DATE(YEAR(GL_Paste!$E14001),MONTH(GL_Paste!$E14001),1))</f>
        <v/>
      </c>
      <c r="C14004">
        <f>IF(GL_Paste!$B14001="","",IF(TRIM(GL_Paste!$M14001)&lt;&gt;"",TRIM(GL_Paste!$M14001),IFERROR(MID(GL_Paste!$I14001,FIND("[",GL_Paste!$I14001)+1,FIND("]",GL_Paste!$I14001)-FIND("[",GL_Paste!$I14001)-1),"")))</f>
        <v/>
      </c>
      <c r="D14004">
        <f>IF(GL_Paste!$B14001="","",IFERROR(INDEX(DeptName,MATCH($C14004,DeptTag,0)),"UNALLOCATED"))</f>
        <v/>
      </c>
      <c r="E14004">
        <f>IF(GL_Paste!$B14001="","",IFERROR(INDEX(AcctCat,MATCH(GL_Paste!$B14001&amp;"",AcctCode,0)),"UNKNOWN"))</f>
        <v/>
      </c>
      <c r="F14004">
        <f>IF(GL_Paste!$B14001="","",IFERROR(INDEX(AcctSub,MATCH(GL_Paste!$B14001&amp;"",AcctCode,0)),"UNKNOWN"))</f>
        <v/>
      </c>
    </row>
    <row r="14005">
      <c r="A14005" s="40">
        <f>IF(GL_Paste!$B14002="","",N(GL_Paste!$H14002)-N(GL_Paste!$G14002))</f>
        <v/>
      </c>
      <c r="B14005" s="43">
        <f>IF(GL_Paste!$B14002="","",DATE(YEAR(GL_Paste!$E14002),MONTH(GL_Paste!$E14002),1))</f>
        <v/>
      </c>
      <c r="C14005">
        <f>IF(GL_Paste!$B14002="","",IF(TRIM(GL_Paste!$M14002)&lt;&gt;"",TRIM(GL_Paste!$M14002),IFERROR(MID(GL_Paste!$I14002,FIND("[",GL_Paste!$I14002)+1,FIND("]",GL_Paste!$I14002)-FIND("[",GL_Paste!$I14002)-1),"")))</f>
        <v/>
      </c>
      <c r="D14005">
        <f>IF(GL_Paste!$B14002="","",IFERROR(INDEX(DeptName,MATCH($C14005,DeptTag,0)),"UNALLOCATED"))</f>
        <v/>
      </c>
      <c r="E14005">
        <f>IF(GL_Paste!$B14002="","",IFERROR(INDEX(AcctCat,MATCH(GL_Paste!$B14002&amp;"",AcctCode,0)),"UNKNOWN"))</f>
        <v/>
      </c>
      <c r="F14005">
        <f>IF(GL_Paste!$B14002="","",IFERROR(INDEX(AcctSub,MATCH(GL_Paste!$B14002&amp;"",AcctCode,0)),"UNKNOWN"))</f>
        <v/>
      </c>
    </row>
    <row r="14006">
      <c r="A14006" s="40">
        <f>IF(GL_Paste!$B14003="","",N(GL_Paste!$H14003)-N(GL_Paste!$G14003))</f>
        <v/>
      </c>
      <c r="B14006" s="43">
        <f>IF(GL_Paste!$B14003="","",DATE(YEAR(GL_Paste!$E14003),MONTH(GL_Paste!$E14003),1))</f>
        <v/>
      </c>
      <c r="C14006">
        <f>IF(GL_Paste!$B14003="","",IF(TRIM(GL_Paste!$M14003)&lt;&gt;"",TRIM(GL_Paste!$M14003),IFERROR(MID(GL_Paste!$I14003,FIND("[",GL_Paste!$I14003)+1,FIND("]",GL_Paste!$I14003)-FIND("[",GL_Paste!$I14003)-1),"")))</f>
        <v/>
      </c>
      <c r="D14006">
        <f>IF(GL_Paste!$B14003="","",IFERROR(INDEX(DeptName,MATCH($C14006,DeptTag,0)),"UNALLOCATED"))</f>
        <v/>
      </c>
      <c r="E14006">
        <f>IF(GL_Paste!$B14003="","",IFERROR(INDEX(AcctCat,MATCH(GL_Paste!$B14003&amp;"",AcctCode,0)),"UNKNOWN"))</f>
        <v/>
      </c>
      <c r="F14006">
        <f>IF(GL_Paste!$B14003="","",IFERROR(INDEX(AcctSub,MATCH(GL_Paste!$B14003&amp;"",AcctCode,0)),"UNKNOWN"))</f>
        <v/>
      </c>
    </row>
    <row r="14007">
      <c r="A14007" s="40">
        <f>IF(GL_Paste!$B14004="","",N(GL_Paste!$H14004)-N(GL_Paste!$G14004))</f>
        <v/>
      </c>
      <c r="B14007" s="43">
        <f>IF(GL_Paste!$B14004="","",DATE(YEAR(GL_Paste!$E14004),MONTH(GL_Paste!$E14004),1))</f>
        <v/>
      </c>
      <c r="C14007">
        <f>IF(GL_Paste!$B14004="","",IF(TRIM(GL_Paste!$M14004)&lt;&gt;"",TRIM(GL_Paste!$M14004),IFERROR(MID(GL_Paste!$I14004,FIND("[",GL_Paste!$I14004)+1,FIND("]",GL_Paste!$I14004)-FIND("[",GL_Paste!$I14004)-1),"")))</f>
        <v/>
      </c>
      <c r="D14007">
        <f>IF(GL_Paste!$B14004="","",IFERROR(INDEX(DeptName,MATCH($C14007,DeptTag,0)),"UNALLOCATED"))</f>
        <v/>
      </c>
      <c r="E14007">
        <f>IF(GL_Paste!$B14004="","",IFERROR(INDEX(AcctCat,MATCH(GL_Paste!$B14004&amp;"",AcctCode,0)),"UNKNOWN"))</f>
        <v/>
      </c>
      <c r="F14007">
        <f>IF(GL_Paste!$B14004="","",IFERROR(INDEX(AcctSub,MATCH(GL_Paste!$B14004&amp;"",AcctCode,0)),"UNKNOWN"))</f>
        <v/>
      </c>
    </row>
    <row r="14008">
      <c r="A14008" s="40">
        <f>IF(GL_Paste!$B14005="","",N(GL_Paste!$H14005)-N(GL_Paste!$G14005))</f>
        <v/>
      </c>
      <c r="B14008" s="43">
        <f>IF(GL_Paste!$B14005="","",DATE(YEAR(GL_Paste!$E14005),MONTH(GL_Paste!$E14005),1))</f>
        <v/>
      </c>
      <c r="C14008">
        <f>IF(GL_Paste!$B14005="","",IF(TRIM(GL_Paste!$M14005)&lt;&gt;"",TRIM(GL_Paste!$M14005),IFERROR(MID(GL_Paste!$I14005,FIND("[",GL_Paste!$I14005)+1,FIND("]",GL_Paste!$I14005)-FIND("[",GL_Paste!$I14005)-1),"")))</f>
        <v/>
      </c>
      <c r="D14008">
        <f>IF(GL_Paste!$B14005="","",IFERROR(INDEX(DeptName,MATCH($C14008,DeptTag,0)),"UNALLOCATED"))</f>
        <v/>
      </c>
      <c r="E14008">
        <f>IF(GL_Paste!$B14005="","",IFERROR(INDEX(AcctCat,MATCH(GL_Paste!$B14005&amp;"",AcctCode,0)),"UNKNOWN"))</f>
        <v/>
      </c>
      <c r="F14008">
        <f>IF(GL_Paste!$B14005="","",IFERROR(INDEX(AcctSub,MATCH(GL_Paste!$B14005&amp;"",AcctCode,0)),"UNKNOWN"))</f>
        <v/>
      </c>
    </row>
    <row r="14009">
      <c r="A14009" s="40">
        <f>IF(GL_Paste!$B14006="","",N(GL_Paste!$H14006)-N(GL_Paste!$G14006))</f>
        <v/>
      </c>
      <c r="B14009" s="43">
        <f>IF(GL_Paste!$B14006="","",DATE(YEAR(GL_Paste!$E14006),MONTH(GL_Paste!$E14006),1))</f>
        <v/>
      </c>
      <c r="C14009">
        <f>IF(GL_Paste!$B14006="","",IF(TRIM(GL_Paste!$M14006)&lt;&gt;"",TRIM(GL_Paste!$M14006),IFERROR(MID(GL_Paste!$I14006,FIND("[",GL_Paste!$I14006)+1,FIND("]",GL_Paste!$I14006)-FIND("[",GL_Paste!$I14006)-1),"")))</f>
        <v/>
      </c>
      <c r="D14009">
        <f>IF(GL_Paste!$B14006="","",IFERROR(INDEX(DeptName,MATCH($C14009,DeptTag,0)),"UNALLOCATED"))</f>
        <v/>
      </c>
      <c r="E14009">
        <f>IF(GL_Paste!$B14006="","",IFERROR(INDEX(AcctCat,MATCH(GL_Paste!$B14006&amp;"",AcctCode,0)),"UNKNOWN"))</f>
        <v/>
      </c>
      <c r="F14009">
        <f>IF(GL_Paste!$B14006="","",IFERROR(INDEX(AcctSub,MATCH(GL_Paste!$B14006&amp;"",AcctCode,0)),"UNKNOWN"))</f>
        <v/>
      </c>
    </row>
    <row r="14010">
      <c r="A14010" s="40">
        <f>IF(GL_Paste!$B14007="","",N(GL_Paste!$H14007)-N(GL_Paste!$G14007))</f>
        <v/>
      </c>
      <c r="B14010" s="43">
        <f>IF(GL_Paste!$B14007="","",DATE(YEAR(GL_Paste!$E14007),MONTH(GL_Paste!$E14007),1))</f>
        <v/>
      </c>
      <c r="C14010">
        <f>IF(GL_Paste!$B14007="","",IF(TRIM(GL_Paste!$M14007)&lt;&gt;"",TRIM(GL_Paste!$M14007),IFERROR(MID(GL_Paste!$I14007,FIND("[",GL_Paste!$I14007)+1,FIND("]",GL_Paste!$I14007)-FIND("[",GL_Paste!$I14007)-1),"")))</f>
        <v/>
      </c>
      <c r="D14010">
        <f>IF(GL_Paste!$B14007="","",IFERROR(INDEX(DeptName,MATCH($C14010,DeptTag,0)),"UNALLOCATED"))</f>
        <v/>
      </c>
      <c r="E14010">
        <f>IF(GL_Paste!$B14007="","",IFERROR(INDEX(AcctCat,MATCH(GL_Paste!$B14007&amp;"",AcctCode,0)),"UNKNOWN"))</f>
        <v/>
      </c>
      <c r="F14010">
        <f>IF(GL_Paste!$B14007="","",IFERROR(INDEX(AcctSub,MATCH(GL_Paste!$B14007&amp;"",AcctCode,0)),"UNKNOWN"))</f>
        <v/>
      </c>
    </row>
    <row r="14011">
      <c r="A14011" s="40">
        <f>IF(GL_Paste!$B14008="","",N(GL_Paste!$H14008)-N(GL_Paste!$G14008))</f>
        <v/>
      </c>
      <c r="B14011" s="43">
        <f>IF(GL_Paste!$B14008="","",DATE(YEAR(GL_Paste!$E14008),MONTH(GL_Paste!$E14008),1))</f>
        <v/>
      </c>
      <c r="C14011">
        <f>IF(GL_Paste!$B14008="","",IF(TRIM(GL_Paste!$M14008)&lt;&gt;"",TRIM(GL_Paste!$M14008),IFERROR(MID(GL_Paste!$I14008,FIND("[",GL_Paste!$I14008)+1,FIND("]",GL_Paste!$I14008)-FIND("[",GL_Paste!$I14008)-1),"")))</f>
        <v/>
      </c>
      <c r="D14011">
        <f>IF(GL_Paste!$B14008="","",IFERROR(INDEX(DeptName,MATCH($C14011,DeptTag,0)),"UNALLOCATED"))</f>
        <v/>
      </c>
      <c r="E14011">
        <f>IF(GL_Paste!$B14008="","",IFERROR(INDEX(AcctCat,MATCH(GL_Paste!$B14008&amp;"",AcctCode,0)),"UNKNOWN"))</f>
        <v/>
      </c>
      <c r="F14011">
        <f>IF(GL_Paste!$B14008="","",IFERROR(INDEX(AcctSub,MATCH(GL_Paste!$B14008&amp;"",AcctCode,0)),"UNKNOWN"))</f>
        <v/>
      </c>
    </row>
    <row r="14012">
      <c r="A14012" s="40">
        <f>IF(GL_Paste!$B14009="","",N(GL_Paste!$H14009)-N(GL_Paste!$G14009))</f>
        <v/>
      </c>
      <c r="B14012" s="43">
        <f>IF(GL_Paste!$B14009="","",DATE(YEAR(GL_Paste!$E14009),MONTH(GL_Paste!$E14009),1))</f>
        <v/>
      </c>
      <c r="C14012">
        <f>IF(GL_Paste!$B14009="","",IF(TRIM(GL_Paste!$M14009)&lt;&gt;"",TRIM(GL_Paste!$M14009),IFERROR(MID(GL_Paste!$I14009,FIND("[",GL_Paste!$I14009)+1,FIND("]",GL_Paste!$I14009)-FIND("[",GL_Paste!$I14009)-1),"")))</f>
        <v/>
      </c>
      <c r="D14012">
        <f>IF(GL_Paste!$B14009="","",IFERROR(INDEX(DeptName,MATCH($C14012,DeptTag,0)),"UNALLOCATED"))</f>
        <v/>
      </c>
      <c r="E14012">
        <f>IF(GL_Paste!$B14009="","",IFERROR(INDEX(AcctCat,MATCH(GL_Paste!$B14009&amp;"",AcctCode,0)),"UNKNOWN"))</f>
        <v/>
      </c>
      <c r="F14012">
        <f>IF(GL_Paste!$B14009="","",IFERROR(INDEX(AcctSub,MATCH(GL_Paste!$B14009&amp;"",AcctCode,0)),"UNKNOWN"))</f>
        <v/>
      </c>
    </row>
    <row r="14013">
      <c r="A14013" s="40">
        <f>IF(GL_Paste!$B14010="","",N(GL_Paste!$H14010)-N(GL_Paste!$G14010))</f>
        <v/>
      </c>
      <c r="B14013" s="43">
        <f>IF(GL_Paste!$B14010="","",DATE(YEAR(GL_Paste!$E14010),MONTH(GL_Paste!$E14010),1))</f>
        <v/>
      </c>
      <c r="C14013">
        <f>IF(GL_Paste!$B14010="","",IF(TRIM(GL_Paste!$M14010)&lt;&gt;"",TRIM(GL_Paste!$M14010),IFERROR(MID(GL_Paste!$I14010,FIND("[",GL_Paste!$I14010)+1,FIND("]",GL_Paste!$I14010)-FIND("[",GL_Paste!$I14010)-1),"")))</f>
        <v/>
      </c>
      <c r="D14013">
        <f>IF(GL_Paste!$B14010="","",IFERROR(INDEX(DeptName,MATCH($C14013,DeptTag,0)),"UNALLOCATED"))</f>
        <v/>
      </c>
      <c r="E14013">
        <f>IF(GL_Paste!$B14010="","",IFERROR(INDEX(AcctCat,MATCH(GL_Paste!$B14010&amp;"",AcctCode,0)),"UNKNOWN"))</f>
        <v/>
      </c>
      <c r="F14013">
        <f>IF(GL_Paste!$B14010="","",IFERROR(INDEX(AcctSub,MATCH(GL_Paste!$B14010&amp;"",AcctCode,0)),"UNKNOWN"))</f>
        <v/>
      </c>
    </row>
    <row r="14014">
      <c r="A14014" s="40">
        <f>IF(GL_Paste!$B14011="","",N(GL_Paste!$H14011)-N(GL_Paste!$G14011))</f>
        <v/>
      </c>
      <c r="B14014" s="43">
        <f>IF(GL_Paste!$B14011="","",DATE(YEAR(GL_Paste!$E14011),MONTH(GL_Paste!$E14011),1))</f>
        <v/>
      </c>
      <c r="C14014">
        <f>IF(GL_Paste!$B14011="","",IF(TRIM(GL_Paste!$M14011)&lt;&gt;"",TRIM(GL_Paste!$M14011),IFERROR(MID(GL_Paste!$I14011,FIND("[",GL_Paste!$I14011)+1,FIND("]",GL_Paste!$I14011)-FIND("[",GL_Paste!$I14011)-1),"")))</f>
        <v/>
      </c>
      <c r="D14014">
        <f>IF(GL_Paste!$B14011="","",IFERROR(INDEX(DeptName,MATCH($C14014,DeptTag,0)),"UNALLOCATED"))</f>
        <v/>
      </c>
      <c r="E14014">
        <f>IF(GL_Paste!$B14011="","",IFERROR(INDEX(AcctCat,MATCH(GL_Paste!$B14011&amp;"",AcctCode,0)),"UNKNOWN"))</f>
        <v/>
      </c>
      <c r="F14014">
        <f>IF(GL_Paste!$B14011="","",IFERROR(INDEX(AcctSub,MATCH(GL_Paste!$B14011&amp;"",AcctCode,0)),"UNKNOWN"))</f>
        <v/>
      </c>
    </row>
    <row r="14015">
      <c r="A14015" s="40">
        <f>IF(GL_Paste!$B14012="","",N(GL_Paste!$H14012)-N(GL_Paste!$G14012))</f>
        <v/>
      </c>
      <c r="B14015" s="43">
        <f>IF(GL_Paste!$B14012="","",DATE(YEAR(GL_Paste!$E14012),MONTH(GL_Paste!$E14012),1))</f>
        <v/>
      </c>
      <c r="C14015">
        <f>IF(GL_Paste!$B14012="","",IF(TRIM(GL_Paste!$M14012)&lt;&gt;"",TRIM(GL_Paste!$M14012),IFERROR(MID(GL_Paste!$I14012,FIND("[",GL_Paste!$I14012)+1,FIND("]",GL_Paste!$I14012)-FIND("[",GL_Paste!$I14012)-1),"")))</f>
        <v/>
      </c>
      <c r="D14015">
        <f>IF(GL_Paste!$B14012="","",IFERROR(INDEX(DeptName,MATCH($C14015,DeptTag,0)),"UNALLOCATED"))</f>
        <v/>
      </c>
      <c r="E14015">
        <f>IF(GL_Paste!$B14012="","",IFERROR(INDEX(AcctCat,MATCH(GL_Paste!$B14012&amp;"",AcctCode,0)),"UNKNOWN"))</f>
        <v/>
      </c>
      <c r="F14015">
        <f>IF(GL_Paste!$B14012="","",IFERROR(INDEX(AcctSub,MATCH(GL_Paste!$B14012&amp;"",AcctCode,0)),"UNKNOWN"))</f>
        <v/>
      </c>
    </row>
    <row r="14016">
      <c r="A14016" s="40">
        <f>IF(GL_Paste!$B14013="","",N(GL_Paste!$H14013)-N(GL_Paste!$G14013))</f>
        <v/>
      </c>
      <c r="B14016" s="43">
        <f>IF(GL_Paste!$B14013="","",DATE(YEAR(GL_Paste!$E14013),MONTH(GL_Paste!$E14013),1))</f>
        <v/>
      </c>
      <c r="C14016">
        <f>IF(GL_Paste!$B14013="","",IF(TRIM(GL_Paste!$M14013)&lt;&gt;"",TRIM(GL_Paste!$M14013),IFERROR(MID(GL_Paste!$I14013,FIND("[",GL_Paste!$I14013)+1,FIND("]",GL_Paste!$I14013)-FIND("[",GL_Paste!$I14013)-1),"")))</f>
        <v/>
      </c>
      <c r="D14016">
        <f>IF(GL_Paste!$B14013="","",IFERROR(INDEX(DeptName,MATCH($C14016,DeptTag,0)),"UNALLOCATED"))</f>
        <v/>
      </c>
      <c r="E14016">
        <f>IF(GL_Paste!$B14013="","",IFERROR(INDEX(AcctCat,MATCH(GL_Paste!$B14013&amp;"",AcctCode,0)),"UNKNOWN"))</f>
        <v/>
      </c>
      <c r="F14016">
        <f>IF(GL_Paste!$B14013="","",IFERROR(INDEX(AcctSub,MATCH(GL_Paste!$B14013&amp;"",AcctCode,0)),"UNKNOWN"))</f>
        <v/>
      </c>
    </row>
    <row r="14017">
      <c r="A14017" s="40">
        <f>IF(GL_Paste!$B14014="","",N(GL_Paste!$H14014)-N(GL_Paste!$G14014))</f>
        <v/>
      </c>
      <c r="B14017" s="43">
        <f>IF(GL_Paste!$B14014="","",DATE(YEAR(GL_Paste!$E14014),MONTH(GL_Paste!$E14014),1))</f>
        <v/>
      </c>
      <c r="C14017">
        <f>IF(GL_Paste!$B14014="","",IF(TRIM(GL_Paste!$M14014)&lt;&gt;"",TRIM(GL_Paste!$M14014),IFERROR(MID(GL_Paste!$I14014,FIND("[",GL_Paste!$I14014)+1,FIND("]",GL_Paste!$I14014)-FIND("[",GL_Paste!$I14014)-1),"")))</f>
        <v/>
      </c>
      <c r="D14017">
        <f>IF(GL_Paste!$B14014="","",IFERROR(INDEX(DeptName,MATCH($C14017,DeptTag,0)),"UNALLOCATED"))</f>
        <v/>
      </c>
      <c r="E14017">
        <f>IF(GL_Paste!$B14014="","",IFERROR(INDEX(AcctCat,MATCH(GL_Paste!$B14014&amp;"",AcctCode,0)),"UNKNOWN"))</f>
        <v/>
      </c>
      <c r="F14017">
        <f>IF(GL_Paste!$B14014="","",IFERROR(INDEX(AcctSub,MATCH(GL_Paste!$B14014&amp;"",AcctCode,0)),"UNKNOWN"))</f>
        <v/>
      </c>
    </row>
    <row r="14018">
      <c r="A14018" s="40">
        <f>IF(GL_Paste!$B14015="","",N(GL_Paste!$H14015)-N(GL_Paste!$G14015))</f>
        <v/>
      </c>
      <c r="B14018" s="43">
        <f>IF(GL_Paste!$B14015="","",DATE(YEAR(GL_Paste!$E14015),MONTH(GL_Paste!$E14015),1))</f>
        <v/>
      </c>
      <c r="C14018">
        <f>IF(GL_Paste!$B14015="","",IF(TRIM(GL_Paste!$M14015)&lt;&gt;"",TRIM(GL_Paste!$M14015),IFERROR(MID(GL_Paste!$I14015,FIND("[",GL_Paste!$I14015)+1,FIND("]",GL_Paste!$I14015)-FIND("[",GL_Paste!$I14015)-1),"")))</f>
        <v/>
      </c>
      <c r="D14018">
        <f>IF(GL_Paste!$B14015="","",IFERROR(INDEX(DeptName,MATCH($C14018,DeptTag,0)),"UNALLOCATED"))</f>
        <v/>
      </c>
      <c r="E14018">
        <f>IF(GL_Paste!$B14015="","",IFERROR(INDEX(AcctCat,MATCH(GL_Paste!$B14015&amp;"",AcctCode,0)),"UNKNOWN"))</f>
        <v/>
      </c>
      <c r="F14018">
        <f>IF(GL_Paste!$B14015="","",IFERROR(INDEX(AcctSub,MATCH(GL_Paste!$B14015&amp;"",AcctCode,0)),"UNKNOWN"))</f>
        <v/>
      </c>
    </row>
    <row r="14019">
      <c r="A14019" s="40">
        <f>IF(GL_Paste!$B14016="","",N(GL_Paste!$H14016)-N(GL_Paste!$G14016))</f>
        <v/>
      </c>
      <c r="B14019" s="43">
        <f>IF(GL_Paste!$B14016="","",DATE(YEAR(GL_Paste!$E14016),MONTH(GL_Paste!$E14016),1))</f>
        <v/>
      </c>
      <c r="C14019">
        <f>IF(GL_Paste!$B14016="","",IF(TRIM(GL_Paste!$M14016)&lt;&gt;"",TRIM(GL_Paste!$M14016),IFERROR(MID(GL_Paste!$I14016,FIND("[",GL_Paste!$I14016)+1,FIND("]",GL_Paste!$I14016)-FIND("[",GL_Paste!$I14016)-1),"")))</f>
        <v/>
      </c>
      <c r="D14019">
        <f>IF(GL_Paste!$B14016="","",IFERROR(INDEX(DeptName,MATCH($C14019,DeptTag,0)),"UNALLOCATED"))</f>
        <v/>
      </c>
      <c r="E14019">
        <f>IF(GL_Paste!$B14016="","",IFERROR(INDEX(AcctCat,MATCH(GL_Paste!$B14016&amp;"",AcctCode,0)),"UNKNOWN"))</f>
        <v/>
      </c>
      <c r="F14019">
        <f>IF(GL_Paste!$B14016="","",IFERROR(INDEX(AcctSub,MATCH(GL_Paste!$B14016&amp;"",AcctCode,0)),"UNKNOWN"))</f>
        <v/>
      </c>
    </row>
    <row r="14020">
      <c r="A14020" s="40">
        <f>IF(GL_Paste!$B14017="","",N(GL_Paste!$H14017)-N(GL_Paste!$G14017))</f>
        <v/>
      </c>
      <c r="B14020" s="43">
        <f>IF(GL_Paste!$B14017="","",DATE(YEAR(GL_Paste!$E14017),MONTH(GL_Paste!$E14017),1))</f>
        <v/>
      </c>
      <c r="C14020">
        <f>IF(GL_Paste!$B14017="","",IF(TRIM(GL_Paste!$M14017)&lt;&gt;"",TRIM(GL_Paste!$M14017),IFERROR(MID(GL_Paste!$I14017,FIND("[",GL_Paste!$I14017)+1,FIND("]",GL_Paste!$I14017)-FIND("[",GL_Paste!$I14017)-1),"")))</f>
        <v/>
      </c>
      <c r="D14020">
        <f>IF(GL_Paste!$B14017="","",IFERROR(INDEX(DeptName,MATCH($C14020,DeptTag,0)),"UNALLOCATED"))</f>
        <v/>
      </c>
      <c r="E14020">
        <f>IF(GL_Paste!$B14017="","",IFERROR(INDEX(AcctCat,MATCH(GL_Paste!$B14017&amp;"",AcctCode,0)),"UNKNOWN"))</f>
        <v/>
      </c>
      <c r="F14020">
        <f>IF(GL_Paste!$B14017="","",IFERROR(INDEX(AcctSub,MATCH(GL_Paste!$B14017&amp;"",AcctCode,0)),"UNKNOWN"))</f>
        <v/>
      </c>
    </row>
    <row r="14021">
      <c r="A14021" s="40">
        <f>IF(GL_Paste!$B14018="","",N(GL_Paste!$H14018)-N(GL_Paste!$G14018))</f>
        <v/>
      </c>
      <c r="B14021" s="43">
        <f>IF(GL_Paste!$B14018="","",DATE(YEAR(GL_Paste!$E14018),MONTH(GL_Paste!$E14018),1))</f>
        <v/>
      </c>
      <c r="C14021">
        <f>IF(GL_Paste!$B14018="","",IF(TRIM(GL_Paste!$M14018)&lt;&gt;"",TRIM(GL_Paste!$M14018),IFERROR(MID(GL_Paste!$I14018,FIND("[",GL_Paste!$I14018)+1,FIND("]",GL_Paste!$I14018)-FIND("[",GL_Paste!$I14018)-1),"")))</f>
        <v/>
      </c>
      <c r="D14021">
        <f>IF(GL_Paste!$B14018="","",IFERROR(INDEX(DeptName,MATCH($C14021,DeptTag,0)),"UNALLOCATED"))</f>
        <v/>
      </c>
      <c r="E14021">
        <f>IF(GL_Paste!$B14018="","",IFERROR(INDEX(AcctCat,MATCH(GL_Paste!$B14018&amp;"",AcctCode,0)),"UNKNOWN"))</f>
        <v/>
      </c>
      <c r="F14021">
        <f>IF(GL_Paste!$B14018="","",IFERROR(INDEX(AcctSub,MATCH(GL_Paste!$B14018&amp;"",AcctCode,0)),"UNKNOWN"))</f>
        <v/>
      </c>
    </row>
    <row r="14022">
      <c r="A14022" s="40">
        <f>IF(GL_Paste!$B14019="","",N(GL_Paste!$H14019)-N(GL_Paste!$G14019))</f>
        <v/>
      </c>
      <c r="B14022" s="43">
        <f>IF(GL_Paste!$B14019="","",DATE(YEAR(GL_Paste!$E14019),MONTH(GL_Paste!$E14019),1))</f>
        <v/>
      </c>
      <c r="C14022">
        <f>IF(GL_Paste!$B14019="","",IF(TRIM(GL_Paste!$M14019)&lt;&gt;"",TRIM(GL_Paste!$M14019),IFERROR(MID(GL_Paste!$I14019,FIND("[",GL_Paste!$I14019)+1,FIND("]",GL_Paste!$I14019)-FIND("[",GL_Paste!$I14019)-1),"")))</f>
        <v/>
      </c>
      <c r="D14022">
        <f>IF(GL_Paste!$B14019="","",IFERROR(INDEX(DeptName,MATCH($C14022,DeptTag,0)),"UNALLOCATED"))</f>
        <v/>
      </c>
      <c r="E14022">
        <f>IF(GL_Paste!$B14019="","",IFERROR(INDEX(AcctCat,MATCH(GL_Paste!$B14019&amp;"",AcctCode,0)),"UNKNOWN"))</f>
        <v/>
      </c>
      <c r="F14022">
        <f>IF(GL_Paste!$B14019="","",IFERROR(INDEX(AcctSub,MATCH(GL_Paste!$B14019&amp;"",AcctCode,0)),"UNKNOWN"))</f>
        <v/>
      </c>
    </row>
    <row r="14023">
      <c r="A14023" s="40">
        <f>IF(GL_Paste!$B14020="","",N(GL_Paste!$H14020)-N(GL_Paste!$G14020))</f>
        <v/>
      </c>
      <c r="B14023" s="43">
        <f>IF(GL_Paste!$B14020="","",DATE(YEAR(GL_Paste!$E14020),MONTH(GL_Paste!$E14020),1))</f>
        <v/>
      </c>
      <c r="C14023">
        <f>IF(GL_Paste!$B14020="","",IF(TRIM(GL_Paste!$M14020)&lt;&gt;"",TRIM(GL_Paste!$M14020),IFERROR(MID(GL_Paste!$I14020,FIND("[",GL_Paste!$I14020)+1,FIND("]",GL_Paste!$I14020)-FIND("[",GL_Paste!$I14020)-1),"")))</f>
        <v/>
      </c>
      <c r="D14023">
        <f>IF(GL_Paste!$B14020="","",IFERROR(INDEX(DeptName,MATCH($C14023,DeptTag,0)),"UNALLOCATED"))</f>
        <v/>
      </c>
      <c r="E14023">
        <f>IF(GL_Paste!$B14020="","",IFERROR(INDEX(AcctCat,MATCH(GL_Paste!$B14020&amp;"",AcctCode,0)),"UNKNOWN"))</f>
        <v/>
      </c>
      <c r="F14023">
        <f>IF(GL_Paste!$B14020="","",IFERROR(INDEX(AcctSub,MATCH(GL_Paste!$B14020&amp;"",AcctCode,0)),"UNKNOWN"))</f>
        <v/>
      </c>
    </row>
    <row r="14024">
      <c r="A14024" s="40">
        <f>IF(GL_Paste!$B14021="","",N(GL_Paste!$H14021)-N(GL_Paste!$G14021))</f>
        <v/>
      </c>
      <c r="B14024" s="43">
        <f>IF(GL_Paste!$B14021="","",DATE(YEAR(GL_Paste!$E14021),MONTH(GL_Paste!$E14021),1))</f>
        <v/>
      </c>
      <c r="C14024">
        <f>IF(GL_Paste!$B14021="","",IF(TRIM(GL_Paste!$M14021)&lt;&gt;"",TRIM(GL_Paste!$M14021),IFERROR(MID(GL_Paste!$I14021,FIND("[",GL_Paste!$I14021)+1,FIND("]",GL_Paste!$I14021)-FIND("[",GL_Paste!$I14021)-1),"")))</f>
        <v/>
      </c>
      <c r="D14024">
        <f>IF(GL_Paste!$B14021="","",IFERROR(INDEX(DeptName,MATCH($C14024,DeptTag,0)),"UNALLOCATED"))</f>
        <v/>
      </c>
      <c r="E14024">
        <f>IF(GL_Paste!$B14021="","",IFERROR(INDEX(AcctCat,MATCH(GL_Paste!$B14021&amp;"",AcctCode,0)),"UNKNOWN"))</f>
        <v/>
      </c>
      <c r="F14024">
        <f>IF(GL_Paste!$B14021="","",IFERROR(INDEX(AcctSub,MATCH(GL_Paste!$B14021&amp;"",AcctCode,0)),"UNKNOWN"))</f>
        <v/>
      </c>
    </row>
    <row r="14025">
      <c r="A14025" s="40">
        <f>IF(GL_Paste!$B14022="","",N(GL_Paste!$H14022)-N(GL_Paste!$G14022))</f>
        <v/>
      </c>
      <c r="B14025" s="43">
        <f>IF(GL_Paste!$B14022="","",DATE(YEAR(GL_Paste!$E14022),MONTH(GL_Paste!$E14022),1))</f>
        <v/>
      </c>
      <c r="C14025">
        <f>IF(GL_Paste!$B14022="","",IF(TRIM(GL_Paste!$M14022)&lt;&gt;"",TRIM(GL_Paste!$M14022),IFERROR(MID(GL_Paste!$I14022,FIND("[",GL_Paste!$I14022)+1,FIND("]",GL_Paste!$I14022)-FIND("[",GL_Paste!$I14022)-1),"")))</f>
        <v/>
      </c>
      <c r="D14025">
        <f>IF(GL_Paste!$B14022="","",IFERROR(INDEX(DeptName,MATCH($C14025,DeptTag,0)),"UNALLOCATED"))</f>
        <v/>
      </c>
      <c r="E14025">
        <f>IF(GL_Paste!$B14022="","",IFERROR(INDEX(AcctCat,MATCH(GL_Paste!$B14022&amp;"",AcctCode,0)),"UNKNOWN"))</f>
        <v/>
      </c>
      <c r="F14025">
        <f>IF(GL_Paste!$B14022="","",IFERROR(INDEX(AcctSub,MATCH(GL_Paste!$B14022&amp;"",AcctCode,0)),"UNKNOWN"))</f>
        <v/>
      </c>
    </row>
    <row r="14026">
      <c r="A14026" s="40">
        <f>IF(GL_Paste!$B14023="","",N(GL_Paste!$H14023)-N(GL_Paste!$G14023))</f>
        <v/>
      </c>
      <c r="B14026" s="43">
        <f>IF(GL_Paste!$B14023="","",DATE(YEAR(GL_Paste!$E14023),MONTH(GL_Paste!$E14023),1))</f>
        <v/>
      </c>
      <c r="C14026">
        <f>IF(GL_Paste!$B14023="","",IF(TRIM(GL_Paste!$M14023)&lt;&gt;"",TRIM(GL_Paste!$M14023),IFERROR(MID(GL_Paste!$I14023,FIND("[",GL_Paste!$I14023)+1,FIND("]",GL_Paste!$I14023)-FIND("[",GL_Paste!$I14023)-1),"")))</f>
        <v/>
      </c>
      <c r="D14026">
        <f>IF(GL_Paste!$B14023="","",IFERROR(INDEX(DeptName,MATCH($C14026,DeptTag,0)),"UNALLOCATED"))</f>
        <v/>
      </c>
      <c r="E14026">
        <f>IF(GL_Paste!$B14023="","",IFERROR(INDEX(AcctCat,MATCH(GL_Paste!$B14023&amp;"",AcctCode,0)),"UNKNOWN"))</f>
        <v/>
      </c>
      <c r="F14026">
        <f>IF(GL_Paste!$B14023="","",IFERROR(INDEX(AcctSub,MATCH(GL_Paste!$B14023&amp;"",AcctCode,0)),"UNKNOWN"))</f>
        <v/>
      </c>
    </row>
    <row r="14027">
      <c r="A14027" s="40">
        <f>IF(GL_Paste!$B14024="","",N(GL_Paste!$H14024)-N(GL_Paste!$G14024))</f>
        <v/>
      </c>
      <c r="B14027" s="43">
        <f>IF(GL_Paste!$B14024="","",DATE(YEAR(GL_Paste!$E14024),MONTH(GL_Paste!$E14024),1))</f>
        <v/>
      </c>
      <c r="C14027">
        <f>IF(GL_Paste!$B14024="","",IF(TRIM(GL_Paste!$M14024)&lt;&gt;"",TRIM(GL_Paste!$M14024),IFERROR(MID(GL_Paste!$I14024,FIND("[",GL_Paste!$I14024)+1,FIND("]",GL_Paste!$I14024)-FIND("[",GL_Paste!$I14024)-1),"")))</f>
        <v/>
      </c>
      <c r="D14027">
        <f>IF(GL_Paste!$B14024="","",IFERROR(INDEX(DeptName,MATCH($C14027,DeptTag,0)),"UNALLOCATED"))</f>
        <v/>
      </c>
      <c r="E14027">
        <f>IF(GL_Paste!$B14024="","",IFERROR(INDEX(AcctCat,MATCH(GL_Paste!$B14024&amp;"",AcctCode,0)),"UNKNOWN"))</f>
        <v/>
      </c>
      <c r="F14027">
        <f>IF(GL_Paste!$B14024="","",IFERROR(INDEX(AcctSub,MATCH(GL_Paste!$B14024&amp;"",AcctCode,0)),"UNKNOWN"))</f>
        <v/>
      </c>
    </row>
    <row r="14028">
      <c r="A14028" s="40">
        <f>IF(GL_Paste!$B14025="","",N(GL_Paste!$H14025)-N(GL_Paste!$G14025))</f>
        <v/>
      </c>
      <c r="B14028" s="43">
        <f>IF(GL_Paste!$B14025="","",DATE(YEAR(GL_Paste!$E14025),MONTH(GL_Paste!$E14025),1))</f>
        <v/>
      </c>
      <c r="C14028">
        <f>IF(GL_Paste!$B14025="","",IF(TRIM(GL_Paste!$M14025)&lt;&gt;"",TRIM(GL_Paste!$M14025),IFERROR(MID(GL_Paste!$I14025,FIND("[",GL_Paste!$I14025)+1,FIND("]",GL_Paste!$I14025)-FIND("[",GL_Paste!$I14025)-1),"")))</f>
        <v/>
      </c>
      <c r="D14028">
        <f>IF(GL_Paste!$B14025="","",IFERROR(INDEX(DeptName,MATCH($C14028,DeptTag,0)),"UNALLOCATED"))</f>
        <v/>
      </c>
      <c r="E14028">
        <f>IF(GL_Paste!$B14025="","",IFERROR(INDEX(AcctCat,MATCH(GL_Paste!$B14025&amp;"",AcctCode,0)),"UNKNOWN"))</f>
        <v/>
      </c>
      <c r="F14028">
        <f>IF(GL_Paste!$B14025="","",IFERROR(INDEX(AcctSub,MATCH(GL_Paste!$B14025&amp;"",AcctCode,0)),"UNKNOWN"))</f>
        <v/>
      </c>
    </row>
    <row r="14029">
      <c r="A14029" s="40">
        <f>IF(GL_Paste!$B14026="","",N(GL_Paste!$H14026)-N(GL_Paste!$G14026))</f>
        <v/>
      </c>
      <c r="B14029" s="43">
        <f>IF(GL_Paste!$B14026="","",DATE(YEAR(GL_Paste!$E14026),MONTH(GL_Paste!$E14026),1))</f>
        <v/>
      </c>
      <c r="C14029">
        <f>IF(GL_Paste!$B14026="","",IF(TRIM(GL_Paste!$M14026)&lt;&gt;"",TRIM(GL_Paste!$M14026),IFERROR(MID(GL_Paste!$I14026,FIND("[",GL_Paste!$I14026)+1,FIND("]",GL_Paste!$I14026)-FIND("[",GL_Paste!$I14026)-1),"")))</f>
        <v/>
      </c>
      <c r="D14029">
        <f>IF(GL_Paste!$B14026="","",IFERROR(INDEX(DeptName,MATCH($C14029,DeptTag,0)),"UNALLOCATED"))</f>
        <v/>
      </c>
      <c r="E14029">
        <f>IF(GL_Paste!$B14026="","",IFERROR(INDEX(AcctCat,MATCH(GL_Paste!$B14026&amp;"",AcctCode,0)),"UNKNOWN"))</f>
        <v/>
      </c>
      <c r="F14029">
        <f>IF(GL_Paste!$B14026="","",IFERROR(INDEX(AcctSub,MATCH(GL_Paste!$B14026&amp;"",AcctCode,0)),"UNKNOWN"))</f>
        <v/>
      </c>
    </row>
    <row r="14030">
      <c r="A14030" s="40">
        <f>IF(GL_Paste!$B14027="","",N(GL_Paste!$H14027)-N(GL_Paste!$G14027))</f>
        <v/>
      </c>
      <c r="B14030" s="43">
        <f>IF(GL_Paste!$B14027="","",DATE(YEAR(GL_Paste!$E14027),MONTH(GL_Paste!$E14027),1))</f>
        <v/>
      </c>
      <c r="C14030">
        <f>IF(GL_Paste!$B14027="","",IF(TRIM(GL_Paste!$M14027)&lt;&gt;"",TRIM(GL_Paste!$M14027),IFERROR(MID(GL_Paste!$I14027,FIND("[",GL_Paste!$I14027)+1,FIND("]",GL_Paste!$I14027)-FIND("[",GL_Paste!$I14027)-1),"")))</f>
        <v/>
      </c>
      <c r="D14030">
        <f>IF(GL_Paste!$B14027="","",IFERROR(INDEX(DeptName,MATCH($C14030,DeptTag,0)),"UNALLOCATED"))</f>
        <v/>
      </c>
      <c r="E14030">
        <f>IF(GL_Paste!$B14027="","",IFERROR(INDEX(AcctCat,MATCH(GL_Paste!$B14027&amp;"",AcctCode,0)),"UNKNOWN"))</f>
        <v/>
      </c>
      <c r="F14030">
        <f>IF(GL_Paste!$B14027="","",IFERROR(INDEX(AcctSub,MATCH(GL_Paste!$B14027&amp;"",AcctCode,0)),"UNKNOWN"))</f>
        <v/>
      </c>
    </row>
    <row r="14031">
      <c r="A14031" s="40">
        <f>IF(GL_Paste!$B14028="","",N(GL_Paste!$H14028)-N(GL_Paste!$G14028))</f>
        <v/>
      </c>
      <c r="B14031" s="43">
        <f>IF(GL_Paste!$B14028="","",DATE(YEAR(GL_Paste!$E14028),MONTH(GL_Paste!$E14028),1))</f>
        <v/>
      </c>
      <c r="C14031">
        <f>IF(GL_Paste!$B14028="","",IF(TRIM(GL_Paste!$M14028)&lt;&gt;"",TRIM(GL_Paste!$M14028),IFERROR(MID(GL_Paste!$I14028,FIND("[",GL_Paste!$I14028)+1,FIND("]",GL_Paste!$I14028)-FIND("[",GL_Paste!$I14028)-1),"")))</f>
        <v/>
      </c>
      <c r="D14031">
        <f>IF(GL_Paste!$B14028="","",IFERROR(INDEX(DeptName,MATCH($C14031,DeptTag,0)),"UNALLOCATED"))</f>
        <v/>
      </c>
      <c r="E14031">
        <f>IF(GL_Paste!$B14028="","",IFERROR(INDEX(AcctCat,MATCH(GL_Paste!$B14028&amp;"",AcctCode,0)),"UNKNOWN"))</f>
        <v/>
      </c>
      <c r="F14031">
        <f>IF(GL_Paste!$B14028="","",IFERROR(INDEX(AcctSub,MATCH(GL_Paste!$B14028&amp;"",AcctCode,0)),"UNKNOWN"))</f>
        <v/>
      </c>
    </row>
    <row r="14032">
      <c r="A14032" s="40">
        <f>IF(GL_Paste!$B14029="","",N(GL_Paste!$H14029)-N(GL_Paste!$G14029))</f>
        <v/>
      </c>
      <c r="B14032" s="43">
        <f>IF(GL_Paste!$B14029="","",DATE(YEAR(GL_Paste!$E14029),MONTH(GL_Paste!$E14029),1))</f>
        <v/>
      </c>
      <c r="C14032">
        <f>IF(GL_Paste!$B14029="","",IF(TRIM(GL_Paste!$M14029)&lt;&gt;"",TRIM(GL_Paste!$M14029),IFERROR(MID(GL_Paste!$I14029,FIND("[",GL_Paste!$I14029)+1,FIND("]",GL_Paste!$I14029)-FIND("[",GL_Paste!$I14029)-1),"")))</f>
        <v/>
      </c>
      <c r="D14032">
        <f>IF(GL_Paste!$B14029="","",IFERROR(INDEX(DeptName,MATCH($C14032,DeptTag,0)),"UNALLOCATED"))</f>
        <v/>
      </c>
      <c r="E14032">
        <f>IF(GL_Paste!$B14029="","",IFERROR(INDEX(AcctCat,MATCH(GL_Paste!$B14029&amp;"",AcctCode,0)),"UNKNOWN"))</f>
        <v/>
      </c>
      <c r="F14032">
        <f>IF(GL_Paste!$B14029="","",IFERROR(INDEX(AcctSub,MATCH(GL_Paste!$B14029&amp;"",AcctCode,0)),"UNKNOWN"))</f>
        <v/>
      </c>
    </row>
    <row r="14033">
      <c r="A14033" s="40">
        <f>IF(GL_Paste!$B14030="","",N(GL_Paste!$H14030)-N(GL_Paste!$G14030))</f>
        <v/>
      </c>
      <c r="B14033" s="43">
        <f>IF(GL_Paste!$B14030="","",DATE(YEAR(GL_Paste!$E14030),MONTH(GL_Paste!$E14030),1))</f>
        <v/>
      </c>
      <c r="C14033">
        <f>IF(GL_Paste!$B14030="","",IF(TRIM(GL_Paste!$M14030)&lt;&gt;"",TRIM(GL_Paste!$M14030),IFERROR(MID(GL_Paste!$I14030,FIND("[",GL_Paste!$I14030)+1,FIND("]",GL_Paste!$I14030)-FIND("[",GL_Paste!$I14030)-1),"")))</f>
        <v/>
      </c>
      <c r="D14033">
        <f>IF(GL_Paste!$B14030="","",IFERROR(INDEX(DeptName,MATCH($C14033,DeptTag,0)),"UNALLOCATED"))</f>
        <v/>
      </c>
      <c r="E14033">
        <f>IF(GL_Paste!$B14030="","",IFERROR(INDEX(AcctCat,MATCH(GL_Paste!$B14030&amp;"",AcctCode,0)),"UNKNOWN"))</f>
        <v/>
      </c>
      <c r="F14033">
        <f>IF(GL_Paste!$B14030="","",IFERROR(INDEX(AcctSub,MATCH(GL_Paste!$B14030&amp;"",AcctCode,0)),"UNKNOWN"))</f>
        <v/>
      </c>
    </row>
    <row r="14034">
      <c r="A14034" s="40">
        <f>IF(GL_Paste!$B14031="","",N(GL_Paste!$H14031)-N(GL_Paste!$G14031))</f>
        <v/>
      </c>
      <c r="B14034" s="43">
        <f>IF(GL_Paste!$B14031="","",DATE(YEAR(GL_Paste!$E14031),MONTH(GL_Paste!$E14031),1))</f>
        <v/>
      </c>
      <c r="C14034">
        <f>IF(GL_Paste!$B14031="","",IF(TRIM(GL_Paste!$M14031)&lt;&gt;"",TRIM(GL_Paste!$M14031),IFERROR(MID(GL_Paste!$I14031,FIND("[",GL_Paste!$I14031)+1,FIND("]",GL_Paste!$I14031)-FIND("[",GL_Paste!$I14031)-1),"")))</f>
        <v/>
      </c>
      <c r="D14034">
        <f>IF(GL_Paste!$B14031="","",IFERROR(INDEX(DeptName,MATCH($C14034,DeptTag,0)),"UNALLOCATED"))</f>
        <v/>
      </c>
      <c r="E14034">
        <f>IF(GL_Paste!$B14031="","",IFERROR(INDEX(AcctCat,MATCH(GL_Paste!$B14031&amp;"",AcctCode,0)),"UNKNOWN"))</f>
        <v/>
      </c>
      <c r="F14034">
        <f>IF(GL_Paste!$B14031="","",IFERROR(INDEX(AcctSub,MATCH(GL_Paste!$B14031&amp;"",AcctCode,0)),"UNKNOWN"))</f>
        <v/>
      </c>
    </row>
    <row r="14035">
      <c r="A14035" s="40">
        <f>IF(GL_Paste!$B14032="","",N(GL_Paste!$H14032)-N(GL_Paste!$G14032))</f>
        <v/>
      </c>
      <c r="B14035" s="43">
        <f>IF(GL_Paste!$B14032="","",DATE(YEAR(GL_Paste!$E14032),MONTH(GL_Paste!$E14032),1))</f>
        <v/>
      </c>
      <c r="C14035">
        <f>IF(GL_Paste!$B14032="","",IF(TRIM(GL_Paste!$M14032)&lt;&gt;"",TRIM(GL_Paste!$M14032),IFERROR(MID(GL_Paste!$I14032,FIND("[",GL_Paste!$I14032)+1,FIND("]",GL_Paste!$I14032)-FIND("[",GL_Paste!$I14032)-1),"")))</f>
        <v/>
      </c>
      <c r="D14035">
        <f>IF(GL_Paste!$B14032="","",IFERROR(INDEX(DeptName,MATCH($C14035,DeptTag,0)),"UNALLOCATED"))</f>
        <v/>
      </c>
      <c r="E14035">
        <f>IF(GL_Paste!$B14032="","",IFERROR(INDEX(AcctCat,MATCH(GL_Paste!$B14032&amp;"",AcctCode,0)),"UNKNOWN"))</f>
        <v/>
      </c>
      <c r="F14035">
        <f>IF(GL_Paste!$B14032="","",IFERROR(INDEX(AcctSub,MATCH(GL_Paste!$B14032&amp;"",AcctCode,0)),"UNKNOWN"))</f>
        <v/>
      </c>
    </row>
    <row r="14036">
      <c r="A14036" s="40">
        <f>IF(GL_Paste!$B14033="","",N(GL_Paste!$H14033)-N(GL_Paste!$G14033))</f>
        <v/>
      </c>
      <c r="B14036" s="43">
        <f>IF(GL_Paste!$B14033="","",DATE(YEAR(GL_Paste!$E14033),MONTH(GL_Paste!$E14033),1))</f>
        <v/>
      </c>
      <c r="C14036">
        <f>IF(GL_Paste!$B14033="","",IF(TRIM(GL_Paste!$M14033)&lt;&gt;"",TRIM(GL_Paste!$M14033),IFERROR(MID(GL_Paste!$I14033,FIND("[",GL_Paste!$I14033)+1,FIND("]",GL_Paste!$I14033)-FIND("[",GL_Paste!$I14033)-1),"")))</f>
        <v/>
      </c>
      <c r="D14036">
        <f>IF(GL_Paste!$B14033="","",IFERROR(INDEX(DeptName,MATCH($C14036,DeptTag,0)),"UNALLOCATED"))</f>
        <v/>
      </c>
      <c r="E14036">
        <f>IF(GL_Paste!$B14033="","",IFERROR(INDEX(AcctCat,MATCH(GL_Paste!$B14033&amp;"",AcctCode,0)),"UNKNOWN"))</f>
        <v/>
      </c>
      <c r="F14036">
        <f>IF(GL_Paste!$B14033="","",IFERROR(INDEX(AcctSub,MATCH(GL_Paste!$B14033&amp;"",AcctCode,0)),"UNKNOWN"))</f>
        <v/>
      </c>
    </row>
    <row r="14037">
      <c r="A14037" s="40">
        <f>IF(GL_Paste!$B14034="","",N(GL_Paste!$H14034)-N(GL_Paste!$G14034))</f>
        <v/>
      </c>
      <c r="B14037" s="43">
        <f>IF(GL_Paste!$B14034="","",DATE(YEAR(GL_Paste!$E14034),MONTH(GL_Paste!$E14034),1))</f>
        <v/>
      </c>
      <c r="C14037">
        <f>IF(GL_Paste!$B14034="","",IF(TRIM(GL_Paste!$M14034)&lt;&gt;"",TRIM(GL_Paste!$M14034),IFERROR(MID(GL_Paste!$I14034,FIND("[",GL_Paste!$I14034)+1,FIND("]",GL_Paste!$I14034)-FIND("[",GL_Paste!$I14034)-1),"")))</f>
        <v/>
      </c>
      <c r="D14037">
        <f>IF(GL_Paste!$B14034="","",IFERROR(INDEX(DeptName,MATCH($C14037,DeptTag,0)),"UNALLOCATED"))</f>
        <v/>
      </c>
      <c r="E14037">
        <f>IF(GL_Paste!$B14034="","",IFERROR(INDEX(AcctCat,MATCH(GL_Paste!$B14034&amp;"",AcctCode,0)),"UNKNOWN"))</f>
        <v/>
      </c>
      <c r="F14037">
        <f>IF(GL_Paste!$B14034="","",IFERROR(INDEX(AcctSub,MATCH(GL_Paste!$B14034&amp;"",AcctCode,0)),"UNKNOWN"))</f>
        <v/>
      </c>
    </row>
    <row r="14038">
      <c r="A14038" s="40">
        <f>IF(GL_Paste!$B14035="","",N(GL_Paste!$H14035)-N(GL_Paste!$G14035))</f>
        <v/>
      </c>
      <c r="B14038" s="43">
        <f>IF(GL_Paste!$B14035="","",DATE(YEAR(GL_Paste!$E14035),MONTH(GL_Paste!$E14035),1))</f>
        <v/>
      </c>
      <c r="C14038">
        <f>IF(GL_Paste!$B14035="","",IF(TRIM(GL_Paste!$M14035)&lt;&gt;"",TRIM(GL_Paste!$M14035),IFERROR(MID(GL_Paste!$I14035,FIND("[",GL_Paste!$I14035)+1,FIND("]",GL_Paste!$I14035)-FIND("[",GL_Paste!$I14035)-1),"")))</f>
        <v/>
      </c>
      <c r="D14038">
        <f>IF(GL_Paste!$B14035="","",IFERROR(INDEX(DeptName,MATCH($C14038,DeptTag,0)),"UNALLOCATED"))</f>
        <v/>
      </c>
      <c r="E14038">
        <f>IF(GL_Paste!$B14035="","",IFERROR(INDEX(AcctCat,MATCH(GL_Paste!$B14035&amp;"",AcctCode,0)),"UNKNOWN"))</f>
        <v/>
      </c>
      <c r="F14038">
        <f>IF(GL_Paste!$B14035="","",IFERROR(INDEX(AcctSub,MATCH(GL_Paste!$B14035&amp;"",AcctCode,0)),"UNKNOWN"))</f>
        <v/>
      </c>
    </row>
    <row r="14039">
      <c r="A14039" s="40">
        <f>IF(GL_Paste!$B14036="","",N(GL_Paste!$H14036)-N(GL_Paste!$G14036))</f>
        <v/>
      </c>
      <c r="B14039" s="43">
        <f>IF(GL_Paste!$B14036="","",DATE(YEAR(GL_Paste!$E14036),MONTH(GL_Paste!$E14036),1))</f>
        <v/>
      </c>
      <c r="C14039">
        <f>IF(GL_Paste!$B14036="","",IF(TRIM(GL_Paste!$M14036)&lt;&gt;"",TRIM(GL_Paste!$M14036),IFERROR(MID(GL_Paste!$I14036,FIND("[",GL_Paste!$I14036)+1,FIND("]",GL_Paste!$I14036)-FIND("[",GL_Paste!$I14036)-1),"")))</f>
        <v/>
      </c>
      <c r="D14039">
        <f>IF(GL_Paste!$B14036="","",IFERROR(INDEX(DeptName,MATCH($C14039,DeptTag,0)),"UNALLOCATED"))</f>
        <v/>
      </c>
      <c r="E14039">
        <f>IF(GL_Paste!$B14036="","",IFERROR(INDEX(AcctCat,MATCH(GL_Paste!$B14036&amp;"",AcctCode,0)),"UNKNOWN"))</f>
        <v/>
      </c>
      <c r="F14039">
        <f>IF(GL_Paste!$B14036="","",IFERROR(INDEX(AcctSub,MATCH(GL_Paste!$B14036&amp;"",AcctCode,0)),"UNKNOWN"))</f>
        <v/>
      </c>
    </row>
    <row r="14040">
      <c r="A14040" s="40">
        <f>IF(GL_Paste!$B14037="","",N(GL_Paste!$H14037)-N(GL_Paste!$G14037))</f>
        <v/>
      </c>
      <c r="B14040" s="43">
        <f>IF(GL_Paste!$B14037="","",DATE(YEAR(GL_Paste!$E14037),MONTH(GL_Paste!$E14037),1))</f>
        <v/>
      </c>
      <c r="C14040">
        <f>IF(GL_Paste!$B14037="","",IF(TRIM(GL_Paste!$M14037)&lt;&gt;"",TRIM(GL_Paste!$M14037),IFERROR(MID(GL_Paste!$I14037,FIND("[",GL_Paste!$I14037)+1,FIND("]",GL_Paste!$I14037)-FIND("[",GL_Paste!$I14037)-1),"")))</f>
        <v/>
      </c>
      <c r="D14040">
        <f>IF(GL_Paste!$B14037="","",IFERROR(INDEX(DeptName,MATCH($C14040,DeptTag,0)),"UNALLOCATED"))</f>
        <v/>
      </c>
      <c r="E14040">
        <f>IF(GL_Paste!$B14037="","",IFERROR(INDEX(AcctCat,MATCH(GL_Paste!$B14037&amp;"",AcctCode,0)),"UNKNOWN"))</f>
        <v/>
      </c>
      <c r="F14040">
        <f>IF(GL_Paste!$B14037="","",IFERROR(INDEX(AcctSub,MATCH(GL_Paste!$B14037&amp;"",AcctCode,0)),"UNKNOWN"))</f>
        <v/>
      </c>
    </row>
    <row r="14041">
      <c r="A14041" s="40">
        <f>IF(GL_Paste!$B14038="","",N(GL_Paste!$H14038)-N(GL_Paste!$G14038))</f>
        <v/>
      </c>
      <c r="B14041" s="43">
        <f>IF(GL_Paste!$B14038="","",DATE(YEAR(GL_Paste!$E14038),MONTH(GL_Paste!$E14038),1))</f>
        <v/>
      </c>
      <c r="C14041">
        <f>IF(GL_Paste!$B14038="","",IF(TRIM(GL_Paste!$M14038)&lt;&gt;"",TRIM(GL_Paste!$M14038),IFERROR(MID(GL_Paste!$I14038,FIND("[",GL_Paste!$I14038)+1,FIND("]",GL_Paste!$I14038)-FIND("[",GL_Paste!$I14038)-1),"")))</f>
        <v/>
      </c>
      <c r="D14041">
        <f>IF(GL_Paste!$B14038="","",IFERROR(INDEX(DeptName,MATCH($C14041,DeptTag,0)),"UNALLOCATED"))</f>
        <v/>
      </c>
      <c r="E14041">
        <f>IF(GL_Paste!$B14038="","",IFERROR(INDEX(AcctCat,MATCH(GL_Paste!$B14038&amp;"",AcctCode,0)),"UNKNOWN"))</f>
        <v/>
      </c>
      <c r="F14041">
        <f>IF(GL_Paste!$B14038="","",IFERROR(INDEX(AcctSub,MATCH(GL_Paste!$B14038&amp;"",AcctCode,0)),"UNKNOWN"))</f>
        <v/>
      </c>
    </row>
    <row r="14042">
      <c r="A14042" s="40">
        <f>IF(GL_Paste!$B14039="","",N(GL_Paste!$H14039)-N(GL_Paste!$G14039))</f>
        <v/>
      </c>
      <c r="B14042" s="43">
        <f>IF(GL_Paste!$B14039="","",DATE(YEAR(GL_Paste!$E14039),MONTH(GL_Paste!$E14039),1))</f>
        <v/>
      </c>
      <c r="C14042">
        <f>IF(GL_Paste!$B14039="","",IF(TRIM(GL_Paste!$M14039)&lt;&gt;"",TRIM(GL_Paste!$M14039),IFERROR(MID(GL_Paste!$I14039,FIND("[",GL_Paste!$I14039)+1,FIND("]",GL_Paste!$I14039)-FIND("[",GL_Paste!$I14039)-1),"")))</f>
        <v/>
      </c>
      <c r="D14042">
        <f>IF(GL_Paste!$B14039="","",IFERROR(INDEX(DeptName,MATCH($C14042,DeptTag,0)),"UNALLOCATED"))</f>
        <v/>
      </c>
      <c r="E14042">
        <f>IF(GL_Paste!$B14039="","",IFERROR(INDEX(AcctCat,MATCH(GL_Paste!$B14039&amp;"",AcctCode,0)),"UNKNOWN"))</f>
        <v/>
      </c>
      <c r="F14042">
        <f>IF(GL_Paste!$B14039="","",IFERROR(INDEX(AcctSub,MATCH(GL_Paste!$B14039&amp;"",AcctCode,0)),"UNKNOWN"))</f>
        <v/>
      </c>
    </row>
    <row r="14043">
      <c r="A14043" s="40">
        <f>IF(GL_Paste!$B14040="","",N(GL_Paste!$H14040)-N(GL_Paste!$G14040))</f>
        <v/>
      </c>
      <c r="B14043" s="43">
        <f>IF(GL_Paste!$B14040="","",DATE(YEAR(GL_Paste!$E14040),MONTH(GL_Paste!$E14040),1))</f>
        <v/>
      </c>
      <c r="C14043">
        <f>IF(GL_Paste!$B14040="","",IF(TRIM(GL_Paste!$M14040)&lt;&gt;"",TRIM(GL_Paste!$M14040),IFERROR(MID(GL_Paste!$I14040,FIND("[",GL_Paste!$I14040)+1,FIND("]",GL_Paste!$I14040)-FIND("[",GL_Paste!$I14040)-1),"")))</f>
        <v/>
      </c>
      <c r="D14043">
        <f>IF(GL_Paste!$B14040="","",IFERROR(INDEX(DeptName,MATCH($C14043,DeptTag,0)),"UNALLOCATED"))</f>
        <v/>
      </c>
      <c r="E14043">
        <f>IF(GL_Paste!$B14040="","",IFERROR(INDEX(AcctCat,MATCH(GL_Paste!$B14040&amp;"",AcctCode,0)),"UNKNOWN"))</f>
        <v/>
      </c>
      <c r="F14043">
        <f>IF(GL_Paste!$B14040="","",IFERROR(INDEX(AcctSub,MATCH(GL_Paste!$B14040&amp;"",AcctCode,0)),"UNKNOWN"))</f>
        <v/>
      </c>
    </row>
    <row r="14044">
      <c r="A14044" s="40">
        <f>IF(GL_Paste!$B14041="","",N(GL_Paste!$H14041)-N(GL_Paste!$G14041))</f>
        <v/>
      </c>
      <c r="B14044" s="43">
        <f>IF(GL_Paste!$B14041="","",DATE(YEAR(GL_Paste!$E14041),MONTH(GL_Paste!$E14041),1))</f>
        <v/>
      </c>
      <c r="C14044">
        <f>IF(GL_Paste!$B14041="","",IF(TRIM(GL_Paste!$M14041)&lt;&gt;"",TRIM(GL_Paste!$M14041),IFERROR(MID(GL_Paste!$I14041,FIND("[",GL_Paste!$I14041)+1,FIND("]",GL_Paste!$I14041)-FIND("[",GL_Paste!$I14041)-1),"")))</f>
        <v/>
      </c>
      <c r="D14044">
        <f>IF(GL_Paste!$B14041="","",IFERROR(INDEX(DeptName,MATCH($C14044,DeptTag,0)),"UNALLOCATED"))</f>
        <v/>
      </c>
      <c r="E14044">
        <f>IF(GL_Paste!$B14041="","",IFERROR(INDEX(AcctCat,MATCH(GL_Paste!$B14041&amp;"",AcctCode,0)),"UNKNOWN"))</f>
        <v/>
      </c>
      <c r="F14044">
        <f>IF(GL_Paste!$B14041="","",IFERROR(INDEX(AcctSub,MATCH(GL_Paste!$B14041&amp;"",AcctCode,0)),"UNKNOWN"))</f>
        <v/>
      </c>
    </row>
    <row r="14045">
      <c r="A14045" s="40">
        <f>IF(GL_Paste!$B14042="","",N(GL_Paste!$H14042)-N(GL_Paste!$G14042))</f>
        <v/>
      </c>
      <c r="B14045" s="43">
        <f>IF(GL_Paste!$B14042="","",DATE(YEAR(GL_Paste!$E14042),MONTH(GL_Paste!$E14042),1))</f>
        <v/>
      </c>
      <c r="C14045">
        <f>IF(GL_Paste!$B14042="","",IF(TRIM(GL_Paste!$M14042)&lt;&gt;"",TRIM(GL_Paste!$M14042),IFERROR(MID(GL_Paste!$I14042,FIND("[",GL_Paste!$I14042)+1,FIND("]",GL_Paste!$I14042)-FIND("[",GL_Paste!$I14042)-1),"")))</f>
        <v/>
      </c>
      <c r="D14045">
        <f>IF(GL_Paste!$B14042="","",IFERROR(INDEX(DeptName,MATCH($C14045,DeptTag,0)),"UNALLOCATED"))</f>
        <v/>
      </c>
      <c r="E14045">
        <f>IF(GL_Paste!$B14042="","",IFERROR(INDEX(AcctCat,MATCH(GL_Paste!$B14042&amp;"",AcctCode,0)),"UNKNOWN"))</f>
        <v/>
      </c>
      <c r="F14045">
        <f>IF(GL_Paste!$B14042="","",IFERROR(INDEX(AcctSub,MATCH(GL_Paste!$B14042&amp;"",AcctCode,0)),"UNKNOWN"))</f>
        <v/>
      </c>
    </row>
    <row r="14046">
      <c r="A14046" s="40">
        <f>IF(GL_Paste!$B14043="","",N(GL_Paste!$H14043)-N(GL_Paste!$G14043))</f>
        <v/>
      </c>
      <c r="B14046" s="43">
        <f>IF(GL_Paste!$B14043="","",DATE(YEAR(GL_Paste!$E14043),MONTH(GL_Paste!$E14043),1))</f>
        <v/>
      </c>
      <c r="C14046">
        <f>IF(GL_Paste!$B14043="","",IF(TRIM(GL_Paste!$M14043)&lt;&gt;"",TRIM(GL_Paste!$M14043),IFERROR(MID(GL_Paste!$I14043,FIND("[",GL_Paste!$I14043)+1,FIND("]",GL_Paste!$I14043)-FIND("[",GL_Paste!$I14043)-1),"")))</f>
        <v/>
      </c>
      <c r="D14046">
        <f>IF(GL_Paste!$B14043="","",IFERROR(INDEX(DeptName,MATCH($C14046,DeptTag,0)),"UNALLOCATED"))</f>
        <v/>
      </c>
      <c r="E14046">
        <f>IF(GL_Paste!$B14043="","",IFERROR(INDEX(AcctCat,MATCH(GL_Paste!$B14043&amp;"",AcctCode,0)),"UNKNOWN"))</f>
        <v/>
      </c>
      <c r="F14046">
        <f>IF(GL_Paste!$B14043="","",IFERROR(INDEX(AcctSub,MATCH(GL_Paste!$B14043&amp;"",AcctCode,0)),"UNKNOWN"))</f>
        <v/>
      </c>
    </row>
    <row r="14047">
      <c r="A14047" s="40">
        <f>IF(GL_Paste!$B14044="","",N(GL_Paste!$H14044)-N(GL_Paste!$G14044))</f>
        <v/>
      </c>
      <c r="B14047" s="43">
        <f>IF(GL_Paste!$B14044="","",DATE(YEAR(GL_Paste!$E14044),MONTH(GL_Paste!$E14044),1))</f>
        <v/>
      </c>
      <c r="C14047">
        <f>IF(GL_Paste!$B14044="","",IF(TRIM(GL_Paste!$M14044)&lt;&gt;"",TRIM(GL_Paste!$M14044),IFERROR(MID(GL_Paste!$I14044,FIND("[",GL_Paste!$I14044)+1,FIND("]",GL_Paste!$I14044)-FIND("[",GL_Paste!$I14044)-1),"")))</f>
        <v/>
      </c>
      <c r="D14047">
        <f>IF(GL_Paste!$B14044="","",IFERROR(INDEX(DeptName,MATCH($C14047,DeptTag,0)),"UNALLOCATED"))</f>
        <v/>
      </c>
      <c r="E14047">
        <f>IF(GL_Paste!$B14044="","",IFERROR(INDEX(AcctCat,MATCH(GL_Paste!$B14044&amp;"",AcctCode,0)),"UNKNOWN"))</f>
        <v/>
      </c>
      <c r="F14047">
        <f>IF(GL_Paste!$B14044="","",IFERROR(INDEX(AcctSub,MATCH(GL_Paste!$B14044&amp;"",AcctCode,0)),"UNKNOWN"))</f>
        <v/>
      </c>
    </row>
    <row r="14048">
      <c r="A14048" s="40">
        <f>IF(GL_Paste!$B14045="","",N(GL_Paste!$H14045)-N(GL_Paste!$G14045))</f>
        <v/>
      </c>
      <c r="B14048" s="43">
        <f>IF(GL_Paste!$B14045="","",DATE(YEAR(GL_Paste!$E14045),MONTH(GL_Paste!$E14045),1))</f>
        <v/>
      </c>
      <c r="C14048">
        <f>IF(GL_Paste!$B14045="","",IF(TRIM(GL_Paste!$M14045)&lt;&gt;"",TRIM(GL_Paste!$M14045),IFERROR(MID(GL_Paste!$I14045,FIND("[",GL_Paste!$I14045)+1,FIND("]",GL_Paste!$I14045)-FIND("[",GL_Paste!$I14045)-1),"")))</f>
        <v/>
      </c>
      <c r="D14048">
        <f>IF(GL_Paste!$B14045="","",IFERROR(INDEX(DeptName,MATCH($C14048,DeptTag,0)),"UNALLOCATED"))</f>
        <v/>
      </c>
      <c r="E14048">
        <f>IF(GL_Paste!$B14045="","",IFERROR(INDEX(AcctCat,MATCH(GL_Paste!$B14045&amp;"",AcctCode,0)),"UNKNOWN"))</f>
        <v/>
      </c>
      <c r="F14048">
        <f>IF(GL_Paste!$B14045="","",IFERROR(INDEX(AcctSub,MATCH(GL_Paste!$B14045&amp;"",AcctCode,0)),"UNKNOWN"))</f>
        <v/>
      </c>
    </row>
    <row r="14049">
      <c r="A14049" s="40">
        <f>IF(GL_Paste!$B14046="","",N(GL_Paste!$H14046)-N(GL_Paste!$G14046))</f>
        <v/>
      </c>
      <c r="B14049" s="43">
        <f>IF(GL_Paste!$B14046="","",DATE(YEAR(GL_Paste!$E14046),MONTH(GL_Paste!$E14046),1))</f>
        <v/>
      </c>
      <c r="C14049">
        <f>IF(GL_Paste!$B14046="","",IF(TRIM(GL_Paste!$M14046)&lt;&gt;"",TRIM(GL_Paste!$M14046),IFERROR(MID(GL_Paste!$I14046,FIND("[",GL_Paste!$I14046)+1,FIND("]",GL_Paste!$I14046)-FIND("[",GL_Paste!$I14046)-1),"")))</f>
        <v/>
      </c>
      <c r="D14049">
        <f>IF(GL_Paste!$B14046="","",IFERROR(INDEX(DeptName,MATCH($C14049,DeptTag,0)),"UNALLOCATED"))</f>
        <v/>
      </c>
      <c r="E14049">
        <f>IF(GL_Paste!$B14046="","",IFERROR(INDEX(AcctCat,MATCH(GL_Paste!$B14046&amp;"",AcctCode,0)),"UNKNOWN"))</f>
        <v/>
      </c>
      <c r="F14049">
        <f>IF(GL_Paste!$B14046="","",IFERROR(INDEX(AcctSub,MATCH(GL_Paste!$B14046&amp;"",AcctCode,0)),"UNKNOWN"))</f>
        <v/>
      </c>
    </row>
    <row r="14050">
      <c r="A14050" s="40">
        <f>IF(GL_Paste!$B14047="","",N(GL_Paste!$H14047)-N(GL_Paste!$G14047))</f>
        <v/>
      </c>
      <c r="B14050" s="43">
        <f>IF(GL_Paste!$B14047="","",DATE(YEAR(GL_Paste!$E14047),MONTH(GL_Paste!$E14047),1))</f>
        <v/>
      </c>
      <c r="C14050">
        <f>IF(GL_Paste!$B14047="","",IF(TRIM(GL_Paste!$M14047)&lt;&gt;"",TRIM(GL_Paste!$M14047),IFERROR(MID(GL_Paste!$I14047,FIND("[",GL_Paste!$I14047)+1,FIND("]",GL_Paste!$I14047)-FIND("[",GL_Paste!$I14047)-1),"")))</f>
        <v/>
      </c>
      <c r="D14050">
        <f>IF(GL_Paste!$B14047="","",IFERROR(INDEX(DeptName,MATCH($C14050,DeptTag,0)),"UNALLOCATED"))</f>
        <v/>
      </c>
      <c r="E14050">
        <f>IF(GL_Paste!$B14047="","",IFERROR(INDEX(AcctCat,MATCH(GL_Paste!$B14047&amp;"",AcctCode,0)),"UNKNOWN"))</f>
        <v/>
      </c>
      <c r="F14050">
        <f>IF(GL_Paste!$B14047="","",IFERROR(INDEX(AcctSub,MATCH(GL_Paste!$B14047&amp;"",AcctCode,0)),"UNKNOWN"))</f>
        <v/>
      </c>
    </row>
    <row r="14051">
      <c r="A14051" s="40">
        <f>IF(GL_Paste!$B14048="","",N(GL_Paste!$H14048)-N(GL_Paste!$G14048))</f>
        <v/>
      </c>
      <c r="B14051" s="43">
        <f>IF(GL_Paste!$B14048="","",DATE(YEAR(GL_Paste!$E14048),MONTH(GL_Paste!$E14048),1))</f>
        <v/>
      </c>
      <c r="C14051">
        <f>IF(GL_Paste!$B14048="","",IF(TRIM(GL_Paste!$M14048)&lt;&gt;"",TRIM(GL_Paste!$M14048),IFERROR(MID(GL_Paste!$I14048,FIND("[",GL_Paste!$I14048)+1,FIND("]",GL_Paste!$I14048)-FIND("[",GL_Paste!$I14048)-1),"")))</f>
        <v/>
      </c>
      <c r="D14051">
        <f>IF(GL_Paste!$B14048="","",IFERROR(INDEX(DeptName,MATCH($C14051,DeptTag,0)),"UNALLOCATED"))</f>
        <v/>
      </c>
      <c r="E14051">
        <f>IF(GL_Paste!$B14048="","",IFERROR(INDEX(AcctCat,MATCH(GL_Paste!$B14048&amp;"",AcctCode,0)),"UNKNOWN"))</f>
        <v/>
      </c>
      <c r="F14051">
        <f>IF(GL_Paste!$B14048="","",IFERROR(INDEX(AcctSub,MATCH(GL_Paste!$B14048&amp;"",AcctCode,0)),"UNKNOWN"))</f>
        <v/>
      </c>
    </row>
    <row r="14052">
      <c r="A14052" s="40">
        <f>IF(GL_Paste!$B14049="","",N(GL_Paste!$H14049)-N(GL_Paste!$G14049))</f>
        <v/>
      </c>
      <c r="B14052" s="43">
        <f>IF(GL_Paste!$B14049="","",DATE(YEAR(GL_Paste!$E14049),MONTH(GL_Paste!$E14049),1))</f>
        <v/>
      </c>
      <c r="C14052">
        <f>IF(GL_Paste!$B14049="","",IF(TRIM(GL_Paste!$M14049)&lt;&gt;"",TRIM(GL_Paste!$M14049),IFERROR(MID(GL_Paste!$I14049,FIND("[",GL_Paste!$I14049)+1,FIND("]",GL_Paste!$I14049)-FIND("[",GL_Paste!$I14049)-1),"")))</f>
        <v/>
      </c>
      <c r="D14052">
        <f>IF(GL_Paste!$B14049="","",IFERROR(INDEX(DeptName,MATCH($C14052,DeptTag,0)),"UNALLOCATED"))</f>
        <v/>
      </c>
      <c r="E14052">
        <f>IF(GL_Paste!$B14049="","",IFERROR(INDEX(AcctCat,MATCH(GL_Paste!$B14049&amp;"",AcctCode,0)),"UNKNOWN"))</f>
        <v/>
      </c>
      <c r="F14052">
        <f>IF(GL_Paste!$B14049="","",IFERROR(INDEX(AcctSub,MATCH(GL_Paste!$B14049&amp;"",AcctCode,0)),"UNKNOWN"))</f>
        <v/>
      </c>
    </row>
    <row r="14053">
      <c r="A14053" s="40">
        <f>IF(GL_Paste!$B14050="","",N(GL_Paste!$H14050)-N(GL_Paste!$G14050))</f>
        <v/>
      </c>
      <c r="B14053" s="43">
        <f>IF(GL_Paste!$B14050="","",DATE(YEAR(GL_Paste!$E14050),MONTH(GL_Paste!$E14050),1))</f>
        <v/>
      </c>
      <c r="C14053">
        <f>IF(GL_Paste!$B14050="","",IF(TRIM(GL_Paste!$M14050)&lt;&gt;"",TRIM(GL_Paste!$M14050),IFERROR(MID(GL_Paste!$I14050,FIND("[",GL_Paste!$I14050)+1,FIND("]",GL_Paste!$I14050)-FIND("[",GL_Paste!$I14050)-1),"")))</f>
        <v/>
      </c>
      <c r="D14053">
        <f>IF(GL_Paste!$B14050="","",IFERROR(INDEX(DeptName,MATCH($C14053,DeptTag,0)),"UNALLOCATED"))</f>
        <v/>
      </c>
      <c r="E14053">
        <f>IF(GL_Paste!$B14050="","",IFERROR(INDEX(AcctCat,MATCH(GL_Paste!$B14050&amp;"",AcctCode,0)),"UNKNOWN"))</f>
        <v/>
      </c>
      <c r="F14053">
        <f>IF(GL_Paste!$B14050="","",IFERROR(INDEX(AcctSub,MATCH(GL_Paste!$B14050&amp;"",AcctCode,0)),"UNKNOWN"))</f>
        <v/>
      </c>
    </row>
    <row r="14054">
      <c r="A14054" s="40">
        <f>IF(GL_Paste!$B14051="","",N(GL_Paste!$H14051)-N(GL_Paste!$G14051))</f>
        <v/>
      </c>
      <c r="B14054" s="43">
        <f>IF(GL_Paste!$B14051="","",DATE(YEAR(GL_Paste!$E14051),MONTH(GL_Paste!$E14051),1))</f>
        <v/>
      </c>
      <c r="C14054">
        <f>IF(GL_Paste!$B14051="","",IF(TRIM(GL_Paste!$M14051)&lt;&gt;"",TRIM(GL_Paste!$M14051),IFERROR(MID(GL_Paste!$I14051,FIND("[",GL_Paste!$I14051)+1,FIND("]",GL_Paste!$I14051)-FIND("[",GL_Paste!$I14051)-1),"")))</f>
        <v/>
      </c>
      <c r="D14054">
        <f>IF(GL_Paste!$B14051="","",IFERROR(INDEX(DeptName,MATCH($C14054,DeptTag,0)),"UNALLOCATED"))</f>
        <v/>
      </c>
      <c r="E14054">
        <f>IF(GL_Paste!$B14051="","",IFERROR(INDEX(AcctCat,MATCH(GL_Paste!$B14051&amp;"",AcctCode,0)),"UNKNOWN"))</f>
        <v/>
      </c>
      <c r="F14054">
        <f>IF(GL_Paste!$B14051="","",IFERROR(INDEX(AcctSub,MATCH(GL_Paste!$B14051&amp;"",AcctCode,0)),"UNKNOWN"))</f>
        <v/>
      </c>
    </row>
    <row r="14055">
      <c r="A14055" s="40">
        <f>IF(GL_Paste!$B14052="","",N(GL_Paste!$H14052)-N(GL_Paste!$G14052))</f>
        <v/>
      </c>
      <c r="B14055" s="43">
        <f>IF(GL_Paste!$B14052="","",DATE(YEAR(GL_Paste!$E14052),MONTH(GL_Paste!$E14052),1))</f>
        <v/>
      </c>
      <c r="C14055">
        <f>IF(GL_Paste!$B14052="","",IF(TRIM(GL_Paste!$M14052)&lt;&gt;"",TRIM(GL_Paste!$M14052),IFERROR(MID(GL_Paste!$I14052,FIND("[",GL_Paste!$I14052)+1,FIND("]",GL_Paste!$I14052)-FIND("[",GL_Paste!$I14052)-1),"")))</f>
        <v/>
      </c>
      <c r="D14055">
        <f>IF(GL_Paste!$B14052="","",IFERROR(INDEX(DeptName,MATCH($C14055,DeptTag,0)),"UNALLOCATED"))</f>
        <v/>
      </c>
      <c r="E14055">
        <f>IF(GL_Paste!$B14052="","",IFERROR(INDEX(AcctCat,MATCH(GL_Paste!$B14052&amp;"",AcctCode,0)),"UNKNOWN"))</f>
        <v/>
      </c>
      <c r="F14055">
        <f>IF(GL_Paste!$B14052="","",IFERROR(INDEX(AcctSub,MATCH(GL_Paste!$B14052&amp;"",AcctCode,0)),"UNKNOWN"))</f>
        <v/>
      </c>
    </row>
    <row r="14056">
      <c r="A14056" s="40">
        <f>IF(GL_Paste!$B14053="","",N(GL_Paste!$H14053)-N(GL_Paste!$G14053))</f>
        <v/>
      </c>
      <c r="B14056" s="43">
        <f>IF(GL_Paste!$B14053="","",DATE(YEAR(GL_Paste!$E14053),MONTH(GL_Paste!$E14053),1))</f>
        <v/>
      </c>
      <c r="C14056">
        <f>IF(GL_Paste!$B14053="","",IF(TRIM(GL_Paste!$M14053)&lt;&gt;"",TRIM(GL_Paste!$M14053),IFERROR(MID(GL_Paste!$I14053,FIND("[",GL_Paste!$I14053)+1,FIND("]",GL_Paste!$I14053)-FIND("[",GL_Paste!$I14053)-1),"")))</f>
        <v/>
      </c>
      <c r="D14056">
        <f>IF(GL_Paste!$B14053="","",IFERROR(INDEX(DeptName,MATCH($C14056,DeptTag,0)),"UNALLOCATED"))</f>
        <v/>
      </c>
      <c r="E14056">
        <f>IF(GL_Paste!$B14053="","",IFERROR(INDEX(AcctCat,MATCH(GL_Paste!$B14053&amp;"",AcctCode,0)),"UNKNOWN"))</f>
        <v/>
      </c>
      <c r="F14056">
        <f>IF(GL_Paste!$B14053="","",IFERROR(INDEX(AcctSub,MATCH(GL_Paste!$B14053&amp;"",AcctCode,0)),"UNKNOWN"))</f>
        <v/>
      </c>
    </row>
    <row r="14057">
      <c r="A14057" s="40">
        <f>IF(GL_Paste!$B14054="","",N(GL_Paste!$H14054)-N(GL_Paste!$G14054))</f>
        <v/>
      </c>
      <c r="B14057" s="43">
        <f>IF(GL_Paste!$B14054="","",DATE(YEAR(GL_Paste!$E14054),MONTH(GL_Paste!$E14054),1))</f>
        <v/>
      </c>
      <c r="C14057">
        <f>IF(GL_Paste!$B14054="","",IF(TRIM(GL_Paste!$M14054)&lt;&gt;"",TRIM(GL_Paste!$M14054),IFERROR(MID(GL_Paste!$I14054,FIND("[",GL_Paste!$I14054)+1,FIND("]",GL_Paste!$I14054)-FIND("[",GL_Paste!$I14054)-1),"")))</f>
        <v/>
      </c>
      <c r="D14057">
        <f>IF(GL_Paste!$B14054="","",IFERROR(INDEX(DeptName,MATCH($C14057,DeptTag,0)),"UNALLOCATED"))</f>
        <v/>
      </c>
      <c r="E14057">
        <f>IF(GL_Paste!$B14054="","",IFERROR(INDEX(AcctCat,MATCH(GL_Paste!$B14054&amp;"",AcctCode,0)),"UNKNOWN"))</f>
        <v/>
      </c>
      <c r="F14057">
        <f>IF(GL_Paste!$B14054="","",IFERROR(INDEX(AcctSub,MATCH(GL_Paste!$B14054&amp;"",AcctCode,0)),"UNKNOWN"))</f>
        <v/>
      </c>
    </row>
    <row r="14058">
      <c r="A14058" s="40">
        <f>IF(GL_Paste!$B14055="","",N(GL_Paste!$H14055)-N(GL_Paste!$G14055))</f>
        <v/>
      </c>
      <c r="B14058" s="43">
        <f>IF(GL_Paste!$B14055="","",DATE(YEAR(GL_Paste!$E14055),MONTH(GL_Paste!$E14055),1))</f>
        <v/>
      </c>
      <c r="C14058">
        <f>IF(GL_Paste!$B14055="","",IF(TRIM(GL_Paste!$M14055)&lt;&gt;"",TRIM(GL_Paste!$M14055),IFERROR(MID(GL_Paste!$I14055,FIND("[",GL_Paste!$I14055)+1,FIND("]",GL_Paste!$I14055)-FIND("[",GL_Paste!$I14055)-1),"")))</f>
        <v/>
      </c>
      <c r="D14058">
        <f>IF(GL_Paste!$B14055="","",IFERROR(INDEX(DeptName,MATCH($C14058,DeptTag,0)),"UNALLOCATED"))</f>
        <v/>
      </c>
      <c r="E14058">
        <f>IF(GL_Paste!$B14055="","",IFERROR(INDEX(AcctCat,MATCH(GL_Paste!$B14055&amp;"",AcctCode,0)),"UNKNOWN"))</f>
        <v/>
      </c>
      <c r="F14058">
        <f>IF(GL_Paste!$B14055="","",IFERROR(INDEX(AcctSub,MATCH(GL_Paste!$B14055&amp;"",AcctCode,0)),"UNKNOWN"))</f>
        <v/>
      </c>
    </row>
    <row r="14059">
      <c r="A14059" s="40">
        <f>IF(GL_Paste!$B14056="","",N(GL_Paste!$H14056)-N(GL_Paste!$G14056))</f>
        <v/>
      </c>
      <c r="B14059" s="43">
        <f>IF(GL_Paste!$B14056="","",DATE(YEAR(GL_Paste!$E14056),MONTH(GL_Paste!$E14056),1))</f>
        <v/>
      </c>
      <c r="C14059">
        <f>IF(GL_Paste!$B14056="","",IF(TRIM(GL_Paste!$M14056)&lt;&gt;"",TRIM(GL_Paste!$M14056),IFERROR(MID(GL_Paste!$I14056,FIND("[",GL_Paste!$I14056)+1,FIND("]",GL_Paste!$I14056)-FIND("[",GL_Paste!$I14056)-1),"")))</f>
        <v/>
      </c>
      <c r="D14059">
        <f>IF(GL_Paste!$B14056="","",IFERROR(INDEX(DeptName,MATCH($C14059,DeptTag,0)),"UNALLOCATED"))</f>
        <v/>
      </c>
      <c r="E14059">
        <f>IF(GL_Paste!$B14056="","",IFERROR(INDEX(AcctCat,MATCH(GL_Paste!$B14056&amp;"",AcctCode,0)),"UNKNOWN"))</f>
        <v/>
      </c>
      <c r="F14059">
        <f>IF(GL_Paste!$B14056="","",IFERROR(INDEX(AcctSub,MATCH(GL_Paste!$B14056&amp;"",AcctCode,0)),"UNKNOWN"))</f>
        <v/>
      </c>
    </row>
    <row r="14060">
      <c r="A14060" s="40">
        <f>IF(GL_Paste!$B14057="","",N(GL_Paste!$H14057)-N(GL_Paste!$G14057))</f>
        <v/>
      </c>
      <c r="B14060" s="43">
        <f>IF(GL_Paste!$B14057="","",DATE(YEAR(GL_Paste!$E14057),MONTH(GL_Paste!$E14057),1))</f>
        <v/>
      </c>
      <c r="C14060">
        <f>IF(GL_Paste!$B14057="","",IF(TRIM(GL_Paste!$M14057)&lt;&gt;"",TRIM(GL_Paste!$M14057),IFERROR(MID(GL_Paste!$I14057,FIND("[",GL_Paste!$I14057)+1,FIND("]",GL_Paste!$I14057)-FIND("[",GL_Paste!$I14057)-1),"")))</f>
        <v/>
      </c>
      <c r="D14060">
        <f>IF(GL_Paste!$B14057="","",IFERROR(INDEX(DeptName,MATCH($C14060,DeptTag,0)),"UNALLOCATED"))</f>
        <v/>
      </c>
      <c r="E14060">
        <f>IF(GL_Paste!$B14057="","",IFERROR(INDEX(AcctCat,MATCH(GL_Paste!$B14057&amp;"",AcctCode,0)),"UNKNOWN"))</f>
        <v/>
      </c>
      <c r="F14060">
        <f>IF(GL_Paste!$B14057="","",IFERROR(INDEX(AcctSub,MATCH(GL_Paste!$B14057&amp;"",AcctCode,0)),"UNKNOWN"))</f>
        <v/>
      </c>
    </row>
    <row r="14061">
      <c r="A14061" s="40">
        <f>IF(GL_Paste!$B14058="","",N(GL_Paste!$H14058)-N(GL_Paste!$G14058))</f>
        <v/>
      </c>
      <c r="B14061" s="43">
        <f>IF(GL_Paste!$B14058="","",DATE(YEAR(GL_Paste!$E14058),MONTH(GL_Paste!$E14058),1))</f>
        <v/>
      </c>
      <c r="C14061">
        <f>IF(GL_Paste!$B14058="","",IF(TRIM(GL_Paste!$M14058)&lt;&gt;"",TRIM(GL_Paste!$M14058),IFERROR(MID(GL_Paste!$I14058,FIND("[",GL_Paste!$I14058)+1,FIND("]",GL_Paste!$I14058)-FIND("[",GL_Paste!$I14058)-1),"")))</f>
        <v/>
      </c>
      <c r="D14061">
        <f>IF(GL_Paste!$B14058="","",IFERROR(INDEX(DeptName,MATCH($C14061,DeptTag,0)),"UNALLOCATED"))</f>
        <v/>
      </c>
      <c r="E14061">
        <f>IF(GL_Paste!$B14058="","",IFERROR(INDEX(AcctCat,MATCH(GL_Paste!$B14058&amp;"",AcctCode,0)),"UNKNOWN"))</f>
        <v/>
      </c>
      <c r="F14061">
        <f>IF(GL_Paste!$B14058="","",IFERROR(INDEX(AcctSub,MATCH(GL_Paste!$B14058&amp;"",AcctCode,0)),"UNKNOWN"))</f>
        <v/>
      </c>
    </row>
    <row r="14062">
      <c r="A14062" s="40">
        <f>IF(GL_Paste!$B14059="","",N(GL_Paste!$H14059)-N(GL_Paste!$G14059))</f>
        <v/>
      </c>
      <c r="B14062" s="43">
        <f>IF(GL_Paste!$B14059="","",DATE(YEAR(GL_Paste!$E14059),MONTH(GL_Paste!$E14059),1))</f>
        <v/>
      </c>
      <c r="C14062">
        <f>IF(GL_Paste!$B14059="","",IF(TRIM(GL_Paste!$M14059)&lt;&gt;"",TRIM(GL_Paste!$M14059),IFERROR(MID(GL_Paste!$I14059,FIND("[",GL_Paste!$I14059)+1,FIND("]",GL_Paste!$I14059)-FIND("[",GL_Paste!$I14059)-1),"")))</f>
        <v/>
      </c>
      <c r="D14062">
        <f>IF(GL_Paste!$B14059="","",IFERROR(INDEX(DeptName,MATCH($C14062,DeptTag,0)),"UNALLOCATED"))</f>
        <v/>
      </c>
      <c r="E14062">
        <f>IF(GL_Paste!$B14059="","",IFERROR(INDEX(AcctCat,MATCH(GL_Paste!$B14059&amp;"",AcctCode,0)),"UNKNOWN"))</f>
        <v/>
      </c>
      <c r="F14062">
        <f>IF(GL_Paste!$B14059="","",IFERROR(INDEX(AcctSub,MATCH(GL_Paste!$B14059&amp;"",AcctCode,0)),"UNKNOWN"))</f>
        <v/>
      </c>
    </row>
    <row r="14063">
      <c r="A14063" s="40">
        <f>IF(GL_Paste!$B14060="","",N(GL_Paste!$H14060)-N(GL_Paste!$G14060))</f>
        <v/>
      </c>
      <c r="B14063" s="43">
        <f>IF(GL_Paste!$B14060="","",DATE(YEAR(GL_Paste!$E14060),MONTH(GL_Paste!$E14060),1))</f>
        <v/>
      </c>
      <c r="C14063">
        <f>IF(GL_Paste!$B14060="","",IF(TRIM(GL_Paste!$M14060)&lt;&gt;"",TRIM(GL_Paste!$M14060),IFERROR(MID(GL_Paste!$I14060,FIND("[",GL_Paste!$I14060)+1,FIND("]",GL_Paste!$I14060)-FIND("[",GL_Paste!$I14060)-1),"")))</f>
        <v/>
      </c>
      <c r="D14063">
        <f>IF(GL_Paste!$B14060="","",IFERROR(INDEX(DeptName,MATCH($C14063,DeptTag,0)),"UNALLOCATED"))</f>
        <v/>
      </c>
      <c r="E14063">
        <f>IF(GL_Paste!$B14060="","",IFERROR(INDEX(AcctCat,MATCH(GL_Paste!$B14060&amp;"",AcctCode,0)),"UNKNOWN"))</f>
        <v/>
      </c>
      <c r="F14063">
        <f>IF(GL_Paste!$B14060="","",IFERROR(INDEX(AcctSub,MATCH(GL_Paste!$B14060&amp;"",AcctCode,0)),"UNKNOWN"))</f>
        <v/>
      </c>
    </row>
    <row r="14064">
      <c r="A14064" s="40">
        <f>IF(GL_Paste!$B14061="","",N(GL_Paste!$H14061)-N(GL_Paste!$G14061))</f>
        <v/>
      </c>
      <c r="B14064" s="43">
        <f>IF(GL_Paste!$B14061="","",DATE(YEAR(GL_Paste!$E14061),MONTH(GL_Paste!$E14061),1))</f>
        <v/>
      </c>
      <c r="C14064">
        <f>IF(GL_Paste!$B14061="","",IF(TRIM(GL_Paste!$M14061)&lt;&gt;"",TRIM(GL_Paste!$M14061),IFERROR(MID(GL_Paste!$I14061,FIND("[",GL_Paste!$I14061)+1,FIND("]",GL_Paste!$I14061)-FIND("[",GL_Paste!$I14061)-1),"")))</f>
        <v/>
      </c>
      <c r="D14064">
        <f>IF(GL_Paste!$B14061="","",IFERROR(INDEX(DeptName,MATCH($C14064,DeptTag,0)),"UNALLOCATED"))</f>
        <v/>
      </c>
      <c r="E14064">
        <f>IF(GL_Paste!$B14061="","",IFERROR(INDEX(AcctCat,MATCH(GL_Paste!$B14061&amp;"",AcctCode,0)),"UNKNOWN"))</f>
        <v/>
      </c>
      <c r="F14064">
        <f>IF(GL_Paste!$B14061="","",IFERROR(INDEX(AcctSub,MATCH(GL_Paste!$B14061&amp;"",AcctCode,0)),"UNKNOWN"))</f>
        <v/>
      </c>
    </row>
    <row r="14065">
      <c r="A14065" s="40">
        <f>IF(GL_Paste!$B14062="","",N(GL_Paste!$H14062)-N(GL_Paste!$G14062))</f>
        <v/>
      </c>
      <c r="B14065" s="43">
        <f>IF(GL_Paste!$B14062="","",DATE(YEAR(GL_Paste!$E14062),MONTH(GL_Paste!$E14062),1))</f>
        <v/>
      </c>
      <c r="C14065">
        <f>IF(GL_Paste!$B14062="","",IF(TRIM(GL_Paste!$M14062)&lt;&gt;"",TRIM(GL_Paste!$M14062),IFERROR(MID(GL_Paste!$I14062,FIND("[",GL_Paste!$I14062)+1,FIND("]",GL_Paste!$I14062)-FIND("[",GL_Paste!$I14062)-1),"")))</f>
        <v/>
      </c>
      <c r="D14065">
        <f>IF(GL_Paste!$B14062="","",IFERROR(INDEX(DeptName,MATCH($C14065,DeptTag,0)),"UNALLOCATED"))</f>
        <v/>
      </c>
      <c r="E14065">
        <f>IF(GL_Paste!$B14062="","",IFERROR(INDEX(AcctCat,MATCH(GL_Paste!$B14062&amp;"",AcctCode,0)),"UNKNOWN"))</f>
        <v/>
      </c>
      <c r="F14065">
        <f>IF(GL_Paste!$B14062="","",IFERROR(INDEX(AcctSub,MATCH(GL_Paste!$B14062&amp;"",AcctCode,0)),"UNKNOWN"))</f>
        <v/>
      </c>
    </row>
    <row r="14066">
      <c r="A14066" s="40">
        <f>IF(GL_Paste!$B14063="","",N(GL_Paste!$H14063)-N(GL_Paste!$G14063))</f>
        <v/>
      </c>
      <c r="B14066" s="43">
        <f>IF(GL_Paste!$B14063="","",DATE(YEAR(GL_Paste!$E14063),MONTH(GL_Paste!$E14063),1))</f>
        <v/>
      </c>
      <c r="C14066">
        <f>IF(GL_Paste!$B14063="","",IF(TRIM(GL_Paste!$M14063)&lt;&gt;"",TRIM(GL_Paste!$M14063),IFERROR(MID(GL_Paste!$I14063,FIND("[",GL_Paste!$I14063)+1,FIND("]",GL_Paste!$I14063)-FIND("[",GL_Paste!$I14063)-1),"")))</f>
        <v/>
      </c>
      <c r="D14066">
        <f>IF(GL_Paste!$B14063="","",IFERROR(INDEX(DeptName,MATCH($C14066,DeptTag,0)),"UNALLOCATED"))</f>
        <v/>
      </c>
      <c r="E14066">
        <f>IF(GL_Paste!$B14063="","",IFERROR(INDEX(AcctCat,MATCH(GL_Paste!$B14063&amp;"",AcctCode,0)),"UNKNOWN"))</f>
        <v/>
      </c>
      <c r="F14066">
        <f>IF(GL_Paste!$B14063="","",IFERROR(INDEX(AcctSub,MATCH(GL_Paste!$B14063&amp;"",AcctCode,0)),"UNKNOWN"))</f>
        <v/>
      </c>
    </row>
    <row r="14067">
      <c r="A14067" s="40">
        <f>IF(GL_Paste!$B14064="","",N(GL_Paste!$H14064)-N(GL_Paste!$G14064))</f>
        <v/>
      </c>
      <c r="B14067" s="43">
        <f>IF(GL_Paste!$B14064="","",DATE(YEAR(GL_Paste!$E14064),MONTH(GL_Paste!$E14064),1))</f>
        <v/>
      </c>
      <c r="C14067">
        <f>IF(GL_Paste!$B14064="","",IF(TRIM(GL_Paste!$M14064)&lt;&gt;"",TRIM(GL_Paste!$M14064),IFERROR(MID(GL_Paste!$I14064,FIND("[",GL_Paste!$I14064)+1,FIND("]",GL_Paste!$I14064)-FIND("[",GL_Paste!$I14064)-1),"")))</f>
        <v/>
      </c>
      <c r="D14067">
        <f>IF(GL_Paste!$B14064="","",IFERROR(INDEX(DeptName,MATCH($C14067,DeptTag,0)),"UNALLOCATED"))</f>
        <v/>
      </c>
      <c r="E14067">
        <f>IF(GL_Paste!$B14064="","",IFERROR(INDEX(AcctCat,MATCH(GL_Paste!$B14064&amp;"",AcctCode,0)),"UNKNOWN"))</f>
        <v/>
      </c>
      <c r="F14067">
        <f>IF(GL_Paste!$B14064="","",IFERROR(INDEX(AcctSub,MATCH(GL_Paste!$B14064&amp;"",AcctCode,0)),"UNKNOWN"))</f>
        <v/>
      </c>
    </row>
    <row r="14068">
      <c r="A14068" s="40">
        <f>IF(GL_Paste!$B14065="","",N(GL_Paste!$H14065)-N(GL_Paste!$G14065))</f>
        <v/>
      </c>
      <c r="B14068" s="43">
        <f>IF(GL_Paste!$B14065="","",DATE(YEAR(GL_Paste!$E14065),MONTH(GL_Paste!$E14065),1))</f>
        <v/>
      </c>
      <c r="C14068">
        <f>IF(GL_Paste!$B14065="","",IF(TRIM(GL_Paste!$M14065)&lt;&gt;"",TRIM(GL_Paste!$M14065),IFERROR(MID(GL_Paste!$I14065,FIND("[",GL_Paste!$I14065)+1,FIND("]",GL_Paste!$I14065)-FIND("[",GL_Paste!$I14065)-1),"")))</f>
        <v/>
      </c>
      <c r="D14068">
        <f>IF(GL_Paste!$B14065="","",IFERROR(INDEX(DeptName,MATCH($C14068,DeptTag,0)),"UNALLOCATED"))</f>
        <v/>
      </c>
      <c r="E14068">
        <f>IF(GL_Paste!$B14065="","",IFERROR(INDEX(AcctCat,MATCH(GL_Paste!$B14065&amp;"",AcctCode,0)),"UNKNOWN"))</f>
        <v/>
      </c>
      <c r="F14068">
        <f>IF(GL_Paste!$B14065="","",IFERROR(INDEX(AcctSub,MATCH(GL_Paste!$B14065&amp;"",AcctCode,0)),"UNKNOWN"))</f>
        <v/>
      </c>
    </row>
    <row r="14069">
      <c r="A14069" s="40">
        <f>IF(GL_Paste!$B14066="","",N(GL_Paste!$H14066)-N(GL_Paste!$G14066))</f>
        <v/>
      </c>
      <c r="B14069" s="43">
        <f>IF(GL_Paste!$B14066="","",DATE(YEAR(GL_Paste!$E14066),MONTH(GL_Paste!$E14066),1))</f>
        <v/>
      </c>
      <c r="C14069">
        <f>IF(GL_Paste!$B14066="","",IF(TRIM(GL_Paste!$M14066)&lt;&gt;"",TRIM(GL_Paste!$M14066),IFERROR(MID(GL_Paste!$I14066,FIND("[",GL_Paste!$I14066)+1,FIND("]",GL_Paste!$I14066)-FIND("[",GL_Paste!$I14066)-1),"")))</f>
        <v/>
      </c>
      <c r="D14069">
        <f>IF(GL_Paste!$B14066="","",IFERROR(INDEX(DeptName,MATCH($C14069,DeptTag,0)),"UNALLOCATED"))</f>
        <v/>
      </c>
      <c r="E14069">
        <f>IF(GL_Paste!$B14066="","",IFERROR(INDEX(AcctCat,MATCH(GL_Paste!$B14066&amp;"",AcctCode,0)),"UNKNOWN"))</f>
        <v/>
      </c>
      <c r="F14069">
        <f>IF(GL_Paste!$B14066="","",IFERROR(INDEX(AcctSub,MATCH(GL_Paste!$B14066&amp;"",AcctCode,0)),"UNKNOWN"))</f>
        <v/>
      </c>
    </row>
    <row r="14070">
      <c r="A14070" s="40">
        <f>IF(GL_Paste!$B14067="","",N(GL_Paste!$H14067)-N(GL_Paste!$G14067))</f>
        <v/>
      </c>
      <c r="B14070" s="43">
        <f>IF(GL_Paste!$B14067="","",DATE(YEAR(GL_Paste!$E14067),MONTH(GL_Paste!$E14067),1))</f>
        <v/>
      </c>
      <c r="C14070">
        <f>IF(GL_Paste!$B14067="","",IF(TRIM(GL_Paste!$M14067)&lt;&gt;"",TRIM(GL_Paste!$M14067),IFERROR(MID(GL_Paste!$I14067,FIND("[",GL_Paste!$I14067)+1,FIND("]",GL_Paste!$I14067)-FIND("[",GL_Paste!$I14067)-1),"")))</f>
        <v/>
      </c>
      <c r="D14070">
        <f>IF(GL_Paste!$B14067="","",IFERROR(INDEX(DeptName,MATCH($C14070,DeptTag,0)),"UNALLOCATED"))</f>
        <v/>
      </c>
      <c r="E14070">
        <f>IF(GL_Paste!$B14067="","",IFERROR(INDEX(AcctCat,MATCH(GL_Paste!$B14067&amp;"",AcctCode,0)),"UNKNOWN"))</f>
        <v/>
      </c>
      <c r="F14070">
        <f>IF(GL_Paste!$B14067="","",IFERROR(INDEX(AcctSub,MATCH(GL_Paste!$B14067&amp;"",AcctCode,0)),"UNKNOWN"))</f>
        <v/>
      </c>
    </row>
    <row r="14071">
      <c r="A14071" s="40">
        <f>IF(GL_Paste!$B14068="","",N(GL_Paste!$H14068)-N(GL_Paste!$G14068))</f>
        <v/>
      </c>
      <c r="B14071" s="43">
        <f>IF(GL_Paste!$B14068="","",DATE(YEAR(GL_Paste!$E14068),MONTH(GL_Paste!$E14068),1))</f>
        <v/>
      </c>
      <c r="C14071">
        <f>IF(GL_Paste!$B14068="","",IF(TRIM(GL_Paste!$M14068)&lt;&gt;"",TRIM(GL_Paste!$M14068),IFERROR(MID(GL_Paste!$I14068,FIND("[",GL_Paste!$I14068)+1,FIND("]",GL_Paste!$I14068)-FIND("[",GL_Paste!$I14068)-1),"")))</f>
        <v/>
      </c>
      <c r="D14071">
        <f>IF(GL_Paste!$B14068="","",IFERROR(INDEX(DeptName,MATCH($C14071,DeptTag,0)),"UNALLOCATED"))</f>
        <v/>
      </c>
      <c r="E14071">
        <f>IF(GL_Paste!$B14068="","",IFERROR(INDEX(AcctCat,MATCH(GL_Paste!$B14068&amp;"",AcctCode,0)),"UNKNOWN"))</f>
        <v/>
      </c>
      <c r="F14071">
        <f>IF(GL_Paste!$B14068="","",IFERROR(INDEX(AcctSub,MATCH(GL_Paste!$B14068&amp;"",AcctCode,0)),"UNKNOWN"))</f>
        <v/>
      </c>
    </row>
    <row r="14072">
      <c r="A14072" s="40">
        <f>IF(GL_Paste!$B14069="","",N(GL_Paste!$H14069)-N(GL_Paste!$G14069))</f>
        <v/>
      </c>
      <c r="B14072" s="43">
        <f>IF(GL_Paste!$B14069="","",DATE(YEAR(GL_Paste!$E14069),MONTH(GL_Paste!$E14069),1))</f>
        <v/>
      </c>
      <c r="C14072">
        <f>IF(GL_Paste!$B14069="","",IF(TRIM(GL_Paste!$M14069)&lt;&gt;"",TRIM(GL_Paste!$M14069),IFERROR(MID(GL_Paste!$I14069,FIND("[",GL_Paste!$I14069)+1,FIND("]",GL_Paste!$I14069)-FIND("[",GL_Paste!$I14069)-1),"")))</f>
        <v/>
      </c>
      <c r="D14072">
        <f>IF(GL_Paste!$B14069="","",IFERROR(INDEX(DeptName,MATCH($C14072,DeptTag,0)),"UNALLOCATED"))</f>
        <v/>
      </c>
      <c r="E14072">
        <f>IF(GL_Paste!$B14069="","",IFERROR(INDEX(AcctCat,MATCH(GL_Paste!$B14069&amp;"",AcctCode,0)),"UNKNOWN"))</f>
        <v/>
      </c>
      <c r="F14072">
        <f>IF(GL_Paste!$B14069="","",IFERROR(INDEX(AcctSub,MATCH(GL_Paste!$B14069&amp;"",AcctCode,0)),"UNKNOWN"))</f>
        <v/>
      </c>
    </row>
    <row r="14073">
      <c r="A14073" s="40">
        <f>IF(GL_Paste!$B14070="","",N(GL_Paste!$H14070)-N(GL_Paste!$G14070))</f>
        <v/>
      </c>
      <c r="B14073" s="43">
        <f>IF(GL_Paste!$B14070="","",DATE(YEAR(GL_Paste!$E14070),MONTH(GL_Paste!$E14070),1))</f>
        <v/>
      </c>
      <c r="C14073">
        <f>IF(GL_Paste!$B14070="","",IF(TRIM(GL_Paste!$M14070)&lt;&gt;"",TRIM(GL_Paste!$M14070),IFERROR(MID(GL_Paste!$I14070,FIND("[",GL_Paste!$I14070)+1,FIND("]",GL_Paste!$I14070)-FIND("[",GL_Paste!$I14070)-1),"")))</f>
        <v/>
      </c>
      <c r="D14073">
        <f>IF(GL_Paste!$B14070="","",IFERROR(INDEX(DeptName,MATCH($C14073,DeptTag,0)),"UNALLOCATED"))</f>
        <v/>
      </c>
      <c r="E14073">
        <f>IF(GL_Paste!$B14070="","",IFERROR(INDEX(AcctCat,MATCH(GL_Paste!$B14070&amp;"",AcctCode,0)),"UNKNOWN"))</f>
        <v/>
      </c>
      <c r="F14073">
        <f>IF(GL_Paste!$B14070="","",IFERROR(INDEX(AcctSub,MATCH(GL_Paste!$B14070&amp;"",AcctCode,0)),"UNKNOWN"))</f>
        <v/>
      </c>
    </row>
    <row r="14074">
      <c r="A14074" s="40">
        <f>IF(GL_Paste!$B14071="","",N(GL_Paste!$H14071)-N(GL_Paste!$G14071))</f>
        <v/>
      </c>
      <c r="B14074" s="43">
        <f>IF(GL_Paste!$B14071="","",DATE(YEAR(GL_Paste!$E14071),MONTH(GL_Paste!$E14071),1))</f>
        <v/>
      </c>
      <c r="C14074">
        <f>IF(GL_Paste!$B14071="","",IF(TRIM(GL_Paste!$M14071)&lt;&gt;"",TRIM(GL_Paste!$M14071),IFERROR(MID(GL_Paste!$I14071,FIND("[",GL_Paste!$I14071)+1,FIND("]",GL_Paste!$I14071)-FIND("[",GL_Paste!$I14071)-1),"")))</f>
        <v/>
      </c>
      <c r="D14074">
        <f>IF(GL_Paste!$B14071="","",IFERROR(INDEX(DeptName,MATCH($C14074,DeptTag,0)),"UNALLOCATED"))</f>
        <v/>
      </c>
      <c r="E14074">
        <f>IF(GL_Paste!$B14071="","",IFERROR(INDEX(AcctCat,MATCH(GL_Paste!$B14071&amp;"",AcctCode,0)),"UNKNOWN"))</f>
        <v/>
      </c>
      <c r="F14074">
        <f>IF(GL_Paste!$B14071="","",IFERROR(INDEX(AcctSub,MATCH(GL_Paste!$B14071&amp;"",AcctCode,0)),"UNKNOWN"))</f>
        <v/>
      </c>
    </row>
    <row r="14075">
      <c r="A14075" s="40">
        <f>IF(GL_Paste!$B14072="","",N(GL_Paste!$H14072)-N(GL_Paste!$G14072))</f>
        <v/>
      </c>
      <c r="B14075" s="43">
        <f>IF(GL_Paste!$B14072="","",DATE(YEAR(GL_Paste!$E14072),MONTH(GL_Paste!$E14072),1))</f>
        <v/>
      </c>
      <c r="C14075">
        <f>IF(GL_Paste!$B14072="","",IF(TRIM(GL_Paste!$M14072)&lt;&gt;"",TRIM(GL_Paste!$M14072),IFERROR(MID(GL_Paste!$I14072,FIND("[",GL_Paste!$I14072)+1,FIND("]",GL_Paste!$I14072)-FIND("[",GL_Paste!$I14072)-1),"")))</f>
        <v/>
      </c>
      <c r="D14075">
        <f>IF(GL_Paste!$B14072="","",IFERROR(INDEX(DeptName,MATCH($C14075,DeptTag,0)),"UNALLOCATED"))</f>
        <v/>
      </c>
      <c r="E14075">
        <f>IF(GL_Paste!$B14072="","",IFERROR(INDEX(AcctCat,MATCH(GL_Paste!$B14072&amp;"",AcctCode,0)),"UNKNOWN"))</f>
        <v/>
      </c>
      <c r="F14075">
        <f>IF(GL_Paste!$B14072="","",IFERROR(INDEX(AcctSub,MATCH(GL_Paste!$B14072&amp;"",AcctCode,0)),"UNKNOWN"))</f>
        <v/>
      </c>
    </row>
    <row r="14076">
      <c r="A14076" s="40">
        <f>IF(GL_Paste!$B14073="","",N(GL_Paste!$H14073)-N(GL_Paste!$G14073))</f>
        <v/>
      </c>
      <c r="B14076" s="43">
        <f>IF(GL_Paste!$B14073="","",DATE(YEAR(GL_Paste!$E14073),MONTH(GL_Paste!$E14073),1))</f>
        <v/>
      </c>
      <c r="C14076">
        <f>IF(GL_Paste!$B14073="","",IF(TRIM(GL_Paste!$M14073)&lt;&gt;"",TRIM(GL_Paste!$M14073),IFERROR(MID(GL_Paste!$I14073,FIND("[",GL_Paste!$I14073)+1,FIND("]",GL_Paste!$I14073)-FIND("[",GL_Paste!$I14073)-1),"")))</f>
        <v/>
      </c>
      <c r="D14076">
        <f>IF(GL_Paste!$B14073="","",IFERROR(INDEX(DeptName,MATCH($C14076,DeptTag,0)),"UNALLOCATED"))</f>
        <v/>
      </c>
      <c r="E14076">
        <f>IF(GL_Paste!$B14073="","",IFERROR(INDEX(AcctCat,MATCH(GL_Paste!$B14073&amp;"",AcctCode,0)),"UNKNOWN"))</f>
        <v/>
      </c>
      <c r="F14076">
        <f>IF(GL_Paste!$B14073="","",IFERROR(INDEX(AcctSub,MATCH(GL_Paste!$B14073&amp;"",AcctCode,0)),"UNKNOWN"))</f>
        <v/>
      </c>
    </row>
    <row r="14077">
      <c r="A14077" s="40">
        <f>IF(GL_Paste!$B14074="","",N(GL_Paste!$H14074)-N(GL_Paste!$G14074))</f>
        <v/>
      </c>
      <c r="B14077" s="43">
        <f>IF(GL_Paste!$B14074="","",DATE(YEAR(GL_Paste!$E14074),MONTH(GL_Paste!$E14074),1))</f>
        <v/>
      </c>
      <c r="C14077">
        <f>IF(GL_Paste!$B14074="","",IF(TRIM(GL_Paste!$M14074)&lt;&gt;"",TRIM(GL_Paste!$M14074),IFERROR(MID(GL_Paste!$I14074,FIND("[",GL_Paste!$I14074)+1,FIND("]",GL_Paste!$I14074)-FIND("[",GL_Paste!$I14074)-1),"")))</f>
        <v/>
      </c>
      <c r="D14077">
        <f>IF(GL_Paste!$B14074="","",IFERROR(INDEX(DeptName,MATCH($C14077,DeptTag,0)),"UNALLOCATED"))</f>
        <v/>
      </c>
      <c r="E14077">
        <f>IF(GL_Paste!$B14074="","",IFERROR(INDEX(AcctCat,MATCH(GL_Paste!$B14074&amp;"",AcctCode,0)),"UNKNOWN"))</f>
        <v/>
      </c>
      <c r="F14077">
        <f>IF(GL_Paste!$B14074="","",IFERROR(INDEX(AcctSub,MATCH(GL_Paste!$B14074&amp;"",AcctCode,0)),"UNKNOWN"))</f>
        <v/>
      </c>
    </row>
    <row r="14078">
      <c r="A14078" s="40">
        <f>IF(GL_Paste!$B14075="","",N(GL_Paste!$H14075)-N(GL_Paste!$G14075))</f>
        <v/>
      </c>
      <c r="B14078" s="43">
        <f>IF(GL_Paste!$B14075="","",DATE(YEAR(GL_Paste!$E14075),MONTH(GL_Paste!$E14075),1))</f>
        <v/>
      </c>
      <c r="C14078">
        <f>IF(GL_Paste!$B14075="","",IF(TRIM(GL_Paste!$M14075)&lt;&gt;"",TRIM(GL_Paste!$M14075),IFERROR(MID(GL_Paste!$I14075,FIND("[",GL_Paste!$I14075)+1,FIND("]",GL_Paste!$I14075)-FIND("[",GL_Paste!$I14075)-1),"")))</f>
        <v/>
      </c>
      <c r="D14078">
        <f>IF(GL_Paste!$B14075="","",IFERROR(INDEX(DeptName,MATCH($C14078,DeptTag,0)),"UNALLOCATED"))</f>
        <v/>
      </c>
      <c r="E14078">
        <f>IF(GL_Paste!$B14075="","",IFERROR(INDEX(AcctCat,MATCH(GL_Paste!$B14075&amp;"",AcctCode,0)),"UNKNOWN"))</f>
        <v/>
      </c>
      <c r="F14078">
        <f>IF(GL_Paste!$B14075="","",IFERROR(INDEX(AcctSub,MATCH(GL_Paste!$B14075&amp;"",AcctCode,0)),"UNKNOWN"))</f>
        <v/>
      </c>
    </row>
    <row r="14079">
      <c r="A14079" s="40">
        <f>IF(GL_Paste!$B14076="","",N(GL_Paste!$H14076)-N(GL_Paste!$G14076))</f>
        <v/>
      </c>
      <c r="B14079" s="43">
        <f>IF(GL_Paste!$B14076="","",DATE(YEAR(GL_Paste!$E14076),MONTH(GL_Paste!$E14076),1))</f>
        <v/>
      </c>
      <c r="C14079">
        <f>IF(GL_Paste!$B14076="","",IF(TRIM(GL_Paste!$M14076)&lt;&gt;"",TRIM(GL_Paste!$M14076),IFERROR(MID(GL_Paste!$I14076,FIND("[",GL_Paste!$I14076)+1,FIND("]",GL_Paste!$I14076)-FIND("[",GL_Paste!$I14076)-1),"")))</f>
        <v/>
      </c>
      <c r="D14079">
        <f>IF(GL_Paste!$B14076="","",IFERROR(INDEX(DeptName,MATCH($C14079,DeptTag,0)),"UNALLOCATED"))</f>
        <v/>
      </c>
      <c r="E14079">
        <f>IF(GL_Paste!$B14076="","",IFERROR(INDEX(AcctCat,MATCH(GL_Paste!$B14076&amp;"",AcctCode,0)),"UNKNOWN"))</f>
        <v/>
      </c>
      <c r="F14079">
        <f>IF(GL_Paste!$B14076="","",IFERROR(INDEX(AcctSub,MATCH(GL_Paste!$B14076&amp;"",AcctCode,0)),"UNKNOWN"))</f>
        <v/>
      </c>
    </row>
    <row r="14080">
      <c r="A14080" s="40">
        <f>IF(GL_Paste!$B14077="","",N(GL_Paste!$H14077)-N(GL_Paste!$G14077))</f>
        <v/>
      </c>
      <c r="B14080" s="43">
        <f>IF(GL_Paste!$B14077="","",DATE(YEAR(GL_Paste!$E14077),MONTH(GL_Paste!$E14077),1))</f>
        <v/>
      </c>
      <c r="C14080">
        <f>IF(GL_Paste!$B14077="","",IF(TRIM(GL_Paste!$M14077)&lt;&gt;"",TRIM(GL_Paste!$M14077),IFERROR(MID(GL_Paste!$I14077,FIND("[",GL_Paste!$I14077)+1,FIND("]",GL_Paste!$I14077)-FIND("[",GL_Paste!$I14077)-1),"")))</f>
        <v/>
      </c>
      <c r="D14080">
        <f>IF(GL_Paste!$B14077="","",IFERROR(INDEX(DeptName,MATCH($C14080,DeptTag,0)),"UNALLOCATED"))</f>
        <v/>
      </c>
      <c r="E14080">
        <f>IF(GL_Paste!$B14077="","",IFERROR(INDEX(AcctCat,MATCH(GL_Paste!$B14077&amp;"",AcctCode,0)),"UNKNOWN"))</f>
        <v/>
      </c>
      <c r="F14080">
        <f>IF(GL_Paste!$B14077="","",IFERROR(INDEX(AcctSub,MATCH(GL_Paste!$B14077&amp;"",AcctCode,0)),"UNKNOWN"))</f>
        <v/>
      </c>
    </row>
    <row r="14081">
      <c r="A14081" s="40">
        <f>IF(GL_Paste!$B14078="","",N(GL_Paste!$H14078)-N(GL_Paste!$G14078))</f>
        <v/>
      </c>
      <c r="B14081" s="43">
        <f>IF(GL_Paste!$B14078="","",DATE(YEAR(GL_Paste!$E14078),MONTH(GL_Paste!$E14078),1))</f>
        <v/>
      </c>
      <c r="C14081">
        <f>IF(GL_Paste!$B14078="","",IF(TRIM(GL_Paste!$M14078)&lt;&gt;"",TRIM(GL_Paste!$M14078),IFERROR(MID(GL_Paste!$I14078,FIND("[",GL_Paste!$I14078)+1,FIND("]",GL_Paste!$I14078)-FIND("[",GL_Paste!$I14078)-1),"")))</f>
        <v/>
      </c>
      <c r="D14081">
        <f>IF(GL_Paste!$B14078="","",IFERROR(INDEX(DeptName,MATCH($C14081,DeptTag,0)),"UNALLOCATED"))</f>
        <v/>
      </c>
      <c r="E14081">
        <f>IF(GL_Paste!$B14078="","",IFERROR(INDEX(AcctCat,MATCH(GL_Paste!$B14078&amp;"",AcctCode,0)),"UNKNOWN"))</f>
        <v/>
      </c>
      <c r="F14081">
        <f>IF(GL_Paste!$B14078="","",IFERROR(INDEX(AcctSub,MATCH(GL_Paste!$B14078&amp;"",AcctCode,0)),"UNKNOWN"))</f>
        <v/>
      </c>
    </row>
    <row r="14082">
      <c r="A14082" s="40">
        <f>IF(GL_Paste!$B14079="","",N(GL_Paste!$H14079)-N(GL_Paste!$G14079))</f>
        <v/>
      </c>
      <c r="B14082" s="43">
        <f>IF(GL_Paste!$B14079="","",DATE(YEAR(GL_Paste!$E14079),MONTH(GL_Paste!$E14079),1))</f>
        <v/>
      </c>
      <c r="C14082">
        <f>IF(GL_Paste!$B14079="","",IF(TRIM(GL_Paste!$M14079)&lt;&gt;"",TRIM(GL_Paste!$M14079),IFERROR(MID(GL_Paste!$I14079,FIND("[",GL_Paste!$I14079)+1,FIND("]",GL_Paste!$I14079)-FIND("[",GL_Paste!$I14079)-1),"")))</f>
        <v/>
      </c>
      <c r="D14082">
        <f>IF(GL_Paste!$B14079="","",IFERROR(INDEX(DeptName,MATCH($C14082,DeptTag,0)),"UNALLOCATED"))</f>
        <v/>
      </c>
      <c r="E14082">
        <f>IF(GL_Paste!$B14079="","",IFERROR(INDEX(AcctCat,MATCH(GL_Paste!$B14079&amp;"",AcctCode,0)),"UNKNOWN"))</f>
        <v/>
      </c>
      <c r="F14082">
        <f>IF(GL_Paste!$B14079="","",IFERROR(INDEX(AcctSub,MATCH(GL_Paste!$B14079&amp;"",AcctCode,0)),"UNKNOWN"))</f>
        <v/>
      </c>
    </row>
    <row r="14083">
      <c r="A14083" s="40">
        <f>IF(GL_Paste!$B14080="","",N(GL_Paste!$H14080)-N(GL_Paste!$G14080))</f>
        <v/>
      </c>
      <c r="B14083" s="43">
        <f>IF(GL_Paste!$B14080="","",DATE(YEAR(GL_Paste!$E14080),MONTH(GL_Paste!$E14080),1))</f>
        <v/>
      </c>
      <c r="C14083">
        <f>IF(GL_Paste!$B14080="","",IF(TRIM(GL_Paste!$M14080)&lt;&gt;"",TRIM(GL_Paste!$M14080),IFERROR(MID(GL_Paste!$I14080,FIND("[",GL_Paste!$I14080)+1,FIND("]",GL_Paste!$I14080)-FIND("[",GL_Paste!$I14080)-1),"")))</f>
        <v/>
      </c>
      <c r="D14083">
        <f>IF(GL_Paste!$B14080="","",IFERROR(INDEX(DeptName,MATCH($C14083,DeptTag,0)),"UNALLOCATED"))</f>
        <v/>
      </c>
      <c r="E14083">
        <f>IF(GL_Paste!$B14080="","",IFERROR(INDEX(AcctCat,MATCH(GL_Paste!$B14080&amp;"",AcctCode,0)),"UNKNOWN"))</f>
        <v/>
      </c>
      <c r="F14083">
        <f>IF(GL_Paste!$B14080="","",IFERROR(INDEX(AcctSub,MATCH(GL_Paste!$B14080&amp;"",AcctCode,0)),"UNKNOWN"))</f>
        <v/>
      </c>
    </row>
    <row r="14084">
      <c r="A14084" s="40">
        <f>IF(GL_Paste!$B14081="","",N(GL_Paste!$H14081)-N(GL_Paste!$G14081))</f>
        <v/>
      </c>
      <c r="B14084" s="43">
        <f>IF(GL_Paste!$B14081="","",DATE(YEAR(GL_Paste!$E14081),MONTH(GL_Paste!$E14081),1))</f>
        <v/>
      </c>
      <c r="C14084">
        <f>IF(GL_Paste!$B14081="","",IF(TRIM(GL_Paste!$M14081)&lt;&gt;"",TRIM(GL_Paste!$M14081),IFERROR(MID(GL_Paste!$I14081,FIND("[",GL_Paste!$I14081)+1,FIND("]",GL_Paste!$I14081)-FIND("[",GL_Paste!$I14081)-1),"")))</f>
        <v/>
      </c>
      <c r="D14084">
        <f>IF(GL_Paste!$B14081="","",IFERROR(INDEX(DeptName,MATCH($C14084,DeptTag,0)),"UNALLOCATED"))</f>
        <v/>
      </c>
      <c r="E14084">
        <f>IF(GL_Paste!$B14081="","",IFERROR(INDEX(AcctCat,MATCH(GL_Paste!$B14081&amp;"",AcctCode,0)),"UNKNOWN"))</f>
        <v/>
      </c>
      <c r="F14084">
        <f>IF(GL_Paste!$B14081="","",IFERROR(INDEX(AcctSub,MATCH(GL_Paste!$B14081&amp;"",AcctCode,0)),"UNKNOWN"))</f>
        <v/>
      </c>
    </row>
    <row r="14085">
      <c r="A14085" s="40">
        <f>IF(GL_Paste!$B14082="","",N(GL_Paste!$H14082)-N(GL_Paste!$G14082))</f>
        <v/>
      </c>
      <c r="B14085" s="43">
        <f>IF(GL_Paste!$B14082="","",DATE(YEAR(GL_Paste!$E14082),MONTH(GL_Paste!$E14082),1))</f>
        <v/>
      </c>
      <c r="C14085">
        <f>IF(GL_Paste!$B14082="","",IF(TRIM(GL_Paste!$M14082)&lt;&gt;"",TRIM(GL_Paste!$M14082),IFERROR(MID(GL_Paste!$I14082,FIND("[",GL_Paste!$I14082)+1,FIND("]",GL_Paste!$I14082)-FIND("[",GL_Paste!$I14082)-1),"")))</f>
        <v/>
      </c>
      <c r="D14085">
        <f>IF(GL_Paste!$B14082="","",IFERROR(INDEX(DeptName,MATCH($C14085,DeptTag,0)),"UNALLOCATED"))</f>
        <v/>
      </c>
      <c r="E14085">
        <f>IF(GL_Paste!$B14082="","",IFERROR(INDEX(AcctCat,MATCH(GL_Paste!$B14082&amp;"",AcctCode,0)),"UNKNOWN"))</f>
        <v/>
      </c>
      <c r="F14085">
        <f>IF(GL_Paste!$B14082="","",IFERROR(INDEX(AcctSub,MATCH(GL_Paste!$B14082&amp;"",AcctCode,0)),"UNKNOWN"))</f>
        <v/>
      </c>
    </row>
    <row r="14086">
      <c r="A14086" s="40">
        <f>IF(GL_Paste!$B14083="","",N(GL_Paste!$H14083)-N(GL_Paste!$G14083))</f>
        <v/>
      </c>
      <c r="B14086" s="43">
        <f>IF(GL_Paste!$B14083="","",DATE(YEAR(GL_Paste!$E14083),MONTH(GL_Paste!$E14083),1))</f>
        <v/>
      </c>
      <c r="C14086">
        <f>IF(GL_Paste!$B14083="","",IF(TRIM(GL_Paste!$M14083)&lt;&gt;"",TRIM(GL_Paste!$M14083),IFERROR(MID(GL_Paste!$I14083,FIND("[",GL_Paste!$I14083)+1,FIND("]",GL_Paste!$I14083)-FIND("[",GL_Paste!$I14083)-1),"")))</f>
        <v/>
      </c>
      <c r="D14086">
        <f>IF(GL_Paste!$B14083="","",IFERROR(INDEX(DeptName,MATCH($C14086,DeptTag,0)),"UNALLOCATED"))</f>
        <v/>
      </c>
      <c r="E14086">
        <f>IF(GL_Paste!$B14083="","",IFERROR(INDEX(AcctCat,MATCH(GL_Paste!$B14083&amp;"",AcctCode,0)),"UNKNOWN"))</f>
        <v/>
      </c>
      <c r="F14086">
        <f>IF(GL_Paste!$B14083="","",IFERROR(INDEX(AcctSub,MATCH(GL_Paste!$B14083&amp;"",AcctCode,0)),"UNKNOWN"))</f>
        <v/>
      </c>
    </row>
    <row r="14087">
      <c r="A14087" s="40">
        <f>IF(GL_Paste!$B14084="","",N(GL_Paste!$H14084)-N(GL_Paste!$G14084))</f>
        <v/>
      </c>
      <c r="B14087" s="43">
        <f>IF(GL_Paste!$B14084="","",DATE(YEAR(GL_Paste!$E14084),MONTH(GL_Paste!$E14084),1))</f>
        <v/>
      </c>
      <c r="C14087">
        <f>IF(GL_Paste!$B14084="","",IF(TRIM(GL_Paste!$M14084)&lt;&gt;"",TRIM(GL_Paste!$M14084),IFERROR(MID(GL_Paste!$I14084,FIND("[",GL_Paste!$I14084)+1,FIND("]",GL_Paste!$I14084)-FIND("[",GL_Paste!$I14084)-1),"")))</f>
        <v/>
      </c>
      <c r="D14087">
        <f>IF(GL_Paste!$B14084="","",IFERROR(INDEX(DeptName,MATCH($C14087,DeptTag,0)),"UNALLOCATED"))</f>
        <v/>
      </c>
      <c r="E14087">
        <f>IF(GL_Paste!$B14084="","",IFERROR(INDEX(AcctCat,MATCH(GL_Paste!$B14084&amp;"",AcctCode,0)),"UNKNOWN"))</f>
        <v/>
      </c>
      <c r="F14087">
        <f>IF(GL_Paste!$B14084="","",IFERROR(INDEX(AcctSub,MATCH(GL_Paste!$B14084&amp;"",AcctCode,0)),"UNKNOWN"))</f>
        <v/>
      </c>
    </row>
    <row r="14088">
      <c r="A14088" s="40">
        <f>IF(GL_Paste!$B14085="","",N(GL_Paste!$H14085)-N(GL_Paste!$G14085))</f>
        <v/>
      </c>
      <c r="B14088" s="43">
        <f>IF(GL_Paste!$B14085="","",DATE(YEAR(GL_Paste!$E14085),MONTH(GL_Paste!$E14085),1))</f>
        <v/>
      </c>
      <c r="C14088">
        <f>IF(GL_Paste!$B14085="","",IF(TRIM(GL_Paste!$M14085)&lt;&gt;"",TRIM(GL_Paste!$M14085),IFERROR(MID(GL_Paste!$I14085,FIND("[",GL_Paste!$I14085)+1,FIND("]",GL_Paste!$I14085)-FIND("[",GL_Paste!$I14085)-1),"")))</f>
        <v/>
      </c>
      <c r="D14088">
        <f>IF(GL_Paste!$B14085="","",IFERROR(INDEX(DeptName,MATCH($C14088,DeptTag,0)),"UNALLOCATED"))</f>
        <v/>
      </c>
      <c r="E14088">
        <f>IF(GL_Paste!$B14085="","",IFERROR(INDEX(AcctCat,MATCH(GL_Paste!$B14085&amp;"",AcctCode,0)),"UNKNOWN"))</f>
        <v/>
      </c>
      <c r="F14088">
        <f>IF(GL_Paste!$B14085="","",IFERROR(INDEX(AcctSub,MATCH(GL_Paste!$B14085&amp;"",AcctCode,0)),"UNKNOWN"))</f>
        <v/>
      </c>
    </row>
    <row r="14089">
      <c r="A14089" s="40">
        <f>IF(GL_Paste!$B14086="","",N(GL_Paste!$H14086)-N(GL_Paste!$G14086))</f>
        <v/>
      </c>
      <c r="B14089" s="43">
        <f>IF(GL_Paste!$B14086="","",DATE(YEAR(GL_Paste!$E14086),MONTH(GL_Paste!$E14086),1))</f>
        <v/>
      </c>
      <c r="C14089">
        <f>IF(GL_Paste!$B14086="","",IF(TRIM(GL_Paste!$M14086)&lt;&gt;"",TRIM(GL_Paste!$M14086),IFERROR(MID(GL_Paste!$I14086,FIND("[",GL_Paste!$I14086)+1,FIND("]",GL_Paste!$I14086)-FIND("[",GL_Paste!$I14086)-1),"")))</f>
        <v/>
      </c>
      <c r="D14089">
        <f>IF(GL_Paste!$B14086="","",IFERROR(INDEX(DeptName,MATCH($C14089,DeptTag,0)),"UNALLOCATED"))</f>
        <v/>
      </c>
      <c r="E14089">
        <f>IF(GL_Paste!$B14086="","",IFERROR(INDEX(AcctCat,MATCH(GL_Paste!$B14086&amp;"",AcctCode,0)),"UNKNOWN"))</f>
        <v/>
      </c>
      <c r="F14089">
        <f>IF(GL_Paste!$B14086="","",IFERROR(INDEX(AcctSub,MATCH(GL_Paste!$B14086&amp;"",AcctCode,0)),"UNKNOWN"))</f>
        <v/>
      </c>
    </row>
    <row r="14090">
      <c r="A14090" s="40">
        <f>IF(GL_Paste!$B14087="","",N(GL_Paste!$H14087)-N(GL_Paste!$G14087))</f>
        <v/>
      </c>
      <c r="B14090" s="43">
        <f>IF(GL_Paste!$B14087="","",DATE(YEAR(GL_Paste!$E14087),MONTH(GL_Paste!$E14087),1))</f>
        <v/>
      </c>
      <c r="C14090">
        <f>IF(GL_Paste!$B14087="","",IF(TRIM(GL_Paste!$M14087)&lt;&gt;"",TRIM(GL_Paste!$M14087),IFERROR(MID(GL_Paste!$I14087,FIND("[",GL_Paste!$I14087)+1,FIND("]",GL_Paste!$I14087)-FIND("[",GL_Paste!$I14087)-1),"")))</f>
        <v/>
      </c>
      <c r="D14090">
        <f>IF(GL_Paste!$B14087="","",IFERROR(INDEX(DeptName,MATCH($C14090,DeptTag,0)),"UNALLOCATED"))</f>
        <v/>
      </c>
      <c r="E14090">
        <f>IF(GL_Paste!$B14087="","",IFERROR(INDEX(AcctCat,MATCH(GL_Paste!$B14087&amp;"",AcctCode,0)),"UNKNOWN"))</f>
        <v/>
      </c>
      <c r="F14090">
        <f>IF(GL_Paste!$B14087="","",IFERROR(INDEX(AcctSub,MATCH(GL_Paste!$B14087&amp;"",AcctCode,0)),"UNKNOWN"))</f>
        <v/>
      </c>
    </row>
    <row r="14091">
      <c r="A14091" s="40">
        <f>IF(GL_Paste!$B14088="","",N(GL_Paste!$H14088)-N(GL_Paste!$G14088))</f>
        <v/>
      </c>
      <c r="B14091" s="43">
        <f>IF(GL_Paste!$B14088="","",DATE(YEAR(GL_Paste!$E14088),MONTH(GL_Paste!$E14088),1))</f>
        <v/>
      </c>
      <c r="C14091">
        <f>IF(GL_Paste!$B14088="","",IF(TRIM(GL_Paste!$M14088)&lt;&gt;"",TRIM(GL_Paste!$M14088),IFERROR(MID(GL_Paste!$I14088,FIND("[",GL_Paste!$I14088)+1,FIND("]",GL_Paste!$I14088)-FIND("[",GL_Paste!$I14088)-1),"")))</f>
        <v/>
      </c>
      <c r="D14091">
        <f>IF(GL_Paste!$B14088="","",IFERROR(INDEX(DeptName,MATCH($C14091,DeptTag,0)),"UNALLOCATED"))</f>
        <v/>
      </c>
      <c r="E14091">
        <f>IF(GL_Paste!$B14088="","",IFERROR(INDEX(AcctCat,MATCH(GL_Paste!$B14088&amp;"",AcctCode,0)),"UNKNOWN"))</f>
        <v/>
      </c>
      <c r="F14091">
        <f>IF(GL_Paste!$B14088="","",IFERROR(INDEX(AcctSub,MATCH(GL_Paste!$B14088&amp;"",AcctCode,0)),"UNKNOWN"))</f>
        <v/>
      </c>
    </row>
    <row r="14092">
      <c r="A14092" s="40">
        <f>IF(GL_Paste!$B14089="","",N(GL_Paste!$H14089)-N(GL_Paste!$G14089))</f>
        <v/>
      </c>
      <c r="B14092" s="43">
        <f>IF(GL_Paste!$B14089="","",DATE(YEAR(GL_Paste!$E14089),MONTH(GL_Paste!$E14089),1))</f>
        <v/>
      </c>
      <c r="C14092">
        <f>IF(GL_Paste!$B14089="","",IF(TRIM(GL_Paste!$M14089)&lt;&gt;"",TRIM(GL_Paste!$M14089),IFERROR(MID(GL_Paste!$I14089,FIND("[",GL_Paste!$I14089)+1,FIND("]",GL_Paste!$I14089)-FIND("[",GL_Paste!$I14089)-1),"")))</f>
        <v/>
      </c>
      <c r="D14092">
        <f>IF(GL_Paste!$B14089="","",IFERROR(INDEX(DeptName,MATCH($C14092,DeptTag,0)),"UNALLOCATED"))</f>
        <v/>
      </c>
      <c r="E14092">
        <f>IF(GL_Paste!$B14089="","",IFERROR(INDEX(AcctCat,MATCH(GL_Paste!$B14089&amp;"",AcctCode,0)),"UNKNOWN"))</f>
        <v/>
      </c>
      <c r="F14092">
        <f>IF(GL_Paste!$B14089="","",IFERROR(INDEX(AcctSub,MATCH(GL_Paste!$B14089&amp;"",AcctCode,0)),"UNKNOWN"))</f>
        <v/>
      </c>
    </row>
    <row r="14093">
      <c r="A14093" s="40">
        <f>IF(GL_Paste!$B14090="","",N(GL_Paste!$H14090)-N(GL_Paste!$G14090))</f>
        <v/>
      </c>
      <c r="B14093" s="43">
        <f>IF(GL_Paste!$B14090="","",DATE(YEAR(GL_Paste!$E14090),MONTH(GL_Paste!$E14090),1))</f>
        <v/>
      </c>
      <c r="C14093">
        <f>IF(GL_Paste!$B14090="","",IF(TRIM(GL_Paste!$M14090)&lt;&gt;"",TRIM(GL_Paste!$M14090),IFERROR(MID(GL_Paste!$I14090,FIND("[",GL_Paste!$I14090)+1,FIND("]",GL_Paste!$I14090)-FIND("[",GL_Paste!$I14090)-1),"")))</f>
        <v/>
      </c>
      <c r="D14093">
        <f>IF(GL_Paste!$B14090="","",IFERROR(INDEX(DeptName,MATCH($C14093,DeptTag,0)),"UNALLOCATED"))</f>
        <v/>
      </c>
      <c r="E14093">
        <f>IF(GL_Paste!$B14090="","",IFERROR(INDEX(AcctCat,MATCH(GL_Paste!$B14090&amp;"",AcctCode,0)),"UNKNOWN"))</f>
        <v/>
      </c>
      <c r="F14093">
        <f>IF(GL_Paste!$B14090="","",IFERROR(INDEX(AcctSub,MATCH(GL_Paste!$B14090&amp;"",AcctCode,0)),"UNKNOWN"))</f>
        <v/>
      </c>
    </row>
    <row r="14094">
      <c r="A14094" s="40">
        <f>IF(GL_Paste!$B14091="","",N(GL_Paste!$H14091)-N(GL_Paste!$G14091))</f>
        <v/>
      </c>
      <c r="B14094" s="43">
        <f>IF(GL_Paste!$B14091="","",DATE(YEAR(GL_Paste!$E14091),MONTH(GL_Paste!$E14091),1))</f>
        <v/>
      </c>
      <c r="C14094">
        <f>IF(GL_Paste!$B14091="","",IF(TRIM(GL_Paste!$M14091)&lt;&gt;"",TRIM(GL_Paste!$M14091),IFERROR(MID(GL_Paste!$I14091,FIND("[",GL_Paste!$I14091)+1,FIND("]",GL_Paste!$I14091)-FIND("[",GL_Paste!$I14091)-1),"")))</f>
        <v/>
      </c>
      <c r="D14094">
        <f>IF(GL_Paste!$B14091="","",IFERROR(INDEX(DeptName,MATCH($C14094,DeptTag,0)),"UNALLOCATED"))</f>
        <v/>
      </c>
      <c r="E14094">
        <f>IF(GL_Paste!$B14091="","",IFERROR(INDEX(AcctCat,MATCH(GL_Paste!$B14091&amp;"",AcctCode,0)),"UNKNOWN"))</f>
        <v/>
      </c>
      <c r="F14094">
        <f>IF(GL_Paste!$B14091="","",IFERROR(INDEX(AcctSub,MATCH(GL_Paste!$B14091&amp;"",AcctCode,0)),"UNKNOWN"))</f>
        <v/>
      </c>
    </row>
    <row r="14095">
      <c r="A14095" s="40">
        <f>IF(GL_Paste!$B14092="","",N(GL_Paste!$H14092)-N(GL_Paste!$G14092))</f>
        <v/>
      </c>
      <c r="B14095" s="43">
        <f>IF(GL_Paste!$B14092="","",DATE(YEAR(GL_Paste!$E14092),MONTH(GL_Paste!$E14092),1))</f>
        <v/>
      </c>
      <c r="C14095">
        <f>IF(GL_Paste!$B14092="","",IF(TRIM(GL_Paste!$M14092)&lt;&gt;"",TRIM(GL_Paste!$M14092),IFERROR(MID(GL_Paste!$I14092,FIND("[",GL_Paste!$I14092)+1,FIND("]",GL_Paste!$I14092)-FIND("[",GL_Paste!$I14092)-1),"")))</f>
        <v/>
      </c>
      <c r="D14095">
        <f>IF(GL_Paste!$B14092="","",IFERROR(INDEX(DeptName,MATCH($C14095,DeptTag,0)),"UNALLOCATED"))</f>
        <v/>
      </c>
      <c r="E14095">
        <f>IF(GL_Paste!$B14092="","",IFERROR(INDEX(AcctCat,MATCH(GL_Paste!$B14092&amp;"",AcctCode,0)),"UNKNOWN"))</f>
        <v/>
      </c>
      <c r="F14095">
        <f>IF(GL_Paste!$B14092="","",IFERROR(INDEX(AcctSub,MATCH(GL_Paste!$B14092&amp;"",AcctCode,0)),"UNKNOWN"))</f>
        <v/>
      </c>
    </row>
    <row r="14096">
      <c r="A14096" s="40">
        <f>IF(GL_Paste!$B14093="","",N(GL_Paste!$H14093)-N(GL_Paste!$G14093))</f>
        <v/>
      </c>
      <c r="B14096" s="43">
        <f>IF(GL_Paste!$B14093="","",DATE(YEAR(GL_Paste!$E14093),MONTH(GL_Paste!$E14093),1))</f>
        <v/>
      </c>
      <c r="C14096">
        <f>IF(GL_Paste!$B14093="","",IF(TRIM(GL_Paste!$M14093)&lt;&gt;"",TRIM(GL_Paste!$M14093),IFERROR(MID(GL_Paste!$I14093,FIND("[",GL_Paste!$I14093)+1,FIND("]",GL_Paste!$I14093)-FIND("[",GL_Paste!$I14093)-1),"")))</f>
        <v/>
      </c>
      <c r="D14096">
        <f>IF(GL_Paste!$B14093="","",IFERROR(INDEX(DeptName,MATCH($C14096,DeptTag,0)),"UNALLOCATED"))</f>
        <v/>
      </c>
      <c r="E14096">
        <f>IF(GL_Paste!$B14093="","",IFERROR(INDEX(AcctCat,MATCH(GL_Paste!$B14093&amp;"",AcctCode,0)),"UNKNOWN"))</f>
        <v/>
      </c>
      <c r="F14096">
        <f>IF(GL_Paste!$B14093="","",IFERROR(INDEX(AcctSub,MATCH(GL_Paste!$B14093&amp;"",AcctCode,0)),"UNKNOWN"))</f>
        <v/>
      </c>
    </row>
    <row r="14097">
      <c r="A14097" s="40">
        <f>IF(GL_Paste!$B14094="","",N(GL_Paste!$H14094)-N(GL_Paste!$G14094))</f>
        <v/>
      </c>
      <c r="B14097" s="43">
        <f>IF(GL_Paste!$B14094="","",DATE(YEAR(GL_Paste!$E14094),MONTH(GL_Paste!$E14094),1))</f>
        <v/>
      </c>
      <c r="C14097">
        <f>IF(GL_Paste!$B14094="","",IF(TRIM(GL_Paste!$M14094)&lt;&gt;"",TRIM(GL_Paste!$M14094),IFERROR(MID(GL_Paste!$I14094,FIND("[",GL_Paste!$I14094)+1,FIND("]",GL_Paste!$I14094)-FIND("[",GL_Paste!$I14094)-1),"")))</f>
        <v/>
      </c>
      <c r="D14097">
        <f>IF(GL_Paste!$B14094="","",IFERROR(INDEX(DeptName,MATCH($C14097,DeptTag,0)),"UNALLOCATED"))</f>
        <v/>
      </c>
      <c r="E14097">
        <f>IF(GL_Paste!$B14094="","",IFERROR(INDEX(AcctCat,MATCH(GL_Paste!$B14094&amp;"",AcctCode,0)),"UNKNOWN"))</f>
        <v/>
      </c>
      <c r="F14097">
        <f>IF(GL_Paste!$B14094="","",IFERROR(INDEX(AcctSub,MATCH(GL_Paste!$B14094&amp;"",AcctCode,0)),"UNKNOWN"))</f>
        <v/>
      </c>
    </row>
    <row r="14098">
      <c r="A14098" s="40">
        <f>IF(GL_Paste!$B14095="","",N(GL_Paste!$H14095)-N(GL_Paste!$G14095))</f>
        <v/>
      </c>
      <c r="B14098" s="43">
        <f>IF(GL_Paste!$B14095="","",DATE(YEAR(GL_Paste!$E14095),MONTH(GL_Paste!$E14095),1))</f>
        <v/>
      </c>
      <c r="C14098">
        <f>IF(GL_Paste!$B14095="","",IF(TRIM(GL_Paste!$M14095)&lt;&gt;"",TRIM(GL_Paste!$M14095),IFERROR(MID(GL_Paste!$I14095,FIND("[",GL_Paste!$I14095)+1,FIND("]",GL_Paste!$I14095)-FIND("[",GL_Paste!$I14095)-1),"")))</f>
        <v/>
      </c>
      <c r="D14098">
        <f>IF(GL_Paste!$B14095="","",IFERROR(INDEX(DeptName,MATCH($C14098,DeptTag,0)),"UNALLOCATED"))</f>
        <v/>
      </c>
      <c r="E14098">
        <f>IF(GL_Paste!$B14095="","",IFERROR(INDEX(AcctCat,MATCH(GL_Paste!$B14095&amp;"",AcctCode,0)),"UNKNOWN"))</f>
        <v/>
      </c>
      <c r="F14098">
        <f>IF(GL_Paste!$B14095="","",IFERROR(INDEX(AcctSub,MATCH(GL_Paste!$B14095&amp;"",AcctCode,0)),"UNKNOWN"))</f>
        <v/>
      </c>
    </row>
    <row r="14099">
      <c r="A14099" s="40">
        <f>IF(GL_Paste!$B14096="","",N(GL_Paste!$H14096)-N(GL_Paste!$G14096))</f>
        <v/>
      </c>
      <c r="B14099" s="43">
        <f>IF(GL_Paste!$B14096="","",DATE(YEAR(GL_Paste!$E14096),MONTH(GL_Paste!$E14096),1))</f>
        <v/>
      </c>
      <c r="C14099">
        <f>IF(GL_Paste!$B14096="","",IF(TRIM(GL_Paste!$M14096)&lt;&gt;"",TRIM(GL_Paste!$M14096),IFERROR(MID(GL_Paste!$I14096,FIND("[",GL_Paste!$I14096)+1,FIND("]",GL_Paste!$I14096)-FIND("[",GL_Paste!$I14096)-1),"")))</f>
        <v/>
      </c>
      <c r="D14099">
        <f>IF(GL_Paste!$B14096="","",IFERROR(INDEX(DeptName,MATCH($C14099,DeptTag,0)),"UNALLOCATED"))</f>
        <v/>
      </c>
      <c r="E14099">
        <f>IF(GL_Paste!$B14096="","",IFERROR(INDEX(AcctCat,MATCH(GL_Paste!$B14096&amp;"",AcctCode,0)),"UNKNOWN"))</f>
        <v/>
      </c>
      <c r="F14099">
        <f>IF(GL_Paste!$B14096="","",IFERROR(INDEX(AcctSub,MATCH(GL_Paste!$B14096&amp;"",AcctCode,0)),"UNKNOWN"))</f>
        <v/>
      </c>
    </row>
    <row r="14100">
      <c r="A14100" s="40">
        <f>IF(GL_Paste!$B14097="","",N(GL_Paste!$H14097)-N(GL_Paste!$G14097))</f>
        <v/>
      </c>
      <c r="B14100" s="43">
        <f>IF(GL_Paste!$B14097="","",DATE(YEAR(GL_Paste!$E14097),MONTH(GL_Paste!$E14097),1))</f>
        <v/>
      </c>
      <c r="C14100">
        <f>IF(GL_Paste!$B14097="","",IF(TRIM(GL_Paste!$M14097)&lt;&gt;"",TRIM(GL_Paste!$M14097),IFERROR(MID(GL_Paste!$I14097,FIND("[",GL_Paste!$I14097)+1,FIND("]",GL_Paste!$I14097)-FIND("[",GL_Paste!$I14097)-1),"")))</f>
        <v/>
      </c>
      <c r="D14100">
        <f>IF(GL_Paste!$B14097="","",IFERROR(INDEX(DeptName,MATCH($C14100,DeptTag,0)),"UNALLOCATED"))</f>
        <v/>
      </c>
      <c r="E14100">
        <f>IF(GL_Paste!$B14097="","",IFERROR(INDEX(AcctCat,MATCH(GL_Paste!$B14097&amp;"",AcctCode,0)),"UNKNOWN"))</f>
        <v/>
      </c>
      <c r="F14100">
        <f>IF(GL_Paste!$B14097="","",IFERROR(INDEX(AcctSub,MATCH(GL_Paste!$B14097&amp;"",AcctCode,0)),"UNKNOWN"))</f>
        <v/>
      </c>
    </row>
    <row r="14101">
      <c r="A14101" s="40">
        <f>IF(GL_Paste!$B14098="","",N(GL_Paste!$H14098)-N(GL_Paste!$G14098))</f>
        <v/>
      </c>
      <c r="B14101" s="43">
        <f>IF(GL_Paste!$B14098="","",DATE(YEAR(GL_Paste!$E14098),MONTH(GL_Paste!$E14098),1))</f>
        <v/>
      </c>
      <c r="C14101">
        <f>IF(GL_Paste!$B14098="","",IF(TRIM(GL_Paste!$M14098)&lt;&gt;"",TRIM(GL_Paste!$M14098),IFERROR(MID(GL_Paste!$I14098,FIND("[",GL_Paste!$I14098)+1,FIND("]",GL_Paste!$I14098)-FIND("[",GL_Paste!$I14098)-1),"")))</f>
        <v/>
      </c>
      <c r="D14101">
        <f>IF(GL_Paste!$B14098="","",IFERROR(INDEX(DeptName,MATCH($C14101,DeptTag,0)),"UNALLOCATED"))</f>
        <v/>
      </c>
      <c r="E14101">
        <f>IF(GL_Paste!$B14098="","",IFERROR(INDEX(AcctCat,MATCH(GL_Paste!$B14098&amp;"",AcctCode,0)),"UNKNOWN"))</f>
        <v/>
      </c>
      <c r="F14101">
        <f>IF(GL_Paste!$B14098="","",IFERROR(INDEX(AcctSub,MATCH(GL_Paste!$B14098&amp;"",AcctCode,0)),"UNKNOWN"))</f>
        <v/>
      </c>
    </row>
    <row r="14102">
      <c r="A14102" s="40">
        <f>IF(GL_Paste!$B14099="","",N(GL_Paste!$H14099)-N(GL_Paste!$G14099))</f>
        <v/>
      </c>
      <c r="B14102" s="43">
        <f>IF(GL_Paste!$B14099="","",DATE(YEAR(GL_Paste!$E14099),MONTH(GL_Paste!$E14099),1))</f>
        <v/>
      </c>
      <c r="C14102">
        <f>IF(GL_Paste!$B14099="","",IF(TRIM(GL_Paste!$M14099)&lt;&gt;"",TRIM(GL_Paste!$M14099),IFERROR(MID(GL_Paste!$I14099,FIND("[",GL_Paste!$I14099)+1,FIND("]",GL_Paste!$I14099)-FIND("[",GL_Paste!$I14099)-1),"")))</f>
        <v/>
      </c>
      <c r="D14102">
        <f>IF(GL_Paste!$B14099="","",IFERROR(INDEX(DeptName,MATCH($C14102,DeptTag,0)),"UNALLOCATED"))</f>
        <v/>
      </c>
      <c r="E14102">
        <f>IF(GL_Paste!$B14099="","",IFERROR(INDEX(AcctCat,MATCH(GL_Paste!$B14099&amp;"",AcctCode,0)),"UNKNOWN"))</f>
        <v/>
      </c>
      <c r="F14102">
        <f>IF(GL_Paste!$B14099="","",IFERROR(INDEX(AcctSub,MATCH(GL_Paste!$B14099&amp;"",AcctCode,0)),"UNKNOWN"))</f>
        <v/>
      </c>
    </row>
    <row r="14103">
      <c r="A14103" s="40">
        <f>IF(GL_Paste!$B14100="","",N(GL_Paste!$H14100)-N(GL_Paste!$G14100))</f>
        <v/>
      </c>
      <c r="B14103" s="43">
        <f>IF(GL_Paste!$B14100="","",DATE(YEAR(GL_Paste!$E14100),MONTH(GL_Paste!$E14100),1))</f>
        <v/>
      </c>
      <c r="C14103">
        <f>IF(GL_Paste!$B14100="","",IF(TRIM(GL_Paste!$M14100)&lt;&gt;"",TRIM(GL_Paste!$M14100),IFERROR(MID(GL_Paste!$I14100,FIND("[",GL_Paste!$I14100)+1,FIND("]",GL_Paste!$I14100)-FIND("[",GL_Paste!$I14100)-1),"")))</f>
        <v/>
      </c>
      <c r="D14103">
        <f>IF(GL_Paste!$B14100="","",IFERROR(INDEX(DeptName,MATCH($C14103,DeptTag,0)),"UNALLOCATED"))</f>
        <v/>
      </c>
      <c r="E14103">
        <f>IF(GL_Paste!$B14100="","",IFERROR(INDEX(AcctCat,MATCH(GL_Paste!$B14100&amp;"",AcctCode,0)),"UNKNOWN"))</f>
        <v/>
      </c>
      <c r="F14103">
        <f>IF(GL_Paste!$B14100="","",IFERROR(INDEX(AcctSub,MATCH(GL_Paste!$B14100&amp;"",AcctCode,0)),"UNKNOWN"))</f>
        <v/>
      </c>
    </row>
    <row r="14104">
      <c r="A14104" s="40">
        <f>IF(GL_Paste!$B14101="","",N(GL_Paste!$H14101)-N(GL_Paste!$G14101))</f>
        <v/>
      </c>
      <c r="B14104" s="43">
        <f>IF(GL_Paste!$B14101="","",DATE(YEAR(GL_Paste!$E14101),MONTH(GL_Paste!$E14101),1))</f>
        <v/>
      </c>
      <c r="C14104">
        <f>IF(GL_Paste!$B14101="","",IF(TRIM(GL_Paste!$M14101)&lt;&gt;"",TRIM(GL_Paste!$M14101),IFERROR(MID(GL_Paste!$I14101,FIND("[",GL_Paste!$I14101)+1,FIND("]",GL_Paste!$I14101)-FIND("[",GL_Paste!$I14101)-1),"")))</f>
        <v/>
      </c>
      <c r="D14104">
        <f>IF(GL_Paste!$B14101="","",IFERROR(INDEX(DeptName,MATCH($C14104,DeptTag,0)),"UNALLOCATED"))</f>
        <v/>
      </c>
      <c r="E14104">
        <f>IF(GL_Paste!$B14101="","",IFERROR(INDEX(AcctCat,MATCH(GL_Paste!$B14101&amp;"",AcctCode,0)),"UNKNOWN"))</f>
        <v/>
      </c>
      <c r="F14104">
        <f>IF(GL_Paste!$B14101="","",IFERROR(INDEX(AcctSub,MATCH(GL_Paste!$B14101&amp;"",AcctCode,0)),"UNKNOWN"))</f>
        <v/>
      </c>
    </row>
    <row r="14105">
      <c r="A14105" s="40">
        <f>IF(GL_Paste!$B14102="","",N(GL_Paste!$H14102)-N(GL_Paste!$G14102))</f>
        <v/>
      </c>
      <c r="B14105" s="43">
        <f>IF(GL_Paste!$B14102="","",DATE(YEAR(GL_Paste!$E14102),MONTH(GL_Paste!$E14102),1))</f>
        <v/>
      </c>
      <c r="C14105">
        <f>IF(GL_Paste!$B14102="","",IF(TRIM(GL_Paste!$M14102)&lt;&gt;"",TRIM(GL_Paste!$M14102),IFERROR(MID(GL_Paste!$I14102,FIND("[",GL_Paste!$I14102)+1,FIND("]",GL_Paste!$I14102)-FIND("[",GL_Paste!$I14102)-1),"")))</f>
        <v/>
      </c>
      <c r="D14105">
        <f>IF(GL_Paste!$B14102="","",IFERROR(INDEX(DeptName,MATCH($C14105,DeptTag,0)),"UNALLOCATED"))</f>
        <v/>
      </c>
      <c r="E14105">
        <f>IF(GL_Paste!$B14102="","",IFERROR(INDEX(AcctCat,MATCH(GL_Paste!$B14102&amp;"",AcctCode,0)),"UNKNOWN"))</f>
        <v/>
      </c>
      <c r="F14105">
        <f>IF(GL_Paste!$B14102="","",IFERROR(INDEX(AcctSub,MATCH(GL_Paste!$B14102&amp;"",AcctCode,0)),"UNKNOWN"))</f>
        <v/>
      </c>
    </row>
    <row r="14106">
      <c r="A14106" s="40">
        <f>IF(GL_Paste!$B14103="","",N(GL_Paste!$H14103)-N(GL_Paste!$G14103))</f>
        <v/>
      </c>
      <c r="B14106" s="43">
        <f>IF(GL_Paste!$B14103="","",DATE(YEAR(GL_Paste!$E14103),MONTH(GL_Paste!$E14103),1))</f>
        <v/>
      </c>
      <c r="C14106">
        <f>IF(GL_Paste!$B14103="","",IF(TRIM(GL_Paste!$M14103)&lt;&gt;"",TRIM(GL_Paste!$M14103),IFERROR(MID(GL_Paste!$I14103,FIND("[",GL_Paste!$I14103)+1,FIND("]",GL_Paste!$I14103)-FIND("[",GL_Paste!$I14103)-1),"")))</f>
        <v/>
      </c>
      <c r="D14106">
        <f>IF(GL_Paste!$B14103="","",IFERROR(INDEX(DeptName,MATCH($C14106,DeptTag,0)),"UNALLOCATED"))</f>
        <v/>
      </c>
      <c r="E14106">
        <f>IF(GL_Paste!$B14103="","",IFERROR(INDEX(AcctCat,MATCH(GL_Paste!$B14103&amp;"",AcctCode,0)),"UNKNOWN"))</f>
        <v/>
      </c>
      <c r="F14106">
        <f>IF(GL_Paste!$B14103="","",IFERROR(INDEX(AcctSub,MATCH(GL_Paste!$B14103&amp;"",AcctCode,0)),"UNKNOWN"))</f>
        <v/>
      </c>
    </row>
    <row r="14107">
      <c r="A14107" s="40">
        <f>IF(GL_Paste!$B14104="","",N(GL_Paste!$H14104)-N(GL_Paste!$G14104))</f>
        <v/>
      </c>
      <c r="B14107" s="43">
        <f>IF(GL_Paste!$B14104="","",DATE(YEAR(GL_Paste!$E14104),MONTH(GL_Paste!$E14104),1))</f>
        <v/>
      </c>
      <c r="C14107">
        <f>IF(GL_Paste!$B14104="","",IF(TRIM(GL_Paste!$M14104)&lt;&gt;"",TRIM(GL_Paste!$M14104),IFERROR(MID(GL_Paste!$I14104,FIND("[",GL_Paste!$I14104)+1,FIND("]",GL_Paste!$I14104)-FIND("[",GL_Paste!$I14104)-1),"")))</f>
        <v/>
      </c>
      <c r="D14107">
        <f>IF(GL_Paste!$B14104="","",IFERROR(INDEX(DeptName,MATCH($C14107,DeptTag,0)),"UNALLOCATED"))</f>
        <v/>
      </c>
      <c r="E14107">
        <f>IF(GL_Paste!$B14104="","",IFERROR(INDEX(AcctCat,MATCH(GL_Paste!$B14104&amp;"",AcctCode,0)),"UNKNOWN"))</f>
        <v/>
      </c>
      <c r="F14107">
        <f>IF(GL_Paste!$B14104="","",IFERROR(INDEX(AcctSub,MATCH(GL_Paste!$B14104&amp;"",AcctCode,0)),"UNKNOWN"))</f>
        <v/>
      </c>
    </row>
    <row r="14108">
      <c r="A14108" s="40">
        <f>IF(GL_Paste!$B14105="","",N(GL_Paste!$H14105)-N(GL_Paste!$G14105))</f>
        <v/>
      </c>
      <c r="B14108" s="43">
        <f>IF(GL_Paste!$B14105="","",DATE(YEAR(GL_Paste!$E14105),MONTH(GL_Paste!$E14105),1))</f>
        <v/>
      </c>
      <c r="C14108">
        <f>IF(GL_Paste!$B14105="","",IF(TRIM(GL_Paste!$M14105)&lt;&gt;"",TRIM(GL_Paste!$M14105),IFERROR(MID(GL_Paste!$I14105,FIND("[",GL_Paste!$I14105)+1,FIND("]",GL_Paste!$I14105)-FIND("[",GL_Paste!$I14105)-1),"")))</f>
        <v/>
      </c>
      <c r="D14108">
        <f>IF(GL_Paste!$B14105="","",IFERROR(INDEX(DeptName,MATCH($C14108,DeptTag,0)),"UNALLOCATED"))</f>
        <v/>
      </c>
      <c r="E14108">
        <f>IF(GL_Paste!$B14105="","",IFERROR(INDEX(AcctCat,MATCH(GL_Paste!$B14105&amp;"",AcctCode,0)),"UNKNOWN"))</f>
        <v/>
      </c>
      <c r="F14108">
        <f>IF(GL_Paste!$B14105="","",IFERROR(INDEX(AcctSub,MATCH(GL_Paste!$B14105&amp;"",AcctCode,0)),"UNKNOWN"))</f>
        <v/>
      </c>
    </row>
    <row r="14109">
      <c r="A14109" s="40">
        <f>IF(GL_Paste!$B14106="","",N(GL_Paste!$H14106)-N(GL_Paste!$G14106))</f>
        <v/>
      </c>
      <c r="B14109" s="43">
        <f>IF(GL_Paste!$B14106="","",DATE(YEAR(GL_Paste!$E14106),MONTH(GL_Paste!$E14106),1))</f>
        <v/>
      </c>
      <c r="C14109">
        <f>IF(GL_Paste!$B14106="","",IF(TRIM(GL_Paste!$M14106)&lt;&gt;"",TRIM(GL_Paste!$M14106),IFERROR(MID(GL_Paste!$I14106,FIND("[",GL_Paste!$I14106)+1,FIND("]",GL_Paste!$I14106)-FIND("[",GL_Paste!$I14106)-1),"")))</f>
        <v/>
      </c>
      <c r="D14109">
        <f>IF(GL_Paste!$B14106="","",IFERROR(INDEX(DeptName,MATCH($C14109,DeptTag,0)),"UNALLOCATED"))</f>
        <v/>
      </c>
      <c r="E14109">
        <f>IF(GL_Paste!$B14106="","",IFERROR(INDEX(AcctCat,MATCH(GL_Paste!$B14106&amp;"",AcctCode,0)),"UNKNOWN"))</f>
        <v/>
      </c>
      <c r="F14109">
        <f>IF(GL_Paste!$B14106="","",IFERROR(INDEX(AcctSub,MATCH(GL_Paste!$B14106&amp;"",AcctCode,0)),"UNKNOWN"))</f>
        <v/>
      </c>
    </row>
    <row r="14110">
      <c r="A14110" s="40">
        <f>IF(GL_Paste!$B14107="","",N(GL_Paste!$H14107)-N(GL_Paste!$G14107))</f>
        <v/>
      </c>
      <c r="B14110" s="43">
        <f>IF(GL_Paste!$B14107="","",DATE(YEAR(GL_Paste!$E14107),MONTH(GL_Paste!$E14107),1))</f>
        <v/>
      </c>
      <c r="C14110">
        <f>IF(GL_Paste!$B14107="","",IF(TRIM(GL_Paste!$M14107)&lt;&gt;"",TRIM(GL_Paste!$M14107),IFERROR(MID(GL_Paste!$I14107,FIND("[",GL_Paste!$I14107)+1,FIND("]",GL_Paste!$I14107)-FIND("[",GL_Paste!$I14107)-1),"")))</f>
        <v/>
      </c>
      <c r="D14110">
        <f>IF(GL_Paste!$B14107="","",IFERROR(INDEX(DeptName,MATCH($C14110,DeptTag,0)),"UNALLOCATED"))</f>
        <v/>
      </c>
      <c r="E14110">
        <f>IF(GL_Paste!$B14107="","",IFERROR(INDEX(AcctCat,MATCH(GL_Paste!$B14107&amp;"",AcctCode,0)),"UNKNOWN"))</f>
        <v/>
      </c>
      <c r="F14110">
        <f>IF(GL_Paste!$B14107="","",IFERROR(INDEX(AcctSub,MATCH(GL_Paste!$B14107&amp;"",AcctCode,0)),"UNKNOWN"))</f>
        <v/>
      </c>
    </row>
    <row r="14111">
      <c r="A14111" s="40">
        <f>IF(GL_Paste!$B14108="","",N(GL_Paste!$H14108)-N(GL_Paste!$G14108))</f>
        <v/>
      </c>
      <c r="B14111" s="43">
        <f>IF(GL_Paste!$B14108="","",DATE(YEAR(GL_Paste!$E14108),MONTH(GL_Paste!$E14108),1))</f>
        <v/>
      </c>
      <c r="C14111">
        <f>IF(GL_Paste!$B14108="","",IF(TRIM(GL_Paste!$M14108)&lt;&gt;"",TRIM(GL_Paste!$M14108),IFERROR(MID(GL_Paste!$I14108,FIND("[",GL_Paste!$I14108)+1,FIND("]",GL_Paste!$I14108)-FIND("[",GL_Paste!$I14108)-1),"")))</f>
        <v/>
      </c>
      <c r="D14111">
        <f>IF(GL_Paste!$B14108="","",IFERROR(INDEX(DeptName,MATCH($C14111,DeptTag,0)),"UNALLOCATED"))</f>
        <v/>
      </c>
      <c r="E14111">
        <f>IF(GL_Paste!$B14108="","",IFERROR(INDEX(AcctCat,MATCH(GL_Paste!$B14108&amp;"",AcctCode,0)),"UNKNOWN"))</f>
        <v/>
      </c>
      <c r="F14111">
        <f>IF(GL_Paste!$B14108="","",IFERROR(INDEX(AcctSub,MATCH(GL_Paste!$B14108&amp;"",AcctCode,0)),"UNKNOWN"))</f>
        <v/>
      </c>
    </row>
    <row r="14112">
      <c r="A14112" s="40">
        <f>IF(GL_Paste!$B14109="","",N(GL_Paste!$H14109)-N(GL_Paste!$G14109))</f>
        <v/>
      </c>
      <c r="B14112" s="43">
        <f>IF(GL_Paste!$B14109="","",DATE(YEAR(GL_Paste!$E14109),MONTH(GL_Paste!$E14109),1))</f>
        <v/>
      </c>
      <c r="C14112">
        <f>IF(GL_Paste!$B14109="","",IF(TRIM(GL_Paste!$M14109)&lt;&gt;"",TRIM(GL_Paste!$M14109),IFERROR(MID(GL_Paste!$I14109,FIND("[",GL_Paste!$I14109)+1,FIND("]",GL_Paste!$I14109)-FIND("[",GL_Paste!$I14109)-1),"")))</f>
        <v/>
      </c>
      <c r="D14112">
        <f>IF(GL_Paste!$B14109="","",IFERROR(INDEX(DeptName,MATCH($C14112,DeptTag,0)),"UNALLOCATED"))</f>
        <v/>
      </c>
      <c r="E14112">
        <f>IF(GL_Paste!$B14109="","",IFERROR(INDEX(AcctCat,MATCH(GL_Paste!$B14109&amp;"",AcctCode,0)),"UNKNOWN"))</f>
        <v/>
      </c>
      <c r="F14112">
        <f>IF(GL_Paste!$B14109="","",IFERROR(INDEX(AcctSub,MATCH(GL_Paste!$B14109&amp;"",AcctCode,0)),"UNKNOWN"))</f>
        <v/>
      </c>
    </row>
    <row r="14113">
      <c r="A14113" s="40">
        <f>IF(GL_Paste!$B14110="","",N(GL_Paste!$H14110)-N(GL_Paste!$G14110))</f>
        <v/>
      </c>
      <c r="B14113" s="43">
        <f>IF(GL_Paste!$B14110="","",DATE(YEAR(GL_Paste!$E14110),MONTH(GL_Paste!$E14110),1))</f>
        <v/>
      </c>
      <c r="C14113">
        <f>IF(GL_Paste!$B14110="","",IF(TRIM(GL_Paste!$M14110)&lt;&gt;"",TRIM(GL_Paste!$M14110),IFERROR(MID(GL_Paste!$I14110,FIND("[",GL_Paste!$I14110)+1,FIND("]",GL_Paste!$I14110)-FIND("[",GL_Paste!$I14110)-1),"")))</f>
        <v/>
      </c>
      <c r="D14113">
        <f>IF(GL_Paste!$B14110="","",IFERROR(INDEX(DeptName,MATCH($C14113,DeptTag,0)),"UNALLOCATED"))</f>
        <v/>
      </c>
      <c r="E14113">
        <f>IF(GL_Paste!$B14110="","",IFERROR(INDEX(AcctCat,MATCH(GL_Paste!$B14110&amp;"",AcctCode,0)),"UNKNOWN"))</f>
        <v/>
      </c>
      <c r="F14113">
        <f>IF(GL_Paste!$B14110="","",IFERROR(INDEX(AcctSub,MATCH(GL_Paste!$B14110&amp;"",AcctCode,0)),"UNKNOWN"))</f>
        <v/>
      </c>
    </row>
    <row r="14114">
      <c r="A14114" s="40">
        <f>IF(GL_Paste!$B14111="","",N(GL_Paste!$H14111)-N(GL_Paste!$G14111))</f>
        <v/>
      </c>
      <c r="B14114" s="43">
        <f>IF(GL_Paste!$B14111="","",DATE(YEAR(GL_Paste!$E14111),MONTH(GL_Paste!$E14111),1))</f>
        <v/>
      </c>
      <c r="C14114">
        <f>IF(GL_Paste!$B14111="","",IF(TRIM(GL_Paste!$M14111)&lt;&gt;"",TRIM(GL_Paste!$M14111),IFERROR(MID(GL_Paste!$I14111,FIND("[",GL_Paste!$I14111)+1,FIND("]",GL_Paste!$I14111)-FIND("[",GL_Paste!$I14111)-1),"")))</f>
        <v/>
      </c>
      <c r="D14114">
        <f>IF(GL_Paste!$B14111="","",IFERROR(INDEX(DeptName,MATCH($C14114,DeptTag,0)),"UNALLOCATED"))</f>
        <v/>
      </c>
      <c r="E14114">
        <f>IF(GL_Paste!$B14111="","",IFERROR(INDEX(AcctCat,MATCH(GL_Paste!$B14111&amp;"",AcctCode,0)),"UNKNOWN"))</f>
        <v/>
      </c>
      <c r="F14114">
        <f>IF(GL_Paste!$B14111="","",IFERROR(INDEX(AcctSub,MATCH(GL_Paste!$B14111&amp;"",AcctCode,0)),"UNKNOWN"))</f>
        <v/>
      </c>
    </row>
    <row r="14115">
      <c r="A14115" s="40">
        <f>IF(GL_Paste!$B14112="","",N(GL_Paste!$H14112)-N(GL_Paste!$G14112))</f>
        <v/>
      </c>
      <c r="B14115" s="43">
        <f>IF(GL_Paste!$B14112="","",DATE(YEAR(GL_Paste!$E14112),MONTH(GL_Paste!$E14112),1))</f>
        <v/>
      </c>
      <c r="C14115">
        <f>IF(GL_Paste!$B14112="","",IF(TRIM(GL_Paste!$M14112)&lt;&gt;"",TRIM(GL_Paste!$M14112),IFERROR(MID(GL_Paste!$I14112,FIND("[",GL_Paste!$I14112)+1,FIND("]",GL_Paste!$I14112)-FIND("[",GL_Paste!$I14112)-1),"")))</f>
        <v/>
      </c>
      <c r="D14115">
        <f>IF(GL_Paste!$B14112="","",IFERROR(INDEX(DeptName,MATCH($C14115,DeptTag,0)),"UNALLOCATED"))</f>
        <v/>
      </c>
      <c r="E14115">
        <f>IF(GL_Paste!$B14112="","",IFERROR(INDEX(AcctCat,MATCH(GL_Paste!$B14112&amp;"",AcctCode,0)),"UNKNOWN"))</f>
        <v/>
      </c>
      <c r="F14115">
        <f>IF(GL_Paste!$B14112="","",IFERROR(INDEX(AcctSub,MATCH(GL_Paste!$B14112&amp;"",AcctCode,0)),"UNKNOWN"))</f>
        <v/>
      </c>
    </row>
    <row r="14116">
      <c r="A14116" s="40">
        <f>IF(GL_Paste!$B14113="","",N(GL_Paste!$H14113)-N(GL_Paste!$G14113))</f>
        <v/>
      </c>
      <c r="B14116" s="43">
        <f>IF(GL_Paste!$B14113="","",DATE(YEAR(GL_Paste!$E14113),MONTH(GL_Paste!$E14113),1))</f>
        <v/>
      </c>
      <c r="C14116">
        <f>IF(GL_Paste!$B14113="","",IF(TRIM(GL_Paste!$M14113)&lt;&gt;"",TRIM(GL_Paste!$M14113),IFERROR(MID(GL_Paste!$I14113,FIND("[",GL_Paste!$I14113)+1,FIND("]",GL_Paste!$I14113)-FIND("[",GL_Paste!$I14113)-1),"")))</f>
        <v/>
      </c>
      <c r="D14116">
        <f>IF(GL_Paste!$B14113="","",IFERROR(INDEX(DeptName,MATCH($C14116,DeptTag,0)),"UNALLOCATED"))</f>
        <v/>
      </c>
      <c r="E14116">
        <f>IF(GL_Paste!$B14113="","",IFERROR(INDEX(AcctCat,MATCH(GL_Paste!$B14113&amp;"",AcctCode,0)),"UNKNOWN"))</f>
        <v/>
      </c>
      <c r="F14116">
        <f>IF(GL_Paste!$B14113="","",IFERROR(INDEX(AcctSub,MATCH(GL_Paste!$B14113&amp;"",AcctCode,0)),"UNKNOWN"))</f>
        <v/>
      </c>
    </row>
    <row r="14117">
      <c r="A14117" s="40">
        <f>IF(GL_Paste!$B14114="","",N(GL_Paste!$H14114)-N(GL_Paste!$G14114))</f>
        <v/>
      </c>
      <c r="B14117" s="43">
        <f>IF(GL_Paste!$B14114="","",DATE(YEAR(GL_Paste!$E14114),MONTH(GL_Paste!$E14114),1))</f>
        <v/>
      </c>
      <c r="C14117">
        <f>IF(GL_Paste!$B14114="","",IF(TRIM(GL_Paste!$M14114)&lt;&gt;"",TRIM(GL_Paste!$M14114),IFERROR(MID(GL_Paste!$I14114,FIND("[",GL_Paste!$I14114)+1,FIND("]",GL_Paste!$I14114)-FIND("[",GL_Paste!$I14114)-1),"")))</f>
        <v/>
      </c>
      <c r="D14117">
        <f>IF(GL_Paste!$B14114="","",IFERROR(INDEX(DeptName,MATCH($C14117,DeptTag,0)),"UNALLOCATED"))</f>
        <v/>
      </c>
      <c r="E14117">
        <f>IF(GL_Paste!$B14114="","",IFERROR(INDEX(AcctCat,MATCH(GL_Paste!$B14114&amp;"",AcctCode,0)),"UNKNOWN"))</f>
        <v/>
      </c>
      <c r="F14117">
        <f>IF(GL_Paste!$B14114="","",IFERROR(INDEX(AcctSub,MATCH(GL_Paste!$B14114&amp;"",AcctCode,0)),"UNKNOWN"))</f>
        <v/>
      </c>
    </row>
    <row r="14118">
      <c r="A14118" s="40">
        <f>IF(GL_Paste!$B14115="","",N(GL_Paste!$H14115)-N(GL_Paste!$G14115))</f>
        <v/>
      </c>
      <c r="B14118" s="43">
        <f>IF(GL_Paste!$B14115="","",DATE(YEAR(GL_Paste!$E14115),MONTH(GL_Paste!$E14115),1))</f>
        <v/>
      </c>
      <c r="C14118">
        <f>IF(GL_Paste!$B14115="","",IF(TRIM(GL_Paste!$M14115)&lt;&gt;"",TRIM(GL_Paste!$M14115),IFERROR(MID(GL_Paste!$I14115,FIND("[",GL_Paste!$I14115)+1,FIND("]",GL_Paste!$I14115)-FIND("[",GL_Paste!$I14115)-1),"")))</f>
        <v/>
      </c>
      <c r="D14118">
        <f>IF(GL_Paste!$B14115="","",IFERROR(INDEX(DeptName,MATCH($C14118,DeptTag,0)),"UNALLOCATED"))</f>
        <v/>
      </c>
      <c r="E14118">
        <f>IF(GL_Paste!$B14115="","",IFERROR(INDEX(AcctCat,MATCH(GL_Paste!$B14115&amp;"",AcctCode,0)),"UNKNOWN"))</f>
        <v/>
      </c>
      <c r="F14118">
        <f>IF(GL_Paste!$B14115="","",IFERROR(INDEX(AcctSub,MATCH(GL_Paste!$B14115&amp;"",AcctCode,0)),"UNKNOWN"))</f>
        <v/>
      </c>
    </row>
    <row r="14119">
      <c r="A14119" s="40">
        <f>IF(GL_Paste!$B14116="","",N(GL_Paste!$H14116)-N(GL_Paste!$G14116))</f>
        <v/>
      </c>
      <c r="B14119" s="43">
        <f>IF(GL_Paste!$B14116="","",DATE(YEAR(GL_Paste!$E14116),MONTH(GL_Paste!$E14116),1))</f>
        <v/>
      </c>
      <c r="C14119">
        <f>IF(GL_Paste!$B14116="","",IF(TRIM(GL_Paste!$M14116)&lt;&gt;"",TRIM(GL_Paste!$M14116),IFERROR(MID(GL_Paste!$I14116,FIND("[",GL_Paste!$I14116)+1,FIND("]",GL_Paste!$I14116)-FIND("[",GL_Paste!$I14116)-1),"")))</f>
        <v/>
      </c>
      <c r="D14119">
        <f>IF(GL_Paste!$B14116="","",IFERROR(INDEX(DeptName,MATCH($C14119,DeptTag,0)),"UNALLOCATED"))</f>
        <v/>
      </c>
      <c r="E14119">
        <f>IF(GL_Paste!$B14116="","",IFERROR(INDEX(AcctCat,MATCH(GL_Paste!$B14116&amp;"",AcctCode,0)),"UNKNOWN"))</f>
        <v/>
      </c>
      <c r="F14119">
        <f>IF(GL_Paste!$B14116="","",IFERROR(INDEX(AcctSub,MATCH(GL_Paste!$B14116&amp;"",AcctCode,0)),"UNKNOWN"))</f>
        <v/>
      </c>
    </row>
    <row r="14120">
      <c r="A14120" s="40">
        <f>IF(GL_Paste!$B14117="","",N(GL_Paste!$H14117)-N(GL_Paste!$G14117))</f>
        <v/>
      </c>
      <c r="B14120" s="43">
        <f>IF(GL_Paste!$B14117="","",DATE(YEAR(GL_Paste!$E14117),MONTH(GL_Paste!$E14117),1))</f>
        <v/>
      </c>
      <c r="C14120">
        <f>IF(GL_Paste!$B14117="","",IF(TRIM(GL_Paste!$M14117)&lt;&gt;"",TRIM(GL_Paste!$M14117),IFERROR(MID(GL_Paste!$I14117,FIND("[",GL_Paste!$I14117)+1,FIND("]",GL_Paste!$I14117)-FIND("[",GL_Paste!$I14117)-1),"")))</f>
        <v/>
      </c>
      <c r="D14120">
        <f>IF(GL_Paste!$B14117="","",IFERROR(INDEX(DeptName,MATCH($C14120,DeptTag,0)),"UNALLOCATED"))</f>
        <v/>
      </c>
      <c r="E14120">
        <f>IF(GL_Paste!$B14117="","",IFERROR(INDEX(AcctCat,MATCH(GL_Paste!$B14117&amp;"",AcctCode,0)),"UNKNOWN"))</f>
        <v/>
      </c>
      <c r="F14120">
        <f>IF(GL_Paste!$B14117="","",IFERROR(INDEX(AcctSub,MATCH(GL_Paste!$B14117&amp;"",AcctCode,0)),"UNKNOWN"))</f>
        <v/>
      </c>
    </row>
    <row r="14121">
      <c r="A14121" s="40">
        <f>IF(GL_Paste!$B14118="","",N(GL_Paste!$H14118)-N(GL_Paste!$G14118))</f>
        <v/>
      </c>
      <c r="B14121" s="43">
        <f>IF(GL_Paste!$B14118="","",DATE(YEAR(GL_Paste!$E14118),MONTH(GL_Paste!$E14118),1))</f>
        <v/>
      </c>
      <c r="C14121">
        <f>IF(GL_Paste!$B14118="","",IF(TRIM(GL_Paste!$M14118)&lt;&gt;"",TRIM(GL_Paste!$M14118),IFERROR(MID(GL_Paste!$I14118,FIND("[",GL_Paste!$I14118)+1,FIND("]",GL_Paste!$I14118)-FIND("[",GL_Paste!$I14118)-1),"")))</f>
        <v/>
      </c>
      <c r="D14121">
        <f>IF(GL_Paste!$B14118="","",IFERROR(INDEX(DeptName,MATCH($C14121,DeptTag,0)),"UNALLOCATED"))</f>
        <v/>
      </c>
      <c r="E14121">
        <f>IF(GL_Paste!$B14118="","",IFERROR(INDEX(AcctCat,MATCH(GL_Paste!$B14118&amp;"",AcctCode,0)),"UNKNOWN"))</f>
        <v/>
      </c>
      <c r="F14121">
        <f>IF(GL_Paste!$B14118="","",IFERROR(INDEX(AcctSub,MATCH(GL_Paste!$B14118&amp;"",AcctCode,0)),"UNKNOWN"))</f>
        <v/>
      </c>
    </row>
    <row r="14122">
      <c r="A14122" s="40">
        <f>IF(GL_Paste!$B14119="","",N(GL_Paste!$H14119)-N(GL_Paste!$G14119))</f>
        <v/>
      </c>
      <c r="B14122" s="43">
        <f>IF(GL_Paste!$B14119="","",DATE(YEAR(GL_Paste!$E14119),MONTH(GL_Paste!$E14119),1))</f>
        <v/>
      </c>
      <c r="C14122">
        <f>IF(GL_Paste!$B14119="","",IF(TRIM(GL_Paste!$M14119)&lt;&gt;"",TRIM(GL_Paste!$M14119),IFERROR(MID(GL_Paste!$I14119,FIND("[",GL_Paste!$I14119)+1,FIND("]",GL_Paste!$I14119)-FIND("[",GL_Paste!$I14119)-1),"")))</f>
        <v/>
      </c>
      <c r="D14122">
        <f>IF(GL_Paste!$B14119="","",IFERROR(INDEX(DeptName,MATCH($C14122,DeptTag,0)),"UNALLOCATED"))</f>
        <v/>
      </c>
      <c r="E14122">
        <f>IF(GL_Paste!$B14119="","",IFERROR(INDEX(AcctCat,MATCH(GL_Paste!$B14119&amp;"",AcctCode,0)),"UNKNOWN"))</f>
        <v/>
      </c>
      <c r="F14122">
        <f>IF(GL_Paste!$B14119="","",IFERROR(INDEX(AcctSub,MATCH(GL_Paste!$B14119&amp;"",AcctCode,0)),"UNKNOWN"))</f>
        <v/>
      </c>
    </row>
    <row r="14123">
      <c r="A14123" s="40">
        <f>IF(GL_Paste!$B14120="","",N(GL_Paste!$H14120)-N(GL_Paste!$G14120))</f>
        <v/>
      </c>
      <c r="B14123" s="43">
        <f>IF(GL_Paste!$B14120="","",DATE(YEAR(GL_Paste!$E14120),MONTH(GL_Paste!$E14120),1))</f>
        <v/>
      </c>
      <c r="C14123">
        <f>IF(GL_Paste!$B14120="","",IF(TRIM(GL_Paste!$M14120)&lt;&gt;"",TRIM(GL_Paste!$M14120),IFERROR(MID(GL_Paste!$I14120,FIND("[",GL_Paste!$I14120)+1,FIND("]",GL_Paste!$I14120)-FIND("[",GL_Paste!$I14120)-1),"")))</f>
        <v/>
      </c>
      <c r="D14123">
        <f>IF(GL_Paste!$B14120="","",IFERROR(INDEX(DeptName,MATCH($C14123,DeptTag,0)),"UNALLOCATED"))</f>
        <v/>
      </c>
      <c r="E14123">
        <f>IF(GL_Paste!$B14120="","",IFERROR(INDEX(AcctCat,MATCH(GL_Paste!$B14120&amp;"",AcctCode,0)),"UNKNOWN"))</f>
        <v/>
      </c>
      <c r="F14123">
        <f>IF(GL_Paste!$B14120="","",IFERROR(INDEX(AcctSub,MATCH(GL_Paste!$B14120&amp;"",AcctCode,0)),"UNKNOWN"))</f>
        <v/>
      </c>
    </row>
    <row r="14124">
      <c r="A14124" s="40">
        <f>IF(GL_Paste!$B14121="","",N(GL_Paste!$H14121)-N(GL_Paste!$G14121))</f>
        <v/>
      </c>
      <c r="B14124" s="43">
        <f>IF(GL_Paste!$B14121="","",DATE(YEAR(GL_Paste!$E14121),MONTH(GL_Paste!$E14121),1))</f>
        <v/>
      </c>
      <c r="C14124">
        <f>IF(GL_Paste!$B14121="","",IF(TRIM(GL_Paste!$M14121)&lt;&gt;"",TRIM(GL_Paste!$M14121),IFERROR(MID(GL_Paste!$I14121,FIND("[",GL_Paste!$I14121)+1,FIND("]",GL_Paste!$I14121)-FIND("[",GL_Paste!$I14121)-1),"")))</f>
        <v/>
      </c>
      <c r="D14124">
        <f>IF(GL_Paste!$B14121="","",IFERROR(INDEX(DeptName,MATCH($C14124,DeptTag,0)),"UNALLOCATED"))</f>
        <v/>
      </c>
      <c r="E14124">
        <f>IF(GL_Paste!$B14121="","",IFERROR(INDEX(AcctCat,MATCH(GL_Paste!$B14121&amp;"",AcctCode,0)),"UNKNOWN"))</f>
        <v/>
      </c>
      <c r="F14124">
        <f>IF(GL_Paste!$B14121="","",IFERROR(INDEX(AcctSub,MATCH(GL_Paste!$B14121&amp;"",AcctCode,0)),"UNKNOWN"))</f>
        <v/>
      </c>
    </row>
    <row r="14125">
      <c r="A14125" s="40">
        <f>IF(GL_Paste!$B14122="","",N(GL_Paste!$H14122)-N(GL_Paste!$G14122))</f>
        <v/>
      </c>
      <c r="B14125" s="43">
        <f>IF(GL_Paste!$B14122="","",DATE(YEAR(GL_Paste!$E14122),MONTH(GL_Paste!$E14122),1))</f>
        <v/>
      </c>
      <c r="C14125">
        <f>IF(GL_Paste!$B14122="","",IF(TRIM(GL_Paste!$M14122)&lt;&gt;"",TRIM(GL_Paste!$M14122),IFERROR(MID(GL_Paste!$I14122,FIND("[",GL_Paste!$I14122)+1,FIND("]",GL_Paste!$I14122)-FIND("[",GL_Paste!$I14122)-1),"")))</f>
        <v/>
      </c>
      <c r="D14125">
        <f>IF(GL_Paste!$B14122="","",IFERROR(INDEX(DeptName,MATCH($C14125,DeptTag,0)),"UNALLOCATED"))</f>
        <v/>
      </c>
      <c r="E14125">
        <f>IF(GL_Paste!$B14122="","",IFERROR(INDEX(AcctCat,MATCH(GL_Paste!$B14122&amp;"",AcctCode,0)),"UNKNOWN"))</f>
        <v/>
      </c>
      <c r="F14125">
        <f>IF(GL_Paste!$B14122="","",IFERROR(INDEX(AcctSub,MATCH(GL_Paste!$B14122&amp;"",AcctCode,0)),"UNKNOWN"))</f>
        <v/>
      </c>
    </row>
    <row r="14126">
      <c r="A14126" s="40">
        <f>IF(GL_Paste!$B14123="","",N(GL_Paste!$H14123)-N(GL_Paste!$G14123))</f>
        <v/>
      </c>
      <c r="B14126" s="43">
        <f>IF(GL_Paste!$B14123="","",DATE(YEAR(GL_Paste!$E14123),MONTH(GL_Paste!$E14123),1))</f>
        <v/>
      </c>
      <c r="C14126">
        <f>IF(GL_Paste!$B14123="","",IF(TRIM(GL_Paste!$M14123)&lt;&gt;"",TRIM(GL_Paste!$M14123),IFERROR(MID(GL_Paste!$I14123,FIND("[",GL_Paste!$I14123)+1,FIND("]",GL_Paste!$I14123)-FIND("[",GL_Paste!$I14123)-1),"")))</f>
        <v/>
      </c>
      <c r="D14126">
        <f>IF(GL_Paste!$B14123="","",IFERROR(INDEX(DeptName,MATCH($C14126,DeptTag,0)),"UNALLOCATED"))</f>
        <v/>
      </c>
      <c r="E14126">
        <f>IF(GL_Paste!$B14123="","",IFERROR(INDEX(AcctCat,MATCH(GL_Paste!$B14123&amp;"",AcctCode,0)),"UNKNOWN"))</f>
        <v/>
      </c>
      <c r="F14126">
        <f>IF(GL_Paste!$B14123="","",IFERROR(INDEX(AcctSub,MATCH(GL_Paste!$B14123&amp;"",AcctCode,0)),"UNKNOWN"))</f>
        <v/>
      </c>
    </row>
    <row r="14127">
      <c r="A14127" s="40">
        <f>IF(GL_Paste!$B14124="","",N(GL_Paste!$H14124)-N(GL_Paste!$G14124))</f>
        <v/>
      </c>
      <c r="B14127" s="43">
        <f>IF(GL_Paste!$B14124="","",DATE(YEAR(GL_Paste!$E14124),MONTH(GL_Paste!$E14124),1))</f>
        <v/>
      </c>
      <c r="C14127">
        <f>IF(GL_Paste!$B14124="","",IF(TRIM(GL_Paste!$M14124)&lt;&gt;"",TRIM(GL_Paste!$M14124),IFERROR(MID(GL_Paste!$I14124,FIND("[",GL_Paste!$I14124)+1,FIND("]",GL_Paste!$I14124)-FIND("[",GL_Paste!$I14124)-1),"")))</f>
        <v/>
      </c>
      <c r="D14127">
        <f>IF(GL_Paste!$B14124="","",IFERROR(INDEX(DeptName,MATCH($C14127,DeptTag,0)),"UNALLOCATED"))</f>
        <v/>
      </c>
      <c r="E14127">
        <f>IF(GL_Paste!$B14124="","",IFERROR(INDEX(AcctCat,MATCH(GL_Paste!$B14124&amp;"",AcctCode,0)),"UNKNOWN"))</f>
        <v/>
      </c>
      <c r="F14127">
        <f>IF(GL_Paste!$B14124="","",IFERROR(INDEX(AcctSub,MATCH(GL_Paste!$B14124&amp;"",AcctCode,0)),"UNKNOWN"))</f>
        <v/>
      </c>
    </row>
    <row r="14128">
      <c r="A14128" s="40">
        <f>IF(GL_Paste!$B14125="","",N(GL_Paste!$H14125)-N(GL_Paste!$G14125))</f>
        <v/>
      </c>
      <c r="B14128" s="43">
        <f>IF(GL_Paste!$B14125="","",DATE(YEAR(GL_Paste!$E14125),MONTH(GL_Paste!$E14125),1))</f>
        <v/>
      </c>
      <c r="C14128">
        <f>IF(GL_Paste!$B14125="","",IF(TRIM(GL_Paste!$M14125)&lt;&gt;"",TRIM(GL_Paste!$M14125),IFERROR(MID(GL_Paste!$I14125,FIND("[",GL_Paste!$I14125)+1,FIND("]",GL_Paste!$I14125)-FIND("[",GL_Paste!$I14125)-1),"")))</f>
        <v/>
      </c>
      <c r="D14128">
        <f>IF(GL_Paste!$B14125="","",IFERROR(INDEX(DeptName,MATCH($C14128,DeptTag,0)),"UNALLOCATED"))</f>
        <v/>
      </c>
      <c r="E14128">
        <f>IF(GL_Paste!$B14125="","",IFERROR(INDEX(AcctCat,MATCH(GL_Paste!$B14125&amp;"",AcctCode,0)),"UNKNOWN"))</f>
        <v/>
      </c>
      <c r="F14128">
        <f>IF(GL_Paste!$B14125="","",IFERROR(INDEX(AcctSub,MATCH(GL_Paste!$B14125&amp;"",AcctCode,0)),"UNKNOWN"))</f>
        <v/>
      </c>
    </row>
    <row r="14129">
      <c r="A14129" s="40">
        <f>IF(GL_Paste!$B14126="","",N(GL_Paste!$H14126)-N(GL_Paste!$G14126))</f>
        <v/>
      </c>
      <c r="B14129" s="43">
        <f>IF(GL_Paste!$B14126="","",DATE(YEAR(GL_Paste!$E14126),MONTH(GL_Paste!$E14126),1))</f>
        <v/>
      </c>
      <c r="C14129">
        <f>IF(GL_Paste!$B14126="","",IF(TRIM(GL_Paste!$M14126)&lt;&gt;"",TRIM(GL_Paste!$M14126),IFERROR(MID(GL_Paste!$I14126,FIND("[",GL_Paste!$I14126)+1,FIND("]",GL_Paste!$I14126)-FIND("[",GL_Paste!$I14126)-1),"")))</f>
        <v/>
      </c>
      <c r="D14129">
        <f>IF(GL_Paste!$B14126="","",IFERROR(INDEX(DeptName,MATCH($C14129,DeptTag,0)),"UNALLOCATED"))</f>
        <v/>
      </c>
      <c r="E14129">
        <f>IF(GL_Paste!$B14126="","",IFERROR(INDEX(AcctCat,MATCH(GL_Paste!$B14126&amp;"",AcctCode,0)),"UNKNOWN"))</f>
        <v/>
      </c>
      <c r="F14129">
        <f>IF(GL_Paste!$B14126="","",IFERROR(INDEX(AcctSub,MATCH(GL_Paste!$B14126&amp;"",AcctCode,0)),"UNKNOWN"))</f>
        <v/>
      </c>
    </row>
    <row r="14130">
      <c r="A14130" s="40">
        <f>IF(GL_Paste!$B14127="","",N(GL_Paste!$H14127)-N(GL_Paste!$G14127))</f>
        <v/>
      </c>
      <c r="B14130" s="43">
        <f>IF(GL_Paste!$B14127="","",DATE(YEAR(GL_Paste!$E14127),MONTH(GL_Paste!$E14127),1))</f>
        <v/>
      </c>
      <c r="C14130">
        <f>IF(GL_Paste!$B14127="","",IF(TRIM(GL_Paste!$M14127)&lt;&gt;"",TRIM(GL_Paste!$M14127),IFERROR(MID(GL_Paste!$I14127,FIND("[",GL_Paste!$I14127)+1,FIND("]",GL_Paste!$I14127)-FIND("[",GL_Paste!$I14127)-1),"")))</f>
        <v/>
      </c>
      <c r="D14130">
        <f>IF(GL_Paste!$B14127="","",IFERROR(INDEX(DeptName,MATCH($C14130,DeptTag,0)),"UNALLOCATED"))</f>
        <v/>
      </c>
      <c r="E14130">
        <f>IF(GL_Paste!$B14127="","",IFERROR(INDEX(AcctCat,MATCH(GL_Paste!$B14127&amp;"",AcctCode,0)),"UNKNOWN"))</f>
        <v/>
      </c>
      <c r="F14130">
        <f>IF(GL_Paste!$B14127="","",IFERROR(INDEX(AcctSub,MATCH(GL_Paste!$B14127&amp;"",AcctCode,0)),"UNKNOWN"))</f>
        <v/>
      </c>
    </row>
    <row r="14131">
      <c r="A14131" s="40">
        <f>IF(GL_Paste!$B14128="","",N(GL_Paste!$H14128)-N(GL_Paste!$G14128))</f>
        <v/>
      </c>
      <c r="B14131" s="43">
        <f>IF(GL_Paste!$B14128="","",DATE(YEAR(GL_Paste!$E14128),MONTH(GL_Paste!$E14128),1))</f>
        <v/>
      </c>
      <c r="C14131">
        <f>IF(GL_Paste!$B14128="","",IF(TRIM(GL_Paste!$M14128)&lt;&gt;"",TRIM(GL_Paste!$M14128),IFERROR(MID(GL_Paste!$I14128,FIND("[",GL_Paste!$I14128)+1,FIND("]",GL_Paste!$I14128)-FIND("[",GL_Paste!$I14128)-1),"")))</f>
        <v/>
      </c>
      <c r="D14131">
        <f>IF(GL_Paste!$B14128="","",IFERROR(INDEX(DeptName,MATCH($C14131,DeptTag,0)),"UNALLOCATED"))</f>
        <v/>
      </c>
      <c r="E14131">
        <f>IF(GL_Paste!$B14128="","",IFERROR(INDEX(AcctCat,MATCH(GL_Paste!$B14128&amp;"",AcctCode,0)),"UNKNOWN"))</f>
        <v/>
      </c>
      <c r="F14131">
        <f>IF(GL_Paste!$B14128="","",IFERROR(INDEX(AcctSub,MATCH(GL_Paste!$B14128&amp;"",AcctCode,0)),"UNKNOWN"))</f>
        <v/>
      </c>
    </row>
    <row r="14132">
      <c r="A14132" s="40">
        <f>IF(GL_Paste!$B14129="","",N(GL_Paste!$H14129)-N(GL_Paste!$G14129))</f>
        <v/>
      </c>
      <c r="B14132" s="43">
        <f>IF(GL_Paste!$B14129="","",DATE(YEAR(GL_Paste!$E14129),MONTH(GL_Paste!$E14129),1))</f>
        <v/>
      </c>
      <c r="C14132">
        <f>IF(GL_Paste!$B14129="","",IF(TRIM(GL_Paste!$M14129)&lt;&gt;"",TRIM(GL_Paste!$M14129),IFERROR(MID(GL_Paste!$I14129,FIND("[",GL_Paste!$I14129)+1,FIND("]",GL_Paste!$I14129)-FIND("[",GL_Paste!$I14129)-1),"")))</f>
        <v/>
      </c>
      <c r="D14132">
        <f>IF(GL_Paste!$B14129="","",IFERROR(INDEX(DeptName,MATCH($C14132,DeptTag,0)),"UNALLOCATED"))</f>
        <v/>
      </c>
      <c r="E14132">
        <f>IF(GL_Paste!$B14129="","",IFERROR(INDEX(AcctCat,MATCH(GL_Paste!$B14129&amp;"",AcctCode,0)),"UNKNOWN"))</f>
        <v/>
      </c>
      <c r="F14132">
        <f>IF(GL_Paste!$B14129="","",IFERROR(INDEX(AcctSub,MATCH(GL_Paste!$B14129&amp;"",AcctCode,0)),"UNKNOWN"))</f>
        <v/>
      </c>
    </row>
    <row r="14133">
      <c r="A14133" s="40">
        <f>IF(GL_Paste!$B14130="","",N(GL_Paste!$H14130)-N(GL_Paste!$G14130))</f>
        <v/>
      </c>
      <c r="B14133" s="43">
        <f>IF(GL_Paste!$B14130="","",DATE(YEAR(GL_Paste!$E14130),MONTH(GL_Paste!$E14130),1))</f>
        <v/>
      </c>
      <c r="C14133">
        <f>IF(GL_Paste!$B14130="","",IF(TRIM(GL_Paste!$M14130)&lt;&gt;"",TRIM(GL_Paste!$M14130),IFERROR(MID(GL_Paste!$I14130,FIND("[",GL_Paste!$I14130)+1,FIND("]",GL_Paste!$I14130)-FIND("[",GL_Paste!$I14130)-1),"")))</f>
        <v/>
      </c>
      <c r="D14133">
        <f>IF(GL_Paste!$B14130="","",IFERROR(INDEX(DeptName,MATCH($C14133,DeptTag,0)),"UNALLOCATED"))</f>
        <v/>
      </c>
      <c r="E14133">
        <f>IF(GL_Paste!$B14130="","",IFERROR(INDEX(AcctCat,MATCH(GL_Paste!$B14130&amp;"",AcctCode,0)),"UNKNOWN"))</f>
        <v/>
      </c>
      <c r="F14133">
        <f>IF(GL_Paste!$B14130="","",IFERROR(INDEX(AcctSub,MATCH(GL_Paste!$B14130&amp;"",AcctCode,0)),"UNKNOWN"))</f>
        <v/>
      </c>
    </row>
    <row r="14134">
      <c r="A14134" s="40">
        <f>IF(GL_Paste!$B14131="","",N(GL_Paste!$H14131)-N(GL_Paste!$G14131))</f>
        <v/>
      </c>
      <c r="B14134" s="43">
        <f>IF(GL_Paste!$B14131="","",DATE(YEAR(GL_Paste!$E14131),MONTH(GL_Paste!$E14131),1))</f>
        <v/>
      </c>
      <c r="C14134">
        <f>IF(GL_Paste!$B14131="","",IF(TRIM(GL_Paste!$M14131)&lt;&gt;"",TRIM(GL_Paste!$M14131),IFERROR(MID(GL_Paste!$I14131,FIND("[",GL_Paste!$I14131)+1,FIND("]",GL_Paste!$I14131)-FIND("[",GL_Paste!$I14131)-1),"")))</f>
        <v/>
      </c>
      <c r="D14134">
        <f>IF(GL_Paste!$B14131="","",IFERROR(INDEX(DeptName,MATCH($C14134,DeptTag,0)),"UNALLOCATED"))</f>
        <v/>
      </c>
      <c r="E14134">
        <f>IF(GL_Paste!$B14131="","",IFERROR(INDEX(AcctCat,MATCH(GL_Paste!$B14131&amp;"",AcctCode,0)),"UNKNOWN"))</f>
        <v/>
      </c>
      <c r="F14134">
        <f>IF(GL_Paste!$B14131="","",IFERROR(INDEX(AcctSub,MATCH(GL_Paste!$B14131&amp;"",AcctCode,0)),"UNKNOWN"))</f>
        <v/>
      </c>
    </row>
    <row r="14135">
      <c r="A14135" s="40">
        <f>IF(GL_Paste!$B14132="","",N(GL_Paste!$H14132)-N(GL_Paste!$G14132))</f>
        <v/>
      </c>
      <c r="B14135" s="43">
        <f>IF(GL_Paste!$B14132="","",DATE(YEAR(GL_Paste!$E14132),MONTH(GL_Paste!$E14132),1))</f>
        <v/>
      </c>
      <c r="C14135">
        <f>IF(GL_Paste!$B14132="","",IF(TRIM(GL_Paste!$M14132)&lt;&gt;"",TRIM(GL_Paste!$M14132),IFERROR(MID(GL_Paste!$I14132,FIND("[",GL_Paste!$I14132)+1,FIND("]",GL_Paste!$I14132)-FIND("[",GL_Paste!$I14132)-1),"")))</f>
        <v/>
      </c>
      <c r="D14135">
        <f>IF(GL_Paste!$B14132="","",IFERROR(INDEX(DeptName,MATCH($C14135,DeptTag,0)),"UNALLOCATED"))</f>
        <v/>
      </c>
      <c r="E14135">
        <f>IF(GL_Paste!$B14132="","",IFERROR(INDEX(AcctCat,MATCH(GL_Paste!$B14132&amp;"",AcctCode,0)),"UNKNOWN"))</f>
        <v/>
      </c>
      <c r="F14135">
        <f>IF(GL_Paste!$B14132="","",IFERROR(INDEX(AcctSub,MATCH(GL_Paste!$B14132&amp;"",AcctCode,0)),"UNKNOWN"))</f>
        <v/>
      </c>
    </row>
    <row r="14136">
      <c r="A14136" s="40">
        <f>IF(GL_Paste!$B14133="","",N(GL_Paste!$H14133)-N(GL_Paste!$G14133))</f>
        <v/>
      </c>
      <c r="B14136" s="43">
        <f>IF(GL_Paste!$B14133="","",DATE(YEAR(GL_Paste!$E14133),MONTH(GL_Paste!$E14133),1))</f>
        <v/>
      </c>
      <c r="C14136">
        <f>IF(GL_Paste!$B14133="","",IF(TRIM(GL_Paste!$M14133)&lt;&gt;"",TRIM(GL_Paste!$M14133),IFERROR(MID(GL_Paste!$I14133,FIND("[",GL_Paste!$I14133)+1,FIND("]",GL_Paste!$I14133)-FIND("[",GL_Paste!$I14133)-1),"")))</f>
        <v/>
      </c>
      <c r="D14136">
        <f>IF(GL_Paste!$B14133="","",IFERROR(INDEX(DeptName,MATCH($C14136,DeptTag,0)),"UNALLOCATED"))</f>
        <v/>
      </c>
      <c r="E14136">
        <f>IF(GL_Paste!$B14133="","",IFERROR(INDEX(AcctCat,MATCH(GL_Paste!$B14133&amp;"",AcctCode,0)),"UNKNOWN"))</f>
        <v/>
      </c>
      <c r="F14136">
        <f>IF(GL_Paste!$B14133="","",IFERROR(INDEX(AcctSub,MATCH(GL_Paste!$B14133&amp;"",AcctCode,0)),"UNKNOWN"))</f>
        <v/>
      </c>
    </row>
    <row r="14137">
      <c r="A14137" s="40">
        <f>IF(GL_Paste!$B14134="","",N(GL_Paste!$H14134)-N(GL_Paste!$G14134))</f>
        <v/>
      </c>
      <c r="B14137" s="43">
        <f>IF(GL_Paste!$B14134="","",DATE(YEAR(GL_Paste!$E14134),MONTH(GL_Paste!$E14134),1))</f>
        <v/>
      </c>
      <c r="C14137">
        <f>IF(GL_Paste!$B14134="","",IF(TRIM(GL_Paste!$M14134)&lt;&gt;"",TRIM(GL_Paste!$M14134),IFERROR(MID(GL_Paste!$I14134,FIND("[",GL_Paste!$I14134)+1,FIND("]",GL_Paste!$I14134)-FIND("[",GL_Paste!$I14134)-1),"")))</f>
        <v/>
      </c>
      <c r="D14137">
        <f>IF(GL_Paste!$B14134="","",IFERROR(INDEX(DeptName,MATCH($C14137,DeptTag,0)),"UNALLOCATED"))</f>
        <v/>
      </c>
      <c r="E14137">
        <f>IF(GL_Paste!$B14134="","",IFERROR(INDEX(AcctCat,MATCH(GL_Paste!$B14134&amp;"",AcctCode,0)),"UNKNOWN"))</f>
        <v/>
      </c>
      <c r="F14137">
        <f>IF(GL_Paste!$B14134="","",IFERROR(INDEX(AcctSub,MATCH(GL_Paste!$B14134&amp;"",AcctCode,0)),"UNKNOWN"))</f>
        <v/>
      </c>
    </row>
    <row r="14138">
      <c r="A14138" s="40">
        <f>IF(GL_Paste!$B14135="","",N(GL_Paste!$H14135)-N(GL_Paste!$G14135))</f>
        <v/>
      </c>
      <c r="B14138" s="43">
        <f>IF(GL_Paste!$B14135="","",DATE(YEAR(GL_Paste!$E14135),MONTH(GL_Paste!$E14135),1))</f>
        <v/>
      </c>
      <c r="C14138">
        <f>IF(GL_Paste!$B14135="","",IF(TRIM(GL_Paste!$M14135)&lt;&gt;"",TRIM(GL_Paste!$M14135),IFERROR(MID(GL_Paste!$I14135,FIND("[",GL_Paste!$I14135)+1,FIND("]",GL_Paste!$I14135)-FIND("[",GL_Paste!$I14135)-1),"")))</f>
        <v/>
      </c>
      <c r="D14138">
        <f>IF(GL_Paste!$B14135="","",IFERROR(INDEX(DeptName,MATCH($C14138,DeptTag,0)),"UNALLOCATED"))</f>
        <v/>
      </c>
      <c r="E14138">
        <f>IF(GL_Paste!$B14135="","",IFERROR(INDEX(AcctCat,MATCH(GL_Paste!$B14135&amp;"",AcctCode,0)),"UNKNOWN"))</f>
        <v/>
      </c>
      <c r="F14138">
        <f>IF(GL_Paste!$B14135="","",IFERROR(INDEX(AcctSub,MATCH(GL_Paste!$B14135&amp;"",AcctCode,0)),"UNKNOWN"))</f>
        <v/>
      </c>
    </row>
    <row r="14139">
      <c r="A14139" s="40">
        <f>IF(GL_Paste!$B14136="","",N(GL_Paste!$H14136)-N(GL_Paste!$G14136))</f>
        <v/>
      </c>
      <c r="B14139" s="43">
        <f>IF(GL_Paste!$B14136="","",DATE(YEAR(GL_Paste!$E14136),MONTH(GL_Paste!$E14136),1))</f>
        <v/>
      </c>
      <c r="C14139">
        <f>IF(GL_Paste!$B14136="","",IF(TRIM(GL_Paste!$M14136)&lt;&gt;"",TRIM(GL_Paste!$M14136),IFERROR(MID(GL_Paste!$I14136,FIND("[",GL_Paste!$I14136)+1,FIND("]",GL_Paste!$I14136)-FIND("[",GL_Paste!$I14136)-1),"")))</f>
        <v/>
      </c>
      <c r="D14139">
        <f>IF(GL_Paste!$B14136="","",IFERROR(INDEX(DeptName,MATCH($C14139,DeptTag,0)),"UNALLOCATED"))</f>
        <v/>
      </c>
      <c r="E14139">
        <f>IF(GL_Paste!$B14136="","",IFERROR(INDEX(AcctCat,MATCH(GL_Paste!$B14136&amp;"",AcctCode,0)),"UNKNOWN"))</f>
        <v/>
      </c>
      <c r="F14139">
        <f>IF(GL_Paste!$B14136="","",IFERROR(INDEX(AcctSub,MATCH(GL_Paste!$B14136&amp;"",AcctCode,0)),"UNKNOWN"))</f>
        <v/>
      </c>
    </row>
    <row r="14140">
      <c r="A14140" s="40">
        <f>IF(GL_Paste!$B14137="","",N(GL_Paste!$H14137)-N(GL_Paste!$G14137))</f>
        <v/>
      </c>
      <c r="B14140" s="43">
        <f>IF(GL_Paste!$B14137="","",DATE(YEAR(GL_Paste!$E14137),MONTH(GL_Paste!$E14137),1))</f>
        <v/>
      </c>
      <c r="C14140">
        <f>IF(GL_Paste!$B14137="","",IF(TRIM(GL_Paste!$M14137)&lt;&gt;"",TRIM(GL_Paste!$M14137),IFERROR(MID(GL_Paste!$I14137,FIND("[",GL_Paste!$I14137)+1,FIND("]",GL_Paste!$I14137)-FIND("[",GL_Paste!$I14137)-1),"")))</f>
        <v/>
      </c>
      <c r="D14140">
        <f>IF(GL_Paste!$B14137="","",IFERROR(INDEX(DeptName,MATCH($C14140,DeptTag,0)),"UNALLOCATED"))</f>
        <v/>
      </c>
      <c r="E14140">
        <f>IF(GL_Paste!$B14137="","",IFERROR(INDEX(AcctCat,MATCH(GL_Paste!$B14137&amp;"",AcctCode,0)),"UNKNOWN"))</f>
        <v/>
      </c>
      <c r="F14140">
        <f>IF(GL_Paste!$B14137="","",IFERROR(INDEX(AcctSub,MATCH(GL_Paste!$B14137&amp;"",AcctCode,0)),"UNKNOWN"))</f>
        <v/>
      </c>
    </row>
    <row r="14141">
      <c r="A14141" s="40">
        <f>IF(GL_Paste!$B14138="","",N(GL_Paste!$H14138)-N(GL_Paste!$G14138))</f>
        <v/>
      </c>
      <c r="B14141" s="43">
        <f>IF(GL_Paste!$B14138="","",DATE(YEAR(GL_Paste!$E14138),MONTH(GL_Paste!$E14138),1))</f>
        <v/>
      </c>
      <c r="C14141">
        <f>IF(GL_Paste!$B14138="","",IF(TRIM(GL_Paste!$M14138)&lt;&gt;"",TRIM(GL_Paste!$M14138),IFERROR(MID(GL_Paste!$I14138,FIND("[",GL_Paste!$I14138)+1,FIND("]",GL_Paste!$I14138)-FIND("[",GL_Paste!$I14138)-1),"")))</f>
        <v/>
      </c>
      <c r="D14141">
        <f>IF(GL_Paste!$B14138="","",IFERROR(INDEX(DeptName,MATCH($C14141,DeptTag,0)),"UNALLOCATED"))</f>
        <v/>
      </c>
      <c r="E14141">
        <f>IF(GL_Paste!$B14138="","",IFERROR(INDEX(AcctCat,MATCH(GL_Paste!$B14138&amp;"",AcctCode,0)),"UNKNOWN"))</f>
        <v/>
      </c>
      <c r="F14141">
        <f>IF(GL_Paste!$B14138="","",IFERROR(INDEX(AcctSub,MATCH(GL_Paste!$B14138&amp;"",AcctCode,0)),"UNKNOWN"))</f>
        <v/>
      </c>
    </row>
    <row r="14142">
      <c r="A14142" s="40">
        <f>IF(GL_Paste!$B14139="","",N(GL_Paste!$H14139)-N(GL_Paste!$G14139))</f>
        <v/>
      </c>
      <c r="B14142" s="43">
        <f>IF(GL_Paste!$B14139="","",DATE(YEAR(GL_Paste!$E14139),MONTH(GL_Paste!$E14139),1))</f>
        <v/>
      </c>
      <c r="C14142">
        <f>IF(GL_Paste!$B14139="","",IF(TRIM(GL_Paste!$M14139)&lt;&gt;"",TRIM(GL_Paste!$M14139),IFERROR(MID(GL_Paste!$I14139,FIND("[",GL_Paste!$I14139)+1,FIND("]",GL_Paste!$I14139)-FIND("[",GL_Paste!$I14139)-1),"")))</f>
        <v/>
      </c>
      <c r="D14142">
        <f>IF(GL_Paste!$B14139="","",IFERROR(INDEX(DeptName,MATCH($C14142,DeptTag,0)),"UNALLOCATED"))</f>
        <v/>
      </c>
      <c r="E14142">
        <f>IF(GL_Paste!$B14139="","",IFERROR(INDEX(AcctCat,MATCH(GL_Paste!$B14139&amp;"",AcctCode,0)),"UNKNOWN"))</f>
        <v/>
      </c>
      <c r="F14142">
        <f>IF(GL_Paste!$B14139="","",IFERROR(INDEX(AcctSub,MATCH(GL_Paste!$B14139&amp;"",AcctCode,0)),"UNKNOWN"))</f>
        <v/>
      </c>
    </row>
    <row r="14143">
      <c r="A14143" s="40">
        <f>IF(GL_Paste!$B14140="","",N(GL_Paste!$H14140)-N(GL_Paste!$G14140))</f>
        <v/>
      </c>
      <c r="B14143" s="43">
        <f>IF(GL_Paste!$B14140="","",DATE(YEAR(GL_Paste!$E14140),MONTH(GL_Paste!$E14140),1))</f>
        <v/>
      </c>
      <c r="C14143">
        <f>IF(GL_Paste!$B14140="","",IF(TRIM(GL_Paste!$M14140)&lt;&gt;"",TRIM(GL_Paste!$M14140),IFERROR(MID(GL_Paste!$I14140,FIND("[",GL_Paste!$I14140)+1,FIND("]",GL_Paste!$I14140)-FIND("[",GL_Paste!$I14140)-1),"")))</f>
        <v/>
      </c>
      <c r="D14143">
        <f>IF(GL_Paste!$B14140="","",IFERROR(INDEX(DeptName,MATCH($C14143,DeptTag,0)),"UNALLOCATED"))</f>
        <v/>
      </c>
      <c r="E14143">
        <f>IF(GL_Paste!$B14140="","",IFERROR(INDEX(AcctCat,MATCH(GL_Paste!$B14140&amp;"",AcctCode,0)),"UNKNOWN"))</f>
        <v/>
      </c>
      <c r="F14143">
        <f>IF(GL_Paste!$B14140="","",IFERROR(INDEX(AcctSub,MATCH(GL_Paste!$B14140&amp;"",AcctCode,0)),"UNKNOWN"))</f>
        <v/>
      </c>
    </row>
    <row r="14144">
      <c r="A14144" s="40">
        <f>IF(GL_Paste!$B14141="","",N(GL_Paste!$H14141)-N(GL_Paste!$G14141))</f>
        <v/>
      </c>
      <c r="B14144" s="43">
        <f>IF(GL_Paste!$B14141="","",DATE(YEAR(GL_Paste!$E14141),MONTH(GL_Paste!$E14141),1))</f>
        <v/>
      </c>
      <c r="C14144">
        <f>IF(GL_Paste!$B14141="","",IF(TRIM(GL_Paste!$M14141)&lt;&gt;"",TRIM(GL_Paste!$M14141),IFERROR(MID(GL_Paste!$I14141,FIND("[",GL_Paste!$I14141)+1,FIND("]",GL_Paste!$I14141)-FIND("[",GL_Paste!$I14141)-1),"")))</f>
        <v/>
      </c>
      <c r="D14144">
        <f>IF(GL_Paste!$B14141="","",IFERROR(INDEX(DeptName,MATCH($C14144,DeptTag,0)),"UNALLOCATED"))</f>
        <v/>
      </c>
      <c r="E14144">
        <f>IF(GL_Paste!$B14141="","",IFERROR(INDEX(AcctCat,MATCH(GL_Paste!$B14141&amp;"",AcctCode,0)),"UNKNOWN"))</f>
        <v/>
      </c>
      <c r="F14144">
        <f>IF(GL_Paste!$B14141="","",IFERROR(INDEX(AcctSub,MATCH(GL_Paste!$B14141&amp;"",AcctCode,0)),"UNKNOWN"))</f>
        <v/>
      </c>
    </row>
    <row r="14145">
      <c r="A14145" s="40">
        <f>IF(GL_Paste!$B14142="","",N(GL_Paste!$H14142)-N(GL_Paste!$G14142))</f>
        <v/>
      </c>
      <c r="B14145" s="43">
        <f>IF(GL_Paste!$B14142="","",DATE(YEAR(GL_Paste!$E14142),MONTH(GL_Paste!$E14142),1))</f>
        <v/>
      </c>
      <c r="C14145">
        <f>IF(GL_Paste!$B14142="","",IF(TRIM(GL_Paste!$M14142)&lt;&gt;"",TRIM(GL_Paste!$M14142),IFERROR(MID(GL_Paste!$I14142,FIND("[",GL_Paste!$I14142)+1,FIND("]",GL_Paste!$I14142)-FIND("[",GL_Paste!$I14142)-1),"")))</f>
        <v/>
      </c>
      <c r="D14145">
        <f>IF(GL_Paste!$B14142="","",IFERROR(INDEX(DeptName,MATCH($C14145,DeptTag,0)),"UNALLOCATED"))</f>
        <v/>
      </c>
      <c r="E14145">
        <f>IF(GL_Paste!$B14142="","",IFERROR(INDEX(AcctCat,MATCH(GL_Paste!$B14142&amp;"",AcctCode,0)),"UNKNOWN"))</f>
        <v/>
      </c>
      <c r="F14145">
        <f>IF(GL_Paste!$B14142="","",IFERROR(INDEX(AcctSub,MATCH(GL_Paste!$B14142&amp;"",AcctCode,0)),"UNKNOWN"))</f>
        <v/>
      </c>
    </row>
    <row r="14146">
      <c r="A14146" s="40">
        <f>IF(GL_Paste!$B14143="","",N(GL_Paste!$H14143)-N(GL_Paste!$G14143))</f>
        <v/>
      </c>
      <c r="B14146" s="43">
        <f>IF(GL_Paste!$B14143="","",DATE(YEAR(GL_Paste!$E14143),MONTH(GL_Paste!$E14143),1))</f>
        <v/>
      </c>
      <c r="C14146">
        <f>IF(GL_Paste!$B14143="","",IF(TRIM(GL_Paste!$M14143)&lt;&gt;"",TRIM(GL_Paste!$M14143),IFERROR(MID(GL_Paste!$I14143,FIND("[",GL_Paste!$I14143)+1,FIND("]",GL_Paste!$I14143)-FIND("[",GL_Paste!$I14143)-1),"")))</f>
        <v/>
      </c>
      <c r="D14146">
        <f>IF(GL_Paste!$B14143="","",IFERROR(INDEX(DeptName,MATCH($C14146,DeptTag,0)),"UNALLOCATED"))</f>
        <v/>
      </c>
      <c r="E14146">
        <f>IF(GL_Paste!$B14143="","",IFERROR(INDEX(AcctCat,MATCH(GL_Paste!$B14143&amp;"",AcctCode,0)),"UNKNOWN"))</f>
        <v/>
      </c>
      <c r="F14146">
        <f>IF(GL_Paste!$B14143="","",IFERROR(INDEX(AcctSub,MATCH(GL_Paste!$B14143&amp;"",AcctCode,0)),"UNKNOWN"))</f>
        <v/>
      </c>
    </row>
    <row r="14147">
      <c r="A14147" s="40">
        <f>IF(GL_Paste!$B14144="","",N(GL_Paste!$H14144)-N(GL_Paste!$G14144))</f>
        <v/>
      </c>
      <c r="B14147" s="43">
        <f>IF(GL_Paste!$B14144="","",DATE(YEAR(GL_Paste!$E14144),MONTH(GL_Paste!$E14144),1))</f>
        <v/>
      </c>
      <c r="C14147">
        <f>IF(GL_Paste!$B14144="","",IF(TRIM(GL_Paste!$M14144)&lt;&gt;"",TRIM(GL_Paste!$M14144),IFERROR(MID(GL_Paste!$I14144,FIND("[",GL_Paste!$I14144)+1,FIND("]",GL_Paste!$I14144)-FIND("[",GL_Paste!$I14144)-1),"")))</f>
        <v/>
      </c>
      <c r="D14147">
        <f>IF(GL_Paste!$B14144="","",IFERROR(INDEX(DeptName,MATCH($C14147,DeptTag,0)),"UNALLOCATED"))</f>
        <v/>
      </c>
      <c r="E14147">
        <f>IF(GL_Paste!$B14144="","",IFERROR(INDEX(AcctCat,MATCH(GL_Paste!$B14144&amp;"",AcctCode,0)),"UNKNOWN"))</f>
        <v/>
      </c>
      <c r="F14147">
        <f>IF(GL_Paste!$B14144="","",IFERROR(INDEX(AcctSub,MATCH(GL_Paste!$B14144&amp;"",AcctCode,0)),"UNKNOWN"))</f>
        <v/>
      </c>
    </row>
    <row r="14148">
      <c r="A14148" s="40">
        <f>IF(GL_Paste!$B14145="","",N(GL_Paste!$H14145)-N(GL_Paste!$G14145))</f>
        <v/>
      </c>
      <c r="B14148" s="43">
        <f>IF(GL_Paste!$B14145="","",DATE(YEAR(GL_Paste!$E14145),MONTH(GL_Paste!$E14145),1))</f>
        <v/>
      </c>
      <c r="C14148">
        <f>IF(GL_Paste!$B14145="","",IF(TRIM(GL_Paste!$M14145)&lt;&gt;"",TRIM(GL_Paste!$M14145),IFERROR(MID(GL_Paste!$I14145,FIND("[",GL_Paste!$I14145)+1,FIND("]",GL_Paste!$I14145)-FIND("[",GL_Paste!$I14145)-1),"")))</f>
        <v/>
      </c>
      <c r="D14148">
        <f>IF(GL_Paste!$B14145="","",IFERROR(INDEX(DeptName,MATCH($C14148,DeptTag,0)),"UNALLOCATED"))</f>
        <v/>
      </c>
      <c r="E14148">
        <f>IF(GL_Paste!$B14145="","",IFERROR(INDEX(AcctCat,MATCH(GL_Paste!$B14145&amp;"",AcctCode,0)),"UNKNOWN"))</f>
        <v/>
      </c>
      <c r="F14148">
        <f>IF(GL_Paste!$B14145="","",IFERROR(INDEX(AcctSub,MATCH(GL_Paste!$B14145&amp;"",AcctCode,0)),"UNKNOWN"))</f>
        <v/>
      </c>
    </row>
    <row r="14149">
      <c r="A14149" s="40">
        <f>IF(GL_Paste!$B14146="","",N(GL_Paste!$H14146)-N(GL_Paste!$G14146))</f>
        <v/>
      </c>
      <c r="B14149" s="43">
        <f>IF(GL_Paste!$B14146="","",DATE(YEAR(GL_Paste!$E14146),MONTH(GL_Paste!$E14146),1))</f>
        <v/>
      </c>
      <c r="C14149">
        <f>IF(GL_Paste!$B14146="","",IF(TRIM(GL_Paste!$M14146)&lt;&gt;"",TRIM(GL_Paste!$M14146),IFERROR(MID(GL_Paste!$I14146,FIND("[",GL_Paste!$I14146)+1,FIND("]",GL_Paste!$I14146)-FIND("[",GL_Paste!$I14146)-1),"")))</f>
        <v/>
      </c>
      <c r="D14149">
        <f>IF(GL_Paste!$B14146="","",IFERROR(INDEX(DeptName,MATCH($C14149,DeptTag,0)),"UNALLOCATED"))</f>
        <v/>
      </c>
      <c r="E14149">
        <f>IF(GL_Paste!$B14146="","",IFERROR(INDEX(AcctCat,MATCH(GL_Paste!$B14146&amp;"",AcctCode,0)),"UNKNOWN"))</f>
        <v/>
      </c>
      <c r="F14149">
        <f>IF(GL_Paste!$B14146="","",IFERROR(INDEX(AcctSub,MATCH(GL_Paste!$B14146&amp;"",AcctCode,0)),"UNKNOWN"))</f>
        <v/>
      </c>
    </row>
    <row r="14150">
      <c r="A14150" s="40">
        <f>IF(GL_Paste!$B14147="","",N(GL_Paste!$H14147)-N(GL_Paste!$G14147))</f>
        <v/>
      </c>
      <c r="B14150" s="43">
        <f>IF(GL_Paste!$B14147="","",DATE(YEAR(GL_Paste!$E14147),MONTH(GL_Paste!$E14147),1))</f>
        <v/>
      </c>
      <c r="C14150">
        <f>IF(GL_Paste!$B14147="","",IF(TRIM(GL_Paste!$M14147)&lt;&gt;"",TRIM(GL_Paste!$M14147),IFERROR(MID(GL_Paste!$I14147,FIND("[",GL_Paste!$I14147)+1,FIND("]",GL_Paste!$I14147)-FIND("[",GL_Paste!$I14147)-1),"")))</f>
        <v/>
      </c>
      <c r="D14150">
        <f>IF(GL_Paste!$B14147="","",IFERROR(INDEX(DeptName,MATCH($C14150,DeptTag,0)),"UNALLOCATED"))</f>
        <v/>
      </c>
      <c r="E14150">
        <f>IF(GL_Paste!$B14147="","",IFERROR(INDEX(AcctCat,MATCH(GL_Paste!$B14147&amp;"",AcctCode,0)),"UNKNOWN"))</f>
        <v/>
      </c>
      <c r="F14150">
        <f>IF(GL_Paste!$B14147="","",IFERROR(INDEX(AcctSub,MATCH(GL_Paste!$B14147&amp;"",AcctCode,0)),"UNKNOWN"))</f>
        <v/>
      </c>
    </row>
    <row r="14151">
      <c r="A14151" s="40">
        <f>IF(GL_Paste!$B14148="","",N(GL_Paste!$H14148)-N(GL_Paste!$G14148))</f>
        <v/>
      </c>
      <c r="B14151" s="43">
        <f>IF(GL_Paste!$B14148="","",DATE(YEAR(GL_Paste!$E14148),MONTH(GL_Paste!$E14148),1))</f>
        <v/>
      </c>
      <c r="C14151">
        <f>IF(GL_Paste!$B14148="","",IF(TRIM(GL_Paste!$M14148)&lt;&gt;"",TRIM(GL_Paste!$M14148),IFERROR(MID(GL_Paste!$I14148,FIND("[",GL_Paste!$I14148)+1,FIND("]",GL_Paste!$I14148)-FIND("[",GL_Paste!$I14148)-1),"")))</f>
        <v/>
      </c>
      <c r="D14151">
        <f>IF(GL_Paste!$B14148="","",IFERROR(INDEX(DeptName,MATCH($C14151,DeptTag,0)),"UNALLOCATED"))</f>
        <v/>
      </c>
      <c r="E14151">
        <f>IF(GL_Paste!$B14148="","",IFERROR(INDEX(AcctCat,MATCH(GL_Paste!$B14148&amp;"",AcctCode,0)),"UNKNOWN"))</f>
        <v/>
      </c>
      <c r="F14151">
        <f>IF(GL_Paste!$B14148="","",IFERROR(INDEX(AcctSub,MATCH(GL_Paste!$B14148&amp;"",AcctCode,0)),"UNKNOWN"))</f>
        <v/>
      </c>
    </row>
    <row r="14152">
      <c r="A14152" s="40">
        <f>IF(GL_Paste!$B14149="","",N(GL_Paste!$H14149)-N(GL_Paste!$G14149))</f>
        <v/>
      </c>
      <c r="B14152" s="43">
        <f>IF(GL_Paste!$B14149="","",DATE(YEAR(GL_Paste!$E14149),MONTH(GL_Paste!$E14149),1))</f>
        <v/>
      </c>
      <c r="C14152">
        <f>IF(GL_Paste!$B14149="","",IF(TRIM(GL_Paste!$M14149)&lt;&gt;"",TRIM(GL_Paste!$M14149),IFERROR(MID(GL_Paste!$I14149,FIND("[",GL_Paste!$I14149)+1,FIND("]",GL_Paste!$I14149)-FIND("[",GL_Paste!$I14149)-1),"")))</f>
        <v/>
      </c>
      <c r="D14152">
        <f>IF(GL_Paste!$B14149="","",IFERROR(INDEX(DeptName,MATCH($C14152,DeptTag,0)),"UNALLOCATED"))</f>
        <v/>
      </c>
      <c r="E14152">
        <f>IF(GL_Paste!$B14149="","",IFERROR(INDEX(AcctCat,MATCH(GL_Paste!$B14149&amp;"",AcctCode,0)),"UNKNOWN"))</f>
        <v/>
      </c>
      <c r="F14152">
        <f>IF(GL_Paste!$B14149="","",IFERROR(INDEX(AcctSub,MATCH(GL_Paste!$B14149&amp;"",AcctCode,0)),"UNKNOWN"))</f>
        <v/>
      </c>
    </row>
    <row r="14153">
      <c r="A14153" s="40">
        <f>IF(GL_Paste!$B14150="","",N(GL_Paste!$H14150)-N(GL_Paste!$G14150))</f>
        <v/>
      </c>
      <c r="B14153" s="43">
        <f>IF(GL_Paste!$B14150="","",DATE(YEAR(GL_Paste!$E14150),MONTH(GL_Paste!$E14150),1))</f>
        <v/>
      </c>
      <c r="C14153">
        <f>IF(GL_Paste!$B14150="","",IF(TRIM(GL_Paste!$M14150)&lt;&gt;"",TRIM(GL_Paste!$M14150),IFERROR(MID(GL_Paste!$I14150,FIND("[",GL_Paste!$I14150)+1,FIND("]",GL_Paste!$I14150)-FIND("[",GL_Paste!$I14150)-1),"")))</f>
        <v/>
      </c>
      <c r="D14153">
        <f>IF(GL_Paste!$B14150="","",IFERROR(INDEX(DeptName,MATCH($C14153,DeptTag,0)),"UNALLOCATED"))</f>
        <v/>
      </c>
      <c r="E14153">
        <f>IF(GL_Paste!$B14150="","",IFERROR(INDEX(AcctCat,MATCH(GL_Paste!$B14150&amp;"",AcctCode,0)),"UNKNOWN"))</f>
        <v/>
      </c>
      <c r="F14153">
        <f>IF(GL_Paste!$B14150="","",IFERROR(INDEX(AcctSub,MATCH(GL_Paste!$B14150&amp;"",AcctCode,0)),"UNKNOWN"))</f>
        <v/>
      </c>
    </row>
    <row r="14154">
      <c r="A14154" s="40">
        <f>IF(GL_Paste!$B14151="","",N(GL_Paste!$H14151)-N(GL_Paste!$G14151))</f>
        <v/>
      </c>
      <c r="B14154" s="43">
        <f>IF(GL_Paste!$B14151="","",DATE(YEAR(GL_Paste!$E14151),MONTH(GL_Paste!$E14151),1))</f>
        <v/>
      </c>
      <c r="C14154">
        <f>IF(GL_Paste!$B14151="","",IF(TRIM(GL_Paste!$M14151)&lt;&gt;"",TRIM(GL_Paste!$M14151),IFERROR(MID(GL_Paste!$I14151,FIND("[",GL_Paste!$I14151)+1,FIND("]",GL_Paste!$I14151)-FIND("[",GL_Paste!$I14151)-1),"")))</f>
        <v/>
      </c>
      <c r="D14154">
        <f>IF(GL_Paste!$B14151="","",IFERROR(INDEX(DeptName,MATCH($C14154,DeptTag,0)),"UNALLOCATED"))</f>
        <v/>
      </c>
      <c r="E14154">
        <f>IF(GL_Paste!$B14151="","",IFERROR(INDEX(AcctCat,MATCH(GL_Paste!$B14151&amp;"",AcctCode,0)),"UNKNOWN"))</f>
        <v/>
      </c>
      <c r="F14154">
        <f>IF(GL_Paste!$B14151="","",IFERROR(INDEX(AcctSub,MATCH(GL_Paste!$B14151&amp;"",AcctCode,0)),"UNKNOWN"))</f>
        <v/>
      </c>
    </row>
    <row r="14155">
      <c r="A14155" s="40">
        <f>IF(GL_Paste!$B14152="","",N(GL_Paste!$H14152)-N(GL_Paste!$G14152))</f>
        <v/>
      </c>
      <c r="B14155" s="43">
        <f>IF(GL_Paste!$B14152="","",DATE(YEAR(GL_Paste!$E14152),MONTH(GL_Paste!$E14152),1))</f>
        <v/>
      </c>
      <c r="C14155">
        <f>IF(GL_Paste!$B14152="","",IF(TRIM(GL_Paste!$M14152)&lt;&gt;"",TRIM(GL_Paste!$M14152),IFERROR(MID(GL_Paste!$I14152,FIND("[",GL_Paste!$I14152)+1,FIND("]",GL_Paste!$I14152)-FIND("[",GL_Paste!$I14152)-1),"")))</f>
        <v/>
      </c>
      <c r="D14155">
        <f>IF(GL_Paste!$B14152="","",IFERROR(INDEX(DeptName,MATCH($C14155,DeptTag,0)),"UNALLOCATED"))</f>
        <v/>
      </c>
      <c r="E14155">
        <f>IF(GL_Paste!$B14152="","",IFERROR(INDEX(AcctCat,MATCH(GL_Paste!$B14152&amp;"",AcctCode,0)),"UNKNOWN"))</f>
        <v/>
      </c>
      <c r="F14155">
        <f>IF(GL_Paste!$B14152="","",IFERROR(INDEX(AcctSub,MATCH(GL_Paste!$B14152&amp;"",AcctCode,0)),"UNKNOWN"))</f>
        <v/>
      </c>
    </row>
    <row r="14156">
      <c r="A14156" s="40">
        <f>IF(GL_Paste!$B14153="","",N(GL_Paste!$H14153)-N(GL_Paste!$G14153))</f>
        <v/>
      </c>
      <c r="B14156" s="43">
        <f>IF(GL_Paste!$B14153="","",DATE(YEAR(GL_Paste!$E14153),MONTH(GL_Paste!$E14153),1))</f>
        <v/>
      </c>
      <c r="C14156">
        <f>IF(GL_Paste!$B14153="","",IF(TRIM(GL_Paste!$M14153)&lt;&gt;"",TRIM(GL_Paste!$M14153),IFERROR(MID(GL_Paste!$I14153,FIND("[",GL_Paste!$I14153)+1,FIND("]",GL_Paste!$I14153)-FIND("[",GL_Paste!$I14153)-1),"")))</f>
        <v/>
      </c>
      <c r="D14156">
        <f>IF(GL_Paste!$B14153="","",IFERROR(INDEX(DeptName,MATCH($C14156,DeptTag,0)),"UNALLOCATED"))</f>
        <v/>
      </c>
      <c r="E14156">
        <f>IF(GL_Paste!$B14153="","",IFERROR(INDEX(AcctCat,MATCH(GL_Paste!$B14153&amp;"",AcctCode,0)),"UNKNOWN"))</f>
        <v/>
      </c>
      <c r="F14156">
        <f>IF(GL_Paste!$B14153="","",IFERROR(INDEX(AcctSub,MATCH(GL_Paste!$B14153&amp;"",AcctCode,0)),"UNKNOWN"))</f>
        <v/>
      </c>
    </row>
    <row r="14157">
      <c r="A14157" s="40">
        <f>IF(GL_Paste!$B14154="","",N(GL_Paste!$H14154)-N(GL_Paste!$G14154))</f>
        <v/>
      </c>
      <c r="B14157" s="43">
        <f>IF(GL_Paste!$B14154="","",DATE(YEAR(GL_Paste!$E14154),MONTH(GL_Paste!$E14154),1))</f>
        <v/>
      </c>
      <c r="C14157">
        <f>IF(GL_Paste!$B14154="","",IF(TRIM(GL_Paste!$M14154)&lt;&gt;"",TRIM(GL_Paste!$M14154),IFERROR(MID(GL_Paste!$I14154,FIND("[",GL_Paste!$I14154)+1,FIND("]",GL_Paste!$I14154)-FIND("[",GL_Paste!$I14154)-1),"")))</f>
        <v/>
      </c>
      <c r="D14157">
        <f>IF(GL_Paste!$B14154="","",IFERROR(INDEX(DeptName,MATCH($C14157,DeptTag,0)),"UNALLOCATED"))</f>
        <v/>
      </c>
      <c r="E14157">
        <f>IF(GL_Paste!$B14154="","",IFERROR(INDEX(AcctCat,MATCH(GL_Paste!$B14154&amp;"",AcctCode,0)),"UNKNOWN"))</f>
        <v/>
      </c>
      <c r="F14157">
        <f>IF(GL_Paste!$B14154="","",IFERROR(INDEX(AcctSub,MATCH(GL_Paste!$B14154&amp;"",AcctCode,0)),"UNKNOWN"))</f>
        <v/>
      </c>
    </row>
    <row r="14158">
      <c r="A14158" s="40">
        <f>IF(GL_Paste!$B14155="","",N(GL_Paste!$H14155)-N(GL_Paste!$G14155))</f>
        <v/>
      </c>
      <c r="B14158" s="43">
        <f>IF(GL_Paste!$B14155="","",DATE(YEAR(GL_Paste!$E14155),MONTH(GL_Paste!$E14155),1))</f>
        <v/>
      </c>
      <c r="C14158">
        <f>IF(GL_Paste!$B14155="","",IF(TRIM(GL_Paste!$M14155)&lt;&gt;"",TRIM(GL_Paste!$M14155),IFERROR(MID(GL_Paste!$I14155,FIND("[",GL_Paste!$I14155)+1,FIND("]",GL_Paste!$I14155)-FIND("[",GL_Paste!$I14155)-1),"")))</f>
        <v/>
      </c>
      <c r="D14158">
        <f>IF(GL_Paste!$B14155="","",IFERROR(INDEX(DeptName,MATCH($C14158,DeptTag,0)),"UNALLOCATED"))</f>
        <v/>
      </c>
      <c r="E14158">
        <f>IF(GL_Paste!$B14155="","",IFERROR(INDEX(AcctCat,MATCH(GL_Paste!$B14155&amp;"",AcctCode,0)),"UNKNOWN"))</f>
        <v/>
      </c>
      <c r="F14158">
        <f>IF(GL_Paste!$B14155="","",IFERROR(INDEX(AcctSub,MATCH(GL_Paste!$B14155&amp;"",AcctCode,0)),"UNKNOWN"))</f>
        <v/>
      </c>
    </row>
    <row r="14159">
      <c r="A14159" s="40">
        <f>IF(GL_Paste!$B14156="","",N(GL_Paste!$H14156)-N(GL_Paste!$G14156))</f>
        <v/>
      </c>
      <c r="B14159" s="43">
        <f>IF(GL_Paste!$B14156="","",DATE(YEAR(GL_Paste!$E14156),MONTH(GL_Paste!$E14156),1))</f>
        <v/>
      </c>
      <c r="C14159">
        <f>IF(GL_Paste!$B14156="","",IF(TRIM(GL_Paste!$M14156)&lt;&gt;"",TRIM(GL_Paste!$M14156),IFERROR(MID(GL_Paste!$I14156,FIND("[",GL_Paste!$I14156)+1,FIND("]",GL_Paste!$I14156)-FIND("[",GL_Paste!$I14156)-1),"")))</f>
        <v/>
      </c>
      <c r="D14159">
        <f>IF(GL_Paste!$B14156="","",IFERROR(INDEX(DeptName,MATCH($C14159,DeptTag,0)),"UNALLOCATED"))</f>
        <v/>
      </c>
      <c r="E14159">
        <f>IF(GL_Paste!$B14156="","",IFERROR(INDEX(AcctCat,MATCH(GL_Paste!$B14156&amp;"",AcctCode,0)),"UNKNOWN"))</f>
        <v/>
      </c>
      <c r="F14159">
        <f>IF(GL_Paste!$B14156="","",IFERROR(INDEX(AcctSub,MATCH(GL_Paste!$B14156&amp;"",AcctCode,0)),"UNKNOWN"))</f>
        <v/>
      </c>
    </row>
    <row r="14160">
      <c r="A14160" s="40">
        <f>IF(GL_Paste!$B14157="","",N(GL_Paste!$H14157)-N(GL_Paste!$G14157))</f>
        <v/>
      </c>
      <c r="B14160" s="43">
        <f>IF(GL_Paste!$B14157="","",DATE(YEAR(GL_Paste!$E14157),MONTH(GL_Paste!$E14157),1))</f>
        <v/>
      </c>
      <c r="C14160">
        <f>IF(GL_Paste!$B14157="","",IF(TRIM(GL_Paste!$M14157)&lt;&gt;"",TRIM(GL_Paste!$M14157),IFERROR(MID(GL_Paste!$I14157,FIND("[",GL_Paste!$I14157)+1,FIND("]",GL_Paste!$I14157)-FIND("[",GL_Paste!$I14157)-1),"")))</f>
        <v/>
      </c>
      <c r="D14160">
        <f>IF(GL_Paste!$B14157="","",IFERROR(INDEX(DeptName,MATCH($C14160,DeptTag,0)),"UNALLOCATED"))</f>
        <v/>
      </c>
      <c r="E14160">
        <f>IF(GL_Paste!$B14157="","",IFERROR(INDEX(AcctCat,MATCH(GL_Paste!$B14157&amp;"",AcctCode,0)),"UNKNOWN"))</f>
        <v/>
      </c>
      <c r="F14160">
        <f>IF(GL_Paste!$B14157="","",IFERROR(INDEX(AcctSub,MATCH(GL_Paste!$B14157&amp;"",AcctCode,0)),"UNKNOWN"))</f>
        <v/>
      </c>
    </row>
    <row r="14161">
      <c r="A14161" s="40">
        <f>IF(GL_Paste!$B14158="","",N(GL_Paste!$H14158)-N(GL_Paste!$G14158))</f>
        <v/>
      </c>
      <c r="B14161" s="43">
        <f>IF(GL_Paste!$B14158="","",DATE(YEAR(GL_Paste!$E14158),MONTH(GL_Paste!$E14158),1))</f>
        <v/>
      </c>
      <c r="C14161">
        <f>IF(GL_Paste!$B14158="","",IF(TRIM(GL_Paste!$M14158)&lt;&gt;"",TRIM(GL_Paste!$M14158),IFERROR(MID(GL_Paste!$I14158,FIND("[",GL_Paste!$I14158)+1,FIND("]",GL_Paste!$I14158)-FIND("[",GL_Paste!$I14158)-1),"")))</f>
        <v/>
      </c>
      <c r="D14161">
        <f>IF(GL_Paste!$B14158="","",IFERROR(INDEX(DeptName,MATCH($C14161,DeptTag,0)),"UNALLOCATED"))</f>
        <v/>
      </c>
      <c r="E14161">
        <f>IF(GL_Paste!$B14158="","",IFERROR(INDEX(AcctCat,MATCH(GL_Paste!$B14158&amp;"",AcctCode,0)),"UNKNOWN"))</f>
        <v/>
      </c>
      <c r="F14161">
        <f>IF(GL_Paste!$B14158="","",IFERROR(INDEX(AcctSub,MATCH(GL_Paste!$B14158&amp;"",AcctCode,0)),"UNKNOWN"))</f>
        <v/>
      </c>
    </row>
    <row r="14162">
      <c r="A14162" s="40">
        <f>IF(GL_Paste!$B14159="","",N(GL_Paste!$H14159)-N(GL_Paste!$G14159))</f>
        <v/>
      </c>
      <c r="B14162" s="43">
        <f>IF(GL_Paste!$B14159="","",DATE(YEAR(GL_Paste!$E14159),MONTH(GL_Paste!$E14159),1))</f>
        <v/>
      </c>
      <c r="C14162">
        <f>IF(GL_Paste!$B14159="","",IF(TRIM(GL_Paste!$M14159)&lt;&gt;"",TRIM(GL_Paste!$M14159),IFERROR(MID(GL_Paste!$I14159,FIND("[",GL_Paste!$I14159)+1,FIND("]",GL_Paste!$I14159)-FIND("[",GL_Paste!$I14159)-1),"")))</f>
        <v/>
      </c>
      <c r="D14162">
        <f>IF(GL_Paste!$B14159="","",IFERROR(INDEX(DeptName,MATCH($C14162,DeptTag,0)),"UNALLOCATED"))</f>
        <v/>
      </c>
      <c r="E14162">
        <f>IF(GL_Paste!$B14159="","",IFERROR(INDEX(AcctCat,MATCH(GL_Paste!$B14159&amp;"",AcctCode,0)),"UNKNOWN"))</f>
        <v/>
      </c>
      <c r="F14162">
        <f>IF(GL_Paste!$B14159="","",IFERROR(INDEX(AcctSub,MATCH(GL_Paste!$B14159&amp;"",AcctCode,0)),"UNKNOWN"))</f>
        <v/>
      </c>
    </row>
    <row r="14163">
      <c r="A14163" s="40">
        <f>IF(GL_Paste!$B14160="","",N(GL_Paste!$H14160)-N(GL_Paste!$G14160))</f>
        <v/>
      </c>
      <c r="B14163" s="43">
        <f>IF(GL_Paste!$B14160="","",DATE(YEAR(GL_Paste!$E14160),MONTH(GL_Paste!$E14160),1))</f>
        <v/>
      </c>
      <c r="C14163">
        <f>IF(GL_Paste!$B14160="","",IF(TRIM(GL_Paste!$M14160)&lt;&gt;"",TRIM(GL_Paste!$M14160),IFERROR(MID(GL_Paste!$I14160,FIND("[",GL_Paste!$I14160)+1,FIND("]",GL_Paste!$I14160)-FIND("[",GL_Paste!$I14160)-1),"")))</f>
        <v/>
      </c>
      <c r="D14163">
        <f>IF(GL_Paste!$B14160="","",IFERROR(INDEX(DeptName,MATCH($C14163,DeptTag,0)),"UNALLOCATED"))</f>
        <v/>
      </c>
      <c r="E14163">
        <f>IF(GL_Paste!$B14160="","",IFERROR(INDEX(AcctCat,MATCH(GL_Paste!$B14160&amp;"",AcctCode,0)),"UNKNOWN"))</f>
        <v/>
      </c>
      <c r="F14163">
        <f>IF(GL_Paste!$B14160="","",IFERROR(INDEX(AcctSub,MATCH(GL_Paste!$B14160&amp;"",AcctCode,0)),"UNKNOWN"))</f>
        <v/>
      </c>
    </row>
    <row r="14164">
      <c r="A14164" s="40">
        <f>IF(GL_Paste!$B14161="","",N(GL_Paste!$H14161)-N(GL_Paste!$G14161))</f>
        <v/>
      </c>
      <c r="B14164" s="43">
        <f>IF(GL_Paste!$B14161="","",DATE(YEAR(GL_Paste!$E14161),MONTH(GL_Paste!$E14161),1))</f>
        <v/>
      </c>
      <c r="C14164">
        <f>IF(GL_Paste!$B14161="","",IF(TRIM(GL_Paste!$M14161)&lt;&gt;"",TRIM(GL_Paste!$M14161),IFERROR(MID(GL_Paste!$I14161,FIND("[",GL_Paste!$I14161)+1,FIND("]",GL_Paste!$I14161)-FIND("[",GL_Paste!$I14161)-1),"")))</f>
        <v/>
      </c>
      <c r="D14164">
        <f>IF(GL_Paste!$B14161="","",IFERROR(INDEX(DeptName,MATCH($C14164,DeptTag,0)),"UNALLOCATED"))</f>
        <v/>
      </c>
      <c r="E14164">
        <f>IF(GL_Paste!$B14161="","",IFERROR(INDEX(AcctCat,MATCH(GL_Paste!$B14161&amp;"",AcctCode,0)),"UNKNOWN"))</f>
        <v/>
      </c>
      <c r="F14164">
        <f>IF(GL_Paste!$B14161="","",IFERROR(INDEX(AcctSub,MATCH(GL_Paste!$B14161&amp;"",AcctCode,0)),"UNKNOWN"))</f>
        <v/>
      </c>
    </row>
    <row r="14165">
      <c r="A14165" s="40">
        <f>IF(GL_Paste!$B14162="","",N(GL_Paste!$H14162)-N(GL_Paste!$G14162))</f>
        <v/>
      </c>
      <c r="B14165" s="43">
        <f>IF(GL_Paste!$B14162="","",DATE(YEAR(GL_Paste!$E14162),MONTH(GL_Paste!$E14162),1))</f>
        <v/>
      </c>
      <c r="C14165">
        <f>IF(GL_Paste!$B14162="","",IF(TRIM(GL_Paste!$M14162)&lt;&gt;"",TRIM(GL_Paste!$M14162),IFERROR(MID(GL_Paste!$I14162,FIND("[",GL_Paste!$I14162)+1,FIND("]",GL_Paste!$I14162)-FIND("[",GL_Paste!$I14162)-1),"")))</f>
        <v/>
      </c>
      <c r="D14165">
        <f>IF(GL_Paste!$B14162="","",IFERROR(INDEX(DeptName,MATCH($C14165,DeptTag,0)),"UNALLOCATED"))</f>
        <v/>
      </c>
      <c r="E14165">
        <f>IF(GL_Paste!$B14162="","",IFERROR(INDEX(AcctCat,MATCH(GL_Paste!$B14162&amp;"",AcctCode,0)),"UNKNOWN"))</f>
        <v/>
      </c>
      <c r="F14165">
        <f>IF(GL_Paste!$B14162="","",IFERROR(INDEX(AcctSub,MATCH(GL_Paste!$B14162&amp;"",AcctCode,0)),"UNKNOWN"))</f>
        <v/>
      </c>
    </row>
    <row r="14166">
      <c r="A14166" s="40">
        <f>IF(GL_Paste!$B14163="","",N(GL_Paste!$H14163)-N(GL_Paste!$G14163))</f>
        <v/>
      </c>
      <c r="B14166" s="43">
        <f>IF(GL_Paste!$B14163="","",DATE(YEAR(GL_Paste!$E14163),MONTH(GL_Paste!$E14163),1))</f>
        <v/>
      </c>
      <c r="C14166">
        <f>IF(GL_Paste!$B14163="","",IF(TRIM(GL_Paste!$M14163)&lt;&gt;"",TRIM(GL_Paste!$M14163),IFERROR(MID(GL_Paste!$I14163,FIND("[",GL_Paste!$I14163)+1,FIND("]",GL_Paste!$I14163)-FIND("[",GL_Paste!$I14163)-1),"")))</f>
        <v/>
      </c>
      <c r="D14166">
        <f>IF(GL_Paste!$B14163="","",IFERROR(INDEX(DeptName,MATCH($C14166,DeptTag,0)),"UNALLOCATED"))</f>
        <v/>
      </c>
      <c r="E14166">
        <f>IF(GL_Paste!$B14163="","",IFERROR(INDEX(AcctCat,MATCH(GL_Paste!$B14163&amp;"",AcctCode,0)),"UNKNOWN"))</f>
        <v/>
      </c>
      <c r="F14166">
        <f>IF(GL_Paste!$B14163="","",IFERROR(INDEX(AcctSub,MATCH(GL_Paste!$B14163&amp;"",AcctCode,0)),"UNKNOWN"))</f>
        <v/>
      </c>
    </row>
    <row r="14167">
      <c r="A14167" s="40">
        <f>IF(GL_Paste!$B14164="","",N(GL_Paste!$H14164)-N(GL_Paste!$G14164))</f>
        <v/>
      </c>
      <c r="B14167" s="43">
        <f>IF(GL_Paste!$B14164="","",DATE(YEAR(GL_Paste!$E14164),MONTH(GL_Paste!$E14164),1))</f>
        <v/>
      </c>
      <c r="C14167">
        <f>IF(GL_Paste!$B14164="","",IF(TRIM(GL_Paste!$M14164)&lt;&gt;"",TRIM(GL_Paste!$M14164),IFERROR(MID(GL_Paste!$I14164,FIND("[",GL_Paste!$I14164)+1,FIND("]",GL_Paste!$I14164)-FIND("[",GL_Paste!$I14164)-1),"")))</f>
        <v/>
      </c>
      <c r="D14167">
        <f>IF(GL_Paste!$B14164="","",IFERROR(INDEX(DeptName,MATCH($C14167,DeptTag,0)),"UNALLOCATED"))</f>
        <v/>
      </c>
      <c r="E14167">
        <f>IF(GL_Paste!$B14164="","",IFERROR(INDEX(AcctCat,MATCH(GL_Paste!$B14164&amp;"",AcctCode,0)),"UNKNOWN"))</f>
        <v/>
      </c>
      <c r="F14167">
        <f>IF(GL_Paste!$B14164="","",IFERROR(INDEX(AcctSub,MATCH(GL_Paste!$B14164&amp;"",AcctCode,0)),"UNKNOWN"))</f>
        <v/>
      </c>
    </row>
    <row r="14168">
      <c r="A14168" s="40">
        <f>IF(GL_Paste!$B14165="","",N(GL_Paste!$H14165)-N(GL_Paste!$G14165))</f>
        <v/>
      </c>
      <c r="B14168" s="43">
        <f>IF(GL_Paste!$B14165="","",DATE(YEAR(GL_Paste!$E14165),MONTH(GL_Paste!$E14165),1))</f>
        <v/>
      </c>
      <c r="C14168">
        <f>IF(GL_Paste!$B14165="","",IF(TRIM(GL_Paste!$M14165)&lt;&gt;"",TRIM(GL_Paste!$M14165),IFERROR(MID(GL_Paste!$I14165,FIND("[",GL_Paste!$I14165)+1,FIND("]",GL_Paste!$I14165)-FIND("[",GL_Paste!$I14165)-1),"")))</f>
        <v/>
      </c>
      <c r="D14168">
        <f>IF(GL_Paste!$B14165="","",IFERROR(INDEX(DeptName,MATCH($C14168,DeptTag,0)),"UNALLOCATED"))</f>
        <v/>
      </c>
      <c r="E14168">
        <f>IF(GL_Paste!$B14165="","",IFERROR(INDEX(AcctCat,MATCH(GL_Paste!$B14165&amp;"",AcctCode,0)),"UNKNOWN"))</f>
        <v/>
      </c>
      <c r="F14168">
        <f>IF(GL_Paste!$B14165="","",IFERROR(INDEX(AcctSub,MATCH(GL_Paste!$B14165&amp;"",AcctCode,0)),"UNKNOWN"))</f>
        <v/>
      </c>
    </row>
    <row r="14169">
      <c r="A14169" s="40">
        <f>IF(GL_Paste!$B14166="","",N(GL_Paste!$H14166)-N(GL_Paste!$G14166))</f>
        <v/>
      </c>
      <c r="B14169" s="43">
        <f>IF(GL_Paste!$B14166="","",DATE(YEAR(GL_Paste!$E14166),MONTH(GL_Paste!$E14166),1))</f>
        <v/>
      </c>
      <c r="C14169">
        <f>IF(GL_Paste!$B14166="","",IF(TRIM(GL_Paste!$M14166)&lt;&gt;"",TRIM(GL_Paste!$M14166),IFERROR(MID(GL_Paste!$I14166,FIND("[",GL_Paste!$I14166)+1,FIND("]",GL_Paste!$I14166)-FIND("[",GL_Paste!$I14166)-1),"")))</f>
        <v/>
      </c>
      <c r="D14169">
        <f>IF(GL_Paste!$B14166="","",IFERROR(INDEX(DeptName,MATCH($C14169,DeptTag,0)),"UNALLOCATED"))</f>
        <v/>
      </c>
      <c r="E14169">
        <f>IF(GL_Paste!$B14166="","",IFERROR(INDEX(AcctCat,MATCH(GL_Paste!$B14166&amp;"",AcctCode,0)),"UNKNOWN"))</f>
        <v/>
      </c>
      <c r="F14169">
        <f>IF(GL_Paste!$B14166="","",IFERROR(INDEX(AcctSub,MATCH(GL_Paste!$B14166&amp;"",AcctCode,0)),"UNKNOWN"))</f>
        <v/>
      </c>
    </row>
    <row r="14170">
      <c r="A14170" s="40">
        <f>IF(GL_Paste!$B14167="","",N(GL_Paste!$H14167)-N(GL_Paste!$G14167))</f>
        <v/>
      </c>
      <c r="B14170" s="43">
        <f>IF(GL_Paste!$B14167="","",DATE(YEAR(GL_Paste!$E14167),MONTH(GL_Paste!$E14167),1))</f>
        <v/>
      </c>
      <c r="C14170">
        <f>IF(GL_Paste!$B14167="","",IF(TRIM(GL_Paste!$M14167)&lt;&gt;"",TRIM(GL_Paste!$M14167),IFERROR(MID(GL_Paste!$I14167,FIND("[",GL_Paste!$I14167)+1,FIND("]",GL_Paste!$I14167)-FIND("[",GL_Paste!$I14167)-1),"")))</f>
        <v/>
      </c>
      <c r="D14170">
        <f>IF(GL_Paste!$B14167="","",IFERROR(INDEX(DeptName,MATCH($C14170,DeptTag,0)),"UNALLOCATED"))</f>
        <v/>
      </c>
      <c r="E14170">
        <f>IF(GL_Paste!$B14167="","",IFERROR(INDEX(AcctCat,MATCH(GL_Paste!$B14167&amp;"",AcctCode,0)),"UNKNOWN"))</f>
        <v/>
      </c>
      <c r="F14170">
        <f>IF(GL_Paste!$B14167="","",IFERROR(INDEX(AcctSub,MATCH(GL_Paste!$B14167&amp;"",AcctCode,0)),"UNKNOWN"))</f>
        <v/>
      </c>
    </row>
    <row r="14171">
      <c r="A14171" s="40">
        <f>IF(GL_Paste!$B14168="","",N(GL_Paste!$H14168)-N(GL_Paste!$G14168))</f>
        <v/>
      </c>
      <c r="B14171" s="43">
        <f>IF(GL_Paste!$B14168="","",DATE(YEAR(GL_Paste!$E14168),MONTH(GL_Paste!$E14168),1))</f>
        <v/>
      </c>
      <c r="C14171">
        <f>IF(GL_Paste!$B14168="","",IF(TRIM(GL_Paste!$M14168)&lt;&gt;"",TRIM(GL_Paste!$M14168),IFERROR(MID(GL_Paste!$I14168,FIND("[",GL_Paste!$I14168)+1,FIND("]",GL_Paste!$I14168)-FIND("[",GL_Paste!$I14168)-1),"")))</f>
        <v/>
      </c>
      <c r="D14171">
        <f>IF(GL_Paste!$B14168="","",IFERROR(INDEX(DeptName,MATCH($C14171,DeptTag,0)),"UNALLOCATED"))</f>
        <v/>
      </c>
      <c r="E14171">
        <f>IF(GL_Paste!$B14168="","",IFERROR(INDEX(AcctCat,MATCH(GL_Paste!$B14168&amp;"",AcctCode,0)),"UNKNOWN"))</f>
        <v/>
      </c>
      <c r="F14171">
        <f>IF(GL_Paste!$B14168="","",IFERROR(INDEX(AcctSub,MATCH(GL_Paste!$B14168&amp;"",AcctCode,0)),"UNKNOWN"))</f>
        <v/>
      </c>
    </row>
    <row r="14172">
      <c r="A14172" s="40">
        <f>IF(GL_Paste!$B14169="","",N(GL_Paste!$H14169)-N(GL_Paste!$G14169))</f>
        <v/>
      </c>
      <c r="B14172" s="43">
        <f>IF(GL_Paste!$B14169="","",DATE(YEAR(GL_Paste!$E14169),MONTH(GL_Paste!$E14169),1))</f>
        <v/>
      </c>
      <c r="C14172">
        <f>IF(GL_Paste!$B14169="","",IF(TRIM(GL_Paste!$M14169)&lt;&gt;"",TRIM(GL_Paste!$M14169),IFERROR(MID(GL_Paste!$I14169,FIND("[",GL_Paste!$I14169)+1,FIND("]",GL_Paste!$I14169)-FIND("[",GL_Paste!$I14169)-1),"")))</f>
        <v/>
      </c>
      <c r="D14172">
        <f>IF(GL_Paste!$B14169="","",IFERROR(INDEX(DeptName,MATCH($C14172,DeptTag,0)),"UNALLOCATED"))</f>
        <v/>
      </c>
      <c r="E14172">
        <f>IF(GL_Paste!$B14169="","",IFERROR(INDEX(AcctCat,MATCH(GL_Paste!$B14169&amp;"",AcctCode,0)),"UNKNOWN"))</f>
        <v/>
      </c>
      <c r="F14172">
        <f>IF(GL_Paste!$B14169="","",IFERROR(INDEX(AcctSub,MATCH(GL_Paste!$B14169&amp;"",AcctCode,0)),"UNKNOWN"))</f>
        <v/>
      </c>
    </row>
    <row r="14173">
      <c r="A14173" s="40">
        <f>IF(GL_Paste!$B14170="","",N(GL_Paste!$H14170)-N(GL_Paste!$G14170))</f>
        <v/>
      </c>
      <c r="B14173" s="43">
        <f>IF(GL_Paste!$B14170="","",DATE(YEAR(GL_Paste!$E14170),MONTH(GL_Paste!$E14170),1))</f>
        <v/>
      </c>
      <c r="C14173">
        <f>IF(GL_Paste!$B14170="","",IF(TRIM(GL_Paste!$M14170)&lt;&gt;"",TRIM(GL_Paste!$M14170),IFERROR(MID(GL_Paste!$I14170,FIND("[",GL_Paste!$I14170)+1,FIND("]",GL_Paste!$I14170)-FIND("[",GL_Paste!$I14170)-1),"")))</f>
        <v/>
      </c>
      <c r="D14173">
        <f>IF(GL_Paste!$B14170="","",IFERROR(INDEX(DeptName,MATCH($C14173,DeptTag,0)),"UNALLOCATED"))</f>
        <v/>
      </c>
      <c r="E14173">
        <f>IF(GL_Paste!$B14170="","",IFERROR(INDEX(AcctCat,MATCH(GL_Paste!$B14170&amp;"",AcctCode,0)),"UNKNOWN"))</f>
        <v/>
      </c>
      <c r="F14173">
        <f>IF(GL_Paste!$B14170="","",IFERROR(INDEX(AcctSub,MATCH(GL_Paste!$B14170&amp;"",AcctCode,0)),"UNKNOWN"))</f>
        <v/>
      </c>
    </row>
    <row r="14174">
      <c r="A14174" s="40">
        <f>IF(GL_Paste!$B14171="","",N(GL_Paste!$H14171)-N(GL_Paste!$G14171))</f>
        <v/>
      </c>
      <c r="B14174" s="43">
        <f>IF(GL_Paste!$B14171="","",DATE(YEAR(GL_Paste!$E14171),MONTH(GL_Paste!$E14171),1))</f>
        <v/>
      </c>
      <c r="C14174">
        <f>IF(GL_Paste!$B14171="","",IF(TRIM(GL_Paste!$M14171)&lt;&gt;"",TRIM(GL_Paste!$M14171),IFERROR(MID(GL_Paste!$I14171,FIND("[",GL_Paste!$I14171)+1,FIND("]",GL_Paste!$I14171)-FIND("[",GL_Paste!$I14171)-1),"")))</f>
        <v/>
      </c>
      <c r="D14174">
        <f>IF(GL_Paste!$B14171="","",IFERROR(INDEX(DeptName,MATCH($C14174,DeptTag,0)),"UNALLOCATED"))</f>
        <v/>
      </c>
      <c r="E14174">
        <f>IF(GL_Paste!$B14171="","",IFERROR(INDEX(AcctCat,MATCH(GL_Paste!$B14171&amp;"",AcctCode,0)),"UNKNOWN"))</f>
        <v/>
      </c>
      <c r="F14174">
        <f>IF(GL_Paste!$B14171="","",IFERROR(INDEX(AcctSub,MATCH(GL_Paste!$B14171&amp;"",AcctCode,0)),"UNKNOWN"))</f>
        <v/>
      </c>
    </row>
    <row r="14175">
      <c r="A14175" s="40">
        <f>IF(GL_Paste!$B14172="","",N(GL_Paste!$H14172)-N(GL_Paste!$G14172))</f>
        <v/>
      </c>
      <c r="B14175" s="43">
        <f>IF(GL_Paste!$B14172="","",DATE(YEAR(GL_Paste!$E14172),MONTH(GL_Paste!$E14172),1))</f>
        <v/>
      </c>
      <c r="C14175">
        <f>IF(GL_Paste!$B14172="","",IF(TRIM(GL_Paste!$M14172)&lt;&gt;"",TRIM(GL_Paste!$M14172),IFERROR(MID(GL_Paste!$I14172,FIND("[",GL_Paste!$I14172)+1,FIND("]",GL_Paste!$I14172)-FIND("[",GL_Paste!$I14172)-1),"")))</f>
        <v/>
      </c>
      <c r="D14175">
        <f>IF(GL_Paste!$B14172="","",IFERROR(INDEX(DeptName,MATCH($C14175,DeptTag,0)),"UNALLOCATED"))</f>
        <v/>
      </c>
      <c r="E14175">
        <f>IF(GL_Paste!$B14172="","",IFERROR(INDEX(AcctCat,MATCH(GL_Paste!$B14172&amp;"",AcctCode,0)),"UNKNOWN"))</f>
        <v/>
      </c>
      <c r="F14175">
        <f>IF(GL_Paste!$B14172="","",IFERROR(INDEX(AcctSub,MATCH(GL_Paste!$B14172&amp;"",AcctCode,0)),"UNKNOWN"))</f>
        <v/>
      </c>
    </row>
    <row r="14176">
      <c r="A14176" s="40">
        <f>IF(GL_Paste!$B14173="","",N(GL_Paste!$H14173)-N(GL_Paste!$G14173))</f>
        <v/>
      </c>
      <c r="B14176" s="43">
        <f>IF(GL_Paste!$B14173="","",DATE(YEAR(GL_Paste!$E14173),MONTH(GL_Paste!$E14173),1))</f>
        <v/>
      </c>
      <c r="C14176">
        <f>IF(GL_Paste!$B14173="","",IF(TRIM(GL_Paste!$M14173)&lt;&gt;"",TRIM(GL_Paste!$M14173),IFERROR(MID(GL_Paste!$I14173,FIND("[",GL_Paste!$I14173)+1,FIND("]",GL_Paste!$I14173)-FIND("[",GL_Paste!$I14173)-1),"")))</f>
        <v/>
      </c>
      <c r="D14176">
        <f>IF(GL_Paste!$B14173="","",IFERROR(INDEX(DeptName,MATCH($C14176,DeptTag,0)),"UNALLOCATED"))</f>
        <v/>
      </c>
      <c r="E14176">
        <f>IF(GL_Paste!$B14173="","",IFERROR(INDEX(AcctCat,MATCH(GL_Paste!$B14173&amp;"",AcctCode,0)),"UNKNOWN"))</f>
        <v/>
      </c>
      <c r="F14176">
        <f>IF(GL_Paste!$B14173="","",IFERROR(INDEX(AcctSub,MATCH(GL_Paste!$B14173&amp;"",AcctCode,0)),"UNKNOWN"))</f>
        <v/>
      </c>
    </row>
    <row r="14177">
      <c r="A14177" s="40">
        <f>IF(GL_Paste!$B14174="","",N(GL_Paste!$H14174)-N(GL_Paste!$G14174))</f>
        <v/>
      </c>
      <c r="B14177" s="43">
        <f>IF(GL_Paste!$B14174="","",DATE(YEAR(GL_Paste!$E14174),MONTH(GL_Paste!$E14174),1))</f>
        <v/>
      </c>
      <c r="C14177">
        <f>IF(GL_Paste!$B14174="","",IF(TRIM(GL_Paste!$M14174)&lt;&gt;"",TRIM(GL_Paste!$M14174),IFERROR(MID(GL_Paste!$I14174,FIND("[",GL_Paste!$I14174)+1,FIND("]",GL_Paste!$I14174)-FIND("[",GL_Paste!$I14174)-1),"")))</f>
        <v/>
      </c>
      <c r="D14177">
        <f>IF(GL_Paste!$B14174="","",IFERROR(INDEX(DeptName,MATCH($C14177,DeptTag,0)),"UNALLOCATED"))</f>
        <v/>
      </c>
      <c r="E14177">
        <f>IF(GL_Paste!$B14174="","",IFERROR(INDEX(AcctCat,MATCH(GL_Paste!$B14174&amp;"",AcctCode,0)),"UNKNOWN"))</f>
        <v/>
      </c>
      <c r="F14177">
        <f>IF(GL_Paste!$B14174="","",IFERROR(INDEX(AcctSub,MATCH(GL_Paste!$B14174&amp;"",AcctCode,0)),"UNKNOWN"))</f>
        <v/>
      </c>
    </row>
    <row r="14178">
      <c r="A14178" s="40">
        <f>IF(GL_Paste!$B14175="","",N(GL_Paste!$H14175)-N(GL_Paste!$G14175))</f>
        <v/>
      </c>
      <c r="B14178" s="43">
        <f>IF(GL_Paste!$B14175="","",DATE(YEAR(GL_Paste!$E14175),MONTH(GL_Paste!$E14175),1))</f>
        <v/>
      </c>
      <c r="C14178">
        <f>IF(GL_Paste!$B14175="","",IF(TRIM(GL_Paste!$M14175)&lt;&gt;"",TRIM(GL_Paste!$M14175),IFERROR(MID(GL_Paste!$I14175,FIND("[",GL_Paste!$I14175)+1,FIND("]",GL_Paste!$I14175)-FIND("[",GL_Paste!$I14175)-1),"")))</f>
        <v/>
      </c>
      <c r="D14178">
        <f>IF(GL_Paste!$B14175="","",IFERROR(INDEX(DeptName,MATCH($C14178,DeptTag,0)),"UNALLOCATED"))</f>
        <v/>
      </c>
      <c r="E14178">
        <f>IF(GL_Paste!$B14175="","",IFERROR(INDEX(AcctCat,MATCH(GL_Paste!$B14175&amp;"",AcctCode,0)),"UNKNOWN"))</f>
        <v/>
      </c>
      <c r="F14178">
        <f>IF(GL_Paste!$B14175="","",IFERROR(INDEX(AcctSub,MATCH(GL_Paste!$B14175&amp;"",AcctCode,0)),"UNKNOWN"))</f>
        <v/>
      </c>
    </row>
    <row r="14179">
      <c r="A14179" s="40">
        <f>IF(GL_Paste!$B14176="","",N(GL_Paste!$H14176)-N(GL_Paste!$G14176))</f>
        <v/>
      </c>
      <c r="B14179" s="43">
        <f>IF(GL_Paste!$B14176="","",DATE(YEAR(GL_Paste!$E14176),MONTH(GL_Paste!$E14176),1))</f>
        <v/>
      </c>
      <c r="C14179">
        <f>IF(GL_Paste!$B14176="","",IF(TRIM(GL_Paste!$M14176)&lt;&gt;"",TRIM(GL_Paste!$M14176),IFERROR(MID(GL_Paste!$I14176,FIND("[",GL_Paste!$I14176)+1,FIND("]",GL_Paste!$I14176)-FIND("[",GL_Paste!$I14176)-1),"")))</f>
        <v/>
      </c>
      <c r="D14179">
        <f>IF(GL_Paste!$B14176="","",IFERROR(INDEX(DeptName,MATCH($C14179,DeptTag,0)),"UNALLOCATED"))</f>
        <v/>
      </c>
      <c r="E14179">
        <f>IF(GL_Paste!$B14176="","",IFERROR(INDEX(AcctCat,MATCH(GL_Paste!$B14176&amp;"",AcctCode,0)),"UNKNOWN"))</f>
        <v/>
      </c>
      <c r="F14179">
        <f>IF(GL_Paste!$B14176="","",IFERROR(INDEX(AcctSub,MATCH(GL_Paste!$B14176&amp;"",AcctCode,0)),"UNKNOWN"))</f>
        <v/>
      </c>
    </row>
    <row r="14180">
      <c r="A14180" s="40">
        <f>IF(GL_Paste!$B14177="","",N(GL_Paste!$H14177)-N(GL_Paste!$G14177))</f>
        <v/>
      </c>
      <c r="B14180" s="43">
        <f>IF(GL_Paste!$B14177="","",DATE(YEAR(GL_Paste!$E14177),MONTH(GL_Paste!$E14177),1))</f>
        <v/>
      </c>
      <c r="C14180">
        <f>IF(GL_Paste!$B14177="","",IF(TRIM(GL_Paste!$M14177)&lt;&gt;"",TRIM(GL_Paste!$M14177),IFERROR(MID(GL_Paste!$I14177,FIND("[",GL_Paste!$I14177)+1,FIND("]",GL_Paste!$I14177)-FIND("[",GL_Paste!$I14177)-1),"")))</f>
        <v/>
      </c>
      <c r="D14180">
        <f>IF(GL_Paste!$B14177="","",IFERROR(INDEX(DeptName,MATCH($C14180,DeptTag,0)),"UNALLOCATED"))</f>
        <v/>
      </c>
      <c r="E14180">
        <f>IF(GL_Paste!$B14177="","",IFERROR(INDEX(AcctCat,MATCH(GL_Paste!$B14177&amp;"",AcctCode,0)),"UNKNOWN"))</f>
        <v/>
      </c>
      <c r="F14180">
        <f>IF(GL_Paste!$B14177="","",IFERROR(INDEX(AcctSub,MATCH(GL_Paste!$B14177&amp;"",AcctCode,0)),"UNKNOWN"))</f>
        <v/>
      </c>
    </row>
    <row r="14181">
      <c r="A14181" s="40">
        <f>IF(GL_Paste!$B14178="","",N(GL_Paste!$H14178)-N(GL_Paste!$G14178))</f>
        <v/>
      </c>
      <c r="B14181" s="43">
        <f>IF(GL_Paste!$B14178="","",DATE(YEAR(GL_Paste!$E14178),MONTH(GL_Paste!$E14178),1))</f>
        <v/>
      </c>
      <c r="C14181">
        <f>IF(GL_Paste!$B14178="","",IF(TRIM(GL_Paste!$M14178)&lt;&gt;"",TRIM(GL_Paste!$M14178),IFERROR(MID(GL_Paste!$I14178,FIND("[",GL_Paste!$I14178)+1,FIND("]",GL_Paste!$I14178)-FIND("[",GL_Paste!$I14178)-1),"")))</f>
        <v/>
      </c>
      <c r="D14181">
        <f>IF(GL_Paste!$B14178="","",IFERROR(INDEX(DeptName,MATCH($C14181,DeptTag,0)),"UNALLOCATED"))</f>
        <v/>
      </c>
      <c r="E14181">
        <f>IF(GL_Paste!$B14178="","",IFERROR(INDEX(AcctCat,MATCH(GL_Paste!$B14178&amp;"",AcctCode,0)),"UNKNOWN"))</f>
        <v/>
      </c>
      <c r="F14181">
        <f>IF(GL_Paste!$B14178="","",IFERROR(INDEX(AcctSub,MATCH(GL_Paste!$B14178&amp;"",AcctCode,0)),"UNKNOWN"))</f>
        <v/>
      </c>
    </row>
    <row r="14182">
      <c r="A14182" s="40">
        <f>IF(GL_Paste!$B14179="","",N(GL_Paste!$H14179)-N(GL_Paste!$G14179))</f>
        <v/>
      </c>
      <c r="B14182" s="43">
        <f>IF(GL_Paste!$B14179="","",DATE(YEAR(GL_Paste!$E14179),MONTH(GL_Paste!$E14179),1))</f>
        <v/>
      </c>
      <c r="C14182">
        <f>IF(GL_Paste!$B14179="","",IF(TRIM(GL_Paste!$M14179)&lt;&gt;"",TRIM(GL_Paste!$M14179),IFERROR(MID(GL_Paste!$I14179,FIND("[",GL_Paste!$I14179)+1,FIND("]",GL_Paste!$I14179)-FIND("[",GL_Paste!$I14179)-1),"")))</f>
        <v/>
      </c>
      <c r="D14182">
        <f>IF(GL_Paste!$B14179="","",IFERROR(INDEX(DeptName,MATCH($C14182,DeptTag,0)),"UNALLOCATED"))</f>
        <v/>
      </c>
      <c r="E14182">
        <f>IF(GL_Paste!$B14179="","",IFERROR(INDEX(AcctCat,MATCH(GL_Paste!$B14179&amp;"",AcctCode,0)),"UNKNOWN"))</f>
        <v/>
      </c>
      <c r="F14182">
        <f>IF(GL_Paste!$B14179="","",IFERROR(INDEX(AcctSub,MATCH(GL_Paste!$B14179&amp;"",AcctCode,0)),"UNKNOWN"))</f>
        <v/>
      </c>
    </row>
    <row r="14183">
      <c r="A14183" s="40">
        <f>IF(GL_Paste!$B14180="","",N(GL_Paste!$H14180)-N(GL_Paste!$G14180))</f>
        <v/>
      </c>
      <c r="B14183" s="43">
        <f>IF(GL_Paste!$B14180="","",DATE(YEAR(GL_Paste!$E14180),MONTH(GL_Paste!$E14180),1))</f>
        <v/>
      </c>
      <c r="C14183">
        <f>IF(GL_Paste!$B14180="","",IF(TRIM(GL_Paste!$M14180)&lt;&gt;"",TRIM(GL_Paste!$M14180),IFERROR(MID(GL_Paste!$I14180,FIND("[",GL_Paste!$I14180)+1,FIND("]",GL_Paste!$I14180)-FIND("[",GL_Paste!$I14180)-1),"")))</f>
        <v/>
      </c>
      <c r="D14183">
        <f>IF(GL_Paste!$B14180="","",IFERROR(INDEX(DeptName,MATCH($C14183,DeptTag,0)),"UNALLOCATED"))</f>
        <v/>
      </c>
      <c r="E14183">
        <f>IF(GL_Paste!$B14180="","",IFERROR(INDEX(AcctCat,MATCH(GL_Paste!$B14180&amp;"",AcctCode,0)),"UNKNOWN"))</f>
        <v/>
      </c>
      <c r="F14183">
        <f>IF(GL_Paste!$B14180="","",IFERROR(INDEX(AcctSub,MATCH(GL_Paste!$B14180&amp;"",AcctCode,0)),"UNKNOWN"))</f>
        <v/>
      </c>
    </row>
    <row r="14184">
      <c r="A14184" s="40">
        <f>IF(GL_Paste!$B14181="","",N(GL_Paste!$H14181)-N(GL_Paste!$G14181))</f>
        <v/>
      </c>
      <c r="B14184" s="43">
        <f>IF(GL_Paste!$B14181="","",DATE(YEAR(GL_Paste!$E14181),MONTH(GL_Paste!$E14181),1))</f>
        <v/>
      </c>
      <c r="C14184">
        <f>IF(GL_Paste!$B14181="","",IF(TRIM(GL_Paste!$M14181)&lt;&gt;"",TRIM(GL_Paste!$M14181),IFERROR(MID(GL_Paste!$I14181,FIND("[",GL_Paste!$I14181)+1,FIND("]",GL_Paste!$I14181)-FIND("[",GL_Paste!$I14181)-1),"")))</f>
        <v/>
      </c>
      <c r="D14184">
        <f>IF(GL_Paste!$B14181="","",IFERROR(INDEX(DeptName,MATCH($C14184,DeptTag,0)),"UNALLOCATED"))</f>
        <v/>
      </c>
      <c r="E14184">
        <f>IF(GL_Paste!$B14181="","",IFERROR(INDEX(AcctCat,MATCH(GL_Paste!$B14181&amp;"",AcctCode,0)),"UNKNOWN"))</f>
        <v/>
      </c>
      <c r="F14184">
        <f>IF(GL_Paste!$B14181="","",IFERROR(INDEX(AcctSub,MATCH(GL_Paste!$B14181&amp;"",AcctCode,0)),"UNKNOWN"))</f>
        <v/>
      </c>
    </row>
    <row r="14185">
      <c r="A14185" s="40">
        <f>IF(GL_Paste!$B14182="","",N(GL_Paste!$H14182)-N(GL_Paste!$G14182))</f>
        <v/>
      </c>
      <c r="B14185" s="43">
        <f>IF(GL_Paste!$B14182="","",DATE(YEAR(GL_Paste!$E14182),MONTH(GL_Paste!$E14182),1))</f>
        <v/>
      </c>
      <c r="C14185">
        <f>IF(GL_Paste!$B14182="","",IF(TRIM(GL_Paste!$M14182)&lt;&gt;"",TRIM(GL_Paste!$M14182),IFERROR(MID(GL_Paste!$I14182,FIND("[",GL_Paste!$I14182)+1,FIND("]",GL_Paste!$I14182)-FIND("[",GL_Paste!$I14182)-1),"")))</f>
        <v/>
      </c>
      <c r="D14185">
        <f>IF(GL_Paste!$B14182="","",IFERROR(INDEX(DeptName,MATCH($C14185,DeptTag,0)),"UNALLOCATED"))</f>
        <v/>
      </c>
      <c r="E14185">
        <f>IF(GL_Paste!$B14182="","",IFERROR(INDEX(AcctCat,MATCH(GL_Paste!$B14182&amp;"",AcctCode,0)),"UNKNOWN"))</f>
        <v/>
      </c>
      <c r="F14185">
        <f>IF(GL_Paste!$B14182="","",IFERROR(INDEX(AcctSub,MATCH(GL_Paste!$B14182&amp;"",AcctCode,0)),"UNKNOWN"))</f>
        <v/>
      </c>
    </row>
    <row r="14186">
      <c r="A14186" s="40">
        <f>IF(GL_Paste!$B14183="","",N(GL_Paste!$H14183)-N(GL_Paste!$G14183))</f>
        <v/>
      </c>
      <c r="B14186" s="43">
        <f>IF(GL_Paste!$B14183="","",DATE(YEAR(GL_Paste!$E14183),MONTH(GL_Paste!$E14183),1))</f>
        <v/>
      </c>
      <c r="C14186">
        <f>IF(GL_Paste!$B14183="","",IF(TRIM(GL_Paste!$M14183)&lt;&gt;"",TRIM(GL_Paste!$M14183),IFERROR(MID(GL_Paste!$I14183,FIND("[",GL_Paste!$I14183)+1,FIND("]",GL_Paste!$I14183)-FIND("[",GL_Paste!$I14183)-1),"")))</f>
        <v/>
      </c>
      <c r="D14186">
        <f>IF(GL_Paste!$B14183="","",IFERROR(INDEX(DeptName,MATCH($C14186,DeptTag,0)),"UNALLOCATED"))</f>
        <v/>
      </c>
      <c r="E14186">
        <f>IF(GL_Paste!$B14183="","",IFERROR(INDEX(AcctCat,MATCH(GL_Paste!$B14183&amp;"",AcctCode,0)),"UNKNOWN"))</f>
        <v/>
      </c>
      <c r="F14186">
        <f>IF(GL_Paste!$B14183="","",IFERROR(INDEX(AcctSub,MATCH(GL_Paste!$B14183&amp;"",AcctCode,0)),"UNKNOWN"))</f>
        <v/>
      </c>
    </row>
    <row r="14187">
      <c r="A14187" s="40">
        <f>IF(GL_Paste!$B14184="","",N(GL_Paste!$H14184)-N(GL_Paste!$G14184))</f>
        <v/>
      </c>
      <c r="B14187" s="43">
        <f>IF(GL_Paste!$B14184="","",DATE(YEAR(GL_Paste!$E14184),MONTH(GL_Paste!$E14184),1))</f>
        <v/>
      </c>
      <c r="C14187">
        <f>IF(GL_Paste!$B14184="","",IF(TRIM(GL_Paste!$M14184)&lt;&gt;"",TRIM(GL_Paste!$M14184),IFERROR(MID(GL_Paste!$I14184,FIND("[",GL_Paste!$I14184)+1,FIND("]",GL_Paste!$I14184)-FIND("[",GL_Paste!$I14184)-1),"")))</f>
        <v/>
      </c>
      <c r="D14187">
        <f>IF(GL_Paste!$B14184="","",IFERROR(INDEX(DeptName,MATCH($C14187,DeptTag,0)),"UNALLOCATED"))</f>
        <v/>
      </c>
      <c r="E14187">
        <f>IF(GL_Paste!$B14184="","",IFERROR(INDEX(AcctCat,MATCH(GL_Paste!$B14184&amp;"",AcctCode,0)),"UNKNOWN"))</f>
        <v/>
      </c>
      <c r="F14187">
        <f>IF(GL_Paste!$B14184="","",IFERROR(INDEX(AcctSub,MATCH(GL_Paste!$B14184&amp;"",AcctCode,0)),"UNKNOWN"))</f>
        <v/>
      </c>
    </row>
    <row r="14188">
      <c r="A14188" s="40">
        <f>IF(GL_Paste!$B14185="","",N(GL_Paste!$H14185)-N(GL_Paste!$G14185))</f>
        <v/>
      </c>
      <c r="B14188" s="43">
        <f>IF(GL_Paste!$B14185="","",DATE(YEAR(GL_Paste!$E14185),MONTH(GL_Paste!$E14185),1))</f>
        <v/>
      </c>
      <c r="C14188">
        <f>IF(GL_Paste!$B14185="","",IF(TRIM(GL_Paste!$M14185)&lt;&gt;"",TRIM(GL_Paste!$M14185),IFERROR(MID(GL_Paste!$I14185,FIND("[",GL_Paste!$I14185)+1,FIND("]",GL_Paste!$I14185)-FIND("[",GL_Paste!$I14185)-1),"")))</f>
        <v/>
      </c>
      <c r="D14188">
        <f>IF(GL_Paste!$B14185="","",IFERROR(INDEX(DeptName,MATCH($C14188,DeptTag,0)),"UNALLOCATED"))</f>
        <v/>
      </c>
      <c r="E14188">
        <f>IF(GL_Paste!$B14185="","",IFERROR(INDEX(AcctCat,MATCH(GL_Paste!$B14185&amp;"",AcctCode,0)),"UNKNOWN"))</f>
        <v/>
      </c>
      <c r="F14188">
        <f>IF(GL_Paste!$B14185="","",IFERROR(INDEX(AcctSub,MATCH(GL_Paste!$B14185&amp;"",AcctCode,0)),"UNKNOWN"))</f>
        <v/>
      </c>
    </row>
    <row r="14189">
      <c r="A14189" s="40">
        <f>IF(GL_Paste!$B14186="","",N(GL_Paste!$H14186)-N(GL_Paste!$G14186))</f>
        <v/>
      </c>
      <c r="B14189" s="43">
        <f>IF(GL_Paste!$B14186="","",DATE(YEAR(GL_Paste!$E14186),MONTH(GL_Paste!$E14186),1))</f>
        <v/>
      </c>
      <c r="C14189">
        <f>IF(GL_Paste!$B14186="","",IF(TRIM(GL_Paste!$M14186)&lt;&gt;"",TRIM(GL_Paste!$M14186),IFERROR(MID(GL_Paste!$I14186,FIND("[",GL_Paste!$I14186)+1,FIND("]",GL_Paste!$I14186)-FIND("[",GL_Paste!$I14186)-1),"")))</f>
        <v/>
      </c>
      <c r="D14189">
        <f>IF(GL_Paste!$B14186="","",IFERROR(INDEX(DeptName,MATCH($C14189,DeptTag,0)),"UNALLOCATED"))</f>
        <v/>
      </c>
      <c r="E14189">
        <f>IF(GL_Paste!$B14186="","",IFERROR(INDEX(AcctCat,MATCH(GL_Paste!$B14186&amp;"",AcctCode,0)),"UNKNOWN"))</f>
        <v/>
      </c>
      <c r="F14189">
        <f>IF(GL_Paste!$B14186="","",IFERROR(INDEX(AcctSub,MATCH(GL_Paste!$B14186&amp;"",AcctCode,0)),"UNKNOWN"))</f>
        <v/>
      </c>
    </row>
    <row r="14190">
      <c r="A14190" s="40">
        <f>IF(GL_Paste!$B14187="","",N(GL_Paste!$H14187)-N(GL_Paste!$G14187))</f>
        <v/>
      </c>
      <c r="B14190" s="43">
        <f>IF(GL_Paste!$B14187="","",DATE(YEAR(GL_Paste!$E14187),MONTH(GL_Paste!$E14187),1))</f>
        <v/>
      </c>
      <c r="C14190">
        <f>IF(GL_Paste!$B14187="","",IF(TRIM(GL_Paste!$M14187)&lt;&gt;"",TRIM(GL_Paste!$M14187),IFERROR(MID(GL_Paste!$I14187,FIND("[",GL_Paste!$I14187)+1,FIND("]",GL_Paste!$I14187)-FIND("[",GL_Paste!$I14187)-1),"")))</f>
        <v/>
      </c>
      <c r="D14190">
        <f>IF(GL_Paste!$B14187="","",IFERROR(INDEX(DeptName,MATCH($C14190,DeptTag,0)),"UNALLOCATED"))</f>
        <v/>
      </c>
      <c r="E14190">
        <f>IF(GL_Paste!$B14187="","",IFERROR(INDEX(AcctCat,MATCH(GL_Paste!$B14187&amp;"",AcctCode,0)),"UNKNOWN"))</f>
        <v/>
      </c>
      <c r="F14190">
        <f>IF(GL_Paste!$B14187="","",IFERROR(INDEX(AcctSub,MATCH(GL_Paste!$B14187&amp;"",AcctCode,0)),"UNKNOWN"))</f>
        <v/>
      </c>
    </row>
    <row r="14191">
      <c r="A14191" s="40">
        <f>IF(GL_Paste!$B14188="","",N(GL_Paste!$H14188)-N(GL_Paste!$G14188))</f>
        <v/>
      </c>
      <c r="B14191" s="43">
        <f>IF(GL_Paste!$B14188="","",DATE(YEAR(GL_Paste!$E14188),MONTH(GL_Paste!$E14188),1))</f>
        <v/>
      </c>
      <c r="C14191">
        <f>IF(GL_Paste!$B14188="","",IF(TRIM(GL_Paste!$M14188)&lt;&gt;"",TRIM(GL_Paste!$M14188),IFERROR(MID(GL_Paste!$I14188,FIND("[",GL_Paste!$I14188)+1,FIND("]",GL_Paste!$I14188)-FIND("[",GL_Paste!$I14188)-1),"")))</f>
        <v/>
      </c>
      <c r="D14191">
        <f>IF(GL_Paste!$B14188="","",IFERROR(INDEX(DeptName,MATCH($C14191,DeptTag,0)),"UNALLOCATED"))</f>
        <v/>
      </c>
      <c r="E14191">
        <f>IF(GL_Paste!$B14188="","",IFERROR(INDEX(AcctCat,MATCH(GL_Paste!$B14188&amp;"",AcctCode,0)),"UNKNOWN"))</f>
        <v/>
      </c>
      <c r="F14191">
        <f>IF(GL_Paste!$B14188="","",IFERROR(INDEX(AcctSub,MATCH(GL_Paste!$B14188&amp;"",AcctCode,0)),"UNKNOWN"))</f>
        <v/>
      </c>
    </row>
    <row r="14192">
      <c r="A14192" s="40">
        <f>IF(GL_Paste!$B14189="","",N(GL_Paste!$H14189)-N(GL_Paste!$G14189))</f>
        <v/>
      </c>
      <c r="B14192" s="43">
        <f>IF(GL_Paste!$B14189="","",DATE(YEAR(GL_Paste!$E14189),MONTH(GL_Paste!$E14189),1))</f>
        <v/>
      </c>
      <c r="C14192">
        <f>IF(GL_Paste!$B14189="","",IF(TRIM(GL_Paste!$M14189)&lt;&gt;"",TRIM(GL_Paste!$M14189),IFERROR(MID(GL_Paste!$I14189,FIND("[",GL_Paste!$I14189)+1,FIND("]",GL_Paste!$I14189)-FIND("[",GL_Paste!$I14189)-1),"")))</f>
        <v/>
      </c>
      <c r="D14192">
        <f>IF(GL_Paste!$B14189="","",IFERROR(INDEX(DeptName,MATCH($C14192,DeptTag,0)),"UNALLOCATED"))</f>
        <v/>
      </c>
      <c r="E14192">
        <f>IF(GL_Paste!$B14189="","",IFERROR(INDEX(AcctCat,MATCH(GL_Paste!$B14189&amp;"",AcctCode,0)),"UNKNOWN"))</f>
        <v/>
      </c>
      <c r="F14192">
        <f>IF(GL_Paste!$B14189="","",IFERROR(INDEX(AcctSub,MATCH(GL_Paste!$B14189&amp;"",AcctCode,0)),"UNKNOWN"))</f>
        <v/>
      </c>
    </row>
    <row r="14193">
      <c r="A14193" s="40">
        <f>IF(GL_Paste!$B14190="","",N(GL_Paste!$H14190)-N(GL_Paste!$G14190))</f>
        <v/>
      </c>
      <c r="B14193" s="43">
        <f>IF(GL_Paste!$B14190="","",DATE(YEAR(GL_Paste!$E14190),MONTH(GL_Paste!$E14190),1))</f>
        <v/>
      </c>
      <c r="C14193">
        <f>IF(GL_Paste!$B14190="","",IF(TRIM(GL_Paste!$M14190)&lt;&gt;"",TRIM(GL_Paste!$M14190),IFERROR(MID(GL_Paste!$I14190,FIND("[",GL_Paste!$I14190)+1,FIND("]",GL_Paste!$I14190)-FIND("[",GL_Paste!$I14190)-1),"")))</f>
        <v/>
      </c>
      <c r="D14193">
        <f>IF(GL_Paste!$B14190="","",IFERROR(INDEX(DeptName,MATCH($C14193,DeptTag,0)),"UNALLOCATED"))</f>
        <v/>
      </c>
      <c r="E14193">
        <f>IF(GL_Paste!$B14190="","",IFERROR(INDEX(AcctCat,MATCH(GL_Paste!$B14190&amp;"",AcctCode,0)),"UNKNOWN"))</f>
        <v/>
      </c>
      <c r="F14193">
        <f>IF(GL_Paste!$B14190="","",IFERROR(INDEX(AcctSub,MATCH(GL_Paste!$B14190&amp;"",AcctCode,0)),"UNKNOWN"))</f>
        <v/>
      </c>
    </row>
    <row r="14194">
      <c r="A14194" s="40">
        <f>IF(GL_Paste!$B14191="","",N(GL_Paste!$H14191)-N(GL_Paste!$G14191))</f>
        <v/>
      </c>
      <c r="B14194" s="43">
        <f>IF(GL_Paste!$B14191="","",DATE(YEAR(GL_Paste!$E14191),MONTH(GL_Paste!$E14191),1))</f>
        <v/>
      </c>
      <c r="C14194">
        <f>IF(GL_Paste!$B14191="","",IF(TRIM(GL_Paste!$M14191)&lt;&gt;"",TRIM(GL_Paste!$M14191),IFERROR(MID(GL_Paste!$I14191,FIND("[",GL_Paste!$I14191)+1,FIND("]",GL_Paste!$I14191)-FIND("[",GL_Paste!$I14191)-1),"")))</f>
        <v/>
      </c>
      <c r="D14194">
        <f>IF(GL_Paste!$B14191="","",IFERROR(INDEX(DeptName,MATCH($C14194,DeptTag,0)),"UNALLOCATED"))</f>
        <v/>
      </c>
      <c r="E14194">
        <f>IF(GL_Paste!$B14191="","",IFERROR(INDEX(AcctCat,MATCH(GL_Paste!$B14191&amp;"",AcctCode,0)),"UNKNOWN"))</f>
        <v/>
      </c>
      <c r="F14194">
        <f>IF(GL_Paste!$B14191="","",IFERROR(INDEX(AcctSub,MATCH(GL_Paste!$B14191&amp;"",AcctCode,0)),"UNKNOWN"))</f>
        <v/>
      </c>
    </row>
    <row r="14195">
      <c r="A14195" s="40">
        <f>IF(GL_Paste!$B14192="","",N(GL_Paste!$H14192)-N(GL_Paste!$G14192))</f>
        <v/>
      </c>
      <c r="B14195" s="43">
        <f>IF(GL_Paste!$B14192="","",DATE(YEAR(GL_Paste!$E14192),MONTH(GL_Paste!$E14192),1))</f>
        <v/>
      </c>
      <c r="C14195">
        <f>IF(GL_Paste!$B14192="","",IF(TRIM(GL_Paste!$M14192)&lt;&gt;"",TRIM(GL_Paste!$M14192),IFERROR(MID(GL_Paste!$I14192,FIND("[",GL_Paste!$I14192)+1,FIND("]",GL_Paste!$I14192)-FIND("[",GL_Paste!$I14192)-1),"")))</f>
        <v/>
      </c>
      <c r="D14195">
        <f>IF(GL_Paste!$B14192="","",IFERROR(INDEX(DeptName,MATCH($C14195,DeptTag,0)),"UNALLOCATED"))</f>
        <v/>
      </c>
      <c r="E14195">
        <f>IF(GL_Paste!$B14192="","",IFERROR(INDEX(AcctCat,MATCH(GL_Paste!$B14192&amp;"",AcctCode,0)),"UNKNOWN"))</f>
        <v/>
      </c>
      <c r="F14195">
        <f>IF(GL_Paste!$B14192="","",IFERROR(INDEX(AcctSub,MATCH(GL_Paste!$B14192&amp;"",AcctCode,0)),"UNKNOWN"))</f>
        <v/>
      </c>
    </row>
    <row r="14196">
      <c r="A14196" s="40">
        <f>IF(GL_Paste!$B14193="","",N(GL_Paste!$H14193)-N(GL_Paste!$G14193))</f>
        <v/>
      </c>
      <c r="B14196" s="43">
        <f>IF(GL_Paste!$B14193="","",DATE(YEAR(GL_Paste!$E14193),MONTH(GL_Paste!$E14193),1))</f>
        <v/>
      </c>
      <c r="C14196">
        <f>IF(GL_Paste!$B14193="","",IF(TRIM(GL_Paste!$M14193)&lt;&gt;"",TRIM(GL_Paste!$M14193),IFERROR(MID(GL_Paste!$I14193,FIND("[",GL_Paste!$I14193)+1,FIND("]",GL_Paste!$I14193)-FIND("[",GL_Paste!$I14193)-1),"")))</f>
        <v/>
      </c>
      <c r="D14196">
        <f>IF(GL_Paste!$B14193="","",IFERROR(INDEX(DeptName,MATCH($C14196,DeptTag,0)),"UNALLOCATED"))</f>
        <v/>
      </c>
      <c r="E14196">
        <f>IF(GL_Paste!$B14193="","",IFERROR(INDEX(AcctCat,MATCH(GL_Paste!$B14193&amp;"",AcctCode,0)),"UNKNOWN"))</f>
        <v/>
      </c>
      <c r="F14196">
        <f>IF(GL_Paste!$B14193="","",IFERROR(INDEX(AcctSub,MATCH(GL_Paste!$B14193&amp;"",AcctCode,0)),"UNKNOWN"))</f>
        <v/>
      </c>
    </row>
    <row r="14197">
      <c r="A14197" s="40">
        <f>IF(GL_Paste!$B14194="","",N(GL_Paste!$H14194)-N(GL_Paste!$G14194))</f>
        <v/>
      </c>
      <c r="B14197" s="43">
        <f>IF(GL_Paste!$B14194="","",DATE(YEAR(GL_Paste!$E14194),MONTH(GL_Paste!$E14194),1))</f>
        <v/>
      </c>
      <c r="C14197">
        <f>IF(GL_Paste!$B14194="","",IF(TRIM(GL_Paste!$M14194)&lt;&gt;"",TRIM(GL_Paste!$M14194),IFERROR(MID(GL_Paste!$I14194,FIND("[",GL_Paste!$I14194)+1,FIND("]",GL_Paste!$I14194)-FIND("[",GL_Paste!$I14194)-1),"")))</f>
        <v/>
      </c>
      <c r="D14197">
        <f>IF(GL_Paste!$B14194="","",IFERROR(INDEX(DeptName,MATCH($C14197,DeptTag,0)),"UNALLOCATED"))</f>
        <v/>
      </c>
      <c r="E14197">
        <f>IF(GL_Paste!$B14194="","",IFERROR(INDEX(AcctCat,MATCH(GL_Paste!$B14194&amp;"",AcctCode,0)),"UNKNOWN"))</f>
        <v/>
      </c>
      <c r="F14197">
        <f>IF(GL_Paste!$B14194="","",IFERROR(INDEX(AcctSub,MATCH(GL_Paste!$B14194&amp;"",AcctCode,0)),"UNKNOWN"))</f>
        <v/>
      </c>
    </row>
    <row r="14198">
      <c r="A14198" s="40">
        <f>IF(GL_Paste!$B14195="","",N(GL_Paste!$H14195)-N(GL_Paste!$G14195))</f>
        <v/>
      </c>
      <c r="B14198" s="43">
        <f>IF(GL_Paste!$B14195="","",DATE(YEAR(GL_Paste!$E14195),MONTH(GL_Paste!$E14195),1))</f>
        <v/>
      </c>
      <c r="C14198">
        <f>IF(GL_Paste!$B14195="","",IF(TRIM(GL_Paste!$M14195)&lt;&gt;"",TRIM(GL_Paste!$M14195),IFERROR(MID(GL_Paste!$I14195,FIND("[",GL_Paste!$I14195)+1,FIND("]",GL_Paste!$I14195)-FIND("[",GL_Paste!$I14195)-1),"")))</f>
        <v/>
      </c>
      <c r="D14198">
        <f>IF(GL_Paste!$B14195="","",IFERROR(INDEX(DeptName,MATCH($C14198,DeptTag,0)),"UNALLOCATED"))</f>
        <v/>
      </c>
      <c r="E14198">
        <f>IF(GL_Paste!$B14195="","",IFERROR(INDEX(AcctCat,MATCH(GL_Paste!$B14195&amp;"",AcctCode,0)),"UNKNOWN"))</f>
        <v/>
      </c>
      <c r="F14198">
        <f>IF(GL_Paste!$B14195="","",IFERROR(INDEX(AcctSub,MATCH(GL_Paste!$B14195&amp;"",AcctCode,0)),"UNKNOWN"))</f>
        <v/>
      </c>
    </row>
    <row r="14199">
      <c r="A14199" s="40">
        <f>IF(GL_Paste!$B14196="","",N(GL_Paste!$H14196)-N(GL_Paste!$G14196))</f>
        <v/>
      </c>
      <c r="B14199" s="43">
        <f>IF(GL_Paste!$B14196="","",DATE(YEAR(GL_Paste!$E14196),MONTH(GL_Paste!$E14196),1))</f>
        <v/>
      </c>
      <c r="C14199">
        <f>IF(GL_Paste!$B14196="","",IF(TRIM(GL_Paste!$M14196)&lt;&gt;"",TRIM(GL_Paste!$M14196),IFERROR(MID(GL_Paste!$I14196,FIND("[",GL_Paste!$I14196)+1,FIND("]",GL_Paste!$I14196)-FIND("[",GL_Paste!$I14196)-1),"")))</f>
        <v/>
      </c>
      <c r="D14199">
        <f>IF(GL_Paste!$B14196="","",IFERROR(INDEX(DeptName,MATCH($C14199,DeptTag,0)),"UNALLOCATED"))</f>
        <v/>
      </c>
      <c r="E14199">
        <f>IF(GL_Paste!$B14196="","",IFERROR(INDEX(AcctCat,MATCH(GL_Paste!$B14196&amp;"",AcctCode,0)),"UNKNOWN"))</f>
        <v/>
      </c>
      <c r="F14199">
        <f>IF(GL_Paste!$B14196="","",IFERROR(INDEX(AcctSub,MATCH(GL_Paste!$B14196&amp;"",AcctCode,0)),"UNKNOWN"))</f>
        <v/>
      </c>
    </row>
    <row r="14200">
      <c r="A14200" s="40">
        <f>IF(GL_Paste!$B14197="","",N(GL_Paste!$H14197)-N(GL_Paste!$G14197))</f>
        <v/>
      </c>
      <c r="B14200" s="43">
        <f>IF(GL_Paste!$B14197="","",DATE(YEAR(GL_Paste!$E14197),MONTH(GL_Paste!$E14197),1))</f>
        <v/>
      </c>
      <c r="C14200">
        <f>IF(GL_Paste!$B14197="","",IF(TRIM(GL_Paste!$M14197)&lt;&gt;"",TRIM(GL_Paste!$M14197),IFERROR(MID(GL_Paste!$I14197,FIND("[",GL_Paste!$I14197)+1,FIND("]",GL_Paste!$I14197)-FIND("[",GL_Paste!$I14197)-1),"")))</f>
        <v/>
      </c>
      <c r="D14200">
        <f>IF(GL_Paste!$B14197="","",IFERROR(INDEX(DeptName,MATCH($C14200,DeptTag,0)),"UNALLOCATED"))</f>
        <v/>
      </c>
      <c r="E14200">
        <f>IF(GL_Paste!$B14197="","",IFERROR(INDEX(AcctCat,MATCH(GL_Paste!$B14197&amp;"",AcctCode,0)),"UNKNOWN"))</f>
        <v/>
      </c>
      <c r="F14200">
        <f>IF(GL_Paste!$B14197="","",IFERROR(INDEX(AcctSub,MATCH(GL_Paste!$B14197&amp;"",AcctCode,0)),"UNKNOWN"))</f>
        <v/>
      </c>
    </row>
    <row r="14201">
      <c r="A14201" s="40">
        <f>IF(GL_Paste!$B14198="","",N(GL_Paste!$H14198)-N(GL_Paste!$G14198))</f>
        <v/>
      </c>
      <c r="B14201" s="43">
        <f>IF(GL_Paste!$B14198="","",DATE(YEAR(GL_Paste!$E14198),MONTH(GL_Paste!$E14198),1))</f>
        <v/>
      </c>
      <c r="C14201">
        <f>IF(GL_Paste!$B14198="","",IF(TRIM(GL_Paste!$M14198)&lt;&gt;"",TRIM(GL_Paste!$M14198),IFERROR(MID(GL_Paste!$I14198,FIND("[",GL_Paste!$I14198)+1,FIND("]",GL_Paste!$I14198)-FIND("[",GL_Paste!$I14198)-1),"")))</f>
        <v/>
      </c>
      <c r="D14201">
        <f>IF(GL_Paste!$B14198="","",IFERROR(INDEX(DeptName,MATCH($C14201,DeptTag,0)),"UNALLOCATED"))</f>
        <v/>
      </c>
      <c r="E14201">
        <f>IF(GL_Paste!$B14198="","",IFERROR(INDEX(AcctCat,MATCH(GL_Paste!$B14198&amp;"",AcctCode,0)),"UNKNOWN"))</f>
        <v/>
      </c>
      <c r="F14201">
        <f>IF(GL_Paste!$B14198="","",IFERROR(INDEX(AcctSub,MATCH(GL_Paste!$B14198&amp;"",AcctCode,0)),"UNKNOWN"))</f>
        <v/>
      </c>
    </row>
    <row r="14202">
      <c r="A14202" s="40">
        <f>IF(GL_Paste!$B14199="","",N(GL_Paste!$H14199)-N(GL_Paste!$G14199))</f>
        <v/>
      </c>
      <c r="B14202" s="43">
        <f>IF(GL_Paste!$B14199="","",DATE(YEAR(GL_Paste!$E14199),MONTH(GL_Paste!$E14199),1))</f>
        <v/>
      </c>
      <c r="C14202">
        <f>IF(GL_Paste!$B14199="","",IF(TRIM(GL_Paste!$M14199)&lt;&gt;"",TRIM(GL_Paste!$M14199),IFERROR(MID(GL_Paste!$I14199,FIND("[",GL_Paste!$I14199)+1,FIND("]",GL_Paste!$I14199)-FIND("[",GL_Paste!$I14199)-1),"")))</f>
        <v/>
      </c>
      <c r="D14202">
        <f>IF(GL_Paste!$B14199="","",IFERROR(INDEX(DeptName,MATCH($C14202,DeptTag,0)),"UNALLOCATED"))</f>
        <v/>
      </c>
      <c r="E14202">
        <f>IF(GL_Paste!$B14199="","",IFERROR(INDEX(AcctCat,MATCH(GL_Paste!$B14199&amp;"",AcctCode,0)),"UNKNOWN"))</f>
        <v/>
      </c>
      <c r="F14202">
        <f>IF(GL_Paste!$B14199="","",IFERROR(INDEX(AcctSub,MATCH(GL_Paste!$B14199&amp;"",AcctCode,0)),"UNKNOWN"))</f>
        <v/>
      </c>
    </row>
    <row r="14203">
      <c r="A14203" s="40">
        <f>IF(GL_Paste!$B14200="","",N(GL_Paste!$H14200)-N(GL_Paste!$G14200))</f>
        <v/>
      </c>
      <c r="B14203" s="43">
        <f>IF(GL_Paste!$B14200="","",DATE(YEAR(GL_Paste!$E14200),MONTH(GL_Paste!$E14200),1))</f>
        <v/>
      </c>
      <c r="C14203">
        <f>IF(GL_Paste!$B14200="","",IF(TRIM(GL_Paste!$M14200)&lt;&gt;"",TRIM(GL_Paste!$M14200),IFERROR(MID(GL_Paste!$I14200,FIND("[",GL_Paste!$I14200)+1,FIND("]",GL_Paste!$I14200)-FIND("[",GL_Paste!$I14200)-1),"")))</f>
        <v/>
      </c>
      <c r="D14203">
        <f>IF(GL_Paste!$B14200="","",IFERROR(INDEX(DeptName,MATCH($C14203,DeptTag,0)),"UNALLOCATED"))</f>
        <v/>
      </c>
      <c r="E14203">
        <f>IF(GL_Paste!$B14200="","",IFERROR(INDEX(AcctCat,MATCH(GL_Paste!$B14200&amp;"",AcctCode,0)),"UNKNOWN"))</f>
        <v/>
      </c>
      <c r="F14203">
        <f>IF(GL_Paste!$B14200="","",IFERROR(INDEX(AcctSub,MATCH(GL_Paste!$B14200&amp;"",AcctCode,0)),"UNKNOWN"))</f>
        <v/>
      </c>
    </row>
    <row r="14204">
      <c r="A14204" s="40">
        <f>IF(GL_Paste!$B14201="","",N(GL_Paste!$H14201)-N(GL_Paste!$G14201))</f>
        <v/>
      </c>
      <c r="B14204" s="43">
        <f>IF(GL_Paste!$B14201="","",DATE(YEAR(GL_Paste!$E14201),MONTH(GL_Paste!$E14201),1))</f>
        <v/>
      </c>
      <c r="C14204">
        <f>IF(GL_Paste!$B14201="","",IF(TRIM(GL_Paste!$M14201)&lt;&gt;"",TRIM(GL_Paste!$M14201),IFERROR(MID(GL_Paste!$I14201,FIND("[",GL_Paste!$I14201)+1,FIND("]",GL_Paste!$I14201)-FIND("[",GL_Paste!$I14201)-1),"")))</f>
        <v/>
      </c>
      <c r="D14204">
        <f>IF(GL_Paste!$B14201="","",IFERROR(INDEX(DeptName,MATCH($C14204,DeptTag,0)),"UNALLOCATED"))</f>
        <v/>
      </c>
      <c r="E14204">
        <f>IF(GL_Paste!$B14201="","",IFERROR(INDEX(AcctCat,MATCH(GL_Paste!$B14201&amp;"",AcctCode,0)),"UNKNOWN"))</f>
        <v/>
      </c>
      <c r="F14204">
        <f>IF(GL_Paste!$B14201="","",IFERROR(INDEX(AcctSub,MATCH(GL_Paste!$B14201&amp;"",AcctCode,0)),"UNKNOWN"))</f>
        <v/>
      </c>
    </row>
    <row r="14205">
      <c r="A14205" s="40">
        <f>IF(GL_Paste!$B14202="","",N(GL_Paste!$H14202)-N(GL_Paste!$G14202))</f>
        <v/>
      </c>
      <c r="B14205" s="43">
        <f>IF(GL_Paste!$B14202="","",DATE(YEAR(GL_Paste!$E14202),MONTH(GL_Paste!$E14202),1))</f>
        <v/>
      </c>
      <c r="C14205">
        <f>IF(GL_Paste!$B14202="","",IF(TRIM(GL_Paste!$M14202)&lt;&gt;"",TRIM(GL_Paste!$M14202),IFERROR(MID(GL_Paste!$I14202,FIND("[",GL_Paste!$I14202)+1,FIND("]",GL_Paste!$I14202)-FIND("[",GL_Paste!$I14202)-1),"")))</f>
        <v/>
      </c>
      <c r="D14205">
        <f>IF(GL_Paste!$B14202="","",IFERROR(INDEX(DeptName,MATCH($C14205,DeptTag,0)),"UNALLOCATED"))</f>
        <v/>
      </c>
      <c r="E14205">
        <f>IF(GL_Paste!$B14202="","",IFERROR(INDEX(AcctCat,MATCH(GL_Paste!$B14202&amp;"",AcctCode,0)),"UNKNOWN"))</f>
        <v/>
      </c>
      <c r="F14205">
        <f>IF(GL_Paste!$B14202="","",IFERROR(INDEX(AcctSub,MATCH(GL_Paste!$B14202&amp;"",AcctCode,0)),"UNKNOWN"))</f>
        <v/>
      </c>
    </row>
    <row r="14206">
      <c r="A14206" s="40">
        <f>IF(GL_Paste!$B14203="","",N(GL_Paste!$H14203)-N(GL_Paste!$G14203))</f>
        <v/>
      </c>
      <c r="B14206" s="43">
        <f>IF(GL_Paste!$B14203="","",DATE(YEAR(GL_Paste!$E14203),MONTH(GL_Paste!$E14203),1))</f>
        <v/>
      </c>
      <c r="C14206">
        <f>IF(GL_Paste!$B14203="","",IF(TRIM(GL_Paste!$M14203)&lt;&gt;"",TRIM(GL_Paste!$M14203),IFERROR(MID(GL_Paste!$I14203,FIND("[",GL_Paste!$I14203)+1,FIND("]",GL_Paste!$I14203)-FIND("[",GL_Paste!$I14203)-1),"")))</f>
        <v/>
      </c>
      <c r="D14206">
        <f>IF(GL_Paste!$B14203="","",IFERROR(INDEX(DeptName,MATCH($C14206,DeptTag,0)),"UNALLOCATED"))</f>
        <v/>
      </c>
      <c r="E14206">
        <f>IF(GL_Paste!$B14203="","",IFERROR(INDEX(AcctCat,MATCH(GL_Paste!$B14203&amp;"",AcctCode,0)),"UNKNOWN"))</f>
        <v/>
      </c>
      <c r="F14206">
        <f>IF(GL_Paste!$B14203="","",IFERROR(INDEX(AcctSub,MATCH(GL_Paste!$B14203&amp;"",AcctCode,0)),"UNKNOWN"))</f>
        <v/>
      </c>
    </row>
    <row r="14207">
      <c r="A14207" s="40">
        <f>IF(GL_Paste!$B14204="","",N(GL_Paste!$H14204)-N(GL_Paste!$G14204))</f>
        <v/>
      </c>
      <c r="B14207" s="43">
        <f>IF(GL_Paste!$B14204="","",DATE(YEAR(GL_Paste!$E14204),MONTH(GL_Paste!$E14204),1))</f>
        <v/>
      </c>
      <c r="C14207">
        <f>IF(GL_Paste!$B14204="","",IF(TRIM(GL_Paste!$M14204)&lt;&gt;"",TRIM(GL_Paste!$M14204),IFERROR(MID(GL_Paste!$I14204,FIND("[",GL_Paste!$I14204)+1,FIND("]",GL_Paste!$I14204)-FIND("[",GL_Paste!$I14204)-1),"")))</f>
        <v/>
      </c>
      <c r="D14207">
        <f>IF(GL_Paste!$B14204="","",IFERROR(INDEX(DeptName,MATCH($C14207,DeptTag,0)),"UNALLOCATED"))</f>
        <v/>
      </c>
      <c r="E14207">
        <f>IF(GL_Paste!$B14204="","",IFERROR(INDEX(AcctCat,MATCH(GL_Paste!$B14204&amp;"",AcctCode,0)),"UNKNOWN"))</f>
        <v/>
      </c>
      <c r="F14207">
        <f>IF(GL_Paste!$B14204="","",IFERROR(INDEX(AcctSub,MATCH(GL_Paste!$B14204&amp;"",AcctCode,0)),"UNKNOWN"))</f>
        <v/>
      </c>
    </row>
    <row r="14208">
      <c r="A14208" s="40">
        <f>IF(GL_Paste!$B14205="","",N(GL_Paste!$H14205)-N(GL_Paste!$G14205))</f>
        <v/>
      </c>
      <c r="B14208" s="43">
        <f>IF(GL_Paste!$B14205="","",DATE(YEAR(GL_Paste!$E14205),MONTH(GL_Paste!$E14205),1))</f>
        <v/>
      </c>
      <c r="C14208">
        <f>IF(GL_Paste!$B14205="","",IF(TRIM(GL_Paste!$M14205)&lt;&gt;"",TRIM(GL_Paste!$M14205),IFERROR(MID(GL_Paste!$I14205,FIND("[",GL_Paste!$I14205)+1,FIND("]",GL_Paste!$I14205)-FIND("[",GL_Paste!$I14205)-1),"")))</f>
        <v/>
      </c>
      <c r="D14208">
        <f>IF(GL_Paste!$B14205="","",IFERROR(INDEX(DeptName,MATCH($C14208,DeptTag,0)),"UNALLOCATED"))</f>
        <v/>
      </c>
      <c r="E14208">
        <f>IF(GL_Paste!$B14205="","",IFERROR(INDEX(AcctCat,MATCH(GL_Paste!$B14205&amp;"",AcctCode,0)),"UNKNOWN"))</f>
        <v/>
      </c>
      <c r="F14208">
        <f>IF(GL_Paste!$B14205="","",IFERROR(INDEX(AcctSub,MATCH(GL_Paste!$B14205&amp;"",AcctCode,0)),"UNKNOWN"))</f>
        <v/>
      </c>
    </row>
    <row r="14209">
      <c r="A14209" s="40">
        <f>IF(GL_Paste!$B14206="","",N(GL_Paste!$H14206)-N(GL_Paste!$G14206))</f>
        <v/>
      </c>
      <c r="B14209" s="43">
        <f>IF(GL_Paste!$B14206="","",DATE(YEAR(GL_Paste!$E14206),MONTH(GL_Paste!$E14206),1))</f>
        <v/>
      </c>
      <c r="C14209">
        <f>IF(GL_Paste!$B14206="","",IF(TRIM(GL_Paste!$M14206)&lt;&gt;"",TRIM(GL_Paste!$M14206),IFERROR(MID(GL_Paste!$I14206,FIND("[",GL_Paste!$I14206)+1,FIND("]",GL_Paste!$I14206)-FIND("[",GL_Paste!$I14206)-1),"")))</f>
        <v/>
      </c>
      <c r="D14209">
        <f>IF(GL_Paste!$B14206="","",IFERROR(INDEX(DeptName,MATCH($C14209,DeptTag,0)),"UNALLOCATED"))</f>
        <v/>
      </c>
      <c r="E14209">
        <f>IF(GL_Paste!$B14206="","",IFERROR(INDEX(AcctCat,MATCH(GL_Paste!$B14206&amp;"",AcctCode,0)),"UNKNOWN"))</f>
        <v/>
      </c>
      <c r="F14209">
        <f>IF(GL_Paste!$B14206="","",IFERROR(INDEX(AcctSub,MATCH(GL_Paste!$B14206&amp;"",AcctCode,0)),"UNKNOWN"))</f>
        <v/>
      </c>
    </row>
    <row r="14210">
      <c r="A14210" s="40">
        <f>IF(GL_Paste!$B14207="","",N(GL_Paste!$H14207)-N(GL_Paste!$G14207))</f>
        <v/>
      </c>
      <c r="B14210" s="43">
        <f>IF(GL_Paste!$B14207="","",DATE(YEAR(GL_Paste!$E14207),MONTH(GL_Paste!$E14207),1))</f>
        <v/>
      </c>
      <c r="C14210">
        <f>IF(GL_Paste!$B14207="","",IF(TRIM(GL_Paste!$M14207)&lt;&gt;"",TRIM(GL_Paste!$M14207),IFERROR(MID(GL_Paste!$I14207,FIND("[",GL_Paste!$I14207)+1,FIND("]",GL_Paste!$I14207)-FIND("[",GL_Paste!$I14207)-1),"")))</f>
        <v/>
      </c>
      <c r="D14210">
        <f>IF(GL_Paste!$B14207="","",IFERROR(INDEX(DeptName,MATCH($C14210,DeptTag,0)),"UNALLOCATED"))</f>
        <v/>
      </c>
      <c r="E14210">
        <f>IF(GL_Paste!$B14207="","",IFERROR(INDEX(AcctCat,MATCH(GL_Paste!$B14207&amp;"",AcctCode,0)),"UNKNOWN"))</f>
        <v/>
      </c>
      <c r="F14210">
        <f>IF(GL_Paste!$B14207="","",IFERROR(INDEX(AcctSub,MATCH(GL_Paste!$B14207&amp;"",AcctCode,0)),"UNKNOWN"))</f>
        <v/>
      </c>
    </row>
    <row r="14211">
      <c r="A14211" s="40">
        <f>IF(GL_Paste!$B14208="","",N(GL_Paste!$H14208)-N(GL_Paste!$G14208))</f>
        <v/>
      </c>
      <c r="B14211" s="43">
        <f>IF(GL_Paste!$B14208="","",DATE(YEAR(GL_Paste!$E14208),MONTH(GL_Paste!$E14208),1))</f>
        <v/>
      </c>
      <c r="C14211">
        <f>IF(GL_Paste!$B14208="","",IF(TRIM(GL_Paste!$M14208)&lt;&gt;"",TRIM(GL_Paste!$M14208),IFERROR(MID(GL_Paste!$I14208,FIND("[",GL_Paste!$I14208)+1,FIND("]",GL_Paste!$I14208)-FIND("[",GL_Paste!$I14208)-1),"")))</f>
        <v/>
      </c>
      <c r="D14211">
        <f>IF(GL_Paste!$B14208="","",IFERROR(INDEX(DeptName,MATCH($C14211,DeptTag,0)),"UNALLOCATED"))</f>
        <v/>
      </c>
      <c r="E14211">
        <f>IF(GL_Paste!$B14208="","",IFERROR(INDEX(AcctCat,MATCH(GL_Paste!$B14208&amp;"",AcctCode,0)),"UNKNOWN"))</f>
        <v/>
      </c>
      <c r="F14211">
        <f>IF(GL_Paste!$B14208="","",IFERROR(INDEX(AcctSub,MATCH(GL_Paste!$B14208&amp;"",AcctCode,0)),"UNKNOWN"))</f>
        <v/>
      </c>
    </row>
    <row r="14212">
      <c r="A14212" s="40">
        <f>IF(GL_Paste!$B14209="","",N(GL_Paste!$H14209)-N(GL_Paste!$G14209))</f>
        <v/>
      </c>
      <c r="B14212" s="43">
        <f>IF(GL_Paste!$B14209="","",DATE(YEAR(GL_Paste!$E14209),MONTH(GL_Paste!$E14209),1))</f>
        <v/>
      </c>
      <c r="C14212">
        <f>IF(GL_Paste!$B14209="","",IF(TRIM(GL_Paste!$M14209)&lt;&gt;"",TRIM(GL_Paste!$M14209),IFERROR(MID(GL_Paste!$I14209,FIND("[",GL_Paste!$I14209)+1,FIND("]",GL_Paste!$I14209)-FIND("[",GL_Paste!$I14209)-1),"")))</f>
        <v/>
      </c>
      <c r="D14212">
        <f>IF(GL_Paste!$B14209="","",IFERROR(INDEX(DeptName,MATCH($C14212,DeptTag,0)),"UNALLOCATED"))</f>
        <v/>
      </c>
      <c r="E14212">
        <f>IF(GL_Paste!$B14209="","",IFERROR(INDEX(AcctCat,MATCH(GL_Paste!$B14209&amp;"",AcctCode,0)),"UNKNOWN"))</f>
        <v/>
      </c>
      <c r="F14212">
        <f>IF(GL_Paste!$B14209="","",IFERROR(INDEX(AcctSub,MATCH(GL_Paste!$B14209&amp;"",AcctCode,0)),"UNKNOWN"))</f>
        <v/>
      </c>
    </row>
    <row r="14213">
      <c r="A14213" s="40">
        <f>IF(GL_Paste!$B14210="","",N(GL_Paste!$H14210)-N(GL_Paste!$G14210))</f>
        <v/>
      </c>
      <c r="B14213" s="43">
        <f>IF(GL_Paste!$B14210="","",DATE(YEAR(GL_Paste!$E14210),MONTH(GL_Paste!$E14210),1))</f>
        <v/>
      </c>
      <c r="C14213">
        <f>IF(GL_Paste!$B14210="","",IF(TRIM(GL_Paste!$M14210)&lt;&gt;"",TRIM(GL_Paste!$M14210),IFERROR(MID(GL_Paste!$I14210,FIND("[",GL_Paste!$I14210)+1,FIND("]",GL_Paste!$I14210)-FIND("[",GL_Paste!$I14210)-1),"")))</f>
        <v/>
      </c>
      <c r="D14213">
        <f>IF(GL_Paste!$B14210="","",IFERROR(INDEX(DeptName,MATCH($C14213,DeptTag,0)),"UNALLOCATED"))</f>
        <v/>
      </c>
      <c r="E14213">
        <f>IF(GL_Paste!$B14210="","",IFERROR(INDEX(AcctCat,MATCH(GL_Paste!$B14210&amp;"",AcctCode,0)),"UNKNOWN"))</f>
        <v/>
      </c>
      <c r="F14213">
        <f>IF(GL_Paste!$B14210="","",IFERROR(INDEX(AcctSub,MATCH(GL_Paste!$B14210&amp;"",AcctCode,0)),"UNKNOWN"))</f>
        <v/>
      </c>
    </row>
    <row r="14214">
      <c r="A14214" s="40">
        <f>IF(GL_Paste!$B14211="","",N(GL_Paste!$H14211)-N(GL_Paste!$G14211))</f>
        <v/>
      </c>
      <c r="B14214" s="43">
        <f>IF(GL_Paste!$B14211="","",DATE(YEAR(GL_Paste!$E14211),MONTH(GL_Paste!$E14211),1))</f>
        <v/>
      </c>
      <c r="C14214">
        <f>IF(GL_Paste!$B14211="","",IF(TRIM(GL_Paste!$M14211)&lt;&gt;"",TRIM(GL_Paste!$M14211),IFERROR(MID(GL_Paste!$I14211,FIND("[",GL_Paste!$I14211)+1,FIND("]",GL_Paste!$I14211)-FIND("[",GL_Paste!$I14211)-1),"")))</f>
        <v/>
      </c>
      <c r="D14214">
        <f>IF(GL_Paste!$B14211="","",IFERROR(INDEX(DeptName,MATCH($C14214,DeptTag,0)),"UNALLOCATED"))</f>
        <v/>
      </c>
      <c r="E14214">
        <f>IF(GL_Paste!$B14211="","",IFERROR(INDEX(AcctCat,MATCH(GL_Paste!$B14211&amp;"",AcctCode,0)),"UNKNOWN"))</f>
        <v/>
      </c>
      <c r="F14214">
        <f>IF(GL_Paste!$B14211="","",IFERROR(INDEX(AcctSub,MATCH(GL_Paste!$B14211&amp;"",AcctCode,0)),"UNKNOWN"))</f>
        <v/>
      </c>
    </row>
    <row r="14215">
      <c r="A14215" s="40">
        <f>IF(GL_Paste!$B14212="","",N(GL_Paste!$H14212)-N(GL_Paste!$G14212))</f>
        <v/>
      </c>
      <c r="B14215" s="43">
        <f>IF(GL_Paste!$B14212="","",DATE(YEAR(GL_Paste!$E14212),MONTH(GL_Paste!$E14212),1))</f>
        <v/>
      </c>
      <c r="C14215">
        <f>IF(GL_Paste!$B14212="","",IF(TRIM(GL_Paste!$M14212)&lt;&gt;"",TRIM(GL_Paste!$M14212),IFERROR(MID(GL_Paste!$I14212,FIND("[",GL_Paste!$I14212)+1,FIND("]",GL_Paste!$I14212)-FIND("[",GL_Paste!$I14212)-1),"")))</f>
        <v/>
      </c>
      <c r="D14215">
        <f>IF(GL_Paste!$B14212="","",IFERROR(INDEX(DeptName,MATCH($C14215,DeptTag,0)),"UNALLOCATED"))</f>
        <v/>
      </c>
      <c r="E14215">
        <f>IF(GL_Paste!$B14212="","",IFERROR(INDEX(AcctCat,MATCH(GL_Paste!$B14212&amp;"",AcctCode,0)),"UNKNOWN"))</f>
        <v/>
      </c>
      <c r="F14215">
        <f>IF(GL_Paste!$B14212="","",IFERROR(INDEX(AcctSub,MATCH(GL_Paste!$B14212&amp;"",AcctCode,0)),"UNKNOWN"))</f>
        <v/>
      </c>
    </row>
    <row r="14216">
      <c r="A14216" s="40">
        <f>IF(GL_Paste!$B14213="","",N(GL_Paste!$H14213)-N(GL_Paste!$G14213))</f>
        <v/>
      </c>
      <c r="B14216" s="43">
        <f>IF(GL_Paste!$B14213="","",DATE(YEAR(GL_Paste!$E14213),MONTH(GL_Paste!$E14213),1))</f>
        <v/>
      </c>
      <c r="C14216">
        <f>IF(GL_Paste!$B14213="","",IF(TRIM(GL_Paste!$M14213)&lt;&gt;"",TRIM(GL_Paste!$M14213),IFERROR(MID(GL_Paste!$I14213,FIND("[",GL_Paste!$I14213)+1,FIND("]",GL_Paste!$I14213)-FIND("[",GL_Paste!$I14213)-1),"")))</f>
        <v/>
      </c>
      <c r="D14216">
        <f>IF(GL_Paste!$B14213="","",IFERROR(INDEX(DeptName,MATCH($C14216,DeptTag,0)),"UNALLOCATED"))</f>
        <v/>
      </c>
      <c r="E14216">
        <f>IF(GL_Paste!$B14213="","",IFERROR(INDEX(AcctCat,MATCH(GL_Paste!$B14213&amp;"",AcctCode,0)),"UNKNOWN"))</f>
        <v/>
      </c>
      <c r="F14216">
        <f>IF(GL_Paste!$B14213="","",IFERROR(INDEX(AcctSub,MATCH(GL_Paste!$B14213&amp;"",AcctCode,0)),"UNKNOWN"))</f>
        <v/>
      </c>
    </row>
    <row r="14217">
      <c r="A14217" s="40">
        <f>IF(GL_Paste!$B14214="","",N(GL_Paste!$H14214)-N(GL_Paste!$G14214))</f>
        <v/>
      </c>
      <c r="B14217" s="43">
        <f>IF(GL_Paste!$B14214="","",DATE(YEAR(GL_Paste!$E14214),MONTH(GL_Paste!$E14214),1))</f>
        <v/>
      </c>
      <c r="C14217">
        <f>IF(GL_Paste!$B14214="","",IF(TRIM(GL_Paste!$M14214)&lt;&gt;"",TRIM(GL_Paste!$M14214),IFERROR(MID(GL_Paste!$I14214,FIND("[",GL_Paste!$I14214)+1,FIND("]",GL_Paste!$I14214)-FIND("[",GL_Paste!$I14214)-1),"")))</f>
        <v/>
      </c>
      <c r="D14217">
        <f>IF(GL_Paste!$B14214="","",IFERROR(INDEX(DeptName,MATCH($C14217,DeptTag,0)),"UNALLOCATED"))</f>
        <v/>
      </c>
      <c r="E14217">
        <f>IF(GL_Paste!$B14214="","",IFERROR(INDEX(AcctCat,MATCH(GL_Paste!$B14214&amp;"",AcctCode,0)),"UNKNOWN"))</f>
        <v/>
      </c>
      <c r="F14217">
        <f>IF(GL_Paste!$B14214="","",IFERROR(INDEX(AcctSub,MATCH(GL_Paste!$B14214&amp;"",AcctCode,0)),"UNKNOWN"))</f>
        <v/>
      </c>
    </row>
    <row r="14218">
      <c r="A14218" s="40">
        <f>IF(GL_Paste!$B14215="","",N(GL_Paste!$H14215)-N(GL_Paste!$G14215))</f>
        <v/>
      </c>
      <c r="B14218" s="43">
        <f>IF(GL_Paste!$B14215="","",DATE(YEAR(GL_Paste!$E14215),MONTH(GL_Paste!$E14215),1))</f>
        <v/>
      </c>
      <c r="C14218">
        <f>IF(GL_Paste!$B14215="","",IF(TRIM(GL_Paste!$M14215)&lt;&gt;"",TRIM(GL_Paste!$M14215),IFERROR(MID(GL_Paste!$I14215,FIND("[",GL_Paste!$I14215)+1,FIND("]",GL_Paste!$I14215)-FIND("[",GL_Paste!$I14215)-1),"")))</f>
        <v/>
      </c>
      <c r="D14218">
        <f>IF(GL_Paste!$B14215="","",IFERROR(INDEX(DeptName,MATCH($C14218,DeptTag,0)),"UNALLOCATED"))</f>
        <v/>
      </c>
      <c r="E14218">
        <f>IF(GL_Paste!$B14215="","",IFERROR(INDEX(AcctCat,MATCH(GL_Paste!$B14215&amp;"",AcctCode,0)),"UNKNOWN"))</f>
        <v/>
      </c>
      <c r="F14218">
        <f>IF(GL_Paste!$B14215="","",IFERROR(INDEX(AcctSub,MATCH(GL_Paste!$B14215&amp;"",AcctCode,0)),"UNKNOWN"))</f>
        <v/>
      </c>
    </row>
    <row r="14219">
      <c r="A14219" s="40">
        <f>IF(GL_Paste!$B14216="","",N(GL_Paste!$H14216)-N(GL_Paste!$G14216))</f>
        <v/>
      </c>
      <c r="B14219" s="43">
        <f>IF(GL_Paste!$B14216="","",DATE(YEAR(GL_Paste!$E14216),MONTH(GL_Paste!$E14216),1))</f>
        <v/>
      </c>
      <c r="C14219">
        <f>IF(GL_Paste!$B14216="","",IF(TRIM(GL_Paste!$M14216)&lt;&gt;"",TRIM(GL_Paste!$M14216),IFERROR(MID(GL_Paste!$I14216,FIND("[",GL_Paste!$I14216)+1,FIND("]",GL_Paste!$I14216)-FIND("[",GL_Paste!$I14216)-1),"")))</f>
        <v/>
      </c>
      <c r="D14219">
        <f>IF(GL_Paste!$B14216="","",IFERROR(INDEX(DeptName,MATCH($C14219,DeptTag,0)),"UNALLOCATED"))</f>
        <v/>
      </c>
      <c r="E14219">
        <f>IF(GL_Paste!$B14216="","",IFERROR(INDEX(AcctCat,MATCH(GL_Paste!$B14216&amp;"",AcctCode,0)),"UNKNOWN"))</f>
        <v/>
      </c>
      <c r="F14219">
        <f>IF(GL_Paste!$B14216="","",IFERROR(INDEX(AcctSub,MATCH(GL_Paste!$B14216&amp;"",AcctCode,0)),"UNKNOWN"))</f>
        <v/>
      </c>
    </row>
    <row r="14220">
      <c r="A14220" s="40">
        <f>IF(GL_Paste!$B14217="","",N(GL_Paste!$H14217)-N(GL_Paste!$G14217))</f>
        <v/>
      </c>
      <c r="B14220" s="43">
        <f>IF(GL_Paste!$B14217="","",DATE(YEAR(GL_Paste!$E14217),MONTH(GL_Paste!$E14217),1))</f>
        <v/>
      </c>
      <c r="C14220">
        <f>IF(GL_Paste!$B14217="","",IF(TRIM(GL_Paste!$M14217)&lt;&gt;"",TRIM(GL_Paste!$M14217),IFERROR(MID(GL_Paste!$I14217,FIND("[",GL_Paste!$I14217)+1,FIND("]",GL_Paste!$I14217)-FIND("[",GL_Paste!$I14217)-1),"")))</f>
        <v/>
      </c>
      <c r="D14220">
        <f>IF(GL_Paste!$B14217="","",IFERROR(INDEX(DeptName,MATCH($C14220,DeptTag,0)),"UNALLOCATED"))</f>
        <v/>
      </c>
      <c r="E14220">
        <f>IF(GL_Paste!$B14217="","",IFERROR(INDEX(AcctCat,MATCH(GL_Paste!$B14217&amp;"",AcctCode,0)),"UNKNOWN"))</f>
        <v/>
      </c>
      <c r="F14220">
        <f>IF(GL_Paste!$B14217="","",IFERROR(INDEX(AcctSub,MATCH(GL_Paste!$B14217&amp;"",AcctCode,0)),"UNKNOWN"))</f>
        <v/>
      </c>
    </row>
    <row r="14221">
      <c r="A14221" s="40">
        <f>IF(GL_Paste!$B14218="","",N(GL_Paste!$H14218)-N(GL_Paste!$G14218))</f>
        <v/>
      </c>
      <c r="B14221" s="43">
        <f>IF(GL_Paste!$B14218="","",DATE(YEAR(GL_Paste!$E14218),MONTH(GL_Paste!$E14218),1))</f>
        <v/>
      </c>
      <c r="C14221">
        <f>IF(GL_Paste!$B14218="","",IF(TRIM(GL_Paste!$M14218)&lt;&gt;"",TRIM(GL_Paste!$M14218),IFERROR(MID(GL_Paste!$I14218,FIND("[",GL_Paste!$I14218)+1,FIND("]",GL_Paste!$I14218)-FIND("[",GL_Paste!$I14218)-1),"")))</f>
        <v/>
      </c>
      <c r="D14221">
        <f>IF(GL_Paste!$B14218="","",IFERROR(INDEX(DeptName,MATCH($C14221,DeptTag,0)),"UNALLOCATED"))</f>
        <v/>
      </c>
      <c r="E14221">
        <f>IF(GL_Paste!$B14218="","",IFERROR(INDEX(AcctCat,MATCH(GL_Paste!$B14218&amp;"",AcctCode,0)),"UNKNOWN"))</f>
        <v/>
      </c>
      <c r="F14221">
        <f>IF(GL_Paste!$B14218="","",IFERROR(INDEX(AcctSub,MATCH(GL_Paste!$B14218&amp;"",AcctCode,0)),"UNKNOWN"))</f>
        <v/>
      </c>
    </row>
    <row r="14222">
      <c r="A14222" s="40">
        <f>IF(GL_Paste!$B14219="","",N(GL_Paste!$H14219)-N(GL_Paste!$G14219))</f>
        <v/>
      </c>
      <c r="B14222" s="43">
        <f>IF(GL_Paste!$B14219="","",DATE(YEAR(GL_Paste!$E14219),MONTH(GL_Paste!$E14219),1))</f>
        <v/>
      </c>
      <c r="C14222">
        <f>IF(GL_Paste!$B14219="","",IF(TRIM(GL_Paste!$M14219)&lt;&gt;"",TRIM(GL_Paste!$M14219),IFERROR(MID(GL_Paste!$I14219,FIND("[",GL_Paste!$I14219)+1,FIND("]",GL_Paste!$I14219)-FIND("[",GL_Paste!$I14219)-1),"")))</f>
        <v/>
      </c>
      <c r="D14222">
        <f>IF(GL_Paste!$B14219="","",IFERROR(INDEX(DeptName,MATCH($C14222,DeptTag,0)),"UNALLOCATED"))</f>
        <v/>
      </c>
      <c r="E14222">
        <f>IF(GL_Paste!$B14219="","",IFERROR(INDEX(AcctCat,MATCH(GL_Paste!$B14219&amp;"",AcctCode,0)),"UNKNOWN"))</f>
        <v/>
      </c>
      <c r="F14222">
        <f>IF(GL_Paste!$B14219="","",IFERROR(INDEX(AcctSub,MATCH(GL_Paste!$B14219&amp;"",AcctCode,0)),"UNKNOWN"))</f>
        <v/>
      </c>
    </row>
    <row r="14223">
      <c r="A14223" s="40">
        <f>IF(GL_Paste!$B14220="","",N(GL_Paste!$H14220)-N(GL_Paste!$G14220))</f>
        <v/>
      </c>
      <c r="B14223" s="43">
        <f>IF(GL_Paste!$B14220="","",DATE(YEAR(GL_Paste!$E14220),MONTH(GL_Paste!$E14220),1))</f>
        <v/>
      </c>
      <c r="C14223">
        <f>IF(GL_Paste!$B14220="","",IF(TRIM(GL_Paste!$M14220)&lt;&gt;"",TRIM(GL_Paste!$M14220),IFERROR(MID(GL_Paste!$I14220,FIND("[",GL_Paste!$I14220)+1,FIND("]",GL_Paste!$I14220)-FIND("[",GL_Paste!$I14220)-1),"")))</f>
        <v/>
      </c>
      <c r="D14223">
        <f>IF(GL_Paste!$B14220="","",IFERROR(INDEX(DeptName,MATCH($C14223,DeptTag,0)),"UNALLOCATED"))</f>
        <v/>
      </c>
      <c r="E14223">
        <f>IF(GL_Paste!$B14220="","",IFERROR(INDEX(AcctCat,MATCH(GL_Paste!$B14220&amp;"",AcctCode,0)),"UNKNOWN"))</f>
        <v/>
      </c>
      <c r="F14223">
        <f>IF(GL_Paste!$B14220="","",IFERROR(INDEX(AcctSub,MATCH(GL_Paste!$B14220&amp;"",AcctCode,0)),"UNKNOWN"))</f>
        <v/>
      </c>
    </row>
    <row r="14224">
      <c r="A14224" s="40">
        <f>IF(GL_Paste!$B14221="","",N(GL_Paste!$H14221)-N(GL_Paste!$G14221))</f>
        <v/>
      </c>
      <c r="B14224" s="43">
        <f>IF(GL_Paste!$B14221="","",DATE(YEAR(GL_Paste!$E14221),MONTH(GL_Paste!$E14221),1))</f>
        <v/>
      </c>
      <c r="C14224">
        <f>IF(GL_Paste!$B14221="","",IF(TRIM(GL_Paste!$M14221)&lt;&gt;"",TRIM(GL_Paste!$M14221),IFERROR(MID(GL_Paste!$I14221,FIND("[",GL_Paste!$I14221)+1,FIND("]",GL_Paste!$I14221)-FIND("[",GL_Paste!$I14221)-1),"")))</f>
        <v/>
      </c>
      <c r="D14224">
        <f>IF(GL_Paste!$B14221="","",IFERROR(INDEX(DeptName,MATCH($C14224,DeptTag,0)),"UNALLOCATED"))</f>
        <v/>
      </c>
      <c r="E14224">
        <f>IF(GL_Paste!$B14221="","",IFERROR(INDEX(AcctCat,MATCH(GL_Paste!$B14221&amp;"",AcctCode,0)),"UNKNOWN"))</f>
        <v/>
      </c>
      <c r="F14224">
        <f>IF(GL_Paste!$B14221="","",IFERROR(INDEX(AcctSub,MATCH(GL_Paste!$B14221&amp;"",AcctCode,0)),"UNKNOWN"))</f>
        <v/>
      </c>
    </row>
    <row r="14225">
      <c r="A14225" s="40">
        <f>IF(GL_Paste!$B14222="","",N(GL_Paste!$H14222)-N(GL_Paste!$G14222))</f>
        <v/>
      </c>
      <c r="B14225" s="43">
        <f>IF(GL_Paste!$B14222="","",DATE(YEAR(GL_Paste!$E14222),MONTH(GL_Paste!$E14222),1))</f>
        <v/>
      </c>
      <c r="C14225">
        <f>IF(GL_Paste!$B14222="","",IF(TRIM(GL_Paste!$M14222)&lt;&gt;"",TRIM(GL_Paste!$M14222),IFERROR(MID(GL_Paste!$I14222,FIND("[",GL_Paste!$I14222)+1,FIND("]",GL_Paste!$I14222)-FIND("[",GL_Paste!$I14222)-1),"")))</f>
        <v/>
      </c>
      <c r="D14225">
        <f>IF(GL_Paste!$B14222="","",IFERROR(INDEX(DeptName,MATCH($C14225,DeptTag,0)),"UNALLOCATED"))</f>
        <v/>
      </c>
      <c r="E14225">
        <f>IF(GL_Paste!$B14222="","",IFERROR(INDEX(AcctCat,MATCH(GL_Paste!$B14222&amp;"",AcctCode,0)),"UNKNOWN"))</f>
        <v/>
      </c>
      <c r="F14225">
        <f>IF(GL_Paste!$B14222="","",IFERROR(INDEX(AcctSub,MATCH(GL_Paste!$B14222&amp;"",AcctCode,0)),"UNKNOWN"))</f>
        <v/>
      </c>
    </row>
    <row r="14226">
      <c r="A14226" s="40">
        <f>IF(GL_Paste!$B14223="","",N(GL_Paste!$H14223)-N(GL_Paste!$G14223))</f>
        <v/>
      </c>
      <c r="B14226" s="43">
        <f>IF(GL_Paste!$B14223="","",DATE(YEAR(GL_Paste!$E14223),MONTH(GL_Paste!$E14223),1))</f>
        <v/>
      </c>
      <c r="C14226">
        <f>IF(GL_Paste!$B14223="","",IF(TRIM(GL_Paste!$M14223)&lt;&gt;"",TRIM(GL_Paste!$M14223),IFERROR(MID(GL_Paste!$I14223,FIND("[",GL_Paste!$I14223)+1,FIND("]",GL_Paste!$I14223)-FIND("[",GL_Paste!$I14223)-1),"")))</f>
        <v/>
      </c>
      <c r="D14226">
        <f>IF(GL_Paste!$B14223="","",IFERROR(INDEX(DeptName,MATCH($C14226,DeptTag,0)),"UNALLOCATED"))</f>
        <v/>
      </c>
      <c r="E14226">
        <f>IF(GL_Paste!$B14223="","",IFERROR(INDEX(AcctCat,MATCH(GL_Paste!$B14223&amp;"",AcctCode,0)),"UNKNOWN"))</f>
        <v/>
      </c>
      <c r="F14226">
        <f>IF(GL_Paste!$B14223="","",IFERROR(INDEX(AcctSub,MATCH(GL_Paste!$B14223&amp;"",AcctCode,0)),"UNKNOWN"))</f>
        <v/>
      </c>
    </row>
    <row r="14227">
      <c r="A14227" s="40">
        <f>IF(GL_Paste!$B14224="","",N(GL_Paste!$H14224)-N(GL_Paste!$G14224))</f>
        <v/>
      </c>
      <c r="B14227" s="43">
        <f>IF(GL_Paste!$B14224="","",DATE(YEAR(GL_Paste!$E14224),MONTH(GL_Paste!$E14224),1))</f>
        <v/>
      </c>
      <c r="C14227">
        <f>IF(GL_Paste!$B14224="","",IF(TRIM(GL_Paste!$M14224)&lt;&gt;"",TRIM(GL_Paste!$M14224),IFERROR(MID(GL_Paste!$I14224,FIND("[",GL_Paste!$I14224)+1,FIND("]",GL_Paste!$I14224)-FIND("[",GL_Paste!$I14224)-1),"")))</f>
        <v/>
      </c>
      <c r="D14227">
        <f>IF(GL_Paste!$B14224="","",IFERROR(INDEX(DeptName,MATCH($C14227,DeptTag,0)),"UNALLOCATED"))</f>
        <v/>
      </c>
      <c r="E14227">
        <f>IF(GL_Paste!$B14224="","",IFERROR(INDEX(AcctCat,MATCH(GL_Paste!$B14224&amp;"",AcctCode,0)),"UNKNOWN"))</f>
        <v/>
      </c>
      <c r="F14227">
        <f>IF(GL_Paste!$B14224="","",IFERROR(INDEX(AcctSub,MATCH(GL_Paste!$B14224&amp;"",AcctCode,0)),"UNKNOWN"))</f>
        <v/>
      </c>
    </row>
    <row r="14228">
      <c r="A14228" s="40">
        <f>IF(GL_Paste!$B14225="","",N(GL_Paste!$H14225)-N(GL_Paste!$G14225))</f>
        <v/>
      </c>
      <c r="B14228" s="43">
        <f>IF(GL_Paste!$B14225="","",DATE(YEAR(GL_Paste!$E14225),MONTH(GL_Paste!$E14225),1))</f>
        <v/>
      </c>
      <c r="C14228">
        <f>IF(GL_Paste!$B14225="","",IF(TRIM(GL_Paste!$M14225)&lt;&gt;"",TRIM(GL_Paste!$M14225),IFERROR(MID(GL_Paste!$I14225,FIND("[",GL_Paste!$I14225)+1,FIND("]",GL_Paste!$I14225)-FIND("[",GL_Paste!$I14225)-1),"")))</f>
        <v/>
      </c>
      <c r="D14228">
        <f>IF(GL_Paste!$B14225="","",IFERROR(INDEX(DeptName,MATCH($C14228,DeptTag,0)),"UNALLOCATED"))</f>
        <v/>
      </c>
      <c r="E14228">
        <f>IF(GL_Paste!$B14225="","",IFERROR(INDEX(AcctCat,MATCH(GL_Paste!$B14225&amp;"",AcctCode,0)),"UNKNOWN"))</f>
        <v/>
      </c>
      <c r="F14228">
        <f>IF(GL_Paste!$B14225="","",IFERROR(INDEX(AcctSub,MATCH(GL_Paste!$B14225&amp;"",AcctCode,0)),"UNKNOWN"))</f>
        <v/>
      </c>
    </row>
    <row r="14229">
      <c r="A14229" s="40">
        <f>IF(GL_Paste!$B14226="","",N(GL_Paste!$H14226)-N(GL_Paste!$G14226))</f>
        <v/>
      </c>
      <c r="B14229" s="43">
        <f>IF(GL_Paste!$B14226="","",DATE(YEAR(GL_Paste!$E14226),MONTH(GL_Paste!$E14226),1))</f>
        <v/>
      </c>
      <c r="C14229">
        <f>IF(GL_Paste!$B14226="","",IF(TRIM(GL_Paste!$M14226)&lt;&gt;"",TRIM(GL_Paste!$M14226),IFERROR(MID(GL_Paste!$I14226,FIND("[",GL_Paste!$I14226)+1,FIND("]",GL_Paste!$I14226)-FIND("[",GL_Paste!$I14226)-1),"")))</f>
        <v/>
      </c>
      <c r="D14229">
        <f>IF(GL_Paste!$B14226="","",IFERROR(INDEX(DeptName,MATCH($C14229,DeptTag,0)),"UNALLOCATED"))</f>
        <v/>
      </c>
      <c r="E14229">
        <f>IF(GL_Paste!$B14226="","",IFERROR(INDEX(AcctCat,MATCH(GL_Paste!$B14226&amp;"",AcctCode,0)),"UNKNOWN"))</f>
        <v/>
      </c>
      <c r="F14229">
        <f>IF(GL_Paste!$B14226="","",IFERROR(INDEX(AcctSub,MATCH(GL_Paste!$B14226&amp;"",AcctCode,0)),"UNKNOWN"))</f>
        <v/>
      </c>
    </row>
    <row r="14230">
      <c r="A14230" s="40">
        <f>IF(GL_Paste!$B14227="","",N(GL_Paste!$H14227)-N(GL_Paste!$G14227))</f>
        <v/>
      </c>
      <c r="B14230" s="43">
        <f>IF(GL_Paste!$B14227="","",DATE(YEAR(GL_Paste!$E14227),MONTH(GL_Paste!$E14227),1))</f>
        <v/>
      </c>
      <c r="C14230">
        <f>IF(GL_Paste!$B14227="","",IF(TRIM(GL_Paste!$M14227)&lt;&gt;"",TRIM(GL_Paste!$M14227),IFERROR(MID(GL_Paste!$I14227,FIND("[",GL_Paste!$I14227)+1,FIND("]",GL_Paste!$I14227)-FIND("[",GL_Paste!$I14227)-1),"")))</f>
        <v/>
      </c>
      <c r="D14230">
        <f>IF(GL_Paste!$B14227="","",IFERROR(INDEX(DeptName,MATCH($C14230,DeptTag,0)),"UNALLOCATED"))</f>
        <v/>
      </c>
      <c r="E14230">
        <f>IF(GL_Paste!$B14227="","",IFERROR(INDEX(AcctCat,MATCH(GL_Paste!$B14227&amp;"",AcctCode,0)),"UNKNOWN"))</f>
        <v/>
      </c>
      <c r="F14230">
        <f>IF(GL_Paste!$B14227="","",IFERROR(INDEX(AcctSub,MATCH(GL_Paste!$B14227&amp;"",AcctCode,0)),"UNKNOWN"))</f>
        <v/>
      </c>
    </row>
    <row r="14231">
      <c r="A14231" s="40">
        <f>IF(GL_Paste!$B14228="","",N(GL_Paste!$H14228)-N(GL_Paste!$G14228))</f>
        <v/>
      </c>
      <c r="B14231" s="43">
        <f>IF(GL_Paste!$B14228="","",DATE(YEAR(GL_Paste!$E14228),MONTH(GL_Paste!$E14228),1))</f>
        <v/>
      </c>
      <c r="C14231">
        <f>IF(GL_Paste!$B14228="","",IF(TRIM(GL_Paste!$M14228)&lt;&gt;"",TRIM(GL_Paste!$M14228),IFERROR(MID(GL_Paste!$I14228,FIND("[",GL_Paste!$I14228)+1,FIND("]",GL_Paste!$I14228)-FIND("[",GL_Paste!$I14228)-1),"")))</f>
        <v/>
      </c>
      <c r="D14231">
        <f>IF(GL_Paste!$B14228="","",IFERROR(INDEX(DeptName,MATCH($C14231,DeptTag,0)),"UNALLOCATED"))</f>
        <v/>
      </c>
      <c r="E14231">
        <f>IF(GL_Paste!$B14228="","",IFERROR(INDEX(AcctCat,MATCH(GL_Paste!$B14228&amp;"",AcctCode,0)),"UNKNOWN"))</f>
        <v/>
      </c>
      <c r="F14231">
        <f>IF(GL_Paste!$B14228="","",IFERROR(INDEX(AcctSub,MATCH(GL_Paste!$B14228&amp;"",AcctCode,0)),"UNKNOWN"))</f>
        <v/>
      </c>
    </row>
    <row r="14232">
      <c r="A14232" s="40">
        <f>IF(GL_Paste!$B14229="","",N(GL_Paste!$H14229)-N(GL_Paste!$G14229))</f>
        <v/>
      </c>
      <c r="B14232" s="43">
        <f>IF(GL_Paste!$B14229="","",DATE(YEAR(GL_Paste!$E14229),MONTH(GL_Paste!$E14229),1))</f>
        <v/>
      </c>
      <c r="C14232">
        <f>IF(GL_Paste!$B14229="","",IF(TRIM(GL_Paste!$M14229)&lt;&gt;"",TRIM(GL_Paste!$M14229),IFERROR(MID(GL_Paste!$I14229,FIND("[",GL_Paste!$I14229)+1,FIND("]",GL_Paste!$I14229)-FIND("[",GL_Paste!$I14229)-1),"")))</f>
        <v/>
      </c>
      <c r="D14232">
        <f>IF(GL_Paste!$B14229="","",IFERROR(INDEX(DeptName,MATCH($C14232,DeptTag,0)),"UNALLOCATED"))</f>
        <v/>
      </c>
      <c r="E14232">
        <f>IF(GL_Paste!$B14229="","",IFERROR(INDEX(AcctCat,MATCH(GL_Paste!$B14229&amp;"",AcctCode,0)),"UNKNOWN"))</f>
        <v/>
      </c>
      <c r="F14232">
        <f>IF(GL_Paste!$B14229="","",IFERROR(INDEX(AcctSub,MATCH(GL_Paste!$B14229&amp;"",AcctCode,0)),"UNKNOWN"))</f>
        <v/>
      </c>
    </row>
    <row r="14233">
      <c r="A14233" s="40">
        <f>IF(GL_Paste!$B14230="","",N(GL_Paste!$H14230)-N(GL_Paste!$G14230))</f>
        <v/>
      </c>
      <c r="B14233" s="43">
        <f>IF(GL_Paste!$B14230="","",DATE(YEAR(GL_Paste!$E14230),MONTH(GL_Paste!$E14230),1))</f>
        <v/>
      </c>
      <c r="C14233">
        <f>IF(GL_Paste!$B14230="","",IF(TRIM(GL_Paste!$M14230)&lt;&gt;"",TRIM(GL_Paste!$M14230),IFERROR(MID(GL_Paste!$I14230,FIND("[",GL_Paste!$I14230)+1,FIND("]",GL_Paste!$I14230)-FIND("[",GL_Paste!$I14230)-1),"")))</f>
        <v/>
      </c>
      <c r="D14233">
        <f>IF(GL_Paste!$B14230="","",IFERROR(INDEX(DeptName,MATCH($C14233,DeptTag,0)),"UNALLOCATED"))</f>
        <v/>
      </c>
      <c r="E14233">
        <f>IF(GL_Paste!$B14230="","",IFERROR(INDEX(AcctCat,MATCH(GL_Paste!$B14230&amp;"",AcctCode,0)),"UNKNOWN"))</f>
        <v/>
      </c>
      <c r="F14233">
        <f>IF(GL_Paste!$B14230="","",IFERROR(INDEX(AcctSub,MATCH(GL_Paste!$B14230&amp;"",AcctCode,0)),"UNKNOWN"))</f>
        <v/>
      </c>
    </row>
    <row r="14234">
      <c r="A14234" s="40">
        <f>IF(GL_Paste!$B14231="","",N(GL_Paste!$H14231)-N(GL_Paste!$G14231))</f>
        <v/>
      </c>
      <c r="B14234" s="43">
        <f>IF(GL_Paste!$B14231="","",DATE(YEAR(GL_Paste!$E14231),MONTH(GL_Paste!$E14231),1))</f>
        <v/>
      </c>
      <c r="C14234">
        <f>IF(GL_Paste!$B14231="","",IF(TRIM(GL_Paste!$M14231)&lt;&gt;"",TRIM(GL_Paste!$M14231),IFERROR(MID(GL_Paste!$I14231,FIND("[",GL_Paste!$I14231)+1,FIND("]",GL_Paste!$I14231)-FIND("[",GL_Paste!$I14231)-1),"")))</f>
        <v/>
      </c>
      <c r="D14234">
        <f>IF(GL_Paste!$B14231="","",IFERROR(INDEX(DeptName,MATCH($C14234,DeptTag,0)),"UNALLOCATED"))</f>
        <v/>
      </c>
      <c r="E14234">
        <f>IF(GL_Paste!$B14231="","",IFERROR(INDEX(AcctCat,MATCH(GL_Paste!$B14231&amp;"",AcctCode,0)),"UNKNOWN"))</f>
        <v/>
      </c>
      <c r="F14234">
        <f>IF(GL_Paste!$B14231="","",IFERROR(INDEX(AcctSub,MATCH(GL_Paste!$B14231&amp;"",AcctCode,0)),"UNKNOWN"))</f>
        <v/>
      </c>
    </row>
    <row r="14235">
      <c r="A14235" s="40">
        <f>IF(GL_Paste!$B14232="","",N(GL_Paste!$H14232)-N(GL_Paste!$G14232))</f>
        <v/>
      </c>
      <c r="B14235" s="43">
        <f>IF(GL_Paste!$B14232="","",DATE(YEAR(GL_Paste!$E14232),MONTH(GL_Paste!$E14232),1))</f>
        <v/>
      </c>
      <c r="C14235">
        <f>IF(GL_Paste!$B14232="","",IF(TRIM(GL_Paste!$M14232)&lt;&gt;"",TRIM(GL_Paste!$M14232),IFERROR(MID(GL_Paste!$I14232,FIND("[",GL_Paste!$I14232)+1,FIND("]",GL_Paste!$I14232)-FIND("[",GL_Paste!$I14232)-1),"")))</f>
        <v/>
      </c>
      <c r="D14235">
        <f>IF(GL_Paste!$B14232="","",IFERROR(INDEX(DeptName,MATCH($C14235,DeptTag,0)),"UNALLOCATED"))</f>
        <v/>
      </c>
      <c r="E14235">
        <f>IF(GL_Paste!$B14232="","",IFERROR(INDEX(AcctCat,MATCH(GL_Paste!$B14232&amp;"",AcctCode,0)),"UNKNOWN"))</f>
        <v/>
      </c>
      <c r="F14235">
        <f>IF(GL_Paste!$B14232="","",IFERROR(INDEX(AcctSub,MATCH(GL_Paste!$B14232&amp;"",AcctCode,0)),"UNKNOWN"))</f>
        <v/>
      </c>
    </row>
    <row r="14236">
      <c r="A14236" s="40">
        <f>IF(GL_Paste!$B14233="","",N(GL_Paste!$H14233)-N(GL_Paste!$G14233))</f>
        <v/>
      </c>
      <c r="B14236" s="43">
        <f>IF(GL_Paste!$B14233="","",DATE(YEAR(GL_Paste!$E14233),MONTH(GL_Paste!$E14233),1))</f>
        <v/>
      </c>
      <c r="C14236">
        <f>IF(GL_Paste!$B14233="","",IF(TRIM(GL_Paste!$M14233)&lt;&gt;"",TRIM(GL_Paste!$M14233),IFERROR(MID(GL_Paste!$I14233,FIND("[",GL_Paste!$I14233)+1,FIND("]",GL_Paste!$I14233)-FIND("[",GL_Paste!$I14233)-1),"")))</f>
        <v/>
      </c>
      <c r="D14236">
        <f>IF(GL_Paste!$B14233="","",IFERROR(INDEX(DeptName,MATCH($C14236,DeptTag,0)),"UNALLOCATED"))</f>
        <v/>
      </c>
      <c r="E14236">
        <f>IF(GL_Paste!$B14233="","",IFERROR(INDEX(AcctCat,MATCH(GL_Paste!$B14233&amp;"",AcctCode,0)),"UNKNOWN"))</f>
        <v/>
      </c>
      <c r="F14236">
        <f>IF(GL_Paste!$B14233="","",IFERROR(INDEX(AcctSub,MATCH(GL_Paste!$B14233&amp;"",AcctCode,0)),"UNKNOWN"))</f>
        <v/>
      </c>
    </row>
    <row r="14237">
      <c r="A14237" s="40">
        <f>IF(GL_Paste!$B14234="","",N(GL_Paste!$H14234)-N(GL_Paste!$G14234))</f>
        <v/>
      </c>
      <c r="B14237" s="43">
        <f>IF(GL_Paste!$B14234="","",DATE(YEAR(GL_Paste!$E14234),MONTH(GL_Paste!$E14234),1))</f>
        <v/>
      </c>
      <c r="C14237">
        <f>IF(GL_Paste!$B14234="","",IF(TRIM(GL_Paste!$M14234)&lt;&gt;"",TRIM(GL_Paste!$M14234),IFERROR(MID(GL_Paste!$I14234,FIND("[",GL_Paste!$I14234)+1,FIND("]",GL_Paste!$I14234)-FIND("[",GL_Paste!$I14234)-1),"")))</f>
        <v/>
      </c>
      <c r="D14237">
        <f>IF(GL_Paste!$B14234="","",IFERROR(INDEX(DeptName,MATCH($C14237,DeptTag,0)),"UNALLOCATED"))</f>
        <v/>
      </c>
      <c r="E14237">
        <f>IF(GL_Paste!$B14234="","",IFERROR(INDEX(AcctCat,MATCH(GL_Paste!$B14234&amp;"",AcctCode,0)),"UNKNOWN"))</f>
        <v/>
      </c>
      <c r="F14237">
        <f>IF(GL_Paste!$B14234="","",IFERROR(INDEX(AcctSub,MATCH(GL_Paste!$B14234&amp;"",AcctCode,0)),"UNKNOWN"))</f>
        <v/>
      </c>
    </row>
    <row r="14238">
      <c r="A14238" s="40">
        <f>IF(GL_Paste!$B14235="","",N(GL_Paste!$H14235)-N(GL_Paste!$G14235))</f>
        <v/>
      </c>
      <c r="B14238" s="43">
        <f>IF(GL_Paste!$B14235="","",DATE(YEAR(GL_Paste!$E14235),MONTH(GL_Paste!$E14235),1))</f>
        <v/>
      </c>
      <c r="C14238">
        <f>IF(GL_Paste!$B14235="","",IF(TRIM(GL_Paste!$M14235)&lt;&gt;"",TRIM(GL_Paste!$M14235),IFERROR(MID(GL_Paste!$I14235,FIND("[",GL_Paste!$I14235)+1,FIND("]",GL_Paste!$I14235)-FIND("[",GL_Paste!$I14235)-1),"")))</f>
        <v/>
      </c>
      <c r="D14238">
        <f>IF(GL_Paste!$B14235="","",IFERROR(INDEX(DeptName,MATCH($C14238,DeptTag,0)),"UNALLOCATED"))</f>
        <v/>
      </c>
      <c r="E14238">
        <f>IF(GL_Paste!$B14235="","",IFERROR(INDEX(AcctCat,MATCH(GL_Paste!$B14235&amp;"",AcctCode,0)),"UNKNOWN"))</f>
        <v/>
      </c>
      <c r="F14238">
        <f>IF(GL_Paste!$B14235="","",IFERROR(INDEX(AcctSub,MATCH(GL_Paste!$B14235&amp;"",AcctCode,0)),"UNKNOWN"))</f>
        <v/>
      </c>
    </row>
    <row r="14239">
      <c r="A14239" s="40">
        <f>IF(GL_Paste!$B14236="","",N(GL_Paste!$H14236)-N(GL_Paste!$G14236))</f>
        <v/>
      </c>
      <c r="B14239" s="43">
        <f>IF(GL_Paste!$B14236="","",DATE(YEAR(GL_Paste!$E14236),MONTH(GL_Paste!$E14236),1))</f>
        <v/>
      </c>
      <c r="C14239">
        <f>IF(GL_Paste!$B14236="","",IF(TRIM(GL_Paste!$M14236)&lt;&gt;"",TRIM(GL_Paste!$M14236),IFERROR(MID(GL_Paste!$I14236,FIND("[",GL_Paste!$I14236)+1,FIND("]",GL_Paste!$I14236)-FIND("[",GL_Paste!$I14236)-1),"")))</f>
        <v/>
      </c>
      <c r="D14239">
        <f>IF(GL_Paste!$B14236="","",IFERROR(INDEX(DeptName,MATCH($C14239,DeptTag,0)),"UNALLOCATED"))</f>
        <v/>
      </c>
      <c r="E14239">
        <f>IF(GL_Paste!$B14236="","",IFERROR(INDEX(AcctCat,MATCH(GL_Paste!$B14236&amp;"",AcctCode,0)),"UNKNOWN"))</f>
        <v/>
      </c>
      <c r="F14239">
        <f>IF(GL_Paste!$B14236="","",IFERROR(INDEX(AcctSub,MATCH(GL_Paste!$B14236&amp;"",AcctCode,0)),"UNKNOWN"))</f>
        <v/>
      </c>
    </row>
    <row r="14240">
      <c r="A14240" s="40">
        <f>IF(GL_Paste!$B14237="","",N(GL_Paste!$H14237)-N(GL_Paste!$G14237))</f>
        <v/>
      </c>
      <c r="B14240" s="43">
        <f>IF(GL_Paste!$B14237="","",DATE(YEAR(GL_Paste!$E14237),MONTH(GL_Paste!$E14237),1))</f>
        <v/>
      </c>
      <c r="C14240">
        <f>IF(GL_Paste!$B14237="","",IF(TRIM(GL_Paste!$M14237)&lt;&gt;"",TRIM(GL_Paste!$M14237),IFERROR(MID(GL_Paste!$I14237,FIND("[",GL_Paste!$I14237)+1,FIND("]",GL_Paste!$I14237)-FIND("[",GL_Paste!$I14237)-1),"")))</f>
        <v/>
      </c>
      <c r="D14240">
        <f>IF(GL_Paste!$B14237="","",IFERROR(INDEX(DeptName,MATCH($C14240,DeptTag,0)),"UNALLOCATED"))</f>
        <v/>
      </c>
      <c r="E14240">
        <f>IF(GL_Paste!$B14237="","",IFERROR(INDEX(AcctCat,MATCH(GL_Paste!$B14237&amp;"",AcctCode,0)),"UNKNOWN"))</f>
        <v/>
      </c>
      <c r="F14240">
        <f>IF(GL_Paste!$B14237="","",IFERROR(INDEX(AcctSub,MATCH(GL_Paste!$B14237&amp;"",AcctCode,0)),"UNKNOWN"))</f>
        <v/>
      </c>
    </row>
    <row r="14241">
      <c r="A14241" s="40">
        <f>IF(GL_Paste!$B14238="","",N(GL_Paste!$H14238)-N(GL_Paste!$G14238))</f>
        <v/>
      </c>
      <c r="B14241" s="43">
        <f>IF(GL_Paste!$B14238="","",DATE(YEAR(GL_Paste!$E14238),MONTH(GL_Paste!$E14238),1))</f>
        <v/>
      </c>
      <c r="C14241">
        <f>IF(GL_Paste!$B14238="","",IF(TRIM(GL_Paste!$M14238)&lt;&gt;"",TRIM(GL_Paste!$M14238),IFERROR(MID(GL_Paste!$I14238,FIND("[",GL_Paste!$I14238)+1,FIND("]",GL_Paste!$I14238)-FIND("[",GL_Paste!$I14238)-1),"")))</f>
        <v/>
      </c>
      <c r="D14241">
        <f>IF(GL_Paste!$B14238="","",IFERROR(INDEX(DeptName,MATCH($C14241,DeptTag,0)),"UNALLOCATED"))</f>
        <v/>
      </c>
      <c r="E14241">
        <f>IF(GL_Paste!$B14238="","",IFERROR(INDEX(AcctCat,MATCH(GL_Paste!$B14238&amp;"",AcctCode,0)),"UNKNOWN"))</f>
        <v/>
      </c>
      <c r="F14241">
        <f>IF(GL_Paste!$B14238="","",IFERROR(INDEX(AcctSub,MATCH(GL_Paste!$B14238&amp;"",AcctCode,0)),"UNKNOWN"))</f>
        <v/>
      </c>
    </row>
    <row r="14242">
      <c r="A14242" s="40">
        <f>IF(GL_Paste!$B14239="","",N(GL_Paste!$H14239)-N(GL_Paste!$G14239))</f>
        <v/>
      </c>
      <c r="B14242" s="43">
        <f>IF(GL_Paste!$B14239="","",DATE(YEAR(GL_Paste!$E14239),MONTH(GL_Paste!$E14239),1))</f>
        <v/>
      </c>
      <c r="C14242">
        <f>IF(GL_Paste!$B14239="","",IF(TRIM(GL_Paste!$M14239)&lt;&gt;"",TRIM(GL_Paste!$M14239),IFERROR(MID(GL_Paste!$I14239,FIND("[",GL_Paste!$I14239)+1,FIND("]",GL_Paste!$I14239)-FIND("[",GL_Paste!$I14239)-1),"")))</f>
        <v/>
      </c>
      <c r="D14242">
        <f>IF(GL_Paste!$B14239="","",IFERROR(INDEX(DeptName,MATCH($C14242,DeptTag,0)),"UNALLOCATED"))</f>
        <v/>
      </c>
      <c r="E14242">
        <f>IF(GL_Paste!$B14239="","",IFERROR(INDEX(AcctCat,MATCH(GL_Paste!$B14239&amp;"",AcctCode,0)),"UNKNOWN"))</f>
        <v/>
      </c>
      <c r="F14242">
        <f>IF(GL_Paste!$B14239="","",IFERROR(INDEX(AcctSub,MATCH(GL_Paste!$B14239&amp;"",AcctCode,0)),"UNKNOWN"))</f>
        <v/>
      </c>
    </row>
    <row r="14243">
      <c r="A14243" s="40">
        <f>IF(GL_Paste!$B14240="","",N(GL_Paste!$H14240)-N(GL_Paste!$G14240))</f>
        <v/>
      </c>
      <c r="B14243" s="43">
        <f>IF(GL_Paste!$B14240="","",DATE(YEAR(GL_Paste!$E14240),MONTH(GL_Paste!$E14240),1))</f>
        <v/>
      </c>
      <c r="C14243">
        <f>IF(GL_Paste!$B14240="","",IF(TRIM(GL_Paste!$M14240)&lt;&gt;"",TRIM(GL_Paste!$M14240),IFERROR(MID(GL_Paste!$I14240,FIND("[",GL_Paste!$I14240)+1,FIND("]",GL_Paste!$I14240)-FIND("[",GL_Paste!$I14240)-1),"")))</f>
        <v/>
      </c>
      <c r="D14243">
        <f>IF(GL_Paste!$B14240="","",IFERROR(INDEX(DeptName,MATCH($C14243,DeptTag,0)),"UNALLOCATED"))</f>
        <v/>
      </c>
      <c r="E14243">
        <f>IF(GL_Paste!$B14240="","",IFERROR(INDEX(AcctCat,MATCH(GL_Paste!$B14240&amp;"",AcctCode,0)),"UNKNOWN"))</f>
        <v/>
      </c>
      <c r="F14243">
        <f>IF(GL_Paste!$B14240="","",IFERROR(INDEX(AcctSub,MATCH(GL_Paste!$B14240&amp;"",AcctCode,0)),"UNKNOWN"))</f>
        <v/>
      </c>
    </row>
    <row r="14244">
      <c r="A14244" s="40">
        <f>IF(GL_Paste!$B14241="","",N(GL_Paste!$H14241)-N(GL_Paste!$G14241))</f>
        <v/>
      </c>
      <c r="B14244" s="43">
        <f>IF(GL_Paste!$B14241="","",DATE(YEAR(GL_Paste!$E14241),MONTH(GL_Paste!$E14241),1))</f>
        <v/>
      </c>
      <c r="C14244">
        <f>IF(GL_Paste!$B14241="","",IF(TRIM(GL_Paste!$M14241)&lt;&gt;"",TRIM(GL_Paste!$M14241),IFERROR(MID(GL_Paste!$I14241,FIND("[",GL_Paste!$I14241)+1,FIND("]",GL_Paste!$I14241)-FIND("[",GL_Paste!$I14241)-1),"")))</f>
        <v/>
      </c>
      <c r="D14244">
        <f>IF(GL_Paste!$B14241="","",IFERROR(INDEX(DeptName,MATCH($C14244,DeptTag,0)),"UNALLOCATED"))</f>
        <v/>
      </c>
      <c r="E14244">
        <f>IF(GL_Paste!$B14241="","",IFERROR(INDEX(AcctCat,MATCH(GL_Paste!$B14241&amp;"",AcctCode,0)),"UNKNOWN"))</f>
        <v/>
      </c>
      <c r="F14244">
        <f>IF(GL_Paste!$B14241="","",IFERROR(INDEX(AcctSub,MATCH(GL_Paste!$B14241&amp;"",AcctCode,0)),"UNKNOWN"))</f>
        <v/>
      </c>
    </row>
    <row r="14245">
      <c r="A14245" s="40">
        <f>IF(GL_Paste!$B14242="","",N(GL_Paste!$H14242)-N(GL_Paste!$G14242))</f>
        <v/>
      </c>
      <c r="B14245" s="43">
        <f>IF(GL_Paste!$B14242="","",DATE(YEAR(GL_Paste!$E14242),MONTH(GL_Paste!$E14242),1))</f>
        <v/>
      </c>
      <c r="C14245">
        <f>IF(GL_Paste!$B14242="","",IF(TRIM(GL_Paste!$M14242)&lt;&gt;"",TRIM(GL_Paste!$M14242),IFERROR(MID(GL_Paste!$I14242,FIND("[",GL_Paste!$I14242)+1,FIND("]",GL_Paste!$I14242)-FIND("[",GL_Paste!$I14242)-1),"")))</f>
        <v/>
      </c>
      <c r="D14245">
        <f>IF(GL_Paste!$B14242="","",IFERROR(INDEX(DeptName,MATCH($C14245,DeptTag,0)),"UNALLOCATED"))</f>
        <v/>
      </c>
      <c r="E14245">
        <f>IF(GL_Paste!$B14242="","",IFERROR(INDEX(AcctCat,MATCH(GL_Paste!$B14242&amp;"",AcctCode,0)),"UNKNOWN"))</f>
        <v/>
      </c>
      <c r="F14245">
        <f>IF(GL_Paste!$B14242="","",IFERROR(INDEX(AcctSub,MATCH(GL_Paste!$B14242&amp;"",AcctCode,0)),"UNKNOWN"))</f>
        <v/>
      </c>
    </row>
    <row r="14246">
      <c r="A14246" s="40">
        <f>IF(GL_Paste!$B14243="","",N(GL_Paste!$H14243)-N(GL_Paste!$G14243))</f>
        <v/>
      </c>
      <c r="B14246" s="43">
        <f>IF(GL_Paste!$B14243="","",DATE(YEAR(GL_Paste!$E14243),MONTH(GL_Paste!$E14243),1))</f>
        <v/>
      </c>
      <c r="C14246">
        <f>IF(GL_Paste!$B14243="","",IF(TRIM(GL_Paste!$M14243)&lt;&gt;"",TRIM(GL_Paste!$M14243),IFERROR(MID(GL_Paste!$I14243,FIND("[",GL_Paste!$I14243)+1,FIND("]",GL_Paste!$I14243)-FIND("[",GL_Paste!$I14243)-1),"")))</f>
        <v/>
      </c>
      <c r="D14246">
        <f>IF(GL_Paste!$B14243="","",IFERROR(INDEX(DeptName,MATCH($C14246,DeptTag,0)),"UNALLOCATED"))</f>
        <v/>
      </c>
      <c r="E14246">
        <f>IF(GL_Paste!$B14243="","",IFERROR(INDEX(AcctCat,MATCH(GL_Paste!$B14243&amp;"",AcctCode,0)),"UNKNOWN"))</f>
        <v/>
      </c>
      <c r="F14246">
        <f>IF(GL_Paste!$B14243="","",IFERROR(INDEX(AcctSub,MATCH(GL_Paste!$B14243&amp;"",AcctCode,0)),"UNKNOWN"))</f>
        <v/>
      </c>
    </row>
    <row r="14247">
      <c r="A14247" s="40">
        <f>IF(GL_Paste!$B14244="","",N(GL_Paste!$H14244)-N(GL_Paste!$G14244))</f>
        <v/>
      </c>
      <c r="B14247" s="43">
        <f>IF(GL_Paste!$B14244="","",DATE(YEAR(GL_Paste!$E14244),MONTH(GL_Paste!$E14244),1))</f>
        <v/>
      </c>
      <c r="C14247">
        <f>IF(GL_Paste!$B14244="","",IF(TRIM(GL_Paste!$M14244)&lt;&gt;"",TRIM(GL_Paste!$M14244),IFERROR(MID(GL_Paste!$I14244,FIND("[",GL_Paste!$I14244)+1,FIND("]",GL_Paste!$I14244)-FIND("[",GL_Paste!$I14244)-1),"")))</f>
        <v/>
      </c>
      <c r="D14247">
        <f>IF(GL_Paste!$B14244="","",IFERROR(INDEX(DeptName,MATCH($C14247,DeptTag,0)),"UNALLOCATED"))</f>
        <v/>
      </c>
      <c r="E14247">
        <f>IF(GL_Paste!$B14244="","",IFERROR(INDEX(AcctCat,MATCH(GL_Paste!$B14244&amp;"",AcctCode,0)),"UNKNOWN"))</f>
        <v/>
      </c>
      <c r="F14247">
        <f>IF(GL_Paste!$B14244="","",IFERROR(INDEX(AcctSub,MATCH(GL_Paste!$B14244&amp;"",AcctCode,0)),"UNKNOWN"))</f>
        <v/>
      </c>
    </row>
    <row r="14248">
      <c r="A14248" s="40">
        <f>IF(GL_Paste!$B14245="","",N(GL_Paste!$H14245)-N(GL_Paste!$G14245))</f>
        <v/>
      </c>
      <c r="B14248" s="43">
        <f>IF(GL_Paste!$B14245="","",DATE(YEAR(GL_Paste!$E14245),MONTH(GL_Paste!$E14245),1))</f>
        <v/>
      </c>
      <c r="C14248">
        <f>IF(GL_Paste!$B14245="","",IF(TRIM(GL_Paste!$M14245)&lt;&gt;"",TRIM(GL_Paste!$M14245),IFERROR(MID(GL_Paste!$I14245,FIND("[",GL_Paste!$I14245)+1,FIND("]",GL_Paste!$I14245)-FIND("[",GL_Paste!$I14245)-1),"")))</f>
        <v/>
      </c>
      <c r="D14248">
        <f>IF(GL_Paste!$B14245="","",IFERROR(INDEX(DeptName,MATCH($C14248,DeptTag,0)),"UNALLOCATED"))</f>
        <v/>
      </c>
      <c r="E14248">
        <f>IF(GL_Paste!$B14245="","",IFERROR(INDEX(AcctCat,MATCH(GL_Paste!$B14245&amp;"",AcctCode,0)),"UNKNOWN"))</f>
        <v/>
      </c>
      <c r="F14248">
        <f>IF(GL_Paste!$B14245="","",IFERROR(INDEX(AcctSub,MATCH(GL_Paste!$B14245&amp;"",AcctCode,0)),"UNKNOWN"))</f>
        <v/>
      </c>
    </row>
    <row r="14249">
      <c r="A14249" s="40">
        <f>IF(GL_Paste!$B14246="","",N(GL_Paste!$H14246)-N(GL_Paste!$G14246))</f>
        <v/>
      </c>
      <c r="B14249" s="43">
        <f>IF(GL_Paste!$B14246="","",DATE(YEAR(GL_Paste!$E14246),MONTH(GL_Paste!$E14246),1))</f>
        <v/>
      </c>
      <c r="C14249">
        <f>IF(GL_Paste!$B14246="","",IF(TRIM(GL_Paste!$M14246)&lt;&gt;"",TRIM(GL_Paste!$M14246),IFERROR(MID(GL_Paste!$I14246,FIND("[",GL_Paste!$I14246)+1,FIND("]",GL_Paste!$I14246)-FIND("[",GL_Paste!$I14246)-1),"")))</f>
        <v/>
      </c>
      <c r="D14249">
        <f>IF(GL_Paste!$B14246="","",IFERROR(INDEX(DeptName,MATCH($C14249,DeptTag,0)),"UNALLOCATED"))</f>
        <v/>
      </c>
      <c r="E14249">
        <f>IF(GL_Paste!$B14246="","",IFERROR(INDEX(AcctCat,MATCH(GL_Paste!$B14246&amp;"",AcctCode,0)),"UNKNOWN"))</f>
        <v/>
      </c>
      <c r="F14249">
        <f>IF(GL_Paste!$B14246="","",IFERROR(INDEX(AcctSub,MATCH(GL_Paste!$B14246&amp;"",AcctCode,0)),"UNKNOWN"))</f>
        <v/>
      </c>
    </row>
    <row r="14250">
      <c r="A14250" s="40">
        <f>IF(GL_Paste!$B14247="","",N(GL_Paste!$H14247)-N(GL_Paste!$G14247))</f>
        <v/>
      </c>
      <c r="B14250" s="43">
        <f>IF(GL_Paste!$B14247="","",DATE(YEAR(GL_Paste!$E14247),MONTH(GL_Paste!$E14247),1))</f>
        <v/>
      </c>
      <c r="C14250">
        <f>IF(GL_Paste!$B14247="","",IF(TRIM(GL_Paste!$M14247)&lt;&gt;"",TRIM(GL_Paste!$M14247),IFERROR(MID(GL_Paste!$I14247,FIND("[",GL_Paste!$I14247)+1,FIND("]",GL_Paste!$I14247)-FIND("[",GL_Paste!$I14247)-1),"")))</f>
        <v/>
      </c>
      <c r="D14250">
        <f>IF(GL_Paste!$B14247="","",IFERROR(INDEX(DeptName,MATCH($C14250,DeptTag,0)),"UNALLOCATED"))</f>
        <v/>
      </c>
      <c r="E14250">
        <f>IF(GL_Paste!$B14247="","",IFERROR(INDEX(AcctCat,MATCH(GL_Paste!$B14247&amp;"",AcctCode,0)),"UNKNOWN"))</f>
        <v/>
      </c>
      <c r="F14250">
        <f>IF(GL_Paste!$B14247="","",IFERROR(INDEX(AcctSub,MATCH(GL_Paste!$B14247&amp;"",AcctCode,0)),"UNKNOWN"))</f>
        <v/>
      </c>
    </row>
    <row r="14251">
      <c r="A14251" s="40">
        <f>IF(GL_Paste!$B14248="","",N(GL_Paste!$H14248)-N(GL_Paste!$G14248))</f>
        <v/>
      </c>
      <c r="B14251" s="43">
        <f>IF(GL_Paste!$B14248="","",DATE(YEAR(GL_Paste!$E14248),MONTH(GL_Paste!$E14248),1))</f>
        <v/>
      </c>
      <c r="C14251">
        <f>IF(GL_Paste!$B14248="","",IF(TRIM(GL_Paste!$M14248)&lt;&gt;"",TRIM(GL_Paste!$M14248),IFERROR(MID(GL_Paste!$I14248,FIND("[",GL_Paste!$I14248)+1,FIND("]",GL_Paste!$I14248)-FIND("[",GL_Paste!$I14248)-1),"")))</f>
        <v/>
      </c>
      <c r="D14251">
        <f>IF(GL_Paste!$B14248="","",IFERROR(INDEX(DeptName,MATCH($C14251,DeptTag,0)),"UNALLOCATED"))</f>
        <v/>
      </c>
      <c r="E14251">
        <f>IF(GL_Paste!$B14248="","",IFERROR(INDEX(AcctCat,MATCH(GL_Paste!$B14248&amp;"",AcctCode,0)),"UNKNOWN"))</f>
        <v/>
      </c>
      <c r="F14251">
        <f>IF(GL_Paste!$B14248="","",IFERROR(INDEX(AcctSub,MATCH(GL_Paste!$B14248&amp;"",AcctCode,0)),"UNKNOWN"))</f>
        <v/>
      </c>
    </row>
    <row r="14252">
      <c r="A14252" s="40">
        <f>IF(GL_Paste!$B14249="","",N(GL_Paste!$H14249)-N(GL_Paste!$G14249))</f>
        <v/>
      </c>
      <c r="B14252" s="43">
        <f>IF(GL_Paste!$B14249="","",DATE(YEAR(GL_Paste!$E14249),MONTH(GL_Paste!$E14249),1))</f>
        <v/>
      </c>
      <c r="C14252">
        <f>IF(GL_Paste!$B14249="","",IF(TRIM(GL_Paste!$M14249)&lt;&gt;"",TRIM(GL_Paste!$M14249),IFERROR(MID(GL_Paste!$I14249,FIND("[",GL_Paste!$I14249)+1,FIND("]",GL_Paste!$I14249)-FIND("[",GL_Paste!$I14249)-1),"")))</f>
        <v/>
      </c>
      <c r="D14252">
        <f>IF(GL_Paste!$B14249="","",IFERROR(INDEX(DeptName,MATCH($C14252,DeptTag,0)),"UNALLOCATED"))</f>
        <v/>
      </c>
      <c r="E14252">
        <f>IF(GL_Paste!$B14249="","",IFERROR(INDEX(AcctCat,MATCH(GL_Paste!$B14249&amp;"",AcctCode,0)),"UNKNOWN"))</f>
        <v/>
      </c>
      <c r="F14252">
        <f>IF(GL_Paste!$B14249="","",IFERROR(INDEX(AcctSub,MATCH(GL_Paste!$B14249&amp;"",AcctCode,0)),"UNKNOWN"))</f>
        <v/>
      </c>
    </row>
    <row r="14253">
      <c r="A14253" s="40">
        <f>IF(GL_Paste!$B14250="","",N(GL_Paste!$H14250)-N(GL_Paste!$G14250))</f>
        <v/>
      </c>
      <c r="B14253" s="43">
        <f>IF(GL_Paste!$B14250="","",DATE(YEAR(GL_Paste!$E14250),MONTH(GL_Paste!$E14250),1))</f>
        <v/>
      </c>
      <c r="C14253">
        <f>IF(GL_Paste!$B14250="","",IF(TRIM(GL_Paste!$M14250)&lt;&gt;"",TRIM(GL_Paste!$M14250),IFERROR(MID(GL_Paste!$I14250,FIND("[",GL_Paste!$I14250)+1,FIND("]",GL_Paste!$I14250)-FIND("[",GL_Paste!$I14250)-1),"")))</f>
        <v/>
      </c>
      <c r="D14253">
        <f>IF(GL_Paste!$B14250="","",IFERROR(INDEX(DeptName,MATCH($C14253,DeptTag,0)),"UNALLOCATED"))</f>
        <v/>
      </c>
      <c r="E14253">
        <f>IF(GL_Paste!$B14250="","",IFERROR(INDEX(AcctCat,MATCH(GL_Paste!$B14250&amp;"",AcctCode,0)),"UNKNOWN"))</f>
        <v/>
      </c>
      <c r="F14253">
        <f>IF(GL_Paste!$B14250="","",IFERROR(INDEX(AcctSub,MATCH(GL_Paste!$B14250&amp;"",AcctCode,0)),"UNKNOWN"))</f>
        <v/>
      </c>
    </row>
    <row r="14254">
      <c r="A14254" s="40">
        <f>IF(GL_Paste!$B14251="","",N(GL_Paste!$H14251)-N(GL_Paste!$G14251))</f>
        <v/>
      </c>
      <c r="B14254" s="43">
        <f>IF(GL_Paste!$B14251="","",DATE(YEAR(GL_Paste!$E14251),MONTH(GL_Paste!$E14251),1))</f>
        <v/>
      </c>
      <c r="C14254">
        <f>IF(GL_Paste!$B14251="","",IF(TRIM(GL_Paste!$M14251)&lt;&gt;"",TRIM(GL_Paste!$M14251),IFERROR(MID(GL_Paste!$I14251,FIND("[",GL_Paste!$I14251)+1,FIND("]",GL_Paste!$I14251)-FIND("[",GL_Paste!$I14251)-1),"")))</f>
        <v/>
      </c>
      <c r="D14254">
        <f>IF(GL_Paste!$B14251="","",IFERROR(INDEX(DeptName,MATCH($C14254,DeptTag,0)),"UNALLOCATED"))</f>
        <v/>
      </c>
      <c r="E14254">
        <f>IF(GL_Paste!$B14251="","",IFERROR(INDEX(AcctCat,MATCH(GL_Paste!$B14251&amp;"",AcctCode,0)),"UNKNOWN"))</f>
        <v/>
      </c>
      <c r="F14254">
        <f>IF(GL_Paste!$B14251="","",IFERROR(INDEX(AcctSub,MATCH(GL_Paste!$B14251&amp;"",AcctCode,0)),"UNKNOWN"))</f>
        <v/>
      </c>
    </row>
    <row r="14255">
      <c r="A14255" s="40">
        <f>IF(GL_Paste!$B14252="","",N(GL_Paste!$H14252)-N(GL_Paste!$G14252))</f>
        <v/>
      </c>
      <c r="B14255" s="43">
        <f>IF(GL_Paste!$B14252="","",DATE(YEAR(GL_Paste!$E14252),MONTH(GL_Paste!$E14252),1))</f>
        <v/>
      </c>
      <c r="C14255">
        <f>IF(GL_Paste!$B14252="","",IF(TRIM(GL_Paste!$M14252)&lt;&gt;"",TRIM(GL_Paste!$M14252),IFERROR(MID(GL_Paste!$I14252,FIND("[",GL_Paste!$I14252)+1,FIND("]",GL_Paste!$I14252)-FIND("[",GL_Paste!$I14252)-1),"")))</f>
        <v/>
      </c>
      <c r="D14255">
        <f>IF(GL_Paste!$B14252="","",IFERROR(INDEX(DeptName,MATCH($C14255,DeptTag,0)),"UNALLOCATED"))</f>
        <v/>
      </c>
      <c r="E14255">
        <f>IF(GL_Paste!$B14252="","",IFERROR(INDEX(AcctCat,MATCH(GL_Paste!$B14252&amp;"",AcctCode,0)),"UNKNOWN"))</f>
        <v/>
      </c>
      <c r="F14255">
        <f>IF(GL_Paste!$B14252="","",IFERROR(INDEX(AcctSub,MATCH(GL_Paste!$B14252&amp;"",AcctCode,0)),"UNKNOWN"))</f>
        <v/>
      </c>
    </row>
    <row r="14256">
      <c r="A14256" s="40">
        <f>IF(GL_Paste!$B14253="","",N(GL_Paste!$H14253)-N(GL_Paste!$G14253))</f>
        <v/>
      </c>
      <c r="B14256" s="43">
        <f>IF(GL_Paste!$B14253="","",DATE(YEAR(GL_Paste!$E14253),MONTH(GL_Paste!$E14253),1))</f>
        <v/>
      </c>
      <c r="C14256">
        <f>IF(GL_Paste!$B14253="","",IF(TRIM(GL_Paste!$M14253)&lt;&gt;"",TRIM(GL_Paste!$M14253),IFERROR(MID(GL_Paste!$I14253,FIND("[",GL_Paste!$I14253)+1,FIND("]",GL_Paste!$I14253)-FIND("[",GL_Paste!$I14253)-1),"")))</f>
        <v/>
      </c>
      <c r="D14256">
        <f>IF(GL_Paste!$B14253="","",IFERROR(INDEX(DeptName,MATCH($C14256,DeptTag,0)),"UNALLOCATED"))</f>
        <v/>
      </c>
      <c r="E14256">
        <f>IF(GL_Paste!$B14253="","",IFERROR(INDEX(AcctCat,MATCH(GL_Paste!$B14253&amp;"",AcctCode,0)),"UNKNOWN"))</f>
        <v/>
      </c>
      <c r="F14256">
        <f>IF(GL_Paste!$B14253="","",IFERROR(INDEX(AcctSub,MATCH(GL_Paste!$B14253&amp;"",AcctCode,0)),"UNKNOWN"))</f>
        <v/>
      </c>
    </row>
    <row r="14257">
      <c r="A14257" s="40">
        <f>IF(GL_Paste!$B14254="","",N(GL_Paste!$H14254)-N(GL_Paste!$G14254))</f>
        <v/>
      </c>
      <c r="B14257" s="43">
        <f>IF(GL_Paste!$B14254="","",DATE(YEAR(GL_Paste!$E14254),MONTH(GL_Paste!$E14254),1))</f>
        <v/>
      </c>
      <c r="C14257">
        <f>IF(GL_Paste!$B14254="","",IF(TRIM(GL_Paste!$M14254)&lt;&gt;"",TRIM(GL_Paste!$M14254),IFERROR(MID(GL_Paste!$I14254,FIND("[",GL_Paste!$I14254)+1,FIND("]",GL_Paste!$I14254)-FIND("[",GL_Paste!$I14254)-1),"")))</f>
        <v/>
      </c>
      <c r="D14257">
        <f>IF(GL_Paste!$B14254="","",IFERROR(INDEX(DeptName,MATCH($C14257,DeptTag,0)),"UNALLOCATED"))</f>
        <v/>
      </c>
      <c r="E14257">
        <f>IF(GL_Paste!$B14254="","",IFERROR(INDEX(AcctCat,MATCH(GL_Paste!$B14254&amp;"",AcctCode,0)),"UNKNOWN"))</f>
        <v/>
      </c>
      <c r="F14257">
        <f>IF(GL_Paste!$B14254="","",IFERROR(INDEX(AcctSub,MATCH(GL_Paste!$B14254&amp;"",AcctCode,0)),"UNKNOWN"))</f>
        <v/>
      </c>
    </row>
    <row r="14258">
      <c r="A14258" s="40">
        <f>IF(GL_Paste!$B14255="","",N(GL_Paste!$H14255)-N(GL_Paste!$G14255))</f>
        <v/>
      </c>
      <c r="B14258" s="43">
        <f>IF(GL_Paste!$B14255="","",DATE(YEAR(GL_Paste!$E14255),MONTH(GL_Paste!$E14255),1))</f>
        <v/>
      </c>
      <c r="C14258">
        <f>IF(GL_Paste!$B14255="","",IF(TRIM(GL_Paste!$M14255)&lt;&gt;"",TRIM(GL_Paste!$M14255),IFERROR(MID(GL_Paste!$I14255,FIND("[",GL_Paste!$I14255)+1,FIND("]",GL_Paste!$I14255)-FIND("[",GL_Paste!$I14255)-1),"")))</f>
        <v/>
      </c>
      <c r="D14258">
        <f>IF(GL_Paste!$B14255="","",IFERROR(INDEX(DeptName,MATCH($C14258,DeptTag,0)),"UNALLOCATED"))</f>
        <v/>
      </c>
      <c r="E14258">
        <f>IF(GL_Paste!$B14255="","",IFERROR(INDEX(AcctCat,MATCH(GL_Paste!$B14255&amp;"",AcctCode,0)),"UNKNOWN"))</f>
        <v/>
      </c>
      <c r="F14258">
        <f>IF(GL_Paste!$B14255="","",IFERROR(INDEX(AcctSub,MATCH(GL_Paste!$B14255&amp;"",AcctCode,0)),"UNKNOWN"))</f>
        <v/>
      </c>
    </row>
    <row r="14259">
      <c r="A14259" s="40">
        <f>IF(GL_Paste!$B14256="","",N(GL_Paste!$H14256)-N(GL_Paste!$G14256))</f>
        <v/>
      </c>
      <c r="B14259" s="43">
        <f>IF(GL_Paste!$B14256="","",DATE(YEAR(GL_Paste!$E14256),MONTH(GL_Paste!$E14256),1))</f>
        <v/>
      </c>
      <c r="C14259">
        <f>IF(GL_Paste!$B14256="","",IF(TRIM(GL_Paste!$M14256)&lt;&gt;"",TRIM(GL_Paste!$M14256),IFERROR(MID(GL_Paste!$I14256,FIND("[",GL_Paste!$I14256)+1,FIND("]",GL_Paste!$I14256)-FIND("[",GL_Paste!$I14256)-1),"")))</f>
        <v/>
      </c>
      <c r="D14259">
        <f>IF(GL_Paste!$B14256="","",IFERROR(INDEX(DeptName,MATCH($C14259,DeptTag,0)),"UNALLOCATED"))</f>
        <v/>
      </c>
      <c r="E14259">
        <f>IF(GL_Paste!$B14256="","",IFERROR(INDEX(AcctCat,MATCH(GL_Paste!$B14256&amp;"",AcctCode,0)),"UNKNOWN"))</f>
        <v/>
      </c>
      <c r="F14259">
        <f>IF(GL_Paste!$B14256="","",IFERROR(INDEX(AcctSub,MATCH(GL_Paste!$B14256&amp;"",AcctCode,0)),"UNKNOWN"))</f>
        <v/>
      </c>
    </row>
    <row r="14260">
      <c r="A14260" s="40">
        <f>IF(GL_Paste!$B14257="","",N(GL_Paste!$H14257)-N(GL_Paste!$G14257))</f>
        <v/>
      </c>
      <c r="B14260" s="43">
        <f>IF(GL_Paste!$B14257="","",DATE(YEAR(GL_Paste!$E14257),MONTH(GL_Paste!$E14257),1))</f>
        <v/>
      </c>
      <c r="C14260">
        <f>IF(GL_Paste!$B14257="","",IF(TRIM(GL_Paste!$M14257)&lt;&gt;"",TRIM(GL_Paste!$M14257),IFERROR(MID(GL_Paste!$I14257,FIND("[",GL_Paste!$I14257)+1,FIND("]",GL_Paste!$I14257)-FIND("[",GL_Paste!$I14257)-1),"")))</f>
        <v/>
      </c>
      <c r="D14260">
        <f>IF(GL_Paste!$B14257="","",IFERROR(INDEX(DeptName,MATCH($C14260,DeptTag,0)),"UNALLOCATED"))</f>
        <v/>
      </c>
      <c r="E14260">
        <f>IF(GL_Paste!$B14257="","",IFERROR(INDEX(AcctCat,MATCH(GL_Paste!$B14257&amp;"",AcctCode,0)),"UNKNOWN"))</f>
        <v/>
      </c>
      <c r="F14260">
        <f>IF(GL_Paste!$B14257="","",IFERROR(INDEX(AcctSub,MATCH(GL_Paste!$B14257&amp;"",AcctCode,0)),"UNKNOWN"))</f>
        <v/>
      </c>
    </row>
    <row r="14261">
      <c r="A14261" s="40">
        <f>IF(GL_Paste!$B14258="","",N(GL_Paste!$H14258)-N(GL_Paste!$G14258))</f>
        <v/>
      </c>
      <c r="B14261" s="43">
        <f>IF(GL_Paste!$B14258="","",DATE(YEAR(GL_Paste!$E14258),MONTH(GL_Paste!$E14258),1))</f>
        <v/>
      </c>
      <c r="C14261">
        <f>IF(GL_Paste!$B14258="","",IF(TRIM(GL_Paste!$M14258)&lt;&gt;"",TRIM(GL_Paste!$M14258),IFERROR(MID(GL_Paste!$I14258,FIND("[",GL_Paste!$I14258)+1,FIND("]",GL_Paste!$I14258)-FIND("[",GL_Paste!$I14258)-1),"")))</f>
        <v/>
      </c>
      <c r="D14261">
        <f>IF(GL_Paste!$B14258="","",IFERROR(INDEX(DeptName,MATCH($C14261,DeptTag,0)),"UNALLOCATED"))</f>
        <v/>
      </c>
      <c r="E14261">
        <f>IF(GL_Paste!$B14258="","",IFERROR(INDEX(AcctCat,MATCH(GL_Paste!$B14258&amp;"",AcctCode,0)),"UNKNOWN"))</f>
        <v/>
      </c>
      <c r="F14261">
        <f>IF(GL_Paste!$B14258="","",IFERROR(INDEX(AcctSub,MATCH(GL_Paste!$B14258&amp;"",AcctCode,0)),"UNKNOWN"))</f>
        <v/>
      </c>
    </row>
    <row r="14262">
      <c r="A14262" s="40">
        <f>IF(GL_Paste!$B14259="","",N(GL_Paste!$H14259)-N(GL_Paste!$G14259))</f>
        <v/>
      </c>
      <c r="B14262" s="43">
        <f>IF(GL_Paste!$B14259="","",DATE(YEAR(GL_Paste!$E14259),MONTH(GL_Paste!$E14259),1))</f>
        <v/>
      </c>
      <c r="C14262">
        <f>IF(GL_Paste!$B14259="","",IF(TRIM(GL_Paste!$M14259)&lt;&gt;"",TRIM(GL_Paste!$M14259),IFERROR(MID(GL_Paste!$I14259,FIND("[",GL_Paste!$I14259)+1,FIND("]",GL_Paste!$I14259)-FIND("[",GL_Paste!$I14259)-1),"")))</f>
        <v/>
      </c>
      <c r="D14262">
        <f>IF(GL_Paste!$B14259="","",IFERROR(INDEX(DeptName,MATCH($C14262,DeptTag,0)),"UNALLOCATED"))</f>
        <v/>
      </c>
      <c r="E14262">
        <f>IF(GL_Paste!$B14259="","",IFERROR(INDEX(AcctCat,MATCH(GL_Paste!$B14259&amp;"",AcctCode,0)),"UNKNOWN"))</f>
        <v/>
      </c>
      <c r="F14262">
        <f>IF(GL_Paste!$B14259="","",IFERROR(INDEX(AcctSub,MATCH(GL_Paste!$B14259&amp;"",AcctCode,0)),"UNKNOWN"))</f>
        <v/>
      </c>
    </row>
    <row r="14263">
      <c r="A14263" s="40">
        <f>IF(GL_Paste!$B14260="","",N(GL_Paste!$H14260)-N(GL_Paste!$G14260))</f>
        <v/>
      </c>
      <c r="B14263" s="43">
        <f>IF(GL_Paste!$B14260="","",DATE(YEAR(GL_Paste!$E14260),MONTH(GL_Paste!$E14260),1))</f>
        <v/>
      </c>
      <c r="C14263">
        <f>IF(GL_Paste!$B14260="","",IF(TRIM(GL_Paste!$M14260)&lt;&gt;"",TRIM(GL_Paste!$M14260),IFERROR(MID(GL_Paste!$I14260,FIND("[",GL_Paste!$I14260)+1,FIND("]",GL_Paste!$I14260)-FIND("[",GL_Paste!$I14260)-1),"")))</f>
        <v/>
      </c>
      <c r="D14263">
        <f>IF(GL_Paste!$B14260="","",IFERROR(INDEX(DeptName,MATCH($C14263,DeptTag,0)),"UNALLOCATED"))</f>
        <v/>
      </c>
      <c r="E14263">
        <f>IF(GL_Paste!$B14260="","",IFERROR(INDEX(AcctCat,MATCH(GL_Paste!$B14260&amp;"",AcctCode,0)),"UNKNOWN"))</f>
        <v/>
      </c>
      <c r="F14263">
        <f>IF(GL_Paste!$B14260="","",IFERROR(INDEX(AcctSub,MATCH(GL_Paste!$B14260&amp;"",AcctCode,0)),"UNKNOWN"))</f>
        <v/>
      </c>
    </row>
    <row r="14264">
      <c r="A14264" s="40">
        <f>IF(GL_Paste!$B14261="","",N(GL_Paste!$H14261)-N(GL_Paste!$G14261))</f>
        <v/>
      </c>
      <c r="B14264" s="43">
        <f>IF(GL_Paste!$B14261="","",DATE(YEAR(GL_Paste!$E14261),MONTH(GL_Paste!$E14261),1))</f>
        <v/>
      </c>
      <c r="C14264">
        <f>IF(GL_Paste!$B14261="","",IF(TRIM(GL_Paste!$M14261)&lt;&gt;"",TRIM(GL_Paste!$M14261),IFERROR(MID(GL_Paste!$I14261,FIND("[",GL_Paste!$I14261)+1,FIND("]",GL_Paste!$I14261)-FIND("[",GL_Paste!$I14261)-1),"")))</f>
        <v/>
      </c>
      <c r="D14264">
        <f>IF(GL_Paste!$B14261="","",IFERROR(INDEX(DeptName,MATCH($C14264,DeptTag,0)),"UNALLOCATED"))</f>
        <v/>
      </c>
      <c r="E14264">
        <f>IF(GL_Paste!$B14261="","",IFERROR(INDEX(AcctCat,MATCH(GL_Paste!$B14261&amp;"",AcctCode,0)),"UNKNOWN"))</f>
        <v/>
      </c>
      <c r="F14264">
        <f>IF(GL_Paste!$B14261="","",IFERROR(INDEX(AcctSub,MATCH(GL_Paste!$B14261&amp;"",AcctCode,0)),"UNKNOWN"))</f>
        <v/>
      </c>
    </row>
    <row r="14265">
      <c r="A14265" s="40">
        <f>IF(GL_Paste!$B14262="","",N(GL_Paste!$H14262)-N(GL_Paste!$G14262))</f>
        <v/>
      </c>
      <c r="B14265" s="43">
        <f>IF(GL_Paste!$B14262="","",DATE(YEAR(GL_Paste!$E14262),MONTH(GL_Paste!$E14262),1))</f>
        <v/>
      </c>
      <c r="C14265">
        <f>IF(GL_Paste!$B14262="","",IF(TRIM(GL_Paste!$M14262)&lt;&gt;"",TRIM(GL_Paste!$M14262),IFERROR(MID(GL_Paste!$I14262,FIND("[",GL_Paste!$I14262)+1,FIND("]",GL_Paste!$I14262)-FIND("[",GL_Paste!$I14262)-1),"")))</f>
        <v/>
      </c>
      <c r="D14265">
        <f>IF(GL_Paste!$B14262="","",IFERROR(INDEX(DeptName,MATCH($C14265,DeptTag,0)),"UNALLOCATED"))</f>
        <v/>
      </c>
      <c r="E14265">
        <f>IF(GL_Paste!$B14262="","",IFERROR(INDEX(AcctCat,MATCH(GL_Paste!$B14262&amp;"",AcctCode,0)),"UNKNOWN"))</f>
        <v/>
      </c>
      <c r="F14265">
        <f>IF(GL_Paste!$B14262="","",IFERROR(INDEX(AcctSub,MATCH(GL_Paste!$B14262&amp;"",AcctCode,0)),"UNKNOWN"))</f>
        <v/>
      </c>
    </row>
    <row r="14266">
      <c r="A14266" s="40">
        <f>IF(GL_Paste!$B14263="","",N(GL_Paste!$H14263)-N(GL_Paste!$G14263))</f>
        <v/>
      </c>
      <c r="B14266" s="43">
        <f>IF(GL_Paste!$B14263="","",DATE(YEAR(GL_Paste!$E14263),MONTH(GL_Paste!$E14263),1))</f>
        <v/>
      </c>
      <c r="C14266">
        <f>IF(GL_Paste!$B14263="","",IF(TRIM(GL_Paste!$M14263)&lt;&gt;"",TRIM(GL_Paste!$M14263),IFERROR(MID(GL_Paste!$I14263,FIND("[",GL_Paste!$I14263)+1,FIND("]",GL_Paste!$I14263)-FIND("[",GL_Paste!$I14263)-1),"")))</f>
        <v/>
      </c>
      <c r="D14266">
        <f>IF(GL_Paste!$B14263="","",IFERROR(INDEX(DeptName,MATCH($C14266,DeptTag,0)),"UNALLOCATED"))</f>
        <v/>
      </c>
      <c r="E14266">
        <f>IF(GL_Paste!$B14263="","",IFERROR(INDEX(AcctCat,MATCH(GL_Paste!$B14263&amp;"",AcctCode,0)),"UNKNOWN"))</f>
        <v/>
      </c>
      <c r="F14266">
        <f>IF(GL_Paste!$B14263="","",IFERROR(INDEX(AcctSub,MATCH(GL_Paste!$B14263&amp;"",AcctCode,0)),"UNKNOWN"))</f>
        <v/>
      </c>
    </row>
    <row r="14267">
      <c r="A14267" s="40">
        <f>IF(GL_Paste!$B14264="","",N(GL_Paste!$H14264)-N(GL_Paste!$G14264))</f>
        <v/>
      </c>
      <c r="B14267" s="43">
        <f>IF(GL_Paste!$B14264="","",DATE(YEAR(GL_Paste!$E14264),MONTH(GL_Paste!$E14264),1))</f>
        <v/>
      </c>
      <c r="C14267">
        <f>IF(GL_Paste!$B14264="","",IF(TRIM(GL_Paste!$M14264)&lt;&gt;"",TRIM(GL_Paste!$M14264),IFERROR(MID(GL_Paste!$I14264,FIND("[",GL_Paste!$I14264)+1,FIND("]",GL_Paste!$I14264)-FIND("[",GL_Paste!$I14264)-1),"")))</f>
        <v/>
      </c>
      <c r="D14267">
        <f>IF(GL_Paste!$B14264="","",IFERROR(INDEX(DeptName,MATCH($C14267,DeptTag,0)),"UNALLOCATED"))</f>
        <v/>
      </c>
      <c r="E14267">
        <f>IF(GL_Paste!$B14264="","",IFERROR(INDEX(AcctCat,MATCH(GL_Paste!$B14264&amp;"",AcctCode,0)),"UNKNOWN"))</f>
        <v/>
      </c>
      <c r="F14267">
        <f>IF(GL_Paste!$B14264="","",IFERROR(INDEX(AcctSub,MATCH(GL_Paste!$B14264&amp;"",AcctCode,0)),"UNKNOWN"))</f>
        <v/>
      </c>
    </row>
    <row r="14268">
      <c r="A14268" s="40">
        <f>IF(GL_Paste!$B14265="","",N(GL_Paste!$H14265)-N(GL_Paste!$G14265))</f>
        <v/>
      </c>
      <c r="B14268" s="43">
        <f>IF(GL_Paste!$B14265="","",DATE(YEAR(GL_Paste!$E14265),MONTH(GL_Paste!$E14265),1))</f>
        <v/>
      </c>
      <c r="C14268">
        <f>IF(GL_Paste!$B14265="","",IF(TRIM(GL_Paste!$M14265)&lt;&gt;"",TRIM(GL_Paste!$M14265),IFERROR(MID(GL_Paste!$I14265,FIND("[",GL_Paste!$I14265)+1,FIND("]",GL_Paste!$I14265)-FIND("[",GL_Paste!$I14265)-1),"")))</f>
        <v/>
      </c>
      <c r="D14268">
        <f>IF(GL_Paste!$B14265="","",IFERROR(INDEX(DeptName,MATCH($C14268,DeptTag,0)),"UNALLOCATED"))</f>
        <v/>
      </c>
      <c r="E14268">
        <f>IF(GL_Paste!$B14265="","",IFERROR(INDEX(AcctCat,MATCH(GL_Paste!$B14265&amp;"",AcctCode,0)),"UNKNOWN"))</f>
        <v/>
      </c>
      <c r="F14268">
        <f>IF(GL_Paste!$B14265="","",IFERROR(INDEX(AcctSub,MATCH(GL_Paste!$B14265&amp;"",AcctCode,0)),"UNKNOWN"))</f>
        <v/>
      </c>
    </row>
    <row r="14269">
      <c r="A14269" s="40">
        <f>IF(GL_Paste!$B14266="","",N(GL_Paste!$H14266)-N(GL_Paste!$G14266))</f>
        <v/>
      </c>
      <c r="B14269" s="43">
        <f>IF(GL_Paste!$B14266="","",DATE(YEAR(GL_Paste!$E14266),MONTH(GL_Paste!$E14266),1))</f>
        <v/>
      </c>
      <c r="C14269">
        <f>IF(GL_Paste!$B14266="","",IF(TRIM(GL_Paste!$M14266)&lt;&gt;"",TRIM(GL_Paste!$M14266),IFERROR(MID(GL_Paste!$I14266,FIND("[",GL_Paste!$I14266)+1,FIND("]",GL_Paste!$I14266)-FIND("[",GL_Paste!$I14266)-1),"")))</f>
        <v/>
      </c>
      <c r="D14269">
        <f>IF(GL_Paste!$B14266="","",IFERROR(INDEX(DeptName,MATCH($C14269,DeptTag,0)),"UNALLOCATED"))</f>
        <v/>
      </c>
      <c r="E14269">
        <f>IF(GL_Paste!$B14266="","",IFERROR(INDEX(AcctCat,MATCH(GL_Paste!$B14266&amp;"",AcctCode,0)),"UNKNOWN"))</f>
        <v/>
      </c>
      <c r="F14269">
        <f>IF(GL_Paste!$B14266="","",IFERROR(INDEX(AcctSub,MATCH(GL_Paste!$B14266&amp;"",AcctCode,0)),"UNKNOWN"))</f>
        <v/>
      </c>
    </row>
    <row r="14270">
      <c r="A14270" s="40">
        <f>IF(GL_Paste!$B14267="","",N(GL_Paste!$H14267)-N(GL_Paste!$G14267))</f>
        <v/>
      </c>
      <c r="B14270" s="43">
        <f>IF(GL_Paste!$B14267="","",DATE(YEAR(GL_Paste!$E14267),MONTH(GL_Paste!$E14267),1))</f>
        <v/>
      </c>
      <c r="C14270">
        <f>IF(GL_Paste!$B14267="","",IF(TRIM(GL_Paste!$M14267)&lt;&gt;"",TRIM(GL_Paste!$M14267),IFERROR(MID(GL_Paste!$I14267,FIND("[",GL_Paste!$I14267)+1,FIND("]",GL_Paste!$I14267)-FIND("[",GL_Paste!$I14267)-1),"")))</f>
        <v/>
      </c>
      <c r="D14270">
        <f>IF(GL_Paste!$B14267="","",IFERROR(INDEX(DeptName,MATCH($C14270,DeptTag,0)),"UNALLOCATED"))</f>
        <v/>
      </c>
      <c r="E14270">
        <f>IF(GL_Paste!$B14267="","",IFERROR(INDEX(AcctCat,MATCH(GL_Paste!$B14267&amp;"",AcctCode,0)),"UNKNOWN"))</f>
        <v/>
      </c>
      <c r="F14270">
        <f>IF(GL_Paste!$B14267="","",IFERROR(INDEX(AcctSub,MATCH(GL_Paste!$B14267&amp;"",AcctCode,0)),"UNKNOWN"))</f>
        <v/>
      </c>
    </row>
    <row r="14271">
      <c r="A14271" s="40">
        <f>IF(GL_Paste!$B14268="","",N(GL_Paste!$H14268)-N(GL_Paste!$G14268))</f>
        <v/>
      </c>
      <c r="B14271" s="43">
        <f>IF(GL_Paste!$B14268="","",DATE(YEAR(GL_Paste!$E14268),MONTH(GL_Paste!$E14268),1))</f>
        <v/>
      </c>
      <c r="C14271">
        <f>IF(GL_Paste!$B14268="","",IF(TRIM(GL_Paste!$M14268)&lt;&gt;"",TRIM(GL_Paste!$M14268),IFERROR(MID(GL_Paste!$I14268,FIND("[",GL_Paste!$I14268)+1,FIND("]",GL_Paste!$I14268)-FIND("[",GL_Paste!$I14268)-1),"")))</f>
        <v/>
      </c>
      <c r="D14271">
        <f>IF(GL_Paste!$B14268="","",IFERROR(INDEX(DeptName,MATCH($C14271,DeptTag,0)),"UNALLOCATED"))</f>
        <v/>
      </c>
      <c r="E14271">
        <f>IF(GL_Paste!$B14268="","",IFERROR(INDEX(AcctCat,MATCH(GL_Paste!$B14268&amp;"",AcctCode,0)),"UNKNOWN"))</f>
        <v/>
      </c>
      <c r="F14271">
        <f>IF(GL_Paste!$B14268="","",IFERROR(INDEX(AcctSub,MATCH(GL_Paste!$B14268&amp;"",AcctCode,0)),"UNKNOWN"))</f>
        <v/>
      </c>
    </row>
    <row r="14272">
      <c r="A14272" s="40">
        <f>IF(GL_Paste!$B14269="","",N(GL_Paste!$H14269)-N(GL_Paste!$G14269))</f>
        <v/>
      </c>
      <c r="B14272" s="43">
        <f>IF(GL_Paste!$B14269="","",DATE(YEAR(GL_Paste!$E14269),MONTH(GL_Paste!$E14269),1))</f>
        <v/>
      </c>
      <c r="C14272">
        <f>IF(GL_Paste!$B14269="","",IF(TRIM(GL_Paste!$M14269)&lt;&gt;"",TRIM(GL_Paste!$M14269),IFERROR(MID(GL_Paste!$I14269,FIND("[",GL_Paste!$I14269)+1,FIND("]",GL_Paste!$I14269)-FIND("[",GL_Paste!$I14269)-1),"")))</f>
        <v/>
      </c>
      <c r="D14272">
        <f>IF(GL_Paste!$B14269="","",IFERROR(INDEX(DeptName,MATCH($C14272,DeptTag,0)),"UNALLOCATED"))</f>
        <v/>
      </c>
      <c r="E14272">
        <f>IF(GL_Paste!$B14269="","",IFERROR(INDEX(AcctCat,MATCH(GL_Paste!$B14269&amp;"",AcctCode,0)),"UNKNOWN"))</f>
        <v/>
      </c>
      <c r="F14272">
        <f>IF(GL_Paste!$B14269="","",IFERROR(INDEX(AcctSub,MATCH(GL_Paste!$B14269&amp;"",AcctCode,0)),"UNKNOWN"))</f>
        <v/>
      </c>
    </row>
    <row r="14273">
      <c r="A14273" s="40">
        <f>IF(GL_Paste!$B14270="","",N(GL_Paste!$H14270)-N(GL_Paste!$G14270))</f>
        <v/>
      </c>
      <c r="B14273" s="43">
        <f>IF(GL_Paste!$B14270="","",DATE(YEAR(GL_Paste!$E14270),MONTH(GL_Paste!$E14270),1))</f>
        <v/>
      </c>
      <c r="C14273">
        <f>IF(GL_Paste!$B14270="","",IF(TRIM(GL_Paste!$M14270)&lt;&gt;"",TRIM(GL_Paste!$M14270),IFERROR(MID(GL_Paste!$I14270,FIND("[",GL_Paste!$I14270)+1,FIND("]",GL_Paste!$I14270)-FIND("[",GL_Paste!$I14270)-1),"")))</f>
        <v/>
      </c>
      <c r="D14273">
        <f>IF(GL_Paste!$B14270="","",IFERROR(INDEX(DeptName,MATCH($C14273,DeptTag,0)),"UNALLOCATED"))</f>
        <v/>
      </c>
      <c r="E14273">
        <f>IF(GL_Paste!$B14270="","",IFERROR(INDEX(AcctCat,MATCH(GL_Paste!$B14270&amp;"",AcctCode,0)),"UNKNOWN"))</f>
        <v/>
      </c>
      <c r="F14273">
        <f>IF(GL_Paste!$B14270="","",IFERROR(INDEX(AcctSub,MATCH(GL_Paste!$B14270&amp;"",AcctCode,0)),"UNKNOWN"))</f>
        <v/>
      </c>
    </row>
    <row r="14274">
      <c r="A14274" s="40">
        <f>IF(GL_Paste!$B14271="","",N(GL_Paste!$H14271)-N(GL_Paste!$G14271))</f>
        <v/>
      </c>
      <c r="B14274" s="43">
        <f>IF(GL_Paste!$B14271="","",DATE(YEAR(GL_Paste!$E14271),MONTH(GL_Paste!$E14271),1))</f>
        <v/>
      </c>
      <c r="C14274">
        <f>IF(GL_Paste!$B14271="","",IF(TRIM(GL_Paste!$M14271)&lt;&gt;"",TRIM(GL_Paste!$M14271),IFERROR(MID(GL_Paste!$I14271,FIND("[",GL_Paste!$I14271)+1,FIND("]",GL_Paste!$I14271)-FIND("[",GL_Paste!$I14271)-1),"")))</f>
        <v/>
      </c>
      <c r="D14274">
        <f>IF(GL_Paste!$B14271="","",IFERROR(INDEX(DeptName,MATCH($C14274,DeptTag,0)),"UNALLOCATED"))</f>
        <v/>
      </c>
      <c r="E14274">
        <f>IF(GL_Paste!$B14271="","",IFERROR(INDEX(AcctCat,MATCH(GL_Paste!$B14271&amp;"",AcctCode,0)),"UNKNOWN"))</f>
        <v/>
      </c>
      <c r="F14274">
        <f>IF(GL_Paste!$B14271="","",IFERROR(INDEX(AcctSub,MATCH(GL_Paste!$B14271&amp;"",AcctCode,0)),"UNKNOWN"))</f>
        <v/>
      </c>
    </row>
    <row r="14275">
      <c r="A14275" s="40">
        <f>IF(GL_Paste!$B14272="","",N(GL_Paste!$H14272)-N(GL_Paste!$G14272))</f>
        <v/>
      </c>
      <c r="B14275" s="43">
        <f>IF(GL_Paste!$B14272="","",DATE(YEAR(GL_Paste!$E14272),MONTH(GL_Paste!$E14272),1))</f>
        <v/>
      </c>
      <c r="C14275">
        <f>IF(GL_Paste!$B14272="","",IF(TRIM(GL_Paste!$M14272)&lt;&gt;"",TRIM(GL_Paste!$M14272),IFERROR(MID(GL_Paste!$I14272,FIND("[",GL_Paste!$I14272)+1,FIND("]",GL_Paste!$I14272)-FIND("[",GL_Paste!$I14272)-1),"")))</f>
        <v/>
      </c>
      <c r="D14275">
        <f>IF(GL_Paste!$B14272="","",IFERROR(INDEX(DeptName,MATCH($C14275,DeptTag,0)),"UNALLOCATED"))</f>
        <v/>
      </c>
      <c r="E14275">
        <f>IF(GL_Paste!$B14272="","",IFERROR(INDEX(AcctCat,MATCH(GL_Paste!$B14272&amp;"",AcctCode,0)),"UNKNOWN"))</f>
        <v/>
      </c>
      <c r="F14275">
        <f>IF(GL_Paste!$B14272="","",IFERROR(INDEX(AcctSub,MATCH(GL_Paste!$B14272&amp;"",AcctCode,0)),"UNKNOWN"))</f>
        <v/>
      </c>
    </row>
    <row r="14276">
      <c r="A14276" s="40">
        <f>IF(GL_Paste!$B14273="","",N(GL_Paste!$H14273)-N(GL_Paste!$G14273))</f>
        <v/>
      </c>
      <c r="B14276" s="43">
        <f>IF(GL_Paste!$B14273="","",DATE(YEAR(GL_Paste!$E14273),MONTH(GL_Paste!$E14273),1))</f>
        <v/>
      </c>
      <c r="C14276">
        <f>IF(GL_Paste!$B14273="","",IF(TRIM(GL_Paste!$M14273)&lt;&gt;"",TRIM(GL_Paste!$M14273),IFERROR(MID(GL_Paste!$I14273,FIND("[",GL_Paste!$I14273)+1,FIND("]",GL_Paste!$I14273)-FIND("[",GL_Paste!$I14273)-1),"")))</f>
        <v/>
      </c>
      <c r="D14276">
        <f>IF(GL_Paste!$B14273="","",IFERROR(INDEX(DeptName,MATCH($C14276,DeptTag,0)),"UNALLOCATED"))</f>
        <v/>
      </c>
      <c r="E14276">
        <f>IF(GL_Paste!$B14273="","",IFERROR(INDEX(AcctCat,MATCH(GL_Paste!$B14273&amp;"",AcctCode,0)),"UNKNOWN"))</f>
        <v/>
      </c>
      <c r="F14276">
        <f>IF(GL_Paste!$B14273="","",IFERROR(INDEX(AcctSub,MATCH(GL_Paste!$B14273&amp;"",AcctCode,0)),"UNKNOWN"))</f>
        <v/>
      </c>
    </row>
    <row r="14277">
      <c r="A14277" s="40">
        <f>IF(GL_Paste!$B14274="","",N(GL_Paste!$H14274)-N(GL_Paste!$G14274))</f>
        <v/>
      </c>
      <c r="B14277" s="43">
        <f>IF(GL_Paste!$B14274="","",DATE(YEAR(GL_Paste!$E14274),MONTH(GL_Paste!$E14274),1))</f>
        <v/>
      </c>
      <c r="C14277">
        <f>IF(GL_Paste!$B14274="","",IF(TRIM(GL_Paste!$M14274)&lt;&gt;"",TRIM(GL_Paste!$M14274),IFERROR(MID(GL_Paste!$I14274,FIND("[",GL_Paste!$I14274)+1,FIND("]",GL_Paste!$I14274)-FIND("[",GL_Paste!$I14274)-1),"")))</f>
        <v/>
      </c>
      <c r="D14277">
        <f>IF(GL_Paste!$B14274="","",IFERROR(INDEX(DeptName,MATCH($C14277,DeptTag,0)),"UNALLOCATED"))</f>
        <v/>
      </c>
      <c r="E14277">
        <f>IF(GL_Paste!$B14274="","",IFERROR(INDEX(AcctCat,MATCH(GL_Paste!$B14274&amp;"",AcctCode,0)),"UNKNOWN"))</f>
        <v/>
      </c>
      <c r="F14277">
        <f>IF(GL_Paste!$B14274="","",IFERROR(INDEX(AcctSub,MATCH(GL_Paste!$B14274&amp;"",AcctCode,0)),"UNKNOWN"))</f>
        <v/>
      </c>
    </row>
    <row r="14278">
      <c r="A14278" s="40">
        <f>IF(GL_Paste!$B14275="","",N(GL_Paste!$H14275)-N(GL_Paste!$G14275))</f>
        <v/>
      </c>
      <c r="B14278" s="43">
        <f>IF(GL_Paste!$B14275="","",DATE(YEAR(GL_Paste!$E14275),MONTH(GL_Paste!$E14275),1))</f>
        <v/>
      </c>
      <c r="C14278">
        <f>IF(GL_Paste!$B14275="","",IF(TRIM(GL_Paste!$M14275)&lt;&gt;"",TRIM(GL_Paste!$M14275),IFERROR(MID(GL_Paste!$I14275,FIND("[",GL_Paste!$I14275)+1,FIND("]",GL_Paste!$I14275)-FIND("[",GL_Paste!$I14275)-1),"")))</f>
        <v/>
      </c>
      <c r="D14278">
        <f>IF(GL_Paste!$B14275="","",IFERROR(INDEX(DeptName,MATCH($C14278,DeptTag,0)),"UNALLOCATED"))</f>
        <v/>
      </c>
      <c r="E14278">
        <f>IF(GL_Paste!$B14275="","",IFERROR(INDEX(AcctCat,MATCH(GL_Paste!$B14275&amp;"",AcctCode,0)),"UNKNOWN"))</f>
        <v/>
      </c>
      <c r="F14278">
        <f>IF(GL_Paste!$B14275="","",IFERROR(INDEX(AcctSub,MATCH(GL_Paste!$B14275&amp;"",AcctCode,0)),"UNKNOWN"))</f>
        <v/>
      </c>
    </row>
    <row r="14279">
      <c r="A14279" s="40">
        <f>IF(GL_Paste!$B14276="","",N(GL_Paste!$H14276)-N(GL_Paste!$G14276))</f>
        <v/>
      </c>
      <c r="B14279" s="43">
        <f>IF(GL_Paste!$B14276="","",DATE(YEAR(GL_Paste!$E14276),MONTH(GL_Paste!$E14276),1))</f>
        <v/>
      </c>
      <c r="C14279">
        <f>IF(GL_Paste!$B14276="","",IF(TRIM(GL_Paste!$M14276)&lt;&gt;"",TRIM(GL_Paste!$M14276),IFERROR(MID(GL_Paste!$I14276,FIND("[",GL_Paste!$I14276)+1,FIND("]",GL_Paste!$I14276)-FIND("[",GL_Paste!$I14276)-1),"")))</f>
        <v/>
      </c>
      <c r="D14279">
        <f>IF(GL_Paste!$B14276="","",IFERROR(INDEX(DeptName,MATCH($C14279,DeptTag,0)),"UNALLOCATED"))</f>
        <v/>
      </c>
      <c r="E14279">
        <f>IF(GL_Paste!$B14276="","",IFERROR(INDEX(AcctCat,MATCH(GL_Paste!$B14276&amp;"",AcctCode,0)),"UNKNOWN"))</f>
        <v/>
      </c>
      <c r="F14279">
        <f>IF(GL_Paste!$B14276="","",IFERROR(INDEX(AcctSub,MATCH(GL_Paste!$B14276&amp;"",AcctCode,0)),"UNKNOWN"))</f>
        <v/>
      </c>
    </row>
    <row r="14280">
      <c r="A14280" s="40">
        <f>IF(GL_Paste!$B14277="","",N(GL_Paste!$H14277)-N(GL_Paste!$G14277))</f>
        <v/>
      </c>
      <c r="B14280" s="43">
        <f>IF(GL_Paste!$B14277="","",DATE(YEAR(GL_Paste!$E14277),MONTH(GL_Paste!$E14277),1))</f>
        <v/>
      </c>
      <c r="C14280">
        <f>IF(GL_Paste!$B14277="","",IF(TRIM(GL_Paste!$M14277)&lt;&gt;"",TRIM(GL_Paste!$M14277),IFERROR(MID(GL_Paste!$I14277,FIND("[",GL_Paste!$I14277)+1,FIND("]",GL_Paste!$I14277)-FIND("[",GL_Paste!$I14277)-1),"")))</f>
        <v/>
      </c>
      <c r="D14280">
        <f>IF(GL_Paste!$B14277="","",IFERROR(INDEX(DeptName,MATCH($C14280,DeptTag,0)),"UNALLOCATED"))</f>
        <v/>
      </c>
      <c r="E14280">
        <f>IF(GL_Paste!$B14277="","",IFERROR(INDEX(AcctCat,MATCH(GL_Paste!$B14277&amp;"",AcctCode,0)),"UNKNOWN"))</f>
        <v/>
      </c>
      <c r="F14280">
        <f>IF(GL_Paste!$B14277="","",IFERROR(INDEX(AcctSub,MATCH(GL_Paste!$B14277&amp;"",AcctCode,0)),"UNKNOWN"))</f>
        <v/>
      </c>
    </row>
    <row r="14281">
      <c r="A14281" s="40">
        <f>IF(GL_Paste!$B14278="","",N(GL_Paste!$H14278)-N(GL_Paste!$G14278))</f>
        <v/>
      </c>
      <c r="B14281" s="43">
        <f>IF(GL_Paste!$B14278="","",DATE(YEAR(GL_Paste!$E14278),MONTH(GL_Paste!$E14278),1))</f>
        <v/>
      </c>
      <c r="C14281">
        <f>IF(GL_Paste!$B14278="","",IF(TRIM(GL_Paste!$M14278)&lt;&gt;"",TRIM(GL_Paste!$M14278),IFERROR(MID(GL_Paste!$I14278,FIND("[",GL_Paste!$I14278)+1,FIND("]",GL_Paste!$I14278)-FIND("[",GL_Paste!$I14278)-1),"")))</f>
        <v/>
      </c>
      <c r="D14281">
        <f>IF(GL_Paste!$B14278="","",IFERROR(INDEX(DeptName,MATCH($C14281,DeptTag,0)),"UNALLOCATED"))</f>
        <v/>
      </c>
      <c r="E14281">
        <f>IF(GL_Paste!$B14278="","",IFERROR(INDEX(AcctCat,MATCH(GL_Paste!$B14278&amp;"",AcctCode,0)),"UNKNOWN"))</f>
        <v/>
      </c>
      <c r="F14281">
        <f>IF(GL_Paste!$B14278="","",IFERROR(INDEX(AcctSub,MATCH(GL_Paste!$B14278&amp;"",AcctCode,0)),"UNKNOWN"))</f>
        <v/>
      </c>
    </row>
    <row r="14282">
      <c r="A14282" s="40">
        <f>IF(GL_Paste!$B14279="","",N(GL_Paste!$H14279)-N(GL_Paste!$G14279))</f>
        <v/>
      </c>
      <c r="B14282" s="43">
        <f>IF(GL_Paste!$B14279="","",DATE(YEAR(GL_Paste!$E14279),MONTH(GL_Paste!$E14279),1))</f>
        <v/>
      </c>
      <c r="C14282">
        <f>IF(GL_Paste!$B14279="","",IF(TRIM(GL_Paste!$M14279)&lt;&gt;"",TRIM(GL_Paste!$M14279),IFERROR(MID(GL_Paste!$I14279,FIND("[",GL_Paste!$I14279)+1,FIND("]",GL_Paste!$I14279)-FIND("[",GL_Paste!$I14279)-1),"")))</f>
        <v/>
      </c>
      <c r="D14282">
        <f>IF(GL_Paste!$B14279="","",IFERROR(INDEX(DeptName,MATCH($C14282,DeptTag,0)),"UNALLOCATED"))</f>
        <v/>
      </c>
      <c r="E14282">
        <f>IF(GL_Paste!$B14279="","",IFERROR(INDEX(AcctCat,MATCH(GL_Paste!$B14279&amp;"",AcctCode,0)),"UNKNOWN"))</f>
        <v/>
      </c>
      <c r="F14282">
        <f>IF(GL_Paste!$B14279="","",IFERROR(INDEX(AcctSub,MATCH(GL_Paste!$B14279&amp;"",AcctCode,0)),"UNKNOWN"))</f>
        <v/>
      </c>
    </row>
    <row r="14283">
      <c r="A14283" s="40">
        <f>IF(GL_Paste!$B14280="","",N(GL_Paste!$H14280)-N(GL_Paste!$G14280))</f>
        <v/>
      </c>
      <c r="B14283" s="43">
        <f>IF(GL_Paste!$B14280="","",DATE(YEAR(GL_Paste!$E14280),MONTH(GL_Paste!$E14280),1))</f>
        <v/>
      </c>
      <c r="C14283">
        <f>IF(GL_Paste!$B14280="","",IF(TRIM(GL_Paste!$M14280)&lt;&gt;"",TRIM(GL_Paste!$M14280),IFERROR(MID(GL_Paste!$I14280,FIND("[",GL_Paste!$I14280)+1,FIND("]",GL_Paste!$I14280)-FIND("[",GL_Paste!$I14280)-1),"")))</f>
        <v/>
      </c>
      <c r="D14283">
        <f>IF(GL_Paste!$B14280="","",IFERROR(INDEX(DeptName,MATCH($C14283,DeptTag,0)),"UNALLOCATED"))</f>
        <v/>
      </c>
      <c r="E14283">
        <f>IF(GL_Paste!$B14280="","",IFERROR(INDEX(AcctCat,MATCH(GL_Paste!$B14280&amp;"",AcctCode,0)),"UNKNOWN"))</f>
        <v/>
      </c>
      <c r="F14283">
        <f>IF(GL_Paste!$B14280="","",IFERROR(INDEX(AcctSub,MATCH(GL_Paste!$B14280&amp;"",AcctCode,0)),"UNKNOWN"))</f>
        <v/>
      </c>
    </row>
    <row r="14284">
      <c r="A14284" s="40">
        <f>IF(GL_Paste!$B14281="","",N(GL_Paste!$H14281)-N(GL_Paste!$G14281))</f>
        <v/>
      </c>
      <c r="B14284" s="43">
        <f>IF(GL_Paste!$B14281="","",DATE(YEAR(GL_Paste!$E14281),MONTH(GL_Paste!$E14281),1))</f>
        <v/>
      </c>
      <c r="C14284">
        <f>IF(GL_Paste!$B14281="","",IF(TRIM(GL_Paste!$M14281)&lt;&gt;"",TRIM(GL_Paste!$M14281),IFERROR(MID(GL_Paste!$I14281,FIND("[",GL_Paste!$I14281)+1,FIND("]",GL_Paste!$I14281)-FIND("[",GL_Paste!$I14281)-1),"")))</f>
        <v/>
      </c>
      <c r="D14284">
        <f>IF(GL_Paste!$B14281="","",IFERROR(INDEX(DeptName,MATCH($C14284,DeptTag,0)),"UNALLOCATED"))</f>
        <v/>
      </c>
      <c r="E14284">
        <f>IF(GL_Paste!$B14281="","",IFERROR(INDEX(AcctCat,MATCH(GL_Paste!$B14281&amp;"",AcctCode,0)),"UNKNOWN"))</f>
        <v/>
      </c>
      <c r="F14284">
        <f>IF(GL_Paste!$B14281="","",IFERROR(INDEX(AcctSub,MATCH(GL_Paste!$B14281&amp;"",AcctCode,0)),"UNKNOWN"))</f>
        <v/>
      </c>
    </row>
    <row r="14285">
      <c r="A14285" s="40">
        <f>IF(GL_Paste!$B14282="","",N(GL_Paste!$H14282)-N(GL_Paste!$G14282))</f>
        <v/>
      </c>
      <c r="B14285" s="43">
        <f>IF(GL_Paste!$B14282="","",DATE(YEAR(GL_Paste!$E14282),MONTH(GL_Paste!$E14282),1))</f>
        <v/>
      </c>
      <c r="C14285">
        <f>IF(GL_Paste!$B14282="","",IF(TRIM(GL_Paste!$M14282)&lt;&gt;"",TRIM(GL_Paste!$M14282),IFERROR(MID(GL_Paste!$I14282,FIND("[",GL_Paste!$I14282)+1,FIND("]",GL_Paste!$I14282)-FIND("[",GL_Paste!$I14282)-1),"")))</f>
        <v/>
      </c>
      <c r="D14285">
        <f>IF(GL_Paste!$B14282="","",IFERROR(INDEX(DeptName,MATCH($C14285,DeptTag,0)),"UNALLOCATED"))</f>
        <v/>
      </c>
      <c r="E14285">
        <f>IF(GL_Paste!$B14282="","",IFERROR(INDEX(AcctCat,MATCH(GL_Paste!$B14282&amp;"",AcctCode,0)),"UNKNOWN"))</f>
        <v/>
      </c>
      <c r="F14285">
        <f>IF(GL_Paste!$B14282="","",IFERROR(INDEX(AcctSub,MATCH(GL_Paste!$B14282&amp;"",AcctCode,0)),"UNKNOWN"))</f>
        <v/>
      </c>
    </row>
    <row r="14286">
      <c r="A14286" s="40">
        <f>IF(GL_Paste!$B14283="","",N(GL_Paste!$H14283)-N(GL_Paste!$G14283))</f>
        <v/>
      </c>
      <c r="B14286" s="43">
        <f>IF(GL_Paste!$B14283="","",DATE(YEAR(GL_Paste!$E14283),MONTH(GL_Paste!$E14283),1))</f>
        <v/>
      </c>
      <c r="C14286">
        <f>IF(GL_Paste!$B14283="","",IF(TRIM(GL_Paste!$M14283)&lt;&gt;"",TRIM(GL_Paste!$M14283),IFERROR(MID(GL_Paste!$I14283,FIND("[",GL_Paste!$I14283)+1,FIND("]",GL_Paste!$I14283)-FIND("[",GL_Paste!$I14283)-1),"")))</f>
        <v/>
      </c>
      <c r="D14286">
        <f>IF(GL_Paste!$B14283="","",IFERROR(INDEX(DeptName,MATCH($C14286,DeptTag,0)),"UNALLOCATED"))</f>
        <v/>
      </c>
      <c r="E14286">
        <f>IF(GL_Paste!$B14283="","",IFERROR(INDEX(AcctCat,MATCH(GL_Paste!$B14283&amp;"",AcctCode,0)),"UNKNOWN"))</f>
        <v/>
      </c>
      <c r="F14286">
        <f>IF(GL_Paste!$B14283="","",IFERROR(INDEX(AcctSub,MATCH(GL_Paste!$B14283&amp;"",AcctCode,0)),"UNKNOWN"))</f>
        <v/>
      </c>
    </row>
    <row r="14287">
      <c r="A14287" s="40">
        <f>IF(GL_Paste!$B14284="","",N(GL_Paste!$H14284)-N(GL_Paste!$G14284))</f>
        <v/>
      </c>
      <c r="B14287" s="43">
        <f>IF(GL_Paste!$B14284="","",DATE(YEAR(GL_Paste!$E14284),MONTH(GL_Paste!$E14284),1))</f>
        <v/>
      </c>
      <c r="C14287">
        <f>IF(GL_Paste!$B14284="","",IF(TRIM(GL_Paste!$M14284)&lt;&gt;"",TRIM(GL_Paste!$M14284),IFERROR(MID(GL_Paste!$I14284,FIND("[",GL_Paste!$I14284)+1,FIND("]",GL_Paste!$I14284)-FIND("[",GL_Paste!$I14284)-1),"")))</f>
        <v/>
      </c>
      <c r="D14287">
        <f>IF(GL_Paste!$B14284="","",IFERROR(INDEX(DeptName,MATCH($C14287,DeptTag,0)),"UNALLOCATED"))</f>
        <v/>
      </c>
      <c r="E14287">
        <f>IF(GL_Paste!$B14284="","",IFERROR(INDEX(AcctCat,MATCH(GL_Paste!$B14284&amp;"",AcctCode,0)),"UNKNOWN"))</f>
        <v/>
      </c>
      <c r="F14287">
        <f>IF(GL_Paste!$B14284="","",IFERROR(INDEX(AcctSub,MATCH(GL_Paste!$B14284&amp;"",AcctCode,0)),"UNKNOWN"))</f>
        <v/>
      </c>
    </row>
    <row r="14288">
      <c r="A14288" s="40">
        <f>IF(GL_Paste!$B14285="","",N(GL_Paste!$H14285)-N(GL_Paste!$G14285))</f>
        <v/>
      </c>
      <c r="B14288" s="43">
        <f>IF(GL_Paste!$B14285="","",DATE(YEAR(GL_Paste!$E14285),MONTH(GL_Paste!$E14285),1))</f>
        <v/>
      </c>
      <c r="C14288">
        <f>IF(GL_Paste!$B14285="","",IF(TRIM(GL_Paste!$M14285)&lt;&gt;"",TRIM(GL_Paste!$M14285),IFERROR(MID(GL_Paste!$I14285,FIND("[",GL_Paste!$I14285)+1,FIND("]",GL_Paste!$I14285)-FIND("[",GL_Paste!$I14285)-1),"")))</f>
        <v/>
      </c>
      <c r="D14288">
        <f>IF(GL_Paste!$B14285="","",IFERROR(INDEX(DeptName,MATCH($C14288,DeptTag,0)),"UNALLOCATED"))</f>
        <v/>
      </c>
      <c r="E14288">
        <f>IF(GL_Paste!$B14285="","",IFERROR(INDEX(AcctCat,MATCH(GL_Paste!$B14285&amp;"",AcctCode,0)),"UNKNOWN"))</f>
        <v/>
      </c>
      <c r="F14288">
        <f>IF(GL_Paste!$B14285="","",IFERROR(INDEX(AcctSub,MATCH(GL_Paste!$B14285&amp;"",AcctCode,0)),"UNKNOWN"))</f>
        <v/>
      </c>
    </row>
    <row r="14289">
      <c r="A14289" s="40">
        <f>IF(GL_Paste!$B14286="","",N(GL_Paste!$H14286)-N(GL_Paste!$G14286))</f>
        <v/>
      </c>
      <c r="B14289" s="43">
        <f>IF(GL_Paste!$B14286="","",DATE(YEAR(GL_Paste!$E14286),MONTH(GL_Paste!$E14286),1))</f>
        <v/>
      </c>
      <c r="C14289">
        <f>IF(GL_Paste!$B14286="","",IF(TRIM(GL_Paste!$M14286)&lt;&gt;"",TRIM(GL_Paste!$M14286),IFERROR(MID(GL_Paste!$I14286,FIND("[",GL_Paste!$I14286)+1,FIND("]",GL_Paste!$I14286)-FIND("[",GL_Paste!$I14286)-1),"")))</f>
        <v/>
      </c>
      <c r="D14289">
        <f>IF(GL_Paste!$B14286="","",IFERROR(INDEX(DeptName,MATCH($C14289,DeptTag,0)),"UNALLOCATED"))</f>
        <v/>
      </c>
      <c r="E14289">
        <f>IF(GL_Paste!$B14286="","",IFERROR(INDEX(AcctCat,MATCH(GL_Paste!$B14286&amp;"",AcctCode,0)),"UNKNOWN"))</f>
        <v/>
      </c>
      <c r="F14289">
        <f>IF(GL_Paste!$B14286="","",IFERROR(INDEX(AcctSub,MATCH(GL_Paste!$B14286&amp;"",AcctCode,0)),"UNKNOWN"))</f>
        <v/>
      </c>
    </row>
    <row r="14290">
      <c r="A14290" s="40">
        <f>IF(GL_Paste!$B14287="","",N(GL_Paste!$H14287)-N(GL_Paste!$G14287))</f>
        <v/>
      </c>
      <c r="B14290" s="43">
        <f>IF(GL_Paste!$B14287="","",DATE(YEAR(GL_Paste!$E14287),MONTH(GL_Paste!$E14287),1))</f>
        <v/>
      </c>
      <c r="C14290">
        <f>IF(GL_Paste!$B14287="","",IF(TRIM(GL_Paste!$M14287)&lt;&gt;"",TRIM(GL_Paste!$M14287),IFERROR(MID(GL_Paste!$I14287,FIND("[",GL_Paste!$I14287)+1,FIND("]",GL_Paste!$I14287)-FIND("[",GL_Paste!$I14287)-1),"")))</f>
        <v/>
      </c>
      <c r="D14290">
        <f>IF(GL_Paste!$B14287="","",IFERROR(INDEX(DeptName,MATCH($C14290,DeptTag,0)),"UNALLOCATED"))</f>
        <v/>
      </c>
      <c r="E14290">
        <f>IF(GL_Paste!$B14287="","",IFERROR(INDEX(AcctCat,MATCH(GL_Paste!$B14287&amp;"",AcctCode,0)),"UNKNOWN"))</f>
        <v/>
      </c>
      <c r="F14290">
        <f>IF(GL_Paste!$B14287="","",IFERROR(INDEX(AcctSub,MATCH(GL_Paste!$B14287&amp;"",AcctCode,0)),"UNKNOWN"))</f>
        <v/>
      </c>
    </row>
    <row r="14291">
      <c r="A14291" s="40">
        <f>IF(GL_Paste!$B14288="","",N(GL_Paste!$H14288)-N(GL_Paste!$G14288))</f>
        <v/>
      </c>
      <c r="B14291" s="43">
        <f>IF(GL_Paste!$B14288="","",DATE(YEAR(GL_Paste!$E14288),MONTH(GL_Paste!$E14288),1))</f>
        <v/>
      </c>
      <c r="C14291">
        <f>IF(GL_Paste!$B14288="","",IF(TRIM(GL_Paste!$M14288)&lt;&gt;"",TRIM(GL_Paste!$M14288),IFERROR(MID(GL_Paste!$I14288,FIND("[",GL_Paste!$I14288)+1,FIND("]",GL_Paste!$I14288)-FIND("[",GL_Paste!$I14288)-1),"")))</f>
        <v/>
      </c>
      <c r="D14291">
        <f>IF(GL_Paste!$B14288="","",IFERROR(INDEX(DeptName,MATCH($C14291,DeptTag,0)),"UNALLOCATED"))</f>
        <v/>
      </c>
      <c r="E14291">
        <f>IF(GL_Paste!$B14288="","",IFERROR(INDEX(AcctCat,MATCH(GL_Paste!$B14288&amp;"",AcctCode,0)),"UNKNOWN"))</f>
        <v/>
      </c>
      <c r="F14291">
        <f>IF(GL_Paste!$B14288="","",IFERROR(INDEX(AcctSub,MATCH(GL_Paste!$B14288&amp;"",AcctCode,0)),"UNKNOWN"))</f>
        <v/>
      </c>
    </row>
    <row r="14292">
      <c r="A14292" s="40">
        <f>IF(GL_Paste!$B14289="","",N(GL_Paste!$H14289)-N(GL_Paste!$G14289))</f>
        <v/>
      </c>
      <c r="B14292" s="43">
        <f>IF(GL_Paste!$B14289="","",DATE(YEAR(GL_Paste!$E14289),MONTH(GL_Paste!$E14289),1))</f>
        <v/>
      </c>
      <c r="C14292">
        <f>IF(GL_Paste!$B14289="","",IF(TRIM(GL_Paste!$M14289)&lt;&gt;"",TRIM(GL_Paste!$M14289),IFERROR(MID(GL_Paste!$I14289,FIND("[",GL_Paste!$I14289)+1,FIND("]",GL_Paste!$I14289)-FIND("[",GL_Paste!$I14289)-1),"")))</f>
        <v/>
      </c>
      <c r="D14292">
        <f>IF(GL_Paste!$B14289="","",IFERROR(INDEX(DeptName,MATCH($C14292,DeptTag,0)),"UNALLOCATED"))</f>
        <v/>
      </c>
      <c r="E14292">
        <f>IF(GL_Paste!$B14289="","",IFERROR(INDEX(AcctCat,MATCH(GL_Paste!$B14289&amp;"",AcctCode,0)),"UNKNOWN"))</f>
        <v/>
      </c>
      <c r="F14292">
        <f>IF(GL_Paste!$B14289="","",IFERROR(INDEX(AcctSub,MATCH(GL_Paste!$B14289&amp;"",AcctCode,0)),"UNKNOWN"))</f>
        <v/>
      </c>
    </row>
    <row r="14293">
      <c r="A14293" s="40">
        <f>IF(GL_Paste!$B14290="","",N(GL_Paste!$H14290)-N(GL_Paste!$G14290))</f>
        <v/>
      </c>
      <c r="B14293" s="43">
        <f>IF(GL_Paste!$B14290="","",DATE(YEAR(GL_Paste!$E14290),MONTH(GL_Paste!$E14290),1))</f>
        <v/>
      </c>
      <c r="C14293">
        <f>IF(GL_Paste!$B14290="","",IF(TRIM(GL_Paste!$M14290)&lt;&gt;"",TRIM(GL_Paste!$M14290),IFERROR(MID(GL_Paste!$I14290,FIND("[",GL_Paste!$I14290)+1,FIND("]",GL_Paste!$I14290)-FIND("[",GL_Paste!$I14290)-1),"")))</f>
        <v/>
      </c>
      <c r="D14293">
        <f>IF(GL_Paste!$B14290="","",IFERROR(INDEX(DeptName,MATCH($C14293,DeptTag,0)),"UNALLOCATED"))</f>
        <v/>
      </c>
      <c r="E14293">
        <f>IF(GL_Paste!$B14290="","",IFERROR(INDEX(AcctCat,MATCH(GL_Paste!$B14290&amp;"",AcctCode,0)),"UNKNOWN"))</f>
        <v/>
      </c>
      <c r="F14293">
        <f>IF(GL_Paste!$B14290="","",IFERROR(INDEX(AcctSub,MATCH(GL_Paste!$B14290&amp;"",AcctCode,0)),"UNKNOWN"))</f>
        <v/>
      </c>
    </row>
    <row r="14294">
      <c r="A14294" s="40">
        <f>IF(GL_Paste!$B14291="","",N(GL_Paste!$H14291)-N(GL_Paste!$G14291))</f>
        <v/>
      </c>
      <c r="B14294" s="43">
        <f>IF(GL_Paste!$B14291="","",DATE(YEAR(GL_Paste!$E14291),MONTH(GL_Paste!$E14291),1))</f>
        <v/>
      </c>
      <c r="C14294">
        <f>IF(GL_Paste!$B14291="","",IF(TRIM(GL_Paste!$M14291)&lt;&gt;"",TRIM(GL_Paste!$M14291),IFERROR(MID(GL_Paste!$I14291,FIND("[",GL_Paste!$I14291)+1,FIND("]",GL_Paste!$I14291)-FIND("[",GL_Paste!$I14291)-1),"")))</f>
        <v/>
      </c>
      <c r="D14294">
        <f>IF(GL_Paste!$B14291="","",IFERROR(INDEX(DeptName,MATCH($C14294,DeptTag,0)),"UNALLOCATED"))</f>
        <v/>
      </c>
      <c r="E14294">
        <f>IF(GL_Paste!$B14291="","",IFERROR(INDEX(AcctCat,MATCH(GL_Paste!$B14291&amp;"",AcctCode,0)),"UNKNOWN"))</f>
        <v/>
      </c>
      <c r="F14294">
        <f>IF(GL_Paste!$B14291="","",IFERROR(INDEX(AcctSub,MATCH(GL_Paste!$B14291&amp;"",AcctCode,0)),"UNKNOWN"))</f>
        <v/>
      </c>
    </row>
    <row r="14295">
      <c r="A14295" s="40">
        <f>IF(GL_Paste!$B14292="","",N(GL_Paste!$H14292)-N(GL_Paste!$G14292))</f>
        <v/>
      </c>
      <c r="B14295" s="43">
        <f>IF(GL_Paste!$B14292="","",DATE(YEAR(GL_Paste!$E14292),MONTH(GL_Paste!$E14292),1))</f>
        <v/>
      </c>
      <c r="C14295">
        <f>IF(GL_Paste!$B14292="","",IF(TRIM(GL_Paste!$M14292)&lt;&gt;"",TRIM(GL_Paste!$M14292),IFERROR(MID(GL_Paste!$I14292,FIND("[",GL_Paste!$I14292)+1,FIND("]",GL_Paste!$I14292)-FIND("[",GL_Paste!$I14292)-1),"")))</f>
        <v/>
      </c>
      <c r="D14295">
        <f>IF(GL_Paste!$B14292="","",IFERROR(INDEX(DeptName,MATCH($C14295,DeptTag,0)),"UNALLOCATED"))</f>
        <v/>
      </c>
      <c r="E14295">
        <f>IF(GL_Paste!$B14292="","",IFERROR(INDEX(AcctCat,MATCH(GL_Paste!$B14292&amp;"",AcctCode,0)),"UNKNOWN"))</f>
        <v/>
      </c>
      <c r="F14295">
        <f>IF(GL_Paste!$B14292="","",IFERROR(INDEX(AcctSub,MATCH(GL_Paste!$B14292&amp;"",AcctCode,0)),"UNKNOWN"))</f>
        <v/>
      </c>
    </row>
    <row r="14296">
      <c r="A14296" s="40">
        <f>IF(GL_Paste!$B14293="","",N(GL_Paste!$H14293)-N(GL_Paste!$G14293))</f>
        <v/>
      </c>
      <c r="B14296" s="43">
        <f>IF(GL_Paste!$B14293="","",DATE(YEAR(GL_Paste!$E14293),MONTH(GL_Paste!$E14293),1))</f>
        <v/>
      </c>
      <c r="C14296">
        <f>IF(GL_Paste!$B14293="","",IF(TRIM(GL_Paste!$M14293)&lt;&gt;"",TRIM(GL_Paste!$M14293),IFERROR(MID(GL_Paste!$I14293,FIND("[",GL_Paste!$I14293)+1,FIND("]",GL_Paste!$I14293)-FIND("[",GL_Paste!$I14293)-1),"")))</f>
        <v/>
      </c>
      <c r="D14296">
        <f>IF(GL_Paste!$B14293="","",IFERROR(INDEX(DeptName,MATCH($C14296,DeptTag,0)),"UNALLOCATED"))</f>
        <v/>
      </c>
      <c r="E14296">
        <f>IF(GL_Paste!$B14293="","",IFERROR(INDEX(AcctCat,MATCH(GL_Paste!$B14293&amp;"",AcctCode,0)),"UNKNOWN"))</f>
        <v/>
      </c>
      <c r="F14296">
        <f>IF(GL_Paste!$B14293="","",IFERROR(INDEX(AcctSub,MATCH(GL_Paste!$B14293&amp;"",AcctCode,0)),"UNKNOWN"))</f>
        <v/>
      </c>
    </row>
    <row r="14297">
      <c r="A14297" s="40">
        <f>IF(GL_Paste!$B14294="","",N(GL_Paste!$H14294)-N(GL_Paste!$G14294))</f>
        <v/>
      </c>
      <c r="B14297" s="43">
        <f>IF(GL_Paste!$B14294="","",DATE(YEAR(GL_Paste!$E14294),MONTH(GL_Paste!$E14294),1))</f>
        <v/>
      </c>
      <c r="C14297">
        <f>IF(GL_Paste!$B14294="","",IF(TRIM(GL_Paste!$M14294)&lt;&gt;"",TRIM(GL_Paste!$M14294),IFERROR(MID(GL_Paste!$I14294,FIND("[",GL_Paste!$I14294)+1,FIND("]",GL_Paste!$I14294)-FIND("[",GL_Paste!$I14294)-1),"")))</f>
        <v/>
      </c>
      <c r="D14297">
        <f>IF(GL_Paste!$B14294="","",IFERROR(INDEX(DeptName,MATCH($C14297,DeptTag,0)),"UNALLOCATED"))</f>
        <v/>
      </c>
      <c r="E14297">
        <f>IF(GL_Paste!$B14294="","",IFERROR(INDEX(AcctCat,MATCH(GL_Paste!$B14294&amp;"",AcctCode,0)),"UNKNOWN"))</f>
        <v/>
      </c>
      <c r="F14297">
        <f>IF(GL_Paste!$B14294="","",IFERROR(INDEX(AcctSub,MATCH(GL_Paste!$B14294&amp;"",AcctCode,0)),"UNKNOWN"))</f>
        <v/>
      </c>
    </row>
    <row r="14298">
      <c r="A14298" s="40">
        <f>IF(GL_Paste!$B14295="","",N(GL_Paste!$H14295)-N(GL_Paste!$G14295))</f>
        <v/>
      </c>
      <c r="B14298" s="43">
        <f>IF(GL_Paste!$B14295="","",DATE(YEAR(GL_Paste!$E14295),MONTH(GL_Paste!$E14295),1))</f>
        <v/>
      </c>
      <c r="C14298">
        <f>IF(GL_Paste!$B14295="","",IF(TRIM(GL_Paste!$M14295)&lt;&gt;"",TRIM(GL_Paste!$M14295),IFERROR(MID(GL_Paste!$I14295,FIND("[",GL_Paste!$I14295)+1,FIND("]",GL_Paste!$I14295)-FIND("[",GL_Paste!$I14295)-1),"")))</f>
        <v/>
      </c>
      <c r="D14298">
        <f>IF(GL_Paste!$B14295="","",IFERROR(INDEX(DeptName,MATCH($C14298,DeptTag,0)),"UNALLOCATED"))</f>
        <v/>
      </c>
      <c r="E14298">
        <f>IF(GL_Paste!$B14295="","",IFERROR(INDEX(AcctCat,MATCH(GL_Paste!$B14295&amp;"",AcctCode,0)),"UNKNOWN"))</f>
        <v/>
      </c>
      <c r="F14298">
        <f>IF(GL_Paste!$B14295="","",IFERROR(INDEX(AcctSub,MATCH(GL_Paste!$B14295&amp;"",AcctCode,0)),"UNKNOWN"))</f>
        <v/>
      </c>
    </row>
    <row r="14299">
      <c r="A14299" s="40">
        <f>IF(GL_Paste!$B14296="","",N(GL_Paste!$H14296)-N(GL_Paste!$G14296))</f>
        <v/>
      </c>
      <c r="B14299" s="43">
        <f>IF(GL_Paste!$B14296="","",DATE(YEAR(GL_Paste!$E14296),MONTH(GL_Paste!$E14296),1))</f>
        <v/>
      </c>
      <c r="C14299">
        <f>IF(GL_Paste!$B14296="","",IF(TRIM(GL_Paste!$M14296)&lt;&gt;"",TRIM(GL_Paste!$M14296),IFERROR(MID(GL_Paste!$I14296,FIND("[",GL_Paste!$I14296)+1,FIND("]",GL_Paste!$I14296)-FIND("[",GL_Paste!$I14296)-1),"")))</f>
        <v/>
      </c>
      <c r="D14299">
        <f>IF(GL_Paste!$B14296="","",IFERROR(INDEX(DeptName,MATCH($C14299,DeptTag,0)),"UNALLOCATED"))</f>
        <v/>
      </c>
      <c r="E14299">
        <f>IF(GL_Paste!$B14296="","",IFERROR(INDEX(AcctCat,MATCH(GL_Paste!$B14296&amp;"",AcctCode,0)),"UNKNOWN"))</f>
        <v/>
      </c>
      <c r="F14299">
        <f>IF(GL_Paste!$B14296="","",IFERROR(INDEX(AcctSub,MATCH(GL_Paste!$B14296&amp;"",AcctCode,0)),"UNKNOWN"))</f>
        <v/>
      </c>
    </row>
    <row r="14300">
      <c r="A14300" s="40">
        <f>IF(GL_Paste!$B14297="","",N(GL_Paste!$H14297)-N(GL_Paste!$G14297))</f>
        <v/>
      </c>
      <c r="B14300" s="43">
        <f>IF(GL_Paste!$B14297="","",DATE(YEAR(GL_Paste!$E14297),MONTH(GL_Paste!$E14297),1))</f>
        <v/>
      </c>
      <c r="C14300">
        <f>IF(GL_Paste!$B14297="","",IF(TRIM(GL_Paste!$M14297)&lt;&gt;"",TRIM(GL_Paste!$M14297),IFERROR(MID(GL_Paste!$I14297,FIND("[",GL_Paste!$I14297)+1,FIND("]",GL_Paste!$I14297)-FIND("[",GL_Paste!$I14297)-1),"")))</f>
        <v/>
      </c>
      <c r="D14300">
        <f>IF(GL_Paste!$B14297="","",IFERROR(INDEX(DeptName,MATCH($C14300,DeptTag,0)),"UNALLOCATED"))</f>
        <v/>
      </c>
      <c r="E14300">
        <f>IF(GL_Paste!$B14297="","",IFERROR(INDEX(AcctCat,MATCH(GL_Paste!$B14297&amp;"",AcctCode,0)),"UNKNOWN"))</f>
        <v/>
      </c>
      <c r="F14300">
        <f>IF(GL_Paste!$B14297="","",IFERROR(INDEX(AcctSub,MATCH(GL_Paste!$B14297&amp;"",AcctCode,0)),"UNKNOWN"))</f>
        <v/>
      </c>
    </row>
    <row r="14301">
      <c r="A14301" s="40">
        <f>IF(GL_Paste!$B14298="","",N(GL_Paste!$H14298)-N(GL_Paste!$G14298))</f>
        <v/>
      </c>
      <c r="B14301" s="43">
        <f>IF(GL_Paste!$B14298="","",DATE(YEAR(GL_Paste!$E14298),MONTH(GL_Paste!$E14298),1))</f>
        <v/>
      </c>
      <c r="C14301">
        <f>IF(GL_Paste!$B14298="","",IF(TRIM(GL_Paste!$M14298)&lt;&gt;"",TRIM(GL_Paste!$M14298),IFERROR(MID(GL_Paste!$I14298,FIND("[",GL_Paste!$I14298)+1,FIND("]",GL_Paste!$I14298)-FIND("[",GL_Paste!$I14298)-1),"")))</f>
        <v/>
      </c>
      <c r="D14301">
        <f>IF(GL_Paste!$B14298="","",IFERROR(INDEX(DeptName,MATCH($C14301,DeptTag,0)),"UNALLOCATED"))</f>
        <v/>
      </c>
      <c r="E14301">
        <f>IF(GL_Paste!$B14298="","",IFERROR(INDEX(AcctCat,MATCH(GL_Paste!$B14298&amp;"",AcctCode,0)),"UNKNOWN"))</f>
        <v/>
      </c>
      <c r="F14301">
        <f>IF(GL_Paste!$B14298="","",IFERROR(INDEX(AcctSub,MATCH(GL_Paste!$B14298&amp;"",AcctCode,0)),"UNKNOWN"))</f>
        <v/>
      </c>
    </row>
    <row r="14302">
      <c r="A14302" s="40">
        <f>IF(GL_Paste!$B14299="","",N(GL_Paste!$H14299)-N(GL_Paste!$G14299))</f>
        <v/>
      </c>
      <c r="B14302" s="43">
        <f>IF(GL_Paste!$B14299="","",DATE(YEAR(GL_Paste!$E14299),MONTH(GL_Paste!$E14299),1))</f>
        <v/>
      </c>
      <c r="C14302">
        <f>IF(GL_Paste!$B14299="","",IF(TRIM(GL_Paste!$M14299)&lt;&gt;"",TRIM(GL_Paste!$M14299),IFERROR(MID(GL_Paste!$I14299,FIND("[",GL_Paste!$I14299)+1,FIND("]",GL_Paste!$I14299)-FIND("[",GL_Paste!$I14299)-1),"")))</f>
        <v/>
      </c>
      <c r="D14302">
        <f>IF(GL_Paste!$B14299="","",IFERROR(INDEX(DeptName,MATCH($C14302,DeptTag,0)),"UNALLOCATED"))</f>
        <v/>
      </c>
      <c r="E14302">
        <f>IF(GL_Paste!$B14299="","",IFERROR(INDEX(AcctCat,MATCH(GL_Paste!$B14299&amp;"",AcctCode,0)),"UNKNOWN"))</f>
        <v/>
      </c>
      <c r="F14302">
        <f>IF(GL_Paste!$B14299="","",IFERROR(INDEX(AcctSub,MATCH(GL_Paste!$B14299&amp;"",AcctCode,0)),"UNKNOWN"))</f>
        <v/>
      </c>
    </row>
    <row r="14303">
      <c r="A14303" s="40">
        <f>IF(GL_Paste!$B14300="","",N(GL_Paste!$H14300)-N(GL_Paste!$G14300))</f>
        <v/>
      </c>
      <c r="B14303" s="43">
        <f>IF(GL_Paste!$B14300="","",DATE(YEAR(GL_Paste!$E14300),MONTH(GL_Paste!$E14300),1))</f>
        <v/>
      </c>
      <c r="C14303">
        <f>IF(GL_Paste!$B14300="","",IF(TRIM(GL_Paste!$M14300)&lt;&gt;"",TRIM(GL_Paste!$M14300),IFERROR(MID(GL_Paste!$I14300,FIND("[",GL_Paste!$I14300)+1,FIND("]",GL_Paste!$I14300)-FIND("[",GL_Paste!$I14300)-1),"")))</f>
        <v/>
      </c>
      <c r="D14303">
        <f>IF(GL_Paste!$B14300="","",IFERROR(INDEX(DeptName,MATCH($C14303,DeptTag,0)),"UNALLOCATED"))</f>
        <v/>
      </c>
      <c r="E14303">
        <f>IF(GL_Paste!$B14300="","",IFERROR(INDEX(AcctCat,MATCH(GL_Paste!$B14300&amp;"",AcctCode,0)),"UNKNOWN"))</f>
        <v/>
      </c>
      <c r="F14303">
        <f>IF(GL_Paste!$B14300="","",IFERROR(INDEX(AcctSub,MATCH(GL_Paste!$B14300&amp;"",AcctCode,0)),"UNKNOWN"))</f>
        <v/>
      </c>
    </row>
    <row r="14304">
      <c r="A14304" s="40">
        <f>IF(GL_Paste!$B14301="","",N(GL_Paste!$H14301)-N(GL_Paste!$G14301))</f>
        <v/>
      </c>
      <c r="B14304" s="43">
        <f>IF(GL_Paste!$B14301="","",DATE(YEAR(GL_Paste!$E14301),MONTH(GL_Paste!$E14301),1))</f>
        <v/>
      </c>
      <c r="C14304">
        <f>IF(GL_Paste!$B14301="","",IF(TRIM(GL_Paste!$M14301)&lt;&gt;"",TRIM(GL_Paste!$M14301),IFERROR(MID(GL_Paste!$I14301,FIND("[",GL_Paste!$I14301)+1,FIND("]",GL_Paste!$I14301)-FIND("[",GL_Paste!$I14301)-1),"")))</f>
        <v/>
      </c>
      <c r="D14304">
        <f>IF(GL_Paste!$B14301="","",IFERROR(INDEX(DeptName,MATCH($C14304,DeptTag,0)),"UNALLOCATED"))</f>
        <v/>
      </c>
      <c r="E14304">
        <f>IF(GL_Paste!$B14301="","",IFERROR(INDEX(AcctCat,MATCH(GL_Paste!$B14301&amp;"",AcctCode,0)),"UNKNOWN"))</f>
        <v/>
      </c>
      <c r="F14304">
        <f>IF(GL_Paste!$B14301="","",IFERROR(INDEX(AcctSub,MATCH(GL_Paste!$B14301&amp;"",AcctCode,0)),"UNKNOWN"))</f>
        <v/>
      </c>
    </row>
    <row r="14305">
      <c r="A14305" s="40">
        <f>IF(GL_Paste!$B14302="","",N(GL_Paste!$H14302)-N(GL_Paste!$G14302))</f>
        <v/>
      </c>
      <c r="B14305" s="43">
        <f>IF(GL_Paste!$B14302="","",DATE(YEAR(GL_Paste!$E14302),MONTH(GL_Paste!$E14302),1))</f>
        <v/>
      </c>
      <c r="C14305">
        <f>IF(GL_Paste!$B14302="","",IF(TRIM(GL_Paste!$M14302)&lt;&gt;"",TRIM(GL_Paste!$M14302),IFERROR(MID(GL_Paste!$I14302,FIND("[",GL_Paste!$I14302)+1,FIND("]",GL_Paste!$I14302)-FIND("[",GL_Paste!$I14302)-1),"")))</f>
        <v/>
      </c>
      <c r="D14305">
        <f>IF(GL_Paste!$B14302="","",IFERROR(INDEX(DeptName,MATCH($C14305,DeptTag,0)),"UNALLOCATED"))</f>
        <v/>
      </c>
      <c r="E14305">
        <f>IF(GL_Paste!$B14302="","",IFERROR(INDEX(AcctCat,MATCH(GL_Paste!$B14302&amp;"",AcctCode,0)),"UNKNOWN"))</f>
        <v/>
      </c>
      <c r="F14305">
        <f>IF(GL_Paste!$B14302="","",IFERROR(INDEX(AcctSub,MATCH(GL_Paste!$B14302&amp;"",AcctCode,0)),"UNKNOWN"))</f>
        <v/>
      </c>
    </row>
    <row r="14306">
      <c r="A14306" s="40">
        <f>IF(GL_Paste!$B14303="","",N(GL_Paste!$H14303)-N(GL_Paste!$G14303))</f>
        <v/>
      </c>
      <c r="B14306" s="43">
        <f>IF(GL_Paste!$B14303="","",DATE(YEAR(GL_Paste!$E14303),MONTH(GL_Paste!$E14303),1))</f>
        <v/>
      </c>
      <c r="C14306">
        <f>IF(GL_Paste!$B14303="","",IF(TRIM(GL_Paste!$M14303)&lt;&gt;"",TRIM(GL_Paste!$M14303),IFERROR(MID(GL_Paste!$I14303,FIND("[",GL_Paste!$I14303)+1,FIND("]",GL_Paste!$I14303)-FIND("[",GL_Paste!$I14303)-1),"")))</f>
        <v/>
      </c>
      <c r="D14306">
        <f>IF(GL_Paste!$B14303="","",IFERROR(INDEX(DeptName,MATCH($C14306,DeptTag,0)),"UNALLOCATED"))</f>
        <v/>
      </c>
      <c r="E14306">
        <f>IF(GL_Paste!$B14303="","",IFERROR(INDEX(AcctCat,MATCH(GL_Paste!$B14303&amp;"",AcctCode,0)),"UNKNOWN"))</f>
        <v/>
      </c>
      <c r="F14306">
        <f>IF(GL_Paste!$B14303="","",IFERROR(INDEX(AcctSub,MATCH(GL_Paste!$B14303&amp;"",AcctCode,0)),"UNKNOWN"))</f>
        <v/>
      </c>
    </row>
    <row r="14307">
      <c r="A14307" s="40">
        <f>IF(GL_Paste!$B14304="","",N(GL_Paste!$H14304)-N(GL_Paste!$G14304))</f>
        <v/>
      </c>
      <c r="B14307" s="43">
        <f>IF(GL_Paste!$B14304="","",DATE(YEAR(GL_Paste!$E14304),MONTH(GL_Paste!$E14304),1))</f>
        <v/>
      </c>
      <c r="C14307">
        <f>IF(GL_Paste!$B14304="","",IF(TRIM(GL_Paste!$M14304)&lt;&gt;"",TRIM(GL_Paste!$M14304),IFERROR(MID(GL_Paste!$I14304,FIND("[",GL_Paste!$I14304)+1,FIND("]",GL_Paste!$I14304)-FIND("[",GL_Paste!$I14304)-1),"")))</f>
        <v/>
      </c>
      <c r="D14307">
        <f>IF(GL_Paste!$B14304="","",IFERROR(INDEX(DeptName,MATCH($C14307,DeptTag,0)),"UNALLOCATED"))</f>
        <v/>
      </c>
      <c r="E14307">
        <f>IF(GL_Paste!$B14304="","",IFERROR(INDEX(AcctCat,MATCH(GL_Paste!$B14304&amp;"",AcctCode,0)),"UNKNOWN"))</f>
        <v/>
      </c>
      <c r="F14307">
        <f>IF(GL_Paste!$B14304="","",IFERROR(INDEX(AcctSub,MATCH(GL_Paste!$B14304&amp;"",AcctCode,0)),"UNKNOWN"))</f>
        <v/>
      </c>
    </row>
    <row r="14308">
      <c r="A14308" s="40">
        <f>IF(GL_Paste!$B14305="","",N(GL_Paste!$H14305)-N(GL_Paste!$G14305))</f>
        <v/>
      </c>
      <c r="B14308" s="43">
        <f>IF(GL_Paste!$B14305="","",DATE(YEAR(GL_Paste!$E14305),MONTH(GL_Paste!$E14305),1))</f>
        <v/>
      </c>
      <c r="C14308">
        <f>IF(GL_Paste!$B14305="","",IF(TRIM(GL_Paste!$M14305)&lt;&gt;"",TRIM(GL_Paste!$M14305),IFERROR(MID(GL_Paste!$I14305,FIND("[",GL_Paste!$I14305)+1,FIND("]",GL_Paste!$I14305)-FIND("[",GL_Paste!$I14305)-1),"")))</f>
        <v/>
      </c>
      <c r="D14308">
        <f>IF(GL_Paste!$B14305="","",IFERROR(INDEX(DeptName,MATCH($C14308,DeptTag,0)),"UNALLOCATED"))</f>
        <v/>
      </c>
      <c r="E14308">
        <f>IF(GL_Paste!$B14305="","",IFERROR(INDEX(AcctCat,MATCH(GL_Paste!$B14305&amp;"",AcctCode,0)),"UNKNOWN"))</f>
        <v/>
      </c>
      <c r="F14308">
        <f>IF(GL_Paste!$B14305="","",IFERROR(INDEX(AcctSub,MATCH(GL_Paste!$B14305&amp;"",AcctCode,0)),"UNKNOWN"))</f>
        <v/>
      </c>
    </row>
    <row r="14309">
      <c r="A14309" s="40">
        <f>IF(GL_Paste!$B14306="","",N(GL_Paste!$H14306)-N(GL_Paste!$G14306))</f>
        <v/>
      </c>
      <c r="B14309" s="43">
        <f>IF(GL_Paste!$B14306="","",DATE(YEAR(GL_Paste!$E14306),MONTH(GL_Paste!$E14306),1))</f>
        <v/>
      </c>
      <c r="C14309">
        <f>IF(GL_Paste!$B14306="","",IF(TRIM(GL_Paste!$M14306)&lt;&gt;"",TRIM(GL_Paste!$M14306),IFERROR(MID(GL_Paste!$I14306,FIND("[",GL_Paste!$I14306)+1,FIND("]",GL_Paste!$I14306)-FIND("[",GL_Paste!$I14306)-1),"")))</f>
        <v/>
      </c>
      <c r="D14309">
        <f>IF(GL_Paste!$B14306="","",IFERROR(INDEX(DeptName,MATCH($C14309,DeptTag,0)),"UNALLOCATED"))</f>
        <v/>
      </c>
      <c r="E14309">
        <f>IF(GL_Paste!$B14306="","",IFERROR(INDEX(AcctCat,MATCH(GL_Paste!$B14306&amp;"",AcctCode,0)),"UNKNOWN"))</f>
        <v/>
      </c>
      <c r="F14309">
        <f>IF(GL_Paste!$B14306="","",IFERROR(INDEX(AcctSub,MATCH(GL_Paste!$B14306&amp;"",AcctCode,0)),"UNKNOWN"))</f>
        <v/>
      </c>
    </row>
    <row r="14310">
      <c r="A14310" s="40">
        <f>IF(GL_Paste!$B14307="","",N(GL_Paste!$H14307)-N(GL_Paste!$G14307))</f>
        <v/>
      </c>
      <c r="B14310" s="43">
        <f>IF(GL_Paste!$B14307="","",DATE(YEAR(GL_Paste!$E14307),MONTH(GL_Paste!$E14307),1))</f>
        <v/>
      </c>
      <c r="C14310">
        <f>IF(GL_Paste!$B14307="","",IF(TRIM(GL_Paste!$M14307)&lt;&gt;"",TRIM(GL_Paste!$M14307),IFERROR(MID(GL_Paste!$I14307,FIND("[",GL_Paste!$I14307)+1,FIND("]",GL_Paste!$I14307)-FIND("[",GL_Paste!$I14307)-1),"")))</f>
        <v/>
      </c>
      <c r="D14310">
        <f>IF(GL_Paste!$B14307="","",IFERROR(INDEX(DeptName,MATCH($C14310,DeptTag,0)),"UNALLOCATED"))</f>
        <v/>
      </c>
      <c r="E14310">
        <f>IF(GL_Paste!$B14307="","",IFERROR(INDEX(AcctCat,MATCH(GL_Paste!$B14307&amp;"",AcctCode,0)),"UNKNOWN"))</f>
        <v/>
      </c>
      <c r="F14310">
        <f>IF(GL_Paste!$B14307="","",IFERROR(INDEX(AcctSub,MATCH(GL_Paste!$B14307&amp;"",AcctCode,0)),"UNKNOWN"))</f>
        <v/>
      </c>
    </row>
    <row r="14311">
      <c r="A14311" s="40">
        <f>IF(GL_Paste!$B14308="","",N(GL_Paste!$H14308)-N(GL_Paste!$G14308))</f>
        <v/>
      </c>
      <c r="B14311" s="43">
        <f>IF(GL_Paste!$B14308="","",DATE(YEAR(GL_Paste!$E14308),MONTH(GL_Paste!$E14308),1))</f>
        <v/>
      </c>
      <c r="C14311">
        <f>IF(GL_Paste!$B14308="","",IF(TRIM(GL_Paste!$M14308)&lt;&gt;"",TRIM(GL_Paste!$M14308),IFERROR(MID(GL_Paste!$I14308,FIND("[",GL_Paste!$I14308)+1,FIND("]",GL_Paste!$I14308)-FIND("[",GL_Paste!$I14308)-1),"")))</f>
        <v/>
      </c>
      <c r="D14311">
        <f>IF(GL_Paste!$B14308="","",IFERROR(INDEX(DeptName,MATCH($C14311,DeptTag,0)),"UNALLOCATED"))</f>
        <v/>
      </c>
      <c r="E14311">
        <f>IF(GL_Paste!$B14308="","",IFERROR(INDEX(AcctCat,MATCH(GL_Paste!$B14308&amp;"",AcctCode,0)),"UNKNOWN"))</f>
        <v/>
      </c>
      <c r="F14311">
        <f>IF(GL_Paste!$B14308="","",IFERROR(INDEX(AcctSub,MATCH(GL_Paste!$B14308&amp;"",AcctCode,0)),"UNKNOWN"))</f>
        <v/>
      </c>
    </row>
    <row r="14312">
      <c r="A14312" s="40">
        <f>IF(GL_Paste!$B14309="","",N(GL_Paste!$H14309)-N(GL_Paste!$G14309))</f>
        <v/>
      </c>
      <c r="B14312" s="43">
        <f>IF(GL_Paste!$B14309="","",DATE(YEAR(GL_Paste!$E14309),MONTH(GL_Paste!$E14309),1))</f>
        <v/>
      </c>
      <c r="C14312">
        <f>IF(GL_Paste!$B14309="","",IF(TRIM(GL_Paste!$M14309)&lt;&gt;"",TRIM(GL_Paste!$M14309),IFERROR(MID(GL_Paste!$I14309,FIND("[",GL_Paste!$I14309)+1,FIND("]",GL_Paste!$I14309)-FIND("[",GL_Paste!$I14309)-1),"")))</f>
        <v/>
      </c>
      <c r="D14312">
        <f>IF(GL_Paste!$B14309="","",IFERROR(INDEX(DeptName,MATCH($C14312,DeptTag,0)),"UNALLOCATED"))</f>
        <v/>
      </c>
      <c r="E14312">
        <f>IF(GL_Paste!$B14309="","",IFERROR(INDEX(AcctCat,MATCH(GL_Paste!$B14309&amp;"",AcctCode,0)),"UNKNOWN"))</f>
        <v/>
      </c>
      <c r="F14312">
        <f>IF(GL_Paste!$B14309="","",IFERROR(INDEX(AcctSub,MATCH(GL_Paste!$B14309&amp;"",AcctCode,0)),"UNKNOWN"))</f>
        <v/>
      </c>
    </row>
    <row r="14313">
      <c r="A14313" s="40">
        <f>IF(GL_Paste!$B14310="","",N(GL_Paste!$H14310)-N(GL_Paste!$G14310))</f>
        <v/>
      </c>
      <c r="B14313" s="43">
        <f>IF(GL_Paste!$B14310="","",DATE(YEAR(GL_Paste!$E14310),MONTH(GL_Paste!$E14310),1))</f>
        <v/>
      </c>
      <c r="C14313">
        <f>IF(GL_Paste!$B14310="","",IF(TRIM(GL_Paste!$M14310)&lt;&gt;"",TRIM(GL_Paste!$M14310),IFERROR(MID(GL_Paste!$I14310,FIND("[",GL_Paste!$I14310)+1,FIND("]",GL_Paste!$I14310)-FIND("[",GL_Paste!$I14310)-1),"")))</f>
        <v/>
      </c>
      <c r="D14313">
        <f>IF(GL_Paste!$B14310="","",IFERROR(INDEX(DeptName,MATCH($C14313,DeptTag,0)),"UNALLOCATED"))</f>
        <v/>
      </c>
      <c r="E14313">
        <f>IF(GL_Paste!$B14310="","",IFERROR(INDEX(AcctCat,MATCH(GL_Paste!$B14310&amp;"",AcctCode,0)),"UNKNOWN"))</f>
        <v/>
      </c>
      <c r="F14313">
        <f>IF(GL_Paste!$B14310="","",IFERROR(INDEX(AcctSub,MATCH(GL_Paste!$B14310&amp;"",AcctCode,0)),"UNKNOWN"))</f>
        <v/>
      </c>
    </row>
    <row r="14314">
      <c r="A14314" s="40">
        <f>IF(GL_Paste!$B14311="","",N(GL_Paste!$H14311)-N(GL_Paste!$G14311))</f>
        <v/>
      </c>
      <c r="B14314" s="43">
        <f>IF(GL_Paste!$B14311="","",DATE(YEAR(GL_Paste!$E14311),MONTH(GL_Paste!$E14311),1))</f>
        <v/>
      </c>
      <c r="C14314">
        <f>IF(GL_Paste!$B14311="","",IF(TRIM(GL_Paste!$M14311)&lt;&gt;"",TRIM(GL_Paste!$M14311),IFERROR(MID(GL_Paste!$I14311,FIND("[",GL_Paste!$I14311)+1,FIND("]",GL_Paste!$I14311)-FIND("[",GL_Paste!$I14311)-1),"")))</f>
        <v/>
      </c>
      <c r="D14314">
        <f>IF(GL_Paste!$B14311="","",IFERROR(INDEX(DeptName,MATCH($C14314,DeptTag,0)),"UNALLOCATED"))</f>
        <v/>
      </c>
      <c r="E14314">
        <f>IF(GL_Paste!$B14311="","",IFERROR(INDEX(AcctCat,MATCH(GL_Paste!$B14311&amp;"",AcctCode,0)),"UNKNOWN"))</f>
        <v/>
      </c>
      <c r="F14314">
        <f>IF(GL_Paste!$B14311="","",IFERROR(INDEX(AcctSub,MATCH(GL_Paste!$B14311&amp;"",AcctCode,0)),"UNKNOWN"))</f>
        <v/>
      </c>
    </row>
    <row r="14315">
      <c r="A14315" s="40">
        <f>IF(GL_Paste!$B14312="","",N(GL_Paste!$H14312)-N(GL_Paste!$G14312))</f>
        <v/>
      </c>
      <c r="B14315" s="43">
        <f>IF(GL_Paste!$B14312="","",DATE(YEAR(GL_Paste!$E14312),MONTH(GL_Paste!$E14312),1))</f>
        <v/>
      </c>
      <c r="C14315">
        <f>IF(GL_Paste!$B14312="","",IF(TRIM(GL_Paste!$M14312)&lt;&gt;"",TRIM(GL_Paste!$M14312),IFERROR(MID(GL_Paste!$I14312,FIND("[",GL_Paste!$I14312)+1,FIND("]",GL_Paste!$I14312)-FIND("[",GL_Paste!$I14312)-1),"")))</f>
        <v/>
      </c>
      <c r="D14315">
        <f>IF(GL_Paste!$B14312="","",IFERROR(INDEX(DeptName,MATCH($C14315,DeptTag,0)),"UNALLOCATED"))</f>
        <v/>
      </c>
      <c r="E14315">
        <f>IF(GL_Paste!$B14312="","",IFERROR(INDEX(AcctCat,MATCH(GL_Paste!$B14312&amp;"",AcctCode,0)),"UNKNOWN"))</f>
        <v/>
      </c>
      <c r="F14315">
        <f>IF(GL_Paste!$B14312="","",IFERROR(INDEX(AcctSub,MATCH(GL_Paste!$B14312&amp;"",AcctCode,0)),"UNKNOWN"))</f>
        <v/>
      </c>
    </row>
    <row r="14316">
      <c r="A14316" s="40">
        <f>IF(GL_Paste!$B14313="","",N(GL_Paste!$H14313)-N(GL_Paste!$G14313))</f>
        <v/>
      </c>
      <c r="B14316" s="43">
        <f>IF(GL_Paste!$B14313="","",DATE(YEAR(GL_Paste!$E14313),MONTH(GL_Paste!$E14313),1))</f>
        <v/>
      </c>
      <c r="C14316">
        <f>IF(GL_Paste!$B14313="","",IF(TRIM(GL_Paste!$M14313)&lt;&gt;"",TRIM(GL_Paste!$M14313),IFERROR(MID(GL_Paste!$I14313,FIND("[",GL_Paste!$I14313)+1,FIND("]",GL_Paste!$I14313)-FIND("[",GL_Paste!$I14313)-1),"")))</f>
        <v/>
      </c>
      <c r="D14316">
        <f>IF(GL_Paste!$B14313="","",IFERROR(INDEX(DeptName,MATCH($C14316,DeptTag,0)),"UNALLOCATED"))</f>
        <v/>
      </c>
      <c r="E14316">
        <f>IF(GL_Paste!$B14313="","",IFERROR(INDEX(AcctCat,MATCH(GL_Paste!$B14313&amp;"",AcctCode,0)),"UNKNOWN"))</f>
        <v/>
      </c>
      <c r="F14316">
        <f>IF(GL_Paste!$B14313="","",IFERROR(INDEX(AcctSub,MATCH(GL_Paste!$B14313&amp;"",AcctCode,0)),"UNKNOWN"))</f>
        <v/>
      </c>
    </row>
    <row r="14317">
      <c r="A14317" s="40">
        <f>IF(GL_Paste!$B14314="","",N(GL_Paste!$H14314)-N(GL_Paste!$G14314))</f>
        <v/>
      </c>
      <c r="B14317" s="43">
        <f>IF(GL_Paste!$B14314="","",DATE(YEAR(GL_Paste!$E14314),MONTH(GL_Paste!$E14314),1))</f>
        <v/>
      </c>
      <c r="C14317">
        <f>IF(GL_Paste!$B14314="","",IF(TRIM(GL_Paste!$M14314)&lt;&gt;"",TRIM(GL_Paste!$M14314),IFERROR(MID(GL_Paste!$I14314,FIND("[",GL_Paste!$I14314)+1,FIND("]",GL_Paste!$I14314)-FIND("[",GL_Paste!$I14314)-1),"")))</f>
        <v/>
      </c>
      <c r="D14317">
        <f>IF(GL_Paste!$B14314="","",IFERROR(INDEX(DeptName,MATCH($C14317,DeptTag,0)),"UNALLOCATED"))</f>
        <v/>
      </c>
      <c r="E14317">
        <f>IF(GL_Paste!$B14314="","",IFERROR(INDEX(AcctCat,MATCH(GL_Paste!$B14314&amp;"",AcctCode,0)),"UNKNOWN"))</f>
        <v/>
      </c>
      <c r="F14317">
        <f>IF(GL_Paste!$B14314="","",IFERROR(INDEX(AcctSub,MATCH(GL_Paste!$B14314&amp;"",AcctCode,0)),"UNKNOWN"))</f>
        <v/>
      </c>
    </row>
    <row r="14318">
      <c r="A14318" s="40">
        <f>IF(GL_Paste!$B14315="","",N(GL_Paste!$H14315)-N(GL_Paste!$G14315))</f>
        <v/>
      </c>
      <c r="B14318" s="43">
        <f>IF(GL_Paste!$B14315="","",DATE(YEAR(GL_Paste!$E14315),MONTH(GL_Paste!$E14315),1))</f>
        <v/>
      </c>
      <c r="C14318">
        <f>IF(GL_Paste!$B14315="","",IF(TRIM(GL_Paste!$M14315)&lt;&gt;"",TRIM(GL_Paste!$M14315),IFERROR(MID(GL_Paste!$I14315,FIND("[",GL_Paste!$I14315)+1,FIND("]",GL_Paste!$I14315)-FIND("[",GL_Paste!$I14315)-1),"")))</f>
        <v/>
      </c>
      <c r="D14318">
        <f>IF(GL_Paste!$B14315="","",IFERROR(INDEX(DeptName,MATCH($C14318,DeptTag,0)),"UNALLOCATED"))</f>
        <v/>
      </c>
      <c r="E14318">
        <f>IF(GL_Paste!$B14315="","",IFERROR(INDEX(AcctCat,MATCH(GL_Paste!$B14315&amp;"",AcctCode,0)),"UNKNOWN"))</f>
        <v/>
      </c>
      <c r="F14318">
        <f>IF(GL_Paste!$B14315="","",IFERROR(INDEX(AcctSub,MATCH(GL_Paste!$B14315&amp;"",AcctCode,0)),"UNKNOWN"))</f>
        <v/>
      </c>
    </row>
    <row r="14319">
      <c r="A14319" s="40">
        <f>IF(GL_Paste!$B14316="","",N(GL_Paste!$H14316)-N(GL_Paste!$G14316))</f>
        <v/>
      </c>
      <c r="B14319" s="43">
        <f>IF(GL_Paste!$B14316="","",DATE(YEAR(GL_Paste!$E14316),MONTH(GL_Paste!$E14316),1))</f>
        <v/>
      </c>
      <c r="C14319">
        <f>IF(GL_Paste!$B14316="","",IF(TRIM(GL_Paste!$M14316)&lt;&gt;"",TRIM(GL_Paste!$M14316),IFERROR(MID(GL_Paste!$I14316,FIND("[",GL_Paste!$I14316)+1,FIND("]",GL_Paste!$I14316)-FIND("[",GL_Paste!$I14316)-1),"")))</f>
        <v/>
      </c>
      <c r="D14319">
        <f>IF(GL_Paste!$B14316="","",IFERROR(INDEX(DeptName,MATCH($C14319,DeptTag,0)),"UNALLOCATED"))</f>
        <v/>
      </c>
      <c r="E14319">
        <f>IF(GL_Paste!$B14316="","",IFERROR(INDEX(AcctCat,MATCH(GL_Paste!$B14316&amp;"",AcctCode,0)),"UNKNOWN"))</f>
        <v/>
      </c>
      <c r="F14319">
        <f>IF(GL_Paste!$B14316="","",IFERROR(INDEX(AcctSub,MATCH(GL_Paste!$B14316&amp;"",AcctCode,0)),"UNKNOWN"))</f>
        <v/>
      </c>
    </row>
    <row r="14320">
      <c r="A14320" s="40">
        <f>IF(GL_Paste!$B14317="","",N(GL_Paste!$H14317)-N(GL_Paste!$G14317))</f>
        <v/>
      </c>
      <c r="B14320" s="43">
        <f>IF(GL_Paste!$B14317="","",DATE(YEAR(GL_Paste!$E14317),MONTH(GL_Paste!$E14317),1))</f>
        <v/>
      </c>
      <c r="C14320">
        <f>IF(GL_Paste!$B14317="","",IF(TRIM(GL_Paste!$M14317)&lt;&gt;"",TRIM(GL_Paste!$M14317),IFERROR(MID(GL_Paste!$I14317,FIND("[",GL_Paste!$I14317)+1,FIND("]",GL_Paste!$I14317)-FIND("[",GL_Paste!$I14317)-1),"")))</f>
        <v/>
      </c>
      <c r="D14320">
        <f>IF(GL_Paste!$B14317="","",IFERROR(INDEX(DeptName,MATCH($C14320,DeptTag,0)),"UNALLOCATED"))</f>
        <v/>
      </c>
      <c r="E14320">
        <f>IF(GL_Paste!$B14317="","",IFERROR(INDEX(AcctCat,MATCH(GL_Paste!$B14317&amp;"",AcctCode,0)),"UNKNOWN"))</f>
        <v/>
      </c>
      <c r="F14320">
        <f>IF(GL_Paste!$B14317="","",IFERROR(INDEX(AcctSub,MATCH(GL_Paste!$B14317&amp;"",AcctCode,0)),"UNKNOWN"))</f>
        <v/>
      </c>
    </row>
    <row r="14321">
      <c r="A14321" s="40">
        <f>IF(GL_Paste!$B14318="","",N(GL_Paste!$H14318)-N(GL_Paste!$G14318))</f>
        <v/>
      </c>
      <c r="B14321" s="43">
        <f>IF(GL_Paste!$B14318="","",DATE(YEAR(GL_Paste!$E14318),MONTH(GL_Paste!$E14318),1))</f>
        <v/>
      </c>
      <c r="C14321">
        <f>IF(GL_Paste!$B14318="","",IF(TRIM(GL_Paste!$M14318)&lt;&gt;"",TRIM(GL_Paste!$M14318),IFERROR(MID(GL_Paste!$I14318,FIND("[",GL_Paste!$I14318)+1,FIND("]",GL_Paste!$I14318)-FIND("[",GL_Paste!$I14318)-1),"")))</f>
        <v/>
      </c>
      <c r="D14321">
        <f>IF(GL_Paste!$B14318="","",IFERROR(INDEX(DeptName,MATCH($C14321,DeptTag,0)),"UNALLOCATED"))</f>
        <v/>
      </c>
      <c r="E14321">
        <f>IF(GL_Paste!$B14318="","",IFERROR(INDEX(AcctCat,MATCH(GL_Paste!$B14318&amp;"",AcctCode,0)),"UNKNOWN"))</f>
        <v/>
      </c>
      <c r="F14321">
        <f>IF(GL_Paste!$B14318="","",IFERROR(INDEX(AcctSub,MATCH(GL_Paste!$B14318&amp;"",AcctCode,0)),"UNKNOWN"))</f>
        <v/>
      </c>
    </row>
    <row r="14322">
      <c r="A14322" s="40">
        <f>IF(GL_Paste!$B14319="","",N(GL_Paste!$H14319)-N(GL_Paste!$G14319))</f>
        <v/>
      </c>
      <c r="B14322" s="43">
        <f>IF(GL_Paste!$B14319="","",DATE(YEAR(GL_Paste!$E14319),MONTH(GL_Paste!$E14319),1))</f>
        <v/>
      </c>
      <c r="C14322">
        <f>IF(GL_Paste!$B14319="","",IF(TRIM(GL_Paste!$M14319)&lt;&gt;"",TRIM(GL_Paste!$M14319),IFERROR(MID(GL_Paste!$I14319,FIND("[",GL_Paste!$I14319)+1,FIND("]",GL_Paste!$I14319)-FIND("[",GL_Paste!$I14319)-1),"")))</f>
        <v/>
      </c>
      <c r="D14322">
        <f>IF(GL_Paste!$B14319="","",IFERROR(INDEX(DeptName,MATCH($C14322,DeptTag,0)),"UNALLOCATED"))</f>
        <v/>
      </c>
      <c r="E14322">
        <f>IF(GL_Paste!$B14319="","",IFERROR(INDEX(AcctCat,MATCH(GL_Paste!$B14319&amp;"",AcctCode,0)),"UNKNOWN"))</f>
        <v/>
      </c>
      <c r="F14322">
        <f>IF(GL_Paste!$B14319="","",IFERROR(INDEX(AcctSub,MATCH(GL_Paste!$B14319&amp;"",AcctCode,0)),"UNKNOWN"))</f>
        <v/>
      </c>
    </row>
    <row r="14323">
      <c r="A14323" s="40">
        <f>IF(GL_Paste!$B14320="","",N(GL_Paste!$H14320)-N(GL_Paste!$G14320))</f>
        <v/>
      </c>
      <c r="B14323" s="43">
        <f>IF(GL_Paste!$B14320="","",DATE(YEAR(GL_Paste!$E14320),MONTH(GL_Paste!$E14320),1))</f>
        <v/>
      </c>
      <c r="C14323">
        <f>IF(GL_Paste!$B14320="","",IF(TRIM(GL_Paste!$M14320)&lt;&gt;"",TRIM(GL_Paste!$M14320),IFERROR(MID(GL_Paste!$I14320,FIND("[",GL_Paste!$I14320)+1,FIND("]",GL_Paste!$I14320)-FIND("[",GL_Paste!$I14320)-1),"")))</f>
        <v/>
      </c>
      <c r="D14323">
        <f>IF(GL_Paste!$B14320="","",IFERROR(INDEX(DeptName,MATCH($C14323,DeptTag,0)),"UNALLOCATED"))</f>
        <v/>
      </c>
      <c r="E14323">
        <f>IF(GL_Paste!$B14320="","",IFERROR(INDEX(AcctCat,MATCH(GL_Paste!$B14320&amp;"",AcctCode,0)),"UNKNOWN"))</f>
        <v/>
      </c>
      <c r="F14323">
        <f>IF(GL_Paste!$B14320="","",IFERROR(INDEX(AcctSub,MATCH(GL_Paste!$B14320&amp;"",AcctCode,0)),"UNKNOWN"))</f>
        <v/>
      </c>
    </row>
    <row r="14324">
      <c r="A14324" s="40">
        <f>IF(GL_Paste!$B14321="","",N(GL_Paste!$H14321)-N(GL_Paste!$G14321))</f>
        <v/>
      </c>
      <c r="B14324" s="43">
        <f>IF(GL_Paste!$B14321="","",DATE(YEAR(GL_Paste!$E14321),MONTH(GL_Paste!$E14321),1))</f>
        <v/>
      </c>
      <c r="C14324">
        <f>IF(GL_Paste!$B14321="","",IF(TRIM(GL_Paste!$M14321)&lt;&gt;"",TRIM(GL_Paste!$M14321),IFERROR(MID(GL_Paste!$I14321,FIND("[",GL_Paste!$I14321)+1,FIND("]",GL_Paste!$I14321)-FIND("[",GL_Paste!$I14321)-1),"")))</f>
        <v/>
      </c>
      <c r="D14324">
        <f>IF(GL_Paste!$B14321="","",IFERROR(INDEX(DeptName,MATCH($C14324,DeptTag,0)),"UNALLOCATED"))</f>
        <v/>
      </c>
      <c r="E14324">
        <f>IF(GL_Paste!$B14321="","",IFERROR(INDEX(AcctCat,MATCH(GL_Paste!$B14321&amp;"",AcctCode,0)),"UNKNOWN"))</f>
        <v/>
      </c>
      <c r="F14324">
        <f>IF(GL_Paste!$B14321="","",IFERROR(INDEX(AcctSub,MATCH(GL_Paste!$B14321&amp;"",AcctCode,0)),"UNKNOWN"))</f>
        <v/>
      </c>
    </row>
    <row r="14325">
      <c r="A14325" s="40">
        <f>IF(GL_Paste!$B14322="","",N(GL_Paste!$H14322)-N(GL_Paste!$G14322))</f>
        <v/>
      </c>
      <c r="B14325" s="43">
        <f>IF(GL_Paste!$B14322="","",DATE(YEAR(GL_Paste!$E14322),MONTH(GL_Paste!$E14322),1))</f>
        <v/>
      </c>
      <c r="C14325">
        <f>IF(GL_Paste!$B14322="","",IF(TRIM(GL_Paste!$M14322)&lt;&gt;"",TRIM(GL_Paste!$M14322),IFERROR(MID(GL_Paste!$I14322,FIND("[",GL_Paste!$I14322)+1,FIND("]",GL_Paste!$I14322)-FIND("[",GL_Paste!$I14322)-1),"")))</f>
        <v/>
      </c>
      <c r="D14325">
        <f>IF(GL_Paste!$B14322="","",IFERROR(INDEX(DeptName,MATCH($C14325,DeptTag,0)),"UNALLOCATED"))</f>
        <v/>
      </c>
      <c r="E14325">
        <f>IF(GL_Paste!$B14322="","",IFERROR(INDEX(AcctCat,MATCH(GL_Paste!$B14322&amp;"",AcctCode,0)),"UNKNOWN"))</f>
        <v/>
      </c>
      <c r="F14325">
        <f>IF(GL_Paste!$B14322="","",IFERROR(INDEX(AcctSub,MATCH(GL_Paste!$B14322&amp;"",AcctCode,0)),"UNKNOWN"))</f>
        <v/>
      </c>
    </row>
    <row r="14326">
      <c r="A14326" s="40">
        <f>IF(GL_Paste!$B14323="","",N(GL_Paste!$H14323)-N(GL_Paste!$G14323))</f>
        <v/>
      </c>
      <c r="B14326" s="43">
        <f>IF(GL_Paste!$B14323="","",DATE(YEAR(GL_Paste!$E14323),MONTH(GL_Paste!$E14323),1))</f>
        <v/>
      </c>
      <c r="C14326">
        <f>IF(GL_Paste!$B14323="","",IF(TRIM(GL_Paste!$M14323)&lt;&gt;"",TRIM(GL_Paste!$M14323),IFERROR(MID(GL_Paste!$I14323,FIND("[",GL_Paste!$I14323)+1,FIND("]",GL_Paste!$I14323)-FIND("[",GL_Paste!$I14323)-1),"")))</f>
        <v/>
      </c>
      <c r="D14326">
        <f>IF(GL_Paste!$B14323="","",IFERROR(INDEX(DeptName,MATCH($C14326,DeptTag,0)),"UNALLOCATED"))</f>
        <v/>
      </c>
      <c r="E14326">
        <f>IF(GL_Paste!$B14323="","",IFERROR(INDEX(AcctCat,MATCH(GL_Paste!$B14323&amp;"",AcctCode,0)),"UNKNOWN"))</f>
        <v/>
      </c>
      <c r="F14326">
        <f>IF(GL_Paste!$B14323="","",IFERROR(INDEX(AcctSub,MATCH(GL_Paste!$B14323&amp;"",AcctCode,0)),"UNKNOWN"))</f>
        <v/>
      </c>
    </row>
    <row r="14327">
      <c r="A14327" s="40">
        <f>IF(GL_Paste!$B14324="","",N(GL_Paste!$H14324)-N(GL_Paste!$G14324))</f>
        <v/>
      </c>
      <c r="B14327" s="43">
        <f>IF(GL_Paste!$B14324="","",DATE(YEAR(GL_Paste!$E14324),MONTH(GL_Paste!$E14324),1))</f>
        <v/>
      </c>
      <c r="C14327">
        <f>IF(GL_Paste!$B14324="","",IF(TRIM(GL_Paste!$M14324)&lt;&gt;"",TRIM(GL_Paste!$M14324),IFERROR(MID(GL_Paste!$I14324,FIND("[",GL_Paste!$I14324)+1,FIND("]",GL_Paste!$I14324)-FIND("[",GL_Paste!$I14324)-1),"")))</f>
        <v/>
      </c>
      <c r="D14327">
        <f>IF(GL_Paste!$B14324="","",IFERROR(INDEX(DeptName,MATCH($C14327,DeptTag,0)),"UNALLOCATED"))</f>
        <v/>
      </c>
      <c r="E14327">
        <f>IF(GL_Paste!$B14324="","",IFERROR(INDEX(AcctCat,MATCH(GL_Paste!$B14324&amp;"",AcctCode,0)),"UNKNOWN"))</f>
        <v/>
      </c>
      <c r="F14327">
        <f>IF(GL_Paste!$B14324="","",IFERROR(INDEX(AcctSub,MATCH(GL_Paste!$B14324&amp;"",AcctCode,0)),"UNKNOWN"))</f>
        <v/>
      </c>
    </row>
    <row r="14328">
      <c r="A14328" s="40">
        <f>IF(GL_Paste!$B14325="","",N(GL_Paste!$H14325)-N(GL_Paste!$G14325))</f>
        <v/>
      </c>
      <c r="B14328" s="43">
        <f>IF(GL_Paste!$B14325="","",DATE(YEAR(GL_Paste!$E14325),MONTH(GL_Paste!$E14325),1))</f>
        <v/>
      </c>
      <c r="C14328">
        <f>IF(GL_Paste!$B14325="","",IF(TRIM(GL_Paste!$M14325)&lt;&gt;"",TRIM(GL_Paste!$M14325),IFERROR(MID(GL_Paste!$I14325,FIND("[",GL_Paste!$I14325)+1,FIND("]",GL_Paste!$I14325)-FIND("[",GL_Paste!$I14325)-1),"")))</f>
        <v/>
      </c>
      <c r="D14328">
        <f>IF(GL_Paste!$B14325="","",IFERROR(INDEX(DeptName,MATCH($C14328,DeptTag,0)),"UNALLOCATED"))</f>
        <v/>
      </c>
      <c r="E14328">
        <f>IF(GL_Paste!$B14325="","",IFERROR(INDEX(AcctCat,MATCH(GL_Paste!$B14325&amp;"",AcctCode,0)),"UNKNOWN"))</f>
        <v/>
      </c>
      <c r="F14328">
        <f>IF(GL_Paste!$B14325="","",IFERROR(INDEX(AcctSub,MATCH(GL_Paste!$B14325&amp;"",AcctCode,0)),"UNKNOWN"))</f>
        <v/>
      </c>
    </row>
    <row r="14329">
      <c r="A14329" s="40">
        <f>IF(GL_Paste!$B14326="","",N(GL_Paste!$H14326)-N(GL_Paste!$G14326))</f>
        <v/>
      </c>
      <c r="B14329" s="43">
        <f>IF(GL_Paste!$B14326="","",DATE(YEAR(GL_Paste!$E14326),MONTH(GL_Paste!$E14326),1))</f>
        <v/>
      </c>
      <c r="C14329">
        <f>IF(GL_Paste!$B14326="","",IF(TRIM(GL_Paste!$M14326)&lt;&gt;"",TRIM(GL_Paste!$M14326),IFERROR(MID(GL_Paste!$I14326,FIND("[",GL_Paste!$I14326)+1,FIND("]",GL_Paste!$I14326)-FIND("[",GL_Paste!$I14326)-1),"")))</f>
        <v/>
      </c>
      <c r="D14329">
        <f>IF(GL_Paste!$B14326="","",IFERROR(INDEX(DeptName,MATCH($C14329,DeptTag,0)),"UNALLOCATED"))</f>
        <v/>
      </c>
      <c r="E14329">
        <f>IF(GL_Paste!$B14326="","",IFERROR(INDEX(AcctCat,MATCH(GL_Paste!$B14326&amp;"",AcctCode,0)),"UNKNOWN"))</f>
        <v/>
      </c>
      <c r="F14329">
        <f>IF(GL_Paste!$B14326="","",IFERROR(INDEX(AcctSub,MATCH(GL_Paste!$B14326&amp;"",AcctCode,0)),"UNKNOWN"))</f>
        <v/>
      </c>
    </row>
    <row r="14330">
      <c r="A14330" s="40">
        <f>IF(GL_Paste!$B14327="","",N(GL_Paste!$H14327)-N(GL_Paste!$G14327))</f>
        <v/>
      </c>
      <c r="B14330" s="43">
        <f>IF(GL_Paste!$B14327="","",DATE(YEAR(GL_Paste!$E14327),MONTH(GL_Paste!$E14327),1))</f>
        <v/>
      </c>
      <c r="C14330">
        <f>IF(GL_Paste!$B14327="","",IF(TRIM(GL_Paste!$M14327)&lt;&gt;"",TRIM(GL_Paste!$M14327),IFERROR(MID(GL_Paste!$I14327,FIND("[",GL_Paste!$I14327)+1,FIND("]",GL_Paste!$I14327)-FIND("[",GL_Paste!$I14327)-1),"")))</f>
        <v/>
      </c>
      <c r="D14330">
        <f>IF(GL_Paste!$B14327="","",IFERROR(INDEX(DeptName,MATCH($C14330,DeptTag,0)),"UNALLOCATED"))</f>
        <v/>
      </c>
      <c r="E14330">
        <f>IF(GL_Paste!$B14327="","",IFERROR(INDEX(AcctCat,MATCH(GL_Paste!$B14327&amp;"",AcctCode,0)),"UNKNOWN"))</f>
        <v/>
      </c>
      <c r="F14330">
        <f>IF(GL_Paste!$B14327="","",IFERROR(INDEX(AcctSub,MATCH(GL_Paste!$B14327&amp;"",AcctCode,0)),"UNKNOWN"))</f>
        <v/>
      </c>
    </row>
    <row r="14331">
      <c r="A14331" s="40">
        <f>IF(GL_Paste!$B14328="","",N(GL_Paste!$H14328)-N(GL_Paste!$G14328))</f>
        <v/>
      </c>
      <c r="B14331" s="43">
        <f>IF(GL_Paste!$B14328="","",DATE(YEAR(GL_Paste!$E14328),MONTH(GL_Paste!$E14328),1))</f>
        <v/>
      </c>
      <c r="C14331">
        <f>IF(GL_Paste!$B14328="","",IF(TRIM(GL_Paste!$M14328)&lt;&gt;"",TRIM(GL_Paste!$M14328),IFERROR(MID(GL_Paste!$I14328,FIND("[",GL_Paste!$I14328)+1,FIND("]",GL_Paste!$I14328)-FIND("[",GL_Paste!$I14328)-1),"")))</f>
        <v/>
      </c>
      <c r="D14331">
        <f>IF(GL_Paste!$B14328="","",IFERROR(INDEX(DeptName,MATCH($C14331,DeptTag,0)),"UNALLOCATED"))</f>
        <v/>
      </c>
      <c r="E14331">
        <f>IF(GL_Paste!$B14328="","",IFERROR(INDEX(AcctCat,MATCH(GL_Paste!$B14328&amp;"",AcctCode,0)),"UNKNOWN"))</f>
        <v/>
      </c>
      <c r="F14331">
        <f>IF(GL_Paste!$B14328="","",IFERROR(INDEX(AcctSub,MATCH(GL_Paste!$B14328&amp;"",AcctCode,0)),"UNKNOWN"))</f>
        <v/>
      </c>
    </row>
    <row r="14332">
      <c r="A14332" s="40">
        <f>IF(GL_Paste!$B14329="","",N(GL_Paste!$H14329)-N(GL_Paste!$G14329))</f>
        <v/>
      </c>
      <c r="B14332" s="43">
        <f>IF(GL_Paste!$B14329="","",DATE(YEAR(GL_Paste!$E14329),MONTH(GL_Paste!$E14329),1))</f>
        <v/>
      </c>
      <c r="C14332">
        <f>IF(GL_Paste!$B14329="","",IF(TRIM(GL_Paste!$M14329)&lt;&gt;"",TRIM(GL_Paste!$M14329),IFERROR(MID(GL_Paste!$I14329,FIND("[",GL_Paste!$I14329)+1,FIND("]",GL_Paste!$I14329)-FIND("[",GL_Paste!$I14329)-1),"")))</f>
        <v/>
      </c>
      <c r="D14332">
        <f>IF(GL_Paste!$B14329="","",IFERROR(INDEX(DeptName,MATCH($C14332,DeptTag,0)),"UNALLOCATED"))</f>
        <v/>
      </c>
      <c r="E14332">
        <f>IF(GL_Paste!$B14329="","",IFERROR(INDEX(AcctCat,MATCH(GL_Paste!$B14329&amp;"",AcctCode,0)),"UNKNOWN"))</f>
        <v/>
      </c>
      <c r="F14332">
        <f>IF(GL_Paste!$B14329="","",IFERROR(INDEX(AcctSub,MATCH(GL_Paste!$B14329&amp;"",AcctCode,0)),"UNKNOWN"))</f>
        <v/>
      </c>
    </row>
    <row r="14333">
      <c r="A14333" s="40">
        <f>IF(GL_Paste!$B14330="","",N(GL_Paste!$H14330)-N(GL_Paste!$G14330))</f>
        <v/>
      </c>
      <c r="B14333" s="43">
        <f>IF(GL_Paste!$B14330="","",DATE(YEAR(GL_Paste!$E14330),MONTH(GL_Paste!$E14330),1))</f>
        <v/>
      </c>
      <c r="C14333">
        <f>IF(GL_Paste!$B14330="","",IF(TRIM(GL_Paste!$M14330)&lt;&gt;"",TRIM(GL_Paste!$M14330),IFERROR(MID(GL_Paste!$I14330,FIND("[",GL_Paste!$I14330)+1,FIND("]",GL_Paste!$I14330)-FIND("[",GL_Paste!$I14330)-1),"")))</f>
        <v/>
      </c>
      <c r="D14333">
        <f>IF(GL_Paste!$B14330="","",IFERROR(INDEX(DeptName,MATCH($C14333,DeptTag,0)),"UNALLOCATED"))</f>
        <v/>
      </c>
      <c r="E14333">
        <f>IF(GL_Paste!$B14330="","",IFERROR(INDEX(AcctCat,MATCH(GL_Paste!$B14330&amp;"",AcctCode,0)),"UNKNOWN"))</f>
        <v/>
      </c>
      <c r="F14333">
        <f>IF(GL_Paste!$B14330="","",IFERROR(INDEX(AcctSub,MATCH(GL_Paste!$B14330&amp;"",AcctCode,0)),"UNKNOWN"))</f>
        <v/>
      </c>
    </row>
    <row r="14334">
      <c r="A14334" s="40">
        <f>IF(GL_Paste!$B14331="","",N(GL_Paste!$H14331)-N(GL_Paste!$G14331))</f>
        <v/>
      </c>
      <c r="B14334" s="43">
        <f>IF(GL_Paste!$B14331="","",DATE(YEAR(GL_Paste!$E14331),MONTH(GL_Paste!$E14331),1))</f>
        <v/>
      </c>
      <c r="C14334">
        <f>IF(GL_Paste!$B14331="","",IF(TRIM(GL_Paste!$M14331)&lt;&gt;"",TRIM(GL_Paste!$M14331),IFERROR(MID(GL_Paste!$I14331,FIND("[",GL_Paste!$I14331)+1,FIND("]",GL_Paste!$I14331)-FIND("[",GL_Paste!$I14331)-1),"")))</f>
        <v/>
      </c>
      <c r="D14334">
        <f>IF(GL_Paste!$B14331="","",IFERROR(INDEX(DeptName,MATCH($C14334,DeptTag,0)),"UNALLOCATED"))</f>
        <v/>
      </c>
      <c r="E14334">
        <f>IF(GL_Paste!$B14331="","",IFERROR(INDEX(AcctCat,MATCH(GL_Paste!$B14331&amp;"",AcctCode,0)),"UNKNOWN"))</f>
        <v/>
      </c>
      <c r="F14334">
        <f>IF(GL_Paste!$B14331="","",IFERROR(INDEX(AcctSub,MATCH(GL_Paste!$B14331&amp;"",AcctCode,0)),"UNKNOWN"))</f>
        <v/>
      </c>
    </row>
    <row r="14335">
      <c r="A14335" s="40">
        <f>IF(GL_Paste!$B14332="","",N(GL_Paste!$H14332)-N(GL_Paste!$G14332))</f>
        <v/>
      </c>
      <c r="B14335" s="43">
        <f>IF(GL_Paste!$B14332="","",DATE(YEAR(GL_Paste!$E14332),MONTH(GL_Paste!$E14332),1))</f>
        <v/>
      </c>
      <c r="C14335">
        <f>IF(GL_Paste!$B14332="","",IF(TRIM(GL_Paste!$M14332)&lt;&gt;"",TRIM(GL_Paste!$M14332),IFERROR(MID(GL_Paste!$I14332,FIND("[",GL_Paste!$I14332)+1,FIND("]",GL_Paste!$I14332)-FIND("[",GL_Paste!$I14332)-1),"")))</f>
        <v/>
      </c>
      <c r="D14335">
        <f>IF(GL_Paste!$B14332="","",IFERROR(INDEX(DeptName,MATCH($C14335,DeptTag,0)),"UNALLOCATED"))</f>
        <v/>
      </c>
      <c r="E14335">
        <f>IF(GL_Paste!$B14332="","",IFERROR(INDEX(AcctCat,MATCH(GL_Paste!$B14332&amp;"",AcctCode,0)),"UNKNOWN"))</f>
        <v/>
      </c>
      <c r="F14335">
        <f>IF(GL_Paste!$B14332="","",IFERROR(INDEX(AcctSub,MATCH(GL_Paste!$B14332&amp;"",AcctCode,0)),"UNKNOWN"))</f>
        <v/>
      </c>
    </row>
    <row r="14336">
      <c r="A14336" s="40">
        <f>IF(GL_Paste!$B14333="","",N(GL_Paste!$H14333)-N(GL_Paste!$G14333))</f>
        <v/>
      </c>
      <c r="B14336" s="43">
        <f>IF(GL_Paste!$B14333="","",DATE(YEAR(GL_Paste!$E14333),MONTH(GL_Paste!$E14333),1))</f>
        <v/>
      </c>
      <c r="C14336">
        <f>IF(GL_Paste!$B14333="","",IF(TRIM(GL_Paste!$M14333)&lt;&gt;"",TRIM(GL_Paste!$M14333),IFERROR(MID(GL_Paste!$I14333,FIND("[",GL_Paste!$I14333)+1,FIND("]",GL_Paste!$I14333)-FIND("[",GL_Paste!$I14333)-1),"")))</f>
        <v/>
      </c>
      <c r="D14336">
        <f>IF(GL_Paste!$B14333="","",IFERROR(INDEX(DeptName,MATCH($C14336,DeptTag,0)),"UNALLOCATED"))</f>
        <v/>
      </c>
      <c r="E14336">
        <f>IF(GL_Paste!$B14333="","",IFERROR(INDEX(AcctCat,MATCH(GL_Paste!$B14333&amp;"",AcctCode,0)),"UNKNOWN"))</f>
        <v/>
      </c>
      <c r="F14336">
        <f>IF(GL_Paste!$B14333="","",IFERROR(INDEX(AcctSub,MATCH(GL_Paste!$B14333&amp;"",AcctCode,0)),"UNKNOWN"))</f>
        <v/>
      </c>
    </row>
    <row r="14337">
      <c r="A14337" s="40">
        <f>IF(GL_Paste!$B14334="","",N(GL_Paste!$H14334)-N(GL_Paste!$G14334))</f>
        <v/>
      </c>
      <c r="B14337" s="43">
        <f>IF(GL_Paste!$B14334="","",DATE(YEAR(GL_Paste!$E14334),MONTH(GL_Paste!$E14334),1))</f>
        <v/>
      </c>
      <c r="C14337">
        <f>IF(GL_Paste!$B14334="","",IF(TRIM(GL_Paste!$M14334)&lt;&gt;"",TRIM(GL_Paste!$M14334),IFERROR(MID(GL_Paste!$I14334,FIND("[",GL_Paste!$I14334)+1,FIND("]",GL_Paste!$I14334)-FIND("[",GL_Paste!$I14334)-1),"")))</f>
        <v/>
      </c>
      <c r="D14337">
        <f>IF(GL_Paste!$B14334="","",IFERROR(INDEX(DeptName,MATCH($C14337,DeptTag,0)),"UNALLOCATED"))</f>
        <v/>
      </c>
      <c r="E14337">
        <f>IF(GL_Paste!$B14334="","",IFERROR(INDEX(AcctCat,MATCH(GL_Paste!$B14334&amp;"",AcctCode,0)),"UNKNOWN"))</f>
        <v/>
      </c>
      <c r="F14337">
        <f>IF(GL_Paste!$B14334="","",IFERROR(INDEX(AcctSub,MATCH(GL_Paste!$B14334&amp;"",AcctCode,0)),"UNKNOWN"))</f>
        <v/>
      </c>
    </row>
    <row r="14338">
      <c r="A14338" s="40">
        <f>IF(GL_Paste!$B14335="","",N(GL_Paste!$H14335)-N(GL_Paste!$G14335))</f>
        <v/>
      </c>
      <c r="B14338" s="43">
        <f>IF(GL_Paste!$B14335="","",DATE(YEAR(GL_Paste!$E14335),MONTH(GL_Paste!$E14335),1))</f>
        <v/>
      </c>
      <c r="C14338">
        <f>IF(GL_Paste!$B14335="","",IF(TRIM(GL_Paste!$M14335)&lt;&gt;"",TRIM(GL_Paste!$M14335),IFERROR(MID(GL_Paste!$I14335,FIND("[",GL_Paste!$I14335)+1,FIND("]",GL_Paste!$I14335)-FIND("[",GL_Paste!$I14335)-1),"")))</f>
        <v/>
      </c>
      <c r="D14338">
        <f>IF(GL_Paste!$B14335="","",IFERROR(INDEX(DeptName,MATCH($C14338,DeptTag,0)),"UNALLOCATED"))</f>
        <v/>
      </c>
      <c r="E14338">
        <f>IF(GL_Paste!$B14335="","",IFERROR(INDEX(AcctCat,MATCH(GL_Paste!$B14335&amp;"",AcctCode,0)),"UNKNOWN"))</f>
        <v/>
      </c>
      <c r="F14338">
        <f>IF(GL_Paste!$B14335="","",IFERROR(INDEX(AcctSub,MATCH(GL_Paste!$B14335&amp;"",AcctCode,0)),"UNKNOWN"))</f>
        <v/>
      </c>
    </row>
    <row r="14339">
      <c r="A14339" s="40">
        <f>IF(GL_Paste!$B14336="","",N(GL_Paste!$H14336)-N(GL_Paste!$G14336))</f>
        <v/>
      </c>
      <c r="B14339" s="43">
        <f>IF(GL_Paste!$B14336="","",DATE(YEAR(GL_Paste!$E14336),MONTH(GL_Paste!$E14336),1))</f>
        <v/>
      </c>
      <c r="C14339">
        <f>IF(GL_Paste!$B14336="","",IF(TRIM(GL_Paste!$M14336)&lt;&gt;"",TRIM(GL_Paste!$M14336),IFERROR(MID(GL_Paste!$I14336,FIND("[",GL_Paste!$I14336)+1,FIND("]",GL_Paste!$I14336)-FIND("[",GL_Paste!$I14336)-1),"")))</f>
        <v/>
      </c>
      <c r="D14339">
        <f>IF(GL_Paste!$B14336="","",IFERROR(INDEX(DeptName,MATCH($C14339,DeptTag,0)),"UNALLOCATED"))</f>
        <v/>
      </c>
      <c r="E14339">
        <f>IF(GL_Paste!$B14336="","",IFERROR(INDEX(AcctCat,MATCH(GL_Paste!$B14336&amp;"",AcctCode,0)),"UNKNOWN"))</f>
        <v/>
      </c>
      <c r="F14339">
        <f>IF(GL_Paste!$B14336="","",IFERROR(INDEX(AcctSub,MATCH(GL_Paste!$B14336&amp;"",AcctCode,0)),"UNKNOWN"))</f>
        <v/>
      </c>
    </row>
    <row r="14340">
      <c r="A14340" s="40">
        <f>IF(GL_Paste!$B14337="","",N(GL_Paste!$H14337)-N(GL_Paste!$G14337))</f>
        <v/>
      </c>
      <c r="B14340" s="43">
        <f>IF(GL_Paste!$B14337="","",DATE(YEAR(GL_Paste!$E14337),MONTH(GL_Paste!$E14337),1))</f>
        <v/>
      </c>
      <c r="C14340">
        <f>IF(GL_Paste!$B14337="","",IF(TRIM(GL_Paste!$M14337)&lt;&gt;"",TRIM(GL_Paste!$M14337),IFERROR(MID(GL_Paste!$I14337,FIND("[",GL_Paste!$I14337)+1,FIND("]",GL_Paste!$I14337)-FIND("[",GL_Paste!$I14337)-1),"")))</f>
        <v/>
      </c>
      <c r="D14340">
        <f>IF(GL_Paste!$B14337="","",IFERROR(INDEX(DeptName,MATCH($C14340,DeptTag,0)),"UNALLOCATED"))</f>
        <v/>
      </c>
      <c r="E14340">
        <f>IF(GL_Paste!$B14337="","",IFERROR(INDEX(AcctCat,MATCH(GL_Paste!$B14337&amp;"",AcctCode,0)),"UNKNOWN"))</f>
        <v/>
      </c>
      <c r="F14340">
        <f>IF(GL_Paste!$B14337="","",IFERROR(INDEX(AcctSub,MATCH(GL_Paste!$B14337&amp;"",AcctCode,0)),"UNKNOWN"))</f>
        <v/>
      </c>
    </row>
    <row r="14341">
      <c r="A14341" s="40">
        <f>IF(GL_Paste!$B14338="","",N(GL_Paste!$H14338)-N(GL_Paste!$G14338))</f>
        <v/>
      </c>
      <c r="B14341" s="43">
        <f>IF(GL_Paste!$B14338="","",DATE(YEAR(GL_Paste!$E14338),MONTH(GL_Paste!$E14338),1))</f>
        <v/>
      </c>
      <c r="C14341">
        <f>IF(GL_Paste!$B14338="","",IF(TRIM(GL_Paste!$M14338)&lt;&gt;"",TRIM(GL_Paste!$M14338),IFERROR(MID(GL_Paste!$I14338,FIND("[",GL_Paste!$I14338)+1,FIND("]",GL_Paste!$I14338)-FIND("[",GL_Paste!$I14338)-1),"")))</f>
        <v/>
      </c>
      <c r="D14341">
        <f>IF(GL_Paste!$B14338="","",IFERROR(INDEX(DeptName,MATCH($C14341,DeptTag,0)),"UNALLOCATED"))</f>
        <v/>
      </c>
      <c r="E14341">
        <f>IF(GL_Paste!$B14338="","",IFERROR(INDEX(AcctCat,MATCH(GL_Paste!$B14338&amp;"",AcctCode,0)),"UNKNOWN"))</f>
        <v/>
      </c>
      <c r="F14341">
        <f>IF(GL_Paste!$B14338="","",IFERROR(INDEX(AcctSub,MATCH(GL_Paste!$B14338&amp;"",AcctCode,0)),"UNKNOWN"))</f>
        <v/>
      </c>
    </row>
    <row r="14342">
      <c r="A14342" s="40">
        <f>IF(GL_Paste!$B14339="","",N(GL_Paste!$H14339)-N(GL_Paste!$G14339))</f>
        <v/>
      </c>
      <c r="B14342" s="43">
        <f>IF(GL_Paste!$B14339="","",DATE(YEAR(GL_Paste!$E14339),MONTH(GL_Paste!$E14339),1))</f>
        <v/>
      </c>
      <c r="C14342">
        <f>IF(GL_Paste!$B14339="","",IF(TRIM(GL_Paste!$M14339)&lt;&gt;"",TRIM(GL_Paste!$M14339),IFERROR(MID(GL_Paste!$I14339,FIND("[",GL_Paste!$I14339)+1,FIND("]",GL_Paste!$I14339)-FIND("[",GL_Paste!$I14339)-1),"")))</f>
        <v/>
      </c>
      <c r="D14342">
        <f>IF(GL_Paste!$B14339="","",IFERROR(INDEX(DeptName,MATCH($C14342,DeptTag,0)),"UNALLOCATED"))</f>
        <v/>
      </c>
      <c r="E14342">
        <f>IF(GL_Paste!$B14339="","",IFERROR(INDEX(AcctCat,MATCH(GL_Paste!$B14339&amp;"",AcctCode,0)),"UNKNOWN"))</f>
        <v/>
      </c>
      <c r="F14342">
        <f>IF(GL_Paste!$B14339="","",IFERROR(INDEX(AcctSub,MATCH(GL_Paste!$B14339&amp;"",AcctCode,0)),"UNKNOWN"))</f>
        <v/>
      </c>
    </row>
    <row r="14343">
      <c r="A14343" s="40">
        <f>IF(GL_Paste!$B14340="","",N(GL_Paste!$H14340)-N(GL_Paste!$G14340))</f>
        <v/>
      </c>
      <c r="B14343" s="43">
        <f>IF(GL_Paste!$B14340="","",DATE(YEAR(GL_Paste!$E14340),MONTH(GL_Paste!$E14340),1))</f>
        <v/>
      </c>
      <c r="C14343">
        <f>IF(GL_Paste!$B14340="","",IF(TRIM(GL_Paste!$M14340)&lt;&gt;"",TRIM(GL_Paste!$M14340),IFERROR(MID(GL_Paste!$I14340,FIND("[",GL_Paste!$I14340)+1,FIND("]",GL_Paste!$I14340)-FIND("[",GL_Paste!$I14340)-1),"")))</f>
        <v/>
      </c>
      <c r="D14343">
        <f>IF(GL_Paste!$B14340="","",IFERROR(INDEX(DeptName,MATCH($C14343,DeptTag,0)),"UNALLOCATED"))</f>
        <v/>
      </c>
      <c r="E14343">
        <f>IF(GL_Paste!$B14340="","",IFERROR(INDEX(AcctCat,MATCH(GL_Paste!$B14340&amp;"",AcctCode,0)),"UNKNOWN"))</f>
        <v/>
      </c>
      <c r="F14343">
        <f>IF(GL_Paste!$B14340="","",IFERROR(INDEX(AcctSub,MATCH(GL_Paste!$B14340&amp;"",AcctCode,0)),"UNKNOWN"))</f>
        <v/>
      </c>
    </row>
    <row r="14344">
      <c r="A14344" s="40">
        <f>IF(GL_Paste!$B14341="","",N(GL_Paste!$H14341)-N(GL_Paste!$G14341))</f>
        <v/>
      </c>
      <c r="B14344" s="43">
        <f>IF(GL_Paste!$B14341="","",DATE(YEAR(GL_Paste!$E14341),MONTH(GL_Paste!$E14341),1))</f>
        <v/>
      </c>
      <c r="C14344">
        <f>IF(GL_Paste!$B14341="","",IF(TRIM(GL_Paste!$M14341)&lt;&gt;"",TRIM(GL_Paste!$M14341),IFERROR(MID(GL_Paste!$I14341,FIND("[",GL_Paste!$I14341)+1,FIND("]",GL_Paste!$I14341)-FIND("[",GL_Paste!$I14341)-1),"")))</f>
        <v/>
      </c>
      <c r="D14344">
        <f>IF(GL_Paste!$B14341="","",IFERROR(INDEX(DeptName,MATCH($C14344,DeptTag,0)),"UNALLOCATED"))</f>
        <v/>
      </c>
      <c r="E14344">
        <f>IF(GL_Paste!$B14341="","",IFERROR(INDEX(AcctCat,MATCH(GL_Paste!$B14341&amp;"",AcctCode,0)),"UNKNOWN"))</f>
        <v/>
      </c>
      <c r="F14344">
        <f>IF(GL_Paste!$B14341="","",IFERROR(INDEX(AcctSub,MATCH(GL_Paste!$B14341&amp;"",AcctCode,0)),"UNKNOWN"))</f>
        <v/>
      </c>
    </row>
    <row r="14345">
      <c r="A14345" s="40">
        <f>IF(GL_Paste!$B14342="","",N(GL_Paste!$H14342)-N(GL_Paste!$G14342))</f>
        <v/>
      </c>
      <c r="B14345" s="43">
        <f>IF(GL_Paste!$B14342="","",DATE(YEAR(GL_Paste!$E14342),MONTH(GL_Paste!$E14342),1))</f>
        <v/>
      </c>
      <c r="C14345">
        <f>IF(GL_Paste!$B14342="","",IF(TRIM(GL_Paste!$M14342)&lt;&gt;"",TRIM(GL_Paste!$M14342),IFERROR(MID(GL_Paste!$I14342,FIND("[",GL_Paste!$I14342)+1,FIND("]",GL_Paste!$I14342)-FIND("[",GL_Paste!$I14342)-1),"")))</f>
        <v/>
      </c>
      <c r="D14345">
        <f>IF(GL_Paste!$B14342="","",IFERROR(INDEX(DeptName,MATCH($C14345,DeptTag,0)),"UNALLOCATED"))</f>
        <v/>
      </c>
      <c r="E14345">
        <f>IF(GL_Paste!$B14342="","",IFERROR(INDEX(AcctCat,MATCH(GL_Paste!$B14342&amp;"",AcctCode,0)),"UNKNOWN"))</f>
        <v/>
      </c>
      <c r="F14345">
        <f>IF(GL_Paste!$B14342="","",IFERROR(INDEX(AcctSub,MATCH(GL_Paste!$B14342&amp;"",AcctCode,0)),"UNKNOWN"))</f>
        <v/>
      </c>
    </row>
    <row r="14346">
      <c r="A14346" s="40">
        <f>IF(GL_Paste!$B14343="","",N(GL_Paste!$H14343)-N(GL_Paste!$G14343))</f>
        <v/>
      </c>
      <c r="B14346" s="43">
        <f>IF(GL_Paste!$B14343="","",DATE(YEAR(GL_Paste!$E14343),MONTH(GL_Paste!$E14343),1))</f>
        <v/>
      </c>
      <c r="C14346">
        <f>IF(GL_Paste!$B14343="","",IF(TRIM(GL_Paste!$M14343)&lt;&gt;"",TRIM(GL_Paste!$M14343),IFERROR(MID(GL_Paste!$I14343,FIND("[",GL_Paste!$I14343)+1,FIND("]",GL_Paste!$I14343)-FIND("[",GL_Paste!$I14343)-1),"")))</f>
        <v/>
      </c>
      <c r="D14346">
        <f>IF(GL_Paste!$B14343="","",IFERROR(INDEX(DeptName,MATCH($C14346,DeptTag,0)),"UNALLOCATED"))</f>
        <v/>
      </c>
      <c r="E14346">
        <f>IF(GL_Paste!$B14343="","",IFERROR(INDEX(AcctCat,MATCH(GL_Paste!$B14343&amp;"",AcctCode,0)),"UNKNOWN"))</f>
        <v/>
      </c>
      <c r="F14346">
        <f>IF(GL_Paste!$B14343="","",IFERROR(INDEX(AcctSub,MATCH(GL_Paste!$B14343&amp;"",AcctCode,0)),"UNKNOWN"))</f>
        <v/>
      </c>
    </row>
    <row r="14347">
      <c r="A14347" s="40">
        <f>IF(GL_Paste!$B14344="","",N(GL_Paste!$H14344)-N(GL_Paste!$G14344))</f>
        <v/>
      </c>
      <c r="B14347" s="43">
        <f>IF(GL_Paste!$B14344="","",DATE(YEAR(GL_Paste!$E14344),MONTH(GL_Paste!$E14344),1))</f>
        <v/>
      </c>
      <c r="C14347">
        <f>IF(GL_Paste!$B14344="","",IF(TRIM(GL_Paste!$M14344)&lt;&gt;"",TRIM(GL_Paste!$M14344),IFERROR(MID(GL_Paste!$I14344,FIND("[",GL_Paste!$I14344)+1,FIND("]",GL_Paste!$I14344)-FIND("[",GL_Paste!$I14344)-1),"")))</f>
        <v/>
      </c>
      <c r="D14347">
        <f>IF(GL_Paste!$B14344="","",IFERROR(INDEX(DeptName,MATCH($C14347,DeptTag,0)),"UNALLOCATED"))</f>
        <v/>
      </c>
      <c r="E14347">
        <f>IF(GL_Paste!$B14344="","",IFERROR(INDEX(AcctCat,MATCH(GL_Paste!$B14344&amp;"",AcctCode,0)),"UNKNOWN"))</f>
        <v/>
      </c>
      <c r="F14347">
        <f>IF(GL_Paste!$B14344="","",IFERROR(INDEX(AcctSub,MATCH(GL_Paste!$B14344&amp;"",AcctCode,0)),"UNKNOWN"))</f>
        <v/>
      </c>
    </row>
    <row r="14348">
      <c r="A14348" s="40">
        <f>IF(GL_Paste!$B14345="","",N(GL_Paste!$H14345)-N(GL_Paste!$G14345))</f>
        <v/>
      </c>
      <c r="B14348" s="43">
        <f>IF(GL_Paste!$B14345="","",DATE(YEAR(GL_Paste!$E14345),MONTH(GL_Paste!$E14345),1))</f>
        <v/>
      </c>
      <c r="C14348">
        <f>IF(GL_Paste!$B14345="","",IF(TRIM(GL_Paste!$M14345)&lt;&gt;"",TRIM(GL_Paste!$M14345),IFERROR(MID(GL_Paste!$I14345,FIND("[",GL_Paste!$I14345)+1,FIND("]",GL_Paste!$I14345)-FIND("[",GL_Paste!$I14345)-1),"")))</f>
        <v/>
      </c>
      <c r="D14348">
        <f>IF(GL_Paste!$B14345="","",IFERROR(INDEX(DeptName,MATCH($C14348,DeptTag,0)),"UNALLOCATED"))</f>
        <v/>
      </c>
      <c r="E14348">
        <f>IF(GL_Paste!$B14345="","",IFERROR(INDEX(AcctCat,MATCH(GL_Paste!$B14345&amp;"",AcctCode,0)),"UNKNOWN"))</f>
        <v/>
      </c>
      <c r="F14348">
        <f>IF(GL_Paste!$B14345="","",IFERROR(INDEX(AcctSub,MATCH(GL_Paste!$B14345&amp;"",AcctCode,0)),"UNKNOWN"))</f>
        <v/>
      </c>
    </row>
    <row r="14349">
      <c r="A14349" s="40">
        <f>IF(GL_Paste!$B14346="","",N(GL_Paste!$H14346)-N(GL_Paste!$G14346))</f>
        <v/>
      </c>
      <c r="B14349" s="43">
        <f>IF(GL_Paste!$B14346="","",DATE(YEAR(GL_Paste!$E14346),MONTH(GL_Paste!$E14346),1))</f>
        <v/>
      </c>
      <c r="C14349">
        <f>IF(GL_Paste!$B14346="","",IF(TRIM(GL_Paste!$M14346)&lt;&gt;"",TRIM(GL_Paste!$M14346),IFERROR(MID(GL_Paste!$I14346,FIND("[",GL_Paste!$I14346)+1,FIND("]",GL_Paste!$I14346)-FIND("[",GL_Paste!$I14346)-1),"")))</f>
        <v/>
      </c>
      <c r="D14349">
        <f>IF(GL_Paste!$B14346="","",IFERROR(INDEX(DeptName,MATCH($C14349,DeptTag,0)),"UNALLOCATED"))</f>
        <v/>
      </c>
      <c r="E14349">
        <f>IF(GL_Paste!$B14346="","",IFERROR(INDEX(AcctCat,MATCH(GL_Paste!$B14346&amp;"",AcctCode,0)),"UNKNOWN"))</f>
        <v/>
      </c>
      <c r="F14349">
        <f>IF(GL_Paste!$B14346="","",IFERROR(INDEX(AcctSub,MATCH(GL_Paste!$B14346&amp;"",AcctCode,0)),"UNKNOWN"))</f>
        <v/>
      </c>
    </row>
    <row r="14350">
      <c r="A14350" s="40">
        <f>IF(GL_Paste!$B14347="","",N(GL_Paste!$H14347)-N(GL_Paste!$G14347))</f>
        <v/>
      </c>
      <c r="B14350" s="43">
        <f>IF(GL_Paste!$B14347="","",DATE(YEAR(GL_Paste!$E14347),MONTH(GL_Paste!$E14347),1))</f>
        <v/>
      </c>
      <c r="C14350">
        <f>IF(GL_Paste!$B14347="","",IF(TRIM(GL_Paste!$M14347)&lt;&gt;"",TRIM(GL_Paste!$M14347),IFERROR(MID(GL_Paste!$I14347,FIND("[",GL_Paste!$I14347)+1,FIND("]",GL_Paste!$I14347)-FIND("[",GL_Paste!$I14347)-1),"")))</f>
        <v/>
      </c>
      <c r="D14350">
        <f>IF(GL_Paste!$B14347="","",IFERROR(INDEX(DeptName,MATCH($C14350,DeptTag,0)),"UNALLOCATED"))</f>
        <v/>
      </c>
      <c r="E14350">
        <f>IF(GL_Paste!$B14347="","",IFERROR(INDEX(AcctCat,MATCH(GL_Paste!$B14347&amp;"",AcctCode,0)),"UNKNOWN"))</f>
        <v/>
      </c>
      <c r="F14350">
        <f>IF(GL_Paste!$B14347="","",IFERROR(INDEX(AcctSub,MATCH(GL_Paste!$B14347&amp;"",AcctCode,0)),"UNKNOWN"))</f>
        <v/>
      </c>
    </row>
    <row r="14351">
      <c r="A14351" s="40">
        <f>IF(GL_Paste!$B14348="","",N(GL_Paste!$H14348)-N(GL_Paste!$G14348))</f>
        <v/>
      </c>
      <c r="B14351" s="43">
        <f>IF(GL_Paste!$B14348="","",DATE(YEAR(GL_Paste!$E14348),MONTH(GL_Paste!$E14348),1))</f>
        <v/>
      </c>
      <c r="C14351">
        <f>IF(GL_Paste!$B14348="","",IF(TRIM(GL_Paste!$M14348)&lt;&gt;"",TRIM(GL_Paste!$M14348),IFERROR(MID(GL_Paste!$I14348,FIND("[",GL_Paste!$I14348)+1,FIND("]",GL_Paste!$I14348)-FIND("[",GL_Paste!$I14348)-1),"")))</f>
        <v/>
      </c>
      <c r="D14351">
        <f>IF(GL_Paste!$B14348="","",IFERROR(INDEX(DeptName,MATCH($C14351,DeptTag,0)),"UNALLOCATED"))</f>
        <v/>
      </c>
      <c r="E14351">
        <f>IF(GL_Paste!$B14348="","",IFERROR(INDEX(AcctCat,MATCH(GL_Paste!$B14348&amp;"",AcctCode,0)),"UNKNOWN"))</f>
        <v/>
      </c>
      <c r="F14351">
        <f>IF(GL_Paste!$B14348="","",IFERROR(INDEX(AcctSub,MATCH(GL_Paste!$B14348&amp;"",AcctCode,0)),"UNKNOWN"))</f>
        <v/>
      </c>
    </row>
    <row r="14352">
      <c r="A14352" s="40">
        <f>IF(GL_Paste!$B14349="","",N(GL_Paste!$H14349)-N(GL_Paste!$G14349))</f>
        <v/>
      </c>
      <c r="B14352" s="43">
        <f>IF(GL_Paste!$B14349="","",DATE(YEAR(GL_Paste!$E14349),MONTH(GL_Paste!$E14349),1))</f>
        <v/>
      </c>
      <c r="C14352">
        <f>IF(GL_Paste!$B14349="","",IF(TRIM(GL_Paste!$M14349)&lt;&gt;"",TRIM(GL_Paste!$M14349),IFERROR(MID(GL_Paste!$I14349,FIND("[",GL_Paste!$I14349)+1,FIND("]",GL_Paste!$I14349)-FIND("[",GL_Paste!$I14349)-1),"")))</f>
        <v/>
      </c>
      <c r="D14352">
        <f>IF(GL_Paste!$B14349="","",IFERROR(INDEX(DeptName,MATCH($C14352,DeptTag,0)),"UNALLOCATED"))</f>
        <v/>
      </c>
      <c r="E14352">
        <f>IF(GL_Paste!$B14349="","",IFERROR(INDEX(AcctCat,MATCH(GL_Paste!$B14349&amp;"",AcctCode,0)),"UNKNOWN"))</f>
        <v/>
      </c>
      <c r="F14352">
        <f>IF(GL_Paste!$B14349="","",IFERROR(INDEX(AcctSub,MATCH(GL_Paste!$B14349&amp;"",AcctCode,0)),"UNKNOWN"))</f>
        <v/>
      </c>
    </row>
    <row r="14353">
      <c r="A14353" s="40">
        <f>IF(GL_Paste!$B14350="","",N(GL_Paste!$H14350)-N(GL_Paste!$G14350))</f>
        <v/>
      </c>
      <c r="B14353" s="43">
        <f>IF(GL_Paste!$B14350="","",DATE(YEAR(GL_Paste!$E14350),MONTH(GL_Paste!$E14350),1))</f>
        <v/>
      </c>
      <c r="C14353">
        <f>IF(GL_Paste!$B14350="","",IF(TRIM(GL_Paste!$M14350)&lt;&gt;"",TRIM(GL_Paste!$M14350),IFERROR(MID(GL_Paste!$I14350,FIND("[",GL_Paste!$I14350)+1,FIND("]",GL_Paste!$I14350)-FIND("[",GL_Paste!$I14350)-1),"")))</f>
        <v/>
      </c>
      <c r="D14353">
        <f>IF(GL_Paste!$B14350="","",IFERROR(INDEX(DeptName,MATCH($C14353,DeptTag,0)),"UNALLOCATED"))</f>
        <v/>
      </c>
      <c r="E14353">
        <f>IF(GL_Paste!$B14350="","",IFERROR(INDEX(AcctCat,MATCH(GL_Paste!$B14350&amp;"",AcctCode,0)),"UNKNOWN"))</f>
        <v/>
      </c>
      <c r="F14353">
        <f>IF(GL_Paste!$B14350="","",IFERROR(INDEX(AcctSub,MATCH(GL_Paste!$B14350&amp;"",AcctCode,0)),"UNKNOWN"))</f>
        <v/>
      </c>
    </row>
    <row r="14354">
      <c r="A14354" s="40">
        <f>IF(GL_Paste!$B14351="","",N(GL_Paste!$H14351)-N(GL_Paste!$G14351))</f>
        <v/>
      </c>
      <c r="B14354" s="43">
        <f>IF(GL_Paste!$B14351="","",DATE(YEAR(GL_Paste!$E14351),MONTH(GL_Paste!$E14351),1))</f>
        <v/>
      </c>
      <c r="C14354">
        <f>IF(GL_Paste!$B14351="","",IF(TRIM(GL_Paste!$M14351)&lt;&gt;"",TRIM(GL_Paste!$M14351),IFERROR(MID(GL_Paste!$I14351,FIND("[",GL_Paste!$I14351)+1,FIND("]",GL_Paste!$I14351)-FIND("[",GL_Paste!$I14351)-1),"")))</f>
        <v/>
      </c>
      <c r="D14354">
        <f>IF(GL_Paste!$B14351="","",IFERROR(INDEX(DeptName,MATCH($C14354,DeptTag,0)),"UNALLOCATED"))</f>
        <v/>
      </c>
      <c r="E14354">
        <f>IF(GL_Paste!$B14351="","",IFERROR(INDEX(AcctCat,MATCH(GL_Paste!$B14351&amp;"",AcctCode,0)),"UNKNOWN"))</f>
        <v/>
      </c>
      <c r="F14354">
        <f>IF(GL_Paste!$B14351="","",IFERROR(INDEX(AcctSub,MATCH(GL_Paste!$B14351&amp;"",AcctCode,0)),"UNKNOWN"))</f>
        <v/>
      </c>
    </row>
    <row r="14355">
      <c r="A14355" s="40">
        <f>IF(GL_Paste!$B14352="","",N(GL_Paste!$H14352)-N(GL_Paste!$G14352))</f>
        <v/>
      </c>
      <c r="B14355" s="43">
        <f>IF(GL_Paste!$B14352="","",DATE(YEAR(GL_Paste!$E14352),MONTH(GL_Paste!$E14352),1))</f>
        <v/>
      </c>
      <c r="C14355">
        <f>IF(GL_Paste!$B14352="","",IF(TRIM(GL_Paste!$M14352)&lt;&gt;"",TRIM(GL_Paste!$M14352),IFERROR(MID(GL_Paste!$I14352,FIND("[",GL_Paste!$I14352)+1,FIND("]",GL_Paste!$I14352)-FIND("[",GL_Paste!$I14352)-1),"")))</f>
        <v/>
      </c>
      <c r="D14355">
        <f>IF(GL_Paste!$B14352="","",IFERROR(INDEX(DeptName,MATCH($C14355,DeptTag,0)),"UNALLOCATED"))</f>
        <v/>
      </c>
      <c r="E14355">
        <f>IF(GL_Paste!$B14352="","",IFERROR(INDEX(AcctCat,MATCH(GL_Paste!$B14352&amp;"",AcctCode,0)),"UNKNOWN"))</f>
        <v/>
      </c>
      <c r="F14355">
        <f>IF(GL_Paste!$B14352="","",IFERROR(INDEX(AcctSub,MATCH(GL_Paste!$B14352&amp;"",AcctCode,0)),"UNKNOWN"))</f>
        <v/>
      </c>
    </row>
    <row r="14356">
      <c r="A14356" s="40">
        <f>IF(GL_Paste!$B14353="","",N(GL_Paste!$H14353)-N(GL_Paste!$G14353))</f>
        <v/>
      </c>
      <c r="B14356" s="43">
        <f>IF(GL_Paste!$B14353="","",DATE(YEAR(GL_Paste!$E14353),MONTH(GL_Paste!$E14353),1))</f>
        <v/>
      </c>
      <c r="C14356">
        <f>IF(GL_Paste!$B14353="","",IF(TRIM(GL_Paste!$M14353)&lt;&gt;"",TRIM(GL_Paste!$M14353),IFERROR(MID(GL_Paste!$I14353,FIND("[",GL_Paste!$I14353)+1,FIND("]",GL_Paste!$I14353)-FIND("[",GL_Paste!$I14353)-1),"")))</f>
        <v/>
      </c>
      <c r="D14356">
        <f>IF(GL_Paste!$B14353="","",IFERROR(INDEX(DeptName,MATCH($C14356,DeptTag,0)),"UNALLOCATED"))</f>
        <v/>
      </c>
      <c r="E14356">
        <f>IF(GL_Paste!$B14353="","",IFERROR(INDEX(AcctCat,MATCH(GL_Paste!$B14353&amp;"",AcctCode,0)),"UNKNOWN"))</f>
        <v/>
      </c>
      <c r="F14356">
        <f>IF(GL_Paste!$B14353="","",IFERROR(INDEX(AcctSub,MATCH(GL_Paste!$B14353&amp;"",AcctCode,0)),"UNKNOWN"))</f>
        <v/>
      </c>
    </row>
    <row r="14357">
      <c r="A14357" s="40">
        <f>IF(GL_Paste!$B14354="","",N(GL_Paste!$H14354)-N(GL_Paste!$G14354))</f>
        <v/>
      </c>
      <c r="B14357" s="43">
        <f>IF(GL_Paste!$B14354="","",DATE(YEAR(GL_Paste!$E14354),MONTH(GL_Paste!$E14354),1))</f>
        <v/>
      </c>
      <c r="C14357">
        <f>IF(GL_Paste!$B14354="","",IF(TRIM(GL_Paste!$M14354)&lt;&gt;"",TRIM(GL_Paste!$M14354),IFERROR(MID(GL_Paste!$I14354,FIND("[",GL_Paste!$I14354)+1,FIND("]",GL_Paste!$I14354)-FIND("[",GL_Paste!$I14354)-1),"")))</f>
        <v/>
      </c>
      <c r="D14357">
        <f>IF(GL_Paste!$B14354="","",IFERROR(INDEX(DeptName,MATCH($C14357,DeptTag,0)),"UNALLOCATED"))</f>
        <v/>
      </c>
      <c r="E14357">
        <f>IF(GL_Paste!$B14354="","",IFERROR(INDEX(AcctCat,MATCH(GL_Paste!$B14354&amp;"",AcctCode,0)),"UNKNOWN"))</f>
        <v/>
      </c>
      <c r="F14357">
        <f>IF(GL_Paste!$B14354="","",IFERROR(INDEX(AcctSub,MATCH(GL_Paste!$B14354&amp;"",AcctCode,0)),"UNKNOWN"))</f>
        <v/>
      </c>
    </row>
    <row r="14358">
      <c r="A14358" s="40">
        <f>IF(GL_Paste!$B14355="","",N(GL_Paste!$H14355)-N(GL_Paste!$G14355))</f>
        <v/>
      </c>
      <c r="B14358" s="43">
        <f>IF(GL_Paste!$B14355="","",DATE(YEAR(GL_Paste!$E14355),MONTH(GL_Paste!$E14355),1))</f>
        <v/>
      </c>
      <c r="C14358">
        <f>IF(GL_Paste!$B14355="","",IF(TRIM(GL_Paste!$M14355)&lt;&gt;"",TRIM(GL_Paste!$M14355),IFERROR(MID(GL_Paste!$I14355,FIND("[",GL_Paste!$I14355)+1,FIND("]",GL_Paste!$I14355)-FIND("[",GL_Paste!$I14355)-1),"")))</f>
        <v/>
      </c>
      <c r="D14358">
        <f>IF(GL_Paste!$B14355="","",IFERROR(INDEX(DeptName,MATCH($C14358,DeptTag,0)),"UNALLOCATED"))</f>
        <v/>
      </c>
      <c r="E14358">
        <f>IF(GL_Paste!$B14355="","",IFERROR(INDEX(AcctCat,MATCH(GL_Paste!$B14355&amp;"",AcctCode,0)),"UNKNOWN"))</f>
        <v/>
      </c>
      <c r="F14358">
        <f>IF(GL_Paste!$B14355="","",IFERROR(INDEX(AcctSub,MATCH(GL_Paste!$B14355&amp;"",AcctCode,0)),"UNKNOWN"))</f>
        <v/>
      </c>
    </row>
    <row r="14359">
      <c r="A14359" s="40">
        <f>IF(GL_Paste!$B14356="","",N(GL_Paste!$H14356)-N(GL_Paste!$G14356))</f>
        <v/>
      </c>
      <c r="B14359" s="43">
        <f>IF(GL_Paste!$B14356="","",DATE(YEAR(GL_Paste!$E14356),MONTH(GL_Paste!$E14356),1))</f>
        <v/>
      </c>
      <c r="C14359">
        <f>IF(GL_Paste!$B14356="","",IF(TRIM(GL_Paste!$M14356)&lt;&gt;"",TRIM(GL_Paste!$M14356),IFERROR(MID(GL_Paste!$I14356,FIND("[",GL_Paste!$I14356)+1,FIND("]",GL_Paste!$I14356)-FIND("[",GL_Paste!$I14356)-1),"")))</f>
        <v/>
      </c>
      <c r="D14359">
        <f>IF(GL_Paste!$B14356="","",IFERROR(INDEX(DeptName,MATCH($C14359,DeptTag,0)),"UNALLOCATED"))</f>
        <v/>
      </c>
      <c r="E14359">
        <f>IF(GL_Paste!$B14356="","",IFERROR(INDEX(AcctCat,MATCH(GL_Paste!$B14356&amp;"",AcctCode,0)),"UNKNOWN"))</f>
        <v/>
      </c>
      <c r="F14359">
        <f>IF(GL_Paste!$B14356="","",IFERROR(INDEX(AcctSub,MATCH(GL_Paste!$B14356&amp;"",AcctCode,0)),"UNKNOWN"))</f>
        <v/>
      </c>
    </row>
    <row r="14360">
      <c r="A14360" s="40">
        <f>IF(GL_Paste!$B14357="","",N(GL_Paste!$H14357)-N(GL_Paste!$G14357))</f>
        <v/>
      </c>
      <c r="B14360" s="43">
        <f>IF(GL_Paste!$B14357="","",DATE(YEAR(GL_Paste!$E14357),MONTH(GL_Paste!$E14357),1))</f>
        <v/>
      </c>
      <c r="C14360">
        <f>IF(GL_Paste!$B14357="","",IF(TRIM(GL_Paste!$M14357)&lt;&gt;"",TRIM(GL_Paste!$M14357),IFERROR(MID(GL_Paste!$I14357,FIND("[",GL_Paste!$I14357)+1,FIND("]",GL_Paste!$I14357)-FIND("[",GL_Paste!$I14357)-1),"")))</f>
        <v/>
      </c>
      <c r="D14360">
        <f>IF(GL_Paste!$B14357="","",IFERROR(INDEX(DeptName,MATCH($C14360,DeptTag,0)),"UNALLOCATED"))</f>
        <v/>
      </c>
      <c r="E14360">
        <f>IF(GL_Paste!$B14357="","",IFERROR(INDEX(AcctCat,MATCH(GL_Paste!$B14357&amp;"",AcctCode,0)),"UNKNOWN"))</f>
        <v/>
      </c>
      <c r="F14360">
        <f>IF(GL_Paste!$B14357="","",IFERROR(INDEX(AcctSub,MATCH(GL_Paste!$B14357&amp;"",AcctCode,0)),"UNKNOWN"))</f>
        <v/>
      </c>
    </row>
    <row r="14361">
      <c r="A14361" s="40">
        <f>IF(GL_Paste!$B14358="","",N(GL_Paste!$H14358)-N(GL_Paste!$G14358))</f>
        <v/>
      </c>
      <c r="B14361" s="43">
        <f>IF(GL_Paste!$B14358="","",DATE(YEAR(GL_Paste!$E14358),MONTH(GL_Paste!$E14358),1))</f>
        <v/>
      </c>
      <c r="C14361">
        <f>IF(GL_Paste!$B14358="","",IF(TRIM(GL_Paste!$M14358)&lt;&gt;"",TRIM(GL_Paste!$M14358),IFERROR(MID(GL_Paste!$I14358,FIND("[",GL_Paste!$I14358)+1,FIND("]",GL_Paste!$I14358)-FIND("[",GL_Paste!$I14358)-1),"")))</f>
        <v/>
      </c>
      <c r="D14361">
        <f>IF(GL_Paste!$B14358="","",IFERROR(INDEX(DeptName,MATCH($C14361,DeptTag,0)),"UNALLOCATED"))</f>
        <v/>
      </c>
      <c r="E14361">
        <f>IF(GL_Paste!$B14358="","",IFERROR(INDEX(AcctCat,MATCH(GL_Paste!$B14358&amp;"",AcctCode,0)),"UNKNOWN"))</f>
        <v/>
      </c>
      <c r="F14361">
        <f>IF(GL_Paste!$B14358="","",IFERROR(INDEX(AcctSub,MATCH(GL_Paste!$B14358&amp;"",AcctCode,0)),"UNKNOWN"))</f>
        <v/>
      </c>
    </row>
    <row r="14362">
      <c r="A14362" s="40">
        <f>IF(GL_Paste!$B14359="","",N(GL_Paste!$H14359)-N(GL_Paste!$G14359))</f>
        <v/>
      </c>
      <c r="B14362" s="43">
        <f>IF(GL_Paste!$B14359="","",DATE(YEAR(GL_Paste!$E14359),MONTH(GL_Paste!$E14359),1))</f>
        <v/>
      </c>
      <c r="C14362">
        <f>IF(GL_Paste!$B14359="","",IF(TRIM(GL_Paste!$M14359)&lt;&gt;"",TRIM(GL_Paste!$M14359),IFERROR(MID(GL_Paste!$I14359,FIND("[",GL_Paste!$I14359)+1,FIND("]",GL_Paste!$I14359)-FIND("[",GL_Paste!$I14359)-1),"")))</f>
        <v/>
      </c>
      <c r="D14362">
        <f>IF(GL_Paste!$B14359="","",IFERROR(INDEX(DeptName,MATCH($C14362,DeptTag,0)),"UNALLOCATED"))</f>
        <v/>
      </c>
      <c r="E14362">
        <f>IF(GL_Paste!$B14359="","",IFERROR(INDEX(AcctCat,MATCH(GL_Paste!$B14359&amp;"",AcctCode,0)),"UNKNOWN"))</f>
        <v/>
      </c>
      <c r="F14362">
        <f>IF(GL_Paste!$B14359="","",IFERROR(INDEX(AcctSub,MATCH(GL_Paste!$B14359&amp;"",AcctCode,0)),"UNKNOWN"))</f>
        <v/>
      </c>
    </row>
    <row r="14363">
      <c r="A14363" s="40">
        <f>IF(GL_Paste!$B14360="","",N(GL_Paste!$H14360)-N(GL_Paste!$G14360))</f>
        <v/>
      </c>
      <c r="B14363" s="43">
        <f>IF(GL_Paste!$B14360="","",DATE(YEAR(GL_Paste!$E14360),MONTH(GL_Paste!$E14360),1))</f>
        <v/>
      </c>
      <c r="C14363">
        <f>IF(GL_Paste!$B14360="","",IF(TRIM(GL_Paste!$M14360)&lt;&gt;"",TRIM(GL_Paste!$M14360),IFERROR(MID(GL_Paste!$I14360,FIND("[",GL_Paste!$I14360)+1,FIND("]",GL_Paste!$I14360)-FIND("[",GL_Paste!$I14360)-1),"")))</f>
        <v/>
      </c>
      <c r="D14363">
        <f>IF(GL_Paste!$B14360="","",IFERROR(INDEX(DeptName,MATCH($C14363,DeptTag,0)),"UNALLOCATED"))</f>
        <v/>
      </c>
      <c r="E14363">
        <f>IF(GL_Paste!$B14360="","",IFERROR(INDEX(AcctCat,MATCH(GL_Paste!$B14360&amp;"",AcctCode,0)),"UNKNOWN"))</f>
        <v/>
      </c>
      <c r="F14363">
        <f>IF(GL_Paste!$B14360="","",IFERROR(INDEX(AcctSub,MATCH(GL_Paste!$B14360&amp;"",AcctCode,0)),"UNKNOWN"))</f>
        <v/>
      </c>
    </row>
    <row r="14364">
      <c r="A14364" s="40">
        <f>IF(GL_Paste!$B14361="","",N(GL_Paste!$H14361)-N(GL_Paste!$G14361))</f>
        <v/>
      </c>
      <c r="B14364" s="43">
        <f>IF(GL_Paste!$B14361="","",DATE(YEAR(GL_Paste!$E14361),MONTH(GL_Paste!$E14361),1))</f>
        <v/>
      </c>
      <c r="C14364">
        <f>IF(GL_Paste!$B14361="","",IF(TRIM(GL_Paste!$M14361)&lt;&gt;"",TRIM(GL_Paste!$M14361),IFERROR(MID(GL_Paste!$I14361,FIND("[",GL_Paste!$I14361)+1,FIND("]",GL_Paste!$I14361)-FIND("[",GL_Paste!$I14361)-1),"")))</f>
        <v/>
      </c>
      <c r="D14364">
        <f>IF(GL_Paste!$B14361="","",IFERROR(INDEX(DeptName,MATCH($C14364,DeptTag,0)),"UNALLOCATED"))</f>
        <v/>
      </c>
      <c r="E14364">
        <f>IF(GL_Paste!$B14361="","",IFERROR(INDEX(AcctCat,MATCH(GL_Paste!$B14361&amp;"",AcctCode,0)),"UNKNOWN"))</f>
        <v/>
      </c>
      <c r="F14364">
        <f>IF(GL_Paste!$B14361="","",IFERROR(INDEX(AcctSub,MATCH(GL_Paste!$B14361&amp;"",AcctCode,0)),"UNKNOWN"))</f>
        <v/>
      </c>
    </row>
    <row r="14365">
      <c r="A14365" s="40">
        <f>IF(GL_Paste!$B14362="","",N(GL_Paste!$H14362)-N(GL_Paste!$G14362))</f>
        <v/>
      </c>
      <c r="B14365" s="43">
        <f>IF(GL_Paste!$B14362="","",DATE(YEAR(GL_Paste!$E14362),MONTH(GL_Paste!$E14362),1))</f>
        <v/>
      </c>
      <c r="C14365">
        <f>IF(GL_Paste!$B14362="","",IF(TRIM(GL_Paste!$M14362)&lt;&gt;"",TRIM(GL_Paste!$M14362),IFERROR(MID(GL_Paste!$I14362,FIND("[",GL_Paste!$I14362)+1,FIND("]",GL_Paste!$I14362)-FIND("[",GL_Paste!$I14362)-1),"")))</f>
        <v/>
      </c>
      <c r="D14365">
        <f>IF(GL_Paste!$B14362="","",IFERROR(INDEX(DeptName,MATCH($C14365,DeptTag,0)),"UNALLOCATED"))</f>
        <v/>
      </c>
      <c r="E14365">
        <f>IF(GL_Paste!$B14362="","",IFERROR(INDEX(AcctCat,MATCH(GL_Paste!$B14362&amp;"",AcctCode,0)),"UNKNOWN"))</f>
        <v/>
      </c>
      <c r="F14365">
        <f>IF(GL_Paste!$B14362="","",IFERROR(INDEX(AcctSub,MATCH(GL_Paste!$B14362&amp;"",AcctCode,0)),"UNKNOWN"))</f>
        <v/>
      </c>
    </row>
    <row r="14366">
      <c r="A14366" s="40">
        <f>IF(GL_Paste!$B14363="","",N(GL_Paste!$H14363)-N(GL_Paste!$G14363))</f>
        <v/>
      </c>
      <c r="B14366" s="43">
        <f>IF(GL_Paste!$B14363="","",DATE(YEAR(GL_Paste!$E14363),MONTH(GL_Paste!$E14363),1))</f>
        <v/>
      </c>
      <c r="C14366">
        <f>IF(GL_Paste!$B14363="","",IF(TRIM(GL_Paste!$M14363)&lt;&gt;"",TRIM(GL_Paste!$M14363),IFERROR(MID(GL_Paste!$I14363,FIND("[",GL_Paste!$I14363)+1,FIND("]",GL_Paste!$I14363)-FIND("[",GL_Paste!$I14363)-1),"")))</f>
        <v/>
      </c>
      <c r="D14366">
        <f>IF(GL_Paste!$B14363="","",IFERROR(INDEX(DeptName,MATCH($C14366,DeptTag,0)),"UNALLOCATED"))</f>
        <v/>
      </c>
      <c r="E14366">
        <f>IF(GL_Paste!$B14363="","",IFERROR(INDEX(AcctCat,MATCH(GL_Paste!$B14363&amp;"",AcctCode,0)),"UNKNOWN"))</f>
        <v/>
      </c>
      <c r="F14366">
        <f>IF(GL_Paste!$B14363="","",IFERROR(INDEX(AcctSub,MATCH(GL_Paste!$B14363&amp;"",AcctCode,0)),"UNKNOWN"))</f>
        <v/>
      </c>
    </row>
    <row r="14367">
      <c r="A14367" s="40">
        <f>IF(GL_Paste!$B14364="","",N(GL_Paste!$H14364)-N(GL_Paste!$G14364))</f>
        <v/>
      </c>
      <c r="B14367" s="43">
        <f>IF(GL_Paste!$B14364="","",DATE(YEAR(GL_Paste!$E14364),MONTH(GL_Paste!$E14364),1))</f>
        <v/>
      </c>
      <c r="C14367">
        <f>IF(GL_Paste!$B14364="","",IF(TRIM(GL_Paste!$M14364)&lt;&gt;"",TRIM(GL_Paste!$M14364),IFERROR(MID(GL_Paste!$I14364,FIND("[",GL_Paste!$I14364)+1,FIND("]",GL_Paste!$I14364)-FIND("[",GL_Paste!$I14364)-1),"")))</f>
        <v/>
      </c>
      <c r="D14367">
        <f>IF(GL_Paste!$B14364="","",IFERROR(INDEX(DeptName,MATCH($C14367,DeptTag,0)),"UNALLOCATED"))</f>
        <v/>
      </c>
      <c r="E14367">
        <f>IF(GL_Paste!$B14364="","",IFERROR(INDEX(AcctCat,MATCH(GL_Paste!$B14364&amp;"",AcctCode,0)),"UNKNOWN"))</f>
        <v/>
      </c>
      <c r="F14367">
        <f>IF(GL_Paste!$B14364="","",IFERROR(INDEX(AcctSub,MATCH(GL_Paste!$B14364&amp;"",AcctCode,0)),"UNKNOWN"))</f>
        <v/>
      </c>
    </row>
    <row r="14368">
      <c r="A14368" s="40">
        <f>IF(GL_Paste!$B14365="","",N(GL_Paste!$H14365)-N(GL_Paste!$G14365))</f>
        <v/>
      </c>
      <c r="B14368" s="43">
        <f>IF(GL_Paste!$B14365="","",DATE(YEAR(GL_Paste!$E14365),MONTH(GL_Paste!$E14365),1))</f>
        <v/>
      </c>
      <c r="C14368">
        <f>IF(GL_Paste!$B14365="","",IF(TRIM(GL_Paste!$M14365)&lt;&gt;"",TRIM(GL_Paste!$M14365),IFERROR(MID(GL_Paste!$I14365,FIND("[",GL_Paste!$I14365)+1,FIND("]",GL_Paste!$I14365)-FIND("[",GL_Paste!$I14365)-1),"")))</f>
        <v/>
      </c>
      <c r="D14368">
        <f>IF(GL_Paste!$B14365="","",IFERROR(INDEX(DeptName,MATCH($C14368,DeptTag,0)),"UNALLOCATED"))</f>
        <v/>
      </c>
      <c r="E14368">
        <f>IF(GL_Paste!$B14365="","",IFERROR(INDEX(AcctCat,MATCH(GL_Paste!$B14365&amp;"",AcctCode,0)),"UNKNOWN"))</f>
        <v/>
      </c>
      <c r="F14368">
        <f>IF(GL_Paste!$B14365="","",IFERROR(INDEX(AcctSub,MATCH(GL_Paste!$B14365&amp;"",AcctCode,0)),"UNKNOWN"))</f>
        <v/>
      </c>
    </row>
    <row r="14369">
      <c r="A14369" s="40">
        <f>IF(GL_Paste!$B14366="","",N(GL_Paste!$H14366)-N(GL_Paste!$G14366))</f>
        <v/>
      </c>
      <c r="B14369" s="43">
        <f>IF(GL_Paste!$B14366="","",DATE(YEAR(GL_Paste!$E14366),MONTH(GL_Paste!$E14366),1))</f>
        <v/>
      </c>
      <c r="C14369">
        <f>IF(GL_Paste!$B14366="","",IF(TRIM(GL_Paste!$M14366)&lt;&gt;"",TRIM(GL_Paste!$M14366),IFERROR(MID(GL_Paste!$I14366,FIND("[",GL_Paste!$I14366)+1,FIND("]",GL_Paste!$I14366)-FIND("[",GL_Paste!$I14366)-1),"")))</f>
        <v/>
      </c>
      <c r="D14369">
        <f>IF(GL_Paste!$B14366="","",IFERROR(INDEX(DeptName,MATCH($C14369,DeptTag,0)),"UNALLOCATED"))</f>
        <v/>
      </c>
      <c r="E14369">
        <f>IF(GL_Paste!$B14366="","",IFERROR(INDEX(AcctCat,MATCH(GL_Paste!$B14366&amp;"",AcctCode,0)),"UNKNOWN"))</f>
        <v/>
      </c>
      <c r="F14369">
        <f>IF(GL_Paste!$B14366="","",IFERROR(INDEX(AcctSub,MATCH(GL_Paste!$B14366&amp;"",AcctCode,0)),"UNKNOWN"))</f>
        <v/>
      </c>
    </row>
    <row r="14370">
      <c r="A14370" s="40">
        <f>IF(GL_Paste!$B14367="","",N(GL_Paste!$H14367)-N(GL_Paste!$G14367))</f>
        <v/>
      </c>
      <c r="B14370" s="43">
        <f>IF(GL_Paste!$B14367="","",DATE(YEAR(GL_Paste!$E14367),MONTH(GL_Paste!$E14367),1))</f>
        <v/>
      </c>
      <c r="C14370">
        <f>IF(GL_Paste!$B14367="","",IF(TRIM(GL_Paste!$M14367)&lt;&gt;"",TRIM(GL_Paste!$M14367),IFERROR(MID(GL_Paste!$I14367,FIND("[",GL_Paste!$I14367)+1,FIND("]",GL_Paste!$I14367)-FIND("[",GL_Paste!$I14367)-1),"")))</f>
        <v/>
      </c>
      <c r="D14370">
        <f>IF(GL_Paste!$B14367="","",IFERROR(INDEX(DeptName,MATCH($C14370,DeptTag,0)),"UNALLOCATED"))</f>
        <v/>
      </c>
      <c r="E14370">
        <f>IF(GL_Paste!$B14367="","",IFERROR(INDEX(AcctCat,MATCH(GL_Paste!$B14367&amp;"",AcctCode,0)),"UNKNOWN"))</f>
        <v/>
      </c>
      <c r="F14370">
        <f>IF(GL_Paste!$B14367="","",IFERROR(INDEX(AcctSub,MATCH(GL_Paste!$B14367&amp;"",AcctCode,0)),"UNKNOWN"))</f>
        <v/>
      </c>
    </row>
    <row r="14371">
      <c r="A14371" s="40">
        <f>IF(GL_Paste!$B14368="","",N(GL_Paste!$H14368)-N(GL_Paste!$G14368))</f>
        <v/>
      </c>
      <c r="B14371" s="43">
        <f>IF(GL_Paste!$B14368="","",DATE(YEAR(GL_Paste!$E14368),MONTH(GL_Paste!$E14368),1))</f>
        <v/>
      </c>
      <c r="C14371">
        <f>IF(GL_Paste!$B14368="","",IF(TRIM(GL_Paste!$M14368)&lt;&gt;"",TRIM(GL_Paste!$M14368),IFERROR(MID(GL_Paste!$I14368,FIND("[",GL_Paste!$I14368)+1,FIND("]",GL_Paste!$I14368)-FIND("[",GL_Paste!$I14368)-1),"")))</f>
        <v/>
      </c>
      <c r="D14371">
        <f>IF(GL_Paste!$B14368="","",IFERROR(INDEX(DeptName,MATCH($C14371,DeptTag,0)),"UNALLOCATED"))</f>
        <v/>
      </c>
      <c r="E14371">
        <f>IF(GL_Paste!$B14368="","",IFERROR(INDEX(AcctCat,MATCH(GL_Paste!$B14368&amp;"",AcctCode,0)),"UNKNOWN"))</f>
        <v/>
      </c>
      <c r="F14371">
        <f>IF(GL_Paste!$B14368="","",IFERROR(INDEX(AcctSub,MATCH(GL_Paste!$B14368&amp;"",AcctCode,0)),"UNKNOWN"))</f>
        <v/>
      </c>
    </row>
    <row r="14372">
      <c r="A14372" s="40">
        <f>IF(GL_Paste!$B14369="","",N(GL_Paste!$H14369)-N(GL_Paste!$G14369))</f>
        <v/>
      </c>
      <c r="B14372" s="43">
        <f>IF(GL_Paste!$B14369="","",DATE(YEAR(GL_Paste!$E14369),MONTH(GL_Paste!$E14369),1))</f>
        <v/>
      </c>
      <c r="C14372">
        <f>IF(GL_Paste!$B14369="","",IF(TRIM(GL_Paste!$M14369)&lt;&gt;"",TRIM(GL_Paste!$M14369),IFERROR(MID(GL_Paste!$I14369,FIND("[",GL_Paste!$I14369)+1,FIND("]",GL_Paste!$I14369)-FIND("[",GL_Paste!$I14369)-1),"")))</f>
        <v/>
      </c>
      <c r="D14372">
        <f>IF(GL_Paste!$B14369="","",IFERROR(INDEX(DeptName,MATCH($C14372,DeptTag,0)),"UNALLOCATED"))</f>
        <v/>
      </c>
      <c r="E14372">
        <f>IF(GL_Paste!$B14369="","",IFERROR(INDEX(AcctCat,MATCH(GL_Paste!$B14369&amp;"",AcctCode,0)),"UNKNOWN"))</f>
        <v/>
      </c>
      <c r="F14372">
        <f>IF(GL_Paste!$B14369="","",IFERROR(INDEX(AcctSub,MATCH(GL_Paste!$B14369&amp;"",AcctCode,0)),"UNKNOWN"))</f>
        <v/>
      </c>
    </row>
    <row r="14373">
      <c r="A14373" s="40">
        <f>IF(GL_Paste!$B14370="","",N(GL_Paste!$H14370)-N(GL_Paste!$G14370))</f>
        <v/>
      </c>
      <c r="B14373" s="43">
        <f>IF(GL_Paste!$B14370="","",DATE(YEAR(GL_Paste!$E14370),MONTH(GL_Paste!$E14370),1))</f>
        <v/>
      </c>
      <c r="C14373">
        <f>IF(GL_Paste!$B14370="","",IF(TRIM(GL_Paste!$M14370)&lt;&gt;"",TRIM(GL_Paste!$M14370),IFERROR(MID(GL_Paste!$I14370,FIND("[",GL_Paste!$I14370)+1,FIND("]",GL_Paste!$I14370)-FIND("[",GL_Paste!$I14370)-1),"")))</f>
        <v/>
      </c>
      <c r="D14373">
        <f>IF(GL_Paste!$B14370="","",IFERROR(INDEX(DeptName,MATCH($C14373,DeptTag,0)),"UNALLOCATED"))</f>
        <v/>
      </c>
      <c r="E14373">
        <f>IF(GL_Paste!$B14370="","",IFERROR(INDEX(AcctCat,MATCH(GL_Paste!$B14370&amp;"",AcctCode,0)),"UNKNOWN"))</f>
        <v/>
      </c>
      <c r="F14373">
        <f>IF(GL_Paste!$B14370="","",IFERROR(INDEX(AcctSub,MATCH(GL_Paste!$B14370&amp;"",AcctCode,0)),"UNKNOWN"))</f>
        <v/>
      </c>
    </row>
    <row r="14374">
      <c r="A14374" s="40">
        <f>IF(GL_Paste!$B14371="","",N(GL_Paste!$H14371)-N(GL_Paste!$G14371))</f>
        <v/>
      </c>
      <c r="B14374" s="43">
        <f>IF(GL_Paste!$B14371="","",DATE(YEAR(GL_Paste!$E14371),MONTH(GL_Paste!$E14371),1))</f>
        <v/>
      </c>
      <c r="C14374">
        <f>IF(GL_Paste!$B14371="","",IF(TRIM(GL_Paste!$M14371)&lt;&gt;"",TRIM(GL_Paste!$M14371),IFERROR(MID(GL_Paste!$I14371,FIND("[",GL_Paste!$I14371)+1,FIND("]",GL_Paste!$I14371)-FIND("[",GL_Paste!$I14371)-1),"")))</f>
        <v/>
      </c>
      <c r="D14374">
        <f>IF(GL_Paste!$B14371="","",IFERROR(INDEX(DeptName,MATCH($C14374,DeptTag,0)),"UNALLOCATED"))</f>
        <v/>
      </c>
      <c r="E14374">
        <f>IF(GL_Paste!$B14371="","",IFERROR(INDEX(AcctCat,MATCH(GL_Paste!$B14371&amp;"",AcctCode,0)),"UNKNOWN"))</f>
        <v/>
      </c>
      <c r="F14374">
        <f>IF(GL_Paste!$B14371="","",IFERROR(INDEX(AcctSub,MATCH(GL_Paste!$B14371&amp;"",AcctCode,0)),"UNKNOWN"))</f>
        <v/>
      </c>
    </row>
    <row r="14375">
      <c r="A14375" s="40">
        <f>IF(GL_Paste!$B14372="","",N(GL_Paste!$H14372)-N(GL_Paste!$G14372))</f>
        <v/>
      </c>
      <c r="B14375" s="43">
        <f>IF(GL_Paste!$B14372="","",DATE(YEAR(GL_Paste!$E14372),MONTH(GL_Paste!$E14372),1))</f>
        <v/>
      </c>
      <c r="C14375">
        <f>IF(GL_Paste!$B14372="","",IF(TRIM(GL_Paste!$M14372)&lt;&gt;"",TRIM(GL_Paste!$M14372),IFERROR(MID(GL_Paste!$I14372,FIND("[",GL_Paste!$I14372)+1,FIND("]",GL_Paste!$I14372)-FIND("[",GL_Paste!$I14372)-1),"")))</f>
        <v/>
      </c>
      <c r="D14375">
        <f>IF(GL_Paste!$B14372="","",IFERROR(INDEX(DeptName,MATCH($C14375,DeptTag,0)),"UNALLOCATED"))</f>
        <v/>
      </c>
      <c r="E14375">
        <f>IF(GL_Paste!$B14372="","",IFERROR(INDEX(AcctCat,MATCH(GL_Paste!$B14372&amp;"",AcctCode,0)),"UNKNOWN"))</f>
        <v/>
      </c>
      <c r="F14375">
        <f>IF(GL_Paste!$B14372="","",IFERROR(INDEX(AcctSub,MATCH(GL_Paste!$B14372&amp;"",AcctCode,0)),"UNKNOWN"))</f>
        <v/>
      </c>
    </row>
    <row r="14376">
      <c r="A14376" s="40">
        <f>IF(GL_Paste!$B14373="","",N(GL_Paste!$H14373)-N(GL_Paste!$G14373))</f>
        <v/>
      </c>
      <c r="B14376" s="43">
        <f>IF(GL_Paste!$B14373="","",DATE(YEAR(GL_Paste!$E14373),MONTH(GL_Paste!$E14373),1))</f>
        <v/>
      </c>
      <c r="C14376">
        <f>IF(GL_Paste!$B14373="","",IF(TRIM(GL_Paste!$M14373)&lt;&gt;"",TRIM(GL_Paste!$M14373),IFERROR(MID(GL_Paste!$I14373,FIND("[",GL_Paste!$I14373)+1,FIND("]",GL_Paste!$I14373)-FIND("[",GL_Paste!$I14373)-1),"")))</f>
        <v/>
      </c>
      <c r="D14376">
        <f>IF(GL_Paste!$B14373="","",IFERROR(INDEX(DeptName,MATCH($C14376,DeptTag,0)),"UNALLOCATED"))</f>
        <v/>
      </c>
      <c r="E14376">
        <f>IF(GL_Paste!$B14373="","",IFERROR(INDEX(AcctCat,MATCH(GL_Paste!$B14373&amp;"",AcctCode,0)),"UNKNOWN"))</f>
        <v/>
      </c>
      <c r="F14376">
        <f>IF(GL_Paste!$B14373="","",IFERROR(INDEX(AcctSub,MATCH(GL_Paste!$B14373&amp;"",AcctCode,0)),"UNKNOWN"))</f>
        <v/>
      </c>
    </row>
    <row r="14377">
      <c r="A14377" s="40">
        <f>IF(GL_Paste!$B14374="","",N(GL_Paste!$H14374)-N(GL_Paste!$G14374))</f>
        <v/>
      </c>
      <c r="B14377" s="43">
        <f>IF(GL_Paste!$B14374="","",DATE(YEAR(GL_Paste!$E14374),MONTH(GL_Paste!$E14374),1))</f>
        <v/>
      </c>
      <c r="C14377">
        <f>IF(GL_Paste!$B14374="","",IF(TRIM(GL_Paste!$M14374)&lt;&gt;"",TRIM(GL_Paste!$M14374),IFERROR(MID(GL_Paste!$I14374,FIND("[",GL_Paste!$I14374)+1,FIND("]",GL_Paste!$I14374)-FIND("[",GL_Paste!$I14374)-1),"")))</f>
        <v/>
      </c>
      <c r="D14377">
        <f>IF(GL_Paste!$B14374="","",IFERROR(INDEX(DeptName,MATCH($C14377,DeptTag,0)),"UNALLOCATED"))</f>
        <v/>
      </c>
      <c r="E14377">
        <f>IF(GL_Paste!$B14374="","",IFERROR(INDEX(AcctCat,MATCH(GL_Paste!$B14374&amp;"",AcctCode,0)),"UNKNOWN"))</f>
        <v/>
      </c>
      <c r="F14377">
        <f>IF(GL_Paste!$B14374="","",IFERROR(INDEX(AcctSub,MATCH(GL_Paste!$B14374&amp;"",AcctCode,0)),"UNKNOWN"))</f>
        <v/>
      </c>
    </row>
    <row r="14378">
      <c r="A14378" s="40">
        <f>IF(GL_Paste!$B14375="","",N(GL_Paste!$H14375)-N(GL_Paste!$G14375))</f>
        <v/>
      </c>
      <c r="B14378" s="43">
        <f>IF(GL_Paste!$B14375="","",DATE(YEAR(GL_Paste!$E14375),MONTH(GL_Paste!$E14375),1))</f>
        <v/>
      </c>
      <c r="C14378">
        <f>IF(GL_Paste!$B14375="","",IF(TRIM(GL_Paste!$M14375)&lt;&gt;"",TRIM(GL_Paste!$M14375),IFERROR(MID(GL_Paste!$I14375,FIND("[",GL_Paste!$I14375)+1,FIND("]",GL_Paste!$I14375)-FIND("[",GL_Paste!$I14375)-1),"")))</f>
        <v/>
      </c>
      <c r="D14378">
        <f>IF(GL_Paste!$B14375="","",IFERROR(INDEX(DeptName,MATCH($C14378,DeptTag,0)),"UNALLOCATED"))</f>
        <v/>
      </c>
      <c r="E14378">
        <f>IF(GL_Paste!$B14375="","",IFERROR(INDEX(AcctCat,MATCH(GL_Paste!$B14375&amp;"",AcctCode,0)),"UNKNOWN"))</f>
        <v/>
      </c>
      <c r="F14378">
        <f>IF(GL_Paste!$B14375="","",IFERROR(INDEX(AcctSub,MATCH(GL_Paste!$B14375&amp;"",AcctCode,0)),"UNKNOWN"))</f>
        <v/>
      </c>
    </row>
    <row r="14379">
      <c r="A14379" s="40">
        <f>IF(GL_Paste!$B14376="","",N(GL_Paste!$H14376)-N(GL_Paste!$G14376))</f>
        <v/>
      </c>
      <c r="B14379" s="43">
        <f>IF(GL_Paste!$B14376="","",DATE(YEAR(GL_Paste!$E14376),MONTH(GL_Paste!$E14376),1))</f>
        <v/>
      </c>
      <c r="C14379">
        <f>IF(GL_Paste!$B14376="","",IF(TRIM(GL_Paste!$M14376)&lt;&gt;"",TRIM(GL_Paste!$M14376),IFERROR(MID(GL_Paste!$I14376,FIND("[",GL_Paste!$I14376)+1,FIND("]",GL_Paste!$I14376)-FIND("[",GL_Paste!$I14376)-1),"")))</f>
        <v/>
      </c>
      <c r="D14379">
        <f>IF(GL_Paste!$B14376="","",IFERROR(INDEX(DeptName,MATCH($C14379,DeptTag,0)),"UNALLOCATED"))</f>
        <v/>
      </c>
      <c r="E14379">
        <f>IF(GL_Paste!$B14376="","",IFERROR(INDEX(AcctCat,MATCH(GL_Paste!$B14376&amp;"",AcctCode,0)),"UNKNOWN"))</f>
        <v/>
      </c>
      <c r="F14379">
        <f>IF(GL_Paste!$B14376="","",IFERROR(INDEX(AcctSub,MATCH(GL_Paste!$B14376&amp;"",AcctCode,0)),"UNKNOWN"))</f>
        <v/>
      </c>
    </row>
    <row r="14380">
      <c r="A14380" s="40">
        <f>IF(GL_Paste!$B14377="","",N(GL_Paste!$H14377)-N(GL_Paste!$G14377))</f>
        <v/>
      </c>
      <c r="B14380" s="43">
        <f>IF(GL_Paste!$B14377="","",DATE(YEAR(GL_Paste!$E14377),MONTH(GL_Paste!$E14377),1))</f>
        <v/>
      </c>
      <c r="C14380">
        <f>IF(GL_Paste!$B14377="","",IF(TRIM(GL_Paste!$M14377)&lt;&gt;"",TRIM(GL_Paste!$M14377),IFERROR(MID(GL_Paste!$I14377,FIND("[",GL_Paste!$I14377)+1,FIND("]",GL_Paste!$I14377)-FIND("[",GL_Paste!$I14377)-1),"")))</f>
        <v/>
      </c>
      <c r="D14380">
        <f>IF(GL_Paste!$B14377="","",IFERROR(INDEX(DeptName,MATCH($C14380,DeptTag,0)),"UNALLOCATED"))</f>
        <v/>
      </c>
      <c r="E14380">
        <f>IF(GL_Paste!$B14377="","",IFERROR(INDEX(AcctCat,MATCH(GL_Paste!$B14377&amp;"",AcctCode,0)),"UNKNOWN"))</f>
        <v/>
      </c>
      <c r="F14380">
        <f>IF(GL_Paste!$B14377="","",IFERROR(INDEX(AcctSub,MATCH(GL_Paste!$B14377&amp;"",AcctCode,0)),"UNKNOWN"))</f>
        <v/>
      </c>
    </row>
    <row r="14381">
      <c r="A14381" s="40">
        <f>IF(GL_Paste!$B14378="","",N(GL_Paste!$H14378)-N(GL_Paste!$G14378))</f>
        <v/>
      </c>
      <c r="B14381" s="43">
        <f>IF(GL_Paste!$B14378="","",DATE(YEAR(GL_Paste!$E14378),MONTH(GL_Paste!$E14378),1))</f>
        <v/>
      </c>
      <c r="C14381">
        <f>IF(GL_Paste!$B14378="","",IF(TRIM(GL_Paste!$M14378)&lt;&gt;"",TRIM(GL_Paste!$M14378),IFERROR(MID(GL_Paste!$I14378,FIND("[",GL_Paste!$I14378)+1,FIND("]",GL_Paste!$I14378)-FIND("[",GL_Paste!$I14378)-1),"")))</f>
        <v/>
      </c>
      <c r="D14381">
        <f>IF(GL_Paste!$B14378="","",IFERROR(INDEX(DeptName,MATCH($C14381,DeptTag,0)),"UNALLOCATED"))</f>
        <v/>
      </c>
      <c r="E14381">
        <f>IF(GL_Paste!$B14378="","",IFERROR(INDEX(AcctCat,MATCH(GL_Paste!$B14378&amp;"",AcctCode,0)),"UNKNOWN"))</f>
        <v/>
      </c>
      <c r="F14381">
        <f>IF(GL_Paste!$B14378="","",IFERROR(INDEX(AcctSub,MATCH(GL_Paste!$B14378&amp;"",AcctCode,0)),"UNKNOWN"))</f>
        <v/>
      </c>
    </row>
    <row r="14382">
      <c r="A14382" s="40">
        <f>IF(GL_Paste!$B14379="","",N(GL_Paste!$H14379)-N(GL_Paste!$G14379))</f>
        <v/>
      </c>
      <c r="B14382" s="43">
        <f>IF(GL_Paste!$B14379="","",DATE(YEAR(GL_Paste!$E14379),MONTH(GL_Paste!$E14379),1))</f>
        <v/>
      </c>
      <c r="C14382">
        <f>IF(GL_Paste!$B14379="","",IF(TRIM(GL_Paste!$M14379)&lt;&gt;"",TRIM(GL_Paste!$M14379),IFERROR(MID(GL_Paste!$I14379,FIND("[",GL_Paste!$I14379)+1,FIND("]",GL_Paste!$I14379)-FIND("[",GL_Paste!$I14379)-1),"")))</f>
        <v/>
      </c>
      <c r="D14382">
        <f>IF(GL_Paste!$B14379="","",IFERROR(INDEX(DeptName,MATCH($C14382,DeptTag,0)),"UNALLOCATED"))</f>
        <v/>
      </c>
      <c r="E14382">
        <f>IF(GL_Paste!$B14379="","",IFERROR(INDEX(AcctCat,MATCH(GL_Paste!$B14379&amp;"",AcctCode,0)),"UNKNOWN"))</f>
        <v/>
      </c>
      <c r="F14382">
        <f>IF(GL_Paste!$B14379="","",IFERROR(INDEX(AcctSub,MATCH(GL_Paste!$B14379&amp;"",AcctCode,0)),"UNKNOWN"))</f>
        <v/>
      </c>
    </row>
    <row r="14383">
      <c r="A14383" s="40">
        <f>IF(GL_Paste!$B14380="","",N(GL_Paste!$H14380)-N(GL_Paste!$G14380))</f>
        <v/>
      </c>
      <c r="B14383" s="43">
        <f>IF(GL_Paste!$B14380="","",DATE(YEAR(GL_Paste!$E14380),MONTH(GL_Paste!$E14380),1))</f>
        <v/>
      </c>
      <c r="C14383">
        <f>IF(GL_Paste!$B14380="","",IF(TRIM(GL_Paste!$M14380)&lt;&gt;"",TRIM(GL_Paste!$M14380),IFERROR(MID(GL_Paste!$I14380,FIND("[",GL_Paste!$I14380)+1,FIND("]",GL_Paste!$I14380)-FIND("[",GL_Paste!$I14380)-1),"")))</f>
        <v/>
      </c>
      <c r="D14383">
        <f>IF(GL_Paste!$B14380="","",IFERROR(INDEX(DeptName,MATCH($C14383,DeptTag,0)),"UNALLOCATED"))</f>
        <v/>
      </c>
      <c r="E14383">
        <f>IF(GL_Paste!$B14380="","",IFERROR(INDEX(AcctCat,MATCH(GL_Paste!$B14380&amp;"",AcctCode,0)),"UNKNOWN"))</f>
        <v/>
      </c>
      <c r="F14383">
        <f>IF(GL_Paste!$B14380="","",IFERROR(INDEX(AcctSub,MATCH(GL_Paste!$B14380&amp;"",AcctCode,0)),"UNKNOWN"))</f>
        <v/>
      </c>
    </row>
    <row r="14384">
      <c r="A14384" s="40">
        <f>IF(GL_Paste!$B14381="","",N(GL_Paste!$H14381)-N(GL_Paste!$G14381))</f>
        <v/>
      </c>
      <c r="B14384" s="43">
        <f>IF(GL_Paste!$B14381="","",DATE(YEAR(GL_Paste!$E14381),MONTH(GL_Paste!$E14381),1))</f>
        <v/>
      </c>
      <c r="C14384">
        <f>IF(GL_Paste!$B14381="","",IF(TRIM(GL_Paste!$M14381)&lt;&gt;"",TRIM(GL_Paste!$M14381),IFERROR(MID(GL_Paste!$I14381,FIND("[",GL_Paste!$I14381)+1,FIND("]",GL_Paste!$I14381)-FIND("[",GL_Paste!$I14381)-1),"")))</f>
        <v/>
      </c>
      <c r="D14384">
        <f>IF(GL_Paste!$B14381="","",IFERROR(INDEX(DeptName,MATCH($C14384,DeptTag,0)),"UNALLOCATED"))</f>
        <v/>
      </c>
      <c r="E14384">
        <f>IF(GL_Paste!$B14381="","",IFERROR(INDEX(AcctCat,MATCH(GL_Paste!$B14381&amp;"",AcctCode,0)),"UNKNOWN"))</f>
        <v/>
      </c>
      <c r="F14384">
        <f>IF(GL_Paste!$B14381="","",IFERROR(INDEX(AcctSub,MATCH(GL_Paste!$B14381&amp;"",AcctCode,0)),"UNKNOWN"))</f>
        <v/>
      </c>
    </row>
    <row r="14385">
      <c r="A14385" s="40">
        <f>IF(GL_Paste!$B14382="","",N(GL_Paste!$H14382)-N(GL_Paste!$G14382))</f>
        <v/>
      </c>
      <c r="B14385" s="43">
        <f>IF(GL_Paste!$B14382="","",DATE(YEAR(GL_Paste!$E14382),MONTH(GL_Paste!$E14382),1))</f>
        <v/>
      </c>
      <c r="C14385">
        <f>IF(GL_Paste!$B14382="","",IF(TRIM(GL_Paste!$M14382)&lt;&gt;"",TRIM(GL_Paste!$M14382),IFERROR(MID(GL_Paste!$I14382,FIND("[",GL_Paste!$I14382)+1,FIND("]",GL_Paste!$I14382)-FIND("[",GL_Paste!$I14382)-1),"")))</f>
        <v/>
      </c>
      <c r="D14385">
        <f>IF(GL_Paste!$B14382="","",IFERROR(INDEX(DeptName,MATCH($C14385,DeptTag,0)),"UNALLOCATED"))</f>
        <v/>
      </c>
      <c r="E14385">
        <f>IF(GL_Paste!$B14382="","",IFERROR(INDEX(AcctCat,MATCH(GL_Paste!$B14382&amp;"",AcctCode,0)),"UNKNOWN"))</f>
        <v/>
      </c>
      <c r="F14385">
        <f>IF(GL_Paste!$B14382="","",IFERROR(INDEX(AcctSub,MATCH(GL_Paste!$B14382&amp;"",AcctCode,0)),"UNKNOWN"))</f>
        <v/>
      </c>
    </row>
    <row r="14386">
      <c r="A14386" s="40">
        <f>IF(GL_Paste!$B14383="","",N(GL_Paste!$H14383)-N(GL_Paste!$G14383))</f>
        <v/>
      </c>
      <c r="B14386" s="43">
        <f>IF(GL_Paste!$B14383="","",DATE(YEAR(GL_Paste!$E14383),MONTH(GL_Paste!$E14383),1))</f>
        <v/>
      </c>
      <c r="C14386">
        <f>IF(GL_Paste!$B14383="","",IF(TRIM(GL_Paste!$M14383)&lt;&gt;"",TRIM(GL_Paste!$M14383),IFERROR(MID(GL_Paste!$I14383,FIND("[",GL_Paste!$I14383)+1,FIND("]",GL_Paste!$I14383)-FIND("[",GL_Paste!$I14383)-1),"")))</f>
        <v/>
      </c>
      <c r="D14386">
        <f>IF(GL_Paste!$B14383="","",IFERROR(INDEX(DeptName,MATCH($C14386,DeptTag,0)),"UNALLOCATED"))</f>
        <v/>
      </c>
      <c r="E14386">
        <f>IF(GL_Paste!$B14383="","",IFERROR(INDEX(AcctCat,MATCH(GL_Paste!$B14383&amp;"",AcctCode,0)),"UNKNOWN"))</f>
        <v/>
      </c>
      <c r="F14386">
        <f>IF(GL_Paste!$B14383="","",IFERROR(INDEX(AcctSub,MATCH(GL_Paste!$B14383&amp;"",AcctCode,0)),"UNKNOWN"))</f>
        <v/>
      </c>
    </row>
    <row r="14387">
      <c r="A14387" s="40">
        <f>IF(GL_Paste!$B14384="","",N(GL_Paste!$H14384)-N(GL_Paste!$G14384))</f>
        <v/>
      </c>
      <c r="B14387" s="43">
        <f>IF(GL_Paste!$B14384="","",DATE(YEAR(GL_Paste!$E14384),MONTH(GL_Paste!$E14384),1))</f>
        <v/>
      </c>
      <c r="C14387">
        <f>IF(GL_Paste!$B14384="","",IF(TRIM(GL_Paste!$M14384)&lt;&gt;"",TRIM(GL_Paste!$M14384),IFERROR(MID(GL_Paste!$I14384,FIND("[",GL_Paste!$I14384)+1,FIND("]",GL_Paste!$I14384)-FIND("[",GL_Paste!$I14384)-1),"")))</f>
        <v/>
      </c>
      <c r="D14387">
        <f>IF(GL_Paste!$B14384="","",IFERROR(INDEX(DeptName,MATCH($C14387,DeptTag,0)),"UNALLOCATED"))</f>
        <v/>
      </c>
      <c r="E14387">
        <f>IF(GL_Paste!$B14384="","",IFERROR(INDEX(AcctCat,MATCH(GL_Paste!$B14384&amp;"",AcctCode,0)),"UNKNOWN"))</f>
        <v/>
      </c>
      <c r="F14387">
        <f>IF(GL_Paste!$B14384="","",IFERROR(INDEX(AcctSub,MATCH(GL_Paste!$B14384&amp;"",AcctCode,0)),"UNKNOWN"))</f>
        <v/>
      </c>
    </row>
    <row r="14388">
      <c r="A14388" s="40">
        <f>IF(GL_Paste!$B14385="","",N(GL_Paste!$H14385)-N(GL_Paste!$G14385))</f>
        <v/>
      </c>
      <c r="B14388" s="43">
        <f>IF(GL_Paste!$B14385="","",DATE(YEAR(GL_Paste!$E14385),MONTH(GL_Paste!$E14385),1))</f>
        <v/>
      </c>
      <c r="C14388">
        <f>IF(GL_Paste!$B14385="","",IF(TRIM(GL_Paste!$M14385)&lt;&gt;"",TRIM(GL_Paste!$M14385),IFERROR(MID(GL_Paste!$I14385,FIND("[",GL_Paste!$I14385)+1,FIND("]",GL_Paste!$I14385)-FIND("[",GL_Paste!$I14385)-1),"")))</f>
        <v/>
      </c>
      <c r="D14388">
        <f>IF(GL_Paste!$B14385="","",IFERROR(INDEX(DeptName,MATCH($C14388,DeptTag,0)),"UNALLOCATED"))</f>
        <v/>
      </c>
      <c r="E14388">
        <f>IF(GL_Paste!$B14385="","",IFERROR(INDEX(AcctCat,MATCH(GL_Paste!$B14385&amp;"",AcctCode,0)),"UNKNOWN"))</f>
        <v/>
      </c>
      <c r="F14388">
        <f>IF(GL_Paste!$B14385="","",IFERROR(INDEX(AcctSub,MATCH(GL_Paste!$B14385&amp;"",AcctCode,0)),"UNKNOWN"))</f>
        <v/>
      </c>
    </row>
    <row r="14389">
      <c r="A14389" s="40">
        <f>IF(GL_Paste!$B14386="","",N(GL_Paste!$H14386)-N(GL_Paste!$G14386))</f>
        <v/>
      </c>
      <c r="B14389" s="43">
        <f>IF(GL_Paste!$B14386="","",DATE(YEAR(GL_Paste!$E14386),MONTH(GL_Paste!$E14386),1))</f>
        <v/>
      </c>
      <c r="C14389">
        <f>IF(GL_Paste!$B14386="","",IF(TRIM(GL_Paste!$M14386)&lt;&gt;"",TRIM(GL_Paste!$M14386),IFERROR(MID(GL_Paste!$I14386,FIND("[",GL_Paste!$I14386)+1,FIND("]",GL_Paste!$I14386)-FIND("[",GL_Paste!$I14386)-1),"")))</f>
        <v/>
      </c>
      <c r="D14389">
        <f>IF(GL_Paste!$B14386="","",IFERROR(INDEX(DeptName,MATCH($C14389,DeptTag,0)),"UNALLOCATED"))</f>
        <v/>
      </c>
      <c r="E14389">
        <f>IF(GL_Paste!$B14386="","",IFERROR(INDEX(AcctCat,MATCH(GL_Paste!$B14386&amp;"",AcctCode,0)),"UNKNOWN"))</f>
        <v/>
      </c>
      <c r="F14389">
        <f>IF(GL_Paste!$B14386="","",IFERROR(INDEX(AcctSub,MATCH(GL_Paste!$B14386&amp;"",AcctCode,0)),"UNKNOWN"))</f>
        <v/>
      </c>
    </row>
    <row r="14390">
      <c r="A14390" s="40">
        <f>IF(GL_Paste!$B14387="","",N(GL_Paste!$H14387)-N(GL_Paste!$G14387))</f>
        <v/>
      </c>
      <c r="B14390" s="43">
        <f>IF(GL_Paste!$B14387="","",DATE(YEAR(GL_Paste!$E14387),MONTH(GL_Paste!$E14387),1))</f>
        <v/>
      </c>
      <c r="C14390">
        <f>IF(GL_Paste!$B14387="","",IF(TRIM(GL_Paste!$M14387)&lt;&gt;"",TRIM(GL_Paste!$M14387),IFERROR(MID(GL_Paste!$I14387,FIND("[",GL_Paste!$I14387)+1,FIND("]",GL_Paste!$I14387)-FIND("[",GL_Paste!$I14387)-1),"")))</f>
        <v/>
      </c>
      <c r="D14390">
        <f>IF(GL_Paste!$B14387="","",IFERROR(INDEX(DeptName,MATCH($C14390,DeptTag,0)),"UNALLOCATED"))</f>
        <v/>
      </c>
      <c r="E14390">
        <f>IF(GL_Paste!$B14387="","",IFERROR(INDEX(AcctCat,MATCH(GL_Paste!$B14387&amp;"",AcctCode,0)),"UNKNOWN"))</f>
        <v/>
      </c>
      <c r="F14390">
        <f>IF(GL_Paste!$B14387="","",IFERROR(INDEX(AcctSub,MATCH(GL_Paste!$B14387&amp;"",AcctCode,0)),"UNKNOWN"))</f>
        <v/>
      </c>
    </row>
    <row r="14391">
      <c r="A14391" s="40">
        <f>IF(GL_Paste!$B14388="","",N(GL_Paste!$H14388)-N(GL_Paste!$G14388))</f>
        <v/>
      </c>
      <c r="B14391" s="43">
        <f>IF(GL_Paste!$B14388="","",DATE(YEAR(GL_Paste!$E14388),MONTH(GL_Paste!$E14388),1))</f>
        <v/>
      </c>
      <c r="C14391">
        <f>IF(GL_Paste!$B14388="","",IF(TRIM(GL_Paste!$M14388)&lt;&gt;"",TRIM(GL_Paste!$M14388),IFERROR(MID(GL_Paste!$I14388,FIND("[",GL_Paste!$I14388)+1,FIND("]",GL_Paste!$I14388)-FIND("[",GL_Paste!$I14388)-1),"")))</f>
        <v/>
      </c>
      <c r="D14391">
        <f>IF(GL_Paste!$B14388="","",IFERROR(INDEX(DeptName,MATCH($C14391,DeptTag,0)),"UNALLOCATED"))</f>
        <v/>
      </c>
      <c r="E14391">
        <f>IF(GL_Paste!$B14388="","",IFERROR(INDEX(AcctCat,MATCH(GL_Paste!$B14388&amp;"",AcctCode,0)),"UNKNOWN"))</f>
        <v/>
      </c>
      <c r="F14391">
        <f>IF(GL_Paste!$B14388="","",IFERROR(INDEX(AcctSub,MATCH(GL_Paste!$B14388&amp;"",AcctCode,0)),"UNKNOWN"))</f>
        <v/>
      </c>
    </row>
    <row r="14392">
      <c r="A14392" s="40">
        <f>IF(GL_Paste!$B14389="","",N(GL_Paste!$H14389)-N(GL_Paste!$G14389))</f>
        <v/>
      </c>
      <c r="B14392" s="43">
        <f>IF(GL_Paste!$B14389="","",DATE(YEAR(GL_Paste!$E14389),MONTH(GL_Paste!$E14389),1))</f>
        <v/>
      </c>
      <c r="C14392">
        <f>IF(GL_Paste!$B14389="","",IF(TRIM(GL_Paste!$M14389)&lt;&gt;"",TRIM(GL_Paste!$M14389),IFERROR(MID(GL_Paste!$I14389,FIND("[",GL_Paste!$I14389)+1,FIND("]",GL_Paste!$I14389)-FIND("[",GL_Paste!$I14389)-1),"")))</f>
        <v/>
      </c>
      <c r="D14392">
        <f>IF(GL_Paste!$B14389="","",IFERROR(INDEX(DeptName,MATCH($C14392,DeptTag,0)),"UNALLOCATED"))</f>
        <v/>
      </c>
      <c r="E14392">
        <f>IF(GL_Paste!$B14389="","",IFERROR(INDEX(AcctCat,MATCH(GL_Paste!$B14389&amp;"",AcctCode,0)),"UNKNOWN"))</f>
        <v/>
      </c>
      <c r="F14392">
        <f>IF(GL_Paste!$B14389="","",IFERROR(INDEX(AcctSub,MATCH(GL_Paste!$B14389&amp;"",AcctCode,0)),"UNKNOWN"))</f>
        <v/>
      </c>
    </row>
    <row r="14393">
      <c r="A14393" s="40">
        <f>IF(GL_Paste!$B14390="","",N(GL_Paste!$H14390)-N(GL_Paste!$G14390))</f>
        <v/>
      </c>
      <c r="B14393" s="43">
        <f>IF(GL_Paste!$B14390="","",DATE(YEAR(GL_Paste!$E14390),MONTH(GL_Paste!$E14390),1))</f>
        <v/>
      </c>
      <c r="C14393">
        <f>IF(GL_Paste!$B14390="","",IF(TRIM(GL_Paste!$M14390)&lt;&gt;"",TRIM(GL_Paste!$M14390),IFERROR(MID(GL_Paste!$I14390,FIND("[",GL_Paste!$I14390)+1,FIND("]",GL_Paste!$I14390)-FIND("[",GL_Paste!$I14390)-1),"")))</f>
        <v/>
      </c>
      <c r="D14393">
        <f>IF(GL_Paste!$B14390="","",IFERROR(INDEX(DeptName,MATCH($C14393,DeptTag,0)),"UNALLOCATED"))</f>
        <v/>
      </c>
      <c r="E14393">
        <f>IF(GL_Paste!$B14390="","",IFERROR(INDEX(AcctCat,MATCH(GL_Paste!$B14390&amp;"",AcctCode,0)),"UNKNOWN"))</f>
        <v/>
      </c>
      <c r="F14393">
        <f>IF(GL_Paste!$B14390="","",IFERROR(INDEX(AcctSub,MATCH(GL_Paste!$B14390&amp;"",AcctCode,0)),"UNKNOWN"))</f>
        <v/>
      </c>
    </row>
    <row r="14394">
      <c r="A14394" s="40">
        <f>IF(GL_Paste!$B14391="","",N(GL_Paste!$H14391)-N(GL_Paste!$G14391))</f>
        <v/>
      </c>
      <c r="B14394" s="43">
        <f>IF(GL_Paste!$B14391="","",DATE(YEAR(GL_Paste!$E14391),MONTH(GL_Paste!$E14391),1))</f>
        <v/>
      </c>
      <c r="C14394">
        <f>IF(GL_Paste!$B14391="","",IF(TRIM(GL_Paste!$M14391)&lt;&gt;"",TRIM(GL_Paste!$M14391),IFERROR(MID(GL_Paste!$I14391,FIND("[",GL_Paste!$I14391)+1,FIND("]",GL_Paste!$I14391)-FIND("[",GL_Paste!$I14391)-1),"")))</f>
        <v/>
      </c>
      <c r="D14394">
        <f>IF(GL_Paste!$B14391="","",IFERROR(INDEX(DeptName,MATCH($C14394,DeptTag,0)),"UNALLOCATED"))</f>
        <v/>
      </c>
      <c r="E14394">
        <f>IF(GL_Paste!$B14391="","",IFERROR(INDEX(AcctCat,MATCH(GL_Paste!$B14391&amp;"",AcctCode,0)),"UNKNOWN"))</f>
        <v/>
      </c>
      <c r="F14394">
        <f>IF(GL_Paste!$B14391="","",IFERROR(INDEX(AcctSub,MATCH(GL_Paste!$B14391&amp;"",AcctCode,0)),"UNKNOWN"))</f>
        <v/>
      </c>
    </row>
    <row r="14395">
      <c r="A14395" s="40">
        <f>IF(GL_Paste!$B14392="","",N(GL_Paste!$H14392)-N(GL_Paste!$G14392))</f>
        <v/>
      </c>
      <c r="B14395" s="43">
        <f>IF(GL_Paste!$B14392="","",DATE(YEAR(GL_Paste!$E14392),MONTH(GL_Paste!$E14392),1))</f>
        <v/>
      </c>
      <c r="C14395">
        <f>IF(GL_Paste!$B14392="","",IF(TRIM(GL_Paste!$M14392)&lt;&gt;"",TRIM(GL_Paste!$M14392),IFERROR(MID(GL_Paste!$I14392,FIND("[",GL_Paste!$I14392)+1,FIND("]",GL_Paste!$I14392)-FIND("[",GL_Paste!$I14392)-1),"")))</f>
        <v/>
      </c>
      <c r="D14395">
        <f>IF(GL_Paste!$B14392="","",IFERROR(INDEX(DeptName,MATCH($C14395,DeptTag,0)),"UNALLOCATED"))</f>
        <v/>
      </c>
      <c r="E14395">
        <f>IF(GL_Paste!$B14392="","",IFERROR(INDEX(AcctCat,MATCH(GL_Paste!$B14392&amp;"",AcctCode,0)),"UNKNOWN"))</f>
        <v/>
      </c>
      <c r="F14395">
        <f>IF(GL_Paste!$B14392="","",IFERROR(INDEX(AcctSub,MATCH(GL_Paste!$B14392&amp;"",AcctCode,0)),"UNKNOWN"))</f>
        <v/>
      </c>
    </row>
    <row r="14396">
      <c r="A14396" s="40">
        <f>IF(GL_Paste!$B14393="","",N(GL_Paste!$H14393)-N(GL_Paste!$G14393))</f>
        <v/>
      </c>
      <c r="B14396" s="43">
        <f>IF(GL_Paste!$B14393="","",DATE(YEAR(GL_Paste!$E14393),MONTH(GL_Paste!$E14393),1))</f>
        <v/>
      </c>
      <c r="C14396">
        <f>IF(GL_Paste!$B14393="","",IF(TRIM(GL_Paste!$M14393)&lt;&gt;"",TRIM(GL_Paste!$M14393),IFERROR(MID(GL_Paste!$I14393,FIND("[",GL_Paste!$I14393)+1,FIND("]",GL_Paste!$I14393)-FIND("[",GL_Paste!$I14393)-1),"")))</f>
        <v/>
      </c>
      <c r="D14396">
        <f>IF(GL_Paste!$B14393="","",IFERROR(INDEX(DeptName,MATCH($C14396,DeptTag,0)),"UNALLOCATED"))</f>
        <v/>
      </c>
      <c r="E14396">
        <f>IF(GL_Paste!$B14393="","",IFERROR(INDEX(AcctCat,MATCH(GL_Paste!$B14393&amp;"",AcctCode,0)),"UNKNOWN"))</f>
        <v/>
      </c>
      <c r="F14396">
        <f>IF(GL_Paste!$B14393="","",IFERROR(INDEX(AcctSub,MATCH(GL_Paste!$B14393&amp;"",AcctCode,0)),"UNKNOWN"))</f>
        <v/>
      </c>
    </row>
    <row r="14397">
      <c r="A14397" s="40">
        <f>IF(GL_Paste!$B14394="","",N(GL_Paste!$H14394)-N(GL_Paste!$G14394))</f>
        <v/>
      </c>
      <c r="B14397" s="43">
        <f>IF(GL_Paste!$B14394="","",DATE(YEAR(GL_Paste!$E14394),MONTH(GL_Paste!$E14394),1))</f>
        <v/>
      </c>
      <c r="C14397">
        <f>IF(GL_Paste!$B14394="","",IF(TRIM(GL_Paste!$M14394)&lt;&gt;"",TRIM(GL_Paste!$M14394),IFERROR(MID(GL_Paste!$I14394,FIND("[",GL_Paste!$I14394)+1,FIND("]",GL_Paste!$I14394)-FIND("[",GL_Paste!$I14394)-1),"")))</f>
        <v/>
      </c>
      <c r="D14397">
        <f>IF(GL_Paste!$B14394="","",IFERROR(INDEX(DeptName,MATCH($C14397,DeptTag,0)),"UNALLOCATED"))</f>
        <v/>
      </c>
      <c r="E14397">
        <f>IF(GL_Paste!$B14394="","",IFERROR(INDEX(AcctCat,MATCH(GL_Paste!$B14394&amp;"",AcctCode,0)),"UNKNOWN"))</f>
        <v/>
      </c>
      <c r="F14397">
        <f>IF(GL_Paste!$B14394="","",IFERROR(INDEX(AcctSub,MATCH(GL_Paste!$B14394&amp;"",AcctCode,0)),"UNKNOWN"))</f>
        <v/>
      </c>
    </row>
    <row r="14398">
      <c r="A14398" s="40">
        <f>IF(GL_Paste!$B14395="","",N(GL_Paste!$H14395)-N(GL_Paste!$G14395))</f>
        <v/>
      </c>
      <c r="B14398" s="43">
        <f>IF(GL_Paste!$B14395="","",DATE(YEAR(GL_Paste!$E14395),MONTH(GL_Paste!$E14395),1))</f>
        <v/>
      </c>
      <c r="C14398">
        <f>IF(GL_Paste!$B14395="","",IF(TRIM(GL_Paste!$M14395)&lt;&gt;"",TRIM(GL_Paste!$M14395),IFERROR(MID(GL_Paste!$I14395,FIND("[",GL_Paste!$I14395)+1,FIND("]",GL_Paste!$I14395)-FIND("[",GL_Paste!$I14395)-1),"")))</f>
        <v/>
      </c>
      <c r="D14398">
        <f>IF(GL_Paste!$B14395="","",IFERROR(INDEX(DeptName,MATCH($C14398,DeptTag,0)),"UNALLOCATED"))</f>
        <v/>
      </c>
      <c r="E14398">
        <f>IF(GL_Paste!$B14395="","",IFERROR(INDEX(AcctCat,MATCH(GL_Paste!$B14395&amp;"",AcctCode,0)),"UNKNOWN"))</f>
        <v/>
      </c>
      <c r="F14398">
        <f>IF(GL_Paste!$B14395="","",IFERROR(INDEX(AcctSub,MATCH(GL_Paste!$B14395&amp;"",AcctCode,0)),"UNKNOWN"))</f>
        <v/>
      </c>
    </row>
    <row r="14399">
      <c r="A14399" s="40">
        <f>IF(GL_Paste!$B14396="","",N(GL_Paste!$H14396)-N(GL_Paste!$G14396))</f>
        <v/>
      </c>
      <c r="B14399" s="43">
        <f>IF(GL_Paste!$B14396="","",DATE(YEAR(GL_Paste!$E14396),MONTH(GL_Paste!$E14396),1))</f>
        <v/>
      </c>
      <c r="C14399">
        <f>IF(GL_Paste!$B14396="","",IF(TRIM(GL_Paste!$M14396)&lt;&gt;"",TRIM(GL_Paste!$M14396),IFERROR(MID(GL_Paste!$I14396,FIND("[",GL_Paste!$I14396)+1,FIND("]",GL_Paste!$I14396)-FIND("[",GL_Paste!$I14396)-1),"")))</f>
        <v/>
      </c>
      <c r="D14399">
        <f>IF(GL_Paste!$B14396="","",IFERROR(INDEX(DeptName,MATCH($C14399,DeptTag,0)),"UNALLOCATED"))</f>
        <v/>
      </c>
      <c r="E14399">
        <f>IF(GL_Paste!$B14396="","",IFERROR(INDEX(AcctCat,MATCH(GL_Paste!$B14396&amp;"",AcctCode,0)),"UNKNOWN"))</f>
        <v/>
      </c>
      <c r="F14399">
        <f>IF(GL_Paste!$B14396="","",IFERROR(INDEX(AcctSub,MATCH(GL_Paste!$B14396&amp;"",AcctCode,0)),"UNKNOWN"))</f>
        <v/>
      </c>
    </row>
    <row r="14400">
      <c r="A14400" s="40">
        <f>IF(GL_Paste!$B14397="","",N(GL_Paste!$H14397)-N(GL_Paste!$G14397))</f>
        <v/>
      </c>
      <c r="B14400" s="43">
        <f>IF(GL_Paste!$B14397="","",DATE(YEAR(GL_Paste!$E14397),MONTH(GL_Paste!$E14397),1))</f>
        <v/>
      </c>
      <c r="C14400">
        <f>IF(GL_Paste!$B14397="","",IF(TRIM(GL_Paste!$M14397)&lt;&gt;"",TRIM(GL_Paste!$M14397),IFERROR(MID(GL_Paste!$I14397,FIND("[",GL_Paste!$I14397)+1,FIND("]",GL_Paste!$I14397)-FIND("[",GL_Paste!$I14397)-1),"")))</f>
        <v/>
      </c>
      <c r="D14400">
        <f>IF(GL_Paste!$B14397="","",IFERROR(INDEX(DeptName,MATCH($C14400,DeptTag,0)),"UNALLOCATED"))</f>
        <v/>
      </c>
      <c r="E14400">
        <f>IF(GL_Paste!$B14397="","",IFERROR(INDEX(AcctCat,MATCH(GL_Paste!$B14397&amp;"",AcctCode,0)),"UNKNOWN"))</f>
        <v/>
      </c>
      <c r="F14400">
        <f>IF(GL_Paste!$B14397="","",IFERROR(INDEX(AcctSub,MATCH(GL_Paste!$B14397&amp;"",AcctCode,0)),"UNKNOWN"))</f>
        <v/>
      </c>
    </row>
    <row r="14401">
      <c r="A14401" s="40">
        <f>IF(GL_Paste!$B14398="","",N(GL_Paste!$H14398)-N(GL_Paste!$G14398))</f>
        <v/>
      </c>
      <c r="B14401" s="43">
        <f>IF(GL_Paste!$B14398="","",DATE(YEAR(GL_Paste!$E14398),MONTH(GL_Paste!$E14398),1))</f>
        <v/>
      </c>
      <c r="C14401">
        <f>IF(GL_Paste!$B14398="","",IF(TRIM(GL_Paste!$M14398)&lt;&gt;"",TRIM(GL_Paste!$M14398),IFERROR(MID(GL_Paste!$I14398,FIND("[",GL_Paste!$I14398)+1,FIND("]",GL_Paste!$I14398)-FIND("[",GL_Paste!$I14398)-1),"")))</f>
        <v/>
      </c>
      <c r="D14401">
        <f>IF(GL_Paste!$B14398="","",IFERROR(INDEX(DeptName,MATCH($C14401,DeptTag,0)),"UNALLOCATED"))</f>
        <v/>
      </c>
      <c r="E14401">
        <f>IF(GL_Paste!$B14398="","",IFERROR(INDEX(AcctCat,MATCH(GL_Paste!$B14398&amp;"",AcctCode,0)),"UNKNOWN"))</f>
        <v/>
      </c>
      <c r="F14401">
        <f>IF(GL_Paste!$B14398="","",IFERROR(INDEX(AcctSub,MATCH(GL_Paste!$B14398&amp;"",AcctCode,0)),"UNKNOWN"))</f>
        <v/>
      </c>
    </row>
    <row r="14402">
      <c r="A14402" s="40">
        <f>IF(GL_Paste!$B14399="","",N(GL_Paste!$H14399)-N(GL_Paste!$G14399))</f>
        <v/>
      </c>
      <c r="B14402" s="43">
        <f>IF(GL_Paste!$B14399="","",DATE(YEAR(GL_Paste!$E14399),MONTH(GL_Paste!$E14399),1))</f>
        <v/>
      </c>
      <c r="C14402">
        <f>IF(GL_Paste!$B14399="","",IF(TRIM(GL_Paste!$M14399)&lt;&gt;"",TRIM(GL_Paste!$M14399),IFERROR(MID(GL_Paste!$I14399,FIND("[",GL_Paste!$I14399)+1,FIND("]",GL_Paste!$I14399)-FIND("[",GL_Paste!$I14399)-1),"")))</f>
        <v/>
      </c>
      <c r="D14402">
        <f>IF(GL_Paste!$B14399="","",IFERROR(INDEX(DeptName,MATCH($C14402,DeptTag,0)),"UNALLOCATED"))</f>
        <v/>
      </c>
      <c r="E14402">
        <f>IF(GL_Paste!$B14399="","",IFERROR(INDEX(AcctCat,MATCH(GL_Paste!$B14399&amp;"",AcctCode,0)),"UNKNOWN"))</f>
        <v/>
      </c>
      <c r="F14402">
        <f>IF(GL_Paste!$B14399="","",IFERROR(INDEX(AcctSub,MATCH(GL_Paste!$B14399&amp;"",AcctCode,0)),"UNKNOWN"))</f>
        <v/>
      </c>
    </row>
    <row r="14403">
      <c r="A14403" s="40">
        <f>IF(GL_Paste!$B14400="","",N(GL_Paste!$H14400)-N(GL_Paste!$G14400))</f>
        <v/>
      </c>
      <c r="B14403" s="43">
        <f>IF(GL_Paste!$B14400="","",DATE(YEAR(GL_Paste!$E14400),MONTH(GL_Paste!$E14400),1))</f>
        <v/>
      </c>
      <c r="C14403">
        <f>IF(GL_Paste!$B14400="","",IF(TRIM(GL_Paste!$M14400)&lt;&gt;"",TRIM(GL_Paste!$M14400),IFERROR(MID(GL_Paste!$I14400,FIND("[",GL_Paste!$I14400)+1,FIND("]",GL_Paste!$I14400)-FIND("[",GL_Paste!$I14400)-1),"")))</f>
        <v/>
      </c>
      <c r="D14403">
        <f>IF(GL_Paste!$B14400="","",IFERROR(INDEX(DeptName,MATCH($C14403,DeptTag,0)),"UNALLOCATED"))</f>
        <v/>
      </c>
      <c r="E14403">
        <f>IF(GL_Paste!$B14400="","",IFERROR(INDEX(AcctCat,MATCH(GL_Paste!$B14400&amp;"",AcctCode,0)),"UNKNOWN"))</f>
        <v/>
      </c>
      <c r="F14403">
        <f>IF(GL_Paste!$B14400="","",IFERROR(INDEX(AcctSub,MATCH(GL_Paste!$B14400&amp;"",AcctCode,0)),"UNKNOWN"))</f>
        <v/>
      </c>
    </row>
    <row r="14404">
      <c r="A14404" s="40">
        <f>IF(GL_Paste!$B14401="","",N(GL_Paste!$H14401)-N(GL_Paste!$G14401))</f>
        <v/>
      </c>
      <c r="B14404" s="43">
        <f>IF(GL_Paste!$B14401="","",DATE(YEAR(GL_Paste!$E14401),MONTH(GL_Paste!$E14401),1))</f>
        <v/>
      </c>
      <c r="C14404">
        <f>IF(GL_Paste!$B14401="","",IF(TRIM(GL_Paste!$M14401)&lt;&gt;"",TRIM(GL_Paste!$M14401),IFERROR(MID(GL_Paste!$I14401,FIND("[",GL_Paste!$I14401)+1,FIND("]",GL_Paste!$I14401)-FIND("[",GL_Paste!$I14401)-1),"")))</f>
        <v/>
      </c>
      <c r="D14404">
        <f>IF(GL_Paste!$B14401="","",IFERROR(INDEX(DeptName,MATCH($C14404,DeptTag,0)),"UNALLOCATED"))</f>
        <v/>
      </c>
      <c r="E14404">
        <f>IF(GL_Paste!$B14401="","",IFERROR(INDEX(AcctCat,MATCH(GL_Paste!$B14401&amp;"",AcctCode,0)),"UNKNOWN"))</f>
        <v/>
      </c>
      <c r="F14404">
        <f>IF(GL_Paste!$B14401="","",IFERROR(INDEX(AcctSub,MATCH(GL_Paste!$B14401&amp;"",AcctCode,0)),"UNKNOWN"))</f>
        <v/>
      </c>
    </row>
    <row r="14405">
      <c r="A14405" s="40">
        <f>IF(GL_Paste!$B14402="","",N(GL_Paste!$H14402)-N(GL_Paste!$G14402))</f>
        <v/>
      </c>
      <c r="B14405" s="43">
        <f>IF(GL_Paste!$B14402="","",DATE(YEAR(GL_Paste!$E14402),MONTH(GL_Paste!$E14402),1))</f>
        <v/>
      </c>
      <c r="C14405">
        <f>IF(GL_Paste!$B14402="","",IF(TRIM(GL_Paste!$M14402)&lt;&gt;"",TRIM(GL_Paste!$M14402),IFERROR(MID(GL_Paste!$I14402,FIND("[",GL_Paste!$I14402)+1,FIND("]",GL_Paste!$I14402)-FIND("[",GL_Paste!$I14402)-1),"")))</f>
        <v/>
      </c>
      <c r="D14405">
        <f>IF(GL_Paste!$B14402="","",IFERROR(INDEX(DeptName,MATCH($C14405,DeptTag,0)),"UNALLOCATED"))</f>
        <v/>
      </c>
      <c r="E14405">
        <f>IF(GL_Paste!$B14402="","",IFERROR(INDEX(AcctCat,MATCH(GL_Paste!$B14402&amp;"",AcctCode,0)),"UNKNOWN"))</f>
        <v/>
      </c>
      <c r="F14405">
        <f>IF(GL_Paste!$B14402="","",IFERROR(INDEX(AcctSub,MATCH(GL_Paste!$B14402&amp;"",AcctCode,0)),"UNKNOWN"))</f>
        <v/>
      </c>
    </row>
    <row r="14406">
      <c r="A14406" s="40">
        <f>IF(GL_Paste!$B14403="","",N(GL_Paste!$H14403)-N(GL_Paste!$G14403))</f>
        <v/>
      </c>
      <c r="B14406" s="43">
        <f>IF(GL_Paste!$B14403="","",DATE(YEAR(GL_Paste!$E14403),MONTH(GL_Paste!$E14403),1))</f>
        <v/>
      </c>
      <c r="C14406">
        <f>IF(GL_Paste!$B14403="","",IF(TRIM(GL_Paste!$M14403)&lt;&gt;"",TRIM(GL_Paste!$M14403),IFERROR(MID(GL_Paste!$I14403,FIND("[",GL_Paste!$I14403)+1,FIND("]",GL_Paste!$I14403)-FIND("[",GL_Paste!$I14403)-1),"")))</f>
        <v/>
      </c>
      <c r="D14406">
        <f>IF(GL_Paste!$B14403="","",IFERROR(INDEX(DeptName,MATCH($C14406,DeptTag,0)),"UNALLOCATED"))</f>
        <v/>
      </c>
      <c r="E14406">
        <f>IF(GL_Paste!$B14403="","",IFERROR(INDEX(AcctCat,MATCH(GL_Paste!$B14403&amp;"",AcctCode,0)),"UNKNOWN"))</f>
        <v/>
      </c>
      <c r="F14406">
        <f>IF(GL_Paste!$B14403="","",IFERROR(INDEX(AcctSub,MATCH(GL_Paste!$B14403&amp;"",AcctCode,0)),"UNKNOWN"))</f>
        <v/>
      </c>
    </row>
    <row r="14407">
      <c r="A14407" s="40">
        <f>IF(GL_Paste!$B14404="","",N(GL_Paste!$H14404)-N(GL_Paste!$G14404))</f>
        <v/>
      </c>
      <c r="B14407" s="43">
        <f>IF(GL_Paste!$B14404="","",DATE(YEAR(GL_Paste!$E14404),MONTH(GL_Paste!$E14404),1))</f>
        <v/>
      </c>
      <c r="C14407">
        <f>IF(GL_Paste!$B14404="","",IF(TRIM(GL_Paste!$M14404)&lt;&gt;"",TRIM(GL_Paste!$M14404),IFERROR(MID(GL_Paste!$I14404,FIND("[",GL_Paste!$I14404)+1,FIND("]",GL_Paste!$I14404)-FIND("[",GL_Paste!$I14404)-1),"")))</f>
        <v/>
      </c>
      <c r="D14407">
        <f>IF(GL_Paste!$B14404="","",IFERROR(INDEX(DeptName,MATCH($C14407,DeptTag,0)),"UNALLOCATED"))</f>
        <v/>
      </c>
      <c r="E14407">
        <f>IF(GL_Paste!$B14404="","",IFERROR(INDEX(AcctCat,MATCH(GL_Paste!$B14404&amp;"",AcctCode,0)),"UNKNOWN"))</f>
        <v/>
      </c>
      <c r="F14407">
        <f>IF(GL_Paste!$B14404="","",IFERROR(INDEX(AcctSub,MATCH(GL_Paste!$B14404&amp;"",AcctCode,0)),"UNKNOWN"))</f>
        <v/>
      </c>
    </row>
    <row r="14408">
      <c r="A14408" s="40">
        <f>IF(GL_Paste!$B14405="","",N(GL_Paste!$H14405)-N(GL_Paste!$G14405))</f>
        <v/>
      </c>
      <c r="B14408" s="43">
        <f>IF(GL_Paste!$B14405="","",DATE(YEAR(GL_Paste!$E14405),MONTH(GL_Paste!$E14405),1))</f>
        <v/>
      </c>
      <c r="C14408">
        <f>IF(GL_Paste!$B14405="","",IF(TRIM(GL_Paste!$M14405)&lt;&gt;"",TRIM(GL_Paste!$M14405),IFERROR(MID(GL_Paste!$I14405,FIND("[",GL_Paste!$I14405)+1,FIND("]",GL_Paste!$I14405)-FIND("[",GL_Paste!$I14405)-1),"")))</f>
        <v/>
      </c>
      <c r="D14408">
        <f>IF(GL_Paste!$B14405="","",IFERROR(INDEX(DeptName,MATCH($C14408,DeptTag,0)),"UNALLOCATED"))</f>
        <v/>
      </c>
      <c r="E14408">
        <f>IF(GL_Paste!$B14405="","",IFERROR(INDEX(AcctCat,MATCH(GL_Paste!$B14405&amp;"",AcctCode,0)),"UNKNOWN"))</f>
        <v/>
      </c>
      <c r="F14408">
        <f>IF(GL_Paste!$B14405="","",IFERROR(INDEX(AcctSub,MATCH(GL_Paste!$B14405&amp;"",AcctCode,0)),"UNKNOWN"))</f>
        <v/>
      </c>
    </row>
    <row r="14409">
      <c r="A14409" s="40">
        <f>IF(GL_Paste!$B14406="","",N(GL_Paste!$H14406)-N(GL_Paste!$G14406))</f>
        <v/>
      </c>
      <c r="B14409" s="43">
        <f>IF(GL_Paste!$B14406="","",DATE(YEAR(GL_Paste!$E14406),MONTH(GL_Paste!$E14406),1))</f>
        <v/>
      </c>
      <c r="C14409">
        <f>IF(GL_Paste!$B14406="","",IF(TRIM(GL_Paste!$M14406)&lt;&gt;"",TRIM(GL_Paste!$M14406),IFERROR(MID(GL_Paste!$I14406,FIND("[",GL_Paste!$I14406)+1,FIND("]",GL_Paste!$I14406)-FIND("[",GL_Paste!$I14406)-1),"")))</f>
        <v/>
      </c>
      <c r="D14409">
        <f>IF(GL_Paste!$B14406="","",IFERROR(INDEX(DeptName,MATCH($C14409,DeptTag,0)),"UNALLOCATED"))</f>
        <v/>
      </c>
      <c r="E14409">
        <f>IF(GL_Paste!$B14406="","",IFERROR(INDEX(AcctCat,MATCH(GL_Paste!$B14406&amp;"",AcctCode,0)),"UNKNOWN"))</f>
        <v/>
      </c>
      <c r="F14409">
        <f>IF(GL_Paste!$B14406="","",IFERROR(INDEX(AcctSub,MATCH(GL_Paste!$B14406&amp;"",AcctCode,0)),"UNKNOWN"))</f>
        <v/>
      </c>
    </row>
    <row r="14410">
      <c r="A14410" s="40">
        <f>IF(GL_Paste!$B14407="","",N(GL_Paste!$H14407)-N(GL_Paste!$G14407))</f>
        <v/>
      </c>
      <c r="B14410" s="43">
        <f>IF(GL_Paste!$B14407="","",DATE(YEAR(GL_Paste!$E14407),MONTH(GL_Paste!$E14407),1))</f>
        <v/>
      </c>
      <c r="C14410">
        <f>IF(GL_Paste!$B14407="","",IF(TRIM(GL_Paste!$M14407)&lt;&gt;"",TRIM(GL_Paste!$M14407),IFERROR(MID(GL_Paste!$I14407,FIND("[",GL_Paste!$I14407)+1,FIND("]",GL_Paste!$I14407)-FIND("[",GL_Paste!$I14407)-1),"")))</f>
        <v/>
      </c>
      <c r="D14410">
        <f>IF(GL_Paste!$B14407="","",IFERROR(INDEX(DeptName,MATCH($C14410,DeptTag,0)),"UNALLOCATED"))</f>
        <v/>
      </c>
      <c r="E14410">
        <f>IF(GL_Paste!$B14407="","",IFERROR(INDEX(AcctCat,MATCH(GL_Paste!$B14407&amp;"",AcctCode,0)),"UNKNOWN"))</f>
        <v/>
      </c>
      <c r="F14410">
        <f>IF(GL_Paste!$B14407="","",IFERROR(INDEX(AcctSub,MATCH(GL_Paste!$B14407&amp;"",AcctCode,0)),"UNKNOWN"))</f>
        <v/>
      </c>
    </row>
    <row r="14411">
      <c r="A14411" s="40">
        <f>IF(GL_Paste!$B14408="","",N(GL_Paste!$H14408)-N(GL_Paste!$G14408))</f>
        <v/>
      </c>
      <c r="B14411" s="43">
        <f>IF(GL_Paste!$B14408="","",DATE(YEAR(GL_Paste!$E14408),MONTH(GL_Paste!$E14408),1))</f>
        <v/>
      </c>
      <c r="C14411">
        <f>IF(GL_Paste!$B14408="","",IF(TRIM(GL_Paste!$M14408)&lt;&gt;"",TRIM(GL_Paste!$M14408),IFERROR(MID(GL_Paste!$I14408,FIND("[",GL_Paste!$I14408)+1,FIND("]",GL_Paste!$I14408)-FIND("[",GL_Paste!$I14408)-1),"")))</f>
        <v/>
      </c>
      <c r="D14411">
        <f>IF(GL_Paste!$B14408="","",IFERROR(INDEX(DeptName,MATCH($C14411,DeptTag,0)),"UNALLOCATED"))</f>
        <v/>
      </c>
      <c r="E14411">
        <f>IF(GL_Paste!$B14408="","",IFERROR(INDEX(AcctCat,MATCH(GL_Paste!$B14408&amp;"",AcctCode,0)),"UNKNOWN"))</f>
        <v/>
      </c>
      <c r="F14411">
        <f>IF(GL_Paste!$B14408="","",IFERROR(INDEX(AcctSub,MATCH(GL_Paste!$B14408&amp;"",AcctCode,0)),"UNKNOWN"))</f>
        <v/>
      </c>
    </row>
    <row r="14412">
      <c r="A14412" s="40">
        <f>IF(GL_Paste!$B14409="","",N(GL_Paste!$H14409)-N(GL_Paste!$G14409))</f>
        <v/>
      </c>
      <c r="B14412" s="43">
        <f>IF(GL_Paste!$B14409="","",DATE(YEAR(GL_Paste!$E14409),MONTH(GL_Paste!$E14409),1))</f>
        <v/>
      </c>
      <c r="C14412">
        <f>IF(GL_Paste!$B14409="","",IF(TRIM(GL_Paste!$M14409)&lt;&gt;"",TRIM(GL_Paste!$M14409),IFERROR(MID(GL_Paste!$I14409,FIND("[",GL_Paste!$I14409)+1,FIND("]",GL_Paste!$I14409)-FIND("[",GL_Paste!$I14409)-1),"")))</f>
        <v/>
      </c>
      <c r="D14412">
        <f>IF(GL_Paste!$B14409="","",IFERROR(INDEX(DeptName,MATCH($C14412,DeptTag,0)),"UNALLOCATED"))</f>
        <v/>
      </c>
      <c r="E14412">
        <f>IF(GL_Paste!$B14409="","",IFERROR(INDEX(AcctCat,MATCH(GL_Paste!$B14409&amp;"",AcctCode,0)),"UNKNOWN"))</f>
        <v/>
      </c>
      <c r="F14412">
        <f>IF(GL_Paste!$B14409="","",IFERROR(INDEX(AcctSub,MATCH(GL_Paste!$B14409&amp;"",AcctCode,0)),"UNKNOWN"))</f>
        <v/>
      </c>
    </row>
    <row r="14413">
      <c r="A14413" s="40">
        <f>IF(GL_Paste!$B14410="","",N(GL_Paste!$H14410)-N(GL_Paste!$G14410))</f>
        <v/>
      </c>
      <c r="B14413" s="43">
        <f>IF(GL_Paste!$B14410="","",DATE(YEAR(GL_Paste!$E14410),MONTH(GL_Paste!$E14410),1))</f>
        <v/>
      </c>
      <c r="C14413">
        <f>IF(GL_Paste!$B14410="","",IF(TRIM(GL_Paste!$M14410)&lt;&gt;"",TRIM(GL_Paste!$M14410),IFERROR(MID(GL_Paste!$I14410,FIND("[",GL_Paste!$I14410)+1,FIND("]",GL_Paste!$I14410)-FIND("[",GL_Paste!$I14410)-1),"")))</f>
        <v/>
      </c>
      <c r="D14413">
        <f>IF(GL_Paste!$B14410="","",IFERROR(INDEX(DeptName,MATCH($C14413,DeptTag,0)),"UNALLOCATED"))</f>
        <v/>
      </c>
      <c r="E14413">
        <f>IF(GL_Paste!$B14410="","",IFERROR(INDEX(AcctCat,MATCH(GL_Paste!$B14410&amp;"",AcctCode,0)),"UNKNOWN"))</f>
        <v/>
      </c>
      <c r="F14413">
        <f>IF(GL_Paste!$B14410="","",IFERROR(INDEX(AcctSub,MATCH(GL_Paste!$B14410&amp;"",AcctCode,0)),"UNKNOWN"))</f>
        <v/>
      </c>
    </row>
    <row r="14414">
      <c r="A14414" s="40">
        <f>IF(GL_Paste!$B14411="","",N(GL_Paste!$H14411)-N(GL_Paste!$G14411))</f>
        <v/>
      </c>
      <c r="B14414" s="43">
        <f>IF(GL_Paste!$B14411="","",DATE(YEAR(GL_Paste!$E14411),MONTH(GL_Paste!$E14411),1))</f>
        <v/>
      </c>
      <c r="C14414">
        <f>IF(GL_Paste!$B14411="","",IF(TRIM(GL_Paste!$M14411)&lt;&gt;"",TRIM(GL_Paste!$M14411),IFERROR(MID(GL_Paste!$I14411,FIND("[",GL_Paste!$I14411)+1,FIND("]",GL_Paste!$I14411)-FIND("[",GL_Paste!$I14411)-1),"")))</f>
        <v/>
      </c>
      <c r="D14414">
        <f>IF(GL_Paste!$B14411="","",IFERROR(INDEX(DeptName,MATCH($C14414,DeptTag,0)),"UNALLOCATED"))</f>
        <v/>
      </c>
      <c r="E14414">
        <f>IF(GL_Paste!$B14411="","",IFERROR(INDEX(AcctCat,MATCH(GL_Paste!$B14411&amp;"",AcctCode,0)),"UNKNOWN"))</f>
        <v/>
      </c>
      <c r="F14414">
        <f>IF(GL_Paste!$B14411="","",IFERROR(INDEX(AcctSub,MATCH(GL_Paste!$B14411&amp;"",AcctCode,0)),"UNKNOWN"))</f>
        <v/>
      </c>
    </row>
    <row r="14415">
      <c r="A14415" s="40">
        <f>IF(GL_Paste!$B14412="","",N(GL_Paste!$H14412)-N(GL_Paste!$G14412))</f>
        <v/>
      </c>
      <c r="B14415" s="43">
        <f>IF(GL_Paste!$B14412="","",DATE(YEAR(GL_Paste!$E14412),MONTH(GL_Paste!$E14412),1))</f>
        <v/>
      </c>
      <c r="C14415">
        <f>IF(GL_Paste!$B14412="","",IF(TRIM(GL_Paste!$M14412)&lt;&gt;"",TRIM(GL_Paste!$M14412),IFERROR(MID(GL_Paste!$I14412,FIND("[",GL_Paste!$I14412)+1,FIND("]",GL_Paste!$I14412)-FIND("[",GL_Paste!$I14412)-1),"")))</f>
        <v/>
      </c>
      <c r="D14415">
        <f>IF(GL_Paste!$B14412="","",IFERROR(INDEX(DeptName,MATCH($C14415,DeptTag,0)),"UNALLOCATED"))</f>
        <v/>
      </c>
      <c r="E14415">
        <f>IF(GL_Paste!$B14412="","",IFERROR(INDEX(AcctCat,MATCH(GL_Paste!$B14412&amp;"",AcctCode,0)),"UNKNOWN"))</f>
        <v/>
      </c>
      <c r="F14415">
        <f>IF(GL_Paste!$B14412="","",IFERROR(INDEX(AcctSub,MATCH(GL_Paste!$B14412&amp;"",AcctCode,0)),"UNKNOWN"))</f>
        <v/>
      </c>
    </row>
    <row r="14416">
      <c r="A14416" s="40">
        <f>IF(GL_Paste!$B14413="","",N(GL_Paste!$H14413)-N(GL_Paste!$G14413))</f>
        <v/>
      </c>
      <c r="B14416" s="43">
        <f>IF(GL_Paste!$B14413="","",DATE(YEAR(GL_Paste!$E14413),MONTH(GL_Paste!$E14413),1))</f>
        <v/>
      </c>
      <c r="C14416">
        <f>IF(GL_Paste!$B14413="","",IF(TRIM(GL_Paste!$M14413)&lt;&gt;"",TRIM(GL_Paste!$M14413),IFERROR(MID(GL_Paste!$I14413,FIND("[",GL_Paste!$I14413)+1,FIND("]",GL_Paste!$I14413)-FIND("[",GL_Paste!$I14413)-1),"")))</f>
        <v/>
      </c>
      <c r="D14416">
        <f>IF(GL_Paste!$B14413="","",IFERROR(INDEX(DeptName,MATCH($C14416,DeptTag,0)),"UNALLOCATED"))</f>
        <v/>
      </c>
      <c r="E14416">
        <f>IF(GL_Paste!$B14413="","",IFERROR(INDEX(AcctCat,MATCH(GL_Paste!$B14413&amp;"",AcctCode,0)),"UNKNOWN"))</f>
        <v/>
      </c>
      <c r="F14416">
        <f>IF(GL_Paste!$B14413="","",IFERROR(INDEX(AcctSub,MATCH(GL_Paste!$B14413&amp;"",AcctCode,0)),"UNKNOWN"))</f>
        <v/>
      </c>
    </row>
    <row r="14417">
      <c r="A14417" s="40">
        <f>IF(GL_Paste!$B14414="","",N(GL_Paste!$H14414)-N(GL_Paste!$G14414))</f>
        <v/>
      </c>
      <c r="B14417" s="43">
        <f>IF(GL_Paste!$B14414="","",DATE(YEAR(GL_Paste!$E14414),MONTH(GL_Paste!$E14414),1))</f>
        <v/>
      </c>
      <c r="C14417">
        <f>IF(GL_Paste!$B14414="","",IF(TRIM(GL_Paste!$M14414)&lt;&gt;"",TRIM(GL_Paste!$M14414),IFERROR(MID(GL_Paste!$I14414,FIND("[",GL_Paste!$I14414)+1,FIND("]",GL_Paste!$I14414)-FIND("[",GL_Paste!$I14414)-1),"")))</f>
        <v/>
      </c>
      <c r="D14417">
        <f>IF(GL_Paste!$B14414="","",IFERROR(INDEX(DeptName,MATCH($C14417,DeptTag,0)),"UNALLOCATED"))</f>
        <v/>
      </c>
      <c r="E14417">
        <f>IF(GL_Paste!$B14414="","",IFERROR(INDEX(AcctCat,MATCH(GL_Paste!$B14414&amp;"",AcctCode,0)),"UNKNOWN"))</f>
        <v/>
      </c>
      <c r="F14417">
        <f>IF(GL_Paste!$B14414="","",IFERROR(INDEX(AcctSub,MATCH(GL_Paste!$B14414&amp;"",AcctCode,0)),"UNKNOWN"))</f>
        <v/>
      </c>
    </row>
    <row r="14418">
      <c r="A14418" s="40">
        <f>IF(GL_Paste!$B14415="","",N(GL_Paste!$H14415)-N(GL_Paste!$G14415))</f>
        <v/>
      </c>
      <c r="B14418" s="43">
        <f>IF(GL_Paste!$B14415="","",DATE(YEAR(GL_Paste!$E14415),MONTH(GL_Paste!$E14415),1))</f>
        <v/>
      </c>
      <c r="C14418">
        <f>IF(GL_Paste!$B14415="","",IF(TRIM(GL_Paste!$M14415)&lt;&gt;"",TRIM(GL_Paste!$M14415),IFERROR(MID(GL_Paste!$I14415,FIND("[",GL_Paste!$I14415)+1,FIND("]",GL_Paste!$I14415)-FIND("[",GL_Paste!$I14415)-1),"")))</f>
        <v/>
      </c>
      <c r="D14418">
        <f>IF(GL_Paste!$B14415="","",IFERROR(INDEX(DeptName,MATCH($C14418,DeptTag,0)),"UNALLOCATED"))</f>
        <v/>
      </c>
      <c r="E14418">
        <f>IF(GL_Paste!$B14415="","",IFERROR(INDEX(AcctCat,MATCH(GL_Paste!$B14415&amp;"",AcctCode,0)),"UNKNOWN"))</f>
        <v/>
      </c>
      <c r="F14418">
        <f>IF(GL_Paste!$B14415="","",IFERROR(INDEX(AcctSub,MATCH(GL_Paste!$B14415&amp;"",AcctCode,0)),"UNKNOWN"))</f>
        <v/>
      </c>
    </row>
    <row r="14419">
      <c r="A14419" s="40">
        <f>IF(GL_Paste!$B14416="","",N(GL_Paste!$H14416)-N(GL_Paste!$G14416))</f>
        <v/>
      </c>
      <c r="B14419" s="43">
        <f>IF(GL_Paste!$B14416="","",DATE(YEAR(GL_Paste!$E14416),MONTH(GL_Paste!$E14416),1))</f>
        <v/>
      </c>
      <c r="C14419">
        <f>IF(GL_Paste!$B14416="","",IF(TRIM(GL_Paste!$M14416)&lt;&gt;"",TRIM(GL_Paste!$M14416),IFERROR(MID(GL_Paste!$I14416,FIND("[",GL_Paste!$I14416)+1,FIND("]",GL_Paste!$I14416)-FIND("[",GL_Paste!$I14416)-1),"")))</f>
        <v/>
      </c>
      <c r="D14419">
        <f>IF(GL_Paste!$B14416="","",IFERROR(INDEX(DeptName,MATCH($C14419,DeptTag,0)),"UNALLOCATED"))</f>
        <v/>
      </c>
      <c r="E14419">
        <f>IF(GL_Paste!$B14416="","",IFERROR(INDEX(AcctCat,MATCH(GL_Paste!$B14416&amp;"",AcctCode,0)),"UNKNOWN"))</f>
        <v/>
      </c>
      <c r="F14419">
        <f>IF(GL_Paste!$B14416="","",IFERROR(INDEX(AcctSub,MATCH(GL_Paste!$B14416&amp;"",AcctCode,0)),"UNKNOWN"))</f>
        <v/>
      </c>
    </row>
    <row r="14420">
      <c r="A14420" s="40">
        <f>IF(GL_Paste!$B14417="","",N(GL_Paste!$H14417)-N(GL_Paste!$G14417))</f>
        <v/>
      </c>
      <c r="B14420" s="43">
        <f>IF(GL_Paste!$B14417="","",DATE(YEAR(GL_Paste!$E14417),MONTH(GL_Paste!$E14417),1))</f>
        <v/>
      </c>
      <c r="C14420">
        <f>IF(GL_Paste!$B14417="","",IF(TRIM(GL_Paste!$M14417)&lt;&gt;"",TRIM(GL_Paste!$M14417),IFERROR(MID(GL_Paste!$I14417,FIND("[",GL_Paste!$I14417)+1,FIND("]",GL_Paste!$I14417)-FIND("[",GL_Paste!$I14417)-1),"")))</f>
        <v/>
      </c>
      <c r="D14420">
        <f>IF(GL_Paste!$B14417="","",IFERROR(INDEX(DeptName,MATCH($C14420,DeptTag,0)),"UNALLOCATED"))</f>
        <v/>
      </c>
      <c r="E14420">
        <f>IF(GL_Paste!$B14417="","",IFERROR(INDEX(AcctCat,MATCH(GL_Paste!$B14417&amp;"",AcctCode,0)),"UNKNOWN"))</f>
        <v/>
      </c>
      <c r="F14420">
        <f>IF(GL_Paste!$B14417="","",IFERROR(INDEX(AcctSub,MATCH(GL_Paste!$B14417&amp;"",AcctCode,0)),"UNKNOWN"))</f>
        <v/>
      </c>
    </row>
    <row r="14421">
      <c r="A14421" s="40">
        <f>IF(GL_Paste!$B14418="","",N(GL_Paste!$H14418)-N(GL_Paste!$G14418))</f>
        <v/>
      </c>
      <c r="B14421" s="43">
        <f>IF(GL_Paste!$B14418="","",DATE(YEAR(GL_Paste!$E14418),MONTH(GL_Paste!$E14418),1))</f>
        <v/>
      </c>
      <c r="C14421">
        <f>IF(GL_Paste!$B14418="","",IF(TRIM(GL_Paste!$M14418)&lt;&gt;"",TRIM(GL_Paste!$M14418),IFERROR(MID(GL_Paste!$I14418,FIND("[",GL_Paste!$I14418)+1,FIND("]",GL_Paste!$I14418)-FIND("[",GL_Paste!$I14418)-1),"")))</f>
        <v/>
      </c>
      <c r="D14421">
        <f>IF(GL_Paste!$B14418="","",IFERROR(INDEX(DeptName,MATCH($C14421,DeptTag,0)),"UNALLOCATED"))</f>
        <v/>
      </c>
      <c r="E14421">
        <f>IF(GL_Paste!$B14418="","",IFERROR(INDEX(AcctCat,MATCH(GL_Paste!$B14418&amp;"",AcctCode,0)),"UNKNOWN"))</f>
        <v/>
      </c>
      <c r="F14421">
        <f>IF(GL_Paste!$B14418="","",IFERROR(INDEX(AcctSub,MATCH(GL_Paste!$B14418&amp;"",AcctCode,0)),"UNKNOWN"))</f>
        <v/>
      </c>
    </row>
    <row r="14422">
      <c r="A14422" s="40">
        <f>IF(GL_Paste!$B14419="","",N(GL_Paste!$H14419)-N(GL_Paste!$G14419))</f>
        <v/>
      </c>
      <c r="B14422" s="43">
        <f>IF(GL_Paste!$B14419="","",DATE(YEAR(GL_Paste!$E14419),MONTH(GL_Paste!$E14419),1))</f>
        <v/>
      </c>
      <c r="C14422">
        <f>IF(GL_Paste!$B14419="","",IF(TRIM(GL_Paste!$M14419)&lt;&gt;"",TRIM(GL_Paste!$M14419),IFERROR(MID(GL_Paste!$I14419,FIND("[",GL_Paste!$I14419)+1,FIND("]",GL_Paste!$I14419)-FIND("[",GL_Paste!$I14419)-1),"")))</f>
        <v/>
      </c>
      <c r="D14422">
        <f>IF(GL_Paste!$B14419="","",IFERROR(INDEX(DeptName,MATCH($C14422,DeptTag,0)),"UNALLOCATED"))</f>
        <v/>
      </c>
      <c r="E14422">
        <f>IF(GL_Paste!$B14419="","",IFERROR(INDEX(AcctCat,MATCH(GL_Paste!$B14419&amp;"",AcctCode,0)),"UNKNOWN"))</f>
        <v/>
      </c>
      <c r="F14422">
        <f>IF(GL_Paste!$B14419="","",IFERROR(INDEX(AcctSub,MATCH(GL_Paste!$B14419&amp;"",AcctCode,0)),"UNKNOWN"))</f>
        <v/>
      </c>
    </row>
    <row r="14423">
      <c r="A14423" s="40">
        <f>IF(GL_Paste!$B14420="","",N(GL_Paste!$H14420)-N(GL_Paste!$G14420))</f>
        <v/>
      </c>
      <c r="B14423" s="43">
        <f>IF(GL_Paste!$B14420="","",DATE(YEAR(GL_Paste!$E14420),MONTH(GL_Paste!$E14420),1))</f>
        <v/>
      </c>
      <c r="C14423">
        <f>IF(GL_Paste!$B14420="","",IF(TRIM(GL_Paste!$M14420)&lt;&gt;"",TRIM(GL_Paste!$M14420),IFERROR(MID(GL_Paste!$I14420,FIND("[",GL_Paste!$I14420)+1,FIND("]",GL_Paste!$I14420)-FIND("[",GL_Paste!$I14420)-1),"")))</f>
        <v/>
      </c>
      <c r="D14423">
        <f>IF(GL_Paste!$B14420="","",IFERROR(INDEX(DeptName,MATCH($C14423,DeptTag,0)),"UNALLOCATED"))</f>
        <v/>
      </c>
      <c r="E14423">
        <f>IF(GL_Paste!$B14420="","",IFERROR(INDEX(AcctCat,MATCH(GL_Paste!$B14420&amp;"",AcctCode,0)),"UNKNOWN"))</f>
        <v/>
      </c>
      <c r="F14423">
        <f>IF(GL_Paste!$B14420="","",IFERROR(INDEX(AcctSub,MATCH(GL_Paste!$B14420&amp;"",AcctCode,0)),"UNKNOWN"))</f>
        <v/>
      </c>
    </row>
    <row r="14424">
      <c r="A14424" s="40">
        <f>IF(GL_Paste!$B14421="","",N(GL_Paste!$H14421)-N(GL_Paste!$G14421))</f>
        <v/>
      </c>
      <c r="B14424" s="43">
        <f>IF(GL_Paste!$B14421="","",DATE(YEAR(GL_Paste!$E14421),MONTH(GL_Paste!$E14421),1))</f>
        <v/>
      </c>
      <c r="C14424">
        <f>IF(GL_Paste!$B14421="","",IF(TRIM(GL_Paste!$M14421)&lt;&gt;"",TRIM(GL_Paste!$M14421),IFERROR(MID(GL_Paste!$I14421,FIND("[",GL_Paste!$I14421)+1,FIND("]",GL_Paste!$I14421)-FIND("[",GL_Paste!$I14421)-1),"")))</f>
        <v/>
      </c>
      <c r="D14424">
        <f>IF(GL_Paste!$B14421="","",IFERROR(INDEX(DeptName,MATCH($C14424,DeptTag,0)),"UNALLOCATED"))</f>
        <v/>
      </c>
      <c r="E14424">
        <f>IF(GL_Paste!$B14421="","",IFERROR(INDEX(AcctCat,MATCH(GL_Paste!$B14421&amp;"",AcctCode,0)),"UNKNOWN"))</f>
        <v/>
      </c>
      <c r="F14424">
        <f>IF(GL_Paste!$B14421="","",IFERROR(INDEX(AcctSub,MATCH(GL_Paste!$B14421&amp;"",AcctCode,0)),"UNKNOWN"))</f>
        <v/>
      </c>
    </row>
    <row r="14425">
      <c r="A14425" s="40">
        <f>IF(GL_Paste!$B14422="","",N(GL_Paste!$H14422)-N(GL_Paste!$G14422))</f>
        <v/>
      </c>
      <c r="B14425" s="43">
        <f>IF(GL_Paste!$B14422="","",DATE(YEAR(GL_Paste!$E14422),MONTH(GL_Paste!$E14422),1))</f>
        <v/>
      </c>
      <c r="C14425">
        <f>IF(GL_Paste!$B14422="","",IF(TRIM(GL_Paste!$M14422)&lt;&gt;"",TRIM(GL_Paste!$M14422),IFERROR(MID(GL_Paste!$I14422,FIND("[",GL_Paste!$I14422)+1,FIND("]",GL_Paste!$I14422)-FIND("[",GL_Paste!$I14422)-1),"")))</f>
        <v/>
      </c>
      <c r="D14425">
        <f>IF(GL_Paste!$B14422="","",IFERROR(INDEX(DeptName,MATCH($C14425,DeptTag,0)),"UNALLOCATED"))</f>
        <v/>
      </c>
      <c r="E14425">
        <f>IF(GL_Paste!$B14422="","",IFERROR(INDEX(AcctCat,MATCH(GL_Paste!$B14422&amp;"",AcctCode,0)),"UNKNOWN"))</f>
        <v/>
      </c>
      <c r="F14425">
        <f>IF(GL_Paste!$B14422="","",IFERROR(INDEX(AcctSub,MATCH(GL_Paste!$B14422&amp;"",AcctCode,0)),"UNKNOWN"))</f>
        <v/>
      </c>
    </row>
    <row r="14426">
      <c r="A14426" s="40">
        <f>IF(GL_Paste!$B14423="","",N(GL_Paste!$H14423)-N(GL_Paste!$G14423))</f>
        <v/>
      </c>
      <c r="B14426" s="43">
        <f>IF(GL_Paste!$B14423="","",DATE(YEAR(GL_Paste!$E14423),MONTH(GL_Paste!$E14423),1))</f>
        <v/>
      </c>
      <c r="C14426">
        <f>IF(GL_Paste!$B14423="","",IF(TRIM(GL_Paste!$M14423)&lt;&gt;"",TRIM(GL_Paste!$M14423),IFERROR(MID(GL_Paste!$I14423,FIND("[",GL_Paste!$I14423)+1,FIND("]",GL_Paste!$I14423)-FIND("[",GL_Paste!$I14423)-1),"")))</f>
        <v/>
      </c>
      <c r="D14426">
        <f>IF(GL_Paste!$B14423="","",IFERROR(INDEX(DeptName,MATCH($C14426,DeptTag,0)),"UNALLOCATED"))</f>
        <v/>
      </c>
      <c r="E14426">
        <f>IF(GL_Paste!$B14423="","",IFERROR(INDEX(AcctCat,MATCH(GL_Paste!$B14423&amp;"",AcctCode,0)),"UNKNOWN"))</f>
        <v/>
      </c>
      <c r="F14426">
        <f>IF(GL_Paste!$B14423="","",IFERROR(INDEX(AcctSub,MATCH(GL_Paste!$B14423&amp;"",AcctCode,0)),"UNKNOWN"))</f>
        <v/>
      </c>
    </row>
    <row r="14427">
      <c r="A14427" s="40">
        <f>IF(GL_Paste!$B14424="","",N(GL_Paste!$H14424)-N(GL_Paste!$G14424))</f>
        <v/>
      </c>
      <c r="B14427" s="43">
        <f>IF(GL_Paste!$B14424="","",DATE(YEAR(GL_Paste!$E14424),MONTH(GL_Paste!$E14424),1))</f>
        <v/>
      </c>
      <c r="C14427">
        <f>IF(GL_Paste!$B14424="","",IF(TRIM(GL_Paste!$M14424)&lt;&gt;"",TRIM(GL_Paste!$M14424),IFERROR(MID(GL_Paste!$I14424,FIND("[",GL_Paste!$I14424)+1,FIND("]",GL_Paste!$I14424)-FIND("[",GL_Paste!$I14424)-1),"")))</f>
        <v/>
      </c>
      <c r="D14427">
        <f>IF(GL_Paste!$B14424="","",IFERROR(INDEX(DeptName,MATCH($C14427,DeptTag,0)),"UNALLOCATED"))</f>
        <v/>
      </c>
      <c r="E14427">
        <f>IF(GL_Paste!$B14424="","",IFERROR(INDEX(AcctCat,MATCH(GL_Paste!$B14424&amp;"",AcctCode,0)),"UNKNOWN"))</f>
        <v/>
      </c>
      <c r="F14427">
        <f>IF(GL_Paste!$B14424="","",IFERROR(INDEX(AcctSub,MATCH(GL_Paste!$B14424&amp;"",AcctCode,0)),"UNKNOWN"))</f>
        <v/>
      </c>
    </row>
    <row r="14428">
      <c r="A14428" s="40">
        <f>IF(GL_Paste!$B14425="","",N(GL_Paste!$H14425)-N(GL_Paste!$G14425))</f>
        <v/>
      </c>
      <c r="B14428" s="43">
        <f>IF(GL_Paste!$B14425="","",DATE(YEAR(GL_Paste!$E14425),MONTH(GL_Paste!$E14425),1))</f>
        <v/>
      </c>
      <c r="C14428">
        <f>IF(GL_Paste!$B14425="","",IF(TRIM(GL_Paste!$M14425)&lt;&gt;"",TRIM(GL_Paste!$M14425),IFERROR(MID(GL_Paste!$I14425,FIND("[",GL_Paste!$I14425)+1,FIND("]",GL_Paste!$I14425)-FIND("[",GL_Paste!$I14425)-1),"")))</f>
        <v/>
      </c>
      <c r="D14428">
        <f>IF(GL_Paste!$B14425="","",IFERROR(INDEX(DeptName,MATCH($C14428,DeptTag,0)),"UNALLOCATED"))</f>
        <v/>
      </c>
      <c r="E14428">
        <f>IF(GL_Paste!$B14425="","",IFERROR(INDEX(AcctCat,MATCH(GL_Paste!$B14425&amp;"",AcctCode,0)),"UNKNOWN"))</f>
        <v/>
      </c>
      <c r="F14428">
        <f>IF(GL_Paste!$B14425="","",IFERROR(INDEX(AcctSub,MATCH(GL_Paste!$B14425&amp;"",AcctCode,0)),"UNKNOWN"))</f>
        <v/>
      </c>
    </row>
    <row r="14429">
      <c r="A14429" s="40">
        <f>IF(GL_Paste!$B14426="","",N(GL_Paste!$H14426)-N(GL_Paste!$G14426))</f>
        <v/>
      </c>
      <c r="B14429" s="43">
        <f>IF(GL_Paste!$B14426="","",DATE(YEAR(GL_Paste!$E14426),MONTH(GL_Paste!$E14426),1))</f>
        <v/>
      </c>
      <c r="C14429">
        <f>IF(GL_Paste!$B14426="","",IF(TRIM(GL_Paste!$M14426)&lt;&gt;"",TRIM(GL_Paste!$M14426),IFERROR(MID(GL_Paste!$I14426,FIND("[",GL_Paste!$I14426)+1,FIND("]",GL_Paste!$I14426)-FIND("[",GL_Paste!$I14426)-1),"")))</f>
        <v/>
      </c>
      <c r="D14429">
        <f>IF(GL_Paste!$B14426="","",IFERROR(INDEX(DeptName,MATCH($C14429,DeptTag,0)),"UNALLOCATED"))</f>
        <v/>
      </c>
      <c r="E14429">
        <f>IF(GL_Paste!$B14426="","",IFERROR(INDEX(AcctCat,MATCH(GL_Paste!$B14426&amp;"",AcctCode,0)),"UNKNOWN"))</f>
        <v/>
      </c>
      <c r="F14429">
        <f>IF(GL_Paste!$B14426="","",IFERROR(INDEX(AcctSub,MATCH(GL_Paste!$B14426&amp;"",AcctCode,0)),"UNKNOWN"))</f>
        <v/>
      </c>
    </row>
    <row r="14430">
      <c r="A14430" s="40">
        <f>IF(GL_Paste!$B14427="","",N(GL_Paste!$H14427)-N(GL_Paste!$G14427))</f>
        <v/>
      </c>
      <c r="B14430" s="43">
        <f>IF(GL_Paste!$B14427="","",DATE(YEAR(GL_Paste!$E14427),MONTH(GL_Paste!$E14427),1))</f>
        <v/>
      </c>
      <c r="C14430">
        <f>IF(GL_Paste!$B14427="","",IF(TRIM(GL_Paste!$M14427)&lt;&gt;"",TRIM(GL_Paste!$M14427),IFERROR(MID(GL_Paste!$I14427,FIND("[",GL_Paste!$I14427)+1,FIND("]",GL_Paste!$I14427)-FIND("[",GL_Paste!$I14427)-1),"")))</f>
        <v/>
      </c>
      <c r="D14430">
        <f>IF(GL_Paste!$B14427="","",IFERROR(INDEX(DeptName,MATCH($C14430,DeptTag,0)),"UNALLOCATED"))</f>
        <v/>
      </c>
      <c r="E14430">
        <f>IF(GL_Paste!$B14427="","",IFERROR(INDEX(AcctCat,MATCH(GL_Paste!$B14427&amp;"",AcctCode,0)),"UNKNOWN"))</f>
        <v/>
      </c>
      <c r="F14430">
        <f>IF(GL_Paste!$B14427="","",IFERROR(INDEX(AcctSub,MATCH(GL_Paste!$B14427&amp;"",AcctCode,0)),"UNKNOWN"))</f>
        <v/>
      </c>
    </row>
    <row r="14431">
      <c r="A14431" s="40">
        <f>IF(GL_Paste!$B14428="","",N(GL_Paste!$H14428)-N(GL_Paste!$G14428))</f>
        <v/>
      </c>
      <c r="B14431" s="43">
        <f>IF(GL_Paste!$B14428="","",DATE(YEAR(GL_Paste!$E14428),MONTH(GL_Paste!$E14428),1))</f>
        <v/>
      </c>
      <c r="C14431">
        <f>IF(GL_Paste!$B14428="","",IF(TRIM(GL_Paste!$M14428)&lt;&gt;"",TRIM(GL_Paste!$M14428),IFERROR(MID(GL_Paste!$I14428,FIND("[",GL_Paste!$I14428)+1,FIND("]",GL_Paste!$I14428)-FIND("[",GL_Paste!$I14428)-1),"")))</f>
        <v/>
      </c>
      <c r="D14431">
        <f>IF(GL_Paste!$B14428="","",IFERROR(INDEX(DeptName,MATCH($C14431,DeptTag,0)),"UNALLOCATED"))</f>
        <v/>
      </c>
      <c r="E14431">
        <f>IF(GL_Paste!$B14428="","",IFERROR(INDEX(AcctCat,MATCH(GL_Paste!$B14428&amp;"",AcctCode,0)),"UNKNOWN"))</f>
        <v/>
      </c>
      <c r="F14431">
        <f>IF(GL_Paste!$B14428="","",IFERROR(INDEX(AcctSub,MATCH(GL_Paste!$B14428&amp;"",AcctCode,0)),"UNKNOWN"))</f>
        <v/>
      </c>
    </row>
    <row r="14432">
      <c r="A14432" s="40">
        <f>IF(GL_Paste!$B14429="","",N(GL_Paste!$H14429)-N(GL_Paste!$G14429))</f>
        <v/>
      </c>
      <c r="B14432" s="43">
        <f>IF(GL_Paste!$B14429="","",DATE(YEAR(GL_Paste!$E14429),MONTH(GL_Paste!$E14429),1))</f>
        <v/>
      </c>
      <c r="C14432">
        <f>IF(GL_Paste!$B14429="","",IF(TRIM(GL_Paste!$M14429)&lt;&gt;"",TRIM(GL_Paste!$M14429),IFERROR(MID(GL_Paste!$I14429,FIND("[",GL_Paste!$I14429)+1,FIND("]",GL_Paste!$I14429)-FIND("[",GL_Paste!$I14429)-1),"")))</f>
        <v/>
      </c>
      <c r="D14432">
        <f>IF(GL_Paste!$B14429="","",IFERROR(INDEX(DeptName,MATCH($C14432,DeptTag,0)),"UNALLOCATED"))</f>
        <v/>
      </c>
      <c r="E14432">
        <f>IF(GL_Paste!$B14429="","",IFERROR(INDEX(AcctCat,MATCH(GL_Paste!$B14429&amp;"",AcctCode,0)),"UNKNOWN"))</f>
        <v/>
      </c>
      <c r="F14432">
        <f>IF(GL_Paste!$B14429="","",IFERROR(INDEX(AcctSub,MATCH(GL_Paste!$B14429&amp;"",AcctCode,0)),"UNKNOWN"))</f>
        <v/>
      </c>
    </row>
    <row r="14433">
      <c r="A14433" s="40">
        <f>IF(GL_Paste!$B14430="","",N(GL_Paste!$H14430)-N(GL_Paste!$G14430))</f>
        <v/>
      </c>
      <c r="B14433" s="43">
        <f>IF(GL_Paste!$B14430="","",DATE(YEAR(GL_Paste!$E14430),MONTH(GL_Paste!$E14430),1))</f>
        <v/>
      </c>
      <c r="C14433">
        <f>IF(GL_Paste!$B14430="","",IF(TRIM(GL_Paste!$M14430)&lt;&gt;"",TRIM(GL_Paste!$M14430),IFERROR(MID(GL_Paste!$I14430,FIND("[",GL_Paste!$I14430)+1,FIND("]",GL_Paste!$I14430)-FIND("[",GL_Paste!$I14430)-1),"")))</f>
        <v/>
      </c>
      <c r="D14433">
        <f>IF(GL_Paste!$B14430="","",IFERROR(INDEX(DeptName,MATCH($C14433,DeptTag,0)),"UNALLOCATED"))</f>
        <v/>
      </c>
      <c r="E14433">
        <f>IF(GL_Paste!$B14430="","",IFERROR(INDEX(AcctCat,MATCH(GL_Paste!$B14430&amp;"",AcctCode,0)),"UNKNOWN"))</f>
        <v/>
      </c>
      <c r="F14433">
        <f>IF(GL_Paste!$B14430="","",IFERROR(INDEX(AcctSub,MATCH(GL_Paste!$B14430&amp;"",AcctCode,0)),"UNKNOWN"))</f>
        <v/>
      </c>
    </row>
    <row r="14434">
      <c r="A14434" s="40">
        <f>IF(GL_Paste!$B14431="","",N(GL_Paste!$H14431)-N(GL_Paste!$G14431))</f>
        <v/>
      </c>
      <c r="B14434" s="43">
        <f>IF(GL_Paste!$B14431="","",DATE(YEAR(GL_Paste!$E14431),MONTH(GL_Paste!$E14431),1))</f>
        <v/>
      </c>
      <c r="C14434">
        <f>IF(GL_Paste!$B14431="","",IF(TRIM(GL_Paste!$M14431)&lt;&gt;"",TRIM(GL_Paste!$M14431),IFERROR(MID(GL_Paste!$I14431,FIND("[",GL_Paste!$I14431)+1,FIND("]",GL_Paste!$I14431)-FIND("[",GL_Paste!$I14431)-1),"")))</f>
        <v/>
      </c>
      <c r="D14434">
        <f>IF(GL_Paste!$B14431="","",IFERROR(INDEX(DeptName,MATCH($C14434,DeptTag,0)),"UNALLOCATED"))</f>
        <v/>
      </c>
      <c r="E14434">
        <f>IF(GL_Paste!$B14431="","",IFERROR(INDEX(AcctCat,MATCH(GL_Paste!$B14431&amp;"",AcctCode,0)),"UNKNOWN"))</f>
        <v/>
      </c>
      <c r="F14434">
        <f>IF(GL_Paste!$B14431="","",IFERROR(INDEX(AcctSub,MATCH(GL_Paste!$B14431&amp;"",AcctCode,0)),"UNKNOWN"))</f>
        <v/>
      </c>
    </row>
    <row r="14435">
      <c r="A14435" s="40">
        <f>IF(GL_Paste!$B14432="","",N(GL_Paste!$H14432)-N(GL_Paste!$G14432))</f>
        <v/>
      </c>
      <c r="B14435" s="43">
        <f>IF(GL_Paste!$B14432="","",DATE(YEAR(GL_Paste!$E14432),MONTH(GL_Paste!$E14432),1))</f>
        <v/>
      </c>
      <c r="C14435">
        <f>IF(GL_Paste!$B14432="","",IF(TRIM(GL_Paste!$M14432)&lt;&gt;"",TRIM(GL_Paste!$M14432),IFERROR(MID(GL_Paste!$I14432,FIND("[",GL_Paste!$I14432)+1,FIND("]",GL_Paste!$I14432)-FIND("[",GL_Paste!$I14432)-1),"")))</f>
        <v/>
      </c>
      <c r="D14435">
        <f>IF(GL_Paste!$B14432="","",IFERROR(INDEX(DeptName,MATCH($C14435,DeptTag,0)),"UNALLOCATED"))</f>
        <v/>
      </c>
      <c r="E14435">
        <f>IF(GL_Paste!$B14432="","",IFERROR(INDEX(AcctCat,MATCH(GL_Paste!$B14432&amp;"",AcctCode,0)),"UNKNOWN"))</f>
        <v/>
      </c>
      <c r="F14435">
        <f>IF(GL_Paste!$B14432="","",IFERROR(INDEX(AcctSub,MATCH(GL_Paste!$B14432&amp;"",AcctCode,0)),"UNKNOWN"))</f>
        <v/>
      </c>
    </row>
    <row r="14436">
      <c r="A14436" s="40">
        <f>IF(GL_Paste!$B14433="","",N(GL_Paste!$H14433)-N(GL_Paste!$G14433))</f>
        <v/>
      </c>
      <c r="B14436" s="43">
        <f>IF(GL_Paste!$B14433="","",DATE(YEAR(GL_Paste!$E14433),MONTH(GL_Paste!$E14433),1))</f>
        <v/>
      </c>
      <c r="C14436">
        <f>IF(GL_Paste!$B14433="","",IF(TRIM(GL_Paste!$M14433)&lt;&gt;"",TRIM(GL_Paste!$M14433),IFERROR(MID(GL_Paste!$I14433,FIND("[",GL_Paste!$I14433)+1,FIND("]",GL_Paste!$I14433)-FIND("[",GL_Paste!$I14433)-1),"")))</f>
        <v/>
      </c>
      <c r="D14436">
        <f>IF(GL_Paste!$B14433="","",IFERROR(INDEX(DeptName,MATCH($C14436,DeptTag,0)),"UNALLOCATED"))</f>
        <v/>
      </c>
      <c r="E14436">
        <f>IF(GL_Paste!$B14433="","",IFERROR(INDEX(AcctCat,MATCH(GL_Paste!$B14433&amp;"",AcctCode,0)),"UNKNOWN"))</f>
        <v/>
      </c>
      <c r="F14436">
        <f>IF(GL_Paste!$B14433="","",IFERROR(INDEX(AcctSub,MATCH(GL_Paste!$B14433&amp;"",AcctCode,0)),"UNKNOWN"))</f>
        <v/>
      </c>
    </row>
    <row r="14437">
      <c r="A14437" s="40">
        <f>IF(GL_Paste!$B14434="","",N(GL_Paste!$H14434)-N(GL_Paste!$G14434))</f>
        <v/>
      </c>
      <c r="B14437" s="43">
        <f>IF(GL_Paste!$B14434="","",DATE(YEAR(GL_Paste!$E14434),MONTH(GL_Paste!$E14434),1))</f>
        <v/>
      </c>
      <c r="C14437">
        <f>IF(GL_Paste!$B14434="","",IF(TRIM(GL_Paste!$M14434)&lt;&gt;"",TRIM(GL_Paste!$M14434),IFERROR(MID(GL_Paste!$I14434,FIND("[",GL_Paste!$I14434)+1,FIND("]",GL_Paste!$I14434)-FIND("[",GL_Paste!$I14434)-1),"")))</f>
        <v/>
      </c>
      <c r="D14437">
        <f>IF(GL_Paste!$B14434="","",IFERROR(INDEX(DeptName,MATCH($C14437,DeptTag,0)),"UNALLOCATED"))</f>
        <v/>
      </c>
      <c r="E14437">
        <f>IF(GL_Paste!$B14434="","",IFERROR(INDEX(AcctCat,MATCH(GL_Paste!$B14434&amp;"",AcctCode,0)),"UNKNOWN"))</f>
        <v/>
      </c>
      <c r="F14437">
        <f>IF(GL_Paste!$B14434="","",IFERROR(INDEX(AcctSub,MATCH(GL_Paste!$B14434&amp;"",AcctCode,0)),"UNKNOWN"))</f>
        <v/>
      </c>
    </row>
    <row r="14438">
      <c r="A14438" s="40">
        <f>IF(GL_Paste!$B14435="","",N(GL_Paste!$H14435)-N(GL_Paste!$G14435))</f>
        <v/>
      </c>
      <c r="B14438" s="43">
        <f>IF(GL_Paste!$B14435="","",DATE(YEAR(GL_Paste!$E14435),MONTH(GL_Paste!$E14435),1))</f>
        <v/>
      </c>
      <c r="C14438">
        <f>IF(GL_Paste!$B14435="","",IF(TRIM(GL_Paste!$M14435)&lt;&gt;"",TRIM(GL_Paste!$M14435),IFERROR(MID(GL_Paste!$I14435,FIND("[",GL_Paste!$I14435)+1,FIND("]",GL_Paste!$I14435)-FIND("[",GL_Paste!$I14435)-1),"")))</f>
        <v/>
      </c>
      <c r="D14438">
        <f>IF(GL_Paste!$B14435="","",IFERROR(INDEX(DeptName,MATCH($C14438,DeptTag,0)),"UNALLOCATED"))</f>
        <v/>
      </c>
      <c r="E14438">
        <f>IF(GL_Paste!$B14435="","",IFERROR(INDEX(AcctCat,MATCH(GL_Paste!$B14435&amp;"",AcctCode,0)),"UNKNOWN"))</f>
        <v/>
      </c>
      <c r="F14438">
        <f>IF(GL_Paste!$B14435="","",IFERROR(INDEX(AcctSub,MATCH(GL_Paste!$B14435&amp;"",AcctCode,0)),"UNKNOWN"))</f>
        <v/>
      </c>
    </row>
    <row r="14439">
      <c r="A14439" s="40">
        <f>IF(GL_Paste!$B14436="","",N(GL_Paste!$H14436)-N(GL_Paste!$G14436))</f>
        <v/>
      </c>
      <c r="B14439" s="43">
        <f>IF(GL_Paste!$B14436="","",DATE(YEAR(GL_Paste!$E14436),MONTH(GL_Paste!$E14436),1))</f>
        <v/>
      </c>
      <c r="C14439">
        <f>IF(GL_Paste!$B14436="","",IF(TRIM(GL_Paste!$M14436)&lt;&gt;"",TRIM(GL_Paste!$M14436),IFERROR(MID(GL_Paste!$I14436,FIND("[",GL_Paste!$I14436)+1,FIND("]",GL_Paste!$I14436)-FIND("[",GL_Paste!$I14436)-1),"")))</f>
        <v/>
      </c>
      <c r="D14439">
        <f>IF(GL_Paste!$B14436="","",IFERROR(INDEX(DeptName,MATCH($C14439,DeptTag,0)),"UNALLOCATED"))</f>
        <v/>
      </c>
      <c r="E14439">
        <f>IF(GL_Paste!$B14436="","",IFERROR(INDEX(AcctCat,MATCH(GL_Paste!$B14436&amp;"",AcctCode,0)),"UNKNOWN"))</f>
        <v/>
      </c>
      <c r="F14439">
        <f>IF(GL_Paste!$B14436="","",IFERROR(INDEX(AcctSub,MATCH(GL_Paste!$B14436&amp;"",AcctCode,0)),"UNKNOWN"))</f>
        <v/>
      </c>
    </row>
    <row r="14440">
      <c r="A14440" s="40">
        <f>IF(GL_Paste!$B14437="","",N(GL_Paste!$H14437)-N(GL_Paste!$G14437))</f>
        <v/>
      </c>
      <c r="B14440" s="43">
        <f>IF(GL_Paste!$B14437="","",DATE(YEAR(GL_Paste!$E14437),MONTH(GL_Paste!$E14437),1))</f>
        <v/>
      </c>
      <c r="C14440">
        <f>IF(GL_Paste!$B14437="","",IF(TRIM(GL_Paste!$M14437)&lt;&gt;"",TRIM(GL_Paste!$M14437),IFERROR(MID(GL_Paste!$I14437,FIND("[",GL_Paste!$I14437)+1,FIND("]",GL_Paste!$I14437)-FIND("[",GL_Paste!$I14437)-1),"")))</f>
        <v/>
      </c>
      <c r="D14440">
        <f>IF(GL_Paste!$B14437="","",IFERROR(INDEX(DeptName,MATCH($C14440,DeptTag,0)),"UNALLOCATED"))</f>
        <v/>
      </c>
      <c r="E14440">
        <f>IF(GL_Paste!$B14437="","",IFERROR(INDEX(AcctCat,MATCH(GL_Paste!$B14437&amp;"",AcctCode,0)),"UNKNOWN"))</f>
        <v/>
      </c>
      <c r="F14440">
        <f>IF(GL_Paste!$B14437="","",IFERROR(INDEX(AcctSub,MATCH(GL_Paste!$B14437&amp;"",AcctCode,0)),"UNKNOWN"))</f>
        <v/>
      </c>
    </row>
    <row r="14441">
      <c r="A14441" s="40">
        <f>IF(GL_Paste!$B14438="","",N(GL_Paste!$H14438)-N(GL_Paste!$G14438))</f>
        <v/>
      </c>
      <c r="B14441" s="43">
        <f>IF(GL_Paste!$B14438="","",DATE(YEAR(GL_Paste!$E14438),MONTH(GL_Paste!$E14438),1))</f>
        <v/>
      </c>
      <c r="C14441">
        <f>IF(GL_Paste!$B14438="","",IF(TRIM(GL_Paste!$M14438)&lt;&gt;"",TRIM(GL_Paste!$M14438),IFERROR(MID(GL_Paste!$I14438,FIND("[",GL_Paste!$I14438)+1,FIND("]",GL_Paste!$I14438)-FIND("[",GL_Paste!$I14438)-1),"")))</f>
        <v/>
      </c>
      <c r="D14441">
        <f>IF(GL_Paste!$B14438="","",IFERROR(INDEX(DeptName,MATCH($C14441,DeptTag,0)),"UNALLOCATED"))</f>
        <v/>
      </c>
      <c r="E14441">
        <f>IF(GL_Paste!$B14438="","",IFERROR(INDEX(AcctCat,MATCH(GL_Paste!$B14438&amp;"",AcctCode,0)),"UNKNOWN"))</f>
        <v/>
      </c>
      <c r="F14441">
        <f>IF(GL_Paste!$B14438="","",IFERROR(INDEX(AcctSub,MATCH(GL_Paste!$B14438&amp;"",AcctCode,0)),"UNKNOWN"))</f>
        <v/>
      </c>
    </row>
    <row r="14442">
      <c r="A14442" s="40">
        <f>IF(GL_Paste!$B14439="","",N(GL_Paste!$H14439)-N(GL_Paste!$G14439))</f>
        <v/>
      </c>
      <c r="B14442" s="43">
        <f>IF(GL_Paste!$B14439="","",DATE(YEAR(GL_Paste!$E14439),MONTH(GL_Paste!$E14439),1))</f>
        <v/>
      </c>
      <c r="C14442">
        <f>IF(GL_Paste!$B14439="","",IF(TRIM(GL_Paste!$M14439)&lt;&gt;"",TRIM(GL_Paste!$M14439),IFERROR(MID(GL_Paste!$I14439,FIND("[",GL_Paste!$I14439)+1,FIND("]",GL_Paste!$I14439)-FIND("[",GL_Paste!$I14439)-1),"")))</f>
        <v/>
      </c>
      <c r="D14442">
        <f>IF(GL_Paste!$B14439="","",IFERROR(INDEX(DeptName,MATCH($C14442,DeptTag,0)),"UNALLOCATED"))</f>
        <v/>
      </c>
      <c r="E14442">
        <f>IF(GL_Paste!$B14439="","",IFERROR(INDEX(AcctCat,MATCH(GL_Paste!$B14439&amp;"",AcctCode,0)),"UNKNOWN"))</f>
        <v/>
      </c>
      <c r="F14442">
        <f>IF(GL_Paste!$B14439="","",IFERROR(INDEX(AcctSub,MATCH(GL_Paste!$B14439&amp;"",AcctCode,0)),"UNKNOWN"))</f>
        <v/>
      </c>
    </row>
    <row r="14443">
      <c r="A14443" s="40">
        <f>IF(GL_Paste!$B14440="","",N(GL_Paste!$H14440)-N(GL_Paste!$G14440))</f>
        <v/>
      </c>
      <c r="B14443" s="43">
        <f>IF(GL_Paste!$B14440="","",DATE(YEAR(GL_Paste!$E14440),MONTH(GL_Paste!$E14440),1))</f>
        <v/>
      </c>
      <c r="C14443">
        <f>IF(GL_Paste!$B14440="","",IF(TRIM(GL_Paste!$M14440)&lt;&gt;"",TRIM(GL_Paste!$M14440),IFERROR(MID(GL_Paste!$I14440,FIND("[",GL_Paste!$I14440)+1,FIND("]",GL_Paste!$I14440)-FIND("[",GL_Paste!$I14440)-1),"")))</f>
        <v/>
      </c>
      <c r="D14443">
        <f>IF(GL_Paste!$B14440="","",IFERROR(INDEX(DeptName,MATCH($C14443,DeptTag,0)),"UNALLOCATED"))</f>
        <v/>
      </c>
      <c r="E14443">
        <f>IF(GL_Paste!$B14440="","",IFERROR(INDEX(AcctCat,MATCH(GL_Paste!$B14440&amp;"",AcctCode,0)),"UNKNOWN"))</f>
        <v/>
      </c>
      <c r="F14443">
        <f>IF(GL_Paste!$B14440="","",IFERROR(INDEX(AcctSub,MATCH(GL_Paste!$B14440&amp;"",AcctCode,0)),"UNKNOWN"))</f>
        <v/>
      </c>
    </row>
    <row r="14444">
      <c r="A14444" s="40">
        <f>IF(GL_Paste!$B14441="","",N(GL_Paste!$H14441)-N(GL_Paste!$G14441))</f>
        <v/>
      </c>
      <c r="B14444" s="43">
        <f>IF(GL_Paste!$B14441="","",DATE(YEAR(GL_Paste!$E14441),MONTH(GL_Paste!$E14441),1))</f>
        <v/>
      </c>
      <c r="C14444">
        <f>IF(GL_Paste!$B14441="","",IF(TRIM(GL_Paste!$M14441)&lt;&gt;"",TRIM(GL_Paste!$M14441),IFERROR(MID(GL_Paste!$I14441,FIND("[",GL_Paste!$I14441)+1,FIND("]",GL_Paste!$I14441)-FIND("[",GL_Paste!$I14441)-1),"")))</f>
        <v/>
      </c>
      <c r="D14444">
        <f>IF(GL_Paste!$B14441="","",IFERROR(INDEX(DeptName,MATCH($C14444,DeptTag,0)),"UNALLOCATED"))</f>
        <v/>
      </c>
      <c r="E14444">
        <f>IF(GL_Paste!$B14441="","",IFERROR(INDEX(AcctCat,MATCH(GL_Paste!$B14441&amp;"",AcctCode,0)),"UNKNOWN"))</f>
        <v/>
      </c>
      <c r="F14444">
        <f>IF(GL_Paste!$B14441="","",IFERROR(INDEX(AcctSub,MATCH(GL_Paste!$B14441&amp;"",AcctCode,0)),"UNKNOWN"))</f>
        <v/>
      </c>
    </row>
    <row r="14445">
      <c r="A14445" s="40">
        <f>IF(GL_Paste!$B14442="","",N(GL_Paste!$H14442)-N(GL_Paste!$G14442))</f>
        <v/>
      </c>
      <c r="B14445" s="43">
        <f>IF(GL_Paste!$B14442="","",DATE(YEAR(GL_Paste!$E14442),MONTH(GL_Paste!$E14442),1))</f>
        <v/>
      </c>
      <c r="C14445">
        <f>IF(GL_Paste!$B14442="","",IF(TRIM(GL_Paste!$M14442)&lt;&gt;"",TRIM(GL_Paste!$M14442),IFERROR(MID(GL_Paste!$I14442,FIND("[",GL_Paste!$I14442)+1,FIND("]",GL_Paste!$I14442)-FIND("[",GL_Paste!$I14442)-1),"")))</f>
        <v/>
      </c>
      <c r="D14445">
        <f>IF(GL_Paste!$B14442="","",IFERROR(INDEX(DeptName,MATCH($C14445,DeptTag,0)),"UNALLOCATED"))</f>
        <v/>
      </c>
      <c r="E14445">
        <f>IF(GL_Paste!$B14442="","",IFERROR(INDEX(AcctCat,MATCH(GL_Paste!$B14442&amp;"",AcctCode,0)),"UNKNOWN"))</f>
        <v/>
      </c>
      <c r="F14445">
        <f>IF(GL_Paste!$B14442="","",IFERROR(INDEX(AcctSub,MATCH(GL_Paste!$B14442&amp;"",AcctCode,0)),"UNKNOWN"))</f>
        <v/>
      </c>
    </row>
    <row r="14446">
      <c r="A14446" s="40">
        <f>IF(GL_Paste!$B14443="","",N(GL_Paste!$H14443)-N(GL_Paste!$G14443))</f>
        <v/>
      </c>
      <c r="B14446" s="43">
        <f>IF(GL_Paste!$B14443="","",DATE(YEAR(GL_Paste!$E14443),MONTH(GL_Paste!$E14443),1))</f>
        <v/>
      </c>
      <c r="C14446">
        <f>IF(GL_Paste!$B14443="","",IF(TRIM(GL_Paste!$M14443)&lt;&gt;"",TRIM(GL_Paste!$M14443),IFERROR(MID(GL_Paste!$I14443,FIND("[",GL_Paste!$I14443)+1,FIND("]",GL_Paste!$I14443)-FIND("[",GL_Paste!$I14443)-1),"")))</f>
        <v/>
      </c>
      <c r="D14446">
        <f>IF(GL_Paste!$B14443="","",IFERROR(INDEX(DeptName,MATCH($C14446,DeptTag,0)),"UNALLOCATED"))</f>
        <v/>
      </c>
      <c r="E14446">
        <f>IF(GL_Paste!$B14443="","",IFERROR(INDEX(AcctCat,MATCH(GL_Paste!$B14443&amp;"",AcctCode,0)),"UNKNOWN"))</f>
        <v/>
      </c>
      <c r="F14446">
        <f>IF(GL_Paste!$B14443="","",IFERROR(INDEX(AcctSub,MATCH(GL_Paste!$B14443&amp;"",AcctCode,0)),"UNKNOWN"))</f>
        <v/>
      </c>
    </row>
    <row r="14447">
      <c r="A14447" s="40">
        <f>IF(GL_Paste!$B14444="","",N(GL_Paste!$H14444)-N(GL_Paste!$G14444))</f>
        <v/>
      </c>
      <c r="B14447" s="43">
        <f>IF(GL_Paste!$B14444="","",DATE(YEAR(GL_Paste!$E14444),MONTH(GL_Paste!$E14444),1))</f>
        <v/>
      </c>
      <c r="C14447">
        <f>IF(GL_Paste!$B14444="","",IF(TRIM(GL_Paste!$M14444)&lt;&gt;"",TRIM(GL_Paste!$M14444),IFERROR(MID(GL_Paste!$I14444,FIND("[",GL_Paste!$I14444)+1,FIND("]",GL_Paste!$I14444)-FIND("[",GL_Paste!$I14444)-1),"")))</f>
        <v/>
      </c>
      <c r="D14447">
        <f>IF(GL_Paste!$B14444="","",IFERROR(INDEX(DeptName,MATCH($C14447,DeptTag,0)),"UNALLOCATED"))</f>
        <v/>
      </c>
      <c r="E14447">
        <f>IF(GL_Paste!$B14444="","",IFERROR(INDEX(AcctCat,MATCH(GL_Paste!$B14444&amp;"",AcctCode,0)),"UNKNOWN"))</f>
        <v/>
      </c>
      <c r="F14447">
        <f>IF(GL_Paste!$B14444="","",IFERROR(INDEX(AcctSub,MATCH(GL_Paste!$B14444&amp;"",AcctCode,0)),"UNKNOWN"))</f>
        <v/>
      </c>
    </row>
    <row r="14448">
      <c r="A14448" s="40">
        <f>IF(GL_Paste!$B14445="","",N(GL_Paste!$H14445)-N(GL_Paste!$G14445))</f>
        <v/>
      </c>
      <c r="B14448" s="43">
        <f>IF(GL_Paste!$B14445="","",DATE(YEAR(GL_Paste!$E14445),MONTH(GL_Paste!$E14445),1))</f>
        <v/>
      </c>
      <c r="C14448">
        <f>IF(GL_Paste!$B14445="","",IF(TRIM(GL_Paste!$M14445)&lt;&gt;"",TRIM(GL_Paste!$M14445),IFERROR(MID(GL_Paste!$I14445,FIND("[",GL_Paste!$I14445)+1,FIND("]",GL_Paste!$I14445)-FIND("[",GL_Paste!$I14445)-1),"")))</f>
        <v/>
      </c>
      <c r="D14448">
        <f>IF(GL_Paste!$B14445="","",IFERROR(INDEX(DeptName,MATCH($C14448,DeptTag,0)),"UNALLOCATED"))</f>
        <v/>
      </c>
      <c r="E14448">
        <f>IF(GL_Paste!$B14445="","",IFERROR(INDEX(AcctCat,MATCH(GL_Paste!$B14445&amp;"",AcctCode,0)),"UNKNOWN"))</f>
        <v/>
      </c>
      <c r="F14448">
        <f>IF(GL_Paste!$B14445="","",IFERROR(INDEX(AcctSub,MATCH(GL_Paste!$B14445&amp;"",AcctCode,0)),"UNKNOWN"))</f>
        <v/>
      </c>
    </row>
    <row r="14449">
      <c r="A14449" s="40">
        <f>IF(GL_Paste!$B14446="","",N(GL_Paste!$H14446)-N(GL_Paste!$G14446))</f>
        <v/>
      </c>
      <c r="B14449" s="43">
        <f>IF(GL_Paste!$B14446="","",DATE(YEAR(GL_Paste!$E14446),MONTH(GL_Paste!$E14446),1))</f>
        <v/>
      </c>
      <c r="C14449">
        <f>IF(GL_Paste!$B14446="","",IF(TRIM(GL_Paste!$M14446)&lt;&gt;"",TRIM(GL_Paste!$M14446),IFERROR(MID(GL_Paste!$I14446,FIND("[",GL_Paste!$I14446)+1,FIND("]",GL_Paste!$I14446)-FIND("[",GL_Paste!$I14446)-1),"")))</f>
        <v/>
      </c>
      <c r="D14449">
        <f>IF(GL_Paste!$B14446="","",IFERROR(INDEX(DeptName,MATCH($C14449,DeptTag,0)),"UNALLOCATED"))</f>
        <v/>
      </c>
      <c r="E14449">
        <f>IF(GL_Paste!$B14446="","",IFERROR(INDEX(AcctCat,MATCH(GL_Paste!$B14446&amp;"",AcctCode,0)),"UNKNOWN"))</f>
        <v/>
      </c>
      <c r="F14449">
        <f>IF(GL_Paste!$B14446="","",IFERROR(INDEX(AcctSub,MATCH(GL_Paste!$B14446&amp;"",AcctCode,0)),"UNKNOWN"))</f>
        <v/>
      </c>
    </row>
    <row r="14450">
      <c r="A14450" s="40">
        <f>IF(GL_Paste!$B14447="","",N(GL_Paste!$H14447)-N(GL_Paste!$G14447))</f>
        <v/>
      </c>
      <c r="B14450" s="43">
        <f>IF(GL_Paste!$B14447="","",DATE(YEAR(GL_Paste!$E14447),MONTH(GL_Paste!$E14447),1))</f>
        <v/>
      </c>
      <c r="C14450">
        <f>IF(GL_Paste!$B14447="","",IF(TRIM(GL_Paste!$M14447)&lt;&gt;"",TRIM(GL_Paste!$M14447),IFERROR(MID(GL_Paste!$I14447,FIND("[",GL_Paste!$I14447)+1,FIND("]",GL_Paste!$I14447)-FIND("[",GL_Paste!$I14447)-1),"")))</f>
        <v/>
      </c>
      <c r="D14450">
        <f>IF(GL_Paste!$B14447="","",IFERROR(INDEX(DeptName,MATCH($C14450,DeptTag,0)),"UNALLOCATED"))</f>
        <v/>
      </c>
      <c r="E14450">
        <f>IF(GL_Paste!$B14447="","",IFERROR(INDEX(AcctCat,MATCH(GL_Paste!$B14447&amp;"",AcctCode,0)),"UNKNOWN"))</f>
        <v/>
      </c>
      <c r="F14450">
        <f>IF(GL_Paste!$B14447="","",IFERROR(INDEX(AcctSub,MATCH(GL_Paste!$B14447&amp;"",AcctCode,0)),"UNKNOWN"))</f>
        <v/>
      </c>
    </row>
    <row r="14451">
      <c r="A14451" s="40">
        <f>IF(GL_Paste!$B14448="","",N(GL_Paste!$H14448)-N(GL_Paste!$G14448))</f>
        <v/>
      </c>
      <c r="B14451" s="43">
        <f>IF(GL_Paste!$B14448="","",DATE(YEAR(GL_Paste!$E14448),MONTH(GL_Paste!$E14448),1))</f>
        <v/>
      </c>
      <c r="C14451">
        <f>IF(GL_Paste!$B14448="","",IF(TRIM(GL_Paste!$M14448)&lt;&gt;"",TRIM(GL_Paste!$M14448),IFERROR(MID(GL_Paste!$I14448,FIND("[",GL_Paste!$I14448)+1,FIND("]",GL_Paste!$I14448)-FIND("[",GL_Paste!$I14448)-1),"")))</f>
        <v/>
      </c>
      <c r="D14451">
        <f>IF(GL_Paste!$B14448="","",IFERROR(INDEX(DeptName,MATCH($C14451,DeptTag,0)),"UNALLOCATED"))</f>
        <v/>
      </c>
      <c r="E14451">
        <f>IF(GL_Paste!$B14448="","",IFERROR(INDEX(AcctCat,MATCH(GL_Paste!$B14448&amp;"",AcctCode,0)),"UNKNOWN"))</f>
        <v/>
      </c>
      <c r="F14451">
        <f>IF(GL_Paste!$B14448="","",IFERROR(INDEX(AcctSub,MATCH(GL_Paste!$B14448&amp;"",AcctCode,0)),"UNKNOWN"))</f>
        <v/>
      </c>
    </row>
    <row r="14452">
      <c r="A14452" s="40">
        <f>IF(GL_Paste!$B14449="","",N(GL_Paste!$H14449)-N(GL_Paste!$G14449))</f>
        <v/>
      </c>
      <c r="B14452" s="43">
        <f>IF(GL_Paste!$B14449="","",DATE(YEAR(GL_Paste!$E14449),MONTH(GL_Paste!$E14449),1))</f>
        <v/>
      </c>
      <c r="C14452">
        <f>IF(GL_Paste!$B14449="","",IF(TRIM(GL_Paste!$M14449)&lt;&gt;"",TRIM(GL_Paste!$M14449),IFERROR(MID(GL_Paste!$I14449,FIND("[",GL_Paste!$I14449)+1,FIND("]",GL_Paste!$I14449)-FIND("[",GL_Paste!$I14449)-1),"")))</f>
        <v/>
      </c>
      <c r="D14452">
        <f>IF(GL_Paste!$B14449="","",IFERROR(INDEX(DeptName,MATCH($C14452,DeptTag,0)),"UNALLOCATED"))</f>
        <v/>
      </c>
      <c r="E14452">
        <f>IF(GL_Paste!$B14449="","",IFERROR(INDEX(AcctCat,MATCH(GL_Paste!$B14449&amp;"",AcctCode,0)),"UNKNOWN"))</f>
        <v/>
      </c>
      <c r="F14452">
        <f>IF(GL_Paste!$B14449="","",IFERROR(INDEX(AcctSub,MATCH(GL_Paste!$B14449&amp;"",AcctCode,0)),"UNKNOWN"))</f>
        <v/>
      </c>
    </row>
    <row r="14453">
      <c r="A14453" s="40">
        <f>IF(GL_Paste!$B14450="","",N(GL_Paste!$H14450)-N(GL_Paste!$G14450))</f>
        <v/>
      </c>
      <c r="B14453" s="43">
        <f>IF(GL_Paste!$B14450="","",DATE(YEAR(GL_Paste!$E14450),MONTH(GL_Paste!$E14450),1))</f>
        <v/>
      </c>
      <c r="C14453">
        <f>IF(GL_Paste!$B14450="","",IF(TRIM(GL_Paste!$M14450)&lt;&gt;"",TRIM(GL_Paste!$M14450),IFERROR(MID(GL_Paste!$I14450,FIND("[",GL_Paste!$I14450)+1,FIND("]",GL_Paste!$I14450)-FIND("[",GL_Paste!$I14450)-1),"")))</f>
        <v/>
      </c>
      <c r="D14453">
        <f>IF(GL_Paste!$B14450="","",IFERROR(INDEX(DeptName,MATCH($C14453,DeptTag,0)),"UNALLOCATED"))</f>
        <v/>
      </c>
      <c r="E14453">
        <f>IF(GL_Paste!$B14450="","",IFERROR(INDEX(AcctCat,MATCH(GL_Paste!$B14450&amp;"",AcctCode,0)),"UNKNOWN"))</f>
        <v/>
      </c>
      <c r="F14453">
        <f>IF(GL_Paste!$B14450="","",IFERROR(INDEX(AcctSub,MATCH(GL_Paste!$B14450&amp;"",AcctCode,0)),"UNKNOWN"))</f>
        <v/>
      </c>
    </row>
    <row r="14454">
      <c r="A14454" s="40">
        <f>IF(GL_Paste!$B14451="","",N(GL_Paste!$H14451)-N(GL_Paste!$G14451))</f>
        <v/>
      </c>
      <c r="B14454" s="43">
        <f>IF(GL_Paste!$B14451="","",DATE(YEAR(GL_Paste!$E14451),MONTH(GL_Paste!$E14451),1))</f>
        <v/>
      </c>
      <c r="C14454">
        <f>IF(GL_Paste!$B14451="","",IF(TRIM(GL_Paste!$M14451)&lt;&gt;"",TRIM(GL_Paste!$M14451),IFERROR(MID(GL_Paste!$I14451,FIND("[",GL_Paste!$I14451)+1,FIND("]",GL_Paste!$I14451)-FIND("[",GL_Paste!$I14451)-1),"")))</f>
        <v/>
      </c>
      <c r="D14454">
        <f>IF(GL_Paste!$B14451="","",IFERROR(INDEX(DeptName,MATCH($C14454,DeptTag,0)),"UNALLOCATED"))</f>
        <v/>
      </c>
      <c r="E14454">
        <f>IF(GL_Paste!$B14451="","",IFERROR(INDEX(AcctCat,MATCH(GL_Paste!$B14451&amp;"",AcctCode,0)),"UNKNOWN"))</f>
        <v/>
      </c>
      <c r="F14454">
        <f>IF(GL_Paste!$B14451="","",IFERROR(INDEX(AcctSub,MATCH(GL_Paste!$B14451&amp;"",AcctCode,0)),"UNKNOWN"))</f>
        <v/>
      </c>
    </row>
    <row r="14455">
      <c r="A14455" s="40">
        <f>IF(GL_Paste!$B14452="","",N(GL_Paste!$H14452)-N(GL_Paste!$G14452))</f>
        <v/>
      </c>
      <c r="B14455" s="43">
        <f>IF(GL_Paste!$B14452="","",DATE(YEAR(GL_Paste!$E14452),MONTH(GL_Paste!$E14452),1))</f>
        <v/>
      </c>
      <c r="C14455">
        <f>IF(GL_Paste!$B14452="","",IF(TRIM(GL_Paste!$M14452)&lt;&gt;"",TRIM(GL_Paste!$M14452),IFERROR(MID(GL_Paste!$I14452,FIND("[",GL_Paste!$I14452)+1,FIND("]",GL_Paste!$I14452)-FIND("[",GL_Paste!$I14452)-1),"")))</f>
        <v/>
      </c>
      <c r="D14455">
        <f>IF(GL_Paste!$B14452="","",IFERROR(INDEX(DeptName,MATCH($C14455,DeptTag,0)),"UNALLOCATED"))</f>
        <v/>
      </c>
      <c r="E14455">
        <f>IF(GL_Paste!$B14452="","",IFERROR(INDEX(AcctCat,MATCH(GL_Paste!$B14452&amp;"",AcctCode,0)),"UNKNOWN"))</f>
        <v/>
      </c>
      <c r="F14455">
        <f>IF(GL_Paste!$B14452="","",IFERROR(INDEX(AcctSub,MATCH(GL_Paste!$B14452&amp;"",AcctCode,0)),"UNKNOWN"))</f>
        <v/>
      </c>
    </row>
    <row r="14456">
      <c r="A14456" s="40">
        <f>IF(GL_Paste!$B14453="","",N(GL_Paste!$H14453)-N(GL_Paste!$G14453))</f>
        <v/>
      </c>
      <c r="B14456" s="43">
        <f>IF(GL_Paste!$B14453="","",DATE(YEAR(GL_Paste!$E14453),MONTH(GL_Paste!$E14453),1))</f>
        <v/>
      </c>
      <c r="C14456">
        <f>IF(GL_Paste!$B14453="","",IF(TRIM(GL_Paste!$M14453)&lt;&gt;"",TRIM(GL_Paste!$M14453),IFERROR(MID(GL_Paste!$I14453,FIND("[",GL_Paste!$I14453)+1,FIND("]",GL_Paste!$I14453)-FIND("[",GL_Paste!$I14453)-1),"")))</f>
        <v/>
      </c>
      <c r="D14456">
        <f>IF(GL_Paste!$B14453="","",IFERROR(INDEX(DeptName,MATCH($C14456,DeptTag,0)),"UNALLOCATED"))</f>
        <v/>
      </c>
      <c r="E14456">
        <f>IF(GL_Paste!$B14453="","",IFERROR(INDEX(AcctCat,MATCH(GL_Paste!$B14453&amp;"",AcctCode,0)),"UNKNOWN"))</f>
        <v/>
      </c>
      <c r="F14456">
        <f>IF(GL_Paste!$B14453="","",IFERROR(INDEX(AcctSub,MATCH(GL_Paste!$B14453&amp;"",AcctCode,0)),"UNKNOWN"))</f>
        <v/>
      </c>
    </row>
    <row r="14457">
      <c r="A14457" s="40">
        <f>IF(GL_Paste!$B14454="","",N(GL_Paste!$H14454)-N(GL_Paste!$G14454))</f>
        <v/>
      </c>
      <c r="B14457" s="43">
        <f>IF(GL_Paste!$B14454="","",DATE(YEAR(GL_Paste!$E14454),MONTH(GL_Paste!$E14454),1))</f>
        <v/>
      </c>
      <c r="C14457">
        <f>IF(GL_Paste!$B14454="","",IF(TRIM(GL_Paste!$M14454)&lt;&gt;"",TRIM(GL_Paste!$M14454),IFERROR(MID(GL_Paste!$I14454,FIND("[",GL_Paste!$I14454)+1,FIND("]",GL_Paste!$I14454)-FIND("[",GL_Paste!$I14454)-1),"")))</f>
        <v/>
      </c>
      <c r="D14457">
        <f>IF(GL_Paste!$B14454="","",IFERROR(INDEX(DeptName,MATCH($C14457,DeptTag,0)),"UNALLOCATED"))</f>
        <v/>
      </c>
      <c r="E14457">
        <f>IF(GL_Paste!$B14454="","",IFERROR(INDEX(AcctCat,MATCH(GL_Paste!$B14454&amp;"",AcctCode,0)),"UNKNOWN"))</f>
        <v/>
      </c>
      <c r="F14457">
        <f>IF(GL_Paste!$B14454="","",IFERROR(INDEX(AcctSub,MATCH(GL_Paste!$B14454&amp;"",AcctCode,0)),"UNKNOWN"))</f>
        <v/>
      </c>
    </row>
    <row r="14458">
      <c r="A14458" s="40">
        <f>IF(GL_Paste!$B14455="","",N(GL_Paste!$H14455)-N(GL_Paste!$G14455))</f>
        <v/>
      </c>
      <c r="B14458" s="43">
        <f>IF(GL_Paste!$B14455="","",DATE(YEAR(GL_Paste!$E14455),MONTH(GL_Paste!$E14455),1))</f>
        <v/>
      </c>
      <c r="C14458">
        <f>IF(GL_Paste!$B14455="","",IF(TRIM(GL_Paste!$M14455)&lt;&gt;"",TRIM(GL_Paste!$M14455),IFERROR(MID(GL_Paste!$I14455,FIND("[",GL_Paste!$I14455)+1,FIND("]",GL_Paste!$I14455)-FIND("[",GL_Paste!$I14455)-1),"")))</f>
        <v/>
      </c>
      <c r="D14458">
        <f>IF(GL_Paste!$B14455="","",IFERROR(INDEX(DeptName,MATCH($C14458,DeptTag,0)),"UNALLOCATED"))</f>
        <v/>
      </c>
      <c r="E14458">
        <f>IF(GL_Paste!$B14455="","",IFERROR(INDEX(AcctCat,MATCH(GL_Paste!$B14455&amp;"",AcctCode,0)),"UNKNOWN"))</f>
        <v/>
      </c>
      <c r="F14458">
        <f>IF(GL_Paste!$B14455="","",IFERROR(INDEX(AcctSub,MATCH(GL_Paste!$B14455&amp;"",AcctCode,0)),"UNKNOWN"))</f>
        <v/>
      </c>
    </row>
    <row r="14459">
      <c r="A14459" s="40">
        <f>IF(GL_Paste!$B14456="","",N(GL_Paste!$H14456)-N(GL_Paste!$G14456))</f>
        <v/>
      </c>
      <c r="B14459" s="43">
        <f>IF(GL_Paste!$B14456="","",DATE(YEAR(GL_Paste!$E14456),MONTH(GL_Paste!$E14456),1))</f>
        <v/>
      </c>
      <c r="C14459">
        <f>IF(GL_Paste!$B14456="","",IF(TRIM(GL_Paste!$M14456)&lt;&gt;"",TRIM(GL_Paste!$M14456),IFERROR(MID(GL_Paste!$I14456,FIND("[",GL_Paste!$I14456)+1,FIND("]",GL_Paste!$I14456)-FIND("[",GL_Paste!$I14456)-1),"")))</f>
        <v/>
      </c>
      <c r="D14459">
        <f>IF(GL_Paste!$B14456="","",IFERROR(INDEX(DeptName,MATCH($C14459,DeptTag,0)),"UNALLOCATED"))</f>
        <v/>
      </c>
      <c r="E14459">
        <f>IF(GL_Paste!$B14456="","",IFERROR(INDEX(AcctCat,MATCH(GL_Paste!$B14456&amp;"",AcctCode,0)),"UNKNOWN"))</f>
        <v/>
      </c>
      <c r="F14459">
        <f>IF(GL_Paste!$B14456="","",IFERROR(INDEX(AcctSub,MATCH(GL_Paste!$B14456&amp;"",AcctCode,0)),"UNKNOWN"))</f>
        <v/>
      </c>
    </row>
    <row r="14460">
      <c r="A14460" s="40">
        <f>IF(GL_Paste!$B14457="","",N(GL_Paste!$H14457)-N(GL_Paste!$G14457))</f>
        <v/>
      </c>
      <c r="B14460" s="43">
        <f>IF(GL_Paste!$B14457="","",DATE(YEAR(GL_Paste!$E14457),MONTH(GL_Paste!$E14457),1))</f>
        <v/>
      </c>
      <c r="C14460">
        <f>IF(GL_Paste!$B14457="","",IF(TRIM(GL_Paste!$M14457)&lt;&gt;"",TRIM(GL_Paste!$M14457),IFERROR(MID(GL_Paste!$I14457,FIND("[",GL_Paste!$I14457)+1,FIND("]",GL_Paste!$I14457)-FIND("[",GL_Paste!$I14457)-1),"")))</f>
        <v/>
      </c>
      <c r="D14460">
        <f>IF(GL_Paste!$B14457="","",IFERROR(INDEX(DeptName,MATCH($C14460,DeptTag,0)),"UNALLOCATED"))</f>
        <v/>
      </c>
      <c r="E14460">
        <f>IF(GL_Paste!$B14457="","",IFERROR(INDEX(AcctCat,MATCH(GL_Paste!$B14457&amp;"",AcctCode,0)),"UNKNOWN"))</f>
        <v/>
      </c>
      <c r="F14460">
        <f>IF(GL_Paste!$B14457="","",IFERROR(INDEX(AcctSub,MATCH(GL_Paste!$B14457&amp;"",AcctCode,0)),"UNKNOWN"))</f>
        <v/>
      </c>
    </row>
    <row r="14461">
      <c r="A14461" s="40">
        <f>IF(GL_Paste!$B14458="","",N(GL_Paste!$H14458)-N(GL_Paste!$G14458))</f>
        <v/>
      </c>
      <c r="B14461" s="43">
        <f>IF(GL_Paste!$B14458="","",DATE(YEAR(GL_Paste!$E14458),MONTH(GL_Paste!$E14458),1))</f>
        <v/>
      </c>
      <c r="C14461">
        <f>IF(GL_Paste!$B14458="","",IF(TRIM(GL_Paste!$M14458)&lt;&gt;"",TRIM(GL_Paste!$M14458),IFERROR(MID(GL_Paste!$I14458,FIND("[",GL_Paste!$I14458)+1,FIND("]",GL_Paste!$I14458)-FIND("[",GL_Paste!$I14458)-1),"")))</f>
        <v/>
      </c>
      <c r="D14461">
        <f>IF(GL_Paste!$B14458="","",IFERROR(INDEX(DeptName,MATCH($C14461,DeptTag,0)),"UNALLOCATED"))</f>
        <v/>
      </c>
      <c r="E14461">
        <f>IF(GL_Paste!$B14458="","",IFERROR(INDEX(AcctCat,MATCH(GL_Paste!$B14458&amp;"",AcctCode,0)),"UNKNOWN"))</f>
        <v/>
      </c>
      <c r="F14461">
        <f>IF(GL_Paste!$B14458="","",IFERROR(INDEX(AcctSub,MATCH(GL_Paste!$B14458&amp;"",AcctCode,0)),"UNKNOWN"))</f>
        <v/>
      </c>
    </row>
    <row r="14462">
      <c r="A14462" s="40">
        <f>IF(GL_Paste!$B14459="","",N(GL_Paste!$H14459)-N(GL_Paste!$G14459))</f>
        <v/>
      </c>
      <c r="B14462" s="43">
        <f>IF(GL_Paste!$B14459="","",DATE(YEAR(GL_Paste!$E14459),MONTH(GL_Paste!$E14459),1))</f>
        <v/>
      </c>
      <c r="C14462">
        <f>IF(GL_Paste!$B14459="","",IF(TRIM(GL_Paste!$M14459)&lt;&gt;"",TRIM(GL_Paste!$M14459),IFERROR(MID(GL_Paste!$I14459,FIND("[",GL_Paste!$I14459)+1,FIND("]",GL_Paste!$I14459)-FIND("[",GL_Paste!$I14459)-1),"")))</f>
        <v/>
      </c>
      <c r="D14462">
        <f>IF(GL_Paste!$B14459="","",IFERROR(INDEX(DeptName,MATCH($C14462,DeptTag,0)),"UNALLOCATED"))</f>
        <v/>
      </c>
      <c r="E14462">
        <f>IF(GL_Paste!$B14459="","",IFERROR(INDEX(AcctCat,MATCH(GL_Paste!$B14459&amp;"",AcctCode,0)),"UNKNOWN"))</f>
        <v/>
      </c>
      <c r="F14462">
        <f>IF(GL_Paste!$B14459="","",IFERROR(INDEX(AcctSub,MATCH(GL_Paste!$B14459&amp;"",AcctCode,0)),"UNKNOWN"))</f>
        <v/>
      </c>
    </row>
    <row r="14463">
      <c r="A14463" s="40">
        <f>IF(GL_Paste!$B14460="","",N(GL_Paste!$H14460)-N(GL_Paste!$G14460))</f>
        <v/>
      </c>
      <c r="B14463" s="43">
        <f>IF(GL_Paste!$B14460="","",DATE(YEAR(GL_Paste!$E14460),MONTH(GL_Paste!$E14460),1))</f>
        <v/>
      </c>
      <c r="C14463">
        <f>IF(GL_Paste!$B14460="","",IF(TRIM(GL_Paste!$M14460)&lt;&gt;"",TRIM(GL_Paste!$M14460),IFERROR(MID(GL_Paste!$I14460,FIND("[",GL_Paste!$I14460)+1,FIND("]",GL_Paste!$I14460)-FIND("[",GL_Paste!$I14460)-1),"")))</f>
        <v/>
      </c>
      <c r="D14463">
        <f>IF(GL_Paste!$B14460="","",IFERROR(INDEX(DeptName,MATCH($C14463,DeptTag,0)),"UNALLOCATED"))</f>
        <v/>
      </c>
      <c r="E14463">
        <f>IF(GL_Paste!$B14460="","",IFERROR(INDEX(AcctCat,MATCH(GL_Paste!$B14460&amp;"",AcctCode,0)),"UNKNOWN"))</f>
        <v/>
      </c>
      <c r="F14463">
        <f>IF(GL_Paste!$B14460="","",IFERROR(INDEX(AcctSub,MATCH(GL_Paste!$B14460&amp;"",AcctCode,0)),"UNKNOWN"))</f>
        <v/>
      </c>
    </row>
    <row r="14464">
      <c r="A14464" s="40">
        <f>IF(GL_Paste!$B14461="","",N(GL_Paste!$H14461)-N(GL_Paste!$G14461))</f>
        <v/>
      </c>
      <c r="B14464" s="43">
        <f>IF(GL_Paste!$B14461="","",DATE(YEAR(GL_Paste!$E14461),MONTH(GL_Paste!$E14461),1))</f>
        <v/>
      </c>
      <c r="C14464">
        <f>IF(GL_Paste!$B14461="","",IF(TRIM(GL_Paste!$M14461)&lt;&gt;"",TRIM(GL_Paste!$M14461),IFERROR(MID(GL_Paste!$I14461,FIND("[",GL_Paste!$I14461)+1,FIND("]",GL_Paste!$I14461)-FIND("[",GL_Paste!$I14461)-1),"")))</f>
        <v/>
      </c>
      <c r="D14464">
        <f>IF(GL_Paste!$B14461="","",IFERROR(INDEX(DeptName,MATCH($C14464,DeptTag,0)),"UNALLOCATED"))</f>
        <v/>
      </c>
      <c r="E14464">
        <f>IF(GL_Paste!$B14461="","",IFERROR(INDEX(AcctCat,MATCH(GL_Paste!$B14461&amp;"",AcctCode,0)),"UNKNOWN"))</f>
        <v/>
      </c>
      <c r="F14464">
        <f>IF(GL_Paste!$B14461="","",IFERROR(INDEX(AcctSub,MATCH(GL_Paste!$B14461&amp;"",AcctCode,0)),"UNKNOWN"))</f>
        <v/>
      </c>
    </row>
    <row r="14465">
      <c r="A14465" s="40">
        <f>IF(GL_Paste!$B14462="","",N(GL_Paste!$H14462)-N(GL_Paste!$G14462))</f>
        <v/>
      </c>
      <c r="B14465" s="43">
        <f>IF(GL_Paste!$B14462="","",DATE(YEAR(GL_Paste!$E14462),MONTH(GL_Paste!$E14462),1))</f>
        <v/>
      </c>
      <c r="C14465">
        <f>IF(GL_Paste!$B14462="","",IF(TRIM(GL_Paste!$M14462)&lt;&gt;"",TRIM(GL_Paste!$M14462),IFERROR(MID(GL_Paste!$I14462,FIND("[",GL_Paste!$I14462)+1,FIND("]",GL_Paste!$I14462)-FIND("[",GL_Paste!$I14462)-1),"")))</f>
        <v/>
      </c>
      <c r="D14465">
        <f>IF(GL_Paste!$B14462="","",IFERROR(INDEX(DeptName,MATCH($C14465,DeptTag,0)),"UNALLOCATED"))</f>
        <v/>
      </c>
      <c r="E14465">
        <f>IF(GL_Paste!$B14462="","",IFERROR(INDEX(AcctCat,MATCH(GL_Paste!$B14462&amp;"",AcctCode,0)),"UNKNOWN"))</f>
        <v/>
      </c>
      <c r="F14465">
        <f>IF(GL_Paste!$B14462="","",IFERROR(INDEX(AcctSub,MATCH(GL_Paste!$B14462&amp;"",AcctCode,0)),"UNKNOWN"))</f>
        <v/>
      </c>
    </row>
    <row r="14466">
      <c r="A14466" s="40">
        <f>IF(GL_Paste!$B14463="","",N(GL_Paste!$H14463)-N(GL_Paste!$G14463))</f>
        <v/>
      </c>
      <c r="B14466" s="43">
        <f>IF(GL_Paste!$B14463="","",DATE(YEAR(GL_Paste!$E14463),MONTH(GL_Paste!$E14463),1))</f>
        <v/>
      </c>
      <c r="C14466">
        <f>IF(GL_Paste!$B14463="","",IF(TRIM(GL_Paste!$M14463)&lt;&gt;"",TRIM(GL_Paste!$M14463),IFERROR(MID(GL_Paste!$I14463,FIND("[",GL_Paste!$I14463)+1,FIND("]",GL_Paste!$I14463)-FIND("[",GL_Paste!$I14463)-1),"")))</f>
        <v/>
      </c>
      <c r="D14466">
        <f>IF(GL_Paste!$B14463="","",IFERROR(INDEX(DeptName,MATCH($C14466,DeptTag,0)),"UNALLOCATED"))</f>
        <v/>
      </c>
      <c r="E14466">
        <f>IF(GL_Paste!$B14463="","",IFERROR(INDEX(AcctCat,MATCH(GL_Paste!$B14463&amp;"",AcctCode,0)),"UNKNOWN"))</f>
        <v/>
      </c>
      <c r="F14466">
        <f>IF(GL_Paste!$B14463="","",IFERROR(INDEX(AcctSub,MATCH(GL_Paste!$B14463&amp;"",AcctCode,0)),"UNKNOWN"))</f>
        <v/>
      </c>
    </row>
    <row r="14467">
      <c r="A14467" s="40">
        <f>IF(GL_Paste!$B14464="","",N(GL_Paste!$H14464)-N(GL_Paste!$G14464))</f>
        <v/>
      </c>
      <c r="B14467" s="43">
        <f>IF(GL_Paste!$B14464="","",DATE(YEAR(GL_Paste!$E14464),MONTH(GL_Paste!$E14464),1))</f>
        <v/>
      </c>
      <c r="C14467">
        <f>IF(GL_Paste!$B14464="","",IF(TRIM(GL_Paste!$M14464)&lt;&gt;"",TRIM(GL_Paste!$M14464),IFERROR(MID(GL_Paste!$I14464,FIND("[",GL_Paste!$I14464)+1,FIND("]",GL_Paste!$I14464)-FIND("[",GL_Paste!$I14464)-1),"")))</f>
        <v/>
      </c>
      <c r="D14467">
        <f>IF(GL_Paste!$B14464="","",IFERROR(INDEX(DeptName,MATCH($C14467,DeptTag,0)),"UNALLOCATED"))</f>
        <v/>
      </c>
      <c r="E14467">
        <f>IF(GL_Paste!$B14464="","",IFERROR(INDEX(AcctCat,MATCH(GL_Paste!$B14464&amp;"",AcctCode,0)),"UNKNOWN"))</f>
        <v/>
      </c>
      <c r="F14467">
        <f>IF(GL_Paste!$B14464="","",IFERROR(INDEX(AcctSub,MATCH(GL_Paste!$B14464&amp;"",AcctCode,0)),"UNKNOWN"))</f>
        <v/>
      </c>
    </row>
    <row r="14468">
      <c r="A14468" s="40">
        <f>IF(GL_Paste!$B14465="","",N(GL_Paste!$H14465)-N(GL_Paste!$G14465))</f>
        <v/>
      </c>
      <c r="B14468" s="43">
        <f>IF(GL_Paste!$B14465="","",DATE(YEAR(GL_Paste!$E14465),MONTH(GL_Paste!$E14465),1))</f>
        <v/>
      </c>
      <c r="C14468">
        <f>IF(GL_Paste!$B14465="","",IF(TRIM(GL_Paste!$M14465)&lt;&gt;"",TRIM(GL_Paste!$M14465),IFERROR(MID(GL_Paste!$I14465,FIND("[",GL_Paste!$I14465)+1,FIND("]",GL_Paste!$I14465)-FIND("[",GL_Paste!$I14465)-1),"")))</f>
        <v/>
      </c>
      <c r="D14468">
        <f>IF(GL_Paste!$B14465="","",IFERROR(INDEX(DeptName,MATCH($C14468,DeptTag,0)),"UNALLOCATED"))</f>
        <v/>
      </c>
      <c r="E14468">
        <f>IF(GL_Paste!$B14465="","",IFERROR(INDEX(AcctCat,MATCH(GL_Paste!$B14465&amp;"",AcctCode,0)),"UNKNOWN"))</f>
        <v/>
      </c>
      <c r="F14468">
        <f>IF(GL_Paste!$B14465="","",IFERROR(INDEX(AcctSub,MATCH(GL_Paste!$B14465&amp;"",AcctCode,0)),"UNKNOWN"))</f>
        <v/>
      </c>
    </row>
    <row r="14469">
      <c r="A14469" s="40">
        <f>IF(GL_Paste!$B14466="","",N(GL_Paste!$H14466)-N(GL_Paste!$G14466))</f>
        <v/>
      </c>
      <c r="B14469" s="43">
        <f>IF(GL_Paste!$B14466="","",DATE(YEAR(GL_Paste!$E14466),MONTH(GL_Paste!$E14466),1))</f>
        <v/>
      </c>
      <c r="C14469">
        <f>IF(GL_Paste!$B14466="","",IF(TRIM(GL_Paste!$M14466)&lt;&gt;"",TRIM(GL_Paste!$M14466),IFERROR(MID(GL_Paste!$I14466,FIND("[",GL_Paste!$I14466)+1,FIND("]",GL_Paste!$I14466)-FIND("[",GL_Paste!$I14466)-1),"")))</f>
        <v/>
      </c>
      <c r="D14469">
        <f>IF(GL_Paste!$B14466="","",IFERROR(INDEX(DeptName,MATCH($C14469,DeptTag,0)),"UNALLOCATED"))</f>
        <v/>
      </c>
      <c r="E14469">
        <f>IF(GL_Paste!$B14466="","",IFERROR(INDEX(AcctCat,MATCH(GL_Paste!$B14466&amp;"",AcctCode,0)),"UNKNOWN"))</f>
        <v/>
      </c>
      <c r="F14469">
        <f>IF(GL_Paste!$B14466="","",IFERROR(INDEX(AcctSub,MATCH(GL_Paste!$B14466&amp;"",AcctCode,0)),"UNKNOWN"))</f>
        <v/>
      </c>
    </row>
    <row r="14470">
      <c r="A14470" s="40">
        <f>IF(GL_Paste!$B14467="","",N(GL_Paste!$H14467)-N(GL_Paste!$G14467))</f>
        <v/>
      </c>
      <c r="B14470" s="43">
        <f>IF(GL_Paste!$B14467="","",DATE(YEAR(GL_Paste!$E14467),MONTH(GL_Paste!$E14467),1))</f>
        <v/>
      </c>
      <c r="C14470">
        <f>IF(GL_Paste!$B14467="","",IF(TRIM(GL_Paste!$M14467)&lt;&gt;"",TRIM(GL_Paste!$M14467),IFERROR(MID(GL_Paste!$I14467,FIND("[",GL_Paste!$I14467)+1,FIND("]",GL_Paste!$I14467)-FIND("[",GL_Paste!$I14467)-1),"")))</f>
        <v/>
      </c>
      <c r="D14470">
        <f>IF(GL_Paste!$B14467="","",IFERROR(INDEX(DeptName,MATCH($C14470,DeptTag,0)),"UNALLOCATED"))</f>
        <v/>
      </c>
      <c r="E14470">
        <f>IF(GL_Paste!$B14467="","",IFERROR(INDEX(AcctCat,MATCH(GL_Paste!$B14467&amp;"",AcctCode,0)),"UNKNOWN"))</f>
        <v/>
      </c>
      <c r="F14470">
        <f>IF(GL_Paste!$B14467="","",IFERROR(INDEX(AcctSub,MATCH(GL_Paste!$B14467&amp;"",AcctCode,0)),"UNKNOWN"))</f>
        <v/>
      </c>
    </row>
    <row r="14471">
      <c r="A14471" s="40">
        <f>IF(GL_Paste!$B14468="","",N(GL_Paste!$H14468)-N(GL_Paste!$G14468))</f>
        <v/>
      </c>
      <c r="B14471" s="43">
        <f>IF(GL_Paste!$B14468="","",DATE(YEAR(GL_Paste!$E14468),MONTH(GL_Paste!$E14468),1))</f>
        <v/>
      </c>
      <c r="C14471">
        <f>IF(GL_Paste!$B14468="","",IF(TRIM(GL_Paste!$M14468)&lt;&gt;"",TRIM(GL_Paste!$M14468),IFERROR(MID(GL_Paste!$I14468,FIND("[",GL_Paste!$I14468)+1,FIND("]",GL_Paste!$I14468)-FIND("[",GL_Paste!$I14468)-1),"")))</f>
        <v/>
      </c>
      <c r="D14471">
        <f>IF(GL_Paste!$B14468="","",IFERROR(INDEX(DeptName,MATCH($C14471,DeptTag,0)),"UNALLOCATED"))</f>
        <v/>
      </c>
      <c r="E14471">
        <f>IF(GL_Paste!$B14468="","",IFERROR(INDEX(AcctCat,MATCH(GL_Paste!$B14468&amp;"",AcctCode,0)),"UNKNOWN"))</f>
        <v/>
      </c>
      <c r="F14471">
        <f>IF(GL_Paste!$B14468="","",IFERROR(INDEX(AcctSub,MATCH(GL_Paste!$B14468&amp;"",AcctCode,0)),"UNKNOWN"))</f>
        <v/>
      </c>
    </row>
    <row r="14472">
      <c r="A14472" s="40">
        <f>IF(GL_Paste!$B14469="","",N(GL_Paste!$H14469)-N(GL_Paste!$G14469))</f>
        <v/>
      </c>
      <c r="B14472" s="43">
        <f>IF(GL_Paste!$B14469="","",DATE(YEAR(GL_Paste!$E14469),MONTH(GL_Paste!$E14469),1))</f>
        <v/>
      </c>
      <c r="C14472">
        <f>IF(GL_Paste!$B14469="","",IF(TRIM(GL_Paste!$M14469)&lt;&gt;"",TRIM(GL_Paste!$M14469),IFERROR(MID(GL_Paste!$I14469,FIND("[",GL_Paste!$I14469)+1,FIND("]",GL_Paste!$I14469)-FIND("[",GL_Paste!$I14469)-1),"")))</f>
        <v/>
      </c>
      <c r="D14472">
        <f>IF(GL_Paste!$B14469="","",IFERROR(INDEX(DeptName,MATCH($C14472,DeptTag,0)),"UNALLOCATED"))</f>
        <v/>
      </c>
      <c r="E14472">
        <f>IF(GL_Paste!$B14469="","",IFERROR(INDEX(AcctCat,MATCH(GL_Paste!$B14469&amp;"",AcctCode,0)),"UNKNOWN"))</f>
        <v/>
      </c>
      <c r="F14472">
        <f>IF(GL_Paste!$B14469="","",IFERROR(INDEX(AcctSub,MATCH(GL_Paste!$B14469&amp;"",AcctCode,0)),"UNKNOWN"))</f>
        <v/>
      </c>
    </row>
    <row r="14473">
      <c r="A14473" s="40">
        <f>IF(GL_Paste!$B14470="","",N(GL_Paste!$H14470)-N(GL_Paste!$G14470))</f>
        <v/>
      </c>
      <c r="B14473" s="43">
        <f>IF(GL_Paste!$B14470="","",DATE(YEAR(GL_Paste!$E14470),MONTH(GL_Paste!$E14470),1))</f>
        <v/>
      </c>
      <c r="C14473">
        <f>IF(GL_Paste!$B14470="","",IF(TRIM(GL_Paste!$M14470)&lt;&gt;"",TRIM(GL_Paste!$M14470),IFERROR(MID(GL_Paste!$I14470,FIND("[",GL_Paste!$I14470)+1,FIND("]",GL_Paste!$I14470)-FIND("[",GL_Paste!$I14470)-1),"")))</f>
        <v/>
      </c>
      <c r="D14473">
        <f>IF(GL_Paste!$B14470="","",IFERROR(INDEX(DeptName,MATCH($C14473,DeptTag,0)),"UNALLOCATED"))</f>
        <v/>
      </c>
      <c r="E14473">
        <f>IF(GL_Paste!$B14470="","",IFERROR(INDEX(AcctCat,MATCH(GL_Paste!$B14470&amp;"",AcctCode,0)),"UNKNOWN"))</f>
        <v/>
      </c>
      <c r="F14473">
        <f>IF(GL_Paste!$B14470="","",IFERROR(INDEX(AcctSub,MATCH(GL_Paste!$B14470&amp;"",AcctCode,0)),"UNKNOWN"))</f>
        <v/>
      </c>
    </row>
    <row r="14474">
      <c r="A14474" s="40">
        <f>IF(GL_Paste!$B14471="","",N(GL_Paste!$H14471)-N(GL_Paste!$G14471))</f>
        <v/>
      </c>
      <c r="B14474" s="43">
        <f>IF(GL_Paste!$B14471="","",DATE(YEAR(GL_Paste!$E14471),MONTH(GL_Paste!$E14471),1))</f>
        <v/>
      </c>
      <c r="C14474">
        <f>IF(GL_Paste!$B14471="","",IF(TRIM(GL_Paste!$M14471)&lt;&gt;"",TRIM(GL_Paste!$M14471),IFERROR(MID(GL_Paste!$I14471,FIND("[",GL_Paste!$I14471)+1,FIND("]",GL_Paste!$I14471)-FIND("[",GL_Paste!$I14471)-1),"")))</f>
        <v/>
      </c>
      <c r="D14474">
        <f>IF(GL_Paste!$B14471="","",IFERROR(INDEX(DeptName,MATCH($C14474,DeptTag,0)),"UNALLOCATED"))</f>
        <v/>
      </c>
      <c r="E14474">
        <f>IF(GL_Paste!$B14471="","",IFERROR(INDEX(AcctCat,MATCH(GL_Paste!$B14471&amp;"",AcctCode,0)),"UNKNOWN"))</f>
        <v/>
      </c>
      <c r="F14474">
        <f>IF(GL_Paste!$B14471="","",IFERROR(INDEX(AcctSub,MATCH(GL_Paste!$B14471&amp;"",AcctCode,0)),"UNKNOWN"))</f>
        <v/>
      </c>
    </row>
    <row r="14475">
      <c r="A14475" s="40">
        <f>IF(GL_Paste!$B14472="","",N(GL_Paste!$H14472)-N(GL_Paste!$G14472))</f>
        <v/>
      </c>
      <c r="B14475" s="43">
        <f>IF(GL_Paste!$B14472="","",DATE(YEAR(GL_Paste!$E14472),MONTH(GL_Paste!$E14472),1))</f>
        <v/>
      </c>
      <c r="C14475">
        <f>IF(GL_Paste!$B14472="","",IF(TRIM(GL_Paste!$M14472)&lt;&gt;"",TRIM(GL_Paste!$M14472),IFERROR(MID(GL_Paste!$I14472,FIND("[",GL_Paste!$I14472)+1,FIND("]",GL_Paste!$I14472)-FIND("[",GL_Paste!$I14472)-1),"")))</f>
        <v/>
      </c>
      <c r="D14475">
        <f>IF(GL_Paste!$B14472="","",IFERROR(INDEX(DeptName,MATCH($C14475,DeptTag,0)),"UNALLOCATED"))</f>
        <v/>
      </c>
      <c r="E14475">
        <f>IF(GL_Paste!$B14472="","",IFERROR(INDEX(AcctCat,MATCH(GL_Paste!$B14472&amp;"",AcctCode,0)),"UNKNOWN"))</f>
        <v/>
      </c>
      <c r="F14475">
        <f>IF(GL_Paste!$B14472="","",IFERROR(INDEX(AcctSub,MATCH(GL_Paste!$B14472&amp;"",AcctCode,0)),"UNKNOWN"))</f>
        <v/>
      </c>
    </row>
    <row r="14476">
      <c r="A14476" s="40">
        <f>IF(GL_Paste!$B14473="","",N(GL_Paste!$H14473)-N(GL_Paste!$G14473))</f>
        <v/>
      </c>
      <c r="B14476" s="43">
        <f>IF(GL_Paste!$B14473="","",DATE(YEAR(GL_Paste!$E14473),MONTH(GL_Paste!$E14473),1))</f>
        <v/>
      </c>
      <c r="C14476">
        <f>IF(GL_Paste!$B14473="","",IF(TRIM(GL_Paste!$M14473)&lt;&gt;"",TRIM(GL_Paste!$M14473),IFERROR(MID(GL_Paste!$I14473,FIND("[",GL_Paste!$I14473)+1,FIND("]",GL_Paste!$I14473)-FIND("[",GL_Paste!$I14473)-1),"")))</f>
        <v/>
      </c>
      <c r="D14476">
        <f>IF(GL_Paste!$B14473="","",IFERROR(INDEX(DeptName,MATCH($C14476,DeptTag,0)),"UNALLOCATED"))</f>
        <v/>
      </c>
      <c r="E14476">
        <f>IF(GL_Paste!$B14473="","",IFERROR(INDEX(AcctCat,MATCH(GL_Paste!$B14473&amp;"",AcctCode,0)),"UNKNOWN"))</f>
        <v/>
      </c>
      <c r="F14476">
        <f>IF(GL_Paste!$B14473="","",IFERROR(INDEX(AcctSub,MATCH(GL_Paste!$B14473&amp;"",AcctCode,0)),"UNKNOWN"))</f>
        <v/>
      </c>
    </row>
    <row r="14477">
      <c r="A14477" s="40">
        <f>IF(GL_Paste!$B14474="","",N(GL_Paste!$H14474)-N(GL_Paste!$G14474))</f>
        <v/>
      </c>
      <c r="B14477" s="43">
        <f>IF(GL_Paste!$B14474="","",DATE(YEAR(GL_Paste!$E14474),MONTH(GL_Paste!$E14474),1))</f>
        <v/>
      </c>
      <c r="C14477">
        <f>IF(GL_Paste!$B14474="","",IF(TRIM(GL_Paste!$M14474)&lt;&gt;"",TRIM(GL_Paste!$M14474),IFERROR(MID(GL_Paste!$I14474,FIND("[",GL_Paste!$I14474)+1,FIND("]",GL_Paste!$I14474)-FIND("[",GL_Paste!$I14474)-1),"")))</f>
        <v/>
      </c>
      <c r="D14477">
        <f>IF(GL_Paste!$B14474="","",IFERROR(INDEX(DeptName,MATCH($C14477,DeptTag,0)),"UNALLOCATED"))</f>
        <v/>
      </c>
      <c r="E14477">
        <f>IF(GL_Paste!$B14474="","",IFERROR(INDEX(AcctCat,MATCH(GL_Paste!$B14474&amp;"",AcctCode,0)),"UNKNOWN"))</f>
        <v/>
      </c>
      <c r="F14477">
        <f>IF(GL_Paste!$B14474="","",IFERROR(INDEX(AcctSub,MATCH(GL_Paste!$B14474&amp;"",AcctCode,0)),"UNKNOWN"))</f>
        <v/>
      </c>
    </row>
    <row r="14478">
      <c r="A14478" s="40">
        <f>IF(GL_Paste!$B14475="","",N(GL_Paste!$H14475)-N(GL_Paste!$G14475))</f>
        <v/>
      </c>
      <c r="B14478" s="43">
        <f>IF(GL_Paste!$B14475="","",DATE(YEAR(GL_Paste!$E14475),MONTH(GL_Paste!$E14475),1))</f>
        <v/>
      </c>
      <c r="C14478">
        <f>IF(GL_Paste!$B14475="","",IF(TRIM(GL_Paste!$M14475)&lt;&gt;"",TRIM(GL_Paste!$M14475),IFERROR(MID(GL_Paste!$I14475,FIND("[",GL_Paste!$I14475)+1,FIND("]",GL_Paste!$I14475)-FIND("[",GL_Paste!$I14475)-1),"")))</f>
        <v/>
      </c>
      <c r="D14478">
        <f>IF(GL_Paste!$B14475="","",IFERROR(INDEX(DeptName,MATCH($C14478,DeptTag,0)),"UNALLOCATED"))</f>
        <v/>
      </c>
      <c r="E14478">
        <f>IF(GL_Paste!$B14475="","",IFERROR(INDEX(AcctCat,MATCH(GL_Paste!$B14475&amp;"",AcctCode,0)),"UNKNOWN"))</f>
        <v/>
      </c>
      <c r="F14478">
        <f>IF(GL_Paste!$B14475="","",IFERROR(INDEX(AcctSub,MATCH(GL_Paste!$B14475&amp;"",AcctCode,0)),"UNKNOWN"))</f>
        <v/>
      </c>
    </row>
    <row r="14479">
      <c r="A14479" s="40">
        <f>IF(GL_Paste!$B14476="","",N(GL_Paste!$H14476)-N(GL_Paste!$G14476))</f>
        <v/>
      </c>
      <c r="B14479" s="43">
        <f>IF(GL_Paste!$B14476="","",DATE(YEAR(GL_Paste!$E14476),MONTH(GL_Paste!$E14476),1))</f>
        <v/>
      </c>
      <c r="C14479">
        <f>IF(GL_Paste!$B14476="","",IF(TRIM(GL_Paste!$M14476)&lt;&gt;"",TRIM(GL_Paste!$M14476),IFERROR(MID(GL_Paste!$I14476,FIND("[",GL_Paste!$I14476)+1,FIND("]",GL_Paste!$I14476)-FIND("[",GL_Paste!$I14476)-1),"")))</f>
        <v/>
      </c>
      <c r="D14479">
        <f>IF(GL_Paste!$B14476="","",IFERROR(INDEX(DeptName,MATCH($C14479,DeptTag,0)),"UNALLOCATED"))</f>
        <v/>
      </c>
      <c r="E14479">
        <f>IF(GL_Paste!$B14476="","",IFERROR(INDEX(AcctCat,MATCH(GL_Paste!$B14476&amp;"",AcctCode,0)),"UNKNOWN"))</f>
        <v/>
      </c>
      <c r="F14479">
        <f>IF(GL_Paste!$B14476="","",IFERROR(INDEX(AcctSub,MATCH(GL_Paste!$B14476&amp;"",AcctCode,0)),"UNKNOWN"))</f>
        <v/>
      </c>
    </row>
    <row r="14480">
      <c r="A14480" s="40">
        <f>IF(GL_Paste!$B14477="","",N(GL_Paste!$H14477)-N(GL_Paste!$G14477))</f>
        <v/>
      </c>
      <c r="B14480" s="43">
        <f>IF(GL_Paste!$B14477="","",DATE(YEAR(GL_Paste!$E14477),MONTH(GL_Paste!$E14477),1))</f>
        <v/>
      </c>
      <c r="C14480">
        <f>IF(GL_Paste!$B14477="","",IF(TRIM(GL_Paste!$M14477)&lt;&gt;"",TRIM(GL_Paste!$M14477),IFERROR(MID(GL_Paste!$I14477,FIND("[",GL_Paste!$I14477)+1,FIND("]",GL_Paste!$I14477)-FIND("[",GL_Paste!$I14477)-1),"")))</f>
        <v/>
      </c>
      <c r="D14480">
        <f>IF(GL_Paste!$B14477="","",IFERROR(INDEX(DeptName,MATCH($C14480,DeptTag,0)),"UNALLOCATED"))</f>
        <v/>
      </c>
      <c r="E14480">
        <f>IF(GL_Paste!$B14477="","",IFERROR(INDEX(AcctCat,MATCH(GL_Paste!$B14477&amp;"",AcctCode,0)),"UNKNOWN"))</f>
        <v/>
      </c>
      <c r="F14480">
        <f>IF(GL_Paste!$B14477="","",IFERROR(INDEX(AcctSub,MATCH(GL_Paste!$B14477&amp;"",AcctCode,0)),"UNKNOWN"))</f>
        <v/>
      </c>
    </row>
    <row r="14481">
      <c r="A14481" s="40">
        <f>IF(GL_Paste!$B14478="","",N(GL_Paste!$H14478)-N(GL_Paste!$G14478))</f>
        <v/>
      </c>
      <c r="B14481" s="43">
        <f>IF(GL_Paste!$B14478="","",DATE(YEAR(GL_Paste!$E14478),MONTH(GL_Paste!$E14478),1))</f>
        <v/>
      </c>
      <c r="C14481">
        <f>IF(GL_Paste!$B14478="","",IF(TRIM(GL_Paste!$M14478)&lt;&gt;"",TRIM(GL_Paste!$M14478),IFERROR(MID(GL_Paste!$I14478,FIND("[",GL_Paste!$I14478)+1,FIND("]",GL_Paste!$I14478)-FIND("[",GL_Paste!$I14478)-1),"")))</f>
        <v/>
      </c>
      <c r="D14481">
        <f>IF(GL_Paste!$B14478="","",IFERROR(INDEX(DeptName,MATCH($C14481,DeptTag,0)),"UNALLOCATED"))</f>
        <v/>
      </c>
      <c r="E14481">
        <f>IF(GL_Paste!$B14478="","",IFERROR(INDEX(AcctCat,MATCH(GL_Paste!$B14478&amp;"",AcctCode,0)),"UNKNOWN"))</f>
        <v/>
      </c>
      <c r="F14481">
        <f>IF(GL_Paste!$B14478="","",IFERROR(INDEX(AcctSub,MATCH(GL_Paste!$B14478&amp;"",AcctCode,0)),"UNKNOWN"))</f>
        <v/>
      </c>
    </row>
    <row r="14482">
      <c r="A14482" s="40">
        <f>IF(GL_Paste!$B14479="","",N(GL_Paste!$H14479)-N(GL_Paste!$G14479))</f>
        <v/>
      </c>
      <c r="B14482" s="43">
        <f>IF(GL_Paste!$B14479="","",DATE(YEAR(GL_Paste!$E14479),MONTH(GL_Paste!$E14479),1))</f>
        <v/>
      </c>
      <c r="C14482">
        <f>IF(GL_Paste!$B14479="","",IF(TRIM(GL_Paste!$M14479)&lt;&gt;"",TRIM(GL_Paste!$M14479),IFERROR(MID(GL_Paste!$I14479,FIND("[",GL_Paste!$I14479)+1,FIND("]",GL_Paste!$I14479)-FIND("[",GL_Paste!$I14479)-1),"")))</f>
        <v/>
      </c>
      <c r="D14482">
        <f>IF(GL_Paste!$B14479="","",IFERROR(INDEX(DeptName,MATCH($C14482,DeptTag,0)),"UNALLOCATED"))</f>
        <v/>
      </c>
      <c r="E14482">
        <f>IF(GL_Paste!$B14479="","",IFERROR(INDEX(AcctCat,MATCH(GL_Paste!$B14479&amp;"",AcctCode,0)),"UNKNOWN"))</f>
        <v/>
      </c>
      <c r="F14482">
        <f>IF(GL_Paste!$B14479="","",IFERROR(INDEX(AcctSub,MATCH(GL_Paste!$B14479&amp;"",AcctCode,0)),"UNKNOWN"))</f>
        <v/>
      </c>
    </row>
    <row r="14483">
      <c r="A14483" s="40">
        <f>IF(GL_Paste!$B14480="","",N(GL_Paste!$H14480)-N(GL_Paste!$G14480))</f>
        <v/>
      </c>
      <c r="B14483" s="43">
        <f>IF(GL_Paste!$B14480="","",DATE(YEAR(GL_Paste!$E14480),MONTH(GL_Paste!$E14480),1))</f>
        <v/>
      </c>
      <c r="C14483">
        <f>IF(GL_Paste!$B14480="","",IF(TRIM(GL_Paste!$M14480)&lt;&gt;"",TRIM(GL_Paste!$M14480),IFERROR(MID(GL_Paste!$I14480,FIND("[",GL_Paste!$I14480)+1,FIND("]",GL_Paste!$I14480)-FIND("[",GL_Paste!$I14480)-1),"")))</f>
        <v/>
      </c>
      <c r="D14483">
        <f>IF(GL_Paste!$B14480="","",IFERROR(INDEX(DeptName,MATCH($C14483,DeptTag,0)),"UNALLOCATED"))</f>
        <v/>
      </c>
      <c r="E14483">
        <f>IF(GL_Paste!$B14480="","",IFERROR(INDEX(AcctCat,MATCH(GL_Paste!$B14480&amp;"",AcctCode,0)),"UNKNOWN"))</f>
        <v/>
      </c>
      <c r="F14483">
        <f>IF(GL_Paste!$B14480="","",IFERROR(INDEX(AcctSub,MATCH(GL_Paste!$B14480&amp;"",AcctCode,0)),"UNKNOWN"))</f>
        <v/>
      </c>
    </row>
    <row r="14484">
      <c r="A14484" s="40">
        <f>IF(GL_Paste!$B14481="","",N(GL_Paste!$H14481)-N(GL_Paste!$G14481))</f>
        <v/>
      </c>
      <c r="B14484" s="43">
        <f>IF(GL_Paste!$B14481="","",DATE(YEAR(GL_Paste!$E14481),MONTH(GL_Paste!$E14481),1))</f>
        <v/>
      </c>
      <c r="C14484">
        <f>IF(GL_Paste!$B14481="","",IF(TRIM(GL_Paste!$M14481)&lt;&gt;"",TRIM(GL_Paste!$M14481),IFERROR(MID(GL_Paste!$I14481,FIND("[",GL_Paste!$I14481)+1,FIND("]",GL_Paste!$I14481)-FIND("[",GL_Paste!$I14481)-1),"")))</f>
        <v/>
      </c>
      <c r="D14484">
        <f>IF(GL_Paste!$B14481="","",IFERROR(INDEX(DeptName,MATCH($C14484,DeptTag,0)),"UNALLOCATED"))</f>
        <v/>
      </c>
      <c r="E14484">
        <f>IF(GL_Paste!$B14481="","",IFERROR(INDEX(AcctCat,MATCH(GL_Paste!$B14481&amp;"",AcctCode,0)),"UNKNOWN"))</f>
        <v/>
      </c>
      <c r="F14484">
        <f>IF(GL_Paste!$B14481="","",IFERROR(INDEX(AcctSub,MATCH(GL_Paste!$B14481&amp;"",AcctCode,0)),"UNKNOWN"))</f>
        <v/>
      </c>
    </row>
    <row r="14485">
      <c r="A14485" s="40">
        <f>IF(GL_Paste!$B14482="","",N(GL_Paste!$H14482)-N(GL_Paste!$G14482))</f>
        <v/>
      </c>
      <c r="B14485" s="43">
        <f>IF(GL_Paste!$B14482="","",DATE(YEAR(GL_Paste!$E14482),MONTH(GL_Paste!$E14482),1))</f>
        <v/>
      </c>
      <c r="C14485">
        <f>IF(GL_Paste!$B14482="","",IF(TRIM(GL_Paste!$M14482)&lt;&gt;"",TRIM(GL_Paste!$M14482),IFERROR(MID(GL_Paste!$I14482,FIND("[",GL_Paste!$I14482)+1,FIND("]",GL_Paste!$I14482)-FIND("[",GL_Paste!$I14482)-1),"")))</f>
        <v/>
      </c>
      <c r="D14485">
        <f>IF(GL_Paste!$B14482="","",IFERROR(INDEX(DeptName,MATCH($C14485,DeptTag,0)),"UNALLOCATED"))</f>
        <v/>
      </c>
      <c r="E14485">
        <f>IF(GL_Paste!$B14482="","",IFERROR(INDEX(AcctCat,MATCH(GL_Paste!$B14482&amp;"",AcctCode,0)),"UNKNOWN"))</f>
        <v/>
      </c>
      <c r="F14485">
        <f>IF(GL_Paste!$B14482="","",IFERROR(INDEX(AcctSub,MATCH(GL_Paste!$B14482&amp;"",AcctCode,0)),"UNKNOWN"))</f>
        <v/>
      </c>
    </row>
    <row r="14486">
      <c r="A14486" s="40">
        <f>IF(GL_Paste!$B14483="","",N(GL_Paste!$H14483)-N(GL_Paste!$G14483))</f>
        <v/>
      </c>
      <c r="B14486" s="43">
        <f>IF(GL_Paste!$B14483="","",DATE(YEAR(GL_Paste!$E14483),MONTH(GL_Paste!$E14483),1))</f>
        <v/>
      </c>
      <c r="C14486">
        <f>IF(GL_Paste!$B14483="","",IF(TRIM(GL_Paste!$M14483)&lt;&gt;"",TRIM(GL_Paste!$M14483),IFERROR(MID(GL_Paste!$I14483,FIND("[",GL_Paste!$I14483)+1,FIND("]",GL_Paste!$I14483)-FIND("[",GL_Paste!$I14483)-1),"")))</f>
        <v/>
      </c>
      <c r="D14486">
        <f>IF(GL_Paste!$B14483="","",IFERROR(INDEX(DeptName,MATCH($C14486,DeptTag,0)),"UNALLOCATED"))</f>
        <v/>
      </c>
      <c r="E14486">
        <f>IF(GL_Paste!$B14483="","",IFERROR(INDEX(AcctCat,MATCH(GL_Paste!$B14483&amp;"",AcctCode,0)),"UNKNOWN"))</f>
        <v/>
      </c>
      <c r="F14486">
        <f>IF(GL_Paste!$B14483="","",IFERROR(INDEX(AcctSub,MATCH(GL_Paste!$B14483&amp;"",AcctCode,0)),"UNKNOWN"))</f>
        <v/>
      </c>
    </row>
    <row r="14487">
      <c r="A14487" s="40">
        <f>IF(GL_Paste!$B14484="","",N(GL_Paste!$H14484)-N(GL_Paste!$G14484))</f>
        <v/>
      </c>
      <c r="B14487" s="43">
        <f>IF(GL_Paste!$B14484="","",DATE(YEAR(GL_Paste!$E14484),MONTH(GL_Paste!$E14484),1))</f>
        <v/>
      </c>
      <c r="C14487">
        <f>IF(GL_Paste!$B14484="","",IF(TRIM(GL_Paste!$M14484)&lt;&gt;"",TRIM(GL_Paste!$M14484),IFERROR(MID(GL_Paste!$I14484,FIND("[",GL_Paste!$I14484)+1,FIND("]",GL_Paste!$I14484)-FIND("[",GL_Paste!$I14484)-1),"")))</f>
        <v/>
      </c>
      <c r="D14487">
        <f>IF(GL_Paste!$B14484="","",IFERROR(INDEX(DeptName,MATCH($C14487,DeptTag,0)),"UNALLOCATED"))</f>
        <v/>
      </c>
      <c r="E14487">
        <f>IF(GL_Paste!$B14484="","",IFERROR(INDEX(AcctCat,MATCH(GL_Paste!$B14484&amp;"",AcctCode,0)),"UNKNOWN"))</f>
        <v/>
      </c>
      <c r="F14487">
        <f>IF(GL_Paste!$B14484="","",IFERROR(INDEX(AcctSub,MATCH(GL_Paste!$B14484&amp;"",AcctCode,0)),"UNKNOWN"))</f>
        <v/>
      </c>
    </row>
    <row r="14488">
      <c r="A14488" s="40">
        <f>IF(GL_Paste!$B14485="","",N(GL_Paste!$H14485)-N(GL_Paste!$G14485))</f>
        <v/>
      </c>
      <c r="B14488" s="43">
        <f>IF(GL_Paste!$B14485="","",DATE(YEAR(GL_Paste!$E14485),MONTH(GL_Paste!$E14485),1))</f>
        <v/>
      </c>
      <c r="C14488">
        <f>IF(GL_Paste!$B14485="","",IF(TRIM(GL_Paste!$M14485)&lt;&gt;"",TRIM(GL_Paste!$M14485),IFERROR(MID(GL_Paste!$I14485,FIND("[",GL_Paste!$I14485)+1,FIND("]",GL_Paste!$I14485)-FIND("[",GL_Paste!$I14485)-1),"")))</f>
        <v/>
      </c>
      <c r="D14488">
        <f>IF(GL_Paste!$B14485="","",IFERROR(INDEX(DeptName,MATCH($C14488,DeptTag,0)),"UNALLOCATED"))</f>
        <v/>
      </c>
      <c r="E14488">
        <f>IF(GL_Paste!$B14485="","",IFERROR(INDEX(AcctCat,MATCH(GL_Paste!$B14485&amp;"",AcctCode,0)),"UNKNOWN"))</f>
        <v/>
      </c>
      <c r="F14488">
        <f>IF(GL_Paste!$B14485="","",IFERROR(INDEX(AcctSub,MATCH(GL_Paste!$B14485&amp;"",AcctCode,0)),"UNKNOWN"))</f>
        <v/>
      </c>
    </row>
    <row r="14489">
      <c r="A14489" s="40">
        <f>IF(GL_Paste!$B14486="","",N(GL_Paste!$H14486)-N(GL_Paste!$G14486))</f>
        <v/>
      </c>
      <c r="B14489" s="43">
        <f>IF(GL_Paste!$B14486="","",DATE(YEAR(GL_Paste!$E14486),MONTH(GL_Paste!$E14486),1))</f>
        <v/>
      </c>
      <c r="C14489">
        <f>IF(GL_Paste!$B14486="","",IF(TRIM(GL_Paste!$M14486)&lt;&gt;"",TRIM(GL_Paste!$M14486),IFERROR(MID(GL_Paste!$I14486,FIND("[",GL_Paste!$I14486)+1,FIND("]",GL_Paste!$I14486)-FIND("[",GL_Paste!$I14486)-1),"")))</f>
        <v/>
      </c>
      <c r="D14489">
        <f>IF(GL_Paste!$B14486="","",IFERROR(INDEX(DeptName,MATCH($C14489,DeptTag,0)),"UNALLOCATED"))</f>
        <v/>
      </c>
      <c r="E14489">
        <f>IF(GL_Paste!$B14486="","",IFERROR(INDEX(AcctCat,MATCH(GL_Paste!$B14486&amp;"",AcctCode,0)),"UNKNOWN"))</f>
        <v/>
      </c>
      <c r="F14489">
        <f>IF(GL_Paste!$B14486="","",IFERROR(INDEX(AcctSub,MATCH(GL_Paste!$B14486&amp;"",AcctCode,0)),"UNKNOWN"))</f>
        <v/>
      </c>
    </row>
    <row r="14490">
      <c r="A14490" s="40">
        <f>IF(GL_Paste!$B14487="","",N(GL_Paste!$H14487)-N(GL_Paste!$G14487))</f>
        <v/>
      </c>
      <c r="B14490" s="43">
        <f>IF(GL_Paste!$B14487="","",DATE(YEAR(GL_Paste!$E14487),MONTH(GL_Paste!$E14487),1))</f>
        <v/>
      </c>
      <c r="C14490">
        <f>IF(GL_Paste!$B14487="","",IF(TRIM(GL_Paste!$M14487)&lt;&gt;"",TRIM(GL_Paste!$M14487),IFERROR(MID(GL_Paste!$I14487,FIND("[",GL_Paste!$I14487)+1,FIND("]",GL_Paste!$I14487)-FIND("[",GL_Paste!$I14487)-1),"")))</f>
        <v/>
      </c>
      <c r="D14490">
        <f>IF(GL_Paste!$B14487="","",IFERROR(INDEX(DeptName,MATCH($C14490,DeptTag,0)),"UNALLOCATED"))</f>
        <v/>
      </c>
      <c r="E14490">
        <f>IF(GL_Paste!$B14487="","",IFERROR(INDEX(AcctCat,MATCH(GL_Paste!$B14487&amp;"",AcctCode,0)),"UNKNOWN"))</f>
        <v/>
      </c>
      <c r="F14490">
        <f>IF(GL_Paste!$B14487="","",IFERROR(INDEX(AcctSub,MATCH(GL_Paste!$B14487&amp;"",AcctCode,0)),"UNKNOWN"))</f>
        <v/>
      </c>
    </row>
    <row r="14491">
      <c r="A14491" s="40">
        <f>IF(GL_Paste!$B14488="","",N(GL_Paste!$H14488)-N(GL_Paste!$G14488))</f>
        <v/>
      </c>
      <c r="B14491" s="43">
        <f>IF(GL_Paste!$B14488="","",DATE(YEAR(GL_Paste!$E14488),MONTH(GL_Paste!$E14488),1))</f>
        <v/>
      </c>
      <c r="C14491">
        <f>IF(GL_Paste!$B14488="","",IF(TRIM(GL_Paste!$M14488)&lt;&gt;"",TRIM(GL_Paste!$M14488),IFERROR(MID(GL_Paste!$I14488,FIND("[",GL_Paste!$I14488)+1,FIND("]",GL_Paste!$I14488)-FIND("[",GL_Paste!$I14488)-1),"")))</f>
        <v/>
      </c>
      <c r="D14491">
        <f>IF(GL_Paste!$B14488="","",IFERROR(INDEX(DeptName,MATCH($C14491,DeptTag,0)),"UNALLOCATED"))</f>
        <v/>
      </c>
      <c r="E14491">
        <f>IF(GL_Paste!$B14488="","",IFERROR(INDEX(AcctCat,MATCH(GL_Paste!$B14488&amp;"",AcctCode,0)),"UNKNOWN"))</f>
        <v/>
      </c>
      <c r="F14491">
        <f>IF(GL_Paste!$B14488="","",IFERROR(INDEX(AcctSub,MATCH(GL_Paste!$B14488&amp;"",AcctCode,0)),"UNKNOWN"))</f>
        <v/>
      </c>
    </row>
    <row r="14492">
      <c r="A14492" s="40">
        <f>IF(GL_Paste!$B14489="","",N(GL_Paste!$H14489)-N(GL_Paste!$G14489))</f>
        <v/>
      </c>
      <c r="B14492" s="43">
        <f>IF(GL_Paste!$B14489="","",DATE(YEAR(GL_Paste!$E14489),MONTH(GL_Paste!$E14489),1))</f>
        <v/>
      </c>
      <c r="C14492">
        <f>IF(GL_Paste!$B14489="","",IF(TRIM(GL_Paste!$M14489)&lt;&gt;"",TRIM(GL_Paste!$M14489),IFERROR(MID(GL_Paste!$I14489,FIND("[",GL_Paste!$I14489)+1,FIND("]",GL_Paste!$I14489)-FIND("[",GL_Paste!$I14489)-1),"")))</f>
        <v/>
      </c>
      <c r="D14492">
        <f>IF(GL_Paste!$B14489="","",IFERROR(INDEX(DeptName,MATCH($C14492,DeptTag,0)),"UNALLOCATED"))</f>
        <v/>
      </c>
      <c r="E14492">
        <f>IF(GL_Paste!$B14489="","",IFERROR(INDEX(AcctCat,MATCH(GL_Paste!$B14489&amp;"",AcctCode,0)),"UNKNOWN"))</f>
        <v/>
      </c>
      <c r="F14492">
        <f>IF(GL_Paste!$B14489="","",IFERROR(INDEX(AcctSub,MATCH(GL_Paste!$B14489&amp;"",AcctCode,0)),"UNKNOWN"))</f>
        <v/>
      </c>
    </row>
    <row r="14493">
      <c r="A14493" s="40">
        <f>IF(GL_Paste!$B14490="","",N(GL_Paste!$H14490)-N(GL_Paste!$G14490))</f>
        <v/>
      </c>
      <c r="B14493" s="43">
        <f>IF(GL_Paste!$B14490="","",DATE(YEAR(GL_Paste!$E14490),MONTH(GL_Paste!$E14490),1))</f>
        <v/>
      </c>
      <c r="C14493">
        <f>IF(GL_Paste!$B14490="","",IF(TRIM(GL_Paste!$M14490)&lt;&gt;"",TRIM(GL_Paste!$M14490),IFERROR(MID(GL_Paste!$I14490,FIND("[",GL_Paste!$I14490)+1,FIND("]",GL_Paste!$I14490)-FIND("[",GL_Paste!$I14490)-1),"")))</f>
        <v/>
      </c>
      <c r="D14493">
        <f>IF(GL_Paste!$B14490="","",IFERROR(INDEX(DeptName,MATCH($C14493,DeptTag,0)),"UNALLOCATED"))</f>
        <v/>
      </c>
      <c r="E14493">
        <f>IF(GL_Paste!$B14490="","",IFERROR(INDEX(AcctCat,MATCH(GL_Paste!$B14490&amp;"",AcctCode,0)),"UNKNOWN"))</f>
        <v/>
      </c>
      <c r="F14493">
        <f>IF(GL_Paste!$B14490="","",IFERROR(INDEX(AcctSub,MATCH(GL_Paste!$B14490&amp;"",AcctCode,0)),"UNKNOWN"))</f>
        <v/>
      </c>
    </row>
    <row r="14494">
      <c r="A14494" s="40">
        <f>IF(GL_Paste!$B14491="","",N(GL_Paste!$H14491)-N(GL_Paste!$G14491))</f>
        <v/>
      </c>
      <c r="B14494" s="43">
        <f>IF(GL_Paste!$B14491="","",DATE(YEAR(GL_Paste!$E14491),MONTH(GL_Paste!$E14491),1))</f>
        <v/>
      </c>
      <c r="C14494">
        <f>IF(GL_Paste!$B14491="","",IF(TRIM(GL_Paste!$M14491)&lt;&gt;"",TRIM(GL_Paste!$M14491),IFERROR(MID(GL_Paste!$I14491,FIND("[",GL_Paste!$I14491)+1,FIND("]",GL_Paste!$I14491)-FIND("[",GL_Paste!$I14491)-1),"")))</f>
        <v/>
      </c>
      <c r="D14494">
        <f>IF(GL_Paste!$B14491="","",IFERROR(INDEX(DeptName,MATCH($C14494,DeptTag,0)),"UNALLOCATED"))</f>
        <v/>
      </c>
      <c r="E14494">
        <f>IF(GL_Paste!$B14491="","",IFERROR(INDEX(AcctCat,MATCH(GL_Paste!$B14491&amp;"",AcctCode,0)),"UNKNOWN"))</f>
        <v/>
      </c>
      <c r="F14494">
        <f>IF(GL_Paste!$B14491="","",IFERROR(INDEX(AcctSub,MATCH(GL_Paste!$B14491&amp;"",AcctCode,0)),"UNKNOWN"))</f>
        <v/>
      </c>
    </row>
    <row r="14495">
      <c r="A14495" s="40">
        <f>IF(GL_Paste!$B14492="","",N(GL_Paste!$H14492)-N(GL_Paste!$G14492))</f>
        <v/>
      </c>
      <c r="B14495" s="43">
        <f>IF(GL_Paste!$B14492="","",DATE(YEAR(GL_Paste!$E14492),MONTH(GL_Paste!$E14492),1))</f>
        <v/>
      </c>
      <c r="C14495">
        <f>IF(GL_Paste!$B14492="","",IF(TRIM(GL_Paste!$M14492)&lt;&gt;"",TRIM(GL_Paste!$M14492),IFERROR(MID(GL_Paste!$I14492,FIND("[",GL_Paste!$I14492)+1,FIND("]",GL_Paste!$I14492)-FIND("[",GL_Paste!$I14492)-1),"")))</f>
        <v/>
      </c>
      <c r="D14495">
        <f>IF(GL_Paste!$B14492="","",IFERROR(INDEX(DeptName,MATCH($C14495,DeptTag,0)),"UNALLOCATED"))</f>
        <v/>
      </c>
      <c r="E14495">
        <f>IF(GL_Paste!$B14492="","",IFERROR(INDEX(AcctCat,MATCH(GL_Paste!$B14492&amp;"",AcctCode,0)),"UNKNOWN"))</f>
        <v/>
      </c>
      <c r="F14495">
        <f>IF(GL_Paste!$B14492="","",IFERROR(INDEX(AcctSub,MATCH(GL_Paste!$B14492&amp;"",AcctCode,0)),"UNKNOWN"))</f>
        <v/>
      </c>
    </row>
    <row r="14496">
      <c r="A14496" s="40">
        <f>IF(GL_Paste!$B14493="","",N(GL_Paste!$H14493)-N(GL_Paste!$G14493))</f>
        <v/>
      </c>
      <c r="B14496" s="43">
        <f>IF(GL_Paste!$B14493="","",DATE(YEAR(GL_Paste!$E14493),MONTH(GL_Paste!$E14493),1))</f>
        <v/>
      </c>
      <c r="C14496">
        <f>IF(GL_Paste!$B14493="","",IF(TRIM(GL_Paste!$M14493)&lt;&gt;"",TRIM(GL_Paste!$M14493),IFERROR(MID(GL_Paste!$I14493,FIND("[",GL_Paste!$I14493)+1,FIND("]",GL_Paste!$I14493)-FIND("[",GL_Paste!$I14493)-1),"")))</f>
        <v/>
      </c>
      <c r="D14496">
        <f>IF(GL_Paste!$B14493="","",IFERROR(INDEX(DeptName,MATCH($C14496,DeptTag,0)),"UNALLOCATED"))</f>
        <v/>
      </c>
      <c r="E14496">
        <f>IF(GL_Paste!$B14493="","",IFERROR(INDEX(AcctCat,MATCH(GL_Paste!$B14493&amp;"",AcctCode,0)),"UNKNOWN"))</f>
        <v/>
      </c>
      <c r="F14496">
        <f>IF(GL_Paste!$B14493="","",IFERROR(INDEX(AcctSub,MATCH(GL_Paste!$B14493&amp;"",AcctCode,0)),"UNKNOWN"))</f>
        <v/>
      </c>
    </row>
    <row r="14497">
      <c r="A14497" s="40">
        <f>IF(GL_Paste!$B14494="","",N(GL_Paste!$H14494)-N(GL_Paste!$G14494))</f>
        <v/>
      </c>
      <c r="B14497" s="43">
        <f>IF(GL_Paste!$B14494="","",DATE(YEAR(GL_Paste!$E14494),MONTH(GL_Paste!$E14494),1))</f>
        <v/>
      </c>
      <c r="C14497">
        <f>IF(GL_Paste!$B14494="","",IF(TRIM(GL_Paste!$M14494)&lt;&gt;"",TRIM(GL_Paste!$M14494),IFERROR(MID(GL_Paste!$I14494,FIND("[",GL_Paste!$I14494)+1,FIND("]",GL_Paste!$I14494)-FIND("[",GL_Paste!$I14494)-1),"")))</f>
        <v/>
      </c>
      <c r="D14497">
        <f>IF(GL_Paste!$B14494="","",IFERROR(INDEX(DeptName,MATCH($C14497,DeptTag,0)),"UNALLOCATED"))</f>
        <v/>
      </c>
      <c r="E14497">
        <f>IF(GL_Paste!$B14494="","",IFERROR(INDEX(AcctCat,MATCH(GL_Paste!$B14494&amp;"",AcctCode,0)),"UNKNOWN"))</f>
        <v/>
      </c>
      <c r="F14497">
        <f>IF(GL_Paste!$B14494="","",IFERROR(INDEX(AcctSub,MATCH(GL_Paste!$B14494&amp;"",AcctCode,0)),"UNKNOWN"))</f>
        <v/>
      </c>
    </row>
    <row r="14498">
      <c r="A14498" s="40">
        <f>IF(GL_Paste!$B14495="","",N(GL_Paste!$H14495)-N(GL_Paste!$G14495))</f>
        <v/>
      </c>
      <c r="B14498" s="43">
        <f>IF(GL_Paste!$B14495="","",DATE(YEAR(GL_Paste!$E14495),MONTH(GL_Paste!$E14495),1))</f>
        <v/>
      </c>
      <c r="C14498">
        <f>IF(GL_Paste!$B14495="","",IF(TRIM(GL_Paste!$M14495)&lt;&gt;"",TRIM(GL_Paste!$M14495),IFERROR(MID(GL_Paste!$I14495,FIND("[",GL_Paste!$I14495)+1,FIND("]",GL_Paste!$I14495)-FIND("[",GL_Paste!$I14495)-1),"")))</f>
        <v/>
      </c>
      <c r="D14498">
        <f>IF(GL_Paste!$B14495="","",IFERROR(INDEX(DeptName,MATCH($C14498,DeptTag,0)),"UNALLOCATED"))</f>
        <v/>
      </c>
      <c r="E14498">
        <f>IF(GL_Paste!$B14495="","",IFERROR(INDEX(AcctCat,MATCH(GL_Paste!$B14495&amp;"",AcctCode,0)),"UNKNOWN"))</f>
        <v/>
      </c>
      <c r="F14498">
        <f>IF(GL_Paste!$B14495="","",IFERROR(INDEX(AcctSub,MATCH(GL_Paste!$B14495&amp;"",AcctCode,0)),"UNKNOWN"))</f>
        <v/>
      </c>
    </row>
    <row r="14499">
      <c r="A14499" s="40">
        <f>IF(GL_Paste!$B14496="","",N(GL_Paste!$H14496)-N(GL_Paste!$G14496))</f>
        <v/>
      </c>
      <c r="B14499" s="43">
        <f>IF(GL_Paste!$B14496="","",DATE(YEAR(GL_Paste!$E14496),MONTH(GL_Paste!$E14496),1))</f>
        <v/>
      </c>
      <c r="C14499">
        <f>IF(GL_Paste!$B14496="","",IF(TRIM(GL_Paste!$M14496)&lt;&gt;"",TRIM(GL_Paste!$M14496),IFERROR(MID(GL_Paste!$I14496,FIND("[",GL_Paste!$I14496)+1,FIND("]",GL_Paste!$I14496)-FIND("[",GL_Paste!$I14496)-1),"")))</f>
        <v/>
      </c>
      <c r="D14499">
        <f>IF(GL_Paste!$B14496="","",IFERROR(INDEX(DeptName,MATCH($C14499,DeptTag,0)),"UNALLOCATED"))</f>
        <v/>
      </c>
      <c r="E14499">
        <f>IF(GL_Paste!$B14496="","",IFERROR(INDEX(AcctCat,MATCH(GL_Paste!$B14496&amp;"",AcctCode,0)),"UNKNOWN"))</f>
        <v/>
      </c>
      <c r="F14499">
        <f>IF(GL_Paste!$B14496="","",IFERROR(INDEX(AcctSub,MATCH(GL_Paste!$B14496&amp;"",AcctCode,0)),"UNKNOWN"))</f>
        <v/>
      </c>
    </row>
    <row r="14500">
      <c r="A14500" s="40">
        <f>IF(GL_Paste!$B14497="","",N(GL_Paste!$H14497)-N(GL_Paste!$G14497))</f>
        <v/>
      </c>
      <c r="B14500" s="43">
        <f>IF(GL_Paste!$B14497="","",DATE(YEAR(GL_Paste!$E14497),MONTH(GL_Paste!$E14497),1))</f>
        <v/>
      </c>
      <c r="C14500">
        <f>IF(GL_Paste!$B14497="","",IF(TRIM(GL_Paste!$M14497)&lt;&gt;"",TRIM(GL_Paste!$M14497),IFERROR(MID(GL_Paste!$I14497,FIND("[",GL_Paste!$I14497)+1,FIND("]",GL_Paste!$I14497)-FIND("[",GL_Paste!$I14497)-1),"")))</f>
        <v/>
      </c>
      <c r="D14500">
        <f>IF(GL_Paste!$B14497="","",IFERROR(INDEX(DeptName,MATCH($C14500,DeptTag,0)),"UNALLOCATED"))</f>
        <v/>
      </c>
      <c r="E14500">
        <f>IF(GL_Paste!$B14497="","",IFERROR(INDEX(AcctCat,MATCH(GL_Paste!$B14497&amp;"",AcctCode,0)),"UNKNOWN"))</f>
        <v/>
      </c>
      <c r="F14500">
        <f>IF(GL_Paste!$B14497="","",IFERROR(INDEX(AcctSub,MATCH(GL_Paste!$B14497&amp;"",AcctCode,0)),"UNKNOWN"))</f>
        <v/>
      </c>
    </row>
    <row r="14501">
      <c r="A14501" s="40">
        <f>IF(GL_Paste!$B14498="","",N(GL_Paste!$H14498)-N(GL_Paste!$G14498))</f>
        <v/>
      </c>
      <c r="B14501" s="43">
        <f>IF(GL_Paste!$B14498="","",DATE(YEAR(GL_Paste!$E14498),MONTH(GL_Paste!$E14498),1))</f>
        <v/>
      </c>
      <c r="C14501">
        <f>IF(GL_Paste!$B14498="","",IF(TRIM(GL_Paste!$M14498)&lt;&gt;"",TRIM(GL_Paste!$M14498),IFERROR(MID(GL_Paste!$I14498,FIND("[",GL_Paste!$I14498)+1,FIND("]",GL_Paste!$I14498)-FIND("[",GL_Paste!$I14498)-1),"")))</f>
        <v/>
      </c>
      <c r="D14501">
        <f>IF(GL_Paste!$B14498="","",IFERROR(INDEX(DeptName,MATCH($C14501,DeptTag,0)),"UNALLOCATED"))</f>
        <v/>
      </c>
      <c r="E14501">
        <f>IF(GL_Paste!$B14498="","",IFERROR(INDEX(AcctCat,MATCH(GL_Paste!$B14498&amp;"",AcctCode,0)),"UNKNOWN"))</f>
        <v/>
      </c>
      <c r="F14501">
        <f>IF(GL_Paste!$B14498="","",IFERROR(INDEX(AcctSub,MATCH(GL_Paste!$B14498&amp;"",AcctCode,0)),"UNKNOWN"))</f>
        <v/>
      </c>
    </row>
    <row r="14502">
      <c r="A14502" s="40">
        <f>IF(GL_Paste!$B14499="","",N(GL_Paste!$H14499)-N(GL_Paste!$G14499))</f>
        <v/>
      </c>
      <c r="B14502" s="43">
        <f>IF(GL_Paste!$B14499="","",DATE(YEAR(GL_Paste!$E14499),MONTH(GL_Paste!$E14499),1))</f>
        <v/>
      </c>
      <c r="C14502">
        <f>IF(GL_Paste!$B14499="","",IF(TRIM(GL_Paste!$M14499)&lt;&gt;"",TRIM(GL_Paste!$M14499),IFERROR(MID(GL_Paste!$I14499,FIND("[",GL_Paste!$I14499)+1,FIND("]",GL_Paste!$I14499)-FIND("[",GL_Paste!$I14499)-1),"")))</f>
        <v/>
      </c>
      <c r="D14502">
        <f>IF(GL_Paste!$B14499="","",IFERROR(INDEX(DeptName,MATCH($C14502,DeptTag,0)),"UNALLOCATED"))</f>
        <v/>
      </c>
      <c r="E14502">
        <f>IF(GL_Paste!$B14499="","",IFERROR(INDEX(AcctCat,MATCH(GL_Paste!$B14499&amp;"",AcctCode,0)),"UNKNOWN"))</f>
        <v/>
      </c>
      <c r="F14502">
        <f>IF(GL_Paste!$B14499="","",IFERROR(INDEX(AcctSub,MATCH(GL_Paste!$B14499&amp;"",AcctCode,0)),"UNKNOWN"))</f>
        <v/>
      </c>
    </row>
    <row r="14503">
      <c r="A14503" s="40">
        <f>IF(GL_Paste!$B14500="","",N(GL_Paste!$H14500)-N(GL_Paste!$G14500))</f>
        <v/>
      </c>
      <c r="B14503" s="43">
        <f>IF(GL_Paste!$B14500="","",DATE(YEAR(GL_Paste!$E14500),MONTH(GL_Paste!$E14500),1))</f>
        <v/>
      </c>
      <c r="C14503">
        <f>IF(GL_Paste!$B14500="","",IF(TRIM(GL_Paste!$M14500)&lt;&gt;"",TRIM(GL_Paste!$M14500),IFERROR(MID(GL_Paste!$I14500,FIND("[",GL_Paste!$I14500)+1,FIND("]",GL_Paste!$I14500)-FIND("[",GL_Paste!$I14500)-1),"")))</f>
        <v/>
      </c>
      <c r="D14503">
        <f>IF(GL_Paste!$B14500="","",IFERROR(INDEX(DeptName,MATCH($C14503,DeptTag,0)),"UNALLOCATED"))</f>
        <v/>
      </c>
      <c r="E14503">
        <f>IF(GL_Paste!$B14500="","",IFERROR(INDEX(AcctCat,MATCH(GL_Paste!$B14500&amp;"",AcctCode,0)),"UNKNOWN"))</f>
        <v/>
      </c>
      <c r="F14503">
        <f>IF(GL_Paste!$B14500="","",IFERROR(INDEX(AcctSub,MATCH(GL_Paste!$B14500&amp;"",AcctCode,0)),"UNKNOWN"))</f>
        <v/>
      </c>
    </row>
    <row r="14504">
      <c r="A14504" s="40">
        <f>IF(GL_Paste!$B14501="","",N(GL_Paste!$H14501)-N(GL_Paste!$G14501))</f>
        <v/>
      </c>
      <c r="B14504" s="43">
        <f>IF(GL_Paste!$B14501="","",DATE(YEAR(GL_Paste!$E14501),MONTH(GL_Paste!$E14501),1))</f>
        <v/>
      </c>
      <c r="C14504">
        <f>IF(GL_Paste!$B14501="","",IF(TRIM(GL_Paste!$M14501)&lt;&gt;"",TRIM(GL_Paste!$M14501),IFERROR(MID(GL_Paste!$I14501,FIND("[",GL_Paste!$I14501)+1,FIND("]",GL_Paste!$I14501)-FIND("[",GL_Paste!$I14501)-1),"")))</f>
        <v/>
      </c>
      <c r="D14504">
        <f>IF(GL_Paste!$B14501="","",IFERROR(INDEX(DeptName,MATCH($C14504,DeptTag,0)),"UNALLOCATED"))</f>
        <v/>
      </c>
      <c r="E14504">
        <f>IF(GL_Paste!$B14501="","",IFERROR(INDEX(AcctCat,MATCH(GL_Paste!$B14501&amp;"",AcctCode,0)),"UNKNOWN"))</f>
        <v/>
      </c>
      <c r="F14504">
        <f>IF(GL_Paste!$B14501="","",IFERROR(INDEX(AcctSub,MATCH(GL_Paste!$B14501&amp;"",AcctCode,0)),"UNKNOWN"))</f>
        <v/>
      </c>
    </row>
    <row r="14505">
      <c r="A14505" s="40">
        <f>IF(GL_Paste!$B14502="","",N(GL_Paste!$H14502)-N(GL_Paste!$G14502))</f>
        <v/>
      </c>
      <c r="B14505" s="43">
        <f>IF(GL_Paste!$B14502="","",DATE(YEAR(GL_Paste!$E14502),MONTH(GL_Paste!$E14502),1))</f>
        <v/>
      </c>
      <c r="C14505">
        <f>IF(GL_Paste!$B14502="","",IF(TRIM(GL_Paste!$M14502)&lt;&gt;"",TRIM(GL_Paste!$M14502),IFERROR(MID(GL_Paste!$I14502,FIND("[",GL_Paste!$I14502)+1,FIND("]",GL_Paste!$I14502)-FIND("[",GL_Paste!$I14502)-1),"")))</f>
        <v/>
      </c>
      <c r="D14505">
        <f>IF(GL_Paste!$B14502="","",IFERROR(INDEX(DeptName,MATCH($C14505,DeptTag,0)),"UNALLOCATED"))</f>
        <v/>
      </c>
      <c r="E14505">
        <f>IF(GL_Paste!$B14502="","",IFERROR(INDEX(AcctCat,MATCH(GL_Paste!$B14502&amp;"",AcctCode,0)),"UNKNOWN"))</f>
        <v/>
      </c>
      <c r="F14505">
        <f>IF(GL_Paste!$B14502="","",IFERROR(INDEX(AcctSub,MATCH(GL_Paste!$B14502&amp;"",AcctCode,0)),"UNKNOWN"))</f>
        <v/>
      </c>
    </row>
    <row r="14506">
      <c r="A14506" s="40">
        <f>IF(GL_Paste!$B14503="","",N(GL_Paste!$H14503)-N(GL_Paste!$G14503))</f>
        <v/>
      </c>
      <c r="B14506" s="43">
        <f>IF(GL_Paste!$B14503="","",DATE(YEAR(GL_Paste!$E14503),MONTH(GL_Paste!$E14503),1))</f>
        <v/>
      </c>
      <c r="C14506">
        <f>IF(GL_Paste!$B14503="","",IF(TRIM(GL_Paste!$M14503)&lt;&gt;"",TRIM(GL_Paste!$M14503),IFERROR(MID(GL_Paste!$I14503,FIND("[",GL_Paste!$I14503)+1,FIND("]",GL_Paste!$I14503)-FIND("[",GL_Paste!$I14503)-1),"")))</f>
        <v/>
      </c>
      <c r="D14506">
        <f>IF(GL_Paste!$B14503="","",IFERROR(INDEX(DeptName,MATCH($C14506,DeptTag,0)),"UNALLOCATED"))</f>
        <v/>
      </c>
      <c r="E14506">
        <f>IF(GL_Paste!$B14503="","",IFERROR(INDEX(AcctCat,MATCH(GL_Paste!$B14503&amp;"",AcctCode,0)),"UNKNOWN"))</f>
        <v/>
      </c>
      <c r="F14506">
        <f>IF(GL_Paste!$B14503="","",IFERROR(INDEX(AcctSub,MATCH(GL_Paste!$B14503&amp;"",AcctCode,0)),"UNKNOWN"))</f>
        <v/>
      </c>
    </row>
    <row r="14507">
      <c r="A14507" s="40">
        <f>IF(GL_Paste!$B14504="","",N(GL_Paste!$H14504)-N(GL_Paste!$G14504))</f>
        <v/>
      </c>
      <c r="B14507" s="43">
        <f>IF(GL_Paste!$B14504="","",DATE(YEAR(GL_Paste!$E14504),MONTH(GL_Paste!$E14504),1))</f>
        <v/>
      </c>
      <c r="C14507">
        <f>IF(GL_Paste!$B14504="","",IF(TRIM(GL_Paste!$M14504)&lt;&gt;"",TRIM(GL_Paste!$M14504),IFERROR(MID(GL_Paste!$I14504,FIND("[",GL_Paste!$I14504)+1,FIND("]",GL_Paste!$I14504)-FIND("[",GL_Paste!$I14504)-1),"")))</f>
        <v/>
      </c>
      <c r="D14507">
        <f>IF(GL_Paste!$B14504="","",IFERROR(INDEX(DeptName,MATCH($C14507,DeptTag,0)),"UNALLOCATED"))</f>
        <v/>
      </c>
      <c r="E14507">
        <f>IF(GL_Paste!$B14504="","",IFERROR(INDEX(AcctCat,MATCH(GL_Paste!$B14504&amp;"",AcctCode,0)),"UNKNOWN"))</f>
        <v/>
      </c>
      <c r="F14507">
        <f>IF(GL_Paste!$B14504="","",IFERROR(INDEX(AcctSub,MATCH(GL_Paste!$B14504&amp;"",AcctCode,0)),"UNKNOWN"))</f>
        <v/>
      </c>
    </row>
    <row r="14508">
      <c r="A14508" s="40">
        <f>IF(GL_Paste!$B14505="","",N(GL_Paste!$H14505)-N(GL_Paste!$G14505))</f>
        <v/>
      </c>
      <c r="B14508" s="43">
        <f>IF(GL_Paste!$B14505="","",DATE(YEAR(GL_Paste!$E14505),MONTH(GL_Paste!$E14505),1))</f>
        <v/>
      </c>
      <c r="C14508">
        <f>IF(GL_Paste!$B14505="","",IF(TRIM(GL_Paste!$M14505)&lt;&gt;"",TRIM(GL_Paste!$M14505),IFERROR(MID(GL_Paste!$I14505,FIND("[",GL_Paste!$I14505)+1,FIND("]",GL_Paste!$I14505)-FIND("[",GL_Paste!$I14505)-1),"")))</f>
        <v/>
      </c>
      <c r="D14508">
        <f>IF(GL_Paste!$B14505="","",IFERROR(INDEX(DeptName,MATCH($C14508,DeptTag,0)),"UNALLOCATED"))</f>
        <v/>
      </c>
      <c r="E14508">
        <f>IF(GL_Paste!$B14505="","",IFERROR(INDEX(AcctCat,MATCH(GL_Paste!$B14505&amp;"",AcctCode,0)),"UNKNOWN"))</f>
        <v/>
      </c>
      <c r="F14508">
        <f>IF(GL_Paste!$B14505="","",IFERROR(INDEX(AcctSub,MATCH(GL_Paste!$B14505&amp;"",AcctCode,0)),"UNKNOWN"))</f>
        <v/>
      </c>
    </row>
    <row r="14509">
      <c r="A14509" s="40">
        <f>IF(GL_Paste!$B14506="","",N(GL_Paste!$H14506)-N(GL_Paste!$G14506))</f>
        <v/>
      </c>
      <c r="B14509" s="43">
        <f>IF(GL_Paste!$B14506="","",DATE(YEAR(GL_Paste!$E14506),MONTH(GL_Paste!$E14506),1))</f>
        <v/>
      </c>
      <c r="C14509">
        <f>IF(GL_Paste!$B14506="","",IF(TRIM(GL_Paste!$M14506)&lt;&gt;"",TRIM(GL_Paste!$M14506),IFERROR(MID(GL_Paste!$I14506,FIND("[",GL_Paste!$I14506)+1,FIND("]",GL_Paste!$I14506)-FIND("[",GL_Paste!$I14506)-1),"")))</f>
        <v/>
      </c>
      <c r="D14509">
        <f>IF(GL_Paste!$B14506="","",IFERROR(INDEX(DeptName,MATCH($C14509,DeptTag,0)),"UNALLOCATED"))</f>
        <v/>
      </c>
      <c r="E14509">
        <f>IF(GL_Paste!$B14506="","",IFERROR(INDEX(AcctCat,MATCH(GL_Paste!$B14506&amp;"",AcctCode,0)),"UNKNOWN"))</f>
        <v/>
      </c>
      <c r="F14509">
        <f>IF(GL_Paste!$B14506="","",IFERROR(INDEX(AcctSub,MATCH(GL_Paste!$B14506&amp;"",AcctCode,0)),"UNKNOWN"))</f>
        <v/>
      </c>
    </row>
    <row r="14510">
      <c r="A14510" s="40">
        <f>IF(GL_Paste!$B14507="","",N(GL_Paste!$H14507)-N(GL_Paste!$G14507))</f>
        <v/>
      </c>
      <c r="B14510" s="43">
        <f>IF(GL_Paste!$B14507="","",DATE(YEAR(GL_Paste!$E14507),MONTH(GL_Paste!$E14507),1))</f>
        <v/>
      </c>
      <c r="C14510">
        <f>IF(GL_Paste!$B14507="","",IF(TRIM(GL_Paste!$M14507)&lt;&gt;"",TRIM(GL_Paste!$M14507),IFERROR(MID(GL_Paste!$I14507,FIND("[",GL_Paste!$I14507)+1,FIND("]",GL_Paste!$I14507)-FIND("[",GL_Paste!$I14507)-1),"")))</f>
        <v/>
      </c>
      <c r="D14510">
        <f>IF(GL_Paste!$B14507="","",IFERROR(INDEX(DeptName,MATCH($C14510,DeptTag,0)),"UNALLOCATED"))</f>
        <v/>
      </c>
      <c r="E14510">
        <f>IF(GL_Paste!$B14507="","",IFERROR(INDEX(AcctCat,MATCH(GL_Paste!$B14507&amp;"",AcctCode,0)),"UNKNOWN"))</f>
        <v/>
      </c>
      <c r="F14510">
        <f>IF(GL_Paste!$B14507="","",IFERROR(INDEX(AcctSub,MATCH(GL_Paste!$B14507&amp;"",AcctCode,0)),"UNKNOWN"))</f>
        <v/>
      </c>
    </row>
    <row r="14511">
      <c r="A14511" s="40">
        <f>IF(GL_Paste!$B14508="","",N(GL_Paste!$H14508)-N(GL_Paste!$G14508))</f>
        <v/>
      </c>
      <c r="B14511" s="43">
        <f>IF(GL_Paste!$B14508="","",DATE(YEAR(GL_Paste!$E14508),MONTH(GL_Paste!$E14508),1))</f>
        <v/>
      </c>
      <c r="C14511">
        <f>IF(GL_Paste!$B14508="","",IF(TRIM(GL_Paste!$M14508)&lt;&gt;"",TRIM(GL_Paste!$M14508),IFERROR(MID(GL_Paste!$I14508,FIND("[",GL_Paste!$I14508)+1,FIND("]",GL_Paste!$I14508)-FIND("[",GL_Paste!$I14508)-1),"")))</f>
        <v/>
      </c>
      <c r="D14511">
        <f>IF(GL_Paste!$B14508="","",IFERROR(INDEX(DeptName,MATCH($C14511,DeptTag,0)),"UNALLOCATED"))</f>
        <v/>
      </c>
      <c r="E14511">
        <f>IF(GL_Paste!$B14508="","",IFERROR(INDEX(AcctCat,MATCH(GL_Paste!$B14508&amp;"",AcctCode,0)),"UNKNOWN"))</f>
        <v/>
      </c>
      <c r="F14511">
        <f>IF(GL_Paste!$B14508="","",IFERROR(INDEX(AcctSub,MATCH(GL_Paste!$B14508&amp;"",AcctCode,0)),"UNKNOWN"))</f>
        <v/>
      </c>
    </row>
    <row r="14512">
      <c r="A14512" s="40">
        <f>IF(GL_Paste!$B14509="","",N(GL_Paste!$H14509)-N(GL_Paste!$G14509))</f>
        <v/>
      </c>
      <c r="B14512" s="43">
        <f>IF(GL_Paste!$B14509="","",DATE(YEAR(GL_Paste!$E14509),MONTH(GL_Paste!$E14509),1))</f>
        <v/>
      </c>
      <c r="C14512">
        <f>IF(GL_Paste!$B14509="","",IF(TRIM(GL_Paste!$M14509)&lt;&gt;"",TRIM(GL_Paste!$M14509),IFERROR(MID(GL_Paste!$I14509,FIND("[",GL_Paste!$I14509)+1,FIND("]",GL_Paste!$I14509)-FIND("[",GL_Paste!$I14509)-1),"")))</f>
        <v/>
      </c>
      <c r="D14512">
        <f>IF(GL_Paste!$B14509="","",IFERROR(INDEX(DeptName,MATCH($C14512,DeptTag,0)),"UNALLOCATED"))</f>
        <v/>
      </c>
      <c r="E14512">
        <f>IF(GL_Paste!$B14509="","",IFERROR(INDEX(AcctCat,MATCH(GL_Paste!$B14509&amp;"",AcctCode,0)),"UNKNOWN"))</f>
        <v/>
      </c>
      <c r="F14512">
        <f>IF(GL_Paste!$B14509="","",IFERROR(INDEX(AcctSub,MATCH(GL_Paste!$B14509&amp;"",AcctCode,0)),"UNKNOWN"))</f>
        <v/>
      </c>
    </row>
    <row r="14513">
      <c r="A14513" s="40">
        <f>IF(GL_Paste!$B14510="","",N(GL_Paste!$H14510)-N(GL_Paste!$G14510))</f>
        <v/>
      </c>
      <c r="B14513" s="43">
        <f>IF(GL_Paste!$B14510="","",DATE(YEAR(GL_Paste!$E14510),MONTH(GL_Paste!$E14510),1))</f>
        <v/>
      </c>
      <c r="C14513">
        <f>IF(GL_Paste!$B14510="","",IF(TRIM(GL_Paste!$M14510)&lt;&gt;"",TRIM(GL_Paste!$M14510),IFERROR(MID(GL_Paste!$I14510,FIND("[",GL_Paste!$I14510)+1,FIND("]",GL_Paste!$I14510)-FIND("[",GL_Paste!$I14510)-1),"")))</f>
        <v/>
      </c>
      <c r="D14513">
        <f>IF(GL_Paste!$B14510="","",IFERROR(INDEX(DeptName,MATCH($C14513,DeptTag,0)),"UNALLOCATED"))</f>
        <v/>
      </c>
      <c r="E14513">
        <f>IF(GL_Paste!$B14510="","",IFERROR(INDEX(AcctCat,MATCH(GL_Paste!$B14510&amp;"",AcctCode,0)),"UNKNOWN"))</f>
        <v/>
      </c>
      <c r="F14513">
        <f>IF(GL_Paste!$B14510="","",IFERROR(INDEX(AcctSub,MATCH(GL_Paste!$B14510&amp;"",AcctCode,0)),"UNKNOWN"))</f>
        <v/>
      </c>
    </row>
    <row r="14514">
      <c r="A14514" s="40">
        <f>IF(GL_Paste!$B14511="","",N(GL_Paste!$H14511)-N(GL_Paste!$G14511))</f>
        <v/>
      </c>
      <c r="B14514" s="43">
        <f>IF(GL_Paste!$B14511="","",DATE(YEAR(GL_Paste!$E14511),MONTH(GL_Paste!$E14511),1))</f>
        <v/>
      </c>
      <c r="C14514">
        <f>IF(GL_Paste!$B14511="","",IF(TRIM(GL_Paste!$M14511)&lt;&gt;"",TRIM(GL_Paste!$M14511),IFERROR(MID(GL_Paste!$I14511,FIND("[",GL_Paste!$I14511)+1,FIND("]",GL_Paste!$I14511)-FIND("[",GL_Paste!$I14511)-1),"")))</f>
        <v/>
      </c>
      <c r="D14514">
        <f>IF(GL_Paste!$B14511="","",IFERROR(INDEX(DeptName,MATCH($C14514,DeptTag,0)),"UNALLOCATED"))</f>
        <v/>
      </c>
      <c r="E14514">
        <f>IF(GL_Paste!$B14511="","",IFERROR(INDEX(AcctCat,MATCH(GL_Paste!$B14511&amp;"",AcctCode,0)),"UNKNOWN"))</f>
        <v/>
      </c>
      <c r="F14514">
        <f>IF(GL_Paste!$B14511="","",IFERROR(INDEX(AcctSub,MATCH(GL_Paste!$B14511&amp;"",AcctCode,0)),"UNKNOWN"))</f>
        <v/>
      </c>
    </row>
    <row r="14515">
      <c r="A14515" s="40">
        <f>IF(GL_Paste!$B14512="","",N(GL_Paste!$H14512)-N(GL_Paste!$G14512))</f>
        <v/>
      </c>
      <c r="B14515" s="43">
        <f>IF(GL_Paste!$B14512="","",DATE(YEAR(GL_Paste!$E14512),MONTH(GL_Paste!$E14512),1))</f>
        <v/>
      </c>
      <c r="C14515">
        <f>IF(GL_Paste!$B14512="","",IF(TRIM(GL_Paste!$M14512)&lt;&gt;"",TRIM(GL_Paste!$M14512),IFERROR(MID(GL_Paste!$I14512,FIND("[",GL_Paste!$I14512)+1,FIND("]",GL_Paste!$I14512)-FIND("[",GL_Paste!$I14512)-1),"")))</f>
        <v/>
      </c>
      <c r="D14515">
        <f>IF(GL_Paste!$B14512="","",IFERROR(INDEX(DeptName,MATCH($C14515,DeptTag,0)),"UNALLOCATED"))</f>
        <v/>
      </c>
      <c r="E14515">
        <f>IF(GL_Paste!$B14512="","",IFERROR(INDEX(AcctCat,MATCH(GL_Paste!$B14512&amp;"",AcctCode,0)),"UNKNOWN"))</f>
        <v/>
      </c>
      <c r="F14515">
        <f>IF(GL_Paste!$B14512="","",IFERROR(INDEX(AcctSub,MATCH(GL_Paste!$B14512&amp;"",AcctCode,0)),"UNKNOWN"))</f>
        <v/>
      </c>
    </row>
    <row r="14516">
      <c r="A14516" s="40">
        <f>IF(GL_Paste!$B14513="","",N(GL_Paste!$H14513)-N(GL_Paste!$G14513))</f>
        <v/>
      </c>
      <c r="B14516" s="43">
        <f>IF(GL_Paste!$B14513="","",DATE(YEAR(GL_Paste!$E14513),MONTH(GL_Paste!$E14513),1))</f>
        <v/>
      </c>
      <c r="C14516">
        <f>IF(GL_Paste!$B14513="","",IF(TRIM(GL_Paste!$M14513)&lt;&gt;"",TRIM(GL_Paste!$M14513),IFERROR(MID(GL_Paste!$I14513,FIND("[",GL_Paste!$I14513)+1,FIND("]",GL_Paste!$I14513)-FIND("[",GL_Paste!$I14513)-1),"")))</f>
        <v/>
      </c>
      <c r="D14516">
        <f>IF(GL_Paste!$B14513="","",IFERROR(INDEX(DeptName,MATCH($C14516,DeptTag,0)),"UNALLOCATED"))</f>
        <v/>
      </c>
      <c r="E14516">
        <f>IF(GL_Paste!$B14513="","",IFERROR(INDEX(AcctCat,MATCH(GL_Paste!$B14513&amp;"",AcctCode,0)),"UNKNOWN"))</f>
        <v/>
      </c>
      <c r="F14516">
        <f>IF(GL_Paste!$B14513="","",IFERROR(INDEX(AcctSub,MATCH(GL_Paste!$B14513&amp;"",AcctCode,0)),"UNKNOWN"))</f>
        <v/>
      </c>
    </row>
    <row r="14517">
      <c r="A14517" s="40">
        <f>IF(GL_Paste!$B14514="","",N(GL_Paste!$H14514)-N(GL_Paste!$G14514))</f>
        <v/>
      </c>
      <c r="B14517" s="43">
        <f>IF(GL_Paste!$B14514="","",DATE(YEAR(GL_Paste!$E14514),MONTH(GL_Paste!$E14514),1))</f>
        <v/>
      </c>
      <c r="C14517">
        <f>IF(GL_Paste!$B14514="","",IF(TRIM(GL_Paste!$M14514)&lt;&gt;"",TRIM(GL_Paste!$M14514),IFERROR(MID(GL_Paste!$I14514,FIND("[",GL_Paste!$I14514)+1,FIND("]",GL_Paste!$I14514)-FIND("[",GL_Paste!$I14514)-1),"")))</f>
        <v/>
      </c>
      <c r="D14517">
        <f>IF(GL_Paste!$B14514="","",IFERROR(INDEX(DeptName,MATCH($C14517,DeptTag,0)),"UNALLOCATED"))</f>
        <v/>
      </c>
      <c r="E14517">
        <f>IF(GL_Paste!$B14514="","",IFERROR(INDEX(AcctCat,MATCH(GL_Paste!$B14514&amp;"",AcctCode,0)),"UNKNOWN"))</f>
        <v/>
      </c>
      <c r="F14517">
        <f>IF(GL_Paste!$B14514="","",IFERROR(INDEX(AcctSub,MATCH(GL_Paste!$B14514&amp;"",AcctCode,0)),"UNKNOWN"))</f>
        <v/>
      </c>
    </row>
    <row r="14518">
      <c r="A14518" s="40">
        <f>IF(GL_Paste!$B14515="","",N(GL_Paste!$H14515)-N(GL_Paste!$G14515))</f>
        <v/>
      </c>
      <c r="B14518" s="43">
        <f>IF(GL_Paste!$B14515="","",DATE(YEAR(GL_Paste!$E14515),MONTH(GL_Paste!$E14515),1))</f>
        <v/>
      </c>
      <c r="C14518">
        <f>IF(GL_Paste!$B14515="","",IF(TRIM(GL_Paste!$M14515)&lt;&gt;"",TRIM(GL_Paste!$M14515),IFERROR(MID(GL_Paste!$I14515,FIND("[",GL_Paste!$I14515)+1,FIND("]",GL_Paste!$I14515)-FIND("[",GL_Paste!$I14515)-1),"")))</f>
        <v/>
      </c>
      <c r="D14518">
        <f>IF(GL_Paste!$B14515="","",IFERROR(INDEX(DeptName,MATCH($C14518,DeptTag,0)),"UNALLOCATED"))</f>
        <v/>
      </c>
      <c r="E14518">
        <f>IF(GL_Paste!$B14515="","",IFERROR(INDEX(AcctCat,MATCH(GL_Paste!$B14515&amp;"",AcctCode,0)),"UNKNOWN"))</f>
        <v/>
      </c>
      <c r="F14518">
        <f>IF(GL_Paste!$B14515="","",IFERROR(INDEX(AcctSub,MATCH(GL_Paste!$B14515&amp;"",AcctCode,0)),"UNKNOWN"))</f>
        <v/>
      </c>
    </row>
    <row r="14519">
      <c r="A14519" s="40">
        <f>IF(GL_Paste!$B14516="","",N(GL_Paste!$H14516)-N(GL_Paste!$G14516))</f>
        <v/>
      </c>
      <c r="B14519" s="43">
        <f>IF(GL_Paste!$B14516="","",DATE(YEAR(GL_Paste!$E14516),MONTH(GL_Paste!$E14516),1))</f>
        <v/>
      </c>
      <c r="C14519">
        <f>IF(GL_Paste!$B14516="","",IF(TRIM(GL_Paste!$M14516)&lt;&gt;"",TRIM(GL_Paste!$M14516),IFERROR(MID(GL_Paste!$I14516,FIND("[",GL_Paste!$I14516)+1,FIND("]",GL_Paste!$I14516)-FIND("[",GL_Paste!$I14516)-1),"")))</f>
        <v/>
      </c>
      <c r="D14519">
        <f>IF(GL_Paste!$B14516="","",IFERROR(INDEX(DeptName,MATCH($C14519,DeptTag,0)),"UNALLOCATED"))</f>
        <v/>
      </c>
      <c r="E14519">
        <f>IF(GL_Paste!$B14516="","",IFERROR(INDEX(AcctCat,MATCH(GL_Paste!$B14516&amp;"",AcctCode,0)),"UNKNOWN"))</f>
        <v/>
      </c>
      <c r="F14519">
        <f>IF(GL_Paste!$B14516="","",IFERROR(INDEX(AcctSub,MATCH(GL_Paste!$B14516&amp;"",AcctCode,0)),"UNKNOWN"))</f>
        <v/>
      </c>
    </row>
    <row r="14520">
      <c r="A14520" s="40">
        <f>IF(GL_Paste!$B14517="","",N(GL_Paste!$H14517)-N(GL_Paste!$G14517))</f>
        <v/>
      </c>
      <c r="B14520" s="43">
        <f>IF(GL_Paste!$B14517="","",DATE(YEAR(GL_Paste!$E14517),MONTH(GL_Paste!$E14517),1))</f>
        <v/>
      </c>
      <c r="C14520">
        <f>IF(GL_Paste!$B14517="","",IF(TRIM(GL_Paste!$M14517)&lt;&gt;"",TRIM(GL_Paste!$M14517),IFERROR(MID(GL_Paste!$I14517,FIND("[",GL_Paste!$I14517)+1,FIND("]",GL_Paste!$I14517)-FIND("[",GL_Paste!$I14517)-1),"")))</f>
        <v/>
      </c>
      <c r="D14520">
        <f>IF(GL_Paste!$B14517="","",IFERROR(INDEX(DeptName,MATCH($C14520,DeptTag,0)),"UNALLOCATED"))</f>
        <v/>
      </c>
      <c r="E14520">
        <f>IF(GL_Paste!$B14517="","",IFERROR(INDEX(AcctCat,MATCH(GL_Paste!$B14517&amp;"",AcctCode,0)),"UNKNOWN"))</f>
        <v/>
      </c>
      <c r="F14520">
        <f>IF(GL_Paste!$B14517="","",IFERROR(INDEX(AcctSub,MATCH(GL_Paste!$B14517&amp;"",AcctCode,0)),"UNKNOWN"))</f>
        <v/>
      </c>
    </row>
    <row r="14521">
      <c r="A14521" s="40">
        <f>IF(GL_Paste!$B14518="","",N(GL_Paste!$H14518)-N(GL_Paste!$G14518))</f>
        <v/>
      </c>
      <c r="B14521" s="43">
        <f>IF(GL_Paste!$B14518="","",DATE(YEAR(GL_Paste!$E14518),MONTH(GL_Paste!$E14518),1))</f>
        <v/>
      </c>
      <c r="C14521">
        <f>IF(GL_Paste!$B14518="","",IF(TRIM(GL_Paste!$M14518)&lt;&gt;"",TRIM(GL_Paste!$M14518),IFERROR(MID(GL_Paste!$I14518,FIND("[",GL_Paste!$I14518)+1,FIND("]",GL_Paste!$I14518)-FIND("[",GL_Paste!$I14518)-1),"")))</f>
        <v/>
      </c>
      <c r="D14521">
        <f>IF(GL_Paste!$B14518="","",IFERROR(INDEX(DeptName,MATCH($C14521,DeptTag,0)),"UNALLOCATED"))</f>
        <v/>
      </c>
      <c r="E14521">
        <f>IF(GL_Paste!$B14518="","",IFERROR(INDEX(AcctCat,MATCH(GL_Paste!$B14518&amp;"",AcctCode,0)),"UNKNOWN"))</f>
        <v/>
      </c>
      <c r="F14521">
        <f>IF(GL_Paste!$B14518="","",IFERROR(INDEX(AcctSub,MATCH(GL_Paste!$B14518&amp;"",AcctCode,0)),"UNKNOWN"))</f>
        <v/>
      </c>
    </row>
    <row r="14522">
      <c r="A14522" s="40">
        <f>IF(GL_Paste!$B14519="","",N(GL_Paste!$H14519)-N(GL_Paste!$G14519))</f>
        <v/>
      </c>
      <c r="B14522" s="43">
        <f>IF(GL_Paste!$B14519="","",DATE(YEAR(GL_Paste!$E14519),MONTH(GL_Paste!$E14519),1))</f>
        <v/>
      </c>
      <c r="C14522">
        <f>IF(GL_Paste!$B14519="","",IF(TRIM(GL_Paste!$M14519)&lt;&gt;"",TRIM(GL_Paste!$M14519),IFERROR(MID(GL_Paste!$I14519,FIND("[",GL_Paste!$I14519)+1,FIND("]",GL_Paste!$I14519)-FIND("[",GL_Paste!$I14519)-1),"")))</f>
        <v/>
      </c>
      <c r="D14522">
        <f>IF(GL_Paste!$B14519="","",IFERROR(INDEX(DeptName,MATCH($C14522,DeptTag,0)),"UNALLOCATED"))</f>
        <v/>
      </c>
      <c r="E14522">
        <f>IF(GL_Paste!$B14519="","",IFERROR(INDEX(AcctCat,MATCH(GL_Paste!$B14519&amp;"",AcctCode,0)),"UNKNOWN"))</f>
        <v/>
      </c>
      <c r="F14522">
        <f>IF(GL_Paste!$B14519="","",IFERROR(INDEX(AcctSub,MATCH(GL_Paste!$B14519&amp;"",AcctCode,0)),"UNKNOWN"))</f>
        <v/>
      </c>
    </row>
    <row r="14523">
      <c r="A14523" s="40">
        <f>IF(GL_Paste!$B14520="","",N(GL_Paste!$H14520)-N(GL_Paste!$G14520))</f>
        <v/>
      </c>
      <c r="B14523" s="43">
        <f>IF(GL_Paste!$B14520="","",DATE(YEAR(GL_Paste!$E14520),MONTH(GL_Paste!$E14520),1))</f>
        <v/>
      </c>
      <c r="C14523">
        <f>IF(GL_Paste!$B14520="","",IF(TRIM(GL_Paste!$M14520)&lt;&gt;"",TRIM(GL_Paste!$M14520),IFERROR(MID(GL_Paste!$I14520,FIND("[",GL_Paste!$I14520)+1,FIND("]",GL_Paste!$I14520)-FIND("[",GL_Paste!$I14520)-1),"")))</f>
        <v/>
      </c>
      <c r="D14523">
        <f>IF(GL_Paste!$B14520="","",IFERROR(INDEX(DeptName,MATCH($C14523,DeptTag,0)),"UNALLOCATED"))</f>
        <v/>
      </c>
      <c r="E14523">
        <f>IF(GL_Paste!$B14520="","",IFERROR(INDEX(AcctCat,MATCH(GL_Paste!$B14520&amp;"",AcctCode,0)),"UNKNOWN"))</f>
        <v/>
      </c>
      <c r="F14523">
        <f>IF(GL_Paste!$B14520="","",IFERROR(INDEX(AcctSub,MATCH(GL_Paste!$B14520&amp;"",AcctCode,0)),"UNKNOWN"))</f>
        <v/>
      </c>
    </row>
    <row r="14524">
      <c r="A14524" s="40">
        <f>IF(GL_Paste!$B14521="","",N(GL_Paste!$H14521)-N(GL_Paste!$G14521))</f>
        <v/>
      </c>
      <c r="B14524" s="43">
        <f>IF(GL_Paste!$B14521="","",DATE(YEAR(GL_Paste!$E14521),MONTH(GL_Paste!$E14521),1))</f>
        <v/>
      </c>
      <c r="C14524">
        <f>IF(GL_Paste!$B14521="","",IF(TRIM(GL_Paste!$M14521)&lt;&gt;"",TRIM(GL_Paste!$M14521),IFERROR(MID(GL_Paste!$I14521,FIND("[",GL_Paste!$I14521)+1,FIND("]",GL_Paste!$I14521)-FIND("[",GL_Paste!$I14521)-1),"")))</f>
        <v/>
      </c>
      <c r="D14524">
        <f>IF(GL_Paste!$B14521="","",IFERROR(INDEX(DeptName,MATCH($C14524,DeptTag,0)),"UNALLOCATED"))</f>
        <v/>
      </c>
      <c r="E14524">
        <f>IF(GL_Paste!$B14521="","",IFERROR(INDEX(AcctCat,MATCH(GL_Paste!$B14521&amp;"",AcctCode,0)),"UNKNOWN"))</f>
        <v/>
      </c>
      <c r="F14524">
        <f>IF(GL_Paste!$B14521="","",IFERROR(INDEX(AcctSub,MATCH(GL_Paste!$B14521&amp;"",AcctCode,0)),"UNKNOWN"))</f>
        <v/>
      </c>
    </row>
    <row r="14525">
      <c r="A14525" s="40">
        <f>IF(GL_Paste!$B14522="","",N(GL_Paste!$H14522)-N(GL_Paste!$G14522))</f>
        <v/>
      </c>
      <c r="B14525" s="43">
        <f>IF(GL_Paste!$B14522="","",DATE(YEAR(GL_Paste!$E14522),MONTH(GL_Paste!$E14522),1))</f>
        <v/>
      </c>
      <c r="C14525">
        <f>IF(GL_Paste!$B14522="","",IF(TRIM(GL_Paste!$M14522)&lt;&gt;"",TRIM(GL_Paste!$M14522),IFERROR(MID(GL_Paste!$I14522,FIND("[",GL_Paste!$I14522)+1,FIND("]",GL_Paste!$I14522)-FIND("[",GL_Paste!$I14522)-1),"")))</f>
        <v/>
      </c>
      <c r="D14525">
        <f>IF(GL_Paste!$B14522="","",IFERROR(INDEX(DeptName,MATCH($C14525,DeptTag,0)),"UNALLOCATED"))</f>
        <v/>
      </c>
      <c r="E14525">
        <f>IF(GL_Paste!$B14522="","",IFERROR(INDEX(AcctCat,MATCH(GL_Paste!$B14522&amp;"",AcctCode,0)),"UNKNOWN"))</f>
        <v/>
      </c>
      <c r="F14525">
        <f>IF(GL_Paste!$B14522="","",IFERROR(INDEX(AcctSub,MATCH(GL_Paste!$B14522&amp;"",AcctCode,0)),"UNKNOWN"))</f>
        <v/>
      </c>
    </row>
    <row r="14526">
      <c r="A14526" s="40">
        <f>IF(GL_Paste!$B14523="","",N(GL_Paste!$H14523)-N(GL_Paste!$G14523))</f>
        <v/>
      </c>
      <c r="B14526" s="43">
        <f>IF(GL_Paste!$B14523="","",DATE(YEAR(GL_Paste!$E14523),MONTH(GL_Paste!$E14523),1))</f>
        <v/>
      </c>
      <c r="C14526">
        <f>IF(GL_Paste!$B14523="","",IF(TRIM(GL_Paste!$M14523)&lt;&gt;"",TRIM(GL_Paste!$M14523),IFERROR(MID(GL_Paste!$I14523,FIND("[",GL_Paste!$I14523)+1,FIND("]",GL_Paste!$I14523)-FIND("[",GL_Paste!$I14523)-1),"")))</f>
        <v/>
      </c>
      <c r="D14526">
        <f>IF(GL_Paste!$B14523="","",IFERROR(INDEX(DeptName,MATCH($C14526,DeptTag,0)),"UNALLOCATED"))</f>
        <v/>
      </c>
      <c r="E14526">
        <f>IF(GL_Paste!$B14523="","",IFERROR(INDEX(AcctCat,MATCH(GL_Paste!$B14523&amp;"",AcctCode,0)),"UNKNOWN"))</f>
        <v/>
      </c>
      <c r="F14526">
        <f>IF(GL_Paste!$B14523="","",IFERROR(INDEX(AcctSub,MATCH(GL_Paste!$B14523&amp;"",AcctCode,0)),"UNKNOWN"))</f>
        <v/>
      </c>
    </row>
    <row r="14527">
      <c r="A14527" s="40">
        <f>IF(GL_Paste!$B14524="","",N(GL_Paste!$H14524)-N(GL_Paste!$G14524))</f>
        <v/>
      </c>
      <c r="B14527" s="43">
        <f>IF(GL_Paste!$B14524="","",DATE(YEAR(GL_Paste!$E14524),MONTH(GL_Paste!$E14524),1))</f>
        <v/>
      </c>
      <c r="C14527">
        <f>IF(GL_Paste!$B14524="","",IF(TRIM(GL_Paste!$M14524)&lt;&gt;"",TRIM(GL_Paste!$M14524),IFERROR(MID(GL_Paste!$I14524,FIND("[",GL_Paste!$I14524)+1,FIND("]",GL_Paste!$I14524)-FIND("[",GL_Paste!$I14524)-1),"")))</f>
        <v/>
      </c>
      <c r="D14527">
        <f>IF(GL_Paste!$B14524="","",IFERROR(INDEX(DeptName,MATCH($C14527,DeptTag,0)),"UNALLOCATED"))</f>
        <v/>
      </c>
      <c r="E14527">
        <f>IF(GL_Paste!$B14524="","",IFERROR(INDEX(AcctCat,MATCH(GL_Paste!$B14524&amp;"",AcctCode,0)),"UNKNOWN"))</f>
        <v/>
      </c>
      <c r="F14527">
        <f>IF(GL_Paste!$B14524="","",IFERROR(INDEX(AcctSub,MATCH(GL_Paste!$B14524&amp;"",AcctCode,0)),"UNKNOWN"))</f>
        <v/>
      </c>
    </row>
    <row r="14528">
      <c r="A14528" s="40">
        <f>IF(GL_Paste!$B14525="","",N(GL_Paste!$H14525)-N(GL_Paste!$G14525))</f>
        <v/>
      </c>
      <c r="B14528" s="43">
        <f>IF(GL_Paste!$B14525="","",DATE(YEAR(GL_Paste!$E14525),MONTH(GL_Paste!$E14525),1))</f>
        <v/>
      </c>
      <c r="C14528">
        <f>IF(GL_Paste!$B14525="","",IF(TRIM(GL_Paste!$M14525)&lt;&gt;"",TRIM(GL_Paste!$M14525),IFERROR(MID(GL_Paste!$I14525,FIND("[",GL_Paste!$I14525)+1,FIND("]",GL_Paste!$I14525)-FIND("[",GL_Paste!$I14525)-1),"")))</f>
        <v/>
      </c>
      <c r="D14528">
        <f>IF(GL_Paste!$B14525="","",IFERROR(INDEX(DeptName,MATCH($C14528,DeptTag,0)),"UNALLOCATED"))</f>
        <v/>
      </c>
      <c r="E14528">
        <f>IF(GL_Paste!$B14525="","",IFERROR(INDEX(AcctCat,MATCH(GL_Paste!$B14525&amp;"",AcctCode,0)),"UNKNOWN"))</f>
        <v/>
      </c>
      <c r="F14528">
        <f>IF(GL_Paste!$B14525="","",IFERROR(INDEX(AcctSub,MATCH(GL_Paste!$B14525&amp;"",AcctCode,0)),"UNKNOWN"))</f>
        <v/>
      </c>
    </row>
    <row r="14529">
      <c r="A14529" s="40">
        <f>IF(GL_Paste!$B14526="","",N(GL_Paste!$H14526)-N(GL_Paste!$G14526))</f>
        <v/>
      </c>
      <c r="B14529" s="43">
        <f>IF(GL_Paste!$B14526="","",DATE(YEAR(GL_Paste!$E14526),MONTH(GL_Paste!$E14526),1))</f>
        <v/>
      </c>
      <c r="C14529">
        <f>IF(GL_Paste!$B14526="","",IF(TRIM(GL_Paste!$M14526)&lt;&gt;"",TRIM(GL_Paste!$M14526),IFERROR(MID(GL_Paste!$I14526,FIND("[",GL_Paste!$I14526)+1,FIND("]",GL_Paste!$I14526)-FIND("[",GL_Paste!$I14526)-1),"")))</f>
        <v/>
      </c>
      <c r="D14529">
        <f>IF(GL_Paste!$B14526="","",IFERROR(INDEX(DeptName,MATCH($C14529,DeptTag,0)),"UNALLOCATED"))</f>
        <v/>
      </c>
      <c r="E14529">
        <f>IF(GL_Paste!$B14526="","",IFERROR(INDEX(AcctCat,MATCH(GL_Paste!$B14526&amp;"",AcctCode,0)),"UNKNOWN"))</f>
        <v/>
      </c>
      <c r="F14529">
        <f>IF(GL_Paste!$B14526="","",IFERROR(INDEX(AcctSub,MATCH(GL_Paste!$B14526&amp;"",AcctCode,0)),"UNKNOWN"))</f>
        <v/>
      </c>
    </row>
    <row r="14530">
      <c r="A14530" s="40">
        <f>IF(GL_Paste!$B14527="","",N(GL_Paste!$H14527)-N(GL_Paste!$G14527))</f>
        <v/>
      </c>
      <c r="B14530" s="43">
        <f>IF(GL_Paste!$B14527="","",DATE(YEAR(GL_Paste!$E14527),MONTH(GL_Paste!$E14527),1))</f>
        <v/>
      </c>
      <c r="C14530">
        <f>IF(GL_Paste!$B14527="","",IF(TRIM(GL_Paste!$M14527)&lt;&gt;"",TRIM(GL_Paste!$M14527),IFERROR(MID(GL_Paste!$I14527,FIND("[",GL_Paste!$I14527)+1,FIND("]",GL_Paste!$I14527)-FIND("[",GL_Paste!$I14527)-1),"")))</f>
        <v/>
      </c>
      <c r="D14530">
        <f>IF(GL_Paste!$B14527="","",IFERROR(INDEX(DeptName,MATCH($C14530,DeptTag,0)),"UNALLOCATED"))</f>
        <v/>
      </c>
      <c r="E14530">
        <f>IF(GL_Paste!$B14527="","",IFERROR(INDEX(AcctCat,MATCH(GL_Paste!$B14527&amp;"",AcctCode,0)),"UNKNOWN"))</f>
        <v/>
      </c>
      <c r="F14530">
        <f>IF(GL_Paste!$B14527="","",IFERROR(INDEX(AcctSub,MATCH(GL_Paste!$B14527&amp;"",AcctCode,0)),"UNKNOWN"))</f>
        <v/>
      </c>
    </row>
    <row r="14531">
      <c r="A14531" s="40">
        <f>IF(GL_Paste!$B14528="","",N(GL_Paste!$H14528)-N(GL_Paste!$G14528))</f>
        <v/>
      </c>
      <c r="B14531" s="43">
        <f>IF(GL_Paste!$B14528="","",DATE(YEAR(GL_Paste!$E14528),MONTH(GL_Paste!$E14528),1))</f>
        <v/>
      </c>
      <c r="C14531">
        <f>IF(GL_Paste!$B14528="","",IF(TRIM(GL_Paste!$M14528)&lt;&gt;"",TRIM(GL_Paste!$M14528),IFERROR(MID(GL_Paste!$I14528,FIND("[",GL_Paste!$I14528)+1,FIND("]",GL_Paste!$I14528)-FIND("[",GL_Paste!$I14528)-1),"")))</f>
        <v/>
      </c>
      <c r="D14531">
        <f>IF(GL_Paste!$B14528="","",IFERROR(INDEX(DeptName,MATCH($C14531,DeptTag,0)),"UNALLOCATED"))</f>
        <v/>
      </c>
      <c r="E14531">
        <f>IF(GL_Paste!$B14528="","",IFERROR(INDEX(AcctCat,MATCH(GL_Paste!$B14528&amp;"",AcctCode,0)),"UNKNOWN"))</f>
        <v/>
      </c>
      <c r="F14531">
        <f>IF(GL_Paste!$B14528="","",IFERROR(INDEX(AcctSub,MATCH(GL_Paste!$B14528&amp;"",AcctCode,0)),"UNKNOWN"))</f>
        <v/>
      </c>
    </row>
    <row r="14532">
      <c r="A14532" s="40">
        <f>IF(GL_Paste!$B14529="","",N(GL_Paste!$H14529)-N(GL_Paste!$G14529))</f>
        <v/>
      </c>
      <c r="B14532" s="43">
        <f>IF(GL_Paste!$B14529="","",DATE(YEAR(GL_Paste!$E14529),MONTH(GL_Paste!$E14529),1))</f>
        <v/>
      </c>
      <c r="C14532">
        <f>IF(GL_Paste!$B14529="","",IF(TRIM(GL_Paste!$M14529)&lt;&gt;"",TRIM(GL_Paste!$M14529),IFERROR(MID(GL_Paste!$I14529,FIND("[",GL_Paste!$I14529)+1,FIND("]",GL_Paste!$I14529)-FIND("[",GL_Paste!$I14529)-1),"")))</f>
        <v/>
      </c>
      <c r="D14532">
        <f>IF(GL_Paste!$B14529="","",IFERROR(INDEX(DeptName,MATCH($C14532,DeptTag,0)),"UNALLOCATED"))</f>
        <v/>
      </c>
      <c r="E14532">
        <f>IF(GL_Paste!$B14529="","",IFERROR(INDEX(AcctCat,MATCH(GL_Paste!$B14529&amp;"",AcctCode,0)),"UNKNOWN"))</f>
        <v/>
      </c>
      <c r="F14532">
        <f>IF(GL_Paste!$B14529="","",IFERROR(INDEX(AcctSub,MATCH(GL_Paste!$B14529&amp;"",AcctCode,0)),"UNKNOWN"))</f>
        <v/>
      </c>
    </row>
    <row r="14533">
      <c r="A14533" s="40">
        <f>IF(GL_Paste!$B14530="","",N(GL_Paste!$H14530)-N(GL_Paste!$G14530))</f>
        <v/>
      </c>
      <c r="B14533" s="43">
        <f>IF(GL_Paste!$B14530="","",DATE(YEAR(GL_Paste!$E14530),MONTH(GL_Paste!$E14530),1))</f>
        <v/>
      </c>
      <c r="C14533">
        <f>IF(GL_Paste!$B14530="","",IF(TRIM(GL_Paste!$M14530)&lt;&gt;"",TRIM(GL_Paste!$M14530),IFERROR(MID(GL_Paste!$I14530,FIND("[",GL_Paste!$I14530)+1,FIND("]",GL_Paste!$I14530)-FIND("[",GL_Paste!$I14530)-1),"")))</f>
        <v/>
      </c>
      <c r="D14533">
        <f>IF(GL_Paste!$B14530="","",IFERROR(INDEX(DeptName,MATCH($C14533,DeptTag,0)),"UNALLOCATED"))</f>
        <v/>
      </c>
      <c r="E14533">
        <f>IF(GL_Paste!$B14530="","",IFERROR(INDEX(AcctCat,MATCH(GL_Paste!$B14530&amp;"",AcctCode,0)),"UNKNOWN"))</f>
        <v/>
      </c>
      <c r="F14533">
        <f>IF(GL_Paste!$B14530="","",IFERROR(INDEX(AcctSub,MATCH(GL_Paste!$B14530&amp;"",AcctCode,0)),"UNKNOWN"))</f>
        <v/>
      </c>
    </row>
    <row r="14534">
      <c r="A14534" s="40">
        <f>IF(GL_Paste!$B14531="","",N(GL_Paste!$H14531)-N(GL_Paste!$G14531))</f>
        <v/>
      </c>
      <c r="B14534" s="43">
        <f>IF(GL_Paste!$B14531="","",DATE(YEAR(GL_Paste!$E14531),MONTH(GL_Paste!$E14531),1))</f>
        <v/>
      </c>
      <c r="C14534">
        <f>IF(GL_Paste!$B14531="","",IF(TRIM(GL_Paste!$M14531)&lt;&gt;"",TRIM(GL_Paste!$M14531),IFERROR(MID(GL_Paste!$I14531,FIND("[",GL_Paste!$I14531)+1,FIND("]",GL_Paste!$I14531)-FIND("[",GL_Paste!$I14531)-1),"")))</f>
        <v/>
      </c>
      <c r="D14534">
        <f>IF(GL_Paste!$B14531="","",IFERROR(INDEX(DeptName,MATCH($C14534,DeptTag,0)),"UNALLOCATED"))</f>
        <v/>
      </c>
      <c r="E14534">
        <f>IF(GL_Paste!$B14531="","",IFERROR(INDEX(AcctCat,MATCH(GL_Paste!$B14531&amp;"",AcctCode,0)),"UNKNOWN"))</f>
        <v/>
      </c>
      <c r="F14534">
        <f>IF(GL_Paste!$B14531="","",IFERROR(INDEX(AcctSub,MATCH(GL_Paste!$B14531&amp;"",AcctCode,0)),"UNKNOWN"))</f>
        <v/>
      </c>
    </row>
    <row r="14535">
      <c r="A14535" s="40">
        <f>IF(GL_Paste!$B14532="","",N(GL_Paste!$H14532)-N(GL_Paste!$G14532))</f>
        <v/>
      </c>
      <c r="B14535" s="43">
        <f>IF(GL_Paste!$B14532="","",DATE(YEAR(GL_Paste!$E14532),MONTH(GL_Paste!$E14532),1))</f>
        <v/>
      </c>
      <c r="C14535">
        <f>IF(GL_Paste!$B14532="","",IF(TRIM(GL_Paste!$M14532)&lt;&gt;"",TRIM(GL_Paste!$M14532),IFERROR(MID(GL_Paste!$I14532,FIND("[",GL_Paste!$I14532)+1,FIND("]",GL_Paste!$I14532)-FIND("[",GL_Paste!$I14532)-1),"")))</f>
        <v/>
      </c>
      <c r="D14535">
        <f>IF(GL_Paste!$B14532="","",IFERROR(INDEX(DeptName,MATCH($C14535,DeptTag,0)),"UNALLOCATED"))</f>
        <v/>
      </c>
      <c r="E14535">
        <f>IF(GL_Paste!$B14532="","",IFERROR(INDEX(AcctCat,MATCH(GL_Paste!$B14532&amp;"",AcctCode,0)),"UNKNOWN"))</f>
        <v/>
      </c>
      <c r="F14535">
        <f>IF(GL_Paste!$B14532="","",IFERROR(INDEX(AcctSub,MATCH(GL_Paste!$B14532&amp;"",AcctCode,0)),"UNKNOWN"))</f>
        <v/>
      </c>
    </row>
    <row r="14536">
      <c r="A14536" s="40">
        <f>IF(GL_Paste!$B14533="","",N(GL_Paste!$H14533)-N(GL_Paste!$G14533))</f>
        <v/>
      </c>
      <c r="B14536" s="43">
        <f>IF(GL_Paste!$B14533="","",DATE(YEAR(GL_Paste!$E14533),MONTH(GL_Paste!$E14533),1))</f>
        <v/>
      </c>
      <c r="C14536">
        <f>IF(GL_Paste!$B14533="","",IF(TRIM(GL_Paste!$M14533)&lt;&gt;"",TRIM(GL_Paste!$M14533),IFERROR(MID(GL_Paste!$I14533,FIND("[",GL_Paste!$I14533)+1,FIND("]",GL_Paste!$I14533)-FIND("[",GL_Paste!$I14533)-1),"")))</f>
        <v/>
      </c>
      <c r="D14536">
        <f>IF(GL_Paste!$B14533="","",IFERROR(INDEX(DeptName,MATCH($C14536,DeptTag,0)),"UNALLOCATED"))</f>
        <v/>
      </c>
      <c r="E14536">
        <f>IF(GL_Paste!$B14533="","",IFERROR(INDEX(AcctCat,MATCH(GL_Paste!$B14533&amp;"",AcctCode,0)),"UNKNOWN"))</f>
        <v/>
      </c>
      <c r="F14536">
        <f>IF(GL_Paste!$B14533="","",IFERROR(INDEX(AcctSub,MATCH(GL_Paste!$B14533&amp;"",AcctCode,0)),"UNKNOWN"))</f>
        <v/>
      </c>
    </row>
    <row r="14537">
      <c r="A14537" s="40">
        <f>IF(GL_Paste!$B14534="","",N(GL_Paste!$H14534)-N(GL_Paste!$G14534))</f>
        <v/>
      </c>
      <c r="B14537" s="43">
        <f>IF(GL_Paste!$B14534="","",DATE(YEAR(GL_Paste!$E14534),MONTH(GL_Paste!$E14534),1))</f>
        <v/>
      </c>
      <c r="C14537">
        <f>IF(GL_Paste!$B14534="","",IF(TRIM(GL_Paste!$M14534)&lt;&gt;"",TRIM(GL_Paste!$M14534),IFERROR(MID(GL_Paste!$I14534,FIND("[",GL_Paste!$I14534)+1,FIND("]",GL_Paste!$I14534)-FIND("[",GL_Paste!$I14534)-1),"")))</f>
        <v/>
      </c>
      <c r="D14537">
        <f>IF(GL_Paste!$B14534="","",IFERROR(INDEX(DeptName,MATCH($C14537,DeptTag,0)),"UNALLOCATED"))</f>
        <v/>
      </c>
      <c r="E14537">
        <f>IF(GL_Paste!$B14534="","",IFERROR(INDEX(AcctCat,MATCH(GL_Paste!$B14534&amp;"",AcctCode,0)),"UNKNOWN"))</f>
        <v/>
      </c>
      <c r="F14537">
        <f>IF(GL_Paste!$B14534="","",IFERROR(INDEX(AcctSub,MATCH(GL_Paste!$B14534&amp;"",AcctCode,0)),"UNKNOWN"))</f>
        <v/>
      </c>
    </row>
    <row r="14538">
      <c r="A14538" s="40">
        <f>IF(GL_Paste!$B14535="","",N(GL_Paste!$H14535)-N(GL_Paste!$G14535))</f>
        <v/>
      </c>
      <c r="B14538" s="43">
        <f>IF(GL_Paste!$B14535="","",DATE(YEAR(GL_Paste!$E14535),MONTH(GL_Paste!$E14535),1))</f>
        <v/>
      </c>
      <c r="C14538">
        <f>IF(GL_Paste!$B14535="","",IF(TRIM(GL_Paste!$M14535)&lt;&gt;"",TRIM(GL_Paste!$M14535),IFERROR(MID(GL_Paste!$I14535,FIND("[",GL_Paste!$I14535)+1,FIND("]",GL_Paste!$I14535)-FIND("[",GL_Paste!$I14535)-1),"")))</f>
        <v/>
      </c>
      <c r="D14538">
        <f>IF(GL_Paste!$B14535="","",IFERROR(INDEX(DeptName,MATCH($C14538,DeptTag,0)),"UNALLOCATED"))</f>
        <v/>
      </c>
      <c r="E14538">
        <f>IF(GL_Paste!$B14535="","",IFERROR(INDEX(AcctCat,MATCH(GL_Paste!$B14535&amp;"",AcctCode,0)),"UNKNOWN"))</f>
        <v/>
      </c>
      <c r="F14538">
        <f>IF(GL_Paste!$B14535="","",IFERROR(INDEX(AcctSub,MATCH(GL_Paste!$B14535&amp;"",AcctCode,0)),"UNKNOWN"))</f>
        <v/>
      </c>
    </row>
    <row r="14539">
      <c r="A14539" s="40">
        <f>IF(GL_Paste!$B14536="","",N(GL_Paste!$H14536)-N(GL_Paste!$G14536))</f>
        <v/>
      </c>
      <c r="B14539" s="43">
        <f>IF(GL_Paste!$B14536="","",DATE(YEAR(GL_Paste!$E14536),MONTH(GL_Paste!$E14536),1))</f>
        <v/>
      </c>
      <c r="C14539">
        <f>IF(GL_Paste!$B14536="","",IF(TRIM(GL_Paste!$M14536)&lt;&gt;"",TRIM(GL_Paste!$M14536),IFERROR(MID(GL_Paste!$I14536,FIND("[",GL_Paste!$I14536)+1,FIND("]",GL_Paste!$I14536)-FIND("[",GL_Paste!$I14536)-1),"")))</f>
        <v/>
      </c>
      <c r="D14539">
        <f>IF(GL_Paste!$B14536="","",IFERROR(INDEX(DeptName,MATCH($C14539,DeptTag,0)),"UNALLOCATED"))</f>
        <v/>
      </c>
      <c r="E14539">
        <f>IF(GL_Paste!$B14536="","",IFERROR(INDEX(AcctCat,MATCH(GL_Paste!$B14536&amp;"",AcctCode,0)),"UNKNOWN"))</f>
        <v/>
      </c>
      <c r="F14539">
        <f>IF(GL_Paste!$B14536="","",IFERROR(INDEX(AcctSub,MATCH(GL_Paste!$B14536&amp;"",AcctCode,0)),"UNKNOWN"))</f>
        <v/>
      </c>
    </row>
    <row r="14540">
      <c r="A14540" s="40">
        <f>IF(GL_Paste!$B14537="","",N(GL_Paste!$H14537)-N(GL_Paste!$G14537))</f>
        <v/>
      </c>
      <c r="B14540" s="43">
        <f>IF(GL_Paste!$B14537="","",DATE(YEAR(GL_Paste!$E14537),MONTH(GL_Paste!$E14537),1))</f>
        <v/>
      </c>
      <c r="C14540">
        <f>IF(GL_Paste!$B14537="","",IF(TRIM(GL_Paste!$M14537)&lt;&gt;"",TRIM(GL_Paste!$M14537),IFERROR(MID(GL_Paste!$I14537,FIND("[",GL_Paste!$I14537)+1,FIND("]",GL_Paste!$I14537)-FIND("[",GL_Paste!$I14537)-1),"")))</f>
        <v/>
      </c>
      <c r="D14540">
        <f>IF(GL_Paste!$B14537="","",IFERROR(INDEX(DeptName,MATCH($C14540,DeptTag,0)),"UNALLOCATED"))</f>
        <v/>
      </c>
      <c r="E14540">
        <f>IF(GL_Paste!$B14537="","",IFERROR(INDEX(AcctCat,MATCH(GL_Paste!$B14537&amp;"",AcctCode,0)),"UNKNOWN"))</f>
        <v/>
      </c>
      <c r="F14540">
        <f>IF(GL_Paste!$B14537="","",IFERROR(INDEX(AcctSub,MATCH(GL_Paste!$B14537&amp;"",AcctCode,0)),"UNKNOWN"))</f>
        <v/>
      </c>
    </row>
    <row r="14541">
      <c r="A14541" s="40">
        <f>IF(GL_Paste!$B14538="","",N(GL_Paste!$H14538)-N(GL_Paste!$G14538))</f>
        <v/>
      </c>
      <c r="B14541" s="43">
        <f>IF(GL_Paste!$B14538="","",DATE(YEAR(GL_Paste!$E14538),MONTH(GL_Paste!$E14538),1))</f>
        <v/>
      </c>
      <c r="C14541">
        <f>IF(GL_Paste!$B14538="","",IF(TRIM(GL_Paste!$M14538)&lt;&gt;"",TRIM(GL_Paste!$M14538),IFERROR(MID(GL_Paste!$I14538,FIND("[",GL_Paste!$I14538)+1,FIND("]",GL_Paste!$I14538)-FIND("[",GL_Paste!$I14538)-1),"")))</f>
        <v/>
      </c>
      <c r="D14541">
        <f>IF(GL_Paste!$B14538="","",IFERROR(INDEX(DeptName,MATCH($C14541,DeptTag,0)),"UNALLOCATED"))</f>
        <v/>
      </c>
      <c r="E14541">
        <f>IF(GL_Paste!$B14538="","",IFERROR(INDEX(AcctCat,MATCH(GL_Paste!$B14538&amp;"",AcctCode,0)),"UNKNOWN"))</f>
        <v/>
      </c>
      <c r="F14541">
        <f>IF(GL_Paste!$B14538="","",IFERROR(INDEX(AcctSub,MATCH(GL_Paste!$B14538&amp;"",AcctCode,0)),"UNKNOWN"))</f>
        <v/>
      </c>
    </row>
    <row r="14542">
      <c r="A14542" s="40">
        <f>IF(GL_Paste!$B14539="","",N(GL_Paste!$H14539)-N(GL_Paste!$G14539))</f>
        <v/>
      </c>
      <c r="B14542" s="43">
        <f>IF(GL_Paste!$B14539="","",DATE(YEAR(GL_Paste!$E14539),MONTH(GL_Paste!$E14539),1))</f>
        <v/>
      </c>
      <c r="C14542">
        <f>IF(GL_Paste!$B14539="","",IF(TRIM(GL_Paste!$M14539)&lt;&gt;"",TRIM(GL_Paste!$M14539),IFERROR(MID(GL_Paste!$I14539,FIND("[",GL_Paste!$I14539)+1,FIND("]",GL_Paste!$I14539)-FIND("[",GL_Paste!$I14539)-1),"")))</f>
        <v/>
      </c>
      <c r="D14542">
        <f>IF(GL_Paste!$B14539="","",IFERROR(INDEX(DeptName,MATCH($C14542,DeptTag,0)),"UNALLOCATED"))</f>
        <v/>
      </c>
      <c r="E14542">
        <f>IF(GL_Paste!$B14539="","",IFERROR(INDEX(AcctCat,MATCH(GL_Paste!$B14539&amp;"",AcctCode,0)),"UNKNOWN"))</f>
        <v/>
      </c>
      <c r="F14542">
        <f>IF(GL_Paste!$B14539="","",IFERROR(INDEX(AcctSub,MATCH(GL_Paste!$B14539&amp;"",AcctCode,0)),"UNKNOWN"))</f>
        <v/>
      </c>
    </row>
    <row r="14543">
      <c r="A14543" s="40">
        <f>IF(GL_Paste!$B14540="","",N(GL_Paste!$H14540)-N(GL_Paste!$G14540))</f>
        <v/>
      </c>
      <c r="B14543" s="43">
        <f>IF(GL_Paste!$B14540="","",DATE(YEAR(GL_Paste!$E14540),MONTH(GL_Paste!$E14540),1))</f>
        <v/>
      </c>
      <c r="C14543">
        <f>IF(GL_Paste!$B14540="","",IF(TRIM(GL_Paste!$M14540)&lt;&gt;"",TRIM(GL_Paste!$M14540),IFERROR(MID(GL_Paste!$I14540,FIND("[",GL_Paste!$I14540)+1,FIND("]",GL_Paste!$I14540)-FIND("[",GL_Paste!$I14540)-1),"")))</f>
        <v/>
      </c>
      <c r="D14543">
        <f>IF(GL_Paste!$B14540="","",IFERROR(INDEX(DeptName,MATCH($C14543,DeptTag,0)),"UNALLOCATED"))</f>
        <v/>
      </c>
      <c r="E14543">
        <f>IF(GL_Paste!$B14540="","",IFERROR(INDEX(AcctCat,MATCH(GL_Paste!$B14540&amp;"",AcctCode,0)),"UNKNOWN"))</f>
        <v/>
      </c>
      <c r="F14543">
        <f>IF(GL_Paste!$B14540="","",IFERROR(INDEX(AcctSub,MATCH(GL_Paste!$B14540&amp;"",AcctCode,0)),"UNKNOWN"))</f>
        <v/>
      </c>
    </row>
    <row r="14544">
      <c r="A14544" s="40">
        <f>IF(GL_Paste!$B14541="","",N(GL_Paste!$H14541)-N(GL_Paste!$G14541))</f>
        <v/>
      </c>
      <c r="B14544" s="43">
        <f>IF(GL_Paste!$B14541="","",DATE(YEAR(GL_Paste!$E14541),MONTH(GL_Paste!$E14541),1))</f>
        <v/>
      </c>
      <c r="C14544">
        <f>IF(GL_Paste!$B14541="","",IF(TRIM(GL_Paste!$M14541)&lt;&gt;"",TRIM(GL_Paste!$M14541),IFERROR(MID(GL_Paste!$I14541,FIND("[",GL_Paste!$I14541)+1,FIND("]",GL_Paste!$I14541)-FIND("[",GL_Paste!$I14541)-1),"")))</f>
        <v/>
      </c>
      <c r="D14544">
        <f>IF(GL_Paste!$B14541="","",IFERROR(INDEX(DeptName,MATCH($C14544,DeptTag,0)),"UNALLOCATED"))</f>
        <v/>
      </c>
      <c r="E14544">
        <f>IF(GL_Paste!$B14541="","",IFERROR(INDEX(AcctCat,MATCH(GL_Paste!$B14541&amp;"",AcctCode,0)),"UNKNOWN"))</f>
        <v/>
      </c>
      <c r="F14544">
        <f>IF(GL_Paste!$B14541="","",IFERROR(INDEX(AcctSub,MATCH(GL_Paste!$B14541&amp;"",AcctCode,0)),"UNKNOWN"))</f>
        <v/>
      </c>
    </row>
    <row r="14545">
      <c r="A14545" s="40">
        <f>IF(GL_Paste!$B14542="","",N(GL_Paste!$H14542)-N(GL_Paste!$G14542))</f>
        <v/>
      </c>
      <c r="B14545" s="43">
        <f>IF(GL_Paste!$B14542="","",DATE(YEAR(GL_Paste!$E14542),MONTH(GL_Paste!$E14542),1))</f>
        <v/>
      </c>
      <c r="C14545">
        <f>IF(GL_Paste!$B14542="","",IF(TRIM(GL_Paste!$M14542)&lt;&gt;"",TRIM(GL_Paste!$M14542),IFERROR(MID(GL_Paste!$I14542,FIND("[",GL_Paste!$I14542)+1,FIND("]",GL_Paste!$I14542)-FIND("[",GL_Paste!$I14542)-1),"")))</f>
        <v/>
      </c>
      <c r="D14545">
        <f>IF(GL_Paste!$B14542="","",IFERROR(INDEX(DeptName,MATCH($C14545,DeptTag,0)),"UNALLOCATED"))</f>
        <v/>
      </c>
      <c r="E14545">
        <f>IF(GL_Paste!$B14542="","",IFERROR(INDEX(AcctCat,MATCH(GL_Paste!$B14542&amp;"",AcctCode,0)),"UNKNOWN"))</f>
        <v/>
      </c>
      <c r="F14545">
        <f>IF(GL_Paste!$B14542="","",IFERROR(INDEX(AcctSub,MATCH(GL_Paste!$B14542&amp;"",AcctCode,0)),"UNKNOWN"))</f>
        <v/>
      </c>
    </row>
    <row r="14546">
      <c r="A14546" s="40">
        <f>IF(GL_Paste!$B14543="","",N(GL_Paste!$H14543)-N(GL_Paste!$G14543))</f>
        <v/>
      </c>
      <c r="B14546" s="43">
        <f>IF(GL_Paste!$B14543="","",DATE(YEAR(GL_Paste!$E14543),MONTH(GL_Paste!$E14543),1))</f>
        <v/>
      </c>
      <c r="C14546">
        <f>IF(GL_Paste!$B14543="","",IF(TRIM(GL_Paste!$M14543)&lt;&gt;"",TRIM(GL_Paste!$M14543),IFERROR(MID(GL_Paste!$I14543,FIND("[",GL_Paste!$I14543)+1,FIND("]",GL_Paste!$I14543)-FIND("[",GL_Paste!$I14543)-1),"")))</f>
        <v/>
      </c>
      <c r="D14546">
        <f>IF(GL_Paste!$B14543="","",IFERROR(INDEX(DeptName,MATCH($C14546,DeptTag,0)),"UNALLOCATED"))</f>
        <v/>
      </c>
      <c r="E14546">
        <f>IF(GL_Paste!$B14543="","",IFERROR(INDEX(AcctCat,MATCH(GL_Paste!$B14543&amp;"",AcctCode,0)),"UNKNOWN"))</f>
        <v/>
      </c>
      <c r="F14546">
        <f>IF(GL_Paste!$B14543="","",IFERROR(INDEX(AcctSub,MATCH(GL_Paste!$B14543&amp;"",AcctCode,0)),"UNKNOWN"))</f>
        <v/>
      </c>
    </row>
    <row r="14547">
      <c r="A14547" s="40">
        <f>IF(GL_Paste!$B14544="","",N(GL_Paste!$H14544)-N(GL_Paste!$G14544))</f>
        <v/>
      </c>
      <c r="B14547" s="43">
        <f>IF(GL_Paste!$B14544="","",DATE(YEAR(GL_Paste!$E14544),MONTH(GL_Paste!$E14544),1))</f>
        <v/>
      </c>
      <c r="C14547">
        <f>IF(GL_Paste!$B14544="","",IF(TRIM(GL_Paste!$M14544)&lt;&gt;"",TRIM(GL_Paste!$M14544),IFERROR(MID(GL_Paste!$I14544,FIND("[",GL_Paste!$I14544)+1,FIND("]",GL_Paste!$I14544)-FIND("[",GL_Paste!$I14544)-1),"")))</f>
        <v/>
      </c>
      <c r="D14547">
        <f>IF(GL_Paste!$B14544="","",IFERROR(INDEX(DeptName,MATCH($C14547,DeptTag,0)),"UNALLOCATED"))</f>
        <v/>
      </c>
      <c r="E14547">
        <f>IF(GL_Paste!$B14544="","",IFERROR(INDEX(AcctCat,MATCH(GL_Paste!$B14544&amp;"",AcctCode,0)),"UNKNOWN"))</f>
        <v/>
      </c>
      <c r="F14547">
        <f>IF(GL_Paste!$B14544="","",IFERROR(INDEX(AcctSub,MATCH(GL_Paste!$B14544&amp;"",AcctCode,0)),"UNKNOWN"))</f>
        <v/>
      </c>
    </row>
    <row r="14548">
      <c r="A14548" s="40">
        <f>IF(GL_Paste!$B14545="","",N(GL_Paste!$H14545)-N(GL_Paste!$G14545))</f>
        <v/>
      </c>
      <c r="B14548" s="43">
        <f>IF(GL_Paste!$B14545="","",DATE(YEAR(GL_Paste!$E14545),MONTH(GL_Paste!$E14545),1))</f>
        <v/>
      </c>
      <c r="C14548">
        <f>IF(GL_Paste!$B14545="","",IF(TRIM(GL_Paste!$M14545)&lt;&gt;"",TRIM(GL_Paste!$M14545),IFERROR(MID(GL_Paste!$I14545,FIND("[",GL_Paste!$I14545)+1,FIND("]",GL_Paste!$I14545)-FIND("[",GL_Paste!$I14545)-1),"")))</f>
        <v/>
      </c>
      <c r="D14548">
        <f>IF(GL_Paste!$B14545="","",IFERROR(INDEX(DeptName,MATCH($C14548,DeptTag,0)),"UNALLOCATED"))</f>
        <v/>
      </c>
      <c r="E14548">
        <f>IF(GL_Paste!$B14545="","",IFERROR(INDEX(AcctCat,MATCH(GL_Paste!$B14545&amp;"",AcctCode,0)),"UNKNOWN"))</f>
        <v/>
      </c>
      <c r="F14548">
        <f>IF(GL_Paste!$B14545="","",IFERROR(INDEX(AcctSub,MATCH(GL_Paste!$B14545&amp;"",AcctCode,0)),"UNKNOWN"))</f>
        <v/>
      </c>
    </row>
    <row r="14549">
      <c r="A14549" s="40">
        <f>IF(GL_Paste!$B14546="","",N(GL_Paste!$H14546)-N(GL_Paste!$G14546))</f>
        <v/>
      </c>
      <c r="B14549" s="43">
        <f>IF(GL_Paste!$B14546="","",DATE(YEAR(GL_Paste!$E14546),MONTH(GL_Paste!$E14546),1))</f>
        <v/>
      </c>
      <c r="C14549">
        <f>IF(GL_Paste!$B14546="","",IF(TRIM(GL_Paste!$M14546)&lt;&gt;"",TRIM(GL_Paste!$M14546),IFERROR(MID(GL_Paste!$I14546,FIND("[",GL_Paste!$I14546)+1,FIND("]",GL_Paste!$I14546)-FIND("[",GL_Paste!$I14546)-1),"")))</f>
        <v/>
      </c>
      <c r="D14549">
        <f>IF(GL_Paste!$B14546="","",IFERROR(INDEX(DeptName,MATCH($C14549,DeptTag,0)),"UNALLOCATED"))</f>
        <v/>
      </c>
      <c r="E14549">
        <f>IF(GL_Paste!$B14546="","",IFERROR(INDEX(AcctCat,MATCH(GL_Paste!$B14546&amp;"",AcctCode,0)),"UNKNOWN"))</f>
        <v/>
      </c>
      <c r="F14549">
        <f>IF(GL_Paste!$B14546="","",IFERROR(INDEX(AcctSub,MATCH(GL_Paste!$B14546&amp;"",AcctCode,0)),"UNKNOWN"))</f>
        <v/>
      </c>
    </row>
    <row r="14550">
      <c r="A14550" s="40">
        <f>IF(GL_Paste!$B14547="","",N(GL_Paste!$H14547)-N(GL_Paste!$G14547))</f>
        <v/>
      </c>
      <c r="B14550" s="43">
        <f>IF(GL_Paste!$B14547="","",DATE(YEAR(GL_Paste!$E14547),MONTH(GL_Paste!$E14547),1))</f>
        <v/>
      </c>
      <c r="C14550">
        <f>IF(GL_Paste!$B14547="","",IF(TRIM(GL_Paste!$M14547)&lt;&gt;"",TRIM(GL_Paste!$M14547),IFERROR(MID(GL_Paste!$I14547,FIND("[",GL_Paste!$I14547)+1,FIND("]",GL_Paste!$I14547)-FIND("[",GL_Paste!$I14547)-1),"")))</f>
        <v/>
      </c>
      <c r="D14550">
        <f>IF(GL_Paste!$B14547="","",IFERROR(INDEX(DeptName,MATCH($C14550,DeptTag,0)),"UNALLOCATED"))</f>
        <v/>
      </c>
      <c r="E14550">
        <f>IF(GL_Paste!$B14547="","",IFERROR(INDEX(AcctCat,MATCH(GL_Paste!$B14547&amp;"",AcctCode,0)),"UNKNOWN"))</f>
        <v/>
      </c>
      <c r="F14550">
        <f>IF(GL_Paste!$B14547="","",IFERROR(INDEX(AcctSub,MATCH(GL_Paste!$B14547&amp;"",AcctCode,0)),"UNKNOWN"))</f>
        <v/>
      </c>
    </row>
    <row r="14551">
      <c r="A14551" s="40">
        <f>IF(GL_Paste!$B14548="","",N(GL_Paste!$H14548)-N(GL_Paste!$G14548))</f>
        <v/>
      </c>
      <c r="B14551" s="43">
        <f>IF(GL_Paste!$B14548="","",DATE(YEAR(GL_Paste!$E14548),MONTH(GL_Paste!$E14548),1))</f>
        <v/>
      </c>
      <c r="C14551">
        <f>IF(GL_Paste!$B14548="","",IF(TRIM(GL_Paste!$M14548)&lt;&gt;"",TRIM(GL_Paste!$M14548),IFERROR(MID(GL_Paste!$I14548,FIND("[",GL_Paste!$I14548)+1,FIND("]",GL_Paste!$I14548)-FIND("[",GL_Paste!$I14548)-1),"")))</f>
        <v/>
      </c>
      <c r="D14551">
        <f>IF(GL_Paste!$B14548="","",IFERROR(INDEX(DeptName,MATCH($C14551,DeptTag,0)),"UNALLOCATED"))</f>
        <v/>
      </c>
      <c r="E14551">
        <f>IF(GL_Paste!$B14548="","",IFERROR(INDEX(AcctCat,MATCH(GL_Paste!$B14548&amp;"",AcctCode,0)),"UNKNOWN"))</f>
        <v/>
      </c>
      <c r="F14551">
        <f>IF(GL_Paste!$B14548="","",IFERROR(INDEX(AcctSub,MATCH(GL_Paste!$B14548&amp;"",AcctCode,0)),"UNKNOWN"))</f>
        <v/>
      </c>
    </row>
    <row r="14552">
      <c r="A14552" s="40">
        <f>IF(GL_Paste!$B14549="","",N(GL_Paste!$H14549)-N(GL_Paste!$G14549))</f>
        <v/>
      </c>
      <c r="B14552" s="43">
        <f>IF(GL_Paste!$B14549="","",DATE(YEAR(GL_Paste!$E14549),MONTH(GL_Paste!$E14549),1))</f>
        <v/>
      </c>
      <c r="C14552">
        <f>IF(GL_Paste!$B14549="","",IF(TRIM(GL_Paste!$M14549)&lt;&gt;"",TRIM(GL_Paste!$M14549),IFERROR(MID(GL_Paste!$I14549,FIND("[",GL_Paste!$I14549)+1,FIND("]",GL_Paste!$I14549)-FIND("[",GL_Paste!$I14549)-1),"")))</f>
        <v/>
      </c>
      <c r="D14552">
        <f>IF(GL_Paste!$B14549="","",IFERROR(INDEX(DeptName,MATCH($C14552,DeptTag,0)),"UNALLOCATED"))</f>
        <v/>
      </c>
      <c r="E14552">
        <f>IF(GL_Paste!$B14549="","",IFERROR(INDEX(AcctCat,MATCH(GL_Paste!$B14549&amp;"",AcctCode,0)),"UNKNOWN"))</f>
        <v/>
      </c>
      <c r="F14552">
        <f>IF(GL_Paste!$B14549="","",IFERROR(INDEX(AcctSub,MATCH(GL_Paste!$B14549&amp;"",AcctCode,0)),"UNKNOWN"))</f>
        <v/>
      </c>
    </row>
    <row r="14553">
      <c r="A14553" s="40">
        <f>IF(GL_Paste!$B14550="","",N(GL_Paste!$H14550)-N(GL_Paste!$G14550))</f>
        <v/>
      </c>
      <c r="B14553" s="43">
        <f>IF(GL_Paste!$B14550="","",DATE(YEAR(GL_Paste!$E14550),MONTH(GL_Paste!$E14550),1))</f>
        <v/>
      </c>
      <c r="C14553">
        <f>IF(GL_Paste!$B14550="","",IF(TRIM(GL_Paste!$M14550)&lt;&gt;"",TRIM(GL_Paste!$M14550),IFERROR(MID(GL_Paste!$I14550,FIND("[",GL_Paste!$I14550)+1,FIND("]",GL_Paste!$I14550)-FIND("[",GL_Paste!$I14550)-1),"")))</f>
        <v/>
      </c>
      <c r="D14553">
        <f>IF(GL_Paste!$B14550="","",IFERROR(INDEX(DeptName,MATCH($C14553,DeptTag,0)),"UNALLOCATED"))</f>
        <v/>
      </c>
      <c r="E14553">
        <f>IF(GL_Paste!$B14550="","",IFERROR(INDEX(AcctCat,MATCH(GL_Paste!$B14550&amp;"",AcctCode,0)),"UNKNOWN"))</f>
        <v/>
      </c>
      <c r="F14553">
        <f>IF(GL_Paste!$B14550="","",IFERROR(INDEX(AcctSub,MATCH(GL_Paste!$B14550&amp;"",AcctCode,0)),"UNKNOWN"))</f>
        <v/>
      </c>
    </row>
    <row r="14554">
      <c r="A14554" s="40">
        <f>IF(GL_Paste!$B14551="","",N(GL_Paste!$H14551)-N(GL_Paste!$G14551))</f>
        <v/>
      </c>
      <c r="B14554" s="43">
        <f>IF(GL_Paste!$B14551="","",DATE(YEAR(GL_Paste!$E14551),MONTH(GL_Paste!$E14551),1))</f>
        <v/>
      </c>
      <c r="C14554">
        <f>IF(GL_Paste!$B14551="","",IF(TRIM(GL_Paste!$M14551)&lt;&gt;"",TRIM(GL_Paste!$M14551),IFERROR(MID(GL_Paste!$I14551,FIND("[",GL_Paste!$I14551)+1,FIND("]",GL_Paste!$I14551)-FIND("[",GL_Paste!$I14551)-1),"")))</f>
        <v/>
      </c>
      <c r="D14554">
        <f>IF(GL_Paste!$B14551="","",IFERROR(INDEX(DeptName,MATCH($C14554,DeptTag,0)),"UNALLOCATED"))</f>
        <v/>
      </c>
      <c r="E14554">
        <f>IF(GL_Paste!$B14551="","",IFERROR(INDEX(AcctCat,MATCH(GL_Paste!$B14551&amp;"",AcctCode,0)),"UNKNOWN"))</f>
        <v/>
      </c>
      <c r="F14554">
        <f>IF(GL_Paste!$B14551="","",IFERROR(INDEX(AcctSub,MATCH(GL_Paste!$B14551&amp;"",AcctCode,0)),"UNKNOWN"))</f>
        <v/>
      </c>
    </row>
    <row r="14555">
      <c r="A14555" s="40">
        <f>IF(GL_Paste!$B14552="","",N(GL_Paste!$H14552)-N(GL_Paste!$G14552))</f>
        <v/>
      </c>
      <c r="B14555" s="43">
        <f>IF(GL_Paste!$B14552="","",DATE(YEAR(GL_Paste!$E14552),MONTH(GL_Paste!$E14552),1))</f>
        <v/>
      </c>
      <c r="C14555">
        <f>IF(GL_Paste!$B14552="","",IF(TRIM(GL_Paste!$M14552)&lt;&gt;"",TRIM(GL_Paste!$M14552),IFERROR(MID(GL_Paste!$I14552,FIND("[",GL_Paste!$I14552)+1,FIND("]",GL_Paste!$I14552)-FIND("[",GL_Paste!$I14552)-1),"")))</f>
        <v/>
      </c>
      <c r="D14555">
        <f>IF(GL_Paste!$B14552="","",IFERROR(INDEX(DeptName,MATCH($C14555,DeptTag,0)),"UNALLOCATED"))</f>
        <v/>
      </c>
      <c r="E14555">
        <f>IF(GL_Paste!$B14552="","",IFERROR(INDEX(AcctCat,MATCH(GL_Paste!$B14552&amp;"",AcctCode,0)),"UNKNOWN"))</f>
        <v/>
      </c>
      <c r="F14555">
        <f>IF(GL_Paste!$B14552="","",IFERROR(INDEX(AcctSub,MATCH(GL_Paste!$B14552&amp;"",AcctCode,0)),"UNKNOWN"))</f>
        <v/>
      </c>
    </row>
    <row r="14556">
      <c r="A14556" s="40">
        <f>IF(GL_Paste!$B14553="","",N(GL_Paste!$H14553)-N(GL_Paste!$G14553))</f>
        <v/>
      </c>
      <c r="B14556" s="43">
        <f>IF(GL_Paste!$B14553="","",DATE(YEAR(GL_Paste!$E14553),MONTH(GL_Paste!$E14553),1))</f>
        <v/>
      </c>
      <c r="C14556">
        <f>IF(GL_Paste!$B14553="","",IF(TRIM(GL_Paste!$M14553)&lt;&gt;"",TRIM(GL_Paste!$M14553),IFERROR(MID(GL_Paste!$I14553,FIND("[",GL_Paste!$I14553)+1,FIND("]",GL_Paste!$I14553)-FIND("[",GL_Paste!$I14553)-1),"")))</f>
        <v/>
      </c>
      <c r="D14556">
        <f>IF(GL_Paste!$B14553="","",IFERROR(INDEX(DeptName,MATCH($C14556,DeptTag,0)),"UNALLOCATED"))</f>
        <v/>
      </c>
      <c r="E14556">
        <f>IF(GL_Paste!$B14553="","",IFERROR(INDEX(AcctCat,MATCH(GL_Paste!$B14553&amp;"",AcctCode,0)),"UNKNOWN"))</f>
        <v/>
      </c>
      <c r="F14556">
        <f>IF(GL_Paste!$B14553="","",IFERROR(INDEX(AcctSub,MATCH(GL_Paste!$B14553&amp;"",AcctCode,0)),"UNKNOWN"))</f>
        <v/>
      </c>
    </row>
    <row r="14557">
      <c r="A14557" s="40">
        <f>IF(GL_Paste!$B14554="","",N(GL_Paste!$H14554)-N(GL_Paste!$G14554))</f>
        <v/>
      </c>
      <c r="B14557" s="43">
        <f>IF(GL_Paste!$B14554="","",DATE(YEAR(GL_Paste!$E14554),MONTH(GL_Paste!$E14554),1))</f>
        <v/>
      </c>
      <c r="C14557">
        <f>IF(GL_Paste!$B14554="","",IF(TRIM(GL_Paste!$M14554)&lt;&gt;"",TRIM(GL_Paste!$M14554),IFERROR(MID(GL_Paste!$I14554,FIND("[",GL_Paste!$I14554)+1,FIND("]",GL_Paste!$I14554)-FIND("[",GL_Paste!$I14554)-1),"")))</f>
        <v/>
      </c>
      <c r="D14557">
        <f>IF(GL_Paste!$B14554="","",IFERROR(INDEX(DeptName,MATCH($C14557,DeptTag,0)),"UNALLOCATED"))</f>
        <v/>
      </c>
      <c r="E14557">
        <f>IF(GL_Paste!$B14554="","",IFERROR(INDEX(AcctCat,MATCH(GL_Paste!$B14554&amp;"",AcctCode,0)),"UNKNOWN"))</f>
        <v/>
      </c>
      <c r="F14557">
        <f>IF(GL_Paste!$B14554="","",IFERROR(INDEX(AcctSub,MATCH(GL_Paste!$B14554&amp;"",AcctCode,0)),"UNKNOWN"))</f>
        <v/>
      </c>
    </row>
    <row r="14558">
      <c r="A14558" s="40">
        <f>IF(GL_Paste!$B14555="","",N(GL_Paste!$H14555)-N(GL_Paste!$G14555))</f>
        <v/>
      </c>
      <c r="B14558" s="43">
        <f>IF(GL_Paste!$B14555="","",DATE(YEAR(GL_Paste!$E14555),MONTH(GL_Paste!$E14555),1))</f>
        <v/>
      </c>
      <c r="C14558">
        <f>IF(GL_Paste!$B14555="","",IF(TRIM(GL_Paste!$M14555)&lt;&gt;"",TRIM(GL_Paste!$M14555),IFERROR(MID(GL_Paste!$I14555,FIND("[",GL_Paste!$I14555)+1,FIND("]",GL_Paste!$I14555)-FIND("[",GL_Paste!$I14555)-1),"")))</f>
        <v/>
      </c>
      <c r="D14558">
        <f>IF(GL_Paste!$B14555="","",IFERROR(INDEX(DeptName,MATCH($C14558,DeptTag,0)),"UNALLOCATED"))</f>
        <v/>
      </c>
      <c r="E14558">
        <f>IF(GL_Paste!$B14555="","",IFERROR(INDEX(AcctCat,MATCH(GL_Paste!$B14555&amp;"",AcctCode,0)),"UNKNOWN"))</f>
        <v/>
      </c>
      <c r="F14558">
        <f>IF(GL_Paste!$B14555="","",IFERROR(INDEX(AcctSub,MATCH(GL_Paste!$B14555&amp;"",AcctCode,0)),"UNKNOWN"))</f>
        <v/>
      </c>
    </row>
    <row r="14559">
      <c r="A14559" s="40">
        <f>IF(GL_Paste!$B14556="","",N(GL_Paste!$H14556)-N(GL_Paste!$G14556))</f>
        <v/>
      </c>
      <c r="B14559" s="43">
        <f>IF(GL_Paste!$B14556="","",DATE(YEAR(GL_Paste!$E14556),MONTH(GL_Paste!$E14556),1))</f>
        <v/>
      </c>
      <c r="C14559">
        <f>IF(GL_Paste!$B14556="","",IF(TRIM(GL_Paste!$M14556)&lt;&gt;"",TRIM(GL_Paste!$M14556),IFERROR(MID(GL_Paste!$I14556,FIND("[",GL_Paste!$I14556)+1,FIND("]",GL_Paste!$I14556)-FIND("[",GL_Paste!$I14556)-1),"")))</f>
        <v/>
      </c>
      <c r="D14559">
        <f>IF(GL_Paste!$B14556="","",IFERROR(INDEX(DeptName,MATCH($C14559,DeptTag,0)),"UNALLOCATED"))</f>
        <v/>
      </c>
      <c r="E14559">
        <f>IF(GL_Paste!$B14556="","",IFERROR(INDEX(AcctCat,MATCH(GL_Paste!$B14556&amp;"",AcctCode,0)),"UNKNOWN"))</f>
        <v/>
      </c>
      <c r="F14559">
        <f>IF(GL_Paste!$B14556="","",IFERROR(INDEX(AcctSub,MATCH(GL_Paste!$B14556&amp;"",AcctCode,0)),"UNKNOWN"))</f>
        <v/>
      </c>
    </row>
    <row r="14560">
      <c r="A14560" s="40">
        <f>IF(GL_Paste!$B14557="","",N(GL_Paste!$H14557)-N(GL_Paste!$G14557))</f>
        <v/>
      </c>
      <c r="B14560" s="43">
        <f>IF(GL_Paste!$B14557="","",DATE(YEAR(GL_Paste!$E14557),MONTH(GL_Paste!$E14557),1))</f>
        <v/>
      </c>
      <c r="C14560">
        <f>IF(GL_Paste!$B14557="","",IF(TRIM(GL_Paste!$M14557)&lt;&gt;"",TRIM(GL_Paste!$M14557),IFERROR(MID(GL_Paste!$I14557,FIND("[",GL_Paste!$I14557)+1,FIND("]",GL_Paste!$I14557)-FIND("[",GL_Paste!$I14557)-1),"")))</f>
        <v/>
      </c>
      <c r="D14560">
        <f>IF(GL_Paste!$B14557="","",IFERROR(INDEX(DeptName,MATCH($C14560,DeptTag,0)),"UNALLOCATED"))</f>
        <v/>
      </c>
      <c r="E14560">
        <f>IF(GL_Paste!$B14557="","",IFERROR(INDEX(AcctCat,MATCH(GL_Paste!$B14557&amp;"",AcctCode,0)),"UNKNOWN"))</f>
        <v/>
      </c>
      <c r="F14560">
        <f>IF(GL_Paste!$B14557="","",IFERROR(INDEX(AcctSub,MATCH(GL_Paste!$B14557&amp;"",AcctCode,0)),"UNKNOWN"))</f>
        <v/>
      </c>
    </row>
    <row r="14561">
      <c r="A14561" s="40">
        <f>IF(GL_Paste!$B14558="","",N(GL_Paste!$H14558)-N(GL_Paste!$G14558))</f>
        <v/>
      </c>
      <c r="B14561" s="43">
        <f>IF(GL_Paste!$B14558="","",DATE(YEAR(GL_Paste!$E14558),MONTH(GL_Paste!$E14558),1))</f>
        <v/>
      </c>
      <c r="C14561">
        <f>IF(GL_Paste!$B14558="","",IF(TRIM(GL_Paste!$M14558)&lt;&gt;"",TRIM(GL_Paste!$M14558),IFERROR(MID(GL_Paste!$I14558,FIND("[",GL_Paste!$I14558)+1,FIND("]",GL_Paste!$I14558)-FIND("[",GL_Paste!$I14558)-1),"")))</f>
        <v/>
      </c>
      <c r="D14561">
        <f>IF(GL_Paste!$B14558="","",IFERROR(INDEX(DeptName,MATCH($C14561,DeptTag,0)),"UNALLOCATED"))</f>
        <v/>
      </c>
      <c r="E14561">
        <f>IF(GL_Paste!$B14558="","",IFERROR(INDEX(AcctCat,MATCH(GL_Paste!$B14558&amp;"",AcctCode,0)),"UNKNOWN"))</f>
        <v/>
      </c>
      <c r="F14561">
        <f>IF(GL_Paste!$B14558="","",IFERROR(INDEX(AcctSub,MATCH(GL_Paste!$B14558&amp;"",AcctCode,0)),"UNKNOWN"))</f>
        <v/>
      </c>
    </row>
    <row r="14562">
      <c r="A14562" s="40">
        <f>IF(GL_Paste!$B14559="","",N(GL_Paste!$H14559)-N(GL_Paste!$G14559))</f>
        <v/>
      </c>
      <c r="B14562" s="43">
        <f>IF(GL_Paste!$B14559="","",DATE(YEAR(GL_Paste!$E14559),MONTH(GL_Paste!$E14559),1))</f>
        <v/>
      </c>
      <c r="C14562">
        <f>IF(GL_Paste!$B14559="","",IF(TRIM(GL_Paste!$M14559)&lt;&gt;"",TRIM(GL_Paste!$M14559),IFERROR(MID(GL_Paste!$I14559,FIND("[",GL_Paste!$I14559)+1,FIND("]",GL_Paste!$I14559)-FIND("[",GL_Paste!$I14559)-1),"")))</f>
        <v/>
      </c>
      <c r="D14562">
        <f>IF(GL_Paste!$B14559="","",IFERROR(INDEX(DeptName,MATCH($C14562,DeptTag,0)),"UNALLOCATED"))</f>
        <v/>
      </c>
      <c r="E14562">
        <f>IF(GL_Paste!$B14559="","",IFERROR(INDEX(AcctCat,MATCH(GL_Paste!$B14559&amp;"",AcctCode,0)),"UNKNOWN"))</f>
        <v/>
      </c>
      <c r="F14562">
        <f>IF(GL_Paste!$B14559="","",IFERROR(INDEX(AcctSub,MATCH(GL_Paste!$B14559&amp;"",AcctCode,0)),"UNKNOWN"))</f>
        <v/>
      </c>
    </row>
    <row r="14563">
      <c r="A14563" s="40">
        <f>IF(GL_Paste!$B14560="","",N(GL_Paste!$H14560)-N(GL_Paste!$G14560))</f>
        <v/>
      </c>
      <c r="B14563" s="43">
        <f>IF(GL_Paste!$B14560="","",DATE(YEAR(GL_Paste!$E14560),MONTH(GL_Paste!$E14560),1))</f>
        <v/>
      </c>
      <c r="C14563">
        <f>IF(GL_Paste!$B14560="","",IF(TRIM(GL_Paste!$M14560)&lt;&gt;"",TRIM(GL_Paste!$M14560),IFERROR(MID(GL_Paste!$I14560,FIND("[",GL_Paste!$I14560)+1,FIND("]",GL_Paste!$I14560)-FIND("[",GL_Paste!$I14560)-1),"")))</f>
        <v/>
      </c>
      <c r="D14563">
        <f>IF(GL_Paste!$B14560="","",IFERROR(INDEX(DeptName,MATCH($C14563,DeptTag,0)),"UNALLOCATED"))</f>
        <v/>
      </c>
      <c r="E14563">
        <f>IF(GL_Paste!$B14560="","",IFERROR(INDEX(AcctCat,MATCH(GL_Paste!$B14560&amp;"",AcctCode,0)),"UNKNOWN"))</f>
        <v/>
      </c>
      <c r="F14563">
        <f>IF(GL_Paste!$B14560="","",IFERROR(INDEX(AcctSub,MATCH(GL_Paste!$B14560&amp;"",AcctCode,0)),"UNKNOWN"))</f>
        <v/>
      </c>
    </row>
    <row r="14564">
      <c r="A14564" s="40">
        <f>IF(GL_Paste!$B14561="","",N(GL_Paste!$H14561)-N(GL_Paste!$G14561))</f>
        <v/>
      </c>
      <c r="B14564" s="43">
        <f>IF(GL_Paste!$B14561="","",DATE(YEAR(GL_Paste!$E14561),MONTH(GL_Paste!$E14561),1))</f>
        <v/>
      </c>
      <c r="C14564">
        <f>IF(GL_Paste!$B14561="","",IF(TRIM(GL_Paste!$M14561)&lt;&gt;"",TRIM(GL_Paste!$M14561),IFERROR(MID(GL_Paste!$I14561,FIND("[",GL_Paste!$I14561)+1,FIND("]",GL_Paste!$I14561)-FIND("[",GL_Paste!$I14561)-1),"")))</f>
        <v/>
      </c>
      <c r="D14564">
        <f>IF(GL_Paste!$B14561="","",IFERROR(INDEX(DeptName,MATCH($C14564,DeptTag,0)),"UNALLOCATED"))</f>
        <v/>
      </c>
      <c r="E14564">
        <f>IF(GL_Paste!$B14561="","",IFERROR(INDEX(AcctCat,MATCH(GL_Paste!$B14561&amp;"",AcctCode,0)),"UNKNOWN"))</f>
        <v/>
      </c>
      <c r="F14564">
        <f>IF(GL_Paste!$B14561="","",IFERROR(INDEX(AcctSub,MATCH(GL_Paste!$B14561&amp;"",AcctCode,0)),"UNKNOWN"))</f>
        <v/>
      </c>
    </row>
    <row r="14565">
      <c r="A14565" s="40">
        <f>IF(GL_Paste!$B14562="","",N(GL_Paste!$H14562)-N(GL_Paste!$G14562))</f>
        <v/>
      </c>
      <c r="B14565" s="43">
        <f>IF(GL_Paste!$B14562="","",DATE(YEAR(GL_Paste!$E14562),MONTH(GL_Paste!$E14562),1))</f>
        <v/>
      </c>
      <c r="C14565">
        <f>IF(GL_Paste!$B14562="","",IF(TRIM(GL_Paste!$M14562)&lt;&gt;"",TRIM(GL_Paste!$M14562),IFERROR(MID(GL_Paste!$I14562,FIND("[",GL_Paste!$I14562)+1,FIND("]",GL_Paste!$I14562)-FIND("[",GL_Paste!$I14562)-1),"")))</f>
        <v/>
      </c>
      <c r="D14565">
        <f>IF(GL_Paste!$B14562="","",IFERROR(INDEX(DeptName,MATCH($C14565,DeptTag,0)),"UNALLOCATED"))</f>
        <v/>
      </c>
      <c r="E14565">
        <f>IF(GL_Paste!$B14562="","",IFERROR(INDEX(AcctCat,MATCH(GL_Paste!$B14562&amp;"",AcctCode,0)),"UNKNOWN"))</f>
        <v/>
      </c>
      <c r="F14565">
        <f>IF(GL_Paste!$B14562="","",IFERROR(INDEX(AcctSub,MATCH(GL_Paste!$B14562&amp;"",AcctCode,0)),"UNKNOWN"))</f>
        <v/>
      </c>
    </row>
    <row r="14566">
      <c r="A14566" s="40">
        <f>IF(GL_Paste!$B14563="","",N(GL_Paste!$H14563)-N(GL_Paste!$G14563))</f>
        <v/>
      </c>
      <c r="B14566" s="43">
        <f>IF(GL_Paste!$B14563="","",DATE(YEAR(GL_Paste!$E14563),MONTH(GL_Paste!$E14563),1))</f>
        <v/>
      </c>
      <c r="C14566">
        <f>IF(GL_Paste!$B14563="","",IF(TRIM(GL_Paste!$M14563)&lt;&gt;"",TRIM(GL_Paste!$M14563),IFERROR(MID(GL_Paste!$I14563,FIND("[",GL_Paste!$I14563)+1,FIND("]",GL_Paste!$I14563)-FIND("[",GL_Paste!$I14563)-1),"")))</f>
        <v/>
      </c>
      <c r="D14566">
        <f>IF(GL_Paste!$B14563="","",IFERROR(INDEX(DeptName,MATCH($C14566,DeptTag,0)),"UNALLOCATED"))</f>
        <v/>
      </c>
      <c r="E14566">
        <f>IF(GL_Paste!$B14563="","",IFERROR(INDEX(AcctCat,MATCH(GL_Paste!$B14563&amp;"",AcctCode,0)),"UNKNOWN"))</f>
        <v/>
      </c>
      <c r="F14566">
        <f>IF(GL_Paste!$B14563="","",IFERROR(INDEX(AcctSub,MATCH(GL_Paste!$B14563&amp;"",AcctCode,0)),"UNKNOWN"))</f>
        <v/>
      </c>
    </row>
    <row r="14567">
      <c r="A14567" s="40">
        <f>IF(GL_Paste!$B14564="","",N(GL_Paste!$H14564)-N(GL_Paste!$G14564))</f>
        <v/>
      </c>
      <c r="B14567" s="43">
        <f>IF(GL_Paste!$B14564="","",DATE(YEAR(GL_Paste!$E14564),MONTH(GL_Paste!$E14564),1))</f>
        <v/>
      </c>
      <c r="C14567">
        <f>IF(GL_Paste!$B14564="","",IF(TRIM(GL_Paste!$M14564)&lt;&gt;"",TRIM(GL_Paste!$M14564),IFERROR(MID(GL_Paste!$I14564,FIND("[",GL_Paste!$I14564)+1,FIND("]",GL_Paste!$I14564)-FIND("[",GL_Paste!$I14564)-1),"")))</f>
        <v/>
      </c>
      <c r="D14567">
        <f>IF(GL_Paste!$B14564="","",IFERROR(INDEX(DeptName,MATCH($C14567,DeptTag,0)),"UNALLOCATED"))</f>
        <v/>
      </c>
      <c r="E14567">
        <f>IF(GL_Paste!$B14564="","",IFERROR(INDEX(AcctCat,MATCH(GL_Paste!$B14564&amp;"",AcctCode,0)),"UNKNOWN"))</f>
        <v/>
      </c>
      <c r="F14567">
        <f>IF(GL_Paste!$B14564="","",IFERROR(INDEX(AcctSub,MATCH(GL_Paste!$B14564&amp;"",AcctCode,0)),"UNKNOWN"))</f>
        <v/>
      </c>
    </row>
    <row r="14568">
      <c r="A14568" s="40">
        <f>IF(GL_Paste!$B14565="","",N(GL_Paste!$H14565)-N(GL_Paste!$G14565))</f>
        <v/>
      </c>
      <c r="B14568" s="43">
        <f>IF(GL_Paste!$B14565="","",DATE(YEAR(GL_Paste!$E14565),MONTH(GL_Paste!$E14565),1))</f>
        <v/>
      </c>
      <c r="C14568">
        <f>IF(GL_Paste!$B14565="","",IF(TRIM(GL_Paste!$M14565)&lt;&gt;"",TRIM(GL_Paste!$M14565),IFERROR(MID(GL_Paste!$I14565,FIND("[",GL_Paste!$I14565)+1,FIND("]",GL_Paste!$I14565)-FIND("[",GL_Paste!$I14565)-1),"")))</f>
        <v/>
      </c>
      <c r="D14568">
        <f>IF(GL_Paste!$B14565="","",IFERROR(INDEX(DeptName,MATCH($C14568,DeptTag,0)),"UNALLOCATED"))</f>
        <v/>
      </c>
      <c r="E14568">
        <f>IF(GL_Paste!$B14565="","",IFERROR(INDEX(AcctCat,MATCH(GL_Paste!$B14565&amp;"",AcctCode,0)),"UNKNOWN"))</f>
        <v/>
      </c>
      <c r="F14568">
        <f>IF(GL_Paste!$B14565="","",IFERROR(INDEX(AcctSub,MATCH(GL_Paste!$B14565&amp;"",AcctCode,0)),"UNKNOWN"))</f>
        <v/>
      </c>
    </row>
    <row r="14569">
      <c r="A14569" s="40">
        <f>IF(GL_Paste!$B14566="","",N(GL_Paste!$H14566)-N(GL_Paste!$G14566))</f>
        <v/>
      </c>
      <c r="B14569" s="43">
        <f>IF(GL_Paste!$B14566="","",DATE(YEAR(GL_Paste!$E14566),MONTH(GL_Paste!$E14566),1))</f>
        <v/>
      </c>
      <c r="C14569">
        <f>IF(GL_Paste!$B14566="","",IF(TRIM(GL_Paste!$M14566)&lt;&gt;"",TRIM(GL_Paste!$M14566),IFERROR(MID(GL_Paste!$I14566,FIND("[",GL_Paste!$I14566)+1,FIND("]",GL_Paste!$I14566)-FIND("[",GL_Paste!$I14566)-1),"")))</f>
        <v/>
      </c>
      <c r="D14569">
        <f>IF(GL_Paste!$B14566="","",IFERROR(INDEX(DeptName,MATCH($C14569,DeptTag,0)),"UNALLOCATED"))</f>
        <v/>
      </c>
      <c r="E14569">
        <f>IF(GL_Paste!$B14566="","",IFERROR(INDEX(AcctCat,MATCH(GL_Paste!$B14566&amp;"",AcctCode,0)),"UNKNOWN"))</f>
        <v/>
      </c>
      <c r="F14569">
        <f>IF(GL_Paste!$B14566="","",IFERROR(INDEX(AcctSub,MATCH(GL_Paste!$B14566&amp;"",AcctCode,0)),"UNKNOWN"))</f>
        <v/>
      </c>
    </row>
    <row r="14570">
      <c r="A14570" s="40">
        <f>IF(GL_Paste!$B14567="","",N(GL_Paste!$H14567)-N(GL_Paste!$G14567))</f>
        <v/>
      </c>
      <c r="B14570" s="43">
        <f>IF(GL_Paste!$B14567="","",DATE(YEAR(GL_Paste!$E14567),MONTH(GL_Paste!$E14567),1))</f>
        <v/>
      </c>
      <c r="C14570">
        <f>IF(GL_Paste!$B14567="","",IF(TRIM(GL_Paste!$M14567)&lt;&gt;"",TRIM(GL_Paste!$M14567),IFERROR(MID(GL_Paste!$I14567,FIND("[",GL_Paste!$I14567)+1,FIND("]",GL_Paste!$I14567)-FIND("[",GL_Paste!$I14567)-1),"")))</f>
        <v/>
      </c>
      <c r="D14570">
        <f>IF(GL_Paste!$B14567="","",IFERROR(INDEX(DeptName,MATCH($C14570,DeptTag,0)),"UNALLOCATED"))</f>
        <v/>
      </c>
      <c r="E14570">
        <f>IF(GL_Paste!$B14567="","",IFERROR(INDEX(AcctCat,MATCH(GL_Paste!$B14567&amp;"",AcctCode,0)),"UNKNOWN"))</f>
        <v/>
      </c>
      <c r="F14570">
        <f>IF(GL_Paste!$B14567="","",IFERROR(INDEX(AcctSub,MATCH(GL_Paste!$B14567&amp;"",AcctCode,0)),"UNKNOWN"))</f>
        <v/>
      </c>
    </row>
    <row r="14571">
      <c r="A14571" s="40">
        <f>IF(GL_Paste!$B14568="","",N(GL_Paste!$H14568)-N(GL_Paste!$G14568))</f>
        <v/>
      </c>
      <c r="B14571" s="43">
        <f>IF(GL_Paste!$B14568="","",DATE(YEAR(GL_Paste!$E14568),MONTH(GL_Paste!$E14568),1))</f>
        <v/>
      </c>
      <c r="C14571">
        <f>IF(GL_Paste!$B14568="","",IF(TRIM(GL_Paste!$M14568)&lt;&gt;"",TRIM(GL_Paste!$M14568),IFERROR(MID(GL_Paste!$I14568,FIND("[",GL_Paste!$I14568)+1,FIND("]",GL_Paste!$I14568)-FIND("[",GL_Paste!$I14568)-1),"")))</f>
        <v/>
      </c>
      <c r="D14571">
        <f>IF(GL_Paste!$B14568="","",IFERROR(INDEX(DeptName,MATCH($C14571,DeptTag,0)),"UNALLOCATED"))</f>
        <v/>
      </c>
      <c r="E14571">
        <f>IF(GL_Paste!$B14568="","",IFERROR(INDEX(AcctCat,MATCH(GL_Paste!$B14568&amp;"",AcctCode,0)),"UNKNOWN"))</f>
        <v/>
      </c>
      <c r="F14571">
        <f>IF(GL_Paste!$B14568="","",IFERROR(INDEX(AcctSub,MATCH(GL_Paste!$B14568&amp;"",AcctCode,0)),"UNKNOWN"))</f>
        <v/>
      </c>
    </row>
    <row r="14572">
      <c r="A14572" s="40">
        <f>IF(GL_Paste!$B14569="","",N(GL_Paste!$H14569)-N(GL_Paste!$G14569))</f>
        <v/>
      </c>
      <c r="B14572" s="43">
        <f>IF(GL_Paste!$B14569="","",DATE(YEAR(GL_Paste!$E14569),MONTH(GL_Paste!$E14569),1))</f>
        <v/>
      </c>
      <c r="C14572">
        <f>IF(GL_Paste!$B14569="","",IF(TRIM(GL_Paste!$M14569)&lt;&gt;"",TRIM(GL_Paste!$M14569),IFERROR(MID(GL_Paste!$I14569,FIND("[",GL_Paste!$I14569)+1,FIND("]",GL_Paste!$I14569)-FIND("[",GL_Paste!$I14569)-1),"")))</f>
        <v/>
      </c>
      <c r="D14572">
        <f>IF(GL_Paste!$B14569="","",IFERROR(INDEX(DeptName,MATCH($C14572,DeptTag,0)),"UNALLOCATED"))</f>
        <v/>
      </c>
      <c r="E14572">
        <f>IF(GL_Paste!$B14569="","",IFERROR(INDEX(AcctCat,MATCH(GL_Paste!$B14569&amp;"",AcctCode,0)),"UNKNOWN"))</f>
        <v/>
      </c>
      <c r="F14572">
        <f>IF(GL_Paste!$B14569="","",IFERROR(INDEX(AcctSub,MATCH(GL_Paste!$B14569&amp;"",AcctCode,0)),"UNKNOWN"))</f>
        <v/>
      </c>
    </row>
    <row r="14573">
      <c r="A14573" s="40">
        <f>IF(GL_Paste!$B14570="","",N(GL_Paste!$H14570)-N(GL_Paste!$G14570))</f>
        <v/>
      </c>
      <c r="B14573" s="43">
        <f>IF(GL_Paste!$B14570="","",DATE(YEAR(GL_Paste!$E14570),MONTH(GL_Paste!$E14570),1))</f>
        <v/>
      </c>
      <c r="C14573">
        <f>IF(GL_Paste!$B14570="","",IF(TRIM(GL_Paste!$M14570)&lt;&gt;"",TRIM(GL_Paste!$M14570),IFERROR(MID(GL_Paste!$I14570,FIND("[",GL_Paste!$I14570)+1,FIND("]",GL_Paste!$I14570)-FIND("[",GL_Paste!$I14570)-1),"")))</f>
        <v/>
      </c>
      <c r="D14573">
        <f>IF(GL_Paste!$B14570="","",IFERROR(INDEX(DeptName,MATCH($C14573,DeptTag,0)),"UNALLOCATED"))</f>
        <v/>
      </c>
      <c r="E14573">
        <f>IF(GL_Paste!$B14570="","",IFERROR(INDEX(AcctCat,MATCH(GL_Paste!$B14570&amp;"",AcctCode,0)),"UNKNOWN"))</f>
        <v/>
      </c>
      <c r="F14573">
        <f>IF(GL_Paste!$B14570="","",IFERROR(INDEX(AcctSub,MATCH(GL_Paste!$B14570&amp;"",AcctCode,0)),"UNKNOWN"))</f>
        <v/>
      </c>
    </row>
    <row r="14574">
      <c r="A14574" s="40">
        <f>IF(GL_Paste!$B14571="","",N(GL_Paste!$H14571)-N(GL_Paste!$G14571))</f>
        <v/>
      </c>
      <c r="B14574" s="43">
        <f>IF(GL_Paste!$B14571="","",DATE(YEAR(GL_Paste!$E14571),MONTH(GL_Paste!$E14571),1))</f>
        <v/>
      </c>
      <c r="C14574">
        <f>IF(GL_Paste!$B14571="","",IF(TRIM(GL_Paste!$M14571)&lt;&gt;"",TRIM(GL_Paste!$M14571),IFERROR(MID(GL_Paste!$I14571,FIND("[",GL_Paste!$I14571)+1,FIND("]",GL_Paste!$I14571)-FIND("[",GL_Paste!$I14571)-1),"")))</f>
        <v/>
      </c>
      <c r="D14574">
        <f>IF(GL_Paste!$B14571="","",IFERROR(INDEX(DeptName,MATCH($C14574,DeptTag,0)),"UNALLOCATED"))</f>
        <v/>
      </c>
      <c r="E14574">
        <f>IF(GL_Paste!$B14571="","",IFERROR(INDEX(AcctCat,MATCH(GL_Paste!$B14571&amp;"",AcctCode,0)),"UNKNOWN"))</f>
        <v/>
      </c>
      <c r="F14574">
        <f>IF(GL_Paste!$B14571="","",IFERROR(INDEX(AcctSub,MATCH(GL_Paste!$B14571&amp;"",AcctCode,0)),"UNKNOWN"))</f>
        <v/>
      </c>
    </row>
    <row r="14575">
      <c r="A14575" s="40">
        <f>IF(GL_Paste!$B14572="","",N(GL_Paste!$H14572)-N(GL_Paste!$G14572))</f>
        <v/>
      </c>
      <c r="B14575" s="43">
        <f>IF(GL_Paste!$B14572="","",DATE(YEAR(GL_Paste!$E14572),MONTH(GL_Paste!$E14572),1))</f>
        <v/>
      </c>
      <c r="C14575">
        <f>IF(GL_Paste!$B14572="","",IF(TRIM(GL_Paste!$M14572)&lt;&gt;"",TRIM(GL_Paste!$M14572),IFERROR(MID(GL_Paste!$I14572,FIND("[",GL_Paste!$I14572)+1,FIND("]",GL_Paste!$I14572)-FIND("[",GL_Paste!$I14572)-1),"")))</f>
        <v/>
      </c>
      <c r="D14575">
        <f>IF(GL_Paste!$B14572="","",IFERROR(INDEX(DeptName,MATCH($C14575,DeptTag,0)),"UNALLOCATED"))</f>
        <v/>
      </c>
      <c r="E14575">
        <f>IF(GL_Paste!$B14572="","",IFERROR(INDEX(AcctCat,MATCH(GL_Paste!$B14572&amp;"",AcctCode,0)),"UNKNOWN"))</f>
        <v/>
      </c>
      <c r="F14575">
        <f>IF(GL_Paste!$B14572="","",IFERROR(INDEX(AcctSub,MATCH(GL_Paste!$B14572&amp;"",AcctCode,0)),"UNKNOWN"))</f>
        <v/>
      </c>
    </row>
    <row r="14576">
      <c r="A14576" s="40">
        <f>IF(GL_Paste!$B14573="","",N(GL_Paste!$H14573)-N(GL_Paste!$G14573))</f>
        <v/>
      </c>
      <c r="B14576" s="43">
        <f>IF(GL_Paste!$B14573="","",DATE(YEAR(GL_Paste!$E14573),MONTH(GL_Paste!$E14573),1))</f>
        <v/>
      </c>
      <c r="C14576">
        <f>IF(GL_Paste!$B14573="","",IF(TRIM(GL_Paste!$M14573)&lt;&gt;"",TRIM(GL_Paste!$M14573),IFERROR(MID(GL_Paste!$I14573,FIND("[",GL_Paste!$I14573)+1,FIND("]",GL_Paste!$I14573)-FIND("[",GL_Paste!$I14573)-1),"")))</f>
        <v/>
      </c>
      <c r="D14576">
        <f>IF(GL_Paste!$B14573="","",IFERROR(INDEX(DeptName,MATCH($C14576,DeptTag,0)),"UNALLOCATED"))</f>
        <v/>
      </c>
      <c r="E14576">
        <f>IF(GL_Paste!$B14573="","",IFERROR(INDEX(AcctCat,MATCH(GL_Paste!$B14573&amp;"",AcctCode,0)),"UNKNOWN"))</f>
        <v/>
      </c>
      <c r="F14576">
        <f>IF(GL_Paste!$B14573="","",IFERROR(INDEX(AcctSub,MATCH(GL_Paste!$B14573&amp;"",AcctCode,0)),"UNKNOWN"))</f>
        <v/>
      </c>
    </row>
    <row r="14577">
      <c r="A14577" s="40">
        <f>IF(GL_Paste!$B14574="","",N(GL_Paste!$H14574)-N(GL_Paste!$G14574))</f>
        <v/>
      </c>
      <c r="B14577" s="43">
        <f>IF(GL_Paste!$B14574="","",DATE(YEAR(GL_Paste!$E14574),MONTH(GL_Paste!$E14574),1))</f>
        <v/>
      </c>
      <c r="C14577">
        <f>IF(GL_Paste!$B14574="","",IF(TRIM(GL_Paste!$M14574)&lt;&gt;"",TRIM(GL_Paste!$M14574),IFERROR(MID(GL_Paste!$I14574,FIND("[",GL_Paste!$I14574)+1,FIND("]",GL_Paste!$I14574)-FIND("[",GL_Paste!$I14574)-1),"")))</f>
        <v/>
      </c>
      <c r="D14577">
        <f>IF(GL_Paste!$B14574="","",IFERROR(INDEX(DeptName,MATCH($C14577,DeptTag,0)),"UNALLOCATED"))</f>
        <v/>
      </c>
      <c r="E14577">
        <f>IF(GL_Paste!$B14574="","",IFERROR(INDEX(AcctCat,MATCH(GL_Paste!$B14574&amp;"",AcctCode,0)),"UNKNOWN"))</f>
        <v/>
      </c>
      <c r="F14577">
        <f>IF(GL_Paste!$B14574="","",IFERROR(INDEX(AcctSub,MATCH(GL_Paste!$B14574&amp;"",AcctCode,0)),"UNKNOWN"))</f>
        <v/>
      </c>
    </row>
    <row r="14578">
      <c r="A14578" s="40">
        <f>IF(GL_Paste!$B14575="","",N(GL_Paste!$H14575)-N(GL_Paste!$G14575))</f>
        <v/>
      </c>
      <c r="B14578" s="43">
        <f>IF(GL_Paste!$B14575="","",DATE(YEAR(GL_Paste!$E14575),MONTH(GL_Paste!$E14575),1))</f>
        <v/>
      </c>
      <c r="C14578">
        <f>IF(GL_Paste!$B14575="","",IF(TRIM(GL_Paste!$M14575)&lt;&gt;"",TRIM(GL_Paste!$M14575),IFERROR(MID(GL_Paste!$I14575,FIND("[",GL_Paste!$I14575)+1,FIND("]",GL_Paste!$I14575)-FIND("[",GL_Paste!$I14575)-1),"")))</f>
        <v/>
      </c>
      <c r="D14578">
        <f>IF(GL_Paste!$B14575="","",IFERROR(INDEX(DeptName,MATCH($C14578,DeptTag,0)),"UNALLOCATED"))</f>
        <v/>
      </c>
      <c r="E14578">
        <f>IF(GL_Paste!$B14575="","",IFERROR(INDEX(AcctCat,MATCH(GL_Paste!$B14575&amp;"",AcctCode,0)),"UNKNOWN"))</f>
        <v/>
      </c>
      <c r="F14578">
        <f>IF(GL_Paste!$B14575="","",IFERROR(INDEX(AcctSub,MATCH(GL_Paste!$B14575&amp;"",AcctCode,0)),"UNKNOWN"))</f>
        <v/>
      </c>
    </row>
    <row r="14579">
      <c r="A14579" s="40">
        <f>IF(GL_Paste!$B14576="","",N(GL_Paste!$H14576)-N(GL_Paste!$G14576))</f>
        <v/>
      </c>
      <c r="B14579" s="43">
        <f>IF(GL_Paste!$B14576="","",DATE(YEAR(GL_Paste!$E14576),MONTH(GL_Paste!$E14576),1))</f>
        <v/>
      </c>
      <c r="C14579">
        <f>IF(GL_Paste!$B14576="","",IF(TRIM(GL_Paste!$M14576)&lt;&gt;"",TRIM(GL_Paste!$M14576),IFERROR(MID(GL_Paste!$I14576,FIND("[",GL_Paste!$I14576)+1,FIND("]",GL_Paste!$I14576)-FIND("[",GL_Paste!$I14576)-1),"")))</f>
        <v/>
      </c>
      <c r="D14579">
        <f>IF(GL_Paste!$B14576="","",IFERROR(INDEX(DeptName,MATCH($C14579,DeptTag,0)),"UNALLOCATED"))</f>
        <v/>
      </c>
      <c r="E14579">
        <f>IF(GL_Paste!$B14576="","",IFERROR(INDEX(AcctCat,MATCH(GL_Paste!$B14576&amp;"",AcctCode,0)),"UNKNOWN"))</f>
        <v/>
      </c>
      <c r="F14579">
        <f>IF(GL_Paste!$B14576="","",IFERROR(INDEX(AcctSub,MATCH(GL_Paste!$B14576&amp;"",AcctCode,0)),"UNKNOWN"))</f>
        <v/>
      </c>
    </row>
    <row r="14580">
      <c r="A14580" s="40">
        <f>IF(GL_Paste!$B14577="","",N(GL_Paste!$H14577)-N(GL_Paste!$G14577))</f>
        <v/>
      </c>
      <c r="B14580" s="43">
        <f>IF(GL_Paste!$B14577="","",DATE(YEAR(GL_Paste!$E14577),MONTH(GL_Paste!$E14577),1))</f>
        <v/>
      </c>
      <c r="C14580">
        <f>IF(GL_Paste!$B14577="","",IF(TRIM(GL_Paste!$M14577)&lt;&gt;"",TRIM(GL_Paste!$M14577),IFERROR(MID(GL_Paste!$I14577,FIND("[",GL_Paste!$I14577)+1,FIND("]",GL_Paste!$I14577)-FIND("[",GL_Paste!$I14577)-1),"")))</f>
        <v/>
      </c>
      <c r="D14580">
        <f>IF(GL_Paste!$B14577="","",IFERROR(INDEX(DeptName,MATCH($C14580,DeptTag,0)),"UNALLOCATED"))</f>
        <v/>
      </c>
      <c r="E14580">
        <f>IF(GL_Paste!$B14577="","",IFERROR(INDEX(AcctCat,MATCH(GL_Paste!$B14577&amp;"",AcctCode,0)),"UNKNOWN"))</f>
        <v/>
      </c>
      <c r="F14580">
        <f>IF(GL_Paste!$B14577="","",IFERROR(INDEX(AcctSub,MATCH(GL_Paste!$B14577&amp;"",AcctCode,0)),"UNKNOWN"))</f>
        <v/>
      </c>
    </row>
    <row r="14581">
      <c r="A14581" s="40">
        <f>IF(GL_Paste!$B14578="","",N(GL_Paste!$H14578)-N(GL_Paste!$G14578))</f>
        <v/>
      </c>
      <c r="B14581" s="43">
        <f>IF(GL_Paste!$B14578="","",DATE(YEAR(GL_Paste!$E14578),MONTH(GL_Paste!$E14578),1))</f>
        <v/>
      </c>
      <c r="C14581">
        <f>IF(GL_Paste!$B14578="","",IF(TRIM(GL_Paste!$M14578)&lt;&gt;"",TRIM(GL_Paste!$M14578),IFERROR(MID(GL_Paste!$I14578,FIND("[",GL_Paste!$I14578)+1,FIND("]",GL_Paste!$I14578)-FIND("[",GL_Paste!$I14578)-1),"")))</f>
        <v/>
      </c>
      <c r="D14581">
        <f>IF(GL_Paste!$B14578="","",IFERROR(INDEX(DeptName,MATCH($C14581,DeptTag,0)),"UNALLOCATED"))</f>
        <v/>
      </c>
      <c r="E14581">
        <f>IF(GL_Paste!$B14578="","",IFERROR(INDEX(AcctCat,MATCH(GL_Paste!$B14578&amp;"",AcctCode,0)),"UNKNOWN"))</f>
        <v/>
      </c>
      <c r="F14581">
        <f>IF(GL_Paste!$B14578="","",IFERROR(INDEX(AcctSub,MATCH(GL_Paste!$B14578&amp;"",AcctCode,0)),"UNKNOWN"))</f>
        <v/>
      </c>
    </row>
    <row r="14582">
      <c r="A14582" s="40">
        <f>IF(GL_Paste!$B14579="","",N(GL_Paste!$H14579)-N(GL_Paste!$G14579))</f>
        <v/>
      </c>
      <c r="B14582" s="43">
        <f>IF(GL_Paste!$B14579="","",DATE(YEAR(GL_Paste!$E14579),MONTH(GL_Paste!$E14579),1))</f>
        <v/>
      </c>
      <c r="C14582">
        <f>IF(GL_Paste!$B14579="","",IF(TRIM(GL_Paste!$M14579)&lt;&gt;"",TRIM(GL_Paste!$M14579),IFERROR(MID(GL_Paste!$I14579,FIND("[",GL_Paste!$I14579)+1,FIND("]",GL_Paste!$I14579)-FIND("[",GL_Paste!$I14579)-1),"")))</f>
        <v/>
      </c>
      <c r="D14582">
        <f>IF(GL_Paste!$B14579="","",IFERROR(INDEX(DeptName,MATCH($C14582,DeptTag,0)),"UNALLOCATED"))</f>
        <v/>
      </c>
      <c r="E14582">
        <f>IF(GL_Paste!$B14579="","",IFERROR(INDEX(AcctCat,MATCH(GL_Paste!$B14579&amp;"",AcctCode,0)),"UNKNOWN"))</f>
        <v/>
      </c>
      <c r="F14582">
        <f>IF(GL_Paste!$B14579="","",IFERROR(INDEX(AcctSub,MATCH(GL_Paste!$B14579&amp;"",AcctCode,0)),"UNKNOWN"))</f>
        <v/>
      </c>
    </row>
    <row r="14583">
      <c r="A14583" s="40">
        <f>IF(GL_Paste!$B14580="","",N(GL_Paste!$H14580)-N(GL_Paste!$G14580))</f>
        <v/>
      </c>
      <c r="B14583" s="43">
        <f>IF(GL_Paste!$B14580="","",DATE(YEAR(GL_Paste!$E14580),MONTH(GL_Paste!$E14580),1))</f>
        <v/>
      </c>
      <c r="C14583">
        <f>IF(GL_Paste!$B14580="","",IF(TRIM(GL_Paste!$M14580)&lt;&gt;"",TRIM(GL_Paste!$M14580),IFERROR(MID(GL_Paste!$I14580,FIND("[",GL_Paste!$I14580)+1,FIND("]",GL_Paste!$I14580)-FIND("[",GL_Paste!$I14580)-1),"")))</f>
        <v/>
      </c>
      <c r="D14583">
        <f>IF(GL_Paste!$B14580="","",IFERROR(INDEX(DeptName,MATCH($C14583,DeptTag,0)),"UNALLOCATED"))</f>
        <v/>
      </c>
      <c r="E14583">
        <f>IF(GL_Paste!$B14580="","",IFERROR(INDEX(AcctCat,MATCH(GL_Paste!$B14580&amp;"",AcctCode,0)),"UNKNOWN"))</f>
        <v/>
      </c>
      <c r="F14583">
        <f>IF(GL_Paste!$B14580="","",IFERROR(INDEX(AcctSub,MATCH(GL_Paste!$B14580&amp;"",AcctCode,0)),"UNKNOWN"))</f>
        <v/>
      </c>
    </row>
    <row r="14584">
      <c r="A14584" s="40">
        <f>IF(GL_Paste!$B14581="","",N(GL_Paste!$H14581)-N(GL_Paste!$G14581))</f>
        <v/>
      </c>
      <c r="B14584" s="43">
        <f>IF(GL_Paste!$B14581="","",DATE(YEAR(GL_Paste!$E14581),MONTH(GL_Paste!$E14581),1))</f>
        <v/>
      </c>
      <c r="C14584">
        <f>IF(GL_Paste!$B14581="","",IF(TRIM(GL_Paste!$M14581)&lt;&gt;"",TRIM(GL_Paste!$M14581),IFERROR(MID(GL_Paste!$I14581,FIND("[",GL_Paste!$I14581)+1,FIND("]",GL_Paste!$I14581)-FIND("[",GL_Paste!$I14581)-1),"")))</f>
        <v/>
      </c>
      <c r="D14584">
        <f>IF(GL_Paste!$B14581="","",IFERROR(INDEX(DeptName,MATCH($C14584,DeptTag,0)),"UNALLOCATED"))</f>
        <v/>
      </c>
      <c r="E14584">
        <f>IF(GL_Paste!$B14581="","",IFERROR(INDEX(AcctCat,MATCH(GL_Paste!$B14581&amp;"",AcctCode,0)),"UNKNOWN"))</f>
        <v/>
      </c>
      <c r="F14584">
        <f>IF(GL_Paste!$B14581="","",IFERROR(INDEX(AcctSub,MATCH(GL_Paste!$B14581&amp;"",AcctCode,0)),"UNKNOWN"))</f>
        <v/>
      </c>
    </row>
    <row r="14585">
      <c r="A14585" s="40">
        <f>IF(GL_Paste!$B14582="","",N(GL_Paste!$H14582)-N(GL_Paste!$G14582))</f>
        <v/>
      </c>
      <c r="B14585" s="43">
        <f>IF(GL_Paste!$B14582="","",DATE(YEAR(GL_Paste!$E14582),MONTH(GL_Paste!$E14582),1))</f>
        <v/>
      </c>
      <c r="C14585">
        <f>IF(GL_Paste!$B14582="","",IF(TRIM(GL_Paste!$M14582)&lt;&gt;"",TRIM(GL_Paste!$M14582),IFERROR(MID(GL_Paste!$I14582,FIND("[",GL_Paste!$I14582)+1,FIND("]",GL_Paste!$I14582)-FIND("[",GL_Paste!$I14582)-1),"")))</f>
        <v/>
      </c>
      <c r="D14585">
        <f>IF(GL_Paste!$B14582="","",IFERROR(INDEX(DeptName,MATCH($C14585,DeptTag,0)),"UNALLOCATED"))</f>
        <v/>
      </c>
      <c r="E14585">
        <f>IF(GL_Paste!$B14582="","",IFERROR(INDEX(AcctCat,MATCH(GL_Paste!$B14582&amp;"",AcctCode,0)),"UNKNOWN"))</f>
        <v/>
      </c>
      <c r="F14585">
        <f>IF(GL_Paste!$B14582="","",IFERROR(INDEX(AcctSub,MATCH(GL_Paste!$B14582&amp;"",AcctCode,0)),"UNKNOWN"))</f>
        <v/>
      </c>
    </row>
    <row r="14586">
      <c r="A14586" s="40">
        <f>IF(GL_Paste!$B14583="","",N(GL_Paste!$H14583)-N(GL_Paste!$G14583))</f>
        <v/>
      </c>
      <c r="B14586" s="43">
        <f>IF(GL_Paste!$B14583="","",DATE(YEAR(GL_Paste!$E14583),MONTH(GL_Paste!$E14583),1))</f>
        <v/>
      </c>
      <c r="C14586">
        <f>IF(GL_Paste!$B14583="","",IF(TRIM(GL_Paste!$M14583)&lt;&gt;"",TRIM(GL_Paste!$M14583),IFERROR(MID(GL_Paste!$I14583,FIND("[",GL_Paste!$I14583)+1,FIND("]",GL_Paste!$I14583)-FIND("[",GL_Paste!$I14583)-1),"")))</f>
        <v/>
      </c>
      <c r="D14586">
        <f>IF(GL_Paste!$B14583="","",IFERROR(INDEX(DeptName,MATCH($C14586,DeptTag,0)),"UNALLOCATED"))</f>
        <v/>
      </c>
      <c r="E14586">
        <f>IF(GL_Paste!$B14583="","",IFERROR(INDEX(AcctCat,MATCH(GL_Paste!$B14583&amp;"",AcctCode,0)),"UNKNOWN"))</f>
        <v/>
      </c>
      <c r="F14586">
        <f>IF(GL_Paste!$B14583="","",IFERROR(INDEX(AcctSub,MATCH(GL_Paste!$B14583&amp;"",AcctCode,0)),"UNKNOWN"))</f>
        <v/>
      </c>
    </row>
    <row r="14587">
      <c r="A14587" s="40">
        <f>IF(GL_Paste!$B14584="","",N(GL_Paste!$H14584)-N(GL_Paste!$G14584))</f>
        <v/>
      </c>
      <c r="B14587" s="43">
        <f>IF(GL_Paste!$B14584="","",DATE(YEAR(GL_Paste!$E14584),MONTH(GL_Paste!$E14584),1))</f>
        <v/>
      </c>
      <c r="C14587">
        <f>IF(GL_Paste!$B14584="","",IF(TRIM(GL_Paste!$M14584)&lt;&gt;"",TRIM(GL_Paste!$M14584),IFERROR(MID(GL_Paste!$I14584,FIND("[",GL_Paste!$I14584)+1,FIND("]",GL_Paste!$I14584)-FIND("[",GL_Paste!$I14584)-1),"")))</f>
        <v/>
      </c>
      <c r="D14587">
        <f>IF(GL_Paste!$B14584="","",IFERROR(INDEX(DeptName,MATCH($C14587,DeptTag,0)),"UNALLOCATED"))</f>
        <v/>
      </c>
      <c r="E14587">
        <f>IF(GL_Paste!$B14584="","",IFERROR(INDEX(AcctCat,MATCH(GL_Paste!$B14584&amp;"",AcctCode,0)),"UNKNOWN"))</f>
        <v/>
      </c>
      <c r="F14587">
        <f>IF(GL_Paste!$B14584="","",IFERROR(INDEX(AcctSub,MATCH(GL_Paste!$B14584&amp;"",AcctCode,0)),"UNKNOWN"))</f>
        <v/>
      </c>
    </row>
    <row r="14588">
      <c r="A14588" s="40">
        <f>IF(GL_Paste!$B14585="","",N(GL_Paste!$H14585)-N(GL_Paste!$G14585))</f>
        <v/>
      </c>
      <c r="B14588" s="43">
        <f>IF(GL_Paste!$B14585="","",DATE(YEAR(GL_Paste!$E14585),MONTH(GL_Paste!$E14585),1))</f>
        <v/>
      </c>
      <c r="C14588">
        <f>IF(GL_Paste!$B14585="","",IF(TRIM(GL_Paste!$M14585)&lt;&gt;"",TRIM(GL_Paste!$M14585),IFERROR(MID(GL_Paste!$I14585,FIND("[",GL_Paste!$I14585)+1,FIND("]",GL_Paste!$I14585)-FIND("[",GL_Paste!$I14585)-1),"")))</f>
        <v/>
      </c>
      <c r="D14588">
        <f>IF(GL_Paste!$B14585="","",IFERROR(INDEX(DeptName,MATCH($C14588,DeptTag,0)),"UNALLOCATED"))</f>
        <v/>
      </c>
      <c r="E14588">
        <f>IF(GL_Paste!$B14585="","",IFERROR(INDEX(AcctCat,MATCH(GL_Paste!$B14585&amp;"",AcctCode,0)),"UNKNOWN"))</f>
        <v/>
      </c>
      <c r="F14588">
        <f>IF(GL_Paste!$B14585="","",IFERROR(INDEX(AcctSub,MATCH(GL_Paste!$B14585&amp;"",AcctCode,0)),"UNKNOWN"))</f>
        <v/>
      </c>
    </row>
    <row r="14589">
      <c r="A14589" s="40">
        <f>IF(GL_Paste!$B14586="","",N(GL_Paste!$H14586)-N(GL_Paste!$G14586))</f>
        <v/>
      </c>
      <c r="B14589" s="43">
        <f>IF(GL_Paste!$B14586="","",DATE(YEAR(GL_Paste!$E14586),MONTH(GL_Paste!$E14586),1))</f>
        <v/>
      </c>
      <c r="C14589">
        <f>IF(GL_Paste!$B14586="","",IF(TRIM(GL_Paste!$M14586)&lt;&gt;"",TRIM(GL_Paste!$M14586),IFERROR(MID(GL_Paste!$I14586,FIND("[",GL_Paste!$I14586)+1,FIND("]",GL_Paste!$I14586)-FIND("[",GL_Paste!$I14586)-1),"")))</f>
        <v/>
      </c>
      <c r="D14589">
        <f>IF(GL_Paste!$B14586="","",IFERROR(INDEX(DeptName,MATCH($C14589,DeptTag,0)),"UNALLOCATED"))</f>
        <v/>
      </c>
      <c r="E14589">
        <f>IF(GL_Paste!$B14586="","",IFERROR(INDEX(AcctCat,MATCH(GL_Paste!$B14586&amp;"",AcctCode,0)),"UNKNOWN"))</f>
        <v/>
      </c>
      <c r="F14589">
        <f>IF(GL_Paste!$B14586="","",IFERROR(INDEX(AcctSub,MATCH(GL_Paste!$B14586&amp;"",AcctCode,0)),"UNKNOWN"))</f>
        <v/>
      </c>
    </row>
    <row r="14590">
      <c r="A14590" s="40">
        <f>IF(GL_Paste!$B14587="","",N(GL_Paste!$H14587)-N(GL_Paste!$G14587))</f>
        <v/>
      </c>
      <c r="B14590" s="43">
        <f>IF(GL_Paste!$B14587="","",DATE(YEAR(GL_Paste!$E14587),MONTH(GL_Paste!$E14587),1))</f>
        <v/>
      </c>
      <c r="C14590">
        <f>IF(GL_Paste!$B14587="","",IF(TRIM(GL_Paste!$M14587)&lt;&gt;"",TRIM(GL_Paste!$M14587),IFERROR(MID(GL_Paste!$I14587,FIND("[",GL_Paste!$I14587)+1,FIND("]",GL_Paste!$I14587)-FIND("[",GL_Paste!$I14587)-1),"")))</f>
        <v/>
      </c>
      <c r="D14590">
        <f>IF(GL_Paste!$B14587="","",IFERROR(INDEX(DeptName,MATCH($C14590,DeptTag,0)),"UNALLOCATED"))</f>
        <v/>
      </c>
      <c r="E14590">
        <f>IF(GL_Paste!$B14587="","",IFERROR(INDEX(AcctCat,MATCH(GL_Paste!$B14587&amp;"",AcctCode,0)),"UNKNOWN"))</f>
        <v/>
      </c>
      <c r="F14590">
        <f>IF(GL_Paste!$B14587="","",IFERROR(INDEX(AcctSub,MATCH(GL_Paste!$B14587&amp;"",AcctCode,0)),"UNKNOWN"))</f>
        <v/>
      </c>
    </row>
    <row r="14591">
      <c r="A14591" s="40">
        <f>IF(GL_Paste!$B14588="","",N(GL_Paste!$H14588)-N(GL_Paste!$G14588))</f>
        <v/>
      </c>
      <c r="B14591" s="43">
        <f>IF(GL_Paste!$B14588="","",DATE(YEAR(GL_Paste!$E14588),MONTH(GL_Paste!$E14588),1))</f>
        <v/>
      </c>
      <c r="C14591">
        <f>IF(GL_Paste!$B14588="","",IF(TRIM(GL_Paste!$M14588)&lt;&gt;"",TRIM(GL_Paste!$M14588),IFERROR(MID(GL_Paste!$I14588,FIND("[",GL_Paste!$I14588)+1,FIND("]",GL_Paste!$I14588)-FIND("[",GL_Paste!$I14588)-1),"")))</f>
        <v/>
      </c>
      <c r="D14591">
        <f>IF(GL_Paste!$B14588="","",IFERROR(INDEX(DeptName,MATCH($C14591,DeptTag,0)),"UNALLOCATED"))</f>
        <v/>
      </c>
      <c r="E14591">
        <f>IF(GL_Paste!$B14588="","",IFERROR(INDEX(AcctCat,MATCH(GL_Paste!$B14588&amp;"",AcctCode,0)),"UNKNOWN"))</f>
        <v/>
      </c>
      <c r="F14591">
        <f>IF(GL_Paste!$B14588="","",IFERROR(INDEX(AcctSub,MATCH(GL_Paste!$B14588&amp;"",AcctCode,0)),"UNKNOWN"))</f>
        <v/>
      </c>
    </row>
    <row r="14592">
      <c r="A14592" s="40">
        <f>IF(GL_Paste!$B14589="","",N(GL_Paste!$H14589)-N(GL_Paste!$G14589))</f>
        <v/>
      </c>
      <c r="B14592" s="43">
        <f>IF(GL_Paste!$B14589="","",DATE(YEAR(GL_Paste!$E14589),MONTH(GL_Paste!$E14589),1))</f>
        <v/>
      </c>
      <c r="C14592">
        <f>IF(GL_Paste!$B14589="","",IF(TRIM(GL_Paste!$M14589)&lt;&gt;"",TRIM(GL_Paste!$M14589),IFERROR(MID(GL_Paste!$I14589,FIND("[",GL_Paste!$I14589)+1,FIND("]",GL_Paste!$I14589)-FIND("[",GL_Paste!$I14589)-1),"")))</f>
        <v/>
      </c>
      <c r="D14592">
        <f>IF(GL_Paste!$B14589="","",IFERROR(INDEX(DeptName,MATCH($C14592,DeptTag,0)),"UNALLOCATED"))</f>
        <v/>
      </c>
      <c r="E14592">
        <f>IF(GL_Paste!$B14589="","",IFERROR(INDEX(AcctCat,MATCH(GL_Paste!$B14589&amp;"",AcctCode,0)),"UNKNOWN"))</f>
        <v/>
      </c>
      <c r="F14592">
        <f>IF(GL_Paste!$B14589="","",IFERROR(INDEX(AcctSub,MATCH(GL_Paste!$B14589&amp;"",AcctCode,0)),"UNKNOWN"))</f>
        <v/>
      </c>
    </row>
    <row r="14593">
      <c r="A14593" s="40">
        <f>IF(GL_Paste!$B14590="","",N(GL_Paste!$H14590)-N(GL_Paste!$G14590))</f>
        <v/>
      </c>
      <c r="B14593" s="43">
        <f>IF(GL_Paste!$B14590="","",DATE(YEAR(GL_Paste!$E14590),MONTH(GL_Paste!$E14590),1))</f>
        <v/>
      </c>
      <c r="C14593">
        <f>IF(GL_Paste!$B14590="","",IF(TRIM(GL_Paste!$M14590)&lt;&gt;"",TRIM(GL_Paste!$M14590),IFERROR(MID(GL_Paste!$I14590,FIND("[",GL_Paste!$I14590)+1,FIND("]",GL_Paste!$I14590)-FIND("[",GL_Paste!$I14590)-1),"")))</f>
        <v/>
      </c>
      <c r="D14593">
        <f>IF(GL_Paste!$B14590="","",IFERROR(INDEX(DeptName,MATCH($C14593,DeptTag,0)),"UNALLOCATED"))</f>
        <v/>
      </c>
      <c r="E14593">
        <f>IF(GL_Paste!$B14590="","",IFERROR(INDEX(AcctCat,MATCH(GL_Paste!$B14590&amp;"",AcctCode,0)),"UNKNOWN"))</f>
        <v/>
      </c>
      <c r="F14593">
        <f>IF(GL_Paste!$B14590="","",IFERROR(INDEX(AcctSub,MATCH(GL_Paste!$B14590&amp;"",AcctCode,0)),"UNKNOWN"))</f>
        <v/>
      </c>
    </row>
    <row r="14594">
      <c r="A14594" s="40">
        <f>IF(GL_Paste!$B14591="","",N(GL_Paste!$H14591)-N(GL_Paste!$G14591))</f>
        <v/>
      </c>
      <c r="B14594" s="43">
        <f>IF(GL_Paste!$B14591="","",DATE(YEAR(GL_Paste!$E14591),MONTH(GL_Paste!$E14591),1))</f>
        <v/>
      </c>
      <c r="C14594">
        <f>IF(GL_Paste!$B14591="","",IF(TRIM(GL_Paste!$M14591)&lt;&gt;"",TRIM(GL_Paste!$M14591),IFERROR(MID(GL_Paste!$I14591,FIND("[",GL_Paste!$I14591)+1,FIND("]",GL_Paste!$I14591)-FIND("[",GL_Paste!$I14591)-1),"")))</f>
        <v/>
      </c>
      <c r="D14594">
        <f>IF(GL_Paste!$B14591="","",IFERROR(INDEX(DeptName,MATCH($C14594,DeptTag,0)),"UNALLOCATED"))</f>
        <v/>
      </c>
      <c r="E14594">
        <f>IF(GL_Paste!$B14591="","",IFERROR(INDEX(AcctCat,MATCH(GL_Paste!$B14591&amp;"",AcctCode,0)),"UNKNOWN"))</f>
        <v/>
      </c>
      <c r="F14594">
        <f>IF(GL_Paste!$B14591="","",IFERROR(INDEX(AcctSub,MATCH(GL_Paste!$B14591&amp;"",AcctCode,0)),"UNKNOWN"))</f>
        <v/>
      </c>
    </row>
    <row r="14595">
      <c r="A14595" s="40">
        <f>IF(GL_Paste!$B14592="","",N(GL_Paste!$H14592)-N(GL_Paste!$G14592))</f>
        <v/>
      </c>
      <c r="B14595" s="43">
        <f>IF(GL_Paste!$B14592="","",DATE(YEAR(GL_Paste!$E14592),MONTH(GL_Paste!$E14592),1))</f>
        <v/>
      </c>
      <c r="C14595">
        <f>IF(GL_Paste!$B14592="","",IF(TRIM(GL_Paste!$M14592)&lt;&gt;"",TRIM(GL_Paste!$M14592),IFERROR(MID(GL_Paste!$I14592,FIND("[",GL_Paste!$I14592)+1,FIND("]",GL_Paste!$I14592)-FIND("[",GL_Paste!$I14592)-1),"")))</f>
        <v/>
      </c>
      <c r="D14595">
        <f>IF(GL_Paste!$B14592="","",IFERROR(INDEX(DeptName,MATCH($C14595,DeptTag,0)),"UNALLOCATED"))</f>
        <v/>
      </c>
      <c r="E14595">
        <f>IF(GL_Paste!$B14592="","",IFERROR(INDEX(AcctCat,MATCH(GL_Paste!$B14592&amp;"",AcctCode,0)),"UNKNOWN"))</f>
        <v/>
      </c>
      <c r="F14595">
        <f>IF(GL_Paste!$B14592="","",IFERROR(INDEX(AcctSub,MATCH(GL_Paste!$B14592&amp;"",AcctCode,0)),"UNKNOWN"))</f>
        <v/>
      </c>
    </row>
    <row r="14596">
      <c r="A14596" s="40">
        <f>IF(GL_Paste!$B14593="","",N(GL_Paste!$H14593)-N(GL_Paste!$G14593))</f>
        <v/>
      </c>
      <c r="B14596" s="43">
        <f>IF(GL_Paste!$B14593="","",DATE(YEAR(GL_Paste!$E14593),MONTH(GL_Paste!$E14593),1))</f>
        <v/>
      </c>
      <c r="C14596">
        <f>IF(GL_Paste!$B14593="","",IF(TRIM(GL_Paste!$M14593)&lt;&gt;"",TRIM(GL_Paste!$M14593),IFERROR(MID(GL_Paste!$I14593,FIND("[",GL_Paste!$I14593)+1,FIND("]",GL_Paste!$I14593)-FIND("[",GL_Paste!$I14593)-1),"")))</f>
        <v/>
      </c>
      <c r="D14596">
        <f>IF(GL_Paste!$B14593="","",IFERROR(INDEX(DeptName,MATCH($C14596,DeptTag,0)),"UNALLOCATED"))</f>
        <v/>
      </c>
      <c r="E14596">
        <f>IF(GL_Paste!$B14593="","",IFERROR(INDEX(AcctCat,MATCH(GL_Paste!$B14593&amp;"",AcctCode,0)),"UNKNOWN"))</f>
        <v/>
      </c>
      <c r="F14596">
        <f>IF(GL_Paste!$B14593="","",IFERROR(INDEX(AcctSub,MATCH(GL_Paste!$B14593&amp;"",AcctCode,0)),"UNKNOWN"))</f>
        <v/>
      </c>
    </row>
    <row r="14597">
      <c r="A14597" s="40">
        <f>IF(GL_Paste!$B14594="","",N(GL_Paste!$H14594)-N(GL_Paste!$G14594))</f>
        <v/>
      </c>
      <c r="B14597" s="43">
        <f>IF(GL_Paste!$B14594="","",DATE(YEAR(GL_Paste!$E14594),MONTH(GL_Paste!$E14594),1))</f>
        <v/>
      </c>
      <c r="C14597">
        <f>IF(GL_Paste!$B14594="","",IF(TRIM(GL_Paste!$M14594)&lt;&gt;"",TRIM(GL_Paste!$M14594),IFERROR(MID(GL_Paste!$I14594,FIND("[",GL_Paste!$I14594)+1,FIND("]",GL_Paste!$I14594)-FIND("[",GL_Paste!$I14594)-1),"")))</f>
        <v/>
      </c>
      <c r="D14597">
        <f>IF(GL_Paste!$B14594="","",IFERROR(INDEX(DeptName,MATCH($C14597,DeptTag,0)),"UNALLOCATED"))</f>
        <v/>
      </c>
      <c r="E14597">
        <f>IF(GL_Paste!$B14594="","",IFERROR(INDEX(AcctCat,MATCH(GL_Paste!$B14594&amp;"",AcctCode,0)),"UNKNOWN"))</f>
        <v/>
      </c>
      <c r="F14597">
        <f>IF(GL_Paste!$B14594="","",IFERROR(INDEX(AcctSub,MATCH(GL_Paste!$B14594&amp;"",AcctCode,0)),"UNKNOWN"))</f>
        <v/>
      </c>
    </row>
    <row r="14598">
      <c r="A14598" s="40">
        <f>IF(GL_Paste!$B14595="","",N(GL_Paste!$H14595)-N(GL_Paste!$G14595))</f>
        <v/>
      </c>
      <c r="B14598" s="43">
        <f>IF(GL_Paste!$B14595="","",DATE(YEAR(GL_Paste!$E14595),MONTH(GL_Paste!$E14595),1))</f>
        <v/>
      </c>
      <c r="C14598">
        <f>IF(GL_Paste!$B14595="","",IF(TRIM(GL_Paste!$M14595)&lt;&gt;"",TRIM(GL_Paste!$M14595),IFERROR(MID(GL_Paste!$I14595,FIND("[",GL_Paste!$I14595)+1,FIND("]",GL_Paste!$I14595)-FIND("[",GL_Paste!$I14595)-1),"")))</f>
        <v/>
      </c>
      <c r="D14598">
        <f>IF(GL_Paste!$B14595="","",IFERROR(INDEX(DeptName,MATCH($C14598,DeptTag,0)),"UNALLOCATED"))</f>
        <v/>
      </c>
      <c r="E14598">
        <f>IF(GL_Paste!$B14595="","",IFERROR(INDEX(AcctCat,MATCH(GL_Paste!$B14595&amp;"",AcctCode,0)),"UNKNOWN"))</f>
        <v/>
      </c>
      <c r="F14598">
        <f>IF(GL_Paste!$B14595="","",IFERROR(INDEX(AcctSub,MATCH(GL_Paste!$B14595&amp;"",AcctCode,0)),"UNKNOWN"))</f>
        <v/>
      </c>
    </row>
    <row r="14599">
      <c r="A14599" s="40">
        <f>IF(GL_Paste!$B14596="","",N(GL_Paste!$H14596)-N(GL_Paste!$G14596))</f>
        <v/>
      </c>
      <c r="B14599" s="43">
        <f>IF(GL_Paste!$B14596="","",DATE(YEAR(GL_Paste!$E14596),MONTH(GL_Paste!$E14596),1))</f>
        <v/>
      </c>
      <c r="C14599">
        <f>IF(GL_Paste!$B14596="","",IF(TRIM(GL_Paste!$M14596)&lt;&gt;"",TRIM(GL_Paste!$M14596),IFERROR(MID(GL_Paste!$I14596,FIND("[",GL_Paste!$I14596)+1,FIND("]",GL_Paste!$I14596)-FIND("[",GL_Paste!$I14596)-1),"")))</f>
        <v/>
      </c>
      <c r="D14599">
        <f>IF(GL_Paste!$B14596="","",IFERROR(INDEX(DeptName,MATCH($C14599,DeptTag,0)),"UNALLOCATED"))</f>
        <v/>
      </c>
      <c r="E14599">
        <f>IF(GL_Paste!$B14596="","",IFERROR(INDEX(AcctCat,MATCH(GL_Paste!$B14596&amp;"",AcctCode,0)),"UNKNOWN"))</f>
        <v/>
      </c>
      <c r="F14599">
        <f>IF(GL_Paste!$B14596="","",IFERROR(INDEX(AcctSub,MATCH(GL_Paste!$B14596&amp;"",AcctCode,0)),"UNKNOWN"))</f>
        <v/>
      </c>
    </row>
    <row r="14600">
      <c r="A14600" s="40">
        <f>IF(GL_Paste!$B14597="","",N(GL_Paste!$H14597)-N(GL_Paste!$G14597))</f>
        <v/>
      </c>
      <c r="B14600" s="43">
        <f>IF(GL_Paste!$B14597="","",DATE(YEAR(GL_Paste!$E14597),MONTH(GL_Paste!$E14597),1))</f>
        <v/>
      </c>
      <c r="C14600">
        <f>IF(GL_Paste!$B14597="","",IF(TRIM(GL_Paste!$M14597)&lt;&gt;"",TRIM(GL_Paste!$M14597),IFERROR(MID(GL_Paste!$I14597,FIND("[",GL_Paste!$I14597)+1,FIND("]",GL_Paste!$I14597)-FIND("[",GL_Paste!$I14597)-1),"")))</f>
        <v/>
      </c>
      <c r="D14600">
        <f>IF(GL_Paste!$B14597="","",IFERROR(INDEX(DeptName,MATCH($C14600,DeptTag,0)),"UNALLOCATED"))</f>
        <v/>
      </c>
      <c r="E14600">
        <f>IF(GL_Paste!$B14597="","",IFERROR(INDEX(AcctCat,MATCH(GL_Paste!$B14597&amp;"",AcctCode,0)),"UNKNOWN"))</f>
        <v/>
      </c>
      <c r="F14600">
        <f>IF(GL_Paste!$B14597="","",IFERROR(INDEX(AcctSub,MATCH(GL_Paste!$B14597&amp;"",AcctCode,0)),"UNKNOWN"))</f>
        <v/>
      </c>
    </row>
    <row r="14601">
      <c r="A14601" s="40">
        <f>IF(GL_Paste!$B14598="","",N(GL_Paste!$H14598)-N(GL_Paste!$G14598))</f>
        <v/>
      </c>
      <c r="B14601" s="43">
        <f>IF(GL_Paste!$B14598="","",DATE(YEAR(GL_Paste!$E14598),MONTH(GL_Paste!$E14598),1))</f>
        <v/>
      </c>
      <c r="C14601">
        <f>IF(GL_Paste!$B14598="","",IF(TRIM(GL_Paste!$M14598)&lt;&gt;"",TRIM(GL_Paste!$M14598),IFERROR(MID(GL_Paste!$I14598,FIND("[",GL_Paste!$I14598)+1,FIND("]",GL_Paste!$I14598)-FIND("[",GL_Paste!$I14598)-1),"")))</f>
        <v/>
      </c>
      <c r="D14601">
        <f>IF(GL_Paste!$B14598="","",IFERROR(INDEX(DeptName,MATCH($C14601,DeptTag,0)),"UNALLOCATED"))</f>
        <v/>
      </c>
      <c r="E14601">
        <f>IF(GL_Paste!$B14598="","",IFERROR(INDEX(AcctCat,MATCH(GL_Paste!$B14598&amp;"",AcctCode,0)),"UNKNOWN"))</f>
        <v/>
      </c>
      <c r="F14601">
        <f>IF(GL_Paste!$B14598="","",IFERROR(INDEX(AcctSub,MATCH(GL_Paste!$B14598&amp;"",AcctCode,0)),"UNKNOWN"))</f>
        <v/>
      </c>
    </row>
    <row r="14602">
      <c r="A14602" s="40">
        <f>IF(GL_Paste!$B14599="","",N(GL_Paste!$H14599)-N(GL_Paste!$G14599))</f>
        <v/>
      </c>
      <c r="B14602" s="43">
        <f>IF(GL_Paste!$B14599="","",DATE(YEAR(GL_Paste!$E14599),MONTH(GL_Paste!$E14599),1))</f>
        <v/>
      </c>
      <c r="C14602">
        <f>IF(GL_Paste!$B14599="","",IF(TRIM(GL_Paste!$M14599)&lt;&gt;"",TRIM(GL_Paste!$M14599),IFERROR(MID(GL_Paste!$I14599,FIND("[",GL_Paste!$I14599)+1,FIND("]",GL_Paste!$I14599)-FIND("[",GL_Paste!$I14599)-1),"")))</f>
        <v/>
      </c>
      <c r="D14602">
        <f>IF(GL_Paste!$B14599="","",IFERROR(INDEX(DeptName,MATCH($C14602,DeptTag,0)),"UNALLOCATED"))</f>
        <v/>
      </c>
      <c r="E14602">
        <f>IF(GL_Paste!$B14599="","",IFERROR(INDEX(AcctCat,MATCH(GL_Paste!$B14599&amp;"",AcctCode,0)),"UNKNOWN"))</f>
        <v/>
      </c>
      <c r="F14602">
        <f>IF(GL_Paste!$B14599="","",IFERROR(INDEX(AcctSub,MATCH(GL_Paste!$B14599&amp;"",AcctCode,0)),"UNKNOWN"))</f>
        <v/>
      </c>
    </row>
    <row r="14603">
      <c r="A14603" s="40">
        <f>IF(GL_Paste!$B14600="","",N(GL_Paste!$H14600)-N(GL_Paste!$G14600))</f>
        <v/>
      </c>
      <c r="B14603" s="43">
        <f>IF(GL_Paste!$B14600="","",DATE(YEAR(GL_Paste!$E14600),MONTH(GL_Paste!$E14600),1))</f>
        <v/>
      </c>
      <c r="C14603">
        <f>IF(GL_Paste!$B14600="","",IF(TRIM(GL_Paste!$M14600)&lt;&gt;"",TRIM(GL_Paste!$M14600),IFERROR(MID(GL_Paste!$I14600,FIND("[",GL_Paste!$I14600)+1,FIND("]",GL_Paste!$I14600)-FIND("[",GL_Paste!$I14600)-1),"")))</f>
        <v/>
      </c>
      <c r="D14603">
        <f>IF(GL_Paste!$B14600="","",IFERROR(INDEX(DeptName,MATCH($C14603,DeptTag,0)),"UNALLOCATED"))</f>
        <v/>
      </c>
      <c r="E14603">
        <f>IF(GL_Paste!$B14600="","",IFERROR(INDEX(AcctCat,MATCH(GL_Paste!$B14600&amp;"",AcctCode,0)),"UNKNOWN"))</f>
        <v/>
      </c>
      <c r="F14603">
        <f>IF(GL_Paste!$B14600="","",IFERROR(INDEX(AcctSub,MATCH(GL_Paste!$B14600&amp;"",AcctCode,0)),"UNKNOWN"))</f>
        <v/>
      </c>
    </row>
    <row r="14604">
      <c r="A14604" s="40">
        <f>IF(GL_Paste!$B14601="","",N(GL_Paste!$H14601)-N(GL_Paste!$G14601))</f>
        <v/>
      </c>
      <c r="B14604" s="43">
        <f>IF(GL_Paste!$B14601="","",DATE(YEAR(GL_Paste!$E14601),MONTH(GL_Paste!$E14601),1))</f>
        <v/>
      </c>
      <c r="C14604">
        <f>IF(GL_Paste!$B14601="","",IF(TRIM(GL_Paste!$M14601)&lt;&gt;"",TRIM(GL_Paste!$M14601),IFERROR(MID(GL_Paste!$I14601,FIND("[",GL_Paste!$I14601)+1,FIND("]",GL_Paste!$I14601)-FIND("[",GL_Paste!$I14601)-1),"")))</f>
        <v/>
      </c>
      <c r="D14604">
        <f>IF(GL_Paste!$B14601="","",IFERROR(INDEX(DeptName,MATCH($C14604,DeptTag,0)),"UNALLOCATED"))</f>
        <v/>
      </c>
      <c r="E14604">
        <f>IF(GL_Paste!$B14601="","",IFERROR(INDEX(AcctCat,MATCH(GL_Paste!$B14601&amp;"",AcctCode,0)),"UNKNOWN"))</f>
        <v/>
      </c>
      <c r="F14604">
        <f>IF(GL_Paste!$B14601="","",IFERROR(INDEX(AcctSub,MATCH(GL_Paste!$B14601&amp;"",AcctCode,0)),"UNKNOWN"))</f>
        <v/>
      </c>
    </row>
    <row r="14605">
      <c r="A14605" s="40">
        <f>IF(GL_Paste!$B14602="","",N(GL_Paste!$H14602)-N(GL_Paste!$G14602))</f>
        <v/>
      </c>
      <c r="B14605" s="43">
        <f>IF(GL_Paste!$B14602="","",DATE(YEAR(GL_Paste!$E14602),MONTH(GL_Paste!$E14602),1))</f>
        <v/>
      </c>
      <c r="C14605">
        <f>IF(GL_Paste!$B14602="","",IF(TRIM(GL_Paste!$M14602)&lt;&gt;"",TRIM(GL_Paste!$M14602),IFERROR(MID(GL_Paste!$I14602,FIND("[",GL_Paste!$I14602)+1,FIND("]",GL_Paste!$I14602)-FIND("[",GL_Paste!$I14602)-1),"")))</f>
        <v/>
      </c>
      <c r="D14605">
        <f>IF(GL_Paste!$B14602="","",IFERROR(INDEX(DeptName,MATCH($C14605,DeptTag,0)),"UNALLOCATED"))</f>
        <v/>
      </c>
      <c r="E14605">
        <f>IF(GL_Paste!$B14602="","",IFERROR(INDEX(AcctCat,MATCH(GL_Paste!$B14602&amp;"",AcctCode,0)),"UNKNOWN"))</f>
        <v/>
      </c>
      <c r="F14605">
        <f>IF(GL_Paste!$B14602="","",IFERROR(INDEX(AcctSub,MATCH(GL_Paste!$B14602&amp;"",AcctCode,0)),"UNKNOWN"))</f>
        <v/>
      </c>
    </row>
    <row r="14606">
      <c r="A14606" s="40">
        <f>IF(GL_Paste!$B14603="","",N(GL_Paste!$H14603)-N(GL_Paste!$G14603))</f>
        <v/>
      </c>
      <c r="B14606" s="43">
        <f>IF(GL_Paste!$B14603="","",DATE(YEAR(GL_Paste!$E14603),MONTH(GL_Paste!$E14603),1))</f>
        <v/>
      </c>
      <c r="C14606">
        <f>IF(GL_Paste!$B14603="","",IF(TRIM(GL_Paste!$M14603)&lt;&gt;"",TRIM(GL_Paste!$M14603),IFERROR(MID(GL_Paste!$I14603,FIND("[",GL_Paste!$I14603)+1,FIND("]",GL_Paste!$I14603)-FIND("[",GL_Paste!$I14603)-1),"")))</f>
        <v/>
      </c>
      <c r="D14606">
        <f>IF(GL_Paste!$B14603="","",IFERROR(INDEX(DeptName,MATCH($C14606,DeptTag,0)),"UNALLOCATED"))</f>
        <v/>
      </c>
      <c r="E14606">
        <f>IF(GL_Paste!$B14603="","",IFERROR(INDEX(AcctCat,MATCH(GL_Paste!$B14603&amp;"",AcctCode,0)),"UNKNOWN"))</f>
        <v/>
      </c>
      <c r="F14606">
        <f>IF(GL_Paste!$B14603="","",IFERROR(INDEX(AcctSub,MATCH(GL_Paste!$B14603&amp;"",AcctCode,0)),"UNKNOWN"))</f>
        <v/>
      </c>
    </row>
    <row r="14607">
      <c r="A14607" s="40">
        <f>IF(GL_Paste!$B14604="","",N(GL_Paste!$H14604)-N(GL_Paste!$G14604))</f>
        <v/>
      </c>
      <c r="B14607" s="43">
        <f>IF(GL_Paste!$B14604="","",DATE(YEAR(GL_Paste!$E14604),MONTH(GL_Paste!$E14604),1))</f>
        <v/>
      </c>
      <c r="C14607">
        <f>IF(GL_Paste!$B14604="","",IF(TRIM(GL_Paste!$M14604)&lt;&gt;"",TRIM(GL_Paste!$M14604),IFERROR(MID(GL_Paste!$I14604,FIND("[",GL_Paste!$I14604)+1,FIND("]",GL_Paste!$I14604)-FIND("[",GL_Paste!$I14604)-1),"")))</f>
        <v/>
      </c>
      <c r="D14607">
        <f>IF(GL_Paste!$B14604="","",IFERROR(INDEX(DeptName,MATCH($C14607,DeptTag,0)),"UNALLOCATED"))</f>
        <v/>
      </c>
      <c r="E14607">
        <f>IF(GL_Paste!$B14604="","",IFERROR(INDEX(AcctCat,MATCH(GL_Paste!$B14604&amp;"",AcctCode,0)),"UNKNOWN"))</f>
        <v/>
      </c>
      <c r="F14607">
        <f>IF(GL_Paste!$B14604="","",IFERROR(INDEX(AcctSub,MATCH(GL_Paste!$B14604&amp;"",AcctCode,0)),"UNKNOWN"))</f>
        <v/>
      </c>
    </row>
    <row r="14608">
      <c r="A14608" s="40">
        <f>IF(GL_Paste!$B14605="","",N(GL_Paste!$H14605)-N(GL_Paste!$G14605))</f>
        <v/>
      </c>
      <c r="B14608" s="43">
        <f>IF(GL_Paste!$B14605="","",DATE(YEAR(GL_Paste!$E14605),MONTH(GL_Paste!$E14605),1))</f>
        <v/>
      </c>
      <c r="C14608">
        <f>IF(GL_Paste!$B14605="","",IF(TRIM(GL_Paste!$M14605)&lt;&gt;"",TRIM(GL_Paste!$M14605),IFERROR(MID(GL_Paste!$I14605,FIND("[",GL_Paste!$I14605)+1,FIND("]",GL_Paste!$I14605)-FIND("[",GL_Paste!$I14605)-1),"")))</f>
        <v/>
      </c>
      <c r="D14608">
        <f>IF(GL_Paste!$B14605="","",IFERROR(INDEX(DeptName,MATCH($C14608,DeptTag,0)),"UNALLOCATED"))</f>
        <v/>
      </c>
      <c r="E14608">
        <f>IF(GL_Paste!$B14605="","",IFERROR(INDEX(AcctCat,MATCH(GL_Paste!$B14605&amp;"",AcctCode,0)),"UNKNOWN"))</f>
        <v/>
      </c>
      <c r="F14608">
        <f>IF(GL_Paste!$B14605="","",IFERROR(INDEX(AcctSub,MATCH(GL_Paste!$B14605&amp;"",AcctCode,0)),"UNKNOWN"))</f>
        <v/>
      </c>
    </row>
    <row r="14609">
      <c r="A14609" s="40">
        <f>IF(GL_Paste!$B14606="","",N(GL_Paste!$H14606)-N(GL_Paste!$G14606))</f>
        <v/>
      </c>
      <c r="B14609" s="43">
        <f>IF(GL_Paste!$B14606="","",DATE(YEAR(GL_Paste!$E14606),MONTH(GL_Paste!$E14606),1))</f>
        <v/>
      </c>
      <c r="C14609">
        <f>IF(GL_Paste!$B14606="","",IF(TRIM(GL_Paste!$M14606)&lt;&gt;"",TRIM(GL_Paste!$M14606),IFERROR(MID(GL_Paste!$I14606,FIND("[",GL_Paste!$I14606)+1,FIND("]",GL_Paste!$I14606)-FIND("[",GL_Paste!$I14606)-1),"")))</f>
        <v/>
      </c>
      <c r="D14609">
        <f>IF(GL_Paste!$B14606="","",IFERROR(INDEX(DeptName,MATCH($C14609,DeptTag,0)),"UNALLOCATED"))</f>
        <v/>
      </c>
      <c r="E14609">
        <f>IF(GL_Paste!$B14606="","",IFERROR(INDEX(AcctCat,MATCH(GL_Paste!$B14606&amp;"",AcctCode,0)),"UNKNOWN"))</f>
        <v/>
      </c>
      <c r="F14609">
        <f>IF(GL_Paste!$B14606="","",IFERROR(INDEX(AcctSub,MATCH(GL_Paste!$B14606&amp;"",AcctCode,0)),"UNKNOWN"))</f>
        <v/>
      </c>
    </row>
    <row r="14610">
      <c r="A14610" s="40">
        <f>IF(GL_Paste!$B14607="","",N(GL_Paste!$H14607)-N(GL_Paste!$G14607))</f>
        <v/>
      </c>
      <c r="B14610" s="43">
        <f>IF(GL_Paste!$B14607="","",DATE(YEAR(GL_Paste!$E14607),MONTH(GL_Paste!$E14607),1))</f>
        <v/>
      </c>
      <c r="C14610">
        <f>IF(GL_Paste!$B14607="","",IF(TRIM(GL_Paste!$M14607)&lt;&gt;"",TRIM(GL_Paste!$M14607),IFERROR(MID(GL_Paste!$I14607,FIND("[",GL_Paste!$I14607)+1,FIND("]",GL_Paste!$I14607)-FIND("[",GL_Paste!$I14607)-1),"")))</f>
        <v/>
      </c>
      <c r="D14610">
        <f>IF(GL_Paste!$B14607="","",IFERROR(INDEX(DeptName,MATCH($C14610,DeptTag,0)),"UNALLOCATED"))</f>
        <v/>
      </c>
      <c r="E14610">
        <f>IF(GL_Paste!$B14607="","",IFERROR(INDEX(AcctCat,MATCH(GL_Paste!$B14607&amp;"",AcctCode,0)),"UNKNOWN"))</f>
        <v/>
      </c>
      <c r="F14610">
        <f>IF(GL_Paste!$B14607="","",IFERROR(INDEX(AcctSub,MATCH(GL_Paste!$B14607&amp;"",AcctCode,0)),"UNKNOWN"))</f>
        <v/>
      </c>
    </row>
    <row r="14611">
      <c r="A14611" s="40">
        <f>IF(GL_Paste!$B14608="","",N(GL_Paste!$H14608)-N(GL_Paste!$G14608))</f>
        <v/>
      </c>
      <c r="B14611" s="43">
        <f>IF(GL_Paste!$B14608="","",DATE(YEAR(GL_Paste!$E14608),MONTH(GL_Paste!$E14608),1))</f>
        <v/>
      </c>
      <c r="C14611">
        <f>IF(GL_Paste!$B14608="","",IF(TRIM(GL_Paste!$M14608)&lt;&gt;"",TRIM(GL_Paste!$M14608),IFERROR(MID(GL_Paste!$I14608,FIND("[",GL_Paste!$I14608)+1,FIND("]",GL_Paste!$I14608)-FIND("[",GL_Paste!$I14608)-1),"")))</f>
        <v/>
      </c>
      <c r="D14611">
        <f>IF(GL_Paste!$B14608="","",IFERROR(INDEX(DeptName,MATCH($C14611,DeptTag,0)),"UNALLOCATED"))</f>
        <v/>
      </c>
      <c r="E14611">
        <f>IF(GL_Paste!$B14608="","",IFERROR(INDEX(AcctCat,MATCH(GL_Paste!$B14608&amp;"",AcctCode,0)),"UNKNOWN"))</f>
        <v/>
      </c>
      <c r="F14611">
        <f>IF(GL_Paste!$B14608="","",IFERROR(INDEX(AcctSub,MATCH(GL_Paste!$B14608&amp;"",AcctCode,0)),"UNKNOWN"))</f>
        <v/>
      </c>
    </row>
    <row r="14612">
      <c r="A14612" s="40">
        <f>IF(GL_Paste!$B14609="","",N(GL_Paste!$H14609)-N(GL_Paste!$G14609))</f>
        <v/>
      </c>
      <c r="B14612" s="43">
        <f>IF(GL_Paste!$B14609="","",DATE(YEAR(GL_Paste!$E14609),MONTH(GL_Paste!$E14609),1))</f>
        <v/>
      </c>
      <c r="C14612">
        <f>IF(GL_Paste!$B14609="","",IF(TRIM(GL_Paste!$M14609)&lt;&gt;"",TRIM(GL_Paste!$M14609),IFERROR(MID(GL_Paste!$I14609,FIND("[",GL_Paste!$I14609)+1,FIND("]",GL_Paste!$I14609)-FIND("[",GL_Paste!$I14609)-1),"")))</f>
        <v/>
      </c>
      <c r="D14612">
        <f>IF(GL_Paste!$B14609="","",IFERROR(INDEX(DeptName,MATCH($C14612,DeptTag,0)),"UNALLOCATED"))</f>
        <v/>
      </c>
      <c r="E14612">
        <f>IF(GL_Paste!$B14609="","",IFERROR(INDEX(AcctCat,MATCH(GL_Paste!$B14609&amp;"",AcctCode,0)),"UNKNOWN"))</f>
        <v/>
      </c>
      <c r="F14612">
        <f>IF(GL_Paste!$B14609="","",IFERROR(INDEX(AcctSub,MATCH(GL_Paste!$B14609&amp;"",AcctCode,0)),"UNKNOWN"))</f>
        <v/>
      </c>
    </row>
    <row r="14613">
      <c r="A14613" s="40">
        <f>IF(GL_Paste!$B14610="","",N(GL_Paste!$H14610)-N(GL_Paste!$G14610))</f>
        <v/>
      </c>
      <c r="B14613" s="43">
        <f>IF(GL_Paste!$B14610="","",DATE(YEAR(GL_Paste!$E14610),MONTH(GL_Paste!$E14610),1))</f>
        <v/>
      </c>
      <c r="C14613">
        <f>IF(GL_Paste!$B14610="","",IF(TRIM(GL_Paste!$M14610)&lt;&gt;"",TRIM(GL_Paste!$M14610),IFERROR(MID(GL_Paste!$I14610,FIND("[",GL_Paste!$I14610)+1,FIND("]",GL_Paste!$I14610)-FIND("[",GL_Paste!$I14610)-1),"")))</f>
        <v/>
      </c>
      <c r="D14613">
        <f>IF(GL_Paste!$B14610="","",IFERROR(INDEX(DeptName,MATCH($C14613,DeptTag,0)),"UNALLOCATED"))</f>
        <v/>
      </c>
      <c r="E14613">
        <f>IF(GL_Paste!$B14610="","",IFERROR(INDEX(AcctCat,MATCH(GL_Paste!$B14610&amp;"",AcctCode,0)),"UNKNOWN"))</f>
        <v/>
      </c>
      <c r="F14613">
        <f>IF(GL_Paste!$B14610="","",IFERROR(INDEX(AcctSub,MATCH(GL_Paste!$B14610&amp;"",AcctCode,0)),"UNKNOWN"))</f>
        <v/>
      </c>
    </row>
    <row r="14614">
      <c r="A14614" s="40">
        <f>IF(GL_Paste!$B14611="","",N(GL_Paste!$H14611)-N(GL_Paste!$G14611))</f>
        <v/>
      </c>
      <c r="B14614" s="43">
        <f>IF(GL_Paste!$B14611="","",DATE(YEAR(GL_Paste!$E14611),MONTH(GL_Paste!$E14611),1))</f>
        <v/>
      </c>
      <c r="C14614">
        <f>IF(GL_Paste!$B14611="","",IF(TRIM(GL_Paste!$M14611)&lt;&gt;"",TRIM(GL_Paste!$M14611),IFERROR(MID(GL_Paste!$I14611,FIND("[",GL_Paste!$I14611)+1,FIND("]",GL_Paste!$I14611)-FIND("[",GL_Paste!$I14611)-1),"")))</f>
        <v/>
      </c>
      <c r="D14614">
        <f>IF(GL_Paste!$B14611="","",IFERROR(INDEX(DeptName,MATCH($C14614,DeptTag,0)),"UNALLOCATED"))</f>
        <v/>
      </c>
      <c r="E14614">
        <f>IF(GL_Paste!$B14611="","",IFERROR(INDEX(AcctCat,MATCH(GL_Paste!$B14611&amp;"",AcctCode,0)),"UNKNOWN"))</f>
        <v/>
      </c>
      <c r="F14614">
        <f>IF(GL_Paste!$B14611="","",IFERROR(INDEX(AcctSub,MATCH(GL_Paste!$B14611&amp;"",AcctCode,0)),"UNKNOWN"))</f>
        <v/>
      </c>
    </row>
    <row r="14615">
      <c r="A14615" s="40">
        <f>IF(GL_Paste!$B14612="","",N(GL_Paste!$H14612)-N(GL_Paste!$G14612))</f>
        <v/>
      </c>
      <c r="B14615" s="43">
        <f>IF(GL_Paste!$B14612="","",DATE(YEAR(GL_Paste!$E14612),MONTH(GL_Paste!$E14612),1))</f>
        <v/>
      </c>
      <c r="C14615">
        <f>IF(GL_Paste!$B14612="","",IF(TRIM(GL_Paste!$M14612)&lt;&gt;"",TRIM(GL_Paste!$M14612),IFERROR(MID(GL_Paste!$I14612,FIND("[",GL_Paste!$I14612)+1,FIND("]",GL_Paste!$I14612)-FIND("[",GL_Paste!$I14612)-1),"")))</f>
        <v/>
      </c>
      <c r="D14615">
        <f>IF(GL_Paste!$B14612="","",IFERROR(INDEX(DeptName,MATCH($C14615,DeptTag,0)),"UNALLOCATED"))</f>
        <v/>
      </c>
      <c r="E14615">
        <f>IF(GL_Paste!$B14612="","",IFERROR(INDEX(AcctCat,MATCH(GL_Paste!$B14612&amp;"",AcctCode,0)),"UNKNOWN"))</f>
        <v/>
      </c>
      <c r="F14615">
        <f>IF(GL_Paste!$B14612="","",IFERROR(INDEX(AcctSub,MATCH(GL_Paste!$B14612&amp;"",AcctCode,0)),"UNKNOWN"))</f>
        <v/>
      </c>
    </row>
    <row r="14616">
      <c r="A14616" s="40">
        <f>IF(GL_Paste!$B14613="","",N(GL_Paste!$H14613)-N(GL_Paste!$G14613))</f>
        <v/>
      </c>
      <c r="B14616" s="43">
        <f>IF(GL_Paste!$B14613="","",DATE(YEAR(GL_Paste!$E14613),MONTH(GL_Paste!$E14613),1))</f>
        <v/>
      </c>
      <c r="C14616">
        <f>IF(GL_Paste!$B14613="","",IF(TRIM(GL_Paste!$M14613)&lt;&gt;"",TRIM(GL_Paste!$M14613),IFERROR(MID(GL_Paste!$I14613,FIND("[",GL_Paste!$I14613)+1,FIND("]",GL_Paste!$I14613)-FIND("[",GL_Paste!$I14613)-1),"")))</f>
        <v/>
      </c>
      <c r="D14616">
        <f>IF(GL_Paste!$B14613="","",IFERROR(INDEX(DeptName,MATCH($C14616,DeptTag,0)),"UNALLOCATED"))</f>
        <v/>
      </c>
      <c r="E14616">
        <f>IF(GL_Paste!$B14613="","",IFERROR(INDEX(AcctCat,MATCH(GL_Paste!$B14613&amp;"",AcctCode,0)),"UNKNOWN"))</f>
        <v/>
      </c>
      <c r="F14616">
        <f>IF(GL_Paste!$B14613="","",IFERROR(INDEX(AcctSub,MATCH(GL_Paste!$B14613&amp;"",AcctCode,0)),"UNKNOWN"))</f>
        <v/>
      </c>
    </row>
    <row r="14617">
      <c r="A14617" s="40">
        <f>IF(GL_Paste!$B14614="","",N(GL_Paste!$H14614)-N(GL_Paste!$G14614))</f>
        <v/>
      </c>
      <c r="B14617" s="43">
        <f>IF(GL_Paste!$B14614="","",DATE(YEAR(GL_Paste!$E14614),MONTH(GL_Paste!$E14614),1))</f>
        <v/>
      </c>
      <c r="C14617">
        <f>IF(GL_Paste!$B14614="","",IF(TRIM(GL_Paste!$M14614)&lt;&gt;"",TRIM(GL_Paste!$M14614),IFERROR(MID(GL_Paste!$I14614,FIND("[",GL_Paste!$I14614)+1,FIND("]",GL_Paste!$I14614)-FIND("[",GL_Paste!$I14614)-1),"")))</f>
        <v/>
      </c>
      <c r="D14617">
        <f>IF(GL_Paste!$B14614="","",IFERROR(INDEX(DeptName,MATCH($C14617,DeptTag,0)),"UNALLOCATED"))</f>
        <v/>
      </c>
      <c r="E14617">
        <f>IF(GL_Paste!$B14614="","",IFERROR(INDEX(AcctCat,MATCH(GL_Paste!$B14614&amp;"",AcctCode,0)),"UNKNOWN"))</f>
        <v/>
      </c>
      <c r="F14617">
        <f>IF(GL_Paste!$B14614="","",IFERROR(INDEX(AcctSub,MATCH(GL_Paste!$B14614&amp;"",AcctCode,0)),"UNKNOWN"))</f>
        <v/>
      </c>
    </row>
    <row r="14618">
      <c r="A14618" s="40">
        <f>IF(GL_Paste!$B14615="","",N(GL_Paste!$H14615)-N(GL_Paste!$G14615))</f>
        <v/>
      </c>
      <c r="B14618" s="43">
        <f>IF(GL_Paste!$B14615="","",DATE(YEAR(GL_Paste!$E14615),MONTH(GL_Paste!$E14615),1))</f>
        <v/>
      </c>
      <c r="C14618">
        <f>IF(GL_Paste!$B14615="","",IF(TRIM(GL_Paste!$M14615)&lt;&gt;"",TRIM(GL_Paste!$M14615),IFERROR(MID(GL_Paste!$I14615,FIND("[",GL_Paste!$I14615)+1,FIND("]",GL_Paste!$I14615)-FIND("[",GL_Paste!$I14615)-1),"")))</f>
        <v/>
      </c>
      <c r="D14618">
        <f>IF(GL_Paste!$B14615="","",IFERROR(INDEX(DeptName,MATCH($C14618,DeptTag,0)),"UNALLOCATED"))</f>
        <v/>
      </c>
      <c r="E14618">
        <f>IF(GL_Paste!$B14615="","",IFERROR(INDEX(AcctCat,MATCH(GL_Paste!$B14615&amp;"",AcctCode,0)),"UNKNOWN"))</f>
        <v/>
      </c>
      <c r="F14618">
        <f>IF(GL_Paste!$B14615="","",IFERROR(INDEX(AcctSub,MATCH(GL_Paste!$B14615&amp;"",AcctCode,0)),"UNKNOWN"))</f>
        <v/>
      </c>
    </row>
    <row r="14619">
      <c r="A14619" s="40">
        <f>IF(GL_Paste!$B14616="","",N(GL_Paste!$H14616)-N(GL_Paste!$G14616))</f>
        <v/>
      </c>
      <c r="B14619" s="43">
        <f>IF(GL_Paste!$B14616="","",DATE(YEAR(GL_Paste!$E14616),MONTH(GL_Paste!$E14616),1))</f>
        <v/>
      </c>
      <c r="C14619">
        <f>IF(GL_Paste!$B14616="","",IF(TRIM(GL_Paste!$M14616)&lt;&gt;"",TRIM(GL_Paste!$M14616),IFERROR(MID(GL_Paste!$I14616,FIND("[",GL_Paste!$I14616)+1,FIND("]",GL_Paste!$I14616)-FIND("[",GL_Paste!$I14616)-1),"")))</f>
        <v/>
      </c>
      <c r="D14619">
        <f>IF(GL_Paste!$B14616="","",IFERROR(INDEX(DeptName,MATCH($C14619,DeptTag,0)),"UNALLOCATED"))</f>
        <v/>
      </c>
      <c r="E14619">
        <f>IF(GL_Paste!$B14616="","",IFERROR(INDEX(AcctCat,MATCH(GL_Paste!$B14616&amp;"",AcctCode,0)),"UNKNOWN"))</f>
        <v/>
      </c>
      <c r="F14619">
        <f>IF(GL_Paste!$B14616="","",IFERROR(INDEX(AcctSub,MATCH(GL_Paste!$B14616&amp;"",AcctCode,0)),"UNKNOWN"))</f>
        <v/>
      </c>
    </row>
    <row r="14620">
      <c r="A14620" s="40">
        <f>IF(GL_Paste!$B14617="","",N(GL_Paste!$H14617)-N(GL_Paste!$G14617))</f>
        <v/>
      </c>
      <c r="B14620" s="43">
        <f>IF(GL_Paste!$B14617="","",DATE(YEAR(GL_Paste!$E14617),MONTH(GL_Paste!$E14617),1))</f>
        <v/>
      </c>
      <c r="C14620">
        <f>IF(GL_Paste!$B14617="","",IF(TRIM(GL_Paste!$M14617)&lt;&gt;"",TRIM(GL_Paste!$M14617),IFERROR(MID(GL_Paste!$I14617,FIND("[",GL_Paste!$I14617)+1,FIND("]",GL_Paste!$I14617)-FIND("[",GL_Paste!$I14617)-1),"")))</f>
        <v/>
      </c>
      <c r="D14620">
        <f>IF(GL_Paste!$B14617="","",IFERROR(INDEX(DeptName,MATCH($C14620,DeptTag,0)),"UNALLOCATED"))</f>
        <v/>
      </c>
      <c r="E14620">
        <f>IF(GL_Paste!$B14617="","",IFERROR(INDEX(AcctCat,MATCH(GL_Paste!$B14617&amp;"",AcctCode,0)),"UNKNOWN"))</f>
        <v/>
      </c>
      <c r="F14620">
        <f>IF(GL_Paste!$B14617="","",IFERROR(INDEX(AcctSub,MATCH(GL_Paste!$B14617&amp;"",AcctCode,0)),"UNKNOWN"))</f>
        <v/>
      </c>
    </row>
    <row r="14621">
      <c r="A14621" s="40">
        <f>IF(GL_Paste!$B14618="","",N(GL_Paste!$H14618)-N(GL_Paste!$G14618))</f>
        <v/>
      </c>
      <c r="B14621" s="43">
        <f>IF(GL_Paste!$B14618="","",DATE(YEAR(GL_Paste!$E14618),MONTH(GL_Paste!$E14618),1))</f>
        <v/>
      </c>
      <c r="C14621">
        <f>IF(GL_Paste!$B14618="","",IF(TRIM(GL_Paste!$M14618)&lt;&gt;"",TRIM(GL_Paste!$M14618),IFERROR(MID(GL_Paste!$I14618,FIND("[",GL_Paste!$I14618)+1,FIND("]",GL_Paste!$I14618)-FIND("[",GL_Paste!$I14618)-1),"")))</f>
        <v/>
      </c>
      <c r="D14621">
        <f>IF(GL_Paste!$B14618="","",IFERROR(INDEX(DeptName,MATCH($C14621,DeptTag,0)),"UNALLOCATED"))</f>
        <v/>
      </c>
      <c r="E14621">
        <f>IF(GL_Paste!$B14618="","",IFERROR(INDEX(AcctCat,MATCH(GL_Paste!$B14618&amp;"",AcctCode,0)),"UNKNOWN"))</f>
        <v/>
      </c>
      <c r="F14621">
        <f>IF(GL_Paste!$B14618="","",IFERROR(INDEX(AcctSub,MATCH(GL_Paste!$B14618&amp;"",AcctCode,0)),"UNKNOWN"))</f>
        <v/>
      </c>
    </row>
    <row r="14622">
      <c r="A14622" s="40">
        <f>IF(GL_Paste!$B14619="","",N(GL_Paste!$H14619)-N(GL_Paste!$G14619))</f>
        <v/>
      </c>
      <c r="B14622" s="43">
        <f>IF(GL_Paste!$B14619="","",DATE(YEAR(GL_Paste!$E14619),MONTH(GL_Paste!$E14619),1))</f>
        <v/>
      </c>
      <c r="C14622">
        <f>IF(GL_Paste!$B14619="","",IF(TRIM(GL_Paste!$M14619)&lt;&gt;"",TRIM(GL_Paste!$M14619),IFERROR(MID(GL_Paste!$I14619,FIND("[",GL_Paste!$I14619)+1,FIND("]",GL_Paste!$I14619)-FIND("[",GL_Paste!$I14619)-1),"")))</f>
        <v/>
      </c>
      <c r="D14622">
        <f>IF(GL_Paste!$B14619="","",IFERROR(INDEX(DeptName,MATCH($C14622,DeptTag,0)),"UNALLOCATED"))</f>
        <v/>
      </c>
      <c r="E14622">
        <f>IF(GL_Paste!$B14619="","",IFERROR(INDEX(AcctCat,MATCH(GL_Paste!$B14619&amp;"",AcctCode,0)),"UNKNOWN"))</f>
        <v/>
      </c>
      <c r="F14622">
        <f>IF(GL_Paste!$B14619="","",IFERROR(INDEX(AcctSub,MATCH(GL_Paste!$B14619&amp;"",AcctCode,0)),"UNKNOWN"))</f>
        <v/>
      </c>
    </row>
    <row r="14623">
      <c r="A14623" s="40">
        <f>IF(GL_Paste!$B14620="","",N(GL_Paste!$H14620)-N(GL_Paste!$G14620))</f>
        <v/>
      </c>
      <c r="B14623" s="43">
        <f>IF(GL_Paste!$B14620="","",DATE(YEAR(GL_Paste!$E14620),MONTH(GL_Paste!$E14620),1))</f>
        <v/>
      </c>
      <c r="C14623">
        <f>IF(GL_Paste!$B14620="","",IF(TRIM(GL_Paste!$M14620)&lt;&gt;"",TRIM(GL_Paste!$M14620),IFERROR(MID(GL_Paste!$I14620,FIND("[",GL_Paste!$I14620)+1,FIND("]",GL_Paste!$I14620)-FIND("[",GL_Paste!$I14620)-1),"")))</f>
        <v/>
      </c>
      <c r="D14623">
        <f>IF(GL_Paste!$B14620="","",IFERROR(INDEX(DeptName,MATCH($C14623,DeptTag,0)),"UNALLOCATED"))</f>
        <v/>
      </c>
      <c r="E14623">
        <f>IF(GL_Paste!$B14620="","",IFERROR(INDEX(AcctCat,MATCH(GL_Paste!$B14620&amp;"",AcctCode,0)),"UNKNOWN"))</f>
        <v/>
      </c>
      <c r="F14623">
        <f>IF(GL_Paste!$B14620="","",IFERROR(INDEX(AcctSub,MATCH(GL_Paste!$B14620&amp;"",AcctCode,0)),"UNKNOWN"))</f>
        <v/>
      </c>
    </row>
    <row r="14624">
      <c r="A14624" s="40">
        <f>IF(GL_Paste!$B14621="","",N(GL_Paste!$H14621)-N(GL_Paste!$G14621))</f>
        <v/>
      </c>
      <c r="B14624" s="43">
        <f>IF(GL_Paste!$B14621="","",DATE(YEAR(GL_Paste!$E14621),MONTH(GL_Paste!$E14621),1))</f>
        <v/>
      </c>
      <c r="C14624">
        <f>IF(GL_Paste!$B14621="","",IF(TRIM(GL_Paste!$M14621)&lt;&gt;"",TRIM(GL_Paste!$M14621),IFERROR(MID(GL_Paste!$I14621,FIND("[",GL_Paste!$I14621)+1,FIND("]",GL_Paste!$I14621)-FIND("[",GL_Paste!$I14621)-1),"")))</f>
        <v/>
      </c>
      <c r="D14624">
        <f>IF(GL_Paste!$B14621="","",IFERROR(INDEX(DeptName,MATCH($C14624,DeptTag,0)),"UNALLOCATED"))</f>
        <v/>
      </c>
      <c r="E14624">
        <f>IF(GL_Paste!$B14621="","",IFERROR(INDEX(AcctCat,MATCH(GL_Paste!$B14621&amp;"",AcctCode,0)),"UNKNOWN"))</f>
        <v/>
      </c>
      <c r="F14624">
        <f>IF(GL_Paste!$B14621="","",IFERROR(INDEX(AcctSub,MATCH(GL_Paste!$B14621&amp;"",AcctCode,0)),"UNKNOWN"))</f>
        <v/>
      </c>
    </row>
    <row r="14625">
      <c r="A14625" s="40">
        <f>IF(GL_Paste!$B14622="","",N(GL_Paste!$H14622)-N(GL_Paste!$G14622))</f>
        <v/>
      </c>
      <c r="B14625" s="43">
        <f>IF(GL_Paste!$B14622="","",DATE(YEAR(GL_Paste!$E14622),MONTH(GL_Paste!$E14622),1))</f>
        <v/>
      </c>
      <c r="C14625">
        <f>IF(GL_Paste!$B14622="","",IF(TRIM(GL_Paste!$M14622)&lt;&gt;"",TRIM(GL_Paste!$M14622),IFERROR(MID(GL_Paste!$I14622,FIND("[",GL_Paste!$I14622)+1,FIND("]",GL_Paste!$I14622)-FIND("[",GL_Paste!$I14622)-1),"")))</f>
        <v/>
      </c>
      <c r="D14625">
        <f>IF(GL_Paste!$B14622="","",IFERROR(INDEX(DeptName,MATCH($C14625,DeptTag,0)),"UNALLOCATED"))</f>
        <v/>
      </c>
      <c r="E14625">
        <f>IF(GL_Paste!$B14622="","",IFERROR(INDEX(AcctCat,MATCH(GL_Paste!$B14622&amp;"",AcctCode,0)),"UNKNOWN"))</f>
        <v/>
      </c>
      <c r="F14625">
        <f>IF(GL_Paste!$B14622="","",IFERROR(INDEX(AcctSub,MATCH(GL_Paste!$B14622&amp;"",AcctCode,0)),"UNKNOWN"))</f>
        <v/>
      </c>
    </row>
    <row r="14626">
      <c r="A14626" s="40">
        <f>IF(GL_Paste!$B14623="","",N(GL_Paste!$H14623)-N(GL_Paste!$G14623))</f>
        <v/>
      </c>
      <c r="B14626" s="43">
        <f>IF(GL_Paste!$B14623="","",DATE(YEAR(GL_Paste!$E14623),MONTH(GL_Paste!$E14623),1))</f>
        <v/>
      </c>
      <c r="C14626">
        <f>IF(GL_Paste!$B14623="","",IF(TRIM(GL_Paste!$M14623)&lt;&gt;"",TRIM(GL_Paste!$M14623),IFERROR(MID(GL_Paste!$I14623,FIND("[",GL_Paste!$I14623)+1,FIND("]",GL_Paste!$I14623)-FIND("[",GL_Paste!$I14623)-1),"")))</f>
        <v/>
      </c>
      <c r="D14626">
        <f>IF(GL_Paste!$B14623="","",IFERROR(INDEX(DeptName,MATCH($C14626,DeptTag,0)),"UNALLOCATED"))</f>
        <v/>
      </c>
      <c r="E14626">
        <f>IF(GL_Paste!$B14623="","",IFERROR(INDEX(AcctCat,MATCH(GL_Paste!$B14623&amp;"",AcctCode,0)),"UNKNOWN"))</f>
        <v/>
      </c>
      <c r="F14626">
        <f>IF(GL_Paste!$B14623="","",IFERROR(INDEX(AcctSub,MATCH(GL_Paste!$B14623&amp;"",AcctCode,0)),"UNKNOWN"))</f>
        <v/>
      </c>
    </row>
    <row r="14627">
      <c r="A14627" s="40">
        <f>IF(GL_Paste!$B14624="","",N(GL_Paste!$H14624)-N(GL_Paste!$G14624))</f>
        <v/>
      </c>
      <c r="B14627" s="43">
        <f>IF(GL_Paste!$B14624="","",DATE(YEAR(GL_Paste!$E14624),MONTH(GL_Paste!$E14624),1))</f>
        <v/>
      </c>
      <c r="C14627">
        <f>IF(GL_Paste!$B14624="","",IF(TRIM(GL_Paste!$M14624)&lt;&gt;"",TRIM(GL_Paste!$M14624),IFERROR(MID(GL_Paste!$I14624,FIND("[",GL_Paste!$I14624)+1,FIND("]",GL_Paste!$I14624)-FIND("[",GL_Paste!$I14624)-1),"")))</f>
        <v/>
      </c>
      <c r="D14627">
        <f>IF(GL_Paste!$B14624="","",IFERROR(INDEX(DeptName,MATCH($C14627,DeptTag,0)),"UNALLOCATED"))</f>
        <v/>
      </c>
      <c r="E14627">
        <f>IF(GL_Paste!$B14624="","",IFERROR(INDEX(AcctCat,MATCH(GL_Paste!$B14624&amp;"",AcctCode,0)),"UNKNOWN"))</f>
        <v/>
      </c>
      <c r="F14627">
        <f>IF(GL_Paste!$B14624="","",IFERROR(INDEX(AcctSub,MATCH(GL_Paste!$B14624&amp;"",AcctCode,0)),"UNKNOWN"))</f>
        <v/>
      </c>
    </row>
    <row r="14628">
      <c r="A14628" s="40">
        <f>IF(GL_Paste!$B14625="","",N(GL_Paste!$H14625)-N(GL_Paste!$G14625))</f>
        <v/>
      </c>
      <c r="B14628" s="43">
        <f>IF(GL_Paste!$B14625="","",DATE(YEAR(GL_Paste!$E14625),MONTH(GL_Paste!$E14625),1))</f>
        <v/>
      </c>
      <c r="C14628">
        <f>IF(GL_Paste!$B14625="","",IF(TRIM(GL_Paste!$M14625)&lt;&gt;"",TRIM(GL_Paste!$M14625),IFERROR(MID(GL_Paste!$I14625,FIND("[",GL_Paste!$I14625)+1,FIND("]",GL_Paste!$I14625)-FIND("[",GL_Paste!$I14625)-1),"")))</f>
        <v/>
      </c>
      <c r="D14628">
        <f>IF(GL_Paste!$B14625="","",IFERROR(INDEX(DeptName,MATCH($C14628,DeptTag,0)),"UNALLOCATED"))</f>
        <v/>
      </c>
      <c r="E14628">
        <f>IF(GL_Paste!$B14625="","",IFERROR(INDEX(AcctCat,MATCH(GL_Paste!$B14625&amp;"",AcctCode,0)),"UNKNOWN"))</f>
        <v/>
      </c>
      <c r="F14628">
        <f>IF(GL_Paste!$B14625="","",IFERROR(INDEX(AcctSub,MATCH(GL_Paste!$B14625&amp;"",AcctCode,0)),"UNKNOWN"))</f>
        <v/>
      </c>
    </row>
    <row r="14629">
      <c r="A14629" s="40">
        <f>IF(GL_Paste!$B14626="","",N(GL_Paste!$H14626)-N(GL_Paste!$G14626))</f>
        <v/>
      </c>
      <c r="B14629" s="43">
        <f>IF(GL_Paste!$B14626="","",DATE(YEAR(GL_Paste!$E14626),MONTH(GL_Paste!$E14626),1))</f>
        <v/>
      </c>
      <c r="C14629">
        <f>IF(GL_Paste!$B14626="","",IF(TRIM(GL_Paste!$M14626)&lt;&gt;"",TRIM(GL_Paste!$M14626),IFERROR(MID(GL_Paste!$I14626,FIND("[",GL_Paste!$I14626)+1,FIND("]",GL_Paste!$I14626)-FIND("[",GL_Paste!$I14626)-1),"")))</f>
        <v/>
      </c>
      <c r="D14629">
        <f>IF(GL_Paste!$B14626="","",IFERROR(INDEX(DeptName,MATCH($C14629,DeptTag,0)),"UNALLOCATED"))</f>
        <v/>
      </c>
      <c r="E14629">
        <f>IF(GL_Paste!$B14626="","",IFERROR(INDEX(AcctCat,MATCH(GL_Paste!$B14626&amp;"",AcctCode,0)),"UNKNOWN"))</f>
        <v/>
      </c>
      <c r="F14629">
        <f>IF(GL_Paste!$B14626="","",IFERROR(INDEX(AcctSub,MATCH(GL_Paste!$B14626&amp;"",AcctCode,0)),"UNKNOWN"))</f>
        <v/>
      </c>
    </row>
    <row r="14630">
      <c r="A14630" s="40">
        <f>IF(GL_Paste!$B14627="","",N(GL_Paste!$H14627)-N(GL_Paste!$G14627))</f>
        <v/>
      </c>
      <c r="B14630" s="43">
        <f>IF(GL_Paste!$B14627="","",DATE(YEAR(GL_Paste!$E14627),MONTH(GL_Paste!$E14627),1))</f>
        <v/>
      </c>
      <c r="C14630">
        <f>IF(GL_Paste!$B14627="","",IF(TRIM(GL_Paste!$M14627)&lt;&gt;"",TRIM(GL_Paste!$M14627),IFERROR(MID(GL_Paste!$I14627,FIND("[",GL_Paste!$I14627)+1,FIND("]",GL_Paste!$I14627)-FIND("[",GL_Paste!$I14627)-1),"")))</f>
        <v/>
      </c>
      <c r="D14630">
        <f>IF(GL_Paste!$B14627="","",IFERROR(INDEX(DeptName,MATCH($C14630,DeptTag,0)),"UNALLOCATED"))</f>
        <v/>
      </c>
      <c r="E14630">
        <f>IF(GL_Paste!$B14627="","",IFERROR(INDEX(AcctCat,MATCH(GL_Paste!$B14627&amp;"",AcctCode,0)),"UNKNOWN"))</f>
        <v/>
      </c>
      <c r="F14630">
        <f>IF(GL_Paste!$B14627="","",IFERROR(INDEX(AcctSub,MATCH(GL_Paste!$B14627&amp;"",AcctCode,0)),"UNKNOWN"))</f>
        <v/>
      </c>
    </row>
    <row r="14631">
      <c r="A14631" s="40">
        <f>IF(GL_Paste!$B14628="","",N(GL_Paste!$H14628)-N(GL_Paste!$G14628))</f>
        <v/>
      </c>
      <c r="B14631" s="43">
        <f>IF(GL_Paste!$B14628="","",DATE(YEAR(GL_Paste!$E14628),MONTH(GL_Paste!$E14628),1))</f>
        <v/>
      </c>
      <c r="C14631">
        <f>IF(GL_Paste!$B14628="","",IF(TRIM(GL_Paste!$M14628)&lt;&gt;"",TRIM(GL_Paste!$M14628),IFERROR(MID(GL_Paste!$I14628,FIND("[",GL_Paste!$I14628)+1,FIND("]",GL_Paste!$I14628)-FIND("[",GL_Paste!$I14628)-1),"")))</f>
        <v/>
      </c>
      <c r="D14631">
        <f>IF(GL_Paste!$B14628="","",IFERROR(INDEX(DeptName,MATCH($C14631,DeptTag,0)),"UNALLOCATED"))</f>
        <v/>
      </c>
      <c r="E14631">
        <f>IF(GL_Paste!$B14628="","",IFERROR(INDEX(AcctCat,MATCH(GL_Paste!$B14628&amp;"",AcctCode,0)),"UNKNOWN"))</f>
        <v/>
      </c>
      <c r="F14631">
        <f>IF(GL_Paste!$B14628="","",IFERROR(INDEX(AcctSub,MATCH(GL_Paste!$B14628&amp;"",AcctCode,0)),"UNKNOWN"))</f>
        <v/>
      </c>
    </row>
    <row r="14632">
      <c r="A14632" s="40">
        <f>IF(GL_Paste!$B14629="","",N(GL_Paste!$H14629)-N(GL_Paste!$G14629))</f>
        <v/>
      </c>
      <c r="B14632" s="43">
        <f>IF(GL_Paste!$B14629="","",DATE(YEAR(GL_Paste!$E14629),MONTH(GL_Paste!$E14629),1))</f>
        <v/>
      </c>
      <c r="C14632">
        <f>IF(GL_Paste!$B14629="","",IF(TRIM(GL_Paste!$M14629)&lt;&gt;"",TRIM(GL_Paste!$M14629),IFERROR(MID(GL_Paste!$I14629,FIND("[",GL_Paste!$I14629)+1,FIND("]",GL_Paste!$I14629)-FIND("[",GL_Paste!$I14629)-1),"")))</f>
        <v/>
      </c>
      <c r="D14632">
        <f>IF(GL_Paste!$B14629="","",IFERROR(INDEX(DeptName,MATCH($C14632,DeptTag,0)),"UNALLOCATED"))</f>
        <v/>
      </c>
      <c r="E14632">
        <f>IF(GL_Paste!$B14629="","",IFERROR(INDEX(AcctCat,MATCH(GL_Paste!$B14629&amp;"",AcctCode,0)),"UNKNOWN"))</f>
        <v/>
      </c>
      <c r="F14632">
        <f>IF(GL_Paste!$B14629="","",IFERROR(INDEX(AcctSub,MATCH(GL_Paste!$B14629&amp;"",AcctCode,0)),"UNKNOWN"))</f>
        <v/>
      </c>
    </row>
    <row r="14633">
      <c r="A14633" s="40">
        <f>IF(GL_Paste!$B14630="","",N(GL_Paste!$H14630)-N(GL_Paste!$G14630))</f>
        <v/>
      </c>
      <c r="B14633" s="43">
        <f>IF(GL_Paste!$B14630="","",DATE(YEAR(GL_Paste!$E14630),MONTH(GL_Paste!$E14630),1))</f>
        <v/>
      </c>
      <c r="C14633">
        <f>IF(GL_Paste!$B14630="","",IF(TRIM(GL_Paste!$M14630)&lt;&gt;"",TRIM(GL_Paste!$M14630),IFERROR(MID(GL_Paste!$I14630,FIND("[",GL_Paste!$I14630)+1,FIND("]",GL_Paste!$I14630)-FIND("[",GL_Paste!$I14630)-1),"")))</f>
        <v/>
      </c>
      <c r="D14633">
        <f>IF(GL_Paste!$B14630="","",IFERROR(INDEX(DeptName,MATCH($C14633,DeptTag,0)),"UNALLOCATED"))</f>
        <v/>
      </c>
      <c r="E14633">
        <f>IF(GL_Paste!$B14630="","",IFERROR(INDEX(AcctCat,MATCH(GL_Paste!$B14630&amp;"",AcctCode,0)),"UNKNOWN"))</f>
        <v/>
      </c>
      <c r="F14633">
        <f>IF(GL_Paste!$B14630="","",IFERROR(INDEX(AcctSub,MATCH(GL_Paste!$B14630&amp;"",AcctCode,0)),"UNKNOWN"))</f>
        <v/>
      </c>
    </row>
    <row r="14634">
      <c r="A14634" s="40">
        <f>IF(GL_Paste!$B14631="","",N(GL_Paste!$H14631)-N(GL_Paste!$G14631))</f>
        <v/>
      </c>
      <c r="B14634" s="43">
        <f>IF(GL_Paste!$B14631="","",DATE(YEAR(GL_Paste!$E14631),MONTH(GL_Paste!$E14631),1))</f>
        <v/>
      </c>
      <c r="C14634">
        <f>IF(GL_Paste!$B14631="","",IF(TRIM(GL_Paste!$M14631)&lt;&gt;"",TRIM(GL_Paste!$M14631),IFERROR(MID(GL_Paste!$I14631,FIND("[",GL_Paste!$I14631)+1,FIND("]",GL_Paste!$I14631)-FIND("[",GL_Paste!$I14631)-1),"")))</f>
        <v/>
      </c>
      <c r="D14634">
        <f>IF(GL_Paste!$B14631="","",IFERROR(INDEX(DeptName,MATCH($C14634,DeptTag,0)),"UNALLOCATED"))</f>
        <v/>
      </c>
      <c r="E14634">
        <f>IF(GL_Paste!$B14631="","",IFERROR(INDEX(AcctCat,MATCH(GL_Paste!$B14631&amp;"",AcctCode,0)),"UNKNOWN"))</f>
        <v/>
      </c>
      <c r="F14634">
        <f>IF(GL_Paste!$B14631="","",IFERROR(INDEX(AcctSub,MATCH(GL_Paste!$B14631&amp;"",AcctCode,0)),"UNKNOWN"))</f>
        <v/>
      </c>
    </row>
    <row r="14635">
      <c r="A14635" s="40">
        <f>IF(GL_Paste!$B14632="","",N(GL_Paste!$H14632)-N(GL_Paste!$G14632))</f>
        <v/>
      </c>
      <c r="B14635" s="43">
        <f>IF(GL_Paste!$B14632="","",DATE(YEAR(GL_Paste!$E14632),MONTH(GL_Paste!$E14632),1))</f>
        <v/>
      </c>
      <c r="C14635">
        <f>IF(GL_Paste!$B14632="","",IF(TRIM(GL_Paste!$M14632)&lt;&gt;"",TRIM(GL_Paste!$M14632),IFERROR(MID(GL_Paste!$I14632,FIND("[",GL_Paste!$I14632)+1,FIND("]",GL_Paste!$I14632)-FIND("[",GL_Paste!$I14632)-1),"")))</f>
        <v/>
      </c>
      <c r="D14635">
        <f>IF(GL_Paste!$B14632="","",IFERROR(INDEX(DeptName,MATCH($C14635,DeptTag,0)),"UNALLOCATED"))</f>
        <v/>
      </c>
      <c r="E14635">
        <f>IF(GL_Paste!$B14632="","",IFERROR(INDEX(AcctCat,MATCH(GL_Paste!$B14632&amp;"",AcctCode,0)),"UNKNOWN"))</f>
        <v/>
      </c>
      <c r="F14635">
        <f>IF(GL_Paste!$B14632="","",IFERROR(INDEX(AcctSub,MATCH(GL_Paste!$B14632&amp;"",AcctCode,0)),"UNKNOWN"))</f>
        <v/>
      </c>
    </row>
    <row r="14636">
      <c r="A14636" s="40">
        <f>IF(GL_Paste!$B14633="","",N(GL_Paste!$H14633)-N(GL_Paste!$G14633))</f>
        <v/>
      </c>
      <c r="B14636" s="43">
        <f>IF(GL_Paste!$B14633="","",DATE(YEAR(GL_Paste!$E14633),MONTH(GL_Paste!$E14633),1))</f>
        <v/>
      </c>
      <c r="C14636">
        <f>IF(GL_Paste!$B14633="","",IF(TRIM(GL_Paste!$M14633)&lt;&gt;"",TRIM(GL_Paste!$M14633),IFERROR(MID(GL_Paste!$I14633,FIND("[",GL_Paste!$I14633)+1,FIND("]",GL_Paste!$I14633)-FIND("[",GL_Paste!$I14633)-1),"")))</f>
        <v/>
      </c>
      <c r="D14636">
        <f>IF(GL_Paste!$B14633="","",IFERROR(INDEX(DeptName,MATCH($C14636,DeptTag,0)),"UNALLOCATED"))</f>
        <v/>
      </c>
      <c r="E14636">
        <f>IF(GL_Paste!$B14633="","",IFERROR(INDEX(AcctCat,MATCH(GL_Paste!$B14633&amp;"",AcctCode,0)),"UNKNOWN"))</f>
        <v/>
      </c>
      <c r="F14636">
        <f>IF(GL_Paste!$B14633="","",IFERROR(INDEX(AcctSub,MATCH(GL_Paste!$B14633&amp;"",AcctCode,0)),"UNKNOWN"))</f>
        <v/>
      </c>
    </row>
    <row r="14637">
      <c r="A14637" s="40">
        <f>IF(GL_Paste!$B14634="","",N(GL_Paste!$H14634)-N(GL_Paste!$G14634))</f>
        <v/>
      </c>
      <c r="B14637" s="43">
        <f>IF(GL_Paste!$B14634="","",DATE(YEAR(GL_Paste!$E14634),MONTH(GL_Paste!$E14634),1))</f>
        <v/>
      </c>
      <c r="C14637">
        <f>IF(GL_Paste!$B14634="","",IF(TRIM(GL_Paste!$M14634)&lt;&gt;"",TRIM(GL_Paste!$M14634),IFERROR(MID(GL_Paste!$I14634,FIND("[",GL_Paste!$I14634)+1,FIND("]",GL_Paste!$I14634)-FIND("[",GL_Paste!$I14634)-1),"")))</f>
        <v/>
      </c>
      <c r="D14637">
        <f>IF(GL_Paste!$B14634="","",IFERROR(INDEX(DeptName,MATCH($C14637,DeptTag,0)),"UNALLOCATED"))</f>
        <v/>
      </c>
      <c r="E14637">
        <f>IF(GL_Paste!$B14634="","",IFERROR(INDEX(AcctCat,MATCH(GL_Paste!$B14634&amp;"",AcctCode,0)),"UNKNOWN"))</f>
        <v/>
      </c>
      <c r="F14637">
        <f>IF(GL_Paste!$B14634="","",IFERROR(INDEX(AcctSub,MATCH(GL_Paste!$B14634&amp;"",AcctCode,0)),"UNKNOWN"))</f>
        <v/>
      </c>
    </row>
    <row r="14638">
      <c r="A14638" s="40">
        <f>IF(GL_Paste!$B14635="","",N(GL_Paste!$H14635)-N(GL_Paste!$G14635))</f>
        <v/>
      </c>
      <c r="B14638" s="43">
        <f>IF(GL_Paste!$B14635="","",DATE(YEAR(GL_Paste!$E14635),MONTH(GL_Paste!$E14635),1))</f>
        <v/>
      </c>
      <c r="C14638">
        <f>IF(GL_Paste!$B14635="","",IF(TRIM(GL_Paste!$M14635)&lt;&gt;"",TRIM(GL_Paste!$M14635),IFERROR(MID(GL_Paste!$I14635,FIND("[",GL_Paste!$I14635)+1,FIND("]",GL_Paste!$I14635)-FIND("[",GL_Paste!$I14635)-1),"")))</f>
        <v/>
      </c>
      <c r="D14638">
        <f>IF(GL_Paste!$B14635="","",IFERROR(INDEX(DeptName,MATCH($C14638,DeptTag,0)),"UNALLOCATED"))</f>
        <v/>
      </c>
      <c r="E14638">
        <f>IF(GL_Paste!$B14635="","",IFERROR(INDEX(AcctCat,MATCH(GL_Paste!$B14635&amp;"",AcctCode,0)),"UNKNOWN"))</f>
        <v/>
      </c>
      <c r="F14638">
        <f>IF(GL_Paste!$B14635="","",IFERROR(INDEX(AcctSub,MATCH(GL_Paste!$B14635&amp;"",AcctCode,0)),"UNKNOWN"))</f>
        <v/>
      </c>
    </row>
    <row r="14639">
      <c r="A14639" s="40">
        <f>IF(GL_Paste!$B14636="","",N(GL_Paste!$H14636)-N(GL_Paste!$G14636))</f>
        <v/>
      </c>
      <c r="B14639" s="43">
        <f>IF(GL_Paste!$B14636="","",DATE(YEAR(GL_Paste!$E14636),MONTH(GL_Paste!$E14636),1))</f>
        <v/>
      </c>
      <c r="C14639">
        <f>IF(GL_Paste!$B14636="","",IF(TRIM(GL_Paste!$M14636)&lt;&gt;"",TRIM(GL_Paste!$M14636),IFERROR(MID(GL_Paste!$I14636,FIND("[",GL_Paste!$I14636)+1,FIND("]",GL_Paste!$I14636)-FIND("[",GL_Paste!$I14636)-1),"")))</f>
        <v/>
      </c>
      <c r="D14639">
        <f>IF(GL_Paste!$B14636="","",IFERROR(INDEX(DeptName,MATCH($C14639,DeptTag,0)),"UNALLOCATED"))</f>
        <v/>
      </c>
      <c r="E14639">
        <f>IF(GL_Paste!$B14636="","",IFERROR(INDEX(AcctCat,MATCH(GL_Paste!$B14636&amp;"",AcctCode,0)),"UNKNOWN"))</f>
        <v/>
      </c>
      <c r="F14639">
        <f>IF(GL_Paste!$B14636="","",IFERROR(INDEX(AcctSub,MATCH(GL_Paste!$B14636&amp;"",AcctCode,0)),"UNKNOWN"))</f>
        <v/>
      </c>
    </row>
    <row r="14640">
      <c r="A14640" s="40">
        <f>IF(GL_Paste!$B14637="","",N(GL_Paste!$H14637)-N(GL_Paste!$G14637))</f>
        <v/>
      </c>
      <c r="B14640" s="43">
        <f>IF(GL_Paste!$B14637="","",DATE(YEAR(GL_Paste!$E14637),MONTH(GL_Paste!$E14637),1))</f>
        <v/>
      </c>
      <c r="C14640">
        <f>IF(GL_Paste!$B14637="","",IF(TRIM(GL_Paste!$M14637)&lt;&gt;"",TRIM(GL_Paste!$M14637),IFERROR(MID(GL_Paste!$I14637,FIND("[",GL_Paste!$I14637)+1,FIND("]",GL_Paste!$I14637)-FIND("[",GL_Paste!$I14637)-1),"")))</f>
        <v/>
      </c>
      <c r="D14640">
        <f>IF(GL_Paste!$B14637="","",IFERROR(INDEX(DeptName,MATCH($C14640,DeptTag,0)),"UNALLOCATED"))</f>
        <v/>
      </c>
      <c r="E14640">
        <f>IF(GL_Paste!$B14637="","",IFERROR(INDEX(AcctCat,MATCH(GL_Paste!$B14637&amp;"",AcctCode,0)),"UNKNOWN"))</f>
        <v/>
      </c>
      <c r="F14640">
        <f>IF(GL_Paste!$B14637="","",IFERROR(INDEX(AcctSub,MATCH(GL_Paste!$B14637&amp;"",AcctCode,0)),"UNKNOWN"))</f>
        <v/>
      </c>
    </row>
    <row r="14641">
      <c r="A14641" s="40">
        <f>IF(GL_Paste!$B14638="","",N(GL_Paste!$H14638)-N(GL_Paste!$G14638))</f>
        <v/>
      </c>
      <c r="B14641" s="43">
        <f>IF(GL_Paste!$B14638="","",DATE(YEAR(GL_Paste!$E14638),MONTH(GL_Paste!$E14638),1))</f>
        <v/>
      </c>
      <c r="C14641">
        <f>IF(GL_Paste!$B14638="","",IF(TRIM(GL_Paste!$M14638)&lt;&gt;"",TRIM(GL_Paste!$M14638),IFERROR(MID(GL_Paste!$I14638,FIND("[",GL_Paste!$I14638)+1,FIND("]",GL_Paste!$I14638)-FIND("[",GL_Paste!$I14638)-1),"")))</f>
        <v/>
      </c>
      <c r="D14641">
        <f>IF(GL_Paste!$B14638="","",IFERROR(INDEX(DeptName,MATCH($C14641,DeptTag,0)),"UNALLOCATED"))</f>
        <v/>
      </c>
      <c r="E14641">
        <f>IF(GL_Paste!$B14638="","",IFERROR(INDEX(AcctCat,MATCH(GL_Paste!$B14638&amp;"",AcctCode,0)),"UNKNOWN"))</f>
        <v/>
      </c>
      <c r="F14641">
        <f>IF(GL_Paste!$B14638="","",IFERROR(INDEX(AcctSub,MATCH(GL_Paste!$B14638&amp;"",AcctCode,0)),"UNKNOWN"))</f>
        <v/>
      </c>
    </row>
    <row r="14642">
      <c r="A14642" s="40">
        <f>IF(GL_Paste!$B14639="","",N(GL_Paste!$H14639)-N(GL_Paste!$G14639))</f>
        <v/>
      </c>
      <c r="B14642" s="43">
        <f>IF(GL_Paste!$B14639="","",DATE(YEAR(GL_Paste!$E14639),MONTH(GL_Paste!$E14639),1))</f>
        <v/>
      </c>
      <c r="C14642">
        <f>IF(GL_Paste!$B14639="","",IF(TRIM(GL_Paste!$M14639)&lt;&gt;"",TRIM(GL_Paste!$M14639),IFERROR(MID(GL_Paste!$I14639,FIND("[",GL_Paste!$I14639)+1,FIND("]",GL_Paste!$I14639)-FIND("[",GL_Paste!$I14639)-1),"")))</f>
        <v/>
      </c>
      <c r="D14642">
        <f>IF(GL_Paste!$B14639="","",IFERROR(INDEX(DeptName,MATCH($C14642,DeptTag,0)),"UNALLOCATED"))</f>
        <v/>
      </c>
      <c r="E14642">
        <f>IF(GL_Paste!$B14639="","",IFERROR(INDEX(AcctCat,MATCH(GL_Paste!$B14639&amp;"",AcctCode,0)),"UNKNOWN"))</f>
        <v/>
      </c>
      <c r="F14642">
        <f>IF(GL_Paste!$B14639="","",IFERROR(INDEX(AcctSub,MATCH(GL_Paste!$B14639&amp;"",AcctCode,0)),"UNKNOWN"))</f>
        <v/>
      </c>
    </row>
    <row r="14643">
      <c r="A14643" s="40">
        <f>IF(GL_Paste!$B14640="","",N(GL_Paste!$H14640)-N(GL_Paste!$G14640))</f>
        <v/>
      </c>
      <c r="B14643" s="43">
        <f>IF(GL_Paste!$B14640="","",DATE(YEAR(GL_Paste!$E14640),MONTH(GL_Paste!$E14640),1))</f>
        <v/>
      </c>
      <c r="C14643">
        <f>IF(GL_Paste!$B14640="","",IF(TRIM(GL_Paste!$M14640)&lt;&gt;"",TRIM(GL_Paste!$M14640),IFERROR(MID(GL_Paste!$I14640,FIND("[",GL_Paste!$I14640)+1,FIND("]",GL_Paste!$I14640)-FIND("[",GL_Paste!$I14640)-1),"")))</f>
        <v/>
      </c>
      <c r="D14643">
        <f>IF(GL_Paste!$B14640="","",IFERROR(INDEX(DeptName,MATCH($C14643,DeptTag,0)),"UNALLOCATED"))</f>
        <v/>
      </c>
      <c r="E14643">
        <f>IF(GL_Paste!$B14640="","",IFERROR(INDEX(AcctCat,MATCH(GL_Paste!$B14640&amp;"",AcctCode,0)),"UNKNOWN"))</f>
        <v/>
      </c>
      <c r="F14643">
        <f>IF(GL_Paste!$B14640="","",IFERROR(INDEX(AcctSub,MATCH(GL_Paste!$B14640&amp;"",AcctCode,0)),"UNKNOWN"))</f>
        <v/>
      </c>
    </row>
    <row r="14644">
      <c r="A14644" s="40">
        <f>IF(GL_Paste!$B14641="","",N(GL_Paste!$H14641)-N(GL_Paste!$G14641))</f>
        <v/>
      </c>
      <c r="B14644" s="43">
        <f>IF(GL_Paste!$B14641="","",DATE(YEAR(GL_Paste!$E14641),MONTH(GL_Paste!$E14641),1))</f>
        <v/>
      </c>
      <c r="C14644">
        <f>IF(GL_Paste!$B14641="","",IF(TRIM(GL_Paste!$M14641)&lt;&gt;"",TRIM(GL_Paste!$M14641),IFERROR(MID(GL_Paste!$I14641,FIND("[",GL_Paste!$I14641)+1,FIND("]",GL_Paste!$I14641)-FIND("[",GL_Paste!$I14641)-1),"")))</f>
        <v/>
      </c>
      <c r="D14644">
        <f>IF(GL_Paste!$B14641="","",IFERROR(INDEX(DeptName,MATCH($C14644,DeptTag,0)),"UNALLOCATED"))</f>
        <v/>
      </c>
      <c r="E14644">
        <f>IF(GL_Paste!$B14641="","",IFERROR(INDEX(AcctCat,MATCH(GL_Paste!$B14641&amp;"",AcctCode,0)),"UNKNOWN"))</f>
        <v/>
      </c>
      <c r="F14644">
        <f>IF(GL_Paste!$B14641="","",IFERROR(INDEX(AcctSub,MATCH(GL_Paste!$B14641&amp;"",AcctCode,0)),"UNKNOWN"))</f>
        <v/>
      </c>
    </row>
    <row r="14645">
      <c r="A14645" s="40">
        <f>IF(GL_Paste!$B14642="","",N(GL_Paste!$H14642)-N(GL_Paste!$G14642))</f>
        <v/>
      </c>
      <c r="B14645" s="43">
        <f>IF(GL_Paste!$B14642="","",DATE(YEAR(GL_Paste!$E14642),MONTH(GL_Paste!$E14642),1))</f>
        <v/>
      </c>
      <c r="C14645">
        <f>IF(GL_Paste!$B14642="","",IF(TRIM(GL_Paste!$M14642)&lt;&gt;"",TRIM(GL_Paste!$M14642),IFERROR(MID(GL_Paste!$I14642,FIND("[",GL_Paste!$I14642)+1,FIND("]",GL_Paste!$I14642)-FIND("[",GL_Paste!$I14642)-1),"")))</f>
        <v/>
      </c>
      <c r="D14645">
        <f>IF(GL_Paste!$B14642="","",IFERROR(INDEX(DeptName,MATCH($C14645,DeptTag,0)),"UNALLOCATED"))</f>
        <v/>
      </c>
      <c r="E14645">
        <f>IF(GL_Paste!$B14642="","",IFERROR(INDEX(AcctCat,MATCH(GL_Paste!$B14642&amp;"",AcctCode,0)),"UNKNOWN"))</f>
        <v/>
      </c>
      <c r="F14645">
        <f>IF(GL_Paste!$B14642="","",IFERROR(INDEX(AcctSub,MATCH(GL_Paste!$B14642&amp;"",AcctCode,0)),"UNKNOWN"))</f>
        <v/>
      </c>
    </row>
    <row r="14646">
      <c r="A14646" s="40">
        <f>IF(GL_Paste!$B14643="","",N(GL_Paste!$H14643)-N(GL_Paste!$G14643))</f>
        <v/>
      </c>
      <c r="B14646" s="43">
        <f>IF(GL_Paste!$B14643="","",DATE(YEAR(GL_Paste!$E14643),MONTH(GL_Paste!$E14643),1))</f>
        <v/>
      </c>
      <c r="C14646">
        <f>IF(GL_Paste!$B14643="","",IF(TRIM(GL_Paste!$M14643)&lt;&gt;"",TRIM(GL_Paste!$M14643),IFERROR(MID(GL_Paste!$I14643,FIND("[",GL_Paste!$I14643)+1,FIND("]",GL_Paste!$I14643)-FIND("[",GL_Paste!$I14643)-1),"")))</f>
        <v/>
      </c>
      <c r="D14646">
        <f>IF(GL_Paste!$B14643="","",IFERROR(INDEX(DeptName,MATCH($C14646,DeptTag,0)),"UNALLOCATED"))</f>
        <v/>
      </c>
      <c r="E14646">
        <f>IF(GL_Paste!$B14643="","",IFERROR(INDEX(AcctCat,MATCH(GL_Paste!$B14643&amp;"",AcctCode,0)),"UNKNOWN"))</f>
        <v/>
      </c>
      <c r="F14646">
        <f>IF(GL_Paste!$B14643="","",IFERROR(INDEX(AcctSub,MATCH(GL_Paste!$B14643&amp;"",AcctCode,0)),"UNKNOWN"))</f>
        <v/>
      </c>
    </row>
    <row r="14647">
      <c r="A14647" s="40">
        <f>IF(GL_Paste!$B14644="","",N(GL_Paste!$H14644)-N(GL_Paste!$G14644))</f>
        <v/>
      </c>
      <c r="B14647" s="43">
        <f>IF(GL_Paste!$B14644="","",DATE(YEAR(GL_Paste!$E14644),MONTH(GL_Paste!$E14644),1))</f>
        <v/>
      </c>
      <c r="C14647">
        <f>IF(GL_Paste!$B14644="","",IF(TRIM(GL_Paste!$M14644)&lt;&gt;"",TRIM(GL_Paste!$M14644),IFERROR(MID(GL_Paste!$I14644,FIND("[",GL_Paste!$I14644)+1,FIND("]",GL_Paste!$I14644)-FIND("[",GL_Paste!$I14644)-1),"")))</f>
        <v/>
      </c>
      <c r="D14647">
        <f>IF(GL_Paste!$B14644="","",IFERROR(INDEX(DeptName,MATCH($C14647,DeptTag,0)),"UNALLOCATED"))</f>
        <v/>
      </c>
      <c r="E14647">
        <f>IF(GL_Paste!$B14644="","",IFERROR(INDEX(AcctCat,MATCH(GL_Paste!$B14644&amp;"",AcctCode,0)),"UNKNOWN"))</f>
        <v/>
      </c>
      <c r="F14647">
        <f>IF(GL_Paste!$B14644="","",IFERROR(INDEX(AcctSub,MATCH(GL_Paste!$B14644&amp;"",AcctCode,0)),"UNKNOWN"))</f>
        <v/>
      </c>
    </row>
    <row r="14648">
      <c r="A14648" s="40">
        <f>IF(GL_Paste!$B14645="","",N(GL_Paste!$H14645)-N(GL_Paste!$G14645))</f>
        <v/>
      </c>
      <c r="B14648" s="43">
        <f>IF(GL_Paste!$B14645="","",DATE(YEAR(GL_Paste!$E14645),MONTH(GL_Paste!$E14645),1))</f>
        <v/>
      </c>
      <c r="C14648">
        <f>IF(GL_Paste!$B14645="","",IF(TRIM(GL_Paste!$M14645)&lt;&gt;"",TRIM(GL_Paste!$M14645),IFERROR(MID(GL_Paste!$I14645,FIND("[",GL_Paste!$I14645)+1,FIND("]",GL_Paste!$I14645)-FIND("[",GL_Paste!$I14645)-1),"")))</f>
        <v/>
      </c>
      <c r="D14648">
        <f>IF(GL_Paste!$B14645="","",IFERROR(INDEX(DeptName,MATCH($C14648,DeptTag,0)),"UNALLOCATED"))</f>
        <v/>
      </c>
      <c r="E14648">
        <f>IF(GL_Paste!$B14645="","",IFERROR(INDEX(AcctCat,MATCH(GL_Paste!$B14645&amp;"",AcctCode,0)),"UNKNOWN"))</f>
        <v/>
      </c>
      <c r="F14648">
        <f>IF(GL_Paste!$B14645="","",IFERROR(INDEX(AcctSub,MATCH(GL_Paste!$B14645&amp;"",AcctCode,0)),"UNKNOWN"))</f>
        <v/>
      </c>
    </row>
    <row r="14649">
      <c r="A14649" s="40">
        <f>IF(GL_Paste!$B14646="","",N(GL_Paste!$H14646)-N(GL_Paste!$G14646))</f>
        <v/>
      </c>
      <c r="B14649" s="43">
        <f>IF(GL_Paste!$B14646="","",DATE(YEAR(GL_Paste!$E14646),MONTH(GL_Paste!$E14646),1))</f>
        <v/>
      </c>
      <c r="C14649">
        <f>IF(GL_Paste!$B14646="","",IF(TRIM(GL_Paste!$M14646)&lt;&gt;"",TRIM(GL_Paste!$M14646),IFERROR(MID(GL_Paste!$I14646,FIND("[",GL_Paste!$I14646)+1,FIND("]",GL_Paste!$I14646)-FIND("[",GL_Paste!$I14646)-1),"")))</f>
        <v/>
      </c>
      <c r="D14649">
        <f>IF(GL_Paste!$B14646="","",IFERROR(INDEX(DeptName,MATCH($C14649,DeptTag,0)),"UNALLOCATED"))</f>
        <v/>
      </c>
      <c r="E14649">
        <f>IF(GL_Paste!$B14646="","",IFERROR(INDEX(AcctCat,MATCH(GL_Paste!$B14646&amp;"",AcctCode,0)),"UNKNOWN"))</f>
        <v/>
      </c>
      <c r="F14649">
        <f>IF(GL_Paste!$B14646="","",IFERROR(INDEX(AcctSub,MATCH(GL_Paste!$B14646&amp;"",AcctCode,0)),"UNKNOWN"))</f>
        <v/>
      </c>
    </row>
    <row r="14650">
      <c r="A14650" s="40">
        <f>IF(GL_Paste!$B14647="","",N(GL_Paste!$H14647)-N(GL_Paste!$G14647))</f>
        <v/>
      </c>
      <c r="B14650" s="43">
        <f>IF(GL_Paste!$B14647="","",DATE(YEAR(GL_Paste!$E14647),MONTH(GL_Paste!$E14647),1))</f>
        <v/>
      </c>
      <c r="C14650">
        <f>IF(GL_Paste!$B14647="","",IF(TRIM(GL_Paste!$M14647)&lt;&gt;"",TRIM(GL_Paste!$M14647),IFERROR(MID(GL_Paste!$I14647,FIND("[",GL_Paste!$I14647)+1,FIND("]",GL_Paste!$I14647)-FIND("[",GL_Paste!$I14647)-1),"")))</f>
        <v/>
      </c>
      <c r="D14650">
        <f>IF(GL_Paste!$B14647="","",IFERROR(INDEX(DeptName,MATCH($C14650,DeptTag,0)),"UNALLOCATED"))</f>
        <v/>
      </c>
      <c r="E14650">
        <f>IF(GL_Paste!$B14647="","",IFERROR(INDEX(AcctCat,MATCH(GL_Paste!$B14647&amp;"",AcctCode,0)),"UNKNOWN"))</f>
        <v/>
      </c>
      <c r="F14650">
        <f>IF(GL_Paste!$B14647="","",IFERROR(INDEX(AcctSub,MATCH(GL_Paste!$B14647&amp;"",AcctCode,0)),"UNKNOWN"))</f>
        <v/>
      </c>
    </row>
    <row r="14651">
      <c r="A14651" s="40">
        <f>IF(GL_Paste!$B14648="","",N(GL_Paste!$H14648)-N(GL_Paste!$G14648))</f>
        <v/>
      </c>
      <c r="B14651" s="43">
        <f>IF(GL_Paste!$B14648="","",DATE(YEAR(GL_Paste!$E14648),MONTH(GL_Paste!$E14648),1))</f>
        <v/>
      </c>
      <c r="C14651">
        <f>IF(GL_Paste!$B14648="","",IF(TRIM(GL_Paste!$M14648)&lt;&gt;"",TRIM(GL_Paste!$M14648),IFERROR(MID(GL_Paste!$I14648,FIND("[",GL_Paste!$I14648)+1,FIND("]",GL_Paste!$I14648)-FIND("[",GL_Paste!$I14648)-1),"")))</f>
        <v/>
      </c>
      <c r="D14651">
        <f>IF(GL_Paste!$B14648="","",IFERROR(INDEX(DeptName,MATCH($C14651,DeptTag,0)),"UNALLOCATED"))</f>
        <v/>
      </c>
      <c r="E14651">
        <f>IF(GL_Paste!$B14648="","",IFERROR(INDEX(AcctCat,MATCH(GL_Paste!$B14648&amp;"",AcctCode,0)),"UNKNOWN"))</f>
        <v/>
      </c>
      <c r="F14651">
        <f>IF(GL_Paste!$B14648="","",IFERROR(INDEX(AcctSub,MATCH(GL_Paste!$B14648&amp;"",AcctCode,0)),"UNKNOWN"))</f>
        <v/>
      </c>
    </row>
    <row r="14652">
      <c r="A14652" s="40">
        <f>IF(GL_Paste!$B14649="","",N(GL_Paste!$H14649)-N(GL_Paste!$G14649))</f>
        <v/>
      </c>
      <c r="B14652" s="43">
        <f>IF(GL_Paste!$B14649="","",DATE(YEAR(GL_Paste!$E14649),MONTH(GL_Paste!$E14649),1))</f>
        <v/>
      </c>
      <c r="C14652">
        <f>IF(GL_Paste!$B14649="","",IF(TRIM(GL_Paste!$M14649)&lt;&gt;"",TRIM(GL_Paste!$M14649),IFERROR(MID(GL_Paste!$I14649,FIND("[",GL_Paste!$I14649)+1,FIND("]",GL_Paste!$I14649)-FIND("[",GL_Paste!$I14649)-1),"")))</f>
        <v/>
      </c>
      <c r="D14652">
        <f>IF(GL_Paste!$B14649="","",IFERROR(INDEX(DeptName,MATCH($C14652,DeptTag,0)),"UNALLOCATED"))</f>
        <v/>
      </c>
      <c r="E14652">
        <f>IF(GL_Paste!$B14649="","",IFERROR(INDEX(AcctCat,MATCH(GL_Paste!$B14649&amp;"",AcctCode,0)),"UNKNOWN"))</f>
        <v/>
      </c>
      <c r="F14652">
        <f>IF(GL_Paste!$B14649="","",IFERROR(INDEX(AcctSub,MATCH(GL_Paste!$B14649&amp;"",AcctCode,0)),"UNKNOWN"))</f>
        <v/>
      </c>
    </row>
    <row r="14653">
      <c r="A14653" s="40">
        <f>IF(GL_Paste!$B14650="","",N(GL_Paste!$H14650)-N(GL_Paste!$G14650))</f>
        <v/>
      </c>
      <c r="B14653" s="43">
        <f>IF(GL_Paste!$B14650="","",DATE(YEAR(GL_Paste!$E14650),MONTH(GL_Paste!$E14650),1))</f>
        <v/>
      </c>
      <c r="C14653">
        <f>IF(GL_Paste!$B14650="","",IF(TRIM(GL_Paste!$M14650)&lt;&gt;"",TRIM(GL_Paste!$M14650),IFERROR(MID(GL_Paste!$I14650,FIND("[",GL_Paste!$I14650)+1,FIND("]",GL_Paste!$I14650)-FIND("[",GL_Paste!$I14650)-1),"")))</f>
        <v/>
      </c>
      <c r="D14653">
        <f>IF(GL_Paste!$B14650="","",IFERROR(INDEX(DeptName,MATCH($C14653,DeptTag,0)),"UNALLOCATED"))</f>
        <v/>
      </c>
      <c r="E14653">
        <f>IF(GL_Paste!$B14650="","",IFERROR(INDEX(AcctCat,MATCH(GL_Paste!$B14650&amp;"",AcctCode,0)),"UNKNOWN"))</f>
        <v/>
      </c>
      <c r="F14653">
        <f>IF(GL_Paste!$B14650="","",IFERROR(INDEX(AcctSub,MATCH(GL_Paste!$B14650&amp;"",AcctCode,0)),"UNKNOWN"))</f>
        <v/>
      </c>
    </row>
    <row r="14654">
      <c r="A14654" s="40">
        <f>IF(GL_Paste!$B14651="","",N(GL_Paste!$H14651)-N(GL_Paste!$G14651))</f>
        <v/>
      </c>
      <c r="B14654" s="43">
        <f>IF(GL_Paste!$B14651="","",DATE(YEAR(GL_Paste!$E14651),MONTH(GL_Paste!$E14651),1))</f>
        <v/>
      </c>
      <c r="C14654">
        <f>IF(GL_Paste!$B14651="","",IF(TRIM(GL_Paste!$M14651)&lt;&gt;"",TRIM(GL_Paste!$M14651),IFERROR(MID(GL_Paste!$I14651,FIND("[",GL_Paste!$I14651)+1,FIND("]",GL_Paste!$I14651)-FIND("[",GL_Paste!$I14651)-1),"")))</f>
        <v/>
      </c>
      <c r="D14654">
        <f>IF(GL_Paste!$B14651="","",IFERROR(INDEX(DeptName,MATCH($C14654,DeptTag,0)),"UNALLOCATED"))</f>
        <v/>
      </c>
      <c r="E14654">
        <f>IF(GL_Paste!$B14651="","",IFERROR(INDEX(AcctCat,MATCH(GL_Paste!$B14651&amp;"",AcctCode,0)),"UNKNOWN"))</f>
        <v/>
      </c>
      <c r="F14654">
        <f>IF(GL_Paste!$B14651="","",IFERROR(INDEX(AcctSub,MATCH(GL_Paste!$B14651&amp;"",AcctCode,0)),"UNKNOWN"))</f>
        <v/>
      </c>
    </row>
    <row r="14655">
      <c r="A14655" s="40">
        <f>IF(GL_Paste!$B14652="","",N(GL_Paste!$H14652)-N(GL_Paste!$G14652))</f>
        <v/>
      </c>
      <c r="B14655" s="43">
        <f>IF(GL_Paste!$B14652="","",DATE(YEAR(GL_Paste!$E14652),MONTH(GL_Paste!$E14652),1))</f>
        <v/>
      </c>
      <c r="C14655">
        <f>IF(GL_Paste!$B14652="","",IF(TRIM(GL_Paste!$M14652)&lt;&gt;"",TRIM(GL_Paste!$M14652),IFERROR(MID(GL_Paste!$I14652,FIND("[",GL_Paste!$I14652)+1,FIND("]",GL_Paste!$I14652)-FIND("[",GL_Paste!$I14652)-1),"")))</f>
        <v/>
      </c>
      <c r="D14655">
        <f>IF(GL_Paste!$B14652="","",IFERROR(INDEX(DeptName,MATCH($C14655,DeptTag,0)),"UNALLOCATED"))</f>
        <v/>
      </c>
      <c r="E14655">
        <f>IF(GL_Paste!$B14652="","",IFERROR(INDEX(AcctCat,MATCH(GL_Paste!$B14652&amp;"",AcctCode,0)),"UNKNOWN"))</f>
        <v/>
      </c>
      <c r="F14655">
        <f>IF(GL_Paste!$B14652="","",IFERROR(INDEX(AcctSub,MATCH(GL_Paste!$B14652&amp;"",AcctCode,0)),"UNKNOWN"))</f>
        <v/>
      </c>
    </row>
    <row r="14656">
      <c r="A14656" s="40">
        <f>IF(GL_Paste!$B14653="","",N(GL_Paste!$H14653)-N(GL_Paste!$G14653))</f>
        <v/>
      </c>
      <c r="B14656" s="43">
        <f>IF(GL_Paste!$B14653="","",DATE(YEAR(GL_Paste!$E14653),MONTH(GL_Paste!$E14653),1))</f>
        <v/>
      </c>
      <c r="C14656">
        <f>IF(GL_Paste!$B14653="","",IF(TRIM(GL_Paste!$M14653)&lt;&gt;"",TRIM(GL_Paste!$M14653),IFERROR(MID(GL_Paste!$I14653,FIND("[",GL_Paste!$I14653)+1,FIND("]",GL_Paste!$I14653)-FIND("[",GL_Paste!$I14653)-1),"")))</f>
        <v/>
      </c>
      <c r="D14656">
        <f>IF(GL_Paste!$B14653="","",IFERROR(INDEX(DeptName,MATCH($C14656,DeptTag,0)),"UNALLOCATED"))</f>
        <v/>
      </c>
      <c r="E14656">
        <f>IF(GL_Paste!$B14653="","",IFERROR(INDEX(AcctCat,MATCH(GL_Paste!$B14653&amp;"",AcctCode,0)),"UNKNOWN"))</f>
        <v/>
      </c>
      <c r="F14656">
        <f>IF(GL_Paste!$B14653="","",IFERROR(INDEX(AcctSub,MATCH(GL_Paste!$B14653&amp;"",AcctCode,0)),"UNKNOWN"))</f>
        <v/>
      </c>
    </row>
    <row r="14657">
      <c r="A14657" s="40">
        <f>IF(GL_Paste!$B14654="","",N(GL_Paste!$H14654)-N(GL_Paste!$G14654))</f>
        <v/>
      </c>
      <c r="B14657" s="43">
        <f>IF(GL_Paste!$B14654="","",DATE(YEAR(GL_Paste!$E14654),MONTH(GL_Paste!$E14654),1))</f>
        <v/>
      </c>
      <c r="C14657">
        <f>IF(GL_Paste!$B14654="","",IF(TRIM(GL_Paste!$M14654)&lt;&gt;"",TRIM(GL_Paste!$M14654),IFERROR(MID(GL_Paste!$I14654,FIND("[",GL_Paste!$I14654)+1,FIND("]",GL_Paste!$I14654)-FIND("[",GL_Paste!$I14654)-1),"")))</f>
        <v/>
      </c>
      <c r="D14657">
        <f>IF(GL_Paste!$B14654="","",IFERROR(INDEX(DeptName,MATCH($C14657,DeptTag,0)),"UNALLOCATED"))</f>
        <v/>
      </c>
      <c r="E14657">
        <f>IF(GL_Paste!$B14654="","",IFERROR(INDEX(AcctCat,MATCH(GL_Paste!$B14654&amp;"",AcctCode,0)),"UNKNOWN"))</f>
        <v/>
      </c>
      <c r="F14657">
        <f>IF(GL_Paste!$B14654="","",IFERROR(INDEX(AcctSub,MATCH(GL_Paste!$B14654&amp;"",AcctCode,0)),"UNKNOWN"))</f>
        <v/>
      </c>
    </row>
    <row r="14658">
      <c r="A14658" s="40">
        <f>IF(GL_Paste!$B14655="","",N(GL_Paste!$H14655)-N(GL_Paste!$G14655))</f>
        <v/>
      </c>
      <c r="B14658" s="43">
        <f>IF(GL_Paste!$B14655="","",DATE(YEAR(GL_Paste!$E14655),MONTH(GL_Paste!$E14655),1))</f>
        <v/>
      </c>
      <c r="C14658">
        <f>IF(GL_Paste!$B14655="","",IF(TRIM(GL_Paste!$M14655)&lt;&gt;"",TRIM(GL_Paste!$M14655),IFERROR(MID(GL_Paste!$I14655,FIND("[",GL_Paste!$I14655)+1,FIND("]",GL_Paste!$I14655)-FIND("[",GL_Paste!$I14655)-1),"")))</f>
        <v/>
      </c>
      <c r="D14658">
        <f>IF(GL_Paste!$B14655="","",IFERROR(INDEX(DeptName,MATCH($C14658,DeptTag,0)),"UNALLOCATED"))</f>
        <v/>
      </c>
      <c r="E14658">
        <f>IF(GL_Paste!$B14655="","",IFERROR(INDEX(AcctCat,MATCH(GL_Paste!$B14655&amp;"",AcctCode,0)),"UNKNOWN"))</f>
        <v/>
      </c>
      <c r="F14658">
        <f>IF(GL_Paste!$B14655="","",IFERROR(INDEX(AcctSub,MATCH(GL_Paste!$B14655&amp;"",AcctCode,0)),"UNKNOWN"))</f>
        <v/>
      </c>
    </row>
    <row r="14659">
      <c r="A14659" s="40">
        <f>IF(GL_Paste!$B14656="","",N(GL_Paste!$H14656)-N(GL_Paste!$G14656))</f>
        <v/>
      </c>
      <c r="B14659" s="43">
        <f>IF(GL_Paste!$B14656="","",DATE(YEAR(GL_Paste!$E14656),MONTH(GL_Paste!$E14656),1))</f>
        <v/>
      </c>
      <c r="C14659">
        <f>IF(GL_Paste!$B14656="","",IF(TRIM(GL_Paste!$M14656)&lt;&gt;"",TRIM(GL_Paste!$M14656),IFERROR(MID(GL_Paste!$I14656,FIND("[",GL_Paste!$I14656)+1,FIND("]",GL_Paste!$I14656)-FIND("[",GL_Paste!$I14656)-1),"")))</f>
        <v/>
      </c>
      <c r="D14659">
        <f>IF(GL_Paste!$B14656="","",IFERROR(INDEX(DeptName,MATCH($C14659,DeptTag,0)),"UNALLOCATED"))</f>
        <v/>
      </c>
      <c r="E14659">
        <f>IF(GL_Paste!$B14656="","",IFERROR(INDEX(AcctCat,MATCH(GL_Paste!$B14656&amp;"",AcctCode,0)),"UNKNOWN"))</f>
        <v/>
      </c>
      <c r="F14659">
        <f>IF(GL_Paste!$B14656="","",IFERROR(INDEX(AcctSub,MATCH(GL_Paste!$B14656&amp;"",AcctCode,0)),"UNKNOWN"))</f>
        <v/>
      </c>
    </row>
    <row r="14660">
      <c r="A14660" s="40">
        <f>IF(GL_Paste!$B14657="","",N(GL_Paste!$H14657)-N(GL_Paste!$G14657))</f>
        <v/>
      </c>
      <c r="B14660" s="43">
        <f>IF(GL_Paste!$B14657="","",DATE(YEAR(GL_Paste!$E14657),MONTH(GL_Paste!$E14657),1))</f>
        <v/>
      </c>
      <c r="C14660">
        <f>IF(GL_Paste!$B14657="","",IF(TRIM(GL_Paste!$M14657)&lt;&gt;"",TRIM(GL_Paste!$M14657),IFERROR(MID(GL_Paste!$I14657,FIND("[",GL_Paste!$I14657)+1,FIND("]",GL_Paste!$I14657)-FIND("[",GL_Paste!$I14657)-1),"")))</f>
        <v/>
      </c>
      <c r="D14660">
        <f>IF(GL_Paste!$B14657="","",IFERROR(INDEX(DeptName,MATCH($C14660,DeptTag,0)),"UNALLOCATED"))</f>
        <v/>
      </c>
      <c r="E14660">
        <f>IF(GL_Paste!$B14657="","",IFERROR(INDEX(AcctCat,MATCH(GL_Paste!$B14657&amp;"",AcctCode,0)),"UNKNOWN"))</f>
        <v/>
      </c>
      <c r="F14660">
        <f>IF(GL_Paste!$B14657="","",IFERROR(INDEX(AcctSub,MATCH(GL_Paste!$B14657&amp;"",AcctCode,0)),"UNKNOWN"))</f>
        <v/>
      </c>
    </row>
    <row r="14661">
      <c r="A14661" s="40">
        <f>IF(GL_Paste!$B14658="","",N(GL_Paste!$H14658)-N(GL_Paste!$G14658))</f>
        <v/>
      </c>
      <c r="B14661" s="43">
        <f>IF(GL_Paste!$B14658="","",DATE(YEAR(GL_Paste!$E14658),MONTH(GL_Paste!$E14658),1))</f>
        <v/>
      </c>
      <c r="C14661">
        <f>IF(GL_Paste!$B14658="","",IF(TRIM(GL_Paste!$M14658)&lt;&gt;"",TRIM(GL_Paste!$M14658),IFERROR(MID(GL_Paste!$I14658,FIND("[",GL_Paste!$I14658)+1,FIND("]",GL_Paste!$I14658)-FIND("[",GL_Paste!$I14658)-1),"")))</f>
        <v/>
      </c>
      <c r="D14661">
        <f>IF(GL_Paste!$B14658="","",IFERROR(INDEX(DeptName,MATCH($C14661,DeptTag,0)),"UNALLOCATED"))</f>
        <v/>
      </c>
      <c r="E14661">
        <f>IF(GL_Paste!$B14658="","",IFERROR(INDEX(AcctCat,MATCH(GL_Paste!$B14658&amp;"",AcctCode,0)),"UNKNOWN"))</f>
        <v/>
      </c>
      <c r="F14661">
        <f>IF(GL_Paste!$B14658="","",IFERROR(INDEX(AcctSub,MATCH(GL_Paste!$B14658&amp;"",AcctCode,0)),"UNKNOWN"))</f>
        <v/>
      </c>
    </row>
    <row r="14662">
      <c r="A14662" s="40">
        <f>IF(GL_Paste!$B14659="","",N(GL_Paste!$H14659)-N(GL_Paste!$G14659))</f>
        <v/>
      </c>
      <c r="B14662" s="43">
        <f>IF(GL_Paste!$B14659="","",DATE(YEAR(GL_Paste!$E14659),MONTH(GL_Paste!$E14659),1))</f>
        <v/>
      </c>
      <c r="C14662">
        <f>IF(GL_Paste!$B14659="","",IF(TRIM(GL_Paste!$M14659)&lt;&gt;"",TRIM(GL_Paste!$M14659),IFERROR(MID(GL_Paste!$I14659,FIND("[",GL_Paste!$I14659)+1,FIND("]",GL_Paste!$I14659)-FIND("[",GL_Paste!$I14659)-1),"")))</f>
        <v/>
      </c>
      <c r="D14662">
        <f>IF(GL_Paste!$B14659="","",IFERROR(INDEX(DeptName,MATCH($C14662,DeptTag,0)),"UNALLOCATED"))</f>
        <v/>
      </c>
      <c r="E14662">
        <f>IF(GL_Paste!$B14659="","",IFERROR(INDEX(AcctCat,MATCH(GL_Paste!$B14659&amp;"",AcctCode,0)),"UNKNOWN"))</f>
        <v/>
      </c>
      <c r="F14662">
        <f>IF(GL_Paste!$B14659="","",IFERROR(INDEX(AcctSub,MATCH(GL_Paste!$B14659&amp;"",AcctCode,0)),"UNKNOWN"))</f>
        <v/>
      </c>
    </row>
    <row r="14663">
      <c r="A14663" s="40">
        <f>IF(GL_Paste!$B14660="","",N(GL_Paste!$H14660)-N(GL_Paste!$G14660))</f>
        <v/>
      </c>
      <c r="B14663" s="43">
        <f>IF(GL_Paste!$B14660="","",DATE(YEAR(GL_Paste!$E14660),MONTH(GL_Paste!$E14660),1))</f>
        <v/>
      </c>
      <c r="C14663">
        <f>IF(GL_Paste!$B14660="","",IF(TRIM(GL_Paste!$M14660)&lt;&gt;"",TRIM(GL_Paste!$M14660),IFERROR(MID(GL_Paste!$I14660,FIND("[",GL_Paste!$I14660)+1,FIND("]",GL_Paste!$I14660)-FIND("[",GL_Paste!$I14660)-1),"")))</f>
        <v/>
      </c>
      <c r="D14663">
        <f>IF(GL_Paste!$B14660="","",IFERROR(INDEX(DeptName,MATCH($C14663,DeptTag,0)),"UNALLOCATED"))</f>
        <v/>
      </c>
      <c r="E14663">
        <f>IF(GL_Paste!$B14660="","",IFERROR(INDEX(AcctCat,MATCH(GL_Paste!$B14660&amp;"",AcctCode,0)),"UNKNOWN"))</f>
        <v/>
      </c>
      <c r="F14663">
        <f>IF(GL_Paste!$B14660="","",IFERROR(INDEX(AcctSub,MATCH(GL_Paste!$B14660&amp;"",AcctCode,0)),"UNKNOWN"))</f>
        <v/>
      </c>
    </row>
    <row r="14664">
      <c r="A14664" s="40">
        <f>IF(GL_Paste!$B14661="","",N(GL_Paste!$H14661)-N(GL_Paste!$G14661))</f>
        <v/>
      </c>
      <c r="B14664" s="43">
        <f>IF(GL_Paste!$B14661="","",DATE(YEAR(GL_Paste!$E14661),MONTH(GL_Paste!$E14661),1))</f>
        <v/>
      </c>
      <c r="C14664">
        <f>IF(GL_Paste!$B14661="","",IF(TRIM(GL_Paste!$M14661)&lt;&gt;"",TRIM(GL_Paste!$M14661),IFERROR(MID(GL_Paste!$I14661,FIND("[",GL_Paste!$I14661)+1,FIND("]",GL_Paste!$I14661)-FIND("[",GL_Paste!$I14661)-1),"")))</f>
        <v/>
      </c>
      <c r="D14664">
        <f>IF(GL_Paste!$B14661="","",IFERROR(INDEX(DeptName,MATCH($C14664,DeptTag,0)),"UNALLOCATED"))</f>
        <v/>
      </c>
      <c r="E14664">
        <f>IF(GL_Paste!$B14661="","",IFERROR(INDEX(AcctCat,MATCH(GL_Paste!$B14661&amp;"",AcctCode,0)),"UNKNOWN"))</f>
        <v/>
      </c>
      <c r="F14664">
        <f>IF(GL_Paste!$B14661="","",IFERROR(INDEX(AcctSub,MATCH(GL_Paste!$B14661&amp;"",AcctCode,0)),"UNKNOWN"))</f>
        <v/>
      </c>
    </row>
    <row r="14665">
      <c r="A14665" s="40">
        <f>IF(GL_Paste!$B14662="","",N(GL_Paste!$H14662)-N(GL_Paste!$G14662))</f>
        <v/>
      </c>
      <c r="B14665" s="43">
        <f>IF(GL_Paste!$B14662="","",DATE(YEAR(GL_Paste!$E14662),MONTH(GL_Paste!$E14662),1))</f>
        <v/>
      </c>
      <c r="C14665">
        <f>IF(GL_Paste!$B14662="","",IF(TRIM(GL_Paste!$M14662)&lt;&gt;"",TRIM(GL_Paste!$M14662),IFERROR(MID(GL_Paste!$I14662,FIND("[",GL_Paste!$I14662)+1,FIND("]",GL_Paste!$I14662)-FIND("[",GL_Paste!$I14662)-1),"")))</f>
        <v/>
      </c>
      <c r="D14665">
        <f>IF(GL_Paste!$B14662="","",IFERROR(INDEX(DeptName,MATCH($C14665,DeptTag,0)),"UNALLOCATED"))</f>
        <v/>
      </c>
      <c r="E14665">
        <f>IF(GL_Paste!$B14662="","",IFERROR(INDEX(AcctCat,MATCH(GL_Paste!$B14662&amp;"",AcctCode,0)),"UNKNOWN"))</f>
        <v/>
      </c>
      <c r="F14665">
        <f>IF(GL_Paste!$B14662="","",IFERROR(INDEX(AcctSub,MATCH(GL_Paste!$B14662&amp;"",AcctCode,0)),"UNKNOWN"))</f>
        <v/>
      </c>
    </row>
    <row r="14666">
      <c r="A14666" s="40">
        <f>IF(GL_Paste!$B14663="","",N(GL_Paste!$H14663)-N(GL_Paste!$G14663))</f>
        <v/>
      </c>
      <c r="B14666" s="43">
        <f>IF(GL_Paste!$B14663="","",DATE(YEAR(GL_Paste!$E14663),MONTH(GL_Paste!$E14663),1))</f>
        <v/>
      </c>
      <c r="C14666">
        <f>IF(GL_Paste!$B14663="","",IF(TRIM(GL_Paste!$M14663)&lt;&gt;"",TRIM(GL_Paste!$M14663),IFERROR(MID(GL_Paste!$I14663,FIND("[",GL_Paste!$I14663)+1,FIND("]",GL_Paste!$I14663)-FIND("[",GL_Paste!$I14663)-1),"")))</f>
        <v/>
      </c>
      <c r="D14666">
        <f>IF(GL_Paste!$B14663="","",IFERROR(INDEX(DeptName,MATCH($C14666,DeptTag,0)),"UNALLOCATED"))</f>
        <v/>
      </c>
      <c r="E14666">
        <f>IF(GL_Paste!$B14663="","",IFERROR(INDEX(AcctCat,MATCH(GL_Paste!$B14663&amp;"",AcctCode,0)),"UNKNOWN"))</f>
        <v/>
      </c>
      <c r="F14666">
        <f>IF(GL_Paste!$B14663="","",IFERROR(INDEX(AcctSub,MATCH(GL_Paste!$B14663&amp;"",AcctCode,0)),"UNKNOWN"))</f>
        <v/>
      </c>
    </row>
    <row r="14667">
      <c r="A14667" s="40">
        <f>IF(GL_Paste!$B14664="","",N(GL_Paste!$H14664)-N(GL_Paste!$G14664))</f>
        <v/>
      </c>
      <c r="B14667" s="43">
        <f>IF(GL_Paste!$B14664="","",DATE(YEAR(GL_Paste!$E14664),MONTH(GL_Paste!$E14664),1))</f>
        <v/>
      </c>
      <c r="C14667">
        <f>IF(GL_Paste!$B14664="","",IF(TRIM(GL_Paste!$M14664)&lt;&gt;"",TRIM(GL_Paste!$M14664),IFERROR(MID(GL_Paste!$I14664,FIND("[",GL_Paste!$I14664)+1,FIND("]",GL_Paste!$I14664)-FIND("[",GL_Paste!$I14664)-1),"")))</f>
        <v/>
      </c>
      <c r="D14667">
        <f>IF(GL_Paste!$B14664="","",IFERROR(INDEX(DeptName,MATCH($C14667,DeptTag,0)),"UNALLOCATED"))</f>
        <v/>
      </c>
      <c r="E14667">
        <f>IF(GL_Paste!$B14664="","",IFERROR(INDEX(AcctCat,MATCH(GL_Paste!$B14664&amp;"",AcctCode,0)),"UNKNOWN"))</f>
        <v/>
      </c>
      <c r="F14667">
        <f>IF(GL_Paste!$B14664="","",IFERROR(INDEX(AcctSub,MATCH(GL_Paste!$B14664&amp;"",AcctCode,0)),"UNKNOWN"))</f>
        <v/>
      </c>
    </row>
    <row r="14668">
      <c r="A14668" s="40">
        <f>IF(GL_Paste!$B14665="","",N(GL_Paste!$H14665)-N(GL_Paste!$G14665))</f>
        <v/>
      </c>
      <c r="B14668" s="43">
        <f>IF(GL_Paste!$B14665="","",DATE(YEAR(GL_Paste!$E14665),MONTH(GL_Paste!$E14665),1))</f>
        <v/>
      </c>
      <c r="C14668">
        <f>IF(GL_Paste!$B14665="","",IF(TRIM(GL_Paste!$M14665)&lt;&gt;"",TRIM(GL_Paste!$M14665),IFERROR(MID(GL_Paste!$I14665,FIND("[",GL_Paste!$I14665)+1,FIND("]",GL_Paste!$I14665)-FIND("[",GL_Paste!$I14665)-1),"")))</f>
        <v/>
      </c>
      <c r="D14668">
        <f>IF(GL_Paste!$B14665="","",IFERROR(INDEX(DeptName,MATCH($C14668,DeptTag,0)),"UNALLOCATED"))</f>
        <v/>
      </c>
      <c r="E14668">
        <f>IF(GL_Paste!$B14665="","",IFERROR(INDEX(AcctCat,MATCH(GL_Paste!$B14665&amp;"",AcctCode,0)),"UNKNOWN"))</f>
        <v/>
      </c>
      <c r="F14668">
        <f>IF(GL_Paste!$B14665="","",IFERROR(INDEX(AcctSub,MATCH(GL_Paste!$B14665&amp;"",AcctCode,0)),"UNKNOWN"))</f>
        <v/>
      </c>
    </row>
    <row r="14669">
      <c r="A14669" s="40">
        <f>IF(GL_Paste!$B14666="","",N(GL_Paste!$H14666)-N(GL_Paste!$G14666))</f>
        <v/>
      </c>
      <c r="B14669" s="43">
        <f>IF(GL_Paste!$B14666="","",DATE(YEAR(GL_Paste!$E14666),MONTH(GL_Paste!$E14666),1))</f>
        <v/>
      </c>
      <c r="C14669">
        <f>IF(GL_Paste!$B14666="","",IF(TRIM(GL_Paste!$M14666)&lt;&gt;"",TRIM(GL_Paste!$M14666),IFERROR(MID(GL_Paste!$I14666,FIND("[",GL_Paste!$I14666)+1,FIND("]",GL_Paste!$I14666)-FIND("[",GL_Paste!$I14666)-1),"")))</f>
        <v/>
      </c>
      <c r="D14669">
        <f>IF(GL_Paste!$B14666="","",IFERROR(INDEX(DeptName,MATCH($C14669,DeptTag,0)),"UNALLOCATED"))</f>
        <v/>
      </c>
      <c r="E14669">
        <f>IF(GL_Paste!$B14666="","",IFERROR(INDEX(AcctCat,MATCH(GL_Paste!$B14666&amp;"",AcctCode,0)),"UNKNOWN"))</f>
        <v/>
      </c>
      <c r="F14669">
        <f>IF(GL_Paste!$B14666="","",IFERROR(INDEX(AcctSub,MATCH(GL_Paste!$B14666&amp;"",AcctCode,0)),"UNKNOWN"))</f>
        <v/>
      </c>
    </row>
    <row r="14670">
      <c r="A14670" s="40">
        <f>IF(GL_Paste!$B14667="","",N(GL_Paste!$H14667)-N(GL_Paste!$G14667))</f>
        <v/>
      </c>
      <c r="B14670" s="43">
        <f>IF(GL_Paste!$B14667="","",DATE(YEAR(GL_Paste!$E14667),MONTH(GL_Paste!$E14667),1))</f>
        <v/>
      </c>
      <c r="C14670">
        <f>IF(GL_Paste!$B14667="","",IF(TRIM(GL_Paste!$M14667)&lt;&gt;"",TRIM(GL_Paste!$M14667),IFERROR(MID(GL_Paste!$I14667,FIND("[",GL_Paste!$I14667)+1,FIND("]",GL_Paste!$I14667)-FIND("[",GL_Paste!$I14667)-1),"")))</f>
        <v/>
      </c>
      <c r="D14670">
        <f>IF(GL_Paste!$B14667="","",IFERROR(INDEX(DeptName,MATCH($C14670,DeptTag,0)),"UNALLOCATED"))</f>
        <v/>
      </c>
      <c r="E14670">
        <f>IF(GL_Paste!$B14667="","",IFERROR(INDEX(AcctCat,MATCH(GL_Paste!$B14667&amp;"",AcctCode,0)),"UNKNOWN"))</f>
        <v/>
      </c>
      <c r="F14670">
        <f>IF(GL_Paste!$B14667="","",IFERROR(INDEX(AcctSub,MATCH(GL_Paste!$B14667&amp;"",AcctCode,0)),"UNKNOWN"))</f>
        <v/>
      </c>
    </row>
    <row r="14671">
      <c r="A14671" s="40">
        <f>IF(GL_Paste!$B14668="","",N(GL_Paste!$H14668)-N(GL_Paste!$G14668))</f>
        <v/>
      </c>
      <c r="B14671" s="43">
        <f>IF(GL_Paste!$B14668="","",DATE(YEAR(GL_Paste!$E14668),MONTH(GL_Paste!$E14668),1))</f>
        <v/>
      </c>
      <c r="C14671">
        <f>IF(GL_Paste!$B14668="","",IF(TRIM(GL_Paste!$M14668)&lt;&gt;"",TRIM(GL_Paste!$M14668),IFERROR(MID(GL_Paste!$I14668,FIND("[",GL_Paste!$I14668)+1,FIND("]",GL_Paste!$I14668)-FIND("[",GL_Paste!$I14668)-1),"")))</f>
        <v/>
      </c>
      <c r="D14671">
        <f>IF(GL_Paste!$B14668="","",IFERROR(INDEX(DeptName,MATCH($C14671,DeptTag,0)),"UNALLOCATED"))</f>
        <v/>
      </c>
      <c r="E14671">
        <f>IF(GL_Paste!$B14668="","",IFERROR(INDEX(AcctCat,MATCH(GL_Paste!$B14668&amp;"",AcctCode,0)),"UNKNOWN"))</f>
        <v/>
      </c>
      <c r="F14671">
        <f>IF(GL_Paste!$B14668="","",IFERROR(INDEX(AcctSub,MATCH(GL_Paste!$B14668&amp;"",AcctCode,0)),"UNKNOWN"))</f>
        <v/>
      </c>
    </row>
    <row r="14672">
      <c r="A14672" s="40">
        <f>IF(GL_Paste!$B14669="","",N(GL_Paste!$H14669)-N(GL_Paste!$G14669))</f>
        <v/>
      </c>
      <c r="B14672" s="43">
        <f>IF(GL_Paste!$B14669="","",DATE(YEAR(GL_Paste!$E14669),MONTH(GL_Paste!$E14669),1))</f>
        <v/>
      </c>
      <c r="C14672">
        <f>IF(GL_Paste!$B14669="","",IF(TRIM(GL_Paste!$M14669)&lt;&gt;"",TRIM(GL_Paste!$M14669),IFERROR(MID(GL_Paste!$I14669,FIND("[",GL_Paste!$I14669)+1,FIND("]",GL_Paste!$I14669)-FIND("[",GL_Paste!$I14669)-1),"")))</f>
        <v/>
      </c>
      <c r="D14672">
        <f>IF(GL_Paste!$B14669="","",IFERROR(INDEX(DeptName,MATCH($C14672,DeptTag,0)),"UNALLOCATED"))</f>
        <v/>
      </c>
      <c r="E14672">
        <f>IF(GL_Paste!$B14669="","",IFERROR(INDEX(AcctCat,MATCH(GL_Paste!$B14669&amp;"",AcctCode,0)),"UNKNOWN"))</f>
        <v/>
      </c>
      <c r="F14672">
        <f>IF(GL_Paste!$B14669="","",IFERROR(INDEX(AcctSub,MATCH(GL_Paste!$B14669&amp;"",AcctCode,0)),"UNKNOWN"))</f>
        <v/>
      </c>
    </row>
    <row r="14673">
      <c r="A14673" s="40">
        <f>IF(GL_Paste!$B14670="","",N(GL_Paste!$H14670)-N(GL_Paste!$G14670))</f>
        <v/>
      </c>
      <c r="B14673" s="43">
        <f>IF(GL_Paste!$B14670="","",DATE(YEAR(GL_Paste!$E14670),MONTH(GL_Paste!$E14670),1))</f>
        <v/>
      </c>
      <c r="C14673">
        <f>IF(GL_Paste!$B14670="","",IF(TRIM(GL_Paste!$M14670)&lt;&gt;"",TRIM(GL_Paste!$M14670),IFERROR(MID(GL_Paste!$I14670,FIND("[",GL_Paste!$I14670)+1,FIND("]",GL_Paste!$I14670)-FIND("[",GL_Paste!$I14670)-1),"")))</f>
        <v/>
      </c>
      <c r="D14673">
        <f>IF(GL_Paste!$B14670="","",IFERROR(INDEX(DeptName,MATCH($C14673,DeptTag,0)),"UNALLOCATED"))</f>
        <v/>
      </c>
      <c r="E14673">
        <f>IF(GL_Paste!$B14670="","",IFERROR(INDEX(AcctCat,MATCH(GL_Paste!$B14670&amp;"",AcctCode,0)),"UNKNOWN"))</f>
        <v/>
      </c>
      <c r="F14673">
        <f>IF(GL_Paste!$B14670="","",IFERROR(INDEX(AcctSub,MATCH(GL_Paste!$B14670&amp;"",AcctCode,0)),"UNKNOWN"))</f>
        <v/>
      </c>
    </row>
    <row r="14674">
      <c r="A14674" s="40">
        <f>IF(GL_Paste!$B14671="","",N(GL_Paste!$H14671)-N(GL_Paste!$G14671))</f>
        <v/>
      </c>
      <c r="B14674" s="43">
        <f>IF(GL_Paste!$B14671="","",DATE(YEAR(GL_Paste!$E14671),MONTH(GL_Paste!$E14671),1))</f>
        <v/>
      </c>
      <c r="C14674">
        <f>IF(GL_Paste!$B14671="","",IF(TRIM(GL_Paste!$M14671)&lt;&gt;"",TRIM(GL_Paste!$M14671),IFERROR(MID(GL_Paste!$I14671,FIND("[",GL_Paste!$I14671)+1,FIND("]",GL_Paste!$I14671)-FIND("[",GL_Paste!$I14671)-1),"")))</f>
        <v/>
      </c>
      <c r="D14674">
        <f>IF(GL_Paste!$B14671="","",IFERROR(INDEX(DeptName,MATCH($C14674,DeptTag,0)),"UNALLOCATED"))</f>
        <v/>
      </c>
      <c r="E14674">
        <f>IF(GL_Paste!$B14671="","",IFERROR(INDEX(AcctCat,MATCH(GL_Paste!$B14671&amp;"",AcctCode,0)),"UNKNOWN"))</f>
        <v/>
      </c>
      <c r="F14674">
        <f>IF(GL_Paste!$B14671="","",IFERROR(INDEX(AcctSub,MATCH(GL_Paste!$B14671&amp;"",AcctCode,0)),"UNKNOWN"))</f>
        <v/>
      </c>
    </row>
    <row r="14675">
      <c r="A14675" s="40">
        <f>IF(GL_Paste!$B14672="","",N(GL_Paste!$H14672)-N(GL_Paste!$G14672))</f>
        <v/>
      </c>
      <c r="B14675" s="43">
        <f>IF(GL_Paste!$B14672="","",DATE(YEAR(GL_Paste!$E14672),MONTH(GL_Paste!$E14672),1))</f>
        <v/>
      </c>
      <c r="C14675">
        <f>IF(GL_Paste!$B14672="","",IF(TRIM(GL_Paste!$M14672)&lt;&gt;"",TRIM(GL_Paste!$M14672),IFERROR(MID(GL_Paste!$I14672,FIND("[",GL_Paste!$I14672)+1,FIND("]",GL_Paste!$I14672)-FIND("[",GL_Paste!$I14672)-1),"")))</f>
        <v/>
      </c>
      <c r="D14675">
        <f>IF(GL_Paste!$B14672="","",IFERROR(INDEX(DeptName,MATCH($C14675,DeptTag,0)),"UNALLOCATED"))</f>
        <v/>
      </c>
      <c r="E14675">
        <f>IF(GL_Paste!$B14672="","",IFERROR(INDEX(AcctCat,MATCH(GL_Paste!$B14672&amp;"",AcctCode,0)),"UNKNOWN"))</f>
        <v/>
      </c>
      <c r="F14675">
        <f>IF(GL_Paste!$B14672="","",IFERROR(INDEX(AcctSub,MATCH(GL_Paste!$B14672&amp;"",AcctCode,0)),"UNKNOWN"))</f>
        <v/>
      </c>
    </row>
    <row r="14676">
      <c r="A14676" s="40">
        <f>IF(GL_Paste!$B14673="","",N(GL_Paste!$H14673)-N(GL_Paste!$G14673))</f>
        <v/>
      </c>
      <c r="B14676" s="43">
        <f>IF(GL_Paste!$B14673="","",DATE(YEAR(GL_Paste!$E14673),MONTH(GL_Paste!$E14673),1))</f>
        <v/>
      </c>
      <c r="C14676">
        <f>IF(GL_Paste!$B14673="","",IF(TRIM(GL_Paste!$M14673)&lt;&gt;"",TRIM(GL_Paste!$M14673),IFERROR(MID(GL_Paste!$I14673,FIND("[",GL_Paste!$I14673)+1,FIND("]",GL_Paste!$I14673)-FIND("[",GL_Paste!$I14673)-1),"")))</f>
        <v/>
      </c>
      <c r="D14676">
        <f>IF(GL_Paste!$B14673="","",IFERROR(INDEX(DeptName,MATCH($C14676,DeptTag,0)),"UNALLOCATED"))</f>
        <v/>
      </c>
      <c r="E14676">
        <f>IF(GL_Paste!$B14673="","",IFERROR(INDEX(AcctCat,MATCH(GL_Paste!$B14673&amp;"",AcctCode,0)),"UNKNOWN"))</f>
        <v/>
      </c>
      <c r="F14676">
        <f>IF(GL_Paste!$B14673="","",IFERROR(INDEX(AcctSub,MATCH(GL_Paste!$B14673&amp;"",AcctCode,0)),"UNKNOWN"))</f>
        <v/>
      </c>
    </row>
    <row r="14677">
      <c r="A14677" s="40">
        <f>IF(GL_Paste!$B14674="","",N(GL_Paste!$H14674)-N(GL_Paste!$G14674))</f>
        <v/>
      </c>
      <c r="B14677" s="43">
        <f>IF(GL_Paste!$B14674="","",DATE(YEAR(GL_Paste!$E14674),MONTH(GL_Paste!$E14674),1))</f>
        <v/>
      </c>
      <c r="C14677">
        <f>IF(GL_Paste!$B14674="","",IF(TRIM(GL_Paste!$M14674)&lt;&gt;"",TRIM(GL_Paste!$M14674),IFERROR(MID(GL_Paste!$I14674,FIND("[",GL_Paste!$I14674)+1,FIND("]",GL_Paste!$I14674)-FIND("[",GL_Paste!$I14674)-1),"")))</f>
        <v/>
      </c>
      <c r="D14677">
        <f>IF(GL_Paste!$B14674="","",IFERROR(INDEX(DeptName,MATCH($C14677,DeptTag,0)),"UNALLOCATED"))</f>
        <v/>
      </c>
      <c r="E14677">
        <f>IF(GL_Paste!$B14674="","",IFERROR(INDEX(AcctCat,MATCH(GL_Paste!$B14674&amp;"",AcctCode,0)),"UNKNOWN"))</f>
        <v/>
      </c>
      <c r="F14677">
        <f>IF(GL_Paste!$B14674="","",IFERROR(INDEX(AcctSub,MATCH(GL_Paste!$B14674&amp;"",AcctCode,0)),"UNKNOWN"))</f>
        <v/>
      </c>
    </row>
    <row r="14678">
      <c r="A14678" s="40">
        <f>IF(GL_Paste!$B14675="","",N(GL_Paste!$H14675)-N(GL_Paste!$G14675))</f>
        <v/>
      </c>
      <c r="B14678" s="43">
        <f>IF(GL_Paste!$B14675="","",DATE(YEAR(GL_Paste!$E14675),MONTH(GL_Paste!$E14675),1))</f>
        <v/>
      </c>
      <c r="C14678">
        <f>IF(GL_Paste!$B14675="","",IF(TRIM(GL_Paste!$M14675)&lt;&gt;"",TRIM(GL_Paste!$M14675),IFERROR(MID(GL_Paste!$I14675,FIND("[",GL_Paste!$I14675)+1,FIND("]",GL_Paste!$I14675)-FIND("[",GL_Paste!$I14675)-1),"")))</f>
        <v/>
      </c>
      <c r="D14678">
        <f>IF(GL_Paste!$B14675="","",IFERROR(INDEX(DeptName,MATCH($C14678,DeptTag,0)),"UNALLOCATED"))</f>
        <v/>
      </c>
      <c r="E14678">
        <f>IF(GL_Paste!$B14675="","",IFERROR(INDEX(AcctCat,MATCH(GL_Paste!$B14675&amp;"",AcctCode,0)),"UNKNOWN"))</f>
        <v/>
      </c>
      <c r="F14678">
        <f>IF(GL_Paste!$B14675="","",IFERROR(INDEX(AcctSub,MATCH(GL_Paste!$B14675&amp;"",AcctCode,0)),"UNKNOWN"))</f>
        <v/>
      </c>
    </row>
    <row r="14679">
      <c r="A14679" s="40">
        <f>IF(GL_Paste!$B14676="","",N(GL_Paste!$H14676)-N(GL_Paste!$G14676))</f>
        <v/>
      </c>
      <c r="B14679" s="43">
        <f>IF(GL_Paste!$B14676="","",DATE(YEAR(GL_Paste!$E14676),MONTH(GL_Paste!$E14676),1))</f>
        <v/>
      </c>
      <c r="C14679">
        <f>IF(GL_Paste!$B14676="","",IF(TRIM(GL_Paste!$M14676)&lt;&gt;"",TRIM(GL_Paste!$M14676),IFERROR(MID(GL_Paste!$I14676,FIND("[",GL_Paste!$I14676)+1,FIND("]",GL_Paste!$I14676)-FIND("[",GL_Paste!$I14676)-1),"")))</f>
        <v/>
      </c>
      <c r="D14679">
        <f>IF(GL_Paste!$B14676="","",IFERROR(INDEX(DeptName,MATCH($C14679,DeptTag,0)),"UNALLOCATED"))</f>
        <v/>
      </c>
      <c r="E14679">
        <f>IF(GL_Paste!$B14676="","",IFERROR(INDEX(AcctCat,MATCH(GL_Paste!$B14676&amp;"",AcctCode,0)),"UNKNOWN"))</f>
        <v/>
      </c>
      <c r="F14679">
        <f>IF(GL_Paste!$B14676="","",IFERROR(INDEX(AcctSub,MATCH(GL_Paste!$B14676&amp;"",AcctCode,0)),"UNKNOWN"))</f>
        <v/>
      </c>
    </row>
    <row r="14680">
      <c r="A14680" s="40">
        <f>IF(GL_Paste!$B14677="","",N(GL_Paste!$H14677)-N(GL_Paste!$G14677))</f>
        <v/>
      </c>
      <c r="B14680" s="43">
        <f>IF(GL_Paste!$B14677="","",DATE(YEAR(GL_Paste!$E14677),MONTH(GL_Paste!$E14677),1))</f>
        <v/>
      </c>
      <c r="C14680">
        <f>IF(GL_Paste!$B14677="","",IF(TRIM(GL_Paste!$M14677)&lt;&gt;"",TRIM(GL_Paste!$M14677),IFERROR(MID(GL_Paste!$I14677,FIND("[",GL_Paste!$I14677)+1,FIND("]",GL_Paste!$I14677)-FIND("[",GL_Paste!$I14677)-1),"")))</f>
        <v/>
      </c>
      <c r="D14680">
        <f>IF(GL_Paste!$B14677="","",IFERROR(INDEX(DeptName,MATCH($C14680,DeptTag,0)),"UNALLOCATED"))</f>
        <v/>
      </c>
      <c r="E14680">
        <f>IF(GL_Paste!$B14677="","",IFERROR(INDEX(AcctCat,MATCH(GL_Paste!$B14677&amp;"",AcctCode,0)),"UNKNOWN"))</f>
        <v/>
      </c>
      <c r="F14680">
        <f>IF(GL_Paste!$B14677="","",IFERROR(INDEX(AcctSub,MATCH(GL_Paste!$B14677&amp;"",AcctCode,0)),"UNKNOWN"))</f>
        <v/>
      </c>
    </row>
    <row r="14681">
      <c r="A14681" s="40">
        <f>IF(GL_Paste!$B14678="","",N(GL_Paste!$H14678)-N(GL_Paste!$G14678))</f>
        <v/>
      </c>
      <c r="B14681" s="43">
        <f>IF(GL_Paste!$B14678="","",DATE(YEAR(GL_Paste!$E14678),MONTH(GL_Paste!$E14678),1))</f>
        <v/>
      </c>
      <c r="C14681">
        <f>IF(GL_Paste!$B14678="","",IF(TRIM(GL_Paste!$M14678)&lt;&gt;"",TRIM(GL_Paste!$M14678),IFERROR(MID(GL_Paste!$I14678,FIND("[",GL_Paste!$I14678)+1,FIND("]",GL_Paste!$I14678)-FIND("[",GL_Paste!$I14678)-1),"")))</f>
        <v/>
      </c>
      <c r="D14681">
        <f>IF(GL_Paste!$B14678="","",IFERROR(INDEX(DeptName,MATCH($C14681,DeptTag,0)),"UNALLOCATED"))</f>
        <v/>
      </c>
      <c r="E14681">
        <f>IF(GL_Paste!$B14678="","",IFERROR(INDEX(AcctCat,MATCH(GL_Paste!$B14678&amp;"",AcctCode,0)),"UNKNOWN"))</f>
        <v/>
      </c>
      <c r="F14681">
        <f>IF(GL_Paste!$B14678="","",IFERROR(INDEX(AcctSub,MATCH(GL_Paste!$B14678&amp;"",AcctCode,0)),"UNKNOWN"))</f>
        <v/>
      </c>
    </row>
    <row r="14682">
      <c r="A14682" s="40">
        <f>IF(GL_Paste!$B14679="","",N(GL_Paste!$H14679)-N(GL_Paste!$G14679))</f>
        <v/>
      </c>
      <c r="B14682" s="43">
        <f>IF(GL_Paste!$B14679="","",DATE(YEAR(GL_Paste!$E14679),MONTH(GL_Paste!$E14679),1))</f>
        <v/>
      </c>
      <c r="C14682">
        <f>IF(GL_Paste!$B14679="","",IF(TRIM(GL_Paste!$M14679)&lt;&gt;"",TRIM(GL_Paste!$M14679),IFERROR(MID(GL_Paste!$I14679,FIND("[",GL_Paste!$I14679)+1,FIND("]",GL_Paste!$I14679)-FIND("[",GL_Paste!$I14679)-1),"")))</f>
        <v/>
      </c>
      <c r="D14682">
        <f>IF(GL_Paste!$B14679="","",IFERROR(INDEX(DeptName,MATCH($C14682,DeptTag,0)),"UNALLOCATED"))</f>
        <v/>
      </c>
      <c r="E14682">
        <f>IF(GL_Paste!$B14679="","",IFERROR(INDEX(AcctCat,MATCH(GL_Paste!$B14679&amp;"",AcctCode,0)),"UNKNOWN"))</f>
        <v/>
      </c>
      <c r="F14682">
        <f>IF(GL_Paste!$B14679="","",IFERROR(INDEX(AcctSub,MATCH(GL_Paste!$B14679&amp;"",AcctCode,0)),"UNKNOWN"))</f>
        <v/>
      </c>
    </row>
    <row r="14683">
      <c r="A14683" s="40">
        <f>IF(GL_Paste!$B14680="","",N(GL_Paste!$H14680)-N(GL_Paste!$G14680))</f>
        <v/>
      </c>
      <c r="B14683" s="43">
        <f>IF(GL_Paste!$B14680="","",DATE(YEAR(GL_Paste!$E14680),MONTH(GL_Paste!$E14680),1))</f>
        <v/>
      </c>
      <c r="C14683">
        <f>IF(GL_Paste!$B14680="","",IF(TRIM(GL_Paste!$M14680)&lt;&gt;"",TRIM(GL_Paste!$M14680),IFERROR(MID(GL_Paste!$I14680,FIND("[",GL_Paste!$I14680)+1,FIND("]",GL_Paste!$I14680)-FIND("[",GL_Paste!$I14680)-1),"")))</f>
        <v/>
      </c>
      <c r="D14683">
        <f>IF(GL_Paste!$B14680="","",IFERROR(INDEX(DeptName,MATCH($C14683,DeptTag,0)),"UNALLOCATED"))</f>
        <v/>
      </c>
      <c r="E14683">
        <f>IF(GL_Paste!$B14680="","",IFERROR(INDEX(AcctCat,MATCH(GL_Paste!$B14680&amp;"",AcctCode,0)),"UNKNOWN"))</f>
        <v/>
      </c>
      <c r="F14683">
        <f>IF(GL_Paste!$B14680="","",IFERROR(INDEX(AcctSub,MATCH(GL_Paste!$B14680&amp;"",AcctCode,0)),"UNKNOWN"))</f>
        <v/>
      </c>
    </row>
    <row r="14684">
      <c r="A14684" s="40">
        <f>IF(GL_Paste!$B14681="","",N(GL_Paste!$H14681)-N(GL_Paste!$G14681))</f>
        <v/>
      </c>
      <c r="B14684" s="43">
        <f>IF(GL_Paste!$B14681="","",DATE(YEAR(GL_Paste!$E14681),MONTH(GL_Paste!$E14681),1))</f>
        <v/>
      </c>
      <c r="C14684">
        <f>IF(GL_Paste!$B14681="","",IF(TRIM(GL_Paste!$M14681)&lt;&gt;"",TRIM(GL_Paste!$M14681),IFERROR(MID(GL_Paste!$I14681,FIND("[",GL_Paste!$I14681)+1,FIND("]",GL_Paste!$I14681)-FIND("[",GL_Paste!$I14681)-1),"")))</f>
        <v/>
      </c>
      <c r="D14684">
        <f>IF(GL_Paste!$B14681="","",IFERROR(INDEX(DeptName,MATCH($C14684,DeptTag,0)),"UNALLOCATED"))</f>
        <v/>
      </c>
      <c r="E14684">
        <f>IF(GL_Paste!$B14681="","",IFERROR(INDEX(AcctCat,MATCH(GL_Paste!$B14681&amp;"",AcctCode,0)),"UNKNOWN"))</f>
        <v/>
      </c>
      <c r="F14684">
        <f>IF(GL_Paste!$B14681="","",IFERROR(INDEX(AcctSub,MATCH(GL_Paste!$B14681&amp;"",AcctCode,0)),"UNKNOWN"))</f>
        <v/>
      </c>
    </row>
    <row r="14685">
      <c r="A14685" s="40">
        <f>IF(GL_Paste!$B14682="","",N(GL_Paste!$H14682)-N(GL_Paste!$G14682))</f>
        <v/>
      </c>
      <c r="B14685" s="43">
        <f>IF(GL_Paste!$B14682="","",DATE(YEAR(GL_Paste!$E14682),MONTH(GL_Paste!$E14682),1))</f>
        <v/>
      </c>
      <c r="C14685">
        <f>IF(GL_Paste!$B14682="","",IF(TRIM(GL_Paste!$M14682)&lt;&gt;"",TRIM(GL_Paste!$M14682),IFERROR(MID(GL_Paste!$I14682,FIND("[",GL_Paste!$I14682)+1,FIND("]",GL_Paste!$I14682)-FIND("[",GL_Paste!$I14682)-1),"")))</f>
        <v/>
      </c>
      <c r="D14685">
        <f>IF(GL_Paste!$B14682="","",IFERROR(INDEX(DeptName,MATCH($C14685,DeptTag,0)),"UNALLOCATED"))</f>
        <v/>
      </c>
      <c r="E14685">
        <f>IF(GL_Paste!$B14682="","",IFERROR(INDEX(AcctCat,MATCH(GL_Paste!$B14682&amp;"",AcctCode,0)),"UNKNOWN"))</f>
        <v/>
      </c>
      <c r="F14685">
        <f>IF(GL_Paste!$B14682="","",IFERROR(INDEX(AcctSub,MATCH(GL_Paste!$B14682&amp;"",AcctCode,0)),"UNKNOWN"))</f>
        <v/>
      </c>
    </row>
    <row r="14686">
      <c r="A14686" s="40">
        <f>IF(GL_Paste!$B14683="","",N(GL_Paste!$H14683)-N(GL_Paste!$G14683))</f>
        <v/>
      </c>
      <c r="B14686" s="43">
        <f>IF(GL_Paste!$B14683="","",DATE(YEAR(GL_Paste!$E14683),MONTH(GL_Paste!$E14683),1))</f>
        <v/>
      </c>
      <c r="C14686">
        <f>IF(GL_Paste!$B14683="","",IF(TRIM(GL_Paste!$M14683)&lt;&gt;"",TRIM(GL_Paste!$M14683),IFERROR(MID(GL_Paste!$I14683,FIND("[",GL_Paste!$I14683)+1,FIND("]",GL_Paste!$I14683)-FIND("[",GL_Paste!$I14683)-1),"")))</f>
        <v/>
      </c>
      <c r="D14686">
        <f>IF(GL_Paste!$B14683="","",IFERROR(INDEX(DeptName,MATCH($C14686,DeptTag,0)),"UNALLOCATED"))</f>
        <v/>
      </c>
      <c r="E14686">
        <f>IF(GL_Paste!$B14683="","",IFERROR(INDEX(AcctCat,MATCH(GL_Paste!$B14683&amp;"",AcctCode,0)),"UNKNOWN"))</f>
        <v/>
      </c>
      <c r="F14686">
        <f>IF(GL_Paste!$B14683="","",IFERROR(INDEX(AcctSub,MATCH(GL_Paste!$B14683&amp;"",AcctCode,0)),"UNKNOWN"))</f>
        <v/>
      </c>
    </row>
    <row r="14687">
      <c r="A14687" s="40">
        <f>IF(GL_Paste!$B14684="","",N(GL_Paste!$H14684)-N(GL_Paste!$G14684))</f>
        <v/>
      </c>
      <c r="B14687" s="43">
        <f>IF(GL_Paste!$B14684="","",DATE(YEAR(GL_Paste!$E14684),MONTH(GL_Paste!$E14684),1))</f>
        <v/>
      </c>
      <c r="C14687">
        <f>IF(GL_Paste!$B14684="","",IF(TRIM(GL_Paste!$M14684)&lt;&gt;"",TRIM(GL_Paste!$M14684),IFERROR(MID(GL_Paste!$I14684,FIND("[",GL_Paste!$I14684)+1,FIND("]",GL_Paste!$I14684)-FIND("[",GL_Paste!$I14684)-1),"")))</f>
        <v/>
      </c>
      <c r="D14687">
        <f>IF(GL_Paste!$B14684="","",IFERROR(INDEX(DeptName,MATCH($C14687,DeptTag,0)),"UNALLOCATED"))</f>
        <v/>
      </c>
      <c r="E14687">
        <f>IF(GL_Paste!$B14684="","",IFERROR(INDEX(AcctCat,MATCH(GL_Paste!$B14684&amp;"",AcctCode,0)),"UNKNOWN"))</f>
        <v/>
      </c>
      <c r="F14687">
        <f>IF(GL_Paste!$B14684="","",IFERROR(INDEX(AcctSub,MATCH(GL_Paste!$B14684&amp;"",AcctCode,0)),"UNKNOWN"))</f>
        <v/>
      </c>
    </row>
    <row r="14688">
      <c r="A14688" s="40">
        <f>IF(GL_Paste!$B14685="","",N(GL_Paste!$H14685)-N(GL_Paste!$G14685))</f>
        <v/>
      </c>
      <c r="B14688" s="43">
        <f>IF(GL_Paste!$B14685="","",DATE(YEAR(GL_Paste!$E14685),MONTH(GL_Paste!$E14685),1))</f>
        <v/>
      </c>
      <c r="C14688">
        <f>IF(GL_Paste!$B14685="","",IF(TRIM(GL_Paste!$M14685)&lt;&gt;"",TRIM(GL_Paste!$M14685),IFERROR(MID(GL_Paste!$I14685,FIND("[",GL_Paste!$I14685)+1,FIND("]",GL_Paste!$I14685)-FIND("[",GL_Paste!$I14685)-1),"")))</f>
        <v/>
      </c>
      <c r="D14688">
        <f>IF(GL_Paste!$B14685="","",IFERROR(INDEX(DeptName,MATCH($C14688,DeptTag,0)),"UNALLOCATED"))</f>
        <v/>
      </c>
      <c r="E14688">
        <f>IF(GL_Paste!$B14685="","",IFERROR(INDEX(AcctCat,MATCH(GL_Paste!$B14685&amp;"",AcctCode,0)),"UNKNOWN"))</f>
        <v/>
      </c>
      <c r="F14688">
        <f>IF(GL_Paste!$B14685="","",IFERROR(INDEX(AcctSub,MATCH(GL_Paste!$B14685&amp;"",AcctCode,0)),"UNKNOWN"))</f>
        <v/>
      </c>
    </row>
    <row r="14689">
      <c r="A14689" s="40">
        <f>IF(GL_Paste!$B14686="","",N(GL_Paste!$H14686)-N(GL_Paste!$G14686))</f>
        <v/>
      </c>
      <c r="B14689" s="43">
        <f>IF(GL_Paste!$B14686="","",DATE(YEAR(GL_Paste!$E14686),MONTH(GL_Paste!$E14686),1))</f>
        <v/>
      </c>
      <c r="C14689">
        <f>IF(GL_Paste!$B14686="","",IF(TRIM(GL_Paste!$M14686)&lt;&gt;"",TRIM(GL_Paste!$M14686),IFERROR(MID(GL_Paste!$I14686,FIND("[",GL_Paste!$I14686)+1,FIND("]",GL_Paste!$I14686)-FIND("[",GL_Paste!$I14686)-1),"")))</f>
        <v/>
      </c>
      <c r="D14689">
        <f>IF(GL_Paste!$B14686="","",IFERROR(INDEX(DeptName,MATCH($C14689,DeptTag,0)),"UNALLOCATED"))</f>
        <v/>
      </c>
      <c r="E14689">
        <f>IF(GL_Paste!$B14686="","",IFERROR(INDEX(AcctCat,MATCH(GL_Paste!$B14686&amp;"",AcctCode,0)),"UNKNOWN"))</f>
        <v/>
      </c>
      <c r="F14689">
        <f>IF(GL_Paste!$B14686="","",IFERROR(INDEX(AcctSub,MATCH(GL_Paste!$B14686&amp;"",AcctCode,0)),"UNKNOWN"))</f>
        <v/>
      </c>
    </row>
    <row r="14690">
      <c r="A14690" s="40">
        <f>IF(GL_Paste!$B14687="","",N(GL_Paste!$H14687)-N(GL_Paste!$G14687))</f>
        <v/>
      </c>
      <c r="B14690" s="43">
        <f>IF(GL_Paste!$B14687="","",DATE(YEAR(GL_Paste!$E14687),MONTH(GL_Paste!$E14687),1))</f>
        <v/>
      </c>
      <c r="C14690">
        <f>IF(GL_Paste!$B14687="","",IF(TRIM(GL_Paste!$M14687)&lt;&gt;"",TRIM(GL_Paste!$M14687),IFERROR(MID(GL_Paste!$I14687,FIND("[",GL_Paste!$I14687)+1,FIND("]",GL_Paste!$I14687)-FIND("[",GL_Paste!$I14687)-1),"")))</f>
        <v/>
      </c>
      <c r="D14690">
        <f>IF(GL_Paste!$B14687="","",IFERROR(INDEX(DeptName,MATCH($C14690,DeptTag,0)),"UNALLOCATED"))</f>
        <v/>
      </c>
      <c r="E14690">
        <f>IF(GL_Paste!$B14687="","",IFERROR(INDEX(AcctCat,MATCH(GL_Paste!$B14687&amp;"",AcctCode,0)),"UNKNOWN"))</f>
        <v/>
      </c>
      <c r="F14690">
        <f>IF(GL_Paste!$B14687="","",IFERROR(INDEX(AcctSub,MATCH(GL_Paste!$B14687&amp;"",AcctCode,0)),"UNKNOWN"))</f>
        <v/>
      </c>
    </row>
    <row r="14691">
      <c r="A14691" s="40">
        <f>IF(GL_Paste!$B14688="","",N(GL_Paste!$H14688)-N(GL_Paste!$G14688))</f>
        <v/>
      </c>
      <c r="B14691" s="43">
        <f>IF(GL_Paste!$B14688="","",DATE(YEAR(GL_Paste!$E14688),MONTH(GL_Paste!$E14688),1))</f>
        <v/>
      </c>
      <c r="C14691">
        <f>IF(GL_Paste!$B14688="","",IF(TRIM(GL_Paste!$M14688)&lt;&gt;"",TRIM(GL_Paste!$M14688),IFERROR(MID(GL_Paste!$I14688,FIND("[",GL_Paste!$I14688)+1,FIND("]",GL_Paste!$I14688)-FIND("[",GL_Paste!$I14688)-1),"")))</f>
        <v/>
      </c>
      <c r="D14691">
        <f>IF(GL_Paste!$B14688="","",IFERROR(INDEX(DeptName,MATCH($C14691,DeptTag,0)),"UNALLOCATED"))</f>
        <v/>
      </c>
      <c r="E14691">
        <f>IF(GL_Paste!$B14688="","",IFERROR(INDEX(AcctCat,MATCH(GL_Paste!$B14688&amp;"",AcctCode,0)),"UNKNOWN"))</f>
        <v/>
      </c>
      <c r="F14691">
        <f>IF(GL_Paste!$B14688="","",IFERROR(INDEX(AcctSub,MATCH(GL_Paste!$B14688&amp;"",AcctCode,0)),"UNKNOWN"))</f>
        <v/>
      </c>
    </row>
    <row r="14692">
      <c r="A14692" s="40">
        <f>IF(GL_Paste!$B14689="","",N(GL_Paste!$H14689)-N(GL_Paste!$G14689))</f>
        <v/>
      </c>
      <c r="B14692" s="43">
        <f>IF(GL_Paste!$B14689="","",DATE(YEAR(GL_Paste!$E14689),MONTH(GL_Paste!$E14689),1))</f>
        <v/>
      </c>
      <c r="C14692">
        <f>IF(GL_Paste!$B14689="","",IF(TRIM(GL_Paste!$M14689)&lt;&gt;"",TRIM(GL_Paste!$M14689),IFERROR(MID(GL_Paste!$I14689,FIND("[",GL_Paste!$I14689)+1,FIND("]",GL_Paste!$I14689)-FIND("[",GL_Paste!$I14689)-1),"")))</f>
        <v/>
      </c>
      <c r="D14692">
        <f>IF(GL_Paste!$B14689="","",IFERROR(INDEX(DeptName,MATCH($C14692,DeptTag,0)),"UNALLOCATED"))</f>
        <v/>
      </c>
      <c r="E14692">
        <f>IF(GL_Paste!$B14689="","",IFERROR(INDEX(AcctCat,MATCH(GL_Paste!$B14689&amp;"",AcctCode,0)),"UNKNOWN"))</f>
        <v/>
      </c>
      <c r="F14692">
        <f>IF(GL_Paste!$B14689="","",IFERROR(INDEX(AcctSub,MATCH(GL_Paste!$B14689&amp;"",AcctCode,0)),"UNKNOWN"))</f>
        <v/>
      </c>
    </row>
    <row r="14693">
      <c r="A14693" s="40">
        <f>IF(GL_Paste!$B14690="","",N(GL_Paste!$H14690)-N(GL_Paste!$G14690))</f>
        <v/>
      </c>
      <c r="B14693" s="43">
        <f>IF(GL_Paste!$B14690="","",DATE(YEAR(GL_Paste!$E14690),MONTH(GL_Paste!$E14690),1))</f>
        <v/>
      </c>
      <c r="C14693">
        <f>IF(GL_Paste!$B14690="","",IF(TRIM(GL_Paste!$M14690)&lt;&gt;"",TRIM(GL_Paste!$M14690),IFERROR(MID(GL_Paste!$I14690,FIND("[",GL_Paste!$I14690)+1,FIND("]",GL_Paste!$I14690)-FIND("[",GL_Paste!$I14690)-1),"")))</f>
        <v/>
      </c>
      <c r="D14693">
        <f>IF(GL_Paste!$B14690="","",IFERROR(INDEX(DeptName,MATCH($C14693,DeptTag,0)),"UNALLOCATED"))</f>
        <v/>
      </c>
      <c r="E14693">
        <f>IF(GL_Paste!$B14690="","",IFERROR(INDEX(AcctCat,MATCH(GL_Paste!$B14690&amp;"",AcctCode,0)),"UNKNOWN"))</f>
        <v/>
      </c>
      <c r="F14693">
        <f>IF(GL_Paste!$B14690="","",IFERROR(INDEX(AcctSub,MATCH(GL_Paste!$B14690&amp;"",AcctCode,0)),"UNKNOWN"))</f>
        <v/>
      </c>
    </row>
    <row r="14694">
      <c r="A14694" s="40">
        <f>IF(GL_Paste!$B14691="","",N(GL_Paste!$H14691)-N(GL_Paste!$G14691))</f>
        <v/>
      </c>
      <c r="B14694" s="43">
        <f>IF(GL_Paste!$B14691="","",DATE(YEAR(GL_Paste!$E14691),MONTH(GL_Paste!$E14691),1))</f>
        <v/>
      </c>
      <c r="C14694">
        <f>IF(GL_Paste!$B14691="","",IF(TRIM(GL_Paste!$M14691)&lt;&gt;"",TRIM(GL_Paste!$M14691),IFERROR(MID(GL_Paste!$I14691,FIND("[",GL_Paste!$I14691)+1,FIND("]",GL_Paste!$I14691)-FIND("[",GL_Paste!$I14691)-1),"")))</f>
        <v/>
      </c>
      <c r="D14694">
        <f>IF(GL_Paste!$B14691="","",IFERROR(INDEX(DeptName,MATCH($C14694,DeptTag,0)),"UNALLOCATED"))</f>
        <v/>
      </c>
      <c r="E14694">
        <f>IF(GL_Paste!$B14691="","",IFERROR(INDEX(AcctCat,MATCH(GL_Paste!$B14691&amp;"",AcctCode,0)),"UNKNOWN"))</f>
        <v/>
      </c>
      <c r="F14694">
        <f>IF(GL_Paste!$B14691="","",IFERROR(INDEX(AcctSub,MATCH(GL_Paste!$B14691&amp;"",AcctCode,0)),"UNKNOWN"))</f>
        <v/>
      </c>
    </row>
    <row r="14695">
      <c r="A14695" s="40">
        <f>IF(GL_Paste!$B14692="","",N(GL_Paste!$H14692)-N(GL_Paste!$G14692))</f>
        <v/>
      </c>
      <c r="B14695" s="43">
        <f>IF(GL_Paste!$B14692="","",DATE(YEAR(GL_Paste!$E14692),MONTH(GL_Paste!$E14692),1))</f>
        <v/>
      </c>
      <c r="C14695">
        <f>IF(GL_Paste!$B14692="","",IF(TRIM(GL_Paste!$M14692)&lt;&gt;"",TRIM(GL_Paste!$M14692),IFERROR(MID(GL_Paste!$I14692,FIND("[",GL_Paste!$I14692)+1,FIND("]",GL_Paste!$I14692)-FIND("[",GL_Paste!$I14692)-1),"")))</f>
        <v/>
      </c>
      <c r="D14695">
        <f>IF(GL_Paste!$B14692="","",IFERROR(INDEX(DeptName,MATCH($C14695,DeptTag,0)),"UNALLOCATED"))</f>
        <v/>
      </c>
      <c r="E14695">
        <f>IF(GL_Paste!$B14692="","",IFERROR(INDEX(AcctCat,MATCH(GL_Paste!$B14692&amp;"",AcctCode,0)),"UNKNOWN"))</f>
        <v/>
      </c>
      <c r="F14695">
        <f>IF(GL_Paste!$B14692="","",IFERROR(INDEX(AcctSub,MATCH(GL_Paste!$B14692&amp;"",AcctCode,0)),"UNKNOWN"))</f>
        <v/>
      </c>
    </row>
    <row r="14696">
      <c r="A14696" s="40">
        <f>IF(GL_Paste!$B14693="","",N(GL_Paste!$H14693)-N(GL_Paste!$G14693))</f>
        <v/>
      </c>
      <c r="B14696" s="43">
        <f>IF(GL_Paste!$B14693="","",DATE(YEAR(GL_Paste!$E14693),MONTH(GL_Paste!$E14693),1))</f>
        <v/>
      </c>
      <c r="C14696">
        <f>IF(GL_Paste!$B14693="","",IF(TRIM(GL_Paste!$M14693)&lt;&gt;"",TRIM(GL_Paste!$M14693),IFERROR(MID(GL_Paste!$I14693,FIND("[",GL_Paste!$I14693)+1,FIND("]",GL_Paste!$I14693)-FIND("[",GL_Paste!$I14693)-1),"")))</f>
        <v/>
      </c>
      <c r="D14696">
        <f>IF(GL_Paste!$B14693="","",IFERROR(INDEX(DeptName,MATCH($C14696,DeptTag,0)),"UNALLOCATED"))</f>
        <v/>
      </c>
      <c r="E14696">
        <f>IF(GL_Paste!$B14693="","",IFERROR(INDEX(AcctCat,MATCH(GL_Paste!$B14693&amp;"",AcctCode,0)),"UNKNOWN"))</f>
        <v/>
      </c>
      <c r="F14696">
        <f>IF(GL_Paste!$B14693="","",IFERROR(INDEX(AcctSub,MATCH(GL_Paste!$B14693&amp;"",AcctCode,0)),"UNKNOWN"))</f>
        <v/>
      </c>
    </row>
    <row r="14697">
      <c r="A14697" s="40">
        <f>IF(GL_Paste!$B14694="","",N(GL_Paste!$H14694)-N(GL_Paste!$G14694))</f>
        <v/>
      </c>
      <c r="B14697" s="43">
        <f>IF(GL_Paste!$B14694="","",DATE(YEAR(GL_Paste!$E14694),MONTH(GL_Paste!$E14694),1))</f>
        <v/>
      </c>
      <c r="C14697">
        <f>IF(GL_Paste!$B14694="","",IF(TRIM(GL_Paste!$M14694)&lt;&gt;"",TRIM(GL_Paste!$M14694),IFERROR(MID(GL_Paste!$I14694,FIND("[",GL_Paste!$I14694)+1,FIND("]",GL_Paste!$I14694)-FIND("[",GL_Paste!$I14694)-1),"")))</f>
        <v/>
      </c>
      <c r="D14697">
        <f>IF(GL_Paste!$B14694="","",IFERROR(INDEX(DeptName,MATCH($C14697,DeptTag,0)),"UNALLOCATED"))</f>
        <v/>
      </c>
      <c r="E14697">
        <f>IF(GL_Paste!$B14694="","",IFERROR(INDEX(AcctCat,MATCH(GL_Paste!$B14694&amp;"",AcctCode,0)),"UNKNOWN"))</f>
        <v/>
      </c>
      <c r="F14697">
        <f>IF(GL_Paste!$B14694="","",IFERROR(INDEX(AcctSub,MATCH(GL_Paste!$B14694&amp;"",AcctCode,0)),"UNKNOWN"))</f>
        <v/>
      </c>
    </row>
    <row r="14698">
      <c r="A14698" s="40">
        <f>IF(GL_Paste!$B14695="","",N(GL_Paste!$H14695)-N(GL_Paste!$G14695))</f>
        <v/>
      </c>
      <c r="B14698" s="43">
        <f>IF(GL_Paste!$B14695="","",DATE(YEAR(GL_Paste!$E14695),MONTH(GL_Paste!$E14695),1))</f>
        <v/>
      </c>
      <c r="C14698">
        <f>IF(GL_Paste!$B14695="","",IF(TRIM(GL_Paste!$M14695)&lt;&gt;"",TRIM(GL_Paste!$M14695),IFERROR(MID(GL_Paste!$I14695,FIND("[",GL_Paste!$I14695)+1,FIND("]",GL_Paste!$I14695)-FIND("[",GL_Paste!$I14695)-1),"")))</f>
        <v/>
      </c>
      <c r="D14698">
        <f>IF(GL_Paste!$B14695="","",IFERROR(INDEX(DeptName,MATCH($C14698,DeptTag,0)),"UNALLOCATED"))</f>
        <v/>
      </c>
      <c r="E14698">
        <f>IF(GL_Paste!$B14695="","",IFERROR(INDEX(AcctCat,MATCH(GL_Paste!$B14695&amp;"",AcctCode,0)),"UNKNOWN"))</f>
        <v/>
      </c>
      <c r="F14698">
        <f>IF(GL_Paste!$B14695="","",IFERROR(INDEX(AcctSub,MATCH(GL_Paste!$B14695&amp;"",AcctCode,0)),"UNKNOWN"))</f>
        <v/>
      </c>
    </row>
    <row r="14699">
      <c r="A14699" s="40">
        <f>IF(GL_Paste!$B14696="","",N(GL_Paste!$H14696)-N(GL_Paste!$G14696))</f>
        <v/>
      </c>
      <c r="B14699" s="43">
        <f>IF(GL_Paste!$B14696="","",DATE(YEAR(GL_Paste!$E14696),MONTH(GL_Paste!$E14696),1))</f>
        <v/>
      </c>
      <c r="C14699">
        <f>IF(GL_Paste!$B14696="","",IF(TRIM(GL_Paste!$M14696)&lt;&gt;"",TRIM(GL_Paste!$M14696),IFERROR(MID(GL_Paste!$I14696,FIND("[",GL_Paste!$I14696)+1,FIND("]",GL_Paste!$I14696)-FIND("[",GL_Paste!$I14696)-1),"")))</f>
        <v/>
      </c>
      <c r="D14699">
        <f>IF(GL_Paste!$B14696="","",IFERROR(INDEX(DeptName,MATCH($C14699,DeptTag,0)),"UNALLOCATED"))</f>
        <v/>
      </c>
      <c r="E14699">
        <f>IF(GL_Paste!$B14696="","",IFERROR(INDEX(AcctCat,MATCH(GL_Paste!$B14696&amp;"",AcctCode,0)),"UNKNOWN"))</f>
        <v/>
      </c>
      <c r="F14699">
        <f>IF(GL_Paste!$B14696="","",IFERROR(INDEX(AcctSub,MATCH(GL_Paste!$B14696&amp;"",AcctCode,0)),"UNKNOWN"))</f>
        <v/>
      </c>
    </row>
    <row r="14700">
      <c r="A14700" s="40">
        <f>IF(GL_Paste!$B14697="","",N(GL_Paste!$H14697)-N(GL_Paste!$G14697))</f>
        <v/>
      </c>
      <c r="B14700" s="43">
        <f>IF(GL_Paste!$B14697="","",DATE(YEAR(GL_Paste!$E14697),MONTH(GL_Paste!$E14697),1))</f>
        <v/>
      </c>
      <c r="C14700">
        <f>IF(GL_Paste!$B14697="","",IF(TRIM(GL_Paste!$M14697)&lt;&gt;"",TRIM(GL_Paste!$M14697),IFERROR(MID(GL_Paste!$I14697,FIND("[",GL_Paste!$I14697)+1,FIND("]",GL_Paste!$I14697)-FIND("[",GL_Paste!$I14697)-1),"")))</f>
        <v/>
      </c>
      <c r="D14700">
        <f>IF(GL_Paste!$B14697="","",IFERROR(INDEX(DeptName,MATCH($C14700,DeptTag,0)),"UNALLOCATED"))</f>
        <v/>
      </c>
      <c r="E14700">
        <f>IF(GL_Paste!$B14697="","",IFERROR(INDEX(AcctCat,MATCH(GL_Paste!$B14697&amp;"",AcctCode,0)),"UNKNOWN"))</f>
        <v/>
      </c>
      <c r="F14700">
        <f>IF(GL_Paste!$B14697="","",IFERROR(INDEX(AcctSub,MATCH(GL_Paste!$B14697&amp;"",AcctCode,0)),"UNKNOWN"))</f>
        <v/>
      </c>
    </row>
    <row r="14701">
      <c r="A14701" s="40">
        <f>IF(GL_Paste!$B14698="","",N(GL_Paste!$H14698)-N(GL_Paste!$G14698))</f>
        <v/>
      </c>
      <c r="B14701" s="43">
        <f>IF(GL_Paste!$B14698="","",DATE(YEAR(GL_Paste!$E14698),MONTH(GL_Paste!$E14698),1))</f>
        <v/>
      </c>
      <c r="C14701">
        <f>IF(GL_Paste!$B14698="","",IF(TRIM(GL_Paste!$M14698)&lt;&gt;"",TRIM(GL_Paste!$M14698),IFERROR(MID(GL_Paste!$I14698,FIND("[",GL_Paste!$I14698)+1,FIND("]",GL_Paste!$I14698)-FIND("[",GL_Paste!$I14698)-1),"")))</f>
        <v/>
      </c>
      <c r="D14701">
        <f>IF(GL_Paste!$B14698="","",IFERROR(INDEX(DeptName,MATCH($C14701,DeptTag,0)),"UNALLOCATED"))</f>
        <v/>
      </c>
      <c r="E14701">
        <f>IF(GL_Paste!$B14698="","",IFERROR(INDEX(AcctCat,MATCH(GL_Paste!$B14698&amp;"",AcctCode,0)),"UNKNOWN"))</f>
        <v/>
      </c>
      <c r="F14701">
        <f>IF(GL_Paste!$B14698="","",IFERROR(INDEX(AcctSub,MATCH(GL_Paste!$B14698&amp;"",AcctCode,0)),"UNKNOWN"))</f>
        <v/>
      </c>
    </row>
    <row r="14702">
      <c r="A14702" s="40">
        <f>IF(GL_Paste!$B14699="","",N(GL_Paste!$H14699)-N(GL_Paste!$G14699))</f>
        <v/>
      </c>
      <c r="B14702" s="43">
        <f>IF(GL_Paste!$B14699="","",DATE(YEAR(GL_Paste!$E14699),MONTH(GL_Paste!$E14699),1))</f>
        <v/>
      </c>
      <c r="C14702">
        <f>IF(GL_Paste!$B14699="","",IF(TRIM(GL_Paste!$M14699)&lt;&gt;"",TRIM(GL_Paste!$M14699),IFERROR(MID(GL_Paste!$I14699,FIND("[",GL_Paste!$I14699)+1,FIND("]",GL_Paste!$I14699)-FIND("[",GL_Paste!$I14699)-1),"")))</f>
        <v/>
      </c>
      <c r="D14702">
        <f>IF(GL_Paste!$B14699="","",IFERROR(INDEX(DeptName,MATCH($C14702,DeptTag,0)),"UNALLOCATED"))</f>
        <v/>
      </c>
      <c r="E14702">
        <f>IF(GL_Paste!$B14699="","",IFERROR(INDEX(AcctCat,MATCH(GL_Paste!$B14699&amp;"",AcctCode,0)),"UNKNOWN"))</f>
        <v/>
      </c>
      <c r="F14702">
        <f>IF(GL_Paste!$B14699="","",IFERROR(INDEX(AcctSub,MATCH(GL_Paste!$B14699&amp;"",AcctCode,0)),"UNKNOWN"))</f>
        <v/>
      </c>
    </row>
    <row r="14703">
      <c r="A14703" s="40">
        <f>IF(GL_Paste!$B14700="","",N(GL_Paste!$H14700)-N(GL_Paste!$G14700))</f>
        <v/>
      </c>
      <c r="B14703" s="43">
        <f>IF(GL_Paste!$B14700="","",DATE(YEAR(GL_Paste!$E14700),MONTH(GL_Paste!$E14700),1))</f>
        <v/>
      </c>
      <c r="C14703">
        <f>IF(GL_Paste!$B14700="","",IF(TRIM(GL_Paste!$M14700)&lt;&gt;"",TRIM(GL_Paste!$M14700),IFERROR(MID(GL_Paste!$I14700,FIND("[",GL_Paste!$I14700)+1,FIND("]",GL_Paste!$I14700)-FIND("[",GL_Paste!$I14700)-1),"")))</f>
        <v/>
      </c>
      <c r="D14703">
        <f>IF(GL_Paste!$B14700="","",IFERROR(INDEX(DeptName,MATCH($C14703,DeptTag,0)),"UNALLOCATED"))</f>
        <v/>
      </c>
      <c r="E14703">
        <f>IF(GL_Paste!$B14700="","",IFERROR(INDEX(AcctCat,MATCH(GL_Paste!$B14700&amp;"",AcctCode,0)),"UNKNOWN"))</f>
        <v/>
      </c>
      <c r="F14703">
        <f>IF(GL_Paste!$B14700="","",IFERROR(INDEX(AcctSub,MATCH(GL_Paste!$B14700&amp;"",AcctCode,0)),"UNKNOWN"))</f>
        <v/>
      </c>
    </row>
    <row r="14704">
      <c r="A14704" s="40">
        <f>IF(GL_Paste!$B14701="","",N(GL_Paste!$H14701)-N(GL_Paste!$G14701))</f>
        <v/>
      </c>
      <c r="B14704" s="43">
        <f>IF(GL_Paste!$B14701="","",DATE(YEAR(GL_Paste!$E14701),MONTH(GL_Paste!$E14701),1))</f>
        <v/>
      </c>
      <c r="C14704">
        <f>IF(GL_Paste!$B14701="","",IF(TRIM(GL_Paste!$M14701)&lt;&gt;"",TRIM(GL_Paste!$M14701),IFERROR(MID(GL_Paste!$I14701,FIND("[",GL_Paste!$I14701)+1,FIND("]",GL_Paste!$I14701)-FIND("[",GL_Paste!$I14701)-1),"")))</f>
        <v/>
      </c>
      <c r="D14704">
        <f>IF(GL_Paste!$B14701="","",IFERROR(INDEX(DeptName,MATCH($C14704,DeptTag,0)),"UNALLOCATED"))</f>
        <v/>
      </c>
      <c r="E14704">
        <f>IF(GL_Paste!$B14701="","",IFERROR(INDEX(AcctCat,MATCH(GL_Paste!$B14701&amp;"",AcctCode,0)),"UNKNOWN"))</f>
        <v/>
      </c>
      <c r="F14704">
        <f>IF(GL_Paste!$B14701="","",IFERROR(INDEX(AcctSub,MATCH(GL_Paste!$B14701&amp;"",AcctCode,0)),"UNKNOWN"))</f>
        <v/>
      </c>
    </row>
    <row r="14705">
      <c r="A14705" s="40">
        <f>IF(GL_Paste!$B14702="","",N(GL_Paste!$H14702)-N(GL_Paste!$G14702))</f>
        <v/>
      </c>
      <c r="B14705" s="43">
        <f>IF(GL_Paste!$B14702="","",DATE(YEAR(GL_Paste!$E14702),MONTH(GL_Paste!$E14702),1))</f>
        <v/>
      </c>
      <c r="C14705">
        <f>IF(GL_Paste!$B14702="","",IF(TRIM(GL_Paste!$M14702)&lt;&gt;"",TRIM(GL_Paste!$M14702),IFERROR(MID(GL_Paste!$I14702,FIND("[",GL_Paste!$I14702)+1,FIND("]",GL_Paste!$I14702)-FIND("[",GL_Paste!$I14702)-1),"")))</f>
        <v/>
      </c>
      <c r="D14705">
        <f>IF(GL_Paste!$B14702="","",IFERROR(INDEX(DeptName,MATCH($C14705,DeptTag,0)),"UNALLOCATED"))</f>
        <v/>
      </c>
      <c r="E14705">
        <f>IF(GL_Paste!$B14702="","",IFERROR(INDEX(AcctCat,MATCH(GL_Paste!$B14702&amp;"",AcctCode,0)),"UNKNOWN"))</f>
        <v/>
      </c>
      <c r="F14705">
        <f>IF(GL_Paste!$B14702="","",IFERROR(INDEX(AcctSub,MATCH(GL_Paste!$B14702&amp;"",AcctCode,0)),"UNKNOWN"))</f>
        <v/>
      </c>
    </row>
    <row r="14706">
      <c r="A14706" s="40">
        <f>IF(GL_Paste!$B14703="","",N(GL_Paste!$H14703)-N(GL_Paste!$G14703))</f>
        <v/>
      </c>
      <c r="B14706" s="43">
        <f>IF(GL_Paste!$B14703="","",DATE(YEAR(GL_Paste!$E14703),MONTH(GL_Paste!$E14703),1))</f>
        <v/>
      </c>
      <c r="C14706">
        <f>IF(GL_Paste!$B14703="","",IF(TRIM(GL_Paste!$M14703)&lt;&gt;"",TRIM(GL_Paste!$M14703),IFERROR(MID(GL_Paste!$I14703,FIND("[",GL_Paste!$I14703)+1,FIND("]",GL_Paste!$I14703)-FIND("[",GL_Paste!$I14703)-1),"")))</f>
        <v/>
      </c>
      <c r="D14706">
        <f>IF(GL_Paste!$B14703="","",IFERROR(INDEX(DeptName,MATCH($C14706,DeptTag,0)),"UNALLOCATED"))</f>
        <v/>
      </c>
      <c r="E14706">
        <f>IF(GL_Paste!$B14703="","",IFERROR(INDEX(AcctCat,MATCH(GL_Paste!$B14703&amp;"",AcctCode,0)),"UNKNOWN"))</f>
        <v/>
      </c>
      <c r="F14706">
        <f>IF(GL_Paste!$B14703="","",IFERROR(INDEX(AcctSub,MATCH(GL_Paste!$B14703&amp;"",AcctCode,0)),"UNKNOWN"))</f>
        <v/>
      </c>
    </row>
    <row r="14707">
      <c r="A14707" s="40">
        <f>IF(GL_Paste!$B14704="","",N(GL_Paste!$H14704)-N(GL_Paste!$G14704))</f>
        <v/>
      </c>
      <c r="B14707" s="43">
        <f>IF(GL_Paste!$B14704="","",DATE(YEAR(GL_Paste!$E14704),MONTH(GL_Paste!$E14704),1))</f>
        <v/>
      </c>
      <c r="C14707">
        <f>IF(GL_Paste!$B14704="","",IF(TRIM(GL_Paste!$M14704)&lt;&gt;"",TRIM(GL_Paste!$M14704),IFERROR(MID(GL_Paste!$I14704,FIND("[",GL_Paste!$I14704)+1,FIND("]",GL_Paste!$I14704)-FIND("[",GL_Paste!$I14704)-1),"")))</f>
        <v/>
      </c>
      <c r="D14707">
        <f>IF(GL_Paste!$B14704="","",IFERROR(INDEX(DeptName,MATCH($C14707,DeptTag,0)),"UNALLOCATED"))</f>
        <v/>
      </c>
      <c r="E14707">
        <f>IF(GL_Paste!$B14704="","",IFERROR(INDEX(AcctCat,MATCH(GL_Paste!$B14704&amp;"",AcctCode,0)),"UNKNOWN"))</f>
        <v/>
      </c>
      <c r="F14707">
        <f>IF(GL_Paste!$B14704="","",IFERROR(INDEX(AcctSub,MATCH(GL_Paste!$B14704&amp;"",AcctCode,0)),"UNKNOWN"))</f>
        <v/>
      </c>
    </row>
    <row r="14708">
      <c r="A14708" s="40">
        <f>IF(GL_Paste!$B14705="","",N(GL_Paste!$H14705)-N(GL_Paste!$G14705))</f>
        <v/>
      </c>
      <c r="B14708" s="43">
        <f>IF(GL_Paste!$B14705="","",DATE(YEAR(GL_Paste!$E14705),MONTH(GL_Paste!$E14705),1))</f>
        <v/>
      </c>
      <c r="C14708">
        <f>IF(GL_Paste!$B14705="","",IF(TRIM(GL_Paste!$M14705)&lt;&gt;"",TRIM(GL_Paste!$M14705),IFERROR(MID(GL_Paste!$I14705,FIND("[",GL_Paste!$I14705)+1,FIND("]",GL_Paste!$I14705)-FIND("[",GL_Paste!$I14705)-1),"")))</f>
        <v/>
      </c>
      <c r="D14708">
        <f>IF(GL_Paste!$B14705="","",IFERROR(INDEX(DeptName,MATCH($C14708,DeptTag,0)),"UNALLOCATED"))</f>
        <v/>
      </c>
      <c r="E14708">
        <f>IF(GL_Paste!$B14705="","",IFERROR(INDEX(AcctCat,MATCH(GL_Paste!$B14705&amp;"",AcctCode,0)),"UNKNOWN"))</f>
        <v/>
      </c>
      <c r="F14708">
        <f>IF(GL_Paste!$B14705="","",IFERROR(INDEX(AcctSub,MATCH(GL_Paste!$B14705&amp;"",AcctCode,0)),"UNKNOWN"))</f>
        <v/>
      </c>
    </row>
    <row r="14709">
      <c r="A14709" s="40">
        <f>IF(GL_Paste!$B14706="","",N(GL_Paste!$H14706)-N(GL_Paste!$G14706))</f>
        <v/>
      </c>
      <c r="B14709" s="43">
        <f>IF(GL_Paste!$B14706="","",DATE(YEAR(GL_Paste!$E14706),MONTH(GL_Paste!$E14706),1))</f>
        <v/>
      </c>
      <c r="C14709">
        <f>IF(GL_Paste!$B14706="","",IF(TRIM(GL_Paste!$M14706)&lt;&gt;"",TRIM(GL_Paste!$M14706),IFERROR(MID(GL_Paste!$I14706,FIND("[",GL_Paste!$I14706)+1,FIND("]",GL_Paste!$I14706)-FIND("[",GL_Paste!$I14706)-1),"")))</f>
        <v/>
      </c>
      <c r="D14709">
        <f>IF(GL_Paste!$B14706="","",IFERROR(INDEX(DeptName,MATCH($C14709,DeptTag,0)),"UNALLOCATED"))</f>
        <v/>
      </c>
      <c r="E14709">
        <f>IF(GL_Paste!$B14706="","",IFERROR(INDEX(AcctCat,MATCH(GL_Paste!$B14706&amp;"",AcctCode,0)),"UNKNOWN"))</f>
        <v/>
      </c>
      <c r="F14709">
        <f>IF(GL_Paste!$B14706="","",IFERROR(INDEX(AcctSub,MATCH(GL_Paste!$B14706&amp;"",AcctCode,0)),"UNKNOWN"))</f>
        <v/>
      </c>
    </row>
    <row r="14710">
      <c r="A14710" s="40">
        <f>IF(GL_Paste!$B14707="","",N(GL_Paste!$H14707)-N(GL_Paste!$G14707))</f>
        <v/>
      </c>
      <c r="B14710" s="43">
        <f>IF(GL_Paste!$B14707="","",DATE(YEAR(GL_Paste!$E14707),MONTH(GL_Paste!$E14707),1))</f>
        <v/>
      </c>
      <c r="C14710">
        <f>IF(GL_Paste!$B14707="","",IF(TRIM(GL_Paste!$M14707)&lt;&gt;"",TRIM(GL_Paste!$M14707),IFERROR(MID(GL_Paste!$I14707,FIND("[",GL_Paste!$I14707)+1,FIND("]",GL_Paste!$I14707)-FIND("[",GL_Paste!$I14707)-1),"")))</f>
        <v/>
      </c>
      <c r="D14710">
        <f>IF(GL_Paste!$B14707="","",IFERROR(INDEX(DeptName,MATCH($C14710,DeptTag,0)),"UNALLOCATED"))</f>
        <v/>
      </c>
      <c r="E14710">
        <f>IF(GL_Paste!$B14707="","",IFERROR(INDEX(AcctCat,MATCH(GL_Paste!$B14707&amp;"",AcctCode,0)),"UNKNOWN"))</f>
        <v/>
      </c>
      <c r="F14710">
        <f>IF(GL_Paste!$B14707="","",IFERROR(INDEX(AcctSub,MATCH(GL_Paste!$B14707&amp;"",AcctCode,0)),"UNKNOWN"))</f>
        <v/>
      </c>
    </row>
    <row r="14711">
      <c r="A14711" s="40">
        <f>IF(GL_Paste!$B14708="","",N(GL_Paste!$H14708)-N(GL_Paste!$G14708))</f>
        <v/>
      </c>
      <c r="B14711" s="43">
        <f>IF(GL_Paste!$B14708="","",DATE(YEAR(GL_Paste!$E14708),MONTH(GL_Paste!$E14708),1))</f>
        <v/>
      </c>
      <c r="C14711">
        <f>IF(GL_Paste!$B14708="","",IF(TRIM(GL_Paste!$M14708)&lt;&gt;"",TRIM(GL_Paste!$M14708),IFERROR(MID(GL_Paste!$I14708,FIND("[",GL_Paste!$I14708)+1,FIND("]",GL_Paste!$I14708)-FIND("[",GL_Paste!$I14708)-1),"")))</f>
        <v/>
      </c>
      <c r="D14711">
        <f>IF(GL_Paste!$B14708="","",IFERROR(INDEX(DeptName,MATCH($C14711,DeptTag,0)),"UNALLOCATED"))</f>
        <v/>
      </c>
      <c r="E14711">
        <f>IF(GL_Paste!$B14708="","",IFERROR(INDEX(AcctCat,MATCH(GL_Paste!$B14708&amp;"",AcctCode,0)),"UNKNOWN"))</f>
        <v/>
      </c>
      <c r="F14711">
        <f>IF(GL_Paste!$B14708="","",IFERROR(INDEX(AcctSub,MATCH(GL_Paste!$B14708&amp;"",AcctCode,0)),"UNKNOWN"))</f>
        <v/>
      </c>
    </row>
    <row r="14712">
      <c r="A14712" s="40">
        <f>IF(GL_Paste!$B14709="","",N(GL_Paste!$H14709)-N(GL_Paste!$G14709))</f>
        <v/>
      </c>
      <c r="B14712" s="43">
        <f>IF(GL_Paste!$B14709="","",DATE(YEAR(GL_Paste!$E14709),MONTH(GL_Paste!$E14709),1))</f>
        <v/>
      </c>
      <c r="C14712">
        <f>IF(GL_Paste!$B14709="","",IF(TRIM(GL_Paste!$M14709)&lt;&gt;"",TRIM(GL_Paste!$M14709),IFERROR(MID(GL_Paste!$I14709,FIND("[",GL_Paste!$I14709)+1,FIND("]",GL_Paste!$I14709)-FIND("[",GL_Paste!$I14709)-1),"")))</f>
        <v/>
      </c>
      <c r="D14712">
        <f>IF(GL_Paste!$B14709="","",IFERROR(INDEX(DeptName,MATCH($C14712,DeptTag,0)),"UNALLOCATED"))</f>
        <v/>
      </c>
      <c r="E14712">
        <f>IF(GL_Paste!$B14709="","",IFERROR(INDEX(AcctCat,MATCH(GL_Paste!$B14709&amp;"",AcctCode,0)),"UNKNOWN"))</f>
        <v/>
      </c>
      <c r="F14712">
        <f>IF(GL_Paste!$B14709="","",IFERROR(INDEX(AcctSub,MATCH(GL_Paste!$B14709&amp;"",AcctCode,0)),"UNKNOWN"))</f>
        <v/>
      </c>
    </row>
    <row r="14713">
      <c r="A14713" s="40">
        <f>IF(GL_Paste!$B14710="","",N(GL_Paste!$H14710)-N(GL_Paste!$G14710))</f>
        <v/>
      </c>
      <c r="B14713" s="43">
        <f>IF(GL_Paste!$B14710="","",DATE(YEAR(GL_Paste!$E14710),MONTH(GL_Paste!$E14710),1))</f>
        <v/>
      </c>
      <c r="C14713">
        <f>IF(GL_Paste!$B14710="","",IF(TRIM(GL_Paste!$M14710)&lt;&gt;"",TRIM(GL_Paste!$M14710),IFERROR(MID(GL_Paste!$I14710,FIND("[",GL_Paste!$I14710)+1,FIND("]",GL_Paste!$I14710)-FIND("[",GL_Paste!$I14710)-1),"")))</f>
        <v/>
      </c>
      <c r="D14713">
        <f>IF(GL_Paste!$B14710="","",IFERROR(INDEX(DeptName,MATCH($C14713,DeptTag,0)),"UNALLOCATED"))</f>
        <v/>
      </c>
      <c r="E14713">
        <f>IF(GL_Paste!$B14710="","",IFERROR(INDEX(AcctCat,MATCH(GL_Paste!$B14710&amp;"",AcctCode,0)),"UNKNOWN"))</f>
        <v/>
      </c>
      <c r="F14713">
        <f>IF(GL_Paste!$B14710="","",IFERROR(INDEX(AcctSub,MATCH(GL_Paste!$B14710&amp;"",AcctCode,0)),"UNKNOWN"))</f>
        <v/>
      </c>
    </row>
    <row r="14714">
      <c r="A14714" s="40">
        <f>IF(GL_Paste!$B14711="","",N(GL_Paste!$H14711)-N(GL_Paste!$G14711))</f>
        <v/>
      </c>
      <c r="B14714" s="43">
        <f>IF(GL_Paste!$B14711="","",DATE(YEAR(GL_Paste!$E14711),MONTH(GL_Paste!$E14711),1))</f>
        <v/>
      </c>
      <c r="C14714">
        <f>IF(GL_Paste!$B14711="","",IF(TRIM(GL_Paste!$M14711)&lt;&gt;"",TRIM(GL_Paste!$M14711),IFERROR(MID(GL_Paste!$I14711,FIND("[",GL_Paste!$I14711)+1,FIND("]",GL_Paste!$I14711)-FIND("[",GL_Paste!$I14711)-1),"")))</f>
        <v/>
      </c>
      <c r="D14714">
        <f>IF(GL_Paste!$B14711="","",IFERROR(INDEX(DeptName,MATCH($C14714,DeptTag,0)),"UNALLOCATED"))</f>
        <v/>
      </c>
      <c r="E14714">
        <f>IF(GL_Paste!$B14711="","",IFERROR(INDEX(AcctCat,MATCH(GL_Paste!$B14711&amp;"",AcctCode,0)),"UNKNOWN"))</f>
        <v/>
      </c>
      <c r="F14714">
        <f>IF(GL_Paste!$B14711="","",IFERROR(INDEX(AcctSub,MATCH(GL_Paste!$B14711&amp;"",AcctCode,0)),"UNKNOWN"))</f>
        <v/>
      </c>
    </row>
    <row r="14715">
      <c r="A14715" s="40">
        <f>IF(GL_Paste!$B14712="","",N(GL_Paste!$H14712)-N(GL_Paste!$G14712))</f>
        <v/>
      </c>
      <c r="B14715" s="43">
        <f>IF(GL_Paste!$B14712="","",DATE(YEAR(GL_Paste!$E14712),MONTH(GL_Paste!$E14712),1))</f>
        <v/>
      </c>
      <c r="C14715">
        <f>IF(GL_Paste!$B14712="","",IF(TRIM(GL_Paste!$M14712)&lt;&gt;"",TRIM(GL_Paste!$M14712),IFERROR(MID(GL_Paste!$I14712,FIND("[",GL_Paste!$I14712)+1,FIND("]",GL_Paste!$I14712)-FIND("[",GL_Paste!$I14712)-1),"")))</f>
        <v/>
      </c>
      <c r="D14715">
        <f>IF(GL_Paste!$B14712="","",IFERROR(INDEX(DeptName,MATCH($C14715,DeptTag,0)),"UNALLOCATED"))</f>
        <v/>
      </c>
      <c r="E14715">
        <f>IF(GL_Paste!$B14712="","",IFERROR(INDEX(AcctCat,MATCH(GL_Paste!$B14712&amp;"",AcctCode,0)),"UNKNOWN"))</f>
        <v/>
      </c>
      <c r="F14715">
        <f>IF(GL_Paste!$B14712="","",IFERROR(INDEX(AcctSub,MATCH(GL_Paste!$B14712&amp;"",AcctCode,0)),"UNKNOWN"))</f>
        <v/>
      </c>
    </row>
    <row r="14716">
      <c r="A14716" s="40">
        <f>IF(GL_Paste!$B14713="","",N(GL_Paste!$H14713)-N(GL_Paste!$G14713))</f>
        <v/>
      </c>
      <c r="B14716" s="43">
        <f>IF(GL_Paste!$B14713="","",DATE(YEAR(GL_Paste!$E14713),MONTH(GL_Paste!$E14713),1))</f>
        <v/>
      </c>
      <c r="C14716">
        <f>IF(GL_Paste!$B14713="","",IF(TRIM(GL_Paste!$M14713)&lt;&gt;"",TRIM(GL_Paste!$M14713),IFERROR(MID(GL_Paste!$I14713,FIND("[",GL_Paste!$I14713)+1,FIND("]",GL_Paste!$I14713)-FIND("[",GL_Paste!$I14713)-1),"")))</f>
        <v/>
      </c>
      <c r="D14716">
        <f>IF(GL_Paste!$B14713="","",IFERROR(INDEX(DeptName,MATCH($C14716,DeptTag,0)),"UNALLOCATED"))</f>
        <v/>
      </c>
      <c r="E14716">
        <f>IF(GL_Paste!$B14713="","",IFERROR(INDEX(AcctCat,MATCH(GL_Paste!$B14713&amp;"",AcctCode,0)),"UNKNOWN"))</f>
        <v/>
      </c>
      <c r="F14716">
        <f>IF(GL_Paste!$B14713="","",IFERROR(INDEX(AcctSub,MATCH(GL_Paste!$B14713&amp;"",AcctCode,0)),"UNKNOWN"))</f>
        <v/>
      </c>
    </row>
    <row r="14717">
      <c r="A14717" s="40">
        <f>IF(GL_Paste!$B14714="","",N(GL_Paste!$H14714)-N(GL_Paste!$G14714))</f>
        <v/>
      </c>
      <c r="B14717" s="43">
        <f>IF(GL_Paste!$B14714="","",DATE(YEAR(GL_Paste!$E14714),MONTH(GL_Paste!$E14714),1))</f>
        <v/>
      </c>
      <c r="C14717">
        <f>IF(GL_Paste!$B14714="","",IF(TRIM(GL_Paste!$M14714)&lt;&gt;"",TRIM(GL_Paste!$M14714),IFERROR(MID(GL_Paste!$I14714,FIND("[",GL_Paste!$I14714)+1,FIND("]",GL_Paste!$I14714)-FIND("[",GL_Paste!$I14714)-1),"")))</f>
        <v/>
      </c>
      <c r="D14717">
        <f>IF(GL_Paste!$B14714="","",IFERROR(INDEX(DeptName,MATCH($C14717,DeptTag,0)),"UNALLOCATED"))</f>
        <v/>
      </c>
      <c r="E14717">
        <f>IF(GL_Paste!$B14714="","",IFERROR(INDEX(AcctCat,MATCH(GL_Paste!$B14714&amp;"",AcctCode,0)),"UNKNOWN"))</f>
        <v/>
      </c>
      <c r="F14717">
        <f>IF(GL_Paste!$B14714="","",IFERROR(INDEX(AcctSub,MATCH(GL_Paste!$B14714&amp;"",AcctCode,0)),"UNKNOWN"))</f>
        <v/>
      </c>
    </row>
    <row r="14718">
      <c r="A14718" s="40">
        <f>IF(GL_Paste!$B14715="","",N(GL_Paste!$H14715)-N(GL_Paste!$G14715))</f>
        <v/>
      </c>
      <c r="B14718" s="43">
        <f>IF(GL_Paste!$B14715="","",DATE(YEAR(GL_Paste!$E14715),MONTH(GL_Paste!$E14715),1))</f>
        <v/>
      </c>
      <c r="C14718">
        <f>IF(GL_Paste!$B14715="","",IF(TRIM(GL_Paste!$M14715)&lt;&gt;"",TRIM(GL_Paste!$M14715),IFERROR(MID(GL_Paste!$I14715,FIND("[",GL_Paste!$I14715)+1,FIND("]",GL_Paste!$I14715)-FIND("[",GL_Paste!$I14715)-1),"")))</f>
        <v/>
      </c>
      <c r="D14718">
        <f>IF(GL_Paste!$B14715="","",IFERROR(INDEX(DeptName,MATCH($C14718,DeptTag,0)),"UNALLOCATED"))</f>
        <v/>
      </c>
      <c r="E14718">
        <f>IF(GL_Paste!$B14715="","",IFERROR(INDEX(AcctCat,MATCH(GL_Paste!$B14715&amp;"",AcctCode,0)),"UNKNOWN"))</f>
        <v/>
      </c>
      <c r="F14718">
        <f>IF(GL_Paste!$B14715="","",IFERROR(INDEX(AcctSub,MATCH(GL_Paste!$B14715&amp;"",AcctCode,0)),"UNKNOWN"))</f>
        <v/>
      </c>
    </row>
    <row r="14719">
      <c r="A14719" s="40">
        <f>IF(GL_Paste!$B14716="","",N(GL_Paste!$H14716)-N(GL_Paste!$G14716))</f>
        <v/>
      </c>
      <c r="B14719" s="43">
        <f>IF(GL_Paste!$B14716="","",DATE(YEAR(GL_Paste!$E14716),MONTH(GL_Paste!$E14716),1))</f>
        <v/>
      </c>
      <c r="C14719">
        <f>IF(GL_Paste!$B14716="","",IF(TRIM(GL_Paste!$M14716)&lt;&gt;"",TRIM(GL_Paste!$M14716),IFERROR(MID(GL_Paste!$I14716,FIND("[",GL_Paste!$I14716)+1,FIND("]",GL_Paste!$I14716)-FIND("[",GL_Paste!$I14716)-1),"")))</f>
        <v/>
      </c>
      <c r="D14719">
        <f>IF(GL_Paste!$B14716="","",IFERROR(INDEX(DeptName,MATCH($C14719,DeptTag,0)),"UNALLOCATED"))</f>
        <v/>
      </c>
      <c r="E14719">
        <f>IF(GL_Paste!$B14716="","",IFERROR(INDEX(AcctCat,MATCH(GL_Paste!$B14716&amp;"",AcctCode,0)),"UNKNOWN"))</f>
        <v/>
      </c>
      <c r="F14719">
        <f>IF(GL_Paste!$B14716="","",IFERROR(INDEX(AcctSub,MATCH(GL_Paste!$B14716&amp;"",AcctCode,0)),"UNKNOWN"))</f>
        <v/>
      </c>
    </row>
    <row r="14720">
      <c r="A14720" s="40">
        <f>IF(GL_Paste!$B14717="","",N(GL_Paste!$H14717)-N(GL_Paste!$G14717))</f>
        <v/>
      </c>
      <c r="B14720" s="43">
        <f>IF(GL_Paste!$B14717="","",DATE(YEAR(GL_Paste!$E14717),MONTH(GL_Paste!$E14717),1))</f>
        <v/>
      </c>
      <c r="C14720">
        <f>IF(GL_Paste!$B14717="","",IF(TRIM(GL_Paste!$M14717)&lt;&gt;"",TRIM(GL_Paste!$M14717),IFERROR(MID(GL_Paste!$I14717,FIND("[",GL_Paste!$I14717)+1,FIND("]",GL_Paste!$I14717)-FIND("[",GL_Paste!$I14717)-1),"")))</f>
        <v/>
      </c>
      <c r="D14720">
        <f>IF(GL_Paste!$B14717="","",IFERROR(INDEX(DeptName,MATCH($C14720,DeptTag,0)),"UNALLOCATED"))</f>
        <v/>
      </c>
      <c r="E14720">
        <f>IF(GL_Paste!$B14717="","",IFERROR(INDEX(AcctCat,MATCH(GL_Paste!$B14717&amp;"",AcctCode,0)),"UNKNOWN"))</f>
        <v/>
      </c>
      <c r="F14720">
        <f>IF(GL_Paste!$B14717="","",IFERROR(INDEX(AcctSub,MATCH(GL_Paste!$B14717&amp;"",AcctCode,0)),"UNKNOWN"))</f>
        <v/>
      </c>
    </row>
    <row r="14721">
      <c r="A14721" s="40">
        <f>IF(GL_Paste!$B14718="","",N(GL_Paste!$H14718)-N(GL_Paste!$G14718))</f>
        <v/>
      </c>
      <c r="B14721" s="43">
        <f>IF(GL_Paste!$B14718="","",DATE(YEAR(GL_Paste!$E14718),MONTH(GL_Paste!$E14718),1))</f>
        <v/>
      </c>
      <c r="C14721">
        <f>IF(GL_Paste!$B14718="","",IF(TRIM(GL_Paste!$M14718)&lt;&gt;"",TRIM(GL_Paste!$M14718),IFERROR(MID(GL_Paste!$I14718,FIND("[",GL_Paste!$I14718)+1,FIND("]",GL_Paste!$I14718)-FIND("[",GL_Paste!$I14718)-1),"")))</f>
        <v/>
      </c>
      <c r="D14721">
        <f>IF(GL_Paste!$B14718="","",IFERROR(INDEX(DeptName,MATCH($C14721,DeptTag,0)),"UNALLOCATED"))</f>
        <v/>
      </c>
      <c r="E14721">
        <f>IF(GL_Paste!$B14718="","",IFERROR(INDEX(AcctCat,MATCH(GL_Paste!$B14718&amp;"",AcctCode,0)),"UNKNOWN"))</f>
        <v/>
      </c>
      <c r="F14721">
        <f>IF(GL_Paste!$B14718="","",IFERROR(INDEX(AcctSub,MATCH(GL_Paste!$B14718&amp;"",AcctCode,0)),"UNKNOWN"))</f>
        <v/>
      </c>
    </row>
    <row r="14722">
      <c r="A14722" s="40">
        <f>IF(GL_Paste!$B14719="","",N(GL_Paste!$H14719)-N(GL_Paste!$G14719))</f>
        <v/>
      </c>
      <c r="B14722" s="43">
        <f>IF(GL_Paste!$B14719="","",DATE(YEAR(GL_Paste!$E14719),MONTH(GL_Paste!$E14719),1))</f>
        <v/>
      </c>
      <c r="C14722">
        <f>IF(GL_Paste!$B14719="","",IF(TRIM(GL_Paste!$M14719)&lt;&gt;"",TRIM(GL_Paste!$M14719),IFERROR(MID(GL_Paste!$I14719,FIND("[",GL_Paste!$I14719)+1,FIND("]",GL_Paste!$I14719)-FIND("[",GL_Paste!$I14719)-1),"")))</f>
        <v/>
      </c>
      <c r="D14722">
        <f>IF(GL_Paste!$B14719="","",IFERROR(INDEX(DeptName,MATCH($C14722,DeptTag,0)),"UNALLOCATED"))</f>
        <v/>
      </c>
      <c r="E14722">
        <f>IF(GL_Paste!$B14719="","",IFERROR(INDEX(AcctCat,MATCH(GL_Paste!$B14719&amp;"",AcctCode,0)),"UNKNOWN"))</f>
        <v/>
      </c>
      <c r="F14722">
        <f>IF(GL_Paste!$B14719="","",IFERROR(INDEX(AcctSub,MATCH(GL_Paste!$B14719&amp;"",AcctCode,0)),"UNKNOWN"))</f>
        <v/>
      </c>
    </row>
    <row r="14723">
      <c r="A14723" s="40">
        <f>IF(GL_Paste!$B14720="","",N(GL_Paste!$H14720)-N(GL_Paste!$G14720))</f>
        <v/>
      </c>
      <c r="B14723" s="43">
        <f>IF(GL_Paste!$B14720="","",DATE(YEAR(GL_Paste!$E14720),MONTH(GL_Paste!$E14720),1))</f>
        <v/>
      </c>
      <c r="C14723">
        <f>IF(GL_Paste!$B14720="","",IF(TRIM(GL_Paste!$M14720)&lt;&gt;"",TRIM(GL_Paste!$M14720),IFERROR(MID(GL_Paste!$I14720,FIND("[",GL_Paste!$I14720)+1,FIND("]",GL_Paste!$I14720)-FIND("[",GL_Paste!$I14720)-1),"")))</f>
        <v/>
      </c>
      <c r="D14723">
        <f>IF(GL_Paste!$B14720="","",IFERROR(INDEX(DeptName,MATCH($C14723,DeptTag,0)),"UNALLOCATED"))</f>
        <v/>
      </c>
      <c r="E14723">
        <f>IF(GL_Paste!$B14720="","",IFERROR(INDEX(AcctCat,MATCH(GL_Paste!$B14720&amp;"",AcctCode,0)),"UNKNOWN"))</f>
        <v/>
      </c>
      <c r="F14723">
        <f>IF(GL_Paste!$B14720="","",IFERROR(INDEX(AcctSub,MATCH(GL_Paste!$B14720&amp;"",AcctCode,0)),"UNKNOWN"))</f>
        <v/>
      </c>
    </row>
    <row r="14724">
      <c r="A14724" s="40">
        <f>IF(GL_Paste!$B14721="","",N(GL_Paste!$H14721)-N(GL_Paste!$G14721))</f>
        <v/>
      </c>
      <c r="B14724" s="43">
        <f>IF(GL_Paste!$B14721="","",DATE(YEAR(GL_Paste!$E14721),MONTH(GL_Paste!$E14721),1))</f>
        <v/>
      </c>
      <c r="C14724">
        <f>IF(GL_Paste!$B14721="","",IF(TRIM(GL_Paste!$M14721)&lt;&gt;"",TRIM(GL_Paste!$M14721),IFERROR(MID(GL_Paste!$I14721,FIND("[",GL_Paste!$I14721)+1,FIND("]",GL_Paste!$I14721)-FIND("[",GL_Paste!$I14721)-1),"")))</f>
        <v/>
      </c>
      <c r="D14724">
        <f>IF(GL_Paste!$B14721="","",IFERROR(INDEX(DeptName,MATCH($C14724,DeptTag,0)),"UNALLOCATED"))</f>
        <v/>
      </c>
      <c r="E14724">
        <f>IF(GL_Paste!$B14721="","",IFERROR(INDEX(AcctCat,MATCH(GL_Paste!$B14721&amp;"",AcctCode,0)),"UNKNOWN"))</f>
        <v/>
      </c>
      <c r="F14724">
        <f>IF(GL_Paste!$B14721="","",IFERROR(INDEX(AcctSub,MATCH(GL_Paste!$B14721&amp;"",AcctCode,0)),"UNKNOWN"))</f>
        <v/>
      </c>
    </row>
    <row r="14725">
      <c r="A14725" s="40">
        <f>IF(GL_Paste!$B14722="","",N(GL_Paste!$H14722)-N(GL_Paste!$G14722))</f>
        <v/>
      </c>
      <c r="B14725" s="43">
        <f>IF(GL_Paste!$B14722="","",DATE(YEAR(GL_Paste!$E14722),MONTH(GL_Paste!$E14722),1))</f>
        <v/>
      </c>
      <c r="C14725">
        <f>IF(GL_Paste!$B14722="","",IF(TRIM(GL_Paste!$M14722)&lt;&gt;"",TRIM(GL_Paste!$M14722),IFERROR(MID(GL_Paste!$I14722,FIND("[",GL_Paste!$I14722)+1,FIND("]",GL_Paste!$I14722)-FIND("[",GL_Paste!$I14722)-1),"")))</f>
        <v/>
      </c>
      <c r="D14725">
        <f>IF(GL_Paste!$B14722="","",IFERROR(INDEX(DeptName,MATCH($C14725,DeptTag,0)),"UNALLOCATED"))</f>
        <v/>
      </c>
      <c r="E14725">
        <f>IF(GL_Paste!$B14722="","",IFERROR(INDEX(AcctCat,MATCH(GL_Paste!$B14722&amp;"",AcctCode,0)),"UNKNOWN"))</f>
        <v/>
      </c>
      <c r="F14725">
        <f>IF(GL_Paste!$B14722="","",IFERROR(INDEX(AcctSub,MATCH(GL_Paste!$B14722&amp;"",AcctCode,0)),"UNKNOWN"))</f>
        <v/>
      </c>
    </row>
    <row r="14726">
      <c r="A14726" s="40">
        <f>IF(GL_Paste!$B14723="","",N(GL_Paste!$H14723)-N(GL_Paste!$G14723))</f>
        <v/>
      </c>
      <c r="B14726" s="43">
        <f>IF(GL_Paste!$B14723="","",DATE(YEAR(GL_Paste!$E14723),MONTH(GL_Paste!$E14723),1))</f>
        <v/>
      </c>
      <c r="C14726">
        <f>IF(GL_Paste!$B14723="","",IF(TRIM(GL_Paste!$M14723)&lt;&gt;"",TRIM(GL_Paste!$M14723),IFERROR(MID(GL_Paste!$I14723,FIND("[",GL_Paste!$I14723)+1,FIND("]",GL_Paste!$I14723)-FIND("[",GL_Paste!$I14723)-1),"")))</f>
        <v/>
      </c>
      <c r="D14726">
        <f>IF(GL_Paste!$B14723="","",IFERROR(INDEX(DeptName,MATCH($C14726,DeptTag,0)),"UNALLOCATED"))</f>
        <v/>
      </c>
      <c r="E14726">
        <f>IF(GL_Paste!$B14723="","",IFERROR(INDEX(AcctCat,MATCH(GL_Paste!$B14723&amp;"",AcctCode,0)),"UNKNOWN"))</f>
        <v/>
      </c>
      <c r="F14726">
        <f>IF(GL_Paste!$B14723="","",IFERROR(INDEX(AcctSub,MATCH(GL_Paste!$B14723&amp;"",AcctCode,0)),"UNKNOWN"))</f>
        <v/>
      </c>
    </row>
    <row r="14727">
      <c r="A14727" s="40">
        <f>IF(GL_Paste!$B14724="","",N(GL_Paste!$H14724)-N(GL_Paste!$G14724))</f>
        <v/>
      </c>
      <c r="B14727" s="43">
        <f>IF(GL_Paste!$B14724="","",DATE(YEAR(GL_Paste!$E14724),MONTH(GL_Paste!$E14724),1))</f>
        <v/>
      </c>
      <c r="C14727">
        <f>IF(GL_Paste!$B14724="","",IF(TRIM(GL_Paste!$M14724)&lt;&gt;"",TRIM(GL_Paste!$M14724),IFERROR(MID(GL_Paste!$I14724,FIND("[",GL_Paste!$I14724)+1,FIND("]",GL_Paste!$I14724)-FIND("[",GL_Paste!$I14724)-1),"")))</f>
        <v/>
      </c>
      <c r="D14727">
        <f>IF(GL_Paste!$B14724="","",IFERROR(INDEX(DeptName,MATCH($C14727,DeptTag,0)),"UNALLOCATED"))</f>
        <v/>
      </c>
      <c r="E14727">
        <f>IF(GL_Paste!$B14724="","",IFERROR(INDEX(AcctCat,MATCH(GL_Paste!$B14724&amp;"",AcctCode,0)),"UNKNOWN"))</f>
        <v/>
      </c>
      <c r="F14727">
        <f>IF(GL_Paste!$B14724="","",IFERROR(INDEX(AcctSub,MATCH(GL_Paste!$B14724&amp;"",AcctCode,0)),"UNKNOWN"))</f>
        <v/>
      </c>
    </row>
    <row r="14728">
      <c r="A14728" s="40">
        <f>IF(GL_Paste!$B14725="","",N(GL_Paste!$H14725)-N(GL_Paste!$G14725))</f>
        <v/>
      </c>
      <c r="B14728" s="43">
        <f>IF(GL_Paste!$B14725="","",DATE(YEAR(GL_Paste!$E14725),MONTH(GL_Paste!$E14725),1))</f>
        <v/>
      </c>
      <c r="C14728">
        <f>IF(GL_Paste!$B14725="","",IF(TRIM(GL_Paste!$M14725)&lt;&gt;"",TRIM(GL_Paste!$M14725),IFERROR(MID(GL_Paste!$I14725,FIND("[",GL_Paste!$I14725)+1,FIND("]",GL_Paste!$I14725)-FIND("[",GL_Paste!$I14725)-1),"")))</f>
        <v/>
      </c>
      <c r="D14728">
        <f>IF(GL_Paste!$B14725="","",IFERROR(INDEX(DeptName,MATCH($C14728,DeptTag,0)),"UNALLOCATED"))</f>
        <v/>
      </c>
      <c r="E14728">
        <f>IF(GL_Paste!$B14725="","",IFERROR(INDEX(AcctCat,MATCH(GL_Paste!$B14725&amp;"",AcctCode,0)),"UNKNOWN"))</f>
        <v/>
      </c>
      <c r="F14728">
        <f>IF(GL_Paste!$B14725="","",IFERROR(INDEX(AcctSub,MATCH(GL_Paste!$B14725&amp;"",AcctCode,0)),"UNKNOWN"))</f>
        <v/>
      </c>
    </row>
    <row r="14729">
      <c r="A14729" s="40">
        <f>IF(GL_Paste!$B14726="","",N(GL_Paste!$H14726)-N(GL_Paste!$G14726))</f>
        <v/>
      </c>
      <c r="B14729" s="43">
        <f>IF(GL_Paste!$B14726="","",DATE(YEAR(GL_Paste!$E14726),MONTH(GL_Paste!$E14726),1))</f>
        <v/>
      </c>
      <c r="C14729">
        <f>IF(GL_Paste!$B14726="","",IF(TRIM(GL_Paste!$M14726)&lt;&gt;"",TRIM(GL_Paste!$M14726),IFERROR(MID(GL_Paste!$I14726,FIND("[",GL_Paste!$I14726)+1,FIND("]",GL_Paste!$I14726)-FIND("[",GL_Paste!$I14726)-1),"")))</f>
        <v/>
      </c>
      <c r="D14729">
        <f>IF(GL_Paste!$B14726="","",IFERROR(INDEX(DeptName,MATCH($C14729,DeptTag,0)),"UNALLOCATED"))</f>
        <v/>
      </c>
      <c r="E14729">
        <f>IF(GL_Paste!$B14726="","",IFERROR(INDEX(AcctCat,MATCH(GL_Paste!$B14726&amp;"",AcctCode,0)),"UNKNOWN"))</f>
        <v/>
      </c>
      <c r="F14729">
        <f>IF(GL_Paste!$B14726="","",IFERROR(INDEX(AcctSub,MATCH(GL_Paste!$B14726&amp;"",AcctCode,0)),"UNKNOWN"))</f>
        <v/>
      </c>
    </row>
    <row r="14730">
      <c r="A14730" s="40">
        <f>IF(GL_Paste!$B14727="","",N(GL_Paste!$H14727)-N(GL_Paste!$G14727))</f>
        <v/>
      </c>
      <c r="B14730" s="43">
        <f>IF(GL_Paste!$B14727="","",DATE(YEAR(GL_Paste!$E14727),MONTH(GL_Paste!$E14727),1))</f>
        <v/>
      </c>
      <c r="C14730">
        <f>IF(GL_Paste!$B14727="","",IF(TRIM(GL_Paste!$M14727)&lt;&gt;"",TRIM(GL_Paste!$M14727),IFERROR(MID(GL_Paste!$I14727,FIND("[",GL_Paste!$I14727)+1,FIND("]",GL_Paste!$I14727)-FIND("[",GL_Paste!$I14727)-1),"")))</f>
        <v/>
      </c>
      <c r="D14730">
        <f>IF(GL_Paste!$B14727="","",IFERROR(INDEX(DeptName,MATCH($C14730,DeptTag,0)),"UNALLOCATED"))</f>
        <v/>
      </c>
      <c r="E14730">
        <f>IF(GL_Paste!$B14727="","",IFERROR(INDEX(AcctCat,MATCH(GL_Paste!$B14727&amp;"",AcctCode,0)),"UNKNOWN"))</f>
        <v/>
      </c>
      <c r="F14730">
        <f>IF(GL_Paste!$B14727="","",IFERROR(INDEX(AcctSub,MATCH(GL_Paste!$B14727&amp;"",AcctCode,0)),"UNKNOWN"))</f>
        <v/>
      </c>
    </row>
    <row r="14731">
      <c r="A14731" s="40">
        <f>IF(GL_Paste!$B14728="","",N(GL_Paste!$H14728)-N(GL_Paste!$G14728))</f>
        <v/>
      </c>
      <c r="B14731" s="43">
        <f>IF(GL_Paste!$B14728="","",DATE(YEAR(GL_Paste!$E14728),MONTH(GL_Paste!$E14728),1))</f>
        <v/>
      </c>
      <c r="C14731">
        <f>IF(GL_Paste!$B14728="","",IF(TRIM(GL_Paste!$M14728)&lt;&gt;"",TRIM(GL_Paste!$M14728),IFERROR(MID(GL_Paste!$I14728,FIND("[",GL_Paste!$I14728)+1,FIND("]",GL_Paste!$I14728)-FIND("[",GL_Paste!$I14728)-1),"")))</f>
        <v/>
      </c>
      <c r="D14731">
        <f>IF(GL_Paste!$B14728="","",IFERROR(INDEX(DeptName,MATCH($C14731,DeptTag,0)),"UNALLOCATED"))</f>
        <v/>
      </c>
      <c r="E14731">
        <f>IF(GL_Paste!$B14728="","",IFERROR(INDEX(AcctCat,MATCH(GL_Paste!$B14728&amp;"",AcctCode,0)),"UNKNOWN"))</f>
        <v/>
      </c>
      <c r="F14731">
        <f>IF(GL_Paste!$B14728="","",IFERROR(INDEX(AcctSub,MATCH(GL_Paste!$B14728&amp;"",AcctCode,0)),"UNKNOWN"))</f>
        <v/>
      </c>
    </row>
    <row r="14732">
      <c r="A14732" s="40">
        <f>IF(GL_Paste!$B14729="","",N(GL_Paste!$H14729)-N(GL_Paste!$G14729))</f>
        <v/>
      </c>
      <c r="B14732" s="43">
        <f>IF(GL_Paste!$B14729="","",DATE(YEAR(GL_Paste!$E14729),MONTH(GL_Paste!$E14729),1))</f>
        <v/>
      </c>
      <c r="C14732">
        <f>IF(GL_Paste!$B14729="","",IF(TRIM(GL_Paste!$M14729)&lt;&gt;"",TRIM(GL_Paste!$M14729),IFERROR(MID(GL_Paste!$I14729,FIND("[",GL_Paste!$I14729)+1,FIND("]",GL_Paste!$I14729)-FIND("[",GL_Paste!$I14729)-1),"")))</f>
        <v/>
      </c>
      <c r="D14732">
        <f>IF(GL_Paste!$B14729="","",IFERROR(INDEX(DeptName,MATCH($C14732,DeptTag,0)),"UNALLOCATED"))</f>
        <v/>
      </c>
      <c r="E14732">
        <f>IF(GL_Paste!$B14729="","",IFERROR(INDEX(AcctCat,MATCH(GL_Paste!$B14729&amp;"",AcctCode,0)),"UNKNOWN"))</f>
        <v/>
      </c>
      <c r="F14732">
        <f>IF(GL_Paste!$B14729="","",IFERROR(INDEX(AcctSub,MATCH(GL_Paste!$B14729&amp;"",AcctCode,0)),"UNKNOWN"))</f>
        <v/>
      </c>
    </row>
    <row r="14733">
      <c r="A14733" s="40">
        <f>IF(GL_Paste!$B14730="","",N(GL_Paste!$H14730)-N(GL_Paste!$G14730))</f>
        <v/>
      </c>
      <c r="B14733" s="43">
        <f>IF(GL_Paste!$B14730="","",DATE(YEAR(GL_Paste!$E14730),MONTH(GL_Paste!$E14730),1))</f>
        <v/>
      </c>
      <c r="C14733">
        <f>IF(GL_Paste!$B14730="","",IF(TRIM(GL_Paste!$M14730)&lt;&gt;"",TRIM(GL_Paste!$M14730),IFERROR(MID(GL_Paste!$I14730,FIND("[",GL_Paste!$I14730)+1,FIND("]",GL_Paste!$I14730)-FIND("[",GL_Paste!$I14730)-1),"")))</f>
        <v/>
      </c>
      <c r="D14733">
        <f>IF(GL_Paste!$B14730="","",IFERROR(INDEX(DeptName,MATCH($C14733,DeptTag,0)),"UNALLOCATED"))</f>
        <v/>
      </c>
      <c r="E14733">
        <f>IF(GL_Paste!$B14730="","",IFERROR(INDEX(AcctCat,MATCH(GL_Paste!$B14730&amp;"",AcctCode,0)),"UNKNOWN"))</f>
        <v/>
      </c>
      <c r="F14733">
        <f>IF(GL_Paste!$B14730="","",IFERROR(INDEX(AcctSub,MATCH(GL_Paste!$B14730&amp;"",AcctCode,0)),"UNKNOWN"))</f>
        <v/>
      </c>
    </row>
    <row r="14734">
      <c r="A14734" s="40">
        <f>IF(GL_Paste!$B14731="","",N(GL_Paste!$H14731)-N(GL_Paste!$G14731))</f>
        <v/>
      </c>
      <c r="B14734" s="43">
        <f>IF(GL_Paste!$B14731="","",DATE(YEAR(GL_Paste!$E14731),MONTH(GL_Paste!$E14731),1))</f>
        <v/>
      </c>
      <c r="C14734">
        <f>IF(GL_Paste!$B14731="","",IF(TRIM(GL_Paste!$M14731)&lt;&gt;"",TRIM(GL_Paste!$M14731),IFERROR(MID(GL_Paste!$I14731,FIND("[",GL_Paste!$I14731)+1,FIND("]",GL_Paste!$I14731)-FIND("[",GL_Paste!$I14731)-1),"")))</f>
        <v/>
      </c>
      <c r="D14734">
        <f>IF(GL_Paste!$B14731="","",IFERROR(INDEX(DeptName,MATCH($C14734,DeptTag,0)),"UNALLOCATED"))</f>
        <v/>
      </c>
      <c r="E14734">
        <f>IF(GL_Paste!$B14731="","",IFERROR(INDEX(AcctCat,MATCH(GL_Paste!$B14731&amp;"",AcctCode,0)),"UNKNOWN"))</f>
        <v/>
      </c>
      <c r="F14734">
        <f>IF(GL_Paste!$B14731="","",IFERROR(INDEX(AcctSub,MATCH(GL_Paste!$B14731&amp;"",AcctCode,0)),"UNKNOWN"))</f>
        <v/>
      </c>
    </row>
    <row r="14735">
      <c r="A14735" s="40">
        <f>IF(GL_Paste!$B14732="","",N(GL_Paste!$H14732)-N(GL_Paste!$G14732))</f>
        <v/>
      </c>
      <c r="B14735" s="43">
        <f>IF(GL_Paste!$B14732="","",DATE(YEAR(GL_Paste!$E14732),MONTH(GL_Paste!$E14732),1))</f>
        <v/>
      </c>
      <c r="C14735">
        <f>IF(GL_Paste!$B14732="","",IF(TRIM(GL_Paste!$M14732)&lt;&gt;"",TRIM(GL_Paste!$M14732),IFERROR(MID(GL_Paste!$I14732,FIND("[",GL_Paste!$I14732)+1,FIND("]",GL_Paste!$I14732)-FIND("[",GL_Paste!$I14732)-1),"")))</f>
        <v/>
      </c>
      <c r="D14735">
        <f>IF(GL_Paste!$B14732="","",IFERROR(INDEX(DeptName,MATCH($C14735,DeptTag,0)),"UNALLOCATED"))</f>
        <v/>
      </c>
      <c r="E14735">
        <f>IF(GL_Paste!$B14732="","",IFERROR(INDEX(AcctCat,MATCH(GL_Paste!$B14732&amp;"",AcctCode,0)),"UNKNOWN"))</f>
        <v/>
      </c>
      <c r="F14735">
        <f>IF(GL_Paste!$B14732="","",IFERROR(INDEX(AcctSub,MATCH(GL_Paste!$B14732&amp;"",AcctCode,0)),"UNKNOWN"))</f>
        <v/>
      </c>
    </row>
    <row r="14736">
      <c r="A14736" s="40">
        <f>IF(GL_Paste!$B14733="","",N(GL_Paste!$H14733)-N(GL_Paste!$G14733))</f>
        <v/>
      </c>
      <c r="B14736" s="43">
        <f>IF(GL_Paste!$B14733="","",DATE(YEAR(GL_Paste!$E14733),MONTH(GL_Paste!$E14733),1))</f>
        <v/>
      </c>
      <c r="C14736">
        <f>IF(GL_Paste!$B14733="","",IF(TRIM(GL_Paste!$M14733)&lt;&gt;"",TRIM(GL_Paste!$M14733),IFERROR(MID(GL_Paste!$I14733,FIND("[",GL_Paste!$I14733)+1,FIND("]",GL_Paste!$I14733)-FIND("[",GL_Paste!$I14733)-1),"")))</f>
        <v/>
      </c>
      <c r="D14736">
        <f>IF(GL_Paste!$B14733="","",IFERROR(INDEX(DeptName,MATCH($C14736,DeptTag,0)),"UNALLOCATED"))</f>
        <v/>
      </c>
      <c r="E14736">
        <f>IF(GL_Paste!$B14733="","",IFERROR(INDEX(AcctCat,MATCH(GL_Paste!$B14733&amp;"",AcctCode,0)),"UNKNOWN"))</f>
        <v/>
      </c>
      <c r="F14736">
        <f>IF(GL_Paste!$B14733="","",IFERROR(INDEX(AcctSub,MATCH(GL_Paste!$B14733&amp;"",AcctCode,0)),"UNKNOWN"))</f>
        <v/>
      </c>
    </row>
    <row r="14737">
      <c r="A14737" s="40">
        <f>IF(GL_Paste!$B14734="","",N(GL_Paste!$H14734)-N(GL_Paste!$G14734))</f>
        <v/>
      </c>
      <c r="B14737" s="43">
        <f>IF(GL_Paste!$B14734="","",DATE(YEAR(GL_Paste!$E14734),MONTH(GL_Paste!$E14734),1))</f>
        <v/>
      </c>
      <c r="C14737">
        <f>IF(GL_Paste!$B14734="","",IF(TRIM(GL_Paste!$M14734)&lt;&gt;"",TRIM(GL_Paste!$M14734),IFERROR(MID(GL_Paste!$I14734,FIND("[",GL_Paste!$I14734)+1,FIND("]",GL_Paste!$I14734)-FIND("[",GL_Paste!$I14734)-1),"")))</f>
        <v/>
      </c>
      <c r="D14737">
        <f>IF(GL_Paste!$B14734="","",IFERROR(INDEX(DeptName,MATCH($C14737,DeptTag,0)),"UNALLOCATED"))</f>
        <v/>
      </c>
      <c r="E14737">
        <f>IF(GL_Paste!$B14734="","",IFERROR(INDEX(AcctCat,MATCH(GL_Paste!$B14734&amp;"",AcctCode,0)),"UNKNOWN"))</f>
        <v/>
      </c>
      <c r="F14737">
        <f>IF(GL_Paste!$B14734="","",IFERROR(INDEX(AcctSub,MATCH(GL_Paste!$B14734&amp;"",AcctCode,0)),"UNKNOWN"))</f>
        <v/>
      </c>
    </row>
    <row r="14738">
      <c r="A14738" s="40">
        <f>IF(GL_Paste!$B14735="","",N(GL_Paste!$H14735)-N(GL_Paste!$G14735))</f>
        <v/>
      </c>
      <c r="B14738" s="43">
        <f>IF(GL_Paste!$B14735="","",DATE(YEAR(GL_Paste!$E14735),MONTH(GL_Paste!$E14735),1))</f>
        <v/>
      </c>
      <c r="C14738">
        <f>IF(GL_Paste!$B14735="","",IF(TRIM(GL_Paste!$M14735)&lt;&gt;"",TRIM(GL_Paste!$M14735),IFERROR(MID(GL_Paste!$I14735,FIND("[",GL_Paste!$I14735)+1,FIND("]",GL_Paste!$I14735)-FIND("[",GL_Paste!$I14735)-1),"")))</f>
        <v/>
      </c>
      <c r="D14738">
        <f>IF(GL_Paste!$B14735="","",IFERROR(INDEX(DeptName,MATCH($C14738,DeptTag,0)),"UNALLOCATED"))</f>
        <v/>
      </c>
      <c r="E14738">
        <f>IF(GL_Paste!$B14735="","",IFERROR(INDEX(AcctCat,MATCH(GL_Paste!$B14735&amp;"",AcctCode,0)),"UNKNOWN"))</f>
        <v/>
      </c>
      <c r="F14738">
        <f>IF(GL_Paste!$B14735="","",IFERROR(INDEX(AcctSub,MATCH(GL_Paste!$B14735&amp;"",AcctCode,0)),"UNKNOWN"))</f>
        <v/>
      </c>
    </row>
    <row r="14739">
      <c r="A14739" s="40">
        <f>IF(GL_Paste!$B14736="","",N(GL_Paste!$H14736)-N(GL_Paste!$G14736))</f>
        <v/>
      </c>
      <c r="B14739" s="43">
        <f>IF(GL_Paste!$B14736="","",DATE(YEAR(GL_Paste!$E14736),MONTH(GL_Paste!$E14736),1))</f>
        <v/>
      </c>
      <c r="C14739">
        <f>IF(GL_Paste!$B14736="","",IF(TRIM(GL_Paste!$M14736)&lt;&gt;"",TRIM(GL_Paste!$M14736),IFERROR(MID(GL_Paste!$I14736,FIND("[",GL_Paste!$I14736)+1,FIND("]",GL_Paste!$I14736)-FIND("[",GL_Paste!$I14736)-1),"")))</f>
        <v/>
      </c>
      <c r="D14739">
        <f>IF(GL_Paste!$B14736="","",IFERROR(INDEX(DeptName,MATCH($C14739,DeptTag,0)),"UNALLOCATED"))</f>
        <v/>
      </c>
      <c r="E14739">
        <f>IF(GL_Paste!$B14736="","",IFERROR(INDEX(AcctCat,MATCH(GL_Paste!$B14736&amp;"",AcctCode,0)),"UNKNOWN"))</f>
        <v/>
      </c>
      <c r="F14739">
        <f>IF(GL_Paste!$B14736="","",IFERROR(INDEX(AcctSub,MATCH(GL_Paste!$B14736&amp;"",AcctCode,0)),"UNKNOWN"))</f>
        <v/>
      </c>
    </row>
    <row r="14740">
      <c r="A14740" s="40">
        <f>IF(GL_Paste!$B14737="","",N(GL_Paste!$H14737)-N(GL_Paste!$G14737))</f>
        <v/>
      </c>
      <c r="B14740" s="43">
        <f>IF(GL_Paste!$B14737="","",DATE(YEAR(GL_Paste!$E14737),MONTH(GL_Paste!$E14737),1))</f>
        <v/>
      </c>
      <c r="C14740">
        <f>IF(GL_Paste!$B14737="","",IF(TRIM(GL_Paste!$M14737)&lt;&gt;"",TRIM(GL_Paste!$M14737),IFERROR(MID(GL_Paste!$I14737,FIND("[",GL_Paste!$I14737)+1,FIND("]",GL_Paste!$I14737)-FIND("[",GL_Paste!$I14737)-1),"")))</f>
        <v/>
      </c>
      <c r="D14740">
        <f>IF(GL_Paste!$B14737="","",IFERROR(INDEX(DeptName,MATCH($C14740,DeptTag,0)),"UNALLOCATED"))</f>
        <v/>
      </c>
      <c r="E14740">
        <f>IF(GL_Paste!$B14737="","",IFERROR(INDEX(AcctCat,MATCH(GL_Paste!$B14737&amp;"",AcctCode,0)),"UNKNOWN"))</f>
        <v/>
      </c>
      <c r="F14740">
        <f>IF(GL_Paste!$B14737="","",IFERROR(INDEX(AcctSub,MATCH(GL_Paste!$B14737&amp;"",AcctCode,0)),"UNKNOWN"))</f>
        <v/>
      </c>
    </row>
    <row r="14741">
      <c r="A14741" s="40">
        <f>IF(GL_Paste!$B14738="","",N(GL_Paste!$H14738)-N(GL_Paste!$G14738))</f>
        <v/>
      </c>
      <c r="B14741" s="43">
        <f>IF(GL_Paste!$B14738="","",DATE(YEAR(GL_Paste!$E14738),MONTH(GL_Paste!$E14738),1))</f>
        <v/>
      </c>
      <c r="C14741">
        <f>IF(GL_Paste!$B14738="","",IF(TRIM(GL_Paste!$M14738)&lt;&gt;"",TRIM(GL_Paste!$M14738),IFERROR(MID(GL_Paste!$I14738,FIND("[",GL_Paste!$I14738)+1,FIND("]",GL_Paste!$I14738)-FIND("[",GL_Paste!$I14738)-1),"")))</f>
        <v/>
      </c>
      <c r="D14741">
        <f>IF(GL_Paste!$B14738="","",IFERROR(INDEX(DeptName,MATCH($C14741,DeptTag,0)),"UNALLOCATED"))</f>
        <v/>
      </c>
      <c r="E14741">
        <f>IF(GL_Paste!$B14738="","",IFERROR(INDEX(AcctCat,MATCH(GL_Paste!$B14738&amp;"",AcctCode,0)),"UNKNOWN"))</f>
        <v/>
      </c>
      <c r="F14741">
        <f>IF(GL_Paste!$B14738="","",IFERROR(INDEX(AcctSub,MATCH(GL_Paste!$B14738&amp;"",AcctCode,0)),"UNKNOWN"))</f>
        <v/>
      </c>
    </row>
    <row r="14742">
      <c r="A14742" s="40">
        <f>IF(GL_Paste!$B14739="","",N(GL_Paste!$H14739)-N(GL_Paste!$G14739))</f>
        <v/>
      </c>
      <c r="B14742" s="43">
        <f>IF(GL_Paste!$B14739="","",DATE(YEAR(GL_Paste!$E14739),MONTH(GL_Paste!$E14739),1))</f>
        <v/>
      </c>
      <c r="C14742">
        <f>IF(GL_Paste!$B14739="","",IF(TRIM(GL_Paste!$M14739)&lt;&gt;"",TRIM(GL_Paste!$M14739),IFERROR(MID(GL_Paste!$I14739,FIND("[",GL_Paste!$I14739)+1,FIND("]",GL_Paste!$I14739)-FIND("[",GL_Paste!$I14739)-1),"")))</f>
        <v/>
      </c>
      <c r="D14742">
        <f>IF(GL_Paste!$B14739="","",IFERROR(INDEX(DeptName,MATCH($C14742,DeptTag,0)),"UNALLOCATED"))</f>
        <v/>
      </c>
      <c r="E14742">
        <f>IF(GL_Paste!$B14739="","",IFERROR(INDEX(AcctCat,MATCH(GL_Paste!$B14739&amp;"",AcctCode,0)),"UNKNOWN"))</f>
        <v/>
      </c>
      <c r="F14742">
        <f>IF(GL_Paste!$B14739="","",IFERROR(INDEX(AcctSub,MATCH(GL_Paste!$B14739&amp;"",AcctCode,0)),"UNKNOWN"))</f>
        <v/>
      </c>
    </row>
    <row r="14743">
      <c r="A14743" s="40">
        <f>IF(GL_Paste!$B14740="","",N(GL_Paste!$H14740)-N(GL_Paste!$G14740))</f>
        <v/>
      </c>
      <c r="B14743" s="43">
        <f>IF(GL_Paste!$B14740="","",DATE(YEAR(GL_Paste!$E14740),MONTH(GL_Paste!$E14740),1))</f>
        <v/>
      </c>
      <c r="C14743">
        <f>IF(GL_Paste!$B14740="","",IF(TRIM(GL_Paste!$M14740)&lt;&gt;"",TRIM(GL_Paste!$M14740),IFERROR(MID(GL_Paste!$I14740,FIND("[",GL_Paste!$I14740)+1,FIND("]",GL_Paste!$I14740)-FIND("[",GL_Paste!$I14740)-1),"")))</f>
        <v/>
      </c>
      <c r="D14743">
        <f>IF(GL_Paste!$B14740="","",IFERROR(INDEX(DeptName,MATCH($C14743,DeptTag,0)),"UNALLOCATED"))</f>
        <v/>
      </c>
      <c r="E14743">
        <f>IF(GL_Paste!$B14740="","",IFERROR(INDEX(AcctCat,MATCH(GL_Paste!$B14740&amp;"",AcctCode,0)),"UNKNOWN"))</f>
        <v/>
      </c>
      <c r="F14743">
        <f>IF(GL_Paste!$B14740="","",IFERROR(INDEX(AcctSub,MATCH(GL_Paste!$B14740&amp;"",AcctCode,0)),"UNKNOWN"))</f>
        <v/>
      </c>
    </row>
    <row r="14744">
      <c r="A14744" s="40">
        <f>IF(GL_Paste!$B14741="","",N(GL_Paste!$H14741)-N(GL_Paste!$G14741))</f>
        <v/>
      </c>
      <c r="B14744" s="43">
        <f>IF(GL_Paste!$B14741="","",DATE(YEAR(GL_Paste!$E14741),MONTH(GL_Paste!$E14741),1))</f>
        <v/>
      </c>
      <c r="C14744">
        <f>IF(GL_Paste!$B14741="","",IF(TRIM(GL_Paste!$M14741)&lt;&gt;"",TRIM(GL_Paste!$M14741),IFERROR(MID(GL_Paste!$I14741,FIND("[",GL_Paste!$I14741)+1,FIND("]",GL_Paste!$I14741)-FIND("[",GL_Paste!$I14741)-1),"")))</f>
        <v/>
      </c>
      <c r="D14744">
        <f>IF(GL_Paste!$B14741="","",IFERROR(INDEX(DeptName,MATCH($C14744,DeptTag,0)),"UNALLOCATED"))</f>
        <v/>
      </c>
      <c r="E14744">
        <f>IF(GL_Paste!$B14741="","",IFERROR(INDEX(AcctCat,MATCH(GL_Paste!$B14741&amp;"",AcctCode,0)),"UNKNOWN"))</f>
        <v/>
      </c>
      <c r="F14744">
        <f>IF(GL_Paste!$B14741="","",IFERROR(INDEX(AcctSub,MATCH(GL_Paste!$B14741&amp;"",AcctCode,0)),"UNKNOWN"))</f>
        <v/>
      </c>
    </row>
    <row r="14745">
      <c r="A14745" s="40">
        <f>IF(GL_Paste!$B14742="","",N(GL_Paste!$H14742)-N(GL_Paste!$G14742))</f>
        <v/>
      </c>
      <c r="B14745" s="43">
        <f>IF(GL_Paste!$B14742="","",DATE(YEAR(GL_Paste!$E14742),MONTH(GL_Paste!$E14742),1))</f>
        <v/>
      </c>
      <c r="C14745">
        <f>IF(GL_Paste!$B14742="","",IF(TRIM(GL_Paste!$M14742)&lt;&gt;"",TRIM(GL_Paste!$M14742),IFERROR(MID(GL_Paste!$I14742,FIND("[",GL_Paste!$I14742)+1,FIND("]",GL_Paste!$I14742)-FIND("[",GL_Paste!$I14742)-1),"")))</f>
        <v/>
      </c>
      <c r="D14745">
        <f>IF(GL_Paste!$B14742="","",IFERROR(INDEX(DeptName,MATCH($C14745,DeptTag,0)),"UNALLOCATED"))</f>
        <v/>
      </c>
      <c r="E14745">
        <f>IF(GL_Paste!$B14742="","",IFERROR(INDEX(AcctCat,MATCH(GL_Paste!$B14742&amp;"",AcctCode,0)),"UNKNOWN"))</f>
        <v/>
      </c>
      <c r="F14745">
        <f>IF(GL_Paste!$B14742="","",IFERROR(INDEX(AcctSub,MATCH(GL_Paste!$B14742&amp;"",AcctCode,0)),"UNKNOWN"))</f>
        <v/>
      </c>
    </row>
    <row r="14746">
      <c r="A14746" s="40">
        <f>IF(GL_Paste!$B14743="","",N(GL_Paste!$H14743)-N(GL_Paste!$G14743))</f>
        <v/>
      </c>
      <c r="B14746" s="43">
        <f>IF(GL_Paste!$B14743="","",DATE(YEAR(GL_Paste!$E14743),MONTH(GL_Paste!$E14743),1))</f>
        <v/>
      </c>
      <c r="C14746">
        <f>IF(GL_Paste!$B14743="","",IF(TRIM(GL_Paste!$M14743)&lt;&gt;"",TRIM(GL_Paste!$M14743),IFERROR(MID(GL_Paste!$I14743,FIND("[",GL_Paste!$I14743)+1,FIND("]",GL_Paste!$I14743)-FIND("[",GL_Paste!$I14743)-1),"")))</f>
        <v/>
      </c>
      <c r="D14746">
        <f>IF(GL_Paste!$B14743="","",IFERROR(INDEX(DeptName,MATCH($C14746,DeptTag,0)),"UNALLOCATED"))</f>
        <v/>
      </c>
      <c r="E14746">
        <f>IF(GL_Paste!$B14743="","",IFERROR(INDEX(AcctCat,MATCH(GL_Paste!$B14743&amp;"",AcctCode,0)),"UNKNOWN"))</f>
        <v/>
      </c>
      <c r="F14746">
        <f>IF(GL_Paste!$B14743="","",IFERROR(INDEX(AcctSub,MATCH(GL_Paste!$B14743&amp;"",AcctCode,0)),"UNKNOWN"))</f>
        <v/>
      </c>
    </row>
    <row r="14747">
      <c r="A14747" s="40">
        <f>IF(GL_Paste!$B14744="","",N(GL_Paste!$H14744)-N(GL_Paste!$G14744))</f>
        <v/>
      </c>
      <c r="B14747" s="43">
        <f>IF(GL_Paste!$B14744="","",DATE(YEAR(GL_Paste!$E14744),MONTH(GL_Paste!$E14744),1))</f>
        <v/>
      </c>
      <c r="C14747">
        <f>IF(GL_Paste!$B14744="","",IF(TRIM(GL_Paste!$M14744)&lt;&gt;"",TRIM(GL_Paste!$M14744),IFERROR(MID(GL_Paste!$I14744,FIND("[",GL_Paste!$I14744)+1,FIND("]",GL_Paste!$I14744)-FIND("[",GL_Paste!$I14744)-1),"")))</f>
        <v/>
      </c>
      <c r="D14747">
        <f>IF(GL_Paste!$B14744="","",IFERROR(INDEX(DeptName,MATCH($C14747,DeptTag,0)),"UNALLOCATED"))</f>
        <v/>
      </c>
      <c r="E14747">
        <f>IF(GL_Paste!$B14744="","",IFERROR(INDEX(AcctCat,MATCH(GL_Paste!$B14744&amp;"",AcctCode,0)),"UNKNOWN"))</f>
        <v/>
      </c>
      <c r="F14747">
        <f>IF(GL_Paste!$B14744="","",IFERROR(INDEX(AcctSub,MATCH(GL_Paste!$B14744&amp;"",AcctCode,0)),"UNKNOWN"))</f>
        <v/>
      </c>
    </row>
    <row r="14748">
      <c r="A14748" s="40">
        <f>IF(GL_Paste!$B14745="","",N(GL_Paste!$H14745)-N(GL_Paste!$G14745))</f>
        <v/>
      </c>
      <c r="B14748" s="43">
        <f>IF(GL_Paste!$B14745="","",DATE(YEAR(GL_Paste!$E14745),MONTH(GL_Paste!$E14745),1))</f>
        <v/>
      </c>
      <c r="C14748">
        <f>IF(GL_Paste!$B14745="","",IF(TRIM(GL_Paste!$M14745)&lt;&gt;"",TRIM(GL_Paste!$M14745),IFERROR(MID(GL_Paste!$I14745,FIND("[",GL_Paste!$I14745)+1,FIND("]",GL_Paste!$I14745)-FIND("[",GL_Paste!$I14745)-1),"")))</f>
        <v/>
      </c>
      <c r="D14748">
        <f>IF(GL_Paste!$B14745="","",IFERROR(INDEX(DeptName,MATCH($C14748,DeptTag,0)),"UNALLOCATED"))</f>
        <v/>
      </c>
      <c r="E14748">
        <f>IF(GL_Paste!$B14745="","",IFERROR(INDEX(AcctCat,MATCH(GL_Paste!$B14745&amp;"",AcctCode,0)),"UNKNOWN"))</f>
        <v/>
      </c>
      <c r="F14748">
        <f>IF(GL_Paste!$B14745="","",IFERROR(INDEX(AcctSub,MATCH(GL_Paste!$B14745&amp;"",AcctCode,0)),"UNKNOWN"))</f>
        <v/>
      </c>
    </row>
    <row r="14749">
      <c r="A14749" s="40">
        <f>IF(GL_Paste!$B14746="","",N(GL_Paste!$H14746)-N(GL_Paste!$G14746))</f>
        <v/>
      </c>
      <c r="B14749" s="43">
        <f>IF(GL_Paste!$B14746="","",DATE(YEAR(GL_Paste!$E14746),MONTH(GL_Paste!$E14746),1))</f>
        <v/>
      </c>
      <c r="C14749">
        <f>IF(GL_Paste!$B14746="","",IF(TRIM(GL_Paste!$M14746)&lt;&gt;"",TRIM(GL_Paste!$M14746),IFERROR(MID(GL_Paste!$I14746,FIND("[",GL_Paste!$I14746)+1,FIND("]",GL_Paste!$I14746)-FIND("[",GL_Paste!$I14746)-1),"")))</f>
        <v/>
      </c>
      <c r="D14749">
        <f>IF(GL_Paste!$B14746="","",IFERROR(INDEX(DeptName,MATCH($C14749,DeptTag,0)),"UNALLOCATED"))</f>
        <v/>
      </c>
      <c r="E14749">
        <f>IF(GL_Paste!$B14746="","",IFERROR(INDEX(AcctCat,MATCH(GL_Paste!$B14746&amp;"",AcctCode,0)),"UNKNOWN"))</f>
        <v/>
      </c>
      <c r="F14749">
        <f>IF(GL_Paste!$B14746="","",IFERROR(INDEX(AcctSub,MATCH(GL_Paste!$B14746&amp;"",AcctCode,0)),"UNKNOWN"))</f>
        <v/>
      </c>
    </row>
    <row r="14750">
      <c r="A14750" s="40">
        <f>IF(GL_Paste!$B14747="","",N(GL_Paste!$H14747)-N(GL_Paste!$G14747))</f>
        <v/>
      </c>
      <c r="B14750" s="43">
        <f>IF(GL_Paste!$B14747="","",DATE(YEAR(GL_Paste!$E14747),MONTH(GL_Paste!$E14747),1))</f>
        <v/>
      </c>
      <c r="C14750">
        <f>IF(GL_Paste!$B14747="","",IF(TRIM(GL_Paste!$M14747)&lt;&gt;"",TRIM(GL_Paste!$M14747),IFERROR(MID(GL_Paste!$I14747,FIND("[",GL_Paste!$I14747)+1,FIND("]",GL_Paste!$I14747)-FIND("[",GL_Paste!$I14747)-1),"")))</f>
        <v/>
      </c>
      <c r="D14750">
        <f>IF(GL_Paste!$B14747="","",IFERROR(INDEX(DeptName,MATCH($C14750,DeptTag,0)),"UNALLOCATED"))</f>
        <v/>
      </c>
      <c r="E14750">
        <f>IF(GL_Paste!$B14747="","",IFERROR(INDEX(AcctCat,MATCH(GL_Paste!$B14747&amp;"",AcctCode,0)),"UNKNOWN"))</f>
        <v/>
      </c>
      <c r="F14750">
        <f>IF(GL_Paste!$B14747="","",IFERROR(INDEX(AcctSub,MATCH(GL_Paste!$B14747&amp;"",AcctCode,0)),"UNKNOWN"))</f>
        <v/>
      </c>
    </row>
    <row r="14751">
      <c r="A14751" s="40">
        <f>IF(GL_Paste!$B14748="","",N(GL_Paste!$H14748)-N(GL_Paste!$G14748))</f>
        <v/>
      </c>
      <c r="B14751" s="43">
        <f>IF(GL_Paste!$B14748="","",DATE(YEAR(GL_Paste!$E14748),MONTH(GL_Paste!$E14748),1))</f>
        <v/>
      </c>
      <c r="C14751">
        <f>IF(GL_Paste!$B14748="","",IF(TRIM(GL_Paste!$M14748)&lt;&gt;"",TRIM(GL_Paste!$M14748),IFERROR(MID(GL_Paste!$I14748,FIND("[",GL_Paste!$I14748)+1,FIND("]",GL_Paste!$I14748)-FIND("[",GL_Paste!$I14748)-1),"")))</f>
        <v/>
      </c>
      <c r="D14751">
        <f>IF(GL_Paste!$B14748="","",IFERROR(INDEX(DeptName,MATCH($C14751,DeptTag,0)),"UNALLOCATED"))</f>
        <v/>
      </c>
      <c r="E14751">
        <f>IF(GL_Paste!$B14748="","",IFERROR(INDEX(AcctCat,MATCH(GL_Paste!$B14748&amp;"",AcctCode,0)),"UNKNOWN"))</f>
        <v/>
      </c>
      <c r="F14751">
        <f>IF(GL_Paste!$B14748="","",IFERROR(INDEX(AcctSub,MATCH(GL_Paste!$B14748&amp;"",AcctCode,0)),"UNKNOWN"))</f>
        <v/>
      </c>
    </row>
    <row r="14752">
      <c r="A14752" s="40">
        <f>IF(GL_Paste!$B14749="","",N(GL_Paste!$H14749)-N(GL_Paste!$G14749))</f>
        <v/>
      </c>
      <c r="B14752" s="43">
        <f>IF(GL_Paste!$B14749="","",DATE(YEAR(GL_Paste!$E14749),MONTH(GL_Paste!$E14749),1))</f>
        <v/>
      </c>
      <c r="C14752">
        <f>IF(GL_Paste!$B14749="","",IF(TRIM(GL_Paste!$M14749)&lt;&gt;"",TRIM(GL_Paste!$M14749),IFERROR(MID(GL_Paste!$I14749,FIND("[",GL_Paste!$I14749)+1,FIND("]",GL_Paste!$I14749)-FIND("[",GL_Paste!$I14749)-1),"")))</f>
        <v/>
      </c>
      <c r="D14752">
        <f>IF(GL_Paste!$B14749="","",IFERROR(INDEX(DeptName,MATCH($C14752,DeptTag,0)),"UNALLOCATED"))</f>
        <v/>
      </c>
      <c r="E14752">
        <f>IF(GL_Paste!$B14749="","",IFERROR(INDEX(AcctCat,MATCH(GL_Paste!$B14749&amp;"",AcctCode,0)),"UNKNOWN"))</f>
        <v/>
      </c>
      <c r="F14752">
        <f>IF(GL_Paste!$B14749="","",IFERROR(INDEX(AcctSub,MATCH(GL_Paste!$B14749&amp;"",AcctCode,0)),"UNKNOWN"))</f>
        <v/>
      </c>
    </row>
    <row r="14753">
      <c r="A14753" s="40">
        <f>IF(GL_Paste!$B14750="","",N(GL_Paste!$H14750)-N(GL_Paste!$G14750))</f>
        <v/>
      </c>
      <c r="B14753" s="43">
        <f>IF(GL_Paste!$B14750="","",DATE(YEAR(GL_Paste!$E14750),MONTH(GL_Paste!$E14750),1))</f>
        <v/>
      </c>
      <c r="C14753">
        <f>IF(GL_Paste!$B14750="","",IF(TRIM(GL_Paste!$M14750)&lt;&gt;"",TRIM(GL_Paste!$M14750),IFERROR(MID(GL_Paste!$I14750,FIND("[",GL_Paste!$I14750)+1,FIND("]",GL_Paste!$I14750)-FIND("[",GL_Paste!$I14750)-1),"")))</f>
        <v/>
      </c>
      <c r="D14753">
        <f>IF(GL_Paste!$B14750="","",IFERROR(INDEX(DeptName,MATCH($C14753,DeptTag,0)),"UNALLOCATED"))</f>
        <v/>
      </c>
      <c r="E14753">
        <f>IF(GL_Paste!$B14750="","",IFERROR(INDEX(AcctCat,MATCH(GL_Paste!$B14750&amp;"",AcctCode,0)),"UNKNOWN"))</f>
        <v/>
      </c>
      <c r="F14753">
        <f>IF(GL_Paste!$B14750="","",IFERROR(INDEX(AcctSub,MATCH(GL_Paste!$B14750&amp;"",AcctCode,0)),"UNKNOWN"))</f>
        <v/>
      </c>
    </row>
    <row r="14754">
      <c r="A14754" s="40">
        <f>IF(GL_Paste!$B14751="","",N(GL_Paste!$H14751)-N(GL_Paste!$G14751))</f>
        <v/>
      </c>
      <c r="B14754" s="43">
        <f>IF(GL_Paste!$B14751="","",DATE(YEAR(GL_Paste!$E14751),MONTH(GL_Paste!$E14751),1))</f>
        <v/>
      </c>
      <c r="C14754">
        <f>IF(GL_Paste!$B14751="","",IF(TRIM(GL_Paste!$M14751)&lt;&gt;"",TRIM(GL_Paste!$M14751),IFERROR(MID(GL_Paste!$I14751,FIND("[",GL_Paste!$I14751)+1,FIND("]",GL_Paste!$I14751)-FIND("[",GL_Paste!$I14751)-1),"")))</f>
        <v/>
      </c>
      <c r="D14754">
        <f>IF(GL_Paste!$B14751="","",IFERROR(INDEX(DeptName,MATCH($C14754,DeptTag,0)),"UNALLOCATED"))</f>
        <v/>
      </c>
      <c r="E14754">
        <f>IF(GL_Paste!$B14751="","",IFERROR(INDEX(AcctCat,MATCH(GL_Paste!$B14751&amp;"",AcctCode,0)),"UNKNOWN"))</f>
        <v/>
      </c>
      <c r="F14754">
        <f>IF(GL_Paste!$B14751="","",IFERROR(INDEX(AcctSub,MATCH(GL_Paste!$B14751&amp;"",AcctCode,0)),"UNKNOWN"))</f>
        <v/>
      </c>
    </row>
    <row r="14755">
      <c r="A14755" s="40">
        <f>IF(GL_Paste!$B14752="","",N(GL_Paste!$H14752)-N(GL_Paste!$G14752))</f>
        <v/>
      </c>
      <c r="B14755" s="43">
        <f>IF(GL_Paste!$B14752="","",DATE(YEAR(GL_Paste!$E14752),MONTH(GL_Paste!$E14752),1))</f>
        <v/>
      </c>
      <c r="C14755">
        <f>IF(GL_Paste!$B14752="","",IF(TRIM(GL_Paste!$M14752)&lt;&gt;"",TRIM(GL_Paste!$M14752),IFERROR(MID(GL_Paste!$I14752,FIND("[",GL_Paste!$I14752)+1,FIND("]",GL_Paste!$I14752)-FIND("[",GL_Paste!$I14752)-1),"")))</f>
        <v/>
      </c>
      <c r="D14755">
        <f>IF(GL_Paste!$B14752="","",IFERROR(INDEX(DeptName,MATCH($C14755,DeptTag,0)),"UNALLOCATED"))</f>
        <v/>
      </c>
      <c r="E14755">
        <f>IF(GL_Paste!$B14752="","",IFERROR(INDEX(AcctCat,MATCH(GL_Paste!$B14752&amp;"",AcctCode,0)),"UNKNOWN"))</f>
        <v/>
      </c>
      <c r="F14755">
        <f>IF(GL_Paste!$B14752="","",IFERROR(INDEX(AcctSub,MATCH(GL_Paste!$B14752&amp;"",AcctCode,0)),"UNKNOWN"))</f>
        <v/>
      </c>
    </row>
    <row r="14756">
      <c r="A14756" s="40">
        <f>IF(GL_Paste!$B14753="","",N(GL_Paste!$H14753)-N(GL_Paste!$G14753))</f>
        <v/>
      </c>
      <c r="B14756" s="43">
        <f>IF(GL_Paste!$B14753="","",DATE(YEAR(GL_Paste!$E14753),MONTH(GL_Paste!$E14753),1))</f>
        <v/>
      </c>
      <c r="C14756">
        <f>IF(GL_Paste!$B14753="","",IF(TRIM(GL_Paste!$M14753)&lt;&gt;"",TRIM(GL_Paste!$M14753),IFERROR(MID(GL_Paste!$I14753,FIND("[",GL_Paste!$I14753)+1,FIND("]",GL_Paste!$I14753)-FIND("[",GL_Paste!$I14753)-1),"")))</f>
        <v/>
      </c>
      <c r="D14756">
        <f>IF(GL_Paste!$B14753="","",IFERROR(INDEX(DeptName,MATCH($C14756,DeptTag,0)),"UNALLOCATED"))</f>
        <v/>
      </c>
      <c r="E14756">
        <f>IF(GL_Paste!$B14753="","",IFERROR(INDEX(AcctCat,MATCH(GL_Paste!$B14753&amp;"",AcctCode,0)),"UNKNOWN"))</f>
        <v/>
      </c>
      <c r="F14756">
        <f>IF(GL_Paste!$B14753="","",IFERROR(INDEX(AcctSub,MATCH(GL_Paste!$B14753&amp;"",AcctCode,0)),"UNKNOWN"))</f>
        <v/>
      </c>
    </row>
    <row r="14757">
      <c r="A14757" s="40">
        <f>IF(GL_Paste!$B14754="","",N(GL_Paste!$H14754)-N(GL_Paste!$G14754))</f>
        <v/>
      </c>
      <c r="B14757" s="43">
        <f>IF(GL_Paste!$B14754="","",DATE(YEAR(GL_Paste!$E14754),MONTH(GL_Paste!$E14754),1))</f>
        <v/>
      </c>
      <c r="C14757">
        <f>IF(GL_Paste!$B14754="","",IF(TRIM(GL_Paste!$M14754)&lt;&gt;"",TRIM(GL_Paste!$M14754),IFERROR(MID(GL_Paste!$I14754,FIND("[",GL_Paste!$I14754)+1,FIND("]",GL_Paste!$I14754)-FIND("[",GL_Paste!$I14754)-1),"")))</f>
        <v/>
      </c>
      <c r="D14757">
        <f>IF(GL_Paste!$B14754="","",IFERROR(INDEX(DeptName,MATCH($C14757,DeptTag,0)),"UNALLOCATED"))</f>
        <v/>
      </c>
      <c r="E14757">
        <f>IF(GL_Paste!$B14754="","",IFERROR(INDEX(AcctCat,MATCH(GL_Paste!$B14754&amp;"",AcctCode,0)),"UNKNOWN"))</f>
        <v/>
      </c>
      <c r="F14757">
        <f>IF(GL_Paste!$B14754="","",IFERROR(INDEX(AcctSub,MATCH(GL_Paste!$B14754&amp;"",AcctCode,0)),"UNKNOWN"))</f>
        <v/>
      </c>
    </row>
    <row r="14758">
      <c r="A14758" s="40">
        <f>IF(GL_Paste!$B14755="","",N(GL_Paste!$H14755)-N(GL_Paste!$G14755))</f>
        <v/>
      </c>
      <c r="B14758" s="43">
        <f>IF(GL_Paste!$B14755="","",DATE(YEAR(GL_Paste!$E14755),MONTH(GL_Paste!$E14755),1))</f>
        <v/>
      </c>
      <c r="C14758">
        <f>IF(GL_Paste!$B14755="","",IF(TRIM(GL_Paste!$M14755)&lt;&gt;"",TRIM(GL_Paste!$M14755),IFERROR(MID(GL_Paste!$I14755,FIND("[",GL_Paste!$I14755)+1,FIND("]",GL_Paste!$I14755)-FIND("[",GL_Paste!$I14755)-1),"")))</f>
        <v/>
      </c>
      <c r="D14758">
        <f>IF(GL_Paste!$B14755="","",IFERROR(INDEX(DeptName,MATCH($C14758,DeptTag,0)),"UNALLOCATED"))</f>
        <v/>
      </c>
      <c r="E14758">
        <f>IF(GL_Paste!$B14755="","",IFERROR(INDEX(AcctCat,MATCH(GL_Paste!$B14755&amp;"",AcctCode,0)),"UNKNOWN"))</f>
        <v/>
      </c>
      <c r="F14758">
        <f>IF(GL_Paste!$B14755="","",IFERROR(INDEX(AcctSub,MATCH(GL_Paste!$B14755&amp;"",AcctCode,0)),"UNKNOWN"))</f>
        <v/>
      </c>
    </row>
    <row r="14759">
      <c r="A14759" s="40">
        <f>IF(GL_Paste!$B14756="","",N(GL_Paste!$H14756)-N(GL_Paste!$G14756))</f>
        <v/>
      </c>
      <c r="B14759" s="43">
        <f>IF(GL_Paste!$B14756="","",DATE(YEAR(GL_Paste!$E14756),MONTH(GL_Paste!$E14756),1))</f>
        <v/>
      </c>
      <c r="C14759">
        <f>IF(GL_Paste!$B14756="","",IF(TRIM(GL_Paste!$M14756)&lt;&gt;"",TRIM(GL_Paste!$M14756),IFERROR(MID(GL_Paste!$I14756,FIND("[",GL_Paste!$I14756)+1,FIND("]",GL_Paste!$I14756)-FIND("[",GL_Paste!$I14756)-1),"")))</f>
        <v/>
      </c>
      <c r="D14759">
        <f>IF(GL_Paste!$B14756="","",IFERROR(INDEX(DeptName,MATCH($C14759,DeptTag,0)),"UNALLOCATED"))</f>
        <v/>
      </c>
      <c r="E14759">
        <f>IF(GL_Paste!$B14756="","",IFERROR(INDEX(AcctCat,MATCH(GL_Paste!$B14756&amp;"",AcctCode,0)),"UNKNOWN"))</f>
        <v/>
      </c>
      <c r="F14759">
        <f>IF(GL_Paste!$B14756="","",IFERROR(INDEX(AcctSub,MATCH(GL_Paste!$B14756&amp;"",AcctCode,0)),"UNKNOWN"))</f>
        <v/>
      </c>
    </row>
    <row r="14760">
      <c r="A14760" s="40">
        <f>IF(GL_Paste!$B14757="","",N(GL_Paste!$H14757)-N(GL_Paste!$G14757))</f>
        <v/>
      </c>
      <c r="B14760" s="43">
        <f>IF(GL_Paste!$B14757="","",DATE(YEAR(GL_Paste!$E14757),MONTH(GL_Paste!$E14757),1))</f>
        <v/>
      </c>
      <c r="C14760">
        <f>IF(GL_Paste!$B14757="","",IF(TRIM(GL_Paste!$M14757)&lt;&gt;"",TRIM(GL_Paste!$M14757),IFERROR(MID(GL_Paste!$I14757,FIND("[",GL_Paste!$I14757)+1,FIND("]",GL_Paste!$I14757)-FIND("[",GL_Paste!$I14757)-1),"")))</f>
        <v/>
      </c>
      <c r="D14760">
        <f>IF(GL_Paste!$B14757="","",IFERROR(INDEX(DeptName,MATCH($C14760,DeptTag,0)),"UNALLOCATED"))</f>
        <v/>
      </c>
      <c r="E14760">
        <f>IF(GL_Paste!$B14757="","",IFERROR(INDEX(AcctCat,MATCH(GL_Paste!$B14757&amp;"",AcctCode,0)),"UNKNOWN"))</f>
        <v/>
      </c>
      <c r="F14760">
        <f>IF(GL_Paste!$B14757="","",IFERROR(INDEX(AcctSub,MATCH(GL_Paste!$B14757&amp;"",AcctCode,0)),"UNKNOWN"))</f>
        <v/>
      </c>
    </row>
    <row r="14761">
      <c r="A14761" s="40">
        <f>IF(GL_Paste!$B14758="","",N(GL_Paste!$H14758)-N(GL_Paste!$G14758))</f>
        <v/>
      </c>
      <c r="B14761" s="43">
        <f>IF(GL_Paste!$B14758="","",DATE(YEAR(GL_Paste!$E14758),MONTH(GL_Paste!$E14758),1))</f>
        <v/>
      </c>
      <c r="C14761">
        <f>IF(GL_Paste!$B14758="","",IF(TRIM(GL_Paste!$M14758)&lt;&gt;"",TRIM(GL_Paste!$M14758),IFERROR(MID(GL_Paste!$I14758,FIND("[",GL_Paste!$I14758)+1,FIND("]",GL_Paste!$I14758)-FIND("[",GL_Paste!$I14758)-1),"")))</f>
        <v/>
      </c>
      <c r="D14761">
        <f>IF(GL_Paste!$B14758="","",IFERROR(INDEX(DeptName,MATCH($C14761,DeptTag,0)),"UNALLOCATED"))</f>
        <v/>
      </c>
      <c r="E14761">
        <f>IF(GL_Paste!$B14758="","",IFERROR(INDEX(AcctCat,MATCH(GL_Paste!$B14758&amp;"",AcctCode,0)),"UNKNOWN"))</f>
        <v/>
      </c>
      <c r="F14761">
        <f>IF(GL_Paste!$B14758="","",IFERROR(INDEX(AcctSub,MATCH(GL_Paste!$B14758&amp;"",AcctCode,0)),"UNKNOWN"))</f>
        <v/>
      </c>
    </row>
    <row r="14762">
      <c r="A14762" s="40">
        <f>IF(GL_Paste!$B14759="","",N(GL_Paste!$H14759)-N(GL_Paste!$G14759))</f>
        <v/>
      </c>
      <c r="B14762" s="43">
        <f>IF(GL_Paste!$B14759="","",DATE(YEAR(GL_Paste!$E14759),MONTH(GL_Paste!$E14759),1))</f>
        <v/>
      </c>
      <c r="C14762">
        <f>IF(GL_Paste!$B14759="","",IF(TRIM(GL_Paste!$M14759)&lt;&gt;"",TRIM(GL_Paste!$M14759),IFERROR(MID(GL_Paste!$I14759,FIND("[",GL_Paste!$I14759)+1,FIND("]",GL_Paste!$I14759)-FIND("[",GL_Paste!$I14759)-1),"")))</f>
        <v/>
      </c>
      <c r="D14762">
        <f>IF(GL_Paste!$B14759="","",IFERROR(INDEX(DeptName,MATCH($C14762,DeptTag,0)),"UNALLOCATED"))</f>
        <v/>
      </c>
      <c r="E14762">
        <f>IF(GL_Paste!$B14759="","",IFERROR(INDEX(AcctCat,MATCH(GL_Paste!$B14759&amp;"",AcctCode,0)),"UNKNOWN"))</f>
        <v/>
      </c>
      <c r="F14762">
        <f>IF(GL_Paste!$B14759="","",IFERROR(INDEX(AcctSub,MATCH(GL_Paste!$B14759&amp;"",AcctCode,0)),"UNKNOWN"))</f>
        <v/>
      </c>
    </row>
    <row r="14763">
      <c r="A14763" s="40">
        <f>IF(GL_Paste!$B14760="","",N(GL_Paste!$H14760)-N(GL_Paste!$G14760))</f>
        <v/>
      </c>
      <c r="B14763" s="43">
        <f>IF(GL_Paste!$B14760="","",DATE(YEAR(GL_Paste!$E14760),MONTH(GL_Paste!$E14760),1))</f>
        <v/>
      </c>
      <c r="C14763">
        <f>IF(GL_Paste!$B14760="","",IF(TRIM(GL_Paste!$M14760)&lt;&gt;"",TRIM(GL_Paste!$M14760),IFERROR(MID(GL_Paste!$I14760,FIND("[",GL_Paste!$I14760)+1,FIND("]",GL_Paste!$I14760)-FIND("[",GL_Paste!$I14760)-1),"")))</f>
        <v/>
      </c>
      <c r="D14763">
        <f>IF(GL_Paste!$B14760="","",IFERROR(INDEX(DeptName,MATCH($C14763,DeptTag,0)),"UNALLOCATED"))</f>
        <v/>
      </c>
      <c r="E14763">
        <f>IF(GL_Paste!$B14760="","",IFERROR(INDEX(AcctCat,MATCH(GL_Paste!$B14760&amp;"",AcctCode,0)),"UNKNOWN"))</f>
        <v/>
      </c>
      <c r="F14763">
        <f>IF(GL_Paste!$B14760="","",IFERROR(INDEX(AcctSub,MATCH(GL_Paste!$B14760&amp;"",AcctCode,0)),"UNKNOWN"))</f>
        <v/>
      </c>
    </row>
    <row r="14764">
      <c r="A14764" s="40">
        <f>IF(GL_Paste!$B14761="","",N(GL_Paste!$H14761)-N(GL_Paste!$G14761))</f>
        <v/>
      </c>
      <c r="B14764" s="43">
        <f>IF(GL_Paste!$B14761="","",DATE(YEAR(GL_Paste!$E14761),MONTH(GL_Paste!$E14761),1))</f>
        <v/>
      </c>
      <c r="C14764">
        <f>IF(GL_Paste!$B14761="","",IF(TRIM(GL_Paste!$M14761)&lt;&gt;"",TRIM(GL_Paste!$M14761),IFERROR(MID(GL_Paste!$I14761,FIND("[",GL_Paste!$I14761)+1,FIND("]",GL_Paste!$I14761)-FIND("[",GL_Paste!$I14761)-1),"")))</f>
        <v/>
      </c>
      <c r="D14764">
        <f>IF(GL_Paste!$B14761="","",IFERROR(INDEX(DeptName,MATCH($C14764,DeptTag,0)),"UNALLOCATED"))</f>
        <v/>
      </c>
      <c r="E14764">
        <f>IF(GL_Paste!$B14761="","",IFERROR(INDEX(AcctCat,MATCH(GL_Paste!$B14761&amp;"",AcctCode,0)),"UNKNOWN"))</f>
        <v/>
      </c>
      <c r="F14764">
        <f>IF(GL_Paste!$B14761="","",IFERROR(INDEX(AcctSub,MATCH(GL_Paste!$B14761&amp;"",AcctCode,0)),"UNKNOWN"))</f>
        <v/>
      </c>
    </row>
    <row r="14765">
      <c r="A14765" s="40">
        <f>IF(GL_Paste!$B14762="","",N(GL_Paste!$H14762)-N(GL_Paste!$G14762))</f>
        <v/>
      </c>
      <c r="B14765" s="43">
        <f>IF(GL_Paste!$B14762="","",DATE(YEAR(GL_Paste!$E14762),MONTH(GL_Paste!$E14762),1))</f>
        <v/>
      </c>
      <c r="C14765">
        <f>IF(GL_Paste!$B14762="","",IF(TRIM(GL_Paste!$M14762)&lt;&gt;"",TRIM(GL_Paste!$M14762),IFERROR(MID(GL_Paste!$I14762,FIND("[",GL_Paste!$I14762)+1,FIND("]",GL_Paste!$I14762)-FIND("[",GL_Paste!$I14762)-1),"")))</f>
        <v/>
      </c>
      <c r="D14765">
        <f>IF(GL_Paste!$B14762="","",IFERROR(INDEX(DeptName,MATCH($C14765,DeptTag,0)),"UNALLOCATED"))</f>
        <v/>
      </c>
      <c r="E14765">
        <f>IF(GL_Paste!$B14762="","",IFERROR(INDEX(AcctCat,MATCH(GL_Paste!$B14762&amp;"",AcctCode,0)),"UNKNOWN"))</f>
        <v/>
      </c>
      <c r="F14765">
        <f>IF(GL_Paste!$B14762="","",IFERROR(INDEX(AcctSub,MATCH(GL_Paste!$B14762&amp;"",AcctCode,0)),"UNKNOWN"))</f>
        <v/>
      </c>
    </row>
    <row r="14766">
      <c r="A14766" s="40">
        <f>IF(GL_Paste!$B14763="","",N(GL_Paste!$H14763)-N(GL_Paste!$G14763))</f>
        <v/>
      </c>
      <c r="B14766" s="43">
        <f>IF(GL_Paste!$B14763="","",DATE(YEAR(GL_Paste!$E14763),MONTH(GL_Paste!$E14763),1))</f>
        <v/>
      </c>
      <c r="C14766">
        <f>IF(GL_Paste!$B14763="","",IF(TRIM(GL_Paste!$M14763)&lt;&gt;"",TRIM(GL_Paste!$M14763),IFERROR(MID(GL_Paste!$I14763,FIND("[",GL_Paste!$I14763)+1,FIND("]",GL_Paste!$I14763)-FIND("[",GL_Paste!$I14763)-1),"")))</f>
        <v/>
      </c>
      <c r="D14766">
        <f>IF(GL_Paste!$B14763="","",IFERROR(INDEX(DeptName,MATCH($C14766,DeptTag,0)),"UNALLOCATED"))</f>
        <v/>
      </c>
      <c r="E14766">
        <f>IF(GL_Paste!$B14763="","",IFERROR(INDEX(AcctCat,MATCH(GL_Paste!$B14763&amp;"",AcctCode,0)),"UNKNOWN"))</f>
        <v/>
      </c>
      <c r="F14766">
        <f>IF(GL_Paste!$B14763="","",IFERROR(INDEX(AcctSub,MATCH(GL_Paste!$B14763&amp;"",AcctCode,0)),"UNKNOWN"))</f>
        <v/>
      </c>
    </row>
    <row r="14767">
      <c r="A14767" s="40">
        <f>IF(GL_Paste!$B14764="","",N(GL_Paste!$H14764)-N(GL_Paste!$G14764))</f>
        <v/>
      </c>
      <c r="B14767" s="43">
        <f>IF(GL_Paste!$B14764="","",DATE(YEAR(GL_Paste!$E14764),MONTH(GL_Paste!$E14764),1))</f>
        <v/>
      </c>
      <c r="C14767">
        <f>IF(GL_Paste!$B14764="","",IF(TRIM(GL_Paste!$M14764)&lt;&gt;"",TRIM(GL_Paste!$M14764),IFERROR(MID(GL_Paste!$I14764,FIND("[",GL_Paste!$I14764)+1,FIND("]",GL_Paste!$I14764)-FIND("[",GL_Paste!$I14764)-1),"")))</f>
        <v/>
      </c>
      <c r="D14767">
        <f>IF(GL_Paste!$B14764="","",IFERROR(INDEX(DeptName,MATCH($C14767,DeptTag,0)),"UNALLOCATED"))</f>
        <v/>
      </c>
      <c r="E14767">
        <f>IF(GL_Paste!$B14764="","",IFERROR(INDEX(AcctCat,MATCH(GL_Paste!$B14764&amp;"",AcctCode,0)),"UNKNOWN"))</f>
        <v/>
      </c>
      <c r="F14767">
        <f>IF(GL_Paste!$B14764="","",IFERROR(INDEX(AcctSub,MATCH(GL_Paste!$B14764&amp;"",AcctCode,0)),"UNKNOWN"))</f>
        <v/>
      </c>
    </row>
    <row r="14768">
      <c r="A14768" s="40">
        <f>IF(GL_Paste!$B14765="","",N(GL_Paste!$H14765)-N(GL_Paste!$G14765))</f>
        <v/>
      </c>
      <c r="B14768" s="43">
        <f>IF(GL_Paste!$B14765="","",DATE(YEAR(GL_Paste!$E14765),MONTH(GL_Paste!$E14765),1))</f>
        <v/>
      </c>
      <c r="C14768">
        <f>IF(GL_Paste!$B14765="","",IF(TRIM(GL_Paste!$M14765)&lt;&gt;"",TRIM(GL_Paste!$M14765),IFERROR(MID(GL_Paste!$I14765,FIND("[",GL_Paste!$I14765)+1,FIND("]",GL_Paste!$I14765)-FIND("[",GL_Paste!$I14765)-1),"")))</f>
        <v/>
      </c>
      <c r="D14768">
        <f>IF(GL_Paste!$B14765="","",IFERROR(INDEX(DeptName,MATCH($C14768,DeptTag,0)),"UNALLOCATED"))</f>
        <v/>
      </c>
      <c r="E14768">
        <f>IF(GL_Paste!$B14765="","",IFERROR(INDEX(AcctCat,MATCH(GL_Paste!$B14765&amp;"",AcctCode,0)),"UNKNOWN"))</f>
        <v/>
      </c>
      <c r="F14768">
        <f>IF(GL_Paste!$B14765="","",IFERROR(INDEX(AcctSub,MATCH(GL_Paste!$B14765&amp;"",AcctCode,0)),"UNKNOWN"))</f>
        <v/>
      </c>
    </row>
    <row r="14769">
      <c r="A14769" s="40">
        <f>IF(GL_Paste!$B14766="","",N(GL_Paste!$H14766)-N(GL_Paste!$G14766))</f>
        <v/>
      </c>
      <c r="B14769" s="43">
        <f>IF(GL_Paste!$B14766="","",DATE(YEAR(GL_Paste!$E14766),MONTH(GL_Paste!$E14766),1))</f>
        <v/>
      </c>
      <c r="C14769">
        <f>IF(GL_Paste!$B14766="","",IF(TRIM(GL_Paste!$M14766)&lt;&gt;"",TRIM(GL_Paste!$M14766),IFERROR(MID(GL_Paste!$I14766,FIND("[",GL_Paste!$I14766)+1,FIND("]",GL_Paste!$I14766)-FIND("[",GL_Paste!$I14766)-1),"")))</f>
        <v/>
      </c>
      <c r="D14769">
        <f>IF(GL_Paste!$B14766="","",IFERROR(INDEX(DeptName,MATCH($C14769,DeptTag,0)),"UNALLOCATED"))</f>
        <v/>
      </c>
      <c r="E14769">
        <f>IF(GL_Paste!$B14766="","",IFERROR(INDEX(AcctCat,MATCH(GL_Paste!$B14766&amp;"",AcctCode,0)),"UNKNOWN"))</f>
        <v/>
      </c>
      <c r="F14769">
        <f>IF(GL_Paste!$B14766="","",IFERROR(INDEX(AcctSub,MATCH(GL_Paste!$B14766&amp;"",AcctCode,0)),"UNKNOWN"))</f>
        <v/>
      </c>
    </row>
    <row r="14770">
      <c r="A14770" s="40">
        <f>IF(GL_Paste!$B14767="","",N(GL_Paste!$H14767)-N(GL_Paste!$G14767))</f>
        <v/>
      </c>
      <c r="B14770" s="43">
        <f>IF(GL_Paste!$B14767="","",DATE(YEAR(GL_Paste!$E14767),MONTH(GL_Paste!$E14767),1))</f>
        <v/>
      </c>
      <c r="C14770">
        <f>IF(GL_Paste!$B14767="","",IF(TRIM(GL_Paste!$M14767)&lt;&gt;"",TRIM(GL_Paste!$M14767),IFERROR(MID(GL_Paste!$I14767,FIND("[",GL_Paste!$I14767)+1,FIND("]",GL_Paste!$I14767)-FIND("[",GL_Paste!$I14767)-1),"")))</f>
        <v/>
      </c>
      <c r="D14770">
        <f>IF(GL_Paste!$B14767="","",IFERROR(INDEX(DeptName,MATCH($C14770,DeptTag,0)),"UNALLOCATED"))</f>
        <v/>
      </c>
      <c r="E14770">
        <f>IF(GL_Paste!$B14767="","",IFERROR(INDEX(AcctCat,MATCH(GL_Paste!$B14767&amp;"",AcctCode,0)),"UNKNOWN"))</f>
        <v/>
      </c>
      <c r="F14770">
        <f>IF(GL_Paste!$B14767="","",IFERROR(INDEX(AcctSub,MATCH(GL_Paste!$B14767&amp;"",AcctCode,0)),"UNKNOWN"))</f>
        <v/>
      </c>
    </row>
    <row r="14771">
      <c r="A14771" s="40">
        <f>IF(GL_Paste!$B14768="","",N(GL_Paste!$H14768)-N(GL_Paste!$G14768))</f>
        <v/>
      </c>
      <c r="B14771" s="43">
        <f>IF(GL_Paste!$B14768="","",DATE(YEAR(GL_Paste!$E14768),MONTH(GL_Paste!$E14768),1))</f>
        <v/>
      </c>
      <c r="C14771">
        <f>IF(GL_Paste!$B14768="","",IF(TRIM(GL_Paste!$M14768)&lt;&gt;"",TRIM(GL_Paste!$M14768),IFERROR(MID(GL_Paste!$I14768,FIND("[",GL_Paste!$I14768)+1,FIND("]",GL_Paste!$I14768)-FIND("[",GL_Paste!$I14768)-1),"")))</f>
        <v/>
      </c>
      <c r="D14771">
        <f>IF(GL_Paste!$B14768="","",IFERROR(INDEX(DeptName,MATCH($C14771,DeptTag,0)),"UNALLOCATED"))</f>
        <v/>
      </c>
      <c r="E14771">
        <f>IF(GL_Paste!$B14768="","",IFERROR(INDEX(AcctCat,MATCH(GL_Paste!$B14768&amp;"",AcctCode,0)),"UNKNOWN"))</f>
        <v/>
      </c>
      <c r="F14771">
        <f>IF(GL_Paste!$B14768="","",IFERROR(INDEX(AcctSub,MATCH(GL_Paste!$B14768&amp;"",AcctCode,0)),"UNKNOWN"))</f>
        <v/>
      </c>
    </row>
    <row r="14772">
      <c r="A14772" s="40">
        <f>IF(GL_Paste!$B14769="","",N(GL_Paste!$H14769)-N(GL_Paste!$G14769))</f>
        <v/>
      </c>
      <c r="B14772" s="43">
        <f>IF(GL_Paste!$B14769="","",DATE(YEAR(GL_Paste!$E14769),MONTH(GL_Paste!$E14769),1))</f>
        <v/>
      </c>
      <c r="C14772">
        <f>IF(GL_Paste!$B14769="","",IF(TRIM(GL_Paste!$M14769)&lt;&gt;"",TRIM(GL_Paste!$M14769),IFERROR(MID(GL_Paste!$I14769,FIND("[",GL_Paste!$I14769)+1,FIND("]",GL_Paste!$I14769)-FIND("[",GL_Paste!$I14769)-1),"")))</f>
        <v/>
      </c>
      <c r="D14772">
        <f>IF(GL_Paste!$B14769="","",IFERROR(INDEX(DeptName,MATCH($C14772,DeptTag,0)),"UNALLOCATED"))</f>
        <v/>
      </c>
      <c r="E14772">
        <f>IF(GL_Paste!$B14769="","",IFERROR(INDEX(AcctCat,MATCH(GL_Paste!$B14769&amp;"",AcctCode,0)),"UNKNOWN"))</f>
        <v/>
      </c>
      <c r="F14772">
        <f>IF(GL_Paste!$B14769="","",IFERROR(INDEX(AcctSub,MATCH(GL_Paste!$B14769&amp;"",AcctCode,0)),"UNKNOWN"))</f>
        <v/>
      </c>
    </row>
    <row r="14773">
      <c r="A14773" s="40">
        <f>IF(GL_Paste!$B14770="","",N(GL_Paste!$H14770)-N(GL_Paste!$G14770))</f>
        <v/>
      </c>
      <c r="B14773" s="43">
        <f>IF(GL_Paste!$B14770="","",DATE(YEAR(GL_Paste!$E14770),MONTH(GL_Paste!$E14770),1))</f>
        <v/>
      </c>
      <c r="C14773">
        <f>IF(GL_Paste!$B14770="","",IF(TRIM(GL_Paste!$M14770)&lt;&gt;"",TRIM(GL_Paste!$M14770),IFERROR(MID(GL_Paste!$I14770,FIND("[",GL_Paste!$I14770)+1,FIND("]",GL_Paste!$I14770)-FIND("[",GL_Paste!$I14770)-1),"")))</f>
        <v/>
      </c>
      <c r="D14773">
        <f>IF(GL_Paste!$B14770="","",IFERROR(INDEX(DeptName,MATCH($C14773,DeptTag,0)),"UNALLOCATED"))</f>
        <v/>
      </c>
      <c r="E14773">
        <f>IF(GL_Paste!$B14770="","",IFERROR(INDEX(AcctCat,MATCH(GL_Paste!$B14770&amp;"",AcctCode,0)),"UNKNOWN"))</f>
        <v/>
      </c>
      <c r="F14773">
        <f>IF(GL_Paste!$B14770="","",IFERROR(INDEX(AcctSub,MATCH(GL_Paste!$B14770&amp;"",AcctCode,0)),"UNKNOWN"))</f>
        <v/>
      </c>
    </row>
    <row r="14774">
      <c r="A14774" s="40">
        <f>IF(GL_Paste!$B14771="","",N(GL_Paste!$H14771)-N(GL_Paste!$G14771))</f>
        <v/>
      </c>
      <c r="B14774" s="43">
        <f>IF(GL_Paste!$B14771="","",DATE(YEAR(GL_Paste!$E14771),MONTH(GL_Paste!$E14771),1))</f>
        <v/>
      </c>
      <c r="C14774">
        <f>IF(GL_Paste!$B14771="","",IF(TRIM(GL_Paste!$M14771)&lt;&gt;"",TRIM(GL_Paste!$M14771),IFERROR(MID(GL_Paste!$I14771,FIND("[",GL_Paste!$I14771)+1,FIND("]",GL_Paste!$I14771)-FIND("[",GL_Paste!$I14771)-1),"")))</f>
        <v/>
      </c>
      <c r="D14774">
        <f>IF(GL_Paste!$B14771="","",IFERROR(INDEX(DeptName,MATCH($C14774,DeptTag,0)),"UNALLOCATED"))</f>
        <v/>
      </c>
      <c r="E14774">
        <f>IF(GL_Paste!$B14771="","",IFERROR(INDEX(AcctCat,MATCH(GL_Paste!$B14771&amp;"",AcctCode,0)),"UNKNOWN"))</f>
        <v/>
      </c>
      <c r="F14774">
        <f>IF(GL_Paste!$B14771="","",IFERROR(INDEX(AcctSub,MATCH(GL_Paste!$B14771&amp;"",AcctCode,0)),"UNKNOWN"))</f>
        <v/>
      </c>
    </row>
    <row r="14775">
      <c r="A14775" s="40">
        <f>IF(GL_Paste!$B14772="","",N(GL_Paste!$H14772)-N(GL_Paste!$G14772))</f>
        <v/>
      </c>
      <c r="B14775" s="43">
        <f>IF(GL_Paste!$B14772="","",DATE(YEAR(GL_Paste!$E14772),MONTH(GL_Paste!$E14772),1))</f>
        <v/>
      </c>
      <c r="C14775">
        <f>IF(GL_Paste!$B14772="","",IF(TRIM(GL_Paste!$M14772)&lt;&gt;"",TRIM(GL_Paste!$M14772),IFERROR(MID(GL_Paste!$I14772,FIND("[",GL_Paste!$I14772)+1,FIND("]",GL_Paste!$I14772)-FIND("[",GL_Paste!$I14772)-1),"")))</f>
        <v/>
      </c>
      <c r="D14775">
        <f>IF(GL_Paste!$B14772="","",IFERROR(INDEX(DeptName,MATCH($C14775,DeptTag,0)),"UNALLOCATED"))</f>
        <v/>
      </c>
      <c r="E14775">
        <f>IF(GL_Paste!$B14772="","",IFERROR(INDEX(AcctCat,MATCH(GL_Paste!$B14772&amp;"",AcctCode,0)),"UNKNOWN"))</f>
        <v/>
      </c>
      <c r="F14775">
        <f>IF(GL_Paste!$B14772="","",IFERROR(INDEX(AcctSub,MATCH(GL_Paste!$B14772&amp;"",AcctCode,0)),"UNKNOWN"))</f>
        <v/>
      </c>
    </row>
    <row r="14776">
      <c r="A14776" s="40">
        <f>IF(GL_Paste!$B14773="","",N(GL_Paste!$H14773)-N(GL_Paste!$G14773))</f>
        <v/>
      </c>
      <c r="B14776" s="43">
        <f>IF(GL_Paste!$B14773="","",DATE(YEAR(GL_Paste!$E14773),MONTH(GL_Paste!$E14773),1))</f>
        <v/>
      </c>
      <c r="C14776">
        <f>IF(GL_Paste!$B14773="","",IF(TRIM(GL_Paste!$M14773)&lt;&gt;"",TRIM(GL_Paste!$M14773),IFERROR(MID(GL_Paste!$I14773,FIND("[",GL_Paste!$I14773)+1,FIND("]",GL_Paste!$I14773)-FIND("[",GL_Paste!$I14773)-1),"")))</f>
        <v/>
      </c>
      <c r="D14776">
        <f>IF(GL_Paste!$B14773="","",IFERROR(INDEX(DeptName,MATCH($C14776,DeptTag,0)),"UNALLOCATED"))</f>
        <v/>
      </c>
      <c r="E14776">
        <f>IF(GL_Paste!$B14773="","",IFERROR(INDEX(AcctCat,MATCH(GL_Paste!$B14773&amp;"",AcctCode,0)),"UNKNOWN"))</f>
        <v/>
      </c>
      <c r="F14776">
        <f>IF(GL_Paste!$B14773="","",IFERROR(INDEX(AcctSub,MATCH(GL_Paste!$B14773&amp;"",AcctCode,0)),"UNKNOWN"))</f>
        <v/>
      </c>
    </row>
    <row r="14777">
      <c r="A14777" s="40">
        <f>IF(GL_Paste!$B14774="","",N(GL_Paste!$H14774)-N(GL_Paste!$G14774))</f>
        <v/>
      </c>
      <c r="B14777" s="43">
        <f>IF(GL_Paste!$B14774="","",DATE(YEAR(GL_Paste!$E14774),MONTH(GL_Paste!$E14774),1))</f>
        <v/>
      </c>
      <c r="C14777">
        <f>IF(GL_Paste!$B14774="","",IF(TRIM(GL_Paste!$M14774)&lt;&gt;"",TRIM(GL_Paste!$M14774),IFERROR(MID(GL_Paste!$I14774,FIND("[",GL_Paste!$I14774)+1,FIND("]",GL_Paste!$I14774)-FIND("[",GL_Paste!$I14774)-1),"")))</f>
        <v/>
      </c>
      <c r="D14777">
        <f>IF(GL_Paste!$B14774="","",IFERROR(INDEX(DeptName,MATCH($C14777,DeptTag,0)),"UNALLOCATED"))</f>
        <v/>
      </c>
      <c r="E14777">
        <f>IF(GL_Paste!$B14774="","",IFERROR(INDEX(AcctCat,MATCH(GL_Paste!$B14774&amp;"",AcctCode,0)),"UNKNOWN"))</f>
        <v/>
      </c>
      <c r="F14777">
        <f>IF(GL_Paste!$B14774="","",IFERROR(INDEX(AcctSub,MATCH(GL_Paste!$B14774&amp;"",AcctCode,0)),"UNKNOWN"))</f>
        <v/>
      </c>
    </row>
    <row r="14778">
      <c r="A14778" s="40">
        <f>IF(GL_Paste!$B14775="","",N(GL_Paste!$H14775)-N(GL_Paste!$G14775))</f>
        <v/>
      </c>
      <c r="B14778" s="43">
        <f>IF(GL_Paste!$B14775="","",DATE(YEAR(GL_Paste!$E14775),MONTH(GL_Paste!$E14775),1))</f>
        <v/>
      </c>
      <c r="C14778">
        <f>IF(GL_Paste!$B14775="","",IF(TRIM(GL_Paste!$M14775)&lt;&gt;"",TRIM(GL_Paste!$M14775),IFERROR(MID(GL_Paste!$I14775,FIND("[",GL_Paste!$I14775)+1,FIND("]",GL_Paste!$I14775)-FIND("[",GL_Paste!$I14775)-1),"")))</f>
        <v/>
      </c>
      <c r="D14778">
        <f>IF(GL_Paste!$B14775="","",IFERROR(INDEX(DeptName,MATCH($C14778,DeptTag,0)),"UNALLOCATED"))</f>
        <v/>
      </c>
      <c r="E14778">
        <f>IF(GL_Paste!$B14775="","",IFERROR(INDEX(AcctCat,MATCH(GL_Paste!$B14775&amp;"",AcctCode,0)),"UNKNOWN"))</f>
        <v/>
      </c>
      <c r="F14778">
        <f>IF(GL_Paste!$B14775="","",IFERROR(INDEX(AcctSub,MATCH(GL_Paste!$B14775&amp;"",AcctCode,0)),"UNKNOWN"))</f>
        <v/>
      </c>
    </row>
    <row r="14779">
      <c r="A14779" s="40">
        <f>IF(GL_Paste!$B14776="","",N(GL_Paste!$H14776)-N(GL_Paste!$G14776))</f>
        <v/>
      </c>
      <c r="B14779" s="43">
        <f>IF(GL_Paste!$B14776="","",DATE(YEAR(GL_Paste!$E14776),MONTH(GL_Paste!$E14776),1))</f>
        <v/>
      </c>
      <c r="C14779">
        <f>IF(GL_Paste!$B14776="","",IF(TRIM(GL_Paste!$M14776)&lt;&gt;"",TRIM(GL_Paste!$M14776),IFERROR(MID(GL_Paste!$I14776,FIND("[",GL_Paste!$I14776)+1,FIND("]",GL_Paste!$I14776)-FIND("[",GL_Paste!$I14776)-1),"")))</f>
        <v/>
      </c>
      <c r="D14779">
        <f>IF(GL_Paste!$B14776="","",IFERROR(INDEX(DeptName,MATCH($C14779,DeptTag,0)),"UNALLOCATED"))</f>
        <v/>
      </c>
      <c r="E14779">
        <f>IF(GL_Paste!$B14776="","",IFERROR(INDEX(AcctCat,MATCH(GL_Paste!$B14776&amp;"",AcctCode,0)),"UNKNOWN"))</f>
        <v/>
      </c>
      <c r="F14779">
        <f>IF(GL_Paste!$B14776="","",IFERROR(INDEX(AcctSub,MATCH(GL_Paste!$B14776&amp;"",AcctCode,0)),"UNKNOWN"))</f>
        <v/>
      </c>
    </row>
    <row r="14780">
      <c r="A14780" s="40">
        <f>IF(GL_Paste!$B14777="","",N(GL_Paste!$H14777)-N(GL_Paste!$G14777))</f>
        <v/>
      </c>
      <c r="B14780" s="43">
        <f>IF(GL_Paste!$B14777="","",DATE(YEAR(GL_Paste!$E14777),MONTH(GL_Paste!$E14777),1))</f>
        <v/>
      </c>
      <c r="C14780">
        <f>IF(GL_Paste!$B14777="","",IF(TRIM(GL_Paste!$M14777)&lt;&gt;"",TRIM(GL_Paste!$M14777),IFERROR(MID(GL_Paste!$I14777,FIND("[",GL_Paste!$I14777)+1,FIND("]",GL_Paste!$I14777)-FIND("[",GL_Paste!$I14777)-1),"")))</f>
        <v/>
      </c>
      <c r="D14780">
        <f>IF(GL_Paste!$B14777="","",IFERROR(INDEX(DeptName,MATCH($C14780,DeptTag,0)),"UNALLOCATED"))</f>
        <v/>
      </c>
      <c r="E14780">
        <f>IF(GL_Paste!$B14777="","",IFERROR(INDEX(AcctCat,MATCH(GL_Paste!$B14777&amp;"",AcctCode,0)),"UNKNOWN"))</f>
        <v/>
      </c>
      <c r="F14780">
        <f>IF(GL_Paste!$B14777="","",IFERROR(INDEX(AcctSub,MATCH(GL_Paste!$B14777&amp;"",AcctCode,0)),"UNKNOWN"))</f>
        <v/>
      </c>
    </row>
    <row r="14781">
      <c r="A14781" s="40">
        <f>IF(GL_Paste!$B14778="","",N(GL_Paste!$H14778)-N(GL_Paste!$G14778))</f>
        <v/>
      </c>
      <c r="B14781" s="43">
        <f>IF(GL_Paste!$B14778="","",DATE(YEAR(GL_Paste!$E14778),MONTH(GL_Paste!$E14778),1))</f>
        <v/>
      </c>
      <c r="C14781">
        <f>IF(GL_Paste!$B14778="","",IF(TRIM(GL_Paste!$M14778)&lt;&gt;"",TRIM(GL_Paste!$M14778),IFERROR(MID(GL_Paste!$I14778,FIND("[",GL_Paste!$I14778)+1,FIND("]",GL_Paste!$I14778)-FIND("[",GL_Paste!$I14778)-1),"")))</f>
        <v/>
      </c>
      <c r="D14781">
        <f>IF(GL_Paste!$B14778="","",IFERROR(INDEX(DeptName,MATCH($C14781,DeptTag,0)),"UNALLOCATED"))</f>
        <v/>
      </c>
      <c r="E14781">
        <f>IF(GL_Paste!$B14778="","",IFERROR(INDEX(AcctCat,MATCH(GL_Paste!$B14778&amp;"",AcctCode,0)),"UNKNOWN"))</f>
        <v/>
      </c>
      <c r="F14781">
        <f>IF(GL_Paste!$B14778="","",IFERROR(INDEX(AcctSub,MATCH(GL_Paste!$B14778&amp;"",AcctCode,0)),"UNKNOWN"))</f>
        <v/>
      </c>
    </row>
    <row r="14782">
      <c r="A14782" s="40">
        <f>IF(GL_Paste!$B14779="","",N(GL_Paste!$H14779)-N(GL_Paste!$G14779))</f>
        <v/>
      </c>
      <c r="B14782" s="43">
        <f>IF(GL_Paste!$B14779="","",DATE(YEAR(GL_Paste!$E14779),MONTH(GL_Paste!$E14779),1))</f>
        <v/>
      </c>
      <c r="C14782">
        <f>IF(GL_Paste!$B14779="","",IF(TRIM(GL_Paste!$M14779)&lt;&gt;"",TRIM(GL_Paste!$M14779),IFERROR(MID(GL_Paste!$I14779,FIND("[",GL_Paste!$I14779)+1,FIND("]",GL_Paste!$I14779)-FIND("[",GL_Paste!$I14779)-1),"")))</f>
        <v/>
      </c>
      <c r="D14782">
        <f>IF(GL_Paste!$B14779="","",IFERROR(INDEX(DeptName,MATCH($C14782,DeptTag,0)),"UNALLOCATED"))</f>
        <v/>
      </c>
      <c r="E14782">
        <f>IF(GL_Paste!$B14779="","",IFERROR(INDEX(AcctCat,MATCH(GL_Paste!$B14779&amp;"",AcctCode,0)),"UNKNOWN"))</f>
        <v/>
      </c>
      <c r="F14782">
        <f>IF(GL_Paste!$B14779="","",IFERROR(INDEX(AcctSub,MATCH(GL_Paste!$B14779&amp;"",AcctCode,0)),"UNKNOWN"))</f>
        <v/>
      </c>
    </row>
    <row r="14783">
      <c r="A14783" s="40">
        <f>IF(GL_Paste!$B14780="","",N(GL_Paste!$H14780)-N(GL_Paste!$G14780))</f>
        <v/>
      </c>
      <c r="B14783" s="43">
        <f>IF(GL_Paste!$B14780="","",DATE(YEAR(GL_Paste!$E14780),MONTH(GL_Paste!$E14780),1))</f>
        <v/>
      </c>
      <c r="C14783">
        <f>IF(GL_Paste!$B14780="","",IF(TRIM(GL_Paste!$M14780)&lt;&gt;"",TRIM(GL_Paste!$M14780),IFERROR(MID(GL_Paste!$I14780,FIND("[",GL_Paste!$I14780)+1,FIND("]",GL_Paste!$I14780)-FIND("[",GL_Paste!$I14780)-1),"")))</f>
        <v/>
      </c>
      <c r="D14783">
        <f>IF(GL_Paste!$B14780="","",IFERROR(INDEX(DeptName,MATCH($C14783,DeptTag,0)),"UNALLOCATED"))</f>
        <v/>
      </c>
      <c r="E14783">
        <f>IF(GL_Paste!$B14780="","",IFERROR(INDEX(AcctCat,MATCH(GL_Paste!$B14780&amp;"",AcctCode,0)),"UNKNOWN"))</f>
        <v/>
      </c>
      <c r="F14783">
        <f>IF(GL_Paste!$B14780="","",IFERROR(INDEX(AcctSub,MATCH(GL_Paste!$B14780&amp;"",AcctCode,0)),"UNKNOWN"))</f>
        <v/>
      </c>
    </row>
    <row r="14784">
      <c r="A14784" s="40">
        <f>IF(GL_Paste!$B14781="","",N(GL_Paste!$H14781)-N(GL_Paste!$G14781))</f>
        <v/>
      </c>
      <c r="B14784" s="43">
        <f>IF(GL_Paste!$B14781="","",DATE(YEAR(GL_Paste!$E14781),MONTH(GL_Paste!$E14781),1))</f>
        <v/>
      </c>
      <c r="C14784">
        <f>IF(GL_Paste!$B14781="","",IF(TRIM(GL_Paste!$M14781)&lt;&gt;"",TRIM(GL_Paste!$M14781),IFERROR(MID(GL_Paste!$I14781,FIND("[",GL_Paste!$I14781)+1,FIND("]",GL_Paste!$I14781)-FIND("[",GL_Paste!$I14781)-1),"")))</f>
        <v/>
      </c>
      <c r="D14784">
        <f>IF(GL_Paste!$B14781="","",IFERROR(INDEX(DeptName,MATCH($C14784,DeptTag,0)),"UNALLOCATED"))</f>
        <v/>
      </c>
      <c r="E14784">
        <f>IF(GL_Paste!$B14781="","",IFERROR(INDEX(AcctCat,MATCH(GL_Paste!$B14781&amp;"",AcctCode,0)),"UNKNOWN"))</f>
        <v/>
      </c>
      <c r="F14784">
        <f>IF(GL_Paste!$B14781="","",IFERROR(INDEX(AcctSub,MATCH(GL_Paste!$B14781&amp;"",AcctCode,0)),"UNKNOWN"))</f>
        <v/>
      </c>
    </row>
    <row r="14785">
      <c r="A14785" s="40">
        <f>IF(GL_Paste!$B14782="","",N(GL_Paste!$H14782)-N(GL_Paste!$G14782))</f>
        <v/>
      </c>
      <c r="B14785" s="43">
        <f>IF(GL_Paste!$B14782="","",DATE(YEAR(GL_Paste!$E14782),MONTH(GL_Paste!$E14782),1))</f>
        <v/>
      </c>
      <c r="C14785">
        <f>IF(GL_Paste!$B14782="","",IF(TRIM(GL_Paste!$M14782)&lt;&gt;"",TRIM(GL_Paste!$M14782),IFERROR(MID(GL_Paste!$I14782,FIND("[",GL_Paste!$I14782)+1,FIND("]",GL_Paste!$I14782)-FIND("[",GL_Paste!$I14782)-1),"")))</f>
        <v/>
      </c>
      <c r="D14785">
        <f>IF(GL_Paste!$B14782="","",IFERROR(INDEX(DeptName,MATCH($C14785,DeptTag,0)),"UNALLOCATED"))</f>
        <v/>
      </c>
      <c r="E14785">
        <f>IF(GL_Paste!$B14782="","",IFERROR(INDEX(AcctCat,MATCH(GL_Paste!$B14782&amp;"",AcctCode,0)),"UNKNOWN"))</f>
        <v/>
      </c>
      <c r="F14785">
        <f>IF(GL_Paste!$B14782="","",IFERROR(INDEX(AcctSub,MATCH(GL_Paste!$B14782&amp;"",AcctCode,0)),"UNKNOWN"))</f>
        <v/>
      </c>
    </row>
    <row r="14786">
      <c r="A14786" s="40">
        <f>IF(GL_Paste!$B14783="","",N(GL_Paste!$H14783)-N(GL_Paste!$G14783))</f>
        <v/>
      </c>
      <c r="B14786" s="43">
        <f>IF(GL_Paste!$B14783="","",DATE(YEAR(GL_Paste!$E14783),MONTH(GL_Paste!$E14783),1))</f>
        <v/>
      </c>
      <c r="C14786">
        <f>IF(GL_Paste!$B14783="","",IF(TRIM(GL_Paste!$M14783)&lt;&gt;"",TRIM(GL_Paste!$M14783),IFERROR(MID(GL_Paste!$I14783,FIND("[",GL_Paste!$I14783)+1,FIND("]",GL_Paste!$I14783)-FIND("[",GL_Paste!$I14783)-1),"")))</f>
        <v/>
      </c>
      <c r="D14786">
        <f>IF(GL_Paste!$B14783="","",IFERROR(INDEX(DeptName,MATCH($C14786,DeptTag,0)),"UNALLOCATED"))</f>
        <v/>
      </c>
      <c r="E14786">
        <f>IF(GL_Paste!$B14783="","",IFERROR(INDEX(AcctCat,MATCH(GL_Paste!$B14783&amp;"",AcctCode,0)),"UNKNOWN"))</f>
        <v/>
      </c>
      <c r="F14786">
        <f>IF(GL_Paste!$B14783="","",IFERROR(INDEX(AcctSub,MATCH(GL_Paste!$B14783&amp;"",AcctCode,0)),"UNKNOWN"))</f>
        <v/>
      </c>
    </row>
    <row r="14787">
      <c r="A14787" s="40">
        <f>IF(GL_Paste!$B14784="","",N(GL_Paste!$H14784)-N(GL_Paste!$G14784))</f>
        <v/>
      </c>
      <c r="B14787" s="43">
        <f>IF(GL_Paste!$B14784="","",DATE(YEAR(GL_Paste!$E14784),MONTH(GL_Paste!$E14784),1))</f>
        <v/>
      </c>
      <c r="C14787">
        <f>IF(GL_Paste!$B14784="","",IF(TRIM(GL_Paste!$M14784)&lt;&gt;"",TRIM(GL_Paste!$M14784),IFERROR(MID(GL_Paste!$I14784,FIND("[",GL_Paste!$I14784)+1,FIND("]",GL_Paste!$I14784)-FIND("[",GL_Paste!$I14784)-1),"")))</f>
        <v/>
      </c>
      <c r="D14787">
        <f>IF(GL_Paste!$B14784="","",IFERROR(INDEX(DeptName,MATCH($C14787,DeptTag,0)),"UNALLOCATED"))</f>
        <v/>
      </c>
      <c r="E14787">
        <f>IF(GL_Paste!$B14784="","",IFERROR(INDEX(AcctCat,MATCH(GL_Paste!$B14784&amp;"",AcctCode,0)),"UNKNOWN"))</f>
        <v/>
      </c>
      <c r="F14787">
        <f>IF(GL_Paste!$B14784="","",IFERROR(INDEX(AcctSub,MATCH(GL_Paste!$B14784&amp;"",AcctCode,0)),"UNKNOWN"))</f>
        <v/>
      </c>
    </row>
    <row r="14788">
      <c r="A14788" s="40">
        <f>IF(GL_Paste!$B14785="","",N(GL_Paste!$H14785)-N(GL_Paste!$G14785))</f>
        <v/>
      </c>
      <c r="B14788" s="43">
        <f>IF(GL_Paste!$B14785="","",DATE(YEAR(GL_Paste!$E14785),MONTH(GL_Paste!$E14785),1))</f>
        <v/>
      </c>
      <c r="C14788">
        <f>IF(GL_Paste!$B14785="","",IF(TRIM(GL_Paste!$M14785)&lt;&gt;"",TRIM(GL_Paste!$M14785),IFERROR(MID(GL_Paste!$I14785,FIND("[",GL_Paste!$I14785)+1,FIND("]",GL_Paste!$I14785)-FIND("[",GL_Paste!$I14785)-1),"")))</f>
        <v/>
      </c>
      <c r="D14788">
        <f>IF(GL_Paste!$B14785="","",IFERROR(INDEX(DeptName,MATCH($C14788,DeptTag,0)),"UNALLOCATED"))</f>
        <v/>
      </c>
      <c r="E14788">
        <f>IF(GL_Paste!$B14785="","",IFERROR(INDEX(AcctCat,MATCH(GL_Paste!$B14785&amp;"",AcctCode,0)),"UNKNOWN"))</f>
        <v/>
      </c>
      <c r="F14788">
        <f>IF(GL_Paste!$B14785="","",IFERROR(INDEX(AcctSub,MATCH(GL_Paste!$B14785&amp;"",AcctCode,0)),"UNKNOWN"))</f>
        <v/>
      </c>
    </row>
    <row r="14789">
      <c r="A14789" s="40">
        <f>IF(GL_Paste!$B14786="","",N(GL_Paste!$H14786)-N(GL_Paste!$G14786))</f>
        <v/>
      </c>
      <c r="B14789" s="43">
        <f>IF(GL_Paste!$B14786="","",DATE(YEAR(GL_Paste!$E14786),MONTH(GL_Paste!$E14786),1))</f>
        <v/>
      </c>
      <c r="C14789">
        <f>IF(GL_Paste!$B14786="","",IF(TRIM(GL_Paste!$M14786)&lt;&gt;"",TRIM(GL_Paste!$M14786),IFERROR(MID(GL_Paste!$I14786,FIND("[",GL_Paste!$I14786)+1,FIND("]",GL_Paste!$I14786)-FIND("[",GL_Paste!$I14786)-1),"")))</f>
        <v/>
      </c>
      <c r="D14789">
        <f>IF(GL_Paste!$B14786="","",IFERROR(INDEX(DeptName,MATCH($C14789,DeptTag,0)),"UNALLOCATED"))</f>
        <v/>
      </c>
      <c r="E14789">
        <f>IF(GL_Paste!$B14786="","",IFERROR(INDEX(AcctCat,MATCH(GL_Paste!$B14786&amp;"",AcctCode,0)),"UNKNOWN"))</f>
        <v/>
      </c>
      <c r="F14789">
        <f>IF(GL_Paste!$B14786="","",IFERROR(INDEX(AcctSub,MATCH(GL_Paste!$B14786&amp;"",AcctCode,0)),"UNKNOWN"))</f>
        <v/>
      </c>
    </row>
    <row r="14790">
      <c r="A14790" s="40">
        <f>IF(GL_Paste!$B14787="","",N(GL_Paste!$H14787)-N(GL_Paste!$G14787))</f>
        <v/>
      </c>
      <c r="B14790" s="43">
        <f>IF(GL_Paste!$B14787="","",DATE(YEAR(GL_Paste!$E14787),MONTH(GL_Paste!$E14787),1))</f>
        <v/>
      </c>
      <c r="C14790">
        <f>IF(GL_Paste!$B14787="","",IF(TRIM(GL_Paste!$M14787)&lt;&gt;"",TRIM(GL_Paste!$M14787),IFERROR(MID(GL_Paste!$I14787,FIND("[",GL_Paste!$I14787)+1,FIND("]",GL_Paste!$I14787)-FIND("[",GL_Paste!$I14787)-1),"")))</f>
        <v/>
      </c>
      <c r="D14790">
        <f>IF(GL_Paste!$B14787="","",IFERROR(INDEX(DeptName,MATCH($C14790,DeptTag,0)),"UNALLOCATED"))</f>
        <v/>
      </c>
      <c r="E14790">
        <f>IF(GL_Paste!$B14787="","",IFERROR(INDEX(AcctCat,MATCH(GL_Paste!$B14787&amp;"",AcctCode,0)),"UNKNOWN"))</f>
        <v/>
      </c>
      <c r="F14790">
        <f>IF(GL_Paste!$B14787="","",IFERROR(INDEX(AcctSub,MATCH(GL_Paste!$B14787&amp;"",AcctCode,0)),"UNKNOWN"))</f>
        <v/>
      </c>
    </row>
    <row r="14791">
      <c r="A14791" s="40">
        <f>IF(GL_Paste!$B14788="","",N(GL_Paste!$H14788)-N(GL_Paste!$G14788))</f>
        <v/>
      </c>
      <c r="B14791" s="43">
        <f>IF(GL_Paste!$B14788="","",DATE(YEAR(GL_Paste!$E14788),MONTH(GL_Paste!$E14788),1))</f>
        <v/>
      </c>
      <c r="C14791">
        <f>IF(GL_Paste!$B14788="","",IF(TRIM(GL_Paste!$M14788)&lt;&gt;"",TRIM(GL_Paste!$M14788),IFERROR(MID(GL_Paste!$I14788,FIND("[",GL_Paste!$I14788)+1,FIND("]",GL_Paste!$I14788)-FIND("[",GL_Paste!$I14788)-1),"")))</f>
        <v/>
      </c>
      <c r="D14791">
        <f>IF(GL_Paste!$B14788="","",IFERROR(INDEX(DeptName,MATCH($C14791,DeptTag,0)),"UNALLOCATED"))</f>
        <v/>
      </c>
      <c r="E14791">
        <f>IF(GL_Paste!$B14788="","",IFERROR(INDEX(AcctCat,MATCH(GL_Paste!$B14788&amp;"",AcctCode,0)),"UNKNOWN"))</f>
        <v/>
      </c>
      <c r="F14791">
        <f>IF(GL_Paste!$B14788="","",IFERROR(INDEX(AcctSub,MATCH(GL_Paste!$B14788&amp;"",AcctCode,0)),"UNKNOWN"))</f>
        <v/>
      </c>
    </row>
    <row r="14792">
      <c r="A14792" s="40">
        <f>IF(GL_Paste!$B14789="","",N(GL_Paste!$H14789)-N(GL_Paste!$G14789))</f>
        <v/>
      </c>
      <c r="B14792" s="43">
        <f>IF(GL_Paste!$B14789="","",DATE(YEAR(GL_Paste!$E14789),MONTH(GL_Paste!$E14789),1))</f>
        <v/>
      </c>
      <c r="C14792">
        <f>IF(GL_Paste!$B14789="","",IF(TRIM(GL_Paste!$M14789)&lt;&gt;"",TRIM(GL_Paste!$M14789),IFERROR(MID(GL_Paste!$I14789,FIND("[",GL_Paste!$I14789)+1,FIND("]",GL_Paste!$I14789)-FIND("[",GL_Paste!$I14789)-1),"")))</f>
        <v/>
      </c>
      <c r="D14792">
        <f>IF(GL_Paste!$B14789="","",IFERROR(INDEX(DeptName,MATCH($C14792,DeptTag,0)),"UNALLOCATED"))</f>
        <v/>
      </c>
      <c r="E14792">
        <f>IF(GL_Paste!$B14789="","",IFERROR(INDEX(AcctCat,MATCH(GL_Paste!$B14789&amp;"",AcctCode,0)),"UNKNOWN"))</f>
        <v/>
      </c>
      <c r="F14792">
        <f>IF(GL_Paste!$B14789="","",IFERROR(INDEX(AcctSub,MATCH(GL_Paste!$B14789&amp;"",AcctCode,0)),"UNKNOWN"))</f>
        <v/>
      </c>
    </row>
    <row r="14793">
      <c r="A14793" s="40">
        <f>IF(GL_Paste!$B14790="","",N(GL_Paste!$H14790)-N(GL_Paste!$G14790))</f>
        <v/>
      </c>
      <c r="B14793" s="43">
        <f>IF(GL_Paste!$B14790="","",DATE(YEAR(GL_Paste!$E14790),MONTH(GL_Paste!$E14790),1))</f>
        <v/>
      </c>
      <c r="C14793">
        <f>IF(GL_Paste!$B14790="","",IF(TRIM(GL_Paste!$M14790)&lt;&gt;"",TRIM(GL_Paste!$M14790),IFERROR(MID(GL_Paste!$I14790,FIND("[",GL_Paste!$I14790)+1,FIND("]",GL_Paste!$I14790)-FIND("[",GL_Paste!$I14790)-1),"")))</f>
        <v/>
      </c>
      <c r="D14793">
        <f>IF(GL_Paste!$B14790="","",IFERROR(INDEX(DeptName,MATCH($C14793,DeptTag,0)),"UNALLOCATED"))</f>
        <v/>
      </c>
      <c r="E14793">
        <f>IF(GL_Paste!$B14790="","",IFERROR(INDEX(AcctCat,MATCH(GL_Paste!$B14790&amp;"",AcctCode,0)),"UNKNOWN"))</f>
        <v/>
      </c>
      <c r="F14793">
        <f>IF(GL_Paste!$B14790="","",IFERROR(INDEX(AcctSub,MATCH(GL_Paste!$B14790&amp;"",AcctCode,0)),"UNKNOWN"))</f>
        <v/>
      </c>
    </row>
    <row r="14794">
      <c r="A14794" s="40">
        <f>IF(GL_Paste!$B14791="","",N(GL_Paste!$H14791)-N(GL_Paste!$G14791))</f>
        <v/>
      </c>
      <c r="B14794" s="43">
        <f>IF(GL_Paste!$B14791="","",DATE(YEAR(GL_Paste!$E14791),MONTH(GL_Paste!$E14791),1))</f>
        <v/>
      </c>
      <c r="C14794">
        <f>IF(GL_Paste!$B14791="","",IF(TRIM(GL_Paste!$M14791)&lt;&gt;"",TRIM(GL_Paste!$M14791),IFERROR(MID(GL_Paste!$I14791,FIND("[",GL_Paste!$I14791)+1,FIND("]",GL_Paste!$I14791)-FIND("[",GL_Paste!$I14791)-1),"")))</f>
        <v/>
      </c>
      <c r="D14794">
        <f>IF(GL_Paste!$B14791="","",IFERROR(INDEX(DeptName,MATCH($C14794,DeptTag,0)),"UNALLOCATED"))</f>
        <v/>
      </c>
      <c r="E14794">
        <f>IF(GL_Paste!$B14791="","",IFERROR(INDEX(AcctCat,MATCH(GL_Paste!$B14791&amp;"",AcctCode,0)),"UNKNOWN"))</f>
        <v/>
      </c>
      <c r="F14794">
        <f>IF(GL_Paste!$B14791="","",IFERROR(INDEX(AcctSub,MATCH(GL_Paste!$B14791&amp;"",AcctCode,0)),"UNKNOWN"))</f>
        <v/>
      </c>
    </row>
    <row r="14795">
      <c r="A14795" s="40">
        <f>IF(GL_Paste!$B14792="","",N(GL_Paste!$H14792)-N(GL_Paste!$G14792))</f>
        <v/>
      </c>
      <c r="B14795" s="43">
        <f>IF(GL_Paste!$B14792="","",DATE(YEAR(GL_Paste!$E14792),MONTH(GL_Paste!$E14792),1))</f>
        <v/>
      </c>
      <c r="C14795">
        <f>IF(GL_Paste!$B14792="","",IF(TRIM(GL_Paste!$M14792)&lt;&gt;"",TRIM(GL_Paste!$M14792),IFERROR(MID(GL_Paste!$I14792,FIND("[",GL_Paste!$I14792)+1,FIND("]",GL_Paste!$I14792)-FIND("[",GL_Paste!$I14792)-1),"")))</f>
        <v/>
      </c>
      <c r="D14795">
        <f>IF(GL_Paste!$B14792="","",IFERROR(INDEX(DeptName,MATCH($C14795,DeptTag,0)),"UNALLOCATED"))</f>
        <v/>
      </c>
      <c r="E14795">
        <f>IF(GL_Paste!$B14792="","",IFERROR(INDEX(AcctCat,MATCH(GL_Paste!$B14792&amp;"",AcctCode,0)),"UNKNOWN"))</f>
        <v/>
      </c>
      <c r="F14795">
        <f>IF(GL_Paste!$B14792="","",IFERROR(INDEX(AcctSub,MATCH(GL_Paste!$B14792&amp;"",AcctCode,0)),"UNKNOWN"))</f>
        <v/>
      </c>
    </row>
    <row r="14796">
      <c r="A14796" s="40">
        <f>IF(GL_Paste!$B14793="","",N(GL_Paste!$H14793)-N(GL_Paste!$G14793))</f>
        <v/>
      </c>
      <c r="B14796" s="43">
        <f>IF(GL_Paste!$B14793="","",DATE(YEAR(GL_Paste!$E14793),MONTH(GL_Paste!$E14793),1))</f>
        <v/>
      </c>
      <c r="C14796">
        <f>IF(GL_Paste!$B14793="","",IF(TRIM(GL_Paste!$M14793)&lt;&gt;"",TRIM(GL_Paste!$M14793),IFERROR(MID(GL_Paste!$I14793,FIND("[",GL_Paste!$I14793)+1,FIND("]",GL_Paste!$I14793)-FIND("[",GL_Paste!$I14793)-1),"")))</f>
        <v/>
      </c>
      <c r="D14796">
        <f>IF(GL_Paste!$B14793="","",IFERROR(INDEX(DeptName,MATCH($C14796,DeptTag,0)),"UNALLOCATED"))</f>
        <v/>
      </c>
      <c r="E14796">
        <f>IF(GL_Paste!$B14793="","",IFERROR(INDEX(AcctCat,MATCH(GL_Paste!$B14793&amp;"",AcctCode,0)),"UNKNOWN"))</f>
        <v/>
      </c>
      <c r="F14796">
        <f>IF(GL_Paste!$B14793="","",IFERROR(INDEX(AcctSub,MATCH(GL_Paste!$B14793&amp;"",AcctCode,0)),"UNKNOWN"))</f>
        <v/>
      </c>
    </row>
    <row r="14797">
      <c r="A14797" s="40">
        <f>IF(GL_Paste!$B14794="","",N(GL_Paste!$H14794)-N(GL_Paste!$G14794))</f>
        <v/>
      </c>
      <c r="B14797" s="43">
        <f>IF(GL_Paste!$B14794="","",DATE(YEAR(GL_Paste!$E14794),MONTH(GL_Paste!$E14794),1))</f>
        <v/>
      </c>
      <c r="C14797">
        <f>IF(GL_Paste!$B14794="","",IF(TRIM(GL_Paste!$M14794)&lt;&gt;"",TRIM(GL_Paste!$M14794),IFERROR(MID(GL_Paste!$I14794,FIND("[",GL_Paste!$I14794)+1,FIND("]",GL_Paste!$I14794)-FIND("[",GL_Paste!$I14794)-1),"")))</f>
        <v/>
      </c>
      <c r="D14797">
        <f>IF(GL_Paste!$B14794="","",IFERROR(INDEX(DeptName,MATCH($C14797,DeptTag,0)),"UNALLOCATED"))</f>
        <v/>
      </c>
      <c r="E14797">
        <f>IF(GL_Paste!$B14794="","",IFERROR(INDEX(AcctCat,MATCH(GL_Paste!$B14794&amp;"",AcctCode,0)),"UNKNOWN"))</f>
        <v/>
      </c>
      <c r="F14797">
        <f>IF(GL_Paste!$B14794="","",IFERROR(INDEX(AcctSub,MATCH(GL_Paste!$B14794&amp;"",AcctCode,0)),"UNKNOWN"))</f>
        <v/>
      </c>
    </row>
    <row r="14798">
      <c r="A14798" s="40">
        <f>IF(GL_Paste!$B14795="","",N(GL_Paste!$H14795)-N(GL_Paste!$G14795))</f>
        <v/>
      </c>
      <c r="B14798" s="43">
        <f>IF(GL_Paste!$B14795="","",DATE(YEAR(GL_Paste!$E14795),MONTH(GL_Paste!$E14795),1))</f>
        <v/>
      </c>
      <c r="C14798">
        <f>IF(GL_Paste!$B14795="","",IF(TRIM(GL_Paste!$M14795)&lt;&gt;"",TRIM(GL_Paste!$M14795),IFERROR(MID(GL_Paste!$I14795,FIND("[",GL_Paste!$I14795)+1,FIND("]",GL_Paste!$I14795)-FIND("[",GL_Paste!$I14795)-1),"")))</f>
        <v/>
      </c>
      <c r="D14798">
        <f>IF(GL_Paste!$B14795="","",IFERROR(INDEX(DeptName,MATCH($C14798,DeptTag,0)),"UNALLOCATED"))</f>
        <v/>
      </c>
      <c r="E14798">
        <f>IF(GL_Paste!$B14795="","",IFERROR(INDEX(AcctCat,MATCH(GL_Paste!$B14795&amp;"",AcctCode,0)),"UNKNOWN"))</f>
        <v/>
      </c>
      <c r="F14798">
        <f>IF(GL_Paste!$B14795="","",IFERROR(INDEX(AcctSub,MATCH(GL_Paste!$B14795&amp;"",AcctCode,0)),"UNKNOWN"))</f>
        <v/>
      </c>
    </row>
    <row r="14799">
      <c r="A14799" s="40">
        <f>IF(GL_Paste!$B14796="","",N(GL_Paste!$H14796)-N(GL_Paste!$G14796))</f>
        <v/>
      </c>
      <c r="B14799" s="43">
        <f>IF(GL_Paste!$B14796="","",DATE(YEAR(GL_Paste!$E14796),MONTH(GL_Paste!$E14796),1))</f>
        <v/>
      </c>
      <c r="C14799">
        <f>IF(GL_Paste!$B14796="","",IF(TRIM(GL_Paste!$M14796)&lt;&gt;"",TRIM(GL_Paste!$M14796),IFERROR(MID(GL_Paste!$I14796,FIND("[",GL_Paste!$I14796)+1,FIND("]",GL_Paste!$I14796)-FIND("[",GL_Paste!$I14796)-1),"")))</f>
        <v/>
      </c>
      <c r="D14799">
        <f>IF(GL_Paste!$B14796="","",IFERROR(INDEX(DeptName,MATCH($C14799,DeptTag,0)),"UNALLOCATED"))</f>
        <v/>
      </c>
      <c r="E14799">
        <f>IF(GL_Paste!$B14796="","",IFERROR(INDEX(AcctCat,MATCH(GL_Paste!$B14796&amp;"",AcctCode,0)),"UNKNOWN"))</f>
        <v/>
      </c>
      <c r="F14799">
        <f>IF(GL_Paste!$B14796="","",IFERROR(INDEX(AcctSub,MATCH(GL_Paste!$B14796&amp;"",AcctCode,0)),"UNKNOWN"))</f>
        <v/>
      </c>
    </row>
    <row r="14800">
      <c r="A14800" s="40">
        <f>IF(GL_Paste!$B14797="","",N(GL_Paste!$H14797)-N(GL_Paste!$G14797))</f>
        <v/>
      </c>
      <c r="B14800" s="43">
        <f>IF(GL_Paste!$B14797="","",DATE(YEAR(GL_Paste!$E14797),MONTH(GL_Paste!$E14797),1))</f>
        <v/>
      </c>
      <c r="C14800">
        <f>IF(GL_Paste!$B14797="","",IF(TRIM(GL_Paste!$M14797)&lt;&gt;"",TRIM(GL_Paste!$M14797),IFERROR(MID(GL_Paste!$I14797,FIND("[",GL_Paste!$I14797)+1,FIND("]",GL_Paste!$I14797)-FIND("[",GL_Paste!$I14797)-1),"")))</f>
        <v/>
      </c>
      <c r="D14800">
        <f>IF(GL_Paste!$B14797="","",IFERROR(INDEX(DeptName,MATCH($C14800,DeptTag,0)),"UNALLOCATED"))</f>
        <v/>
      </c>
      <c r="E14800">
        <f>IF(GL_Paste!$B14797="","",IFERROR(INDEX(AcctCat,MATCH(GL_Paste!$B14797&amp;"",AcctCode,0)),"UNKNOWN"))</f>
        <v/>
      </c>
      <c r="F14800">
        <f>IF(GL_Paste!$B14797="","",IFERROR(INDEX(AcctSub,MATCH(GL_Paste!$B14797&amp;"",AcctCode,0)),"UNKNOWN"))</f>
        <v/>
      </c>
    </row>
    <row r="14801">
      <c r="A14801" s="40">
        <f>IF(GL_Paste!$B14798="","",N(GL_Paste!$H14798)-N(GL_Paste!$G14798))</f>
        <v/>
      </c>
      <c r="B14801" s="43">
        <f>IF(GL_Paste!$B14798="","",DATE(YEAR(GL_Paste!$E14798),MONTH(GL_Paste!$E14798),1))</f>
        <v/>
      </c>
      <c r="C14801">
        <f>IF(GL_Paste!$B14798="","",IF(TRIM(GL_Paste!$M14798)&lt;&gt;"",TRIM(GL_Paste!$M14798),IFERROR(MID(GL_Paste!$I14798,FIND("[",GL_Paste!$I14798)+1,FIND("]",GL_Paste!$I14798)-FIND("[",GL_Paste!$I14798)-1),"")))</f>
        <v/>
      </c>
      <c r="D14801">
        <f>IF(GL_Paste!$B14798="","",IFERROR(INDEX(DeptName,MATCH($C14801,DeptTag,0)),"UNALLOCATED"))</f>
        <v/>
      </c>
      <c r="E14801">
        <f>IF(GL_Paste!$B14798="","",IFERROR(INDEX(AcctCat,MATCH(GL_Paste!$B14798&amp;"",AcctCode,0)),"UNKNOWN"))</f>
        <v/>
      </c>
      <c r="F14801">
        <f>IF(GL_Paste!$B14798="","",IFERROR(INDEX(AcctSub,MATCH(GL_Paste!$B14798&amp;"",AcctCode,0)),"UNKNOWN"))</f>
        <v/>
      </c>
    </row>
    <row r="14802">
      <c r="A14802" s="40">
        <f>IF(GL_Paste!$B14799="","",N(GL_Paste!$H14799)-N(GL_Paste!$G14799))</f>
        <v/>
      </c>
      <c r="B14802" s="43">
        <f>IF(GL_Paste!$B14799="","",DATE(YEAR(GL_Paste!$E14799),MONTH(GL_Paste!$E14799),1))</f>
        <v/>
      </c>
      <c r="C14802">
        <f>IF(GL_Paste!$B14799="","",IF(TRIM(GL_Paste!$M14799)&lt;&gt;"",TRIM(GL_Paste!$M14799),IFERROR(MID(GL_Paste!$I14799,FIND("[",GL_Paste!$I14799)+1,FIND("]",GL_Paste!$I14799)-FIND("[",GL_Paste!$I14799)-1),"")))</f>
        <v/>
      </c>
      <c r="D14802">
        <f>IF(GL_Paste!$B14799="","",IFERROR(INDEX(DeptName,MATCH($C14802,DeptTag,0)),"UNALLOCATED"))</f>
        <v/>
      </c>
      <c r="E14802">
        <f>IF(GL_Paste!$B14799="","",IFERROR(INDEX(AcctCat,MATCH(GL_Paste!$B14799&amp;"",AcctCode,0)),"UNKNOWN"))</f>
        <v/>
      </c>
      <c r="F14802">
        <f>IF(GL_Paste!$B14799="","",IFERROR(INDEX(AcctSub,MATCH(GL_Paste!$B14799&amp;"",AcctCode,0)),"UNKNOWN"))</f>
        <v/>
      </c>
    </row>
    <row r="14803">
      <c r="A14803" s="40">
        <f>IF(GL_Paste!$B14800="","",N(GL_Paste!$H14800)-N(GL_Paste!$G14800))</f>
        <v/>
      </c>
      <c r="B14803" s="43">
        <f>IF(GL_Paste!$B14800="","",DATE(YEAR(GL_Paste!$E14800),MONTH(GL_Paste!$E14800),1))</f>
        <v/>
      </c>
      <c r="C14803">
        <f>IF(GL_Paste!$B14800="","",IF(TRIM(GL_Paste!$M14800)&lt;&gt;"",TRIM(GL_Paste!$M14800),IFERROR(MID(GL_Paste!$I14800,FIND("[",GL_Paste!$I14800)+1,FIND("]",GL_Paste!$I14800)-FIND("[",GL_Paste!$I14800)-1),"")))</f>
        <v/>
      </c>
      <c r="D14803">
        <f>IF(GL_Paste!$B14800="","",IFERROR(INDEX(DeptName,MATCH($C14803,DeptTag,0)),"UNALLOCATED"))</f>
        <v/>
      </c>
      <c r="E14803">
        <f>IF(GL_Paste!$B14800="","",IFERROR(INDEX(AcctCat,MATCH(GL_Paste!$B14800&amp;"",AcctCode,0)),"UNKNOWN"))</f>
        <v/>
      </c>
      <c r="F14803">
        <f>IF(GL_Paste!$B14800="","",IFERROR(INDEX(AcctSub,MATCH(GL_Paste!$B14800&amp;"",AcctCode,0)),"UNKNOWN"))</f>
        <v/>
      </c>
    </row>
    <row r="14804">
      <c r="A14804" s="40">
        <f>IF(GL_Paste!$B14801="","",N(GL_Paste!$H14801)-N(GL_Paste!$G14801))</f>
        <v/>
      </c>
      <c r="B14804" s="43">
        <f>IF(GL_Paste!$B14801="","",DATE(YEAR(GL_Paste!$E14801),MONTH(GL_Paste!$E14801),1))</f>
        <v/>
      </c>
      <c r="C14804">
        <f>IF(GL_Paste!$B14801="","",IF(TRIM(GL_Paste!$M14801)&lt;&gt;"",TRIM(GL_Paste!$M14801),IFERROR(MID(GL_Paste!$I14801,FIND("[",GL_Paste!$I14801)+1,FIND("]",GL_Paste!$I14801)-FIND("[",GL_Paste!$I14801)-1),"")))</f>
        <v/>
      </c>
      <c r="D14804">
        <f>IF(GL_Paste!$B14801="","",IFERROR(INDEX(DeptName,MATCH($C14804,DeptTag,0)),"UNALLOCATED"))</f>
        <v/>
      </c>
      <c r="E14804">
        <f>IF(GL_Paste!$B14801="","",IFERROR(INDEX(AcctCat,MATCH(GL_Paste!$B14801&amp;"",AcctCode,0)),"UNKNOWN"))</f>
        <v/>
      </c>
      <c r="F14804">
        <f>IF(GL_Paste!$B14801="","",IFERROR(INDEX(AcctSub,MATCH(GL_Paste!$B14801&amp;"",AcctCode,0)),"UNKNOWN"))</f>
        <v/>
      </c>
    </row>
    <row r="14805">
      <c r="A14805" s="40">
        <f>IF(GL_Paste!$B14802="","",N(GL_Paste!$H14802)-N(GL_Paste!$G14802))</f>
        <v/>
      </c>
      <c r="B14805" s="43">
        <f>IF(GL_Paste!$B14802="","",DATE(YEAR(GL_Paste!$E14802),MONTH(GL_Paste!$E14802),1))</f>
        <v/>
      </c>
      <c r="C14805">
        <f>IF(GL_Paste!$B14802="","",IF(TRIM(GL_Paste!$M14802)&lt;&gt;"",TRIM(GL_Paste!$M14802),IFERROR(MID(GL_Paste!$I14802,FIND("[",GL_Paste!$I14802)+1,FIND("]",GL_Paste!$I14802)-FIND("[",GL_Paste!$I14802)-1),"")))</f>
        <v/>
      </c>
      <c r="D14805">
        <f>IF(GL_Paste!$B14802="","",IFERROR(INDEX(DeptName,MATCH($C14805,DeptTag,0)),"UNALLOCATED"))</f>
        <v/>
      </c>
      <c r="E14805">
        <f>IF(GL_Paste!$B14802="","",IFERROR(INDEX(AcctCat,MATCH(GL_Paste!$B14802&amp;"",AcctCode,0)),"UNKNOWN"))</f>
        <v/>
      </c>
      <c r="F14805">
        <f>IF(GL_Paste!$B14802="","",IFERROR(INDEX(AcctSub,MATCH(GL_Paste!$B14802&amp;"",AcctCode,0)),"UNKNOWN"))</f>
        <v/>
      </c>
    </row>
    <row r="14806">
      <c r="A14806" s="40">
        <f>IF(GL_Paste!$B14803="","",N(GL_Paste!$H14803)-N(GL_Paste!$G14803))</f>
        <v/>
      </c>
      <c r="B14806" s="43">
        <f>IF(GL_Paste!$B14803="","",DATE(YEAR(GL_Paste!$E14803),MONTH(GL_Paste!$E14803),1))</f>
        <v/>
      </c>
      <c r="C14806">
        <f>IF(GL_Paste!$B14803="","",IF(TRIM(GL_Paste!$M14803)&lt;&gt;"",TRIM(GL_Paste!$M14803),IFERROR(MID(GL_Paste!$I14803,FIND("[",GL_Paste!$I14803)+1,FIND("]",GL_Paste!$I14803)-FIND("[",GL_Paste!$I14803)-1),"")))</f>
        <v/>
      </c>
      <c r="D14806">
        <f>IF(GL_Paste!$B14803="","",IFERROR(INDEX(DeptName,MATCH($C14806,DeptTag,0)),"UNALLOCATED"))</f>
        <v/>
      </c>
      <c r="E14806">
        <f>IF(GL_Paste!$B14803="","",IFERROR(INDEX(AcctCat,MATCH(GL_Paste!$B14803&amp;"",AcctCode,0)),"UNKNOWN"))</f>
        <v/>
      </c>
      <c r="F14806">
        <f>IF(GL_Paste!$B14803="","",IFERROR(INDEX(AcctSub,MATCH(GL_Paste!$B14803&amp;"",AcctCode,0)),"UNKNOWN"))</f>
        <v/>
      </c>
    </row>
    <row r="14807">
      <c r="A14807" s="40">
        <f>IF(GL_Paste!$B14804="","",N(GL_Paste!$H14804)-N(GL_Paste!$G14804))</f>
        <v/>
      </c>
      <c r="B14807" s="43">
        <f>IF(GL_Paste!$B14804="","",DATE(YEAR(GL_Paste!$E14804),MONTH(GL_Paste!$E14804),1))</f>
        <v/>
      </c>
      <c r="C14807">
        <f>IF(GL_Paste!$B14804="","",IF(TRIM(GL_Paste!$M14804)&lt;&gt;"",TRIM(GL_Paste!$M14804),IFERROR(MID(GL_Paste!$I14804,FIND("[",GL_Paste!$I14804)+1,FIND("]",GL_Paste!$I14804)-FIND("[",GL_Paste!$I14804)-1),"")))</f>
        <v/>
      </c>
      <c r="D14807">
        <f>IF(GL_Paste!$B14804="","",IFERROR(INDEX(DeptName,MATCH($C14807,DeptTag,0)),"UNALLOCATED"))</f>
        <v/>
      </c>
      <c r="E14807">
        <f>IF(GL_Paste!$B14804="","",IFERROR(INDEX(AcctCat,MATCH(GL_Paste!$B14804&amp;"",AcctCode,0)),"UNKNOWN"))</f>
        <v/>
      </c>
      <c r="F14807">
        <f>IF(GL_Paste!$B14804="","",IFERROR(INDEX(AcctSub,MATCH(GL_Paste!$B14804&amp;"",AcctCode,0)),"UNKNOWN"))</f>
        <v/>
      </c>
    </row>
    <row r="14808">
      <c r="A14808" s="40">
        <f>IF(GL_Paste!$B14805="","",N(GL_Paste!$H14805)-N(GL_Paste!$G14805))</f>
        <v/>
      </c>
      <c r="B14808" s="43">
        <f>IF(GL_Paste!$B14805="","",DATE(YEAR(GL_Paste!$E14805),MONTH(GL_Paste!$E14805),1))</f>
        <v/>
      </c>
      <c r="C14808">
        <f>IF(GL_Paste!$B14805="","",IF(TRIM(GL_Paste!$M14805)&lt;&gt;"",TRIM(GL_Paste!$M14805),IFERROR(MID(GL_Paste!$I14805,FIND("[",GL_Paste!$I14805)+1,FIND("]",GL_Paste!$I14805)-FIND("[",GL_Paste!$I14805)-1),"")))</f>
        <v/>
      </c>
      <c r="D14808">
        <f>IF(GL_Paste!$B14805="","",IFERROR(INDEX(DeptName,MATCH($C14808,DeptTag,0)),"UNALLOCATED"))</f>
        <v/>
      </c>
      <c r="E14808">
        <f>IF(GL_Paste!$B14805="","",IFERROR(INDEX(AcctCat,MATCH(GL_Paste!$B14805&amp;"",AcctCode,0)),"UNKNOWN"))</f>
        <v/>
      </c>
      <c r="F14808">
        <f>IF(GL_Paste!$B14805="","",IFERROR(INDEX(AcctSub,MATCH(GL_Paste!$B14805&amp;"",AcctCode,0)),"UNKNOWN"))</f>
        <v/>
      </c>
    </row>
    <row r="14809">
      <c r="A14809" s="40">
        <f>IF(GL_Paste!$B14806="","",N(GL_Paste!$H14806)-N(GL_Paste!$G14806))</f>
        <v/>
      </c>
      <c r="B14809" s="43">
        <f>IF(GL_Paste!$B14806="","",DATE(YEAR(GL_Paste!$E14806),MONTH(GL_Paste!$E14806),1))</f>
        <v/>
      </c>
      <c r="C14809">
        <f>IF(GL_Paste!$B14806="","",IF(TRIM(GL_Paste!$M14806)&lt;&gt;"",TRIM(GL_Paste!$M14806),IFERROR(MID(GL_Paste!$I14806,FIND("[",GL_Paste!$I14806)+1,FIND("]",GL_Paste!$I14806)-FIND("[",GL_Paste!$I14806)-1),"")))</f>
        <v/>
      </c>
      <c r="D14809">
        <f>IF(GL_Paste!$B14806="","",IFERROR(INDEX(DeptName,MATCH($C14809,DeptTag,0)),"UNALLOCATED"))</f>
        <v/>
      </c>
      <c r="E14809">
        <f>IF(GL_Paste!$B14806="","",IFERROR(INDEX(AcctCat,MATCH(GL_Paste!$B14806&amp;"",AcctCode,0)),"UNKNOWN"))</f>
        <v/>
      </c>
      <c r="F14809">
        <f>IF(GL_Paste!$B14806="","",IFERROR(INDEX(AcctSub,MATCH(GL_Paste!$B14806&amp;"",AcctCode,0)),"UNKNOWN"))</f>
        <v/>
      </c>
    </row>
    <row r="14810">
      <c r="A14810" s="40">
        <f>IF(GL_Paste!$B14807="","",N(GL_Paste!$H14807)-N(GL_Paste!$G14807))</f>
        <v/>
      </c>
      <c r="B14810" s="43">
        <f>IF(GL_Paste!$B14807="","",DATE(YEAR(GL_Paste!$E14807),MONTH(GL_Paste!$E14807),1))</f>
        <v/>
      </c>
      <c r="C14810">
        <f>IF(GL_Paste!$B14807="","",IF(TRIM(GL_Paste!$M14807)&lt;&gt;"",TRIM(GL_Paste!$M14807),IFERROR(MID(GL_Paste!$I14807,FIND("[",GL_Paste!$I14807)+1,FIND("]",GL_Paste!$I14807)-FIND("[",GL_Paste!$I14807)-1),"")))</f>
        <v/>
      </c>
      <c r="D14810">
        <f>IF(GL_Paste!$B14807="","",IFERROR(INDEX(DeptName,MATCH($C14810,DeptTag,0)),"UNALLOCATED"))</f>
        <v/>
      </c>
      <c r="E14810">
        <f>IF(GL_Paste!$B14807="","",IFERROR(INDEX(AcctCat,MATCH(GL_Paste!$B14807&amp;"",AcctCode,0)),"UNKNOWN"))</f>
        <v/>
      </c>
      <c r="F14810">
        <f>IF(GL_Paste!$B14807="","",IFERROR(INDEX(AcctSub,MATCH(GL_Paste!$B14807&amp;"",AcctCode,0)),"UNKNOWN"))</f>
        <v/>
      </c>
    </row>
    <row r="14811">
      <c r="A14811" s="40">
        <f>IF(GL_Paste!$B14808="","",N(GL_Paste!$H14808)-N(GL_Paste!$G14808))</f>
        <v/>
      </c>
      <c r="B14811" s="43">
        <f>IF(GL_Paste!$B14808="","",DATE(YEAR(GL_Paste!$E14808),MONTH(GL_Paste!$E14808),1))</f>
        <v/>
      </c>
      <c r="C14811">
        <f>IF(GL_Paste!$B14808="","",IF(TRIM(GL_Paste!$M14808)&lt;&gt;"",TRIM(GL_Paste!$M14808),IFERROR(MID(GL_Paste!$I14808,FIND("[",GL_Paste!$I14808)+1,FIND("]",GL_Paste!$I14808)-FIND("[",GL_Paste!$I14808)-1),"")))</f>
        <v/>
      </c>
      <c r="D14811">
        <f>IF(GL_Paste!$B14808="","",IFERROR(INDEX(DeptName,MATCH($C14811,DeptTag,0)),"UNALLOCATED"))</f>
        <v/>
      </c>
      <c r="E14811">
        <f>IF(GL_Paste!$B14808="","",IFERROR(INDEX(AcctCat,MATCH(GL_Paste!$B14808&amp;"",AcctCode,0)),"UNKNOWN"))</f>
        <v/>
      </c>
      <c r="F14811">
        <f>IF(GL_Paste!$B14808="","",IFERROR(INDEX(AcctSub,MATCH(GL_Paste!$B14808&amp;"",AcctCode,0)),"UNKNOWN"))</f>
        <v/>
      </c>
    </row>
    <row r="14812">
      <c r="A14812" s="40">
        <f>IF(GL_Paste!$B14809="","",N(GL_Paste!$H14809)-N(GL_Paste!$G14809))</f>
        <v/>
      </c>
      <c r="B14812" s="43">
        <f>IF(GL_Paste!$B14809="","",DATE(YEAR(GL_Paste!$E14809),MONTH(GL_Paste!$E14809),1))</f>
        <v/>
      </c>
      <c r="C14812">
        <f>IF(GL_Paste!$B14809="","",IF(TRIM(GL_Paste!$M14809)&lt;&gt;"",TRIM(GL_Paste!$M14809),IFERROR(MID(GL_Paste!$I14809,FIND("[",GL_Paste!$I14809)+1,FIND("]",GL_Paste!$I14809)-FIND("[",GL_Paste!$I14809)-1),"")))</f>
        <v/>
      </c>
      <c r="D14812">
        <f>IF(GL_Paste!$B14809="","",IFERROR(INDEX(DeptName,MATCH($C14812,DeptTag,0)),"UNALLOCATED"))</f>
        <v/>
      </c>
      <c r="E14812">
        <f>IF(GL_Paste!$B14809="","",IFERROR(INDEX(AcctCat,MATCH(GL_Paste!$B14809&amp;"",AcctCode,0)),"UNKNOWN"))</f>
        <v/>
      </c>
      <c r="F14812">
        <f>IF(GL_Paste!$B14809="","",IFERROR(INDEX(AcctSub,MATCH(GL_Paste!$B14809&amp;"",AcctCode,0)),"UNKNOWN"))</f>
        <v/>
      </c>
    </row>
    <row r="14813">
      <c r="A14813" s="40">
        <f>IF(GL_Paste!$B14810="","",N(GL_Paste!$H14810)-N(GL_Paste!$G14810))</f>
        <v/>
      </c>
      <c r="B14813" s="43">
        <f>IF(GL_Paste!$B14810="","",DATE(YEAR(GL_Paste!$E14810),MONTH(GL_Paste!$E14810),1))</f>
        <v/>
      </c>
      <c r="C14813">
        <f>IF(GL_Paste!$B14810="","",IF(TRIM(GL_Paste!$M14810)&lt;&gt;"",TRIM(GL_Paste!$M14810),IFERROR(MID(GL_Paste!$I14810,FIND("[",GL_Paste!$I14810)+1,FIND("]",GL_Paste!$I14810)-FIND("[",GL_Paste!$I14810)-1),"")))</f>
        <v/>
      </c>
      <c r="D14813">
        <f>IF(GL_Paste!$B14810="","",IFERROR(INDEX(DeptName,MATCH($C14813,DeptTag,0)),"UNALLOCATED"))</f>
        <v/>
      </c>
      <c r="E14813">
        <f>IF(GL_Paste!$B14810="","",IFERROR(INDEX(AcctCat,MATCH(GL_Paste!$B14810&amp;"",AcctCode,0)),"UNKNOWN"))</f>
        <v/>
      </c>
      <c r="F14813">
        <f>IF(GL_Paste!$B14810="","",IFERROR(INDEX(AcctSub,MATCH(GL_Paste!$B14810&amp;"",AcctCode,0)),"UNKNOWN"))</f>
        <v/>
      </c>
    </row>
    <row r="14814">
      <c r="A14814" s="40">
        <f>IF(GL_Paste!$B14811="","",N(GL_Paste!$H14811)-N(GL_Paste!$G14811))</f>
        <v/>
      </c>
      <c r="B14814" s="43">
        <f>IF(GL_Paste!$B14811="","",DATE(YEAR(GL_Paste!$E14811),MONTH(GL_Paste!$E14811),1))</f>
        <v/>
      </c>
      <c r="C14814">
        <f>IF(GL_Paste!$B14811="","",IF(TRIM(GL_Paste!$M14811)&lt;&gt;"",TRIM(GL_Paste!$M14811),IFERROR(MID(GL_Paste!$I14811,FIND("[",GL_Paste!$I14811)+1,FIND("]",GL_Paste!$I14811)-FIND("[",GL_Paste!$I14811)-1),"")))</f>
        <v/>
      </c>
      <c r="D14814">
        <f>IF(GL_Paste!$B14811="","",IFERROR(INDEX(DeptName,MATCH($C14814,DeptTag,0)),"UNALLOCATED"))</f>
        <v/>
      </c>
      <c r="E14814">
        <f>IF(GL_Paste!$B14811="","",IFERROR(INDEX(AcctCat,MATCH(GL_Paste!$B14811&amp;"",AcctCode,0)),"UNKNOWN"))</f>
        <v/>
      </c>
      <c r="F14814">
        <f>IF(GL_Paste!$B14811="","",IFERROR(INDEX(AcctSub,MATCH(GL_Paste!$B14811&amp;"",AcctCode,0)),"UNKNOWN"))</f>
        <v/>
      </c>
    </row>
    <row r="14815">
      <c r="A14815" s="40">
        <f>IF(GL_Paste!$B14812="","",N(GL_Paste!$H14812)-N(GL_Paste!$G14812))</f>
        <v/>
      </c>
      <c r="B14815" s="43">
        <f>IF(GL_Paste!$B14812="","",DATE(YEAR(GL_Paste!$E14812),MONTH(GL_Paste!$E14812),1))</f>
        <v/>
      </c>
      <c r="C14815">
        <f>IF(GL_Paste!$B14812="","",IF(TRIM(GL_Paste!$M14812)&lt;&gt;"",TRIM(GL_Paste!$M14812),IFERROR(MID(GL_Paste!$I14812,FIND("[",GL_Paste!$I14812)+1,FIND("]",GL_Paste!$I14812)-FIND("[",GL_Paste!$I14812)-1),"")))</f>
        <v/>
      </c>
      <c r="D14815">
        <f>IF(GL_Paste!$B14812="","",IFERROR(INDEX(DeptName,MATCH($C14815,DeptTag,0)),"UNALLOCATED"))</f>
        <v/>
      </c>
      <c r="E14815">
        <f>IF(GL_Paste!$B14812="","",IFERROR(INDEX(AcctCat,MATCH(GL_Paste!$B14812&amp;"",AcctCode,0)),"UNKNOWN"))</f>
        <v/>
      </c>
      <c r="F14815">
        <f>IF(GL_Paste!$B14812="","",IFERROR(INDEX(AcctSub,MATCH(GL_Paste!$B14812&amp;"",AcctCode,0)),"UNKNOWN"))</f>
        <v/>
      </c>
    </row>
    <row r="14816">
      <c r="A14816" s="40">
        <f>IF(GL_Paste!$B14813="","",N(GL_Paste!$H14813)-N(GL_Paste!$G14813))</f>
        <v/>
      </c>
      <c r="B14816" s="43">
        <f>IF(GL_Paste!$B14813="","",DATE(YEAR(GL_Paste!$E14813),MONTH(GL_Paste!$E14813),1))</f>
        <v/>
      </c>
      <c r="C14816">
        <f>IF(GL_Paste!$B14813="","",IF(TRIM(GL_Paste!$M14813)&lt;&gt;"",TRIM(GL_Paste!$M14813),IFERROR(MID(GL_Paste!$I14813,FIND("[",GL_Paste!$I14813)+1,FIND("]",GL_Paste!$I14813)-FIND("[",GL_Paste!$I14813)-1),"")))</f>
        <v/>
      </c>
      <c r="D14816">
        <f>IF(GL_Paste!$B14813="","",IFERROR(INDEX(DeptName,MATCH($C14816,DeptTag,0)),"UNALLOCATED"))</f>
        <v/>
      </c>
      <c r="E14816">
        <f>IF(GL_Paste!$B14813="","",IFERROR(INDEX(AcctCat,MATCH(GL_Paste!$B14813&amp;"",AcctCode,0)),"UNKNOWN"))</f>
        <v/>
      </c>
      <c r="F14816">
        <f>IF(GL_Paste!$B14813="","",IFERROR(INDEX(AcctSub,MATCH(GL_Paste!$B14813&amp;"",AcctCode,0)),"UNKNOWN"))</f>
        <v/>
      </c>
    </row>
    <row r="14817">
      <c r="A14817" s="40">
        <f>IF(GL_Paste!$B14814="","",N(GL_Paste!$H14814)-N(GL_Paste!$G14814))</f>
        <v/>
      </c>
      <c r="B14817" s="43">
        <f>IF(GL_Paste!$B14814="","",DATE(YEAR(GL_Paste!$E14814),MONTH(GL_Paste!$E14814),1))</f>
        <v/>
      </c>
      <c r="C14817">
        <f>IF(GL_Paste!$B14814="","",IF(TRIM(GL_Paste!$M14814)&lt;&gt;"",TRIM(GL_Paste!$M14814),IFERROR(MID(GL_Paste!$I14814,FIND("[",GL_Paste!$I14814)+1,FIND("]",GL_Paste!$I14814)-FIND("[",GL_Paste!$I14814)-1),"")))</f>
        <v/>
      </c>
      <c r="D14817">
        <f>IF(GL_Paste!$B14814="","",IFERROR(INDEX(DeptName,MATCH($C14817,DeptTag,0)),"UNALLOCATED"))</f>
        <v/>
      </c>
      <c r="E14817">
        <f>IF(GL_Paste!$B14814="","",IFERROR(INDEX(AcctCat,MATCH(GL_Paste!$B14814&amp;"",AcctCode,0)),"UNKNOWN"))</f>
        <v/>
      </c>
      <c r="F14817">
        <f>IF(GL_Paste!$B14814="","",IFERROR(INDEX(AcctSub,MATCH(GL_Paste!$B14814&amp;"",AcctCode,0)),"UNKNOWN"))</f>
        <v/>
      </c>
    </row>
    <row r="14818">
      <c r="A14818" s="40">
        <f>IF(GL_Paste!$B14815="","",N(GL_Paste!$H14815)-N(GL_Paste!$G14815))</f>
        <v/>
      </c>
      <c r="B14818" s="43">
        <f>IF(GL_Paste!$B14815="","",DATE(YEAR(GL_Paste!$E14815),MONTH(GL_Paste!$E14815),1))</f>
        <v/>
      </c>
      <c r="C14818">
        <f>IF(GL_Paste!$B14815="","",IF(TRIM(GL_Paste!$M14815)&lt;&gt;"",TRIM(GL_Paste!$M14815),IFERROR(MID(GL_Paste!$I14815,FIND("[",GL_Paste!$I14815)+1,FIND("]",GL_Paste!$I14815)-FIND("[",GL_Paste!$I14815)-1),"")))</f>
        <v/>
      </c>
      <c r="D14818">
        <f>IF(GL_Paste!$B14815="","",IFERROR(INDEX(DeptName,MATCH($C14818,DeptTag,0)),"UNALLOCATED"))</f>
        <v/>
      </c>
      <c r="E14818">
        <f>IF(GL_Paste!$B14815="","",IFERROR(INDEX(AcctCat,MATCH(GL_Paste!$B14815&amp;"",AcctCode,0)),"UNKNOWN"))</f>
        <v/>
      </c>
      <c r="F14818">
        <f>IF(GL_Paste!$B14815="","",IFERROR(INDEX(AcctSub,MATCH(GL_Paste!$B14815&amp;"",AcctCode,0)),"UNKNOWN"))</f>
        <v/>
      </c>
    </row>
    <row r="14819">
      <c r="A14819" s="40">
        <f>IF(GL_Paste!$B14816="","",N(GL_Paste!$H14816)-N(GL_Paste!$G14816))</f>
        <v/>
      </c>
      <c r="B14819" s="43">
        <f>IF(GL_Paste!$B14816="","",DATE(YEAR(GL_Paste!$E14816),MONTH(GL_Paste!$E14816),1))</f>
        <v/>
      </c>
      <c r="C14819">
        <f>IF(GL_Paste!$B14816="","",IF(TRIM(GL_Paste!$M14816)&lt;&gt;"",TRIM(GL_Paste!$M14816),IFERROR(MID(GL_Paste!$I14816,FIND("[",GL_Paste!$I14816)+1,FIND("]",GL_Paste!$I14816)-FIND("[",GL_Paste!$I14816)-1),"")))</f>
        <v/>
      </c>
      <c r="D14819">
        <f>IF(GL_Paste!$B14816="","",IFERROR(INDEX(DeptName,MATCH($C14819,DeptTag,0)),"UNALLOCATED"))</f>
        <v/>
      </c>
      <c r="E14819">
        <f>IF(GL_Paste!$B14816="","",IFERROR(INDEX(AcctCat,MATCH(GL_Paste!$B14816&amp;"",AcctCode,0)),"UNKNOWN"))</f>
        <v/>
      </c>
      <c r="F14819">
        <f>IF(GL_Paste!$B14816="","",IFERROR(INDEX(AcctSub,MATCH(GL_Paste!$B14816&amp;"",AcctCode,0)),"UNKNOWN"))</f>
        <v/>
      </c>
    </row>
    <row r="14820">
      <c r="A14820" s="40">
        <f>IF(GL_Paste!$B14817="","",N(GL_Paste!$H14817)-N(GL_Paste!$G14817))</f>
        <v/>
      </c>
      <c r="B14820" s="43">
        <f>IF(GL_Paste!$B14817="","",DATE(YEAR(GL_Paste!$E14817),MONTH(GL_Paste!$E14817),1))</f>
        <v/>
      </c>
      <c r="C14820">
        <f>IF(GL_Paste!$B14817="","",IF(TRIM(GL_Paste!$M14817)&lt;&gt;"",TRIM(GL_Paste!$M14817),IFERROR(MID(GL_Paste!$I14817,FIND("[",GL_Paste!$I14817)+1,FIND("]",GL_Paste!$I14817)-FIND("[",GL_Paste!$I14817)-1),"")))</f>
        <v/>
      </c>
      <c r="D14820">
        <f>IF(GL_Paste!$B14817="","",IFERROR(INDEX(DeptName,MATCH($C14820,DeptTag,0)),"UNALLOCATED"))</f>
        <v/>
      </c>
      <c r="E14820">
        <f>IF(GL_Paste!$B14817="","",IFERROR(INDEX(AcctCat,MATCH(GL_Paste!$B14817&amp;"",AcctCode,0)),"UNKNOWN"))</f>
        <v/>
      </c>
      <c r="F14820">
        <f>IF(GL_Paste!$B14817="","",IFERROR(INDEX(AcctSub,MATCH(GL_Paste!$B14817&amp;"",AcctCode,0)),"UNKNOWN"))</f>
        <v/>
      </c>
    </row>
    <row r="14821">
      <c r="A14821" s="40">
        <f>IF(GL_Paste!$B14818="","",N(GL_Paste!$H14818)-N(GL_Paste!$G14818))</f>
        <v/>
      </c>
      <c r="B14821" s="43">
        <f>IF(GL_Paste!$B14818="","",DATE(YEAR(GL_Paste!$E14818),MONTH(GL_Paste!$E14818),1))</f>
        <v/>
      </c>
      <c r="C14821">
        <f>IF(GL_Paste!$B14818="","",IF(TRIM(GL_Paste!$M14818)&lt;&gt;"",TRIM(GL_Paste!$M14818),IFERROR(MID(GL_Paste!$I14818,FIND("[",GL_Paste!$I14818)+1,FIND("]",GL_Paste!$I14818)-FIND("[",GL_Paste!$I14818)-1),"")))</f>
        <v/>
      </c>
      <c r="D14821">
        <f>IF(GL_Paste!$B14818="","",IFERROR(INDEX(DeptName,MATCH($C14821,DeptTag,0)),"UNALLOCATED"))</f>
        <v/>
      </c>
      <c r="E14821">
        <f>IF(GL_Paste!$B14818="","",IFERROR(INDEX(AcctCat,MATCH(GL_Paste!$B14818&amp;"",AcctCode,0)),"UNKNOWN"))</f>
        <v/>
      </c>
      <c r="F14821">
        <f>IF(GL_Paste!$B14818="","",IFERROR(INDEX(AcctSub,MATCH(GL_Paste!$B14818&amp;"",AcctCode,0)),"UNKNOWN"))</f>
        <v/>
      </c>
    </row>
    <row r="14822">
      <c r="A14822" s="40">
        <f>IF(GL_Paste!$B14819="","",N(GL_Paste!$H14819)-N(GL_Paste!$G14819))</f>
        <v/>
      </c>
      <c r="B14822" s="43">
        <f>IF(GL_Paste!$B14819="","",DATE(YEAR(GL_Paste!$E14819),MONTH(GL_Paste!$E14819),1))</f>
        <v/>
      </c>
      <c r="C14822">
        <f>IF(GL_Paste!$B14819="","",IF(TRIM(GL_Paste!$M14819)&lt;&gt;"",TRIM(GL_Paste!$M14819),IFERROR(MID(GL_Paste!$I14819,FIND("[",GL_Paste!$I14819)+1,FIND("]",GL_Paste!$I14819)-FIND("[",GL_Paste!$I14819)-1),"")))</f>
        <v/>
      </c>
      <c r="D14822">
        <f>IF(GL_Paste!$B14819="","",IFERROR(INDEX(DeptName,MATCH($C14822,DeptTag,0)),"UNALLOCATED"))</f>
        <v/>
      </c>
      <c r="E14822">
        <f>IF(GL_Paste!$B14819="","",IFERROR(INDEX(AcctCat,MATCH(GL_Paste!$B14819&amp;"",AcctCode,0)),"UNKNOWN"))</f>
        <v/>
      </c>
      <c r="F14822">
        <f>IF(GL_Paste!$B14819="","",IFERROR(INDEX(AcctSub,MATCH(GL_Paste!$B14819&amp;"",AcctCode,0)),"UNKNOWN"))</f>
        <v/>
      </c>
    </row>
    <row r="14823">
      <c r="A14823" s="40">
        <f>IF(GL_Paste!$B14820="","",N(GL_Paste!$H14820)-N(GL_Paste!$G14820))</f>
        <v/>
      </c>
      <c r="B14823" s="43">
        <f>IF(GL_Paste!$B14820="","",DATE(YEAR(GL_Paste!$E14820),MONTH(GL_Paste!$E14820),1))</f>
        <v/>
      </c>
      <c r="C14823">
        <f>IF(GL_Paste!$B14820="","",IF(TRIM(GL_Paste!$M14820)&lt;&gt;"",TRIM(GL_Paste!$M14820),IFERROR(MID(GL_Paste!$I14820,FIND("[",GL_Paste!$I14820)+1,FIND("]",GL_Paste!$I14820)-FIND("[",GL_Paste!$I14820)-1),"")))</f>
        <v/>
      </c>
      <c r="D14823">
        <f>IF(GL_Paste!$B14820="","",IFERROR(INDEX(DeptName,MATCH($C14823,DeptTag,0)),"UNALLOCATED"))</f>
        <v/>
      </c>
      <c r="E14823">
        <f>IF(GL_Paste!$B14820="","",IFERROR(INDEX(AcctCat,MATCH(GL_Paste!$B14820&amp;"",AcctCode,0)),"UNKNOWN"))</f>
        <v/>
      </c>
      <c r="F14823">
        <f>IF(GL_Paste!$B14820="","",IFERROR(INDEX(AcctSub,MATCH(GL_Paste!$B14820&amp;"",AcctCode,0)),"UNKNOWN"))</f>
        <v/>
      </c>
    </row>
    <row r="14824">
      <c r="A14824" s="40">
        <f>IF(GL_Paste!$B14821="","",N(GL_Paste!$H14821)-N(GL_Paste!$G14821))</f>
        <v/>
      </c>
      <c r="B14824" s="43">
        <f>IF(GL_Paste!$B14821="","",DATE(YEAR(GL_Paste!$E14821),MONTH(GL_Paste!$E14821),1))</f>
        <v/>
      </c>
      <c r="C14824">
        <f>IF(GL_Paste!$B14821="","",IF(TRIM(GL_Paste!$M14821)&lt;&gt;"",TRIM(GL_Paste!$M14821),IFERROR(MID(GL_Paste!$I14821,FIND("[",GL_Paste!$I14821)+1,FIND("]",GL_Paste!$I14821)-FIND("[",GL_Paste!$I14821)-1),"")))</f>
        <v/>
      </c>
      <c r="D14824">
        <f>IF(GL_Paste!$B14821="","",IFERROR(INDEX(DeptName,MATCH($C14824,DeptTag,0)),"UNALLOCATED"))</f>
        <v/>
      </c>
      <c r="E14824">
        <f>IF(GL_Paste!$B14821="","",IFERROR(INDEX(AcctCat,MATCH(GL_Paste!$B14821&amp;"",AcctCode,0)),"UNKNOWN"))</f>
        <v/>
      </c>
      <c r="F14824">
        <f>IF(GL_Paste!$B14821="","",IFERROR(INDEX(AcctSub,MATCH(GL_Paste!$B14821&amp;"",AcctCode,0)),"UNKNOWN"))</f>
        <v/>
      </c>
    </row>
    <row r="14825">
      <c r="A14825" s="40">
        <f>IF(GL_Paste!$B14822="","",N(GL_Paste!$H14822)-N(GL_Paste!$G14822))</f>
        <v/>
      </c>
      <c r="B14825" s="43">
        <f>IF(GL_Paste!$B14822="","",DATE(YEAR(GL_Paste!$E14822),MONTH(GL_Paste!$E14822),1))</f>
        <v/>
      </c>
      <c r="C14825">
        <f>IF(GL_Paste!$B14822="","",IF(TRIM(GL_Paste!$M14822)&lt;&gt;"",TRIM(GL_Paste!$M14822),IFERROR(MID(GL_Paste!$I14822,FIND("[",GL_Paste!$I14822)+1,FIND("]",GL_Paste!$I14822)-FIND("[",GL_Paste!$I14822)-1),"")))</f>
        <v/>
      </c>
      <c r="D14825">
        <f>IF(GL_Paste!$B14822="","",IFERROR(INDEX(DeptName,MATCH($C14825,DeptTag,0)),"UNALLOCATED"))</f>
        <v/>
      </c>
      <c r="E14825">
        <f>IF(GL_Paste!$B14822="","",IFERROR(INDEX(AcctCat,MATCH(GL_Paste!$B14822&amp;"",AcctCode,0)),"UNKNOWN"))</f>
        <v/>
      </c>
      <c r="F14825">
        <f>IF(GL_Paste!$B14822="","",IFERROR(INDEX(AcctSub,MATCH(GL_Paste!$B14822&amp;"",AcctCode,0)),"UNKNOWN"))</f>
        <v/>
      </c>
    </row>
    <row r="14826">
      <c r="A14826" s="40">
        <f>IF(GL_Paste!$B14823="","",N(GL_Paste!$H14823)-N(GL_Paste!$G14823))</f>
        <v/>
      </c>
      <c r="B14826" s="43">
        <f>IF(GL_Paste!$B14823="","",DATE(YEAR(GL_Paste!$E14823),MONTH(GL_Paste!$E14823),1))</f>
        <v/>
      </c>
      <c r="C14826">
        <f>IF(GL_Paste!$B14823="","",IF(TRIM(GL_Paste!$M14823)&lt;&gt;"",TRIM(GL_Paste!$M14823),IFERROR(MID(GL_Paste!$I14823,FIND("[",GL_Paste!$I14823)+1,FIND("]",GL_Paste!$I14823)-FIND("[",GL_Paste!$I14823)-1),"")))</f>
        <v/>
      </c>
      <c r="D14826">
        <f>IF(GL_Paste!$B14823="","",IFERROR(INDEX(DeptName,MATCH($C14826,DeptTag,0)),"UNALLOCATED"))</f>
        <v/>
      </c>
      <c r="E14826">
        <f>IF(GL_Paste!$B14823="","",IFERROR(INDEX(AcctCat,MATCH(GL_Paste!$B14823&amp;"",AcctCode,0)),"UNKNOWN"))</f>
        <v/>
      </c>
      <c r="F14826">
        <f>IF(GL_Paste!$B14823="","",IFERROR(INDEX(AcctSub,MATCH(GL_Paste!$B14823&amp;"",AcctCode,0)),"UNKNOWN"))</f>
        <v/>
      </c>
    </row>
    <row r="14827">
      <c r="A14827" s="40">
        <f>IF(GL_Paste!$B14824="","",N(GL_Paste!$H14824)-N(GL_Paste!$G14824))</f>
        <v/>
      </c>
      <c r="B14827" s="43">
        <f>IF(GL_Paste!$B14824="","",DATE(YEAR(GL_Paste!$E14824),MONTH(GL_Paste!$E14824),1))</f>
        <v/>
      </c>
      <c r="C14827">
        <f>IF(GL_Paste!$B14824="","",IF(TRIM(GL_Paste!$M14824)&lt;&gt;"",TRIM(GL_Paste!$M14824),IFERROR(MID(GL_Paste!$I14824,FIND("[",GL_Paste!$I14824)+1,FIND("]",GL_Paste!$I14824)-FIND("[",GL_Paste!$I14824)-1),"")))</f>
        <v/>
      </c>
      <c r="D14827">
        <f>IF(GL_Paste!$B14824="","",IFERROR(INDEX(DeptName,MATCH($C14827,DeptTag,0)),"UNALLOCATED"))</f>
        <v/>
      </c>
      <c r="E14827">
        <f>IF(GL_Paste!$B14824="","",IFERROR(INDEX(AcctCat,MATCH(GL_Paste!$B14824&amp;"",AcctCode,0)),"UNKNOWN"))</f>
        <v/>
      </c>
      <c r="F14827">
        <f>IF(GL_Paste!$B14824="","",IFERROR(INDEX(AcctSub,MATCH(GL_Paste!$B14824&amp;"",AcctCode,0)),"UNKNOWN"))</f>
        <v/>
      </c>
    </row>
    <row r="14828">
      <c r="A14828" s="40">
        <f>IF(GL_Paste!$B14825="","",N(GL_Paste!$H14825)-N(GL_Paste!$G14825))</f>
        <v/>
      </c>
      <c r="B14828" s="43">
        <f>IF(GL_Paste!$B14825="","",DATE(YEAR(GL_Paste!$E14825),MONTH(GL_Paste!$E14825),1))</f>
        <v/>
      </c>
      <c r="C14828">
        <f>IF(GL_Paste!$B14825="","",IF(TRIM(GL_Paste!$M14825)&lt;&gt;"",TRIM(GL_Paste!$M14825),IFERROR(MID(GL_Paste!$I14825,FIND("[",GL_Paste!$I14825)+1,FIND("]",GL_Paste!$I14825)-FIND("[",GL_Paste!$I14825)-1),"")))</f>
        <v/>
      </c>
      <c r="D14828">
        <f>IF(GL_Paste!$B14825="","",IFERROR(INDEX(DeptName,MATCH($C14828,DeptTag,0)),"UNALLOCATED"))</f>
        <v/>
      </c>
      <c r="E14828">
        <f>IF(GL_Paste!$B14825="","",IFERROR(INDEX(AcctCat,MATCH(GL_Paste!$B14825&amp;"",AcctCode,0)),"UNKNOWN"))</f>
        <v/>
      </c>
      <c r="F14828">
        <f>IF(GL_Paste!$B14825="","",IFERROR(INDEX(AcctSub,MATCH(GL_Paste!$B14825&amp;"",AcctCode,0)),"UNKNOWN"))</f>
        <v/>
      </c>
    </row>
    <row r="14829">
      <c r="A14829" s="40">
        <f>IF(GL_Paste!$B14826="","",N(GL_Paste!$H14826)-N(GL_Paste!$G14826))</f>
        <v/>
      </c>
      <c r="B14829" s="43">
        <f>IF(GL_Paste!$B14826="","",DATE(YEAR(GL_Paste!$E14826),MONTH(GL_Paste!$E14826),1))</f>
        <v/>
      </c>
      <c r="C14829">
        <f>IF(GL_Paste!$B14826="","",IF(TRIM(GL_Paste!$M14826)&lt;&gt;"",TRIM(GL_Paste!$M14826),IFERROR(MID(GL_Paste!$I14826,FIND("[",GL_Paste!$I14826)+1,FIND("]",GL_Paste!$I14826)-FIND("[",GL_Paste!$I14826)-1),"")))</f>
        <v/>
      </c>
      <c r="D14829">
        <f>IF(GL_Paste!$B14826="","",IFERROR(INDEX(DeptName,MATCH($C14829,DeptTag,0)),"UNALLOCATED"))</f>
        <v/>
      </c>
      <c r="E14829">
        <f>IF(GL_Paste!$B14826="","",IFERROR(INDEX(AcctCat,MATCH(GL_Paste!$B14826&amp;"",AcctCode,0)),"UNKNOWN"))</f>
        <v/>
      </c>
      <c r="F14829">
        <f>IF(GL_Paste!$B14826="","",IFERROR(INDEX(AcctSub,MATCH(GL_Paste!$B14826&amp;"",AcctCode,0)),"UNKNOWN"))</f>
        <v/>
      </c>
    </row>
    <row r="14830">
      <c r="A14830" s="40">
        <f>IF(GL_Paste!$B14827="","",N(GL_Paste!$H14827)-N(GL_Paste!$G14827))</f>
        <v/>
      </c>
      <c r="B14830" s="43">
        <f>IF(GL_Paste!$B14827="","",DATE(YEAR(GL_Paste!$E14827),MONTH(GL_Paste!$E14827),1))</f>
        <v/>
      </c>
      <c r="C14830">
        <f>IF(GL_Paste!$B14827="","",IF(TRIM(GL_Paste!$M14827)&lt;&gt;"",TRIM(GL_Paste!$M14827),IFERROR(MID(GL_Paste!$I14827,FIND("[",GL_Paste!$I14827)+1,FIND("]",GL_Paste!$I14827)-FIND("[",GL_Paste!$I14827)-1),"")))</f>
        <v/>
      </c>
      <c r="D14830">
        <f>IF(GL_Paste!$B14827="","",IFERROR(INDEX(DeptName,MATCH($C14830,DeptTag,0)),"UNALLOCATED"))</f>
        <v/>
      </c>
      <c r="E14830">
        <f>IF(GL_Paste!$B14827="","",IFERROR(INDEX(AcctCat,MATCH(GL_Paste!$B14827&amp;"",AcctCode,0)),"UNKNOWN"))</f>
        <v/>
      </c>
      <c r="F14830">
        <f>IF(GL_Paste!$B14827="","",IFERROR(INDEX(AcctSub,MATCH(GL_Paste!$B14827&amp;"",AcctCode,0)),"UNKNOWN"))</f>
        <v/>
      </c>
    </row>
    <row r="14831">
      <c r="A14831" s="40">
        <f>IF(GL_Paste!$B14828="","",N(GL_Paste!$H14828)-N(GL_Paste!$G14828))</f>
        <v/>
      </c>
      <c r="B14831" s="43">
        <f>IF(GL_Paste!$B14828="","",DATE(YEAR(GL_Paste!$E14828),MONTH(GL_Paste!$E14828),1))</f>
        <v/>
      </c>
      <c r="C14831">
        <f>IF(GL_Paste!$B14828="","",IF(TRIM(GL_Paste!$M14828)&lt;&gt;"",TRIM(GL_Paste!$M14828),IFERROR(MID(GL_Paste!$I14828,FIND("[",GL_Paste!$I14828)+1,FIND("]",GL_Paste!$I14828)-FIND("[",GL_Paste!$I14828)-1),"")))</f>
        <v/>
      </c>
      <c r="D14831">
        <f>IF(GL_Paste!$B14828="","",IFERROR(INDEX(DeptName,MATCH($C14831,DeptTag,0)),"UNALLOCATED"))</f>
        <v/>
      </c>
      <c r="E14831">
        <f>IF(GL_Paste!$B14828="","",IFERROR(INDEX(AcctCat,MATCH(GL_Paste!$B14828&amp;"",AcctCode,0)),"UNKNOWN"))</f>
        <v/>
      </c>
      <c r="F14831">
        <f>IF(GL_Paste!$B14828="","",IFERROR(INDEX(AcctSub,MATCH(GL_Paste!$B14828&amp;"",AcctCode,0)),"UNKNOWN"))</f>
        <v/>
      </c>
    </row>
    <row r="14832">
      <c r="A14832" s="40">
        <f>IF(GL_Paste!$B14829="","",N(GL_Paste!$H14829)-N(GL_Paste!$G14829))</f>
        <v/>
      </c>
      <c r="B14832" s="43">
        <f>IF(GL_Paste!$B14829="","",DATE(YEAR(GL_Paste!$E14829),MONTH(GL_Paste!$E14829),1))</f>
        <v/>
      </c>
      <c r="C14832">
        <f>IF(GL_Paste!$B14829="","",IF(TRIM(GL_Paste!$M14829)&lt;&gt;"",TRIM(GL_Paste!$M14829),IFERROR(MID(GL_Paste!$I14829,FIND("[",GL_Paste!$I14829)+1,FIND("]",GL_Paste!$I14829)-FIND("[",GL_Paste!$I14829)-1),"")))</f>
        <v/>
      </c>
      <c r="D14832">
        <f>IF(GL_Paste!$B14829="","",IFERROR(INDEX(DeptName,MATCH($C14832,DeptTag,0)),"UNALLOCATED"))</f>
        <v/>
      </c>
      <c r="E14832">
        <f>IF(GL_Paste!$B14829="","",IFERROR(INDEX(AcctCat,MATCH(GL_Paste!$B14829&amp;"",AcctCode,0)),"UNKNOWN"))</f>
        <v/>
      </c>
      <c r="F14832">
        <f>IF(GL_Paste!$B14829="","",IFERROR(INDEX(AcctSub,MATCH(GL_Paste!$B14829&amp;"",AcctCode,0)),"UNKNOWN"))</f>
        <v/>
      </c>
    </row>
    <row r="14833">
      <c r="A14833" s="40">
        <f>IF(GL_Paste!$B14830="","",N(GL_Paste!$H14830)-N(GL_Paste!$G14830))</f>
        <v/>
      </c>
      <c r="B14833" s="43">
        <f>IF(GL_Paste!$B14830="","",DATE(YEAR(GL_Paste!$E14830),MONTH(GL_Paste!$E14830),1))</f>
        <v/>
      </c>
      <c r="C14833">
        <f>IF(GL_Paste!$B14830="","",IF(TRIM(GL_Paste!$M14830)&lt;&gt;"",TRIM(GL_Paste!$M14830),IFERROR(MID(GL_Paste!$I14830,FIND("[",GL_Paste!$I14830)+1,FIND("]",GL_Paste!$I14830)-FIND("[",GL_Paste!$I14830)-1),"")))</f>
        <v/>
      </c>
      <c r="D14833">
        <f>IF(GL_Paste!$B14830="","",IFERROR(INDEX(DeptName,MATCH($C14833,DeptTag,0)),"UNALLOCATED"))</f>
        <v/>
      </c>
      <c r="E14833">
        <f>IF(GL_Paste!$B14830="","",IFERROR(INDEX(AcctCat,MATCH(GL_Paste!$B14830&amp;"",AcctCode,0)),"UNKNOWN"))</f>
        <v/>
      </c>
      <c r="F14833">
        <f>IF(GL_Paste!$B14830="","",IFERROR(INDEX(AcctSub,MATCH(GL_Paste!$B14830&amp;"",AcctCode,0)),"UNKNOWN"))</f>
        <v/>
      </c>
    </row>
    <row r="14834">
      <c r="A14834" s="40">
        <f>IF(GL_Paste!$B14831="","",N(GL_Paste!$H14831)-N(GL_Paste!$G14831))</f>
        <v/>
      </c>
      <c r="B14834" s="43">
        <f>IF(GL_Paste!$B14831="","",DATE(YEAR(GL_Paste!$E14831),MONTH(GL_Paste!$E14831),1))</f>
        <v/>
      </c>
      <c r="C14834">
        <f>IF(GL_Paste!$B14831="","",IF(TRIM(GL_Paste!$M14831)&lt;&gt;"",TRIM(GL_Paste!$M14831),IFERROR(MID(GL_Paste!$I14831,FIND("[",GL_Paste!$I14831)+1,FIND("]",GL_Paste!$I14831)-FIND("[",GL_Paste!$I14831)-1),"")))</f>
        <v/>
      </c>
      <c r="D14834">
        <f>IF(GL_Paste!$B14831="","",IFERROR(INDEX(DeptName,MATCH($C14834,DeptTag,0)),"UNALLOCATED"))</f>
        <v/>
      </c>
      <c r="E14834">
        <f>IF(GL_Paste!$B14831="","",IFERROR(INDEX(AcctCat,MATCH(GL_Paste!$B14831&amp;"",AcctCode,0)),"UNKNOWN"))</f>
        <v/>
      </c>
      <c r="F14834">
        <f>IF(GL_Paste!$B14831="","",IFERROR(INDEX(AcctSub,MATCH(GL_Paste!$B14831&amp;"",AcctCode,0)),"UNKNOWN"))</f>
        <v/>
      </c>
    </row>
    <row r="14835">
      <c r="A14835" s="40">
        <f>IF(GL_Paste!$B14832="","",N(GL_Paste!$H14832)-N(GL_Paste!$G14832))</f>
        <v/>
      </c>
      <c r="B14835" s="43">
        <f>IF(GL_Paste!$B14832="","",DATE(YEAR(GL_Paste!$E14832),MONTH(GL_Paste!$E14832),1))</f>
        <v/>
      </c>
      <c r="C14835">
        <f>IF(GL_Paste!$B14832="","",IF(TRIM(GL_Paste!$M14832)&lt;&gt;"",TRIM(GL_Paste!$M14832),IFERROR(MID(GL_Paste!$I14832,FIND("[",GL_Paste!$I14832)+1,FIND("]",GL_Paste!$I14832)-FIND("[",GL_Paste!$I14832)-1),"")))</f>
        <v/>
      </c>
      <c r="D14835">
        <f>IF(GL_Paste!$B14832="","",IFERROR(INDEX(DeptName,MATCH($C14835,DeptTag,0)),"UNALLOCATED"))</f>
        <v/>
      </c>
      <c r="E14835">
        <f>IF(GL_Paste!$B14832="","",IFERROR(INDEX(AcctCat,MATCH(GL_Paste!$B14832&amp;"",AcctCode,0)),"UNKNOWN"))</f>
        <v/>
      </c>
      <c r="F14835">
        <f>IF(GL_Paste!$B14832="","",IFERROR(INDEX(AcctSub,MATCH(GL_Paste!$B14832&amp;"",AcctCode,0)),"UNKNOWN"))</f>
        <v/>
      </c>
    </row>
    <row r="14836">
      <c r="A14836" s="40">
        <f>IF(GL_Paste!$B14833="","",N(GL_Paste!$H14833)-N(GL_Paste!$G14833))</f>
        <v/>
      </c>
      <c r="B14836" s="43">
        <f>IF(GL_Paste!$B14833="","",DATE(YEAR(GL_Paste!$E14833),MONTH(GL_Paste!$E14833),1))</f>
        <v/>
      </c>
      <c r="C14836">
        <f>IF(GL_Paste!$B14833="","",IF(TRIM(GL_Paste!$M14833)&lt;&gt;"",TRIM(GL_Paste!$M14833),IFERROR(MID(GL_Paste!$I14833,FIND("[",GL_Paste!$I14833)+1,FIND("]",GL_Paste!$I14833)-FIND("[",GL_Paste!$I14833)-1),"")))</f>
        <v/>
      </c>
      <c r="D14836">
        <f>IF(GL_Paste!$B14833="","",IFERROR(INDEX(DeptName,MATCH($C14836,DeptTag,0)),"UNALLOCATED"))</f>
        <v/>
      </c>
      <c r="E14836">
        <f>IF(GL_Paste!$B14833="","",IFERROR(INDEX(AcctCat,MATCH(GL_Paste!$B14833&amp;"",AcctCode,0)),"UNKNOWN"))</f>
        <v/>
      </c>
      <c r="F14836">
        <f>IF(GL_Paste!$B14833="","",IFERROR(INDEX(AcctSub,MATCH(GL_Paste!$B14833&amp;"",AcctCode,0)),"UNKNOWN"))</f>
        <v/>
      </c>
    </row>
    <row r="14837">
      <c r="A14837" s="40">
        <f>IF(GL_Paste!$B14834="","",N(GL_Paste!$H14834)-N(GL_Paste!$G14834))</f>
        <v/>
      </c>
      <c r="B14837" s="43">
        <f>IF(GL_Paste!$B14834="","",DATE(YEAR(GL_Paste!$E14834),MONTH(GL_Paste!$E14834),1))</f>
        <v/>
      </c>
      <c r="C14837">
        <f>IF(GL_Paste!$B14834="","",IF(TRIM(GL_Paste!$M14834)&lt;&gt;"",TRIM(GL_Paste!$M14834),IFERROR(MID(GL_Paste!$I14834,FIND("[",GL_Paste!$I14834)+1,FIND("]",GL_Paste!$I14834)-FIND("[",GL_Paste!$I14834)-1),"")))</f>
        <v/>
      </c>
      <c r="D14837">
        <f>IF(GL_Paste!$B14834="","",IFERROR(INDEX(DeptName,MATCH($C14837,DeptTag,0)),"UNALLOCATED"))</f>
        <v/>
      </c>
      <c r="E14837">
        <f>IF(GL_Paste!$B14834="","",IFERROR(INDEX(AcctCat,MATCH(GL_Paste!$B14834&amp;"",AcctCode,0)),"UNKNOWN"))</f>
        <v/>
      </c>
      <c r="F14837">
        <f>IF(GL_Paste!$B14834="","",IFERROR(INDEX(AcctSub,MATCH(GL_Paste!$B14834&amp;"",AcctCode,0)),"UNKNOWN"))</f>
        <v/>
      </c>
    </row>
    <row r="14838">
      <c r="A14838" s="40">
        <f>IF(GL_Paste!$B14835="","",N(GL_Paste!$H14835)-N(GL_Paste!$G14835))</f>
        <v/>
      </c>
      <c r="B14838" s="43">
        <f>IF(GL_Paste!$B14835="","",DATE(YEAR(GL_Paste!$E14835),MONTH(GL_Paste!$E14835),1))</f>
        <v/>
      </c>
      <c r="C14838">
        <f>IF(GL_Paste!$B14835="","",IF(TRIM(GL_Paste!$M14835)&lt;&gt;"",TRIM(GL_Paste!$M14835),IFERROR(MID(GL_Paste!$I14835,FIND("[",GL_Paste!$I14835)+1,FIND("]",GL_Paste!$I14835)-FIND("[",GL_Paste!$I14835)-1),"")))</f>
        <v/>
      </c>
      <c r="D14838">
        <f>IF(GL_Paste!$B14835="","",IFERROR(INDEX(DeptName,MATCH($C14838,DeptTag,0)),"UNALLOCATED"))</f>
        <v/>
      </c>
      <c r="E14838">
        <f>IF(GL_Paste!$B14835="","",IFERROR(INDEX(AcctCat,MATCH(GL_Paste!$B14835&amp;"",AcctCode,0)),"UNKNOWN"))</f>
        <v/>
      </c>
      <c r="F14838">
        <f>IF(GL_Paste!$B14835="","",IFERROR(INDEX(AcctSub,MATCH(GL_Paste!$B14835&amp;"",AcctCode,0)),"UNKNOWN"))</f>
        <v/>
      </c>
    </row>
    <row r="14839">
      <c r="A14839" s="40">
        <f>IF(GL_Paste!$B14836="","",N(GL_Paste!$H14836)-N(GL_Paste!$G14836))</f>
        <v/>
      </c>
      <c r="B14839" s="43">
        <f>IF(GL_Paste!$B14836="","",DATE(YEAR(GL_Paste!$E14836),MONTH(GL_Paste!$E14836),1))</f>
        <v/>
      </c>
      <c r="C14839">
        <f>IF(GL_Paste!$B14836="","",IF(TRIM(GL_Paste!$M14836)&lt;&gt;"",TRIM(GL_Paste!$M14836),IFERROR(MID(GL_Paste!$I14836,FIND("[",GL_Paste!$I14836)+1,FIND("]",GL_Paste!$I14836)-FIND("[",GL_Paste!$I14836)-1),"")))</f>
        <v/>
      </c>
      <c r="D14839">
        <f>IF(GL_Paste!$B14836="","",IFERROR(INDEX(DeptName,MATCH($C14839,DeptTag,0)),"UNALLOCATED"))</f>
        <v/>
      </c>
      <c r="E14839">
        <f>IF(GL_Paste!$B14836="","",IFERROR(INDEX(AcctCat,MATCH(GL_Paste!$B14836&amp;"",AcctCode,0)),"UNKNOWN"))</f>
        <v/>
      </c>
      <c r="F14839">
        <f>IF(GL_Paste!$B14836="","",IFERROR(INDEX(AcctSub,MATCH(GL_Paste!$B14836&amp;"",AcctCode,0)),"UNKNOWN"))</f>
        <v/>
      </c>
    </row>
    <row r="14840">
      <c r="A14840" s="40">
        <f>IF(GL_Paste!$B14837="","",N(GL_Paste!$H14837)-N(GL_Paste!$G14837))</f>
        <v/>
      </c>
      <c r="B14840" s="43">
        <f>IF(GL_Paste!$B14837="","",DATE(YEAR(GL_Paste!$E14837),MONTH(GL_Paste!$E14837),1))</f>
        <v/>
      </c>
      <c r="C14840">
        <f>IF(GL_Paste!$B14837="","",IF(TRIM(GL_Paste!$M14837)&lt;&gt;"",TRIM(GL_Paste!$M14837),IFERROR(MID(GL_Paste!$I14837,FIND("[",GL_Paste!$I14837)+1,FIND("]",GL_Paste!$I14837)-FIND("[",GL_Paste!$I14837)-1),"")))</f>
        <v/>
      </c>
      <c r="D14840">
        <f>IF(GL_Paste!$B14837="","",IFERROR(INDEX(DeptName,MATCH($C14840,DeptTag,0)),"UNALLOCATED"))</f>
        <v/>
      </c>
      <c r="E14840">
        <f>IF(GL_Paste!$B14837="","",IFERROR(INDEX(AcctCat,MATCH(GL_Paste!$B14837&amp;"",AcctCode,0)),"UNKNOWN"))</f>
        <v/>
      </c>
      <c r="F14840">
        <f>IF(GL_Paste!$B14837="","",IFERROR(INDEX(AcctSub,MATCH(GL_Paste!$B14837&amp;"",AcctCode,0)),"UNKNOWN"))</f>
        <v/>
      </c>
    </row>
    <row r="14841">
      <c r="A14841" s="40">
        <f>IF(GL_Paste!$B14838="","",N(GL_Paste!$H14838)-N(GL_Paste!$G14838))</f>
        <v/>
      </c>
      <c r="B14841" s="43">
        <f>IF(GL_Paste!$B14838="","",DATE(YEAR(GL_Paste!$E14838),MONTH(GL_Paste!$E14838),1))</f>
        <v/>
      </c>
      <c r="C14841">
        <f>IF(GL_Paste!$B14838="","",IF(TRIM(GL_Paste!$M14838)&lt;&gt;"",TRIM(GL_Paste!$M14838),IFERROR(MID(GL_Paste!$I14838,FIND("[",GL_Paste!$I14838)+1,FIND("]",GL_Paste!$I14838)-FIND("[",GL_Paste!$I14838)-1),"")))</f>
        <v/>
      </c>
      <c r="D14841">
        <f>IF(GL_Paste!$B14838="","",IFERROR(INDEX(DeptName,MATCH($C14841,DeptTag,0)),"UNALLOCATED"))</f>
        <v/>
      </c>
      <c r="E14841">
        <f>IF(GL_Paste!$B14838="","",IFERROR(INDEX(AcctCat,MATCH(GL_Paste!$B14838&amp;"",AcctCode,0)),"UNKNOWN"))</f>
        <v/>
      </c>
      <c r="F14841">
        <f>IF(GL_Paste!$B14838="","",IFERROR(INDEX(AcctSub,MATCH(GL_Paste!$B14838&amp;"",AcctCode,0)),"UNKNOWN"))</f>
        <v/>
      </c>
    </row>
    <row r="14842">
      <c r="A14842" s="40">
        <f>IF(GL_Paste!$B14839="","",N(GL_Paste!$H14839)-N(GL_Paste!$G14839))</f>
        <v/>
      </c>
      <c r="B14842" s="43">
        <f>IF(GL_Paste!$B14839="","",DATE(YEAR(GL_Paste!$E14839),MONTH(GL_Paste!$E14839),1))</f>
        <v/>
      </c>
      <c r="C14842">
        <f>IF(GL_Paste!$B14839="","",IF(TRIM(GL_Paste!$M14839)&lt;&gt;"",TRIM(GL_Paste!$M14839),IFERROR(MID(GL_Paste!$I14839,FIND("[",GL_Paste!$I14839)+1,FIND("]",GL_Paste!$I14839)-FIND("[",GL_Paste!$I14839)-1),"")))</f>
        <v/>
      </c>
      <c r="D14842">
        <f>IF(GL_Paste!$B14839="","",IFERROR(INDEX(DeptName,MATCH($C14842,DeptTag,0)),"UNALLOCATED"))</f>
        <v/>
      </c>
      <c r="E14842">
        <f>IF(GL_Paste!$B14839="","",IFERROR(INDEX(AcctCat,MATCH(GL_Paste!$B14839&amp;"",AcctCode,0)),"UNKNOWN"))</f>
        <v/>
      </c>
      <c r="F14842">
        <f>IF(GL_Paste!$B14839="","",IFERROR(INDEX(AcctSub,MATCH(GL_Paste!$B14839&amp;"",AcctCode,0)),"UNKNOWN"))</f>
        <v/>
      </c>
    </row>
    <row r="14843">
      <c r="A14843" s="40">
        <f>IF(GL_Paste!$B14840="","",N(GL_Paste!$H14840)-N(GL_Paste!$G14840))</f>
        <v/>
      </c>
      <c r="B14843" s="43">
        <f>IF(GL_Paste!$B14840="","",DATE(YEAR(GL_Paste!$E14840),MONTH(GL_Paste!$E14840),1))</f>
        <v/>
      </c>
      <c r="C14843">
        <f>IF(GL_Paste!$B14840="","",IF(TRIM(GL_Paste!$M14840)&lt;&gt;"",TRIM(GL_Paste!$M14840),IFERROR(MID(GL_Paste!$I14840,FIND("[",GL_Paste!$I14840)+1,FIND("]",GL_Paste!$I14840)-FIND("[",GL_Paste!$I14840)-1),"")))</f>
        <v/>
      </c>
      <c r="D14843">
        <f>IF(GL_Paste!$B14840="","",IFERROR(INDEX(DeptName,MATCH($C14843,DeptTag,0)),"UNALLOCATED"))</f>
        <v/>
      </c>
      <c r="E14843">
        <f>IF(GL_Paste!$B14840="","",IFERROR(INDEX(AcctCat,MATCH(GL_Paste!$B14840&amp;"",AcctCode,0)),"UNKNOWN"))</f>
        <v/>
      </c>
      <c r="F14843">
        <f>IF(GL_Paste!$B14840="","",IFERROR(INDEX(AcctSub,MATCH(GL_Paste!$B14840&amp;"",AcctCode,0)),"UNKNOWN"))</f>
        <v/>
      </c>
    </row>
    <row r="14844">
      <c r="A14844" s="40">
        <f>IF(GL_Paste!$B14841="","",N(GL_Paste!$H14841)-N(GL_Paste!$G14841))</f>
        <v/>
      </c>
      <c r="B14844" s="43">
        <f>IF(GL_Paste!$B14841="","",DATE(YEAR(GL_Paste!$E14841),MONTH(GL_Paste!$E14841),1))</f>
        <v/>
      </c>
      <c r="C14844">
        <f>IF(GL_Paste!$B14841="","",IF(TRIM(GL_Paste!$M14841)&lt;&gt;"",TRIM(GL_Paste!$M14841),IFERROR(MID(GL_Paste!$I14841,FIND("[",GL_Paste!$I14841)+1,FIND("]",GL_Paste!$I14841)-FIND("[",GL_Paste!$I14841)-1),"")))</f>
        <v/>
      </c>
      <c r="D14844">
        <f>IF(GL_Paste!$B14841="","",IFERROR(INDEX(DeptName,MATCH($C14844,DeptTag,0)),"UNALLOCATED"))</f>
        <v/>
      </c>
      <c r="E14844">
        <f>IF(GL_Paste!$B14841="","",IFERROR(INDEX(AcctCat,MATCH(GL_Paste!$B14841&amp;"",AcctCode,0)),"UNKNOWN"))</f>
        <v/>
      </c>
      <c r="F14844">
        <f>IF(GL_Paste!$B14841="","",IFERROR(INDEX(AcctSub,MATCH(GL_Paste!$B14841&amp;"",AcctCode,0)),"UNKNOWN"))</f>
        <v/>
      </c>
    </row>
    <row r="14845">
      <c r="A14845" s="40">
        <f>IF(GL_Paste!$B14842="","",N(GL_Paste!$H14842)-N(GL_Paste!$G14842))</f>
        <v/>
      </c>
      <c r="B14845" s="43">
        <f>IF(GL_Paste!$B14842="","",DATE(YEAR(GL_Paste!$E14842),MONTH(GL_Paste!$E14842),1))</f>
        <v/>
      </c>
      <c r="C14845">
        <f>IF(GL_Paste!$B14842="","",IF(TRIM(GL_Paste!$M14842)&lt;&gt;"",TRIM(GL_Paste!$M14842),IFERROR(MID(GL_Paste!$I14842,FIND("[",GL_Paste!$I14842)+1,FIND("]",GL_Paste!$I14842)-FIND("[",GL_Paste!$I14842)-1),"")))</f>
        <v/>
      </c>
      <c r="D14845">
        <f>IF(GL_Paste!$B14842="","",IFERROR(INDEX(DeptName,MATCH($C14845,DeptTag,0)),"UNALLOCATED"))</f>
        <v/>
      </c>
      <c r="E14845">
        <f>IF(GL_Paste!$B14842="","",IFERROR(INDEX(AcctCat,MATCH(GL_Paste!$B14842&amp;"",AcctCode,0)),"UNKNOWN"))</f>
        <v/>
      </c>
      <c r="F14845">
        <f>IF(GL_Paste!$B14842="","",IFERROR(INDEX(AcctSub,MATCH(GL_Paste!$B14842&amp;"",AcctCode,0)),"UNKNOWN"))</f>
        <v/>
      </c>
    </row>
    <row r="14846">
      <c r="A14846" s="40">
        <f>IF(GL_Paste!$B14843="","",N(GL_Paste!$H14843)-N(GL_Paste!$G14843))</f>
        <v/>
      </c>
      <c r="B14846" s="43">
        <f>IF(GL_Paste!$B14843="","",DATE(YEAR(GL_Paste!$E14843),MONTH(GL_Paste!$E14843),1))</f>
        <v/>
      </c>
      <c r="C14846">
        <f>IF(GL_Paste!$B14843="","",IF(TRIM(GL_Paste!$M14843)&lt;&gt;"",TRIM(GL_Paste!$M14843),IFERROR(MID(GL_Paste!$I14843,FIND("[",GL_Paste!$I14843)+1,FIND("]",GL_Paste!$I14843)-FIND("[",GL_Paste!$I14843)-1),"")))</f>
        <v/>
      </c>
      <c r="D14846">
        <f>IF(GL_Paste!$B14843="","",IFERROR(INDEX(DeptName,MATCH($C14846,DeptTag,0)),"UNALLOCATED"))</f>
        <v/>
      </c>
      <c r="E14846">
        <f>IF(GL_Paste!$B14843="","",IFERROR(INDEX(AcctCat,MATCH(GL_Paste!$B14843&amp;"",AcctCode,0)),"UNKNOWN"))</f>
        <v/>
      </c>
      <c r="F14846">
        <f>IF(GL_Paste!$B14843="","",IFERROR(INDEX(AcctSub,MATCH(GL_Paste!$B14843&amp;"",AcctCode,0)),"UNKNOWN"))</f>
        <v/>
      </c>
    </row>
    <row r="14847">
      <c r="A14847" s="40">
        <f>IF(GL_Paste!$B14844="","",N(GL_Paste!$H14844)-N(GL_Paste!$G14844))</f>
        <v/>
      </c>
      <c r="B14847" s="43">
        <f>IF(GL_Paste!$B14844="","",DATE(YEAR(GL_Paste!$E14844),MONTH(GL_Paste!$E14844),1))</f>
        <v/>
      </c>
      <c r="C14847">
        <f>IF(GL_Paste!$B14844="","",IF(TRIM(GL_Paste!$M14844)&lt;&gt;"",TRIM(GL_Paste!$M14844),IFERROR(MID(GL_Paste!$I14844,FIND("[",GL_Paste!$I14844)+1,FIND("]",GL_Paste!$I14844)-FIND("[",GL_Paste!$I14844)-1),"")))</f>
        <v/>
      </c>
      <c r="D14847">
        <f>IF(GL_Paste!$B14844="","",IFERROR(INDEX(DeptName,MATCH($C14847,DeptTag,0)),"UNALLOCATED"))</f>
        <v/>
      </c>
      <c r="E14847">
        <f>IF(GL_Paste!$B14844="","",IFERROR(INDEX(AcctCat,MATCH(GL_Paste!$B14844&amp;"",AcctCode,0)),"UNKNOWN"))</f>
        <v/>
      </c>
      <c r="F14847">
        <f>IF(GL_Paste!$B14844="","",IFERROR(INDEX(AcctSub,MATCH(GL_Paste!$B14844&amp;"",AcctCode,0)),"UNKNOWN"))</f>
        <v/>
      </c>
    </row>
    <row r="14848">
      <c r="A14848" s="40">
        <f>IF(GL_Paste!$B14845="","",N(GL_Paste!$H14845)-N(GL_Paste!$G14845))</f>
        <v/>
      </c>
      <c r="B14848" s="43">
        <f>IF(GL_Paste!$B14845="","",DATE(YEAR(GL_Paste!$E14845),MONTH(GL_Paste!$E14845),1))</f>
        <v/>
      </c>
      <c r="C14848">
        <f>IF(GL_Paste!$B14845="","",IF(TRIM(GL_Paste!$M14845)&lt;&gt;"",TRIM(GL_Paste!$M14845),IFERROR(MID(GL_Paste!$I14845,FIND("[",GL_Paste!$I14845)+1,FIND("]",GL_Paste!$I14845)-FIND("[",GL_Paste!$I14845)-1),"")))</f>
        <v/>
      </c>
      <c r="D14848">
        <f>IF(GL_Paste!$B14845="","",IFERROR(INDEX(DeptName,MATCH($C14848,DeptTag,0)),"UNALLOCATED"))</f>
        <v/>
      </c>
      <c r="E14848">
        <f>IF(GL_Paste!$B14845="","",IFERROR(INDEX(AcctCat,MATCH(GL_Paste!$B14845&amp;"",AcctCode,0)),"UNKNOWN"))</f>
        <v/>
      </c>
      <c r="F14848">
        <f>IF(GL_Paste!$B14845="","",IFERROR(INDEX(AcctSub,MATCH(GL_Paste!$B14845&amp;"",AcctCode,0)),"UNKNOWN"))</f>
        <v/>
      </c>
    </row>
    <row r="14849">
      <c r="A14849" s="40">
        <f>IF(GL_Paste!$B14846="","",N(GL_Paste!$H14846)-N(GL_Paste!$G14846))</f>
        <v/>
      </c>
      <c r="B14849" s="43">
        <f>IF(GL_Paste!$B14846="","",DATE(YEAR(GL_Paste!$E14846),MONTH(GL_Paste!$E14846),1))</f>
        <v/>
      </c>
      <c r="C14849">
        <f>IF(GL_Paste!$B14846="","",IF(TRIM(GL_Paste!$M14846)&lt;&gt;"",TRIM(GL_Paste!$M14846),IFERROR(MID(GL_Paste!$I14846,FIND("[",GL_Paste!$I14846)+1,FIND("]",GL_Paste!$I14846)-FIND("[",GL_Paste!$I14846)-1),"")))</f>
        <v/>
      </c>
      <c r="D14849">
        <f>IF(GL_Paste!$B14846="","",IFERROR(INDEX(DeptName,MATCH($C14849,DeptTag,0)),"UNALLOCATED"))</f>
        <v/>
      </c>
      <c r="E14849">
        <f>IF(GL_Paste!$B14846="","",IFERROR(INDEX(AcctCat,MATCH(GL_Paste!$B14846&amp;"",AcctCode,0)),"UNKNOWN"))</f>
        <v/>
      </c>
      <c r="F14849">
        <f>IF(GL_Paste!$B14846="","",IFERROR(INDEX(AcctSub,MATCH(GL_Paste!$B14846&amp;"",AcctCode,0)),"UNKNOWN"))</f>
        <v/>
      </c>
    </row>
    <row r="14850">
      <c r="A14850" s="40">
        <f>IF(GL_Paste!$B14847="","",N(GL_Paste!$H14847)-N(GL_Paste!$G14847))</f>
        <v/>
      </c>
      <c r="B14850" s="43">
        <f>IF(GL_Paste!$B14847="","",DATE(YEAR(GL_Paste!$E14847),MONTH(GL_Paste!$E14847),1))</f>
        <v/>
      </c>
      <c r="C14850">
        <f>IF(GL_Paste!$B14847="","",IF(TRIM(GL_Paste!$M14847)&lt;&gt;"",TRIM(GL_Paste!$M14847),IFERROR(MID(GL_Paste!$I14847,FIND("[",GL_Paste!$I14847)+1,FIND("]",GL_Paste!$I14847)-FIND("[",GL_Paste!$I14847)-1),"")))</f>
        <v/>
      </c>
      <c r="D14850">
        <f>IF(GL_Paste!$B14847="","",IFERROR(INDEX(DeptName,MATCH($C14850,DeptTag,0)),"UNALLOCATED"))</f>
        <v/>
      </c>
      <c r="E14850">
        <f>IF(GL_Paste!$B14847="","",IFERROR(INDEX(AcctCat,MATCH(GL_Paste!$B14847&amp;"",AcctCode,0)),"UNKNOWN"))</f>
        <v/>
      </c>
      <c r="F14850">
        <f>IF(GL_Paste!$B14847="","",IFERROR(INDEX(AcctSub,MATCH(GL_Paste!$B14847&amp;"",AcctCode,0)),"UNKNOWN"))</f>
        <v/>
      </c>
    </row>
    <row r="14851">
      <c r="A14851" s="40">
        <f>IF(GL_Paste!$B14848="","",N(GL_Paste!$H14848)-N(GL_Paste!$G14848))</f>
        <v/>
      </c>
      <c r="B14851" s="43">
        <f>IF(GL_Paste!$B14848="","",DATE(YEAR(GL_Paste!$E14848),MONTH(GL_Paste!$E14848),1))</f>
        <v/>
      </c>
      <c r="C14851">
        <f>IF(GL_Paste!$B14848="","",IF(TRIM(GL_Paste!$M14848)&lt;&gt;"",TRIM(GL_Paste!$M14848),IFERROR(MID(GL_Paste!$I14848,FIND("[",GL_Paste!$I14848)+1,FIND("]",GL_Paste!$I14848)-FIND("[",GL_Paste!$I14848)-1),"")))</f>
        <v/>
      </c>
      <c r="D14851">
        <f>IF(GL_Paste!$B14848="","",IFERROR(INDEX(DeptName,MATCH($C14851,DeptTag,0)),"UNALLOCATED"))</f>
        <v/>
      </c>
      <c r="E14851">
        <f>IF(GL_Paste!$B14848="","",IFERROR(INDEX(AcctCat,MATCH(GL_Paste!$B14848&amp;"",AcctCode,0)),"UNKNOWN"))</f>
        <v/>
      </c>
      <c r="F14851">
        <f>IF(GL_Paste!$B14848="","",IFERROR(INDEX(AcctSub,MATCH(GL_Paste!$B14848&amp;"",AcctCode,0)),"UNKNOWN"))</f>
        <v/>
      </c>
    </row>
    <row r="14852">
      <c r="A14852" s="40">
        <f>IF(GL_Paste!$B14849="","",N(GL_Paste!$H14849)-N(GL_Paste!$G14849))</f>
        <v/>
      </c>
      <c r="B14852" s="43">
        <f>IF(GL_Paste!$B14849="","",DATE(YEAR(GL_Paste!$E14849),MONTH(GL_Paste!$E14849),1))</f>
        <v/>
      </c>
      <c r="C14852">
        <f>IF(GL_Paste!$B14849="","",IF(TRIM(GL_Paste!$M14849)&lt;&gt;"",TRIM(GL_Paste!$M14849),IFERROR(MID(GL_Paste!$I14849,FIND("[",GL_Paste!$I14849)+1,FIND("]",GL_Paste!$I14849)-FIND("[",GL_Paste!$I14849)-1),"")))</f>
        <v/>
      </c>
      <c r="D14852">
        <f>IF(GL_Paste!$B14849="","",IFERROR(INDEX(DeptName,MATCH($C14852,DeptTag,0)),"UNALLOCATED"))</f>
        <v/>
      </c>
      <c r="E14852">
        <f>IF(GL_Paste!$B14849="","",IFERROR(INDEX(AcctCat,MATCH(GL_Paste!$B14849&amp;"",AcctCode,0)),"UNKNOWN"))</f>
        <v/>
      </c>
      <c r="F14852">
        <f>IF(GL_Paste!$B14849="","",IFERROR(INDEX(AcctSub,MATCH(GL_Paste!$B14849&amp;"",AcctCode,0)),"UNKNOWN"))</f>
        <v/>
      </c>
    </row>
    <row r="14853">
      <c r="A14853" s="40">
        <f>IF(GL_Paste!$B14850="","",N(GL_Paste!$H14850)-N(GL_Paste!$G14850))</f>
        <v/>
      </c>
      <c r="B14853" s="43">
        <f>IF(GL_Paste!$B14850="","",DATE(YEAR(GL_Paste!$E14850),MONTH(GL_Paste!$E14850),1))</f>
        <v/>
      </c>
      <c r="C14853">
        <f>IF(GL_Paste!$B14850="","",IF(TRIM(GL_Paste!$M14850)&lt;&gt;"",TRIM(GL_Paste!$M14850),IFERROR(MID(GL_Paste!$I14850,FIND("[",GL_Paste!$I14850)+1,FIND("]",GL_Paste!$I14850)-FIND("[",GL_Paste!$I14850)-1),"")))</f>
        <v/>
      </c>
      <c r="D14853">
        <f>IF(GL_Paste!$B14850="","",IFERROR(INDEX(DeptName,MATCH($C14853,DeptTag,0)),"UNALLOCATED"))</f>
        <v/>
      </c>
      <c r="E14853">
        <f>IF(GL_Paste!$B14850="","",IFERROR(INDEX(AcctCat,MATCH(GL_Paste!$B14850&amp;"",AcctCode,0)),"UNKNOWN"))</f>
        <v/>
      </c>
      <c r="F14853">
        <f>IF(GL_Paste!$B14850="","",IFERROR(INDEX(AcctSub,MATCH(GL_Paste!$B14850&amp;"",AcctCode,0)),"UNKNOWN"))</f>
        <v/>
      </c>
    </row>
    <row r="14854">
      <c r="A14854" s="40">
        <f>IF(GL_Paste!$B14851="","",N(GL_Paste!$H14851)-N(GL_Paste!$G14851))</f>
        <v/>
      </c>
      <c r="B14854" s="43">
        <f>IF(GL_Paste!$B14851="","",DATE(YEAR(GL_Paste!$E14851),MONTH(GL_Paste!$E14851),1))</f>
        <v/>
      </c>
      <c r="C14854">
        <f>IF(GL_Paste!$B14851="","",IF(TRIM(GL_Paste!$M14851)&lt;&gt;"",TRIM(GL_Paste!$M14851),IFERROR(MID(GL_Paste!$I14851,FIND("[",GL_Paste!$I14851)+1,FIND("]",GL_Paste!$I14851)-FIND("[",GL_Paste!$I14851)-1),"")))</f>
        <v/>
      </c>
      <c r="D14854">
        <f>IF(GL_Paste!$B14851="","",IFERROR(INDEX(DeptName,MATCH($C14854,DeptTag,0)),"UNALLOCATED"))</f>
        <v/>
      </c>
      <c r="E14854">
        <f>IF(GL_Paste!$B14851="","",IFERROR(INDEX(AcctCat,MATCH(GL_Paste!$B14851&amp;"",AcctCode,0)),"UNKNOWN"))</f>
        <v/>
      </c>
      <c r="F14854">
        <f>IF(GL_Paste!$B14851="","",IFERROR(INDEX(AcctSub,MATCH(GL_Paste!$B14851&amp;"",AcctCode,0)),"UNKNOWN"))</f>
        <v/>
      </c>
    </row>
    <row r="14855">
      <c r="A14855" s="40">
        <f>IF(GL_Paste!$B14852="","",N(GL_Paste!$H14852)-N(GL_Paste!$G14852))</f>
        <v/>
      </c>
      <c r="B14855" s="43">
        <f>IF(GL_Paste!$B14852="","",DATE(YEAR(GL_Paste!$E14852),MONTH(GL_Paste!$E14852),1))</f>
        <v/>
      </c>
      <c r="C14855">
        <f>IF(GL_Paste!$B14852="","",IF(TRIM(GL_Paste!$M14852)&lt;&gt;"",TRIM(GL_Paste!$M14852),IFERROR(MID(GL_Paste!$I14852,FIND("[",GL_Paste!$I14852)+1,FIND("]",GL_Paste!$I14852)-FIND("[",GL_Paste!$I14852)-1),"")))</f>
        <v/>
      </c>
      <c r="D14855">
        <f>IF(GL_Paste!$B14852="","",IFERROR(INDEX(DeptName,MATCH($C14855,DeptTag,0)),"UNALLOCATED"))</f>
        <v/>
      </c>
      <c r="E14855">
        <f>IF(GL_Paste!$B14852="","",IFERROR(INDEX(AcctCat,MATCH(GL_Paste!$B14852&amp;"",AcctCode,0)),"UNKNOWN"))</f>
        <v/>
      </c>
      <c r="F14855">
        <f>IF(GL_Paste!$B14852="","",IFERROR(INDEX(AcctSub,MATCH(GL_Paste!$B14852&amp;"",AcctCode,0)),"UNKNOWN"))</f>
        <v/>
      </c>
    </row>
    <row r="14856">
      <c r="A14856" s="40">
        <f>IF(GL_Paste!$B14853="","",N(GL_Paste!$H14853)-N(GL_Paste!$G14853))</f>
        <v/>
      </c>
      <c r="B14856" s="43">
        <f>IF(GL_Paste!$B14853="","",DATE(YEAR(GL_Paste!$E14853),MONTH(GL_Paste!$E14853),1))</f>
        <v/>
      </c>
      <c r="C14856">
        <f>IF(GL_Paste!$B14853="","",IF(TRIM(GL_Paste!$M14853)&lt;&gt;"",TRIM(GL_Paste!$M14853),IFERROR(MID(GL_Paste!$I14853,FIND("[",GL_Paste!$I14853)+1,FIND("]",GL_Paste!$I14853)-FIND("[",GL_Paste!$I14853)-1),"")))</f>
        <v/>
      </c>
      <c r="D14856">
        <f>IF(GL_Paste!$B14853="","",IFERROR(INDEX(DeptName,MATCH($C14856,DeptTag,0)),"UNALLOCATED"))</f>
        <v/>
      </c>
      <c r="E14856">
        <f>IF(GL_Paste!$B14853="","",IFERROR(INDEX(AcctCat,MATCH(GL_Paste!$B14853&amp;"",AcctCode,0)),"UNKNOWN"))</f>
        <v/>
      </c>
      <c r="F14856">
        <f>IF(GL_Paste!$B14853="","",IFERROR(INDEX(AcctSub,MATCH(GL_Paste!$B14853&amp;"",AcctCode,0)),"UNKNOWN"))</f>
        <v/>
      </c>
    </row>
    <row r="14857">
      <c r="A14857" s="40">
        <f>IF(GL_Paste!$B14854="","",N(GL_Paste!$H14854)-N(GL_Paste!$G14854))</f>
        <v/>
      </c>
      <c r="B14857" s="43">
        <f>IF(GL_Paste!$B14854="","",DATE(YEAR(GL_Paste!$E14854),MONTH(GL_Paste!$E14854),1))</f>
        <v/>
      </c>
      <c r="C14857">
        <f>IF(GL_Paste!$B14854="","",IF(TRIM(GL_Paste!$M14854)&lt;&gt;"",TRIM(GL_Paste!$M14854),IFERROR(MID(GL_Paste!$I14854,FIND("[",GL_Paste!$I14854)+1,FIND("]",GL_Paste!$I14854)-FIND("[",GL_Paste!$I14854)-1),"")))</f>
        <v/>
      </c>
      <c r="D14857">
        <f>IF(GL_Paste!$B14854="","",IFERROR(INDEX(DeptName,MATCH($C14857,DeptTag,0)),"UNALLOCATED"))</f>
        <v/>
      </c>
      <c r="E14857">
        <f>IF(GL_Paste!$B14854="","",IFERROR(INDEX(AcctCat,MATCH(GL_Paste!$B14854&amp;"",AcctCode,0)),"UNKNOWN"))</f>
        <v/>
      </c>
      <c r="F14857">
        <f>IF(GL_Paste!$B14854="","",IFERROR(INDEX(AcctSub,MATCH(GL_Paste!$B14854&amp;"",AcctCode,0)),"UNKNOWN"))</f>
        <v/>
      </c>
    </row>
    <row r="14858">
      <c r="A14858" s="40">
        <f>IF(GL_Paste!$B14855="","",N(GL_Paste!$H14855)-N(GL_Paste!$G14855))</f>
        <v/>
      </c>
      <c r="B14858" s="43">
        <f>IF(GL_Paste!$B14855="","",DATE(YEAR(GL_Paste!$E14855),MONTH(GL_Paste!$E14855),1))</f>
        <v/>
      </c>
      <c r="C14858">
        <f>IF(GL_Paste!$B14855="","",IF(TRIM(GL_Paste!$M14855)&lt;&gt;"",TRIM(GL_Paste!$M14855),IFERROR(MID(GL_Paste!$I14855,FIND("[",GL_Paste!$I14855)+1,FIND("]",GL_Paste!$I14855)-FIND("[",GL_Paste!$I14855)-1),"")))</f>
        <v/>
      </c>
      <c r="D14858">
        <f>IF(GL_Paste!$B14855="","",IFERROR(INDEX(DeptName,MATCH($C14858,DeptTag,0)),"UNALLOCATED"))</f>
        <v/>
      </c>
      <c r="E14858">
        <f>IF(GL_Paste!$B14855="","",IFERROR(INDEX(AcctCat,MATCH(GL_Paste!$B14855&amp;"",AcctCode,0)),"UNKNOWN"))</f>
        <v/>
      </c>
      <c r="F14858">
        <f>IF(GL_Paste!$B14855="","",IFERROR(INDEX(AcctSub,MATCH(GL_Paste!$B14855&amp;"",AcctCode,0)),"UNKNOWN"))</f>
        <v/>
      </c>
    </row>
    <row r="14859">
      <c r="A14859" s="40">
        <f>IF(GL_Paste!$B14856="","",N(GL_Paste!$H14856)-N(GL_Paste!$G14856))</f>
        <v/>
      </c>
      <c r="B14859" s="43">
        <f>IF(GL_Paste!$B14856="","",DATE(YEAR(GL_Paste!$E14856),MONTH(GL_Paste!$E14856),1))</f>
        <v/>
      </c>
      <c r="C14859">
        <f>IF(GL_Paste!$B14856="","",IF(TRIM(GL_Paste!$M14856)&lt;&gt;"",TRIM(GL_Paste!$M14856),IFERROR(MID(GL_Paste!$I14856,FIND("[",GL_Paste!$I14856)+1,FIND("]",GL_Paste!$I14856)-FIND("[",GL_Paste!$I14856)-1),"")))</f>
        <v/>
      </c>
      <c r="D14859">
        <f>IF(GL_Paste!$B14856="","",IFERROR(INDEX(DeptName,MATCH($C14859,DeptTag,0)),"UNALLOCATED"))</f>
        <v/>
      </c>
      <c r="E14859">
        <f>IF(GL_Paste!$B14856="","",IFERROR(INDEX(AcctCat,MATCH(GL_Paste!$B14856&amp;"",AcctCode,0)),"UNKNOWN"))</f>
        <v/>
      </c>
      <c r="F14859">
        <f>IF(GL_Paste!$B14856="","",IFERROR(INDEX(AcctSub,MATCH(GL_Paste!$B14856&amp;"",AcctCode,0)),"UNKNOWN"))</f>
        <v/>
      </c>
    </row>
    <row r="14860">
      <c r="A14860" s="40">
        <f>IF(GL_Paste!$B14857="","",N(GL_Paste!$H14857)-N(GL_Paste!$G14857))</f>
        <v/>
      </c>
      <c r="B14860" s="43">
        <f>IF(GL_Paste!$B14857="","",DATE(YEAR(GL_Paste!$E14857),MONTH(GL_Paste!$E14857),1))</f>
        <v/>
      </c>
      <c r="C14860">
        <f>IF(GL_Paste!$B14857="","",IF(TRIM(GL_Paste!$M14857)&lt;&gt;"",TRIM(GL_Paste!$M14857),IFERROR(MID(GL_Paste!$I14857,FIND("[",GL_Paste!$I14857)+1,FIND("]",GL_Paste!$I14857)-FIND("[",GL_Paste!$I14857)-1),"")))</f>
        <v/>
      </c>
      <c r="D14860">
        <f>IF(GL_Paste!$B14857="","",IFERROR(INDEX(DeptName,MATCH($C14860,DeptTag,0)),"UNALLOCATED"))</f>
        <v/>
      </c>
      <c r="E14860">
        <f>IF(GL_Paste!$B14857="","",IFERROR(INDEX(AcctCat,MATCH(GL_Paste!$B14857&amp;"",AcctCode,0)),"UNKNOWN"))</f>
        <v/>
      </c>
      <c r="F14860">
        <f>IF(GL_Paste!$B14857="","",IFERROR(INDEX(AcctSub,MATCH(GL_Paste!$B14857&amp;"",AcctCode,0)),"UNKNOWN"))</f>
        <v/>
      </c>
    </row>
    <row r="14861">
      <c r="A14861" s="40">
        <f>IF(GL_Paste!$B14858="","",N(GL_Paste!$H14858)-N(GL_Paste!$G14858))</f>
        <v/>
      </c>
      <c r="B14861" s="43">
        <f>IF(GL_Paste!$B14858="","",DATE(YEAR(GL_Paste!$E14858),MONTH(GL_Paste!$E14858),1))</f>
        <v/>
      </c>
      <c r="C14861">
        <f>IF(GL_Paste!$B14858="","",IF(TRIM(GL_Paste!$M14858)&lt;&gt;"",TRIM(GL_Paste!$M14858),IFERROR(MID(GL_Paste!$I14858,FIND("[",GL_Paste!$I14858)+1,FIND("]",GL_Paste!$I14858)-FIND("[",GL_Paste!$I14858)-1),"")))</f>
        <v/>
      </c>
      <c r="D14861">
        <f>IF(GL_Paste!$B14858="","",IFERROR(INDEX(DeptName,MATCH($C14861,DeptTag,0)),"UNALLOCATED"))</f>
        <v/>
      </c>
      <c r="E14861">
        <f>IF(GL_Paste!$B14858="","",IFERROR(INDEX(AcctCat,MATCH(GL_Paste!$B14858&amp;"",AcctCode,0)),"UNKNOWN"))</f>
        <v/>
      </c>
      <c r="F14861">
        <f>IF(GL_Paste!$B14858="","",IFERROR(INDEX(AcctSub,MATCH(GL_Paste!$B14858&amp;"",AcctCode,0)),"UNKNOWN"))</f>
        <v/>
      </c>
    </row>
    <row r="14862">
      <c r="A14862" s="40">
        <f>IF(GL_Paste!$B14859="","",N(GL_Paste!$H14859)-N(GL_Paste!$G14859))</f>
        <v/>
      </c>
      <c r="B14862" s="43">
        <f>IF(GL_Paste!$B14859="","",DATE(YEAR(GL_Paste!$E14859),MONTH(GL_Paste!$E14859),1))</f>
        <v/>
      </c>
      <c r="C14862">
        <f>IF(GL_Paste!$B14859="","",IF(TRIM(GL_Paste!$M14859)&lt;&gt;"",TRIM(GL_Paste!$M14859),IFERROR(MID(GL_Paste!$I14859,FIND("[",GL_Paste!$I14859)+1,FIND("]",GL_Paste!$I14859)-FIND("[",GL_Paste!$I14859)-1),"")))</f>
        <v/>
      </c>
      <c r="D14862">
        <f>IF(GL_Paste!$B14859="","",IFERROR(INDEX(DeptName,MATCH($C14862,DeptTag,0)),"UNALLOCATED"))</f>
        <v/>
      </c>
      <c r="E14862">
        <f>IF(GL_Paste!$B14859="","",IFERROR(INDEX(AcctCat,MATCH(GL_Paste!$B14859&amp;"",AcctCode,0)),"UNKNOWN"))</f>
        <v/>
      </c>
      <c r="F14862">
        <f>IF(GL_Paste!$B14859="","",IFERROR(INDEX(AcctSub,MATCH(GL_Paste!$B14859&amp;"",AcctCode,0)),"UNKNOWN"))</f>
        <v/>
      </c>
    </row>
    <row r="14863">
      <c r="A14863" s="40">
        <f>IF(GL_Paste!$B14860="","",N(GL_Paste!$H14860)-N(GL_Paste!$G14860))</f>
        <v/>
      </c>
      <c r="B14863" s="43">
        <f>IF(GL_Paste!$B14860="","",DATE(YEAR(GL_Paste!$E14860),MONTH(GL_Paste!$E14860),1))</f>
        <v/>
      </c>
      <c r="C14863">
        <f>IF(GL_Paste!$B14860="","",IF(TRIM(GL_Paste!$M14860)&lt;&gt;"",TRIM(GL_Paste!$M14860),IFERROR(MID(GL_Paste!$I14860,FIND("[",GL_Paste!$I14860)+1,FIND("]",GL_Paste!$I14860)-FIND("[",GL_Paste!$I14860)-1),"")))</f>
        <v/>
      </c>
      <c r="D14863">
        <f>IF(GL_Paste!$B14860="","",IFERROR(INDEX(DeptName,MATCH($C14863,DeptTag,0)),"UNALLOCATED"))</f>
        <v/>
      </c>
      <c r="E14863">
        <f>IF(GL_Paste!$B14860="","",IFERROR(INDEX(AcctCat,MATCH(GL_Paste!$B14860&amp;"",AcctCode,0)),"UNKNOWN"))</f>
        <v/>
      </c>
      <c r="F14863">
        <f>IF(GL_Paste!$B14860="","",IFERROR(INDEX(AcctSub,MATCH(GL_Paste!$B14860&amp;"",AcctCode,0)),"UNKNOWN"))</f>
        <v/>
      </c>
    </row>
    <row r="14864">
      <c r="A14864" s="40">
        <f>IF(GL_Paste!$B14861="","",N(GL_Paste!$H14861)-N(GL_Paste!$G14861))</f>
        <v/>
      </c>
      <c r="B14864" s="43">
        <f>IF(GL_Paste!$B14861="","",DATE(YEAR(GL_Paste!$E14861),MONTH(GL_Paste!$E14861),1))</f>
        <v/>
      </c>
      <c r="C14864">
        <f>IF(GL_Paste!$B14861="","",IF(TRIM(GL_Paste!$M14861)&lt;&gt;"",TRIM(GL_Paste!$M14861),IFERROR(MID(GL_Paste!$I14861,FIND("[",GL_Paste!$I14861)+1,FIND("]",GL_Paste!$I14861)-FIND("[",GL_Paste!$I14861)-1),"")))</f>
        <v/>
      </c>
      <c r="D14864">
        <f>IF(GL_Paste!$B14861="","",IFERROR(INDEX(DeptName,MATCH($C14864,DeptTag,0)),"UNALLOCATED"))</f>
        <v/>
      </c>
      <c r="E14864">
        <f>IF(GL_Paste!$B14861="","",IFERROR(INDEX(AcctCat,MATCH(GL_Paste!$B14861&amp;"",AcctCode,0)),"UNKNOWN"))</f>
        <v/>
      </c>
      <c r="F14864">
        <f>IF(GL_Paste!$B14861="","",IFERROR(INDEX(AcctSub,MATCH(GL_Paste!$B14861&amp;"",AcctCode,0)),"UNKNOWN"))</f>
        <v/>
      </c>
    </row>
    <row r="14865">
      <c r="A14865" s="40">
        <f>IF(GL_Paste!$B14862="","",N(GL_Paste!$H14862)-N(GL_Paste!$G14862))</f>
        <v/>
      </c>
      <c r="B14865" s="43">
        <f>IF(GL_Paste!$B14862="","",DATE(YEAR(GL_Paste!$E14862),MONTH(GL_Paste!$E14862),1))</f>
        <v/>
      </c>
      <c r="C14865">
        <f>IF(GL_Paste!$B14862="","",IF(TRIM(GL_Paste!$M14862)&lt;&gt;"",TRIM(GL_Paste!$M14862),IFERROR(MID(GL_Paste!$I14862,FIND("[",GL_Paste!$I14862)+1,FIND("]",GL_Paste!$I14862)-FIND("[",GL_Paste!$I14862)-1),"")))</f>
        <v/>
      </c>
      <c r="D14865">
        <f>IF(GL_Paste!$B14862="","",IFERROR(INDEX(DeptName,MATCH($C14865,DeptTag,0)),"UNALLOCATED"))</f>
        <v/>
      </c>
      <c r="E14865">
        <f>IF(GL_Paste!$B14862="","",IFERROR(INDEX(AcctCat,MATCH(GL_Paste!$B14862&amp;"",AcctCode,0)),"UNKNOWN"))</f>
        <v/>
      </c>
      <c r="F14865">
        <f>IF(GL_Paste!$B14862="","",IFERROR(INDEX(AcctSub,MATCH(GL_Paste!$B14862&amp;"",AcctCode,0)),"UNKNOWN"))</f>
        <v/>
      </c>
    </row>
    <row r="14866">
      <c r="A14866" s="40">
        <f>IF(GL_Paste!$B14863="","",N(GL_Paste!$H14863)-N(GL_Paste!$G14863))</f>
        <v/>
      </c>
      <c r="B14866" s="43">
        <f>IF(GL_Paste!$B14863="","",DATE(YEAR(GL_Paste!$E14863),MONTH(GL_Paste!$E14863),1))</f>
        <v/>
      </c>
      <c r="C14866">
        <f>IF(GL_Paste!$B14863="","",IF(TRIM(GL_Paste!$M14863)&lt;&gt;"",TRIM(GL_Paste!$M14863),IFERROR(MID(GL_Paste!$I14863,FIND("[",GL_Paste!$I14863)+1,FIND("]",GL_Paste!$I14863)-FIND("[",GL_Paste!$I14863)-1),"")))</f>
        <v/>
      </c>
      <c r="D14866">
        <f>IF(GL_Paste!$B14863="","",IFERROR(INDEX(DeptName,MATCH($C14866,DeptTag,0)),"UNALLOCATED"))</f>
        <v/>
      </c>
      <c r="E14866">
        <f>IF(GL_Paste!$B14863="","",IFERROR(INDEX(AcctCat,MATCH(GL_Paste!$B14863&amp;"",AcctCode,0)),"UNKNOWN"))</f>
        <v/>
      </c>
      <c r="F14866">
        <f>IF(GL_Paste!$B14863="","",IFERROR(INDEX(AcctSub,MATCH(GL_Paste!$B14863&amp;"",AcctCode,0)),"UNKNOWN"))</f>
        <v/>
      </c>
    </row>
    <row r="14867">
      <c r="A14867" s="40">
        <f>IF(GL_Paste!$B14864="","",N(GL_Paste!$H14864)-N(GL_Paste!$G14864))</f>
        <v/>
      </c>
      <c r="B14867" s="43">
        <f>IF(GL_Paste!$B14864="","",DATE(YEAR(GL_Paste!$E14864),MONTH(GL_Paste!$E14864),1))</f>
        <v/>
      </c>
      <c r="C14867">
        <f>IF(GL_Paste!$B14864="","",IF(TRIM(GL_Paste!$M14864)&lt;&gt;"",TRIM(GL_Paste!$M14864),IFERROR(MID(GL_Paste!$I14864,FIND("[",GL_Paste!$I14864)+1,FIND("]",GL_Paste!$I14864)-FIND("[",GL_Paste!$I14864)-1),"")))</f>
        <v/>
      </c>
      <c r="D14867">
        <f>IF(GL_Paste!$B14864="","",IFERROR(INDEX(DeptName,MATCH($C14867,DeptTag,0)),"UNALLOCATED"))</f>
        <v/>
      </c>
      <c r="E14867">
        <f>IF(GL_Paste!$B14864="","",IFERROR(INDEX(AcctCat,MATCH(GL_Paste!$B14864&amp;"",AcctCode,0)),"UNKNOWN"))</f>
        <v/>
      </c>
      <c r="F14867">
        <f>IF(GL_Paste!$B14864="","",IFERROR(INDEX(AcctSub,MATCH(GL_Paste!$B14864&amp;"",AcctCode,0)),"UNKNOWN"))</f>
        <v/>
      </c>
    </row>
    <row r="14868">
      <c r="A14868" s="40">
        <f>IF(GL_Paste!$B14865="","",N(GL_Paste!$H14865)-N(GL_Paste!$G14865))</f>
        <v/>
      </c>
      <c r="B14868" s="43">
        <f>IF(GL_Paste!$B14865="","",DATE(YEAR(GL_Paste!$E14865),MONTH(GL_Paste!$E14865),1))</f>
        <v/>
      </c>
      <c r="C14868">
        <f>IF(GL_Paste!$B14865="","",IF(TRIM(GL_Paste!$M14865)&lt;&gt;"",TRIM(GL_Paste!$M14865),IFERROR(MID(GL_Paste!$I14865,FIND("[",GL_Paste!$I14865)+1,FIND("]",GL_Paste!$I14865)-FIND("[",GL_Paste!$I14865)-1),"")))</f>
        <v/>
      </c>
      <c r="D14868">
        <f>IF(GL_Paste!$B14865="","",IFERROR(INDEX(DeptName,MATCH($C14868,DeptTag,0)),"UNALLOCATED"))</f>
        <v/>
      </c>
      <c r="E14868">
        <f>IF(GL_Paste!$B14865="","",IFERROR(INDEX(AcctCat,MATCH(GL_Paste!$B14865&amp;"",AcctCode,0)),"UNKNOWN"))</f>
        <v/>
      </c>
      <c r="F14868">
        <f>IF(GL_Paste!$B14865="","",IFERROR(INDEX(AcctSub,MATCH(GL_Paste!$B14865&amp;"",AcctCode,0)),"UNKNOWN"))</f>
        <v/>
      </c>
    </row>
    <row r="14869">
      <c r="A14869" s="40">
        <f>IF(GL_Paste!$B14866="","",N(GL_Paste!$H14866)-N(GL_Paste!$G14866))</f>
        <v/>
      </c>
      <c r="B14869" s="43">
        <f>IF(GL_Paste!$B14866="","",DATE(YEAR(GL_Paste!$E14866),MONTH(GL_Paste!$E14866),1))</f>
        <v/>
      </c>
      <c r="C14869">
        <f>IF(GL_Paste!$B14866="","",IF(TRIM(GL_Paste!$M14866)&lt;&gt;"",TRIM(GL_Paste!$M14866),IFERROR(MID(GL_Paste!$I14866,FIND("[",GL_Paste!$I14866)+1,FIND("]",GL_Paste!$I14866)-FIND("[",GL_Paste!$I14866)-1),"")))</f>
        <v/>
      </c>
      <c r="D14869">
        <f>IF(GL_Paste!$B14866="","",IFERROR(INDEX(DeptName,MATCH($C14869,DeptTag,0)),"UNALLOCATED"))</f>
        <v/>
      </c>
      <c r="E14869">
        <f>IF(GL_Paste!$B14866="","",IFERROR(INDEX(AcctCat,MATCH(GL_Paste!$B14866&amp;"",AcctCode,0)),"UNKNOWN"))</f>
        <v/>
      </c>
      <c r="F14869">
        <f>IF(GL_Paste!$B14866="","",IFERROR(INDEX(AcctSub,MATCH(GL_Paste!$B14866&amp;"",AcctCode,0)),"UNKNOWN"))</f>
        <v/>
      </c>
    </row>
    <row r="14870">
      <c r="A14870" s="40">
        <f>IF(GL_Paste!$B14867="","",N(GL_Paste!$H14867)-N(GL_Paste!$G14867))</f>
        <v/>
      </c>
      <c r="B14870" s="43">
        <f>IF(GL_Paste!$B14867="","",DATE(YEAR(GL_Paste!$E14867),MONTH(GL_Paste!$E14867),1))</f>
        <v/>
      </c>
      <c r="C14870">
        <f>IF(GL_Paste!$B14867="","",IF(TRIM(GL_Paste!$M14867)&lt;&gt;"",TRIM(GL_Paste!$M14867),IFERROR(MID(GL_Paste!$I14867,FIND("[",GL_Paste!$I14867)+1,FIND("]",GL_Paste!$I14867)-FIND("[",GL_Paste!$I14867)-1),"")))</f>
        <v/>
      </c>
      <c r="D14870">
        <f>IF(GL_Paste!$B14867="","",IFERROR(INDEX(DeptName,MATCH($C14870,DeptTag,0)),"UNALLOCATED"))</f>
        <v/>
      </c>
      <c r="E14870">
        <f>IF(GL_Paste!$B14867="","",IFERROR(INDEX(AcctCat,MATCH(GL_Paste!$B14867&amp;"",AcctCode,0)),"UNKNOWN"))</f>
        <v/>
      </c>
      <c r="F14870">
        <f>IF(GL_Paste!$B14867="","",IFERROR(INDEX(AcctSub,MATCH(GL_Paste!$B14867&amp;"",AcctCode,0)),"UNKNOWN"))</f>
        <v/>
      </c>
    </row>
    <row r="14871">
      <c r="A14871" s="40">
        <f>IF(GL_Paste!$B14868="","",N(GL_Paste!$H14868)-N(GL_Paste!$G14868))</f>
        <v/>
      </c>
      <c r="B14871" s="43">
        <f>IF(GL_Paste!$B14868="","",DATE(YEAR(GL_Paste!$E14868),MONTH(GL_Paste!$E14868),1))</f>
        <v/>
      </c>
      <c r="C14871">
        <f>IF(GL_Paste!$B14868="","",IF(TRIM(GL_Paste!$M14868)&lt;&gt;"",TRIM(GL_Paste!$M14868),IFERROR(MID(GL_Paste!$I14868,FIND("[",GL_Paste!$I14868)+1,FIND("]",GL_Paste!$I14868)-FIND("[",GL_Paste!$I14868)-1),"")))</f>
        <v/>
      </c>
      <c r="D14871">
        <f>IF(GL_Paste!$B14868="","",IFERROR(INDEX(DeptName,MATCH($C14871,DeptTag,0)),"UNALLOCATED"))</f>
        <v/>
      </c>
      <c r="E14871">
        <f>IF(GL_Paste!$B14868="","",IFERROR(INDEX(AcctCat,MATCH(GL_Paste!$B14868&amp;"",AcctCode,0)),"UNKNOWN"))</f>
        <v/>
      </c>
      <c r="F14871">
        <f>IF(GL_Paste!$B14868="","",IFERROR(INDEX(AcctSub,MATCH(GL_Paste!$B14868&amp;"",AcctCode,0)),"UNKNOWN"))</f>
        <v/>
      </c>
    </row>
    <row r="14872">
      <c r="A14872" s="40">
        <f>IF(GL_Paste!$B14869="","",N(GL_Paste!$H14869)-N(GL_Paste!$G14869))</f>
        <v/>
      </c>
      <c r="B14872" s="43">
        <f>IF(GL_Paste!$B14869="","",DATE(YEAR(GL_Paste!$E14869),MONTH(GL_Paste!$E14869),1))</f>
        <v/>
      </c>
      <c r="C14872">
        <f>IF(GL_Paste!$B14869="","",IF(TRIM(GL_Paste!$M14869)&lt;&gt;"",TRIM(GL_Paste!$M14869),IFERROR(MID(GL_Paste!$I14869,FIND("[",GL_Paste!$I14869)+1,FIND("]",GL_Paste!$I14869)-FIND("[",GL_Paste!$I14869)-1),"")))</f>
        <v/>
      </c>
      <c r="D14872">
        <f>IF(GL_Paste!$B14869="","",IFERROR(INDEX(DeptName,MATCH($C14872,DeptTag,0)),"UNALLOCATED"))</f>
        <v/>
      </c>
      <c r="E14872">
        <f>IF(GL_Paste!$B14869="","",IFERROR(INDEX(AcctCat,MATCH(GL_Paste!$B14869&amp;"",AcctCode,0)),"UNKNOWN"))</f>
        <v/>
      </c>
      <c r="F14872">
        <f>IF(GL_Paste!$B14869="","",IFERROR(INDEX(AcctSub,MATCH(GL_Paste!$B14869&amp;"",AcctCode,0)),"UNKNOWN"))</f>
        <v/>
      </c>
    </row>
    <row r="14873">
      <c r="A14873" s="40">
        <f>IF(GL_Paste!$B14870="","",N(GL_Paste!$H14870)-N(GL_Paste!$G14870))</f>
        <v/>
      </c>
      <c r="B14873" s="43">
        <f>IF(GL_Paste!$B14870="","",DATE(YEAR(GL_Paste!$E14870),MONTH(GL_Paste!$E14870),1))</f>
        <v/>
      </c>
      <c r="C14873">
        <f>IF(GL_Paste!$B14870="","",IF(TRIM(GL_Paste!$M14870)&lt;&gt;"",TRIM(GL_Paste!$M14870),IFERROR(MID(GL_Paste!$I14870,FIND("[",GL_Paste!$I14870)+1,FIND("]",GL_Paste!$I14870)-FIND("[",GL_Paste!$I14870)-1),"")))</f>
        <v/>
      </c>
      <c r="D14873">
        <f>IF(GL_Paste!$B14870="","",IFERROR(INDEX(DeptName,MATCH($C14873,DeptTag,0)),"UNALLOCATED"))</f>
        <v/>
      </c>
      <c r="E14873">
        <f>IF(GL_Paste!$B14870="","",IFERROR(INDEX(AcctCat,MATCH(GL_Paste!$B14870&amp;"",AcctCode,0)),"UNKNOWN"))</f>
        <v/>
      </c>
      <c r="F14873">
        <f>IF(GL_Paste!$B14870="","",IFERROR(INDEX(AcctSub,MATCH(GL_Paste!$B14870&amp;"",AcctCode,0)),"UNKNOWN"))</f>
        <v/>
      </c>
    </row>
    <row r="14874">
      <c r="A14874" s="40">
        <f>IF(GL_Paste!$B14871="","",N(GL_Paste!$H14871)-N(GL_Paste!$G14871))</f>
        <v/>
      </c>
      <c r="B14874" s="43">
        <f>IF(GL_Paste!$B14871="","",DATE(YEAR(GL_Paste!$E14871),MONTH(GL_Paste!$E14871),1))</f>
        <v/>
      </c>
      <c r="C14874">
        <f>IF(GL_Paste!$B14871="","",IF(TRIM(GL_Paste!$M14871)&lt;&gt;"",TRIM(GL_Paste!$M14871),IFERROR(MID(GL_Paste!$I14871,FIND("[",GL_Paste!$I14871)+1,FIND("]",GL_Paste!$I14871)-FIND("[",GL_Paste!$I14871)-1),"")))</f>
        <v/>
      </c>
      <c r="D14874">
        <f>IF(GL_Paste!$B14871="","",IFERROR(INDEX(DeptName,MATCH($C14874,DeptTag,0)),"UNALLOCATED"))</f>
        <v/>
      </c>
      <c r="E14874">
        <f>IF(GL_Paste!$B14871="","",IFERROR(INDEX(AcctCat,MATCH(GL_Paste!$B14871&amp;"",AcctCode,0)),"UNKNOWN"))</f>
        <v/>
      </c>
      <c r="F14874">
        <f>IF(GL_Paste!$B14871="","",IFERROR(INDEX(AcctSub,MATCH(GL_Paste!$B14871&amp;"",AcctCode,0)),"UNKNOWN"))</f>
        <v/>
      </c>
    </row>
    <row r="14875">
      <c r="A14875" s="40">
        <f>IF(GL_Paste!$B14872="","",N(GL_Paste!$H14872)-N(GL_Paste!$G14872))</f>
        <v/>
      </c>
      <c r="B14875" s="43">
        <f>IF(GL_Paste!$B14872="","",DATE(YEAR(GL_Paste!$E14872),MONTH(GL_Paste!$E14872),1))</f>
        <v/>
      </c>
      <c r="C14875">
        <f>IF(GL_Paste!$B14872="","",IF(TRIM(GL_Paste!$M14872)&lt;&gt;"",TRIM(GL_Paste!$M14872),IFERROR(MID(GL_Paste!$I14872,FIND("[",GL_Paste!$I14872)+1,FIND("]",GL_Paste!$I14872)-FIND("[",GL_Paste!$I14872)-1),"")))</f>
        <v/>
      </c>
      <c r="D14875">
        <f>IF(GL_Paste!$B14872="","",IFERROR(INDEX(DeptName,MATCH($C14875,DeptTag,0)),"UNALLOCATED"))</f>
        <v/>
      </c>
      <c r="E14875">
        <f>IF(GL_Paste!$B14872="","",IFERROR(INDEX(AcctCat,MATCH(GL_Paste!$B14872&amp;"",AcctCode,0)),"UNKNOWN"))</f>
        <v/>
      </c>
      <c r="F14875">
        <f>IF(GL_Paste!$B14872="","",IFERROR(INDEX(AcctSub,MATCH(GL_Paste!$B14872&amp;"",AcctCode,0)),"UNKNOWN"))</f>
        <v/>
      </c>
    </row>
    <row r="14876">
      <c r="A14876" s="40">
        <f>IF(GL_Paste!$B14873="","",N(GL_Paste!$H14873)-N(GL_Paste!$G14873))</f>
        <v/>
      </c>
      <c r="B14876" s="43">
        <f>IF(GL_Paste!$B14873="","",DATE(YEAR(GL_Paste!$E14873),MONTH(GL_Paste!$E14873),1))</f>
        <v/>
      </c>
      <c r="C14876">
        <f>IF(GL_Paste!$B14873="","",IF(TRIM(GL_Paste!$M14873)&lt;&gt;"",TRIM(GL_Paste!$M14873),IFERROR(MID(GL_Paste!$I14873,FIND("[",GL_Paste!$I14873)+1,FIND("]",GL_Paste!$I14873)-FIND("[",GL_Paste!$I14873)-1),"")))</f>
        <v/>
      </c>
      <c r="D14876">
        <f>IF(GL_Paste!$B14873="","",IFERROR(INDEX(DeptName,MATCH($C14876,DeptTag,0)),"UNALLOCATED"))</f>
        <v/>
      </c>
      <c r="E14876">
        <f>IF(GL_Paste!$B14873="","",IFERROR(INDEX(AcctCat,MATCH(GL_Paste!$B14873&amp;"",AcctCode,0)),"UNKNOWN"))</f>
        <v/>
      </c>
      <c r="F14876">
        <f>IF(GL_Paste!$B14873="","",IFERROR(INDEX(AcctSub,MATCH(GL_Paste!$B14873&amp;"",AcctCode,0)),"UNKNOWN"))</f>
        <v/>
      </c>
    </row>
    <row r="14877">
      <c r="A14877" s="40">
        <f>IF(GL_Paste!$B14874="","",N(GL_Paste!$H14874)-N(GL_Paste!$G14874))</f>
        <v/>
      </c>
      <c r="B14877" s="43">
        <f>IF(GL_Paste!$B14874="","",DATE(YEAR(GL_Paste!$E14874),MONTH(GL_Paste!$E14874),1))</f>
        <v/>
      </c>
      <c r="C14877">
        <f>IF(GL_Paste!$B14874="","",IF(TRIM(GL_Paste!$M14874)&lt;&gt;"",TRIM(GL_Paste!$M14874),IFERROR(MID(GL_Paste!$I14874,FIND("[",GL_Paste!$I14874)+1,FIND("]",GL_Paste!$I14874)-FIND("[",GL_Paste!$I14874)-1),"")))</f>
        <v/>
      </c>
      <c r="D14877">
        <f>IF(GL_Paste!$B14874="","",IFERROR(INDEX(DeptName,MATCH($C14877,DeptTag,0)),"UNALLOCATED"))</f>
        <v/>
      </c>
      <c r="E14877">
        <f>IF(GL_Paste!$B14874="","",IFERROR(INDEX(AcctCat,MATCH(GL_Paste!$B14874&amp;"",AcctCode,0)),"UNKNOWN"))</f>
        <v/>
      </c>
      <c r="F14877">
        <f>IF(GL_Paste!$B14874="","",IFERROR(INDEX(AcctSub,MATCH(GL_Paste!$B14874&amp;"",AcctCode,0)),"UNKNOWN"))</f>
        <v/>
      </c>
    </row>
    <row r="14878">
      <c r="A14878" s="40">
        <f>IF(GL_Paste!$B14875="","",N(GL_Paste!$H14875)-N(GL_Paste!$G14875))</f>
        <v/>
      </c>
      <c r="B14878" s="43">
        <f>IF(GL_Paste!$B14875="","",DATE(YEAR(GL_Paste!$E14875),MONTH(GL_Paste!$E14875),1))</f>
        <v/>
      </c>
      <c r="C14878">
        <f>IF(GL_Paste!$B14875="","",IF(TRIM(GL_Paste!$M14875)&lt;&gt;"",TRIM(GL_Paste!$M14875),IFERROR(MID(GL_Paste!$I14875,FIND("[",GL_Paste!$I14875)+1,FIND("]",GL_Paste!$I14875)-FIND("[",GL_Paste!$I14875)-1),"")))</f>
        <v/>
      </c>
      <c r="D14878">
        <f>IF(GL_Paste!$B14875="","",IFERROR(INDEX(DeptName,MATCH($C14878,DeptTag,0)),"UNALLOCATED"))</f>
        <v/>
      </c>
      <c r="E14878">
        <f>IF(GL_Paste!$B14875="","",IFERROR(INDEX(AcctCat,MATCH(GL_Paste!$B14875&amp;"",AcctCode,0)),"UNKNOWN"))</f>
        <v/>
      </c>
      <c r="F14878">
        <f>IF(GL_Paste!$B14875="","",IFERROR(INDEX(AcctSub,MATCH(GL_Paste!$B14875&amp;"",AcctCode,0)),"UNKNOWN"))</f>
        <v/>
      </c>
    </row>
    <row r="14879">
      <c r="A14879" s="40">
        <f>IF(GL_Paste!$B14876="","",N(GL_Paste!$H14876)-N(GL_Paste!$G14876))</f>
        <v/>
      </c>
      <c r="B14879" s="43">
        <f>IF(GL_Paste!$B14876="","",DATE(YEAR(GL_Paste!$E14876),MONTH(GL_Paste!$E14876),1))</f>
        <v/>
      </c>
      <c r="C14879">
        <f>IF(GL_Paste!$B14876="","",IF(TRIM(GL_Paste!$M14876)&lt;&gt;"",TRIM(GL_Paste!$M14876),IFERROR(MID(GL_Paste!$I14876,FIND("[",GL_Paste!$I14876)+1,FIND("]",GL_Paste!$I14876)-FIND("[",GL_Paste!$I14876)-1),"")))</f>
        <v/>
      </c>
      <c r="D14879">
        <f>IF(GL_Paste!$B14876="","",IFERROR(INDEX(DeptName,MATCH($C14879,DeptTag,0)),"UNALLOCATED"))</f>
        <v/>
      </c>
      <c r="E14879">
        <f>IF(GL_Paste!$B14876="","",IFERROR(INDEX(AcctCat,MATCH(GL_Paste!$B14876&amp;"",AcctCode,0)),"UNKNOWN"))</f>
        <v/>
      </c>
      <c r="F14879">
        <f>IF(GL_Paste!$B14876="","",IFERROR(INDEX(AcctSub,MATCH(GL_Paste!$B14876&amp;"",AcctCode,0)),"UNKNOWN"))</f>
        <v/>
      </c>
    </row>
    <row r="14880">
      <c r="A14880" s="40">
        <f>IF(GL_Paste!$B14877="","",N(GL_Paste!$H14877)-N(GL_Paste!$G14877))</f>
        <v/>
      </c>
      <c r="B14880" s="43">
        <f>IF(GL_Paste!$B14877="","",DATE(YEAR(GL_Paste!$E14877),MONTH(GL_Paste!$E14877),1))</f>
        <v/>
      </c>
      <c r="C14880">
        <f>IF(GL_Paste!$B14877="","",IF(TRIM(GL_Paste!$M14877)&lt;&gt;"",TRIM(GL_Paste!$M14877),IFERROR(MID(GL_Paste!$I14877,FIND("[",GL_Paste!$I14877)+1,FIND("]",GL_Paste!$I14877)-FIND("[",GL_Paste!$I14877)-1),"")))</f>
        <v/>
      </c>
      <c r="D14880">
        <f>IF(GL_Paste!$B14877="","",IFERROR(INDEX(DeptName,MATCH($C14880,DeptTag,0)),"UNALLOCATED"))</f>
        <v/>
      </c>
      <c r="E14880">
        <f>IF(GL_Paste!$B14877="","",IFERROR(INDEX(AcctCat,MATCH(GL_Paste!$B14877&amp;"",AcctCode,0)),"UNKNOWN"))</f>
        <v/>
      </c>
      <c r="F14880">
        <f>IF(GL_Paste!$B14877="","",IFERROR(INDEX(AcctSub,MATCH(GL_Paste!$B14877&amp;"",AcctCode,0)),"UNKNOWN"))</f>
        <v/>
      </c>
    </row>
    <row r="14881">
      <c r="A14881" s="40">
        <f>IF(GL_Paste!$B14878="","",N(GL_Paste!$H14878)-N(GL_Paste!$G14878))</f>
        <v/>
      </c>
      <c r="B14881" s="43">
        <f>IF(GL_Paste!$B14878="","",DATE(YEAR(GL_Paste!$E14878),MONTH(GL_Paste!$E14878),1))</f>
        <v/>
      </c>
      <c r="C14881">
        <f>IF(GL_Paste!$B14878="","",IF(TRIM(GL_Paste!$M14878)&lt;&gt;"",TRIM(GL_Paste!$M14878),IFERROR(MID(GL_Paste!$I14878,FIND("[",GL_Paste!$I14878)+1,FIND("]",GL_Paste!$I14878)-FIND("[",GL_Paste!$I14878)-1),"")))</f>
        <v/>
      </c>
      <c r="D14881">
        <f>IF(GL_Paste!$B14878="","",IFERROR(INDEX(DeptName,MATCH($C14881,DeptTag,0)),"UNALLOCATED"))</f>
        <v/>
      </c>
      <c r="E14881">
        <f>IF(GL_Paste!$B14878="","",IFERROR(INDEX(AcctCat,MATCH(GL_Paste!$B14878&amp;"",AcctCode,0)),"UNKNOWN"))</f>
        <v/>
      </c>
      <c r="F14881">
        <f>IF(GL_Paste!$B14878="","",IFERROR(INDEX(AcctSub,MATCH(GL_Paste!$B14878&amp;"",AcctCode,0)),"UNKNOWN"))</f>
        <v/>
      </c>
    </row>
    <row r="14882">
      <c r="A14882" s="40">
        <f>IF(GL_Paste!$B14879="","",N(GL_Paste!$H14879)-N(GL_Paste!$G14879))</f>
        <v/>
      </c>
      <c r="B14882" s="43">
        <f>IF(GL_Paste!$B14879="","",DATE(YEAR(GL_Paste!$E14879),MONTH(GL_Paste!$E14879),1))</f>
        <v/>
      </c>
      <c r="C14882">
        <f>IF(GL_Paste!$B14879="","",IF(TRIM(GL_Paste!$M14879)&lt;&gt;"",TRIM(GL_Paste!$M14879),IFERROR(MID(GL_Paste!$I14879,FIND("[",GL_Paste!$I14879)+1,FIND("]",GL_Paste!$I14879)-FIND("[",GL_Paste!$I14879)-1),"")))</f>
        <v/>
      </c>
      <c r="D14882">
        <f>IF(GL_Paste!$B14879="","",IFERROR(INDEX(DeptName,MATCH($C14882,DeptTag,0)),"UNALLOCATED"))</f>
        <v/>
      </c>
      <c r="E14882">
        <f>IF(GL_Paste!$B14879="","",IFERROR(INDEX(AcctCat,MATCH(GL_Paste!$B14879&amp;"",AcctCode,0)),"UNKNOWN"))</f>
        <v/>
      </c>
      <c r="F14882">
        <f>IF(GL_Paste!$B14879="","",IFERROR(INDEX(AcctSub,MATCH(GL_Paste!$B14879&amp;"",AcctCode,0)),"UNKNOWN"))</f>
        <v/>
      </c>
    </row>
    <row r="14883">
      <c r="A14883" s="40">
        <f>IF(GL_Paste!$B14880="","",N(GL_Paste!$H14880)-N(GL_Paste!$G14880))</f>
        <v/>
      </c>
      <c r="B14883" s="43">
        <f>IF(GL_Paste!$B14880="","",DATE(YEAR(GL_Paste!$E14880),MONTH(GL_Paste!$E14880),1))</f>
        <v/>
      </c>
      <c r="C14883">
        <f>IF(GL_Paste!$B14880="","",IF(TRIM(GL_Paste!$M14880)&lt;&gt;"",TRIM(GL_Paste!$M14880),IFERROR(MID(GL_Paste!$I14880,FIND("[",GL_Paste!$I14880)+1,FIND("]",GL_Paste!$I14880)-FIND("[",GL_Paste!$I14880)-1),"")))</f>
        <v/>
      </c>
      <c r="D14883">
        <f>IF(GL_Paste!$B14880="","",IFERROR(INDEX(DeptName,MATCH($C14883,DeptTag,0)),"UNALLOCATED"))</f>
        <v/>
      </c>
      <c r="E14883">
        <f>IF(GL_Paste!$B14880="","",IFERROR(INDEX(AcctCat,MATCH(GL_Paste!$B14880&amp;"",AcctCode,0)),"UNKNOWN"))</f>
        <v/>
      </c>
      <c r="F14883">
        <f>IF(GL_Paste!$B14880="","",IFERROR(INDEX(AcctSub,MATCH(GL_Paste!$B14880&amp;"",AcctCode,0)),"UNKNOWN"))</f>
        <v/>
      </c>
    </row>
    <row r="14884">
      <c r="A14884" s="40">
        <f>IF(GL_Paste!$B14881="","",N(GL_Paste!$H14881)-N(GL_Paste!$G14881))</f>
        <v/>
      </c>
      <c r="B14884" s="43">
        <f>IF(GL_Paste!$B14881="","",DATE(YEAR(GL_Paste!$E14881),MONTH(GL_Paste!$E14881),1))</f>
        <v/>
      </c>
      <c r="C14884">
        <f>IF(GL_Paste!$B14881="","",IF(TRIM(GL_Paste!$M14881)&lt;&gt;"",TRIM(GL_Paste!$M14881),IFERROR(MID(GL_Paste!$I14881,FIND("[",GL_Paste!$I14881)+1,FIND("]",GL_Paste!$I14881)-FIND("[",GL_Paste!$I14881)-1),"")))</f>
        <v/>
      </c>
      <c r="D14884">
        <f>IF(GL_Paste!$B14881="","",IFERROR(INDEX(DeptName,MATCH($C14884,DeptTag,0)),"UNALLOCATED"))</f>
        <v/>
      </c>
      <c r="E14884">
        <f>IF(GL_Paste!$B14881="","",IFERROR(INDEX(AcctCat,MATCH(GL_Paste!$B14881&amp;"",AcctCode,0)),"UNKNOWN"))</f>
        <v/>
      </c>
      <c r="F14884">
        <f>IF(GL_Paste!$B14881="","",IFERROR(INDEX(AcctSub,MATCH(GL_Paste!$B14881&amp;"",AcctCode,0)),"UNKNOWN"))</f>
        <v/>
      </c>
    </row>
    <row r="14885">
      <c r="A14885" s="40">
        <f>IF(GL_Paste!$B14882="","",N(GL_Paste!$H14882)-N(GL_Paste!$G14882))</f>
        <v/>
      </c>
      <c r="B14885" s="43">
        <f>IF(GL_Paste!$B14882="","",DATE(YEAR(GL_Paste!$E14882),MONTH(GL_Paste!$E14882),1))</f>
        <v/>
      </c>
      <c r="C14885">
        <f>IF(GL_Paste!$B14882="","",IF(TRIM(GL_Paste!$M14882)&lt;&gt;"",TRIM(GL_Paste!$M14882),IFERROR(MID(GL_Paste!$I14882,FIND("[",GL_Paste!$I14882)+1,FIND("]",GL_Paste!$I14882)-FIND("[",GL_Paste!$I14882)-1),"")))</f>
        <v/>
      </c>
      <c r="D14885">
        <f>IF(GL_Paste!$B14882="","",IFERROR(INDEX(DeptName,MATCH($C14885,DeptTag,0)),"UNALLOCATED"))</f>
        <v/>
      </c>
      <c r="E14885">
        <f>IF(GL_Paste!$B14882="","",IFERROR(INDEX(AcctCat,MATCH(GL_Paste!$B14882&amp;"",AcctCode,0)),"UNKNOWN"))</f>
        <v/>
      </c>
      <c r="F14885">
        <f>IF(GL_Paste!$B14882="","",IFERROR(INDEX(AcctSub,MATCH(GL_Paste!$B14882&amp;"",AcctCode,0)),"UNKNOWN"))</f>
        <v/>
      </c>
    </row>
    <row r="14886">
      <c r="A14886" s="40">
        <f>IF(GL_Paste!$B14883="","",N(GL_Paste!$H14883)-N(GL_Paste!$G14883))</f>
        <v/>
      </c>
      <c r="B14886" s="43">
        <f>IF(GL_Paste!$B14883="","",DATE(YEAR(GL_Paste!$E14883),MONTH(GL_Paste!$E14883),1))</f>
        <v/>
      </c>
      <c r="C14886">
        <f>IF(GL_Paste!$B14883="","",IF(TRIM(GL_Paste!$M14883)&lt;&gt;"",TRIM(GL_Paste!$M14883),IFERROR(MID(GL_Paste!$I14883,FIND("[",GL_Paste!$I14883)+1,FIND("]",GL_Paste!$I14883)-FIND("[",GL_Paste!$I14883)-1),"")))</f>
        <v/>
      </c>
      <c r="D14886">
        <f>IF(GL_Paste!$B14883="","",IFERROR(INDEX(DeptName,MATCH($C14886,DeptTag,0)),"UNALLOCATED"))</f>
        <v/>
      </c>
      <c r="E14886">
        <f>IF(GL_Paste!$B14883="","",IFERROR(INDEX(AcctCat,MATCH(GL_Paste!$B14883&amp;"",AcctCode,0)),"UNKNOWN"))</f>
        <v/>
      </c>
      <c r="F14886">
        <f>IF(GL_Paste!$B14883="","",IFERROR(INDEX(AcctSub,MATCH(GL_Paste!$B14883&amp;"",AcctCode,0)),"UNKNOWN"))</f>
        <v/>
      </c>
    </row>
    <row r="14887">
      <c r="A14887" s="40">
        <f>IF(GL_Paste!$B14884="","",N(GL_Paste!$H14884)-N(GL_Paste!$G14884))</f>
        <v/>
      </c>
      <c r="B14887" s="43">
        <f>IF(GL_Paste!$B14884="","",DATE(YEAR(GL_Paste!$E14884),MONTH(GL_Paste!$E14884),1))</f>
        <v/>
      </c>
      <c r="C14887">
        <f>IF(GL_Paste!$B14884="","",IF(TRIM(GL_Paste!$M14884)&lt;&gt;"",TRIM(GL_Paste!$M14884),IFERROR(MID(GL_Paste!$I14884,FIND("[",GL_Paste!$I14884)+1,FIND("]",GL_Paste!$I14884)-FIND("[",GL_Paste!$I14884)-1),"")))</f>
        <v/>
      </c>
      <c r="D14887">
        <f>IF(GL_Paste!$B14884="","",IFERROR(INDEX(DeptName,MATCH($C14887,DeptTag,0)),"UNALLOCATED"))</f>
        <v/>
      </c>
      <c r="E14887">
        <f>IF(GL_Paste!$B14884="","",IFERROR(INDEX(AcctCat,MATCH(GL_Paste!$B14884&amp;"",AcctCode,0)),"UNKNOWN"))</f>
        <v/>
      </c>
      <c r="F14887">
        <f>IF(GL_Paste!$B14884="","",IFERROR(INDEX(AcctSub,MATCH(GL_Paste!$B14884&amp;"",AcctCode,0)),"UNKNOWN"))</f>
        <v/>
      </c>
    </row>
    <row r="14888">
      <c r="A14888" s="40">
        <f>IF(GL_Paste!$B14885="","",N(GL_Paste!$H14885)-N(GL_Paste!$G14885))</f>
        <v/>
      </c>
      <c r="B14888" s="43">
        <f>IF(GL_Paste!$B14885="","",DATE(YEAR(GL_Paste!$E14885),MONTH(GL_Paste!$E14885),1))</f>
        <v/>
      </c>
      <c r="C14888">
        <f>IF(GL_Paste!$B14885="","",IF(TRIM(GL_Paste!$M14885)&lt;&gt;"",TRIM(GL_Paste!$M14885),IFERROR(MID(GL_Paste!$I14885,FIND("[",GL_Paste!$I14885)+1,FIND("]",GL_Paste!$I14885)-FIND("[",GL_Paste!$I14885)-1),"")))</f>
        <v/>
      </c>
      <c r="D14888">
        <f>IF(GL_Paste!$B14885="","",IFERROR(INDEX(DeptName,MATCH($C14888,DeptTag,0)),"UNALLOCATED"))</f>
        <v/>
      </c>
      <c r="E14888">
        <f>IF(GL_Paste!$B14885="","",IFERROR(INDEX(AcctCat,MATCH(GL_Paste!$B14885&amp;"",AcctCode,0)),"UNKNOWN"))</f>
        <v/>
      </c>
      <c r="F14888">
        <f>IF(GL_Paste!$B14885="","",IFERROR(INDEX(AcctSub,MATCH(GL_Paste!$B14885&amp;"",AcctCode,0)),"UNKNOWN"))</f>
        <v/>
      </c>
    </row>
    <row r="14889">
      <c r="A14889" s="40">
        <f>IF(GL_Paste!$B14886="","",N(GL_Paste!$H14886)-N(GL_Paste!$G14886))</f>
        <v/>
      </c>
      <c r="B14889" s="43">
        <f>IF(GL_Paste!$B14886="","",DATE(YEAR(GL_Paste!$E14886),MONTH(GL_Paste!$E14886),1))</f>
        <v/>
      </c>
      <c r="C14889">
        <f>IF(GL_Paste!$B14886="","",IF(TRIM(GL_Paste!$M14886)&lt;&gt;"",TRIM(GL_Paste!$M14886),IFERROR(MID(GL_Paste!$I14886,FIND("[",GL_Paste!$I14886)+1,FIND("]",GL_Paste!$I14886)-FIND("[",GL_Paste!$I14886)-1),"")))</f>
        <v/>
      </c>
      <c r="D14889">
        <f>IF(GL_Paste!$B14886="","",IFERROR(INDEX(DeptName,MATCH($C14889,DeptTag,0)),"UNALLOCATED"))</f>
        <v/>
      </c>
      <c r="E14889">
        <f>IF(GL_Paste!$B14886="","",IFERROR(INDEX(AcctCat,MATCH(GL_Paste!$B14886&amp;"",AcctCode,0)),"UNKNOWN"))</f>
        <v/>
      </c>
      <c r="F14889">
        <f>IF(GL_Paste!$B14886="","",IFERROR(INDEX(AcctSub,MATCH(GL_Paste!$B14886&amp;"",AcctCode,0)),"UNKNOWN"))</f>
        <v/>
      </c>
    </row>
    <row r="14890">
      <c r="A14890" s="40">
        <f>IF(GL_Paste!$B14887="","",N(GL_Paste!$H14887)-N(GL_Paste!$G14887))</f>
        <v/>
      </c>
      <c r="B14890" s="43">
        <f>IF(GL_Paste!$B14887="","",DATE(YEAR(GL_Paste!$E14887),MONTH(GL_Paste!$E14887),1))</f>
        <v/>
      </c>
      <c r="C14890">
        <f>IF(GL_Paste!$B14887="","",IF(TRIM(GL_Paste!$M14887)&lt;&gt;"",TRIM(GL_Paste!$M14887),IFERROR(MID(GL_Paste!$I14887,FIND("[",GL_Paste!$I14887)+1,FIND("]",GL_Paste!$I14887)-FIND("[",GL_Paste!$I14887)-1),"")))</f>
        <v/>
      </c>
      <c r="D14890">
        <f>IF(GL_Paste!$B14887="","",IFERROR(INDEX(DeptName,MATCH($C14890,DeptTag,0)),"UNALLOCATED"))</f>
        <v/>
      </c>
      <c r="E14890">
        <f>IF(GL_Paste!$B14887="","",IFERROR(INDEX(AcctCat,MATCH(GL_Paste!$B14887&amp;"",AcctCode,0)),"UNKNOWN"))</f>
        <v/>
      </c>
      <c r="F14890">
        <f>IF(GL_Paste!$B14887="","",IFERROR(INDEX(AcctSub,MATCH(GL_Paste!$B14887&amp;"",AcctCode,0)),"UNKNOWN"))</f>
        <v/>
      </c>
    </row>
    <row r="14891">
      <c r="A14891" s="40">
        <f>IF(GL_Paste!$B14888="","",N(GL_Paste!$H14888)-N(GL_Paste!$G14888))</f>
        <v/>
      </c>
      <c r="B14891" s="43">
        <f>IF(GL_Paste!$B14888="","",DATE(YEAR(GL_Paste!$E14888),MONTH(GL_Paste!$E14888),1))</f>
        <v/>
      </c>
      <c r="C14891">
        <f>IF(GL_Paste!$B14888="","",IF(TRIM(GL_Paste!$M14888)&lt;&gt;"",TRIM(GL_Paste!$M14888),IFERROR(MID(GL_Paste!$I14888,FIND("[",GL_Paste!$I14888)+1,FIND("]",GL_Paste!$I14888)-FIND("[",GL_Paste!$I14888)-1),"")))</f>
        <v/>
      </c>
      <c r="D14891">
        <f>IF(GL_Paste!$B14888="","",IFERROR(INDEX(DeptName,MATCH($C14891,DeptTag,0)),"UNALLOCATED"))</f>
        <v/>
      </c>
      <c r="E14891">
        <f>IF(GL_Paste!$B14888="","",IFERROR(INDEX(AcctCat,MATCH(GL_Paste!$B14888&amp;"",AcctCode,0)),"UNKNOWN"))</f>
        <v/>
      </c>
      <c r="F14891">
        <f>IF(GL_Paste!$B14888="","",IFERROR(INDEX(AcctSub,MATCH(GL_Paste!$B14888&amp;"",AcctCode,0)),"UNKNOWN"))</f>
        <v/>
      </c>
    </row>
    <row r="14892">
      <c r="A14892" s="40">
        <f>IF(GL_Paste!$B14889="","",N(GL_Paste!$H14889)-N(GL_Paste!$G14889))</f>
        <v/>
      </c>
      <c r="B14892" s="43">
        <f>IF(GL_Paste!$B14889="","",DATE(YEAR(GL_Paste!$E14889),MONTH(GL_Paste!$E14889),1))</f>
        <v/>
      </c>
      <c r="C14892">
        <f>IF(GL_Paste!$B14889="","",IF(TRIM(GL_Paste!$M14889)&lt;&gt;"",TRIM(GL_Paste!$M14889),IFERROR(MID(GL_Paste!$I14889,FIND("[",GL_Paste!$I14889)+1,FIND("]",GL_Paste!$I14889)-FIND("[",GL_Paste!$I14889)-1),"")))</f>
        <v/>
      </c>
      <c r="D14892">
        <f>IF(GL_Paste!$B14889="","",IFERROR(INDEX(DeptName,MATCH($C14892,DeptTag,0)),"UNALLOCATED"))</f>
        <v/>
      </c>
      <c r="E14892">
        <f>IF(GL_Paste!$B14889="","",IFERROR(INDEX(AcctCat,MATCH(GL_Paste!$B14889&amp;"",AcctCode,0)),"UNKNOWN"))</f>
        <v/>
      </c>
      <c r="F14892">
        <f>IF(GL_Paste!$B14889="","",IFERROR(INDEX(AcctSub,MATCH(GL_Paste!$B14889&amp;"",AcctCode,0)),"UNKNOWN"))</f>
        <v/>
      </c>
    </row>
    <row r="14893">
      <c r="A14893" s="40">
        <f>IF(GL_Paste!$B14890="","",N(GL_Paste!$H14890)-N(GL_Paste!$G14890))</f>
        <v/>
      </c>
      <c r="B14893" s="43">
        <f>IF(GL_Paste!$B14890="","",DATE(YEAR(GL_Paste!$E14890),MONTH(GL_Paste!$E14890),1))</f>
        <v/>
      </c>
      <c r="C14893">
        <f>IF(GL_Paste!$B14890="","",IF(TRIM(GL_Paste!$M14890)&lt;&gt;"",TRIM(GL_Paste!$M14890),IFERROR(MID(GL_Paste!$I14890,FIND("[",GL_Paste!$I14890)+1,FIND("]",GL_Paste!$I14890)-FIND("[",GL_Paste!$I14890)-1),"")))</f>
        <v/>
      </c>
      <c r="D14893">
        <f>IF(GL_Paste!$B14890="","",IFERROR(INDEX(DeptName,MATCH($C14893,DeptTag,0)),"UNALLOCATED"))</f>
        <v/>
      </c>
      <c r="E14893">
        <f>IF(GL_Paste!$B14890="","",IFERROR(INDEX(AcctCat,MATCH(GL_Paste!$B14890&amp;"",AcctCode,0)),"UNKNOWN"))</f>
        <v/>
      </c>
      <c r="F14893">
        <f>IF(GL_Paste!$B14890="","",IFERROR(INDEX(AcctSub,MATCH(GL_Paste!$B14890&amp;"",AcctCode,0)),"UNKNOWN"))</f>
        <v/>
      </c>
    </row>
    <row r="14894">
      <c r="A14894" s="40">
        <f>IF(GL_Paste!$B14891="","",N(GL_Paste!$H14891)-N(GL_Paste!$G14891))</f>
        <v/>
      </c>
      <c r="B14894" s="43">
        <f>IF(GL_Paste!$B14891="","",DATE(YEAR(GL_Paste!$E14891),MONTH(GL_Paste!$E14891),1))</f>
        <v/>
      </c>
      <c r="C14894">
        <f>IF(GL_Paste!$B14891="","",IF(TRIM(GL_Paste!$M14891)&lt;&gt;"",TRIM(GL_Paste!$M14891),IFERROR(MID(GL_Paste!$I14891,FIND("[",GL_Paste!$I14891)+1,FIND("]",GL_Paste!$I14891)-FIND("[",GL_Paste!$I14891)-1),"")))</f>
        <v/>
      </c>
      <c r="D14894">
        <f>IF(GL_Paste!$B14891="","",IFERROR(INDEX(DeptName,MATCH($C14894,DeptTag,0)),"UNALLOCATED"))</f>
        <v/>
      </c>
      <c r="E14894">
        <f>IF(GL_Paste!$B14891="","",IFERROR(INDEX(AcctCat,MATCH(GL_Paste!$B14891&amp;"",AcctCode,0)),"UNKNOWN"))</f>
        <v/>
      </c>
      <c r="F14894">
        <f>IF(GL_Paste!$B14891="","",IFERROR(INDEX(AcctSub,MATCH(GL_Paste!$B14891&amp;"",AcctCode,0)),"UNKNOWN"))</f>
        <v/>
      </c>
    </row>
    <row r="14895">
      <c r="A14895" s="40">
        <f>IF(GL_Paste!$B14892="","",N(GL_Paste!$H14892)-N(GL_Paste!$G14892))</f>
        <v/>
      </c>
      <c r="B14895" s="43">
        <f>IF(GL_Paste!$B14892="","",DATE(YEAR(GL_Paste!$E14892),MONTH(GL_Paste!$E14892),1))</f>
        <v/>
      </c>
      <c r="C14895">
        <f>IF(GL_Paste!$B14892="","",IF(TRIM(GL_Paste!$M14892)&lt;&gt;"",TRIM(GL_Paste!$M14892),IFERROR(MID(GL_Paste!$I14892,FIND("[",GL_Paste!$I14892)+1,FIND("]",GL_Paste!$I14892)-FIND("[",GL_Paste!$I14892)-1),"")))</f>
        <v/>
      </c>
      <c r="D14895">
        <f>IF(GL_Paste!$B14892="","",IFERROR(INDEX(DeptName,MATCH($C14895,DeptTag,0)),"UNALLOCATED"))</f>
        <v/>
      </c>
      <c r="E14895">
        <f>IF(GL_Paste!$B14892="","",IFERROR(INDEX(AcctCat,MATCH(GL_Paste!$B14892&amp;"",AcctCode,0)),"UNKNOWN"))</f>
        <v/>
      </c>
      <c r="F14895">
        <f>IF(GL_Paste!$B14892="","",IFERROR(INDEX(AcctSub,MATCH(GL_Paste!$B14892&amp;"",AcctCode,0)),"UNKNOWN"))</f>
        <v/>
      </c>
    </row>
    <row r="14896">
      <c r="A14896" s="40">
        <f>IF(GL_Paste!$B14893="","",N(GL_Paste!$H14893)-N(GL_Paste!$G14893))</f>
        <v/>
      </c>
      <c r="B14896" s="43">
        <f>IF(GL_Paste!$B14893="","",DATE(YEAR(GL_Paste!$E14893),MONTH(GL_Paste!$E14893),1))</f>
        <v/>
      </c>
      <c r="C14896">
        <f>IF(GL_Paste!$B14893="","",IF(TRIM(GL_Paste!$M14893)&lt;&gt;"",TRIM(GL_Paste!$M14893),IFERROR(MID(GL_Paste!$I14893,FIND("[",GL_Paste!$I14893)+1,FIND("]",GL_Paste!$I14893)-FIND("[",GL_Paste!$I14893)-1),"")))</f>
        <v/>
      </c>
      <c r="D14896">
        <f>IF(GL_Paste!$B14893="","",IFERROR(INDEX(DeptName,MATCH($C14896,DeptTag,0)),"UNALLOCATED"))</f>
        <v/>
      </c>
      <c r="E14896">
        <f>IF(GL_Paste!$B14893="","",IFERROR(INDEX(AcctCat,MATCH(GL_Paste!$B14893&amp;"",AcctCode,0)),"UNKNOWN"))</f>
        <v/>
      </c>
      <c r="F14896">
        <f>IF(GL_Paste!$B14893="","",IFERROR(INDEX(AcctSub,MATCH(GL_Paste!$B14893&amp;"",AcctCode,0)),"UNKNOWN"))</f>
        <v/>
      </c>
    </row>
    <row r="14897">
      <c r="A14897" s="40">
        <f>IF(GL_Paste!$B14894="","",N(GL_Paste!$H14894)-N(GL_Paste!$G14894))</f>
        <v/>
      </c>
      <c r="B14897" s="43">
        <f>IF(GL_Paste!$B14894="","",DATE(YEAR(GL_Paste!$E14894),MONTH(GL_Paste!$E14894),1))</f>
        <v/>
      </c>
      <c r="C14897">
        <f>IF(GL_Paste!$B14894="","",IF(TRIM(GL_Paste!$M14894)&lt;&gt;"",TRIM(GL_Paste!$M14894),IFERROR(MID(GL_Paste!$I14894,FIND("[",GL_Paste!$I14894)+1,FIND("]",GL_Paste!$I14894)-FIND("[",GL_Paste!$I14894)-1),"")))</f>
        <v/>
      </c>
      <c r="D14897">
        <f>IF(GL_Paste!$B14894="","",IFERROR(INDEX(DeptName,MATCH($C14897,DeptTag,0)),"UNALLOCATED"))</f>
        <v/>
      </c>
      <c r="E14897">
        <f>IF(GL_Paste!$B14894="","",IFERROR(INDEX(AcctCat,MATCH(GL_Paste!$B14894&amp;"",AcctCode,0)),"UNKNOWN"))</f>
        <v/>
      </c>
      <c r="F14897">
        <f>IF(GL_Paste!$B14894="","",IFERROR(INDEX(AcctSub,MATCH(GL_Paste!$B14894&amp;"",AcctCode,0)),"UNKNOWN"))</f>
        <v/>
      </c>
    </row>
    <row r="14898">
      <c r="A14898" s="40">
        <f>IF(GL_Paste!$B14895="","",N(GL_Paste!$H14895)-N(GL_Paste!$G14895))</f>
        <v/>
      </c>
      <c r="B14898" s="43">
        <f>IF(GL_Paste!$B14895="","",DATE(YEAR(GL_Paste!$E14895),MONTH(GL_Paste!$E14895),1))</f>
        <v/>
      </c>
      <c r="C14898">
        <f>IF(GL_Paste!$B14895="","",IF(TRIM(GL_Paste!$M14895)&lt;&gt;"",TRIM(GL_Paste!$M14895),IFERROR(MID(GL_Paste!$I14895,FIND("[",GL_Paste!$I14895)+1,FIND("]",GL_Paste!$I14895)-FIND("[",GL_Paste!$I14895)-1),"")))</f>
        <v/>
      </c>
      <c r="D14898">
        <f>IF(GL_Paste!$B14895="","",IFERROR(INDEX(DeptName,MATCH($C14898,DeptTag,0)),"UNALLOCATED"))</f>
        <v/>
      </c>
      <c r="E14898">
        <f>IF(GL_Paste!$B14895="","",IFERROR(INDEX(AcctCat,MATCH(GL_Paste!$B14895&amp;"",AcctCode,0)),"UNKNOWN"))</f>
        <v/>
      </c>
      <c r="F14898">
        <f>IF(GL_Paste!$B14895="","",IFERROR(INDEX(AcctSub,MATCH(GL_Paste!$B14895&amp;"",AcctCode,0)),"UNKNOWN"))</f>
        <v/>
      </c>
    </row>
    <row r="14899">
      <c r="A14899" s="40">
        <f>IF(GL_Paste!$B14896="","",N(GL_Paste!$H14896)-N(GL_Paste!$G14896))</f>
        <v/>
      </c>
      <c r="B14899" s="43">
        <f>IF(GL_Paste!$B14896="","",DATE(YEAR(GL_Paste!$E14896),MONTH(GL_Paste!$E14896),1))</f>
        <v/>
      </c>
      <c r="C14899">
        <f>IF(GL_Paste!$B14896="","",IF(TRIM(GL_Paste!$M14896)&lt;&gt;"",TRIM(GL_Paste!$M14896),IFERROR(MID(GL_Paste!$I14896,FIND("[",GL_Paste!$I14896)+1,FIND("]",GL_Paste!$I14896)-FIND("[",GL_Paste!$I14896)-1),"")))</f>
        <v/>
      </c>
      <c r="D14899">
        <f>IF(GL_Paste!$B14896="","",IFERROR(INDEX(DeptName,MATCH($C14899,DeptTag,0)),"UNALLOCATED"))</f>
        <v/>
      </c>
      <c r="E14899">
        <f>IF(GL_Paste!$B14896="","",IFERROR(INDEX(AcctCat,MATCH(GL_Paste!$B14896&amp;"",AcctCode,0)),"UNKNOWN"))</f>
        <v/>
      </c>
      <c r="F14899">
        <f>IF(GL_Paste!$B14896="","",IFERROR(INDEX(AcctSub,MATCH(GL_Paste!$B14896&amp;"",AcctCode,0)),"UNKNOWN"))</f>
        <v/>
      </c>
    </row>
    <row r="14900">
      <c r="A14900" s="40">
        <f>IF(GL_Paste!$B14897="","",N(GL_Paste!$H14897)-N(GL_Paste!$G14897))</f>
        <v/>
      </c>
      <c r="B14900" s="43">
        <f>IF(GL_Paste!$B14897="","",DATE(YEAR(GL_Paste!$E14897),MONTH(GL_Paste!$E14897),1))</f>
        <v/>
      </c>
      <c r="C14900">
        <f>IF(GL_Paste!$B14897="","",IF(TRIM(GL_Paste!$M14897)&lt;&gt;"",TRIM(GL_Paste!$M14897),IFERROR(MID(GL_Paste!$I14897,FIND("[",GL_Paste!$I14897)+1,FIND("]",GL_Paste!$I14897)-FIND("[",GL_Paste!$I14897)-1),"")))</f>
        <v/>
      </c>
      <c r="D14900">
        <f>IF(GL_Paste!$B14897="","",IFERROR(INDEX(DeptName,MATCH($C14900,DeptTag,0)),"UNALLOCATED"))</f>
        <v/>
      </c>
      <c r="E14900">
        <f>IF(GL_Paste!$B14897="","",IFERROR(INDEX(AcctCat,MATCH(GL_Paste!$B14897&amp;"",AcctCode,0)),"UNKNOWN"))</f>
        <v/>
      </c>
      <c r="F14900">
        <f>IF(GL_Paste!$B14897="","",IFERROR(INDEX(AcctSub,MATCH(GL_Paste!$B14897&amp;"",AcctCode,0)),"UNKNOWN"))</f>
        <v/>
      </c>
    </row>
    <row r="14901">
      <c r="A14901" s="40">
        <f>IF(GL_Paste!$B14898="","",N(GL_Paste!$H14898)-N(GL_Paste!$G14898))</f>
        <v/>
      </c>
      <c r="B14901" s="43">
        <f>IF(GL_Paste!$B14898="","",DATE(YEAR(GL_Paste!$E14898),MONTH(GL_Paste!$E14898),1))</f>
        <v/>
      </c>
      <c r="C14901">
        <f>IF(GL_Paste!$B14898="","",IF(TRIM(GL_Paste!$M14898)&lt;&gt;"",TRIM(GL_Paste!$M14898),IFERROR(MID(GL_Paste!$I14898,FIND("[",GL_Paste!$I14898)+1,FIND("]",GL_Paste!$I14898)-FIND("[",GL_Paste!$I14898)-1),"")))</f>
        <v/>
      </c>
      <c r="D14901">
        <f>IF(GL_Paste!$B14898="","",IFERROR(INDEX(DeptName,MATCH($C14901,DeptTag,0)),"UNALLOCATED"))</f>
        <v/>
      </c>
      <c r="E14901">
        <f>IF(GL_Paste!$B14898="","",IFERROR(INDEX(AcctCat,MATCH(GL_Paste!$B14898&amp;"",AcctCode,0)),"UNKNOWN"))</f>
        <v/>
      </c>
      <c r="F14901">
        <f>IF(GL_Paste!$B14898="","",IFERROR(INDEX(AcctSub,MATCH(GL_Paste!$B14898&amp;"",AcctCode,0)),"UNKNOWN"))</f>
        <v/>
      </c>
    </row>
    <row r="14902">
      <c r="A14902" s="40">
        <f>IF(GL_Paste!$B14899="","",N(GL_Paste!$H14899)-N(GL_Paste!$G14899))</f>
        <v/>
      </c>
      <c r="B14902" s="43">
        <f>IF(GL_Paste!$B14899="","",DATE(YEAR(GL_Paste!$E14899),MONTH(GL_Paste!$E14899),1))</f>
        <v/>
      </c>
      <c r="C14902">
        <f>IF(GL_Paste!$B14899="","",IF(TRIM(GL_Paste!$M14899)&lt;&gt;"",TRIM(GL_Paste!$M14899),IFERROR(MID(GL_Paste!$I14899,FIND("[",GL_Paste!$I14899)+1,FIND("]",GL_Paste!$I14899)-FIND("[",GL_Paste!$I14899)-1),"")))</f>
        <v/>
      </c>
      <c r="D14902">
        <f>IF(GL_Paste!$B14899="","",IFERROR(INDEX(DeptName,MATCH($C14902,DeptTag,0)),"UNALLOCATED"))</f>
        <v/>
      </c>
      <c r="E14902">
        <f>IF(GL_Paste!$B14899="","",IFERROR(INDEX(AcctCat,MATCH(GL_Paste!$B14899&amp;"",AcctCode,0)),"UNKNOWN"))</f>
        <v/>
      </c>
      <c r="F14902">
        <f>IF(GL_Paste!$B14899="","",IFERROR(INDEX(AcctSub,MATCH(GL_Paste!$B14899&amp;"",AcctCode,0)),"UNKNOWN"))</f>
        <v/>
      </c>
    </row>
    <row r="14903">
      <c r="A14903" s="40">
        <f>IF(GL_Paste!$B14900="","",N(GL_Paste!$H14900)-N(GL_Paste!$G14900))</f>
        <v/>
      </c>
      <c r="B14903" s="43">
        <f>IF(GL_Paste!$B14900="","",DATE(YEAR(GL_Paste!$E14900),MONTH(GL_Paste!$E14900),1))</f>
        <v/>
      </c>
      <c r="C14903">
        <f>IF(GL_Paste!$B14900="","",IF(TRIM(GL_Paste!$M14900)&lt;&gt;"",TRIM(GL_Paste!$M14900),IFERROR(MID(GL_Paste!$I14900,FIND("[",GL_Paste!$I14900)+1,FIND("]",GL_Paste!$I14900)-FIND("[",GL_Paste!$I14900)-1),"")))</f>
        <v/>
      </c>
      <c r="D14903">
        <f>IF(GL_Paste!$B14900="","",IFERROR(INDEX(DeptName,MATCH($C14903,DeptTag,0)),"UNALLOCATED"))</f>
        <v/>
      </c>
      <c r="E14903">
        <f>IF(GL_Paste!$B14900="","",IFERROR(INDEX(AcctCat,MATCH(GL_Paste!$B14900&amp;"",AcctCode,0)),"UNKNOWN"))</f>
        <v/>
      </c>
      <c r="F14903">
        <f>IF(GL_Paste!$B14900="","",IFERROR(INDEX(AcctSub,MATCH(GL_Paste!$B14900&amp;"",AcctCode,0)),"UNKNOWN"))</f>
        <v/>
      </c>
    </row>
    <row r="14904">
      <c r="A14904" s="40">
        <f>IF(GL_Paste!$B14901="","",N(GL_Paste!$H14901)-N(GL_Paste!$G14901))</f>
        <v/>
      </c>
      <c r="B14904" s="43">
        <f>IF(GL_Paste!$B14901="","",DATE(YEAR(GL_Paste!$E14901),MONTH(GL_Paste!$E14901),1))</f>
        <v/>
      </c>
      <c r="C14904">
        <f>IF(GL_Paste!$B14901="","",IF(TRIM(GL_Paste!$M14901)&lt;&gt;"",TRIM(GL_Paste!$M14901),IFERROR(MID(GL_Paste!$I14901,FIND("[",GL_Paste!$I14901)+1,FIND("]",GL_Paste!$I14901)-FIND("[",GL_Paste!$I14901)-1),"")))</f>
        <v/>
      </c>
      <c r="D14904">
        <f>IF(GL_Paste!$B14901="","",IFERROR(INDEX(DeptName,MATCH($C14904,DeptTag,0)),"UNALLOCATED"))</f>
        <v/>
      </c>
      <c r="E14904">
        <f>IF(GL_Paste!$B14901="","",IFERROR(INDEX(AcctCat,MATCH(GL_Paste!$B14901&amp;"",AcctCode,0)),"UNKNOWN"))</f>
        <v/>
      </c>
      <c r="F14904">
        <f>IF(GL_Paste!$B14901="","",IFERROR(INDEX(AcctSub,MATCH(GL_Paste!$B14901&amp;"",AcctCode,0)),"UNKNOWN"))</f>
        <v/>
      </c>
    </row>
    <row r="14905">
      <c r="A14905" s="40">
        <f>IF(GL_Paste!$B14902="","",N(GL_Paste!$H14902)-N(GL_Paste!$G14902))</f>
        <v/>
      </c>
      <c r="B14905" s="43">
        <f>IF(GL_Paste!$B14902="","",DATE(YEAR(GL_Paste!$E14902),MONTH(GL_Paste!$E14902),1))</f>
        <v/>
      </c>
      <c r="C14905">
        <f>IF(GL_Paste!$B14902="","",IF(TRIM(GL_Paste!$M14902)&lt;&gt;"",TRIM(GL_Paste!$M14902),IFERROR(MID(GL_Paste!$I14902,FIND("[",GL_Paste!$I14902)+1,FIND("]",GL_Paste!$I14902)-FIND("[",GL_Paste!$I14902)-1),"")))</f>
        <v/>
      </c>
      <c r="D14905">
        <f>IF(GL_Paste!$B14902="","",IFERROR(INDEX(DeptName,MATCH($C14905,DeptTag,0)),"UNALLOCATED"))</f>
        <v/>
      </c>
      <c r="E14905">
        <f>IF(GL_Paste!$B14902="","",IFERROR(INDEX(AcctCat,MATCH(GL_Paste!$B14902&amp;"",AcctCode,0)),"UNKNOWN"))</f>
        <v/>
      </c>
      <c r="F14905">
        <f>IF(GL_Paste!$B14902="","",IFERROR(INDEX(AcctSub,MATCH(GL_Paste!$B14902&amp;"",AcctCode,0)),"UNKNOWN"))</f>
        <v/>
      </c>
    </row>
    <row r="14906">
      <c r="A14906" s="40">
        <f>IF(GL_Paste!$B14903="","",N(GL_Paste!$H14903)-N(GL_Paste!$G14903))</f>
        <v/>
      </c>
      <c r="B14906" s="43">
        <f>IF(GL_Paste!$B14903="","",DATE(YEAR(GL_Paste!$E14903),MONTH(GL_Paste!$E14903),1))</f>
        <v/>
      </c>
      <c r="C14906">
        <f>IF(GL_Paste!$B14903="","",IF(TRIM(GL_Paste!$M14903)&lt;&gt;"",TRIM(GL_Paste!$M14903),IFERROR(MID(GL_Paste!$I14903,FIND("[",GL_Paste!$I14903)+1,FIND("]",GL_Paste!$I14903)-FIND("[",GL_Paste!$I14903)-1),"")))</f>
        <v/>
      </c>
      <c r="D14906">
        <f>IF(GL_Paste!$B14903="","",IFERROR(INDEX(DeptName,MATCH($C14906,DeptTag,0)),"UNALLOCATED"))</f>
        <v/>
      </c>
      <c r="E14906">
        <f>IF(GL_Paste!$B14903="","",IFERROR(INDEX(AcctCat,MATCH(GL_Paste!$B14903&amp;"",AcctCode,0)),"UNKNOWN"))</f>
        <v/>
      </c>
      <c r="F14906">
        <f>IF(GL_Paste!$B14903="","",IFERROR(INDEX(AcctSub,MATCH(GL_Paste!$B14903&amp;"",AcctCode,0)),"UNKNOWN"))</f>
        <v/>
      </c>
    </row>
    <row r="14907">
      <c r="A14907" s="40">
        <f>IF(GL_Paste!$B14904="","",N(GL_Paste!$H14904)-N(GL_Paste!$G14904))</f>
        <v/>
      </c>
      <c r="B14907" s="43">
        <f>IF(GL_Paste!$B14904="","",DATE(YEAR(GL_Paste!$E14904),MONTH(GL_Paste!$E14904),1))</f>
        <v/>
      </c>
      <c r="C14907">
        <f>IF(GL_Paste!$B14904="","",IF(TRIM(GL_Paste!$M14904)&lt;&gt;"",TRIM(GL_Paste!$M14904),IFERROR(MID(GL_Paste!$I14904,FIND("[",GL_Paste!$I14904)+1,FIND("]",GL_Paste!$I14904)-FIND("[",GL_Paste!$I14904)-1),"")))</f>
        <v/>
      </c>
      <c r="D14907">
        <f>IF(GL_Paste!$B14904="","",IFERROR(INDEX(DeptName,MATCH($C14907,DeptTag,0)),"UNALLOCATED"))</f>
        <v/>
      </c>
      <c r="E14907">
        <f>IF(GL_Paste!$B14904="","",IFERROR(INDEX(AcctCat,MATCH(GL_Paste!$B14904&amp;"",AcctCode,0)),"UNKNOWN"))</f>
        <v/>
      </c>
      <c r="F14907">
        <f>IF(GL_Paste!$B14904="","",IFERROR(INDEX(AcctSub,MATCH(GL_Paste!$B14904&amp;"",AcctCode,0)),"UNKNOWN"))</f>
        <v/>
      </c>
    </row>
    <row r="14908">
      <c r="A14908" s="40">
        <f>IF(GL_Paste!$B14905="","",N(GL_Paste!$H14905)-N(GL_Paste!$G14905))</f>
        <v/>
      </c>
      <c r="B14908" s="43">
        <f>IF(GL_Paste!$B14905="","",DATE(YEAR(GL_Paste!$E14905),MONTH(GL_Paste!$E14905),1))</f>
        <v/>
      </c>
      <c r="C14908">
        <f>IF(GL_Paste!$B14905="","",IF(TRIM(GL_Paste!$M14905)&lt;&gt;"",TRIM(GL_Paste!$M14905),IFERROR(MID(GL_Paste!$I14905,FIND("[",GL_Paste!$I14905)+1,FIND("]",GL_Paste!$I14905)-FIND("[",GL_Paste!$I14905)-1),"")))</f>
        <v/>
      </c>
      <c r="D14908">
        <f>IF(GL_Paste!$B14905="","",IFERROR(INDEX(DeptName,MATCH($C14908,DeptTag,0)),"UNALLOCATED"))</f>
        <v/>
      </c>
      <c r="E14908">
        <f>IF(GL_Paste!$B14905="","",IFERROR(INDEX(AcctCat,MATCH(GL_Paste!$B14905&amp;"",AcctCode,0)),"UNKNOWN"))</f>
        <v/>
      </c>
      <c r="F14908">
        <f>IF(GL_Paste!$B14905="","",IFERROR(INDEX(AcctSub,MATCH(GL_Paste!$B14905&amp;"",AcctCode,0)),"UNKNOWN"))</f>
        <v/>
      </c>
    </row>
    <row r="14909">
      <c r="A14909" s="40">
        <f>IF(GL_Paste!$B14906="","",N(GL_Paste!$H14906)-N(GL_Paste!$G14906))</f>
        <v/>
      </c>
      <c r="B14909" s="43">
        <f>IF(GL_Paste!$B14906="","",DATE(YEAR(GL_Paste!$E14906),MONTH(GL_Paste!$E14906),1))</f>
        <v/>
      </c>
      <c r="C14909">
        <f>IF(GL_Paste!$B14906="","",IF(TRIM(GL_Paste!$M14906)&lt;&gt;"",TRIM(GL_Paste!$M14906),IFERROR(MID(GL_Paste!$I14906,FIND("[",GL_Paste!$I14906)+1,FIND("]",GL_Paste!$I14906)-FIND("[",GL_Paste!$I14906)-1),"")))</f>
        <v/>
      </c>
      <c r="D14909">
        <f>IF(GL_Paste!$B14906="","",IFERROR(INDEX(DeptName,MATCH($C14909,DeptTag,0)),"UNALLOCATED"))</f>
        <v/>
      </c>
      <c r="E14909">
        <f>IF(GL_Paste!$B14906="","",IFERROR(INDEX(AcctCat,MATCH(GL_Paste!$B14906&amp;"",AcctCode,0)),"UNKNOWN"))</f>
        <v/>
      </c>
      <c r="F14909">
        <f>IF(GL_Paste!$B14906="","",IFERROR(INDEX(AcctSub,MATCH(GL_Paste!$B14906&amp;"",AcctCode,0)),"UNKNOWN"))</f>
        <v/>
      </c>
    </row>
    <row r="14910">
      <c r="A14910" s="40">
        <f>IF(GL_Paste!$B14907="","",N(GL_Paste!$H14907)-N(GL_Paste!$G14907))</f>
        <v/>
      </c>
      <c r="B14910" s="43">
        <f>IF(GL_Paste!$B14907="","",DATE(YEAR(GL_Paste!$E14907),MONTH(GL_Paste!$E14907),1))</f>
        <v/>
      </c>
      <c r="C14910">
        <f>IF(GL_Paste!$B14907="","",IF(TRIM(GL_Paste!$M14907)&lt;&gt;"",TRIM(GL_Paste!$M14907),IFERROR(MID(GL_Paste!$I14907,FIND("[",GL_Paste!$I14907)+1,FIND("]",GL_Paste!$I14907)-FIND("[",GL_Paste!$I14907)-1),"")))</f>
        <v/>
      </c>
      <c r="D14910">
        <f>IF(GL_Paste!$B14907="","",IFERROR(INDEX(DeptName,MATCH($C14910,DeptTag,0)),"UNALLOCATED"))</f>
        <v/>
      </c>
      <c r="E14910">
        <f>IF(GL_Paste!$B14907="","",IFERROR(INDEX(AcctCat,MATCH(GL_Paste!$B14907&amp;"",AcctCode,0)),"UNKNOWN"))</f>
        <v/>
      </c>
      <c r="F14910">
        <f>IF(GL_Paste!$B14907="","",IFERROR(INDEX(AcctSub,MATCH(GL_Paste!$B14907&amp;"",AcctCode,0)),"UNKNOWN"))</f>
        <v/>
      </c>
    </row>
    <row r="14911">
      <c r="A14911" s="40">
        <f>IF(GL_Paste!$B14908="","",N(GL_Paste!$H14908)-N(GL_Paste!$G14908))</f>
        <v/>
      </c>
      <c r="B14911" s="43">
        <f>IF(GL_Paste!$B14908="","",DATE(YEAR(GL_Paste!$E14908),MONTH(GL_Paste!$E14908),1))</f>
        <v/>
      </c>
      <c r="C14911">
        <f>IF(GL_Paste!$B14908="","",IF(TRIM(GL_Paste!$M14908)&lt;&gt;"",TRIM(GL_Paste!$M14908),IFERROR(MID(GL_Paste!$I14908,FIND("[",GL_Paste!$I14908)+1,FIND("]",GL_Paste!$I14908)-FIND("[",GL_Paste!$I14908)-1),"")))</f>
        <v/>
      </c>
      <c r="D14911">
        <f>IF(GL_Paste!$B14908="","",IFERROR(INDEX(DeptName,MATCH($C14911,DeptTag,0)),"UNALLOCATED"))</f>
        <v/>
      </c>
      <c r="E14911">
        <f>IF(GL_Paste!$B14908="","",IFERROR(INDEX(AcctCat,MATCH(GL_Paste!$B14908&amp;"",AcctCode,0)),"UNKNOWN"))</f>
        <v/>
      </c>
      <c r="F14911">
        <f>IF(GL_Paste!$B14908="","",IFERROR(INDEX(AcctSub,MATCH(GL_Paste!$B14908&amp;"",AcctCode,0)),"UNKNOWN"))</f>
        <v/>
      </c>
    </row>
    <row r="14912">
      <c r="A14912" s="40">
        <f>IF(GL_Paste!$B14909="","",N(GL_Paste!$H14909)-N(GL_Paste!$G14909))</f>
        <v/>
      </c>
      <c r="B14912" s="43">
        <f>IF(GL_Paste!$B14909="","",DATE(YEAR(GL_Paste!$E14909),MONTH(GL_Paste!$E14909),1))</f>
        <v/>
      </c>
      <c r="C14912">
        <f>IF(GL_Paste!$B14909="","",IF(TRIM(GL_Paste!$M14909)&lt;&gt;"",TRIM(GL_Paste!$M14909),IFERROR(MID(GL_Paste!$I14909,FIND("[",GL_Paste!$I14909)+1,FIND("]",GL_Paste!$I14909)-FIND("[",GL_Paste!$I14909)-1),"")))</f>
        <v/>
      </c>
      <c r="D14912">
        <f>IF(GL_Paste!$B14909="","",IFERROR(INDEX(DeptName,MATCH($C14912,DeptTag,0)),"UNALLOCATED"))</f>
        <v/>
      </c>
      <c r="E14912">
        <f>IF(GL_Paste!$B14909="","",IFERROR(INDEX(AcctCat,MATCH(GL_Paste!$B14909&amp;"",AcctCode,0)),"UNKNOWN"))</f>
        <v/>
      </c>
      <c r="F14912">
        <f>IF(GL_Paste!$B14909="","",IFERROR(INDEX(AcctSub,MATCH(GL_Paste!$B14909&amp;"",AcctCode,0)),"UNKNOWN"))</f>
        <v/>
      </c>
    </row>
    <row r="14913">
      <c r="A14913" s="40">
        <f>IF(GL_Paste!$B14910="","",N(GL_Paste!$H14910)-N(GL_Paste!$G14910))</f>
        <v/>
      </c>
      <c r="B14913" s="43">
        <f>IF(GL_Paste!$B14910="","",DATE(YEAR(GL_Paste!$E14910),MONTH(GL_Paste!$E14910),1))</f>
        <v/>
      </c>
      <c r="C14913">
        <f>IF(GL_Paste!$B14910="","",IF(TRIM(GL_Paste!$M14910)&lt;&gt;"",TRIM(GL_Paste!$M14910),IFERROR(MID(GL_Paste!$I14910,FIND("[",GL_Paste!$I14910)+1,FIND("]",GL_Paste!$I14910)-FIND("[",GL_Paste!$I14910)-1),"")))</f>
        <v/>
      </c>
      <c r="D14913">
        <f>IF(GL_Paste!$B14910="","",IFERROR(INDEX(DeptName,MATCH($C14913,DeptTag,0)),"UNALLOCATED"))</f>
        <v/>
      </c>
      <c r="E14913">
        <f>IF(GL_Paste!$B14910="","",IFERROR(INDEX(AcctCat,MATCH(GL_Paste!$B14910&amp;"",AcctCode,0)),"UNKNOWN"))</f>
        <v/>
      </c>
      <c r="F14913">
        <f>IF(GL_Paste!$B14910="","",IFERROR(INDEX(AcctSub,MATCH(GL_Paste!$B14910&amp;"",AcctCode,0)),"UNKNOWN"))</f>
        <v/>
      </c>
    </row>
    <row r="14914">
      <c r="A14914" s="40">
        <f>IF(GL_Paste!$B14911="","",N(GL_Paste!$H14911)-N(GL_Paste!$G14911))</f>
        <v/>
      </c>
      <c r="B14914" s="43">
        <f>IF(GL_Paste!$B14911="","",DATE(YEAR(GL_Paste!$E14911),MONTH(GL_Paste!$E14911),1))</f>
        <v/>
      </c>
      <c r="C14914">
        <f>IF(GL_Paste!$B14911="","",IF(TRIM(GL_Paste!$M14911)&lt;&gt;"",TRIM(GL_Paste!$M14911),IFERROR(MID(GL_Paste!$I14911,FIND("[",GL_Paste!$I14911)+1,FIND("]",GL_Paste!$I14911)-FIND("[",GL_Paste!$I14911)-1),"")))</f>
        <v/>
      </c>
      <c r="D14914">
        <f>IF(GL_Paste!$B14911="","",IFERROR(INDEX(DeptName,MATCH($C14914,DeptTag,0)),"UNALLOCATED"))</f>
        <v/>
      </c>
      <c r="E14914">
        <f>IF(GL_Paste!$B14911="","",IFERROR(INDEX(AcctCat,MATCH(GL_Paste!$B14911&amp;"",AcctCode,0)),"UNKNOWN"))</f>
        <v/>
      </c>
      <c r="F14914">
        <f>IF(GL_Paste!$B14911="","",IFERROR(INDEX(AcctSub,MATCH(GL_Paste!$B14911&amp;"",AcctCode,0)),"UNKNOWN"))</f>
        <v/>
      </c>
    </row>
    <row r="14915">
      <c r="A14915" s="40">
        <f>IF(GL_Paste!$B14912="","",N(GL_Paste!$H14912)-N(GL_Paste!$G14912))</f>
        <v/>
      </c>
      <c r="B14915" s="43">
        <f>IF(GL_Paste!$B14912="","",DATE(YEAR(GL_Paste!$E14912),MONTH(GL_Paste!$E14912),1))</f>
        <v/>
      </c>
      <c r="C14915">
        <f>IF(GL_Paste!$B14912="","",IF(TRIM(GL_Paste!$M14912)&lt;&gt;"",TRIM(GL_Paste!$M14912),IFERROR(MID(GL_Paste!$I14912,FIND("[",GL_Paste!$I14912)+1,FIND("]",GL_Paste!$I14912)-FIND("[",GL_Paste!$I14912)-1),"")))</f>
        <v/>
      </c>
      <c r="D14915">
        <f>IF(GL_Paste!$B14912="","",IFERROR(INDEX(DeptName,MATCH($C14915,DeptTag,0)),"UNALLOCATED"))</f>
        <v/>
      </c>
      <c r="E14915">
        <f>IF(GL_Paste!$B14912="","",IFERROR(INDEX(AcctCat,MATCH(GL_Paste!$B14912&amp;"",AcctCode,0)),"UNKNOWN"))</f>
        <v/>
      </c>
      <c r="F14915">
        <f>IF(GL_Paste!$B14912="","",IFERROR(INDEX(AcctSub,MATCH(GL_Paste!$B14912&amp;"",AcctCode,0)),"UNKNOWN"))</f>
        <v/>
      </c>
    </row>
    <row r="14916">
      <c r="A14916" s="40">
        <f>IF(GL_Paste!$B14913="","",N(GL_Paste!$H14913)-N(GL_Paste!$G14913))</f>
        <v/>
      </c>
      <c r="B14916" s="43">
        <f>IF(GL_Paste!$B14913="","",DATE(YEAR(GL_Paste!$E14913),MONTH(GL_Paste!$E14913),1))</f>
        <v/>
      </c>
      <c r="C14916">
        <f>IF(GL_Paste!$B14913="","",IF(TRIM(GL_Paste!$M14913)&lt;&gt;"",TRIM(GL_Paste!$M14913),IFERROR(MID(GL_Paste!$I14913,FIND("[",GL_Paste!$I14913)+1,FIND("]",GL_Paste!$I14913)-FIND("[",GL_Paste!$I14913)-1),"")))</f>
        <v/>
      </c>
      <c r="D14916">
        <f>IF(GL_Paste!$B14913="","",IFERROR(INDEX(DeptName,MATCH($C14916,DeptTag,0)),"UNALLOCATED"))</f>
        <v/>
      </c>
      <c r="E14916">
        <f>IF(GL_Paste!$B14913="","",IFERROR(INDEX(AcctCat,MATCH(GL_Paste!$B14913&amp;"",AcctCode,0)),"UNKNOWN"))</f>
        <v/>
      </c>
      <c r="F14916">
        <f>IF(GL_Paste!$B14913="","",IFERROR(INDEX(AcctSub,MATCH(GL_Paste!$B14913&amp;"",AcctCode,0)),"UNKNOWN"))</f>
        <v/>
      </c>
    </row>
    <row r="14917">
      <c r="A14917" s="40">
        <f>IF(GL_Paste!$B14914="","",N(GL_Paste!$H14914)-N(GL_Paste!$G14914))</f>
        <v/>
      </c>
      <c r="B14917" s="43">
        <f>IF(GL_Paste!$B14914="","",DATE(YEAR(GL_Paste!$E14914),MONTH(GL_Paste!$E14914),1))</f>
        <v/>
      </c>
      <c r="C14917">
        <f>IF(GL_Paste!$B14914="","",IF(TRIM(GL_Paste!$M14914)&lt;&gt;"",TRIM(GL_Paste!$M14914),IFERROR(MID(GL_Paste!$I14914,FIND("[",GL_Paste!$I14914)+1,FIND("]",GL_Paste!$I14914)-FIND("[",GL_Paste!$I14914)-1),"")))</f>
        <v/>
      </c>
      <c r="D14917">
        <f>IF(GL_Paste!$B14914="","",IFERROR(INDEX(DeptName,MATCH($C14917,DeptTag,0)),"UNALLOCATED"))</f>
        <v/>
      </c>
      <c r="E14917">
        <f>IF(GL_Paste!$B14914="","",IFERROR(INDEX(AcctCat,MATCH(GL_Paste!$B14914&amp;"",AcctCode,0)),"UNKNOWN"))</f>
        <v/>
      </c>
      <c r="F14917">
        <f>IF(GL_Paste!$B14914="","",IFERROR(INDEX(AcctSub,MATCH(GL_Paste!$B14914&amp;"",AcctCode,0)),"UNKNOWN"))</f>
        <v/>
      </c>
    </row>
    <row r="14918">
      <c r="A14918" s="40">
        <f>IF(GL_Paste!$B14915="","",N(GL_Paste!$H14915)-N(GL_Paste!$G14915))</f>
        <v/>
      </c>
      <c r="B14918" s="43">
        <f>IF(GL_Paste!$B14915="","",DATE(YEAR(GL_Paste!$E14915),MONTH(GL_Paste!$E14915),1))</f>
        <v/>
      </c>
      <c r="C14918">
        <f>IF(GL_Paste!$B14915="","",IF(TRIM(GL_Paste!$M14915)&lt;&gt;"",TRIM(GL_Paste!$M14915),IFERROR(MID(GL_Paste!$I14915,FIND("[",GL_Paste!$I14915)+1,FIND("]",GL_Paste!$I14915)-FIND("[",GL_Paste!$I14915)-1),"")))</f>
        <v/>
      </c>
      <c r="D14918">
        <f>IF(GL_Paste!$B14915="","",IFERROR(INDEX(DeptName,MATCH($C14918,DeptTag,0)),"UNALLOCATED"))</f>
        <v/>
      </c>
      <c r="E14918">
        <f>IF(GL_Paste!$B14915="","",IFERROR(INDEX(AcctCat,MATCH(GL_Paste!$B14915&amp;"",AcctCode,0)),"UNKNOWN"))</f>
        <v/>
      </c>
      <c r="F14918">
        <f>IF(GL_Paste!$B14915="","",IFERROR(INDEX(AcctSub,MATCH(GL_Paste!$B14915&amp;"",AcctCode,0)),"UNKNOWN"))</f>
        <v/>
      </c>
    </row>
    <row r="14919">
      <c r="A14919" s="40">
        <f>IF(GL_Paste!$B14916="","",N(GL_Paste!$H14916)-N(GL_Paste!$G14916))</f>
        <v/>
      </c>
      <c r="B14919" s="43">
        <f>IF(GL_Paste!$B14916="","",DATE(YEAR(GL_Paste!$E14916),MONTH(GL_Paste!$E14916),1))</f>
        <v/>
      </c>
      <c r="C14919">
        <f>IF(GL_Paste!$B14916="","",IF(TRIM(GL_Paste!$M14916)&lt;&gt;"",TRIM(GL_Paste!$M14916),IFERROR(MID(GL_Paste!$I14916,FIND("[",GL_Paste!$I14916)+1,FIND("]",GL_Paste!$I14916)-FIND("[",GL_Paste!$I14916)-1),"")))</f>
        <v/>
      </c>
      <c r="D14919">
        <f>IF(GL_Paste!$B14916="","",IFERROR(INDEX(DeptName,MATCH($C14919,DeptTag,0)),"UNALLOCATED"))</f>
        <v/>
      </c>
      <c r="E14919">
        <f>IF(GL_Paste!$B14916="","",IFERROR(INDEX(AcctCat,MATCH(GL_Paste!$B14916&amp;"",AcctCode,0)),"UNKNOWN"))</f>
        <v/>
      </c>
      <c r="F14919">
        <f>IF(GL_Paste!$B14916="","",IFERROR(INDEX(AcctSub,MATCH(GL_Paste!$B14916&amp;"",AcctCode,0)),"UNKNOWN"))</f>
        <v/>
      </c>
    </row>
    <row r="14920">
      <c r="A14920" s="40">
        <f>IF(GL_Paste!$B14917="","",N(GL_Paste!$H14917)-N(GL_Paste!$G14917))</f>
        <v/>
      </c>
      <c r="B14920" s="43">
        <f>IF(GL_Paste!$B14917="","",DATE(YEAR(GL_Paste!$E14917),MONTH(GL_Paste!$E14917),1))</f>
        <v/>
      </c>
      <c r="C14920">
        <f>IF(GL_Paste!$B14917="","",IF(TRIM(GL_Paste!$M14917)&lt;&gt;"",TRIM(GL_Paste!$M14917),IFERROR(MID(GL_Paste!$I14917,FIND("[",GL_Paste!$I14917)+1,FIND("]",GL_Paste!$I14917)-FIND("[",GL_Paste!$I14917)-1),"")))</f>
        <v/>
      </c>
      <c r="D14920">
        <f>IF(GL_Paste!$B14917="","",IFERROR(INDEX(DeptName,MATCH($C14920,DeptTag,0)),"UNALLOCATED"))</f>
        <v/>
      </c>
      <c r="E14920">
        <f>IF(GL_Paste!$B14917="","",IFERROR(INDEX(AcctCat,MATCH(GL_Paste!$B14917&amp;"",AcctCode,0)),"UNKNOWN"))</f>
        <v/>
      </c>
      <c r="F14920">
        <f>IF(GL_Paste!$B14917="","",IFERROR(INDEX(AcctSub,MATCH(GL_Paste!$B14917&amp;"",AcctCode,0)),"UNKNOWN"))</f>
        <v/>
      </c>
    </row>
    <row r="14921">
      <c r="A14921" s="40">
        <f>IF(GL_Paste!$B14918="","",N(GL_Paste!$H14918)-N(GL_Paste!$G14918))</f>
        <v/>
      </c>
      <c r="B14921" s="43">
        <f>IF(GL_Paste!$B14918="","",DATE(YEAR(GL_Paste!$E14918),MONTH(GL_Paste!$E14918),1))</f>
        <v/>
      </c>
      <c r="C14921">
        <f>IF(GL_Paste!$B14918="","",IF(TRIM(GL_Paste!$M14918)&lt;&gt;"",TRIM(GL_Paste!$M14918),IFERROR(MID(GL_Paste!$I14918,FIND("[",GL_Paste!$I14918)+1,FIND("]",GL_Paste!$I14918)-FIND("[",GL_Paste!$I14918)-1),"")))</f>
        <v/>
      </c>
      <c r="D14921">
        <f>IF(GL_Paste!$B14918="","",IFERROR(INDEX(DeptName,MATCH($C14921,DeptTag,0)),"UNALLOCATED"))</f>
        <v/>
      </c>
      <c r="E14921">
        <f>IF(GL_Paste!$B14918="","",IFERROR(INDEX(AcctCat,MATCH(GL_Paste!$B14918&amp;"",AcctCode,0)),"UNKNOWN"))</f>
        <v/>
      </c>
      <c r="F14921">
        <f>IF(GL_Paste!$B14918="","",IFERROR(INDEX(AcctSub,MATCH(GL_Paste!$B14918&amp;"",AcctCode,0)),"UNKNOWN"))</f>
        <v/>
      </c>
    </row>
    <row r="14922">
      <c r="A14922" s="40">
        <f>IF(GL_Paste!$B14919="","",N(GL_Paste!$H14919)-N(GL_Paste!$G14919))</f>
        <v/>
      </c>
      <c r="B14922" s="43">
        <f>IF(GL_Paste!$B14919="","",DATE(YEAR(GL_Paste!$E14919),MONTH(GL_Paste!$E14919),1))</f>
        <v/>
      </c>
      <c r="C14922">
        <f>IF(GL_Paste!$B14919="","",IF(TRIM(GL_Paste!$M14919)&lt;&gt;"",TRIM(GL_Paste!$M14919),IFERROR(MID(GL_Paste!$I14919,FIND("[",GL_Paste!$I14919)+1,FIND("]",GL_Paste!$I14919)-FIND("[",GL_Paste!$I14919)-1),"")))</f>
        <v/>
      </c>
      <c r="D14922">
        <f>IF(GL_Paste!$B14919="","",IFERROR(INDEX(DeptName,MATCH($C14922,DeptTag,0)),"UNALLOCATED"))</f>
        <v/>
      </c>
      <c r="E14922">
        <f>IF(GL_Paste!$B14919="","",IFERROR(INDEX(AcctCat,MATCH(GL_Paste!$B14919&amp;"",AcctCode,0)),"UNKNOWN"))</f>
        <v/>
      </c>
      <c r="F14922">
        <f>IF(GL_Paste!$B14919="","",IFERROR(INDEX(AcctSub,MATCH(GL_Paste!$B14919&amp;"",AcctCode,0)),"UNKNOWN"))</f>
        <v/>
      </c>
    </row>
    <row r="14923">
      <c r="A14923" s="40">
        <f>IF(GL_Paste!$B14920="","",N(GL_Paste!$H14920)-N(GL_Paste!$G14920))</f>
        <v/>
      </c>
      <c r="B14923" s="43">
        <f>IF(GL_Paste!$B14920="","",DATE(YEAR(GL_Paste!$E14920),MONTH(GL_Paste!$E14920),1))</f>
        <v/>
      </c>
      <c r="C14923">
        <f>IF(GL_Paste!$B14920="","",IF(TRIM(GL_Paste!$M14920)&lt;&gt;"",TRIM(GL_Paste!$M14920),IFERROR(MID(GL_Paste!$I14920,FIND("[",GL_Paste!$I14920)+1,FIND("]",GL_Paste!$I14920)-FIND("[",GL_Paste!$I14920)-1),"")))</f>
        <v/>
      </c>
      <c r="D14923">
        <f>IF(GL_Paste!$B14920="","",IFERROR(INDEX(DeptName,MATCH($C14923,DeptTag,0)),"UNALLOCATED"))</f>
        <v/>
      </c>
      <c r="E14923">
        <f>IF(GL_Paste!$B14920="","",IFERROR(INDEX(AcctCat,MATCH(GL_Paste!$B14920&amp;"",AcctCode,0)),"UNKNOWN"))</f>
        <v/>
      </c>
      <c r="F14923">
        <f>IF(GL_Paste!$B14920="","",IFERROR(INDEX(AcctSub,MATCH(GL_Paste!$B14920&amp;"",AcctCode,0)),"UNKNOWN"))</f>
        <v/>
      </c>
    </row>
    <row r="14924">
      <c r="A14924" s="40">
        <f>IF(GL_Paste!$B14921="","",N(GL_Paste!$H14921)-N(GL_Paste!$G14921))</f>
        <v/>
      </c>
      <c r="B14924" s="43">
        <f>IF(GL_Paste!$B14921="","",DATE(YEAR(GL_Paste!$E14921),MONTH(GL_Paste!$E14921),1))</f>
        <v/>
      </c>
      <c r="C14924">
        <f>IF(GL_Paste!$B14921="","",IF(TRIM(GL_Paste!$M14921)&lt;&gt;"",TRIM(GL_Paste!$M14921),IFERROR(MID(GL_Paste!$I14921,FIND("[",GL_Paste!$I14921)+1,FIND("]",GL_Paste!$I14921)-FIND("[",GL_Paste!$I14921)-1),"")))</f>
        <v/>
      </c>
      <c r="D14924">
        <f>IF(GL_Paste!$B14921="","",IFERROR(INDEX(DeptName,MATCH($C14924,DeptTag,0)),"UNALLOCATED"))</f>
        <v/>
      </c>
      <c r="E14924">
        <f>IF(GL_Paste!$B14921="","",IFERROR(INDEX(AcctCat,MATCH(GL_Paste!$B14921&amp;"",AcctCode,0)),"UNKNOWN"))</f>
        <v/>
      </c>
      <c r="F14924">
        <f>IF(GL_Paste!$B14921="","",IFERROR(INDEX(AcctSub,MATCH(GL_Paste!$B14921&amp;"",AcctCode,0)),"UNKNOWN"))</f>
        <v/>
      </c>
    </row>
    <row r="14925">
      <c r="A14925" s="40">
        <f>IF(GL_Paste!$B14922="","",N(GL_Paste!$H14922)-N(GL_Paste!$G14922))</f>
        <v/>
      </c>
      <c r="B14925" s="43">
        <f>IF(GL_Paste!$B14922="","",DATE(YEAR(GL_Paste!$E14922),MONTH(GL_Paste!$E14922),1))</f>
        <v/>
      </c>
      <c r="C14925">
        <f>IF(GL_Paste!$B14922="","",IF(TRIM(GL_Paste!$M14922)&lt;&gt;"",TRIM(GL_Paste!$M14922),IFERROR(MID(GL_Paste!$I14922,FIND("[",GL_Paste!$I14922)+1,FIND("]",GL_Paste!$I14922)-FIND("[",GL_Paste!$I14922)-1),"")))</f>
        <v/>
      </c>
      <c r="D14925">
        <f>IF(GL_Paste!$B14922="","",IFERROR(INDEX(DeptName,MATCH($C14925,DeptTag,0)),"UNALLOCATED"))</f>
        <v/>
      </c>
      <c r="E14925">
        <f>IF(GL_Paste!$B14922="","",IFERROR(INDEX(AcctCat,MATCH(GL_Paste!$B14922&amp;"",AcctCode,0)),"UNKNOWN"))</f>
        <v/>
      </c>
      <c r="F14925">
        <f>IF(GL_Paste!$B14922="","",IFERROR(INDEX(AcctSub,MATCH(GL_Paste!$B14922&amp;"",AcctCode,0)),"UNKNOWN"))</f>
        <v/>
      </c>
    </row>
    <row r="14926">
      <c r="A14926" s="40">
        <f>IF(GL_Paste!$B14923="","",N(GL_Paste!$H14923)-N(GL_Paste!$G14923))</f>
        <v/>
      </c>
      <c r="B14926" s="43">
        <f>IF(GL_Paste!$B14923="","",DATE(YEAR(GL_Paste!$E14923),MONTH(GL_Paste!$E14923),1))</f>
        <v/>
      </c>
      <c r="C14926">
        <f>IF(GL_Paste!$B14923="","",IF(TRIM(GL_Paste!$M14923)&lt;&gt;"",TRIM(GL_Paste!$M14923),IFERROR(MID(GL_Paste!$I14923,FIND("[",GL_Paste!$I14923)+1,FIND("]",GL_Paste!$I14923)-FIND("[",GL_Paste!$I14923)-1),"")))</f>
        <v/>
      </c>
      <c r="D14926">
        <f>IF(GL_Paste!$B14923="","",IFERROR(INDEX(DeptName,MATCH($C14926,DeptTag,0)),"UNALLOCATED"))</f>
        <v/>
      </c>
      <c r="E14926">
        <f>IF(GL_Paste!$B14923="","",IFERROR(INDEX(AcctCat,MATCH(GL_Paste!$B14923&amp;"",AcctCode,0)),"UNKNOWN"))</f>
        <v/>
      </c>
      <c r="F14926">
        <f>IF(GL_Paste!$B14923="","",IFERROR(INDEX(AcctSub,MATCH(GL_Paste!$B14923&amp;"",AcctCode,0)),"UNKNOWN"))</f>
        <v/>
      </c>
    </row>
    <row r="14927">
      <c r="A14927" s="40">
        <f>IF(GL_Paste!$B14924="","",N(GL_Paste!$H14924)-N(GL_Paste!$G14924))</f>
        <v/>
      </c>
      <c r="B14927" s="43">
        <f>IF(GL_Paste!$B14924="","",DATE(YEAR(GL_Paste!$E14924),MONTH(GL_Paste!$E14924),1))</f>
        <v/>
      </c>
      <c r="C14927">
        <f>IF(GL_Paste!$B14924="","",IF(TRIM(GL_Paste!$M14924)&lt;&gt;"",TRIM(GL_Paste!$M14924),IFERROR(MID(GL_Paste!$I14924,FIND("[",GL_Paste!$I14924)+1,FIND("]",GL_Paste!$I14924)-FIND("[",GL_Paste!$I14924)-1),"")))</f>
        <v/>
      </c>
      <c r="D14927">
        <f>IF(GL_Paste!$B14924="","",IFERROR(INDEX(DeptName,MATCH($C14927,DeptTag,0)),"UNALLOCATED"))</f>
        <v/>
      </c>
      <c r="E14927">
        <f>IF(GL_Paste!$B14924="","",IFERROR(INDEX(AcctCat,MATCH(GL_Paste!$B14924&amp;"",AcctCode,0)),"UNKNOWN"))</f>
        <v/>
      </c>
      <c r="F14927">
        <f>IF(GL_Paste!$B14924="","",IFERROR(INDEX(AcctSub,MATCH(GL_Paste!$B14924&amp;"",AcctCode,0)),"UNKNOWN"))</f>
        <v/>
      </c>
    </row>
    <row r="14928">
      <c r="A14928" s="40">
        <f>IF(GL_Paste!$B14925="","",N(GL_Paste!$H14925)-N(GL_Paste!$G14925))</f>
        <v/>
      </c>
      <c r="B14928" s="43">
        <f>IF(GL_Paste!$B14925="","",DATE(YEAR(GL_Paste!$E14925),MONTH(GL_Paste!$E14925),1))</f>
        <v/>
      </c>
      <c r="C14928">
        <f>IF(GL_Paste!$B14925="","",IF(TRIM(GL_Paste!$M14925)&lt;&gt;"",TRIM(GL_Paste!$M14925),IFERROR(MID(GL_Paste!$I14925,FIND("[",GL_Paste!$I14925)+1,FIND("]",GL_Paste!$I14925)-FIND("[",GL_Paste!$I14925)-1),"")))</f>
        <v/>
      </c>
      <c r="D14928">
        <f>IF(GL_Paste!$B14925="","",IFERROR(INDEX(DeptName,MATCH($C14928,DeptTag,0)),"UNALLOCATED"))</f>
        <v/>
      </c>
      <c r="E14928">
        <f>IF(GL_Paste!$B14925="","",IFERROR(INDEX(AcctCat,MATCH(GL_Paste!$B14925&amp;"",AcctCode,0)),"UNKNOWN"))</f>
        <v/>
      </c>
      <c r="F14928">
        <f>IF(GL_Paste!$B14925="","",IFERROR(INDEX(AcctSub,MATCH(GL_Paste!$B14925&amp;"",AcctCode,0)),"UNKNOWN"))</f>
        <v/>
      </c>
    </row>
    <row r="14929">
      <c r="A14929" s="40">
        <f>IF(GL_Paste!$B14926="","",N(GL_Paste!$H14926)-N(GL_Paste!$G14926))</f>
        <v/>
      </c>
      <c r="B14929" s="43">
        <f>IF(GL_Paste!$B14926="","",DATE(YEAR(GL_Paste!$E14926),MONTH(GL_Paste!$E14926),1))</f>
        <v/>
      </c>
      <c r="C14929">
        <f>IF(GL_Paste!$B14926="","",IF(TRIM(GL_Paste!$M14926)&lt;&gt;"",TRIM(GL_Paste!$M14926),IFERROR(MID(GL_Paste!$I14926,FIND("[",GL_Paste!$I14926)+1,FIND("]",GL_Paste!$I14926)-FIND("[",GL_Paste!$I14926)-1),"")))</f>
        <v/>
      </c>
      <c r="D14929">
        <f>IF(GL_Paste!$B14926="","",IFERROR(INDEX(DeptName,MATCH($C14929,DeptTag,0)),"UNALLOCATED"))</f>
        <v/>
      </c>
      <c r="E14929">
        <f>IF(GL_Paste!$B14926="","",IFERROR(INDEX(AcctCat,MATCH(GL_Paste!$B14926&amp;"",AcctCode,0)),"UNKNOWN"))</f>
        <v/>
      </c>
      <c r="F14929">
        <f>IF(GL_Paste!$B14926="","",IFERROR(INDEX(AcctSub,MATCH(GL_Paste!$B14926&amp;"",AcctCode,0)),"UNKNOWN"))</f>
        <v/>
      </c>
    </row>
    <row r="14930">
      <c r="A14930" s="40">
        <f>IF(GL_Paste!$B14927="","",N(GL_Paste!$H14927)-N(GL_Paste!$G14927))</f>
        <v/>
      </c>
      <c r="B14930" s="43">
        <f>IF(GL_Paste!$B14927="","",DATE(YEAR(GL_Paste!$E14927),MONTH(GL_Paste!$E14927),1))</f>
        <v/>
      </c>
      <c r="C14930">
        <f>IF(GL_Paste!$B14927="","",IF(TRIM(GL_Paste!$M14927)&lt;&gt;"",TRIM(GL_Paste!$M14927),IFERROR(MID(GL_Paste!$I14927,FIND("[",GL_Paste!$I14927)+1,FIND("]",GL_Paste!$I14927)-FIND("[",GL_Paste!$I14927)-1),"")))</f>
        <v/>
      </c>
      <c r="D14930">
        <f>IF(GL_Paste!$B14927="","",IFERROR(INDEX(DeptName,MATCH($C14930,DeptTag,0)),"UNALLOCATED"))</f>
        <v/>
      </c>
      <c r="E14930">
        <f>IF(GL_Paste!$B14927="","",IFERROR(INDEX(AcctCat,MATCH(GL_Paste!$B14927&amp;"",AcctCode,0)),"UNKNOWN"))</f>
        <v/>
      </c>
      <c r="F14930">
        <f>IF(GL_Paste!$B14927="","",IFERROR(INDEX(AcctSub,MATCH(GL_Paste!$B14927&amp;"",AcctCode,0)),"UNKNOWN"))</f>
        <v/>
      </c>
    </row>
    <row r="14931">
      <c r="A14931" s="40">
        <f>IF(GL_Paste!$B14928="","",N(GL_Paste!$H14928)-N(GL_Paste!$G14928))</f>
        <v/>
      </c>
      <c r="B14931" s="43">
        <f>IF(GL_Paste!$B14928="","",DATE(YEAR(GL_Paste!$E14928),MONTH(GL_Paste!$E14928),1))</f>
        <v/>
      </c>
      <c r="C14931">
        <f>IF(GL_Paste!$B14928="","",IF(TRIM(GL_Paste!$M14928)&lt;&gt;"",TRIM(GL_Paste!$M14928),IFERROR(MID(GL_Paste!$I14928,FIND("[",GL_Paste!$I14928)+1,FIND("]",GL_Paste!$I14928)-FIND("[",GL_Paste!$I14928)-1),"")))</f>
        <v/>
      </c>
      <c r="D14931">
        <f>IF(GL_Paste!$B14928="","",IFERROR(INDEX(DeptName,MATCH($C14931,DeptTag,0)),"UNALLOCATED"))</f>
        <v/>
      </c>
      <c r="E14931">
        <f>IF(GL_Paste!$B14928="","",IFERROR(INDEX(AcctCat,MATCH(GL_Paste!$B14928&amp;"",AcctCode,0)),"UNKNOWN"))</f>
        <v/>
      </c>
      <c r="F14931">
        <f>IF(GL_Paste!$B14928="","",IFERROR(INDEX(AcctSub,MATCH(GL_Paste!$B14928&amp;"",AcctCode,0)),"UNKNOWN"))</f>
        <v/>
      </c>
    </row>
    <row r="14932">
      <c r="A14932" s="40">
        <f>IF(GL_Paste!$B14929="","",N(GL_Paste!$H14929)-N(GL_Paste!$G14929))</f>
        <v/>
      </c>
      <c r="B14932" s="43">
        <f>IF(GL_Paste!$B14929="","",DATE(YEAR(GL_Paste!$E14929),MONTH(GL_Paste!$E14929),1))</f>
        <v/>
      </c>
      <c r="C14932">
        <f>IF(GL_Paste!$B14929="","",IF(TRIM(GL_Paste!$M14929)&lt;&gt;"",TRIM(GL_Paste!$M14929),IFERROR(MID(GL_Paste!$I14929,FIND("[",GL_Paste!$I14929)+1,FIND("]",GL_Paste!$I14929)-FIND("[",GL_Paste!$I14929)-1),"")))</f>
        <v/>
      </c>
      <c r="D14932">
        <f>IF(GL_Paste!$B14929="","",IFERROR(INDEX(DeptName,MATCH($C14932,DeptTag,0)),"UNALLOCATED"))</f>
        <v/>
      </c>
      <c r="E14932">
        <f>IF(GL_Paste!$B14929="","",IFERROR(INDEX(AcctCat,MATCH(GL_Paste!$B14929&amp;"",AcctCode,0)),"UNKNOWN"))</f>
        <v/>
      </c>
      <c r="F14932">
        <f>IF(GL_Paste!$B14929="","",IFERROR(INDEX(AcctSub,MATCH(GL_Paste!$B14929&amp;"",AcctCode,0)),"UNKNOWN"))</f>
        <v/>
      </c>
    </row>
    <row r="14933">
      <c r="A14933" s="40">
        <f>IF(GL_Paste!$B14930="","",N(GL_Paste!$H14930)-N(GL_Paste!$G14930))</f>
        <v/>
      </c>
      <c r="B14933" s="43">
        <f>IF(GL_Paste!$B14930="","",DATE(YEAR(GL_Paste!$E14930),MONTH(GL_Paste!$E14930),1))</f>
        <v/>
      </c>
      <c r="C14933">
        <f>IF(GL_Paste!$B14930="","",IF(TRIM(GL_Paste!$M14930)&lt;&gt;"",TRIM(GL_Paste!$M14930),IFERROR(MID(GL_Paste!$I14930,FIND("[",GL_Paste!$I14930)+1,FIND("]",GL_Paste!$I14930)-FIND("[",GL_Paste!$I14930)-1),"")))</f>
        <v/>
      </c>
      <c r="D14933">
        <f>IF(GL_Paste!$B14930="","",IFERROR(INDEX(DeptName,MATCH($C14933,DeptTag,0)),"UNALLOCATED"))</f>
        <v/>
      </c>
      <c r="E14933">
        <f>IF(GL_Paste!$B14930="","",IFERROR(INDEX(AcctCat,MATCH(GL_Paste!$B14930&amp;"",AcctCode,0)),"UNKNOWN"))</f>
        <v/>
      </c>
      <c r="F14933">
        <f>IF(GL_Paste!$B14930="","",IFERROR(INDEX(AcctSub,MATCH(GL_Paste!$B14930&amp;"",AcctCode,0)),"UNKNOWN"))</f>
        <v/>
      </c>
    </row>
    <row r="14934">
      <c r="A14934" s="40">
        <f>IF(GL_Paste!$B14931="","",N(GL_Paste!$H14931)-N(GL_Paste!$G14931))</f>
        <v/>
      </c>
      <c r="B14934" s="43">
        <f>IF(GL_Paste!$B14931="","",DATE(YEAR(GL_Paste!$E14931),MONTH(GL_Paste!$E14931),1))</f>
        <v/>
      </c>
      <c r="C14934">
        <f>IF(GL_Paste!$B14931="","",IF(TRIM(GL_Paste!$M14931)&lt;&gt;"",TRIM(GL_Paste!$M14931),IFERROR(MID(GL_Paste!$I14931,FIND("[",GL_Paste!$I14931)+1,FIND("]",GL_Paste!$I14931)-FIND("[",GL_Paste!$I14931)-1),"")))</f>
        <v/>
      </c>
      <c r="D14934">
        <f>IF(GL_Paste!$B14931="","",IFERROR(INDEX(DeptName,MATCH($C14934,DeptTag,0)),"UNALLOCATED"))</f>
        <v/>
      </c>
      <c r="E14934">
        <f>IF(GL_Paste!$B14931="","",IFERROR(INDEX(AcctCat,MATCH(GL_Paste!$B14931&amp;"",AcctCode,0)),"UNKNOWN"))</f>
        <v/>
      </c>
      <c r="F14934">
        <f>IF(GL_Paste!$B14931="","",IFERROR(INDEX(AcctSub,MATCH(GL_Paste!$B14931&amp;"",AcctCode,0)),"UNKNOWN"))</f>
        <v/>
      </c>
    </row>
    <row r="14935">
      <c r="A14935" s="40">
        <f>IF(GL_Paste!$B14932="","",N(GL_Paste!$H14932)-N(GL_Paste!$G14932))</f>
        <v/>
      </c>
      <c r="B14935" s="43">
        <f>IF(GL_Paste!$B14932="","",DATE(YEAR(GL_Paste!$E14932),MONTH(GL_Paste!$E14932),1))</f>
        <v/>
      </c>
      <c r="C14935">
        <f>IF(GL_Paste!$B14932="","",IF(TRIM(GL_Paste!$M14932)&lt;&gt;"",TRIM(GL_Paste!$M14932),IFERROR(MID(GL_Paste!$I14932,FIND("[",GL_Paste!$I14932)+1,FIND("]",GL_Paste!$I14932)-FIND("[",GL_Paste!$I14932)-1),"")))</f>
        <v/>
      </c>
      <c r="D14935">
        <f>IF(GL_Paste!$B14932="","",IFERROR(INDEX(DeptName,MATCH($C14935,DeptTag,0)),"UNALLOCATED"))</f>
        <v/>
      </c>
      <c r="E14935">
        <f>IF(GL_Paste!$B14932="","",IFERROR(INDEX(AcctCat,MATCH(GL_Paste!$B14932&amp;"",AcctCode,0)),"UNKNOWN"))</f>
        <v/>
      </c>
      <c r="F14935">
        <f>IF(GL_Paste!$B14932="","",IFERROR(INDEX(AcctSub,MATCH(GL_Paste!$B14932&amp;"",AcctCode,0)),"UNKNOWN"))</f>
        <v/>
      </c>
    </row>
    <row r="14936">
      <c r="A14936" s="40">
        <f>IF(GL_Paste!$B14933="","",N(GL_Paste!$H14933)-N(GL_Paste!$G14933))</f>
        <v/>
      </c>
      <c r="B14936" s="43">
        <f>IF(GL_Paste!$B14933="","",DATE(YEAR(GL_Paste!$E14933),MONTH(GL_Paste!$E14933),1))</f>
        <v/>
      </c>
      <c r="C14936">
        <f>IF(GL_Paste!$B14933="","",IF(TRIM(GL_Paste!$M14933)&lt;&gt;"",TRIM(GL_Paste!$M14933),IFERROR(MID(GL_Paste!$I14933,FIND("[",GL_Paste!$I14933)+1,FIND("]",GL_Paste!$I14933)-FIND("[",GL_Paste!$I14933)-1),"")))</f>
        <v/>
      </c>
      <c r="D14936">
        <f>IF(GL_Paste!$B14933="","",IFERROR(INDEX(DeptName,MATCH($C14936,DeptTag,0)),"UNALLOCATED"))</f>
        <v/>
      </c>
      <c r="E14936">
        <f>IF(GL_Paste!$B14933="","",IFERROR(INDEX(AcctCat,MATCH(GL_Paste!$B14933&amp;"",AcctCode,0)),"UNKNOWN"))</f>
        <v/>
      </c>
      <c r="F14936">
        <f>IF(GL_Paste!$B14933="","",IFERROR(INDEX(AcctSub,MATCH(GL_Paste!$B14933&amp;"",AcctCode,0)),"UNKNOWN"))</f>
        <v/>
      </c>
    </row>
    <row r="14937">
      <c r="A14937" s="40">
        <f>IF(GL_Paste!$B14934="","",N(GL_Paste!$H14934)-N(GL_Paste!$G14934))</f>
        <v/>
      </c>
      <c r="B14937" s="43">
        <f>IF(GL_Paste!$B14934="","",DATE(YEAR(GL_Paste!$E14934),MONTH(GL_Paste!$E14934),1))</f>
        <v/>
      </c>
      <c r="C14937">
        <f>IF(GL_Paste!$B14934="","",IF(TRIM(GL_Paste!$M14934)&lt;&gt;"",TRIM(GL_Paste!$M14934),IFERROR(MID(GL_Paste!$I14934,FIND("[",GL_Paste!$I14934)+1,FIND("]",GL_Paste!$I14934)-FIND("[",GL_Paste!$I14934)-1),"")))</f>
        <v/>
      </c>
      <c r="D14937">
        <f>IF(GL_Paste!$B14934="","",IFERROR(INDEX(DeptName,MATCH($C14937,DeptTag,0)),"UNALLOCATED"))</f>
        <v/>
      </c>
      <c r="E14937">
        <f>IF(GL_Paste!$B14934="","",IFERROR(INDEX(AcctCat,MATCH(GL_Paste!$B14934&amp;"",AcctCode,0)),"UNKNOWN"))</f>
        <v/>
      </c>
      <c r="F14937">
        <f>IF(GL_Paste!$B14934="","",IFERROR(INDEX(AcctSub,MATCH(GL_Paste!$B14934&amp;"",AcctCode,0)),"UNKNOWN"))</f>
        <v/>
      </c>
    </row>
    <row r="14938">
      <c r="A14938" s="40">
        <f>IF(GL_Paste!$B14935="","",N(GL_Paste!$H14935)-N(GL_Paste!$G14935))</f>
        <v/>
      </c>
      <c r="B14938" s="43">
        <f>IF(GL_Paste!$B14935="","",DATE(YEAR(GL_Paste!$E14935),MONTH(GL_Paste!$E14935),1))</f>
        <v/>
      </c>
      <c r="C14938">
        <f>IF(GL_Paste!$B14935="","",IF(TRIM(GL_Paste!$M14935)&lt;&gt;"",TRIM(GL_Paste!$M14935),IFERROR(MID(GL_Paste!$I14935,FIND("[",GL_Paste!$I14935)+1,FIND("]",GL_Paste!$I14935)-FIND("[",GL_Paste!$I14935)-1),"")))</f>
        <v/>
      </c>
      <c r="D14938">
        <f>IF(GL_Paste!$B14935="","",IFERROR(INDEX(DeptName,MATCH($C14938,DeptTag,0)),"UNALLOCATED"))</f>
        <v/>
      </c>
      <c r="E14938">
        <f>IF(GL_Paste!$B14935="","",IFERROR(INDEX(AcctCat,MATCH(GL_Paste!$B14935&amp;"",AcctCode,0)),"UNKNOWN"))</f>
        <v/>
      </c>
      <c r="F14938">
        <f>IF(GL_Paste!$B14935="","",IFERROR(INDEX(AcctSub,MATCH(GL_Paste!$B14935&amp;"",AcctCode,0)),"UNKNOWN"))</f>
        <v/>
      </c>
    </row>
    <row r="14939">
      <c r="A14939" s="40">
        <f>IF(GL_Paste!$B14936="","",N(GL_Paste!$H14936)-N(GL_Paste!$G14936))</f>
        <v/>
      </c>
      <c r="B14939" s="43">
        <f>IF(GL_Paste!$B14936="","",DATE(YEAR(GL_Paste!$E14936),MONTH(GL_Paste!$E14936),1))</f>
        <v/>
      </c>
      <c r="C14939">
        <f>IF(GL_Paste!$B14936="","",IF(TRIM(GL_Paste!$M14936)&lt;&gt;"",TRIM(GL_Paste!$M14936),IFERROR(MID(GL_Paste!$I14936,FIND("[",GL_Paste!$I14936)+1,FIND("]",GL_Paste!$I14936)-FIND("[",GL_Paste!$I14936)-1),"")))</f>
        <v/>
      </c>
      <c r="D14939">
        <f>IF(GL_Paste!$B14936="","",IFERROR(INDEX(DeptName,MATCH($C14939,DeptTag,0)),"UNALLOCATED"))</f>
        <v/>
      </c>
      <c r="E14939">
        <f>IF(GL_Paste!$B14936="","",IFERROR(INDEX(AcctCat,MATCH(GL_Paste!$B14936&amp;"",AcctCode,0)),"UNKNOWN"))</f>
        <v/>
      </c>
      <c r="F14939">
        <f>IF(GL_Paste!$B14936="","",IFERROR(INDEX(AcctSub,MATCH(GL_Paste!$B14936&amp;"",AcctCode,0)),"UNKNOWN"))</f>
        <v/>
      </c>
    </row>
    <row r="14940">
      <c r="A14940" s="40">
        <f>IF(GL_Paste!$B14937="","",N(GL_Paste!$H14937)-N(GL_Paste!$G14937))</f>
        <v/>
      </c>
      <c r="B14940" s="43">
        <f>IF(GL_Paste!$B14937="","",DATE(YEAR(GL_Paste!$E14937),MONTH(GL_Paste!$E14937),1))</f>
        <v/>
      </c>
      <c r="C14940">
        <f>IF(GL_Paste!$B14937="","",IF(TRIM(GL_Paste!$M14937)&lt;&gt;"",TRIM(GL_Paste!$M14937),IFERROR(MID(GL_Paste!$I14937,FIND("[",GL_Paste!$I14937)+1,FIND("]",GL_Paste!$I14937)-FIND("[",GL_Paste!$I14937)-1),"")))</f>
        <v/>
      </c>
      <c r="D14940">
        <f>IF(GL_Paste!$B14937="","",IFERROR(INDEX(DeptName,MATCH($C14940,DeptTag,0)),"UNALLOCATED"))</f>
        <v/>
      </c>
      <c r="E14940">
        <f>IF(GL_Paste!$B14937="","",IFERROR(INDEX(AcctCat,MATCH(GL_Paste!$B14937&amp;"",AcctCode,0)),"UNKNOWN"))</f>
        <v/>
      </c>
      <c r="F14940">
        <f>IF(GL_Paste!$B14937="","",IFERROR(INDEX(AcctSub,MATCH(GL_Paste!$B14937&amp;"",AcctCode,0)),"UNKNOWN"))</f>
        <v/>
      </c>
    </row>
    <row r="14941">
      <c r="A14941" s="40">
        <f>IF(GL_Paste!$B14938="","",N(GL_Paste!$H14938)-N(GL_Paste!$G14938))</f>
        <v/>
      </c>
      <c r="B14941" s="43">
        <f>IF(GL_Paste!$B14938="","",DATE(YEAR(GL_Paste!$E14938),MONTH(GL_Paste!$E14938),1))</f>
        <v/>
      </c>
      <c r="C14941">
        <f>IF(GL_Paste!$B14938="","",IF(TRIM(GL_Paste!$M14938)&lt;&gt;"",TRIM(GL_Paste!$M14938),IFERROR(MID(GL_Paste!$I14938,FIND("[",GL_Paste!$I14938)+1,FIND("]",GL_Paste!$I14938)-FIND("[",GL_Paste!$I14938)-1),"")))</f>
        <v/>
      </c>
      <c r="D14941">
        <f>IF(GL_Paste!$B14938="","",IFERROR(INDEX(DeptName,MATCH($C14941,DeptTag,0)),"UNALLOCATED"))</f>
        <v/>
      </c>
      <c r="E14941">
        <f>IF(GL_Paste!$B14938="","",IFERROR(INDEX(AcctCat,MATCH(GL_Paste!$B14938&amp;"",AcctCode,0)),"UNKNOWN"))</f>
        <v/>
      </c>
      <c r="F14941">
        <f>IF(GL_Paste!$B14938="","",IFERROR(INDEX(AcctSub,MATCH(GL_Paste!$B14938&amp;"",AcctCode,0)),"UNKNOWN"))</f>
        <v/>
      </c>
    </row>
    <row r="14942">
      <c r="A14942" s="40">
        <f>IF(GL_Paste!$B14939="","",N(GL_Paste!$H14939)-N(GL_Paste!$G14939))</f>
        <v/>
      </c>
      <c r="B14942" s="43">
        <f>IF(GL_Paste!$B14939="","",DATE(YEAR(GL_Paste!$E14939),MONTH(GL_Paste!$E14939),1))</f>
        <v/>
      </c>
      <c r="C14942">
        <f>IF(GL_Paste!$B14939="","",IF(TRIM(GL_Paste!$M14939)&lt;&gt;"",TRIM(GL_Paste!$M14939),IFERROR(MID(GL_Paste!$I14939,FIND("[",GL_Paste!$I14939)+1,FIND("]",GL_Paste!$I14939)-FIND("[",GL_Paste!$I14939)-1),"")))</f>
        <v/>
      </c>
      <c r="D14942">
        <f>IF(GL_Paste!$B14939="","",IFERROR(INDEX(DeptName,MATCH($C14942,DeptTag,0)),"UNALLOCATED"))</f>
        <v/>
      </c>
      <c r="E14942">
        <f>IF(GL_Paste!$B14939="","",IFERROR(INDEX(AcctCat,MATCH(GL_Paste!$B14939&amp;"",AcctCode,0)),"UNKNOWN"))</f>
        <v/>
      </c>
      <c r="F14942">
        <f>IF(GL_Paste!$B14939="","",IFERROR(INDEX(AcctSub,MATCH(GL_Paste!$B14939&amp;"",AcctCode,0)),"UNKNOWN"))</f>
        <v/>
      </c>
    </row>
    <row r="14943">
      <c r="A14943" s="40">
        <f>IF(GL_Paste!$B14940="","",N(GL_Paste!$H14940)-N(GL_Paste!$G14940))</f>
        <v/>
      </c>
      <c r="B14943" s="43">
        <f>IF(GL_Paste!$B14940="","",DATE(YEAR(GL_Paste!$E14940),MONTH(GL_Paste!$E14940),1))</f>
        <v/>
      </c>
      <c r="C14943">
        <f>IF(GL_Paste!$B14940="","",IF(TRIM(GL_Paste!$M14940)&lt;&gt;"",TRIM(GL_Paste!$M14940),IFERROR(MID(GL_Paste!$I14940,FIND("[",GL_Paste!$I14940)+1,FIND("]",GL_Paste!$I14940)-FIND("[",GL_Paste!$I14940)-1),"")))</f>
        <v/>
      </c>
      <c r="D14943">
        <f>IF(GL_Paste!$B14940="","",IFERROR(INDEX(DeptName,MATCH($C14943,DeptTag,0)),"UNALLOCATED"))</f>
        <v/>
      </c>
      <c r="E14943">
        <f>IF(GL_Paste!$B14940="","",IFERROR(INDEX(AcctCat,MATCH(GL_Paste!$B14940&amp;"",AcctCode,0)),"UNKNOWN"))</f>
        <v/>
      </c>
      <c r="F14943">
        <f>IF(GL_Paste!$B14940="","",IFERROR(INDEX(AcctSub,MATCH(GL_Paste!$B14940&amp;"",AcctCode,0)),"UNKNOWN"))</f>
        <v/>
      </c>
    </row>
    <row r="14944">
      <c r="A14944" s="40">
        <f>IF(GL_Paste!$B14941="","",N(GL_Paste!$H14941)-N(GL_Paste!$G14941))</f>
        <v/>
      </c>
      <c r="B14944" s="43">
        <f>IF(GL_Paste!$B14941="","",DATE(YEAR(GL_Paste!$E14941),MONTH(GL_Paste!$E14941),1))</f>
        <v/>
      </c>
      <c r="C14944">
        <f>IF(GL_Paste!$B14941="","",IF(TRIM(GL_Paste!$M14941)&lt;&gt;"",TRIM(GL_Paste!$M14941),IFERROR(MID(GL_Paste!$I14941,FIND("[",GL_Paste!$I14941)+1,FIND("]",GL_Paste!$I14941)-FIND("[",GL_Paste!$I14941)-1),"")))</f>
        <v/>
      </c>
      <c r="D14944">
        <f>IF(GL_Paste!$B14941="","",IFERROR(INDEX(DeptName,MATCH($C14944,DeptTag,0)),"UNALLOCATED"))</f>
        <v/>
      </c>
      <c r="E14944">
        <f>IF(GL_Paste!$B14941="","",IFERROR(INDEX(AcctCat,MATCH(GL_Paste!$B14941&amp;"",AcctCode,0)),"UNKNOWN"))</f>
        <v/>
      </c>
      <c r="F14944">
        <f>IF(GL_Paste!$B14941="","",IFERROR(INDEX(AcctSub,MATCH(GL_Paste!$B14941&amp;"",AcctCode,0)),"UNKNOWN"))</f>
        <v/>
      </c>
    </row>
    <row r="14945">
      <c r="A14945" s="40">
        <f>IF(GL_Paste!$B14942="","",N(GL_Paste!$H14942)-N(GL_Paste!$G14942))</f>
        <v/>
      </c>
      <c r="B14945" s="43">
        <f>IF(GL_Paste!$B14942="","",DATE(YEAR(GL_Paste!$E14942),MONTH(GL_Paste!$E14942),1))</f>
        <v/>
      </c>
      <c r="C14945">
        <f>IF(GL_Paste!$B14942="","",IF(TRIM(GL_Paste!$M14942)&lt;&gt;"",TRIM(GL_Paste!$M14942),IFERROR(MID(GL_Paste!$I14942,FIND("[",GL_Paste!$I14942)+1,FIND("]",GL_Paste!$I14942)-FIND("[",GL_Paste!$I14942)-1),"")))</f>
        <v/>
      </c>
      <c r="D14945">
        <f>IF(GL_Paste!$B14942="","",IFERROR(INDEX(DeptName,MATCH($C14945,DeptTag,0)),"UNALLOCATED"))</f>
        <v/>
      </c>
      <c r="E14945">
        <f>IF(GL_Paste!$B14942="","",IFERROR(INDEX(AcctCat,MATCH(GL_Paste!$B14942&amp;"",AcctCode,0)),"UNKNOWN"))</f>
        <v/>
      </c>
      <c r="F14945">
        <f>IF(GL_Paste!$B14942="","",IFERROR(INDEX(AcctSub,MATCH(GL_Paste!$B14942&amp;"",AcctCode,0)),"UNKNOWN"))</f>
        <v/>
      </c>
    </row>
    <row r="14946">
      <c r="A14946" s="40">
        <f>IF(GL_Paste!$B14943="","",N(GL_Paste!$H14943)-N(GL_Paste!$G14943))</f>
        <v/>
      </c>
      <c r="B14946" s="43">
        <f>IF(GL_Paste!$B14943="","",DATE(YEAR(GL_Paste!$E14943),MONTH(GL_Paste!$E14943),1))</f>
        <v/>
      </c>
      <c r="C14946">
        <f>IF(GL_Paste!$B14943="","",IF(TRIM(GL_Paste!$M14943)&lt;&gt;"",TRIM(GL_Paste!$M14943),IFERROR(MID(GL_Paste!$I14943,FIND("[",GL_Paste!$I14943)+1,FIND("]",GL_Paste!$I14943)-FIND("[",GL_Paste!$I14943)-1),"")))</f>
        <v/>
      </c>
      <c r="D14946">
        <f>IF(GL_Paste!$B14943="","",IFERROR(INDEX(DeptName,MATCH($C14946,DeptTag,0)),"UNALLOCATED"))</f>
        <v/>
      </c>
      <c r="E14946">
        <f>IF(GL_Paste!$B14943="","",IFERROR(INDEX(AcctCat,MATCH(GL_Paste!$B14943&amp;"",AcctCode,0)),"UNKNOWN"))</f>
        <v/>
      </c>
      <c r="F14946">
        <f>IF(GL_Paste!$B14943="","",IFERROR(INDEX(AcctSub,MATCH(GL_Paste!$B14943&amp;"",AcctCode,0)),"UNKNOWN"))</f>
        <v/>
      </c>
    </row>
    <row r="14947">
      <c r="A14947" s="40">
        <f>IF(GL_Paste!$B14944="","",N(GL_Paste!$H14944)-N(GL_Paste!$G14944))</f>
        <v/>
      </c>
      <c r="B14947" s="43">
        <f>IF(GL_Paste!$B14944="","",DATE(YEAR(GL_Paste!$E14944),MONTH(GL_Paste!$E14944),1))</f>
        <v/>
      </c>
      <c r="C14947">
        <f>IF(GL_Paste!$B14944="","",IF(TRIM(GL_Paste!$M14944)&lt;&gt;"",TRIM(GL_Paste!$M14944),IFERROR(MID(GL_Paste!$I14944,FIND("[",GL_Paste!$I14944)+1,FIND("]",GL_Paste!$I14944)-FIND("[",GL_Paste!$I14944)-1),"")))</f>
        <v/>
      </c>
      <c r="D14947">
        <f>IF(GL_Paste!$B14944="","",IFERROR(INDEX(DeptName,MATCH($C14947,DeptTag,0)),"UNALLOCATED"))</f>
        <v/>
      </c>
      <c r="E14947">
        <f>IF(GL_Paste!$B14944="","",IFERROR(INDEX(AcctCat,MATCH(GL_Paste!$B14944&amp;"",AcctCode,0)),"UNKNOWN"))</f>
        <v/>
      </c>
      <c r="F14947">
        <f>IF(GL_Paste!$B14944="","",IFERROR(INDEX(AcctSub,MATCH(GL_Paste!$B14944&amp;"",AcctCode,0)),"UNKNOWN"))</f>
        <v/>
      </c>
    </row>
    <row r="14948">
      <c r="A14948" s="40">
        <f>IF(GL_Paste!$B14945="","",N(GL_Paste!$H14945)-N(GL_Paste!$G14945))</f>
        <v/>
      </c>
      <c r="B14948" s="43">
        <f>IF(GL_Paste!$B14945="","",DATE(YEAR(GL_Paste!$E14945),MONTH(GL_Paste!$E14945),1))</f>
        <v/>
      </c>
      <c r="C14948">
        <f>IF(GL_Paste!$B14945="","",IF(TRIM(GL_Paste!$M14945)&lt;&gt;"",TRIM(GL_Paste!$M14945),IFERROR(MID(GL_Paste!$I14945,FIND("[",GL_Paste!$I14945)+1,FIND("]",GL_Paste!$I14945)-FIND("[",GL_Paste!$I14945)-1),"")))</f>
        <v/>
      </c>
      <c r="D14948">
        <f>IF(GL_Paste!$B14945="","",IFERROR(INDEX(DeptName,MATCH($C14948,DeptTag,0)),"UNALLOCATED"))</f>
        <v/>
      </c>
      <c r="E14948">
        <f>IF(GL_Paste!$B14945="","",IFERROR(INDEX(AcctCat,MATCH(GL_Paste!$B14945&amp;"",AcctCode,0)),"UNKNOWN"))</f>
        <v/>
      </c>
      <c r="F14948">
        <f>IF(GL_Paste!$B14945="","",IFERROR(INDEX(AcctSub,MATCH(GL_Paste!$B14945&amp;"",AcctCode,0)),"UNKNOWN"))</f>
        <v/>
      </c>
    </row>
    <row r="14949">
      <c r="A14949" s="40">
        <f>IF(GL_Paste!$B14946="","",N(GL_Paste!$H14946)-N(GL_Paste!$G14946))</f>
        <v/>
      </c>
      <c r="B14949" s="43">
        <f>IF(GL_Paste!$B14946="","",DATE(YEAR(GL_Paste!$E14946),MONTH(GL_Paste!$E14946),1))</f>
        <v/>
      </c>
      <c r="C14949">
        <f>IF(GL_Paste!$B14946="","",IF(TRIM(GL_Paste!$M14946)&lt;&gt;"",TRIM(GL_Paste!$M14946),IFERROR(MID(GL_Paste!$I14946,FIND("[",GL_Paste!$I14946)+1,FIND("]",GL_Paste!$I14946)-FIND("[",GL_Paste!$I14946)-1),"")))</f>
        <v/>
      </c>
      <c r="D14949">
        <f>IF(GL_Paste!$B14946="","",IFERROR(INDEX(DeptName,MATCH($C14949,DeptTag,0)),"UNALLOCATED"))</f>
        <v/>
      </c>
      <c r="E14949">
        <f>IF(GL_Paste!$B14946="","",IFERROR(INDEX(AcctCat,MATCH(GL_Paste!$B14946&amp;"",AcctCode,0)),"UNKNOWN"))</f>
        <v/>
      </c>
      <c r="F14949">
        <f>IF(GL_Paste!$B14946="","",IFERROR(INDEX(AcctSub,MATCH(GL_Paste!$B14946&amp;"",AcctCode,0)),"UNKNOWN"))</f>
        <v/>
      </c>
    </row>
    <row r="14950">
      <c r="A14950" s="40">
        <f>IF(GL_Paste!$B14947="","",N(GL_Paste!$H14947)-N(GL_Paste!$G14947))</f>
        <v/>
      </c>
      <c r="B14950" s="43">
        <f>IF(GL_Paste!$B14947="","",DATE(YEAR(GL_Paste!$E14947),MONTH(GL_Paste!$E14947),1))</f>
        <v/>
      </c>
      <c r="C14950">
        <f>IF(GL_Paste!$B14947="","",IF(TRIM(GL_Paste!$M14947)&lt;&gt;"",TRIM(GL_Paste!$M14947),IFERROR(MID(GL_Paste!$I14947,FIND("[",GL_Paste!$I14947)+1,FIND("]",GL_Paste!$I14947)-FIND("[",GL_Paste!$I14947)-1),"")))</f>
        <v/>
      </c>
      <c r="D14950">
        <f>IF(GL_Paste!$B14947="","",IFERROR(INDEX(DeptName,MATCH($C14950,DeptTag,0)),"UNALLOCATED"))</f>
        <v/>
      </c>
      <c r="E14950">
        <f>IF(GL_Paste!$B14947="","",IFERROR(INDEX(AcctCat,MATCH(GL_Paste!$B14947&amp;"",AcctCode,0)),"UNKNOWN"))</f>
        <v/>
      </c>
      <c r="F14950">
        <f>IF(GL_Paste!$B14947="","",IFERROR(INDEX(AcctSub,MATCH(GL_Paste!$B14947&amp;"",AcctCode,0)),"UNKNOWN"))</f>
        <v/>
      </c>
    </row>
    <row r="14951">
      <c r="A14951" s="40">
        <f>IF(GL_Paste!$B14948="","",N(GL_Paste!$H14948)-N(GL_Paste!$G14948))</f>
        <v/>
      </c>
      <c r="B14951" s="43">
        <f>IF(GL_Paste!$B14948="","",DATE(YEAR(GL_Paste!$E14948),MONTH(GL_Paste!$E14948),1))</f>
        <v/>
      </c>
      <c r="C14951">
        <f>IF(GL_Paste!$B14948="","",IF(TRIM(GL_Paste!$M14948)&lt;&gt;"",TRIM(GL_Paste!$M14948),IFERROR(MID(GL_Paste!$I14948,FIND("[",GL_Paste!$I14948)+1,FIND("]",GL_Paste!$I14948)-FIND("[",GL_Paste!$I14948)-1),"")))</f>
        <v/>
      </c>
      <c r="D14951">
        <f>IF(GL_Paste!$B14948="","",IFERROR(INDEX(DeptName,MATCH($C14951,DeptTag,0)),"UNALLOCATED"))</f>
        <v/>
      </c>
      <c r="E14951">
        <f>IF(GL_Paste!$B14948="","",IFERROR(INDEX(AcctCat,MATCH(GL_Paste!$B14948&amp;"",AcctCode,0)),"UNKNOWN"))</f>
        <v/>
      </c>
      <c r="F14951">
        <f>IF(GL_Paste!$B14948="","",IFERROR(INDEX(AcctSub,MATCH(GL_Paste!$B14948&amp;"",AcctCode,0)),"UNKNOWN"))</f>
        <v/>
      </c>
    </row>
    <row r="14952">
      <c r="A14952" s="40">
        <f>IF(GL_Paste!$B14949="","",N(GL_Paste!$H14949)-N(GL_Paste!$G14949))</f>
        <v/>
      </c>
      <c r="B14952" s="43">
        <f>IF(GL_Paste!$B14949="","",DATE(YEAR(GL_Paste!$E14949),MONTH(GL_Paste!$E14949),1))</f>
        <v/>
      </c>
      <c r="C14952">
        <f>IF(GL_Paste!$B14949="","",IF(TRIM(GL_Paste!$M14949)&lt;&gt;"",TRIM(GL_Paste!$M14949),IFERROR(MID(GL_Paste!$I14949,FIND("[",GL_Paste!$I14949)+1,FIND("]",GL_Paste!$I14949)-FIND("[",GL_Paste!$I14949)-1),"")))</f>
        <v/>
      </c>
      <c r="D14952">
        <f>IF(GL_Paste!$B14949="","",IFERROR(INDEX(DeptName,MATCH($C14952,DeptTag,0)),"UNALLOCATED"))</f>
        <v/>
      </c>
      <c r="E14952">
        <f>IF(GL_Paste!$B14949="","",IFERROR(INDEX(AcctCat,MATCH(GL_Paste!$B14949&amp;"",AcctCode,0)),"UNKNOWN"))</f>
        <v/>
      </c>
      <c r="F14952">
        <f>IF(GL_Paste!$B14949="","",IFERROR(INDEX(AcctSub,MATCH(GL_Paste!$B14949&amp;"",AcctCode,0)),"UNKNOWN"))</f>
        <v/>
      </c>
    </row>
    <row r="14953">
      <c r="A14953" s="40">
        <f>IF(GL_Paste!$B14950="","",N(GL_Paste!$H14950)-N(GL_Paste!$G14950))</f>
        <v/>
      </c>
      <c r="B14953" s="43">
        <f>IF(GL_Paste!$B14950="","",DATE(YEAR(GL_Paste!$E14950),MONTH(GL_Paste!$E14950),1))</f>
        <v/>
      </c>
      <c r="C14953">
        <f>IF(GL_Paste!$B14950="","",IF(TRIM(GL_Paste!$M14950)&lt;&gt;"",TRIM(GL_Paste!$M14950),IFERROR(MID(GL_Paste!$I14950,FIND("[",GL_Paste!$I14950)+1,FIND("]",GL_Paste!$I14950)-FIND("[",GL_Paste!$I14950)-1),"")))</f>
        <v/>
      </c>
      <c r="D14953">
        <f>IF(GL_Paste!$B14950="","",IFERROR(INDEX(DeptName,MATCH($C14953,DeptTag,0)),"UNALLOCATED"))</f>
        <v/>
      </c>
      <c r="E14953">
        <f>IF(GL_Paste!$B14950="","",IFERROR(INDEX(AcctCat,MATCH(GL_Paste!$B14950&amp;"",AcctCode,0)),"UNKNOWN"))</f>
        <v/>
      </c>
      <c r="F14953">
        <f>IF(GL_Paste!$B14950="","",IFERROR(INDEX(AcctSub,MATCH(GL_Paste!$B14950&amp;"",AcctCode,0)),"UNKNOWN"))</f>
        <v/>
      </c>
    </row>
    <row r="14954">
      <c r="A14954" s="40">
        <f>IF(GL_Paste!$B14951="","",N(GL_Paste!$H14951)-N(GL_Paste!$G14951))</f>
        <v/>
      </c>
      <c r="B14954" s="43">
        <f>IF(GL_Paste!$B14951="","",DATE(YEAR(GL_Paste!$E14951),MONTH(GL_Paste!$E14951),1))</f>
        <v/>
      </c>
      <c r="C14954">
        <f>IF(GL_Paste!$B14951="","",IF(TRIM(GL_Paste!$M14951)&lt;&gt;"",TRIM(GL_Paste!$M14951),IFERROR(MID(GL_Paste!$I14951,FIND("[",GL_Paste!$I14951)+1,FIND("]",GL_Paste!$I14951)-FIND("[",GL_Paste!$I14951)-1),"")))</f>
        <v/>
      </c>
      <c r="D14954">
        <f>IF(GL_Paste!$B14951="","",IFERROR(INDEX(DeptName,MATCH($C14954,DeptTag,0)),"UNALLOCATED"))</f>
        <v/>
      </c>
      <c r="E14954">
        <f>IF(GL_Paste!$B14951="","",IFERROR(INDEX(AcctCat,MATCH(GL_Paste!$B14951&amp;"",AcctCode,0)),"UNKNOWN"))</f>
        <v/>
      </c>
      <c r="F14954">
        <f>IF(GL_Paste!$B14951="","",IFERROR(INDEX(AcctSub,MATCH(GL_Paste!$B14951&amp;"",AcctCode,0)),"UNKNOWN"))</f>
        <v/>
      </c>
    </row>
    <row r="14955">
      <c r="A14955" s="40">
        <f>IF(GL_Paste!$B14952="","",N(GL_Paste!$H14952)-N(GL_Paste!$G14952))</f>
        <v/>
      </c>
      <c r="B14955" s="43">
        <f>IF(GL_Paste!$B14952="","",DATE(YEAR(GL_Paste!$E14952),MONTH(GL_Paste!$E14952),1))</f>
        <v/>
      </c>
      <c r="C14955">
        <f>IF(GL_Paste!$B14952="","",IF(TRIM(GL_Paste!$M14952)&lt;&gt;"",TRIM(GL_Paste!$M14952),IFERROR(MID(GL_Paste!$I14952,FIND("[",GL_Paste!$I14952)+1,FIND("]",GL_Paste!$I14952)-FIND("[",GL_Paste!$I14952)-1),"")))</f>
        <v/>
      </c>
      <c r="D14955">
        <f>IF(GL_Paste!$B14952="","",IFERROR(INDEX(DeptName,MATCH($C14955,DeptTag,0)),"UNALLOCATED"))</f>
        <v/>
      </c>
      <c r="E14955">
        <f>IF(GL_Paste!$B14952="","",IFERROR(INDEX(AcctCat,MATCH(GL_Paste!$B14952&amp;"",AcctCode,0)),"UNKNOWN"))</f>
        <v/>
      </c>
      <c r="F14955">
        <f>IF(GL_Paste!$B14952="","",IFERROR(INDEX(AcctSub,MATCH(GL_Paste!$B14952&amp;"",AcctCode,0)),"UNKNOWN"))</f>
        <v/>
      </c>
    </row>
    <row r="14956">
      <c r="A14956" s="40">
        <f>IF(GL_Paste!$B14953="","",N(GL_Paste!$H14953)-N(GL_Paste!$G14953))</f>
        <v/>
      </c>
      <c r="B14956" s="43">
        <f>IF(GL_Paste!$B14953="","",DATE(YEAR(GL_Paste!$E14953),MONTH(GL_Paste!$E14953),1))</f>
        <v/>
      </c>
      <c r="C14956">
        <f>IF(GL_Paste!$B14953="","",IF(TRIM(GL_Paste!$M14953)&lt;&gt;"",TRIM(GL_Paste!$M14953),IFERROR(MID(GL_Paste!$I14953,FIND("[",GL_Paste!$I14953)+1,FIND("]",GL_Paste!$I14953)-FIND("[",GL_Paste!$I14953)-1),"")))</f>
        <v/>
      </c>
      <c r="D14956">
        <f>IF(GL_Paste!$B14953="","",IFERROR(INDEX(DeptName,MATCH($C14956,DeptTag,0)),"UNALLOCATED"))</f>
        <v/>
      </c>
      <c r="E14956">
        <f>IF(GL_Paste!$B14953="","",IFERROR(INDEX(AcctCat,MATCH(GL_Paste!$B14953&amp;"",AcctCode,0)),"UNKNOWN"))</f>
        <v/>
      </c>
      <c r="F14956">
        <f>IF(GL_Paste!$B14953="","",IFERROR(INDEX(AcctSub,MATCH(GL_Paste!$B14953&amp;"",AcctCode,0)),"UNKNOWN"))</f>
        <v/>
      </c>
    </row>
    <row r="14957">
      <c r="A14957" s="40">
        <f>IF(GL_Paste!$B14954="","",N(GL_Paste!$H14954)-N(GL_Paste!$G14954))</f>
        <v/>
      </c>
      <c r="B14957" s="43">
        <f>IF(GL_Paste!$B14954="","",DATE(YEAR(GL_Paste!$E14954),MONTH(GL_Paste!$E14954),1))</f>
        <v/>
      </c>
      <c r="C14957">
        <f>IF(GL_Paste!$B14954="","",IF(TRIM(GL_Paste!$M14954)&lt;&gt;"",TRIM(GL_Paste!$M14954),IFERROR(MID(GL_Paste!$I14954,FIND("[",GL_Paste!$I14954)+1,FIND("]",GL_Paste!$I14954)-FIND("[",GL_Paste!$I14954)-1),"")))</f>
        <v/>
      </c>
      <c r="D14957">
        <f>IF(GL_Paste!$B14954="","",IFERROR(INDEX(DeptName,MATCH($C14957,DeptTag,0)),"UNALLOCATED"))</f>
        <v/>
      </c>
      <c r="E14957">
        <f>IF(GL_Paste!$B14954="","",IFERROR(INDEX(AcctCat,MATCH(GL_Paste!$B14954&amp;"",AcctCode,0)),"UNKNOWN"))</f>
        <v/>
      </c>
      <c r="F14957">
        <f>IF(GL_Paste!$B14954="","",IFERROR(INDEX(AcctSub,MATCH(GL_Paste!$B14954&amp;"",AcctCode,0)),"UNKNOWN"))</f>
        <v/>
      </c>
    </row>
    <row r="14958">
      <c r="A14958" s="40">
        <f>IF(GL_Paste!$B14955="","",N(GL_Paste!$H14955)-N(GL_Paste!$G14955))</f>
        <v/>
      </c>
      <c r="B14958" s="43">
        <f>IF(GL_Paste!$B14955="","",DATE(YEAR(GL_Paste!$E14955),MONTH(GL_Paste!$E14955),1))</f>
        <v/>
      </c>
      <c r="C14958">
        <f>IF(GL_Paste!$B14955="","",IF(TRIM(GL_Paste!$M14955)&lt;&gt;"",TRIM(GL_Paste!$M14955),IFERROR(MID(GL_Paste!$I14955,FIND("[",GL_Paste!$I14955)+1,FIND("]",GL_Paste!$I14955)-FIND("[",GL_Paste!$I14955)-1),"")))</f>
        <v/>
      </c>
      <c r="D14958">
        <f>IF(GL_Paste!$B14955="","",IFERROR(INDEX(DeptName,MATCH($C14958,DeptTag,0)),"UNALLOCATED"))</f>
        <v/>
      </c>
      <c r="E14958">
        <f>IF(GL_Paste!$B14955="","",IFERROR(INDEX(AcctCat,MATCH(GL_Paste!$B14955&amp;"",AcctCode,0)),"UNKNOWN"))</f>
        <v/>
      </c>
      <c r="F14958">
        <f>IF(GL_Paste!$B14955="","",IFERROR(INDEX(AcctSub,MATCH(GL_Paste!$B14955&amp;"",AcctCode,0)),"UNKNOWN"))</f>
        <v/>
      </c>
    </row>
    <row r="14959">
      <c r="A14959" s="40">
        <f>IF(GL_Paste!$B14956="","",N(GL_Paste!$H14956)-N(GL_Paste!$G14956))</f>
        <v/>
      </c>
      <c r="B14959" s="43">
        <f>IF(GL_Paste!$B14956="","",DATE(YEAR(GL_Paste!$E14956),MONTH(GL_Paste!$E14956),1))</f>
        <v/>
      </c>
      <c r="C14959">
        <f>IF(GL_Paste!$B14956="","",IF(TRIM(GL_Paste!$M14956)&lt;&gt;"",TRIM(GL_Paste!$M14956),IFERROR(MID(GL_Paste!$I14956,FIND("[",GL_Paste!$I14956)+1,FIND("]",GL_Paste!$I14956)-FIND("[",GL_Paste!$I14956)-1),"")))</f>
        <v/>
      </c>
      <c r="D14959">
        <f>IF(GL_Paste!$B14956="","",IFERROR(INDEX(DeptName,MATCH($C14959,DeptTag,0)),"UNALLOCATED"))</f>
        <v/>
      </c>
      <c r="E14959">
        <f>IF(GL_Paste!$B14956="","",IFERROR(INDEX(AcctCat,MATCH(GL_Paste!$B14956&amp;"",AcctCode,0)),"UNKNOWN"))</f>
        <v/>
      </c>
      <c r="F14959">
        <f>IF(GL_Paste!$B14956="","",IFERROR(INDEX(AcctSub,MATCH(GL_Paste!$B14956&amp;"",AcctCode,0)),"UNKNOWN"))</f>
        <v/>
      </c>
    </row>
    <row r="14960">
      <c r="A14960" s="40">
        <f>IF(GL_Paste!$B14957="","",N(GL_Paste!$H14957)-N(GL_Paste!$G14957))</f>
        <v/>
      </c>
      <c r="B14960" s="43">
        <f>IF(GL_Paste!$B14957="","",DATE(YEAR(GL_Paste!$E14957),MONTH(GL_Paste!$E14957),1))</f>
        <v/>
      </c>
      <c r="C14960">
        <f>IF(GL_Paste!$B14957="","",IF(TRIM(GL_Paste!$M14957)&lt;&gt;"",TRIM(GL_Paste!$M14957),IFERROR(MID(GL_Paste!$I14957,FIND("[",GL_Paste!$I14957)+1,FIND("]",GL_Paste!$I14957)-FIND("[",GL_Paste!$I14957)-1),"")))</f>
        <v/>
      </c>
      <c r="D14960">
        <f>IF(GL_Paste!$B14957="","",IFERROR(INDEX(DeptName,MATCH($C14960,DeptTag,0)),"UNALLOCATED"))</f>
        <v/>
      </c>
      <c r="E14960">
        <f>IF(GL_Paste!$B14957="","",IFERROR(INDEX(AcctCat,MATCH(GL_Paste!$B14957&amp;"",AcctCode,0)),"UNKNOWN"))</f>
        <v/>
      </c>
      <c r="F14960">
        <f>IF(GL_Paste!$B14957="","",IFERROR(INDEX(AcctSub,MATCH(GL_Paste!$B14957&amp;"",AcctCode,0)),"UNKNOWN"))</f>
        <v/>
      </c>
    </row>
    <row r="14961">
      <c r="A14961" s="40">
        <f>IF(GL_Paste!$B14958="","",N(GL_Paste!$H14958)-N(GL_Paste!$G14958))</f>
        <v/>
      </c>
      <c r="B14961" s="43">
        <f>IF(GL_Paste!$B14958="","",DATE(YEAR(GL_Paste!$E14958),MONTH(GL_Paste!$E14958),1))</f>
        <v/>
      </c>
      <c r="C14961">
        <f>IF(GL_Paste!$B14958="","",IF(TRIM(GL_Paste!$M14958)&lt;&gt;"",TRIM(GL_Paste!$M14958),IFERROR(MID(GL_Paste!$I14958,FIND("[",GL_Paste!$I14958)+1,FIND("]",GL_Paste!$I14958)-FIND("[",GL_Paste!$I14958)-1),"")))</f>
        <v/>
      </c>
      <c r="D14961">
        <f>IF(GL_Paste!$B14958="","",IFERROR(INDEX(DeptName,MATCH($C14961,DeptTag,0)),"UNALLOCATED"))</f>
        <v/>
      </c>
      <c r="E14961">
        <f>IF(GL_Paste!$B14958="","",IFERROR(INDEX(AcctCat,MATCH(GL_Paste!$B14958&amp;"",AcctCode,0)),"UNKNOWN"))</f>
        <v/>
      </c>
      <c r="F14961">
        <f>IF(GL_Paste!$B14958="","",IFERROR(INDEX(AcctSub,MATCH(GL_Paste!$B14958&amp;"",AcctCode,0)),"UNKNOWN"))</f>
        <v/>
      </c>
    </row>
    <row r="14962">
      <c r="A14962" s="40">
        <f>IF(GL_Paste!$B14959="","",N(GL_Paste!$H14959)-N(GL_Paste!$G14959))</f>
        <v/>
      </c>
      <c r="B14962" s="43">
        <f>IF(GL_Paste!$B14959="","",DATE(YEAR(GL_Paste!$E14959),MONTH(GL_Paste!$E14959),1))</f>
        <v/>
      </c>
      <c r="C14962">
        <f>IF(GL_Paste!$B14959="","",IF(TRIM(GL_Paste!$M14959)&lt;&gt;"",TRIM(GL_Paste!$M14959),IFERROR(MID(GL_Paste!$I14959,FIND("[",GL_Paste!$I14959)+1,FIND("]",GL_Paste!$I14959)-FIND("[",GL_Paste!$I14959)-1),"")))</f>
        <v/>
      </c>
      <c r="D14962">
        <f>IF(GL_Paste!$B14959="","",IFERROR(INDEX(DeptName,MATCH($C14962,DeptTag,0)),"UNALLOCATED"))</f>
        <v/>
      </c>
      <c r="E14962">
        <f>IF(GL_Paste!$B14959="","",IFERROR(INDEX(AcctCat,MATCH(GL_Paste!$B14959&amp;"",AcctCode,0)),"UNKNOWN"))</f>
        <v/>
      </c>
      <c r="F14962">
        <f>IF(GL_Paste!$B14959="","",IFERROR(INDEX(AcctSub,MATCH(GL_Paste!$B14959&amp;"",AcctCode,0)),"UNKNOWN"))</f>
        <v/>
      </c>
    </row>
    <row r="14963">
      <c r="A14963" s="40">
        <f>IF(GL_Paste!$B14960="","",N(GL_Paste!$H14960)-N(GL_Paste!$G14960))</f>
        <v/>
      </c>
      <c r="B14963" s="43">
        <f>IF(GL_Paste!$B14960="","",DATE(YEAR(GL_Paste!$E14960),MONTH(GL_Paste!$E14960),1))</f>
        <v/>
      </c>
      <c r="C14963">
        <f>IF(GL_Paste!$B14960="","",IF(TRIM(GL_Paste!$M14960)&lt;&gt;"",TRIM(GL_Paste!$M14960),IFERROR(MID(GL_Paste!$I14960,FIND("[",GL_Paste!$I14960)+1,FIND("]",GL_Paste!$I14960)-FIND("[",GL_Paste!$I14960)-1),"")))</f>
        <v/>
      </c>
      <c r="D14963">
        <f>IF(GL_Paste!$B14960="","",IFERROR(INDEX(DeptName,MATCH($C14963,DeptTag,0)),"UNALLOCATED"))</f>
        <v/>
      </c>
      <c r="E14963">
        <f>IF(GL_Paste!$B14960="","",IFERROR(INDEX(AcctCat,MATCH(GL_Paste!$B14960&amp;"",AcctCode,0)),"UNKNOWN"))</f>
        <v/>
      </c>
      <c r="F14963">
        <f>IF(GL_Paste!$B14960="","",IFERROR(INDEX(AcctSub,MATCH(GL_Paste!$B14960&amp;"",AcctCode,0)),"UNKNOWN"))</f>
        <v/>
      </c>
    </row>
    <row r="14964">
      <c r="A14964" s="40">
        <f>IF(GL_Paste!$B14961="","",N(GL_Paste!$H14961)-N(GL_Paste!$G14961))</f>
        <v/>
      </c>
      <c r="B14964" s="43">
        <f>IF(GL_Paste!$B14961="","",DATE(YEAR(GL_Paste!$E14961),MONTH(GL_Paste!$E14961),1))</f>
        <v/>
      </c>
      <c r="C14964">
        <f>IF(GL_Paste!$B14961="","",IF(TRIM(GL_Paste!$M14961)&lt;&gt;"",TRIM(GL_Paste!$M14961),IFERROR(MID(GL_Paste!$I14961,FIND("[",GL_Paste!$I14961)+1,FIND("]",GL_Paste!$I14961)-FIND("[",GL_Paste!$I14961)-1),"")))</f>
        <v/>
      </c>
      <c r="D14964">
        <f>IF(GL_Paste!$B14961="","",IFERROR(INDEX(DeptName,MATCH($C14964,DeptTag,0)),"UNALLOCATED"))</f>
        <v/>
      </c>
      <c r="E14964">
        <f>IF(GL_Paste!$B14961="","",IFERROR(INDEX(AcctCat,MATCH(GL_Paste!$B14961&amp;"",AcctCode,0)),"UNKNOWN"))</f>
        <v/>
      </c>
      <c r="F14964">
        <f>IF(GL_Paste!$B14961="","",IFERROR(INDEX(AcctSub,MATCH(GL_Paste!$B14961&amp;"",AcctCode,0)),"UNKNOWN"))</f>
        <v/>
      </c>
    </row>
    <row r="14965">
      <c r="A14965" s="40">
        <f>IF(GL_Paste!$B14962="","",N(GL_Paste!$H14962)-N(GL_Paste!$G14962))</f>
        <v/>
      </c>
      <c r="B14965" s="43">
        <f>IF(GL_Paste!$B14962="","",DATE(YEAR(GL_Paste!$E14962),MONTH(GL_Paste!$E14962),1))</f>
        <v/>
      </c>
      <c r="C14965">
        <f>IF(GL_Paste!$B14962="","",IF(TRIM(GL_Paste!$M14962)&lt;&gt;"",TRIM(GL_Paste!$M14962),IFERROR(MID(GL_Paste!$I14962,FIND("[",GL_Paste!$I14962)+1,FIND("]",GL_Paste!$I14962)-FIND("[",GL_Paste!$I14962)-1),"")))</f>
        <v/>
      </c>
      <c r="D14965">
        <f>IF(GL_Paste!$B14962="","",IFERROR(INDEX(DeptName,MATCH($C14965,DeptTag,0)),"UNALLOCATED"))</f>
        <v/>
      </c>
      <c r="E14965">
        <f>IF(GL_Paste!$B14962="","",IFERROR(INDEX(AcctCat,MATCH(GL_Paste!$B14962&amp;"",AcctCode,0)),"UNKNOWN"))</f>
        <v/>
      </c>
      <c r="F14965">
        <f>IF(GL_Paste!$B14962="","",IFERROR(INDEX(AcctSub,MATCH(GL_Paste!$B14962&amp;"",AcctCode,0)),"UNKNOWN"))</f>
        <v/>
      </c>
    </row>
    <row r="14966">
      <c r="A14966" s="40">
        <f>IF(GL_Paste!$B14963="","",N(GL_Paste!$H14963)-N(GL_Paste!$G14963))</f>
        <v/>
      </c>
      <c r="B14966" s="43">
        <f>IF(GL_Paste!$B14963="","",DATE(YEAR(GL_Paste!$E14963),MONTH(GL_Paste!$E14963),1))</f>
        <v/>
      </c>
      <c r="C14966">
        <f>IF(GL_Paste!$B14963="","",IF(TRIM(GL_Paste!$M14963)&lt;&gt;"",TRIM(GL_Paste!$M14963),IFERROR(MID(GL_Paste!$I14963,FIND("[",GL_Paste!$I14963)+1,FIND("]",GL_Paste!$I14963)-FIND("[",GL_Paste!$I14963)-1),"")))</f>
        <v/>
      </c>
      <c r="D14966">
        <f>IF(GL_Paste!$B14963="","",IFERROR(INDEX(DeptName,MATCH($C14966,DeptTag,0)),"UNALLOCATED"))</f>
        <v/>
      </c>
      <c r="E14966">
        <f>IF(GL_Paste!$B14963="","",IFERROR(INDEX(AcctCat,MATCH(GL_Paste!$B14963&amp;"",AcctCode,0)),"UNKNOWN"))</f>
        <v/>
      </c>
      <c r="F14966">
        <f>IF(GL_Paste!$B14963="","",IFERROR(INDEX(AcctSub,MATCH(GL_Paste!$B14963&amp;"",AcctCode,0)),"UNKNOWN"))</f>
        <v/>
      </c>
    </row>
    <row r="14967">
      <c r="A14967" s="40">
        <f>IF(GL_Paste!$B14964="","",N(GL_Paste!$H14964)-N(GL_Paste!$G14964))</f>
        <v/>
      </c>
      <c r="B14967" s="43">
        <f>IF(GL_Paste!$B14964="","",DATE(YEAR(GL_Paste!$E14964),MONTH(GL_Paste!$E14964),1))</f>
        <v/>
      </c>
      <c r="C14967">
        <f>IF(GL_Paste!$B14964="","",IF(TRIM(GL_Paste!$M14964)&lt;&gt;"",TRIM(GL_Paste!$M14964),IFERROR(MID(GL_Paste!$I14964,FIND("[",GL_Paste!$I14964)+1,FIND("]",GL_Paste!$I14964)-FIND("[",GL_Paste!$I14964)-1),"")))</f>
        <v/>
      </c>
      <c r="D14967">
        <f>IF(GL_Paste!$B14964="","",IFERROR(INDEX(DeptName,MATCH($C14967,DeptTag,0)),"UNALLOCATED"))</f>
        <v/>
      </c>
      <c r="E14967">
        <f>IF(GL_Paste!$B14964="","",IFERROR(INDEX(AcctCat,MATCH(GL_Paste!$B14964&amp;"",AcctCode,0)),"UNKNOWN"))</f>
        <v/>
      </c>
      <c r="F14967">
        <f>IF(GL_Paste!$B14964="","",IFERROR(INDEX(AcctSub,MATCH(GL_Paste!$B14964&amp;"",AcctCode,0)),"UNKNOWN"))</f>
        <v/>
      </c>
    </row>
    <row r="14968">
      <c r="A14968" s="40">
        <f>IF(GL_Paste!$B14965="","",N(GL_Paste!$H14965)-N(GL_Paste!$G14965))</f>
        <v/>
      </c>
      <c r="B14968" s="43">
        <f>IF(GL_Paste!$B14965="","",DATE(YEAR(GL_Paste!$E14965),MONTH(GL_Paste!$E14965),1))</f>
        <v/>
      </c>
      <c r="C14968">
        <f>IF(GL_Paste!$B14965="","",IF(TRIM(GL_Paste!$M14965)&lt;&gt;"",TRIM(GL_Paste!$M14965),IFERROR(MID(GL_Paste!$I14965,FIND("[",GL_Paste!$I14965)+1,FIND("]",GL_Paste!$I14965)-FIND("[",GL_Paste!$I14965)-1),"")))</f>
        <v/>
      </c>
      <c r="D14968">
        <f>IF(GL_Paste!$B14965="","",IFERROR(INDEX(DeptName,MATCH($C14968,DeptTag,0)),"UNALLOCATED"))</f>
        <v/>
      </c>
      <c r="E14968">
        <f>IF(GL_Paste!$B14965="","",IFERROR(INDEX(AcctCat,MATCH(GL_Paste!$B14965&amp;"",AcctCode,0)),"UNKNOWN"))</f>
        <v/>
      </c>
      <c r="F14968">
        <f>IF(GL_Paste!$B14965="","",IFERROR(INDEX(AcctSub,MATCH(GL_Paste!$B14965&amp;"",AcctCode,0)),"UNKNOWN"))</f>
        <v/>
      </c>
    </row>
    <row r="14969">
      <c r="A14969" s="40">
        <f>IF(GL_Paste!$B14966="","",N(GL_Paste!$H14966)-N(GL_Paste!$G14966))</f>
        <v/>
      </c>
      <c r="B14969" s="43">
        <f>IF(GL_Paste!$B14966="","",DATE(YEAR(GL_Paste!$E14966),MONTH(GL_Paste!$E14966),1))</f>
        <v/>
      </c>
      <c r="C14969">
        <f>IF(GL_Paste!$B14966="","",IF(TRIM(GL_Paste!$M14966)&lt;&gt;"",TRIM(GL_Paste!$M14966),IFERROR(MID(GL_Paste!$I14966,FIND("[",GL_Paste!$I14966)+1,FIND("]",GL_Paste!$I14966)-FIND("[",GL_Paste!$I14966)-1),"")))</f>
        <v/>
      </c>
      <c r="D14969">
        <f>IF(GL_Paste!$B14966="","",IFERROR(INDEX(DeptName,MATCH($C14969,DeptTag,0)),"UNALLOCATED"))</f>
        <v/>
      </c>
      <c r="E14969">
        <f>IF(GL_Paste!$B14966="","",IFERROR(INDEX(AcctCat,MATCH(GL_Paste!$B14966&amp;"",AcctCode,0)),"UNKNOWN"))</f>
        <v/>
      </c>
      <c r="F14969">
        <f>IF(GL_Paste!$B14966="","",IFERROR(INDEX(AcctSub,MATCH(GL_Paste!$B14966&amp;"",AcctCode,0)),"UNKNOWN"))</f>
        <v/>
      </c>
    </row>
    <row r="14970">
      <c r="A14970" s="40">
        <f>IF(GL_Paste!$B14967="","",N(GL_Paste!$H14967)-N(GL_Paste!$G14967))</f>
        <v/>
      </c>
      <c r="B14970" s="43">
        <f>IF(GL_Paste!$B14967="","",DATE(YEAR(GL_Paste!$E14967),MONTH(GL_Paste!$E14967),1))</f>
        <v/>
      </c>
      <c r="C14970">
        <f>IF(GL_Paste!$B14967="","",IF(TRIM(GL_Paste!$M14967)&lt;&gt;"",TRIM(GL_Paste!$M14967),IFERROR(MID(GL_Paste!$I14967,FIND("[",GL_Paste!$I14967)+1,FIND("]",GL_Paste!$I14967)-FIND("[",GL_Paste!$I14967)-1),"")))</f>
        <v/>
      </c>
      <c r="D14970">
        <f>IF(GL_Paste!$B14967="","",IFERROR(INDEX(DeptName,MATCH($C14970,DeptTag,0)),"UNALLOCATED"))</f>
        <v/>
      </c>
      <c r="E14970">
        <f>IF(GL_Paste!$B14967="","",IFERROR(INDEX(AcctCat,MATCH(GL_Paste!$B14967&amp;"",AcctCode,0)),"UNKNOWN"))</f>
        <v/>
      </c>
      <c r="F14970">
        <f>IF(GL_Paste!$B14967="","",IFERROR(INDEX(AcctSub,MATCH(GL_Paste!$B14967&amp;"",AcctCode,0)),"UNKNOWN"))</f>
        <v/>
      </c>
    </row>
    <row r="14971">
      <c r="A14971" s="40">
        <f>IF(GL_Paste!$B14968="","",N(GL_Paste!$H14968)-N(GL_Paste!$G14968))</f>
        <v/>
      </c>
      <c r="B14971" s="43">
        <f>IF(GL_Paste!$B14968="","",DATE(YEAR(GL_Paste!$E14968),MONTH(GL_Paste!$E14968),1))</f>
        <v/>
      </c>
      <c r="C14971">
        <f>IF(GL_Paste!$B14968="","",IF(TRIM(GL_Paste!$M14968)&lt;&gt;"",TRIM(GL_Paste!$M14968),IFERROR(MID(GL_Paste!$I14968,FIND("[",GL_Paste!$I14968)+1,FIND("]",GL_Paste!$I14968)-FIND("[",GL_Paste!$I14968)-1),"")))</f>
        <v/>
      </c>
      <c r="D14971">
        <f>IF(GL_Paste!$B14968="","",IFERROR(INDEX(DeptName,MATCH($C14971,DeptTag,0)),"UNALLOCATED"))</f>
        <v/>
      </c>
      <c r="E14971">
        <f>IF(GL_Paste!$B14968="","",IFERROR(INDEX(AcctCat,MATCH(GL_Paste!$B14968&amp;"",AcctCode,0)),"UNKNOWN"))</f>
        <v/>
      </c>
      <c r="F14971">
        <f>IF(GL_Paste!$B14968="","",IFERROR(INDEX(AcctSub,MATCH(GL_Paste!$B14968&amp;"",AcctCode,0)),"UNKNOWN"))</f>
        <v/>
      </c>
    </row>
    <row r="14972">
      <c r="A14972" s="40">
        <f>IF(GL_Paste!$B14969="","",N(GL_Paste!$H14969)-N(GL_Paste!$G14969))</f>
        <v/>
      </c>
      <c r="B14972" s="43">
        <f>IF(GL_Paste!$B14969="","",DATE(YEAR(GL_Paste!$E14969),MONTH(GL_Paste!$E14969),1))</f>
        <v/>
      </c>
      <c r="C14972">
        <f>IF(GL_Paste!$B14969="","",IF(TRIM(GL_Paste!$M14969)&lt;&gt;"",TRIM(GL_Paste!$M14969),IFERROR(MID(GL_Paste!$I14969,FIND("[",GL_Paste!$I14969)+1,FIND("]",GL_Paste!$I14969)-FIND("[",GL_Paste!$I14969)-1),"")))</f>
        <v/>
      </c>
      <c r="D14972">
        <f>IF(GL_Paste!$B14969="","",IFERROR(INDEX(DeptName,MATCH($C14972,DeptTag,0)),"UNALLOCATED"))</f>
        <v/>
      </c>
      <c r="E14972">
        <f>IF(GL_Paste!$B14969="","",IFERROR(INDEX(AcctCat,MATCH(GL_Paste!$B14969&amp;"",AcctCode,0)),"UNKNOWN"))</f>
        <v/>
      </c>
      <c r="F14972">
        <f>IF(GL_Paste!$B14969="","",IFERROR(INDEX(AcctSub,MATCH(GL_Paste!$B14969&amp;"",AcctCode,0)),"UNKNOWN"))</f>
        <v/>
      </c>
    </row>
    <row r="14973">
      <c r="A14973" s="40">
        <f>IF(GL_Paste!$B14970="","",N(GL_Paste!$H14970)-N(GL_Paste!$G14970))</f>
        <v/>
      </c>
      <c r="B14973" s="43">
        <f>IF(GL_Paste!$B14970="","",DATE(YEAR(GL_Paste!$E14970),MONTH(GL_Paste!$E14970),1))</f>
        <v/>
      </c>
      <c r="C14973">
        <f>IF(GL_Paste!$B14970="","",IF(TRIM(GL_Paste!$M14970)&lt;&gt;"",TRIM(GL_Paste!$M14970),IFERROR(MID(GL_Paste!$I14970,FIND("[",GL_Paste!$I14970)+1,FIND("]",GL_Paste!$I14970)-FIND("[",GL_Paste!$I14970)-1),"")))</f>
        <v/>
      </c>
      <c r="D14973">
        <f>IF(GL_Paste!$B14970="","",IFERROR(INDEX(DeptName,MATCH($C14973,DeptTag,0)),"UNALLOCATED"))</f>
        <v/>
      </c>
      <c r="E14973">
        <f>IF(GL_Paste!$B14970="","",IFERROR(INDEX(AcctCat,MATCH(GL_Paste!$B14970&amp;"",AcctCode,0)),"UNKNOWN"))</f>
        <v/>
      </c>
      <c r="F14973">
        <f>IF(GL_Paste!$B14970="","",IFERROR(INDEX(AcctSub,MATCH(GL_Paste!$B14970&amp;"",AcctCode,0)),"UNKNOWN"))</f>
        <v/>
      </c>
    </row>
    <row r="14974">
      <c r="A14974" s="40">
        <f>IF(GL_Paste!$B14971="","",N(GL_Paste!$H14971)-N(GL_Paste!$G14971))</f>
        <v/>
      </c>
      <c r="B14974" s="43">
        <f>IF(GL_Paste!$B14971="","",DATE(YEAR(GL_Paste!$E14971),MONTH(GL_Paste!$E14971),1))</f>
        <v/>
      </c>
      <c r="C14974">
        <f>IF(GL_Paste!$B14971="","",IF(TRIM(GL_Paste!$M14971)&lt;&gt;"",TRIM(GL_Paste!$M14971),IFERROR(MID(GL_Paste!$I14971,FIND("[",GL_Paste!$I14971)+1,FIND("]",GL_Paste!$I14971)-FIND("[",GL_Paste!$I14971)-1),"")))</f>
        <v/>
      </c>
      <c r="D14974">
        <f>IF(GL_Paste!$B14971="","",IFERROR(INDEX(DeptName,MATCH($C14974,DeptTag,0)),"UNALLOCATED"))</f>
        <v/>
      </c>
      <c r="E14974">
        <f>IF(GL_Paste!$B14971="","",IFERROR(INDEX(AcctCat,MATCH(GL_Paste!$B14971&amp;"",AcctCode,0)),"UNKNOWN"))</f>
        <v/>
      </c>
      <c r="F14974">
        <f>IF(GL_Paste!$B14971="","",IFERROR(INDEX(AcctSub,MATCH(GL_Paste!$B14971&amp;"",AcctCode,0)),"UNKNOWN"))</f>
        <v/>
      </c>
    </row>
    <row r="14975">
      <c r="A14975" s="40">
        <f>IF(GL_Paste!$B14972="","",N(GL_Paste!$H14972)-N(GL_Paste!$G14972))</f>
        <v/>
      </c>
      <c r="B14975" s="43">
        <f>IF(GL_Paste!$B14972="","",DATE(YEAR(GL_Paste!$E14972),MONTH(GL_Paste!$E14972),1))</f>
        <v/>
      </c>
      <c r="C14975">
        <f>IF(GL_Paste!$B14972="","",IF(TRIM(GL_Paste!$M14972)&lt;&gt;"",TRIM(GL_Paste!$M14972),IFERROR(MID(GL_Paste!$I14972,FIND("[",GL_Paste!$I14972)+1,FIND("]",GL_Paste!$I14972)-FIND("[",GL_Paste!$I14972)-1),"")))</f>
        <v/>
      </c>
      <c r="D14975">
        <f>IF(GL_Paste!$B14972="","",IFERROR(INDEX(DeptName,MATCH($C14975,DeptTag,0)),"UNALLOCATED"))</f>
        <v/>
      </c>
      <c r="E14975">
        <f>IF(GL_Paste!$B14972="","",IFERROR(INDEX(AcctCat,MATCH(GL_Paste!$B14972&amp;"",AcctCode,0)),"UNKNOWN"))</f>
        <v/>
      </c>
      <c r="F14975">
        <f>IF(GL_Paste!$B14972="","",IFERROR(INDEX(AcctSub,MATCH(GL_Paste!$B14972&amp;"",AcctCode,0)),"UNKNOWN"))</f>
        <v/>
      </c>
    </row>
    <row r="14976">
      <c r="A14976" s="40">
        <f>IF(GL_Paste!$B14973="","",N(GL_Paste!$H14973)-N(GL_Paste!$G14973))</f>
        <v/>
      </c>
      <c r="B14976" s="43">
        <f>IF(GL_Paste!$B14973="","",DATE(YEAR(GL_Paste!$E14973),MONTH(GL_Paste!$E14973),1))</f>
        <v/>
      </c>
      <c r="C14976">
        <f>IF(GL_Paste!$B14973="","",IF(TRIM(GL_Paste!$M14973)&lt;&gt;"",TRIM(GL_Paste!$M14973),IFERROR(MID(GL_Paste!$I14973,FIND("[",GL_Paste!$I14973)+1,FIND("]",GL_Paste!$I14973)-FIND("[",GL_Paste!$I14973)-1),"")))</f>
        <v/>
      </c>
      <c r="D14976">
        <f>IF(GL_Paste!$B14973="","",IFERROR(INDEX(DeptName,MATCH($C14976,DeptTag,0)),"UNALLOCATED"))</f>
        <v/>
      </c>
      <c r="E14976">
        <f>IF(GL_Paste!$B14973="","",IFERROR(INDEX(AcctCat,MATCH(GL_Paste!$B14973&amp;"",AcctCode,0)),"UNKNOWN"))</f>
        <v/>
      </c>
      <c r="F14976">
        <f>IF(GL_Paste!$B14973="","",IFERROR(INDEX(AcctSub,MATCH(GL_Paste!$B14973&amp;"",AcctCode,0)),"UNKNOWN"))</f>
        <v/>
      </c>
    </row>
    <row r="14977">
      <c r="A14977" s="40">
        <f>IF(GL_Paste!$B14974="","",N(GL_Paste!$H14974)-N(GL_Paste!$G14974))</f>
        <v/>
      </c>
      <c r="B14977" s="43">
        <f>IF(GL_Paste!$B14974="","",DATE(YEAR(GL_Paste!$E14974),MONTH(GL_Paste!$E14974),1))</f>
        <v/>
      </c>
      <c r="C14977">
        <f>IF(GL_Paste!$B14974="","",IF(TRIM(GL_Paste!$M14974)&lt;&gt;"",TRIM(GL_Paste!$M14974),IFERROR(MID(GL_Paste!$I14974,FIND("[",GL_Paste!$I14974)+1,FIND("]",GL_Paste!$I14974)-FIND("[",GL_Paste!$I14974)-1),"")))</f>
        <v/>
      </c>
      <c r="D14977">
        <f>IF(GL_Paste!$B14974="","",IFERROR(INDEX(DeptName,MATCH($C14977,DeptTag,0)),"UNALLOCATED"))</f>
        <v/>
      </c>
      <c r="E14977">
        <f>IF(GL_Paste!$B14974="","",IFERROR(INDEX(AcctCat,MATCH(GL_Paste!$B14974&amp;"",AcctCode,0)),"UNKNOWN"))</f>
        <v/>
      </c>
      <c r="F14977">
        <f>IF(GL_Paste!$B14974="","",IFERROR(INDEX(AcctSub,MATCH(GL_Paste!$B14974&amp;"",AcctCode,0)),"UNKNOWN"))</f>
        <v/>
      </c>
    </row>
    <row r="14978">
      <c r="A14978" s="40">
        <f>IF(GL_Paste!$B14975="","",N(GL_Paste!$H14975)-N(GL_Paste!$G14975))</f>
        <v/>
      </c>
      <c r="B14978" s="43">
        <f>IF(GL_Paste!$B14975="","",DATE(YEAR(GL_Paste!$E14975),MONTH(GL_Paste!$E14975),1))</f>
        <v/>
      </c>
      <c r="C14978">
        <f>IF(GL_Paste!$B14975="","",IF(TRIM(GL_Paste!$M14975)&lt;&gt;"",TRIM(GL_Paste!$M14975),IFERROR(MID(GL_Paste!$I14975,FIND("[",GL_Paste!$I14975)+1,FIND("]",GL_Paste!$I14975)-FIND("[",GL_Paste!$I14975)-1),"")))</f>
        <v/>
      </c>
      <c r="D14978">
        <f>IF(GL_Paste!$B14975="","",IFERROR(INDEX(DeptName,MATCH($C14978,DeptTag,0)),"UNALLOCATED"))</f>
        <v/>
      </c>
      <c r="E14978">
        <f>IF(GL_Paste!$B14975="","",IFERROR(INDEX(AcctCat,MATCH(GL_Paste!$B14975&amp;"",AcctCode,0)),"UNKNOWN"))</f>
        <v/>
      </c>
      <c r="F14978">
        <f>IF(GL_Paste!$B14975="","",IFERROR(INDEX(AcctSub,MATCH(GL_Paste!$B14975&amp;"",AcctCode,0)),"UNKNOWN"))</f>
        <v/>
      </c>
    </row>
    <row r="14979">
      <c r="A14979" s="40">
        <f>IF(GL_Paste!$B14976="","",N(GL_Paste!$H14976)-N(GL_Paste!$G14976))</f>
        <v/>
      </c>
      <c r="B14979" s="43">
        <f>IF(GL_Paste!$B14976="","",DATE(YEAR(GL_Paste!$E14976),MONTH(GL_Paste!$E14976),1))</f>
        <v/>
      </c>
      <c r="C14979">
        <f>IF(GL_Paste!$B14976="","",IF(TRIM(GL_Paste!$M14976)&lt;&gt;"",TRIM(GL_Paste!$M14976),IFERROR(MID(GL_Paste!$I14976,FIND("[",GL_Paste!$I14976)+1,FIND("]",GL_Paste!$I14976)-FIND("[",GL_Paste!$I14976)-1),"")))</f>
        <v/>
      </c>
      <c r="D14979">
        <f>IF(GL_Paste!$B14976="","",IFERROR(INDEX(DeptName,MATCH($C14979,DeptTag,0)),"UNALLOCATED"))</f>
        <v/>
      </c>
      <c r="E14979">
        <f>IF(GL_Paste!$B14976="","",IFERROR(INDEX(AcctCat,MATCH(GL_Paste!$B14976&amp;"",AcctCode,0)),"UNKNOWN"))</f>
        <v/>
      </c>
      <c r="F14979">
        <f>IF(GL_Paste!$B14976="","",IFERROR(INDEX(AcctSub,MATCH(GL_Paste!$B14976&amp;"",AcctCode,0)),"UNKNOWN"))</f>
        <v/>
      </c>
    </row>
    <row r="14980">
      <c r="A14980" s="40">
        <f>IF(GL_Paste!$B14977="","",N(GL_Paste!$H14977)-N(GL_Paste!$G14977))</f>
        <v/>
      </c>
      <c r="B14980" s="43">
        <f>IF(GL_Paste!$B14977="","",DATE(YEAR(GL_Paste!$E14977),MONTH(GL_Paste!$E14977),1))</f>
        <v/>
      </c>
      <c r="C14980">
        <f>IF(GL_Paste!$B14977="","",IF(TRIM(GL_Paste!$M14977)&lt;&gt;"",TRIM(GL_Paste!$M14977),IFERROR(MID(GL_Paste!$I14977,FIND("[",GL_Paste!$I14977)+1,FIND("]",GL_Paste!$I14977)-FIND("[",GL_Paste!$I14977)-1),"")))</f>
        <v/>
      </c>
      <c r="D14980">
        <f>IF(GL_Paste!$B14977="","",IFERROR(INDEX(DeptName,MATCH($C14980,DeptTag,0)),"UNALLOCATED"))</f>
        <v/>
      </c>
      <c r="E14980">
        <f>IF(GL_Paste!$B14977="","",IFERROR(INDEX(AcctCat,MATCH(GL_Paste!$B14977&amp;"",AcctCode,0)),"UNKNOWN"))</f>
        <v/>
      </c>
      <c r="F14980">
        <f>IF(GL_Paste!$B14977="","",IFERROR(INDEX(AcctSub,MATCH(GL_Paste!$B14977&amp;"",AcctCode,0)),"UNKNOWN"))</f>
        <v/>
      </c>
    </row>
    <row r="14981">
      <c r="A14981" s="40">
        <f>IF(GL_Paste!$B14978="","",N(GL_Paste!$H14978)-N(GL_Paste!$G14978))</f>
        <v/>
      </c>
      <c r="B14981" s="43">
        <f>IF(GL_Paste!$B14978="","",DATE(YEAR(GL_Paste!$E14978),MONTH(GL_Paste!$E14978),1))</f>
        <v/>
      </c>
      <c r="C14981">
        <f>IF(GL_Paste!$B14978="","",IF(TRIM(GL_Paste!$M14978)&lt;&gt;"",TRIM(GL_Paste!$M14978),IFERROR(MID(GL_Paste!$I14978,FIND("[",GL_Paste!$I14978)+1,FIND("]",GL_Paste!$I14978)-FIND("[",GL_Paste!$I14978)-1),"")))</f>
        <v/>
      </c>
      <c r="D14981">
        <f>IF(GL_Paste!$B14978="","",IFERROR(INDEX(DeptName,MATCH($C14981,DeptTag,0)),"UNALLOCATED"))</f>
        <v/>
      </c>
      <c r="E14981">
        <f>IF(GL_Paste!$B14978="","",IFERROR(INDEX(AcctCat,MATCH(GL_Paste!$B14978&amp;"",AcctCode,0)),"UNKNOWN"))</f>
        <v/>
      </c>
      <c r="F14981">
        <f>IF(GL_Paste!$B14978="","",IFERROR(INDEX(AcctSub,MATCH(GL_Paste!$B14978&amp;"",AcctCode,0)),"UNKNOWN"))</f>
        <v/>
      </c>
    </row>
    <row r="14982">
      <c r="A14982" s="40">
        <f>IF(GL_Paste!$B14979="","",N(GL_Paste!$H14979)-N(GL_Paste!$G14979))</f>
        <v/>
      </c>
      <c r="B14982" s="43">
        <f>IF(GL_Paste!$B14979="","",DATE(YEAR(GL_Paste!$E14979),MONTH(GL_Paste!$E14979),1))</f>
        <v/>
      </c>
      <c r="C14982">
        <f>IF(GL_Paste!$B14979="","",IF(TRIM(GL_Paste!$M14979)&lt;&gt;"",TRIM(GL_Paste!$M14979),IFERROR(MID(GL_Paste!$I14979,FIND("[",GL_Paste!$I14979)+1,FIND("]",GL_Paste!$I14979)-FIND("[",GL_Paste!$I14979)-1),"")))</f>
        <v/>
      </c>
      <c r="D14982">
        <f>IF(GL_Paste!$B14979="","",IFERROR(INDEX(DeptName,MATCH($C14982,DeptTag,0)),"UNALLOCATED"))</f>
        <v/>
      </c>
      <c r="E14982">
        <f>IF(GL_Paste!$B14979="","",IFERROR(INDEX(AcctCat,MATCH(GL_Paste!$B14979&amp;"",AcctCode,0)),"UNKNOWN"))</f>
        <v/>
      </c>
      <c r="F14982">
        <f>IF(GL_Paste!$B14979="","",IFERROR(INDEX(AcctSub,MATCH(GL_Paste!$B14979&amp;"",AcctCode,0)),"UNKNOWN"))</f>
        <v/>
      </c>
    </row>
    <row r="14983">
      <c r="A14983" s="40">
        <f>IF(GL_Paste!$B14980="","",N(GL_Paste!$H14980)-N(GL_Paste!$G14980))</f>
        <v/>
      </c>
      <c r="B14983" s="43">
        <f>IF(GL_Paste!$B14980="","",DATE(YEAR(GL_Paste!$E14980),MONTH(GL_Paste!$E14980),1))</f>
        <v/>
      </c>
      <c r="C14983">
        <f>IF(GL_Paste!$B14980="","",IF(TRIM(GL_Paste!$M14980)&lt;&gt;"",TRIM(GL_Paste!$M14980),IFERROR(MID(GL_Paste!$I14980,FIND("[",GL_Paste!$I14980)+1,FIND("]",GL_Paste!$I14980)-FIND("[",GL_Paste!$I14980)-1),"")))</f>
        <v/>
      </c>
      <c r="D14983">
        <f>IF(GL_Paste!$B14980="","",IFERROR(INDEX(DeptName,MATCH($C14983,DeptTag,0)),"UNALLOCATED"))</f>
        <v/>
      </c>
      <c r="E14983">
        <f>IF(GL_Paste!$B14980="","",IFERROR(INDEX(AcctCat,MATCH(GL_Paste!$B14980&amp;"",AcctCode,0)),"UNKNOWN"))</f>
        <v/>
      </c>
      <c r="F14983">
        <f>IF(GL_Paste!$B14980="","",IFERROR(INDEX(AcctSub,MATCH(GL_Paste!$B14980&amp;"",AcctCode,0)),"UNKNOWN"))</f>
        <v/>
      </c>
    </row>
    <row r="14984">
      <c r="A14984" s="40">
        <f>IF(GL_Paste!$B14981="","",N(GL_Paste!$H14981)-N(GL_Paste!$G14981))</f>
        <v/>
      </c>
      <c r="B14984" s="43">
        <f>IF(GL_Paste!$B14981="","",DATE(YEAR(GL_Paste!$E14981),MONTH(GL_Paste!$E14981),1))</f>
        <v/>
      </c>
      <c r="C14984">
        <f>IF(GL_Paste!$B14981="","",IF(TRIM(GL_Paste!$M14981)&lt;&gt;"",TRIM(GL_Paste!$M14981),IFERROR(MID(GL_Paste!$I14981,FIND("[",GL_Paste!$I14981)+1,FIND("]",GL_Paste!$I14981)-FIND("[",GL_Paste!$I14981)-1),"")))</f>
        <v/>
      </c>
      <c r="D14984">
        <f>IF(GL_Paste!$B14981="","",IFERROR(INDEX(DeptName,MATCH($C14984,DeptTag,0)),"UNALLOCATED"))</f>
        <v/>
      </c>
      <c r="E14984">
        <f>IF(GL_Paste!$B14981="","",IFERROR(INDEX(AcctCat,MATCH(GL_Paste!$B14981&amp;"",AcctCode,0)),"UNKNOWN"))</f>
        <v/>
      </c>
      <c r="F14984">
        <f>IF(GL_Paste!$B14981="","",IFERROR(INDEX(AcctSub,MATCH(GL_Paste!$B14981&amp;"",AcctCode,0)),"UNKNOWN"))</f>
        <v/>
      </c>
    </row>
    <row r="14985">
      <c r="A14985" s="40">
        <f>IF(GL_Paste!$B14982="","",N(GL_Paste!$H14982)-N(GL_Paste!$G14982))</f>
        <v/>
      </c>
      <c r="B14985" s="43">
        <f>IF(GL_Paste!$B14982="","",DATE(YEAR(GL_Paste!$E14982),MONTH(GL_Paste!$E14982),1))</f>
        <v/>
      </c>
      <c r="C14985">
        <f>IF(GL_Paste!$B14982="","",IF(TRIM(GL_Paste!$M14982)&lt;&gt;"",TRIM(GL_Paste!$M14982),IFERROR(MID(GL_Paste!$I14982,FIND("[",GL_Paste!$I14982)+1,FIND("]",GL_Paste!$I14982)-FIND("[",GL_Paste!$I14982)-1),"")))</f>
        <v/>
      </c>
      <c r="D14985">
        <f>IF(GL_Paste!$B14982="","",IFERROR(INDEX(DeptName,MATCH($C14985,DeptTag,0)),"UNALLOCATED"))</f>
        <v/>
      </c>
      <c r="E14985">
        <f>IF(GL_Paste!$B14982="","",IFERROR(INDEX(AcctCat,MATCH(GL_Paste!$B14982&amp;"",AcctCode,0)),"UNKNOWN"))</f>
        <v/>
      </c>
      <c r="F14985">
        <f>IF(GL_Paste!$B14982="","",IFERROR(INDEX(AcctSub,MATCH(GL_Paste!$B14982&amp;"",AcctCode,0)),"UNKNOWN"))</f>
        <v/>
      </c>
    </row>
    <row r="14986">
      <c r="A14986" s="40">
        <f>IF(GL_Paste!$B14983="","",N(GL_Paste!$H14983)-N(GL_Paste!$G14983))</f>
        <v/>
      </c>
      <c r="B14986" s="43">
        <f>IF(GL_Paste!$B14983="","",DATE(YEAR(GL_Paste!$E14983),MONTH(GL_Paste!$E14983),1))</f>
        <v/>
      </c>
      <c r="C14986">
        <f>IF(GL_Paste!$B14983="","",IF(TRIM(GL_Paste!$M14983)&lt;&gt;"",TRIM(GL_Paste!$M14983),IFERROR(MID(GL_Paste!$I14983,FIND("[",GL_Paste!$I14983)+1,FIND("]",GL_Paste!$I14983)-FIND("[",GL_Paste!$I14983)-1),"")))</f>
        <v/>
      </c>
      <c r="D14986">
        <f>IF(GL_Paste!$B14983="","",IFERROR(INDEX(DeptName,MATCH($C14986,DeptTag,0)),"UNALLOCATED"))</f>
        <v/>
      </c>
      <c r="E14986">
        <f>IF(GL_Paste!$B14983="","",IFERROR(INDEX(AcctCat,MATCH(GL_Paste!$B14983&amp;"",AcctCode,0)),"UNKNOWN"))</f>
        <v/>
      </c>
      <c r="F14986">
        <f>IF(GL_Paste!$B14983="","",IFERROR(INDEX(AcctSub,MATCH(GL_Paste!$B14983&amp;"",AcctCode,0)),"UNKNOWN"))</f>
        <v/>
      </c>
    </row>
    <row r="14987">
      <c r="A14987" s="40">
        <f>IF(GL_Paste!$B14984="","",N(GL_Paste!$H14984)-N(GL_Paste!$G14984))</f>
        <v/>
      </c>
      <c r="B14987" s="43">
        <f>IF(GL_Paste!$B14984="","",DATE(YEAR(GL_Paste!$E14984),MONTH(GL_Paste!$E14984),1))</f>
        <v/>
      </c>
      <c r="C14987">
        <f>IF(GL_Paste!$B14984="","",IF(TRIM(GL_Paste!$M14984)&lt;&gt;"",TRIM(GL_Paste!$M14984),IFERROR(MID(GL_Paste!$I14984,FIND("[",GL_Paste!$I14984)+1,FIND("]",GL_Paste!$I14984)-FIND("[",GL_Paste!$I14984)-1),"")))</f>
        <v/>
      </c>
      <c r="D14987">
        <f>IF(GL_Paste!$B14984="","",IFERROR(INDEX(DeptName,MATCH($C14987,DeptTag,0)),"UNALLOCATED"))</f>
        <v/>
      </c>
      <c r="E14987">
        <f>IF(GL_Paste!$B14984="","",IFERROR(INDEX(AcctCat,MATCH(GL_Paste!$B14984&amp;"",AcctCode,0)),"UNKNOWN"))</f>
        <v/>
      </c>
      <c r="F14987">
        <f>IF(GL_Paste!$B14984="","",IFERROR(INDEX(AcctSub,MATCH(GL_Paste!$B14984&amp;"",AcctCode,0)),"UNKNOWN"))</f>
        <v/>
      </c>
    </row>
    <row r="14988">
      <c r="A14988" s="40">
        <f>IF(GL_Paste!$B14985="","",N(GL_Paste!$H14985)-N(GL_Paste!$G14985))</f>
        <v/>
      </c>
      <c r="B14988" s="43">
        <f>IF(GL_Paste!$B14985="","",DATE(YEAR(GL_Paste!$E14985),MONTH(GL_Paste!$E14985),1))</f>
        <v/>
      </c>
      <c r="C14988">
        <f>IF(GL_Paste!$B14985="","",IF(TRIM(GL_Paste!$M14985)&lt;&gt;"",TRIM(GL_Paste!$M14985),IFERROR(MID(GL_Paste!$I14985,FIND("[",GL_Paste!$I14985)+1,FIND("]",GL_Paste!$I14985)-FIND("[",GL_Paste!$I14985)-1),"")))</f>
        <v/>
      </c>
      <c r="D14988">
        <f>IF(GL_Paste!$B14985="","",IFERROR(INDEX(DeptName,MATCH($C14988,DeptTag,0)),"UNALLOCATED"))</f>
        <v/>
      </c>
      <c r="E14988">
        <f>IF(GL_Paste!$B14985="","",IFERROR(INDEX(AcctCat,MATCH(GL_Paste!$B14985&amp;"",AcctCode,0)),"UNKNOWN"))</f>
        <v/>
      </c>
      <c r="F14988">
        <f>IF(GL_Paste!$B14985="","",IFERROR(INDEX(AcctSub,MATCH(GL_Paste!$B14985&amp;"",AcctCode,0)),"UNKNOWN"))</f>
        <v/>
      </c>
    </row>
    <row r="14989">
      <c r="A14989" s="40">
        <f>IF(GL_Paste!$B14986="","",N(GL_Paste!$H14986)-N(GL_Paste!$G14986))</f>
        <v/>
      </c>
      <c r="B14989" s="43">
        <f>IF(GL_Paste!$B14986="","",DATE(YEAR(GL_Paste!$E14986),MONTH(GL_Paste!$E14986),1))</f>
        <v/>
      </c>
      <c r="C14989">
        <f>IF(GL_Paste!$B14986="","",IF(TRIM(GL_Paste!$M14986)&lt;&gt;"",TRIM(GL_Paste!$M14986),IFERROR(MID(GL_Paste!$I14986,FIND("[",GL_Paste!$I14986)+1,FIND("]",GL_Paste!$I14986)-FIND("[",GL_Paste!$I14986)-1),"")))</f>
        <v/>
      </c>
      <c r="D14989">
        <f>IF(GL_Paste!$B14986="","",IFERROR(INDEX(DeptName,MATCH($C14989,DeptTag,0)),"UNALLOCATED"))</f>
        <v/>
      </c>
      <c r="E14989">
        <f>IF(GL_Paste!$B14986="","",IFERROR(INDEX(AcctCat,MATCH(GL_Paste!$B14986&amp;"",AcctCode,0)),"UNKNOWN"))</f>
        <v/>
      </c>
      <c r="F14989">
        <f>IF(GL_Paste!$B14986="","",IFERROR(INDEX(AcctSub,MATCH(GL_Paste!$B14986&amp;"",AcctCode,0)),"UNKNOWN"))</f>
        <v/>
      </c>
    </row>
    <row r="14990">
      <c r="A14990" s="40">
        <f>IF(GL_Paste!$B14987="","",N(GL_Paste!$H14987)-N(GL_Paste!$G14987))</f>
        <v/>
      </c>
      <c r="B14990" s="43">
        <f>IF(GL_Paste!$B14987="","",DATE(YEAR(GL_Paste!$E14987),MONTH(GL_Paste!$E14987),1))</f>
        <v/>
      </c>
      <c r="C14990">
        <f>IF(GL_Paste!$B14987="","",IF(TRIM(GL_Paste!$M14987)&lt;&gt;"",TRIM(GL_Paste!$M14987),IFERROR(MID(GL_Paste!$I14987,FIND("[",GL_Paste!$I14987)+1,FIND("]",GL_Paste!$I14987)-FIND("[",GL_Paste!$I14987)-1),"")))</f>
        <v/>
      </c>
      <c r="D14990">
        <f>IF(GL_Paste!$B14987="","",IFERROR(INDEX(DeptName,MATCH($C14990,DeptTag,0)),"UNALLOCATED"))</f>
        <v/>
      </c>
      <c r="E14990">
        <f>IF(GL_Paste!$B14987="","",IFERROR(INDEX(AcctCat,MATCH(GL_Paste!$B14987&amp;"",AcctCode,0)),"UNKNOWN"))</f>
        <v/>
      </c>
      <c r="F14990">
        <f>IF(GL_Paste!$B14987="","",IFERROR(INDEX(AcctSub,MATCH(GL_Paste!$B14987&amp;"",AcctCode,0)),"UNKNOWN"))</f>
        <v/>
      </c>
    </row>
    <row r="14991">
      <c r="A14991" s="40">
        <f>IF(GL_Paste!$B14988="","",N(GL_Paste!$H14988)-N(GL_Paste!$G14988))</f>
        <v/>
      </c>
      <c r="B14991" s="43">
        <f>IF(GL_Paste!$B14988="","",DATE(YEAR(GL_Paste!$E14988),MONTH(GL_Paste!$E14988),1))</f>
        <v/>
      </c>
      <c r="C14991">
        <f>IF(GL_Paste!$B14988="","",IF(TRIM(GL_Paste!$M14988)&lt;&gt;"",TRIM(GL_Paste!$M14988),IFERROR(MID(GL_Paste!$I14988,FIND("[",GL_Paste!$I14988)+1,FIND("]",GL_Paste!$I14988)-FIND("[",GL_Paste!$I14988)-1),"")))</f>
        <v/>
      </c>
      <c r="D14991">
        <f>IF(GL_Paste!$B14988="","",IFERROR(INDEX(DeptName,MATCH($C14991,DeptTag,0)),"UNALLOCATED"))</f>
        <v/>
      </c>
      <c r="E14991">
        <f>IF(GL_Paste!$B14988="","",IFERROR(INDEX(AcctCat,MATCH(GL_Paste!$B14988&amp;"",AcctCode,0)),"UNKNOWN"))</f>
        <v/>
      </c>
      <c r="F14991">
        <f>IF(GL_Paste!$B14988="","",IFERROR(INDEX(AcctSub,MATCH(GL_Paste!$B14988&amp;"",AcctCode,0)),"UNKNOWN"))</f>
        <v/>
      </c>
    </row>
    <row r="14992">
      <c r="A14992" s="40">
        <f>IF(GL_Paste!$B14989="","",N(GL_Paste!$H14989)-N(GL_Paste!$G14989))</f>
        <v/>
      </c>
      <c r="B14992" s="43">
        <f>IF(GL_Paste!$B14989="","",DATE(YEAR(GL_Paste!$E14989),MONTH(GL_Paste!$E14989),1))</f>
        <v/>
      </c>
      <c r="C14992">
        <f>IF(GL_Paste!$B14989="","",IF(TRIM(GL_Paste!$M14989)&lt;&gt;"",TRIM(GL_Paste!$M14989),IFERROR(MID(GL_Paste!$I14989,FIND("[",GL_Paste!$I14989)+1,FIND("]",GL_Paste!$I14989)-FIND("[",GL_Paste!$I14989)-1),"")))</f>
        <v/>
      </c>
      <c r="D14992">
        <f>IF(GL_Paste!$B14989="","",IFERROR(INDEX(DeptName,MATCH($C14992,DeptTag,0)),"UNALLOCATED"))</f>
        <v/>
      </c>
      <c r="E14992">
        <f>IF(GL_Paste!$B14989="","",IFERROR(INDEX(AcctCat,MATCH(GL_Paste!$B14989&amp;"",AcctCode,0)),"UNKNOWN"))</f>
        <v/>
      </c>
      <c r="F14992">
        <f>IF(GL_Paste!$B14989="","",IFERROR(INDEX(AcctSub,MATCH(GL_Paste!$B14989&amp;"",AcctCode,0)),"UNKNOWN"))</f>
        <v/>
      </c>
    </row>
    <row r="14993">
      <c r="A14993" s="40">
        <f>IF(GL_Paste!$B14990="","",N(GL_Paste!$H14990)-N(GL_Paste!$G14990))</f>
        <v/>
      </c>
      <c r="B14993" s="43">
        <f>IF(GL_Paste!$B14990="","",DATE(YEAR(GL_Paste!$E14990),MONTH(GL_Paste!$E14990),1))</f>
        <v/>
      </c>
      <c r="C14993">
        <f>IF(GL_Paste!$B14990="","",IF(TRIM(GL_Paste!$M14990)&lt;&gt;"",TRIM(GL_Paste!$M14990),IFERROR(MID(GL_Paste!$I14990,FIND("[",GL_Paste!$I14990)+1,FIND("]",GL_Paste!$I14990)-FIND("[",GL_Paste!$I14990)-1),"")))</f>
        <v/>
      </c>
      <c r="D14993">
        <f>IF(GL_Paste!$B14990="","",IFERROR(INDEX(DeptName,MATCH($C14993,DeptTag,0)),"UNALLOCATED"))</f>
        <v/>
      </c>
      <c r="E14993">
        <f>IF(GL_Paste!$B14990="","",IFERROR(INDEX(AcctCat,MATCH(GL_Paste!$B14990&amp;"",AcctCode,0)),"UNKNOWN"))</f>
        <v/>
      </c>
      <c r="F14993">
        <f>IF(GL_Paste!$B14990="","",IFERROR(INDEX(AcctSub,MATCH(GL_Paste!$B14990&amp;"",AcctCode,0)),"UNKNOWN"))</f>
        <v/>
      </c>
    </row>
    <row r="14994">
      <c r="A14994" s="40">
        <f>IF(GL_Paste!$B14991="","",N(GL_Paste!$H14991)-N(GL_Paste!$G14991))</f>
        <v/>
      </c>
      <c r="B14994" s="43">
        <f>IF(GL_Paste!$B14991="","",DATE(YEAR(GL_Paste!$E14991),MONTH(GL_Paste!$E14991),1))</f>
        <v/>
      </c>
      <c r="C14994">
        <f>IF(GL_Paste!$B14991="","",IF(TRIM(GL_Paste!$M14991)&lt;&gt;"",TRIM(GL_Paste!$M14991),IFERROR(MID(GL_Paste!$I14991,FIND("[",GL_Paste!$I14991)+1,FIND("]",GL_Paste!$I14991)-FIND("[",GL_Paste!$I14991)-1),"")))</f>
        <v/>
      </c>
      <c r="D14994">
        <f>IF(GL_Paste!$B14991="","",IFERROR(INDEX(DeptName,MATCH($C14994,DeptTag,0)),"UNALLOCATED"))</f>
        <v/>
      </c>
      <c r="E14994">
        <f>IF(GL_Paste!$B14991="","",IFERROR(INDEX(AcctCat,MATCH(GL_Paste!$B14991&amp;"",AcctCode,0)),"UNKNOWN"))</f>
        <v/>
      </c>
      <c r="F14994">
        <f>IF(GL_Paste!$B14991="","",IFERROR(INDEX(AcctSub,MATCH(GL_Paste!$B14991&amp;"",AcctCode,0)),"UNKNOWN"))</f>
        <v/>
      </c>
    </row>
    <row r="14995">
      <c r="A14995" s="40">
        <f>IF(GL_Paste!$B14992="","",N(GL_Paste!$H14992)-N(GL_Paste!$G14992))</f>
        <v/>
      </c>
      <c r="B14995" s="43">
        <f>IF(GL_Paste!$B14992="","",DATE(YEAR(GL_Paste!$E14992),MONTH(GL_Paste!$E14992),1))</f>
        <v/>
      </c>
      <c r="C14995">
        <f>IF(GL_Paste!$B14992="","",IF(TRIM(GL_Paste!$M14992)&lt;&gt;"",TRIM(GL_Paste!$M14992),IFERROR(MID(GL_Paste!$I14992,FIND("[",GL_Paste!$I14992)+1,FIND("]",GL_Paste!$I14992)-FIND("[",GL_Paste!$I14992)-1),"")))</f>
        <v/>
      </c>
      <c r="D14995">
        <f>IF(GL_Paste!$B14992="","",IFERROR(INDEX(DeptName,MATCH($C14995,DeptTag,0)),"UNALLOCATED"))</f>
        <v/>
      </c>
      <c r="E14995">
        <f>IF(GL_Paste!$B14992="","",IFERROR(INDEX(AcctCat,MATCH(GL_Paste!$B14992&amp;"",AcctCode,0)),"UNKNOWN"))</f>
        <v/>
      </c>
      <c r="F14995">
        <f>IF(GL_Paste!$B14992="","",IFERROR(INDEX(AcctSub,MATCH(GL_Paste!$B14992&amp;"",AcctCode,0)),"UNKNOWN"))</f>
        <v/>
      </c>
    </row>
    <row r="14996">
      <c r="A14996" s="40">
        <f>IF(GL_Paste!$B14993="","",N(GL_Paste!$H14993)-N(GL_Paste!$G14993))</f>
        <v/>
      </c>
      <c r="B14996" s="43">
        <f>IF(GL_Paste!$B14993="","",DATE(YEAR(GL_Paste!$E14993),MONTH(GL_Paste!$E14993),1))</f>
        <v/>
      </c>
      <c r="C14996">
        <f>IF(GL_Paste!$B14993="","",IF(TRIM(GL_Paste!$M14993)&lt;&gt;"",TRIM(GL_Paste!$M14993),IFERROR(MID(GL_Paste!$I14993,FIND("[",GL_Paste!$I14993)+1,FIND("]",GL_Paste!$I14993)-FIND("[",GL_Paste!$I14993)-1),"")))</f>
        <v/>
      </c>
      <c r="D14996">
        <f>IF(GL_Paste!$B14993="","",IFERROR(INDEX(DeptName,MATCH($C14996,DeptTag,0)),"UNALLOCATED"))</f>
        <v/>
      </c>
      <c r="E14996">
        <f>IF(GL_Paste!$B14993="","",IFERROR(INDEX(AcctCat,MATCH(GL_Paste!$B14993&amp;"",AcctCode,0)),"UNKNOWN"))</f>
        <v/>
      </c>
      <c r="F14996">
        <f>IF(GL_Paste!$B14993="","",IFERROR(INDEX(AcctSub,MATCH(GL_Paste!$B14993&amp;"",AcctCode,0)),"UNKNOWN"))</f>
        <v/>
      </c>
    </row>
    <row r="14997">
      <c r="A14997" s="40">
        <f>IF(GL_Paste!$B14994="","",N(GL_Paste!$H14994)-N(GL_Paste!$G14994))</f>
        <v/>
      </c>
      <c r="B14997" s="43">
        <f>IF(GL_Paste!$B14994="","",DATE(YEAR(GL_Paste!$E14994),MONTH(GL_Paste!$E14994),1))</f>
        <v/>
      </c>
      <c r="C14997">
        <f>IF(GL_Paste!$B14994="","",IF(TRIM(GL_Paste!$M14994)&lt;&gt;"",TRIM(GL_Paste!$M14994),IFERROR(MID(GL_Paste!$I14994,FIND("[",GL_Paste!$I14994)+1,FIND("]",GL_Paste!$I14994)-FIND("[",GL_Paste!$I14994)-1),"")))</f>
        <v/>
      </c>
      <c r="D14997">
        <f>IF(GL_Paste!$B14994="","",IFERROR(INDEX(DeptName,MATCH($C14997,DeptTag,0)),"UNALLOCATED"))</f>
        <v/>
      </c>
      <c r="E14997">
        <f>IF(GL_Paste!$B14994="","",IFERROR(INDEX(AcctCat,MATCH(GL_Paste!$B14994&amp;"",AcctCode,0)),"UNKNOWN"))</f>
        <v/>
      </c>
      <c r="F14997">
        <f>IF(GL_Paste!$B14994="","",IFERROR(INDEX(AcctSub,MATCH(GL_Paste!$B14994&amp;"",AcctCode,0)),"UNKNOWN"))</f>
        <v/>
      </c>
    </row>
    <row r="14998">
      <c r="A14998" s="40">
        <f>IF(GL_Paste!$B14995="","",N(GL_Paste!$H14995)-N(GL_Paste!$G14995))</f>
        <v/>
      </c>
      <c r="B14998" s="43">
        <f>IF(GL_Paste!$B14995="","",DATE(YEAR(GL_Paste!$E14995),MONTH(GL_Paste!$E14995),1))</f>
        <v/>
      </c>
      <c r="C14998">
        <f>IF(GL_Paste!$B14995="","",IF(TRIM(GL_Paste!$M14995)&lt;&gt;"",TRIM(GL_Paste!$M14995),IFERROR(MID(GL_Paste!$I14995,FIND("[",GL_Paste!$I14995)+1,FIND("]",GL_Paste!$I14995)-FIND("[",GL_Paste!$I14995)-1),"")))</f>
        <v/>
      </c>
      <c r="D14998">
        <f>IF(GL_Paste!$B14995="","",IFERROR(INDEX(DeptName,MATCH($C14998,DeptTag,0)),"UNALLOCATED"))</f>
        <v/>
      </c>
      <c r="E14998">
        <f>IF(GL_Paste!$B14995="","",IFERROR(INDEX(AcctCat,MATCH(GL_Paste!$B14995&amp;"",AcctCode,0)),"UNKNOWN"))</f>
        <v/>
      </c>
      <c r="F14998">
        <f>IF(GL_Paste!$B14995="","",IFERROR(INDEX(AcctSub,MATCH(GL_Paste!$B14995&amp;"",AcctCode,0)),"UNKNOWN"))</f>
        <v/>
      </c>
    </row>
    <row r="14999">
      <c r="A14999" s="40">
        <f>IF(GL_Paste!$B14996="","",N(GL_Paste!$H14996)-N(GL_Paste!$G14996))</f>
        <v/>
      </c>
      <c r="B14999" s="43">
        <f>IF(GL_Paste!$B14996="","",DATE(YEAR(GL_Paste!$E14996),MONTH(GL_Paste!$E14996),1))</f>
        <v/>
      </c>
      <c r="C14999">
        <f>IF(GL_Paste!$B14996="","",IF(TRIM(GL_Paste!$M14996)&lt;&gt;"",TRIM(GL_Paste!$M14996),IFERROR(MID(GL_Paste!$I14996,FIND("[",GL_Paste!$I14996)+1,FIND("]",GL_Paste!$I14996)-FIND("[",GL_Paste!$I14996)-1),"")))</f>
        <v/>
      </c>
      <c r="D14999">
        <f>IF(GL_Paste!$B14996="","",IFERROR(INDEX(DeptName,MATCH($C14999,DeptTag,0)),"UNALLOCATED"))</f>
        <v/>
      </c>
      <c r="E14999">
        <f>IF(GL_Paste!$B14996="","",IFERROR(INDEX(AcctCat,MATCH(GL_Paste!$B14996&amp;"",AcctCode,0)),"UNKNOWN"))</f>
        <v/>
      </c>
      <c r="F14999">
        <f>IF(GL_Paste!$B14996="","",IFERROR(INDEX(AcctSub,MATCH(GL_Paste!$B14996&amp;"",AcctCode,0)),"UNKNOWN"))</f>
        <v/>
      </c>
    </row>
    <row r="15000">
      <c r="A15000" s="40">
        <f>IF(GL_Paste!$B14997="","",N(GL_Paste!$H14997)-N(GL_Paste!$G14997))</f>
        <v/>
      </c>
      <c r="B15000" s="43">
        <f>IF(GL_Paste!$B14997="","",DATE(YEAR(GL_Paste!$E14997),MONTH(GL_Paste!$E14997),1))</f>
        <v/>
      </c>
      <c r="C15000">
        <f>IF(GL_Paste!$B14997="","",IF(TRIM(GL_Paste!$M14997)&lt;&gt;"",TRIM(GL_Paste!$M14997),IFERROR(MID(GL_Paste!$I14997,FIND("[",GL_Paste!$I14997)+1,FIND("]",GL_Paste!$I14997)-FIND("[",GL_Paste!$I14997)-1),"")))</f>
        <v/>
      </c>
      <c r="D15000">
        <f>IF(GL_Paste!$B14997="","",IFERROR(INDEX(DeptName,MATCH($C15000,DeptTag,0)),"UNALLOCATED"))</f>
        <v/>
      </c>
      <c r="E15000">
        <f>IF(GL_Paste!$B14997="","",IFERROR(INDEX(AcctCat,MATCH(GL_Paste!$B14997&amp;"",AcctCode,0)),"UNKNOWN"))</f>
        <v/>
      </c>
      <c r="F15000">
        <f>IF(GL_Paste!$B14997="","",IFERROR(INDEX(AcctSub,MATCH(GL_Paste!$B14997&amp;"",AcctCode,0)),"UNKNOWN"))</f>
        <v/>
      </c>
    </row>
    <row r="15001">
      <c r="A15001" s="40">
        <f>IF(GL_Paste!$B14998="","",N(GL_Paste!$H14998)-N(GL_Paste!$G14998))</f>
        <v/>
      </c>
      <c r="B15001" s="43">
        <f>IF(GL_Paste!$B14998="","",DATE(YEAR(GL_Paste!$E14998),MONTH(GL_Paste!$E14998),1))</f>
        <v/>
      </c>
      <c r="C15001">
        <f>IF(GL_Paste!$B14998="","",IF(TRIM(GL_Paste!$M14998)&lt;&gt;"",TRIM(GL_Paste!$M14998),IFERROR(MID(GL_Paste!$I14998,FIND("[",GL_Paste!$I14998)+1,FIND("]",GL_Paste!$I14998)-FIND("[",GL_Paste!$I14998)-1),"")))</f>
        <v/>
      </c>
      <c r="D15001">
        <f>IF(GL_Paste!$B14998="","",IFERROR(INDEX(DeptName,MATCH($C15001,DeptTag,0)),"UNALLOCATED"))</f>
        <v/>
      </c>
      <c r="E15001">
        <f>IF(GL_Paste!$B14998="","",IFERROR(INDEX(AcctCat,MATCH(GL_Paste!$B14998&amp;"",AcctCode,0)),"UNKNOWN"))</f>
        <v/>
      </c>
      <c r="F15001">
        <f>IF(GL_Paste!$B14998="","",IFERROR(INDEX(AcctSub,MATCH(GL_Paste!$B14998&amp;"",AcctCode,0)),"UNKNOWN"))</f>
        <v/>
      </c>
    </row>
    <row r="15002">
      <c r="A15002" s="40">
        <f>IF(GL_Paste!$B14999="","",N(GL_Paste!$H14999)-N(GL_Paste!$G14999))</f>
        <v/>
      </c>
      <c r="B15002" s="43">
        <f>IF(GL_Paste!$B14999="","",DATE(YEAR(GL_Paste!$E14999),MONTH(GL_Paste!$E14999),1))</f>
        <v/>
      </c>
      <c r="C15002">
        <f>IF(GL_Paste!$B14999="","",IF(TRIM(GL_Paste!$M14999)&lt;&gt;"",TRIM(GL_Paste!$M14999),IFERROR(MID(GL_Paste!$I14999,FIND("[",GL_Paste!$I14999)+1,FIND("]",GL_Paste!$I14999)-FIND("[",GL_Paste!$I14999)-1),"")))</f>
        <v/>
      </c>
      <c r="D15002">
        <f>IF(GL_Paste!$B14999="","",IFERROR(INDEX(DeptName,MATCH($C15002,DeptTag,0)),"UNALLOCATED"))</f>
        <v/>
      </c>
      <c r="E15002">
        <f>IF(GL_Paste!$B14999="","",IFERROR(INDEX(AcctCat,MATCH(GL_Paste!$B14999&amp;"",AcctCode,0)),"UNKNOWN"))</f>
        <v/>
      </c>
      <c r="F15002">
        <f>IF(GL_Paste!$B14999="","",IFERROR(INDEX(AcctSub,MATCH(GL_Paste!$B14999&amp;"",AcctCode,0)),"UNKNOWN"))</f>
        <v/>
      </c>
    </row>
    <row r="15003">
      <c r="A15003" s="40">
        <f>IF(GL_Paste!$B15000="","",N(GL_Paste!$H15000)-N(GL_Paste!$G15000))</f>
        <v/>
      </c>
      <c r="B15003" s="43">
        <f>IF(GL_Paste!$B15000="","",DATE(YEAR(GL_Paste!$E15000),MONTH(GL_Paste!$E15000),1))</f>
        <v/>
      </c>
      <c r="C15003">
        <f>IF(GL_Paste!$B15000="","",IF(TRIM(GL_Paste!$M15000)&lt;&gt;"",TRIM(GL_Paste!$M15000),IFERROR(MID(GL_Paste!$I15000,FIND("[",GL_Paste!$I15000)+1,FIND("]",GL_Paste!$I15000)-FIND("[",GL_Paste!$I15000)-1),"")))</f>
        <v/>
      </c>
      <c r="D15003">
        <f>IF(GL_Paste!$B15000="","",IFERROR(INDEX(DeptName,MATCH($C15003,DeptTag,0)),"UNALLOCATED"))</f>
        <v/>
      </c>
      <c r="E15003">
        <f>IF(GL_Paste!$B15000="","",IFERROR(INDEX(AcctCat,MATCH(GL_Paste!$B15000&amp;"",AcctCode,0)),"UNKNOWN"))</f>
        <v/>
      </c>
      <c r="F15003">
        <f>IF(GL_Paste!$B15000="","",IFERROR(INDEX(AcctSub,MATCH(GL_Paste!$B15000&amp;"",AcctCode,0)),"UNKNOWN"))</f>
        <v/>
      </c>
    </row>
    <row r="15004">
      <c r="A15004" s="40">
        <f>IF(GL_Paste!$B15001="","",N(GL_Paste!$H15001)-N(GL_Paste!$G15001))</f>
        <v/>
      </c>
      <c r="B15004" s="43">
        <f>IF(GL_Paste!$B15001="","",DATE(YEAR(GL_Paste!$E15001),MONTH(GL_Paste!$E15001),1))</f>
        <v/>
      </c>
      <c r="C15004">
        <f>IF(GL_Paste!$B15001="","",IF(TRIM(GL_Paste!$M15001)&lt;&gt;"",TRIM(GL_Paste!$M15001),IFERROR(MID(GL_Paste!$I15001,FIND("[",GL_Paste!$I15001)+1,FIND("]",GL_Paste!$I15001)-FIND("[",GL_Paste!$I15001)-1),"")))</f>
        <v/>
      </c>
      <c r="D15004">
        <f>IF(GL_Paste!$B15001="","",IFERROR(INDEX(DeptName,MATCH($C15004,DeptTag,0)),"UNALLOCATED"))</f>
        <v/>
      </c>
      <c r="E15004">
        <f>IF(GL_Paste!$B15001="","",IFERROR(INDEX(AcctCat,MATCH(GL_Paste!$B15001&amp;"",AcctCode,0)),"UNKNOWN"))</f>
        <v/>
      </c>
      <c r="F15004">
        <f>IF(GL_Paste!$B15001="","",IFERROR(INDEX(AcctSub,MATCH(GL_Paste!$B15001&amp;"",AcctCode,0)),"UNKNOWN"))</f>
        <v/>
      </c>
    </row>
    <row r="15005">
      <c r="A15005" s="40">
        <f>IF(GL_Paste!$B15002="","",N(GL_Paste!$H15002)-N(GL_Paste!$G15002))</f>
        <v/>
      </c>
      <c r="B15005" s="43">
        <f>IF(GL_Paste!$B15002="","",DATE(YEAR(GL_Paste!$E15002),MONTH(GL_Paste!$E15002),1))</f>
        <v/>
      </c>
      <c r="C15005">
        <f>IF(GL_Paste!$B15002="","",IF(TRIM(GL_Paste!$M15002)&lt;&gt;"",TRIM(GL_Paste!$M15002),IFERROR(MID(GL_Paste!$I15002,FIND("[",GL_Paste!$I15002)+1,FIND("]",GL_Paste!$I15002)-FIND("[",GL_Paste!$I15002)-1),"")))</f>
        <v/>
      </c>
      <c r="D15005">
        <f>IF(GL_Paste!$B15002="","",IFERROR(INDEX(DeptName,MATCH($C15005,DeptTag,0)),"UNALLOCATED"))</f>
        <v/>
      </c>
      <c r="E15005">
        <f>IF(GL_Paste!$B15002="","",IFERROR(INDEX(AcctCat,MATCH(GL_Paste!$B15002&amp;"",AcctCode,0)),"UNKNOWN"))</f>
        <v/>
      </c>
      <c r="F15005">
        <f>IF(GL_Paste!$B15002="","",IFERROR(INDEX(AcctSub,MATCH(GL_Paste!$B15002&amp;"",AcctCode,0)),"UNKNOWN"))</f>
        <v/>
      </c>
    </row>
    <row r="15006">
      <c r="A15006" s="40">
        <f>IF(GL_Paste!$B15003="","",N(GL_Paste!$H15003)-N(GL_Paste!$G15003))</f>
        <v/>
      </c>
      <c r="B15006" s="43">
        <f>IF(GL_Paste!$B15003="","",DATE(YEAR(GL_Paste!$E15003),MONTH(GL_Paste!$E15003),1))</f>
        <v/>
      </c>
      <c r="C15006">
        <f>IF(GL_Paste!$B15003="","",IF(TRIM(GL_Paste!$M15003)&lt;&gt;"",TRIM(GL_Paste!$M15003),IFERROR(MID(GL_Paste!$I15003,FIND("[",GL_Paste!$I15003)+1,FIND("]",GL_Paste!$I15003)-FIND("[",GL_Paste!$I15003)-1),"")))</f>
        <v/>
      </c>
      <c r="D15006">
        <f>IF(GL_Paste!$B15003="","",IFERROR(INDEX(DeptName,MATCH($C15006,DeptTag,0)),"UNALLOCATED"))</f>
        <v/>
      </c>
      <c r="E15006">
        <f>IF(GL_Paste!$B15003="","",IFERROR(INDEX(AcctCat,MATCH(GL_Paste!$B15003&amp;"",AcctCode,0)),"UNKNOWN"))</f>
        <v/>
      </c>
      <c r="F15006">
        <f>IF(GL_Paste!$B15003="","",IFERROR(INDEX(AcctSub,MATCH(GL_Paste!$B15003&amp;"",AcctCode,0)),"UNKNOWN"))</f>
        <v/>
      </c>
    </row>
    <row r="15007">
      <c r="A15007" s="40">
        <f>IF(GL_Paste!$B15004="","",N(GL_Paste!$H15004)-N(GL_Paste!$G15004))</f>
        <v/>
      </c>
      <c r="B15007" s="43">
        <f>IF(GL_Paste!$B15004="","",DATE(YEAR(GL_Paste!$E15004),MONTH(GL_Paste!$E15004),1))</f>
        <v/>
      </c>
      <c r="C15007">
        <f>IF(GL_Paste!$B15004="","",IF(TRIM(GL_Paste!$M15004)&lt;&gt;"",TRIM(GL_Paste!$M15004),IFERROR(MID(GL_Paste!$I15004,FIND("[",GL_Paste!$I15004)+1,FIND("]",GL_Paste!$I15004)-FIND("[",GL_Paste!$I15004)-1),"")))</f>
        <v/>
      </c>
      <c r="D15007">
        <f>IF(GL_Paste!$B15004="","",IFERROR(INDEX(DeptName,MATCH($C15007,DeptTag,0)),"UNALLOCATED"))</f>
        <v/>
      </c>
      <c r="E15007">
        <f>IF(GL_Paste!$B15004="","",IFERROR(INDEX(AcctCat,MATCH(GL_Paste!$B15004&amp;"",AcctCode,0)),"UNKNOWN"))</f>
        <v/>
      </c>
      <c r="F15007">
        <f>IF(GL_Paste!$B15004="","",IFERROR(INDEX(AcctSub,MATCH(GL_Paste!$B15004&amp;"",AcctCode,0)),"UNKNOWN"))</f>
        <v/>
      </c>
    </row>
    <row r="15008">
      <c r="A15008" s="40">
        <f>IF(GL_Paste!$B15005="","",N(GL_Paste!$H15005)-N(GL_Paste!$G15005))</f>
        <v/>
      </c>
      <c r="B15008" s="43">
        <f>IF(GL_Paste!$B15005="","",DATE(YEAR(GL_Paste!$E15005),MONTH(GL_Paste!$E15005),1))</f>
        <v/>
      </c>
      <c r="C15008">
        <f>IF(GL_Paste!$B15005="","",IF(TRIM(GL_Paste!$M15005)&lt;&gt;"",TRIM(GL_Paste!$M15005),IFERROR(MID(GL_Paste!$I15005,FIND("[",GL_Paste!$I15005)+1,FIND("]",GL_Paste!$I15005)-FIND("[",GL_Paste!$I15005)-1),"")))</f>
        <v/>
      </c>
      <c r="D15008">
        <f>IF(GL_Paste!$B15005="","",IFERROR(INDEX(DeptName,MATCH($C15008,DeptTag,0)),"UNALLOCATED"))</f>
        <v/>
      </c>
      <c r="E15008">
        <f>IF(GL_Paste!$B15005="","",IFERROR(INDEX(AcctCat,MATCH(GL_Paste!$B15005&amp;"",AcctCode,0)),"UNKNOWN"))</f>
        <v/>
      </c>
      <c r="F15008">
        <f>IF(GL_Paste!$B15005="","",IFERROR(INDEX(AcctSub,MATCH(GL_Paste!$B15005&amp;"",AcctCode,0)),"UNKNOWN"))</f>
        <v/>
      </c>
    </row>
    <row r="15009">
      <c r="A15009" s="40">
        <f>IF(GL_Paste!$B15006="","",N(GL_Paste!$H15006)-N(GL_Paste!$G15006))</f>
        <v/>
      </c>
      <c r="B15009" s="43">
        <f>IF(GL_Paste!$B15006="","",DATE(YEAR(GL_Paste!$E15006),MONTH(GL_Paste!$E15006),1))</f>
        <v/>
      </c>
      <c r="C15009">
        <f>IF(GL_Paste!$B15006="","",IF(TRIM(GL_Paste!$M15006)&lt;&gt;"",TRIM(GL_Paste!$M15006),IFERROR(MID(GL_Paste!$I15006,FIND("[",GL_Paste!$I15006)+1,FIND("]",GL_Paste!$I15006)-FIND("[",GL_Paste!$I15006)-1),"")))</f>
        <v/>
      </c>
      <c r="D15009">
        <f>IF(GL_Paste!$B15006="","",IFERROR(INDEX(DeptName,MATCH($C15009,DeptTag,0)),"UNALLOCATED"))</f>
        <v/>
      </c>
      <c r="E15009">
        <f>IF(GL_Paste!$B15006="","",IFERROR(INDEX(AcctCat,MATCH(GL_Paste!$B15006&amp;"",AcctCode,0)),"UNKNOWN"))</f>
        <v/>
      </c>
      <c r="F15009">
        <f>IF(GL_Paste!$B15006="","",IFERROR(INDEX(AcctSub,MATCH(GL_Paste!$B15006&amp;"",AcctCode,0)),"UNKNOWN"))</f>
        <v/>
      </c>
    </row>
    <row r="15010">
      <c r="A15010" s="40">
        <f>IF(GL_Paste!$B15007="","",N(GL_Paste!$H15007)-N(GL_Paste!$G15007))</f>
        <v/>
      </c>
      <c r="B15010" s="43">
        <f>IF(GL_Paste!$B15007="","",DATE(YEAR(GL_Paste!$E15007),MONTH(GL_Paste!$E15007),1))</f>
        <v/>
      </c>
      <c r="C15010">
        <f>IF(GL_Paste!$B15007="","",IF(TRIM(GL_Paste!$M15007)&lt;&gt;"",TRIM(GL_Paste!$M15007),IFERROR(MID(GL_Paste!$I15007,FIND("[",GL_Paste!$I15007)+1,FIND("]",GL_Paste!$I15007)-FIND("[",GL_Paste!$I15007)-1),"")))</f>
        <v/>
      </c>
      <c r="D15010">
        <f>IF(GL_Paste!$B15007="","",IFERROR(INDEX(DeptName,MATCH($C15010,DeptTag,0)),"UNALLOCATED"))</f>
        <v/>
      </c>
      <c r="E15010">
        <f>IF(GL_Paste!$B15007="","",IFERROR(INDEX(AcctCat,MATCH(GL_Paste!$B15007&amp;"",AcctCode,0)),"UNKNOWN"))</f>
        <v/>
      </c>
      <c r="F15010">
        <f>IF(GL_Paste!$B15007="","",IFERROR(INDEX(AcctSub,MATCH(GL_Paste!$B15007&amp;"",AcctCode,0)),"UNKNOWN"))</f>
        <v/>
      </c>
    </row>
    <row r="15011">
      <c r="A15011" s="40">
        <f>IF(GL_Paste!$B15008="","",N(GL_Paste!$H15008)-N(GL_Paste!$G15008))</f>
        <v/>
      </c>
      <c r="B15011" s="43">
        <f>IF(GL_Paste!$B15008="","",DATE(YEAR(GL_Paste!$E15008),MONTH(GL_Paste!$E15008),1))</f>
        <v/>
      </c>
      <c r="C15011">
        <f>IF(GL_Paste!$B15008="","",IF(TRIM(GL_Paste!$M15008)&lt;&gt;"",TRIM(GL_Paste!$M15008),IFERROR(MID(GL_Paste!$I15008,FIND("[",GL_Paste!$I15008)+1,FIND("]",GL_Paste!$I15008)-FIND("[",GL_Paste!$I15008)-1),"")))</f>
        <v/>
      </c>
      <c r="D15011">
        <f>IF(GL_Paste!$B15008="","",IFERROR(INDEX(DeptName,MATCH($C15011,DeptTag,0)),"UNALLOCATED"))</f>
        <v/>
      </c>
      <c r="E15011">
        <f>IF(GL_Paste!$B15008="","",IFERROR(INDEX(AcctCat,MATCH(GL_Paste!$B15008&amp;"",AcctCode,0)),"UNKNOWN"))</f>
        <v/>
      </c>
      <c r="F15011">
        <f>IF(GL_Paste!$B15008="","",IFERROR(INDEX(AcctSub,MATCH(GL_Paste!$B15008&amp;"",AcctCode,0)),"UNKNOWN"))</f>
        <v/>
      </c>
    </row>
    <row r="15012">
      <c r="A15012" s="40">
        <f>IF(GL_Paste!$B15009="","",N(GL_Paste!$H15009)-N(GL_Paste!$G15009))</f>
        <v/>
      </c>
      <c r="B15012" s="43">
        <f>IF(GL_Paste!$B15009="","",DATE(YEAR(GL_Paste!$E15009),MONTH(GL_Paste!$E15009),1))</f>
        <v/>
      </c>
      <c r="C15012">
        <f>IF(GL_Paste!$B15009="","",IF(TRIM(GL_Paste!$M15009)&lt;&gt;"",TRIM(GL_Paste!$M15009),IFERROR(MID(GL_Paste!$I15009,FIND("[",GL_Paste!$I15009)+1,FIND("]",GL_Paste!$I15009)-FIND("[",GL_Paste!$I15009)-1),"")))</f>
        <v/>
      </c>
      <c r="D15012">
        <f>IF(GL_Paste!$B15009="","",IFERROR(INDEX(DeptName,MATCH($C15012,DeptTag,0)),"UNALLOCATED"))</f>
        <v/>
      </c>
      <c r="E15012">
        <f>IF(GL_Paste!$B15009="","",IFERROR(INDEX(AcctCat,MATCH(GL_Paste!$B15009&amp;"",AcctCode,0)),"UNKNOWN"))</f>
        <v/>
      </c>
      <c r="F15012">
        <f>IF(GL_Paste!$B15009="","",IFERROR(INDEX(AcctSub,MATCH(GL_Paste!$B15009&amp;"",AcctCode,0)),"UNKNOWN"))</f>
        <v/>
      </c>
    </row>
    <row r="15013">
      <c r="A15013" s="40">
        <f>IF(GL_Paste!$B15010="","",N(GL_Paste!$H15010)-N(GL_Paste!$G15010))</f>
        <v/>
      </c>
      <c r="B15013" s="43">
        <f>IF(GL_Paste!$B15010="","",DATE(YEAR(GL_Paste!$E15010),MONTH(GL_Paste!$E15010),1))</f>
        <v/>
      </c>
      <c r="C15013">
        <f>IF(GL_Paste!$B15010="","",IF(TRIM(GL_Paste!$M15010)&lt;&gt;"",TRIM(GL_Paste!$M15010),IFERROR(MID(GL_Paste!$I15010,FIND("[",GL_Paste!$I15010)+1,FIND("]",GL_Paste!$I15010)-FIND("[",GL_Paste!$I15010)-1),"")))</f>
        <v/>
      </c>
      <c r="D15013">
        <f>IF(GL_Paste!$B15010="","",IFERROR(INDEX(DeptName,MATCH($C15013,DeptTag,0)),"UNALLOCATED"))</f>
        <v/>
      </c>
      <c r="E15013">
        <f>IF(GL_Paste!$B15010="","",IFERROR(INDEX(AcctCat,MATCH(GL_Paste!$B15010&amp;"",AcctCode,0)),"UNKNOWN"))</f>
        <v/>
      </c>
      <c r="F15013">
        <f>IF(GL_Paste!$B15010="","",IFERROR(INDEX(AcctSub,MATCH(GL_Paste!$B15010&amp;"",AcctCode,0)),"UNKNOWN"))</f>
        <v/>
      </c>
    </row>
    <row r="15014">
      <c r="A15014" s="40">
        <f>IF(GL_Paste!$B15011="","",N(GL_Paste!$H15011)-N(GL_Paste!$G15011))</f>
        <v/>
      </c>
      <c r="B15014" s="43">
        <f>IF(GL_Paste!$B15011="","",DATE(YEAR(GL_Paste!$E15011),MONTH(GL_Paste!$E15011),1))</f>
        <v/>
      </c>
      <c r="C15014">
        <f>IF(GL_Paste!$B15011="","",IF(TRIM(GL_Paste!$M15011)&lt;&gt;"",TRIM(GL_Paste!$M15011),IFERROR(MID(GL_Paste!$I15011,FIND("[",GL_Paste!$I15011)+1,FIND("]",GL_Paste!$I15011)-FIND("[",GL_Paste!$I15011)-1),"")))</f>
        <v/>
      </c>
      <c r="D15014">
        <f>IF(GL_Paste!$B15011="","",IFERROR(INDEX(DeptName,MATCH($C15014,DeptTag,0)),"UNALLOCATED"))</f>
        <v/>
      </c>
      <c r="E15014">
        <f>IF(GL_Paste!$B15011="","",IFERROR(INDEX(AcctCat,MATCH(GL_Paste!$B15011&amp;"",AcctCode,0)),"UNKNOWN"))</f>
        <v/>
      </c>
      <c r="F15014">
        <f>IF(GL_Paste!$B15011="","",IFERROR(INDEX(AcctSub,MATCH(GL_Paste!$B15011&amp;"",AcctCode,0)),"UNKNOWN"))</f>
        <v/>
      </c>
    </row>
    <row r="15015">
      <c r="A15015" s="40">
        <f>IF(GL_Paste!$B15012="","",N(GL_Paste!$H15012)-N(GL_Paste!$G15012))</f>
        <v/>
      </c>
      <c r="B15015" s="43">
        <f>IF(GL_Paste!$B15012="","",DATE(YEAR(GL_Paste!$E15012),MONTH(GL_Paste!$E15012),1))</f>
        <v/>
      </c>
      <c r="C15015">
        <f>IF(GL_Paste!$B15012="","",IF(TRIM(GL_Paste!$M15012)&lt;&gt;"",TRIM(GL_Paste!$M15012),IFERROR(MID(GL_Paste!$I15012,FIND("[",GL_Paste!$I15012)+1,FIND("]",GL_Paste!$I15012)-FIND("[",GL_Paste!$I15012)-1),"")))</f>
        <v/>
      </c>
      <c r="D15015">
        <f>IF(GL_Paste!$B15012="","",IFERROR(INDEX(DeptName,MATCH($C15015,DeptTag,0)),"UNALLOCATED"))</f>
        <v/>
      </c>
      <c r="E15015">
        <f>IF(GL_Paste!$B15012="","",IFERROR(INDEX(AcctCat,MATCH(GL_Paste!$B15012&amp;"",AcctCode,0)),"UNKNOWN"))</f>
        <v/>
      </c>
      <c r="F15015">
        <f>IF(GL_Paste!$B15012="","",IFERROR(INDEX(AcctSub,MATCH(GL_Paste!$B15012&amp;"",AcctCode,0)),"UNKNOWN"))</f>
        <v/>
      </c>
    </row>
    <row r="15016">
      <c r="A15016" s="40">
        <f>IF(GL_Paste!$B15013="","",N(GL_Paste!$H15013)-N(GL_Paste!$G15013))</f>
        <v/>
      </c>
      <c r="B15016" s="43">
        <f>IF(GL_Paste!$B15013="","",DATE(YEAR(GL_Paste!$E15013),MONTH(GL_Paste!$E15013),1))</f>
        <v/>
      </c>
      <c r="C15016">
        <f>IF(GL_Paste!$B15013="","",IF(TRIM(GL_Paste!$M15013)&lt;&gt;"",TRIM(GL_Paste!$M15013),IFERROR(MID(GL_Paste!$I15013,FIND("[",GL_Paste!$I15013)+1,FIND("]",GL_Paste!$I15013)-FIND("[",GL_Paste!$I15013)-1),"")))</f>
        <v/>
      </c>
      <c r="D15016">
        <f>IF(GL_Paste!$B15013="","",IFERROR(INDEX(DeptName,MATCH($C15016,DeptTag,0)),"UNALLOCATED"))</f>
        <v/>
      </c>
      <c r="E15016">
        <f>IF(GL_Paste!$B15013="","",IFERROR(INDEX(AcctCat,MATCH(GL_Paste!$B15013&amp;"",AcctCode,0)),"UNKNOWN"))</f>
        <v/>
      </c>
      <c r="F15016">
        <f>IF(GL_Paste!$B15013="","",IFERROR(INDEX(AcctSub,MATCH(GL_Paste!$B15013&amp;"",AcctCode,0)),"UNKNOWN"))</f>
        <v/>
      </c>
    </row>
    <row r="15017">
      <c r="A15017" s="40">
        <f>IF(GL_Paste!$B15014="","",N(GL_Paste!$H15014)-N(GL_Paste!$G15014))</f>
        <v/>
      </c>
      <c r="B15017" s="43">
        <f>IF(GL_Paste!$B15014="","",DATE(YEAR(GL_Paste!$E15014),MONTH(GL_Paste!$E15014),1))</f>
        <v/>
      </c>
      <c r="C15017">
        <f>IF(GL_Paste!$B15014="","",IF(TRIM(GL_Paste!$M15014)&lt;&gt;"",TRIM(GL_Paste!$M15014),IFERROR(MID(GL_Paste!$I15014,FIND("[",GL_Paste!$I15014)+1,FIND("]",GL_Paste!$I15014)-FIND("[",GL_Paste!$I15014)-1),"")))</f>
        <v/>
      </c>
      <c r="D15017">
        <f>IF(GL_Paste!$B15014="","",IFERROR(INDEX(DeptName,MATCH($C15017,DeptTag,0)),"UNALLOCATED"))</f>
        <v/>
      </c>
      <c r="E15017">
        <f>IF(GL_Paste!$B15014="","",IFERROR(INDEX(AcctCat,MATCH(GL_Paste!$B15014&amp;"",AcctCode,0)),"UNKNOWN"))</f>
        <v/>
      </c>
      <c r="F15017">
        <f>IF(GL_Paste!$B15014="","",IFERROR(INDEX(AcctSub,MATCH(GL_Paste!$B15014&amp;"",AcctCode,0)),"UNKNOWN"))</f>
        <v/>
      </c>
    </row>
    <row r="15018">
      <c r="A15018" s="40">
        <f>IF(GL_Paste!$B15015="","",N(GL_Paste!$H15015)-N(GL_Paste!$G15015))</f>
        <v/>
      </c>
      <c r="B15018" s="43">
        <f>IF(GL_Paste!$B15015="","",DATE(YEAR(GL_Paste!$E15015),MONTH(GL_Paste!$E15015),1))</f>
        <v/>
      </c>
      <c r="C15018">
        <f>IF(GL_Paste!$B15015="","",IF(TRIM(GL_Paste!$M15015)&lt;&gt;"",TRIM(GL_Paste!$M15015),IFERROR(MID(GL_Paste!$I15015,FIND("[",GL_Paste!$I15015)+1,FIND("]",GL_Paste!$I15015)-FIND("[",GL_Paste!$I15015)-1),"")))</f>
        <v/>
      </c>
      <c r="D15018">
        <f>IF(GL_Paste!$B15015="","",IFERROR(INDEX(DeptName,MATCH($C15018,DeptTag,0)),"UNALLOCATED"))</f>
        <v/>
      </c>
      <c r="E15018">
        <f>IF(GL_Paste!$B15015="","",IFERROR(INDEX(AcctCat,MATCH(GL_Paste!$B15015&amp;"",AcctCode,0)),"UNKNOWN"))</f>
        <v/>
      </c>
      <c r="F15018">
        <f>IF(GL_Paste!$B15015="","",IFERROR(INDEX(AcctSub,MATCH(GL_Paste!$B15015&amp;"",AcctCode,0)),"UNKNOWN"))</f>
        <v/>
      </c>
    </row>
    <row r="15019">
      <c r="A15019" s="40">
        <f>IF(GL_Paste!$B15016="","",N(GL_Paste!$H15016)-N(GL_Paste!$G15016))</f>
        <v/>
      </c>
      <c r="B15019" s="43">
        <f>IF(GL_Paste!$B15016="","",DATE(YEAR(GL_Paste!$E15016),MONTH(GL_Paste!$E15016),1))</f>
        <v/>
      </c>
      <c r="C15019">
        <f>IF(GL_Paste!$B15016="","",IF(TRIM(GL_Paste!$M15016)&lt;&gt;"",TRIM(GL_Paste!$M15016),IFERROR(MID(GL_Paste!$I15016,FIND("[",GL_Paste!$I15016)+1,FIND("]",GL_Paste!$I15016)-FIND("[",GL_Paste!$I15016)-1),"")))</f>
        <v/>
      </c>
      <c r="D15019">
        <f>IF(GL_Paste!$B15016="","",IFERROR(INDEX(DeptName,MATCH($C15019,DeptTag,0)),"UNALLOCATED"))</f>
        <v/>
      </c>
      <c r="E15019">
        <f>IF(GL_Paste!$B15016="","",IFERROR(INDEX(AcctCat,MATCH(GL_Paste!$B15016&amp;"",AcctCode,0)),"UNKNOWN"))</f>
        <v/>
      </c>
      <c r="F15019">
        <f>IF(GL_Paste!$B15016="","",IFERROR(INDEX(AcctSub,MATCH(GL_Paste!$B15016&amp;"",AcctCode,0)),"UNKNOWN"))</f>
        <v/>
      </c>
    </row>
    <row r="15020">
      <c r="A15020" s="40">
        <f>IF(GL_Paste!$B15017="","",N(GL_Paste!$H15017)-N(GL_Paste!$G15017))</f>
        <v/>
      </c>
      <c r="B15020" s="43">
        <f>IF(GL_Paste!$B15017="","",DATE(YEAR(GL_Paste!$E15017),MONTH(GL_Paste!$E15017),1))</f>
        <v/>
      </c>
      <c r="C15020">
        <f>IF(GL_Paste!$B15017="","",IF(TRIM(GL_Paste!$M15017)&lt;&gt;"",TRIM(GL_Paste!$M15017),IFERROR(MID(GL_Paste!$I15017,FIND("[",GL_Paste!$I15017)+1,FIND("]",GL_Paste!$I15017)-FIND("[",GL_Paste!$I15017)-1),"")))</f>
        <v/>
      </c>
      <c r="D15020">
        <f>IF(GL_Paste!$B15017="","",IFERROR(INDEX(DeptName,MATCH($C15020,DeptTag,0)),"UNALLOCATED"))</f>
        <v/>
      </c>
      <c r="E15020">
        <f>IF(GL_Paste!$B15017="","",IFERROR(INDEX(AcctCat,MATCH(GL_Paste!$B15017&amp;"",AcctCode,0)),"UNKNOWN"))</f>
        <v/>
      </c>
      <c r="F15020">
        <f>IF(GL_Paste!$B15017="","",IFERROR(INDEX(AcctSub,MATCH(GL_Paste!$B15017&amp;"",AcctCode,0)),"UNKNOWN"))</f>
        <v/>
      </c>
    </row>
    <row r="15021">
      <c r="A15021" s="40">
        <f>IF(GL_Paste!$B15018="","",N(GL_Paste!$H15018)-N(GL_Paste!$G15018))</f>
        <v/>
      </c>
      <c r="B15021" s="43">
        <f>IF(GL_Paste!$B15018="","",DATE(YEAR(GL_Paste!$E15018),MONTH(GL_Paste!$E15018),1))</f>
        <v/>
      </c>
      <c r="C15021">
        <f>IF(GL_Paste!$B15018="","",IF(TRIM(GL_Paste!$M15018)&lt;&gt;"",TRIM(GL_Paste!$M15018),IFERROR(MID(GL_Paste!$I15018,FIND("[",GL_Paste!$I15018)+1,FIND("]",GL_Paste!$I15018)-FIND("[",GL_Paste!$I15018)-1),"")))</f>
        <v/>
      </c>
      <c r="D15021">
        <f>IF(GL_Paste!$B15018="","",IFERROR(INDEX(DeptName,MATCH($C15021,DeptTag,0)),"UNALLOCATED"))</f>
        <v/>
      </c>
      <c r="E15021">
        <f>IF(GL_Paste!$B15018="","",IFERROR(INDEX(AcctCat,MATCH(GL_Paste!$B15018&amp;"",AcctCode,0)),"UNKNOWN"))</f>
        <v/>
      </c>
      <c r="F15021">
        <f>IF(GL_Paste!$B15018="","",IFERROR(INDEX(AcctSub,MATCH(GL_Paste!$B15018&amp;"",AcctCode,0)),"UNKNOWN"))</f>
        <v/>
      </c>
    </row>
    <row r="15022">
      <c r="A15022" s="40">
        <f>IF(GL_Paste!$B15019="","",N(GL_Paste!$H15019)-N(GL_Paste!$G15019))</f>
        <v/>
      </c>
      <c r="B15022" s="43">
        <f>IF(GL_Paste!$B15019="","",DATE(YEAR(GL_Paste!$E15019),MONTH(GL_Paste!$E15019),1))</f>
        <v/>
      </c>
      <c r="C15022">
        <f>IF(GL_Paste!$B15019="","",IF(TRIM(GL_Paste!$M15019)&lt;&gt;"",TRIM(GL_Paste!$M15019),IFERROR(MID(GL_Paste!$I15019,FIND("[",GL_Paste!$I15019)+1,FIND("]",GL_Paste!$I15019)-FIND("[",GL_Paste!$I15019)-1),"")))</f>
        <v/>
      </c>
      <c r="D15022">
        <f>IF(GL_Paste!$B15019="","",IFERROR(INDEX(DeptName,MATCH($C15022,DeptTag,0)),"UNALLOCATED"))</f>
        <v/>
      </c>
      <c r="E15022">
        <f>IF(GL_Paste!$B15019="","",IFERROR(INDEX(AcctCat,MATCH(GL_Paste!$B15019&amp;"",AcctCode,0)),"UNKNOWN"))</f>
        <v/>
      </c>
      <c r="F15022">
        <f>IF(GL_Paste!$B15019="","",IFERROR(INDEX(AcctSub,MATCH(GL_Paste!$B15019&amp;"",AcctCode,0)),"UNKNOWN"))</f>
        <v/>
      </c>
    </row>
    <row r="15023">
      <c r="A15023" s="40">
        <f>IF(GL_Paste!$B15020="","",N(GL_Paste!$H15020)-N(GL_Paste!$G15020))</f>
        <v/>
      </c>
      <c r="B15023" s="43">
        <f>IF(GL_Paste!$B15020="","",DATE(YEAR(GL_Paste!$E15020),MONTH(GL_Paste!$E15020),1))</f>
        <v/>
      </c>
      <c r="C15023">
        <f>IF(GL_Paste!$B15020="","",IF(TRIM(GL_Paste!$M15020)&lt;&gt;"",TRIM(GL_Paste!$M15020),IFERROR(MID(GL_Paste!$I15020,FIND("[",GL_Paste!$I15020)+1,FIND("]",GL_Paste!$I15020)-FIND("[",GL_Paste!$I15020)-1),"")))</f>
        <v/>
      </c>
      <c r="D15023">
        <f>IF(GL_Paste!$B15020="","",IFERROR(INDEX(DeptName,MATCH($C15023,DeptTag,0)),"UNALLOCATED"))</f>
        <v/>
      </c>
      <c r="E15023">
        <f>IF(GL_Paste!$B15020="","",IFERROR(INDEX(AcctCat,MATCH(GL_Paste!$B15020&amp;"",AcctCode,0)),"UNKNOWN"))</f>
        <v/>
      </c>
      <c r="F15023">
        <f>IF(GL_Paste!$B15020="","",IFERROR(INDEX(AcctSub,MATCH(GL_Paste!$B15020&amp;"",AcctCode,0)),"UNKNOWN"))</f>
        <v/>
      </c>
    </row>
    <row r="15024">
      <c r="A15024" s="40">
        <f>IF(GL_Paste!$B15021="","",N(GL_Paste!$H15021)-N(GL_Paste!$G15021))</f>
        <v/>
      </c>
      <c r="B15024" s="43">
        <f>IF(GL_Paste!$B15021="","",DATE(YEAR(GL_Paste!$E15021),MONTH(GL_Paste!$E15021),1))</f>
        <v/>
      </c>
      <c r="C15024">
        <f>IF(GL_Paste!$B15021="","",IF(TRIM(GL_Paste!$M15021)&lt;&gt;"",TRIM(GL_Paste!$M15021),IFERROR(MID(GL_Paste!$I15021,FIND("[",GL_Paste!$I15021)+1,FIND("]",GL_Paste!$I15021)-FIND("[",GL_Paste!$I15021)-1),"")))</f>
        <v/>
      </c>
      <c r="D15024">
        <f>IF(GL_Paste!$B15021="","",IFERROR(INDEX(DeptName,MATCH($C15024,DeptTag,0)),"UNALLOCATED"))</f>
        <v/>
      </c>
      <c r="E15024">
        <f>IF(GL_Paste!$B15021="","",IFERROR(INDEX(AcctCat,MATCH(GL_Paste!$B15021&amp;"",AcctCode,0)),"UNKNOWN"))</f>
        <v/>
      </c>
      <c r="F15024">
        <f>IF(GL_Paste!$B15021="","",IFERROR(INDEX(AcctSub,MATCH(GL_Paste!$B15021&amp;"",AcctCode,0)),"UNKNOWN"))</f>
        <v/>
      </c>
    </row>
    <row r="15025">
      <c r="A15025" s="40">
        <f>IF(GL_Paste!$B15022="","",N(GL_Paste!$H15022)-N(GL_Paste!$G15022))</f>
        <v/>
      </c>
      <c r="B15025" s="43">
        <f>IF(GL_Paste!$B15022="","",DATE(YEAR(GL_Paste!$E15022),MONTH(GL_Paste!$E15022),1))</f>
        <v/>
      </c>
      <c r="C15025">
        <f>IF(GL_Paste!$B15022="","",IF(TRIM(GL_Paste!$M15022)&lt;&gt;"",TRIM(GL_Paste!$M15022),IFERROR(MID(GL_Paste!$I15022,FIND("[",GL_Paste!$I15022)+1,FIND("]",GL_Paste!$I15022)-FIND("[",GL_Paste!$I15022)-1),"")))</f>
        <v/>
      </c>
      <c r="D15025">
        <f>IF(GL_Paste!$B15022="","",IFERROR(INDEX(DeptName,MATCH($C15025,DeptTag,0)),"UNALLOCATED"))</f>
        <v/>
      </c>
      <c r="E15025">
        <f>IF(GL_Paste!$B15022="","",IFERROR(INDEX(AcctCat,MATCH(GL_Paste!$B15022&amp;"",AcctCode,0)),"UNKNOWN"))</f>
        <v/>
      </c>
      <c r="F15025">
        <f>IF(GL_Paste!$B15022="","",IFERROR(INDEX(AcctSub,MATCH(GL_Paste!$B15022&amp;"",AcctCode,0)),"UNKNOWN"))</f>
        <v/>
      </c>
    </row>
    <row r="15026">
      <c r="A15026" s="40">
        <f>IF(GL_Paste!$B15023="","",N(GL_Paste!$H15023)-N(GL_Paste!$G15023))</f>
        <v/>
      </c>
      <c r="B15026" s="43">
        <f>IF(GL_Paste!$B15023="","",DATE(YEAR(GL_Paste!$E15023),MONTH(GL_Paste!$E15023),1))</f>
        <v/>
      </c>
      <c r="C15026">
        <f>IF(GL_Paste!$B15023="","",IF(TRIM(GL_Paste!$M15023)&lt;&gt;"",TRIM(GL_Paste!$M15023),IFERROR(MID(GL_Paste!$I15023,FIND("[",GL_Paste!$I15023)+1,FIND("]",GL_Paste!$I15023)-FIND("[",GL_Paste!$I15023)-1),"")))</f>
        <v/>
      </c>
      <c r="D15026">
        <f>IF(GL_Paste!$B15023="","",IFERROR(INDEX(DeptName,MATCH($C15026,DeptTag,0)),"UNALLOCATED"))</f>
        <v/>
      </c>
      <c r="E15026">
        <f>IF(GL_Paste!$B15023="","",IFERROR(INDEX(AcctCat,MATCH(GL_Paste!$B15023&amp;"",AcctCode,0)),"UNKNOWN"))</f>
        <v/>
      </c>
      <c r="F15026">
        <f>IF(GL_Paste!$B15023="","",IFERROR(INDEX(AcctSub,MATCH(GL_Paste!$B15023&amp;"",AcctCode,0)),"UNKNOWN"))</f>
        <v/>
      </c>
    </row>
    <row r="15027">
      <c r="A15027" s="40">
        <f>IF(GL_Paste!$B15024="","",N(GL_Paste!$H15024)-N(GL_Paste!$G15024))</f>
        <v/>
      </c>
      <c r="B15027" s="43">
        <f>IF(GL_Paste!$B15024="","",DATE(YEAR(GL_Paste!$E15024),MONTH(GL_Paste!$E15024),1))</f>
        <v/>
      </c>
      <c r="C15027">
        <f>IF(GL_Paste!$B15024="","",IF(TRIM(GL_Paste!$M15024)&lt;&gt;"",TRIM(GL_Paste!$M15024),IFERROR(MID(GL_Paste!$I15024,FIND("[",GL_Paste!$I15024)+1,FIND("]",GL_Paste!$I15024)-FIND("[",GL_Paste!$I15024)-1),"")))</f>
        <v/>
      </c>
      <c r="D15027">
        <f>IF(GL_Paste!$B15024="","",IFERROR(INDEX(DeptName,MATCH($C15027,DeptTag,0)),"UNALLOCATED"))</f>
        <v/>
      </c>
      <c r="E15027">
        <f>IF(GL_Paste!$B15024="","",IFERROR(INDEX(AcctCat,MATCH(GL_Paste!$B15024&amp;"",AcctCode,0)),"UNKNOWN"))</f>
        <v/>
      </c>
      <c r="F15027">
        <f>IF(GL_Paste!$B15024="","",IFERROR(INDEX(AcctSub,MATCH(GL_Paste!$B15024&amp;"",AcctCode,0)),"UNKNOWN"))</f>
        <v/>
      </c>
    </row>
    <row r="15028">
      <c r="A15028" s="40">
        <f>IF(GL_Paste!$B15025="","",N(GL_Paste!$H15025)-N(GL_Paste!$G15025))</f>
        <v/>
      </c>
      <c r="B15028" s="43">
        <f>IF(GL_Paste!$B15025="","",DATE(YEAR(GL_Paste!$E15025),MONTH(GL_Paste!$E15025),1))</f>
        <v/>
      </c>
      <c r="C15028">
        <f>IF(GL_Paste!$B15025="","",IF(TRIM(GL_Paste!$M15025)&lt;&gt;"",TRIM(GL_Paste!$M15025),IFERROR(MID(GL_Paste!$I15025,FIND("[",GL_Paste!$I15025)+1,FIND("]",GL_Paste!$I15025)-FIND("[",GL_Paste!$I15025)-1),"")))</f>
        <v/>
      </c>
      <c r="D15028">
        <f>IF(GL_Paste!$B15025="","",IFERROR(INDEX(DeptName,MATCH($C15028,DeptTag,0)),"UNALLOCATED"))</f>
        <v/>
      </c>
      <c r="E15028">
        <f>IF(GL_Paste!$B15025="","",IFERROR(INDEX(AcctCat,MATCH(GL_Paste!$B15025&amp;"",AcctCode,0)),"UNKNOWN"))</f>
        <v/>
      </c>
      <c r="F15028">
        <f>IF(GL_Paste!$B15025="","",IFERROR(INDEX(AcctSub,MATCH(GL_Paste!$B15025&amp;"",AcctCode,0)),"UNKNOWN"))</f>
        <v/>
      </c>
    </row>
    <row r="15029">
      <c r="A15029" s="40">
        <f>IF(GL_Paste!$B15026="","",N(GL_Paste!$H15026)-N(GL_Paste!$G15026))</f>
        <v/>
      </c>
      <c r="B15029" s="43">
        <f>IF(GL_Paste!$B15026="","",DATE(YEAR(GL_Paste!$E15026),MONTH(GL_Paste!$E15026),1))</f>
        <v/>
      </c>
      <c r="C15029">
        <f>IF(GL_Paste!$B15026="","",IF(TRIM(GL_Paste!$M15026)&lt;&gt;"",TRIM(GL_Paste!$M15026),IFERROR(MID(GL_Paste!$I15026,FIND("[",GL_Paste!$I15026)+1,FIND("]",GL_Paste!$I15026)-FIND("[",GL_Paste!$I15026)-1),"")))</f>
        <v/>
      </c>
      <c r="D15029">
        <f>IF(GL_Paste!$B15026="","",IFERROR(INDEX(DeptName,MATCH($C15029,DeptTag,0)),"UNALLOCATED"))</f>
        <v/>
      </c>
      <c r="E15029">
        <f>IF(GL_Paste!$B15026="","",IFERROR(INDEX(AcctCat,MATCH(GL_Paste!$B15026&amp;"",AcctCode,0)),"UNKNOWN"))</f>
        <v/>
      </c>
      <c r="F15029">
        <f>IF(GL_Paste!$B15026="","",IFERROR(INDEX(AcctSub,MATCH(GL_Paste!$B15026&amp;"",AcctCode,0)),"UNKNOWN"))</f>
        <v/>
      </c>
    </row>
    <row r="15030">
      <c r="A15030" s="40">
        <f>IF(GL_Paste!$B15027="","",N(GL_Paste!$H15027)-N(GL_Paste!$G15027))</f>
        <v/>
      </c>
      <c r="B15030" s="43">
        <f>IF(GL_Paste!$B15027="","",DATE(YEAR(GL_Paste!$E15027),MONTH(GL_Paste!$E15027),1))</f>
        <v/>
      </c>
      <c r="C15030">
        <f>IF(GL_Paste!$B15027="","",IF(TRIM(GL_Paste!$M15027)&lt;&gt;"",TRIM(GL_Paste!$M15027),IFERROR(MID(GL_Paste!$I15027,FIND("[",GL_Paste!$I15027)+1,FIND("]",GL_Paste!$I15027)-FIND("[",GL_Paste!$I15027)-1),"")))</f>
        <v/>
      </c>
      <c r="D15030">
        <f>IF(GL_Paste!$B15027="","",IFERROR(INDEX(DeptName,MATCH($C15030,DeptTag,0)),"UNALLOCATED"))</f>
        <v/>
      </c>
      <c r="E15030">
        <f>IF(GL_Paste!$B15027="","",IFERROR(INDEX(AcctCat,MATCH(GL_Paste!$B15027&amp;"",AcctCode,0)),"UNKNOWN"))</f>
        <v/>
      </c>
      <c r="F15030">
        <f>IF(GL_Paste!$B15027="","",IFERROR(INDEX(AcctSub,MATCH(GL_Paste!$B15027&amp;"",AcctCode,0)),"UNKNOWN"))</f>
        <v/>
      </c>
    </row>
    <row r="15031">
      <c r="A15031" s="40">
        <f>IF(GL_Paste!$B15028="","",N(GL_Paste!$H15028)-N(GL_Paste!$G15028))</f>
        <v/>
      </c>
      <c r="B15031" s="43">
        <f>IF(GL_Paste!$B15028="","",DATE(YEAR(GL_Paste!$E15028),MONTH(GL_Paste!$E15028),1))</f>
        <v/>
      </c>
      <c r="C15031">
        <f>IF(GL_Paste!$B15028="","",IF(TRIM(GL_Paste!$M15028)&lt;&gt;"",TRIM(GL_Paste!$M15028),IFERROR(MID(GL_Paste!$I15028,FIND("[",GL_Paste!$I15028)+1,FIND("]",GL_Paste!$I15028)-FIND("[",GL_Paste!$I15028)-1),"")))</f>
        <v/>
      </c>
      <c r="D15031">
        <f>IF(GL_Paste!$B15028="","",IFERROR(INDEX(DeptName,MATCH($C15031,DeptTag,0)),"UNALLOCATED"))</f>
        <v/>
      </c>
      <c r="E15031">
        <f>IF(GL_Paste!$B15028="","",IFERROR(INDEX(AcctCat,MATCH(GL_Paste!$B15028&amp;"",AcctCode,0)),"UNKNOWN"))</f>
        <v/>
      </c>
      <c r="F15031">
        <f>IF(GL_Paste!$B15028="","",IFERROR(INDEX(AcctSub,MATCH(GL_Paste!$B15028&amp;"",AcctCode,0)),"UNKNOWN"))</f>
        <v/>
      </c>
    </row>
    <row r="15032">
      <c r="A15032" s="40">
        <f>IF(GL_Paste!$B15029="","",N(GL_Paste!$H15029)-N(GL_Paste!$G15029))</f>
        <v/>
      </c>
      <c r="B15032" s="43">
        <f>IF(GL_Paste!$B15029="","",DATE(YEAR(GL_Paste!$E15029),MONTH(GL_Paste!$E15029),1))</f>
        <v/>
      </c>
      <c r="C15032">
        <f>IF(GL_Paste!$B15029="","",IF(TRIM(GL_Paste!$M15029)&lt;&gt;"",TRIM(GL_Paste!$M15029),IFERROR(MID(GL_Paste!$I15029,FIND("[",GL_Paste!$I15029)+1,FIND("]",GL_Paste!$I15029)-FIND("[",GL_Paste!$I15029)-1),"")))</f>
        <v/>
      </c>
      <c r="D15032">
        <f>IF(GL_Paste!$B15029="","",IFERROR(INDEX(DeptName,MATCH($C15032,DeptTag,0)),"UNALLOCATED"))</f>
        <v/>
      </c>
      <c r="E15032">
        <f>IF(GL_Paste!$B15029="","",IFERROR(INDEX(AcctCat,MATCH(GL_Paste!$B15029&amp;"",AcctCode,0)),"UNKNOWN"))</f>
        <v/>
      </c>
      <c r="F15032">
        <f>IF(GL_Paste!$B15029="","",IFERROR(INDEX(AcctSub,MATCH(GL_Paste!$B15029&amp;"",AcctCode,0)),"UNKNOWN"))</f>
        <v/>
      </c>
    </row>
    <row r="15033">
      <c r="A15033" s="40">
        <f>IF(GL_Paste!$B15030="","",N(GL_Paste!$H15030)-N(GL_Paste!$G15030))</f>
        <v/>
      </c>
      <c r="B15033" s="43">
        <f>IF(GL_Paste!$B15030="","",DATE(YEAR(GL_Paste!$E15030),MONTH(GL_Paste!$E15030),1))</f>
        <v/>
      </c>
      <c r="C15033">
        <f>IF(GL_Paste!$B15030="","",IF(TRIM(GL_Paste!$M15030)&lt;&gt;"",TRIM(GL_Paste!$M15030),IFERROR(MID(GL_Paste!$I15030,FIND("[",GL_Paste!$I15030)+1,FIND("]",GL_Paste!$I15030)-FIND("[",GL_Paste!$I15030)-1),"")))</f>
        <v/>
      </c>
      <c r="D15033">
        <f>IF(GL_Paste!$B15030="","",IFERROR(INDEX(DeptName,MATCH($C15033,DeptTag,0)),"UNALLOCATED"))</f>
        <v/>
      </c>
      <c r="E15033">
        <f>IF(GL_Paste!$B15030="","",IFERROR(INDEX(AcctCat,MATCH(GL_Paste!$B15030&amp;"",AcctCode,0)),"UNKNOWN"))</f>
        <v/>
      </c>
      <c r="F15033">
        <f>IF(GL_Paste!$B15030="","",IFERROR(INDEX(AcctSub,MATCH(GL_Paste!$B15030&amp;"",AcctCode,0)),"UNKNOWN"))</f>
        <v/>
      </c>
    </row>
    <row r="15034">
      <c r="A15034" s="40">
        <f>IF(GL_Paste!$B15031="","",N(GL_Paste!$H15031)-N(GL_Paste!$G15031))</f>
        <v/>
      </c>
      <c r="B15034" s="43">
        <f>IF(GL_Paste!$B15031="","",DATE(YEAR(GL_Paste!$E15031),MONTH(GL_Paste!$E15031),1))</f>
        <v/>
      </c>
      <c r="C15034">
        <f>IF(GL_Paste!$B15031="","",IF(TRIM(GL_Paste!$M15031)&lt;&gt;"",TRIM(GL_Paste!$M15031),IFERROR(MID(GL_Paste!$I15031,FIND("[",GL_Paste!$I15031)+1,FIND("]",GL_Paste!$I15031)-FIND("[",GL_Paste!$I15031)-1),"")))</f>
        <v/>
      </c>
      <c r="D15034">
        <f>IF(GL_Paste!$B15031="","",IFERROR(INDEX(DeptName,MATCH($C15034,DeptTag,0)),"UNALLOCATED"))</f>
        <v/>
      </c>
      <c r="E15034">
        <f>IF(GL_Paste!$B15031="","",IFERROR(INDEX(AcctCat,MATCH(GL_Paste!$B15031&amp;"",AcctCode,0)),"UNKNOWN"))</f>
        <v/>
      </c>
      <c r="F15034">
        <f>IF(GL_Paste!$B15031="","",IFERROR(INDEX(AcctSub,MATCH(GL_Paste!$B15031&amp;"",AcctCode,0)),"UNKNOWN"))</f>
        <v/>
      </c>
    </row>
    <row r="15035">
      <c r="A15035" s="40">
        <f>IF(GL_Paste!$B15032="","",N(GL_Paste!$H15032)-N(GL_Paste!$G15032))</f>
        <v/>
      </c>
      <c r="B15035" s="43">
        <f>IF(GL_Paste!$B15032="","",DATE(YEAR(GL_Paste!$E15032),MONTH(GL_Paste!$E15032),1))</f>
        <v/>
      </c>
      <c r="C15035">
        <f>IF(GL_Paste!$B15032="","",IF(TRIM(GL_Paste!$M15032)&lt;&gt;"",TRIM(GL_Paste!$M15032),IFERROR(MID(GL_Paste!$I15032,FIND("[",GL_Paste!$I15032)+1,FIND("]",GL_Paste!$I15032)-FIND("[",GL_Paste!$I15032)-1),"")))</f>
        <v/>
      </c>
      <c r="D15035">
        <f>IF(GL_Paste!$B15032="","",IFERROR(INDEX(DeptName,MATCH($C15035,DeptTag,0)),"UNALLOCATED"))</f>
        <v/>
      </c>
      <c r="E15035">
        <f>IF(GL_Paste!$B15032="","",IFERROR(INDEX(AcctCat,MATCH(GL_Paste!$B15032&amp;"",AcctCode,0)),"UNKNOWN"))</f>
        <v/>
      </c>
      <c r="F15035">
        <f>IF(GL_Paste!$B15032="","",IFERROR(INDEX(AcctSub,MATCH(GL_Paste!$B15032&amp;"",AcctCode,0)),"UNKNOWN"))</f>
        <v/>
      </c>
    </row>
    <row r="15036">
      <c r="A15036" s="40">
        <f>IF(GL_Paste!$B15033="","",N(GL_Paste!$H15033)-N(GL_Paste!$G15033))</f>
        <v/>
      </c>
      <c r="B15036" s="43">
        <f>IF(GL_Paste!$B15033="","",DATE(YEAR(GL_Paste!$E15033),MONTH(GL_Paste!$E15033),1))</f>
        <v/>
      </c>
      <c r="C15036">
        <f>IF(GL_Paste!$B15033="","",IF(TRIM(GL_Paste!$M15033)&lt;&gt;"",TRIM(GL_Paste!$M15033),IFERROR(MID(GL_Paste!$I15033,FIND("[",GL_Paste!$I15033)+1,FIND("]",GL_Paste!$I15033)-FIND("[",GL_Paste!$I15033)-1),"")))</f>
        <v/>
      </c>
      <c r="D15036">
        <f>IF(GL_Paste!$B15033="","",IFERROR(INDEX(DeptName,MATCH($C15036,DeptTag,0)),"UNALLOCATED"))</f>
        <v/>
      </c>
      <c r="E15036">
        <f>IF(GL_Paste!$B15033="","",IFERROR(INDEX(AcctCat,MATCH(GL_Paste!$B15033&amp;"",AcctCode,0)),"UNKNOWN"))</f>
        <v/>
      </c>
      <c r="F15036">
        <f>IF(GL_Paste!$B15033="","",IFERROR(INDEX(AcctSub,MATCH(GL_Paste!$B15033&amp;"",AcctCode,0)),"UNKNOWN"))</f>
        <v/>
      </c>
    </row>
    <row r="15037">
      <c r="A15037" s="40">
        <f>IF(GL_Paste!$B15034="","",N(GL_Paste!$H15034)-N(GL_Paste!$G15034))</f>
        <v/>
      </c>
      <c r="B15037" s="43">
        <f>IF(GL_Paste!$B15034="","",DATE(YEAR(GL_Paste!$E15034),MONTH(GL_Paste!$E15034),1))</f>
        <v/>
      </c>
      <c r="C15037">
        <f>IF(GL_Paste!$B15034="","",IF(TRIM(GL_Paste!$M15034)&lt;&gt;"",TRIM(GL_Paste!$M15034),IFERROR(MID(GL_Paste!$I15034,FIND("[",GL_Paste!$I15034)+1,FIND("]",GL_Paste!$I15034)-FIND("[",GL_Paste!$I15034)-1),"")))</f>
        <v/>
      </c>
      <c r="D15037">
        <f>IF(GL_Paste!$B15034="","",IFERROR(INDEX(DeptName,MATCH($C15037,DeptTag,0)),"UNALLOCATED"))</f>
        <v/>
      </c>
      <c r="E15037">
        <f>IF(GL_Paste!$B15034="","",IFERROR(INDEX(AcctCat,MATCH(GL_Paste!$B15034&amp;"",AcctCode,0)),"UNKNOWN"))</f>
        <v/>
      </c>
      <c r="F15037">
        <f>IF(GL_Paste!$B15034="","",IFERROR(INDEX(AcctSub,MATCH(GL_Paste!$B15034&amp;"",AcctCode,0)),"UNKNOWN"))</f>
        <v/>
      </c>
    </row>
    <row r="15038">
      <c r="A15038" s="40">
        <f>IF(GL_Paste!$B15035="","",N(GL_Paste!$H15035)-N(GL_Paste!$G15035))</f>
        <v/>
      </c>
      <c r="B15038" s="43">
        <f>IF(GL_Paste!$B15035="","",DATE(YEAR(GL_Paste!$E15035),MONTH(GL_Paste!$E15035),1))</f>
        <v/>
      </c>
      <c r="C15038">
        <f>IF(GL_Paste!$B15035="","",IF(TRIM(GL_Paste!$M15035)&lt;&gt;"",TRIM(GL_Paste!$M15035),IFERROR(MID(GL_Paste!$I15035,FIND("[",GL_Paste!$I15035)+1,FIND("]",GL_Paste!$I15035)-FIND("[",GL_Paste!$I15035)-1),"")))</f>
        <v/>
      </c>
      <c r="D15038">
        <f>IF(GL_Paste!$B15035="","",IFERROR(INDEX(DeptName,MATCH($C15038,DeptTag,0)),"UNALLOCATED"))</f>
        <v/>
      </c>
      <c r="E15038">
        <f>IF(GL_Paste!$B15035="","",IFERROR(INDEX(AcctCat,MATCH(GL_Paste!$B15035&amp;"",AcctCode,0)),"UNKNOWN"))</f>
        <v/>
      </c>
      <c r="F15038">
        <f>IF(GL_Paste!$B15035="","",IFERROR(INDEX(AcctSub,MATCH(GL_Paste!$B15035&amp;"",AcctCode,0)),"UNKNOWN"))</f>
        <v/>
      </c>
    </row>
    <row r="15039">
      <c r="A15039" s="40">
        <f>IF(GL_Paste!$B15036="","",N(GL_Paste!$H15036)-N(GL_Paste!$G15036))</f>
        <v/>
      </c>
      <c r="B15039" s="43">
        <f>IF(GL_Paste!$B15036="","",DATE(YEAR(GL_Paste!$E15036),MONTH(GL_Paste!$E15036),1))</f>
        <v/>
      </c>
      <c r="C15039">
        <f>IF(GL_Paste!$B15036="","",IF(TRIM(GL_Paste!$M15036)&lt;&gt;"",TRIM(GL_Paste!$M15036),IFERROR(MID(GL_Paste!$I15036,FIND("[",GL_Paste!$I15036)+1,FIND("]",GL_Paste!$I15036)-FIND("[",GL_Paste!$I15036)-1),"")))</f>
        <v/>
      </c>
      <c r="D15039">
        <f>IF(GL_Paste!$B15036="","",IFERROR(INDEX(DeptName,MATCH($C15039,DeptTag,0)),"UNALLOCATED"))</f>
        <v/>
      </c>
      <c r="E15039">
        <f>IF(GL_Paste!$B15036="","",IFERROR(INDEX(AcctCat,MATCH(GL_Paste!$B15036&amp;"",AcctCode,0)),"UNKNOWN"))</f>
        <v/>
      </c>
      <c r="F15039">
        <f>IF(GL_Paste!$B15036="","",IFERROR(INDEX(AcctSub,MATCH(GL_Paste!$B15036&amp;"",AcctCode,0)),"UNKNOWN"))</f>
        <v/>
      </c>
    </row>
    <row r="15040">
      <c r="A15040" s="40">
        <f>IF(GL_Paste!$B15037="","",N(GL_Paste!$H15037)-N(GL_Paste!$G15037))</f>
        <v/>
      </c>
      <c r="B15040" s="43">
        <f>IF(GL_Paste!$B15037="","",DATE(YEAR(GL_Paste!$E15037),MONTH(GL_Paste!$E15037),1))</f>
        <v/>
      </c>
      <c r="C15040">
        <f>IF(GL_Paste!$B15037="","",IF(TRIM(GL_Paste!$M15037)&lt;&gt;"",TRIM(GL_Paste!$M15037),IFERROR(MID(GL_Paste!$I15037,FIND("[",GL_Paste!$I15037)+1,FIND("]",GL_Paste!$I15037)-FIND("[",GL_Paste!$I15037)-1),"")))</f>
        <v/>
      </c>
      <c r="D15040">
        <f>IF(GL_Paste!$B15037="","",IFERROR(INDEX(DeptName,MATCH($C15040,DeptTag,0)),"UNALLOCATED"))</f>
        <v/>
      </c>
      <c r="E15040">
        <f>IF(GL_Paste!$B15037="","",IFERROR(INDEX(AcctCat,MATCH(GL_Paste!$B15037&amp;"",AcctCode,0)),"UNKNOWN"))</f>
        <v/>
      </c>
      <c r="F15040">
        <f>IF(GL_Paste!$B15037="","",IFERROR(INDEX(AcctSub,MATCH(GL_Paste!$B15037&amp;"",AcctCode,0)),"UNKNOWN"))</f>
        <v/>
      </c>
    </row>
    <row r="15041">
      <c r="A15041" s="40">
        <f>IF(GL_Paste!$B15038="","",N(GL_Paste!$H15038)-N(GL_Paste!$G15038))</f>
        <v/>
      </c>
      <c r="B15041" s="43">
        <f>IF(GL_Paste!$B15038="","",DATE(YEAR(GL_Paste!$E15038),MONTH(GL_Paste!$E15038),1))</f>
        <v/>
      </c>
      <c r="C15041">
        <f>IF(GL_Paste!$B15038="","",IF(TRIM(GL_Paste!$M15038)&lt;&gt;"",TRIM(GL_Paste!$M15038),IFERROR(MID(GL_Paste!$I15038,FIND("[",GL_Paste!$I15038)+1,FIND("]",GL_Paste!$I15038)-FIND("[",GL_Paste!$I15038)-1),"")))</f>
        <v/>
      </c>
      <c r="D15041">
        <f>IF(GL_Paste!$B15038="","",IFERROR(INDEX(DeptName,MATCH($C15041,DeptTag,0)),"UNALLOCATED"))</f>
        <v/>
      </c>
      <c r="E15041">
        <f>IF(GL_Paste!$B15038="","",IFERROR(INDEX(AcctCat,MATCH(GL_Paste!$B15038&amp;"",AcctCode,0)),"UNKNOWN"))</f>
        <v/>
      </c>
      <c r="F15041">
        <f>IF(GL_Paste!$B15038="","",IFERROR(INDEX(AcctSub,MATCH(GL_Paste!$B15038&amp;"",AcctCode,0)),"UNKNOWN"))</f>
        <v/>
      </c>
    </row>
    <row r="15042">
      <c r="A15042" s="40">
        <f>IF(GL_Paste!$B15039="","",N(GL_Paste!$H15039)-N(GL_Paste!$G15039))</f>
        <v/>
      </c>
      <c r="B15042" s="43">
        <f>IF(GL_Paste!$B15039="","",DATE(YEAR(GL_Paste!$E15039),MONTH(GL_Paste!$E15039),1))</f>
        <v/>
      </c>
      <c r="C15042">
        <f>IF(GL_Paste!$B15039="","",IF(TRIM(GL_Paste!$M15039)&lt;&gt;"",TRIM(GL_Paste!$M15039),IFERROR(MID(GL_Paste!$I15039,FIND("[",GL_Paste!$I15039)+1,FIND("]",GL_Paste!$I15039)-FIND("[",GL_Paste!$I15039)-1),"")))</f>
        <v/>
      </c>
      <c r="D15042">
        <f>IF(GL_Paste!$B15039="","",IFERROR(INDEX(DeptName,MATCH($C15042,DeptTag,0)),"UNALLOCATED"))</f>
        <v/>
      </c>
      <c r="E15042">
        <f>IF(GL_Paste!$B15039="","",IFERROR(INDEX(AcctCat,MATCH(GL_Paste!$B15039&amp;"",AcctCode,0)),"UNKNOWN"))</f>
        <v/>
      </c>
      <c r="F15042">
        <f>IF(GL_Paste!$B15039="","",IFERROR(INDEX(AcctSub,MATCH(GL_Paste!$B15039&amp;"",AcctCode,0)),"UNKNOWN"))</f>
        <v/>
      </c>
    </row>
    <row r="15043">
      <c r="A15043" s="40">
        <f>IF(GL_Paste!$B15040="","",N(GL_Paste!$H15040)-N(GL_Paste!$G15040))</f>
        <v/>
      </c>
      <c r="B15043" s="43">
        <f>IF(GL_Paste!$B15040="","",DATE(YEAR(GL_Paste!$E15040),MONTH(GL_Paste!$E15040),1))</f>
        <v/>
      </c>
      <c r="C15043">
        <f>IF(GL_Paste!$B15040="","",IF(TRIM(GL_Paste!$M15040)&lt;&gt;"",TRIM(GL_Paste!$M15040),IFERROR(MID(GL_Paste!$I15040,FIND("[",GL_Paste!$I15040)+1,FIND("]",GL_Paste!$I15040)-FIND("[",GL_Paste!$I15040)-1),"")))</f>
        <v/>
      </c>
      <c r="D15043">
        <f>IF(GL_Paste!$B15040="","",IFERROR(INDEX(DeptName,MATCH($C15043,DeptTag,0)),"UNALLOCATED"))</f>
        <v/>
      </c>
      <c r="E15043">
        <f>IF(GL_Paste!$B15040="","",IFERROR(INDEX(AcctCat,MATCH(GL_Paste!$B15040&amp;"",AcctCode,0)),"UNKNOWN"))</f>
        <v/>
      </c>
      <c r="F15043">
        <f>IF(GL_Paste!$B15040="","",IFERROR(INDEX(AcctSub,MATCH(GL_Paste!$B15040&amp;"",AcctCode,0)),"UNKNOWN"))</f>
        <v/>
      </c>
    </row>
    <row r="15044">
      <c r="A15044" s="40">
        <f>IF(GL_Paste!$B15041="","",N(GL_Paste!$H15041)-N(GL_Paste!$G15041))</f>
        <v/>
      </c>
      <c r="B15044" s="43">
        <f>IF(GL_Paste!$B15041="","",DATE(YEAR(GL_Paste!$E15041),MONTH(GL_Paste!$E15041),1))</f>
        <v/>
      </c>
      <c r="C15044">
        <f>IF(GL_Paste!$B15041="","",IF(TRIM(GL_Paste!$M15041)&lt;&gt;"",TRIM(GL_Paste!$M15041),IFERROR(MID(GL_Paste!$I15041,FIND("[",GL_Paste!$I15041)+1,FIND("]",GL_Paste!$I15041)-FIND("[",GL_Paste!$I15041)-1),"")))</f>
        <v/>
      </c>
      <c r="D15044">
        <f>IF(GL_Paste!$B15041="","",IFERROR(INDEX(DeptName,MATCH($C15044,DeptTag,0)),"UNALLOCATED"))</f>
        <v/>
      </c>
      <c r="E15044">
        <f>IF(GL_Paste!$B15041="","",IFERROR(INDEX(AcctCat,MATCH(GL_Paste!$B15041&amp;"",AcctCode,0)),"UNKNOWN"))</f>
        <v/>
      </c>
      <c r="F15044">
        <f>IF(GL_Paste!$B15041="","",IFERROR(INDEX(AcctSub,MATCH(GL_Paste!$B15041&amp;"",AcctCode,0)),"UNKNOWN"))</f>
        <v/>
      </c>
    </row>
    <row r="15045">
      <c r="A15045" s="40">
        <f>IF(GL_Paste!$B15042="","",N(GL_Paste!$H15042)-N(GL_Paste!$G15042))</f>
        <v/>
      </c>
      <c r="B15045" s="43">
        <f>IF(GL_Paste!$B15042="","",DATE(YEAR(GL_Paste!$E15042),MONTH(GL_Paste!$E15042),1))</f>
        <v/>
      </c>
      <c r="C15045">
        <f>IF(GL_Paste!$B15042="","",IF(TRIM(GL_Paste!$M15042)&lt;&gt;"",TRIM(GL_Paste!$M15042),IFERROR(MID(GL_Paste!$I15042,FIND("[",GL_Paste!$I15042)+1,FIND("]",GL_Paste!$I15042)-FIND("[",GL_Paste!$I15042)-1),"")))</f>
        <v/>
      </c>
      <c r="D15045">
        <f>IF(GL_Paste!$B15042="","",IFERROR(INDEX(DeptName,MATCH($C15045,DeptTag,0)),"UNALLOCATED"))</f>
        <v/>
      </c>
      <c r="E15045">
        <f>IF(GL_Paste!$B15042="","",IFERROR(INDEX(AcctCat,MATCH(GL_Paste!$B15042&amp;"",AcctCode,0)),"UNKNOWN"))</f>
        <v/>
      </c>
      <c r="F15045">
        <f>IF(GL_Paste!$B15042="","",IFERROR(INDEX(AcctSub,MATCH(GL_Paste!$B15042&amp;"",AcctCode,0)),"UNKNOWN"))</f>
        <v/>
      </c>
    </row>
    <row r="15046">
      <c r="A15046" s="40">
        <f>IF(GL_Paste!$B15043="","",N(GL_Paste!$H15043)-N(GL_Paste!$G15043))</f>
        <v/>
      </c>
      <c r="B15046" s="43">
        <f>IF(GL_Paste!$B15043="","",DATE(YEAR(GL_Paste!$E15043),MONTH(GL_Paste!$E15043),1))</f>
        <v/>
      </c>
      <c r="C15046">
        <f>IF(GL_Paste!$B15043="","",IF(TRIM(GL_Paste!$M15043)&lt;&gt;"",TRIM(GL_Paste!$M15043),IFERROR(MID(GL_Paste!$I15043,FIND("[",GL_Paste!$I15043)+1,FIND("]",GL_Paste!$I15043)-FIND("[",GL_Paste!$I15043)-1),"")))</f>
        <v/>
      </c>
      <c r="D15046">
        <f>IF(GL_Paste!$B15043="","",IFERROR(INDEX(DeptName,MATCH($C15046,DeptTag,0)),"UNALLOCATED"))</f>
        <v/>
      </c>
      <c r="E15046">
        <f>IF(GL_Paste!$B15043="","",IFERROR(INDEX(AcctCat,MATCH(GL_Paste!$B15043&amp;"",AcctCode,0)),"UNKNOWN"))</f>
        <v/>
      </c>
      <c r="F15046">
        <f>IF(GL_Paste!$B15043="","",IFERROR(INDEX(AcctSub,MATCH(GL_Paste!$B15043&amp;"",AcctCode,0)),"UNKNOWN"))</f>
        <v/>
      </c>
    </row>
    <row r="15047">
      <c r="A15047" s="40">
        <f>IF(GL_Paste!$B15044="","",N(GL_Paste!$H15044)-N(GL_Paste!$G15044))</f>
        <v/>
      </c>
      <c r="B15047" s="43">
        <f>IF(GL_Paste!$B15044="","",DATE(YEAR(GL_Paste!$E15044),MONTH(GL_Paste!$E15044),1))</f>
        <v/>
      </c>
      <c r="C15047">
        <f>IF(GL_Paste!$B15044="","",IF(TRIM(GL_Paste!$M15044)&lt;&gt;"",TRIM(GL_Paste!$M15044),IFERROR(MID(GL_Paste!$I15044,FIND("[",GL_Paste!$I15044)+1,FIND("]",GL_Paste!$I15044)-FIND("[",GL_Paste!$I15044)-1),"")))</f>
        <v/>
      </c>
      <c r="D15047">
        <f>IF(GL_Paste!$B15044="","",IFERROR(INDEX(DeptName,MATCH($C15047,DeptTag,0)),"UNALLOCATED"))</f>
        <v/>
      </c>
      <c r="E15047">
        <f>IF(GL_Paste!$B15044="","",IFERROR(INDEX(AcctCat,MATCH(GL_Paste!$B15044&amp;"",AcctCode,0)),"UNKNOWN"))</f>
        <v/>
      </c>
      <c r="F15047">
        <f>IF(GL_Paste!$B15044="","",IFERROR(INDEX(AcctSub,MATCH(GL_Paste!$B15044&amp;"",AcctCode,0)),"UNKNOWN"))</f>
        <v/>
      </c>
    </row>
    <row r="15048">
      <c r="A15048" s="40">
        <f>IF(GL_Paste!$B15045="","",N(GL_Paste!$H15045)-N(GL_Paste!$G15045))</f>
        <v/>
      </c>
      <c r="B15048" s="43">
        <f>IF(GL_Paste!$B15045="","",DATE(YEAR(GL_Paste!$E15045),MONTH(GL_Paste!$E15045),1))</f>
        <v/>
      </c>
      <c r="C15048">
        <f>IF(GL_Paste!$B15045="","",IF(TRIM(GL_Paste!$M15045)&lt;&gt;"",TRIM(GL_Paste!$M15045),IFERROR(MID(GL_Paste!$I15045,FIND("[",GL_Paste!$I15045)+1,FIND("]",GL_Paste!$I15045)-FIND("[",GL_Paste!$I15045)-1),"")))</f>
        <v/>
      </c>
      <c r="D15048">
        <f>IF(GL_Paste!$B15045="","",IFERROR(INDEX(DeptName,MATCH($C15048,DeptTag,0)),"UNALLOCATED"))</f>
        <v/>
      </c>
      <c r="E15048">
        <f>IF(GL_Paste!$B15045="","",IFERROR(INDEX(AcctCat,MATCH(GL_Paste!$B15045&amp;"",AcctCode,0)),"UNKNOWN"))</f>
        <v/>
      </c>
      <c r="F15048">
        <f>IF(GL_Paste!$B15045="","",IFERROR(INDEX(AcctSub,MATCH(GL_Paste!$B15045&amp;"",AcctCode,0)),"UNKNOWN"))</f>
        <v/>
      </c>
    </row>
    <row r="15049">
      <c r="A15049" s="40">
        <f>IF(GL_Paste!$B15046="","",N(GL_Paste!$H15046)-N(GL_Paste!$G15046))</f>
        <v/>
      </c>
      <c r="B15049" s="43">
        <f>IF(GL_Paste!$B15046="","",DATE(YEAR(GL_Paste!$E15046),MONTH(GL_Paste!$E15046),1))</f>
        <v/>
      </c>
      <c r="C15049">
        <f>IF(GL_Paste!$B15046="","",IF(TRIM(GL_Paste!$M15046)&lt;&gt;"",TRIM(GL_Paste!$M15046),IFERROR(MID(GL_Paste!$I15046,FIND("[",GL_Paste!$I15046)+1,FIND("]",GL_Paste!$I15046)-FIND("[",GL_Paste!$I15046)-1),"")))</f>
        <v/>
      </c>
      <c r="D15049">
        <f>IF(GL_Paste!$B15046="","",IFERROR(INDEX(DeptName,MATCH($C15049,DeptTag,0)),"UNALLOCATED"))</f>
        <v/>
      </c>
      <c r="E15049">
        <f>IF(GL_Paste!$B15046="","",IFERROR(INDEX(AcctCat,MATCH(GL_Paste!$B15046&amp;"",AcctCode,0)),"UNKNOWN"))</f>
        <v/>
      </c>
      <c r="F15049">
        <f>IF(GL_Paste!$B15046="","",IFERROR(INDEX(AcctSub,MATCH(GL_Paste!$B15046&amp;"",AcctCode,0)),"UNKNOWN"))</f>
        <v/>
      </c>
    </row>
    <row r="15050">
      <c r="A15050" s="40">
        <f>IF(GL_Paste!$B15047="","",N(GL_Paste!$H15047)-N(GL_Paste!$G15047))</f>
        <v/>
      </c>
      <c r="B15050" s="43">
        <f>IF(GL_Paste!$B15047="","",DATE(YEAR(GL_Paste!$E15047),MONTH(GL_Paste!$E15047),1))</f>
        <v/>
      </c>
      <c r="C15050">
        <f>IF(GL_Paste!$B15047="","",IF(TRIM(GL_Paste!$M15047)&lt;&gt;"",TRIM(GL_Paste!$M15047),IFERROR(MID(GL_Paste!$I15047,FIND("[",GL_Paste!$I15047)+1,FIND("]",GL_Paste!$I15047)-FIND("[",GL_Paste!$I15047)-1),"")))</f>
        <v/>
      </c>
      <c r="D15050">
        <f>IF(GL_Paste!$B15047="","",IFERROR(INDEX(DeptName,MATCH($C15050,DeptTag,0)),"UNALLOCATED"))</f>
        <v/>
      </c>
      <c r="E15050">
        <f>IF(GL_Paste!$B15047="","",IFERROR(INDEX(AcctCat,MATCH(GL_Paste!$B15047&amp;"",AcctCode,0)),"UNKNOWN"))</f>
        <v/>
      </c>
      <c r="F15050">
        <f>IF(GL_Paste!$B15047="","",IFERROR(INDEX(AcctSub,MATCH(GL_Paste!$B15047&amp;"",AcctCode,0)),"UNKNOWN"))</f>
        <v/>
      </c>
    </row>
    <row r="15051">
      <c r="A15051" s="40">
        <f>IF(GL_Paste!$B15048="","",N(GL_Paste!$H15048)-N(GL_Paste!$G15048))</f>
        <v/>
      </c>
      <c r="B15051" s="43">
        <f>IF(GL_Paste!$B15048="","",DATE(YEAR(GL_Paste!$E15048),MONTH(GL_Paste!$E15048),1))</f>
        <v/>
      </c>
      <c r="C15051">
        <f>IF(GL_Paste!$B15048="","",IF(TRIM(GL_Paste!$M15048)&lt;&gt;"",TRIM(GL_Paste!$M15048),IFERROR(MID(GL_Paste!$I15048,FIND("[",GL_Paste!$I15048)+1,FIND("]",GL_Paste!$I15048)-FIND("[",GL_Paste!$I15048)-1),"")))</f>
        <v/>
      </c>
      <c r="D15051">
        <f>IF(GL_Paste!$B15048="","",IFERROR(INDEX(DeptName,MATCH($C15051,DeptTag,0)),"UNALLOCATED"))</f>
        <v/>
      </c>
      <c r="E15051">
        <f>IF(GL_Paste!$B15048="","",IFERROR(INDEX(AcctCat,MATCH(GL_Paste!$B15048&amp;"",AcctCode,0)),"UNKNOWN"))</f>
        <v/>
      </c>
      <c r="F15051">
        <f>IF(GL_Paste!$B15048="","",IFERROR(INDEX(AcctSub,MATCH(GL_Paste!$B15048&amp;"",AcctCode,0)),"UNKNOWN"))</f>
        <v/>
      </c>
    </row>
    <row r="15052">
      <c r="A15052" s="40">
        <f>IF(GL_Paste!$B15049="","",N(GL_Paste!$H15049)-N(GL_Paste!$G15049))</f>
        <v/>
      </c>
      <c r="B15052" s="43">
        <f>IF(GL_Paste!$B15049="","",DATE(YEAR(GL_Paste!$E15049),MONTH(GL_Paste!$E15049),1))</f>
        <v/>
      </c>
      <c r="C15052">
        <f>IF(GL_Paste!$B15049="","",IF(TRIM(GL_Paste!$M15049)&lt;&gt;"",TRIM(GL_Paste!$M15049),IFERROR(MID(GL_Paste!$I15049,FIND("[",GL_Paste!$I15049)+1,FIND("]",GL_Paste!$I15049)-FIND("[",GL_Paste!$I15049)-1),"")))</f>
        <v/>
      </c>
      <c r="D15052">
        <f>IF(GL_Paste!$B15049="","",IFERROR(INDEX(DeptName,MATCH($C15052,DeptTag,0)),"UNALLOCATED"))</f>
        <v/>
      </c>
      <c r="E15052">
        <f>IF(GL_Paste!$B15049="","",IFERROR(INDEX(AcctCat,MATCH(GL_Paste!$B15049&amp;"",AcctCode,0)),"UNKNOWN"))</f>
        <v/>
      </c>
      <c r="F15052">
        <f>IF(GL_Paste!$B15049="","",IFERROR(INDEX(AcctSub,MATCH(GL_Paste!$B15049&amp;"",AcctCode,0)),"UNKNOWN"))</f>
        <v/>
      </c>
    </row>
    <row r="15053">
      <c r="A15053" s="40">
        <f>IF(GL_Paste!$B15050="","",N(GL_Paste!$H15050)-N(GL_Paste!$G15050))</f>
        <v/>
      </c>
      <c r="B15053" s="43">
        <f>IF(GL_Paste!$B15050="","",DATE(YEAR(GL_Paste!$E15050),MONTH(GL_Paste!$E15050),1))</f>
        <v/>
      </c>
      <c r="C15053">
        <f>IF(GL_Paste!$B15050="","",IF(TRIM(GL_Paste!$M15050)&lt;&gt;"",TRIM(GL_Paste!$M15050),IFERROR(MID(GL_Paste!$I15050,FIND("[",GL_Paste!$I15050)+1,FIND("]",GL_Paste!$I15050)-FIND("[",GL_Paste!$I15050)-1),"")))</f>
        <v/>
      </c>
      <c r="D15053">
        <f>IF(GL_Paste!$B15050="","",IFERROR(INDEX(DeptName,MATCH($C15053,DeptTag,0)),"UNALLOCATED"))</f>
        <v/>
      </c>
      <c r="E15053">
        <f>IF(GL_Paste!$B15050="","",IFERROR(INDEX(AcctCat,MATCH(GL_Paste!$B15050&amp;"",AcctCode,0)),"UNKNOWN"))</f>
        <v/>
      </c>
      <c r="F15053">
        <f>IF(GL_Paste!$B15050="","",IFERROR(INDEX(AcctSub,MATCH(GL_Paste!$B15050&amp;"",AcctCode,0)),"UNKNOWN"))</f>
        <v/>
      </c>
    </row>
    <row r="15054">
      <c r="A15054" s="40">
        <f>IF(GL_Paste!$B15051="","",N(GL_Paste!$H15051)-N(GL_Paste!$G15051))</f>
        <v/>
      </c>
      <c r="B15054" s="43">
        <f>IF(GL_Paste!$B15051="","",DATE(YEAR(GL_Paste!$E15051),MONTH(GL_Paste!$E15051),1))</f>
        <v/>
      </c>
      <c r="C15054">
        <f>IF(GL_Paste!$B15051="","",IF(TRIM(GL_Paste!$M15051)&lt;&gt;"",TRIM(GL_Paste!$M15051),IFERROR(MID(GL_Paste!$I15051,FIND("[",GL_Paste!$I15051)+1,FIND("]",GL_Paste!$I15051)-FIND("[",GL_Paste!$I15051)-1),"")))</f>
        <v/>
      </c>
      <c r="D15054">
        <f>IF(GL_Paste!$B15051="","",IFERROR(INDEX(DeptName,MATCH($C15054,DeptTag,0)),"UNALLOCATED"))</f>
        <v/>
      </c>
      <c r="E15054">
        <f>IF(GL_Paste!$B15051="","",IFERROR(INDEX(AcctCat,MATCH(GL_Paste!$B15051&amp;"",AcctCode,0)),"UNKNOWN"))</f>
        <v/>
      </c>
      <c r="F15054">
        <f>IF(GL_Paste!$B15051="","",IFERROR(INDEX(AcctSub,MATCH(GL_Paste!$B15051&amp;"",AcctCode,0)),"UNKNOWN"))</f>
        <v/>
      </c>
    </row>
    <row r="15055">
      <c r="A15055" s="40">
        <f>IF(GL_Paste!$B15052="","",N(GL_Paste!$H15052)-N(GL_Paste!$G15052))</f>
        <v/>
      </c>
      <c r="B15055" s="43">
        <f>IF(GL_Paste!$B15052="","",DATE(YEAR(GL_Paste!$E15052),MONTH(GL_Paste!$E15052),1))</f>
        <v/>
      </c>
      <c r="C15055">
        <f>IF(GL_Paste!$B15052="","",IF(TRIM(GL_Paste!$M15052)&lt;&gt;"",TRIM(GL_Paste!$M15052),IFERROR(MID(GL_Paste!$I15052,FIND("[",GL_Paste!$I15052)+1,FIND("]",GL_Paste!$I15052)-FIND("[",GL_Paste!$I15052)-1),"")))</f>
        <v/>
      </c>
      <c r="D15055">
        <f>IF(GL_Paste!$B15052="","",IFERROR(INDEX(DeptName,MATCH($C15055,DeptTag,0)),"UNALLOCATED"))</f>
        <v/>
      </c>
      <c r="E15055">
        <f>IF(GL_Paste!$B15052="","",IFERROR(INDEX(AcctCat,MATCH(GL_Paste!$B15052&amp;"",AcctCode,0)),"UNKNOWN"))</f>
        <v/>
      </c>
      <c r="F15055">
        <f>IF(GL_Paste!$B15052="","",IFERROR(INDEX(AcctSub,MATCH(GL_Paste!$B15052&amp;"",AcctCode,0)),"UNKNOWN"))</f>
        <v/>
      </c>
    </row>
    <row r="15056">
      <c r="A15056" s="40">
        <f>IF(GL_Paste!$B15053="","",N(GL_Paste!$H15053)-N(GL_Paste!$G15053))</f>
        <v/>
      </c>
      <c r="B15056" s="43">
        <f>IF(GL_Paste!$B15053="","",DATE(YEAR(GL_Paste!$E15053),MONTH(GL_Paste!$E15053),1))</f>
        <v/>
      </c>
      <c r="C15056">
        <f>IF(GL_Paste!$B15053="","",IF(TRIM(GL_Paste!$M15053)&lt;&gt;"",TRIM(GL_Paste!$M15053),IFERROR(MID(GL_Paste!$I15053,FIND("[",GL_Paste!$I15053)+1,FIND("]",GL_Paste!$I15053)-FIND("[",GL_Paste!$I15053)-1),"")))</f>
        <v/>
      </c>
      <c r="D15056">
        <f>IF(GL_Paste!$B15053="","",IFERROR(INDEX(DeptName,MATCH($C15056,DeptTag,0)),"UNALLOCATED"))</f>
        <v/>
      </c>
      <c r="E15056">
        <f>IF(GL_Paste!$B15053="","",IFERROR(INDEX(AcctCat,MATCH(GL_Paste!$B15053&amp;"",AcctCode,0)),"UNKNOWN"))</f>
        <v/>
      </c>
      <c r="F15056">
        <f>IF(GL_Paste!$B15053="","",IFERROR(INDEX(AcctSub,MATCH(GL_Paste!$B15053&amp;"",AcctCode,0)),"UNKNOWN"))</f>
        <v/>
      </c>
    </row>
    <row r="15057">
      <c r="A15057" s="40">
        <f>IF(GL_Paste!$B15054="","",N(GL_Paste!$H15054)-N(GL_Paste!$G15054))</f>
        <v/>
      </c>
      <c r="B15057" s="43">
        <f>IF(GL_Paste!$B15054="","",DATE(YEAR(GL_Paste!$E15054),MONTH(GL_Paste!$E15054),1))</f>
        <v/>
      </c>
      <c r="C15057">
        <f>IF(GL_Paste!$B15054="","",IF(TRIM(GL_Paste!$M15054)&lt;&gt;"",TRIM(GL_Paste!$M15054),IFERROR(MID(GL_Paste!$I15054,FIND("[",GL_Paste!$I15054)+1,FIND("]",GL_Paste!$I15054)-FIND("[",GL_Paste!$I15054)-1),"")))</f>
        <v/>
      </c>
      <c r="D15057">
        <f>IF(GL_Paste!$B15054="","",IFERROR(INDEX(DeptName,MATCH($C15057,DeptTag,0)),"UNALLOCATED"))</f>
        <v/>
      </c>
      <c r="E15057">
        <f>IF(GL_Paste!$B15054="","",IFERROR(INDEX(AcctCat,MATCH(GL_Paste!$B15054&amp;"",AcctCode,0)),"UNKNOWN"))</f>
        <v/>
      </c>
      <c r="F15057">
        <f>IF(GL_Paste!$B15054="","",IFERROR(INDEX(AcctSub,MATCH(GL_Paste!$B15054&amp;"",AcctCode,0)),"UNKNOWN"))</f>
        <v/>
      </c>
    </row>
    <row r="15058">
      <c r="A15058" s="40">
        <f>IF(GL_Paste!$B15055="","",N(GL_Paste!$H15055)-N(GL_Paste!$G15055))</f>
        <v/>
      </c>
      <c r="B15058" s="43">
        <f>IF(GL_Paste!$B15055="","",DATE(YEAR(GL_Paste!$E15055),MONTH(GL_Paste!$E15055),1))</f>
        <v/>
      </c>
      <c r="C15058">
        <f>IF(GL_Paste!$B15055="","",IF(TRIM(GL_Paste!$M15055)&lt;&gt;"",TRIM(GL_Paste!$M15055),IFERROR(MID(GL_Paste!$I15055,FIND("[",GL_Paste!$I15055)+1,FIND("]",GL_Paste!$I15055)-FIND("[",GL_Paste!$I15055)-1),"")))</f>
        <v/>
      </c>
      <c r="D15058">
        <f>IF(GL_Paste!$B15055="","",IFERROR(INDEX(DeptName,MATCH($C15058,DeptTag,0)),"UNALLOCATED"))</f>
        <v/>
      </c>
      <c r="E15058">
        <f>IF(GL_Paste!$B15055="","",IFERROR(INDEX(AcctCat,MATCH(GL_Paste!$B15055&amp;"",AcctCode,0)),"UNKNOWN"))</f>
        <v/>
      </c>
      <c r="F15058">
        <f>IF(GL_Paste!$B15055="","",IFERROR(INDEX(AcctSub,MATCH(GL_Paste!$B15055&amp;"",AcctCode,0)),"UNKNOWN"))</f>
        <v/>
      </c>
    </row>
    <row r="15059">
      <c r="A15059" s="40">
        <f>IF(GL_Paste!$B15056="","",N(GL_Paste!$H15056)-N(GL_Paste!$G15056))</f>
        <v/>
      </c>
      <c r="B15059" s="43">
        <f>IF(GL_Paste!$B15056="","",DATE(YEAR(GL_Paste!$E15056),MONTH(GL_Paste!$E15056),1))</f>
        <v/>
      </c>
      <c r="C15059">
        <f>IF(GL_Paste!$B15056="","",IF(TRIM(GL_Paste!$M15056)&lt;&gt;"",TRIM(GL_Paste!$M15056),IFERROR(MID(GL_Paste!$I15056,FIND("[",GL_Paste!$I15056)+1,FIND("]",GL_Paste!$I15056)-FIND("[",GL_Paste!$I15056)-1),"")))</f>
        <v/>
      </c>
      <c r="D15059">
        <f>IF(GL_Paste!$B15056="","",IFERROR(INDEX(DeptName,MATCH($C15059,DeptTag,0)),"UNALLOCATED"))</f>
        <v/>
      </c>
      <c r="E15059">
        <f>IF(GL_Paste!$B15056="","",IFERROR(INDEX(AcctCat,MATCH(GL_Paste!$B15056&amp;"",AcctCode,0)),"UNKNOWN"))</f>
        <v/>
      </c>
      <c r="F15059">
        <f>IF(GL_Paste!$B15056="","",IFERROR(INDEX(AcctSub,MATCH(GL_Paste!$B15056&amp;"",AcctCode,0)),"UNKNOWN"))</f>
        <v/>
      </c>
    </row>
    <row r="15060">
      <c r="A15060" s="40">
        <f>IF(GL_Paste!$B15057="","",N(GL_Paste!$H15057)-N(GL_Paste!$G15057))</f>
        <v/>
      </c>
      <c r="B15060" s="43">
        <f>IF(GL_Paste!$B15057="","",DATE(YEAR(GL_Paste!$E15057),MONTH(GL_Paste!$E15057),1))</f>
        <v/>
      </c>
      <c r="C15060">
        <f>IF(GL_Paste!$B15057="","",IF(TRIM(GL_Paste!$M15057)&lt;&gt;"",TRIM(GL_Paste!$M15057),IFERROR(MID(GL_Paste!$I15057,FIND("[",GL_Paste!$I15057)+1,FIND("]",GL_Paste!$I15057)-FIND("[",GL_Paste!$I15057)-1),"")))</f>
        <v/>
      </c>
      <c r="D15060">
        <f>IF(GL_Paste!$B15057="","",IFERROR(INDEX(DeptName,MATCH($C15060,DeptTag,0)),"UNALLOCATED"))</f>
        <v/>
      </c>
      <c r="E15060">
        <f>IF(GL_Paste!$B15057="","",IFERROR(INDEX(AcctCat,MATCH(GL_Paste!$B15057&amp;"",AcctCode,0)),"UNKNOWN"))</f>
        <v/>
      </c>
      <c r="F15060">
        <f>IF(GL_Paste!$B15057="","",IFERROR(INDEX(AcctSub,MATCH(GL_Paste!$B15057&amp;"",AcctCode,0)),"UNKNOWN"))</f>
        <v/>
      </c>
    </row>
    <row r="15061">
      <c r="A15061" s="40">
        <f>IF(GL_Paste!$B15058="","",N(GL_Paste!$H15058)-N(GL_Paste!$G15058))</f>
        <v/>
      </c>
      <c r="B15061" s="43">
        <f>IF(GL_Paste!$B15058="","",DATE(YEAR(GL_Paste!$E15058),MONTH(GL_Paste!$E15058),1))</f>
        <v/>
      </c>
      <c r="C15061">
        <f>IF(GL_Paste!$B15058="","",IF(TRIM(GL_Paste!$M15058)&lt;&gt;"",TRIM(GL_Paste!$M15058),IFERROR(MID(GL_Paste!$I15058,FIND("[",GL_Paste!$I15058)+1,FIND("]",GL_Paste!$I15058)-FIND("[",GL_Paste!$I15058)-1),"")))</f>
        <v/>
      </c>
      <c r="D15061">
        <f>IF(GL_Paste!$B15058="","",IFERROR(INDEX(DeptName,MATCH($C15061,DeptTag,0)),"UNALLOCATED"))</f>
        <v/>
      </c>
      <c r="E15061">
        <f>IF(GL_Paste!$B15058="","",IFERROR(INDEX(AcctCat,MATCH(GL_Paste!$B15058&amp;"",AcctCode,0)),"UNKNOWN"))</f>
        <v/>
      </c>
      <c r="F15061">
        <f>IF(GL_Paste!$B15058="","",IFERROR(INDEX(AcctSub,MATCH(GL_Paste!$B15058&amp;"",AcctCode,0)),"UNKNOWN"))</f>
        <v/>
      </c>
    </row>
    <row r="15062">
      <c r="A15062" s="40">
        <f>IF(GL_Paste!$B15059="","",N(GL_Paste!$H15059)-N(GL_Paste!$G15059))</f>
        <v/>
      </c>
      <c r="B15062" s="43">
        <f>IF(GL_Paste!$B15059="","",DATE(YEAR(GL_Paste!$E15059),MONTH(GL_Paste!$E15059),1))</f>
        <v/>
      </c>
      <c r="C15062">
        <f>IF(GL_Paste!$B15059="","",IF(TRIM(GL_Paste!$M15059)&lt;&gt;"",TRIM(GL_Paste!$M15059),IFERROR(MID(GL_Paste!$I15059,FIND("[",GL_Paste!$I15059)+1,FIND("]",GL_Paste!$I15059)-FIND("[",GL_Paste!$I15059)-1),"")))</f>
        <v/>
      </c>
      <c r="D15062">
        <f>IF(GL_Paste!$B15059="","",IFERROR(INDEX(DeptName,MATCH($C15062,DeptTag,0)),"UNALLOCATED"))</f>
        <v/>
      </c>
      <c r="E15062">
        <f>IF(GL_Paste!$B15059="","",IFERROR(INDEX(AcctCat,MATCH(GL_Paste!$B15059&amp;"",AcctCode,0)),"UNKNOWN"))</f>
        <v/>
      </c>
      <c r="F15062">
        <f>IF(GL_Paste!$B15059="","",IFERROR(INDEX(AcctSub,MATCH(GL_Paste!$B15059&amp;"",AcctCode,0)),"UNKNOWN"))</f>
        <v/>
      </c>
    </row>
    <row r="15063">
      <c r="A15063" s="40">
        <f>IF(GL_Paste!$B15060="","",N(GL_Paste!$H15060)-N(GL_Paste!$G15060))</f>
        <v/>
      </c>
      <c r="B15063" s="43">
        <f>IF(GL_Paste!$B15060="","",DATE(YEAR(GL_Paste!$E15060),MONTH(GL_Paste!$E15060),1))</f>
        <v/>
      </c>
      <c r="C15063">
        <f>IF(GL_Paste!$B15060="","",IF(TRIM(GL_Paste!$M15060)&lt;&gt;"",TRIM(GL_Paste!$M15060),IFERROR(MID(GL_Paste!$I15060,FIND("[",GL_Paste!$I15060)+1,FIND("]",GL_Paste!$I15060)-FIND("[",GL_Paste!$I15060)-1),"")))</f>
        <v/>
      </c>
      <c r="D15063">
        <f>IF(GL_Paste!$B15060="","",IFERROR(INDEX(DeptName,MATCH($C15063,DeptTag,0)),"UNALLOCATED"))</f>
        <v/>
      </c>
      <c r="E15063">
        <f>IF(GL_Paste!$B15060="","",IFERROR(INDEX(AcctCat,MATCH(GL_Paste!$B15060&amp;"",AcctCode,0)),"UNKNOWN"))</f>
        <v/>
      </c>
      <c r="F15063">
        <f>IF(GL_Paste!$B15060="","",IFERROR(INDEX(AcctSub,MATCH(GL_Paste!$B15060&amp;"",AcctCode,0)),"UNKNOWN"))</f>
        <v/>
      </c>
    </row>
    <row r="15064">
      <c r="A15064" s="40">
        <f>IF(GL_Paste!$B15061="","",N(GL_Paste!$H15061)-N(GL_Paste!$G15061))</f>
        <v/>
      </c>
      <c r="B15064" s="43">
        <f>IF(GL_Paste!$B15061="","",DATE(YEAR(GL_Paste!$E15061),MONTH(GL_Paste!$E15061),1))</f>
        <v/>
      </c>
      <c r="C15064">
        <f>IF(GL_Paste!$B15061="","",IF(TRIM(GL_Paste!$M15061)&lt;&gt;"",TRIM(GL_Paste!$M15061),IFERROR(MID(GL_Paste!$I15061,FIND("[",GL_Paste!$I15061)+1,FIND("]",GL_Paste!$I15061)-FIND("[",GL_Paste!$I15061)-1),"")))</f>
        <v/>
      </c>
      <c r="D15064">
        <f>IF(GL_Paste!$B15061="","",IFERROR(INDEX(DeptName,MATCH($C15064,DeptTag,0)),"UNALLOCATED"))</f>
        <v/>
      </c>
      <c r="E15064">
        <f>IF(GL_Paste!$B15061="","",IFERROR(INDEX(AcctCat,MATCH(GL_Paste!$B15061&amp;"",AcctCode,0)),"UNKNOWN"))</f>
        <v/>
      </c>
      <c r="F15064">
        <f>IF(GL_Paste!$B15061="","",IFERROR(INDEX(AcctSub,MATCH(GL_Paste!$B15061&amp;"",AcctCode,0)),"UNKNOWN"))</f>
        <v/>
      </c>
    </row>
    <row r="15065">
      <c r="A15065" s="40">
        <f>IF(GL_Paste!$B15062="","",N(GL_Paste!$H15062)-N(GL_Paste!$G15062))</f>
        <v/>
      </c>
      <c r="B15065" s="43">
        <f>IF(GL_Paste!$B15062="","",DATE(YEAR(GL_Paste!$E15062),MONTH(GL_Paste!$E15062),1))</f>
        <v/>
      </c>
      <c r="C15065">
        <f>IF(GL_Paste!$B15062="","",IF(TRIM(GL_Paste!$M15062)&lt;&gt;"",TRIM(GL_Paste!$M15062),IFERROR(MID(GL_Paste!$I15062,FIND("[",GL_Paste!$I15062)+1,FIND("]",GL_Paste!$I15062)-FIND("[",GL_Paste!$I15062)-1),"")))</f>
        <v/>
      </c>
      <c r="D15065">
        <f>IF(GL_Paste!$B15062="","",IFERROR(INDEX(DeptName,MATCH($C15065,DeptTag,0)),"UNALLOCATED"))</f>
        <v/>
      </c>
      <c r="E15065">
        <f>IF(GL_Paste!$B15062="","",IFERROR(INDEX(AcctCat,MATCH(GL_Paste!$B15062&amp;"",AcctCode,0)),"UNKNOWN"))</f>
        <v/>
      </c>
      <c r="F15065">
        <f>IF(GL_Paste!$B15062="","",IFERROR(INDEX(AcctSub,MATCH(GL_Paste!$B15062&amp;"",AcctCode,0)),"UNKNOWN"))</f>
        <v/>
      </c>
    </row>
    <row r="15066">
      <c r="A15066" s="40">
        <f>IF(GL_Paste!$B15063="","",N(GL_Paste!$H15063)-N(GL_Paste!$G15063))</f>
        <v/>
      </c>
      <c r="B15066" s="43">
        <f>IF(GL_Paste!$B15063="","",DATE(YEAR(GL_Paste!$E15063),MONTH(GL_Paste!$E15063),1))</f>
        <v/>
      </c>
      <c r="C15066">
        <f>IF(GL_Paste!$B15063="","",IF(TRIM(GL_Paste!$M15063)&lt;&gt;"",TRIM(GL_Paste!$M15063),IFERROR(MID(GL_Paste!$I15063,FIND("[",GL_Paste!$I15063)+1,FIND("]",GL_Paste!$I15063)-FIND("[",GL_Paste!$I15063)-1),"")))</f>
        <v/>
      </c>
      <c r="D15066">
        <f>IF(GL_Paste!$B15063="","",IFERROR(INDEX(DeptName,MATCH($C15066,DeptTag,0)),"UNALLOCATED"))</f>
        <v/>
      </c>
      <c r="E15066">
        <f>IF(GL_Paste!$B15063="","",IFERROR(INDEX(AcctCat,MATCH(GL_Paste!$B15063&amp;"",AcctCode,0)),"UNKNOWN"))</f>
        <v/>
      </c>
      <c r="F15066">
        <f>IF(GL_Paste!$B15063="","",IFERROR(INDEX(AcctSub,MATCH(GL_Paste!$B15063&amp;"",AcctCode,0)),"UNKNOWN"))</f>
        <v/>
      </c>
    </row>
    <row r="15067">
      <c r="A15067" s="40">
        <f>IF(GL_Paste!$B15064="","",N(GL_Paste!$H15064)-N(GL_Paste!$G15064))</f>
        <v/>
      </c>
      <c r="B15067" s="43">
        <f>IF(GL_Paste!$B15064="","",DATE(YEAR(GL_Paste!$E15064),MONTH(GL_Paste!$E15064),1))</f>
        <v/>
      </c>
      <c r="C15067">
        <f>IF(GL_Paste!$B15064="","",IF(TRIM(GL_Paste!$M15064)&lt;&gt;"",TRIM(GL_Paste!$M15064),IFERROR(MID(GL_Paste!$I15064,FIND("[",GL_Paste!$I15064)+1,FIND("]",GL_Paste!$I15064)-FIND("[",GL_Paste!$I15064)-1),"")))</f>
        <v/>
      </c>
      <c r="D15067">
        <f>IF(GL_Paste!$B15064="","",IFERROR(INDEX(DeptName,MATCH($C15067,DeptTag,0)),"UNALLOCATED"))</f>
        <v/>
      </c>
      <c r="E15067">
        <f>IF(GL_Paste!$B15064="","",IFERROR(INDEX(AcctCat,MATCH(GL_Paste!$B15064&amp;"",AcctCode,0)),"UNKNOWN"))</f>
        <v/>
      </c>
      <c r="F15067">
        <f>IF(GL_Paste!$B15064="","",IFERROR(INDEX(AcctSub,MATCH(GL_Paste!$B15064&amp;"",AcctCode,0)),"UNKNOWN"))</f>
        <v/>
      </c>
    </row>
    <row r="15068">
      <c r="A15068" s="40">
        <f>IF(GL_Paste!$B15065="","",N(GL_Paste!$H15065)-N(GL_Paste!$G15065))</f>
        <v/>
      </c>
      <c r="B15068" s="43">
        <f>IF(GL_Paste!$B15065="","",DATE(YEAR(GL_Paste!$E15065),MONTH(GL_Paste!$E15065),1))</f>
        <v/>
      </c>
      <c r="C15068">
        <f>IF(GL_Paste!$B15065="","",IF(TRIM(GL_Paste!$M15065)&lt;&gt;"",TRIM(GL_Paste!$M15065),IFERROR(MID(GL_Paste!$I15065,FIND("[",GL_Paste!$I15065)+1,FIND("]",GL_Paste!$I15065)-FIND("[",GL_Paste!$I15065)-1),"")))</f>
        <v/>
      </c>
      <c r="D15068">
        <f>IF(GL_Paste!$B15065="","",IFERROR(INDEX(DeptName,MATCH($C15068,DeptTag,0)),"UNALLOCATED"))</f>
        <v/>
      </c>
      <c r="E15068">
        <f>IF(GL_Paste!$B15065="","",IFERROR(INDEX(AcctCat,MATCH(GL_Paste!$B15065&amp;"",AcctCode,0)),"UNKNOWN"))</f>
        <v/>
      </c>
      <c r="F15068">
        <f>IF(GL_Paste!$B15065="","",IFERROR(INDEX(AcctSub,MATCH(GL_Paste!$B15065&amp;"",AcctCode,0)),"UNKNOWN"))</f>
        <v/>
      </c>
    </row>
    <row r="15069">
      <c r="A15069" s="40">
        <f>IF(GL_Paste!$B15066="","",N(GL_Paste!$H15066)-N(GL_Paste!$G15066))</f>
        <v/>
      </c>
      <c r="B15069" s="43">
        <f>IF(GL_Paste!$B15066="","",DATE(YEAR(GL_Paste!$E15066),MONTH(GL_Paste!$E15066),1))</f>
        <v/>
      </c>
      <c r="C15069">
        <f>IF(GL_Paste!$B15066="","",IF(TRIM(GL_Paste!$M15066)&lt;&gt;"",TRIM(GL_Paste!$M15066),IFERROR(MID(GL_Paste!$I15066,FIND("[",GL_Paste!$I15066)+1,FIND("]",GL_Paste!$I15066)-FIND("[",GL_Paste!$I15066)-1),"")))</f>
        <v/>
      </c>
      <c r="D15069">
        <f>IF(GL_Paste!$B15066="","",IFERROR(INDEX(DeptName,MATCH($C15069,DeptTag,0)),"UNALLOCATED"))</f>
        <v/>
      </c>
      <c r="E15069">
        <f>IF(GL_Paste!$B15066="","",IFERROR(INDEX(AcctCat,MATCH(GL_Paste!$B15066&amp;"",AcctCode,0)),"UNKNOWN"))</f>
        <v/>
      </c>
      <c r="F15069">
        <f>IF(GL_Paste!$B15066="","",IFERROR(INDEX(AcctSub,MATCH(GL_Paste!$B15066&amp;"",AcctCode,0)),"UNKNOWN"))</f>
        <v/>
      </c>
    </row>
    <row r="15070">
      <c r="A15070" s="40">
        <f>IF(GL_Paste!$B15067="","",N(GL_Paste!$H15067)-N(GL_Paste!$G15067))</f>
        <v/>
      </c>
      <c r="B15070" s="43">
        <f>IF(GL_Paste!$B15067="","",DATE(YEAR(GL_Paste!$E15067),MONTH(GL_Paste!$E15067),1))</f>
        <v/>
      </c>
      <c r="C15070">
        <f>IF(GL_Paste!$B15067="","",IF(TRIM(GL_Paste!$M15067)&lt;&gt;"",TRIM(GL_Paste!$M15067),IFERROR(MID(GL_Paste!$I15067,FIND("[",GL_Paste!$I15067)+1,FIND("]",GL_Paste!$I15067)-FIND("[",GL_Paste!$I15067)-1),"")))</f>
        <v/>
      </c>
      <c r="D15070">
        <f>IF(GL_Paste!$B15067="","",IFERROR(INDEX(DeptName,MATCH($C15070,DeptTag,0)),"UNALLOCATED"))</f>
        <v/>
      </c>
      <c r="E15070">
        <f>IF(GL_Paste!$B15067="","",IFERROR(INDEX(AcctCat,MATCH(GL_Paste!$B15067&amp;"",AcctCode,0)),"UNKNOWN"))</f>
        <v/>
      </c>
      <c r="F15070">
        <f>IF(GL_Paste!$B15067="","",IFERROR(INDEX(AcctSub,MATCH(GL_Paste!$B15067&amp;"",AcctCode,0)),"UNKNOWN"))</f>
        <v/>
      </c>
    </row>
    <row r="15071">
      <c r="A15071" s="40">
        <f>IF(GL_Paste!$B15068="","",N(GL_Paste!$H15068)-N(GL_Paste!$G15068))</f>
        <v/>
      </c>
      <c r="B15071" s="43">
        <f>IF(GL_Paste!$B15068="","",DATE(YEAR(GL_Paste!$E15068),MONTH(GL_Paste!$E15068),1))</f>
        <v/>
      </c>
      <c r="C15071">
        <f>IF(GL_Paste!$B15068="","",IF(TRIM(GL_Paste!$M15068)&lt;&gt;"",TRIM(GL_Paste!$M15068),IFERROR(MID(GL_Paste!$I15068,FIND("[",GL_Paste!$I15068)+1,FIND("]",GL_Paste!$I15068)-FIND("[",GL_Paste!$I15068)-1),"")))</f>
        <v/>
      </c>
      <c r="D15071">
        <f>IF(GL_Paste!$B15068="","",IFERROR(INDEX(DeptName,MATCH($C15071,DeptTag,0)),"UNALLOCATED"))</f>
        <v/>
      </c>
      <c r="E15071">
        <f>IF(GL_Paste!$B15068="","",IFERROR(INDEX(AcctCat,MATCH(GL_Paste!$B15068&amp;"",AcctCode,0)),"UNKNOWN"))</f>
        <v/>
      </c>
      <c r="F15071">
        <f>IF(GL_Paste!$B15068="","",IFERROR(INDEX(AcctSub,MATCH(GL_Paste!$B15068&amp;"",AcctCode,0)),"UNKNOWN"))</f>
        <v/>
      </c>
    </row>
    <row r="15072">
      <c r="A15072" s="40">
        <f>IF(GL_Paste!$B15069="","",N(GL_Paste!$H15069)-N(GL_Paste!$G15069))</f>
        <v/>
      </c>
      <c r="B15072" s="43">
        <f>IF(GL_Paste!$B15069="","",DATE(YEAR(GL_Paste!$E15069),MONTH(GL_Paste!$E15069),1))</f>
        <v/>
      </c>
      <c r="C15072">
        <f>IF(GL_Paste!$B15069="","",IF(TRIM(GL_Paste!$M15069)&lt;&gt;"",TRIM(GL_Paste!$M15069),IFERROR(MID(GL_Paste!$I15069,FIND("[",GL_Paste!$I15069)+1,FIND("]",GL_Paste!$I15069)-FIND("[",GL_Paste!$I15069)-1),"")))</f>
        <v/>
      </c>
      <c r="D15072">
        <f>IF(GL_Paste!$B15069="","",IFERROR(INDEX(DeptName,MATCH($C15072,DeptTag,0)),"UNALLOCATED"))</f>
        <v/>
      </c>
      <c r="E15072">
        <f>IF(GL_Paste!$B15069="","",IFERROR(INDEX(AcctCat,MATCH(GL_Paste!$B15069&amp;"",AcctCode,0)),"UNKNOWN"))</f>
        <v/>
      </c>
      <c r="F15072">
        <f>IF(GL_Paste!$B15069="","",IFERROR(INDEX(AcctSub,MATCH(GL_Paste!$B15069&amp;"",AcctCode,0)),"UNKNOWN"))</f>
        <v/>
      </c>
    </row>
    <row r="15073">
      <c r="A15073" s="40">
        <f>IF(GL_Paste!$B15070="","",N(GL_Paste!$H15070)-N(GL_Paste!$G15070))</f>
        <v/>
      </c>
      <c r="B15073" s="43">
        <f>IF(GL_Paste!$B15070="","",DATE(YEAR(GL_Paste!$E15070),MONTH(GL_Paste!$E15070),1))</f>
        <v/>
      </c>
      <c r="C15073">
        <f>IF(GL_Paste!$B15070="","",IF(TRIM(GL_Paste!$M15070)&lt;&gt;"",TRIM(GL_Paste!$M15070),IFERROR(MID(GL_Paste!$I15070,FIND("[",GL_Paste!$I15070)+1,FIND("]",GL_Paste!$I15070)-FIND("[",GL_Paste!$I15070)-1),"")))</f>
        <v/>
      </c>
      <c r="D15073">
        <f>IF(GL_Paste!$B15070="","",IFERROR(INDEX(DeptName,MATCH($C15073,DeptTag,0)),"UNALLOCATED"))</f>
        <v/>
      </c>
      <c r="E15073">
        <f>IF(GL_Paste!$B15070="","",IFERROR(INDEX(AcctCat,MATCH(GL_Paste!$B15070&amp;"",AcctCode,0)),"UNKNOWN"))</f>
        <v/>
      </c>
      <c r="F15073">
        <f>IF(GL_Paste!$B15070="","",IFERROR(INDEX(AcctSub,MATCH(GL_Paste!$B15070&amp;"",AcctCode,0)),"UNKNOWN"))</f>
        <v/>
      </c>
    </row>
    <row r="15074">
      <c r="A15074" s="40">
        <f>IF(GL_Paste!$B15071="","",N(GL_Paste!$H15071)-N(GL_Paste!$G15071))</f>
        <v/>
      </c>
      <c r="B15074" s="43">
        <f>IF(GL_Paste!$B15071="","",DATE(YEAR(GL_Paste!$E15071),MONTH(GL_Paste!$E15071),1))</f>
        <v/>
      </c>
      <c r="C15074">
        <f>IF(GL_Paste!$B15071="","",IF(TRIM(GL_Paste!$M15071)&lt;&gt;"",TRIM(GL_Paste!$M15071),IFERROR(MID(GL_Paste!$I15071,FIND("[",GL_Paste!$I15071)+1,FIND("]",GL_Paste!$I15071)-FIND("[",GL_Paste!$I15071)-1),"")))</f>
        <v/>
      </c>
      <c r="D15074">
        <f>IF(GL_Paste!$B15071="","",IFERROR(INDEX(DeptName,MATCH($C15074,DeptTag,0)),"UNALLOCATED"))</f>
        <v/>
      </c>
      <c r="E15074">
        <f>IF(GL_Paste!$B15071="","",IFERROR(INDEX(AcctCat,MATCH(GL_Paste!$B15071&amp;"",AcctCode,0)),"UNKNOWN"))</f>
        <v/>
      </c>
      <c r="F15074">
        <f>IF(GL_Paste!$B15071="","",IFERROR(INDEX(AcctSub,MATCH(GL_Paste!$B15071&amp;"",AcctCode,0)),"UNKNOWN"))</f>
        <v/>
      </c>
    </row>
    <row r="15075">
      <c r="A15075" s="40">
        <f>IF(GL_Paste!$B15072="","",N(GL_Paste!$H15072)-N(GL_Paste!$G15072))</f>
        <v/>
      </c>
      <c r="B15075" s="43">
        <f>IF(GL_Paste!$B15072="","",DATE(YEAR(GL_Paste!$E15072),MONTH(GL_Paste!$E15072),1))</f>
        <v/>
      </c>
      <c r="C15075">
        <f>IF(GL_Paste!$B15072="","",IF(TRIM(GL_Paste!$M15072)&lt;&gt;"",TRIM(GL_Paste!$M15072),IFERROR(MID(GL_Paste!$I15072,FIND("[",GL_Paste!$I15072)+1,FIND("]",GL_Paste!$I15072)-FIND("[",GL_Paste!$I15072)-1),"")))</f>
        <v/>
      </c>
      <c r="D15075">
        <f>IF(GL_Paste!$B15072="","",IFERROR(INDEX(DeptName,MATCH($C15075,DeptTag,0)),"UNALLOCATED"))</f>
        <v/>
      </c>
      <c r="E15075">
        <f>IF(GL_Paste!$B15072="","",IFERROR(INDEX(AcctCat,MATCH(GL_Paste!$B15072&amp;"",AcctCode,0)),"UNKNOWN"))</f>
        <v/>
      </c>
      <c r="F15075">
        <f>IF(GL_Paste!$B15072="","",IFERROR(INDEX(AcctSub,MATCH(GL_Paste!$B15072&amp;"",AcctCode,0)),"UNKNOWN"))</f>
        <v/>
      </c>
    </row>
    <row r="15076">
      <c r="A15076" s="40">
        <f>IF(GL_Paste!$B15073="","",N(GL_Paste!$H15073)-N(GL_Paste!$G15073))</f>
        <v/>
      </c>
      <c r="B15076" s="43">
        <f>IF(GL_Paste!$B15073="","",DATE(YEAR(GL_Paste!$E15073),MONTH(GL_Paste!$E15073),1))</f>
        <v/>
      </c>
      <c r="C15076">
        <f>IF(GL_Paste!$B15073="","",IF(TRIM(GL_Paste!$M15073)&lt;&gt;"",TRIM(GL_Paste!$M15073),IFERROR(MID(GL_Paste!$I15073,FIND("[",GL_Paste!$I15073)+1,FIND("]",GL_Paste!$I15073)-FIND("[",GL_Paste!$I15073)-1),"")))</f>
        <v/>
      </c>
      <c r="D15076">
        <f>IF(GL_Paste!$B15073="","",IFERROR(INDEX(DeptName,MATCH($C15076,DeptTag,0)),"UNALLOCATED"))</f>
        <v/>
      </c>
      <c r="E15076">
        <f>IF(GL_Paste!$B15073="","",IFERROR(INDEX(AcctCat,MATCH(GL_Paste!$B15073&amp;"",AcctCode,0)),"UNKNOWN"))</f>
        <v/>
      </c>
      <c r="F15076">
        <f>IF(GL_Paste!$B15073="","",IFERROR(INDEX(AcctSub,MATCH(GL_Paste!$B15073&amp;"",AcctCode,0)),"UNKNOWN"))</f>
        <v/>
      </c>
    </row>
    <row r="15077">
      <c r="A15077" s="40">
        <f>IF(GL_Paste!$B15074="","",N(GL_Paste!$H15074)-N(GL_Paste!$G15074))</f>
        <v/>
      </c>
      <c r="B15077" s="43">
        <f>IF(GL_Paste!$B15074="","",DATE(YEAR(GL_Paste!$E15074),MONTH(GL_Paste!$E15074),1))</f>
        <v/>
      </c>
      <c r="C15077">
        <f>IF(GL_Paste!$B15074="","",IF(TRIM(GL_Paste!$M15074)&lt;&gt;"",TRIM(GL_Paste!$M15074),IFERROR(MID(GL_Paste!$I15074,FIND("[",GL_Paste!$I15074)+1,FIND("]",GL_Paste!$I15074)-FIND("[",GL_Paste!$I15074)-1),"")))</f>
        <v/>
      </c>
      <c r="D15077">
        <f>IF(GL_Paste!$B15074="","",IFERROR(INDEX(DeptName,MATCH($C15077,DeptTag,0)),"UNALLOCATED"))</f>
        <v/>
      </c>
      <c r="E15077">
        <f>IF(GL_Paste!$B15074="","",IFERROR(INDEX(AcctCat,MATCH(GL_Paste!$B15074&amp;"",AcctCode,0)),"UNKNOWN"))</f>
        <v/>
      </c>
      <c r="F15077">
        <f>IF(GL_Paste!$B15074="","",IFERROR(INDEX(AcctSub,MATCH(GL_Paste!$B15074&amp;"",AcctCode,0)),"UNKNOWN"))</f>
        <v/>
      </c>
    </row>
    <row r="15078">
      <c r="A15078" s="40">
        <f>IF(GL_Paste!$B15075="","",N(GL_Paste!$H15075)-N(GL_Paste!$G15075))</f>
        <v/>
      </c>
      <c r="B15078" s="43">
        <f>IF(GL_Paste!$B15075="","",DATE(YEAR(GL_Paste!$E15075),MONTH(GL_Paste!$E15075),1))</f>
        <v/>
      </c>
      <c r="C15078">
        <f>IF(GL_Paste!$B15075="","",IF(TRIM(GL_Paste!$M15075)&lt;&gt;"",TRIM(GL_Paste!$M15075),IFERROR(MID(GL_Paste!$I15075,FIND("[",GL_Paste!$I15075)+1,FIND("]",GL_Paste!$I15075)-FIND("[",GL_Paste!$I15075)-1),"")))</f>
        <v/>
      </c>
      <c r="D15078">
        <f>IF(GL_Paste!$B15075="","",IFERROR(INDEX(DeptName,MATCH($C15078,DeptTag,0)),"UNALLOCATED"))</f>
        <v/>
      </c>
      <c r="E15078">
        <f>IF(GL_Paste!$B15075="","",IFERROR(INDEX(AcctCat,MATCH(GL_Paste!$B15075&amp;"",AcctCode,0)),"UNKNOWN"))</f>
        <v/>
      </c>
      <c r="F15078">
        <f>IF(GL_Paste!$B15075="","",IFERROR(INDEX(AcctSub,MATCH(GL_Paste!$B15075&amp;"",AcctCode,0)),"UNKNOWN"))</f>
        <v/>
      </c>
    </row>
    <row r="15079">
      <c r="A15079" s="40">
        <f>IF(GL_Paste!$B15076="","",N(GL_Paste!$H15076)-N(GL_Paste!$G15076))</f>
        <v/>
      </c>
      <c r="B15079" s="43">
        <f>IF(GL_Paste!$B15076="","",DATE(YEAR(GL_Paste!$E15076),MONTH(GL_Paste!$E15076),1))</f>
        <v/>
      </c>
      <c r="C15079">
        <f>IF(GL_Paste!$B15076="","",IF(TRIM(GL_Paste!$M15076)&lt;&gt;"",TRIM(GL_Paste!$M15076),IFERROR(MID(GL_Paste!$I15076,FIND("[",GL_Paste!$I15076)+1,FIND("]",GL_Paste!$I15076)-FIND("[",GL_Paste!$I15076)-1),"")))</f>
        <v/>
      </c>
      <c r="D15079">
        <f>IF(GL_Paste!$B15076="","",IFERROR(INDEX(DeptName,MATCH($C15079,DeptTag,0)),"UNALLOCATED"))</f>
        <v/>
      </c>
      <c r="E15079">
        <f>IF(GL_Paste!$B15076="","",IFERROR(INDEX(AcctCat,MATCH(GL_Paste!$B15076&amp;"",AcctCode,0)),"UNKNOWN"))</f>
        <v/>
      </c>
      <c r="F15079">
        <f>IF(GL_Paste!$B15076="","",IFERROR(INDEX(AcctSub,MATCH(GL_Paste!$B15076&amp;"",AcctCode,0)),"UNKNOWN"))</f>
        <v/>
      </c>
    </row>
    <row r="15080">
      <c r="A15080" s="40">
        <f>IF(GL_Paste!$B15077="","",N(GL_Paste!$H15077)-N(GL_Paste!$G15077))</f>
        <v/>
      </c>
      <c r="B15080" s="43">
        <f>IF(GL_Paste!$B15077="","",DATE(YEAR(GL_Paste!$E15077),MONTH(GL_Paste!$E15077),1))</f>
        <v/>
      </c>
      <c r="C15080">
        <f>IF(GL_Paste!$B15077="","",IF(TRIM(GL_Paste!$M15077)&lt;&gt;"",TRIM(GL_Paste!$M15077),IFERROR(MID(GL_Paste!$I15077,FIND("[",GL_Paste!$I15077)+1,FIND("]",GL_Paste!$I15077)-FIND("[",GL_Paste!$I15077)-1),"")))</f>
        <v/>
      </c>
      <c r="D15080">
        <f>IF(GL_Paste!$B15077="","",IFERROR(INDEX(DeptName,MATCH($C15080,DeptTag,0)),"UNALLOCATED"))</f>
        <v/>
      </c>
      <c r="E15080">
        <f>IF(GL_Paste!$B15077="","",IFERROR(INDEX(AcctCat,MATCH(GL_Paste!$B15077&amp;"",AcctCode,0)),"UNKNOWN"))</f>
        <v/>
      </c>
      <c r="F15080">
        <f>IF(GL_Paste!$B15077="","",IFERROR(INDEX(AcctSub,MATCH(GL_Paste!$B15077&amp;"",AcctCode,0)),"UNKNOWN"))</f>
        <v/>
      </c>
    </row>
    <row r="15081">
      <c r="A15081" s="40">
        <f>IF(GL_Paste!$B15078="","",N(GL_Paste!$H15078)-N(GL_Paste!$G15078))</f>
        <v/>
      </c>
      <c r="B15081" s="43">
        <f>IF(GL_Paste!$B15078="","",DATE(YEAR(GL_Paste!$E15078),MONTH(GL_Paste!$E15078),1))</f>
        <v/>
      </c>
      <c r="C15081">
        <f>IF(GL_Paste!$B15078="","",IF(TRIM(GL_Paste!$M15078)&lt;&gt;"",TRIM(GL_Paste!$M15078),IFERROR(MID(GL_Paste!$I15078,FIND("[",GL_Paste!$I15078)+1,FIND("]",GL_Paste!$I15078)-FIND("[",GL_Paste!$I15078)-1),"")))</f>
        <v/>
      </c>
      <c r="D15081">
        <f>IF(GL_Paste!$B15078="","",IFERROR(INDEX(DeptName,MATCH($C15081,DeptTag,0)),"UNALLOCATED"))</f>
        <v/>
      </c>
      <c r="E15081">
        <f>IF(GL_Paste!$B15078="","",IFERROR(INDEX(AcctCat,MATCH(GL_Paste!$B15078&amp;"",AcctCode,0)),"UNKNOWN"))</f>
        <v/>
      </c>
      <c r="F15081">
        <f>IF(GL_Paste!$B15078="","",IFERROR(INDEX(AcctSub,MATCH(GL_Paste!$B15078&amp;"",AcctCode,0)),"UNKNOWN"))</f>
        <v/>
      </c>
    </row>
    <row r="15082">
      <c r="A15082" s="40">
        <f>IF(GL_Paste!$B15079="","",N(GL_Paste!$H15079)-N(GL_Paste!$G15079))</f>
        <v/>
      </c>
      <c r="B15082" s="43">
        <f>IF(GL_Paste!$B15079="","",DATE(YEAR(GL_Paste!$E15079),MONTH(GL_Paste!$E15079),1))</f>
        <v/>
      </c>
      <c r="C15082">
        <f>IF(GL_Paste!$B15079="","",IF(TRIM(GL_Paste!$M15079)&lt;&gt;"",TRIM(GL_Paste!$M15079),IFERROR(MID(GL_Paste!$I15079,FIND("[",GL_Paste!$I15079)+1,FIND("]",GL_Paste!$I15079)-FIND("[",GL_Paste!$I15079)-1),"")))</f>
        <v/>
      </c>
      <c r="D15082">
        <f>IF(GL_Paste!$B15079="","",IFERROR(INDEX(DeptName,MATCH($C15082,DeptTag,0)),"UNALLOCATED"))</f>
        <v/>
      </c>
      <c r="E15082">
        <f>IF(GL_Paste!$B15079="","",IFERROR(INDEX(AcctCat,MATCH(GL_Paste!$B15079&amp;"",AcctCode,0)),"UNKNOWN"))</f>
        <v/>
      </c>
      <c r="F15082">
        <f>IF(GL_Paste!$B15079="","",IFERROR(INDEX(AcctSub,MATCH(GL_Paste!$B15079&amp;"",AcctCode,0)),"UNKNOWN"))</f>
        <v/>
      </c>
    </row>
    <row r="15083">
      <c r="A15083" s="40">
        <f>IF(GL_Paste!$B15080="","",N(GL_Paste!$H15080)-N(GL_Paste!$G15080))</f>
        <v/>
      </c>
      <c r="B15083" s="43">
        <f>IF(GL_Paste!$B15080="","",DATE(YEAR(GL_Paste!$E15080),MONTH(GL_Paste!$E15080),1))</f>
        <v/>
      </c>
      <c r="C15083">
        <f>IF(GL_Paste!$B15080="","",IF(TRIM(GL_Paste!$M15080)&lt;&gt;"",TRIM(GL_Paste!$M15080),IFERROR(MID(GL_Paste!$I15080,FIND("[",GL_Paste!$I15080)+1,FIND("]",GL_Paste!$I15080)-FIND("[",GL_Paste!$I15080)-1),"")))</f>
        <v/>
      </c>
      <c r="D15083">
        <f>IF(GL_Paste!$B15080="","",IFERROR(INDEX(DeptName,MATCH($C15083,DeptTag,0)),"UNALLOCATED"))</f>
        <v/>
      </c>
      <c r="E15083">
        <f>IF(GL_Paste!$B15080="","",IFERROR(INDEX(AcctCat,MATCH(GL_Paste!$B15080&amp;"",AcctCode,0)),"UNKNOWN"))</f>
        <v/>
      </c>
      <c r="F15083">
        <f>IF(GL_Paste!$B15080="","",IFERROR(INDEX(AcctSub,MATCH(GL_Paste!$B15080&amp;"",AcctCode,0)),"UNKNOWN"))</f>
        <v/>
      </c>
    </row>
    <row r="15084">
      <c r="A15084" s="40">
        <f>IF(GL_Paste!$B15081="","",N(GL_Paste!$H15081)-N(GL_Paste!$G15081))</f>
        <v/>
      </c>
      <c r="B15084" s="43">
        <f>IF(GL_Paste!$B15081="","",DATE(YEAR(GL_Paste!$E15081),MONTH(GL_Paste!$E15081),1))</f>
        <v/>
      </c>
      <c r="C15084">
        <f>IF(GL_Paste!$B15081="","",IF(TRIM(GL_Paste!$M15081)&lt;&gt;"",TRIM(GL_Paste!$M15081),IFERROR(MID(GL_Paste!$I15081,FIND("[",GL_Paste!$I15081)+1,FIND("]",GL_Paste!$I15081)-FIND("[",GL_Paste!$I15081)-1),"")))</f>
        <v/>
      </c>
      <c r="D15084">
        <f>IF(GL_Paste!$B15081="","",IFERROR(INDEX(DeptName,MATCH($C15084,DeptTag,0)),"UNALLOCATED"))</f>
        <v/>
      </c>
      <c r="E15084">
        <f>IF(GL_Paste!$B15081="","",IFERROR(INDEX(AcctCat,MATCH(GL_Paste!$B15081&amp;"",AcctCode,0)),"UNKNOWN"))</f>
        <v/>
      </c>
      <c r="F15084">
        <f>IF(GL_Paste!$B15081="","",IFERROR(INDEX(AcctSub,MATCH(GL_Paste!$B15081&amp;"",AcctCode,0)),"UNKNOWN"))</f>
        <v/>
      </c>
    </row>
    <row r="15085">
      <c r="A15085" s="40">
        <f>IF(GL_Paste!$B15082="","",N(GL_Paste!$H15082)-N(GL_Paste!$G15082))</f>
        <v/>
      </c>
      <c r="B15085" s="43">
        <f>IF(GL_Paste!$B15082="","",DATE(YEAR(GL_Paste!$E15082),MONTH(GL_Paste!$E15082),1))</f>
        <v/>
      </c>
      <c r="C15085">
        <f>IF(GL_Paste!$B15082="","",IF(TRIM(GL_Paste!$M15082)&lt;&gt;"",TRIM(GL_Paste!$M15082),IFERROR(MID(GL_Paste!$I15082,FIND("[",GL_Paste!$I15082)+1,FIND("]",GL_Paste!$I15082)-FIND("[",GL_Paste!$I15082)-1),"")))</f>
        <v/>
      </c>
      <c r="D15085">
        <f>IF(GL_Paste!$B15082="","",IFERROR(INDEX(DeptName,MATCH($C15085,DeptTag,0)),"UNALLOCATED"))</f>
        <v/>
      </c>
      <c r="E15085">
        <f>IF(GL_Paste!$B15082="","",IFERROR(INDEX(AcctCat,MATCH(GL_Paste!$B15082&amp;"",AcctCode,0)),"UNKNOWN"))</f>
        <v/>
      </c>
      <c r="F15085">
        <f>IF(GL_Paste!$B15082="","",IFERROR(INDEX(AcctSub,MATCH(GL_Paste!$B15082&amp;"",AcctCode,0)),"UNKNOWN"))</f>
        <v/>
      </c>
    </row>
    <row r="15086">
      <c r="A15086" s="40">
        <f>IF(GL_Paste!$B15083="","",N(GL_Paste!$H15083)-N(GL_Paste!$G15083))</f>
        <v/>
      </c>
      <c r="B15086" s="43">
        <f>IF(GL_Paste!$B15083="","",DATE(YEAR(GL_Paste!$E15083),MONTH(GL_Paste!$E15083),1))</f>
        <v/>
      </c>
      <c r="C15086">
        <f>IF(GL_Paste!$B15083="","",IF(TRIM(GL_Paste!$M15083)&lt;&gt;"",TRIM(GL_Paste!$M15083),IFERROR(MID(GL_Paste!$I15083,FIND("[",GL_Paste!$I15083)+1,FIND("]",GL_Paste!$I15083)-FIND("[",GL_Paste!$I15083)-1),"")))</f>
        <v/>
      </c>
      <c r="D15086">
        <f>IF(GL_Paste!$B15083="","",IFERROR(INDEX(DeptName,MATCH($C15086,DeptTag,0)),"UNALLOCATED"))</f>
        <v/>
      </c>
      <c r="E15086">
        <f>IF(GL_Paste!$B15083="","",IFERROR(INDEX(AcctCat,MATCH(GL_Paste!$B15083&amp;"",AcctCode,0)),"UNKNOWN"))</f>
        <v/>
      </c>
      <c r="F15086">
        <f>IF(GL_Paste!$B15083="","",IFERROR(INDEX(AcctSub,MATCH(GL_Paste!$B15083&amp;"",AcctCode,0)),"UNKNOWN"))</f>
        <v/>
      </c>
    </row>
    <row r="15087">
      <c r="A15087" s="40">
        <f>IF(GL_Paste!$B15084="","",N(GL_Paste!$H15084)-N(GL_Paste!$G15084))</f>
        <v/>
      </c>
      <c r="B15087" s="43">
        <f>IF(GL_Paste!$B15084="","",DATE(YEAR(GL_Paste!$E15084),MONTH(GL_Paste!$E15084),1))</f>
        <v/>
      </c>
      <c r="C15087">
        <f>IF(GL_Paste!$B15084="","",IF(TRIM(GL_Paste!$M15084)&lt;&gt;"",TRIM(GL_Paste!$M15084),IFERROR(MID(GL_Paste!$I15084,FIND("[",GL_Paste!$I15084)+1,FIND("]",GL_Paste!$I15084)-FIND("[",GL_Paste!$I15084)-1),"")))</f>
        <v/>
      </c>
      <c r="D15087">
        <f>IF(GL_Paste!$B15084="","",IFERROR(INDEX(DeptName,MATCH($C15087,DeptTag,0)),"UNALLOCATED"))</f>
        <v/>
      </c>
      <c r="E15087">
        <f>IF(GL_Paste!$B15084="","",IFERROR(INDEX(AcctCat,MATCH(GL_Paste!$B15084&amp;"",AcctCode,0)),"UNKNOWN"))</f>
        <v/>
      </c>
      <c r="F15087">
        <f>IF(GL_Paste!$B15084="","",IFERROR(INDEX(AcctSub,MATCH(GL_Paste!$B15084&amp;"",AcctCode,0)),"UNKNOWN"))</f>
        <v/>
      </c>
    </row>
    <row r="15088">
      <c r="A15088" s="40">
        <f>IF(GL_Paste!$B15085="","",N(GL_Paste!$H15085)-N(GL_Paste!$G15085))</f>
        <v/>
      </c>
      <c r="B15088" s="43">
        <f>IF(GL_Paste!$B15085="","",DATE(YEAR(GL_Paste!$E15085),MONTH(GL_Paste!$E15085),1))</f>
        <v/>
      </c>
      <c r="C15088">
        <f>IF(GL_Paste!$B15085="","",IF(TRIM(GL_Paste!$M15085)&lt;&gt;"",TRIM(GL_Paste!$M15085),IFERROR(MID(GL_Paste!$I15085,FIND("[",GL_Paste!$I15085)+1,FIND("]",GL_Paste!$I15085)-FIND("[",GL_Paste!$I15085)-1),"")))</f>
        <v/>
      </c>
      <c r="D15088">
        <f>IF(GL_Paste!$B15085="","",IFERROR(INDEX(DeptName,MATCH($C15088,DeptTag,0)),"UNALLOCATED"))</f>
        <v/>
      </c>
      <c r="E15088">
        <f>IF(GL_Paste!$B15085="","",IFERROR(INDEX(AcctCat,MATCH(GL_Paste!$B15085&amp;"",AcctCode,0)),"UNKNOWN"))</f>
        <v/>
      </c>
      <c r="F15088">
        <f>IF(GL_Paste!$B15085="","",IFERROR(INDEX(AcctSub,MATCH(GL_Paste!$B15085&amp;"",AcctCode,0)),"UNKNOWN"))</f>
        <v/>
      </c>
    </row>
    <row r="15089">
      <c r="A15089" s="40">
        <f>IF(GL_Paste!$B15086="","",N(GL_Paste!$H15086)-N(GL_Paste!$G15086))</f>
        <v/>
      </c>
      <c r="B15089" s="43">
        <f>IF(GL_Paste!$B15086="","",DATE(YEAR(GL_Paste!$E15086),MONTH(GL_Paste!$E15086),1))</f>
        <v/>
      </c>
      <c r="C15089">
        <f>IF(GL_Paste!$B15086="","",IF(TRIM(GL_Paste!$M15086)&lt;&gt;"",TRIM(GL_Paste!$M15086),IFERROR(MID(GL_Paste!$I15086,FIND("[",GL_Paste!$I15086)+1,FIND("]",GL_Paste!$I15086)-FIND("[",GL_Paste!$I15086)-1),"")))</f>
        <v/>
      </c>
      <c r="D15089">
        <f>IF(GL_Paste!$B15086="","",IFERROR(INDEX(DeptName,MATCH($C15089,DeptTag,0)),"UNALLOCATED"))</f>
        <v/>
      </c>
      <c r="E15089">
        <f>IF(GL_Paste!$B15086="","",IFERROR(INDEX(AcctCat,MATCH(GL_Paste!$B15086&amp;"",AcctCode,0)),"UNKNOWN"))</f>
        <v/>
      </c>
      <c r="F15089">
        <f>IF(GL_Paste!$B15086="","",IFERROR(INDEX(AcctSub,MATCH(GL_Paste!$B15086&amp;"",AcctCode,0)),"UNKNOWN"))</f>
        <v/>
      </c>
    </row>
    <row r="15090">
      <c r="A15090" s="40">
        <f>IF(GL_Paste!$B15087="","",N(GL_Paste!$H15087)-N(GL_Paste!$G15087))</f>
        <v/>
      </c>
      <c r="B15090" s="43">
        <f>IF(GL_Paste!$B15087="","",DATE(YEAR(GL_Paste!$E15087),MONTH(GL_Paste!$E15087),1))</f>
        <v/>
      </c>
      <c r="C15090">
        <f>IF(GL_Paste!$B15087="","",IF(TRIM(GL_Paste!$M15087)&lt;&gt;"",TRIM(GL_Paste!$M15087),IFERROR(MID(GL_Paste!$I15087,FIND("[",GL_Paste!$I15087)+1,FIND("]",GL_Paste!$I15087)-FIND("[",GL_Paste!$I15087)-1),"")))</f>
        <v/>
      </c>
      <c r="D15090">
        <f>IF(GL_Paste!$B15087="","",IFERROR(INDEX(DeptName,MATCH($C15090,DeptTag,0)),"UNALLOCATED"))</f>
        <v/>
      </c>
      <c r="E15090">
        <f>IF(GL_Paste!$B15087="","",IFERROR(INDEX(AcctCat,MATCH(GL_Paste!$B15087&amp;"",AcctCode,0)),"UNKNOWN"))</f>
        <v/>
      </c>
      <c r="F15090">
        <f>IF(GL_Paste!$B15087="","",IFERROR(INDEX(AcctSub,MATCH(GL_Paste!$B15087&amp;"",AcctCode,0)),"UNKNOWN"))</f>
        <v/>
      </c>
    </row>
    <row r="15091">
      <c r="A15091" s="40">
        <f>IF(GL_Paste!$B15088="","",N(GL_Paste!$H15088)-N(GL_Paste!$G15088))</f>
        <v/>
      </c>
      <c r="B15091" s="43">
        <f>IF(GL_Paste!$B15088="","",DATE(YEAR(GL_Paste!$E15088),MONTH(GL_Paste!$E15088),1))</f>
        <v/>
      </c>
      <c r="C15091">
        <f>IF(GL_Paste!$B15088="","",IF(TRIM(GL_Paste!$M15088)&lt;&gt;"",TRIM(GL_Paste!$M15088),IFERROR(MID(GL_Paste!$I15088,FIND("[",GL_Paste!$I15088)+1,FIND("]",GL_Paste!$I15088)-FIND("[",GL_Paste!$I15088)-1),"")))</f>
        <v/>
      </c>
      <c r="D15091">
        <f>IF(GL_Paste!$B15088="","",IFERROR(INDEX(DeptName,MATCH($C15091,DeptTag,0)),"UNALLOCATED"))</f>
        <v/>
      </c>
      <c r="E15091">
        <f>IF(GL_Paste!$B15088="","",IFERROR(INDEX(AcctCat,MATCH(GL_Paste!$B15088&amp;"",AcctCode,0)),"UNKNOWN"))</f>
        <v/>
      </c>
      <c r="F15091">
        <f>IF(GL_Paste!$B15088="","",IFERROR(INDEX(AcctSub,MATCH(GL_Paste!$B15088&amp;"",AcctCode,0)),"UNKNOWN"))</f>
        <v/>
      </c>
    </row>
    <row r="15092">
      <c r="A15092" s="40">
        <f>IF(GL_Paste!$B15089="","",N(GL_Paste!$H15089)-N(GL_Paste!$G15089))</f>
        <v/>
      </c>
      <c r="B15092" s="43">
        <f>IF(GL_Paste!$B15089="","",DATE(YEAR(GL_Paste!$E15089),MONTH(GL_Paste!$E15089),1))</f>
        <v/>
      </c>
      <c r="C15092">
        <f>IF(GL_Paste!$B15089="","",IF(TRIM(GL_Paste!$M15089)&lt;&gt;"",TRIM(GL_Paste!$M15089),IFERROR(MID(GL_Paste!$I15089,FIND("[",GL_Paste!$I15089)+1,FIND("]",GL_Paste!$I15089)-FIND("[",GL_Paste!$I15089)-1),"")))</f>
        <v/>
      </c>
      <c r="D15092">
        <f>IF(GL_Paste!$B15089="","",IFERROR(INDEX(DeptName,MATCH($C15092,DeptTag,0)),"UNALLOCATED"))</f>
        <v/>
      </c>
      <c r="E15092">
        <f>IF(GL_Paste!$B15089="","",IFERROR(INDEX(AcctCat,MATCH(GL_Paste!$B15089&amp;"",AcctCode,0)),"UNKNOWN"))</f>
        <v/>
      </c>
      <c r="F15092">
        <f>IF(GL_Paste!$B15089="","",IFERROR(INDEX(AcctSub,MATCH(GL_Paste!$B15089&amp;"",AcctCode,0)),"UNKNOWN"))</f>
        <v/>
      </c>
    </row>
    <row r="15093">
      <c r="A15093" s="40">
        <f>IF(GL_Paste!$B15090="","",N(GL_Paste!$H15090)-N(GL_Paste!$G15090))</f>
        <v/>
      </c>
      <c r="B15093" s="43">
        <f>IF(GL_Paste!$B15090="","",DATE(YEAR(GL_Paste!$E15090),MONTH(GL_Paste!$E15090),1))</f>
        <v/>
      </c>
      <c r="C15093">
        <f>IF(GL_Paste!$B15090="","",IF(TRIM(GL_Paste!$M15090)&lt;&gt;"",TRIM(GL_Paste!$M15090),IFERROR(MID(GL_Paste!$I15090,FIND("[",GL_Paste!$I15090)+1,FIND("]",GL_Paste!$I15090)-FIND("[",GL_Paste!$I15090)-1),"")))</f>
        <v/>
      </c>
      <c r="D15093">
        <f>IF(GL_Paste!$B15090="","",IFERROR(INDEX(DeptName,MATCH($C15093,DeptTag,0)),"UNALLOCATED"))</f>
        <v/>
      </c>
      <c r="E15093">
        <f>IF(GL_Paste!$B15090="","",IFERROR(INDEX(AcctCat,MATCH(GL_Paste!$B15090&amp;"",AcctCode,0)),"UNKNOWN"))</f>
        <v/>
      </c>
      <c r="F15093">
        <f>IF(GL_Paste!$B15090="","",IFERROR(INDEX(AcctSub,MATCH(GL_Paste!$B15090&amp;"",AcctCode,0)),"UNKNOWN"))</f>
        <v/>
      </c>
    </row>
    <row r="15094">
      <c r="A15094" s="40">
        <f>IF(GL_Paste!$B15091="","",N(GL_Paste!$H15091)-N(GL_Paste!$G15091))</f>
        <v/>
      </c>
      <c r="B15094" s="43">
        <f>IF(GL_Paste!$B15091="","",DATE(YEAR(GL_Paste!$E15091),MONTH(GL_Paste!$E15091),1))</f>
        <v/>
      </c>
      <c r="C15094">
        <f>IF(GL_Paste!$B15091="","",IF(TRIM(GL_Paste!$M15091)&lt;&gt;"",TRIM(GL_Paste!$M15091),IFERROR(MID(GL_Paste!$I15091,FIND("[",GL_Paste!$I15091)+1,FIND("]",GL_Paste!$I15091)-FIND("[",GL_Paste!$I15091)-1),"")))</f>
        <v/>
      </c>
      <c r="D15094">
        <f>IF(GL_Paste!$B15091="","",IFERROR(INDEX(DeptName,MATCH($C15094,DeptTag,0)),"UNALLOCATED"))</f>
        <v/>
      </c>
      <c r="E15094">
        <f>IF(GL_Paste!$B15091="","",IFERROR(INDEX(AcctCat,MATCH(GL_Paste!$B15091&amp;"",AcctCode,0)),"UNKNOWN"))</f>
        <v/>
      </c>
      <c r="F15094">
        <f>IF(GL_Paste!$B15091="","",IFERROR(INDEX(AcctSub,MATCH(GL_Paste!$B15091&amp;"",AcctCode,0)),"UNKNOWN"))</f>
        <v/>
      </c>
    </row>
    <row r="15095">
      <c r="A15095" s="40">
        <f>IF(GL_Paste!$B15092="","",N(GL_Paste!$H15092)-N(GL_Paste!$G15092))</f>
        <v/>
      </c>
      <c r="B15095" s="43">
        <f>IF(GL_Paste!$B15092="","",DATE(YEAR(GL_Paste!$E15092),MONTH(GL_Paste!$E15092),1))</f>
        <v/>
      </c>
      <c r="C15095">
        <f>IF(GL_Paste!$B15092="","",IF(TRIM(GL_Paste!$M15092)&lt;&gt;"",TRIM(GL_Paste!$M15092),IFERROR(MID(GL_Paste!$I15092,FIND("[",GL_Paste!$I15092)+1,FIND("]",GL_Paste!$I15092)-FIND("[",GL_Paste!$I15092)-1),"")))</f>
        <v/>
      </c>
      <c r="D15095">
        <f>IF(GL_Paste!$B15092="","",IFERROR(INDEX(DeptName,MATCH($C15095,DeptTag,0)),"UNALLOCATED"))</f>
        <v/>
      </c>
      <c r="E15095">
        <f>IF(GL_Paste!$B15092="","",IFERROR(INDEX(AcctCat,MATCH(GL_Paste!$B15092&amp;"",AcctCode,0)),"UNKNOWN"))</f>
        <v/>
      </c>
      <c r="F15095">
        <f>IF(GL_Paste!$B15092="","",IFERROR(INDEX(AcctSub,MATCH(GL_Paste!$B15092&amp;"",AcctCode,0)),"UNKNOWN"))</f>
        <v/>
      </c>
    </row>
    <row r="15096">
      <c r="A15096" s="40">
        <f>IF(GL_Paste!$B15093="","",N(GL_Paste!$H15093)-N(GL_Paste!$G15093))</f>
        <v/>
      </c>
      <c r="B15096" s="43">
        <f>IF(GL_Paste!$B15093="","",DATE(YEAR(GL_Paste!$E15093),MONTH(GL_Paste!$E15093),1))</f>
        <v/>
      </c>
      <c r="C15096">
        <f>IF(GL_Paste!$B15093="","",IF(TRIM(GL_Paste!$M15093)&lt;&gt;"",TRIM(GL_Paste!$M15093),IFERROR(MID(GL_Paste!$I15093,FIND("[",GL_Paste!$I15093)+1,FIND("]",GL_Paste!$I15093)-FIND("[",GL_Paste!$I15093)-1),"")))</f>
        <v/>
      </c>
      <c r="D15096">
        <f>IF(GL_Paste!$B15093="","",IFERROR(INDEX(DeptName,MATCH($C15096,DeptTag,0)),"UNALLOCATED"))</f>
        <v/>
      </c>
      <c r="E15096">
        <f>IF(GL_Paste!$B15093="","",IFERROR(INDEX(AcctCat,MATCH(GL_Paste!$B15093&amp;"",AcctCode,0)),"UNKNOWN"))</f>
        <v/>
      </c>
      <c r="F15096">
        <f>IF(GL_Paste!$B15093="","",IFERROR(INDEX(AcctSub,MATCH(GL_Paste!$B15093&amp;"",AcctCode,0)),"UNKNOWN"))</f>
        <v/>
      </c>
    </row>
    <row r="15097">
      <c r="A15097" s="40">
        <f>IF(GL_Paste!$B15094="","",N(GL_Paste!$H15094)-N(GL_Paste!$G15094))</f>
        <v/>
      </c>
      <c r="B15097" s="43">
        <f>IF(GL_Paste!$B15094="","",DATE(YEAR(GL_Paste!$E15094),MONTH(GL_Paste!$E15094),1))</f>
        <v/>
      </c>
      <c r="C15097">
        <f>IF(GL_Paste!$B15094="","",IF(TRIM(GL_Paste!$M15094)&lt;&gt;"",TRIM(GL_Paste!$M15094),IFERROR(MID(GL_Paste!$I15094,FIND("[",GL_Paste!$I15094)+1,FIND("]",GL_Paste!$I15094)-FIND("[",GL_Paste!$I15094)-1),"")))</f>
        <v/>
      </c>
      <c r="D15097">
        <f>IF(GL_Paste!$B15094="","",IFERROR(INDEX(DeptName,MATCH($C15097,DeptTag,0)),"UNALLOCATED"))</f>
        <v/>
      </c>
      <c r="E15097">
        <f>IF(GL_Paste!$B15094="","",IFERROR(INDEX(AcctCat,MATCH(GL_Paste!$B15094&amp;"",AcctCode,0)),"UNKNOWN"))</f>
        <v/>
      </c>
      <c r="F15097">
        <f>IF(GL_Paste!$B15094="","",IFERROR(INDEX(AcctSub,MATCH(GL_Paste!$B15094&amp;"",AcctCode,0)),"UNKNOWN"))</f>
        <v/>
      </c>
    </row>
    <row r="15098">
      <c r="A15098" s="40">
        <f>IF(GL_Paste!$B15095="","",N(GL_Paste!$H15095)-N(GL_Paste!$G15095))</f>
        <v/>
      </c>
      <c r="B15098" s="43">
        <f>IF(GL_Paste!$B15095="","",DATE(YEAR(GL_Paste!$E15095),MONTH(GL_Paste!$E15095),1))</f>
        <v/>
      </c>
      <c r="C15098">
        <f>IF(GL_Paste!$B15095="","",IF(TRIM(GL_Paste!$M15095)&lt;&gt;"",TRIM(GL_Paste!$M15095),IFERROR(MID(GL_Paste!$I15095,FIND("[",GL_Paste!$I15095)+1,FIND("]",GL_Paste!$I15095)-FIND("[",GL_Paste!$I15095)-1),"")))</f>
        <v/>
      </c>
      <c r="D15098">
        <f>IF(GL_Paste!$B15095="","",IFERROR(INDEX(DeptName,MATCH($C15098,DeptTag,0)),"UNALLOCATED"))</f>
        <v/>
      </c>
      <c r="E15098">
        <f>IF(GL_Paste!$B15095="","",IFERROR(INDEX(AcctCat,MATCH(GL_Paste!$B15095&amp;"",AcctCode,0)),"UNKNOWN"))</f>
        <v/>
      </c>
      <c r="F15098">
        <f>IF(GL_Paste!$B15095="","",IFERROR(INDEX(AcctSub,MATCH(GL_Paste!$B15095&amp;"",AcctCode,0)),"UNKNOWN"))</f>
        <v/>
      </c>
    </row>
    <row r="15099">
      <c r="A15099" s="40">
        <f>IF(GL_Paste!$B15096="","",N(GL_Paste!$H15096)-N(GL_Paste!$G15096))</f>
        <v/>
      </c>
      <c r="B15099" s="43">
        <f>IF(GL_Paste!$B15096="","",DATE(YEAR(GL_Paste!$E15096),MONTH(GL_Paste!$E15096),1))</f>
        <v/>
      </c>
      <c r="C15099">
        <f>IF(GL_Paste!$B15096="","",IF(TRIM(GL_Paste!$M15096)&lt;&gt;"",TRIM(GL_Paste!$M15096),IFERROR(MID(GL_Paste!$I15096,FIND("[",GL_Paste!$I15096)+1,FIND("]",GL_Paste!$I15096)-FIND("[",GL_Paste!$I15096)-1),"")))</f>
        <v/>
      </c>
      <c r="D15099">
        <f>IF(GL_Paste!$B15096="","",IFERROR(INDEX(DeptName,MATCH($C15099,DeptTag,0)),"UNALLOCATED"))</f>
        <v/>
      </c>
      <c r="E15099">
        <f>IF(GL_Paste!$B15096="","",IFERROR(INDEX(AcctCat,MATCH(GL_Paste!$B15096&amp;"",AcctCode,0)),"UNKNOWN"))</f>
        <v/>
      </c>
      <c r="F15099">
        <f>IF(GL_Paste!$B15096="","",IFERROR(INDEX(AcctSub,MATCH(GL_Paste!$B15096&amp;"",AcctCode,0)),"UNKNOWN"))</f>
        <v/>
      </c>
    </row>
    <row r="15100">
      <c r="A15100" s="40">
        <f>IF(GL_Paste!$B15097="","",N(GL_Paste!$H15097)-N(GL_Paste!$G15097))</f>
        <v/>
      </c>
      <c r="B15100" s="43">
        <f>IF(GL_Paste!$B15097="","",DATE(YEAR(GL_Paste!$E15097),MONTH(GL_Paste!$E15097),1))</f>
        <v/>
      </c>
      <c r="C15100">
        <f>IF(GL_Paste!$B15097="","",IF(TRIM(GL_Paste!$M15097)&lt;&gt;"",TRIM(GL_Paste!$M15097),IFERROR(MID(GL_Paste!$I15097,FIND("[",GL_Paste!$I15097)+1,FIND("]",GL_Paste!$I15097)-FIND("[",GL_Paste!$I15097)-1),"")))</f>
        <v/>
      </c>
      <c r="D15100">
        <f>IF(GL_Paste!$B15097="","",IFERROR(INDEX(DeptName,MATCH($C15100,DeptTag,0)),"UNALLOCATED"))</f>
        <v/>
      </c>
      <c r="E15100">
        <f>IF(GL_Paste!$B15097="","",IFERROR(INDEX(AcctCat,MATCH(GL_Paste!$B15097&amp;"",AcctCode,0)),"UNKNOWN"))</f>
        <v/>
      </c>
      <c r="F15100">
        <f>IF(GL_Paste!$B15097="","",IFERROR(INDEX(AcctSub,MATCH(GL_Paste!$B15097&amp;"",AcctCode,0)),"UNKNOWN"))</f>
        <v/>
      </c>
    </row>
    <row r="15101">
      <c r="A15101" s="40">
        <f>IF(GL_Paste!$B15098="","",N(GL_Paste!$H15098)-N(GL_Paste!$G15098))</f>
        <v/>
      </c>
      <c r="B15101" s="43">
        <f>IF(GL_Paste!$B15098="","",DATE(YEAR(GL_Paste!$E15098),MONTH(GL_Paste!$E15098),1))</f>
        <v/>
      </c>
      <c r="C15101">
        <f>IF(GL_Paste!$B15098="","",IF(TRIM(GL_Paste!$M15098)&lt;&gt;"",TRIM(GL_Paste!$M15098),IFERROR(MID(GL_Paste!$I15098,FIND("[",GL_Paste!$I15098)+1,FIND("]",GL_Paste!$I15098)-FIND("[",GL_Paste!$I15098)-1),"")))</f>
        <v/>
      </c>
      <c r="D15101">
        <f>IF(GL_Paste!$B15098="","",IFERROR(INDEX(DeptName,MATCH($C15101,DeptTag,0)),"UNALLOCATED"))</f>
        <v/>
      </c>
      <c r="E15101">
        <f>IF(GL_Paste!$B15098="","",IFERROR(INDEX(AcctCat,MATCH(GL_Paste!$B15098&amp;"",AcctCode,0)),"UNKNOWN"))</f>
        <v/>
      </c>
      <c r="F15101">
        <f>IF(GL_Paste!$B15098="","",IFERROR(INDEX(AcctSub,MATCH(GL_Paste!$B15098&amp;"",AcctCode,0)),"UNKNOWN"))</f>
        <v/>
      </c>
    </row>
    <row r="15102">
      <c r="A15102" s="40">
        <f>IF(GL_Paste!$B15099="","",N(GL_Paste!$H15099)-N(GL_Paste!$G15099))</f>
        <v/>
      </c>
      <c r="B15102" s="43">
        <f>IF(GL_Paste!$B15099="","",DATE(YEAR(GL_Paste!$E15099),MONTH(GL_Paste!$E15099),1))</f>
        <v/>
      </c>
      <c r="C15102">
        <f>IF(GL_Paste!$B15099="","",IF(TRIM(GL_Paste!$M15099)&lt;&gt;"",TRIM(GL_Paste!$M15099),IFERROR(MID(GL_Paste!$I15099,FIND("[",GL_Paste!$I15099)+1,FIND("]",GL_Paste!$I15099)-FIND("[",GL_Paste!$I15099)-1),"")))</f>
        <v/>
      </c>
      <c r="D15102">
        <f>IF(GL_Paste!$B15099="","",IFERROR(INDEX(DeptName,MATCH($C15102,DeptTag,0)),"UNALLOCATED"))</f>
        <v/>
      </c>
      <c r="E15102">
        <f>IF(GL_Paste!$B15099="","",IFERROR(INDEX(AcctCat,MATCH(GL_Paste!$B15099&amp;"",AcctCode,0)),"UNKNOWN"))</f>
        <v/>
      </c>
      <c r="F15102">
        <f>IF(GL_Paste!$B15099="","",IFERROR(INDEX(AcctSub,MATCH(GL_Paste!$B15099&amp;"",AcctCode,0)),"UNKNOWN"))</f>
        <v/>
      </c>
    </row>
    <row r="15103">
      <c r="A15103" s="40">
        <f>IF(GL_Paste!$B15100="","",N(GL_Paste!$H15100)-N(GL_Paste!$G15100))</f>
        <v/>
      </c>
      <c r="B15103" s="43">
        <f>IF(GL_Paste!$B15100="","",DATE(YEAR(GL_Paste!$E15100),MONTH(GL_Paste!$E15100),1))</f>
        <v/>
      </c>
      <c r="C15103">
        <f>IF(GL_Paste!$B15100="","",IF(TRIM(GL_Paste!$M15100)&lt;&gt;"",TRIM(GL_Paste!$M15100),IFERROR(MID(GL_Paste!$I15100,FIND("[",GL_Paste!$I15100)+1,FIND("]",GL_Paste!$I15100)-FIND("[",GL_Paste!$I15100)-1),"")))</f>
        <v/>
      </c>
      <c r="D15103">
        <f>IF(GL_Paste!$B15100="","",IFERROR(INDEX(DeptName,MATCH($C15103,DeptTag,0)),"UNALLOCATED"))</f>
        <v/>
      </c>
      <c r="E15103">
        <f>IF(GL_Paste!$B15100="","",IFERROR(INDEX(AcctCat,MATCH(GL_Paste!$B15100&amp;"",AcctCode,0)),"UNKNOWN"))</f>
        <v/>
      </c>
      <c r="F15103">
        <f>IF(GL_Paste!$B15100="","",IFERROR(INDEX(AcctSub,MATCH(GL_Paste!$B15100&amp;"",AcctCode,0)),"UNKNOWN"))</f>
        <v/>
      </c>
    </row>
    <row r="15104">
      <c r="A15104" s="40">
        <f>IF(GL_Paste!$B15101="","",N(GL_Paste!$H15101)-N(GL_Paste!$G15101))</f>
        <v/>
      </c>
      <c r="B15104" s="43">
        <f>IF(GL_Paste!$B15101="","",DATE(YEAR(GL_Paste!$E15101),MONTH(GL_Paste!$E15101),1))</f>
        <v/>
      </c>
      <c r="C15104">
        <f>IF(GL_Paste!$B15101="","",IF(TRIM(GL_Paste!$M15101)&lt;&gt;"",TRIM(GL_Paste!$M15101),IFERROR(MID(GL_Paste!$I15101,FIND("[",GL_Paste!$I15101)+1,FIND("]",GL_Paste!$I15101)-FIND("[",GL_Paste!$I15101)-1),"")))</f>
        <v/>
      </c>
      <c r="D15104">
        <f>IF(GL_Paste!$B15101="","",IFERROR(INDEX(DeptName,MATCH($C15104,DeptTag,0)),"UNALLOCATED"))</f>
        <v/>
      </c>
      <c r="E15104">
        <f>IF(GL_Paste!$B15101="","",IFERROR(INDEX(AcctCat,MATCH(GL_Paste!$B15101&amp;"",AcctCode,0)),"UNKNOWN"))</f>
        <v/>
      </c>
      <c r="F15104">
        <f>IF(GL_Paste!$B15101="","",IFERROR(INDEX(AcctSub,MATCH(GL_Paste!$B15101&amp;"",AcctCode,0)),"UNKNOWN"))</f>
        <v/>
      </c>
    </row>
    <row r="15105">
      <c r="A15105" s="40">
        <f>IF(GL_Paste!$B15102="","",N(GL_Paste!$H15102)-N(GL_Paste!$G15102))</f>
        <v/>
      </c>
      <c r="B15105" s="43">
        <f>IF(GL_Paste!$B15102="","",DATE(YEAR(GL_Paste!$E15102),MONTH(GL_Paste!$E15102),1))</f>
        <v/>
      </c>
      <c r="C15105">
        <f>IF(GL_Paste!$B15102="","",IF(TRIM(GL_Paste!$M15102)&lt;&gt;"",TRIM(GL_Paste!$M15102),IFERROR(MID(GL_Paste!$I15102,FIND("[",GL_Paste!$I15102)+1,FIND("]",GL_Paste!$I15102)-FIND("[",GL_Paste!$I15102)-1),"")))</f>
        <v/>
      </c>
      <c r="D15105">
        <f>IF(GL_Paste!$B15102="","",IFERROR(INDEX(DeptName,MATCH($C15105,DeptTag,0)),"UNALLOCATED"))</f>
        <v/>
      </c>
      <c r="E15105">
        <f>IF(GL_Paste!$B15102="","",IFERROR(INDEX(AcctCat,MATCH(GL_Paste!$B15102&amp;"",AcctCode,0)),"UNKNOWN"))</f>
        <v/>
      </c>
      <c r="F15105">
        <f>IF(GL_Paste!$B15102="","",IFERROR(INDEX(AcctSub,MATCH(GL_Paste!$B15102&amp;"",AcctCode,0)),"UNKNOWN"))</f>
        <v/>
      </c>
    </row>
    <row r="15106">
      <c r="A15106" s="40">
        <f>IF(GL_Paste!$B15103="","",N(GL_Paste!$H15103)-N(GL_Paste!$G15103))</f>
        <v/>
      </c>
      <c r="B15106" s="43">
        <f>IF(GL_Paste!$B15103="","",DATE(YEAR(GL_Paste!$E15103),MONTH(GL_Paste!$E15103),1))</f>
        <v/>
      </c>
      <c r="C15106">
        <f>IF(GL_Paste!$B15103="","",IF(TRIM(GL_Paste!$M15103)&lt;&gt;"",TRIM(GL_Paste!$M15103),IFERROR(MID(GL_Paste!$I15103,FIND("[",GL_Paste!$I15103)+1,FIND("]",GL_Paste!$I15103)-FIND("[",GL_Paste!$I15103)-1),"")))</f>
        <v/>
      </c>
      <c r="D15106">
        <f>IF(GL_Paste!$B15103="","",IFERROR(INDEX(DeptName,MATCH($C15106,DeptTag,0)),"UNALLOCATED"))</f>
        <v/>
      </c>
      <c r="E15106">
        <f>IF(GL_Paste!$B15103="","",IFERROR(INDEX(AcctCat,MATCH(GL_Paste!$B15103&amp;"",AcctCode,0)),"UNKNOWN"))</f>
        <v/>
      </c>
      <c r="F15106">
        <f>IF(GL_Paste!$B15103="","",IFERROR(INDEX(AcctSub,MATCH(GL_Paste!$B15103&amp;"",AcctCode,0)),"UNKNOWN"))</f>
        <v/>
      </c>
    </row>
    <row r="15107">
      <c r="A15107" s="40">
        <f>IF(GL_Paste!$B15104="","",N(GL_Paste!$H15104)-N(GL_Paste!$G15104))</f>
        <v/>
      </c>
      <c r="B15107" s="43">
        <f>IF(GL_Paste!$B15104="","",DATE(YEAR(GL_Paste!$E15104),MONTH(GL_Paste!$E15104),1))</f>
        <v/>
      </c>
      <c r="C15107">
        <f>IF(GL_Paste!$B15104="","",IF(TRIM(GL_Paste!$M15104)&lt;&gt;"",TRIM(GL_Paste!$M15104),IFERROR(MID(GL_Paste!$I15104,FIND("[",GL_Paste!$I15104)+1,FIND("]",GL_Paste!$I15104)-FIND("[",GL_Paste!$I15104)-1),"")))</f>
        <v/>
      </c>
      <c r="D15107">
        <f>IF(GL_Paste!$B15104="","",IFERROR(INDEX(DeptName,MATCH($C15107,DeptTag,0)),"UNALLOCATED"))</f>
        <v/>
      </c>
      <c r="E15107">
        <f>IF(GL_Paste!$B15104="","",IFERROR(INDEX(AcctCat,MATCH(GL_Paste!$B15104&amp;"",AcctCode,0)),"UNKNOWN"))</f>
        <v/>
      </c>
      <c r="F15107">
        <f>IF(GL_Paste!$B15104="","",IFERROR(INDEX(AcctSub,MATCH(GL_Paste!$B15104&amp;"",AcctCode,0)),"UNKNOWN"))</f>
        <v/>
      </c>
    </row>
    <row r="15108">
      <c r="A15108" s="40">
        <f>IF(GL_Paste!$B15105="","",N(GL_Paste!$H15105)-N(GL_Paste!$G15105))</f>
        <v/>
      </c>
      <c r="B15108" s="43">
        <f>IF(GL_Paste!$B15105="","",DATE(YEAR(GL_Paste!$E15105),MONTH(GL_Paste!$E15105),1))</f>
        <v/>
      </c>
      <c r="C15108">
        <f>IF(GL_Paste!$B15105="","",IF(TRIM(GL_Paste!$M15105)&lt;&gt;"",TRIM(GL_Paste!$M15105),IFERROR(MID(GL_Paste!$I15105,FIND("[",GL_Paste!$I15105)+1,FIND("]",GL_Paste!$I15105)-FIND("[",GL_Paste!$I15105)-1),"")))</f>
        <v/>
      </c>
      <c r="D15108">
        <f>IF(GL_Paste!$B15105="","",IFERROR(INDEX(DeptName,MATCH($C15108,DeptTag,0)),"UNALLOCATED"))</f>
        <v/>
      </c>
      <c r="E15108">
        <f>IF(GL_Paste!$B15105="","",IFERROR(INDEX(AcctCat,MATCH(GL_Paste!$B15105&amp;"",AcctCode,0)),"UNKNOWN"))</f>
        <v/>
      </c>
      <c r="F15108">
        <f>IF(GL_Paste!$B15105="","",IFERROR(INDEX(AcctSub,MATCH(GL_Paste!$B15105&amp;"",AcctCode,0)),"UNKNOWN"))</f>
        <v/>
      </c>
    </row>
    <row r="15109">
      <c r="A15109" s="40">
        <f>IF(GL_Paste!$B15106="","",N(GL_Paste!$H15106)-N(GL_Paste!$G15106))</f>
        <v/>
      </c>
      <c r="B15109" s="43">
        <f>IF(GL_Paste!$B15106="","",DATE(YEAR(GL_Paste!$E15106),MONTH(GL_Paste!$E15106),1))</f>
        <v/>
      </c>
      <c r="C15109">
        <f>IF(GL_Paste!$B15106="","",IF(TRIM(GL_Paste!$M15106)&lt;&gt;"",TRIM(GL_Paste!$M15106),IFERROR(MID(GL_Paste!$I15106,FIND("[",GL_Paste!$I15106)+1,FIND("]",GL_Paste!$I15106)-FIND("[",GL_Paste!$I15106)-1),"")))</f>
        <v/>
      </c>
      <c r="D15109">
        <f>IF(GL_Paste!$B15106="","",IFERROR(INDEX(DeptName,MATCH($C15109,DeptTag,0)),"UNALLOCATED"))</f>
        <v/>
      </c>
      <c r="E15109">
        <f>IF(GL_Paste!$B15106="","",IFERROR(INDEX(AcctCat,MATCH(GL_Paste!$B15106&amp;"",AcctCode,0)),"UNKNOWN"))</f>
        <v/>
      </c>
      <c r="F15109">
        <f>IF(GL_Paste!$B15106="","",IFERROR(INDEX(AcctSub,MATCH(GL_Paste!$B15106&amp;"",AcctCode,0)),"UNKNOWN"))</f>
        <v/>
      </c>
    </row>
    <row r="15110">
      <c r="A15110" s="40">
        <f>IF(GL_Paste!$B15107="","",N(GL_Paste!$H15107)-N(GL_Paste!$G15107))</f>
        <v/>
      </c>
      <c r="B15110" s="43">
        <f>IF(GL_Paste!$B15107="","",DATE(YEAR(GL_Paste!$E15107),MONTH(GL_Paste!$E15107),1))</f>
        <v/>
      </c>
      <c r="C15110">
        <f>IF(GL_Paste!$B15107="","",IF(TRIM(GL_Paste!$M15107)&lt;&gt;"",TRIM(GL_Paste!$M15107),IFERROR(MID(GL_Paste!$I15107,FIND("[",GL_Paste!$I15107)+1,FIND("]",GL_Paste!$I15107)-FIND("[",GL_Paste!$I15107)-1),"")))</f>
        <v/>
      </c>
      <c r="D15110">
        <f>IF(GL_Paste!$B15107="","",IFERROR(INDEX(DeptName,MATCH($C15110,DeptTag,0)),"UNALLOCATED"))</f>
        <v/>
      </c>
      <c r="E15110">
        <f>IF(GL_Paste!$B15107="","",IFERROR(INDEX(AcctCat,MATCH(GL_Paste!$B15107&amp;"",AcctCode,0)),"UNKNOWN"))</f>
        <v/>
      </c>
      <c r="F15110">
        <f>IF(GL_Paste!$B15107="","",IFERROR(INDEX(AcctSub,MATCH(GL_Paste!$B15107&amp;"",AcctCode,0)),"UNKNOWN"))</f>
        <v/>
      </c>
    </row>
    <row r="15111">
      <c r="A15111" s="40">
        <f>IF(GL_Paste!$B15108="","",N(GL_Paste!$H15108)-N(GL_Paste!$G15108))</f>
        <v/>
      </c>
      <c r="B15111" s="43">
        <f>IF(GL_Paste!$B15108="","",DATE(YEAR(GL_Paste!$E15108),MONTH(GL_Paste!$E15108),1))</f>
        <v/>
      </c>
      <c r="C15111">
        <f>IF(GL_Paste!$B15108="","",IF(TRIM(GL_Paste!$M15108)&lt;&gt;"",TRIM(GL_Paste!$M15108),IFERROR(MID(GL_Paste!$I15108,FIND("[",GL_Paste!$I15108)+1,FIND("]",GL_Paste!$I15108)-FIND("[",GL_Paste!$I15108)-1),"")))</f>
        <v/>
      </c>
      <c r="D15111">
        <f>IF(GL_Paste!$B15108="","",IFERROR(INDEX(DeptName,MATCH($C15111,DeptTag,0)),"UNALLOCATED"))</f>
        <v/>
      </c>
      <c r="E15111">
        <f>IF(GL_Paste!$B15108="","",IFERROR(INDEX(AcctCat,MATCH(GL_Paste!$B15108&amp;"",AcctCode,0)),"UNKNOWN"))</f>
        <v/>
      </c>
      <c r="F15111">
        <f>IF(GL_Paste!$B15108="","",IFERROR(INDEX(AcctSub,MATCH(GL_Paste!$B15108&amp;"",AcctCode,0)),"UNKNOWN"))</f>
        <v/>
      </c>
    </row>
    <row r="15112">
      <c r="A15112" s="40">
        <f>IF(GL_Paste!$B15109="","",N(GL_Paste!$H15109)-N(GL_Paste!$G15109))</f>
        <v/>
      </c>
      <c r="B15112" s="43">
        <f>IF(GL_Paste!$B15109="","",DATE(YEAR(GL_Paste!$E15109),MONTH(GL_Paste!$E15109),1))</f>
        <v/>
      </c>
      <c r="C15112">
        <f>IF(GL_Paste!$B15109="","",IF(TRIM(GL_Paste!$M15109)&lt;&gt;"",TRIM(GL_Paste!$M15109),IFERROR(MID(GL_Paste!$I15109,FIND("[",GL_Paste!$I15109)+1,FIND("]",GL_Paste!$I15109)-FIND("[",GL_Paste!$I15109)-1),"")))</f>
        <v/>
      </c>
      <c r="D15112">
        <f>IF(GL_Paste!$B15109="","",IFERROR(INDEX(DeptName,MATCH($C15112,DeptTag,0)),"UNALLOCATED"))</f>
        <v/>
      </c>
      <c r="E15112">
        <f>IF(GL_Paste!$B15109="","",IFERROR(INDEX(AcctCat,MATCH(GL_Paste!$B15109&amp;"",AcctCode,0)),"UNKNOWN"))</f>
        <v/>
      </c>
      <c r="F15112">
        <f>IF(GL_Paste!$B15109="","",IFERROR(INDEX(AcctSub,MATCH(GL_Paste!$B15109&amp;"",AcctCode,0)),"UNKNOWN"))</f>
        <v/>
      </c>
    </row>
    <row r="15113">
      <c r="A15113" s="40">
        <f>IF(GL_Paste!$B15110="","",N(GL_Paste!$H15110)-N(GL_Paste!$G15110))</f>
        <v/>
      </c>
      <c r="B15113" s="43">
        <f>IF(GL_Paste!$B15110="","",DATE(YEAR(GL_Paste!$E15110),MONTH(GL_Paste!$E15110),1))</f>
        <v/>
      </c>
      <c r="C15113">
        <f>IF(GL_Paste!$B15110="","",IF(TRIM(GL_Paste!$M15110)&lt;&gt;"",TRIM(GL_Paste!$M15110),IFERROR(MID(GL_Paste!$I15110,FIND("[",GL_Paste!$I15110)+1,FIND("]",GL_Paste!$I15110)-FIND("[",GL_Paste!$I15110)-1),"")))</f>
        <v/>
      </c>
      <c r="D15113">
        <f>IF(GL_Paste!$B15110="","",IFERROR(INDEX(DeptName,MATCH($C15113,DeptTag,0)),"UNALLOCATED"))</f>
        <v/>
      </c>
      <c r="E15113">
        <f>IF(GL_Paste!$B15110="","",IFERROR(INDEX(AcctCat,MATCH(GL_Paste!$B15110&amp;"",AcctCode,0)),"UNKNOWN"))</f>
        <v/>
      </c>
      <c r="F15113">
        <f>IF(GL_Paste!$B15110="","",IFERROR(INDEX(AcctSub,MATCH(GL_Paste!$B15110&amp;"",AcctCode,0)),"UNKNOWN"))</f>
        <v/>
      </c>
    </row>
    <row r="15114">
      <c r="A15114" s="40">
        <f>IF(GL_Paste!$B15111="","",N(GL_Paste!$H15111)-N(GL_Paste!$G15111))</f>
        <v/>
      </c>
      <c r="B15114" s="43">
        <f>IF(GL_Paste!$B15111="","",DATE(YEAR(GL_Paste!$E15111),MONTH(GL_Paste!$E15111),1))</f>
        <v/>
      </c>
      <c r="C15114">
        <f>IF(GL_Paste!$B15111="","",IF(TRIM(GL_Paste!$M15111)&lt;&gt;"",TRIM(GL_Paste!$M15111),IFERROR(MID(GL_Paste!$I15111,FIND("[",GL_Paste!$I15111)+1,FIND("]",GL_Paste!$I15111)-FIND("[",GL_Paste!$I15111)-1),"")))</f>
        <v/>
      </c>
      <c r="D15114">
        <f>IF(GL_Paste!$B15111="","",IFERROR(INDEX(DeptName,MATCH($C15114,DeptTag,0)),"UNALLOCATED"))</f>
        <v/>
      </c>
      <c r="E15114">
        <f>IF(GL_Paste!$B15111="","",IFERROR(INDEX(AcctCat,MATCH(GL_Paste!$B15111&amp;"",AcctCode,0)),"UNKNOWN"))</f>
        <v/>
      </c>
      <c r="F15114">
        <f>IF(GL_Paste!$B15111="","",IFERROR(INDEX(AcctSub,MATCH(GL_Paste!$B15111&amp;"",AcctCode,0)),"UNKNOWN"))</f>
        <v/>
      </c>
    </row>
    <row r="15115">
      <c r="A15115" s="40">
        <f>IF(GL_Paste!$B15112="","",N(GL_Paste!$H15112)-N(GL_Paste!$G15112))</f>
        <v/>
      </c>
      <c r="B15115" s="43">
        <f>IF(GL_Paste!$B15112="","",DATE(YEAR(GL_Paste!$E15112),MONTH(GL_Paste!$E15112),1))</f>
        <v/>
      </c>
      <c r="C15115">
        <f>IF(GL_Paste!$B15112="","",IF(TRIM(GL_Paste!$M15112)&lt;&gt;"",TRIM(GL_Paste!$M15112),IFERROR(MID(GL_Paste!$I15112,FIND("[",GL_Paste!$I15112)+1,FIND("]",GL_Paste!$I15112)-FIND("[",GL_Paste!$I15112)-1),"")))</f>
        <v/>
      </c>
      <c r="D15115">
        <f>IF(GL_Paste!$B15112="","",IFERROR(INDEX(DeptName,MATCH($C15115,DeptTag,0)),"UNALLOCATED"))</f>
        <v/>
      </c>
      <c r="E15115">
        <f>IF(GL_Paste!$B15112="","",IFERROR(INDEX(AcctCat,MATCH(GL_Paste!$B15112&amp;"",AcctCode,0)),"UNKNOWN"))</f>
        <v/>
      </c>
      <c r="F15115">
        <f>IF(GL_Paste!$B15112="","",IFERROR(INDEX(AcctSub,MATCH(GL_Paste!$B15112&amp;"",AcctCode,0)),"UNKNOWN"))</f>
        <v/>
      </c>
    </row>
    <row r="15116">
      <c r="A15116" s="40">
        <f>IF(GL_Paste!$B15113="","",N(GL_Paste!$H15113)-N(GL_Paste!$G15113))</f>
        <v/>
      </c>
      <c r="B15116" s="43">
        <f>IF(GL_Paste!$B15113="","",DATE(YEAR(GL_Paste!$E15113),MONTH(GL_Paste!$E15113),1))</f>
        <v/>
      </c>
      <c r="C15116">
        <f>IF(GL_Paste!$B15113="","",IF(TRIM(GL_Paste!$M15113)&lt;&gt;"",TRIM(GL_Paste!$M15113),IFERROR(MID(GL_Paste!$I15113,FIND("[",GL_Paste!$I15113)+1,FIND("]",GL_Paste!$I15113)-FIND("[",GL_Paste!$I15113)-1),"")))</f>
        <v/>
      </c>
      <c r="D15116">
        <f>IF(GL_Paste!$B15113="","",IFERROR(INDEX(DeptName,MATCH($C15116,DeptTag,0)),"UNALLOCATED"))</f>
        <v/>
      </c>
      <c r="E15116">
        <f>IF(GL_Paste!$B15113="","",IFERROR(INDEX(AcctCat,MATCH(GL_Paste!$B15113&amp;"",AcctCode,0)),"UNKNOWN"))</f>
        <v/>
      </c>
      <c r="F15116">
        <f>IF(GL_Paste!$B15113="","",IFERROR(INDEX(AcctSub,MATCH(GL_Paste!$B15113&amp;"",AcctCode,0)),"UNKNOWN"))</f>
        <v/>
      </c>
    </row>
    <row r="15117">
      <c r="A15117" s="40">
        <f>IF(GL_Paste!$B15114="","",N(GL_Paste!$H15114)-N(GL_Paste!$G15114))</f>
        <v/>
      </c>
      <c r="B15117" s="43">
        <f>IF(GL_Paste!$B15114="","",DATE(YEAR(GL_Paste!$E15114),MONTH(GL_Paste!$E15114),1))</f>
        <v/>
      </c>
      <c r="C15117">
        <f>IF(GL_Paste!$B15114="","",IF(TRIM(GL_Paste!$M15114)&lt;&gt;"",TRIM(GL_Paste!$M15114),IFERROR(MID(GL_Paste!$I15114,FIND("[",GL_Paste!$I15114)+1,FIND("]",GL_Paste!$I15114)-FIND("[",GL_Paste!$I15114)-1),"")))</f>
        <v/>
      </c>
      <c r="D15117">
        <f>IF(GL_Paste!$B15114="","",IFERROR(INDEX(DeptName,MATCH($C15117,DeptTag,0)),"UNALLOCATED"))</f>
        <v/>
      </c>
      <c r="E15117">
        <f>IF(GL_Paste!$B15114="","",IFERROR(INDEX(AcctCat,MATCH(GL_Paste!$B15114&amp;"",AcctCode,0)),"UNKNOWN"))</f>
        <v/>
      </c>
      <c r="F15117">
        <f>IF(GL_Paste!$B15114="","",IFERROR(INDEX(AcctSub,MATCH(GL_Paste!$B15114&amp;"",AcctCode,0)),"UNKNOWN"))</f>
        <v/>
      </c>
    </row>
    <row r="15118">
      <c r="A15118" s="40">
        <f>IF(GL_Paste!$B15115="","",N(GL_Paste!$H15115)-N(GL_Paste!$G15115))</f>
        <v/>
      </c>
      <c r="B15118" s="43">
        <f>IF(GL_Paste!$B15115="","",DATE(YEAR(GL_Paste!$E15115),MONTH(GL_Paste!$E15115),1))</f>
        <v/>
      </c>
      <c r="C15118">
        <f>IF(GL_Paste!$B15115="","",IF(TRIM(GL_Paste!$M15115)&lt;&gt;"",TRIM(GL_Paste!$M15115),IFERROR(MID(GL_Paste!$I15115,FIND("[",GL_Paste!$I15115)+1,FIND("]",GL_Paste!$I15115)-FIND("[",GL_Paste!$I15115)-1),"")))</f>
        <v/>
      </c>
      <c r="D15118">
        <f>IF(GL_Paste!$B15115="","",IFERROR(INDEX(DeptName,MATCH($C15118,DeptTag,0)),"UNALLOCATED"))</f>
        <v/>
      </c>
      <c r="E15118">
        <f>IF(GL_Paste!$B15115="","",IFERROR(INDEX(AcctCat,MATCH(GL_Paste!$B15115&amp;"",AcctCode,0)),"UNKNOWN"))</f>
        <v/>
      </c>
      <c r="F15118">
        <f>IF(GL_Paste!$B15115="","",IFERROR(INDEX(AcctSub,MATCH(GL_Paste!$B15115&amp;"",AcctCode,0)),"UNKNOWN"))</f>
        <v/>
      </c>
    </row>
    <row r="15119">
      <c r="A15119" s="40">
        <f>IF(GL_Paste!$B15116="","",N(GL_Paste!$H15116)-N(GL_Paste!$G15116))</f>
        <v/>
      </c>
      <c r="B15119" s="43">
        <f>IF(GL_Paste!$B15116="","",DATE(YEAR(GL_Paste!$E15116),MONTH(GL_Paste!$E15116),1))</f>
        <v/>
      </c>
      <c r="C15119">
        <f>IF(GL_Paste!$B15116="","",IF(TRIM(GL_Paste!$M15116)&lt;&gt;"",TRIM(GL_Paste!$M15116),IFERROR(MID(GL_Paste!$I15116,FIND("[",GL_Paste!$I15116)+1,FIND("]",GL_Paste!$I15116)-FIND("[",GL_Paste!$I15116)-1),"")))</f>
        <v/>
      </c>
      <c r="D15119">
        <f>IF(GL_Paste!$B15116="","",IFERROR(INDEX(DeptName,MATCH($C15119,DeptTag,0)),"UNALLOCATED"))</f>
        <v/>
      </c>
      <c r="E15119">
        <f>IF(GL_Paste!$B15116="","",IFERROR(INDEX(AcctCat,MATCH(GL_Paste!$B15116&amp;"",AcctCode,0)),"UNKNOWN"))</f>
        <v/>
      </c>
      <c r="F15119">
        <f>IF(GL_Paste!$B15116="","",IFERROR(INDEX(AcctSub,MATCH(GL_Paste!$B15116&amp;"",AcctCode,0)),"UNKNOWN"))</f>
        <v/>
      </c>
    </row>
    <row r="15120">
      <c r="A15120" s="40">
        <f>IF(GL_Paste!$B15117="","",N(GL_Paste!$H15117)-N(GL_Paste!$G15117))</f>
        <v/>
      </c>
      <c r="B15120" s="43">
        <f>IF(GL_Paste!$B15117="","",DATE(YEAR(GL_Paste!$E15117),MONTH(GL_Paste!$E15117),1))</f>
        <v/>
      </c>
      <c r="C15120">
        <f>IF(GL_Paste!$B15117="","",IF(TRIM(GL_Paste!$M15117)&lt;&gt;"",TRIM(GL_Paste!$M15117),IFERROR(MID(GL_Paste!$I15117,FIND("[",GL_Paste!$I15117)+1,FIND("]",GL_Paste!$I15117)-FIND("[",GL_Paste!$I15117)-1),"")))</f>
        <v/>
      </c>
      <c r="D15120">
        <f>IF(GL_Paste!$B15117="","",IFERROR(INDEX(DeptName,MATCH($C15120,DeptTag,0)),"UNALLOCATED"))</f>
        <v/>
      </c>
      <c r="E15120">
        <f>IF(GL_Paste!$B15117="","",IFERROR(INDEX(AcctCat,MATCH(GL_Paste!$B15117&amp;"",AcctCode,0)),"UNKNOWN"))</f>
        <v/>
      </c>
      <c r="F15120">
        <f>IF(GL_Paste!$B15117="","",IFERROR(INDEX(AcctSub,MATCH(GL_Paste!$B15117&amp;"",AcctCode,0)),"UNKNOWN"))</f>
        <v/>
      </c>
    </row>
    <row r="15121">
      <c r="A15121" s="40">
        <f>IF(GL_Paste!$B15118="","",N(GL_Paste!$H15118)-N(GL_Paste!$G15118))</f>
        <v/>
      </c>
      <c r="B15121" s="43">
        <f>IF(GL_Paste!$B15118="","",DATE(YEAR(GL_Paste!$E15118),MONTH(GL_Paste!$E15118),1))</f>
        <v/>
      </c>
      <c r="C15121">
        <f>IF(GL_Paste!$B15118="","",IF(TRIM(GL_Paste!$M15118)&lt;&gt;"",TRIM(GL_Paste!$M15118),IFERROR(MID(GL_Paste!$I15118,FIND("[",GL_Paste!$I15118)+1,FIND("]",GL_Paste!$I15118)-FIND("[",GL_Paste!$I15118)-1),"")))</f>
        <v/>
      </c>
      <c r="D15121">
        <f>IF(GL_Paste!$B15118="","",IFERROR(INDEX(DeptName,MATCH($C15121,DeptTag,0)),"UNALLOCATED"))</f>
        <v/>
      </c>
      <c r="E15121">
        <f>IF(GL_Paste!$B15118="","",IFERROR(INDEX(AcctCat,MATCH(GL_Paste!$B15118&amp;"",AcctCode,0)),"UNKNOWN"))</f>
        <v/>
      </c>
      <c r="F15121">
        <f>IF(GL_Paste!$B15118="","",IFERROR(INDEX(AcctSub,MATCH(GL_Paste!$B15118&amp;"",AcctCode,0)),"UNKNOWN"))</f>
        <v/>
      </c>
    </row>
    <row r="15122">
      <c r="A15122" s="40">
        <f>IF(GL_Paste!$B15119="","",N(GL_Paste!$H15119)-N(GL_Paste!$G15119))</f>
        <v/>
      </c>
      <c r="B15122" s="43">
        <f>IF(GL_Paste!$B15119="","",DATE(YEAR(GL_Paste!$E15119),MONTH(GL_Paste!$E15119),1))</f>
        <v/>
      </c>
      <c r="C15122">
        <f>IF(GL_Paste!$B15119="","",IF(TRIM(GL_Paste!$M15119)&lt;&gt;"",TRIM(GL_Paste!$M15119),IFERROR(MID(GL_Paste!$I15119,FIND("[",GL_Paste!$I15119)+1,FIND("]",GL_Paste!$I15119)-FIND("[",GL_Paste!$I15119)-1),"")))</f>
        <v/>
      </c>
      <c r="D15122">
        <f>IF(GL_Paste!$B15119="","",IFERROR(INDEX(DeptName,MATCH($C15122,DeptTag,0)),"UNALLOCATED"))</f>
        <v/>
      </c>
      <c r="E15122">
        <f>IF(GL_Paste!$B15119="","",IFERROR(INDEX(AcctCat,MATCH(GL_Paste!$B15119&amp;"",AcctCode,0)),"UNKNOWN"))</f>
        <v/>
      </c>
      <c r="F15122">
        <f>IF(GL_Paste!$B15119="","",IFERROR(INDEX(AcctSub,MATCH(GL_Paste!$B15119&amp;"",AcctCode,0)),"UNKNOWN"))</f>
        <v/>
      </c>
    </row>
    <row r="15123">
      <c r="A15123" s="40">
        <f>IF(GL_Paste!$B15120="","",N(GL_Paste!$H15120)-N(GL_Paste!$G15120))</f>
        <v/>
      </c>
      <c r="B15123" s="43">
        <f>IF(GL_Paste!$B15120="","",DATE(YEAR(GL_Paste!$E15120),MONTH(GL_Paste!$E15120),1))</f>
        <v/>
      </c>
      <c r="C15123">
        <f>IF(GL_Paste!$B15120="","",IF(TRIM(GL_Paste!$M15120)&lt;&gt;"",TRIM(GL_Paste!$M15120),IFERROR(MID(GL_Paste!$I15120,FIND("[",GL_Paste!$I15120)+1,FIND("]",GL_Paste!$I15120)-FIND("[",GL_Paste!$I15120)-1),"")))</f>
        <v/>
      </c>
      <c r="D15123">
        <f>IF(GL_Paste!$B15120="","",IFERROR(INDEX(DeptName,MATCH($C15123,DeptTag,0)),"UNALLOCATED"))</f>
        <v/>
      </c>
      <c r="E15123">
        <f>IF(GL_Paste!$B15120="","",IFERROR(INDEX(AcctCat,MATCH(GL_Paste!$B15120&amp;"",AcctCode,0)),"UNKNOWN"))</f>
        <v/>
      </c>
      <c r="F15123">
        <f>IF(GL_Paste!$B15120="","",IFERROR(INDEX(AcctSub,MATCH(GL_Paste!$B15120&amp;"",AcctCode,0)),"UNKNOWN"))</f>
        <v/>
      </c>
    </row>
    <row r="15124">
      <c r="A15124" s="40">
        <f>IF(GL_Paste!$B15121="","",N(GL_Paste!$H15121)-N(GL_Paste!$G15121))</f>
        <v/>
      </c>
      <c r="B15124" s="43">
        <f>IF(GL_Paste!$B15121="","",DATE(YEAR(GL_Paste!$E15121),MONTH(GL_Paste!$E15121),1))</f>
        <v/>
      </c>
      <c r="C15124">
        <f>IF(GL_Paste!$B15121="","",IF(TRIM(GL_Paste!$M15121)&lt;&gt;"",TRIM(GL_Paste!$M15121),IFERROR(MID(GL_Paste!$I15121,FIND("[",GL_Paste!$I15121)+1,FIND("]",GL_Paste!$I15121)-FIND("[",GL_Paste!$I15121)-1),"")))</f>
        <v/>
      </c>
      <c r="D15124">
        <f>IF(GL_Paste!$B15121="","",IFERROR(INDEX(DeptName,MATCH($C15124,DeptTag,0)),"UNALLOCATED"))</f>
        <v/>
      </c>
      <c r="E15124">
        <f>IF(GL_Paste!$B15121="","",IFERROR(INDEX(AcctCat,MATCH(GL_Paste!$B15121&amp;"",AcctCode,0)),"UNKNOWN"))</f>
        <v/>
      </c>
      <c r="F15124">
        <f>IF(GL_Paste!$B15121="","",IFERROR(INDEX(AcctSub,MATCH(GL_Paste!$B15121&amp;"",AcctCode,0)),"UNKNOWN"))</f>
        <v/>
      </c>
    </row>
    <row r="15125">
      <c r="A15125" s="40">
        <f>IF(GL_Paste!$B15122="","",N(GL_Paste!$H15122)-N(GL_Paste!$G15122))</f>
        <v/>
      </c>
      <c r="B15125" s="43">
        <f>IF(GL_Paste!$B15122="","",DATE(YEAR(GL_Paste!$E15122),MONTH(GL_Paste!$E15122),1))</f>
        <v/>
      </c>
      <c r="C15125">
        <f>IF(GL_Paste!$B15122="","",IF(TRIM(GL_Paste!$M15122)&lt;&gt;"",TRIM(GL_Paste!$M15122),IFERROR(MID(GL_Paste!$I15122,FIND("[",GL_Paste!$I15122)+1,FIND("]",GL_Paste!$I15122)-FIND("[",GL_Paste!$I15122)-1),"")))</f>
        <v/>
      </c>
      <c r="D15125">
        <f>IF(GL_Paste!$B15122="","",IFERROR(INDEX(DeptName,MATCH($C15125,DeptTag,0)),"UNALLOCATED"))</f>
        <v/>
      </c>
      <c r="E15125">
        <f>IF(GL_Paste!$B15122="","",IFERROR(INDEX(AcctCat,MATCH(GL_Paste!$B15122&amp;"",AcctCode,0)),"UNKNOWN"))</f>
        <v/>
      </c>
      <c r="F15125">
        <f>IF(GL_Paste!$B15122="","",IFERROR(INDEX(AcctSub,MATCH(GL_Paste!$B15122&amp;"",AcctCode,0)),"UNKNOWN"))</f>
        <v/>
      </c>
    </row>
    <row r="15126">
      <c r="A15126" s="40">
        <f>IF(GL_Paste!$B15123="","",N(GL_Paste!$H15123)-N(GL_Paste!$G15123))</f>
        <v/>
      </c>
      <c r="B15126" s="43">
        <f>IF(GL_Paste!$B15123="","",DATE(YEAR(GL_Paste!$E15123),MONTH(GL_Paste!$E15123),1))</f>
        <v/>
      </c>
      <c r="C15126">
        <f>IF(GL_Paste!$B15123="","",IF(TRIM(GL_Paste!$M15123)&lt;&gt;"",TRIM(GL_Paste!$M15123),IFERROR(MID(GL_Paste!$I15123,FIND("[",GL_Paste!$I15123)+1,FIND("]",GL_Paste!$I15123)-FIND("[",GL_Paste!$I15123)-1),"")))</f>
        <v/>
      </c>
      <c r="D15126">
        <f>IF(GL_Paste!$B15123="","",IFERROR(INDEX(DeptName,MATCH($C15126,DeptTag,0)),"UNALLOCATED"))</f>
        <v/>
      </c>
      <c r="E15126">
        <f>IF(GL_Paste!$B15123="","",IFERROR(INDEX(AcctCat,MATCH(GL_Paste!$B15123&amp;"",AcctCode,0)),"UNKNOWN"))</f>
        <v/>
      </c>
      <c r="F15126">
        <f>IF(GL_Paste!$B15123="","",IFERROR(INDEX(AcctSub,MATCH(GL_Paste!$B15123&amp;"",AcctCode,0)),"UNKNOWN"))</f>
        <v/>
      </c>
    </row>
    <row r="15127">
      <c r="A15127" s="40">
        <f>IF(GL_Paste!$B15124="","",N(GL_Paste!$H15124)-N(GL_Paste!$G15124))</f>
        <v/>
      </c>
      <c r="B15127" s="43">
        <f>IF(GL_Paste!$B15124="","",DATE(YEAR(GL_Paste!$E15124),MONTH(GL_Paste!$E15124),1))</f>
        <v/>
      </c>
      <c r="C15127">
        <f>IF(GL_Paste!$B15124="","",IF(TRIM(GL_Paste!$M15124)&lt;&gt;"",TRIM(GL_Paste!$M15124),IFERROR(MID(GL_Paste!$I15124,FIND("[",GL_Paste!$I15124)+1,FIND("]",GL_Paste!$I15124)-FIND("[",GL_Paste!$I15124)-1),"")))</f>
        <v/>
      </c>
      <c r="D15127">
        <f>IF(GL_Paste!$B15124="","",IFERROR(INDEX(DeptName,MATCH($C15127,DeptTag,0)),"UNALLOCATED"))</f>
        <v/>
      </c>
      <c r="E15127">
        <f>IF(GL_Paste!$B15124="","",IFERROR(INDEX(AcctCat,MATCH(GL_Paste!$B15124&amp;"",AcctCode,0)),"UNKNOWN"))</f>
        <v/>
      </c>
      <c r="F15127">
        <f>IF(GL_Paste!$B15124="","",IFERROR(INDEX(AcctSub,MATCH(GL_Paste!$B15124&amp;"",AcctCode,0)),"UNKNOWN"))</f>
        <v/>
      </c>
    </row>
    <row r="15128">
      <c r="A15128" s="40">
        <f>IF(GL_Paste!$B15125="","",N(GL_Paste!$H15125)-N(GL_Paste!$G15125))</f>
        <v/>
      </c>
      <c r="B15128" s="43">
        <f>IF(GL_Paste!$B15125="","",DATE(YEAR(GL_Paste!$E15125),MONTH(GL_Paste!$E15125),1))</f>
        <v/>
      </c>
      <c r="C15128">
        <f>IF(GL_Paste!$B15125="","",IF(TRIM(GL_Paste!$M15125)&lt;&gt;"",TRIM(GL_Paste!$M15125),IFERROR(MID(GL_Paste!$I15125,FIND("[",GL_Paste!$I15125)+1,FIND("]",GL_Paste!$I15125)-FIND("[",GL_Paste!$I15125)-1),"")))</f>
        <v/>
      </c>
      <c r="D15128">
        <f>IF(GL_Paste!$B15125="","",IFERROR(INDEX(DeptName,MATCH($C15128,DeptTag,0)),"UNALLOCATED"))</f>
        <v/>
      </c>
      <c r="E15128">
        <f>IF(GL_Paste!$B15125="","",IFERROR(INDEX(AcctCat,MATCH(GL_Paste!$B15125&amp;"",AcctCode,0)),"UNKNOWN"))</f>
        <v/>
      </c>
      <c r="F15128">
        <f>IF(GL_Paste!$B15125="","",IFERROR(INDEX(AcctSub,MATCH(GL_Paste!$B15125&amp;"",AcctCode,0)),"UNKNOWN"))</f>
        <v/>
      </c>
    </row>
    <row r="15129">
      <c r="A15129" s="40">
        <f>IF(GL_Paste!$B15126="","",N(GL_Paste!$H15126)-N(GL_Paste!$G15126))</f>
        <v/>
      </c>
      <c r="B15129" s="43">
        <f>IF(GL_Paste!$B15126="","",DATE(YEAR(GL_Paste!$E15126),MONTH(GL_Paste!$E15126),1))</f>
        <v/>
      </c>
      <c r="C15129">
        <f>IF(GL_Paste!$B15126="","",IF(TRIM(GL_Paste!$M15126)&lt;&gt;"",TRIM(GL_Paste!$M15126),IFERROR(MID(GL_Paste!$I15126,FIND("[",GL_Paste!$I15126)+1,FIND("]",GL_Paste!$I15126)-FIND("[",GL_Paste!$I15126)-1),"")))</f>
        <v/>
      </c>
      <c r="D15129">
        <f>IF(GL_Paste!$B15126="","",IFERROR(INDEX(DeptName,MATCH($C15129,DeptTag,0)),"UNALLOCATED"))</f>
        <v/>
      </c>
      <c r="E15129">
        <f>IF(GL_Paste!$B15126="","",IFERROR(INDEX(AcctCat,MATCH(GL_Paste!$B15126&amp;"",AcctCode,0)),"UNKNOWN"))</f>
        <v/>
      </c>
      <c r="F15129">
        <f>IF(GL_Paste!$B15126="","",IFERROR(INDEX(AcctSub,MATCH(GL_Paste!$B15126&amp;"",AcctCode,0)),"UNKNOWN"))</f>
        <v/>
      </c>
    </row>
    <row r="15130">
      <c r="A15130" s="40">
        <f>IF(GL_Paste!$B15127="","",N(GL_Paste!$H15127)-N(GL_Paste!$G15127))</f>
        <v/>
      </c>
      <c r="B15130" s="43">
        <f>IF(GL_Paste!$B15127="","",DATE(YEAR(GL_Paste!$E15127),MONTH(GL_Paste!$E15127),1))</f>
        <v/>
      </c>
      <c r="C15130">
        <f>IF(GL_Paste!$B15127="","",IF(TRIM(GL_Paste!$M15127)&lt;&gt;"",TRIM(GL_Paste!$M15127),IFERROR(MID(GL_Paste!$I15127,FIND("[",GL_Paste!$I15127)+1,FIND("]",GL_Paste!$I15127)-FIND("[",GL_Paste!$I15127)-1),"")))</f>
        <v/>
      </c>
      <c r="D15130">
        <f>IF(GL_Paste!$B15127="","",IFERROR(INDEX(DeptName,MATCH($C15130,DeptTag,0)),"UNALLOCATED"))</f>
        <v/>
      </c>
      <c r="E15130">
        <f>IF(GL_Paste!$B15127="","",IFERROR(INDEX(AcctCat,MATCH(GL_Paste!$B15127&amp;"",AcctCode,0)),"UNKNOWN"))</f>
        <v/>
      </c>
      <c r="F15130">
        <f>IF(GL_Paste!$B15127="","",IFERROR(INDEX(AcctSub,MATCH(GL_Paste!$B15127&amp;"",AcctCode,0)),"UNKNOWN"))</f>
        <v/>
      </c>
    </row>
    <row r="15131">
      <c r="A15131" s="40">
        <f>IF(GL_Paste!$B15128="","",N(GL_Paste!$H15128)-N(GL_Paste!$G15128))</f>
        <v/>
      </c>
      <c r="B15131" s="43">
        <f>IF(GL_Paste!$B15128="","",DATE(YEAR(GL_Paste!$E15128),MONTH(GL_Paste!$E15128),1))</f>
        <v/>
      </c>
      <c r="C15131">
        <f>IF(GL_Paste!$B15128="","",IF(TRIM(GL_Paste!$M15128)&lt;&gt;"",TRIM(GL_Paste!$M15128),IFERROR(MID(GL_Paste!$I15128,FIND("[",GL_Paste!$I15128)+1,FIND("]",GL_Paste!$I15128)-FIND("[",GL_Paste!$I15128)-1),"")))</f>
        <v/>
      </c>
      <c r="D15131">
        <f>IF(GL_Paste!$B15128="","",IFERROR(INDEX(DeptName,MATCH($C15131,DeptTag,0)),"UNALLOCATED"))</f>
        <v/>
      </c>
      <c r="E15131">
        <f>IF(GL_Paste!$B15128="","",IFERROR(INDEX(AcctCat,MATCH(GL_Paste!$B15128&amp;"",AcctCode,0)),"UNKNOWN"))</f>
        <v/>
      </c>
      <c r="F15131">
        <f>IF(GL_Paste!$B15128="","",IFERROR(INDEX(AcctSub,MATCH(GL_Paste!$B15128&amp;"",AcctCode,0)),"UNKNOWN"))</f>
        <v/>
      </c>
    </row>
    <row r="15132">
      <c r="A15132" s="40">
        <f>IF(GL_Paste!$B15129="","",N(GL_Paste!$H15129)-N(GL_Paste!$G15129))</f>
        <v/>
      </c>
      <c r="B15132" s="43">
        <f>IF(GL_Paste!$B15129="","",DATE(YEAR(GL_Paste!$E15129),MONTH(GL_Paste!$E15129),1))</f>
        <v/>
      </c>
      <c r="C15132">
        <f>IF(GL_Paste!$B15129="","",IF(TRIM(GL_Paste!$M15129)&lt;&gt;"",TRIM(GL_Paste!$M15129),IFERROR(MID(GL_Paste!$I15129,FIND("[",GL_Paste!$I15129)+1,FIND("]",GL_Paste!$I15129)-FIND("[",GL_Paste!$I15129)-1),"")))</f>
        <v/>
      </c>
      <c r="D15132">
        <f>IF(GL_Paste!$B15129="","",IFERROR(INDEX(DeptName,MATCH($C15132,DeptTag,0)),"UNALLOCATED"))</f>
        <v/>
      </c>
      <c r="E15132">
        <f>IF(GL_Paste!$B15129="","",IFERROR(INDEX(AcctCat,MATCH(GL_Paste!$B15129&amp;"",AcctCode,0)),"UNKNOWN"))</f>
        <v/>
      </c>
      <c r="F15132">
        <f>IF(GL_Paste!$B15129="","",IFERROR(INDEX(AcctSub,MATCH(GL_Paste!$B15129&amp;"",AcctCode,0)),"UNKNOWN"))</f>
        <v/>
      </c>
    </row>
    <row r="15133">
      <c r="A15133" s="40">
        <f>IF(GL_Paste!$B15130="","",N(GL_Paste!$H15130)-N(GL_Paste!$G15130))</f>
        <v/>
      </c>
      <c r="B15133" s="43">
        <f>IF(GL_Paste!$B15130="","",DATE(YEAR(GL_Paste!$E15130),MONTH(GL_Paste!$E15130),1))</f>
        <v/>
      </c>
      <c r="C15133">
        <f>IF(GL_Paste!$B15130="","",IF(TRIM(GL_Paste!$M15130)&lt;&gt;"",TRIM(GL_Paste!$M15130),IFERROR(MID(GL_Paste!$I15130,FIND("[",GL_Paste!$I15130)+1,FIND("]",GL_Paste!$I15130)-FIND("[",GL_Paste!$I15130)-1),"")))</f>
        <v/>
      </c>
      <c r="D15133">
        <f>IF(GL_Paste!$B15130="","",IFERROR(INDEX(DeptName,MATCH($C15133,DeptTag,0)),"UNALLOCATED"))</f>
        <v/>
      </c>
      <c r="E15133">
        <f>IF(GL_Paste!$B15130="","",IFERROR(INDEX(AcctCat,MATCH(GL_Paste!$B15130&amp;"",AcctCode,0)),"UNKNOWN"))</f>
        <v/>
      </c>
      <c r="F15133">
        <f>IF(GL_Paste!$B15130="","",IFERROR(INDEX(AcctSub,MATCH(GL_Paste!$B15130&amp;"",AcctCode,0)),"UNKNOWN"))</f>
        <v/>
      </c>
    </row>
    <row r="15134">
      <c r="A15134" s="40">
        <f>IF(GL_Paste!$B15131="","",N(GL_Paste!$H15131)-N(GL_Paste!$G15131))</f>
        <v/>
      </c>
      <c r="B15134" s="43">
        <f>IF(GL_Paste!$B15131="","",DATE(YEAR(GL_Paste!$E15131),MONTH(GL_Paste!$E15131),1))</f>
        <v/>
      </c>
      <c r="C15134">
        <f>IF(GL_Paste!$B15131="","",IF(TRIM(GL_Paste!$M15131)&lt;&gt;"",TRIM(GL_Paste!$M15131),IFERROR(MID(GL_Paste!$I15131,FIND("[",GL_Paste!$I15131)+1,FIND("]",GL_Paste!$I15131)-FIND("[",GL_Paste!$I15131)-1),"")))</f>
        <v/>
      </c>
      <c r="D15134">
        <f>IF(GL_Paste!$B15131="","",IFERROR(INDEX(DeptName,MATCH($C15134,DeptTag,0)),"UNALLOCATED"))</f>
        <v/>
      </c>
      <c r="E15134">
        <f>IF(GL_Paste!$B15131="","",IFERROR(INDEX(AcctCat,MATCH(GL_Paste!$B15131&amp;"",AcctCode,0)),"UNKNOWN"))</f>
        <v/>
      </c>
      <c r="F15134">
        <f>IF(GL_Paste!$B15131="","",IFERROR(INDEX(AcctSub,MATCH(GL_Paste!$B15131&amp;"",AcctCode,0)),"UNKNOWN"))</f>
        <v/>
      </c>
    </row>
    <row r="15135">
      <c r="A15135" s="40">
        <f>IF(GL_Paste!$B15132="","",N(GL_Paste!$H15132)-N(GL_Paste!$G15132))</f>
        <v/>
      </c>
      <c r="B15135" s="43">
        <f>IF(GL_Paste!$B15132="","",DATE(YEAR(GL_Paste!$E15132),MONTH(GL_Paste!$E15132),1))</f>
        <v/>
      </c>
      <c r="C15135">
        <f>IF(GL_Paste!$B15132="","",IF(TRIM(GL_Paste!$M15132)&lt;&gt;"",TRIM(GL_Paste!$M15132),IFERROR(MID(GL_Paste!$I15132,FIND("[",GL_Paste!$I15132)+1,FIND("]",GL_Paste!$I15132)-FIND("[",GL_Paste!$I15132)-1),"")))</f>
        <v/>
      </c>
      <c r="D15135">
        <f>IF(GL_Paste!$B15132="","",IFERROR(INDEX(DeptName,MATCH($C15135,DeptTag,0)),"UNALLOCATED"))</f>
        <v/>
      </c>
      <c r="E15135">
        <f>IF(GL_Paste!$B15132="","",IFERROR(INDEX(AcctCat,MATCH(GL_Paste!$B15132&amp;"",AcctCode,0)),"UNKNOWN"))</f>
        <v/>
      </c>
      <c r="F15135">
        <f>IF(GL_Paste!$B15132="","",IFERROR(INDEX(AcctSub,MATCH(GL_Paste!$B15132&amp;"",AcctCode,0)),"UNKNOWN"))</f>
        <v/>
      </c>
    </row>
    <row r="15136">
      <c r="A15136" s="40">
        <f>IF(GL_Paste!$B15133="","",N(GL_Paste!$H15133)-N(GL_Paste!$G15133))</f>
        <v/>
      </c>
      <c r="B15136" s="43">
        <f>IF(GL_Paste!$B15133="","",DATE(YEAR(GL_Paste!$E15133),MONTH(GL_Paste!$E15133),1))</f>
        <v/>
      </c>
      <c r="C15136">
        <f>IF(GL_Paste!$B15133="","",IF(TRIM(GL_Paste!$M15133)&lt;&gt;"",TRIM(GL_Paste!$M15133),IFERROR(MID(GL_Paste!$I15133,FIND("[",GL_Paste!$I15133)+1,FIND("]",GL_Paste!$I15133)-FIND("[",GL_Paste!$I15133)-1),"")))</f>
        <v/>
      </c>
      <c r="D15136">
        <f>IF(GL_Paste!$B15133="","",IFERROR(INDEX(DeptName,MATCH($C15136,DeptTag,0)),"UNALLOCATED"))</f>
        <v/>
      </c>
      <c r="E15136">
        <f>IF(GL_Paste!$B15133="","",IFERROR(INDEX(AcctCat,MATCH(GL_Paste!$B15133&amp;"",AcctCode,0)),"UNKNOWN"))</f>
        <v/>
      </c>
      <c r="F15136">
        <f>IF(GL_Paste!$B15133="","",IFERROR(INDEX(AcctSub,MATCH(GL_Paste!$B15133&amp;"",AcctCode,0)),"UNKNOWN"))</f>
        <v/>
      </c>
    </row>
    <row r="15137">
      <c r="A15137" s="40">
        <f>IF(GL_Paste!$B15134="","",N(GL_Paste!$H15134)-N(GL_Paste!$G15134))</f>
        <v/>
      </c>
      <c r="B15137" s="43">
        <f>IF(GL_Paste!$B15134="","",DATE(YEAR(GL_Paste!$E15134),MONTH(GL_Paste!$E15134),1))</f>
        <v/>
      </c>
      <c r="C15137">
        <f>IF(GL_Paste!$B15134="","",IF(TRIM(GL_Paste!$M15134)&lt;&gt;"",TRIM(GL_Paste!$M15134),IFERROR(MID(GL_Paste!$I15134,FIND("[",GL_Paste!$I15134)+1,FIND("]",GL_Paste!$I15134)-FIND("[",GL_Paste!$I15134)-1),"")))</f>
        <v/>
      </c>
      <c r="D15137">
        <f>IF(GL_Paste!$B15134="","",IFERROR(INDEX(DeptName,MATCH($C15137,DeptTag,0)),"UNALLOCATED"))</f>
        <v/>
      </c>
      <c r="E15137">
        <f>IF(GL_Paste!$B15134="","",IFERROR(INDEX(AcctCat,MATCH(GL_Paste!$B15134&amp;"",AcctCode,0)),"UNKNOWN"))</f>
        <v/>
      </c>
      <c r="F15137">
        <f>IF(GL_Paste!$B15134="","",IFERROR(INDEX(AcctSub,MATCH(GL_Paste!$B15134&amp;"",AcctCode,0)),"UNKNOWN"))</f>
        <v/>
      </c>
    </row>
    <row r="15138">
      <c r="A15138" s="40">
        <f>IF(GL_Paste!$B15135="","",N(GL_Paste!$H15135)-N(GL_Paste!$G15135))</f>
        <v/>
      </c>
      <c r="B15138" s="43">
        <f>IF(GL_Paste!$B15135="","",DATE(YEAR(GL_Paste!$E15135),MONTH(GL_Paste!$E15135),1))</f>
        <v/>
      </c>
      <c r="C15138">
        <f>IF(GL_Paste!$B15135="","",IF(TRIM(GL_Paste!$M15135)&lt;&gt;"",TRIM(GL_Paste!$M15135),IFERROR(MID(GL_Paste!$I15135,FIND("[",GL_Paste!$I15135)+1,FIND("]",GL_Paste!$I15135)-FIND("[",GL_Paste!$I15135)-1),"")))</f>
        <v/>
      </c>
      <c r="D15138">
        <f>IF(GL_Paste!$B15135="","",IFERROR(INDEX(DeptName,MATCH($C15138,DeptTag,0)),"UNALLOCATED"))</f>
        <v/>
      </c>
      <c r="E15138">
        <f>IF(GL_Paste!$B15135="","",IFERROR(INDEX(AcctCat,MATCH(GL_Paste!$B15135&amp;"",AcctCode,0)),"UNKNOWN"))</f>
        <v/>
      </c>
      <c r="F15138">
        <f>IF(GL_Paste!$B15135="","",IFERROR(INDEX(AcctSub,MATCH(GL_Paste!$B15135&amp;"",AcctCode,0)),"UNKNOWN"))</f>
        <v/>
      </c>
    </row>
    <row r="15139">
      <c r="A15139" s="40">
        <f>IF(GL_Paste!$B15136="","",N(GL_Paste!$H15136)-N(GL_Paste!$G15136))</f>
        <v/>
      </c>
      <c r="B15139" s="43">
        <f>IF(GL_Paste!$B15136="","",DATE(YEAR(GL_Paste!$E15136),MONTH(GL_Paste!$E15136),1))</f>
        <v/>
      </c>
      <c r="C15139">
        <f>IF(GL_Paste!$B15136="","",IF(TRIM(GL_Paste!$M15136)&lt;&gt;"",TRIM(GL_Paste!$M15136),IFERROR(MID(GL_Paste!$I15136,FIND("[",GL_Paste!$I15136)+1,FIND("]",GL_Paste!$I15136)-FIND("[",GL_Paste!$I15136)-1),"")))</f>
        <v/>
      </c>
      <c r="D15139">
        <f>IF(GL_Paste!$B15136="","",IFERROR(INDEX(DeptName,MATCH($C15139,DeptTag,0)),"UNALLOCATED"))</f>
        <v/>
      </c>
      <c r="E15139">
        <f>IF(GL_Paste!$B15136="","",IFERROR(INDEX(AcctCat,MATCH(GL_Paste!$B15136&amp;"",AcctCode,0)),"UNKNOWN"))</f>
        <v/>
      </c>
      <c r="F15139">
        <f>IF(GL_Paste!$B15136="","",IFERROR(INDEX(AcctSub,MATCH(GL_Paste!$B15136&amp;"",AcctCode,0)),"UNKNOWN"))</f>
        <v/>
      </c>
    </row>
    <row r="15140">
      <c r="A15140" s="40">
        <f>IF(GL_Paste!$B15137="","",N(GL_Paste!$H15137)-N(GL_Paste!$G15137))</f>
        <v/>
      </c>
      <c r="B15140" s="43">
        <f>IF(GL_Paste!$B15137="","",DATE(YEAR(GL_Paste!$E15137),MONTH(GL_Paste!$E15137),1))</f>
        <v/>
      </c>
      <c r="C15140">
        <f>IF(GL_Paste!$B15137="","",IF(TRIM(GL_Paste!$M15137)&lt;&gt;"",TRIM(GL_Paste!$M15137),IFERROR(MID(GL_Paste!$I15137,FIND("[",GL_Paste!$I15137)+1,FIND("]",GL_Paste!$I15137)-FIND("[",GL_Paste!$I15137)-1),"")))</f>
        <v/>
      </c>
      <c r="D15140">
        <f>IF(GL_Paste!$B15137="","",IFERROR(INDEX(DeptName,MATCH($C15140,DeptTag,0)),"UNALLOCATED"))</f>
        <v/>
      </c>
      <c r="E15140">
        <f>IF(GL_Paste!$B15137="","",IFERROR(INDEX(AcctCat,MATCH(GL_Paste!$B15137&amp;"",AcctCode,0)),"UNKNOWN"))</f>
        <v/>
      </c>
      <c r="F15140">
        <f>IF(GL_Paste!$B15137="","",IFERROR(INDEX(AcctSub,MATCH(GL_Paste!$B15137&amp;"",AcctCode,0)),"UNKNOWN"))</f>
        <v/>
      </c>
    </row>
    <row r="15141">
      <c r="A15141" s="40">
        <f>IF(GL_Paste!$B15138="","",N(GL_Paste!$H15138)-N(GL_Paste!$G15138))</f>
        <v/>
      </c>
      <c r="B15141" s="43">
        <f>IF(GL_Paste!$B15138="","",DATE(YEAR(GL_Paste!$E15138),MONTH(GL_Paste!$E15138),1))</f>
        <v/>
      </c>
      <c r="C15141">
        <f>IF(GL_Paste!$B15138="","",IF(TRIM(GL_Paste!$M15138)&lt;&gt;"",TRIM(GL_Paste!$M15138),IFERROR(MID(GL_Paste!$I15138,FIND("[",GL_Paste!$I15138)+1,FIND("]",GL_Paste!$I15138)-FIND("[",GL_Paste!$I15138)-1),"")))</f>
        <v/>
      </c>
      <c r="D15141">
        <f>IF(GL_Paste!$B15138="","",IFERROR(INDEX(DeptName,MATCH($C15141,DeptTag,0)),"UNALLOCATED"))</f>
        <v/>
      </c>
      <c r="E15141">
        <f>IF(GL_Paste!$B15138="","",IFERROR(INDEX(AcctCat,MATCH(GL_Paste!$B15138&amp;"",AcctCode,0)),"UNKNOWN"))</f>
        <v/>
      </c>
      <c r="F15141">
        <f>IF(GL_Paste!$B15138="","",IFERROR(INDEX(AcctSub,MATCH(GL_Paste!$B15138&amp;"",AcctCode,0)),"UNKNOWN"))</f>
        <v/>
      </c>
    </row>
    <row r="15142">
      <c r="A15142" s="40">
        <f>IF(GL_Paste!$B15139="","",N(GL_Paste!$H15139)-N(GL_Paste!$G15139))</f>
        <v/>
      </c>
      <c r="B15142" s="43">
        <f>IF(GL_Paste!$B15139="","",DATE(YEAR(GL_Paste!$E15139),MONTH(GL_Paste!$E15139),1))</f>
        <v/>
      </c>
      <c r="C15142">
        <f>IF(GL_Paste!$B15139="","",IF(TRIM(GL_Paste!$M15139)&lt;&gt;"",TRIM(GL_Paste!$M15139),IFERROR(MID(GL_Paste!$I15139,FIND("[",GL_Paste!$I15139)+1,FIND("]",GL_Paste!$I15139)-FIND("[",GL_Paste!$I15139)-1),"")))</f>
        <v/>
      </c>
      <c r="D15142">
        <f>IF(GL_Paste!$B15139="","",IFERROR(INDEX(DeptName,MATCH($C15142,DeptTag,0)),"UNALLOCATED"))</f>
        <v/>
      </c>
      <c r="E15142">
        <f>IF(GL_Paste!$B15139="","",IFERROR(INDEX(AcctCat,MATCH(GL_Paste!$B15139&amp;"",AcctCode,0)),"UNKNOWN"))</f>
        <v/>
      </c>
      <c r="F15142">
        <f>IF(GL_Paste!$B15139="","",IFERROR(INDEX(AcctSub,MATCH(GL_Paste!$B15139&amp;"",AcctCode,0)),"UNKNOWN"))</f>
        <v/>
      </c>
    </row>
    <row r="15143">
      <c r="A15143" s="40">
        <f>IF(GL_Paste!$B15140="","",N(GL_Paste!$H15140)-N(GL_Paste!$G15140))</f>
        <v/>
      </c>
      <c r="B15143" s="43">
        <f>IF(GL_Paste!$B15140="","",DATE(YEAR(GL_Paste!$E15140),MONTH(GL_Paste!$E15140),1))</f>
        <v/>
      </c>
      <c r="C15143">
        <f>IF(GL_Paste!$B15140="","",IF(TRIM(GL_Paste!$M15140)&lt;&gt;"",TRIM(GL_Paste!$M15140),IFERROR(MID(GL_Paste!$I15140,FIND("[",GL_Paste!$I15140)+1,FIND("]",GL_Paste!$I15140)-FIND("[",GL_Paste!$I15140)-1),"")))</f>
        <v/>
      </c>
      <c r="D15143">
        <f>IF(GL_Paste!$B15140="","",IFERROR(INDEX(DeptName,MATCH($C15143,DeptTag,0)),"UNALLOCATED"))</f>
        <v/>
      </c>
      <c r="E15143">
        <f>IF(GL_Paste!$B15140="","",IFERROR(INDEX(AcctCat,MATCH(GL_Paste!$B15140&amp;"",AcctCode,0)),"UNKNOWN"))</f>
        <v/>
      </c>
      <c r="F15143">
        <f>IF(GL_Paste!$B15140="","",IFERROR(INDEX(AcctSub,MATCH(GL_Paste!$B15140&amp;"",AcctCode,0)),"UNKNOWN"))</f>
        <v/>
      </c>
    </row>
    <row r="15144">
      <c r="A15144" s="40">
        <f>IF(GL_Paste!$B15141="","",N(GL_Paste!$H15141)-N(GL_Paste!$G15141))</f>
        <v/>
      </c>
      <c r="B15144" s="43">
        <f>IF(GL_Paste!$B15141="","",DATE(YEAR(GL_Paste!$E15141),MONTH(GL_Paste!$E15141),1))</f>
        <v/>
      </c>
      <c r="C15144">
        <f>IF(GL_Paste!$B15141="","",IF(TRIM(GL_Paste!$M15141)&lt;&gt;"",TRIM(GL_Paste!$M15141),IFERROR(MID(GL_Paste!$I15141,FIND("[",GL_Paste!$I15141)+1,FIND("]",GL_Paste!$I15141)-FIND("[",GL_Paste!$I15141)-1),"")))</f>
        <v/>
      </c>
      <c r="D15144">
        <f>IF(GL_Paste!$B15141="","",IFERROR(INDEX(DeptName,MATCH($C15144,DeptTag,0)),"UNALLOCATED"))</f>
        <v/>
      </c>
      <c r="E15144">
        <f>IF(GL_Paste!$B15141="","",IFERROR(INDEX(AcctCat,MATCH(GL_Paste!$B15141&amp;"",AcctCode,0)),"UNKNOWN"))</f>
        <v/>
      </c>
      <c r="F15144">
        <f>IF(GL_Paste!$B15141="","",IFERROR(INDEX(AcctSub,MATCH(GL_Paste!$B15141&amp;"",AcctCode,0)),"UNKNOWN"))</f>
        <v/>
      </c>
    </row>
    <row r="15145">
      <c r="A15145" s="40">
        <f>IF(GL_Paste!$B15142="","",N(GL_Paste!$H15142)-N(GL_Paste!$G15142))</f>
        <v/>
      </c>
      <c r="B15145" s="43">
        <f>IF(GL_Paste!$B15142="","",DATE(YEAR(GL_Paste!$E15142),MONTH(GL_Paste!$E15142),1))</f>
        <v/>
      </c>
      <c r="C15145">
        <f>IF(GL_Paste!$B15142="","",IF(TRIM(GL_Paste!$M15142)&lt;&gt;"",TRIM(GL_Paste!$M15142),IFERROR(MID(GL_Paste!$I15142,FIND("[",GL_Paste!$I15142)+1,FIND("]",GL_Paste!$I15142)-FIND("[",GL_Paste!$I15142)-1),"")))</f>
        <v/>
      </c>
      <c r="D15145">
        <f>IF(GL_Paste!$B15142="","",IFERROR(INDEX(DeptName,MATCH($C15145,DeptTag,0)),"UNALLOCATED"))</f>
        <v/>
      </c>
      <c r="E15145">
        <f>IF(GL_Paste!$B15142="","",IFERROR(INDEX(AcctCat,MATCH(GL_Paste!$B15142&amp;"",AcctCode,0)),"UNKNOWN"))</f>
        <v/>
      </c>
      <c r="F15145">
        <f>IF(GL_Paste!$B15142="","",IFERROR(INDEX(AcctSub,MATCH(GL_Paste!$B15142&amp;"",AcctCode,0)),"UNKNOWN"))</f>
        <v/>
      </c>
    </row>
    <row r="15146">
      <c r="A15146" s="40">
        <f>IF(GL_Paste!$B15143="","",N(GL_Paste!$H15143)-N(GL_Paste!$G15143))</f>
        <v/>
      </c>
      <c r="B15146" s="43">
        <f>IF(GL_Paste!$B15143="","",DATE(YEAR(GL_Paste!$E15143),MONTH(GL_Paste!$E15143),1))</f>
        <v/>
      </c>
      <c r="C15146">
        <f>IF(GL_Paste!$B15143="","",IF(TRIM(GL_Paste!$M15143)&lt;&gt;"",TRIM(GL_Paste!$M15143),IFERROR(MID(GL_Paste!$I15143,FIND("[",GL_Paste!$I15143)+1,FIND("]",GL_Paste!$I15143)-FIND("[",GL_Paste!$I15143)-1),"")))</f>
        <v/>
      </c>
      <c r="D15146">
        <f>IF(GL_Paste!$B15143="","",IFERROR(INDEX(DeptName,MATCH($C15146,DeptTag,0)),"UNALLOCATED"))</f>
        <v/>
      </c>
      <c r="E15146">
        <f>IF(GL_Paste!$B15143="","",IFERROR(INDEX(AcctCat,MATCH(GL_Paste!$B15143&amp;"",AcctCode,0)),"UNKNOWN"))</f>
        <v/>
      </c>
      <c r="F15146">
        <f>IF(GL_Paste!$B15143="","",IFERROR(INDEX(AcctSub,MATCH(GL_Paste!$B15143&amp;"",AcctCode,0)),"UNKNOWN"))</f>
        <v/>
      </c>
    </row>
    <row r="15147">
      <c r="A15147" s="40">
        <f>IF(GL_Paste!$B15144="","",N(GL_Paste!$H15144)-N(GL_Paste!$G15144))</f>
        <v/>
      </c>
      <c r="B15147" s="43">
        <f>IF(GL_Paste!$B15144="","",DATE(YEAR(GL_Paste!$E15144),MONTH(GL_Paste!$E15144),1))</f>
        <v/>
      </c>
      <c r="C15147">
        <f>IF(GL_Paste!$B15144="","",IF(TRIM(GL_Paste!$M15144)&lt;&gt;"",TRIM(GL_Paste!$M15144),IFERROR(MID(GL_Paste!$I15144,FIND("[",GL_Paste!$I15144)+1,FIND("]",GL_Paste!$I15144)-FIND("[",GL_Paste!$I15144)-1),"")))</f>
        <v/>
      </c>
      <c r="D15147">
        <f>IF(GL_Paste!$B15144="","",IFERROR(INDEX(DeptName,MATCH($C15147,DeptTag,0)),"UNALLOCATED"))</f>
        <v/>
      </c>
      <c r="E15147">
        <f>IF(GL_Paste!$B15144="","",IFERROR(INDEX(AcctCat,MATCH(GL_Paste!$B15144&amp;"",AcctCode,0)),"UNKNOWN"))</f>
        <v/>
      </c>
      <c r="F15147">
        <f>IF(GL_Paste!$B15144="","",IFERROR(INDEX(AcctSub,MATCH(GL_Paste!$B15144&amp;"",AcctCode,0)),"UNKNOWN"))</f>
        <v/>
      </c>
    </row>
    <row r="15148">
      <c r="A15148" s="40">
        <f>IF(GL_Paste!$B15145="","",N(GL_Paste!$H15145)-N(GL_Paste!$G15145))</f>
        <v/>
      </c>
      <c r="B15148" s="43">
        <f>IF(GL_Paste!$B15145="","",DATE(YEAR(GL_Paste!$E15145),MONTH(GL_Paste!$E15145),1))</f>
        <v/>
      </c>
      <c r="C15148">
        <f>IF(GL_Paste!$B15145="","",IF(TRIM(GL_Paste!$M15145)&lt;&gt;"",TRIM(GL_Paste!$M15145),IFERROR(MID(GL_Paste!$I15145,FIND("[",GL_Paste!$I15145)+1,FIND("]",GL_Paste!$I15145)-FIND("[",GL_Paste!$I15145)-1),"")))</f>
        <v/>
      </c>
      <c r="D15148">
        <f>IF(GL_Paste!$B15145="","",IFERROR(INDEX(DeptName,MATCH($C15148,DeptTag,0)),"UNALLOCATED"))</f>
        <v/>
      </c>
      <c r="E15148">
        <f>IF(GL_Paste!$B15145="","",IFERROR(INDEX(AcctCat,MATCH(GL_Paste!$B15145&amp;"",AcctCode,0)),"UNKNOWN"))</f>
        <v/>
      </c>
      <c r="F15148">
        <f>IF(GL_Paste!$B15145="","",IFERROR(INDEX(AcctSub,MATCH(GL_Paste!$B15145&amp;"",AcctCode,0)),"UNKNOWN"))</f>
        <v/>
      </c>
    </row>
    <row r="15149">
      <c r="A15149" s="40">
        <f>IF(GL_Paste!$B15146="","",N(GL_Paste!$H15146)-N(GL_Paste!$G15146))</f>
        <v/>
      </c>
      <c r="B15149" s="43">
        <f>IF(GL_Paste!$B15146="","",DATE(YEAR(GL_Paste!$E15146),MONTH(GL_Paste!$E15146),1))</f>
        <v/>
      </c>
      <c r="C15149">
        <f>IF(GL_Paste!$B15146="","",IF(TRIM(GL_Paste!$M15146)&lt;&gt;"",TRIM(GL_Paste!$M15146),IFERROR(MID(GL_Paste!$I15146,FIND("[",GL_Paste!$I15146)+1,FIND("]",GL_Paste!$I15146)-FIND("[",GL_Paste!$I15146)-1),"")))</f>
        <v/>
      </c>
      <c r="D15149">
        <f>IF(GL_Paste!$B15146="","",IFERROR(INDEX(DeptName,MATCH($C15149,DeptTag,0)),"UNALLOCATED"))</f>
        <v/>
      </c>
      <c r="E15149">
        <f>IF(GL_Paste!$B15146="","",IFERROR(INDEX(AcctCat,MATCH(GL_Paste!$B15146&amp;"",AcctCode,0)),"UNKNOWN"))</f>
        <v/>
      </c>
      <c r="F15149">
        <f>IF(GL_Paste!$B15146="","",IFERROR(INDEX(AcctSub,MATCH(GL_Paste!$B15146&amp;"",AcctCode,0)),"UNKNOWN"))</f>
        <v/>
      </c>
    </row>
    <row r="15150">
      <c r="A15150" s="40">
        <f>IF(GL_Paste!$B15147="","",N(GL_Paste!$H15147)-N(GL_Paste!$G15147))</f>
        <v/>
      </c>
      <c r="B15150" s="43">
        <f>IF(GL_Paste!$B15147="","",DATE(YEAR(GL_Paste!$E15147),MONTH(GL_Paste!$E15147),1))</f>
        <v/>
      </c>
      <c r="C15150">
        <f>IF(GL_Paste!$B15147="","",IF(TRIM(GL_Paste!$M15147)&lt;&gt;"",TRIM(GL_Paste!$M15147),IFERROR(MID(GL_Paste!$I15147,FIND("[",GL_Paste!$I15147)+1,FIND("]",GL_Paste!$I15147)-FIND("[",GL_Paste!$I15147)-1),"")))</f>
        <v/>
      </c>
      <c r="D15150">
        <f>IF(GL_Paste!$B15147="","",IFERROR(INDEX(DeptName,MATCH($C15150,DeptTag,0)),"UNALLOCATED"))</f>
        <v/>
      </c>
      <c r="E15150">
        <f>IF(GL_Paste!$B15147="","",IFERROR(INDEX(AcctCat,MATCH(GL_Paste!$B15147&amp;"",AcctCode,0)),"UNKNOWN"))</f>
        <v/>
      </c>
      <c r="F15150">
        <f>IF(GL_Paste!$B15147="","",IFERROR(INDEX(AcctSub,MATCH(GL_Paste!$B15147&amp;"",AcctCode,0)),"UNKNOWN"))</f>
        <v/>
      </c>
    </row>
    <row r="15151">
      <c r="A15151" s="40">
        <f>IF(GL_Paste!$B15148="","",N(GL_Paste!$H15148)-N(GL_Paste!$G15148))</f>
        <v/>
      </c>
      <c r="B15151" s="43">
        <f>IF(GL_Paste!$B15148="","",DATE(YEAR(GL_Paste!$E15148),MONTH(GL_Paste!$E15148),1))</f>
        <v/>
      </c>
      <c r="C15151">
        <f>IF(GL_Paste!$B15148="","",IF(TRIM(GL_Paste!$M15148)&lt;&gt;"",TRIM(GL_Paste!$M15148),IFERROR(MID(GL_Paste!$I15148,FIND("[",GL_Paste!$I15148)+1,FIND("]",GL_Paste!$I15148)-FIND("[",GL_Paste!$I15148)-1),"")))</f>
        <v/>
      </c>
      <c r="D15151">
        <f>IF(GL_Paste!$B15148="","",IFERROR(INDEX(DeptName,MATCH($C15151,DeptTag,0)),"UNALLOCATED"))</f>
        <v/>
      </c>
      <c r="E15151">
        <f>IF(GL_Paste!$B15148="","",IFERROR(INDEX(AcctCat,MATCH(GL_Paste!$B15148&amp;"",AcctCode,0)),"UNKNOWN"))</f>
        <v/>
      </c>
      <c r="F15151">
        <f>IF(GL_Paste!$B15148="","",IFERROR(INDEX(AcctSub,MATCH(GL_Paste!$B15148&amp;"",AcctCode,0)),"UNKNOWN"))</f>
        <v/>
      </c>
    </row>
    <row r="15152">
      <c r="A15152" s="40">
        <f>IF(GL_Paste!$B15149="","",N(GL_Paste!$H15149)-N(GL_Paste!$G15149))</f>
        <v/>
      </c>
      <c r="B15152" s="43">
        <f>IF(GL_Paste!$B15149="","",DATE(YEAR(GL_Paste!$E15149),MONTH(GL_Paste!$E15149),1))</f>
        <v/>
      </c>
      <c r="C15152">
        <f>IF(GL_Paste!$B15149="","",IF(TRIM(GL_Paste!$M15149)&lt;&gt;"",TRIM(GL_Paste!$M15149),IFERROR(MID(GL_Paste!$I15149,FIND("[",GL_Paste!$I15149)+1,FIND("]",GL_Paste!$I15149)-FIND("[",GL_Paste!$I15149)-1),"")))</f>
        <v/>
      </c>
      <c r="D15152">
        <f>IF(GL_Paste!$B15149="","",IFERROR(INDEX(DeptName,MATCH($C15152,DeptTag,0)),"UNALLOCATED"))</f>
        <v/>
      </c>
      <c r="E15152">
        <f>IF(GL_Paste!$B15149="","",IFERROR(INDEX(AcctCat,MATCH(GL_Paste!$B15149&amp;"",AcctCode,0)),"UNKNOWN"))</f>
        <v/>
      </c>
      <c r="F15152">
        <f>IF(GL_Paste!$B15149="","",IFERROR(INDEX(AcctSub,MATCH(GL_Paste!$B15149&amp;"",AcctCode,0)),"UNKNOWN"))</f>
        <v/>
      </c>
    </row>
    <row r="15153">
      <c r="A15153" s="40">
        <f>IF(GL_Paste!$B15150="","",N(GL_Paste!$H15150)-N(GL_Paste!$G15150))</f>
        <v/>
      </c>
      <c r="B15153" s="43">
        <f>IF(GL_Paste!$B15150="","",DATE(YEAR(GL_Paste!$E15150),MONTH(GL_Paste!$E15150),1))</f>
        <v/>
      </c>
      <c r="C15153">
        <f>IF(GL_Paste!$B15150="","",IF(TRIM(GL_Paste!$M15150)&lt;&gt;"",TRIM(GL_Paste!$M15150),IFERROR(MID(GL_Paste!$I15150,FIND("[",GL_Paste!$I15150)+1,FIND("]",GL_Paste!$I15150)-FIND("[",GL_Paste!$I15150)-1),"")))</f>
        <v/>
      </c>
      <c r="D15153">
        <f>IF(GL_Paste!$B15150="","",IFERROR(INDEX(DeptName,MATCH($C15153,DeptTag,0)),"UNALLOCATED"))</f>
        <v/>
      </c>
      <c r="E15153">
        <f>IF(GL_Paste!$B15150="","",IFERROR(INDEX(AcctCat,MATCH(GL_Paste!$B15150&amp;"",AcctCode,0)),"UNKNOWN"))</f>
        <v/>
      </c>
      <c r="F15153">
        <f>IF(GL_Paste!$B15150="","",IFERROR(INDEX(AcctSub,MATCH(GL_Paste!$B15150&amp;"",AcctCode,0)),"UNKNOWN"))</f>
        <v/>
      </c>
    </row>
    <row r="15154">
      <c r="A15154" s="40">
        <f>IF(GL_Paste!$B15151="","",N(GL_Paste!$H15151)-N(GL_Paste!$G15151))</f>
        <v/>
      </c>
      <c r="B15154" s="43">
        <f>IF(GL_Paste!$B15151="","",DATE(YEAR(GL_Paste!$E15151),MONTH(GL_Paste!$E15151),1))</f>
        <v/>
      </c>
      <c r="C15154">
        <f>IF(GL_Paste!$B15151="","",IF(TRIM(GL_Paste!$M15151)&lt;&gt;"",TRIM(GL_Paste!$M15151),IFERROR(MID(GL_Paste!$I15151,FIND("[",GL_Paste!$I15151)+1,FIND("]",GL_Paste!$I15151)-FIND("[",GL_Paste!$I15151)-1),"")))</f>
        <v/>
      </c>
      <c r="D15154">
        <f>IF(GL_Paste!$B15151="","",IFERROR(INDEX(DeptName,MATCH($C15154,DeptTag,0)),"UNALLOCATED"))</f>
        <v/>
      </c>
      <c r="E15154">
        <f>IF(GL_Paste!$B15151="","",IFERROR(INDEX(AcctCat,MATCH(GL_Paste!$B15151&amp;"",AcctCode,0)),"UNKNOWN"))</f>
        <v/>
      </c>
      <c r="F15154">
        <f>IF(GL_Paste!$B15151="","",IFERROR(INDEX(AcctSub,MATCH(GL_Paste!$B15151&amp;"",AcctCode,0)),"UNKNOWN"))</f>
        <v/>
      </c>
    </row>
    <row r="15155">
      <c r="A15155" s="40">
        <f>IF(GL_Paste!$B15152="","",N(GL_Paste!$H15152)-N(GL_Paste!$G15152))</f>
        <v/>
      </c>
      <c r="B15155" s="43">
        <f>IF(GL_Paste!$B15152="","",DATE(YEAR(GL_Paste!$E15152),MONTH(GL_Paste!$E15152),1))</f>
        <v/>
      </c>
      <c r="C15155">
        <f>IF(GL_Paste!$B15152="","",IF(TRIM(GL_Paste!$M15152)&lt;&gt;"",TRIM(GL_Paste!$M15152),IFERROR(MID(GL_Paste!$I15152,FIND("[",GL_Paste!$I15152)+1,FIND("]",GL_Paste!$I15152)-FIND("[",GL_Paste!$I15152)-1),"")))</f>
        <v/>
      </c>
      <c r="D15155">
        <f>IF(GL_Paste!$B15152="","",IFERROR(INDEX(DeptName,MATCH($C15155,DeptTag,0)),"UNALLOCATED"))</f>
        <v/>
      </c>
      <c r="E15155">
        <f>IF(GL_Paste!$B15152="","",IFERROR(INDEX(AcctCat,MATCH(GL_Paste!$B15152&amp;"",AcctCode,0)),"UNKNOWN"))</f>
        <v/>
      </c>
      <c r="F15155">
        <f>IF(GL_Paste!$B15152="","",IFERROR(INDEX(AcctSub,MATCH(GL_Paste!$B15152&amp;"",AcctCode,0)),"UNKNOWN"))</f>
        <v/>
      </c>
    </row>
    <row r="15156">
      <c r="A15156" s="40">
        <f>IF(GL_Paste!$B15153="","",N(GL_Paste!$H15153)-N(GL_Paste!$G15153))</f>
        <v/>
      </c>
      <c r="B15156" s="43">
        <f>IF(GL_Paste!$B15153="","",DATE(YEAR(GL_Paste!$E15153),MONTH(GL_Paste!$E15153),1))</f>
        <v/>
      </c>
      <c r="C15156">
        <f>IF(GL_Paste!$B15153="","",IF(TRIM(GL_Paste!$M15153)&lt;&gt;"",TRIM(GL_Paste!$M15153),IFERROR(MID(GL_Paste!$I15153,FIND("[",GL_Paste!$I15153)+1,FIND("]",GL_Paste!$I15153)-FIND("[",GL_Paste!$I15153)-1),"")))</f>
        <v/>
      </c>
      <c r="D15156">
        <f>IF(GL_Paste!$B15153="","",IFERROR(INDEX(DeptName,MATCH($C15156,DeptTag,0)),"UNALLOCATED"))</f>
        <v/>
      </c>
      <c r="E15156">
        <f>IF(GL_Paste!$B15153="","",IFERROR(INDEX(AcctCat,MATCH(GL_Paste!$B15153&amp;"",AcctCode,0)),"UNKNOWN"))</f>
        <v/>
      </c>
      <c r="F15156">
        <f>IF(GL_Paste!$B15153="","",IFERROR(INDEX(AcctSub,MATCH(GL_Paste!$B15153&amp;"",AcctCode,0)),"UNKNOWN"))</f>
        <v/>
      </c>
    </row>
    <row r="15157">
      <c r="A15157" s="40">
        <f>IF(GL_Paste!$B15154="","",N(GL_Paste!$H15154)-N(GL_Paste!$G15154))</f>
        <v/>
      </c>
      <c r="B15157" s="43">
        <f>IF(GL_Paste!$B15154="","",DATE(YEAR(GL_Paste!$E15154),MONTH(GL_Paste!$E15154),1))</f>
        <v/>
      </c>
      <c r="C15157">
        <f>IF(GL_Paste!$B15154="","",IF(TRIM(GL_Paste!$M15154)&lt;&gt;"",TRIM(GL_Paste!$M15154),IFERROR(MID(GL_Paste!$I15154,FIND("[",GL_Paste!$I15154)+1,FIND("]",GL_Paste!$I15154)-FIND("[",GL_Paste!$I15154)-1),"")))</f>
        <v/>
      </c>
      <c r="D15157">
        <f>IF(GL_Paste!$B15154="","",IFERROR(INDEX(DeptName,MATCH($C15157,DeptTag,0)),"UNALLOCATED"))</f>
        <v/>
      </c>
      <c r="E15157">
        <f>IF(GL_Paste!$B15154="","",IFERROR(INDEX(AcctCat,MATCH(GL_Paste!$B15154&amp;"",AcctCode,0)),"UNKNOWN"))</f>
        <v/>
      </c>
      <c r="F15157">
        <f>IF(GL_Paste!$B15154="","",IFERROR(INDEX(AcctSub,MATCH(GL_Paste!$B15154&amp;"",AcctCode,0)),"UNKNOWN"))</f>
        <v/>
      </c>
    </row>
    <row r="15158">
      <c r="A15158" s="40">
        <f>IF(GL_Paste!$B15155="","",N(GL_Paste!$H15155)-N(GL_Paste!$G15155))</f>
        <v/>
      </c>
      <c r="B15158" s="43">
        <f>IF(GL_Paste!$B15155="","",DATE(YEAR(GL_Paste!$E15155),MONTH(GL_Paste!$E15155),1))</f>
        <v/>
      </c>
      <c r="C15158">
        <f>IF(GL_Paste!$B15155="","",IF(TRIM(GL_Paste!$M15155)&lt;&gt;"",TRIM(GL_Paste!$M15155),IFERROR(MID(GL_Paste!$I15155,FIND("[",GL_Paste!$I15155)+1,FIND("]",GL_Paste!$I15155)-FIND("[",GL_Paste!$I15155)-1),"")))</f>
        <v/>
      </c>
      <c r="D15158">
        <f>IF(GL_Paste!$B15155="","",IFERROR(INDEX(DeptName,MATCH($C15158,DeptTag,0)),"UNALLOCATED"))</f>
        <v/>
      </c>
      <c r="E15158">
        <f>IF(GL_Paste!$B15155="","",IFERROR(INDEX(AcctCat,MATCH(GL_Paste!$B15155&amp;"",AcctCode,0)),"UNKNOWN"))</f>
        <v/>
      </c>
      <c r="F15158">
        <f>IF(GL_Paste!$B15155="","",IFERROR(INDEX(AcctSub,MATCH(GL_Paste!$B15155&amp;"",AcctCode,0)),"UNKNOWN"))</f>
        <v/>
      </c>
    </row>
    <row r="15159">
      <c r="A15159" s="40">
        <f>IF(GL_Paste!$B15156="","",N(GL_Paste!$H15156)-N(GL_Paste!$G15156))</f>
        <v/>
      </c>
      <c r="B15159" s="43">
        <f>IF(GL_Paste!$B15156="","",DATE(YEAR(GL_Paste!$E15156),MONTH(GL_Paste!$E15156),1))</f>
        <v/>
      </c>
      <c r="C15159">
        <f>IF(GL_Paste!$B15156="","",IF(TRIM(GL_Paste!$M15156)&lt;&gt;"",TRIM(GL_Paste!$M15156),IFERROR(MID(GL_Paste!$I15156,FIND("[",GL_Paste!$I15156)+1,FIND("]",GL_Paste!$I15156)-FIND("[",GL_Paste!$I15156)-1),"")))</f>
        <v/>
      </c>
      <c r="D15159">
        <f>IF(GL_Paste!$B15156="","",IFERROR(INDEX(DeptName,MATCH($C15159,DeptTag,0)),"UNALLOCATED"))</f>
        <v/>
      </c>
      <c r="E15159">
        <f>IF(GL_Paste!$B15156="","",IFERROR(INDEX(AcctCat,MATCH(GL_Paste!$B15156&amp;"",AcctCode,0)),"UNKNOWN"))</f>
        <v/>
      </c>
      <c r="F15159">
        <f>IF(GL_Paste!$B15156="","",IFERROR(INDEX(AcctSub,MATCH(GL_Paste!$B15156&amp;"",AcctCode,0)),"UNKNOWN"))</f>
        <v/>
      </c>
    </row>
    <row r="15160">
      <c r="A15160" s="40">
        <f>IF(GL_Paste!$B15157="","",N(GL_Paste!$H15157)-N(GL_Paste!$G15157))</f>
        <v/>
      </c>
      <c r="B15160" s="43">
        <f>IF(GL_Paste!$B15157="","",DATE(YEAR(GL_Paste!$E15157),MONTH(GL_Paste!$E15157),1))</f>
        <v/>
      </c>
      <c r="C15160">
        <f>IF(GL_Paste!$B15157="","",IF(TRIM(GL_Paste!$M15157)&lt;&gt;"",TRIM(GL_Paste!$M15157),IFERROR(MID(GL_Paste!$I15157,FIND("[",GL_Paste!$I15157)+1,FIND("]",GL_Paste!$I15157)-FIND("[",GL_Paste!$I15157)-1),"")))</f>
        <v/>
      </c>
      <c r="D15160">
        <f>IF(GL_Paste!$B15157="","",IFERROR(INDEX(DeptName,MATCH($C15160,DeptTag,0)),"UNALLOCATED"))</f>
        <v/>
      </c>
      <c r="E15160">
        <f>IF(GL_Paste!$B15157="","",IFERROR(INDEX(AcctCat,MATCH(GL_Paste!$B15157&amp;"",AcctCode,0)),"UNKNOWN"))</f>
        <v/>
      </c>
      <c r="F15160">
        <f>IF(GL_Paste!$B15157="","",IFERROR(INDEX(AcctSub,MATCH(GL_Paste!$B15157&amp;"",AcctCode,0)),"UNKNOWN"))</f>
        <v/>
      </c>
    </row>
    <row r="15161">
      <c r="A15161" s="40">
        <f>IF(GL_Paste!$B15158="","",N(GL_Paste!$H15158)-N(GL_Paste!$G15158))</f>
        <v/>
      </c>
      <c r="B15161" s="43">
        <f>IF(GL_Paste!$B15158="","",DATE(YEAR(GL_Paste!$E15158),MONTH(GL_Paste!$E15158),1))</f>
        <v/>
      </c>
      <c r="C15161">
        <f>IF(GL_Paste!$B15158="","",IF(TRIM(GL_Paste!$M15158)&lt;&gt;"",TRIM(GL_Paste!$M15158),IFERROR(MID(GL_Paste!$I15158,FIND("[",GL_Paste!$I15158)+1,FIND("]",GL_Paste!$I15158)-FIND("[",GL_Paste!$I15158)-1),"")))</f>
        <v/>
      </c>
      <c r="D15161">
        <f>IF(GL_Paste!$B15158="","",IFERROR(INDEX(DeptName,MATCH($C15161,DeptTag,0)),"UNALLOCATED"))</f>
        <v/>
      </c>
      <c r="E15161">
        <f>IF(GL_Paste!$B15158="","",IFERROR(INDEX(AcctCat,MATCH(GL_Paste!$B15158&amp;"",AcctCode,0)),"UNKNOWN"))</f>
        <v/>
      </c>
      <c r="F15161">
        <f>IF(GL_Paste!$B15158="","",IFERROR(INDEX(AcctSub,MATCH(GL_Paste!$B15158&amp;"",AcctCode,0)),"UNKNOWN"))</f>
        <v/>
      </c>
    </row>
    <row r="15162">
      <c r="A15162" s="40">
        <f>IF(GL_Paste!$B15159="","",N(GL_Paste!$H15159)-N(GL_Paste!$G15159))</f>
        <v/>
      </c>
      <c r="B15162" s="43">
        <f>IF(GL_Paste!$B15159="","",DATE(YEAR(GL_Paste!$E15159),MONTH(GL_Paste!$E15159),1))</f>
        <v/>
      </c>
      <c r="C15162">
        <f>IF(GL_Paste!$B15159="","",IF(TRIM(GL_Paste!$M15159)&lt;&gt;"",TRIM(GL_Paste!$M15159),IFERROR(MID(GL_Paste!$I15159,FIND("[",GL_Paste!$I15159)+1,FIND("]",GL_Paste!$I15159)-FIND("[",GL_Paste!$I15159)-1),"")))</f>
        <v/>
      </c>
      <c r="D15162">
        <f>IF(GL_Paste!$B15159="","",IFERROR(INDEX(DeptName,MATCH($C15162,DeptTag,0)),"UNALLOCATED"))</f>
        <v/>
      </c>
      <c r="E15162">
        <f>IF(GL_Paste!$B15159="","",IFERROR(INDEX(AcctCat,MATCH(GL_Paste!$B15159&amp;"",AcctCode,0)),"UNKNOWN"))</f>
        <v/>
      </c>
      <c r="F15162">
        <f>IF(GL_Paste!$B15159="","",IFERROR(INDEX(AcctSub,MATCH(GL_Paste!$B15159&amp;"",AcctCode,0)),"UNKNOWN"))</f>
        <v/>
      </c>
    </row>
    <row r="15163">
      <c r="A15163" s="40">
        <f>IF(GL_Paste!$B15160="","",N(GL_Paste!$H15160)-N(GL_Paste!$G15160))</f>
        <v/>
      </c>
      <c r="B15163" s="43">
        <f>IF(GL_Paste!$B15160="","",DATE(YEAR(GL_Paste!$E15160),MONTH(GL_Paste!$E15160),1))</f>
        <v/>
      </c>
      <c r="C15163">
        <f>IF(GL_Paste!$B15160="","",IF(TRIM(GL_Paste!$M15160)&lt;&gt;"",TRIM(GL_Paste!$M15160),IFERROR(MID(GL_Paste!$I15160,FIND("[",GL_Paste!$I15160)+1,FIND("]",GL_Paste!$I15160)-FIND("[",GL_Paste!$I15160)-1),"")))</f>
        <v/>
      </c>
      <c r="D15163">
        <f>IF(GL_Paste!$B15160="","",IFERROR(INDEX(DeptName,MATCH($C15163,DeptTag,0)),"UNALLOCATED"))</f>
        <v/>
      </c>
      <c r="E15163">
        <f>IF(GL_Paste!$B15160="","",IFERROR(INDEX(AcctCat,MATCH(GL_Paste!$B15160&amp;"",AcctCode,0)),"UNKNOWN"))</f>
        <v/>
      </c>
      <c r="F15163">
        <f>IF(GL_Paste!$B15160="","",IFERROR(INDEX(AcctSub,MATCH(GL_Paste!$B15160&amp;"",AcctCode,0)),"UNKNOWN"))</f>
        <v/>
      </c>
    </row>
    <row r="15164">
      <c r="A15164" s="40">
        <f>IF(GL_Paste!$B15161="","",N(GL_Paste!$H15161)-N(GL_Paste!$G15161))</f>
        <v/>
      </c>
      <c r="B15164" s="43">
        <f>IF(GL_Paste!$B15161="","",DATE(YEAR(GL_Paste!$E15161),MONTH(GL_Paste!$E15161),1))</f>
        <v/>
      </c>
      <c r="C15164">
        <f>IF(GL_Paste!$B15161="","",IF(TRIM(GL_Paste!$M15161)&lt;&gt;"",TRIM(GL_Paste!$M15161),IFERROR(MID(GL_Paste!$I15161,FIND("[",GL_Paste!$I15161)+1,FIND("]",GL_Paste!$I15161)-FIND("[",GL_Paste!$I15161)-1),"")))</f>
        <v/>
      </c>
      <c r="D15164">
        <f>IF(GL_Paste!$B15161="","",IFERROR(INDEX(DeptName,MATCH($C15164,DeptTag,0)),"UNALLOCATED"))</f>
        <v/>
      </c>
      <c r="E15164">
        <f>IF(GL_Paste!$B15161="","",IFERROR(INDEX(AcctCat,MATCH(GL_Paste!$B15161&amp;"",AcctCode,0)),"UNKNOWN"))</f>
        <v/>
      </c>
      <c r="F15164">
        <f>IF(GL_Paste!$B15161="","",IFERROR(INDEX(AcctSub,MATCH(GL_Paste!$B15161&amp;"",AcctCode,0)),"UNKNOWN"))</f>
        <v/>
      </c>
    </row>
    <row r="15165">
      <c r="A15165" s="40">
        <f>IF(GL_Paste!$B15162="","",N(GL_Paste!$H15162)-N(GL_Paste!$G15162))</f>
        <v/>
      </c>
      <c r="B15165" s="43">
        <f>IF(GL_Paste!$B15162="","",DATE(YEAR(GL_Paste!$E15162),MONTH(GL_Paste!$E15162),1))</f>
        <v/>
      </c>
      <c r="C15165">
        <f>IF(GL_Paste!$B15162="","",IF(TRIM(GL_Paste!$M15162)&lt;&gt;"",TRIM(GL_Paste!$M15162),IFERROR(MID(GL_Paste!$I15162,FIND("[",GL_Paste!$I15162)+1,FIND("]",GL_Paste!$I15162)-FIND("[",GL_Paste!$I15162)-1),"")))</f>
        <v/>
      </c>
      <c r="D15165">
        <f>IF(GL_Paste!$B15162="","",IFERROR(INDEX(DeptName,MATCH($C15165,DeptTag,0)),"UNALLOCATED"))</f>
        <v/>
      </c>
      <c r="E15165">
        <f>IF(GL_Paste!$B15162="","",IFERROR(INDEX(AcctCat,MATCH(GL_Paste!$B15162&amp;"",AcctCode,0)),"UNKNOWN"))</f>
        <v/>
      </c>
      <c r="F15165">
        <f>IF(GL_Paste!$B15162="","",IFERROR(INDEX(AcctSub,MATCH(GL_Paste!$B15162&amp;"",AcctCode,0)),"UNKNOWN"))</f>
        <v/>
      </c>
    </row>
    <row r="15166">
      <c r="A15166" s="40">
        <f>IF(GL_Paste!$B15163="","",N(GL_Paste!$H15163)-N(GL_Paste!$G15163))</f>
        <v/>
      </c>
      <c r="B15166" s="43">
        <f>IF(GL_Paste!$B15163="","",DATE(YEAR(GL_Paste!$E15163),MONTH(GL_Paste!$E15163),1))</f>
        <v/>
      </c>
      <c r="C15166">
        <f>IF(GL_Paste!$B15163="","",IF(TRIM(GL_Paste!$M15163)&lt;&gt;"",TRIM(GL_Paste!$M15163),IFERROR(MID(GL_Paste!$I15163,FIND("[",GL_Paste!$I15163)+1,FIND("]",GL_Paste!$I15163)-FIND("[",GL_Paste!$I15163)-1),"")))</f>
        <v/>
      </c>
      <c r="D15166">
        <f>IF(GL_Paste!$B15163="","",IFERROR(INDEX(DeptName,MATCH($C15166,DeptTag,0)),"UNALLOCATED"))</f>
        <v/>
      </c>
      <c r="E15166">
        <f>IF(GL_Paste!$B15163="","",IFERROR(INDEX(AcctCat,MATCH(GL_Paste!$B15163&amp;"",AcctCode,0)),"UNKNOWN"))</f>
        <v/>
      </c>
      <c r="F15166">
        <f>IF(GL_Paste!$B15163="","",IFERROR(INDEX(AcctSub,MATCH(GL_Paste!$B15163&amp;"",AcctCode,0)),"UNKNOWN"))</f>
        <v/>
      </c>
    </row>
    <row r="15167">
      <c r="A15167" s="40">
        <f>IF(GL_Paste!$B15164="","",N(GL_Paste!$H15164)-N(GL_Paste!$G15164))</f>
        <v/>
      </c>
      <c r="B15167" s="43">
        <f>IF(GL_Paste!$B15164="","",DATE(YEAR(GL_Paste!$E15164),MONTH(GL_Paste!$E15164),1))</f>
        <v/>
      </c>
      <c r="C15167">
        <f>IF(GL_Paste!$B15164="","",IF(TRIM(GL_Paste!$M15164)&lt;&gt;"",TRIM(GL_Paste!$M15164),IFERROR(MID(GL_Paste!$I15164,FIND("[",GL_Paste!$I15164)+1,FIND("]",GL_Paste!$I15164)-FIND("[",GL_Paste!$I15164)-1),"")))</f>
        <v/>
      </c>
      <c r="D15167">
        <f>IF(GL_Paste!$B15164="","",IFERROR(INDEX(DeptName,MATCH($C15167,DeptTag,0)),"UNALLOCATED"))</f>
        <v/>
      </c>
      <c r="E15167">
        <f>IF(GL_Paste!$B15164="","",IFERROR(INDEX(AcctCat,MATCH(GL_Paste!$B15164&amp;"",AcctCode,0)),"UNKNOWN"))</f>
        <v/>
      </c>
      <c r="F15167">
        <f>IF(GL_Paste!$B15164="","",IFERROR(INDEX(AcctSub,MATCH(GL_Paste!$B15164&amp;"",AcctCode,0)),"UNKNOWN"))</f>
        <v/>
      </c>
    </row>
    <row r="15168">
      <c r="A15168" s="40">
        <f>IF(GL_Paste!$B15165="","",N(GL_Paste!$H15165)-N(GL_Paste!$G15165))</f>
        <v/>
      </c>
      <c r="B15168" s="43">
        <f>IF(GL_Paste!$B15165="","",DATE(YEAR(GL_Paste!$E15165),MONTH(GL_Paste!$E15165),1))</f>
        <v/>
      </c>
      <c r="C15168">
        <f>IF(GL_Paste!$B15165="","",IF(TRIM(GL_Paste!$M15165)&lt;&gt;"",TRIM(GL_Paste!$M15165),IFERROR(MID(GL_Paste!$I15165,FIND("[",GL_Paste!$I15165)+1,FIND("]",GL_Paste!$I15165)-FIND("[",GL_Paste!$I15165)-1),"")))</f>
        <v/>
      </c>
      <c r="D15168">
        <f>IF(GL_Paste!$B15165="","",IFERROR(INDEX(DeptName,MATCH($C15168,DeptTag,0)),"UNALLOCATED"))</f>
        <v/>
      </c>
      <c r="E15168">
        <f>IF(GL_Paste!$B15165="","",IFERROR(INDEX(AcctCat,MATCH(GL_Paste!$B15165&amp;"",AcctCode,0)),"UNKNOWN"))</f>
        <v/>
      </c>
      <c r="F15168">
        <f>IF(GL_Paste!$B15165="","",IFERROR(INDEX(AcctSub,MATCH(GL_Paste!$B15165&amp;"",AcctCode,0)),"UNKNOWN"))</f>
        <v/>
      </c>
    </row>
    <row r="15169">
      <c r="A15169" s="40">
        <f>IF(GL_Paste!$B15166="","",N(GL_Paste!$H15166)-N(GL_Paste!$G15166))</f>
        <v/>
      </c>
      <c r="B15169" s="43">
        <f>IF(GL_Paste!$B15166="","",DATE(YEAR(GL_Paste!$E15166),MONTH(GL_Paste!$E15166),1))</f>
        <v/>
      </c>
      <c r="C15169">
        <f>IF(GL_Paste!$B15166="","",IF(TRIM(GL_Paste!$M15166)&lt;&gt;"",TRIM(GL_Paste!$M15166),IFERROR(MID(GL_Paste!$I15166,FIND("[",GL_Paste!$I15166)+1,FIND("]",GL_Paste!$I15166)-FIND("[",GL_Paste!$I15166)-1),"")))</f>
        <v/>
      </c>
      <c r="D15169">
        <f>IF(GL_Paste!$B15166="","",IFERROR(INDEX(DeptName,MATCH($C15169,DeptTag,0)),"UNALLOCATED"))</f>
        <v/>
      </c>
      <c r="E15169">
        <f>IF(GL_Paste!$B15166="","",IFERROR(INDEX(AcctCat,MATCH(GL_Paste!$B15166&amp;"",AcctCode,0)),"UNKNOWN"))</f>
        <v/>
      </c>
      <c r="F15169">
        <f>IF(GL_Paste!$B15166="","",IFERROR(INDEX(AcctSub,MATCH(GL_Paste!$B15166&amp;"",AcctCode,0)),"UNKNOWN"))</f>
        <v/>
      </c>
    </row>
    <row r="15170">
      <c r="A15170" s="40">
        <f>IF(GL_Paste!$B15167="","",N(GL_Paste!$H15167)-N(GL_Paste!$G15167))</f>
        <v/>
      </c>
      <c r="B15170" s="43">
        <f>IF(GL_Paste!$B15167="","",DATE(YEAR(GL_Paste!$E15167),MONTH(GL_Paste!$E15167),1))</f>
        <v/>
      </c>
      <c r="C15170">
        <f>IF(GL_Paste!$B15167="","",IF(TRIM(GL_Paste!$M15167)&lt;&gt;"",TRIM(GL_Paste!$M15167),IFERROR(MID(GL_Paste!$I15167,FIND("[",GL_Paste!$I15167)+1,FIND("]",GL_Paste!$I15167)-FIND("[",GL_Paste!$I15167)-1),"")))</f>
        <v/>
      </c>
      <c r="D15170">
        <f>IF(GL_Paste!$B15167="","",IFERROR(INDEX(DeptName,MATCH($C15170,DeptTag,0)),"UNALLOCATED"))</f>
        <v/>
      </c>
      <c r="E15170">
        <f>IF(GL_Paste!$B15167="","",IFERROR(INDEX(AcctCat,MATCH(GL_Paste!$B15167&amp;"",AcctCode,0)),"UNKNOWN"))</f>
        <v/>
      </c>
      <c r="F15170">
        <f>IF(GL_Paste!$B15167="","",IFERROR(INDEX(AcctSub,MATCH(GL_Paste!$B15167&amp;"",AcctCode,0)),"UNKNOWN"))</f>
        <v/>
      </c>
    </row>
    <row r="15171">
      <c r="A15171" s="40">
        <f>IF(GL_Paste!$B15168="","",N(GL_Paste!$H15168)-N(GL_Paste!$G15168))</f>
        <v/>
      </c>
      <c r="B15171" s="43">
        <f>IF(GL_Paste!$B15168="","",DATE(YEAR(GL_Paste!$E15168),MONTH(GL_Paste!$E15168),1))</f>
        <v/>
      </c>
      <c r="C15171">
        <f>IF(GL_Paste!$B15168="","",IF(TRIM(GL_Paste!$M15168)&lt;&gt;"",TRIM(GL_Paste!$M15168),IFERROR(MID(GL_Paste!$I15168,FIND("[",GL_Paste!$I15168)+1,FIND("]",GL_Paste!$I15168)-FIND("[",GL_Paste!$I15168)-1),"")))</f>
        <v/>
      </c>
      <c r="D15171">
        <f>IF(GL_Paste!$B15168="","",IFERROR(INDEX(DeptName,MATCH($C15171,DeptTag,0)),"UNALLOCATED"))</f>
        <v/>
      </c>
      <c r="E15171">
        <f>IF(GL_Paste!$B15168="","",IFERROR(INDEX(AcctCat,MATCH(GL_Paste!$B15168&amp;"",AcctCode,0)),"UNKNOWN"))</f>
        <v/>
      </c>
      <c r="F15171">
        <f>IF(GL_Paste!$B15168="","",IFERROR(INDEX(AcctSub,MATCH(GL_Paste!$B15168&amp;"",AcctCode,0)),"UNKNOWN"))</f>
        <v/>
      </c>
    </row>
    <row r="15172">
      <c r="A15172" s="40">
        <f>IF(GL_Paste!$B15169="","",N(GL_Paste!$H15169)-N(GL_Paste!$G15169))</f>
        <v/>
      </c>
      <c r="B15172" s="43">
        <f>IF(GL_Paste!$B15169="","",DATE(YEAR(GL_Paste!$E15169),MONTH(GL_Paste!$E15169),1))</f>
        <v/>
      </c>
      <c r="C15172">
        <f>IF(GL_Paste!$B15169="","",IF(TRIM(GL_Paste!$M15169)&lt;&gt;"",TRIM(GL_Paste!$M15169),IFERROR(MID(GL_Paste!$I15169,FIND("[",GL_Paste!$I15169)+1,FIND("]",GL_Paste!$I15169)-FIND("[",GL_Paste!$I15169)-1),"")))</f>
        <v/>
      </c>
      <c r="D15172">
        <f>IF(GL_Paste!$B15169="","",IFERROR(INDEX(DeptName,MATCH($C15172,DeptTag,0)),"UNALLOCATED"))</f>
        <v/>
      </c>
      <c r="E15172">
        <f>IF(GL_Paste!$B15169="","",IFERROR(INDEX(AcctCat,MATCH(GL_Paste!$B15169&amp;"",AcctCode,0)),"UNKNOWN"))</f>
        <v/>
      </c>
      <c r="F15172">
        <f>IF(GL_Paste!$B15169="","",IFERROR(INDEX(AcctSub,MATCH(GL_Paste!$B15169&amp;"",AcctCode,0)),"UNKNOWN"))</f>
        <v/>
      </c>
    </row>
    <row r="15173">
      <c r="A15173" s="40">
        <f>IF(GL_Paste!$B15170="","",N(GL_Paste!$H15170)-N(GL_Paste!$G15170))</f>
        <v/>
      </c>
      <c r="B15173" s="43">
        <f>IF(GL_Paste!$B15170="","",DATE(YEAR(GL_Paste!$E15170),MONTH(GL_Paste!$E15170),1))</f>
        <v/>
      </c>
      <c r="C15173">
        <f>IF(GL_Paste!$B15170="","",IF(TRIM(GL_Paste!$M15170)&lt;&gt;"",TRIM(GL_Paste!$M15170),IFERROR(MID(GL_Paste!$I15170,FIND("[",GL_Paste!$I15170)+1,FIND("]",GL_Paste!$I15170)-FIND("[",GL_Paste!$I15170)-1),"")))</f>
        <v/>
      </c>
      <c r="D15173">
        <f>IF(GL_Paste!$B15170="","",IFERROR(INDEX(DeptName,MATCH($C15173,DeptTag,0)),"UNALLOCATED"))</f>
        <v/>
      </c>
      <c r="E15173">
        <f>IF(GL_Paste!$B15170="","",IFERROR(INDEX(AcctCat,MATCH(GL_Paste!$B15170&amp;"",AcctCode,0)),"UNKNOWN"))</f>
        <v/>
      </c>
      <c r="F15173">
        <f>IF(GL_Paste!$B15170="","",IFERROR(INDEX(AcctSub,MATCH(GL_Paste!$B15170&amp;"",AcctCode,0)),"UNKNOWN"))</f>
        <v/>
      </c>
    </row>
    <row r="15174">
      <c r="A15174" s="40">
        <f>IF(GL_Paste!$B15171="","",N(GL_Paste!$H15171)-N(GL_Paste!$G15171))</f>
        <v/>
      </c>
      <c r="B15174" s="43">
        <f>IF(GL_Paste!$B15171="","",DATE(YEAR(GL_Paste!$E15171),MONTH(GL_Paste!$E15171),1))</f>
        <v/>
      </c>
      <c r="C15174">
        <f>IF(GL_Paste!$B15171="","",IF(TRIM(GL_Paste!$M15171)&lt;&gt;"",TRIM(GL_Paste!$M15171),IFERROR(MID(GL_Paste!$I15171,FIND("[",GL_Paste!$I15171)+1,FIND("]",GL_Paste!$I15171)-FIND("[",GL_Paste!$I15171)-1),"")))</f>
        <v/>
      </c>
      <c r="D15174">
        <f>IF(GL_Paste!$B15171="","",IFERROR(INDEX(DeptName,MATCH($C15174,DeptTag,0)),"UNALLOCATED"))</f>
        <v/>
      </c>
      <c r="E15174">
        <f>IF(GL_Paste!$B15171="","",IFERROR(INDEX(AcctCat,MATCH(GL_Paste!$B15171&amp;"",AcctCode,0)),"UNKNOWN"))</f>
        <v/>
      </c>
      <c r="F15174">
        <f>IF(GL_Paste!$B15171="","",IFERROR(INDEX(AcctSub,MATCH(GL_Paste!$B15171&amp;"",AcctCode,0)),"UNKNOWN"))</f>
        <v/>
      </c>
    </row>
    <row r="15175">
      <c r="A15175" s="40">
        <f>IF(GL_Paste!$B15172="","",N(GL_Paste!$H15172)-N(GL_Paste!$G15172))</f>
        <v/>
      </c>
      <c r="B15175" s="43">
        <f>IF(GL_Paste!$B15172="","",DATE(YEAR(GL_Paste!$E15172),MONTH(GL_Paste!$E15172),1))</f>
        <v/>
      </c>
      <c r="C15175">
        <f>IF(GL_Paste!$B15172="","",IF(TRIM(GL_Paste!$M15172)&lt;&gt;"",TRIM(GL_Paste!$M15172),IFERROR(MID(GL_Paste!$I15172,FIND("[",GL_Paste!$I15172)+1,FIND("]",GL_Paste!$I15172)-FIND("[",GL_Paste!$I15172)-1),"")))</f>
        <v/>
      </c>
      <c r="D15175">
        <f>IF(GL_Paste!$B15172="","",IFERROR(INDEX(DeptName,MATCH($C15175,DeptTag,0)),"UNALLOCATED"))</f>
        <v/>
      </c>
      <c r="E15175">
        <f>IF(GL_Paste!$B15172="","",IFERROR(INDEX(AcctCat,MATCH(GL_Paste!$B15172&amp;"",AcctCode,0)),"UNKNOWN"))</f>
        <v/>
      </c>
      <c r="F15175">
        <f>IF(GL_Paste!$B15172="","",IFERROR(INDEX(AcctSub,MATCH(GL_Paste!$B15172&amp;"",AcctCode,0)),"UNKNOWN"))</f>
        <v/>
      </c>
    </row>
    <row r="15176">
      <c r="A15176" s="40">
        <f>IF(GL_Paste!$B15173="","",N(GL_Paste!$H15173)-N(GL_Paste!$G15173))</f>
        <v/>
      </c>
      <c r="B15176" s="43">
        <f>IF(GL_Paste!$B15173="","",DATE(YEAR(GL_Paste!$E15173),MONTH(GL_Paste!$E15173),1))</f>
        <v/>
      </c>
      <c r="C15176">
        <f>IF(GL_Paste!$B15173="","",IF(TRIM(GL_Paste!$M15173)&lt;&gt;"",TRIM(GL_Paste!$M15173),IFERROR(MID(GL_Paste!$I15173,FIND("[",GL_Paste!$I15173)+1,FIND("]",GL_Paste!$I15173)-FIND("[",GL_Paste!$I15173)-1),"")))</f>
        <v/>
      </c>
      <c r="D15176">
        <f>IF(GL_Paste!$B15173="","",IFERROR(INDEX(DeptName,MATCH($C15176,DeptTag,0)),"UNALLOCATED"))</f>
        <v/>
      </c>
      <c r="E15176">
        <f>IF(GL_Paste!$B15173="","",IFERROR(INDEX(AcctCat,MATCH(GL_Paste!$B15173&amp;"",AcctCode,0)),"UNKNOWN"))</f>
        <v/>
      </c>
      <c r="F15176">
        <f>IF(GL_Paste!$B15173="","",IFERROR(INDEX(AcctSub,MATCH(GL_Paste!$B15173&amp;"",AcctCode,0)),"UNKNOWN"))</f>
        <v/>
      </c>
    </row>
    <row r="15177">
      <c r="A15177" s="40">
        <f>IF(GL_Paste!$B15174="","",N(GL_Paste!$H15174)-N(GL_Paste!$G15174))</f>
        <v/>
      </c>
      <c r="B15177" s="43">
        <f>IF(GL_Paste!$B15174="","",DATE(YEAR(GL_Paste!$E15174),MONTH(GL_Paste!$E15174),1))</f>
        <v/>
      </c>
      <c r="C15177">
        <f>IF(GL_Paste!$B15174="","",IF(TRIM(GL_Paste!$M15174)&lt;&gt;"",TRIM(GL_Paste!$M15174),IFERROR(MID(GL_Paste!$I15174,FIND("[",GL_Paste!$I15174)+1,FIND("]",GL_Paste!$I15174)-FIND("[",GL_Paste!$I15174)-1),"")))</f>
        <v/>
      </c>
      <c r="D15177">
        <f>IF(GL_Paste!$B15174="","",IFERROR(INDEX(DeptName,MATCH($C15177,DeptTag,0)),"UNALLOCATED"))</f>
        <v/>
      </c>
      <c r="E15177">
        <f>IF(GL_Paste!$B15174="","",IFERROR(INDEX(AcctCat,MATCH(GL_Paste!$B15174&amp;"",AcctCode,0)),"UNKNOWN"))</f>
        <v/>
      </c>
      <c r="F15177">
        <f>IF(GL_Paste!$B15174="","",IFERROR(INDEX(AcctSub,MATCH(GL_Paste!$B15174&amp;"",AcctCode,0)),"UNKNOWN"))</f>
        <v/>
      </c>
    </row>
    <row r="15178">
      <c r="A15178" s="40">
        <f>IF(GL_Paste!$B15175="","",N(GL_Paste!$H15175)-N(GL_Paste!$G15175))</f>
        <v/>
      </c>
      <c r="B15178" s="43">
        <f>IF(GL_Paste!$B15175="","",DATE(YEAR(GL_Paste!$E15175),MONTH(GL_Paste!$E15175),1))</f>
        <v/>
      </c>
      <c r="C15178">
        <f>IF(GL_Paste!$B15175="","",IF(TRIM(GL_Paste!$M15175)&lt;&gt;"",TRIM(GL_Paste!$M15175),IFERROR(MID(GL_Paste!$I15175,FIND("[",GL_Paste!$I15175)+1,FIND("]",GL_Paste!$I15175)-FIND("[",GL_Paste!$I15175)-1),"")))</f>
        <v/>
      </c>
      <c r="D15178">
        <f>IF(GL_Paste!$B15175="","",IFERROR(INDEX(DeptName,MATCH($C15178,DeptTag,0)),"UNALLOCATED"))</f>
        <v/>
      </c>
      <c r="E15178">
        <f>IF(GL_Paste!$B15175="","",IFERROR(INDEX(AcctCat,MATCH(GL_Paste!$B15175&amp;"",AcctCode,0)),"UNKNOWN"))</f>
        <v/>
      </c>
      <c r="F15178">
        <f>IF(GL_Paste!$B15175="","",IFERROR(INDEX(AcctSub,MATCH(GL_Paste!$B15175&amp;"",AcctCode,0)),"UNKNOWN"))</f>
        <v/>
      </c>
    </row>
    <row r="15179">
      <c r="A15179" s="40">
        <f>IF(GL_Paste!$B15176="","",N(GL_Paste!$H15176)-N(GL_Paste!$G15176))</f>
        <v/>
      </c>
      <c r="B15179" s="43">
        <f>IF(GL_Paste!$B15176="","",DATE(YEAR(GL_Paste!$E15176),MONTH(GL_Paste!$E15176),1))</f>
        <v/>
      </c>
      <c r="C15179">
        <f>IF(GL_Paste!$B15176="","",IF(TRIM(GL_Paste!$M15176)&lt;&gt;"",TRIM(GL_Paste!$M15176),IFERROR(MID(GL_Paste!$I15176,FIND("[",GL_Paste!$I15176)+1,FIND("]",GL_Paste!$I15176)-FIND("[",GL_Paste!$I15176)-1),"")))</f>
        <v/>
      </c>
      <c r="D15179">
        <f>IF(GL_Paste!$B15176="","",IFERROR(INDEX(DeptName,MATCH($C15179,DeptTag,0)),"UNALLOCATED"))</f>
        <v/>
      </c>
      <c r="E15179">
        <f>IF(GL_Paste!$B15176="","",IFERROR(INDEX(AcctCat,MATCH(GL_Paste!$B15176&amp;"",AcctCode,0)),"UNKNOWN"))</f>
        <v/>
      </c>
      <c r="F15179">
        <f>IF(GL_Paste!$B15176="","",IFERROR(INDEX(AcctSub,MATCH(GL_Paste!$B15176&amp;"",AcctCode,0)),"UNKNOWN"))</f>
        <v/>
      </c>
    </row>
    <row r="15180">
      <c r="A15180" s="40">
        <f>IF(GL_Paste!$B15177="","",N(GL_Paste!$H15177)-N(GL_Paste!$G15177))</f>
        <v/>
      </c>
      <c r="B15180" s="43">
        <f>IF(GL_Paste!$B15177="","",DATE(YEAR(GL_Paste!$E15177),MONTH(GL_Paste!$E15177),1))</f>
        <v/>
      </c>
      <c r="C15180">
        <f>IF(GL_Paste!$B15177="","",IF(TRIM(GL_Paste!$M15177)&lt;&gt;"",TRIM(GL_Paste!$M15177),IFERROR(MID(GL_Paste!$I15177,FIND("[",GL_Paste!$I15177)+1,FIND("]",GL_Paste!$I15177)-FIND("[",GL_Paste!$I15177)-1),"")))</f>
        <v/>
      </c>
      <c r="D15180">
        <f>IF(GL_Paste!$B15177="","",IFERROR(INDEX(DeptName,MATCH($C15180,DeptTag,0)),"UNALLOCATED"))</f>
        <v/>
      </c>
      <c r="E15180">
        <f>IF(GL_Paste!$B15177="","",IFERROR(INDEX(AcctCat,MATCH(GL_Paste!$B15177&amp;"",AcctCode,0)),"UNKNOWN"))</f>
        <v/>
      </c>
      <c r="F15180">
        <f>IF(GL_Paste!$B15177="","",IFERROR(INDEX(AcctSub,MATCH(GL_Paste!$B15177&amp;"",AcctCode,0)),"UNKNOWN"))</f>
        <v/>
      </c>
    </row>
    <row r="15181">
      <c r="A15181" s="40">
        <f>IF(GL_Paste!$B15178="","",N(GL_Paste!$H15178)-N(GL_Paste!$G15178))</f>
        <v/>
      </c>
      <c r="B15181" s="43">
        <f>IF(GL_Paste!$B15178="","",DATE(YEAR(GL_Paste!$E15178),MONTH(GL_Paste!$E15178),1))</f>
        <v/>
      </c>
      <c r="C15181">
        <f>IF(GL_Paste!$B15178="","",IF(TRIM(GL_Paste!$M15178)&lt;&gt;"",TRIM(GL_Paste!$M15178),IFERROR(MID(GL_Paste!$I15178,FIND("[",GL_Paste!$I15178)+1,FIND("]",GL_Paste!$I15178)-FIND("[",GL_Paste!$I15178)-1),"")))</f>
        <v/>
      </c>
      <c r="D15181">
        <f>IF(GL_Paste!$B15178="","",IFERROR(INDEX(DeptName,MATCH($C15181,DeptTag,0)),"UNALLOCATED"))</f>
        <v/>
      </c>
      <c r="E15181">
        <f>IF(GL_Paste!$B15178="","",IFERROR(INDEX(AcctCat,MATCH(GL_Paste!$B15178&amp;"",AcctCode,0)),"UNKNOWN"))</f>
        <v/>
      </c>
      <c r="F15181">
        <f>IF(GL_Paste!$B15178="","",IFERROR(INDEX(AcctSub,MATCH(GL_Paste!$B15178&amp;"",AcctCode,0)),"UNKNOWN"))</f>
        <v/>
      </c>
    </row>
    <row r="15182">
      <c r="A15182" s="40">
        <f>IF(GL_Paste!$B15179="","",N(GL_Paste!$H15179)-N(GL_Paste!$G15179))</f>
        <v/>
      </c>
      <c r="B15182" s="43">
        <f>IF(GL_Paste!$B15179="","",DATE(YEAR(GL_Paste!$E15179),MONTH(GL_Paste!$E15179),1))</f>
        <v/>
      </c>
      <c r="C15182">
        <f>IF(GL_Paste!$B15179="","",IF(TRIM(GL_Paste!$M15179)&lt;&gt;"",TRIM(GL_Paste!$M15179),IFERROR(MID(GL_Paste!$I15179,FIND("[",GL_Paste!$I15179)+1,FIND("]",GL_Paste!$I15179)-FIND("[",GL_Paste!$I15179)-1),"")))</f>
        <v/>
      </c>
      <c r="D15182">
        <f>IF(GL_Paste!$B15179="","",IFERROR(INDEX(DeptName,MATCH($C15182,DeptTag,0)),"UNALLOCATED"))</f>
        <v/>
      </c>
      <c r="E15182">
        <f>IF(GL_Paste!$B15179="","",IFERROR(INDEX(AcctCat,MATCH(GL_Paste!$B15179&amp;"",AcctCode,0)),"UNKNOWN"))</f>
        <v/>
      </c>
      <c r="F15182">
        <f>IF(GL_Paste!$B15179="","",IFERROR(INDEX(AcctSub,MATCH(GL_Paste!$B15179&amp;"",AcctCode,0)),"UNKNOWN"))</f>
        <v/>
      </c>
    </row>
    <row r="15183">
      <c r="A15183" s="40">
        <f>IF(GL_Paste!$B15180="","",N(GL_Paste!$H15180)-N(GL_Paste!$G15180))</f>
        <v/>
      </c>
      <c r="B15183" s="43">
        <f>IF(GL_Paste!$B15180="","",DATE(YEAR(GL_Paste!$E15180),MONTH(GL_Paste!$E15180),1))</f>
        <v/>
      </c>
      <c r="C15183">
        <f>IF(GL_Paste!$B15180="","",IF(TRIM(GL_Paste!$M15180)&lt;&gt;"",TRIM(GL_Paste!$M15180),IFERROR(MID(GL_Paste!$I15180,FIND("[",GL_Paste!$I15180)+1,FIND("]",GL_Paste!$I15180)-FIND("[",GL_Paste!$I15180)-1),"")))</f>
        <v/>
      </c>
      <c r="D15183">
        <f>IF(GL_Paste!$B15180="","",IFERROR(INDEX(DeptName,MATCH($C15183,DeptTag,0)),"UNALLOCATED"))</f>
        <v/>
      </c>
      <c r="E15183">
        <f>IF(GL_Paste!$B15180="","",IFERROR(INDEX(AcctCat,MATCH(GL_Paste!$B15180&amp;"",AcctCode,0)),"UNKNOWN"))</f>
        <v/>
      </c>
      <c r="F15183">
        <f>IF(GL_Paste!$B15180="","",IFERROR(INDEX(AcctSub,MATCH(GL_Paste!$B15180&amp;"",AcctCode,0)),"UNKNOWN"))</f>
        <v/>
      </c>
    </row>
    <row r="15184">
      <c r="A15184" s="40">
        <f>IF(GL_Paste!$B15181="","",N(GL_Paste!$H15181)-N(GL_Paste!$G15181))</f>
        <v/>
      </c>
      <c r="B15184" s="43">
        <f>IF(GL_Paste!$B15181="","",DATE(YEAR(GL_Paste!$E15181),MONTH(GL_Paste!$E15181),1))</f>
        <v/>
      </c>
      <c r="C15184">
        <f>IF(GL_Paste!$B15181="","",IF(TRIM(GL_Paste!$M15181)&lt;&gt;"",TRIM(GL_Paste!$M15181),IFERROR(MID(GL_Paste!$I15181,FIND("[",GL_Paste!$I15181)+1,FIND("]",GL_Paste!$I15181)-FIND("[",GL_Paste!$I15181)-1),"")))</f>
        <v/>
      </c>
      <c r="D15184">
        <f>IF(GL_Paste!$B15181="","",IFERROR(INDEX(DeptName,MATCH($C15184,DeptTag,0)),"UNALLOCATED"))</f>
        <v/>
      </c>
      <c r="E15184">
        <f>IF(GL_Paste!$B15181="","",IFERROR(INDEX(AcctCat,MATCH(GL_Paste!$B15181&amp;"",AcctCode,0)),"UNKNOWN"))</f>
        <v/>
      </c>
      <c r="F15184">
        <f>IF(GL_Paste!$B15181="","",IFERROR(INDEX(AcctSub,MATCH(GL_Paste!$B15181&amp;"",AcctCode,0)),"UNKNOWN"))</f>
        <v/>
      </c>
    </row>
    <row r="15185">
      <c r="A15185" s="40">
        <f>IF(GL_Paste!$B15182="","",N(GL_Paste!$H15182)-N(GL_Paste!$G15182))</f>
        <v/>
      </c>
      <c r="B15185" s="43">
        <f>IF(GL_Paste!$B15182="","",DATE(YEAR(GL_Paste!$E15182),MONTH(GL_Paste!$E15182),1))</f>
        <v/>
      </c>
      <c r="C15185">
        <f>IF(GL_Paste!$B15182="","",IF(TRIM(GL_Paste!$M15182)&lt;&gt;"",TRIM(GL_Paste!$M15182),IFERROR(MID(GL_Paste!$I15182,FIND("[",GL_Paste!$I15182)+1,FIND("]",GL_Paste!$I15182)-FIND("[",GL_Paste!$I15182)-1),"")))</f>
        <v/>
      </c>
      <c r="D15185">
        <f>IF(GL_Paste!$B15182="","",IFERROR(INDEX(DeptName,MATCH($C15185,DeptTag,0)),"UNALLOCATED"))</f>
        <v/>
      </c>
      <c r="E15185">
        <f>IF(GL_Paste!$B15182="","",IFERROR(INDEX(AcctCat,MATCH(GL_Paste!$B15182&amp;"",AcctCode,0)),"UNKNOWN"))</f>
        <v/>
      </c>
      <c r="F15185">
        <f>IF(GL_Paste!$B15182="","",IFERROR(INDEX(AcctSub,MATCH(GL_Paste!$B15182&amp;"",AcctCode,0)),"UNKNOWN"))</f>
        <v/>
      </c>
    </row>
    <row r="15186">
      <c r="A15186" s="40">
        <f>IF(GL_Paste!$B15183="","",N(GL_Paste!$H15183)-N(GL_Paste!$G15183))</f>
        <v/>
      </c>
      <c r="B15186" s="43">
        <f>IF(GL_Paste!$B15183="","",DATE(YEAR(GL_Paste!$E15183),MONTH(GL_Paste!$E15183),1))</f>
        <v/>
      </c>
      <c r="C15186">
        <f>IF(GL_Paste!$B15183="","",IF(TRIM(GL_Paste!$M15183)&lt;&gt;"",TRIM(GL_Paste!$M15183),IFERROR(MID(GL_Paste!$I15183,FIND("[",GL_Paste!$I15183)+1,FIND("]",GL_Paste!$I15183)-FIND("[",GL_Paste!$I15183)-1),"")))</f>
        <v/>
      </c>
      <c r="D15186">
        <f>IF(GL_Paste!$B15183="","",IFERROR(INDEX(DeptName,MATCH($C15186,DeptTag,0)),"UNALLOCATED"))</f>
        <v/>
      </c>
      <c r="E15186">
        <f>IF(GL_Paste!$B15183="","",IFERROR(INDEX(AcctCat,MATCH(GL_Paste!$B15183&amp;"",AcctCode,0)),"UNKNOWN"))</f>
        <v/>
      </c>
      <c r="F15186">
        <f>IF(GL_Paste!$B15183="","",IFERROR(INDEX(AcctSub,MATCH(GL_Paste!$B15183&amp;"",AcctCode,0)),"UNKNOWN"))</f>
        <v/>
      </c>
    </row>
    <row r="15187">
      <c r="A15187" s="40">
        <f>IF(GL_Paste!$B15184="","",N(GL_Paste!$H15184)-N(GL_Paste!$G15184))</f>
        <v/>
      </c>
      <c r="B15187" s="43">
        <f>IF(GL_Paste!$B15184="","",DATE(YEAR(GL_Paste!$E15184),MONTH(GL_Paste!$E15184),1))</f>
        <v/>
      </c>
      <c r="C15187">
        <f>IF(GL_Paste!$B15184="","",IF(TRIM(GL_Paste!$M15184)&lt;&gt;"",TRIM(GL_Paste!$M15184),IFERROR(MID(GL_Paste!$I15184,FIND("[",GL_Paste!$I15184)+1,FIND("]",GL_Paste!$I15184)-FIND("[",GL_Paste!$I15184)-1),"")))</f>
        <v/>
      </c>
      <c r="D15187">
        <f>IF(GL_Paste!$B15184="","",IFERROR(INDEX(DeptName,MATCH($C15187,DeptTag,0)),"UNALLOCATED"))</f>
        <v/>
      </c>
      <c r="E15187">
        <f>IF(GL_Paste!$B15184="","",IFERROR(INDEX(AcctCat,MATCH(GL_Paste!$B15184&amp;"",AcctCode,0)),"UNKNOWN"))</f>
        <v/>
      </c>
      <c r="F15187">
        <f>IF(GL_Paste!$B15184="","",IFERROR(INDEX(AcctSub,MATCH(GL_Paste!$B15184&amp;"",AcctCode,0)),"UNKNOWN"))</f>
        <v/>
      </c>
    </row>
    <row r="15188">
      <c r="A15188" s="40">
        <f>IF(GL_Paste!$B15185="","",N(GL_Paste!$H15185)-N(GL_Paste!$G15185))</f>
        <v/>
      </c>
      <c r="B15188" s="43">
        <f>IF(GL_Paste!$B15185="","",DATE(YEAR(GL_Paste!$E15185),MONTH(GL_Paste!$E15185),1))</f>
        <v/>
      </c>
      <c r="C15188">
        <f>IF(GL_Paste!$B15185="","",IF(TRIM(GL_Paste!$M15185)&lt;&gt;"",TRIM(GL_Paste!$M15185),IFERROR(MID(GL_Paste!$I15185,FIND("[",GL_Paste!$I15185)+1,FIND("]",GL_Paste!$I15185)-FIND("[",GL_Paste!$I15185)-1),"")))</f>
        <v/>
      </c>
      <c r="D15188">
        <f>IF(GL_Paste!$B15185="","",IFERROR(INDEX(DeptName,MATCH($C15188,DeptTag,0)),"UNALLOCATED"))</f>
        <v/>
      </c>
      <c r="E15188">
        <f>IF(GL_Paste!$B15185="","",IFERROR(INDEX(AcctCat,MATCH(GL_Paste!$B15185&amp;"",AcctCode,0)),"UNKNOWN"))</f>
        <v/>
      </c>
      <c r="F15188">
        <f>IF(GL_Paste!$B15185="","",IFERROR(INDEX(AcctSub,MATCH(GL_Paste!$B15185&amp;"",AcctCode,0)),"UNKNOWN"))</f>
        <v/>
      </c>
    </row>
    <row r="15189">
      <c r="A15189" s="40">
        <f>IF(GL_Paste!$B15186="","",N(GL_Paste!$H15186)-N(GL_Paste!$G15186))</f>
        <v/>
      </c>
      <c r="B15189" s="43">
        <f>IF(GL_Paste!$B15186="","",DATE(YEAR(GL_Paste!$E15186),MONTH(GL_Paste!$E15186),1))</f>
        <v/>
      </c>
      <c r="C15189">
        <f>IF(GL_Paste!$B15186="","",IF(TRIM(GL_Paste!$M15186)&lt;&gt;"",TRIM(GL_Paste!$M15186),IFERROR(MID(GL_Paste!$I15186,FIND("[",GL_Paste!$I15186)+1,FIND("]",GL_Paste!$I15186)-FIND("[",GL_Paste!$I15186)-1),"")))</f>
        <v/>
      </c>
      <c r="D15189">
        <f>IF(GL_Paste!$B15186="","",IFERROR(INDEX(DeptName,MATCH($C15189,DeptTag,0)),"UNALLOCATED"))</f>
        <v/>
      </c>
      <c r="E15189">
        <f>IF(GL_Paste!$B15186="","",IFERROR(INDEX(AcctCat,MATCH(GL_Paste!$B15186&amp;"",AcctCode,0)),"UNKNOWN"))</f>
        <v/>
      </c>
      <c r="F15189">
        <f>IF(GL_Paste!$B15186="","",IFERROR(INDEX(AcctSub,MATCH(GL_Paste!$B15186&amp;"",AcctCode,0)),"UNKNOWN"))</f>
        <v/>
      </c>
    </row>
    <row r="15190">
      <c r="A15190" s="40">
        <f>IF(GL_Paste!$B15187="","",N(GL_Paste!$H15187)-N(GL_Paste!$G15187))</f>
        <v/>
      </c>
      <c r="B15190" s="43">
        <f>IF(GL_Paste!$B15187="","",DATE(YEAR(GL_Paste!$E15187),MONTH(GL_Paste!$E15187),1))</f>
        <v/>
      </c>
      <c r="C15190">
        <f>IF(GL_Paste!$B15187="","",IF(TRIM(GL_Paste!$M15187)&lt;&gt;"",TRIM(GL_Paste!$M15187),IFERROR(MID(GL_Paste!$I15187,FIND("[",GL_Paste!$I15187)+1,FIND("]",GL_Paste!$I15187)-FIND("[",GL_Paste!$I15187)-1),"")))</f>
        <v/>
      </c>
      <c r="D15190">
        <f>IF(GL_Paste!$B15187="","",IFERROR(INDEX(DeptName,MATCH($C15190,DeptTag,0)),"UNALLOCATED"))</f>
        <v/>
      </c>
      <c r="E15190">
        <f>IF(GL_Paste!$B15187="","",IFERROR(INDEX(AcctCat,MATCH(GL_Paste!$B15187&amp;"",AcctCode,0)),"UNKNOWN"))</f>
        <v/>
      </c>
      <c r="F15190">
        <f>IF(GL_Paste!$B15187="","",IFERROR(INDEX(AcctSub,MATCH(GL_Paste!$B15187&amp;"",AcctCode,0)),"UNKNOWN"))</f>
        <v/>
      </c>
    </row>
    <row r="15191">
      <c r="A15191" s="40">
        <f>IF(GL_Paste!$B15188="","",N(GL_Paste!$H15188)-N(GL_Paste!$G15188))</f>
        <v/>
      </c>
      <c r="B15191" s="43">
        <f>IF(GL_Paste!$B15188="","",DATE(YEAR(GL_Paste!$E15188),MONTH(GL_Paste!$E15188),1))</f>
        <v/>
      </c>
      <c r="C15191">
        <f>IF(GL_Paste!$B15188="","",IF(TRIM(GL_Paste!$M15188)&lt;&gt;"",TRIM(GL_Paste!$M15188),IFERROR(MID(GL_Paste!$I15188,FIND("[",GL_Paste!$I15188)+1,FIND("]",GL_Paste!$I15188)-FIND("[",GL_Paste!$I15188)-1),"")))</f>
        <v/>
      </c>
      <c r="D15191">
        <f>IF(GL_Paste!$B15188="","",IFERROR(INDEX(DeptName,MATCH($C15191,DeptTag,0)),"UNALLOCATED"))</f>
        <v/>
      </c>
      <c r="E15191">
        <f>IF(GL_Paste!$B15188="","",IFERROR(INDEX(AcctCat,MATCH(GL_Paste!$B15188&amp;"",AcctCode,0)),"UNKNOWN"))</f>
        <v/>
      </c>
      <c r="F15191">
        <f>IF(GL_Paste!$B15188="","",IFERROR(INDEX(AcctSub,MATCH(GL_Paste!$B15188&amp;"",AcctCode,0)),"UNKNOWN"))</f>
        <v/>
      </c>
    </row>
    <row r="15192">
      <c r="A15192" s="40">
        <f>IF(GL_Paste!$B15189="","",N(GL_Paste!$H15189)-N(GL_Paste!$G15189))</f>
        <v/>
      </c>
      <c r="B15192" s="43">
        <f>IF(GL_Paste!$B15189="","",DATE(YEAR(GL_Paste!$E15189),MONTH(GL_Paste!$E15189),1))</f>
        <v/>
      </c>
      <c r="C15192">
        <f>IF(GL_Paste!$B15189="","",IF(TRIM(GL_Paste!$M15189)&lt;&gt;"",TRIM(GL_Paste!$M15189),IFERROR(MID(GL_Paste!$I15189,FIND("[",GL_Paste!$I15189)+1,FIND("]",GL_Paste!$I15189)-FIND("[",GL_Paste!$I15189)-1),"")))</f>
        <v/>
      </c>
      <c r="D15192">
        <f>IF(GL_Paste!$B15189="","",IFERROR(INDEX(DeptName,MATCH($C15192,DeptTag,0)),"UNALLOCATED"))</f>
        <v/>
      </c>
      <c r="E15192">
        <f>IF(GL_Paste!$B15189="","",IFERROR(INDEX(AcctCat,MATCH(GL_Paste!$B15189&amp;"",AcctCode,0)),"UNKNOWN"))</f>
        <v/>
      </c>
      <c r="F15192">
        <f>IF(GL_Paste!$B15189="","",IFERROR(INDEX(AcctSub,MATCH(GL_Paste!$B15189&amp;"",AcctCode,0)),"UNKNOWN"))</f>
        <v/>
      </c>
    </row>
    <row r="15193">
      <c r="A15193" s="40">
        <f>IF(GL_Paste!$B15190="","",N(GL_Paste!$H15190)-N(GL_Paste!$G15190))</f>
        <v/>
      </c>
      <c r="B15193" s="43">
        <f>IF(GL_Paste!$B15190="","",DATE(YEAR(GL_Paste!$E15190),MONTH(GL_Paste!$E15190),1))</f>
        <v/>
      </c>
      <c r="C15193">
        <f>IF(GL_Paste!$B15190="","",IF(TRIM(GL_Paste!$M15190)&lt;&gt;"",TRIM(GL_Paste!$M15190),IFERROR(MID(GL_Paste!$I15190,FIND("[",GL_Paste!$I15190)+1,FIND("]",GL_Paste!$I15190)-FIND("[",GL_Paste!$I15190)-1),"")))</f>
        <v/>
      </c>
      <c r="D15193">
        <f>IF(GL_Paste!$B15190="","",IFERROR(INDEX(DeptName,MATCH($C15193,DeptTag,0)),"UNALLOCATED"))</f>
        <v/>
      </c>
      <c r="E15193">
        <f>IF(GL_Paste!$B15190="","",IFERROR(INDEX(AcctCat,MATCH(GL_Paste!$B15190&amp;"",AcctCode,0)),"UNKNOWN"))</f>
        <v/>
      </c>
      <c r="F15193">
        <f>IF(GL_Paste!$B15190="","",IFERROR(INDEX(AcctSub,MATCH(GL_Paste!$B15190&amp;"",AcctCode,0)),"UNKNOWN"))</f>
        <v/>
      </c>
    </row>
    <row r="15194">
      <c r="A15194" s="40">
        <f>IF(GL_Paste!$B15191="","",N(GL_Paste!$H15191)-N(GL_Paste!$G15191))</f>
        <v/>
      </c>
      <c r="B15194" s="43">
        <f>IF(GL_Paste!$B15191="","",DATE(YEAR(GL_Paste!$E15191),MONTH(GL_Paste!$E15191),1))</f>
        <v/>
      </c>
      <c r="C15194">
        <f>IF(GL_Paste!$B15191="","",IF(TRIM(GL_Paste!$M15191)&lt;&gt;"",TRIM(GL_Paste!$M15191),IFERROR(MID(GL_Paste!$I15191,FIND("[",GL_Paste!$I15191)+1,FIND("]",GL_Paste!$I15191)-FIND("[",GL_Paste!$I15191)-1),"")))</f>
        <v/>
      </c>
      <c r="D15194">
        <f>IF(GL_Paste!$B15191="","",IFERROR(INDEX(DeptName,MATCH($C15194,DeptTag,0)),"UNALLOCATED"))</f>
        <v/>
      </c>
      <c r="E15194">
        <f>IF(GL_Paste!$B15191="","",IFERROR(INDEX(AcctCat,MATCH(GL_Paste!$B15191&amp;"",AcctCode,0)),"UNKNOWN"))</f>
        <v/>
      </c>
      <c r="F15194">
        <f>IF(GL_Paste!$B15191="","",IFERROR(INDEX(AcctSub,MATCH(GL_Paste!$B15191&amp;"",AcctCode,0)),"UNKNOWN"))</f>
        <v/>
      </c>
    </row>
    <row r="15195">
      <c r="A15195" s="40">
        <f>IF(GL_Paste!$B15192="","",N(GL_Paste!$H15192)-N(GL_Paste!$G15192))</f>
        <v/>
      </c>
      <c r="B15195" s="43">
        <f>IF(GL_Paste!$B15192="","",DATE(YEAR(GL_Paste!$E15192),MONTH(GL_Paste!$E15192),1))</f>
        <v/>
      </c>
      <c r="C15195">
        <f>IF(GL_Paste!$B15192="","",IF(TRIM(GL_Paste!$M15192)&lt;&gt;"",TRIM(GL_Paste!$M15192),IFERROR(MID(GL_Paste!$I15192,FIND("[",GL_Paste!$I15192)+1,FIND("]",GL_Paste!$I15192)-FIND("[",GL_Paste!$I15192)-1),"")))</f>
        <v/>
      </c>
      <c r="D15195">
        <f>IF(GL_Paste!$B15192="","",IFERROR(INDEX(DeptName,MATCH($C15195,DeptTag,0)),"UNALLOCATED"))</f>
        <v/>
      </c>
      <c r="E15195">
        <f>IF(GL_Paste!$B15192="","",IFERROR(INDEX(AcctCat,MATCH(GL_Paste!$B15192&amp;"",AcctCode,0)),"UNKNOWN"))</f>
        <v/>
      </c>
      <c r="F15195">
        <f>IF(GL_Paste!$B15192="","",IFERROR(INDEX(AcctSub,MATCH(GL_Paste!$B15192&amp;"",AcctCode,0)),"UNKNOWN"))</f>
        <v/>
      </c>
    </row>
    <row r="15196">
      <c r="A15196" s="40">
        <f>IF(GL_Paste!$B15193="","",N(GL_Paste!$H15193)-N(GL_Paste!$G15193))</f>
        <v/>
      </c>
      <c r="B15196" s="43">
        <f>IF(GL_Paste!$B15193="","",DATE(YEAR(GL_Paste!$E15193),MONTH(GL_Paste!$E15193),1))</f>
        <v/>
      </c>
      <c r="C15196">
        <f>IF(GL_Paste!$B15193="","",IF(TRIM(GL_Paste!$M15193)&lt;&gt;"",TRIM(GL_Paste!$M15193),IFERROR(MID(GL_Paste!$I15193,FIND("[",GL_Paste!$I15193)+1,FIND("]",GL_Paste!$I15193)-FIND("[",GL_Paste!$I15193)-1),"")))</f>
        <v/>
      </c>
      <c r="D15196">
        <f>IF(GL_Paste!$B15193="","",IFERROR(INDEX(DeptName,MATCH($C15196,DeptTag,0)),"UNALLOCATED"))</f>
        <v/>
      </c>
      <c r="E15196">
        <f>IF(GL_Paste!$B15193="","",IFERROR(INDEX(AcctCat,MATCH(GL_Paste!$B15193&amp;"",AcctCode,0)),"UNKNOWN"))</f>
        <v/>
      </c>
      <c r="F15196">
        <f>IF(GL_Paste!$B15193="","",IFERROR(INDEX(AcctSub,MATCH(GL_Paste!$B15193&amp;"",AcctCode,0)),"UNKNOWN"))</f>
        <v/>
      </c>
    </row>
    <row r="15197">
      <c r="A15197" s="40">
        <f>IF(GL_Paste!$B15194="","",N(GL_Paste!$H15194)-N(GL_Paste!$G15194))</f>
        <v/>
      </c>
      <c r="B15197" s="43">
        <f>IF(GL_Paste!$B15194="","",DATE(YEAR(GL_Paste!$E15194),MONTH(GL_Paste!$E15194),1))</f>
        <v/>
      </c>
      <c r="C15197">
        <f>IF(GL_Paste!$B15194="","",IF(TRIM(GL_Paste!$M15194)&lt;&gt;"",TRIM(GL_Paste!$M15194),IFERROR(MID(GL_Paste!$I15194,FIND("[",GL_Paste!$I15194)+1,FIND("]",GL_Paste!$I15194)-FIND("[",GL_Paste!$I15194)-1),"")))</f>
        <v/>
      </c>
      <c r="D15197">
        <f>IF(GL_Paste!$B15194="","",IFERROR(INDEX(DeptName,MATCH($C15197,DeptTag,0)),"UNALLOCATED"))</f>
        <v/>
      </c>
      <c r="E15197">
        <f>IF(GL_Paste!$B15194="","",IFERROR(INDEX(AcctCat,MATCH(GL_Paste!$B15194&amp;"",AcctCode,0)),"UNKNOWN"))</f>
        <v/>
      </c>
      <c r="F15197">
        <f>IF(GL_Paste!$B15194="","",IFERROR(INDEX(AcctSub,MATCH(GL_Paste!$B15194&amp;"",AcctCode,0)),"UNKNOWN"))</f>
        <v/>
      </c>
    </row>
    <row r="15198">
      <c r="A15198" s="40">
        <f>IF(GL_Paste!$B15195="","",N(GL_Paste!$H15195)-N(GL_Paste!$G15195))</f>
        <v/>
      </c>
      <c r="B15198" s="43">
        <f>IF(GL_Paste!$B15195="","",DATE(YEAR(GL_Paste!$E15195),MONTH(GL_Paste!$E15195),1))</f>
        <v/>
      </c>
      <c r="C15198">
        <f>IF(GL_Paste!$B15195="","",IF(TRIM(GL_Paste!$M15195)&lt;&gt;"",TRIM(GL_Paste!$M15195),IFERROR(MID(GL_Paste!$I15195,FIND("[",GL_Paste!$I15195)+1,FIND("]",GL_Paste!$I15195)-FIND("[",GL_Paste!$I15195)-1),"")))</f>
        <v/>
      </c>
      <c r="D15198">
        <f>IF(GL_Paste!$B15195="","",IFERROR(INDEX(DeptName,MATCH($C15198,DeptTag,0)),"UNALLOCATED"))</f>
        <v/>
      </c>
      <c r="E15198">
        <f>IF(GL_Paste!$B15195="","",IFERROR(INDEX(AcctCat,MATCH(GL_Paste!$B15195&amp;"",AcctCode,0)),"UNKNOWN"))</f>
        <v/>
      </c>
      <c r="F15198">
        <f>IF(GL_Paste!$B15195="","",IFERROR(INDEX(AcctSub,MATCH(GL_Paste!$B15195&amp;"",AcctCode,0)),"UNKNOWN"))</f>
        <v/>
      </c>
    </row>
    <row r="15199">
      <c r="A15199" s="40">
        <f>IF(GL_Paste!$B15196="","",N(GL_Paste!$H15196)-N(GL_Paste!$G15196))</f>
        <v/>
      </c>
      <c r="B15199" s="43">
        <f>IF(GL_Paste!$B15196="","",DATE(YEAR(GL_Paste!$E15196),MONTH(GL_Paste!$E15196),1))</f>
        <v/>
      </c>
      <c r="C15199">
        <f>IF(GL_Paste!$B15196="","",IF(TRIM(GL_Paste!$M15196)&lt;&gt;"",TRIM(GL_Paste!$M15196),IFERROR(MID(GL_Paste!$I15196,FIND("[",GL_Paste!$I15196)+1,FIND("]",GL_Paste!$I15196)-FIND("[",GL_Paste!$I15196)-1),"")))</f>
        <v/>
      </c>
      <c r="D15199">
        <f>IF(GL_Paste!$B15196="","",IFERROR(INDEX(DeptName,MATCH($C15199,DeptTag,0)),"UNALLOCATED"))</f>
        <v/>
      </c>
      <c r="E15199">
        <f>IF(GL_Paste!$B15196="","",IFERROR(INDEX(AcctCat,MATCH(GL_Paste!$B15196&amp;"",AcctCode,0)),"UNKNOWN"))</f>
        <v/>
      </c>
      <c r="F15199">
        <f>IF(GL_Paste!$B15196="","",IFERROR(INDEX(AcctSub,MATCH(GL_Paste!$B15196&amp;"",AcctCode,0)),"UNKNOWN"))</f>
        <v/>
      </c>
    </row>
    <row r="15200">
      <c r="A15200" s="40">
        <f>IF(GL_Paste!$B15197="","",N(GL_Paste!$H15197)-N(GL_Paste!$G15197))</f>
        <v/>
      </c>
      <c r="B15200" s="43">
        <f>IF(GL_Paste!$B15197="","",DATE(YEAR(GL_Paste!$E15197),MONTH(GL_Paste!$E15197),1))</f>
        <v/>
      </c>
      <c r="C15200">
        <f>IF(GL_Paste!$B15197="","",IF(TRIM(GL_Paste!$M15197)&lt;&gt;"",TRIM(GL_Paste!$M15197),IFERROR(MID(GL_Paste!$I15197,FIND("[",GL_Paste!$I15197)+1,FIND("]",GL_Paste!$I15197)-FIND("[",GL_Paste!$I15197)-1),"")))</f>
        <v/>
      </c>
      <c r="D15200">
        <f>IF(GL_Paste!$B15197="","",IFERROR(INDEX(DeptName,MATCH($C15200,DeptTag,0)),"UNALLOCATED"))</f>
        <v/>
      </c>
      <c r="E15200">
        <f>IF(GL_Paste!$B15197="","",IFERROR(INDEX(AcctCat,MATCH(GL_Paste!$B15197&amp;"",AcctCode,0)),"UNKNOWN"))</f>
        <v/>
      </c>
      <c r="F15200">
        <f>IF(GL_Paste!$B15197="","",IFERROR(INDEX(AcctSub,MATCH(GL_Paste!$B15197&amp;"",AcctCode,0)),"UNKNOWN"))</f>
        <v/>
      </c>
    </row>
    <row r="15201">
      <c r="A15201" s="40">
        <f>IF(GL_Paste!$B15198="","",N(GL_Paste!$H15198)-N(GL_Paste!$G15198))</f>
        <v/>
      </c>
      <c r="B15201" s="43">
        <f>IF(GL_Paste!$B15198="","",DATE(YEAR(GL_Paste!$E15198),MONTH(GL_Paste!$E15198),1))</f>
        <v/>
      </c>
      <c r="C15201">
        <f>IF(GL_Paste!$B15198="","",IF(TRIM(GL_Paste!$M15198)&lt;&gt;"",TRIM(GL_Paste!$M15198),IFERROR(MID(GL_Paste!$I15198,FIND("[",GL_Paste!$I15198)+1,FIND("]",GL_Paste!$I15198)-FIND("[",GL_Paste!$I15198)-1),"")))</f>
        <v/>
      </c>
      <c r="D15201">
        <f>IF(GL_Paste!$B15198="","",IFERROR(INDEX(DeptName,MATCH($C15201,DeptTag,0)),"UNALLOCATED"))</f>
        <v/>
      </c>
      <c r="E15201">
        <f>IF(GL_Paste!$B15198="","",IFERROR(INDEX(AcctCat,MATCH(GL_Paste!$B15198&amp;"",AcctCode,0)),"UNKNOWN"))</f>
        <v/>
      </c>
      <c r="F15201">
        <f>IF(GL_Paste!$B15198="","",IFERROR(INDEX(AcctSub,MATCH(GL_Paste!$B15198&amp;"",AcctCode,0)),"UNKNOWN"))</f>
        <v/>
      </c>
    </row>
    <row r="15202">
      <c r="A15202" s="40">
        <f>IF(GL_Paste!$B15199="","",N(GL_Paste!$H15199)-N(GL_Paste!$G15199))</f>
        <v/>
      </c>
      <c r="B15202" s="43">
        <f>IF(GL_Paste!$B15199="","",DATE(YEAR(GL_Paste!$E15199),MONTH(GL_Paste!$E15199),1))</f>
        <v/>
      </c>
      <c r="C15202">
        <f>IF(GL_Paste!$B15199="","",IF(TRIM(GL_Paste!$M15199)&lt;&gt;"",TRIM(GL_Paste!$M15199),IFERROR(MID(GL_Paste!$I15199,FIND("[",GL_Paste!$I15199)+1,FIND("]",GL_Paste!$I15199)-FIND("[",GL_Paste!$I15199)-1),"")))</f>
        <v/>
      </c>
      <c r="D15202">
        <f>IF(GL_Paste!$B15199="","",IFERROR(INDEX(DeptName,MATCH($C15202,DeptTag,0)),"UNALLOCATED"))</f>
        <v/>
      </c>
      <c r="E15202">
        <f>IF(GL_Paste!$B15199="","",IFERROR(INDEX(AcctCat,MATCH(GL_Paste!$B15199&amp;"",AcctCode,0)),"UNKNOWN"))</f>
        <v/>
      </c>
      <c r="F15202">
        <f>IF(GL_Paste!$B15199="","",IFERROR(INDEX(AcctSub,MATCH(GL_Paste!$B15199&amp;"",AcctCode,0)),"UNKNOWN"))</f>
        <v/>
      </c>
    </row>
    <row r="15203">
      <c r="A15203" s="40">
        <f>IF(GL_Paste!$B15200="","",N(GL_Paste!$H15200)-N(GL_Paste!$G15200))</f>
        <v/>
      </c>
      <c r="B15203" s="43">
        <f>IF(GL_Paste!$B15200="","",DATE(YEAR(GL_Paste!$E15200),MONTH(GL_Paste!$E15200),1))</f>
        <v/>
      </c>
      <c r="C15203">
        <f>IF(GL_Paste!$B15200="","",IF(TRIM(GL_Paste!$M15200)&lt;&gt;"",TRIM(GL_Paste!$M15200),IFERROR(MID(GL_Paste!$I15200,FIND("[",GL_Paste!$I15200)+1,FIND("]",GL_Paste!$I15200)-FIND("[",GL_Paste!$I15200)-1),"")))</f>
        <v/>
      </c>
      <c r="D15203">
        <f>IF(GL_Paste!$B15200="","",IFERROR(INDEX(DeptName,MATCH($C15203,DeptTag,0)),"UNALLOCATED"))</f>
        <v/>
      </c>
      <c r="E15203">
        <f>IF(GL_Paste!$B15200="","",IFERROR(INDEX(AcctCat,MATCH(GL_Paste!$B15200&amp;"",AcctCode,0)),"UNKNOWN"))</f>
        <v/>
      </c>
      <c r="F15203">
        <f>IF(GL_Paste!$B15200="","",IFERROR(INDEX(AcctSub,MATCH(GL_Paste!$B15200&amp;"",AcctCode,0)),"UNKNOWN"))</f>
        <v/>
      </c>
    </row>
    <row r="15204">
      <c r="A15204" s="40">
        <f>IF(GL_Paste!$B15201="","",N(GL_Paste!$H15201)-N(GL_Paste!$G15201))</f>
        <v/>
      </c>
      <c r="B15204" s="43">
        <f>IF(GL_Paste!$B15201="","",DATE(YEAR(GL_Paste!$E15201),MONTH(GL_Paste!$E15201),1))</f>
        <v/>
      </c>
      <c r="C15204">
        <f>IF(GL_Paste!$B15201="","",IF(TRIM(GL_Paste!$M15201)&lt;&gt;"",TRIM(GL_Paste!$M15201),IFERROR(MID(GL_Paste!$I15201,FIND("[",GL_Paste!$I15201)+1,FIND("]",GL_Paste!$I15201)-FIND("[",GL_Paste!$I15201)-1),"")))</f>
        <v/>
      </c>
      <c r="D15204">
        <f>IF(GL_Paste!$B15201="","",IFERROR(INDEX(DeptName,MATCH($C15204,DeptTag,0)),"UNALLOCATED"))</f>
        <v/>
      </c>
      <c r="E15204">
        <f>IF(GL_Paste!$B15201="","",IFERROR(INDEX(AcctCat,MATCH(GL_Paste!$B15201&amp;"",AcctCode,0)),"UNKNOWN"))</f>
        <v/>
      </c>
      <c r="F15204">
        <f>IF(GL_Paste!$B15201="","",IFERROR(INDEX(AcctSub,MATCH(GL_Paste!$B15201&amp;"",AcctCode,0)),"UNKNOWN"))</f>
        <v/>
      </c>
    </row>
    <row r="15205">
      <c r="A15205" s="40">
        <f>IF(GL_Paste!$B15202="","",N(GL_Paste!$H15202)-N(GL_Paste!$G15202))</f>
        <v/>
      </c>
      <c r="B15205" s="43">
        <f>IF(GL_Paste!$B15202="","",DATE(YEAR(GL_Paste!$E15202),MONTH(GL_Paste!$E15202),1))</f>
        <v/>
      </c>
      <c r="C15205">
        <f>IF(GL_Paste!$B15202="","",IF(TRIM(GL_Paste!$M15202)&lt;&gt;"",TRIM(GL_Paste!$M15202),IFERROR(MID(GL_Paste!$I15202,FIND("[",GL_Paste!$I15202)+1,FIND("]",GL_Paste!$I15202)-FIND("[",GL_Paste!$I15202)-1),"")))</f>
        <v/>
      </c>
      <c r="D15205">
        <f>IF(GL_Paste!$B15202="","",IFERROR(INDEX(DeptName,MATCH($C15205,DeptTag,0)),"UNALLOCATED"))</f>
        <v/>
      </c>
      <c r="E15205">
        <f>IF(GL_Paste!$B15202="","",IFERROR(INDEX(AcctCat,MATCH(GL_Paste!$B15202&amp;"",AcctCode,0)),"UNKNOWN"))</f>
        <v/>
      </c>
      <c r="F15205">
        <f>IF(GL_Paste!$B15202="","",IFERROR(INDEX(AcctSub,MATCH(GL_Paste!$B15202&amp;"",AcctCode,0)),"UNKNOWN"))</f>
        <v/>
      </c>
    </row>
    <row r="15206">
      <c r="A15206" s="40">
        <f>IF(GL_Paste!$B15203="","",N(GL_Paste!$H15203)-N(GL_Paste!$G15203))</f>
        <v/>
      </c>
      <c r="B15206" s="43">
        <f>IF(GL_Paste!$B15203="","",DATE(YEAR(GL_Paste!$E15203),MONTH(GL_Paste!$E15203),1))</f>
        <v/>
      </c>
      <c r="C15206">
        <f>IF(GL_Paste!$B15203="","",IF(TRIM(GL_Paste!$M15203)&lt;&gt;"",TRIM(GL_Paste!$M15203),IFERROR(MID(GL_Paste!$I15203,FIND("[",GL_Paste!$I15203)+1,FIND("]",GL_Paste!$I15203)-FIND("[",GL_Paste!$I15203)-1),"")))</f>
        <v/>
      </c>
      <c r="D15206">
        <f>IF(GL_Paste!$B15203="","",IFERROR(INDEX(DeptName,MATCH($C15206,DeptTag,0)),"UNALLOCATED"))</f>
        <v/>
      </c>
      <c r="E15206">
        <f>IF(GL_Paste!$B15203="","",IFERROR(INDEX(AcctCat,MATCH(GL_Paste!$B15203&amp;"",AcctCode,0)),"UNKNOWN"))</f>
        <v/>
      </c>
      <c r="F15206">
        <f>IF(GL_Paste!$B15203="","",IFERROR(INDEX(AcctSub,MATCH(GL_Paste!$B15203&amp;"",AcctCode,0)),"UNKNOWN"))</f>
        <v/>
      </c>
    </row>
    <row r="15207">
      <c r="A15207" s="40">
        <f>IF(GL_Paste!$B15204="","",N(GL_Paste!$H15204)-N(GL_Paste!$G15204))</f>
        <v/>
      </c>
      <c r="B15207" s="43">
        <f>IF(GL_Paste!$B15204="","",DATE(YEAR(GL_Paste!$E15204),MONTH(GL_Paste!$E15204),1))</f>
        <v/>
      </c>
      <c r="C15207">
        <f>IF(GL_Paste!$B15204="","",IF(TRIM(GL_Paste!$M15204)&lt;&gt;"",TRIM(GL_Paste!$M15204),IFERROR(MID(GL_Paste!$I15204,FIND("[",GL_Paste!$I15204)+1,FIND("]",GL_Paste!$I15204)-FIND("[",GL_Paste!$I15204)-1),"")))</f>
        <v/>
      </c>
      <c r="D15207">
        <f>IF(GL_Paste!$B15204="","",IFERROR(INDEX(DeptName,MATCH($C15207,DeptTag,0)),"UNALLOCATED"))</f>
        <v/>
      </c>
      <c r="E15207">
        <f>IF(GL_Paste!$B15204="","",IFERROR(INDEX(AcctCat,MATCH(GL_Paste!$B15204&amp;"",AcctCode,0)),"UNKNOWN"))</f>
        <v/>
      </c>
      <c r="F15207">
        <f>IF(GL_Paste!$B15204="","",IFERROR(INDEX(AcctSub,MATCH(GL_Paste!$B15204&amp;"",AcctCode,0)),"UNKNOWN"))</f>
        <v/>
      </c>
    </row>
    <row r="15208">
      <c r="A15208" s="40">
        <f>IF(GL_Paste!$B15205="","",N(GL_Paste!$H15205)-N(GL_Paste!$G15205))</f>
        <v/>
      </c>
      <c r="B15208" s="43">
        <f>IF(GL_Paste!$B15205="","",DATE(YEAR(GL_Paste!$E15205),MONTH(GL_Paste!$E15205),1))</f>
        <v/>
      </c>
      <c r="C15208">
        <f>IF(GL_Paste!$B15205="","",IF(TRIM(GL_Paste!$M15205)&lt;&gt;"",TRIM(GL_Paste!$M15205),IFERROR(MID(GL_Paste!$I15205,FIND("[",GL_Paste!$I15205)+1,FIND("]",GL_Paste!$I15205)-FIND("[",GL_Paste!$I15205)-1),"")))</f>
        <v/>
      </c>
      <c r="D15208">
        <f>IF(GL_Paste!$B15205="","",IFERROR(INDEX(DeptName,MATCH($C15208,DeptTag,0)),"UNALLOCATED"))</f>
        <v/>
      </c>
      <c r="E15208">
        <f>IF(GL_Paste!$B15205="","",IFERROR(INDEX(AcctCat,MATCH(GL_Paste!$B15205&amp;"",AcctCode,0)),"UNKNOWN"))</f>
        <v/>
      </c>
      <c r="F15208">
        <f>IF(GL_Paste!$B15205="","",IFERROR(INDEX(AcctSub,MATCH(GL_Paste!$B15205&amp;"",AcctCode,0)),"UNKNOWN"))</f>
        <v/>
      </c>
    </row>
    <row r="15209">
      <c r="A15209" s="40">
        <f>IF(GL_Paste!$B15206="","",N(GL_Paste!$H15206)-N(GL_Paste!$G15206))</f>
        <v/>
      </c>
      <c r="B15209" s="43">
        <f>IF(GL_Paste!$B15206="","",DATE(YEAR(GL_Paste!$E15206),MONTH(GL_Paste!$E15206),1))</f>
        <v/>
      </c>
      <c r="C15209">
        <f>IF(GL_Paste!$B15206="","",IF(TRIM(GL_Paste!$M15206)&lt;&gt;"",TRIM(GL_Paste!$M15206),IFERROR(MID(GL_Paste!$I15206,FIND("[",GL_Paste!$I15206)+1,FIND("]",GL_Paste!$I15206)-FIND("[",GL_Paste!$I15206)-1),"")))</f>
        <v/>
      </c>
      <c r="D15209">
        <f>IF(GL_Paste!$B15206="","",IFERROR(INDEX(DeptName,MATCH($C15209,DeptTag,0)),"UNALLOCATED"))</f>
        <v/>
      </c>
      <c r="E15209">
        <f>IF(GL_Paste!$B15206="","",IFERROR(INDEX(AcctCat,MATCH(GL_Paste!$B15206&amp;"",AcctCode,0)),"UNKNOWN"))</f>
        <v/>
      </c>
      <c r="F15209">
        <f>IF(GL_Paste!$B15206="","",IFERROR(INDEX(AcctSub,MATCH(GL_Paste!$B15206&amp;"",AcctCode,0)),"UNKNOWN"))</f>
        <v/>
      </c>
    </row>
    <row r="15210">
      <c r="A15210" s="40">
        <f>IF(GL_Paste!$B15207="","",N(GL_Paste!$H15207)-N(GL_Paste!$G15207))</f>
        <v/>
      </c>
      <c r="B15210" s="43">
        <f>IF(GL_Paste!$B15207="","",DATE(YEAR(GL_Paste!$E15207),MONTH(GL_Paste!$E15207),1))</f>
        <v/>
      </c>
      <c r="C15210">
        <f>IF(GL_Paste!$B15207="","",IF(TRIM(GL_Paste!$M15207)&lt;&gt;"",TRIM(GL_Paste!$M15207),IFERROR(MID(GL_Paste!$I15207,FIND("[",GL_Paste!$I15207)+1,FIND("]",GL_Paste!$I15207)-FIND("[",GL_Paste!$I15207)-1),"")))</f>
        <v/>
      </c>
      <c r="D15210">
        <f>IF(GL_Paste!$B15207="","",IFERROR(INDEX(DeptName,MATCH($C15210,DeptTag,0)),"UNALLOCATED"))</f>
        <v/>
      </c>
      <c r="E15210">
        <f>IF(GL_Paste!$B15207="","",IFERROR(INDEX(AcctCat,MATCH(GL_Paste!$B15207&amp;"",AcctCode,0)),"UNKNOWN"))</f>
        <v/>
      </c>
      <c r="F15210">
        <f>IF(GL_Paste!$B15207="","",IFERROR(INDEX(AcctSub,MATCH(GL_Paste!$B15207&amp;"",AcctCode,0)),"UNKNOWN"))</f>
        <v/>
      </c>
    </row>
    <row r="15211">
      <c r="A15211" s="40">
        <f>IF(GL_Paste!$B15208="","",N(GL_Paste!$H15208)-N(GL_Paste!$G15208))</f>
        <v/>
      </c>
      <c r="B15211" s="43">
        <f>IF(GL_Paste!$B15208="","",DATE(YEAR(GL_Paste!$E15208),MONTH(GL_Paste!$E15208),1))</f>
        <v/>
      </c>
      <c r="C15211">
        <f>IF(GL_Paste!$B15208="","",IF(TRIM(GL_Paste!$M15208)&lt;&gt;"",TRIM(GL_Paste!$M15208),IFERROR(MID(GL_Paste!$I15208,FIND("[",GL_Paste!$I15208)+1,FIND("]",GL_Paste!$I15208)-FIND("[",GL_Paste!$I15208)-1),"")))</f>
        <v/>
      </c>
      <c r="D15211">
        <f>IF(GL_Paste!$B15208="","",IFERROR(INDEX(DeptName,MATCH($C15211,DeptTag,0)),"UNALLOCATED"))</f>
        <v/>
      </c>
      <c r="E15211">
        <f>IF(GL_Paste!$B15208="","",IFERROR(INDEX(AcctCat,MATCH(GL_Paste!$B15208&amp;"",AcctCode,0)),"UNKNOWN"))</f>
        <v/>
      </c>
      <c r="F15211">
        <f>IF(GL_Paste!$B15208="","",IFERROR(INDEX(AcctSub,MATCH(GL_Paste!$B15208&amp;"",AcctCode,0)),"UNKNOWN"))</f>
        <v/>
      </c>
    </row>
    <row r="15212">
      <c r="A15212" s="40">
        <f>IF(GL_Paste!$B15209="","",N(GL_Paste!$H15209)-N(GL_Paste!$G15209))</f>
        <v/>
      </c>
      <c r="B15212" s="43">
        <f>IF(GL_Paste!$B15209="","",DATE(YEAR(GL_Paste!$E15209),MONTH(GL_Paste!$E15209),1))</f>
        <v/>
      </c>
      <c r="C15212">
        <f>IF(GL_Paste!$B15209="","",IF(TRIM(GL_Paste!$M15209)&lt;&gt;"",TRIM(GL_Paste!$M15209),IFERROR(MID(GL_Paste!$I15209,FIND("[",GL_Paste!$I15209)+1,FIND("]",GL_Paste!$I15209)-FIND("[",GL_Paste!$I15209)-1),"")))</f>
        <v/>
      </c>
      <c r="D15212">
        <f>IF(GL_Paste!$B15209="","",IFERROR(INDEX(DeptName,MATCH($C15212,DeptTag,0)),"UNALLOCATED"))</f>
        <v/>
      </c>
      <c r="E15212">
        <f>IF(GL_Paste!$B15209="","",IFERROR(INDEX(AcctCat,MATCH(GL_Paste!$B15209&amp;"",AcctCode,0)),"UNKNOWN"))</f>
        <v/>
      </c>
      <c r="F15212">
        <f>IF(GL_Paste!$B15209="","",IFERROR(INDEX(AcctSub,MATCH(GL_Paste!$B15209&amp;"",AcctCode,0)),"UNKNOWN"))</f>
        <v/>
      </c>
    </row>
    <row r="15213">
      <c r="A15213" s="40">
        <f>IF(GL_Paste!$B15210="","",N(GL_Paste!$H15210)-N(GL_Paste!$G15210))</f>
        <v/>
      </c>
      <c r="B15213" s="43">
        <f>IF(GL_Paste!$B15210="","",DATE(YEAR(GL_Paste!$E15210),MONTH(GL_Paste!$E15210),1))</f>
        <v/>
      </c>
      <c r="C15213">
        <f>IF(GL_Paste!$B15210="","",IF(TRIM(GL_Paste!$M15210)&lt;&gt;"",TRIM(GL_Paste!$M15210),IFERROR(MID(GL_Paste!$I15210,FIND("[",GL_Paste!$I15210)+1,FIND("]",GL_Paste!$I15210)-FIND("[",GL_Paste!$I15210)-1),"")))</f>
        <v/>
      </c>
      <c r="D15213">
        <f>IF(GL_Paste!$B15210="","",IFERROR(INDEX(DeptName,MATCH($C15213,DeptTag,0)),"UNALLOCATED"))</f>
        <v/>
      </c>
      <c r="E15213">
        <f>IF(GL_Paste!$B15210="","",IFERROR(INDEX(AcctCat,MATCH(GL_Paste!$B15210&amp;"",AcctCode,0)),"UNKNOWN"))</f>
        <v/>
      </c>
      <c r="F15213">
        <f>IF(GL_Paste!$B15210="","",IFERROR(INDEX(AcctSub,MATCH(GL_Paste!$B15210&amp;"",AcctCode,0)),"UNKNOWN"))</f>
        <v/>
      </c>
    </row>
    <row r="15214">
      <c r="A15214" s="40">
        <f>IF(GL_Paste!$B15211="","",N(GL_Paste!$H15211)-N(GL_Paste!$G15211))</f>
        <v/>
      </c>
      <c r="B15214" s="43">
        <f>IF(GL_Paste!$B15211="","",DATE(YEAR(GL_Paste!$E15211),MONTH(GL_Paste!$E15211),1))</f>
        <v/>
      </c>
      <c r="C15214">
        <f>IF(GL_Paste!$B15211="","",IF(TRIM(GL_Paste!$M15211)&lt;&gt;"",TRIM(GL_Paste!$M15211),IFERROR(MID(GL_Paste!$I15211,FIND("[",GL_Paste!$I15211)+1,FIND("]",GL_Paste!$I15211)-FIND("[",GL_Paste!$I15211)-1),"")))</f>
        <v/>
      </c>
      <c r="D15214">
        <f>IF(GL_Paste!$B15211="","",IFERROR(INDEX(DeptName,MATCH($C15214,DeptTag,0)),"UNALLOCATED"))</f>
        <v/>
      </c>
      <c r="E15214">
        <f>IF(GL_Paste!$B15211="","",IFERROR(INDEX(AcctCat,MATCH(GL_Paste!$B15211&amp;"",AcctCode,0)),"UNKNOWN"))</f>
        <v/>
      </c>
      <c r="F15214">
        <f>IF(GL_Paste!$B15211="","",IFERROR(INDEX(AcctSub,MATCH(GL_Paste!$B15211&amp;"",AcctCode,0)),"UNKNOWN"))</f>
        <v/>
      </c>
    </row>
    <row r="15215">
      <c r="A15215" s="40">
        <f>IF(GL_Paste!$B15212="","",N(GL_Paste!$H15212)-N(GL_Paste!$G15212))</f>
        <v/>
      </c>
      <c r="B15215" s="43">
        <f>IF(GL_Paste!$B15212="","",DATE(YEAR(GL_Paste!$E15212),MONTH(GL_Paste!$E15212),1))</f>
        <v/>
      </c>
      <c r="C15215">
        <f>IF(GL_Paste!$B15212="","",IF(TRIM(GL_Paste!$M15212)&lt;&gt;"",TRIM(GL_Paste!$M15212),IFERROR(MID(GL_Paste!$I15212,FIND("[",GL_Paste!$I15212)+1,FIND("]",GL_Paste!$I15212)-FIND("[",GL_Paste!$I15212)-1),"")))</f>
        <v/>
      </c>
      <c r="D15215">
        <f>IF(GL_Paste!$B15212="","",IFERROR(INDEX(DeptName,MATCH($C15215,DeptTag,0)),"UNALLOCATED"))</f>
        <v/>
      </c>
      <c r="E15215">
        <f>IF(GL_Paste!$B15212="","",IFERROR(INDEX(AcctCat,MATCH(GL_Paste!$B15212&amp;"",AcctCode,0)),"UNKNOWN"))</f>
        <v/>
      </c>
      <c r="F15215">
        <f>IF(GL_Paste!$B15212="","",IFERROR(INDEX(AcctSub,MATCH(GL_Paste!$B15212&amp;"",AcctCode,0)),"UNKNOWN"))</f>
        <v/>
      </c>
    </row>
    <row r="15216">
      <c r="A15216" s="40">
        <f>IF(GL_Paste!$B15213="","",N(GL_Paste!$H15213)-N(GL_Paste!$G15213))</f>
        <v/>
      </c>
      <c r="B15216" s="43">
        <f>IF(GL_Paste!$B15213="","",DATE(YEAR(GL_Paste!$E15213),MONTH(GL_Paste!$E15213),1))</f>
        <v/>
      </c>
      <c r="C15216">
        <f>IF(GL_Paste!$B15213="","",IF(TRIM(GL_Paste!$M15213)&lt;&gt;"",TRIM(GL_Paste!$M15213),IFERROR(MID(GL_Paste!$I15213,FIND("[",GL_Paste!$I15213)+1,FIND("]",GL_Paste!$I15213)-FIND("[",GL_Paste!$I15213)-1),"")))</f>
        <v/>
      </c>
      <c r="D15216">
        <f>IF(GL_Paste!$B15213="","",IFERROR(INDEX(DeptName,MATCH($C15216,DeptTag,0)),"UNALLOCATED"))</f>
        <v/>
      </c>
      <c r="E15216">
        <f>IF(GL_Paste!$B15213="","",IFERROR(INDEX(AcctCat,MATCH(GL_Paste!$B15213&amp;"",AcctCode,0)),"UNKNOWN"))</f>
        <v/>
      </c>
      <c r="F15216">
        <f>IF(GL_Paste!$B15213="","",IFERROR(INDEX(AcctSub,MATCH(GL_Paste!$B15213&amp;"",AcctCode,0)),"UNKNOWN"))</f>
        <v/>
      </c>
    </row>
    <row r="15217">
      <c r="A15217" s="40">
        <f>IF(GL_Paste!$B15214="","",N(GL_Paste!$H15214)-N(GL_Paste!$G15214))</f>
        <v/>
      </c>
      <c r="B15217" s="43">
        <f>IF(GL_Paste!$B15214="","",DATE(YEAR(GL_Paste!$E15214),MONTH(GL_Paste!$E15214),1))</f>
        <v/>
      </c>
      <c r="C15217">
        <f>IF(GL_Paste!$B15214="","",IF(TRIM(GL_Paste!$M15214)&lt;&gt;"",TRIM(GL_Paste!$M15214),IFERROR(MID(GL_Paste!$I15214,FIND("[",GL_Paste!$I15214)+1,FIND("]",GL_Paste!$I15214)-FIND("[",GL_Paste!$I15214)-1),"")))</f>
        <v/>
      </c>
      <c r="D15217">
        <f>IF(GL_Paste!$B15214="","",IFERROR(INDEX(DeptName,MATCH($C15217,DeptTag,0)),"UNALLOCATED"))</f>
        <v/>
      </c>
      <c r="E15217">
        <f>IF(GL_Paste!$B15214="","",IFERROR(INDEX(AcctCat,MATCH(GL_Paste!$B15214&amp;"",AcctCode,0)),"UNKNOWN"))</f>
        <v/>
      </c>
      <c r="F15217">
        <f>IF(GL_Paste!$B15214="","",IFERROR(INDEX(AcctSub,MATCH(GL_Paste!$B15214&amp;"",AcctCode,0)),"UNKNOWN"))</f>
        <v/>
      </c>
    </row>
    <row r="15218">
      <c r="A15218" s="40">
        <f>IF(GL_Paste!$B15215="","",N(GL_Paste!$H15215)-N(GL_Paste!$G15215))</f>
        <v/>
      </c>
      <c r="B15218" s="43">
        <f>IF(GL_Paste!$B15215="","",DATE(YEAR(GL_Paste!$E15215),MONTH(GL_Paste!$E15215),1))</f>
        <v/>
      </c>
      <c r="C15218">
        <f>IF(GL_Paste!$B15215="","",IF(TRIM(GL_Paste!$M15215)&lt;&gt;"",TRIM(GL_Paste!$M15215),IFERROR(MID(GL_Paste!$I15215,FIND("[",GL_Paste!$I15215)+1,FIND("]",GL_Paste!$I15215)-FIND("[",GL_Paste!$I15215)-1),"")))</f>
        <v/>
      </c>
      <c r="D15218">
        <f>IF(GL_Paste!$B15215="","",IFERROR(INDEX(DeptName,MATCH($C15218,DeptTag,0)),"UNALLOCATED"))</f>
        <v/>
      </c>
      <c r="E15218">
        <f>IF(GL_Paste!$B15215="","",IFERROR(INDEX(AcctCat,MATCH(GL_Paste!$B15215&amp;"",AcctCode,0)),"UNKNOWN"))</f>
        <v/>
      </c>
      <c r="F15218">
        <f>IF(GL_Paste!$B15215="","",IFERROR(INDEX(AcctSub,MATCH(GL_Paste!$B15215&amp;"",AcctCode,0)),"UNKNOWN"))</f>
        <v/>
      </c>
    </row>
    <row r="15219">
      <c r="A15219" s="40">
        <f>IF(GL_Paste!$B15216="","",N(GL_Paste!$H15216)-N(GL_Paste!$G15216))</f>
        <v/>
      </c>
      <c r="B15219" s="43">
        <f>IF(GL_Paste!$B15216="","",DATE(YEAR(GL_Paste!$E15216),MONTH(GL_Paste!$E15216),1))</f>
        <v/>
      </c>
      <c r="C15219">
        <f>IF(GL_Paste!$B15216="","",IF(TRIM(GL_Paste!$M15216)&lt;&gt;"",TRIM(GL_Paste!$M15216),IFERROR(MID(GL_Paste!$I15216,FIND("[",GL_Paste!$I15216)+1,FIND("]",GL_Paste!$I15216)-FIND("[",GL_Paste!$I15216)-1),"")))</f>
        <v/>
      </c>
      <c r="D15219">
        <f>IF(GL_Paste!$B15216="","",IFERROR(INDEX(DeptName,MATCH($C15219,DeptTag,0)),"UNALLOCATED"))</f>
        <v/>
      </c>
      <c r="E15219">
        <f>IF(GL_Paste!$B15216="","",IFERROR(INDEX(AcctCat,MATCH(GL_Paste!$B15216&amp;"",AcctCode,0)),"UNKNOWN"))</f>
        <v/>
      </c>
      <c r="F15219">
        <f>IF(GL_Paste!$B15216="","",IFERROR(INDEX(AcctSub,MATCH(GL_Paste!$B15216&amp;"",AcctCode,0)),"UNKNOWN"))</f>
        <v/>
      </c>
    </row>
    <row r="15220">
      <c r="A15220" s="40">
        <f>IF(GL_Paste!$B15217="","",N(GL_Paste!$H15217)-N(GL_Paste!$G15217))</f>
        <v/>
      </c>
      <c r="B15220" s="43">
        <f>IF(GL_Paste!$B15217="","",DATE(YEAR(GL_Paste!$E15217),MONTH(GL_Paste!$E15217),1))</f>
        <v/>
      </c>
      <c r="C15220">
        <f>IF(GL_Paste!$B15217="","",IF(TRIM(GL_Paste!$M15217)&lt;&gt;"",TRIM(GL_Paste!$M15217),IFERROR(MID(GL_Paste!$I15217,FIND("[",GL_Paste!$I15217)+1,FIND("]",GL_Paste!$I15217)-FIND("[",GL_Paste!$I15217)-1),"")))</f>
        <v/>
      </c>
      <c r="D15220">
        <f>IF(GL_Paste!$B15217="","",IFERROR(INDEX(DeptName,MATCH($C15220,DeptTag,0)),"UNALLOCATED"))</f>
        <v/>
      </c>
      <c r="E15220">
        <f>IF(GL_Paste!$B15217="","",IFERROR(INDEX(AcctCat,MATCH(GL_Paste!$B15217&amp;"",AcctCode,0)),"UNKNOWN"))</f>
        <v/>
      </c>
      <c r="F15220">
        <f>IF(GL_Paste!$B15217="","",IFERROR(INDEX(AcctSub,MATCH(GL_Paste!$B15217&amp;"",AcctCode,0)),"UNKNOWN"))</f>
        <v/>
      </c>
    </row>
    <row r="15221">
      <c r="A15221" s="40">
        <f>IF(GL_Paste!$B15218="","",N(GL_Paste!$H15218)-N(GL_Paste!$G15218))</f>
        <v/>
      </c>
      <c r="B15221" s="43">
        <f>IF(GL_Paste!$B15218="","",DATE(YEAR(GL_Paste!$E15218),MONTH(GL_Paste!$E15218),1))</f>
        <v/>
      </c>
      <c r="C15221">
        <f>IF(GL_Paste!$B15218="","",IF(TRIM(GL_Paste!$M15218)&lt;&gt;"",TRIM(GL_Paste!$M15218),IFERROR(MID(GL_Paste!$I15218,FIND("[",GL_Paste!$I15218)+1,FIND("]",GL_Paste!$I15218)-FIND("[",GL_Paste!$I15218)-1),"")))</f>
        <v/>
      </c>
      <c r="D15221">
        <f>IF(GL_Paste!$B15218="","",IFERROR(INDEX(DeptName,MATCH($C15221,DeptTag,0)),"UNALLOCATED"))</f>
        <v/>
      </c>
      <c r="E15221">
        <f>IF(GL_Paste!$B15218="","",IFERROR(INDEX(AcctCat,MATCH(GL_Paste!$B15218&amp;"",AcctCode,0)),"UNKNOWN"))</f>
        <v/>
      </c>
      <c r="F15221">
        <f>IF(GL_Paste!$B15218="","",IFERROR(INDEX(AcctSub,MATCH(GL_Paste!$B15218&amp;"",AcctCode,0)),"UNKNOWN"))</f>
        <v/>
      </c>
    </row>
    <row r="15222">
      <c r="A15222" s="40">
        <f>IF(GL_Paste!$B15219="","",N(GL_Paste!$H15219)-N(GL_Paste!$G15219))</f>
        <v/>
      </c>
      <c r="B15222" s="43">
        <f>IF(GL_Paste!$B15219="","",DATE(YEAR(GL_Paste!$E15219),MONTH(GL_Paste!$E15219),1))</f>
        <v/>
      </c>
      <c r="C15222">
        <f>IF(GL_Paste!$B15219="","",IF(TRIM(GL_Paste!$M15219)&lt;&gt;"",TRIM(GL_Paste!$M15219),IFERROR(MID(GL_Paste!$I15219,FIND("[",GL_Paste!$I15219)+1,FIND("]",GL_Paste!$I15219)-FIND("[",GL_Paste!$I15219)-1),"")))</f>
        <v/>
      </c>
      <c r="D15222">
        <f>IF(GL_Paste!$B15219="","",IFERROR(INDEX(DeptName,MATCH($C15222,DeptTag,0)),"UNALLOCATED"))</f>
        <v/>
      </c>
      <c r="E15222">
        <f>IF(GL_Paste!$B15219="","",IFERROR(INDEX(AcctCat,MATCH(GL_Paste!$B15219&amp;"",AcctCode,0)),"UNKNOWN"))</f>
        <v/>
      </c>
      <c r="F15222">
        <f>IF(GL_Paste!$B15219="","",IFERROR(INDEX(AcctSub,MATCH(GL_Paste!$B15219&amp;"",AcctCode,0)),"UNKNOWN"))</f>
        <v/>
      </c>
    </row>
    <row r="15223">
      <c r="A15223" s="40">
        <f>IF(GL_Paste!$B15220="","",N(GL_Paste!$H15220)-N(GL_Paste!$G15220))</f>
        <v/>
      </c>
      <c r="B15223" s="43">
        <f>IF(GL_Paste!$B15220="","",DATE(YEAR(GL_Paste!$E15220),MONTH(GL_Paste!$E15220),1))</f>
        <v/>
      </c>
      <c r="C15223">
        <f>IF(GL_Paste!$B15220="","",IF(TRIM(GL_Paste!$M15220)&lt;&gt;"",TRIM(GL_Paste!$M15220),IFERROR(MID(GL_Paste!$I15220,FIND("[",GL_Paste!$I15220)+1,FIND("]",GL_Paste!$I15220)-FIND("[",GL_Paste!$I15220)-1),"")))</f>
        <v/>
      </c>
      <c r="D15223">
        <f>IF(GL_Paste!$B15220="","",IFERROR(INDEX(DeptName,MATCH($C15223,DeptTag,0)),"UNALLOCATED"))</f>
        <v/>
      </c>
      <c r="E15223">
        <f>IF(GL_Paste!$B15220="","",IFERROR(INDEX(AcctCat,MATCH(GL_Paste!$B15220&amp;"",AcctCode,0)),"UNKNOWN"))</f>
        <v/>
      </c>
      <c r="F15223">
        <f>IF(GL_Paste!$B15220="","",IFERROR(INDEX(AcctSub,MATCH(GL_Paste!$B15220&amp;"",AcctCode,0)),"UNKNOWN"))</f>
        <v/>
      </c>
    </row>
    <row r="15224">
      <c r="A15224" s="40">
        <f>IF(GL_Paste!$B15221="","",N(GL_Paste!$H15221)-N(GL_Paste!$G15221))</f>
        <v/>
      </c>
      <c r="B15224" s="43">
        <f>IF(GL_Paste!$B15221="","",DATE(YEAR(GL_Paste!$E15221),MONTH(GL_Paste!$E15221),1))</f>
        <v/>
      </c>
      <c r="C15224">
        <f>IF(GL_Paste!$B15221="","",IF(TRIM(GL_Paste!$M15221)&lt;&gt;"",TRIM(GL_Paste!$M15221),IFERROR(MID(GL_Paste!$I15221,FIND("[",GL_Paste!$I15221)+1,FIND("]",GL_Paste!$I15221)-FIND("[",GL_Paste!$I15221)-1),"")))</f>
        <v/>
      </c>
      <c r="D15224">
        <f>IF(GL_Paste!$B15221="","",IFERROR(INDEX(DeptName,MATCH($C15224,DeptTag,0)),"UNALLOCATED"))</f>
        <v/>
      </c>
      <c r="E15224">
        <f>IF(GL_Paste!$B15221="","",IFERROR(INDEX(AcctCat,MATCH(GL_Paste!$B15221&amp;"",AcctCode,0)),"UNKNOWN"))</f>
        <v/>
      </c>
      <c r="F15224">
        <f>IF(GL_Paste!$B15221="","",IFERROR(INDEX(AcctSub,MATCH(GL_Paste!$B15221&amp;"",AcctCode,0)),"UNKNOWN"))</f>
        <v/>
      </c>
    </row>
    <row r="15225">
      <c r="A15225" s="40">
        <f>IF(GL_Paste!$B15222="","",N(GL_Paste!$H15222)-N(GL_Paste!$G15222))</f>
        <v/>
      </c>
      <c r="B15225" s="43">
        <f>IF(GL_Paste!$B15222="","",DATE(YEAR(GL_Paste!$E15222),MONTH(GL_Paste!$E15222),1))</f>
        <v/>
      </c>
      <c r="C15225">
        <f>IF(GL_Paste!$B15222="","",IF(TRIM(GL_Paste!$M15222)&lt;&gt;"",TRIM(GL_Paste!$M15222),IFERROR(MID(GL_Paste!$I15222,FIND("[",GL_Paste!$I15222)+1,FIND("]",GL_Paste!$I15222)-FIND("[",GL_Paste!$I15222)-1),"")))</f>
        <v/>
      </c>
      <c r="D15225">
        <f>IF(GL_Paste!$B15222="","",IFERROR(INDEX(DeptName,MATCH($C15225,DeptTag,0)),"UNALLOCATED"))</f>
        <v/>
      </c>
      <c r="E15225">
        <f>IF(GL_Paste!$B15222="","",IFERROR(INDEX(AcctCat,MATCH(GL_Paste!$B15222&amp;"",AcctCode,0)),"UNKNOWN"))</f>
        <v/>
      </c>
      <c r="F15225">
        <f>IF(GL_Paste!$B15222="","",IFERROR(INDEX(AcctSub,MATCH(GL_Paste!$B15222&amp;"",AcctCode,0)),"UNKNOWN"))</f>
        <v/>
      </c>
    </row>
    <row r="15226">
      <c r="A15226" s="40">
        <f>IF(GL_Paste!$B15223="","",N(GL_Paste!$H15223)-N(GL_Paste!$G15223))</f>
        <v/>
      </c>
      <c r="B15226" s="43">
        <f>IF(GL_Paste!$B15223="","",DATE(YEAR(GL_Paste!$E15223),MONTH(GL_Paste!$E15223),1))</f>
        <v/>
      </c>
      <c r="C15226">
        <f>IF(GL_Paste!$B15223="","",IF(TRIM(GL_Paste!$M15223)&lt;&gt;"",TRIM(GL_Paste!$M15223),IFERROR(MID(GL_Paste!$I15223,FIND("[",GL_Paste!$I15223)+1,FIND("]",GL_Paste!$I15223)-FIND("[",GL_Paste!$I15223)-1),"")))</f>
        <v/>
      </c>
      <c r="D15226">
        <f>IF(GL_Paste!$B15223="","",IFERROR(INDEX(DeptName,MATCH($C15226,DeptTag,0)),"UNALLOCATED"))</f>
        <v/>
      </c>
      <c r="E15226">
        <f>IF(GL_Paste!$B15223="","",IFERROR(INDEX(AcctCat,MATCH(GL_Paste!$B15223&amp;"",AcctCode,0)),"UNKNOWN"))</f>
        <v/>
      </c>
      <c r="F15226">
        <f>IF(GL_Paste!$B15223="","",IFERROR(INDEX(AcctSub,MATCH(GL_Paste!$B15223&amp;"",AcctCode,0)),"UNKNOWN"))</f>
        <v/>
      </c>
    </row>
    <row r="15227">
      <c r="A15227" s="40">
        <f>IF(GL_Paste!$B15224="","",N(GL_Paste!$H15224)-N(GL_Paste!$G15224))</f>
        <v/>
      </c>
      <c r="B15227" s="43">
        <f>IF(GL_Paste!$B15224="","",DATE(YEAR(GL_Paste!$E15224),MONTH(GL_Paste!$E15224),1))</f>
        <v/>
      </c>
      <c r="C15227">
        <f>IF(GL_Paste!$B15224="","",IF(TRIM(GL_Paste!$M15224)&lt;&gt;"",TRIM(GL_Paste!$M15224),IFERROR(MID(GL_Paste!$I15224,FIND("[",GL_Paste!$I15224)+1,FIND("]",GL_Paste!$I15224)-FIND("[",GL_Paste!$I15224)-1),"")))</f>
        <v/>
      </c>
      <c r="D15227">
        <f>IF(GL_Paste!$B15224="","",IFERROR(INDEX(DeptName,MATCH($C15227,DeptTag,0)),"UNALLOCATED"))</f>
        <v/>
      </c>
      <c r="E15227">
        <f>IF(GL_Paste!$B15224="","",IFERROR(INDEX(AcctCat,MATCH(GL_Paste!$B15224&amp;"",AcctCode,0)),"UNKNOWN"))</f>
        <v/>
      </c>
      <c r="F15227">
        <f>IF(GL_Paste!$B15224="","",IFERROR(INDEX(AcctSub,MATCH(GL_Paste!$B15224&amp;"",AcctCode,0)),"UNKNOWN"))</f>
        <v/>
      </c>
    </row>
    <row r="15228">
      <c r="A15228" s="40">
        <f>IF(GL_Paste!$B15225="","",N(GL_Paste!$H15225)-N(GL_Paste!$G15225))</f>
        <v/>
      </c>
      <c r="B15228" s="43">
        <f>IF(GL_Paste!$B15225="","",DATE(YEAR(GL_Paste!$E15225),MONTH(GL_Paste!$E15225),1))</f>
        <v/>
      </c>
      <c r="C15228">
        <f>IF(GL_Paste!$B15225="","",IF(TRIM(GL_Paste!$M15225)&lt;&gt;"",TRIM(GL_Paste!$M15225),IFERROR(MID(GL_Paste!$I15225,FIND("[",GL_Paste!$I15225)+1,FIND("]",GL_Paste!$I15225)-FIND("[",GL_Paste!$I15225)-1),"")))</f>
        <v/>
      </c>
      <c r="D15228">
        <f>IF(GL_Paste!$B15225="","",IFERROR(INDEX(DeptName,MATCH($C15228,DeptTag,0)),"UNALLOCATED"))</f>
        <v/>
      </c>
      <c r="E15228">
        <f>IF(GL_Paste!$B15225="","",IFERROR(INDEX(AcctCat,MATCH(GL_Paste!$B15225&amp;"",AcctCode,0)),"UNKNOWN"))</f>
        <v/>
      </c>
      <c r="F15228">
        <f>IF(GL_Paste!$B15225="","",IFERROR(INDEX(AcctSub,MATCH(GL_Paste!$B15225&amp;"",AcctCode,0)),"UNKNOWN"))</f>
        <v/>
      </c>
    </row>
    <row r="15229">
      <c r="A15229" s="40">
        <f>IF(GL_Paste!$B15226="","",N(GL_Paste!$H15226)-N(GL_Paste!$G15226))</f>
        <v/>
      </c>
      <c r="B15229" s="43">
        <f>IF(GL_Paste!$B15226="","",DATE(YEAR(GL_Paste!$E15226),MONTH(GL_Paste!$E15226),1))</f>
        <v/>
      </c>
      <c r="C15229">
        <f>IF(GL_Paste!$B15226="","",IF(TRIM(GL_Paste!$M15226)&lt;&gt;"",TRIM(GL_Paste!$M15226),IFERROR(MID(GL_Paste!$I15226,FIND("[",GL_Paste!$I15226)+1,FIND("]",GL_Paste!$I15226)-FIND("[",GL_Paste!$I15226)-1),"")))</f>
        <v/>
      </c>
      <c r="D15229">
        <f>IF(GL_Paste!$B15226="","",IFERROR(INDEX(DeptName,MATCH($C15229,DeptTag,0)),"UNALLOCATED"))</f>
        <v/>
      </c>
      <c r="E15229">
        <f>IF(GL_Paste!$B15226="","",IFERROR(INDEX(AcctCat,MATCH(GL_Paste!$B15226&amp;"",AcctCode,0)),"UNKNOWN"))</f>
        <v/>
      </c>
      <c r="F15229">
        <f>IF(GL_Paste!$B15226="","",IFERROR(INDEX(AcctSub,MATCH(GL_Paste!$B15226&amp;"",AcctCode,0)),"UNKNOWN"))</f>
        <v/>
      </c>
    </row>
    <row r="15230">
      <c r="A15230" s="40">
        <f>IF(GL_Paste!$B15227="","",N(GL_Paste!$H15227)-N(GL_Paste!$G15227))</f>
        <v/>
      </c>
      <c r="B15230" s="43">
        <f>IF(GL_Paste!$B15227="","",DATE(YEAR(GL_Paste!$E15227),MONTH(GL_Paste!$E15227),1))</f>
        <v/>
      </c>
      <c r="C15230">
        <f>IF(GL_Paste!$B15227="","",IF(TRIM(GL_Paste!$M15227)&lt;&gt;"",TRIM(GL_Paste!$M15227),IFERROR(MID(GL_Paste!$I15227,FIND("[",GL_Paste!$I15227)+1,FIND("]",GL_Paste!$I15227)-FIND("[",GL_Paste!$I15227)-1),"")))</f>
        <v/>
      </c>
      <c r="D15230">
        <f>IF(GL_Paste!$B15227="","",IFERROR(INDEX(DeptName,MATCH($C15230,DeptTag,0)),"UNALLOCATED"))</f>
        <v/>
      </c>
      <c r="E15230">
        <f>IF(GL_Paste!$B15227="","",IFERROR(INDEX(AcctCat,MATCH(GL_Paste!$B15227&amp;"",AcctCode,0)),"UNKNOWN"))</f>
        <v/>
      </c>
      <c r="F15230">
        <f>IF(GL_Paste!$B15227="","",IFERROR(INDEX(AcctSub,MATCH(GL_Paste!$B15227&amp;"",AcctCode,0)),"UNKNOWN"))</f>
        <v/>
      </c>
    </row>
    <row r="15231">
      <c r="A15231" s="40">
        <f>IF(GL_Paste!$B15228="","",N(GL_Paste!$H15228)-N(GL_Paste!$G15228))</f>
        <v/>
      </c>
      <c r="B15231" s="43">
        <f>IF(GL_Paste!$B15228="","",DATE(YEAR(GL_Paste!$E15228),MONTH(GL_Paste!$E15228),1))</f>
        <v/>
      </c>
      <c r="C15231">
        <f>IF(GL_Paste!$B15228="","",IF(TRIM(GL_Paste!$M15228)&lt;&gt;"",TRIM(GL_Paste!$M15228),IFERROR(MID(GL_Paste!$I15228,FIND("[",GL_Paste!$I15228)+1,FIND("]",GL_Paste!$I15228)-FIND("[",GL_Paste!$I15228)-1),"")))</f>
        <v/>
      </c>
      <c r="D15231">
        <f>IF(GL_Paste!$B15228="","",IFERROR(INDEX(DeptName,MATCH($C15231,DeptTag,0)),"UNALLOCATED"))</f>
        <v/>
      </c>
      <c r="E15231">
        <f>IF(GL_Paste!$B15228="","",IFERROR(INDEX(AcctCat,MATCH(GL_Paste!$B15228&amp;"",AcctCode,0)),"UNKNOWN"))</f>
        <v/>
      </c>
      <c r="F15231">
        <f>IF(GL_Paste!$B15228="","",IFERROR(INDEX(AcctSub,MATCH(GL_Paste!$B15228&amp;"",AcctCode,0)),"UNKNOWN"))</f>
        <v/>
      </c>
    </row>
    <row r="15232">
      <c r="A15232" s="40">
        <f>IF(GL_Paste!$B15229="","",N(GL_Paste!$H15229)-N(GL_Paste!$G15229))</f>
        <v/>
      </c>
      <c r="B15232" s="43">
        <f>IF(GL_Paste!$B15229="","",DATE(YEAR(GL_Paste!$E15229),MONTH(GL_Paste!$E15229),1))</f>
        <v/>
      </c>
      <c r="C15232">
        <f>IF(GL_Paste!$B15229="","",IF(TRIM(GL_Paste!$M15229)&lt;&gt;"",TRIM(GL_Paste!$M15229),IFERROR(MID(GL_Paste!$I15229,FIND("[",GL_Paste!$I15229)+1,FIND("]",GL_Paste!$I15229)-FIND("[",GL_Paste!$I15229)-1),"")))</f>
        <v/>
      </c>
      <c r="D15232">
        <f>IF(GL_Paste!$B15229="","",IFERROR(INDEX(DeptName,MATCH($C15232,DeptTag,0)),"UNALLOCATED"))</f>
        <v/>
      </c>
      <c r="E15232">
        <f>IF(GL_Paste!$B15229="","",IFERROR(INDEX(AcctCat,MATCH(GL_Paste!$B15229&amp;"",AcctCode,0)),"UNKNOWN"))</f>
        <v/>
      </c>
      <c r="F15232">
        <f>IF(GL_Paste!$B15229="","",IFERROR(INDEX(AcctSub,MATCH(GL_Paste!$B15229&amp;"",AcctCode,0)),"UNKNOWN"))</f>
        <v/>
      </c>
    </row>
    <row r="15233">
      <c r="A15233" s="40">
        <f>IF(GL_Paste!$B15230="","",N(GL_Paste!$H15230)-N(GL_Paste!$G15230))</f>
        <v/>
      </c>
      <c r="B15233" s="43">
        <f>IF(GL_Paste!$B15230="","",DATE(YEAR(GL_Paste!$E15230),MONTH(GL_Paste!$E15230),1))</f>
        <v/>
      </c>
      <c r="C15233">
        <f>IF(GL_Paste!$B15230="","",IF(TRIM(GL_Paste!$M15230)&lt;&gt;"",TRIM(GL_Paste!$M15230),IFERROR(MID(GL_Paste!$I15230,FIND("[",GL_Paste!$I15230)+1,FIND("]",GL_Paste!$I15230)-FIND("[",GL_Paste!$I15230)-1),"")))</f>
        <v/>
      </c>
      <c r="D15233">
        <f>IF(GL_Paste!$B15230="","",IFERROR(INDEX(DeptName,MATCH($C15233,DeptTag,0)),"UNALLOCATED"))</f>
        <v/>
      </c>
      <c r="E15233">
        <f>IF(GL_Paste!$B15230="","",IFERROR(INDEX(AcctCat,MATCH(GL_Paste!$B15230&amp;"",AcctCode,0)),"UNKNOWN"))</f>
        <v/>
      </c>
      <c r="F15233">
        <f>IF(GL_Paste!$B15230="","",IFERROR(INDEX(AcctSub,MATCH(GL_Paste!$B15230&amp;"",AcctCode,0)),"UNKNOWN"))</f>
        <v/>
      </c>
    </row>
    <row r="15234">
      <c r="A15234" s="40">
        <f>IF(GL_Paste!$B15231="","",N(GL_Paste!$H15231)-N(GL_Paste!$G15231))</f>
        <v/>
      </c>
      <c r="B15234" s="43">
        <f>IF(GL_Paste!$B15231="","",DATE(YEAR(GL_Paste!$E15231),MONTH(GL_Paste!$E15231),1))</f>
        <v/>
      </c>
      <c r="C15234">
        <f>IF(GL_Paste!$B15231="","",IF(TRIM(GL_Paste!$M15231)&lt;&gt;"",TRIM(GL_Paste!$M15231),IFERROR(MID(GL_Paste!$I15231,FIND("[",GL_Paste!$I15231)+1,FIND("]",GL_Paste!$I15231)-FIND("[",GL_Paste!$I15231)-1),"")))</f>
        <v/>
      </c>
      <c r="D15234">
        <f>IF(GL_Paste!$B15231="","",IFERROR(INDEX(DeptName,MATCH($C15234,DeptTag,0)),"UNALLOCATED"))</f>
        <v/>
      </c>
      <c r="E15234">
        <f>IF(GL_Paste!$B15231="","",IFERROR(INDEX(AcctCat,MATCH(GL_Paste!$B15231&amp;"",AcctCode,0)),"UNKNOWN"))</f>
        <v/>
      </c>
      <c r="F15234">
        <f>IF(GL_Paste!$B15231="","",IFERROR(INDEX(AcctSub,MATCH(GL_Paste!$B15231&amp;"",AcctCode,0)),"UNKNOWN"))</f>
        <v/>
      </c>
    </row>
    <row r="15235">
      <c r="A15235" s="40">
        <f>IF(GL_Paste!$B15232="","",N(GL_Paste!$H15232)-N(GL_Paste!$G15232))</f>
        <v/>
      </c>
      <c r="B15235" s="43">
        <f>IF(GL_Paste!$B15232="","",DATE(YEAR(GL_Paste!$E15232),MONTH(GL_Paste!$E15232),1))</f>
        <v/>
      </c>
      <c r="C15235">
        <f>IF(GL_Paste!$B15232="","",IF(TRIM(GL_Paste!$M15232)&lt;&gt;"",TRIM(GL_Paste!$M15232),IFERROR(MID(GL_Paste!$I15232,FIND("[",GL_Paste!$I15232)+1,FIND("]",GL_Paste!$I15232)-FIND("[",GL_Paste!$I15232)-1),"")))</f>
        <v/>
      </c>
      <c r="D15235">
        <f>IF(GL_Paste!$B15232="","",IFERROR(INDEX(DeptName,MATCH($C15235,DeptTag,0)),"UNALLOCATED"))</f>
        <v/>
      </c>
      <c r="E15235">
        <f>IF(GL_Paste!$B15232="","",IFERROR(INDEX(AcctCat,MATCH(GL_Paste!$B15232&amp;"",AcctCode,0)),"UNKNOWN"))</f>
        <v/>
      </c>
      <c r="F15235">
        <f>IF(GL_Paste!$B15232="","",IFERROR(INDEX(AcctSub,MATCH(GL_Paste!$B15232&amp;"",AcctCode,0)),"UNKNOWN"))</f>
        <v/>
      </c>
    </row>
    <row r="15236">
      <c r="A15236" s="40">
        <f>IF(GL_Paste!$B15233="","",N(GL_Paste!$H15233)-N(GL_Paste!$G15233))</f>
        <v/>
      </c>
      <c r="B15236" s="43">
        <f>IF(GL_Paste!$B15233="","",DATE(YEAR(GL_Paste!$E15233),MONTH(GL_Paste!$E15233),1))</f>
        <v/>
      </c>
      <c r="C15236">
        <f>IF(GL_Paste!$B15233="","",IF(TRIM(GL_Paste!$M15233)&lt;&gt;"",TRIM(GL_Paste!$M15233),IFERROR(MID(GL_Paste!$I15233,FIND("[",GL_Paste!$I15233)+1,FIND("]",GL_Paste!$I15233)-FIND("[",GL_Paste!$I15233)-1),"")))</f>
        <v/>
      </c>
      <c r="D15236">
        <f>IF(GL_Paste!$B15233="","",IFERROR(INDEX(DeptName,MATCH($C15236,DeptTag,0)),"UNALLOCATED"))</f>
        <v/>
      </c>
      <c r="E15236">
        <f>IF(GL_Paste!$B15233="","",IFERROR(INDEX(AcctCat,MATCH(GL_Paste!$B15233&amp;"",AcctCode,0)),"UNKNOWN"))</f>
        <v/>
      </c>
      <c r="F15236">
        <f>IF(GL_Paste!$B15233="","",IFERROR(INDEX(AcctSub,MATCH(GL_Paste!$B15233&amp;"",AcctCode,0)),"UNKNOWN"))</f>
        <v/>
      </c>
    </row>
    <row r="15237">
      <c r="A15237" s="40">
        <f>IF(GL_Paste!$B15234="","",N(GL_Paste!$H15234)-N(GL_Paste!$G15234))</f>
        <v/>
      </c>
      <c r="B15237" s="43">
        <f>IF(GL_Paste!$B15234="","",DATE(YEAR(GL_Paste!$E15234),MONTH(GL_Paste!$E15234),1))</f>
        <v/>
      </c>
      <c r="C15237">
        <f>IF(GL_Paste!$B15234="","",IF(TRIM(GL_Paste!$M15234)&lt;&gt;"",TRIM(GL_Paste!$M15234),IFERROR(MID(GL_Paste!$I15234,FIND("[",GL_Paste!$I15234)+1,FIND("]",GL_Paste!$I15234)-FIND("[",GL_Paste!$I15234)-1),"")))</f>
        <v/>
      </c>
      <c r="D15237">
        <f>IF(GL_Paste!$B15234="","",IFERROR(INDEX(DeptName,MATCH($C15237,DeptTag,0)),"UNALLOCATED"))</f>
        <v/>
      </c>
      <c r="E15237">
        <f>IF(GL_Paste!$B15234="","",IFERROR(INDEX(AcctCat,MATCH(GL_Paste!$B15234&amp;"",AcctCode,0)),"UNKNOWN"))</f>
        <v/>
      </c>
      <c r="F15237">
        <f>IF(GL_Paste!$B15234="","",IFERROR(INDEX(AcctSub,MATCH(GL_Paste!$B15234&amp;"",AcctCode,0)),"UNKNOWN"))</f>
        <v/>
      </c>
    </row>
    <row r="15238">
      <c r="A15238" s="40">
        <f>IF(GL_Paste!$B15235="","",N(GL_Paste!$H15235)-N(GL_Paste!$G15235))</f>
        <v/>
      </c>
      <c r="B15238" s="43">
        <f>IF(GL_Paste!$B15235="","",DATE(YEAR(GL_Paste!$E15235),MONTH(GL_Paste!$E15235),1))</f>
        <v/>
      </c>
      <c r="C15238">
        <f>IF(GL_Paste!$B15235="","",IF(TRIM(GL_Paste!$M15235)&lt;&gt;"",TRIM(GL_Paste!$M15235),IFERROR(MID(GL_Paste!$I15235,FIND("[",GL_Paste!$I15235)+1,FIND("]",GL_Paste!$I15235)-FIND("[",GL_Paste!$I15235)-1),"")))</f>
        <v/>
      </c>
      <c r="D15238">
        <f>IF(GL_Paste!$B15235="","",IFERROR(INDEX(DeptName,MATCH($C15238,DeptTag,0)),"UNALLOCATED"))</f>
        <v/>
      </c>
      <c r="E15238">
        <f>IF(GL_Paste!$B15235="","",IFERROR(INDEX(AcctCat,MATCH(GL_Paste!$B15235&amp;"",AcctCode,0)),"UNKNOWN"))</f>
        <v/>
      </c>
      <c r="F15238">
        <f>IF(GL_Paste!$B15235="","",IFERROR(INDEX(AcctSub,MATCH(GL_Paste!$B15235&amp;"",AcctCode,0)),"UNKNOWN"))</f>
        <v/>
      </c>
    </row>
    <row r="15239">
      <c r="A15239" s="40">
        <f>IF(GL_Paste!$B15236="","",N(GL_Paste!$H15236)-N(GL_Paste!$G15236))</f>
        <v/>
      </c>
      <c r="B15239" s="43">
        <f>IF(GL_Paste!$B15236="","",DATE(YEAR(GL_Paste!$E15236),MONTH(GL_Paste!$E15236),1))</f>
        <v/>
      </c>
      <c r="C15239">
        <f>IF(GL_Paste!$B15236="","",IF(TRIM(GL_Paste!$M15236)&lt;&gt;"",TRIM(GL_Paste!$M15236),IFERROR(MID(GL_Paste!$I15236,FIND("[",GL_Paste!$I15236)+1,FIND("]",GL_Paste!$I15236)-FIND("[",GL_Paste!$I15236)-1),"")))</f>
        <v/>
      </c>
      <c r="D15239">
        <f>IF(GL_Paste!$B15236="","",IFERROR(INDEX(DeptName,MATCH($C15239,DeptTag,0)),"UNALLOCATED"))</f>
        <v/>
      </c>
      <c r="E15239">
        <f>IF(GL_Paste!$B15236="","",IFERROR(INDEX(AcctCat,MATCH(GL_Paste!$B15236&amp;"",AcctCode,0)),"UNKNOWN"))</f>
        <v/>
      </c>
      <c r="F15239">
        <f>IF(GL_Paste!$B15236="","",IFERROR(INDEX(AcctSub,MATCH(GL_Paste!$B15236&amp;"",AcctCode,0)),"UNKNOWN"))</f>
        <v/>
      </c>
    </row>
    <row r="15240">
      <c r="A15240" s="40">
        <f>IF(GL_Paste!$B15237="","",N(GL_Paste!$H15237)-N(GL_Paste!$G15237))</f>
        <v/>
      </c>
      <c r="B15240" s="43">
        <f>IF(GL_Paste!$B15237="","",DATE(YEAR(GL_Paste!$E15237),MONTH(GL_Paste!$E15237),1))</f>
        <v/>
      </c>
      <c r="C15240">
        <f>IF(GL_Paste!$B15237="","",IF(TRIM(GL_Paste!$M15237)&lt;&gt;"",TRIM(GL_Paste!$M15237),IFERROR(MID(GL_Paste!$I15237,FIND("[",GL_Paste!$I15237)+1,FIND("]",GL_Paste!$I15237)-FIND("[",GL_Paste!$I15237)-1),"")))</f>
        <v/>
      </c>
      <c r="D15240">
        <f>IF(GL_Paste!$B15237="","",IFERROR(INDEX(DeptName,MATCH($C15240,DeptTag,0)),"UNALLOCATED"))</f>
        <v/>
      </c>
      <c r="E15240">
        <f>IF(GL_Paste!$B15237="","",IFERROR(INDEX(AcctCat,MATCH(GL_Paste!$B15237&amp;"",AcctCode,0)),"UNKNOWN"))</f>
        <v/>
      </c>
      <c r="F15240">
        <f>IF(GL_Paste!$B15237="","",IFERROR(INDEX(AcctSub,MATCH(GL_Paste!$B15237&amp;"",AcctCode,0)),"UNKNOWN"))</f>
        <v/>
      </c>
    </row>
    <row r="15241">
      <c r="A15241" s="40">
        <f>IF(GL_Paste!$B15238="","",N(GL_Paste!$H15238)-N(GL_Paste!$G15238))</f>
        <v/>
      </c>
      <c r="B15241" s="43">
        <f>IF(GL_Paste!$B15238="","",DATE(YEAR(GL_Paste!$E15238),MONTH(GL_Paste!$E15238),1))</f>
        <v/>
      </c>
      <c r="C15241">
        <f>IF(GL_Paste!$B15238="","",IF(TRIM(GL_Paste!$M15238)&lt;&gt;"",TRIM(GL_Paste!$M15238),IFERROR(MID(GL_Paste!$I15238,FIND("[",GL_Paste!$I15238)+1,FIND("]",GL_Paste!$I15238)-FIND("[",GL_Paste!$I15238)-1),"")))</f>
        <v/>
      </c>
      <c r="D15241">
        <f>IF(GL_Paste!$B15238="","",IFERROR(INDEX(DeptName,MATCH($C15241,DeptTag,0)),"UNALLOCATED"))</f>
        <v/>
      </c>
      <c r="E15241">
        <f>IF(GL_Paste!$B15238="","",IFERROR(INDEX(AcctCat,MATCH(GL_Paste!$B15238&amp;"",AcctCode,0)),"UNKNOWN"))</f>
        <v/>
      </c>
      <c r="F15241">
        <f>IF(GL_Paste!$B15238="","",IFERROR(INDEX(AcctSub,MATCH(GL_Paste!$B15238&amp;"",AcctCode,0)),"UNKNOWN"))</f>
        <v/>
      </c>
    </row>
    <row r="15242">
      <c r="A15242" s="40">
        <f>IF(GL_Paste!$B15239="","",N(GL_Paste!$H15239)-N(GL_Paste!$G15239))</f>
        <v/>
      </c>
      <c r="B15242" s="43">
        <f>IF(GL_Paste!$B15239="","",DATE(YEAR(GL_Paste!$E15239),MONTH(GL_Paste!$E15239),1))</f>
        <v/>
      </c>
      <c r="C15242">
        <f>IF(GL_Paste!$B15239="","",IF(TRIM(GL_Paste!$M15239)&lt;&gt;"",TRIM(GL_Paste!$M15239),IFERROR(MID(GL_Paste!$I15239,FIND("[",GL_Paste!$I15239)+1,FIND("]",GL_Paste!$I15239)-FIND("[",GL_Paste!$I15239)-1),"")))</f>
        <v/>
      </c>
      <c r="D15242">
        <f>IF(GL_Paste!$B15239="","",IFERROR(INDEX(DeptName,MATCH($C15242,DeptTag,0)),"UNALLOCATED"))</f>
        <v/>
      </c>
      <c r="E15242">
        <f>IF(GL_Paste!$B15239="","",IFERROR(INDEX(AcctCat,MATCH(GL_Paste!$B15239&amp;"",AcctCode,0)),"UNKNOWN"))</f>
        <v/>
      </c>
      <c r="F15242">
        <f>IF(GL_Paste!$B15239="","",IFERROR(INDEX(AcctSub,MATCH(GL_Paste!$B15239&amp;"",AcctCode,0)),"UNKNOWN"))</f>
        <v/>
      </c>
    </row>
    <row r="15243">
      <c r="A15243" s="40">
        <f>IF(GL_Paste!$B15240="","",N(GL_Paste!$H15240)-N(GL_Paste!$G15240))</f>
        <v/>
      </c>
      <c r="B15243" s="43">
        <f>IF(GL_Paste!$B15240="","",DATE(YEAR(GL_Paste!$E15240),MONTH(GL_Paste!$E15240),1))</f>
        <v/>
      </c>
      <c r="C15243">
        <f>IF(GL_Paste!$B15240="","",IF(TRIM(GL_Paste!$M15240)&lt;&gt;"",TRIM(GL_Paste!$M15240),IFERROR(MID(GL_Paste!$I15240,FIND("[",GL_Paste!$I15240)+1,FIND("]",GL_Paste!$I15240)-FIND("[",GL_Paste!$I15240)-1),"")))</f>
        <v/>
      </c>
      <c r="D15243">
        <f>IF(GL_Paste!$B15240="","",IFERROR(INDEX(DeptName,MATCH($C15243,DeptTag,0)),"UNALLOCATED"))</f>
        <v/>
      </c>
      <c r="E15243">
        <f>IF(GL_Paste!$B15240="","",IFERROR(INDEX(AcctCat,MATCH(GL_Paste!$B15240&amp;"",AcctCode,0)),"UNKNOWN"))</f>
        <v/>
      </c>
      <c r="F15243">
        <f>IF(GL_Paste!$B15240="","",IFERROR(INDEX(AcctSub,MATCH(GL_Paste!$B15240&amp;"",AcctCode,0)),"UNKNOWN"))</f>
        <v/>
      </c>
    </row>
    <row r="15244">
      <c r="A15244" s="40">
        <f>IF(GL_Paste!$B15241="","",N(GL_Paste!$H15241)-N(GL_Paste!$G15241))</f>
        <v/>
      </c>
      <c r="B15244" s="43">
        <f>IF(GL_Paste!$B15241="","",DATE(YEAR(GL_Paste!$E15241),MONTH(GL_Paste!$E15241),1))</f>
        <v/>
      </c>
      <c r="C15244">
        <f>IF(GL_Paste!$B15241="","",IF(TRIM(GL_Paste!$M15241)&lt;&gt;"",TRIM(GL_Paste!$M15241),IFERROR(MID(GL_Paste!$I15241,FIND("[",GL_Paste!$I15241)+1,FIND("]",GL_Paste!$I15241)-FIND("[",GL_Paste!$I15241)-1),"")))</f>
        <v/>
      </c>
      <c r="D15244">
        <f>IF(GL_Paste!$B15241="","",IFERROR(INDEX(DeptName,MATCH($C15244,DeptTag,0)),"UNALLOCATED"))</f>
        <v/>
      </c>
      <c r="E15244">
        <f>IF(GL_Paste!$B15241="","",IFERROR(INDEX(AcctCat,MATCH(GL_Paste!$B15241&amp;"",AcctCode,0)),"UNKNOWN"))</f>
        <v/>
      </c>
      <c r="F15244">
        <f>IF(GL_Paste!$B15241="","",IFERROR(INDEX(AcctSub,MATCH(GL_Paste!$B15241&amp;"",AcctCode,0)),"UNKNOWN"))</f>
        <v/>
      </c>
    </row>
    <row r="15245">
      <c r="A15245" s="40">
        <f>IF(GL_Paste!$B15242="","",N(GL_Paste!$H15242)-N(GL_Paste!$G15242))</f>
        <v/>
      </c>
      <c r="B15245" s="43">
        <f>IF(GL_Paste!$B15242="","",DATE(YEAR(GL_Paste!$E15242),MONTH(GL_Paste!$E15242),1))</f>
        <v/>
      </c>
      <c r="C15245">
        <f>IF(GL_Paste!$B15242="","",IF(TRIM(GL_Paste!$M15242)&lt;&gt;"",TRIM(GL_Paste!$M15242),IFERROR(MID(GL_Paste!$I15242,FIND("[",GL_Paste!$I15242)+1,FIND("]",GL_Paste!$I15242)-FIND("[",GL_Paste!$I15242)-1),"")))</f>
        <v/>
      </c>
      <c r="D15245">
        <f>IF(GL_Paste!$B15242="","",IFERROR(INDEX(DeptName,MATCH($C15245,DeptTag,0)),"UNALLOCATED"))</f>
        <v/>
      </c>
      <c r="E15245">
        <f>IF(GL_Paste!$B15242="","",IFERROR(INDEX(AcctCat,MATCH(GL_Paste!$B15242&amp;"",AcctCode,0)),"UNKNOWN"))</f>
        <v/>
      </c>
      <c r="F15245">
        <f>IF(GL_Paste!$B15242="","",IFERROR(INDEX(AcctSub,MATCH(GL_Paste!$B15242&amp;"",AcctCode,0)),"UNKNOWN"))</f>
        <v/>
      </c>
    </row>
    <row r="15246">
      <c r="A15246" s="40">
        <f>IF(GL_Paste!$B15243="","",N(GL_Paste!$H15243)-N(GL_Paste!$G15243))</f>
        <v/>
      </c>
      <c r="B15246" s="43">
        <f>IF(GL_Paste!$B15243="","",DATE(YEAR(GL_Paste!$E15243),MONTH(GL_Paste!$E15243),1))</f>
        <v/>
      </c>
      <c r="C15246">
        <f>IF(GL_Paste!$B15243="","",IF(TRIM(GL_Paste!$M15243)&lt;&gt;"",TRIM(GL_Paste!$M15243),IFERROR(MID(GL_Paste!$I15243,FIND("[",GL_Paste!$I15243)+1,FIND("]",GL_Paste!$I15243)-FIND("[",GL_Paste!$I15243)-1),"")))</f>
        <v/>
      </c>
      <c r="D15246">
        <f>IF(GL_Paste!$B15243="","",IFERROR(INDEX(DeptName,MATCH($C15246,DeptTag,0)),"UNALLOCATED"))</f>
        <v/>
      </c>
      <c r="E15246">
        <f>IF(GL_Paste!$B15243="","",IFERROR(INDEX(AcctCat,MATCH(GL_Paste!$B15243&amp;"",AcctCode,0)),"UNKNOWN"))</f>
        <v/>
      </c>
      <c r="F15246">
        <f>IF(GL_Paste!$B15243="","",IFERROR(INDEX(AcctSub,MATCH(GL_Paste!$B15243&amp;"",AcctCode,0)),"UNKNOWN"))</f>
        <v/>
      </c>
    </row>
    <row r="15247">
      <c r="A15247" s="40">
        <f>IF(GL_Paste!$B15244="","",N(GL_Paste!$H15244)-N(GL_Paste!$G15244))</f>
        <v/>
      </c>
      <c r="B15247" s="43">
        <f>IF(GL_Paste!$B15244="","",DATE(YEAR(GL_Paste!$E15244),MONTH(GL_Paste!$E15244),1))</f>
        <v/>
      </c>
      <c r="C15247">
        <f>IF(GL_Paste!$B15244="","",IF(TRIM(GL_Paste!$M15244)&lt;&gt;"",TRIM(GL_Paste!$M15244),IFERROR(MID(GL_Paste!$I15244,FIND("[",GL_Paste!$I15244)+1,FIND("]",GL_Paste!$I15244)-FIND("[",GL_Paste!$I15244)-1),"")))</f>
        <v/>
      </c>
      <c r="D15247">
        <f>IF(GL_Paste!$B15244="","",IFERROR(INDEX(DeptName,MATCH($C15247,DeptTag,0)),"UNALLOCATED"))</f>
        <v/>
      </c>
      <c r="E15247">
        <f>IF(GL_Paste!$B15244="","",IFERROR(INDEX(AcctCat,MATCH(GL_Paste!$B15244&amp;"",AcctCode,0)),"UNKNOWN"))</f>
        <v/>
      </c>
      <c r="F15247">
        <f>IF(GL_Paste!$B15244="","",IFERROR(INDEX(AcctSub,MATCH(GL_Paste!$B15244&amp;"",AcctCode,0)),"UNKNOWN"))</f>
        <v/>
      </c>
    </row>
    <row r="15248">
      <c r="A15248" s="40">
        <f>IF(GL_Paste!$B15245="","",N(GL_Paste!$H15245)-N(GL_Paste!$G15245))</f>
        <v/>
      </c>
      <c r="B15248" s="43">
        <f>IF(GL_Paste!$B15245="","",DATE(YEAR(GL_Paste!$E15245),MONTH(GL_Paste!$E15245),1))</f>
        <v/>
      </c>
      <c r="C15248">
        <f>IF(GL_Paste!$B15245="","",IF(TRIM(GL_Paste!$M15245)&lt;&gt;"",TRIM(GL_Paste!$M15245),IFERROR(MID(GL_Paste!$I15245,FIND("[",GL_Paste!$I15245)+1,FIND("]",GL_Paste!$I15245)-FIND("[",GL_Paste!$I15245)-1),"")))</f>
        <v/>
      </c>
      <c r="D15248">
        <f>IF(GL_Paste!$B15245="","",IFERROR(INDEX(DeptName,MATCH($C15248,DeptTag,0)),"UNALLOCATED"))</f>
        <v/>
      </c>
      <c r="E15248">
        <f>IF(GL_Paste!$B15245="","",IFERROR(INDEX(AcctCat,MATCH(GL_Paste!$B15245&amp;"",AcctCode,0)),"UNKNOWN"))</f>
        <v/>
      </c>
      <c r="F15248">
        <f>IF(GL_Paste!$B15245="","",IFERROR(INDEX(AcctSub,MATCH(GL_Paste!$B15245&amp;"",AcctCode,0)),"UNKNOWN"))</f>
        <v/>
      </c>
    </row>
    <row r="15249">
      <c r="A15249" s="40">
        <f>IF(GL_Paste!$B15246="","",N(GL_Paste!$H15246)-N(GL_Paste!$G15246))</f>
        <v/>
      </c>
      <c r="B15249" s="43">
        <f>IF(GL_Paste!$B15246="","",DATE(YEAR(GL_Paste!$E15246),MONTH(GL_Paste!$E15246),1))</f>
        <v/>
      </c>
      <c r="C15249">
        <f>IF(GL_Paste!$B15246="","",IF(TRIM(GL_Paste!$M15246)&lt;&gt;"",TRIM(GL_Paste!$M15246),IFERROR(MID(GL_Paste!$I15246,FIND("[",GL_Paste!$I15246)+1,FIND("]",GL_Paste!$I15246)-FIND("[",GL_Paste!$I15246)-1),"")))</f>
        <v/>
      </c>
      <c r="D15249">
        <f>IF(GL_Paste!$B15246="","",IFERROR(INDEX(DeptName,MATCH($C15249,DeptTag,0)),"UNALLOCATED"))</f>
        <v/>
      </c>
      <c r="E15249">
        <f>IF(GL_Paste!$B15246="","",IFERROR(INDEX(AcctCat,MATCH(GL_Paste!$B15246&amp;"",AcctCode,0)),"UNKNOWN"))</f>
        <v/>
      </c>
      <c r="F15249">
        <f>IF(GL_Paste!$B15246="","",IFERROR(INDEX(AcctSub,MATCH(GL_Paste!$B15246&amp;"",AcctCode,0)),"UNKNOWN"))</f>
        <v/>
      </c>
    </row>
    <row r="15250">
      <c r="A15250" s="40">
        <f>IF(GL_Paste!$B15247="","",N(GL_Paste!$H15247)-N(GL_Paste!$G15247))</f>
        <v/>
      </c>
      <c r="B15250" s="43">
        <f>IF(GL_Paste!$B15247="","",DATE(YEAR(GL_Paste!$E15247),MONTH(GL_Paste!$E15247),1))</f>
        <v/>
      </c>
      <c r="C15250">
        <f>IF(GL_Paste!$B15247="","",IF(TRIM(GL_Paste!$M15247)&lt;&gt;"",TRIM(GL_Paste!$M15247),IFERROR(MID(GL_Paste!$I15247,FIND("[",GL_Paste!$I15247)+1,FIND("]",GL_Paste!$I15247)-FIND("[",GL_Paste!$I15247)-1),"")))</f>
        <v/>
      </c>
      <c r="D15250">
        <f>IF(GL_Paste!$B15247="","",IFERROR(INDEX(DeptName,MATCH($C15250,DeptTag,0)),"UNALLOCATED"))</f>
        <v/>
      </c>
      <c r="E15250">
        <f>IF(GL_Paste!$B15247="","",IFERROR(INDEX(AcctCat,MATCH(GL_Paste!$B15247&amp;"",AcctCode,0)),"UNKNOWN"))</f>
        <v/>
      </c>
      <c r="F15250">
        <f>IF(GL_Paste!$B15247="","",IFERROR(INDEX(AcctSub,MATCH(GL_Paste!$B15247&amp;"",AcctCode,0)),"UNKNOWN"))</f>
        <v/>
      </c>
    </row>
    <row r="15251">
      <c r="A15251" s="40">
        <f>IF(GL_Paste!$B15248="","",N(GL_Paste!$H15248)-N(GL_Paste!$G15248))</f>
        <v/>
      </c>
      <c r="B15251" s="43">
        <f>IF(GL_Paste!$B15248="","",DATE(YEAR(GL_Paste!$E15248),MONTH(GL_Paste!$E15248),1))</f>
        <v/>
      </c>
      <c r="C15251">
        <f>IF(GL_Paste!$B15248="","",IF(TRIM(GL_Paste!$M15248)&lt;&gt;"",TRIM(GL_Paste!$M15248),IFERROR(MID(GL_Paste!$I15248,FIND("[",GL_Paste!$I15248)+1,FIND("]",GL_Paste!$I15248)-FIND("[",GL_Paste!$I15248)-1),"")))</f>
        <v/>
      </c>
      <c r="D15251">
        <f>IF(GL_Paste!$B15248="","",IFERROR(INDEX(DeptName,MATCH($C15251,DeptTag,0)),"UNALLOCATED"))</f>
        <v/>
      </c>
      <c r="E15251">
        <f>IF(GL_Paste!$B15248="","",IFERROR(INDEX(AcctCat,MATCH(GL_Paste!$B15248&amp;"",AcctCode,0)),"UNKNOWN"))</f>
        <v/>
      </c>
      <c r="F15251">
        <f>IF(GL_Paste!$B15248="","",IFERROR(INDEX(AcctSub,MATCH(GL_Paste!$B15248&amp;"",AcctCode,0)),"UNKNOWN"))</f>
        <v/>
      </c>
    </row>
    <row r="15252">
      <c r="A15252" s="40">
        <f>IF(GL_Paste!$B15249="","",N(GL_Paste!$H15249)-N(GL_Paste!$G15249))</f>
        <v/>
      </c>
      <c r="B15252" s="43">
        <f>IF(GL_Paste!$B15249="","",DATE(YEAR(GL_Paste!$E15249),MONTH(GL_Paste!$E15249),1))</f>
        <v/>
      </c>
      <c r="C15252">
        <f>IF(GL_Paste!$B15249="","",IF(TRIM(GL_Paste!$M15249)&lt;&gt;"",TRIM(GL_Paste!$M15249),IFERROR(MID(GL_Paste!$I15249,FIND("[",GL_Paste!$I15249)+1,FIND("]",GL_Paste!$I15249)-FIND("[",GL_Paste!$I15249)-1),"")))</f>
        <v/>
      </c>
      <c r="D15252">
        <f>IF(GL_Paste!$B15249="","",IFERROR(INDEX(DeptName,MATCH($C15252,DeptTag,0)),"UNALLOCATED"))</f>
        <v/>
      </c>
      <c r="E15252">
        <f>IF(GL_Paste!$B15249="","",IFERROR(INDEX(AcctCat,MATCH(GL_Paste!$B15249&amp;"",AcctCode,0)),"UNKNOWN"))</f>
        <v/>
      </c>
      <c r="F15252">
        <f>IF(GL_Paste!$B15249="","",IFERROR(INDEX(AcctSub,MATCH(GL_Paste!$B15249&amp;"",AcctCode,0)),"UNKNOWN"))</f>
        <v/>
      </c>
    </row>
    <row r="15253">
      <c r="A15253" s="40">
        <f>IF(GL_Paste!$B15250="","",N(GL_Paste!$H15250)-N(GL_Paste!$G15250))</f>
        <v/>
      </c>
      <c r="B15253" s="43">
        <f>IF(GL_Paste!$B15250="","",DATE(YEAR(GL_Paste!$E15250),MONTH(GL_Paste!$E15250),1))</f>
        <v/>
      </c>
      <c r="C15253">
        <f>IF(GL_Paste!$B15250="","",IF(TRIM(GL_Paste!$M15250)&lt;&gt;"",TRIM(GL_Paste!$M15250),IFERROR(MID(GL_Paste!$I15250,FIND("[",GL_Paste!$I15250)+1,FIND("]",GL_Paste!$I15250)-FIND("[",GL_Paste!$I15250)-1),"")))</f>
        <v/>
      </c>
      <c r="D15253">
        <f>IF(GL_Paste!$B15250="","",IFERROR(INDEX(DeptName,MATCH($C15253,DeptTag,0)),"UNALLOCATED"))</f>
        <v/>
      </c>
      <c r="E15253">
        <f>IF(GL_Paste!$B15250="","",IFERROR(INDEX(AcctCat,MATCH(GL_Paste!$B15250&amp;"",AcctCode,0)),"UNKNOWN"))</f>
        <v/>
      </c>
      <c r="F15253">
        <f>IF(GL_Paste!$B15250="","",IFERROR(INDEX(AcctSub,MATCH(GL_Paste!$B15250&amp;"",AcctCode,0)),"UNKNOWN"))</f>
        <v/>
      </c>
    </row>
    <row r="15254">
      <c r="A15254" s="40">
        <f>IF(GL_Paste!$B15251="","",N(GL_Paste!$H15251)-N(GL_Paste!$G15251))</f>
        <v/>
      </c>
      <c r="B15254" s="43">
        <f>IF(GL_Paste!$B15251="","",DATE(YEAR(GL_Paste!$E15251),MONTH(GL_Paste!$E15251),1))</f>
        <v/>
      </c>
      <c r="C15254">
        <f>IF(GL_Paste!$B15251="","",IF(TRIM(GL_Paste!$M15251)&lt;&gt;"",TRIM(GL_Paste!$M15251),IFERROR(MID(GL_Paste!$I15251,FIND("[",GL_Paste!$I15251)+1,FIND("]",GL_Paste!$I15251)-FIND("[",GL_Paste!$I15251)-1),"")))</f>
        <v/>
      </c>
      <c r="D15254">
        <f>IF(GL_Paste!$B15251="","",IFERROR(INDEX(DeptName,MATCH($C15254,DeptTag,0)),"UNALLOCATED"))</f>
        <v/>
      </c>
      <c r="E15254">
        <f>IF(GL_Paste!$B15251="","",IFERROR(INDEX(AcctCat,MATCH(GL_Paste!$B15251&amp;"",AcctCode,0)),"UNKNOWN"))</f>
        <v/>
      </c>
      <c r="F15254">
        <f>IF(GL_Paste!$B15251="","",IFERROR(INDEX(AcctSub,MATCH(GL_Paste!$B15251&amp;"",AcctCode,0)),"UNKNOWN"))</f>
        <v/>
      </c>
    </row>
    <row r="15255">
      <c r="A15255" s="40">
        <f>IF(GL_Paste!$B15252="","",N(GL_Paste!$H15252)-N(GL_Paste!$G15252))</f>
        <v/>
      </c>
      <c r="B15255" s="43">
        <f>IF(GL_Paste!$B15252="","",DATE(YEAR(GL_Paste!$E15252),MONTH(GL_Paste!$E15252),1))</f>
        <v/>
      </c>
      <c r="C15255">
        <f>IF(GL_Paste!$B15252="","",IF(TRIM(GL_Paste!$M15252)&lt;&gt;"",TRIM(GL_Paste!$M15252),IFERROR(MID(GL_Paste!$I15252,FIND("[",GL_Paste!$I15252)+1,FIND("]",GL_Paste!$I15252)-FIND("[",GL_Paste!$I15252)-1),"")))</f>
        <v/>
      </c>
      <c r="D15255">
        <f>IF(GL_Paste!$B15252="","",IFERROR(INDEX(DeptName,MATCH($C15255,DeptTag,0)),"UNALLOCATED"))</f>
        <v/>
      </c>
      <c r="E15255">
        <f>IF(GL_Paste!$B15252="","",IFERROR(INDEX(AcctCat,MATCH(GL_Paste!$B15252&amp;"",AcctCode,0)),"UNKNOWN"))</f>
        <v/>
      </c>
      <c r="F15255">
        <f>IF(GL_Paste!$B15252="","",IFERROR(INDEX(AcctSub,MATCH(GL_Paste!$B15252&amp;"",AcctCode,0)),"UNKNOWN"))</f>
        <v/>
      </c>
    </row>
    <row r="15256">
      <c r="A15256" s="40">
        <f>IF(GL_Paste!$B15253="","",N(GL_Paste!$H15253)-N(GL_Paste!$G15253))</f>
        <v/>
      </c>
      <c r="B15256" s="43">
        <f>IF(GL_Paste!$B15253="","",DATE(YEAR(GL_Paste!$E15253),MONTH(GL_Paste!$E15253),1))</f>
        <v/>
      </c>
      <c r="C15256">
        <f>IF(GL_Paste!$B15253="","",IF(TRIM(GL_Paste!$M15253)&lt;&gt;"",TRIM(GL_Paste!$M15253),IFERROR(MID(GL_Paste!$I15253,FIND("[",GL_Paste!$I15253)+1,FIND("]",GL_Paste!$I15253)-FIND("[",GL_Paste!$I15253)-1),"")))</f>
        <v/>
      </c>
      <c r="D15256">
        <f>IF(GL_Paste!$B15253="","",IFERROR(INDEX(DeptName,MATCH($C15256,DeptTag,0)),"UNALLOCATED"))</f>
        <v/>
      </c>
      <c r="E15256">
        <f>IF(GL_Paste!$B15253="","",IFERROR(INDEX(AcctCat,MATCH(GL_Paste!$B15253&amp;"",AcctCode,0)),"UNKNOWN"))</f>
        <v/>
      </c>
      <c r="F15256">
        <f>IF(GL_Paste!$B15253="","",IFERROR(INDEX(AcctSub,MATCH(GL_Paste!$B15253&amp;"",AcctCode,0)),"UNKNOWN"))</f>
        <v/>
      </c>
    </row>
    <row r="15257">
      <c r="A15257" s="40">
        <f>IF(GL_Paste!$B15254="","",N(GL_Paste!$H15254)-N(GL_Paste!$G15254))</f>
        <v/>
      </c>
      <c r="B15257" s="43">
        <f>IF(GL_Paste!$B15254="","",DATE(YEAR(GL_Paste!$E15254),MONTH(GL_Paste!$E15254),1))</f>
        <v/>
      </c>
      <c r="C15257">
        <f>IF(GL_Paste!$B15254="","",IF(TRIM(GL_Paste!$M15254)&lt;&gt;"",TRIM(GL_Paste!$M15254),IFERROR(MID(GL_Paste!$I15254,FIND("[",GL_Paste!$I15254)+1,FIND("]",GL_Paste!$I15254)-FIND("[",GL_Paste!$I15254)-1),"")))</f>
        <v/>
      </c>
      <c r="D15257">
        <f>IF(GL_Paste!$B15254="","",IFERROR(INDEX(DeptName,MATCH($C15257,DeptTag,0)),"UNALLOCATED"))</f>
        <v/>
      </c>
      <c r="E15257">
        <f>IF(GL_Paste!$B15254="","",IFERROR(INDEX(AcctCat,MATCH(GL_Paste!$B15254&amp;"",AcctCode,0)),"UNKNOWN"))</f>
        <v/>
      </c>
      <c r="F15257">
        <f>IF(GL_Paste!$B15254="","",IFERROR(INDEX(AcctSub,MATCH(GL_Paste!$B15254&amp;"",AcctCode,0)),"UNKNOWN"))</f>
        <v/>
      </c>
    </row>
    <row r="15258">
      <c r="A15258" s="40">
        <f>IF(GL_Paste!$B15255="","",N(GL_Paste!$H15255)-N(GL_Paste!$G15255))</f>
        <v/>
      </c>
      <c r="B15258" s="43">
        <f>IF(GL_Paste!$B15255="","",DATE(YEAR(GL_Paste!$E15255),MONTH(GL_Paste!$E15255),1))</f>
        <v/>
      </c>
      <c r="C15258">
        <f>IF(GL_Paste!$B15255="","",IF(TRIM(GL_Paste!$M15255)&lt;&gt;"",TRIM(GL_Paste!$M15255),IFERROR(MID(GL_Paste!$I15255,FIND("[",GL_Paste!$I15255)+1,FIND("]",GL_Paste!$I15255)-FIND("[",GL_Paste!$I15255)-1),"")))</f>
        <v/>
      </c>
      <c r="D15258">
        <f>IF(GL_Paste!$B15255="","",IFERROR(INDEX(DeptName,MATCH($C15258,DeptTag,0)),"UNALLOCATED"))</f>
        <v/>
      </c>
      <c r="E15258">
        <f>IF(GL_Paste!$B15255="","",IFERROR(INDEX(AcctCat,MATCH(GL_Paste!$B15255&amp;"",AcctCode,0)),"UNKNOWN"))</f>
        <v/>
      </c>
      <c r="F15258">
        <f>IF(GL_Paste!$B15255="","",IFERROR(INDEX(AcctSub,MATCH(GL_Paste!$B15255&amp;"",AcctCode,0)),"UNKNOWN"))</f>
        <v/>
      </c>
    </row>
    <row r="15259">
      <c r="A15259" s="40">
        <f>IF(GL_Paste!$B15256="","",N(GL_Paste!$H15256)-N(GL_Paste!$G15256))</f>
        <v/>
      </c>
      <c r="B15259" s="43">
        <f>IF(GL_Paste!$B15256="","",DATE(YEAR(GL_Paste!$E15256),MONTH(GL_Paste!$E15256),1))</f>
        <v/>
      </c>
      <c r="C15259">
        <f>IF(GL_Paste!$B15256="","",IF(TRIM(GL_Paste!$M15256)&lt;&gt;"",TRIM(GL_Paste!$M15256),IFERROR(MID(GL_Paste!$I15256,FIND("[",GL_Paste!$I15256)+1,FIND("]",GL_Paste!$I15256)-FIND("[",GL_Paste!$I15256)-1),"")))</f>
        <v/>
      </c>
      <c r="D15259">
        <f>IF(GL_Paste!$B15256="","",IFERROR(INDEX(DeptName,MATCH($C15259,DeptTag,0)),"UNALLOCATED"))</f>
        <v/>
      </c>
      <c r="E15259">
        <f>IF(GL_Paste!$B15256="","",IFERROR(INDEX(AcctCat,MATCH(GL_Paste!$B15256&amp;"",AcctCode,0)),"UNKNOWN"))</f>
        <v/>
      </c>
      <c r="F15259">
        <f>IF(GL_Paste!$B15256="","",IFERROR(INDEX(AcctSub,MATCH(GL_Paste!$B15256&amp;"",AcctCode,0)),"UNKNOWN"))</f>
        <v/>
      </c>
    </row>
    <row r="15260">
      <c r="A15260" s="40">
        <f>IF(GL_Paste!$B15257="","",N(GL_Paste!$H15257)-N(GL_Paste!$G15257))</f>
        <v/>
      </c>
      <c r="B15260" s="43">
        <f>IF(GL_Paste!$B15257="","",DATE(YEAR(GL_Paste!$E15257),MONTH(GL_Paste!$E15257),1))</f>
        <v/>
      </c>
      <c r="C15260">
        <f>IF(GL_Paste!$B15257="","",IF(TRIM(GL_Paste!$M15257)&lt;&gt;"",TRIM(GL_Paste!$M15257),IFERROR(MID(GL_Paste!$I15257,FIND("[",GL_Paste!$I15257)+1,FIND("]",GL_Paste!$I15257)-FIND("[",GL_Paste!$I15257)-1),"")))</f>
        <v/>
      </c>
      <c r="D15260">
        <f>IF(GL_Paste!$B15257="","",IFERROR(INDEX(DeptName,MATCH($C15260,DeptTag,0)),"UNALLOCATED"))</f>
        <v/>
      </c>
      <c r="E15260">
        <f>IF(GL_Paste!$B15257="","",IFERROR(INDEX(AcctCat,MATCH(GL_Paste!$B15257&amp;"",AcctCode,0)),"UNKNOWN"))</f>
        <v/>
      </c>
      <c r="F15260">
        <f>IF(GL_Paste!$B15257="","",IFERROR(INDEX(AcctSub,MATCH(GL_Paste!$B15257&amp;"",AcctCode,0)),"UNKNOWN"))</f>
        <v/>
      </c>
    </row>
    <row r="15261">
      <c r="A15261" s="40">
        <f>IF(GL_Paste!$B15258="","",N(GL_Paste!$H15258)-N(GL_Paste!$G15258))</f>
        <v/>
      </c>
      <c r="B15261" s="43">
        <f>IF(GL_Paste!$B15258="","",DATE(YEAR(GL_Paste!$E15258),MONTH(GL_Paste!$E15258),1))</f>
        <v/>
      </c>
      <c r="C15261">
        <f>IF(GL_Paste!$B15258="","",IF(TRIM(GL_Paste!$M15258)&lt;&gt;"",TRIM(GL_Paste!$M15258),IFERROR(MID(GL_Paste!$I15258,FIND("[",GL_Paste!$I15258)+1,FIND("]",GL_Paste!$I15258)-FIND("[",GL_Paste!$I15258)-1),"")))</f>
        <v/>
      </c>
      <c r="D15261">
        <f>IF(GL_Paste!$B15258="","",IFERROR(INDEX(DeptName,MATCH($C15261,DeptTag,0)),"UNALLOCATED"))</f>
        <v/>
      </c>
      <c r="E15261">
        <f>IF(GL_Paste!$B15258="","",IFERROR(INDEX(AcctCat,MATCH(GL_Paste!$B15258&amp;"",AcctCode,0)),"UNKNOWN"))</f>
        <v/>
      </c>
      <c r="F15261">
        <f>IF(GL_Paste!$B15258="","",IFERROR(INDEX(AcctSub,MATCH(GL_Paste!$B15258&amp;"",AcctCode,0)),"UNKNOWN"))</f>
        <v/>
      </c>
    </row>
    <row r="15262">
      <c r="A15262" s="40">
        <f>IF(GL_Paste!$B15259="","",N(GL_Paste!$H15259)-N(GL_Paste!$G15259))</f>
        <v/>
      </c>
      <c r="B15262" s="43">
        <f>IF(GL_Paste!$B15259="","",DATE(YEAR(GL_Paste!$E15259),MONTH(GL_Paste!$E15259),1))</f>
        <v/>
      </c>
      <c r="C15262">
        <f>IF(GL_Paste!$B15259="","",IF(TRIM(GL_Paste!$M15259)&lt;&gt;"",TRIM(GL_Paste!$M15259),IFERROR(MID(GL_Paste!$I15259,FIND("[",GL_Paste!$I15259)+1,FIND("]",GL_Paste!$I15259)-FIND("[",GL_Paste!$I15259)-1),"")))</f>
        <v/>
      </c>
      <c r="D15262">
        <f>IF(GL_Paste!$B15259="","",IFERROR(INDEX(DeptName,MATCH($C15262,DeptTag,0)),"UNALLOCATED"))</f>
        <v/>
      </c>
      <c r="E15262">
        <f>IF(GL_Paste!$B15259="","",IFERROR(INDEX(AcctCat,MATCH(GL_Paste!$B15259&amp;"",AcctCode,0)),"UNKNOWN"))</f>
        <v/>
      </c>
      <c r="F15262">
        <f>IF(GL_Paste!$B15259="","",IFERROR(INDEX(AcctSub,MATCH(GL_Paste!$B15259&amp;"",AcctCode,0)),"UNKNOWN"))</f>
        <v/>
      </c>
    </row>
    <row r="15263">
      <c r="A15263" s="40">
        <f>IF(GL_Paste!$B15260="","",N(GL_Paste!$H15260)-N(GL_Paste!$G15260))</f>
        <v/>
      </c>
      <c r="B15263" s="43">
        <f>IF(GL_Paste!$B15260="","",DATE(YEAR(GL_Paste!$E15260),MONTH(GL_Paste!$E15260),1))</f>
        <v/>
      </c>
      <c r="C15263">
        <f>IF(GL_Paste!$B15260="","",IF(TRIM(GL_Paste!$M15260)&lt;&gt;"",TRIM(GL_Paste!$M15260),IFERROR(MID(GL_Paste!$I15260,FIND("[",GL_Paste!$I15260)+1,FIND("]",GL_Paste!$I15260)-FIND("[",GL_Paste!$I15260)-1),"")))</f>
        <v/>
      </c>
      <c r="D15263">
        <f>IF(GL_Paste!$B15260="","",IFERROR(INDEX(DeptName,MATCH($C15263,DeptTag,0)),"UNALLOCATED"))</f>
        <v/>
      </c>
      <c r="E15263">
        <f>IF(GL_Paste!$B15260="","",IFERROR(INDEX(AcctCat,MATCH(GL_Paste!$B15260&amp;"",AcctCode,0)),"UNKNOWN"))</f>
        <v/>
      </c>
      <c r="F15263">
        <f>IF(GL_Paste!$B15260="","",IFERROR(INDEX(AcctSub,MATCH(GL_Paste!$B15260&amp;"",AcctCode,0)),"UNKNOWN"))</f>
        <v/>
      </c>
    </row>
    <row r="15264">
      <c r="A15264" s="40">
        <f>IF(GL_Paste!$B15261="","",N(GL_Paste!$H15261)-N(GL_Paste!$G15261))</f>
        <v/>
      </c>
      <c r="B15264" s="43">
        <f>IF(GL_Paste!$B15261="","",DATE(YEAR(GL_Paste!$E15261),MONTH(GL_Paste!$E15261),1))</f>
        <v/>
      </c>
      <c r="C15264">
        <f>IF(GL_Paste!$B15261="","",IF(TRIM(GL_Paste!$M15261)&lt;&gt;"",TRIM(GL_Paste!$M15261),IFERROR(MID(GL_Paste!$I15261,FIND("[",GL_Paste!$I15261)+1,FIND("]",GL_Paste!$I15261)-FIND("[",GL_Paste!$I15261)-1),"")))</f>
        <v/>
      </c>
      <c r="D15264">
        <f>IF(GL_Paste!$B15261="","",IFERROR(INDEX(DeptName,MATCH($C15264,DeptTag,0)),"UNALLOCATED"))</f>
        <v/>
      </c>
      <c r="E15264">
        <f>IF(GL_Paste!$B15261="","",IFERROR(INDEX(AcctCat,MATCH(GL_Paste!$B15261&amp;"",AcctCode,0)),"UNKNOWN"))</f>
        <v/>
      </c>
      <c r="F15264">
        <f>IF(GL_Paste!$B15261="","",IFERROR(INDEX(AcctSub,MATCH(GL_Paste!$B15261&amp;"",AcctCode,0)),"UNKNOWN"))</f>
        <v/>
      </c>
    </row>
    <row r="15265">
      <c r="A15265" s="40">
        <f>IF(GL_Paste!$B15262="","",N(GL_Paste!$H15262)-N(GL_Paste!$G15262))</f>
        <v/>
      </c>
      <c r="B15265" s="43">
        <f>IF(GL_Paste!$B15262="","",DATE(YEAR(GL_Paste!$E15262),MONTH(GL_Paste!$E15262),1))</f>
        <v/>
      </c>
      <c r="C15265">
        <f>IF(GL_Paste!$B15262="","",IF(TRIM(GL_Paste!$M15262)&lt;&gt;"",TRIM(GL_Paste!$M15262),IFERROR(MID(GL_Paste!$I15262,FIND("[",GL_Paste!$I15262)+1,FIND("]",GL_Paste!$I15262)-FIND("[",GL_Paste!$I15262)-1),"")))</f>
        <v/>
      </c>
      <c r="D15265">
        <f>IF(GL_Paste!$B15262="","",IFERROR(INDEX(DeptName,MATCH($C15265,DeptTag,0)),"UNALLOCATED"))</f>
        <v/>
      </c>
      <c r="E15265">
        <f>IF(GL_Paste!$B15262="","",IFERROR(INDEX(AcctCat,MATCH(GL_Paste!$B15262&amp;"",AcctCode,0)),"UNKNOWN"))</f>
        <v/>
      </c>
      <c r="F15265">
        <f>IF(GL_Paste!$B15262="","",IFERROR(INDEX(AcctSub,MATCH(GL_Paste!$B15262&amp;"",AcctCode,0)),"UNKNOWN"))</f>
        <v/>
      </c>
    </row>
    <row r="15266">
      <c r="A15266" s="40">
        <f>IF(GL_Paste!$B15263="","",N(GL_Paste!$H15263)-N(GL_Paste!$G15263))</f>
        <v/>
      </c>
      <c r="B15266" s="43">
        <f>IF(GL_Paste!$B15263="","",DATE(YEAR(GL_Paste!$E15263),MONTH(GL_Paste!$E15263),1))</f>
        <v/>
      </c>
      <c r="C15266">
        <f>IF(GL_Paste!$B15263="","",IF(TRIM(GL_Paste!$M15263)&lt;&gt;"",TRIM(GL_Paste!$M15263),IFERROR(MID(GL_Paste!$I15263,FIND("[",GL_Paste!$I15263)+1,FIND("]",GL_Paste!$I15263)-FIND("[",GL_Paste!$I15263)-1),"")))</f>
        <v/>
      </c>
      <c r="D15266">
        <f>IF(GL_Paste!$B15263="","",IFERROR(INDEX(DeptName,MATCH($C15266,DeptTag,0)),"UNALLOCATED"))</f>
        <v/>
      </c>
      <c r="E15266">
        <f>IF(GL_Paste!$B15263="","",IFERROR(INDEX(AcctCat,MATCH(GL_Paste!$B15263&amp;"",AcctCode,0)),"UNKNOWN"))</f>
        <v/>
      </c>
      <c r="F15266">
        <f>IF(GL_Paste!$B15263="","",IFERROR(INDEX(AcctSub,MATCH(GL_Paste!$B15263&amp;"",AcctCode,0)),"UNKNOWN"))</f>
        <v/>
      </c>
    </row>
    <row r="15267">
      <c r="A15267" s="40">
        <f>IF(GL_Paste!$B15264="","",N(GL_Paste!$H15264)-N(GL_Paste!$G15264))</f>
        <v/>
      </c>
      <c r="B15267" s="43">
        <f>IF(GL_Paste!$B15264="","",DATE(YEAR(GL_Paste!$E15264),MONTH(GL_Paste!$E15264),1))</f>
        <v/>
      </c>
      <c r="C15267">
        <f>IF(GL_Paste!$B15264="","",IF(TRIM(GL_Paste!$M15264)&lt;&gt;"",TRIM(GL_Paste!$M15264),IFERROR(MID(GL_Paste!$I15264,FIND("[",GL_Paste!$I15264)+1,FIND("]",GL_Paste!$I15264)-FIND("[",GL_Paste!$I15264)-1),"")))</f>
        <v/>
      </c>
      <c r="D15267">
        <f>IF(GL_Paste!$B15264="","",IFERROR(INDEX(DeptName,MATCH($C15267,DeptTag,0)),"UNALLOCATED"))</f>
        <v/>
      </c>
      <c r="E15267">
        <f>IF(GL_Paste!$B15264="","",IFERROR(INDEX(AcctCat,MATCH(GL_Paste!$B15264&amp;"",AcctCode,0)),"UNKNOWN"))</f>
        <v/>
      </c>
      <c r="F15267">
        <f>IF(GL_Paste!$B15264="","",IFERROR(INDEX(AcctSub,MATCH(GL_Paste!$B15264&amp;"",AcctCode,0)),"UNKNOWN"))</f>
        <v/>
      </c>
    </row>
    <row r="15268">
      <c r="A15268" s="40">
        <f>IF(GL_Paste!$B15265="","",N(GL_Paste!$H15265)-N(GL_Paste!$G15265))</f>
        <v/>
      </c>
      <c r="B15268" s="43">
        <f>IF(GL_Paste!$B15265="","",DATE(YEAR(GL_Paste!$E15265),MONTH(GL_Paste!$E15265),1))</f>
        <v/>
      </c>
      <c r="C15268">
        <f>IF(GL_Paste!$B15265="","",IF(TRIM(GL_Paste!$M15265)&lt;&gt;"",TRIM(GL_Paste!$M15265),IFERROR(MID(GL_Paste!$I15265,FIND("[",GL_Paste!$I15265)+1,FIND("]",GL_Paste!$I15265)-FIND("[",GL_Paste!$I15265)-1),"")))</f>
        <v/>
      </c>
      <c r="D15268">
        <f>IF(GL_Paste!$B15265="","",IFERROR(INDEX(DeptName,MATCH($C15268,DeptTag,0)),"UNALLOCATED"))</f>
        <v/>
      </c>
      <c r="E15268">
        <f>IF(GL_Paste!$B15265="","",IFERROR(INDEX(AcctCat,MATCH(GL_Paste!$B15265&amp;"",AcctCode,0)),"UNKNOWN"))</f>
        <v/>
      </c>
      <c r="F15268">
        <f>IF(GL_Paste!$B15265="","",IFERROR(INDEX(AcctSub,MATCH(GL_Paste!$B15265&amp;"",AcctCode,0)),"UNKNOWN"))</f>
        <v/>
      </c>
    </row>
    <row r="15269">
      <c r="A15269" s="40">
        <f>IF(GL_Paste!$B15266="","",N(GL_Paste!$H15266)-N(GL_Paste!$G15266))</f>
        <v/>
      </c>
      <c r="B15269" s="43">
        <f>IF(GL_Paste!$B15266="","",DATE(YEAR(GL_Paste!$E15266),MONTH(GL_Paste!$E15266),1))</f>
        <v/>
      </c>
      <c r="C15269">
        <f>IF(GL_Paste!$B15266="","",IF(TRIM(GL_Paste!$M15266)&lt;&gt;"",TRIM(GL_Paste!$M15266),IFERROR(MID(GL_Paste!$I15266,FIND("[",GL_Paste!$I15266)+1,FIND("]",GL_Paste!$I15266)-FIND("[",GL_Paste!$I15266)-1),"")))</f>
        <v/>
      </c>
      <c r="D15269">
        <f>IF(GL_Paste!$B15266="","",IFERROR(INDEX(DeptName,MATCH($C15269,DeptTag,0)),"UNALLOCATED"))</f>
        <v/>
      </c>
      <c r="E15269">
        <f>IF(GL_Paste!$B15266="","",IFERROR(INDEX(AcctCat,MATCH(GL_Paste!$B15266&amp;"",AcctCode,0)),"UNKNOWN"))</f>
        <v/>
      </c>
      <c r="F15269">
        <f>IF(GL_Paste!$B15266="","",IFERROR(INDEX(AcctSub,MATCH(GL_Paste!$B15266&amp;"",AcctCode,0)),"UNKNOWN"))</f>
        <v/>
      </c>
    </row>
    <row r="15270">
      <c r="A15270" s="40">
        <f>IF(GL_Paste!$B15267="","",N(GL_Paste!$H15267)-N(GL_Paste!$G15267))</f>
        <v/>
      </c>
      <c r="B15270" s="43">
        <f>IF(GL_Paste!$B15267="","",DATE(YEAR(GL_Paste!$E15267),MONTH(GL_Paste!$E15267),1))</f>
        <v/>
      </c>
      <c r="C15270">
        <f>IF(GL_Paste!$B15267="","",IF(TRIM(GL_Paste!$M15267)&lt;&gt;"",TRIM(GL_Paste!$M15267),IFERROR(MID(GL_Paste!$I15267,FIND("[",GL_Paste!$I15267)+1,FIND("]",GL_Paste!$I15267)-FIND("[",GL_Paste!$I15267)-1),"")))</f>
        <v/>
      </c>
      <c r="D15270">
        <f>IF(GL_Paste!$B15267="","",IFERROR(INDEX(DeptName,MATCH($C15270,DeptTag,0)),"UNALLOCATED"))</f>
        <v/>
      </c>
      <c r="E15270">
        <f>IF(GL_Paste!$B15267="","",IFERROR(INDEX(AcctCat,MATCH(GL_Paste!$B15267&amp;"",AcctCode,0)),"UNKNOWN"))</f>
        <v/>
      </c>
      <c r="F15270">
        <f>IF(GL_Paste!$B15267="","",IFERROR(INDEX(AcctSub,MATCH(GL_Paste!$B15267&amp;"",AcctCode,0)),"UNKNOWN"))</f>
        <v/>
      </c>
    </row>
    <row r="15271">
      <c r="A15271" s="40">
        <f>IF(GL_Paste!$B15268="","",N(GL_Paste!$H15268)-N(GL_Paste!$G15268))</f>
        <v/>
      </c>
      <c r="B15271" s="43">
        <f>IF(GL_Paste!$B15268="","",DATE(YEAR(GL_Paste!$E15268),MONTH(GL_Paste!$E15268),1))</f>
        <v/>
      </c>
      <c r="C15271">
        <f>IF(GL_Paste!$B15268="","",IF(TRIM(GL_Paste!$M15268)&lt;&gt;"",TRIM(GL_Paste!$M15268),IFERROR(MID(GL_Paste!$I15268,FIND("[",GL_Paste!$I15268)+1,FIND("]",GL_Paste!$I15268)-FIND("[",GL_Paste!$I15268)-1),"")))</f>
        <v/>
      </c>
      <c r="D15271">
        <f>IF(GL_Paste!$B15268="","",IFERROR(INDEX(DeptName,MATCH($C15271,DeptTag,0)),"UNALLOCATED"))</f>
        <v/>
      </c>
      <c r="E15271">
        <f>IF(GL_Paste!$B15268="","",IFERROR(INDEX(AcctCat,MATCH(GL_Paste!$B15268&amp;"",AcctCode,0)),"UNKNOWN"))</f>
        <v/>
      </c>
      <c r="F15271">
        <f>IF(GL_Paste!$B15268="","",IFERROR(INDEX(AcctSub,MATCH(GL_Paste!$B15268&amp;"",AcctCode,0)),"UNKNOWN"))</f>
        <v/>
      </c>
    </row>
    <row r="15272">
      <c r="A15272" s="40">
        <f>IF(GL_Paste!$B15269="","",N(GL_Paste!$H15269)-N(GL_Paste!$G15269))</f>
        <v/>
      </c>
      <c r="B15272" s="43">
        <f>IF(GL_Paste!$B15269="","",DATE(YEAR(GL_Paste!$E15269),MONTH(GL_Paste!$E15269),1))</f>
        <v/>
      </c>
      <c r="C15272">
        <f>IF(GL_Paste!$B15269="","",IF(TRIM(GL_Paste!$M15269)&lt;&gt;"",TRIM(GL_Paste!$M15269),IFERROR(MID(GL_Paste!$I15269,FIND("[",GL_Paste!$I15269)+1,FIND("]",GL_Paste!$I15269)-FIND("[",GL_Paste!$I15269)-1),"")))</f>
        <v/>
      </c>
      <c r="D15272">
        <f>IF(GL_Paste!$B15269="","",IFERROR(INDEX(DeptName,MATCH($C15272,DeptTag,0)),"UNALLOCATED"))</f>
        <v/>
      </c>
      <c r="E15272">
        <f>IF(GL_Paste!$B15269="","",IFERROR(INDEX(AcctCat,MATCH(GL_Paste!$B15269&amp;"",AcctCode,0)),"UNKNOWN"))</f>
        <v/>
      </c>
      <c r="F15272">
        <f>IF(GL_Paste!$B15269="","",IFERROR(INDEX(AcctSub,MATCH(GL_Paste!$B15269&amp;"",AcctCode,0)),"UNKNOWN"))</f>
        <v/>
      </c>
    </row>
    <row r="15273">
      <c r="A15273" s="40">
        <f>IF(GL_Paste!$B15270="","",N(GL_Paste!$H15270)-N(GL_Paste!$G15270))</f>
        <v/>
      </c>
      <c r="B15273" s="43">
        <f>IF(GL_Paste!$B15270="","",DATE(YEAR(GL_Paste!$E15270),MONTH(GL_Paste!$E15270),1))</f>
        <v/>
      </c>
      <c r="C15273">
        <f>IF(GL_Paste!$B15270="","",IF(TRIM(GL_Paste!$M15270)&lt;&gt;"",TRIM(GL_Paste!$M15270),IFERROR(MID(GL_Paste!$I15270,FIND("[",GL_Paste!$I15270)+1,FIND("]",GL_Paste!$I15270)-FIND("[",GL_Paste!$I15270)-1),"")))</f>
        <v/>
      </c>
      <c r="D15273">
        <f>IF(GL_Paste!$B15270="","",IFERROR(INDEX(DeptName,MATCH($C15273,DeptTag,0)),"UNALLOCATED"))</f>
        <v/>
      </c>
      <c r="E15273">
        <f>IF(GL_Paste!$B15270="","",IFERROR(INDEX(AcctCat,MATCH(GL_Paste!$B15270&amp;"",AcctCode,0)),"UNKNOWN"))</f>
        <v/>
      </c>
      <c r="F15273">
        <f>IF(GL_Paste!$B15270="","",IFERROR(INDEX(AcctSub,MATCH(GL_Paste!$B15270&amp;"",AcctCode,0)),"UNKNOWN"))</f>
        <v/>
      </c>
    </row>
    <row r="15274">
      <c r="A15274" s="40">
        <f>IF(GL_Paste!$B15271="","",N(GL_Paste!$H15271)-N(GL_Paste!$G15271))</f>
        <v/>
      </c>
      <c r="B15274" s="43">
        <f>IF(GL_Paste!$B15271="","",DATE(YEAR(GL_Paste!$E15271),MONTH(GL_Paste!$E15271),1))</f>
        <v/>
      </c>
      <c r="C15274">
        <f>IF(GL_Paste!$B15271="","",IF(TRIM(GL_Paste!$M15271)&lt;&gt;"",TRIM(GL_Paste!$M15271),IFERROR(MID(GL_Paste!$I15271,FIND("[",GL_Paste!$I15271)+1,FIND("]",GL_Paste!$I15271)-FIND("[",GL_Paste!$I15271)-1),"")))</f>
        <v/>
      </c>
      <c r="D15274">
        <f>IF(GL_Paste!$B15271="","",IFERROR(INDEX(DeptName,MATCH($C15274,DeptTag,0)),"UNALLOCATED"))</f>
        <v/>
      </c>
      <c r="E15274">
        <f>IF(GL_Paste!$B15271="","",IFERROR(INDEX(AcctCat,MATCH(GL_Paste!$B15271&amp;"",AcctCode,0)),"UNKNOWN"))</f>
        <v/>
      </c>
      <c r="F15274">
        <f>IF(GL_Paste!$B15271="","",IFERROR(INDEX(AcctSub,MATCH(GL_Paste!$B15271&amp;"",AcctCode,0)),"UNKNOWN"))</f>
        <v/>
      </c>
    </row>
    <row r="15275">
      <c r="A15275" s="40">
        <f>IF(GL_Paste!$B15272="","",N(GL_Paste!$H15272)-N(GL_Paste!$G15272))</f>
        <v/>
      </c>
      <c r="B15275" s="43">
        <f>IF(GL_Paste!$B15272="","",DATE(YEAR(GL_Paste!$E15272),MONTH(GL_Paste!$E15272),1))</f>
        <v/>
      </c>
      <c r="C15275">
        <f>IF(GL_Paste!$B15272="","",IF(TRIM(GL_Paste!$M15272)&lt;&gt;"",TRIM(GL_Paste!$M15272),IFERROR(MID(GL_Paste!$I15272,FIND("[",GL_Paste!$I15272)+1,FIND("]",GL_Paste!$I15272)-FIND("[",GL_Paste!$I15272)-1),"")))</f>
        <v/>
      </c>
      <c r="D15275">
        <f>IF(GL_Paste!$B15272="","",IFERROR(INDEX(DeptName,MATCH($C15275,DeptTag,0)),"UNALLOCATED"))</f>
        <v/>
      </c>
      <c r="E15275">
        <f>IF(GL_Paste!$B15272="","",IFERROR(INDEX(AcctCat,MATCH(GL_Paste!$B15272&amp;"",AcctCode,0)),"UNKNOWN"))</f>
        <v/>
      </c>
      <c r="F15275">
        <f>IF(GL_Paste!$B15272="","",IFERROR(INDEX(AcctSub,MATCH(GL_Paste!$B15272&amp;"",AcctCode,0)),"UNKNOWN"))</f>
        <v/>
      </c>
    </row>
    <row r="15276">
      <c r="A15276" s="40">
        <f>IF(GL_Paste!$B15273="","",N(GL_Paste!$H15273)-N(GL_Paste!$G15273))</f>
        <v/>
      </c>
      <c r="B15276" s="43">
        <f>IF(GL_Paste!$B15273="","",DATE(YEAR(GL_Paste!$E15273),MONTH(GL_Paste!$E15273),1))</f>
        <v/>
      </c>
      <c r="C15276">
        <f>IF(GL_Paste!$B15273="","",IF(TRIM(GL_Paste!$M15273)&lt;&gt;"",TRIM(GL_Paste!$M15273),IFERROR(MID(GL_Paste!$I15273,FIND("[",GL_Paste!$I15273)+1,FIND("]",GL_Paste!$I15273)-FIND("[",GL_Paste!$I15273)-1),"")))</f>
        <v/>
      </c>
      <c r="D15276">
        <f>IF(GL_Paste!$B15273="","",IFERROR(INDEX(DeptName,MATCH($C15276,DeptTag,0)),"UNALLOCATED"))</f>
        <v/>
      </c>
      <c r="E15276">
        <f>IF(GL_Paste!$B15273="","",IFERROR(INDEX(AcctCat,MATCH(GL_Paste!$B15273&amp;"",AcctCode,0)),"UNKNOWN"))</f>
        <v/>
      </c>
      <c r="F15276">
        <f>IF(GL_Paste!$B15273="","",IFERROR(INDEX(AcctSub,MATCH(GL_Paste!$B15273&amp;"",AcctCode,0)),"UNKNOWN"))</f>
        <v/>
      </c>
    </row>
    <row r="15277">
      <c r="A15277" s="40">
        <f>IF(GL_Paste!$B15274="","",N(GL_Paste!$H15274)-N(GL_Paste!$G15274))</f>
        <v/>
      </c>
      <c r="B15277" s="43">
        <f>IF(GL_Paste!$B15274="","",DATE(YEAR(GL_Paste!$E15274),MONTH(GL_Paste!$E15274),1))</f>
        <v/>
      </c>
      <c r="C15277">
        <f>IF(GL_Paste!$B15274="","",IF(TRIM(GL_Paste!$M15274)&lt;&gt;"",TRIM(GL_Paste!$M15274),IFERROR(MID(GL_Paste!$I15274,FIND("[",GL_Paste!$I15274)+1,FIND("]",GL_Paste!$I15274)-FIND("[",GL_Paste!$I15274)-1),"")))</f>
        <v/>
      </c>
      <c r="D15277">
        <f>IF(GL_Paste!$B15274="","",IFERROR(INDEX(DeptName,MATCH($C15277,DeptTag,0)),"UNALLOCATED"))</f>
        <v/>
      </c>
      <c r="E15277">
        <f>IF(GL_Paste!$B15274="","",IFERROR(INDEX(AcctCat,MATCH(GL_Paste!$B15274&amp;"",AcctCode,0)),"UNKNOWN"))</f>
        <v/>
      </c>
      <c r="F15277">
        <f>IF(GL_Paste!$B15274="","",IFERROR(INDEX(AcctSub,MATCH(GL_Paste!$B15274&amp;"",AcctCode,0)),"UNKNOWN"))</f>
        <v/>
      </c>
    </row>
    <row r="15278">
      <c r="A15278" s="40">
        <f>IF(GL_Paste!$B15275="","",N(GL_Paste!$H15275)-N(GL_Paste!$G15275))</f>
        <v/>
      </c>
      <c r="B15278" s="43">
        <f>IF(GL_Paste!$B15275="","",DATE(YEAR(GL_Paste!$E15275),MONTH(GL_Paste!$E15275),1))</f>
        <v/>
      </c>
      <c r="C15278">
        <f>IF(GL_Paste!$B15275="","",IF(TRIM(GL_Paste!$M15275)&lt;&gt;"",TRIM(GL_Paste!$M15275),IFERROR(MID(GL_Paste!$I15275,FIND("[",GL_Paste!$I15275)+1,FIND("]",GL_Paste!$I15275)-FIND("[",GL_Paste!$I15275)-1),"")))</f>
        <v/>
      </c>
      <c r="D15278">
        <f>IF(GL_Paste!$B15275="","",IFERROR(INDEX(DeptName,MATCH($C15278,DeptTag,0)),"UNALLOCATED"))</f>
        <v/>
      </c>
      <c r="E15278">
        <f>IF(GL_Paste!$B15275="","",IFERROR(INDEX(AcctCat,MATCH(GL_Paste!$B15275&amp;"",AcctCode,0)),"UNKNOWN"))</f>
        <v/>
      </c>
      <c r="F15278">
        <f>IF(GL_Paste!$B15275="","",IFERROR(INDEX(AcctSub,MATCH(GL_Paste!$B15275&amp;"",AcctCode,0)),"UNKNOWN"))</f>
        <v/>
      </c>
    </row>
    <row r="15279">
      <c r="A15279" s="40">
        <f>IF(GL_Paste!$B15276="","",N(GL_Paste!$H15276)-N(GL_Paste!$G15276))</f>
        <v/>
      </c>
      <c r="B15279" s="43">
        <f>IF(GL_Paste!$B15276="","",DATE(YEAR(GL_Paste!$E15276),MONTH(GL_Paste!$E15276),1))</f>
        <v/>
      </c>
      <c r="C15279">
        <f>IF(GL_Paste!$B15276="","",IF(TRIM(GL_Paste!$M15276)&lt;&gt;"",TRIM(GL_Paste!$M15276),IFERROR(MID(GL_Paste!$I15276,FIND("[",GL_Paste!$I15276)+1,FIND("]",GL_Paste!$I15276)-FIND("[",GL_Paste!$I15276)-1),"")))</f>
        <v/>
      </c>
      <c r="D15279">
        <f>IF(GL_Paste!$B15276="","",IFERROR(INDEX(DeptName,MATCH($C15279,DeptTag,0)),"UNALLOCATED"))</f>
        <v/>
      </c>
      <c r="E15279">
        <f>IF(GL_Paste!$B15276="","",IFERROR(INDEX(AcctCat,MATCH(GL_Paste!$B15276&amp;"",AcctCode,0)),"UNKNOWN"))</f>
        <v/>
      </c>
      <c r="F15279">
        <f>IF(GL_Paste!$B15276="","",IFERROR(INDEX(AcctSub,MATCH(GL_Paste!$B15276&amp;"",AcctCode,0)),"UNKNOWN"))</f>
        <v/>
      </c>
    </row>
    <row r="15280">
      <c r="A15280" s="40">
        <f>IF(GL_Paste!$B15277="","",N(GL_Paste!$H15277)-N(GL_Paste!$G15277))</f>
        <v/>
      </c>
      <c r="B15280" s="43">
        <f>IF(GL_Paste!$B15277="","",DATE(YEAR(GL_Paste!$E15277),MONTH(GL_Paste!$E15277),1))</f>
        <v/>
      </c>
      <c r="C15280">
        <f>IF(GL_Paste!$B15277="","",IF(TRIM(GL_Paste!$M15277)&lt;&gt;"",TRIM(GL_Paste!$M15277),IFERROR(MID(GL_Paste!$I15277,FIND("[",GL_Paste!$I15277)+1,FIND("]",GL_Paste!$I15277)-FIND("[",GL_Paste!$I15277)-1),"")))</f>
        <v/>
      </c>
      <c r="D15280">
        <f>IF(GL_Paste!$B15277="","",IFERROR(INDEX(DeptName,MATCH($C15280,DeptTag,0)),"UNALLOCATED"))</f>
        <v/>
      </c>
      <c r="E15280">
        <f>IF(GL_Paste!$B15277="","",IFERROR(INDEX(AcctCat,MATCH(GL_Paste!$B15277&amp;"",AcctCode,0)),"UNKNOWN"))</f>
        <v/>
      </c>
      <c r="F15280">
        <f>IF(GL_Paste!$B15277="","",IFERROR(INDEX(AcctSub,MATCH(GL_Paste!$B15277&amp;"",AcctCode,0)),"UNKNOWN"))</f>
        <v/>
      </c>
    </row>
    <row r="15281">
      <c r="A15281" s="40">
        <f>IF(GL_Paste!$B15278="","",N(GL_Paste!$H15278)-N(GL_Paste!$G15278))</f>
        <v/>
      </c>
      <c r="B15281" s="43">
        <f>IF(GL_Paste!$B15278="","",DATE(YEAR(GL_Paste!$E15278),MONTH(GL_Paste!$E15278),1))</f>
        <v/>
      </c>
      <c r="C15281">
        <f>IF(GL_Paste!$B15278="","",IF(TRIM(GL_Paste!$M15278)&lt;&gt;"",TRIM(GL_Paste!$M15278),IFERROR(MID(GL_Paste!$I15278,FIND("[",GL_Paste!$I15278)+1,FIND("]",GL_Paste!$I15278)-FIND("[",GL_Paste!$I15278)-1),"")))</f>
        <v/>
      </c>
      <c r="D15281">
        <f>IF(GL_Paste!$B15278="","",IFERROR(INDEX(DeptName,MATCH($C15281,DeptTag,0)),"UNALLOCATED"))</f>
        <v/>
      </c>
      <c r="E15281">
        <f>IF(GL_Paste!$B15278="","",IFERROR(INDEX(AcctCat,MATCH(GL_Paste!$B15278&amp;"",AcctCode,0)),"UNKNOWN"))</f>
        <v/>
      </c>
      <c r="F15281">
        <f>IF(GL_Paste!$B15278="","",IFERROR(INDEX(AcctSub,MATCH(GL_Paste!$B15278&amp;"",AcctCode,0)),"UNKNOWN"))</f>
        <v/>
      </c>
    </row>
    <row r="15282">
      <c r="A15282" s="40">
        <f>IF(GL_Paste!$B15279="","",N(GL_Paste!$H15279)-N(GL_Paste!$G15279))</f>
        <v/>
      </c>
      <c r="B15282" s="43">
        <f>IF(GL_Paste!$B15279="","",DATE(YEAR(GL_Paste!$E15279),MONTH(GL_Paste!$E15279),1))</f>
        <v/>
      </c>
      <c r="C15282">
        <f>IF(GL_Paste!$B15279="","",IF(TRIM(GL_Paste!$M15279)&lt;&gt;"",TRIM(GL_Paste!$M15279),IFERROR(MID(GL_Paste!$I15279,FIND("[",GL_Paste!$I15279)+1,FIND("]",GL_Paste!$I15279)-FIND("[",GL_Paste!$I15279)-1),"")))</f>
        <v/>
      </c>
      <c r="D15282">
        <f>IF(GL_Paste!$B15279="","",IFERROR(INDEX(DeptName,MATCH($C15282,DeptTag,0)),"UNALLOCATED"))</f>
        <v/>
      </c>
      <c r="E15282">
        <f>IF(GL_Paste!$B15279="","",IFERROR(INDEX(AcctCat,MATCH(GL_Paste!$B15279&amp;"",AcctCode,0)),"UNKNOWN"))</f>
        <v/>
      </c>
      <c r="F15282">
        <f>IF(GL_Paste!$B15279="","",IFERROR(INDEX(AcctSub,MATCH(GL_Paste!$B15279&amp;"",AcctCode,0)),"UNKNOWN"))</f>
        <v/>
      </c>
    </row>
    <row r="15283">
      <c r="A15283" s="40">
        <f>IF(GL_Paste!$B15280="","",N(GL_Paste!$H15280)-N(GL_Paste!$G15280))</f>
        <v/>
      </c>
      <c r="B15283" s="43">
        <f>IF(GL_Paste!$B15280="","",DATE(YEAR(GL_Paste!$E15280),MONTH(GL_Paste!$E15280),1))</f>
        <v/>
      </c>
      <c r="C15283">
        <f>IF(GL_Paste!$B15280="","",IF(TRIM(GL_Paste!$M15280)&lt;&gt;"",TRIM(GL_Paste!$M15280),IFERROR(MID(GL_Paste!$I15280,FIND("[",GL_Paste!$I15280)+1,FIND("]",GL_Paste!$I15280)-FIND("[",GL_Paste!$I15280)-1),"")))</f>
        <v/>
      </c>
      <c r="D15283">
        <f>IF(GL_Paste!$B15280="","",IFERROR(INDEX(DeptName,MATCH($C15283,DeptTag,0)),"UNALLOCATED"))</f>
        <v/>
      </c>
      <c r="E15283">
        <f>IF(GL_Paste!$B15280="","",IFERROR(INDEX(AcctCat,MATCH(GL_Paste!$B15280&amp;"",AcctCode,0)),"UNKNOWN"))</f>
        <v/>
      </c>
      <c r="F15283">
        <f>IF(GL_Paste!$B15280="","",IFERROR(INDEX(AcctSub,MATCH(GL_Paste!$B15280&amp;"",AcctCode,0)),"UNKNOWN"))</f>
        <v/>
      </c>
    </row>
    <row r="15284">
      <c r="A15284" s="40">
        <f>IF(GL_Paste!$B15281="","",N(GL_Paste!$H15281)-N(GL_Paste!$G15281))</f>
        <v/>
      </c>
      <c r="B15284" s="43">
        <f>IF(GL_Paste!$B15281="","",DATE(YEAR(GL_Paste!$E15281),MONTH(GL_Paste!$E15281),1))</f>
        <v/>
      </c>
      <c r="C15284">
        <f>IF(GL_Paste!$B15281="","",IF(TRIM(GL_Paste!$M15281)&lt;&gt;"",TRIM(GL_Paste!$M15281),IFERROR(MID(GL_Paste!$I15281,FIND("[",GL_Paste!$I15281)+1,FIND("]",GL_Paste!$I15281)-FIND("[",GL_Paste!$I15281)-1),"")))</f>
        <v/>
      </c>
      <c r="D15284">
        <f>IF(GL_Paste!$B15281="","",IFERROR(INDEX(DeptName,MATCH($C15284,DeptTag,0)),"UNALLOCATED"))</f>
        <v/>
      </c>
      <c r="E15284">
        <f>IF(GL_Paste!$B15281="","",IFERROR(INDEX(AcctCat,MATCH(GL_Paste!$B15281&amp;"",AcctCode,0)),"UNKNOWN"))</f>
        <v/>
      </c>
      <c r="F15284">
        <f>IF(GL_Paste!$B15281="","",IFERROR(INDEX(AcctSub,MATCH(GL_Paste!$B15281&amp;"",AcctCode,0)),"UNKNOWN"))</f>
        <v/>
      </c>
    </row>
    <row r="15285">
      <c r="A15285" s="40">
        <f>IF(GL_Paste!$B15282="","",N(GL_Paste!$H15282)-N(GL_Paste!$G15282))</f>
        <v/>
      </c>
      <c r="B15285" s="43">
        <f>IF(GL_Paste!$B15282="","",DATE(YEAR(GL_Paste!$E15282),MONTH(GL_Paste!$E15282),1))</f>
        <v/>
      </c>
      <c r="C15285">
        <f>IF(GL_Paste!$B15282="","",IF(TRIM(GL_Paste!$M15282)&lt;&gt;"",TRIM(GL_Paste!$M15282),IFERROR(MID(GL_Paste!$I15282,FIND("[",GL_Paste!$I15282)+1,FIND("]",GL_Paste!$I15282)-FIND("[",GL_Paste!$I15282)-1),"")))</f>
        <v/>
      </c>
      <c r="D15285">
        <f>IF(GL_Paste!$B15282="","",IFERROR(INDEX(DeptName,MATCH($C15285,DeptTag,0)),"UNALLOCATED"))</f>
        <v/>
      </c>
      <c r="E15285">
        <f>IF(GL_Paste!$B15282="","",IFERROR(INDEX(AcctCat,MATCH(GL_Paste!$B15282&amp;"",AcctCode,0)),"UNKNOWN"))</f>
        <v/>
      </c>
      <c r="F15285">
        <f>IF(GL_Paste!$B15282="","",IFERROR(INDEX(AcctSub,MATCH(GL_Paste!$B15282&amp;"",AcctCode,0)),"UNKNOWN"))</f>
        <v/>
      </c>
    </row>
    <row r="15286">
      <c r="A15286" s="40">
        <f>IF(GL_Paste!$B15283="","",N(GL_Paste!$H15283)-N(GL_Paste!$G15283))</f>
        <v/>
      </c>
      <c r="B15286" s="43">
        <f>IF(GL_Paste!$B15283="","",DATE(YEAR(GL_Paste!$E15283),MONTH(GL_Paste!$E15283),1))</f>
        <v/>
      </c>
      <c r="C15286">
        <f>IF(GL_Paste!$B15283="","",IF(TRIM(GL_Paste!$M15283)&lt;&gt;"",TRIM(GL_Paste!$M15283),IFERROR(MID(GL_Paste!$I15283,FIND("[",GL_Paste!$I15283)+1,FIND("]",GL_Paste!$I15283)-FIND("[",GL_Paste!$I15283)-1),"")))</f>
        <v/>
      </c>
      <c r="D15286">
        <f>IF(GL_Paste!$B15283="","",IFERROR(INDEX(DeptName,MATCH($C15286,DeptTag,0)),"UNALLOCATED"))</f>
        <v/>
      </c>
      <c r="E15286">
        <f>IF(GL_Paste!$B15283="","",IFERROR(INDEX(AcctCat,MATCH(GL_Paste!$B15283&amp;"",AcctCode,0)),"UNKNOWN"))</f>
        <v/>
      </c>
      <c r="F15286">
        <f>IF(GL_Paste!$B15283="","",IFERROR(INDEX(AcctSub,MATCH(GL_Paste!$B15283&amp;"",AcctCode,0)),"UNKNOWN"))</f>
        <v/>
      </c>
    </row>
    <row r="15287">
      <c r="A15287" s="40">
        <f>IF(GL_Paste!$B15284="","",N(GL_Paste!$H15284)-N(GL_Paste!$G15284))</f>
        <v/>
      </c>
      <c r="B15287" s="43">
        <f>IF(GL_Paste!$B15284="","",DATE(YEAR(GL_Paste!$E15284),MONTH(GL_Paste!$E15284),1))</f>
        <v/>
      </c>
      <c r="C15287">
        <f>IF(GL_Paste!$B15284="","",IF(TRIM(GL_Paste!$M15284)&lt;&gt;"",TRIM(GL_Paste!$M15284),IFERROR(MID(GL_Paste!$I15284,FIND("[",GL_Paste!$I15284)+1,FIND("]",GL_Paste!$I15284)-FIND("[",GL_Paste!$I15284)-1),"")))</f>
        <v/>
      </c>
      <c r="D15287">
        <f>IF(GL_Paste!$B15284="","",IFERROR(INDEX(DeptName,MATCH($C15287,DeptTag,0)),"UNALLOCATED"))</f>
        <v/>
      </c>
      <c r="E15287">
        <f>IF(GL_Paste!$B15284="","",IFERROR(INDEX(AcctCat,MATCH(GL_Paste!$B15284&amp;"",AcctCode,0)),"UNKNOWN"))</f>
        <v/>
      </c>
      <c r="F15287">
        <f>IF(GL_Paste!$B15284="","",IFERROR(INDEX(AcctSub,MATCH(GL_Paste!$B15284&amp;"",AcctCode,0)),"UNKNOWN"))</f>
        <v/>
      </c>
    </row>
    <row r="15288">
      <c r="A15288" s="40">
        <f>IF(GL_Paste!$B15285="","",N(GL_Paste!$H15285)-N(GL_Paste!$G15285))</f>
        <v/>
      </c>
      <c r="B15288" s="43">
        <f>IF(GL_Paste!$B15285="","",DATE(YEAR(GL_Paste!$E15285),MONTH(GL_Paste!$E15285),1))</f>
        <v/>
      </c>
      <c r="C15288">
        <f>IF(GL_Paste!$B15285="","",IF(TRIM(GL_Paste!$M15285)&lt;&gt;"",TRIM(GL_Paste!$M15285),IFERROR(MID(GL_Paste!$I15285,FIND("[",GL_Paste!$I15285)+1,FIND("]",GL_Paste!$I15285)-FIND("[",GL_Paste!$I15285)-1),"")))</f>
        <v/>
      </c>
      <c r="D15288">
        <f>IF(GL_Paste!$B15285="","",IFERROR(INDEX(DeptName,MATCH($C15288,DeptTag,0)),"UNALLOCATED"))</f>
        <v/>
      </c>
      <c r="E15288">
        <f>IF(GL_Paste!$B15285="","",IFERROR(INDEX(AcctCat,MATCH(GL_Paste!$B15285&amp;"",AcctCode,0)),"UNKNOWN"))</f>
        <v/>
      </c>
      <c r="F15288">
        <f>IF(GL_Paste!$B15285="","",IFERROR(INDEX(AcctSub,MATCH(GL_Paste!$B15285&amp;"",AcctCode,0)),"UNKNOWN"))</f>
        <v/>
      </c>
    </row>
    <row r="15289">
      <c r="A15289" s="40">
        <f>IF(GL_Paste!$B15286="","",N(GL_Paste!$H15286)-N(GL_Paste!$G15286))</f>
        <v/>
      </c>
      <c r="B15289" s="43">
        <f>IF(GL_Paste!$B15286="","",DATE(YEAR(GL_Paste!$E15286),MONTH(GL_Paste!$E15286),1))</f>
        <v/>
      </c>
      <c r="C15289">
        <f>IF(GL_Paste!$B15286="","",IF(TRIM(GL_Paste!$M15286)&lt;&gt;"",TRIM(GL_Paste!$M15286),IFERROR(MID(GL_Paste!$I15286,FIND("[",GL_Paste!$I15286)+1,FIND("]",GL_Paste!$I15286)-FIND("[",GL_Paste!$I15286)-1),"")))</f>
        <v/>
      </c>
      <c r="D15289">
        <f>IF(GL_Paste!$B15286="","",IFERROR(INDEX(DeptName,MATCH($C15289,DeptTag,0)),"UNALLOCATED"))</f>
        <v/>
      </c>
      <c r="E15289">
        <f>IF(GL_Paste!$B15286="","",IFERROR(INDEX(AcctCat,MATCH(GL_Paste!$B15286&amp;"",AcctCode,0)),"UNKNOWN"))</f>
        <v/>
      </c>
      <c r="F15289">
        <f>IF(GL_Paste!$B15286="","",IFERROR(INDEX(AcctSub,MATCH(GL_Paste!$B15286&amp;"",AcctCode,0)),"UNKNOWN"))</f>
        <v/>
      </c>
    </row>
    <row r="15290">
      <c r="A15290" s="40">
        <f>IF(GL_Paste!$B15287="","",N(GL_Paste!$H15287)-N(GL_Paste!$G15287))</f>
        <v/>
      </c>
      <c r="B15290" s="43">
        <f>IF(GL_Paste!$B15287="","",DATE(YEAR(GL_Paste!$E15287),MONTH(GL_Paste!$E15287),1))</f>
        <v/>
      </c>
      <c r="C15290">
        <f>IF(GL_Paste!$B15287="","",IF(TRIM(GL_Paste!$M15287)&lt;&gt;"",TRIM(GL_Paste!$M15287),IFERROR(MID(GL_Paste!$I15287,FIND("[",GL_Paste!$I15287)+1,FIND("]",GL_Paste!$I15287)-FIND("[",GL_Paste!$I15287)-1),"")))</f>
        <v/>
      </c>
      <c r="D15290">
        <f>IF(GL_Paste!$B15287="","",IFERROR(INDEX(DeptName,MATCH($C15290,DeptTag,0)),"UNALLOCATED"))</f>
        <v/>
      </c>
      <c r="E15290">
        <f>IF(GL_Paste!$B15287="","",IFERROR(INDEX(AcctCat,MATCH(GL_Paste!$B15287&amp;"",AcctCode,0)),"UNKNOWN"))</f>
        <v/>
      </c>
      <c r="F15290">
        <f>IF(GL_Paste!$B15287="","",IFERROR(INDEX(AcctSub,MATCH(GL_Paste!$B15287&amp;"",AcctCode,0)),"UNKNOWN"))</f>
        <v/>
      </c>
    </row>
    <row r="15291">
      <c r="A15291" s="40">
        <f>IF(GL_Paste!$B15288="","",N(GL_Paste!$H15288)-N(GL_Paste!$G15288))</f>
        <v/>
      </c>
      <c r="B15291" s="43">
        <f>IF(GL_Paste!$B15288="","",DATE(YEAR(GL_Paste!$E15288),MONTH(GL_Paste!$E15288),1))</f>
        <v/>
      </c>
      <c r="C15291">
        <f>IF(GL_Paste!$B15288="","",IF(TRIM(GL_Paste!$M15288)&lt;&gt;"",TRIM(GL_Paste!$M15288),IFERROR(MID(GL_Paste!$I15288,FIND("[",GL_Paste!$I15288)+1,FIND("]",GL_Paste!$I15288)-FIND("[",GL_Paste!$I15288)-1),"")))</f>
        <v/>
      </c>
      <c r="D15291">
        <f>IF(GL_Paste!$B15288="","",IFERROR(INDEX(DeptName,MATCH($C15291,DeptTag,0)),"UNALLOCATED"))</f>
        <v/>
      </c>
      <c r="E15291">
        <f>IF(GL_Paste!$B15288="","",IFERROR(INDEX(AcctCat,MATCH(GL_Paste!$B15288&amp;"",AcctCode,0)),"UNKNOWN"))</f>
        <v/>
      </c>
      <c r="F15291">
        <f>IF(GL_Paste!$B15288="","",IFERROR(INDEX(AcctSub,MATCH(GL_Paste!$B15288&amp;"",AcctCode,0)),"UNKNOWN"))</f>
        <v/>
      </c>
    </row>
    <row r="15292">
      <c r="A15292" s="40">
        <f>IF(GL_Paste!$B15289="","",N(GL_Paste!$H15289)-N(GL_Paste!$G15289))</f>
        <v/>
      </c>
      <c r="B15292" s="43">
        <f>IF(GL_Paste!$B15289="","",DATE(YEAR(GL_Paste!$E15289),MONTH(GL_Paste!$E15289),1))</f>
        <v/>
      </c>
      <c r="C15292">
        <f>IF(GL_Paste!$B15289="","",IF(TRIM(GL_Paste!$M15289)&lt;&gt;"",TRIM(GL_Paste!$M15289),IFERROR(MID(GL_Paste!$I15289,FIND("[",GL_Paste!$I15289)+1,FIND("]",GL_Paste!$I15289)-FIND("[",GL_Paste!$I15289)-1),"")))</f>
        <v/>
      </c>
      <c r="D15292">
        <f>IF(GL_Paste!$B15289="","",IFERROR(INDEX(DeptName,MATCH($C15292,DeptTag,0)),"UNALLOCATED"))</f>
        <v/>
      </c>
      <c r="E15292">
        <f>IF(GL_Paste!$B15289="","",IFERROR(INDEX(AcctCat,MATCH(GL_Paste!$B15289&amp;"",AcctCode,0)),"UNKNOWN"))</f>
        <v/>
      </c>
      <c r="F15292">
        <f>IF(GL_Paste!$B15289="","",IFERROR(INDEX(AcctSub,MATCH(GL_Paste!$B15289&amp;"",AcctCode,0)),"UNKNOWN"))</f>
        <v/>
      </c>
    </row>
    <row r="15293">
      <c r="A15293" s="40">
        <f>IF(GL_Paste!$B15290="","",N(GL_Paste!$H15290)-N(GL_Paste!$G15290))</f>
        <v/>
      </c>
      <c r="B15293" s="43">
        <f>IF(GL_Paste!$B15290="","",DATE(YEAR(GL_Paste!$E15290),MONTH(GL_Paste!$E15290),1))</f>
        <v/>
      </c>
      <c r="C15293">
        <f>IF(GL_Paste!$B15290="","",IF(TRIM(GL_Paste!$M15290)&lt;&gt;"",TRIM(GL_Paste!$M15290),IFERROR(MID(GL_Paste!$I15290,FIND("[",GL_Paste!$I15290)+1,FIND("]",GL_Paste!$I15290)-FIND("[",GL_Paste!$I15290)-1),"")))</f>
        <v/>
      </c>
      <c r="D15293">
        <f>IF(GL_Paste!$B15290="","",IFERROR(INDEX(DeptName,MATCH($C15293,DeptTag,0)),"UNALLOCATED"))</f>
        <v/>
      </c>
      <c r="E15293">
        <f>IF(GL_Paste!$B15290="","",IFERROR(INDEX(AcctCat,MATCH(GL_Paste!$B15290&amp;"",AcctCode,0)),"UNKNOWN"))</f>
        <v/>
      </c>
      <c r="F15293">
        <f>IF(GL_Paste!$B15290="","",IFERROR(INDEX(AcctSub,MATCH(GL_Paste!$B15290&amp;"",AcctCode,0)),"UNKNOWN"))</f>
        <v/>
      </c>
    </row>
    <row r="15294">
      <c r="A15294" s="40">
        <f>IF(GL_Paste!$B15291="","",N(GL_Paste!$H15291)-N(GL_Paste!$G15291))</f>
        <v/>
      </c>
      <c r="B15294" s="43">
        <f>IF(GL_Paste!$B15291="","",DATE(YEAR(GL_Paste!$E15291),MONTH(GL_Paste!$E15291),1))</f>
        <v/>
      </c>
      <c r="C15294">
        <f>IF(GL_Paste!$B15291="","",IF(TRIM(GL_Paste!$M15291)&lt;&gt;"",TRIM(GL_Paste!$M15291),IFERROR(MID(GL_Paste!$I15291,FIND("[",GL_Paste!$I15291)+1,FIND("]",GL_Paste!$I15291)-FIND("[",GL_Paste!$I15291)-1),"")))</f>
        <v/>
      </c>
      <c r="D15294">
        <f>IF(GL_Paste!$B15291="","",IFERROR(INDEX(DeptName,MATCH($C15294,DeptTag,0)),"UNALLOCATED"))</f>
        <v/>
      </c>
      <c r="E15294">
        <f>IF(GL_Paste!$B15291="","",IFERROR(INDEX(AcctCat,MATCH(GL_Paste!$B15291&amp;"",AcctCode,0)),"UNKNOWN"))</f>
        <v/>
      </c>
      <c r="F15294">
        <f>IF(GL_Paste!$B15291="","",IFERROR(INDEX(AcctSub,MATCH(GL_Paste!$B15291&amp;"",AcctCode,0)),"UNKNOWN"))</f>
        <v/>
      </c>
    </row>
    <row r="15295">
      <c r="A15295" s="40">
        <f>IF(GL_Paste!$B15292="","",N(GL_Paste!$H15292)-N(GL_Paste!$G15292))</f>
        <v/>
      </c>
      <c r="B15295" s="43">
        <f>IF(GL_Paste!$B15292="","",DATE(YEAR(GL_Paste!$E15292),MONTH(GL_Paste!$E15292),1))</f>
        <v/>
      </c>
      <c r="C15295">
        <f>IF(GL_Paste!$B15292="","",IF(TRIM(GL_Paste!$M15292)&lt;&gt;"",TRIM(GL_Paste!$M15292),IFERROR(MID(GL_Paste!$I15292,FIND("[",GL_Paste!$I15292)+1,FIND("]",GL_Paste!$I15292)-FIND("[",GL_Paste!$I15292)-1),"")))</f>
        <v/>
      </c>
      <c r="D15295">
        <f>IF(GL_Paste!$B15292="","",IFERROR(INDEX(DeptName,MATCH($C15295,DeptTag,0)),"UNALLOCATED"))</f>
        <v/>
      </c>
      <c r="E15295">
        <f>IF(GL_Paste!$B15292="","",IFERROR(INDEX(AcctCat,MATCH(GL_Paste!$B15292&amp;"",AcctCode,0)),"UNKNOWN"))</f>
        <v/>
      </c>
      <c r="F15295">
        <f>IF(GL_Paste!$B15292="","",IFERROR(INDEX(AcctSub,MATCH(GL_Paste!$B15292&amp;"",AcctCode,0)),"UNKNOWN"))</f>
        <v/>
      </c>
    </row>
    <row r="15296">
      <c r="A15296" s="40">
        <f>IF(GL_Paste!$B15293="","",N(GL_Paste!$H15293)-N(GL_Paste!$G15293))</f>
        <v/>
      </c>
      <c r="B15296" s="43">
        <f>IF(GL_Paste!$B15293="","",DATE(YEAR(GL_Paste!$E15293),MONTH(GL_Paste!$E15293),1))</f>
        <v/>
      </c>
      <c r="C15296">
        <f>IF(GL_Paste!$B15293="","",IF(TRIM(GL_Paste!$M15293)&lt;&gt;"",TRIM(GL_Paste!$M15293),IFERROR(MID(GL_Paste!$I15293,FIND("[",GL_Paste!$I15293)+1,FIND("]",GL_Paste!$I15293)-FIND("[",GL_Paste!$I15293)-1),"")))</f>
        <v/>
      </c>
      <c r="D15296">
        <f>IF(GL_Paste!$B15293="","",IFERROR(INDEX(DeptName,MATCH($C15296,DeptTag,0)),"UNALLOCATED"))</f>
        <v/>
      </c>
      <c r="E15296">
        <f>IF(GL_Paste!$B15293="","",IFERROR(INDEX(AcctCat,MATCH(GL_Paste!$B15293&amp;"",AcctCode,0)),"UNKNOWN"))</f>
        <v/>
      </c>
      <c r="F15296">
        <f>IF(GL_Paste!$B15293="","",IFERROR(INDEX(AcctSub,MATCH(GL_Paste!$B15293&amp;"",AcctCode,0)),"UNKNOWN"))</f>
        <v/>
      </c>
    </row>
    <row r="15297">
      <c r="A15297" s="40">
        <f>IF(GL_Paste!$B15294="","",N(GL_Paste!$H15294)-N(GL_Paste!$G15294))</f>
        <v/>
      </c>
      <c r="B15297" s="43">
        <f>IF(GL_Paste!$B15294="","",DATE(YEAR(GL_Paste!$E15294),MONTH(GL_Paste!$E15294),1))</f>
        <v/>
      </c>
      <c r="C15297">
        <f>IF(GL_Paste!$B15294="","",IF(TRIM(GL_Paste!$M15294)&lt;&gt;"",TRIM(GL_Paste!$M15294),IFERROR(MID(GL_Paste!$I15294,FIND("[",GL_Paste!$I15294)+1,FIND("]",GL_Paste!$I15294)-FIND("[",GL_Paste!$I15294)-1),"")))</f>
        <v/>
      </c>
      <c r="D15297">
        <f>IF(GL_Paste!$B15294="","",IFERROR(INDEX(DeptName,MATCH($C15297,DeptTag,0)),"UNALLOCATED"))</f>
        <v/>
      </c>
      <c r="E15297">
        <f>IF(GL_Paste!$B15294="","",IFERROR(INDEX(AcctCat,MATCH(GL_Paste!$B15294&amp;"",AcctCode,0)),"UNKNOWN"))</f>
        <v/>
      </c>
      <c r="F15297">
        <f>IF(GL_Paste!$B15294="","",IFERROR(INDEX(AcctSub,MATCH(GL_Paste!$B15294&amp;"",AcctCode,0)),"UNKNOWN"))</f>
        <v/>
      </c>
    </row>
    <row r="15298">
      <c r="A15298" s="40">
        <f>IF(GL_Paste!$B15295="","",N(GL_Paste!$H15295)-N(GL_Paste!$G15295))</f>
        <v/>
      </c>
      <c r="B15298" s="43">
        <f>IF(GL_Paste!$B15295="","",DATE(YEAR(GL_Paste!$E15295),MONTH(GL_Paste!$E15295),1))</f>
        <v/>
      </c>
      <c r="C15298">
        <f>IF(GL_Paste!$B15295="","",IF(TRIM(GL_Paste!$M15295)&lt;&gt;"",TRIM(GL_Paste!$M15295),IFERROR(MID(GL_Paste!$I15295,FIND("[",GL_Paste!$I15295)+1,FIND("]",GL_Paste!$I15295)-FIND("[",GL_Paste!$I15295)-1),"")))</f>
        <v/>
      </c>
      <c r="D15298">
        <f>IF(GL_Paste!$B15295="","",IFERROR(INDEX(DeptName,MATCH($C15298,DeptTag,0)),"UNALLOCATED"))</f>
        <v/>
      </c>
      <c r="E15298">
        <f>IF(GL_Paste!$B15295="","",IFERROR(INDEX(AcctCat,MATCH(GL_Paste!$B15295&amp;"",AcctCode,0)),"UNKNOWN"))</f>
        <v/>
      </c>
      <c r="F15298">
        <f>IF(GL_Paste!$B15295="","",IFERROR(INDEX(AcctSub,MATCH(GL_Paste!$B15295&amp;"",AcctCode,0)),"UNKNOWN"))</f>
        <v/>
      </c>
    </row>
    <row r="15299">
      <c r="A15299" s="40">
        <f>IF(GL_Paste!$B15296="","",N(GL_Paste!$H15296)-N(GL_Paste!$G15296))</f>
        <v/>
      </c>
      <c r="B15299" s="43">
        <f>IF(GL_Paste!$B15296="","",DATE(YEAR(GL_Paste!$E15296),MONTH(GL_Paste!$E15296),1))</f>
        <v/>
      </c>
      <c r="C15299">
        <f>IF(GL_Paste!$B15296="","",IF(TRIM(GL_Paste!$M15296)&lt;&gt;"",TRIM(GL_Paste!$M15296),IFERROR(MID(GL_Paste!$I15296,FIND("[",GL_Paste!$I15296)+1,FIND("]",GL_Paste!$I15296)-FIND("[",GL_Paste!$I15296)-1),"")))</f>
        <v/>
      </c>
      <c r="D15299">
        <f>IF(GL_Paste!$B15296="","",IFERROR(INDEX(DeptName,MATCH($C15299,DeptTag,0)),"UNALLOCATED"))</f>
        <v/>
      </c>
      <c r="E15299">
        <f>IF(GL_Paste!$B15296="","",IFERROR(INDEX(AcctCat,MATCH(GL_Paste!$B15296&amp;"",AcctCode,0)),"UNKNOWN"))</f>
        <v/>
      </c>
      <c r="F15299">
        <f>IF(GL_Paste!$B15296="","",IFERROR(INDEX(AcctSub,MATCH(GL_Paste!$B15296&amp;"",AcctCode,0)),"UNKNOWN"))</f>
        <v/>
      </c>
    </row>
    <row r="15300">
      <c r="A15300" s="40">
        <f>IF(GL_Paste!$B15297="","",N(GL_Paste!$H15297)-N(GL_Paste!$G15297))</f>
        <v/>
      </c>
      <c r="B15300" s="43">
        <f>IF(GL_Paste!$B15297="","",DATE(YEAR(GL_Paste!$E15297),MONTH(GL_Paste!$E15297),1))</f>
        <v/>
      </c>
      <c r="C15300">
        <f>IF(GL_Paste!$B15297="","",IF(TRIM(GL_Paste!$M15297)&lt;&gt;"",TRIM(GL_Paste!$M15297),IFERROR(MID(GL_Paste!$I15297,FIND("[",GL_Paste!$I15297)+1,FIND("]",GL_Paste!$I15297)-FIND("[",GL_Paste!$I15297)-1),"")))</f>
        <v/>
      </c>
      <c r="D15300">
        <f>IF(GL_Paste!$B15297="","",IFERROR(INDEX(DeptName,MATCH($C15300,DeptTag,0)),"UNALLOCATED"))</f>
        <v/>
      </c>
      <c r="E15300">
        <f>IF(GL_Paste!$B15297="","",IFERROR(INDEX(AcctCat,MATCH(GL_Paste!$B15297&amp;"",AcctCode,0)),"UNKNOWN"))</f>
        <v/>
      </c>
      <c r="F15300">
        <f>IF(GL_Paste!$B15297="","",IFERROR(INDEX(AcctSub,MATCH(GL_Paste!$B15297&amp;"",AcctCode,0)),"UNKNOWN"))</f>
        <v/>
      </c>
    </row>
    <row r="15301">
      <c r="A15301" s="40">
        <f>IF(GL_Paste!$B15298="","",N(GL_Paste!$H15298)-N(GL_Paste!$G15298))</f>
        <v/>
      </c>
      <c r="B15301" s="43">
        <f>IF(GL_Paste!$B15298="","",DATE(YEAR(GL_Paste!$E15298),MONTH(GL_Paste!$E15298),1))</f>
        <v/>
      </c>
      <c r="C15301">
        <f>IF(GL_Paste!$B15298="","",IF(TRIM(GL_Paste!$M15298)&lt;&gt;"",TRIM(GL_Paste!$M15298),IFERROR(MID(GL_Paste!$I15298,FIND("[",GL_Paste!$I15298)+1,FIND("]",GL_Paste!$I15298)-FIND("[",GL_Paste!$I15298)-1),"")))</f>
        <v/>
      </c>
      <c r="D15301">
        <f>IF(GL_Paste!$B15298="","",IFERROR(INDEX(DeptName,MATCH($C15301,DeptTag,0)),"UNALLOCATED"))</f>
        <v/>
      </c>
      <c r="E15301">
        <f>IF(GL_Paste!$B15298="","",IFERROR(INDEX(AcctCat,MATCH(GL_Paste!$B15298&amp;"",AcctCode,0)),"UNKNOWN"))</f>
        <v/>
      </c>
      <c r="F15301">
        <f>IF(GL_Paste!$B15298="","",IFERROR(INDEX(AcctSub,MATCH(GL_Paste!$B15298&amp;"",AcctCode,0)),"UNKNOWN"))</f>
        <v/>
      </c>
    </row>
    <row r="15302">
      <c r="A15302" s="40">
        <f>IF(GL_Paste!$B15299="","",N(GL_Paste!$H15299)-N(GL_Paste!$G15299))</f>
        <v/>
      </c>
      <c r="B15302" s="43">
        <f>IF(GL_Paste!$B15299="","",DATE(YEAR(GL_Paste!$E15299),MONTH(GL_Paste!$E15299),1))</f>
        <v/>
      </c>
      <c r="C15302">
        <f>IF(GL_Paste!$B15299="","",IF(TRIM(GL_Paste!$M15299)&lt;&gt;"",TRIM(GL_Paste!$M15299),IFERROR(MID(GL_Paste!$I15299,FIND("[",GL_Paste!$I15299)+1,FIND("]",GL_Paste!$I15299)-FIND("[",GL_Paste!$I15299)-1),"")))</f>
        <v/>
      </c>
      <c r="D15302">
        <f>IF(GL_Paste!$B15299="","",IFERROR(INDEX(DeptName,MATCH($C15302,DeptTag,0)),"UNALLOCATED"))</f>
        <v/>
      </c>
      <c r="E15302">
        <f>IF(GL_Paste!$B15299="","",IFERROR(INDEX(AcctCat,MATCH(GL_Paste!$B15299&amp;"",AcctCode,0)),"UNKNOWN"))</f>
        <v/>
      </c>
      <c r="F15302">
        <f>IF(GL_Paste!$B15299="","",IFERROR(INDEX(AcctSub,MATCH(GL_Paste!$B15299&amp;"",AcctCode,0)),"UNKNOWN"))</f>
        <v/>
      </c>
    </row>
    <row r="15303">
      <c r="A15303" s="40">
        <f>IF(GL_Paste!$B15300="","",N(GL_Paste!$H15300)-N(GL_Paste!$G15300))</f>
        <v/>
      </c>
      <c r="B15303" s="43">
        <f>IF(GL_Paste!$B15300="","",DATE(YEAR(GL_Paste!$E15300),MONTH(GL_Paste!$E15300),1))</f>
        <v/>
      </c>
      <c r="C15303">
        <f>IF(GL_Paste!$B15300="","",IF(TRIM(GL_Paste!$M15300)&lt;&gt;"",TRIM(GL_Paste!$M15300),IFERROR(MID(GL_Paste!$I15300,FIND("[",GL_Paste!$I15300)+1,FIND("]",GL_Paste!$I15300)-FIND("[",GL_Paste!$I15300)-1),"")))</f>
        <v/>
      </c>
      <c r="D15303">
        <f>IF(GL_Paste!$B15300="","",IFERROR(INDEX(DeptName,MATCH($C15303,DeptTag,0)),"UNALLOCATED"))</f>
        <v/>
      </c>
      <c r="E15303">
        <f>IF(GL_Paste!$B15300="","",IFERROR(INDEX(AcctCat,MATCH(GL_Paste!$B15300&amp;"",AcctCode,0)),"UNKNOWN"))</f>
        <v/>
      </c>
      <c r="F15303">
        <f>IF(GL_Paste!$B15300="","",IFERROR(INDEX(AcctSub,MATCH(GL_Paste!$B15300&amp;"",AcctCode,0)),"UNKNOWN"))</f>
        <v/>
      </c>
    </row>
    <row r="15304">
      <c r="A15304" s="40">
        <f>IF(GL_Paste!$B15301="","",N(GL_Paste!$H15301)-N(GL_Paste!$G15301))</f>
        <v/>
      </c>
      <c r="B15304" s="43">
        <f>IF(GL_Paste!$B15301="","",DATE(YEAR(GL_Paste!$E15301),MONTH(GL_Paste!$E15301),1))</f>
        <v/>
      </c>
      <c r="C15304">
        <f>IF(GL_Paste!$B15301="","",IF(TRIM(GL_Paste!$M15301)&lt;&gt;"",TRIM(GL_Paste!$M15301),IFERROR(MID(GL_Paste!$I15301,FIND("[",GL_Paste!$I15301)+1,FIND("]",GL_Paste!$I15301)-FIND("[",GL_Paste!$I15301)-1),"")))</f>
        <v/>
      </c>
      <c r="D15304">
        <f>IF(GL_Paste!$B15301="","",IFERROR(INDEX(DeptName,MATCH($C15304,DeptTag,0)),"UNALLOCATED"))</f>
        <v/>
      </c>
      <c r="E15304">
        <f>IF(GL_Paste!$B15301="","",IFERROR(INDEX(AcctCat,MATCH(GL_Paste!$B15301&amp;"",AcctCode,0)),"UNKNOWN"))</f>
        <v/>
      </c>
      <c r="F15304">
        <f>IF(GL_Paste!$B15301="","",IFERROR(INDEX(AcctSub,MATCH(GL_Paste!$B15301&amp;"",AcctCode,0)),"UNKNOWN"))</f>
        <v/>
      </c>
    </row>
    <row r="15305">
      <c r="A15305" s="40">
        <f>IF(GL_Paste!$B15302="","",N(GL_Paste!$H15302)-N(GL_Paste!$G15302))</f>
        <v/>
      </c>
      <c r="B15305" s="43">
        <f>IF(GL_Paste!$B15302="","",DATE(YEAR(GL_Paste!$E15302),MONTH(GL_Paste!$E15302),1))</f>
        <v/>
      </c>
      <c r="C15305">
        <f>IF(GL_Paste!$B15302="","",IF(TRIM(GL_Paste!$M15302)&lt;&gt;"",TRIM(GL_Paste!$M15302),IFERROR(MID(GL_Paste!$I15302,FIND("[",GL_Paste!$I15302)+1,FIND("]",GL_Paste!$I15302)-FIND("[",GL_Paste!$I15302)-1),"")))</f>
        <v/>
      </c>
      <c r="D15305">
        <f>IF(GL_Paste!$B15302="","",IFERROR(INDEX(DeptName,MATCH($C15305,DeptTag,0)),"UNALLOCATED"))</f>
        <v/>
      </c>
      <c r="E15305">
        <f>IF(GL_Paste!$B15302="","",IFERROR(INDEX(AcctCat,MATCH(GL_Paste!$B15302&amp;"",AcctCode,0)),"UNKNOWN"))</f>
        <v/>
      </c>
      <c r="F15305">
        <f>IF(GL_Paste!$B15302="","",IFERROR(INDEX(AcctSub,MATCH(GL_Paste!$B15302&amp;"",AcctCode,0)),"UNKNOWN"))</f>
        <v/>
      </c>
    </row>
    <row r="15306">
      <c r="A15306" s="40">
        <f>IF(GL_Paste!$B15303="","",N(GL_Paste!$H15303)-N(GL_Paste!$G15303))</f>
        <v/>
      </c>
      <c r="B15306" s="43">
        <f>IF(GL_Paste!$B15303="","",DATE(YEAR(GL_Paste!$E15303),MONTH(GL_Paste!$E15303),1))</f>
        <v/>
      </c>
      <c r="C15306">
        <f>IF(GL_Paste!$B15303="","",IF(TRIM(GL_Paste!$M15303)&lt;&gt;"",TRIM(GL_Paste!$M15303),IFERROR(MID(GL_Paste!$I15303,FIND("[",GL_Paste!$I15303)+1,FIND("]",GL_Paste!$I15303)-FIND("[",GL_Paste!$I15303)-1),"")))</f>
        <v/>
      </c>
      <c r="D15306">
        <f>IF(GL_Paste!$B15303="","",IFERROR(INDEX(DeptName,MATCH($C15306,DeptTag,0)),"UNALLOCATED"))</f>
        <v/>
      </c>
      <c r="E15306">
        <f>IF(GL_Paste!$B15303="","",IFERROR(INDEX(AcctCat,MATCH(GL_Paste!$B15303&amp;"",AcctCode,0)),"UNKNOWN"))</f>
        <v/>
      </c>
      <c r="F15306">
        <f>IF(GL_Paste!$B15303="","",IFERROR(INDEX(AcctSub,MATCH(GL_Paste!$B15303&amp;"",AcctCode,0)),"UNKNOWN"))</f>
        <v/>
      </c>
    </row>
    <row r="15307">
      <c r="A15307" s="40">
        <f>IF(GL_Paste!$B15304="","",N(GL_Paste!$H15304)-N(GL_Paste!$G15304))</f>
        <v/>
      </c>
      <c r="B15307" s="43">
        <f>IF(GL_Paste!$B15304="","",DATE(YEAR(GL_Paste!$E15304),MONTH(GL_Paste!$E15304),1))</f>
        <v/>
      </c>
      <c r="C15307">
        <f>IF(GL_Paste!$B15304="","",IF(TRIM(GL_Paste!$M15304)&lt;&gt;"",TRIM(GL_Paste!$M15304),IFERROR(MID(GL_Paste!$I15304,FIND("[",GL_Paste!$I15304)+1,FIND("]",GL_Paste!$I15304)-FIND("[",GL_Paste!$I15304)-1),"")))</f>
        <v/>
      </c>
      <c r="D15307">
        <f>IF(GL_Paste!$B15304="","",IFERROR(INDEX(DeptName,MATCH($C15307,DeptTag,0)),"UNALLOCATED"))</f>
        <v/>
      </c>
      <c r="E15307">
        <f>IF(GL_Paste!$B15304="","",IFERROR(INDEX(AcctCat,MATCH(GL_Paste!$B15304&amp;"",AcctCode,0)),"UNKNOWN"))</f>
        <v/>
      </c>
      <c r="F15307">
        <f>IF(GL_Paste!$B15304="","",IFERROR(INDEX(AcctSub,MATCH(GL_Paste!$B15304&amp;"",AcctCode,0)),"UNKNOWN"))</f>
        <v/>
      </c>
    </row>
    <row r="15308">
      <c r="A15308" s="40">
        <f>IF(GL_Paste!$B15305="","",N(GL_Paste!$H15305)-N(GL_Paste!$G15305))</f>
        <v/>
      </c>
      <c r="B15308" s="43">
        <f>IF(GL_Paste!$B15305="","",DATE(YEAR(GL_Paste!$E15305),MONTH(GL_Paste!$E15305),1))</f>
        <v/>
      </c>
      <c r="C15308">
        <f>IF(GL_Paste!$B15305="","",IF(TRIM(GL_Paste!$M15305)&lt;&gt;"",TRIM(GL_Paste!$M15305),IFERROR(MID(GL_Paste!$I15305,FIND("[",GL_Paste!$I15305)+1,FIND("]",GL_Paste!$I15305)-FIND("[",GL_Paste!$I15305)-1),"")))</f>
        <v/>
      </c>
      <c r="D15308">
        <f>IF(GL_Paste!$B15305="","",IFERROR(INDEX(DeptName,MATCH($C15308,DeptTag,0)),"UNALLOCATED"))</f>
        <v/>
      </c>
      <c r="E15308">
        <f>IF(GL_Paste!$B15305="","",IFERROR(INDEX(AcctCat,MATCH(GL_Paste!$B15305&amp;"",AcctCode,0)),"UNKNOWN"))</f>
        <v/>
      </c>
      <c r="F15308">
        <f>IF(GL_Paste!$B15305="","",IFERROR(INDEX(AcctSub,MATCH(GL_Paste!$B15305&amp;"",AcctCode,0)),"UNKNOWN"))</f>
        <v/>
      </c>
    </row>
    <row r="15309">
      <c r="A15309" s="40">
        <f>IF(GL_Paste!$B15306="","",N(GL_Paste!$H15306)-N(GL_Paste!$G15306))</f>
        <v/>
      </c>
      <c r="B15309" s="43">
        <f>IF(GL_Paste!$B15306="","",DATE(YEAR(GL_Paste!$E15306),MONTH(GL_Paste!$E15306),1))</f>
        <v/>
      </c>
      <c r="C15309">
        <f>IF(GL_Paste!$B15306="","",IF(TRIM(GL_Paste!$M15306)&lt;&gt;"",TRIM(GL_Paste!$M15306),IFERROR(MID(GL_Paste!$I15306,FIND("[",GL_Paste!$I15306)+1,FIND("]",GL_Paste!$I15306)-FIND("[",GL_Paste!$I15306)-1),"")))</f>
        <v/>
      </c>
      <c r="D15309">
        <f>IF(GL_Paste!$B15306="","",IFERROR(INDEX(DeptName,MATCH($C15309,DeptTag,0)),"UNALLOCATED"))</f>
        <v/>
      </c>
      <c r="E15309">
        <f>IF(GL_Paste!$B15306="","",IFERROR(INDEX(AcctCat,MATCH(GL_Paste!$B15306&amp;"",AcctCode,0)),"UNKNOWN"))</f>
        <v/>
      </c>
      <c r="F15309">
        <f>IF(GL_Paste!$B15306="","",IFERROR(INDEX(AcctSub,MATCH(GL_Paste!$B15306&amp;"",AcctCode,0)),"UNKNOWN"))</f>
        <v/>
      </c>
    </row>
    <row r="15310">
      <c r="A15310" s="40">
        <f>IF(GL_Paste!$B15307="","",N(GL_Paste!$H15307)-N(GL_Paste!$G15307))</f>
        <v/>
      </c>
      <c r="B15310" s="43">
        <f>IF(GL_Paste!$B15307="","",DATE(YEAR(GL_Paste!$E15307),MONTH(GL_Paste!$E15307),1))</f>
        <v/>
      </c>
      <c r="C15310">
        <f>IF(GL_Paste!$B15307="","",IF(TRIM(GL_Paste!$M15307)&lt;&gt;"",TRIM(GL_Paste!$M15307),IFERROR(MID(GL_Paste!$I15307,FIND("[",GL_Paste!$I15307)+1,FIND("]",GL_Paste!$I15307)-FIND("[",GL_Paste!$I15307)-1),"")))</f>
        <v/>
      </c>
      <c r="D15310">
        <f>IF(GL_Paste!$B15307="","",IFERROR(INDEX(DeptName,MATCH($C15310,DeptTag,0)),"UNALLOCATED"))</f>
        <v/>
      </c>
      <c r="E15310">
        <f>IF(GL_Paste!$B15307="","",IFERROR(INDEX(AcctCat,MATCH(GL_Paste!$B15307&amp;"",AcctCode,0)),"UNKNOWN"))</f>
        <v/>
      </c>
      <c r="F15310">
        <f>IF(GL_Paste!$B15307="","",IFERROR(INDEX(AcctSub,MATCH(GL_Paste!$B15307&amp;"",AcctCode,0)),"UNKNOWN"))</f>
        <v/>
      </c>
    </row>
    <row r="15311">
      <c r="A15311" s="40">
        <f>IF(GL_Paste!$B15308="","",N(GL_Paste!$H15308)-N(GL_Paste!$G15308))</f>
        <v/>
      </c>
      <c r="B15311" s="43">
        <f>IF(GL_Paste!$B15308="","",DATE(YEAR(GL_Paste!$E15308),MONTH(GL_Paste!$E15308),1))</f>
        <v/>
      </c>
      <c r="C15311">
        <f>IF(GL_Paste!$B15308="","",IF(TRIM(GL_Paste!$M15308)&lt;&gt;"",TRIM(GL_Paste!$M15308),IFERROR(MID(GL_Paste!$I15308,FIND("[",GL_Paste!$I15308)+1,FIND("]",GL_Paste!$I15308)-FIND("[",GL_Paste!$I15308)-1),"")))</f>
        <v/>
      </c>
      <c r="D15311">
        <f>IF(GL_Paste!$B15308="","",IFERROR(INDEX(DeptName,MATCH($C15311,DeptTag,0)),"UNALLOCATED"))</f>
        <v/>
      </c>
      <c r="E15311">
        <f>IF(GL_Paste!$B15308="","",IFERROR(INDEX(AcctCat,MATCH(GL_Paste!$B15308&amp;"",AcctCode,0)),"UNKNOWN"))</f>
        <v/>
      </c>
      <c r="F15311">
        <f>IF(GL_Paste!$B15308="","",IFERROR(INDEX(AcctSub,MATCH(GL_Paste!$B15308&amp;"",AcctCode,0)),"UNKNOWN"))</f>
        <v/>
      </c>
    </row>
    <row r="15312">
      <c r="A15312" s="40">
        <f>IF(GL_Paste!$B15309="","",N(GL_Paste!$H15309)-N(GL_Paste!$G15309))</f>
        <v/>
      </c>
      <c r="B15312" s="43">
        <f>IF(GL_Paste!$B15309="","",DATE(YEAR(GL_Paste!$E15309),MONTH(GL_Paste!$E15309),1))</f>
        <v/>
      </c>
      <c r="C15312">
        <f>IF(GL_Paste!$B15309="","",IF(TRIM(GL_Paste!$M15309)&lt;&gt;"",TRIM(GL_Paste!$M15309),IFERROR(MID(GL_Paste!$I15309,FIND("[",GL_Paste!$I15309)+1,FIND("]",GL_Paste!$I15309)-FIND("[",GL_Paste!$I15309)-1),"")))</f>
        <v/>
      </c>
      <c r="D15312">
        <f>IF(GL_Paste!$B15309="","",IFERROR(INDEX(DeptName,MATCH($C15312,DeptTag,0)),"UNALLOCATED"))</f>
        <v/>
      </c>
      <c r="E15312">
        <f>IF(GL_Paste!$B15309="","",IFERROR(INDEX(AcctCat,MATCH(GL_Paste!$B15309&amp;"",AcctCode,0)),"UNKNOWN"))</f>
        <v/>
      </c>
      <c r="F15312">
        <f>IF(GL_Paste!$B15309="","",IFERROR(INDEX(AcctSub,MATCH(GL_Paste!$B15309&amp;"",AcctCode,0)),"UNKNOWN"))</f>
        <v/>
      </c>
    </row>
    <row r="15313">
      <c r="A15313" s="40">
        <f>IF(GL_Paste!$B15310="","",N(GL_Paste!$H15310)-N(GL_Paste!$G15310))</f>
        <v/>
      </c>
      <c r="B15313" s="43">
        <f>IF(GL_Paste!$B15310="","",DATE(YEAR(GL_Paste!$E15310),MONTH(GL_Paste!$E15310),1))</f>
        <v/>
      </c>
      <c r="C15313">
        <f>IF(GL_Paste!$B15310="","",IF(TRIM(GL_Paste!$M15310)&lt;&gt;"",TRIM(GL_Paste!$M15310),IFERROR(MID(GL_Paste!$I15310,FIND("[",GL_Paste!$I15310)+1,FIND("]",GL_Paste!$I15310)-FIND("[",GL_Paste!$I15310)-1),"")))</f>
        <v/>
      </c>
      <c r="D15313">
        <f>IF(GL_Paste!$B15310="","",IFERROR(INDEX(DeptName,MATCH($C15313,DeptTag,0)),"UNALLOCATED"))</f>
        <v/>
      </c>
      <c r="E15313">
        <f>IF(GL_Paste!$B15310="","",IFERROR(INDEX(AcctCat,MATCH(GL_Paste!$B15310&amp;"",AcctCode,0)),"UNKNOWN"))</f>
        <v/>
      </c>
      <c r="F15313">
        <f>IF(GL_Paste!$B15310="","",IFERROR(INDEX(AcctSub,MATCH(GL_Paste!$B15310&amp;"",AcctCode,0)),"UNKNOWN"))</f>
        <v/>
      </c>
    </row>
    <row r="15314">
      <c r="A15314" s="40">
        <f>IF(GL_Paste!$B15311="","",N(GL_Paste!$H15311)-N(GL_Paste!$G15311))</f>
        <v/>
      </c>
      <c r="B15314" s="43">
        <f>IF(GL_Paste!$B15311="","",DATE(YEAR(GL_Paste!$E15311),MONTH(GL_Paste!$E15311),1))</f>
        <v/>
      </c>
      <c r="C15314">
        <f>IF(GL_Paste!$B15311="","",IF(TRIM(GL_Paste!$M15311)&lt;&gt;"",TRIM(GL_Paste!$M15311),IFERROR(MID(GL_Paste!$I15311,FIND("[",GL_Paste!$I15311)+1,FIND("]",GL_Paste!$I15311)-FIND("[",GL_Paste!$I15311)-1),"")))</f>
        <v/>
      </c>
      <c r="D15314">
        <f>IF(GL_Paste!$B15311="","",IFERROR(INDEX(DeptName,MATCH($C15314,DeptTag,0)),"UNALLOCATED"))</f>
        <v/>
      </c>
      <c r="E15314">
        <f>IF(GL_Paste!$B15311="","",IFERROR(INDEX(AcctCat,MATCH(GL_Paste!$B15311&amp;"",AcctCode,0)),"UNKNOWN"))</f>
        <v/>
      </c>
      <c r="F15314">
        <f>IF(GL_Paste!$B15311="","",IFERROR(INDEX(AcctSub,MATCH(GL_Paste!$B15311&amp;"",AcctCode,0)),"UNKNOWN"))</f>
        <v/>
      </c>
    </row>
    <row r="15315">
      <c r="A15315" s="40">
        <f>IF(GL_Paste!$B15312="","",N(GL_Paste!$H15312)-N(GL_Paste!$G15312))</f>
        <v/>
      </c>
      <c r="B15315" s="43">
        <f>IF(GL_Paste!$B15312="","",DATE(YEAR(GL_Paste!$E15312),MONTH(GL_Paste!$E15312),1))</f>
        <v/>
      </c>
      <c r="C15315">
        <f>IF(GL_Paste!$B15312="","",IF(TRIM(GL_Paste!$M15312)&lt;&gt;"",TRIM(GL_Paste!$M15312),IFERROR(MID(GL_Paste!$I15312,FIND("[",GL_Paste!$I15312)+1,FIND("]",GL_Paste!$I15312)-FIND("[",GL_Paste!$I15312)-1),"")))</f>
        <v/>
      </c>
      <c r="D15315">
        <f>IF(GL_Paste!$B15312="","",IFERROR(INDEX(DeptName,MATCH($C15315,DeptTag,0)),"UNALLOCATED"))</f>
        <v/>
      </c>
      <c r="E15315">
        <f>IF(GL_Paste!$B15312="","",IFERROR(INDEX(AcctCat,MATCH(GL_Paste!$B15312&amp;"",AcctCode,0)),"UNKNOWN"))</f>
        <v/>
      </c>
      <c r="F15315">
        <f>IF(GL_Paste!$B15312="","",IFERROR(INDEX(AcctSub,MATCH(GL_Paste!$B15312&amp;"",AcctCode,0)),"UNKNOWN"))</f>
        <v/>
      </c>
    </row>
    <row r="15316">
      <c r="A15316" s="40">
        <f>IF(GL_Paste!$B15313="","",N(GL_Paste!$H15313)-N(GL_Paste!$G15313))</f>
        <v/>
      </c>
      <c r="B15316" s="43">
        <f>IF(GL_Paste!$B15313="","",DATE(YEAR(GL_Paste!$E15313),MONTH(GL_Paste!$E15313),1))</f>
        <v/>
      </c>
      <c r="C15316">
        <f>IF(GL_Paste!$B15313="","",IF(TRIM(GL_Paste!$M15313)&lt;&gt;"",TRIM(GL_Paste!$M15313),IFERROR(MID(GL_Paste!$I15313,FIND("[",GL_Paste!$I15313)+1,FIND("]",GL_Paste!$I15313)-FIND("[",GL_Paste!$I15313)-1),"")))</f>
        <v/>
      </c>
      <c r="D15316">
        <f>IF(GL_Paste!$B15313="","",IFERROR(INDEX(DeptName,MATCH($C15316,DeptTag,0)),"UNALLOCATED"))</f>
        <v/>
      </c>
      <c r="E15316">
        <f>IF(GL_Paste!$B15313="","",IFERROR(INDEX(AcctCat,MATCH(GL_Paste!$B15313&amp;"",AcctCode,0)),"UNKNOWN"))</f>
        <v/>
      </c>
      <c r="F15316">
        <f>IF(GL_Paste!$B15313="","",IFERROR(INDEX(AcctSub,MATCH(GL_Paste!$B15313&amp;"",AcctCode,0)),"UNKNOWN"))</f>
        <v/>
      </c>
    </row>
    <row r="15317">
      <c r="A15317" s="40">
        <f>IF(GL_Paste!$B15314="","",N(GL_Paste!$H15314)-N(GL_Paste!$G15314))</f>
        <v/>
      </c>
      <c r="B15317" s="43">
        <f>IF(GL_Paste!$B15314="","",DATE(YEAR(GL_Paste!$E15314),MONTH(GL_Paste!$E15314),1))</f>
        <v/>
      </c>
      <c r="C15317">
        <f>IF(GL_Paste!$B15314="","",IF(TRIM(GL_Paste!$M15314)&lt;&gt;"",TRIM(GL_Paste!$M15314),IFERROR(MID(GL_Paste!$I15314,FIND("[",GL_Paste!$I15314)+1,FIND("]",GL_Paste!$I15314)-FIND("[",GL_Paste!$I15314)-1),"")))</f>
        <v/>
      </c>
      <c r="D15317">
        <f>IF(GL_Paste!$B15314="","",IFERROR(INDEX(DeptName,MATCH($C15317,DeptTag,0)),"UNALLOCATED"))</f>
        <v/>
      </c>
      <c r="E15317">
        <f>IF(GL_Paste!$B15314="","",IFERROR(INDEX(AcctCat,MATCH(GL_Paste!$B15314&amp;"",AcctCode,0)),"UNKNOWN"))</f>
        <v/>
      </c>
      <c r="F15317">
        <f>IF(GL_Paste!$B15314="","",IFERROR(INDEX(AcctSub,MATCH(GL_Paste!$B15314&amp;"",AcctCode,0)),"UNKNOWN"))</f>
        <v/>
      </c>
    </row>
    <row r="15318">
      <c r="A15318" s="40">
        <f>IF(GL_Paste!$B15315="","",N(GL_Paste!$H15315)-N(GL_Paste!$G15315))</f>
        <v/>
      </c>
      <c r="B15318" s="43">
        <f>IF(GL_Paste!$B15315="","",DATE(YEAR(GL_Paste!$E15315),MONTH(GL_Paste!$E15315),1))</f>
        <v/>
      </c>
      <c r="C15318">
        <f>IF(GL_Paste!$B15315="","",IF(TRIM(GL_Paste!$M15315)&lt;&gt;"",TRIM(GL_Paste!$M15315),IFERROR(MID(GL_Paste!$I15315,FIND("[",GL_Paste!$I15315)+1,FIND("]",GL_Paste!$I15315)-FIND("[",GL_Paste!$I15315)-1),"")))</f>
        <v/>
      </c>
      <c r="D15318">
        <f>IF(GL_Paste!$B15315="","",IFERROR(INDEX(DeptName,MATCH($C15318,DeptTag,0)),"UNALLOCATED"))</f>
        <v/>
      </c>
      <c r="E15318">
        <f>IF(GL_Paste!$B15315="","",IFERROR(INDEX(AcctCat,MATCH(GL_Paste!$B15315&amp;"",AcctCode,0)),"UNKNOWN"))</f>
        <v/>
      </c>
      <c r="F15318">
        <f>IF(GL_Paste!$B15315="","",IFERROR(INDEX(AcctSub,MATCH(GL_Paste!$B15315&amp;"",AcctCode,0)),"UNKNOWN"))</f>
        <v/>
      </c>
    </row>
    <row r="15319">
      <c r="A15319" s="40">
        <f>IF(GL_Paste!$B15316="","",N(GL_Paste!$H15316)-N(GL_Paste!$G15316))</f>
        <v/>
      </c>
      <c r="B15319" s="43">
        <f>IF(GL_Paste!$B15316="","",DATE(YEAR(GL_Paste!$E15316),MONTH(GL_Paste!$E15316),1))</f>
        <v/>
      </c>
      <c r="C15319">
        <f>IF(GL_Paste!$B15316="","",IF(TRIM(GL_Paste!$M15316)&lt;&gt;"",TRIM(GL_Paste!$M15316),IFERROR(MID(GL_Paste!$I15316,FIND("[",GL_Paste!$I15316)+1,FIND("]",GL_Paste!$I15316)-FIND("[",GL_Paste!$I15316)-1),"")))</f>
        <v/>
      </c>
      <c r="D15319">
        <f>IF(GL_Paste!$B15316="","",IFERROR(INDEX(DeptName,MATCH($C15319,DeptTag,0)),"UNALLOCATED"))</f>
        <v/>
      </c>
      <c r="E15319">
        <f>IF(GL_Paste!$B15316="","",IFERROR(INDEX(AcctCat,MATCH(GL_Paste!$B15316&amp;"",AcctCode,0)),"UNKNOWN"))</f>
        <v/>
      </c>
      <c r="F15319">
        <f>IF(GL_Paste!$B15316="","",IFERROR(INDEX(AcctSub,MATCH(GL_Paste!$B15316&amp;"",AcctCode,0)),"UNKNOWN"))</f>
        <v/>
      </c>
    </row>
    <row r="15320">
      <c r="A15320" s="40">
        <f>IF(GL_Paste!$B15317="","",N(GL_Paste!$H15317)-N(GL_Paste!$G15317))</f>
        <v/>
      </c>
      <c r="B15320" s="43">
        <f>IF(GL_Paste!$B15317="","",DATE(YEAR(GL_Paste!$E15317),MONTH(GL_Paste!$E15317),1))</f>
        <v/>
      </c>
      <c r="C15320">
        <f>IF(GL_Paste!$B15317="","",IF(TRIM(GL_Paste!$M15317)&lt;&gt;"",TRIM(GL_Paste!$M15317),IFERROR(MID(GL_Paste!$I15317,FIND("[",GL_Paste!$I15317)+1,FIND("]",GL_Paste!$I15317)-FIND("[",GL_Paste!$I15317)-1),"")))</f>
        <v/>
      </c>
      <c r="D15320">
        <f>IF(GL_Paste!$B15317="","",IFERROR(INDEX(DeptName,MATCH($C15320,DeptTag,0)),"UNALLOCATED"))</f>
        <v/>
      </c>
      <c r="E15320">
        <f>IF(GL_Paste!$B15317="","",IFERROR(INDEX(AcctCat,MATCH(GL_Paste!$B15317&amp;"",AcctCode,0)),"UNKNOWN"))</f>
        <v/>
      </c>
      <c r="F15320">
        <f>IF(GL_Paste!$B15317="","",IFERROR(INDEX(AcctSub,MATCH(GL_Paste!$B15317&amp;"",AcctCode,0)),"UNKNOWN"))</f>
        <v/>
      </c>
    </row>
    <row r="15321">
      <c r="A15321" s="40">
        <f>IF(GL_Paste!$B15318="","",N(GL_Paste!$H15318)-N(GL_Paste!$G15318))</f>
        <v/>
      </c>
      <c r="B15321" s="43">
        <f>IF(GL_Paste!$B15318="","",DATE(YEAR(GL_Paste!$E15318),MONTH(GL_Paste!$E15318),1))</f>
        <v/>
      </c>
      <c r="C15321">
        <f>IF(GL_Paste!$B15318="","",IF(TRIM(GL_Paste!$M15318)&lt;&gt;"",TRIM(GL_Paste!$M15318),IFERROR(MID(GL_Paste!$I15318,FIND("[",GL_Paste!$I15318)+1,FIND("]",GL_Paste!$I15318)-FIND("[",GL_Paste!$I15318)-1),"")))</f>
        <v/>
      </c>
      <c r="D15321">
        <f>IF(GL_Paste!$B15318="","",IFERROR(INDEX(DeptName,MATCH($C15321,DeptTag,0)),"UNALLOCATED"))</f>
        <v/>
      </c>
      <c r="E15321">
        <f>IF(GL_Paste!$B15318="","",IFERROR(INDEX(AcctCat,MATCH(GL_Paste!$B15318&amp;"",AcctCode,0)),"UNKNOWN"))</f>
        <v/>
      </c>
      <c r="F15321">
        <f>IF(GL_Paste!$B15318="","",IFERROR(INDEX(AcctSub,MATCH(GL_Paste!$B15318&amp;"",AcctCode,0)),"UNKNOWN"))</f>
        <v/>
      </c>
    </row>
    <row r="15322">
      <c r="A15322" s="40">
        <f>IF(GL_Paste!$B15319="","",N(GL_Paste!$H15319)-N(GL_Paste!$G15319))</f>
        <v/>
      </c>
      <c r="B15322" s="43">
        <f>IF(GL_Paste!$B15319="","",DATE(YEAR(GL_Paste!$E15319),MONTH(GL_Paste!$E15319),1))</f>
        <v/>
      </c>
      <c r="C15322">
        <f>IF(GL_Paste!$B15319="","",IF(TRIM(GL_Paste!$M15319)&lt;&gt;"",TRIM(GL_Paste!$M15319),IFERROR(MID(GL_Paste!$I15319,FIND("[",GL_Paste!$I15319)+1,FIND("]",GL_Paste!$I15319)-FIND("[",GL_Paste!$I15319)-1),"")))</f>
        <v/>
      </c>
      <c r="D15322">
        <f>IF(GL_Paste!$B15319="","",IFERROR(INDEX(DeptName,MATCH($C15322,DeptTag,0)),"UNALLOCATED"))</f>
        <v/>
      </c>
      <c r="E15322">
        <f>IF(GL_Paste!$B15319="","",IFERROR(INDEX(AcctCat,MATCH(GL_Paste!$B15319&amp;"",AcctCode,0)),"UNKNOWN"))</f>
        <v/>
      </c>
      <c r="F15322">
        <f>IF(GL_Paste!$B15319="","",IFERROR(INDEX(AcctSub,MATCH(GL_Paste!$B15319&amp;"",AcctCode,0)),"UNKNOWN"))</f>
        <v/>
      </c>
    </row>
    <row r="15323">
      <c r="A15323" s="40">
        <f>IF(GL_Paste!$B15320="","",N(GL_Paste!$H15320)-N(GL_Paste!$G15320))</f>
        <v/>
      </c>
      <c r="B15323" s="43">
        <f>IF(GL_Paste!$B15320="","",DATE(YEAR(GL_Paste!$E15320),MONTH(GL_Paste!$E15320),1))</f>
        <v/>
      </c>
      <c r="C15323">
        <f>IF(GL_Paste!$B15320="","",IF(TRIM(GL_Paste!$M15320)&lt;&gt;"",TRIM(GL_Paste!$M15320),IFERROR(MID(GL_Paste!$I15320,FIND("[",GL_Paste!$I15320)+1,FIND("]",GL_Paste!$I15320)-FIND("[",GL_Paste!$I15320)-1),"")))</f>
        <v/>
      </c>
      <c r="D15323">
        <f>IF(GL_Paste!$B15320="","",IFERROR(INDEX(DeptName,MATCH($C15323,DeptTag,0)),"UNALLOCATED"))</f>
        <v/>
      </c>
      <c r="E15323">
        <f>IF(GL_Paste!$B15320="","",IFERROR(INDEX(AcctCat,MATCH(GL_Paste!$B15320&amp;"",AcctCode,0)),"UNKNOWN"))</f>
        <v/>
      </c>
      <c r="F15323">
        <f>IF(GL_Paste!$B15320="","",IFERROR(INDEX(AcctSub,MATCH(GL_Paste!$B15320&amp;"",AcctCode,0)),"UNKNOWN"))</f>
        <v/>
      </c>
    </row>
    <row r="15324">
      <c r="A15324" s="40">
        <f>IF(GL_Paste!$B15321="","",N(GL_Paste!$H15321)-N(GL_Paste!$G15321))</f>
        <v/>
      </c>
      <c r="B15324" s="43">
        <f>IF(GL_Paste!$B15321="","",DATE(YEAR(GL_Paste!$E15321),MONTH(GL_Paste!$E15321),1))</f>
        <v/>
      </c>
      <c r="C15324">
        <f>IF(GL_Paste!$B15321="","",IF(TRIM(GL_Paste!$M15321)&lt;&gt;"",TRIM(GL_Paste!$M15321),IFERROR(MID(GL_Paste!$I15321,FIND("[",GL_Paste!$I15321)+1,FIND("]",GL_Paste!$I15321)-FIND("[",GL_Paste!$I15321)-1),"")))</f>
        <v/>
      </c>
      <c r="D15324">
        <f>IF(GL_Paste!$B15321="","",IFERROR(INDEX(DeptName,MATCH($C15324,DeptTag,0)),"UNALLOCATED"))</f>
        <v/>
      </c>
      <c r="E15324">
        <f>IF(GL_Paste!$B15321="","",IFERROR(INDEX(AcctCat,MATCH(GL_Paste!$B15321&amp;"",AcctCode,0)),"UNKNOWN"))</f>
        <v/>
      </c>
      <c r="F15324">
        <f>IF(GL_Paste!$B15321="","",IFERROR(INDEX(AcctSub,MATCH(GL_Paste!$B15321&amp;"",AcctCode,0)),"UNKNOWN"))</f>
        <v/>
      </c>
    </row>
    <row r="15325">
      <c r="A15325" s="40">
        <f>IF(GL_Paste!$B15322="","",N(GL_Paste!$H15322)-N(GL_Paste!$G15322))</f>
        <v/>
      </c>
      <c r="B15325" s="43">
        <f>IF(GL_Paste!$B15322="","",DATE(YEAR(GL_Paste!$E15322),MONTH(GL_Paste!$E15322),1))</f>
        <v/>
      </c>
      <c r="C15325">
        <f>IF(GL_Paste!$B15322="","",IF(TRIM(GL_Paste!$M15322)&lt;&gt;"",TRIM(GL_Paste!$M15322),IFERROR(MID(GL_Paste!$I15322,FIND("[",GL_Paste!$I15322)+1,FIND("]",GL_Paste!$I15322)-FIND("[",GL_Paste!$I15322)-1),"")))</f>
        <v/>
      </c>
      <c r="D15325">
        <f>IF(GL_Paste!$B15322="","",IFERROR(INDEX(DeptName,MATCH($C15325,DeptTag,0)),"UNALLOCATED"))</f>
        <v/>
      </c>
      <c r="E15325">
        <f>IF(GL_Paste!$B15322="","",IFERROR(INDEX(AcctCat,MATCH(GL_Paste!$B15322&amp;"",AcctCode,0)),"UNKNOWN"))</f>
        <v/>
      </c>
      <c r="F15325">
        <f>IF(GL_Paste!$B15322="","",IFERROR(INDEX(AcctSub,MATCH(GL_Paste!$B15322&amp;"",AcctCode,0)),"UNKNOWN"))</f>
        <v/>
      </c>
    </row>
    <row r="15326">
      <c r="A15326" s="40">
        <f>IF(GL_Paste!$B15323="","",N(GL_Paste!$H15323)-N(GL_Paste!$G15323))</f>
        <v/>
      </c>
      <c r="B15326" s="43">
        <f>IF(GL_Paste!$B15323="","",DATE(YEAR(GL_Paste!$E15323),MONTH(GL_Paste!$E15323),1))</f>
        <v/>
      </c>
      <c r="C15326">
        <f>IF(GL_Paste!$B15323="","",IF(TRIM(GL_Paste!$M15323)&lt;&gt;"",TRIM(GL_Paste!$M15323),IFERROR(MID(GL_Paste!$I15323,FIND("[",GL_Paste!$I15323)+1,FIND("]",GL_Paste!$I15323)-FIND("[",GL_Paste!$I15323)-1),"")))</f>
        <v/>
      </c>
      <c r="D15326">
        <f>IF(GL_Paste!$B15323="","",IFERROR(INDEX(DeptName,MATCH($C15326,DeptTag,0)),"UNALLOCATED"))</f>
        <v/>
      </c>
      <c r="E15326">
        <f>IF(GL_Paste!$B15323="","",IFERROR(INDEX(AcctCat,MATCH(GL_Paste!$B15323&amp;"",AcctCode,0)),"UNKNOWN"))</f>
        <v/>
      </c>
      <c r="F15326">
        <f>IF(GL_Paste!$B15323="","",IFERROR(INDEX(AcctSub,MATCH(GL_Paste!$B15323&amp;"",AcctCode,0)),"UNKNOWN"))</f>
        <v/>
      </c>
    </row>
    <row r="15327">
      <c r="A15327" s="40">
        <f>IF(GL_Paste!$B15324="","",N(GL_Paste!$H15324)-N(GL_Paste!$G15324))</f>
        <v/>
      </c>
      <c r="B15327" s="43">
        <f>IF(GL_Paste!$B15324="","",DATE(YEAR(GL_Paste!$E15324),MONTH(GL_Paste!$E15324),1))</f>
        <v/>
      </c>
      <c r="C15327">
        <f>IF(GL_Paste!$B15324="","",IF(TRIM(GL_Paste!$M15324)&lt;&gt;"",TRIM(GL_Paste!$M15324),IFERROR(MID(GL_Paste!$I15324,FIND("[",GL_Paste!$I15324)+1,FIND("]",GL_Paste!$I15324)-FIND("[",GL_Paste!$I15324)-1),"")))</f>
        <v/>
      </c>
      <c r="D15327">
        <f>IF(GL_Paste!$B15324="","",IFERROR(INDEX(DeptName,MATCH($C15327,DeptTag,0)),"UNALLOCATED"))</f>
        <v/>
      </c>
      <c r="E15327">
        <f>IF(GL_Paste!$B15324="","",IFERROR(INDEX(AcctCat,MATCH(GL_Paste!$B15324&amp;"",AcctCode,0)),"UNKNOWN"))</f>
        <v/>
      </c>
      <c r="F15327">
        <f>IF(GL_Paste!$B15324="","",IFERROR(INDEX(AcctSub,MATCH(GL_Paste!$B15324&amp;"",AcctCode,0)),"UNKNOWN"))</f>
        <v/>
      </c>
    </row>
    <row r="15328">
      <c r="A15328" s="40">
        <f>IF(GL_Paste!$B15325="","",N(GL_Paste!$H15325)-N(GL_Paste!$G15325))</f>
        <v/>
      </c>
      <c r="B15328" s="43">
        <f>IF(GL_Paste!$B15325="","",DATE(YEAR(GL_Paste!$E15325),MONTH(GL_Paste!$E15325),1))</f>
        <v/>
      </c>
      <c r="C15328">
        <f>IF(GL_Paste!$B15325="","",IF(TRIM(GL_Paste!$M15325)&lt;&gt;"",TRIM(GL_Paste!$M15325),IFERROR(MID(GL_Paste!$I15325,FIND("[",GL_Paste!$I15325)+1,FIND("]",GL_Paste!$I15325)-FIND("[",GL_Paste!$I15325)-1),"")))</f>
        <v/>
      </c>
      <c r="D15328">
        <f>IF(GL_Paste!$B15325="","",IFERROR(INDEX(DeptName,MATCH($C15328,DeptTag,0)),"UNALLOCATED"))</f>
        <v/>
      </c>
      <c r="E15328">
        <f>IF(GL_Paste!$B15325="","",IFERROR(INDEX(AcctCat,MATCH(GL_Paste!$B15325&amp;"",AcctCode,0)),"UNKNOWN"))</f>
        <v/>
      </c>
      <c r="F15328">
        <f>IF(GL_Paste!$B15325="","",IFERROR(INDEX(AcctSub,MATCH(GL_Paste!$B15325&amp;"",AcctCode,0)),"UNKNOWN"))</f>
        <v/>
      </c>
    </row>
    <row r="15329">
      <c r="A15329" s="40">
        <f>IF(GL_Paste!$B15326="","",N(GL_Paste!$H15326)-N(GL_Paste!$G15326))</f>
        <v/>
      </c>
      <c r="B15329" s="43">
        <f>IF(GL_Paste!$B15326="","",DATE(YEAR(GL_Paste!$E15326),MONTH(GL_Paste!$E15326),1))</f>
        <v/>
      </c>
      <c r="C15329">
        <f>IF(GL_Paste!$B15326="","",IF(TRIM(GL_Paste!$M15326)&lt;&gt;"",TRIM(GL_Paste!$M15326),IFERROR(MID(GL_Paste!$I15326,FIND("[",GL_Paste!$I15326)+1,FIND("]",GL_Paste!$I15326)-FIND("[",GL_Paste!$I15326)-1),"")))</f>
        <v/>
      </c>
      <c r="D15329">
        <f>IF(GL_Paste!$B15326="","",IFERROR(INDEX(DeptName,MATCH($C15329,DeptTag,0)),"UNALLOCATED"))</f>
        <v/>
      </c>
      <c r="E15329">
        <f>IF(GL_Paste!$B15326="","",IFERROR(INDEX(AcctCat,MATCH(GL_Paste!$B15326&amp;"",AcctCode,0)),"UNKNOWN"))</f>
        <v/>
      </c>
      <c r="F15329">
        <f>IF(GL_Paste!$B15326="","",IFERROR(INDEX(AcctSub,MATCH(GL_Paste!$B15326&amp;"",AcctCode,0)),"UNKNOWN"))</f>
        <v/>
      </c>
    </row>
    <row r="15330">
      <c r="A15330" s="40">
        <f>IF(GL_Paste!$B15327="","",N(GL_Paste!$H15327)-N(GL_Paste!$G15327))</f>
        <v/>
      </c>
      <c r="B15330" s="43">
        <f>IF(GL_Paste!$B15327="","",DATE(YEAR(GL_Paste!$E15327),MONTH(GL_Paste!$E15327),1))</f>
        <v/>
      </c>
      <c r="C15330">
        <f>IF(GL_Paste!$B15327="","",IF(TRIM(GL_Paste!$M15327)&lt;&gt;"",TRIM(GL_Paste!$M15327),IFERROR(MID(GL_Paste!$I15327,FIND("[",GL_Paste!$I15327)+1,FIND("]",GL_Paste!$I15327)-FIND("[",GL_Paste!$I15327)-1),"")))</f>
        <v/>
      </c>
      <c r="D15330">
        <f>IF(GL_Paste!$B15327="","",IFERROR(INDEX(DeptName,MATCH($C15330,DeptTag,0)),"UNALLOCATED"))</f>
        <v/>
      </c>
      <c r="E15330">
        <f>IF(GL_Paste!$B15327="","",IFERROR(INDEX(AcctCat,MATCH(GL_Paste!$B15327&amp;"",AcctCode,0)),"UNKNOWN"))</f>
        <v/>
      </c>
      <c r="F15330">
        <f>IF(GL_Paste!$B15327="","",IFERROR(INDEX(AcctSub,MATCH(GL_Paste!$B15327&amp;"",AcctCode,0)),"UNKNOWN"))</f>
        <v/>
      </c>
    </row>
    <row r="15331">
      <c r="A15331" s="40">
        <f>IF(GL_Paste!$B15328="","",N(GL_Paste!$H15328)-N(GL_Paste!$G15328))</f>
        <v/>
      </c>
      <c r="B15331" s="43">
        <f>IF(GL_Paste!$B15328="","",DATE(YEAR(GL_Paste!$E15328),MONTH(GL_Paste!$E15328),1))</f>
        <v/>
      </c>
      <c r="C15331">
        <f>IF(GL_Paste!$B15328="","",IF(TRIM(GL_Paste!$M15328)&lt;&gt;"",TRIM(GL_Paste!$M15328),IFERROR(MID(GL_Paste!$I15328,FIND("[",GL_Paste!$I15328)+1,FIND("]",GL_Paste!$I15328)-FIND("[",GL_Paste!$I15328)-1),"")))</f>
        <v/>
      </c>
      <c r="D15331">
        <f>IF(GL_Paste!$B15328="","",IFERROR(INDEX(DeptName,MATCH($C15331,DeptTag,0)),"UNALLOCATED"))</f>
        <v/>
      </c>
      <c r="E15331">
        <f>IF(GL_Paste!$B15328="","",IFERROR(INDEX(AcctCat,MATCH(GL_Paste!$B15328&amp;"",AcctCode,0)),"UNKNOWN"))</f>
        <v/>
      </c>
      <c r="F15331">
        <f>IF(GL_Paste!$B15328="","",IFERROR(INDEX(AcctSub,MATCH(GL_Paste!$B15328&amp;"",AcctCode,0)),"UNKNOWN"))</f>
        <v/>
      </c>
    </row>
    <row r="15332">
      <c r="A15332" s="40">
        <f>IF(GL_Paste!$B15329="","",N(GL_Paste!$H15329)-N(GL_Paste!$G15329))</f>
        <v/>
      </c>
      <c r="B15332" s="43">
        <f>IF(GL_Paste!$B15329="","",DATE(YEAR(GL_Paste!$E15329),MONTH(GL_Paste!$E15329),1))</f>
        <v/>
      </c>
      <c r="C15332">
        <f>IF(GL_Paste!$B15329="","",IF(TRIM(GL_Paste!$M15329)&lt;&gt;"",TRIM(GL_Paste!$M15329),IFERROR(MID(GL_Paste!$I15329,FIND("[",GL_Paste!$I15329)+1,FIND("]",GL_Paste!$I15329)-FIND("[",GL_Paste!$I15329)-1),"")))</f>
        <v/>
      </c>
      <c r="D15332">
        <f>IF(GL_Paste!$B15329="","",IFERROR(INDEX(DeptName,MATCH($C15332,DeptTag,0)),"UNALLOCATED"))</f>
        <v/>
      </c>
      <c r="E15332">
        <f>IF(GL_Paste!$B15329="","",IFERROR(INDEX(AcctCat,MATCH(GL_Paste!$B15329&amp;"",AcctCode,0)),"UNKNOWN"))</f>
        <v/>
      </c>
      <c r="F15332">
        <f>IF(GL_Paste!$B15329="","",IFERROR(INDEX(AcctSub,MATCH(GL_Paste!$B15329&amp;"",AcctCode,0)),"UNKNOWN"))</f>
        <v/>
      </c>
    </row>
    <row r="15333">
      <c r="A15333" s="40">
        <f>IF(GL_Paste!$B15330="","",N(GL_Paste!$H15330)-N(GL_Paste!$G15330))</f>
        <v/>
      </c>
      <c r="B15333" s="43">
        <f>IF(GL_Paste!$B15330="","",DATE(YEAR(GL_Paste!$E15330),MONTH(GL_Paste!$E15330),1))</f>
        <v/>
      </c>
      <c r="C15333">
        <f>IF(GL_Paste!$B15330="","",IF(TRIM(GL_Paste!$M15330)&lt;&gt;"",TRIM(GL_Paste!$M15330),IFERROR(MID(GL_Paste!$I15330,FIND("[",GL_Paste!$I15330)+1,FIND("]",GL_Paste!$I15330)-FIND("[",GL_Paste!$I15330)-1),"")))</f>
        <v/>
      </c>
      <c r="D15333">
        <f>IF(GL_Paste!$B15330="","",IFERROR(INDEX(DeptName,MATCH($C15333,DeptTag,0)),"UNALLOCATED"))</f>
        <v/>
      </c>
      <c r="E15333">
        <f>IF(GL_Paste!$B15330="","",IFERROR(INDEX(AcctCat,MATCH(GL_Paste!$B15330&amp;"",AcctCode,0)),"UNKNOWN"))</f>
        <v/>
      </c>
      <c r="F15333">
        <f>IF(GL_Paste!$B15330="","",IFERROR(INDEX(AcctSub,MATCH(GL_Paste!$B15330&amp;"",AcctCode,0)),"UNKNOWN"))</f>
        <v/>
      </c>
    </row>
    <row r="15334">
      <c r="A15334" s="40">
        <f>IF(GL_Paste!$B15331="","",N(GL_Paste!$H15331)-N(GL_Paste!$G15331))</f>
        <v/>
      </c>
      <c r="B15334" s="43">
        <f>IF(GL_Paste!$B15331="","",DATE(YEAR(GL_Paste!$E15331),MONTH(GL_Paste!$E15331),1))</f>
        <v/>
      </c>
      <c r="C15334">
        <f>IF(GL_Paste!$B15331="","",IF(TRIM(GL_Paste!$M15331)&lt;&gt;"",TRIM(GL_Paste!$M15331),IFERROR(MID(GL_Paste!$I15331,FIND("[",GL_Paste!$I15331)+1,FIND("]",GL_Paste!$I15331)-FIND("[",GL_Paste!$I15331)-1),"")))</f>
        <v/>
      </c>
      <c r="D15334">
        <f>IF(GL_Paste!$B15331="","",IFERROR(INDEX(DeptName,MATCH($C15334,DeptTag,0)),"UNALLOCATED"))</f>
        <v/>
      </c>
      <c r="E15334">
        <f>IF(GL_Paste!$B15331="","",IFERROR(INDEX(AcctCat,MATCH(GL_Paste!$B15331&amp;"",AcctCode,0)),"UNKNOWN"))</f>
        <v/>
      </c>
      <c r="F15334">
        <f>IF(GL_Paste!$B15331="","",IFERROR(INDEX(AcctSub,MATCH(GL_Paste!$B15331&amp;"",AcctCode,0)),"UNKNOWN"))</f>
        <v/>
      </c>
    </row>
    <row r="15335">
      <c r="A15335" s="40">
        <f>IF(GL_Paste!$B15332="","",N(GL_Paste!$H15332)-N(GL_Paste!$G15332))</f>
        <v/>
      </c>
      <c r="B15335" s="43">
        <f>IF(GL_Paste!$B15332="","",DATE(YEAR(GL_Paste!$E15332),MONTH(GL_Paste!$E15332),1))</f>
        <v/>
      </c>
      <c r="C15335">
        <f>IF(GL_Paste!$B15332="","",IF(TRIM(GL_Paste!$M15332)&lt;&gt;"",TRIM(GL_Paste!$M15332),IFERROR(MID(GL_Paste!$I15332,FIND("[",GL_Paste!$I15332)+1,FIND("]",GL_Paste!$I15332)-FIND("[",GL_Paste!$I15332)-1),"")))</f>
        <v/>
      </c>
      <c r="D15335">
        <f>IF(GL_Paste!$B15332="","",IFERROR(INDEX(DeptName,MATCH($C15335,DeptTag,0)),"UNALLOCATED"))</f>
        <v/>
      </c>
      <c r="E15335">
        <f>IF(GL_Paste!$B15332="","",IFERROR(INDEX(AcctCat,MATCH(GL_Paste!$B15332&amp;"",AcctCode,0)),"UNKNOWN"))</f>
        <v/>
      </c>
      <c r="F15335">
        <f>IF(GL_Paste!$B15332="","",IFERROR(INDEX(AcctSub,MATCH(GL_Paste!$B15332&amp;"",AcctCode,0)),"UNKNOWN"))</f>
        <v/>
      </c>
    </row>
    <row r="15336">
      <c r="A15336" s="40">
        <f>IF(GL_Paste!$B15333="","",N(GL_Paste!$H15333)-N(GL_Paste!$G15333))</f>
        <v/>
      </c>
      <c r="B15336" s="43">
        <f>IF(GL_Paste!$B15333="","",DATE(YEAR(GL_Paste!$E15333),MONTH(GL_Paste!$E15333),1))</f>
        <v/>
      </c>
      <c r="C15336">
        <f>IF(GL_Paste!$B15333="","",IF(TRIM(GL_Paste!$M15333)&lt;&gt;"",TRIM(GL_Paste!$M15333),IFERROR(MID(GL_Paste!$I15333,FIND("[",GL_Paste!$I15333)+1,FIND("]",GL_Paste!$I15333)-FIND("[",GL_Paste!$I15333)-1),"")))</f>
        <v/>
      </c>
      <c r="D15336">
        <f>IF(GL_Paste!$B15333="","",IFERROR(INDEX(DeptName,MATCH($C15336,DeptTag,0)),"UNALLOCATED"))</f>
        <v/>
      </c>
      <c r="E15336">
        <f>IF(GL_Paste!$B15333="","",IFERROR(INDEX(AcctCat,MATCH(GL_Paste!$B15333&amp;"",AcctCode,0)),"UNKNOWN"))</f>
        <v/>
      </c>
      <c r="F15336">
        <f>IF(GL_Paste!$B15333="","",IFERROR(INDEX(AcctSub,MATCH(GL_Paste!$B15333&amp;"",AcctCode,0)),"UNKNOWN"))</f>
        <v/>
      </c>
    </row>
    <row r="15337">
      <c r="A15337" s="40">
        <f>IF(GL_Paste!$B15334="","",N(GL_Paste!$H15334)-N(GL_Paste!$G15334))</f>
        <v/>
      </c>
      <c r="B15337" s="43">
        <f>IF(GL_Paste!$B15334="","",DATE(YEAR(GL_Paste!$E15334),MONTH(GL_Paste!$E15334),1))</f>
        <v/>
      </c>
      <c r="C15337">
        <f>IF(GL_Paste!$B15334="","",IF(TRIM(GL_Paste!$M15334)&lt;&gt;"",TRIM(GL_Paste!$M15334),IFERROR(MID(GL_Paste!$I15334,FIND("[",GL_Paste!$I15334)+1,FIND("]",GL_Paste!$I15334)-FIND("[",GL_Paste!$I15334)-1),"")))</f>
        <v/>
      </c>
      <c r="D15337">
        <f>IF(GL_Paste!$B15334="","",IFERROR(INDEX(DeptName,MATCH($C15337,DeptTag,0)),"UNALLOCATED"))</f>
        <v/>
      </c>
      <c r="E15337">
        <f>IF(GL_Paste!$B15334="","",IFERROR(INDEX(AcctCat,MATCH(GL_Paste!$B15334&amp;"",AcctCode,0)),"UNKNOWN"))</f>
        <v/>
      </c>
      <c r="F15337">
        <f>IF(GL_Paste!$B15334="","",IFERROR(INDEX(AcctSub,MATCH(GL_Paste!$B15334&amp;"",AcctCode,0)),"UNKNOWN"))</f>
        <v/>
      </c>
    </row>
    <row r="15338">
      <c r="A15338" s="40">
        <f>IF(GL_Paste!$B15335="","",N(GL_Paste!$H15335)-N(GL_Paste!$G15335))</f>
        <v/>
      </c>
      <c r="B15338" s="43">
        <f>IF(GL_Paste!$B15335="","",DATE(YEAR(GL_Paste!$E15335),MONTH(GL_Paste!$E15335),1))</f>
        <v/>
      </c>
      <c r="C15338">
        <f>IF(GL_Paste!$B15335="","",IF(TRIM(GL_Paste!$M15335)&lt;&gt;"",TRIM(GL_Paste!$M15335),IFERROR(MID(GL_Paste!$I15335,FIND("[",GL_Paste!$I15335)+1,FIND("]",GL_Paste!$I15335)-FIND("[",GL_Paste!$I15335)-1),"")))</f>
        <v/>
      </c>
      <c r="D15338">
        <f>IF(GL_Paste!$B15335="","",IFERROR(INDEX(DeptName,MATCH($C15338,DeptTag,0)),"UNALLOCATED"))</f>
        <v/>
      </c>
      <c r="E15338">
        <f>IF(GL_Paste!$B15335="","",IFERROR(INDEX(AcctCat,MATCH(GL_Paste!$B15335&amp;"",AcctCode,0)),"UNKNOWN"))</f>
        <v/>
      </c>
      <c r="F15338">
        <f>IF(GL_Paste!$B15335="","",IFERROR(INDEX(AcctSub,MATCH(GL_Paste!$B15335&amp;"",AcctCode,0)),"UNKNOWN"))</f>
        <v/>
      </c>
    </row>
    <row r="15339">
      <c r="A15339" s="40">
        <f>IF(GL_Paste!$B15336="","",N(GL_Paste!$H15336)-N(GL_Paste!$G15336))</f>
        <v/>
      </c>
      <c r="B15339" s="43">
        <f>IF(GL_Paste!$B15336="","",DATE(YEAR(GL_Paste!$E15336),MONTH(GL_Paste!$E15336),1))</f>
        <v/>
      </c>
      <c r="C15339">
        <f>IF(GL_Paste!$B15336="","",IF(TRIM(GL_Paste!$M15336)&lt;&gt;"",TRIM(GL_Paste!$M15336),IFERROR(MID(GL_Paste!$I15336,FIND("[",GL_Paste!$I15336)+1,FIND("]",GL_Paste!$I15336)-FIND("[",GL_Paste!$I15336)-1),"")))</f>
        <v/>
      </c>
      <c r="D15339">
        <f>IF(GL_Paste!$B15336="","",IFERROR(INDEX(DeptName,MATCH($C15339,DeptTag,0)),"UNALLOCATED"))</f>
        <v/>
      </c>
      <c r="E15339">
        <f>IF(GL_Paste!$B15336="","",IFERROR(INDEX(AcctCat,MATCH(GL_Paste!$B15336&amp;"",AcctCode,0)),"UNKNOWN"))</f>
        <v/>
      </c>
      <c r="F15339">
        <f>IF(GL_Paste!$B15336="","",IFERROR(INDEX(AcctSub,MATCH(GL_Paste!$B15336&amp;"",AcctCode,0)),"UNKNOWN"))</f>
        <v/>
      </c>
    </row>
    <row r="15340">
      <c r="A15340" s="40">
        <f>IF(GL_Paste!$B15337="","",N(GL_Paste!$H15337)-N(GL_Paste!$G15337))</f>
        <v/>
      </c>
      <c r="B15340" s="43">
        <f>IF(GL_Paste!$B15337="","",DATE(YEAR(GL_Paste!$E15337),MONTH(GL_Paste!$E15337),1))</f>
        <v/>
      </c>
      <c r="C15340">
        <f>IF(GL_Paste!$B15337="","",IF(TRIM(GL_Paste!$M15337)&lt;&gt;"",TRIM(GL_Paste!$M15337),IFERROR(MID(GL_Paste!$I15337,FIND("[",GL_Paste!$I15337)+1,FIND("]",GL_Paste!$I15337)-FIND("[",GL_Paste!$I15337)-1),"")))</f>
        <v/>
      </c>
      <c r="D15340">
        <f>IF(GL_Paste!$B15337="","",IFERROR(INDEX(DeptName,MATCH($C15340,DeptTag,0)),"UNALLOCATED"))</f>
        <v/>
      </c>
      <c r="E15340">
        <f>IF(GL_Paste!$B15337="","",IFERROR(INDEX(AcctCat,MATCH(GL_Paste!$B15337&amp;"",AcctCode,0)),"UNKNOWN"))</f>
        <v/>
      </c>
      <c r="F15340">
        <f>IF(GL_Paste!$B15337="","",IFERROR(INDEX(AcctSub,MATCH(GL_Paste!$B15337&amp;"",AcctCode,0)),"UNKNOWN"))</f>
        <v/>
      </c>
    </row>
    <row r="15341">
      <c r="A15341" s="40">
        <f>IF(GL_Paste!$B15338="","",N(GL_Paste!$H15338)-N(GL_Paste!$G15338))</f>
        <v/>
      </c>
      <c r="B15341" s="43">
        <f>IF(GL_Paste!$B15338="","",DATE(YEAR(GL_Paste!$E15338),MONTH(GL_Paste!$E15338),1))</f>
        <v/>
      </c>
      <c r="C15341">
        <f>IF(GL_Paste!$B15338="","",IF(TRIM(GL_Paste!$M15338)&lt;&gt;"",TRIM(GL_Paste!$M15338),IFERROR(MID(GL_Paste!$I15338,FIND("[",GL_Paste!$I15338)+1,FIND("]",GL_Paste!$I15338)-FIND("[",GL_Paste!$I15338)-1),"")))</f>
        <v/>
      </c>
      <c r="D15341">
        <f>IF(GL_Paste!$B15338="","",IFERROR(INDEX(DeptName,MATCH($C15341,DeptTag,0)),"UNALLOCATED"))</f>
        <v/>
      </c>
      <c r="E15341">
        <f>IF(GL_Paste!$B15338="","",IFERROR(INDEX(AcctCat,MATCH(GL_Paste!$B15338&amp;"",AcctCode,0)),"UNKNOWN"))</f>
        <v/>
      </c>
      <c r="F15341">
        <f>IF(GL_Paste!$B15338="","",IFERROR(INDEX(AcctSub,MATCH(GL_Paste!$B15338&amp;"",AcctCode,0)),"UNKNOWN"))</f>
        <v/>
      </c>
    </row>
    <row r="15342">
      <c r="A15342" s="40">
        <f>IF(GL_Paste!$B15339="","",N(GL_Paste!$H15339)-N(GL_Paste!$G15339))</f>
        <v/>
      </c>
      <c r="B15342" s="43">
        <f>IF(GL_Paste!$B15339="","",DATE(YEAR(GL_Paste!$E15339),MONTH(GL_Paste!$E15339),1))</f>
        <v/>
      </c>
      <c r="C15342">
        <f>IF(GL_Paste!$B15339="","",IF(TRIM(GL_Paste!$M15339)&lt;&gt;"",TRIM(GL_Paste!$M15339),IFERROR(MID(GL_Paste!$I15339,FIND("[",GL_Paste!$I15339)+1,FIND("]",GL_Paste!$I15339)-FIND("[",GL_Paste!$I15339)-1),"")))</f>
        <v/>
      </c>
      <c r="D15342">
        <f>IF(GL_Paste!$B15339="","",IFERROR(INDEX(DeptName,MATCH($C15342,DeptTag,0)),"UNALLOCATED"))</f>
        <v/>
      </c>
      <c r="E15342">
        <f>IF(GL_Paste!$B15339="","",IFERROR(INDEX(AcctCat,MATCH(GL_Paste!$B15339&amp;"",AcctCode,0)),"UNKNOWN"))</f>
        <v/>
      </c>
      <c r="F15342">
        <f>IF(GL_Paste!$B15339="","",IFERROR(INDEX(AcctSub,MATCH(GL_Paste!$B15339&amp;"",AcctCode,0)),"UNKNOWN"))</f>
        <v/>
      </c>
    </row>
    <row r="15343">
      <c r="A15343" s="40">
        <f>IF(GL_Paste!$B15340="","",N(GL_Paste!$H15340)-N(GL_Paste!$G15340))</f>
        <v/>
      </c>
      <c r="B15343" s="43">
        <f>IF(GL_Paste!$B15340="","",DATE(YEAR(GL_Paste!$E15340),MONTH(GL_Paste!$E15340),1))</f>
        <v/>
      </c>
      <c r="C15343">
        <f>IF(GL_Paste!$B15340="","",IF(TRIM(GL_Paste!$M15340)&lt;&gt;"",TRIM(GL_Paste!$M15340),IFERROR(MID(GL_Paste!$I15340,FIND("[",GL_Paste!$I15340)+1,FIND("]",GL_Paste!$I15340)-FIND("[",GL_Paste!$I15340)-1),"")))</f>
        <v/>
      </c>
      <c r="D15343">
        <f>IF(GL_Paste!$B15340="","",IFERROR(INDEX(DeptName,MATCH($C15343,DeptTag,0)),"UNALLOCATED"))</f>
        <v/>
      </c>
      <c r="E15343">
        <f>IF(GL_Paste!$B15340="","",IFERROR(INDEX(AcctCat,MATCH(GL_Paste!$B15340&amp;"",AcctCode,0)),"UNKNOWN"))</f>
        <v/>
      </c>
      <c r="F15343">
        <f>IF(GL_Paste!$B15340="","",IFERROR(INDEX(AcctSub,MATCH(GL_Paste!$B15340&amp;"",AcctCode,0)),"UNKNOWN"))</f>
        <v/>
      </c>
    </row>
    <row r="15344">
      <c r="A15344" s="40">
        <f>IF(GL_Paste!$B15341="","",N(GL_Paste!$H15341)-N(GL_Paste!$G15341))</f>
        <v/>
      </c>
      <c r="B15344" s="43">
        <f>IF(GL_Paste!$B15341="","",DATE(YEAR(GL_Paste!$E15341),MONTH(GL_Paste!$E15341),1))</f>
        <v/>
      </c>
      <c r="C15344">
        <f>IF(GL_Paste!$B15341="","",IF(TRIM(GL_Paste!$M15341)&lt;&gt;"",TRIM(GL_Paste!$M15341),IFERROR(MID(GL_Paste!$I15341,FIND("[",GL_Paste!$I15341)+1,FIND("]",GL_Paste!$I15341)-FIND("[",GL_Paste!$I15341)-1),"")))</f>
        <v/>
      </c>
      <c r="D15344">
        <f>IF(GL_Paste!$B15341="","",IFERROR(INDEX(DeptName,MATCH($C15344,DeptTag,0)),"UNALLOCATED"))</f>
        <v/>
      </c>
      <c r="E15344">
        <f>IF(GL_Paste!$B15341="","",IFERROR(INDEX(AcctCat,MATCH(GL_Paste!$B15341&amp;"",AcctCode,0)),"UNKNOWN"))</f>
        <v/>
      </c>
      <c r="F15344">
        <f>IF(GL_Paste!$B15341="","",IFERROR(INDEX(AcctSub,MATCH(GL_Paste!$B15341&amp;"",AcctCode,0)),"UNKNOWN"))</f>
        <v/>
      </c>
    </row>
    <row r="15345">
      <c r="A15345" s="40">
        <f>IF(GL_Paste!$B15342="","",N(GL_Paste!$H15342)-N(GL_Paste!$G15342))</f>
        <v/>
      </c>
      <c r="B15345" s="43">
        <f>IF(GL_Paste!$B15342="","",DATE(YEAR(GL_Paste!$E15342),MONTH(GL_Paste!$E15342),1))</f>
        <v/>
      </c>
      <c r="C15345">
        <f>IF(GL_Paste!$B15342="","",IF(TRIM(GL_Paste!$M15342)&lt;&gt;"",TRIM(GL_Paste!$M15342),IFERROR(MID(GL_Paste!$I15342,FIND("[",GL_Paste!$I15342)+1,FIND("]",GL_Paste!$I15342)-FIND("[",GL_Paste!$I15342)-1),"")))</f>
        <v/>
      </c>
      <c r="D15345">
        <f>IF(GL_Paste!$B15342="","",IFERROR(INDEX(DeptName,MATCH($C15345,DeptTag,0)),"UNALLOCATED"))</f>
        <v/>
      </c>
      <c r="E15345">
        <f>IF(GL_Paste!$B15342="","",IFERROR(INDEX(AcctCat,MATCH(GL_Paste!$B15342&amp;"",AcctCode,0)),"UNKNOWN"))</f>
        <v/>
      </c>
      <c r="F15345">
        <f>IF(GL_Paste!$B15342="","",IFERROR(INDEX(AcctSub,MATCH(GL_Paste!$B15342&amp;"",AcctCode,0)),"UNKNOWN"))</f>
        <v/>
      </c>
    </row>
    <row r="15346">
      <c r="A15346" s="40">
        <f>IF(GL_Paste!$B15343="","",N(GL_Paste!$H15343)-N(GL_Paste!$G15343))</f>
        <v/>
      </c>
      <c r="B15346" s="43">
        <f>IF(GL_Paste!$B15343="","",DATE(YEAR(GL_Paste!$E15343),MONTH(GL_Paste!$E15343),1))</f>
        <v/>
      </c>
      <c r="C15346">
        <f>IF(GL_Paste!$B15343="","",IF(TRIM(GL_Paste!$M15343)&lt;&gt;"",TRIM(GL_Paste!$M15343),IFERROR(MID(GL_Paste!$I15343,FIND("[",GL_Paste!$I15343)+1,FIND("]",GL_Paste!$I15343)-FIND("[",GL_Paste!$I15343)-1),"")))</f>
        <v/>
      </c>
      <c r="D15346">
        <f>IF(GL_Paste!$B15343="","",IFERROR(INDEX(DeptName,MATCH($C15346,DeptTag,0)),"UNALLOCATED"))</f>
        <v/>
      </c>
      <c r="E15346">
        <f>IF(GL_Paste!$B15343="","",IFERROR(INDEX(AcctCat,MATCH(GL_Paste!$B15343&amp;"",AcctCode,0)),"UNKNOWN"))</f>
        <v/>
      </c>
      <c r="F15346">
        <f>IF(GL_Paste!$B15343="","",IFERROR(INDEX(AcctSub,MATCH(GL_Paste!$B15343&amp;"",AcctCode,0)),"UNKNOWN"))</f>
        <v/>
      </c>
    </row>
    <row r="15347">
      <c r="A15347" s="40">
        <f>IF(GL_Paste!$B15344="","",N(GL_Paste!$H15344)-N(GL_Paste!$G15344))</f>
        <v/>
      </c>
      <c r="B15347" s="43">
        <f>IF(GL_Paste!$B15344="","",DATE(YEAR(GL_Paste!$E15344),MONTH(GL_Paste!$E15344),1))</f>
        <v/>
      </c>
      <c r="C15347">
        <f>IF(GL_Paste!$B15344="","",IF(TRIM(GL_Paste!$M15344)&lt;&gt;"",TRIM(GL_Paste!$M15344),IFERROR(MID(GL_Paste!$I15344,FIND("[",GL_Paste!$I15344)+1,FIND("]",GL_Paste!$I15344)-FIND("[",GL_Paste!$I15344)-1),"")))</f>
        <v/>
      </c>
      <c r="D15347">
        <f>IF(GL_Paste!$B15344="","",IFERROR(INDEX(DeptName,MATCH($C15347,DeptTag,0)),"UNALLOCATED"))</f>
        <v/>
      </c>
      <c r="E15347">
        <f>IF(GL_Paste!$B15344="","",IFERROR(INDEX(AcctCat,MATCH(GL_Paste!$B15344&amp;"",AcctCode,0)),"UNKNOWN"))</f>
        <v/>
      </c>
      <c r="F15347">
        <f>IF(GL_Paste!$B15344="","",IFERROR(INDEX(AcctSub,MATCH(GL_Paste!$B15344&amp;"",AcctCode,0)),"UNKNOWN"))</f>
        <v/>
      </c>
    </row>
    <row r="15348">
      <c r="A15348" s="40">
        <f>IF(GL_Paste!$B15345="","",N(GL_Paste!$H15345)-N(GL_Paste!$G15345))</f>
        <v/>
      </c>
      <c r="B15348" s="43">
        <f>IF(GL_Paste!$B15345="","",DATE(YEAR(GL_Paste!$E15345),MONTH(GL_Paste!$E15345),1))</f>
        <v/>
      </c>
      <c r="C15348">
        <f>IF(GL_Paste!$B15345="","",IF(TRIM(GL_Paste!$M15345)&lt;&gt;"",TRIM(GL_Paste!$M15345),IFERROR(MID(GL_Paste!$I15345,FIND("[",GL_Paste!$I15345)+1,FIND("]",GL_Paste!$I15345)-FIND("[",GL_Paste!$I15345)-1),"")))</f>
        <v/>
      </c>
      <c r="D15348">
        <f>IF(GL_Paste!$B15345="","",IFERROR(INDEX(DeptName,MATCH($C15348,DeptTag,0)),"UNALLOCATED"))</f>
        <v/>
      </c>
      <c r="E15348">
        <f>IF(GL_Paste!$B15345="","",IFERROR(INDEX(AcctCat,MATCH(GL_Paste!$B15345&amp;"",AcctCode,0)),"UNKNOWN"))</f>
        <v/>
      </c>
      <c r="F15348">
        <f>IF(GL_Paste!$B15345="","",IFERROR(INDEX(AcctSub,MATCH(GL_Paste!$B15345&amp;"",AcctCode,0)),"UNKNOWN"))</f>
        <v/>
      </c>
    </row>
    <row r="15349">
      <c r="A15349" s="40">
        <f>IF(GL_Paste!$B15346="","",N(GL_Paste!$H15346)-N(GL_Paste!$G15346))</f>
        <v/>
      </c>
      <c r="B15349" s="43">
        <f>IF(GL_Paste!$B15346="","",DATE(YEAR(GL_Paste!$E15346),MONTH(GL_Paste!$E15346),1))</f>
        <v/>
      </c>
      <c r="C15349">
        <f>IF(GL_Paste!$B15346="","",IF(TRIM(GL_Paste!$M15346)&lt;&gt;"",TRIM(GL_Paste!$M15346),IFERROR(MID(GL_Paste!$I15346,FIND("[",GL_Paste!$I15346)+1,FIND("]",GL_Paste!$I15346)-FIND("[",GL_Paste!$I15346)-1),"")))</f>
        <v/>
      </c>
      <c r="D15349">
        <f>IF(GL_Paste!$B15346="","",IFERROR(INDEX(DeptName,MATCH($C15349,DeptTag,0)),"UNALLOCATED"))</f>
        <v/>
      </c>
      <c r="E15349">
        <f>IF(GL_Paste!$B15346="","",IFERROR(INDEX(AcctCat,MATCH(GL_Paste!$B15346&amp;"",AcctCode,0)),"UNKNOWN"))</f>
        <v/>
      </c>
      <c r="F15349">
        <f>IF(GL_Paste!$B15346="","",IFERROR(INDEX(AcctSub,MATCH(GL_Paste!$B15346&amp;"",AcctCode,0)),"UNKNOWN"))</f>
        <v/>
      </c>
    </row>
    <row r="15350">
      <c r="A15350" s="40">
        <f>IF(GL_Paste!$B15347="","",N(GL_Paste!$H15347)-N(GL_Paste!$G15347))</f>
        <v/>
      </c>
      <c r="B15350" s="43">
        <f>IF(GL_Paste!$B15347="","",DATE(YEAR(GL_Paste!$E15347),MONTH(GL_Paste!$E15347),1))</f>
        <v/>
      </c>
      <c r="C15350">
        <f>IF(GL_Paste!$B15347="","",IF(TRIM(GL_Paste!$M15347)&lt;&gt;"",TRIM(GL_Paste!$M15347),IFERROR(MID(GL_Paste!$I15347,FIND("[",GL_Paste!$I15347)+1,FIND("]",GL_Paste!$I15347)-FIND("[",GL_Paste!$I15347)-1),"")))</f>
        <v/>
      </c>
      <c r="D15350">
        <f>IF(GL_Paste!$B15347="","",IFERROR(INDEX(DeptName,MATCH($C15350,DeptTag,0)),"UNALLOCATED"))</f>
        <v/>
      </c>
      <c r="E15350">
        <f>IF(GL_Paste!$B15347="","",IFERROR(INDEX(AcctCat,MATCH(GL_Paste!$B15347&amp;"",AcctCode,0)),"UNKNOWN"))</f>
        <v/>
      </c>
      <c r="F15350">
        <f>IF(GL_Paste!$B15347="","",IFERROR(INDEX(AcctSub,MATCH(GL_Paste!$B15347&amp;"",AcctCode,0)),"UNKNOWN"))</f>
        <v/>
      </c>
    </row>
    <row r="15351">
      <c r="A15351" s="40">
        <f>IF(GL_Paste!$B15348="","",N(GL_Paste!$H15348)-N(GL_Paste!$G15348))</f>
        <v/>
      </c>
      <c r="B15351" s="43">
        <f>IF(GL_Paste!$B15348="","",DATE(YEAR(GL_Paste!$E15348),MONTH(GL_Paste!$E15348),1))</f>
        <v/>
      </c>
      <c r="C15351">
        <f>IF(GL_Paste!$B15348="","",IF(TRIM(GL_Paste!$M15348)&lt;&gt;"",TRIM(GL_Paste!$M15348),IFERROR(MID(GL_Paste!$I15348,FIND("[",GL_Paste!$I15348)+1,FIND("]",GL_Paste!$I15348)-FIND("[",GL_Paste!$I15348)-1),"")))</f>
        <v/>
      </c>
      <c r="D15351">
        <f>IF(GL_Paste!$B15348="","",IFERROR(INDEX(DeptName,MATCH($C15351,DeptTag,0)),"UNALLOCATED"))</f>
        <v/>
      </c>
      <c r="E15351">
        <f>IF(GL_Paste!$B15348="","",IFERROR(INDEX(AcctCat,MATCH(GL_Paste!$B15348&amp;"",AcctCode,0)),"UNKNOWN"))</f>
        <v/>
      </c>
      <c r="F15351">
        <f>IF(GL_Paste!$B15348="","",IFERROR(INDEX(AcctSub,MATCH(GL_Paste!$B15348&amp;"",AcctCode,0)),"UNKNOWN"))</f>
        <v/>
      </c>
    </row>
    <row r="15352">
      <c r="A15352" s="40">
        <f>IF(GL_Paste!$B15349="","",N(GL_Paste!$H15349)-N(GL_Paste!$G15349))</f>
        <v/>
      </c>
      <c r="B15352" s="43">
        <f>IF(GL_Paste!$B15349="","",DATE(YEAR(GL_Paste!$E15349),MONTH(GL_Paste!$E15349),1))</f>
        <v/>
      </c>
      <c r="C15352">
        <f>IF(GL_Paste!$B15349="","",IF(TRIM(GL_Paste!$M15349)&lt;&gt;"",TRIM(GL_Paste!$M15349),IFERROR(MID(GL_Paste!$I15349,FIND("[",GL_Paste!$I15349)+1,FIND("]",GL_Paste!$I15349)-FIND("[",GL_Paste!$I15349)-1),"")))</f>
        <v/>
      </c>
      <c r="D15352">
        <f>IF(GL_Paste!$B15349="","",IFERROR(INDEX(DeptName,MATCH($C15352,DeptTag,0)),"UNALLOCATED"))</f>
        <v/>
      </c>
      <c r="E15352">
        <f>IF(GL_Paste!$B15349="","",IFERROR(INDEX(AcctCat,MATCH(GL_Paste!$B15349&amp;"",AcctCode,0)),"UNKNOWN"))</f>
        <v/>
      </c>
      <c r="F15352">
        <f>IF(GL_Paste!$B15349="","",IFERROR(INDEX(AcctSub,MATCH(GL_Paste!$B15349&amp;"",AcctCode,0)),"UNKNOWN"))</f>
        <v/>
      </c>
    </row>
    <row r="15353">
      <c r="A15353" s="40">
        <f>IF(GL_Paste!$B15350="","",N(GL_Paste!$H15350)-N(GL_Paste!$G15350))</f>
        <v/>
      </c>
      <c r="B15353" s="43">
        <f>IF(GL_Paste!$B15350="","",DATE(YEAR(GL_Paste!$E15350),MONTH(GL_Paste!$E15350),1))</f>
        <v/>
      </c>
      <c r="C15353">
        <f>IF(GL_Paste!$B15350="","",IF(TRIM(GL_Paste!$M15350)&lt;&gt;"",TRIM(GL_Paste!$M15350),IFERROR(MID(GL_Paste!$I15350,FIND("[",GL_Paste!$I15350)+1,FIND("]",GL_Paste!$I15350)-FIND("[",GL_Paste!$I15350)-1),"")))</f>
        <v/>
      </c>
      <c r="D15353">
        <f>IF(GL_Paste!$B15350="","",IFERROR(INDEX(DeptName,MATCH($C15353,DeptTag,0)),"UNALLOCATED"))</f>
        <v/>
      </c>
      <c r="E15353">
        <f>IF(GL_Paste!$B15350="","",IFERROR(INDEX(AcctCat,MATCH(GL_Paste!$B15350&amp;"",AcctCode,0)),"UNKNOWN"))</f>
        <v/>
      </c>
      <c r="F15353">
        <f>IF(GL_Paste!$B15350="","",IFERROR(INDEX(AcctSub,MATCH(GL_Paste!$B15350&amp;"",AcctCode,0)),"UNKNOWN"))</f>
        <v/>
      </c>
    </row>
    <row r="15354">
      <c r="A15354" s="40">
        <f>IF(GL_Paste!$B15351="","",N(GL_Paste!$H15351)-N(GL_Paste!$G15351))</f>
        <v/>
      </c>
      <c r="B15354" s="43">
        <f>IF(GL_Paste!$B15351="","",DATE(YEAR(GL_Paste!$E15351),MONTH(GL_Paste!$E15351),1))</f>
        <v/>
      </c>
      <c r="C15354">
        <f>IF(GL_Paste!$B15351="","",IF(TRIM(GL_Paste!$M15351)&lt;&gt;"",TRIM(GL_Paste!$M15351),IFERROR(MID(GL_Paste!$I15351,FIND("[",GL_Paste!$I15351)+1,FIND("]",GL_Paste!$I15351)-FIND("[",GL_Paste!$I15351)-1),"")))</f>
        <v/>
      </c>
      <c r="D15354">
        <f>IF(GL_Paste!$B15351="","",IFERROR(INDEX(DeptName,MATCH($C15354,DeptTag,0)),"UNALLOCATED"))</f>
        <v/>
      </c>
      <c r="E15354">
        <f>IF(GL_Paste!$B15351="","",IFERROR(INDEX(AcctCat,MATCH(GL_Paste!$B15351&amp;"",AcctCode,0)),"UNKNOWN"))</f>
        <v/>
      </c>
      <c r="F15354">
        <f>IF(GL_Paste!$B15351="","",IFERROR(INDEX(AcctSub,MATCH(GL_Paste!$B15351&amp;"",AcctCode,0)),"UNKNOWN"))</f>
        <v/>
      </c>
    </row>
    <row r="15355">
      <c r="A15355" s="40">
        <f>IF(GL_Paste!$B15352="","",N(GL_Paste!$H15352)-N(GL_Paste!$G15352))</f>
        <v/>
      </c>
      <c r="B15355" s="43">
        <f>IF(GL_Paste!$B15352="","",DATE(YEAR(GL_Paste!$E15352),MONTH(GL_Paste!$E15352),1))</f>
        <v/>
      </c>
      <c r="C15355">
        <f>IF(GL_Paste!$B15352="","",IF(TRIM(GL_Paste!$M15352)&lt;&gt;"",TRIM(GL_Paste!$M15352),IFERROR(MID(GL_Paste!$I15352,FIND("[",GL_Paste!$I15352)+1,FIND("]",GL_Paste!$I15352)-FIND("[",GL_Paste!$I15352)-1),"")))</f>
        <v/>
      </c>
      <c r="D15355">
        <f>IF(GL_Paste!$B15352="","",IFERROR(INDEX(DeptName,MATCH($C15355,DeptTag,0)),"UNALLOCATED"))</f>
        <v/>
      </c>
      <c r="E15355">
        <f>IF(GL_Paste!$B15352="","",IFERROR(INDEX(AcctCat,MATCH(GL_Paste!$B15352&amp;"",AcctCode,0)),"UNKNOWN"))</f>
        <v/>
      </c>
      <c r="F15355">
        <f>IF(GL_Paste!$B15352="","",IFERROR(INDEX(AcctSub,MATCH(GL_Paste!$B15352&amp;"",AcctCode,0)),"UNKNOWN"))</f>
        <v/>
      </c>
    </row>
    <row r="15356">
      <c r="A15356" s="40">
        <f>IF(GL_Paste!$B15353="","",N(GL_Paste!$H15353)-N(GL_Paste!$G15353))</f>
        <v/>
      </c>
      <c r="B15356" s="43">
        <f>IF(GL_Paste!$B15353="","",DATE(YEAR(GL_Paste!$E15353),MONTH(GL_Paste!$E15353),1))</f>
        <v/>
      </c>
      <c r="C15356">
        <f>IF(GL_Paste!$B15353="","",IF(TRIM(GL_Paste!$M15353)&lt;&gt;"",TRIM(GL_Paste!$M15353),IFERROR(MID(GL_Paste!$I15353,FIND("[",GL_Paste!$I15353)+1,FIND("]",GL_Paste!$I15353)-FIND("[",GL_Paste!$I15353)-1),"")))</f>
        <v/>
      </c>
      <c r="D15356">
        <f>IF(GL_Paste!$B15353="","",IFERROR(INDEX(DeptName,MATCH($C15356,DeptTag,0)),"UNALLOCATED"))</f>
        <v/>
      </c>
      <c r="E15356">
        <f>IF(GL_Paste!$B15353="","",IFERROR(INDEX(AcctCat,MATCH(GL_Paste!$B15353&amp;"",AcctCode,0)),"UNKNOWN"))</f>
        <v/>
      </c>
      <c r="F15356">
        <f>IF(GL_Paste!$B15353="","",IFERROR(INDEX(AcctSub,MATCH(GL_Paste!$B15353&amp;"",AcctCode,0)),"UNKNOWN"))</f>
        <v/>
      </c>
    </row>
    <row r="15357">
      <c r="A15357" s="40">
        <f>IF(GL_Paste!$B15354="","",N(GL_Paste!$H15354)-N(GL_Paste!$G15354))</f>
        <v/>
      </c>
      <c r="B15357" s="43">
        <f>IF(GL_Paste!$B15354="","",DATE(YEAR(GL_Paste!$E15354),MONTH(GL_Paste!$E15354),1))</f>
        <v/>
      </c>
      <c r="C15357">
        <f>IF(GL_Paste!$B15354="","",IF(TRIM(GL_Paste!$M15354)&lt;&gt;"",TRIM(GL_Paste!$M15354),IFERROR(MID(GL_Paste!$I15354,FIND("[",GL_Paste!$I15354)+1,FIND("]",GL_Paste!$I15354)-FIND("[",GL_Paste!$I15354)-1),"")))</f>
        <v/>
      </c>
      <c r="D15357">
        <f>IF(GL_Paste!$B15354="","",IFERROR(INDEX(DeptName,MATCH($C15357,DeptTag,0)),"UNALLOCATED"))</f>
        <v/>
      </c>
      <c r="E15357">
        <f>IF(GL_Paste!$B15354="","",IFERROR(INDEX(AcctCat,MATCH(GL_Paste!$B15354&amp;"",AcctCode,0)),"UNKNOWN"))</f>
        <v/>
      </c>
      <c r="F15357">
        <f>IF(GL_Paste!$B15354="","",IFERROR(INDEX(AcctSub,MATCH(GL_Paste!$B15354&amp;"",AcctCode,0)),"UNKNOWN"))</f>
        <v/>
      </c>
    </row>
    <row r="15358">
      <c r="A15358" s="40">
        <f>IF(GL_Paste!$B15355="","",N(GL_Paste!$H15355)-N(GL_Paste!$G15355))</f>
        <v/>
      </c>
      <c r="B15358" s="43">
        <f>IF(GL_Paste!$B15355="","",DATE(YEAR(GL_Paste!$E15355),MONTH(GL_Paste!$E15355),1))</f>
        <v/>
      </c>
      <c r="C15358">
        <f>IF(GL_Paste!$B15355="","",IF(TRIM(GL_Paste!$M15355)&lt;&gt;"",TRIM(GL_Paste!$M15355),IFERROR(MID(GL_Paste!$I15355,FIND("[",GL_Paste!$I15355)+1,FIND("]",GL_Paste!$I15355)-FIND("[",GL_Paste!$I15355)-1),"")))</f>
        <v/>
      </c>
      <c r="D15358">
        <f>IF(GL_Paste!$B15355="","",IFERROR(INDEX(DeptName,MATCH($C15358,DeptTag,0)),"UNALLOCATED"))</f>
        <v/>
      </c>
      <c r="E15358">
        <f>IF(GL_Paste!$B15355="","",IFERROR(INDEX(AcctCat,MATCH(GL_Paste!$B15355&amp;"",AcctCode,0)),"UNKNOWN"))</f>
        <v/>
      </c>
      <c r="F15358">
        <f>IF(GL_Paste!$B15355="","",IFERROR(INDEX(AcctSub,MATCH(GL_Paste!$B15355&amp;"",AcctCode,0)),"UNKNOWN"))</f>
        <v/>
      </c>
    </row>
    <row r="15359">
      <c r="A15359" s="40">
        <f>IF(GL_Paste!$B15356="","",N(GL_Paste!$H15356)-N(GL_Paste!$G15356))</f>
        <v/>
      </c>
      <c r="B15359" s="43">
        <f>IF(GL_Paste!$B15356="","",DATE(YEAR(GL_Paste!$E15356),MONTH(GL_Paste!$E15356),1))</f>
        <v/>
      </c>
      <c r="C15359">
        <f>IF(GL_Paste!$B15356="","",IF(TRIM(GL_Paste!$M15356)&lt;&gt;"",TRIM(GL_Paste!$M15356),IFERROR(MID(GL_Paste!$I15356,FIND("[",GL_Paste!$I15356)+1,FIND("]",GL_Paste!$I15356)-FIND("[",GL_Paste!$I15356)-1),"")))</f>
        <v/>
      </c>
      <c r="D15359">
        <f>IF(GL_Paste!$B15356="","",IFERROR(INDEX(DeptName,MATCH($C15359,DeptTag,0)),"UNALLOCATED"))</f>
        <v/>
      </c>
      <c r="E15359">
        <f>IF(GL_Paste!$B15356="","",IFERROR(INDEX(AcctCat,MATCH(GL_Paste!$B15356&amp;"",AcctCode,0)),"UNKNOWN"))</f>
        <v/>
      </c>
      <c r="F15359">
        <f>IF(GL_Paste!$B15356="","",IFERROR(INDEX(AcctSub,MATCH(GL_Paste!$B15356&amp;"",AcctCode,0)),"UNKNOWN"))</f>
        <v/>
      </c>
    </row>
    <row r="15360">
      <c r="A15360" s="40">
        <f>IF(GL_Paste!$B15357="","",N(GL_Paste!$H15357)-N(GL_Paste!$G15357))</f>
        <v/>
      </c>
      <c r="B15360" s="43">
        <f>IF(GL_Paste!$B15357="","",DATE(YEAR(GL_Paste!$E15357),MONTH(GL_Paste!$E15357),1))</f>
        <v/>
      </c>
      <c r="C15360">
        <f>IF(GL_Paste!$B15357="","",IF(TRIM(GL_Paste!$M15357)&lt;&gt;"",TRIM(GL_Paste!$M15357),IFERROR(MID(GL_Paste!$I15357,FIND("[",GL_Paste!$I15357)+1,FIND("]",GL_Paste!$I15357)-FIND("[",GL_Paste!$I15357)-1),"")))</f>
        <v/>
      </c>
      <c r="D15360">
        <f>IF(GL_Paste!$B15357="","",IFERROR(INDEX(DeptName,MATCH($C15360,DeptTag,0)),"UNALLOCATED"))</f>
        <v/>
      </c>
      <c r="E15360">
        <f>IF(GL_Paste!$B15357="","",IFERROR(INDEX(AcctCat,MATCH(GL_Paste!$B15357&amp;"",AcctCode,0)),"UNKNOWN"))</f>
        <v/>
      </c>
      <c r="F15360">
        <f>IF(GL_Paste!$B15357="","",IFERROR(INDEX(AcctSub,MATCH(GL_Paste!$B15357&amp;"",AcctCode,0)),"UNKNOWN"))</f>
        <v/>
      </c>
    </row>
    <row r="15361">
      <c r="A15361" s="40">
        <f>IF(GL_Paste!$B15358="","",N(GL_Paste!$H15358)-N(GL_Paste!$G15358))</f>
        <v/>
      </c>
      <c r="B15361" s="43">
        <f>IF(GL_Paste!$B15358="","",DATE(YEAR(GL_Paste!$E15358),MONTH(GL_Paste!$E15358),1))</f>
        <v/>
      </c>
      <c r="C15361">
        <f>IF(GL_Paste!$B15358="","",IF(TRIM(GL_Paste!$M15358)&lt;&gt;"",TRIM(GL_Paste!$M15358),IFERROR(MID(GL_Paste!$I15358,FIND("[",GL_Paste!$I15358)+1,FIND("]",GL_Paste!$I15358)-FIND("[",GL_Paste!$I15358)-1),"")))</f>
        <v/>
      </c>
      <c r="D15361">
        <f>IF(GL_Paste!$B15358="","",IFERROR(INDEX(DeptName,MATCH($C15361,DeptTag,0)),"UNALLOCATED"))</f>
        <v/>
      </c>
      <c r="E15361">
        <f>IF(GL_Paste!$B15358="","",IFERROR(INDEX(AcctCat,MATCH(GL_Paste!$B15358&amp;"",AcctCode,0)),"UNKNOWN"))</f>
        <v/>
      </c>
      <c r="F15361">
        <f>IF(GL_Paste!$B15358="","",IFERROR(INDEX(AcctSub,MATCH(GL_Paste!$B15358&amp;"",AcctCode,0)),"UNKNOWN"))</f>
        <v/>
      </c>
    </row>
    <row r="15362">
      <c r="A15362" s="40">
        <f>IF(GL_Paste!$B15359="","",N(GL_Paste!$H15359)-N(GL_Paste!$G15359))</f>
        <v/>
      </c>
      <c r="B15362" s="43">
        <f>IF(GL_Paste!$B15359="","",DATE(YEAR(GL_Paste!$E15359),MONTH(GL_Paste!$E15359),1))</f>
        <v/>
      </c>
      <c r="C15362">
        <f>IF(GL_Paste!$B15359="","",IF(TRIM(GL_Paste!$M15359)&lt;&gt;"",TRIM(GL_Paste!$M15359),IFERROR(MID(GL_Paste!$I15359,FIND("[",GL_Paste!$I15359)+1,FIND("]",GL_Paste!$I15359)-FIND("[",GL_Paste!$I15359)-1),"")))</f>
        <v/>
      </c>
      <c r="D15362">
        <f>IF(GL_Paste!$B15359="","",IFERROR(INDEX(DeptName,MATCH($C15362,DeptTag,0)),"UNALLOCATED"))</f>
        <v/>
      </c>
      <c r="E15362">
        <f>IF(GL_Paste!$B15359="","",IFERROR(INDEX(AcctCat,MATCH(GL_Paste!$B15359&amp;"",AcctCode,0)),"UNKNOWN"))</f>
        <v/>
      </c>
      <c r="F15362">
        <f>IF(GL_Paste!$B15359="","",IFERROR(INDEX(AcctSub,MATCH(GL_Paste!$B15359&amp;"",AcctCode,0)),"UNKNOWN"))</f>
        <v/>
      </c>
    </row>
    <row r="15363">
      <c r="A15363" s="40">
        <f>IF(GL_Paste!$B15360="","",N(GL_Paste!$H15360)-N(GL_Paste!$G15360))</f>
        <v/>
      </c>
      <c r="B15363" s="43">
        <f>IF(GL_Paste!$B15360="","",DATE(YEAR(GL_Paste!$E15360),MONTH(GL_Paste!$E15360),1))</f>
        <v/>
      </c>
      <c r="C15363">
        <f>IF(GL_Paste!$B15360="","",IF(TRIM(GL_Paste!$M15360)&lt;&gt;"",TRIM(GL_Paste!$M15360),IFERROR(MID(GL_Paste!$I15360,FIND("[",GL_Paste!$I15360)+1,FIND("]",GL_Paste!$I15360)-FIND("[",GL_Paste!$I15360)-1),"")))</f>
        <v/>
      </c>
      <c r="D15363">
        <f>IF(GL_Paste!$B15360="","",IFERROR(INDEX(DeptName,MATCH($C15363,DeptTag,0)),"UNALLOCATED"))</f>
        <v/>
      </c>
      <c r="E15363">
        <f>IF(GL_Paste!$B15360="","",IFERROR(INDEX(AcctCat,MATCH(GL_Paste!$B15360&amp;"",AcctCode,0)),"UNKNOWN"))</f>
        <v/>
      </c>
      <c r="F15363">
        <f>IF(GL_Paste!$B15360="","",IFERROR(INDEX(AcctSub,MATCH(GL_Paste!$B15360&amp;"",AcctCode,0)),"UNKNOWN"))</f>
        <v/>
      </c>
    </row>
    <row r="15364">
      <c r="A15364" s="40">
        <f>IF(GL_Paste!$B15361="","",N(GL_Paste!$H15361)-N(GL_Paste!$G15361))</f>
        <v/>
      </c>
      <c r="B15364" s="43">
        <f>IF(GL_Paste!$B15361="","",DATE(YEAR(GL_Paste!$E15361),MONTH(GL_Paste!$E15361),1))</f>
        <v/>
      </c>
      <c r="C15364">
        <f>IF(GL_Paste!$B15361="","",IF(TRIM(GL_Paste!$M15361)&lt;&gt;"",TRIM(GL_Paste!$M15361),IFERROR(MID(GL_Paste!$I15361,FIND("[",GL_Paste!$I15361)+1,FIND("]",GL_Paste!$I15361)-FIND("[",GL_Paste!$I15361)-1),"")))</f>
        <v/>
      </c>
      <c r="D15364">
        <f>IF(GL_Paste!$B15361="","",IFERROR(INDEX(DeptName,MATCH($C15364,DeptTag,0)),"UNALLOCATED"))</f>
        <v/>
      </c>
      <c r="E15364">
        <f>IF(GL_Paste!$B15361="","",IFERROR(INDEX(AcctCat,MATCH(GL_Paste!$B15361&amp;"",AcctCode,0)),"UNKNOWN"))</f>
        <v/>
      </c>
      <c r="F15364">
        <f>IF(GL_Paste!$B15361="","",IFERROR(INDEX(AcctSub,MATCH(GL_Paste!$B15361&amp;"",AcctCode,0)),"UNKNOWN"))</f>
        <v/>
      </c>
    </row>
    <row r="15365">
      <c r="A15365" s="40">
        <f>IF(GL_Paste!$B15362="","",N(GL_Paste!$H15362)-N(GL_Paste!$G15362))</f>
        <v/>
      </c>
      <c r="B15365" s="43">
        <f>IF(GL_Paste!$B15362="","",DATE(YEAR(GL_Paste!$E15362),MONTH(GL_Paste!$E15362),1))</f>
        <v/>
      </c>
      <c r="C15365">
        <f>IF(GL_Paste!$B15362="","",IF(TRIM(GL_Paste!$M15362)&lt;&gt;"",TRIM(GL_Paste!$M15362),IFERROR(MID(GL_Paste!$I15362,FIND("[",GL_Paste!$I15362)+1,FIND("]",GL_Paste!$I15362)-FIND("[",GL_Paste!$I15362)-1),"")))</f>
        <v/>
      </c>
      <c r="D15365">
        <f>IF(GL_Paste!$B15362="","",IFERROR(INDEX(DeptName,MATCH($C15365,DeptTag,0)),"UNALLOCATED"))</f>
        <v/>
      </c>
      <c r="E15365">
        <f>IF(GL_Paste!$B15362="","",IFERROR(INDEX(AcctCat,MATCH(GL_Paste!$B15362&amp;"",AcctCode,0)),"UNKNOWN"))</f>
        <v/>
      </c>
      <c r="F15365">
        <f>IF(GL_Paste!$B15362="","",IFERROR(INDEX(AcctSub,MATCH(GL_Paste!$B15362&amp;"",AcctCode,0)),"UNKNOWN"))</f>
        <v/>
      </c>
    </row>
    <row r="15366">
      <c r="A15366" s="40">
        <f>IF(GL_Paste!$B15363="","",N(GL_Paste!$H15363)-N(GL_Paste!$G15363))</f>
        <v/>
      </c>
      <c r="B15366" s="43">
        <f>IF(GL_Paste!$B15363="","",DATE(YEAR(GL_Paste!$E15363),MONTH(GL_Paste!$E15363),1))</f>
        <v/>
      </c>
      <c r="C15366">
        <f>IF(GL_Paste!$B15363="","",IF(TRIM(GL_Paste!$M15363)&lt;&gt;"",TRIM(GL_Paste!$M15363),IFERROR(MID(GL_Paste!$I15363,FIND("[",GL_Paste!$I15363)+1,FIND("]",GL_Paste!$I15363)-FIND("[",GL_Paste!$I15363)-1),"")))</f>
        <v/>
      </c>
      <c r="D15366">
        <f>IF(GL_Paste!$B15363="","",IFERROR(INDEX(DeptName,MATCH($C15366,DeptTag,0)),"UNALLOCATED"))</f>
        <v/>
      </c>
      <c r="E15366">
        <f>IF(GL_Paste!$B15363="","",IFERROR(INDEX(AcctCat,MATCH(GL_Paste!$B15363&amp;"",AcctCode,0)),"UNKNOWN"))</f>
        <v/>
      </c>
      <c r="F15366">
        <f>IF(GL_Paste!$B15363="","",IFERROR(INDEX(AcctSub,MATCH(GL_Paste!$B15363&amp;"",AcctCode,0)),"UNKNOWN"))</f>
        <v/>
      </c>
    </row>
    <row r="15367">
      <c r="A15367" s="40">
        <f>IF(GL_Paste!$B15364="","",N(GL_Paste!$H15364)-N(GL_Paste!$G15364))</f>
        <v/>
      </c>
      <c r="B15367" s="43">
        <f>IF(GL_Paste!$B15364="","",DATE(YEAR(GL_Paste!$E15364),MONTH(GL_Paste!$E15364),1))</f>
        <v/>
      </c>
      <c r="C15367">
        <f>IF(GL_Paste!$B15364="","",IF(TRIM(GL_Paste!$M15364)&lt;&gt;"",TRIM(GL_Paste!$M15364),IFERROR(MID(GL_Paste!$I15364,FIND("[",GL_Paste!$I15364)+1,FIND("]",GL_Paste!$I15364)-FIND("[",GL_Paste!$I15364)-1),"")))</f>
        <v/>
      </c>
      <c r="D15367">
        <f>IF(GL_Paste!$B15364="","",IFERROR(INDEX(DeptName,MATCH($C15367,DeptTag,0)),"UNALLOCATED"))</f>
        <v/>
      </c>
      <c r="E15367">
        <f>IF(GL_Paste!$B15364="","",IFERROR(INDEX(AcctCat,MATCH(GL_Paste!$B15364&amp;"",AcctCode,0)),"UNKNOWN"))</f>
        <v/>
      </c>
      <c r="F15367">
        <f>IF(GL_Paste!$B15364="","",IFERROR(INDEX(AcctSub,MATCH(GL_Paste!$B15364&amp;"",AcctCode,0)),"UNKNOWN"))</f>
        <v/>
      </c>
    </row>
    <row r="15368">
      <c r="A15368" s="40">
        <f>IF(GL_Paste!$B15365="","",N(GL_Paste!$H15365)-N(GL_Paste!$G15365))</f>
        <v/>
      </c>
      <c r="B15368" s="43">
        <f>IF(GL_Paste!$B15365="","",DATE(YEAR(GL_Paste!$E15365),MONTH(GL_Paste!$E15365),1))</f>
        <v/>
      </c>
      <c r="C15368">
        <f>IF(GL_Paste!$B15365="","",IF(TRIM(GL_Paste!$M15365)&lt;&gt;"",TRIM(GL_Paste!$M15365),IFERROR(MID(GL_Paste!$I15365,FIND("[",GL_Paste!$I15365)+1,FIND("]",GL_Paste!$I15365)-FIND("[",GL_Paste!$I15365)-1),"")))</f>
        <v/>
      </c>
      <c r="D15368">
        <f>IF(GL_Paste!$B15365="","",IFERROR(INDEX(DeptName,MATCH($C15368,DeptTag,0)),"UNALLOCATED"))</f>
        <v/>
      </c>
      <c r="E15368">
        <f>IF(GL_Paste!$B15365="","",IFERROR(INDEX(AcctCat,MATCH(GL_Paste!$B15365&amp;"",AcctCode,0)),"UNKNOWN"))</f>
        <v/>
      </c>
      <c r="F15368">
        <f>IF(GL_Paste!$B15365="","",IFERROR(INDEX(AcctSub,MATCH(GL_Paste!$B15365&amp;"",AcctCode,0)),"UNKNOWN"))</f>
        <v/>
      </c>
    </row>
    <row r="15369">
      <c r="A15369" s="40">
        <f>IF(GL_Paste!$B15366="","",N(GL_Paste!$H15366)-N(GL_Paste!$G15366))</f>
        <v/>
      </c>
      <c r="B15369" s="43">
        <f>IF(GL_Paste!$B15366="","",DATE(YEAR(GL_Paste!$E15366),MONTH(GL_Paste!$E15366),1))</f>
        <v/>
      </c>
      <c r="C15369">
        <f>IF(GL_Paste!$B15366="","",IF(TRIM(GL_Paste!$M15366)&lt;&gt;"",TRIM(GL_Paste!$M15366),IFERROR(MID(GL_Paste!$I15366,FIND("[",GL_Paste!$I15366)+1,FIND("]",GL_Paste!$I15366)-FIND("[",GL_Paste!$I15366)-1),"")))</f>
        <v/>
      </c>
      <c r="D15369">
        <f>IF(GL_Paste!$B15366="","",IFERROR(INDEX(DeptName,MATCH($C15369,DeptTag,0)),"UNALLOCATED"))</f>
        <v/>
      </c>
      <c r="E15369">
        <f>IF(GL_Paste!$B15366="","",IFERROR(INDEX(AcctCat,MATCH(GL_Paste!$B15366&amp;"",AcctCode,0)),"UNKNOWN"))</f>
        <v/>
      </c>
      <c r="F15369">
        <f>IF(GL_Paste!$B15366="","",IFERROR(INDEX(AcctSub,MATCH(GL_Paste!$B15366&amp;"",AcctCode,0)),"UNKNOWN"))</f>
        <v/>
      </c>
    </row>
    <row r="15370">
      <c r="A15370" s="40">
        <f>IF(GL_Paste!$B15367="","",N(GL_Paste!$H15367)-N(GL_Paste!$G15367))</f>
        <v/>
      </c>
      <c r="B15370" s="43">
        <f>IF(GL_Paste!$B15367="","",DATE(YEAR(GL_Paste!$E15367),MONTH(GL_Paste!$E15367),1))</f>
        <v/>
      </c>
      <c r="C15370">
        <f>IF(GL_Paste!$B15367="","",IF(TRIM(GL_Paste!$M15367)&lt;&gt;"",TRIM(GL_Paste!$M15367),IFERROR(MID(GL_Paste!$I15367,FIND("[",GL_Paste!$I15367)+1,FIND("]",GL_Paste!$I15367)-FIND("[",GL_Paste!$I15367)-1),"")))</f>
        <v/>
      </c>
      <c r="D15370">
        <f>IF(GL_Paste!$B15367="","",IFERROR(INDEX(DeptName,MATCH($C15370,DeptTag,0)),"UNALLOCATED"))</f>
        <v/>
      </c>
      <c r="E15370">
        <f>IF(GL_Paste!$B15367="","",IFERROR(INDEX(AcctCat,MATCH(GL_Paste!$B15367&amp;"",AcctCode,0)),"UNKNOWN"))</f>
        <v/>
      </c>
      <c r="F15370">
        <f>IF(GL_Paste!$B15367="","",IFERROR(INDEX(AcctSub,MATCH(GL_Paste!$B15367&amp;"",AcctCode,0)),"UNKNOWN"))</f>
        <v/>
      </c>
    </row>
    <row r="15371">
      <c r="A15371" s="40">
        <f>IF(GL_Paste!$B15368="","",N(GL_Paste!$H15368)-N(GL_Paste!$G15368))</f>
        <v/>
      </c>
      <c r="B15371" s="43">
        <f>IF(GL_Paste!$B15368="","",DATE(YEAR(GL_Paste!$E15368),MONTH(GL_Paste!$E15368),1))</f>
        <v/>
      </c>
      <c r="C15371">
        <f>IF(GL_Paste!$B15368="","",IF(TRIM(GL_Paste!$M15368)&lt;&gt;"",TRIM(GL_Paste!$M15368),IFERROR(MID(GL_Paste!$I15368,FIND("[",GL_Paste!$I15368)+1,FIND("]",GL_Paste!$I15368)-FIND("[",GL_Paste!$I15368)-1),"")))</f>
        <v/>
      </c>
      <c r="D15371">
        <f>IF(GL_Paste!$B15368="","",IFERROR(INDEX(DeptName,MATCH($C15371,DeptTag,0)),"UNALLOCATED"))</f>
        <v/>
      </c>
      <c r="E15371">
        <f>IF(GL_Paste!$B15368="","",IFERROR(INDEX(AcctCat,MATCH(GL_Paste!$B15368&amp;"",AcctCode,0)),"UNKNOWN"))</f>
        <v/>
      </c>
      <c r="F15371">
        <f>IF(GL_Paste!$B15368="","",IFERROR(INDEX(AcctSub,MATCH(GL_Paste!$B15368&amp;"",AcctCode,0)),"UNKNOWN"))</f>
        <v/>
      </c>
    </row>
    <row r="15372">
      <c r="A15372" s="40">
        <f>IF(GL_Paste!$B15369="","",N(GL_Paste!$H15369)-N(GL_Paste!$G15369))</f>
        <v/>
      </c>
      <c r="B15372" s="43">
        <f>IF(GL_Paste!$B15369="","",DATE(YEAR(GL_Paste!$E15369),MONTH(GL_Paste!$E15369),1))</f>
        <v/>
      </c>
      <c r="C15372">
        <f>IF(GL_Paste!$B15369="","",IF(TRIM(GL_Paste!$M15369)&lt;&gt;"",TRIM(GL_Paste!$M15369),IFERROR(MID(GL_Paste!$I15369,FIND("[",GL_Paste!$I15369)+1,FIND("]",GL_Paste!$I15369)-FIND("[",GL_Paste!$I15369)-1),"")))</f>
        <v/>
      </c>
      <c r="D15372">
        <f>IF(GL_Paste!$B15369="","",IFERROR(INDEX(DeptName,MATCH($C15372,DeptTag,0)),"UNALLOCATED"))</f>
        <v/>
      </c>
      <c r="E15372">
        <f>IF(GL_Paste!$B15369="","",IFERROR(INDEX(AcctCat,MATCH(GL_Paste!$B15369&amp;"",AcctCode,0)),"UNKNOWN"))</f>
        <v/>
      </c>
      <c r="F15372">
        <f>IF(GL_Paste!$B15369="","",IFERROR(INDEX(AcctSub,MATCH(GL_Paste!$B15369&amp;"",AcctCode,0)),"UNKNOWN"))</f>
        <v/>
      </c>
    </row>
    <row r="15373">
      <c r="A15373" s="40">
        <f>IF(GL_Paste!$B15370="","",N(GL_Paste!$H15370)-N(GL_Paste!$G15370))</f>
        <v/>
      </c>
      <c r="B15373" s="43">
        <f>IF(GL_Paste!$B15370="","",DATE(YEAR(GL_Paste!$E15370),MONTH(GL_Paste!$E15370),1))</f>
        <v/>
      </c>
      <c r="C15373">
        <f>IF(GL_Paste!$B15370="","",IF(TRIM(GL_Paste!$M15370)&lt;&gt;"",TRIM(GL_Paste!$M15370),IFERROR(MID(GL_Paste!$I15370,FIND("[",GL_Paste!$I15370)+1,FIND("]",GL_Paste!$I15370)-FIND("[",GL_Paste!$I15370)-1),"")))</f>
        <v/>
      </c>
      <c r="D15373">
        <f>IF(GL_Paste!$B15370="","",IFERROR(INDEX(DeptName,MATCH($C15373,DeptTag,0)),"UNALLOCATED"))</f>
        <v/>
      </c>
      <c r="E15373">
        <f>IF(GL_Paste!$B15370="","",IFERROR(INDEX(AcctCat,MATCH(GL_Paste!$B15370&amp;"",AcctCode,0)),"UNKNOWN"))</f>
        <v/>
      </c>
      <c r="F15373">
        <f>IF(GL_Paste!$B15370="","",IFERROR(INDEX(AcctSub,MATCH(GL_Paste!$B15370&amp;"",AcctCode,0)),"UNKNOWN"))</f>
        <v/>
      </c>
    </row>
    <row r="15374">
      <c r="A15374" s="40">
        <f>IF(GL_Paste!$B15371="","",N(GL_Paste!$H15371)-N(GL_Paste!$G15371))</f>
        <v/>
      </c>
      <c r="B15374" s="43">
        <f>IF(GL_Paste!$B15371="","",DATE(YEAR(GL_Paste!$E15371),MONTH(GL_Paste!$E15371),1))</f>
        <v/>
      </c>
      <c r="C15374">
        <f>IF(GL_Paste!$B15371="","",IF(TRIM(GL_Paste!$M15371)&lt;&gt;"",TRIM(GL_Paste!$M15371),IFERROR(MID(GL_Paste!$I15371,FIND("[",GL_Paste!$I15371)+1,FIND("]",GL_Paste!$I15371)-FIND("[",GL_Paste!$I15371)-1),"")))</f>
        <v/>
      </c>
      <c r="D15374">
        <f>IF(GL_Paste!$B15371="","",IFERROR(INDEX(DeptName,MATCH($C15374,DeptTag,0)),"UNALLOCATED"))</f>
        <v/>
      </c>
      <c r="E15374">
        <f>IF(GL_Paste!$B15371="","",IFERROR(INDEX(AcctCat,MATCH(GL_Paste!$B15371&amp;"",AcctCode,0)),"UNKNOWN"))</f>
        <v/>
      </c>
      <c r="F15374">
        <f>IF(GL_Paste!$B15371="","",IFERROR(INDEX(AcctSub,MATCH(GL_Paste!$B15371&amp;"",AcctCode,0)),"UNKNOWN"))</f>
        <v/>
      </c>
    </row>
    <row r="15375">
      <c r="A15375" s="40">
        <f>IF(GL_Paste!$B15372="","",N(GL_Paste!$H15372)-N(GL_Paste!$G15372))</f>
        <v/>
      </c>
      <c r="B15375" s="43">
        <f>IF(GL_Paste!$B15372="","",DATE(YEAR(GL_Paste!$E15372),MONTH(GL_Paste!$E15372),1))</f>
        <v/>
      </c>
      <c r="C15375">
        <f>IF(GL_Paste!$B15372="","",IF(TRIM(GL_Paste!$M15372)&lt;&gt;"",TRIM(GL_Paste!$M15372),IFERROR(MID(GL_Paste!$I15372,FIND("[",GL_Paste!$I15372)+1,FIND("]",GL_Paste!$I15372)-FIND("[",GL_Paste!$I15372)-1),"")))</f>
        <v/>
      </c>
      <c r="D15375">
        <f>IF(GL_Paste!$B15372="","",IFERROR(INDEX(DeptName,MATCH($C15375,DeptTag,0)),"UNALLOCATED"))</f>
        <v/>
      </c>
      <c r="E15375">
        <f>IF(GL_Paste!$B15372="","",IFERROR(INDEX(AcctCat,MATCH(GL_Paste!$B15372&amp;"",AcctCode,0)),"UNKNOWN"))</f>
        <v/>
      </c>
      <c r="F15375">
        <f>IF(GL_Paste!$B15372="","",IFERROR(INDEX(AcctSub,MATCH(GL_Paste!$B15372&amp;"",AcctCode,0)),"UNKNOWN"))</f>
        <v/>
      </c>
    </row>
    <row r="15376">
      <c r="A15376" s="40">
        <f>IF(GL_Paste!$B15373="","",N(GL_Paste!$H15373)-N(GL_Paste!$G15373))</f>
        <v/>
      </c>
      <c r="B15376" s="43">
        <f>IF(GL_Paste!$B15373="","",DATE(YEAR(GL_Paste!$E15373),MONTH(GL_Paste!$E15373),1))</f>
        <v/>
      </c>
      <c r="C15376">
        <f>IF(GL_Paste!$B15373="","",IF(TRIM(GL_Paste!$M15373)&lt;&gt;"",TRIM(GL_Paste!$M15373),IFERROR(MID(GL_Paste!$I15373,FIND("[",GL_Paste!$I15373)+1,FIND("]",GL_Paste!$I15373)-FIND("[",GL_Paste!$I15373)-1),"")))</f>
        <v/>
      </c>
      <c r="D15376">
        <f>IF(GL_Paste!$B15373="","",IFERROR(INDEX(DeptName,MATCH($C15376,DeptTag,0)),"UNALLOCATED"))</f>
        <v/>
      </c>
      <c r="E15376">
        <f>IF(GL_Paste!$B15373="","",IFERROR(INDEX(AcctCat,MATCH(GL_Paste!$B15373&amp;"",AcctCode,0)),"UNKNOWN"))</f>
        <v/>
      </c>
      <c r="F15376">
        <f>IF(GL_Paste!$B15373="","",IFERROR(INDEX(AcctSub,MATCH(GL_Paste!$B15373&amp;"",AcctCode,0)),"UNKNOWN"))</f>
        <v/>
      </c>
    </row>
    <row r="15377">
      <c r="A15377" s="40">
        <f>IF(GL_Paste!$B15374="","",N(GL_Paste!$H15374)-N(GL_Paste!$G15374))</f>
        <v/>
      </c>
      <c r="B15377" s="43">
        <f>IF(GL_Paste!$B15374="","",DATE(YEAR(GL_Paste!$E15374),MONTH(GL_Paste!$E15374),1))</f>
        <v/>
      </c>
      <c r="C15377">
        <f>IF(GL_Paste!$B15374="","",IF(TRIM(GL_Paste!$M15374)&lt;&gt;"",TRIM(GL_Paste!$M15374),IFERROR(MID(GL_Paste!$I15374,FIND("[",GL_Paste!$I15374)+1,FIND("]",GL_Paste!$I15374)-FIND("[",GL_Paste!$I15374)-1),"")))</f>
        <v/>
      </c>
      <c r="D15377">
        <f>IF(GL_Paste!$B15374="","",IFERROR(INDEX(DeptName,MATCH($C15377,DeptTag,0)),"UNALLOCATED"))</f>
        <v/>
      </c>
      <c r="E15377">
        <f>IF(GL_Paste!$B15374="","",IFERROR(INDEX(AcctCat,MATCH(GL_Paste!$B15374&amp;"",AcctCode,0)),"UNKNOWN"))</f>
        <v/>
      </c>
      <c r="F15377">
        <f>IF(GL_Paste!$B15374="","",IFERROR(INDEX(AcctSub,MATCH(GL_Paste!$B15374&amp;"",AcctCode,0)),"UNKNOWN"))</f>
        <v/>
      </c>
    </row>
    <row r="15378">
      <c r="A15378" s="40">
        <f>IF(GL_Paste!$B15375="","",N(GL_Paste!$H15375)-N(GL_Paste!$G15375))</f>
        <v/>
      </c>
      <c r="B15378" s="43">
        <f>IF(GL_Paste!$B15375="","",DATE(YEAR(GL_Paste!$E15375),MONTH(GL_Paste!$E15375),1))</f>
        <v/>
      </c>
      <c r="C15378">
        <f>IF(GL_Paste!$B15375="","",IF(TRIM(GL_Paste!$M15375)&lt;&gt;"",TRIM(GL_Paste!$M15375),IFERROR(MID(GL_Paste!$I15375,FIND("[",GL_Paste!$I15375)+1,FIND("]",GL_Paste!$I15375)-FIND("[",GL_Paste!$I15375)-1),"")))</f>
        <v/>
      </c>
      <c r="D15378">
        <f>IF(GL_Paste!$B15375="","",IFERROR(INDEX(DeptName,MATCH($C15378,DeptTag,0)),"UNALLOCATED"))</f>
        <v/>
      </c>
      <c r="E15378">
        <f>IF(GL_Paste!$B15375="","",IFERROR(INDEX(AcctCat,MATCH(GL_Paste!$B15375&amp;"",AcctCode,0)),"UNKNOWN"))</f>
        <v/>
      </c>
      <c r="F15378">
        <f>IF(GL_Paste!$B15375="","",IFERROR(INDEX(AcctSub,MATCH(GL_Paste!$B15375&amp;"",AcctCode,0)),"UNKNOWN"))</f>
        <v/>
      </c>
    </row>
    <row r="15379">
      <c r="A15379" s="40">
        <f>IF(GL_Paste!$B15376="","",N(GL_Paste!$H15376)-N(GL_Paste!$G15376))</f>
        <v/>
      </c>
      <c r="B15379" s="43">
        <f>IF(GL_Paste!$B15376="","",DATE(YEAR(GL_Paste!$E15376),MONTH(GL_Paste!$E15376),1))</f>
        <v/>
      </c>
      <c r="C15379">
        <f>IF(GL_Paste!$B15376="","",IF(TRIM(GL_Paste!$M15376)&lt;&gt;"",TRIM(GL_Paste!$M15376),IFERROR(MID(GL_Paste!$I15376,FIND("[",GL_Paste!$I15376)+1,FIND("]",GL_Paste!$I15376)-FIND("[",GL_Paste!$I15376)-1),"")))</f>
        <v/>
      </c>
      <c r="D15379">
        <f>IF(GL_Paste!$B15376="","",IFERROR(INDEX(DeptName,MATCH($C15379,DeptTag,0)),"UNALLOCATED"))</f>
        <v/>
      </c>
      <c r="E15379">
        <f>IF(GL_Paste!$B15376="","",IFERROR(INDEX(AcctCat,MATCH(GL_Paste!$B15376&amp;"",AcctCode,0)),"UNKNOWN"))</f>
        <v/>
      </c>
      <c r="F15379">
        <f>IF(GL_Paste!$B15376="","",IFERROR(INDEX(AcctSub,MATCH(GL_Paste!$B15376&amp;"",AcctCode,0)),"UNKNOWN"))</f>
        <v/>
      </c>
    </row>
    <row r="15380">
      <c r="A15380" s="40">
        <f>IF(GL_Paste!$B15377="","",N(GL_Paste!$H15377)-N(GL_Paste!$G15377))</f>
        <v/>
      </c>
      <c r="B15380" s="43">
        <f>IF(GL_Paste!$B15377="","",DATE(YEAR(GL_Paste!$E15377),MONTH(GL_Paste!$E15377),1))</f>
        <v/>
      </c>
      <c r="C15380">
        <f>IF(GL_Paste!$B15377="","",IF(TRIM(GL_Paste!$M15377)&lt;&gt;"",TRIM(GL_Paste!$M15377),IFERROR(MID(GL_Paste!$I15377,FIND("[",GL_Paste!$I15377)+1,FIND("]",GL_Paste!$I15377)-FIND("[",GL_Paste!$I15377)-1),"")))</f>
        <v/>
      </c>
      <c r="D15380">
        <f>IF(GL_Paste!$B15377="","",IFERROR(INDEX(DeptName,MATCH($C15380,DeptTag,0)),"UNALLOCATED"))</f>
        <v/>
      </c>
      <c r="E15380">
        <f>IF(GL_Paste!$B15377="","",IFERROR(INDEX(AcctCat,MATCH(GL_Paste!$B15377&amp;"",AcctCode,0)),"UNKNOWN"))</f>
        <v/>
      </c>
      <c r="F15380">
        <f>IF(GL_Paste!$B15377="","",IFERROR(INDEX(AcctSub,MATCH(GL_Paste!$B15377&amp;"",AcctCode,0)),"UNKNOWN"))</f>
        <v/>
      </c>
    </row>
    <row r="15381">
      <c r="A15381" s="40">
        <f>IF(GL_Paste!$B15378="","",N(GL_Paste!$H15378)-N(GL_Paste!$G15378))</f>
        <v/>
      </c>
      <c r="B15381" s="43">
        <f>IF(GL_Paste!$B15378="","",DATE(YEAR(GL_Paste!$E15378),MONTH(GL_Paste!$E15378),1))</f>
        <v/>
      </c>
      <c r="C15381">
        <f>IF(GL_Paste!$B15378="","",IF(TRIM(GL_Paste!$M15378)&lt;&gt;"",TRIM(GL_Paste!$M15378),IFERROR(MID(GL_Paste!$I15378,FIND("[",GL_Paste!$I15378)+1,FIND("]",GL_Paste!$I15378)-FIND("[",GL_Paste!$I15378)-1),"")))</f>
        <v/>
      </c>
      <c r="D15381">
        <f>IF(GL_Paste!$B15378="","",IFERROR(INDEX(DeptName,MATCH($C15381,DeptTag,0)),"UNALLOCATED"))</f>
        <v/>
      </c>
      <c r="E15381">
        <f>IF(GL_Paste!$B15378="","",IFERROR(INDEX(AcctCat,MATCH(GL_Paste!$B15378&amp;"",AcctCode,0)),"UNKNOWN"))</f>
        <v/>
      </c>
      <c r="F15381">
        <f>IF(GL_Paste!$B15378="","",IFERROR(INDEX(AcctSub,MATCH(GL_Paste!$B15378&amp;"",AcctCode,0)),"UNKNOWN"))</f>
        <v/>
      </c>
    </row>
    <row r="15382">
      <c r="A15382" s="40">
        <f>IF(GL_Paste!$B15379="","",N(GL_Paste!$H15379)-N(GL_Paste!$G15379))</f>
        <v/>
      </c>
      <c r="B15382" s="43">
        <f>IF(GL_Paste!$B15379="","",DATE(YEAR(GL_Paste!$E15379),MONTH(GL_Paste!$E15379),1))</f>
        <v/>
      </c>
      <c r="C15382">
        <f>IF(GL_Paste!$B15379="","",IF(TRIM(GL_Paste!$M15379)&lt;&gt;"",TRIM(GL_Paste!$M15379),IFERROR(MID(GL_Paste!$I15379,FIND("[",GL_Paste!$I15379)+1,FIND("]",GL_Paste!$I15379)-FIND("[",GL_Paste!$I15379)-1),"")))</f>
        <v/>
      </c>
      <c r="D15382">
        <f>IF(GL_Paste!$B15379="","",IFERROR(INDEX(DeptName,MATCH($C15382,DeptTag,0)),"UNALLOCATED"))</f>
        <v/>
      </c>
      <c r="E15382">
        <f>IF(GL_Paste!$B15379="","",IFERROR(INDEX(AcctCat,MATCH(GL_Paste!$B15379&amp;"",AcctCode,0)),"UNKNOWN"))</f>
        <v/>
      </c>
      <c r="F15382">
        <f>IF(GL_Paste!$B15379="","",IFERROR(INDEX(AcctSub,MATCH(GL_Paste!$B15379&amp;"",AcctCode,0)),"UNKNOWN"))</f>
        <v/>
      </c>
    </row>
    <row r="15383">
      <c r="A15383" s="40">
        <f>IF(GL_Paste!$B15380="","",N(GL_Paste!$H15380)-N(GL_Paste!$G15380))</f>
        <v/>
      </c>
      <c r="B15383" s="43">
        <f>IF(GL_Paste!$B15380="","",DATE(YEAR(GL_Paste!$E15380),MONTH(GL_Paste!$E15380),1))</f>
        <v/>
      </c>
      <c r="C15383">
        <f>IF(GL_Paste!$B15380="","",IF(TRIM(GL_Paste!$M15380)&lt;&gt;"",TRIM(GL_Paste!$M15380),IFERROR(MID(GL_Paste!$I15380,FIND("[",GL_Paste!$I15380)+1,FIND("]",GL_Paste!$I15380)-FIND("[",GL_Paste!$I15380)-1),"")))</f>
        <v/>
      </c>
      <c r="D15383">
        <f>IF(GL_Paste!$B15380="","",IFERROR(INDEX(DeptName,MATCH($C15383,DeptTag,0)),"UNALLOCATED"))</f>
        <v/>
      </c>
      <c r="E15383">
        <f>IF(GL_Paste!$B15380="","",IFERROR(INDEX(AcctCat,MATCH(GL_Paste!$B15380&amp;"",AcctCode,0)),"UNKNOWN"))</f>
        <v/>
      </c>
      <c r="F15383">
        <f>IF(GL_Paste!$B15380="","",IFERROR(INDEX(AcctSub,MATCH(GL_Paste!$B15380&amp;"",AcctCode,0)),"UNKNOWN"))</f>
        <v/>
      </c>
    </row>
    <row r="15384">
      <c r="A15384" s="40">
        <f>IF(GL_Paste!$B15381="","",N(GL_Paste!$H15381)-N(GL_Paste!$G15381))</f>
        <v/>
      </c>
      <c r="B15384" s="43">
        <f>IF(GL_Paste!$B15381="","",DATE(YEAR(GL_Paste!$E15381),MONTH(GL_Paste!$E15381),1))</f>
        <v/>
      </c>
      <c r="C15384">
        <f>IF(GL_Paste!$B15381="","",IF(TRIM(GL_Paste!$M15381)&lt;&gt;"",TRIM(GL_Paste!$M15381),IFERROR(MID(GL_Paste!$I15381,FIND("[",GL_Paste!$I15381)+1,FIND("]",GL_Paste!$I15381)-FIND("[",GL_Paste!$I15381)-1),"")))</f>
        <v/>
      </c>
      <c r="D15384">
        <f>IF(GL_Paste!$B15381="","",IFERROR(INDEX(DeptName,MATCH($C15384,DeptTag,0)),"UNALLOCATED"))</f>
        <v/>
      </c>
      <c r="E15384">
        <f>IF(GL_Paste!$B15381="","",IFERROR(INDEX(AcctCat,MATCH(GL_Paste!$B15381&amp;"",AcctCode,0)),"UNKNOWN"))</f>
        <v/>
      </c>
      <c r="F15384">
        <f>IF(GL_Paste!$B15381="","",IFERROR(INDEX(AcctSub,MATCH(GL_Paste!$B15381&amp;"",AcctCode,0)),"UNKNOWN"))</f>
        <v/>
      </c>
    </row>
    <row r="15385">
      <c r="A15385" s="40">
        <f>IF(GL_Paste!$B15382="","",N(GL_Paste!$H15382)-N(GL_Paste!$G15382))</f>
        <v/>
      </c>
      <c r="B15385" s="43">
        <f>IF(GL_Paste!$B15382="","",DATE(YEAR(GL_Paste!$E15382),MONTH(GL_Paste!$E15382),1))</f>
        <v/>
      </c>
      <c r="C15385">
        <f>IF(GL_Paste!$B15382="","",IF(TRIM(GL_Paste!$M15382)&lt;&gt;"",TRIM(GL_Paste!$M15382),IFERROR(MID(GL_Paste!$I15382,FIND("[",GL_Paste!$I15382)+1,FIND("]",GL_Paste!$I15382)-FIND("[",GL_Paste!$I15382)-1),"")))</f>
        <v/>
      </c>
      <c r="D15385">
        <f>IF(GL_Paste!$B15382="","",IFERROR(INDEX(DeptName,MATCH($C15385,DeptTag,0)),"UNALLOCATED"))</f>
        <v/>
      </c>
      <c r="E15385">
        <f>IF(GL_Paste!$B15382="","",IFERROR(INDEX(AcctCat,MATCH(GL_Paste!$B15382&amp;"",AcctCode,0)),"UNKNOWN"))</f>
        <v/>
      </c>
      <c r="F15385">
        <f>IF(GL_Paste!$B15382="","",IFERROR(INDEX(AcctSub,MATCH(GL_Paste!$B15382&amp;"",AcctCode,0)),"UNKNOWN"))</f>
        <v/>
      </c>
    </row>
    <row r="15386">
      <c r="A15386" s="40">
        <f>IF(GL_Paste!$B15383="","",N(GL_Paste!$H15383)-N(GL_Paste!$G15383))</f>
        <v/>
      </c>
      <c r="B15386" s="43">
        <f>IF(GL_Paste!$B15383="","",DATE(YEAR(GL_Paste!$E15383),MONTH(GL_Paste!$E15383),1))</f>
        <v/>
      </c>
      <c r="C15386">
        <f>IF(GL_Paste!$B15383="","",IF(TRIM(GL_Paste!$M15383)&lt;&gt;"",TRIM(GL_Paste!$M15383),IFERROR(MID(GL_Paste!$I15383,FIND("[",GL_Paste!$I15383)+1,FIND("]",GL_Paste!$I15383)-FIND("[",GL_Paste!$I15383)-1),"")))</f>
        <v/>
      </c>
      <c r="D15386">
        <f>IF(GL_Paste!$B15383="","",IFERROR(INDEX(DeptName,MATCH($C15386,DeptTag,0)),"UNALLOCATED"))</f>
        <v/>
      </c>
      <c r="E15386">
        <f>IF(GL_Paste!$B15383="","",IFERROR(INDEX(AcctCat,MATCH(GL_Paste!$B15383&amp;"",AcctCode,0)),"UNKNOWN"))</f>
        <v/>
      </c>
      <c r="F15386">
        <f>IF(GL_Paste!$B15383="","",IFERROR(INDEX(AcctSub,MATCH(GL_Paste!$B15383&amp;"",AcctCode,0)),"UNKNOWN"))</f>
        <v/>
      </c>
    </row>
    <row r="15387">
      <c r="A15387" s="40">
        <f>IF(GL_Paste!$B15384="","",N(GL_Paste!$H15384)-N(GL_Paste!$G15384))</f>
        <v/>
      </c>
      <c r="B15387" s="43">
        <f>IF(GL_Paste!$B15384="","",DATE(YEAR(GL_Paste!$E15384),MONTH(GL_Paste!$E15384),1))</f>
        <v/>
      </c>
      <c r="C15387">
        <f>IF(GL_Paste!$B15384="","",IF(TRIM(GL_Paste!$M15384)&lt;&gt;"",TRIM(GL_Paste!$M15384),IFERROR(MID(GL_Paste!$I15384,FIND("[",GL_Paste!$I15384)+1,FIND("]",GL_Paste!$I15384)-FIND("[",GL_Paste!$I15384)-1),"")))</f>
        <v/>
      </c>
      <c r="D15387">
        <f>IF(GL_Paste!$B15384="","",IFERROR(INDEX(DeptName,MATCH($C15387,DeptTag,0)),"UNALLOCATED"))</f>
        <v/>
      </c>
      <c r="E15387">
        <f>IF(GL_Paste!$B15384="","",IFERROR(INDEX(AcctCat,MATCH(GL_Paste!$B15384&amp;"",AcctCode,0)),"UNKNOWN"))</f>
        <v/>
      </c>
      <c r="F15387">
        <f>IF(GL_Paste!$B15384="","",IFERROR(INDEX(AcctSub,MATCH(GL_Paste!$B15384&amp;"",AcctCode,0)),"UNKNOWN"))</f>
        <v/>
      </c>
    </row>
    <row r="15388">
      <c r="A15388" s="40">
        <f>IF(GL_Paste!$B15385="","",N(GL_Paste!$H15385)-N(GL_Paste!$G15385))</f>
        <v/>
      </c>
      <c r="B15388" s="43">
        <f>IF(GL_Paste!$B15385="","",DATE(YEAR(GL_Paste!$E15385),MONTH(GL_Paste!$E15385),1))</f>
        <v/>
      </c>
      <c r="C15388">
        <f>IF(GL_Paste!$B15385="","",IF(TRIM(GL_Paste!$M15385)&lt;&gt;"",TRIM(GL_Paste!$M15385),IFERROR(MID(GL_Paste!$I15385,FIND("[",GL_Paste!$I15385)+1,FIND("]",GL_Paste!$I15385)-FIND("[",GL_Paste!$I15385)-1),"")))</f>
        <v/>
      </c>
      <c r="D15388">
        <f>IF(GL_Paste!$B15385="","",IFERROR(INDEX(DeptName,MATCH($C15388,DeptTag,0)),"UNALLOCATED"))</f>
        <v/>
      </c>
      <c r="E15388">
        <f>IF(GL_Paste!$B15385="","",IFERROR(INDEX(AcctCat,MATCH(GL_Paste!$B15385&amp;"",AcctCode,0)),"UNKNOWN"))</f>
        <v/>
      </c>
      <c r="F15388">
        <f>IF(GL_Paste!$B15385="","",IFERROR(INDEX(AcctSub,MATCH(GL_Paste!$B15385&amp;"",AcctCode,0)),"UNKNOWN"))</f>
        <v/>
      </c>
    </row>
    <row r="15389">
      <c r="A15389" s="40">
        <f>IF(GL_Paste!$B15386="","",N(GL_Paste!$H15386)-N(GL_Paste!$G15386))</f>
        <v/>
      </c>
      <c r="B15389" s="43">
        <f>IF(GL_Paste!$B15386="","",DATE(YEAR(GL_Paste!$E15386),MONTH(GL_Paste!$E15386),1))</f>
        <v/>
      </c>
      <c r="C15389">
        <f>IF(GL_Paste!$B15386="","",IF(TRIM(GL_Paste!$M15386)&lt;&gt;"",TRIM(GL_Paste!$M15386),IFERROR(MID(GL_Paste!$I15386,FIND("[",GL_Paste!$I15386)+1,FIND("]",GL_Paste!$I15386)-FIND("[",GL_Paste!$I15386)-1),"")))</f>
        <v/>
      </c>
      <c r="D15389">
        <f>IF(GL_Paste!$B15386="","",IFERROR(INDEX(DeptName,MATCH($C15389,DeptTag,0)),"UNALLOCATED"))</f>
        <v/>
      </c>
      <c r="E15389">
        <f>IF(GL_Paste!$B15386="","",IFERROR(INDEX(AcctCat,MATCH(GL_Paste!$B15386&amp;"",AcctCode,0)),"UNKNOWN"))</f>
        <v/>
      </c>
      <c r="F15389">
        <f>IF(GL_Paste!$B15386="","",IFERROR(INDEX(AcctSub,MATCH(GL_Paste!$B15386&amp;"",AcctCode,0)),"UNKNOWN"))</f>
        <v/>
      </c>
    </row>
    <row r="15390">
      <c r="A15390" s="40">
        <f>IF(GL_Paste!$B15387="","",N(GL_Paste!$H15387)-N(GL_Paste!$G15387))</f>
        <v/>
      </c>
      <c r="B15390" s="43">
        <f>IF(GL_Paste!$B15387="","",DATE(YEAR(GL_Paste!$E15387),MONTH(GL_Paste!$E15387),1))</f>
        <v/>
      </c>
      <c r="C15390">
        <f>IF(GL_Paste!$B15387="","",IF(TRIM(GL_Paste!$M15387)&lt;&gt;"",TRIM(GL_Paste!$M15387),IFERROR(MID(GL_Paste!$I15387,FIND("[",GL_Paste!$I15387)+1,FIND("]",GL_Paste!$I15387)-FIND("[",GL_Paste!$I15387)-1),"")))</f>
        <v/>
      </c>
      <c r="D15390">
        <f>IF(GL_Paste!$B15387="","",IFERROR(INDEX(DeptName,MATCH($C15390,DeptTag,0)),"UNALLOCATED"))</f>
        <v/>
      </c>
      <c r="E15390">
        <f>IF(GL_Paste!$B15387="","",IFERROR(INDEX(AcctCat,MATCH(GL_Paste!$B15387&amp;"",AcctCode,0)),"UNKNOWN"))</f>
        <v/>
      </c>
      <c r="F15390">
        <f>IF(GL_Paste!$B15387="","",IFERROR(INDEX(AcctSub,MATCH(GL_Paste!$B15387&amp;"",AcctCode,0)),"UNKNOWN"))</f>
        <v/>
      </c>
    </row>
    <row r="15391">
      <c r="A15391" s="40">
        <f>IF(GL_Paste!$B15388="","",N(GL_Paste!$H15388)-N(GL_Paste!$G15388))</f>
        <v/>
      </c>
      <c r="B15391" s="43">
        <f>IF(GL_Paste!$B15388="","",DATE(YEAR(GL_Paste!$E15388),MONTH(GL_Paste!$E15388),1))</f>
        <v/>
      </c>
      <c r="C15391">
        <f>IF(GL_Paste!$B15388="","",IF(TRIM(GL_Paste!$M15388)&lt;&gt;"",TRIM(GL_Paste!$M15388),IFERROR(MID(GL_Paste!$I15388,FIND("[",GL_Paste!$I15388)+1,FIND("]",GL_Paste!$I15388)-FIND("[",GL_Paste!$I15388)-1),"")))</f>
        <v/>
      </c>
      <c r="D15391">
        <f>IF(GL_Paste!$B15388="","",IFERROR(INDEX(DeptName,MATCH($C15391,DeptTag,0)),"UNALLOCATED"))</f>
        <v/>
      </c>
      <c r="E15391">
        <f>IF(GL_Paste!$B15388="","",IFERROR(INDEX(AcctCat,MATCH(GL_Paste!$B15388&amp;"",AcctCode,0)),"UNKNOWN"))</f>
        <v/>
      </c>
      <c r="F15391">
        <f>IF(GL_Paste!$B15388="","",IFERROR(INDEX(AcctSub,MATCH(GL_Paste!$B15388&amp;"",AcctCode,0)),"UNKNOWN"))</f>
        <v/>
      </c>
    </row>
    <row r="15392">
      <c r="A15392" s="40">
        <f>IF(GL_Paste!$B15389="","",N(GL_Paste!$H15389)-N(GL_Paste!$G15389))</f>
        <v/>
      </c>
      <c r="B15392" s="43">
        <f>IF(GL_Paste!$B15389="","",DATE(YEAR(GL_Paste!$E15389),MONTH(GL_Paste!$E15389),1))</f>
        <v/>
      </c>
      <c r="C15392">
        <f>IF(GL_Paste!$B15389="","",IF(TRIM(GL_Paste!$M15389)&lt;&gt;"",TRIM(GL_Paste!$M15389),IFERROR(MID(GL_Paste!$I15389,FIND("[",GL_Paste!$I15389)+1,FIND("]",GL_Paste!$I15389)-FIND("[",GL_Paste!$I15389)-1),"")))</f>
        <v/>
      </c>
      <c r="D15392">
        <f>IF(GL_Paste!$B15389="","",IFERROR(INDEX(DeptName,MATCH($C15392,DeptTag,0)),"UNALLOCATED"))</f>
        <v/>
      </c>
      <c r="E15392">
        <f>IF(GL_Paste!$B15389="","",IFERROR(INDEX(AcctCat,MATCH(GL_Paste!$B15389&amp;"",AcctCode,0)),"UNKNOWN"))</f>
        <v/>
      </c>
      <c r="F15392">
        <f>IF(GL_Paste!$B15389="","",IFERROR(INDEX(AcctSub,MATCH(GL_Paste!$B15389&amp;"",AcctCode,0)),"UNKNOWN"))</f>
        <v/>
      </c>
    </row>
    <row r="15393">
      <c r="A15393" s="40">
        <f>IF(GL_Paste!$B15390="","",N(GL_Paste!$H15390)-N(GL_Paste!$G15390))</f>
        <v/>
      </c>
      <c r="B15393" s="43">
        <f>IF(GL_Paste!$B15390="","",DATE(YEAR(GL_Paste!$E15390),MONTH(GL_Paste!$E15390),1))</f>
        <v/>
      </c>
      <c r="C15393">
        <f>IF(GL_Paste!$B15390="","",IF(TRIM(GL_Paste!$M15390)&lt;&gt;"",TRIM(GL_Paste!$M15390),IFERROR(MID(GL_Paste!$I15390,FIND("[",GL_Paste!$I15390)+1,FIND("]",GL_Paste!$I15390)-FIND("[",GL_Paste!$I15390)-1),"")))</f>
        <v/>
      </c>
      <c r="D15393">
        <f>IF(GL_Paste!$B15390="","",IFERROR(INDEX(DeptName,MATCH($C15393,DeptTag,0)),"UNALLOCATED"))</f>
        <v/>
      </c>
      <c r="E15393">
        <f>IF(GL_Paste!$B15390="","",IFERROR(INDEX(AcctCat,MATCH(GL_Paste!$B15390&amp;"",AcctCode,0)),"UNKNOWN"))</f>
        <v/>
      </c>
      <c r="F15393">
        <f>IF(GL_Paste!$B15390="","",IFERROR(INDEX(AcctSub,MATCH(GL_Paste!$B15390&amp;"",AcctCode,0)),"UNKNOWN"))</f>
        <v/>
      </c>
    </row>
    <row r="15394">
      <c r="A15394" s="40">
        <f>IF(GL_Paste!$B15391="","",N(GL_Paste!$H15391)-N(GL_Paste!$G15391))</f>
        <v/>
      </c>
      <c r="B15394" s="43">
        <f>IF(GL_Paste!$B15391="","",DATE(YEAR(GL_Paste!$E15391),MONTH(GL_Paste!$E15391),1))</f>
        <v/>
      </c>
      <c r="C15394">
        <f>IF(GL_Paste!$B15391="","",IF(TRIM(GL_Paste!$M15391)&lt;&gt;"",TRIM(GL_Paste!$M15391),IFERROR(MID(GL_Paste!$I15391,FIND("[",GL_Paste!$I15391)+1,FIND("]",GL_Paste!$I15391)-FIND("[",GL_Paste!$I15391)-1),"")))</f>
        <v/>
      </c>
      <c r="D15394">
        <f>IF(GL_Paste!$B15391="","",IFERROR(INDEX(DeptName,MATCH($C15394,DeptTag,0)),"UNALLOCATED"))</f>
        <v/>
      </c>
      <c r="E15394">
        <f>IF(GL_Paste!$B15391="","",IFERROR(INDEX(AcctCat,MATCH(GL_Paste!$B15391&amp;"",AcctCode,0)),"UNKNOWN"))</f>
        <v/>
      </c>
      <c r="F15394">
        <f>IF(GL_Paste!$B15391="","",IFERROR(INDEX(AcctSub,MATCH(GL_Paste!$B15391&amp;"",AcctCode,0)),"UNKNOWN"))</f>
        <v/>
      </c>
    </row>
    <row r="15395">
      <c r="A15395" s="40">
        <f>IF(GL_Paste!$B15392="","",N(GL_Paste!$H15392)-N(GL_Paste!$G15392))</f>
        <v/>
      </c>
      <c r="B15395" s="43">
        <f>IF(GL_Paste!$B15392="","",DATE(YEAR(GL_Paste!$E15392),MONTH(GL_Paste!$E15392),1))</f>
        <v/>
      </c>
      <c r="C15395">
        <f>IF(GL_Paste!$B15392="","",IF(TRIM(GL_Paste!$M15392)&lt;&gt;"",TRIM(GL_Paste!$M15392),IFERROR(MID(GL_Paste!$I15392,FIND("[",GL_Paste!$I15392)+1,FIND("]",GL_Paste!$I15392)-FIND("[",GL_Paste!$I15392)-1),"")))</f>
        <v/>
      </c>
      <c r="D15395">
        <f>IF(GL_Paste!$B15392="","",IFERROR(INDEX(DeptName,MATCH($C15395,DeptTag,0)),"UNALLOCATED"))</f>
        <v/>
      </c>
      <c r="E15395">
        <f>IF(GL_Paste!$B15392="","",IFERROR(INDEX(AcctCat,MATCH(GL_Paste!$B15392&amp;"",AcctCode,0)),"UNKNOWN"))</f>
        <v/>
      </c>
      <c r="F15395">
        <f>IF(GL_Paste!$B15392="","",IFERROR(INDEX(AcctSub,MATCH(GL_Paste!$B15392&amp;"",AcctCode,0)),"UNKNOWN"))</f>
        <v/>
      </c>
    </row>
    <row r="15396">
      <c r="A15396" s="40">
        <f>IF(GL_Paste!$B15393="","",N(GL_Paste!$H15393)-N(GL_Paste!$G15393))</f>
        <v/>
      </c>
      <c r="B15396" s="43">
        <f>IF(GL_Paste!$B15393="","",DATE(YEAR(GL_Paste!$E15393),MONTH(GL_Paste!$E15393),1))</f>
        <v/>
      </c>
      <c r="C15396">
        <f>IF(GL_Paste!$B15393="","",IF(TRIM(GL_Paste!$M15393)&lt;&gt;"",TRIM(GL_Paste!$M15393),IFERROR(MID(GL_Paste!$I15393,FIND("[",GL_Paste!$I15393)+1,FIND("]",GL_Paste!$I15393)-FIND("[",GL_Paste!$I15393)-1),"")))</f>
        <v/>
      </c>
      <c r="D15396">
        <f>IF(GL_Paste!$B15393="","",IFERROR(INDEX(DeptName,MATCH($C15396,DeptTag,0)),"UNALLOCATED"))</f>
        <v/>
      </c>
      <c r="E15396">
        <f>IF(GL_Paste!$B15393="","",IFERROR(INDEX(AcctCat,MATCH(GL_Paste!$B15393&amp;"",AcctCode,0)),"UNKNOWN"))</f>
        <v/>
      </c>
      <c r="F15396">
        <f>IF(GL_Paste!$B15393="","",IFERROR(INDEX(AcctSub,MATCH(GL_Paste!$B15393&amp;"",AcctCode,0)),"UNKNOWN"))</f>
        <v/>
      </c>
    </row>
    <row r="15397">
      <c r="A15397" s="40">
        <f>IF(GL_Paste!$B15394="","",N(GL_Paste!$H15394)-N(GL_Paste!$G15394))</f>
        <v/>
      </c>
      <c r="B15397" s="43">
        <f>IF(GL_Paste!$B15394="","",DATE(YEAR(GL_Paste!$E15394),MONTH(GL_Paste!$E15394),1))</f>
        <v/>
      </c>
      <c r="C15397">
        <f>IF(GL_Paste!$B15394="","",IF(TRIM(GL_Paste!$M15394)&lt;&gt;"",TRIM(GL_Paste!$M15394),IFERROR(MID(GL_Paste!$I15394,FIND("[",GL_Paste!$I15394)+1,FIND("]",GL_Paste!$I15394)-FIND("[",GL_Paste!$I15394)-1),"")))</f>
        <v/>
      </c>
      <c r="D15397">
        <f>IF(GL_Paste!$B15394="","",IFERROR(INDEX(DeptName,MATCH($C15397,DeptTag,0)),"UNALLOCATED"))</f>
        <v/>
      </c>
      <c r="E15397">
        <f>IF(GL_Paste!$B15394="","",IFERROR(INDEX(AcctCat,MATCH(GL_Paste!$B15394&amp;"",AcctCode,0)),"UNKNOWN"))</f>
        <v/>
      </c>
      <c r="F15397">
        <f>IF(GL_Paste!$B15394="","",IFERROR(INDEX(AcctSub,MATCH(GL_Paste!$B15394&amp;"",AcctCode,0)),"UNKNOWN"))</f>
        <v/>
      </c>
    </row>
    <row r="15398">
      <c r="A15398" s="40">
        <f>IF(GL_Paste!$B15395="","",N(GL_Paste!$H15395)-N(GL_Paste!$G15395))</f>
        <v/>
      </c>
      <c r="B15398" s="43">
        <f>IF(GL_Paste!$B15395="","",DATE(YEAR(GL_Paste!$E15395),MONTH(GL_Paste!$E15395),1))</f>
        <v/>
      </c>
      <c r="C15398">
        <f>IF(GL_Paste!$B15395="","",IF(TRIM(GL_Paste!$M15395)&lt;&gt;"",TRIM(GL_Paste!$M15395),IFERROR(MID(GL_Paste!$I15395,FIND("[",GL_Paste!$I15395)+1,FIND("]",GL_Paste!$I15395)-FIND("[",GL_Paste!$I15395)-1),"")))</f>
        <v/>
      </c>
      <c r="D15398">
        <f>IF(GL_Paste!$B15395="","",IFERROR(INDEX(DeptName,MATCH($C15398,DeptTag,0)),"UNALLOCATED"))</f>
        <v/>
      </c>
      <c r="E15398">
        <f>IF(GL_Paste!$B15395="","",IFERROR(INDEX(AcctCat,MATCH(GL_Paste!$B15395&amp;"",AcctCode,0)),"UNKNOWN"))</f>
        <v/>
      </c>
      <c r="F15398">
        <f>IF(GL_Paste!$B15395="","",IFERROR(INDEX(AcctSub,MATCH(GL_Paste!$B15395&amp;"",AcctCode,0)),"UNKNOWN"))</f>
        <v/>
      </c>
    </row>
    <row r="15399">
      <c r="A15399" s="40">
        <f>IF(GL_Paste!$B15396="","",N(GL_Paste!$H15396)-N(GL_Paste!$G15396))</f>
        <v/>
      </c>
      <c r="B15399" s="43">
        <f>IF(GL_Paste!$B15396="","",DATE(YEAR(GL_Paste!$E15396),MONTH(GL_Paste!$E15396),1))</f>
        <v/>
      </c>
      <c r="C15399">
        <f>IF(GL_Paste!$B15396="","",IF(TRIM(GL_Paste!$M15396)&lt;&gt;"",TRIM(GL_Paste!$M15396),IFERROR(MID(GL_Paste!$I15396,FIND("[",GL_Paste!$I15396)+1,FIND("]",GL_Paste!$I15396)-FIND("[",GL_Paste!$I15396)-1),"")))</f>
        <v/>
      </c>
      <c r="D15399">
        <f>IF(GL_Paste!$B15396="","",IFERROR(INDEX(DeptName,MATCH($C15399,DeptTag,0)),"UNALLOCATED"))</f>
        <v/>
      </c>
      <c r="E15399">
        <f>IF(GL_Paste!$B15396="","",IFERROR(INDEX(AcctCat,MATCH(GL_Paste!$B15396&amp;"",AcctCode,0)),"UNKNOWN"))</f>
        <v/>
      </c>
      <c r="F15399">
        <f>IF(GL_Paste!$B15396="","",IFERROR(INDEX(AcctSub,MATCH(GL_Paste!$B15396&amp;"",AcctCode,0)),"UNKNOWN"))</f>
        <v/>
      </c>
    </row>
    <row r="15400">
      <c r="A15400" s="40">
        <f>IF(GL_Paste!$B15397="","",N(GL_Paste!$H15397)-N(GL_Paste!$G15397))</f>
        <v/>
      </c>
      <c r="B15400" s="43">
        <f>IF(GL_Paste!$B15397="","",DATE(YEAR(GL_Paste!$E15397),MONTH(GL_Paste!$E15397),1))</f>
        <v/>
      </c>
      <c r="C15400">
        <f>IF(GL_Paste!$B15397="","",IF(TRIM(GL_Paste!$M15397)&lt;&gt;"",TRIM(GL_Paste!$M15397),IFERROR(MID(GL_Paste!$I15397,FIND("[",GL_Paste!$I15397)+1,FIND("]",GL_Paste!$I15397)-FIND("[",GL_Paste!$I15397)-1),"")))</f>
        <v/>
      </c>
      <c r="D15400">
        <f>IF(GL_Paste!$B15397="","",IFERROR(INDEX(DeptName,MATCH($C15400,DeptTag,0)),"UNALLOCATED"))</f>
        <v/>
      </c>
      <c r="E15400">
        <f>IF(GL_Paste!$B15397="","",IFERROR(INDEX(AcctCat,MATCH(GL_Paste!$B15397&amp;"",AcctCode,0)),"UNKNOWN"))</f>
        <v/>
      </c>
      <c r="F15400">
        <f>IF(GL_Paste!$B15397="","",IFERROR(INDEX(AcctSub,MATCH(GL_Paste!$B15397&amp;"",AcctCode,0)),"UNKNOWN"))</f>
        <v/>
      </c>
    </row>
    <row r="15401">
      <c r="A15401" s="40">
        <f>IF(GL_Paste!$B15398="","",N(GL_Paste!$H15398)-N(GL_Paste!$G15398))</f>
        <v/>
      </c>
      <c r="B15401" s="43">
        <f>IF(GL_Paste!$B15398="","",DATE(YEAR(GL_Paste!$E15398),MONTH(GL_Paste!$E15398),1))</f>
        <v/>
      </c>
      <c r="C15401">
        <f>IF(GL_Paste!$B15398="","",IF(TRIM(GL_Paste!$M15398)&lt;&gt;"",TRIM(GL_Paste!$M15398),IFERROR(MID(GL_Paste!$I15398,FIND("[",GL_Paste!$I15398)+1,FIND("]",GL_Paste!$I15398)-FIND("[",GL_Paste!$I15398)-1),"")))</f>
        <v/>
      </c>
      <c r="D15401">
        <f>IF(GL_Paste!$B15398="","",IFERROR(INDEX(DeptName,MATCH($C15401,DeptTag,0)),"UNALLOCATED"))</f>
        <v/>
      </c>
      <c r="E15401">
        <f>IF(GL_Paste!$B15398="","",IFERROR(INDEX(AcctCat,MATCH(GL_Paste!$B15398&amp;"",AcctCode,0)),"UNKNOWN"))</f>
        <v/>
      </c>
      <c r="F15401">
        <f>IF(GL_Paste!$B15398="","",IFERROR(INDEX(AcctSub,MATCH(GL_Paste!$B15398&amp;"",AcctCode,0)),"UNKNOWN"))</f>
        <v/>
      </c>
    </row>
    <row r="15402">
      <c r="A15402" s="40">
        <f>IF(GL_Paste!$B15399="","",N(GL_Paste!$H15399)-N(GL_Paste!$G15399))</f>
        <v/>
      </c>
      <c r="B15402" s="43">
        <f>IF(GL_Paste!$B15399="","",DATE(YEAR(GL_Paste!$E15399),MONTH(GL_Paste!$E15399),1))</f>
        <v/>
      </c>
      <c r="C15402">
        <f>IF(GL_Paste!$B15399="","",IF(TRIM(GL_Paste!$M15399)&lt;&gt;"",TRIM(GL_Paste!$M15399),IFERROR(MID(GL_Paste!$I15399,FIND("[",GL_Paste!$I15399)+1,FIND("]",GL_Paste!$I15399)-FIND("[",GL_Paste!$I15399)-1),"")))</f>
        <v/>
      </c>
      <c r="D15402">
        <f>IF(GL_Paste!$B15399="","",IFERROR(INDEX(DeptName,MATCH($C15402,DeptTag,0)),"UNALLOCATED"))</f>
        <v/>
      </c>
      <c r="E15402">
        <f>IF(GL_Paste!$B15399="","",IFERROR(INDEX(AcctCat,MATCH(GL_Paste!$B15399&amp;"",AcctCode,0)),"UNKNOWN"))</f>
        <v/>
      </c>
      <c r="F15402">
        <f>IF(GL_Paste!$B15399="","",IFERROR(INDEX(AcctSub,MATCH(GL_Paste!$B15399&amp;"",AcctCode,0)),"UNKNOWN"))</f>
        <v/>
      </c>
    </row>
    <row r="15403">
      <c r="A15403" s="40">
        <f>IF(GL_Paste!$B15400="","",N(GL_Paste!$H15400)-N(GL_Paste!$G15400))</f>
        <v/>
      </c>
      <c r="B15403" s="43">
        <f>IF(GL_Paste!$B15400="","",DATE(YEAR(GL_Paste!$E15400),MONTH(GL_Paste!$E15400),1))</f>
        <v/>
      </c>
      <c r="C15403">
        <f>IF(GL_Paste!$B15400="","",IF(TRIM(GL_Paste!$M15400)&lt;&gt;"",TRIM(GL_Paste!$M15400),IFERROR(MID(GL_Paste!$I15400,FIND("[",GL_Paste!$I15400)+1,FIND("]",GL_Paste!$I15400)-FIND("[",GL_Paste!$I15400)-1),"")))</f>
        <v/>
      </c>
      <c r="D15403">
        <f>IF(GL_Paste!$B15400="","",IFERROR(INDEX(DeptName,MATCH($C15403,DeptTag,0)),"UNALLOCATED"))</f>
        <v/>
      </c>
      <c r="E15403">
        <f>IF(GL_Paste!$B15400="","",IFERROR(INDEX(AcctCat,MATCH(GL_Paste!$B15400&amp;"",AcctCode,0)),"UNKNOWN"))</f>
        <v/>
      </c>
      <c r="F15403">
        <f>IF(GL_Paste!$B15400="","",IFERROR(INDEX(AcctSub,MATCH(GL_Paste!$B15400&amp;"",AcctCode,0)),"UNKNOWN"))</f>
        <v/>
      </c>
    </row>
    <row r="15404">
      <c r="A15404" s="40">
        <f>IF(GL_Paste!$B15401="","",N(GL_Paste!$H15401)-N(GL_Paste!$G15401))</f>
        <v/>
      </c>
      <c r="B15404" s="43">
        <f>IF(GL_Paste!$B15401="","",DATE(YEAR(GL_Paste!$E15401),MONTH(GL_Paste!$E15401),1))</f>
        <v/>
      </c>
      <c r="C15404">
        <f>IF(GL_Paste!$B15401="","",IF(TRIM(GL_Paste!$M15401)&lt;&gt;"",TRIM(GL_Paste!$M15401),IFERROR(MID(GL_Paste!$I15401,FIND("[",GL_Paste!$I15401)+1,FIND("]",GL_Paste!$I15401)-FIND("[",GL_Paste!$I15401)-1),"")))</f>
        <v/>
      </c>
      <c r="D15404">
        <f>IF(GL_Paste!$B15401="","",IFERROR(INDEX(DeptName,MATCH($C15404,DeptTag,0)),"UNALLOCATED"))</f>
        <v/>
      </c>
      <c r="E15404">
        <f>IF(GL_Paste!$B15401="","",IFERROR(INDEX(AcctCat,MATCH(GL_Paste!$B15401&amp;"",AcctCode,0)),"UNKNOWN"))</f>
        <v/>
      </c>
      <c r="F15404">
        <f>IF(GL_Paste!$B15401="","",IFERROR(INDEX(AcctSub,MATCH(GL_Paste!$B15401&amp;"",AcctCode,0)),"UNKNOWN"))</f>
        <v/>
      </c>
    </row>
    <row r="15405">
      <c r="A15405" s="40">
        <f>IF(GL_Paste!$B15402="","",N(GL_Paste!$H15402)-N(GL_Paste!$G15402))</f>
        <v/>
      </c>
      <c r="B15405" s="43">
        <f>IF(GL_Paste!$B15402="","",DATE(YEAR(GL_Paste!$E15402),MONTH(GL_Paste!$E15402),1))</f>
        <v/>
      </c>
      <c r="C15405">
        <f>IF(GL_Paste!$B15402="","",IF(TRIM(GL_Paste!$M15402)&lt;&gt;"",TRIM(GL_Paste!$M15402),IFERROR(MID(GL_Paste!$I15402,FIND("[",GL_Paste!$I15402)+1,FIND("]",GL_Paste!$I15402)-FIND("[",GL_Paste!$I15402)-1),"")))</f>
        <v/>
      </c>
      <c r="D15405">
        <f>IF(GL_Paste!$B15402="","",IFERROR(INDEX(DeptName,MATCH($C15405,DeptTag,0)),"UNALLOCATED"))</f>
        <v/>
      </c>
      <c r="E15405">
        <f>IF(GL_Paste!$B15402="","",IFERROR(INDEX(AcctCat,MATCH(GL_Paste!$B15402&amp;"",AcctCode,0)),"UNKNOWN"))</f>
        <v/>
      </c>
      <c r="F15405">
        <f>IF(GL_Paste!$B15402="","",IFERROR(INDEX(AcctSub,MATCH(GL_Paste!$B15402&amp;"",AcctCode,0)),"UNKNOWN"))</f>
        <v/>
      </c>
    </row>
    <row r="15406">
      <c r="A15406" s="40">
        <f>IF(GL_Paste!$B15403="","",N(GL_Paste!$H15403)-N(GL_Paste!$G15403))</f>
        <v/>
      </c>
      <c r="B15406" s="43">
        <f>IF(GL_Paste!$B15403="","",DATE(YEAR(GL_Paste!$E15403),MONTH(GL_Paste!$E15403),1))</f>
        <v/>
      </c>
      <c r="C15406">
        <f>IF(GL_Paste!$B15403="","",IF(TRIM(GL_Paste!$M15403)&lt;&gt;"",TRIM(GL_Paste!$M15403),IFERROR(MID(GL_Paste!$I15403,FIND("[",GL_Paste!$I15403)+1,FIND("]",GL_Paste!$I15403)-FIND("[",GL_Paste!$I15403)-1),"")))</f>
        <v/>
      </c>
      <c r="D15406">
        <f>IF(GL_Paste!$B15403="","",IFERROR(INDEX(DeptName,MATCH($C15406,DeptTag,0)),"UNALLOCATED"))</f>
        <v/>
      </c>
      <c r="E15406">
        <f>IF(GL_Paste!$B15403="","",IFERROR(INDEX(AcctCat,MATCH(GL_Paste!$B15403&amp;"",AcctCode,0)),"UNKNOWN"))</f>
        <v/>
      </c>
      <c r="F15406">
        <f>IF(GL_Paste!$B15403="","",IFERROR(INDEX(AcctSub,MATCH(GL_Paste!$B15403&amp;"",AcctCode,0)),"UNKNOWN"))</f>
        <v/>
      </c>
    </row>
    <row r="15407">
      <c r="A15407" s="40">
        <f>IF(GL_Paste!$B15404="","",N(GL_Paste!$H15404)-N(GL_Paste!$G15404))</f>
        <v/>
      </c>
      <c r="B15407" s="43">
        <f>IF(GL_Paste!$B15404="","",DATE(YEAR(GL_Paste!$E15404),MONTH(GL_Paste!$E15404),1))</f>
        <v/>
      </c>
      <c r="C15407">
        <f>IF(GL_Paste!$B15404="","",IF(TRIM(GL_Paste!$M15404)&lt;&gt;"",TRIM(GL_Paste!$M15404),IFERROR(MID(GL_Paste!$I15404,FIND("[",GL_Paste!$I15404)+1,FIND("]",GL_Paste!$I15404)-FIND("[",GL_Paste!$I15404)-1),"")))</f>
        <v/>
      </c>
      <c r="D15407">
        <f>IF(GL_Paste!$B15404="","",IFERROR(INDEX(DeptName,MATCH($C15407,DeptTag,0)),"UNALLOCATED"))</f>
        <v/>
      </c>
      <c r="E15407">
        <f>IF(GL_Paste!$B15404="","",IFERROR(INDEX(AcctCat,MATCH(GL_Paste!$B15404&amp;"",AcctCode,0)),"UNKNOWN"))</f>
        <v/>
      </c>
      <c r="F15407">
        <f>IF(GL_Paste!$B15404="","",IFERROR(INDEX(AcctSub,MATCH(GL_Paste!$B15404&amp;"",AcctCode,0)),"UNKNOWN"))</f>
        <v/>
      </c>
    </row>
    <row r="15408">
      <c r="A15408" s="40">
        <f>IF(GL_Paste!$B15405="","",N(GL_Paste!$H15405)-N(GL_Paste!$G15405))</f>
        <v/>
      </c>
      <c r="B15408" s="43">
        <f>IF(GL_Paste!$B15405="","",DATE(YEAR(GL_Paste!$E15405),MONTH(GL_Paste!$E15405),1))</f>
        <v/>
      </c>
      <c r="C15408">
        <f>IF(GL_Paste!$B15405="","",IF(TRIM(GL_Paste!$M15405)&lt;&gt;"",TRIM(GL_Paste!$M15405),IFERROR(MID(GL_Paste!$I15405,FIND("[",GL_Paste!$I15405)+1,FIND("]",GL_Paste!$I15405)-FIND("[",GL_Paste!$I15405)-1),"")))</f>
        <v/>
      </c>
      <c r="D15408">
        <f>IF(GL_Paste!$B15405="","",IFERROR(INDEX(DeptName,MATCH($C15408,DeptTag,0)),"UNALLOCATED"))</f>
        <v/>
      </c>
      <c r="E15408">
        <f>IF(GL_Paste!$B15405="","",IFERROR(INDEX(AcctCat,MATCH(GL_Paste!$B15405&amp;"",AcctCode,0)),"UNKNOWN"))</f>
        <v/>
      </c>
      <c r="F15408">
        <f>IF(GL_Paste!$B15405="","",IFERROR(INDEX(AcctSub,MATCH(GL_Paste!$B15405&amp;"",AcctCode,0)),"UNKNOWN"))</f>
        <v/>
      </c>
    </row>
    <row r="15409">
      <c r="A15409" s="40">
        <f>IF(GL_Paste!$B15406="","",N(GL_Paste!$H15406)-N(GL_Paste!$G15406))</f>
        <v/>
      </c>
      <c r="B15409" s="43">
        <f>IF(GL_Paste!$B15406="","",DATE(YEAR(GL_Paste!$E15406),MONTH(GL_Paste!$E15406),1))</f>
        <v/>
      </c>
      <c r="C15409">
        <f>IF(GL_Paste!$B15406="","",IF(TRIM(GL_Paste!$M15406)&lt;&gt;"",TRIM(GL_Paste!$M15406),IFERROR(MID(GL_Paste!$I15406,FIND("[",GL_Paste!$I15406)+1,FIND("]",GL_Paste!$I15406)-FIND("[",GL_Paste!$I15406)-1),"")))</f>
        <v/>
      </c>
      <c r="D15409">
        <f>IF(GL_Paste!$B15406="","",IFERROR(INDEX(DeptName,MATCH($C15409,DeptTag,0)),"UNALLOCATED"))</f>
        <v/>
      </c>
      <c r="E15409">
        <f>IF(GL_Paste!$B15406="","",IFERROR(INDEX(AcctCat,MATCH(GL_Paste!$B15406&amp;"",AcctCode,0)),"UNKNOWN"))</f>
        <v/>
      </c>
      <c r="F15409">
        <f>IF(GL_Paste!$B15406="","",IFERROR(INDEX(AcctSub,MATCH(GL_Paste!$B15406&amp;"",AcctCode,0)),"UNKNOWN"))</f>
        <v/>
      </c>
    </row>
    <row r="15410">
      <c r="A15410" s="40">
        <f>IF(GL_Paste!$B15407="","",N(GL_Paste!$H15407)-N(GL_Paste!$G15407))</f>
        <v/>
      </c>
      <c r="B15410" s="43">
        <f>IF(GL_Paste!$B15407="","",DATE(YEAR(GL_Paste!$E15407),MONTH(GL_Paste!$E15407),1))</f>
        <v/>
      </c>
      <c r="C15410">
        <f>IF(GL_Paste!$B15407="","",IF(TRIM(GL_Paste!$M15407)&lt;&gt;"",TRIM(GL_Paste!$M15407),IFERROR(MID(GL_Paste!$I15407,FIND("[",GL_Paste!$I15407)+1,FIND("]",GL_Paste!$I15407)-FIND("[",GL_Paste!$I15407)-1),"")))</f>
        <v/>
      </c>
      <c r="D15410">
        <f>IF(GL_Paste!$B15407="","",IFERROR(INDEX(DeptName,MATCH($C15410,DeptTag,0)),"UNALLOCATED"))</f>
        <v/>
      </c>
      <c r="E15410">
        <f>IF(GL_Paste!$B15407="","",IFERROR(INDEX(AcctCat,MATCH(GL_Paste!$B15407&amp;"",AcctCode,0)),"UNKNOWN"))</f>
        <v/>
      </c>
      <c r="F15410">
        <f>IF(GL_Paste!$B15407="","",IFERROR(INDEX(AcctSub,MATCH(GL_Paste!$B15407&amp;"",AcctCode,0)),"UNKNOWN"))</f>
        <v/>
      </c>
    </row>
    <row r="15411">
      <c r="A15411" s="40">
        <f>IF(GL_Paste!$B15408="","",N(GL_Paste!$H15408)-N(GL_Paste!$G15408))</f>
        <v/>
      </c>
      <c r="B15411" s="43">
        <f>IF(GL_Paste!$B15408="","",DATE(YEAR(GL_Paste!$E15408),MONTH(GL_Paste!$E15408),1))</f>
        <v/>
      </c>
      <c r="C15411">
        <f>IF(GL_Paste!$B15408="","",IF(TRIM(GL_Paste!$M15408)&lt;&gt;"",TRIM(GL_Paste!$M15408),IFERROR(MID(GL_Paste!$I15408,FIND("[",GL_Paste!$I15408)+1,FIND("]",GL_Paste!$I15408)-FIND("[",GL_Paste!$I15408)-1),"")))</f>
        <v/>
      </c>
      <c r="D15411">
        <f>IF(GL_Paste!$B15408="","",IFERROR(INDEX(DeptName,MATCH($C15411,DeptTag,0)),"UNALLOCATED"))</f>
        <v/>
      </c>
      <c r="E15411">
        <f>IF(GL_Paste!$B15408="","",IFERROR(INDEX(AcctCat,MATCH(GL_Paste!$B15408&amp;"",AcctCode,0)),"UNKNOWN"))</f>
        <v/>
      </c>
      <c r="F15411">
        <f>IF(GL_Paste!$B15408="","",IFERROR(INDEX(AcctSub,MATCH(GL_Paste!$B15408&amp;"",AcctCode,0)),"UNKNOWN"))</f>
        <v/>
      </c>
    </row>
    <row r="15412">
      <c r="A15412" s="40">
        <f>IF(GL_Paste!$B15409="","",N(GL_Paste!$H15409)-N(GL_Paste!$G15409))</f>
        <v/>
      </c>
      <c r="B15412" s="43">
        <f>IF(GL_Paste!$B15409="","",DATE(YEAR(GL_Paste!$E15409),MONTH(GL_Paste!$E15409),1))</f>
        <v/>
      </c>
      <c r="C15412">
        <f>IF(GL_Paste!$B15409="","",IF(TRIM(GL_Paste!$M15409)&lt;&gt;"",TRIM(GL_Paste!$M15409),IFERROR(MID(GL_Paste!$I15409,FIND("[",GL_Paste!$I15409)+1,FIND("]",GL_Paste!$I15409)-FIND("[",GL_Paste!$I15409)-1),"")))</f>
        <v/>
      </c>
      <c r="D15412">
        <f>IF(GL_Paste!$B15409="","",IFERROR(INDEX(DeptName,MATCH($C15412,DeptTag,0)),"UNALLOCATED"))</f>
        <v/>
      </c>
      <c r="E15412">
        <f>IF(GL_Paste!$B15409="","",IFERROR(INDEX(AcctCat,MATCH(GL_Paste!$B15409&amp;"",AcctCode,0)),"UNKNOWN"))</f>
        <v/>
      </c>
      <c r="F15412">
        <f>IF(GL_Paste!$B15409="","",IFERROR(INDEX(AcctSub,MATCH(GL_Paste!$B15409&amp;"",AcctCode,0)),"UNKNOWN"))</f>
        <v/>
      </c>
    </row>
    <row r="15413">
      <c r="A15413" s="40">
        <f>IF(GL_Paste!$B15410="","",N(GL_Paste!$H15410)-N(GL_Paste!$G15410))</f>
        <v/>
      </c>
      <c r="B15413" s="43">
        <f>IF(GL_Paste!$B15410="","",DATE(YEAR(GL_Paste!$E15410),MONTH(GL_Paste!$E15410),1))</f>
        <v/>
      </c>
      <c r="C15413">
        <f>IF(GL_Paste!$B15410="","",IF(TRIM(GL_Paste!$M15410)&lt;&gt;"",TRIM(GL_Paste!$M15410),IFERROR(MID(GL_Paste!$I15410,FIND("[",GL_Paste!$I15410)+1,FIND("]",GL_Paste!$I15410)-FIND("[",GL_Paste!$I15410)-1),"")))</f>
        <v/>
      </c>
      <c r="D15413">
        <f>IF(GL_Paste!$B15410="","",IFERROR(INDEX(DeptName,MATCH($C15413,DeptTag,0)),"UNALLOCATED"))</f>
        <v/>
      </c>
      <c r="E15413">
        <f>IF(GL_Paste!$B15410="","",IFERROR(INDEX(AcctCat,MATCH(GL_Paste!$B15410&amp;"",AcctCode,0)),"UNKNOWN"))</f>
        <v/>
      </c>
      <c r="F15413">
        <f>IF(GL_Paste!$B15410="","",IFERROR(INDEX(AcctSub,MATCH(GL_Paste!$B15410&amp;"",AcctCode,0)),"UNKNOWN"))</f>
        <v/>
      </c>
    </row>
    <row r="15414">
      <c r="A15414" s="40">
        <f>IF(GL_Paste!$B15411="","",N(GL_Paste!$H15411)-N(GL_Paste!$G15411))</f>
        <v/>
      </c>
      <c r="B15414" s="43">
        <f>IF(GL_Paste!$B15411="","",DATE(YEAR(GL_Paste!$E15411),MONTH(GL_Paste!$E15411),1))</f>
        <v/>
      </c>
      <c r="C15414">
        <f>IF(GL_Paste!$B15411="","",IF(TRIM(GL_Paste!$M15411)&lt;&gt;"",TRIM(GL_Paste!$M15411),IFERROR(MID(GL_Paste!$I15411,FIND("[",GL_Paste!$I15411)+1,FIND("]",GL_Paste!$I15411)-FIND("[",GL_Paste!$I15411)-1),"")))</f>
        <v/>
      </c>
      <c r="D15414">
        <f>IF(GL_Paste!$B15411="","",IFERROR(INDEX(DeptName,MATCH($C15414,DeptTag,0)),"UNALLOCATED"))</f>
        <v/>
      </c>
      <c r="E15414">
        <f>IF(GL_Paste!$B15411="","",IFERROR(INDEX(AcctCat,MATCH(GL_Paste!$B15411&amp;"",AcctCode,0)),"UNKNOWN"))</f>
        <v/>
      </c>
      <c r="F15414">
        <f>IF(GL_Paste!$B15411="","",IFERROR(INDEX(AcctSub,MATCH(GL_Paste!$B15411&amp;"",AcctCode,0)),"UNKNOWN"))</f>
        <v/>
      </c>
    </row>
    <row r="15415">
      <c r="A15415" s="40">
        <f>IF(GL_Paste!$B15412="","",N(GL_Paste!$H15412)-N(GL_Paste!$G15412))</f>
        <v/>
      </c>
      <c r="B15415" s="43">
        <f>IF(GL_Paste!$B15412="","",DATE(YEAR(GL_Paste!$E15412),MONTH(GL_Paste!$E15412),1))</f>
        <v/>
      </c>
      <c r="C15415">
        <f>IF(GL_Paste!$B15412="","",IF(TRIM(GL_Paste!$M15412)&lt;&gt;"",TRIM(GL_Paste!$M15412),IFERROR(MID(GL_Paste!$I15412,FIND("[",GL_Paste!$I15412)+1,FIND("]",GL_Paste!$I15412)-FIND("[",GL_Paste!$I15412)-1),"")))</f>
        <v/>
      </c>
      <c r="D15415">
        <f>IF(GL_Paste!$B15412="","",IFERROR(INDEX(DeptName,MATCH($C15415,DeptTag,0)),"UNALLOCATED"))</f>
        <v/>
      </c>
      <c r="E15415">
        <f>IF(GL_Paste!$B15412="","",IFERROR(INDEX(AcctCat,MATCH(GL_Paste!$B15412&amp;"",AcctCode,0)),"UNKNOWN"))</f>
        <v/>
      </c>
      <c r="F15415">
        <f>IF(GL_Paste!$B15412="","",IFERROR(INDEX(AcctSub,MATCH(GL_Paste!$B15412&amp;"",AcctCode,0)),"UNKNOWN"))</f>
        <v/>
      </c>
    </row>
    <row r="15416">
      <c r="A15416" s="40">
        <f>IF(GL_Paste!$B15413="","",N(GL_Paste!$H15413)-N(GL_Paste!$G15413))</f>
        <v/>
      </c>
      <c r="B15416" s="43">
        <f>IF(GL_Paste!$B15413="","",DATE(YEAR(GL_Paste!$E15413),MONTH(GL_Paste!$E15413),1))</f>
        <v/>
      </c>
      <c r="C15416">
        <f>IF(GL_Paste!$B15413="","",IF(TRIM(GL_Paste!$M15413)&lt;&gt;"",TRIM(GL_Paste!$M15413),IFERROR(MID(GL_Paste!$I15413,FIND("[",GL_Paste!$I15413)+1,FIND("]",GL_Paste!$I15413)-FIND("[",GL_Paste!$I15413)-1),"")))</f>
        <v/>
      </c>
      <c r="D15416">
        <f>IF(GL_Paste!$B15413="","",IFERROR(INDEX(DeptName,MATCH($C15416,DeptTag,0)),"UNALLOCATED"))</f>
        <v/>
      </c>
      <c r="E15416">
        <f>IF(GL_Paste!$B15413="","",IFERROR(INDEX(AcctCat,MATCH(GL_Paste!$B15413&amp;"",AcctCode,0)),"UNKNOWN"))</f>
        <v/>
      </c>
      <c r="F15416">
        <f>IF(GL_Paste!$B15413="","",IFERROR(INDEX(AcctSub,MATCH(GL_Paste!$B15413&amp;"",AcctCode,0)),"UNKNOWN"))</f>
        <v/>
      </c>
    </row>
    <row r="15417">
      <c r="A15417" s="40">
        <f>IF(GL_Paste!$B15414="","",N(GL_Paste!$H15414)-N(GL_Paste!$G15414))</f>
        <v/>
      </c>
      <c r="B15417" s="43">
        <f>IF(GL_Paste!$B15414="","",DATE(YEAR(GL_Paste!$E15414),MONTH(GL_Paste!$E15414),1))</f>
        <v/>
      </c>
      <c r="C15417">
        <f>IF(GL_Paste!$B15414="","",IF(TRIM(GL_Paste!$M15414)&lt;&gt;"",TRIM(GL_Paste!$M15414),IFERROR(MID(GL_Paste!$I15414,FIND("[",GL_Paste!$I15414)+1,FIND("]",GL_Paste!$I15414)-FIND("[",GL_Paste!$I15414)-1),"")))</f>
        <v/>
      </c>
      <c r="D15417">
        <f>IF(GL_Paste!$B15414="","",IFERROR(INDEX(DeptName,MATCH($C15417,DeptTag,0)),"UNALLOCATED"))</f>
        <v/>
      </c>
      <c r="E15417">
        <f>IF(GL_Paste!$B15414="","",IFERROR(INDEX(AcctCat,MATCH(GL_Paste!$B15414&amp;"",AcctCode,0)),"UNKNOWN"))</f>
        <v/>
      </c>
      <c r="F15417">
        <f>IF(GL_Paste!$B15414="","",IFERROR(INDEX(AcctSub,MATCH(GL_Paste!$B15414&amp;"",AcctCode,0)),"UNKNOWN"))</f>
        <v/>
      </c>
    </row>
    <row r="15418">
      <c r="A15418" s="40">
        <f>IF(GL_Paste!$B15415="","",N(GL_Paste!$H15415)-N(GL_Paste!$G15415))</f>
        <v/>
      </c>
      <c r="B15418" s="43">
        <f>IF(GL_Paste!$B15415="","",DATE(YEAR(GL_Paste!$E15415),MONTH(GL_Paste!$E15415),1))</f>
        <v/>
      </c>
      <c r="C15418">
        <f>IF(GL_Paste!$B15415="","",IF(TRIM(GL_Paste!$M15415)&lt;&gt;"",TRIM(GL_Paste!$M15415),IFERROR(MID(GL_Paste!$I15415,FIND("[",GL_Paste!$I15415)+1,FIND("]",GL_Paste!$I15415)-FIND("[",GL_Paste!$I15415)-1),"")))</f>
        <v/>
      </c>
      <c r="D15418">
        <f>IF(GL_Paste!$B15415="","",IFERROR(INDEX(DeptName,MATCH($C15418,DeptTag,0)),"UNALLOCATED"))</f>
        <v/>
      </c>
      <c r="E15418">
        <f>IF(GL_Paste!$B15415="","",IFERROR(INDEX(AcctCat,MATCH(GL_Paste!$B15415&amp;"",AcctCode,0)),"UNKNOWN"))</f>
        <v/>
      </c>
      <c r="F15418">
        <f>IF(GL_Paste!$B15415="","",IFERROR(INDEX(AcctSub,MATCH(GL_Paste!$B15415&amp;"",AcctCode,0)),"UNKNOWN"))</f>
        <v/>
      </c>
    </row>
    <row r="15419">
      <c r="A15419" s="40">
        <f>IF(GL_Paste!$B15416="","",N(GL_Paste!$H15416)-N(GL_Paste!$G15416))</f>
        <v/>
      </c>
      <c r="B15419" s="43">
        <f>IF(GL_Paste!$B15416="","",DATE(YEAR(GL_Paste!$E15416),MONTH(GL_Paste!$E15416),1))</f>
        <v/>
      </c>
      <c r="C15419">
        <f>IF(GL_Paste!$B15416="","",IF(TRIM(GL_Paste!$M15416)&lt;&gt;"",TRIM(GL_Paste!$M15416),IFERROR(MID(GL_Paste!$I15416,FIND("[",GL_Paste!$I15416)+1,FIND("]",GL_Paste!$I15416)-FIND("[",GL_Paste!$I15416)-1),"")))</f>
        <v/>
      </c>
      <c r="D15419">
        <f>IF(GL_Paste!$B15416="","",IFERROR(INDEX(DeptName,MATCH($C15419,DeptTag,0)),"UNALLOCATED"))</f>
        <v/>
      </c>
      <c r="E15419">
        <f>IF(GL_Paste!$B15416="","",IFERROR(INDEX(AcctCat,MATCH(GL_Paste!$B15416&amp;"",AcctCode,0)),"UNKNOWN"))</f>
        <v/>
      </c>
      <c r="F15419">
        <f>IF(GL_Paste!$B15416="","",IFERROR(INDEX(AcctSub,MATCH(GL_Paste!$B15416&amp;"",AcctCode,0)),"UNKNOWN"))</f>
        <v/>
      </c>
    </row>
    <row r="15420">
      <c r="A15420" s="40">
        <f>IF(GL_Paste!$B15417="","",N(GL_Paste!$H15417)-N(GL_Paste!$G15417))</f>
        <v/>
      </c>
      <c r="B15420" s="43">
        <f>IF(GL_Paste!$B15417="","",DATE(YEAR(GL_Paste!$E15417),MONTH(GL_Paste!$E15417),1))</f>
        <v/>
      </c>
      <c r="C15420">
        <f>IF(GL_Paste!$B15417="","",IF(TRIM(GL_Paste!$M15417)&lt;&gt;"",TRIM(GL_Paste!$M15417),IFERROR(MID(GL_Paste!$I15417,FIND("[",GL_Paste!$I15417)+1,FIND("]",GL_Paste!$I15417)-FIND("[",GL_Paste!$I15417)-1),"")))</f>
        <v/>
      </c>
      <c r="D15420">
        <f>IF(GL_Paste!$B15417="","",IFERROR(INDEX(DeptName,MATCH($C15420,DeptTag,0)),"UNALLOCATED"))</f>
        <v/>
      </c>
      <c r="E15420">
        <f>IF(GL_Paste!$B15417="","",IFERROR(INDEX(AcctCat,MATCH(GL_Paste!$B15417&amp;"",AcctCode,0)),"UNKNOWN"))</f>
        <v/>
      </c>
      <c r="F15420">
        <f>IF(GL_Paste!$B15417="","",IFERROR(INDEX(AcctSub,MATCH(GL_Paste!$B15417&amp;"",AcctCode,0)),"UNKNOWN"))</f>
        <v/>
      </c>
    </row>
    <row r="15421">
      <c r="A15421" s="40">
        <f>IF(GL_Paste!$B15418="","",N(GL_Paste!$H15418)-N(GL_Paste!$G15418))</f>
        <v/>
      </c>
      <c r="B15421" s="43">
        <f>IF(GL_Paste!$B15418="","",DATE(YEAR(GL_Paste!$E15418),MONTH(GL_Paste!$E15418),1))</f>
        <v/>
      </c>
      <c r="C15421">
        <f>IF(GL_Paste!$B15418="","",IF(TRIM(GL_Paste!$M15418)&lt;&gt;"",TRIM(GL_Paste!$M15418),IFERROR(MID(GL_Paste!$I15418,FIND("[",GL_Paste!$I15418)+1,FIND("]",GL_Paste!$I15418)-FIND("[",GL_Paste!$I15418)-1),"")))</f>
        <v/>
      </c>
      <c r="D15421">
        <f>IF(GL_Paste!$B15418="","",IFERROR(INDEX(DeptName,MATCH($C15421,DeptTag,0)),"UNALLOCATED"))</f>
        <v/>
      </c>
      <c r="E15421">
        <f>IF(GL_Paste!$B15418="","",IFERROR(INDEX(AcctCat,MATCH(GL_Paste!$B15418&amp;"",AcctCode,0)),"UNKNOWN"))</f>
        <v/>
      </c>
      <c r="F15421">
        <f>IF(GL_Paste!$B15418="","",IFERROR(INDEX(AcctSub,MATCH(GL_Paste!$B15418&amp;"",AcctCode,0)),"UNKNOWN"))</f>
        <v/>
      </c>
    </row>
    <row r="15422">
      <c r="A15422" s="40">
        <f>IF(GL_Paste!$B15419="","",N(GL_Paste!$H15419)-N(GL_Paste!$G15419))</f>
        <v/>
      </c>
      <c r="B15422" s="43">
        <f>IF(GL_Paste!$B15419="","",DATE(YEAR(GL_Paste!$E15419),MONTH(GL_Paste!$E15419),1))</f>
        <v/>
      </c>
      <c r="C15422">
        <f>IF(GL_Paste!$B15419="","",IF(TRIM(GL_Paste!$M15419)&lt;&gt;"",TRIM(GL_Paste!$M15419),IFERROR(MID(GL_Paste!$I15419,FIND("[",GL_Paste!$I15419)+1,FIND("]",GL_Paste!$I15419)-FIND("[",GL_Paste!$I15419)-1),"")))</f>
        <v/>
      </c>
      <c r="D15422">
        <f>IF(GL_Paste!$B15419="","",IFERROR(INDEX(DeptName,MATCH($C15422,DeptTag,0)),"UNALLOCATED"))</f>
        <v/>
      </c>
      <c r="E15422">
        <f>IF(GL_Paste!$B15419="","",IFERROR(INDEX(AcctCat,MATCH(GL_Paste!$B15419&amp;"",AcctCode,0)),"UNKNOWN"))</f>
        <v/>
      </c>
      <c r="F15422">
        <f>IF(GL_Paste!$B15419="","",IFERROR(INDEX(AcctSub,MATCH(GL_Paste!$B15419&amp;"",AcctCode,0)),"UNKNOWN"))</f>
        <v/>
      </c>
    </row>
    <row r="15423">
      <c r="A15423" s="40">
        <f>IF(GL_Paste!$B15420="","",N(GL_Paste!$H15420)-N(GL_Paste!$G15420))</f>
        <v/>
      </c>
      <c r="B15423" s="43">
        <f>IF(GL_Paste!$B15420="","",DATE(YEAR(GL_Paste!$E15420),MONTH(GL_Paste!$E15420),1))</f>
        <v/>
      </c>
      <c r="C15423">
        <f>IF(GL_Paste!$B15420="","",IF(TRIM(GL_Paste!$M15420)&lt;&gt;"",TRIM(GL_Paste!$M15420),IFERROR(MID(GL_Paste!$I15420,FIND("[",GL_Paste!$I15420)+1,FIND("]",GL_Paste!$I15420)-FIND("[",GL_Paste!$I15420)-1),"")))</f>
        <v/>
      </c>
      <c r="D15423">
        <f>IF(GL_Paste!$B15420="","",IFERROR(INDEX(DeptName,MATCH($C15423,DeptTag,0)),"UNALLOCATED"))</f>
        <v/>
      </c>
      <c r="E15423">
        <f>IF(GL_Paste!$B15420="","",IFERROR(INDEX(AcctCat,MATCH(GL_Paste!$B15420&amp;"",AcctCode,0)),"UNKNOWN"))</f>
        <v/>
      </c>
      <c r="F15423">
        <f>IF(GL_Paste!$B15420="","",IFERROR(INDEX(AcctSub,MATCH(GL_Paste!$B15420&amp;"",AcctCode,0)),"UNKNOWN"))</f>
        <v/>
      </c>
    </row>
    <row r="15424">
      <c r="A15424" s="40">
        <f>IF(GL_Paste!$B15421="","",N(GL_Paste!$H15421)-N(GL_Paste!$G15421))</f>
        <v/>
      </c>
      <c r="B15424" s="43">
        <f>IF(GL_Paste!$B15421="","",DATE(YEAR(GL_Paste!$E15421),MONTH(GL_Paste!$E15421),1))</f>
        <v/>
      </c>
      <c r="C15424">
        <f>IF(GL_Paste!$B15421="","",IF(TRIM(GL_Paste!$M15421)&lt;&gt;"",TRIM(GL_Paste!$M15421),IFERROR(MID(GL_Paste!$I15421,FIND("[",GL_Paste!$I15421)+1,FIND("]",GL_Paste!$I15421)-FIND("[",GL_Paste!$I15421)-1),"")))</f>
        <v/>
      </c>
      <c r="D15424">
        <f>IF(GL_Paste!$B15421="","",IFERROR(INDEX(DeptName,MATCH($C15424,DeptTag,0)),"UNALLOCATED"))</f>
        <v/>
      </c>
      <c r="E15424">
        <f>IF(GL_Paste!$B15421="","",IFERROR(INDEX(AcctCat,MATCH(GL_Paste!$B15421&amp;"",AcctCode,0)),"UNKNOWN"))</f>
        <v/>
      </c>
      <c r="F15424">
        <f>IF(GL_Paste!$B15421="","",IFERROR(INDEX(AcctSub,MATCH(GL_Paste!$B15421&amp;"",AcctCode,0)),"UNKNOWN"))</f>
        <v/>
      </c>
    </row>
    <row r="15425">
      <c r="A15425" s="40">
        <f>IF(GL_Paste!$B15422="","",N(GL_Paste!$H15422)-N(GL_Paste!$G15422))</f>
        <v/>
      </c>
      <c r="B15425" s="43">
        <f>IF(GL_Paste!$B15422="","",DATE(YEAR(GL_Paste!$E15422),MONTH(GL_Paste!$E15422),1))</f>
        <v/>
      </c>
      <c r="C15425">
        <f>IF(GL_Paste!$B15422="","",IF(TRIM(GL_Paste!$M15422)&lt;&gt;"",TRIM(GL_Paste!$M15422),IFERROR(MID(GL_Paste!$I15422,FIND("[",GL_Paste!$I15422)+1,FIND("]",GL_Paste!$I15422)-FIND("[",GL_Paste!$I15422)-1),"")))</f>
        <v/>
      </c>
      <c r="D15425">
        <f>IF(GL_Paste!$B15422="","",IFERROR(INDEX(DeptName,MATCH($C15425,DeptTag,0)),"UNALLOCATED"))</f>
        <v/>
      </c>
      <c r="E15425">
        <f>IF(GL_Paste!$B15422="","",IFERROR(INDEX(AcctCat,MATCH(GL_Paste!$B15422&amp;"",AcctCode,0)),"UNKNOWN"))</f>
        <v/>
      </c>
      <c r="F15425">
        <f>IF(GL_Paste!$B15422="","",IFERROR(INDEX(AcctSub,MATCH(GL_Paste!$B15422&amp;"",AcctCode,0)),"UNKNOWN"))</f>
        <v/>
      </c>
    </row>
    <row r="15426">
      <c r="A15426" s="40">
        <f>IF(GL_Paste!$B15423="","",N(GL_Paste!$H15423)-N(GL_Paste!$G15423))</f>
        <v/>
      </c>
      <c r="B15426" s="43">
        <f>IF(GL_Paste!$B15423="","",DATE(YEAR(GL_Paste!$E15423),MONTH(GL_Paste!$E15423),1))</f>
        <v/>
      </c>
      <c r="C15426">
        <f>IF(GL_Paste!$B15423="","",IF(TRIM(GL_Paste!$M15423)&lt;&gt;"",TRIM(GL_Paste!$M15423),IFERROR(MID(GL_Paste!$I15423,FIND("[",GL_Paste!$I15423)+1,FIND("]",GL_Paste!$I15423)-FIND("[",GL_Paste!$I15423)-1),"")))</f>
        <v/>
      </c>
      <c r="D15426">
        <f>IF(GL_Paste!$B15423="","",IFERROR(INDEX(DeptName,MATCH($C15426,DeptTag,0)),"UNALLOCATED"))</f>
        <v/>
      </c>
      <c r="E15426">
        <f>IF(GL_Paste!$B15423="","",IFERROR(INDEX(AcctCat,MATCH(GL_Paste!$B15423&amp;"",AcctCode,0)),"UNKNOWN"))</f>
        <v/>
      </c>
      <c r="F15426">
        <f>IF(GL_Paste!$B15423="","",IFERROR(INDEX(AcctSub,MATCH(GL_Paste!$B15423&amp;"",AcctCode,0)),"UNKNOWN"))</f>
        <v/>
      </c>
    </row>
    <row r="15427">
      <c r="A15427" s="40">
        <f>IF(GL_Paste!$B15424="","",N(GL_Paste!$H15424)-N(GL_Paste!$G15424))</f>
        <v/>
      </c>
      <c r="B15427" s="43">
        <f>IF(GL_Paste!$B15424="","",DATE(YEAR(GL_Paste!$E15424),MONTH(GL_Paste!$E15424),1))</f>
        <v/>
      </c>
      <c r="C15427">
        <f>IF(GL_Paste!$B15424="","",IF(TRIM(GL_Paste!$M15424)&lt;&gt;"",TRIM(GL_Paste!$M15424),IFERROR(MID(GL_Paste!$I15424,FIND("[",GL_Paste!$I15424)+1,FIND("]",GL_Paste!$I15424)-FIND("[",GL_Paste!$I15424)-1),"")))</f>
        <v/>
      </c>
      <c r="D15427">
        <f>IF(GL_Paste!$B15424="","",IFERROR(INDEX(DeptName,MATCH($C15427,DeptTag,0)),"UNALLOCATED"))</f>
        <v/>
      </c>
      <c r="E15427">
        <f>IF(GL_Paste!$B15424="","",IFERROR(INDEX(AcctCat,MATCH(GL_Paste!$B15424&amp;"",AcctCode,0)),"UNKNOWN"))</f>
        <v/>
      </c>
      <c r="F15427">
        <f>IF(GL_Paste!$B15424="","",IFERROR(INDEX(AcctSub,MATCH(GL_Paste!$B15424&amp;"",AcctCode,0)),"UNKNOWN"))</f>
        <v/>
      </c>
    </row>
    <row r="15428">
      <c r="A15428" s="40">
        <f>IF(GL_Paste!$B15425="","",N(GL_Paste!$H15425)-N(GL_Paste!$G15425))</f>
        <v/>
      </c>
      <c r="B15428" s="43">
        <f>IF(GL_Paste!$B15425="","",DATE(YEAR(GL_Paste!$E15425),MONTH(GL_Paste!$E15425),1))</f>
        <v/>
      </c>
      <c r="C15428">
        <f>IF(GL_Paste!$B15425="","",IF(TRIM(GL_Paste!$M15425)&lt;&gt;"",TRIM(GL_Paste!$M15425),IFERROR(MID(GL_Paste!$I15425,FIND("[",GL_Paste!$I15425)+1,FIND("]",GL_Paste!$I15425)-FIND("[",GL_Paste!$I15425)-1),"")))</f>
        <v/>
      </c>
      <c r="D15428">
        <f>IF(GL_Paste!$B15425="","",IFERROR(INDEX(DeptName,MATCH($C15428,DeptTag,0)),"UNALLOCATED"))</f>
        <v/>
      </c>
      <c r="E15428">
        <f>IF(GL_Paste!$B15425="","",IFERROR(INDEX(AcctCat,MATCH(GL_Paste!$B15425&amp;"",AcctCode,0)),"UNKNOWN"))</f>
        <v/>
      </c>
      <c r="F15428">
        <f>IF(GL_Paste!$B15425="","",IFERROR(INDEX(AcctSub,MATCH(GL_Paste!$B15425&amp;"",AcctCode,0)),"UNKNOWN"))</f>
        <v/>
      </c>
    </row>
    <row r="15429">
      <c r="A15429" s="40">
        <f>IF(GL_Paste!$B15426="","",N(GL_Paste!$H15426)-N(GL_Paste!$G15426))</f>
        <v/>
      </c>
      <c r="B15429" s="43">
        <f>IF(GL_Paste!$B15426="","",DATE(YEAR(GL_Paste!$E15426),MONTH(GL_Paste!$E15426),1))</f>
        <v/>
      </c>
      <c r="C15429">
        <f>IF(GL_Paste!$B15426="","",IF(TRIM(GL_Paste!$M15426)&lt;&gt;"",TRIM(GL_Paste!$M15426),IFERROR(MID(GL_Paste!$I15426,FIND("[",GL_Paste!$I15426)+1,FIND("]",GL_Paste!$I15426)-FIND("[",GL_Paste!$I15426)-1),"")))</f>
        <v/>
      </c>
      <c r="D15429">
        <f>IF(GL_Paste!$B15426="","",IFERROR(INDEX(DeptName,MATCH($C15429,DeptTag,0)),"UNALLOCATED"))</f>
        <v/>
      </c>
      <c r="E15429">
        <f>IF(GL_Paste!$B15426="","",IFERROR(INDEX(AcctCat,MATCH(GL_Paste!$B15426&amp;"",AcctCode,0)),"UNKNOWN"))</f>
        <v/>
      </c>
      <c r="F15429">
        <f>IF(GL_Paste!$B15426="","",IFERROR(INDEX(AcctSub,MATCH(GL_Paste!$B15426&amp;"",AcctCode,0)),"UNKNOWN"))</f>
        <v/>
      </c>
    </row>
    <row r="15430">
      <c r="A15430" s="40">
        <f>IF(GL_Paste!$B15427="","",N(GL_Paste!$H15427)-N(GL_Paste!$G15427))</f>
        <v/>
      </c>
      <c r="B15430" s="43">
        <f>IF(GL_Paste!$B15427="","",DATE(YEAR(GL_Paste!$E15427),MONTH(GL_Paste!$E15427),1))</f>
        <v/>
      </c>
      <c r="C15430">
        <f>IF(GL_Paste!$B15427="","",IF(TRIM(GL_Paste!$M15427)&lt;&gt;"",TRIM(GL_Paste!$M15427),IFERROR(MID(GL_Paste!$I15427,FIND("[",GL_Paste!$I15427)+1,FIND("]",GL_Paste!$I15427)-FIND("[",GL_Paste!$I15427)-1),"")))</f>
        <v/>
      </c>
      <c r="D15430">
        <f>IF(GL_Paste!$B15427="","",IFERROR(INDEX(DeptName,MATCH($C15430,DeptTag,0)),"UNALLOCATED"))</f>
        <v/>
      </c>
      <c r="E15430">
        <f>IF(GL_Paste!$B15427="","",IFERROR(INDEX(AcctCat,MATCH(GL_Paste!$B15427&amp;"",AcctCode,0)),"UNKNOWN"))</f>
        <v/>
      </c>
      <c r="F15430">
        <f>IF(GL_Paste!$B15427="","",IFERROR(INDEX(AcctSub,MATCH(GL_Paste!$B15427&amp;"",AcctCode,0)),"UNKNOWN"))</f>
        <v/>
      </c>
    </row>
    <row r="15431">
      <c r="A15431" s="40">
        <f>IF(GL_Paste!$B15428="","",N(GL_Paste!$H15428)-N(GL_Paste!$G15428))</f>
        <v/>
      </c>
      <c r="B15431" s="43">
        <f>IF(GL_Paste!$B15428="","",DATE(YEAR(GL_Paste!$E15428),MONTH(GL_Paste!$E15428),1))</f>
        <v/>
      </c>
      <c r="C15431">
        <f>IF(GL_Paste!$B15428="","",IF(TRIM(GL_Paste!$M15428)&lt;&gt;"",TRIM(GL_Paste!$M15428),IFERROR(MID(GL_Paste!$I15428,FIND("[",GL_Paste!$I15428)+1,FIND("]",GL_Paste!$I15428)-FIND("[",GL_Paste!$I15428)-1),"")))</f>
        <v/>
      </c>
      <c r="D15431">
        <f>IF(GL_Paste!$B15428="","",IFERROR(INDEX(DeptName,MATCH($C15431,DeptTag,0)),"UNALLOCATED"))</f>
        <v/>
      </c>
      <c r="E15431">
        <f>IF(GL_Paste!$B15428="","",IFERROR(INDEX(AcctCat,MATCH(GL_Paste!$B15428&amp;"",AcctCode,0)),"UNKNOWN"))</f>
        <v/>
      </c>
      <c r="F15431">
        <f>IF(GL_Paste!$B15428="","",IFERROR(INDEX(AcctSub,MATCH(GL_Paste!$B15428&amp;"",AcctCode,0)),"UNKNOWN"))</f>
        <v/>
      </c>
    </row>
    <row r="15432">
      <c r="A15432" s="40">
        <f>IF(GL_Paste!$B15429="","",N(GL_Paste!$H15429)-N(GL_Paste!$G15429))</f>
        <v/>
      </c>
      <c r="B15432" s="43">
        <f>IF(GL_Paste!$B15429="","",DATE(YEAR(GL_Paste!$E15429),MONTH(GL_Paste!$E15429),1))</f>
        <v/>
      </c>
      <c r="C15432">
        <f>IF(GL_Paste!$B15429="","",IF(TRIM(GL_Paste!$M15429)&lt;&gt;"",TRIM(GL_Paste!$M15429),IFERROR(MID(GL_Paste!$I15429,FIND("[",GL_Paste!$I15429)+1,FIND("]",GL_Paste!$I15429)-FIND("[",GL_Paste!$I15429)-1),"")))</f>
        <v/>
      </c>
      <c r="D15432">
        <f>IF(GL_Paste!$B15429="","",IFERROR(INDEX(DeptName,MATCH($C15432,DeptTag,0)),"UNALLOCATED"))</f>
        <v/>
      </c>
      <c r="E15432">
        <f>IF(GL_Paste!$B15429="","",IFERROR(INDEX(AcctCat,MATCH(GL_Paste!$B15429&amp;"",AcctCode,0)),"UNKNOWN"))</f>
        <v/>
      </c>
      <c r="F15432">
        <f>IF(GL_Paste!$B15429="","",IFERROR(INDEX(AcctSub,MATCH(GL_Paste!$B15429&amp;"",AcctCode,0)),"UNKNOWN"))</f>
        <v/>
      </c>
    </row>
    <row r="15433">
      <c r="A15433" s="40">
        <f>IF(GL_Paste!$B15430="","",N(GL_Paste!$H15430)-N(GL_Paste!$G15430))</f>
        <v/>
      </c>
      <c r="B15433" s="43">
        <f>IF(GL_Paste!$B15430="","",DATE(YEAR(GL_Paste!$E15430),MONTH(GL_Paste!$E15430),1))</f>
        <v/>
      </c>
      <c r="C15433">
        <f>IF(GL_Paste!$B15430="","",IF(TRIM(GL_Paste!$M15430)&lt;&gt;"",TRIM(GL_Paste!$M15430),IFERROR(MID(GL_Paste!$I15430,FIND("[",GL_Paste!$I15430)+1,FIND("]",GL_Paste!$I15430)-FIND("[",GL_Paste!$I15430)-1),"")))</f>
        <v/>
      </c>
      <c r="D15433">
        <f>IF(GL_Paste!$B15430="","",IFERROR(INDEX(DeptName,MATCH($C15433,DeptTag,0)),"UNALLOCATED"))</f>
        <v/>
      </c>
      <c r="E15433">
        <f>IF(GL_Paste!$B15430="","",IFERROR(INDEX(AcctCat,MATCH(GL_Paste!$B15430&amp;"",AcctCode,0)),"UNKNOWN"))</f>
        <v/>
      </c>
      <c r="F15433">
        <f>IF(GL_Paste!$B15430="","",IFERROR(INDEX(AcctSub,MATCH(GL_Paste!$B15430&amp;"",AcctCode,0)),"UNKNOWN"))</f>
        <v/>
      </c>
    </row>
    <row r="15434">
      <c r="A15434" s="40">
        <f>IF(GL_Paste!$B15431="","",N(GL_Paste!$H15431)-N(GL_Paste!$G15431))</f>
        <v/>
      </c>
      <c r="B15434" s="43">
        <f>IF(GL_Paste!$B15431="","",DATE(YEAR(GL_Paste!$E15431),MONTH(GL_Paste!$E15431),1))</f>
        <v/>
      </c>
      <c r="C15434">
        <f>IF(GL_Paste!$B15431="","",IF(TRIM(GL_Paste!$M15431)&lt;&gt;"",TRIM(GL_Paste!$M15431),IFERROR(MID(GL_Paste!$I15431,FIND("[",GL_Paste!$I15431)+1,FIND("]",GL_Paste!$I15431)-FIND("[",GL_Paste!$I15431)-1),"")))</f>
        <v/>
      </c>
      <c r="D15434">
        <f>IF(GL_Paste!$B15431="","",IFERROR(INDEX(DeptName,MATCH($C15434,DeptTag,0)),"UNALLOCATED"))</f>
        <v/>
      </c>
      <c r="E15434">
        <f>IF(GL_Paste!$B15431="","",IFERROR(INDEX(AcctCat,MATCH(GL_Paste!$B15431&amp;"",AcctCode,0)),"UNKNOWN"))</f>
        <v/>
      </c>
      <c r="F15434">
        <f>IF(GL_Paste!$B15431="","",IFERROR(INDEX(AcctSub,MATCH(GL_Paste!$B15431&amp;"",AcctCode,0)),"UNKNOWN"))</f>
        <v/>
      </c>
    </row>
    <row r="15435">
      <c r="A15435" s="40">
        <f>IF(GL_Paste!$B15432="","",N(GL_Paste!$H15432)-N(GL_Paste!$G15432))</f>
        <v/>
      </c>
      <c r="B15435" s="43">
        <f>IF(GL_Paste!$B15432="","",DATE(YEAR(GL_Paste!$E15432),MONTH(GL_Paste!$E15432),1))</f>
        <v/>
      </c>
      <c r="C15435">
        <f>IF(GL_Paste!$B15432="","",IF(TRIM(GL_Paste!$M15432)&lt;&gt;"",TRIM(GL_Paste!$M15432),IFERROR(MID(GL_Paste!$I15432,FIND("[",GL_Paste!$I15432)+1,FIND("]",GL_Paste!$I15432)-FIND("[",GL_Paste!$I15432)-1),"")))</f>
        <v/>
      </c>
      <c r="D15435">
        <f>IF(GL_Paste!$B15432="","",IFERROR(INDEX(DeptName,MATCH($C15435,DeptTag,0)),"UNALLOCATED"))</f>
        <v/>
      </c>
      <c r="E15435">
        <f>IF(GL_Paste!$B15432="","",IFERROR(INDEX(AcctCat,MATCH(GL_Paste!$B15432&amp;"",AcctCode,0)),"UNKNOWN"))</f>
        <v/>
      </c>
      <c r="F15435">
        <f>IF(GL_Paste!$B15432="","",IFERROR(INDEX(AcctSub,MATCH(GL_Paste!$B15432&amp;"",AcctCode,0)),"UNKNOWN"))</f>
        <v/>
      </c>
    </row>
    <row r="15436">
      <c r="A15436" s="40">
        <f>IF(GL_Paste!$B15433="","",N(GL_Paste!$H15433)-N(GL_Paste!$G15433))</f>
        <v/>
      </c>
      <c r="B15436" s="43">
        <f>IF(GL_Paste!$B15433="","",DATE(YEAR(GL_Paste!$E15433),MONTH(GL_Paste!$E15433),1))</f>
        <v/>
      </c>
      <c r="C15436">
        <f>IF(GL_Paste!$B15433="","",IF(TRIM(GL_Paste!$M15433)&lt;&gt;"",TRIM(GL_Paste!$M15433),IFERROR(MID(GL_Paste!$I15433,FIND("[",GL_Paste!$I15433)+1,FIND("]",GL_Paste!$I15433)-FIND("[",GL_Paste!$I15433)-1),"")))</f>
        <v/>
      </c>
      <c r="D15436">
        <f>IF(GL_Paste!$B15433="","",IFERROR(INDEX(DeptName,MATCH($C15436,DeptTag,0)),"UNALLOCATED"))</f>
        <v/>
      </c>
      <c r="E15436">
        <f>IF(GL_Paste!$B15433="","",IFERROR(INDEX(AcctCat,MATCH(GL_Paste!$B15433&amp;"",AcctCode,0)),"UNKNOWN"))</f>
        <v/>
      </c>
      <c r="F15436">
        <f>IF(GL_Paste!$B15433="","",IFERROR(INDEX(AcctSub,MATCH(GL_Paste!$B15433&amp;"",AcctCode,0)),"UNKNOWN"))</f>
        <v/>
      </c>
    </row>
    <row r="15437">
      <c r="A15437" s="40">
        <f>IF(GL_Paste!$B15434="","",N(GL_Paste!$H15434)-N(GL_Paste!$G15434))</f>
        <v/>
      </c>
      <c r="B15437" s="43">
        <f>IF(GL_Paste!$B15434="","",DATE(YEAR(GL_Paste!$E15434),MONTH(GL_Paste!$E15434),1))</f>
        <v/>
      </c>
      <c r="C15437">
        <f>IF(GL_Paste!$B15434="","",IF(TRIM(GL_Paste!$M15434)&lt;&gt;"",TRIM(GL_Paste!$M15434),IFERROR(MID(GL_Paste!$I15434,FIND("[",GL_Paste!$I15434)+1,FIND("]",GL_Paste!$I15434)-FIND("[",GL_Paste!$I15434)-1),"")))</f>
        <v/>
      </c>
      <c r="D15437">
        <f>IF(GL_Paste!$B15434="","",IFERROR(INDEX(DeptName,MATCH($C15437,DeptTag,0)),"UNALLOCATED"))</f>
        <v/>
      </c>
      <c r="E15437">
        <f>IF(GL_Paste!$B15434="","",IFERROR(INDEX(AcctCat,MATCH(GL_Paste!$B15434&amp;"",AcctCode,0)),"UNKNOWN"))</f>
        <v/>
      </c>
      <c r="F15437">
        <f>IF(GL_Paste!$B15434="","",IFERROR(INDEX(AcctSub,MATCH(GL_Paste!$B15434&amp;"",AcctCode,0)),"UNKNOWN"))</f>
        <v/>
      </c>
    </row>
    <row r="15438">
      <c r="A15438" s="40">
        <f>IF(GL_Paste!$B15435="","",N(GL_Paste!$H15435)-N(GL_Paste!$G15435))</f>
        <v/>
      </c>
      <c r="B15438" s="43">
        <f>IF(GL_Paste!$B15435="","",DATE(YEAR(GL_Paste!$E15435),MONTH(GL_Paste!$E15435),1))</f>
        <v/>
      </c>
      <c r="C15438">
        <f>IF(GL_Paste!$B15435="","",IF(TRIM(GL_Paste!$M15435)&lt;&gt;"",TRIM(GL_Paste!$M15435),IFERROR(MID(GL_Paste!$I15435,FIND("[",GL_Paste!$I15435)+1,FIND("]",GL_Paste!$I15435)-FIND("[",GL_Paste!$I15435)-1),"")))</f>
        <v/>
      </c>
      <c r="D15438">
        <f>IF(GL_Paste!$B15435="","",IFERROR(INDEX(DeptName,MATCH($C15438,DeptTag,0)),"UNALLOCATED"))</f>
        <v/>
      </c>
      <c r="E15438">
        <f>IF(GL_Paste!$B15435="","",IFERROR(INDEX(AcctCat,MATCH(GL_Paste!$B15435&amp;"",AcctCode,0)),"UNKNOWN"))</f>
        <v/>
      </c>
      <c r="F15438">
        <f>IF(GL_Paste!$B15435="","",IFERROR(INDEX(AcctSub,MATCH(GL_Paste!$B15435&amp;"",AcctCode,0)),"UNKNOWN"))</f>
        <v/>
      </c>
    </row>
    <row r="15439">
      <c r="A15439" s="40">
        <f>IF(GL_Paste!$B15436="","",N(GL_Paste!$H15436)-N(GL_Paste!$G15436))</f>
        <v/>
      </c>
      <c r="B15439" s="43">
        <f>IF(GL_Paste!$B15436="","",DATE(YEAR(GL_Paste!$E15436),MONTH(GL_Paste!$E15436),1))</f>
        <v/>
      </c>
      <c r="C15439">
        <f>IF(GL_Paste!$B15436="","",IF(TRIM(GL_Paste!$M15436)&lt;&gt;"",TRIM(GL_Paste!$M15436),IFERROR(MID(GL_Paste!$I15436,FIND("[",GL_Paste!$I15436)+1,FIND("]",GL_Paste!$I15436)-FIND("[",GL_Paste!$I15436)-1),"")))</f>
        <v/>
      </c>
      <c r="D15439">
        <f>IF(GL_Paste!$B15436="","",IFERROR(INDEX(DeptName,MATCH($C15439,DeptTag,0)),"UNALLOCATED"))</f>
        <v/>
      </c>
      <c r="E15439">
        <f>IF(GL_Paste!$B15436="","",IFERROR(INDEX(AcctCat,MATCH(GL_Paste!$B15436&amp;"",AcctCode,0)),"UNKNOWN"))</f>
        <v/>
      </c>
      <c r="F15439">
        <f>IF(GL_Paste!$B15436="","",IFERROR(INDEX(AcctSub,MATCH(GL_Paste!$B15436&amp;"",AcctCode,0)),"UNKNOWN"))</f>
        <v/>
      </c>
    </row>
    <row r="15440">
      <c r="A15440" s="40">
        <f>IF(GL_Paste!$B15437="","",N(GL_Paste!$H15437)-N(GL_Paste!$G15437))</f>
        <v/>
      </c>
      <c r="B15440" s="43">
        <f>IF(GL_Paste!$B15437="","",DATE(YEAR(GL_Paste!$E15437),MONTH(GL_Paste!$E15437),1))</f>
        <v/>
      </c>
      <c r="C15440">
        <f>IF(GL_Paste!$B15437="","",IF(TRIM(GL_Paste!$M15437)&lt;&gt;"",TRIM(GL_Paste!$M15437),IFERROR(MID(GL_Paste!$I15437,FIND("[",GL_Paste!$I15437)+1,FIND("]",GL_Paste!$I15437)-FIND("[",GL_Paste!$I15437)-1),"")))</f>
        <v/>
      </c>
      <c r="D15440">
        <f>IF(GL_Paste!$B15437="","",IFERROR(INDEX(DeptName,MATCH($C15440,DeptTag,0)),"UNALLOCATED"))</f>
        <v/>
      </c>
      <c r="E15440">
        <f>IF(GL_Paste!$B15437="","",IFERROR(INDEX(AcctCat,MATCH(GL_Paste!$B15437&amp;"",AcctCode,0)),"UNKNOWN"))</f>
        <v/>
      </c>
      <c r="F15440">
        <f>IF(GL_Paste!$B15437="","",IFERROR(INDEX(AcctSub,MATCH(GL_Paste!$B15437&amp;"",AcctCode,0)),"UNKNOWN"))</f>
        <v/>
      </c>
    </row>
    <row r="15441">
      <c r="A15441" s="40">
        <f>IF(GL_Paste!$B15438="","",N(GL_Paste!$H15438)-N(GL_Paste!$G15438))</f>
        <v/>
      </c>
      <c r="B15441" s="43">
        <f>IF(GL_Paste!$B15438="","",DATE(YEAR(GL_Paste!$E15438),MONTH(GL_Paste!$E15438),1))</f>
        <v/>
      </c>
      <c r="C15441">
        <f>IF(GL_Paste!$B15438="","",IF(TRIM(GL_Paste!$M15438)&lt;&gt;"",TRIM(GL_Paste!$M15438),IFERROR(MID(GL_Paste!$I15438,FIND("[",GL_Paste!$I15438)+1,FIND("]",GL_Paste!$I15438)-FIND("[",GL_Paste!$I15438)-1),"")))</f>
        <v/>
      </c>
      <c r="D15441">
        <f>IF(GL_Paste!$B15438="","",IFERROR(INDEX(DeptName,MATCH($C15441,DeptTag,0)),"UNALLOCATED"))</f>
        <v/>
      </c>
      <c r="E15441">
        <f>IF(GL_Paste!$B15438="","",IFERROR(INDEX(AcctCat,MATCH(GL_Paste!$B15438&amp;"",AcctCode,0)),"UNKNOWN"))</f>
        <v/>
      </c>
      <c r="F15441">
        <f>IF(GL_Paste!$B15438="","",IFERROR(INDEX(AcctSub,MATCH(GL_Paste!$B15438&amp;"",AcctCode,0)),"UNKNOWN"))</f>
        <v/>
      </c>
    </row>
    <row r="15442">
      <c r="A15442" s="40">
        <f>IF(GL_Paste!$B15439="","",N(GL_Paste!$H15439)-N(GL_Paste!$G15439))</f>
        <v/>
      </c>
      <c r="B15442" s="43">
        <f>IF(GL_Paste!$B15439="","",DATE(YEAR(GL_Paste!$E15439),MONTH(GL_Paste!$E15439),1))</f>
        <v/>
      </c>
      <c r="C15442">
        <f>IF(GL_Paste!$B15439="","",IF(TRIM(GL_Paste!$M15439)&lt;&gt;"",TRIM(GL_Paste!$M15439),IFERROR(MID(GL_Paste!$I15439,FIND("[",GL_Paste!$I15439)+1,FIND("]",GL_Paste!$I15439)-FIND("[",GL_Paste!$I15439)-1),"")))</f>
        <v/>
      </c>
      <c r="D15442">
        <f>IF(GL_Paste!$B15439="","",IFERROR(INDEX(DeptName,MATCH($C15442,DeptTag,0)),"UNALLOCATED"))</f>
        <v/>
      </c>
      <c r="E15442">
        <f>IF(GL_Paste!$B15439="","",IFERROR(INDEX(AcctCat,MATCH(GL_Paste!$B15439&amp;"",AcctCode,0)),"UNKNOWN"))</f>
        <v/>
      </c>
      <c r="F15442">
        <f>IF(GL_Paste!$B15439="","",IFERROR(INDEX(AcctSub,MATCH(GL_Paste!$B15439&amp;"",AcctCode,0)),"UNKNOWN"))</f>
        <v/>
      </c>
    </row>
    <row r="15443">
      <c r="A15443" s="40">
        <f>IF(GL_Paste!$B15440="","",N(GL_Paste!$H15440)-N(GL_Paste!$G15440))</f>
        <v/>
      </c>
      <c r="B15443" s="43">
        <f>IF(GL_Paste!$B15440="","",DATE(YEAR(GL_Paste!$E15440),MONTH(GL_Paste!$E15440),1))</f>
        <v/>
      </c>
      <c r="C15443">
        <f>IF(GL_Paste!$B15440="","",IF(TRIM(GL_Paste!$M15440)&lt;&gt;"",TRIM(GL_Paste!$M15440),IFERROR(MID(GL_Paste!$I15440,FIND("[",GL_Paste!$I15440)+1,FIND("]",GL_Paste!$I15440)-FIND("[",GL_Paste!$I15440)-1),"")))</f>
        <v/>
      </c>
      <c r="D15443">
        <f>IF(GL_Paste!$B15440="","",IFERROR(INDEX(DeptName,MATCH($C15443,DeptTag,0)),"UNALLOCATED"))</f>
        <v/>
      </c>
      <c r="E15443">
        <f>IF(GL_Paste!$B15440="","",IFERROR(INDEX(AcctCat,MATCH(GL_Paste!$B15440&amp;"",AcctCode,0)),"UNKNOWN"))</f>
        <v/>
      </c>
      <c r="F15443">
        <f>IF(GL_Paste!$B15440="","",IFERROR(INDEX(AcctSub,MATCH(GL_Paste!$B15440&amp;"",AcctCode,0)),"UNKNOWN"))</f>
        <v/>
      </c>
    </row>
    <row r="15444">
      <c r="A15444" s="40">
        <f>IF(GL_Paste!$B15441="","",N(GL_Paste!$H15441)-N(GL_Paste!$G15441))</f>
        <v/>
      </c>
      <c r="B15444" s="43">
        <f>IF(GL_Paste!$B15441="","",DATE(YEAR(GL_Paste!$E15441),MONTH(GL_Paste!$E15441),1))</f>
        <v/>
      </c>
      <c r="C15444">
        <f>IF(GL_Paste!$B15441="","",IF(TRIM(GL_Paste!$M15441)&lt;&gt;"",TRIM(GL_Paste!$M15441),IFERROR(MID(GL_Paste!$I15441,FIND("[",GL_Paste!$I15441)+1,FIND("]",GL_Paste!$I15441)-FIND("[",GL_Paste!$I15441)-1),"")))</f>
        <v/>
      </c>
      <c r="D15444">
        <f>IF(GL_Paste!$B15441="","",IFERROR(INDEX(DeptName,MATCH($C15444,DeptTag,0)),"UNALLOCATED"))</f>
        <v/>
      </c>
      <c r="E15444">
        <f>IF(GL_Paste!$B15441="","",IFERROR(INDEX(AcctCat,MATCH(GL_Paste!$B15441&amp;"",AcctCode,0)),"UNKNOWN"))</f>
        <v/>
      </c>
      <c r="F15444">
        <f>IF(GL_Paste!$B15441="","",IFERROR(INDEX(AcctSub,MATCH(GL_Paste!$B15441&amp;"",AcctCode,0)),"UNKNOWN"))</f>
        <v/>
      </c>
    </row>
    <row r="15445">
      <c r="A15445" s="40">
        <f>IF(GL_Paste!$B15442="","",N(GL_Paste!$H15442)-N(GL_Paste!$G15442))</f>
        <v/>
      </c>
      <c r="B15445" s="43">
        <f>IF(GL_Paste!$B15442="","",DATE(YEAR(GL_Paste!$E15442),MONTH(GL_Paste!$E15442),1))</f>
        <v/>
      </c>
      <c r="C15445">
        <f>IF(GL_Paste!$B15442="","",IF(TRIM(GL_Paste!$M15442)&lt;&gt;"",TRIM(GL_Paste!$M15442),IFERROR(MID(GL_Paste!$I15442,FIND("[",GL_Paste!$I15442)+1,FIND("]",GL_Paste!$I15442)-FIND("[",GL_Paste!$I15442)-1),"")))</f>
        <v/>
      </c>
      <c r="D15445">
        <f>IF(GL_Paste!$B15442="","",IFERROR(INDEX(DeptName,MATCH($C15445,DeptTag,0)),"UNALLOCATED"))</f>
        <v/>
      </c>
      <c r="E15445">
        <f>IF(GL_Paste!$B15442="","",IFERROR(INDEX(AcctCat,MATCH(GL_Paste!$B15442&amp;"",AcctCode,0)),"UNKNOWN"))</f>
        <v/>
      </c>
      <c r="F15445">
        <f>IF(GL_Paste!$B15442="","",IFERROR(INDEX(AcctSub,MATCH(GL_Paste!$B15442&amp;"",AcctCode,0)),"UNKNOWN"))</f>
        <v/>
      </c>
    </row>
    <row r="15446">
      <c r="A15446" s="40">
        <f>IF(GL_Paste!$B15443="","",N(GL_Paste!$H15443)-N(GL_Paste!$G15443))</f>
        <v/>
      </c>
      <c r="B15446" s="43">
        <f>IF(GL_Paste!$B15443="","",DATE(YEAR(GL_Paste!$E15443),MONTH(GL_Paste!$E15443),1))</f>
        <v/>
      </c>
      <c r="C15446">
        <f>IF(GL_Paste!$B15443="","",IF(TRIM(GL_Paste!$M15443)&lt;&gt;"",TRIM(GL_Paste!$M15443),IFERROR(MID(GL_Paste!$I15443,FIND("[",GL_Paste!$I15443)+1,FIND("]",GL_Paste!$I15443)-FIND("[",GL_Paste!$I15443)-1),"")))</f>
        <v/>
      </c>
      <c r="D15446">
        <f>IF(GL_Paste!$B15443="","",IFERROR(INDEX(DeptName,MATCH($C15446,DeptTag,0)),"UNALLOCATED"))</f>
        <v/>
      </c>
      <c r="E15446">
        <f>IF(GL_Paste!$B15443="","",IFERROR(INDEX(AcctCat,MATCH(GL_Paste!$B15443&amp;"",AcctCode,0)),"UNKNOWN"))</f>
        <v/>
      </c>
      <c r="F15446">
        <f>IF(GL_Paste!$B15443="","",IFERROR(INDEX(AcctSub,MATCH(GL_Paste!$B15443&amp;"",AcctCode,0)),"UNKNOWN"))</f>
        <v/>
      </c>
    </row>
    <row r="15447">
      <c r="A15447" s="40">
        <f>IF(GL_Paste!$B15444="","",N(GL_Paste!$H15444)-N(GL_Paste!$G15444))</f>
        <v/>
      </c>
      <c r="B15447" s="43">
        <f>IF(GL_Paste!$B15444="","",DATE(YEAR(GL_Paste!$E15444),MONTH(GL_Paste!$E15444),1))</f>
        <v/>
      </c>
      <c r="C15447">
        <f>IF(GL_Paste!$B15444="","",IF(TRIM(GL_Paste!$M15444)&lt;&gt;"",TRIM(GL_Paste!$M15444),IFERROR(MID(GL_Paste!$I15444,FIND("[",GL_Paste!$I15444)+1,FIND("]",GL_Paste!$I15444)-FIND("[",GL_Paste!$I15444)-1),"")))</f>
        <v/>
      </c>
      <c r="D15447">
        <f>IF(GL_Paste!$B15444="","",IFERROR(INDEX(DeptName,MATCH($C15447,DeptTag,0)),"UNALLOCATED"))</f>
        <v/>
      </c>
      <c r="E15447">
        <f>IF(GL_Paste!$B15444="","",IFERROR(INDEX(AcctCat,MATCH(GL_Paste!$B15444&amp;"",AcctCode,0)),"UNKNOWN"))</f>
        <v/>
      </c>
      <c r="F15447">
        <f>IF(GL_Paste!$B15444="","",IFERROR(INDEX(AcctSub,MATCH(GL_Paste!$B15444&amp;"",AcctCode,0)),"UNKNOWN"))</f>
        <v/>
      </c>
    </row>
    <row r="15448">
      <c r="A15448" s="40">
        <f>IF(GL_Paste!$B15445="","",N(GL_Paste!$H15445)-N(GL_Paste!$G15445))</f>
        <v/>
      </c>
      <c r="B15448" s="43">
        <f>IF(GL_Paste!$B15445="","",DATE(YEAR(GL_Paste!$E15445),MONTH(GL_Paste!$E15445),1))</f>
        <v/>
      </c>
      <c r="C15448">
        <f>IF(GL_Paste!$B15445="","",IF(TRIM(GL_Paste!$M15445)&lt;&gt;"",TRIM(GL_Paste!$M15445),IFERROR(MID(GL_Paste!$I15445,FIND("[",GL_Paste!$I15445)+1,FIND("]",GL_Paste!$I15445)-FIND("[",GL_Paste!$I15445)-1),"")))</f>
        <v/>
      </c>
      <c r="D15448">
        <f>IF(GL_Paste!$B15445="","",IFERROR(INDEX(DeptName,MATCH($C15448,DeptTag,0)),"UNALLOCATED"))</f>
        <v/>
      </c>
      <c r="E15448">
        <f>IF(GL_Paste!$B15445="","",IFERROR(INDEX(AcctCat,MATCH(GL_Paste!$B15445&amp;"",AcctCode,0)),"UNKNOWN"))</f>
        <v/>
      </c>
      <c r="F15448">
        <f>IF(GL_Paste!$B15445="","",IFERROR(INDEX(AcctSub,MATCH(GL_Paste!$B15445&amp;"",AcctCode,0)),"UNKNOWN"))</f>
        <v/>
      </c>
    </row>
    <row r="15449">
      <c r="A15449" s="40">
        <f>IF(GL_Paste!$B15446="","",N(GL_Paste!$H15446)-N(GL_Paste!$G15446))</f>
        <v/>
      </c>
      <c r="B15449" s="43">
        <f>IF(GL_Paste!$B15446="","",DATE(YEAR(GL_Paste!$E15446),MONTH(GL_Paste!$E15446),1))</f>
        <v/>
      </c>
      <c r="C15449">
        <f>IF(GL_Paste!$B15446="","",IF(TRIM(GL_Paste!$M15446)&lt;&gt;"",TRIM(GL_Paste!$M15446),IFERROR(MID(GL_Paste!$I15446,FIND("[",GL_Paste!$I15446)+1,FIND("]",GL_Paste!$I15446)-FIND("[",GL_Paste!$I15446)-1),"")))</f>
        <v/>
      </c>
      <c r="D15449">
        <f>IF(GL_Paste!$B15446="","",IFERROR(INDEX(DeptName,MATCH($C15449,DeptTag,0)),"UNALLOCATED"))</f>
        <v/>
      </c>
      <c r="E15449">
        <f>IF(GL_Paste!$B15446="","",IFERROR(INDEX(AcctCat,MATCH(GL_Paste!$B15446&amp;"",AcctCode,0)),"UNKNOWN"))</f>
        <v/>
      </c>
      <c r="F15449">
        <f>IF(GL_Paste!$B15446="","",IFERROR(INDEX(AcctSub,MATCH(GL_Paste!$B15446&amp;"",AcctCode,0)),"UNKNOWN"))</f>
        <v/>
      </c>
    </row>
    <row r="15450">
      <c r="A15450" s="40">
        <f>IF(GL_Paste!$B15447="","",N(GL_Paste!$H15447)-N(GL_Paste!$G15447))</f>
        <v/>
      </c>
      <c r="B15450" s="43">
        <f>IF(GL_Paste!$B15447="","",DATE(YEAR(GL_Paste!$E15447),MONTH(GL_Paste!$E15447),1))</f>
        <v/>
      </c>
      <c r="C15450">
        <f>IF(GL_Paste!$B15447="","",IF(TRIM(GL_Paste!$M15447)&lt;&gt;"",TRIM(GL_Paste!$M15447),IFERROR(MID(GL_Paste!$I15447,FIND("[",GL_Paste!$I15447)+1,FIND("]",GL_Paste!$I15447)-FIND("[",GL_Paste!$I15447)-1),"")))</f>
        <v/>
      </c>
      <c r="D15450">
        <f>IF(GL_Paste!$B15447="","",IFERROR(INDEX(DeptName,MATCH($C15450,DeptTag,0)),"UNALLOCATED"))</f>
        <v/>
      </c>
      <c r="E15450">
        <f>IF(GL_Paste!$B15447="","",IFERROR(INDEX(AcctCat,MATCH(GL_Paste!$B15447&amp;"",AcctCode,0)),"UNKNOWN"))</f>
        <v/>
      </c>
      <c r="F15450">
        <f>IF(GL_Paste!$B15447="","",IFERROR(INDEX(AcctSub,MATCH(GL_Paste!$B15447&amp;"",AcctCode,0)),"UNKNOWN"))</f>
        <v/>
      </c>
    </row>
    <row r="15451">
      <c r="A15451" s="40">
        <f>IF(GL_Paste!$B15448="","",N(GL_Paste!$H15448)-N(GL_Paste!$G15448))</f>
        <v/>
      </c>
      <c r="B15451" s="43">
        <f>IF(GL_Paste!$B15448="","",DATE(YEAR(GL_Paste!$E15448),MONTH(GL_Paste!$E15448),1))</f>
        <v/>
      </c>
      <c r="C15451">
        <f>IF(GL_Paste!$B15448="","",IF(TRIM(GL_Paste!$M15448)&lt;&gt;"",TRIM(GL_Paste!$M15448),IFERROR(MID(GL_Paste!$I15448,FIND("[",GL_Paste!$I15448)+1,FIND("]",GL_Paste!$I15448)-FIND("[",GL_Paste!$I15448)-1),"")))</f>
        <v/>
      </c>
      <c r="D15451">
        <f>IF(GL_Paste!$B15448="","",IFERROR(INDEX(DeptName,MATCH($C15451,DeptTag,0)),"UNALLOCATED"))</f>
        <v/>
      </c>
      <c r="E15451">
        <f>IF(GL_Paste!$B15448="","",IFERROR(INDEX(AcctCat,MATCH(GL_Paste!$B15448&amp;"",AcctCode,0)),"UNKNOWN"))</f>
        <v/>
      </c>
      <c r="F15451">
        <f>IF(GL_Paste!$B15448="","",IFERROR(INDEX(AcctSub,MATCH(GL_Paste!$B15448&amp;"",AcctCode,0)),"UNKNOWN"))</f>
        <v/>
      </c>
    </row>
    <row r="15452">
      <c r="A15452" s="40">
        <f>IF(GL_Paste!$B15449="","",N(GL_Paste!$H15449)-N(GL_Paste!$G15449))</f>
        <v/>
      </c>
      <c r="B15452" s="43">
        <f>IF(GL_Paste!$B15449="","",DATE(YEAR(GL_Paste!$E15449),MONTH(GL_Paste!$E15449),1))</f>
        <v/>
      </c>
      <c r="C15452">
        <f>IF(GL_Paste!$B15449="","",IF(TRIM(GL_Paste!$M15449)&lt;&gt;"",TRIM(GL_Paste!$M15449),IFERROR(MID(GL_Paste!$I15449,FIND("[",GL_Paste!$I15449)+1,FIND("]",GL_Paste!$I15449)-FIND("[",GL_Paste!$I15449)-1),"")))</f>
        <v/>
      </c>
      <c r="D15452">
        <f>IF(GL_Paste!$B15449="","",IFERROR(INDEX(DeptName,MATCH($C15452,DeptTag,0)),"UNALLOCATED"))</f>
        <v/>
      </c>
      <c r="E15452">
        <f>IF(GL_Paste!$B15449="","",IFERROR(INDEX(AcctCat,MATCH(GL_Paste!$B15449&amp;"",AcctCode,0)),"UNKNOWN"))</f>
        <v/>
      </c>
      <c r="F15452">
        <f>IF(GL_Paste!$B15449="","",IFERROR(INDEX(AcctSub,MATCH(GL_Paste!$B15449&amp;"",AcctCode,0)),"UNKNOWN"))</f>
        <v/>
      </c>
    </row>
    <row r="15453">
      <c r="A15453" s="40">
        <f>IF(GL_Paste!$B15450="","",N(GL_Paste!$H15450)-N(GL_Paste!$G15450))</f>
        <v/>
      </c>
      <c r="B15453" s="43">
        <f>IF(GL_Paste!$B15450="","",DATE(YEAR(GL_Paste!$E15450),MONTH(GL_Paste!$E15450),1))</f>
        <v/>
      </c>
      <c r="C15453">
        <f>IF(GL_Paste!$B15450="","",IF(TRIM(GL_Paste!$M15450)&lt;&gt;"",TRIM(GL_Paste!$M15450),IFERROR(MID(GL_Paste!$I15450,FIND("[",GL_Paste!$I15450)+1,FIND("]",GL_Paste!$I15450)-FIND("[",GL_Paste!$I15450)-1),"")))</f>
        <v/>
      </c>
      <c r="D15453">
        <f>IF(GL_Paste!$B15450="","",IFERROR(INDEX(DeptName,MATCH($C15453,DeptTag,0)),"UNALLOCATED"))</f>
        <v/>
      </c>
      <c r="E15453">
        <f>IF(GL_Paste!$B15450="","",IFERROR(INDEX(AcctCat,MATCH(GL_Paste!$B15450&amp;"",AcctCode,0)),"UNKNOWN"))</f>
        <v/>
      </c>
      <c r="F15453">
        <f>IF(GL_Paste!$B15450="","",IFERROR(INDEX(AcctSub,MATCH(GL_Paste!$B15450&amp;"",AcctCode,0)),"UNKNOWN"))</f>
        <v/>
      </c>
    </row>
    <row r="15454">
      <c r="A15454" s="40">
        <f>IF(GL_Paste!$B15451="","",N(GL_Paste!$H15451)-N(GL_Paste!$G15451))</f>
        <v/>
      </c>
      <c r="B15454" s="43">
        <f>IF(GL_Paste!$B15451="","",DATE(YEAR(GL_Paste!$E15451),MONTH(GL_Paste!$E15451),1))</f>
        <v/>
      </c>
      <c r="C15454">
        <f>IF(GL_Paste!$B15451="","",IF(TRIM(GL_Paste!$M15451)&lt;&gt;"",TRIM(GL_Paste!$M15451),IFERROR(MID(GL_Paste!$I15451,FIND("[",GL_Paste!$I15451)+1,FIND("]",GL_Paste!$I15451)-FIND("[",GL_Paste!$I15451)-1),"")))</f>
        <v/>
      </c>
      <c r="D15454">
        <f>IF(GL_Paste!$B15451="","",IFERROR(INDEX(DeptName,MATCH($C15454,DeptTag,0)),"UNALLOCATED"))</f>
        <v/>
      </c>
      <c r="E15454">
        <f>IF(GL_Paste!$B15451="","",IFERROR(INDEX(AcctCat,MATCH(GL_Paste!$B15451&amp;"",AcctCode,0)),"UNKNOWN"))</f>
        <v/>
      </c>
      <c r="F15454">
        <f>IF(GL_Paste!$B15451="","",IFERROR(INDEX(AcctSub,MATCH(GL_Paste!$B15451&amp;"",AcctCode,0)),"UNKNOWN"))</f>
        <v/>
      </c>
    </row>
    <row r="15455">
      <c r="A15455" s="40">
        <f>IF(GL_Paste!$B15452="","",N(GL_Paste!$H15452)-N(GL_Paste!$G15452))</f>
        <v/>
      </c>
      <c r="B15455" s="43">
        <f>IF(GL_Paste!$B15452="","",DATE(YEAR(GL_Paste!$E15452),MONTH(GL_Paste!$E15452),1))</f>
        <v/>
      </c>
      <c r="C15455">
        <f>IF(GL_Paste!$B15452="","",IF(TRIM(GL_Paste!$M15452)&lt;&gt;"",TRIM(GL_Paste!$M15452),IFERROR(MID(GL_Paste!$I15452,FIND("[",GL_Paste!$I15452)+1,FIND("]",GL_Paste!$I15452)-FIND("[",GL_Paste!$I15452)-1),"")))</f>
        <v/>
      </c>
      <c r="D15455">
        <f>IF(GL_Paste!$B15452="","",IFERROR(INDEX(DeptName,MATCH($C15455,DeptTag,0)),"UNALLOCATED"))</f>
        <v/>
      </c>
      <c r="E15455">
        <f>IF(GL_Paste!$B15452="","",IFERROR(INDEX(AcctCat,MATCH(GL_Paste!$B15452&amp;"",AcctCode,0)),"UNKNOWN"))</f>
        <v/>
      </c>
      <c r="F15455">
        <f>IF(GL_Paste!$B15452="","",IFERROR(INDEX(AcctSub,MATCH(GL_Paste!$B15452&amp;"",AcctCode,0)),"UNKNOWN"))</f>
        <v/>
      </c>
    </row>
    <row r="15456">
      <c r="A15456" s="40">
        <f>IF(GL_Paste!$B15453="","",N(GL_Paste!$H15453)-N(GL_Paste!$G15453))</f>
        <v/>
      </c>
      <c r="B15456" s="43">
        <f>IF(GL_Paste!$B15453="","",DATE(YEAR(GL_Paste!$E15453),MONTH(GL_Paste!$E15453),1))</f>
        <v/>
      </c>
      <c r="C15456">
        <f>IF(GL_Paste!$B15453="","",IF(TRIM(GL_Paste!$M15453)&lt;&gt;"",TRIM(GL_Paste!$M15453),IFERROR(MID(GL_Paste!$I15453,FIND("[",GL_Paste!$I15453)+1,FIND("]",GL_Paste!$I15453)-FIND("[",GL_Paste!$I15453)-1),"")))</f>
        <v/>
      </c>
      <c r="D15456">
        <f>IF(GL_Paste!$B15453="","",IFERROR(INDEX(DeptName,MATCH($C15456,DeptTag,0)),"UNALLOCATED"))</f>
        <v/>
      </c>
      <c r="E15456">
        <f>IF(GL_Paste!$B15453="","",IFERROR(INDEX(AcctCat,MATCH(GL_Paste!$B15453&amp;"",AcctCode,0)),"UNKNOWN"))</f>
        <v/>
      </c>
      <c r="F15456">
        <f>IF(GL_Paste!$B15453="","",IFERROR(INDEX(AcctSub,MATCH(GL_Paste!$B15453&amp;"",AcctCode,0)),"UNKNOWN"))</f>
        <v/>
      </c>
    </row>
    <row r="15457">
      <c r="A15457" s="40">
        <f>IF(GL_Paste!$B15454="","",N(GL_Paste!$H15454)-N(GL_Paste!$G15454))</f>
        <v/>
      </c>
      <c r="B15457" s="43">
        <f>IF(GL_Paste!$B15454="","",DATE(YEAR(GL_Paste!$E15454),MONTH(GL_Paste!$E15454),1))</f>
        <v/>
      </c>
      <c r="C15457">
        <f>IF(GL_Paste!$B15454="","",IF(TRIM(GL_Paste!$M15454)&lt;&gt;"",TRIM(GL_Paste!$M15454),IFERROR(MID(GL_Paste!$I15454,FIND("[",GL_Paste!$I15454)+1,FIND("]",GL_Paste!$I15454)-FIND("[",GL_Paste!$I15454)-1),"")))</f>
        <v/>
      </c>
      <c r="D15457">
        <f>IF(GL_Paste!$B15454="","",IFERROR(INDEX(DeptName,MATCH($C15457,DeptTag,0)),"UNALLOCATED"))</f>
        <v/>
      </c>
      <c r="E15457">
        <f>IF(GL_Paste!$B15454="","",IFERROR(INDEX(AcctCat,MATCH(GL_Paste!$B15454&amp;"",AcctCode,0)),"UNKNOWN"))</f>
        <v/>
      </c>
      <c r="F15457">
        <f>IF(GL_Paste!$B15454="","",IFERROR(INDEX(AcctSub,MATCH(GL_Paste!$B15454&amp;"",AcctCode,0)),"UNKNOWN"))</f>
        <v/>
      </c>
    </row>
    <row r="15458">
      <c r="A15458" s="40">
        <f>IF(GL_Paste!$B15455="","",N(GL_Paste!$H15455)-N(GL_Paste!$G15455))</f>
        <v/>
      </c>
      <c r="B15458" s="43">
        <f>IF(GL_Paste!$B15455="","",DATE(YEAR(GL_Paste!$E15455),MONTH(GL_Paste!$E15455),1))</f>
        <v/>
      </c>
      <c r="C15458">
        <f>IF(GL_Paste!$B15455="","",IF(TRIM(GL_Paste!$M15455)&lt;&gt;"",TRIM(GL_Paste!$M15455),IFERROR(MID(GL_Paste!$I15455,FIND("[",GL_Paste!$I15455)+1,FIND("]",GL_Paste!$I15455)-FIND("[",GL_Paste!$I15455)-1),"")))</f>
        <v/>
      </c>
      <c r="D15458">
        <f>IF(GL_Paste!$B15455="","",IFERROR(INDEX(DeptName,MATCH($C15458,DeptTag,0)),"UNALLOCATED"))</f>
        <v/>
      </c>
      <c r="E15458">
        <f>IF(GL_Paste!$B15455="","",IFERROR(INDEX(AcctCat,MATCH(GL_Paste!$B15455&amp;"",AcctCode,0)),"UNKNOWN"))</f>
        <v/>
      </c>
      <c r="F15458">
        <f>IF(GL_Paste!$B15455="","",IFERROR(INDEX(AcctSub,MATCH(GL_Paste!$B15455&amp;"",AcctCode,0)),"UNKNOWN"))</f>
        <v/>
      </c>
    </row>
    <row r="15459">
      <c r="A15459" s="40">
        <f>IF(GL_Paste!$B15456="","",N(GL_Paste!$H15456)-N(GL_Paste!$G15456))</f>
        <v/>
      </c>
      <c r="B15459" s="43">
        <f>IF(GL_Paste!$B15456="","",DATE(YEAR(GL_Paste!$E15456),MONTH(GL_Paste!$E15456),1))</f>
        <v/>
      </c>
      <c r="C15459">
        <f>IF(GL_Paste!$B15456="","",IF(TRIM(GL_Paste!$M15456)&lt;&gt;"",TRIM(GL_Paste!$M15456),IFERROR(MID(GL_Paste!$I15456,FIND("[",GL_Paste!$I15456)+1,FIND("]",GL_Paste!$I15456)-FIND("[",GL_Paste!$I15456)-1),"")))</f>
        <v/>
      </c>
      <c r="D15459">
        <f>IF(GL_Paste!$B15456="","",IFERROR(INDEX(DeptName,MATCH($C15459,DeptTag,0)),"UNALLOCATED"))</f>
        <v/>
      </c>
      <c r="E15459">
        <f>IF(GL_Paste!$B15456="","",IFERROR(INDEX(AcctCat,MATCH(GL_Paste!$B15456&amp;"",AcctCode,0)),"UNKNOWN"))</f>
        <v/>
      </c>
      <c r="F15459">
        <f>IF(GL_Paste!$B15456="","",IFERROR(INDEX(AcctSub,MATCH(GL_Paste!$B15456&amp;"",AcctCode,0)),"UNKNOWN"))</f>
        <v/>
      </c>
    </row>
    <row r="15460">
      <c r="A15460" s="40">
        <f>IF(GL_Paste!$B15457="","",N(GL_Paste!$H15457)-N(GL_Paste!$G15457))</f>
        <v/>
      </c>
      <c r="B15460" s="43">
        <f>IF(GL_Paste!$B15457="","",DATE(YEAR(GL_Paste!$E15457),MONTH(GL_Paste!$E15457),1))</f>
        <v/>
      </c>
      <c r="C15460">
        <f>IF(GL_Paste!$B15457="","",IF(TRIM(GL_Paste!$M15457)&lt;&gt;"",TRIM(GL_Paste!$M15457),IFERROR(MID(GL_Paste!$I15457,FIND("[",GL_Paste!$I15457)+1,FIND("]",GL_Paste!$I15457)-FIND("[",GL_Paste!$I15457)-1),"")))</f>
        <v/>
      </c>
      <c r="D15460">
        <f>IF(GL_Paste!$B15457="","",IFERROR(INDEX(DeptName,MATCH($C15460,DeptTag,0)),"UNALLOCATED"))</f>
        <v/>
      </c>
      <c r="E15460">
        <f>IF(GL_Paste!$B15457="","",IFERROR(INDEX(AcctCat,MATCH(GL_Paste!$B15457&amp;"",AcctCode,0)),"UNKNOWN"))</f>
        <v/>
      </c>
      <c r="F15460">
        <f>IF(GL_Paste!$B15457="","",IFERROR(INDEX(AcctSub,MATCH(GL_Paste!$B15457&amp;"",AcctCode,0)),"UNKNOWN"))</f>
        <v/>
      </c>
    </row>
    <row r="15461">
      <c r="A15461" s="40">
        <f>IF(GL_Paste!$B15458="","",N(GL_Paste!$H15458)-N(GL_Paste!$G15458))</f>
        <v/>
      </c>
      <c r="B15461" s="43">
        <f>IF(GL_Paste!$B15458="","",DATE(YEAR(GL_Paste!$E15458),MONTH(GL_Paste!$E15458),1))</f>
        <v/>
      </c>
      <c r="C15461">
        <f>IF(GL_Paste!$B15458="","",IF(TRIM(GL_Paste!$M15458)&lt;&gt;"",TRIM(GL_Paste!$M15458),IFERROR(MID(GL_Paste!$I15458,FIND("[",GL_Paste!$I15458)+1,FIND("]",GL_Paste!$I15458)-FIND("[",GL_Paste!$I15458)-1),"")))</f>
        <v/>
      </c>
      <c r="D15461">
        <f>IF(GL_Paste!$B15458="","",IFERROR(INDEX(DeptName,MATCH($C15461,DeptTag,0)),"UNALLOCATED"))</f>
        <v/>
      </c>
      <c r="E15461">
        <f>IF(GL_Paste!$B15458="","",IFERROR(INDEX(AcctCat,MATCH(GL_Paste!$B15458&amp;"",AcctCode,0)),"UNKNOWN"))</f>
        <v/>
      </c>
      <c r="F15461">
        <f>IF(GL_Paste!$B15458="","",IFERROR(INDEX(AcctSub,MATCH(GL_Paste!$B15458&amp;"",AcctCode,0)),"UNKNOWN"))</f>
        <v/>
      </c>
    </row>
    <row r="15462">
      <c r="A15462" s="40">
        <f>IF(GL_Paste!$B15459="","",N(GL_Paste!$H15459)-N(GL_Paste!$G15459))</f>
        <v/>
      </c>
      <c r="B15462" s="43">
        <f>IF(GL_Paste!$B15459="","",DATE(YEAR(GL_Paste!$E15459),MONTH(GL_Paste!$E15459),1))</f>
        <v/>
      </c>
      <c r="C15462">
        <f>IF(GL_Paste!$B15459="","",IF(TRIM(GL_Paste!$M15459)&lt;&gt;"",TRIM(GL_Paste!$M15459),IFERROR(MID(GL_Paste!$I15459,FIND("[",GL_Paste!$I15459)+1,FIND("]",GL_Paste!$I15459)-FIND("[",GL_Paste!$I15459)-1),"")))</f>
        <v/>
      </c>
      <c r="D15462">
        <f>IF(GL_Paste!$B15459="","",IFERROR(INDEX(DeptName,MATCH($C15462,DeptTag,0)),"UNALLOCATED"))</f>
        <v/>
      </c>
      <c r="E15462">
        <f>IF(GL_Paste!$B15459="","",IFERROR(INDEX(AcctCat,MATCH(GL_Paste!$B15459&amp;"",AcctCode,0)),"UNKNOWN"))</f>
        <v/>
      </c>
      <c r="F15462">
        <f>IF(GL_Paste!$B15459="","",IFERROR(INDEX(AcctSub,MATCH(GL_Paste!$B15459&amp;"",AcctCode,0)),"UNKNOWN"))</f>
        <v/>
      </c>
    </row>
    <row r="15463">
      <c r="A15463" s="40">
        <f>IF(GL_Paste!$B15460="","",N(GL_Paste!$H15460)-N(GL_Paste!$G15460))</f>
        <v/>
      </c>
      <c r="B15463" s="43">
        <f>IF(GL_Paste!$B15460="","",DATE(YEAR(GL_Paste!$E15460),MONTH(GL_Paste!$E15460),1))</f>
        <v/>
      </c>
      <c r="C15463">
        <f>IF(GL_Paste!$B15460="","",IF(TRIM(GL_Paste!$M15460)&lt;&gt;"",TRIM(GL_Paste!$M15460),IFERROR(MID(GL_Paste!$I15460,FIND("[",GL_Paste!$I15460)+1,FIND("]",GL_Paste!$I15460)-FIND("[",GL_Paste!$I15460)-1),"")))</f>
        <v/>
      </c>
      <c r="D15463">
        <f>IF(GL_Paste!$B15460="","",IFERROR(INDEX(DeptName,MATCH($C15463,DeptTag,0)),"UNALLOCATED"))</f>
        <v/>
      </c>
      <c r="E15463">
        <f>IF(GL_Paste!$B15460="","",IFERROR(INDEX(AcctCat,MATCH(GL_Paste!$B15460&amp;"",AcctCode,0)),"UNKNOWN"))</f>
        <v/>
      </c>
      <c r="F15463">
        <f>IF(GL_Paste!$B15460="","",IFERROR(INDEX(AcctSub,MATCH(GL_Paste!$B15460&amp;"",AcctCode,0)),"UNKNOWN"))</f>
        <v/>
      </c>
    </row>
    <row r="15464">
      <c r="A15464" s="40">
        <f>IF(GL_Paste!$B15461="","",N(GL_Paste!$H15461)-N(GL_Paste!$G15461))</f>
        <v/>
      </c>
      <c r="B15464" s="43">
        <f>IF(GL_Paste!$B15461="","",DATE(YEAR(GL_Paste!$E15461),MONTH(GL_Paste!$E15461),1))</f>
        <v/>
      </c>
      <c r="C15464">
        <f>IF(GL_Paste!$B15461="","",IF(TRIM(GL_Paste!$M15461)&lt;&gt;"",TRIM(GL_Paste!$M15461),IFERROR(MID(GL_Paste!$I15461,FIND("[",GL_Paste!$I15461)+1,FIND("]",GL_Paste!$I15461)-FIND("[",GL_Paste!$I15461)-1),"")))</f>
        <v/>
      </c>
      <c r="D15464">
        <f>IF(GL_Paste!$B15461="","",IFERROR(INDEX(DeptName,MATCH($C15464,DeptTag,0)),"UNALLOCATED"))</f>
        <v/>
      </c>
      <c r="E15464">
        <f>IF(GL_Paste!$B15461="","",IFERROR(INDEX(AcctCat,MATCH(GL_Paste!$B15461&amp;"",AcctCode,0)),"UNKNOWN"))</f>
        <v/>
      </c>
      <c r="F15464">
        <f>IF(GL_Paste!$B15461="","",IFERROR(INDEX(AcctSub,MATCH(GL_Paste!$B15461&amp;"",AcctCode,0)),"UNKNOWN"))</f>
        <v/>
      </c>
    </row>
    <row r="15465">
      <c r="A15465" s="40">
        <f>IF(GL_Paste!$B15462="","",N(GL_Paste!$H15462)-N(GL_Paste!$G15462))</f>
        <v/>
      </c>
      <c r="B15465" s="43">
        <f>IF(GL_Paste!$B15462="","",DATE(YEAR(GL_Paste!$E15462),MONTH(GL_Paste!$E15462),1))</f>
        <v/>
      </c>
      <c r="C15465">
        <f>IF(GL_Paste!$B15462="","",IF(TRIM(GL_Paste!$M15462)&lt;&gt;"",TRIM(GL_Paste!$M15462),IFERROR(MID(GL_Paste!$I15462,FIND("[",GL_Paste!$I15462)+1,FIND("]",GL_Paste!$I15462)-FIND("[",GL_Paste!$I15462)-1),"")))</f>
        <v/>
      </c>
      <c r="D15465">
        <f>IF(GL_Paste!$B15462="","",IFERROR(INDEX(DeptName,MATCH($C15465,DeptTag,0)),"UNALLOCATED"))</f>
        <v/>
      </c>
      <c r="E15465">
        <f>IF(GL_Paste!$B15462="","",IFERROR(INDEX(AcctCat,MATCH(GL_Paste!$B15462&amp;"",AcctCode,0)),"UNKNOWN"))</f>
        <v/>
      </c>
      <c r="F15465">
        <f>IF(GL_Paste!$B15462="","",IFERROR(INDEX(AcctSub,MATCH(GL_Paste!$B15462&amp;"",AcctCode,0)),"UNKNOWN"))</f>
        <v/>
      </c>
    </row>
    <row r="15466">
      <c r="A15466" s="40">
        <f>IF(GL_Paste!$B15463="","",N(GL_Paste!$H15463)-N(GL_Paste!$G15463))</f>
        <v/>
      </c>
      <c r="B15466" s="43">
        <f>IF(GL_Paste!$B15463="","",DATE(YEAR(GL_Paste!$E15463),MONTH(GL_Paste!$E15463),1))</f>
        <v/>
      </c>
      <c r="C15466">
        <f>IF(GL_Paste!$B15463="","",IF(TRIM(GL_Paste!$M15463)&lt;&gt;"",TRIM(GL_Paste!$M15463),IFERROR(MID(GL_Paste!$I15463,FIND("[",GL_Paste!$I15463)+1,FIND("]",GL_Paste!$I15463)-FIND("[",GL_Paste!$I15463)-1),"")))</f>
        <v/>
      </c>
      <c r="D15466">
        <f>IF(GL_Paste!$B15463="","",IFERROR(INDEX(DeptName,MATCH($C15466,DeptTag,0)),"UNALLOCATED"))</f>
        <v/>
      </c>
      <c r="E15466">
        <f>IF(GL_Paste!$B15463="","",IFERROR(INDEX(AcctCat,MATCH(GL_Paste!$B15463&amp;"",AcctCode,0)),"UNKNOWN"))</f>
        <v/>
      </c>
      <c r="F15466">
        <f>IF(GL_Paste!$B15463="","",IFERROR(INDEX(AcctSub,MATCH(GL_Paste!$B15463&amp;"",AcctCode,0)),"UNKNOWN"))</f>
        <v/>
      </c>
    </row>
    <row r="15467">
      <c r="A15467" s="40">
        <f>IF(GL_Paste!$B15464="","",N(GL_Paste!$H15464)-N(GL_Paste!$G15464))</f>
        <v/>
      </c>
      <c r="B15467" s="43">
        <f>IF(GL_Paste!$B15464="","",DATE(YEAR(GL_Paste!$E15464),MONTH(GL_Paste!$E15464),1))</f>
        <v/>
      </c>
      <c r="C15467">
        <f>IF(GL_Paste!$B15464="","",IF(TRIM(GL_Paste!$M15464)&lt;&gt;"",TRIM(GL_Paste!$M15464),IFERROR(MID(GL_Paste!$I15464,FIND("[",GL_Paste!$I15464)+1,FIND("]",GL_Paste!$I15464)-FIND("[",GL_Paste!$I15464)-1),"")))</f>
        <v/>
      </c>
      <c r="D15467">
        <f>IF(GL_Paste!$B15464="","",IFERROR(INDEX(DeptName,MATCH($C15467,DeptTag,0)),"UNALLOCATED"))</f>
        <v/>
      </c>
      <c r="E15467">
        <f>IF(GL_Paste!$B15464="","",IFERROR(INDEX(AcctCat,MATCH(GL_Paste!$B15464&amp;"",AcctCode,0)),"UNKNOWN"))</f>
        <v/>
      </c>
      <c r="F15467">
        <f>IF(GL_Paste!$B15464="","",IFERROR(INDEX(AcctSub,MATCH(GL_Paste!$B15464&amp;"",AcctCode,0)),"UNKNOWN"))</f>
        <v/>
      </c>
    </row>
    <row r="15468">
      <c r="A15468" s="40">
        <f>IF(GL_Paste!$B15465="","",N(GL_Paste!$H15465)-N(GL_Paste!$G15465))</f>
        <v/>
      </c>
      <c r="B15468" s="43">
        <f>IF(GL_Paste!$B15465="","",DATE(YEAR(GL_Paste!$E15465),MONTH(GL_Paste!$E15465),1))</f>
        <v/>
      </c>
      <c r="C15468">
        <f>IF(GL_Paste!$B15465="","",IF(TRIM(GL_Paste!$M15465)&lt;&gt;"",TRIM(GL_Paste!$M15465),IFERROR(MID(GL_Paste!$I15465,FIND("[",GL_Paste!$I15465)+1,FIND("]",GL_Paste!$I15465)-FIND("[",GL_Paste!$I15465)-1),"")))</f>
        <v/>
      </c>
      <c r="D15468">
        <f>IF(GL_Paste!$B15465="","",IFERROR(INDEX(DeptName,MATCH($C15468,DeptTag,0)),"UNALLOCATED"))</f>
        <v/>
      </c>
      <c r="E15468">
        <f>IF(GL_Paste!$B15465="","",IFERROR(INDEX(AcctCat,MATCH(GL_Paste!$B15465&amp;"",AcctCode,0)),"UNKNOWN"))</f>
        <v/>
      </c>
      <c r="F15468">
        <f>IF(GL_Paste!$B15465="","",IFERROR(INDEX(AcctSub,MATCH(GL_Paste!$B15465&amp;"",AcctCode,0)),"UNKNOWN"))</f>
        <v/>
      </c>
    </row>
    <row r="15469">
      <c r="A15469" s="40">
        <f>IF(GL_Paste!$B15466="","",N(GL_Paste!$H15466)-N(GL_Paste!$G15466))</f>
        <v/>
      </c>
      <c r="B15469" s="43">
        <f>IF(GL_Paste!$B15466="","",DATE(YEAR(GL_Paste!$E15466),MONTH(GL_Paste!$E15466),1))</f>
        <v/>
      </c>
      <c r="C15469">
        <f>IF(GL_Paste!$B15466="","",IF(TRIM(GL_Paste!$M15466)&lt;&gt;"",TRIM(GL_Paste!$M15466),IFERROR(MID(GL_Paste!$I15466,FIND("[",GL_Paste!$I15466)+1,FIND("]",GL_Paste!$I15466)-FIND("[",GL_Paste!$I15466)-1),"")))</f>
        <v/>
      </c>
      <c r="D15469">
        <f>IF(GL_Paste!$B15466="","",IFERROR(INDEX(DeptName,MATCH($C15469,DeptTag,0)),"UNALLOCATED"))</f>
        <v/>
      </c>
      <c r="E15469">
        <f>IF(GL_Paste!$B15466="","",IFERROR(INDEX(AcctCat,MATCH(GL_Paste!$B15466&amp;"",AcctCode,0)),"UNKNOWN"))</f>
        <v/>
      </c>
      <c r="F15469">
        <f>IF(GL_Paste!$B15466="","",IFERROR(INDEX(AcctSub,MATCH(GL_Paste!$B15466&amp;"",AcctCode,0)),"UNKNOWN"))</f>
        <v/>
      </c>
    </row>
    <row r="15470">
      <c r="A15470" s="40">
        <f>IF(GL_Paste!$B15467="","",N(GL_Paste!$H15467)-N(GL_Paste!$G15467))</f>
        <v/>
      </c>
      <c r="B15470" s="43">
        <f>IF(GL_Paste!$B15467="","",DATE(YEAR(GL_Paste!$E15467),MONTH(GL_Paste!$E15467),1))</f>
        <v/>
      </c>
      <c r="C15470">
        <f>IF(GL_Paste!$B15467="","",IF(TRIM(GL_Paste!$M15467)&lt;&gt;"",TRIM(GL_Paste!$M15467),IFERROR(MID(GL_Paste!$I15467,FIND("[",GL_Paste!$I15467)+1,FIND("]",GL_Paste!$I15467)-FIND("[",GL_Paste!$I15467)-1),"")))</f>
        <v/>
      </c>
      <c r="D15470">
        <f>IF(GL_Paste!$B15467="","",IFERROR(INDEX(DeptName,MATCH($C15470,DeptTag,0)),"UNALLOCATED"))</f>
        <v/>
      </c>
      <c r="E15470">
        <f>IF(GL_Paste!$B15467="","",IFERROR(INDEX(AcctCat,MATCH(GL_Paste!$B15467&amp;"",AcctCode,0)),"UNKNOWN"))</f>
        <v/>
      </c>
      <c r="F15470">
        <f>IF(GL_Paste!$B15467="","",IFERROR(INDEX(AcctSub,MATCH(GL_Paste!$B15467&amp;"",AcctCode,0)),"UNKNOWN"))</f>
        <v/>
      </c>
    </row>
    <row r="15471">
      <c r="A15471" s="40">
        <f>IF(GL_Paste!$B15468="","",N(GL_Paste!$H15468)-N(GL_Paste!$G15468))</f>
        <v/>
      </c>
      <c r="B15471" s="43">
        <f>IF(GL_Paste!$B15468="","",DATE(YEAR(GL_Paste!$E15468),MONTH(GL_Paste!$E15468),1))</f>
        <v/>
      </c>
      <c r="C15471">
        <f>IF(GL_Paste!$B15468="","",IF(TRIM(GL_Paste!$M15468)&lt;&gt;"",TRIM(GL_Paste!$M15468),IFERROR(MID(GL_Paste!$I15468,FIND("[",GL_Paste!$I15468)+1,FIND("]",GL_Paste!$I15468)-FIND("[",GL_Paste!$I15468)-1),"")))</f>
        <v/>
      </c>
      <c r="D15471">
        <f>IF(GL_Paste!$B15468="","",IFERROR(INDEX(DeptName,MATCH($C15471,DeptTag,0)),"UNALLOCATED"))</f>
        <v/>
      </c>
      <c r="E15471">
        <f>IF(GL_Paste!$B15468="","",IFERROR(INDEX(AcctCat,MATCH(GL_Paste!$B15468&amp;"",AcctCode,0)),"UNKNOWN"))</f>
        <v/>
      </c>
      <c r="F15471">
        <f>IF(GL_Paste!$B15468="","",IFERROR(INDEX(AcctSub,MATCH(GL_Paste!$B15468&amp;"",AcctCode,0)),"UNKNOWN"))</f>
        <v/>
      </c>
    </row>
    <row r="15472">
      <c r="A15472" s="40">
        <f>IF(GL_Paste!$B15469="","",N(GL_Paste!$H15469)-N(GL_Paste!$G15469))</f>
        <v/>
      </c>
      <c r="B15472" s="43">
        <f>IF(GL_Paste!$B15469="","",DATE(YEAR(GL_Paste!$E15469),MONTH(GL_Paste!$E15469),1))</f>
        <v/>
      </c>
      <c r="C15472">
        <f>IF(GL_Paste!$B15469="","",IF(TRIM(GL_Paste!$M15469)&lt;&gt;"",TRIM(GL_Paste!$M15469),IFERROR(MID(GL_Paste!$I15469,FIND("[",GL_Paste!$I15469)+1,FIND("]",GL_Paste!$I15469)-FIND("[",GL_Paste!$I15469)-1),"")))</f>
        <v/>
      </c>
      <c r="D15472">
        <f>IF(GL_Paste!$B15469="","",IFERROR(INDEX(DeptName,MATCH($C15472,DeptTag,0)),"UNALLOCATED"))</f>
        <v/>
      </c>
      <c r="E15472">
        <f>IF(GL_Paste!$B15469="","",IFERROR(INDEX(AcctCat,MATCH(GL_Paste!$B15469&amp;"",AcctCode,0)),"UNKNOWN"))</f>
        <v/>
      </c>
      <c r="F15472">
        <f>IF(GL_Paste!$B15469="","",IFERROR(INDEX(AcctSub,MATCH(GL_Paste!$B15469&amp;"",AcctCode,0)),"UNKNOWN"))</f>
        <v/>
      </c>
    </row>
    <row r="15473">
      <c r="A15473" s="40">
        <f>IF(GL_Paste!$B15470="","",N(GL_Paste!$H15470)-N(GL_Paste!$G15470))</f>
        <v/>
      </c>
      <c r="B15473" s="43">
        <f>IF(GL_Paste!$B15470="","",DATE(YEAR(GL_Paste!$E15470),MONTH(GL_Paste!$E15470),1))</f>
        <v/>
      </c>
      <c r="C15473">
        <f>IF(GL_Paste!$B15470="","",IF(TRIM(GL_Paste!$M15470)&lt;&gt;"",TRIM(GL_Paste!$M15470),IFERROR(MID(GL_Paste!$I15470,FIND("[",GL_Paste!$I15470)+1,FIND("]",GL_Paste!$I15470)-FIND("[",GL_Paste!$I15470)-1),"")))</f>
        <v/>
      </c>
      <c r="D15473">
        <f>IF(GL_Paste!$B15470="","",IFERROR(INDEX(DeptName,MATCH($C15473,DeptTag,0)),"UNALLOCATED"))</f>
        <v/>
      </c>
      <c r="E15473">
        <f>IF(GL_Paste!$B15470="","",IFERROR(INDEX(AcctCat,MATCH(GL_Paste!$B15470&amp;"",AcctCode,0)),"UNKNOWN"))</f>
        <v/>
      </c>
      <c r="F15473">
        <f>IF(GL_Paste!$B15470="","",IFERROR(INDEX(AcctSub,MATCH(GL_Paste!$B15470&amp;"",AcctCode,0)),"UNKNOWN"))</f>
        <v/>
      </c>
    </row>
    <row r="15474">
      <c r="A15474" s="40">
        <f>IF(GL_Paste!$B15471="","",N(GL_Paste!$H15471)-N(GL_Paste!$G15471))</f>
        <v/>
      </c>
      <c r="B15474" s="43">
        <f>IF(GL_Paste!$B15471="","",DATE(YEAR(GL_Paste!$E15471),MONTH(GL_Paste!$E15471),1))</f>
        <v/>
      </c>
      <c r="C15474">
        <f>IF(GL_Paste!$B15471="","",IF(TRIM(GL_Paste!$M15471)&lt;&gt;"",TRIM(GL_Paste!$M15471),IFERROR(MID(GL_Paste!$I15471,FIND("[",GL_Paste!$I15471)+1,FIND("]",GL_Paste!$I15471)-FIND("[",GL_Paste!$I15471)-1),"")))</f>
        <v/>
      </c>
      <c r="D15474">
        <f>IF(GL_Paste!$B15471="","",IFERROR(INDEX(DeptName,MATCH($C15474,DeptTag,0)),"UNALLOCATED"))</f>
        <v/>
      </c>
      <c r="E15474">
        <f>IF(GL_Paste!$B15471="","",IFERROR(INDEX(AcctCat,MATCH(GL_Paste!$B15471&amp;"",AcctCode,0)),"UNKNOWN"))</f>
        <v/>
      </c>
      <c r="F15474">
        <f>IF(GL_Paste!$B15471="","",IFERROR(INDEX(AcctSub,MATCH(GL_Paste!$B15471&amp;"",AcctCode,0)),"UNKNOWN"))</f>
        <v/>
      </c>
    </row>
    <row r="15475">
      <c r="A15475" s="40">
        <f>IF(GL_Paste!$B15472="","",N(GL_Paste!$H15472)-N(GL_Paste!$G15472))</f>
        <v/>
      </c>
      <c r="B15475" s="43">
        <f>IF(GL_Paste!$B15472="","",DATE(YEAR(GL_Paste!$E15472),MONTH(GL_Paste!$E15472),1))</f>
        <v/>
      </c>
      <c r="C15475">
        <f>IF(GL_Paste!$B15472="","",IF(TRIM(GL_Paste!$M15472)&lt;&gt;"",TRIM(GL_Paste!$M15472),IFERROR(MID(GL_Paste!$I15472,FIND("[",GL_Paste!$I15472)+1,FIND("]",GL_Paste!$I15472)-FIND("[",GL_Paste!$I15472)-1),"")))</f>
        <v/>
      </c>
      <c r="D15475">
        <f>IF(GL_Paste!$B15472="","",IFERROR(INDEX(DeptName,MATCH($C15475,DeptTag,0)),"UNALLOCATED"))</f>
        <v/>
      </c>
      <c r="E15475">
        <f>IF(GL_Paste!$B15472="","",IFERROR(INDEX(AcctCat,MATCH(GL_Paste!$B15472&amp;"",AcctCode,0)),"UNKNOWN"))</f>
        <v/>
      </c>
      <c r="F15475">
        <f>IF(GL_Paste!$B15472="","",IFERROR(INDEX(AcctSub,MATCH(GL_Paste!$B15472&amp;"",AcctCode,0)),"UNKNOWN"))</f>
        <v/>
      </c>
    </row>
    <row r="15476">
      <c r="A15476" s="40">
        <f>IF(GL_Paste!$B15473="","",N(GL_Paste!$H15473)-N(GL_Paste!$G15473))</f>
        <v/>
      </c>
      <c r="B15476" s="43">
        <f>IF(GL_Paste!$B15473="","",DATE(YEAR(GL_Paste!$E15473),MONTH(GL_Paste!$E15473),1))</f>
        <v/>
      </c>
      <c r="C15476">
        <f>IF(GL_Paste!$B15473="","",IF(TRIM(GL_Paste!$M15473)&lt;&gt;"",TRIM(GL_Paste!$M15473),IFERROR(MID(GL_Paste!$I15473,FIND("[",GL_Paste!$I15473)+1,FIND("]",GL_Paste!$I15473)-FIND("[",GL_Paste!$I15473)-1),"")))</f>
        <v/>
      </c>
      <c r="D15476">
        <f>IF(GL_Paste!$B15473="","",IFERROR(INDEX(DeptName,MATCH($C15476,DeptTag,0)),"UNALLOCATED"))</f>
        <v/>
      </c>
      <c r="E15476">
        <f>IF(GL_Paste!$B15473="","",IFERROR(INDEX(AcctCat,MATCH(GL_Paste!$B15473&amp;"",AcctCode,0)),"UNKNOWN"))</f>
        <v/>
      </c>
      <c r="F15476">
        <f>IF(GL_Paste!$B15473="","",IFERROR(INDEX(AcctSub,MATCH(GL_Paste!$B15473&amp;"",AcctCode,0)),"UNKNOWN"))</f>
        <v/>
      </c>
    </row>
    <row r="15477">
      <c r="A15477" s="40">
        <f>IF(GL_Paste!$B15474="","",N(GL_Paste!$H15474)-N(GL_Paste!$G15474))</f>
        <v/>
      </c>
      <c r="B15477" s="43">
        <f>IF(GL_Paste!$B15474="","",DATE(YEAR(GL_Paste!$E15474),MONTH(GL_Paste!$E15474),1))</f>
        <v/>
      </c>
      <c r="C15477">
        <f>IF(GL_Paste!$B15474="","",IF(TRIM(GL_Paste!$M15474)&lt;&gt;"",TRIM(GL_Paste!$M15474),IFERROR(MID(GL_Paste!$I15474,FIND("[",GL_Paste!$I15474)+1,FIND("]",GL_Paste!$I15474)-FIND("[",GL_Paste!$I15474)-1),"")))</f>
        <v/>
      </c>
      <c r="D15477">
        <f>IF(GL_Paste!$B15474="","",IFERROR(INDEX(DeptName,MATCH($C15477,DeptTag,0)),"UNALLOCATED"))</f>
        <v/>
      </c>
      <c r="E15477">
        <f>IF(GL_Paste!$B15474="","",IFERROR(INDEX(AcctCat,MATCH(GL_Paste!$B15474&amp;"",AcctCode,0)),"UNKNOWN"))</f>
        <v/>
      </c>
      <c r="F15477">
        <f>IF(GL_Paste!$B15474="","",IFERROR(INDEX(AcctSub,MATCH(GL_Paste!$B15474&amp;"",AcctCode,0)),"UNKNOWN"))</f>
        <v/>
      </c>
    </row>
    <row r="15478">
      <c r="A15478" s="40">
        <f>IF(GL_Paste!$B15475="","",N(GL_Paste!$H15475)-N(GL_Paste!$G15475))</f>
        <v/>
      </c>
      <c r="B15478" s="43">
        <f>IF(GL_Paste!$B15475="","",DATE(YEAR(GL_Paste!$E15475),MONTH(GL_Paste!$E15475),1))</f>
        <v/>
      </c>
      <c r="C15478">
        <f>IF(GL_Paste!$B15475="","",IF(TRIM(GL_Paste!$M15475)&lt;&gt;"",TRIM(GL_Paste!$M15475),IFERROR(MID(GL_Paste!$I15475,FIND("[",GL_Paste!$I15475)+1,FIND("]",GL_Paste!$I15475)-FIND("[",GL_Paste!$I15475)-1),"")))</f>
        <v/>
      </c>
      <c r="D15478">
        <f>IF(GL_Paste!$B15475="","",IFERROR(INDEX(DeptName,MATCH($C15478,DeptTag,0)),"UNALLOCATED"))</f>
        <v/>
      </c>
      <c r="E15478">
        <f>IF(GL_Paste!$B15475="","",IFERROR(INDEX(AcctCat,MATCH(GL_Paste!$B15475&amp;"",AcctCode,0)),"UNKNOWN"))</f>
        <v/>
      </c>
      <c r="F15478">
        <f>IF(GL_Paste!$B15475="","",IFERROR(INDEX(AcctSub,MATCH(GL_Paste!$B15475&amp;"",AcctCode,0)),"UNKNOWN"))</f>
        <v/>
      </c>
    </row>
    <row r="15479">
      <c r="A15479" s="40">
        <f>IF(GL_Paste!$B15476="","",N(GL_Paste!$H15476)-N(GL_Paste!$G15476))</f>
        <v/>
      </c>
      <c r="B15479" s="43">
        <f>IF(GL_Paste!$B15476="","",DATE(YEAR(GL_Paste!$E15476),MONTH(GL_Paste!$E15476),1))</f>
        <v/>
      </c>
      <c r="C15479">
        <f>IF(GL_Paste!$B15476="","",IF(TRIM(GL_Paste!$M15476)&lt;&gt;"",TRIM(GL_Paste!$M15476),IFERROR(MID(GL_Paste!$I15476,FIND("[",GL_Paste!$I15476)+1,FIND("]",GL_Paste!$I15476)-FIND("[",GL_Paste!$I15476)-1),"")))</f>
        <v/>
      </c>
      <c r="D15479">
        <f>IF(GL_Paste!$B15476="","",IFERROR(INDEX(DeptName,MATCH($C15479,DeptTag,0)),"UNALLOCATED"))</f>
        <v/>
      </c>
      <c r="E15479">
        <f>IF(GL_Paste!$B15476="","",IFERROR(INDEX(AcctCat,MATCH(GL_Paste!$B15476&amp;"",AcctCode,0)),"UNKNOWN"))</f>
        <v/>
      </c>
      <c r="F15479">
        <f>IF(GL_Paste!$B15476="","",IFERROR(INDEX(AcctSub,MATCH(GL_Paste!$B15476&amp;"",AcctCode,0)),"UNKNOWN"))</f>
        <v/>
      </c>
    </row>
    <row r="15480">
      <c r="A15480" s="40">
        <f>IF(GL_Paste!$B15477="","",N(GL_Paste!$H15477)-N(GL_Paste!$G15477))</f>
        <v/>
      </c>
      <c r="B15480" s="43">
        <f>IF(GL_Paste!$B15477="","",DATE(YEAR(GL_Paste!$E15477),MONTH(GL_Paste!$E15477),1))</f>
        <v/>
      </c>
      <c r="C15480">
        <f>IF(GL_Paste!$B15477="","",IF(TRIM(GL_Paste!$M15477)&lt;&gt;"",TRIM(GL_Paste!$M15477),IFERROR(MID(GL_Paste!$I15477,FIND("[",GL_Paste!$I15477)+1,FIND("]",GL_Paste!$I15477)-FIND("[",GL_Paste!$I15477)-1),"")))</f>
        <v/>
      </c>
      <c r="D15480">
        <f>IF(GL_Paste!$B15477="","",IFERROR(INDEX(DeptName,MATCH($C15480,DeptTag,0)),"UNALLOCATED"))</f>
        <v/>
      </c>
      <c r="E15480">
        <f>IF(GL_Paste!$B15477="","",IFERROR(INDEX(AcctCat,MATCH(GL_Paste!$B15477&amp;"",AcctCode,0)),"UNKNOWN"))</f>
        <v/>
      </c>
      <c r="F15480">
        <f>IF(GL_Paste!$B15477="","",IFERROR(INDEX(AcctSub,MATCH(GL_Paste!$B15477&amp;"",AcctCode,0)),"UNKNOWN"))</f>
        <v/>
      </c>
    </row>
    <row r="15481">
      <c r="A15481" s="40">
        <f>IF(GL_Paste!$B15478="","",N(GL_Paste!$H15478)-N(GL_Paste!$G15478))</f>
        <v/>
      </c>
      <c r="B15481" s="43">
        <f>IF(GL_Paste!$B15478="","",DATE(YEAR(GL_Paste!$E15478),MONTH(GL_Paste!$E15478),1))</f>
        <v/>
      </c>
      <c r="C15481">
        <f>IF(GL_Paste!$B15478="","",IF(TRIM(GL_Paste!$M15478)&lt;&gt;"",TRIM(GL_Paste!$M15478),IFERROR(MID(GL_Paste!$I15478,FIND("[",GL_Paste!$I15478)+1,FIND("]",GL_Paste!$I15478)-FIND("[",GL_Paste!$I15478)-1),"")))</f>
        <v/>
      </c>
      <c r="D15481">
        <f>IF(GL_Paste!$B15478="","",IFERROR(INDEX(DeptName,MATCH($C15481,DeptTag,0)),"UNALLOCATED"))</f>
        <v/>
      </c>
      <c r="E15481">
        <f>IF(GL_Paste!$B15478="","",IFERROR(INDEX(AcctCat,MATCH(GL_Paste!$B15478&amp;"",AcctCode,0)),"UNKNOWN"))</f>
        <v/>
      </c>
      <c r="F15481">
        <f>IF(GL_Paste!$B15478="","",IFERROR(INDEX(AcctSub,MATCH(GL_Paste!$B15478&amp;"",AcctCode,0)),"UNKNOWN"))</f>
        <v/>
      </c>
    </row>
    <row r="15482">
      <c r="A15482" s="40">
        <f>IF(GL_Paste!$B15479="","",N(GL_Paste!$H15479)-N(GL_Paste!$G15479))</f>
        <v/>
      </c>
      <c r="B15482" s="43">
        <f>IF(GL_Paste!$B15479="","",DATE(YEAR(GL_Paste!$E15479),MONTH(GL_Paste!$E15479),1))</f>
        <v/>
      </c>
      <c r="C15482">
        <f>IF(GL_Paste!$B15479="","",IF(TRIM(GL_Paste!$M15479)&lt;&gt;"",TRIM(GL_Paste!$M15479),IFERROR(MID(GL_Paste!$I15479,FIND("[",GL_Paste!$I15479)+1,FIND("]",GL_Paste!$I15479)-FIND("[",GL_Paste!$I15479)-1),"")))</f>
        <v/>
      </c>
      <c r="D15482">
        <f>IF(GL_Paste!$B15479="","",IFERROR(INDEX(DeptName,MATCH($C15482,DeptTag,0)),"UNALLOCATED"))</f>
        <v/>
      </c>
      <c r="E15482">
        <f>IF(GL_Paste!$B15479="","",IFERROR(INDEX(AcctCat,MATCH(GL_Paste!$B15479&amp;"",AcctCode,0)),"UNKNOWN"))</f>
        <v/>
      </c>
      <c r="F15482">
        <f>IF(GL_Paste!$B15479="","",IFERROR(INDEX(AcctSub,MATCH(GL_Paste!$B15479&amp;"",AcctCode,0)),"UNKNOWN"))</f>
        <v/>
      </c>
    </row>
    <row r="15483">
      <c r="A15483" s="40">
        <f>IF(GL_Paste!$B15480="","",N(GL_Paste!$H15480)-N(GL_Paste!$G15480))</f>
        <v/>
      </c>
      <c r="B15483" s="43">
        <f>IF(GL_Paste!$B15480="","",DATE(YEAR(GL_Paste!$E15480),MONTH(GL_Paste!$E15480),1))</f>
        <v/>
      </c>
      <c r="C15483">
        <f>IF(GL_Paste!$B15480="","",IF(TRIM(GL_Paste!$M15480)&lt;&gt;"",TRIM(GL_Paste!$M15480),IFERROR(MID(GL_Paste!$I15480,FIND("[",GL_Paste!$I15480)+1,FIND("]",GL_Paste!$I15480)-FIND("[",GL_Paste!$I15480)-1),"")))</f>
        <v/>
      </c>
      <c r="D15483">
        <f>IF(GL_Paste!$B15480="","",IFERROR(INDEX(DeptName,MATCH($C15483,DeptTag,0)),"UNALLOCATED"))</f>
        <v/>
      </c>
      <c r="E15483">
        <f>IF(GL_Paste!$B15480="","",IFERROR(INDEX(AcctCat,MATCH(GL_Paste!$B15480&amp;"",AcctCode,0)),"UNKNOWN"))</f>
        <v/>
      </c>
      <c r="F15483">
        <f>IF(GL_Paste!$B15480="","",IFERROR(INDEX(AcctSub,MATCH(GL_Paste!$B15480&amp;"",AcctCode,0)),"UNKNOWN"))</f>
        <v/>
      </c>
    </row>
    <row r="15484">
      <c r="A15484" s="40">
        <f>IF(GL_Paste!$B15481="","",N(GL_Paste!$H15481)-N(GL_Paste!$G15481))</f>
        <v/>
      </c>
      <c r="B15484" s="43">
        <f>IF(GL_Paste!$B15481="","",DATE(YEAR(GL_Paste!$E15481),MONTH(GL_Paste!$E15481),1))</f>
        <v/>
      </c>
      <c r="C15484">
        <f>IF(GL_Paste!$B15481="","",IF(TRIM(GL_Paste!$M15481)&lt;&gt;"",TRIM(GL_Paste!$M15481),IFERROR(MID(GL_Paste!$I15481,FIND("[",GL_Paste!$I15481)+1,FIND("]",GL_Paste!$I15481)-FIND("[",GL_Paste!$I15481)-1),"")))</f>
        <v/>
      </c>
      <c r="D15484">
        <f>IF(GL_Paste!$B15481="","",IFERROR(INDEX(DeptName,MATCH($C15484,DeptTag,0)),"UNALLOCATED"))</f>
        <v/>
      </c>
      <c r="E15484">
        <f>IF(GL_Paste!$B15481="","",IFERROR(INDEX(AcctCat,MATCH(GL_Paste!$B15481&amp;"",AcctCode,0)),"UNKNOWN"))</f>
        <v/>
      </c>
      <c r="F15484">
        <f>IF(GL_Paste!$B15481="","",IFERROR(INDEX(AcctSub,MATCH(GL_Paste!$B15481&amp;"",AcctCode,0)),"UNKNOWN"))</f>
        <v/>
      </c>
    </row>
    <row r="15485">
      <c r="A15485" s="40">
        <f>IF(GL_Paste!$B15482="","",N(GL_Paste!$H15482)-N(GL_Paste!$G15482))</f>
        <v/>
      </c>
      <c r="B15485" s="43">
        <f>IF(GL_Paste!$B15482="","",DATE(YEAR(GL_Paste!$E15482),MONTH(GL_Paste!$E15482),1))</f>
        <v/>
      </c>
      <c r="C15485">
        <f>IF(GL_Paste!$B15482="","",IF(TRIM(GL_Paste!$M15482)&lt;&gt;"",TRIM(GL_Paste!$M15482),IFERROR(MID(GL_Paste!$I15482,FIND("[",GL_Paste!$I15482)+1,FIND("]",GL_Paste!$I15482)-FIND("[",GL_Paste!$I15482)-1),"")))</f>
        <v/>
      </c>
      <c r="D15485">
        <f>IF(GL_Paste!$B15482="","",IFERROR(INDEX(DeptName,MATCH($C15485,DeptTag,0)),"UNALLOCATED"))</f>
        <v/>
      </c>
      <c r="E15485">
        <f>IF(GL_Paste!$B15482="","",IFERROR(INDEX(AcctCat,MATCH(GL_Paste!$B15482&amp;"",AcctCode,0)),"UNKNOWN"))</f>
        <v/>
      </c>
      <c r="F15485">
        <f>IF(GL_Paste!$B15482="","",IFERROR(INDEX(AcctSub,MATCH(GL_Paste!$B15482&amp;"",AcctCode,0)),"UNKNOWN"))</f>
        <v/>
      </c>
    </row>
    <row r="15486">
      <c r="A15486" s="40">
        <f>IF(GL_Paste!$B15483="","",N(GL_Paste!$H15483)-N(GL_Paste!$G15483))</f>
        <v/>
      </c>
      <c r="B15486" s="43">
        <f>IF(GL_Paste!$B15483="","",DATE(YEAR(GL_Paste!$E15483),MONTH(GL_Paste!$E15483),1))</f>
        <v/>
      </c>
      <c r="C15486">
        <f>IF(GL_Paste!$B15483="","",IF(TRIM(GL_Paste!$M15483)&lt;&gt;"",TRIM(GL_Paste!$M15483),IFERROR(MID(GL_Paste!$I15483,FIND("[",GL_Paste!$I15483)+1,FIND("]",GL_Paste!$I15483)-FIND("[",GL_Paste!$I15483)-1),"")))</f>
        <v/>
      </c>
      <c r="D15486">
        <f>IF(GL_Paste!$B15483="","",IFERROR(INDEX(DeptName,MATCH($C15486,DeptTag,0)),"UNALLOCATED"))</f>
        <v/>
      </c>
      <c r="E15486">
        <f>IF(GL_Paste!$B15483="","",IFERROR(INDEX(AcctCat,MATCH(GL_Paste!$B15483&amp;"",AcctCode,0)),"UNKNOWN"))</f>
        <v/>
      </c>
      <c r="F15486">
        <f>IF(GL_Paste!$B15483="","",IFERROR(INDEX(AcctSub,MATCH(GL_Paste!$B15483&amp;"",AcctCode,0)),"UNKNOWN"))</f>
        <v/>
      </c>
    </row>
    <row r="15487">
      <c r="A15487" s="40">
        <f>IF(GL_Paste!$B15484="","",N(GL_Paste!$H15484)-N(GL_Paste!$G15484))</f>
        <v/>
      </c>
      <c r="B15487" s="43">
        <f>IF(GL_Paste!$B15484="","",DATE(YEAR(GL_Paste!$E15484),MONTH(GL_Paste!$E15484),1))</f>
        <v/>
      </c>
      <c r="C15487">
        <f>IF(GL_Paste!$B15484="","",IF(TRIM(GL_Paste!$M15484)&lt;&gt;"",TRIM(GL_Paste!$M15484),IFERROR(MID(GL_Paste!$I15484,FIND("[",GL_Paste!$I15484)+1,FIND("]",GL_Paste!$I15484)-FIND("[",GL_Paste!$I15484)-1),"")))</f>
        <v/>
      </c>
      <c r="D15487">
        <f>IF(GL_Paste!$B15484="","",IFERROR(INDEX(DeptName,MATCH($C15487,DeptTag,0)),"UNALLOCATED"))</f>
        <v/>
      </c>
      <c r="E15487">
        <f>IF(GL_Paste!$B15484="","",IFERROR(INDEX(AcctCat,MATCH(GL_Paste!$B15484&amp;"",AcctCode,0)),"UNKNOWN"))</f>
        <v/>
      </c>
      <c r="F15487">
        <f>IF(GL_Paste!$B15484="","",IFERROR(INDEX(AcctSub,MATCH(GL_Paste!$B15484&amp;"",AcctCode,0)),"UNKNOWN"))</f>
        <v/>
      </c>
    </row>
    <row r="15488">
      <c r="A15488" s="40">
        <f>IF(GL_Paste!$B15485="","",N(GL_Paste!$H15485)-N(GL_Paste!$G15485))</f>
        <v/>
      </c>
      <c r="B15488" s="43">
        <f>IF(GL_Paste!$B15485="","",DATE(YEAR(GL_Paste!$E15485),MONTH(GL_Paste!$E15485),1))</f>
        <v/>
      </c>
      <c r="C15488">
        <f>IF(GL_Paste!$B15485="","",IF(TRIM(GL_Paste!$M15485)&lt;&gt;"",TRIM(GL_Paste!$M15485),IFERROR(MID(GL_Paste!$I15485,FIND("[",GL_Paste!$I15485)+1,FIND("]",GL_Paste!$I15485)-FIND("[",GL_Paste!$I15485)-1),"")))</f>
        <v/>
      </c>
      <c r="D15488">
        <f>IF(GL_Paste!$B15485="","",IFERROR(INDEX(DeptName,MATCH($C15488,DeptTag,0)),"UNALLOCATED"))</f>
        <v/>
      </c>
      <c r="E15488">
        <f>IF(GL_Paste!$B15485="","",IFERROR(INDEX(AcctCat,MATCH(GL_Paste!$B15485&amp;"",AcctCode,0)),"UNKNOWN"))</f>
        <v/>
      </c>
      <c r="F15488">
        <f>IF(GL_Paste!$B15485="","",IFERROR(INDEX(AcctSub,MATCH(GL_Paste!$B15485&amp;"",AcctCode,0)),"UNKNOWN"))</f>
        <v/>
      </c>
    </row>
    <row r="15489">
      <c r="A15489" s="40">
        <f>IF(GL_Paste!$B15486="","",N(GL_Paste!$H15486)-N(GL_Paste!$G15486))</f>
        <v/>
      </c>
      <c r="B15489" s="43">
        <f>IF(GL_Paste!$B15486="","",DATE(YEAR(GL_Paste!$E15486),MONTH(GL_Paste!$E15486),1))</f>
        <v/>
      </c>
      <c r="C15489">
        <f>IF(GL_Paste!$B15486="","",IF(TRIM(GL_Paste!$M15486)&lt;&gt;"",TRIM(GL_Paste!$M15486),IFERROR(MID(GL_Paste!$I15486,FIND("[",GL_Paste!$I15486)+1,FIND("]",GL_Paste!$I15486)-FIND("[",GL_Paste!$I15486)-1),"")))</f>
        <v/>
      </c>
      <c r="D15489">
        <f>IF(GL_Paste!$B15486="","",IFERROR(INDEX(DeptName,MATCH($C15489,DeptTag,0)),"UNALLOCATED"))</f>
        <v/>
      </c>
      <c r="E15489">
        <f>IF(GL_Paste!$B15486="","",IFERROR(INDEX(AcctCat,MATCH(GL_Paste!$B15486&amp;"",AcctCode,0)),"UNKNOWN"))</f>
        <v/>
      </c>
      <c r="F15489">
        <f>IF(GL_Paste!$B15486="","",IFERROR(INDEX(AcctSub,MATCH(GL_Paste!$B15486&amp;"",AcctCode,0)),"UNKNOWN"))</f>
        <v/>
      </c>
    </row>
    <row r="15490">
      <c r="A15490" s="40">
        <f>IF(GL_Paste!$B15487="","",N(GL_Paste!$H15487)-N(GL_Paste!$G15487))</f>
        <v/>
      </c>
      <c r="B15490" s="43">
        <f>IF(GL_Paste!$B15487="","",DATE(YEAR(GL_Paste!$E15487),MONTH(GL_Paste!$E15487),1))</f>
        <v/>
      </c>
      <c r="C15490">
        <f>IF(GL_Paste!$B15487="","",IF(TRIM(GL_Paste!$M15487)&lt;&gt;"",TRIM(GL_Paste!$M15487),IFERROR(MID(GL_Paste!$I15487,FIND("[",GL_Paste!$I15487)+1,FIND("]",GL_Paste!$I15487)-FIND("[",GL_Paste!$I15487)-1),"")))</f>
        <v/>
      </c>
      <c r="D15490">
        <f>IF(GL_Paste!$B15487="","",IFERROR(INDEX(DeptName,MATCH($C15490,DeptTag,0)),"UNALLOCATED"))</f>
        <v/>
      </c>
      <c r="E15490">
        <f>IF(GL_Paste!$B15487="","",IFERROR(INDEX(AcctCat,MATCH(GL_Paste!$B15487&amp;"",AcctCode,0)),"UNKNOWN"))</f>
        <v/>
      </c>
      <c r="F15490">
        <f>IF(GL_Paste!$B15487="","",IFERROR(INDEX(AcctSub,MATCH(GL_Paste!$B15487&amp;"",AcctCode,0)),"UNKNOWN"))</f>
        <v/>
      </c>
    </row>
    <row r="15491">
      <c r="A15491" s="40">
        <f>IF(GL_Paste!$B15488="","",N(GL_Paste!$H15488)-N(GL_Paste!$G15488))</f>
        <v/>
      </c>
      <c r="B15491" s="43">
        <f>IF(GL_Paste!$B15488="","",DATE(YEAR(GL_Paste!$E15488),MONTH(GL_Paste!$E15488),1))</f>
        <v/>
      </c>
      <c r="C15491">
        <f>IF(GL_Paste!$B15488="","",IF(TRIM(GL_Paste!$M15488)&lt;&gt;"",TRIM(GL_Paste!$M15488),IFERROR(MID(GL_Paste!$I15488,FIND("[",GL_Paste!$I15488)+1,FIND("]",GL_Paste!$I15488)-FIND("[",GL_Paste!$I15488)-1),"")))</f>
        <v/>
      </c>
      <c r="D15491">
        <f>IF(GL_Paste!$B15488="","",IFERROR(INDEX(DeptName,MATCH($C15491,DeptTag,0)),"UNALLOCATED"))</f>
        <v/>
      </c>
      <c r="E15491">
        <f>IF(GL_Paste!$B15488="","",IFERROR(INDEX(AcctCat,MATCH(GL_Paste!$B15488&amp;"",AcctCode,0)),"UNKNOWN"))</f>
        <v/>
      </c>
      <c r="F15491">
        <f>IF(GL_Paste!$B15488="","",IFERROR(INDEX(AcctSub,MATCH(GL_Paste!$B15488&amp;"",AcctCode,0)),"UNKNOWN"))</f>
        <v/>
      </c>
    </row>
    <row r="15492">
      <c r="A15492" s="40">
        <f>IF(GL_Paste!$B15489="","",N(GL_Paste!$H15489)-N(GL_Paste!$G15489))</f>
        <v/>
      </c>
      <c r="B15492" s="43">
        <f>IF(GL_Paste!$B15489="","",DATE(YEAR(GL_Paste!$E15489),MONTH(GL_Paste!$E15489),1))</f>
        <v/>
      </c>
      <c r="C15492">
        <f>IF(GL_Paste!$B15489="","",IF(TRIM(GL_Paste!$M15489)&lt;&gt;"",TRIM(GL_Paste!$M15489),IFERROR(MID(GL_Paste!$I15489,FIND("[",GL_Paste!$I15489)+1,FIND("]",GL_Paste!$I15489)-FIND("[",GL_Paste!$I15489)-1),"")))</f>
        <v/>
      </c>
      <c r="D15492">
        <f>IF(GL_Paste!$B15489="","",IFERROR(INDEX(DeptName,MATCH($C15492,DeptTag,0)),"UNALLOCATED"))</f>
        <v/>
      </c>
      <c r="E15492">
        <f>IF(GL_Paste!$B15489="","",IFERROR(INDEX(AcctCat,MATCH(GL_Paste!$B15489&amp;"",AcctCode,0)),"UNKNOWN"))</f>
        <v/>
      </c>
      <c r="F15492">
        <f>IF(GL_Paste!$B15489="","",IFERROR(INDEX(AcctSub,MATCH(GL_Paste!$B15489&amp;"",AcctCode,0)),"UNKNOWN"))</f>
        <v/>
      </c>
    </row>
    <row r="15493">
      <c r="A15493" s="40">
        <f>IF(GL_Paste!$B15490="","",N(GL_Paste!$H15490)-N(GL_Paste!$G15490))</f>
        <v/>
      </c>
      <c r="B15493" s="43">
        <f>IF(GL_Paste!$B15490="","",DATE(YEAR(GL_Paste!$E15490),MONTH(GL_Paste!$E15490),1))</f>
        <v/>
      </c>
      <c r="C15493">
        <f>IF(GL_Paste!$B15490="","",IF(TRIM(GL_Paste!$M15490)&lt;&gt;"",TRIM(GL_Paste!$M15490),IFERROR(MID(GL_Paste!$I15490,FIND("[",GL_Paste!$I15490)+1,FIND("]",GL_Paste!$I15490)-FIND("[",GL_Paste!$I15490)-1),"")))</f>
        <v/>
      </c>
      <c r="D15493">
        <f>IF(GL_Paste!$B15490="","",IFERROR(INDEX(DeptName,MATCH($C15493,DeptTag,0)),"UNALLOCATED"))</f>
        <v/>
      </c>
      <c r="E15493">
        <f>IF(GL_Paste!$B15490="","",IFERROR(INDEX(AcctCat,MATCH(GL_Paste!$B15490&amp;"",AcctCode,0)),"UNKNOWN"))</f>
        <v/>
      </c>
      <c r="F15493">
        <f>IF(GL_Paste!$B15490="","",IFERROR(INDEX(AcctSub,MATCH(GL_Paste!$B15490&amp;"",AcctCode,0)),"UNKNOWN"))</f>
        <v/>
      </c>
    </row>
    <row r="15494">
      <c r="A15494" s="40">
        <f>IF(GL_Paste!$B15491="","",N(GL_Paste!$H15491)-N(GL_Paste!$G15491))</f>
        <v/>
      </c>
      <c r="B15494" s="43">
        <f>IF(GL_Paste!$B15491="","",DATE(YEAR(GL_Paste!$E15491),MONTH(GL_Paste!$E15491),1))</f>
        <v/>
      </c>
      <c r="C15494">
        <f>IF(GL_Paste!$B15491="","",IF(TRIM(GL_Paste!$M15491)&lt;&gt;"",TRIM(GL_Paste!$M15491),IFERROR(MID(GL_Paste!$I15491,FIND("[",GL_Paste!$I15491)+1,FIND("]",GL_Paste!$I15491)-FIND("[",GL_Paste!$I15491)-1),"")))</f>
        <v/>
      </c>
      <c r="D15494">
        <f>IF(GL_Paste!$B15491="","",IFERROR(INDEX(DeptName,MATCH($C15494,DeptTag,0)),"UNALLOCATED"))</f>
        <v/>
      </c>
      <c r="E15494">
        <f>IF(GL_Paste!$B15491="","",IFERROR(INDEX(AcctCat,MATCH(GL_Paste!$B15491&amp;"",AcctCode,0)),"UNKNOWN"))</f>
        <v/>
      </c>
      <c r="F15494">
        <f>IF(GL_Paste!$B15491="","",IFERROR(INDEX(AcctSub,MATCH(GL_Paste!$B15491&amp;"",AcctCode,0)),"UNKNOWN"))</f>
        <v/>
      </c>
    </row>
    <row r="15495">
      <c r="A15495" s="40">
        <f>IF(GL_Paste!$B15492="","",N(GL_Paste!$H15492)-N(GL_Paste!$G15492))</f>
        <v/>
      </c>
      <c r="B15495" s="43">
        <f>IF(GL_Paste!$B15492="","",DATE(YEAR(GL_Paste!$E15492),MONTH(GL_Paste!$E15492),1))</f>
        <v/>
      </c>
      <c r="C15495">
        <f>IF(GL_Paste!$B15492="","",IF(TRIM(GL_Paste!$M15492)&lt;&gt;"",TRIM(GL_Paste!$M15492),IFERROR(MID(GL_Paste!$I15492,FIND("[",GL_Paste!$I15492)+1,FIND("]",GL_Paste!$I15492)-FIND("[",GL_Paste!$I15492)-1),"")))</f>
        <v/>
      </c>
      <c r="D15495">
        <f>IF(GL_Paste!$B15492="","",IFERROR(INDEX(DeptName,MATCH($C15495,DeptTag,0)),"UNALLOCATED"))</f>
        <v/>
      </c>
      <c r="E15495">
        <f>IF(GL_Paste!$B15492="","",IFERROR(INDEX(AcctCat,MATCH(GL_Paste!$B15492&amp;"",AcctCode,0)),"UNKNOWN"))</f>
        <v/>
      </c>
      <c r="F15495">
        <f>IF(GL_Paste!$B15492="","",IFERROR(INDEX(AcctSub,MATCH(GL_Paste!$B15492&amp;"",AcctCode,0)),"UNKNOWN"))</f>
        <v/>
      </c>
    </row>
    <row r="15496">
      <c r="A15496" s="40">
        <f>IF(GL_Paste!$B15493="","",N(GL_Paste!$H15493)-N(GL_Paste!$G15493))</f>
        <v/>
      </c>
      <c r="B15496" s="43">
        <f>IF(GL_Paste!$B15493="","",DATE(YEAR(GL_Paste!$E15493),MONTH(GL_Paste!$E15493),1))</f>
        <v/>
      </c>
      <c r="C15496">
        <f>IF(GL_Paste!$B15493="","",IF(TRIM(GL_Paste!$M15493)&lt;&gt;"",TRIM(GL_Paste!$M15493),IFERROR(MID(GL_Paste!$I15493,FIND("[",GL_Paste!$I15493)+1,FIND("]",GL_Paste!$I15493)-FIND("[",GL_Paste!$I15493)-1),"")))</f>
        <v/>
      </c>
      <c r="D15496">
        <f>IF(GL_Paste!$B15493="","",IFERROR(INDEX(DeptName,MATCH($C15496,DeptTag,0)),"UNALLOCATED"))</f>
        <v/>
      </c>
      <c r="E15496">
        <f>IF(GL_Paste!$B15493="","",IFERROR(INDEX(AcctCat,MATCH(GL_Paste!$B15493&amp;"",AcctCode,0)),"UNKNOWN"))</f>
        <v/>
      </c>
      <c r="F15496">
        <f>IF(GL_Paste!$B15493="","",IFERROR(INDEX(AcctSub,MATCH(GL_Paste!$B15493&amp;"",AcctCode,0)),"UNKNOWN"))</f>
        <v/>
      </c>
    </row>
    <row r="15497">
      <c r="A15497" s="40">
        <f>IF(GL_Paste!$B15494="","",N(GL_Paste!$H15494)-N(GL_Paste!$G15494))</f>
        <v/>
      </c>
      <c r="B15497" s="43">
        <f>IF(GL_Paste!$B15494="","",DATE(YEAR(GL_Paste!$E15494),MONTH(GL_Paste!$E15494),1))</f>
        <v/>
      </c>
      <c r="C15497">
        <f>IF(GL_Paste!$B15494="","",IF(TRIM(GL_Paste!$M15494)&lt;&gt;"",TRIM(GL_Paste!$M15494),IFERROR(MID(GL_Paste!$I15494,FIND("[",GL_Paste!$I15494)+1,FIND("]",GL_Paste!$I15494)-FIND("[",GL_Paste!$I15494)-1),"")))</f>
        <v/>
      </c>
      <c r="D15497">
        <f>IF(GL_Paste!$B15494="","",IFERROR(INDEX(DeptName,MATCH($C15497,DeptTag,0)),"UNALLOCATED"))</f>
        <v/>
      </c>
      <c r="E15497">
        <f>IF(GL_Paste!$B15494="","",IFERROR(INDEX(AcctCat,MATCH(GL_Paste!$B15494&amp;"",AcctCode,0)),"UNKNOWN"))</f>
        <v/>
      </c>
      <c r="F15497">
        <f>IF(GL_Paste!$B15494="","",IFERROR(INDEX(AcctSub,MATCH(GL_Paste!$B15494&amp;"",AcctCode,0)),"UNKNOWN"))</f>
        <v/>
      </c>
    </row>
    <row r="15498">
      <c r="A15498" s="40">
        <f>IF(GL_Paste!$B15495="","",N(GL_Paste!$H15495)-N(GL_Paste!$G15495))</f>
        <v/>
      </c>
      <c r="B15498" s="43">
        <f>IF(GL_Paste!$B15495="","",DATE(YEAR(GL_Paste!$E15495),MONTH(GL_Paste!$E15495),1))</f>
        <v/>
      </c>
      <c r="C15498">
        <f>IF(GL_Paste!$B15495="","",IF(TRIM(GL_Paste!$M15495)&lt;&gt;"",TRIM(GL_Paste!$M15495),IFERROR(MID(GL_Paste!$I15495,FIND("[",GL_Paste!$I15495)+1,FIND("]",GL_Paste!$I15495)-FIND("[",GL_Paste!$I15495)-1),"")))</f>
        <v/>
      </c>
      <c r="D15498">
        <f>IF(GL_Paste!$B15495="","",IFERROR(INDEX(DeptName,MATCH($C15498,DeptTag,0)),"UNALLOCATED"))</f>
        <v/>
      </c>
      <c r="E15498">
        <f>IF(GL_Paste!$B15495="","",IFERROR(INDEX(AcctCat,MATCH(GL_Paste!$B15495&amp;"",AcctCode,0)),"UNKNOWN"))</f>
        <v/>
      </c>
      <c r="F15498">
        <f>IF(GL_Paste!$B15495="","",IFERROR(INDEX(AcctSub,MATCH(GL_Paste!$B15495&amp;"",AcctCode,0)),"UNKNOWN"))</f>
        <v/>
      </c>
    </row>
    <row r="15499">
      <c r="A15499" s="40">
        <f>IF(GL_Paste!$B15496="","",N(GL_Paste!$H15496)-N(GL_Paste!$G15496))</f>
        <v/>
      </c>
      <c r="B15499" s="43">
        <f>IF(GL_Paste!$B15496="","",DATE(YEAR(GL_Paste!$E15496),MONTH(GL_Paste!$E15496),1))</f>
        <v/>
      </c>
      <c r="C15499">
        <f>IF(GL_Paste!$B15496="","",IF(TRIM(GL_Paste!$M15496)&lt;&gt;"",TRIM(GL_Paste!$M15496),IFERROR(MID(GL_Paste!$I15496,FIND("[",GL_Paste!$I15496)+1,FIND("]",GL_Paste!$I15496)-FIND("[",GL_Paste!$I15496)-1),"")))</f>
        <v/>
      </c>
      <c r="D15499">
        <f>IF(GL_Paste!$B15496="","",IFERROR(INDEX(DeptName,MATCH($C15499,DeptTag,0)),"UNALLOCATED"))</f>
        <v/>
      </c>
      <c r="E15499">
        <f>IF(GL_Paste!$B15496="","",IFERROR(INDEX(AcctCat,MATCH(GL_Paste!$B15496&amp;"",AcctCode,0)),"UNKNOWN"))</f>
        <v/>
      </c>
      <c r="F15499">
        <f>IF(GL_Paste!$B15496="","",IFERROR(INDEX(AcctSub,MATCH(GL_Paste!$B15496&amp;"",AcctCode,0)),"UNKNOWN"))</f>
        <v/>
      </c>
    </row>
    <row r="15500">
      <c r="A15500" s="40">
        <f>IF(GL_Paste!$B15497="","",N(GL_Paste!$H15497)-N(GL_Paste!$G15497))</f>
        <v/>
      </c>
      <c r="B15500" s="43">
        <f>IF(GL_Paste!$B15497="","",DATE(YEAR(GL_Paste!$E15497),MONTH(GL_Paste!$E15497),1))</f>
        <v/>
      </c>
      <c r="C15500">
        <f>IF(GL_Paste!$B15497="","",IF(TRIM(GL_Paste!$M15497)&lt;&gt;"",TRIM(GL_Paste!$M15497),IFERROR(MID(GL_Paste!$I15497,FIND("[",GL_Paste!$I15497)+1,FIND("]",GL_Paste!$I15497)-FIND("[",GL_Paste!$I15497)-1),"")))</f>
        <v/>
      </c>
      <c r="D15500">
        <f>IF(GL_Paste!$B15497="","",IFERROR(INDEX(DeptName,MATCH($C15500,DeptTag,0)),"UNALLOCATED"))</f>
        <v/>
      </c>
      <c r="E15500">
        <f>IF(GL_Paste!$B15497="","",IFERROR(INDEX(AcctCat,MATCH(GL_Paste!$B15497&amp;"",AcctCode,0)),"UNKNOWN"))</f>
        <v/>
      </c>
      <c r="F15500">
        <f>IF(GL_Paste!$B15497="","",IFERROR(INDEX(AcctSub,MATCH(GL_Paste!$B15497&amp;"",AcctCode,0)),"UNKNOWN"))</f>
        <v/>
      </c>
    </row>
    <row r="15501">
      <c r="A15501" s="40">
        <f>IF(GL_Paste!$B15498="","",N(GL_Paste!$H15498)-N(GL_Paste!$G15498))</f>
        <v/>
      </c>
      <c r="B15501" s="43">
        <f>IF(GL_Paste!$B15498="","",DATE(YEAR(GL_Paste!$E15498),MONTH(GL_Paste!$E15498),1))</f>
        <v/>
      </c>
      <c r="C15501">
        <f>IF(GL_Paste!$B15498="","",IF(TRIM(GL_Paste!$M15498)&lt;&gt;"",TRIM(GL_Paste!$M15498),IFERROR(MID(GL_Paste!$I15498,FIND("[",GL_Paste!$I15498)+1,FIND("]",GL_Paste!$I15498)-FIND("[",GL_Paste!$I15498)-1),"")))</f>
        <v/>
      </c>
      <c r="D15501">
        <f>IF(GL_Paste!$B15498="","",IFERROR(INDEX(DeptName,MATCH($C15501,DeptTag,0)),"UNALLOCATED"))</f>
        <v/>
      </c>
      <c r="E15501">
        <f>IF(GL_Paste!$B15498="","",IFERROR(INDEX(AcctCat,MATCH(GL_Paste!$B15498&amp;"",AcctCode,0)),"UNKNOWN"))</f>
        <v/>
      </c>
      <c r="F15501">
        <f>IF(GL_Paste!$B15498="","",IFERROR(INDEX(AcctSub,MATCH(GL_Paste!$B15498&amp;"",AcctCode,0)),"UNKNOWN"))</f>
        <v/>
      </c>
    </row>
    <row r="15502">
      <c r="A15502" s="40">
        <f>IF(GL_Paste!$B15499="","",N(GL_Paste!$H15499)-N(GL_Paste!$G15499))</f>
        <v/>
      </c>
      <c r="B15502" s="43">
        <f>IF(GL_Paste!$B15499="","",DATE(YEAR(GL_Paste!$E15499),MONTH(GL_Paste!$E15499),1))</f>
        <v/>
      </c>
      <c r="C15502">
        <f>IF(GL_Paste!$B15499="","",IF(TRIM(GL_Paste!$M15499)&lt;&gt;"",TRIM(GL_Paste!$M15499),IFERROR(MID(GL_Paste!$I15499,FIND("[",GL_Paste!$I15499)+1,FIND("]",GL_Paste!$I15499)-FIND("[",GL_Paste!$I15499)-1),"")))</f>
        <v/>
      </c>
      <c r="D15502">
        <f>IF(GL_Paste!$B15499="","",IFERROR(INDEX(DeptName,MATCH($C15502,DeptTag,0)),"UNALLOCATED"))</f>
        <v/>
      </c>
      <c r="E15502">
        <f>IF(GL_Paste!$B15499="","",IFERROR(INDEX(AcctCat,MATCH(GL_Paste!$B15499&amp;"",AcctCode,0)),"UNKNOWN"))</f>
        <v/>
      </c>
      <c r="F15502">
        <f>IF(GL_Paste!$B15499="","",IFERROR(INDEX(AcctSub,MATCH(GL_Paste!$B15499&amp;"",AcctCode,0)),"UNKNOWN"))</f>
        <v/>
      </c>
    </row>
    <row r="15503">
      <c r="A15503" s="40">
        <f>IF(GL_Paste!$B15500="","",N(GL_Paste!$H15500)-N(GL_Paste!$G15500))</f>
        <v/>
      </c>
      <c r="B15503" s="43">
        <f>IF(GL_Paste!$B15500="","",DATE(YEAR(GL_Paste!$E15500),MONTH(GL_Paste!$E15500),1))</f>
        <v/>
      </c>
      <c r="C15503">
        <f>IF(GL_Paste!$B15500="","",IF(TRIM(GL_Paste!$M15500)&lt;&gt;"",TRIM(GL_Paste!$M15500),IFERROR(MID(GL_Paste!$I15500,FIND("[",GL_Paste!$I15500)+1,FIND("]",GL_Paste!$I15500)-FIND("[",GL_Paste!$I15500)-1),"")))</f>
        <v/>
      </c>
      <c r="D15503">
        <f>IF(GL_Paste!$B15500="","",IFERROR(INDEX(DeptName,MATCH($C15503,DeptTag,0)),"UNALLOCATED"))</f>
        <v/>
      </c>
      <c r="E15503">
        <f>IF(GL_Paste!$B15500="","",IFERROR(INDEX(AcctCat,MATCH(GL_Paste!$B15500&amp;"",AcctCode,0)),"UNKNOWN"))</f>
        <v/>
      </c>
      <c r="F15503">
        <f>IF(GL_Paste!$B15500="","",IFERROR(INDEX(AcctSub,MATCH(GL_Paste!$B15500&amp;"",AcctCode,0)),"UNKNOWN"))</f>
        <v/>
      </c>
    </row>
    <row r="15504">
      <c r="A15504" s="40">
        <f>IF(GL_Paste!$B15501="","",N(GL_Paste!$H15501)-N(GL_Paste!$G15501))</f>
        <v/>
      </c>
      <c r="B15504" s="43">
        <f>IF(GL_Paste!$B15501="","",DATE(YEAR(GL_Paste!$E15501),MONTH(GL_Paste!$E15501),1))</f>
        <v/>
      </c>
      <c r="C15504">
        <f>IF(GL_Paste!$B15501="","",IF(TRIM(GL_Paste!$M15501)&lt;&gt;"",TRIM(GL_Paste!$M15501),IFERROR(MID(GL_Paste!$I15501,FIND("[",GL_Paste!$I15501)+1,FIND("]",GL_Paste!$I15501)-FIND("[",GL_Paste!$I15501)-1),"")))</f>
        <v/>
      </c>
      <c r="D15504">
        <f>IF(GL_Paste!$B15501="","",IFERROR(INDEX(DeptName,MATCH($C15504,DeptTag,0)),"UNALLOCATED"))</f>
        <v/>
      </c>
      <c r="E15504">
        <f>IF(GL_Paste!$B15501="","",IFERROR(INDEX(AcctCat,MATCH(GL_Paste!$B15501&amp;"",AcctCode,0)),"UNKNOWN"))</f>
        <v/>
      </c>
      <c r="F15504">
        <f>IF(GL_Paste!$B15501="","",IFERROR(INDEX(AcctSub,MATCH(GL_Paste!$B15501&amp;"",AcctCode,0)),"UNKNOWN"))</f>
        <v/>
      </c>
    </row>
    <row r="15505">
      <c r="A15505" s="40">
        <f>IF(GL_Paste!$B15502="","",N(GL_Paste!$H15502)-N(GL_Paste!$G15502))</f>
        <v/>
      </c>
      <c r="B15505" s="43">
        <f>IF(GL_Paste!$B15502="","",DATE(YEAR(GL_Paste!$E15502),MONTH(GL_Paste!$E15502),1))</f>
        <v/>
      </c>
      <c r="C15505">
        <f>IF(GL_Paste!$B15502="","",IF(TRIM(GL_Paste!$M15502)&lt;&gt;"",TRIM(GL_Paste!$M15502),IFERROR(MID(GL_Paste!$I15502,FIND("[",GL_Paste!$I15502)+1,FIND("]",GL_Paste!$I15502)-FIND("[",GL_Paste!$I15502)-1),"")))</f>
        <v/>
      </c>
      <c r="D15505">
        <f>IF(GL_Paste!$B15502="","",IFERROR(INDEX(DeptName,MATCH($C15505,DeptTag,0)),"UNALLOCATED"))</f>
        <v/>
      </c>
      <c r="E15505">
        <f>IF(GL_Paste!$B15502="","",IFERROR(INDEX(AcctCat,MATCH(GL_Paste!$B15502&amp;"",AcctCode,0)),"UNKNOWN"))</f>
        <v/>
      </c>
      <c r="F15505">
        <f>IF(GL_Paste!$B15502="","",IFERROR(INDEX(AcctSub,MATCH(GL_Paste!$B15502&amp;"",AcctCode,0)),"UNKNOWN"))</f>
        <v/>
      </c>
    </row>
    <row r="15506">
      <c r="A15506" s="40">
        <f>IF(GL_Paste!$B15503="","",N(GL_Paste!$H15503)-N(GL_Paste!$G15503))</f>
        <v/>
      </c>
      <c r="B15506" s="43">
        <f>IF(GL_Paste!$B15503="","",DATE(YEAR(GL_Paste!$E15503),MONTH(GL_Paste!$E15503),1))</f>
        <v/>
      </c>
      <c r="C15506">
        <f>IF(GL_Paste!$B15503="","",IF(TRIM(GL_Paste!$M15503)&lt;&gt;"",TRIM(GL_Paste!$M15503),IFERROR(MID(GL_Paste!$I15503,FIND("[",GL_Paste!$I15503)+1,FIND("]",GL_Paste!$I15503)-FIND("[",GL_Paste!$I15503)-1),"")))</f>
        <v/>
      </c>
      <c r="D15506">
        <f>IF(GL_Paste!$B15503="","",IFERROR(INDEX(DeptName,MATCH($C15506,DeptTag,0)),"UNALLOCATED"))</f>
        <v/>
      </c>
      <c r="E15506">
        <f>IF(GL_Paste!$B15503="","",IFERROR(INDEX(AcctCat,MATCH(GL_Paste!$B15503&amp;"",AcctCode,0)),"UNKNOWN"))</f>
        <v/>
      </c>
      <c r="F15506">
        <f>IF(GL_Paste!$B15503="","",IFERROR(INDEX(AcctSub,MATCH(GL_Paste!$B15503&amp;"",AcctCode,0)),"UNKNOWN"))</f>
        <v/>
      </c>
    </row>
    <row r="15507">
      <c r="A15507" s="40">
        <f>IF(GL_Paste!$B15504="","",N(GL_Paste!$H15504)-N(GL_Paste!$G15504))</f>
        <v/>
      </c>
      <c r="B15507" s="43">
        <f>IF(GL_Paste!$B15504="","",DATE(YEAR(GL_Paste!$E15504),MONTH(GL_Paste!$E15504),1))</f>
        <v/>
      </c>
      <c r="C15507">
        <f>IF(GL_Paste!$B15504="","",IF(TRIM(GL_Paste!$M15504)&lt;&gt;"",TRIM(GL_Paste!$M15504),IFERROR(MID(GL_Paste!$I15504,FIND("[",GL_Paste!$I15504)+1,FIND("]",GL_Paste!$I15504)-FIND("[",GL_Paste!$I15504)-1),"")))</f>
        <v/>
      </c>
      <c r="D15507">
        <f>IF(GL_Paste!$B15504="","",IFERROR(INDEX(DeptName,MATCH($C15507,DeptTag,0)),"UNALLOCATED"))</f>
        <v/>
      </c>
      <c r="E15507">
        <f>IF(GL_Paste!$B15504="","",IFERROR(INDEX(AcctCat,MATCH(GL_Paste!$B15504&amp;"",AcctCode,0)),"UNKNOWN"))</f>
        <v/>
      </c>
      <c r="F15507">
        <f>IF(GL_Paste!$B15504="","",IFERROR(INDEX(AcctSub,MATCH(GL_Paste!$B15504&amp;"",AcctCode,0)),"UNKNOWN"))</f>
        <v/>
      </c>
    </row>
    <row r="15508">
      <c r="A15508" s="40">
        <f>IF(GL_Paste!$B15505="","",N(GL_Paste!$H15505)-N(GL_Paste!$G15505))</f>
        <v/>
      </c>
      <c r="B15508" s="43">
        <f>IF(GL_Paste!$B15505="","",DATE(YEAR(GL_Paste!$E15505),MONTH(GL_Paste!$E15505),1))</f>
        <v/>
      </c>
      <c r="C15508">
        <f>IF(GL_Paste!$B15505="","",IF(TRIM(GL_Paste!$M15505)&lt;&gt;"",TRIM(GL_Paste!$M15505),IFERROR(MID(GL_Paste!$I15505,FIND("[",GL_Paste!$I15505)+1,FIND("]",GL_Paste!$I15505)-FIND("[",GL_Paste!$I15505)-1),"")))</f>
        <v/>
      </c>
      <c r="D15508">
        <f>IF(GL_Paste!$B15505="","",IFERROR(INDEX(DeptName,MATCH($C15508,DeptTag,0)),"UNALLOCATED"))</f>
        <v/>
      </c>
      <c r="E15508">
        <f>IF(GL_Paste!$B15505="","",IFERROR(INDEX(AcctCat,MATCH(GL_Paste!$B15505&amp;"",AcctCode,0)),"UNKNOWN"))</f>
        <v/>
      </c>
      <c r="F15508">
        <f>IF(GL_Paste!$B15505="","",IFERROR(INDEX(AcctSub,MATCH(GL_Paste!$B15505&amp;"",AcctCode,0)),"UNKNOWN"))</f>
        <v/>
      </c>
    </row>
    <row r="15509">
      <c r="A15509" s="40">
        <f>IF(GL_Paste!$B15506="","",N(GL_Paste!$H15506)-N(GL_Paste!$G15506))</f>
        <v/>
      </c>
      <c r="B15509" s="43">
        <f>IF(GL_Paste!$B15506="","",DATE(YEAR(GL_Paste!$E15506),MONTH(GL_Paste!$E15506),1))</f>
        <v/>
      </c>
      <c r="C15509">
        <f>IF(GL_Paste!$B15506="","",IF(TRIM(GL_Paste!$M15506)&lt;&gt;"",TRIM(GL_Paste!$M15506),IFERROR(MID(GL_Paste!$I15506,FIND("[",GL_Paste!$I15506)+1,FIND("]",GL_Paste!$I15506)-FIND("[",GL_Paste!$I15506)-1),"")))</f>
        <v/>
      </c>
      <c r="D15509">
        <f>IF(GL_Paste!$B15506="","",IFERROR(INDEX(DeptName,MATCH($C15509,DeptTag,0)),"UNALLOCATED"))</f>
        <v/>
      </c>
      <c r="E15509">
        <f>IF(GL_Paste!$B15506="","",IFERROR(INDEX(AcctCat,MATCH(GL_Paste!$B15506&amp;"",AcctCode,0)),"UNKNOWN"))</f>
        <v/>
      </c>
      <c r="F15509">
        <f>IF(GL_Paste!$B15506="","",IFERROR(INDEX(AcctSub,MATCH(GL_Paste!$B15506&amp;"",AcctCode,0)),"UNKNOWN"))</f>
        <v/>
      </c>
    </row>
    <row r="15510">
      <c r="A15510" s="40">
        <f>IF(GL_Paste!$B15507="","",N(GL_Paste!$H15507)-N(GL_Paste!$G15507))</f>
        <v/>
      </c>
      <c r="B15510" s="43">
        <f>IF(GL_Paste!$B15507="","",DATE(YEAR(GL_Paste!$E15507),MONTH(GL_Paste!$E15507),1))</f>
        <v/>
      </c>
      <c r="C15510">
        <f>IF(GL_Paste!$B15507="","",IF(TRIM(GL_Paste!$M15507)&lt;&gt;"",TRIM(GL_Paste!$M15507),IFERROR(MID(GL_Paste!$I15507,FIND("[",GL_Paste!$I15507)+1,FIND("]",GL_Paste!$I15507)-FIND("[",GL_Paste!$I15507)-1),"")))</f>
        <v/>
      </c>
      <c r="D15510">
        <f>IF(GL_Paste!$B15507="","",IFERROR(INDEX(DeptName,MATCH($C15510,DeptTag,0)),"UNALLOCATED"))</f>
        <v/>
      </c>
      <c r="E15510">
        <f>IF(GL_Paste!$B15507="","",IFERROR(INDEX(AcctCat,MATCH(GL_Paste!$B15507&amp;"",AcctCode,0)),"UNKNOWN"))</f>
        <v/>
      </c>
      <c r="F15510">
        <f>IF(GL_Paste!$B15507="","",IFERROR(INDEX(AcctSub,MATCH(GL_Paste!$B15507&amp;"",AcctCode,0)),"UNKNOWN"))</f>
        <v/>
      </c>
    </row>
    <row r="15511">
      <c r="A15511" s="40">
        <f>IF(GL_Paste!$B15508="","",N(GL_Paste!$H15508)-N(GL_Paste!$G15508))</f>
        <v/>
      </c>
      <c r="B15511" s="43">
        <f>IF(GL_Paste!$B15508="","",DATE(YEAR(GL_Paste!$E15508),MONTH(GL_Paste!$E15508),1))</f>
        <v/>
      </c>
      <c r="C15511">
        <f>IF(GL_Paste!$B15508="","",IF(TRIM(GL_Paste!$M15508)&lt;&gt;"",TRIM(GL_Paste!$M15508),IFERROR(MID(GL_Paste!$I15508,FIND("[",GL_Paste!$I15508)+1,FIND("]",GL_Paste!$I15508)-FIND("[",GL_Paste!$I15508)-1),"")))</f>
        <v/>
      </c>
      <c r="D15511">
        <f>IF(GL_Paste!$B15508="","",IFERROR(INDEX(DeptName,MATCH($C15511,DeptTag,0)),"UNALLOCATED"))</f>
        <v/>
      </c>
      <c r="E15511">
        <f>IF(GL_Paste!$B15508="","",IFERROR(INDEX(AcctCat,MATCH(GL_Paste!$B15508&amp;"",AcctCode,0)),"UNKNOWN"))</f>
        <v/>
      </c>
      <c r="F15511">
        <f>IF(GL_Paste!$B15508="","",IFERROR(INDEX(AcctSub,MATCH(GL_Paste!$B15508&amp;"",AcctCode,0)),"UNKNOWN"))</f>
        <v/>
      </c>
    </row>
    <row r="15512">
      <c r="A15512" s="40">
        <f>IF(GL_Paste!$B15509="","",N(GL_Paste!$H15509)-N(GL_Paste!$G15509))</f>
        <v/>
      </c>
      <c r="B15512" s="43">
        <f>IF(GL_Paste!$B15509="","",DATE(YEAR(GL_Paste!$E15509),MONTH(GL_Paste!$E15509),1))</f>
        <v/>
      </c>
      <c r="C15512">
        <f>IF(GL_Paste!$B15509="","",IF(TRIM(GL_Paste!$M15509)&lt;&gt;"",TRIM(GL_Paste!$M15509),IFERROR(MID(GL_Paste!$I15509,FIND("[",GL_Paste!$I15509)+1,FIND("]",GL_Paste!$I15509)-FIND("[",GL_Paste!$I15509)-1),"")))</f>
        <v/>
      </c>
      <c r="D15512">
        <f>IF(GL_Paste!$B15509="","",IFERROR(INDEX(DeptName,MATCH($C15512,DeptTag,0)),"UNALLOCATED"))</f>
        <v/>
      </c>
      <c r="E15512">
        <f>IF(GL_Paste!$B15509="","",IFERROR(INDEX(AcctCat,MATCH(GL_Paste!$B15509&amp;"",AcctCode,0)),"UNKNOWN"))</f>
        <v/>
      </c>
      <c r="F15512">
        <f>IF(GL_Paste!$B15509="","",IFERROR(INDEX(AcctSub,MATCH(GL_Paste!$B15509&amp;"",AcctCode,0)),"UNKNOWN"))</f>
        <v/>
      </c>
    </row>
    <row r="15513">
      <c r="A15513" s="40">
        <f>IF(GL_Paste!$B15510="","",N(GL_Paste!$H15510)-N(GL_Paste!$G15510))</f>
        <v/>
      </c>
      <c r="B15513" s="43">
        <f>IF(GL_Paste!$B15510="","",DATE(YEAR(GL_Paste!$E15510),MONTH(GL_Paste!$E15510),1))</f>
        <v/>
      </c>
      <c r="C15513">
        <f>IF(GL_Paste!$B15510="","",IF(TRIM(GL_Paste!$M15510)&lt;&gt;"",TRIM(GL_Paste!$M15510),IFERROR(MID(GL_Paste!$I15510,FIND("[",GL_Paste!$I15510)+1,FIND("]",GL_Paste!$I15510)-FIND("[",GL_Paste!$I15510)-1),"")))</f>
        <v/>
      </c>
      <c r="D15513">
        <f>IF(GL_Paste!$B15510="","",IFERROR(INDEX(DeptName,MATCH($C15513,DeptTag,0)),"UNALLOCATED"))</f>
        <v/>
      </c>
      <c r="E15513">
        <f>IF(GL_Paste!$B15510="","",IFERROR(INDEX(AcctCat,MATCH(GL_Paste!$B15510&amp;"",AcctCode,0)),"UNKNOWN"))</f>
        <v/>
      </c>
      <c r="F15513">
        <f>IF(GL_Paste!$B15510="","",IFERROR(INDEX(AcctSub,MATCH(GL_Paste!$B15510&amp;"",AcctCode,0)),"UNKNOWN"))</f>
        <v/>
      </c>
    </row>
    <row r="15514">
      <c r="A15514" s="40">
        <f>IF(GL_Paste!$B15511="","",N(GL_Paste!$H15511)-N(GL_Paste!$G15511))</f>
        <v/>
      </c>
      <c r="B15514" s="43">
        <f>IF(GL_Paste!$B15511="","",DATE(YEAR(GL_Paste!$E15511),MONTH(GL_Paste!$E15511),1))</f>
        <v/>
      </c>
      <c r="C15514">
        <f>IF(GL_Paste!$B15511="","",IF(TRIM(GL_Paste!$M15511)&lt;&gt;"",TRIM(GL_Paste!$M15511),IFERROR(MID(GL_Paste!$I15511,FIND("[",GL_Paste!$I15511)+1,FIND("]",GL_Paste!$I15511)-FIND("[",GL_Paste!$I15511)-1),"")))</f>
        <v/>
      </c>
      <c r="D15514">
        <f>IF(GL_Paste!$B15511="","",IFERROR(INDEX(DeptName,MATCH($C15514,DeptTag,0)),"UNALLOCATED"))</f>
        <v/>
      </c>
      <c r="E15514">
        <f>IF(GL_Paste!$B15511="","",IFERROR(INDEX(AcctCat,MATCH(GL_Paste!$B15511&amp;"",AcctCode,0)),"UNKNOWN"))</f>
        <v/>
      </c>
      <c r="F15514">
        <f>IF(GL_Paste!$B15511="","",IFERROR(INDEX(AcctSub,MATCH(GL_Paste!$B15511&amp;"",AcctCode,0)),"UNKNOWN"))</f>
        <v/>
      </c>
    </row>
    <row r="15515">
      <c r="A15515" s="40">
        <f>IF(GL_Paste!$B15512="","",N(GL_Paste!$H15512)-N(GL_Paste!$G15512))</f>
        <v/>
      </c>
      <c r="B15515" s="43">
        <f>IF(GL_Paste!$B15512="","",DATE(YEAR(GL_Paste!$E15512),MONTH(GL_Paste!$E15512),1))</f>
        <v/>
      </c>
      <c r="C15515">
        <f>IF(GL_Paste!$B15512="","",IF(TRIM(GL_Paste!$M15512)&lt;&gt;"",TRIM(GL_Paste!$M15512),IFERROR(MID(GL_Paste!$I15512,FIND("[",GL_Paste!$I15512)+1,FIND("]",GL_Paste!$I15512)-FIND("[",GL_Paste!$I15512)-1),"")))</f>
        <v/>
      </c>
      <c r="D15515">
        <f>IF(GL_Paste!$B15512="","",IFERROR(INDEX(DeptName,MATCH($C15515,DeptTag,0)),"UNALLOCATED"))</f>
        <v/>
      </c>
      <c r="E15515">
        <f>IF(GL_Paste!$B15512="","",IFERROR(INDEX(AcctCat,MATCH(GL_Paste!$B15512&amp;"",AcctCode,0)),"UNKNOWN"))</f>
        <v/>
      </c>
      <c r="F15515">
        <f>IF(GL_Paste!$B15512="","",IFERROR(INDEX(AcctSub,MATCH(GL_Paste!$B15512&amp;"",AcctCode,0)),"UNKNOWN"))</f>
        <v/>
      </c>
    </row>
    <row r="15516">
      <c r="A15516" s="40">
        <f>IF(GL_Paste!$B15513="","",N(GL_Paste!$H15513)-N(GL_Paste!$G15513))</f>
        <v/>
      </c>
      <c r="B15516" s="43">
        <f>IF(GL_Paste!$B15513="","",DATE(YEAR(GL_Paste!$E15513),MONTH(GL_Paste!$E15513),1))</f>
        <v/>
      </c>
      <c r="C15516">
        <f>IF(GL_Paste!$B15513="","",IF(TRIM(GL_Paste!$M15513)&lt;&gt;"",TRIM(GL_Paste!$M15513),IFERROR(MID(GL_Paste!$I15513,FIND("[",GL_Paste!$I15513)+1,FIND("]",GL_Paste!$I15513)-FIND("[",GL_Paste!$I15513)-1),"")))</f>
        <v/>
      </c>
      <c r="D15516">
        <f>IF(GL_Paste!$B15513="","",IFERROR(INDEX(DeptName,MATCH($C15516,DeptTag,0)),"UNALLOCATED"))</f>
        <v/>
      </c>
      <c r="E15516">
        <f>IF(GL_Paste!$B15513="","",IFERROR(INDEX(AcctCat,MATCH(GL_Paste!$B15513&amp;"",AcctCode,0)),"UNKNOWN"))</f>
        <v/>
      </c>
      <c r="F15516">
        <f>IF(GL_Paste!$B15513="","",IFERROR(INDEX(AcctSub,MATCH(GL_Paste!$B15513&amp;"",AcctCode,0)),"UNKNOWN"))</f>
        <v/>
      </c>
    </row>
    <row r="15517">
      <c r="A15517" s="40">
        <f>IF(GL_Paste!$B15514="","",N(GL_Paste!$H15514)-N(GL_Paste!$G15514))</f>
        <v/>
      </c>
      <c r="B15517" s="43">
        <f>IF(GL_Paste!$B15514="","",DATE(YEAR(GL_Paste!$E15514),MONTH(GL_Paste!$E15514),1))</f>
        <v/>
      </c>
      <c r="C15517">
        <f>IF(GL_Paste!$B15514="","",IF(TRIM(GL_Paste!$M15514)&lt;&gt;"",TRIM(GL_Paste!$M15514),IFERROR(MID(GL_Paste!$I15514,FIND("[",GL_Paste!$I15514)+1,FIND("]",GL_Paste!$I15514)-FIND("[",GL_Paste!$I15514)-1),"")))</f>
        <v/>
      </c>
      <c r="D15517">
        <f>IF(GL_Paste!$B15514="","",IFERROR(INDEX(DeptName,MATCH($C15517,DeptTag,0)),"UNALLOCATED"))</f>
        <v/>
      </c>
      <c r="E15517">
        <f>IF(GL_Paste!$B15514="","",IFERROR(INDEX(AcctCat,MATCH(GL_Paste!$B15514&amp;"",AcctCode,0)),"UNKNOWN"))</f>
        <v/>
      </c>
      <c r="F15517">
        <f>IF(GL_Paste!$B15514="","",IFERROR(INDEX(AcctSub,MATCH(GL_Paste!$B15514&amp;"",AcctCode,0)),"UNKNOWN"))</f>
        <v/>
      </c>
    </row>
    <row r="15518">
      <c r="A15518" s="40">
        <f>IF(GL_Paste!$B15515="","",N(GL_Paste!$H15515)-N(GL_Paste!$G15515))</f>
        <v/>
      </c>
      <c r="B15518" s="43">
        <f>IF(GL_Paste!$B15515="","",DATE(YEAR(GL_Paste!$E15515),MONTH(GL_Paste!$E15515),1))</f>
        <v/>
      </c>
      <c r="C15518">
        <f>IF(GL_Paste!$B15515="","",IF(TRIM(GL_Paste!$M15515)&lt;&gt;"",TRIM(GL_Paste!$M15515),IFERROR(MID(GL_Paste!$I15515,FIND("[",GL_Paste!$I15515)+1,FIND("]",GL_Paste!$I15515)-FIND("[",GL_Paste!$I15515)-1),"")))</f>
        <v/>
      </c>
      <c r="D15518">
        <f>IF(GL_Paste!$B15515="","",IFERROR(INDEX(DeptName,MATCH($C15518,DeptTag,0)),"UNALLOCATED"))</f>
        <v/>
      </c>
      <c r="E15518">
        <f>IF(GL_Paste!$B15515="","",IFERROR(INDEX(AcctCat,MATCH(GL_Paste!$B15515&amp;"",AcctCode,0)),"UNKNOWN"))</f>
        <v/>
      </c>
      <c r="F15518">
        <f>IF(GL_Paste!$B15515="","",IFERROR(INDEX(AcctSub,MATCH(GL_Paste!$B15515&amp;"",AcctCode,0)),"UNKNOWN"))</f>
        <v/>
      </c>
    </row>
    <row r="15519">
      <c r="A15519" s="40">
        <f>IF(GL_Paste!$B15516="","",N(GL_Paste!$H15516)-N(GL_Paste!$G15516))</f>
        <v/>
      </c>
      <c r="B15519" s="43">
        <f>IF(GL_Paste!$B15516="","",DATE(YEAR(GL_Paste!$E15516),MONTH(GL_Paste!$E15516),1))</f>
        <v/>
      </c>
      <c r="C15519">
        <f>IF(GL_Paste!$B15516="","",IF(TRIM(GL_Paste!$M15516)&lt;&gt;"",TRIM(GL_Paste!$M15516),IFERROR(MID(GL_Paste!$I15516,FIND("[",GL_Paste!$I15516)+1,FIND("]",GL_Paste!$I15516)-FIND("[",GL_Paste!$I15516)-1),"")))</f>
        <v/>
      </c>
      <c r="D15519">
        <f>IF(GL_Paste!$B15516="","",IFERROR(INDEX(DeptName,MATCH($C15519,DeptTag,0)),"UNALLOCATED"))</f>
        <v/>
      </c>
      <c r="E15519">
        <f>IF(GL_Paste!$B15516="","",IFERROR(INDEX(AcctCat,MATCH(GL_Paste!$B15516&amp;"",AcctCode,0)),"UNKNOWN"))</f>
        <v/>
      </c>
      <c r="F15519">
        <f>IF(GL_Paste!$B15516="","",IFERROR(INDEX(AcctSub,MATCH(GL_Paste!$B15516&amp;"",AcctCode,0)),"UNKNOWN"))</f>
        <v/>
      </c>
    </row>
    <row r="15520">
      <c r="A15520" s="40">
        <f>IF(GL_Paste!$B15517="","",N(GL_Paste!$H15517)-N(GL_Paste!$G15517))</f>
        <v/>
      </c>
      <c r="B15520" s="43">
        <f>IF(GL_Paste!$B15517="","",DATE(YEAR(GL_Paste!$E15517),MONTH(GL_Paste!$E15517),1))</f>
        <v/>
      </c>
      <c r="C15520">
        <f>IF(GL_Paste!$B15517="","",IF(TRIM(GL_Paste!$M15517)&lt;&gt;"",TRIM(GL_Paste!$M15517),IFERROR(MID(GL_Paste!$I15517,FIND("[",GL_Paste!$I15517)+1,FIND("]",GL_Paste!$I15517)-FIND("[",GL_Paste!$I15517)-1),"")))</f>
        <v/>
      </c>
      <c r="D15520">
        <f>IF(GL_Paste!$B15517="","",IFERROR(INDEX(DeptName,MATCH($C15520,DeptTag,0)),"UNALLOCATED"))</f>
        <v/>
      </c>
      <c r="E15520">
        <f>IF(GL_Paste!$B15517="","",IFERROR(INDEX(AcctCat,MATCH(GL_Paste!$B15517&amp;"",AcctCode,0)),"UNKNOWN"))</f>
        <v/>
      </c>
      <c r="F15520">
        <f>IF(GL_Paste!$B15517="","",IFERROR(INDEX(AcctSub,MATCH(GL_Paste!$B15517&amp;"",AcctCode,0)),"UNKNOWN"))</f>
        <v/>
      </c>
    </row>
    <row r="15521">
      <c r="A15521" s="40">
        <f>IF(GL_Paste!$B15518="","",N(GL_Paste!$H15518)-N(GL_Paste!$G15518))</f>
        <v/>
      </c>
      <c r="B15521" s="43">
        <f>IF(GL_Paste!$B15518="","",DATE(YEAR(GL_Paste!$E15518),MONTH(GL_Paste!$E15518),1))</f>
        <v/>
      </c>
      <c r="C15521">
        <f>IF(GL_Paste!$B15518="","",IF(TRIM(GL_Paste!$M15518)&lt;&gt;"",TRIM(GL_Paste!$M15518),IFERROR(MID(GL_Paste!$I15518,FIND("[",GL_Paste!$I15518)+1,FIND("]",GL_Paste!$I15518)-FIND("[",GL_Paste!$I15518)-1),"")))</f>
        <v/>
      </c>
      <c r="D15521">
        <f>IF(GL_Paste!$B15518="","",IFERROR(INDEX(DeptName,MATCH($C15521,DeptTag,0)),"UNALLOCATED"))</f>
        <v/>
      </c>
      <c r="E15521">
        <f>IF(GL_Paste!$B15518="","",IFERROR(INDEX(AcctCat,MATCH(GL_Paste!$B15518&amp;"",AcctCode,0)),"UNKNOWN"))</f>
        <v/>
      </c>
      <c r="F15521">
        <f>IF(GL_Paste!$B15518="","",IFERROR(INDEX(AcctSub,MATCH(GL_Paste!$B15518&amp;"",AcctCode,0)),"UNKNOWN"))</f>
        <v/>
      </c>
    </row>
    <row r="15522">
      <c r="A15522" s="40">
        <f>IF(GL_Paste!$B15519="","",N(GL_Paste!$H15519)-N(GL_Paste!$G15519))</f>
        <v/>
      </c>
      <c r="B15522" s="43">
        <f>IF(GL_Paste!$B15519="","",DATE(YEAR(GL_Paste!$E15519),MONTH(GL_Paste!$E15519),1))</f>
        <v/>
      </c>
      <c r="C15522">
        <f>IF(GL_Paste!$B15519="","",IF(TRIM(GL_Paste!$M15519)&lt;&gt;"",TRIM(GL_Paste!$M15519),IFERROR(MID(GL_Paste!$I15519,FIND("[",GL_Paste!$I15519)+1,FIND("]",GL_Paste!$I15519)-FIND("[",GL_Paste!$I15519)-1),"")))</f>
        <v/>
      </c>
      <c r="D15522">
        <f>IF(GL_Paste!$B15519="","",IFERROR(INDEX(DeptName,MATCH($C15522,DeptTag,0)),"UNALLOCATED"))</f>
        <v/>
      </c>
      <c r="E15522">
        <f>IF(GL_Paste!$B15519="","",IFERROR(INDEX(AcctCat,MATCH(GL_Paste!$B15519&amp;"",AcctCode,0)),"UNKNOWN"))</f>
        <v/>
      </c>
      <c r="F15522">
        <f>IF(GL_Paste!$B15519="","",IFERROR(INDEX(AcctSub,MATCH(GL_Paste!$B15519&amp;"",AcctCode,0)),"UNKNOWN"))</f>
        <v/>
      </c>
    </row>
    <row r="15523">
      <c r="A15523" s="40">
        <f>IF(GL_Paste!$B15520="","",N(GL_Paste!$H15520)-N(GL_Paste!$G15520))</f>
        <v/>
      </c>
      <c r="B15523" s="43">
        <f>IF(GL_Paste!$B15520="","",DATE(YEAR(GL_Paste!$E15520),MONTH(GL_Paste!$E15520),1))</f>
        <v/>
      </c>
      <c r="C15523">
        <f>IF(GL_Paste!$B15520="","",IF(TRIM(GL_Paste!$M15520)&lt;&gt;"",TRIM(GL_Paste!$M15520),IFERROR(MID(GL_Paste!$I15520,FIND("[",GL_Paste!$I15520)+1,FIND("]",GL_Paste!$I15520)-FIND("[",GL_Paste!$I15520)-1),"")))</f>
        <v/>
      </c>
      <c r="D15523">
        <f>IF(GL_Paste!$B15520="","",IFERROR(INDEX(DeptName,MATCH($C15523,DeptTag,0)),"UNALLOCATED"))</f>
        <v/>
      </c>
      <c r="E15523">
        <f>IF(GL_Paste!$B15520="","",IFERROR(INDEX(AcctCat,MATCH(GL_Paste!$B15520&amp;"",AcctCode,0)),"UNKNOWN"))</f>
        <v/>
      </c>
      <c r="F15523">
        <f>IF(GL_Paste!$B15520="","",IFERROR(INDEX(AcctSub,MATCH(GL_Paste!$B15520&amp;"",AcctCode,0)),"UNKNOWN"))</f>
        <v/>
      </c>
    </row>
    <row r="15524">
      <c r="A15524" s="40">
        <f>IF(GL_Paste!$B15521="","",N(GL_Paste!$H15521)-N(GL_Paste!$G15521))</f>
        <v/>
      </c>
      <c r="B15524" s="43">
        <f>IF(GL_Paste!$B15521="","",DATE(YEAR(GL_Paste!$E15521),MONTH(GL_Paste!$E15521),1))</f>
        <v/>
      </c>
      <c r="C15524">
        <f>IF(GL_Paste!$B15521="","",IF(TRIM(GL_Paste!$M15521)&lt;&gt;"",TRIM(GL_Paste!$M15521),IFERROR(MID(GL_Paste!$I15521,FIND("[",GL_Paste!$I15521)+1,FIND("]",GL_Paste!$I15521)-FIND("[",GL_Paste!$I15521)-1),"")))</f>
        <v/>
      </c>
      <c r="D15524">
        <f>IF(GL_Paste!$B15521="","",IFERROR(INDEX(DeptName,MATCH($C15524,DeptTag,0)),"UNALLOCATED"))</f>
        <v/>
      </c>
      <c r="E15524">
        <f>IF(GL_Paste!$B15521="","",IFERROR(INDEX(AcctCat,MATCH(GL_Paste!$B15521&amp;"",AcctCode,0)),"UNKNOWN"))</f>
        <v/>
      </c>
      <c r="F15524">
        <f>IF(GL_Paste!$B15521="","",IFERROR(INDEX(AcctSub,MATCH(GL_Paste!$B15521&amp;"",AcctCode,0)),"UNKNOWN"))</f>
        <v/>
      </c>
    </row>
    <row r="15525">
      <c r="A15525" s="40">
        <f>IF(GL_Paste!$B15522="","",N(GL_Paste!$H15522)-N(GL_Paste!$G15522))</f>
        <v/>
      </c>
      <c r="B15525" s="43">
        <f>IF(GL_Paste!$B15522="","",DATE(YEAR(GL_Paste!$E15522),MONTH(GL_Paste!$E15522),1))</f>
        <v/>
      </c>
      <c r="C15525">
        <f>IF(GL_Paste!$B15522="","",IF(TRIM(GL_Paste!$M15522)&lt;&gt;"",TRIM(GL_Paste!$M15522),IFERROR(MID(GL_Paste!$I15522,FIND("[",GL_Paste!$I15522)+1,FIND("]",GL_Paste!$I15522)-FIND("[",GL_Paste!$I15522)-1),"")))</f>
        <v/>
      </c>
      <c r="D15525">
        <f>IF(GL_Paste!$B15522="","",IFERROR(INDEX(DeptName,MATCH($C15525,DeptTag,0)),"UNALLOCATED"))</f>
        <v/>
      </c>
      <c r="E15525">
        <f>IF(GL_Paste!$B15522="","",IFERROR(INDEX(AcctCat,MATCH(GL_Paste!$B15522&amp;"",AcctCode,0)),"UNKNOWN"))</f>
        <v/>
      </c>
      <c r="F15525">
        <f>IF(GL_Paste!$B15522="","",IFERROR(INDEX(AcctSub,MATCH(GL_Paste!$B15522&amp;"",AcctCode,0)),"UNKNOWN"))</f>
        <v/>
      </c>
    </row>
    <row r="15526">
      <c r="A15526" s="40">
        <f>IF(GL_Paste!$B15523="","",N(GL_Paste!$H15523)-N(GL_Paste!$G15523))</f>
        <v/>
      </c>
      <c r="B15526" s="43">
        <f>IF(GL_Paste!$B15523="","",DATE(YEAR(GL_Paste!$E15523),MONTH(GL_Paste!$E15523),1))</f>
        <v/>
      </c>
      <c r="C15526">
        <f>IF(GL_Paste!$B15523="","",IF(TRIM(GL_Paste!$M15523)&lt;&gt;"",TRIM(GL_Paste!$M15523),IFERROR(MID(GL_Paste!$I15523,FIND("[",GL_Paste!$I15523)+1,FIND("]",GL_Paste!$I15523)-FIND("[",GL_Paste!$I15523)-1),"")))</f>
        <v/>
      </c>
      <c r="D15526">
        <f>IF(GL_Paste!$B15523="","",IFERROR(INDEX(DeptName,MATCH($C15526,DeptTag,0)),"UNALLOCATED"))</f>
        <v/>
      </c>
      <c r="E15526">
        <f>IF(GL_Paste!$B15523="","",IFERROR(INDEX(AcctCat,MATCH(GL_Paste!$B15523&amp;"",AcctCode,0)),"UNKNOWN"))</f>
        <v/>
      </c>
      <c r="F15526">
        <f>IF(GL_Paste!$B15523="","",IFERROR(INDEX(AcctSub,MATCH(GL_Paste!$B15523&amp;"",AcctCode,0)),"UNKNOWN"))</f>
        <v/>
      </c>
    </row>
    <row r="15527">
      <c r="A15527" s="40">
        <f>IF(GL_Paste!$B15524="","",N(GL_Paste!$H15524)-N(GL_Paste!$G15524))</f>
        <v/>
      </c>
      <c r="B15527" s="43">
        <f>IF(GL_Paste!$B15524="","",DATE(YEAR(GL_Paste!$E15524),MONTH(GL_Paste!$E15524),1))</f>
        <v/>
      </c>
      <c r="C15527">
        <f>IF(GL_Paste!$B15524="","",IF(TRIM(GL_Paste!$M15524)&lt;&gt;"",TRIM(GL_Paste!$M15524),IFERROR(MID(GL_Paste!$I15524,FIND("[",GL_Paste!$I15524)+1,FIND("]",GL_Paste!$I15524)-FIND("[",GL_Paste!$I15524)-1),"")))</f>
        <v/>
      </c>
      <c r="D15527">
        <f>IF(GL_Paste!$B15524="","",IFERROR(INDEX(DeptName,MATCH($C15527,DeptTag,0)),"UNALLOCATED"))</f>
        <v/>
      </c>
      <c r="E15527">
        <f>IF(GL_Paste!$B15524="","",IFERROR(INDEX(AcctCat,MATCH(GL_Paste!$B15524&amp;"",AcctCode,0)),"UNKNOWN"))</f>
        <v/>
      </c>
      <c r="F15527">
        <f>IF(GL_Paste!$B15524="","",IFERROR(INDEX(AcctSub,MATCH(GL_Paste!$B15524&amp;"",AcctCode,0)),"UNKNOWN"))</f>
        <v/>
      </c>
    </row>
    <row r="15528">
      <c r="A15528" s="40">
        <f>IF(GL_Paste!$B15525="","",N(GL_Paste!$H15525)-N(GL_Paste!$G15525))</f>
        <v/>
      </c>
      <c r="B15528" s="43">
        <f>IF(GL_Paste!$B15525="","",DATE(YEAR(GL_Paste!$E15525),MONTH(GL_Paste!$E15525),1))</f>
        <v/>
      </c>
      <c r="C15528">
        <f>IF(GL_Paste!$B15525="","",IF(TRIM(GL_Paste!$M15525)&lt;&gt;"",TRIM(GL_Paste!$M15525),IFERROR(MID(GL_Paste!$I15525,FIND("[",GL_Paste!$I15525)+1,FIND("]",GL_Paste!$I15525)-FIND("[",GL_Paste!$I15525)-1),"")))</f>
        <v/>
      </c>
      <c r="D15528">
        <f>IF(GL_Paste!$B15525="","",IFERROR(INDEX(DeptName,MATCH($C15528,DeptTag,0)),"UNALLOCATED"))</f>
        <v/>
      </c>
      <c r="E15528">
        <f>IF(GL_Paste!$B15525="","",IFERROR(INDEX(AcctCat,MATCH(GL_Paste!$B15525&amp;"",AcctCode,0)),"UNKNOWN"))</f>
        <v/>
      </c>
      <c r="F15528">
        <f>IF(GL_Paste!$B15525="","",IFERROR(INDEX(AcctSub,MATCH(GL_Paste!$B15525&amp;"",AcctCode,0)),"UNKNOWN"))</f>
        <v/>
      </c>
    </row>
    <row r="15529">
      <c r="A15529" s="40">
        <f>IF(GL_Paste!$B15526="","",N(GL_Paste!$H15526)-N(GL_Paste!$G15526))</f>
        <v/>
      </c>
      <c r="B15529" s="43">
        <f>IF(GL_Paste!$B15526="","",DATE(YEAR(GL_Paste!$E15526),MONTH(GL_Paste!$E15526),1))</f>
        <v/>
      </c>
      <c r="C15529">
        <f>IF(GL_Paste!$B15526="","",IF(TRIM(GL_Paste!$M15526)&lt;&gt;"",TRIM(GL_Paste!$M15526),IFERROR(MID(GL_Paste!$I15526,FIND("[",GL_Paste!$I15526)+1,FIND("]",GL_Paste!$I15526)-FIND("[",GL_Paste!$I15526)-1),"")))</f>
        <v/>
      </c>
      <c r="D15529">
        <f>IF(GL_Paste!$B15526="","",IFERROR(INDEX(DeptName,MATCH($C15529,DeptTag,0)),"UNALLOCATED"))</f>
        <v/>
      </c>
      <c r="E15529">
        <f>IF(GL_Paste!$B15526="","",IFERROR(INDEX(AcctCat,MATCH(GL_Paste!$B15526&amp;"",AcctCode,0)),"UNKNOWN"))</f>
        <v/>
      </c>
      <c r="F15529">
        <f>IF(GL_Paste!$B15526="","",IFERROR(INDEX(AcctSub,MATCH(GL_Paste!$B15526&amp;"",AcctCode,0)),"UNKNOWN"))</f>
        <v/>
      </c>
    </row>
    <row r="15530">
      <c r="A15530" s="40">
        <f>IF(GL_Paste!$B15527="","",N(GL_Paste!$H15527)-N(GL_Paste!$G15527))</f>
        <v/>
      </c>
      <c r="B15530" s="43">
        <f>IF(GL_Paste!$B15527="","",DATE(YEAR(GL_Paste!$E15527),MONTH(GL_Paste!$E15527),1))</f>
        <v/>
      </c>
      <c r="C15530">
        <f>IF(GL_Paste!$B15527="","",IF(TRIM(GL_Paste!$M15527)&lt;&gt;"",TRIM(GL_Paste!$M15527),IFERROR(MID(GL_Paste!$I15527,FIND("[",GL_Paste!$I15527)+1,FIND("]",GL_Paste!$I15527)-FIND("[",GL_Paste!$I15527)-1),"")))</f>
        <v/>
      </c>
      <c r="D15530">
        <f>IF(GL_Paste!$B15527="","",IFERROR(INDEX(DeptName,MATCH($C15530,DeptTag,0)),"UNALLOCATED"))</f>
        <v/>
      </c>
      <c r="E15530">
        <f>IF(GL_Paste!$B15527="","",IFERROR(INDEX(AcctCat,MATCH(GL_Paste!$B15527&amp;"",AcctCode,0)),"UNKNOWN"))</f>
        <v/>
      </c>
      <c r="F15530">
        <f>IF(GL_Paste!$B15527="","",IFERROR(INDEX(AcctSub,MATCH(GL_Paste!$B15527&amp;"",AcctCode,0)),"UNKNOWN"))</f>
        <v/>
      </c>
    </row>
    <row r="15531">
      <c r="A15531" s="40">
        <f>IF(GL_Paste!$B15528="","",N(GL_Paste!$H15528)-N(GL_Paste!$G15528))</f>
        <v/>
      </c>
      <c r="B15531" s="43">
        <f>IF(GL_Paste!$B15528="","",DATE(YEAR(GL_Paste!$E15528),MONTH(GL_Paste!$E15528),1))</f>
        <v/>
      </c>
      <c r="C15531">
        <f>IF(GL_Paste!$B15528="","",IF(TRIM(GL_Paste!$M15528)&lt;&gt;"",TRIM(GL_Paste!$M15528),IFERROR(MID(GL_Paste!$I15528,FIND("[",GL_Paste!$I15528)+1,FIND("]",GL_Paste!$I15528)-FIND("[",GL_Paste!$I15528)-1),"")))</f>
        <v/>
      </c>
      <c r="D15531">
        <f>IF(GL_Paste!$B15528="","",IFERROR(INDEX(DeptName,MATCH($C15531,DeptTag,0)),"UNALLOCATED"))</f>
        <v/>
      </c>
      <c r="E15531">
        <f>IF(GL_Paste!$B15528="","",IFERROR(INDEX(AcctCat,MATCH(GL_Paste!$B15528&amp;"",AcctCode,0)),"UNKNOWN"))</f>
        <v/>
      </c>
      <c r="F15531">
        <f>IF(GL_Paste!$B15528="","",IFERROR(INDEX(AcctSub,MATCH(GL_Paste!$B15528&amp;"",AcctCode,0)),"UNKNOWN"))</f>
        <v/>
      </c>
    </row>
    <row r="15532">
      <c r="A15532" s="40">
        <f>IF(GL_Paste!$B15529="","",N(GL_Paste!$H15529)-N(GL_Paste!$G15529))</f>
        <v/>
      </c>
      <c r="B15532" s="43">
        <f>IF(GL_Paste!$B15529="","",DATE(YEAR(GL_Paste!$E15529),MONTH(GL_Paste!$E15529),1))</f>
        <v/>
      </c>
      <c r="C15532">
        <f>IF(GL_Paste!$B15529="","",IF(TRIM(GL_Paste!$M15529)&lt;&gt;"",TRIM(GL_Paste!$M15529),IFERROR(MID(GL_Paste!$I15529,FIND("[",GL_Paste!$I15529)+1,FIND("]",GL_Paste!$I15529)-FIND("[",GL_Paste!$I15529)-1),"")))</f>
        <v/>
      </c>
      <c r="D15532">
        <f>IF(GL_Paste!$B15529="","",IFERROR(INDEX(DeptName,MATCH($C15532,DeptTag,0)),"UNALLOCATED"))</f>
        <v/>
      </c>
      <c r="E15532">
        <f>IF(GL_Paste!$B15529="","",IFERROR(INDEX(AcctCat,MATCH(GL_Paste!$B15529&amp;"",AcctCode,0)),"UNKNOWN"))</f>
        <v/>
      </c>
      <c r="F15532">
        <f>IF(GL_Paste!$B15529="","",IFERROR(INDEX(AcctSub,MATCH(GL_Paste!$B15529&amp;"",AcctCode,0)),"UNKNOWN"))</f>
        <v/>
      </c>
    </row>
    <row r="15533">
      <c r="A15533" s="40">
        <f>IF(GL_Paste!$B15530="","",N(GL_Paste!$H15530)-N(GL_Paste!$G15530))</f>
        <v/>
      </c>
      <c r="B15533" s="43">
        <f>IF(GL_Paste!$B15530="","",DATE(YEAR(GL_Paste!$E15530),MONTH(GL_Paste!$E15530),1))</f>
        <v/>
      </c>
      <c r="C15533">
        <f>IF(GL_Paste!$B15530="","",IF(TRIM(GL_Paste!$M15530)&lt;&gt;"",TRIM(GL_Paste!$M15530),IFERROR(MID(GL_Paste!$I15530,FIND("[",GL_Paste!$I15530)+1,FIND("]",GL_Paste!$I15530)-FIND("[",GL_Paste!$I15530)-1),"")))</f>
        <v/>
      </c>
      <c r="D15533">
        <f>IF(GL_Paste!$B15530="","",IFERROR(INDEX(DeptName,MATCH($C15533,DeptTag,0)),"UNALLOCATED"))</f>
        <v/>
      </c>
      <c r="E15533">
        <f>IF(GL_Paste!$B15530="","",IFERROR(INDEX(AcctCat,MATCH(GL_Paste!$B15530&amp;"",AcctCode,0)),"UNKNOWN"))</f>
        <v/>
      </c>
      <c r="F15533">
        <f>IF(GL_Paste!$B15530="","",IFERROR(INDEX(AcctSub,MATCH(GL_Paste!$B15530&amp;"",AcctCode,0)),"UNKNOWN"))</f>
        <v/>
      </c>
    </row>
    <row r="15534">
      <c r="A15534" s="40">
        <f>IF(GL_Paste!$B15531="","",N(GL_Paste!$H15531)-N(GL_Paste!$G15531))</f>
        <v/>
      </c>
      <c r="B15534" s="43">
        <f>IF(GL_Paste!$B15531="","",DATE(YEAR(GL_Paste!$E15531),MONTH(GL_Paste!$E15531),1))</f>
        <v/>
      </c>
      <c r="C15534">
        <f>IF(GL_Paste!$B15531="","",IF(TRIM(GL_Paste!$M15531)&lt;&gt;"",TRIM(GL_Paste!$M15531),IFERROR(MID(GL_Paste!$I15531,FIND("[",GL_Paste!$I15531)+1,FIND("]",GL_Paste!$I15531)-FIND("[",GL_Paste!$I15531)-1),"")))</f>
        <v/>
      </c>
      <c r="D15534">
        <f>IF(GL_Paste!$B15531="","",IFERROR(INDEX(DeptName,MATCH($C15534,DeptTag,0)),"UNALLOCATED"))</f>
        <v/>
      </c>
      <c r="E15534">
        <f>IF(GL_Paste!$B15531="","",IFERROR(INDEX(AcctCat,MATCH(GL_Paste!$B15531&amp;"",AcctCode,0)),"UNKNOWN"))</f>
        <v/>
      </c>
      <c r="F15534">
        <f>IF(GL_Paste!$B15531="","",IFERROR(INDEX(AcctSub,MATCH(GL_Paste!$B15531&amp;"",AcctCode,0)),"UNKNOWN"))</f>
        <v/>
      </c>
    </row>
    <row r="15535">
      <c r="A15535" s="40">
        <f>IF(GL_Paste!$B15532="","",N(GL_Paste!$H15532)-N(GL_Paste!$G15532))</f>
        <v/>
      </c>
      <c r="B15535" s="43">
        <f>IF(GL_Paste!$B15532="","",DATE(YEAR(GL_Paste!$E15532),MONTH(GL_Paste!$E15532),1))</f>
        <v/>
      </c>
      <c r="C15535">
        <f>IF(GL_Paste!$B15532="","",IF(TRIM(GL_Paste!$M15532)&lt;&gt;"",TRIM(GL_Paste!$M15532),IFERROR(MID(GL_Paste!$I15532,FIND("[",GL_Paste!$I15532)+1,FIND("]",GL_Paste!$I15532)-FIND("[",GL_Paste!$I15532)-1),"")))</f>
        <v/>
      </c>
      <c r="D15535">
        <f>IF(GL_Paste!$B15532="","",IFERROR(INDEX(DeptName,MATCH($C15535,DeptTag,0)),"UNALLOCATED"))</f>
        <v/>
      </c>
      <c r="E15535">
        <f>IF(GL_Paste!$B15532="","",IFERROR(INDEX(AcctCat,MATCH(GL_Paste!$B15532&amp;"",AcctCode,0)),"UNKNOWN"))</f>
        <v/>
      </c>
      <c r="F15535">
        <f>IF(GL_Paste!$B15532="","",IFERROR(INDEX(AcctSub,MATCH(GL_Paste!$B15532&amp;"",AcctCode,0)),"UNKNOWN"))</f>
        <v/>
      </c>
    </row>
    <row r="15536">
      <c r="A15536" s="40">
        <f>IF(GL_Paste!$B15533="","",N(GL_Paste!$H15533)-N(GL_Paste!$G15533))</f>
        <v/>
      </c>
      <c r="B15536" s="43">
        <f>IF(GL_Paste!$B15533="","",DATE(YEAR(GL_Paste!$E15533),MONTH(GL_Paste!$E15533),1))</f>
        <v/>
      </c>
      <c r="C15536">
        <f>IF(GL_Paste!$B15533="","",IF(TRIM(GL_Paste!$M15533)&lt;&gt;"",TRIM(GL_Paste!$M15533),IFERROR(MID(GL_Paste!$I15533,FIND("[",GL_Paste!$I15533)+1,FIND("]",GL_Paste!$I15533)-FIND("[",GL_Paste!$I15533)-1),"")))</f>
        <v/>
      </c>
      <c r="D15536">
        <f>IF(GL_Paste!$B15533="","",IFERROR(INDEX(DeptName,MATCH($C15536,DeptTag,0)),"UNALLOCATED"))</f>
        <v/>
      </c>
      <c r="E15536">
        <f>IF(GL_Paste!$B15533="","",IFERROR(INDEX(AcctCat,MATCH(GL_Paste!$B15533&amp;"",AcctCode,0)),"UNKNOWN"))</f>
        <v/>
      </c>
      <c r="F15536">
        <f>IF(GL_Paste!$B15533="","",IFERROR(INDEX(AcctSub,MATCH(GL_Paste!$B15533&amp;"",AcctCode,0)),"UNKNOWN"))</f>
        <v/>
      </c>
    </row>
    <row r="15537">
      <c r="A15537" s="40">
        <f>IF(GL_Paste!$B15534="","",N(GL_Paste!$H15534)-N(GL_Paste!$G15534))</f>
        <v/>
      </c>
      <c r="B15537" s="43">
        <f>IF(GL_Paste!$B15534="","",DATE(YEAR(GL_Paste!$E15534),MONTH(GL_Paste!$E15534),1))</f>
        <v/>
      </c>
      <c r="C15537">
        <f>IF(GL_Paste!$B15534="","",IF(TRIM(GL_Paste!$M15534)&lt;&gt;"",TRIM(GL_Paste!$M15534),IFERROR(MID(GL_Paste!$I15534,FIND("[",GL_Paste!$I15534)+1,FIND("]",GL_Paste!$I15534)-FIND("[",GL_Paste!$I15534)-1),"")))</f>
        <v/>
      </c>
      <c r="D15537">
        <f>IF(GL_Paste!$B15534="","",IFERROR(INDEX(DeptName,MATCH($C15537,DeptTag,0)),"UNALLOCATED"))</f>
        <v/>
      </c>
      <c r="E15537">
        <f>IF(GL_Paste!$B15534="","",IFERROR(INDEX(AcctCat,MATCH(GL_Paste!$B15534&amp;"",AcctCode,0)),"UNKNOWN"))</f>
        <v/>
      </c>
      <c r="F15537">
        <f>IF(GL_Paste!$B15534="","",IFERROR(INDEX(AcctSub,MATCH(GL_Paste!$B15534&amp;"",AcctCode,0)),"UNKNOWN"))</f>
        <v/>
      </c>
    </row>
    <row r="15538">
      <c r="A15538" s="40">
        <f>IF(GL_Paste!$B15535="","",N(GL_Paste!$H15535)-N(GL_Paste!$G15535))</f>
        <v/>
      </c>
      <c r="B15538" s="43">
        <f>IF(GL_Paste!$B15535="","",DATE(YEAR(GL_Paste!$E15535),MONTH(GL_Paste!$E15535),1))</f>
        <v/>
      </c>
      <c r="C15538">
        <f>IF(GL_Paste!$B15535="","",IF(TRIM(GL_Paste!$M15535)&lt;&gt;"",TRIM(GL_Paste!$M15535),IFERROR(MID(GL_Paste!$I15535,FIND("[",GL_Paste!$I15535)+1,FIND("]",GL_Paste!$I15535)-FIND("[",GL_Paste!$I15535)-1),"")))</f>
        <v/>
      </c>
      <c r="D15538">
        <f>IF(GL_Paste!$B15535="","",IFERROR(INDEX(DeptName,MATCH($C15538,DeptTag,0)),"UNALLOCATED"))</f>
        <v/>
      </c>
      <c r="E15538">
        <f>IF(GL_Paste!$B15535="","",IFERROR(INDEX(AcctCat,MATCH(GL_Paste!$B15535&amp;"",AcctCode,0)),"UNKNOWN"))</f>
        <v/>
      </c>
      <c r="F15538">
        <f>IF(GL_Paste!$B15535="","",IFERROR(INDEX(AcctSub,MATCH(GL_Paste!$B15535&amp;"",AcctCode,0)),"UNKNOWN"))</f>
        <v/>
      </c>
    </row>
    <row r="15539">
      <c r="A15539" s="40">
        <f>IF(GL_Paste!$B15536="","",N(GL_Paste!$H15536)-N(GL_Paste!$G15536))</f>
        <v/>
      </c>
      <c r="B15539" s="43">
        <f>IF(GL_Paste!$B15536="","",DATE(YEAR(GL_Paste!$E15536),MONTH(GL_Paste!$E15536),1))</f>
        <v/>
      </c>
      <c r="C15539">
        <f>IF(GL_Paste!$B15536="","",IF(TRIM(GL_Paste!$M15536)&lt;&gt;"",TRIM(GL_Paste!$M15536),IFERROR(MID(GL_Paste!$I15536,FIND("[",GL_Paste!$I15536)+1,FIND("]",GL_Paste!$I15536)-FIND("[",GL_Paste!$I15536)-1),"")))</f>
        <v/>
      </c>
      <c r="D15539">
        <f>IF(GL_Paste!$B15536="","",IFERROR(INDEX(DeptName,MATCH($C15539,DeptTag,0)),"UNALLOCATED"))</f>
        <v/>
      </c>
      <c r="E15539">
        <f>IF(GL_Paste!$B15536="","",IFERROR(INDEX(AcctCat,MATCH(GL_Paste!$B15536&amp;"",AcctCode,0)),"UNKNOWN"))</f>
        <v/>
      </c>
      <c r="F15539">
        <f>IF(GL_Paste!$B15536="","",IFERROR(INDEX(AcctSub,MATCH(GL_Paste!$B15536&amp;"",AcctCode,0)),"UNKNOWN"))</f>
        <v/>
      </c>
    </row>
    <row r="15540">
      <c r="A15540" s="40">
        <f>IF(GL_Paste!$B15537="","",N(GL_Paste!$H15537)-N(GL_Paste!$G15537))</f>
        <v/>
      </c>
      <c r="B15540" s="43">
        <f>IF(GL_Paste!$B15537="","",DATE(YEAR(GL_Paste!$E15537),MONTH(GL_Paste!$E15537),1))</f>
        <v/>
      </c>
      <c r="C15540">
        <f>IF(GL_Paste!$B15537="","",IF(TRIM(GL_Paste!$M15537)&lt;&gt;"",TRIM(GL_Paste!$M15537),IFERROR(MID(GL_Paste!$I15537,FIND("[",GL_Paste!$I15537)+1,FIND("]",GL_Paste!$I15537)-FIND("[",GL_Paste!$I15537)-1),"")))</f>
        <v/>
      </c>
      <c r="D15540">
        <f>IF(GL_Paste!$B15537="","",IFERROR(INDEX(DeptName,MATCH($C15540,DeptTag,0)),"UNALLOCATED"))</f>
        <v/>
      </c>
      <c r="E15540">
        <f>IF(GL_Paste!$B15537="","",IFERROR(INDEX(AcctCat,MATCH(GL_Paste!$B15537&amp;"",AcctCode,0)),"UNKNOWN"))</f>
        <v/>
      </c>
      <c r="F15540">
        <f>IF(GL_Paste!$B15537="","",IFERROR(INDEX(AcctSub,MATCH(GL_Paste!$B15537&amp;"",AcctCode,0)),"UNKNOWN"))</f>
        <v/>
      </c>
    </row>
    <row r="15541">
      <c r="A15541" s="40">
        <f>IF(GL_Paste!$B15538="","",N(GL_Paste!$H15538)-N(GL_Paste!$G15538))</f>
        <v/>
      </c>
      <c r="B15541" s="43">
        <f>IF(GL_Paste!$B15538="","",DATE(YEAR(GL_Paste!$E15538),MONTH(GL_Paste!$E15538),1))</f>
        <v/>
      </c>
      <c r="C15541">
        <f>IF(GL_Paste!$B15538="","",IF(TRIM(GL_Paste!$M15538)&lt;&gt;"",TRIM(GL_Paste!$M15538),IFERROR(MID(GL_Paste!$I15538,FIND("[",GL_Paste!$I15538)+1,FIND("]",GL_Paste!$I15538)-FIND("[",GL_Paste!$I15538)-1),"")))</f>
        <v/>
      </c>
      <c r="D15541">
        <f>IF(GL_Paste!$B15538="","",IFERROR(INDEX(DeptName,MATCH($C15541,DeptTag,0)),"UNALLOCATED"))</f>
        <v/>
      </c>
      <c r="E15541">
        <f>IF(GL_Paste!$B15538="","",IFERROR(INDEX(AcctCat,MATCH(GL_Paste!$B15538&amp;"",AcctCode,0)),"UNKNOWN"))</f>
        <v/>
      </c>
      <c r="F15541">
        <f>IF(GL_Paste!$B15538="","",IFERROR(INDEX(AcctSub,MATCH(GL_Paste!$B15538&amp;"",AcctCode,0)),"UNKNOWN"))</f>
        <v/>
      </c>
    </row>
    <row r="15542">
      <c r="A15542" s="40">
        <f>IF(GL_Paste!$B15539="","",N(GL_Paste!$H15539)-N(GL_Paste!$G15539))</f>
        <v/>
      </c>
      <c r="B15542" s="43">
        <f>IF(GL_Paste!$B15539="","",DATE(YEAR(GL_Paste!$E15539),MONTH(GL_Paste!$E15539),1))</f>
        <v/>
      </c>
      <c r="C15542">
        <f>IF(GL_Paste!$B15539="","",IF(TRIM(GL_Paste!$M15539)&lt;&gt;"",TRIM(GL_Paste!$M15539),IFERROR(MID(GL_Paste!$I15539,FIND("[",GL_Paste!$I15539)+1,FIND("]",GL_Paste!$I15539)-FIND("[",GL_Paste!$I15539)-1),"")))</f>
        <v/>
      </c>
      <c r="D15542">
        <f>IF(GL_Paste!$B15539="","",IFERROR(INDEX(DeptName,MATCH($C15542,DeptTag,0)),"UNALLOCATED"))</f>
        <v/>
      </c>
      <c r="E15542">
        <f>IF(GL_Paste!$B15539="","",IFERROR(INDEX(AcctCat,MATCH(GL_Paste!$B15539&amp;"",AcctCode,0)),"UNKNOWN"))</f>
        <v/>
      </c>
      <c r="F15542">
        <f>IF(GL_Paste!$B15539="","",IFERROR(INDEX(AcctSub,MATCH(GL_Paste!$B15539&amp;"",AcctCode,0)),"UNKNOWN"))</f>
        <v/>
      </c>
    </row>
    <row r="15543">
      <c r="A15543" s="40">
        <f>IF(GL_Paste!$B15540="","",N(GL_Paste!$H15540)-N(GL_Paste!$G15540))</f>
        <v/>
      </c>
      <c r="B15543" s="43">
        <f>IF(GL_Paste!$B15540="","",DATE(YEAR(GL_Paste!$E15540),MONTH(GL_Paste!$E15540),1))</f>
        <v/>
      </c>
      <c r="C15543">
        <f>IF(GL_Paste!$B15540="","",IF(TRIM(GL_Paste!$M15540)&lt;&gt;"",TRIM(GL_Paste!$M15540),IFERROR(MID(GL_Paste!$I15540,FIND("[",GL_Paste!$I15540)+1,FIND("]",GL_Paste!$I15540)-FIND("[",GL_Paste!$I15540)-1),"")))</f>
        <v/>
      </c>
      <c r="D15543">
        <f>IF(GL_Paste!$B15540="","",IFERROR(INDEX(DeptName,MATCH($C15543,DeptTag,0)),"UNALLOCATED"))</f>
        <v/>
      </c>
      <c r="E15543">
        <f>IF(GL_Paste!$B15540="","",IFERROR(INDEX(AcctCat,MATCH(GL_Paste!$B15540&amp;"",AcctCode,0)),"UNKNOWN"))</f>
        <v/>
      </c>
      <c r="F15543">
        <f>IF(GL_Paste!$B15540="","",IFERROR(INDEX(AcctSub,MATCH(GL_Paste!$B15540&amp;"",AcctCode,0)),"UNKNOWN"))</f>
        <v/>
      </c>
    </row>
    <row r="15544">
      <c r="A15544" s="40">
        <f>IF(GL_Paste!$B15541="","",N(GL_Paste!$H15541)-N(GL_Paste!$G15541))</f>
        <v/>
      </c>
      <c r="B15544" s="43">
        <f>IF(GL_Paste!$B15541="","",DATE(YEAR(GL_Paste!$E15541),MONTH(GL_Paste!$E15541),1))</f>
        <v/>
      </c>
      <c r="C15544">
        <f>IF(GL_Paste!$B15541="","",IF(TRIM(GL_Paste!$M15541)&lt;&gt;"",TRIM(GL_Paste!$M15541),IFERROR(MID(GL_Paste!$I15541,FIND("[",GL_Paste!$I15541)+1,FIND("]",GL_Paste!$I15541)-FIND("[",GL_Paste!$I15541)-1),"")))</f>
        <v/>
      </c>
      <c r="D15544">
        <f>IF(GL_Paste!$B15541="","",IFERROR(INDEX(DeptName,MATCH($C15544,DeptTag,0)),"UNALLOCATED"))</f>
        <v/>
      </c>
      <c r="E15544">
        <f>IF(GL_Paste!$B15541="","",IFERROR(INDEX(AcctCat,MATCH(GL_Paste!$B15541&amp;"",AcctCode,0)),"UNKNOWN"))</f>
        <v/>
      </c>
      <c r="F15544">
        <f>IF(GL_Paste!$B15541="","",IFERROR(INDEX(AcctSub,MATCH(GL_Paste!$B15541&amp;"",AcctCode,0)),"UNKNOWN"))</f>
        <v/>
      </c>
    </row>
    <row r="15545">
      <c r="A15545" s="40">
        <f>IF(GL_Paste!$B15542="","",N(GL_Paste!$H15542)-N(GL_Paste!$G15542))</f>
        <v/>
      </c>
      <c r="B15545" s="43">
        <f>IF(GL_Paste!$B15542="","",DATE(YEAR(GL_Paste!$E15542),MONTH(GL_Paste!$E15542),1))</f>
        <v/>
      </c>
      <c r="C15545">
        <f>IF(GL_Paste!$B15542="","",IF(TRIM(GL_Paste!$M15542)&lt;&gt;"",TRIM(GL_Paste!$M15542),IFERROR(MID(GL_Paste!$I15542,FIND("[",GL_Paste!$I15542)+1,FIND("]",GL_Paste!$I15542)-FIND("[",GL_Paste!$I15542)-1),"")))</f>
        <v/>
      </c>
      <c r="D15545">
        <f>IF(GL_Paste!$B15542="","",IFERROR(INDEX(DeptName,MATCH($C15545,DeptTag,0)),"UNALLOCATED"))</f>
        <v/>
      </c>
      <c r="E15545">
        <f>IF(GL_Paste!$B15542="","",IFERROR(INDEX(AcctCat,MATCH(GL_Paste!$B15542&amp;"",AcctCode,0)),"UNKNOWN"))</f>
        <v/>
      </c>
      <c r="F15545">
        <f>IF(GL_Paste!$B15542="","",IFERROR(INDEX(AcctSub,MATCH(GL_Paste!$B15542&amp;"",AcctCode,0)),"UNKNOWN"))</f>
        <v/>
      </c>
    </row>
    <row r="15546">
      <c r="A15546" s="40">
        <f>IF(GL_Paste!$B15543="","",N(GL_Paste!$H15543)-N(GL_Paste!$G15543))</f>
        <v/>
      </c>
      <c r="B15546" s="43">
        <f>IF(GL_Paste!$B15543="","",DATE(YEAR(GL_Paste!$E15543),MONTH(GL_Paste!$E15543),1))</f>
        <v/>
      </c>
      <c r="C15546">
        <f>IF(GL_Paste!$B15543="","",IF(TRIM(GL_Paste!$M15543)&lt;&gt;"",TRIM(GL_Paste!$M15543),IFERROR(MID(GL_Paste!$I15543,FIND("[",GL_Paste!$I15543)+1,FIND("]",GL_Paste!$I15543)-FIND("[",GL_Paste!$I15543)-1),"")))</f>
        <v/>
      </c>
      <c r="D15546">
        <f>IF(GL_Paste!$B15543="","",IFERROR(INDEX(DeptName,MATCH($C15546,DeptTag,0)),"UNALLOCATED"))</f>
        <v/>
      </c>
      <c r="E15546">
        <f>IF(GL_Paste!$B15543="","",IFERROR(INDEX(AcctCat,MATCH(GL_Paste!$B15543&amp;"",AcctCode,0)),"UNKNOWN"))</f>
        <v/>
      </c>
      <c r="F15546">
        <f>IF(GL_Paste!$B15543="","",IFERROR(INDEX(AcctSub,MATCH(GL_Paste!$B15543&amp;"",AcctCode,0)),"UNKNOWN"))</f>
        <v/>
      </c>
    </row>
    <row r="15547">
      <c r="A15547" s="40">
        <f>IF(GL_Paste!$B15544="","",N(GL_Paste!$H15544)-N(GL_Paste!$G15544))</f>
        <v/>
      </c>
      <c r="B15547" s="43">
        <f>IF(GL_Paste!$B15544="","",DATE(YEAR(GL_Paste!$E15544),MONTH(GL_Paste!$E15544),1))</f>
        <v/>
      </c>
      <c r="C15547">
        <f>IF(GL_Paste!$B15544="","",IF(TRIM(GL_Paste!$M15544)&lt;&gt;"",TRIM(GL_Paste!$M15544),IFERROR(MID(GL_Paste!$I15544,FIND("[",GL_Paste!$I15544)+1,FIND("]",GL_Paste!$I15544)-FIND("[",GL_Paste!$I15544)-1),"")))</f>
        <v/>
      </c>
      <c r="D15547">
        <f>IF(GL_Paste!$B15544="","",IFERROR(INDEX(DeptName,MATCH($C15547,DeptTag,0)),"UNALLOCATED"))</f>
        <v/>
      </c>
      <c r="E15547">
        <f>IF(GL_Paste!$B15544="","",IFERROR(INDEX(AcctCat,MATCH(GL_Paste!$B15544&amp;"",AcctCode,0)),"UNKNOWN"))</f>
        <v/>
      </c>
      <c r="F15547">
        <f>IF(GL_Paste!$B15544="","",IFERROR(INDEX(AcctSub,MATCH(GL_Paste!$B15544&amp;"",AcctCode,0)),"UNKNOWN"))</f>
        <v/>
      </c>
    </row>
    <row r="15548">
      <c r="A15548" s="40">
        <f>IF(GL_Paste!$B15545="","",N(GL_Paste!$H15545)-N(GL_Paste!$G15545))</f>
        <v/>
      </c>
      <c r="B15548" s="43">
        <f>IF(GL_Paste!$B15545="","",DATE(YEAR(GL_Paste!$E15545),MONTH(GL_Paste!$E15545),1))</f>
        <v/>
      </c>
      <c r="C15548">
        <f>IF(GL_Paste!$B15545="","",IF(TRIM(GL_Paste!$M15545)&lt;&gt;"",TRIM(GL_Paste!$M15545),IFERROR(MID(GL_Paste!$I15545,FIND("[",GL_Paste!$I15545)+1,FIND("]",GL_Paste!$I15545)-FIND("[",GL_Paste!$I15545)-1),"")))</f>
        <v/>
      </c>
      <c r="D15548">
        <f>IF(GL_Paste!$B15545="","",IFERROR(INDEX(DeptName,MATCH($C15548,DeptTag,0)),"UNALLOCATED"))</f>
        <v/>
      </c>
      <c r="E15548">
        <f>IF(GL_Paste!$B15545="","",IFERROR(INDEX(AcctCat,MATCH(GL_Paste!$B15545&amp;"",AcctCode,0)),"UNKNOWN"))</f>
        <v/>
      </c>
      <c r="F15548">
        <f>IF(GL_Paste!$B15545="","",IFERROR(INDEX(AcctSub,MATCH(GL_Paste!$B15545&amp;"",AcctCode,0)),"UNKNOWN"))</f>
        <v/>
      </c>
    </row>
    <row r="15549">
      <c r="A15549" s="40">
        <f>IF(GL_Paste!$B15546="","",N(GL_Paste!$H15546)-N(GL_Paste!$G15546))</f>
        <v/>
      </c>
      <c r="B15549" s="43">
        <f>IF(GL_Paste!$B15546="","",DATE(YEAR(GL_Paste!$E15546),MONTH(GL_Paste!$E15546),1))</f>
        <v/>
      </c>
      <c r="C15549">
        <f>IF(GL_Paste!$B15546="","",IF(TRIM(GL_Paste!$M15546)&lt;&gt;"",TRIM(GL_Paste!$M15546),IFERROR(MID(GL_Paste!$I15546,FIND("[",GL_Paste!$I15546)+1,FIND("]",GL_Paste!$I15546)-FIND("[",GL_Paste!$I15546)-1),"")))</f>
        <v/>
      </c>
      <c r="D15549">
        <f>IF(GL_Paste!$B15546="","",IFERROR(INDEX(DeptName,MATCH($C15549,DeptTag,0)),"UNALLOCATED"))</f>
        <v/>
      </c>
      <c r="E15549">
        <f>IF(GL_Paste!$B15546="","",IFERROR(INDEX(AcctCat,MATCH(GL_Paste!$B15546&amp;"",AcctCode,0)),"UNKNOWN"))</f>
        <v/>
      </c>
      <c r="F15549">
        <f>IF(GL_Paste!$B15546="","",IFERROR(INDEX(AcctSub,MATCH(GL_Paste!$B15546&amp;"",AcctCode,0)),"UNKNOWN"))</f>
        <v/>
      </c>
    </row>
    <row r="15550">
      <c r="A15550" s="40">
        <f>IF(GL_Paste!$B15547="","",N(GL_Paste!$H15547)-N(GL_Paste!$G15547))</f>
        <v/>
      </c>
      <c r="B15550" s="43">
        <f>IF(GL_Paste!$B15547="","",DATE(YEAR(GL_Paste!$E15547),MONTH(GL_Paste!$E15547),1))</f>
        <v/>
      </c>
      <c r="C15550">
        <f>IF(GL_Paste!$B15547="","",IF(TRIM(GL_Paste!$M15547)&lt;&gt;"",TRIM(GL_Paste!$M15547),IFERROR(MID(GL_Paste!$I15547,FIND("[",GL_Paste!$I15547)+1,FIND("]",GL_Paste!$I15547)-FIND("[",GL_Paste!$I15547)-1),"")))</f>
        <v/>
      </c>
      <c r="D15550">
        <f>IF(GL_Paste!$B15547="","",IFERROR(INDEX(DeptName,MATCH($C15550,DeptTag,0)),"UNALLOCATED"))</f>
        <v/>
      </c>
      <c r="E15550">
        <f>IF(GL_Paste!$B15547="","",IFERROR(INDEX(AcctCat,MATCH(GL_Paste!$B15547&amp;"",AcctCode,0)),"UNKNOWN"))</f>
        <v/>
      </c>
      <c r="F15550">
        <f>IF(GL_Paste!$B15547="","",IFERROR(INDEX(AcctSub,MATCH(GL_Paste!$B15547&amp;"",AcctCode,0)),"UNKNOWN"))</f>
        <v/>
      </c>
    </row>
    <row r="15551">
      <c r="A15551" s="40">
        <f>IF(GL_Paste!$B15548="","",N(GL_Paste!$H15548)-N(GL_Paste!$G15548))</f>
        <v/>
      </c>
      <c r="B15551" s="43">
        <f>IF(GL_Paste!$B15548="","",DATE(YEAR(GL_Paste!$E15548),MONTH(GL_Paste!$E15548),1))</f>
        <v/>
      </c>
      <c r="C15551">
        <f>IF(GL_Paste!$B15548="","",IF(TRIM(GL_Paste!$M15548)&lt;&gt;"",TRIM(GL_Paste!$M15548),IFERROR(MID(GL_Paste!$I15548,FIND("[",GL_Paste!$I15548)+1,FIND("]",GL_Paste!$I15548)-FIND("[",GL_Paste!$I15548)-1),"")))</f>
        <v/>
      </c>
      <c r="D15551">
        <f>IF(GL_Paste!$B15548="","",IFERROR(INDEX(DeptName,MATCH($C15551,DeptTag,0)),"UNALLOCATED"))</f>
        <v/>
      </c>
      <c r="E15551">
        <f>IF(GL_Paste!$B15548="","",IFERROR(INDEX(AcctCat,MATCH(GL_Paste!$B15548&amp;"",AcctCode,0)),"UNKNOWN"))</f>
        <v/>
      </c>
      <c r="F15551">
        <f>IF(GL_Paste!$B15548="","",IFERROR(INDEX(AcctSub,MATCH(GL_Paste!$B15548&amp;"",AcctCode,0)),"UNKNOWN"))</f>
        <v/>
      </c>
    </row>
    <row r="15552">
      <c r="A15552" s="40">
        <f>IF(GL_Paste!$B15549="","",N(GL_Paste!$H15549)-N(GL_Paste!$G15549))</f>
        <v/>
      </c>
      <c r="B15552" s="43">
        <f>IF(GL_Paste!$B15549="","",DATE(YEAR(GL_Paste!$E15549),MONTH(GL_Paste!$E15549),1))</f>
        <v/>
      </c>
      <c r="C15552">
        <f>IF(GL_Paste!$B15549="","",IF(TRIM(GL_Paste!$M15549)&lt;&gt;"",TRIM(GL_Paste!$M15549),IFERROR(MID(GL_Paste!$I15549,FIND("[",GL_Paste!$I15549)+1,FIND("]",GL_Paste!$I15549)-FIND("[",GL_Paste!$I15549)-1),"")))</f>
        <v/>
      </c>
      <c r="D15552">
        <f>IF(GL_Paste!$B15549="","",IFERROR(INDEX(DeptName,MATCH($C15552,DeptTag,0)),"UNALLOCATED"))</f>
        <v/>
      </c>
      <c r="E15552">
        <f>IF(GL_Paste!$B15549="","",IFERROR(INDEX(AcctCat,MATCH(GL_Paste!$B15549&amp;"",AcctCode,0)),"UNKNOWN"))</f>
        <v/>
      </c>
      <c r="F15552">
        <f>IF(GL_Paste!$B15549="","",IFERROR(INDEX(AcctSub,MATCH(GL_Paste!$B15549&amp;"",AcctCode,0)),"UNKNOWN"))</f>
        <v/>
      </c>
    </row>
    <row r="15553">
      <c r="A15553" s="40">
        <f>IF(GL_Paste!$B15550="","",N(GL_Paste!$H15550)-N(GL_Paste!$G15550))</f>
        <v/>
      </c>
      <c r="B15553" s="43">
        <f>IF(GL_Paste!$B15550="","",DATE(YEAR(GL_Paste!$E15550),MONTH(GL_Paste!$E15550),1))</f>
        <v/>
      </c>
      <c r="C15553">
        <f>IF(GL_Paste!$B15550="","",IF(TRIM(GL_Paste!$M15550)&lt;&gt;"",TRIM(GL_Paste!$M15550),IFERROR(MID(GL_Paste!$I15550,FIND("[",GL_Paste!$I15550)+1,FIND("]",GL_Paste!$I15550)-FIND("[",GL_Paste!$I15550)-1),"")))</f>
        <v/>
      </c>
      <c r="D15553">
        <f>IF(GL_Paste!$B15550="","",IFERROR(INDEX(DeptName,MATCH($C15553,DeptTag,0)),"UNALLOCATED"))</f>
        <v/>
      </c>
      <c r="E15553">
        <f>IF(GL_Paste!$B15550="","",IFERROR(INDEX(AcctCat,MATCH(GL_Paste!$B15550&amp;"",AcctCode,0)),"UNKNOWN"))</f>
        <v/>
      </c>
      <c r="F15553">
        <f>IF(GL_Paste!$B15550="","",IFERROR(INDEX(AcctSub,MATCH(GL_Paste!$B15550&amp;"",AcctCode,0)),"UNKNOWN"))</f>
        <v/>
      </c>
    </row>
    <row r="15554">
      <c r="A15554" s="40">
        <f>IF(GL_Paste!$B15551="","",N(GL_Paste!$H15551)-N(GL_Paste!$G15551))</f>
        <v/>
      </c>
      <c r="B15554" s="43">
        <f>IF(GL_Paste!$B15551="","",DATE(YEAR(GL_Paste!$E15551),MONTH(GL_Paste!$E15551),1))</f>
        <v/>
      </c>
      <c r="C15554">
        <f>IF(GL_Paste!$B15551="","",IF(TRIM(GL_Paste!$M15551)&lt;&gt;"",TRIM(GL_Paste!$M15551),IFERROR(MID(GL_Paste!$I15551,FIND("[",GL_Paste!$I15551)+1,FIND("]",GL_Paste!$I15551)-FIND("[",GL_Paste!$I15551)-1),"")))</f>
        <v/>
      </c>
      <c r="D15554">
        <f>IF(GL_Paste!$B15551="","",IFERROR(INDEX(DeptName,MATCH($C15554,DeptTag,0)),"UNALLOCATED"))</f>
        <v/>
      </c>
      <c r="E15554">
        <f>IF(GL_Paste!$B15551="","",IFERROR(INDEX(AcctCat,MATCH(GL_Paste!$B15551&amp;"",AcctCode,0)),"UNKNOWN"))</f>
        <v/>
      </c>
      <c r="F15554">
        <f>IF(GL_Paste!$B15551="","",IFERROR(INDEX(AcctSub,MATCH(GL_Paste!$B15551&amp;"",AcctCode,0)),"UNKNOWN"))</f>
        <v/>
      </c>
    </row>
    <row r="15555">
      <c r="A15555" s="40">
        <f>IF(GL_Paste!$B15552="","",N(GL_Paste!$H15552)-N(GL_Paste!$G15552))</f>
        <v/>
      </c>
      <c r="B15555" s="43">
        <f>IF(GL_Paste!$B15552="","",DATE(YEAR(GL_Paste!$E15552),MONTH(GL_Paste!$E15552),1))</f>
        <v/>
      </c>
      <c r="C15555">
        <f>IF(GL_Paste!$B15552="","",IF(TRIM(GL_Paste!$M15552)&lt;&gt;"",TRIM(GL_Paste!$M15552),IFERROR(MID(GL_Paste!$I15552,FIND("[",GL_Paste!$I15552)+1,FIND("]",GL_Paste!$I15552)-FIND("[",GL_Paste!$I15552)-1),"")))</f>
        <v/>
      </c>
      <c r="D15555">
        <f>IF(GL_Paste!$B15552="","",IFERROR(INDEX(DeptName,MATCH($C15555,DeptTag,0)),"UNALLOCATED"))</f>
        <v/>
      </c>
      <c r="E15555">
        <f>IF(GL_Paste!$B15552="","",IFERROR(INDEX(AcctCat,MATCH(GL_Paste!$B15552&amp;"",AcctCode,0)),"UNKNOWN"))</f>
        <v/>
      </c>
      <c r="F15555">
        <f>IF(GL_Paste!$B15552="","",IFERROR(INDEX(AcctSub,MATCH(GL_Paste!$B15552&amp;"",AcctCode,0)),"UNKNOWN"))</f>
        <v/>
      </c>
    </row>
    <row r="15556">
      <c r="A15556" s="40">
        <f>IF(GL_Paste!$B15553="","",N(GL_Paste!$H15553)-N(GL_Paste!$G15553))</f>
        <v/>
      </c>
      <c r="B15556" s="43">
        <f>IF(GL_Paste!$B15553="","",DATE(YEAR(GL_Paste!$E15553),MONTH(GL_Paste!$E15553),1))</f>
        <v/>
      </c>
      <c r="C15556">
        <f>IF(GL_Paste!$B15553="","",IF(TRIM(GL_Paste!$M15553)&lt;&gt;"",TRIM(GL_Paste!$M15553),IFERROR(MID(GL_Paste!$I15553,FIND("[",GL_Paste!$I15553)+1,FIND("]",GL_Paste!$I15553)-FIND("[",GL_Paste!$I15553)-1),"")))</f>
        <v/>
      </c>
      <c r="D15556">
        <f>IF(GL_Paste!$B15553="","",IFERROR(INDEX(DeptName,MATCH($C15556,DeptTag,0)),"UNALLOCATED"))</f>
        <v/>
      </c>
      <c r="E15556">
        <f>IF(GL_Paste!$B15553="","",IFERROR(INDEX(AcctCat,MATCH(GL_Paste!$B15553&amp;"",AcctCode,0)),"UNKNOWN"))</f>
        <v/>
      </c>
      <c r="F15556">
        <f>IF(GL_Paste!$B15553="","",IFERROR(INDEX(AcctSub,MATCH(GL_Paste!$B15553&amp;"",AcctCode,0)),"UNKNOWN"))</f>
        <v/>
      </c>
    </row>
    <row r="15557">
      <c r="A15557" s="40">
        <f>IF(GL_Paste!$B15554="","",N(GL_Paste!$H15554)-N(GL_Paste!$G15554))</f>
        <v/>
      </c>
      <c r="B15557" s="43">
        <f>IF(GL_Paste!$B15554="","",DATE(YEAR(GL_Paste!$E15554),MONTH(GL_Paste!$E15554),1))</f>
        <v/>
      </c>
      <c r="C15557">
        <f>IF(GL_Paste!$B15554="","",IF(TRIM(GL_Paste!$M15554)&lt;&gt;"",TRIM(GL_Paste!$M15554),IFERROR(MID(GL_Paste!$I15554,FIND("[",GL_Paste!$I15554)+1,FIND("]",GL_Paste!$I15554)-FIND("[",GL_Paste!$I15554)-1),"")))</f>
        <v/>
      </c>
      <c r="D15557">
        <f>IF(GL_Paste!$B15554="","",IFERROR(INDEX(DeptName,MATCH($C15557,DeptTag,0)),"UNALLOCATED"))</f>
        <v/>
      </c>
      <c r="E15557">
        <f>IF(GL_Paste!$B15554="","",IFERROR(INDEX(AcctCat,MATCH(GL_Paste!$B15554&amp;"",AcctCode,0)),"UNKNOWN"))</f>
        <v/>
      </c>
      <c r="F15557">
        <f>IF(GL_Paste!$B15554="","",IFERROR(INDEX(AcctSub,MATCH(GL_Paste!$B15554&amp;"",AcctCode,0)),"UNKNOWN"))</f>
        <v/>
      </c>
    </row>
    <row r="15558">
      <c r="A15558" s="40">
        <f>IF(GL_Paste!$B15555="","",N(GL_Paste!$H15555)-N(GL_Paste!$G15555))</f>
        <v/>
      </c>
      <c r="B15558" s="43">
        <f>IF(GL_Paste!$B15555="","",DATE(YEAR(GL_Paste!$E15555),MONTH(GL_Paste!$E15555),1))</f>
        <v/>
      </c>
      <c r="C15558">
        <f>IF(GL_Paste!$B15555="","",IF(TRIM(GL_Paste!$M15555)&lt;&gt;"",TRIM(GL_Paste!$M15555),IFERROR(MID(GL_Paste!$I15555,FIND("[",GL_Paste!$I15555)+1,FIND("]",GL_Paste!$I15555)-FIND("[",GL_Paste!$I15555)-1),"")))</f>
        <v/>
      </c>
      <c r="D15558">
        <f>IF(GL_Paste!$B15555="","",IFERROR(INDEX(DeptName,MATCH($C15558,DeptTag,0)),"UNALLOCATED"))</f>
        <v/>
      </c>
      <c r="E15558">
        <f>IF(GL_Paste!$B15555="","",IFERROR(INDEX(AcctCat,MATCH(GL_Paste!$B15555&amp;"",AcctCode,0)),"UNKNOWN"))</f>
        <v/>
      </c>
      <c r="F15558">
        <f>IF(GL_Paste!$B15555="","",IFERROR(INDEX(AcctSub,MATCH(GL_Paste!$B15555&amp;"",AcctCode,0)),"UNKNOWN"))</f>
        <v/>
      </c>
    </row>
    <row r="15559">
      <c r="A15559" s="40">
        <f>IF(GL_Paste!$B15556="","",N(GL_Paste!$H15556)-N(GL_Paste!$G15556))</f>
        <v/>
      </c>
      <c r="B15559" s="43">
        <f>IF(GL_Paste!$B15556="","",DATE(YEAR(GL_Paste!$E15556),MONTH(GL_Paste!$E15556),1))</f>
        <v/>
      </c>
      <c r="C15559">
        <f>IF(GL_Paste!$B15556="","",IF(TRIM(GL_Paste!$M15556)&lt;&gt;"",TRIM(GL_Paste!$M15556),IFERROR(MID(GL_Paste!$I15556,FIND("[",GL_Paste!$I15556)+1,FIND("]",GL_Paste!$I15556)-FIND("[",GL_Paste!$I15556)-1),"")))</f>
        <v/>
      </c>
      <c r="D15559">
        <f>IF(GL_Paste!$B15556="","",IFERROR(INDEX(DeptName,MATCH($C15559,DeptTag,0)),"UNALLOCATED"))</f>
        <v/>
      </c>
      <c r="E15559">
        <f>IF(GL_Paste!$B15556="","",IFERROR(INDEX(AcctCat,MATCH(GL_Paste!$B15556&amp;"",AcctCode,0)),"UNKNOWN"))</f>
        <v/>
      </c>
      <c r="F15559">
        <f>IF(GL_Paste!$B15556="","",IFERROR(INDEX(AcctSub,MATCH(GL_Paste!$B15556&amp;"",AcctCode,0)),"UNKNOWN"))</f>
        <v/>
      </c>
    </row>
    <row r="15560">
      <c r="A15560" s="40">
        <f>IF(GL_Paste!$B15557="","",N(GL_Paste!$H15557)-N(GL_Paste!$G15557))</f>
        <v/>
      </c>
      <c r="B15560" s="43">
        <f>IF(GL_Paste!$B15557="","",DATE(YEAR(GL_Paste!$E15557),MONTH(GL_Paste!$E15557),1))</f>
        <v/>
      </c>
      <c r="C15560">
        <f>IF(GL_Paste!$B15557="","",IF(TRIM(GL_Paste!$M15557)&lt;&gt;"",TRIM(GL_Paste!$M15557),IFERROR(MID(GL_Paste!$I15557,FIND("[",GL_Paste!$I15557)+1,FIND("]",GL_Paste!$I15557)-FIND("[",GL_Paste!$I15557)-1),"")))</f>
        <v/>
      </c>
      <c r="D15560">
        <f>IF(GL_Paste!$B15557="","",IFERROR(INDEX(DeptName,MATCH($C15560,DeptTag,0)),"UNALLOCATED"))</f>
        <v/>
      </c>
      <c r="E15560">
        <f>IF(GL_Paste!$B15557="","",IFERROR(INDEX(AcctCat,MATCH(GL_Paste!$B15557&amp;"",AcctCode,0)),"UNKNOWN"))</f>
        <v/>
      </c>
      <c r="F15560">
        <f>IF(GL_Paste!$B15557="","",IFERROR(INDEX(AcctSub,MATCH(GL_Paste!$B15557&amp;"",AcctCode,0)),"UNKNOWN"))</f>
        <v/>
      </c>
    </row>
    <row r="15561">
      <c r="A15561" s="40">
        <f>IF(GL_Paste!$B15558="","",N(GL_Paste!$H15558)-N(GL_Paste!$G15558))</f>
        <v/>
      </c>
      <c r="B15561" s="43">
        <f>IF(GL_Paste!$B15558="","",DATE(YEAR(GL_Paste!$E15558),MONTH(GL_Paste!$E15558),1))</f>
        <v/>
      </c>
      <c r="C15561">
        <f>IF(GL_Paste!$B15558="","",IF(TRIM(GL_Paste!$M15558)&lt;&gt;"",TRIM(GL_Paste!$M15558),IFERROR(MID(GL_Paste!$I15558,FIND("[",GL_Paste!$I15558)+1,FIND("]",GL_Paste!$I15558)-FIND("[",GL_Paste!$I15558)-1),"")))</f>
        <v/>
      </c>
      <c r="D15561">
        <f>IF(GL_Paste!$B15558="","",IFERROR(INDEX(DeptName,MATCH($C15561,DeptTag,0)),"UNALLOCATED"))</f>
        <v/>
      </c>
      <c r="E15561">
        <f>IF(GL_Paste!$B15558="","",IFERROR(INDEX(AcctCat,MATCH(GL_Paste!$B15558&amp;"",AcctCode,0)),"UNKNOWN"))</f>
        <v/>
      </c>
      <c r="F15561">
        <f>IF(GL_Paste!$B15558="","",IFERROR(INDEX(AcctSub,MATCH(GL_Paste!$B15558&amp;"",AcctCode,0)),"UNKNOWN"))</f>
        <v/>
      </c>
    </row>
    <row r="15562">
      <c r="A15562" s="40">
        <f>IF(GL_Paste!$B15559="","",N(GL_Paste!$H15559)-N(GL_Paste!$G15559))</f>
        <v/>
      </c>
      <c r="B15562" s="43">
        <f>IF(GL_Paste!$B15559="","",DATE(YEAR(GL_Paste!$E15559),MONTH(GL_Paste!$E15559),1))</f>
        <v/>
      </c>
      <c r="C15562">
        <f>IF(GL_Paste!$B15559="","",IF(TRIM(GL_Paste!$M15559)&lt;&gt;"",TRIM(GL_Paste!$M15559),IFERROR(MID(GL_Paste!$I15559,FIND("[",GL_Paste!$I15559)+1,FIND("]",GL_Paste!$I15559)-FIND("[",GL_Paste!$I15559)-1),"")))</f>
        <v/>
      </c>
      <c r="D15562">
        <f>IF(GL_Paste!$B15559="","",IFERROR(INDEX(DeptName,MATCH($C15562,DeptTag,0)),"UNALLOCATED"))</f>
        <v/>
      </c>
      <c r="E15562">
        <f>IF(GL_Paste!$B15559="","",IFERROR(INDEX(AcctCat,MATCH(GL_Paste!$B15559&amp;"",AcctCode,0)),"UNKNOWN"))</f>
        <v/>
      </c>
      <c r="F15562">
        <f>IF(GL_Paste!$B15559="","",IFERROR(INDEX(AcctSub,MATCH(GL_Paste!$B15559&amp;"",AcctCode,0)),"UNKNOWN"))</f>
        <v/>
      </c>
    </row>
    <row r="15563">
      <c r="A15563" s="40">
        <f>IF(GL_Paste!$B15560="","",N(GL_Paste!$H15560)-N(GL_Paste!$G15560))</f>
        <v/>
      </c>
      <c r="B15563" s="43">
        <f>IF(GL_Paste!$B15560="","",DATE(YEAR(GL_Paste!$E15560),MONTH(GL_Paste!$E15560),1))</f>
        <v/>
      </c>
      <c r="C15563">
        <f>IF(GL_Paste!$B15560="","",IF(TRIM(GL_Paste!$M15560)&lt;&gt;"",TRIM(GL_Paste!$M15560),IFERROR(MID(GL_Paste!$I15560,FIND("[",GL_Paste!$I15560)+1,FIND("]",GL_Paste!$I15560)-FIND("[",GL_Paste!$I15560)-1),"")))</f>
        <v/>
      </c>
      <c r="D15563">
        <f>IF(GL_Paste!$B15560="","",IFERROR(INDEX(DeptName,MATCH($C15563,DeptTag,0)),"UNALLOCATED"))</f>
        <v/>
      </c>
      <c r="E15563">
        <f>IF(GL_Paste!$B15560="","",IFERROR(INDEX(AcctCat,MATCH(GL_Paste!$B15560&amp;"",AcctCode,0)),"UNKNOWN"))</f>
        <v/>
      </c>
      <c r="F15563">
        <f>IF(GL_Paste!$B15560="","",IFERROR(INDEX(AcctSub,MATCH(GL_Paste!$B15560&amp;"",AcctCode,0)),"UNKNOWN"))</f>
        <v/>
      </c>
    </row>
    <row r="15564">
      <c r="A15564" s="40">
        <f>IF(GL_Paste!$B15561="","",N(GL_Paste!$H15561)-N(GL_Paste!$G15561))</f>
        <v/>
      </c>
      <c r="B15564" s="43">
        <f>IF(GL_Paste!$B15561="","",DATE(YEAR(GL_Paste!$E15561),MONTH(GL_Paste!$E15561),1))</f>
        <v/>
      </c>
      <c r="C15564">
        <f>IF(GL_Paste!$B15561="","",IF(TRIM(GL_Paste!$M15561)&lt;&gt;"",TRIM(GL_Paste!$M15561),IFERROR(MID(GL_Paste!$I15561,FIND("[",GL_Paste!$I15561)+1,FIND("]",GL_Paste!$I15561)-FIND("[",GL_Paste!$I15561)-1),"")))</f>
        <v/>
      </c>
      <c r="D15564">
        <f>IF(GL_Paste!$B15561="","",IFERROR(INDEX(DeptName,MATCH($C15564,DeptTag,0)),"UNALLOCATED"))</f>
        <v/>
      </c>
      <c r="E15564">
        <f>IF(GL_Paste!$B15561="","",IFERROR(INDEX(AcctCat,MATCH(GL_Paste!$B15561&amp;"",AcctCode,0)),"UNKNOWN"))</f>
        <v/>
      </c>
      <c r="F15564">
        <f>IF(GL_Paste!$B15561="","",IFERROR(INDEX(AcctSub,MATCH(GL_Paste!$B15561&amp;"",AcctCode,0)),"UNKNOWN"))</f>
        <v/>
      </c>
    </row>
    <row r="15565">
      <c r="A15565" s="40">
        <f>IF(GL_Paste!$B15562="","",N(GL_Paste!$H15562)-N(GL_Paste!$G15562))</f>
        <v/>
      </c>
      <c r="B15565" s="43">
        <f>IF(GL_Paste!$B15562="","",DATE(YEAR(GL_Paste!$E15562),MONTH(GL_Paste!$E15562),1))</f>
        <v/>
      </c>
      <c r="C15565">
        <f>IF(GL_Paste!$B15562="","",IF(TRIM(GL_Paste!$M15562)&lt;&gt;"",TRIM(GL_Paste!$M15562),IFERROR(MID(GL_Paste!$I15562,FIND("[",GL_Paste!$I15562)+1,FIND("]",GL_Paste!$I15562)-FIND("[",GL_Paste!$I15562)-1),"")))</f>
        <v/>
      </c>
      <c r="D15565">
        <f>IF(GL_Paste!$B15562="","",IFERROR(INDEX(DeptName,MATCH($C15565,DeptTag,0)),"UNALLOCATED"))</f>
        <v/>
      </c>
      <c r="E15565">
        <f>IF(GL_Paste!$B15562="","",IFERROR(INDEX(AcctCat,MATCH(GL_Paste!$B15562&amp;"",AcctCode,0)),"UNKNOWN"))</f>
        <v/>
      </c>
      <c r="F15565">
        <f>IF(GL_Paste!$B15562="","",IFERROR(INDEX(AcctSub,MATCH(GL_Paste!$B15562&amp;"",AcctCode,0)),"UNKNOWN"))</f>
        <v/>
      </c>
    </row>
    <row r="15566">
      <c r="A15566" s="40">
        <f>IF(GL_Paste!$B15563="","",N(GL_Paste!$H15563)-N(GL_Paste!$G15563))</f>
        <v/>
      </c>
      <c r="B15566" s="43">
        <f>IF(GL_Paste!$B15563="","",DATE(YEAR(GL_Paste!$E15563),MONTH(GL_Paste!$E15563),1))</f>
        <v/>
      </c>
      <c r="C15566">
        <f>IF(GL_Paste!$B15563="","",IF(TRIM(GL_Paste!$M15563)&lt;&gt;"",TRIM(GL_Paste!$M15563),IFERROR(MID(GL_Paste!$I15563,FIND("[",GL_Paste!$I15563)+1,FIND("]",GL_Paste!$I15563)-FIND("[",GL_Paste!$I15563)-1),"")))</f>
        <v/>
      </c>
      <c r="D15566">
        <f>IF(GL_Paste!$B15563="","",IFERROR(INDEX(DeptName,MATCH($C15566,DeptTag,0)),"UNALLOCATED"))</f>
        <v/>
      </c>
      <c r="E15566">
        <f>IF(GL_Paste!$B15563="","",IFERROR(INDEX(AcctCat,MATCH(GL_Paste!$B15563&amp;"",AcctCode,0)),"UNKNOWN"))</f>
        <v/>
      </c>
      <c r="F15566">
        <f>IF(GL_Paste!$B15563="","",IFERROR(INDEX(AcctSub,MATCH(GL_Paste!$B15563&amp;"",AcctCode,0)),"UNKNOWN"))</f>
        <v/>
      </c>
    </row>
    <row r="15567">
      <c r="A15567" s="40">
        <f>IF(GL_Paste!$B15564="","",N(GL_Paste!$H15564)-N(GL_Paste!$G15564))</f>
        <v/>
      </c>
      <c r="B15567" s="43">
        <f>IF(GL_Paste!$B15564="","",DATE(YEAR(GL_Paste!$E15564),MONTH(GL_Paste!$E15564),1))</f>
        <v/>
      </c>
      <c r="C15567">
        <f>IF(GL_Paste!$B15564="","",IF(TRIM(GL_Paste!$M15564)&lt;&gt;"",TRIM(GL_Paste!$M15564),IFERROR(MID(GL_Paste!$I15564,FIND("[",GL_Paste!$I15564)+1,FIND("]",GL_Paste!$I15564)-FIND("[",GL_Paste!$I15564)-1),"")))</f>
        <v/>
      </c>
      <c r="D15567">
        <f>IF(GL_Paste!$B15564="","",IFERROR(INDEX(DeptName,MATCH($C15567,DeptTag,0)),"UNALLOCATED"))</f>
        <v/>
      </c>
      <c r="E15567">
        <f>IF(GL_Paste!$B15564="","",IFERROR(INDEX(AcctCat,MATCH(GL_Paste!$B15564&amp;"",AcctCode,0)),"UNKNOWN"))</f>
        <v/>
      </c>
      <c r="F15567">
        <f>IF(GL_Paste!$B15564="","",IFERROR(INDEX(AcctSub,MATCH(GL_Paste!$B15564&amp;"",AcctCode,0)),"UNKNOWN"))</f>
        <v/>
      </c>
    </row>
    <row r="15568">
      <c r="A15568" s="40">
        <f>IF(GL_Paste!$B15565="","",N(GL_Paste!$H15565)-N(GL_Paste!$G15565))</f>
        <v/>
      </c>
      <c r="B15568" s="43">
        <f>IF(GL_Paste!$B15565="","",DATE(YEAR(GL_Paste!$E15565),MONTH(GL_Paste!$E15565),1))</f>
        <v/>
      </c>
      <c r="C15568">
        <f>IF(GL_Paste!$B15565="","",IF(TRIM(GL_Paste!$M15565)&lt;&gt;"",TRIM(GL_Paste!$M15565),IFERROR(MID(GL_Paste!$I15565,FIND("[",GL_Paste!$I15565)+1,FIND("]",GL_Paste!$I15565)-FIND("[",GL_Paste!$I15565)-1),"")))</f>
        <v/>
      </c>
      <c r="D15568">
        <f>IF(GL_Paste!$B15565="","",IFERROR(INDEX(DeptName,MATCH($C15568,DeptTag,0)),"UNALLOCATED"))</f>
        <v/>
      </c>
      <c r="E15568">
        <f>IF(GL_Paste!$B15565="","",IFERROR(INDEX(AcctCat,MATCH(GL_Paste!$B15565&amp;"",AcctCode,0)),"UNKNOWN"))</f>
        <v/>
      </c>
      <c r="F15568">
        <f>IF(GL_Paste!$B15565="","",IFERROR(INDEX(AcctSub,MATCH(GL_Paste!$B15565&amp;"",AcctCode,0)),"UNKNOWN"))</f>
        <v/>
      </c>
    </row>
    <row r="15569">
      <c r="A15569" s="40">
        <f>IF(GL_Paste!$B15566="","",N(GL_Paste!$H15566)-N(GL_Paste!$G15566))</f>
        <v/>
      </c>
      <c r="B15569" s="43">
        <f>IF(GL_Paste!$B15566="","",DATE(YEAR(GL_Paste!$E15566),MONTH(GL_Paste!$E15566),1))</f>
        <v/>
      </c>
      <c r="C15569">
        <f>IF(GL_Paste!$B15566="","",IF(TRIM(GL_Paste!$M15566)&lt;&gt;"",TRIM(GL_Paste!$M15566),IFERROR(MID(GL_Paste!$I15566,FIND("[",GL_Paste!$I15566)+1,FIND("]",GL_Paste!$I15566)-FIND("[",GL_Paste!$I15566)-1),"")))</f>
        <v/>
      </c>
      <c r="D15569">
        <f>IF(GL_Paste!$B15566="","",IFERROR(INDEX(DeptName,MATCH($C15569,DeptTag,0)),"UNALLOCATED"))</f>
        <v/>
      </c>
      <c r="E15569">
        <f>IF(GL_Paste!$B15566="","",IFERROR(INDEX(AcctCat,MATCH(GL_Paste!$B15566&amp;"",AcctCode,0)),"UNKNOWN"))</f>
        <v/>
      </c>
      <c r="F15569">
        <f>IF(GL_Paste!$B15566="","",IFERROR(INDEX(AcctSub,MATCH(GL_Paste!$B15566&amp;"",AcctCode,0)),"UNKNOWN"))</f>
        <v/>
      </c>
    </row>
    <row r="15570">
      <c r="A15570" s="40">
        <f>IF(GL_Paste!$B15567="","",N(GL_Paste!$H15567)-N(GL_Paste!$G15567))</f>
        <v/>
      </c>
      <c r="B15570" s="43">
        <f>IF(GL_Paste!$B15567="","",DATE(YEAR(GL_Paste!$E15567),MONTH(GL_Paste!$E15567),1))</f>
        <v/>
      </c>
      <c r="C15570">
        <f>IF(GL_Paste!$B15567="","",IF(TRIM(GL_Paste!$M15567)&lt;&gt;"",TRIM(GL_Paste!$M15567),IFERROR(MID(GL_Paste!$I15567,FIND("[",GL_Paste!$I15567)+1,FIND("]",GL_Paste!$I15567)-FIND("[",GL_Paste!$I15567)-1),"")))</f>
        <v/>
      </c>
      <c r="D15570">
        <f>IF(GL_Paste!$B15567="","",IFERROR(INDEX(DeptName,MATCH($C15570,DeptTag,0)),"UNALLOCATED"))</f>
        <v/>
      </c>
      <c r="E15570">
        <f>IF(GL_Paste!$B15567="","",IFERROR(INDEX(AcctCat,MATCH(GL_Paste!$B15567&amp;"",AcctCode,0)),"UNKNOWN"))</f>
        <v/>
      </c>
      <c r="F15570">
        <f>IF(GL_Paste!$B15567="","",IFERROR(INDEX(AcctSub,MATCH(GL_Paste!$B15567&amp;"",AcctCode,0)),"UNKNOWN"))</f>
        <v/>
      </c>
    </row>
    <row r="15571">
      <c r="A15571" s="40">
        <f>IF(GL_Paste!$B15568="","",N(GL_Paste!$H15568)-N(GL_Paste!$G15568))</f>
        <v/>
      </c>
      <c r="B15571" s="43">
        <f>IF(GL_Paste!$B15568="","",DATE(YEAR(GL_Paste!$E15568),MONTH(GL_Paste!$E15568),1))</f>
        <v/>
      </c>
      <c r="C15571">
        <f>IF(GL_Paste!$B15568="","",IF(TRIM(GL_Paste!$M15568)&lt;&gt;"",TRIM(GL_Paste!$M15568),IFERROR(MID(GL_Paste!$I15568,FIND("[",GL_Paste!$I15568)+1,FIND("]",GL_Paste!$I15568)-FIND("[",GL_Paste!$I15568)-1),"")))</f>
        <v/>
      </c>
      <c r="D15571">
        <f>IF(GL_Paste!$B15568="","",IFERROR(INDEX(DeptName,MATCH($C15571,DeptTag,0)),"UNALLOCATED"))</f>
        <v/>
      </c>
      <c r="E15571">
        <f>IF(GL_Paste!$B15568="","",IFERROR(INDEX(AcctCat,MATCH(GL_Paste!$B15568&amp;"",AcctCode,0)),"UNKNOWN"))</f>
        <v/>
      </c>
      <c r="F15571">
        <f>IF(GL_Paste!$B15568="","",IFERROR(INDEX(AcctSub,MATCH(GL_Paste!$B15568&amp;"",AcctCode,0)),"UNKNOWN"))</f>
        <v/>
      </c>
    </row>
    <row r="15572">
      <c r="A15572" s="40">
        <f>IF(GL_Paste!$B15569="","",N(GL_Paste!$H15569)-N(GL_Paste!$G15569))</f>
        <v/>
      </c>
      <c r="B15572" s="43">
        <f>IF(GL_Paste!$B15569="","",DATE(YEAR(GL_Paste!$E15569),MONTH(GL_Paste!$E15569),1))</f>
        <v/>
      </c>
      <c r="C15572">
        <f>IF(GL_Paste!$B15569="","",IF(TRIM(GL_Paste!$M15569)&lt;&gt;"",TRIM(GL_Paste!$M15569),IFERROR(MID(GL_Paste!$I15569,FIND("[",GL_Paste!$I15569)+1,FIND("]",GL_Paste!$I15569)-FIND("[",GL_Paste!$I15569)-1),"")))</f>
        <v/>
      </c>
      <c r="D15572">
        <f>IF(GL_Paste!$B15569="","",IFERROR(INDEX(DeptName,MATCH($C15572,DeptTag,0)),"UNALLOCATED"))</f>
        <v/>
      </c>
      <c r="E15572">
        <f>IF(GL_Paste!$B15569="","",IFERROR(INDEX(AcctCat,MATCH(GL_Paste!$B15569&amp;"",AcctCode,0)),"UNKNOWN"))</f>
        <v/>
      </c>
      <c r="F15572">
        <f>IF(GL_Paste!$B15569="","",IFERROR(INDEX(AcctSub,MATCH(GL_Paste!$B15569&amp;"",AcctCode,0)),"UNKNOWN"))</f>
        <v/>
      </c>
    </row>
    <row r="15573">
      <c r="A15573" s="40">
        <f>IF(GL_Paste!$B15570="","",N(GL_Paste!$H15570)-N(GL_Paste!$G15570))</f>
        <v/>
      </c>
      <c r="B15573" s="43">
        <f>IF(GL_Paste!$B15570="","",DATE(YEAR(GL_Paste!$E15570),MONTH(GL_Paste!$E15570),1))</f>
        <v/>
      </c>
      <c r="C15573">
        <f>IF(GL_Paste!$B15570="","",IF(TRIM(GL_Paste!$M15570)&lt;&gt;"",TRIM(GL_Paste!$M15570),IFERROR(MID(GL_Paste!$I15570,FIND("[",GL_Paste!$I15570)+1,FIND("]",GL_Paste!$I15570)-FIND("[",GL_Paste!$I15570)-1),"")))</f>
        <v/>
      </c>
      <c r="D15573">
        <f>IF(GL_Paste!$B15570="","",IFERROR(INDEX(DeptName,MATCH($C15573,DeptTag,0)),"UNALLOCATED"))</f>
        <v/>
      </c>
      <c r="E15573">
        <f>IF(GL_Paste!$B15570="","",IFERROR(INDEX(AcctCat,MATCH(GL_Paste!$B15570&amp;"",AcctCode,0)),"UNKNOWN"))</f>
        <v/>
      </c>
      <c r="F15573">
        <f>IF(GL_Paste!$B15570="","",IFERROR(INDEX(AcctSub,MATCH(GL_Paste!$B15570&amp;"",AcctCode,0)),"UNKNOWN"))</f>
        <v/>
      </c>
    </row>
    <row r="15574">
      <c r="A15574" s="40">
        <f>IF(GL_Paste!$B15571="","",N(GL_Paste!$H15571)-N(GL_Paste!$G15571))</f>
        <v/>
      </c>
      <c r="B15574" s="43">
        <f>IF(GL_Paste!$B15571="","",DATE(YEAR(GL_Paste!$E15571),MONTH(GL_Paste!$E15571),1))</f>
        <v/>
      </c>
      <c r="C15574">
        <f>IF(GL_Paste!$B15571="","",IF(TRIM(GL_Paste!$M15571)&lt;&gt;"",TRIM(GL_Paste!$M15571),IFERROR(MID(GL_Paste!$I15571,FIND("[",GL_Paste!$I15571)+1,FIND("]",GL_Paste!$I15571)-FIND("[",GL_Paste!$I15571)-1),"")))</f>
        <v/>
      </c>
      <c r="D15574">
        <f>IF(GL_Paste!$B15571="","",IFERROR(INDEX(DeptName,MATCH($C15574,DeptTag,0)),"UNALLOCATED"))</f>
        <v/>
      </c>
      <c r="E15574">
        <f>IF(GL_Paste!$B15571="","",IFERROR(INDEX(AcctCat,MATCH(GL_Paste!$B15571&amp;"",AcctCode,0)),"UNKNOWN"))</f>
        <v/>
      </c>
      <c r="F15574">
        <f>IF(GL_Paste!$B15571="","",IFERROR(INDEX(AcctSub,MATCH(GL_Paste!$B15571&amp;"",AcctCode,0)),"UNKNOWN"))</f>
        <v/>
      </c>
    </row>
    <row r="15575">
      <c r="A15575" s="40">
        <f>IF(GL_Paste!$B15572="","",N(GL_Paste!$H15572)-N(GL_Paste!$G15572))</f>
        <v/>
      </c>
      <c r="B15575" s="43">
        <f>IF(GL_Paste!$B15572="","",DATE(YEAR(GL_Paste!$E15572),MONTH(GL_Paste!$E15572),1))</f>
        <v/>
      </c>
      <c r="C15575">
        <f>IF(GL_Paste!$B15572="","",IF(TRIM(GL_Paste!$M15572)&lt;&gt;"",TRIM(GL_Paste!$M15572),IFERROR(MID(GL_Paste!$I15572,FIND("[",GL_Paste!$I15572)+1,FIND("]",GL_Paste!$I15572)-FIND("[",GL_Paste!$I15572)-1),"")))</f>
        <v/>
      </c>
      <c r="D15575">
        <f>IF(GL_Paste!$B15572="","",IFERROR(INDEX(DeptName,MATCH($C15575,DeptTag,0)),"UNALLOCATED"))</f>
        <v/>
      </c>
      <c r="E15575">
        <f>IF(GL_Paste!$B15572="","",IFERROR(INDEX(AcctCat,MATCH(GL_Paste!$B15572&amp;"",AcctCode,0)),"UNKNOWN"))</f>
        <v/>
      </c>
      <c r="F15575">
        <f>IF(GL_Paste!$B15572="","",IFERROR(INDEX(AcctSub,MATCH(GL_Paste!$B15572&amp;"",AcctCode,0)),"UNKNOWN"))</f>
        <v/>
      </c>
    </row>
    <row r="15576">
      <c r="A15576" s="40">
        <f>IF(GL_Paste!$B15573="","",N(GL_Paste!$H15573)-N(GL_Paste!$G15573))</f>
        <v/>
      </c>
      <c r="B15576" s="43">
        <f>IF(GL_Paste!$B15573="","",DATE(YEAR(GL_Paste!$E15573),MONTH(GL_Paste!$E15573),1))</f>
        <v/>
      </c>
      <c r="C15576">
        <f>IF(GL_Paste!$B15573="","",IF(TRIM(GL_Paste!$M15573)&lt;&gt;"",TRIM(GL_Paste!$M15573),IFERROR(MID(GL_Paste!$I15573,FIND("[",GL_Paste!$I15573)+1,FIND("]",GL_Paste!$I15573)-FIND("[",GL_Paste!$I15573)-1),"")))</f>
        <v/>
      </c>
      <c r="D15576">
        <f>IF(GL_Paste!$B15573="","",IFERROR(INDEX(DeptName,MATCH($C15576,DeptTag,0)),"UNALLOCATED"))</f>
        <v/>
      </c>
      <c r="E15576">
        <f>IF(GL_Paste!$B15573="","",IFERROR(INDEX(AcctCat,MATCH(GL_Paste!$B15573&amp;"",AcctCode,0)),"UNKNOWN"))</f>
        <v/>
      </c>
      <c r="F15576">
        <f>IF(GL_Paste!$B15573="","",IFERROR(INDEX(AcctSub,MATCH(GL_Paste!$B15573&amp;"",AcctCode,0)),"UNKNOWN"))</f>
        <v/>
      </c>
    </row>
    <row r="15577">
      <c r="A15577" s="40">
        <f>IF(GL_Paste!$B15574="","",N(GL_Paste!$H15574)-N(GL_Paste!$G15574))</f>
        <v/>
      </c>
      <c r="B15577" s="43">
        <f>IF(GL_Paste!$B15574="","",DATE(YEAR(GL_Paste!$E15574),MONTH(GL_Paste!$E15574),1))</f>
        <v/>
      </c>
      <c r="C15577">
        <f>IF(GL_Paste!$B15574="","",IF(TRIM(GL_Paste!$M15574)&lt;&gt;"",TRIM(GL_Paste!$M15574),IFERROR(MID(GL_Paste!$I15574,FIND("[",GL_Paste!$I15574)+1,FIND("]",GL_Paste!$I15574)-FIND("[",GL_Paste!$I15574)-1),"")))</f>
        <v/>
      </c>
      <c r="D15577">
        <f>IF(GL_Paste!$B15574="","",IFERROR(INDEX(DeptName,MATCH($C15577,DeptTag,0)),"UNALLOCATED"))</f>
        <v/>
      </c>
      <c r="E15577">
        <f>IF(GL_Paste!$B15574="","",IFERROR(INDEX(AcctCat,MATCH(GL_Paste!$B15574&amp;"",AcctCode,0)),"UNKNOWN"))</f>
        <v/>
      </c>
      <c r="F15577">
        <f>IF(GL_Paste!$B15574="","",IFERROR(INDEX(AcctSub,MATCH(GL_Paste!$B15574&amp;"",AcctCode,0)),"UNKNOWN"))</f>
        <v/>
      </c>
    </row>
    <row r="15578">
      <c r="A15578" s="40">
        <f>IF(GL_Paste!$B15575="","",N(GL_Paste!$H15575)-N(GL_Paste!$G15575))</f>
        <v/>
      </c>
      <c r="B15578" s="43">
        <f>IF(GL_Paste!$B15575="","",DATE(YEAR(GL_Paste!$E15575),MONTH(GL_Paste!$E15575),1))</f>
        <v/>
      </c>
      <c r="C15578">
        <f>IF(GL_Paste!$B15575="","",IF(TRIM(GL_Paste!$M15575)&lt;&gt;"",TRIM(GL_Paste!$M15575),IFERROR(MID(GL_Paste!$I15575,FIND("[",GL_Paste!$I15575)+1,FIND("]",GL_Paste!$I15575)-FIND("[",GL_Paste!$I15575)-1),"")))</f>
        <v/>
      </c>
      <c r="D15578">
        <f>IF(GL_Paste!$B15575="","",IFERROR(INDEX(DeptName,MATCH($C15578,DeptTag,0)),"UNALLOCATED"))</f>
        <v/>
      </c>
      <c r="E15578">
        <f>IF(GL_Paste!$B15575="","",IFERROR(INDEX(AcctCat,MATCH(GL_Paste!$B15575&amp;"",AcctCode,0)),"UNKNOWN"))</f>
        <v/>
      </c>
      <c r="F15578">
        <f>IF(GL_Paste!$B15575="","",IFERROR(INDEX(AcctSub,MATCH(GL_Paste!$B15575&amp;"",AcctCode,0)),"UNKNOWN"))</f>
        <v/>
      </c>
    </row>
    <row r="15579">
      <c r="A15579" s="40">
        <f>IF(GL_Paste!$B15576="","",N(GL_Paste!$H15576)-N(GL_Paste!$G15576))</f>
        <v/>
      </c>
      <c r="B15579" s="43">
        <f>IF(GL_Paste!$B15576="","",DATE(YEAR(GL_Paste!$E15576),MONTH(GL_Paste!$E15576),1))</f>
        <v/>
      </c>
      <c r="C15579">
        <f>IF(GL_Paste!$B15576="","",IF(TRIM(GL_Paste!$M15576)&lt;&gt;"",TRIM(GL_Paste!$M15576),IFERROR(MID(GL_Paste!$I15576,FIND("[",GL_Paste!$I15576)+1,FIND("]",GL_Paste!$I15576)-FIND("[",GL_Paste!$I15576)-1),"")))</f>
        <v/>
      </c>
      <c r="D15579">
        <f>IF(GL_Paste!$B15576="","",IFERROR(INDEX(DeptName,MATCH($C15579,DeptTag,0)),"UNALLOCATED"))</f>
        <v/>
      </c>
      <c r="E15579">
        <f>IF(GL_Paste!$B15576="","",IFERROR(INDEX(AcctCat,MATCH(GL_Paste!$B15576&amp;"",AcctCode,0)),"UNKNOWN"))</f>
        <v/>
      </c>
      <c r="F15579">
        <f>IF(GL_Paste!$B15576="","",IFERROR(INDEX(AcctSub,MATCH(GL_Paste!$B15576&amp;"",AcctCode,0)),"UNKNOWN"))</f>
        <v/>
      </c>
    </row>
    <row r="15580">
      <c r="A15580" s="40">
        <f>IF(GL_Paste!$B15577="","",N(GL_Paste!$H15577)-N(GL_Paste!$G15577))</f>
        <v/>
      </c>
      <c r="B15580" s="43">
        <f>IF(GL_Paste!$B15577="","",DATE(YEAR(GL_Paste!$E15577),MONTH(GL_Paste!$E15577),1))</f>
        <v/>
      </c>
      <c r="C15580">
        <f>IF(GL_Paste!$B15577="","",IF(TRIM(GL_Paste!$M15577)&lt;&gt;"",TRIM(GL_Paste!$M15577),IFERROR(MID(GL_Paste!$I15577,FIND("[",GL_Paste!$I15577)+1,FIND("]",GL_Paste!$I15577)-FIND("[",GL_Paste!$I15577)-1),"")))</f>
        <v/>
      </c>
      <c r="D15580">
        <f>IF(GL_Paste!$B15577="","",IFERROR(INDEX(DeptName,MATCH($C15580,DeptTag,0)),"UNALLOCATED"))</f>
        <v/>
      </c>
      <c r="E15580">
        <f>IF(GL_Paste!$B15577="","",IFERROR(INDEX(AcctCat,MATCH(GL_Paste!$B15577&amp;"",AcctCode,0)),"UNKNOWN"))</f>
        <v/>
      </c>
      <c r="F15580">
        <f>IF(GL_Paste!$B15577="","",IFERROR(INDEX(AcctSub,MATCH(GL_Paste!$B15577&amp;"",AcctCode,0)),"UNKNOWN"))</f>
        <v/>
      </c>
    </row>
    <row r="15581">
      <c r="A15581" s="40">
        <f>IF(GL_Paste!$B15578="","",N(GL_Paste!$H15578)-N(GL_Paste!$G15578))</f>
        <v/>
      </c>
      <c r="B15581" s="43">
        <f>IF(GL_Paste!$B15578="","",DATE(YEAR(GL_Paste!$E15578),MONTH(GL_Paste!$E15578),1))</f>
        <v/>
      </c>
      <c r="C15581">
        <f>IF(GL_Paste!$B15578="","",IF(TRIM(GL_Paste!$M15578)&lt;&gt;"",TRIM(GL_Paste!$M15578),IFERROR(MID(GL_Paste!$I15578,FIND("[",GL_Paste!$I15578)+1,FIND("]",GL_Paste!$I15578)-FIND("[",GL_Paste!$I15578)-1),"")))</f>
        <v/>
      </c>
      <c r="D15581">
        <f>IF(GL_Paste!$B15578="","",IFERROR(INDEX(DeptName,MATCH($C15581,DeptTag,0)),"UNALLOCATED"))</f>
        <v/>
      </c>
      <c r="E15581">
        <f>IF(GL_Paste!$B15578="","",IFERROR(INDEX(AcctCat,MATCH(GL_Paste!$B15578&amp;"",AcctCode,0)),"UNKNOWN"))</f>
        <v/>
      </c>
      <c r="F15581">
        <f>IF(GL_Paste!$B15578="","",IFERROR(INDEX(AcctSub,MATCH(GL_Paste!$B15578&amp;"",AcctCode,0)),"UNKNOWN"))</f>
        <v/>
      </c>
    </row>
    <row r="15582">
      <c r="A15582" s="40">
        <f>IF(GL_Paste!$B15579="","",N(GL_Paste!$H15579)-N(GL_Paste!$G15579))</f>
        <v/>
      </c>
      <c r="B15582" s="43">
        <f>IF(GL_Paste!$B15579="","",DATE(YEAR(GL_Paste!$E15579),MONTH(GL_Paste!$E15579),1))</f>
        <v/>
      </c>
      <c r="C15582">
        <f>IF(GL_Paste!$B15579="","",IF(TRIM(GL_Paste!$M15579)&lt;&gt;"",TRIM(GL_Paste!$M15579),IFERROR(MID(GL_Paste!$I15579,FIND("[",GL_Paste!$I15579)+1,FIND("]",GL_Paste!$I15579)-FIND("[",GL_Paste!$I15579)-1),"")))</f>
        <v/>
      </c>
      <c r="D15582">
        <f>IF(GL_Paste!$B15579="","",IFERROR(INDEX(DeptName,MATCH($C15582,DeptTag,0)),"UNALLOCATED"))</f>
        <v/>
      </c>
      <c r="E15582">
        <f>IF(GL_Paste!$B15579="","",IFERROR(INDEX(AcctCat,MATCH(GL_Paste!$B15579&amp;"",AcctCode,0)),"UNKNOWN"))</f>
        <v/>
      </c>
      <c r="F15582">
        <f>IF(GL_Paste!$B15579="","",IFERROR(INDEX(AcctSub,MATCH(GL_Paste!$B15579&amp;"",AcctCode,0)),"UNKNOWN"))</f>
        <v/>
      </c>
    </row>
    <row r="15583">
      <c r="A15583" s="40">
        <f>IF(GL_Paste!$B15580="","",N(GL_Paste!$H15580)-N(GL_Paste!$G15580))</f>
        <v/>
      </c>
      <c r="B15583" s="43">
        <f>IF(GL_Paste!$B15580="","",DATE(YEAR(GL_Paste!$E15580),MONTH(GL_Paste!$E15580),1))</f>
        <v/>
      </c>
      <c r="C15583">
        <f>IF(GL_Paste!$B15580="","",IF(TRIM(GL_Paste!$M15580)&lt;&gt;"",TRIM(GL_Paste!$M15580),IFERROR(MID(GL_Paste!$I15580,FIND("[",GL_Paste!$I15580)+1,FIND("]",GL_Paste!$I15580)-FIND("[",GL_Paste!$I15580)-1),"")))</f>
        <v/>
      </c>
      <c r="D15583">
        <f>IF(GL_Paste!$B15580="","",IFERROR(INDEX(DeptName,MATCH($C15583,DeptTag,0)),"UNALLOCATED"))</f>
        <v/>
      </c>
      <c r="E15583">
        <f>IF(GL_Paste!$B15580="","",IFERROR(INDEX(AcctCat,MATCH(GL_Paste!$B15580&amp;"",AcctCode,0)),"UNKNOWN"))</f>
        <v/>
      </c>
      <c r="F15583">
        <f>IF(GL_Paste!$B15580="","",IFERROR(INDEX(AcctSub,MATCH(GL_Paste!$B15580&amp;"",AcctCode,0)),"UNKNOWN"))</f>
        <v/>
      </c>
    </row>
    <row r="15584">
      <c r="A15584" s="40">
        <f>IF(GL_Paste!$B15581="","",N(GL_Paste!$H15581)-N(GL_Paste!$G15581))</f>
        <v/>
      </c>
      <c r="B15584" s="43">
        <f>IF(GL_Paste!$B15581="","",DATE(YEAR(GL_Paste!$E15581),MONTH(GL_Paste!$E15581),1))</f>
        <v/>
      </c>
      <c r="C15584">
        <f>IF(GL_Paste!$B15581="","",IF(TRIM(GL_Paste!$M15581)&lt;&gt;"",TRIM(GL_Paste!$M15581),IFERROR(MID(GL_Paste!$I15581,FIND("[",GL_Paste!$I15581)+1,FIND("]",GL_Paste!$I15581)-FIND("[",GL_Paste!$I15581)-1),"")))</f>
        <v/>
      </c>
      <c r="D15584">
        <f>IF(GL_Paste!$B15581="","",IFERROR(INDEX(DeptName,MATCH($C15584,DeptTag,0)),"UNALLOCATED"))</f>
        <v/>
      </c>
      <c r="E15584">
        <f>IF(GL_Paste!$B15581="","",IFERROR(INDEX(AcctCat,MATCH(GL_Paste!$B15581&amp;"",AcctCode,0)),"UNKNOWN"))</f>
        <v/>
      </c>
      <c r="F15584">
        <f>IF(GL_Paste!$B15581="","",IFERROR(INDEX(AcctSub,MATCH(GL_Paste!$B15581&amp;"",AcctCode,0)),"UNKNOWN"))</f>
        <v/>
      </c>
    </row>
    <row r="15585">
      <c r="A15585" s="40">
        <f>IF(GL_Paste!$B15582="","",N(GL_Paste!$H15582)-N(GL_Paste!$G15582))</f>
        <v/>
      </c>
      <c r="B15585" s="43">
        <f>IF(GL_Paste!$B15582="","",DATE(YEAR(GL_Paste!$E15582),MONTH(GL_Paste!$E15582),1))</f>
        <v/>
      </c>
      <c r="C15585">
        <f>IF(GL_Paste!$B15582="","",IF(TRIM(GL_Paste!$M15582)&lt;&gt;"",TRIM(GL_Paste!$M15582),IFERROR(MID(GL_Paste!$I15582,FIND("[",GL_Paste!$I15582)+1,FIND("]",GL_Paste!$I15582)-FIND("[",GL_Paste!$I15582)-1),"")))</f>
        <v/>
      </c>
      <c r="D15585">
        <f>IF(GL_Paste!$B15582="","",IFERROR(INDEX(DeptName,MATCH($C15585,DeptTag,0)),"UNALLOCATED"))</f>
        <v/>
      </c>
      <c r="E15585">
        <f>IF(GL_Paste!$B15582="","",IFERROR(INDEX(AcctCat,MATCH(GL_Paste!$B15582&amp;"",AcctCode,0)),"UNKNOWN"))</f>
        <v/>
      </c>
      <c r="F15585">
        <f>IF(GL_Paste!$B15582="","",IFERROR(INDEX(AcctSub,MATCH(GL_Paste!$B15582&amp;"",AcctCode,0)),"UNKNOWN"))</f>
        <v/>
      </c>
    </row>
    <row r="15586">
      <c r="A15586" s="40">
        <f>IF(GL_Paste!$B15583="","",N(GL_Paste!$H15583)-N(GL_Paste!$G15583))</f>
        <v/>
      </c>
      <c r="B15586" s="43">
        <f>IF(GL_Paste!$B15583="","",DATE(YEAR(GL_Paste!$E15583),MONTH(GL_Paste!$E15583),1))</f>
        <v/>
      </c>
      <c r="C15586">
        <f>IF(GL_Paste!$B15583="","",IF(TRIM(GL_Paste!$M15583)&lt;&gt;"",TRIM(GL_Paste!$M15583),IFERROR(MID(GL_Paste!$I15583,FIND("[",GL_Paste!$I15583)+1,FIND("]",GL_Paste!$I15583)-FIND("[",GL_Paste!$I15583)-1),"")))</f>
        <v/>
      </c>
      <c r="D15586">
        <f>IF(GL_Paste!$B15583="","",IFERROR(INDEX(DeptName,MATCH($C15586,DeptTag,0)),"UNALLOCATED"))</f>
        <v/>
      </c>
      <c r="E15586">
        <f>IF(GL_Paste!$B15583="","",IFERROR(INDEX(AcctCat,MATCH(GL_Paste!$B15583&amp;"",AcctCode,0)),"UNKNOWN"))</f>
        <v/>
      </c>
      <c r="F15586">
        <f>IF(GL_Paste!$B15583="","",IFERROR(INDEX(AcctSub,MATCH(GL_Paste!$B15583&amp;"",AcctCode,0)),"UNKNOWN"))</f>
        <v/>
      </c>
    </row>
    <row r="15587">
      <c r="A15587" s="40">
        <f>IF(GL_Paste!$B15584="","",N(GL_Paste!$H15584)-N(GL_Paste!$G15584))</f>
        <v/>
      </c>
      <c r="B15587" s="43">
        <f>IF(GL_Paste!$B15584="","",DATE(YEAR(GL_Paste!$E15584),MONTH(GL_Paste!$E15584),1))</f>
        <v/>
      </c>
      <c r="C15587">
        <f>IF(GL_Paste!$B15584="","",IF(TRIM(GL_Paste!$M15584)&lt;&gt;"",TRIM(GL_Paste!$M15584),IFERROR(MID(GL_Paste!$I15584,FIND("[",GL_Paste!$I15584)+1,FIND("]",GL_Paste!$I15584)-FIND("[",GL_Paste!$I15584)-1),"")))</f>
        <v/>
      </c>
      <c r="D15587">
        <f>IF(GL_Paste!$B15584="","",IFERROR(INDEX(DeptName,MATCH($C15587,DeptTag,0)),"UNALLOCATED"))</f>
        <v/>
      </c>
      <c r="E15587">
        <f>IF(GL_Paste!$B15584="","",IFERROR(INDEX(AcctCat,MATCH(GL_Paste!$B15584&amp;"",AcctCode,0)),"UNKNOWN"))</f>
        <v/>
      </c>
      <c r="F15587">
        <f>IF(GL_Paste!$B15584="","",IFERROR(INDEX(AcctSub,MATCH(GL_Paste!$B15584&amp;"",AcctCode,0)),"UNKNOWN"))</f>
        <v/>
      </c>
    </row>
    <row r="15588">
      <c r="A15588" s="40">
        <f>IF(GL_Paste!$B15585="","",N(GL_Paste!$H15585)-N(GL_Paste!$G15585))</f>
        <v/>
      </c>
      <c r="B15588" s="43">
        <f>IF(GL_Paste!$B15585="","",DATE(YEAR(GL_Paste!$E15585),MONTH(GL_Paste!$E15585),1))</f>
        <v/>
      </c>
      <c r="C15588">
        <f>IF(GL_Paste!$B15585="","",IF(TRIM(GL_Paste!$M15585)&lt;&gt;"",TRIM(GL_Paste!$M15585),IFERROR(MID(GL_Paste!$I15585,FIND("[",GL_Paste!$I15585)+1,FIND("]",GL_Paste!$I15585)-FIND("[",GL_Paste!$I15585)-1),"")))</f>
        <v/>
      </c>
      <c r="D15588">
        <f>IF(GL_Paste!$B15585="","",IFERROR(INDEX(DeptName,MATCH($C15588,DeptTag,0)),"UNALLOCATED"))</f>
        <v/>
      </c>
      <c r="E15588">
        <f>IF(GL_Paste!$B15585="","",IFERROR(INDEX(AcctCat,MATCH(GL_Paste!$B15585&amp;"",AcctCode,0)),"UNKNOWN"))</f>
        <v/>
      </c>
      <c r="F15588">
        <f>IF(GL_Paste!$B15585="","",IFERROR(INDEX(AcctSub,MATCH(GL_Paste!$B15585&amp;"",AcctCode,0)),"UNKNOWN"))</f>
        <v/>
      </c>
    </row>
    <row r="15589">
      <c r="A15589" s="40">
        <f>IF(GL_Paste!$B15586="","",N(GL_Paste!$H15586)-N(GL_Paste!$G15586))</f>
        <v/>
      </c>
      <c r="B15589" s="43">
        <f>IF(GL_Paste!$B15586="","",DATE(YEAR(GL_Paste!$E15586),MONTH(GL_Paste!$E15586),1))</f>
        <v/>
      </c>
      <c r="C15589">
        <f>IF(GL_Paste!$B15586="","",IF(TRIM(GL_Paste!$M15586)&lt;&gt;"",TRIM(GL_Paste!$M15586),IFERROR(MID(GL_Paste!$I15586,FIND("[",GL_Paste!$I15586)+1,FIND("]",GL_Paste!$I15586)-FIND("[",GL_Paste!$I15586)-1),"")))</f>
        <v/>
      </c>
      <c r="D15589">
        <f>IF(GL_Paste!$B15586="","",IFERROR(INDEX(DeptName,MATCH($C15589,DeptTag,0)),"UNALLOCATED"))</f>
        <v/>
      </c>
      <c r="E15589">
        <f>IF(GL_Paste!$B15586="","",IFERROR(INDEX(AcctCat,MATCH(GL_Paste!$B15586&amp;"",AcctCode,0)),"UNKNOWN"))</f>
        <v/>
      </c>
      <c r="F15589">
        <f>IF(GL_Paste!$B15586="","",IFERROR(INDEX(AcctSub,MATCH(GL_Paste!$B15586&amp;"",AcctCode,0)),"UNKNOWN"))</f>
        <v/>
      </c>
    </row>
    <row r="15590">
      <c r="A15590" s="40">
        <f>IF(GL_Paste!$B15587="","",N(GL_Paste!$H15587)-N(GL_Paste!$G15587))</f>
        <v/>
      </c>
      <c r="B15590" s="43">
        <f>IF(GL_Paste!$B15587="","",DATE(YEAR(GL_Paste!$E15587),MONTH(GL_Paste!$E15587),1))</f>
        <v/>
      </c>
      <c r="C15590">
        <f>IF(GL_Paste!$B15587="","",IF(TRIM(GL_Paste!$M15587)&lt;&gt;"",TRIM(GL_Paste!$M15587),IFERROR(MID(GL_Paste!$I15587,FIND("[",GL_Paste!$I15587)+1,FIND("]",GL_Paste!$I15587)-FIND("[",GL_Paste!$I15587)-1),"")))</f>
        <v/>
      </c>
      <c r="D15590">
        <f>IF(GL_Paste!$B15587="","",IFERROR(INDEX(DeptName,MATCH($C15590,DeptTag,0)),"UNALLOCATED"))</f>
        <v/>
      </c>
      <c r="E15590">
        <f>IF(GL_Paste!$B15587="","",IFERROR(INDEX(AcctCat,MATCH(GL_Paste!$B15587&amp;"",AcctCode,0)),"UNKNOWN"))</f>
        <v/>
      </c>
      <c r="F15590">
        <f>IF(GL_Paste!$B15587="","",IFERROR(INDEX(AcctSub,MATCH(GL_Paste!$B15587&amp;"",AcctCode,0)),"UNKNOWN"))</f>
        <v/>
      </c>
    </row>
    <row r="15591">
      <c r="A15591" s="40">
        <f>IF(GL_Paste!$B15588="","",N(GL_Paste!$H15588)-N(GL_Paste!$G15588))</f>
        <v/>
      </c>
      <c r="B15591" s="43">
        <f>IF(GL_Paste!$B15588="","",DATE(YEAR(GL_Paste!$E15588),MONTH(GL_Paste!$E15588),1))</f>
        <v/>
      </c>
      <c r="C15591">
        <f>IF(GL_Paste!$B15588="","",IF(TRIM(GL_Paste!$M15588)&lt;&gt;"",TRIM(GL_Paste!$M15588),IFERROR(MID(GL_Paste!$I15588,FIND("[",GL_Paste!$I15588)+1,FIND("]",GL_Paste!$I15588)-FIND("[",GL_Paste!$I15588)-1),"")))</f>
        <v/>
      </c>
      <c r="D15591">
        <f>IF(GL_Paste!$B15588="","",IFERROR(INDEX(DeptName,MATCH($C15591,DeptTag,0)),"UNALLOCATED"))</f>
        <v/>
      </c>
      <c r="E15591">
        <f>IF(GL_Paste!$B15588="","",IFERROR(INDEX(AcctCat,MATCH(GL_Paste!$B15588&amp;"",AcctCode,0)),"UNKNOWN"))</f>
        <v/>
      </c>
      <c r="F15591">
        <f>IF(GL_Paste!$B15588="","",IFERROR(INDEX(AcctSub,MATCH(GL_Paste!$B15588&amp;"",AcctCode,0)),"UNKNOWN"))</f>
        <v/>
      </c>
    </row>
    <row r="15592">
      <c r="A15592" s="40">
        <f>IF(GL_Paste!$B15589="","",N(GL_Paste!$H15589)-N(GL_Paste!$G15589))</f>
        <v/>
      </c>
      <c r="B15592" s="43">
        <f>IF(GL_Paste!$B15589="","",DATE(YEAR(GL_Paste!$E15589),MONTH(GL_Paste!$E15589),1))</f>
        <v/>
      </c>
      <c r="C15592">
        <f>IF(GL_Paste!$B15589="","",IF(TRIM(GL_Paste!$M15589)&lt;&gt;"",TRIM(GL_Paste!$M15589),IFERROR(MID(GL_Paste!$I15589,FIND("[",GL_Paste!$I15589)+1,FIND("]",GL_Paste!$I15589)-FIND("[",GL_Paste!$I15589)-1),"")))</f>
        <v/>
      </c>
      <c r="D15592">
        <f>IF(GL_Paste!$B15589="","",IFERROR(INDEX(DeptName,MATCH($C15592,DeptTag,0)),"UNALLOCATED"))</f>
        <v/>
      </c>
      <c r="E15592">
        <f>IF(GL_Paste!$B15589="","",IFERROR(INDEX(AcctCat,MATCH(GL_Paste!$B15589&amp;"",AcctCode,0)),"UNKNOWN"))</f>
        <v/>
      </c>
      <c r="F15592">
        <f>IF(GL_Paste!$B15589="","",IFERROR(INDEX(AcctSub,MATCH(GL_Paste!$B15589&amp;"",AcctCode,0)),"UNKNOWN"))</f>
        <v/>
      </c>
    </row>
    <row r="15593">
      <c r="A15593" s="40">
        <f>IF(GL_Paste!$B15590="","",N(GL_Paste!$H15590)-N(GL_Paste!$G15590))</f>
        <v/>
      </c>
      <c r="B15593" s="43">
        <f>IF(GL_Paste!$B15590="","",DATE(YEAR(GL_Paste!$E15590),MONTH(GL_Paste!$E15590),1))</f>
        <v/>
      </c>
      <c r="C15593">
        <f>IF(GL_Paste!$B15590="","",IF(TRIM(GL_Paste!$M15590)&lt;&gt;"",TRIM(GL_Paste!$M15590),IFERROR(MID(GL_Paste!$I15590,FIND("[",GL_Paste!$I15590)+1,FIND("]",GL_Paste!$I15590)-FIND("[",GL_Paste!$I15590)-1),"")))</f>
        <v/>
      </c>
      <c r="D15593">
        <f>IF(GL_Paste!$B15590="","",IFERROR(INDEX(DeptName,MATCH($C15593,DeptTag,0)),"UNALLOCATED"))</f>
        <v/>
      </c>
      <c r="E15593">
        <f>IF(GL_Paste!$B15590="","",IFERROR(INDEX(AcctCat,MATCH(GL_Paste!$B15590&amp;"",AcctCode,0)),"UNKNOWN"))</f>
        <v/>
      </c>
      <c r="F15593">
        <f>IF(GL_Paste!$B15590="","",IFERROR(INDEX(AcctSub,MATCH(GL_Paste!$B15590&amp;"",AcctCode,0)),"UNKNOWN"))</f>
        <v/>
      </c>
    </row>
    <row r="15594">
      <c r="A15594" s="40">
        <f>IF(GL_Paste!$B15591="","",N(GL_Paste!$H15591)-N(GL_Paste!$G15591))</f>
        <v/>
      </c>
      <c r="B15594" s="43">
        <f>IF(GL_Paste!$B15591="","",DATE(YEAR(GL_Paste!$E15591),MONTH(GL_Paste!$E15591),1))</f>
        <v/>
      </c>
      <c r="C15594">
        <f>IF(GL_Paste!$B15591="","",IF(TRIM(GL_Paste!$M15591)&lt;&gt;"",TRIM(GL_Paste!$M15591),IFERROR(MID(GL_Paste!$I15591,FIND("[",GL_Paste!$I15591)+1,FIND("]",GL_Paste!$I15591)-FIND("[",GL_Paste!$I15591)-1),"")))</f>
        <v/>
      </c>
      <c r="D15594">
        <f>IF(GL_Paste!$B15591="","",IFERROR(INDEX(DeptName,MATCH($C15594,DeptTag,0)),"UNALLOCATED"))</f>
        <v/>
      </c>
      <c r="E15594">
        <f>IF(GL_Paste!$B15591="","",IFERROR(INDEX(AcctCat,MATCH(GL_Paste!$B15591&amp;"",AcctCode,0)),"UNKNOWN"))</f>
        <v/>
      </c>
      <c r="F15594">
        <f>IF(GL_Paste!$B15591="","",IFERROR(INDEX(AcctSub,MATCH(GL_Paste!$B15591&amp;"",AcctCode,0)),"UNKNOWN"))</f>
        <v/>
      </c>
    </row>
    <row r="15595">
      <c r="A15595" s="40">
        <f>IF(GL_Paste!$B15592="","",N(GL_Paste!$H15592)-N(GL_Paste!$G15592))</f>
        <v/>
      </c>
      <c r="B15595" s="43">
        <f>IF(GL_Paste!$B15592="","",DATE(YEAR(GL_Paste!$E15592),MONTH(GL_Paste!$E15592),1))</f>
        <v/>
      </c>
      <c r="C15595">
        <f>IF(GL_Paste!$B15592="","",IF(TRIM(GL_Paste!$M15592)&lt;&gt;"",TRIM(GL_Paste!$M15592),IFERROR(MID(GL_Paste!$I15592,FIND("[",GL_Paste!$I15592)+1,FIND("]",GL_Paste!$I15592)-FIND("[",GL_Paste!$I15592)-1),"")))</f>
        <v/>
      </c>
      <c r="D15595">
        <f>IF(GL_Paste!$B15592="","",IFERROR(INDEX(DeptName,MATCH($C15595,DeptTag,0)),"UNALLOCATED"))</f>
        <v/>
      </c>
      <c r="E15595">
        <f>IF(GL_Paste!$B15592="","",IFERROR(INDEX(AcctCat,MATCH(GL_Paste!$B15592&amp;"",AcctCode,0)),"UNKNOWN"))</f>
        <v/>
      </c>
      <c r="F15595">
        <f>IF(GL_Paste!$B15592="","",IFERROR(INDEX(AcctSub,MATCH(GL_Paste!$B15592&amp;"",AcctCode,0)),"UNKNOWN"))</f>
        <v/>
      </c>
    </row>
    <row r="15596">
      <c r="A15596" s="40">
        <f>IF(GL_Paste!$B15593="","",N(GL_Paste!$H15593)-N(GL_Paste!$G15593))</f>
        <v/>
      </c>
      <c r="B15596" s="43">
        <f>IF(GL_Paste!$B15593="","",DATE(YEAR(GL_Paste!$E15593),MONTH(GL_Paste!$E15593),1))</f>
        <v/>
      </c>
      <c r="C15596">
        <f>IF(GL_Paste!$B15593="","",IF(TRIM(GL_Paste!$M15593)&lt;&gt;"",TRIM(GL_Paste!$M15593),IFERROR(MID(GL_Paste!$I15593,FIND("[",GL_Paste!$I15593)+1,FIND("]",GL_Paste!$I15593)-FIND("[",GL_Paste!$I15593)-1),"")))</f>
        <v/>
      </c>
      <c r="D15596">
        <f>IF(GL_Paste!$B15593="","",IFERROR(INDEX(DeptName,MATCH($C15596,DeptTag,0)),"UNALLOCATED"))</f>
        <v/>
      </c>
      <c r="E15596">
        <f>IF(GL_Paste!$B15593="","",IFERROR(INDEX(AcctCat,MATCH(GL_Paste!$B15593&amp;"",AcctCode,0)),"UNKNOWN"))</f>
        <v/>
      </c>
      <c r="F15596">
        <f>IF(GL_Paste!$B15593="","",IFERROR(INDEX(AcctSub,MATCH(GL_Paste!$B15593&amp;"",AcctCode,0)),"UNKNOWN"))</f>
        <v/>
      </c>
    </row>
    <row r="15597">
      <c r="A15597" s="40">
        <f>IF(GL_Paste!$B15594="","",N(GL_Paste!$H15594)-N(GL_Paste!$G15594))</f>
        <v/>
      </c>
      <c r="B15597" s="43">
        <f>IF(GL_Paste!$B15594="","",DATE(YEAR(GL_Paste!$E15594),MONTH(GL_Paste!$E15594),1))</f>
        <v/>
      </c>
      <c r="C15597">
        <f>IF(GL_Paste!$B15594="","",IF(TRIM(GL_Paste!$M15594)&lt;&gt;"",TRIM(GL_Paste!$M15594),IFERROR(MID(GL_Paste!$I15594,FIND("[",GL_Paste!$I15594)+1,FIND("]",GL_Paste!$I15594)-FIND("[",GL_Paste!$I15594)-1),"")))</f>
        <v/>
      </c>
      <c r="D15597">
        <f>IF(GL_Paste!$B15594="","",IFERROR(INDEX(DeptName,MATCH($C15597,DeptTag,0)),"UNALLOCATED"))</f>
        <v/>
      </c>
      <c r="E15597">
        <f>IF(GL_Paste!$B15594="","",IFERROR(INDEX(AcctCat,MATCH(GL_Paste!$B15594&amp;"",AcctCode,0)),"UNKNOWN"))</f>
        <v/>
      </c>
      <c r="F15597">
        <f>IF(GL_Paste!$B15594="","",IFERROR(INDEX(AcctSub,MATCH(GL_Paste!$B15594&amp;"",AcctCode,0)),"UNKNOWN"))</f>
        <v/>
      </c>
    </row>
    <row r="15598">
      <c r="A15598" s="40">
        <f>IF(GL_Paste!$B15595="","",N(GL_Paste!$H15595)-N(GL_Paste!$G15595))</f>
        <v/>
      </c>
      <c r="B15598" s="43">
        <f>IF(GL_Paste!$B15595="","",DATE(YEAR(GL_Paste!$E15595),MONTH(GL_Paste!$E15595),1))</f>
        <v/>
      </c>
      <c r="C15598">
        <f>IF(GL_Paste!$B15595="","",IF(TRIM(GL_Paste!$M15595)&lt;&gt;"",TRIM(GL_Paste!$M15595),IFERROR(MID(GL_Paste!$I15595,FIND("[",GL_Paste!$I15595)+1,FIND("]",GL_Paste!$I15595)-FIND("[",GL_Paste!$I15595)-1),"")))</f>
        <v/>
      </c>
      <c r="D15598">
        <f>IF(GL_Paste!$B15595="","",IFERROR(INDEX(DeptName,MATCH($C15598,DeptTag,0)),"UNALLOCATED"))</f>
        <v/>
      </c>
      <c r="E15598">
        <f>IF(GL_Paste!$B15595="","",IFERROR(INDEX(AcctCat,MATCH(GL_Paste!$B15595&amp;"",AcctCode,0)),"UNKNOWN"))</f>
        <v/>
      </c>
      <c r="F15598">
        <f>IF(GL_Paste!$B15595="","",IFERROR(INDEX(AcctSub,MATCH(GL_Paste!$B15595&amp;"",AcctCode,0)),"UNKNOWN"))</f>
        <v/>
      </c>
    </row>
    <row r="15599">
      <c r="A15599" s="40">
        <f>IF(GL_Paste!$B15596="","",N(GL_Paste!$H15596)-N(GL_Paste!$G15596))</f>
        <v/>
      </c>
      <c r="B15599" s="43">
        <f>IF(GL_Paste!$B15596="","",DATE(YEAR(GL_Paste!$E15596),MONTH(GL_Paste!$E15596),1))</f>
        <v/>
      </c>
      <c r="C15599">
        <f>IF(GL_Paste!$B15596="","",IF(TRIM(GL_Paste!$M15596)&lt;&gt;"",TRIM(GL_Paste!$M15596),IFERROR(MID(GL_Paste!$I15596,FIND("[",GL_Paste!$I15596)+1,FIND("]",GL_Paste!$I15596)-FIND("[",GL_Paste!$I15596)-1),"")))</f>
        <v/>
      </c>
      <c r="D15599">
        <f>IF(GL_Paste!$B15596="","",IFERROR(INDEX(DeptName,MATCH($C15599,DeptTag,0)),"UNALLOCATED"))</f>
        <v/>
      </c>
      <c r="E15599">
        <f>IF(GL_Paste!$B15596="","",IFERROR(INDEX(AcctCat,MATCH(GL_Paste!$B15596&amp;"",AcctCode,0)),"UNKNOWN"))</f>
        <v/>
      </c>
      <c r="F15599">
        <f>IF(GL_Paste!$B15596="","",IFERROR(INDEX(AcctSub,MATCH(GL_Paste!$B15596&amp;"",AcctCode,0)),"UNKNOWN"))</f>
        <v/>
      </c>
    </row>
    <row r="15600">
      <c r="A15600" s="40">
        <f>IF(GL_Paste!$B15597="","",N(GL_Paste!$H15597)-N(GL_Paste!$G15597))</f>
        <v/>
      </c>
      <c r="B15600" s="43">
        <f>IF(GL_Paste!$B15597="","",DATE(YEAR(GL_Paste!$E15597),MONTH(GL_Paste!$E15597),1))</f>
        <v/>
      </c>
      <c r="C15600">
        <f>IF(GL_Paste!$B15597="","",IF(TRIM(GL_Paste!$M15597)&lt;&gt;"",TRIM(GL_Paste!$M15597),IFERROR(MID(GL_Paste!$I15597,FIND("[",GL_Paste!$I15597)+1,FIND("]",GL_Paste!$I15597)-FIND("[",GL_Paste!$I15597)-1),"")))</f>
        <v/>
      </c>
      <c r="D15600">
        <f>IF(GL_Paste!$B15597="","",IFERROR(INDEX(DeptName,MATCH($C15600,DeptTag,0)),"UNALLOCATED"))</f>
        <v/>
      </c>
      <c r="E15600">
        <f>IF(GL_Paste!$B15597="","",IFERROR(INDEX(AcctCat,MATCH(GL_Paste!$B15597&amp;"",AcctCode,0)),"UNKNOWN"))</f>
        <v/>
      </c>
      <c r="F15600">
        <f>IF(GL_Paste!$B15597="","",IFERROR(INDEX(AcctSub,MATCH(GL_Paste!$B15597&amp;"",AcctCode,0)),"UNKNOWN"))</f>
        <v/>
      </c>
    </row>
    <row r="15601">
      <c r="A15601" s="40">
        <f>IF(GL_Paste!$B15598="","",N(GL_Paste!$H15598)-N(GL_Paste!$G15598))</f>
        <v/>
      </c>
      <c r="B15601" s="43">
        <f>IF(GL_Paste!$B15598="","",DATE(YEAR(GL_Paste!$E15598),MONTH(GL_Paste!$E15598),1))</f>
        <v/>
      </c>
      <c r="C15601">
        <f>IF(GL_Paste!$B15598="","",IF(TRIM(GL_Paste!$M15598)&lt;&gt;"",TRIM(GL_Paste!$M15598),IFERROR(MID(GL_Paste!$I15598,FIND("[",GL_Paste!$I15598)+1,FIND("]",GL_Paste!$I15598)-FIND("[",GL_Paste!$I15598)-1),"")))</f>
        <v/>
      </c>
      <c r="D15601">
        <f>IF(GL_Paste!$B15598="","",IFERROR(INDEX(DeptName,MATCH($C15601,DeptTag,0)),"UNALLOCATED"))</f>
        <v/>
      </c>
      <c r="E15601">
        <f>IF(GL_Paste!$B15598="","",IFERROR(INDEX(AcctCat,MATCH(GL_Paste!$B15598&amp;"",AcctCode,0)),"UNKNOWN"))</f>
        <v/>
      </c>
      <c r="F15601">
        <f>IF(GL_Paste!$B15598="","",IFERROR(INDEX(AcctSub,MATCH(GL_Paste!$B15598&amp;"",AcctCode,0)),"UNKNOWN"))</f>
        <v/>
      </c>
    </row>
    <row r="15602">
      <c r="A15602" s="40">
        <f>IF(GL_Paste!$B15599="","",N(GL_Paste!$H15599)-N(GL_Paste!$G15599))</f>
        <v/>
      </c>
      <c r="B15602" s="43">
        <f>IF(GL_Paste!$B15599="","",DATE(YEAR(GL_Paste!$E15599),MONTH(GL_Paste!$E15599),1))</f>
        <v/>
      </c>
      <c r="C15602">
        <f>IF(GL_Paste!$B15599="","",IF(TRIM(GL_Paste!$M15599)&lt;&gt;"",TRIM(GL_Paste!$M15599),IFERROR(MID(GL_Paste!$I15599,FIND("[",GL_Paste!$I15599)+1,FIND("]",GL_Paste!$I15599)-FIND("[",GL_Paste!$I15599)-1),"")))</f>
        <v/>
      </c>
      <c r="D15602">
        <f>IF(GL_Paste!$B15599="","",IFERROR(INDEX(DeptName,MATCH($C15602,DeptTag,0)),"UNALLOCATED"))</f>
        <v/>
      </c>
      <c r="E15602">
        <f>IF(GL_Paste!$B15599="","",IFERROR(INDEX(AcctCat,MATCH(GL_Paste!$B15599&amp;"",AcctCode,0)),"UNKNOWN"))</f>
        <v/>
      </c>
      <c r="F15602">
        <f>IF(GL_Paste!$B15599="","",IFERROR(INDEX(AcctSub,MATCH(GL_Paste!$B15599&amp;"",AcctCode,0)),"UNKNOWN"))</f>
        <v/>
      </c>
    </row>
    <row r="15603">
      <c r="A15603" s="40">
        <f>IF(GL_Paste!$B15600="","",N(GL_Paste!$H15600)-N(GL_Paste!$G15600))</f>
        <v/>
      </c>
      <c r="B15603" s="43">
        <f>IF(GL_Paste!$B15600="","",DATE(YEAR(GL_Paste!$E15600),MONTH(GL_Paste!$E15600),1))</f>
        <v/>
      </c>
      <c r="C15603">
        <f>IF(GL_Paste!$B15600="","",IF(TRIM(GL_Paste!$M15600)&lt;&gt;"",TRIM(GL_Paste!$M15600),IFERROR(MID(GL_Paste!$I15600,FIND("[",GL_Paste!$I15600)+1,FIND("]",GL_Paste!$I15600)-FIND("[",GL_Paste!$I15600)-1),"")))</f>
        <v/>
      </c>
      <c r="D15603">
        <f>IF(GL_Paste!$B15600="","",IFERROR(INDEX(DeptName,MATCH($C15603,DeptTag,0)),"UNALLOCATED"))</f>
        <v/>
      </c>
      <c r="E15603">
        <f>IF(GL_Paste!$B15600="","",IFERROR(INDEX(AcctCat,MATCH(GL_Paste!$B15600&amp;"",AcctCode,0)),"UNKNOWN"))</f>
        <v/>
      </c>
      <c r="F15603">
        <f>IF(GL_Paste!$B15600="","",IFERROR(INDEX(AcctSub,MATCH(GL_Paste!$B15600&amp;"",AcctCode,0)),"UNKNOWN"))</f>
        <v/>
      </c>
    </row>
    <row r="15604">
      <c r="A15604" s="40">
        <f>IF(GL_Paste!$B15601="","",N(GL_Paste!$H15601)-N(GL_Paste!$G15601))</f>
        <v/>
      </c>
      <c r="B15604" s="43">
        <f>IF(GL_Paste!$B15601="","",DATE(YEAR(GL_Paste!$E15601),MONTH(GL_Paste!$E15601),1))</f>
        <v/>
      </c>
      <c r="C15604">
        <f>IF(GL_Paste!$B15601="","",IF(TRIM(GL_Paste!$M15601)&lt;&gt;"",TRIM(GL_Paste!$M15601),IFERROR(MID(GL_Paste!$I15601,FIND("[",GL_Paste!$I15601)+1,FIND("]",GL_Paste!$I15601)-FIND("[",GL_Paste!$I15601)-1),"")))</f>
        <v/>
      </c>
      <c r="D15604">
        <f>IF(GL_Paste!$B15601="","",IFERROR(INDEX(DeptName,MATCH($C15604,DeptTag,0)),"UNALLOCATED"))</f>
        <v/>
      </c>
      <c r="E15604">
        <f>IF(GL_Paste!$B15601="","",IFERROR(INDEX(AcctCat,MATCH(GL_Paste!$B15601&amp;"",AcctCode,0)),"UNKNOWN"))</f>
        <v/>
      </c>
      <c r="F15604">
        <f>IF(GL_Paste!$B15601="","",IFERROR(INDEX(AcctSub,MATCH(GL_Paste!$B15601&amp;"",AcctCode,0)),"UNKNOWN"))</f>
        <v/>
      </c>
    </row>
    <row r="15605">
      <c r="A15605" s="40">
        <f>IF(GL_Paste!$B15602="","",N(GL_Paste!$H15602)-N(GL_Paste!$G15602))</f>
        <v/>
      </c>
      <c r="B15605" s="43">
        <f>IF(GL_Paste!$B15602="","",DATE(YEAR(GL_Paste!$E15602),MONTH(GL_Paste!$E15602),1))</f>
        <v/>
      </c>
      <c r="C15605">
        <f>IF(GL_Paste!$B15602="","",IF(TRIM(GL_Paste!$M15602)&lt;&gt;"",TRIM(GL_Paste!$M15602),IFERROR(MID(GL_Paste!$I15602,FIND("[",GL_Paste!$I15602)+1,FIND("]",GL_Paste!$I15602)-FIND("[",GL_Paste!$I15602)-1),"")))</f>
        <v/>
      </c>
      <c r="D15605">
        <f>IF(GL_Paste!$B15602="","",IFERROR(INDEX(DeptName,MATCH($C15605,DeptTag,0)),"UNALLOCATED"))</f>
        <v/>
      </c>
      <c r="E15605">
        <f>IF(GL_Paste!$B15602="","",IFERROR(INDEX(AcctCat,MATCH(GL_Paste!$B15602&amp;"",AcctCode,0)),"UNKNOWN"))</f>
        <v/>
      </c>
      <c r="F15605">
        <f>IF(GL_Paste!$B15602="","",IFERROR(INDEX(AcctSub,MATCH(GL_Paste!$B15602&amp;"",AcctCode,0)),"UNKNOWN"))</f>
        <v/>
      </c>
    </row>
    <row r="15606">
      <c r="A15606" s="40">
        <f>IF(GL_Paste!$B15603="","",N(GL_Paste!$H15603)-N(GL_Paste!$G15603))</f>
        <v/>
      </c>
      <c r="B15606" s="43">
        <f>IF(GL_Paste!$B15603="","",DATE(YEAR(GL_Paste!$E15603),MONTH(GL_Paste!$E15603),1))</f>
        <v/>
      </c>
      <c r="C15606">
        <f>IF(GL_Paste!$B15603="","",IF(TRIM(GL_Paste!$M15603)&lt;&gt;"",TRIM(GL_Paste!$M15603),IFERROR(MID(GL_Paste!$I15603,FIND("[",GL_Paste!$I15603)+1,FIND("]",GL_Paste!$I15603)-FIND("[",GL_Paste!$I15603)-1),"")))</f>
        <v/>
      </c>
      <c r="D15606">
        <f>IF(GL_Paste!$B15603="","",IFERROR(INDEX(DeptName,MATCH($C15606,DeptTag,0)),"UNALLOCATED"))</f>
        <v/>
      </c>
      <c r="E15606">
        <f>IF(GL_Paste!$B15603="","",IFERROR(INDEX(AcctCat,MATCH(GL_Paste!$B15603&amp;"",AcctCode,0)),"UNKNOWN"))</f>
        <v/>
      </c>
      <c r="F15606">
        <f>IF(GL_Paste!$B15603="","",IFERROR(INDEX(AcctSub,MATCH(GL_Paste!$B15603&amp;"",AcctCode,0)),"UNKNOWN"))</f>
        <v/>
      </c>
    </row>
    <row r="15607">
      <c r="A15607" s="40">
        <f>IF(GL_Paste!$B15604="","",N(GL_Paste!$H15604)-N(GL_Paste!$G15604))</f>
        <v/>
      </c>
      <c r="B15607" s="43">
        <f>IF(GL_Paste!$B15604="","",DATE(YEAR(GL_Paste!$E15604),MONTH(GL_Paste!$E15604),1))</f>
        <v/>
      </c>
      <c r="C15607">
        <f>IF(GL_Paste!$B15604="","",IF(TRIM(GL_Paste!$M15604)&lt;&gt;"",TRIM(GL_Paste!$M15604),IFERROR(MID(GL_Paste!$I15604,FIND("[",GL_Paste!$I15604)+1,FIND("]",GL_Paste!$I15604)-FIND("[",GL_Paste!$I15604)-1),"")))</f>
        <v/>
      </c>
      <c r="D15607">
        <f>IF(GL_Paste!$B15604="","",IFERROR(INDEX(DeptName,MATCH($C15607,DeptTag,0)),"UNALLOCATED"))</f>
        <v/>
      </c>
      <c r="E15607">
        <f>IF(GL_Paste!$B15604="","",IFERROR(INDEX(AcctCat,MATCH(GL_Paste!$B15604&amp;"",AcctCode,0)),"UNKNOWN"))</f>
        <v/>
      </c>
      <c r="F15607">
        <f>IF(GL_Paste!$B15604="","",IFERROR(INDEX(AcctSub,MATCH(GL_Paste!$B15604&amp;"",AcctCode,0)),"UNKNOWN"))</f>
        <v/>
      </c>
    </row>
    <row r="15608">
      <c r="A15608" s="40">
        <f>IF(GL_Paste!$B15605="","",N(GL_Paste!$H15605)-N(GL_Paste!$G15605))</f>
        <v/>
      </c>
      <c r="B15608" s="43">
        <f>IF(GL_Paste!$B15605="","",DATE(YEAR(GL_Paste!$E15605),MONTH(GL_Paste!$E15605),1))</f>
        <v/>
      </c>
      <c r="C15608">
        <f>IF(GL_Paste!$B15605="","",IF(TRIM(GL_Paste!$M15605)&lt;&gt;"",TRIM(GL_Paste!$M15605),IFERROR(MID(GL_Paste!$I15605,FIND("[",GL_Paste!$I15605)+1,FIND("]",GL_Paste!$I15605)-FIND("[",GL_Paste!$I15605)-1),"")))</f>
        <v/>
      </c>
      <c r="D15608">
        <f>IF(GL_Paste!$B15605="","",IFERROR(INDEX(DeptName,MATCH($C15608,DeptTag,0)),"UNALLOCATED"))</f>
        <v/>
      </c>
      <c r="E15608">
        <f>IF(GL_Paste!$B15605="","",IFERROR(INDEX(AcctCat,MATCH(GL_Paste!$B15605&amp;"",AcctCode,0)),"UNKNOWN"))</f>
        <v/>
      </c>
      <c r="F15608">
        <f>IF(GL_Paste!$B15605="","",IFERROR(INDEX(AcctSub,MATCH(GL_Paste!$B15605&amp;"",AcctCode,0)),"UNKNOWN"))</f>
        <v/>
      </c>
    </row>
    <row r="15609">
      <c r="A15609" s="40">
        <f>IF(GL_Paste!$B15606="","",N(GL_Paste!$H15606)-N(GL_Paste!$G15606))</f>
        <v/>
      </c>
      <c r="B15609" s="43">
        <f>IF(GL_Paste!$B15606="","",DATE(YEAR(GL_Paste!$E15606),MONTH(GL_Paste!$E15606),1))</f>
        <v/>
      </c>
      <c r="C15609">
        <f>IF(GL_Paste!$B15606="","",IF(TRIM(GL_Paste!$M15606)&lt;&gt;"",TRIM(GL_Paste!$M15606),IFERROR(MID(GL_Paste!$I15606,FIND("[",GL_Paste!$I15606)+1,FIND("]",GL_Paste!$I15606)-FIND("[",GL_Paste!$I15606)-1),"")))</f>
        <v/>
      </c>
      <c r="D15609">
        <f>IF(GL_Paste!$B15606="","",IFERROR(INDEX(DeptName,MATCH($C15609,DeptTag,0)),"UNALLOCATED"))</f>
        <v/>
      </c>
      <c r="E15609">
        <f>IF(GL_Paste!$B15606="","",IFERROR(INDEX(AcctCat,MATCH(GL_Paste!$B15606&amp;"",AcctCode,0)),"UNKNOWN"))</f>
        <v/>
      </c>
      <c r="F15609">
        <f>IF(GL_Paste!$B15606="","",IFERROR(INDEX(AcctSub,MATCH(GL_Paste!$B15606&amp;"",AcctCode,0)),"UNKNOWN"))</f>
        <v/>
      </c>
    </row>
    <row r="15610">
      <c r="A15610" s="40">
        <f>IF(GL_Paste!$B15607="","",N(GL_Paste!$H15607)-N(GL_Paste!$G15607))</f>
        <v/>
      </c>
      <c r="B15610" s="43">
        <f>IF(GL_Paste!$B15607="","",DATE(YEAR(GL_Paste!$E15607),MONTH(GL_Paste!$E15607),1))</f>
        <v/>
      </c>
      <c r="C15610">
        <f>IF(GL_Paste!$B15607="","",IF(TRIM(GL_Paste!$M15607)&lt;&gt;"",TRIM(GL_Paste!$M15607),IFERROR(MID(GL_Paste!$I15607,FIND("[",GL_Paste!$I15607)+1,FIND("]",GL_Paste!$I15607)-FIND("[",GL_Paste!$I15607)-1),"")))</f>
        <v/>
      </c>
      <c r="D15610">
        <f>IF(GL_Paste!$B15607="","",IFERROR(INDEX(DeptName,MATCH($C15610,DeptTag,0)),"UNALLOCATED"))</f>
        <v/>
      </c>
      <c r="E15610">
        <f>IF(GL_Paste!$B15607="","",IFERROR(INDEX(AcctCat,MATCH(GL_Paste!$B15607&amp;"",AcctCode,0)),"UNKNOWN"))</f>
        <v/>
      </c>
      <c r="F15610">
        <f>IF(GL_Paste!$B15607="","",IFERROR(INDEX(AcctSub,MATCH(GL_Paste!$B15607&amp;"",AcctCode,0)),"UNKNOWN"))</f>
        <v/>
      </c>
    </row>
    <row r="15611">
      <c r="A15611" s="40">
        <f>IF(GL_Paste!$B15608="","",N(GL_Paste!$H15608)-N(GL_Paste!$G15608))</f>
        <v/>
      </c>
      <c r="B15611" s="43">
        <f>IF(GL_Paste!$B15608="","",DATE(YEAR(GL_Paste!$E15608),MONTH(GL_Paste!$E15608),1))</f>
        <v/>
      </c>
      <c r="C15611">
        <f>IF(GL_Paste!$B15608="","",IF(TRIM(GL_Paste!$M15608)&lt;&gt;"",TRIM(GL_Paste!$M15608),IFERROR(MID(GL_Paste!$I15608,FIND("[",GL_Paste!$I15608)+1,FIND("]",GL_Paste!$I15608)-FIND("[",GL_Paste!$I15608)-1),"")))</f>
        <v/>
      </c>
      <c r="D15611">
        <f>IF(GL_Paste!$B15608="","",IFERROR(INDEX(DeptName,MATCH($C15611,DeptTag,0)),"UNALLOCATED"))</f>
        <v/>
      </c>
      <c r="E15611">
        <f>IF(GL_Paste!$B15608="","",IFERROR(INDEX(AcctCat,MATCH(GL_Paste!$B15608&amp;"",AcctCode,0)),"UNKNOWN"))</f>
        <v/>
      </c>
      <c r="F15611">
        <f>IF(GL_Paste!$B15608="","",IFERROR(INDEX(AcctSub,MATCH(GL_Paste!$B15608&amp;"",AcctCode,0)),"UNKNOWN"))</f>
        <v/>
      </c>
    </row>
    <row r="15612">
      <c r="A15612" s="40">
        <f>IF(GL_Paste!$B15609="","",N(GL_Paste!$H15609)-N(GL_Paste!$G15609))</f>
        <v/>
      </c>
      <c r="B15612" s="43">
        <f>IF(GL_Paste!$B15609="","",DATE(YEAR(GL_Paste!$E15609),MONTH(GL_Paste!$E15609),1))</f>
        <v/>
      </c>
      <c r="C15612">
        <f>IF(GL_Paste!$B15609="","",IF(TRIM(GL_Paste!$M15609)&lt;&gt;"",TRIM(GL_Paste!$M15609),IFERROR(MID(GL_Paste!$I15609,FIND("[",GL_Paste!$I15609)+1,FIND("]",GL_Paste!$I15609)-FIND("[",GL_Paste!$I15609)-1),"")))</f>
        <v/>
      </c>
      <c r="D15612">
        <f>IF(GL_Paste!$B15609="","",IFERROR(INDEX(DeptName,MATCH($C15612,DeptTag,0)),"UNALLOCATED"))</f>
        <v/>
      </c>
      <c r="E15612">
        <f>IF(GL_Paste!$B15609="","",IFERROR(INDEX(AcctCat,MATCH(GL_Paste!$B15609&amp;"",AcctCode,0)),"UNKNOWN"))</f>
        <v/>
      </c>
      <c r="F15612">
        <f>IF(GL_Paste!$B15609="","",IFERROR(INDEX(AcctSub,MATCH(GL_Paste!$B15609&amp;"",AcctCode,0)),"UNKNOWN"))</f>
        <v/>
      </c>
    </row>
    <row r="15613">
      <c r="A15613" s="40">
        <f>IF(GL_Paste!$B15610="","",N(GL_Paste!$H15610)-N(GL_Paste!$G15610))</f>
        <v/>
      </c>
      <c r="B15613" s="43">
        <f>IF(GL_Paste!$B15610="","",DATE(YEAR(GL_Paste!$E15610),MONTH(GL_Paste!$E15610),1))</f>
        <v/>
      </c>
      <c r="C15613">
        <f>IF(GL_Paste!$B15610="","",IF(TRIM(GL_Paste!$M15610)&lt;&gt;"",TRIM(GL_Paste!$M15610),IFERROR(MID(GL_Paste!$I15610,FIND("[",GL_Paste!$I15610)+1,FIND("]",GL_Paste!$I15610)-FIND("[",GL_Paste!$I15610)-1),"")))</f>
        <v/>
      </c>
      <c r="D15613">
        <f>IF(GL_Paste!$B15610="","",IFERROR(INDEX(DeptName,MATCH($C15613,DeptTag,0)),"UNALLOCATED"))</f>
        <v/>
      </c>
      <c r="E15613">
        <f>IF(GL_Paste!$B15610="","",IFERROR(INDEX(AcctCat,MATCH(GL_Paste!$B15610&amp;"",AcctCode,0)),"UNKNOWN"))</f>
        <v/>
      </c>
      <c r="F15613">
        <f>IF(GL_Paste!$B15610="","",IFERROR(INDEX(AcctSub,MATCH(GL_Paste!$B15610&amp;"",AcctCode,0)),"UNKNOWN"))</f>
        <v/>
      </c>
    </row>
    <row r="15614">
      <c r="A15614" s="40">
        <f>IF(GL_Paste!$B15611="","",N(GL_Paste!$H15611)-N(GL_Paste!$G15611))</f>
        <v/>
      </c>
      <c r="B15614" s="43">
        <f>IF(GL_Paste!$B15611="","",DATE(YEAR(GL_Paste!$E15611),MONTH(GL_Paste!$E15611),1))</f>
        <v/>
      </c>
      <c r="C15614">
        <f>IF(GL_Paste!$B15611="","",IF(TRIM(GL_Paste!$M15611)&lt;&gt;"",TRIM(GL_Paste!$M15611),IFERROR(MID(GL_Paste!$I15611,FIND("[",GL_Paste!$I15611)+1,FIND("]",GL_Paste!$I15611)-FIND("[",GL_Paste!$I15611)-1),"")))</f>
        <v/>
      </c>
      <c r="D15614">
        <f>IF(GL_Paste!$B15611="","",IFERROR(INDEX(DeptName,MATCH($C15614,DeptTag,0)),"UNALLOCATED"))</f>
        <v/>
      </c>
      <c r="E15614">
        <f>IF(GL_Paste!$B15611="","",IFERROR(INDEX(AcctCat,MATCH(GL_Paste!$B15611&amp;"",AcctCode,0)),"UNKNOWN"))</f>
        <v/>
      </c>
      <c r="F15614">
        <f>IF(GL_Paste!$B15611="","",IFERROR(INDEX(AcctSub,MATCH(GL_Paste!$B15611&amp;"",AcctCode,0)),"UNKNOWN"))</f>
        <v/>
      </c>
    </row>
    <row r="15615">
      <c r="A15615" s="40">
        <f>IF(GL_Paste!$B15612="","",N(GL_Paste!$H15612)-N(GL_Paste!$G15612))</f>
        <v/>
      </c>
      <c r="B15615" s="43">
        <f>IF(GL_Paste!$B15612="","",DATE(YEAR(GL_Paste!$E15612),MONTH(GL_Paste!$E15612),1))</f>
        <v/>
      </c>
      <c r="C15615">
        <f>IF(GL_Paste!$B15612="","",IF(TRIM(GL_Paste!$M15612)&lt;&gt;"",TRIM(GL_Paste!$M15612),IFERROR(MID(GL_Paste!$I15612,FIND("[",GL_Paste!$I15612)+1,FIND("]",GL_Paste!$I15612)-FIND("[",GL_Paste!$I15612)-1),"")))</f>
        <v/>
      </c>
      <c r="D15615">
        <f>IF(GL_Paste!$B15612="","",IFERROR(INDEX(DeptName,MATCH($C15615,DeptTag,0)),"UNALLOCATED"))</f>
        <v/>
      </c>
      <c r="E15615">
        <f>IF(GL_Paste!$B15612="","",IFERROR(INDEX(AcctCat,MATCH(GL_Paste!$B15612&amp;"",AcctCode,0)),"UNKNOWN"))</f>
        <v/>
      </c>
      <c r="F15615">
        <f>IF(GL_Paste!$B15612="","",IFERROR(INDEX(AcctSub,MATCH(GL_Paste!$B15612&amp;"",AcctCode,0)),"UNKNOWN"))</f>
        <v/>
      </c>
    </row>
    <row r="15616">
      <c r="A15616" s="40">
        <f>IF(GL_Paste!$B15613="","",N(GL_Paste!$H15613)-N(GL_Paste!$G15613))</f>
        <v/>
      </c>
      <c r="B15616" s="43">
        <f>IF(GL_Paste!$B15613="","",DATE(YEAR(GL_Paste!$E15613),MONTH(GL_Paste!$E15613),1))</f>
        <v/>
      </c>
      <c r="C15616">
        <f>IF(GL_Paste!$B15613="","",IF(TRIM(GL_Paste!$M15613)&lt;&gt;"",TRIM(GL_Paste!$M15613),IFERROR(MID(GL_Paste!$I15613,FIND("[",GL_Paste!$I15613)+1,FIND("]",GL_Paste!$I15613)-FIND("[",GL_Paste!$I15613)-1),"")))</f>
        <v/>
      </c>
      <c r="D15616">
        <f>IF(GL_Paste!$B15613="","",IFERROR(INDEX(DeptName,MATCH($C15616,DeptTag,0)),"UNALLOCATED"))</f>
        <v/>
      </c>
      <c r="E15616">
        <f>IF(GL_Paste!$B15613="","",IFERROR(INDEX(AcctCat,MATCH(GL_Paste!$B15613&amp;"",AcctCode,0)),"UNKNOWN"))</f>
        <v/>
      </c>
      <c r="F15616">
        <f>IF(GL_Paste!$B15613="","",IFERROR(INDEX(AcctSub,MATCH(GL_Paste!$B15613&amp;"",AcctCode,0)),"UNKNOWN"))</f>
        <v/>
      </c>
    </row>
    <row r="15617">
      <c r="A15617" s="40">
        <f>IF(GL_Paste!$B15614="","",N(GL_Paste!$H15614)-N(GL_Paste!$G15614))</f>
        <v/>
      </c>
      <c r="B15617" s="43">
        <f>IF(GL_Paste!$B15614="","",DATE(YEAR(GL_Paste!$E15614),MONTH(GL_Paste!$E15614),1))</f>
        <v/>
      </c>
      <c r="C15617">
        <f>IF(GL_Paste!$B15614="","",IF(TRIM(GL_Paste!$M15614)&lt;&gt;"",TRIM(GL_Paste!$M15614),IFERROR(MID(GL_Paste!$I15614,FIND("[",GL_Paste!$I15614)+1,FIND("]",GL_Paste!$I15614)-FIND("[",GL_Paste!$I15614)-1),"")))</f>
        <v/>
      </c>
      <c r="D15617">
        <f>IF(GL_Paste!$B15614="","",IFERROR(INDEX(DeptName,MATCH($C15617,DeptTag,0)),"UNALLOCATED"))</f>
        <v/>
      </c>
      <c r="E15617">
        <f>IF(GL_Paste!$B15614="","",IFERROR(INDEX(AcctCat,MATCH(GL_Paste!$B15614&amp;"",AcctCode,0)),"UNKNOWN"))</f>
        <v/>
      </c>
      <c r="F15617">
        <f>IF(GL_Paste!$B15614="","",IFERROR(INDEX(AcctSub,MATCH(GL_Paste!$B15614&amp;"",AcctCode,0)),"UNKNOWN"))</f>
        <v/>
      </c>
    </row>
    <row r="15618">
      <c r="A15618" s="40">
        <f>IF(GL_Paste!$B15615="","",N(GL_Paste!$H15615)-N(GL_Paste!$G15615))</f>
        <v/>
      </c>
      <c r="B15618" s="43">
        <f>IF(GL_Paste!$B15615="","",DATE(YEAR(GL_Paste!$E15615),MONTH(GL_Paste!$E15615),1))</f>
        <v/>
      </c>
      <c r="C15618">
        <f>IF(GL_Paste!$B15615="","",IF(TRIM(GL_Paste!$M15615)&lt;&gt;"",TRIM(GL_Paste!$M15615),IFERROR(MID(GL_Paste!$I15615,FIND("[",GL_Paste!$I15615)+1,FIND("]",GL_Paste!$I15615)-FIND("[",GL_Paste!$I15615)-1),"")))</f>
        <v/>
      </c>
      <c r="D15618">
        <f>IF(GL_Paste!$B15615="","",IFERROR(INDEX(DeptName,MATCH($C15618,DeptTag,0)),"UNALLOCATED"))</f>
        <v/>
      </c>
      <c r="E15618">
        <f>IF(GL_Paste!$B15615="","",IFERROR(INDEX(AcctCat,MATCH(GL_Paste!$B15615&amp;"",AcctCode,0)),"UNKNOWN"))</f>
        <v/>
      </c>
      <c r="F15618">
        <f>IF(GL_Paste!$B15615="","",IFERROR(INDEX(AcctSub,MATCH(GL_Paste!$B15615&amp;"",AcctCode,0)),"UNKNOWN"))</f>
        <v/>
      </c>
    </row>
    <row r="15619">
      <c r="A15619" s="40">
        <f>IF(GL_Paste!$B15616="","",N(GL_Paste!$H15616)-N(GL_Paste!$G15616))</f>
        <v/>
      </c>
      <c r="B15619" s="43">
        <f>IF(GL_Paste!$B15616="","",DATE(YEAR(GL_Paste!$E15616),MONTH(GL_Paste!$E15616),1))</f>
        <v/>
      </c>
      <c r="C15619">
        <f>IF(GL_Paste!$B15616="","",IF(TRIM(GL_Paste!$M15616)&lt;&gt;"",TRIM(GL_Paste!$M15616),IFERROR(MID(GL_Paste!$I15616,FIND("[",GL_Paste!$I15616)+1,FIND("]",GL_Paste!$I15616)-FIND("[",GL_Paste!$I15616)-1),"")))</f>
        <v/>
      </c>
      <c r="D15619">
        <f>IF(GL_Paste!$B15616="","",IFERROR(INDEX(DeptName,MATCH($C15619,DeptTag,0)),"UNALLOCATED"))</f>
        <v/>
      </c>
      <c r="E15619">
        <f>IF(GL_Paste!$B15616="","",IFERROR(INDEX(AcctCat,MATCH(GL_Paste!$B15616&amp;"",AcctCode,0)),"UNKNOWN"))</f>
        <v/>
      </c>
      <c r="F15619">
        <f>IF(GL_Paste!$B15616="","",IFERROR(INDEX(AcctSub,MATCH(GL_Paste!$B15616&amp;"",AcctCode,0)),"UNKNOWN"))</f>
        <v/>
      </c>
    </row>
    <row r="15620">
      <c r="A15620" s="40">
        <f>IF(GL_Paste!$B15617="","",N(GL_Paste!$H15617)-N(GL_Paste!$G15617))</f>
        <v/>
      </c>
      <c r="B15620" s="43">
        <f>IF(GL_Paste!$B15617="","",DATE(YEAR(GL_Paste!$E15617),MONTH(GL_Paste!$E15617),1))</f>
        <v/>
      </c>
      <c r="C15620">
        <f>IF(GL_Paste!$B15617="","",IF(TRIM(GL_Paste!$M15617)&lt;&gt;"",TRIM(GL_Paste!$M15617),IFERROR(MID(GL_Paste!$I15617,FIND("[",GL_Paste!$I15617)+1,FIND("]",GL_Paste!$I15617)-FIND("[",GL_Paste!$I15617)-1),"")))</f>
        <v/>
      </c>
      <c r="D15620">
        <f>IF(GL_Paste!$B15617="","",IFERROR(INDEX(DeptName,MATCH($C15620,DeptTag,0)),"UNALLOCATED"))</f>
        <v/>
      </c>
      <c r="E15620">
        <f>IF(GL_Paste!$B15617="","",IFERROR(INDEX(AcctCat,MATCH(GL_Paste!$B15617&amp;"",AcctCode,0)),"UNKNOWN"))</f>
        <v/>
      </c>
      <c r="F15620">
        <f>IF(GL_Paste!$B15617="","",IFERROR(INDEX(AcctSub,MATCH(GL_Paste!$B15617&amp;"",AcctCode,0)),"UNKNOWN"))</f>
        <v/>
      </c>
    </row>
    <row r="15621">
      <c r="A15621" s="40">
        <f>IF(GL_Paste!$B15618="","",N(GL_Paste!$H15618)-N(GL_Paste!$G15618))</f>
        <v/>
      </c>
      <c r="B15621" s="43">
        <f>IF(GL_Paste!$B15618="","",DATE(YEAR(GL_Paste!$E15618),MONTH(GL_Paste!$E15618),1))</f>
        <v/>
      </c>
      <c r="C15621">
        <f>IF(GL_Paste!$B15618="","",IF(TRIM(GL_Paste!$M15618)&lt;&gt;"",TRIM(GL_Paste!$M15618),IFERROR(MID(GL_Paste!$I15618,FIND("[",GL_Paste!$I15618)+1,FIND("]",GL_Paste!$I15618)-FIND("[",GL_Paste!$I15618)-1),"")))</f>
        <v/>
      </c>
      <c r="D15621">
        <f>IF(GL_Paste!$B15618="","",IFERROR(INDEX(DeptName,MATCH($C15621,DeptTag,0)),"UNALLOCATED"))</f>
        <v/>
      </c>
      <c r="E15621">
        <f>IF(GL_Paste!$B15618="","",IFERROR(INDEX(AcctCat,MATCH(GL_Paste!$B15618&amp;"",AcctCode,0)),"UNKNOWN"))</f>
        <v/>
      </c>
      <c r="F15621">
        <f>IF(GL_Paste!$B15618="","",IFERROR(INDEX(AcctSub,MATCH(GL_Paste!$B15618&amp;"",AcctCode,0)),"UNKNOWN"))</f>
        <v/>
      </c>
    </row>
    <row r="15622">
      <c r="A15622" s="40">
        <f>IF(GL_Paste!$B15619="","",N(GL_Paste!$H15619)-N(GL_Paste!$G15619))</f>
        <v/>
      </c>
      <c r="B15622" s="43">
        <f>IF(GL_Paste!$B15619="","",DATE(YEAR(GL_Paste!$E15619),MONTH(GL_Paste!$E15619),1))</f>
        <v/>
      </c>
      <c r="C15622">
        <f>IF(GL_Paste!$B15619="","",IF(TRIM(GL_Paste!$M15619)&lt;&gt;"",TRIM(GL_Paste!$M15619),IFERROR(MID(GL_Paste!$I15619,FIND("[",GL_Paste!$I15619)+1,FIND("]",GL_Paste!$I15619)-FIND("[",GL_Paste!$I15619)-1),"")))</f>
        <v/>
      </c>
      <c r="D15622">
        <f>IF(GL_Paste!$B15619="","",IFERROR(INDEX(DeptName,MATCH($C15622,DeptTag,0)),"UNALLOCATED"))</f>
        <v/>
      </c>
      <c r="E15622">
        <f>IF(GL_Paste!$B15619="","",IFERROR(INDEX(AcctCat,MATCH(GL_Paste!$B15619&amp;"",AcctCode,0)),"UNKNOWN"))</f>
        <v/>
      </c>
      <c r="F15622">
        <f>IF(GL_Paste!$B15619="","",IFERROR(INDEX(AcctSub,MATCH(GL_Paste!$B15619&amp;"",AcctCode,0)),"UNKNOWN"))</f>
        <v/>
      </c>
    </row>
    <row r="15623">
      <c r="A15623" s="40">
        <f>IF(GL_Paste!$B15620="","",N(GL_Paste!$H15620)-N(GL_Paste!$G15620))</f>
        <v/>
      </c>
      <c r="B15623" s="43">
        <f>IF(GL_Paste!$B15620="","",DATE(YEAR(GL_Paste!$E15620),MONTH(GL_Paste!$E15620),1))</f>
        <v/>
      </c>
      <c r="C15623">
        <f>IF(GL_Paste!$B15620="","",IF(TRIM(GL_Paste!$M15620)&lt;&gt;"",TRIM(GL_Paste!$M15620),IFERROR(MID(GL_Paste!$I15620,FIND("[",GL_Paste!$I15620)+1,FIND("]",GL_Paste!$I15620)-FIND("[",GL_Paste!$I15620)-1),"")))</f>
        <v/>
      </c>
      <c r="D15623">
        <f>IF(GL_Paste!$B15620="","",IFERROR(INDEX(DeptName,MATCH($C15623,DeptTag,0)),"UNALLOCATED"))</f>
        <v/>
      </c>
      <c r="E15623">
        <f>IF(GL_Paste!$B15620="","",IFERROR(INDEX(AcctCat,MATCH(GL_Paste!$B15620&amp;"",AcctCode,0)),"UNKNOWN"))</f>
        <v/>
      </c>
      <c r="F15623">
        <f>IF(GL_Paste!$B15620="","",IFERROR(INDEX(AcctSub,MATCH(GL_Paste!$B15620&amp;"",AcctCode,0)),"UNKNOWN"))</f>
        <v/>
      </c>
    </row>
    <row r="15624">
      <c r="A15624" s="40">
        <f>IF(GL_Paste!$B15621="","",N(GL_Paste!$H15621)-N(GL_Paste!$G15621))</f>
        <v/>
      </c>
      <c r="B15624" s="43">
        <f>IF(GL_Paste!$B15621="","",DATE(YEAR(GL_Paste!$E15621),MONTH(GL_Paste!$E15621),1))</f>
        <v/>
      </c>
      <c r="C15624">
        <f>IF(GL_Paste!$B15621="","",IF(TRIM(GL_Paste!$M15621)&lt;&gt;"",TRIM(GL_Paste!$M15621),IFERROR(MID(GL_Paste!$I15621,FIND("[",GL_Paste!$I15621)+1,FIND("]",GL_Paste!$I15621)-FIND("[",GL_Paste!$I15621)-1),"")))</f>
        <v/>
      </c>
      <c r="D15624">
        <f>IF(GL_Paste!$B15621="","",IFERROR(INDEX(DeptName,MATCH($C15624,DeptTag,0)),"UNALLOCATED"))</f>
        <v/>
      </c>
      <c r="E15624">
        <f>IF(GL_Paste!$B15621="","",IFERROR(INDEX(AcctCat,MATCH(GL_Paste!$B15621&amp;"",AcctCode,0)),"UNKNOWN"))</f>
        <v/>
      </c>
      <c r="F15624">
        <f>IF(GL_Paste!$B15621="","",IFERROR(INDEX(AcctSub,MATCH(GL_Paste!$B15621&amp;"",AcctCode,0)),"UNKNOWN"))</f>
        <v/>
      </c>
    </row>
    <row r="15625">
      <c r="A15625" s="40">
        <f>IF(GL_Paste!$B15622="","",N(GL_Paste!$H15622)-N(GL_Paste!$G15622))</f>
        <v/>
      </c>
      <c r="B15625" s="43">
        <f>IF(GL_Paste!$B15622="","",DATE(YEAR(GL_Paste!$E15622),MONTH(GL_Paste!$E15622),1))</f>
        <v/>
      </c>
      <c r="C15625">
        <f>IF(GL_Paste!$B15622="","",IF(TRIM(GL_Paste!$M15622)&lt;&gt;"",TRIM(GL_Paste!$M15622),IFERROR(MID(GL_Paste!$I15622,FIND("[",GL_Paste!$I15622)+1,FIND("]",GL_Paste!$I15622)-FIND("[",GL_Paste!$I15622)-1),"")))</f>
        <v/>
      </c>
      <c r="D15625">
        <f>IF(GL_Paste!$B15622="","",IFERROR(INDEX(DeptName,MATCH($C15625,DeptTag,0)),"UNALLOCATED"))</f>
        <v/>
      </c>
      <c r="E15625">
        <f>IF(GL_Paste!$B15622="","",IFERROR(INDEX(AcctCat,MATCH(GL_Paste!$B15622&amp;"",AcctCode,0)),"UNKNOWN"))</f>
        <v/>
      </c>
      <c r="F15625">
        <f>IF(GL_Paste!$B15622="","",IFERROR(INDEX(AcctSub,MATCH(GL_Paste!$B15622&amp;"",AcctCode,0)),"UNKNOWN"))</f>
        <v/>
      </c>
    </row>
    <row r="15626">
      <c r="A15626" s="40">
        <f>IF(GL_Paste!$B15623="","",N(GL_Paste!$H15623)-N(GL_Paste!$G15623))</f>
        <v/>
      </c>
      <c r="B15626" s="43">
        <f>IF(GL_Paste!$B15623="","",DATE(YEAR(GL_Paste!$E15623),MONTH(GL_Paste!$E15623),1))</f>
        <v/>
      </c>
      <c r="C15626">
        <f>IF(GL_Paste!$B15623="","",IF(TRIM(GL_Paste!$M15623)&lt;&gt;"",TRIM(GL_Paste!$M15623),IFERROR(MID(GL_Paste!$I15623,FIND("[",GL_Paste!$I15623)+1,FIND("]",GL_Paste!$I15623)-FIND("[",GL_Paste!$I15623)-1),"")))</f>
        <v/>
      </c>
      <c r="D15626">
        <f>IF(GL_Paste!$B15623="","",IFERROR(INDEX(DeptName,MATCH($C15626,DeptTag,0)),"UNALLOCATED"))</f>
        <v/>
      </c>
      <c r="E15626">
        <f>IF(GL_Paste!$B15623="","",IFERROR(INDEX(AcctCat,MATCH(GL_Paste!$B15623&amp;"",AcctCode,0)),"UNKNOWN"))</f>
        <v/>
      </c>
      <c r="F15626">
        <f>IF(GL_Paste!$B15623="","",IFERROR(INDEX(AcctSub,MATCH(GL_Paste!$B15623&amp;"",AcctCode,0)),"UNKNOWN"))</f>
        <v/>
      </c>
    </row>
    <row r="15627">
      <c r="A15627" s="40">
        <f>IF(GL_Paste!$B15624="","",N(GL_Paste!$H15624)-N(GL_Paste!$G15624))</f>
        <v/>
      </c>
      <c r="B15627" s="43">
        <f>IF(GL_Paste!$B15624="","",DATE(YEAR(GL_Paste!$E15624),MONTH(GL_Paste!$E15624),1))</f>
        <v/>
      </c>
      <c r="C15627">
        <f>IF(GL_Paste!$B15624="","",IF(TRIM(GL_Paste!$M15624)&lt;&gt;"",TRIM(GL_Paste!$M15624),IFERROR(MID(GL_Paste!$I15624,FIND("[",GL_Paste!$I15624)+1,FIND("]",GL_Paste!$I15624)-FIND("[",GL_Paste!$I15624)-1),"")))</f>
        <v/>
      </c>
      <c r="D15627">
        <f>IF(GL_Paste!$B15624="","",IFERROR(INDEX(DeptName,MATCH($C15627,DeptTag,0)),"UNALLOCATED"))</f>
        <v/>
      </c>
      <c r="E15627">
        <f>IF(GL_Paste!$B15624="","",IFERROR(INDEX(AcctCat,MATCH(GL_Paste!$B15624&amp;"",AcctCode,0)),"UNKNOWN"))</f>
        <v/>
      </c>
      <c r="F15627">
        <f>IF(GL_Paste!$B15624="","",IFERROR(INDEX(AcctSub,MATCH(GL_Paste!$B15624&amp;"",AcctCode,0)),"UNKNOWN"))</f>
        <v/>
      </c>
    </row>
    <row r="15628">
      <c r="A15628" s="40">
        <f>IF(GL_Paste!$B15625="","",N(GL_Paste!$H15625)-N(GL_Paste!$G15625))</f>
        <v/>
      </c>
      <c r="B15628" s="43">
        <f>IF(GL_Paste!$B15625="","",DATE(YEAR(GL_Paste!$E15625),MONTH(GL_Paste!$E15625),1))</f>
        <v/>
      </c>
      <c r="C15628">
        <f>IF(GL_Paste!$B15625="","",IF(TRIM(GL_Paste!$M15625)&lt;&gt;"",TRIM(GL_Paste!$M15625),IFERROR(MID(GL_Paste!$I15625,FIND("[",GL_Paste!$I15625)+1,FIND("]",GL_Paste!$I15625)-FIND("[",GL_Paste!$I15625)-1),"")))</f>
        <v/>
      </c>
      <c r="D15628">
        <f>IF(GL_Paste!$B15625="","",IFERROR(INDEX(DeptName,MATCH($C15628,DeptTag,0)),"UNALLOCATED"))</f>
        <v/>
      </c>
      <c r="E15628">
        <f>IF(GL_Paste!$B15625="","",IFERROR(INDEX(AcctCat,MATCH(GL_Paste!$B15625&amp;"",AcctCode,0)),"UNKNOWN"))</f>
        <v/>
      </c>
      <c r="F15628">
        <f>IF(GL_Paste!$B15625="","",IFERROR(INDEX(AcctSub,MATCH(GL_Paste!$B15625&amp;"",AcctCode,0)),"UNKNOWN"))</f>
        <v/>
      </c>
    </row>
    <row r="15629">
      <c r="A15629" s="40">
        <f>IF(GL_Paste!$B15626="","",N(GL_Paste!$H15626)-N(GL_Paste!$G15626))</f>
        <v/>
      </c>
      <c r="B15629" s="43">
        <f>IF(GL_Paste!$B15626="","",DATE(YEAR(GL_Paste!$E15626),MONTH(GL_Paste!$E15626),1))</f>
        <v/>
      </c>
      <c r="C15629">
        <f>IF(GL_Paste!$B15626="","",IF(TRIM(GL_Paste!$M15626)&lt;&gt;"",TRIM(GL_Paste!$M15626),IFERROR(MID(GL_Paste!$I15626,FIND("[",GL_Paste!$I15626)+1,FIND("]",GL_Paste!$I15626)-FIND("[",GL_Paste!$I15626)-1),"")))</f>
        <v/>
      </c>
      <c r="D15629">
        <f>IF(GL_Paste!$B15626="","",IFERROR(INDEX(DeptName,MATCH($C15629,DeptTag,0)),"UNALLOCATED"))</f>
        <v/>
      </c>
      <c r="E15629">
        <f>IF(GL_Paste!$B15626="","",IFERROR(INDEX(AcctCat,MATCH(GL_Paste!$B15626&amp;"",AcctCode,0)),"UNKNOWN"))</f>
        <v/>
      </c>
      <c r="F15629">
        <f>IF(GL_Paste!$B15626="","",IFERROR(INDEX(AcctSub,MATCH(GL_Paste!$B15626&amp;"",AcctCode,0)),"UNKNOWN"))</f>
        <v/>
      </c>
    </row>
    <row r="15630">
      <c r="A15630" s="40">
        <f>IF(GL_Paste!$B15627="","",N(GL_Paste!$H15627)-N(GL_Paste!$G15627))</f>
        <v/>
      </c>
      <c r="B15630" s="43">
        <f>IF(GL_Paste!$B15627="","",DATE(YEAR(GL_Paste!$E15627),MONTH(GL_Paste!$E15627),1))</f>
        <v/>
      </c>
      <c r="C15630">
        <f>IF(GL_Paste!$B15627="","",IF(TRIM(GL_Paste!$M15627)&lt;&gt;"",TRIM(GL_Paste!$M15627),IFERROR(MID(GL_Paste!$I15627,FIND("[",GL_Paste!$I15627)+1,FIND("]",GL_Paste!$I15627)-FIND("[",GL_Paste!$I15627)-1),"")))</f>
        <v/>
      </c>
      <c r="D15630">
        <f>IF(GL_Paste!$B15627="","",IFERROR(INDEX(DeptName,MATCH($C15630,DeptTag,0)),"UNALLOCATED"))</f>
        <v/>
      </c>
      <c r="E15630">
        <f>IF(GL_Paste!$B15627="","",IFERROR(INDEX(AcctCat,MATCH(GL_Paste!$B15627&amp;"",AcctCode,0)),"UNKNOWN"))</f>
        <v/>
      </c>
      <c r="F15630">
        <f>IF(GL_Paste!$B15627="","",IFERROR(INDEX(AcctSub,MATCH(GL_Paste!$B15627&amp;"",AcctCode,0)),"UNKNOWN"))</f>
        <v/>
      </c>
    </row>
    <row r="15631">
      <c r="A15631" s="40">
        <f>IF(GL_Paste!$B15628="","",N(GL_Paste!$H15628)-N(GL_Paste!$G15628))</f>
        <v/>
      </c>
      <c r="B15631" s="43">
        <f>IF(GL_Paste!$B15628="","",DATE(YEAR(GL_Paste!$E15628),MONTH(GL_Paste!$E15628),1))</f>
        <v/>
      </c>
      <c r="C15631">
        <f>IF(GL_Paste!$B15628="","",IF(TRIM(GL_Paste!$M15628)&lt;&gt;"",TRIM(GL_Paste!$M15628),IFERROR(MID(GL_Paste!$I15628,FIND("[",GL_Paste!$I15628)+1,FIND("]",GL_Paste!$I15628)-FIND("[",GL_Paste!$I15628)-1),"")))</f>
        <v/>
      </c>
      <c r="D15631">
        <f>IF(GL_Paste!$B15628="","",IFERROR(INDEX(DeptName,MATCH($C15631,DeptTag,0)),"UNALLOCATED"))</f>
        <v/>
      </c>
      <c r="E15631">
        <f>IF(GL_Paste!$B15628="","",IFERROR(INDEX(AcctCat,MATCH(GL_Paste!$B15628&amp;"",AcctCode,0)),"UNKNOWN"))</f>
        <v/>
      </c>
      <c r="F15631">
        <f>IF(GL_Paste!$B15628="","",IFERROR(INDEX(AcctSub,MATCH(GL_Paste!$B15628&amp;"",AcctCode,0)),"UNKNOWN"))</f>
        <v/>
      </c>
    </row>
    <row r="15632">
      <c r="A15632" s="40">
        <f>IF(GL_Paste!$B15629="","",N(GL_Paste!$H15629)-N(GL_Paste!$G15629))</f>
        <v/>
      </c>
      <c r="B15632" s="43">
        <f>IF(GL_Paste!$B15629="","",DATE(YEAR(GL_Paste!$E15629),MONTH(GL_Paste!$E15629),1))</f>
        <v/>
      </c>
      <c r="C15632">
        <f>IF(GL_Paste!$B15629="","",IF(TRIM(GL_Paste!$M15629)&lt;&gt;"",TRIM(GL_Paste!$M15629),IFERROR(MID(GL_Paste!$I15629,FIND("[",GL_Paste!$I15629)+1,FIND("]",GL_Paste!$I15629)-FIND("[",GL_Paste!$I15629)-1),"")))</f>
        <v/>
      </c>
      <c r="D15632">
        <f>IF(GL_Paste!$B15629="","",IFERROR(INDEX(DeptName,MATCH($C15632,DeptTag,0)),"UNALLOCATED"))</f>
        <v/>
      </c>
      <c r="E15632">
        <f>IF(GL_Paste!$B15629="","",IFERROR(INDEX(AcctCat,MATCH(GL_Paste!$B15629&amp;"",AcctCode,0)),"UNKNOWN"))</f>
        <v/>
      </c>
      <c r="F15632">
        <f>IF(GL_Paste!$B15629="","",IFERROR(INDEX(AcctSub,MATCH(GL_Paste!$B15629&amp;"",AcctCode,0)),"UNKNOWN"))</f>
        <v/>
      </c>
    </row>
    <row r="15633">
      <c r="A15633" s="40">
        <f>IF(GL_Paste!$B15630="","",N(GL_Paste!$H15630)-N(GL_Paste!$G15630))</f>
        <v/>
      </c>
      <c r="B15633" s="43">
        <f>IF(GL_Paste!$B15630="","",DATE(YEAR(GL_Paste!$E15630),MONTH(GL_Paste!$E15630),1))</f>
        <v/>
      </c>
      <c r="C15633">
        <f>IF(GL_Paste!$B15630="","",IF(TRIM(GL_Paste!$M15630)&lt;&gt;"",TRIM(GL_Paste!$M15630),IFERROR(MID(GL_Paste!$I15630,FIND("[",GL_Paste!$I15630)+1,FIND("]",GL_Paste!$I15630)-FIND("[",GL_Paste!$I15630)-1),"")))</f>
        <v/>
      </c>
      <c r="D15633">
        <f>IF(GL_Paste!$B15630="","",IFERROR(INDEX(DeptName,MATCH($C15633,DeptTag,0)),"UNALLOCATED"))</f>
        <v/>
      </c>
      <c r="E15633">
        <f>IF(GL_Paste!$B15630="","",IFERROR(INDEX(AcctCat,MATCH(GL_Paste!$B15630&amp;"",AcctCode,0)),"UNKNOWN"))</f>
        <v/>
      </c>
      <c r="F15633">
        <f>IF(GL_Paste!$B15630="","",IFERROR(INDEX(AcctSub,MATCH(GL_Paste!$B15630&amp;"",AcctCode,0)),"UNKNOWN"))</f>
        <v/>
      </c>
    </row>
    <row r="15634">
      <c r="A15634" s="40">
        <f>IF(GL_Paste!$B15631="","",N(GL_Paste!$H15631)-N(GL_Paste!$G15631))</f>
        <v/>
      </c>
      <c r="B15634" s="43">
        <f>IF(GL_Paste!$B15631="","",DATE(YEAR(GL_Paste!$E15631),MONTH(GL_Paste!$E15631),1))</f>
        <v/>
      </c>
      <c r="C15634">
        <f>IF(GL_Paste!$B15631="","",IF(TRIM(GL_Paste!$M15631)&lt;&gt;"",TRIM(GL_Paste!$M15631),IFERROR(MID(GL_Paste!$I15631,FIND("[",GL_Paste!$I15631)+1,FIND("]",GL_Paste!$I15631)-FIND("[",GL_Paste!$I15631)-1),"")))</f>
        <v/>
      </c>
      <c r="D15634">
        <f>IF(GL_Paste!$B15631="","",IFERROR(INDEX(DeptName,MATCH($C15634,DeptTag,0)),"UNALLOCATED"))</f>
        <v/>
      </c>
      <c r="E15634">
        <f>IF(GL_Paste!$B15631="","",IFERROR(INDEX(AcctCat,MATCH(GL_Paste!$B15631&amp;"",AcctCode,0)),"UNKNOWN"))</f>
        <v/>
      </c>
      <c r="F15634">
        <f>IF(GL_Paste!$B15631="","",IFERROR(INDEX(AcctSub,MATCH(GL_Paste!$B15631&amp;"",AcctCode,0)),"UNKNOWN"))</f>
        <v/>
      </c>
    </row>
    <row r="15635">
      <c r="A15635" s="40">
        <f>IF(GL_Paste!$B15632="","",N(GL_Paste!$H15632)-N(GL_Paste!$G15632))</f>
        <v/>
      </c>
      <c r="B15635" s="43">
        <f>IF(GL_Paste!$B15632="","",DATE(YEAR(GL_Paste!$E15632),MONTH(GL_Paste!$E15632),1))</f>
        <v/>
      </c>
      <c r="C15635">
        <f>IF(GL_Paste!$B15632="","",IF(TRIM(GL_Paste!$M15632)&lt;&gt;"",TRIM(GL_Paste!$M15632),IFERROR(MID(GL_Paste!$I15632,FIND("[",GL_Paste!$I15632)+1,FIND("]",GL_Paste!$I15632)-FIND("[",GL_Paste!$I15632)-1),"")))</f>
        <v/>
      </c>
      <c r="D15635">
        <f>IF(GL_Paste!$B15632="","",IFERROR(INDEX(DeptName,MATCH($C15635,DeptTag,0)),"UNALLOCATED"))</f>
        <v/>
      </c>
      <c r="E15635">
        <f>IF(GL_Paste!$B15632="","",IFERROR(INDEX(AcctCat,MATCH(GL_Paste!$B15632&amp;"",AcctCode,0)),"UNKNOWN"))</f>
        <v/>
      </c>
      <c r="F15635">
        <f>IF(GL_Paste!$B15632="","",IFERROR(INDEX(AcctSub,MATCH(GL_Paste!$B15632&amp;"",AcctCode,0)),"UNKNOWN"))</f>
        <v/>
      </c>
    </row>
    <row r="15636">
      <c r="A15636" s="40">
        <f>IF(GL_Paste!$B15633="","",N(GL_Paste!$H15633)-N(GL_Paste!$G15633))</f>
        <v/>
      </c>
      <c r="B15636" s="43">
        <f>IF(GL_Paste!$B15633="","",DATE(YEAR(GL_Paste!$E15633),MONTH(GL_Paste!$E15633),1))</f>
        <v/>
      </c>
      <c r="C15636">
        <f>IF(GL_Paste!$B15633="","",IF(TRIM(GL_Paste!$M15633)&lt;&gt;"",TRIM(GL_Paste!$M15633),IFERROR(MID(GL_Paste!$I15633,FIND("[",GL_Paste!$I15633)+1,FIND("]",GL_Paste!$I15633)-FIND("[",GL_Paste!$I15633)-1),"")))</f>
        <v/>
      </c>
      <c r="D15636">
        <f>IF(GL_Paste!$B15633="","",IFERROR(INDEX(DeptName,MATCH($C15636,DeptTag,0)),"UNALLOCATED"))</f>
        <v/>
      </c>
      <c r="E15636">
        <f>IF(GL_Paste!$B15633="","",IFERROR(INDEX(AcctCat,MATCH(GL_Paste!$B15633&amp;"",AcctCode,0)),"UNKNOWN"))</f>
        <v/>
      </c>
      <c r="F15636">
        <f>IF(GL_Paste!$B15633="","",IFERROR(INDEX(AcctSub,MATCH(GL_Paste!$B15633&amp;"",AcctCode,0)),"UNKNOWN"))</f>
        <v/>
      </c>
    </row>
    <row r="15637">
      <c r="A15637" s="40">
        <f>IF(GL_Paste!$B15634="","",N(GL_Paste!$H15634)-N(GL_Paste!$G15634))</f>
        <v/>
      </c>
      <c r="B15637" s="43">
        <f>IF(GL_Paste!$B15634="","",DATE(YEAR(GL_Paste!$E15634),MONTH(GL_Paste!$E15634),1))</f>
        <v/>
      </c>
      <c r="C15637">
        <f>IF(GL_Paste!$B15634="","",IF(TRIM(GL_Paste!$M15634)&lt;&gt;"",TRIM(GL_Paste!$M15634),IFERROR(MID(GL_Paste!$I15634,FIND("[",GL_Paste!$I15634)+1,FIND("]",GL_Paste!$I15634)-FIND("[",GL_Paste!$I15634)-1),"")))</f>
        <v/>
      </c>
      <c r="D15637">
        <f>IF(GL_Paste!$B15634="","",IFERROR(INDEX(DeptName,MATCH($C15637,DeptTag,0)),"UNALLOCATED"))</f>
        <v/>
      </c>
      <c r="E15637">
        <f>IF(GL_Paste!$B15634="","",IFERROR(INDEX(AcctCat,MATCH(GL_Paste!$B15634&amp;"",AcctCode,0)),"UNKNOWN"))</f>
        <v/>
      </c>
      <c r="F15637">
        <f>IF(GL_Paste!$B15634="","",IFERROR(INDEX(AcctSub,MATCH(GL_Paste!$B15634&amp;"",AcctCode,0)),"UNKNOWN"))</f>
        <v/>
      </c>
    </row>
    <row r="15638">
      <c r="A15638" s="40">
        <f>IF(GL_Paste!$B15635="","",N(GL_Paste!$H15635)-N(GL_Paste!$G15635))</f>
        <v/>
      </c>
      <c r="B15638" s="43">
        <f>IF(GL_Paste!$B15635="","",DATE(YEAR(GL_Paste!$E15635),MONTH(GL_Paste!$E15635),1))</f>
        <v/>
      </c>
      <c r="C15638">
        <f>IF(GL_Paste!$B15635="","",IF(TRIM(GL_Paste!$M15635)&lt;&gt;"",TRIM(GL_Paste!$M15635),IFERROR(MID(GL_Paste!$I15635,FIND("[",GL_Paste!$I15635)+1,FIND("]",GL_Paste!$I15635)-FIND("[",GL_Paste!$I15635)-1),"")))</f>
        <v/>
      </c>
      <c r="D15638">
        <f>IF(GL_Paste!$B15635="","",IFERROR(INDEX(DeptName,MATCH($C15638,DeptTag,0)),"UNALLOCATED"))</f>
        <v/>
      </c>
      <c r="E15638">
        <f>IF(GL_Paste!$B15635="","",IFERROR(INDEX(AcctCat,MATCH(GL_Paste!$B15635&amp;"",AcctCode,0)),"UNKNOWN"))</f>
        <v/>
      </c>
      <c r="F15638">
        <f>IF(GL_Paste!$B15635="","",IFERROR(INDEX(AcctSub,MATCH(GL_Paste!$B15635&amp;"",AcctCode,0)),"UNKNOWN"))</f>
        <v/>
      </c>
    </row>
    <row r="15639">
      <c r="A15639" s="40">
        <f>IF(GL_Paste!$B15636="","",N(GL_Paste!$H15636)-N(GL_Paste!$G15636))</f>
        <v/>
      </c>
      <c r="B15639" s="43">
        <f>IF(GL_Paste!$B15636="","",DATE(YEAR(GL_Paste!$E15636),MONTH(GL_Paste!$E15636),1))</f>
        <v/>
      </c>
      <c r="C15639">
        <f>IF(GL_Paste!$B15636="","",IF(TRIM(GL_Paste!$M15636)&lt;&gt;"",TRIM(GL_Paste!$M15636),IFERROR(MID(GL_Paste!$I15636,FIND("[",GL_Paste!$I15636)+1,FIND("]",GL_Paste!$I15636)-FIND("[",GL_Paste!$I15636)-1),"")))</f>
        <v/>
      </c>
      <c r="D15639">
        <f>IF(GL_Paste!$B15636="","",IFERROR(INDEX(DeptName,MATCH($C15639,DeptTag,0)),"UNALLOCATED"))</f>
        <v/>
      </c>
      <c r="E15639">
        <f>IF(GL_Paste!$B15636="","",IFERROR(INDEX(AcctCat,MATCH(GL_Paste!$B15636&amp;"",AcctCode,0)),"UNKNOWN"))</f>
        <v/>
      </c>
      <c r="F15639">
        <f>IF(GL_Paste!$B15636="","",IFERROR(INDEX(AcctSub,MATCH(GL_Paste!$B15636&amp;"",AcctCode,0)),"UNKNOWN"))</f>
        <v/>
      </c>
    </row>
    <row r="15640">
      <c r="A15640" s="40">
        <f>IF(GL_Paste!$B15637="","",N(GL_Paste!$H15637)-N(GL_Paste!$G15637))</f>
        <v/>
      </c>
      <c r="B15640" s="43">
        <f>IF(GL_Paste!$B15637="","",DATE(YEAR(GL_Paste!$E15637),MONTH(GL_Paste!$E15637),1))</f>
        <v/>
      </c>
      <c r="C15640">
        <f>IF(GL_Paste!$B15637="","",IF(TRIM(GL_Paste!$M15637)&lt;&gt;"",TRIM(GL_Paste!$M15637),IFERROR(MID(GL_Paste!$I15637,FIND("[",GL_Paste!$I15637)+1,FIND("]",GL_Paste!$I15637)-FIND("[",GL_Paste!$I15637)-1),"")))</f>
        <v/>
      </c>
      <c r="D15640">
        <f>IF(GL_Paste!$B15637="","",IFERROR(INDEX(DeptName,MATCH($C15640,DeptTag,0)),"UNALLOCATED"))</f>
        <v/>
      </c>
      <c r="E15640">
        <f>IF(GL_Paste!$B15637="","",IFERROR(INDEX(AcctCat,MATCH(GL_Paste!$B15637&amp;"",AcctCode,0)),"UNKNOWN"))</f>
        <v/>
      </c>
      <c r="F15640">
        <f>IF(GL_Paste!$B15637="","",IFERROR(INDEX(AcctSub,MATCH(GL_Paste!$B15637&amp;"",AcctCode,0)),"UNKNOWN"))</f>
        <v/>
      </c>
    </row>
    <row r="15641">
      <c r="A15641" s="40">
        <f>IF(GL_Paste!$B15638="","",N(GL_Paste!$H15638)-N(GL_Paste!$G15638))</f>
        <v/>
      </c>
      <c r="B15641" s="43">
        <f>IF(GL_Paste!$B15638="","",DATE(YEAR(GL_Paste!$E15638),MONTH(GL_Paste!$E15638),1))</f>
        <v/>
      </c>
      <c r="C15641">
        <f>IF(GL_Paste!$B15638="","",IF(TRIM(GL_Paste!$M15638)&lt;&gt;"",TRIM(GL_Paste!$M15638),IFERROR(MID(GL_Paste!$I15638,FIND("[",GL_Paste!$I15638)+1,FIND("]",GL_Paste!$I15638)-FIND("[",GL_Paste!$I15638)-1),"")))</f>
        <v/>
      </c>
      <c r="D15641">
        <f>IF(GL_Paste!$B15638="","",IFERROR(INDEX(DeptName,MATCH($C15641,DeptTag,0)),"UNALLOCATED"))</f>
        <v/>
      </c>
      <c r="E15641">
        <f>IF(GL_Paste!$B15638="","",IFERROR(INDEX(AcctCat,MATCH(GL_Paste!$B15638&amp;"",AcctCode,0)),"UNKNOWN"))</f>
        <v/>
      </c>
      <c r="F15641">
        <f>IF(GL_Paste!$B15638="","",IFERROR(INDEX(AcctSub,MATCH(GL_Paste!$B15638&amp;"",AcctCode,0)),"UNKNOWN"))</f>
        <v/>
      </c>
    </row>
    <row r="15642">
      <c r="A15642" s="40">
        <f>IF(GL_Paste!$B15639="","",N(GL_Paste!$H15639)-N(GL_Paste!$G15639))</f>
        <v/>
      </c>
      <c r="B15642" s="43">
        <f>IF(GL_Paste!$B15639="","",DATE(YEAR(GL_Paste!$E15639),MONTH(GL_Paste!$E15639),1))</f>
        <v/>
      </c>
      <c r="C15642">
        <f>IF(GL_Paste!$B15639="","",IF(TRIM(GL_Paste!$M15639)&lt;&gt;"",TRIM(GL_Paste!$M15639),IFERROR(MID(GL_Paste!$I15639,FIND("[",GL_Paste!$I15639)+1,FIND("]",GL_Paste!$I15639)-FIND("[",GL_Paste!$I15639)-1),"")))</f>
        <v/>
      </c>
      <c r="D15642">
        <f>IF(GL_Paste!$B15639="","",IFERROR(INDEX(DeptName,MATCH($C15642,DeptTag,0)),"UNALLOCATED"))</f>
        <v/>
      </c>
      <c r="E15642">
        <f>IF(GL_Paste!$B15639="","",IFERROR(INDEX(AcctCat,MATCH(GL_Paste!$B15639&amp;"",AcctCode,0)),"UNKNOWN"))</f>
        <v/>
      </c>
      <c r="F15642">
        <f>IF(GL_Paste!$B15639="","",IFERROR(INDEX(AcctSub,MATCH(GL_Paste!$B15639&amp;"",AcctCode,0)),"UNKNOWN"))</f>
        <v/>
      </c>
    </row>
    <row r="15643">
      <c r="A15643" s="40">
        <f>IF(GL_Paste!$B15640="","",N(GL_Paste!$H15640)-N(GL_Paste!$G15640))</f>
        <v/>
      </c>
      <c r="B15643" s="43">
        <f>IF(GL_Paste!$B15640="","",DATE(YEAR(GL_Paste!$E15640),MONTH(GL_Paste!$E15640),1))</f>
        <v/>
      </c>
      <c r="C15643">
        <f>IF(GL_Paste!$B15640="","",IF(TRIM(GL_Paste!$M15640)&lt;&gt;"",TRIM(GL_Paste!$M15640),IFERROR(MID(GL_Paste!$I15640,FIND("[",GL_Paste!$I15640)+1,FIND("]",GL_Paste!$I15640)-FIND("[",GL_Paste!$I15640)-1),"")))</f>
        <v/>
      </c>
      <c r="D15643">
        <f>IF(GL_Paste!$B15640="","",IFERROR(INDEX(DeptName,MATCH($C15643,DeptTag,0)),"UNALLOCATED"))</f>
        <v/>
      </c>
      <c r="E15643">
        <f>IF(GL_Paste!$B15640="","",IFERROR(INDEX(AcctCat,MATCH(GL_Paste!$B15640&amp;"",AcctCode,0)),"UNKNOWN"))</f>
        <v/>
      </c>
      <c r="F15643">
        <f>IF(GL_Paste!$B15640="","",IFERROR(INDEX(AcctSub,MATCH(GL_Paste!$B15640&amp;"",AcctCode,0)),"UNKNOWN"))</f>
        <v/>
      </c>
    </row>
    <row r="15644">
      <c r="A15644" s="40">
        <f>IF(GL_Paste!$B15641="","",N(GL_Paste!$H15641)-N(GL_Paste!$G15641))</f>
        <v/>
      </c>
      <c r="B15644" s="43">
        <f>IF(GL_Paste!$B15641="","",DATE(YEAR(GL_Paste!$E15641),MONTH(GL_Paste!$E15641),1))</f>
        <v/>
      </c>
      <c r="C15644">
        <f>IF(GL_Paste!$B15641="","",IF(TRIM(GL_Paste!$M15641)&lt;&gt;"",TRIM(GL_Paste!$M15641),IFERROR(MID(GL_Paste!$I15641,FIND("[",GL_Paste!$I15641)+1,FIND("]",GL_Paste!$I15641)-FIND("[",GL_Paste!$I15641)-1),"")))</f>
        <v/>
      </c>
      <c r="D15644">
        <f>IF(GL_Paste!$B15641="","",IFERROR(INDEX(DeptName,MATCH($C15644,DeptTag,0)),"UNALLOCATED"))</f>
        <v/>
      </c>
      <c r="E15644">
        <f>IF(GL_Paste!$B15641="","",IFERROR(INDEX(AcctCat,MATCH(GL_Paste!$B15641&amp;"",AcctCode,0)),"UNKNOWN"))</f>
        <v/>
      </c>
      <c r="F15644">
        <f>IF(GL_Paste!$B15641="","",IFERROR(INDEX(AcctSub,MATCH(GL_Paste!$B15641&amp;"",AcctCode,0)),"UNKNOWN"))</f>
        <v/>
      </c>
    </row>
    <row r="15645">
      <c r="A15645" s="40">
        <f>IF(GL_Paste!$B15642="","",N(GL_Paste!$H15642)-N(GL_Paste!$G15642))</f>
        <v/>
      </c>
      <c r="B15645" s="43">
        <f>IF(GL_Paste!$B15642="","",DATE(YEAR(GL_Paste!$E15642),MONTH(GL_Paste!$E15642),1))</f>
        <v/>
      </c>
      <c r="C15645">
        <f>IF(GL_Paste!$B15642="","",IF(TRIM(GL_Paste!$M15642)&lt;&gt;"",TRIM(GL_Paste!$M15642),IFERROR(MID(GL_Paste!$I15642,FIND("[",GL_Paste!$I15642)+1,FIND("]",GL_Paste!$I15642)-FIND("[",GL_Paste!$I15642)-1),"")))</f>
        <v/>
      </c>
      <c r="D15645">
        <f>IF(GL_Paste!$B15642="","",IFERROR(INDEX(DeptName,MATCH($C15645,DeptTag,0)),"UNALLOCATED"))</f>
        <v/>
      </c>
      <c r="E15645">
        <f>IF(GL_Paste!$B15642="","",IFERROR(INDEX(AcctCat,MATCH(GL_Paste!$B15642&amp;"",AcctCode,0)),"UNKNOWN"))</f>
        <v/>
      </c>
      <c r="F15645">
        <f>IF(GL_Paste!$B15642="","",IFERROR(INDEX(AcctSub,MATCH(GL_Paste!$B15642&amp;"",AcctCode,0)),"UNKNOWN"))</f>
        <v/>
      </c>
    </row>
    <row r="15646">
      <c r="A15646" s="40">
        <f>IF(GL_Paste!$B15643="","",N(GL_Paste!$H15643)-N(GL_Paste!$G15643))</f>
        <v/>
      </c>
      <c r="B15646" s="43">
        <f>IF(GL_Paste!$B15643="","",DATE(YEAR(GL_Paste!$E15643),MONTH(GL_Paste!$E15643),1))</f>
        <v/>
      </c>
      <c r="C15646">
        <f>IF(GL_Paste!$B15643="","",IF(TRIM(GL_Paste!$M15643)&lt;&gt;"",TRIM(GL_Paste!$M15643),IFERROR(MID(GL_Paste!$I15643,FIND("[",GL_Paste!$I15643)+1,FIND("]",GL_Paste!$I15643)-FIND("[",GL_Paste!$I15643)-1),"")))</f>
        <v/>
      </c>
      <c r="D15646">
        <f>IF(GL_Paste!$B15643="","",IFERROR(INDEX(DeptName,MATCH($C15646,DeptTag,0)),"UNALLOCATED"))</f>
        <v/>
      </c>
      <c r="E15646">
        <f>IF(GL_Paste!$B15643="","",IFERROR(INDEX(AcctCat,MATCH(GL_Paste!$B15643&amp;"",AcctCode,0)),"UNKNOWN"))</f>
        <v/>
      </c>
      <c r="F15646">
        <f>IF(GL_Paste!$B15643="","",IFERROR(INDEX(AcctSub,MATCH(GL_Paste!$B15643&amp;"",AcctCode,0)),"UNKNOWN"))</f>
        <v/>
      </c>
    </row>
    <row r="15647">
      <c r="A15647" s="40">
        <f>IF(GL_Paste!$B15644="","",N(GL_Paste!$H15644)-N(GL_Paste!$G15644))</f>
        <v/>
      </c>
      <c r="B15647" s="43">
        <f>IF(GL_Paste!$B15644="","",DATE(YEAR(GL_Paste!$E15644),MONTH(GL_Paste!$E15644),1))</f>
        <v/>
      </c>
      <c r="C15647">
        <f>IF(GL_Paste!$B15644="","",IF(TRIM(GL_Paste!$M15644)&lt;&gt;"",TRIM(GL_Paste!$M15644),IFERROR(MID(GL_Paste!$I15644,FIND("[",GL_Paste!$I15644)+1,FIND("]",GL_Paste!$I15644)-FIND("[",GL_Paste!$I15644)-1),"")))</f>
        <v/>
      </c>
      <c r="D15647">
        <f>IF(GL_Paste!$B15644="","",IFERROR(INDEX(DeptName,MATCH($C15647,DeptTag,0)),"UNALLOCATED"))</f>
        <v/>
      </c>
      <c r="E15647">
        <f>IF(GL_Paste!$B15644="","",IFERROR(INDEX(AcctCat,MATCH(GL_Paste!$B15644&amp;"",AcctCode,0)),"UNKNOWN"))</f>
        <v/>
      </c>
      <c r="F15647">
        <f>IF(GL_Paste!$B15644="","",IFERROR(INDEX(AcctSub,MATCH(GL_Paste!$B15644&amp;"",AcctCode,0)),"UNKNOWN"))</f>
        <v/>
      </c>
    </row>
    <row r="15648">
      <c r="A15648" s="40">
        <f>IF(GL_Paste!$B15645="","",N(GL_Paste!$H15645)-N(GL_Paste!$G15645))</f>
        <v/>
      </c>
      <c r="B15648" s="43">
        <f>IF(GL_Paste!$B15645="","",DATE(YEAR(GL_Paste!$E15645),MONTH(GL_Paste!$E15645),1))</f>
        <v/>
      </c>
      <c r="C15648">
        <f>IF(GL_Paste!$B15645="","",IF(TRIM(GL_Paste!$M15645)&lt;&gt;"",TRIM(GL_Paste!$M15645),IFERROR(MID(GL_Paste!$I15645,FIND("[",GL_Paste!$I15645)+1,FIND("]",GL_Paste!$I15645)-FIND("[",GL_Paste!$I15645)-1),"")))</f>
        <v/>
      </c>
      <c r="D15648">
        <f>IF(GL_Paste!$B15645="","",IFERROR(INDEX(DeptName,MATCH($C15648,DeptTag,0)),"UNALLOCATED"))</f>
        <v/>
      </c>
      <c r="E15648">
        <f>IF(GL_Paste!$B15645="","",IFERROR(INDEX(AcctCat,MATCH(GL_Paste!$B15645&amp;"",AcctCode,0)),"UNKNOWN"))</f>
        <v/>
      </c>
      <c r="F15648">
        <f>IF(GL_Paste!$B15645="","",IFERROR(INDEX(AcctSub,MATCH(GL_Paste!$B15645&amp;"",AcctCode,0)),"UNKNOWN"))</f>
        <v/>
      </c>
    </row>
    <row r="15649">
      <c r="A15649" s="40">
        <f>IF(GL_Paste!$B15646="","",N(GL_Paste!$H15646)-N(GL_Paste!$G15646))</f>
        <v/>
      </c>
      <c r="B15649" s="43">
        <f>IF(GL_Paste!$B15646="","",DATE(YEAR(GL_Paste!$E15646),MONTH(GL_Paste!$E15646),1))</f>
        <v/>
      </c>
      <c r="C15649">
        <f>IF(GL_Paste!$B15646="","",IF(TRIM(GL_Paste!$M15646)&lt;&gt;"",TRIM(GL_Paste!$M15646),IFERROR(MID(GL_Paste!$I15646,FIND("[",GL_Paste!$I15646)+1,FIND("]",GL_Paste!$I15646)-FIND("[",GL_Paste!$I15646)-1),"")))</f>
        <v/>
      </c>
      <c r="D15649">
        <f>IF(GL_Paste!$B15646="","",IFERROR(INDEX(DeptName,MATCH($C15649,DeptTag,0)),"UNALLOCATED"))</f>
        <v/>
      </c>
      <c r="E15649">
        <f>IF(GL_Paste!$B15646="","",IFERROR(INDEX(AcctCat,MATCH(GL_Paste!$B15646&amp;"",AcctCode,0)),"UNKNOWN"))</f>
        <v/>
      </c>
      <c r="F15649">
        <f>IF(GL_Paste!$B15646="","",IFERROR(INDEX(AcctSub,MATCH(GL_Paste!$B15646&amp;"",AcctCode,0)),"UNKNOWN"))</f>
        <v/>
      </c>
    </row>
    <row r="15650">
      <c r="A15650" s="40">
        <f>IF(GL_Paste!$B15647="","",N(GL_Paste!$H15647)-N(GL_Paste!$G15647))</f>
        <v/>
      </c>
      <c r="B15650" s="43">
        <f>IF(GL_Paste!$B15647="","",DATE(YEAR(GL_Paste!$E15647),MONTH(GL_Paste!$E15647),1))</f>
        <v/>
      </c>
      <c r="C15650">
        <f>IF(GL_Paste!$B15647="","",IF(TRIM(GL_Paste!$M15647)&lt;&gt;"",TRIM(GL_Paste!$M15647),IFERROR(MID(GL_Paste!$I15647,FIND("[",GL_Paste!$I15647)+1,FIND("]",GL_Paste!$I15647)-FIND("[",GL_Paste!$I15647)-1),"")))</f>
        <v/>
      </c>
      <c r="D15650">
        <f>IF(GL_Paste!$B15647="","",IFERROR(INDEX(DeptName,MATCH($C15650,DeptTag,0)),"UNALLOCATED"))</f>
        <v/>
      </c>
      <c r="E15650">
        <f>IF(GL_Paste!$B15647="","",IFERROR(INDEX(AcctCat,MATCH(GL_Paste!$B15647&amp;"",AcctCode,0)),"UNKNOWN"))</f>
        <v/>
      </c>
      <c r="F15650">
        <f>IF(GL_Paste!$B15647="","",IFERROR(INDEX(AcctSub,MATCH(GL_Paste!$B15647&amp;"",AcctCode,0)),"UNKNOWN"))</f>
        <v/>
      </c>
    </row>
    <row r="15651">
      <c r="A15651" s="40">
        <f>IF(GL_Paste!$B15648="","",N(GL_Paste!$H15648)-N(GL_Paste!$G15648))</f>
        <v/>
      </c>
      <c r="B15651" s="43">
        <f>IF(GL_Paste!$B15648="","",DATE(YEAR(GL_Paste!$E15648),MONTH(GL_Paste!$E15648),1))</f>
        <v/>
      </c>
      <c r="C15651">
        <f>IF(GL_Paste!$B15648="","",IF(TRIM(GL_Paste!$M15648)&lt;&gt;"",TRIM(GL_Paste!$M15648),IFERROR(MID(GL_Paste!$I15648,FIND("[",GL_Paste!$I15648)+1,FIND("]",GL_Paste!$I15648)-FIND("[",GL_Paste!$I15648)-1),"")))</f>
        <v/>
      </c>
      <c r="D15651">
        <f>IF(GL_Paste!$B15648="","",IFERROR(INDEX(DeptName,MATCH($C15651,DeptTag,0)),"UNALLOCATED"))</f>
        <v/>
      </c>
      <c r="E15651">
        <f>IF(GL_Paste!$B15648="","",IFERROR(INDEX(AcctCat,MATCH(GL_Paste!$B15648&amp;"",AcctCode,0)),"UNKNOWN"))</f>
        <v/>
      </c>
      <c r="F15651">
        <f>IF(GL_Paste!$B15648="","",IFERROR(INDEX(AcctSub,MATCH(GL_Paste!$B15648&amp;"",AcctCode,0)),"UNKNOWN"))</f>
        <v/>
      </c>
    </row>
    <row r="15652">
      <c r="A15652" s="40">
        <f>IF(GL_Paste!$B15649="","",N(GL_Paste!$H15649)-N(GL_Paste!$G15649))</f>
        <v/>
      </c>
      <c r="B15652" s="43">
        <f>IF(GL_Paste!$B15649="","",DATE(YEAR(GL_Paste!$E15649),MONTH(GL_Paste!$E15649),1))</f>
        <v/>
      </c>
      <c r="C15652">
        <f>IF(GL_Paste!$B15649="","",IF(TRIM(GL_Paste!$M15649)&lt;&gt;"",TRIM(GL_Paste!$M15649),IFERROR(MID(GL_Paste!$I15649,FIND("[",GL_Paste!$I15649)+1,FIND("]",GL_Paste!$I15649)-FIND("[",GL_Paste!$I15649)-1),"")))</f>
        <v/>
      </c>
      <c r="D15652">
        <f>IF(GL_Paste!$B15649="","",IFERROR(INDEX(DeptName,MATCH($C15652,DeptTag,0)),"UNALLOCATED"))</f>
        <v/>
      </c>
      <c r="E15652">
        <f>IF(GL_Paste!$B15649="","",IFERROR(INDEX(AcctCat,MATCH(GL_Paste!$B15649&amp;"",AcctCode,0)),"UNKNOWN"))</f>
        <v/>
      </c>
      <c r="F15652">
        <f>IF(GL_Paste!$B15649="","",IFERROR(INDEX(AcctSub,MATCH(GL_Paste!$B15649&amp;"",AcctCode,0)),"UNKNOWN"))</f>
        <v/>
      </c>
    </row>
    <row r="15653">
      <c r="A15653" s="40">
        <f>IF(GL_Paste!$B15650="","",N(GL_Paste!$H15650)-N(GL_Paste!$G15650))</f>
        <v/>
      </c>
      <c r="B15653" s="43">
        <f>IF(GL_Paste!$B15650="","",DATE(YEAR(GL_Paste!$E15650),MONTH(GL_Paste!$E15650),1))</f>
        <v/>
      </c>
      <c r="C15653">
        <f>IF(GL_Paste!$B15650="","",IF(TRIM(GL_Paste!$M15650)&lt;&gt;"",TRIM(GL_Paste!$M15650),IFERROR(MID(GL_Paste!$I15650,FIND("[",GL_Paste!$I15650)+1,FIND("]",GL_Paste!$I15650)-FIND("[",GL_Paste!$I15650)-1),"")))</f>
        <v/>
      </c>
      <c r="D15653">
        <f>IF(GL_Paste!$B15650="","",IFERROR(INDEX(DeptName,MATCH($C15653,DeptTag,0)),"UNALLOCATED"))</f>
        <v/>
      </c>
      <c r="E15653">
        <f>IF(GL_Paste!$B15650="","",IFERROR(INDEX(AcctCat,MATCH(GL_Paste!$B15650&amp;"",AcctCode,0)),"UNKNOWN"))</f>
        <v/>
      </c>
      <c r="F15653">
        <f>IF(GL_Paste!$B15650="","",IFERROR(INDEX(AcctSub,MATCH(GL_Paste!$B15650&amp;"",AcctCode,0)),"UNKNOWN"))</f>
        <v/>
      </c>
    </row>
    <row r="15654">
      <c r="A15654" s="40">
        <f>IF(GL_Paste!$B15651="","",N(GL_Paste!$H15651)-N(GL_Paste!$G15651))</f>
        <v/>
      </c>
      <c r="B15654" s="43">
        <f>IF(GL_Paste!$B15651="","",DATE(YEAR(GL_Paste!$E15651),MONTH(GL_Paste!$E15651),1))</f>
        <v/>
      </c>
      <c r="C15654">
        <f>IF(GL_Paste!$B15651="","",IF(TRIM(GL_Paste!$M15651)&lt;&gt;"",TRIM(GL_Paste!$M15651),IFERROR(MID(GL_Paste!$I15651,FIND("[",GL_Paste!$I15651)+1,FIND("]",GL_Paste!$I15651)-FIND("[",GL_Paste!$I15651)-1),"")))</f>
        <v/>
      </c>
      <c r="D15654">
        <f>IF(GL_Paste!$B15651="","",IFERROR(INDEX(DeptName,MATCH($C15654,DeptTag,0)),"UNALLOCATED"))</f>
        <v/>
      </c>
      <c r="E15654">
        <f>IF(GL_Paste!$B15651="","",IFERROR(INDEX(AcctCat,MATCH(GL_Paste!$B15651&amp;"",AcctCode,0)),"UNKNOWN"))</f>
        <v/>
      </c>
      <c r="F15654">
        <f>IF(GL_Paste!$B15651="","",IFERROR(INDEX(AcctSub,MATCH(GL_Paste!$B15651&amp;"",AcctCode,0)),"UNKNOWN"))</f>
        <v/>
      </c>
    </row>
    <row r="15655">
      <c r="A15655" s="40">
        <f>IF(GL_Paste!$B15652="","",N(GL_Paste!$H15652)-N(GL_Paste!$G15652))</f>
        <v/>
      </c>
      <c r="B15655" s="43">
        <f>IF(GL_Paste!$B15652="","",DATE(YEAR(GL_Paste!$E15652),MONTH(GL_Paste!$E15652),1))</f>
        <v/>
      </c>
      <c r="C15655">
        <f>IF(GL_Paste!$B15652="","",IF(TRIM(GL_Paste!$M15652)&lt;&gt;"",TRIM(GL_Paste!$M15652),IFERROR(MID(GL_Paste!$I15652,FIND("[",GL_Paste!$I15652)+1,FIND("]",GL_Paste!$I15652)-FIND("[",GL_Paste!$I15652)-1),"")))</f>
        <v/>
      </c>
      <c r="D15655">
        <f>IF(GL_Paste!$B15652="","",IFERROR(INDEX(DeptName,MATCH($C15655,DeptTag,0)),"UNALLOCATED"))</f>
        <v/>
      </c>
      <c r="E15655">
        <f>IF(GL_Paste!$B15652="","",IFERROR(INDEX(AcctCat,MATCH(GL_Paste!$B15652&amp;"",AcctCode,0)),"UNKNOWN"))</f>
        <v/>
      </c>
      <c r="F15655">
        <f>IF(GL_Paste!$B15652="","",IFERROR(INDEX(AcctSub,MATCH(GL_Paste!$B15652&amp;"",AcctCode,0)),"UNKNOWN"))</f>
        <v/>
      </c>
    </row>
    <row r="15656">
      <c r="A15656" s="40">
        <f>IF(GL_Paste!$B15653="","",N(GL_Paste!$H15653)-N(GL_Paste!$G15653))</f>
        <v/>
      </c>
      <c r="B15656" s="43">
        <f>IF(GL_Paste!$B15653="","",DATE(YEAR(GL_Paste!$E15653),MONTH(GL_Paste!$E15653),1))</f>
        <v/>
      </c>
      <c r="C15656">
        <f>IF(GL_Paste!$B15653="","",IF(TRIM(GL_Paste!$M15653)&lt;&gt;"",TRIM(GL_Paste!$M15653),IFERROR(MID(GL_Paste!$I15653,FIND("[",GL_Paste!$I15653)+1,FIND("]",GL_Paste!$I15653)-FIND("[",GL_Paste!$I15653)-1),"")))</f>
        <v/>
      </c>
      <c r="D15656">
        <f>IF(GL_Paste!$B15653="","",IFERROR(INDEX(DeptName,MATCH($C15656,DeptTag,0)),"UNALLOCATED"))</f>
        <v/>
      </c>
      <c r="E15656">
        <f>IF(GL_Paste!$B15653="","",IFERROR(INDEX(AcctCat,MATCH(GL_Paste!$B15653&amp;"",AcctCode,0)),"UNKNOWN"))</f>
        <v/>
      </c>
      <c r="F15656">
        <f>IF(GL_Paste!$B15653="","",IFERROR(INDEX(AcctSub,MATCH(GL_Paste!$B15653&amp;"",AcctCode,0)),"UNKNOWN"))</f>
        <v/>
      </c>
    </row>
    <row r="15657">
      <c r="A15657" s="40">
        <f>IF(GL_Paste!$B15654="","",N(GL_Paste!$H15654)-N(GL_Paste!$G15654))</f>
        <v/>
      </c>
      <c r="B15657" s="43">
        <f>IF(GL_Paste!$B15654="","",DATE(YEAR(GL_Paste!$E15654),MONTH(GL_Paste!$E15654),1))</f>
        <v/>
      </c>
      <c r="C15657">
        <f>IF(GL_Paste!$B15654="","",IF(TRIM(GL_Paste!$M15654)&lt;&gt;"",TRIM(GL_Paste!$M15654),IFERROR(MID(GL_Paste!$I15654,FIND("[",GL_Paste!$I15654)+1,FIND("]",GL_Paste!$I15654)-FIND("[",GL_Paste!$I15654)-1),"")))</f>
        <v/>
      </c>
      <c r="D15657">
        <f>IF(GL_Paste!$B15654="","",IFERROR(INDEX(DeptName,MATCH($C15657,DeptTag,0)),"UNALLOCATED"))</f>
        <v/>
      </c>
      <c r="E15657">
        <f>IF(GL_Paste!$B15654="","",IFERROR(INDEX(AcctCat,MATCH(GL_Paste!$B15654&amp;"",AcctCode,0)),"UNKNOWN"))</f>
        <v/>
      </c>
      <c r="F15657">
        <f>IF(GL_Paste!$B15654="","",IFERROR(INDEX(AcctSub,MATCH(GL_Paste!$B15654&amp;"",AcctCode,0)),"UNKNOWN"))</f>
        <v/>
      </c>
    </row>
    <row r="15658">
      <c r="A15658" s="40">
        <f>IF(GL_Paste!$B15655="","",N(GL_Paste!$H15655)-N(GL_Paste!$G15655))</f>
        <v/>
      </c>
      <c r="B15658" s="43">
        <f>IF(GL_Paste!$B15655="","",DATE(YEAR(GL_Paste!$E15655),MONTH(GL_Paste!$E15655),1))</f>
        <v/>
      </c>
      <c r="C15658">
        <f>IF(GL_Paste!$B15655="","",IF(TRIM(GL_Paste!$M15655)&lt;&gt;"",TRIM(GL_Paste!$M15655),IFERROR(MID(GL_Paste!$I15655,FIND("[",GL_Paste!$I15655)+1,FIND("]",GL_Paste!$I15655)-FIND("[",GL_Paste!$I15655)-1),"")))</f>
        <v/>
      </c>
      <c r="D15658">
        <f>IF(GL_Paste!$B15655="","",IFERROR(INDEX(DeptName,MATCH($C15658,DeptTag,0)),"UNALLOCATED"))</f>
        <v/>
      </c>
      <c r="E15658">
        <f>IF(GL_Paste!$B15655="","",IFERROR(INDEX(AcctCat,MATCH(GL_Paste!$B15655&amp;"",AcctCode,0)),"UNKNOWN"))</f>
        <v/>
      </c>
      <c r="F15658">
        <f>IF(GL_Paste!$B15655="","",IFERROR(INDEX(AcctSub,MATCH(GL_Paste!$B15655&amp;"",AcctCode,0)),"UNKNOWN"))</f>
        <v/>
      </c>
    </row>
    <row r="15659">
      <c r="A15659" s="40">
        <f>IF(GL_Paste!$B15656="","",N(GL_Paste!$H15656)-N(GL_Paste!$G15656))</f>
        <v/>
      </c>
      <c r="B15659" s="43">
        <f>IF(GL_Paste!$B15656="","",DATE(YEAR(GL_Paste!$E15656),MONTH(GL_Paste!$E15656),1))</f>
        <v/>
      </c>
      <c r="C15659">
        <f>IF(GL_Paste!$B15656="","",IF(TRIM(GL_Paste!$M15656)&lt;&gt;"",TRIM(GL_Paste!$M15656),IFERROR(MID(GL_Paste!$I15656,FIND("[",GL_Paste!$I15656)+1,FIND("]",GL_Paste!$I15656)-FIND("[",GL_Paste!$I15656)-1),"")))</f>
        <v/>
      </c>
      <c r="D15659">
        <f>IF(GL_Paste!$B15656="","",IFERROR(INDEX(DeptName,MATCH($C15659,DeptTag,0)),"UNALLOCATED"))</f>
        <v/>
      </c>
      <c r="E15659">
        <f>IF(GL_Paste!$B15656="","",IFERROR(INDEX(AcctCat,MATCH(GL_Paste!$B15656&amp;"",AcctCode,0)),"UNKNOWN"))</f>
        <v/>
      </c>
      <c r="F15659">
        <f>IF(GL_Paste!$B15656="","",IFERROR(INDEX(AcctSub,MATCH(GL_Paste!$B15656&amp;"",AcctCode,0)),"UNKNOWN"))</f>
        <v/>
      </c>
    </row>
    <row r="15660">
      <c r="A15660" s="40">
        <f>IF(GL_Paste!$B15657="","",N(GL_Paste!$H15657)-N(GL_Paste!$G15657))</f>
        <v/>
      </c>
      <c r="B15660" s="43">
        <f>IF(GL_Paste!$B15657="","",DATE(YEAR(GL_Paste!$E15657),MONTH(GL_Paste!$E15657),1))</f>
        <v/>
      </c>
      <c r="C15660">
        <f>IF(GL_Paste!$B15657="","",IF(TRIM(GL_Paste!$M15657)&lt;&gt;"",TRIM(GL_Paste!$M15657),IFERROR(MID(GL_Paste!$I15657,FIND("[",GL_Paste!$I15657)+1,FIND("]",GL_Paste!$I15657)-FIND("[",GL_Paste!$I15657)-1),"")))</f>
        <v/>
      </c>
      <c r="D15660">
        <f>IF(GL_Paste!$B15657="","",IFERROR(INDEX(DeptName,MATCH($C15660,DeptTag,0)),"UNALLOCATED"))</f>
        <v/>
      </c>
      <c r="E15660">
        <f>IF(GL_Paste!$B15657="","",IFERROR(INDEX(AcctCat,MATCH(GL_Paste!$B15657&amp;"",AcctCode,0)),"UNKNOWN"))</f>
        <v/>
      </c>
      <c r="F15660">
        <f>IF(GL_Paste!$B15657="","",IFERROR(INDEX(AcctSub,MATCH(GL_Paste!$B15657&amp;"",AcctCode,0)),"UNKNOWN"))</f>
        <v/>
      </c>
    </row>
    <row r="15661">
      <c r="A15661" s="40">
        <f>IF(GL_Paste!$B15658="","",N(GL_Paste!$H15658)-N(GL_Paste!$G15658))</f>
        <v/>
      </c>
      <c r="B15661" s="43">
        <f>IF(GL_Paste!$B15658="","",DATE(YEAR(GL_Paste!$E15658),MONTH(GL_Paste!$E15658),1))</f>
        <v/>
      </c>
      <c r="C15661">
        <f>IF(GL_Paste!$B15658="","",IF(TRIM(GL_Paste!$M15658)&lt;&gt;"",TRIM(GL_Paste!$M15658),IFERROR(MID(GL_Paste!$I15658,FIND("[",GL_Paste!$I15658)+1,FIND("]",GL_Paste!$I15658)-FIND("[",GL_Paste!$I15658)-1),"")))</f>
        <v/>
      </c>
      <c r="D15661">
        <f>IF(GL_Paste!$B15658="","",IFERROR(INDEX(DeptName,MATCH($C15661,DeptTag,0)),"UNALLOCATED"))</f>
        <v/>
      </c>
      <c r="E15661">
        <f>IF(GL_Paste!$B15658="","",IFERROR(INDEX(AcctCat,MATCH(GL_Paste!$B15658&amp;"",AcctCode,0)),"UNKNOWN"))</f>
        <v/>
      </c>
      <c r="F15661">
        <f>IF(GL_Paste!$B15658="","",IFERROR(INDEX(AcctSub,MATCH(GL_Paste!$B15658&amp;"",AcctCode,0)),"UNKNOWN"))</f>
        <v/>
      </c>
    </row>
    <row r="15662">
      <c r="A15662" s="40">
        <f>IF(GL_Paste!$B15659="","",N(GL_Paste!$H15659)-N(GL_Paste!$G15659))</f>
        <v/>
      </c>
      <c r="B15662" s="43">
        <f>IF(GL_Paste!$B15659="","",DATE(YEAR(GL_Paste!$E15659),MONTH(GL_Paste!$E15659),1))</f>
        <v/>
      </c>
      <c r="C15662">
        <f>IF(GL_Paste!$B15659="","",IF(TRIM(GL_Paste!$M15659)&lt;&gt;"",TRIM(GL_Paste!$M15659),IFERROR(MID(GL_Paste!$I15659,FIND("[",GL_Paste!$I15659)+1,FIND("]",GL_Paste!$I15659)-FIND("[",GL_Paste!$I15659)-1),"")))</f>
        <v/>
      </c>
      <c r="D15662">
        <f>IF(GL_Paste!$B15659="","",IFERROR(INDEX(DeptName,MATCH($C15662,DeptTag,0)),"UNALLOCATED"))</f>
        <v/>
      </c>
      <c r="E15662">
        <f>IF(GL_Paste!$B15659="","",IFERROR(INDEX(AcctCat,MATCH(GL_Paste!$B15659&amp;"",AcctCode,0)),"UNKNOWN"))</f>
        <v/>
      </c>
      <c r="F15662">
        <f>IF(GL_Paste!$B15659="","",IFERROR(INDEX(AcctSub,MATCH(GL_Paste!$B15659&amp;"",AcctCode,0)),"UNKNOWN"))</f>
        <v/>
      </c>
    </row>
    <row r="15663">
      <c r="A15663" s="40">
        <f>IF(GL_Paste!$B15660="","",N(GL_Paste!$H15660)-N(GL_Paste!$G15660))</f>
        <v/>
      </c>
      <c r="B15663" s="43">
        <f>IF(GL_Paste!$B15660="","",DATE(YEAR(GL_Paste!$E15660),MONTH(GL_Paste!$E15660),1))</f>
        <v/>
      </c>
      <c r="C15663">
        <f>IF(GL_Paste!$B15660="","",IF(TRIM(GL_Paste!$M15660)&lt;&gt;"",TRIM(GL_Paste!$M15660),IFERROR(MID(GL_Paste!$I15660,FIND("[",GL_Paste!$I15660)+1,FIND("]",GL_Paste!$I15660)-FIND("[",GL_Paste!$I15660)-1),"")))</f>
        <v/>
      </c>
      <c r="D15663">
        <f>IF(GL_Paste!$B15660="","",IFERROR(INDEX(DeptName,MATCH($C15663,DeptTag,0)),"UNALLOCATED"))</f>
        <v/>
      </c>
      <c r="E15663">
        <f>IF(GL_Paste!$B15660="","",IFERROR(INDEX(AcctCat,MATCH(GL_Paste!$B15660&amp;"",AcctCode,0)),"UNKNOWN"))</f>
        <v/>
      </c>
      <c r="F15663">
        <f>IF(GL_Paste!$B15660="","",IFERROR(INDEX(AcctSub,MATCH(GL_Paste!$B15660&amp;"",AcctCode,0)),"UNKNOWN"))</f>
        <v/>
      </c>
    </row>
    <row r="15664">
      <c r="A15664" s="40">
        <f>IF(GL_Paste!$B15661="","",N(GL_Paste!$H15661)-N(GL_Paste!$G15661))</f>
        <v/>
      </c>
      <c r="B15664" s="43">
        <f>IF(GL_Paste!$B15661="","",DATE(YEAR(GL_Paste!$E15661),MONTH(GL_Paste!$E15661),1))</f>
        <v/>
      </c>
      <c r="C15664">
        <f>IF(GL_Paste!$B15661="","",IF(TRIM(GL_Paste!$M15661)&lt;&gt;"",TRIM(GL_Paste!$M15661),IFERROR(MID(GL_Paste!$I15661,FIND("[",GL_Paste!$I15661)+1,FIND("]",GL_Paste!$I15661)-FIND("[",GL_Paste!$I15661)-1),"")))</f>
        <v/>
      </c>
      <c r="D15664">
        <f>IF(GL_Paste!$B15661="","",IFERROR(INDEX(DeptName,MATCH($C15664,DeptTag,0)),"UNALLOCATED"))</f>
        <v/>
      </c>
      <c r="E15664">
        <f>IF(GL_Paste!$B15661="","",IFERROR(INDEX(AcctCat,MATCH(GL_Paste!$B15661&amp;"",AcctCode,0)),"UNKNOWN"))</f>
        <v/>
      </c>
      <c r="F15664">
        <f>IF(GL_Paste!$B15661="","",IFERROR(INDEX(AcctSub,MATCH(GL_Paste!$B15661&amp;"",AcctCode,0)),"UNKNOWN"))</f>
        <v/>
      </c>
    </row>
    <row r="15665">
      <c r="A15665" s="40">
        <f>IF(GL_Paste!$B15662="","",N(GL_Paste!$H15662)-N(GL_Paste!$G15662))</f>
        <v/>
      </c>
      <c r="B15665" s="43">
        <f>IF(GL_Paste!$B15662="","",DATE(YEAR(GL_Paste!$E15662),MONTH(GL_Paste!$E15662),1))</f>
        <v/>
      </c>
      <c r="C15665">
        <f>IF(GL_Paste!$B15662="","",IF(TRIM(GL_Paste!$M15662)&lt;&gt;"",TRIM(GL_Paste!$M15662),IFERROR(MID(GL_Paste!$I15662,FIND("[",GL_Paste!$I15662)+1,FIND("]",GL_Paste!$I15662)-FIND("[",GL_Paste!$I15662)-1),"")))</f>
        <v/>
      </c>
      <c r="D15665">
        <f>IF(GL_Paste!$B15662="","",IFERROR(INDEX(DeptName,MATCH($C15665,DeptTag,0)),"UNALLOCATED"))</f>
        <v/>
      </c>
      <c r="E15665">
        <f>IF(GL_Paste!$B15662="","",IFERROR(INDEX(AcctCat,MATCH(GL_Paste!$B15662&amp;"",AcctCode,0)),"UNKNOWN"))</f>
        <v/>
      </c>
      <c r="F15665">
        <f>IF(GL_Paste!$B15662="","",IFERROR(INDEX(AcctSub,MATCH(GL_Paste!$B15662&amp;"",AcctCode,0)),"UNKNOWN"))</f>
        <v/>
      </c>
    </row>
    <row r="15666">
      <c r="A15666" s="40">
        <f>IF(GL_Paste!$B15663="","",N(GL_Paste!$H15663)-N(GL_Paste!$G15663))</f>
        <v/>
      </c>
      <c r="B15666" s="43">
        <f>IF(GL_Paste!$B15663="","",DATE(YEAR(GL_Paste!$E15663),MONTH(GL_Paste!$E15663),1))</f>
        <v/>
      </c>
      <c r="C15666">
        <f>IF(GL_Paste!$B15663="","",IF(TRIM(GL_Paste!$M15663)&lt;&gt;"",TRIM(GL_Paste!$M15663),IFERROR(MID(GL_Paste!$I15663,FIND("[",GL_Paste!$I15663)+1,FIND("]",GL_Paste!$I15663)-FIND("[",GL_Paste!$I15663)-1),"")))</f>
        <v/>
      </c>
      <c r="D15666">
        <f>IF(GL_Paste!$B15663="","",IFERROR(INDEX(DeptName,MATCH($C15666,DeptTag,0)),"UNALLOCATED"))</f>
        <v/>
      </c>
      <c r="E15666">
        <f>IF(GL_Paste!$B15663="","",IFERROR(INDEX(AcctCat,MATCH(GL_Paste!$B15663&amp;"",AcctCode,0)),"UNKNOWN"))</f>
        <v/>
      </c>
      <c r="F15666">
        <f>IF(GL_Paste!$B15663="","",IFERROR(INDEX(AcctSub,MATCH(GL_Paste!$B15663&amp;"",AcctCode,0)),"UNKNOWN"))</f>
        <v/>
      </c>
    </row>
    <row r="15667">
      <c r="A15667" s="40">
        <f>IF(GL_Paste!$B15664="","",N(GL_Paste!$H15664)-N(GL_Paste!$G15664))</f>
        <v/>
      </c>
      <c r="B15667" s="43">
        <f>IF(GL_Paste!$B15664="","",DATE(YEAR(GL_Paste!$E15664),MONTH(GL_Paste!$E15664),1))</f>
        <v/>
      </c>
      <c r="C15667">
        <f>IF(GL_Paste!$B15664="","",IF(TRIM(GL_Paste!$M15664)&lt;&gt;"",TRIM(GL_Paste!$M15664),IFERROR(MID(GL_Paste!$I15664,FIND("[",GL_Paste!$I15664)+1,FIND("]",GL_Paste!$I15664)-FIND("[",GL_Paste!$I15664)-1),"")))</f>
        <v/>
      </c>
      <c r="D15667">
        <f>IF(GL_Paste!$B15664="","",IFERROR(INDEX(DeptName,MATCH($C15667,DeptTag,0)),"UNALLOCATED"))</f>
        <v/>
      </c>
      <c r="E15667">
        <f>IF(GL_Paste!$B15664="","",IFERROR(INDEX(AcctCat,MATCH(GL_Paste!$B15664&amp;"",AcctCode,0)),"UNKNOWN"))</f>
        <v/>
      </c>
      <c r="F15667">
        <f>IF(GL_Paste!$B15664="","",IFERROR(INDEX(AcctSub,MATCH(GL_Paste!$B15664&amp;"",AcctCode,0)),"UNKNOWN"))</f>
        <v/>
      </c>
    </row>
    <row r="15668">
      <c r="A15668" s="40">
        <f>IF(GL_Paste!$B15665="","",N(GL_Paste!$H15665)-N(GL_Paste!$G15665))</f>
        <v/>
      </c>
      <c r="B15668" s="43">
        <f>IF(GL_Paste!$B15665="","",DATE(YEAR(GL_Paste!$E15665),MONTH(GL_Paste!$E15665),1))</f>
        <v/>
      </c>
      <c r="C15668">
        <f>IF(GL_Paste!$B15665="","",IF(TRIM(GL_Paste!$M15665)&lt;&gt;"",TRIM(GL_Paste!$M15665),IFERROR(MID(GL_Paste!$I15665,FIND("[",GL_Paste!$I15665)+1,FIND("]",GL_Paste!$I15665)-FIND("[",GL_Paste!$I15665)-1),"")))</f>
        <v/>
      </c>
      <c r="D15668">
        <f>IF(GL_Paste!$B15665="","",IFERROR(INDEX(DeptName,MATCH($C15668,DeptTag,0)),"UNALLOCATED"))</f>
        <v/>
      </c>
      <c r="E15668">
        <f>IF(GL_Paste!$B15665="","",IFERROR(INDEX(AcctCat,MATCH(GL_Paste!$B15665&amp;"",AcctCode,0)),"UNKNOWN"))</f>
        <v/>
      </c>
      <c r="F15668">
        <f>IF(GL_Paste!$B15665="","",IFERROR(INDEX(AcctSub,MATCH(GL_Paste!$B15665&amp;"",AcctCode,0)),"UNKNOWN"))</f>
        <v/>
      </c>
    </row>
    <row r="15669">
      <c r="A15669" s="40">
        <f>IF(GL_Paste!$B15666="","",N(GL_Paste!$H15666)-N(GL_Paste!$G15666))</f>
        <v/>
      </c>
      <c r="B15669" s="43">
        <f>IF(GL_Paste!$B15666="","",DATE(YEAR(GL_Paste!$E15666),MONTH(GL_Paste!$E15666),1))</f>
        <v/>
      </c>
      <c r="C15669">
        <f>IF(GL_Paste!$B15666="","",IF(TRIM(GL_Paste!$M15666)&lt;&gt;"",TRIM(GL_Paste!$M15666),IFERROR(MID(GL_Paste!$I15666,FIND("[",GL_Paste!$I15666)+1,FIND("]",GL_Paste!$I15666)-FIND("[",GL_Paste!$I15666)-1),"")))</f>
        <v/>
      </c>
      <c r="D15669">
        <f>IF(GL_Paste!$B15666="","",IFERROR(INDEX(DeptName,MATCH($C15669,DeptTag,0)),"UNALLOCATED"))</f>
        <v/>
      </c>
      <c r="E15669">
        <f>IF(GL_Paste!$B15666="","",IFERROR(INDEX(AcctCat,MATCH(GL_Paste!$B15666&amp;"",AcctCode,0)),"UNKNOWN"))</f>
        <v/>
      </c>
      <c r="F15669">
        <f>IF(GL_Paste!$B15666="","",IFERROR(INDEX(AcctSub,MATCH(GL_Paste!$B15666&amp;"",AcctCode,0)),"UNKNOWN"))</f>
        <v/>
      </c>
    </row>
    <row r="15670">
      <c r="A15670" s="40">
        <f>IF(GL_Paste!$B15667="","",N(GL_Paste!$H15667)-N(GL_Paste!$G15667))</f>
        <v/>
      </c>
      <c r="B15670" s="43">
        <f>IF(GL_Paste!$B15667="","",DATE(YEAR(GL_Paste!$E15667),MONTH(GL_Paste!$E15667),1))</f>
        <v/>
      </c>
      <c r="C15670">
        <f>IF(GL_Paste!$B15667="","",IF(TRIM(GL_Paste!$M15667)&lt;&gt;"",TRIM(GL_Paste!$M15667),IFERROR(MID(GL_Paste!$I15667,FIND("[",GL_Paste!$I15667)+1,FIND("]",GL_Paste!$I15667)-FIND("[",GL_Paste!$I15667)-1),"")))</f>
        <v/>
      </c>
      <c r="D15670">
        <f>IF(GL_Paste!$B15667="","",IFERROR(INDEX(DeptName,MATCH($C15670,DeptTag,0)),"UNALLOCATED"))</f>
        <v/>
      </c>
      <c r="E15670">
        <f>IF(GL_Paste!$B15667="","",IFERROR(INDEX(AcctCat,MATCH(GL_Paste!$B15667&amp;"",AcctCode,0)),"UNKNOWN"))</f>
        <v/>
      </c>
      <c r="F15670">
        <f>IF(GL_Paste!$B15667="","",IFERROR(INDEX(AcctSub,MATCH(GL_Paste!$B15667&amp;"",AcctCode,0)),"UNKNOWN"))</f>
        <v/>
      </c>
    </row>
    <row r="15671">
      <c r="A15671" s="40">
        <f>IF(GL_Paste!$B15668="","",N(GL_Paste!$H15668)-N(GL_Paste!$G15668))</f>
        <v/>
      </c>
      <c r="B15671" s="43">
        <f>IF(GL_Paste!$B15668="","",DATE(YEAR(GL_Paste!$E15668),MONTH(GL_Paste!$E15668),1))</f>
        <v/>
      </c>
      <c r="C15671">
        <f>IF(GL_Paste!$B15668="","",IF(TRIM(GL_Paste!$M15668)&lt;&gt;"",TRIM(GL_Paste!$M15668),IFERROR(MID(GL_Paste!$I15668,FIND("[",GL_Paste!$I15668)+1,FIND("]",GL_Paste!$I15668)-FIND("[",GL_Paste!$I15668)-1),"")))</f>
        <v/>
      </c>
      <c r="D15671">
        <f>IF(GL_Paste!$B15668="","",IFERROR(INDEX(DeptName,MATCH($C15671,DeptTag,0)),"UNALLOCATED"))</f>
        <v/>
      </c>
      <c r="E15671">
        <f>IF(GL_Paste!$B15668="","",IFERROR(INDEX(AcctCat,MATCH(GL_Paste!$B15668&amp;"",AcctCode,0)),"UNKNOWN"))</f>
        <v/>
      </c>
      <c r="F15671">
        <f>IF(GL_Paste!$B15668="","",IFERROR(INDEX(AcctSub,MATCH(GL_Paste!$B15668&amp;"",AcctCode,0)),"UNKNOWN"))</f>
        <v/>
      </c>
    </row>
    <row r="15672">
      <c r="A15672" s="40">
        <f>IF(GL_Paste!$B15669="","",N(GL_Paste!$H15669)-N(GL_Paste!$G15669))</f>
        <v/>
      </c>
      <c r="B15672" s="43">
        <f>IF(GL_Paste!$B15669="","",DATE(YEAR(GL_Paste!$E15669),MONTH(GL_Paste!$E15669),1))</f>
        <v/>
      </c>
      <c r="C15672">
        <f>IF(GL_Paste!$B15669="","",IF(TRIM(GL_Paste!$M15669)&lt;&gt;"",TRIM(GL_Paste!$M15669),IFERROR(MID(GL_Paste!$I15669,FIND("[",GL_Paste!$I15669)+1,FIND("]",GL_Paste!$I15669)-FIND("[",GL_Paste!$I15669)-1),"")))</f>
        <v/>
      </c>
      <c r="D15672">
        <f>IF(GL_Paste!$B15669="","",IFERROR(INDEX(DeptName,MATCH($C15672,DeptTag,0)),"UNALLOCATED"))</f>
        <v/>
      </c>
      <c r="E15672">
        <f>IF(GL_Paste!$B15669="","",IFERROR(INDEX(AcctCat,MATCH(GL_Paste!$B15669&amp;"",AcctCode,0)),"UNKNOWN"))</f>
        <v/>
      </c>
      <c r="F15672">
        <f>IF(GL_Paste!$B15669="","",IFERROR(INDEX(AcctSub,MATCH(GL_Paste!$B15669&amp;"",AcctCode,0)),"UNKNOWN"))</f>
        <v/>
      </c>
    </row>
    <row r="15673">
      <c r="A15673" s="40">
        <f>IF(GL_Paste!$B15670="","",N(GL_Paste!$H15670)-N(GL_Paste!$G15670))</f>
        <v/>
      </c>
      <c r="B15673" s="43">
        <f>IF(GL_Paste!$B15670="","",DATE(YEAR(GL_Paste!$E15670),MONTH(GL_Paste!$E15670),1))</f>
        <v/>
      </c>
      <c r="C15673">
        <f>IF(GL_Paste!$B15670="","",IF(TRIM(GL_Paste!$M15670)&lt;&gt;"",TRIM(GL_Paste!$M15670),IFERROR(MID(GL_Paste!$I15670,FIND("[",GL_Paste!$I15670)+1,FIND("]",GL_Paste!$I15670)-FIND("[",GL_Paste!$I15670)-1),"")))</f>
        <v/>
      </c>
      <c r="D15673">
        <f>IF(GL_Paste!$B15670="","",IFERROR(INDEX(DeptName,MATCH($C15673,DeptTag,0)),"UNALLOCATED"))</f>
        <v/>
      </c>
      <c r="E15673">
        <f>IF(GL_Paste!$B15670="","",IFERROR(INDEX(AcctCat,MATCH(GL_Paste!$B15670&amp;"",AcctCode,0)),"UNKNOWN"))</f>
        <v/>
      </c>
      <c r="F15673">
        <f>IF(GL_Paste!$B15670="","",IFERROR(INDEX(AcctSub,MATCH(GL_Paste!$B15670&amp;"",AcctCode,0)),"UNKNOWN"))</f>
        <v/>
      </c>
    </row>
    <row r="15674">
      <c r="A15674" s="40">
        <f>IF(GL_Paste!$B15671="","",N(GL_Paste!$H15671)-N(GL_Paste!$G15671))</f>
        <v/>
      </c>
      <c r="B15674" s="43">
        <f>IF(GL_Paste!$B15671="","",DATE(YEAR(GL_Paste!$E15671),MONTH(GL_Paste!$E15671),1))</f>
        <v/>
      </c>
      <c r="C15674">
        <f>IF(GL_Paste!$B15671="","",IF(TRIM(GL_Paste!$M15671)&lt;&gt;"",TRIM(GL_Paste!$M15671),IFERROR(MID(GL_Paste!$I15671,FIND("[",GL_Paste!$I15671)+1,FIND("]",GL_Paste!$I15671)-FIND("[",GL_Paste!$I15671)-1),"")))</f>
        <v/>
      </c>
      <c r="D15674">
        <f>IF(GL_Paste!$B15671="","",IFERROR(INDEX(DeptName,MATCH($C15674,DeptTag,0)),"UNALLOCATED"))</f>
        <v/>
      </c>
      <c r="E15674">
        <f>IF(GL_Paste!$B15671="","",IFERROR(INDEX(AcctCat,MATCH(GL_Paste!$B15671&amp;"",AcctCode,0)),"UNKNOWN"))</f>
        <v/>
      </c>
      <c r="F15674">
        <f>IF(GL_Paste!$B15671="","",IFERROR(INDEX(AcctSub,MATCH(GL_Paste!$B15671&amp;"",AcctCode,0)),"UNKNOWN"))</f>
        <v/>
      </c>
    </row>
    <row r="15675">
      <c r="A15675" s="40">
        <f>IF(GL_Paste!$B15672="","",N(GL_Paste!$H15672)-N(GL_Paste!$G15672))</f>
        <v/>
      </c>
      <c r="B15675" s="43">
        <f>IF(GL_Paste!$B15672="","",DATE(YEAR(GL_Paste!$E15672),MONTH(GL_Paste!$E15672),1))</f>
        <v/>
      </c>
      <c r="C15675">
        <f>IF(GL_Paste!$B15672="","",IF(TRIM(GL_Paste!$M15672)&lt;&gt;"",TRIM(GL_Paste!$M15672),IFERROR(MID(GL_Paste!$I15672,FIND("[",GL_Paste!$I15672)+1,FIND("]",GL_Paste!$I15672)-FIND("[",GL_Paste!$I15672)-1),"")))</f>
        <v/>
      </c>
      <c r="D15675">
        <f>IF(GL_Paste!$B15672="","",IFERROR(INDEX(DeptName,MATCH($C15675,DeptTag,0)),"UNALLOCATED"))</f>
        <v/>
      </c>
      <c r="E15675">
        <f>IF(GL_Paste!$B15672="","",IFERROR(INDEX(AcctCat,MATCH(GL_Paste!$B15672&amp;"",AcctCode,0)),"UNKNOWN"))</f>
        <v/>
      </c>
      <c r="F15675">
        <f>IF(GL_Paste!$B15672="","",IFERROR(INDEX(AcctSub,MATCH(GL_Paste!$B15672&amp;"",AcctCode,0)),"UNKNOWN"))</f>
        <v/>
      </c>
    </row>
    <row r="15676">
      <c r="A15676" s="40">
        <f>IF(GL_Paste!$B15673="","",N(GL_Paste!$H15673)-N(GL_Paste!$G15673))</f>
        <v/>
      </c>
      <c r="B15676" s="43">
        <f>IF(GL_Paste!$B15673="","",DATE(YEAR(GL_Paste!$E15673),MONTH(GL_Paste!$E15673),1))</f>
        <v/>
      </c>
      <c r="C15676">
        <f>IF(GL_Paste!$B15673="","",IF(TRIM(GL_Paste!$M15673)&lt;&gt;"",TRIM(GL_Paste!$M15673),IFERROR(MID(GL_Paste!$I15673,FIND("[",GL_Paste!$I15673)+1,FIND("]",GL_Paste!$I15673)-FIND("[",GL_Paste!$I15673)-1),"")))</f>
        <v/>
      </c>
      <c r="D15676">
        <f>IF(GL_Paste!$B15673="","",IFERROR(INDEX(DeptName,MATCH($C15676,DeptTag,0)),"UNALLOCATED"))</f>
        <v/>
      </c>
      <c r="E15676">
        <f>IF(GL_Paste!$B15673="","",IFERROR(INDEX(AcctCat,MATCH(GL_Paste!$B15673&amp;"",AcctCode,0)),"UNKNOWN"))</f>
        <v/>
      </c>
      <c r="F15676">
        <f>IF(GL_Paste!$B15673="","",IFERROR(INDEX(AcctSub,MATCH(GL_Paste!$B15673&amp;"",AcctCode,0)),"UNKNOWN"))</f>
        <v/>
      </c>
    </row>
    <row r="15677">
      <c r="A15677" s="40">
        <f>IF(GL_Paste!$B15674="","",N(GL_Paste!$H15674)-N(GL_Paste!$G15674))</f>
        <v/>
      </c>
      <c r="B15677" s="43">
        <f>IF(GL_Paste!$B15674="","",DATE(YEAR(GL_Paste!$E15674),MONTH(GL_Paste!$E15674),1))</f>
        <v/>
      </c>
      <c r="C15677">
        <f>IF(GL_Paste!$B15674="","",IF(TRIM(GL_Paste!$M15674)&lt;&gt;"",TRIM(GL_Paste!$M15674),IFERROR(MID(GL_Paste!$I15674,FIND("[",GL_Paste!$I15674)+1,FIND("]",GL_Paste!$I15674)-FIND("[",GL_Paste!$I15674)-1),"")))</f>
        <v/>
      </c>
      <c r="D15677">
        <f>IF(GL_Paste!$B15674="","",IFERROR(INDEX(DeptName,MATCH($C15677,DeptTag,0)),"UNALLOCATED"))</f>
        <v/>
      </c>
      <c r="E15677">
        <f>IF(GL_Paste!$B15674="","",IFERROR(INDEX(AcctCat,MATCH(GL_Paste!$B15674&amp;"",AcctCode,0)),"UNKNOWN"))</f>
        <v/>
      </c>
      <c r="F15677">
        <f>IF(GL_Paste!$B15674="","",IFERROR(INDEX(AcctSub,MATCH(GL_Paste!$B15674&amp;"",AcctCode,0)),"UNKNOWN"))</f>
        <v/>
      </c>
    </row>
    <row r="15678">
      <c r="A15678" s="40">
        <f>IF(GL_Paste!$B15675="","",N(GL_Paste!$H15675)-N(GL_Paste!$G15675))</f>
        <v/>
      </c>
      <c r="B15678" s="43">
        <f>IF(GL_Paste!$B15675="","",DATE(YEAR(GL_Paste!$E15675),MONTH(GL_Paste!$E15675),1))</f>
        <v/>
      </c>
      <c r="C15678">
        <f>IF(GL_Paste!$B15675="","",IF(TRIM(GL_Paste!$M15675)&lt;&gt;"",TRIM(GL_Paste!$M15675),IFERROR(MID(GL_Paste!$I15675,FIND("[",GL_Paste!$I15675)+1,FIND("]",GL_Paste!$I15675)-FIND("[",GL_Paste!$I15675)-1),"")))</f>
        <v/>
      </c>
      <c r="D15678">
        <f>IF(GL_Paste!$B15675="","",IFERROR(INDEX(DeptName,MATCH($C15678,DeptTag,0)),"UNALLOCATED"))</f>
        <v/>
      </c>
      <c r="E15678">
        <f>IF(GL_Paste!$B15675="","",IFERROR(INDEX(AcctCat,MATCH(GL_Paste!$B15675&amp;"",AcctCode,0)),"UNKNOWN"))</f>
        <v/>
      </c>
      <c r="F15678">
        <f>IF(GL_Paste!$B15675="","",IFERROR(INDEX(AcctSub,MATCH(GL_Paste!$B15675&amp;"",AcctCode,0)),"UNKNOWN"))</f>
        <v/>
      </c>
    </row>
    <row r="15679">
      <c r="A15679" s="40">
        <f>IF(GL_Paste!$B15676="","",N(GL_Paste!$H15676)-N(GL_Paste!$G15676))</f>
        <v/>
      </c>
      <c r="B15679" s="43">
        <f>IF(GL_Paste!$B15676="","",DATE(YEAR(GL_Paste!$E15676),MONTH(GL_Paste!$E15676),1))</f>
        <v/>
      </c>
      <c r="C15679">
        <f>IF(GL_Paste!$B15676="","",IF(TRIM(GL_Paste!$M15676)&lt;&gt;"",TRIM(GL_Paste!$M15676),IFERROR(MID(GL_Paste!$I15676,FIND("[",GL_Paste!$I15676)+1,FIND("]",GL_Paste!$I15676)-FIND("[",GL_Paste!$I15676)-1),"")))</f>
        <v/>
      </c>
      <c r="D15679">
        <f>IF(GL_Paste!$B15676="","",IFERROR(INDEX(DeptName,MATCH($C15679,DeptTag,0)),"UNALLOCATED"))</f>
        <v/>
      </c>
      <c r="E15679">
        <f>IF(GL_Paste!$B15676="","",IFERROR(INDEX(AcctCat,MATCH(GL_Paste!$B15676&amp;"",AcctCode,0)),"UNKNOWN"))</f>
        <v/>
      </c>
      <c r="F15679">
        <f>IF(GL_Paste!$B15676="","",IFERROR(INDEX(AcctSub,MATCH(GL_Paste!$B15676&amp;"",AcctCode,0)),"UNKNOWN"))</f>
        <v/>
      </c>
    </row>
    <row r="15680">
      <c r="A15680" s="40">
        <f>IF(GL_Paste!$B15677="","",N(GL_Paste!$H15677)-N(GL_Paste!$G15677))</f>
        <v/>
      </c>
      <c r="B15680" s="43">
        <f>IF(GL_Paste!$B15677="","",DATE(YEAR(GL_Paste!$E15677),MONTH(GL_Paste!$E15677),1))</f>
        <v/>
      </c>
      <c r="C15680">
        <f>IF(GL_Paste!$B15677="","",IF(TRIM(GL_Paste!$M15677)&lt;&gt;"",TRIM(GL_Paste!$M15677),IFERROR(MID(GL_Paste!$I15677,FIND("[",GL_Paste!$I15677)+1,FIND("]",GL_Paste!$I15677)-FIND("[",GL_Paste!$I15677)-1),"")))</f>
        <v/>
      </c>
      <c r="D15680">
        <f>IF(GL_Paste!$B15677="","",IFERROR(INDEX(DeptName,MATCH($C15680,DeptTag,0)),"UNALLOCATED"))</f>
        <v/>
      </c>
      <c r="E15680">
        <f>IF(GL_Paste!$B15677="","",IFERROR(INDEX(AcctCat,MATCH(GL_Paste!$B15677&amp;"",AcctCode,0)),"UNKNOWN"))</f>
        <v/>
      </c>
      <c r="F15680">
        <f>IF(GL_Paste!$B15677="","",IFERROR(INDEX(AcctSub,MATCH(GL_Paste!$B15677&amp;"",AcctCode,0)),"UNKNOWN"))</f>
        <v/>
      </c>
    </row>
    <row r="15681">
      <c r="A15681" s="40">
        <f>IF(GL_Paste!$B15678="","",N(GL_Paste!$H15678)-N(GL_Paste!$G15678))</f>
        <v/>
      </c>
      <c r="B15681" s="43">
        <f>IF(GL_Paste!$B15678="","",DATE(YEAR(GL_Paste!$E15678),MONTH(GL_Paste!$E15678),1))</f>
        <v/>
      </c>
      <c r="C15681">
        <f>IF(GL_Paste!$B15678="","",IF(TRIM(GL_Paste!$M15678)&lt;&gt;"",TRIM(GL_Paste!$M15678),IFERROR(MID(GL_Paste!$I15678,FIND("[",GL_Paste!$I15678)+1,FIND("]",GL_Paste!$I15678)-FIND("[",GL_Paste!$I15678)-1),"")))</f>
        <v/>
      </c>
      <c r="D15681">
        <f>IF(GL_Paste!$B15678="","",IFERROR(INDEX(DeptName,MATCH($C15681,DeptTag,0)),"UNALLOCATED"))</f>
        <v/>
      </c>
      <c r="E15681">
        <f>IF(GL_Paste!$B15678="","",IFERROR(INDEX(AcctCat,MATCH(GL_Paste!$B15678&amp;"",AcctCode,0)),"UNKNOWN"))</f>
        <v/>
      </c>
      <c r="F15681">
        <f>IF(GL_Paste!$B15678="","",IFERROR(INDEX(AcctSub,MATCH(GL_Paste!$B15678&amp;"",AcctCode,0)),"UNKNOWN"))</f>
        <v/>
      </c>
    </row>
    <row r="15682">
      <c r="A15682" s="40">
        <f>IF(GL_Paste!$B15679="","",N(GL_Paste!$H15679)-N(GL_Paste!$G15679))</f>
        <v/>
      </c>
      <c r="B15682" s="43">
        <f>IF(GL_Paste!$B15679="","",DATE(YEAR(GL_Paste!$E15679),MONTH(GL_Paste!$E15679),1))</f>
        <v/>
      </c>
      <c r="C15682">
        <f>IF(GL_Paste!$B15679="","",IF(TRIM(GL_Paste!$M15679)&lt;&gt;"",TRIM(GL_Paste!$M15679),IFERROR(MID(GL_Paste!$I15679,FIND("[",GL_Paste!$I15679)+1,FIND("]",GL_Paste!$I15679)-FIND("[",GL_Paste!$I15679)-1),"")))</f>
        <v/>
      </c>
      <c r="D15682">
        <f>IF(GL_Paste!$B15679="","",IFERROR(INDEX(DeptName,MATCH($C15682,DeptTag,0)),"UNALLOCATED"))</f>
        <v/>
      </c>
      <c r="E15682">
        <f>IF(GL_Paste!$B15679="","",IFERROR(INDEX(AcctCat,MATCH(GL_Paste!$B15679&amp;"",AcctCode,0)),"UNKNOWN"))</f>
        <v/>
      </c>
      <c r="F15682">
        <f>IF(GL_Paste!$B15679="","",IFERROR(INDEX(AcctSub,MATCH(GL_Paste!$B15679&amp;"",AcctCode,0)),"UNKNOWN"))</f>
        <v/>
      </c>
    </row>
    <row r="15683">
      <c r="A15683" s="40">
        <f>IF(GL_Paste!$B15680="","",N(GL_Paste!$H15680)-N(GL_Paste!$G15680))</f>
        <v/>
      </c>
      <c r="B15683" s="43">
        <f>IF(GL_Paste!$B15680="","",DATE(YEAR(GL_Paste!$E15680),MONTH(GL_Paste!$E15680),1))</f>
        <v/>
      </c>
      <c r="C15683">
        <f>IF(GL_Paste!$B15680="","",IF(TRIM(GL_Paste!$M15680)&lt;&gt;"",TRIM(GL_Paste!$M15680),IFERROR(MID(GL_Paste!$I15680,FIND("[",GL_Paste!$I15680)+1,FIND("]",GL_Paste!$I15680)-FIND("[",GL_Paste!$I15680)-1),"")))</f>
        <v/>
      </c>
      <c r="D15683">
        <f>IF(GL_Paste!$B15680="","",IFERROR(INDEX(DeptName,MATCH($C15683,DeptTag,0)),"UNALLOCATED"))</f>
        <v/>
      </c>
      <c r="E15683">
        <f>IF(GL_Paste!$B15680="","",IFERROR(INDEX(AcctCat,MATCH(GL_Paste!$B15680&amp;"",AcctCode,0)),"UNKNOWN"))</f>
        <v/>
      </c>
      <c r="F15683">
        <f>IF(GL_Paste!$B15680="","",IFERROR(INDEX(AcctSub,MATCH(GL_Paste!$B15680&amp;"",AcctCode,0)),"UNKNOWN"))</f>
        <v/>
      </c>
    </row>
    <row r="15684">
      <c r="A15684" s="40">
        <f>IF(GL_Paste!$B15681="","",N(GL_Paste!$H15681)-N(GL_Paste!$G15681))</f>
        <v/>
      </c>
      <c r="B15684" s="43">
        <f>IF(GL_Paste!$B15681="","",DATE(YEAR(GL_Paste!$E15681),MONTH(GL_Paste!$E15681),1))</f>
        <v/>
      </c>
      <c r="C15684">
        <f>IF(GL_Paste!$B15681="","",IF(TRIM(GL_Paste!$M15681)&lt;&gt;"",TRIM(GL_Paste!$M15681),IFERROR(MID(GL_Paste!$I15681,FIND("[",GL_Paste!$I15681)+1,FIND("]",GL_Paste!$I15681)-FIND("[",GL_Paste!$I15681)-1),"")))</f>
        <v/>
      </c>
      <c r="D15684">
        <f>IF(GL_Paste!$B15681="","",IFERROR(INDEX(DeptName,MATCH($C15684,DeptTag,0)),"UNALLOCATED"))</f>
        <v/>
      </c>
      <c r="E15684">
        <f>IF(GL_Paste!$B15681="","",IFERROR(INDEX(AcctCat,MATCH(GL_Paste!$B15681&amp;"",AcctCode,0)),"UNKNOWN"))</f>
        <v/>
      </c>
      <c r="F15684">
        <f>IF(GL_Paste!$B15681="","",IFERROR(INDEX(AcctSub,MATCH(GL_Paste!$B15681&amp;"",AcctCode,0)),"UNKNOWN"))</f>
        <v/>
      </c>
    </row>
    <row r="15685">
      <c r="A15685" s="40">
        <f>IF(GL_Paste!$B15682="","",N(GL_Paste!$H15682)-N(GL_Paste!$G15682))</f>
        <v/>
      </c>
      <c r="B15685" s="43">
        <f>IF(GL_Paste!$B15682="","",DATE(YEAR(GL_Paste!$E15682),MONTH(GL_Paste!$E15682),1))</f>
        <v/>
      </c>
      <c r="C15685">
        <f>IF(GL_Paste!$B15682="","",IF(TRIM(GL_Paste!$M15682)&lt;&gt;"",TRIM(GL_Paste!$M15682),IFERROR(MID(GL_Paste!$I15682,FIND("[",GL_Paste!$I15682)+1,FIND("]",GL_Paste!$I15682)-FIND("[",GL_Paste!$I15682)-1),"")))</f>
        <v/>
      </c>
      <c r="D15685">
        <f>IF(GL_Paste!$B15682="","",IFERROR(INDEX(DeptName,MATCH($C15685,DeptTag,0)),"UNALLOCATED"))</f>
        <v/>
      </c>
      <c r="E15685">
        <f>IF(GL_Paste!$B15682="","",IFERROR(INDEX(AcctCat,MATCH(GL_Paste!$B15682&amp;"",AcctCode,0)),"UNKNOWN"))</f>
        <v/>
      </c>
      <c r="F15685">
        <f>IF(GL_Paste!$B15682="","",IFERROR(INDEX(AcctSub,MATCH(GL_Paste!$B15682&amp;"",AcctCode,0)),"UNKNOWN"))</f>
        <v/>
      </c>
    </row>
    <row r="15686">
      <c r="A15686" s="40">
        <f>IF(GL_Paste!$B15683="","",N(GL_Paste!$H15683)-N(GL_Paste!$G15683))</f>
        <v/>
      </c>
      <c r="B15686" s="43">
        <f>IF(GL_Paste!$B15683="","",DATE(YEAR(GL_Paste!$E15683),MONTH(GL_Paste!$E15683),1))</f>
        <v/>
      </c>
      <c r="C15686">
        <f>IF(GL_Paste!$B15683="","",IF(TRIM(GL_Paste!$M15683)&lt;&gt;"",TRIM(GL_Paste!$M15683),IFERROR(MID(GL_Paste!$I15683,FIND("[",GL_Paste!$I15683)+1,FIND("]",GL_Paste!$I15683)-FIND("[",GL_Paste!$I15683)-1),"")))</f>
        <v/>
      </c>
      <c r="D15686">
        <f>IF(GL_Paste!$B15683="","",IFERROR(INDEX(DeptName,MATCH($C15686,DeptTag,0)),"UNALLOCATED"))</f>
        <v/>
      </c>
      <c r="E15686">
        <f>IF(GL_Paste!$B15683="","",IFERROR(INDEX(AcctCat,MATCH(GL_Paste!$B15683&amp;"",AcctCode,0)),"UNKNOWN"))</f>
        <v/>
      </c>
      <c r="F15686">
        <f>IF(GL_Paste!$B15683="","",IFERROR(INDEX(AcctSub,MATCH(GL_Paste!$B15683&amp;"",AcctCode,0)),"UNKNOWN"))</f>
        <v/>
      </c>
    </row>
    <row r="15687">
      <c r="A15687" s="40">
        <f>IF(GL_Paste!$B15684="","",N(GL_Paste!$H15684)-N(GL_Paste!$G15684))</f>
        <v/>
      </c>
      <c r="B15687" s="43">
        <f>IF(GL_Paste!$B15684="","",DATE(YEAR(GL_Paste!$E15684),MONTH(GL_Paste!$E15684),1))</f>
        <v/>
      </c>
      <c r="C15687">
        <f>IF(GL_Paste!$B15684="","",IF(TRIM(GL_Paste!$M15684)&lt;&gt;"",TRIM(GL_Paste!$M15684),IFERROR(MID(GL_Paste!$I15684,FIND("[",GL_Paste!$I15684)+1,FIND("]",GL_Paste!$I15684)-FIND("[",GL_Paste!$I15684)-1),"")))</f>
        <v/>
      </c>
      <c r="D15687">
        <f>IF(GL_Paste!$B15684="","",IFERROR(INDEX(DeptName,MATCH($C15687,DeptTag,0)),"UNALLOCATED"))</f>
        <v/>
      </c>
      <c r="E15687">
        <f>IF(GL_Paste!$B15684="","",IFERROR(INDEX(AcctCat,MATCH(GL_Paste!$B15684&amp;"",AcctCode,0)),"UNKNOWN"))</f>
        <v/>
      </c>
      <c r="F15687">
        <f>IF(GL_Paste!$B15684="","",IFERROR(INDEX(AcctSub,MATCH(GL_Paste!$B15684&amp;"",AcctCode,0)),"UNKNOWN"))</f>
        <v/>
      </c>
    </row>
    <row r="15688">
      <c r="A15688" s="40">
        <f>IF(GL_Paste!$B15685="","",N(GL_Paste!$H15685)-N(GL_Paste!$G15685))</f>
        <v/>
      </c>
      <c r="B15688" s="43">
        <f>IF(GL_Paste!$B15685="","",DATE(YEAR(GL_Paste!$E15685),MONTH(GL_Paste!$E15685),1))</f>
        <v/>
      </c>
      <c r="C15688">
        <f>IF(GL_Paste!$B15685="","",IF(TRIM(GL_Paste!$M15685)&lt;&gt;"",TRIM(GL_Paste!$M15685),IFERROR(MID(GL_Paste!$I15685,FIND("[",GL_Paste!$I15685)+1,FIND("]",GL_Paste!$I15685)-FIND("[",GL_Paste!$I15685)-1),"")))</f>
        <v/>
      </c>
      <c r="D15688">
        <f>IF(GL_Paste!$B15685="","",IFERROR(INDEX(DeptName,MATCH($C15688,DeptTag,0)),"UNALLOCATED"))</f>
        <v/>
      </c>
      <c r="E15688">
        <f>IF(GL_Paste!$B15685="","",IFERROR(INDEX(AcctCat,MATCH(GL_Paste!$B15685&amp;"",AcctCode,0)),"UNKNOWN"))</f>
        <v/>
      </c>
      <c r="F15688">
        <f>IF(GL_Paste!$B15685="","",IFERROR(INDEX(AcctSub,MATCH(GL_Paste!$B15685&amp;"",AcctCode,0)),"UNKNOWN"))</f>
        <v/>
      </c>
    </row>
    <row r="15689">
      <c r="A15689" s="40">
        <f>IF(GL_Paste!$B15686="","",N(GL_Paste!$H15686)-N(GL_Paste!$G15686))</f>
        <v/>
      </c>
      <c r="B15689" s="43">
        <f>IF(GL_Paste!$B15686="","",DATE(YEAR(GL_Paste!$E15686),MONTH(GL_Paste!$E15686),1))</f>
        <v/>
      </c>
      <c r="C15689">
        <f>IF(GL_Paste!$B15686="","",IF(TRIM(GL_Paste!$M15686)&lt;&gt;"",TRIM(GL_Paste!$M15686),IFERROR(MID(GL_Paste!$I15686,FIND("[",GL_Paste!$I15686)+1,FIND("]",GL_Paste!$I15686)-FIND("[",GL_Paste!$I15686)-1),"")))</f>
        <v/>
      </c>
      <c r="D15689">
        <f>IF(GL_Paste!$B15686="","",IFERROR(INDEX(DeptName,MATCH($C15689,DeptTag,0)),"UNALLOCATED"))</f>
        <v/>
      </c>
      <c r="E15689">
        <f>IF(GL_Paste!$B15686="","",IFERROR(INDEX(AcctCat,MATCH(GL_Paste!$B15686&amp;"",AcctCode,0)),"UNKNOWN"))</f>
        <v/>
      </c>
      <c r="F15689">
        <f>IF(GL_Paste!$B15686="","",IFERROR(INDEX(AcctSub,MATCH(GL_Paste!$B15686&amp;"",AcctCode,0)),"UNKNOWN"))</f>
        <v/>
      </c>
    </row>
    <row r="15690">
      <c r="A15690" s="40">
        <f>IF(GL_Paste!$B15687="","",N(GL_Paste!$H15687)-N(GL_Paste!$G15687))</f>
        <v/>
      </c>
      <c r="B15690" s="43">
        <f>IF(GL_Paste!$B15687="","",DATE(YEAR(GL_Paste!$E15687),MONTH(GL_Paste!$E15687),1))</f>
        <v/>
      </c>
      <c r="C15690">
        <f>IF(GL_Paste!$B15687="","",IF(TRIM(GL_Paste!$M15687)&lt;&gt;"",TRIM(GL_Paste!$M15687),IFERROR(MID(GL_Paste!$I15687,FIND("[",GL_Paste!$I15687)+1,FIND("]",GL_Paste!$I15687)-FIND("[",GL_Paste!$I15687)-1),"")))</f>
        <v/>
      </c>
      <c r="D15690">
        <f>IF(GL_Paste!$B15687="","",IFERROR(INDEX(DeptName,MATCH($C15690,DeptTag,0)),"UNALLOCATED"))</f>
        <v/>
      </c>
      <c r="E15690">
        <f>IF(GL_Paste!$B15687="","",IFERROR(INDEX(AcctCat,MATCH(GL_Paste!$B15687&amp;"",AcctCode,0)),"UNKNOWN"))</f>
        <v/>
      </c>
      <c r="F15690">
        <f>IF(GL_Paste!$B15687="","",IFERROR(INDEX(AcctSub,MATCH(GL_Paste!$B15687&amp;"",AcctCode,0)),"UNKNOWN"))</f>
        <v/>
      </c>
    </row>
    <row r="15691">
      <c r="A15691" s="40">
        <f>IF(GL_Paste!$B15688="","",N(GL_Paste!$H15688)-N(GL_Paste!$G15688))</f>
        <v/>
      </c>
      <c r="B15691" s="43">
        <f>IF(GL_Paste!$B15688="","",DATE(YEAR(GL_Paste!$E15688),MONTH(GL_Paste!$E15688),1))</f>
        <v/>
      </c>
      <c r="C15691">
        <f>IF(GL_Paste!$B15688="","",IF(TRIM(GL_Paste!$M15688)&lt;&gt;"",TRIM(GL_Paste!$M15688),IFERROR(MID(GL_Paste!$I15688,FIND("[",GL_Paste!$I15688)+1,FIND("]",GL_Paste!$I15688)-FIND("[",GL_Paste!$I15688)-1),"")))</f>
        <v/>
      </c>
      <c r="D15691">
        <f>IF(GL_Paste!$B15688="","",IFERROR(INDEX(DeptName,MATCH($C15691,DeptTag,0)),"UNALLOCATED"))</f>
        <v/>
      </c>
      <c r="E15691">
        <f>IF(GL_Paste!$B15688="","",IFERROR(INDEX(AcctCat,MATCH(GL_Paste!$B15688&amp;"",AcctCode,0)),"UNKNOWN"))</f>
        <v/>
      </c>
      <c r="F15691">
        <f>IF(GL_Paste!$B15688="","",IFERROR(INDEX(AcctSub,MATCH(GL_Paste!$B15688&amp;"",AcctCode,0)),"UNKNOWN"))</f>
        <v/>
      </c>
    </row>
    <row r="15692">
      <c r="A15692" s="40">
        <f>IF(GL_Paste!$B15689="","",N(GL_Paste!$H15689)-N(GL_Paste!$G15689))</f>
        <v/>
      </c>
      <c r="B15692" s="43">
        <f>IF(GL_Paste!$B15689="","",DATE(YEAR(GL_Paste!$E15689),MONTH(GL_Paste!$E15689),1))</f>
        <v/>
      </c>
      <c r="C15692">
        <f>IF(GL_Paste!$B15689="","",IF(TRIM(GL_Paste!$M15689)&lt;&gt;"",TRIM(GL_Paste!$M15689),IFERROR(MID(GL_Paste!$I15689,FIND("[",GL_Paste!$I15689)+1,FIND("]",GL_Paste!$I15689)-FIND("[",GL_Paste!$I15689)-1),"")))</f>
        <v/>
      </c>
      <c r="D15692">
        <f>IF(GL_Paste!$B15689="","",IFERROR(INDEX(DeptName,MATCH($C15692,DeptTag,0)),"UNALLOCATED"))</f>
        <v/>
      </c>
      <c r="E15692">
        <f>IF(GL_Paste!$B15689="","",IFERROR(INDEX(AcctCat,MATCH(GL_Paste!$B15689&amp;"",AcctCode,0)),"UNKNOWN"))</f>
        <v/>
      </c>
      <c r="F15692">
        <f>IF(GL_Paste!$B15689="","",IFERROR(INDEX(AcctSub,MATCH(GL_Paste!$B15689&amp;"",AcctCode,0)),"UNKNOWN"))</f>
        <v/>
      </c>
    </row>
    <row r="15693">
      <c r="A15693" s="40">
        <f>IF(GL_Paste!$B15690="","",N(GL_Paste!$H15690)-N(GL_Paste!$G15690))</f>
        <v/>
      </c>
      <c r="B15693" s="43">
        <f>IF(GL_Paste!$B15690="","",DATE(YEAR(GL_Paste!$E15690),MONTH(GL_Paste!$E15690),1))</f>
        <v/>
      </c>
      <c r="C15693">
        <f>IF(GL_Paste!$B15690="","",IF(TRIM(GL_Paste!$M15690)&lt;&gt;"",TRIM(GL_Paste!$M15690),IFERROR(MID(GL_Paste!$I15690,FIND("[",GL_Paste!$I15690)+1,FIND("]",GL_Paste!$I15690)-FIND("[",GL_Paste!$I15690)-1),"")))</f>
        <v/>
      </c>
      <c r="D15693">
        <f>IF(GL_Paste!$B15690="","",IFERROR(INDEX(DeptName,MATCH($C15693,DeptTag,0)),"UNALLOCATED"))</f>
        <v/>
      </c>
      <c r="E15693">
        <f>IF(GL_Paste!$B15690="","",IFERROR(INDEX(AcctCat,MATCH(GL_Paste!$B15690&amp;"",AcctCode,0)),"UNKNOWN"))</f>
        <v/>
      </c>
      <c r="F15693">
        <f>IF(GL_Paste!$B15690="","",IFERROR(INDEX(AcctSub,MATCH(GL_Paste!$B15690&amp;"",AcctCode,0)),"UNKNOWN"))</f>
        <v/>
      </c>
    </row>
    <row r="15694">
      <c r="A15694" s="40">
        <f>IF(GL_Paste!$B15691="","",N(GL_Paste!$H15691)-N(GL_Paste!$G15691))</f>
        <v/>
      </c>
      <c r="B15694" s="43">
        <f>IF(GL_Paste!$B15691="","",DATE(YEAR(GL_Paste!$E15691),MONTH(GL_Paste!$E15691),1))</f>
        <v/>
      </c>
      <c r="C15694">
        <f>IF(GL_Paste!$B15691="","",IF(TRIM(GL_Paste!$M15691)&lt;&gt;"",TRIM(GL_Paste!$M15691),IFERROR(MID(GL_Paste!$I15691,FIND("[",GL_Paste!$I15691)+1,FIND("]",GL_Paste!$I15691)-FIND("[",GL_Paste!$I15691)-1),"")))</f>
        <v/>
      </c>
      <c r="D15694">
        <f>IF(GL_Paste!$B15691="","",IFERROR(INDEX(DeptName,MATCH($C15694,DeptTag,0)),"UNALLOCATED"))</f>
        <v/>
      </c>
      <c r="E15694">
        <f>IF(GL_Paste!$B15691="","",IFERROR(INDEX(AcctCat,MATCH(GL_Paste!$B15691&amp;"",AcctCode,0)),"UNKNOWN"))</f>
        <v/>
      </c>
      <c r="F15694">
        <f>IF(GL_Paste!$B15691="","",IFERROR(INDEX(AcctSub,MATCH(GL_Paste!$B15691&amp;"",AcctCode,0)),"UNKNOWN"))</f>
        <v/>
      </c>
    </row>
    <row r="15695">
      <c r="A15695" s="40">
        <f>IF(GL_Paste!$B15692="","",N(GL_Paste!$H15692)-N(GL_Paste!$G15692))</f>
        <v/>
      </c>
      <c r="B15695" s="43">
        <f>IF(GL_Paste!$B15692="","",DATE(YEAR(GL_Paste!$E15692),MONTH(GL_Paste!$E15692),1))</f>
        <v/>
      </c>
      <c r="C15695">
        <f>IF(GL_Paste!$B15692="","",IF(TRIM(GL_Paste!$M15692)&lt;&gt;"",TRIM(GL_Paste!$M15692),IFERROR(MID(GL_Paste!$I15692,FIND("[",GL_Paste!$I15692)+1,FIND("]",GL_Paste!$I15692)-FIND("[",GL_Paste!$I15692)-1),"")))</f>
        <v/>
      </c>
      <c r="D15695">
        <f>IF(GL_Paste!$B15692="","",IFERROR(INDEX(DeptName,MATCH($C15695,DeptTag,0)),"UNALLOCATED"))</f>
        <v/>
      </c>
      <c r="E15695">
        <f>IF(GL_Paste!$B15692="","",IFERROR(INDEX(AcctCat,MATCH(GL_Paste!$B15692&amp;"",AcctCode,0)),"UNKNOWN"))</f>
        <v/>
      </c>
      <c r="F15695">
        <f>IF(GL_Paste!$B15692="","",IFERROR(INDEX(AcctSub,MATCH(GL_Paste!$B15692&amp;"",AcctCode,0)),"UNKNOWN"))</f>
        <v/>
      </c>
    </row>
    <row r="15696">
      <c r="A15696" s="40">
        <f>IF(GL_Paste!$B15693="","",N(GL_Paste!$H15693)-N(GL_Paste!$G15693))</f>
        <v/>
      </c>
      <c r="B15696" s="43">
        <f>IF(GL_Paste!$B15693="","",DATE(YEAR(GL_Paste!$E15693),MONTH(GL_Paste!$E15693),1))</f>
        <v/>
      </c>
      <c r="C15696">
        <f>IF(GL_Paste!$B15693="","",IF(TRIM(GL_Paste!$M15693)&lt;&gt;"",TRIM(GL_Paste!$M15693),IFERROR(MID(GL_Paste!$I15693,FIND("[",GL_Paste!$I15693)+1,FIND("]",GL_Paste!$I15693)-FIND("[",GL_Paste!$I15693)-1),"")))</f>
        <v/>
      </c>
      <c r="D15696">
        <f>IF(GL_Paste!$B15693="","",IFERROR(INDEX(DeptName,MATCH($C15696,DeptTag,0)),"UNALLOCATED"))</f>
        <v/>
      </c>
      <c r="E15696">
        <f>IF(GL_Paste!$B15693="","",IFERROR(INDEX(AcctCat,MATCH(GL_Paste!$B15693&amp;"",AcctCode,0)),"UNKNOWN"))</f>
        <v/>
      </c>
      <c r="F15696">
        <f>IF(GL_Paste!$B15693="","",IFERROR(INDEX(AcctSub,MATCH(GL_Paste!$B15693&amp;"",AcctCode,0)),"UNKNOWN"))</f>
        <v/>
      </c>
    </row>
    <row r="15697">
      <c r="A15697" s="40">
        <f>IF(GL_Paste!$B15694="","",N(GL_Paste!$H15694)-N(GL_Paste!$G15694))</f>
        <v/>
      </c>
      <c r="B15697" s="43">
        <f>IF(GL_Paste!$B15694="","",DATE(YEAR(GL_Paste!$E15694),MONTH(GL_Paste!$E15694),1))</f>
        <v/>
      </c>
      <c r="C15697">
        <f>IF(GL_Paste!$B15694="","",IF(TRIM(GL_Paste!$M15694)&lt;&gt;"",TRIM(GL_Paste!$M15694),IFERROR(MID(GL_Paste!$I15694,FIND("[",GL_Paste!$I15694)+1,FIND("]",GL_Paste!$I15694)-FIND("[",GL_Paste!$I15694)-1),"")))</f>
        <v/>
      </c>
      <c r="D15697">
        <f>IF(GL_Paste!$B15694="","",IFERROR(INDEX(DeptName,MATCH($C15697,DeptTag,0)),"UNALLOCATED"))</f>
        <v/>
      </c>
      <c r="E15697">
        <f>IF(GL_Paste!$B15694="","",IFERROR(INDEX(AcctCat,MATCH(GL_Paste!$B15694&amp;"",AcctCode,0)),"UNKNOWN"))</f>
        <v/>
      </c>
      <c r="F15697">
        <f>IF(GL_Paste!$B15694="","",IFERROR(INDEX(AcctSub,MATCH(GL_Paste!$B15694&amp;"",AcctCode,0)),"UNKNOWN"))</f>
        <v/>
      </c>
    </row>
    <row r="15698">
      <c r="A15698" s="40">
        <f>IF(GL_Paste!$B15695="","",N(GL_Paste!$H15695)-N(GL_Paste!$G15695))</f>
        <v/>
      </c>
      <c r="B15698" s="43">
        <f>IF(GL_Paste!$B15695="","",DATE(YEAR(GL_Paste!$E15695),MONTH(GL_Paste!$E15695),1))</f>
        <v/>
      </c>
      <c r="C15698">
        <f>IF(GL_Paste!$B15695="","",IF(TRIM(GL_Paste!$M15695)&lt;&gt;"",TRIM(GL_Paste!$M15695),IFERROR(MID(GL_Paste!$I15695,FIND("[",GL_Paste!$I15695)+1,FIND("]",GL_Paste!$I15695)-FIND("[",GL_Paste!$I15695)-1),"")))</f>
        <v/>
      </c>
      <c r="D15698">
        <f>IF(GL_Paste!$B15695="","",IFERROR(INDEX(DeptName,MATCH($C15698,DeptTag,0)),"UNALLOCATED"))</f>
        <v/>
      </c>
      <c r="E15698">
        <f>IF(GL_Paste!$B15695="","",IFERROR(INDEX(AcctCat,MATCH(GL_Paste!$B15695&amp;"",AcctCode,0)),"UNKNOWN"))</f>
        <v/>
      </c>
      <c r="F15698">
        <f>IF(GL_Paste!$B15695="","",IFERROR(INDEX(AcctSub,MATCH(GL_Paste!$B15695&amp;"",AcctCode,0)),"UNKNOWN"))</f>
        <v/>
      </c>
    </row>
    <row r="15699">
      <c r="A15699" s="40">
        <f>IF(GL_Paste!$B15696="","",N(GL_Paste!$H15696)-N(GL_Paste!$G15696))</f>
        <v/>
      </c>
      <c r="B15699" s="43">
        <f>IF(GL_Paste!$B15696="","",DATE(YEAR(GL_Paste!$E15696),MONTH(GL_Paste!$E15696),1))</f>
        <v/>
      </c>
      <c r="C15699">
        <f>IF(GL_Paste!$B15696="","",IF(TRIM(GL_Paste!$M15696)&lt;&gt;"",TRIM(GL_Paste!$M15696),IFERROR(MID(GL_Paste!$I15696,FIND("[",GL_Paste!$I15696)+1,FIND("]",GL_Paste!$I15696)-FIND("[",GL_Paste!$I15696)-1),"")))</f>
        <v/>
      </c>
      <c r="D15699">
        <f>IF(GL_Paste!$B15696="","",IFERROR(INDEX(DeptName,MATCH($C15699,DeptTag,0)),"UNALLOCATED"))</f>
        <v/>
      </c>
      <c r="E15699">
        <f>IF(GL_Paste!$B15696="","",IFERROR(INDEX(AcctCat,MATCH(GL_Paste!$B15696&amp;"",AcctCode,0)),"UNKNOWN"))</f>
        <v/>
      </c>
      <c r="F15699">
        <f>IF(GL_Paste!$B15696="","",IFERROR(INDEX(AcctSub,MATCH(GL_Paste!$B15696&amp;"",AcctCode,0)),"UNKNOWN"))</f>
        <v/>
      </c>
    </row>
    <row r="15700">
      <c r="A15700" s="40">
        <f>IF(GL_Paste!$B15697="","",N(GL_Paste!$H15697)-N(GL_Paste!$G15697))</f>
        <v/>
      </c>
      <c r="B15700" s="43">
        <f>IF(GL_Paste!$B15697="","",DATE(YEAR(GL_Paste!$E15697),MONTH(GL_Paste!$E15697),1))</f>
        <v/>
      </c>
      <c r="C15700">
        <f>IF(GL_Paste!$B15697="","",IF(TRIM(GL_Paste!$M15697)&lt;&gt;"",TRIM(GL_Paste!$M15697),IFERROR(MID(GL_Paste!$I15697,FIND("[",GL_Paste!$I15697)+1,FIND("]",GL_Paste!$I15697)-FIND("[",GL_Paste!$I15697)-1),"")))</f>
        <v/>
      </c>
      <c r="D15700">
        <f>IF(GL_Paste!$B15697="","",IFERROR(INDEX(DeptName,MATCH($C15700,DeptTag,0)),"UNALLOCATED"))</f>
        <v/>
      </c>
      <c r="E15700">
        <f>IF(GL_Paste!$B15697="","",IFERROR(INDEX(AcctCat,MATCH(GL_Paste!$B15697&amp;"",AcctCode,0)),"UNKNOWN"))</f>
        <v/>
      </c>
      <c r="F15700">
        <f>IF(GL_Paste!$B15697="","",IFERROR(INDEX(AcctSub,MATCH(GL_Paste!$B15697&amp;"",AcctCode,0)),"UNKNOWN"))</f>
        <v/>
      </c>
    </row>
    <row r="15701">
      <c r="A15701" s="40">
        <f>IF(GL_Paste!$B15698="","",N(GL_Paste!$H15698)-N(GL_Paste!$G15698))</f>
        <v/>
      </c>
      <c r="B15701" s="43">
        <f>IF(GL_Paste!$B15698="","",DATE(YEAR(GL_Paste!$E15698),MONTH(GL_Paste!$E15698),1))</f>
        <v/>
      </c>
      <c r="C15701">
        <f>IF(GL_Paste!$B15698="","",IF(TRIM(GL_Paste!$M15698)&lt;&gt;"",TRIM(GL_Paste!$M15698),IFERROR(MID(GL_Paste!$I15698,FIND("[",GL_Paste!$I15698)+1,FIND("]",GL_Paste!$I15698)-FIND("[",GL_Paste!$I15698)-1),"")))</f>
        <v/>
      </c>
      <c r="D15701">
        <f>IF(GL_Paste!$B15698="","",IFERROR(INDEX(DeptName,MATCH($C15701,DeptTag,0)),"UNALLOCATED"))</f>
        <v/>
      </c>
      <c r="E15701">
        <f>IF(GL_Paste!$B15698="","",IFERROR(INDEX(AcctCat,MATCH(GL_Paste!$B15698&amp;"",AcctCode,0)),"UNKNOWN"))</f>
        <v/>
      </c>
      <c r="F15701">
        <f>IF(GL_Paste!$B15698="","",IFERROR(INDEX(AcctSub,MATCH(GL_Paste!$B15698&amp;"",AcctCode,0)),"UNKNOWN"))</f>
        <v/>
      </c>
    </row>
    <row r="15702">
      <c r="A15702" s="40">
        <f>IF(GL_Paste!$B15699="","",N(GL_Paste!$H15699)-N(GL_Paste!$G15699))</f>
        <v/>
      </c>
      <c r="B15702" s="43">
        <f>IF(GL_Paste!$B15699="","",DATE(YEAR(GL_Paste!$E15699),MONTH(GL_Paste!$E15699),1))</f>
        <v/>
      </c>
      <c r="C15702">
        <f>IF(GL_Paste!$B15699="","",IF(TRIM(GL_Paste!$M15699)&lt;&gt;"",TRIM(GL_Paste!$M15699),IFERROR(MID(GL_Paste!$I15699,FIND("[",GL_Paste!$I15699)+1,FIND("]",GL_Paste!$I15699)-FIND("[",GL_Paste!$I15699)-1),"")))</f>
        <v/>
      </c>
      <c r="D15702">
        <f>IF(GL_Paste!$B15699="","",IFERROR(INDEX(DeptName,MATCH($C15702,DeptTag,0)),"UNALLOCATED"))</f>
        <v/>
      </c>
      <c r="E15702">
        <f>IF(GL_Paste!$B15699="","",IFERROR(INDEX(AcctCat,MATCH(GL_Paste!$B15699&amp;"",AcctCode,0)),"UNKNOWN"))</f>
        <v/>
      </c>
      <c r="F15702">
        <f>IF(GL_Paste!$B15699="","",IFERROR(INDEX(AcctSub,MATCH(GL_Paste!$B15699&amp;"",AcctCode,0)),"UNKNOWN"))</f>
        <v/>
      </c>
    </row>
    <row r="15703">
      <c r="A15703" s="40">
        <f>IF(GL_Paste!$B15700="","",N(GL_Paste!$H15700)-N(GL_Paste!$G15700))</f>
        <v/>
      </c>
      <c r="B15703" s="43">
        <f>IF(GL_Paste!$B15700="","",DATE(YEAR(GL_Paste!$E15700),MONTH(GL_Paste!$E15700),1))</f>
        <v/>
      </c>
      <c r="C15703">
        <f>IF(GL_Paste!$B15700="","",IF(TRIM(GL_Paste!$M15700)&lt;&gt;"",TRIM(GL_Paste!$M15700),IFERROR(MID(GL_Paste!$I15700,FIND("[",GL_Paste!$I15700)+1,FIND("]",GL_Paste!$I15700)-FIND("[",GL_Paste!$I15700)-1),"")))</f>
        <v/>
      </c>
      <c r="D15703">
        <f>IF(GL_Paste!$B15700="","",IFERROR(INDEX(DeptName,MATCH($C15703,DeptTag,0)),"UNALLOCATED"))</f>
        <v/>
      </c>
      <c r="E15703">
        <f>IF(GL_Paste!$B15700="","",IFERROR(INDEX(AcctCat,MATCH(GL_Paste!$B15700&amp;"",AcctCode,0)),"UNKNOWN"))</f>
        <v/>
      </c>
      <c r="F15703">
        <f>IF(GL_Paste!$B15700="","",IFERROR(INDEX(AcctSub,MATCH(GL_Paste!$B15700&amp;"",AcctCode,0)),"UNKNOWN"))</f>
        <v/>
      </c>
    </row>
    <row r="15704">
      <c r="A15704" s="40">
        <f>IF(GL_Paste!$B15701="","",N(GL_Paste!$H15701)-N(GL_Paste!$G15701))</f>
        <v/>
      </c>
      <c r="B15704" s="43">
        <f>IF(GL_Paste!$B15701="","",DATE(YEAR(GL_Paste!$E15701),MONTH(GL_Paste!$E15701),1))</f>
        <v/>
      </c>
      <c r="C15704">
        <f>IF(GL_Paste!$B15701="","",IF(TRIM(GL_Paste!$M15701)&lt;&gt;"",TRIM(GL_Paste!$M15701),IFERROR(MID(GL_Paste!$I15701,FIND("[",GL_Paste!$I15701)+1,FIND("]",GL_Paste!$I15701)-FIND("[",GL_Paste!$I15701)-1),"")))</f>
        <v/>
      </c>
      <c r="D15704">
        <f>IF(GL_Paste!$B15701="","",IFERROR(INDEX(DeptName,MATCH($C15704,DeptTag,0)),"UNALLOCATED"))</f>
        <v/>
      </c>
      <c r="E15704">
        <f>IF(GL_Paste!$B15701="","",IFERROR(INDEX(AcctCat,MATCH(GL_Paste!$B15701&amp;"",AcctCode,0)),"UNKNOWN"))</f>
        <v/>
      </c>
      <c r="F15704">
        <f>IF(GL_Paste!$B15701="","",IFERROR(INDEX(AcctSub,MATCH(GL_Paste!$B15701&amp;"",AcctCode,0)),"UNKNOWN"))</f>
        <v/>
      </c>
    </row>
    <row r="15705">
      <c r="A15705" s="40">
        <f>IF(GL_Paste!$B15702="","",N(GL_Paste!$H15702)-N(GL_Paste!$G15702))</f>
        <v/>
      </c>
      <c r="B15705" s="43">
        <f>IF(GL_Paste!$B15702="","",DATE(YEAR(GL_Paste!$E15702),MONTH(GL_Paste!$E15702),1))</f>
        <v/>
      </c>
      <c r="C15705">
        <f>IF(GL_Paste!$B15702="","",IF(TRIM(GL_Paste!$M15702)&lt;&gt;"",TRIM(GL_Paste!$M15702),IFERROR(MID(GL_Paste!$I15702,FIND("[",GL_Paste!$I15702)+1,FIND("]",GL_Paste!$I15702)-FIND("[",GL_Paste!$I15702)-1),"")))</f>
        <v/>
      </c>
      <c r="D15705">
        <f>IF(GL_Paste!$B15702="","",IFERROR(INDEX(DeptName,MATCH($C15705,DeptTag,0)),"UNALLOCATED"))</f>
        <v/>
      </c>
      <c r="E15705">
        <f>IF(GL_Paste!$B15702="","",IFERROR(INDEX(AcctCat,MATCH(GL_Paste!$B15702&amp;"",AcctCode,0)),"UNKNOWN"))</f>
        <v/>
      </c>
      <c r="F15705">
        <f>IF(GL_Paste!$B15702="","",IFERROR(INDEX(AcctSub,MATCH(GL_Paste!$B15702&amp;"",AcctCode,0)),"UNKNOWN"))</f>
        <v/>
      </c>
    </row>
    <row r="15706">
      <c r="A15706" s="40">
        <f>IF(GL_Paste!$B15703="","",N(GL_Paste!$H15703)-N(GL_Paste!$G15703))</f>
        <v/>
      </c>
      <c r="B15706" s="43">
        <f>IF(GL_Paste!$B15703="","",DATE(YEAR(GL_Paste!$E15703),MONTH(GL_Paste!$E15703),1))</f>
        <v/>
      </c>
      <c r="C15706">
        <f>IF(GL_Paste!$B15703="","",IF(TRIM(GL_Paste!$M15703)&lt;&gt;"",TRIM(GL_Paste!$M15703),IFERROR(MID(GL_Paste!$I15703,FIND("[",GL_Paste!$I15703)+1,FIND("]",GL_Paste!$I15703)-FIND("[",GL_Paste!$I15703)-1),"")))</f>
        <v/>
      </c>
      <c r="D15706">
        <f>IF(GL_Paste!$B15703="","",IFERROR(INDEX(DeptName,MATCH($C15706,DeptTag,0)),"UNALLOCATED"))</f>
        <v/>
      </c>
      <c r="E15706">
        <f>IF(GL_Paste!$B15703="","",IFERROR(INDEX(AcctCat,MATCH(GL_Paste!$B15703&amp;"",AcctCode,0)),"UNKNOWN"))</f>
        <v/>
      </c>
      <c r="F15706">
        <f>IF(GL_Paste!$B15703="","",IFERROR(INDEX(AcctSub,MATCH(GL_Paste!$B15703&amp;"",AcctCode,0)),"UNKNOWN"))</f>
        <v/>
      </c>
    </row>
    <row r="15707">
      <c r="A15707" s="40">
        <f>IF(GL_Paste!$B15704="","",N(GL_Paste!$H15704)-N(GL_Paste!$G15704))</f>
        <v/>
      </c>
      <c r="B15707" s="43">
        <f>IF(GL_Paste!$B15704="","",DATE(YEAR(GL_Paste!$E15704),MONTH(GL_Paste!$E15704),1))</f>
        <v/>
      </c>
      <c r="C15707">
        <f>IF(GL_Paste!$B15704="","",IF(TRIM(GL_Paste!$M15704)&lt;&gt;"",TRIM(GL_Paste!$M15704),IFERROR(MID(GL_Paste!$I15704,FIND("[",GL_Paste!$I15704)+1,FIND("]",GL_Paste!$I15704)-FIND("[",GL_Paste!$I15704)-1),"")))</f>
        <v/>
      </c>
      <c r="D15707">
        <f>IF(GL_Paste!$B15704="","",IFERROR(INDEX(DeptName,MATCH($C15707,DeptTag,0)),"UNALLOCATED"))</f>
        <v/>
      </c>
      <c r="E15707">
        <f>IF(GL_Paste!$B15704="","",IFERROR(INDEX(AcctCat,MATCH(GL_Paste!$B15704&amp;"",AcctCode,0)),"UNKNOWN"))</f>
        <v/>
      </c>
      <c r="F15707">
        <f>IF(GL_Paste!$B15704="","",IFERROR(INDEX(AcctSub,MATCH(GL_Paste!$B15704&amp;"",AcctCode,0)),"UNKNOWN"))</f>
        <v/>
      </c>
    </row>
    <row r="15708">
      <c r="A15708" s="40">
        <f>IF(GL_Paste!$B15705="","",N(GL_Paste!$H15705)-N(GL_Paste!$G15705))</f>
        <v/>
      </c>
      <c r="B15708" s="43">
        <f>IF(GL_Paste!$B15705="","",DATE(YEAR(GL_Paste!$E15705),MONTH(GL_Paste!$E15705),1))</f>
        <v/>
      </c>
      <c r="C15708">
        <f>IF(GL_Paste!$B15705="","",IF(TRIM(GL_Paste!$M15705)&lt;&gt;"",TRIM(GL_Paste!$M15705),IFERROR(MID(GL_Paste!$I15705,FIND("[",GL_Paste!$I15705)+1,FIND("]",GL_Paste!$I15705)-FIND("[",GL_Paste!$I15705)-1),"")))</f>
        <v/>
      </c>
      <c r="D15708">
        <f>IF(GL_Paste!$B15705="","",IFERROR(INDEX(DeptName,MATCH($C15708,DeptTag,0)),"UNALLOCATED"))</f>
        <v/>
      </c>
      <c r="E15708">
        <f>IF(GL_Paste!$B15705="","",IFERROR(INDEX(AcctCat,MATCH(GL_Paste!$B15705&amp;"",AcctCode,0)),"UNKNOWN"))</f>
        <v/>
      </c>
      <c r="F15708">
        <f>IF(GL_Paste!$B15705="","",IFERROR(INDEX(AcctSub,MATCH(GL_Paste!$B15705&amp;"",AcctCode,0)),"UNKNOWN"))</f>
        <v/>
      </c>
    </row>
    <row r="15709">
      <c r="A15709" s="40">
        <f>IF(GL_Paste!$B15706="","",N(GL_Paste!$H15706)-N(GL_Paste!$G15706))</f>
        <v/>
      </c>
      <c r="B15709" s="43">
        <f>IF(GL_Paste!$B15706="","",DATE(YEAR(GL_Paste!$E15706),MONTH(GL_Paste!$E15706),1))</f>
        <v/>
      </c>
      <c r="C15709">
        <f>IF(GL_Paste!$B15706="","",IF(TRIM(GL_Paste!$M15706)&lt;&gt;"",TRIM(GL_Paste!$M15706),IFERROR(MID(GL_Paste!$I15706,FIND("[",GL_Paste!$I15706)+1,FIND("]",GL_Paste!$I15706)-FIND("[",GL_Paste!$I15706)-1),"")))</f>
        <v/>
      </c>
      <c r="D15709">
        <f>IF(GL_Paste!$B15706="","",IFERROR(INDEX(DeptName,MATCH($C15709,DeptTag,0)),"UNALLOCATED"))</f>
        <v/>
      </c>
      <c r="E15709">
        <f>IF(GL_Paste!$B15706="","",IFERROR(INDEX(AcctCat,MATCH(GL_Paste!$B15706&amp;"",AcctCode,0)),"UNKNOWN"))</f>
        <v/>
      </c>
      <c r="F15709">
        <f>IF(GL_Paste!$B15706="","",IFERROR(INDEX(AcctSub,MATCH(GL_Paste!$B15706&amp;"",AcctCode,0)),"UNKNOWN"))</f>
        <v/>
      </c>
    </row>
    <row r="15710">
      <c r="A15710" s="40">
        <f>IF(GL_Paste!$B15707="","",N(GL_Paste!$H15707)-N(GL_Paste!$G15707))</f>
        <v/>
      </c>
      <c r="B15710" s="43">
        <f>IF(GL_Paste!$B15707="","",DATE(YEAR(GL_Paste!$E15707),MONTH(GL_Paste!$E15707),1))</f>
        <v/>
      </c>
      <c r="C15710">
        <f>IF(GL_Paste!$B15707="","",IF(TRIM(GL_Paste!$M15707)&lt;&gt;"",TRIM(GL_Paste!$M15707),IFERROR(MID(GL_Paste!$I15707,FIND("[",GL_Paste!$I15707)+1,FIND("]",GL_Paste!$I15707)-FIND("[",GL_Paste!$I15707)-1),"")))</f>
        <v/>
      </c>
      <c r="D15710">
        <f>IF(GL_Paste!$B15707="","",IFERROR(INDEX(DeptName,MATCH($C15710,DeptTag,0)),"UNALLOCATED"))</f>
        <v/>
      </c>
      <c r="E15710">
        <f>IF(GL_Paste!$B15707="","",IFERROR(INDEX(AcctCat,MATCH(GL_Paste!$B15707&amp;"",AcctCode,0)),"UNKNOWN"))</f>
        <v/>
      </c>
      <c r="F15710">
        <f>IF(GL_Paste!$B15707="","",IFERROR(INDEX(AcctSub,MATCH(GL_Paste!$B15707&amp;"",AcctCode,0)),"UNKNOWN"))</f>
        <v/>
      </c>
    </row>
    <row r="15711">
      <c r="A15711" s="40">
        <f>IF(GL_Paste!$B15708="","",N(GL_Paste!$H15708)-N(GL_Paste!$G15708))</f>
        <v/>
      </c>
      <c r="B15711" s="43">
        <f>IF(GL_Paste!$B15708="","",DATE(YEAR(GL_Paste!$E15708),MONTH(GL_Paste!$E15708),1))</f>
        <v/>
      </c>
      <c r="C15711">
        <f>IF(GL_Paste!$B15708="","",IF(TRIM(GL_Paste!$M15708)&lt;&gt;"",TRIM(GL_Paste!$M15708),IFERROR(MID(GL_Paste!$I15708,FIND("[",GL_Paste!$I15708)+1,FIND("]",GL_Paste!$I15708)-FIND("[",GL_Paste!$I15708)-1),"")))</f>
        <v/>
      </c>
      <c r="D15711">
        <f>IF(GL_Paste!$B15708="","",IFERROR(INDEX(DeptName,MATCH($C15711,DeptTag,0)),"UNALLOCATED"))</f>
        <v/>
      </c>
      <c r="E15711">
        <f>IF(GL_Paste!$B15708="","",IFERROR(INDEX(AcctCat,MATCH(GL_Paste!$B15708&amp;"",AcctCode,0)),"UNKNOWN"))</f>
        <v/>
      </c>
      <c r="F15711">
        <f>IF(GL_Paste!$B15708="","",IFERROR(INDEX(AcctSub,MATCH(GL_Paste!$B15708&amp;"",AcctCode,0)),"UNKNOWN"))</f>
        <v/>
      </c>
    </row>
    <row r="15712">
      <c r="A15712" s="40">
        <f>IF(GL_Paste!$B15709="","",N(GL_Paste!$H15709)-N(GL_Paste!$G15709))</f>
        <v/>
      </c>
      <c r="B15712" s="43">
        <f>IF(GL_Paste!$B15709="","",DATE(YEAR(GL_Paste!$E15709),MONTH(GL_Paste!$E15709),1))</f>
        <v/>
      </c>
      <c r="C15712">
        <f>IF(GL_Paste!$B15709="","",IF(TRIM(GL_Paste!$M15709)&lt;&gt;"",TRIM(GL_Paste!$M15709),IFERROR(MID(GL_Paste!$I15709,FIND("[",GL_Paste!$I15709)+1,FIND("]",GL_Paste!$I15709)-FIND("[",GL_Paste!$I15709)-1),"")))</f>
        <v/>
      </c>
      <c r="D15712">
        <f>IF(GL_Paste!$B15709="","",IFERROR(INDEX(DeptName,MATCH($C15712,DeptTag,0)),"UNALLOCATED"))</f>
        <v/>
      </c>
      <c r="E15712">
        <f>IF(GL_Paste!$B15709="","",IFERROR(INDEX(AcctCat,MATCH(GL_Paste!$B15709&amp;"",AcctCode,0)),"UNKNOWN"))</f>
        <v/>
      </c>
      <c r="F15712">
        <f>IF(GL_Paste!$B15709="","",IFERROR(INDEX(AcctSub,MATCH(GL_Paste!$B15709&amp;"",AcctCode,0)),"UNKNOWN"))</f>
        <v/>
      </c>
    </row>
    <row r="15713">
      <c r="A15713" s="40">
        <f>IF(GL_Paste!$B15710="","",N(GL_Paste!$H15710)-N(GL_Paste!$G15710))</f>
        <v/>
      </c>
      <c r="B15713" s="43">
        <f>IF(GL_Paste!$B15710="","",DATE(YEAR(GL_Paste!$E15710),MONTH(GL_Paste!$E15710),1))</f>
        <v/>
      </c>
      <c r="C15713">
        <f>IF(GL_Paste!$B15710="","",IF(TRIM(GL_Paste!$M15710)&lt;&gt;"",TRIM(GL_Paste!$M15710),IFERROR(MID(GL_Paste!$I15710,FIND("[",GL_Paste!$I15710)+1,FIND("]",GL_Paste!$I15710)-FIND("[",GL_Paste!$I15710)-1),"")))</f>
        <v/>
      </c>
      <c r="D15713">
        <f>IF(GL_Paste!$B15710="","",IFERROR(INDEX(DeptName,MATCH($C15713,DeptTag,0)),"UNALLOCATED"))</f>
        <v/>
      </c>
      <c r="E15713">
        <f>IF(GL_Paste!$B15710="","",IFERROR(INDEX(AcctCat,MATCH(GL_Paste!$B15710&amp;"",AcctCode,0)),"UNKNOWN"))</f>
        <v/>
      </c>
      <c r="F15713">
        <f>IF(GL_Paste!$B15710="","",IFERROR(INDEX(AcctSub,MATCH(GL_Paste!$B15710&amp;"",AcctCode,0)),"UNKNOWN"))</f>
        <v/>
      </c>
    </row>
    <row r="15714">
      <c r="A15714" s="40">
        <f>IF(GL_Paste!$B15711="","",N(GL_Paste!$H15711)-N(GL_Paste!$G15711))</f>
        <v/>
      </c>
      <c r="B15714" s="43">
        <f>IF(GL_Paste!$B15711="","",DATE(YEAR(GL_Paste!$E15711),MONTH(GL_Paste!$E15711),1))</f>
        <v/>
      </c>
      <c r="C15714">
        <f>IF(GL_Paste!$B15711="","",IF(TRIM(GL_Paste!$M15711)&lt;&gt;"",TRIM(GL_Paste!$M15711),IFERROR(MID(GL_Paste!$I15711,FIND("[",GL_Paste!$I15711)+1,FIND("]",GL_Paste!$I15711)-FIND("[",GL_Paste!$I15711)-1),"")))</f>
        <v/>
      </c>
      <c r="D15714">
        <f>IF(GL_Paste!$B15711="","",IFERROR(INDEX(DeptName,MATCH($C15714,DeptTag,0)),"UNALLOCATED"))</f>
        <v/>
      </c>
      <c r="E15714">
        <f>IF(GL_Paste!$B15711="","",IFERROR(INDEX(AcctCat,MATCH(GL_Paste!$B15711&amp;"",AcctCode,0)),"UNKNOWN"))</f>
        <v/>
      </c>
      <c r="F15714">
        <f>IF(GL_Paste!$B15711="","",IFERROR(INDEX(AcctSub,MATCH(GL_Paste!$B15711&amp;"",AcctCode,0)),"UNKNOWN"))</f>
        <v/>
      </c>
    </row>
    <row r="15715">
      <c r="A15715" s="40">
        <f>IF(GL_Paste!$B15712="","",N(GL_Paste!$H15712)-N(GL_Paste!$G15712))</f>
        <v/>
      </c>
      <c r="B15715" s="43">
        <f>IF(GL_Paste!$B15712="","",DATE(YEAR(GL_Paste!$E15712),MONTH(GL_Paste!$E15712),1))</f>
        <v/>
      </c>
      <c r="C15715">
        <f>IF(GL_Paste!$B15712="","",IF(TRIM(GL_Paste!$M15712)&lt;&gt;"",TRIM(GL_Paste!$M15712),IFERROR(MID(GL_Paste!$I15712,FIND("[",GL_Paste!$I15712)+1,FIND("]",GL_Paste!$I15712)-FIND("[",GL_Paste!$I15712)-1),"")))</f>
        <v/>
      </c>
      <c r="D15715">
        <f>IF(GL_Paste!$B15712="","",IFERROR(INDEX(DeptName,MATCH($C15715,DeptTag,0)),"UNALLOCATED"))</f>
        <v/>
      </c>
      <c r="E15715">
        <f>IF(GL_Paste!$B15712="","",IFERROR(INDEX(AcctCat,MATCH(GL_Paste!$B15712&amp;"",AcctCode,0)),"UNKNOWN"))</f>
        <v/>
      </c>
      <c r="F15715">
        <f>IF(GL_Paste!$B15712="","",IFERROR(INDEX(AcctSub,MATCH(GL_Paste!$B15712&amp;"",AcctCode,0)),"UNKNOWN"))</f>
        <v/>
      </c>
    </row>
    <row r="15716">
      <c r="A15716" s="40">
        <f>IF(GL_Paste!$B15713="","",N(GL_Paste!$H15713)-N(GL_Paste!$G15713))</f>
        <v/>
      </c>
      <c r="B15716" s="43">
        <f>IF(GL_Paste!$B15713="","",DATE(YEAR(GL_Paste!$E15713),MONTH(GL_Paste!$E15713),1))</f>
        <v/>
      </c>
      <c r="C15716">
        <f>IF(GL_Paste!$B15713="","",IF(TRIM(GL_Paste!$M15713)&lt;&gt;"",TRIM(GL_Paste!$M15713),IFERROR(MID(GL_Paste!$I15713,FIND("[",GL_Paste!$I15713)+1,FIND("]",GL_Paste!$I15713)-FIND("[",GL_Paste!$I15713)-1),"")))</f>
        <v/>
      </c>
      <c r="D15716">
        <f>IF(GL_Paste!$B15713="","",IFERROR(INDEX(DeptName,MATCH($C15716,DeptTag,0)),"UNALLOCATED"))</f>
        <v/>
      </c>
      <c r="E15716">
        <f>IF(GL_Paste!$B15713="","",IFERROR(INDEX(AcctCat,MATCH(GL_Paste!$B15713&amp;"",AcctCode,0)),"UNKNOWN"))</f>
        <v/>
      </c>
      <c r="F15716">
        <f>IF(GL_Paste!$B15713="","",IFERROR(INDEX(AcctSub,MATCH(GL_Paste!$B15713&amp;"",AcctCode,0)),"UNKNOWN"))</f>
        <v/>
      </c>
    </row>
    <row r="15717">
      <c r="A15717" s="40">
        <f>IF(GL_Paste!$B15714="","",N(GL_Paste!$H15714)-N(GL_Paste!$G15714))</f>
        <v/>
      </c>
      <c r="B15717" s="43">
        <f>IF(GL_Paste!$B15714="","",DATE(YEAR(GL_Paste!$E15714),MONTH(GL_Paste!$E15714),1))</f>
        <v/>
      </c>
      <c r="C15717">
        <f>IF(GL_Paste!$B15714="","",IF(TRIM(GL_Paste!$M15714)&lt;&gt;"",TRIM(GL_Paste!$M15714),IFERROR(MID(GL_Paste!$I15714,FIND("[",GL_Paste!$I15714)+1,FIND("]",GL_Paste!$I15714)-FIND("[",GL_Paste!$I15714)-1),"")))</f>
        <v/>
      </c>
      <c r="D15717">
        <f>IF(GL_Paste!$B15714="","",IFERROR(INDEX(DeptName,MATCH($C15717,DeptTag,0)),"UNALLOCATED"))</f>
        <v/>
      </c>
      <c r="E15717">
        <f>IF(GL_Paste!$B15714="","",IFERROR(INDEX(AcctCat,MATCH(GL_Paste!$B15714&amp;"",AcctCode,0)),"UNKNOWN"))</f>
        <v/>
      </c>
      <c r="F15717">
        <f>IF(GL_Paste!$B15714="","",IFERROR(INDEX(AcctSub,MATCH(GL_Paste!$B15714&amp;"",AcctCode,0)),"UNKNOWN"))</f>
        <v/>
      </c>
    </row>
    <row r="15718">
      <c r="A15718" s="40">
        <f>IF(GL_Paste!$B15715="","",N(GL_Paste!$H15715)-N(GL_Paste!$G15715))</f>
        <v/>
      </c>
      <c r="B15718" s="43">
        <f>IF(GL_Paste!$B15715="","",DATE(YEAR(GL_Paste!$E15715),MONTH(GL_Paste!$E15715),1))</f>
        <v/>
      </c>
      <c r="C15718">
        <f>IF(GL_Paste!$B15715="","",IF(TRIM(GL_Paste!$M15715)&lt;&gt;"",TRIM(GL_Paste!$M15715),IFERROR(MID(GL_Paste!$I15715,FIND("[",GL_Paste!$I15715)+1,FIND("]",GL_Paste!$I15715)-FIND("[",GL_Paste!$I15715)-1),"")))</f>
        <v/>
      </c>
      <c r="D15718">
        <f>IF(GL_Paste!$B15715="","",IFERROR(INDEX(DeptName,MATCH($C15718,DeptTag,0)),"UNALLOCATED"))</f>
        <v/>
      </c>
      <c r="E15718">
        <f>IF(GL_Paste!$B15715="","",IFERROR(INDEX(AcctCat,MATCH(GL_Paste!$B15715&amp;"",AcctCode,0)),"UNKNOWN"))</f>
        <v/>
      </c>
      <c r="F15718">
        <f>IF(GL_Paste!$B15715="","",IFERROR(INDEX(AcctSub,MATCH(GL_Paste!$B15715&amp;"",AcctCode,0)),"UNKNOWN"))</f>
        <v/>
      </c>
    </row>
    <row r="15719">
      <c r="A15719" s="40">
        <f>IF(GL_Paste!$B15716="","",N(GL_Paste!$H15716)-N(GL_Paste!$G15716))</f>
        <v/>
      </c>
      <c r="B15719" s="43">
        <f>IF(GL_Paste!$B15716="","",DATE(YEAR(GL_Paste!$E15716),MONTH(GL_Paste!$E15716),1))</f>
        <v/>
      </c>
      <c r="C15719">
        <f>IF(GL_Paste!$B15716="","",IF(TRIM(GL_Paste!$M15716)&lt;&gt;"",TRIM(GL_Paste!$M15716),IFERROR(MID(GL_Paste!$I15716,FIND("[",GL_Paste!$I15716)+1,FIND("]",GL_Paste!$I15716)-FIND("[",GL_Paste!$I15716)-1),"")))</f>
        <v/>
      </c>
      <c r="D15719">
        <f>IF(GL_Paste!$B15716="","",IFERROR(INDEX(DeptName,MATCH($C15719,DeptTag,0)),"UNALLOCATED"))</f>
        <v/>
      </c>
      <c r="E15719">
        <f>IF(GL_Paste!$B15716="","",IFERROR(INDEX(AcctCat,MATCH(GL_Paste!$B15716&amp;"",AcctCode,0)),"UNKNOWN"))</f>
        <v/>
      </c>
      <c r="F15719">
        <f>IF(GL_Paste!$B15716="","",IFERROR(INDEX(AcctSub,MATCH(GL_Paste!$B15716&amp;"",AcctCode,0)),"UNKNOWN"))</f>
        <v/>
      </c>
    </row>
    <row r="15720">
      <c r="A15720" s="40">
        <f>IF(GL_Paste!$B15717="","",N(GL_Paste!$H15717)-N(GL_Paste!$G15717))</f>
        <v/>
      </c>
      <c r="B15720" s="43">
        <f>IF(GL_Paste!$B15717="","",DATE(YEAR(GL_Paste!$E15717),MONTH(GL_Paste!$E15717),1))</f>
        <v/>
      </c>
      <c r="C15720">
        <f>IF(GL_Paste!$B15717="","",IF(TRIM(GL_Paste!$M15717)&lt;&gt;"",TRIM(GL_Paste!$M15717),IFERROR(MID(GL_Paste!$I15717,FIND("[",GL_Paste!$I15717)+1,FIND("]",GL_Paste!$I15717)-FIND("[",GL_Paste!$I15717)-1),"")))</f>
        <v/>
      </c>
      <c r="D15720">
        <f>IF(GL_Paste!$B15717="","",IFERROR(INDEX(DeptName,MATCH($C15720,DeptTag,0)),"UNALLOCATED"))</f>
        <v/>
      </c>
      <c r="E15720">
        <f>IF(GL_Paste!$B15717="","",IFERROR(INDEX(AcctCat,MATCH(GL_Paste!$B15717&amp;"",AcctCode,0)),"UNKNOWN"))</f>
        <v/>
      </c>
      <c r="F15720">
        <f>IF(GL_Paste!$B15717="","",IFERROR(INDEX(AcctSub,MATCH(GL_Paste!$B15717&amp;"",AcctCode,0)),"UNKNOWN"))</f>
        <v/>
      </c>
    </row>
    <row r="15721">
      <c r="A15721" s="40">
        <f>IF(GL_Paste!$B15718="","",N(GL_Paste!$H15718)-N(GL_Paste!$G15718))</f>
        <v/>
      </c>
      <c r="B15721" s="43">
        <f>IF(GL_Paste!$B15718="","",DATE(YEAR(GL_Paste!$E15718),MONTH(GL_Paste!$E15718),1))</f>
        <v/>
      </c>
      <c r="C15721">
        <f>IF(GL_Paste!$B15718="","",IF(TRIM(GL_Paste!$M15718)&lt;&gt;"",TRIM(GL_Paste!$M15718),IFERROR(MID(GL_Paste!$I15718,FIND("[",GL_Paste!$I15718)+1,FIND("]",GL_Paste!$I15718)-FIND("[",GL_Paste!$I15718)-1),"")))</f>
        <v/>
      </c>
      <c r="D15721">
        <f>IF(GL_Paste!$B15718="","",IFERROR(INDEX(DeptName,MATCH($C15721,DeptTag,0)),"UNALLOCATED"))</f>
        <v/>
      </c>
      <c r="E15721">
        <f>IF(GL_Paste!$B15718="","",IFERROR(INDEX(AcctCat,MATCH(GL_Paste!$B15718&amp;"",AcctCode,0)),"UNKNOWN"))</f>
        <v/>
      </c>
      <c r="F15721">
        <f>IF(GL_Paste!$B15718="","",IFERROR(INDEX(AcctSub,MATCH(GL_Paste!$B15718&amp;"",AcctCode,0)),"UNKNOWN"))</f>
        <v/>
      </c>
    </row>
    <row r="15722">
      <c r="A15722" s="40">
        <f>IF(GL_Paste!$B15719="","",N(GL_Paste!$H15719)-N(GL_Paste!$G15719))</f>
        <v/>
      </c>
      <c r="B15722" s="43">
        <f>IF(GL_Paste!$B15719="","",DATE(YEAR(GL_Paste!$E15719),MONTH(GL_Paste!$E15719),1))</f>
        <v/>
      </c>
      <c r="C15722">
        <f>IF(GL_Paste!$B15719="","",IF(TRIM(GL_Paste!$M15719)&lt;&gt;"",TRIM(GL_Paste!$M15719),IFERROR(MID(GL_Paste!$I15719,FIND("[",GL_Paste!$I15719)+1,FIND("]",GL_Paste!$I15719)-FIND("[",GL_Paste!$I15719)-1),"")))</f>
        <v/>
      </c>
      <c r="D15722">
        <f>IF(GL_Paste!$B15719="","",IFERROR(INDEX(DeptName,MATCH($C15722,DeptTag,0)),"UNALLOCATED"))</f>
        <v/>
      </c>
      <c r="E15722">
        <f>IF(GL_Paste!$B15719="","",IFERROR(INDEX(AcctCat,MATCH(GL_Paste!$B15719&amp;"",AcctCode,0)),"UNKNOWN"))</f>
        <v/>
      </c>
      <c r="F15722">
        <f>IF(GL_Paste!$B15719="","",IFERROR(INDEX(AcctSub,MATCH(GL_Paste!$B15719&amp;"",AcctCode,0)),"UNKNOWN"))</f>
        <v/>
      </c>
    </row>
    <row r="15723">
      <c r="A15723" s="40">
        <f>IF(GL_Paste!$B15720="","",N(GL_Paste!$H15720)-N(GL_Paste!$G15720))</f>
        <v/>
      </c>
      <c r="B15723" s="43">
        <f>IF(GL_Paste!$B15720="","",DATE(YEAR(GL_Paste!$E15720),MONTH(GL_Paste!$E15720),1))</f>
        <v/>
      </c>
      <c r="C15723">
        <f>IF(GL_Paste!$B15720="","",IF(TRIM(GL_Paste!$M15720)&lt;&gt;"",TRIM(GL_Paste!$M15720),IFERROR(MID(GL_Paste!$I15720,FIND("[",GL_Paste!$I15720)+1,FIND("]",GL_Paste!$I15720)-FIND("[",GL_Paste!$I15720)-1),"")))</f>
        <v/>
      </c>
      <c r="D15723">
        <f>IF(GL_Paste!$B15720="","",IFERROR(INDEX(DeptName,MATCH($C15723,DeptTag,0)),"UNALLOCATED"))</f>
        <v/>
      </c>
      <c r="E15723">
        <f>IF(GL_Paste!$B15720="","",IFERROR(INDEX(AcctCat,MATCH(GL_Paste!$B15720&amp;"",AcctCode,0)),"UNKNOWN"))</f>
        <v/>
      </c>
      <c r="F15723">
        <f>IF(GL_Paste!$B15720="","",IFERROR(INDEX(AcctSub,MATCH(GL_Paste!$B15720&amp;"",AcctCode,0)),"UNKNOWN"))</f>
        <v/>
      </c>
    </row>
    <row r="15724">
      <c r="A15724" s="40">
        <f>IF(GL_Paste!$B15721="","",N(GL_Paste!$H15721)-N(GL_Paste!$G15721))</f>
        <v/>
      </c>
      <c r="B15724" s="43">
        <f>IF(GL_Paste!$B15721="","",DATE(YEAR(GL_Paste!$E15721),MONTH(GL_Paste!$E15721),1))</f>
        <v/>
      </c>
      <c r="C15724">
        <f>IF(GL_Paste!$B15721="","",IF(TRIM(GL_Paste!$M15721)&lt;&gt;"",TRIM(GL_Paste!$M15721),IFERROR(MID(GL_Paste!$I15721,FIND("[",GL_Paste!$I15721)+1,FIND("]",GL_Paste!$I15721)-FIND("[",GL_Paste!$I15721)-1),"")))</f>
        <v/>
      </c>
      <c r="D15724">
        <f>IF(GL_Paste!$B15721="","",IFERROR(INDEX(DeptName,MATCH($C15724,DeptTag,0)),"UNALLOCATED"))</f>
        <v/>
      </c>
      <c r="E15724">
        <f>IF(GL_Paste!$B15721="","",IFERROR(INDEX(AcctCat,MATCH(GL_Paste!$B15721&amp;"",AcctCode,0)),"UNKNOWN"))</f>
        <v/>
      </c>
      <c r="F15724">
        <f>IF(GL_Paste!$B15721="","",IFERROR(INDEX(AcctSub,MATCH(GL_Paste!$B15721&amp;"",AcctCode,0)),"UNKNOWN"))</f>
        <v/>
      </c>
    </row>
    <row r="15725">
      <c r="A15725" s="40">
        <f>IF(GL_Paste!$B15722="","",N(GL_Paste!$H15722)-N(GL_Paste!$G15722))</f>
        <v/>
      </c>
      <c r="B15725" s="43">
        <f>IF(GL_Paste!$B15722="","",DATE(YEAR(GL_Paste!$E15722),MONTH(GL_Paste!$E15722),1))</f>
        <v/>
      </c>
      <c r="C15725">
        <f>IF(GL_Paste!$B15722="","",IF(TRIM(GL_Paste!$M15722)&lt;&gt;"",TRIM(GL_Paste!$M15722),IFERROR(MID(GL_Paste!$I15722,FIND("[",GL_Paste!$I15722)+1,FIND("]",GL_Paste!$I15722)-FIND("[",GL_Paste!$I15722)-1),"")))</f>
        <v/>
      </c>
      <c r="D15725">
        <f>IF(GL_Paste!$B15722="","",IFERROR(INDEX(DeptName,MATCH($C15725,DeptTag,0)),"UNALLOCATED"))</f>
        <v/>
      </c>
      <c r="E15725">
        <f>IF(GL_Paste!$B15722="","",IFERROR(INDEX(AcctCat,MATCH(GL_Paste!$B15722&amp;"",AcctCode,0)),"UNKNOWN"))</f>
        <v/>
      </c>
      <c r="F15725">
        <f>IF(GL_Paste!$B15722="","",IFERROR(INDEX(AcctSub,MATCH(GL_Paste!$B15722&amp;"",AcctCode,0)),"UNKNOWN"))</f>
        <v/>
      </c>
    </row>
    <row r="15726">
      <c r="A15726" s="40">
        <f>IF(GL_Paste!$B15723="","",N(GL_Paste!$H15723)-N(GL_Paste!$G15723))</f>
        <v/>
      </c>
      <c r="B15726" s="43">
        <f>IF(GL_Paste!$B15723="","",DATE(YEAR(GL_Paste!$E15723),MONTH(GL_Paste!$E15723),1))</f>
        <v/>
      </c>
      <c r="C15726">
        <f>IF(GL_Paste!$B15723="","",IF(TRIM(GL_Paste!$M15723)&lt;&gt;"",TRIM(GL_Paste!$M15723),IFERROR(MID(GL_Paste!$I15723,FIND("[",GL_Paste!$I15723)+1,FIND("]",GL_Paste!$I15723)-FIND("[",GL_Paste!$I15723)-1),"")))</f>
        <v/>
      </c>
      <c r="D15726">
        <f>IF(GL_Paste!$B15723="","",IFERROR(INDEX(DeptName,MATCH($C15726,DeptTag,0)),"UNALLOCATED"))</f>
        <v/>
      </c>
      <c r="E15726">
        <f>IF(GL_Paste!$B15723="","",IFERROR(INDEX(AcctCat,MATCH(GL_Paste!$B15723&amp;"",AcctCode,0)),"UNKNOWN"))</f>
        <v/>
      </c>
      <c r="F15726">
        <f>IF(GL_Paste!$B15723="","",IFERROR(INDEX(AcctSub,MATCH(GL_Paste!$B15723&amp;"",AcctCode,0)),"UNKNOWN"))</f>
        <v/>
      </c>
    </row>
    <row r="15727">
      <c r="A15727" s="40">
        <f>IF(GL_Paste!$B15724="","",N(GL_Paste!$H15724)-N(GL_Paste!$G15724))</f>
        <v/>
      </c>
      <c r="B15727" s="43">
        <f>IF(GL_Paste!$B15724="","",DATE(YEAR(GL_Paste!$E15724),MONTH(GL_Paste!$E15724),1))</f>
        <v/>
      </c>
      <c r="C15727">
        <f>IF(GL_Paste!$B15724="","",IF(TRIM(GL_Paste!$M15724)&lt;&gt;"",TRIM(GL_Paste!$M15724),IFERROR(MID(GL_Paste!$I15724,FIND("[",GL_Paste!$I15724)+1,FIND("]",GL_Paste!$I15724)-FIND("[",GL_Paste!$I15724)-1),"")))</f>
        <v/>
      </c>
      <c r="D15727">
        <f>IF(GL_Paste!$B15724="","",IFERROR(INDEX(DeptName,MATCH($C15727,DeptTag,0)),"UNALLOCATED"))</f>
        <v/>
      </c>
      <c r="E15727">
        <f>IF(GL_Paste!$B15724="","",IFERROR(INDEX(AcctCat,MATCH(GL_Paste!$B15724&amp;"",AcctCode,0)),"UNKNOWN"))</f>
        <v/>
      </c>
      <c r="F15727">
        <f>IF(GL_Paste!$B15724="","",IFERROR(INDEX(AcctSub,MATCH(GL_Paste!$B15724&amp;"",AcctCode,0)),"UNKNOWN"))</f>
        <v/>
      </c>
    </row>
    <row r="15728">
      <c r="A15728" s="40">
        <f>IF(GL_Paste!$B15725="","",N(GL_Paste!$H15725)-N(GL_Paste!$G15725))</f>
        <v/>
      </c>
      <c r="B15728" s="43">
        <f>IF(GL_Paste!$B15725="","",DATE(YEAR(GL_Paste!$E15725),MONTH(GL_Paste!$E15725),1))</f>
        <v/>
      </c>
      <c r="C15728">
        <f>IF(GL_Paste!$B15725="","",IF(TRIM(GL_Paste!$M15725)&lt;&gt;"",TRIM(GL_Paste!$M15725),IFERROR(MID(GL_Paste!$I15725,FIND("[",GL_Paste!$I15725)+1,FIND("]",GL_Paste!$I15725)-FIND("[",GL_Paste!$I15725)-1),"")))</f>
        <v/>
      </c>
      <c r="D15728">
        <f>IF(GL_Paste!$B15725="","",IFERROR(INDEX(DeptName,MATCH($C15728,DeptTag,0)),"UNALLOCATED"))</f>
        <v/>
      </c>
      <c r="E15728">
        <f>IF(GL_Paste!$B15725="","",IFERROR(INDEX(AcctCat,MATCH(GL_Paste!$B15725&amp;"",AcctCode,0)),"UNKNOWN"))</f>
        <v/>
      </c>
      <c r="F15728">
        <f>IF(GL_Paste!$B15725="","",IFERROR(INDEX(AcctSub,MATCH(GL_Paste!$B15725&amp;"",AcctCode,0)),"UNKNOWN"))</f>
        <v/>
      </c>
    </row>
    <row r="15729">
      <c r="A15729" s="40">
        <f>IF(GL_Paste!$B15726="","",N(GL_Paste!$H15726)-N(GL_Paste!$G15726))</f>
        <v/>
      </c>
      <c r="B15729" s="43">
        <f>IF(GL_Paste!$B15726="","",DATE(YEAR(GL_Paste!$E15726),MONTH(GL_Paste!$E15726),1))</f>
        <v/>
      </c>
      <c r="C15729">
        <f>IF(GL_Paste!$B15726="","",IF(TRIM(GL_Paste!$M15726)&lt;&gt;"",TRIM(GL_Paste!$M15726),IFERROR(MID(GL_Paste!$I15726,FIND("[",GL_Paste!$I15726)+1,FIND("]",GL_Paste!$I15726)-FIND("[",GL_Paste!$I15726)-1),"")))</f>
        <v/>
      </c>
      <c r="D15729">
        <f>IF(GL_Paste!$B15726="","",IFERROR(INDEX(DeptName,MATCH($C15729,DeptTag,0)),"UNALLOCATED"))</f>
        <v/>
      </c>
      <c r="E15729">
        <f>IF(GL_Paste!$B15726="","",IFERROR(INDEX(AcctCat,MATCH(GL_Paste!$B15726&amp;"",AcctCode,0)),"UNKNOWN"))</f>
        <v/>
      </c>
      <c r="F15729">
        <f>IF(GL_Paste!$B15726="","",IFERROR(INDEX(AcctSub,MATCH(GL_Paste!$B15726&amp;"",AcctCode,0)),"UNKNOWN"))</f>
        <v/>
      </c>
    </row>
    <row r="15730">
      <c r="A15730" s="40">
        <f>IF(GL_Paste!$B15727="","",N(GL_Paste!$H15727)-N(GL_Paste!$G15727))</f>
        <v/>
      </c>
      <c r="B15730" s="43">
        <f>IF(GL_Paste!$B15727="","",DATE(YEAR(GL_Paste!$E15727),MONTH(GL_Paste!$E15727),1))</f>
        <v/>
      </c>
      <c r="C15730">
        <f>IF(GL_Paste!$B15727="","",IF(TRIM(GL_Paste!$M15727)&lt;&gt;"",TRIM(GL_Paste!$M15727),IFERROR(MID(GL_Paste!$I15727,FIND("[",GL_Paste!$I15727)+1,FIND("]",GL_Paste!$I15727)-FIND("[",GL_Paste!$I15727)-1),"")))</f>
        <v/>
      </c>
      <c r="D15730">
        <f>IF(GL_Paste!$B15727="","",IFERROR(INDEX(DeptName,MATCH($C15730,DeptTag,0)),"UNALLOCATED"))</f>
        <v/>
      </c>
      <c r="E15730">
        <f>IF(GL_Paste!$B15727="","",IFERROR(INDEX(AcctCat,MATCH(GL_Paste!$B15727&amp;"",AcctCode,0)),"UNKNOWN"))</f>
        <v/>
      </c>
      <c r="F15730">
        <f>IF(GL_Paste!$B15727="","",IFERROR(INDEX(AcctSub,MATCH(GL_Paste!$B15727&amp;"",AcctCode,0)),"UNKNOWN"))</f>
        <v/>
      </c>
    </row>
    <row r="15731">
      <c r="A15731" s="40">
        <f>IF(GL_Paste!$B15728="","",N(GL_Paste!$H15728)-N(GL_Paste!$G15728))</f>
        <v/>
      </c>
      <c r="B15731" s="43">
        <f>IF(GL_Paste!$B15728="","",DATE(YEAR(GL_Paste!$E15728),MONTH(GL_Paste!$E15728),1))</f>
        <v/>
      </c>
      <c r="C15731">
        <f>IF(GL_Paste!$B15728="","",IF(TRIM(GL_Paste!$M15728)&lt;&gt;"",TRIM(GL_Paste!$M15728),IFERROR(MID(GL_Paste!$I15728,FIND("[",GL_Paste!$I15728)+1,FIND("]",GL_Paste!$I15728)-FIND("[",GL_Paste!$I15728)-1),"")))</f>
        <v/>
      </c>
      <c r="D15731">
        <f>IF(GL_Paste!$B15728="","",IFERROR(INDEX(DeptName,MATCH($C15731,DeptTag,0)),"UNALLOCATED"))</f>
        <v/>
      </c>
      <c r="E15731">
        <f>IF(GL_Paste!$B15728="","",IFERROR(INDEX(AcctCat,MATCH(GL_Paste!$B15728&amp;"",AcctCode,0)),"UNKNOWN"))</f>
        <v/>
      </c>
      <c r="F15731">
        <f>IF(GL_Paste!$B15728="","",IFERROR(INDEX(AcctSub,MATCH(GL_Paste!$B15728&amp;"",AcctCode,0)),"UNKNOWN"))</f>
        <v/>
      </c>
    </row>
    <row r="15732">
      <c r="A15732" s="40">
        <f>IF(GL_Paste!$B15729="","",N(GL_Paste!$H15729)-N(GL_Paste!$G15729))</f>
        <v/>
      </c>
      <c r="B15732" s="43">
        <f>IF(GL_Paste!$B15729="","",DATE(YEAR(GL_Paste!$E15729),MONTH(GL_Paste!$E15729),1))</f>
        <v/>
      </c>
      <c r="C15732">
        <f>IF(GL_Paste!$B15729="","",IF(TRIM(GL_Paste!$M15729)&lt;&gt;"",TRIM(GL_Paste!$M15729),IFERROR(MID(GL_Paste!$I15729,FIND("[",GL_Paste!$I15729)+1,FIND("]",GL_Paste!$I15729)-FIND("[",GL_Paste!$I15729)-1),"")))</f>
        <v/>
      </c>
      <c r="D15732">
        <f>IF(GL_Paste!$B15729="","",IFERROR(INDEX(DeptName,MATCH($C15732,DeptTag,0)),"UNALLOCATED"))</f>
        <v/>
      </c>
      <c r="E15732">
        <f>IF(GL_Paste!$B15729="","",IFERROR(INDEX(AcctCat,MATCH(GL_Paste!$B15729&amp;"",AcctCode,0)),"UNKNOWN"))</f>
        <v/>
      </c>
      <c r="F15732">
        <f>IF(GL_Paste!$B15729="","",IFERROR(INDEX(AcctSub,MATCH(GL_Paste!$B15729&amp;"",AcctCode,0)),"UNKNOWN"))</f>
        <v/>
      </c>
    </row>
    <row r="15733">
      <c r="A15733" s="40">
        <f>IF(GL_Paste!$B15730="","",N(GL_Paste!$H15730)-N(GL_Paste!$G15730))</f>
        <v/>
      </c>
      <c r="B15733" s="43">
        <f>IF(GL_Paste!$B15730="","",DATE(YEAR(GL_Paste!$E15730),MONTH(GL_Paste!$E15730),1))</f>
        <v/>
      </c>
      <c r="C15733">
        <f>IF(GL_Paste!$B15730="","",IF(TRIM(GL_Paste!$M15730)&lt;&gt;"",TRIM(GL_Paste!$M15730),IFERROR(MID(GL_Paste!$I15730,FIND("[",GL_Paste!$I15730)+1,FIND("]",GL_Paste!$I15730)-FIND("[",GL_Paste!$I15730)-1),"")))</f>
        <v/>
      </c>
      <c r="D15733">
        <f>IF(GL_Paste!$B15730="","",IFERROR(INDEX(DeptName,MATCH($C15733,DeptTag,0)),"UNALLOCATED"))</f>
        <v/>
      </c>
      <c r="E15733">
        <f>IF(GL_Paste!$B15730="","",IFERROR(INDEX(AcctCat,MATCH(GL_Paste!$B15730&amp;"",AcctCode,0)),"UNKNOWN"))</f>
        <v/>
      </c>
      <c r="F15733">
        <f>IF(GL_Paste!$B15730="","",IFERROR(INDEX(AcctSub,MATCH(GL_Paste!$B15730&amp;"",AcctCode,0)),"UNKNOWN"))</f>
        <v/>
      </c>
    </row>
    <row r="15734">
      <c r="A15734" s="40">
        <f>IF(GL_Paste!$B15731="","",N(GL_Paste!$H15731)-N(GL_Paste!$G15731))</f>
        <v/>
      </c>
      <c r="B15734" s="43">
        <f>IF(GL_Paste!$B15731="","",DATE(YEAR(GL_Paste!$E15731),MONTH(GL_Paste!$E15731),1))</f>
        <v/>
      </c>
      <c r="C15734">
        <f>IF(GL_Paste!$B15731="","",IF(TRIM(GL_Paste!$M15731)&lt;&gt;"",TRIM(GL_Paste!$M15731),IFERROR(MID(GL_Paste!$I15731,FIND("[",GL_Paste!$I15731)+1,FIND("]",GL_Paste!$I15731)-FIND("[",GL_Paste!$I15731)-1),"")))</f>
        <v/>
      </c>
      <c r="D15734">
        <f>IF(GL_Paste!$B15731="","",IFERROR(INDEX(DeptName,MATCH($C15734,DeptTag,0)),"UNALLOCATED"))</f>
        <v/>
      </c>
      <c r="E15734">
        <f>IF(GL_Paste!$B15731="","",IFERROR(INDEX(AcctCat,MATCH(GL_Paste!$B15731&amp;"",AcctCode,0)),"UNKNOWN"))</f>
        <v/>
      </c>
      <c r="F15734">
        <f>IF(GL_Paste!$B15731="","",IFERROR(INDEX(AcctSub,MATCH(GL_Paste!$B15731&amp;"",AcctCode,0)),"UNKNOWN"))</f>
        <v/>
      </c>
    </row>
    <row r="15735">
      <c r="A15735" s="40">
        <f>IF(GL_Paste!$B15732="","",N(GL_Paste!$H15732)-N(GL_Paste!$G15732))</f>
        <v/>
      </c>
      <c r="B15735" s="43">
        <f>IF(GL_Paste!$B15732="","",DATE(YEAR(GL_Paste!$E15732),MONTH(GL_Paste!$E15732),1))</f>
        <v/>
      </c>
      <c r="C15735">
        <f>IF(GL_Paste!$B15732="","",IF(TRIM(GL_Paste!$M15732)&lt;&gt;"",TRIM(GL_Paste!$M15732),IFERROR(MID(GL_Paste!$I15732,FIND("[",GL_Paste!$I15732)+1,FIND("]",GL_Paste!$I15732)-FIND("[",GL_Paste!$I15732)-1),"")))</f>
        <v/>
      </c>
      <c r="D15735">
        <f>IF(GL_Paste!$B15732="","",IFERROR(INDEX(DeptName,MATCH($C15735,DeptTag,0)),"UNALLOCATED"))</f>
        <v/>
      </c>
      <c r="E15735">
        <f>IF(GL_Paste!$B15732="","",IFERROR(INDEX(AcctCat,MATCH(GL_Paste!$B15732&amp;"",AcctCode,0)),"UNKNOWN"))</f>
        <v/>
      </c>
      <c r="F15735">
        <f>IF(GL_Paste!$B15732="","",IFERROR(INDEX(AcctSub,MATCH(GL_Paste!$B15732&amp;"",AcctCode,0)),"UNKNOWN"))</f>
        <v/>
      </c>
    </row>
    <row r="15736">
      <c r="A15736" s="40">
        <f>IF(GL_Paste!$B15733="","",N(GL_Paste!$H15733)-N(GL_Paste!$G15733))</f>
        <v/>
      </c>
      <c r="B15736" s="43">
        <f>IF(GL_Paste!$B15733="","",DATE(YEAR(GL_Paste!$E15733),MONTH(GL_Paste!$E15733),1))</f>
        <v/>
      </c>
      <c r="C15736">
        <f>IF(GL_Paste!$B15733="","",IF(TRIM(GL_Paste!$M15733)&lt;&gt;"",TRIM(GL_Paste!$M15733),IFERROR(MID(GL_Paste!$I15733,FIND("[",GL_Paste!$I15733)+1,FIND("]",GL_Paste!$I15733)-FIND("[",GL_Paste!$I15733)-1),"")))</f>
        <v/>
      </c>
      <c r="D15736">
        <f>IF(GL_Paste!$B15733="","",IFERROR(INDEX(DeptName,MATCH($C15736,DeptTag,0)),"UNALLOCATED"))</f>
        <v/>
      </c>
      <c r="E15736">
        <f>IF(GL_Paste!$B15733="","",IFERROR(INDEX(AcctCat,MATCH(GL_Paste!$B15733&amp;"",AcctCode,0)),"UNKNOWN"))</f>
        <v/>
      </c>
      <c r="F15736">
        <f>IF(GL_Paste!$B15733="","",IFERROR(INDEX(AcctSub,MATCH(GL_Paste!$B15733&amp;"",AcctCode,0)),"UNKNOWN"))</f>
        <v/>
      </c>
    </row>
    <row r="15737">
      <c r="A15737" s="40">
        <f>IF(GL_Paste!$B15734="","",N(GL_Paste!$H15734)-N(GL_Paste!$G15734))</f>
        <v/>
      </c>
      <c r="B15737" s="43">
        <f>IF(GL_Paste!$B15734="","",DATE(YEAR(GL_Paste!$E15734),MONTH(GL_Paste!$E15734),1))</f>
        <v/>
      </c>
      <c r="C15737">
        <f>IF(GL_Paste!$B15734="","",IF(TRIM(GL_Paste!$M15734)&lt;&gt;"",TRIM(GL_Paste!$M15734),IFERROR(MID(GL_Paste!$I15734,FIND("[",GL_Paste!$I15734)+1,FIND("]",GL_Paste!$I15734)-FIND("[",GL_Paste!$I15734)-1),"")))</f>
        <v/>
      </c>
      <c r="D15737">
        <f>IF(GL_Paste!$B15734="","",IFERROR(INDEX(DeptName,MATCH($C15737,DeptTag,0)),"UNALLOCATED"))</f>
        <v/>
      </c>
      <c r="E15737">
        <f>IF(GL_Paste!$B15734="","",IFERROR(INDEX(AcctCat,MATCH(GL_Paste!$B15734&amp;"",AcctCode,0)),"UNKNOWN"))</f>
        <v/>
      </c>
      <c r="F15737">
        <f>IF(GL_Paste!$B15734="","",IFERROR(INDEX(AcctSub,MATCH(GL_Paste!$B15734&amp;"",AcctCode,0)),"UNKNOWN"))</f>
        <v/>
      </c>
    </row>
    <row r="15738">
      <c r="A15738" s="40">
        <f>IF(GL_Paste!$B15735="","",N(GL_Paste!$H15735)-N(GL_Paste!$G15735))</f>
        <v/>
      </c>
      <c r="B15738" s="43">
        <f>IF(GL_Paste!$B15735="","",DATE(YEAR(GL_Paste!$E15735),MONTH(GL_Paste!$E15735),1))</f>
        <v/>
      </c>
      <c r="C15738">
        <f>IF(GL_Paste!$B15735="","",IF(TRIM(GL_Paste!$M15735)&lt;&gt;"",TRIM(GL_Paste!$M15735),IFERROR(MID(GL_Paste!$I15735,FIND("[",GL_Paste!$I15735)+1,FIND("]",GL_Paste!$I15735)-FIND("[",GL_Paste!$I15735)-1),"")))</f>
        <v/>
      </c>
      <c r="D15738">
        <f>IF(GL_Paste!$B15735="","",IFERROR(INDEX(DeptName,MATCH($C15738,DeptTag,0)),"UNALLOCATED"))</f>
        <v/>
      </c>
      <c r="E15738">
        <f>IF(GL_Paste!$B15735="","",IFERROR(INDEX(AcctCat,MATCH(GL_Paste!$B15735&amp;"",AcctCode,0)),"UNKNOWN"))</f>
        <v/>
      </c>
      <c r="F15738">
        <f>IF(GL_Paste!$B15735="","",IFERROR(INDEX(AcctSub,MATCH(GL_Paste!$B15735&amp;"",AcctCode,0)),"UNKNOWN"))</f>
        <v/>
      </c>
    </row>
    <row r="15739">
      <c r="A15739" s="40">
        <f>IF(GL_Paste!$B15736="","",N(GL_Paste!$H15736)-N(GL_Paste!$G15736))</f>
        <v/>
      </c>
      <c r="B15739" s="43">
        <f>IF(GL_Paste!$B15736="","",DATE(YEAR(GL_Paste!$E15736),MONTH(GL_Paste!$E15736),1))</f>
        <v/>
      </c>
      <c r="C15739">
        <f>IF(GL_Paste!$B15736="","",IF(TRIM(GL_Paste!$M15736)&lt;&gt;"",TRIM(GL_Paste!$M15736),IFERROR(MID(GL_Paste!$I15736,FIND("[",GL_Paste!$I15736)+1,FIND("]",GL_Paste!$I15736)-FIND("[",GL_Paste!$I15736)-1),"")))</f>
        <v/>
      </c>
      <c r="D15739">
        <f>IF(GL_Paste!$B15736="","",IFERROR(INDEX(DeptName,MATCH($C15739,DeptTag,0)),"UNALLOCATED"))</f>
        <v/>
      </c>
      <c r="E15739">
        <f>IF(GL_Paste!$B15736="","",IFERROR(INDEX(AcctCat,MATCH(GL_Paste!$B15736&amp;"",AcctCode,0)),"UNKNOWN"))</f>
        <v/>
      </c>
      <c r="F15739">
        <f>IF(GL_Paste!$B15736="","",IFERROR(INDEX(AcctSub,MATCH(GL_Paste!$B15736&amp;"",AcctCode,0)),"UNKNOWN"))</f>
        <v/>
      </c>
    </row>
    <row r="15740">
      <c r="A15740" s="40">
        <f>IF(GL_Paste!$B15737="","",N(GL_Paste!$H15737)-N(GL_Paste!$G15737))</f>
        <v/>
      </c>
      <c r="B15740" s="43">
        <f>IF(GL_Paste!$B15737="","",DATE(YEAR(GL_Paste!$E15737),MONTH(GL_Paste!$E15737),1))</f>
        <v/>
      </c>
      <c r="C15740">
        <f>IF(GL_Paste!$B15737="","",IF(TRIM(GL_Paste!$M15737)&lt;&gt;"",TRIM(GL_Paste!$M15737),IFERROR(MID(GL_Paste!$I15737,FIND("[",GL_Paste!$I15737)+1,FIND("]",GL_Paste!$I15737)-FIND("[",GL_Paste!$I15737)-1),"")))</f>
        <v/>
      </c>
      <c r="D15740">
        <f>IF(GL_Paste!$B15737="","",IFERROR(INDEX(DeptName,MATCH($C15740,DeptTag,0)),"UNALLOCATED"))</f>
        <v/>
      </c>
      <c r="E15740">
        <f>IF(GL_Paste!$B15737="","",IFERROR(INDEX(AcctCat,MATCH(GL_Paste!$B15737&amp;"",AcctCode,0)),"UNKNOWN"))</f>
        <v/>
      </c>
      <c r="F15740">
        <f>IF(GL_Paste!$B15737="","",IFERROR(INDEX(AcctSub,MATCH(GL_Paste!$B15737&amp;"",AcctCode,0)),"UNKNOWN"))</f>
        <v/>
      </c>
    </row>
    <row r="15741">
      <c r="A15741" s="40">
        <f>IF(GL_Paste!$B15738="","",N(GL_Paste!$H15738)-N(GL_Paste!$G15738))</f>
        <v/>
      </c>
      <c r="B15741" s="43">
        <f>IF(GL_Paste!$B15738="","",DATE(YEAR(GL_Paste!$E15738),MONTH(GL_Paste!$E15738),1))</f>
        <v/>
      </c>
      <c r="C15741">
        <f>IF(GL_Paste!$B15738="","",IF(TRIM(GL_Paste!$M15738)&lt;&gt;"",TRIM(GL_Paste!$M15738),IFERROR(MID(GL_Paste!$I15738,FIND("[",GL_Paste!$I15738)+1,FIND("]",GL_Paste!$I15738)-FIND("[",GL_Paste!$I15738)-1),"")))</f>
        <v/>
      </c>
      <c r="D15741">
        <f>IF(GL_Paste!$B15738="","",IFERROR(INDEX(DeptName,MATCH($C15741,DeptTag,0)),"UNALLOCATED"))</f>
        <v/>
      </c>
      <c r="E15741">
        <f>IF(GL_Paste!$B15738="","",IFERROR(INDEX(AcctCat,MATCH(GL_Paste!$B15738&amp;"",AcctCode,0)),"UNKNOWN"))</f>
        <v/>
      </c>
      <c r="F15741">
        <f>IF(GL_Paste!$B15738="","",IFERROR(INDEX(AcctSub,MATCH(GL_Paste!$B15738&amp;"",AcctCode,0)),"UNKNOWN"))</f>
        <v/>
      </c>
    </row>
    <row r="15742">
      <c r="A15742" s="40">
        <f>IF(GL_Paste!$B15739="","",N(GL_Paste!$H15739)-N(GL_Paste!$G15739))</f>
        <v/>
      </c>
      <c r="B15742" s="43">
        <f>IF(GL_Paste!$B15739="","",DATE(YEAR(GL_Paste!$E15739),MONTH(GL_Paste!$E15739),1))</f>
        <v/>
      </c>
      <c r="C15742">
        <f>IF(GL_Paste!$B15739="","",IF(TRIM(GL_Paste!$M15739)&lt;&gt;"",TRIM(GL_Paste!$M15739),IFERROR(MID(GL_Paste!$I15739,FIND("[",GL_Paste!$I15739)+1,FIND("]",GL_Paste!$I15739)-FIND("[",GL_Paste!$I15739)-1),"")))</f>
        <v/>
      </c>
      <c r="D15742">
        <f>IF(GL_Paste!$B15739="","",IFERROR(INDEX(DeptName,MATCH($C15742,DeptTag,0)),"UNALLOCATED"))</f>
        <v/>
      </c>
      <c r="E15742">
        <f>IF(GL_Paste!$B15739="","",IFERROR(INDEX(AcctCat,MATCH(GL_Paste!$B15739&amp;"",AcctCode,0)),"UNKNOWN"))</f>
        <v/>
      </c>
      <c r="F15742">
        <f>IF(GL_Paste!$B15739="","",IFERROR(INDEX(AcctSub,MATCH(GL_Paste!$B15739&amp;"",AcctCode,0)),"UNKNOWN"))</f>
        <v/>
      </c>
    </row>
    <row r="15743">
      <c r="A15743" s="40">
        <f>IF(GL_Paste!$B15740="","",N(GL_Paste!$H15740)-N(GL_Paste!$G15740))</f>
        <v/>
      </c>
      <c r="B15743" s="43">
        <f>IF(GL_Paste!$B15740="","",DATE(YEAR(GL_Paste!$E15740),MONTH(GL_Paste!$E15740),1))</f>
        <v/>
      </c>
      <c r="C15743">
        <f>IF(GL_Paste!$B15740="","",IF(TRIM(GL_Paste!$M15740)&lt;&gt;"",TRIM(GL_Paste!$M15740),IFERROR(MID(GL_Paste!$I15740,FIND("[",GL_Paste!$I15740)+1,FIND("]",GL_Paste!$I15740)-FIND("[",GL_Paste!$I15740)-1),"")))</f>
        <v/>
      </c>
      <c r="D15743">
        <f>IF(GL_Paste!$B15740="","",IFERROR(INDEX(DeptName,MATCH($C15743,DeptTag,0)),"UNALLOCATED"))</f>
        <v/>
      </c>
      <c r="E15743">
        <f>IF(GL_Paste!$B15740="","",IFERROR(INDEX(AcctCat,MATCH(GL_Paste!$B15740&amp;"",AcctCode,0)),"UNKNOWN"))</f>
        <v/>
      </c>
      <c r="F15743">
        <f>IF(GL_Paste!$B15740="","",IFERROR(INDEX(AcctSub,MATCH(GL_Paste!$B15740&amp;"",AcctCode,0)),"UNKNOWN"))</f>
        <v/>
      </c>
    </row>
    <row r="15744">
      <c r="A15744" s="40">
        <f>IF(GL_Paste!$B15741="","",N(GL_Paste!$H15741)-N(GL_Paste!$G15741))</f>
        <v/>
      </c>
      <c r="B15744" s="43">
        <f>IF(GL_Paste!$B15741="","",DATE(YEAR(GL_Paste!$E15741),MONTH(GL_Paste!$E15741),1))</f>
        <v/>
      </c>
      <c r="C15744">
        <f>IF(GL_Paste!$B15741="","",IF(TRIM(GL_Paste!$M15741)&lt;&gt;"",TRIM(GL_Paste!$M15741),IFERROR(MID(GL_Paste!$I15741,FIND("[",GL_Paste!$I15741)+1,FIND("]",GL_Paste!$I15741)-FIND("[",GL_Paste!$I15741)-1),"")))</f>
        <v/>
      </c>
      <c r="D15744">
        <f>IF(GL_Paste!$B15741="","",IFERROR(INDEX(DeptName,MATCH($C15744,DeptTag,0)),"UNALLOCATED"))</f>
        <v/>
      </c>
      <c r="E15744">
        <f>IF(GL_Paste!$B15741="","",IFERROR(INDEX(AcctCat,MATCH(GL_Paste!$B15741&amp;"",AcctCode,0)),"UNKNOWN"))</f>
        <v/>
      </c>
      <c r="F15744">
        <f>IF(GL_Paste!$B15741="","",IFERROR(INDEX(AcctSub,MATCH(GL_Paste!$B15741&amp;"",AcctCode,0)),"UNKNOWN"))</f>
        <v/>
      </c>
    </row>
    <row r="15745">
      <c r="A15745" s="40">
        <f>IF(GL_Paste!$B15742="","",N(GL_Paste!$H15742)-N(GL_Paste!$G15742))</f>
        <v/>
      </c>
      <c r="B15745" s="43">
        <f>IF(GL_Paste!$B15742="","",DATE(YEAR(GL_Paste!$E15742),MONTH(GL_Paste!$E15742),1))</f>
        <v/>
      </c>
      <c r="C15745">
        <f>IF(GL_Paste!$B15742="","",IF(TRIM(GL_Paste!$M15742)&lt;&gt;"",TRIM(GL_Paste!$M15742),IFERROR(MID(GL_Paste!$I15742,FIND("[",GL_Paste!$I15742)+1,FIND("]",GL_Paste!$I15742)-FIND("[",GL_Paste!$I15742)-1),"")))</f>
        <v/>
      </c>
      <c r="D15745">
        <f>IF(GL_Paste!$B15742="","",IFERROR(INDEX(DeptName,MATCH($C15745,DeptTag,0)),"UNALLOCATED"))</f>
        <v/>
      </c>
      <c r="E15745">
        <f>IF(GL_Paste!$B15742="","",IFERROR(INDEX(AcctCat,MATCH(GL_Paste!$B15742&amp;"",AcctCode,0)),"UNKNOWN"))</f>
        <v/>
      </c>
      <c r="F15745">
        <f>IF(GL_Paste!$B15742="","",IFERROR(INDEX(AcctSub,MATCH(GL_Paste!$B15742&amp;"",AcctCode,0)),"UNKNOWN"))</f>
        <v/>
      </c>
    </row>
    <row r="15746">
      <c r="A15746" s="40">
        <f>IF(GL_Paste!$B15743="","",N(GL_Paste!$H15743)-N(GL_Paste!$G15743))</f>
        <v/>
      </c>
      <c r="B15746" s="43">
        <f>IF(GL_Paste!$B15743="","",DATE(YEAR(GL_Paste!$E15743),MONTH(GL_Paste!$E15743),1))</f>
        <v/>
      </c>
      <c r="C15746">
        <f>IF(GL_Paste!$B15743="","",IF(TRIM(GL_Paste!$M15743)&lt;&gt;"",TRIM(GL_Paste!$M15743),IFERROR(MID(GL_Paste!$I15743,FIND("[",GL_Paste!$I15743)+1,FIND("]",GL_Paste!$I15743)-FIND("[",GL_Paste!$I15743)-1),"")))</f>
        <v/>
      </c>
      <c r="D15746">
        <f>IF(GL_Paste!$B15743="","",IFERROR(INDEX(DeptName,MATCH($C15746,DeptTag,0)),"UNALLOCATED"))</f>
        <v/>
      </c>
      <c r="E15746">
        <f>IF(GL_Paste!$B15743="","",IFERROR(INDEX(AcctCat,MATCH(GL_Paste!$B15743&amp;"",AcctCode,0)),"UNKNOWN"))</f>
        <v/>
      </c>
      <c r="F15746">
        <f>IF(GL_Paste!$B15743="","",IFERROR(INDEX(AcctSub,MATCH(GL_Paste!$B15743&amp;"",AcctCode,0)),"UNKNOWN"))</f>
        <v/>
      </c>
    </row>
    <row r="15747">
      <c r="A15747" s="40">
        <f>IF(GL_Paste!$B15744="","",N(GL_Paste!$H15744)-N(GL_Paste!$G15744))</f>
        <v/>
      </c>
      <c r="B15747" s="43">
        <f>IF(GL_Paste!$B15744="","",DATE(YEAR(GL_Paste!$E15744),MONTH(GL_Paste!$E15744),1))</f>
        <v/>
      </c>
      <c r="C15747">
        <f>IF(GL_Paste!$B15744="","",IF(TRIM(GL_Paste!$M15744)&lt;&gt;"",TRIM(GL_Paste!$M15744),IFERROR(MID(GL_Paste!$I15744,FIND("[",GL_Paste!$I15744)+1,FIND("]",GL_Paste!$I15744)-FIND("[",GL_Paste!$I15744)-1),"")))</f>
        <v/>
      </c>
      <c r="D15747">
        <f>IF(GL_Paste!$B15744="","",IFERROR(INDEX(DeptName,MATCH($C15747,DeptTag,0)),"UNALLOCATED"))</f>
        <v/>
      </c>
      <c r="E15747">
        <f>IF(GL_Paste!$B15744="","",IFERROR(INDEX(AcctCat,MATCH(GL_Paste!$B15744&amp;"",AcctCode,0)),"UNKNOWN"))</f>
        <v/>
      </c>
      <c r="F15747">
        <f>IF(GL_Paste!$B15744="","",IFERROR(INDEX(AcctSub,MATCH(GL_Paste!$B15744&amp;"",AcctCode,0)),"UNKNOWN"))</f>
        <v/>
      </c>
    </row>
    <row r="15748">
      <c r="A15748" s="40">
        <f>IF(GL_Paste!$B15745="","",N(GL_Paste!$H15745)-N(GL_Paste!$G15745))</f>
        <v/>
      </c>
      <c r="B15748" s="43">
        <f>IF(GL_Paste!$B15745="","",DATE(YEAR(GL_Paste!$E15745),MONTH(GL_Paste!$E15745),1))</f>
        <v/>
      </c>
      <c r="C15748">
        <f>IF(GL_Paste!$B15745="","",IF(TRIM(GL_Paste!$M15745)&lt;&gt;"",TRIM(GL_Paste!$M15745),IFERROR(MID(GL_Paste!$I15745,FIND("[",GL_Paste!$I15745)+1,FIND("]",GL_Paste!$I15745)-FIND("[",GL_Paste!$I15745)-1),"")))</f>
        <v/>
      </c>
      <c r="D15748">
        <f>IF(GL_Paste!$B15745="","",IFERROR(INDEX(DeptName,MATCH($C15748,DeptTag,0)),"UNALLOCATED"))</f>
        <v/>
      </c>
      <c r="E15748">
        <f>IF(GL_Paste!$B15745="","",IFERROR(INDEX(AcctCat,MATCH(GL_Paste!$B15745&amp;"",AcctCode,0)),"UNKNOWN"))</f>
        <v/>
      </c>
      <c r="F15748">
        <f>IF(GL_Paste!$B15745="","",IFERROR(INDEX(AcctSub,MATCH(GL_Paste!$B15745&amp;"",AcctCode,0)),"UNKNOWN"))</f>
        <v/>
      </c>
    </row>
    <row r="15749">
      <c r="A15749" s="40">
        <f>IF(GL_Paste!$B15746="","",N(GL_Paste!$H15746)-N(GL_Paste!$G15746))</f>
        <v/>
      </c>
      <c r="B15749" s="43">
        <f>IF(GL_Paste!$B15746="","",DATE(YEAR(GL_Paste!$E15746),MONTH(GL_Paste!$E15746),1))</f>
        <v/>
      </c>
      <c r="C15749">
        <f>IF(GL_Paste!$B15746="","",IF(TRIM(GL_Paste!$M15746)&lt;&gt;"",TRIM(GL_Paste!$M15746),IFERROR(MID(GL_Paste!$I15746,FIND("[",GL_Paste!$I15746)+1,FIND("]",GL_Paste!$I15746)-FIND("[",GL_Paste!$I15746)-1),"")))</f>
        <v/>
      </c>
      <c r="D15749">
        <f>IF(GL_Paste!$B15746="","",IFERROR(INDEX(DeptName,MATCH($C15749,DeptTag,0)),"UNALLOCATED"))</f>
        <v/>
      </c>
      <c r="E15749">
        <f>IF(GL_Paste!$B15746="","",IFERROR(INDEX(AcctCat,MATCH(GL_Paste!$B15746&amp;"",AcctCode,0)),"UNKNOWN"))</f>
        <v/>
      </c>
      <c r="F15749">
        <f>IF(GL_Paste!$B15746="","",IFERROR(INDEX(AcctSub,MATCH(GL_Paste!$B15746&amp;"",AcctCode,0)),"UNKNOWN"))</f>
        <v/>
      </c>
    </row>
    <row r="15750">
      <c r="A15750" s="40">
        <f>IF(GL_Paste!$B15747="","",N(GL_Paste!$H15747)-N(GL_Paste!$G15747))</f>
        <v/>
      </c>
      <c r="B15750" s="43">
        <f>IF(GL_Paste!$B15747="","",DATE(YEAR(GL_Paste!$E15747),MONTH(GL_Paste!$E15747),1))</f>
        <v/>
      </c>
      <c r="C15750">
        <f>IF(GL_Paste!$B15747="","",IF(TRIM(GL_Paste!$M15747)&lt;&gt;"",TRIM(GL_Paste!$M15747),IFERROR(MID(GL_Paste!$I15747,FIND("[",GL_Paste!$I15747)+1,FIND("]",GL_Paste!$I15747)-FIND("[",GL_Paste!$I15747)-1),"")))</f>
        <v/>
      </c>
      <c r="D15750">
        <f>IF(GL_Paste!$B15747="","",IFERROR(INDEX(DeptName,MATCH($C15750,DeptTag,0)),"UNALLOCATED"))</f>
        <v/>
      </c>
      <c r="E15750">
        <f>IF(GL_Paste!$B15747="","",IFERROR(INDEX(AcctCat,MATCH(GL_Paste!$B15747&amp;"",AcctCode,0)),"UNKNOWN"))</f>
        <v/>
      </c>
      <c r="F15750">
        <f>IF(GL_Paste!$B15747="","",IFERROR(INDEX(AcctSub,MATCH(GL_Paste!$B15747&amp;"",AcctCode,0)),"UNKNOWN"))</f>
        <v/>
      </c>
    </row>
    <row r="15751">
      <c r="A15751" s="40">
        <f>IF(GL_Paste!$B15748="","",N(GL_Paste!$H15748)-N(GL_Paste!$G15748))</f>
        <v/>
      </c>
      <c r="B15751" s="43">
        <f>IF(GL_Paste!$B15748="","",DATE(YEAR(GL_Paste!$E15748),MONTH(GL_Paste!$E15748),1))</f>
        <v/>
      </c>
      <c r="C15751">
        <f>IF(GL_Paste!$B15748="","",IF(TRIM(GL_Paste!$M15748)&lt;&gt;"",TRIM(GL_Paste!$M15748),IFERROR(MID(GL_Paste!$I15748,FIND("[",GL_Paste!$I15748)+1,FIND("]",GL_Paste!$I15748)-FIND("[",GL_Paste!$I15748)-1),"")))</f>
        <v/>
      </c>
      <c r="D15751">
        <f>IF(GL_Paste!$B15748="","",IFERROR(INDEX(DeptName,MATCH($C15751,DeptTag,0)),"UNALLOCATED"))</f>
        <v/>
      </c>
      <c r="E15751">
        <f>IF(GL_Paste!$B15748="","",IFERROR(INDEX(AcctCat,MATCH(GL_Paste!$B15748&amp;"",AcctCode,0)),"UNKNOWN"))</f>
        <v/>
      </c>
      <c r="F15751">
        <f>IF(GL_Paste!$B15748="","",IFERROR(INDEX(AcctSub,MATCH(GL_Paste!$B15748&amp;"",AcctCode,0)),"UNKNOWN"))</f>
        <v/>
      </c>
    </row>
    <row r="15752">
      <c r="A15752" s="40">
        <f>IF(GL_Paste!$B15749="","",N(GL_Paste!$H15749)-N(GL_Paste!$G15749))</f>
        <v/>
      </c>
      <c r="B15752" s="43">
        <f>IF(GL_Paste!$B15749="","",DATE(YEAR(GL_Paste!$E15749),MONTH(GL_Paste!$E15749),1))</f>
        <v/>
      </c>
      <c r="C15752">
        <f>IF(GL_Paste!$B15749="","",IF(TRIM(GL_Paste!$M15749)&lt;&gt;"",TRIM(GL_Paste!$M15749),IFERROR(MID(GL_Paste!$I15749,FIND("[",GL_Paste!$I15749)+1,FIND("]",GL_Paste!$I15749)-FIND("[",GL_Paste!$I15749)-1),"")))</f>
        <v/>
      </c>
      <c r="D15752">
        <f>IF(GL_Paste!$B15749="","",IFERROR(INDEX(DeptName,MATCH($C15752,DeptTag,0)),"UNALLOCATED"))</f>
        <v/>
      </c>
      <c r="E15752">
        <f>IF(GL_Paste!$B15749="","",IFERROR(INDEX(AcctCat,MATCH(GL_Paste!$B15749&amp;"",AcctCode,0)),"UNKNOWN"))</f>
        <v/>
      </c>
      <c r="F15752">
        <f>IF(GL_Paste!$B15749="","",IFERROR(INDEX(AcctSub,MATCH(GL_Paste!$B15749&amp;"",AcctCode,0)),"UNKNOWN"))</f>
        <v/>
      </c>
    </row>
    <row r="15753">
      <c r="A15753" s="40">
        <f>IF(GL_Paste!$B15750="","",N(GL_Paste!$H15750)-N(GL_Paste!$G15750))</f>
        <v/>
      </c>
      <c r="B15753" s="43">
        <f>IF(GL_Paste!$B15750="","",DATE(YEAR(GL_Paste!$E15750),MONTH(GL_Paste!$E15750),1))</f>
        <v/>
      </c>
      <c r="C15753">
        <f>IF(GL_Paste!$B15750="","",IF(TRIM(GL_Paste!$M15750)&lt;&gt;"",TRIM(GL_Paste!$M15750),IFERROR(MID(GL_Paste!$I15750,FIND("[",GL_Paste!$I15750)+1,FIND("]",GL_Paste!$I15750)-FIND("[",GL_Paste!$I15750)-1),"")))</f>
        <v/>
      </c>
      <c r="D15753">
        <f>IF(GL_Paste!$B15750="","",IFERROR(INDEX(DeptName,MATCH($C15753,DeptTag,0)),"UNALLOCATED"))</f>
        <v/>
      </c>
      <c r="E15753">
        <f>IF(GL_Paste!$B15750="","",IFERROR(INDEX(AcctCat,MATCH(GL_Paste!$B15750&amp;"",AcctCode,0)),"UNKNOWN"))</f>
        <v/>
      </c>
      <c r="F15753">
        <f>IF(GL_Paste!$B15750="","",IFERROR(INDEX(AcctSub,MATCH(GL_Paste!$B15750&amp;"",AcctCode,0)),"UNKNOWN"))</f>
        <v/>
      </c>
    </row>
    <row r="15754">
      <c r="A15754" s="40">
        <f>IF(GL_Paste!$B15751="","",N(GL_Paste!$H15751)-N(GL_Paste!$G15751))</f>
        <v/>
      </c>
      <c r="B15754" s="43">
        <f>IF(GL_Paste!$B15751="","",DATE(YEAR(GL_Paste!$E15751),MONTH(GL_Paste!$E15751),1))</f>
        <v/>
      </c>
      <c r="C15754">
        <f>IF(GL_Paste!$B15751="","",IF(TRIM(GL_Paste!$M15751)&lt;&gt;"",TRIM(GL_Paste!$M15751),IFERROR(MID(GL_Paste!$I15751,FIND("[",GL_Paste!$I15751)+1,FIND("]",GL_Paste!$I15751)-FIND("[",GL_Paste!$I15751)-1),"")))</f>
        <v/>
      </c>
      <c r="D15754">
        <f>IF(GL_Paste!$B15751="","",IFERROR(INDEX(DeptName,MATCH($C15754,DeptTag,0)),"UNALLOCATED"))</f>
        <v/>
      </c>
      <c r="E15754">
        <f>IF(GL_Paste!$B15751="","",IFERROR(INDEX(AcctCat,MATCH(GL_Paste!$B15751&amp;"",AcctCode,0)),"UNKNOWN"))</f>
        <v/>
      </c>
      <c r="F15754">
        <f>IF(GL_Paste!$B15751="","",IFERROR(INDEX(AcctSub,MATCH(GL_Paste!$B15751&amp;"",AcctCode,0)),"UNKNOWN"))</f>
        <v/>
      </c>
    </row>
    <row r="15755">
      <c r="A15755" s="40">
        <f>IF(GL_Paste!$B15752="","",N(GL_Paste!$H15752)-N(GL_Paste!$G15752))</f>
        <v/>
      </c>
      <c r="B15755" s="43">
        <f>IF(GL_Paste!$B15752="","",DATE(YEAR(GL_Paste!$E15752),MONTH(GL_Paste!$E15752),1))</f>
        <v/>
      </c>
      <c r="C15755">
        <f>IF(GL_Paste!$B15752="","",IF(TRIM(GL_Paste!$M15752)&lt;&gt;"",TRIM(GL_Paste!$M15752),IFERROR(MID(GL_Paste!$I15752,FIND("[",GL_Paste!$I15752)+1,FIND("]",GL_Paste!$I15752)-FIND("[",GL_Paste!$I15752)-1),"")))</f>
        <v/>
      </c>
      <c r="D15755">
        <f>IF(GL_Paste!$B15752="","",IFERROR(INDEX(DeptName,MATCH($C15755,DeptTag,0)),"UNALLOCATED"))</f>
        <v/>
      </c>
      <c r="E15755">
        <f>IF(GL_Paste!$B15752="","",IFERROR(INDEX(AcctCat,MATCH(GL_Paste!$B15752&amp;"",AcctCode,0)),"UNKNOWN"))</f>
        <v/>
      </c>
      <c r="F15755">
        <f>IF(GL_Paste!$B15752="","",IFERROR(INDEX(AcctSub,MATCH(GL_Paste!$B15752&amp;"",AcctCode,0)),"UNKNOWN"))</f>
        <v/>
      </c>
    </row>
    <row r="15756">
      <c r="A15756" s="40">
        <f>IF(GL_Paste!$B15753="","",N(GL_Paste!$H15753)-N(GL_Paste!$G15753))</f>
        <v/>
      </c>
      <c r="B15756" s="43">
        <f>IF(GL_Paste!$B15753="","",DATE(YEAR(GL_Paste!$E15753),MONTH(GL_Paste!$E15753),1))</f>
        <v/>
      </c>
      <c r="C15756">
        <f>IF(GL_Paste!$B15753="","",IF(TRIM(GL_Paste!$M15753)&lt;&gt;"",TRIM(GL_Paste!$M15753),IFERROR(MID(GL_Paste!$I15753,FIND("[",GL_Paste!$I15753)+1,FIND("]",GL_Paste!$I15753)-FIND("[",GL_Paste!$I15753)-1),"")))</f>
        <v/>
      </c>
      <c r="D15756">
        <f>IF(GL_Paste!$B15753="","",IFERROR(INDEX(DeptName,MATCH($C15756,DeptTag,0)),"UNALLOCATED"))</f>
        <v/>
      </c>
      <c r="E15756">
        <f>IF(GL_Paste!$B15753="","",IFERROR(INDEX(AcctCat,MATCH(GL_Paste!$B15753&amp;"",AcctCode,0)),"UNKNOWN"))</f>
        <v/>
      </c>
      <c r="F15756">
        <f>IF(GL_Paste!$B15753="","",IFERROR(INDEX(AcctSub,MATCH(GL_Paste!$B15753&amp;"",AcctCode,0)),"UNKNOWN"))</f>
        <v/>
      </c>
    </row>
    <row r="15757">
      <c r="A15757" s="40">
        <f>IF(GL_Paste!$B15754="","",N(GL_Paste!$H15754)-N(GL_Paste!$G15754))</f>
        <v/>
      </c>
      <c r="B15757" s="43">
        <f>IF(GL_Paste!$B15754="","",DATE(YEAR(GL_Paste!$E15754),MONTH(GL_Paste!$E15754),1))</f>
        <v/>
      </c>
      <c r="C15757">
        <f>IF(GL_Paste!$B15754="","",IF(TRIM(GL_Paste!$M15754)&lt;&gt;"",TRIM(GL_Paste!$M15754),IFERROR(MID(GL_Paste!$I15754,FIND("[",GL_Paste!$I15754)+1,FIND("]",GL_Paste!$I15754)-FIND("[",GL_Paste!$I15754)-1),"")))</f>
        <v/>
      </c>
      <c r="D15757">
        <f>IF(GL_Paste!$B15754="","",IFERROR(INDEX(DeptName,MATCH($C15757,DeptTag,0)),"UNALLOCATED"))</f>
        <v/>
      </c>
      <c r="E15757">
        <f>IF(GL_Paste!$B15754="","",IFERROR(INDEX(AcctCat,MATCH(GL_Paste!$B15754&amp;"",AcctCode,0)),"UNKNOWN"))</f>
        <v/>
      </c>
      <c r="F15757">
        <f>IF(GL_Paste!$B15754="","",IFERROR(INDEX(AcctSub,MATCH(GL_Paste!$B15754&amp;"",AcctCode,0)),"UNKNOWN"))</f>
        <v/>
      </c>
    </row>
    <row r="15758">
      <c r="A15758" s="40">
        <f>IF(GL_Paste!$B15755="","",N(GL_Paste!$H15755)-N(GL_Paste!$G15755))</f>
        <v/>
      </c>
      <c r="B15758" s="43">
        <f>IF(GL_Paste!$B15755="","",DATE(YEAR(GL_Paste!$E15755),MONTH(GL_Paste!$E15755),1))</f>
        <v/>
      </c>
      <c r="C15758">
        <f>IF(GL_Paste!$B15755="","",IF(TRIM(GL_Paste!$M15755)&lt;&gt;"",TRIM(GL_Paste!$M15755),IFERROR(MID(GL_Paste!$I15755,FIND("[",GL_Paste!$I15755)+1,FIND("]",GL_Paste!$I15755)-FIND("[",GL_Paste!$I15755)-1),"")))</f>
        <v/>
      </c>
      <c r="D15758">
        <f>IF(GL_Paste!$B15755="","",IFERROR(INDEX(DeptName,MATCH($C15758,DeptTag,0)),"UNALLOCATED"))</f>
        <v/>
      </c>
      <c r="E15758">
        <f>IF(GL_Paste!$B15755="","",IFERROR(INDEX(AcctCat,MATCH(GL_Paste!$B15755&amp;"",AcctCode,0)),"UNKNOWN"))</f>
        <v/>
      </c>
      <c r="F15758">
        <f>IF(GL_Paste!$B15755="","",IFERROR(INDEX(AcctSub,MATCH(GL_Paste!$B15755&amp;"",AcctCode,0)),"UNKNOWN"))</f>
        <v/>
      </c>
    </row>
    <row r="15759">
      <c r="A15759" s="40">
        <f>IF(GL_Paste!$B15756="","",N(GL_Paste!$H15756)-N(GL_Paste!$G15756))</f>
        <v/>
      </c>
      <c r="B15759" s="43">
        <f>IF(GL_Paste!$B15756="","",DATE(YEAR(GL_Paste!$E15756),MONTH(GL_Paste!$E15756),1))</f>
        <v/>
      </c>
      <c r="C15759">
        <f>IF(GL_Paste!$B15756="","",IF(TRIM(GL_Paste!$M15756)&lt;&gt;"",TRIM(GL_Paste!$M15756),IFERROR(MID(GL_Paste!$I15756,FIND("[",GL_Paste!$I15756)+1,FIND("]",GL_Paste!$I15756)-FIND("[",GL_Paste!$I15756)-1),"")))</f>
        <v/>
      </c>
      <c r="D15759">
        <f>IF(GL_Paste!$B15756="","",IFERROR(INDEX(DeptName,MATCH($C15759,DeptTag,0)),"UNALLOCATED"))</f>
        <v/>
      </c>
      <c r="E15759">
        <f>IF(GL_Paste!$B15756="","",IFERROR(INDEX(AcctCat,MATCH(GL_Paste!$B15756&amp;"",AcctCode,0)),"UNKNOWN"))</f>
        <v/>
      </c>
      <c r="F15759">
        <f>IF(GL_Paste!$B15756="","",IFERROR(INDEX(AcctSub,MATCH(GL_Paste!$B15756&amp;"",AcctCode,0)),"UNKNOWN"))</f>
        <v/>
      </c>
    </row>
    <row r="15760">
      <c r="A15760" s="40">
        <f>IF(GL_Paste!$B15757="","",N(GL_Paste!$H15757)-N(GL_Paste!$G15757))</f>
        <v/>
      </c>
      <c r="B15760" s="43">
        <f>IF(GL_Paste!$B15757="","",DATE(YEAR(GL_Paste!$E15757),MONTH(GL_Paste!$E15757),1))</f>
        <v/>
      </c>
      <c r="C15760">
        <f>IF(GL_Paste!$B15757="","",IF(TRIM(GL_Paste!$M15757)&lt;&gt;"",TRIM(GL_Paste!$M15757),IFERROR(MID(GL_Paste!$I15757,FIND("[",GL_Paste!$I15757)+1,FIND("]",GL_Paste!$I15757)-FIND("[",GL_Paste!$I15757)-1),"")))</f>
        <v/>
      </c>
      <c r="D15760">
        <f>IF(GL_Paste!$B15757="","",IFERROR(INDEX(DeptName,MATCH($C15760,DeptTag,0)),"UNALLOCATED"))</f>
        <v/>
      </c>
      <c r="E15760">
        <f>IF(GL_Paste!$B15757="","",IFERROR(INDEX(AcctCat,MATCH(GL_Paste!$B15757&amp;"",AcctCode,0)),"UNKNOWN"))</f>
        <v/>
      </c>
      <c r="F15760">
        <f>IF(GL_Paste!$B15757="","",IFERROR(INDEX(AcctSub,MATCH(GL_Paste!$B15757&amp;"",AcctCode,0)),"UNKNOWN"))</f>
        <v/>
      </c>
    </row>
    <row r="15761">
      <c r="A15761" s="40">
        <f>IF(GL_Paste!$B15758="","",N(GL_Paste!$H15758)-N(GL_Paste!$G15758))</f>
        <v/>
      </c>
      <c r="B15761" s="43">
        <f>IF(GL_Paste!$B15758="","",DATE(YEAR(GL_Paste!$E15758),MONTH(GL_Paste!$E15758),1))</f>
        <v/>
      </c>
      <c r="C15761">
        <f>IF(GL_Paste!$B15758="","",IF(TRIM(GL_Paste!$M15758)&lt;&gt;"",TRIM(GL_Paste!$M15758),IFERROR(MID(GL_Paste!$I15758,FIND("[",GL_Paste!$I15758)+1,FIND("]",GL_Paste!$I15758)-FIND("[",GL_Paste!$I15758)-1),"")))</f>
        <v/>
      </c>
      <c r="D15761">
        <f>IF(GL_Paste!$B15758="","",IFERROR(INDEX(DeptName,MATCH($C15761,DeptTag,0)),"UNALLOCATED"))</f>
        <v/>
      </c>
      <c r="E15761">
        <f>IF(GL_Paste!$B15758="","",IFERROR(INDEX(AcctCat,MATCH(GL_Paste!$B15758&amp;"",AcctCode,0)),"UNKNOWN"))</f>
        <v/>
      </c>
      <c r="F15761">
        <f>IF(GL_Paste!$B15758="","",IFERROR(INDEX(AcctSub,MATCH(GL_Paste!$B15758&amp;"",AcctCode,0)),"UNKNOWN"))</f>
        <v/>
      </c>
    </row>
    <row r="15762">
      <c r="A15762" s="40">
        <f>IF(GL_Paste!$B15759="","",N(GL_Paste!$H15759)-N(GL_Paste!$G15759))</f>
        <v/>
      </c>
      <c r="B15762" s="43">
        <f>IF(GL_Paste!$B15759="","",DATE(YEAR(GL_Paste!$E15759),MONTH(GL_Paste!$E15759),1))</f>
        <v/>
      </c>
      <c r="C15762">
        <f>IF(GL_Paste!$B15759="","",IF(TRIM(GL_Paste!$M15759)&lt;&gt;"",TRIM(GL_Paste!$M15759),IFERROR(MID(GL_Paste!$I15759,FIND("[",GL_Paste!$I15759)+1,FIND("]",GL_Paste!$I15759)-FIND("[",GL_Paste!$I15759)-1),"")))</f>
        <v/>
      </c>
      <c r="D15762">
        <f>IF(GL_Paste!$B15759="","",IFERROR(INDEX(DeptName,MATCH($C15762,DeptTag,0)),"UNALLOCATED"))</f>
        <v/>
      </c>
      <c r="E15762">
        <f>IF(GL_Paste!$B15759="","",IFERROR(INDEX(AcctCat,MATCH(GL_Paste!$B15759&amp;"",AcctCode,0)),"UNKNOWN"))</f>
        <v/>
      </c>
      <c r="F15762">
        <f>IF(GL_Paste!$B15759="","",IFERROR(INDEX(AcctSub,MATCH(GL_Paste!$B15759&amp;"",AcctCode,0)),"UNKNOWN"))</f>
        <v/>
      </c>
    </row>
    <row r="15763">
      <c r="A15763" s="40">
        <f>IF(GL_Paste!$B15760="","",N(GL_Paste!$H15760)-N(GL_Paste!$G15760))</f>
        <v/>
      </c>
      <c r="B15763" s="43">
        <f>IF(GL_Paste!$B15760="","",DATE(YEAR(GL_Paste!$E15760),MONTH(GL_Paste!$E15760),1))</f>
        <v/>
      </c>
      <c r="C15763">
        <f>IF(GL_Paste!$B15760="","",IF(TRIM(GL_Paste!$M15760)&lt;&gt;"",TRIM(GL_Paste!$M15760),IFERROR(MID(GL_Paste!$I15760,FIND("[",GL_Paste!$I15760)+1,FIND("]",GL_Paste!$I15760)-FIND("[",GL_Paste!$I15760)-1),"")))</f>
        <v/>
      </c>
      <c r="D15763">
        <f>IF(GL_Paste!$B15760="","",IFERROR(INDEX(DeptName,MATCH($C15763,DeptTag,0)),"UNALLOCATED"))</f>
        <v/>
      </c>
      <c r="E15763">
        <f>IF(GL_Paste!$B15760="","",IFERROR(INDEX(AcctCat,MATCH(GL_Paste!$B15760&amp;"",AcctCode,0)),"UNKNOWN"))</f>
        <v/>
      </c>
      <c r="F15763">
        <f>IF(GL_Paste!$B15760="","",IFERROR(INDEX(AcctSub,MATCH(GL_Paste!$B15760&amp;"",AcctCode,0)),"UNKNOWN"))</f>
        <v/>
      </c>
    </row>
    <row r="15764">
      <c r="A15764" s="40">
        <f>IF(GL_Paste!$B15761="","",N(GL_Paste!$H15761)-N(GL_Paste!$G15761))</f>
        <v/>
      </c>
      <c r="B15764" s="43">
        <f>IF(GL_Paste!$B15761="","",DATE(YEAR(GL_Paste!$E15761),MONTH(GL_Paste!$E15761),1))</f>
        <v/>
      </c>
      <c r="C15764">
        <f>IF(GL_Paste!$B15761="","",IF(TRIM(GL_Paste!$M15761)&lt;&gt;"",TRIM(GL_Paste!$M15761),IFERROR(MID(GL_Paste!$I15761,FIND("[",GL_Paste!$I15761)+1,FIND("]",GL_Paste!$I15761)-FIND("[",GL_Paste!$I15761)-1),"")))</f>
        <v/>
      </c>
      <c r="D15764">
        <f>IF(GL_Paste!$B15761="","",IFERROR(INDEX(DeptName,MATCH($C15764,DeptTag,0)),"UNALLOCATED"))</f>
        <v/>
      </c>
      <c r="E15764">
        <f>IF(GL_Paste!$B15761="","",IFERROR(INDEX(AcctCat,MATCH(GL_Paste!$B15761&amp;"",AcctCode,0)),"UNKNOWN"))</f>
        <v/>
      </c>
      <c r="F15764">
        <f>IF(GL_Paste!$B15761="","",IFERROR(INDEX(AcctSub,MATCH(GL_Paste!$B15761&amp;"",AcctCode,0)),"UNKNOWN"))</f>
        <v/>
      </c>
    </row>
    <row r="15765">
      <c r="A15765" s="40">
        <f>IF(GL_Paste!$B15762="","",N(GL_Paste!$H15762)-N(GL_Paste!$G15762))</f>
        <v/>
      </c>
      <c r="B15765" s="43">
        <f>IF(GL_Paste!$B15762="","",DATE(YEAR(GL_Paste!$E15762),MONTH(GL_Paste!$E15762),1))</f>
        <v/>
      </c>
      <c r="C15765">
        <f>IF(GL_Paste!$B15762="","",IF(TRIM(GL_Paste!$M15762)&lt;&gt;"",TRIM(GL_Paste!$M15762),IFERROR(MID(GL_Paste!$I15762,FIND("[",GL_Paste!$I15762)+1,FIND("]",GL_Paste!$I15762)-FIND("[",GL_Paste!$I15762)-1),"")))</f>
        <v/>
      </c>
      <c r="D15765">
        <f>IF(GL_Paste!$B15762="","",IFERROR(INDEX(DeptName,MATCH($C15765,DeptTag,0)),"UNALLOCATED"))</f>
        <v/>
      </c>
      <c r="E15765">
        <f>IF(GL_Paste!$B15762="","",IFERROR(INDEX(AcctCat,MATCH(GL_Paste!$B15762&amp;"",AcctCode,0)),"UNKNOWN"))</f>
        <v/>
      </c>
      <c r="F15765">
        <f>IF(GL_Paste!$B15762="","",IFERROR(INDEX(AcctSub,MATCH(GL_Paste!$B15762&amp;"",AcctCode,0)),"UNKNOWN"))</f>
        <v/>
      </c>
    </row>
    <row r="15766">
      <c r="A15766" s="40">
        <f>IF(GL_Paste!$B15763="","",N(GL_Paste!$H15763)-N(GL_Paste!$G15763))</f>
        <v/>
      </c>
      <c r="B15766" s="43">
        <f>IF(GL_Paste!$B15763="","",DATE(YEAR(GL_Paste!$E15763),MONTH(GL_Paste!$E15763),1))</f>
        <v/>
      </c>
      <c r="C15766">
        <f>IF(GL_Paste!$B15763="","",IF(TRIM(GL_Paste!$M15763)&lt;&gt;"",TRIM(GL_Paste!$M15763),IFERROR(MID(GL_Paste!$I15763,FIND("[",GL_Paste!$I15763)+1,FIND("]",GL_Paste!$I15763)-FIND("[",GL_Paste!$I15763)-1),"")))</f>
        <v/>
      </c>
      <c r="D15766">
        <f>IF(GL_Paste!$B15763="","",IFERROR(INDEX(DeptName,MATCH($C15766,DeptTag,0)),"UNALLOCATED"))</f>
        <v/>
      </c>
      <c r="E15766">
        <f>IF(GL_Paste!$B15763="","",IFERROR(INDEX(AcctCat,MATCH(GL_Paste!$B15763&amp;"",AcctCode,0)),"UNKNOWN"))</f>
        <v/>
      </c>
      <c r="F15766">
        <f>IF(GL_Paste!$B15763="","",IFERROR(INDEX(AcctSub,MATCH(GL_Paste!$B15763&amp;"",AcctCode,0)),"UNKNOWN"))</f>
        <v/>
      </c>
    </row>
    <row r="15767">
      <c r="A15767" s="40">
        <f>IF(GL_Paste!$B15764="","",N(GL_Paste!$H15764)-N(GL_Paste!$G15764))</f>
        <v/>
      </c>
      <c r="B15767" s="43">
        <f>IF(GL_Paste!$B15764="","",DATE(YEAR(GL_Paste!$E15764),MONTH(GL_Paste!$E15764),1))</f>
        <v/>
      </c>
      <c r="C15767">
        <f>IF(GL_Paste!$B15764="","",IF(TRIM(GL_Paste!$M15764)&lt;&gt;"",TRIM(GL_Paste!$M15764),IFERROR(MID(GL_Paste!$I15764,FIND("[",GL_Paste!$I15764)+1,FIND("]",GL_Paste!$I15764)-FIND("[",GL_Paste!$I15764)-1),"")))</f>
        <v/>
      </c>
      <c r="D15767">
        <f>IF(GL_Paste!$B15764="","",IFERROR(INDEX(DeptName,MATCH($C15767,DeptTag,0)),"UNALLOCATED"))</f>
        <v/>
      </c>
      <c r="E15767">
        <f>IF(GL_Paste!$B15764="","",IFERROR(INDEX(AcctCat,MATCH(GL_Paste!$B15764&amp;"",AcctCode,0)),"UNKNOWN"))</f>
        <v/>
      </c>
      <c r="F15767">
        <f>IF(GL_Paste!$B15764="","",IFERROR(INDEX(AcctSub,MATCH(GL_Paste!$B15764&amp;"",AcctCode,0)),"UNKNOWN"))</f>
        <v/>
      </c>
    </row>
    <row r="15768">
      <c r="A15768" s="40">
        <f>IF(GL_Paste!$B15765="","",N(GL_Paste!$H15765)-N(GL_Paste!$G15765))</f>
        <v/>
      </c>
      <c r="B15768" s="43">
        <f>IF(GL_Paste!$B15765="","",DATE(YEAR(GL_Paste!$E15765),MONTH(GL_Paste!$E15765),1))</f>
        <v/>
      </c>
      <c r="C15768">
        <f>IF(GL_Paste!$B15765="","",IF(TRIM(GL_Paste!$M15765)&lt;&gt;"",TRIM(GL_Paste!$M15765),IFERROR(MID(GL_Paste!$I15765,FIND("[",GL_Paste!$I15765)+1,FIND("]",GL_Paste!$I15765)-FIND("[",GL_Paste!$I15765)-1),"")))</f>
        <v/>
      </c>
      <c r="D15768">
        <f>IF(GL_Paste!$B15765="","",IFERROR(INDEX(DeptName,MATCH($C15768,DeptTag,0)),"UNALLOCATED"))</f>
        <v/>
      </c>
      <c r="E15768">
        <f>IF(GL_Paste!$B15765="","",IFERROR(INDEX(AcctCat,MATCH(GL_Paste!$B15765&amp;"",AcctCode,0)),"UNKNOWN"))</f>
        <v/>
      </c>
      <c r="F15768">
        <f>IF(GL_Paste!$B15765="","",IFERROR(INDEX(AcctSub,MATCH(GL_Paste!$B15765&amp;"",AcctCode,0)),"UNKNOWN"))</f>
        <v/>
      </c>
    </row>
    <row r="15769">
      <c r="A15769" s="40">
        <f>IF(GL_Paste!$B15766="","",N(GL_Paste!$H15766)-N(GL_Paste!$G15766))</f>
        <v/>
      </c>
      <c r="B15769" s="43">
        <f>IF(GL_Paste!$B15766="","",DATE(YEAR(GL_Paste!$E15766),MONTH(GL_Paste!$E15766),1))</f>
        <v/>
      </c>
      <c r="C15769">
        <f>IF(GL_Paste!$B15766="","",IF(TRIM(GL_Paste!$M15766)&lt;&gt;"",TRIM(GL_Paste!$M15766),IFERROR(MID(GL_Paste!$I15766,FIND("[",GL_Paste!$I15766)+1,FIND("]",GL_Paste!$I15766)-FIND("[",GL_Paste!$I15766)-1),"")))</f>
        <v/>
      </c>
      <c r="D15769">
        <f>IF(GL_Paste!$B15766="","",IFERROR(INDEX(DeptName,MATCH($C15769,DeptTag,0)),"UNALLOCATED"))</f>
        <v/>
      </c>
      <c r="E15769">
        <f>IF(GL_Paste!$B15766="","",IFERROR(INDEX(AcctCat,MATCH(GL_Paste!$B15766&amp;"",AcctCode,0)),"UNKNOWN"))</f>
        <v/>
      </c>
      <c r="F15769">
        <f>IF(GL_Paste!$B15766="","",IFERROR(INDEX(AcctSub,MATCH(GL_Paste!$B15766&amp;"",AcctCode,0)),"UNKNOWN"))</f>
        <v/>
      </c>
    </row>
    <row r="15770">
      <c r="A15770" s="40">
        <f>IF(GL_Paste!$B15767="","",N(GL_Paste!$H15767)-N(GL_Paste!$G15767))</f>
        <v/>
      </c>
      <c r="B15770" s="43">
        <f>IF(GL_Paste!$B15767="","",DATE(YEAR(GL_Paste!$E15767),MONTH(GL_Paste!$E15767),1))</f>
        <v/>
      </c>
      <c r="C15770">
        <f>IF(GL_Paste!$B15767="","",IF(TRIM(GL_Paste!$M15767)&lt;&gt;"",TRIM(GL_Paste!$M15767),IFERROR(MID(GL_Paste!$I15767,FIND("[",GL_Paste!$I15767)+1,FIND("]",GL_Paste!$I15767)-FIND("[",GL_Paste!$I15767)-1),"")))</f>
        <v/>
      </c>
      <c r="D15770">
        <f>IF(GL_Paste!$B15767="","",IFERROR(INDEX(DeptName,MATCH($C15770,DeptTag,0)),"UNALLOCATED"))</f>
        <v/>
      </c>
      <c r="E15770">
        <f>IF(GL_Paste!$B15767="","",IFERROR(INDEX(AcctCat,MATCH(GL_Paste!$B15767&amp;"",AcctCode,0)),"UNKNOWN"))</f>
        <v/>
      </c>
      <c r="F15770">
        <f>IF(GL_Paste!$B15767="","",IFERROR(INDEX(AcctSub,MATCH(GL_Paste!$B15767&amp;"",AcctCode,0)),"UNKNOWN"))</f>
        <v/>
      </c>
    </row>
    <row r="15771">
      <c r="A15771" s="40">
        <f>IF(GL_Paste!$B15768="","",N(GL_Paste!$H15768)-N(GL_Paste!$G15768))</f>
        <v/>
      </c>
      <c r="B15771" s="43">
        <f>IF(GL_Paste!$B15768="","",DATE(YEAR(GL_Paste!$E15768),MONTH(GL_Paste!$E15768),1))</f>
        <v/>
      </c>
      <c r="C15771">
        <f>IF(GL_Paste!$B15768="","",IF(TRIM(GL_Paste!$M15768)&lt;&gt;"",TRIM(GL_Paste!$M15768),IFERROR(MID(GL_Paste!$I15768,FIND("[",GL_Paste!$I15768)+1,FIND("]",GL_Paste!$I15768)-FIND("[",GL_Paste!$I15768)-1),"")))</f>
        <v/>
      </c>
      <c r="D15771">
        <f>IF(GL_Paste!$B15768="","",IFERROR(INDEX(DeptName,MATCH($C15771,DeptTag,0)),"UNALLOCATED"))</f>
        <v/>
      </c>
      <c r="E15771">
        <f>IF(GL_Paste!$B15768="","",IFERROR(INDEX(AcctCat,MATCH(GL_Paste!$B15768&amp;"",AcctCode,0)),"UNKNOWN"))</f>
        <v/>
      </c>
      <c r="F15771">
        <f>IF(GL_Paste!$B15768="","",IFERROR(INDEX(AcctSub,MATCH(GL_Paste!$B15768&amp;"",AcctCode,0)),"UNKNOWN"))</f>
        <v/>
      </c>
    </row>
    <row r="15772">
      <c r="A15772" s="40">
        <f>IF(GL_Paste!$B15769="","",N(GL_Paste!$H15769)-N(GL_Paste!$G15769))</f>
        <v/>
      </c>
      <c r="B15772" s="43">
        <f>IF(GL_Paste!$B15769="","",DATE(YEAR(GL_Paste!$E15769),MONTH(GL_Paste!$E15769),1))</f>
        <v/>
      </c>
      <c r="C15772">
        <f>IF(GL_Paste!$B15769="","",IF(TRIM(GL_Paste!$M15769)&lt;&gt;"",TRIM(GL_Paste!$M15769),IFERROR(MID(GL_Paste!$I15769,FIND("[",GL_Paste!$I15769)+1,FIND("]",GL_Paste!$I15769)-FIND("[",GL_Paste!$I15769)-1),"")))</f>
        <v/>
      </c>
      <c r="D15772">
        <f>IF(GL_Paste!$B15769="","",IFERROR(INDEX(DeptName,MATCH($C15772,DeptTag,0)),"UNALLOCATED"))</f>
        <v/>
      </c>
      <c r="E15772">
        <f>IF(GL_Paste!$B15769="","",IFERROR(INDEX(AcctCat,MATCH(GL_Paste!$B15769&amp;"",AcctCode,0)),"UNKNOWN"))</f>
        <v/>
      </c>
      <c r="F15772">
        <f>IF(GL_Paste!$B15769="","",IFERROR(INDEX(AcctSub,MATCH(GL_Paste!$B15769&amp;"",AcctCode,0)),"UNKNOWN"))</f>
        <v/>
      </c>
    </row>
    <row r="15773">
      <c r="A15773" s="40">
        <f>IF(GL_Paste!$B15770="","",N(GL_Paste!$H15770)-N(GL_Paste!$G15770))</f>
        <v/>
      </c>
      <c r="B15773" s="43">
        <f>IF(GL_Paste!$B15770="","",DATE(YEAR(GL_Paste!$E15770),MONTH(GL_Paste!$E15770),1))</f>
        <v/>
      </c>
      <c r="C15773">
        <f>IF(GL_Paste!$B15770="","",IF(TRIM(GL_Paste!$M15770)&lt;&gt;"",TRIM(GL_Paste!$M15770),IFERROR(MID(GL_Paste!$I15770,FIND("[",GL_Paste!$I15770)+1,FIND("]",GL_Paste!$I15770)-FIND("[",GL_Paste!$I15770)-1),"")))</f>
        <v/>
      </c>
      <c r="D15773">
        <f>IF(GL_Paste!$B15770="","",IFERROR(INDEX(DeptName,MATCH($C15773,DeptTag,0)),"UNALLOCATED"))</f>
        <v/>
      </c>
      <c r="E15773">
        <f>IF(GL_Paste!$B15770="","",IFERROR(INDEX(AcctCat,MATCH(GL_Paste!$B15770&amp;"",AcctCode,0)),"UNKNOWN"))</f>
        <v/>
      </c>
      <c r="F15773">
        <f>IF(GL_Paste!$B15770="","",IFERROR(INDEX(AcctSub,MATCH(GL_Paste!$B15770&amp;"",AcctCode,0)),"UNKNOWN"))</f>
        <v/>
      </c>
    </row>
    <row r="15774">
      <c r="A15774" s="40">
        <f>IF(GL_Paste!$B15771="","",N(GL_Paste!$H15771)-N(GL_Paste!$G15771))</f>
        <v/>
      </c>
      <c r="B15774" s="43">
        <f>IF(GL_Paste!$B15771="","",DATE(YEAR(GL_Paste!$E15771),MONTH(GL_Paste!$E15771),1))</f>
        <v/>
      </c>
      <c r="C15774">
        <f>IF(GL_Paste!$B15771="","",IF(TRIM(GL_Paste!$M15771)&lt;&gt;"",TRIM(GL_Paste!$M15771),IFERROR(MID(GL_Paste!$I15771,FIND("[",GL_Paste!$I15771)+1,FIND("]",GL_Paste!$I15771)-FIND("[",GL_Paste!$I15771)-1),"")))</f>
        <v/>
      </c>
      <c r="D15774">
        <f>IF(GL_Paste!$B15771="","",IFERROR(INDEX(DeptName,MATCH($C15774,DeptTag,0)),"UNALLOCATED"))</f>
        <v/>
      </c>
      <c r="E15774">
        <f>IF(GL_Paste!$B15771="","",IFERROR(INDEX(AcctCat,MATCH(GL_Paste!$B15771&amp;"",AcctCode,0)),"UNKNOWN"))</f>
        <v/>
      </c>
      <c r="F15774">
        <f>IF(GL_Paste!$B15771="","",IFERROR(INDEX(AcctSub,MATCH(GL_Paste!$B15771&amp;"",AcctCode,0)),"UNKNOWN"))</f>
        <v/>
      </c>
    </row>
    <row r="15775">
      <c r="A15775" s="40">
        <f>IF(GL_Paste!$B15772="","",N(GL_Paste!$H15772)-N(GL_Paste!$G15772))</f>
        <v/>
      </c>
      <c r="B15775" s="43">
        <f>IF(GL_Paste!$B15772="","",DATE(YEAR(GL_Paste!$E15772),MONTH(GL_Paste!$E15772),1))</f>
        <v/>
      </c>
      <c r="C15775">
        <f>IF(GL_Paste!$B15772="","",IF(TRIM(GL_Paste!$M15772)&lt;&gt;"",TRIM(GL_Paste!$M15772),IFERROR(MID(GL_Paste!$I15772,FIND("[",GL_Paste!$I15772)+1,FIND("]",GL_Paste!$I15772)-FIND("[",GL_Paste!$I15772)-1),"")))</f>
        <v/>
      </c>
      <c r="D15775">
        <f>IF(GL_Paste!$B15772="","",IFERROR(INDEX(DeptName,MATCH($C15775,DeptTag,0)),"UNALLOCATED"))</f>
        <v/>
      </c>
      <c r="E15775">
        <f>IF(GL_Paste!$B15772="","",IFERROR(INDEX(AcctCat,MATCH(GL_Paste!$B15772&amp;"",AcctCode,0)),"UNKNOWN"))</f>
        <v/>
      </c>
      <c r="F15775">
        <f>IF(GL_Paste!$B15772="","",IFERROR(INDEX(AcctSub,MATCH(GL_Paste!$B15772&amp;"",AcctCode,0)),"UNKNOWN"))</f>
        <v/>
      </c>
    </row>
    <row r="15776">
      <c r="A15776" s="40">
        <f>IF(GL_Paste!$B15773="","",N(GL_Paste!$H15773)-N(GL_Paste!$G15773))</f>
        <v/>
      </c>
      <c r="B15776" s="43">
        <f>IF(GL_Paste!$B15773="","",DATE(YEAR(GL_Paste!$E15773),MONTH(GL_Paste!$E15773),1))</f>
        <v/>
      </c>
      <c r="C15776">
        <f>IF(GL_Paste!$B15773="","",IF(TRIM(GL_Paste!$M15773)&lt;&gt;"",TRIM(GL_Paste!$M15773),IFERROR(MID(GL_Paste!$I15773,FIND("[",GL_Paste!$I15773)+1,FIND("]",GL_Paste!$I15773)-FIND("[",GL_Paste!$I15773)-1),"")))</f>
        <v/>
      </c>
      <c r="D15776">
        <f>IF(GL_Paste!$B15773="","",IFERROR(INDEX(DeptName,MATCH($C15776,DeptTag,0)),"UNALLOCATED"))</f>
        <v/>
      </c>
      <c r="E15776">
        <f>IF(GL_Paste!$B15773="","",IFERROR(INDEX(AcctCat,MATCH(GL_Paste!$B15773&amp;"",AcctCode,0)),"UNKNOWN"))</f>
        <v/>
      </c>
      <c r="F15776">
        <f>IF(GL_Paste!$B15773="","",IFERROR(INDEX(AcctSub,MATCH(GL_Paste!$B15773&amp;"",AcctCode,0)),"UNKNOWN"))</f>
        <v/>
      </c>
    </row>
    <row r="15777">
      <c r="A15777" s="40">
        <f>IF(GL_Paste!$B15774="","",N(GL_Paste!$H15774)-N(GL_Paste!$G15774))</f>
        <v/>
      </c>
      <c r="B15777" s="43">
        <f>IF(GL_Paste!$B15774="","",DATE(YEAR(GL_Paste!$E15774),MONTH(GL_Paste!$E15774),1))</f>
        <v/>
      </c>
      <c r="C15777">
        <f>IF(GL_Paste!$B15774="","",IF(TRIM(GL_Paste!$M15774)&lt;&gt;"",TRIM(GL_Paste!$M15774),IFERROR(MID(GL_Paste!$I15774,FIND("[",GL_Paste!$I15774)+1,FIND("]",GL_Paste!$I15774)-FIND("[",GL_Paste!$I15774)-1),"")))</f>
        <v/>
      </c>
      <c r="D15777">
        <f>IF(GL_Paste!$B15774="","",IFERROR(INDEX(DeptName,MATCH($C15777,DeptTag,0)),"UNALLOCATED"))</f>
        <v/>
      </c>
      <c r="E15777">
        <f>IF(GL_Paste!$B15774="","",IFERROR(INDEX(AcctCat,MATCH(GL_Paste!$B15774&amp;"",AcctCode,0)),"UNKNOWN"))</f>
        <v/>
      </c>
      <c r="F15777">
        <f>IF(GL_Paste!$B15774="","",IFERROR(INDEX(AcctSub,MATCH(GL_Paste!$B15774&amp;"",AcctCode,0)),"UNKNOWN"))</f>
        <v/>
      </c>
    </row>
    <row r="15778">
      <c r="A15778" s="40">
        <f>IF(GL_Paste!$B15775="","",N(GL_Paste!$H15775)-N(GL_Paste!$G15775))</f>
        <v/>
      </c>
      <c r="B15778" s="43">
        <f>IF(GL_Paste!$B15775="","",DATE(YEAR(GL_Paste!$E15775),MONTH(GL_Paste!$E15775),1))</f>
        <v/>
      </c>
      <c r="C15778">
        <f>IF(GL_Paste!$B15775="","",IF(TRIM(GL_Paste!$M15775)&lt;&gt;"",TRIM(GL_Paste!$M15775),IFERROR(MID(GL_Paste!$I15775,FIND("[",GL_Paste!$I15775)+1,FIND("]",GL_Paste!$I15775)-FIND("[",GL_Paste!$I15775)-1),"")))</f>
        <v/>
      </c>
      <c r="D15778">
        <f>IF(GL_Paste!$B15775="","",IFERROR(INDEX(DeptName,MATCH($C15778,DeptTag,0)),"UNALLOCATED"))</f>
        <v/>
      </c>
      <c r="E15778">
        <f>IF(GL_Paste!$B15775="","",IFERROR(INDEX(AcctCat,MATCH(GL_Paste!$B15775&amp;"",AcctCode,0)),"UNKNOWN"))</f>
        <v/>
      </c>
      <c r="F15778">
        <f>IF(GL_Paste!$B15775="","",IFERROR(INDEX(AcctSub,MATCH(GL_Paste!$B15775&amp;"",AcctCode,0)),"UNKNOWN"))</f>
        <v/>
      </c>
    </row>
    <row r="15779">
      <c r="A15779" s="40">
        <f>IF(GL_Paste!$B15776="","",N(GL_Paste!$H15776)-N(GL_Paste!$G15776))</f>
        <v/>
      </c>
      <c r="B15779" s="43">
        <f>IF(GL_Paste!$B15776="","",DATE(YEAR(GL_Paste!$E15776),MONTH(GL_Paste!$E15776),1))</f>
        <v/>
      </c>
      <c r="C15779">
        <f>IF(GL_Paste!$B15776="","",IF(TRIM(GL_Paste!$M15776)&lt;&gt;"",TRIM(GL_Paste!$M15776),IFERROR(MID(GL_Paste!$I15776,FIND("[",GL_Paste!$I15776)+1,FIND("]",GL_Paste!$I15776)-FIND("[",GL_Paste!$I15776)-1),"")))</f>
        <v/>
      </c>
      <c r="D15779">
        <f>IF(GL_Paste!$B15776="","",IFERROR(INDEX(DeptName,MATCH($C15779,DeptTag,0)),"UNALLOCATED"))</f>
        <v/>
      </c>
      <c r="E15779">
        <f>IF(GL_Paste!$B15776="","",IFERROR(INDEX(AcctCat,MATCH(GL_Paste!$B15776&amp;"",AcctCode,0)),"UNKNOWN"))</f>
        <v/>
      </c>
      <c r="F15779">
        <f>IF(GL_Paste!$B15776="","",IFERROR(INDEX(AcctSub,MATCH(GL_Paste!$B15776&amp;"",AcctCode,0)),"UNKNOWN"))</f>
        <v/>
      </c>
    </row>
    <row r="15780">
      <c r="A15780" s="40">
        <f>IF(GL_Paste!$B15777="","",N(GL_Paste!$H15777)-N(GL_Paste!$G15777))</f>
        <v/>
      </c>
      <c r="B15780" s="43">
        <f>IF(GL_Paste!$B15777="","",DATE(YEAR(GL_Paste!$E15777),MONTH(GL_Paste!$E15777),1))</f>
        <v/>
      </c>
      <c r="C15780">
        <f>IF(GL_Paste!$B15777="","",IF(TRIM(GL_Paste!$M15777)&lt;&gt;"",TRIM(GL_Paste!$M15777),IFERROR(MID(GL_Paste!$I15777,FIND("[",GL_Paste!$I15777)+1,FIND("]",GL_Paste!$I15777)-FIND("[",GL_Paste!$I15777)-1),"")))</f>
        <v/>
      </c>
      <c r="D15780">
        <f>IF(GL_Paste!$B15777="","",IFERROR(INDEX(DeptName,MATCH($C15780,DeptTag,0)),"UNALLOCATED"))</f>
        <v/>
      </c>
      <c r="E15780">
        <f>IF(GL_Paste!$B15777="","",IFERROR(INDEX(AcctCat,MATCH(GL_Paste!$B15777&amp;"",AcctCode,0)),"UNKNOWN"))</f>
        <v/>
      </c>
      <c r="F15780">
        <f>IF(GL_Paste!$B15777="","",IFERROR(INDEX(AcctSub,MATCH(GL_Paste!$B15777&amp;"",AcctCode,0)),"UNKNOWN"))</f>
        <v/>
      </c>
    </row>
    <row r="15781">
      <c r="A15781" s="40">
        <f>IF(GL_Paste!$B15778="","",N(GL_Paste!$H15778)-N(GL_Paste!$G15778))</f>
        <v/>
      </c>
      <c r="B15781" s="43">
        <f>IF(GL_Paste!$B15778="","",DATE(YEAR(GL_Paste!$E15778),MONTH(GL_Paste!$E15778),1))</f>
        <v/>
      </c>
      <c r="C15781">
        <f>IF(GL_Paste!$B15778="","",IF(TRIM(GL_Paste!$M15778)&lt;&gt;"",TRIM(GL_Paste!$M15778),IFERROR(MID(GL_Paste!$I15778,FIND("[",GL_Paste!$I15778)+1,FIND("]",GL_Paste!$I15778)-FIND("[",GL_Paste!$I15778)-1),"")))</f>
        <v/>
      </c>
      <c r="D15781">
        <f>IF(GL_Paste!$B15778="","",IFERROR(INDEX(DeptName,MATCH($C15781,DeptTag,0)),"UNALLOCATED"))</f>
        <v/>
      </c>
      <c r="E15781">
        <f>IF(GL_Paste!$B15778="","",IFERROR(INDEX(AcctCat,MATCH(GL_Paste!$B15778&amp;"",AcctCode,0)),"UNKNOWN"))</f>
        <v/>
      </c>
      <c r="F15781">
        <f>IF(GL_Paste!$B15778="","",IFERROR(INDEX(AcctSub,MATCH(GL_Paste!$B15778&amp;"",AcctCode,0)),"UNKNOWN"))</f>
        <v/>
      </c>
    </row>
    <row r="15782">
      <c r="A15782" s="40">
        <f>IF(GL_Paste!$B15779="","",N(GL_Paste!$H15779)-N(GL_Paste!$G15779))</f>
        <v/>
      </c>
      <c r="B15782" s="43">
        <f>IF(GL_Paste!$B15779="","",DATE(YEAR(GL_Paste!$E15779),MONTH(GL_Paste!$E15779),1))</f>
        <v/>
      </c>
      <c r="C15782">
        <f>IF(GL_Paste!$B15779="","",IF(TRIM(GL_Paste!$M15779)&lt;&gt;"",TRIM(GL_Paste!$M15779),IFERROR(MID(GL_Paste!$I15779,FIND("[",GL_Paste!$I15779)+1,FIND("]",GL_Paste!$I15779)-FIND("[",GL_Paste!$I15779)-1),"")))</f>
        <v/>
      </c>
      <c r="D15782">
        <f>IF(GL_Paste!$B15779="","",IFERROR(INDEX(DeptName,MATCH($C15782,DeptTag,0)),"UNALLOCATED"))</f>
        <v/>
      </c>
      <c r="E15782">
        <f>IF(GL_Paste!$B15779="","",IFERROR(INDEX(AcctCat,MATCH(GL_Paste!$B15779&amp;"",AcctCode,0)),"UNKNOWN"))</f>
        <v/>
      </c>
      <c r="F15782">
        <f>IF(GL_Paste!$B15779="","",IFERROR(INDEX(AcctSub,MATCH(GL_Paste!$B15779&amp;"",AcctCode,0)),"UNKNOWN"))</f>
        <v/>
      </c>
    </row>
    <row r="15783">
      <c r="A15783" s="40">
        <f>IF(GL_Paste!$B15780="","",N(GL_Paste!$H15780)-N(GL_Paste!$G15780))</f>
        <v/>
      </c>
      <c r="B15783" s="43">
        <f>IF(GL_Paste!$B15780="","",DATE(YEAR(GL_Paste!$E15780),MONTH(GL_Paste!$E15780),1))</f>
        <v/>
      </c>
      <c r="C15783">
        <f>IF(GL_Paste!$B15780="","",IF(TRIM(GL_Paste!$M15780)&lt;&gt;"",TRIM(GL_Paste!$M15780),IFERROR(MID(GL_Paste!$I15780,FIND("[",GL_Paste!$I15780)+1,FIND("]",GL_Paste!$I15780)-FIND("[",GL_Paste!$I15780)-1),"")))</f>
        <v/>
      </c>
      <c r="D15783">
        <f>IF(GL_Paste!$B15780="","",IFERROR(INDEX(DeptName,MATCH($C15783,DeptTag,0)),"UNALLOCATED"))</f>
        <v/>
      </c>
      <c r="E15783">
        <f>IF(GL_Paste!$B15780="","",IFERROR(INDEX(AcctCat,MATCH(GL_Paste!$B15780&amp;"",AcctCode,0)),"UNKNOWN"))</f>
        <v/>
      </c>
      <c r="F15783">
        <f>IF(GL_Paste!$B15780="","",IFERROR(INDEX(AcctSub,MATCH(GL_Paste!$B15780&amp;"",AcctCode,0)),"UNKNOWN"))</f>
        <v/>
      </c>
    </row>
    <row r="15784">
      <c r="A15784" s="40">
        <f>IF(GL_Paste!$B15781="","",N(GL_Paste!$H15781)-N(GL_Paste!$G15781))</f>
        <v/>
      </c>
      <c r="B15784" s="43">
        <f>IF(GL_Paste!$B15781="","",DATE(YEAR(GL_Paste!$E15781),MONTH(GL_Paste!$E15781),1))</f>
        <v/>
      </c>
      <c r="C15784">
        <f>IF(GL_Paste!$B15781="","",IF(TRIM(GL_Paste!$M15781)&lt;&gt;"",TRIM(GL_Paste!$M15781),IFERROR(MID(GL_Paste!$I15781,FIND("[",GL_Paste!$I15781)+1,FIND("]",GL_Paste!$I15781)-FIND("[",GL_Paste!$I15781)-1),"")))</f>
        <v/>
      </c>
      <c r="D15784">
        <f>IF(GL_Paste!$B15781="","",IFERROR(INDEX(DeptName,MATCH($C15784,DeptTag,0)),"UNALLOCATED"))</f>
        <v/>
      </c>
      <c r="E15784">
        <f>IF(GL_Paste!$B15781="","",IFERROR(INDEX(AcctCat,MATCH(GL_Paste!$B15781&amp;"",AcctCode,0)),"UNKNOWN"))</f>
        <v/>
      </c>
      <c r="F15784">
        <f>IF(GL_Paste!$B15781="","",IFERROR(INDEX(AcctSub,MATCH(GL_Paste!$B15781&amp;"",AcctCode,0)),"UNKNOWN"))</f>
        <v/>
      </c>
    </row>
    <row r="15785">
      <c r="A15785" s="40">
        <f>IF(GL_Paste!$B15782="","",N(GL_Paste!$H15782)-N(GL_Paste!$G15782))</f>
        <v/>
      </c>
      <c r="B15785" s="43">
        <f>IF(GL_Paste!$B15782="","",DATE(YEAR(GL_Paste!$E15782),MONTH(GL_Paste!$E15782),1))</f>
        <v/>
      </c>
      <c r="C15785">
        <f>IF(GL_Paste!$B15782="","",IF(TRIM(GL_Paste!$M15782)&lt;&gt;"",TRIM(GL_Paste!$M15782),IFERROR(MID(GL_Paste!$I15782,FIND("[",GL_Paste!$I15782)+1,FIND("]",GL_Paste!$I15782)-FIND("[",GL_Paste!$I15782)-1),"")))</f>
        <v/>
      </c>
      <c r="D15785">
        <f>IF(GL_Paste!$B15782="","",IFERROR(INDEX(DeptName,MATCH($C15785,DeptTag,0)),"UNALLOCATED"))</f>
        <v/>
      </c>
      <c r="E15785">
        <f>IF(GL_Paste!$B15782="","",IFERROR(INDEX(AcctCat,MATCH(GL_Paste!$B15782&amp;"",AcctCode,0)),"UNKNOWN"))</f>
        <v/>
      </c>
      <c r="F15785">
        <f>IF(GL_Paste!$B15782="","",IFERROR(INDEX(AcctSub,MATCH(GL_Paste!$B15782&amp;"",AcctCode,0)),"UNKNOWN"))</f>
        <v/>
      </c>
    </row>
    <row r="15786">
      <c r="A15786" s="40">
        <f>IF(GL_Paste!$B15783="","",N(GL_Paste!$H15783)-N(GL_Paste!$G15783))</f>
        <v/>
      </c>
      <c r="B15786" s="43">
        <f>IF(GL_Paste!$B15783="","",DATE(YEAR(GL_Paste!$E15783),MONTH(GL_Paste!$E15783),1))</f>
        <v/>
      </c>
      <c r="C15786">
        <f>IF(GL_Paste!$B15783="","",IF(TRIM(GL_Paste!$M15783)&lt;&gt;"",TRIM(GL_Paste!$M15783),IFERROR(MID(GL_Paste!$I15783,FIND("[",GL_Paste!$I15783)+1,FIND("]",GL_Paste!$I15783)-FIND("[",GL_Paste!$I15783)-1),"")))</f>
        <v/>
      </c>
      <c r="D15786">
        <f>IF(GL_Paste!$B15783="","",IFERROR(INDEX(DeptName,MATCH($C15786,DeptTag,0)),"UNALLOCATED"))</f>
        <v/>
      </c>
      <c r="E15786">
        <f>IF(GL_Paste!$B15783="","",IFERROR(INDEX(AcctCat,MATCH(GL_Paste!$B15783&amp;"",AcctCode,0)),"UNKNOWN"))</f>
        <v/>
      </c>
      <c r="F15786">
        <f>IF(GL_Paste!$B15783="","",IFERROR(INDEX(AcctSub,MATCH(GL_Paste!$B15783&amp;"",AcctCode,0)),"UNKNOWN"))</f>
        <v/>
      </c>
    </row>
    <row r="15787">
      <c r="A15787" s="40">
        <f>IF(GL_Paste!$B15784="","",N(GL_Paste!$H15784)-N(GL_Paste!$G15784))</f>
        <v/>
      </c>
      <c r="B15787" s="43">
        <f>IF(GL_Paste!$B15784="","",DATE(YEAR(GL_Paste!$E15784),MONTH(GL_Paste!$E15784),1))</f>
        <v/>
      </c>
      <c r="C15787">
        <f>IF(GL_Paste!$B15784="","",IF(TRIM(GL_Paste!$M15784)&lt;&gt;"",TRIM(GL_Paste!$M15784),IFERROR(MID(GL_Paste!$I15784,FIND("[",GL_Paste!$I15784)+1,FIND("]",GL_Paste!$I15784)-FIND("[",GL_Paste!$I15784)-1),"")))</f>
        <v/>
      </c>
      <c r="D15787">
        <f>IF(GL_Paste!$B15784="","",IFERROR(INDEX(DeptName,MATCH($C15787,DeptTag,0)),"UNALLOCATED"))</f>
        <v/>
      </c>
      <c r="E15787">
        <f>IF(GL_Paste!$B15784="","",IFERROR(INDEX(AcctCat,MATCH(GL_Paste!$B15784&amp;"",AcctCode,0)),"UNKNOWN"))</f>
        <v/>
      </c>
      <c r="F15787">
        <f>IF(GL_Paste!$B15784="","",IFERROR(INDEX(AcctSub,MATCH(GL_Paste!$B15784&amp;"",AcctCode,0)),"UNKNOWN"))</f>
        <v/>
      </c>
    </row>
    <row r="15788">
      <c r="A15788" s="40">
        <f>IF(GL_Paste!$B15785="","",N(GL_Paste!$H15785)-N(GL_Paste!$G15785))</f>
        <v/>
      </c>
      <c r="B15788" s="43">
        <f>IF(GL_Paste!$B15785="","",DATE(YEAR(GL_Paste!$E15785),MONTH(GL_Paste!$E15785),1))</f>
        <v/>
      </c>
      <c r="C15788">
        <f>IF(GL_Paste!$B15785="","",IF(TRIM(GL_Paste!$M15785)&lt;&gt;"",TRIM(GL_Paste!$M15785),IFERROR(MID(GL_Paste!$I15785,FIND("[",GL_Paste!$I15785)+1,FIND("]",GL_Paste!$I15785)-FIND("[",GL_Paste!$I15785)-1),"")))</f>
        <v/>
      </c>
      <c r="D15788">
        <f>IF(GL_Paste!$B15785="","",IFERROR(INDEX(DeptName,MATCH($C15788,DeptTag,0)),"UNALLOCATED"))</f>
        <v/>
      </c>
      <c r="E15788">
        <f>IF(GL_Paste!$B15785="","",IFERROR(INDEX(AcctCat,MATCH(GL_Paste!$B15785&amp;"",AcctCode,0)),"UNKNOWN"))</f>
        <v/>
      </c>
      <c r="F15788">
        <f>IF(GL_Paste!$B15785="","",IFERROR(INDEX(AcctSub,MATCH(GL_Paste!$B15785&amp;"",AcctCode,0)),"UNKNOWN"))</f>
        <v/>
      </c>
    </row>
    <row r="15789">
      <c r="A15789" s="40">
        <f>IF(GL_Paste!$B15786="","",N(GL_Paste!$H15786)-N(GL_Paste!$G15786))</f>
        <v/>
      </c>
      <c r="B15789" s="43">
        <f>IF(GL_Paste!$B15786="","",DATE(YEAR(GL_Paste!$E15786),MONTH(GL_Paste!$E15786),1))</f>
        <v/>
      </c>
      <c r="C15789">
        <f>IF(GL_Paste!$B15786="","",IF(TRIM(GL_Paste!$M15786)&lt;&gt;"",TRIM(GL_Paste!$M15786),IFERROR(MID(GL_Paste!$I15786,FIND("[",GL_Paste!$I15786)+1,FIND("]",GL_Paste!$I15786)-FIND("[",GL_Paste!$I15786)-1),"")))</f>
        <v/>
      </c>
      <c r="D15789">
        <f>IF(GL_Paste!$B15786="","",IFERROR(INDEX(DeptName,MATCH($C15789,DeptTag,0)),"UNALLOCATED"))</f>
        <v/>
      </c>
      <c r="E15789">
        <f>IF(GL_Paste!$B15786="","",IFERROR(INDEX(AcctCat,MATCH(GL_Paste!$B15786&amp;"",AcctCode,0)),"UNKNOWN"))</f>
        <v/>
      </c>
      <c r="F15789">
        <f>IF(GL_Paste!$B15786="","",IFERROR(INDEX(AcctSub,MATCH(GL_Paste!$B15786&amp;"",AcctCode,0)),"UNKNOWN"))</f>
        <v/>
      </c>
    </row>
    <row r="15790">
      <c r="A15790" s="40">
        <f>IF(GL_Paste!$B15787="","",N(GL_Paste!$H15787)-N(GL_Paste!$G15787))</f>
        <v/>
      </c>
      <c r="B15790" s="43">
        <f>IF(GL_Paste!$B15787="","",DATE(YEAR(GL_Paste!$E15787),MONTH(GL_Paste!$E15787),1))</f>
        <v/>
      </c>
      <c r="C15790">
        <f>IF(GL_Paste!$B15787="","",IF(TRIM(GL_Paste!$M15787)&lt;&gt;"",TRIM(GL_Paste!$M15787),IFERROR(MID(GL_Paste!$I15787,FIND("[",GL_Paste!$I15787)+1,FIND("]",GL_Paste!$I15787)-FIND("[",GL_Paste!$I15787)-1),"")))</f>
        <v/>
      </c>
      <c r="D15790">
        <f>IF(GL_Paste!$B15787="","",IFERROR(INDEX(DeptName,MATCH($C15790,DeptTag,0)),"UNALLOCATED"))</f>
        <v/>
      </c>
      <c r="E15790">
        <f>IF(GL_Paste!$B15787="","",IFERROR(INDEX(AcctCat,MATCH(GL_Paste!$B15787&amp;"",AcctCode,0)),"UNKNOWN"))</f>
        <v/>
      </c>
      <c r="F15790">
        <f>IF(GL_Paste!$B15787="","",IFERROR(INDEX(AcctSub,MATCH(GL_Paste!$B15787&amp;"",AcctCode,0)),"UNKNOWN"))</f>
        <v/>
      </c>
    </row>
    <row r="15791">
      <c r="A15791" s="40">
        <f>IF(GL_Paste!$B15788="","",N(GL_Paste!$H15788)-N(GL_Paste!$G15788))</f>
        <v/>
      </c>
      <c r="B15791" s="43">
        <f>IF(GL_Paste!$B15788="","",DATE(YEAR(GL_Paste!$E15788),MONTH(GL_Paste!$E15788),1))</f>
        <v/>
      </c>
      <c r="C15791">
        <f>IF(GL_Paste!$B15788="","",IF(TRIM(GL_Paste!$M15788)&lt;&gt;"",TRIM(GL_Paste!$M15788),IFERROR(MID(GL_Paste!$I15788,FIND("[",GL_Paste!$I15788)+1,FIND("]",GL_Paste!$I15788)-FIND("[",GL_Paste!$I15788)-1),"")))</f>
        <v/>
      </c>
      <c r="D15791">
        <f>IF(GL_Paste!$B15788="","",IFERROR(INDEX(DeptName,MATCH($C15791,DeptTag,0)),"UNALLOCATED"))</f>
        <v/>
      </c>
      <c r="E15791">
        <f>IF(GL_Paste!$B15788="","",IFERROR(INDEX(AcctCat,MATCH(GL_Paste!$B15788&amp;"",AcctCode,0)),"UNKNOWN"))</f>
        <v/>
      </c>
      <c r="F15791">
        <f>IF(GL_Paste!$B15788="","",IFERROR(INDEX(AcctSub,MATCH(GL_Paste!$B15788&amp;"",AcctCode,0)),"UNKNOWN"))</f>
        <v/>
      </c>
    </row>
    <row r="15792">
      <c r="A15792" s="40">
        <f>IF(GL_Paste!$B15789="","",N(GL_Paste!$H15789)-N(GL_Paste!$G15789))</f>
        <v/>
      </c>
      <c r="B15792" s="43">
        <f>IF(GL_Paste!$B15789="","",DATE(YEAR(GL_Paste!$E15789),MONTH(GL_Paste!$E15789),1))</f>
        <v/>
      </c>
      <c r="C15792">
        <f>IF(GL_Paste!$B15789="","",IF(TRIM(GL_Paste!$M15789)&lt;&gt;"",TRIM(GL_Paste!$M15789),IFERROR(MID(GL_Paste!$I15789,FIND("[",GL_Paste!$I15789)+1,FIND("]",GL_Paste!$I15789)-FIND("[",GL_Paste!$I15789)-1),"")))</f>
        <v/>
      </c>
      <c r="D15792">
        <f>IF(GL_Paste!$B15789="","",IFERROR(INDEX(DeptName,MATCH($C15792,DeptTag,0)),"UNALLOCATED"))</f>
        <v/>
      </c>
      <c r="E15792">
        <f>IF(GL_Paste!$B15789="","",IFERROR(INDEX(AcctCat,MATCH(GL_Paste!$B15789&amp;"",AcctCode,0)),"UNKNOWN"))</f>
        <v/>
      </c>
      <c r="F15792">
        <f>IF(GL_Paste!$B15789="","",IFERROR(INDEX(AcctSub,MATCH(GL_Paste!$B15789&amp;"",AcctCode,0)),"UNKNOWN"))</f>
        <v/>
      </c>
    </row>
    <row r="15793">
      <c r="A15793" s="40">
        <f>IF(GL_Paste!$B15790="","",N(GL_Paste!$H15790)-N(GL_Paste!$G15790))</f>
        <v/>
      </c>
      <c r="B15793" s="43">
        <f>IF(GL_Paste!$B15790="","",DATE(YEAR(GL_Paste!$E15790),MONTH(GL_Paste!$E15790),1))</f>
        <v/>
      </c>
      <c r="C15793">
        <f>IF(GL_Paste!$B15790="","",IF(TRIM(GL_Paste!$M15790)&lt;&gt;"",TRIM(GL_Paste!$M15790),IFERROR(MID(GL_Paste!$I15790,FIND("[",GL_Paste!$I15790)+1,FIND("]",GL_Paste!$I15790)-FIND("[",GL_Paste!$I15790)-1),"")))</f>
        <v/>
      </c>
      <c r="D15793">
        <f>IF(GL_Paste!$B15790="","",IFERROR(INDEX(DeptName,MATCH($C15793,DeptTag,0)),"UNALLOCATED"))</f>
        <v/>
      </c>
      <c r="E15793">
        <f>IF(GL_Paste!$B15790="","",IFERROR(INDEX(AcctCat,MATCH(GL_Paste!$B15790&amp;"",AcctCode,0)),"UNKNOWN"))</f>
        <v/>
      </c>
      <c r="F15793">
        <f>IF(GL_Paste!$B15790="","",IFERROR(INDEX(AcctSub,MATCH(GL_Paste!$B15790&amp;"",AcctCode,0)),"UNKNOWN"))</f>
        <v/>
      </c>
    </row>
    <row r="15794">
      <c r="A15794" s="40">
        <f>IF(GL_Paste!$B15791="","",N(GL_Paste!$H15791)-N(GL_Paste!$G15791))</f>
        <v/>
      </c>
      <c r="B15794" s="43">
        <f>IF(GL_Paste!$B15791="","",DATE(YEAR(GL_Paste!$E15791),MONTH(GL_Paste!$E15791),1))</f>
        <v/>
      </c>
      <c r="C15794">
        <f>IF(GL_Paste!$B15791="","",IF(TRIM(GL_Paste!$M15791)&lt;&gt;"",TRIM(GL_Paste!$M15791),IFERROR(MID(GL_Paste!$I15791,FIND("[",GL_Paste!$I15791)+1,FIND("]",GL_Paste!$I15791)-FIND("[",GL_Paste!$I15791)-1),"")))</f>
        <v/>
      </c>
      <c r="D15794">
        <f>IF(GL_Paste!$B15791="","",IFERROR(INDEX(DeptName,MATCH($C15794,DeptTag,0)),"UNALLOCATED"))</f>
        <v/>
      </c>
      <c r="E15794">
        <f>IF(GL_Paste!$B15791="","",IFERROR(INDEX(AcctCat,MATCH(GL_Paste!$B15791&amp;"",AcctCode,0)),"UNKNOWN"))</f>
        <v/>
      </c>
      <c r="F15794">
        <f>IF(GL_Paste!$B15791="","",IFERROR(INDEX(AcctSub,MATCH(GL_Paste!$B15791&amp;"",AcctCode,0)),"UNKNOWN"))</f>
        <v/>
      </c>
    </row>
    <row r="15795">
      <c r="A15795" s="40">
        <f>IF(GL_Paste!$B15792="","",N(GL_Paste!$H15792)-N(GL_Paste!$G15792))</f>
        <v/>
      </c>
      <c r="B15795" s="43">
        <f>IF(GL_Paste!$B15792="","",DATE(YEAR(GL_Paste!$E15792),MONTH(GL_Paste!$E15792),1))</f>
        <v/>
      </c>
      <c r="C15795">
        <f>IF(GL_Paste!$B15792="","",IF(TRIM(GL_Paste!$M15792)&lt;&gt;"",TRIM(GL_Paste!$M15792),IFERROR(MID(GL_Paste!$I15792,FIND("[",GL_Paste!$I15792)+1,FIND("]",GL_Paste!$I15792)-FIND("[",GL_Paste!$I15792)-1),"")))</f>
        <v/>
      </c>
      <c r="D15795">
        <f>IF(GL_Paste!$B15792="","",IFERROR(INDEX(DeptName,MATCH($C15795,DeptTag,0)),"UNALLOCATED"))</f>
        <v/>
      </c>
      <c r="E15795">
        <f>IF(GL_Paste!$B15792="","",IFERROR(INDEX(AcctCat,MATCH(GL_Paste!$B15792&amp;"",AcctCode,0)),"UNKNOWN"))</f>
        <v/>
      </c>
      <c r="F15795">
        <f>IF(GL_Paste!$B15792="","",IFERROR(INDEX(AcctSub,MATCH(GL_Paste!$B15792&amp;"",AcctCode,0)),"UNKNOWN"))</f>
        <v/>
      </c>
    </row>
    <row r="15796">
      <c r="A15796" s="40">
        <f>IF(GL_Paste!$B15793="","",N(GL_Paste!$H15793)-N(GL_Paste!$G15793))</f>
        <v/>
      </c>
      <c r="B15796" s="43">
        <f>IF(GL_Paste!$B15793="","",DATE(YEAR(GL_Paste!$E15793),MONTH(GL_Paste!$E15793),1))</f>
        <v/>
      </c>
      <c r="C15796">
        <f>IF(GL_Paste!$B15793="","",IF(TRIM(GL_Paste!$M15793)&lt;&gt;"",TRIM(GL_Paste!$M15793),IFERROR(MID(GL_Paste!$I15793,FIND("[",GL_Paste!$I15793)+1,FIND("]",GL_Paste!$I15793)-FIND("[",GL_Paste!$I15793)-1),"")))</f>
        <v/>
      </c>
      <c r="D15796">
        <f>IF(GL_Paste!$B15793="","",IFERROR(INDEX(DeptName,MATCH($C15796,DeptTag,0)),"UNALLOCATED"))</f>
        <v/>
      </c>
      <c r="E15796">
        <f>IF(GL_Paste!$B15793="","",IFERROR(INDEX(AcctCat,MATCH(GL_Paste!$B15793&amp;"",AcctCode,0)),"UNKNOWN"))</f>
        <v/>
      </c>
      <c r="F15796">
        <f>IF(GL_Paste!$B15793="","",IFERROR(INDEX(AcctSub,MATCH(GL_Paste!$B15793&amp;"",AcctCode,0)),"UNKNOWN"))</f>
        <v/>
      </c>
    </row>
    <row r="15797">
      <c r="A15797" s="40">
        <f>IF(GL_Paste!$B15794="","",N(GL_Paste!$H15794)-N(GL_Paste!$G15794))</f>
        <v/>
      </c>
      <c r="B15797" s="43">
        <f>IF(GL_Paste!$B15794="","",DATE(YEAR(GL_Paste!$E15794),MONTH(GL_Paste!$E15794),1))</f>
        <v/>
      </c>
      <c r="C15797">
        <f>IF(GL_Paste!$B15794="","",IF(TRIM(GL_Paste!$M15794)&lt;&gt;"",TRIM(GL_Paste!$M15794),IFERROR(MID(GL_Paste!$I15794,FIND("[",GL_Paste!$I15794)+1,FIND("]",GL_Paste!$I15794)-FIND("[",GL_Paste!$I15794)-1),"")))</f>
        <v/>
      </c>
      <c r="D15797">
        <f>IF(GL_Paste!$B15794="","",IFERROR(INDEX(DeptName,MATCH($C15797,DeptTag,0)),"UNALLOCATED"))</f>
        <v/>
      </c>
      <c r="E15797">
        <f>IF(GL_Paste!$B15794="","",IFERROR(INDEX(AcctCat,MATCH(GL_Paste!$B15794&amp;"",AcctCode,0)),"UNKNOWN"))</f>
        <v/>
      </c>
      <c r="F15797">
        <f>IF(GL_Paste!$B15794="","",IFERROR(INDEX(AcctSub,MATCH(GL_Paste!$B15794&amp;"",AcctCode,0)),"UNKNOWN"))</f>
        <v/>
      </c>
    </row>
    <row r="15798">
      <c r="A15798" s="40">
        <f>IF(GL_Paste!$B15795="","",N(GL_Paste!$H15795)-N(GL_Paste!$G15795))</f>
        <v/>
      </c>
      <c r="B15798" s="43">
        <f>IF(GL_Paste!$B15795="","",DATE(YEAR(GL_Paste!$E15795),MONTH(GL_Paste!$E15795),1))</f>
        <v/>
      </c>
      <c r="C15798">
        <f>IF(GL_Paste!$B15795="","",IF(TRIM(GL_Paste!$M15795)&lt;&gt;"",TRIM(GL_Paste!$M15795),IFERROR(MID(GL_Paste!$I15795,FIND("[",GL_Paste!$I15795)+1,FIND("]",GL_Paste!$I15795)-FIND("[",GL_Paste!$I15795)-1),"")))</f>
        <v/>
      </c>
      <c r="D15798">
        <f>IF(GL_Paste!$B15795="","",IFERROR(INDEX(DeptName,MATCH($C15798,DeptTag,0)),"UNALLOCATED"))</f>
        <v/>
      </c>
      <c r="E15798">
        <f>IF(GL_Paste!$B15795="","",IFERROR(INDEX(AcctCat,MATCH(GL_Paste!$B15795&amp;"",AcctCode,0)),"UNKNOWN"))</f>
        <v/>
      </c>
      <c r="F15798">
        <f>IF(GL_Paste!$B15795="","",IFERROR(INDEX(AcctSub,MATCH(GL_Paste!$B15795&amp;"",AcctCode,0)),"UNKNOWN"))</f>
        <v/>
      </c>
    </row>
    <row r="15799">
      <c r="A15799" s="40">
        <f>IF(GL_Paste!$B15796="","",N(GL_Paste!$H15796)-N(GL_Paste!$G15796))</f>
        <v/>
      </c>
      <c r="B15799" s="43">
        <f>IF(GL_Paste!$B15796="","",DATE(YEAR(GL_Paste!$E15796),MONTH(GL_Paste!$E15796),1))</f>
        <v/>
      </c>
      <c r="C15799">
        <f>IF(GL_Paste!$B15796="","",IF(TRIM(GL_Paste!$M15796)&lt;&gt;"",TRIM(GL_Paste!$M15796),IFERROR(MID(GL_Paste!$I15796,FIND("[",GL_Paste!$I15796)+1,FIND("]",GL_Paste!$I15796)-FIND("[",GL_Paste!$I15796)-1),"")))</f>
        <v/>
      </c>
      <c r="D15799">
        <f>IF(GL_Paste!$B15796="","",IFERROR(INDEX(DeptName,MATCH($C15799,DeptTag,0)),"UNALLOCATED"))</f>
        <v/>
      </c>
      <c r="E15799">
        <f>IF(GL_Paste!$B15796="","",IFERROR(INDEX(AcctCat,MATCH(GL_Paste!$B15796&amp;"",AcctCode,0)),"UNKNOWN"))</f>
        <v/>
      </c>
      <c r="F15799">
        <f>IF(GL_Paste!$B15796="","",IFERROR(INDEX(AcctSub,MATCH(GL_Paste!$B15796&amp;"",AcctCode,0)),"UNKNOWN"))</f>
        <v/>
      </c>
    </row>
    <row r="15800">
      <c r="A15800" s="40">
        <f>IF(GL_Paste!$B15797="","",N(GL_Paste!$H15797)-N(GL_Paste!$G15797))</f>
        <v/>
      </c>
      <c r="B15800" s="43">
        <f>IF(GL_Paste!$B15797="","",DATE(YEAR(GL_Paste!$E15797),MONTH(GL_Paste!$E15797),1))</f>
        <v/>
      </c>
      <c r="C15800">
        <f>IF(GL_Paste!$B15797="","",IF(TRIM(GL_Paste!$M15797)&lt;&gt;"",TRIM(GL_Paste!$M15797),IFERROR(MID(GL_Paste!$I15797,FIND("[",GL_Paste!$I15797)+1,FIND("]",GL_Paste!$I15797)-FIND("[",GL_Paste!$I15797)-1),"")))</f>
        <v/>
      </c>
      <c r="D15800">
        <f>IF(GL_Paste!$B15797="","",IFERROR(INDEX(DeptName,MATCH($C15800,DeptTag,0)),"UNALLOCATED"))</f>
        <v/>
      </c>
      <c r="E15800">
        <f>IF(GL_Paste!$B15797="","",IFERROR(INDEX(AcctCat,MATCH(GL_Paste!$B15797&amp;"",AcctCode,0)),"UNKNOWN"))</f>
        <v/>
      </c>
      <c r="F15800">
        <f>IF(GL_Paste!$B15797="","",IFERROR(INDEX(AcctSub,MATCH(GL_Paste!$B15797&amp;"",AcctCode,0)),"UNKNOWN"))</f>
        <v/>
      </c>
    </row>
    <row r="15801">
      <c r="A15801" s="40">
        <f>IF(GL_Paste!$B15798="","",N(GL_Paste!$H15798)-N(GL_Paste!$G15798))</f>
        <v/>
      </c>
      <c r="B15801" s="43">
        <f>IF(GL_Paste!$B15798="","",DATE(YEAR(GL_Paste!$E15798),MONTH(GL_Paste!$E15798),1))</f>
        <v/>
      </c>
      <c r="C15801">
        <f>IF(GL_Paste!$B15798="","",IF(TRIM(GL_Paste!$M15798)&lt;&gt;"",TRIM(GL_Paste!$M15798),IFERROR(MID(GL_Paste!$I15798,FIND("[",GL_Paste!$I15798)+1,FIND("]",GL_Paste!$I15798)-FIND("[",GL_Paste!$I15798)-1),"")))</f>
        <v/>
      </c>
      <c r="D15801">
        <f>IF(GL_Paste!$B15798="","",IFERROR(INDEX(DeptName,MATCH($C15801,DeptTag,0)),"UNALLOCATED"))</f>
        <v/>
      </c>
      <c r="E15801">
        <f>IF(GL_Paste!$B15798="","",IFERROR(INDEX(AcctCat,MATCH(GL_Paste!$B15798&amp;"",AcctCode,0)),"UNKNOWN"))</f>
        <v/>
      </c>
      <c r="F15801">
        <f>IF(GL_Paste!$B15798="","",IFERROR(INDEX(AcctSub,MATCH(GL_Paste!$B15798&amp;"",AcctCode,0)),"UNKNOWN"))</f>
        <v/>
      </c>
    </row>
    <row r="15802">
      <c r="A15802" s="40">
        <f>IF(GL_Paste!$B15799="","",N(GL_Paste!$H15799)-N(GL_Paste!$G15799))</f>
        <v/>
      </c>
      <c r="B15802" s="43">
        <f>IF(GL_Paste!$B15799="","",DATE(YEAR(GL_Paste!$E15799),MONTH(GL_Paste!$E15799),1))</f>
        <v/>
      </c>
      <c r="C15802">
        <f>IF(GL_Paste!$B15799="","",IF(TRIM(GL_Paste!$M15799)&lt;&gt;"",TRIM(GL_Paste!$M15799),IFERROR(MID(GL_Paste!$I15799,FIND("[",GL_Paste!$I15799)+1,FIND("]",GL_Paste!$I15799)-FIND("[",GL_Paste!$I15799)-1),"")))</f>
        <v/>
      </c>
      <c r="D15802">
        <f>IF(GL_Paste!$B15799="","",IFERROR(INDEX(DeptName,MATCH($C15802,DeptTag,0)),"UNALLOCATED"))</f>
        <v/>
      </c>
      <c r="E15802">
        <f>IF(GL_Paste!$B15799="","",IFERROR(INDEX(AcctCat,MATCH(GL_Paste!$B15799&amp;"",AcctCode,0)),"UNKNOWN"))</f>
        <v/>
      </c>
      <c r="F15802">
        <f>IF(GL_Paste!$B15799="","",IFERROR(INDEX(AcctSub,MATCH(GL_Paste!$B15799&amp;"",AcctCode,0)),"UNKNOWN"))</f>
        <v/>
      </c>
    </row>
    <row r="15803">
      <c r="A15803" s="40">
        <f>IF(GL_Paste!$B15800="","",N(GL_Paste!$H15800)-N(GL_Paste!$G15800))</f>
        <v/>
      </c>
      <c r="B15803" s="43">
        <f>IF(GL_Paste!$B15800="","",DATE(YEAR(GL_Paste!$E15800),MONTH(GL_Paste!$E15800),1))</f>
        <v/>
      </c>
      <c r="C15803">
        <f>IF(GL_Paste!$B15800="","",IF(TRIM(GL_Paste!$M15800)&lt;&gt;"",TRIM(GL_Paste!$M15800),IFERROR(MID(GL_Paste!$I15800,FIND("[",GL_Paste!$I15800)+1,FIND("]",GL_Paste!$I15800)-FIND("[",GL_Paste!$I15800)-1),"")))</f>
        <v/>
      </c>
      <c r="D15803">
        <f>IF(GL_Paste!$B15800="","",IFERROR(INDEX(DeptName,MATCH($C15803,DeptTag,0)),"UNALLOCATED"))</f>
        <v/>
      </c>
      <c r="E15803">
        <f>IF(GL_Paste!$B15800="","",IFERROR(INDEX(AcctCat,MATCH(GL_Paste!$B15800&amp;"",AcctCode,0)),"UNKNOWN"))</f>
        <v/>
      </c>
      <c r="F15803">
        <f>IF(GL_Paste!$B15800="","",IFERROR(INDEX(AcctSub,MATCH(GL_Paste!$B15800&amp;"",AcctCode,0)),"UNKNOWN"))</f>
        <v/>
      </c>
    </row>
    <row r="15804">
      <c r="A15804" s="40">
        <f>IF(GL_Paste!$B15801="","",N(GL_Paste!$H15801)-N(GL_Paste!$G15801))</f>
        <v/>
      </c>
      <c r="B15804" s="43">
        <f>IF(GL_Paste!$B15801="","",DATE(YEAR(GL_Paste!$E15801),MONTH(GL_Paste!$E15801),1))</f>
        <v/>
      </c>
      <c r="C15804">
        <f>IF(GL_Paste!$B15801="","",IF(TRIM(GL_Paste!$M15801)&lt;&gt;"",TRIM(GL_Paste!$M15801),IFERROR(MID(GL_Paste!$I15801,FIND("[",GL_Paste!$I15801)+1,FIND("]",GL_Paste!$I15801)-FIND("[",GL_Paste!$I15801)-1),"")))</f>
        <v/>
      </c>
      <c r="D15804">
        <f>IF(GL_Paste!$B15801="","",IFERROR(INDEX(DeptName,MATCH($C15804,DeptTag,0)),"UNALLOCATED"))</f>
        <v/>
      </c>
      <c r="E15804">
        <f>IF(GL_Paste!$B15801="","",IFERROR(INDEX(AcctCat,MATCH(GL_Paste!$B15801&amp;"",AcctCode,0)),"UNKNOWN"))</f>
        <v/>
      </c>
      <c r="F15804">
        <f>IF(GL_Paste!$B15801="","",IFERROR(INDEX(AcctSub,MATCH(GL_Paste!$B15801&amp;"",AcctCode,0)),"UNKNOWN"))</f>
        <v/>
      </c>
    </row>
    <row r="15805">
      <c r="A15805" s="40">
        <f>IF(GL_Paste!$B15802="","",N(GL_Paste!$H15802)-N(GL_Paste!$G15802))</f>
        <v/>
      </c>
      <c r="B15805" s="43">
        <f>IF(GL_Paste!$B15802="","",DATE(YEAR(GL_Paste!$E15802),MONTH(GL_Paste!$E15802),1))</f>
        <v/>
      </c>
      <c r="C15805">
        <f>IF(GL_Paste!$B15802="","",IF(TRIM(GL_Paste!$M15802)&lt;&gt;"",TRIM(GL_Paste!$M15802),IFERROR(MID(GL_Paste!$I15802,FIND("[",GL_Paste!$I15802)+1,FIND("]",GL_Paste!$I15802)-FIND("[",GL_Paste!$I15802)-1),"")))</f>
        <v/>
      </c>
      <c r="D15805">
        <f>IF(GL_Paste!$B15802="","",IFERROR(INDEX(DeptName,MATCH($C15805,DeptTag,0)),"UNALLOCATED"))</f>
        <v/>
      </c>
      <c r="E15805">
        <f>IF(GL_Paste!$B15802="","",IFERROR(INDEX(AcctCat,MATCH(GL_Paste!$B15802&amp;"",AcctCode,0)),"UNKNOWN"))</f>
        <v/>
      </c>
      <c r="F15805">
        <f>IF(GL_Paste!$B15802="","",IFERROR(INDEX(AcctSub,MATCH(GL_Paste!$B15802&amp;"",AcctCode,0)),"UNKNOWN"))</f>
        <v/>
      </c>
    </row>
    <row r="15806">
      <c r="A15806" s="40">
        <f>IF(GL_Paste!$B15803="","",N(GL_Paste!$H15803)-N(GL_Paste!$G15803))</f>
        <v/>
      </c>
      <c r="B15806" s="43">
        <f>IF(GL_Paste!$B15803="","",DATE(YEAR(GL_Paste!$E15803),MONTH(GL_Paste!$E15803),1))</f>
        <v/>
      </c>
      <c r="C15806">
        <f>IF(GL_Paste!$B15803="","",IF(TRIM(GL_Paste!$M15803)&lt;&gt;"",TRIM(GL_Paste!$M15803),IFERROR(MID(GL_Paste!$I15803,FIND("[",GL_Paste!$I15803)+1,FIND("]",GL_Paste!$I15803)-FIND("[",GL_Paste!$I15803)-1),"")))</f>
        <v/>
      </c>
      <c r="D15806">
        <f>IF(GL_Paste!$B15803="","",IFERROR(INDEX(DeptName,MATCH($C15806,DeptTag,0)),"UNALLOCATED"))</f>
        <v/>
      </c>
      <c r="E15806">
        <f>IF(GL_Paste!$B15803="","",IFERROR(INDEX(AcctCat,MATCH(GL_Paste!$B15803&amp;"",AcctCode,0)),"UNKNOWN"))</f>
        <v/>
      </c>
      <c r="F15806">
        <f>IF(GL_Paste!$B15803="","",IFERROR(INDEX(AcctSub,MATCH(GL_Paste!$B15803&amp;"",AcctCode,0)),"UNKNOWN"))</f>
        <v/>
      </c>
    </row>
    <row r="15807">
      <c r="A15807" s="40">
        <f>IF(GL_Paste!$B15804="","",N(GL_Paste!$H15804)-N(GL_Paste!$G15804))</f>
        <v/>
      </c>
      <c r="B15807" s="43">
        <f>IF(GL_Paste!$B15804="","",DATE(YEAR(GL_Paste!$E15804),MONTH(GL_Paste!$E15804),1))</f>
        <v/>
      </c>
      <c r="C15807">
        <f>IF(GL_Paste!$B15804="","",IF(TRIM(GL_Paste!$M15804)&lt;&gt;"",TRIM(GL_Paste!$M15804),IFERROR(MID(GL_Paste!$I15804,FIND("[",GL_Paste!$I15804)+1,FIND("]",GL_Paste!$I15804)-FIND("[",GL_Paste!$I15804)-1),"")))</f>
        <v/>
      </c>
      <c r="D15807">
        <f>IF(GL_Paste!$B15804="","",IFERROR(INDEX(DeptName,MATCH($C15807,DeptTag,0)),"UNALLOCATED"))</f>
        <v/>
      </c>
      <c r="E15807">
        <f>IF(GL_Paste!$B15804="","",IFERROR(INDEX(AcctCat,MATCH(GL_Paste!$B15804&amp;"",AcctCode,0)),"UNKNOWN"))</f>
        <v/>
      </c>
      <c r="F15807">
        <f>IF(GL_Paste!$B15804="","",IFERROR(INDEX(AcctSub,MATCH(GL_Paste!$B15804&amp;"",AcctCode,0)),"UNKNOWN"))</f>
        <v/>
      </c>
    </row>
    <row r="15808">
      <c r="A15808" s="40">
        <f>IF(GL_Paste!$B15805="","",N(GL_Paste!$H15805)-N(GL_Paste!$G15805))</f>
        <v/>
      </c>
      <c r="B15808" s="43">
        <f>IF(GL_Paste!$B15805="","",DATE(YEAR(GL_Paste!$E15805),MONTH(GL_Paste!$E15805),1))</f>
        <v/>
      </c>
      <c r="C15808">
        <f>IF(GL_Paste!$B15805="","",IF(TRIM(GL_Paste!$M15805)&lt;&gt;"",TRIM(GL_Paste!$M15805),IFERROR(MID(GL_Paste!$I15805,FIND("[",GL_Paste!$I15805)+1,FIND("]",GL_Paste!$I15805)-FIND("[",GL_Paste!$I15805)-1),"")))</f>
        <v/>
      </c>
      <c r="D15808">
        <f>IF(GL_Paste!$B15805="","",IFERROR(INDEX(DeptName,MATCH($C15808,DeptTag,0)),"UNALLOCATED"))</f>
        <v/>
      </c>
      <c r="E15808">
        <f>IF(GL_Paste!$B15805="","",IFERROR(INDEX(AcctCat,MATCH(GL_Paste!$B15805&amp;"",AcctCode,0)),"UNKNOWN"))</f>
        <v/>
      </c>
      <c r="F15808">
        <f>IF(GL_Paste!$B15805="","",IFERROR(INDEX(AcctSub,MATCH(GL_Paste!$B15805&amp;"",AcctCode,0)),"UNKNOWN"))</f>
        <v/>
      </c>
    </row>
    <row r="15809">
      <c r="A15809" s="40">
        <f>IF(GL_Paste!$B15806="","",N(GL_Paste!$H15806)-N(GL_Paste!$G15806))</f>
        <v/>
      </c>
      <c r="B15809" s="43">
        <f>IF(GL_Paste!$B15806="","",DATE(YEAR(GL_Paste!$E15806),MONTH(GL_Paste!$E15806),1))</f>
        <v/>
      </c>
      <c r="C15809">
        <f>IF(GL_Paste!$B15806="","",IF(TRIM(GL_Paste!$M15806)&lt;&gt;"",TRIM(GL_Paste!$M15806),IFERROR(MID(GL_Paste!$I15806,FIND("[",GL_Paste!$I15806)+1,FIND("]",GL_Paste!$I15806)-FIND("[",GL_Paste!$I15806)-1),"")))</f>
        <v/>
      </c>
      <c r="D15809">
        <f>IF(GL_Paste!$B15806="","",IFERROR(INDEX(DeptName,MATCH($C15809,DeptTag,0)),"UNALLOCATED"))</f>
        <v/>
      </c>
      <c r="E15809">
        <f>IF(GL_Paste!$B15806="","",IFERROR(INDEX(AcctCat,MATCH(GL_Paste!$B15806&amp;"",AcctCode,0)),"UNKNOWN"))</f>
        <v/>
      </c>
      <c r="F15809">
        <f>IF(GL_Paste!$B15806="","",IFERROR(INDEX(AcctSub,MATCH(GL_Paste!$B15806&amp;"",AcctCode,0)),"UNKNOWN"))</f>
        <v/>
      </c>
    </row>
    <row r="15810">
      <c r="A15810" s="40">
        <f>IF(GL_Paste!$B15807="","",N(GL_Paste!$H15807)-N(GL_Paste!$G15807))</f>
        <v/>
      </c>
      <c r="B15810" s="43">
        <f>IF(GL_Paste!$B15807="","",DATE(YEAR(GL_Paste!$E15807),MONTH(GL_Paste!$E15807),1))</f>
        <v/>
      </c>
      <c r="C15810">
        <f>IF(GL_Paste!$B15807="","",IF(TRIM(GL_Paste!$M15807)&lt;&gt;"",TRIM(GL_Paste!$M15807),IFERROR(MID(GL_Paste!$I15807,FIND("[",GL_Paste!$I15807)+1,FIND("]",GL_Paste!$I15807)-FIND("[",GL_Paste!$I15807)-1),"")))</f>
        <v/>
      </c>
      <c r="D15810">
        <f>IF(GL_Paste!$B15807="","",IFERROR(INDEX(DeptName,MATCH($C15810,DeptTag,0)),"UNALLOCATED"))</f>
        <v/>
      </c>
      <c r="E15810">
        <f>IF(GL_Paste!$B15807="","",IFERROR(INDEX(AcctCat,MATCH(GL_Paste!$B15807&amp;"",AcctCode,0)),"UNKNOWN"))</f>
        <v/>
      </c>
      <c r="F15810">
        <f>IF(GL_Paste!$B15807="","",IFERROR(INDEX(AcctSub,MATCH(GL_Paste!$B15807&amp;"",AcctCode,0)),"UNKNOWN"))</f>
        <v/>
      </c>
    </row>
    <row r="15811">
      <c r="A15811" s="40">
        <f>IF(GL_Paste!$B15808="","",N(GL_Paste!$H15808)-N(GL_Paste!$G15808))</f>
        <v/>
      </c>
      <c r="B15811" s="43">
        <f>IF(GL_Paste!$B15808="","",DATE(YEAR(GL_Paste!$E15808),MONTH(GL_Paste!$E15808),1))</f>
        <v/>
      </c>
      <c r="C15811">
        <f>IF(GL_Paste!$B15808="","",IF(TRIM(GL_Paste!$M15808)&lt;&gt;"",TRIM(GL_Paste!$M15808),IFERROR(MID(GL_Paste!$I15808,FIND("[",GL_Paste!$I15808)+1,FIND("]",GL_Paste!$I15808)-FIND("[",GL_Paste!$I15808)-1),"")))</f>
        <v/>
      </c>
      <c r="D15811">
        <f>IF(GL_Paste!$B15808="","",IFERROR(INDEX(DeptName,MATCH($C15811,DeptTag,0)),"UNALLOCATED"))</f>
        <v/>
      </c>
      <c r="E15811">
        <f>IF(GL_Paste!$B15808="","",IFERROR(INDEX(AcctCat,MATCH(GL_Paste!$B15808&amp;"",AcctCode,0)),"UNKNOWN"))</f>
        <v/>
      </c>
      <c r="F15811">
        <f>IF(GL_Paste!$B15808="","",IFERROR(INDEX(AcctSub,MATCH(GL_Paste!$B15808&amp;"",AcctCode,0)),"UNKNOWN"))</f>
        <v/>
      </c>
    </row>
    <row r="15812">
      <c r="A15812" s="40">
        <f>IF(GL_Paste!$B15809="","",N(GL_Paste!$H15809)-N(GL_Paste!$G15809))</f>
        <v/>
      </c>
      <c r="B15812" s="43">
        <f>IF(GL_Paste!$B15809="","",DATE(YEAR(GL_Paste!$E15809),MONTH(GL_Paste!$E15809),1))</f>
        <v/>
      </c>
      <c r="C15812">
        <f>IF(GL_Paste!$B15809="","",IF(TRIM(GL_Paste!$M15809)&lt;&gt;"",TRIM(GL_Paste!$M15809),IFERROR(MID(GL_Paste!$I15809,FIND("[",GL_Paste!$I15809)+1,FIND("]",GL_Paste!$I15809)-FIND("[",GL_Paste!$I15809)-1),"")))</f>
        <v/>
      </c>
      <c r="D15812">
        <f>IF(GL_Paste!$B15809="","",IFERROR(INDEX(DeptName,MATCH($C15812,DeptTag,0)),"UNALLOCATED"))</f>
        <v/>
      </c>
      <c r="E15812">
        <f>IF(GL_Paste!$B15809="","",IFERROR(INDEX(AcctCat,MATCH(GL_Paste!$B15809&amp;"",AcctCode,0)),"UNKNOWN"))</f>
        <v/>
      </c>
      <c r="F15812">
        <f>IF(GL_Paste!$B15809="","",IFERROR(INDEX(AcctSub,MATCH(GL_Paste!$B15809&amp;"",AcctCode,0)),"UNKNOWN"))</f>
        <v/>
      </c>
    </row>
    <row r="15813">
      <c r="A15813" s="40">
        <f>IF(GL_Paste!$B15810="","",N(GL_Paste!$H15810)-N(GL_Paste!$G15810))</f>
        <v/>
      </c>
      <c r="B15813" s="43">
        <f>IF(GL_Paste!$B15810="","",DATE(YEAR(GL_Paste!$E15810),MONTH(GL_Paste!$E15810),1))</f>
        <v/>
      </c>
      <c r="C15813">
        <f>IF(GL_Paste!$B15810="","",IF(TRIM(GL_Paste!$M15810)&lt;&gt;"",TRIM(GL_Paste!$M15810),IFERROR(MID(GL_Paste!$I15810,FIND("[",GL_Paste!$I15810)+1,FIND("]",GL_Paste!$I15810)-FIND("[",GL_Paste!$I15810)-1),"")))</f>
        <v/>
      </c>
      <c r="D15813">
        <f>IF(GL_Paste!$B15810="","",IFERROR(INDEX(DeptName,MATCH($C15813,DeptTag,0)),"UNALLOCATED"))</f>
        <v/>
      </c>
      <c r="E15813">
        <f>IF(GL_Paste!$B15810="","",IFERROR(INDEX(AcctCat,MATCH(GL_Paste!$B15810&amp;"",AcctCode,0)),"UNKNOWN"))</f>
        <v/>
      </c>
      <c r="F15813">
        <f>IF(GL_Paste!$B15810="","",IFERROR(INDEX(AcctSub,MATCH(GL_Paste!$B15810&amp;"",AcctCode,0)),"UNKNOWN"))</f>
        <v/>
      </c>
    </row>
    <row r="15814">
      <c r="A15814" s="40">
        <f>IF(GL_Paste!$B15811="","",N(GL_Paste!$H15811)-N(GL_Paste!$G15811))</f>
        <v/>
      </c>
      <c r="B15814" s="43">
        <f>IF(GL_Paste!$B15811="","",DATE(YEAR(GL_Paste!$E15811),MONTH(GL_Paste!$E15811),1))</f>
        <v/>
      </c>
      <c r="C15814">
        <f>IF(GL_Paste!$B15811="","",IF(TRIM(GL_Paste!$M15811)&lt;&gt;"",TRIM(GL_Paste!$M15811),IFERROR(MID(GL_Paste!$I15811,FIND("[",GL_Paste!$I15811)+1,FIND("]",GL_Paste!$I15811)-FIND("[",GL_Paste!$I15811)-1),"")))</f>
        <v/>
      </c>
      <c r="D15814">
        <f>IF(GL_Paste!$B15811="","",IFERROR(INDEX(DeptName,MATCH($C15814,DeptTag,0)),"UNALLOCATED"))</f>
        <v/>
      </c>
      <c r="E15814">
        <f>IF(GL_Paste!$B15811="","",IFERROR(INDEX(AcctCat,MATCH(GL_Paste!$B15811&amp;"",AcctCode,0)),"UNKNOWN"))</f>
        <v/>
      </c>
      <c r="F15814">
        <f>IF(GL_Paste!$B15811="","",IFERROR(INDEX(AcctSub,MATCH(GL_Paste!$B15811&amp;"",AcctCode,0)),"UNKNOWN"))</f>
        <v/>
      </c>
    </row>
    <row r="15815">
      <c r="A15815" s="40">
        <f>IF(GL_Paste!$B15812="","",N(GL_Paste!$H15812)-N(GL_Paste!$G15812))</f>
        <v/>
      </c>
      <c r="B15815" s="43">
        <f>IF(GL_Paste!$B15812="","",DATE(YEAR(GL_Paste!$E15812),MONTH(GL_Paste!$E15812),1))</f>
        <v/>
      </c>
      <c r="C15815">
        <f>IF(GL_Paste!$B15812="","",IF(TRIM(GL_Paste!$M15812)&lt;&gt;"",TRIM(GL_Paste!$M15812),IFERROR(MID(GL_Paste!$I15812,FIND("[",GL_Paste!$I15812)+1,FIND("]",GL_Paste!$I15812)-FIND("[",GL_Paste!$I15812)-1),"")))</f>
        <v/>
      </c>
      <c r="D15815">
        <f>IF(GL_Paste!$B15812="","",IFERROR(INDEX(DeptName,MATCH($C15815,DeptTag,0)),"UNALLOCATED"))</f>
        <v/>
      </c>
      <c r="E15815">
        <f>IF(GL_Paste!$B15812="","",IFERROR(INDEX(AcctCat,MATCH(GL_Paste!$B15812&amp;"",AcctCode,0)),"UNKNOWN"))</f>
        <v/>
      </c>
      <c r="F15815">
        <f>IF(GL_Paste!$B15812="","",IFERROR(INDEX(AcctSub,MATCH(GL_Paste!$B15812&amp;"",AcctCode,0)),"UNKNOWN"))</f>
        <v/>
      </c>
    </row>
    <row r="15816">
      <c r="A15816" s="40">
        <f>IF(GL_Paste!$B15813="","",N(GL_Paste!$H15813)-N(GL_Paste!$G15813))</f>
        <v/>
      </c>
      <c r="B15816" s="43">
        <f>IF(GL_Paste!$B15813="","",DATE(YEAR(GL_Paste!$E15813),MONTH(GL_Paste!$E15813),1))</f>
        <v/>
      </c>
      <c r="C15816">
        <f>IF(GL_Paste!$B15813="","",IF(TRIM(GL_Paste!$M15813)&lt;&gt;"",TRIM(GL_Paste!$M15813),IFERROR(MID(GL_Paste!$I15813,FIND("[",GL_Paste!$I15813)+1,FIND("]",GL_Paste!$I15813)-FIND("[",GL_Paste!$I15813)-1),"")))</f>
        <v/>
      </c>
      <c r="D15816">
        <f>IF(GL_Paste!$B15813="","",IFERROR(INDEX(DeptName,MATCH($C15816,DeptTag,0)),"UNALLOCATED"))</f>
        <v/>
      </c>
      <c r="E15816">
        <f>IF(GL_Paste!$B15813="","",IFERROR(INDEX(AcctCat,MATCH(GL_Paste!$B15813&amp;"",AcctCode,0)),"UNKNOWN"))</f>
        <v/>
      </c>
      <c r="F15816">
        <f>IF(GL_Paste!$B15813="","",IFERROR(INDEX(AcctSub,MATCH(GL_Paste!$B15813&amp;"",AcctCode,0)),"UNKNOWN"))</f>
        <v/>
      </c>
    </row>
    <row r="15817">
      <c r="A15817" s="40">
        <f>IF(GL_Paste!$B15814="","",N(GL_Paste!$H15814)-N(GL_Paste!$G15814))</f>
        <v/>
      </c>
      <c r="B15817" s="43">
        <f>IF(GL_Paste!$B15814="","",DATE(YEAR(GL_Paste!$E15814),MONTH(GL_Paste!$E15814),1))</f>
        <v/>
      </c>
      <c r="C15817">
        <f>IF(GL_Paste!$B15814="","",IF(TRIM(GL_Paste!$M15814)&lt;&gt;"",TRIM(GL_Paste!$M15814),IFERROR(MID(GL_Paste!$I15814,FIND("[",GL_Paste!$I15814)+1,FIND("]",GL_Paste!$I15814)-FIND("[",GL_Paste!$I15814)-1),"")))</f>
        <v/>
      </c>
      <c r="D15817">
        <f>IF(GL_Paste!$B15814="","",IFERROR(INDEX(DeptName,MATCH($C15817,DeptTag,0)),"UNALLOCATED"))</f>
        <v/>
      </c>
      <c r="E15817">
        <f>IF(GL_Paste!$B15814="","",IFERROR(INDEX(AcctCat,MATCH(GL_Paste!$B15814&amp;"",AcctCode,0)),"UNKNOWN"))</f>
        <v/>
      </c>
      <c r="F15817">
        <f>IF(GL_Paste!$B15814="","",IFERROR(INDEX(AcctSub,MATCH(GL_Paste!$B15814&amp;"",AcctCode,0)),"UNKNOWN"))</f>
        <v/>
      </c>
    </row>
    <row r="15818">
      <c r="A15818" s="40">
        <f>IF(GL_Paste!$B15815="","",N(GL_Paste!$H15815)-N(GL_Paste!$G15815))</f>
        <v/>
      </c>
      <c r="B15818" s="43">
        <f>IF(GL_Paste!$B15815="","",DATE(YEAR(GL_Paste!$E15815),MONTH(GL_Paste!$E15815),1))</f>
        <v/>
      </c>
      <c r="C15818">
        <f>IF(GL_Paste!$B15815="","",IF(TRIM(GL_Paste!$M15815)&lt;&gt;"",TRIM(GL_Paste!$M15815),IFERROR(MID(GL_Paste!$I15815,FIND("[",GL_Paste!$I15815)+1,FIND("]",GL_Paste!$I15815)-FIND("[",GL_Paste!$I15815)-1),"")))</f>
        <v/>
      </c>
      <c r="D15818">
        <f>IF(GL_Paste!$B15815="","",IFERROR(INDEX(DeptName,MATCH($C15818,DeptTag,0)),"UNALLOCATED"))</f>
        <v/>
      </c>
      <c r="E15818">
        <f>IF(GL_Paste!$B15815="","",IFERROR(INDEX(AcctCat,MATCH(GL_Paste!$B15815&amp;"",AcctCode,0)),"UNKNOWN"))</f>
        <v/>
      </c>
      <c r="F15818">
        <f>IF(GL_Paste!$B15815="","",IFERROR(INDEX(AcctSub,MATCH(GL_Paste!$B15815&amp;"",AcctCode,0)),"UNKNOWN"))</f>
        <v/>
      </c>
    </row>
    <row r="15819">
      <c r="A15819" s="40">
        <f>IF(GL_Paste!$B15816="","",N(GL_Paste!$H15816)-N(GL_Paste!$G15816))</f>
        <v/>
      </c>
      <c r="B15819" s="43">
        <f>IF(GL_Paste!$B15816="","",DATE(YEAR(GL_Paste!$E15816),MONTH(GL_Paste!$E15816),1))</f>
        <v/>
      </c>
      <c r="C15819">
        <f>IF(GL_Paste!$B15816="","",IF(TRIM(GL_Paste!$M15816)&lt;&gt;"",TRIM(GL_Paste!$M15816),IFERROR(MID(GL_Paste!$I15816,FIND("[",GL_Paste!$I15816)+1,FIND("]",GL_Paste!$I15816)-FIND("[",GL_Paste!$I15816)-1),"")))</f>
        <v/>
      </c>
      <c r="D15819">
        <f>IF(GL_Paste!$B15816="","",IFERROR(INDEX(DeptName,MATCH($C15819,DeptTag,0)),"UNALLOCATED"))</f>
        <v/>
      </c>
      <c r="E15819">
        <f>IF(GL_Paste!$B15816="","",IFERROR(INDEX(AcctCat,MATCH(GL_Paste!$B15816&amp;"",AcctCode,0)),"UNKNOWN"))</f>
        <v/>
      </c>
      <c r="F15819">
        <f>IF(GL_Paste!$B15816="","",IFERROR(INDEX(AcctSub,MATCH(GL_Paste!$B15816&amp;"",AcctCode,0)),"UNKNOWN"))</f>
        <v/>
      </c>
    </row>
    <row r="15820">
      <c r="A15820" s="40">
        <f>IF(GL_Paste!$B15817="","",N(GL_Paste!$H15817)-N(GL_Paste!$G15817))</f>
        <v/>
      </c>
      <c r="B15820" s="43">
        <f>IF(GL_Paste!$B15817="","",DATE(YEAR(GL_Paste!$E15817),MONTH(GL_Paste!$E15817),1))</f>
        <v/>
      </c>
      <c r="C15820">
        <f>IF(GL_Paste!$B15817="","",IF(TRIM(GL_Paste!$M15817)&lt;&gt;"",TRIM(GL_Paste!$M15817),IFERROR(MID(GL_Paste!$I15817,FIND("[",GL_Paste!$I15817)+1,FIND("]",GL_Paste!$I15817)-FIND("[",GL_Paste!$I15817)-1),"")))</f>
        <v/>
      </c>
      <c r="D15820">
        <f>IF(GL_Paste!$B15817="","",IFERROR(INDEX(DeptName,MATCH($C15820,DeptTag,0)),"UNALLOCATED"))</f>
        <v/>
      </c>
      <c r="E15820">
        <f>IF(GL_Paste!$B15817="","",IFERROR(INDEX(AcctCat,MATCH(GL_Paste!$B15817&amp;"",AcctCode,0)),"UNKNOWN"))</f>
        <v/>
      </c>
      <c r="F15820">
        <f>IF(GL_Paste!$B15817="","",IFERROR(INDEX(AcctSub,MATCH(GL_Paste!$B15817&amp;"",AcctCode,0)),"UNKNOWN"))</f>
        <v/>
      </c>
    </row>
    <row r="15821">
      <c r="A15821" s="40">
        <f>IF(GL_Paste!$B15818="","",N(GL_Paste!$H15818)-N(GL_Paste!$G15818))</f>
        <v/>
      </c>
      <c r="B15821" s="43">
        <f>IF(GL_Paste!$B15818="","",DATE(YEAR(GL_Paste!$E15818),MONTH(GL_Paste!$E15818),1))</f>
        <v/>
      </c>
      <c r="C15821">
        <f>IF(GL_Paste!$B15818="","",IF(TRIM(GL_Paste!$M15818)&lt;&gt;"",TRIM(GL_Paste!$M15818),IFERROR(MID(GL_Paste!$I15818,FIND("[",GL_Paste!$I15818)+1,FIND("]",GL_Paste!$I15818)-FIND("[",GL_Paste!$I15818)-1),"")))</f>
        <v/>
      </c>
      <c r="D15821">
        <f>IF(GL_Paste!$B15818="","",IFERROR(INDEX(DeptName,MATCH($C15821,DeptTag,0)),"UNALLOCATED"))</f>
        <v/>
      </c>
      <c r="E15821">
        <f>IF(GL_Paste!$B15818="","",IFERROR(INDEX(AcctCat,MATCH(GL_Paste!$B15818&amp;"",AcctCode,0)),"UNKNOWN"))</f>
        <v/>
      </c>
      <c r="F15821">
        <f>IF(GL_Paste!$B15818="","",IFERROR(INDEX(AcctSub,MATCH(GL_Paste!$B15818&amp;"",AcctCode,0)),"UNKNOWN"))</f>
        <v/>
      </c>
    </row>
    <row r="15822">
      <c r="A15822" s="40">
        <f>IF(GL_Paste!$B15819="","",N(GL_Paste!$H15819)-N(GL_Paste!$G15819))</f>
        <v/>
      </c>
      <c r="B15822" s="43">
        <f>IF(GL_Paste!$B15819="","",DATE(YEAR(GL_Paste!$E15819),MONTH(GL_Paste!$E15819),1))</f>
        <v/>
      </c>
      <c r="C15822">
        <f>IF(GL_Paste!$B15819="","",IF(TRIM(GL_Paste!$M15819)&lt;&gt;"",TRIM(GL_Paste!$M15819),IFERROR(MID(GL_Paste!$I15819,FIND("[",GL_Paste!$I15819)+1,FIND("]",GL_Paste!$I15819)-FIND("[",GL_Paste!$I15819)-1),"")))</f>
        <v/>
      </c>
      <c r="D15822">
        <f>IF(GL_Paste!$B15819="","",IFERROR(INDEX(DeptName,MATCH($C15822,DeptTag,0)),"UNALLOCATED"))</f>
        <v/>
      </c>
      <c r="E15822">
        <f>IF(GL_Paste!$B15819="","",IFERROR(INDEX(AcctCat,MATCH(GL_Paste!$B15819&amp;"",AcctCode,0)),"UNKNOWN"))</f>
        <v/>
      </c>
      <c r="F15822">
        <f>IF(GL_Paste!$B15819="","",IFERROR(INDEX(AcctSub,MATCH(GL_Paste!$B15819&amp;"",AcctCode,0)),"UNKNOWN"))</f>
        <v/>
      </c>
    </row>
    <row r="15823">
      <c r="A15823" s="40">
        <f>IF(GL_Paste!$B15820="","",N(GL_Paste!$H15820)-N(GL_Paste!$G15820))</f>
        <v/>
      </c>
      <c r="B15823" s="43">
        <f>IF(GL_Paste!$B15820="","",DATE(YEAR(GL_Paste!$E15820),MONTH(GL_Paste!$E15820),1))</f>
        <v/>
      </c>
      <c r="C15823">
        <f>IF(GL_Paste!$B15820="","",IF(TRIM(GL_Paste!$M15820)&lt;&gt;"",TRIM(GL_Paste!$M15820),IFERROR(MID(GL_Paste!$I15820,FIND("[",GL_Paste!$I15820)+1,FIND("]",GL_Paste!$I15820)-FIND("[",GL_Paste!$I15820)-1),"")))</f>
        <v/>
      </c>
      <c r="D15823">
        <f>IF(GL_Paste!$B15820="","",IFERROR(INDEX(DeptName,MATCH($C15823,DeptTag,0)),"UNALLOCATED"))</f>
        <v/>
      </c>
      <c r="E15823">
        <f>IF(GL_Paste!$B15820="","",IFERROR(INDEX(AcctCat,MATCH(GL_Paste!$B15820&amp;"",AcctCode,0)),"UNKNOWN"))</f>
        <v/>
      </c>
      <c r="F15823">
        <f>IF(GL_Paste!$B15820="","",IFERROR(INDEX(AcctSub,MATCH(GL_Paste!$B15820&amp;"",AcctCode,0)),"UNKNOWN"))</f>
        <v/>
      </c>
    </row>
    <row r="15824">
      <c r="A15824" s="40">
        <f>IF(GL_Paste!$B15821="","",N(GL_Paste!$H15821)-N(GL_Paste!$G15821))</f>
        <v/>
      </c>
      <c r="B15824" s="43">
        <f>IF(GL_Paste!$B15821="","",DATE(YEAR(GL_Paste!$E15821),MONTH(GL_Paste!$E15821),1))</f>
        <v/>
      </c>
      <c r="C15824">
        <f>IF(GL_Paste!$B15821="","",IF(TRIM(GL_Paste!$M15821)&lt;&gt;"",TRIM(GL_Paste!$M15821),IFERROR(MID(GL_Paste!$I15821,FIND("[",GL_Paste!$I15821)+1,FIND("]",GL_Paste!$I15821)-FIND("[",GL_Paste!$I15821)-1),"")))</f>
        <v/>
      </c>
      <c r="D15824">
        <f>IF(GL_Paste!$B15821="","",IFERROR(INDEX(DeptName,MATCH($C15824,DeptTag,0)),"UNALLOCATED"))</f>
        <v/>
      </c>
      <c r="E15824">
        <f>IF(GL_Paste!$B15821="","",IFERROR(INDEX(AcctCat,MATCH(GL_Paste!$B15821&amp;"",AcctCode,0)),"UNKNOWN"))</f>
        <v/>
      </c>
      <c r="F15824">
        <f>IF(GL_Paste!$B15821="","",IFERROR(INDEX(AcctSub,MATCH(GL_Paste!$B15821&amp;"",AcctCode,0)),"UNKNOWN"))</f>
        <v/>
      </c>
    </row>
    <row r="15825">
      <c r="A15825" s="40">
        <f>IF(GL_Paste!$B15822="","",N(GL_Paste!$H15822)-N(GL_Paste!$G15822))</f>
        <v/>
      </c>
      <c r="B15825" s="43">
        <f>IF(GL_Paste!$B15822="","",DATE(YEAR(GL_Paste!$E15822),MONTH(GL_Paste!$E15822),1))</f>
        <v/>
      </c>
      <c r="C15825">
        <f>IF(GL_Paste!$B15822="","",IF(TRIM(GL_Paste!$M15822)&lt;&gt;"",TRIM(GL_Paste!$M15822),IFERROR(MID(GL_Paste!$I15822,FIND("[",GL_Paste!$I15822)+1,FIND("]",GL_Paste!$I15822)-FIND("[",GL_Paste!$I15822)-1),"")))</f>
        <v/>
      </c>
      <c r="D15825">
        <f>IF(GL_Paste!$B15822="","",IFERROR(INDEX(DeptName,MATCH($C15825,DeptTag,0)),"UNALLOCATED"))</f>
        <v/>
      </c>
      <c r="E15825">
        <f>IF(GL_Paste!$B15822="","",IFERROR(INDEX(AcctCat,MATCH(GL_Paste!$B15822&amp;"",AcctCode,0)),"UNKNOWN"))</f>
        <v/>
      </c>
      <c r="F15825">
        <f>IF(GL_Paste!$B15822="","",IFERROR(INDEX(AcctSub,MATCH(GL_Paste!$B15822&amp;"",AcctCode,0)),"UNKNOWN"))</f>
        <v/>
      </c>
    </row>
    <row r="15826">
      <c r="A15826" s="40">
        <f>IF(GL_Paste!$B15823="","",N(GL_Paste!$H15823)-N(GL_Paste!$G15823))</f>
        <v/>
      </c>
      <c r="B15826" s="43">
        <f>IF(GL_Paste!$B15823="","",DATE(YEAR(GL_Paste!$E15823),MONTH(GL_Paste!$E15823),1))</f>
        <v/>
      </c>
      <c r="C15826">
        <f>IF(GL_Paste!$B15823="","",IF(TRIM(GL_Paste!$M15823)&lt;&gt;"",TRIM(GL_Paste!$M15823),IFERROR(MID(GL_Paste!$I15823,FIND("[",GL_Paste!$I15823)+1,FIND("]",GL_Paste!$I15823)-FIND("[",GL_Paste!$I15823)-1),"")))</f>
        <v/>
      </c>
      <c r="D15826">
        <f>IF(GL_Paste!$B15823="","",IFERROR(INDEX(DeptName,MATCH($C15826,DeptTag,0)),"UNALLOCATED"))</f>
        <v/>
      </c>
      <c r="E15826">
        <f>IF(GL_Paste!$B15823="","",IFERROR(INDEX(AcctCat,MATCH(GL_Paste!$B15823&amp;"",AcctCode,0)),"UNKNOWN"))</f>
        <v/>
      </c>
      <c r="F15826">
        <f>IF(GL_Paste!$B15823="","",IFERROR(INDEX(AcctSub,MATCH(GL_Paste!$B15823&amp;"",AcctCode,0)),"UNKNOWN"))</f>
        <v/>
      </c>
    </row>
    <row r="15827">
      <c r="A15827" s="40">
        <f>IF(GL_Paste!$B15824="","",N(GL_Paste!$H15824)-N(GL_Paste!$G15824))</f>
        <v/>
      </c>
      <c r="B15827" s="43">
        <f>IF(GL_Paste!$B15824="","",DATE(YEAR(GL_Paste!$E15824),MONTH(GL_Paste!$E15824),1))</f>
        <v/>
      </c>
      <c r="C15827">
        <f>IF(GL_Paste!$B15824="","",IF(TRIM(GL_Paste!$M15824)&lt;&gt;"",TRIM(GL_Paste!$M15824),IFERROR(MID(GL_Paste!$I15824,FIND("[",GL_Paste!$I15824)+1,FIND("]",GL_Paste!$I15824)-FIND("[",GL_Paste!$I15824)-1),"")))</f>
        <v/>
      </c>
      <c r="D15827">
        <f>IF(GL_Paste!$B15824="","",IFERROR(INDEX(DeptName,MATCH($C15827,DeptTag,0)),"UNALLOCATED"))</f>
        <v/>
      </c>
      <c r="E15827">
        <f>IF(GL_Paste!$B15824="","",IFERROR(INDEX(AcctCat,MATCH(GL_Paste!$B15824&amp;"",AcctCode,0)),"UNKNOWN"))</f>
        <v/>
      </c>
      <c r="F15827">
        <f>IF(GL_Paste!$B15824="","",IFERROR(INDEX(AcctSub,MATCH(GL_Paste!$B15824&amp;"",AcctCode,0)),"UNKNOWN"))</f>
        <v/>
      </c>
    </row>
    <row r="15828">
      <c r="A15828" s="40">
        <f>IF(GL_Paste!$B15825="","",N(GL_Paste!$H15825)-N(GL_Paste!$G15825))</f>
        <v/>
      </c>
      <c r="B15828" s="43">
        <f>IF(GL_Paste!$B15825="","",DATE(YEAR(GL_Paste!$E15825),MONTH(GL_Paste!$E15825),1))</f>
        <v/>
      </c>
      <c r="C15828">
        <f>IF(GL_Paste!$B15825="","",IF(TRIM(GL_Paste!$M15825)&lt;&gt;"",TRIM(GL_Paste!$M15825),IFERROR(MID(GL_Paste!$I15825,FIND("[",GL_Paste!$I15825)+1,FIND("]",GL_Paste!$I15825)-FIND("[",GL_Paste!$I15825)-1),"")))</f>
        <v/>
      </c>
      <c r="D15828">
        <f>IF(GL_Paste!$B15825="","",IFERROR(INDEX(DeptName,MATCH($C15828,DeptTag,0)),"UNALLOCATED"))</f>
        <v/>
      </c>
      <c r="E15828">
        <f>IF(GL_Paste!$B15825="","",IFERROR(INDEX(AcctCat,MATCH(GL_Paste!$B15825&amp;"",AcctCode,0)),"UNKNOWN"))</f>
        <v/>
      </c>
      <c r="F15828">
        <f>IF(GL_Paste!$B15825="","",IFERROR(INDEX(AcctSub,MATCH(GL_Paste!$B15825&amp;"",AcctCode,0)),"UNKNOWN"))</f>
        <v/>
      </c>
    </row>
    <row r="15829">
      <c r="A15829" s="40">
        <f>IF(GL_Paste!$B15826="","",N(GL_Paste!$H15826)-N(GL_Paste!$G15826))</f>
        <v/>
      </c>
      <c r="B15829" s="43">
        <f>IF(GL_Paste!$B15826="","",DATE(YEAR(GL_Paste!$E15826),MONTH(GL_Paste!$E15826),1))</f>
        <v/>
      </c>
      <c r="C15829">
        <f>IF(GL_Paste!$B15826="","",IF(TRIM(GL_Paste!$M15826)&lt;&gt;"",TRIM(GL_Paste!$M15826),IFERROR(MID(GL_Paste!$I15826,FIND("[",GL_Paste!$I15826)+1,FIND("]",GL_Paste!$I15826)-FIND("[",GL_Paste!$I15826)-1),"")))</f>
        <v/>
      </c>
      <c r="D15829">
        <f>IF(GL_Paste!$B15826="","",IFERROR(INDEX(DeptName,MATCH($C15829,DeptTag,0)),"UNALLOCATED"))</f>
        <v/>
      </c>
      <c r="E15829">
        <f>IF(GL_Paste!$B15826="","",IFERROR(INDEX(AcctCat,MATCH(GL_Paste!$B15826&amp;"",AcctCode,0)),"UNKNOWN"))</f>
        <v/>
      </c>
      <c r="F15829">
        <f>IF(GL_Paste!$B15826="","",IFERROR(INDEX(AcctSub,MATCH(GL_Paste!$B15826&amp;"",AcctCode,0)),"UNKNOWN"))</f>
        <v/>
      </c>
    </row>
    <row r="15830">
      <c r="A15830" s="40">
        <f>IF(GL_Paste!$B15827="","",N(GL_Paste!$H15827)-N(GL_Paste!$G15827))</f>
        <v/>
      </c>
      <c r="B15830" s="43">
        <f>IF(GL_Paste!$B15827="","",DATE(YEAR(GL_Paste!$E15827),MONTH(GL_Paste!$E15827),1))</f>
        <v/>
      </c>
      <c r="C15830">
        <f>IF(GL_Paste!$B15827="","",IF(TRIM(GL_Paste!$M15827)&lt;&gt;"",TRIM(GL_Paste!$M15827),IFERROR(MID(GL_Paste!$I15827,FIND("[",GL_Paste!$I15827)+1,FIND("]",GL_Paste!$I15827)-FIND("[",GL_Paste!$I15827)-1),"")))</f>
        <v/>
      </c>
      <c r="D15830">
        <f>IF(GL_Paste!$B15827="","",IFERROR(INDEX(DeptName,MATCH($C15830,DeptTag,0)),"UNALLOCATED"))</f>
        <v/>
      </c>
      <c r="E15830">
        <f>IF(GL_Paste!$B15827="","",IFERROR(INDEX(AcctCat,MATCH(GL_Paste!$B15827&amp;"",AcctCode,0)),"UNKNOWN"))</f>
        <v/>
      </c>
      <c r="F15830">
        <f>IF(GL_Paste!$B15827="","",IFERROR(INDEX(AcctSub,MATCH(GL_Paste!$B15827&amp;"",AcctCode,0)),"UNKNOWN"))</f>
        <v/>
      </c>
    </row>
    <row r="15831">
      <c r="A15831" s="40">
        <f>IF(GL_Paste!$B15828="","",N(GL_Paste!$H15828)-N(GL_Paste!$G15828))</f>
        <v/>
      </c>
      <c r="B15831" s="43">
        <f>IF(GL_Paste!$B15828="","",DATE(YEAR(GL_Paste!$E15828),MONTH(GL_Paste!$E15828),1))</f>
        <v/>
      </c>
      <c r="C15831">
        <f>IF(GL_Paste!$B15828="","",IF(TRIM(GL_Paste!$M15828)&lt;&gt;"",TRIM(GL_Paste!$M15828),IFERROR(MID(GL_Paste!$I15828,FIND("[",GL_Paste!$I15828)+1,FIND("]",GL_Paste!$I15828)-FIND("[",GL_Paste!$I15828)-1),"")))</f>
        <v/>
      </c>
      <c r="D15831">
        <f>IF(GL_Paste!$B15828="","",IFERROR(INDEX(DeptName,MATCH($C15831,DeptTag,0)),"UNALLOCATED"))</f>
        <v/>
      </c>
      <c r="E15831">
        <f>IF(GL_Paste!$B15828="","",IFERROR(INDEX(AcctCat,MATCH(GL_Paste!$B15828&amp;"",AcctCode,0)),"UNKNOWN"))</f>
        <v/>
      </c>
      <c r="F15831">
        <f>IF(GL_Paste!$B15828="","",IFERROR(INDEX(AcctSub,MATCH(GL_Paste!$B15828&amp;"",AcctCode,0)),"UNKNOWN"))</f>
        <v/>
      </c>
    </row>
    <row r="15832">
      <c r="A15832" s="40">
        <f>IF(GL_Paste!$B15829="","",N(GL_Paste!$H15829)-N(GL_Paste!$G15829))</f>
        <v/>
      </c>
      <c r="B15832" s="43">
        <f>IF(GL_Paste!$B15829="","",DATE(YEAR(GL_Paste!$E15829),MONTH(GL_Paste!$E15829),1))</f>
        <v/>
      </c>
      <c r="C15832">
        <f>IF(GL_Paste!$B15829="","",IF(TRIM(GL_Paste!$M15829)&lt;&gt;"",TRIM(GL_Paste!$M15829),IFERROR(MID(GL_Paste!$I15829,FIND("[",GL_Paste!$I15829)+1,FIND("]",GL_Paste!$I15829)-FIND("[",GL_Paste!$I15829)-1),"")))</f>
        <v/>
      </c>
      <c r="D15832">
        <f>IF(GL_Paste!$B15829="","",IFERROR(INDEX(DeptName,MATCH($C15832,DeptTag,0)),"UNALLOCATED"))</f>
        <v/>
      </c>
      <c r="E15832">
        <f>IF(GL_Paste!$B15829="","",IFERROR(INDEX(AcctCat,MATCH(GL_Paste!$B15829&amp;"",AcctCode,0)),"UNKNOWN"))</f>
        <v/>
      </c>
      <c r="F15832">
        <f>IF(GL_Paste!$B15829="","",IFERROR(INDEX(AcctSub,MATCH(GL_Paste!$B15829&amp;"",AcctCode,0)),"UNKNOWN"))</f>
        <v/>
      </c>
    </row>
    <row r="15833">
      <c r="A15833" s="40">
        <f>IF(GL_Paste!$B15830="","",N(GL_Paste!$H15830)-N(GL_Paste!$G15830))</f>
        <v/>
      </c>
      <c r="B15833" s="43">
        <f>IF(GL_Paste!$B15830="","",DATE(YEAR(GL_Paste!$E15830),MONTH(GL_Paste!$E15830),1))</f>
        <v/>
      </c>
      <c r="C15833">
        <f>IF(GL_Paste!$B15830="","",IF(TRIM(GL_Paste!$M15830)&lt;&gt;"",TRIM(GL_Paste!$M15830),IFERROR(MID(GL_Paste!$I15830,FIND("[",GL_Paste!$I15830)+1,FIND("]",GL_Paste!$I15830)-FIND("[",GL_Paste!$I15830)-1),"")))</f>
        <v/>
      </c>
      <c r="D15833">
        <f>IF(GL_Paste!$B15830="","",IFERROR(INDEX(DeptName,MATCH($C15833,DeptTag,0)),"UNALLOCATED"))</f>
        <v/>
      </c>
      <c r="E15833">
        <f>IF(GL_Paste!$B15830="","",IFERROR(INDEX(AcctCat,MATCH(GL_Paste!$B15830&amp;"",AcctCode,0)),"UNKNOWN"))</f>
        <v/>
      </c>
      <c r="F15833">
        <f>IF(GL_Paste!$B15830="","",IFERROR(INDEX(AcctSub,MATCH(GL_Paste!$B15830&amp;"",AcctCode,0)),"UNKNOWN"))</f>
        <v/>
      </c>
    </row>
    <row r="15834">
      <c r="A15834" s="40">
        <f>IF(GL_Paste!$B15831="","",N(GL_Paste!$H15831)-N(GL_Paste!$G15831))</f>
        <v/>
      </c>
      <c r="B15834" s="43">
        <f>IF(GL_Paste!$B15831="","",DATE(YEAR(GL_Paste!$E15831),MONTH(GL_Paste!$E15831),1))</f>
        <v/>
      </c>
      <c r="C15834">
        <f>IF(GL_Paste!$B15831="","",IF(TRIM(GL_Paste!$M15831)&lt;&gt;"",TRIM(GL_Paste!$M15831),IFERROR(MID(GL_Paste!$I15831,FIND("[",GL_Paste!$I15831)+1,FIND("]",GL_Paste!$I15831)-FIND("[",GL_Paste!$I15831)-1),"")))</f>
        <v/>
      </c>
      <c r="D15834">
        <f>IF(GL_Paste!$B15831="","",IFERROR(INDEX(DeptName,MATCH($C15834,DeptTag,0)),"UNALLOCATED"))</f>
        <v/>
      </c>
      <c r="E15834">
        <f>IF(GL_Paste!$B15831="","",IFERROR(INDEX(AcctCat,MATCH(GL_Paste!$B15831&amp;"",AcctCode,0)),"UNKNOWN"))</f>
        <v/>
      </c>
      <c r="F15834">
        <f>IF(GL_Paste!$B15831="","",IFERROR(INDEX(AcctSub,MATCH(GL_Paste!$B15831&amp;"",AcctCode,0)),"UNKNOWN"))</f>
        <v/>
      </c>
    </row>
    <row r="15835">
      <c r="A15835" s="40">
        <f>IF(GL_Paste!$B15832="","",N(GL_Paste!$H15832)-N(GL_Paste!$G15832))</f>
        <v/>
      </c>
      <c r="B15835" s="43">
        <f>IF(GL_Paste!$B15832="","",DATE(YEAR(GL_Paste!$E15832),MONTH(GL_Paste!$E15832),1))</f>
        <v/>
      </c>
      <c r="C15835">
        <f>IF(GL_Paste!$B15832="","",IF(TRIM(GL_Paste!$M15832)&lt;&gt;"",TRIM(GL_Paste!$M15832),IFERROR(MID(GL_Paste!$I15832,FIND("[",GL_Paste!$I15832)+1,FIND("]",GL_Paste!$I15832)-FIND("[",GL_Paste!$I15832)-1),"")))</f>
        <v/>
      </c>
      <c r="D15835">
        <f>IF(GL_Paste!$B15832="","",IFERROR(INDEX(DeptName,MATCH($C15835,DeptTag,0)),"UNALLOCATED"))</f>
        <v/>
      </c>
      <c r="E15835">
        <f>IF(GL_Paste!$B15832="","",IFERROR(INDEX(AcctCat,MATCH(GL_Paste!$B15832&amp;"",AcctCode,0)),"UNKNOWN"))</f>
        <v/>
      </c>
      <c r="F15835">
        <f>IF(GL_Paste!$B15832="","",IFERROR(INDEX(AcctSub,MATCH(GL_Paste!$B15832&amp;"",AcctCode,0)),"UNKNOWN"))</f>
        <v/>
      </c>
    </row>
    <row r="15836">
      <c r="A15836" s="40">
        <f>IF(GL_Paste!$B15833="","",N(GL_Paste!$H15833)-N(GL_Paste!$G15833))</f>
        <v/>
      </c>
      <c r="B15836" s="43">
        <f>IF(GL_Paste!$B15833="","",DATE(YEAR(GL_Paste!$E15833),MONTH(GL_Paste!$E15833),1))</f>
        <v/>
      </c>
      <c r="C15836">
        <f>IF(GL_Paste!$B15833="","",IF(TRIM(GL_Paste!$M15833)&lt;&gt;"",TRIM(GL_Paste!$M15833),IFERROR(MID(GL_Paste!$I15833,FIND("[",GL_Paste!$I15833)+1,FIND("]",GL_Paste!$I15833)-FIND("[",GL_Paste!$I15833)-1),"")))</f>
        <v/>
      </c>
      <c r="D15836">
        <f>IF(GL_Paste!$B15833="","",IFERROR(INDEX(DeptName,MATCH($C15836,DeptTag,0)),"UNALLOCATED"))</f>
        <v/>
      </c>
      <c r="E15836">
        <f>IF(GL_Paste!$B15833="","",IFERROR(INDEX(AcctCat,MATCH(GL_Paste!$B15833&amp;"",AcctCode,0)),"UNKNOWN"))</f>
        <v/>
      </c>
      <c r="F15836">
        <f>IF(GL_Paste!$B15833="","",IFERROR(INDEX(AcctSub,MATCH(GL_Paste!$B15833&amp;"",AcctCode,0)),"UNKNOWN"))</f>
        <v/>
      </c>
    </row>
    <row r="15837">
      <c r="A15837" s="40">
        <f>IF(GL_Paste!$B15834="","",N(GL_Paste!$H15834)-N(GL_Paste!$G15834))</f>
        <v/>
      </c>
      <c r="B15837" s="43">
        <f>IF(GL_Paste!$B15834="","",DATE(YEAR(GL_Paste!$E15834),MONTH(GL_Paste!$E15834),1))</f>
        <v/>
      </c>
      <c r="C15837">
        <f>IF(GL_Paste!$B15834="","",IF(TRIM(GL_Paste!$M15834)&lt;&gt;"",TRIM(GL_Paste!$M15834),IFERROR(MID(GL_Paste!$I15834,FIND("[",GL_Paste!$I15834)+1,FIND("]",GL_Paste!$I15834)-FIND("[",GL_Paste!$I15834)-1),"")))</f>
        <v/>
      </c>
      <c r="D15837">
        <f>IF(GL_Paste!$B15834="","",IFERROR(INDEX(DeptName,MATCH($C15837,DeptTag,0)),"UNALLOCATED"))</f>
        <v/>
      </c>
      <c r="E15837">
        <f>IF(GL_Paste!$B15834="","",IFERROR(INDEX(AcctCat,MATCH(GL_Paste!$B15834&amp;"",AcctCode,0)),"UNKNOWN"))</f>
        <v/>
      </c>
      <c r="F15837">
        <f>IF(GL_Paste!$B15834="","",IFERROR(INDEX(AcctSub,MATCH(GL_Paste!$B15834&amp;"",AcctCode,0)),"UNKNOWN"))</f>
        <v/>
      </c>
    </row>
    <row r="15838">
      <c r="A15838" s="40">
        <f>IF(GL_Paste!$B15835="","",N(GL_Paste!$H15835)-N(GL_Paste!$G15835))</f>
        <v/>
      </c>
      <c r="B15838" s="43">
        <f>IF(GL_Paste!$B15835="","",DATE(YEAR(GL_Paste!$E15835),MONTH(GL_Paste!$E15835),1))</f>
        <v/>
      </c>
      <c r="C15838">
        <f>IF(GL_Paste!$B15835="","",IF(TRIM(GL_Paste!$M15835)&lt;&gt;"",TRIM(GL_Paste!$M15835),IFERROR(MID(GL_Paste!$I15835,FIND("[",GL_Paste!$I15835)+1,FIND("]",GL_Paste!$I15835)-FIND("[",GL_Paste!$I15835)-1),"")))</f>
        <v/>
      </c>
      <c r="D15838">
        <f>IF(GL_Paste!$B15835="","",IFERROR(INDEX(DeptName,MATCH($C15838,DeptTag,0)),"UNALLOCATED"))</f>
        <v/>
      </c>
      <c r="E15838">
        <f>IF(GL_Paste!$B15835="","",IFERROR(INDEX(AcctCat,MATCH(GL_Paste!$B15835&amp;"",AcctCode,0)),"UNKNOWN"))</f>
        <v/>
      </c>
      <c r="F15838">
        <f>IF(GL_Paste!$B15835="","",IFERROR(INDEX(AcctSub,MATCH(GL_Paste!$B15835&amp;"",AcctCode,0)),"UNKNOWN"))</f>
        <v/>
      </c>
    </row>
    <row r="15839">
      <c r="A15839" s="40">
        <f>IF(GL_Paste!$B15836="","",N(GL_Paste!$H15836)-N(GL_Paste!$G15836))</f>
        <v/>
      </c>
      <c r="B15839" s="43">
        <f>IF(GL_Paste!$B15836="","",DATE(YEAR(GL_Paste!$E15836),MONTH(GL_Paste!$E15836),1))</f>
        <v/>
      </c>
      <c r="C15839">
        <f>IF(GL_Paste!$B15836="","",IF(TRIM(GL_Paste!$M15836)&lt;&gt;"",TRIM(GL_Paste!$M15836),IFERROR(MID(GL_Paste!$I15836,FIND("[",GL_Paste!$I15836)+1,FIND("]",GL_Paste!$I15836)-FIND("[",GL_Paste!$I15836)-1),"")))</f>
        <v/>
      </c>
      <c r="D15839">
        <f>IF(GL_Paste!$B15836="","",IFERROR(INDEX(DeptName,MATCH($C15839,DeptTag,0)),"UNALLOCATED"))</f>
        <v/>
      </c>
      <c r="E15839">
        <f>IF(GL_Paste!$B15836="","",IFERROR(INDEX(AcctCat,MATCH(GL_Paste!$B15836&amp;"",AcctCode,0)),"UNKNOWN"))</f>
        <v/>
      </c>
      <c r="F15839">
        <f>IF(GL_Paste!$B15836="","",IFERROR(INDEX(AcctSub,MATCH(GL_Paste!$B15836&amp;"",AcctCode,0)),"UNKNOWN"))</f>
        <v/>
      </c>
    </row>
    <row r="15840">
      <c r="A15840" s="40">
        <f>IF(GL_Paste!$B15837="","",N(GL_Paste!$H15837)-N(GL_Paste!$G15837))</f>
        <v/>
      </c>
      <c r="B15840" s="43">
        <f>IF(GL_Paste!$B15837="","",DATE(YEAR(GL_Paste!$E15837),MONTH(GL_Paste!$E15837),1))</f>
        <v/>
      </c>
      <c r="C15840">
        <f>IF(GL_Paste!$B15837="","",IF(TRIM(GL_Paste!$M15837)&lt;&gt;"",TRIM(GL_Paste!$M15837),IFERROR(MID(GL_Paste!$I15837,FIND("[",GL_Paste!$I15837)+1,FIND("]",GL_Paste!$I15837)-FIND("[",GL_Paste!$I15837)-1),"")))</f>
        <v/>
      </c>
      <c r="D15840">
        <f>IF(GL_Paste!$B15837="","",IFERROR(INDEX(DeptName,MATCH($C15840,DeptTag,0)),"UNALLOCATED"))</f>
        <v/>
      </c>
      <c r="E15840">
        <f>IF(GL_Paste!$B15837="","",IFERROR(INDEX(AcctCat,MATCH(GL_Paste!$B15837&amp;"",AcctCode,0)),"UNKNOWN"))</f>
        <v/>
      </c>
      <c r="F15840">
        <f>IF(GL_Paste!$B15837="","",IFERROR(INDEX(AcctSub,MATCH(GL_Paste!$B15837&amp;"",AcctCode,0)),"UNKNOWN"))</f>
        <v/>
      </c>
    </row>
    <row r="15841">
      <c r="A15841" s="40">
        <f>IF(GL_Paste!$B15838="","",N(GL_Paste!$H15838)-N(GL_Paste!$G15838))</f>
        <v/>
      </c>
      <c r="B15841" s="43">
        <f>IF(GL_Paste!$B15838="","",DATE(YEAR(GL_Paste!$E15838),MONTH(GL_Paste!$E15838),1))</f>
        <v/>
      </c>
      <c r="C15841">
        <f>IF(GL_Paste!$B15838="","",IF(TRIM(GL_Paste!$M15838)&lt;&gt;"",TRIM(GL_Paste!$M15838),IFERROR(MID(GL_Paste!$I15838,FIND("[",GL_Paste!$I15838)+1,FIND("]",GL_Paste!$I15838)-FIND("[",GL_Paste!$I15838)-1),"")))</f>
        <v/>
      </c>
      <c r="D15841">
        <f>IF(GL_Paste!$B15838="","",IFERROR(INDEX(DeptName,MATCH($C15841,DeptTag,0)),"UNALLOCATED"))</f>
        <v/>
      </c>
      <c r="E15841">
        <f>IF(GL_Paste!$B15838="","",IFERROR(INDEX(AcctCat,MATCH(GL_Paste!$B15838&amp;"",AcctCode,0)),"UNKNOWN"))</f>
        <v/>
      </c>
      <c r="F15841">
        <f>IF(GL_Paste!$B15838="","",IFERROR(INDEX(AcctSub,MATCH(GL_Paste!$B15838&amp;"",AcctCode,0)),"UNKNOWN"))</f>
        <v/>
      </c>
    </row>
    <row r="15842">
      <c r="A15842" s="40">
        <f>IF(GL_Paste!$B15839="","",N(GL_Paste!$H15839)-N(GL_Paste!$G15839))</f>
        <v/>
      </c>
      <c r="B15842" s="43">
        <f>IF(GL_Paste!$B15839="","",DATE(YEAR(GL_Paste!$E15839),MONTH(GL_Paste!$E15839),1))</f>
        <v/>
      </c>
      <c r="C15842">
        <f>IF(GL_Paste!$B15839="","",IF(TRIM(GL_Paste!$M15839)&lt;&gt;"",TRIM(GL_Paste!$M15839),IFERROR(MID(GL_Paste!$I15839,FIND("[",GL_Paste!$I15839)+1,FIND("]",GL_Paste!$I15839)-FIND("[",GL_Paste!$I15839)-1),"")))</f>
        <v/>
      </c>
      <c r="D15842">
        <f>IF(GL_Paste!$B15839="","",IFERROR(INDEX(DeptName,MATCH($C15842,DeptTag,0)),"UNALLOCATED"))</f>
        <v/>
      </c>
      <c r="E15842">
        <f>IF(GL_Paste!$B15839="","",IFERROR(INDEX(AcctCat,MATCH(GL_Paste!$B15839&amp;"",AcctCode,0)),"UNKNOWN"))</f>
        <v/>
      </c>
      <c r="F15842">
        <f>IF(GL_Paste!$B15839="","",IFERROR(INDEX(AcctSub,MATCH(GL_Paste!$B15839&amp;"",AcctCode,0)),"UNKNOWN"))</f>
        <v/>
      </c>
    </row>
    <row r="15843">
      <c r="A15843" s="40">
        <f>IF(GL_Paste!$B15840="","",N(GL_Paste!$H15840)-N(GL_Paste!$G15840))</f>
        <v/>
      </c>
      <c r="B15843" s="43">
        <f>IF(GL_Paste!$B15840="","",DATE(YEAR(GL_Paste!$E15840),MONTH(GL_Paste!$E15840),1))</f>
        <v/>
      </c>
      <c r="C15843">
        <f>IF(GL_Paste!$B15840="","",IF(TRIM(GL_Paste!$M15840)&lt;&gt;"",TRIM(GL_Paste!$M15840),IFERROR(MID(GL_Paste!$I15840,FIND("[",GL_Paste!$I15840)+1,FIND("]",GL_Paste!$I15840)-FIND("[",GL_Paste!$I15840)-1),"")))</f>
        <v/>
      </c>
      <c r="D15843">
        <f>IF(GL_Paste!$B15840="","",IFERROR(INDEX(DeptName,MATCH($C15843,DeptTag,0)),"UNALLOCATED"))</f>
        <v/>
      </c>
      <c r="E15843">
        <f>IF(GL_Paste!$B15840="","",IFERROR(INDEX(AcctCat,MATCH(GL_Paste!$B15840&amp;"",AcctCode,0)),"UNKNOWN"))</f>
        <v/>
      </c>
      <c r="F15843">
        <f>IF(GL_Paste!$B15840="","",IFERROR(INDEX(AcctSub,MATCH(GL_Paste!$B15840&amp;"",AcctCode,0)),"UNKNOWN"))</f>
        <v/>
      </c>
    </row>
    <row r="15844">
      <c r="A15844" s="40">
        <f>IF(GL_Paste!$B15841="","",N(GL_Paste!$H15841)-N(GL_Paste!$G15841))</f>
        <v/>
      </c>
      <c r="B15844" s="43">
        <f>IF(GL_Paste!$B15841="","",DATE(YEAR(GL_Paste!$E15841),MONTH(GL_Paste!$E15841),1))</f>
        <v/>
      </c>
      <c r="C15844">
        <f>IF(GL_Paste!$B15841="","",IF(TRIM(GL_Paste!$M15841)&lt;&gt;"",TRIM(GL_Paste!$M15841),IFERROR(MID(GL_Paste!$I15841,FIND("[",GL_Paste!$I15841)+1,FIND("]",GL_Paste!$I15841)-FIND("[",GL_Paste!$I15841)-1),"")))</f>
        <v/>
      </c>
      <c r="D15844">
        <f>IF(GL_Paste!$B15841="","",IFERROR(INDEX(DeptName,MATCH($C15844,DeptTag,0)),"UNALLOCATED"))</f>
        <v/>
      </c>
      <c r="E15844">
        <f>IF(GL_Paste!$B15841="","",IFERROR(INDEX(AcctCat,MATCH(GL_Paste!$B15841&amp;"",AcctCode,0)),"UNKNOWN"))</f>
        <v/>
      </c>
      <c r="F15844">
        <f>IF(GL_Paste!$B15841="","",IFERROR(INDEX(AcctSub,MATCH(GL_Paste!$B15841&amp;"",AcctCode,0)),"UNKNOWN"))</f>
        <v/>
      </c>
    </row>
    <row r="15845">
      <c r="A15845" s="40">
        <f>IF(GL_Paste!$B15842="","",N(GL_Paste!$H15842)-N(GL_Paste!$G15842))</f>
        <v/>
      </c>
      <c r="B15845" s="43">
        <f>IF(GL_Paste!$B15842="","",DATE(YEAR(GL_Paste!$E15842),MONTH(GL_Paste!$E15842),1))</f>
        <v/>
      </c>
      <c r="C15845">
        <f>IF(GL_Paste!$B15842="","",IF(TRIM(GL_Paste!$M15842)&lt;&gt;"",TRIM(GL_Paste!$M15842),IFERROR(MID(GL_Paste!$I15842,FIND("[",GL_Paste!$I15842)+1,FIND("]",GL_Paste!$I15842)-FIND("[",GL_Paste!$I15842)-1),"")))</f>
        <v/>
      </c>
      <c r="D15845">
        <f>IF(GL_Paste!$B15842="","",IFERROR(INDEX(DeptName,MATCH($C15845,DeptTag,0)),"UNALLOCATED"))</f>
        <v/>
      </c>
      <c r="E15845">
        <f>IF(GL_Paste!$B15842="","",IFERROR(INDEX(AcctCat,MATCH(GL_Paste!$B15842&amp;"",AcctCode,0)),"UNKNOWN"))</f>
        <v/>
      </c>
      <c r="F15845">
        <f>IF(GL_Paste!$B15842="","",IFERROR(INDEX(AcctSub,MATCH(GL_Paste!$B15842&amp;"",AcctCode,0)),"UNKNOWN"))</f>
        <v/>
      </c>
    </row>
    <row r="15846">
      <c r="A15846" s="40">
        <f>IF(GL_Paste!$B15843="","",N(GL_Paste!$H15843)-N(GL_Paste!$G15843))</f>
        <v/>
      </c>
      <c r="B15846" s="43">
        <f>IF(GL_Paste!$B15843="","",DATE(YEAR(GL_Paste!$E15843),MONTH(GL_Paste!$E15843),1))</f>
        <v/>
      </c>
      <c r="C15846">
        <f>IF(GL_Paste!$B15843="","",IF(TRIM(GL_Paste!$M15843)&lt;&gt;"",TRIM(GL_Paste!$M15843),IFERROR(MID(GL_Paste!$I15843,FIND("[",GL_Paste!$I15843)+1,FIND("]",GL_Paste!$I15843)-FIND("[",GL_Paste!$I15843)-1),"")))</f>
        <v/>
      </c>
      <c r="D15846">
        <f>IF(GL_Paste!$B15843="","",IFERROR(INDEX(DeptName,MATCH($C15846,DeptTag,0)),"UNALLOCATED"))</f>
        <v/>
      </c>
      <c r="E15846">
        <f>IF(GL_Paste!$B15843="","",IFERROR(INDEX(AcctCat,MATCH(GL_Paste!$B15843&amp;"",AcctCode,0)),"UNKNOWN"))</f>
        <v/>
      </c>
      <c r="F15846">
        <f>IF(GL_Paste!$B15843="","",IFERROR(INDEX(AcctSub,MATCH(GL_Paste!$B15843&amp;"",AcctCode,0)),"UNKNOWN"))</f>
        <v/>
      </c>
    </row>
    <row r="15847">
      <c r="A15847" s="40">
        <f>IF(GL_Paste!$B15844="","",N(GL_Paste!$H15844)-N(GL_Paste!$G15844))</f>
        <v/>
      </c>
      <c r="B15847" s="43">
        <f>IF(GL_Paste!$B15844="","",DATE(YEAR(GL_Paste!$E15844),MONTH(GL_Paste!$E15844),1))</f>
        <v/>
      </c>
      <c r="C15847">
        <f>IF(GL_Paste!$B15844="","",IF(TRIM(GL_Paste!$M15844)&lt;&gt;"",TRIM(GL_Paste!$M15844),IFERROR(MID(GL_Paste!$I15844,FIND("[",GL_Paste!$I15844)+1,FIND("]",GL_Paste!$I15844)-FIND("[",GL_Paste!$I15844)-1),"")))</f>
        <v/>
      </c>
      <c r="D15847">
        <f>IF(GL_Paste!$B15844="","",IFERROR(INDEX(DeptName,MATCH($C15847,DeptTag,0)),"UNALLOCATED"))</f>
        <v/>
      </c>
      <c r="E15847">
        <f>IF(GL_Paste!$B15844="","",IFERROR(INDEX(AcctCat,MATCH(GL_Paste!$B15844&amp;"",AcctCode,0)),"UNKNOWN"))</f>
        <v/>
      </c>
      <c r="F15847">
        <f>IF(GL_Paste!$B15844="","",IFERROR(INDEX(AcctSub,MATCH(GL_Paste!$B15844&amp;"",AcctCode,0)),"UNKNOWN"))</f>
        <v/>
      </c>
    </row>
    <row r="15848">
      <c r="A15848" s="40">
        <f>IF(GL_Paste!$B15845="","",N(GL_Paste!$H15845)-N(GL_Paste!$G15845))</f>
        <v/>
      </c>
      <c r="B15848" s="43">
        <f>IF(GL_Paste!$B15845="","",DATE(YEAR(GL_Paste!$E15845),MONTH(GL_Paste!$E15845),1))</f>
        <v/>
      </c>
      <c r="C15848">
        <f>IF(GL_Paste!$B15845="","",IF(TRIM(GL_Paste!$M15845)&lt;&gt;"",TRIM(GL_Paste!$M15845),IFERROR(MID(GL_Paste!$I15845,FIND("[",GL_Paste!$I15845)+1,FIND("]",GL_Paste!$I15845)-FIND("[",GL_Paste!$I15845)-1),"")))</f>
        <v/>
      </c>
      <c r="D15848">
        <f>IF(GL_Paste!$B15845="","",IFERROR(INDEX(DeptName,MATCH($C15848,DeptTag,0)),"UNALLOCATED"))</f>
        <v/>
      </c>
      <c r="E15848">
        <f>IF(GL_Paste!$B15845="","",IFERROR(INDEX(AcctCat,MATCH(GL_Paste!$B15845&amp;"",AcctCode,0)),"UNKNOWN"))</f>
        <v/>
      </c>
      <c r="F15848">
        <f>IF(GL_Paste!$B15845="","",IFERROR(INDEX(AcctSub,MATCH(GL_Paste!$B15845&amp;"",AcctCode,0)),"UNKNOWN"))</f>
        <v/>
      </c>
    </row>
    <row r="15849">
      <c r="A15849" s="40">
        <f>IF(GL_Paste!$B15846="","",N(GL_Paste!$H15846)-N(GL_Paste!$G15846))</f>
        <v/>
      </c>
      <c r="B15849" s="43">
        <f>IF(GL_Paste!$B15846="","",DATE(YEAR(GL_Paste!$E15846),MONTH(GL_Paste!$E15846),1))</f>
        <v/>
      </c>
      <c r="C15849">
        <f>IF(GL_Paste!$B15846="","",IF(TRIM(GL_Paste!$M15846)&lt;&gt;"",TRIM(GL_Paste!$M15846),IFERROR(MID(GL_Paste!$I15846,FIND("[",GL_Paste!$I15846)+1,FIND("]",GL_Paste!$I15846)-FIND("[",GL_Paste!$I15846)-1),"")))</f>
        <v/>
      </c>
      <c r="D15849">
        <f>IF(GL_Paste!$B15846="","",IFERROR(INDEX(DeptName,MATCH($C15849,DeptTag,0)),"UNALLOCATED"))</f>
        <v/>
      </c>
      <c r="E15849">
        <f>IF(GL_Paste!$B15846="","",IFERROR(INDEX(AcctCat,MATCH(GL_Paste!$B15846&amp;"",AcctCode,0)),"UNKNOWN"))</f>
        <v/>
      </c>
      <c r="F15849">
        <f>IF(GL_Paste!$B15846="","",IFERROR(INDEX(AcctSub,MATCH(GL_Paste!$B15846&amp;"",AcctCode,0)),"UNKNOWN"))</f>
        <v/>
      </c>
    </row>
    <row r="15850">
      <c r="A15850" s="40">
        <f>IF(GL_Paste!$B15847="","",N(GL_Paste!$H15847)-N(GL_Paste!$G15847))</f>
        <v/>
      </c>
      <c r="B15850" s="43">
        <f>IF(GL_Paste!$B15847="","",DATE(YEAR(GL_Paste!$E15847),MONTH(GL_Paste!$E15847),1))</f>
        <v/>
      </c>
      <c r="C15850">
        <f>IF(GL_Paste!$B15847="","",IF(TRIM(GL_Paste!$M15847)&lt;&gt;"",TRIM(GL_Paste!$M15847),IFERROR(MID(GL_Paste!$I15847,FIND("[",GL_Paste!$I15847)+1,FIND("]",GL_Paste!$I15847)-FIND("[",GL_Paste!$I15847)-1),"")))</f>
        <v/>
      </c>
      <c r="D15850">
        <f>IF(GL_Paste!$B15847="","",IFERROR(INDEX(DeptName,MATCH($C15850,DeptTag,0)),"UNALLOCATED"))</f>
        <v/>
      </c>
      <c r="E15850">
        <f>IF(GL_Paste!$B15847="","",IFERROR(INDEX(AcctCat,MATCH(GL_Paste!$B15847&amp;"",AcctCode,0)),"UNKNOWN"))</f>
        <v/>
      </c>
      <c r="F15850">
        <f>IF(GL_Paste!$B15847="","",IFERROR(INDEX(AcctSub,MATCH(GL_Paste!$B15847&amp;"",AcctCode,0)),"UNKNOWN"))</f>
        <v/>
      </c>
    </row>
    <row r="15851">
      <c r="A15851" s="40">
        <f>IF(GL_Paste!$B15848="","",N(GL_Paste!$H15848)-N(GL_Paste!$G15848))</f>
        <v/>
      </c>
      <c r="B15851" s="43">
        <f>IF(GL_Paste!$B15848="","",DATE(YEAR(GL_Paste!$E15848),MONTH(GL_Paste!$E15848),1))</f>
        <v/>
      </c>
      <c r="C15851">
        <f>IF(GL_Paste!$B15848="","",IF(TRIM(GL_Paste!$M15848)&lt;&gt;"",TRIM(GL_Paste!$M15848),IFERROR(MID(GL_Paste!$I15848,FIND("[",GL_Paste!$I15848)+1,FIND("]",GL_Paste!$I15848)-FIND("[",GL_Paste!$I15848)-1),"")))</f>
        <v/>
      </c>
      <c r="D15851">
        <f>IF(GL_Paste!$B15848="","",IFERROR(INDEX(DeptName,MATCH($C15851,DeptTag,0)),"UNALLOCATED"))</f>
        <v/>
      </c>
      <c r="E15851">
        <f>IF(GL_Paste!$B15848="","",IFERROR(INDEX(AcctCat,MATCH(GL_Paste!$B15848&amp;"",AcctCode,0)),"UNKNOWN"))</f>
        <v/>
      </c>
      <c r="F15851">
        <f>IF(GL_Paste!$B15848="","",IFERROR(INDEX(AcctSub,MATCH(GL_Paste!$B15848&amp;"",AcctCode,0)),"UNKNOWN"))</f>
        <v/>
      </c>
    </row>
    <row r="15852">
      <c r="A15852" s="40">
        <f>IF(GL_Paste!$B15849="","",N(GL_Paste!$H15849)-N(GL_Paste!$G15849))</f>
        <v/>
      </c>
      <c r="B15852" s="43">
        <f>IF(GL_Paste!$B15849="","",DATE(YEAR(GL_Paste!$E15849),MONTH(GL_Paste!$E15849),1))</f>
        <v/>
      </c>
      <c r="C15852">
        <f>IF(GL_Paste!$B15849="","",IF(TRIM(GL_Paste!$M15849)&lt;&gt;"",TRIM(GL_Paste!$M15849),IFERROR(MID(GL_Paste!$I15849,FIND("[",GL_Paste!$I15849)+1,FIND("]",GL_Paste!$I15849)-FIND("[",GL_Paste!$I15849)-1),"")))</f>
        <v/>
      </c>
      <c r="D15852">
        <f>IF(GL_Paste!$B15849="","",IFERROR(INDEX(DeptName,MATCH($C15852,DeptTag,0)),"UNALLOCATED"))</f>
        <v/>
      </c>
      <c r="E15852">
        <f>IF(GL_Paste!$B15849="","",IFERROR(INDEX(AcctCat,MATCH(GL_Paste!$B15849&amp;"",AcctCode,0)),"UNKNOWN"))</f>
        <v/>
      </c>
      <c r="F15852">
        <f>IF(GL_Paste!$B15849="","",IFERROR(INDEX(AcctSub,MATCH(GL_Paste!$B15849&amp;"",AcctCode,0)),"UNKNOWN"))</f>
        <v/>
      </c>
    </row>
    <row r="15853">
      <c r="A15853" s="40">
        <f>IF(GL_Paste!$B15850="","",N(GL_Paste!$H15850)-N(GL_Paste!$G15850))</f>
        <v/>
      </c>
      <c r="B15853" s="43">
        <f>IF(GL_Paste!$B15850="","",DATE(YEAR(GL_Paste!$E15850),MONTH(GL_Paste!$E15850),1))</f>
        <v/>
      </c>
      <c r="C15853">
        <f>IF(GL_Paste!$B15850="","",IF(TRIM(GL_Paste!$M15850)&lt;&gt;"",TRIM(GL_Paste!$M15850),IFERROR(MID(GL_Paste!$I15850,FIND("[",GL_Paste!$I15850)+1,FIND("]",GL_Paste!$I15850)-FIND("[",GL_Paste!$I15850)-1),"")))</f>
        <v/>
      </c>
      <c r="D15853">
        <f>IF(GL_Paste!$B15850="","",IFERROR(INDEX(DeptName,MATCH($C15853,DeptTag,0)),"UNALLOCATED"))</f>
        <v/>
      </c>
      <c r="E15853">
        <f>IF(GL_Paste!$B15850="","",IFERROR(INDEX(AcctCat,MATCH(GL_Paste!$B15850&amp;"",AcctCode,0)),"UNKNOWN"))</f>
        <v/>
      </c>
      <c r="F15853">
        <f>IF(GL_Paste!$B15850="","",IFERROR(INDEX(AcctSub,MATCH(GL_Paste!$B15850&amp;"",AcctCode,0)),"UNKNOWN"))</f>
        <v/>
      </c>
    </row>
    <row r="15854">
      <c r="A15854" s="40">
        <f>IF(GL_Paste!$B15851="","",N(GL_Paste!$H15851)-N(GL_Paste!$G15851))</f>
        <v/>
      </c>
      <c r="B15854" s="43">
        <f>IF(GL_Paste!$B15851="","",DATE(YEAR(GL_Paste!$E15851),MONTH(GL_Paste!$E15851),1))</f>
        <v/>
      </c>
      <c r="C15854">
        <f>IF(GL_Paste!$B15851="","",IF(TRIM(GL_Paste!$M15851)&lt;&gt;"",TRIM(GL_Paste!$M15851),IFERROR(MID(GL_Paste!$I15851,FIND("[",GL_Paste!$I15851)+1,FIND("]",GL_Paste!$I15851)-FIND("[",GL_Paste!$I15851)-1),"")))</f>
        <v/>
      </c>
      <c r="D15854">
        <f>IF(GL_Paste!$B15851="","",IFERROR(INDEX(DeptName,MATCH($C15854,DeptTag,0)),"UNALLOCATED"))</f>
        <v/>
      </c>
      <c r="E15854">
        <f>IF(GL_Paste!$B15851="","",IFERROR(INDEX(AcctCat,MATCH(GL_Paste!$B15851&amp;"",AcctCode,0)),"UNKNOWN"))</f>
        <v/>
      </c>
      <c r="F15854">
        <f>IF(GL_Paste!$B15851="","",IFERROR(INDEX(AcctSub,MATCH(GL_Paste!$B15851&amp;"",AcctCode,0)),"UNKNOWN"))</f>
        <v/>
      </c>
    </row>
    <row r="15855">
      <c r="A15855" s="40">
        <f>IF(GL_Paste!$B15852="","",N(GL_Paste!$H15852)-N(GL_Paste!$G15852))</f>
        <v/>
      </c>
      <c r="B15855" s="43">
        <f>IF(GL_Paste!$B15852="","",DATE(YEAR(GL_Paste!$E15852),MONTH(GL_Paste!$E15852),1))</f>
        <v/>
      </c>
      <c r="C15855">
        <f>IF(GL_Paste!$B15852="","",IF(TRIM(GL_Paste!$M15852)&lt;&gt;"",TRIM(GL_Paste!$M15852),IFERROR(MID(GL_Paste!$I15852,FIND("[",GL_Paste!$I15852)+1,FIND("]",GL_Paste!$I15852)-FIND("[",GL_Paste!$I15852)-1),"")))</f>
        <v/>
      </c>
      <c r="D15855">
        <f>IF(GL_Paste!$B15852="","",IFERROR(INDEX(DeptName,MATCH($C15855,DeptTag,0)),"UNALLOCATED"))</f>
        <v/>
      </c>
      <c r="E15855">
        <f>IF(GL_Paste!$B15852="","",IFERROR(INDEX(AcctCat,MATCH(GL_Paste!$B15852&amp;"",AcctCode,0)),"UNKNOWN"))</f>
        <v/>
      </c>
      <c r="F15855">
        <f>IF(GL_Paste!$B15852="","",IFERROR(INDEX(AcctSub,MATCH(GL_Paste!$B15852&amp;"",AcctCode,0)),"UNKNOWN"))</f>
        <v/>
      </c>
    </row>
    <row r="15856">
      <c r="A15856" s="40">
        <f>IF(GL_Paste!$B15853="","",N(GL_Paste!$H15853)-N(GL_Paste!$G15853))</f>
        <v/>
      </c>
      <c r="B15856" s="43">
        <f>IF(GL_Paste!$B15853="","",DATE(YEAR(GL_Paste!$E15853),MONTH(GL_Paste!$E15853),1))</f>
        <v/>
      </c>
      <c r="C15856">
        <f>IF(GL_Paste!$B15853="","",IF(TRIM(GL_Paste!$M15853)&lt;&gt;"",TRIM(GL_Paste!$M15853),IFERROR(MID(GL_Paste!$I15853,FIND("[",GL_Paste!$I15853)+1,FIND("]",GL_Paste!$I15853)-FIND("[",GL_Paste!$I15853)-1),"")))</f>
        <v/>
      </c>
      <c r="D15856">
        <f>IF(GL_Paste!$B15853="","",IFERROR(INDEX(DeptName,MATCH($C15856,DeptTag,0)),"UNALLOCATED"))</f>
        <v/>
      </c>
      <c r="E15856">
        <f>IF(GL_Paste!$B15853="","",IFERROR(INDEX(AcctCat,MATCH(GL_Paste!$B15853&amp;"",AcctCode,0)),"UNKNOWN"))</f>
        <v/>
      </c>
      <c r="F15856">
        <f>IF(GL_Paste!$B15853="","",IFERROR(INDEX(AcctSub,MATCH(GL_Paste!$B15853&amp;"",AcctCode,0)),"UNKNOWN"))</f>
        <v/>
      </c>
    </row>
    <row r="15857">
      <c r="A15857" s="40">
        <f>IF(GL_Paste!$B15854="","",N(GL_Paste!$H15854)-N(GL_Paste!$G15854))</f>
        <v/>
      </c>
      <c r="B15857" s="43">
        <f>IF(GL_Paste!$B15854="","",DATE(YEAR(GL_Paste!$E15854),MONTH(GL_Paste!$E15854),1))</f>
        <v/>
      </c>
      <c r="C15857">
        <f>IF(GL_Paste!$B15854="","",IF(TRIM(GL_Paste!$M15854)&lt;&gt;"",TRIM(GL_Paste!$M15854),IFERROR(MID(GL_Paste!$I15854,FIND("[",GL_Paste!$I15854)+1,FIND("]",GL_Paste!$I15854)-FIND("[",GL_Paste!$I15854)-1),"")))</f>
        <v/>
      </c>
      <c r="D15857">
        <f>IF(GL_Paste!$B15854="","",IFERROR(INDEX(DeptName,MATCH($C15857,DeptTag,0)),"UNALLOCATED"))</f>
        <v/>
      </c>
      <c r="E15857">
        <f>IF(GL_Paste!$B15854="","",IFERROR(INDEX(AcctCat,MATCH(GL_Paste!$B15854&amp;"",AcctCode,0)),"UNKNOWN"))</f>
        <v/>
      </c>
      <c r="F15857">
        <f>IF(GL_Paste!$B15854="","",IFERROR(INDEX(AcctSub,MATCH(GL_Paste!$B15854&amp;"",AcctCode,0)),"UNKNOWN"))</f>
        <v/>
      </c>
    </row>
    <row r="15858">
      <c r="A15858" s="40">
        <f>IF(GL_Paste!$B15855="","",N(GL_Paste!$H15855)-N(GL_Paste!$G15855))</f>
        <v/>
      </c>
      <c r="B15858" s="43">
        <f>IF(GL_Paste!$B15855="","",DATE(YEAR(GL_Paste!$E15855),MONTH(GL_Paste!$E15855),1))</f>
        <v/>
      </c>
      <c r="C15858">
        <f>IF(GL_Paste!$B15855="","",IF(TRIM(GL_Paste!$M15855)&lt;&gt;"",TRIM(GL_Paste!$M15855),IFERROR(MID(GL_Paste!$I15855,FIND("[",GL_Paste!$I15855)+1,FIND("]",GL_Paste!$I15855)-FIND("[",GL_Paste!$I15855)-1),"")))</f>
        <v/>
      </c>
      <c r="D15858">
        <f>IF(GL_Paste!$B15855="","",IFERROR(INDEX(DeptName,MATCH($C15858,DeptTag,0)),"UNALLOCATED"))</f>
        <v/>
      </c>
      <c r="E15858">
        <f>IF(GL_Paste!$B15855="","",IFERROR(INDEX(AcctCat,MATCH(GL_Paste!$B15855&amp;"",AcctCode,0)),"UNKNOWN"))</f>
        <v/>
      </c>
      <c r="F15858">
        <f>IF(GL_Paste!$B15855="","",IFERROR(INDEX(AcctSub,MATCH(GL_Paste!$B15855&amp;"",AcctCode,0)),"UNKNOWN"))</f>
        <v/>
      </c>
    </row>
    <row r="15859">
      <c r="A15859" s="40">
        <f>IF(GL_Paste!$B15856="","",N(GL_Paste!$H15856)-N(GL_Paste!$G15856))</f>
        <v/>
      </c>
      <c r="B15859" s="43">
        <f>IF(GL_Paste!$B15856="","",DATE(YEAR(GL_Paste!$E15856),MONTH(GL_Paste!$E15856),1))</f>
        <v/>
      </c>
      <c r="C15859">
        <f>IF(GL_Paste!$B15856="","",IF(TRIM(GL_Paste!$M15856)&lt;&gt;"",TRIM(GL_Paste!$M15856),IFERROR(MID(GL_Paste!$I15856,FIND("[",GL_Paste!$I15856)+1,FIND("]",GL_Paste!$I15856)-FIND("[",GL_Paste!$I15856)-1),"")))</f>
        <v/>
      </c>
      <c r="D15859">
        <f>IF(GL_Paste!$B15856="","",IFERROR(INDEX(DeptName,MATCH($C15859,DeptTag,0)),"UNALLOCATED"))</f>
        <v/>
      </c>
      <c r="E15859">
        <f>IF(GL_Paste!$B15856="","",IFERROR(INDEX(AcctCat,MATCH(GL_Paste!$B15856&amp;"",AcctCode,0)),"UNKNOWN"))</f>
        <v/>
      </c>
      <c r="F15859">
        <f>IF(GL_Paste!$B15856="","",IFERROR(INDEX(AcctSub,MATCH(GL_Paste!$B15856&amp;"",AcctCode,0)),"UNKNOWN"))</f>
        <v/>
      </c>
    </row>
    <row r="15860">
      <c r="A15860" s="40">
        <f>IF(GL_Paste!$B15857="","",N(GL_Paste!$H15857)-N(GL_Paste!$G15857))</f>
        <v/>
      </c>
      <c r="B15860" s="43">
        <f>IF(GL_Paste!$B15857="","",DATE(YEAR(GL_Paste!$E15857),MONTH(GL_Paste!$E15857),1))</f>
        <v/>
      </c>
      <c r="C15860">
        <f>IF(GL_Paste!$B15857="","",IF(TRIM(GL_Paste!$M15857)&lt;&gt;"",TRIM(GL_Paste!$M15857),IFERROR(MID(GL_Paste!$I15857,FIND("[",GL_Paste!$I15857)+1,FIND("]",GL_Paste!$I15857)-FIND("[",GL_Paste!$I15857)-1),"")))</f>
        <v/>
      </c>
      <c r="D15860">
        <f>IF(GL_Paste!$B15857="","",IFERROR(INDEX(DeptName,MATCH($C15860,DeptTag,0)),"UNALLOCATED"))</f>
        <v/>
      </c>
      <c r="E15860">
        <f>IF(GL_Paste!$B15857="","",IFERROR(INDEX(AcctCat,MATCH(GL_Paste!$B15857&amp;"",AcctCode,0)),"UNKNOWN"))</f>
        <v/>
      </c>
      <c r="F15860">
        <f>IF(GL_Paste!$B15857="","",IFERROR(INDEX(AcctSub,MATCH(GL_Paste!$B15857&amp;"",AcctCode,0)),"UNKNOWN"))</f>
        <v/>
      </c>
    </row>
    <row r="15861">
      <c r="A15861" s="40">
        <f>IF(GL_Paste!$B15858="","",N(GL_Paste!$H15858)-N(GL_Paste!$G15858))</f>
        <v/>
      </c>
      <c r="B15861" s="43">
        <f>IF(GL_Paste!$B15858="","",DATE(YEAR(GL_Paste!$E15858),MONTH(GL_Paste!$E15858),1))</f>
        <v/>
      </c>
      <c r="C15861">
        <f>IF(GL_Paste!$B15858="","",IF(TRIM(GL_Paste!$M15858)&lt;&gt;"",TRIM(GL_Paste!$M15858),IFERROR(MID(GL_Paste!$I15858,FIND("[",GL_Paste!$I15858)+1,FIND("]",GL_Paste!$I15858)-FIND("[",GL_Paste!$I15858)-1),"")))</f>
        <v/>
      </c>
      <c r="D15861">
        <f>IF(GL_Paste!$B15858="","",IFERROR(INDEX(DeptName,MATCH($C15861,DeptTag,0)),"UNALLOCATED"))</f>
        <v/>
      </c>
      <c r="E15861">
        <f>IF(GL_Paste!$B15858="","",IFERROR(INDEX(AcctCat,MATCH(GL_Paste!$B15858&amp;"",AcctCode,0)),"UNKNOWN"))</f>
        <v/>
      </c>
      <c r="F15861">
        <f>IF(GL_Paste!$B15858="","",IFERROR(INDEX(AcctSub,MATCH(GL_Paste!$B15858&amp;"",AcctCode,0)),"UNKNOWN"))</f>
        <v/>
      </c>
    </row>
    <row r="15862">
      <c r="A15862" s="40">
        <f>IF(GL_Paste!$B15859="","",N(GL_Paste!$H15859)-N(GL_Paste!$G15859))</f>
        <v/>
      </c>
      <c r="B15862" s="43">
        <f>IF(GL_Paste!$B15859="","",DATE(YEAR(GL_Paste!$E15859),MONTH(GL_Paste!$E15859),1))</f>
        <v/>
      </c>
      <c r="C15862">
        <f>IF(GL_Paste!$B15859="","",IF(TRIM(GL_Paste!$M15859)&lt;&gt;"",TRIM(GL_Paste!$M15859),IFERROR(MID(GL_Paste!$I15859,FIND("[",GL_Paste!$I15859)+1,FIND("]",GL_Paste!$I15859)-FIND("[",GL_Paste!$I15859)-1),"")))</f>
        <v/>
      </c>
      <c r="D15862">
        <f>IF(GL_Paste!$B15859="","",IFERROR(INDEX(DeptName,MATCH($C15862,DeptTag,0)),"UNALLOCATED"))</f>
        <v/>
      </c>
      <c r="E15862">
        <f>IF(GL_Paste!$B15859="","",IFERROR(INDEX(AcctCat,MATCH(GL_Paste!$B15859&amp;"",AcctCode,0)),"UNKNOWN"))</f>
        <v/>
      </c>
      <c r="F15862">
        <f>IF(GL_Paste!$B15859="","",IFERROR(INDEX(AcctSub,MATCH(GL_Paste!$B15859&amp;"",AcctCode,0)),"UNKNOWN"))</f>
        <v/>
      </c>
    </row>
    <row r="15863">
      <c r="A15863" s="40">
        <f>IF(GL_Paste!$B15860="","",N(GL_Paste!$H15860)-N(GL_Paste!$G15860))</f>
        <v/>
      </c>
      <c r="B15863" s="43">
        <f>IF(GL_Paste!$B15860="","",DATE(YEAR(GL_Paste!$E15860),MONTH(GL_Paste!$E15860),1))</f>
        <v/>
      </c>
      <c r="C15863">
        <f>IF(GL_Paste!$B15860="","",IF(TRIM(GL_Paste!$M15860)&lt;&gt;"",TRIM(GL_Paste!$M15860),IFERROR(MID(GL_Paste!$I15860,FIND("[",GL_Paste!$I15860)+1,FIND("]",GL_Paste!$I15860)-FIND("[",GL_Paste!$I15860)-1),"")))</f>
        <v/>
      </c>
      <c r="D15863">
        <f>IF(GL_Paste!$B15860="","",IFERROR(INDEX(DeptName,MATCH($C15863,DeptTag,0)),"UNALLOCATED"))</f>
        <v/>
      </c>
      <c r="E15863">
        <f>IF(GL_Paste!$B15860="","",IFERROR(INDEX(AcctCat,MATCH(GL_Paste!$B15860&amp;"",AcctCode,0)),"UNKNOWN"))</f>
        <v/>
      </c>
      <c r="F15863">
        <f>IF(GL_Paste!$B15860="","",IFERROR(INDEX(AcctSub,MATCH(GL_Paste!$B15860&amp;"",AcctCode,0)),"UNKNOWN"))</f>
        <v/>
      </c>
    </row>
    <row r="15864">
      <c r="A15864" s="40">
        <f>IF(GL_Paste!$B15861="","",N(GL_Paste!$H15861)-N(GL_Paste!$G15861))</f>
        <v/>
      </c>
      <c r="B15864" s="43">
        <f>IF(GL_Paste!$B15861="","",DATE(YEAR(GL_Paste!$E15861),MONTH(GL_Paste!$E15861),1))</f>
        <v/>
      </c>
      <c r="C15864">
        <f>IF(GL_Paste!$B15861="","",IF(TRIM(GL_Paste!$M15861)&lt;&gt;"",TRIM(GL_Paste!$M15861),IFERROR(MID(GL_Paste!$I15861,FIND("[",GL_Paste!$I15861)+1,FIND("]",GL_Paste!$I15861)-FIND("[",GL_Paste!$I15861)-1),"")))</f>
        <v/>
      </c>
      <c r="D15864">
        <f>IF(GL_Paste!$B15861="","",IFERROR(INDEX(DeptName,MATCH($C15864,DeptTag,0)),"UNALLOCATED"))</f>
        <v/>
      </c>
      <c r="E15864">
        <f>IF(GL_Paste!$B15861="","",IFERROR(INDEX(AcctCat,MATCH(GL_Paste!$B15861&amp;"",AcctCode,0)),"UNKNOWN"))</f>
        <v/>
      </c>
      <c r="F15864">
        <f>IF(GL_Paste!$B15861="","",IFERROR(INDEX(AcctSub,MATCH(GL_Paste!$B15861&amp;"",AcctCode,0)),"UNKNOWN"))</f>
        <v/>
      </c>
    </row>
    <row r="15865">
      <c r="A15865" s="40">
        <f>IF(GL_Paste!$B15862="","",N(GL_Paste!$H15862)-N(GL_Paste!$G15862))</f>
        <v/>
      </c>
      <c r="B15865" s="43">
        <f>IF(GL_Paste!$B15862="","",DATE(YEAR(GL_Paste!$E15862),MONTH(GL_Paste!$E15862),1))</f>
        <v/>
      </c>
      <c r="C15865">
        <f>IF(GL_Paste!$B15862="","",IF(TRIM(GL_Paste!$M15862)&lt;&gt;"",TRIM(GL_Paste!$M15862),IFERROR(MID(GL_Paste!$I15862,FIND("[",GL_Paste!$I15862)+1,FIND("]",GL_Paste!$I15862)-FIND("[",GL_Paste!$I15862)-1),"")))</f>
        <v/>
      </c>
      <c r="D15865">
        <f>IF(GL_Paste!$B15862="","",IFERROR(INDEX(DeptName,MATCH($C15865,DeptTag,0)),"UNALLOCATED"))</f>
        <v/>
      </c>
      <c r="E15865">
        <f>IF(GL_Paste!$B15862="","",IFERROR(INDEX(AcctCat,MATCH(GL_Paste!$B15862&amp;"",AcctCode,0)),"UNKNOWN"))</f>
        <v/>
      </c>
      <c r="F15865">
        <f>IF(GL_Paste!$B15862="","",IFERROR(INDEX(AcctSub,MATCH(GL_Paste!$B15862&amp;"",AcctCode,0)),"UNKNOWN"))</f>
        <v/>
      </c>
    </row>
    <row r="15866">
      <c r="A15866" s="40">
        <f>IF(GL_Paste!$B15863="","",N(GL_Paste!$H15863)-N(GL_Paste!$G15863))</f>
        <v/>
      </c>
      <c r="B15866" s="43">
        <f>IF(GL_Paste!$B15863="","",DATE(YEAR(GL_Paste!$E15863),MONTH(GL_Paste!$E15863),1))</f>
        <v/>
      </c>
      <c r="C15866">
        <f>IF(GL_Paste!$B15863="","",IF(TRIM(GL_Paste!$M15863)&lt;&gt;"",TRIM(GL_Paste!$M15863),IFERROR(MID(GL_Paste!$I15863,FIND("[",GL_Paste!$I15863)+1,FIND("]",GL_Paste!$I15863)-FIND("[",GL_Paste!$I15863)-1),"")))</f>
        <v/>
      </c>
      <c r="D15866">
        <f>IF(GL_Paste!$B15863="","",IFERROR(INDEX(DeptName,MATCH($C15866,DeptTag,0)),"UNALLOCATED"))</f>
        <v/>
      </c>
      <c r="E15866">
        <f>IF(GL_Paste!$B15863="","",IFERROR(INDEX(AcctCat,MATCH(GL_Paste!$B15863&amp;"",AcctCode,0)),"UNKNOWN"))</f>
        <v/>
      </c>
      <c r="F15866">
        <f>IF(GL_Paste!$B15863="","",IFERROR(INDEX(AcctSub,MATCH(GL_Paste!$B15863&amp;"",AcctCode,0)),"UNKNOWN"))</f>
        <v/>
      </c>
    </row>
    <row r="15867">
      <c r="A15867" s="40">
        <f>IF(GL_Paste!$B15864="","",N(GL_Paste!$H15864)-N(GL_Paste!$G15864))</f>
        <v/>
      </c>
      <c r="B15867" s="43">
        <f>IF(GL_Paste!$B15864="","",DATE(YEAR(GL_Paste!$E15864),MONTH(GL_Paste!$E15864),1))</f>
        <v/>
      </c>
      <c r="C15867">
        <f>IF(GL_Paste!$B15864="","",IF(TRIM(GL_Paste!$M15864)&lt;&gt;"",TRIM(GL_Paste!$M15864),IFERROR(MID(GL_Paste!$I15864,FIND("[",GL_Paste!$I15864)+1,FIND("]",GL_Paste!$I15864)-FIND("[",GL_Paste!$I15864)-1),"")))</f>
        <v/>
      </c>
      <c r="D15867">
        <f>IF(GL_Paste!$B15864="","",IFERROR(INDEX(DeptName,MATCH($C15867,DeptTag,0)),"UNALLOCATED"))</f>
        <v/>
      </c>
      <c r="E15867">
        <f>IF(GL_Paste!$B15864="","",IFERROR(INDEX(AcctCat,MATCH(GL_Paste!$B15864&amp;"",AcctCode,0)),"UNKNOWN"))</f>
        <v/>
      </c>
      <c r="F15867">
        <f>IF(GL_Paste!$B15864="","",IFERROR(INDEX(AcctSub,MATCH(GL_Paste!$B15864&amp;"",AcctCode,0)),"UNKNOWN"))</f>
        <v/>
      </c>
    </row>
    <row r="15868">
      <c r="A15868" s="40">
        <f>IF(GL_Paste!$B15865="","",N(GL_Paste!$H15865)-N(GL_Paste!$G15865))</f>
        <v/>
      </c>
      <c r="B15868" s="43">
        <f>IF(GL_Paste!$B15865="","",DATE(YEAR(GL_Paste!$E15865),MONTH(GL_Paste!$E15865),1))</f>
        <v/>
      </c>
      <c r="C15868">
        <f>IF(GL_Paste!$B15865="","",IF(TRIM(GL_Paste!$M15865)&lt;&gt;"",TRIM(GL_Paste!$M15865),IFERROR(MID(GL_Paste!$I15865,FIND("[",GL_Paste!$I15865)+1,FIND("]",GL_Paste!$I15865)-FIND("[",GL_Paste!$I15865)-1),"")))</f>
        <v/>
      </c>
      <c r="D15868">
        <f>IF(GL_Paste!$B15865="","",IFERROR(INDEX(DeptName,MATCH($C15868,DeptTag,0)),"UNALLOCATED"))</f>
        <v/>
      </c>
      <c r="E15868">
        <f>IF(GL_Paste!$B15865="","",IFERROR(INDEX(AcctCat,MATCH(GL_Paste!$B15865&amp;"",AcctCode,0)),"UNKNOWN"))</f>
        <v/>
      </c>
      <c r="F15868">
        <f>IF(GL_Paste!$B15865="","",IFERROR(INDEX(AcctSub,MATCH(GL_Paste!$B15865&amp;"",AcctCode,0)),"UNKNOWN"))</f>
        <v/>
      </c>
    </row>
    <row r="15869">
      <c r="A15869" s="40">
        <f>IF(GL_Paste!$B15866="","",N(GL_Paste!$H15866)-N(GL_Paste!$G15866))</f>
        <v/>
      </c>
      <c r="B15869" s="43">
        <f>IF(GL_Paste!$B15866="","",DATE(YEAR(GL_Paste!$E15866),MONTH(GL_Paste!$E15866),1))</f>
        <v/>
      </c>
      <c r="C15869">
        <f>IF(GL_Paste!$B15866="","",IF(TRIM(GL_Paste!$M15866)&lt;&gt;"",TRIM(GL_Paste!$M15866),IFERROR(MID(GL_Paste!$I15866,FIND("[",GL_Paste!$I15866)+1,FIND("]",GL_Paste!$I15866)-FIND("[",GL_Paste!$I15866)-1),"")))</f>
        <v/>
      </c>
      <c r="D15869">
        <f>IF(GL_Paste!$B15866="","",IFERROR(INDEX(DeptName,MATCH($C15869,DeptTag,0)),"UNALLOCATED"))</f>
        <v/>
      </c>
      <c r="E15869">
        <f>IF(GL_Paste!$B15866="","",IFERROR(INDEX(AcctCat,MATCH(GL_Paste!$B15866&amp;"",AcctCode,0)),"UNKNOWN"))</f>
        <v/>
      </c>
      <c r="F15869">
        <f>IF(GL_Paste!$B15866="","",IFERROR(INDEX(AcctSub,MATCH(GL_Paste!$B15866&amp;"",AcctCode,0)),"UNKNOWN"))</f>
        <v/>
      </c>
    </row>
    <row r="15870">
      <c r="A15870" s="40">
        <f>IF(GL_Paste!$B15867="","",N(GL_Paste!$H15867)-N(GL_Paste!$G15867))</f>
        <v/>
      </c>
      <c r="B15870" s="43">
        <f>IF(GL_Paste!$B15867="","",DATE(YEAR(GL_Paste!$E15867),MONTH(GL_Paste!$E15867),1))</f>
        <v/>
      </c>
      <c r="C15870">
        <f>IF(GL_Paste!$B15867="","",IF(TRIM(GL_Paste!$M15867)&lt;&gt;"",TRIM(GL_Paste!$M15867),IFERROR(MID(GL_Paste!$I15867,FIND("[",GL_Paste!$I15867)+1,FIND("]",GL_Paste!$I15867)-FIND("[",GL_Paste!$I15867)-1),"")))</f>
        <v/>
      </c>
      <c r="D15870">
        <f>IF(GL_Paste!$B15867="","",IFERROR(INDEX(DeptName,MATCH($C15870,DeptTag,0)),"UNALLOCATED"))</f>
        <v/>
      </c>
      <c r="E15870">
        <f>IF(GL_Paste!$B15867="","",IFERROR(INDEX(AcctCat,MATCH(GL_Paste!$B15867&amp;"",AcctCode,0)),"UNKNOWN"))</f>
        <v/>
      </c>
      <c r="F15870">
        <f>IF(GL_Paste!$B15867="","",IFERROR(INDEX(AcctSub,MATCH(GL_Paste!$B15867&amp;"",AcctCode,0)),"UNKNOWN"))</f>
        <v/>
      </c>
    </row>
    <row r="15871">
      <c r="A15871" s="40">
        <f>IF(GL_Paste!$B15868="","",N(GL_Paste!$H15868)-N(GL_Paste!$G15868))</f>
        <v/>
      </c>
      <c r="B15871" s="43">
        <f>IF(GL_Paste!$B15868="","",DATE(YEAR(GL_Paste!$E15868),MONTH(GL_Paste!$E15868),1))</f>
        <v/>
      </c>
      <c r="C15871">
        <f>IF(GL_Paste!$B15868="","",IF(TRIM(GL_Paste!$M15868)&lt;&gt;"",TRIM(GL_Paste!$M15868),IFERROR(MID(GL_Paste!$I15868,FIND("[",GL_Paste!$I15868)+1,FIND("]",GL_Paste!$I15868)-FIND("[",GL_Paste!$I15868)-1),"")))</f>
        <v/>
      </c>
      <c r="D15871">
        <f>IF(GL_Paste!$B15868="","",IFERROR(INDEX(DeptName,MATCH($C15871,DeptTag,0)),"UNALLOCATED"))</f>
        <v/>
      </c>
      <c r="E15871">
        <f>IF(GL_Paste!$B15868="","",IFERROR(INDEX(AcctCat,MATCH(GL_Paste!$B15868&amp;"",AcctCode,0)),"UNKNOWN"))</f>
        <v/>
      </c>
      <c r="F15871">
        <f>IF(GL_Paste!$B15868="","",IFERROR(INDEX(AcctSub,MATCH(GL_Paste!$B15868&amp;"",AcctCode,0)),"UNKNOWN"))</f>
        <v/>
      </c>
    </row>
    <row r="15872">
      <c r="A15872" s="40">
        <f>IF(GL_Paste!$B15869="","",N(GL_Paste!$H15869)-N(GL_Paste!$G15869))</f>
        <v/>
      </c>
      <c r="B15872" s="43">
        <f>IF(GL_Paste!$B15869="","",DATE(YEAR(GL_Paste!$E15869),MONTH(GL_Paste!$E15869),1))</f>
        <v/>
      </c>
      <c r="C15872">
        <f>IF(GL_Paste!$B15869="","",IF(TRIM(GL_Paste!$M15869)&lt;&gt;"",TRIM(GL_Paste!$M15869),IFERROR(MID(GL_Paste!$I15869,FIND("[",GL_Paste!$I15869)+1,FIND("]",GL_Paste!$I15869)-FIND("[",GL_Paste!$I15869)-1),"")))</f>
        <v/>
      </c>
      <c r="D15872">
        <f>IF(GL_Paste!$B15869="","",IFERROR(INDEX(DeptName,MATCH($C15872,DeptTag,0)),"UNALLOCATED"))</f>
        <v/>
      </c>
      <c r="E15872">
        <f>IF(GL_Paste!$B15869="","",IFERROR(INDEX(AcctCat,MATCH(GL_Paste!$B15869&amp;"",AcctCode,0)),"UNKNOWN"))</f>
        <v/>
      </c>
      <c r="F15872">
        <f>IF(GL_Paste!$B15869="","",IFERROR(INDEX(AcctSub,MATCH(GL_Paste!$B15869&amp;"",AcctCode,0)),"UNKNOWN"))</f>
        <v/>
      </c>
    </row>
    <row r="15873">
      <c r="A15873" s="40">
        <f>IF(GL_Paste!$B15870="","",N(GL_Paste!$H15870)-N(GL_Paste!$G15870))</f>
        <v/>
      </c>
      <c r="B15873" s="43">
        <f>IF(GL_Paste!$B15870="","",DATE(YEAR(GL_Paste!$E15870),MONTH(GL_Paste!$E15870),1))</f>
        <v/>
      </c>
      <c r="C15873">
        <f>IF(GL_Paste!$B15870="","",IF(TRIM(GL_Paste!$M15870)&lt;&gt;"",TRIM(GL_Paste!$M15870),IFERROR(MID(GL_Paste!$I15870,FIND("[",GL_Paste!$I15870)+1,FIND("]",GL_Paste!$I15870)-FIND("[",GL_Paste!$I15870)-1),"")))</f>
        <v/>
      </c>
      <c r="D15873">
        <f>IF(GL_Paste!$B15870="","",IFERROR(INDEX(DeptName,MATCH($C15873,DeptTag,0)),"UNALLOCATED"))</f>
        <v/>
      </c>
      <c r="E15873">
        <f>IF(GL_Paste!$B15870="","",IFERROR(INDEX(AcctCat,MATCH(GL_Paste!$B15870&amp;"",AcctCode,0)),"UNKNOWN"))</f>
        <v/>
      </c>
      <c r="F15873">
        <f>IF(GL_Paste!$B15870="","",IFERROR(INDEX(AcctSub,MATCH(GL_Paste!$B15870&amp;"",AcctCode,0)),"UNKNOWN"))</f>
        <v/>
      </c>
    </row>
    <row r="15874">
      <c r="A15874" s="40">
        <f>IF(GL_Paste!$B15871="","",N(GL_Paste!$H15871)-N(GL_Paste!$G15871))</f>
        <v/>
      </c>
      <c r="B15874" s="43">
        <f>IF(GL_Paste!$B15871="","",DATE(YEAR(GL_Paste!$E15871),MONTH(GL_Paste!$E15871),1))</f>
        <v/>
      </c>
      <c r="C15874">
        <f>IF(GL_Paste!$B15871="","",IF(TRIM(GL_Paste!$M15871)&lt;&gt;"",TRIM(GL_Paste!$M15871),IFERROR(MID(GL_Paste!$I15871,FIND("[",GL_Paste!$I15871)+1,FIND("]",GL_Paste!$I15871)-FIND("[",GL_Paste!$I15871)-1),"")))</f>
        <v/>
      </c>
      <c r="D15874">
        <f>IF(GL_Paste!$B15871="","",IFERROR(INDEX(DeptName,MATCH($C15874,DeptTag,0)),"UNALLOCATED"))</f>
        <v/>
      </c>
      <c r="E15874">
        <f>IF(GL_Paste!$B15871="","",IFERROR(INDEX(AcctCat,MATCH(GL_Paste!$B15871&amp;"",AcctCode,0)),"UNKNOWN"))</f>
        <v/>
      </c>
      <c r="F15874">
        <f>IF(GL_Paste!$B15871="","",IFERROR(INDEX(AcctSub,MATCH(GL_Paste!$B15871&amp;"",AcctCode,0)),"UNKNOWN"))</f>
        <v/>
      </c>
    </row>
    <row r="15875">
      <c r="A15875" s="40">
        <f>IF(GL_Paste!$B15872="","",N(GL_Paste!$H15872)-N(GL_Paste!$G15872))</f>
        <v/>
      </c>
      <c r="B15875" s="43">
        <f>IF(GL_Paste!$B15872="","",DATE(YEAR(GL_Paste!$E15872),MONTH(GL_Paste!$E15872),1))</f>
        <v/>
      </c>
      <c r="C15875">
        <f>IF(GL_Paste!$B15872="","",IF(TRIM(GL_Paste!$M15872)&lt;&gt;"",TRIM(GL_Paste!$M15872),IFERROR(MID(GL_Paste!$I15872,FIND("[",GL_Paste!$I15872)+1,FIND("]",GL_Paste!$I15872)-FIND("[",GL_Paste!$I15872)-1),"")))</f>
        <v/>
      </c>
      <c r="D15875">
        <f>IF(GL_Paste!$B15872="","",IFERROR(INDEX(DeptName,MATCH($C15875,DeptTag,0)),"UNALLOCATED"))</f>
        <v/>
      </c>
      <c r="E15875">
        <f>IF(GL_Paste!$B15872="","",IFERROR(INDEX(AcctCat,MATCH(GL_Paste!$B15872&amp;"",AcctCode,0)),"UNKNOWN"))</f>
        <v/>
      </c>
      <c r="F15875">
        <f>IF(GL_Paste!$B15872="","",IFERROR(INDEX(AcctSub,MATCH(GL_Paste!$B15872&amp;"",AcctCode,0)),"UNKNOWN"))</f>
        <v/>
      </c>
    </row>
    <row r="15876">
      <c r="A15876" s="40">
        <f>IF(GL_Paste!$B15873="","",N(GL_Paste!$H15873)-N(GL_Paste!$G15873))</f>
        <v/>
      </c>
      <c r="B15876" s="43">
        <f>IF(GL_Paste!$B15873="","",DATE(YEAR(GL_Paste!$E15873),MONTH(GL_Paste!$E15873),1))</f>
        <v/>
      </c>
      <c r="C15876">
        <f>IF(GL_Paste!$B15873="","",IF(TRIM(GL_Paste!$M15873)&lt;&gt;"",TRIM(GL_Paste!$M15873),IFERROR(MID(GL_Paste!$I15873,FIND("[",GL_Paste!$I15873)+1,FIND("]",GL_Paste!$I15873)-FIND("[",GL_Paste!$I15873)-1),"")))</f>
        <v/>
      </c>
      <c r="D15876">
        <f>IF(GL_Paste!$B15873="","",IFERROR(INDEX(DeptName,MATCH($C15876,DeptTag,0)),"UNALLOCATED"))</f>
        <v/>
      </c>
      <c r="E15876">
        <f>IF(GL_Paste!$B15873="","",IFERROR(INDEX(AcctCat,MATCH(GL_Paste!$B15873&amp;"",AcctCode,0)),"UNKNOWN"))</f>
        <v/>
      </c>
      <c r="F15876">
        <f>IF(GL_Paste!$B15873="","",IFERROR(INDEX(AcctSub,MATCH(GL_Paste!$B15873&amp;"",AcctCode,0)),"UNKNOWN"))</f>
        <v/>
      </c>
    </row>
    <row r="15877">
      <c r="A15877" s="40">
        <f>IF(GL_Paste!$B15874="","",N(GL_Paste!$H15874)-N(GL_Paste!$G15874))</f>
        <v/>
      </c>
      <c r="B15877" s="43">
        <f>IF(GL_Paste!$B15874="","",DATE(YEAR(GL_Paste!$E15874),MONTH(GL_Paste!$E15874),1))</f>
        <v/>
      </c>
      <c r="C15877">
        <f>IF(GL_Paste!$B15874="","",IF(TRIM(GL_Paste!$M15874)&lt;&gt;"",TRIM(GL_Paste!$M15874),IFERROR(MID(GL_Paste!$I15874,FIND("[",GL_Paste!$I15874)+1,FIND("]",GL_Paste!$I15874)-FIND("[",GL_Paste!$I15874)-1),"")))</f>
        <v/>
      </c>
      <c r="D15877">
        <f>IF(GL_Paste!$B15874="","",IFERROR(INDEX(DeptName,MATCH($C15877,DeptTag,0)),"UNALLOCATED"))</f>
        <v/>
      </c>
      <c r="E15877">
        <f>IF(GL_Paste!$B15874="","",IFERROR(INDEX(AcctCat,MATCH(GL_Paste!$B15874&amp;"",AcctCode,0)),"UNKNOWN"))</f>
        <v/>
      </c>
      <c r="F15877">
        <f>IF(GL_Paste!$B15874="","",IFERROR(INDEX(AcctSub,MATCH(GL_Paste!$B15874&amp;"",AcctCode,0)),"UNKNOWN"))</f>
        <v/>
      </c>
    </row>
    <row r="15878">
      <c r="A15878" s="40">
        <f>IF(GL_Paste!$B15875="","",N(GL_Paste!$H15875)-N(GL_Paste!$G15875))</f>
        <v/>
      </c>
      <c r="B15878" s="43">
        <f>IF(GL_Paste!$B15875="","",DATE(YEAR(GL_Paste!$E15875),MONTH(GL_Paste!$E15875),1))</f>
        <v/>
      </c>
      <c r="C15878">
        <f>IF(GL_Paste!$B15875="","",IF(TRIM(GL_Paste!$M15875)&lt;&gt;"",TRIM(GL_Paste!$M15875),IFERROR(MID(GL_Paste!$I15875,FIND("[",GL_Paste!$I15875)+1,FIND("]",GL_Paste!$I15875)-FIND("[",GL_Paste!$I15875)-1),"")))</f>
        <v/>
      </c>
      <c r="D15878">
        <f>IF(GL_Paste!$B15875="","",IFERROR(INDEX(DeptName,MATCH($C15878,DeptTag,0)),"UNALLOCATED"))</f>
        <v/>
      </c>
      <c r="E15878">
        <f>IF(GL_Paste!$B15875="","",IFERROR(INDEX(AcctCat,MATCH(GL_Paste!$B15875&amp;"",AcctCode,0)),"UNKNOWN"))</f>
        <v/>
      </c>
      <c r="F15878">
        <f>IF(GL_Paste!$B15875="","",IFERROR(INDEX(AcctSub,MATCH(GL_Paste!$B15875&amp;"",AcctCode,0)),"UNKNOWN"))</f>
        <v/>
      </c>
    </row>
    <row r="15879">
      <c r="A15879" s="40">
        <f>IF(GL_Paste!$B15876="","",N(GL_Paste!$H15876)-N(GL_Paste!$G15876))</f>
        <v/>
      </c>
      <c r="B15879" s="43">
        <f>IF(GL_Paste!$B15876="","",DATE(YEAR(GL_Paste!$E15876),MONTH(GL_Paste!$E15876),1))</f>
        <v/>
      </c>
      <c r="C15879">
        <f>IF(GL_Paste!$B15876="","",IF(TRIM(GL_Paste!$M15876)&lt;&gt;"",TRIM(GL_Paste!$M15876),IFERROR(MID(GL_Paste!$I15876,FIND("[",GL_Paste!$I15876)+1,FIND("]",GL_Paste!$I15876)-FIND("[",GL_Paste!$I15876)-1),"")))</f>
        <v/>
      </c>
      <c r="D15879">
        <f>IF(GL_Paste!$B15876="","",IFERROR(INDEX(DeptName,MATCH($C15879,DeptTag,0)),"UNALLOCATED"))</f>
        <v/>
      </c>
      <c r="E15879">
        <f>IF(GL_Paste!$B15876="","",IFERROR(INDEX(AcctCat,MATCH(GL_Paste!$B15876&amp;"",AcctCode,0)),"UNKNOWN"))</f>
        <v/>
      </c>
      <c r="F15879">
        <f>IF(GL_Paste!$B15876="","",IFERROR(INDEX(AcctSub,MATCH(GL_Paste!$B15876&amp;"",AcctCode,0)),"UNKNOWN"))</f>
        <v/>
      </c>
    </row>
    <row r="15880">
      <c r="A15880" s="40">
        <f>IF(GL_Paste!$B15877="","",N(GL_Paste!$H15877)-N(GL_Paste!$G15877))</f>
        <v/>
      </c>
      <c r="B15880" s="43">
        <f>IF(GL_Paste!$B15877="","",DATE(YEAR(GL_Paste!$E15877),MONTH(GL_Paste!$E15877),1))</f>
        <v/>
      </c>
      <c r="C15880">
        <f>IF(GL_Paste!$B15877="","",IF(TRIM(GL_Paste!$M15877)&lt;&gt;"",TRIM(GL_Paste!$M15877),IFERROR(MID(GL_Paste!$I15877,FIND("[",GL_Paste!$I15877)+1,FIND("]",GL_Paste!$I15877)-FIND("[",GL_Paste!$I15877)-1),"")))</f>
        <v/>
      </c>
      <c r="D15880">
        <f>IF(GL_Paste!$B15877="","",IFERROR(INDEX(DeptName,MATCH($C15880,DeptTag,0)),"UNALLOCATED"))</f>
        <v/>
      </c>
      <c r="E15880">
        <f>IF(GL_Paste!$B15877="","",IFERROR(INDEX(AcctCat,MATCH(GL_Paste!$B15877&amp;"",AcctCode,0)),"UNKNOWN"))</f>
        <v/>
      </c>
      <c r="F15880">
        <f>IF(GL_Paste!$B15877="","",IFERROR(INDEX(AcctSub,MATCH(GL_Paste!$B15877&amp;"",AcctCode,0)),"UNKNOWN"))</f>
        <v/>
      </c>
    </row>
    <row r="15881">
      <c r="A15881" s="40">
        <f>IF(GL_Paste!$B15878="","",N(GL_Paste!$H15878)-N(GL_Paste!$G15878))</f>
        <v/>
      </c>
      <c r="B15881" s="43">
        <f>IF(GL_Paste!$B15878="","",DATE(YEAR(GL_Paste!$E15878),MONTH(GL_Paste!$E15878),1))</f>
        <v/>
      </c>
      <c r="C15881">
        <f>IF(GL_Paste!$B15878="","",IF(TRIM(GL_Paste!$M15878)&lt;&gt;"",TRIM(GL_Paste!$M15878),IFERROR(MID(GL_Paste!$I15878,FIND("[",GL_Paste!$I15878)+1,FIND("]",GL_Paste!$I15878)-FIND("[",GL_Paste!$I15878)-1),"")))</f>
        <v/>
      </c>
      <c r="D15881">
        <f>IF(GL_Paste!$B15878="","",IFERROR(INDEX(DeptName,MATCH($C15881,DeptTag,0)),"UNALLOCATED"))</f>
        <v/>
      </c>
      <c r="E15881">
        <f>IF(GL_Paste!$B15878="","",IFERROR(INDEX(AcctCat,MATCH(GL_Paste!$B15878&amp;"",AcctCode,0)),"UNKNOWN"))</f>
        <v/>
      </c>
      <c r="F15881">
        <f>IF(GL_Paste!$B15878="","",IFERROR(INDEX(AcctSub,MATCH(GL_Paste!$B15878&amp;"",AcctCode,0)),"UNKNOWN"))</f>
        <v/>
      </c>
    </row>
    <row r="15882">
      <c r="A15882" s="40">
        <f>IF(GL_Paste!$B15879="","",N(GL_Paste!$H15879)-N(GL_Paste!$G15879))</f>
        <v/>
      </c>
      <c r="B15882" s="43">
        <f>IF(GL_Paste!$B15879="","",DATE(YEAR(GL_Paste!$E15879),MONTH(GL_Paste!$E15879),1))</f>
        <v/>
      </c>
      <c r="C15882">
        <f>IF(GL_Paste!$B15879="","",IF(TRIM(GL_Paste!$M15879)&lt;&gt;"",TRIM(GL_Paste!$M15879),IFERROR(MID(GL_Paste!$I15879,FIND("[",GL_Paste!$I15879)+1,FIND("]",GL_Paste!$I15879)-FIND("[",GL_Paste!$I15879)-1),"")))</f>
        <v/>
      </c>
      <c r="D15882">
        <f>IF(GL_Paste!$B15879="","",IFERROR(INDEX(DeptName,MATCH($C15882,DeptTag,0)),"UNALLOCATED"))</f>
        <v/>
      </c>
      <c r="E15882">
        <f>IF(GL_Paste!$B15879="","",IFERROR(INDEX(AcctCat,MATCH(GL_Paste!$B15879&amp;"",AcctCode,0)),"UNKNOWN"))</f>
        <v/>
      </c>
      <c r="F15882">
        <f>IF(GL_Paste!$B15879="","",IFERROR(INDEX(AcctSub,MATCH(GL_Paste!$B15879&amp;"",AcctCode,0)),"UNKNOWN"))</f>
        <v/>
      </c>
    </row>
    <row r="15883">
      <c r="A15883" s="40">
        <f>IF(GL_Paste!$B15880="","",N(GL_Paste!$H15880)-N(GL_Paste!$G15880))</f>
        <v/>
      </c>
      <c r="B15883" s="43">
        <f>IF(GL_Paste!$B15880="","",DATE(YEAR(GL_Paste!$E15880),MONTH(GL_Paste!$E15880),1))</f>
        <v/>
      </c>
      <c r="C15883">
        <f>IF(GL_Paste!$B15880="","",IF(TRIM(GL_Paste!$M15880)&lt;&gt;"",TRIM(GL_Paste!$M15880),IFERROR(MID(GL_Paste!$I15880,FIND("[",GL_Paste!$I15880)+1,FIND("]",GL_Paste!$I15880)-FIND("[",GL_Paste!$I15880)-1),"")))</f>
        <v/>
      </c>
      <c r="D15883">
        <f>IF(GL_Paste!$B15880="","",IFERROR(INDEX(DeptName,MATCH($C15883,DeptTag,0)),"UNALLOCATED"))</f>
        <v/>
      </c>
      <c r="E15883">
        <f>IF(GL_Paste!$B15880="","",IFERROR(INDEX(AcctCat,MATCH(GL_Paste!$B15880&amp;"",AcctCode,0)),"UNKNOWN"))</f>
        <v/>
      </c>
      <c r="F15883">
        <f>IF(GL_Paste!$B15880="","",IFERROR(INDEX(AcctSub,MATCH(GL_Paste!$B15880&amp;"",AcctCode,0)),"UNKNOWN"))</f>
        <v/>
      </c>
    </row>
    <row r="15884">
      <c r="A15884" s="40">
        <f>IF(GL_Paste!$B15881="","",N(GL_Paste!$H15881)-N(GL_Paste!$G15881))</f>
        <v/>
      </c>
      <c r="B15884" s="43">
        <f>IF(GL_Paste!$B15881="","",DATE(YEAR(GL_Paste!$E15881),MONTH(GL_Paste!$E15881),1))</f>
        <v/>
      </c>
      <c r="C15884">
        <f>IF(GL_Paste!$B15881="","",IF(TRIM(GL_Paste!$M15881)&lt;&gt;"",TRIM(GL_Paste!$M15881),IFERROR(MID(GL_Paste!$I15881,FIND("[",GL_Paste!$I15881)+1,FIND("]",GL_Paste!$I15881)-FIND("[",GL_Paste!$I15881)-1),"")))</f>
        <v/>
      </c>
      <c r="D15884">
        <f>IF(GL_Paste!$B15881="","",IFERROR(INDEX(DeptName,MATCH($C15884,DeptTag,0)),"UNALLOCATED"))</f>
        <v/>
      </c>
      <c r="E15884">
        <f>IF(GL_Paste!$B15881="","",IFERROR(INDEX(AcctCat,MATCH(GL_Paste!$B15881&amp;"",AcctCode,0)),"UNKNOWN"))</f>
        <v/>
      </c>
      <c r="F15884">
        <f>IF(GL_Paste!$B15881="","",IFERROR(INDEX(AcctSub,MATCH(GL_Paste!$B15881&amp;"",AcctCode,0)),"UNKNOWN"))</f>
        <v/>
      </c>
    </row>
    <row r="15885">
      <c r="A15885" s="40">
        <f>IF(GL_Paste!$B15882="","",N(GL_Paste!$H15882)-N(GL_Paste!$G15882))</f>
        <v/>
      </c>
      <c r="B15885" s="43">
        <f>IF(GL_Paste!$B15882="","",DATE(YEAR(GL_Paste!$E15882),MONTH(GL_Paste!$E15882),1))</f>
        <v/>
      </c>
      <c r="C15885">
        <f>IF(GL_Paste!$B15882="","",IF(TRIM(GL_Paste!$M15882)&lt;&gt;"",TRIM(GL_Paste!$M15882),IFERROR(MID(GL_Paste!$I15882,FIND("[",GL_Paste!$I15882)+1,FIND("]",GL_Paste!$I15882)-FIND("[",GL_Paste!$I15882)-1),"")))</f>
        <v/>
      </c>
      <c r="D15885">
        <f>IF(GL_Paste!$B15882="","",IFERROR(INDEX(DeptName,MATCH($C15885,DeptTag,0)),"UNALLOCATED"))</f>
        <v/>
      </c>
      <c r="E15885">
        <f>IF(GL_Paste!$B15882="","",IFERROR(INDEX(AcctCat,MATCH(GL_Paste!$B15882&amp;"",AcctCode,0)),"UNKNOWN"))</f>
        <v/>
      </c>
      <c r="F15885">
        <f>IF(GL_Paste!$B15882="","",IFERROR(INDEX(AcctSub,MATCH(GL_Paste!$B15882&amp;"",AcctCode,0)),"UNKNOWN"))</f>
        <v/>
      </c>
    </row>
    <row r="15886">
      <c r="A15886" s="40">
        <f>IF(GL_Paste!$B15883="","",N(GL_Paste!$H15883)-N(GL_Paste!$G15883))</f>
        <v/>
      </c>
      <c r="B15886" s="43">
        <f>IF(GL_Paste!$B15883="","",DATE(YEAR(GL_Paste!$E15883),MONTH(GL_Paste!$E15883),1))</f>
        <v/>
      </c>
      <c r="C15886">
        <f>IF(GL_Paste!$B15883="","",IF(TRIM(GL_Paste!$M15883)&lt;&gt;"",TRIM(GL_Paste!$M15883),IFERROR(MID(GL_Paste!$I15883,FIND("[",GL_Paste!$I15883)+1,FIND("]",GL_Paste!$I15883)-FIND("[",GL_Paste!$I15883)-1),"")))</f>
        <v/>
      </c>
      <c r="D15886">
        <f>IF(GL_Paste!$B15883="","",IFERROR(INDEX(DeptName,MATCH($C15886,DeptTag,0)),"UNALLOCATED"))</f>
        <v/>
      </c>
      <c r="E15886">
        <f>IF(GL_Paste!$B15883="","",IFERROR(INDEX(AcctCat,MATCH(GL_Paste!$B15883&amp;"",AcctCode,0)),"UNKNOWN"))</f>
        <v/>
      </c>
      <c r="F15886">
        <f>IF(GL_Paste!$B15883="","",IFERROR(INDEX(AcctSub,MATCH(GL_Paste!$B15883&amp;"",AcctCode,0)),"UNKNOWN"))</f>
        <v/>
      </c>
    </row>
    <row r="15887">
      <c r="A15887" s="40">
        <f>IF(GL_Paste!$B15884="","",N(GL_Paste!$H15884)-N(GL_Paste!$G15884))</f>
        <v/>
      </c>
      <c r="B15887" s="43">
        <f>IF(GL_Paste!$B15884="","",DATE(YEAR(GL_Paste!$E15884),MONTH(GL_Paste!$E15884),1))</f>
        <v/>
      </c>
      <c r="C15887">
        <f>IF(GL_Paste!$B15884="","",IF(TRIM(GL_Paste!$M15884)&lt;&gt;"",TRIM(GL_Paste!$M15884),IFERROR(MID(GL_Paste!$I15884,FIND("[",GL_Paste!$I15884)+1,FIND("]",GL_Paste!$I15884)-FIND("[",GL_Paste!$I15884)-1),"")))</f>
        <v/>
      </c>
      <c r="D15887">
        <f>IF(GL_Paste!$B15884="","",IFERROR(INDEX(DeptName,MATCH($C15887,DeptTag,0)),"UNALLOCATED"))</f>
        <v/>
      </c>
      <c r="E15887">
        <f>IF(GL_Paste!$B15884="","",IFERROR(INDEX(AcctCat,MATCH(GL_Paste!$B15884&amp;"",AcctCode,0)),"UNKNOWN"))</f>
        <v/>
      </c>
      <c r="F15887">
        <f>IF(GL_Paste!$B15884="","",IFERROR(INDEX(AcctSub,MATCH(GL_Paste!$B15884&amp;"",AcctCode,0)),"UNKNOWN"))</f>
        <v/>
      </c>
    </row>
    <row r="15888">
      <c r="A15888" s="40">
        <f>IF(GL_Paste!$B15885="","",N(GL_Paste!$H15885)-N(GL_Paste!$G15885))</f>
        <v/>
      </c>
      <c r="B15888" s="43">
        <f>IF(GL_Paste!$B15885="","",DATE(YEAR(GL_Paste!$E15885),MONTH(GL_Paste!$E15885),1))</f>
        <v/>
      </c>
      <c r="C15888">
        <f>IF(GL_Paste!$B15885="","",IF(TRIM(GL_Paste!$M15885)&lt;&gt;"",TRIM(GL_Paste!$M15885),IFERROR(MID(GL_Paste!$I15885,FIND("[",GL_Paste!$I15885)+1,FIND("]",GL_Paste!$I15885)-FIND("[",GL_Paste!$I15885)-1),"")))</f>
        <v/>
      </c>
      <c r="D15888">
        <f>IF(GL_Paste!$B15885="","",IFERROR(INDEX(DeptName,MATCH($C15888,DeptTag,0)),"UNALLOCATED"))</f>
        <v/>
      </c>
      <c r="E15888">
        <f>IF(GL_Paste!$B15885="","",IFERROR(INDEX(AcctCat,MATCH(GL_Paste!$B15885&amp;"",AcctCode,0)),"UNKNOWN"))</f>
        <v/>
      </c>
      <c r="F15888">
        <f>IF(GL_Paste!$B15885="","",IFERROR(INDEX(AcctSub,MATCH(GL_Paste!$B15885&amp;"",AcctCode,0)),"UNKNOWN"))</f>
        <v/>
      </c>
    </row>
    <row r="15889">
      <c r="A15889" s="40">
        <f>IF(GL_Paste!$B15886="","",N(GL_Paste!$H15886)-N(GL_Paste!$G15886))</f>
        <v/>
      </c>
      <c r="B15889" s="43">
        <f>IF(GL_Paste!$B15886="","",DATE(YEAR(GL_Paste!$E15886),MONTH(GL_Paste!$E15886),1))</f>
        <v/>
      </c>
      <c r="C15889">
        <f>IF(GL_Paste!$B15886="","",IF(TRIM(GL_Paste!$M15886)&lt;&gt;"",TRIM(GL_Paste!$M15886),IFERROR(MID(GL_Paste!$I15886,FIND("[",GL_Paste!$I15886)+1,FIND("]",GL_Paste!$I15886)-FIND("[",GL_Paste!$I15886)-1),"")))</f>
        <v/>
      </c>
      <c r="D15889">
        <f>IF(GL_Paste!$B15886="","",IFERROR(INDEX(DeptName,MATCH($C15889,DeptTag,0)),"UNALLOCATED"))</f>
        <v/>
      </c>
      <c r="E15889">
        <f>IF(GL_Paste!$B15886="","",IFERROR(INDEX(AcctCat,MATCH(GL_Paste!$B15886&amp;"",AcctCode,0)),"UNKNOWN"))</f>
        <v/>
      </c>
      <c r="F15889">
        <f>IF(GL_Paste!$B15886="","",IFERROR(INDEX(AcctSub,MATCH(GL_Paste!$B15886&amp;"",AcctCode,0)),"UNKNOWN"))</f>
        <v/>
      </c>
    </row>
    <row r="15890">
      <c r="A15890" s="40">
        <f>IF(GL_Paste!$B15887="","",N(GL_Paste!$H15887)-N(GL_Paste!$G15887))</f>
        <v/>
      </c>
      <c r="B15890" s="43">
        <f>IF(GL_Paste!$B15887="","",DATE(YEAR(GL_Paste!$E15887),MONTH(GL_Paste!$E15887),1))</f>
        <v/>
      </c>
      <c r="C15890">
        <f>IF(GL_Paste!$B15887="","",IF(TRIM(GL_Paste!$M15887)&lt;&gt;"",TRIM(GL_Paste!$M15887),IFERROR(MID(GL_Paste!$I15887,FIND("[",GL_Paste!$I15887)+1,FIND("]",GL_Paste!$I15887)-FIND("[",GL_Paste!$I15887)-1),"")))</f>
        <v/>
      </c>
      <c r="D15890">
        <f>IF(GL_Paste!$B15887="","",IFERROR(INDEX(DeptName,MATCH($C15890,DeptTag,0)),"UNALLOCATED"))</f>
        <v/>
      </c>
      <c r="E15890">
        <f>IF(GL_Paste!$B15887="","",IFERROR(INDEX(AcctCat,MATCH(GL_Paste!$B15887&amp;"",AcctCode,0)),"UNKNOWN"))</f>
        <v/>
      </c>
      <c r="F15890">
        <f>IF(GL_Paste!$B15887="","",IFERROR(INDEX(AcctSub,MATCH(GL_Paste!$B15887&amp;"",AcctCode,0)),"UNKNOWN"))</f>
        <v/>
      </c>
    </row>
    <row r="15891">
      <c r="A15891" s="40">
        <f>IF(GL_Paste!$B15888="","",N(GL_Paste!$H15888)-N(GL_Paste!$G15888))</f>
        <v/>
      </c>
      <c r="B15891" s="43">
        <f>IF(GL_Paste!$B15888="","",DATE(YEAR(GL_Paste!$E15888),MONTH(GL_Paste!$E15888),1))</f>
        <v/>
      </c>
      <c r="C15891">
        <f>IF(GL_Paste!$B15888="","",IF(TRIM(GL_Paste!$M15888)&lt;&gt;"",TRIM(GL_Paste!$M15888),IFERROR(MID(GL_Paste!$I15888,FIND("[",GL_Paste!$I15888)+1,FIND("]",GL_Paste!$I15888)-FIND("[",GL_Paste!$I15888)-1),"")))</f>
        <v/>
      </c>
      <c r="D15891">
        <f>IF(GL_Paste!$B15888="","",IFERROR(INDEX(DeptName,MATCH($C15891,DeptTag,0)),"UNALLOCATED"))</f>
        <v/>
      </c>
      <c r="E15891">
        <f>IF(GL_Paste!$B15888="","",IFERROR(INDEX(AcctCat,MATCH(GL_Paste!$B15888&amp;"",AcctCode,0)),"UNKNOWN"))</f>
        <v/>
      </c>
      <c r="F15891">
        <f>IF(GL_Paste!$B15888="","",IFERROR(INDEX(AcctSub,MATCH(GL_Paste!$B15888&amp;"",AcctCode,0)),"UNKNOWN"))</f>
        <v/>
      </c>
    </row>
    <row r="15892">
      <c r="A15892" s="40">
        <f>IF(GL_Paste!$B15889="","",N(GL_Paste!$H15889)-N(GL_Paste!$G15889))</f>
        <v/>
      </c>
      <c r="B15892" s="43">
        <f>IF(GL_Paste!$B15889="","",DATE(YEAR(GL_Paste!$E15889),MONTH(GL_Paste!$E15889),1))</f>
        <v/>
      </c>
      <c r="C15892">
        <f>IF(GL_Paste!$B15889="","",IF(TRIM(GL_Paste!$M15889)&lt;&gt;"",TRIM(GL_Paste!$M15889),IFERROR(MID(GL_Paste!$I15889,FIND("[",GL_Paste!$I15889)+1,FIND("]",GL_Paste!$I15889)-FIND("[",GL_Paste!$I15889)-1),"")))</f>
        <v/>
      </c>
      <c r="D15892">
        <f>IF(GL_Paste!$B15889="","",IFERROR(INDEX(DeptName,MATCH($C15892,DeptTag,0)),"UNALLOCATED"))</f>
        <v/>
      </c>
      <c r="E15892">
        <f>IF(GL_Paste!$B15889="","",IFERROR(INDEX(AcctCat,MATCH(GL_Paste!$B15889&amp;"",AcctCode,0)),"UNKNOWN"))</f>
        <v/>
      </c>
      <c r="F15892">
        <f>IF(GL_Paste!$B15889="","",IFERROR(INDEX(AcctSub,MATCH(GL_Paste!$B15889&amp;"",AcctCode,0)),"UNKNOWN"))</f>
        <v/>
      </c>
    </row>
    <row r="15893">
      <c r="A15893" s="40">
        <f>IF(GL_Paste!$B15890="","",N(GL_Paste!$H15890)-N(GL_Paste!$G15890))</f>
        <v/>
      </c>
      <c r="B15893" s="43">
        <f>IF(GL_Paste!$B15890="","",DATE(YEAR(GL_Paste!$E15890),MONTH(GL_Paste!$E15890),1))</f>
        <v/>
      </c>
      <c r="C15893">
        <f>IF(GL_Paste!$B15890="","",IF(TRIM(GL_Paste!$M15890)&lt;&gt;"",TRIM(GL_Paste!$M15890),IFERROR(MID(GL_Paste!$I15890,FIND("[",GL_Paste!$I15890)+1,FIND("]",GL_Paste!$I15890)-FIND("[",GL_Paste!$I15890)-1),"")))</f>
        <v/>
      </c>
      <c r="D15893">
        <f>IF(GL_Paste!$B15890="","",IFERROR(INDEX(DeptName,MATCH($C15893,DeptTag,0)),"UNALLOCATED"))</f>
        <v/>
      </c>
      <c r="E15893">
        <f>IF(GL_Paste!$B15890="","",IFERROR(INDEX(AcctCat,MATCH(GL_Paste!$B15890&amp;"",AcctCode,0)),"UNKNOWN"))</f>
        <v/>
      </c>
      <c r="F15893">
        <f>IF(GL_Paste!$B15890="","",IFERROR(INDEX(AcctSub,MATCH(GL_Paste!$B15890&amp;"",AcctCode,0)),"UNKNOWN"))</f>
        <v/>
      </c>
    </row>
    <row r="15894">
      <c r="A15894" s="40">
        <f>IF(GL_Paste!$B15891="","",N(GL_Paste!$H15891)-N(GL_Paste!$G15891))</f>
        <v/>
      </c>
      <c r="B15894" s="43">
        <f>IF(GL_Paste!$B15891="","",DATE(YEAR(GL_Paste!$E15891),MONTH(GL_Paste!$E15891),1))</f>
        <v/>
      </c>
      <c r="C15894">
        <f>IF(GL_Paste!$B15891="","",IF(TRIM(GL_Paste!$M15891)&lt;&gt;"",TRIM(GL_Paste!$M15891),IFERROR(MID(GL_Paste!$I15891,FIND("[",GL_Paste!$I15891)+1,FIND("]",GL_Paste!$I15891)-FIND("[",GL_Paste!$I15891)-1),"")))</f>
        <v/>
      </c>
      <c r="D15894">
        <f>IF(GL_Paste!$B15891="","",IFERROR(INDEX(DeptName,MATCH($C15894,DeptTag,0)),"UNALLOCATED"))</f>
        <v/>
      </c>
      <c r="E15894">
        <f>IF(GL_Paste!$B15891="","",IFERROR(INDEX(AcctCat,MATCH(GL_Paste!$B15891&amp;"",AcctCode,0)),"UNKNOWN"))</f>
        <v/>
      </c>
      <c r="F15894">
        <f>IF(GL_Paste!$B15891="","",IFERROR(INDEX(AcctSub,MATCH(GL_Paste!$B15891&amp;"",AcctCode,0)),"UNKNOWN"))</f>
        <v/>
      </c>
    </row>
    <row r="15895">
      <c r="A15895" s="40">
        <f>IF(GL_Paste!$B15892="","",N(GL_Paste!$H15892)-N(GL_Paste!$G15892))</f>
        <v/>
      </c>
      <c r="B15895" s="43">
        <f>IF(GL_Paste!$B15892="","",DATE(YEAR(GL_Paste!$E15892),MONTH(GL_Paste!$E15892),1))</f>
        <v/>
      </c>
      <c r="C15895">
        <f>IF(GL_Paste!$B15892="","",IF(TRIM(GL_Paste!$M15892)&lt;&gt;"",TRIM(GL_Paste!$M15892),IFERROR(MID(GL_Paste!$I15892,FIND("[",GL_Paste!$I15892)+1,FIND("]",GL_Paste!$I15892)-FIND("[",GL_Paste!$I15892)-1),"")))</f>
        <v/>
      </c>
      <c r="D15895">
        <f>IF(GL_Paste!$B15892="","",IFERROR(INDEX(DeptName,MATCH($C15895,DeptTag,0)),"UNALLOCATED"))</f>
        <v/>
      </c>
      <c r="E15895">
        <f>IF(GL_Paste!$B15892="","",IFERROR(INDEX(AcctCat,MATCH(GL_Paste!$B15892&amp;"",AcctCode,0)),"UNKNOWN"))</f>
        <v/>
      </c>
      <c r="F15895">
        <f>IF(GL_Paste!$B15892="","",IFERROR(INDEX(AcctSub,MATCH(GL_Paste!$B15892&amp;"",AcctCode,0)),"UNKNOWN"))</f>
        <v/>
      </c>
    </row>
    <row r="15896">
      <c r="A15896" s="40">
        <f>IF(GL_Paste!$B15893="","",N(GL_Paste!$H15893)-N(GL_Paste!$G15893))</f>
        <v/>
      </c>
      <c r="B15896" s="43">
        <f>IF(GL_Paste!$B15893="","",DATE(YEAR(GL_Paste!$E15893),MONTH(GL_Paste!$E15893),1))</f>
        <v/>
      </c>
      <c r="C15896">
        <f>IF(GL_Paste!$B15893="","",IF(TRIM(GL_Paste!$M15893)&lt;&gt;"",TRIM(GL_Paste!$M15893),IFERROR(MID(GL_Paste!$I15893,FIND("[",GL_Paste!$I15893)+1,FIND("]",GL_Paste!$I15893)-FIND("[",GL_Paste!$I15893)-1),"")))</f>
        <v/>
      </c>
      <c r="D15896">
        <f>IF(GL_Paste!$B15893="","",IFERROR(INDEX(DeptName,MATCH($C15896,DeptTag,0)),"UNALLOCATED"))</f>
        <v/>
      </c>
      <c r="E15896">
        <f>IF(GL_Paste!$B15893="","",IFERROR(INDEX(AcctCat,MATCH(GL_Paste!$B15893&amp;"",AcctCode,0)),"UNKNOWN"))</f>
        <v/>
      </c>
      <c r="F15896">
        <f>IF(GL_Paste!$B15893="","",IFERROR(INDEX(AcctSub,MATCH(GL_Paste!$B15893&amp;"",AcctCode,0)),"UNKNOWN"))</f>
        <v/>
      </c>
    </row>
    <row r="15897">
      <c r="A15897" s="40">
        <f>IF(GL_Paste!$B15894="","",N(GL_Paste!$H15894)-N(GL_Paste!$G15894))</f>
        <v/>
      </c>
      <c r="B15897" s="43">
        <f>IF(GL_Paste!$B15894="","",DATE(YEAR(GL_Paste!$E15894),MONTH(GL_Paste!$E15894),1))</f>
        <v/>
      </c>
      <c r="C15897">
        <f>IF(GL_Paste!$B15894="","",IF(TRIM(GL_Paste!$M15894)&lt;&gt;"",TRIM(GL_Paste!$M15894),IFERROR(MID(GL_Paste!$I15894,FIND("[",GL_Paste!$I15894)+1,FIND("]",GL_Paste!$I15894)-FIND("[",GL_Paste!$I15894)-1),"")))</f>
        <v/>
      </c>
      <c r="D15897">
        <f>IF(GL_Paste!$B15894="","",IFERROR(INDEX(DeptName,MATCH($C15897,DeptTag,0)),"UNALLOCATED"))</f>
        <v/>
      </c>
      <c r="E15897">
        <f>IF(GL_Paste!$B15894="","",IFERROR(INDEX(AcctCat,MATCH(GL_Paste!$B15894&amp;"",AcctCode,0)),"UNKNOWN"))</f>
        <v/>
      </c>
      <c r="F15897">
        <f>IF(GL_Paste!$B15894="","",IFERROR(INDEX(AcctSub,MATCH(GL_Paste!$B15894&amp;"",AcctCode,0)),"UNKNOWN"))</f>
        <v/>
      </c>
    </row>
    <row r="15898">
      <c r="A15898" s="40">
        <f>IF(GL_Paste!$B15895="","",N(GL_Paste!$H15895)-N(GL_Paste!$G15895))</f>
        <v/>
      </c>
      <c r="B15898" s="43">
        <f>IF(GL_Paste!$B15895="","",DATE(YEAR(GL_Paste!$E15895),MONTH(GL_Paste!$E15895),1))</f>
        <v/>
      </c>
      <c r="C15898">
        <f>IF(GL_Paste!$B15895="","",IF(TRIM(GL_Paste!$M15895)&lt;&gt;"",TRIM(GL_Paste!$M15895),IFERROR(MID(GL_Paste!$I15895,FIND("[",GL_Paste!$I15895)+1,FIND("]",GL_Paste!$I15895)-FIND("[",GL_Paste!$I15895)-1),"")))</f>
        <v/>
      </c>
      <c r="D15898">
        <f>IF(GL_Paste!$B15895="","",IFERROR(INDEX(DeptName,MATCH($C15898,DeptTag,0)),"UNALLOCATED"))</f>
        <v/>
      </c>
      <c r="E15898">
        <f>IF(GL_Paste!$B15895="","",IFERROR(INDEX(AcctCat,MATCH(GL_Paste!$B15895&amp;"",AcctCode,0)),"UNKNOWN"))</f>
        <v/>
      </c>
      <c r="F15898">
        <f>IF(GL_Paste!$B15895="","",IFERROR(INDEX(AcctSub,MATCH(GL_Paste!$B15895&amp;"",AcctCode,0)),"UNKNOWN"))</f>
        <v/>
      </c>
    </row>
    <row r="15899">
      <c r="A15899" s="40">
        <f>IF(GL_Paste!$B15896="","",N(GL_Paste!$H15896)-N(GL_Paste!$G15896))</f>
        <v/>
      </c>
      <c r="B15899" s="43">
        <f>IF(GL_Paste!$B15896="","",DATE(YEAR(GL_Paste!$E15896),MONTH(GL_Paste!$E15896),1))</f>
        <v/>
      </c>
      <c r="C15899">
        <f>IF(GL_Paste!$B15896="","",IF(TRIM(GL_Paste!$M15896)&lt;&gt;"",TRIM(GL_Paste!$M15896),IFERROR(MID(GL_Paste!$I15896,FIND("[",GL_Paste!$I15896)+1,FIND("]",GL_Paste!$I15896)-FIND("[",GL_Paste!$I15896)-1),"")))</f>
        <v/>
      </c>
      <c r="D15899">
        <f>IF(GL_Paste!$B15896="","",IFERROR(INDEX(DeptName,MATCH($C15899,DeptTag,0)),"UNALLOCATED"))</f>
        <v/>
      </c>
      <c r="E15899">
        <f>IF(GL_Paste!$B15896="","",IFERROR(INDEX(AcctCat,MATCH(GL_Paste!$B15896&amp;"",AcctCode,0)),"UNKNOWN"))</f>
        <v/>
      </c>
      <c r="F15899">
        <f>IF(GL_Paste!$B15896="","",IFERROR(INDEX(AcctSub,MATCH(GL_Paste!$B15896&amp;"",AcctCode,0)),"UNKNOWN"))</f>
        <v/>
      </c>
    </row>
    <row r="15900">
      <c r="A15900" s="40">
        <f>IF(GL_Paste!$B15897="","",N(GL_Paste!$H15897)-N(GL_Paste!$G15897))</f>
        <v/>
      </c>
      <c r="B15900" s="43">
        <f>IF(GL_Paste!$B15897="","",DATE(YEAR(GL_Paste!$E15897),MONTH(GL_Paste!$E15897),1))</f>
        <v/>
      </c>
      <c r="C15900">
        <f>IF(GL_Paste!$B15897="","",IF(TRIM(GL_Paste!$M15897)&lt;&gt;"",TRIM(GL_Paste!$M15897),IFERROR(MID(GL_Paste!$I15897,FIND("[",GL_Paste!$I15897)+1,FIND("]",GL_Paste!$I15897)-FIND("[",GL_Paste!$I15897)-1),"")))</f>
        <v/>
      </c>
      <c r="D15900">
        <f>IF(GL_Paste!$B15897="","",IFERROR(INDEX(DeptName,MATCH($C15900,DeptTag,0)),"UNALLOCATED"))</f>
        <v/>
      </c>
      <c r="E15900">
        <f>IF(GL_Paste!$B15897="","",IFERROR(INDEX(AcctCat,MATCH(GL_Paste!$B15897&amp;"",AcctCode,0)),"UNKNOWN"))</f>
        <v/>
      </c>
      <c r="F15900">
        <f>IF(GL_Paste!$B15897="","",IFERROR(INDEX(AcctSub,MATCH(GL_Paste!$B15897&amp;"",AcctCode,0)),"UNKNOWN"))</f>
        <v/>
      </c>
    </row>
    <row r="15901">
      <c r="A15901" s="40">
        <f>IF(GL_Paste!$B15898="","",N(GL_Paste!$H15898)-N(GL_Paste!$G15898))</f>
        <v/>
      </c>
      <c r="B15901" s="43">
        <f>IF(GL_Paste!$B15898="","",DATE(YEAR(GL_Paste!$E15898),MONTH(GL_Paste!$E15898),1))</f>
        <v/>
      </c>
      <c r="C15901">
        <f>IF(GL_Paste!$B15898="","",IF(TRIM(GL_Paste!$M15898)&lt;&gt;"",TRIM(GL_Paste!$M15898),IFERROR(MID(GL_Paste!$I15898,FIND("[",GL_Paste!$I15898)+1,FIND("]",GL_Paste!$I15898)-FIND("[",GL_Paste!$I15898)-1),"")))</f>
        <v/>
      </c>
      <c r="D15901">
        <f>IF(GL_Paste!$B15898="","",IFERROR(INDEX(DeptName,MATCH($C15901,DeptTag,0)),"UNALLOCATED"))</f>
        <v/>
      </c>
      <c r="E15901">
        <f>IF(GL_Paste!$B15898="","",IFERROR(INDEX(AcctCat,MATCH(GL_Paste!$B15898&amp;"",AcctCode,0)),"UNKNOWN"))</f>
        <v/>
      </c>
      <c r="F15901">
        <f>IF(GL_Paste!$B15898="","",IFERROR(INDEX(AcctSub,MATCH(GL_Paste!$B15898&amp;"",AcctCode,0)),"UNKNOWN"))</f>
        <v/>
      </c>
    </row>
    <row r="15902">
      <c r="A15902" s="40">
        <f>IF(GL_Paste!$B15899="","",N(GL_Paste!$H15899)-N(GL_Paste!$G15899))</f>
        <v/>
      </c>
      <c r="B15902" s="43">
        <f>IF(GL_Paste!$B15899="","",DATE(YEAR(GL_Paste!$E15899),MONTH(GL_Paste!$E15899),1))</f>
        <v/>
      </c>
      <c r="C15902">
        <f>IF(GL_Paste!$B15899="","",IF(TRIM(GL_Paste!$M15899)&lt;&gt;"",TRIM(GL_Paste!$M15899),IFERROR(MID(GL_Paste!$I15899,FIND("[",GL_Paste!$I15899)+1,FIND("]",GL_Paste!$I15899)-FIND("[",GL_Paste!$I15899)-1),"")))</f>
        <v/>
      </c>
      <c r="D15902">
        <f>IF(GL_Paste!$B15899="","",IFERROR(INDEX(DeptName,MATCH($C15902,DeptTag,0)),"UNALLOCATED"))</f>
        <v/>
      </c>
      <c r="E15902">
        <f>IF(GL_Paste!$B15899="","",IFERROR(INDEX(AcctCat,MATCH(GL_Paste!$B15899&amp;"",AcctCode,0)),"UNKNOWN"))</f>
        <v/>
      </c>
      <c r="F15902">
        <f>IF(GL_Paste!$B15899="","",IFERROR(INDEX(AcctSub,MATCH(GL_Paste!$B15899&amp;"",AcctCode,0)),"UNKNOWN"))</f>
        <v/>
      </c>
    </row>
    <row r="15903">
      <c r="A15903" s="40">
        <f>IF(GL_Paste!$B15900="","",N(GL_Paste!$H15900)-N(GL_Paste!$G15900))</f>
        <v/>
      </c>
      <c r="B15903" s="43">
        <f>IF(GL_Paste!$B15900="","",DATE(YEAR(GL_Paste!$E15900),MONTH(GL_Paste!$E15900),1))</f>
        <v/>
      </c>
      <c r="C15903">
        <f>IF(GL_Paste!$B15900="","",IF(TRIM(GL_Paste!$M15900)&lt;&gt;"",TRIM(GL_Paste!$M15900),IFERROR(MID(GL_Paste!$I15900,FIND("[",GL_Paste!$I15900)+1,FIND("]",GL_Paste!$I15900)-FIND("[",GL_Paste!$I15900)-1),"")))</f>
        <v/>
      </c>
      <c r="D15903">
        <f>IF(GL_Paste!$B15900="","",IFERROR(INDEX(DeptName,MATCH($C15903,DeptTag,0)),"UNALLOCATED"))</f>
        <v/>
      </c>
      <c r="E15903">
        <f>IF(GL_Paste!$B15900="","",IFERROR(INDEX(AcctCat,MATCH(GL_Paste!$B15900&amp;"",AcctCode,0)),"UNKNOWN"))</f>
        <v/>
      </c>
      <c r="F15903">
        <f>IF(GL_Paste!$B15900="","",IFERROR(INDEX(AcctSub,MATCH(GL_Paste!$B15900&amp;"",AcctCode,0)),"UNKNOWN"))</f>
        <v/>
      </c>
    </row>
    <row r="15904">
      <c r="A15904" s="40">
        <f>IF(GL_Paste!$B15901="","",N(GL_Paste!$H15901)-N(GL_Paste!$G15901))</f>
        <v/>
      </c>
      <c r="B15904" s="43">
        <f>IF(GL_Paste!$B15901="","",DATE(YEAR(GL_Paste!$E15901),MONTH(GL_Paste!$E15901),1))</f>
        <v/>
      </c>
      <c r="C15904">
        <f>IF(GL_Paste!$B15901="","",IF(TRIM(GL_Paste!$M15901)&lt;&gt;"",TRIM(GL_Paste!$M15901),IFERROR(MID(GL_Paste!$I15901,FIND("[",GL_Paste!$I15901)+1,FIND("]",GL_Paste!$I15901)-FIND("[",GL_Paste!$I15901)-1),"")))</f>
        <v/>
      </c>
      <c r="D15904">
        <f>IF(GL_Paste!$B15901="","",IFERROR(INDEX(DeptName,MATCH($C15904,DeptTag,0)),"UNALLOCATED"))</f>
        <v/>
      </c>
      <c r="E15904">
        <f>IF(GL_Paste!$B15901="","",IFERROR(INDEX(AcctCat,MATCH(GL_Paste!$B15901&amp;"",AcctCode,0)),"UNKNOWN"))</f>
        <v/>
      </c>
      <c r="F15904">
        <f>IF(GL_Paste!$B15901="","",IFERROR(INDEX(AcctSub,MATCH(GL_Paste!$B15901&amp;"",AcctCode,0)),"UNKNOWN"))</f>
        <v/>
      </c>
    </row>
    <row r="15905">
      <c r="A15905" s="40">
        <f>IF(GL_Paste!$B15902="","",N(GL_Paste!$H15902)-N(GL_Paste!$G15902))</f>
        <v/>
      </c>
      <c r="B15905" s="43">
        <f>IF(GL_Paste!$B15902="","",DATE(YEAR(GL_Paste!$E15902),MONTH(GL_Paste!$E15902),1))</f>
        <v/>
      </c>
      <c r="C15905">
        <f>IF(GL_Paste!$B15902="","",IF(TRIM(GL_Paste!$M15902)&lt;&gt;"",TRIM(GL_Paste!$M15902),IFERROR(MID(GL_Paste!$I15902,FIND("[",GL_Paste!$I15902)+1,FIND("]",GL_Paste!$I15902)-FIND("[",GL_Paste!$I15902)-1),"")))</f>
        <v/>
      </c>
      <c r="D15905">
        <f>IF(GL_Paste!$B15902="","",IFERROR(INDEX(DeptName,MATCH($C15905,DeptTag,0)),"UNALLOCATED"))</f>
        <v/>
      </c>
      <c r="E15905">
        <f>IF(GL_Paste!$B15902="","",IFERROR(INDEX(AcctCat,MATCH(GL_Paste!$B15902&amp;"",AcctCode,0)),"UNKNOWN"))</f>
        <v/>
      </c>
      <c r="F15905">
        <f>IF(GL_Paste!$B15902="","",IFERROR(INDEX(AcctSub,MATCH(GL_Paste!$B15902&amp;"",AcctCode,0)),"UNKNOWN"))</f>
        <v/>
      </c>
    </row>
    <row r="15906">
      <c r="A15906" s="40">
        <f>IF(GL_Paste!$B15903="","",N(GL_Paste!$H15903)-N(GL_Paste!$G15903))</f>
        <v/>
      </c>
      <c r="B15906" s="43">
        <f>IF(GL_Paste!$B15903="","",DATE(YEAR(GL_Paste!$E15903),MONTH(GL_Paste!$E15903),1))</f>
        <v/>
      </c>
      <c r="C15906">
        <f>IF(GL_Paste!$B15903="","",IF(TRIM(GL_Paste!$M15903)&lt;&gt;"",TRIM(GL_Paste!$M15903),IFERROR(MID(GL_Paste!$I15903,FIND("[",GL_Paste!$I15903)+1,FIND("]",GL_Paste!$I15903)-FIND("[",GL_Paste!$I15903)-1),"")))</f>
        <v/>
      </c>
      <c r="D15906">
        <f>IF(GL_Paste!$B15903="","",IFERROR(INDEX(DeptName,MATCH($C15906,DeptTag,0)),"UNALLOCATED"))</f>
        <v/>
      </c>
      <c r="E15906">
        <f>IF(GL_Paste!$B15903="","",IFERROR(INDEX(AcctCat,MATCH(GL_Paste!$B15903&amp;"",AcctCode,0)),"UNKNOWN"))</f>
        <v/>
      </c>
      <c r="F15906">
        <f>IF(GL_Paste!$B15903="","",IFERROR(INDEX(AcctSub,MATCH(GL_Paste!$B15903&amp;"",AcctCode,0)),"UNKNOWN"))</f>
        <v/>
      </c>
    </row>
    <row r="15907">
      <c r="A15907" s="40">
        <f>IF(GL_Paste!$B15904="","",N(GL_Paste!$H15904)-N(GL_Paste!$G15904))</f>
        <v/>
      </c>
      <c r="B15907" s="43">
        <f>IF(GL_Paste!$B15904="","",DATE(YEAR(GL_Paste!$E15904),MONTH(GL_Paste!$E15904),1))</f>
        <v/>
      </c>
      <c r="C15907">
        <f>IF(GL_Paste!$B15904="","",IF(TRIM(GL_Paste!$M15904)&lt;&gt;"",TRIM(GL_Paste!$M15904),IFERROR(MID(GL_Paste!$I15904,FIND("[",GL_Paste!$I15904)+1,FIND("]",GL_Paste!$I15904)-FIND("[",GL_Paste!$I15904)-1),"")))</f>
        <v/>
      </c>
      <c r="D15907">
        <f>IF(GL_Paste!$B15904="","",IFERROR(INDEX(DeptName,MATCH($C15907,DeptTag,0)),"UNALLOCATED"))</f>
        <v/>
      </c>
      <c r="E15907">
        <f>IF(GL_Paste!$B15904="","",IFERROR(INDEX(AcctCat,MATCH(GL_Paste!$B15904&amp;"",AcctCode,0)),"UNKNOWN"))</f>
        <v/>
      </c>
      <c r="F15907">
        <f>IF(GL_Paste!$B15904="","",IFERROR(INDEX(AcctSub,MATCH(GL_Paste!$B15904&amp;"",AcctCode,0)),"UNKNOWN"))</f>
        <v/>
      </c>
    </row>
    <row r="15908">
      <c r="A15908" s="40">
        <f>IF(GL_Paste!$B15905="","",N(GL_Paste!$H15905)-N(GL_Paste!$G15905))</f>
        <v/>
      </c>
      <c r="B15908" s="43">
        <f>IF(GL_Paste!$B15905="","",DATE(YEAR(GL_Paste!$E15905),MONTH(GL_Paste!$E15905),1))</f>
        <v/>
      </c>
      <c r="C15908">
        <f>IF(GL_Paste!$B15905="","",IF(TRIM(GL_Paste!$M15905)&lt;&gt;"",TRIM(GL_Paste!$M15905),IFERROR(MID(GL_Paste!$I15905,FIND("[",GL_Paste!$I15905)+1,FIND("]",GL_Paste!$I15905)-FIND("[",GL_Paste!$I15905)-1),"")))</f>
        <v/>
      </c>
      <c r="D15908">
        <f>IF(GL_Paste!$B15905="","",IFERROR(INDEX(DeptName,MATCH($C15908,DeptTag,0)),"UNALLOCATED"))</f>
        <v/>
      </c>
      <c r="E15908">
        <f>IF(GL_Paste!$B15905="","",IFERROR(INDEX(AcctCat,MATCH(GL_Paste!$B15905&amp;"",AcctCode,0)),"UNKNOWN"))</f>
        <v/>
      </c>
      <c r="F15908">
        <f>IF(GL_Paste!$B15905="","",IFERROR(INDEX(AcctSub,MATCH(GL_Paste!$B15905&amp;"",AcctCode,0)),"UNKNOWN"))</f>
        <v/>
      </c>
    </row>
    <row r="15909">
      <c r="A15909" s="40">
        <f>IF(GL_Paste!$B15906="","",N(GL_Paste!$H15906)-N(GL_Paste!$G15906))</f>
        <v/>
      </c>
      <c r="B15909" s="43">
        <f>IF(GL_Paste!$B15906="","",DATE(YEAR(GL_Paste!$E15906),MONTH(GL_Paste!$E15906),1))</f>
        <v/>
      </c>
      <c r="C15909">
        <f>IF(GL_Paste!$B15906="","",IF(TRIM(GL_Paste!$M15906)&lt;&gt;"",TRIM(GL_Paste!$M15906),IFERROR(MID(GL_Paste!$I15906,FIND("[",GL_Paste!$I15906)+1,FIND("]",GL_Paste!$I15906)-FIND("[",GL_Paste!$I15906)-1),"")))</f>
        <v/>
      </c>
      <c r="D15909">
        <f>IF(GL_Paste!$B15906="","",IFERROR(INDEX(DeptName,MATCH($C15909,DeptTag,0)),"UNALLOCATED"))</f>
        <v/>
      </c>
      <c r="E15909">
        <f>IF(GL_Paste!$B15906="","",IFERROR(INDEX(AcctCat,MATCH(GL_Paste!$B15906&amp;"",AcctCode,0)),"UNKNOWN"))</f>
        <v/>
      </c>
      <c r="F15909">
        <f>IF(GL_Paste!$B15906="","",IFERROR(INDEX(AcctSub,MATCH(GL_Paste!$B15906&amp;"",AcctCode,0)),"UNKNOWN"))</f>
        <v/>
      </c>
    </row>
    <row r="15910">
      <c r="A15910" s="40">
        <f>IF(GL_Paste!$B15907="","",N(GL_Paste!$H15907)-N(GL_Paste!$G15907))</f>
        <v/>
      </c>
      <c r="B15910" s="43">
        <f>IF(GL_Paste!$B15907="","",DATE(YEAR(GL_Paste!$E15907),MONTH(GL_Paste!$E15907),1))</f>
        <v/>
      </c>
      <c r="C15910">
        <f>IF(GL_Paste!$B15907="","",IF(TRIM(GL_Paste!$M15907)&lt;&gt;"",TRIM(GL_Paste!$M15907),IFERROR(MID(GL_Paste!$I15907,FIND("[",GL_Paste!$I15907)+1,FIND("]",GL_Paste!$I15907)-FIND("[",GL_Paste!$I15907)-1),"")))</f>
        <v/>
      </c>
      <c r="D15910">
        <f>IF(GL_Paste!$B15907="","",IFERROR(INDEX(DeptName,MATCH($C15910,DeptTag,0)),"UNALLOCATED"))</f>
        <v/>
      </c>
      <c r="E15910">
        <f>IF(GL_Paste!$B15907="","",IFERROR(INDEX(AcctCat,MATCH(GL_Paste!$B15907&amp;"",AcctCode,0)),"UNKNOWN"))</f>
        <v/>
      </c>
      <c r="F15910">
        <f>IF(GL_Paste!$B15907="","",IFERROR(INDEX(AcctSub,MATCH(GL_Paste!$B15907&amp;"",AcctCode,0)),"UNKNOWN"))</f>
        <v/>
      </c>
    </row>
    <row r="15911">
      <c r="A15911" s="40">
        <f>IF(GL_Paste!$B15908="","",N(GL_Paste!$H15908)-N(GL_Paste!$G15908))</f>
        <v/>
      </c>
      <c r="B15911" s="43">
        <f>IF(GL_Paste!$B15908="","",DATE(YEAR(GL_Paste!$E15908),MONTH(GL_Paste!$E15908),1))</f>
        <v/>
      </c>
      <c r="C15911">
        <f>IF(GL_Paste!$B15908="","",IF(TRIM(GL_Paste!$M15908)&lt;&gt;"",TRIM(GL_Paste!$M15908),IFERROR(MID(GL_Paste!$I15908,FIND("[",GL_Paste!$I15908)+1,FIND("]",GL_Paste!$I15908)-FIND("[",GL_Paste!$I15908)-1),"")))</f>
        <v/>
      </c>
      <c r="D15911">
        <f>IF(GL_Paste!$B15908="","",IFERROR(INDEX(DeptName,MATCH($C15911,DeptTag,0)),"UNALLOCATED"))</f>
        <v/>
      </c>
      <c r="E15911">
        <f>IF(GL_Paste!$B15908="","",IFERROR(INDEX(AcctCat,MATCH(GL_Paste!$B15908&amp;"",AcctCode,0)),"UNKNOWN"))</f>
        <v/>
      </c>
      <c r="F15911">
        <f>IF(GL_Paste!$B15908="","",IFERROR(INDEX(AcctSub,MATCH(GL_Paste!$B15908&amp;"",AcctCode,0)),"UNKNOWN"))</f>
        <v/>
      </c>
    </row>
    <row r="15912">
      <c r="A15912" s="40">
        <f>IF(GL_Paste!$B15909="","",N(GL_Paste!$H15909)-N(GL_Paste!$G15909))</f>
        <v/>
      </c>
      <c r="B15912" s="43">
        <f>IF(GL_Paste!$B15909="","",DATE(YEAR(GL_Paste!$E15909),MONTH(GL_Paste!$E15909),1))</f>
        <v/>
      </c>
      <c r="C15912">
        <f>IF(GL_Paste!$B15909="","",IF(TRIM(GL_Paste!$M15909)&lt;&gt;"",TRIM(GL_Paste!$M15909),IFERROR(MID(GL_Paste!$I15909,FIND("[",GL_Paste!$I15909)+1,FIND("]",GL_Paste!$I15909)-FIND("[",GL_Paste!$I15909)-1),"")))</f>
        <v/>
      </c>
      <c r="D15912">
        <f>IF(GL_Paste!$B15909="","",IFERROR(INDEX(DeptName,MATCH($C15912,DeptTag,0)),"UNALLOCATED"))</f>
        <v/>
      </c>
      <c r="E15912">
        <f>IF(GL_Paste!$B15909="","",IFERROR(INDEX(AcctCat,MATCH(GL_Paste!$B15909&amp;"",AcctCode,0)),"UNKNOWN"))</f>
        <v/>
      </c>
      <c r="F15912">
        <f>IF(GL_Paste!$B15909="","",IFERROR(INDEX(AcctSub,MATCH(GL_Paste!$B15909&amp;"",AcctCode,0)),"UNKNOWN"))</f>
        <v/>
      </c>
    </row>
    <row r="15913">
      <c r="A15913" s="40">
        <f>IF(GL_Paste!$B15910="","",N(GL_Paste!$H15910)-N(GL_Paste!$G15910))</f>
        <v/>
      </c>
      <c r="B15913" s="43">
        <f>IF(GL_Paste!$B15910="","",DATE(YEAR(GL_Paste!$E15910),MONTH(GL_Paste!$E15910),1))</f>
        <v/>
      </c>
      <c r="C15913">
        <f>IF(GL_Paste!$B15910="","",IF(TRIM(GL_Paste!$M15910)&lt;&gt;"",TRIM(GL_Paste!$M15910),IFERROR(MID(GL_Paste!$I15910,FIND("[",GL_Paste!$I15910)+1,FIND("]",GL_Paste!$I15910)-FIND("[",GL_Paste!$I15910)-1),"")))</f>
        <v/>
      </c>
      <c r="D15913">
        <f>IF(GL_Paste!$B15910="","",IFERROR(INDEX(DeptName,MATCH($C15913,DeptTag,0)),"UNALLOCATED"))</f>
        <v/>
      </c>
      <c r="E15913">
        <f>IF(GL_Paste!$B15910="","",IFERROR(INDEX(AcctCat,MATCH(GL_Paste!$B15910&amp;"",AcctCode,0)),"UNKNOWN"))</f>
        <v/>
      </c>
      <c r="F15913">
        <f>IF(GL_Paste!$B15910="","",IFERROR(INDEX(AcctSub,MATCH(GL_Paste!$B15910&amp;"",AcctCode,0)),"UNKNOWN"))</f>
        <v/>
      </c>
    </row>
    <row r="15914">
      <c r="A15914" s="40">
        <f>IF(GL_Paste!$B15911="","",N(GL_Paste!$H15911)-N(GL_Paste!$G15911))</f>
        <v/>
      </c>
      <c r="B15914" s="43">
        <f>IF(GL_Paste!$B15911="","",DATE(YEAR(GL_Paste!$E15911),MONTH(GL_Paste!$E15911),1))</f>
        <v/>
      </c>
      <c r="C15914">
        <f>IF(GL_Paste!$B15911="","",IF(TRIM(GL_Paste!$M15911)&lt;&gt;"",TRIM(GL_Paste!$M15911),IFERROR(MID(GL_Paste!$I15911,FIND("[",GL_Paste!$I15911)+1,FIND("]",GL_Paste!$I15911)-FIND("[",GL_Paste!$I15911)-1),"")))</f>
        <v/>
      </c>
      <c r="D15914">
        <f>IF(GL_Paste!$B15911="","",IFERROR(INDEX(DeptName,MATCH($C15914,DeptTag,0)),"UNALLOCATED"))</f>
        <v/>
      </c>
      <c r="E15914">
        <f>IF(GL_Paste!$B15911="","",IFERROR(INDEX(AcctCat,MATCH(GL_Paste!$B15911&amp;"",AcctCode,0)),"UNKNOWN"))</f>
        <v/>
      </c>
      <c r="F15914">
        <f>IF(GL_Paste!$B15911="","",IFERROR(INDEX(AcctSub,MATCH(GL_Paste!$B15911&amp;"",AcctCode,0)),"UNKNOWN"))</f>
        <v/>
      </c>
    </row>
    <row r="15915">
      <c r="A15915" s="40">
        <f>IF(GL_Paste!$B15912="","",N(GL_Paste!$H15912)-N(GL_Paste!$G15912))</f>
        <v/>
      </c>
      <c r="B15915" s="43">
        <f>IF(GL_Paste!$B15912="","",DATE(YEAR(GL_Paste!$E15912),MONTH(GL_Paste!$E15912),1))</f>
        <v/>
      </c>
      <c r="C15915">
        <f>IF(GL_Paste!$B15912="","",IF(TRIM(GL_Paste!$M15912)&lt;&gt;"",TRIM(GL_Paste!$M15912),IFERROR(MID(GL_Paste!$I15912,FIND("[",GL_Paste!$I15912)+1,FIND("]",GL_Paste!$I15912)-FIND("[",GL_Paste!$I15912)-1),"")))</f>
        <v/>
      </c>
      <c r="D15915">
        <f>IF(GL_Paste!$B15912="","",IFERROR(INDEX(DeptName,MATCH($C15915,DeptTag,0)),"UNALLOCATED"))</f>
        <v/>
      </c>
      <c r="E15915">
        <f>IF(GL_Paste!$B15912="","",IFERROR(INDEX(AcctCat,MATCH(GL_Paste!$B15912&amp;"",AcctCode,0)),"UNKNOWN"))</f>
        <v/>
      </c>
      <c r="F15915">
        <f>IF(GL_Paste!$B15912="","",IFERROR(INDEX(AcctSub,MATCH(GL_Paste!$B15912&amp;"",AcctCode,0)),"UNKNOWN"))</f>
        <v/>
      </c>
    </row>
    <row r="15916">
      <c r="A15916" s="40">
        <f>IF(GL_Paste!$B15913="","",N(GL_Paste!$H15913)-N(GL_Paste!$G15913))</f>
        <v/>
      </c>
      <c r="B15916" s="43">
        <f>IF(GL_Paste!$B15913="","",DATE(YEAR(GL_Paste!$E15913),MONTH(GL_Paste!$E15913),1))</f>
        <v/>
      </c>
      <c r="C15916">
        <f>IF(GL_Paste!$B15913="","",IF(TRIM(GL_Paste!$M15913)&lt;&gt;"",TRIM(GL_Paste!$M15913),IFERROR(MID(GL_Paste!$I15913,FIND("[",GL_Paste!$I15913)+1,FIND("]",GL_Paste!$I15913)-FIND("[",GL_Paste!$I15913)-1),"")))</f>
        <v/>
      </c>
      <c r="D15916">
        <f>IF(GL_Paste!$B15913="","",IFERROR(INDEX(DeptName,MATCH($C15916,DeptTag,0)),"UNALLOCATED"))</f>
        <v/>
      </c>
      <c r="E15916">
        <f>IF(GL_Paste!$B15913="","",IFERROR(INDEX(AcctCat,MATCH(GL_Paste!$B15913&amp;"",AcctCode,0)),"UNKNOWN"))</f>
        <v/>
      </c>
      <c r="F15916">
        <f>IF(GL_Paste!$B15913="","",IFERROR(INDEX(AcctSub,MATCH(GL_Paste!$B15913&amp;"",AcctCode,0)),"UNKNOWN"))</f>
        <v/>
      </c>
    </row>
    <row r="15917">
      <c r="A15917" s="40">
        <f>IF(GL_Paste!$B15914="","",N(GL_Paste!$H15914)-N(GL_Paste!$G15914))</f>
        <v/>
      </c>
      <c r="B15917" s="43">
        <f>IF(GL_Paste!$B15914="","",DATE(YEAR(GL_Paste!$E15914),MONTH(GL_Paste!$E15914),1))</f>
        <v/>
      </c>
      <c r="C15917">
        <f>IF(GL_Paste!$B15914="","",IF(TRIM(GL_Paste!$M15914)&lt;&gt;"",TRIM(GL_Paste!$M15914),IFERROR(MID(GL_Paste!$I15914,FIND("[",GL_Paste!$I15914)+1,FIND("]",GL_Paste!$I15914)-FIND("[",GL_Paste!$I15914)-1),"")))</f>
        <v/>
      </c>
      <c r="D15917">
        <f>IF(GL_Paste!$B15914="","",IFERROR(INDEX(DeptName,MATCH($C15917,DeptTag,0)),"UNALLOCATED"))</f>
        <v/>
      </c>
      <c r="E15917">
        <f>IF(GL_Paste!$B15914="","",IFERROR(INDEX(AcctCat,MATCH(GL_Paste!$B15914&amp;"",AcctCode,0)),"UNKNOWN"))</f>
        <v/>
      </c>
      <c r="F15917">
        <f>IF(GL_Paste!$B15914="","",IFERROR(INDEX(AcctSub,MATCH(GL_Paste!$B15914&amp;"",AcctCode,0)),"UNKNOWN"))</f>
        <v/>
      </c>
    </row>
    <row r="15918">
      <c r="A15918" s="40">
        <f>IF(GL_Paste!$B15915="","",N(GL_Paste!$H15915)-N(GL_Paste!$G15915))</f>
        <v/>
      </c>
      <c r="B15918" s="43">
        <f>IF(GL_Paste!$B15915="","",DATE(YEAR(GL_Paste!$E15915),MONTH(GL_Paste!$E15915),1))</f>
        <v/>
      </c>
      <c r="C15918">
        <f>IF(GL_Paste!$B15915="","",IF(TRIM(GL_Paste!$M15915)&lt;&gt;"",TRIM(GL_Paste!$M15915),IFERROR(MID(GL_Paste!$I15915,FIND("[",GL_Paste!$I15915)+1,FIND("]",GL_Paste!$I15915)-FIND("[",GL_Paste!$I15915)-1),"")))</f>
        <v/>
      </c>
      <c r="D15918">
        <f>IF(GL_Paste!$B15915="","",IFERROR(INDEX(DeptName,MATCH($C15918,DeptTag,0)),"UNALLOCATED"))</f>
        <v/>
      </c>
      <c r="E15918">
        <f>IF(GL_Paste!$B15915="","",IFERROR(INDEX(AcctCat,MATCH(GL_Paste!$B15915&amp;"",AcctCode,0)),"UNKNOWN"))</f>
        <v/>
      </c>
      <c r="F15918">
        <f>IF(GL_Paste!$B15915="","",IFERROR(INDEX(AcctSub,MATCH(GL_Paste!$B15915&amp;"",AcctCode,0)),"UNKNOWN"))</f>
        <v/>
      </c>
    </row>
    <row r="15919">
      <c r="A15919" s="40">
        <f>IF(GL_Paste!$B15916="","",N(GL_Paste!$H15916)-N(GL_Paste!$G15916))</f>
        <v/>
      </c>
      <c r="B15919" s="43">
        <f>IF(GL_Paste!$B15916="","",DATE(YEAR(GL_Paste!$E15916),MONTH(GL_Paste!$E15916),1))</f>
        <v/>
      </c>
      <c r="C15919">
        <f>IF(GL_Paste!$B15916="","",IF(TRIM(GL_Paste!$M15916)&lt;&gt;"",TRIM(GL_Paste!$M15916),IFERROR(MID(GL_Paste!$I15916,FIND("[",GL_Paste!$I15916)+1,FIND("]",GL_Paste!$I15916)-FIND("[",GL_Paste!$I15916)-1),"")))</f>
        <v/>
      </c>
      <c r="D15919">
        <f>IF(GL_Paste!$B15916="","",IFERROR(INDEX(DeptName,MATCH($C15919,DeptTag,0)),"UNALLOCATED"))</f>
        <v/>
      </c>
      <c r="E15919">
        <f>IF(GL_Paste!$B15916="","",IFERROR(INDEX(AcctCat,MATCH(GL_Paste!$B15916&amp;"",AcctCode,0)),"UNKNOWN"))</f>
        <v/>
      </c>
      <c r="F15919">
        <f>IF(GL_Paste!$B15916="","",IFERROR(INDEX(AcctSub,MATCH(GL_Paste!$B15916&amp;"",AcctCode,0)),"UNKNOWN"))</f>
        <v/>
      </c>
    </row>
    <row r="15920">
      <c r="A15920" s="40">
        <f>IF(GL_Paste!$B15917="","",N(GL_Paste!$H15917)-N(GL_Paste!$G15917))</f>
        <v/>
      </c>
      <c r="B15920" s="43">
        <f>IF(GL_Paste!$B15917="","",DATE(YEAR(GL_Paste!$E15917),MONTH(GL_Paste!$E15917),1))</f>
        <v/>
      </c>
      <c r="C15920">
        <f>IF(GL_Paste!$B15917="","",IF(TRIM(GL_Paste!$M15917)&lt;&gt;"",TRIM(GL_Paste!$M15917),IFERROR(MID(GL_Paste!$I15917,FIND("[",GL_Paste!$I15917)+1,FIND("]",GL_Paste!$I15917)-FIND("[",GL_Paste!$I15917)-1),"")))</f>
        <v/>
      </c>
      <c r="D15920">
        <f>IF(GL_Paste!$B15917="","",IFERROR(INDEX(DeptName,MATCH($C15920,DeptTag,0)),"UNALLOCATED"))</f>
        <v/>
      </c>
      <c r="E15920">
        <f>IF(GL_Paste!$B15917="","",IFERROR(INDEX(AcctCat,MATCH(GL_Paste!$B15917&amp;"",AcctCode,0)),"UNKNOWN"))</f>
        <v/>
      </c>
      <c r="F15920">
        <f>IF(GL_Paste!$B15917="","",IFERROR(INDEX(AcctSub,MATCH(GL_Paste!$B15917&amp;"",AcctCode,0)),"UNKNOWN"))</f>
        <v/>
      </c>
    </row>
    <row r="15921">
      <c r="A15921" s="40">
        <f>IF(GL_Paste!$B15918="","",N(GL_Paste!$H15918)-N(GL_Paste!$G15918))</f>
        <v/>
      </c>
      <c r="B15921" s="43">
        <f>IF(GL_Paste!$B15918="","",DATE(YEAR(GL_Paste!$E15918),MONTH(GL_Paste!$E15918),1))</f>
        <v/>
      </c>
      <c r="C15921">
        <f>IF(GL_Paste!$B15918="","",IF(TRIM(GL_Paste!$M15918)&lt;&gt;"",TRIM(GL_Paste!$M15918),IFERROR(MID(GL_Paste!$I15918,FIND("[",GL_Paste!$I15918)+1,FIND("]",GL_Paste!$I15918)-FIND("[",GL_Paste!$I15918)-1),"")))</f>
        <v/>
      </c>
      <c r="D15921">
        <f>IF(GL_Paste!$B15918="","",IFERROR(INDEX(DeptName,MATCH($C15921,DeptTag,0)),"UNALLOCATED"))</f>
        <v/>
      </c>
      <c r="E15921">
        <f>IF(GL_Paste!$B15918="","",IFERROR(INDEX(AcctCat,MATCH(GL_Paste!$B15918&amp;"",AcctCode,0)),"UNKNOWN"))</f>
        <v/>
      </c>
      <c r="F15921">
        <f>IF(GL_Paste!$B15918="","",IFERROR(INDEX(AcctSub,MATCH(GL_Paste!$B15918&amp;"",AcctCode,0)),"UNKNOWN"))</f>
        <v/>
      </c>
    </row>
    <row r="15922">
      <c r="A15922" s="40">
        <f>IF(GL_Paste!$B15919="","",N(GL_Paste!$H15919)-N(GL_Paste!$G15919))</f>
        <v/>
      </c>
      <c r="B15922" s="43">
        <f>IF(GL_Paste!$B15919="","",DATE(YEAR(GL_Paste!$E15919),MONTH(GL_Paste!$E15919),1))</f>
        <v/>
      </c>
      <c r="C15922">
        <f>IF(GL_Paste!$B15919="","",IF(TRIM(GL_Paste!$M15919)&lt;&gt;"",TRIM(GL_Paste!$M15919),IFERROR(MID(GL_Paste!$I15919,FIND("[",GL_Paste!$I15919)+1,FIND("]",GL_Paste!$I15919)-FIND("[",GL_Paste!$I15919)-1),"")))</f>
        <v/>
      </c>
      <c r="D15922">
        <f>IF(GL_Paste!$B15919="","",IFERROR(INDEX(DeptName,MATCH($C15922,DeptTag,0)),"UNALLOCATED"))</f>
        <v/>
      </c>
      <c r="E15922">
        <f>IF(GL_Paste!$B15919="","",IFERROR(INDEX(AcctCat,MATCH(GL_Paste!$B15919&amp;"",AcctCode,0)),"UNKNOWN"))</f>
        <v/>
      </c>
      <c r="F15922">
        <f>IF(GL_Paste!$B15919="","",IFERROR(INDEX(AcctSub,MATCH(GL_Paste!$B15919&amp;"",AcctCode,0)),"UNKNOWN"))</f>
        <v/>
      </c>
    </row>
    <row r="15923">
      <c r="A15923" s="40">
        <f>IF(GL_Paste!$B15920="","",N(GL_Paste!$H15920)-N(GL_Paste!$G15920))</f>
        <v/>
      </c>
      <c r="B15923" s="43">
        <f>IF(GL_Paste!$B15920="","",DATE(YEAR(GL_Paste!$E15920),MONTH(GL_Paste!$E15920),1))</f>
        <v/>
      </c>
      <c r="C15923">
        <f>IF(GL_Paste!$B15920="","",IF(TRIM(GL_Paste!$M15920)&lt;&gt;"",TRIM(GL_Paste!$M15920),IFERROR(MID(GL_Paste!$I15920,FIND("[",GL_Paste!$I15920)+1,FIND("]",GL_Paste!$I15920)-FIND("[",GL_Paste!$I15920)-1),"")))</f>
        <v/>
      </c>
      <c r="D15923">
        <f>IF(GL_Paste!$B15920="","",IFERROR(INDEX(DeptName,MATCH($C15923,DeptTag,0)),"UNALLOCATED"))</f>
        <v/>
      </c>
      <c r="E15923">
        <f>IF(GL_Paste!$B15920="","",IFERROR(INDEX(AcctCat,MATCH(GL_Paste!$B15920&amp;"",AcctCode,0)),"UNKNOWN"))</f>
        <v/>
      </c>
      <c r="F15923">
        <f>IF(GL_Paste!$B15920="","",IFERROR(INDEX(AcctSub,MATCH(GL_Paste!$B15920&amp;"",AcctCode,0)),"UNKNOWN"))</f>
        <v/>
      </c>
    </row>
    <row r="15924">
      <c r="A15924" s="40">
        <f>IF(GL_Paste!$B15921="","",N(GL_Paste!$H15921)-N(GL_Paste!$G15921))</f>
        <v/>
      </c>
      <c r="B15924" s="43">
        <f>IF(GL_Paste!$B15921="","",DATE(YEAR(GL_Paste!$E15921),MONTH(GL_Paste!$E15921),1))</f>
        <v/>
      </c>
      <c r="C15924">
        <f>IF(GL_Paste!$B15921="","",IF(TRIM(GL_Paste!$M15921)&lt;&gt;"",TRIM(GL_Paste!$M15921),IFERROR(MID(GL_Paste!$I15921,FIND("[",GL_Paste!$I15921)+1,FIND("]",GL_Paste!$I15921)-FIND("[",GL_Paste!$I15921)-1),"")))</f>
        <v/>
      </c>
      <c r="D15924">
        <f>IF(GL_Paste!$B15921="","",IFERROR(INDEX(DeptName,MATCH($C15924,DeptTag,0)),"UNALLOCATED"))</f>
        <v/>
      </c>
      <c r="E15924">
        <f>IF(GL_Paste!$B15921="","",IFERROR(INDEX(AcctCat,MATCH(GL_Paste!$B15921&amp;"",AcctCode,0)),"UNKNOWN"))</f>
        <v/>
      </c>
      <c r="F15924">
        <f>IF(GL_Paste!$B15921="","",IFERROR(INDEX(AcctSub,MATCH(GL_Paste!$B15921&amp;"",AcctCode,0)),"UNKNOWN"))</f>
        <v/>
      </c>
    </row>
    <row r="15925">
      <c r="A15925" s="40">
        <f>IF(GL_Paste!$B15922="","",N(GL_Paste!$H15922)-N(GL_Paste!$G15922))</f>
        <v/>
      </c>
      <c r="B15925" s="43">
        <f>IF(GL_Paste!$B15922="","",DATE(YEAR(GL_Paste!$E15922),MONTH(GL_Paste!$E15922),1))</f>
        <v/>
      </c>
      <c r="C15925">
        <f>IF(GL_Paste!$B15922="","",IF(TRIM(GL_Paste!$M15922)&lt;&gt;"",TRIM(GL_Paste!$M15922),IFERROR(MID(GL_Paste!$I15922,FIND("[",GL_Paste!$I15922)+1,FIND("]",GL_Paste!$I15922)-FIND("[",GL_Paste!$I15922)-1),"")))</f>
        <v/>
      </c>
      <c r="D15925">
        <f>IF(GL_Paste!$B15922="","",IFERROR(INDEX(DeptName,MATCH($C15925,DeptTag,0)),"UNALLOCATED"))</f>
        <v/>
      </c>
      <c r="E15925">
        <f>IF(GL_Paste!$B15922="","",IFERROR(INDEX(AcctCat,MATCH(GL_Paste!$B15922&amp;"",AcctCode,0)),"UNKNOWN"))</f>
        <v/>
      </c>
      <c r="F15925">
        <f>IF(GL_Paste!$B15922="","",IFERROR(INDEX(AcctSub,MATCH(GL_Paste!$B15922&amp;"",AcctCode,0)),"UNKNOWN"))</f>
        <v/>
      </c>
    </row>
    <row r="15926">
      <c r="A15926" s="40">
        <f>IF(GL_Paste!$B15923="","",N(GL_Paste!$H15923)-N(GL_Paste!$G15923))</f>
        <v/>
      </c>
      <c r="B15926" s="43">
        <f>IF(GL_Paste!$B15923="","",DATE(YEAR(GL_Paste!$E15923),MONTH(GL_Paste!$E15923),1))</f>
        <v/>
      </c>
      <c r="C15926">
        <f>IF(GL_Paste!$B15923="","",IF(TRIM(GL_Paste!$M15923)&lt;&gt;"",TRIM(GL_Paste!$M15923),IFERROR(MID(GL_Paste!$I15923,FIND("[",GL_Paste!$I15923)+1,FIND("]",GL_Paste!$I15923)-FIND("[",GL_Paste!$I15923)-1),"")))</f>
        <v/>
      </c>
      <c r="D15926">
        <f>IF(GL_Paste!$B15923="","",IFERROR(INDEX(DeptName,MATCH($C15926,DeptTag,0)),"UNALLOCATED"))</f>
        <v/>
      </c>
      <c r="E15926">
        <f>IF(GL_Paste!$B15923="","",IFERROR(INDEX(AcctCat,MATCH(GL_Paste!$B15923&amp;"",AcctCode,0)),"UNKNOWN"))</f>
        <v/>
      </c>
      <c r="F15926">
        <f>IF(GL_Paste!$B15923="","",IFERROR(INDEX(AcctSub,MATCH(GL_Paste!$B15923&amp;"",AcctCode,0)),"UNKNOWN"))</f>
        <v/>
      </c>
    </row>
    <row r="15927">
      <c r="A15927" s="40">
        <f>IF(GL_Paste!$B15924="","",N(GL_Paste!$H15924)-N(GL_Paste!$G15924))</f>
        <v/>
      </c>
      <c r="B15927" s="43">
        <f>IF(GL_Paste!$B15924="","",DATE(YEAR(GL_Paste!$E15924),MONTH(GL_Paste!$E15924),1))</f>
        <v/>
      </c>
      <c r="C15927">
        <f>IF(GL_Paste!$B15924="","",IF(TRIM(GL_Paste!$M15924)&lt;&gt;"",TRIM(GL_Paste!$M15924),IFERROR(MID(GL_Paste!$I15924,FIND("[",GL_Paste!$I15924)+1,FIND("]",GL_Paste!$I15924)-FIND("[",GL_Paste!$I15924)-1),"")))</f>
        <v/>
      </c>
      <c r="D15927">
        <f>IF(GL_Paste!$B15924="","",IFERROR(INDEX(DeptName,MATCH($C15927,DeptTag,0)),"UNALLOCATED"))</f>
        <v/>
      </c>
      <c r="E15927">
        <f>IF(GL_Paste!$B15924="","",IFERROR(INDEX(AcctCat,MATCH(GL_Paste!$B15924&amp;"",AcctCode,0)),"UNKNOWN"))</f>
        <v/>
      </c>
      <c r="F15927">
        <f>IF(GL_Paste!$B15924="","",IFERROR(INDEX(AcctSub,MATCH(GL_Paste!$B15924&amp;"",AcctCode,0)),"UNKNOWN"))</f>
        <v/>
      </c>
    </row>
    <row r="15928">
      <c r="A15928" s="40">
        <f>IF(GL_Paste!$B15925="","",N(GL_Paste!$H15925)-N(GL_Paste!$G15925))</f>
        <v/>
      </c>
      <c r="B15928" s="43">
        <f>IF(GL_Paste!$B15925="","",DATE(YEAR(GL_Paste!$E15925),MONTH(GL_Paste!$E15925),1))</f>
        <v/>
      </c>
      <c r="C15928">
        <f>IF(GL_Paste!$B15925="","",IF(TRIM(GL_Paste!$M15925)&lt;&gt;"",TRIM(GL_Paste!$M15925),IFERROR(MID(GL_Paste!$I15925,FIND("[",GL_Paste!$I15925)+1,FIND("]",GL_Paste!$I15925)-FIND("[",GL_Paste!$I15925)-1),"")))</f>
        <v/>
      </c>
      <c r="D15928">
        <f>IF(GL_Paste!$B15925="","",IFERROR(INDEX(DeptName,MATCH($C15928,DeptTag,0)),"UNALLOCATED"))</f>
        <v/>
      </c>
      <c r="E15928">
        <f>IF(GL_Paste!$B15925="","",IFERROR(INDEX(AcctCat,MATCH(GL_Paste!$B15925&amp;"",AcctCode,0)),"UNKNOWN"))</f>
        <v/>
      </c>
      <c r="F15928">
        <f>IF(GL_Paste!$B15925="","",IFERROR(INDEX(AcctSub,MATCH(GL_Paste!$B15925&amp;"",AcctCode,0)),"UNKNOWN"))</f>
        <v/>
      </c>
    </row>
    <row r="15929">
      <c r="A15929" s="40">
        <f>IF(GL_Paste!$B15926="","",N(GL_Paste!$H15926)-N(GL_Paste!$G15926))</f>
        <v/>
      </c>
      <c r="B15929" s="43">
        <f>IF(GL_Paste!$B15926="","",DATE(YEAR(GL_Paste!$E15926),MONTH(GL_Paste!$E15926),1))</f>
        <v/>
      </c>
      <c r="C15929">
        <f>IF(GL_Paste!$B15926="","",IF(TRIM(GL_Paste!$M15926)&lt;&gt;"",TRIM(GL_Paste!$M15926),IFERROR(MID(GL_Paste!$I15926,FIND("[",GL_Paste!$I15926)+1,FIND("]",GL_Paste!$I15926)-FIND("[",GL_Paste!$I15926)-1),"")))</f>
        <v/>
      </c>
      <c r="D15929">
        <f>IF(GL_Paste!$B15926="","",IFERROR(INDEX(DeptName,MATCH($C15929,DeptTag,0)),"UNALLOCATED"))</f>
        <v/>
      </c>
      <c r="E15929">
        <f>IF(GL_Paste!$B15926="","",IFERROR(INDEX(AcctCat,MATCH(GL_Paste!$B15926&amp;"",AcctCode,0)),"UNKNOWN"))</f>
        <v/>
      </c>
      <c r="F15929">
        <f>IF(GL_Paste!$B15926="","",IFERROR(INDEX(AcctSub,MATCH(GL_Paste!$B15926&amp;"",AcctCode,0)),"UNKNOWN"))</f>
        <v/>
      </c>
    </row>
    <row r="15930">
      <c r="A15930" s="40">
        <f>IF(GL_Paste!$B15927="","",N(GL_Paste!$H15927)-N(GL_Paste!$G15927))</f>
        <v/>
      </c>
      <c r="B15930" s="43">
        <f>IF(GL_Paste!$B15927="","",DATE(YEAR(GL_Paste!$E15927),MONTH(GL_Paste!$E15927),1))</f>
        <v/>
      </c>
      <c r="C15930">
        <f>IF(GL_Paste!$B15927="","",IF(TRIM(GL_Paste!$M15927)&lt;&gt;"",TRIM(GL_Paste!$M15927),IFERROR(MID(GL_Paste!$I15927,FIND("[",GL_Paste!$I15927)+1,FIND("]",GL_Paste!$I15927)-FIND("[",GL_Paste!$I15927)-1),"")))</f>
        <v/>
      </c>
      <c r="D15930">
        <f>IF(GL_Paste!$B15927="","",IFERROR(INDEX(DeptName,MATCH($C15930,DeptTag,0)),"UNALLOCATED"))</f>
        <v/>
      </c>
      <c r="E15930">
        <f>IF(GL_Paste!$B15927="","",IFERROR(INDEX(AcctCat,MATCH(GL_Paste!$B15927&amp;"",AcctCode,0)),"UNKNOWN"))</f>
        <v/>
      </c>
      <c r="F15930">
        <f>IF(GL_Paste!$B15927="","",IFERROR(INDEX(AcctSub,MATCH(GL_Paste!$B15927&amp;"",AcctCode,0)),"UNKNOWN"))</f>
        <v/>
      </c>
    </row>
    <row r="15931">
      <c r="A15931" s="40">
        <f>IF(GL_Paste!$B15928="","",N(GL_Paste!$H15928)-N(GL_Paste!$G15928))</f>
        <v/>
      </c>
      <c r="B15931" s="43">
        <f>IF(GL_Paste!$B15928="","",DATE(YEAR(GL_Paste!$E15928),MONTH(GL_Paste!$E15928),1))</f>
        <v/>
      </c>
      <c r="C15931">
        <f>IF(GL_Paste!$B15928="","",IF(TRIM(GL_Paste!$M15928)&lt;&gt;"",TRIM(GL_Paste!$M15928),IFERROR(MID(GL_Paste!$I15928,FIND("[",GL_Paste!$I15928)+1,FIND("]",GL_Paste!$I15928)-FIND("[",GL_Paste!$I15928)-1),"")))</f>
        <v/>
      </c>
      <c r="D15931">
        <f>IF(GL_Paste!$B15928="","",IFERROR(INDEX(DeptName,MATCH($C15931,DeptTag,0)),"UNALLOCATED"))</f>
        <v/>
      </c>
      <c r="E15931">
        <f>IF(GL_Paste!$B15928="","",IFERROR(INDEX(AcctCat,MATCH(GL_Paste!$B15928&amp;"",AcctCode,0)),"UNKNOWN"))</f>
        <v/>
      </c>
      <c r="F15931">
        <f>IF(GL_Paste!$B15928="","",IFERROR(INDEX(AcctSub,MATCH(GL_Paste!$B15928&amp;"",AcctCode,0)),"UNKNOWN"))</f>
        <v/>
      </c>
    </row>
    <row r="15932">
      <c r="A15932" s="40">
        <f>IF(GL_Paste!$B15929="","",N(GL_Paste!$H15929)-N(GL_Paste!$G15929))</f>
        <v/>
      </c>
      <c r="B15932" s="43">
        <f>IF(GL_Paste!$B15929="","",DATE(YEAR(GL_Paste!$E15929),MONTH(GL_Paste!$E15929),1))</f>
        <v/>
      </c>
      <c r="C15932">
        <f>IF(GL_Paste!$B15929="","",IF(TRIM(GL_Paste!$M15929)&lt;&gt;"",TRIM(GL_Paste!$M15929),IFERROR(MID(GL_Paste!$I15929,FIND("[",GL_Paste!$I15929)+1,FIND("]",GL_Paste!$I15929)-FIND("[",GL_Paste!$I15929)-1),"")))</f>
        <v/>
      </c>
      <c r="D15932">
        <f>IF(GL_Paste!$B15929="","",IFERROR(INDEX(DeptName,MATCH($C15932,DeptTag,0)),"UNALLOCATED"))</f>
        <v/>
      </c>
      <c r="E15932">
        <f>IF(GL_Paste!$B15929="","",IFERROR(INDEX(AcctCat,MATCH(GL_Paste!$B15929&amp;"",AcctCode,0)),"UNKNOWN"))</f>
        <v/>
      </c>
      <c r="F15932">
        <f>IF(GL_Paste!$B15929="","",IFERROR(INDEX(AcctSub,MATCH(GL_Paste!$B15929&amp;"",AcctCode,0)),"UNKNOWN"))</f>
        <v/>
      </c>
    </row>
    <row r="15933">
      <c r="A15933" s="40">
        <f>IF(GL_Paste!$B15930="","",N(GL_Paste!$H15930)-N(GL_Paste!$G15930))</f>
        <v/>
      </c>
      <c r="B15933" s="43">
        <f>IF(GL_Paste!$B15930="","",DATE(YEAR(GL_Paste!$E15930),MONTH(GL_Paste!$E15930),1))</f>
        <v/>
      </c>
      <c r="C15933">
        <f>IF(GL_Paste!$B15930="","",IF(TRIM(GL_Paste!$M15930)&lt;&gt;"",TRIM(GL_Paste!$M15930),IFERROR(MID(GL_Paste!$I15930,FIND("[",GL_Paste!$I15930)+1,FIND("]",GL_Paste!$I15930)-FIND("[",GL_Paste!$I15930)-1),"")))</f>
        <v/>
      </c>
      <c r="D15933">
        <f>IF(GL_Paste!$B15930="","",IFERROR(INDEX(DeptName,MATCH($C15933,DeptTag,0)),"UNALLOCATED"))</f>
        <v/>
      </c>
      <c r="E15933">
        <f>IF(GL_Paste!$B15930="","",IFERROR(INDEX(AcctCat,MATCH(GL_Paste!$B15930&amp;"",AcctCode,0)),"UNKNOWN"))</f>
        <v/>
      </c>
      <c r="F15933">
        <f>IF(GL_Paste!$B15930="","",IFERROR(INDEX(AcctSub,MATCH(GL_Paste!$B15930&amp;"",AcctCode,0)),"UNKNOWN"))</f>
        <v/>
      </c>
    </row>
    <row r="15934">
      <c r="A15934" s="40">
        <f>IF(GL_Paste!$B15931="","",N(GL_Paste!$H15931)-N(GL_Paste!$G15931))</f>
        <v/>
      </c>
      <c r="B15934" s="43">
        <f>IF(GL_Paste!$B15931="","",DATE(YEAR(GL_Paste!$E15931),MONTH(GL_Paste!$E15931),1))</f>
        <v/>
      </c>
      <c r="C15934">
        <f>IF(GL_Paste!$B15931="","",IF(TRIM(GL_Paste!$M15931)&lt;&gt;"",TRIM(GL_Paste!$M15931),IFERROR(MID(GL_Paste!$I15931,FIND("[",GL_Paste!$I15931)+1,FIND("]",GL_Paste!$I15931)-FIND("[",GL_Paste!$I15931)-1),"")))</f>
        <v/>
      </c>
      <c r="D15934">
        <f>IF(GL_Paste!$B15931="","",IFERROR(INDEX(DeptName,MATCH($C15934,DeptTag,0)),"UNALLOCATED"))</f>
        <v/>
      </c>
      <c r="E15934">
        <f>IF(GL_Paste!$B15931="","",IFERROR(INDEX(AcctCat,MATCH(GL_Paste!$B15931&amp;"",AcctCode,0)),"UNKNOWN"))</f>
        <v/>
      </c>
      <c r="F15934">
        <f>IF(GL_Paste!$B15931="","",IFERROR(INDEX(AcctSub,MATCH(GL_Paste!$B15931&amp;"",AcctCode,0)),"UNKNOWN"))</f>
        <v/>
      </c>
    </row>
    <row r="15935">
      <c r="A15935" s="40">
        <f>IF(GL_Paste!$B15932="","",N(GL_Paste!$H15932)-N(GL_Paste!$G15932))</f>
        <v/>
      </c>
      <c r="B15935" s="43">
        <f>IF(GL_Paste!$B15932="","",DATE(YEAR(GL_Paste!$E15932),MONTH(GL_Paste!$E15932),1))</f>
        <v/>
      </c>
      <c r="C15935">
        <f>IF(GL_Paste!$B15932="","",IF(TRIM(GL_Paste!$M15932)&lt;&gt;"",TRIM(GL_Paste!$M15932),IFERROR(MID(GL_Paste!$I15932,FIND("[",GL_Paste!$I15932)+1,FIND("]",GL_Paste!$I15932)-FIND("[",GL_Paste!$I15932)-1),"")))</f>
        <v/>
      </c>
      <c r="D15935">
        <f>IF(GL_Paste!$B15932="","",IFERROR(INDEX(DeptName,MATCH($C15935,DeptTag,0)),"UNALLOCATED"))</f>
        <v/>
      </c>
      <c r="E15935">
        <f>IF(GL_Paste!$B15932="","",IFERROR(INDEX(AcctCat,MATCH(GL_Paste!$B15932&amp;"",AcctCode,0)),"UNKNOWN"))</f>
        <v/>
      </c>
      <c r="F15935">
        <f>IF(GL_Paste!$B15932="","",IFERROR(INDEX(AcctSub,MATCH(GL_Paste!$B15932&amp;"",AcctCode,0)),"UNKNOWN"))</f>
        <v/>
      </c>
    </row>
    <row r="15936">
      <c r="A15936" s="40">
        <f>IF(GL_Paste!$B15933="","",N(GL_Paste!$H15933)-N(GL_Paste!$G15933))</f>
        <v/>
      </c>
      <c r="B15936" s="43">
        <f>IF(GL_Paste!$B15933="","",DATE(YEAR(GL_Paste!$E15933),MONTH(GL_Paste!$E15933),1))</f>
        <v/>
      </c>
      <c r="C15936">
        <f>IF(GL_Paste!$B15933="","",IF(TRIM(GL_Paste!$M15933)&lt;&gt;"",TRIM(GL_Paste!$M15933),IFERROR(MID(GL_Paste!$I15933,FIND("[",GL_Paste!$I15933)+1,FIND("]",GL_Paste!$I15933)-FIND("[",GL_Paste!$I15933)-1),"")))</f>
        <v/>
      </c>
      <c r="D15936">
        <f>IF(GL_Paste!$B15933="","",IFERROR(INDEX(DeptName,MATCH($C15936,DeptTag,0)),"UNALLOCATED"))</f>
        <v/>
      </c>
      <c r="E15936">
        <f>IF(GL_Paste!$B15933="","",IFERROR(INDEX(AcctCat,MATCH(GL_Paste!$B15933&amp;"",AcctCode,0)),"UNKNOWN"))</f>
        <v/>
      </c>
      <c r="F15936">
        <f>IF(GL_Paste!$B15933="","",IFERROR(INDEX(AcctSub,MATCH(GL_Paste!$B15933&amp;"",AcctCode,0)),"UNKNOWN"))</f>
        <v/>
      </c>
    </row>
    <row r="15937">
      <c r="A15937" s="40">
        <f>IF(GL_Paste!$B15934="","",N(GL_Paste!$H15934)-N(GL_Paste!$G15934))</f>
        <v/>
      </c>
      <c r="B15937" s="43">
        <f>IF(GL_Paste!$B15934="","",DATE(YEAR(GL_Paste!$E15934),MONTH(GL_Paste!$E15934),1))</f>
        <v/>
      </c>
      <c r="C15937">
        <f>IF(GL_Paste!$B15934="","",IF(TRIM(GL_Paste!$M15934)&lt;&gt;"",TRIM(GL_Paste!$M15934),IFERROR(MID(GL_Paste!$I15934,FIND("[",GL_Paste!$I15934)+1,FIND("]",GL_Paste!$I15934)-FIND("[",GL_Paste!$I15934)-1),"")))</f>
        <v/>
      </c>
      <c r="D15937">
        <f>IF(GL_Paste!$B15934="","",IFERROR(INDEX(DeptName,MATCH($C15937,DeptTag,0)),"UNALLOCATED"))</f>
        <v/>
      </c>
      <c r="E15937">
        <f>IF(GL_Paste!$B15934="","",IFERROR(INDEX(AcctCat,MATCH(GL_Paste!$B15934&amp;"",AcctCode,0)),"UNKNOWN"))</f>
        <v/>
      </c>
      <c r="F15937">
        <f>IF(GL_Paste!$B15934="","",IFERROR(INDEX(AcctSub,MATCH(GL_Paste!$B15934&amp;"",AcctCode,0)),"UNKNOWN"))</f>
        <v/>
      </c>
    </row>
    <row r="15938">
      <c r="A15938" s="40">
        <f>IF(GL_Paste!$B15935="","",N(GL_Paste!$H15935)-N(GL_Paste!$G15935))</f>
        <v/>
      </c>
      <c r="B15938" s="43">
        <f>IF(GL_Paste!$B15935="","",DATE(YEAR(GL_Paste!$E15935),MONTH(GL_Paste!$E15935),1))</f>
        <v/>
      </c>
      <c r="C15938">
        <f>IF(GL_Paste!$B15935="","",IF(TRIM(GL_Paste!$M15935)&lt;&gt;"",TRIM(GL_Paste!$M15935),IFERROR(MID(GL_Paste!$I15935,FIND("[",GL_Paste!$I15935)+1,FIND("]",GL_Paste!$I15935)-FIND("[",GL_Paste!$I15935)-1),"")))</f>
        <v/>
      </c>
      <c r="D15938">
        <f>IF(GL_Paste!$B15935="","",IFERROR(INDEX(DeptName,MATCH($C15938,DeptTag,0)),"UNALLOCATED"))</f>
        <v/>
      </c>
      <c r="E15938">
        <f>IF(GL_Paste!$B15935="","",IFERROR(INDEX(AcctCat,MATCH(GL_Paste!$B15935&amp;"",AcctCode,0)),"UNKNOWN"))</f>
        <v/>
      </c>
      <c r="F15938">
        <f>IF(GL_Paste!$B15935="","",IFERROR(INDEX(AcctSub,MATCH(GL_Paste!$B15935&amp;"",AcctCode,0)),"UNKNOWN"))</f>
        <v/>
      </c>
    </row>
    <row r="15939">
      <c r="A15939" s="40">
        <f>IF(GL_Paste!$B15936="","",N(GL_Paste!$H15936)-N(GL_Paste!$G15936))</f>
        <v/>
      </c>
      <c r="B15939" s="43">
        <f>IF(GL_Paste!$B15936="","",DATE(YEAR(GL_Paste!$E15936),MONTH(GL_Paste!$E15936),1))</f>
        <v/>
      </c>
      <c r="C15939">
        <f>IF(GL_Paste!$B15936="","",IF(TRIM(GL_Paste!$M15936)&lt;&gt;"",TRIM(GL_Paste!$M15936),IFERROR(MID(GL_Paste!$I15936,FIND("[",GL_Paste!$I15936)+1,FIND("]",GL_Paste!$I15936)-FIND("[",GL_Paste!$I15936)-1),"")))</f>
        <v/>
      </c>
      <c r="D15939">
        <f>IF(GL_Paste!$B15936="","",IFERROR(INDEX(DeptName,MATCH($C15939,DeptTag,0)),"UNALLOCATED"))</f>
        <v/>
      </c>
      <c r="E15939">
        <f>IF(GL_Paste!$B15936="","",IFERROR(INDEX(AcctCat,MATCH(GL_Paste!$B15936&amp;"",AcctCode,0)),"UNKNOWN"))</f>
        <v/>
      </c>
      <c r="F15939">
        <f>IF(GL_Paste!$B15936="","",IFERROR(INDEX(AcctSub,MATCH(GL_Paste!$B15936&amp;"",AcctCode,0)),"UNKNOWN"))</f>
        <v/>
      </c>
    </row>
    <row r="15940">
      <c r="A15940" s="40">
        <f>IF(GL_Paste!$B15937="","",N(GL_Paste!$H15937)-N(GL_Paste!$G15937))</f>
        <v/>
      </c>
      <c r="B15940" s="43">
        <f>IF(GL_Paste!$B15937="","",DATE(YEAR(GL_Paste!$E15937),MONTH(GL_Paste!$E15937),1))</f>
        <v/>
      </c>
      <c r="C15940">
        <f>IF(GL_Paste!$B15937="","",IF(TRIM(GL_Paste!$M15937)&lt;&gt;"",TRIM(GL_Paste!$M15937),IFERROR(MID(GL_Paste!$I15937,FIND("[",GL_Paste!$I15937)+1,FIND("]",GL_Paste!$I15937)-FIND("[",GL_Paste!$I15937)-1),"")))</f>
        <v/>
      </c>
      <c r="D15940">
        <f>IF(GL_Paste!$B15937="","",IFERROR(INDEX(DeptName,MATCH($C15940,DeptTag,0)),"UNALLOCATED"))</f>
        <v/>
      </c>
      <c r="E15940">
        <f>IF(GL_Paste!$B15937="","",IFERROR(INDEX(AcctCat,MATCH(GL_Paste!$B15937&amp;"",AcctCode,0)),"UNKNOWN"))</f>
        <v/>
      </c>
      <c r="F15940">
        <f>IF(GL_Paste!$B15937="","",IFERROR(INDEX(AcctSub,MATCH(GL_Paste!$B15937&amp;"",AcctCode,0)),"UNKNOWN"))</f>
        <v/>
      </c>
    </row>
    <row r="15941">
      <c r="A15941" s="40">
        <f>IF(GL_Paste!$B15938="","",N(GL_Paste!$H15938)-N(GL_Paste!$G15938))</f>
        <v/>
      </c>
      <c r="B15941" s="43">
        <f>IF(GL_Paste!$B15938="","",DATE(YEAR(GL_Paste!$E15938),MONTH(GL_Paste!$E15938),1))</f>
        <v/>
      </c>
      <c r="C15941">
        <f>IF(GL_Paste!$B15938="","",IF(TRIM(GL_Paste!$M15938)&lt;&gt;"",TRIM(GL_Paste!$M15938),IFERROR(MID(GL_Paste!$I15938,FIND("[",GL_Paste!$I15938)+1,FIND("]",GL_Paste!$I15938)-FIND("[",GL_Paste!$I15938)-1),"")))</f>
        <v/>
      </c>
      <c r="D15941">
        <f>IF(GL_Paste!$B15938="","",IFERROR(INDEX(DeptName,MATCH($C15941,DeptTag,0)),"UNALLOCATED"))</f>
        <v/>
      </c>
      <c r="E15941">
        <f>IF(GL_Paste!$B15938="","",IFERROR(INDEX(AcctCat,MATCH(GL_Paste!$B15938&amp;"",AcctCode,0)),"UNKNOWN"))</f>
        <v/>
      </c>
      <c r="F15941">
        <f>IF(GL_Paste!$B15938="","",IFERROR(INDEX(AcctSub,MATCH(GL_Paste!$B15938&amp;"",AcctCode,0)),"UNKNOWN"))</f>
        <v/>
      </c>
    </row>
    <row r="15942">
      <c r="A15942" s="40">
        <f>IF(GL_Paste!$B15939="","",N(GL_Paste!$H15939)-N(GL_Paste!$G15939))</f>
        <v/>
      </c>
      <c r="B15942" s="43">
        <f>IF(GL_Paste!$B15939="","",DATE(YEAR(GL_Paste!$E15939),MONTH(GL_Paste!$E15939),1))</f>
        <v/>
      </c>
      <c r="C15942">
        <f>IF(GL_Paste!$B15939="","",IF(TRIM(GL_Paste!$M15939)&lt;&gt;"",TRIM(GL_Paste!$M15939),IFERROR(MID(GL_Paste!$I15939,FIND("[",GL_Paste!$I15939)+1,FIND("]",GL_Paste!$I15939)-FIND("[",GL_Paste!$I15939)-1),"")))</f>
        <v/>
      </c>
      <c r="D15942">
        <f>IF(GL_Paste!$B15939="","",IFERROR(INDEX(DeptName,MATCH($C15942,DeptTag,0)),"UNALLOCATED"))</f>
        <v/>
      </c>
      <c r="E15942">
        <f>IF(GL_Paste!$B15939="","",IFERROR(INDEX(AcctCat,MATCH(GL_Paste!$B15939&amp;"",AcctCode,0)),"UNKNOWN"))</f>
        <v/>
      </c>
      <c r="F15942">
        <f>IF(GL_Paste!$B15939="","",IFERROR(INDEX(AcctSub,MATCH(GL_Paste!$B15939&amp;"",AcctCode,0)),"UNKNOWN"))</f>
        <v/>
      </c>
    </row>
    <row r="15943">
      <c r="A15943" s="40">
        <f>IF(GL_Paste!$B15940="","",N(GL_Paste!$H15940)-N(GL_Paste!$G15940))</f>
        <v/>
      </c>
      <c r="B15943" s="43">
        <f>IF(GL_Paste!$B15940="","",DATE(YEAR(GL_Paste!$E15940),MONTH(GL_Paste!$E15940),1))</f>
        <v/>
      </c>
      <c r="C15943">
        <f>IF(GL_Paste!$B15940="","",IF(TRIM(GL_Paste!$M15940)&lt;&gt;"",TRIM(GL_Paste!$M15940),IFERROR(MID(GL_Paste!$I15940,FIND("[",GL_Paste!$I15940)+1,FIND("]",GL_Paste!$I15940)-FIND("[",GL_Paste!$I15940)-1),"")))</f>
        <v/>
      </c>
      <c r="D15943">
        <f>IF(GL_Paste!$B15940="","",IFERROR(INDEX(DeptName,MATCH($C15943,DeptTag,0)),"UNALLOCATED"))</f>
        <v/>
      </c>
      <c r="E15943">
        <f>IF(GL_Paste!$B15940="","",IFERROR(INDEX(AcctCat,MATCH(GL_Paste!$B15940&amp;"",AcctCode,0)),"UNKNOWN"))</f>
        <v/>
      </c>
      <c r="F15943">
        <f>IF(GL_Paste!$B15940="","",IFERROR(INDEX(AcctSub,MATCH(GL_Paste!$B15940&amp;"",AcctCode,0)),"UNKNOWN"))</f>
        <v/>
      </c>
    </row>
    <row r="15944">
      <c r="A15944" s="40">
        <f>IF(GL_Paste!$B15941="","",N(GL_Paste!$H15941)-N(GL_Paste!$G15941))</f>
        <v/>
      </c>
      <c r="B15944" s="43">
        <f>IF(GL_Paste!$B15941="","",DATE(YEAR(GL_Paste!$E15941),MONTH(GL_Paste!$E15941),1))</f>
        <v/>
      </c>
      <c r="C15944">
        <f>IF(GL_Paste!$B15941="","",IF(TRIM(GL_Paste!$M15941)&lt;&gt;"",TRIM(GL_Paste!$M15941),IFERROR(MID(GL_Paste!$I15941,FIND("[",GL_Paste!$I15941)+1,FIND("]",GL_Paste!$I15941)-FIND("[",GL_Paste!$I15941)-1),"")))</f>
        <v/>
      </c>
      <c r="D15944">
        <f>IF(GL_Paste!$B15941="","",IFERROR(INDEX(DeptName,MATCH($C15944,DeptTag,0)),"UNALLOCATED"))</f>
        <v/>
      </c>
      <c r="E15944">
        <f>IF(GL_Paste!$B15941="","",IFERROR(INDEX(AcctCat,MATCH(GL_Paste!$B15941&amp;"",AcctCode,0)),"UNKNOWN"))</f>
        <v/>
      </c>
      <c r="F15944">
        <f>IF(GL_Paste!$B15941="","",IFERROR(INDEX(AcctSub,MATCH(GL_Paste!$B15941&amp;"",AcctCode,0)),"UNKNOWN"))</f>
        <v/>
      </c>
    </row>
    <row r="15945">
      <c r="A15945" s="40">
        <f>IF(GL_Paste!$B15942="","",N(GL_Paste!$H15942)-N(GL_Paste!$G15942))</f>
        <v/>
      </c>
      <c r="B15945" s="43">
        <f>IF(GL_Paste!$B15942="","",DATE(YEAR(GL_Paste!$E15942),MONTH(GL_Paste!$E15942),1))</f>
        <v/>
      </c>
      <c r="C15945">
        <f>IF(GL_Paste!$B15942="","",IF(TRIM(GL_Paste!$M15942)&lt;&gt;"",TRIM(GL_Paste!$M15942),IFERROR(MID(GL_Paste!$I15942,FIND("[",GL_Paste!$I15942)+1,FIND("]",GL_Paste!$I15942)-FIND("[",GL_Paste!$I15942)-1),"")))</f>
        <v/>
      </c>
      <c r="D15945">
        <f>IF(GL_Paste!$B15942="","",IFERROR(INDEX(DeptName,MATCH($C15945,DeptTag,0)),"UNALLOCATED"))</f>
        <v/>
      </c>
      <c r="E15945">
        <f>IF(GL_Paste!$B15942="","",IFERROR(INDEX(AcctCat,MATCH(GL_Paste!$B15942&amp;"",AcctCode,0)),"UNKNOWN"))</f>
        <v/>
      </c>
      <c r="F15945">
        <f>IF(GL_Paste!$B15942="","",IFERROR(INDEX(AcctSub,MATCH(GL_Paste!$B15942&amp;"",AcctCode,0)),"UNKNOWN"))</f>
        <v/>
      </c>
    </row>
    <row r="15946">
      <c r="A15946" s="40">
        <f>IF(GL_Paste!$B15943="","",N(GL_Paste!$H15943)-N(GL_Paste!$G15943))</f>
        <v/>
      </c>
      <c r="B15946" s="43">
        <f>IF(GL_Paste!$B15943="","",DATE(YEAR(GL_Paste!$E15943),MONTH(GL_Paste!$E15943),1))</f>
        <v/>
      </c>
      <c r="C15946">
        <f>IF(GL_Paste!$B15943="","",IF(TRIM(GL_Paste!$M15943)&lt;&gt;"",TRIM(GL_Paste!$M15943),IFERROR(MID(GL_Paste!$I15943,FIND("[",GL_Paste!$I15943)+1,FIND("]",GL_Paste!$I15943)-FIND("[",GL_Paste!$I15943)-1),"")))</f>
        <v/>
      </c>
      <c r="D15946">
        <f>IF(GL_Paste!$B15943="","",IFERROR(INDEX(DeptName,MATCH($C15946,DeptTag,0)),"UNALLOCATED"))</f>
        <v/>
      </c>
      <c r="E15946">
        <f>IF(GL_Paste!$B15943="","",IFERROR(INDEX(AcctCat,MATCH(GL_Paste!$B15943&amp;"",AcctCode,0)),"UNKNOWN"))</f>
        <v/>
      </c>
      <c r="F15946">
        <f>IF(GL_Paste!$B15943="","",IFERROR(INDEX(AcctSub,MATCH(GL_Paste!$B15943&amp;"",AcctCode,0)),"UNKNOWN"))</f>
        <v/>
      </c>
    </row>
    <row r="15947">
      <c r="A15947" s="40">
        <f>IF(GL_Paste!$B15944="","",N(GL_Paste!$H15944)-N(GL_Paste!$G15944))</f>
        <v/>
      </c>
      <c r="B15947" s="43">
        <f>IF(GL_Paste!$B15944="","",DATE(YEAR(GL_Paste!$E15944),MONTH(GL_Paste!$E15944),1))</f>
        <v/>
      </c>
      <c r="C15947">
        <f>IF(GL_Paste!$B15944="","",IF(TRIM(GL_Paste!$M15944)&lt;&gt;"",TRIM(GL_Paste!$M15944),IFERROR(MID(GL_Paste!$I15944,FIND("[",GL_Paste!$I15944)+1,FIND("]",GL_Paste!$I15944)-FIND("[",GL_Paste!$I15944)-1),"")))</f>
        <v/>
      </c>
      <c r="D15947">
        <f>IF(GL_Paste!$B15944="","",IFERROR(INDEX(DeptName,MATCH($C15947,DeptTag,0)),"UNALLOCATED"))</f>
        <v/>
      </c>
      <c r="E15947">
        <f>IF(GL_Paste!$B15944="","",IFERROR(INDEX(AcctCat,MATCH(GL_Paste!$B15944&amp;"",AcctCode,0)),"UNKNOWN"))</f>
        <v/>
      </c>
      <c r="F15947">
        <f>IF(GL_Paste!$B15944="","",IFERROR(INDEX(AcctSub,MATCH(GL_Paste!$B15944&amp;"",AcctCode,0)),"UNKNOWN"))</f>
        <v/>
      </c>
    </row>
    <row r="15948">
      <c r="A15948" s="40">
        <f>IF(GL_Paste!$B15945="","",N(GL_Paste!$H15945)-N(GL_Paste!$G15945))</f>
        <v/>
      </c>
      <c r="B15948" s="43">
        <f>IF(GL_Paste!$B15945="","",DATE(YEAR(GL_Paste!$E15945),MONTH(GL_Paste!$E15945),1))</f>
        <v/>
      </c>
      <c r="C15948">
        <f>IF(GL_Paste!$B15945="","",IF(TRIM(GL_Paste!$M15945)&lt;&gt;"",TRIM(GL_Paste!$M15945),IFERROR(MID(GL_Paste!$I15945,FIND("[",GL_Paste!$I15945)+1,FIND("]",GL_Paste!$I15945)-FIND("[",GL_Paste!$I15945)-1),"")))</f>
        <v/>
      </c>
      <c r="D15948">
        <f>IF(GL_Paste!$B15945="","",IFERROR(INDEX(DeptName,MATCH($C15948,DeptTag,0)),"UNALLOCATED"))</f>
        <v/>
      </c>
      <c r="E15948">
        <f>IF(GL_Paste!$B15945="","",IFERROR(INDEX(AcctCat,MATCH(GL_Paste!$B15945&amp;"",AcctCode,0)),"UNKNOWN"))</f>
        <v/>
      </c>
      <c r="F15948">
        <f>IF(GL_Paste!$B15945="","",IFERROR(INDEX(AcctSub,MATCH(GL_Paste!$B15945&amp;"",AcctCode,0)),"UNKNOWN"))</f>
        <v/>
      </c>
    </row>
    <row r="15949">
      <c r="A15949" s="40">
        <f>IF(GL_Paste!$B15946="","",N(GL_Paste!$H15946)-N(GL_Paste!$G15946))</f>
        <v/>
      </c>
      <c r="B15949" s="43">
        <f>IF(GL_Paste!$B15946="","",DATE(YEAR(GL_Paste!$E15946),MONTH(GL_Paste!$E15946),1))</f>
        <v/>
      </c>
      <c r="C15949">
        <f>IF(GL_Paste!$B15946="","",IF(TRIM(GL_Paste!$M15946)&lt;&gt;"",TRIM(GL_Paste!$M15946),IFERROR(MID(GL_Paste!$I15946,FIND("[",GL_Paste!$I15946)+1,FIND("]",GL_Paste!$I15946)-FIND("[",GL_Paste!$I15946)-1),"")))</f>
        <v/>
      </c>
      <c r="D15949">
        <f>IF(GL_Paste!$B15946="","",IFERROR(INDEX(DeptName,MATCH($C15949,DeptTag,0)),"UNALLOCATED"))</f>
        <v/>
      </c>
      <c r="E15949">
        <f>IF(GL_Paste!$B15946="","",IFERROR(INDEX(AcctCat,MATCH(GL_Paste!$B15946&amp;"",AcctCode,0)),"UNKNOWN"))</f>
        <v/>
      </c>
      <c r="F15949">
        <f>IF(GL_Paste!$B15946="","",IFERROR(INDEX(AcctSub,MATCH(GL_Paste!$B15946&amp;"",AcctCode,0)),"UNKNOWN"))</f>
        <v/>
      </c>
    </row>
    <row r="15950">
      <c r="A15950" s="40">
        <f>IF(GL_Paste!$B15947="","",N(GL_Paste!$H15947)-N(GL_Paste!$G15947))</f>
        <v/>
      </c>
      <c r="B15950" s="43">
        <f>IF(GL_Paste!$B15947="","",DATE(YEAR(GL_Paste!$E15947),MONTH(GL_Paste!$E15947),1))</f>
        <v/>
      </c>
      <c r="C15950">
        <f>IF(GL_Paste!$B15947="","",IF(TRIM(GL_Paste!$M15947)&lt;&gt;"",TRIM(GL_Paste!$M15947),IFERROR(MID(GL_Paste!$I15947,FIND("[",GL_Paste!$I15947)+1,FIND("]",GL_Paste!$I15947)-FIND("[",GL_Paste!$I15947)-1),"")))</f>
        <v/>
      </c>
      <c r="D15950">
        <f>IF(GL_Paste!$B15947="","",IFERROR(INDEX(DeptName,MATCH($C15950,DeptTag,0)),"UNALLOCATED"))</f>
        <v/>
      </c>
      <c r="E15950">
        <f>IF(GL_Paste!$B15947="","",IFERROR(INDEX(AcctCat,MATCH(GL_Paste!$B15947&amp;"",AcctCode,0)),"UNKNOWN"))</f>
        <v/>
      </c>
      <c r="F15950">
        <f>IF(GL_Paste!$B15947="","",IFERROR(INDEX(AcctSub,MATCH(GL_Paste!$B15947&amp;"",AcctCode,0)),"UNKNOWN"))</f>
        <v/>
      </c>
    </row>
    <row r="15951">
      <c r="A15951" s="40">
        <f>IF(GL_Paste!$B15948="","",N(GL_Paste!$H15948)-N(GL_Paste!$G15948))</f>
        <v/>
      </c>
      <c r="B15951" s="43">
        <f>IF(GL_Paste!$B15948="","",DATE(YEAR(GL_Paste!$E15948),MONTH(GL_Paste!$E15948),1))</f>
        <v/>
      </c>
      <c r="C15951">
        <f>IF(GL_Paste!$B15948="","",IF(TRIM(GL_Paste!$M15948)&lt;&gt;"",TRIM(GL_Paste!$M15948),IFERROR(MID(GL_Paste!$I15948,FIND("[",GL_Paste!$I15948)+1,FIND("]",GL_Paste!$I15948)-FIND("[",GL_Paste!$I15948)-1),"")))</f>
        <v/>
      </c>
      <c r="D15951">
        <f>IF(GL_Paste!$B15948="","",IFERROR(INDEX(DeptName,MATCH($C15951,DeptTag,0)),"UNALLOCATED"))</f>
        <v/>
      </c>
      <c r="E15951">
        <f>IF(GL_Paste!$B15948="","",IFERROR(INDEX(AcctCat,MATCH(GL_Paste!$B15948&amp;"",AcctCode,0)),"UNKNOWN"))</f>
        <v/>
      </c>
      <c r="F15951">
        <f>IF(GL_Paste!$B15948="","",IFERROR(INDEX(AcctSub,MATCH(GL_Paste!$B15948&amp;"",AcctCode,0)),"UNKNOWN"))</f>
        <v/>
      </c>
    </row>
    <row r="15952">
      <c r="A15952" s="40">
        <f>IF(GL_Paste!$B15949="","",N(GL_Paste!$H15949)-N(GL_Paste!$G15949))</f>
        <v/>
      </c>
      <c r="B15952" s="43">
        <f>IF(GL_Paste!$B15949="","",DATE(YEAR(GL_Paste!$E15949),MONTH(GL_Paste!$E15949),1))</f>
        <v/>
      </c>
      <c r="C15952">
        <f>IF(GL_Paste!$B15949="","",IF(TRIM(GL_Paste!$M15949)&lt;&gt;"",TRIM(GL_Paste!$M15949),IFERROR(MID(GL_Paste!$I15949,FIND("[",GL_Paste!$I15949)+1,FIND("]",GL_Paste!$I15949)-FIND("[",GL_Paste!$I15949)-1),"")))</f>
        <v/>
      </c>
      <c r="D15952">
        <f>IF(GL_Paste!$B15949="","",IFERROR(INDEX(DeptName,MATCH($C15952,DeptTag,0)),"UNALLOCATED"))</f>
        <v/>
      </c>
      <c r="E15952">
        <f>IF(GL_Paste!$B15949="","",IFERROR(INDEX(AcctCat,MATCH(GL_Paste!$B15949&amp;"",AcctCode,0)),"UNKNOWN"))</f>
        <v/>
      </c>
      <c r="F15952">
        <f>IF(GL_Paste!$B15949="","",IFERROR(INDEX(AcctSub,MATCH(GL_Paste!$B15949&amp;"",AcctCode,0)),"UNKNOWN"))</f>
        <v/>
      </c>
    </row>
    <row r="15953">
      <c r="A15953" s="40">
        <f>IF(GL_Paste!$B15950="","",N(GL_Paste!$H15950)-N(GL_Paste!$G15950))</f>
        <v/>
      </c>
      <c r="B15953" s="43">
        <f>IF(GL_Paste!$B15950="","",DATE(YEAR(GL_Paste!$E15950),MONTH(GL_Paste!$E15950),1))</f>
        <v/>
      </c>
      <c r="C15953">
        <f>IF(GL_Paste!$B15950="","",IF(TRIM(GL_Paste!$M15950)&lt;&gt;"",TRIM(GL_Paste!$M15950),IFERROR(MID(GL_Paste!$I15950,FIND("[",GL_Paste!$I15950)+1,FIND("]",GL_Paste!$I15950)-FIND("[",GL_Paste!$I15950)-1),"")))</f>
        <v/>
      </c>
      <c r="D15953">
        <f>IF(GL_Paste!$B15950="","",IFERROR(INDEX(DeptName,MATCH($C15953,DeptTag,0)),"UNALLOCATED"))</f>
        <v/>
      </c>
      <c r="E15953">
        <f>IF(GL_Paste!$B15950="","",IFERROR(INDEX(AcctCat,MATCH(GL_Paste!$B15950&amp;"",AcctCode,0)),"UNKNOWN"))</f>
        <v/>
      </c>
      <c r="F15953">
        <f>IF(GL_Paste!$B15950="","",IFERROR(INDEX(AcctSub,MATCH(GL_Paste!$B15950&amp;"",AcctCode,0)),"UNKNOWN"))</f>
        <v/>
      </c>
    </row>
    <row r="15954">
      <c r="A15954" s="40">
        <f>IF(GL_Paste!$B15951="","",N(GL_Paste!$H15951)-N(GL_Paste!$G15951))</f>
        <v/>
      </c>
      <c r="B15954" s="43">
        <f>IF(GL_Paste!$B15951="","",DATE(YEAR(GL_Paste!$E15951),MONTH(GL_Paste!$E15951),1))</f>
        <v/>
      </c>
      <c r="C15954">
        <f>IF(GL_Paste!$B15951="","",IF(TRIM(GL_Paste!$M15951)&lt;&gt;"",TRIM(GL_Paste!$M15951),IFERROR(MID(GL_Paste!$I15951,FIND("[",GL_Paste!$I15951)+1,FIND("]",GL_Paste!$I15951)-FIND("[",GL_Paste!$I15951)-1),"")))</f>
        <v/>
      </c>
      <c r="D15954">
        <f>IF(GL_Paste!$B15951="","",IFERROR(INDEX(DeptName,MATCH($C15954,DeptTag,0)),"UNALLOCATED"))</f>
        <v/>
      </c>
      <c r="E15954">
        <f>IF(GL_Paste!$B15951="","",IFERROR(INDEX(AcctCat,MATCH(GL_Paste!$B15951&amp;"",AcctCode,0)),"UNKNOWN"))</f>
        <v/>
      </c>
      <c r="F15954">
        <f>IF(GL_Paste!$B15951="","",IFERROR(INDEX(AcctSub,MATCH(GL_Paste!$B15951&amp;"",AcctCode,0)),"UNKNOWN"))</f>
        <v/>
      </c>
    </row>
    <row r="15955">
      <c r="A15955" s="40">
        <f>IF(GL_Paste!$B15952="","",N(GL_Paste!$H15952)-N(GL_Paste!$G15952))</f>
        <v/>
      </c>
      <c r="B15955" s="43">
        <f>IF(GL_Paste!$B15952="","",DATE(YEAR(GL_Paste!$E15952),MONTH(GL_Paste!$E15952),1))</f>
        <v/>
      </c>
      <c r="C15955">
        <f>IF(GL_Paste!$B15952="","",IF(TRIM(GL_Paste!$M15952)&lt;&gt;"",TRIM(GL_Paste!$M15952),IFERROR(MID(GL_Paste!$I15952,FIND("[",GL_Paste!$I15952)+1,FIND("]",GL_Paste!$I15952)-FIND("[",GL_Paste!$I15952)-1),"")))</f>
        <v/>
      </c>
      <c r="D15955">
        <f>IF(GL_Paste!$B15952="","",IFERROR(INDEX(DeptName,MATCH($C15955,DeptTag,0)),"UNALLOCATED"))</f>
        <v/>
      </c>
      <c r="E15955">
        <f>IF(GL_Paste!$B15952="","",IFERROR(INDEX(AcctCat,MATCH(GL_Paste!$B15952&amp;"",AcctCode,0)),"UNKNOWN"))</f>
        <v/>
      </c>
      <c r="F15955">
        <f>IF(GL_Paste!$B15952="","",IFERROR(INDEX(AcctSub,MATCH(GL_Paste!$B15952&amp;"",AcctCode,0)),"UNKNOWN"))</f>
        <v/>
      </c>
    </row>
    <row r="15956">
      <c r="A15956" s="40">
        <f>IF(GL_Paste!$B15953="","",N(GL_Paste!$H15953)-N(GL_Paste!$G15953))</f>
        <v/>
      </c>
      <c r="B15956" s="43">
        <f>IF(GL_Paste!$B15953="","",DATE(YEAR(GL_Paste!$E15953),MONTH(GL_Paste!$E15953),1))</f>
        <v/>
      </c>
      <c r="C15956">
        <f>IF(GL_Paste!$B15953="","",IF(TRIM(GL_Paste!$M15953)&lt;&gt;"",TRIM(GL_Paste!$M15953),IFERROR(MID(GL_Paste!$I15953,FIND("[",GL_Paste!$I15953)+1,FIND("]",GL_Paste!$I15953)-FIND("[",GL_Paste!$I15953)-1),"")))</f>
        <v/>
      </c>
      <c r="D15956">
        <f>IF(GL_Paste!$B15953="","",IFERROR(INDEX(DeptName,MATCH($C15956,DeptTag,0)),"UNALLOCATED"))</f>
        <v/>
      </c>
      <c r="E15956">
        <f>IF(GL_Paste!$B15953="","",IFERROR(INDEX(AcctCat,MATCH(GL_Paste!$B15953&amp;"",AcctCode,0)),"UNKNOWN"))</f>
        <v/>
      </c>
      <c r="F15956">
        <f>IF(GL_Paste!$B15953="","",IFERROR(INDEX(AcctSub,MATCH(GL_Paste!$B15953&amp;"",AcctCode,0)),"UNKNOWN"))</f>
        <v/>
      </c>
    </row>
    <row r="15957">
      <c r="A15957" s="40">
        <f>IF(GL_Paste!$B15954="","",N(GL_Paste!$H15954)-N(GL_Paste!$G15954))</f>
        <v/>
      </c>
      <c r="B15957" s="43">
        <f>IF(GL_Paste!$B15954="","",DATE(YEAR(GL_Paste!$E15954),MONTH(GL_Paste!$E15954),1))</f>
        <v/>
      </c>
      <c r="C15957">
        <f>IF(GL_Paste!$B15954="","",IF(TRIM(GL_Paste!$M15954)&lt;&gt;"",TRIM(GL_Paste!$M15954),IFERROR(MID(GL_Paste!$I15954,FIND("[",GL_Paste!$I15954)+1,FIND("]",GL_Paste!$I15954)-FIND("[",GL_Paste!$I15954)-1),"")))</f>
        <v/>
      </c>
      <c r="D15957">
        <f>IF(GL_Paste!$B15954="","",IFERROR(INDEX(DeptName,MATCH($C15957,DeptTag,0)),"UNALLOCATED"))</f>
        <v/>
      </c>
      <c r="E15957">
        <f>IF(GL_Paste!$B15954="","",IFERROR(INDEX(AcctCat,MATCH(GL_Paste!$B15954&amp;"",AcctCode,0)),"UNKNOWN"))</f>
        <v/>
      </c>
      <c r="F15957">
        <f>IF(GL_Paste!$B15954="","",IFERROR(INDEX(AcctSub,MATCH(GL_Paste!$B15954&amp;"",AcctCode,0)),"UNKNOWN"))</f>
        <v/>
      </c>
    </row>
    <row r="15958">
      <c r="A15958" s="40">
        <f>IF(GL_Paste!$B15955="","",N(GL_Paste!$H15955)-N(GL_Paste!$G15955))</f>
        <v/>
      </c>
      <c r="B15958" s="43">
        <f>IF(GL_Paste!$B15955="","",DATE(YEAR(GL_Paste!$E15955),MONTH(GL_Paste!$E15955),1))</f>
        <v/>
      </c>
      <c r="C15958">
        <f>IF(GL_Paste!$B15955="","",IF(TRIM(GL_Paste!$M15955)&lt;&gt;"",TRIM(GL_Paste!$M15955),IFERROR(MID(GL_Paste!$I15955,FIND("[",GL_Paste!$I15955)+1,FIND("]",GL_Paste!$I15955)-FIND("[",GL_Paste!$I15955)-1),"")))</f>
        <v/>
      </c>
      <c r="D15958">
        <f>IF(GL_Paste!$B15955="","",IFERROR(INDEX(DeptName,MATCH($C15958,DeptTag,0)),"UNALLOCATED"))</f>
        <v/>
      </c>
      <c r="E15958">
        <f>IF(GL_Paste!$B15955="","",IFERROR(INDEX(AcctCat,MATCH(GL_Paste!$B15955&amp;"",AcctCode,0)),"UNKNOWN"))</f>
        <v/>
      </c>
      <c r="F15958">
        <f>IF(GL_Paste!$B15955="","",IFERROR(INDEX(AcctSub,MATCH(GL_Paste!$B15955&amp;"",AcctCode,0)),"UNKNOWN"))</f>
        <v/>
      </c>
    </row>
    <row r="15959">
      <c r="A15959" s="40">
        <f>IF(GL_Paste!$B15956="","",N(GL_Paste!$H15956)-N(GL_Paste!$G15956))</f>
        <v/>
      </c>
      <c r="B15959" s="43">
        <f>IF(GL_Paste!$B15956="","",DATE(YEAR(GL_Paste!$E15956),MONTH(GL_Paste!$E15956),1))</f>
        <v/>
      </c>
      <c r="C15959">
        <f>IF(GL_Paste!$B15956="","",IF(TRIM(GL_Paste!$M15956)&lt;&gt;"",TRIM(GL_Paste!$M15956),IFERROR(MID(GL_Paste!$I15956,FIND("[",GL_Paste!$I15956)+1,FIND("]",GL_Paste!$I15956)-FIND("[",GL_Paste!$I15956)-1),"")))</f>
        <v/>
      </c>
      <c r="D15959">
        <f>IF(GL_Paste!$B15956="","",IFERROR(INDEX(DeptName,MATCH($C15959,DeptTag,0)),"UNALLOCATED"))</f>
        <v/>
      </c>
      <c r="E15959">
        <f>IF(GL_Paste!$B15956="","",IFERROR(INDEX(AcctCat,MATCH(GL_Paste!$B15956&amp;"",AcctCode,0)),"UNKNOWN"))</f>
        <v/>
      </c>
      <c r="F15959">
        <f>IF(GL_Paste!$B15956="","",IFERROR(INDEX(AcctSub,MATCH(GL_Paste!$B15956&amp;"",AcctCode,0)),"UNKNOWN"))</f>
        <v/>
      </c>
    </row>
    <row r="15960">
      <c r="A15960" s="40">
        <f>IF(GL_Paste!$B15957="","",N(GL_Paste!$H15957)-N(GL_Paste!$G15957))</f>
        <v/>
      </c>
      <c r="B15960" s="43">
        <f>IF(GL_Paste!$B15957="","",DATE(YEAR(GL_Paste!$E15957),MONTH(GL_Paste!$E15957),1))</f>
        <v/>
      </c>
      <c r="C15960">
        <f>IF(GL_Paste!$B15957="","",IF(TRIM(GL_Paste!$M15957)&lt;&gt;"",TRIM(GL_Paste!$M15957),IFERROR(MID(GL_Paste!$I15957,FIND("[",GL_Paste!$I15957)+1,FIND("]",GL_Paste!$I15957)-FIND("[",GL_Paste!$I15957)-1),"")))</f>
        <v/>
      </c>
      <c r="D15960">
        <f>IF(GL_Paste!$B15957="","",IFERROR(INDEX(DeptName,MATCH($C15960,DeptTag,0)),"UNALLOCATED"))</f>
        <v/>
      </c>
      <c r="E15960">
        <f>IF(GL_Paste!$B15957="","",IFERROR(INDEX(AcctCat,MATCH(GL_Paste!$B15957&amp;"",AcctCode,0)),"UNKNOWN"))</f>
        <v/>
      </c>
      <c r="F15960">
        <f>IF(GL_Paste!$B15957="","",IFERROR(INDEX(AcctSub,MATCH(GL_Paste!$B15957&amp;"",AcctCode,0)),"UNKNOWN"))</f>
        <v/>
      </c>
    </row>
    <row r="15961">
      <c r="A15961" s="40">
        <f>IF(GL_Paste!$B15958="","",N(GL_Paste!$H15958)-N(GL_Paste!$G15958))</f>
        <v/>
      </c>
      <c r="B15961" s="43">
        <f>IF(GL_Paste!$B15958="","",DATE(YEAR(GL_Paste!$E15958),MONTH(GL_Paste!$E15958),1))</f>
        <v/>
      </c>
      <c r="C15961">
        <f>IF(GL_Paste!$B15958="","",IF(TRIM(GL_Paste!$M15958)&lt;&gt;"",TRIM(GL_Paste!$M15958),IFERROR(MID(GL_Paste!$I15958,FIND("[",GL_Paste!$I15958)+1,FIND("]",GL_Paste!$I15958)-FIND("[",GL_Paste!$I15958)-1),"")))</f>
        <v/>
      </c>
      <c r="D15961">
        <f>IF(GL_Paste!$B15958="","",IFERROR(INDEX(DeptName,MATCH($C15961,DeptTag,0)),"UNALLOCATED"))</f>
        <v/>
      </c>
      <c r="E15961">
        <f>IF(GL_Paste!$B15958="","",IFERROR(INDEX(AcctCat,MATCH(GL_Paste!$B15958&amp;"",AcctCode,0)),"UNKNOWN"))</f>
        <v/>
      </c>
      <c r="F15961">
        <f>IF(GL_Paste!$B15958="","",IFERROR(INDEX(AcctSub,MATCH(GL_Paste!$B15958&amp;"",AcctCode,0)),"UNKNOWN"))</f>
        <v/>
      </c>
    </row>
    <row r="15962">
      <c r="A15962" s="40">
        <f>IF(GL_Paste!$B15959="","",N(GL_Paste!$H15959)-N(GL_Paste!$G15959))</f>
        <v/>
      </c>
      <c r="B15962" s="43">
        <f>IF(GL_Paste!$B15959="","",DATE(YEAR(GL_Paste!$E15959),MONTH(GL_Paste!$E15959),1))</f>
        <v/>
      </c>
      <c r="C15962">
        <f>IF(GL_Paste!$B15959="","",IF(TRIM(GL_Paste!$M15959)&lt;&gt;"",TRIM(GL_Paste!$M15959),IFERROR(MID(GL_Paste!$I15959,FIND("[",GL_Paste!$I15959)+1,FIND("]",GL_Paste!$I15959)-FIND("[",GL_Paste!$I15959)-1),"")))</f>
        <v/>
      </c>
      <c r="D15962">
        <f>IF(GL_Paste!$B15959="","",IFERROR(INDEX(DeptName,MATCH($C15962,DeptTag,0)),"UNALLOCATED"))</f>
        <v/>
      </c>
      <c r="E15962">
        <f>IF(GL_Paste!$B15959="","",IFERROR(INDEX(AcctCat,MATCH(GL_Paste!$B15959&amp;"",AcctCode,0)),"UNKNOWN"))</f>
        <v/>
      </c>
      <c r="F15962">
        <f>IF(GL_Paste!$B15959="","",IFERROR(INDEX(AcctSub,MATCH(GL_Paste!$B15959&amp;"",AcctCode,0)),"UNKNOWN"))</f>
        <v/>
      </c>
    </row>
    <row r="15963">
      <c r="A15963" s="40">
        <f>IF(GL_Paste!$B15960="","",N(GL_Paste!$H15960)-N(GL_Paste!$G15960))</f>
        <v/>
      </c>
      <c r="B15963" s="43">
        <f>IF(GL_Paste!$B15960="","",DATE(YEAR(GL_Paste!$E15960),MONTH(GL_Paste!$E15960),1))</f>
        <v/>
      </c>
      <c r="C15963">
        <f>IF(GL_Paste!$B15960="","",IF(TRIM(GL_Paste!$M15960)&lt;&gt;"",TRIM(GL_Paste!$M15960),IFERROR(MID(GL_Paste!$I15960,FIND("[",GL_Paste!$I15960)+1,FIND("]",GL_Paste!$I15960)-FIND("[",GL_Paste!$I15960)-1),"")))</f>
        <v/>
      </c>
      <c r="D15963">
        <f>IF(GL_Paste!$B15960="","",IFERROR(INDEX(DeptName,MATCH($C15963,DeptTag,0)),"UNALLOCATED"))</f>
        <v/>
      </c>
      <c r="E15963">
        <f>IF(GL_Paste!$B15960="","",IFERROR(INDEX(AcctCat,MATCH(GL_Paste!$B15960&amp;"",AcctCode,0)),"UNKNOWN"))</f>
        <v/>
      </c>
      <c r="F15963">
        <f>IF(GL_Paste!$B15960="","",IFERROR(INDEX(AcctSub,MATCH(GL_Paste!$B15960&amp;"",AcctCode,0)),"UNKNOWN"))</f>
        <v/>
      </c>
    </row>
    <row r="15964">
      <c r="A15964" s="40">
        <f>IF(GL_Paste!$B15961="","",N(GL_Paste!$H15961)-N(GL_Paste!$G15961))</f>
        <v/>
      </c>
      <c r="B15964" s="43">
        <f>IF(GL_Paste!$B15961="","",DATE(YEAR(GL_Paste!$E15961),MONTH(GL_Paste!$E15961),1))</f>
        <v/>
      </c>
      <c r="C15964">
        <f>IF(GL_Paste!$B15961="","",IF(TRIM(GL_Paste!$M15961)&lt;&gt;"",TRIM(GL_Paste!$M15961),IFERROR(MID(GL_Paste!$I15961,FIND("[",GL_Paste!$I15961)+1,FIND("]",GL_Paste!$I15961)-FIND("[",GL_Paste!$I15961)-1),"")))</f>
        <v/>
      </c>
      <c r="D15964">
        <f>IF(GL_Paste!$B15961="","",IFERROR(INDEX(DeptName,MATCH($C15964,DeptTag,0)),"UNALLOCATED"))</f>
        <v/>
      </c>
      <c r="E15964">
        <f>IF(GL_Paste!$B15961="","",IFERROR(INDEX(AcctCat,MATCH(GL_Paste!$B15961&amp;"",AcctCode,0)),"UNKNOWN"))</f>
        <v/>
      </c>
      <c r="F15964">
        <f>IF(GL_Paste!$B15961="","",IFERROR(INDEX(AcctSub,MATCH(GL_Paste!$B15961&amp;"",AcctCode,0)),"UNKNOWN"))</f>
        <v/>
      </c>
    </row>
    <row r="15965">
      <c r="A15965" s="40">
        <f>IF(GL_Paste!$B15962="","",N(GL_Paste!$H15962)-N(GL_Paste!$G15962))</f>
        <v/>
      </c>
      <c r="B15965" s="43">
        <f>IF(GL_Paste!$B15962="","",DATE(YEAR(GL_Paste!$E15962),MONTH(GL_Paste!$E15962),1))</f>
        <v/>
      </c>
      <c r="C15965">
        <f>IF(GL_Paste!$B15962="","",IF(TRIM(GL_Paste!$M15962)&lt;&gt;"",TRIM(GL_Paste!$M15962),IFERROR(MID(GL_Paste!$I15962,FIND("[",GL_Paste!$I15962)+1,FIND("]",GL_Paste!$I15962)-FIND("[",GL_Paste!$I15962)-1),"")))</f>
        <v/>
      </c>
      <c r="D15965">
        <f>IF(GL_Paste!$B15962="","",IFERROR(INDEX(DeptName,MATCH($C15965,DeptTag,0)),"UNALLOCATED"))</f>
        <v/>
      </c>
      <c r="E15965">
        <f>IF(GL_Paste!$B15962="","",IFERROR(INDEX(AcctCat,MATCH(GL_Paste!$B15962&amp;"",AcctCode,0)),"UNKNOWN"))</f>
        <v/>
      </c>
      <c r="F15965">
        <f>IF(GL_Paste!$B15962="","",IFERROR(INDEX(AcctSub,MATCH(GL_Paste!$B15962&amp;"",AcctCode,0)),"UNKNOWN"))</f>
        <v/>
      </c>
    </row>
    <row r="15966">
      <c r="A15966" s="40">
        <f>IF(GL_Paste!$B15963="","",N(GL_Paste!$H15963)-N(GL_Paste!$G15963))</f>
        <v/>
      </c>
      <c r="B15966" s="43">
        <f>IF(GL_Paste!$B15963="","",DATE(YEAR(GL_Paste!$E15963),MONTH(GL_Paste!$E15963),1))</f>
        <v/>
      </c>
      <c r="C15966">
        <f>IF(GL_Paste!$B15963="","",IF(TRIM(GL_Paste!$M15963)&lt;&gt;"",TRIM(GL_Paste!$M15963),IFERROR(MID(GL_Paste!$I15963,FIND("[",GL_Paste!$I15963)+1,FIND("]",GL_Paste!$I15963)-FIND("[",GL_Paste!$I15963)-1),"")))</f>
        <v/>
      </c>
      <c r="D15966">
        <f>IF(GL_Paste!$B15963="","",IFERROR(INDEX(DeptName,MATCH($C15966,DeptTag,0)),"UNALLOCATED"))</f>
        <v/>
      </c>
      <c r="E15966">
        <f>IF(GL_Paste!$B15963="","",IFERROR(INDEX(AcctCat,MATCH(GL_Paste!$B15963&amp;"",AcctCode,0)),"UNKNOWN"))</f>
        <v/>
      </c>
      <c r="F15966">
        <f>IF(GL_Paste!$B15963="","",IFERROR(INDEX(AcctSub,MATCH(GL_Paste!$B15963&amp;"",AcctCode,0)),"UNKNOWN"))</f>
        <v/>
      </c>
    </row>
    <row r="15967">
      <c r="A15967" s="40">
        <f>IF(GL_Paste!$B15964="","",N(GL_Paste!$H15964)-N(GL_Paste!$G15964))</f>
        <v/>
      </c>
      <c r="B15967" s="43">
        <f>IF(GL_Paste!$B15964="","",DATE(YEAR(GL_Paste!$E15964),MONTH(GL_Paste!$E15964),1))</f>
        <v/>
      </c>
      <c r="C15967">
        <f>IF(GL_Paste!$B15964="","",IF(TRIM(GL_Paste!$M15964)&lt;&gt;"",TRIM(GL_Paste!$M15964),IFERROR(MID(GL_Paste!$I15964,FIND("[",GL_Paste!$I15964)+1,FIND("]",GL_Paste!$I15964)-FIND("[",GL_Paste!$I15964)-1),"")))</f>
        <v/>
      </c>
      <c r="D15967">
        <f>IF(GL_Paste!$B15964="","",IFERROR(INDEX(DeptName,MATCH($C15967,DeptTag,0)),"UNALLOCATED"))</f>
        <v/>
      </c>
      <c r="E15967">
        <f>IF(GL_Paste!$B15964="","",IFERROR(INDEX(AcctCat,MATCH(GL_Paste!$B15964&amp;"",AcctCode,0)),"UNKNOWN"))</f>
        <v/>
      </c>
      <c r="F15967">
        <f>IF(GL_Paste!$B15964="","",IFERROR(INDEX(AcctSub,MATCH(GL_Paste!$B15964&amp;"",AcctCode,0)),"UNKNOWN"))</f>
        <v/>
      </c>
    </row>
    <row r="15968">
      <c r="A15968" s="40">
        <f>IF(GL_Paste!$B15965="","",N(GL_Paste!$H15965)-N(GL_Paste!$G15965))</f>
        <v/>
      </c>
      <c r="B15968" s="43">
        <f>IF(GL_Paste!$B15965="","",DATE(YEAR(GL_Paste!$E15965),MONTH(GL_Paste!$E15965),1))</f>
        <v/>
      </c>
      <c r="C15968">
        <f>IF(GL_Paste!$B15965="","",IF(TRIM(GL_Paste!$M15965)&lt;&gt;"",TRIM(GL_Paste!$M15965),IFERROR(MID(GL_Paste!$I15965,FIND("[",GL_Paste!$I15965)+1,FIND("]",GL_Paste!$I15965)-FIND("[",GL_Paste!$I15965)-1),"")))</f>
        <v/>
      </c>
      <c r="D15968">
        <f>IF(GL_Paste!$B15965="","",IFERROR(INDEX(DeptName,MATCH($C15968,DeptTag,0)),"UNALLOCATED"))</f>
        <v/>
      </c>
      <c r="E15968">
        <f>IF(GL_Paste!$B15965="","",IFERROR(INDEX(AcctCat,MATCH(GL_Paste!$B15965&amp;"",AcctCode,0)),"UNKNOWN"))</f>
        <v/>
      </c>
      <c r="F15968">
        <f>IF(GL_Paste!$B15965="","",IFERROR(INDEX(AcctSub,MATCH(GL_Paste!$B15965&amp;"",AcctCode,0)),"UNKNOWN"))</f>
        <v/>
      </c>
    </row>
    <row r="15969">
      <c r="A15969" s="40">
        <f>IF(GL_Paste!$B15966="","",N(GL_Paste!$H15966)-N(GL_Paste!$G15966))</f>
        <v/>
      </c>
      <c r="B15969" s="43">
        <f>IF(GL_Paste!$B15966="","",DATE(YEAR(GL_Paste!$E15966),MONTH(GL_Paste!$E15966),1))</f>
        <v/>
      </c>
      <c r="C15969">
        <f>IF(GL_Paste!$B15966="","",IF(TRIM(GL_Paste!$M15966)&lt;&gt;"",TRIM(GL_Paste!$M15966),IFERROR(MID(GL_Paste!$I15966,FIND("[",GL_Paste!$I15966)+1,FIND("]",GL_Paste!$I15966)-FIND("[",GL_Paste!$I15966)-1),"")))</f>
        <v/>
      </c>
      <c r="D15969">
        <f>IF(GL_Paste!$B15966="","",IFERROR(INDEX(DeptName,MATCH($C15969,DeptTag,0)),"UNALLOCATED"))</f>
        <v/>
      </c>
      <c r="E15969">
        <f>IF(GL_Paste!$B15966="","",IFERROR(INDEX(AcctCat,MATCH(GL_Paste!$B15966&amp;"",AcctCode,0)),"UNKNOWN"))</f>
        <v/>
      </c>
      <c r="F15969">
        <f>IF(GL_Paste!$B15966="","",IFERROR(INDEX(AcctSub,MATCH(GL_Paste!$B15966&amp;"",AcctCode,0)),"UNKNOWN"))</f>
        <v/>
      </c>
    </row>
    <row r="15970">
      <c r="A15970" s="40">
        <f>IF(GL_Paste!$B15967="","",N(GL_Paste!$H15967)-N(GL_Paste!$G15967))</f>
        <v/>
      </c>
      <c r="B15970" s="43">
        <f>IF(GL_Paste!$B15967="","",DATE(YEAR(GL_Paste!$E15967),MONTH(GL_Paste!$E15967),1))</f>
        <v/>
      </c>
      <c r="C15970">
        <f>IF(GL_Paste!$B15967="","",IF(TRIM(GL_Paste!$M15967)&lt;&gt;"",TRIM(GL_Paste!$M15967),IFERROR(MID(GL_Paste!$I15967,FIND("[",GL_Paste!$I15967)+1,FIND("]",GL_Paste!$I15967)-FIND("[",GL_Paste!$I15967)-1),"")))</f>
        <v/>
      </c>
      <c r="D15970">
        <f>IF(GL_Paste!$B15967="","",IFERROR(INDEX(DeptName,MATCH($C15970,DeptTag,0)),"UNALLOCATED"))</f>
        <v/>
      </c>
      <c r="E15970">
        <f>IF(GL_Paste!$B15967="","",IFERROR(INDEX(AcctCat,MATCH(GL_Paste!$B15967&amp;"",AcctCode,0)),"UNKNOWN"))</f>
        <v/>
      </c>
      <c r="F15970">
        <f>IF(GL_Paste!$B15967="","",IFERROR(INDEX(AcctSub,MATCH(GL_Paste!$B15967&amp;"",AcctCode,0)),"UNKNOWN"))</f>
        <v/>
      </c>
    </row>
    <row r="15971">
      <c r="A15971" s="40">
        <f>IF(GL_Paste!$B15968="","",N(GL_Paste!$H15968)-N(GL_Paste!$G15968))</f>
        <v/>
      </c>
      <c r="B15971" s="43">
        <f>IF(GL_Paste!$B15968="","",DATE(YEAR(GL_Paste!$E15968),MONTH(GL_Paste!$E15968),1))</f>
        <v/>
      </c>
      <c r="C15971">
        <f>IF(GL_Paste!$B15968="","",IF(TRIM(GL_Paste!$M15968)&lt;&gt;"",TRIM(GL_Paste!$M15968),IFERROR(MID(GL_Paste!$I15968,FIND("[",GL_Paste!$I15968)+1,FIND("]",GL_Paste!$I15968)-FIND("[",GL_Paste!$I15968)-1),"")))</f>
        <v/>
      </c>
      <c r="D15971">
        <f>IF(GL_Paste!$B15968="","",IFERROR(INDEX(DeptName,MATCH($C15971,DeptTag,0)),"UNALLOCATED"))</f>
        <v/>
      </c>
      <c r="E15971">
        <f>IF(GL_Paste!$B15968="","",IFERROR(INDEX(AcctCat,MATCH(GL_Paste!$B15968&amp;"",AcctCode,0)),"UNKNOWN"))</f>
        <v/>
      </c>
      <c r="F15971">
        <f>IF(GL_Paste!$B15968="","",IFERROR(INDEX(AcctSub,MATCH(GL_Paste!$B15968&amp;"",AcctCode,0)),"UNKNOWN"))</f>
        <v/>
      </c>
    </row>
    <row r="15972">
      <c r="A15972" s="40">
        <f>IF(GL_Paste!$B15969="","",N(GL_Paste!$H15969)-N(GL_Paste!$G15969))</f>
        <v/>
      </c>
      <c r="B15972" s="43">
        <f>IF(GL_Paste!$B15969="","",DATE(YEAR(GL_Paste!$E15969),MONTH(GL_Paste!$E15969),1))</f>
        <v/>
      </c>
      <c r="C15972">
        <f>IF(GL_Paste!$B15969="","",IF(TRIM(GL_Paste!$M15969)&lt;&gt;"",TRIM(GL_Paste!$M15969),IFERROR(MID(GL_Paste!$I15969,FIND("[",GL_Paste!$I15969)+1,FIND("]",GL_Paste!$I15969)-FIND("[",GL_Paste!$I15969)-1),"")))</f>
        <v/>
      </c>
      <c r="D15972">
        <f>IF(GL_Paste!$B15969="","",IFERROR(INDEX(DeptName,MATCH($C15972,DeptTag,0)),"UNALLOCATED"))</f>
        <v/>
      </c>
      <c r="E15972">
        <f>IF(GL_Paste!$B15969="","",IFERROR(INDEX(AcctCat,MATCH(GL_Paste!$B15969&amp;"",AcctCode,0)),"UNKNOWN"))</f>
        <v/>
      </c>
      <c r="F15972">
        <f>IF(GL_Paste!$B15969="","",IFERROR(INDEX(AcctSub,MATCH(GL_Paste!$B15969&amp;"",AcctCode,0)),"UNKNOWN"))</f>
        <v/>
      </c>
    </row>
    <row r="15973">
      <c r="A15973" s="40">
        <f>IF(GL_Paste!$B15970="","",N(GL_Paste!$H15970)-N(GL_Paste!$G15970))</f>
        <v/>
      </c>
      <c r="B15973" s="43">
        <f>IF(GL_Paste!$B15970="","",DATE(YEAR(GL_Paste!$E15970),MONTH(GL_Paste!$E15970),1))</f>
        <v/>
      </c>
      <c r="C15973">
        <f>IF(GL_Paste!$B15970="","",IF(TRIM(GL_Paste!$M15970)&lt;&gt;"",TRIM(GL_Paste!$M15970),IFERROR(MID(GL_Paste!$I15970,FIND("[",GL_Paste!$I15970)+1,FIND("]",GL_Paste!$I15970)-FIND("[",GL_Paste!$I15970)-1),"")))</f>
        <v/>
      </c>
      <c r="D15973">
        <f>IF(GL_Paste!$B15970="","",IFERROR(INDEX(DeptName,MATCH($C15973,DeptTag,0)),"UNALLOCATED"))</f>
        <v/>
      </c>
      <c r="E15973">
        <f>IF(GL_Paste!$B15970="","",IFERROR(INDEX(AcctCat,MATCH(GL_Paste!$B15970&amp;"",AcctCode,0)),"UNKNOWN"))</f>
        <v/>
      </c>
      <c r="F15973">
        <f>IF(GL_Paste!$B15970="","",IFERROR(INDEX(AcctSub,MATCH(GL_Paste!$B15970&amp;"",AcctCode,0)),"UNKNOWN"))</f>
        <v/>
      </c>
    </row>
    <row r="15974">
      <c r="A15974" s="40">
        <f>IF(GL_Paste!$B15971="","",N(GL_Paste!$H15971)-N(GL_Paste!$G15971))</f>
        <v/>
      </c>
      <c r="B15974" s="43">
        <f>IF(GL_Paste!$B15971="","",DATE(YEAR(GL_Paste!$E15971),MONTH(GL_Paste!$E15971),1))</f>
        <v/>
      </c>
      <c r="C15974">
        <f>IF(GL_Paste!$B15971="","",IF(TRIM(GL_Paste!$M15971)&lt;&gt;"",TRIM(GL_Paste!$M15971),IFERROR(MID(GL_Paste!$I15971,FIND("[",GL_Paste!$I15971)+1,FIND("]",GL_Paste!$I15971)-FIND("[",GL_Paste!$I15971)-1),"")))</f>
        <v/>
      </c>
      <c r="D15974">
        <f>IF(GL_Paste!$B15971="","",IFERROR(INDEX(DeptName,MATCH($C15974,DeptTag,0)),"UNALLOCATED"))</f>
        <v/>
      </c>
      <c r="E15974">
        <f>IF(GL_Paste!$B15971="","",IFERROR(INDEX(AcctCat,MATCH(GL_Paste!$B15971&amp;"",AcctCode,0)),"UNKNOWN"))</f>
        <v/>
      </c>
      <c r="F15974">
        <f>IF(GL_Paste!$B15971="","",IFERROR(INDEX(AcctSub,MATCH(GL_Paste!$B15971&amp;"",AcctCode,0)),"UNKNOWN"))</f>
        <v/>
      </c>
    </row>
    <row r="15975">
      <c r="A15975" s="40">
        <f>IF(GL_Paste!$B15972="","",N(GL_Paste!$H15972)-N(GL_Paste!$G15972))</f>
        <v/>
      </c>
      <c r="B15975" s="43">
        <f>IF(GL_Paste!$B15972="","",DATE(YEAR(GL_Paste!$E15972),MONTH(GL_Paste!$E15972),1))</f>
        <v/>
      </c>
      <c r="C15975">
        <f>IF(GL_Paste!$B15972="","",IF(TRIM(GL_Paste!$M15972)&lt;&gt;"",TRIM(GL_Paste!$M15972),IFERROR(MID(GL_Paste!$I15972,FIND("[",GL_Paste!$I15972)+1,FIND("]",GL_Paste!$I15972)-FIND("[",GL_Paste!$I15972)-1),"")))</f>
        <v/>
      </c>
      <c r="D15975">
        <f>IF(GL_Paste!$B15972="","",IFERROR(INDEX(DeptName,MATCH($C15975,DeptTag,0)),"UNALLOCATED"))</f>
        <v/>
      </c>
      <c r="E15975">
        <f>IF(GL_Paste!$B15972="","",IFERROR(INDEX(AcctCat,MATCH(GL_Paste!$B15972&amp;"",AcctCode,0)),"UNKNOWN"))</f>
        <v/>
      </c>
      <c r="F15975">
        <f>IF(GL_Paste!$B15972="","",IFERROR(INDEX(AcctSub,MATCH(GL_Paste!$B15972&amp;"",AcctCode,0)),"UNKNOWN"))</f>
        <v/>
      </c>
    </row>
    <row r="15976">
      <c r="A15976" s="40">
        <f>IF(GL_Paste!$B15973="","",N(GL_Paste!$H15973)-N(GL_Paste!$G15973))</f>
        <v/>
      </c>
      <c r="B15976" s="43">
        <f>IF(GL_Paste!$B15973="","",DATE(YEAR(GL_Paste!$E15973),MONTH(GL_Paste!$E15973),1))</f>
        <v/>
      </c>
      <c r="C15976">
        <f>IF(GL_Paste!$B15973="","",IF(TRIM(GL_Paste!$M15973)&lt;&gt;"",TRIM(GL_Paste!$M15973),IFERROR(MID(GL_Paste!$I15973,FIND("[",GL_Paste!$I15973)+1,FIND("]",GL_Paste!$I15973)-FIND("[",GL_Paste!$I15973)-1),"")))</f>
        <v/>
      </c>
      <c r="D15976">
        <f>IF(GL_Paste!$B15973="","",IFERROR(INDEX(DeptName,MATCH($C15976,DeptTag,0)),"UNALLOCATED"))</f>
        <v/>
      </c>
      <c r="E15976">
        <f>IF(GL_Paste!$B15973="","",IFERROR(INDEX(AcctCat,MATCH(GL_Paste!$B15973&amp;"",AcctCode,0)),"UNKNOWN"))</f>
        <v/>
      </c>
      <c r="F15976">
        <f>IF(GL_Paste!$B15973="","",IFERROR(INDEX(AcctSub,MATCH(GL_Paste!$B15973&amp;"",AcctCode,0)),"UNKNOWN"))</f>
        <v/>
      </c>
    </row>
    <row r="15977">
      <c r="A15977" s="40">
        <f>IF(GL_Paste!$B15974="","",N(GL_Paste!$H15974)-N(GL_Paste!$G15974))</f>
        <v/>
      </c>
      <c r="B15977" s="43">
        <f>IF(GL_Paste!$B15974="","",DATE(YEAR(GL_Paste!$E15974),MONTH(GL_Paste!$E15974),1))</f>
        <v/>
      </c>
      <c r="C15977">
        <f>IF(GL_Paste!$B15974="","",IF(TRIM(GL_Paste!$M15974)&lt;&gt;"",TRIM(GL_Paste!$M15974),IFERROR(MID(GL_Paste!$I15974,FIND("[",GL_Paste!$I15974)+1,FIND("]",GL_Paste!$I15974)-FIND("[",GL_Paste!$I15974)-1),"")))</f>
        <v/>
      </c>
      <c r="D15977">
        <f>IF(GL_Paste!$B15974="","",IFERROR(INDEX(DeptName,MATCH($C15977,DeptTag,0)),"UNALLOCATED"))</f>
        <v/>
      </c>
      <c r="E15977">
        <f>IF(GL_Paste!$B15974="","",IFERROR(INDEX(AcctCat,MATCH(GL_Paste!$B15974&amp;"",AcctCode,0)),"UNKNOWN"))</f>
        <v/>
      </c>
      <c r="F15977">
        <f>IF(GL_Paste!$B15974="","",IFERROR(INDEX(AcctSub,MATCH(GL_Paste!$B15974&amp;"",AcctCode,0)),"UNKNOWN"))</f>
        <v/>
      </c>
    </row>
    <row r="15978">
      <c r="A15978" s="40">
        <f>IF(GL_Paste!$B15975="","",N(GL_Paste!$H15975)-N(GL_Paste!$G15975))</f>
        <v/>
      </c>
      <c r="B15978" s="43">
        <f>IF(GL_Paste!$B15975="","",DATE(YEAR(GL_Paste!$E15975),MONTH(GL_Paste!$E15975),1))</f>
        <v/>
      </c>
      <c r="C15978">
        <f>IF(GL_Paste!$B15975="","",IF(TRIM(GL_Paste!$M15975)&lt;&gt;"",TRIM(GL_Paste!$M15975),IFERROR(MID(GL_Paste!$I15975,FIND("[",GL_Paste!$I15975)+1,FIND("]",GL_Paste!$I15975)-FIND("[",GL_Paste!$I15975)-1),"")))</f>
        <v/>
      </c>
      <c r="D15978">
        <f>IF(GL_Paste!$B15975="","",IFERROR(INDEX(DeptName,MATCH($C15978,DeptTag,0)),"UNALLOCATED"))</f>
        <v/>
      </c>
      <c r="E15978">
        <f>IF(GL_Paste!$B15975="","",IFERROR(INDEX(AcctCat,MATCH(GL_Paste!$B15975&amp;"",AcctCode,0)),"UNKNOWN"))</f>
        <v/>
      </c>
      <c r="F15978">
        <f>IF(GL_Paste!$B15975="","",IFERROR(INDEX(AcctSub,MATCH(GL_Paste!$B15975&amp;"",AcctCode,0)),"UNKNOWN"))</f>
        <v/>
      </c>
    </row>
    <row r="15979">
      <c r="A15979" s="40">
        <f>IF(GL_Paste!$B15976="","",N(GL_Paste!$H15976)-N(GL_Paste!$G15976))</f>
        <v/>
      </c>
      <c r="B15979" s="43">
        <f>IF(GL_Paste!$B15976="","",DATE(YEAR(GL_Paste!$E15976),MONTH(GL_Paste!$E15976),1))</f>
        <v/>
      </c>
      <c r="C15979">
        <f>IF(GL_Paste!$B15976="","",IF(TRIM(GL_Paste!$M15976)&lt;&gt;"",TRIM(GL_Paste!$M15976),IFERROR(MID(GL_Paste!$I15976,FIND("[",GL_Paste!$I15976)+1,FIND("]",GL_Paste!$I15976)-FIND("[",GL_Paste!$I15976)-1),"")))</f>
        <v/>
      </c>
      <c r="D15979">
        <f>IF(GL_Paste!$B15976="","",IFERROR(INDEX(DeptName,MATCH($C15979,DeptTag,0)),"UNALLOCATED"))</f>
        <v/>
      </c>
      <c r="E15979">
        <f>IF(GL_Paste!$B15976="","",IFERROR(INDEX(AcctCat,MATCH(GL_Paste!$B15976&amp;"",AcctCode,0)),"UNKNOWN"))</f>
        <v/>
      </c>
      <c r="F15979">
        <f>IF(GL_Paste!$B15976="","",IFERROR(INDEX(AcctSub,MATCH(GL_Paste!$B15976&amp;"",AcctCode,0)),"UNKNOWN"))</f>
        <v/>
      </c>
    </row>
    <row r="15980">
      <c r="A15980" s="40">
        <f>IF(GL_Paste!$B15977="","",N(GL_Paste!$H15977)-N(GL_Paste!$G15977))</f>
        <v/>
      </c>
      <c r="B15980" s="43">
        <f>IF(GL_Paste!$B15977="","",DATE(YEAR(GL_Paste!$E15977),MONTH(GL_Paste!$E15977),1))</f>
        <v/>
      </c>
      <c r="C15980">
        <f>IF(GL_Paste!$B15977="","",IF(TRIM(GL_Paste!$M15977)&lt;&gt;"",TRIM(GL_Paste!$M15977),IFERROR(MID(GL_Paste!$I15977,FIND("[",GL_Paste!$I15977)+1,FIND("]",GL_Paste!$I15977)-FIND("[",GL_Paste!$I15977)-1),"")))</f>
        <v/>
      </c>
      <c r="D15980">
        <f>IF(GL_Paste!$B15977="","",IFERROR(INDEX(DeptName,MATCH($C15980,DeptTag,0)),"UNALLOCATED"))</f>
        <v/>
      </c>
      <c r="E15980">
        <f>IF(GL_Paste!$B15977="","",IFERROR(INDEX(AcctCat,MATCH(GL_Paste!$B15977&amp;"",AcctCode,0)),"UNKNOWN"))</f>
        <v/>
      </c>
      <c r="F15980">
        <f>IF(GL_Paste!$B15977="","",IFERROR(INDEX(AcctSub,MATCH(GL_Paste!$B15977&amp;"",AcctCode,0)),"UNKNOWN"))</f>
        <v/>
      </c>
    </row>
    <row r="15981">
      <c r="A15981" s="40">
        <f>IF(GL_Paste!$B15978="","",N(GL_Paste!$H15978)-N(GL_Paste!$G15978))</f>
        <v/>
      </c>
      <c r="B15981" s="43">
        <f>IF(GL_Paste!$B15978="","",DATE(YEAR(GL_Paste!$E15978),MONTH(GL_Paste!$E15978),1))</f>
        <v/>
      </c>
      <c r="C15981">
        <f>IF(GL_Paste!$B15978="","",IF(TRIM(GL_Paste!$M15978)&lt;&gt;"",TRIM(GL_Paste!$M15978),IFERROR(MID(GL_Paste!$I15978,FIND("[",GL_Paste!$I15978)+1,FIND("]",GL_Paste!$I15978)-FIND("[",GL_Paste!$I15978)-1),"")))</f>
        <v/>
      </c>
      <c r="D15981">
        <f>IF(GL_Paste!$B15978="","",IFERROR(INDEX(DeptName,MATCH($C15981,DeptTag,0)),"UNALLOCATED"))</f>
        <v/>
      </c>
      <c r="E15981">
        <f>IF(GL_Paste!$B15978="","",IFERROR(INDEX(AcctCat,MATCH(GL_Paste!$B15978&amp;"",AcctCode,0)),"UNKNOWN"))</f>
        <v/>
      </c>
      <c r="F15981">
        <f>IF(GL_Paste!$B15978="","",IFERROR(INDEX(AcctSub,MATCH(GL_Paste!$B15978&amp;"",AcctCode,0)),"UNKNOWN"))</f>
        <v/>
      </c>
    </row>
    <row r="15982">
      <c r="A15982" s="40">
        <f>IF(GL_Paste!$B15979="","",N(GL_Paste!$H15979)-N(GL_Paste!$G15979))</f>
        <v/>
      </c>
      <c r="B15982" s="43">
        <f>IF(GL_Paste!$B15979="","",DATE(YEAR(GL_Paste!$E15979),MONTH(GL_Paste!$E15979),1))</f>
        <v/>
      </c>
      <c r="C15982">
        <f>IF(GL_Paste!$B15979="","",IF(TRIM(GL_Paste!$M15979)&lt;&gt;"",TRIM(GL_Paste!$M15979),IFERROR(MID(GL_Paste!$I15979,FIND("[",GL_Paste!$I15979)+1,FIND("]",GL_Paste!$I15979)-FIND("[",GL_Paste!$I15979)-1),"")))</f>
        <v/>
      </c>
      <c r="D15982">
        <f>IF(GL_Paste!$B15979="","",IFERROR(INDEX(DeptName,MATCH($C15982,DeptTag,0)),"UNALLOCATED"))</f>
        <v/>
      </c>
      <c r="E15982">
        <f>IF(GL_Paste!$B15979="","",IFERROR(INDEX(AcctCat,MATCH(GL_Paste!$B15979&amp;"",AcctCode,0)),"UNKNOWN"))</f>
        <v/>
      </c>
      <c r="F15982">
        <f>IF(GL_Paste!$B15979="","",IFERROR(INDEX(AcctSub,MATCH(GL_Paste!$B15979&amp;"",AcctCode,0)),"UNKNOWN"))</f>
        <v/>
      </c>
    </row>
    <row r="15983">
      <c r="A15983" s="40">
        <f>IF(GL_Paste!$B15980="","",N(GL_Paste!$H15980)-N(GL_Paste!$G15980))</f>
        <v/>
      </c>
      <c r="B15983" s="43">
        <f>IF(GL_Paste!$B15980="","",DATE(YEAR(GL_Paste!$E15980),MONTH(GL_Paste!$E15980),1))</f>
        <v/>
      </c>
      <c r="C15983">
        <f>IF(GL_Paste!$B15980="","",IF(TRIM(GL_Paste!$M15980)&lt;&gt;"",TRIM(GL_Paste!$M15980),IFERROR(MID(GL_Paste!$I15980,FIND("[",GL_Paste!$I15980)+1,FIND("]",GL_Paste!$I15980)-FIND("[",GL_Paste!$I15980)-1),"")))</f>
        <v/>
      </c>
      <c r="D15983">
        <f>IF(GL_Paste!$B15980="","",IFERROR(INDEX(DeptName,MATCH($C15983,DeptTag,0)),"UNALLOCATED"))</f>
        <v/>
      </c>
      <c r="E15983">
        <f>IF(GL_Paste!$B15980="","",IFERROR(INDEX(AcctCat,MATCH(GL_Paste!$B15980&amp;"",AcctCode,0)),"UNKNOWN"))</f>
        <v/>
      </c>
      <c r="F15983">
        <f>IF(GL_Paste!$B15980="","",IFERROR(INDEX(AcctSub,MATCH(GL_Paste!$B15980&amp;"",AcctCode,0)),"UNKNOWN"))</f>
        <v/>
      </c>
    </row>
    <row r="15984">
      <c r="A15984" s="40">
        <f>IF(GL_Paste!$B15981="","",N(GL_Paste!$H15981)-N(GL_Paste!$G15981))</f>
        <v/>
      </c>
      <c r="B15984" s="43">
        <f>IF(GL_Paste!$B15981="","",DATE(YEAR(GL_Paste!$E15981),MONTH(GL_Paste!$E15981),1))</f>
        <v/>
      </c>
      <c r="C15984">
        <f>IF(GL_Paste!$B15981="","",IF(TRIM(GL_Paste!$M15981)&lt;&gt;"",TRIM(GL_Paste!$M15981),IFERROR(MID(GL_Paste!$I15981,FIND("[",GL_Paste!$I15981)+1,FIND("]",GL_Paste!$I15981)-FIND("[",GL_Paste!$I15981)-1),"")))</f>
        <v/>
      </c>
      <c r="D15984">
        <f>IF(GL_Paste!$B15981="","",IFERROR(INDEX(DeptName,MATCH($C15984,DeptTag,0)),"UNALLOCATED"))</f>
        <v/>
      </c>
      <c r="E15984">
        <f>IF(GL_Paste!$B15981="","",IFERROR(INDEX(AcctCat,MATCH(GL_Paste!$B15981&amp;"",AcctCode,0)),"UNKNOWN"))</f>
        <v/>
      </c>
      <c r="F15984">
        <f>IF(GL_Paste!$B15981="","",IFERROR(INDEX(AcctSub,MATCH(GL_Paste!$B15981&amp;"",AcctCode,0)),"UNKNOWN"))</f>
        <v/>
      </c>
    </row>
    <row r="15985">
      <c r="A15985" s="40">
        <f>IF(GL_Paste!$B15982="","",N(GL_Paste!$H15982)-N(GL_Paste!$G15982))</f>
        <v/>
      </c>
      <c r="B15985" s="43">
        <f>IF(GL_Paste!$B15982="","",DATE(YEAR(GL_Paste!$E15982),MONTH(GL_Paste!$E15982),1))</f>
        <v/>
      </c>
      <c r="C15985">
        <f>IF(GL_Paste!$B15982="","",IF(TRIM(GL_Paste!$M15982)&lt;&gt;"",TRIM(GL_Paste!$M15982),IFERROR(MID(GL_Paste!$I15982,FIND("[",GL_Paste!$I15982)+1,FIND("]",GL_Paste!$I15982)-FIND("[",GL_Paste!$I15982)-1),"")))</f>
        <v/>
      </c>
      <c r="D15985">
        <f>IF(GL_Paste!$B15982="","",IFERROR(INDEX(DeptName,MATCH($C15985,DeptTag,0)),"UNALLOCATED"))</f>
        <v/>
      </c>
      <c r="E15985">
        <f>IF(GL_Paste!$B15982="","",IFERROR(INDEX(AcctCat,MATCH(GL_Paste!$B15982&amp;"",AcctCode,0)),"UNKNOWN"))</f>
        <v/>
      </c>
      <c r="F15985">
        <f>IF(GL_Paste!$B15982="","",IFERROR(INDEX(AcctSub,MATCH(GL_Paste!$B15982&amp;"",AcctCode,0)),"UNKNOWN"))</f>
        <v/>
      </c>
    </row>
    <row r="15986">
      <c r="A15986" s="40">
        <f>IF(GL_Paste!$B15983="","",N(GL_Paste!$H15983)-N(GL_Paste!$G15983))</f>
        <v/>
      </c>
      <c r="B15986" s="43">
        <f>IF(GL_Paste!$B15983="","",DATE(YEAR(GL_Paste!$E15983),MONTH(GL_Paste!$E15983),1))</f>
        <v/>
      </c>
      <c r="C15986">
        <f>IF(GL_Paste!$B15983="","",IF(TRIM(GL_Paste!$M15983)&lt;&gt;"",TRIM(GL_Paste!$M15983),IFERROR(MID(GL_Paste!$I15983,FIND("[",GL_Paste!$I15983)+1,FIND("]",GL_Paste!$I15983)-FIND("[",GL_Paste!$I15983)-1),"")))</f>
        <v/>
      </c>
      <c r="D15986">
        <f>IF(GL_Paste!$B15983="","",IFERROR(INDEX(DeptName,MATCH($C15986,DeptTag,0)),"UNALLOCATED"))</f>
        <v/>
      </c>
      <c r="E15986">
        <f>IF(GL_Paste!$B15983="","",IFERROR(INDEX(AcctCat,MATCH(GL_Paste!$B15983&amp;"",AcctCode,0)),"UNKNOWN"))</f>
        <v/>
      </c>
      <c r="F15986">
        <f>IF(GL_Paste!$B15983="","",IFERROR(INDEX(AcctSub,MATCH(GL_Paste!$B15983&amp;"",AcctCode,0)),"UNKNOWN"))</f>
        <v/>
      </c>
    </row>
    <row r="15987">
      <c r="A15987" s="40">
        <f>IF(GL_Paste!$B15984="","",N(GL_Paste!$H15984)-N(GL_Paste!$G15984))</f>
        <v/>
      </c>
      <c r="B15987" s="43">
        <f>IF(GL_Paste!$B15984="","",DATE(YEAR(GL_Paste!$E15984),MONTH(GL_Paste!$E15984),1))</f>
        <v/>
      </c>
      <c r="C15987">
        <f>IF(GL_Paste!$B15984="","",IF(TRIM(GL_Paste!$M15984)&lt;&gt;"",TRIM(GL_Paste!$M15984),IFERROR(MID(GL_Paste!$I15984,FIND("[",GL_Paste!$I15984)+1,FIND("]",GL_Paste!$I15984)-FIND("[",GL_Paste!$I15984)-1),"")))</f>
        <v/>
      </c>
      <c r="D15987">
        <f>IF(GL_Paste!$B15984="","",IFERROR(INDEX(DeptName,MATCH($C15987,DeptTag,0)),"UNALLOCATED"))</f>
        <v/>
      </c>
      <c r="E15987">
        <f>IF(GL_Paste!$B15984="","",IFERROR(INDEX(AcctCat,MATCH(GL_Paste!$B15984&amp;"",AcctCode,0)),"UNKNOWN"))</f>
        <v/>
      </c>
      <c r="F15987">
        <f>IF(GL_Paste!$B15984="","",IFERROR(INDEX(AcctSub,MATCH(GL_Paste!$B15984&amp;"",AcctCode,0)),"UNKNOWN"))</f>
        <v/>
      </c>
    </row>
    <row r="15988">
      <c r="A15988" s="40">
        <f>IF(GL_Paste!$B15985="","",N(GL_Paste!$H15985)-N(GL_Paste!$G15985))</f>
        <v/>
      </c>
      <c r="B15988" s="43">
        <f>IF(GL_Paste!$B15985="","",DATE(YEAR(GL_Paste!$E15985),MONTH(GL_Paste!$E15985),1))</f>
        <v/>
      </c>
      <c r="C15988">
        <f>IF(GL_Paste!$B15985="","",IF(TRIM(GL_Paste!$M15985)&lt;&gt;"",TRIM(GL_Paste!$M15985),IFERROR(MID(GL_Paste!$I15985,FIND("[",GL_Paste!$I15985)+1,FIND("]",GL_Paste!$I15985)-FIND("[",GL_Paste!$I15985)-1),"")))</f>
        <v/>
      </c>
      <c r="D15988">
        <f>IF(GL_Paste!$B15985="","",IFERROR(INDEX(DeptName,MATCH($C15988,DeptTag,0)),"UNALLOCATED"))</f>
        <v/>
      </c>
      <c r="E15988">
        <f>IF(GL_Paste!$B15985="","",IFERROR(INDEX(AcctCat,MATCH(GL_Paste!$B15985&amp;"",AcctCode,0)),"UNKNOWN"))</f>
        <v/>
      </c>
      <c r="F15988">
        <f>IF(GL_Paste!$B15985="","",IFERROR(INDEX(AcctSub,MATCH(GL_Paste!$B15985&amp;"",AcctCode,0)),"UNKNOWN"))</f>
        <v/>
      </c>
    </row>
    <row r="15989">
      <c r="A15989" s="40">
        <f>IF(GL_Paste!$B15986="","",N(GL_Paste!$H15986)-N(GL_Paste!$G15986))</f>
        <v/>
      </c>
      <c r="B15989" s="43">
        <f>IF(GL_Paste!$B15986="","",DATE(YEAR(GL_Paste!$E15986),MONTH(GL_Paste!$E15986),1))</f>
        <v/>
      </c>
      <c r="C15989">
        <f>IF(GL_Paste!$B15986="","",IF(TRIM(GL_Paste!$M15986)&lt;&gt;"",TRIM(GL_Paste!$M15986),IFERROR(MID(GL_Paste!$I15986,FIND("[",GL_Paste!$I15986)+1,FIND("]",GL_Paste!$I15986)-FIND("[",GL_Paste!$I15986)-1),"")))</f>
        <v/>
      </c>
      <c r="D15989">
        <f>IF(GL_Paste!$B15986="","",IFERROR(INDEX(DeptName,MATCH($C15989,DeptTag,0)),"UNALLOCATED"))</f>
        <v/>
      </c>
      <c r="E15989">
        <f>IF(GL_Paste!$B15986="","",IFERROR(INDEX(AcctCat,MATCH(GL_Paste!$B15986&amp;"",AcctCode,0)),"UNKNOWN"))</f>
        <v/>
      </c>
      <c r="F15989">
        <f>IF(GL_Paste!$B15986="","",IFERROR(INDEX(AcctSub,MATCH(GL_Paste!$B15986&amp;"",AcctCode,0)),"UNKNOWN"))</f>
        <v/>
      </c>
    </row>
    <row r="15990">
      <c r="A15990" s="40">
        <f>IF(GL_Paste!$B15987="","",N(GL_Paste!$H15987)-N(GL_Paste!$G15987))</f>
        <v/>
      </c>
      <c r="B15990" s="43">
        <f>IF(GL_Paste!$B15987="","",DATE(YEAR(GL_Paste!$E15987),MONTH(GL_Paste!$E15987),1))</f>
        <v/>
      </c>
      <c r="C15990">
        <f>IF(GL_Paste!$B15987="","",IF(TRIM(GL_Paste!$M15987)&lt;&gt;"",TRIM(GL_Paste!$M15987),IFERROR(MID(GL_Paste!$I15987,FIND("[",GL_Paste!$I15987)+1,FIND("]",GL_Paste!$I15987)-FIND("[",GL_Paste!$I15987)-1),"")))</f>
        <v/>
      </c>
      <c r="D15990">
        <f>IF(GL_Paste!$B15987="","",IFERROR(INDEX(DeptName,MATCH($C15990,DeptTag,0)),"UNALLOCATED"))</f>
        <v/>
      </c>
      <c r="E15990">
        <f>IF(GL_Paste!$B15987="","",IFERROR(INDEX(AcctCat,MATCH(GL_Paste!$B15987&amp;"",AcctCode,0)),"UNKNOWN"))</f>
        <v/>
      </c>
      <c r="F15990">
        <f>IF(GL_Paste!$B15987="","",IFERROR(INDEX(AcctSub,MATCH(GL_Paste!$B15987&amp;"",AcctCode,0)),"UNKNOWN"))</f>
        <v/>
      </c>
    </row>
    <row r="15991">
      <c r="A15991" s="40">
        <f>IF(GL_Paste!$B15988="","",N(GL_Paste!$H15988)-N(GL_Paste!$G15988))</f>
        <v/>
      </c>
      <c r="B15991" s="43">
        <f>IF(GL_Paste!$B15988="","",DATE(YEAR(GL_Paste!$E15988),MONTH(GL_Paste!$E15988),1))</f>
        <v/>
      </c>
      <c r="C15991">
        <f>IF(GL_Paste!$B15988="","",IF(TRIM(GL_Paste!$M15988)&lt;&gt;"",TRIM(GL_Paste!$M15988),IFERROR(MID(GL_Paste!$I15988,FIND("[",GL_Paste!$I15988)+1,FIND("]",GL_Paste!$I15988)-FIND("[",GL_Paste!$I15988)-1),"")))</f>
        <v/>
      </c>
      <c r="D15991">
        <f>IF(GL_Paste!$B15988="","",IFERROR(INDEX(DeptName,MATCH($C15991,DeptTag,0)),"UNALLOCATED"))</f>
        <v/>
      </c>
      <c r="E15991">
        <f>IF(GL_Paste!$B15988="","",IFERROR(INDEX(AcctCat,MATCH(GL_Paste!$B15988&amp;"",AcctCode,0)),"UNKNOWN"))</f>
        <v/>
      </c>
      <c r="F15991">
        <f>IF(GL_Paste!$B15988="","",IFERROR(INDEX(AcctSub,MATCH(GL_Paste!$B15988&amp;"",AcctCode,0)),"UNKNOWN"))</f>
        <v/>
      </c>
    </row>
    <row r="15992">
      <c r="A15992" s="40">
        <f>IF(GL_Paste!$B15989="","",N(GL_Paste!$H15989)-N(GL_Paste!$G15989))</f>
        <v/>
      </c>
      <c r="B15992" s="43">
        <f>IF(GL_Paste!$B15989="","",DATE(YEAR(GL_Paste!$E15989),MONTH(GL_Paste!$E15989),1))</f>
        <v/>
      </c>
      <c r="C15992">
        <f>IF(GL_Paste!$B15989="","",IF(TRIM(GL_Paste!$M15989)&lt;&gt;"",TRIM(GL_Paste!$M15989),IFERROR(MID(GL_Paste!$I15989,FIND("[",GL_Paste!$I15989)+1,FIND("]",GL_Paste!$I15989)-FIND("[",GL_Paste!$I15989)-1),"")))</f>
        <v/>
      </c>
      <c r="D15992">
        <f>IF(GL_Paste!$B15989="","",IFERROR(INDEX(DeptName,MATCH($C15992,DeptTag,0)),"UNALLOCATED"))</f>
        <v/>
      </c>
      <c r="E15992">
        <f>IF(GL_Paste!$B15989="","",IFERROR(INDEX(AcctCat,MATCH(GL_Paste!$B15989&amp;"",AcctCode,0)),"UNKNOWN"))</f>
        <v/>
      </c>
      <c r="F15992">
        <f>IF(GL_Paste!$B15989="","",IFERROR(INDEX(AcctSub,MATCH(GL_Paste!$B15989&amp;"",AcctCode,0)),"UNKNOWN"))</f>
        <v/>
      </c>
    </row>
    <row r="15993">
      <c r="A15993" s="40">
        <f>IF(GL_Paste!$B15990="","",N(GL_Paste!$H15990)-N(GL_Paste!$G15990))</f>
        <v/>
      </c>
      <c r="B15993" s="43">
        <f>IF(GL_Paste!$B15990="","",DATE(YEAR(GL_Paste!$E15990),MONTH(GL_Paste!$E15990),1))</f>
        <v/>
      </c>
      <c r="C15993">
        <f>IF(GL_Paste!$B15990="","",IF(TRIM(GL_Paste!$M15990)&lt;&gt;"",TRIM(GL_Paste!$M15990),IFERROR(MID(GL_Paste!$I15990,FIND("[",GL_Paste!$I15990)+1,FIND("]",GL_Paste!$I15990)-FIND("[",GL_Paste!$I15990)-1),"")))</f>
        <v/>
      </c>
      <c r="D15993">
        <f>IF(GL_Paste!$B15990="","",IFERROR(INDEX(DeptName,MATCH($C15993,DeptTag,0)),"UNALLOCATED"))</f>
        <v/>
      </c>
      <c r="E15993">
        <f>IF(GL_Paste!$B15990="","",IFERROR(INDEX(AcctCat,MATCH(GL_Paste!$B15990&amp;"",AcctCode,0)),"UNKNOWN"))</f>
        <v/>
      </c>
      <c r="F15993">
        <f>IF(GL_Paste!$B15990="","",IFERROR(INDEX(AcctSub,MATCH(GL_Paste!$B15990&amp;"",AcctCode,0)),"UNKNOWN"))</f>
        <v/>
      </c>
    </row>
    <row r="15994">
      <c r="A15994" s="40">
        <f>IF(GL_Paste!$B15991="","",N(GL_Paste!$H15991)-N(GL_Paste!$G15991))</f>
        <v/>
      </c>
      <c r="B15994" s="43">
        <f>IF(GL_Paste!$B15991="","",DATE(YEAR(GL_Paste!$E15991),MONTH(GL_Paste!$E15991),1))</f>
        <v/>
      </c>
      <c r="C15994">
        <f>IF(GL_Paste!$B15991="","",IF(TRIM(GL_Paste!$M15991)&lt;&gt;"",TRIM(GL_Paste!$M15991),IFERROR(MID(GL_Paste!$I15991,FIND("[",GL_Paste!$I15991)+1,FIND("]",GL_Paste!$I15991)-FIND("[",GL_Paste!$I15991)-1),"")))</f>
        <v/>
      </c>
      <c r="D15994">
        <f>IF(GL_Paste!$B15991="","",IFERROR(INDEX(DeptName,MATCH($C15994,DeptTag,0)),"UNALLOCATED"))</f>
        <v/>
      </c>
      <c r="E15994">
        <f>IF(GL_Paste!$B15991="","",IFERROR(INDEX(AcctCat,MATCH(GL_Paste!$B15991&amp;"",AcctCode,0)),"UNKNOWN"))</f>
        <v/>
      </c>
      <c r="F15994">
        <f>IF(GL_Paste!$B15991="","",IFERROR(INDEX(AcctSub,MATCH(GL_Paste!$B15991&amp;"",AcctCode,0)),"UNKNOWN"))</f>
        <v/>
      </c>
    </row>
    <row r="15995">
      <c r="A15995" s="40">
        <f>IF(GL_Paste!$B15992="","",N(GL_Paste!$H15992)-N(GL_Paste!$G15992))</f>
        <v/>
      </c>
      <c r="B15995" s="43">
        <f>IF(GL_Paste!$B15992="","",DATE(YEAR(GL_Paste!$E15992),MONTH(GL_Paste!$E15992),1))</f>
        <v/>
      </c>
      <c r="C15995">
        <f>IF(GL_Paste!$B15992="","",IF(TRIM(GL_Paste!$M15992)&lt;&gt;"",TRIM(GL_Paste!$M15992),IFERROR(MID(GL_Paste!$I15992,FIND("[",GL_Paste!$I15992)+1,FIND("]",GL_Paste!$I15992)-FIND("[",GL_Paste!$I15992)-1),"")))</f>
        <v/>
      </c>
      <c r="D15995">
        <f>IF(GL_Paste!$B15992="","",IFERROR(INDEX(DeptName,MATCH($C15995,DeptTag,0)),"UNALLOCATED"))</f>
        <v/>
      </c>
      <c r="E15995">
        <f>IF(GL_Paste!$B15992="","",IFERROR(INDEX(AcctCat,MATCH(GL_Paste!$B15992&amp;"",AcctCode,0)),"UNKNOWN"))</f>
        <v/>
      </c>
      <c r="F15995">
        <f>IF(GL_Paste!$B15992="","",IFERROR(INDEX(AcctSub,MATCH(GL_Paste!$B15992&amp;"",AcctCode,0)),"UNKNOWN"))</f>
        <v/>
      </c>
    </row>
    <row r="15996">
      <c r="A15996" s="40">
        <f>IF(GL_Paste!$B15993="","",N(GL_Paste!$H15993)-N(GL_Paste!$G15993))</f>
        <v/>
      </c>
      <c r="B15996" s="43">
        <f>IF(GL_Paste!$B15993="","",DATE(YEAR(GL_Paste!$E15993),MONTH(GL_Paste!$E15993),1))</f>
        <v/>
      </c>
      <c r="C15996">
        <f>IF(GL_Paste!$B15993="","",IF(TRIM(GL_Paste!$M15993)&lt;&gt;"",TRIM(GL_Paste!$M15993),IFERROR(MID(GL_Paste!$I15993,FIND("[",GL_Paste!$I15993)+1,FIND("]",GL_Paste!$I15993)-FIND("[",GL_Paste!$I15993)-1),"")))</f>
        <v/>
      </c>
      <c r="D15996">
        <f>IF(GL_Paste!$B15993="","",IFERROR(INDEX(DeptName,MATCH($C15996,DeptTag,0)),"UNALLOCATED"))</f>
        <v/>
      </c>
      <c r="E15996">
        <f>IF(GL_Paste!$B15993="","",IFERROR(INDEX(AcctCat,MATCH(GL_Paste!$B15993&amp;"",AcctCode,0)),"UNKNOWN"))</f>
        <v/>
      </c>
      <c r="F15996">
        <f>IF(GL_Paste!$B15993="","",IFERROR(INDEX(AcctSub,MATCH(GL_Paste!$B15993&amp;"",AcctCode,0)),"UNKNOWN"))</f>
        <v/>
      </c>
    </row>
    <row r="15997">
      <c r="A15997" s="40">
        <f>IF(GL_Paste!$B15994="","",N(GL_Paste!$H15994)-N(GL_Paste!$G15994))</f>
        <v/>
      </c>
      <c r="B15997" s="43">
        <f>IF(GL_Paste!$B15994="","",DATE(YEAR(GL_Paste!$E15994),MONTH(GL_Paste!$E15994),1))</f>
        <v/>
      </c>
      <c r="C15997">
        <f>IF(GL_Paste!$B15994="","",IF(TRIM(GL_Paste!$M15994)&lt;&gt;"",TRIM(GL_Paste!$M15994),IFERROR(MID(GL_Paste!$I15994,FIND("[",GL_Paste!$I15994)+1,FIND("]",GL_Paste!$I15994)-FIND("[",GL_Paste!$I15994)-1),"")))</f>
        <v/>
      </c>
      <c r="D15997">
        <f>IF(GL_Paste!$B15994="","",IFERROR(INDEX(DeptName,MATCH($C15997,DeptTag,0)),"UNALLOCATED"))</f>
        <v/>
      </c>
      <c r="E15997">
        <f>IF(GL_Paste!$B15994="","",IFERROR(INDEX(AcctCat,MATCH(GL_Paste!$B15994&amp;"",AcctCode,0)),"UNKNOWN"))</f>
        <v/>
      </c>
      <c r="F15997">
        <f>IF(GL_Paste!$B15994="","",IFERROR(INDEX(AcctSub,MATCH(GL_Paste!$B15994&amp;"",AcctCode,0)),"UNKNOWN"))</f>
        <v/>
      </c>
    </row>
    <row r="15998">
      <c r="A15998" s="40">
        <f>IF(GL_Paste!$B15995="","",N(GL_Paste!$H15995)-N(GL_Paste!$G15995))</f>
        <v/>
      </c>
      <c r="B15998" s="43">
        <f>IF(GL_Paste!$B15995="","",DATE(YEAR(GL_Paste!$E15995),MONTH(GL_Paste!$E15995),1))</f>
        <v/>
      </c>
      <c r="C15998">
        <f>IF(GL_Paste!$B15995="","",IF(TRIM(GL_Paste!$M15995)&lt;&gt;"",TRIM(GL_Paste!$M15995),IFERROR(MID(GL_Paste!$I15995,FIND("[",GL_Paste!$I15995)+1,FIND("]",GL_Paste!$I15995)-FIND("[",GL_Paste!$I15995)-1),"")))</f>
        <v/>
      </c>
      <c r="D15998">
        <f>IF(GL_Paste!$B15995="","",IFERROR(INDEX(DeptName,MATCH($C15998,DeptTag,0)),"UNALLOCATED"))</f>
        <v/>
      </c>
      <c r="E15998">
        <f>IF(GL_Paste!$B15995="","",IFERROR(INDEX(AcctCat,MATCH(GL_Paste!$B15995&amp;"",AcctCode,0)),"UNKNOWN"))</f>
        <v/>
      </c>
      <c r="F15998">
        <f>IF(GL_Paste!$B15995="","",IFERROR(INDEX(AcctSub,MATCH(GL_Paste!$B15995&amp;"",AcctCode,0)),"UNKNOWN"))</f>
        <v/>
      </c>
    </row>
    <row r="15999">
      <c r="A15999" s="40">
        <f>IF(GL_Paste!$B15996="","",N(GL_Paste!$H15996)-N(GL_Paste!$G15996))</f>
        <v/>
      </c>
      <c r="B15999" s="43">
        <f>IF(GL_Paste!$B15996="","",DATE(YEAR(GL_Paste!$E15996),MONTH(GL_Paste!$E15996),1))</f>
        <v/>
      </c>
      <c r="C15999">
        <f>IF(GL_Paste!$B15996="","",IF(TRIM(GL_Paste!$M15996)&lt;&gt;"",TRIM(GL_Paste!$M15996),IFERROR(MID(GL_Paste!$I15996,FIND("[",GL_Paste!$I15996)+1,FIND("]",GL_Paste!$I15996)-FIND("[",GL_Paste!$I15996)-1),"")))</f>
        <v/>
      </c>
      <c r="D15999">
        <f>IF(GL_Paste!$B15996="","",IFERROR(INDEX(DeptName,MATCH($C15999,DeptTag,0)),"UNALLOCATED"))</f>
        <v/>
      </c>
      <c r="E15999">
        <f>IF(GL_Paste!$B15996="","",IFERROR(INDEX(AcctCat,MATCH(GL_Paste!$B15996&amp;"",AcctCode,0)),"UNKNOWN"))</f>
        <v/>
      </c>
      <c r="F15999">
        <f>IF(GL_Paste!$B15996="","",IFERROR(INDEX(AcctSub,MATCH(GL_Paste!$B15996&amp;"",AcctCode,0)),"UNKNOWN"))</f>
        <v/>
      </c>
    </row>
    <row r="16000">
      <c r="A16000" s="40">
        <f>IF(GL_Paste!$B15997="","",N(GL_Paste!$H15997)-N(GL_Paste!$G15997))</f>
        <v/>
      </c>
      <c r="B16000" s="43">
        <f>IF(GL_Paste!$B15997="","",DATE(YEAR(GL_Paste!$E15997),MONTH(GL_Paste!$E15997),1))</f>
        <v/>
      </c>
      <c r="C16000">
        <f>IF(GL_Paste!$B15997="","",IF(TRIM(GL_Paste!$M15997)&lt;&gt;"",TRIM(GL_Paste!$M15997),IFERROR(MID(GL_Paste!$I15997,FIND("[",GL_Paste!$I15997)+1,FIND("]",GL_Paste!$I15997)-FIND("[",GL_Paste!$I15997)-1),"")))</f>
        <v/>
      </c>
      <c r="D16000">
        <f>IF(GL_Paste!$B15997="","",IFERROR(INDEX(DeptName,MATCH($C16000,DeptTag,0)),"UNALLOCATED"))</f>
        <v/>
      </c>
      <c r="E16000">
        <f>IF(GL_Paste!$B15997="","",IFERROR(INDEX(AcctCat,MATCH(GL_Paste!$B15997&amp;"",AcctCode,0)),"UNKNOWN"))</f>
        <v/>
      </c>
      <c r="F16000">
        <f>IF(GL_Paste!$B15997="","",IFERROR(INDEX(AcctSub,MATCH(GL_Paste!$B15997&amp;"",AcctCode,0)),"UNKNOWN"))</f>
        <v/>
      </c>
    </row>
    <row r="16001">
      <c r="A16001" s="40">
        <f>IF(GL_Paste!$B15998="","",N(GL_Paste!$H15998)-N(GL_Paste!$G15998))</f>
        <v/>
      </c>
      <c r="B16001" s="43">
        <f>IF(GL_Paste!$B15998="","",DATE(YEAR(GL_Paste!$E15998),MONTH(GL_Paste!$E15998),1))</f>
        <v/>
      </c>
      <c r="C16001">
        <f>IF(GL_Paste!$B15998="","",IF(TRIM(GL_Paste!$M15998)&lt;&gt;"",TRIM(GL_Paste!$M15998),IFERROR(MID(GL_Paste!$I15998,FIND("[",GL_Paste!$I15998)+1,FIND("]",GL_Paste!$I15998)-FIND("[",GL_Paste!$I15998)-1),"")))</f>
        <v/>
      </c>
      <c r="D16001">
        <f>IF(GL_Paste!$B15998="","",IFERROR(INDEX(DeptName,MATCH($C16001,DeptTag,0)),"UNALLOCATED"))</f>
        <v/>
      </c>
      <c r="E16001">
        <f>IF(GL_Paste!$B15998="","",IFERROR(INDEX(AcctCat,MATCH(GL_Paste!$B15998&amp;"",AcctCode,0)),"UNKNOWN"))</f>
        <v/>
      </c>
      <c r="F16001">
        <f>IF(GL_Paste!$B15998="","",IFERROR(INDEX(AcctSub,MATCH(GL_Paste!$B15998&amp;"",AcctCode,0)),"UNKNOWN"))</f>
        <v/>
      </c>
    </row>
    <row r="16002">
      <c r="A16002" s="40">
        <f>IF(GL_Paste!$B15999="","",N(GL_Paste!$H15999)-N(GL_Paste!$G15999))</f>
        <v/>
      </c>
      <c r="B16002" s="43">
        <f>IF(GL_Paste!$B15999="","",DATE(YEAR(GL_Paste!$E15999),MONTH(GL_Paste!$E15999),1))</f>
        <v/>
      </c>
      <c r="C16002">
        <f>IF(GL_Paste!$B15999="","",IF(TRIM(GL_Paste!$M15999)&lt;&gt;"",TRIM(GL_Paste!$M15999),IFERROR(MID(GL_Paste!$I15999,FIND("[",GL_Paste!$I15999)+1,FIND("]",GL_Paste!$I15999)-FIND("[",GL_Paste!$I15999)-1),"")))</f>
        <v/>
      </c>
      <c r="D16002">
        <f>IF(GL_Paste!$B15999="","",IFERROR(INDEX(DeptName,MATCH($C16002,DeptTag,0)),"UNALLOCATED"))</f>
        <v/>
      </c>
      <c r="E16002">
        <f>IF(GL_Paste!$B15999="","",IFERROR(INDEX(AcctCat,MATCH(GL_Paste!$B15999&amp;"",AcctCode,0)),"UNKNOWN"))</f>
        <v/>
      </c>
      <c r="F16002">
        <f>IF(GL_Paste!$B15999="","",IFERROR(INDEX(AcctSub,MATCH(GL_Paste!$B15999&amp;"",AcctCode,0)),"UNKNOWN"))</f>
        <v/>
      </c>
    </row>
    <row r="16003">
      <c r="A16003" s="40">
        <f>IF(GL_Paste!$B16000="","",N(GL_Paste!$H16000)-N(GL_Paste!$G16000))</f>
        <v/>
      </c>
      <c r="B16003" s="43">
        <f>IF(GL_Paste!$B16000="","",DATE(YEAR(GL_Paste!$E16000),MONTH(GL_Paste!$E16000),1))</f>
        <v/>
      </c>
      <c r="C16003">
        <f>IF(GL_Paste!$B16000="","",IF(TRIM(GL_Paste!$M16000)&lt;&gt;"",TRIM(GL_Paste!$M16000),IFERROR(MID(GL_Paste!$I16000,FIND("[",GL_Paste!$I16000)+1,FIND("]",GL_Paste!$I16000)-FIND("[",GL_Paste!$I16000)-1),"")))</f>
        <v/>
      </c>
      <c r="D16003">
        <f>IF(GL_Paste!$B16000="","",IFERROR(INDEX(DeptName,MATCH($C16003,DeptTag,0)),"UNALLOCATED"))</f>
        <v/>
      </c>
      <c r="E16003">
        <f>IF(GL_Paste!$B16000="","",IFERROR(INDEX(AcctCat,MATCH(GL_Paste!$B16000&amp;"",AcctCode,0)),"UNKNOWN"))</f>
        <v/>
      </c>
      <c r="F16003">
        <f>IF(GL_Paste!$B16000="","",IFERROR(INDEX(AcctSub,MATCH(GL_Paste!$B16000&amp;"",AcctCode,0)),"UNKNOWN"))</f>
        <v/>
      </c>
    </row>
    <row r="16004">
      <c r="A16004" s="40">
        <f>IF(GL_Paste!$B16001="","",N(GL_Paste!$H16001)-N(GL_Paste!$G16001))</f>
        <v/>
      </c>
      <c r="B16004" s="43">
        <f>IF(GL_Paste!$B16001="","",DATE(YEAR(GL_Paste!$E16001),MONTH(GL_Paste!$E16001),1))</f>
        <v/>
      </c>
      <c r="C16004">
        <f>IF(GL_Paste!$B16001="","",IF(TRIM(GL_Paste!$M16001)&lt;&gt;"",TRIM(GL_Paste!$M16001),IFERROR(MID(GL_Paste!$I16001,FIND("[",GL_Paste!$I16001)+1,FIND("]",GL_Paste!$I16001)-FIND("[",GL_Paste!$I16001)-1),"")))</f>
        <v/>
      </c>
      <c r="D16004">
        <f>IF(GL_Paste!$B16001="","",IFERROR(INDEX(DeptName,MATCH($C16004,DeptTag,0)),"UNALLOCATED"))</f>
        <v/>
      </c>
      <c r="E16004">
        <f>IF(GL_Paste!$B16001="","",IFERROR(INDEX(AcctCat,MATCH(GL_Paste!$B16001&amp;"",AcctCode,0)),"UNKNOWN"))</f>
        <v/>
      </c>
      <c r="F16004">
        <f>IF(GL_Paste!$B16001="","",IFERROR(INDEX(AcctSub,MATCH(GL_Paste!$B16001&amp;"",AcctCode,0)),"UNKNOWN"))</f>
        <v/>
      </c>
    </row>
    <row r="16005">
      <c r="A16005" s="40">
        <f>IF(GL_Paste!$B16002="","",N(GL_Paste!$H16002)-N(GL_Paste!$G16002))</f>
        <v/>
      </c>
      <c r="B16005" s="43">
        <f>IF(GL_Paste!$B16002="","",DATE(YEAR(GL_Paste!$E16002),MONTH(GL_Paste!$E16002),1))</f>
        <v/>
      </c>
      <c r="C16005">
        <f>IF(GL_Paste!$B16002="","",IF(TRIM(GL_Paste!$M16002)&lt;&gt;"",TRIM(GL_Paste!$M16002),IFERROR(MID(GL_Paste!$I16002,FIND("[",GL_Paste!$I16002)+1,FIND("]",GL_Paste!$I16002)-FIND("[",GL_Paste!$I16002)-1),"")))</f>
        <v/>
      </c>
      <c r="D16005">
        <f>IF(GL_Paste!$B16002="","",IFERROR(INDEX(DeptName,MATCH($C16005,DeptTag,0)),"UNALLOCATED"))</f>
        <v/>
      </c>
      <c r="E16005">
        <f>IF(GL_Paste!$B16002="","",IFERROR(INDEX(AcctCat,MATCH(GL_Paste!$B16002&amp;"",AcctCode,0)),"UNKNOWN"))</f>
        <v/>
      </c>
      <c r="F16005">
        <f>IF(GL_Paste!$B16002="","",IFERROR(INDEX(AcctSub,MATCH(GL_Paste!$B16002&amp;"",AcctCode,0)),"UNKNOWN"))</f>
        <v/>
      </c>
    </row>
    <row r="16006">
      <c r="A16006" s="40">
        <f>IF(GL_Paste!$B16003="","",N(GL_Paste!$H16003)-N(GL_Paste!$G16003))</f>
        <v/>
      </c>
      <c r="B16006" s="43">
        <f>IF(GL_Paste!$B16003="","",DATE(YEAR(GL_Paste!$E16003),MONTH(GL_Paste!$E16003),1))</f>
        <v/>
      </c>
      <c r="C16006">
        <f>IF(GL_Paste!$B16003="","",IF(TRIM(GL_Paste!$M16003)&lt;&gt;"",TRIM(GL_Paste!$M16003),IFERROR(MID(GL_Paste!$I16003,FIND("[",GL_Paste!$I16003)+1,FIND("]",GL_Paste!$I16003)-FIND("[",GL_Paste!$I16003)-1),"")))</f>
        <v/>
      </c>
      <c r="D16006">
        <f>IF(GL_Paste!$B16003="","",IFERROR(INDEX(DeptName,MATCH($C16006,DeptTag,0)),"UNALLOCATED"))</f>
        <v/>
      </c>
      <c r="E16006">
        <f>IF(GL_Paste!$B16003="","",IFERROR(INDEX(AcctCat,MATCH(GL_Paste!$B16003&amp;"",AcctCode,0)),"UNKNOWN"))</f>
        <v/>
      </c>
      <c r="F16006">
        <f>IF(GL_Paste!$B16003="","",IFERROR(INDEX(AcctSub,MATCH(GL_Paste!$B16003&amp;"",AcctCode,0)),"UNKNOWN"))</f>
        <v/>
      </c>
    </row>
    <row r="16007">
      <c r="A16007" s="40">
        <f>IF(GL_Paste!$B16004="","",N(GL_Paste!$H16004)-N(GL_Paste!$G16004))</f>
        <v/>
      </c>
      <c r="B16007" s="43">
        <f>IF(GL_Paste!$B16004="","",DATE(YEAR(GL_Paste!$E16004),MONTH(GL_Paste!$E16004),1))</f>
        <v/>
      </c>
      <c r="C16007">
        <f>IF(GL_Paste!$B16004="","",IF(TRIM(GL_Paste!$M16004)&lt;&gt;"",TRIM(GL_Paste!$M16004),IFERROR(MID(GL_Paste!$I16004,FIND("[",GL_Paste!$I16004)+1,FIND("]",GL_Paste!$I16004)-FIND("[",GL_Paste!$I16004)-1),"")))</f>
        <v/>
      </c>
      <c r="D16007">
        <f>IF(GL_Paste!$B16004="","",IFERROR(INDEX(DeptName,MATCH($C16007,DeptTag,0)),"UNALLOCATED"))</f>
        <v/>
      </c>
      <c r="E16007">
        <f>IF(GL_Paste!$B16004="","",IFERROR(INDEX(AcctCat,MATCH(GL_Paste!$B16004&amp;"",AcctCode,0)),"UNKNOWN"))</f>
        <v/>
      </c>
      <c r="F16007">
        <f>IF(GL_Paste!$B16004="","",IFERROR(INDEX(AcctSub,MATCH(GL_Paste!$B16004&amp;"",AcctCode,0)),"UNKNOWN"))</f>
        <v/>
      </c>
    </row>
    <row r="16008">
      <c r="A16008" s="40">
        <f>IF(GL_Paste!$B16005="","",N(GL_Paste!$H16005)-N(GL_Paste!$G16005))</f>
        <v/>
      </c>
      <c r="B16008" s="43">
        <f>IF(GL_Paste!$B16005="","",DATE(YEAR(GL_Paste!$E16005),MONTH(GL_Paste!$E16005),1))</f>
        <v/>
      </c>
      <c r="C16008">
        <f>IF(GL_Paste!$B16005="","",IF(TRIM(GL_Paste!$M16005)&lt;&gt;"",TRIM(GL_Paste!$M16005),IFERROR(MID(GL_Paste!$I16005,FIND("[",GL_Paste!$I16005)+1,FIND("]",GL_Paste!$I16005)-FIND("[",GL_Paste!$I16005)-1),"")))</f>
        <v/>
      </c>
      <c r="D16008">
        <f>IF(GL_Paste!$B16005="","",IFERROR(INDEX(DeptName,MATCH($C16008,DeptTag,0)),"UNALLOCATED"))</f>
        <v/>
      </c>
      <c r="E16008">
        <f>IF(GL_Paste!$B16005="","",IFERROR(INDEX(AcctCat,MATCH(GL_Paste!$B16005&amp;"",AcctCode,0)),"UNKNOWN"))</f>
        <v/>
      </c>
      <c r="F16008">
        <f>IF(GL_Paste!$B16005="","",IFERROR(INDEX(AcctSub,MATCH(GL_Paste!$B16005&amp;"",AcctCode,0)),"UNKNOWN"))</f>
        <v/>
      </c>
    </row>
    <row r="16009">
      <c r="A16009" s="40">
        <f>IF(GL_Paste!$B16006="","",N(GL_Paste!$H16006)-N(GL_Paste!$G16006))</f>
        <v/>
      </c>
      <c r="B16009" s="43">
        <f>IF(GL_Paste!$B16006="","",DATE(YEAR(GL_Paste!$E16006),MONTH(GL_Paste!$E16006),1))</f>
        <v/>
      </c>
      <c r="C16009">
        <f>IF(GL_Paste!$B16006="","",IF(TRIM(GL_Paste!$M16006)&lt;&gt;"",TRIM(GL_Paste!$M16006),IFERROR(MID(GL_Paste!$I16006,FIND("[",GL_Paste!$I16006)+1,FIND("]",GL_Paste!$I16006)-FIND("[",GL_Paste!$I16006)-1),"")))</f>
        <v/>
      </c>
      <c r="D16009">
        <f>IF(GL_Paste!$B16006="","",IFERROR(INDEX(DeptName,MATCH($C16009,DeptTag,0)),"UNALLOCATED"))</f>
        <v/>
      </c>
      <c r="E16009">
        <f>IF(GL_Paste!$B16006="","",IFERROR(INDEX(AcctCat,MATCH(GL_Paste!$B16006&amp;"",AcctCode,0)),"UNKNOWN"))</f>
        <v/>
      </c>
      <c r="F16009">
        <f>IF(GL_Paste!$B16006="","",IFERROR(INDEX(AcctSub,MATCH(GL_Paste!$B16006&amp;"",AcctCode,0)),"UNKNOWN"))</f>
        <v/>
      </c>
    </row>
    <row r="16010">
      <c r="A16010" s="40">
        <f>IF(GL_Paste!$B16007="","",N(GL_Paste!$H16007)-N(GL_Paste!$G16007))</f>
        <v/>
      </c>
      <c r="B16010" s="43">
        <f>IF(GL_Paste!$B16007="","",DATE(YEAR(GL_Paste!$E16007),MONTH(GL_Paste!$E16007),1))</f>
        <v/>
      </c>
      <c r="C16010">
        <f>IF(GL_Paste!$B16007="","",IF(TRIM(GL_Paste!$M16007)&lt;&gt;"",TRIM(GL_Paste!$M16007),IFERROR(MID(GL_Paste!$I16007,FIND("[",GL_Paste!$I16007)+1,FIND("]",GL_Paste!$I16007)-FIND("[",GL_Paste!$I16007)-1),"")))</f>
        <v/>
      </c>
      <c r="D16010">
        <f>IF(GL_Paste!$B16007="","",IFERROR(INDEX(DeptName,MATCH($C16010,DeptTag,0)),"UNALLOCATED"))</f>
        <v/>
      </c>
      <c r="E16010">
        <f>IF(GL_Paste!$B16007="","",IFERROR(INDEX(AcctCat,MATCH(GL_Paste!$B16007&amp;"",AcctCode,0)),"UNKNOWN"))</f>
        <v/>
      </c>
      <c r="F16010">
        <f>IF(GL_Paste!$B16007="","",IFERROR(INDEX(AcctSub,MATCH(GL_Paste!$B16007&amp;"",AcctCode,0)),"UNKNOWN"))</f>
        <v/>
      </c>
    </row>
    <row r="16011">
      <c r="A16011" s="40">
        <f>IF(GL_Paste!$B16008="","",N(GL_Paste!$H16008)-N(GL_Paste!$G16008))</f>
        <v/>
      </c>
      <c r="B16011" s="43">
        <f>IF(GL_Paste!$B16008="","",DATE(YEAR(GL_Paste!$E16008),MONTH(GL_Paste!$E16008),1))</f>
        <v/>
      </c>
      <c r="C16011">
        <f>IF(GL_Paste!$B16008="","",IF(TRIM(GL_Paste!$M16008)&lt;&gt;"",TRIM(GL_Paste!$M16008),IFERROR(MID(GL_Paste!$I16008,FIND("[",GL_Paste!$I16008)+1,FIND("]",GL_Paste!$I16008)-FIND("[",GL_Paste!$I16008)-1),"")))</f>
        <v/>
      </c>
      <c r="D16011">
        <f>IF(GL_Paste!$B16008="","",IFERROR(INDEX(DeptName,MATCH($C16011,DeptTag,0)),"UNALLOCATED"))</f>
        <v/>
      </c>
      <c r="E16011">
        <f>IF(GL_Paste!$B16008="","",IFERROR(INDEX(AcctCat,MATCH(GL_Paste!$B16008&amp;"",AcctCode,0)),"UNKNOWN"))</f>
        <v/>
      </c>
      <c r="F16011">
        <f>IF(GL_Paste!$B16008="","",IFERROR(INDEX(AcctSub,MATCH(GL_Paste!$B16008&amp;"",AcctCode,0)),"UNKNOWN"))</f>
        <v/>
      </c>
    </row>
    <row r="16012">
      <c r="A16012" s="40">
        <f>IF(GL_Paste!$B16009="","",N(GL_Paste!$H16009)-N(GL_Paste!$G16009))</f>
        <v/>
      </c>
      <c r="B16012" s="43">
        <f>IF(GL_Paste!$B16009="","",DATE(YEAR(GL_Paste!$E16009),MONTH(GL_Paste!$E16009),1))</f>
        <v/>
      </c>
      <c r="C16012">
        <f>IF(GL_Paste!$B16009="","",IF(TRIM(GL_Paste!$M16009)&lt;&gt;"",TRIM(GL_Paste!$M16009),IFERROR(MID(GL_Paste!$I16009,FIND("[",GL_Paste!$I16009)+1,FIND("]",GL_Paste!$I16009)-FIND("[",GL_Paste!$I16009)-1),"")))</f>
        <v/>
      </c>
      <c r="D16012">
        <f>IF(GL_Paste!$B16009="","",IFERROR(INDEX(DeptName,MATCH($C16012,DeptTag,0)),"UNALLOCATED"))</f>
        <v/>
      </c>
      <c r="E16012">
        <f>IF(GL_Paste!$B16009="","",IFERROR(INDEX(AcctCat,MATCH(GL_Paste!$B16009&amp;"",AcctCode,0)),"UNKNOWN"))</f>
        <v/>
      </c>
      <c r="F16012">
        <f>IF(GL_Paste!$B16009="","",IFERROR(INDEX(AcctSub,MATCH(GL_Paste!$B16009&amp;"",AcctCode,0)),"UNKNOWN"))</f>
        <v/>
      </c>
    </row>
    <row r="16013">
      <c r="A16013" s="40">
        <f>IF(GL_Paste!$B16010="","",N(GL_Paste!$H16010)-N(GL_Paste!$G16010))</f>
        <v/>
      </c>
      <c r="B16013" s="43">
        <f>IF(GL_Paste!$B16010="","",DATE(YEAR(GL_Paste!$E16010),MONTH(GL_Paste!$E16010),1))</f>
        <v/>
      </c>
      <c r="C16013">
        <f>IF(GL_Paste!$B16010="","",IF(TRIM(GL_Paste!$M16010)&lt;&gt;"",TRIM(GL_Paste!$M16010),IFERROR(MID(GL_Paste!$I16010,FIND("[",GL_Paste!$I16010)+1,FIND("]",GL_Paste!$I16010)-FIND("[",GL_Paste!$I16010)-1),"")))</f>
        <v/>
      </c>
      <c r="D16013">
        <f>IF(GL_Paste!$B16010="","",IFERROR(INDEX(DeptName,MATCH($C16013,DeptTag,0)),"UNALLOCATED"))</f>
        <v/>
      </c>
      <c r="E16013">
        <f>IF(GL_Paste!$B16010="","",IFERROR(INDEX(AcctCat,MATCH(GL_Paste!$B16010&amp;"",AcctCode,0)),"UNKNOWN"))</f>
        <v/>
      </c>
      <c r="F16013">
        <f>IF(GL_Paste!$B16010="","",IFERROR(INDEX(AcctSub,MATCH(GL_Paste!$B16010&amp;"",AcctCode,0)),"UNKNOWN"))</f>
        <v/>
      </c>
    </row>
    <row r="16014">
      <c r="A16014" s="40">
        <f>IF(GL_Paste!$B16011="","",N(GL_Paste!$H16011)-N(GL_Paste!$G16011))</f>
        <v/>
      </c>
      <c r="B16014" s="43">
        <f>IF(GL_Paste!$B16011="","",DATE(YEAR(GL_Paste!$E16011),MONTH(GL_Paste!$E16011),1))</f>
        <v/>
      </c>
      <c r="C16014">
        <f>IF(GL_Paste!$B16011="","",IF(TRIM(GL_Paste!$M16011)&lt;&gt;"",TRIM(GL_Paste!$M16011),IFERROR(MID(GL_Paste!$I16011,FIND("[",GL_Paste!$I16011)+1,FIND("]",GL_Paste!$I16011)-FIND("[",GL_Paste!$I16011)-1),"")))</f>
        <v/>
      </c>
      <c r="D16014">
        <f>IF(GL_Paste!$B16011="","",IFERROR(INDEX(DeptName,MATCH($C16014,DeptTag,0)),"UNALLOCATED"))</f>
        <v/>
      </c>
      <c r="E16014">
        <f>IF(GL_Paste!$B16011="","",IFERROR(INDEX(AcctCat,MATCH(GL_Paste!$B16011&amp;"",AcctCode,0)),"UNKNOWN"))</f>
        <v/>
      </c>
      <c r="F16014">
        <f>IF(GL_Paste!$B16011="","",IFERROR(INDEX(AcctSub,MATCH(GL_Paste!$B16011&amp;"",AcctCode,0)),"UNKNOWN"))</f>
        <v/>
      </c>
    </row>
    <row r="16015">
      <c r="A16015" s="40">
        <f>IF(GL_Paste!$B16012="","",N(GL_Paste!$H16012)-N(GL_Paste!$G16012))</f>
        <v/>
      </c>
      <c r="B16015" s="43">
        <f>IF(GL_Paste!$B16012="","",DATE(YEAR(GL_Paste!$E16012),MONTH(GL_Paste!$E16012),1))</f>
        <v/>
      </c>
      <c r="C16015">
        <f>IF(GL_Paste!$B16012="","",IF(TRIM(GL_Paste!$M16012)&lt;&gt;"",TRIM(GL_Paste!$M16012),IFERROR(MID(GL_Paste!$I16012,FIND("[",GL_Paste!$I16012)+1,FIND("]",GL_Paste!$I16012)-FIND("[",GL_Paste!$I16012)-1),"")))</f>
        <v/>
      </c>
      <c r="D16015">
        <f>IF(GL_Paste!$B16012="","",IFERROR(INDEX(DeptName,MATCH($C16015,DeptTag,0)),"UNALLOCATED"))</f>
        <v/>
      </c>
      <c r="E16015">
        <f>IF(GL_Paste!$B16012="","",IFERROR(INDEX(AcctCat,MATCH(GL_Paste!$B16012&amp;"",AcctCode,0)),"UNKNOWN"))</f>
        <v/>
      </c>
      <c r="F16015">
        <f>IF(GL_Paste!$B16012="","",IFERROR(INDEX(AcctSub,MATCH(GL_Paste!$B16012&amp;"",AcctCode,0)),"UNKNOWN"))</f>
        <v/>
      </c>
    </row>
    <row r="16016">
      <c r="A16016" s="40">
        <f>IF(GL_Paste!$B16013="","",N(GL_Paste!$H16013)-N(GL_Paste!$G16013))</f>
        <v/>
      </c>
      <c r="B16016" s="43">
        <f>IF(GL_Paste!$B16013="","",DATE(YEAR(GL_Paste!$E16013),MONTH(GL_Paste!$E16013),1))</f>
        <v/>
      </c>
      <c r="C16016">
        <f>IF(GL_Paste!$B16013="","",IF(TRIM(GL_Paste!$M16013)&lt;&gt;"",TRIM(GL_Paste!$M16013),IFERROR(MID(GL_Paste!$I16013,FIND("[",GL_Paste!$I16013)+1,FIND("]",GL_Paste!$I16013)-FIND("[",GL_Paste!$I16013)-1),"")))</f>
        <v/>
      </c>
      <c r="D16016">
        <f>IF(GL_Paste!$B16013="","",IFERROR(INDEX(DeptName,MATCH($C16016,DeptTag,0)),"UNALLOCATED"))</f>
        <v/>
      </c>
      <c r="E16016">
        <f>IF(GL_Paste!$B16013="","",IFERROR(INDEX(AcctCat,MATCH(GL_Paste!$B16013&amp;"",AcctCode,0)),"UNKNOWN"))</f>
        <v/>
      </c>
      <c r="F16016">
        <f>IF(GL_Paste!$B16013="","",IFERROR(INDEX(AcctSub,MATCH(GL_Paste!$B16013&amp;"",AcctCode,0)),"UNKNOWN"))</f>
        <v/>
      </c>
    </row>
    <row r="16017">
      <c r="A16017" s="40">
        <f>IF(GL_Paste!$B16014="","",N(GL_Paste!$H16014)-N(GL_Paste!$G16014))</f>
        <v/>
      </c>
      <c r="B16017" s="43">
        <f>IF(GL_Paste!$B16014="","",DATE(YEAR(GL_Paste!$E16014),MONTH(GL_Paste!$E16014),1))</f>
        <v/>
      </c>
      <c r="C16017">
        <f>IF(GL_Paste!$B16014="","",IF(TRIM(GL_Paste!$M16014)&lt;&gt;"",TRIM(GL_Paste!$M16014),IFERROR(MID(GL_Paste!$I16014,FIND("[",GL_Paste!$I16014)+1,FIND("]",GL_Paste!$I16014)-FIND("[",GL_Paste!$I16014)-1),"")))</f>
        <v/>
      </c>
      <c r="D16017">
        <f>IF(GL_Paste!$B16014="","",IFERROR(INDEX(DeptName,MATCH($C16017,DeptTag,0)),"UNALLOCATED"))</f>
        <v/>
      </c>
      <c r="E16017">
        <f>IF(GL_Paste!$B16014="","",IFERROR(INDEX(AcctCat,MATCH(GL_Paste!$B16014&amp;"",AcctCode,0)),"UNKNOWN"))</f>
        <v/>
      </c>
      <c r="F16017">
        <f>IF(GL_Paste!$B16014="","",IFERROR(INDEX(AcctSub,MATCH(GL_Paste!$B16014&amp;"",AcctCode,0)),"UNKNOWN"))</f>
        <v/>
      </c>
    </row>
    <row r="16018">
      <c r="A16018" s="40">
        <f>IF(GL_Paste!$B16015="","",N(GL_Paste!$H16015)-N(GL_Paste!$G16015))</f>
        <v/>
      </c>
      <c r="B16018" s="43">
        <f>IF(GL_Paste!$B16015="","",DATE(YEAR(GL_Paste!$E16015),MONTH(GL_Paste!$E16015),1))</f>
        <v/>
      </c>
      <c r="C16018">
        <f>IF(GL_Paste!$B16015="","",IF(TRIM(GL_Paste!$M16015)&lt;&gt;"",TRIM(GL_Paste!$M16015),IFERROR(MID(GL_Paste!$I16015,FIND("[",GL_Paste!$I16015)+1,FIND("]",GL_Paste!$I16015)-FIND("[",GL_Paste!$I16015)-1),"")))</f>
        <v/>
      </c>
      <c r="D16018">
        <f>IF(GL_Paste!$B16015="","",IFERROR(INDEX(DeptName,MATCH($C16018,DeptTag,0)),"UNALLOCATED"))</f>
        <v/>
      </c>
      <c r="E16018">
        <f>IF(GL_Paste!$B16015="","",IFERROR(INDEX(AcctCat,MATCH(GL_Paste!$B16015&amp;"",AcctCode,0)),"UNKNOWN"))</f>
        <v/>
      </c>
      <c r="F16018">
        <f>IF(GL_Paste!$B16015="","",IFERROR(INDEX(AcctSub,MATCH(GL_Paste!$B16015&amp;"",AcctCode,0)),"UNKNOWN"))</f>
        <v/>
      </c>
    </row>
    <row r="16019">
      <c r="A16019" s="40">
        <f>IF(GL_Paste!$B16016="","",N(GL_Paste!$H16016)-N(GL_Paste!$G16016))</f>
        <v/>
      </c>
      <c r="B16019" s="43">
        <f>IF(GL_Paste!$B16016="","",DATE(YEAR(GL_Paste!$E16016),MONTH(GL_Paste!$E16016),1))</f>
        <v/>
      </c>
      <c r="C16019">
        <f>IF(GL_Paste!$B16016="","",IF(TRIM(GL_Paste!$M16016)&lt;&gt;"",TRIM(GL_Paste!$M16016),IFERROR(MID(GL_Paste!$I16016,FIND("[",GL_Paste!$I16016)+1,FIND("]",GL_Paste!$I16016)-FIND("[",GL_Paste!$I16016)-1),"")))</f>
        <v/>
      </c>
      <c r="D16019">
        <f>IF(GL_Paste!$B16016="","",IFERROR(INDEX(DeptName,MATCH($C16019,DeptTag,0)),"UNALLOCATED"))</f>
        <v/>
      </c>
      <c r="E16019">
        <f>IF(GL_Paste!$B16016="","",IFERROR(INDEX(AcctCat,MATCH(GL_Paste!$B16016&amp;"",AcctCode,0)),"UNKNOWN"))</f>
        <v/>
      </c>
      <c r="F16019">
        <f>IF(GL_Paste!$B16016="","",IFERROR(INDEX(AcctSub,MATCH(GL_Paste!$B16016&amp;"",AcctCode,0)),"UNKNOWN"))</f>
        <v/>
      </c>
    </row>
    <row r="16020">
      <c r="A16020" s="40">
        <f>IF(GL_Paste!$B16017="","",N(GL_Paste!$H16017)-N(GL_Paste!$G16017))</f>
        <v/>
      </c>
      <c r="B16020" s="43">
        <f>IF(GL_Paste!$B16017="","",DATE(YEAR(GL_Paste!$E16017),MONTH(GL_Paste!$E16017),1))</f>
        <v/>
      </c>
      <c r="C16020">
        <f>IF(GL_Paste!$B16017="","",IF(TRIM(GL_Paste!$M16017)&lt;&gt;"",TRIM(GL_Paste!$M16017),IFERROR(MID(GL_Paste!$I16017,FIND("[",GL_Paste!$I16017)+1,FIND("]",GL_Paste!$I16017)-FIND("[",GL_Paste!$I16017)-1),"")))</f>
        <v/>
      </c>
      <c r="D16020">
        <f>IF(GL_Paste!$B16017="","",IFERROR(INDEX(DeptName,MATCH($C16020,DeptTag,0)),"UNALLOCATED"))</f>
        <v/>
      </c>
      <c r="E16020">
        <f>IF(GL_Paste!$B16017="","",IFERROR(INDEX(AcctCat,MATCH(GL_Paste!$B16017&amp;"",AcctCode,0)),"UNKNOWN"))</f>
        <v/>
      </c>
      <c r="F16020">
        <f>IF(GL_Paste!$B16017="","",IFERROR(INDEX(AcctSub,MATCH(GL_Paste!$B16017&amp;"",AcctCode,0)),"UNKNOWN"))</f>
        <v/>
      </c>
    </row>
    <row r="16021">
      <c r="A16021" s="40">
        <f>IF(GL_Paste!$B16018="","",N(GL_Paste!$H16018)-N(GL_Paste!$G16018))</f>
        <v/>
      </c>
      <c r="B16021" s="43">
        <f>IF(GL_Paste!$B16018="","",DATE(YEAR(GL_Paste!$E16018),MONTH(GL_Paste!$E16018),1))</f>
        <v/>
      </c>
      <c r="C16021">
        <f>IF(GL_Paste!$B16018="","",IF(TRIM(GL_Paste!$M16018)&lt;&gt;"",TRIM(GL_Paste!$M16018),IFERROR(MID(GL_Paste!$I16018,FIND("[",GL_Paste!$I16018)+1,FIND("]",GL_Paste!$I16018)-FIND("[",GL_Paste!$I16018)-1),"")))</f>
        <v/>
      </c>
      <c r="D16021">
        <f>IF(GL_Paste!$B16018="","",IFERROR(INDEX(DeptName,MATCH($C16021,DeptTag,0)),"UNALLOCATED"))</f>
        <v/>
      </c>
      <c r="E16021">
        <f>IF(GL_Paste!$B16018="","",IFERROR(INDEX(AcctCat,MATCH(GL_Paste!$B16018&amp;"",AcctCode,0)),"UNKNOWN"))</f>
        <v/>
      </c>
      <c r="F16021">
        <f>IF(GL_Paste!$B16018="","",IFERROR(INDEX(AcctSub,MATCH(GL_Paste!$B16018&amp;"",AcctCode,0)),"UNKNOWN"))</f>
        <v/>
      </c>
    </row>
    <row r="16022">
      <c r="A16022" s="40">
        <f>IF(GL_Paste!$B16019="","",N(GL_Paste!$H16019)-N(GL_Paste!$G16019))</f>
        <v/>
      </c>
      <c r="B16022" s="43">
        <f>IF(GL_Paste!$B16019="","",DATE(YEAR(GL_Paste!$E16019),MONTH(GL_Paste!$E16019),1))</f>
        <v/>
      </c>
      <c r="C16022">
        <f>IF(GL_Paste!$B16019="","",IF(TRIM(GL_Paste!$M16019)&lt;&gt;"",TRIM(GL_Paste!$M16019),IFERROR(MID(GL_Paste!$I16019,FIND("[",GL_Paste!$I16019)+1,FIND("]",GL_Paste!$I16019)-FIND("[",GL_Paste!$I16019)-1),"")))</f>
        <v/>
      </c>
      <c r="D16022">
        <f>IF(GL_Paste!$B16019="","",IFERROR(INDEX(DeptName,MATCH($C16022,DeptTag,0)),"UNALLOCATED"))</f>
        <v/>
      </c>
      <c r="E16022">
        <f>IF(GL_Paste!$B16019="","",IFERROR(INDEX(AcctCat,MATCH(GL_Paste!$B16019&amp;"",AcctCode,0)),"UNKNOWN"))</f>
        <v/>
      </c>
      <c r="F16022">
        <f>IF(GL_Paste!$B16019="","",IFERROR(INDEX(AcctSub,MATCH(GL_Paste!$B16019&amp;"",AcctCode,0)),"UNKNOWN"))</f>
        <v/>
      </c>
    </row>
    <row r="16023">
      <c r="A16023" s="40">
        <f>IF(GL_Paste!$B16020="","",N(GL_Paste!$H16020)-N(GL_Paste!$G16020))</f>
        <v/>
      </c>
      <c r="B16023" s="43">
        <f>IF(GL_Paste!$B16020="","",DATE(YEAR(GL_Paste!$E16020),MONTH(GL_Paste!$E16020),1))</f>
        <v/>
      </c>
      <c r="C16023">
        <f>IF(GL_Paste!$B16020="","",IF(TRIM(GL_Paste!$M16020)&lt;&gt;"",TRIM(GL_Paste!$M16020),IFERROR(MID(GL_Paste!$I16020,FIND("[",GL_Paste!$I16020)+1,FIND("]",GL_Paste!$I16020)-FIND("[",GL_Paste!$I16020)-1),"")))</f>
        <v/>
      </c>
      <c r="D16023">
        <f>IF(GL_Paste!$B16020="","",IFERROR(INDEX(DeptName,MATCH($C16023,DeptTag,0)),"UNALLOCATED"))</f>
        <v/>
      </c>
      <c r="E16023">
        <f>IF(GL_Paste!$B16020="","",IFERROR(INDEX(AcctCat,MATCH(GL_Paste!$B16020&amp;"",AcctCode,0)),"UNKNOWN"))</f>
        <v/>
      </c>
      <c r="F16023">
        <f>IF(GL_Paste!$B16020="","",IFERROR(INDEX(AcctSub,MATCH(GL_Paste!$B16020&amp;"",AcctCode,0)),"UNKNOWN"))</f>
        <v/>
      </c>
    </row>
    <row r="16024">
      <c r="A16024" s="40">
        <f>IF(GL_Paste!$B16021="","",N(GL_Paste!$H16021)-N(GL_Paste!$G16021))</f>
        <v/>
      </c>
      <c r="B16024" s="43">
        <f>IF(GL_Paste!$B16021="","",DATE(YEAR(GL_Paste!$E16021),MONTH(GL_Paste!$E16021),1))</f>
        <v/>
      </c>
      <c r="C16024">
        <f>IF(GL_Paste!$B16021="","",IF(TRIM(GL_Paste!$M16021)&lt;&gt;"",TRIM(GL_Paste!$M16021),IFERROR(MID(GL_Paste!$I16021,FIND("[",GL_Paste!$I16021)+1,FIND("]",GL_Paste!$I16021)-FIND("[",GL_Paste!$I16021)-1),"")))</f>
        <v/>
      </c>
      <c r="D16024">
        <f>IF(GL_Paste!$B16021="","",IFERROR(INDEX(DeptName,MATCH($C16024,DeptTag,0)),"UNALLOCATED"))</f>
        <v/>
      </c>
      <c r="E16024">
        <f>IF(GL_Paste!$B16021="","",IFERROR(INDEX(AcctCat,MATCH(GL_Paste!$B16021&amp;"",AcctCode,0)),"UNKNOWN"))</f>
        <v/>
      </c>
      <c r="F16024">
        <f>IF(GL_Paste!$B16021="","",IFERROR(INDEX(AcctSub,MATCH(GL_Paste!$B16021&amp;"",AcctCode,0)),"UNKNOWN"))</f>
        <v/>
      </c>
    </row>
    <row r="16025">
      <c r="A16025" s="40">
        <f>IF(GL_Paste!$B16022="","",N(GL_Paste!$H16022)-N(GL_Paste!$G16022))</f>
        <v/>
      </c>
      <c r="B16025" s="43">
        <f>IF(GL_Paste!$B16022="","",DATE(YEAR(GL_Paste!$E16022),MONTH(GL_Paste!$E16022),1))</f>
        <v/>
      </c>
      <c r="C16025">
        <f>IF(GL_Paste!$B16022="","",IF(TRIM(GL_Paste!$M16022)&lt;&gt;"",TRIM(GL_Paste!$M16022),IFERROR(MID(GL_Paste!$I16022,FIND("[",GL_Paste!$I16022)+1,FIND("]",GL_Paste!$I16022)-FIND("[",GL_Paste!$I16022)-1),"")))</f>
        <v/>
      </c>
      <c r="D16025">
        <f>IF(GL_Paste!$B16022="","",IFERROR(INDEX(DeptName,MATCH($C16025,DeptTag,0)),"UNALLOCATED"))</f>
        <v/>
      </c>
      <c r="E16025">
        <f>IF(GL_Paste!$B16022="","",IFERROR(INDEX(AcctCat,MATCH(GL_Paste!$B16022&amp;"",AcctCode,0)),"UNKNOWN"))</f>
        <v/>
      </c>
      <c r="F16025">
        <f>IF(GL_Paste!$B16022="","",IFERROR(INDEX(AcctSub,MATCH(GL_Paste!$B16022&amp;"",AcctCode,0)),"UNKNOWN"))</f>
        <v/>
      </c>
    </row>
    <row r="16026">
      <c r="A16026" s="40">
        <f>IF(GL_Paste!$B16023="","",N(GL_Paste!$H16023)-N(GL_Paste!$G16023))</f>
        <v/>
      </c>
      <c r="B16026" s="43">
        <f>IF(GL_Paste!$B16023="","",DATE(YEAR(GL_Paste!$E16023),MONTH(GL_Paste!$E16023),1))</f>
        <v/>
      </c>
      <c r="C16026">
        <f>IF(GL_Paste!$B16023="","",IF(TRIM(GL_Paste!$M16023)&lt;&gt;"",TRIM(GL_Paste!$M16023),IFERROR(MID(GL_Paste!$I16023,FIND("[",GL_Paste!$I16023)+1,FIND("]",GL_Paste!$I16023)-FIND("[",GL_Paste!$I16023)-1),"")))</f>
        <v/>
      </c>
      <c r="D16026">
        <f>IF(GL_Paste!$B16023="","",IFERROR(INDEX(DeptName,MATCH($C16026,DeptTag,0)),"UNALLOCATED"))</f>
        <v/>
      </c>
      <c r="E16026">
        <f>IF(GL_Paste!$B16023="","",IFERROR(INDEX(AcctCat,MATCH(GL_Paste!$B16023&amp;"",AcctCode,0)),"UNKNOWN"))</f>
        <v/>
      </c>
      <c r="F16026">
        <f>IF(GL_Paste!$B16023="","",IFERROR(INDEX(AcctSub,MATCH(GL_Paste!$B16023&amp;"",AcctCode,0)),"UNKNOWN"))</f>
        <v/>
      </c>
    </row>
    <row r="16027">
      <c r="A16027" s="40">
        <f>IF(GL_Paste!$B16024="","",N(GL_Paste!$H16024)-N(GL_Paste!$G16024))</f>
        <v/>
      </c>
      <c r="B16027" s="43">
        <f>IF(GL_Paste!$B16024="","",DATE(YEAR(GL_Paste!$E16024),MONTH(GL_Paste!$E16024),1))</f>
        <v/>
      </c>
      <c r="C16027">
        <f>IF(GL_Paste!$B16024="","",IF(TRIM(GL_Paste!$M16024)&lt;&gt;"",TRIM(GL_Paste!$M16024),IFERROR(MID(GL_Paste!$I16024,FIND("[",GL_Paste!$I16024)+1,FIND("]",GL_Paste!$I16024)-FIND("[",GL_Paste!$I16024)-1),"")))</f>
        <v/>
      </c>
      <c r="D16027">
        <f>IF(GL_Paste!$B16024="","",IFERROR(INDEX(DeptName,MATCH($C16027,DeptTag,0)),"UNALLOCATED"))</f>
        <v/>
      </c>
      <c r="E16027">
        <f>IF(GL_Paste!$B16024="","",IFERROR(INDEX(AcctCat,MATCH(GL_Paste!$B16024&amp;"",AcctCode,0)),"UNKNOWN"))</f>
        <v/>
      </c>
      <c r="F16027">
        <f>IF(GL_Paste!$B16024="","",IFERROR(INDEX(AcctSub,MATCH(GL_Paste!$B16024&amp;"",AcctCode,0)),"UNKNOWN"))</f>
        <v/>
      </c>
    </row>
    <row r="16028">
      <c r="A16028" s="40">
        <f>IF(GL_Paste!$B16025="","",N(GL_Paste!$H16025)-N(GL_Paste!$G16025))</f>
        <v/>
      </c>
      <c r="B16028" s="43">
        <f>IF(GL_Paste!$B16025="","",DATE(YEAR(GL_Paste!$E16025),MONTH(GL_Paste!$E16025),1))</f>
        <v/>
      </c>
      <c r="C16028">
        <f>IF(GL_Paste!$B16025="","",IF(TRIM(GL_Paste!$M16025)&lt;&gt;"",TRIM(GL_Paste!$M16025),IFERROR(MID(GL_Paste!$I16025,FIND("[",GL_Paste!$I16025)+1,FIND("]",GL_Paste!$I16025)-FIND("[",GL_Paste!$I16025)-1),"")))</f>
        <v/>
      </c>
      <c r="D16028">
        <f>IF(GL_Paste!$B16025="","",IFERROR(INDEX(DeptName,MATCH($C16028,DeptTag,0)),"UNALLOCATED"))</f>
        <v/>
      </c>
      <c r="E16028">
        <f>IF(GL_Paste!$B16025="","",IFERROR(INDEX(AcctCat,MATCH(GL_Paste!$B16025&amp;"",AcctCode,0)),"UNKNOWN"))</f>
        <v/>
      </c>
      <c r="F16028">
        <f>IF(GL_Paste!$B16025="","",IFERROR(INDEX(AcctSub,MATCH(GL_Paste!$B16025&amp;"",AcctCode,0)),"UNKNOWN"))</f>
        <v/>
      </c>
    </row>
    <row r="16029">
      <c r="A16029" s="40">
        <f>IF(GL_Paste!$B16026="","",N(GL_Paste!$H16026)-N(GL_Paste!$G16026))</f>
        <v/>
      </c>
      <c r="B16029" s="43">
        <f>IF(GL_Paste!$B16026="","",DATE(YEAR(GL_Paste!$E16026),MONTH(GL_Paste!$E16026),1))</f>
        <v/>
      </c>
      <c r="C16029">
        <f>IF(GL_Paste!$B16026="","",IF(TRIM(GL_Paste!$M16026)&lt;&gt;"",TRIM(GL_Paste!$M16026),IFERROR(MID(GL_Paste!$I16026,FIND("[",GL_Paste!$I16026)+1,FIND("]",GL_Paste!$I16026)-FIND("[",GL_Paste!$I16026)-1),"")))</f>
        <v/>
      </c>
      <c r="D16029">
        <f>IF(GL_Paste!$B16026="","",IFERROR(INDEX(DeptName,MATCH($C16029,DeptTag,0)),"UNALLOCATED"))</f>
        <v/>
      </c>
      <c r="E16029">
        <f>IF(GL_Paste!$B16026="","",IFERROR(INDEX(AcctCat,MATCH(GL_Paste!$B16026&amp;"",AcctCode,0)),"UNKNOWN"))</f>
        <v/>
      </c>
      <c r="F16029">
        <f>IF(GL_Paste!$B16026="","",IFERROR(INDEX(AcctSub,MATCH(GL_Paste!$B16026&amp;"",AcctCode,0)),"UNKNOWN"))</f>
        <v/>
      </c>
    </row>
    <row r="16030">
      <c r="A16030" s="40">
        <f>IF(GL_Paste!$B16027="","",N(GL_Paste!$H16027)-N(GL_Paste!$G16027))</f>
        <v/>
      </c>
      <c r="B16030" s="43">
        <f>IF(GL_Paste!$B16027="","",DATE(YEAR(GL_Paste!$E16027),MONTH(GL_Paste!$E16027),1))</f>
        <v/>
      </c>
      <c r="C16030">
        <f>IF(GL_Paste!$B16027="","",IF(TRIM(GL_Paste!$M16027)&lt;&gt;"",TRIM(GL_Paste!$M16027),IFERROR(MID(GL_Paste!$I16027,FIND("[",GL_Paste!$I16027)+1,FIND("]",GL_Paste!$I16027)-FIND("[",GL_Paste!$I16027)-1),"")))</f>
        <v/>
      </c>
      <c r="D16030">
        <f>IF(GL_Paste!$B16027="","",IFERROR(INDEX(DeptName,MATCH($C16030,DeptTag,0)),"UNALLOCATED"))</f>
        <v/>
      </c>
      <c r="E16030">
        <f>IF(GL_Paste!$B16027="","",IFERROR(INDEX(AcctCat,MATCH(GL_Paste!$B16027&amp;"",AcctCode,0)),"UNKNOWN"))</f>
        <v/>
      </c>
      <c r="F16030">
        <f>IF(GL_Paste!$B16027="","",IFERROR(INDEX(AcctSub,MATCH(GL_Paste!$B16027&amp;"",AcctCode,0)),"UNKNOWN"))</f>
        <v/>
      </c>
    </row>
    <row r="16031">
      <c r="A16031" s="40">
        <f>IF(GL_Paste!$B16028="","",N(GL_Paste!$H16028)-N(GL_Paste!$G16028))</f>
        <v/>
      </c>
      <c r="B16031" s="43">
        <f>IF(GL_Paste!$B16028="","",DATE(YEAR(GL_Paste!$E16028),MONTH(GL_Paste!$E16028),1))</f>
        <v/>
      </c>
      <c r="C16031">
        <f>IF(GL_Paste!$B16028="","",IF(TRIM(GL_Paste!$M16028)&lt;&gt;"",TRIM(GL_Paste!$M16028),IFERROR(MID(GL_Paste!$I16028,FIND("[",GL_Paste!$I16028)+1,FIND("]",GL_Paste!$I16028)-FIND("[",GL_Paste!$I16028)-1),"")))</f>
        <v/>
      </c>
      <c r="D16031">
        <f>IF(GL_Paste!$B16028="","",IFERROR(INDEX(DeptName,MATCH($C16031,DeptTag,0)),"UNALLOCATED"))</f>
        <v/>
      </c>
      <c r="E16031">
        <f>IF(GL_Paste!$B16028="","",IFERROR(INDEX(AcctCat,MATCH(GL_Paste!$B16028&amp;"",AcctCode,0)),"UNKNOWN"))</f>
        <v/>
      </c>
      <c r="F16031">
        <f>IF(GL_Paste!$B16028="","",IFERROR(INDEX(AcctSub,MATCH(GL_Paste!$B16028&amp;"",AcctCode,0)),"UNKNOWN"))</f>
        <v/>
      </c>
    </row>
    <row r="16032">
      <c r="A16032" s="40">
        <f>IF(GL_Paste!$B16029="","",N(GL_Paste!$H16029)-N(GL_Paste!$G16029))</f>
        <v/>
      </c>
      <c r="B16032" s="43">
        <f>IF(GL_Paste!$B16029="","",DATE(YEAR(GL_Paste!$E16029),MONTH(GL_Paste!$E16029),1))</f>
        <v/>
      </c>
      <c r="C16032">
        <f>IF(GL_Paste!$B16029="","",IF(TRIM(GL_Paste!$M16029)&lt;&gt;"",TRIM(GL_Paste!$M16029),IFERROR(MID(GL_Paste!$I16029,FIND("[",GL_Paste!$I16029)+1,FIND("]",GL_Paste!$I16029)-FIND("[",GL_Paste!$I16029)-1),"")))</f>
        <v/>
      </c>
      <c r="D16032">
        <f>IF(GL_Paste!$B16029="","",IFERROR(INDEX(DeptName,MATCH($C16032,DeptTag,0)),"UNALLOCATED"))</f>
        <v/>
      </c>
      <c r="E16032">
        <f>IF(GL_Paste!$B16029="","",IFERROR(INDEX(AcctCat,MATCH(GL_Paste!$B16029&amp;"",AcctCode,0)),"UNKNOWN"))</f>
        <v/>
      </c>
      <c r="F16032">
        <f>IF(GL_Paste!$B16029="","",IFERROR(INDEX(AcctSub,MATCH(GL_Paste!$B16029&amp;"",AcctCode,0)),"UNKNOWN"))</f>
        <v/>
      </c>
    </row>
    <row r="16033">
      <c r="A16033" s="40">
        <f>IF(GL_Paste!$B16030="","",N(GL_Paste!$H16030)-N(GL_Paste!$G16030))</f>
        <v/>
      </c>
      <c r="B16033" s="43">
        <f>IF(GL_Paste!$B16030="","",DATE(YEAR(GL_Paste!$E16030),MONTH(GL_Paste!$E16030),1))</f>
        <v/>
      </c>
      <c r="C16033">
        <f>IF(GL_Paste!$B16030="","",IF(TRIM(GL_Paste!$M16030)&lt;&gt;"",TRIM(GL_Paste!$M16030),IFERROR(MID(GL_Paste!$I16030,FIND("[",GL_Paste!$I16030)+1,FIND("]",GL_Paste!$I16030)-FIND("[",GL_Paste!$I16030)-1),"")))</f>
        <v/>
      </c>
      <c r="D16033">
        <f>IF(GL_Paste!$B16030="","",IFERROR(INDEX(DeptName,MATCH($C16033,DeptTag,0)),"UNALLOCATED"))</f>
        <v/>
      </c>
      <c r="E16033">
        <f>IF(GL_Paste!$B16030="","",IFERROR(INDEX(AcctCat,MATCH(GL_Paste!$B16030&amp;"",AcctCode,0)),"UNKNOWN"))</f>
        <v/>
      </c>
      <c r="F16033">
        <f>IF(GL_Paste!$B16030="","",IFERROR(INDEX(AcctSub,MATCH(GL_Paste!$B16030&amp;"",AcctCode,0)),"UNKNOWN"))</f>
        <v/>
      </c>
    </row>
    <row r="16034">
      <c r="A16034" s="40">
        <f>IF(GL_Paste!$B16031="","",N(GL_Paste!$H16031)-N(GL_Paste!$G16031))</f>
        <v/>
      </c>
      <c r="B16034" s="43">
        <f>IF(GL_Paste!$B16031="","",DATE(YEAR(GL_Paste!$E16031),MONTH(GL_Paste!$E16031),1))</f>
        <v/>
      </c>
      <c r="C16034">
        <f>IF(GL_Paste!$B16031="","",IF(TRIM(GL_Paste!$M16031)&lt;&gt;"",TRIM(GL_Paste!$M16031),IFERROR(MID(GL_Paste!$I16031,FIND("[",GL_Paste!$I16031)+1,FIND("]",GL_Paste!$I16031)-FIND("[",GL_Paste!$I16031)-1),"")))</f>
        <v/>
      </c>
      <c r="D16034">
        <f>IF(GL_Paste!$B16031="","",IFERROR(INDEX(DeptName,MATCH($C16034,DeptTag,0)),"UNALLOCATED"))</f>
        <v/>
      </c>
      <c r="E16034">
        <f>IF(GL_Paste!$B16031="","",IFERROR(INDEX(AcctCat,MATCH(GL_Paste!$B16031&amp;"",AcctCode,0)),"UNKNOWN"))</f>
        <v/>
      </c>
      <c r="F16034">
        <f>IF(GL_Paste!$B16031="","",IFERROR(INDEX(AcctSub,MATCH(GL_Paste!$B16031&amp;"",AcctCode,0)),"UNKNOWN"))</f>
        <v/>
      </c>
    </row>
    <row r="16035">
      <c r="A16035" s="40">
        <f>IF(GL_Paste!$B16032="","",N(GL_Paste!$H16032)-N(GL_Paste!$G16032))</f>
        <v/>
      </c>
      <c r="B16035" s="43">
        <f>IF(GL_Paste!$B16032="","",DATE(YEAR(GL_Paste!$E16032),MONTH(GL_Paste!$E16032),1))</f>
        <v/>
      </c>
      <c r="C16035">
        <f>IF(GL_Paste!$B16032="","",IF(TRIM(GL_Paste!$M16032)&lt;&gt;"",TRIM(GL_Paste!$M16032),IFERROR(MID(GL_Paste!$I16032,FIND("[",GL_Paste!$I16032)+1,FIND("]",GL_Paste!$I16032)-FIND("[",GL_Paste!$I16032)-1),"")))</f>
        <v/>
      </c>
      <c r="D16035">
        <f>IF(GL_Paste!$B16032="","",IFERROR(INDEX(DeptName,MATCH($C16035,DeptTag,0)),"UNALLOCATED"))</f>
        <v/>
      </c>
      <c r="E16035">
        <f>IF(GL_Paste!$B16032="","",IFERROR(INDEX(AcctCat,MATCH(GL_Paste!$B16032&amp;"",AcctCode,0)),"UNKNOWN"))</f>
        <v/>
      </c>
      <c r="F16035">
        <f>IF(GL_Paste!$B16032="","",IFERROR(INDEX(AcctSub,MATCH(GL_Paste!$B16032&amp;"",AcctCode,0)),"UNKNOWN"))</f>
        <v/>
      </c>
    </row>
    <row r="16036">
      <c r="A16036" s="40">
        <f>IF(GL_Paste!$B16033="","",N(GL_Paste!$H16033)-N(GL_Paste!$G16033))</f>
        <v/>
      </c>
      <c r="B16036" s="43">
        <f>IF(GL_Paste!$B16033="","",DATE(YEAR(GL_Paste!$E16033),MONTH(GL_Paste!$E16033),1))</f>
        <v/>
      </c>
      <c r="C16036">
        <f>IF(GL_Paste!$B16033="","",IF(TRIM(GL_Paste!$M16033)&lt;&gt;"",TRIM(GL_Paste!$M16033),IFERROR(MID(GL_Paste!$I16033,FIND("[",GL_Paste!$I16033)+1,FIND("]",GL_Paste!$I16033)-FIND("[",GL_Paste!$I16033)-1),"")))</f>
        <v/>
      </c>
      <c r="D16036">
        <f>IF(GL_Paste!$B16033="","",IFERROR(INDEX(DeptName,MATCH($C16036,DeptTag,0)),"UNALLOCATED"))</f>
        <v/>
      </c>
      <c r="E16036">
        <f>IF(GL_Paste!$B16033="","",IFERROR(INDEX(AcctCat,MATCH(GL_Paste!$B16033&amp;"",AcctCode,0)),"UNKNOWN"))</f>
        <v/>
      </c>
      <c r="F16036">
        <f>IF(GL_Paste!$B16033="","",IFERROR(INDEX(AcctSub,MATCH(GL_Paste!$B16033&amp;"",AcctCode,0)),"UNKNOWN"))</f>
        <v/>
      </c>
    </row>
    <row r="16037">
      <c r="A16037" s="40">
        <f>IF(GL_Paste!$B16034="","",N(GL_Paste!$H16034)-N(GL_Paste!$G16034))</f>
        <v/>
      </c>
      <c r="B16037" s="43">
        <f>IF(GL_Paste!$B16034="","",DATE(YEAR(GL_Paste!$E16034),MONTH(GL_Paste!$E16034),1))</f>
        <v/>
      </c>
      <c r="C16037">
        <f>IF(GL_Paste!$B16034="","",IF(TRIM(GL_Paste!$M16034)&lt;&gt;"",TRIM(GL_Paste!$M16034),IFERROR(MID(GL_Paste!$I16034,FIND("[",GL_Paste!$I16034)+1,FIND("]",GL_Paste!$I16034)-FIND("[",GL_Paste!$I16034)-1),"")))</f>
        <v/>
      </c>
      <c r="D16037">
        <f>IF(GL_Paste!$B16034="","",IFERROR(INDEX(DeptName,MATCH($C16037,DeptTag,0)),"UNALLOCATED"))</f>
        <v/>
      </c>
      <c r="E16037">
        <f>IF(GL_Paste!$B16034="","",IFERROR(INDEX(AcctCat,MATCH(GL_Paste!$B16034&amp;"",AcctCode,0)),"UNKNOWN"))</f>
        <v/>
      </c>
      <c r="F16037">
        <f>IF(GL_Paste!$B16034="","",IFERROR(INDEX(AcctSub,MATCH(GL_Paste!$B16034&amp;"",AcctCode,0)),"UNKNOWN"))</f>
        <v/>
      </c>
    </row>
    <row r="16038">
      <c r="A16038" s="40">
        <f>IF(GL_Paste!$B16035="","",N(GL_Paste!$H16035)-N(GL_Paste!$G16035))</f>
        <v/>
      </c>
      <c r="B16038" s="43">
        <f>IF(GL_Paste!$B16035="","",DATE(YEAR(GL_Paste!$E16035),MONTH(GL_Paste!$E16035),1))</f>
        <v/>
      </c>
      <c r="C16038">
        <f>IF(GL_Paste!$B16035="","",IF(TRIM(GL_Paste!$M16035)&lt;&gt;"",TRIM(GL_Paste!$M16035),IFERROR(MID(GL_Paste!$I16035,FIND("[",GL_Paste!$I16035)+1,FIND("]",GL_Paste!$I16035)-FIND("[",GL_Paste!$I16035)-1),"")))</f>
        <v/>
      </c>
      <c r="D16038">
        <f>IF(GL_Paste!$B16035="","",IFERROR(INDEX(DeptName,MATCH($C16038,DeptTag,0)),"UNALLOCATED"))</f>
        <v/>
      </c>
      <c r="E16038">
        <f>IF(GL_Paste!$B16035="","",IFERROR(INDEX(AcctCat,MATCH(GL_Paste!$B16035&amp;"",AcctCode,0)),"UNKNOWN"))</f>
        <v/>
      </c>
      <c r="F16038">
        <f>IF(GL_Paste!$B16035="","",IFERROR(INDEX(AcctSub,MATCH(GL_Paste!$B16035&amp;"",AcctCode,0)),"UNKNOWN"))</f>
        <v/>
      </c>
    </row>
    <row r="16039">
      <c r="A16039" s="40">
        <f>IF(GL_Paste!$B16036="","",N(GL_Paste!$H16036)-N(GL_Paste!$G16036))</f>
        <v/>
      </c>
      <c r="B16039" s="43">
        <f>IF(GL_Paste!$B16036="","",DATE(YEAR(GL_Paste!$E16036),MONTH(GL_Paste!$E16036),1))</f>
        <v/>
      </c>
      <c r="C16039">
        <f>IF(GL_Paste!$B16036="","",IF(TRIM(GL_Paste!$M16036)&lt;&gt;"",TRIM(GL_Paste!$M16036),IFERROR(MID(GL_Paste!$I16036,FIND("[",GL_Paste!$I16036)+1,FIND("]",GL_Paste!$I16036)-FIND("[",GL_Paste!$I16036)-1),"")))</f>
        <v/>
      </c>
      <c r="D16039">
        <f>IF(GL_Paste!$B16036="","",IFERROR(INDEX(DeptName,MATCH($C16039,DeptTag,0)),"UNALLOCATED"))</f>
        <v/>
      </c>
      <c r="E16039">
        <f>IF(GL_Paste!$B16036="","",IFERROR(INDEX(AcctCat,MATCH(GL_Paste!$B16036&amp;"",AcctCode,0)),"UNKNOWN"))</f>
        <v/>
      </c>
      <c r="F16039">
        <f>IF(GL_Paste!$B16036="","",IFERROR(INDEX(AcctSub,MATCH(GL_Paste!$B16036&amp;"",AcctCode,0)),"UNKNOWN"))</f>
        <v/>
      </c>
    </row>
    <row r="16040">
      <c r="A16040" s="40">
        <f>IF(GL_Paste!$B16037="","",N(GL_Paste!$H16037)-N(GL_Paste!$G16037))</f>
        <v/>
      </c>
      <c r="B16040" s="43">
        <f>IF(GL_Paste!$B16037="","",DATE(YEAR(GL_Paste!$E16037),MONTH(GL_Paste!$E16037),1))</f>
        <v/>
      </c>
      <c r="C16040">
        <f>IF(GL_Paste!$B16037="","",IF(TRIM(GL_Paste!$M16037)&lt;&gt;"",TRIM(GL_Paste!$M16037),IFERROR(MID(GL_Paste!$I16037,FIND("[",GL_Paste!$I16037)+1,FIND("]",GL_Paste!$I16037)-FIND("[",GL_Paste!$I16037)-1),"")))</f>
        <v/>
      </c>
      <c r="D16040">
        <f>IF(GL_Paste!$B16037="","",IFERROR(INDEX(DeptName,MATCH($C16040,DeptTag,0)),"UNALLOCATED"))</f>
        <v/>
      </c>
      <c r="E16040">
        <f>IF(GL_Paste!$B16037="","",IFERROR(INDEX(AcctCat,MATCH(GL_Paste!$B16037&amp;"",AcctCode,0)),"UNKNOWN"))</f>
        <v/>
      </c>
      <c r="F16040">
        <f>IF(GL_Paste!$B16037="","",IFERROR(INDEX(AcctSub,MATCH(GL_Paste!$B16037&amp;"",AcctCode,0)),"UNKNOWN"))</f>
        <v/>
      </c>
    </row>
    <row r="16041">
      <c r="A16041" s="40">
        <f>IF(GL_Paste!$B16038="","",N(GL_Paste!$H16038)-N(GL_Paste!$G16038))</f>
        <v/>
      </c>
      <c r="B16041" s="43">
        <f>IF(GL_Paste!$B16038="","",DATE(YEAR(GL_Paste!$E16038),MONTH(GL_Paste!$E16038),1))</f>
        <v/>
      </c>
      <c r="C16041">
        <f>IF(GL_Paste!$B16038="","",IF(TRIM(GL_Paste!$M16038)&lt;&gt;"",TRIM(GL_Paste!$M16038),IFERROR(MID(GL_Paste!$I16038,FIND("[",GL_Paste!$I16038)+1,FIND("]",GL_Paste!$I16038)-FIND("[",GL_Paste!$I16038)-1),"")))</f>
        <v/>
      </c>
      <c r="D16041">
        <f>IF(GL_Paste!$B16038="","",IFERROR(INDEX(DeptName,MATCH($C16041,DeptTag,0)),"UNALLOCATED"))</f>
        <v/>
      </c>
      <c r="E16041">
        <f>IF(GL_Paste!$B16038="","",IFERROR(INDEX(AcctCat,MATCH(GL_Paste!$B16038&amp;"",AcctCode,0)),"UNKNOWN"))</f>
        <v/>
      </c>
      <c r="F16041">
        <f>IF(GL_Paste!$B16038="","",IFERROR(INDEX(AcctSub,MATCH(GL_Paste!$B16038&amp;"",AcctCode,0)),"UNKNOWN"))</f>
        <v/>
      </c>
    </row>
    <row r="16042">
      <c r="A16042" s="40">
        <f>IF(GL_Paste!$B16039="","",N(GL_Paste!$H16039)-N(GL_Paste!$G16039))</f>
        <v/>
      </c>
      <c r="B16042" s="43">
        <f>IF(GL_Paste!$B16039="","",DATE(YEAR(GL_Paste!$E16039),MONTH(GL_Paste!$E16039),1))</f>
        <v/>
      </c>
      <c r="C16042">
        <f>IF(GL_Paste!$B16039="","",IF(TRIM(GL_Paste!$M16039)&lt;&gt;"",TRIM(GL_Paste!$M16039),IFERROR(MID(GL_Paste!$I16039,FIND("[",GL_Paste!$I16039)+1,FIND("]",GL_Paste!$I16039)-FIND("[",GL_Paste!$I16039)-1),"")))</f>
        <v/>
      </c>
      <c r="D16042">
        <f>IF(GL_Paste!$B16039="","",IFERROR(INDEX(DeptName,MATCH($C16042,DeptTag,0)),"UNALLOCATED"))</f>
        <v/>
      </c>
      <c r="E16042">
        <f>IF(GL_Paste!$B16039="","",IFERROR(INDEX(AcctCat,MATCH(GL_Paste!$B16039&amp;"",AcctCode,0)),"UNKNOWN"))</f>
        <v/>
      </c>
      <c r="F16042">
        <f>IF(GL_Paste!$B16039="","",IFERROR(INDEX(AcctSub,MATCH(GL_Paste!$B16039&amp;"",AcctCode,0)),"UNKNOWN"))</f>
        <v/>
      </c>
    </row>
    <row r="16043">
      <c r="A16043" s="40">
        <f>IF(GL_Paste!$B16040="","",N(GL_Paste!$H16040)-N(GL_Paste!$G16040))</f>
        <v/>
      </c>
      <c r="B16043" s="43">
        <f>IF(GL_Paste!$B16040="","",DATE(YEAR(GL_Paste!$E16040),MONTH(GL_Paste!$E16040),1))</f>
        <v/>
      </c>
      <c r="C16043">
        <f>IF(GL_Paste!$B16040="","",IF(TRIM(GL_Paste!$M16040)&lt;&gt;"",TRIM(GL_Paste!$M16040),IFERROR(MID(GL_Paste!$I16040,FIND("[",GL_Paste!$I16040)+1,FIND("]",GL_Paste!$I16040)-FIND("[",GL_Paste!$I16040)-1),"")))</f>
        <v/>
      </c>
      <c r="D16043">
        <f>IF(GL_Paste!$B16040="","",IFERROR(INDEX(DeptName,MATCH($C16043,DeptTag,0)),"UNALLOCATED"))</f>
        <v/>
      </c>
      <c r="E16043">
        <f>IF(GL_Paste!$B16040="","",IFERROR(INDEX(AcctCat,MATCH(GL_Paste!$B16040&amp;"",AcctCode,0)),"UNKNOWN"))</f>
        <v/>
      </c>
      <c r="F16043">
        <f>IF(GL_Paste!$B16040="","",IFERROR(INDEX(AcctSub,MATCH(GL_Paste!$B16040&amp;"",AcctCode,0)),"UNKNOWN"))</f>
        <v/>
      </c>
    </row>
    <row r="16044">
      <c r="A16044" s="40">
        <f>IF(GL_Paste!$B16041="","",N(GL_Paste!$H16041)-N(GL_Paste!$G16041))</f>
        <v/>
      </c>
      <c r="B16044" s="43">
        <f>IF(GL_Paste!$B16041="","",DATE(YEAR(GL_Paste!$E16041),MONTH(GL_Paste!$E16041),1))</f>
        <v/>
      </c>
      <c r="C16044">
        <f>IF(GL_Paste!$B16041="","",IF(TRIM(GL_Paste!$M16041)&lt;&gt;"",TRIM(GL_Paste!$M16041),IFERROR(MID(GL_Paste!$I16041,FIND("[",GL_Paste!$I16041)+1,FIND("]",GL_Paste!$I16041)-FIND("[",GL_Paste!$I16041)-1),"")))</f>
        <v/>
      </c>
      <c r="D16044">
        <f>IF(GL_Paste!$B16041="","",IFERROR(INDEX(DeptName,MATCH($C16044,DeptTag,0)),"UNALLOCATED"))</f>
        <v/>
      </c>
      <c r="E16044">
        <f>IF(GL_Paste!$B16041="","",IFERROR(INDEX(AcctCat,MATCH(GL_Paste!$B16041&amp;"",AcctCode,0)),"UNKNOWN"))</f>
        <v/>
      </c>
      <c r="F16044">
        <f>IF(GL_Paste!$B16041="","",IFERROR(INDEX(AcctSub,MATCH(GL_Paste!$B16041&amp;"",AcctCode,0)),"UNKNOWN"))</f>
        <v/>
      </c>
    </row>
    <row r="16045">
      <c r="A16045" s="40">
        <f>IF(GL_Paste!$B16042="","",N(GL_Paste!$H16042)-N(GL_Paste!$G16042))</f>
        <v/>
      </c>
      <c r="B16045" s="43">
        <f>IF(GL_Paste!$B16042="","",DATE(YEAR(GL_Paste!$E16042),MONTH(GL_Paste!$E16042),1))</f>
        <v/>
      </c>
      <c r="C16045">
        <f>IF(GL_Paste!$B16042="","",IF(TRIM(GL_Paste!$M16042)&lt;&gt;"",TRIM(GL_Paste!$M16042),IFERROR(MID(GL_Paste!$I16042,FIND("[",GL_Paste!$I16042)+1,FIND("]",GL_Paste!$I16042)-FIND("[",GL_Paste!$I16042)-1),"")))</f>
        <v/>
      </c>
      <c r="D16045">
        <f>IF(GL_Paste!$B16042="","",IFERROR(INDEX(DeptName,MATCH($C16045,DeptTag,0)),"UNALLOCATED"))</f>
        <v/>
      </c>
      <c r="E16045">
        <f>IF(GL_Paste!$B16042="","",IFERROR(INDEX(AcctCat,MATCH(GL_Paste!$B16042&amp;"",AcctCode,0)),"UNKNOWN"))</f>
        <v/>
      </c>
      <c r="F16045">
        <f>IF(GL_Paste!$B16042="","",IFERROR(INDEX(AcctSub,MATCH(GL_Paste!$B16042&amp;"",AcctCode,0)),"UNKNOWN"))</f>
        <v/>
      </c>
    </row>
    <row r="16046">
      <c r="A16046" s="40">
        <f>IF(GL_Paste!$B16043="","",N(GL_Paste!$H16043)-N(GL_Paste!$G16043))</f>
        <v/>
      </c>
      <c r="B16046" s="43">
        <f>IF(GL_Paste!$B16043="","",DATE(YEAR(GL_Paste!$E16043),MONTH(GL_Paste!$E16043),1))</f>
        <v/>
      </c>
      <c r="C16046">
        <f>IF(GL_Paste!$B16043="","",IF(TRIM(GL_Paste!$M16043)&lt;&gt;"",TRIM(GL_Paste!$M16043),IFERROR(MID(GL_Paste!$I16043,FIND("[",GL_Paste!$I16043)+1,FIND("]",GL_Paste!$I16043)-FIND("[",GL_Paste!$I16043)-1),"")))</f>
        <v/>
      </c>
      <c r="D16046">
        <f>IF(GL_Paste!$B16043="","",IFERROR(INDEX(DeptName,MATCH($C16046,DeptTag,0)),"UNALLOCATED"))</f>
        <v/>
      </c>
      <c r="E16046">
        <f>IF(GL_Paste!$B16043="","",IFERROR(INDEX(AcctCat,MATCH(GL_Paste!$B16043&amp;"",AcctCode,0)),"UNKNOWN"))</f>
        <v/>
      </c>
      <c r="F16046">
        <f>IF(GL_Paste!$B16043="","",IFERROR(INDEX(AcctSub,MATCH(GL_Paste!$B16043&amp;"",AcctCode,0)),"UNKNOWN"))</f>
        <v/>
      </c>
    </row>
    <row r="16047">
      <c r="A16047" s="40">
        <f>IF(GL_Paste!$B16044="","",N(GL_Paste!$H16044)-N(GL_Paste!$G16044))</f>
        <v/>
      </c>
      <c r="B16047" s="43">
        <f>IF(GL_Paste!$B16044="","",DATE(YEAR(GL_Paste!$E16044),MONTH(GL_Paste!$E16044),1))</f>
        <v/>
      </c>
      <c r="C16047">
        <f>IF(GL_Paste!$B16044="","",IF(TRIM(GL_Paste!$M16044)&lt;&gt;"",TRIM(GL_Paste!$M16044),IFERROR(MID(GL_Paste!$I16044,FIND("[",GL_Paste!$I16044)+1,FIND("]",GL_Paste!$I16044)-FIND("[",GL_Paste!$I16044)-1),"")))</f>
        <v/>
      </c>
      <c r="D16047">
        <f>IF(GL_Paste!$B16044="","",IFERROR(INDEX(DeptName,MATCH($C16047,DeptTag,0)),"UNALLOCATED"))</f>
        <v/>
      </c>
      <c r="E16047">
        <f>IF(GL_Paste!$B16044="","",IFERROR(INDEX(AcctCat,MATCH(GL_Paste!$B16044&amp;"",AcctCode,0)),"UNKNOWN"))</f>
        <v/>
      </c>
      <c r="F16047">
        <f>IF(GL_Paste!$B16044="","",IFERROR(INDEX(AcctSub,MATCH(GL_Paste!$B16044&amp;"",AcctCode,0)),"UNKNOWN"))</f>
        <v/>
      </c>
    </row>
    <row r="16048">
      <c r="A16048" s="40">
        <f>IF(GL_Paste!$B16045="","",N(GL_Paste!$H16045)-N(GL_Paste!$G16045))</f>
        <v/>
      </c>
      <c r="B16048" s="43">
        <f>IF(GL_Paste!$B16045="","",DATE(YEAR(GL_Paste!$E16045),MONTH(GL_Paste!$E16045),1))</f>
        <v/>
      </c>
      <c r="C16048">
        <f>IF(GL_Paste!$B16045="","",IF(TRIM(GL_Paste!$M16045)&lt;&gt;"",TRIM(GL_Paste!$M16045),IFERROR(MID(GL_Paste!$I16045,FIND("[",GL_Paste!$I16045)+1,FIND("]",GL_Paste!$I16045)-FIND("[",GL_Paste!$I16045)-1),"")))</f>
        <v/>
      </c>
      <c r="D16048">
        <f>IF(GL_Paste!$B16045="","",IFERROR(INDEX(DeptName,MATCH($C16048,DeptTag,0)),"UNALLOCATED"))</f>
        <v/>
      </c>
      <c r="E16048">
        <f>IF(GL_Paste!$B16045="","",IFERROR(INDEX(AcctCat,MATCH(GL_Paste!$B16045&amp;"",AcctCode,0)),"UNKNOWN"))</f>
        <v/>
      </c>
      <c r="F16048">
        <f>IF(GL_Paste!$B16045="","",IFERROR(INDEX(AcctSub,MATCH(GL_Paste!$B16045&amp;"",AcctCode,0)),"UNKNOWN"))</f>
        <v/>
      </c>
    </row>
    <row r="16049">
      <c r="A16049" s="40">
        <f>IF(GL_Paste!$B16046="","",N(GL_Paste!$H16046)-N(GL_Paste!$G16046))</f>
        <v/>
      </c>
      <c r="B16049" s="43">
        <f>IF(GL_Paste!$B16046="","",DATE(YEAR(GL_Paste!$E16046),MONTH(GL_Paste!$E16046),1))</f>
        <v/>
      </c>
      <c r="C16049">
        <f>IF(GL_Paste!$B16046="","",IF(TRIM(GL_Paste!$M16046)&lt;&gt;"",TRIM(GL_Paste!$M16046),IFERROR(MID(GL_Paste!$I16046,FIND("[",GL_Paste!$I16046)+1,FIND("]",GL_Paste!$I16046)-FIND("[",GL_Paste!$I16046)-1),"")))</f>
        <v/>
      </c>
      <c r="D16049">
        <f>IF(GL_Paste!$B16046="","",IFERROR(INDEX(DeptName,MATCH($C16049,DeptTag,0)),"UNALLOCATED"))</f>
        <v/>
      </c>
      <c r="E16049">
        <f>IF(GL_Paste!$B16046="","",IFERROR(INDEX(AcctCat,MATCH(GL_Paste!$B16046&amp;"",AcctCode,0)),"UNKNOWN"))</f>
        <v/>
      </c>
      <c r="F16049">
        <f>IF(GL_Paste!$B16046="","",IFERROR(INDEX(AcctSub,MATCH(GL_Paste!$B16046&amp;"",AcctCode,0)),"UNKNOWN"))</f>
        <v/>
      </c>
    </row>
    <row r="16050">
      <c r="A16050" s="40">
        <f>IF(GL_Paste!$B16047="","",N(GL_Paste!$H16047)-N(GL_Paste!$G16047))</f>
        <v/>
      </c>
      <c r="B16050" s="43">
        <f>IF(GL_Paste!$B16047="","",DATE(YEAR(GL_Paste!$E16047),MONTH(GL_Paste!$E16047),1))</f>
        <v/>
      </c>
      <c r="C16050">
        <f>IF(GL_Paste!$B16047="","",IF(TRIM(GL_Paste!$M16047)&lt;&gt;"",TRIM(GL_Paste!$M16047),IFERROR(MID(GL_Paste!$I16047,FIND("[",GL_Paste!$I16047)+1,FIND("]",GL_Paste!$I16047)-FIND("[",GL_Paste!$I16047)-1),"")))</f>
        <v/>
      </c>
      <c r="D16050">
        <f>IF(GL_Paste!$B16047="","",IFERROR(INDEX(DeptName,MATCH($C16050,DeptTag,0)),"UNALLOCATED"))</f>
        <v/>
      </c>
      <c r="E16050">
        <f>IF(GL_Paste!$B16047="","",IFERROR(INDEX(AcctCat,MATCH(GL_Paste!$B16047&amp;"",AcctCode,0)),"UNKNOWN"))</f>
        <v/>
      </c>
      <c r="F16050">
        <f>IF(GL_Paste!$B16047="","",IFERROR(INDEX(AcctSub,MATCH(GL_Paste!$B16047&amp;"",AcctCode,0)),"UNKNOWN"))</f>
        <v/>
      </c>
    </row>
    <row r="16051">
      <c r="A16051" s="40">
        <f>IF(GL_Paste!$B16048="","",N(GL_Paste!$H16048)-N(GL_Paste!$G16048))</f>
        <v/>
      </c>
      <c r="B16051" s="43">
        <f>IF(GL_Paste!$B16048="","",DATE(YEAR(GL_Paste!$E16048),MONTH(GL_Paste!$E16048),1))</f>
        <v/>
      </c>
      <c r="C16051">
        <f>IF(GL_Paste!$B16048="","",IF(TRIM(GL_Paste!$M16048)&lt;&gt;"",TRIM(GL_Paste!$M16048),IFERROR(MID(GL_Paste!$I16048,FIND("[",GL_Paste!$I16048)+1,FIND("]",GL_Paste!$I16048)-FIND("[",GL_Paste!$I16048)-1),"")))</f>
        <v/>
      </c>
      <c r="D16051">
        <f>IF(GL_Paste!$B16048="","",IFERROR(INDEX(DeptName,MATCH($C16051,DeptTag,0)),"UNALLOCATED"))</f>
        <v/>
      </c>
      <c r="E16051">
        <f>IF(GL_Paste!$B16048="","",IFERROR(INDEX(AcctCat,MATCH(GL_Paste!$B16048&amp;"",AcctCode,0)),"UNKNOWN"))</f>
        <v/>
      </c>
      <c r="F16051">
        <f>IF(GL_Paste!$B16048="","",IFERROR(INDEX(AcctSub,MATCH(GL_Paste!$B16048&amp;"",AcctCode,0)),"UNKNOWN"))</f>
        <v/>
      </c>
    </row>
    <row r="16052">
      <c r="A16052" s="40">
        <f>IF(GL_Paste!$B16049="","",N(GL_Paste!$H16049)-N(GL_Paste!$G16049))</f>
        <v/>
      </c>
      <c r="B16052" s="43">
        <f>IF(GL_Paste!$B16049="","",DATE(YEAR(GL_Paste!$E16049),MONTH(GL_Paste!$E16049),1))</f>
        <v/>
      </c>
      <c r="C16052">
        <f>IF(GL_Paste!$B16049="","",IF(TRIM(GL_Paste!$M16049)&lt;&gt;"",TRIM(GL_Paste!$M16049),IFERROR(MID(GL_Paste!$I16049,FIND("[",GL_Paste!$I16049)+1,FIND("]",GL_Paste!$I16049)-FIND("[",GL_Paste!$I16049)-1),"")))</f>
        <v/>
      </c>
      <c r="D16052">
        <f>IF(GL_Paste!$B16049="","",IFERROR(INDEX(DeptName,MATCH($C16052,DeptTag,0)),"UNALLOCATED"))</f>
        <v/>
      </c>
      <c r="E16052">
        <f>IF(GL_Paste!$B16049="","",IFERROR(INDEX(AcctCat,MATCH(GL_Paste!$B16049&amp;"",AcctCode,0)),"UNKNOWN"))</f>
        <v/>
      </c>
      <c r="F16052">
        <f>IF(GL_Paste!$B16049="","",IFERROR(INDEX(AcctSub,MATCH(GL_Paste!$B16049&amp;"",AcctCode,0)),"UNKNOWN"))</f>
        <v/>
      </c>
    </row>
    <row r="16053">
      <c r="A16053" s="40">
        <f>IF(GL_Paste!$B16050="","",N(GL_Paste!$H16050)-N(GL_Paste!$G16050))</f>
        <v/>
      </c>
      <c r="B16053" s="43">
        <f>IF(GL_Paste!$B16050="","",DATE(YEAR(GL_Paste!$E16050),MONTH(GL_Paste!$E16050),1))</f>
        <v/>
      </c>
      <c r="C16053">
        <f>IF(GL_Paste!$B16050="","",IF(TRIM(GL_Paste!$M16050)&lt;&gt;"",TRIM(GL_Paste!$M16050),IFERROR(MID(GL_Paste!$I16050,FIND("[",GL_Paste!$I16050)+1,FIND("]",GL_Paste!$I16050)-FIND("[",GL_Paste!$I16050)-1),"")))</f>
        <v/>
      </c>
      <c r="D16053">
        <f>IF(GL_Paste!$B16050="","",IFERROR(INDEX(DeptName,MATCH($C16053,DeptTag,0)),"UNALLOCATED"))</f>
        <v/>
      </c>
      <c r="E16053">
        <f>IF(GL_Paste!$B16050="","",IFERROR(INDEX(AcctCat,MATCH(GL_Paste!$B16050&amp;"",AcctCode,0)),"UNKNOWN"))</f>
        <v/>
      </c>
      <c r="F16053">
        <f>IF(GL_Paste!$B16050="","",IFERROR(INDEX(AcctSub,MATCH(GL_Paste!$B16050&amp;"",AcctCode,0)),"UNKNOWN"))</f>
        <v/>
      </c>
    </row>
    <row r="16054">
      <c r="A16054" s="40">
        <f>IF(GL_Paste!$B16051="","",N(GL_Paste!$H16051)-N(GL_Paste!$G16051))</f>
        <v/>
      </c>
      <c r="B16054" s="43">
        <f>IF(GL_Paste!$B16051="","",DATE(YEAR(GL_Paste!$E16051),MONTH(GL_Paste!$E16051),1))</f>
        <v/>
      </c>
      <c r="C16054">
        <f>IF(GL_Paste!$B16051="","",IF(TRIM(GL_Paste!$M16051)&lt;&gt;"",TRIM(GL_Paste!$M16051),IFERROR(MID(GL_Paste!$I16051,FIND("[",GL_Paste!$I16051)+1,FIND("]",GL_Paste!$I16051)-FIND("[",GL_Paste!$I16051)-1),"")))</f>
        <v/>
      </c>
      <c r="D16054">
        <f>IF(GL_Paste!$B16051="","",IFERROR(INDEX(DeptName,MATCH($C16054,DeptTag,0)),"UNALLOCATED"))</f>
        <v/>
      </c>
      <c r="E16054">
        <f>IF(GL_Paste!$B16051="","",IFERROR(INDEX(AcctCat,MATCH(GL_Paste!$B16051&amp;"",AcctCode,0)),"UNKNOWN"))</f>
        <v/>
      </c>
      <c r="F16054">
        <f>IF(GL_Paste!$B16051="","",IFERROR(INDEX(AcctSub,MATCH(GL_Paste!$B16051&amp;"",AcctCode,0)),"UNKNOWN"))</f>
        <v/>
      </c>
    </row>
    <row r="16055">
      <c r="A16055" s="40">
        <f>IF(GL_Paste!$B16052="","",N(GL_Paste!$H16052)-N(GL_Paste!$G16052))</f>
        <v/>
      </c>
      <c r="B16055" s="43">
        <f>IF(GL_Paste!$B16052="","",DATE(YEAR(GL_Paste!$E16052),MONTH(GL_Paste!$E16052),1))</f>
        <v/>
      </c>
      <c r="C16055">
        <f>IF(GL_Paste!$B16052="","",IF(TRIM(GL_Paste!$M16052)&lt;&gt;"",TRIM(GL_Paste!$M16052),IFERROR(MID(GL_Paste!$I16052,FIND("[",GL_Paste!$I16052)+1,FIND("]",GL_Paste!$I16052)-FIND("[",GL_Paste!$I16052)-1),"")))</f>
        <v/>
      </c>
      <c r="D16055">
        <f>IF(GL_Paste!$B16052="","",IFERROR(INDEX(DeptName,MATCH($C16055,DeptTag,0)),"UNALLOCATED"))</f>
        <v/>
      </c>
      <c r="E16055">
        <f>IF(GL_Paste!$B16052="","",IFERROR(INDEX(AcctCat,MATCH(GL_Paste!$B16052&amp;"",AcctCode,0)),"UNKNOWN"))</f>
        <v/>
      </c>
      <c r="F16055">
        <f>IF(GL_Paste!$B16052="","",IFERROR(INDEX(AcctSub,MATCH(GL_Paste!$B16052&amp;"",AcctCode,0)),"UNKNOWN"))</f>
        <v/>
      </c>
    </row>
    <row r="16056">
      <c r="A16056" s="40">
        <f>IF(GL_Paste!$B16053="","",N(GL_Paste!$H16053)-N(GL_Paste!$G16053))</f>
        <v/>
      </c>
      <c r="B16056" s="43">
        <f>IF(GL_Paste!$B16053="","",DATE(YEAR(GL_Paste!$E16053),MONTH(GL_Paste!$E16053),1))</f>
        <v/>
      </c>
      <c r="C16056">
        <f>IF(GL_Paste!$B16053="","",IF(TRIM(GL_Paste!$M16053)&lt;&gt;"",TRIM(GL_Paste!$M16053),IFERROR(MID(GL_Paste!$I16053,FIND("[",GL_Paste!$I16053)+1,FIND("]",GL_Paste!$I16053)-FIND("[",GL_Paste!$I16053)-1),"")))</f>
        <v/>
      </c>
      <c r="D16056">
        <f>IF(GL_Paste!$B16053="","",IFERROR(INDEX(DeptName,MATCH($C16056,DeptTag,0)),"UNALLOCATED"))</f>
        <v/>
      </c>
      <c r="E16056">
        <f>IF(GL_Paste!$B16053="","",IFERROR(INDEX(AcctCat,MATCH(GL_Paste!$B16053&amp;"",AcctCode,0)),"UNKNOWN"))</f>
        <v/>
      </c>
      <c r="F16056">
        <f>IF(GL_Paste!$B16053="","",IFERROR(INDEX(AcctSub,MATCH(GL_Paste!$B16053&amp;"",AcctCode,0)),"UNKNOWN"))</f>
        <v/>
      </c>
    </row>
    <row r="16057">
      <c r="A16057" s="40">
        <f>IF(GL_Paste!$B16054="","",N(GL_Paste!$H16054)-N(GL_Paste!$G16054))</f>
        <v/>
      </c>
      <c r="B16057" s="43">
        <f>IF(GL_Paste!$B16054="","",DATE(YEAR(GL_Paste!$E16054),MONTH(GL_Paste!$E16054),1))</f>
        <v/>
      </c>
      <c r="C16057">
        <f>IF(GL_Paste!$B16054="","",IF(TRIM(GL_Paste!$M16054)&lt;&gt;"",TRIM(GL_Paste!$M16054),IFERROR(MID(GL_Paste!$I16054,FIND("[",GL_Paste!$I16054)+1,FIND("]",GL_Paste!$I16054)-FIND("[",GL_Paste!$I16054)-1),"")))</f>
        <v/>
      </c>
      <c r="D16057">
        <f>IF(GL_Paste!$B16054="","",IFERROR(INDEX(DeptName,MATCH($C16057,DeptTag,0)),"UNALLOCATED"))</f>
        <v/>
      </c>
      <c r="E16057">
        <f>IF(GL_Paste!$B16054="","",IFERROR(INDEX(AcctCat,MATCH(GL_Paste!$B16054&amp;"",AcctCode,0)),"UNKNOWN"))</f>
        <v/>
      </c>
      <c r="F16057">
        <f>IF(GL_Paste!$B16054="","",IFERROR(INDEX(AcctSub,MATCH(GL_Paste!$B16054&amp;"",AcctCode,0)),"UNKNOWN"))</f>
        <v/>
      </c>
    </row>
    <row r="16058">
      <c r="A16058" s="40">
        <f>IF(GL_Paste!$B16055="","",N(GL_Paste!$H16055)-N(GL_Paste!$G16055))</f>
        <v/>
      </c>
      <c r="B16058" s="43">
        <f>IF(GL_Paste!$B16055="","",DATE(YEAR(GL_Paste!$E16055),MONTH(GL_Paste!$E16055),1))</f>
        <v/>
      </c>
      <c r="C16058">
        <f>IF(GL_Paste!$B16055="","",IF(TRIM(GL_Paste!$M16055)&lt;&gt;"",TRIM(GL_Paste!$M16055),IFERROR(MID(GL_Paste!$I16055,FIND("[",GL_Paste!$I16055)+1,FIND("]",GL_Paste!$I16055)-FIND("[",GL_Paste!$I16055)-1),"")))</f>
        <v/>
      </c>
      <c r="D16058">
        <f>IF(GL_Paste!$B16055="","",IFERROR(INDEX(DeptName,MATCH($C16058,DeptTag,0)),"UNALLOCATED"))</f>
        <v/>
      </c>
      <c r="E16058">
        <f>IF(GL_Paste!$B16055="","",IFERROR(INDEX(AcctCat,MATCH(GL_Paste!$B16055&amp;"",AcctCode,0)),"UNKNOWN"))</f>
        <v/>
      </c>
      <c r="F16058">
        <f>IF(GL_Paste!$B16055="","",IFERROR(INDEX(AcctSub,MATCH(GL_Paste!$B16055&amp;"",AcctCode,0)),"UNKNOWN"))</f>
        <v/>
      </c>
    </row>
    <row r="16059">
      <c r="A16059" s="40">
        <f>IF(GL_Paste!$B16056="","",N(GL_Paste!$H16056)-N(GL_Paste!$G16056))</f>
        <v/>
      </c>
      <c r="B16059" s="43">
        <f>IF(GL_Paste!$B16056="","",DATE(YEAR(GL_Paste!$E16056),MONTH(GL_Paste!$E16056),1))</f>
        <v/>
      </c>
      <c r="C16059">
        <f>IF(GL_Paste!$B16056="","",IF(TRIM(GL_Paste!$M16056)&lt;&gt;"",TRIM(GL_Paste!$M16056),IFERROR(MID(GL_Paste!$I16056,FIND("[",GL_Paste!$I16056)+1,FIND("]",GL_Paste!$I16056)-FIND("[",GL_Paste!$I16056)-1),"")))</f>
        <v/>
      </c>
      <c r="D16059">
        <f>IF(GL_Paste!$B16056="","",IFERROR(INDEX(DeptName,MATCH($C16059,DeptTag,0)),"UNALLOCATED"))</f>
        <v/>
      </c>
      <c r="E16059">
        <f>IF(GL_Paste!$B16056="","",IFERROR(INDEX(AcctCat,MATCH(GL_Paste!$B16056&amp;"",AcctCode,0)),"UNKNOWN"))</f>
        <v/>
      </c>
      <c r="F16059">
        <f>IF(GL_Paste!$B16056="","",IFERROR(INDEX(AcctSub,MATCH(GL_Paste!$B16056&amp;"",AcctCode,0)),"UNKNOWN"))</f>
        <v/>
      </c>
    </row>
    <row r="16060">
      <c r="A16060" s="40">
        <f>IF(GL_Paste!$B16057="","",N(GL_Paste!$H16057)-N(GL_Paste!$G16057))</f>
        <v/>
      </c>
      <c r="B16060" s="43">
        <f>IF(GL_Paste!$B16057="","",DATE(YEAR(GL_Paste!$E16057),MONTH(GL_Paste!$E16057),1))</f>
        <v/>
      </c>
      <c r="C16060">
        <f>IF(GL_Paste!$B16057="","",IF(TRIM(GL_Paste!$M16057)&lt;&gt;"",TRIM(GL_Paste!$M16057),IFERROR(MID(GL_Paste!$I16057,FIND("[",GL_Paste!$I16057)+1,FIND("]",GL_Paste!$I16057)-FIND("[",GL_Paste!$I16057)-1),"")))</f>
        <v/>
      </c>
      <c r="D16060">
        <f>IF(GL_Paste!$B16057="","",IFERROR(INDEX(DeptName,MATCH($C16060,DeptTag,0)),"UNALLOCATED"))</f>
        <v/>
      </c>
      <c r="E16060">
        <f>IF(GL_Paste!$B16057="","",IFERROR(INDEX(AcctCat,MATCH(GL_Paste!$B16057&amp;"",AcctCode,0)),"UNKNOWN"))</f>
        <v/>
      </c>
      <c r="F16060">
        <f>IF(GL_Paste!$B16057="","",IFERROR(INDEX(AcctSub,MATCH(GL_Paste!$B16057&amp;"",AcctCode,0)),"UNKNOWN"))</f>
        <v/>
      </c>
    </row>
    <row r="16061">
      <c r="A16061" s="40">
        <f>IF(GL_Paste!$B16058="","",N(GL_Paste!$H16058)-N(GL_Paste!$G16058))</f>
        <v/>
      </c>
      <c r="B16061" s="43">
        <f>IF(GL_Paste!$B16058="","",DATE(YEAR(GL_Paste!$E16058),MONTH(GL_Paste!$E16058),1))</f>
        <v/>
      </c>
      <c r="C16061">
        <f>IF(GL_Paste!$B16058="","",IF(TRIM(GL_Paste!$M16058)&lt;&gt;"",TRIM(GL_Paste!$M16058),IFERROR(MID(GL_Paste!$I16058,FIND("[",GL_Paste!$I16058)+1,FIND("]",GL_Paste!$I16058)-FIND("[",GL_Paste!$I16058)-1),"")))</f>
        <v/>
      </c>
      <c r="D16061">
        <f>IF(GL_Paste!$B16058="","",IFERROR(INDEX(DeptName,MATCH($C16061,DeptTag,0)),"UNALLOCATED"))</f>
        <v/>
      </c>
      <c r="E16061">
        <f>IF(GL_Paste!$B16058="","",IFERROR(INDEX(AcctCat,MATCH(GL_Paste!$B16058&amp;"",AcctCode,0)),"UNKNOWN"))</f>
        <v/>
      </c>
      <c r="F16061">
        <f>IF(GL_Paste!$B16058="","",IFERROR(INDEX(AcctSub,MATCH(GL_Paste!$B16058&amp;"",AcctCode,0)),"UNKNOWN"))</f>
        <v/>
      </c>
    </row>
    <row r="16062">
      <c r="A16062" s="40">
        <f>IF(GL_Paste!$B16059="","",N(GL_Paste!$H16059)-N(GL_Paste!$G16059))</f>
        <v/>
      </c>
      <c r="B16062" s="43">
        <f>IF(GL_Paste!$B16059="","",DATE(YEAR(GL_Paste!$E16059),MONTH(GL_Paste!$E16059),1))</f>
        <v/>
      </c>
      <c r="C16062">
        <f>IF(GL_Paste!$B16059="","",IF(TRIM(GL_Paste!$M16059)&lt;&gt;"",TRIM(GL_Paste!$M16059),IFERROR(MID(GL_Paste!$I16059,FIND("[",GL_Paste!$I16059)+1,FIND("]",GL_Paste!$I16059)-FIND("[",GL_Paste!$I16059)-1),"")))</f>
        <v/>
      </c>
      <c r="D16062">
        <f>IF(GL_Paste!$B16059="","",IFERROR(INDEX(DeptName,MATCH($C16062,DeptTag,0)),"UNALLOCATED"))</f>
        <v/>
      </c>
      <c r="E16062">
        <f>IF(GL_Paste!$B16059="","",IFERROR(INDEX(AcctCat,MATCH(GL_Paste!$B16059&amp;"",AcctCode,0)),"UNKNOWN"))</f>
        <v/>
      </c>
      <c r="F16062">
        <f>IF(GL_Paste!$B16059="","",IFERROR(INDEX(AcctSub,MATCH(GL_Paste!$B16059&amp;"",AcctCode,0)),"UNKNOWN"))</f>
        <v/>
      </c>
    </row>
    <row r="16063">
      <c r="A16063" s="40">
        <f>IF(GL_Paste!$B16060="","",N(GL_Paste!$H16060)-N(GL_Paste!$G16060))</f>
        <v/>
      </c>
      <c r="B16063" s="43">
        <f>IF(GL_Paste!$B16060="","",DATE(YEAR(GL_Paste!$E16060),MONTH(GL_Paste!$E16060),1))</f>
        <v/>
      </c>
      <c r="C16063">
        <f>IF(GL_Paste!$B16060="","",IF(TRIM(GL_Paste!$M16060)&lt;&gt;"",TRIM(GL_Paste!$M16060),IFERROR(MID(GL_Paste!$I16060,FIND("[",GL_Paste!$I16060)+1,FIND("]",GL_Paste!$I16060)-FIND("[",GL_Paste!$I16060)-1),"")))</f>
        <v/>
      </c>
      <c r="D16063">
        <f>IF(GL_Paste!$B16060="","",IFERROR(INDEX(DeptName,MATCH($C16063,DeptTag,0)),"UNALLOCATED"))</f>
        <v/>
      </c>
      <c r="E16063">
        <f>IF(GL_Paste!$B16060="","",IFERROR(INDEX(AcctCat,MATCH(GL_Paste!$B16060&amp;"",AcctCode,0)),"UNKNOWN"))</f>
        <v/>
      </c>
      <c r="F16063">
        <f>IF(GL_Paste!$B16060="","",IFERROR(INDEX(AcctSub,MATCH(GL_Paste!$B16060&amp;"",AcctCode,0)),"UNKNOWN"))</f>
        <v/>
      </c>
    </row>
    <row r="16064">
      <c r="A16064" s="40">
        <f>IF(GL_Paste!$B16061="","",N(GL_Paste!$H16061)-N(GL_Paste!$G16061))</f>
        <v/>
      </c>
      <c r="B16064" s="43">
        <f>IF(GL_Paste!$B16061="","",DATE(YEAR(GL_Paste!$E16061),MONTH(GL_Paste!$E16061),1))</f>
        <v/>
      </c>
      <c r="C16064">
        <f>IF(GL_Paste!$B16061="","",IF(TRIM(GL_Paste!$M16061)&lt;&gt;"",TRIM(GL_Paste!$M16061),IFERROR(MID(GL_Paste!$I16061,FIND("[",GL_Paste!$I16061)+1,FIND("]",GL_Paste!$I16061)-FIND("[",GL_Paste!$I16061)-1),"")))</f>
        <v/>
      </c>
      <c r="D16064">
        <f>IF(GL_Paste!$B16061="","",IFERROR(INDEX(DeptName,MATCH($C16064,DeptTag,0)),"UNALLOCATED"))</f>
        <v/>
      </c>
      <c r="E16064">
        <f>IF(GL_Paste!$B16061="","",IFERROR(INDEX(AcctCat,MATCH(GL_Paste!$B16061&amp;"",AcctCode,0)),"UNKNOWN"))</f>
        <v/>
      </c>
      <c r="F16064">
        <f>IF(GL_Paste!$B16061="","",IFERROR(INDEX(AcctSub,MATCH(GL_Paste!$B16061&amp;"",AcctCode,0)),"UNKNOWN"))</f>
        <v/>
      </c>
    </row>
    <row r="16065">
      <c r="A16065" s="40">
        <f>IF(GL_Paste!$B16062="","",N(GL_Paste!$H16062)-N(GL_Paste!$G16062))</f>
        <v/>
      </c>
      <c r="B16065" s="43">
        <f>IF(GL_Paste!$B16062="","",DATE(YEAR(GL_Paste!$E16062),MONTH(GL_Paste!$E16062),1))</f>
        <v/>
      </c>
      <c r="C16065">
        <f>IF(GL_Paste!$B16062="","",IF(TRIM(GL_Paste!$M16062)&lt;&gt;"",TRIM(GL_Paste!$M16062),IFERROR(MID(GL_Paste!$I16062,FIND("[",GL_Paste!$I16062)+1,FIND("]",GL_Paste!$I16062)-FIND("[",GL_Paste!$I16062)-1),"")))</f>
        <v/>
      </c>
      <c r="D16065">
        <f>IF(GL_Paste!$B16062="","",IFERROR(INDEX(DeptName,MATCH($C16065,DeptTag,0)),"UNALLOCATED"))</f>
        <v/>
      </c>
      <c r="E16065">
        <f>IF(GL_Paste!$B16062="","",IFERROR(INDEX(AcctCat,MATCH(GL_Paste!$B16062&amp;"",AcctCode,0)),"UNKNOWN"))</f>
        <v/>
      </c>
      <c r="F16065">
        <f>IF(GL_Paste!$B16062="","",IFERROR(INDEX(AcctSub,MATCH(GL_Paste!$B16062&amp;"",AcctCode,0)),"UNKNOWN"))</f>
        <v/>
      </c>
    </row>
    <row r="16066">
      <c r="A16066" s="40">
        <f>IF(GL_Paste!$B16063="","",N(GL_Paste!$H16063)-N(GL_Paste!$G16063))</f>
        <v/>
      </c>
      <c r="B16066" s="43">
        <f>IF(GL_Paste!$B16063="","",DATE(YEAR(GL_Paste!$E16063),MONTH(GL_Paste!$E16063),1))</f>
        <v/>
      </c>
      <c r="C16066">
        <f>IF(GL_Paste!$B16063="","",IF(TRIM(GL_Paste!$M16063)&lt;&gt;"",TRIM(GL_Paste!$M16063),IFERROR(MID(GL_Paste!$I16063,FIND("[",GL_Paste!$I16063)+1,FIND("]",GL_Paste!$I16063)-FIND("[",GL_Paste!$I16063)-1),"")))</f>
        <v/>
      </c>
      <c r="D16066">
        <f>IF(GL_Paste!$B16063="","",IFERROR(INDEX(DeptName,MATCH($C16066,DeptTag,0)),"UNALLOCATED"))</f>
        <v/>
      </c>
      <c r="E16066">
        <f>IF(GL_Paste!$B16063="","",IFERROR(INDEX(AcctCat,MATCH(GL_Paste!$B16063&amp;"",AcctCode,0)),"UNKNOWN"))</f>
        <v/>
      </c>
      <c r="F16066">
        <f>IF(GL_Paste!$B16063="","",IFERROR(INDEX(AcctSub,MATCH(GL_Paste!$B16063&amp;"",AcctCode,0)),"UNKNOWN"))</f>
        <v/>
      </c>
    </row>
    <row r="16067">
      <c r="A16067" s="40">
        <f>IF(GL_Paste!$B16064="","",N(GL_Paste!$H16064)-N(GL_Paste!$G16064))</f>
        <v/>
      </c>
      <c r="B16067" s="43">
        <f>IF(GL_Paste!$B16064="","",DATE(YEAR(GL_Paste!$E16064),MONTH(GL_Paste!$E16064),1))</f>
        <v/>
      </c>
      <c r="C16067">
        <f>IF(GL_Paste!$B16064="","",IF(TRIM(GL_Paste!$M16064)&lt;&gt;"",TRIM(GL_Paste!$M16064),IFERROR(MID(GL_Paste!$I16064,FIND("[",GL_Paste!$I16064)+1,FIND("]",GL_Paste!$I16064)-FIND("[",GL_Paste!$I16064)-1),"")))</f>
        <v/>
      </c>
      <c r="D16067">
        <f>IF(GL_Paste!$B16064="","",IFERROR(INDEX(DeptName,MATCH($C16067,DeptTag,0)),"UNALLOCATED"))</f>
        <v/>
      </c>
      <c r="E16067">
        <f>IF(GL_Paste!$B16064="","",IFERROR(INDEX(AcctCat,MATCH(GL_Paste!$B16064&amp;"",AcctCode,0)),"UNKNOWN"))</f>
        <v/>
      </c>
      <c r="F16067">
        <f>IF(GL_Paste!$B16064="","",IFERROR(INDEX(AcctSub,MATCH(GL_Paste!$B16064&amp;"",AcctCode,0)),"UNKNOWN"))</f>
        <v/>
      </c>
    </row>
    <row r="16068">
      <c r="A16068" s="40">
        <f>IF(GL_Paste!$B16065="","",N(GL_Paste!$H16065)-N(GL_Paste!$G16065))</f>
        <v/>
      </c>
      <c r="B16068" s="43">
        <f>IF(GL_Paste!$B16065="","",DATE(YEAR(GL_Paste!$E16065),MONTH(GL_Paste!$E16065),1))</f>
        <v/>
      </c>
      <c r="C16068">
        <f>IF(GL_Paste!$B16065="","",IF(TRIM(GL_Paste!$M16065)&lt;&gt;"",TRIM(GL_Paste!$M16065),IFERROR(MID(GL_Paste!$I16065,FIND("[",GL_Paste!$I16065)+1,FIND("]",GL_Paste!$I16065)-FIND("[",GL_Paste!$I16065)-1),"")))</f>
        <v/>
      </c>
      <c r="D16068">
        <f>IF(GL_Paste!$B16065="","",IFERROR(INDEX(DeptName,MATCH($C16068,DeptTag,0)),"UNALLOCATED"))</f>
        <v/>
      </c>
      <c r="E16068">
        <f>IF(GL_Paste!$B16065="","",IFERROR(INDEX(AcctCat,MATCH(GL_Paste!$B16065&amp;"",AcctCode,0)),"UNKNOWN"))</f>
        <v/>
      </c>
      <c r="F16068">
        <f>IF(GL_Paste!$B16065="","",IFERROR(INDEX(AcctSub,MATCH(GL_Paste!$B16065&amp;"",AcctCode,0)),"UNKNOWN"))</f>
        <v/>
      </c>
    </row>
    <row r="16069">
      <c r="A16069" s="40">
        <f>IF(GL_Paste!$B16066="","",N(GL_Paste!$H16066)-N(GL_Paste!$G16066))</f>
        <v/>
      </c>
      <c r="B16069" s="43">
        <f>IF(GL_Paste!$B16066="","",DATE(YEAR(GL_Paste!$E16066),MONTH(GL_Paste!$E16066),1))</f>
        <v/>
      </c>
      <c r="C16069">
        <f>IF(GL_Paste!$B16066="","",IF(TRIM(GL_Paste!$M16066)&lt;&gt;"",TRIM(GL_Paste!$M16066),IFERROR(MID(GL_Paste!$I16066,FIND("[",GL_Paste!$I16066)+1,FIND("]",GL_Paste!$I16066)-FIND("[",GL_Paste!$I16066)-1),"")))</f>
        <v/>
      </c>
      <c r="D16069">
        <f>IF(GL_Paste!$B16066="","",IFERROR(INDEX(DeptName,MATCH($C16069,DeptTag,0)),"UNALLOCATED"))</f>
        <v/>
      </c>
      <c r="E16069">
        <f>IF(GL_Paste!$B16066="","",IFERROR(INDEX(AcctCat,MATCH(GL_Paste!$B16066&amp;"",AcctCode,0)),"UNKNOWN"))</f>
        <v/>
      </c>
      <c r="F16069">
        <f>IF(GL_Paste!$B16066="","",IFERROR(INDEX(AcctSub,MATCH(GL_Paste!$B16066&amp;"",AcctCode,0)),"UNKNOWN"))</f>
        <v/>
      </c>
    </row>
    <row r="16070">
      <c r="A16070" s="40">
        <f>IF(GL_Paste!$B16067="","",N(GL_Paste!$H16067)-N(GL_Paste!$G16067))</f>
        <v/>
      </c>
      <c r="B16070" s="43">
        <f>IF(GL_Paste!$B16067="","",DATE(YEAR(GL_Paste!$E16067),MONTH(GL_Paste!$E16067),1))</f>
        <v/>
      </c>
      <c r="C16070">
        <f>IF(GL_Paste!$B16067="","",IF(TRIM(GL_Paste!$M16067)&lt;&gt;"",TRIM(GL_Paste!$M16067),IFERROR(MID(GL_Paste!$I16067,FIND("[",GL_Paste!$I16067)+1,FIND("]",GL_Paste!$I16067)-FIND("[",GL_Paste!$I16067)-1),"")))</f>
        <v/>
      </c>
      <c r="D16070">
        <f>IF(GL_Paste!$B16067="","",IFERROR(INDEX(DeptName,MATCH($C16070,DeptTag,0)),"UNALLOCATED"))</f>
        <v/>
      </c>
      <c r="E16070">
        <f>IF(GL_Paste!$B16067="","",IFERROR(INDEX(AcctCat,MATCH(GL_Paste!$B16067&amp;"",AcctCode,0)),"UNKNOWN"))</f>
        <v/>
      </c>
      <c r="F16070">
        <f>IF(GL_Paste!$B16067="","",IFERROR(INDEX(AcctSub,MATCH(GL_Paste!$B16067&amp;"",AcctCode,0)),"UNKNOWN"))</f>
        <v/>
      </c>
    </row>
    <row r="16071">
      <c r="A16071" s="40">
        <f>IF(GL_Paste!$B16068="","",N(GL_Paste!$H16068)-N(GL_Paste!$G16068))</f>
        <v/>
      </c>
      <c r="B16071" s="43">
        <f>IF(GL_Paste!$B16068="","",DATE(YEAR(GL_Paste!$E16068),MONTH(GL_Paste!$E16068),1))</f>
        <v/>
      </c>
      <c r="C16071">
        <f>IF(GL_Paste!$B16068="","",IF(TRIM(GL_Paste!$M16068)&lt;&gt;"",TRIM(GL_Paste!$M16068),IFERROR(MID(GL_Paste!$I16068,FIND("[",GL_Paste!$I16068)+1,FIND("]",GL_Paste!$I16068)-FIND("[",GL_Paste!$I16068)-1),"")))</f>
        <v/>
      </c>
      <c r="D16071">
        <f>IF(GL_Paste!$B16068="","",IFERROR(INDEX(DeptName,MATCH($C16071,DeptTag,0)),"UNALLOCATED"))</f>
        <v/>
      </c>
      <c r="E16071">
        <f>IF(GL_Paste!$B16068="","",IFERROR(INDEX(AcctCat,MATCH(GL_Paste!$B16068&amp;"",AcctCode,0)),"UNKNOWN"))</f>
        <v/>
      </c>
      <c r="F16071">
        <f>IF(GL_Paste!$B16068="","",IFERROR(INDEX(AcctSub,MATCH(GL_Paste!$B16068&amp;"",AcctCode,0)),"UNKNOWN"))</f>
        <v/>
      </c>
    </row>
    <row r="16072">
      <c r="A16072" s="40">
        <f>IF(GL_Paste!$B16069="","",N(GL_Paste!$H16069)-N(GL_Paste!$G16069))</f>
        <v/>
      </c>
      <c r="B16072" s="43">
        <f>IF(GL_Paste!$B16069="","",DATE(YEAR(GL_Paste!$E16069),MONTH(GL_Paste!$E16069),1))</f>
        <v/>
      </c>
      <c r="C16072">
        <f>IF(GL_Paste!$B16069="","",IF(TRIM(GL_Paste!$M16069)&lt;&gt;"",TRIM(GL_Paste!$M16069),IFERROR(MID(GL_Paste!$I16069,FIND("[",GL_Paste!$I16069)+1,FIND("]",GL_Paste!$I16069)-FIND("[",GL_Paste!$I16069)-1),"")))</f>
        <v/>
      </c>
      <c r="D16072">
        <f>IF(GL_Paste!$B16069="","",IFERROR(INDEX(DeptName,MATCH($C16072,DeptTag,0)),"UNALLOCATED"))</f>
        <v/>
      </c>
      <c r="E16072">
        <f>IF(GL_Paste!$B16069="","",IFERROR(INDEX(AcctCat,MATCH(GL_Paste!$B16069&amp;"",AcctCode,0)),"UNKNOWN"))</f>
        <v/>
      </c>
      <c r="F16072">
        <f>IF(GL_Paste!$B16069="","",IFERROR(INDEX(AcctSub,MATCH(GL_Paste!$B16069&amp;"",AcctCode,0)),"UNKNOWN"))</f>
        <v/>
      </c>
    </row>
    <row r="16073">
      <c r="A16073" s="40">
        <f>IF(GL_Paste!$B16070="","",N(GL_Paste!$H16070)-N(GL_Paste!$G16070))</f>
        <v/>
      </c>
      <c r="B16073" s="43">
        <f>IF(GL_Paste!$B16070="","",DATE(YEAR(GL_Paste!$E16070),MONTH(GL_Paste!$E16070),1))</f>
        <v/>
      </c>
      <c r="C16073">
        <f>IF(GL_Paste!$B16070="","",IF(TRIM(GL_Paste!$M16070)&lt;&gt;"",TRIM(GL_Paste!$M16070),IFERROR(MID(GL_Paste!$I16070,FIND("[",GL_Paste!$I16070)+1,FIND("]",GL_Paste!$I16070)-FIND("[",GL_Paste!$I16070)-1),"")))</f>
        <v/>
      </c>
      <c r="D16073">
        <f>IF(GL_Paste!$B16070="","",IFERROR(INDEX(DeptName,MATCH($C16073,DeptTag,0)),"UNALLOCATED"))</f>
        <v/>
      </c>
      <c r="E16073">
        <f>IF(GL_Paste!$B16070="","",IFERROR(INDEX(AcctCat,MATCH(GL_Paste!$B16070&amp;"",AcctCode,0)),"UNKNOWN"))</f>
        <v/>
      </c>
      <c r="F16073">
        <f>IF(GL_Paste!$B16070="","",IFERROR(INDEX(AcctSub,MATCH(GL_Paste!$B16070&amp;"",AcctCode,0)),"UNKNOWN"))</f>
        <v/>
      </c>
    </row>
    <row r="16074">
      <c r="A16074" s="40">
        <f>IF(GL_Paste!$B16071="","",N(GL_Paste!$H16071)-N(GL_Paste!$G16071))</f>
        <v/>
      </c>
      <c r="B16074" s="43">
        <f>IF(GL_Paste!$B16071="","",DATE(YEAR(GL_Paste!$E16071),MONTH(GL_Paste!$E16071),1))</f>
        <v/>
      </c>
      <c r="C16074">
        <f>IF(GL_Paste!$B16071="","",IF(TRIM(GL_Paste!$M16071)&lt;&gt;"",TRIM(GL_Paste!$M16071),IFERROR(MID(GL_Paste!$I16071,FIND("[",GL_Paste!$I16071)+1,FIND("]",GL_Paste!$I16071)-FIND("[",GL_Paste!$I16071)-1),"")))</f>
        <v/>
      </c>
      <c r="D16074">
        <f>IF(GL_Paste!$B16071="","",IFERROR(INDEX(DeptName,MATCH($C16074,DeptTag,0)),"UNALLOCATED"))</f>
        <v/>
      </c>
      <c r="E16074">
        <f>IF(GL_Paste!$B16071="","",IFERROR(INDEX(AcctCat,MATCH(GL_Paste!$B16071&amp;"",AcctCode,0)),"UNKNOWN"))</f>
        <v/>
      </c>
      <c r="F16074">
        <f>IF(GL_Paste!$B16071="","",IFERROR(INDEX(AcctSub,MATCH(GL_Paste!$B16071&amp;"",AcctCode,0)),"UNKNOWN"))</f>
        <v/>
      </c>
    </row>
    <row r="16075">
      <c r="A16075" s="40">
        <f>IF(GL_Paste!$B16072="","",N(GL_Paste!$H16072)-N(GL_Paste!$G16072))</f>
        <v/>
      </c>
      <c r="B16075" s="43">
        <f>IF(GL_Paste!$B16072="","",DATE(YEAR(GL_Paste!$E16072),MONTH(GL_Paste!$E16072),1))</f>
        <v/>
      </c>
      <c r="C16075">
        <f>IF(GL_Paste!$B16072="","",IF(TRIM(GL_Paste!$M16072)&lt;&gt;"",TRIM(GL_Paste!$M16072),IFERROR(MID(GL_Paste!$I16072,FIND("[",GL_Paste!$I16072)+1,FIND("]",GL_Paste!$I16072)-FIND("[",GL_Paste!$I16072)-1),"")))</f>
        <v/>
      </c>
      <c r="D16075">
        <f>IF(GL_Paste!$B16072="","",IFERROR(INDEX(DeptName,MATCH($C16075,DeptTag,0)),"UNALLOCATED"))</f>
        <v/>
      </c>
      <c r="E16075">
        <f>IF(GL_Paste!$B16072="","",IFERROR(INDEX(AcctCat,MATCH(GL_Paste!$B16072&amp;"",AcctCode,0)),"UNKNOWN"))</f>
        <v/>
      </c>
      <c r="F16075">
        <f>IF(GL_Paste!$B16072="","",IFERROR(INDEX(AcctSub,MATCH(GL_Paste!$B16072&amp;"",AcctCode,0)),"UNKNOWN"))</f>
        <v/>
      </c>
    </row>
    <row r="16076">
      <c r="A16076" s="40">
        <f>IF(GL_Paste!$B16073="","",N(GL_Paste!$H16073)-N(GL_Paste!$G16073))</f>
        <v/>
      </c>
      <c r="B16076" s="43">
        <f>IF(GL_Paste!$B16073="","",DATE(YEAR(GL_Paste!$E16073),MONTH(GL_Paste!$E16073),1))</f>
        <v/>
      </c>
      <c r="C16076">
        <f>IF(GL_Paste!$B16073="","",IF(TRIM(GL_Paste!$M16073)&lt;&gt;"",TRIM(GL_Paste!$M16073),IFERROR(MID(GL_Paste!$I16073,FIND("[",GL_Paste!$I16073)+1,FIND("]",GL_Paste!$I16073)-FIND("[",GL_Paste!$I16073)-1),"")))</f>
        <v/>
      </c>
      <c r="D16076">
        <f>IF(GL_Paste!$B16073="","",IFERROR(INDEX(DeptName,MATCH($C16076,DeptTag,0)),"UNALLOCATED"))</f>
        <v/>
      </c>
      <c r="E16076">
        <f>IF(GL_Paste!$B16073="","",IFERROR(INDEX(AcctCat,MATCH(GL_Paste!$B16073&amp;"",AcctCode,0)),"UNKNOWN"))</f>
        <v/>
      </c>
      <c r="F16076">
        <f>IF(GL_Paste!$B16073="","",IFERROR(INDEX(AcctSub,MATCH(GL_Paste!$B16073&amp;"",AcctCode,0)),"UNKNOWN"))</f>
        <v/>
      </c>
    </row>
    <row r="16077">
      <c r="A16077" s="40">
        <f>IF(GL_Paste!$B16074="","",N(GL_Paste!$H16074)-N(GL_Paste!$G16074))</f>
        <v/>
      </c>
      <c r="B16077" s="43">
        <f>IF(GL_Paste!$B16074="","",DATE(YEAR(GL_Paste!$E16074),MONTH(GL_Paste!$E16074),1))</f>
        <v/>
      </c>
      <c r="C16077">
        <f>IF(GL_Paste!$B16074="","",IF(TRIM(GL_Paste!$M16074)&lt;&gt;"",TRIM(GL_Paste!$M16074),IFERROR(MID(GL_Paste!$I16074,FIND("[",GL_Paste!$I16074)+1,FIND("]",GL_Paste!$I16074)-FIND("[",GL_Paste!$I16074)-1),"")))</f>
        <v/>
      </c>
      <c r="D16077">
        <f>IF(GL_Paste!$B16074="","",IFERROR(INDEX(DeptName,MATCH($C16077,DeptTag,0)),"UNALLOCATED"))</f>
        <v/>
      </c>
      <c r="E16077">
        <f>IF(GL_Paste!$B16074="","",IFERROR(INDEX(AcctCat,MATCH(GL_Paste!$B16074&amp;"",AcctCode,0)),"UNKNOWN"))</f>
        <v/>
      </c>
      <c r="F16077">
        <f>IF(GL_Paste!$B16074="","",IFERROR(INDEX(AcctSub,MATCH(GL_Paste!$B16074&amp;"",AcctCode,0)),"UNKNOWN"))</f>
        <v/>
      </c>
    </row>
    <row r="16078">
      <c r="A16078" s="40">
        <f>IF(GL_Paste!$B16075="","",N(GL_Paste!$H16075)-N(GL_Paste!$G16075))</f>
        <v/>
      </c>
      <c r="B16078" s="43">
        <f>IF(GL_Paste!$B16075="","",DATE(YEAR(GL_Paste!$E16075),MONTH(GL_Paste!$E16075),1))</f>
        <v/>
      </c>
      <c r="C16078">
        <f>IF(GL_Paste!$B16075="","",IF(TRIM(GL_Paste!$M16075)&lt;&gt;"",TRIM(GL_Paste!$M16075),IFERROR(MID(GL_Paste!$I16075,FIND("[",GL_Paste!$I16075)+1,FIND("]",GL_Paste!$I16075)-FIND("[",GL_Paste!$I16075)-1),"")))</f>
        <v/>
      </c>
      <c r="D16078">
        <f>IF(GL_Paste!$B16075="","",IFERROR(INDEX(DeptName,MATCH($C16078,DeptTag,0)),"UNALLOCATED"))</f>
        <v/>
      </c>
      <c r="E16078">
        <f>IF(GL_Paste!$B16075="","",IFERROR(INDEX(AcctCat,MATCH(GL_Paste!$B16075&amp;"",AcctCode,0)),"UNKNOWN"))</f>
        <v/>
      </c>
      <c r="F16078">
        <f>IF(GL_Paste!$B16075="","",IFERROR(INDEX(AcctSub,MATCH(GL_Paste!$B16075&amp;"",AcctCode,0)),"UNKNOWN"))</f>
        <v/>
      </c>
    </row>
    <row r="16079">
      <c r="A16079" s="40">
        <f>IF(GL_Paste!$B16076="","",N(GL_Paste!$H16076)-N(GL_Paste!$G16076))</f>
        <v/>
      </c>
      <c r="B16079" s="43">
        <f>IF(GL_Paste!$B16076="","",DATE(YEAR(GL_Paste!$E16076),MONTH(GL_Paste!$E16076),1))</f>
        <v/>
      </c>
      <c r="C16079">
        <f>IF(GL_Paste!$B16076="","",IF(TRIM(GL_Paste!$M16076)&lt;&gt;"",TRIM(GL_Paste!$M16076),IFERROR(MID(GL_Paste!$I16076,FIND("[",GL_Paste!$I16076)+1,FIND("]",GL_Paste!$I16076)-FIND("[",GL_Paste!$I16076)-1),"")))</f>
        <v/>
      </c>
      <c r="D16079">
        <f>IF(GL_Paste!$B16076="","",IFERROR(INDEX(DeptName,MATCH($C16079,DeptTag,0)),"UNALLOCATED"))</f>
        <v/>
      </c>
      <c r="E16079">
        <f>IF(GL_Paste!$B16076="","",IFERROR(INDEX(AcctCat,MATCH(GL_Paste!$B16076&amp;"",AcctCode,0)),"UNKNOWN"))</f>
        <v/>
      </c>
      <c r="F16079">
        <f>IF(GL_Paste!$B16076="","",IFERROR(INDEX(AcctSub,MATCH(GL_Paste!$B16076&amp;"",AcctCode,0)),"UNKNOWN"))</f>
        <v/>
      </c>
    </row>
    <row r="16080">
      <c r="A16080" s="40">
        <f>IF(GL_Paste!$B16077="","",N(GL_Paste!$H16077)-N(GL_Paste!$G16077))</f>
        <v/>
      </c>
      <c r="B16080" s="43">
        <f>IF(GL_Paste!$B16077="","",DATE(YEAR(GL_Paste!$E16077),MONTH(GL_Paste!$E16077),1))</f>
        <v/>
      </c>
      <c r="C16080">
        <f>IF(GL_Paste!$B16077="","",IF(TRIM(GL_Paste!$M16077)&lt;&gt;"",TRIM(GL_Paste!$M16077),IFERROR(MID(GL_Paste!$I16077,FIND("[",GL_Paste!$I16077)+1,FIND("]",GL_Paste!$I16077)-FIND("[",GL_Paste!$I16077)-1),"")))</f>
        <v/>
      </c>
      <c r="D16080">
        <f>IF(GL_Paste!$B16077="","",IFERROR(INDEX(DeptName,MATCH($C16080,DeptTag,0)),"UNALLOCATED"))</f>
        <v/>
      </c>
      <c r="E16080">
        <f>IF(GL_Paste!$B16077="","",IFERROR(INDEX(AcctCat,MATCH(GL_Paste!$B16077&amp;"",AcctCode,0)),"UNKNOWN"))</f>
        <v/>
      </c>
      <c r="F16080">
        <f>IF(GL_Paste!$B16077="","",IFERROR(INDEX(AcctSub,MATCH(GL_Paste!$B16077&amp;"",AcctCode,0)),"UNKNOWN"))</f>
        <v/>
      </c>
    </row>
    <row r="16081">
      <c r="A16081" s="40">
        <f>IF(GL_Paste!$B16078="","",N(GL_Paste!$H16078)-N(GL_Paste!$G16078))</f>
        <v/>
      </c>
      <c r="B16081" s="43">
        <f>IF(GL_Paste!$B16078="","",DATE(YEAR(GL_Paste!$E16078),MONTH(GL_Paste!$E16078),1))</f>
        <v/>
      </c>
      <c r="C16081">
        <f>IF(GL_Paste!$B16078="","",IF(TRIM(GL_Paste!$M16078)&lt;&gt;"",TRIM(GL_Paste!$M16078),IFERROR(MID(GL_Paste!$I16078,FIND("[",GL_Paste!$I16078)+1,FIND("]",GL_Paste!$I16078)-FIND("[",GL_Paste!$I16078)-1),"")))</f>
        <v/>
      </c>
      <c r="D16081">
        <f>IF(GL_Paste!$B16078="","",IFERROR(INDEX(DeptName,MATCH($C16081,DeptTag,0)),"UNALLOCATED"))</f>
        <v/>
      </c>
      <c r="E16081">
        <f>IF(GL_Paste!$B16078="","",IFERROR(INDEX(AcctCat,MATCH(GL_Paste!$B16078&amp;"",AcctCode,0)),"UNKNOWN"))</f>
        <v/>
      </c>
      <c r="F16081">
        <f>IF(GL_Paste!$B16078="","",IFERROR(INDEX(AcctSub,MATCH(GL_Paste!$B16078&amp;"",AcctCode,0)),"UNKNOWN"))</f>
        <v/>
      </c>
    </row>
    <row r="16082">
      <c r="A16082" s="40">
        <f>IF(GL_Paste!$B16079="","",N(GL_Paste!$H16079)-N(GL_Paste!$G16079))</f>
        <v/>
      </c>
      <c r="B16082" s="43">
        <f>IF(GL_Paste!$B16079="","",DATE(YEAR(GL_Paste!$E16079),MONTH(GL_Paste!$E16079),1))</f>
        <v/>
      </c>
      <c r="C16082">
        <f>IF(GL_Paste!$B16079="","",IF(TRIM(GL_Paste!$M16079)&lt;&gt;"",TRIM(GL_Paste!$M16079),IFERROR(MID(GL_Paste!$I16079,FIND("[",GL_Paste!$I16079)+1,FIND("]",GL_Paste!$I16079)-FIND("[",GL_Paste!$I16079)-1),"")))</f>
        <v/>
      </c>
      <c r="D16082">
        <f>IF(GL_Paste!$B16079="","",IFERROR(INDEX(DeptName,MATCH($C16082,DeptTag,0)),"UNALLOCATED"))</f>
        <v/>
      </c>
      <c r="E16082">
        <f>IF(GL_Paste!$B16079="","",IFERROR(INDEX(AcctCat,MATCH(GL_Paste!$B16079&amp;"",AcctCode,0)),"UNKNOWN"))</f>
        <v/>
      </c>
      <c r="F16082">
        <f>IF(GL_Paste!$B16079="","",IFERROR(INDEX(AcctSub,MATCH(GL_Paste!$B16079&amp;"",AcctCode,0)),"UNKNOWN"))</f>
        <v/>
      </c>
    </row>
    <row r="16083">
      <c r="A16083" s="40">
        <f>IF(GL_Paste!$B16080="","",N(GL_Paste!$H16080)-N(GL_Paste!$G16080))</f>
        <v/>
      </c>
      <c r="B16083" s="43">
        <f>IF(GL_Paste!$B16080="","",DATE(YEAR(GL_Paste!$E16080),MONTH(GL_Paste!$E16080),1))</f>
        <v/>
      </c>
      <c r="C16083">
        <f>IF(GL_Paste!$B16080="","",IF(TRIM(GL_Paste!$M16080)&lt;&gt;"",TRIM(GL_Paste!$M16080),IFERROR(MID(GL_Paste!$I16080,FIND("[",GL_Paste!$I16080)+1,FIND("]",GL_Paste!$I16080)-FIND("[",GL_Paste!$I16080)-1),"")))</f>
        <v/>
      </c>
      <c r="D16083">
        <f>IF(GL_Paste!$B16080="","",IFERROR(INDEX(DeptName,MATCH($C16083,DeptTag,0)),"UNALLOCATED"))</f>
        <v/>
      </c>
      <c r="E16083">
        <f>IF(GL_Paste!$B16080="","",IFERROR(INDEX(AcctCat,MATCH(GL_Paste!$B16080&amp;"",AcctCode,0)),"UNKNOWN"))</f>
        <v/>
      </c>
      <c r="F16083">
        <f>IF(GL_Paste!$B16080="","",IFERROR(INDEX(AcctSub,MATCH(GL_Paste!$B16080&amp;"",AcctCode,0)),"UNKNOWN"))</f>
        <v/>
      </c>
    </row>
    <row r="16084">
      <c r="A16084" s="40">
        <f>IF(GL_Paste!$B16081="","",N(GL_Paste!$H16081)-N(GL_Paste!$G16081))</f>
        <v/>
      </c>
      <c r="B16084" s="43">
        <f>IF(GL_Paste!$B16081="","",DATE(YEAR(GL_Paste!$E16081),MONTH(GL_Paste!$E16081),1))</f>
        <v/>
      </c>
      <c r="C16084">
        <f>IF(GL_Paste!$B16081="","",IF(TRIM(GL_Paste!$M16081)&lt;&gt;"",TRIM(GL_Paste!$M16081),IFERROR(MID(GL_Paste!$I16081,FIND("[",GL_Paste!$I16081)+1,FIND("]",GL_Paste!$I16081)-FIND("[",GL_Paste!$I16081)-1),"")))</f>
        <v/>
      </c>
      <c r="D16084">
        <f>IF(GL_Paste!$B16081="","",IFERROR(INDEX(DeptName,MATCH($C16084,DeptTag,0)),"UNALLOCATED"))</f>
        <v/>
      </c>
      <c r="E16084">
        <f>IF(GL_Paste!$B16081="","",IFERROR(INDEX(AcctCat,MATCH(GL_Paste!$B16081&amp;"",AcctCode,0)),"UNKNOWN"))</f>
        <v/>
      </c>
      <c r="F16084">
        <f>IF(GL_Paste!$B16081="","",IFERROR(INDEX(AcctSub,MATCH(GL_Paste!$B16081&amp;"",AcctCode,0)),"UNKNOWN"))</f>
        <v/>
      </c>
    </row>
    <row r="16085">
      <c r="A16085" s="40">
        <f>IF(GL_Paste!$B16082="","",N(GL_Paste!$H16082)-N(GL_Paste!$G16082))</f>
        <v/>
      </c>
      <c r="B16085" s="43">
        <f>IF(GL_Paste!$B16082="","",DATE(YEAR(GL_Paste!$E16082),MONTH(GL_Paste!$E16082),1))</f>
        <v/>
      </c>
      <c r="C16085">
        <f>IF(GL_Paste!$B16082="","",IF(TRIM(GL_Paste!$M16082)&lt;&gt;"",TRIM(GL_Paste!$M16082),IFERROR(MID(GL_Paste!$I16082,FIND("[",GL_Paste!$I16082)+1,FIND("]",GL_Paste!$I16082)-FIND("[",GL_Paste!$I16082)-1),"")))</f>
        <v/>
      </c>
      <c r="D16085">
        <f>IF(GL_Paste!$B16082="","",IFERROR(INDEX(DeptName,MATCH($C16085,DeptTag,0)),"UNALLOCATED"))</f>
        <v/>
      </c>
      <c r="E16085">
        <f>IF(GL_Paste!$B16082="","",IFERROR(INDEX(AcctCat,MATCH(GL_Paste!$B16082&amp;"",AcctCode,0)),"UNKNOWN"))</f>
        <v/>
      </c>
      <c r="F16085">
        <f>IF(GL_Paste!$B16082="","",IFERROR(INDEX(AcctSub,MATCH(GL_Paste!$B16082&amp;"",AcctCode,0)),"UNKNOWN"))</f>
        <v/>
      </c>
    </row>
    <row r="16086">
      <c r="A16086" s="40">
        <f>IF(GL_Paste!$B16083="","",N(GL_Paste!$H16083)-N(GL_Paste!$G16083))</f>
        <v/>
      </c>
      <c r="B16086" s="43">
        <f>IF(GL_Paste!$B16083="","",DATE(YEAR(GL_Paste!$E16083),MONTH(GL_Paste!$E16083),1))</f>
        <v/>
      </c>
      <c r="C16086">
        <f>IF(GL_Paste!$B16083="","",IF(TRIM(GL_Paste!$M16083)&lt;&gt;"",TRIM(GL_Paste!$M16083),IFERROR(MID(GL_Paste!$I16083,FIND("[",GL_Paste!$I16083)+1,FIND("]",GL_Paste!$I16083)-FIND("[",GL_Paste!$I16083)-1),"")))</f>
        <v/>
      </c>
      <c r="D16086">
        <f>IF(GL_Paste!$B16083="","",IFERROR(INDEX(DeptName,MATCH($C16086,DeptTag,0)),"UNALLOCATED"))</f>
        <v/>
      </c>
      <c r="E16086">
        <f>IF(GL_Paste!$B16083="","",IFERROR(INDEX(AcctCat,MATCH(GL_Paste!$B16083&amp;"",AcctCode,0)),"UNKNOWN"))</f>
        <v/>
      </c>
      <c r="F16086">
        <f>IF(GL_Paste!$B16083="","",IFERROR(INDEX(AcctSub,MATCH(GL_Paste!$B16083&amp;"",AcctCode,0)),"UNKNOWN"))</f>
        <v/>
      </c>
    </row>
    <row r="16087">
      <c r="A16087" s="40">
        <f>IF(GL_Paste!$B16084="","",N(GL_Paste!$H16084)-N(GL_Paste!$G16084))</f>
        <v/>
      </c>
      <c r="B16087" s="43">
        <f>IF(GL_Paste!$B16084="","",DATE(YEAR(GL_Paste!$E16084),MONTH(GL_Paste!$E16084),1))</f>
        <v/>
      </c>
      <c r="C16087">
        <f>IF(GL_Paste!$B16084="","",IF(TRIM(GL_Paste!$M16084)&lt;&gt;"",TRIM(GL_Paste!$M16084),IFERROR(MID(GL_Paste!$I16084,FIND("[",GL_Paste!$I16084)+1,FIND("]",GL_Paste!$I16084)-FIND("[",GL_Paste!$I16084)-1),"")))</f>
        <v/>
      </c>
      <c r="D16087">
        <f>IF(GL_Paste!$B16084="","",IFERROR(INDEX(DeptName,MATCH($C16087,DeptTag,0)),"UNALLOCATED"))</f>
        <v/>
      </c>
      <c r="E16087">
        <f>IF(GL_Paste!$B16084="","",IFERROR(INDEX(AcctCat,MATCH(GL_Paste!$B16084&amp;"",AcctCode,0)),"UNKNOWN"))</f>
        <v/>
      </c>
      <c r="F16087">
        <f>IF(GL_Paste!$B16084="","",IFERROR(INDEX(AcctSub,MATCH(GL_Paste!$B16084&amp;"",AcctCode,0)),"UNKNOWN"))</f>
        <v/>
      </c>
    </row>
    <row r="16088">
      <c r="A16088" s="40">
        <f>IF(GL_Paste!$B16085="","",N(GL_Paste!$H16085)-N(GL_Paste!$G16085))</f>
        <v/>
      </c>
      <c r="B16088" s="43">
        <f>IF(GL_Paste!$B16085="","",DATE(YEAR(GL_Paste!$E16085),MONTH(GL_Paste!$E16085),1))</f>
        <v/>
      </c>
      <c r="C16088">
        <f>IF(GL_Paste!$B16085="","",IF(TRIM(GL_Paste!$M16085)&lt;&gt;"",TRIM(GL_Paste!$M16085),IFERROR(MID(GL_Paste!$I16085,FIND("[",GL_Paste!$I16085)+1,FIND("]",GL_Paste!$I16085)-FIND("[",GL_Paste!$I16085)-1),"")))</f>
        <v/>
      </c>
      <c r="D16088">
        <f>IF(GL_Paste!$B16085="","",IFERROR(INDEX(DeptName,MATCH($C16088,DeptTag,0)),"UNALLOCATED"))</f>
        <v/>
      </c>
      <c r="E16088">
        <f>IF(GL_Paste!$B16085="","",IFERROR(INDEX(AcctCat,MATCH(GL_Paste!$B16085&amp;"",AcctCode,0)),"UNKNOWN"))</f>
        <v/>
      </c>
      <c r="F16088">
        <f>IF(GL_Paste!$B16085="","",IFERROR(INDEX(AcctSub,MATCH(GL_Paste!$B16085&amp;"",AcctCode,0)),"UNKNOWN"))</f>
        <v/>
      </c>
    </row>
    <row r="16089">
      <c r="A16089" s="40">
        <f>IF(GL_Paste!$B16086="","",N(GL_Paste!$H16086)-N(GL_Paste!$G16086))</f>
        <v/>
      </c>
      <c r="B16089" s="43">
        <f>IF(GL_Paste!$B16086="","",DATE(YEAR(GL_Paste!$E16086),MONTH(GL_Paste!$E16086),1))</f>
        <v/>
      </c>
      <c r="C16089">
        <f>IF(GL_Paste!$B16086="","",IF(TRIM(GL_Paste!$M16086)&lt;&gt;"",TRIM(GL_Paste!$M16086),IFERROR(MID(GL_Paste!$I16086,FIND("[",GL_Paste!$I16086)+1,FIND("]",GL_Paste!$I16086)-FIND("[",GL_Paste!$I16086)-1),"")))</f>
        <v/>
      </c>
      <c r="D16089">
        <f>IF(GL_Paste!$B16086="","",IFERROR(INDEX(DeptName,MATCH($C16089,DeptTag,0)),"UNALLOCATED"))</f>
        <v/>
      </c>
      <c r="E16089">
        <f>IF(GL_Paste!$B16086="","",IFERROR(INDEX(AcctCat,MATCH(GL_Paste!$B16086&amp;"",AcctCode,0)),"UNKNOWN"))</f>
        <v/>
      </c>
      <c r="F16089">
        <f>IF(GL_Paste!$B16086="","",IFERROR(INDEX(AcctSub,MATCH(GL_Paste!$B16086&amp;"",AcctCode,0)),"UNKNOWN"))</f>
        <v/>
      </c>
    </row>
    <row r="16090">
      <c r="A16090" s="40">
        <f>IF(GL_Paste!$B16087="","",N(GL_Paste!$H16087)-N(GL_Paste!$G16087))</f>
        <v/>
      </c>
      <c r="B16090" s="43">
        <f>IF(GL_Paste!$B16087="","",DATE(YEAR(GL_Paste!$E16087),MONTH(GL_Paste!$E16087),1))</f>
        <v/>
      </c>
      <c r="C16090">
        <f>IF(GL_Paste!$B16087="","",IF(TRIM(GL_Paste!$M16087)&lt;&gt;"",TRIM(GL_Paste!$M16087),IFERROR(MID(GL_Paste!$I16087,FIND("[",GL_Paste!$I16087)+1,FIND("]",GL_Paste!$I16087)-FIND("[",GL_Paste!$I16087)-1),"")))</f>
        <v/>
      </c>
      <c r="D16090">
        <f>IF(GL_Paste!$B16087="","",IFERROR(INDEX(DeptName,MATCH($C16090,DeptTag,0)),"UNALLOCATED"))</f>
        <v/>
      </c>
      <c r="E16090">
        <f>IF(GL_Paste!$B16087="","",IFERROR(INDEX(AcctCat,MATCH(GL_Paste!$B16087&amp;"",AcctCode,0)),"UNKNOWN"))</f>
        <v/>
      </c>
      <c r="F16090">
        <f>IF(GL_Paste!$B16087="","",IFERROR(INDEX(AcctSub,MATCH(GL_Paste!$B16087&amp;"",AcctCode,0)),"UNKNOWN"))</f>
        <v/>
      </c>
    </row>
    <row r="16091">
      <c r="A16091" s="40">
        <f>IF(GL_Paste!$B16088="","",N(GL_Paste!$H16088)-N(GL_Paste!$G16088))</f>
        <v/>
      </c>
      <c r="B16091" s="43">
        <f>IF(GL_Paste!$B16088="","",DATE(YEAR(GL_Paste!$E16088),MONTH(GL_Paste!$E16088),1))</f>
        <v/>
      </c>
      <c r="C16091">
        <f>IF(GL_Paste!$B16088="","",IF(TRIM(GL_Paste!$M16088)&lt;&gt;"",TRIM(GL_Paste!$M16088),IFERROR(MID(GL_Paste!$I16088,FIND("[",GL_Paste!$I16088)+1,FIND("]",GL_Paste!$I16088)-FIND("[",GL_Paste!$I16088)-1),"")))</f>
        <v/>
      </c>
      <c r="D16091">
        <f>IF(GL_Paste!$B16088="","",IFERROR(INDEX(DeptName,MATCH($C16091,DeptTag,0)),"UNALLOCATED"))</f>
        <v/>
      </c>
      <c r="E16091">
        <f>IF(GL_Paste!$B16088="","",IFERROR(INDEX(AcctCat,MATCH(GL_Paste!$B16088&amp;"",AcctCode,0)),"UNKNOWN"))</f>
        <v/>
      </c>
      <c r="F16091">
        <f>IF(GL_Paste!$B16088="","",IFERROR(INDEX(AcctSub,MATCH(GL_Paste!$B16088&amp;"",AcctCode,0)),"UNKNOWN"))</f>
        <v/>
      </c>
    </row>
    <row r="16092">
      <c r="A16092" s="40">
        <f>IF(GL_Paste!$B16089="","",N(GL_Paste!$H16089)-N(GL_Paste!$G16089))</f>
        <v/>
      </c>
      <c r="B16092" s="43">
        <f>IF(GL_Paste!$B16089="","",DATE(YEAR(GL_Paste!$E16089),MONTH(GL_Paste!$E16089),1))</f>
        <v/>
      </c>
      <c r="C16092">
        <f>IF(GL_Paste!$B16089="","",IF(TRIM(GL_Paste!$M16089)&lt;&gt;"",TRIM(GL_Paste!$M16089),IFERROR(MID(GL_Paste!$I16089,FIND("[",GL_Paste!$I16089)+1,FIND("]",GL_Paste!$I16089)-FIND("[",GL_Paste!$I16089)-1),"")))</f>
        <v/>
      </c>
      <c r="D16092">
        <f>IF(GL_Paste!$B16089="","",IFERROR(INDEX(DeptName,MATCH($C16092,DeptTag,0)),"UNALLOCATED"))</f>
        <v/>
      </c>
      <c r="E16092">
        <f>IF(GL_Paste!$B16089="","",IFERROR(INDEX(AcctCat,MATCH(GL_Paste!$B16089&amp;"",AcctCode,0)),"UNKNOWN"))</f>
        <v/>
      </c>
      <c r="F16092">
        <f>IF(GL_Paste!$B16089="","",IFERROR(INDEX(AcctSub,MATCH(GL_Paste!$B16089&amp;"",AcctCode,0)),"UNKNOWN"))</f>
        <v/>
      </c>
    </row>
    <row r="16093">
      <c r="A16093" s="40">
        <f>IF(GL_Paste!$B16090="","",N(GL_Paste!$H16090)-N(GL_Paste!$G16090))</f>
        <v/>
      </c>
      <c r="B16093" s="43">
        <f>IF(GL_Paste!$B16090="","",DATE(YEAR(GL_Paste!$E16090),MONTH(GL_Paste!$E16090),1))</f>
        <v/>
      </c>
      <c r="C16093">
        <f>IF(GL_Paste!$B16090="","",IF(TRIM(GL_Paste!$M16090)&lt;&gt;"",TRIM(GL_Paste!$M16090),IFERROR(MID(GL_Paste!$I16090,FIND("[",GL_Paste!$I16090)+1,FIND("]",GL_Paste!$I16090)-FIND("[",GL_Paste!$I16090)-1),"")))</f>
        <v/>
      </c>
      <c r="D16093">
        <f>IF(GL_Paste!$B16090="","",IFERROR(INDEX(DeptName,MATCH($C16093,DeptTag,0)),"UNALLOCATED"))</f>
        <v/>
      </c>
      <c r="E16093">
        <f>IF(GL_Paste!$B16090="","",IFERROR(INDEX(AcctCat,MATCH(GL_Paste!$B16090&amp;"",AcctCode,0)),"UNKNOWN"))</f>
        <v/>
      </c>
      <c r="F16093">
        <f>IF(GL_Paste!$B16090="","",IFERROR(INDEX(AcctSub,MATCH(GL_Paste!$B16090&amp;"",AcctCode,0)),"UNKNOWN"))</f>
        <v/>
      </c>
    </row>
    <row r="16094">
      <c r="A16094" s="40">
        <f>IF(GL_Paste!$B16091="","",N(GL_Paste!$H16091)-N(GL_Paste!$G16091))</f>
        <v/>
      </c>
      <c r="B16094" s="43">
        <f>IF(GL_Paste!$B16091="","",DATE(YEAR(GL_Paste!$E16091),MONTH(GL_Paste!$E16091),1))</f>
        <v/>
      </c>
      <c r="C16094">
        <f>IF(GL_Paste!$B16091="","",IF(TRIM(GL_Paste!$M16091)&lt;&gt;"",TRIM(GL_Paste!$M16091),IFERROR(MID(GL_Paste!$I16091,FIND("[",GL_Paste!$I16091)+1,FIND("]",GL_Paste!$I16091)-FIND("[",GL_Paste!$I16091)-1),"")))</f>
        <v/>
      </c>
      <c r="D16094">
        <f>IF(GL_Paste!$B16091="","",IFERROR(INDEX(DeptName,MATCH($C16094,DeptTag,0)),"UNALLOCATED"))</f>
        <v/>
      </c>
      <c r="E16094">
        <f>IF(GL_Paste!$B16091="","",IFERROR(INDEX(AcctCat,MATCH(GL_Paste!$B16091&amp;"",AcctCode,0)),"UNKNOWN"))</f>
        <v/>
      </c>
      <c r="F16094">
        <f>IF(GL_Paste!$B16091="","",IFERROR(INDEX(AcctSub,MATCH(GL_Paste!$B16091&amp;"",AcctCode,0)),"UNKNOWN"))</f>
        <v/>
      </c>
    </row>
    <row r="16095">
      <c r="A16095" s="40">
        <f>IF(GL_Paste!$B16092="","",N(GL_Paste!$H16092)-N(GL_Paste!$G16092))</f>
        <v/>
      </c>
      <c r="B16095" s="43">
        <f>IF(GL_Paste!$B16092="","",DATE(YEAR(GL_Paste!$E16092),MONTH(GL_Paste!$E16092),1))</f>
        <v/>
      </c>
      <c r="C16095">
        <f>IF(GL_Paste!$B16092="","",IF(TRIM(GL_Paste!$M16092)&lt;&gt;"",TRIM(GL_Paste!$M16092),IFERROR(MID(GL_Paste!$I16092,FIND("[",GL_Paste!$I16092)+1,FIND("]",GL_Paste!$I16092)-FIND("[",GL_Paste!$I16092)-1),"")))</f>
        <v/>
      </c>
      <c r="D16095">
        <f>IF(GL_Paste!$B16092="","",IFERROR(INDEX(DeptName,MATCH($C16095,DeptTag,0)),"UNALLOCATED"))</f>
        <v/>
      </c>
      <c r="E16095">
        <f>IF(GL_Paste!$B16092="","",IFERROR(INDEX(AcctCat,MATCH(GL_Paste!$B16092&amp;"",AcctCode,0)),"UNKNOWN"))</f>
        <v/>
      </c>
      <c r="F16095">
        <f>IF(GL_Paste!$B16092="","",IFERROR(INDEX(AcctSub,MATCH(GL_Paste!$B16092&amp;"",AcctCode,0)),"UNKNOWN"))</f>
        <v/>
      </c>
    </row>
    <row r="16096">
      <c r="A16096" s="40">
        <f>IF(GL_Paste!$B16093="","",N(GL_Paste!$H16093)-N(GL_Paste!$G16093))</f>
        <v/>
      </c>
      <c r="B16096" s="43">
        <f>IF(GL_Paste!$B16093="","",DATE(YEAR(GL_Paste!$E16093),MONTH(GL_Paste!$E16093),1))</f>
        <v/>
      </c>
      <c r="C16096">
        <f>IF(GL_Paste!$B16093="","",IF(TRIM(GL_Paste!$M16093)&lt;&gt;"",TRIM(GL_Paste!$M16093),IFERROR(MID(GL_Paste!$I16093,FIND("[",GL_Paste!$I16093)+1,FIND("]",GL_Paste!$I16093)-FIND("[",GL_Paste!$I16093)-1),"")))</f>
        <v/>
      </c>
      <c r="D16096">
        <f>IF(GL_Paste!$B16093="","",IFERROR(INDEX(DeptName,MATCH($C16096,DeptTag,0)),"UNALLOCATED"))</f>
        <v/>
      </c>
      <c r="E16096">
        <f>IF(GL_Paste!$B16093="","",IFERROR(INDEX(AcctCat,MATCH(GL_Paste!$B16093&amp;"",AcctCode,0)),"UNKNOWN"))</f>
        <v/>
      </c>
      <c r="F16096">
        <f>IF(GL_Paste!$B16093="","",IFERROR(INDEX(AcctSub,MATCH(GL_Paste!$B16093&amp;"",AcctCode,0)),"UNKNOWN"))</f>
        <v/>
      </c>
    </row>
    <row r="16097">
      <c r="A16097" s="40">
        <f>IF(GL_Paste!$B16094="","",N(GL_Paste!$H16094)-N(GL_Paste!$G16094))</f>
        <v/>
      </c>
      <c r="B16097" s="43">
        <f>IF(GL_Paste!$B16094="","",DATE(YEAR(GL_Paste!$E16094),MONTH(GL_Paste!$E16094),1))</f>
        <v/>
      </c>
      <c r="C16097">
        <f>IF(GL_Paste!$B16094="","",IF(TRIM(GL_Paste!$M16094)&lt;&gt;"",TRIM(GL_Paste!$M16094),IFERROR(MID(GL_Paste!$I16094,FIND("[",GL_Paste!$I16094)+1,FIND("]",GL_Paste!$I16094)-FIND("[",GL_Paste!$I16094)-1),"")))</f>
        <v/>
      </c>
      <c r="D16097">
        <f>IF(GL_Paste!$B16094="","",IFERROR(INDEX(DeptName,MATCH($C16097,DeptTag,0)),"UNALLOCATED"))</f>
        <v/>
      </c>
      <c r="E16097">
        <f>IF(GL_Paste!$B16094="","",IFERROR(INDEX(AcctCat,MATCH(GL_Paste!$B16094&amp;"",AcctCode,0)),"UNKNOWN"))</f>
        <v/>
      </c>
      <c r="F16097">
        <f>IF(GL_Paste!$B16094="","",IFERROR(INDEX(AcctSub,MATCH(GL_Paste!$B16094&amp;"",AcctCode,0)),"UNKNOWN"))</f>
        <v/>
      </c>
    </row>
    <row r="16098">
      <c r="A16098" s="40">
        <f>IF(GL_Paste!$B16095="","",N(GL_Paste!$H16095)-N(GL_Paste!$G16095))</f>
        <v/>
      </c>
      <c r="B16098" s="43">
        <f>IF(GL_Paste!$B16095="","",DATE(YEAR(GL_Paste!$E16095),MONTH(GL_Paste!$E16095),1))</f>
        <v/>
      </c>
      <c r="C16098">
        <f>IF(GL_Paste!$B16095="","",IF(TRIM(GL_Paste!$M16095)&lt;&gt;"",TRIM(GL_Paste!$M16095),IFERROR(MID(GL_Paste!$I16095,FIND("[",GL_Paste!$I16095)+1,FIND("]",GL_Paste!$I16095)-FIND("[",GL_Paste!$I16095)-1),"")))</f>
        <v/>
      </c>
      <c r="D16098">
        <f>IF(GL_Paste!$B16095="","",IFERROR(INDEX(DeptName,MATCH($C16098,DeptTag,0)),"UNALLOCATED"))</f>
        <v/>
      </c>
      <c r="E16098">
        <f>IF(GL_Paste!$B16095="","",IFERROR(INDEX(AcctCat,MATCH(GL_Paste!$B16095&amp;"",AcctCode,0)),"UNKNOWN"))</f>
        <v/>
      </c>
      <c r="F16098">
        <f>IF(GL_Paste!$B16095="","",IFERROR(INDEX(AcctSub,MATCH(GL_Paste!$B16095&amp;"",AcctCode,0)),"UNKNOWN"))</f>
        <v/>
      </c>
    </row>
    <row r="16099">
      <c r="A16099" s="40">
        <f>IF(GL_Paste!$B16096="","",N(GL_Paste!$H16096)-N(GL_Paste!$G16096))</f>
        <v/>
      </c>
      <c r="B16099" s="43">
        <f>IF(GL_Paste!$B16096="","",DATE(YEAR(GL_Paste!$E16096),MONTH(GL_Paste!$E16096),1))</f>
        <v/>
      </c>
      <c r="C16099">
        <f>IF(GL_Paste!$B16096="","",IF(TRIM(GL_Paste!$M16096)&lt;&gt;"",TRIM(GL_Paste!$M16096),IFERROR(MID(GL_Paste!$I16096,FIND("[",GL_Paste!$I16096)+1,FIND("]",GL_Paste!$I16096)-FIND("[",GL_Paste!$I16096)-1),"")))</f>
        <v/>
      </c>
      <c r="D16099">
        <f>IF(GL_Paste!$B16096="","",IFERROR(INDEX(DeptName,MATCH($C16099,DeptTag,0)),"UNALLOCATED"))</f>
        <v/>
      </c>
      <c r="E16099">
        <f>IF(GL_Paste!$B16096="","",IFERROR(INDEX(AcctCat,MATCH(GL_Paste!$B16096&amp;"",AcctCode,0)),"UNKNOWN"))</f>
        <v/>
      </c>
      <c r="F16099">
        <f>IF(GL_Paste!$B16096="","",IFERROR(INDEX(AcctSub,MATCH(GL_Paste!$B16096&amp;"",AcctCode,0)),"UNKNOWN"))</f>
        <v/>
      </c>
    </row>
    <row r="16100">
      <c r="A16100" s="40">
        <f>IF(GL_Paste!$B16097="","",N(GL_Paste!$H16097)-N(GL_Paste!$G16097))</f>
        <v/>
      </c>
      <c r="B16100" s="43">
        <f>IF(GL_Paste!$B16097="","",DATE(YEAR(GL_Paste!$E16097),MONTH(GL_Paste!$E16097),1))</f>
        <v/>
      </c>
      <c r="C16100">
        <f>IF(GL_Paste!$B16097="","",IF(TRIM(GL_Paste!$M16097)&lt;&gt;"",TRIM(GL_Paste!$M16097),IFERROR(MID(GL_Paste!$I16097,FIND("[",GL_Paste!$I16097)+1,FIND("]",GL_Paste!$I16097)-FIND("[",GL_Paste!$I16097)-1),"")))</f>
        <v/>
      </c>
      <c r="D16100">
        <f>IF(GL_Paste!$B16097="","",IFERROR(INDEX(DeptName,MATCH($C16100,DeptTag,0)),"UNALLOCATED"))</f>
        <v/>
      </c>
      <c r="E16100">
        <f>IF(GL_Paste!$B16097="","",IFERROR(INDEX(AcctCat,MATCH(GL_Paste!$B16097&amp;"",AcctCode,0)),"UNKNOWN"))</f>
        <v/>
      </c>
      <c r="F16100">
        <f>IF(GL_Paste!$B16097="","",IFERROR(INDEX(AcctSub,MATCH(GL_Paste!$B16097&amp;"",AcctCode,0)),"UNKNOWN"))</f>
        <v/>
      </c>
    </row>
    <row r="16101">
      <c r="A16101" s="40">
        <f>IF(GL_Paste!$B16098="","",N(GL_Paste!$H16098)-N(GL_Paste!$G16098))</f>
        <v/>
      </c>
      <c r="B16101" s="43">
        <f>IF(GL_Paste!$B16098="","",DATE(YEAR(GL_Paste!$E16098),MONTH(GL_Paste!$E16098),1))</f>
        <v/>
      </c>
      <c r="C16101">
        <f>IF(GL_Paste!$B16098="","",IF(TRIM(GL_Paste!$M16098)&lt;&gt;"",TRIM(GL_Paste!$M16098),IFERROR(MID(GL_Paste!$I16098,FIND("[",GL_Paste!$I16098)+1,FIND("]",GL_Paste!$I16098)-FIND("[",GL_Paste!$I16098)-1),"")))</f>
        <v/>
      </c>
      <c r="D16101">
        <f>IF(GL_Paste!$B16098="","",IFERROR(INDEX(DeptName,MATCH($C16101,DeptTag,0)),"UNALLOCATED"))</f>
        <v/>
      </c>
      <c r="E16101">
        <f>IF(GL_Paste!$B16098="","",IFERROR(INDEX(AcctCat,MATCH(GL_Paste!$B16098&amp;"",AcctCode,0)),"UNKNOWN"))</f>
        <v/>
      </c>
      <c r="F16101">
        <f>IF(GL_Paste!$B16098="","",IFERROR(INDEX(AcctSub,MATCH(GL_Paste!$B16098&amp;"",AcctCode,0)),"UNKNOWN"))</f>
        <v/>
      </c>
    </row>
    <row r="16102">
      <c r="A16102" s="40">
        <f>IF(GL_Paste!$B16099="","",N(GL_Paste!$H16099)-N(GL_Paste!$G16099))</f>
        <v/>
      </c>
      <c r="B16102" s="43">
        <f>IF(GL_Paste!$B16099="","",DATE(YEAR(GL_Paste!$E16099),MONTH(GL_Paste!$E16099),1))</f>
        <v/>
      </c>
      <c r="C16102">
        <f>IF(GL_Paste!$B16099="","",IF(TRIM(GL_Paste!$M16099)&lt;&gt;"",TRIM(GL_Paste!$M16099),IFERROR(MID(GL_Paste!$I16099,FIND("[",GL_Paste!$I16099)+1,FIND("]",GL_Paste!$I16099)-FIND("[",GL_Paste!$I16099)-1),"")))</f>
        <v/>
      </c>
      <c r="D16102">
        <f>IF(GL_Paste!$B16099="","",IFERROR(INDEX(DeptName,MATCH($C16102,DeptTag,0)),"UNALLOCATED"))</f>
        <v/>
      </c>
      <c r="E16102">
        <f>IF(GL_Paste!$B16099="","",IFERROR(INDEX(AcctCat,MATCH(GL_Paste!$B16099&amp;"",AcctCode,0)),"UNKNOWN"))</f>
        <v/>
      </c>
      <c r="F16102">
        <f>IF(GL_Paste!$B16099="","",IFERROR(INDEX(AcctSub,MATCH(GL_Paste!$B16099&amp;"",AcctCode,0)),"UNKNOWN"))</f>
        <v/>
      </c>
    </row>
    <row r="16103">
      <c r="A16103" s="40">
        <f>IF(GL_Paste!$B16100="","",N(GL_Paste!$H16100)-N(GL_Paste!$G16100))</f>
        <v/>
      </c>
      <c r="B16103" s="43">
        <f>IF(GL_Paste!$B16100="","",DATE(YEAR(GL_Paste!$E16100),MONTH(GL_Paste!$E16100),1))</f>
        <v/>
      </c>
      <c r="C16103">
        <f>IF(GL_Paste!$B16100="","",IF(TRIM(GL_Paste!$M16100)&lt;&gt;"",TRIM(GL_Paste!$M16100),IFERROR(MID(GL_Paste!$I16100,FIND("[",GL_Paste!$I16100)+1,FIND("]",GL_Paste!$I16100)-FIND("[",GL_Paste!$I16100)-1),"")))</f>
        <v/>
      </c>
      <c r="D16103">
        <f>IF(GL_Paste!$B16100="","",IFERROR(INDEX(DeptName,MATCH($C16103,DeptTag,0)),"UNALLOCATED"))</f>
        <v/>
      </c>
      <c r="E16103">
        <f>IF(GL_Paste!$B16100="","",IFERROR(INDEX(AcctCat,MATCH(GL_Paste!$B16100&amp;"",AcctCode,0)),"UNKNOWN"))</f>
        <v/>
      </c>
      <c r="F16103">
        <f>IF(GL_Paste!$B16100="","",IFERROR(INDEX(AcctSub,MATCH(GL_Paste!$B16100&amp;"",AcctCode,0)),"UNKNOWN"))</f>
        <v/>
      </c>
    </row>
    <row r="16104">
      <c r="A16104" s="40">
        <f>IF(GL_Paste!$B16101="","",N(GL_Paste!$H16101)-N(GL_Paste!$G16101))</f>
        <v/>
      </c>
      <c r="B16104" s="43">
        <f>IF(GL_Paste!$B16101="","",DATE(YEAR(GL_Paste!$E16101),MONTH(GL_Paste!$E16101),1))</f>
        <v/>
      </c>
      <c r="C16104">
        <f>IF(GL_Paste!$B16101="","",IF(TRIM(GL_Paste!$M16101)&lt;&gt;"",TRIM(GL_Paste!$M16101),IFERROR(MID(GL_Paste!$I16101,FIND("[",GL_Paste!$I16101)+1,FIND("]",GL_Paste!$I16101)-FIND("[",GL_Paste!$I16101)-1),"")))</f>
        <v/>
      </c>
      <c r="D16104">
        <f>IF(GL_Paste!$B16101="","",IFERROR(INDEX(DeptName,MATCH($C16104,DeptTag,0)),"UNALLOCATED"))</f>
        <v/>
      </c>
      <c r="E16104">
        <f>IF(GL_Paste!$B16101="","",IFERROR(INDEX(AcctCat,MATCH(GL_Paste!$B16101&amp;"",AcctCode,0)),"UNKNOWN"))</f>
        <v/>
      </c>
      <c r="F16104">
        <f>IF(GL_Paste!$B16101="","",IFERROR(INDEX(AcctSub,MATCH(GL_Paste!$B16101&amp;"",AcctCode,0)),"UNKNOWN"))</f>
        <v/>
      </c>
    </row>
    <row r="16105">
      <c r="A16105" s="40">
        <f>IF(GL_Paste!$B16102="","",N(GL_Paste!$H16102)-N(GL_Paste!$G16102))</f>
        <v/>
      </c>
      <c r="B16105" s="43">
        <f>IF(GL_Paste!$B16102="","",DATE(YEAR(GL_Paste!$E16102),MONTH(GL_Paste!$E16102),1))</f>
        <v/>
      </c>
      <c r="C16105">
        <f>IF(GL_Paste!$B16102="","",IF(TRIM(GL_Paste!$M16102)&lt;&gt;"",TRIM(GL_Paste!$M16102),IFERROR(MID(GL_Paste!$I16102,FIND("[",GL_Paste!$I16102)+1,FIND("]",GL_Paste!$I16102)-FIND("[",GL_Paste!$I16102)-1),"")))</f>
        <v/>
      </c>
      <c r="D16105">
        <f>IF(GL_Paste!$B16102="","",IFERROR(INDEX(DeptName,MATCH($C16105,DeptTag,0)),"UNALLOCATED"))</f>
        <v/>
      </c>
      <c r="E16105">
        <f>IF(GL_Paste!$B16102="","",IFERROR(INDEX(AcctCat,MATCH(GL_Paste!$B16102&amp;"",AcctCode,0)),"UNKNOWN"))</f>
        <v/>
      </c>
      <c r="F16105">
        <f>IF(GL_Paste!$B16102="","",IFERROR(INDEX(AcctSub,MATCH(GL_Paste!$B16102&amp;"",AcctCode,0)),"UNKNOWN"))</f>
        <v/>
      </c>
    </row>
    <row r="16106">
      <c r="A16106" s="40">
        <f>IF(GL_Paste!$B16103="","",N(GL_Paste!$H16103)-N(GL_Paste!$G16103))</f>
        <v/>
      </c>
      <c r="B16106" s="43">
        <f>IF(GL_Paste!$B16103="","",DATE(YEAR(GL_Paste!$E16103),MONTH(GL_Paste!$E16103),1))</f>
        <v/>
      </c>
      <c r="C16106">
        <f>IF(GL_Paste!$B16103="","",IF(TRIM(GL_Paste!$M16103)&lt;&gt;"",TRIM(GL_Paste!$M16103),IFERROR(MID(GL_Paste!$I16103,FIND("[",GL_Paste!$I16103)+1,FIND("]",GL_Paste!$I16103)-FIND("[",GL_Paste!$I16103)-1),"")))</f>
        <v/>
      </c>
      <c r="D16106">
        <f>IF(GL_Paste!$B16103="","",IFERROR(INDEX(DeptName,MATCH($C16106,DeptTag,0)),"UNALLOCATED"))</f>
        <v/>
      </c>
      <c r="E16106">
        <f>IF(GL_Paste!$B16103="","",IFERROR(INDEX(AcctCat,MATCH(GL_Paste!$B16103&amp;"",AcctCode,0)),"UNKNOWN"))</f>
        <v/>
      </c>
      <c r="F16106">
        <f>IF(GL_Paste!$B16103="","",IFERROR(INDEX(AcctSub,MATCH(GL_Paste!$B16103&amp;"",AcctCode,0)),"UNKNOWN"))</f>
        <v/>
      </c>
    </row>
    <row r="16107">
      <c r="A16107" s="40">
        <f>IF(GL_Paste!$B16104="","",N(GL_Paste!$H16104)-N(GL_Paste!$G16104))</f>
        <v/>
      </c>
      <c r="B16107" s="43">
        <f>IF(GL_Paste!$B16104="","",DATE(YEAR(GL_Paste!$E16104),MONTH(GL_Paste!$E16104),1))</f>
        <v/>
      </c>
      <c r="C16107">
        <f>IF(GL_Paste!$B16104="","",IF(TRIM(GL_Paste!$M16104)&lt;&gt;"",TRIM(GL_Paste!$M16104),IFERROR(MID(GL_Paste!$I16104,FIND("[",GL_Paste!$I16104)+1,FIND("]",GL_Paste!$I16104)-FIND("[",GL_Paste!$I16104)-1),"")))</f>
        <v/>
      </c>
      <c r="D16107">
        <f>IF(GL_Paste!$B16104="","",IFERROR(INDEX(DeptName,MATCH($C16107,DeptTag,0)),"UNALLOCATED"))</f>
        <v/>
      </c>
      <c r="E16107">
        <f>IF(GL_Paste!$B16104="","",IFERROR(INDEX(AcctCat,MATCH(GL_Paste!$B16104&amp;"",AcctCode,0)),"UNKNOWN"))</f>
        <v/>
      </c>
      <c r="F16107">
        <f>IF(GL_Paste!$B16104="","",IFERROR(INDEX(AcctSub,MATCH(GL_Paste!$B16104&amp;"",AcctCode,0)),"UNKNOWN"))</f>
        <v/>
      </c>
    </row>
    <row r="16108">
      <c r="A16108" s="40">
        <f>IF(GL_Paste!$B16105="","",N(GL_Paste!$H16105)-N(GL_Paste!$G16105))</f>
        <v/>
      </c>
      <c r="B16108" s="43">
        <f>IF(GL_Paste!$B16105="","",DATE(YEAR(GL_Paste!$E16105),MONTH(GL_Paste!$E16105),1))</f>
        <v/>
      </c>
      <c r="C16108">
        <f>IF(GL_Paste!$B16105="","",IF(TRIM(GL_Paste!$M16105)&lt;&gt;"",TRIM(GL_Paste!$M16105),IFERROR(MID(GL_Paste!$I16105,FIND("[",GL_Paste!$I16105)+1,FIND("]",GL_Paste!$I16105)-FIND("[",GL_Paste!$I16105)-1),"")))</f>
        <v/>
      </c>
      <c r="D16108">
        <f>IF(GL_Paste!$B16105="","",IFERROR(INDEX(DeptName,MATCH($C16108,DeptTag,0)),"UNALLOCATED"))</f>
        <v/>
      </c>
      <c r="E16108">
        <f>IF(GL_Paste!$B16105="","",IFERROR(INDEX(AcctCat,MATCH(GL_Paste!$B16105&amp;"",AcctCode,0)),"UNKNOWN"))</f>
        <v/>
      </c>
      <c r="F16108">
        <f>IF(GL_Paste!$B16105="","",IFERROR(INDEX(AcctSub,MATCH(GL_Paste!$B16105&amp;"",AcctCode,0)),"UNKNOWN"))</f>
        <v/>
      </c>
    </row>
    <row r="16109">
      <c r="A16109" s="40">
        <f>IF(GL_Paste!$B16106="","",N(GL_Paste!$H16106)-N(GL_Paste!$G16106))</f>
        <v/>
      </c>
      <c r="B16109" s="43">
        <f>IF(GL_Paste!$B16106="","",DATE(YEAR(GL_Paste!$E16106),MONTH(GL_Paste!$E16106),1))</f>
        <v/>
      </c>
      <c r="C16109">
        <f>IF(GL_Paste!$B16106="","",IF(TRIM(GL_Paste!$M16106)&lt;&gt;"",TRIM(GL_Paste!$M16106),IFERROR(MID(GL_Paste!$I16106,FIND("[",GL_Paste!$I16106)+1,FIND("]",GL_Paste!$I16106)-FIND("[",GL_Paste!$I16106)-1),"")))</f>
        <v/>
      </c>
      <c r="D16109">
        <f>IF(GL_Paste!$B16106="","",IFERROR(INDEX(DeptName,MATCH($C16109,DeptTag,0)),"UNALLOCATED"))</f>
        <v/>
      </c>
      <c r="E16109">
        <f>IF(GL_Paste!$B16106="","",IFERROR(INDEX(AcctCat,MATCH(GL_Paste!$B16106&amp;"",AcctCode,0)),"UNKNOWN"))</f>
        <v/>
      </c>
      <c r="F16109">
        <f>IF(GL_Paste!$B16106="","",IFERROR(INDEX(AcctSub,MATCH(GL_Paste!$B16106&amp;"",AcctCode,0)),"UNKNOWN"))</f>
        <v/>
      </c>
    </row>
    <row r="16110">
      <c r="A16110" s="40">
        <f>IF(GL_Paste!$B16107="","",N(GL_Paste!$H16107)-N(GL_Paste!$G16107))</f>
        <v/>
      </c>
      <c r="B16110" s="43">
        <f>IF(GL_Paste!$B16107="","",DATE(YEAR(GL_Paste!$E16107),MONTH(GL_Paste!$E16107),1))</f>
        <v/>
      </c>
      <c r="C16110">
        <f>IF(GL_Paste!$B16107="","",IF(TRIM(GL_Paste!$M16107)&lt;&gt;"",TRIM(GL_Paste!$M16107),IFERROR(MID(GL_Paste!$I16107,FIND("[",GL_Paste!$I16107)+1,FIND("]",GL_Paste!$I16107)-FIND("[",GL_Paste!$I16107)-1),"")))</f>
        <v/>
      </c>
      <c r="D16110">
        <f>IF(GL_Paste!$B16107="","",IFERROR(INDEX(DeptName,MATCH($C16110,DeptTag,0)),"UNALLOCATED"))</f>
        <v/>
      </c>
      <c r="E16110">
        <f>IF(GL_Paste!$B16107="","",IFERROR(INDEX(AcctCat,MATCH(GL_Paste!$B16107&amp;"",AcctCode,0)),"UNKNOWN"))</f>
        <v/>
      </c>
      <c r="F16110">
        <f>IF(GL_Paste!$B16107="","",IFERROR(INDEX(AcctSub,MATCH(GL_Paste!$B16107&amp;"",AcctCode,0)),"UNKNOWN"))</f>
        <v/>
      </c>
    </row>
    <row r="16111">
      <c r="A16111" s="40">
        <f>IF(GL_Paste!$B16108="","",N(GL_Paste!$H16108)-N(GL_Paste!$G16108))</f>
        <v/>
      </c>
      <c r="B16111" s="43">
        <f>IF(GL_Paste!$B16108="","",DATE(YEAR(GL_Paste!$E16108),MONTH(GL_Paste!$E16108),1))</f>
        <v/>
      </c>
      <c r="C16111">
        <f>IF(GL_Paste!$B16108="","",IF(TRIM(GL_Paste!$M16108)&lt;&gt;"",TRIM(GL_Paste!$M16108),IFERROR(MID(GL_Paste!$I16108,FIND("[",GL_Paste!$I16108)+1,FIND("]",GL_Paste!$I16108)-FIND("[",GL_Paste!$I16108)-1),"")))</f>
        <v/>
      </c>
      <c r="D16111">
        <f>IF(GL_Paste!$B16108="","",IFERROR(INDEX(DeptName,MATCH($C16111,DeptTag,0)),"UNALLOCATED"))</f>
        <v/>
      </c>
      <c r="E16111">
        <f>IF(GL_Paste!$B16108="","",IFERROR(INDEX(AcctCat,MATCH(GL_Paste!$B16108&amp;"",AcctCode,0)),"UNKNOWN"))</f>
        <v/>
      </c>
      <c r="F16111">
        <f>IF(GL_Paste!$B16108="","",IFERROR(INDEX(AcctSub,MATCH(GL_Paste!$B16108&amp;"",AcctCode,0)),"UNKNOWN"))</f>
        <v/>
      </c>
    </row>
    <row r="16112">
      <c r="A16112" s="40">
        <f>IF(GL_Paste!$B16109="","",N(GL_Paste!$H16109)-N(GL_Paste!$G16109))</f>
        <v/>
      </c>
      <c r="B16112" s="43">
        <f>IF(GL_Paste!$B16109="","",DATE(YEAR(GL_Paste!$E16109),MONTH(GL_Paste!$E16109),1))</f>
        <v/>
      </c>
      <c r="C16112">
        <f>IF(GL_Paste!$B16109="","",IF(TRIM(GL_Paste!$M16109)&lt;&gt;"",TRIM(GL_Paste!$M16109),IFERROR(MID(GL_Paste!$I16109,FIND("[",GL_Paste!$I16109)+1,FIND("]",GL_Paste!$I16109)-FIND("[",GL_Paste!$I16109)-1),"")))</f>
        <v/>
      </c>
      <c r="D16112">
        <f>IF(GL_Paste!$B16109="","",IFERROR(INDEX(DeptName,MATCH($C16112,DeptTag,0)),"UNALLOCATED"))</f>
        <v/>
      </c>
      <c r="E16112">
        <f>IF(GL_Paste!$B16109="","",IFERROR(INDEX(AcctCat,MATCH(GL_Paste!$B16109&amp;"",AcctCode,0)),"UNKNOWN"))</f>
        <v/>
      </c>
      <c r="F16112">
        <f>IF(GL_Paste!$B16109="","",IFERROR(INDEX(AcctSub,MATCH(GL_Paste!$B16109&amp;"",AcctCode,0)),"UNKNOWN"))</f>
        <v/>
      </c>
    </row>
    <row r="16113">
      <c r="A16113" s="40">
        <f>IF(GL_Paste!$B16110="","",N(GL_Paste!$H16110)-N(GL_Paste!$G16110))</f>
        <v/>
      </c>
      <c r="B16113" s="43">
        <f>IF(GL_Paste!$B16110="","",DATE(YEAR(GL_Paste!$E16110),MONTH(GL_Paste!$E16110),1))</f>
        <v/>
      </c>
      <c r="C16113">
        <f>IF(GL_Paste!$B16110="","",IF(TRIM(GL_Paste!$M16110)&lt;&gt;"",TRIM(GL_Paste!$M16110),IFERROR(MID(GL_Paste!$I16110,FIND("[",GL_Paste!$I16110)+1,FIND("]",GL_Paste!$I16110)-FIND("[",GL_Paste!$I16110)-1),"")))</f>
        <v/>
      </c>
      <c r="D16113">
        <f>IF(GL_Paste!$B16110="","",IFERROR(INDEX(DeptName,MATCH($C16113,DeptTag,0)),"UNALLOCATED"))</f>
        <v/>
      </c>
      <c r="E16113">
        <f>IF(GL_Paste!$B16110="","",IFERROR(INDEX(AcctCat,MATCH(GL_Paste!$B16110&amp;"",AcctCode,0)),"UNKNOWN"))</f>
        <v/>
      </c>
      <c r="F16113">
        <f>IF(GL_Paste!$B16110="","",IFERROR(INDEX(AcctSub,MATCH(GL_Paste!$B16110&amp;"",AcctCode,0)),"UNKNOWN"))</f>
        <v/>
      </c>
    </row>
    <row r="16114">
      <c r="A16114" s="40">
        <f>IF(GL_Paste!$B16111="","",N(GL_Paste!$H16111)-N(GL_Paste!$G16111))</f>
        <v/>
      </c>
      <c r="B16114" s="43">
        <f>IF(GL_Paste!$B16111="","",DATE(YEAR(GL_Paste!$E16111),MONTH(GL_Paste!$E16111),1))</f>
        <v/>
      </c>
      <c r="C16114">
        <f>IF(GL_Paste!$B16111="","",IF(TRIM(GL_Paste!$M16111)&lt;&gt;"",TRIM(GL_Paste!$M16111),IFERROR(MID(GL_Paste!$I16111,FIND("[",GL_Paste!$I16111)+1,FIND("]",GL_Paste!$I16111)-FIND("[",GL_Paste!$I16111)-1),"")))</f>
        <v/>
      </c>
      <c r="D16114">
        <f>IF(GL_Paste!$B16111="","",IFERROR(INDEX(DeptName,MATCH($C16114,DeptTag,0)),"UNALLOCATED"))</f>
        <v/>
      </c>
      <c r="E16114">
        <f>IF(GL_Paste!$B16111="","",IFERROR(INDEX(AcctCat,MATCH(GL_Paste!$B16111&amp;"",AcctCode,0)),"UNKNOWN"))</f>
        <v/>
      </c>
      <c r="F16114">
        <f>IF(GL_Paste!$B16111="","",IFERROR(INDEX(AcctSub,MATCH(GL_Paste!$B16111&amp;"",AcctCode,0)),"UNKNOWN"))</f>
        <v/>
      </c>
    </row>
    <row r="16115">
      <c r="A16115" s="40">
        <f>IF(GL_Paste!$B16112="","",N(GL_Paste!$H16112)-N(GL_Paste!$G16112))</f>
        <v/>
      </c>
      <c r="B16115" s="43">
        <f>IF(GL_Paste!$B16112="","",DATE(YEAR(GL_Paste!$E16112),MONTH(GL_Paste!$E16112),1))</f>
        <v/>
      </c>
      <c r="C16115">
        <f>IF(GL_Paste!$B16112="","",IF(TRIM(GL_Paste!$M16112)&lt;&gt;"",TRIM(GL_Paste!$M16112),IFERROR(MID(GL_Paste!$I16112,FIND("[",GL_Paste!$I16112)+1,FIND("]",GL_Paste!$I16112)-FIND("[",GL_Paste!$I16112)-1),"")))</f>
        <v/>
      </c>
      <c r="D16115">
        <f>IF(GL_Paste!$B16112="","",IFERROR(INDEX(DeptName,MATCH($C16115,DeptTag,0)),"UNALLOCATED"))</f>
        <v/>
      </c>
      <c r="E16115">
        <f>IF(GL_Paste!$B16112="","",IFERROR(INDEX(AcctCat,MATCH(GL_Paste!$B16112&amp;"",AcctCode,0)),"UNKNOWN"))</f>
        <v/>
      </c>
      <c r="F16115">
        <f>IF(GL_Paste!$B16112="","",IFERROR(INDEX(AcctSub,MATCH(GL_Paste!$B16112&amp;"",AcctCode,0)),"UNKNOWN"))</f>
        <v/>
      </c>
    </row>
    <row r="16116">
      <c r="A16116" s="40">
        <f>IF(GL_Paste!$B16113="","",N(GL_Paste!$H16113)-N(GL_Paste!$G16113))</f>
        <v/>
      </c>
      <c r="B16116" s="43">
        <f>IF(GL_Paste!$B16113="","",DATE(YEAR(GL_Paste!$E16113),MONTH(GL_Paste!$E16113),1))</f>
        <v/>
      </c>
      <c r="C16116">
        <f>IF(GL_Paste!$B16113="","",IF(TRIM(GL_Paste!$M16113)&lt;&gt;"",TRIM(GL_Paste!$M16113),IFERROR(MID(GL_Paste!$I16113,FIND("[",GL_Paste!$I16113)+1,FIND("]",GL_Paste!$I16113)-FIND("[",GL_Paste!$I16113)-1),"")))</f>
        <v/>
      </c>
      <c r="D16116">
        <f>IF(GL_Paste!$B16113="","",IFERROR(INDEX(DeptName,MATCH($C16116,DeptTag,0)),"UNALLOCATED"))</f>
        <v/>
      </c>
      <c r="E16116">
        <f>IF(GL_Paste!$B16113="","",IFERROR(INDEX(AcctCat,MATCH(GL_Paste!$B16113&amp;"",AcctCode,0)),"UNKNOWN"))</f>
        <v/>
      </c>
      <c r="F16116">
        <f>IF(GL_Paste!$B16113="","",IFERROR(INDEX(AcctSub,MATCH(GL_Paste!$B16113&amp;"",AcctCode,0)),"UNKNOWN"))</f>
        <v/>
      </c>
    </row>
    <row r="16117">
      <c r="A16117" s="40">
        <f>IF(GL_Paste!$B16114="","",N(GL_Paste!$H16114)-N(GL_Paste!$G16114))</f>
        <v/>
      </c>
      <c r="B16117" s="43">
        <f>IF(GL_Paste!$B16114="","",DATE(YEAR(GL_Paste!$E16114),MONTH(GL_Paste!$E16114),1))</f>
        <v/>
      </c>
      <c r="C16117">
        <f>IF(GL_Paste!$B16114="","",IF(TRIM(GL_Paste!$M16114)&lt;&gt;"",TRIM(GL_Paste!$M16114),IFERROR(MID(GL_Paste!$I16114,FIND("[",GL_Paste!$I16114)+1,FIND("]",GL_Paste!$I16114)-FIND("[",GL_Paste!$I16114)-1),"")))</f>
        <v/>
      </c>
      <c r="D16117">
        <f>IF(GL_Paste!$B16114="","",IFERROR(INDEX(DeptName,MATCH($C16117,DeptTag,0)),"UNALLOCATED"))</f>
        <v/>
      </c>
      <c r="E16117">
        <f>IF(GL_Paste!$B16114="","",IFERROR(INDEX(AcctCat,MATCH(GL_Paste!$B16114&amp;"",AcctCode,0)),"UNKNOWN"))</f>
        <v/>
      </c>
      <c r="F16117">
        <f>IF(GL_Paste!$B16114="","",IFERROR(INDEX(AcctSub,MATCH(GL_Paste!$B16114&amp;"",AcctCode,0)),"UNKNOWN"))</f>
        <v/>
      </c>
    </row>
    <row r="16118">
      <c r="A16118" s="40">
        <f>IF(GL_Paste!$B16115="","",N(GL_Paste!$H16115)-N(GL_Paste!$G16115))</f>
        <v/>
      </c>
      <c r="B16118" s="43">
        <f>IF(GL_Paste!$B16115="","",DATE(YEAR(GL_Paste!$E16115),MONTH(GL_Paste!$E16115),1))</f>
        <v/>
      </c>
      <c r="C16118">
        <f>IF(GL_Paste!$B16115="","",IF(TRIM(GL_Paste!$M16115)&lt;&gt;"",TRIM(GL_Paste!$M16115),IFERROR(MID(GL_Paste!$I16115,FIND("[",GL_Paste!$I16115)+1,FIND("]",GL_Paste!$I16115)-FIND("[",GL_Paste!$I16115)-1),"")))</f>
        <v/>
      </c>
      <c r="D16118">
        <f>IF(GL_Paste!$B16115="","",IFERROR(INDEX(DeptName,MATCH($C16118,DeptTag,0)),"UNALLOCATED"))</f>
        <v/>
      </c>
      <c r="E16118">
        <f>IF(GL_Paste!$B16115="","",IFERROR(INDEX(AcctCat,MATCH(GL_Paste!$B16115&amp;"",AcctCode,0)),"UNKNOWN"))</f>
        <v/>
      </c>
      <c r="F16118">
        <f>IF(GL_Paste!$B16115="","",IFERROR(INDEX(AcctSub,MATCH(GL_Paste!$B16115&amp;"",AcctCode,0)),"UNKNOWN"))</f>
        <v/>
      </c>
    </row>
    <row r="16119">
      <c r="A16119" s="40">
        <f>IF(GL_Paste!$B16116="","",N(GL_Paste!$H16116)-N(GL_Paste!$G16116))</f>
        <v/>
      </c>
      <c r="B16119" s="43">
        <f>IF(GL_Paste!$B16116="","",DATE(YEAR(GL_Paste!$E16116),MONTH(GL_Paste!$E16116),1))</f>
        <v/>
      </c>
      <c r="C16119">
        <f>IF(GL_Paste!$B16116="","",IF(TRIM(GL_Paste!$M16116)&lt;&gt;"",TRIM(GL_Paste!$M16116),IFERROR(MID(GL_Paste!$I16116,FIND("[",GL_Paste!$I16116)+1,FIND("]",GL_Paste!$I16116)-FIND("[",GL_Paste!$I16116)-1),"")))</f>
        <v/>
      </c>
      <c r="D16119">
        <f>IF(GL_Paste!$B16116="","",IFERROR(INDEX(DeptName,MATCH($C16119,DeptTag,0)),"UNALLOCATED"))</f>
        <v/>
      </c>
      <c r="E16119">
        <f>IF(GL_Paste!$B16116="","",IFERROR(INDEX(AcctCat,MATCH(GL_Paste!$B16116&amp;"",AcctCode,0)),"UNKNOWN"))</f>
        <v/>
      </c>
      <c r="F16119">
        <f>IF(GL_Paste!$B16116="","",IFERROR(INDEX(AcctSub,MATCH(GL_Paste!$B16116&amp;"",AcctCode,0)),"UNKNOWN"))</f>
        <v/>
      </c>
    </row>
    <row r="16120">
      <c r="A16120" s="40">
        <f>IF(GL_Paste!$B16117="","",N(GL_Paste!$H16117)-N(GL_Paste!$G16117))</f>
        <v/>
      </c>
      <c r="B16120" s="43">
        <f>IF(GL_Paste!$B16117="","",DATE(YEAR(GL_Paste!$E16117),MONTH(GL_Paste!$E16117),1))</f>
        <v/>
      </c>
      <c r="C16120">
        <f>IF(GL_Paste!$B16117="","",IF(TRIM(GL_Paste!$M16117)&lt;&gt;"",TRIM(GL_Paste!$M16117),IFERROR(MID(GL_Paste!$I16117,FIND("[",GL_Paste!$I16117)+1,FIND("]",GL_Paste!$I16117)-FIND("[",GL_Paste!$I16117)-1),"")))</f>
        <v/>
      </c>
      <c r="D16120">
        <f>IF(GL_Paste!$B16117="","",IFERROR(INDEX(DeptName,MATCH($C16120,DeptTag,0)),"UNALLOCATED"))</f>
        <v/>
      </c>
      <c r="E16120">
        <f>IF(GL_Paste!$B16117="","",IFERROR(INDEX(AcctCat,MATCH(GL_Paste!$B16117&amp;"",AcctCode,0)),"UNKNOWN"))</f>
        <v/>
      </c>
      <c r="F16120">
        <f>IF(GL_Paste!$B16117="","",IFERROR(INDEX(AcctSub,MATCH(GL_Paste!$B16117&amp;"",AcctCode,0)),"UNKNOWN"))</f>
        <v/>
      </c>
    </row>
    <row r="16121">
      <c r="A16121" s="40">
        <f>IF(GL_Paste!$B16118="","",N(GL_Paste!$H16118)-N(GL_Paste!$G16118))</f>
        <v/>
      </c>
      <c r="B16121" s="43">
        <f>IF(GL_Paste!$B16118="","",DATE(YEAR(GL_Paste!$E16118),MONTH(GL_Paste!$E16118),1))</f>
        <v/>
      </c>
      <c r="C16121">
        <f>IF(GL_Paste!$B16118="","",IF(TRIM(GL_Paste!$M16118)&lt;&gt;"",TRIM(GL_Paste!$M16118),IFERROR(MID(GL_Paste!$I16118,FIND("[",GL_Paste!$I16118)+1,FIND("]",GL_Paste!$I16118)-FIND("[",GL_Paste!$I16118)-1),"")))</f>
        <v/>
      </c>
      <c r="D16121">
        <f>IF(GL_Paste!$B16118="","",IFERROR(INDEX(DeptName,MATCH($C16121,DeptTag,0)),"UNALLOCATED"))</f>
        <v/>
      </c>
      <c r="E16121">
        <f>IF(GL_Paste!$B16118="","",IFERROR(INDEX(AcctCat,MATCH(GL_Paste!$B16118&amp;"",AcctCode,0)),"UNKNOWN"))</f>
        <v/>
      </c>
      <c r="F16121">
        <f>IF(GL_Paste!$B16118="","",IFERROR(INDEX(AcctSub,MATCH(GL_Paste!$B16118&amp;"",AcctCode,0)),"UNKNOWN"))</f>
        <v/>
      </c>
    </row>
    <row r="16122">
      <c r="A16122" s="40">
        <f>IF(GL_Paste!$B16119="","",N(GL_Paste!$H16119)-N(GL_Paste!$G16119))</f>
        <v/>
      </c>
      <c r="B16122" s="43">
        <f>IF(GL_Paste!$B16119="","",DATE(YEAR(GL_Paste!$E16119),MONTH(GL_Paste!$E16119),1))</f>
        <v/>
      </c>
      <c r="C16122">
        <f>IF(GL_Paste!$B16119="","",IF(TRIM(GL_Paste!$M16119)&lt;&gt;"",TRIM(GL_Paste!$M16119),IFERROR(MID(GL_Paste!$I16119,FIND("[",GL_Paste!$I16119)+1,FIND("]",GL_Paste!$I16119)-FIND("[",GL_Paste!$I16119)-1),"")))</f>
        <v/>
      </c>
      <c r="D16122">
        <f>IF(GL_Paste!$B16119="","",IFERROR(INDEX(DeptName,MATCH($C16122,DeptTag,0)),"UNALLOCATED"))</f>
        <v/>
      </c>
      <c r="E16122">
        <f>IF(GL_Paste!$B16119="","",IFERROR(INDEX(AcctCat,MATCH(GL_Paste!$B16119&amp;"",AcctCode,0)),"UNKNOWN"))</f>
        <v/>
      </c>
      <c r="F16122">
        <f>IF(GL_Paste!$B16119="","",IFERROR(INDEX(AcctSub,MATCH(GL_Paste!$B16119&amp;"",AcctCode,0)),"UNKNOWN"))</f>
        <v/>
      </c>
    </row>
    <row r="16123">
      <c r="A16123" s="40">
        <f>IF(GL_Paste!$B16120="","",N(GL_Paste!$H16120)-N(GL_Paste!$G16120))</f>
        <v/>
      </c>
      <c r="B16123" s="43">
        <f>IF(GL_Paste!$B16120="","",DATE(YEAR(GL_Paste!$E16120),MONTH(GL_Paste!$E16120),1))</f>
        <v/>
      </c>
      <c r="C16123">
        <f>IF(GL_Paste!$B16120="","",IF(TRIM(GL_Paste!$M16120)&lt;&gt;"",TRIM(GL_Paste!$M16120),IFERROR(MID(GL_Paste!$I16120,FIND("[",GL_Paste!$I16120)+1,FIND("]",GL_Paste!$I16120)-FIND("[",GL_Paste!$I16120)-1),"")))</f>
        <v/>
      </c>
      <c r="D16123">
        <f>IF(GL_Paste!$B16120="","",IFERROR(INDEX(DeptName,MATCH($C16123,DeptTag,0)),"UNALLOCATED"))</f>
        <v/>
      </c>
      <c r="E16123">
        <f>IF(GL_Paste!$B16120="","",IFERROR(INDEX(AcctCat,MATCH(GL_Paste!$B16120&amp;"",AcctCode,0)),"UNKNOWN"))</f>
        <v/>
      </c>
      <c r="F16123">
        <f>IF(GL_Paste!$B16120="","",IFERROR(INDEX(AcctSub,MATCH(GL_Paste!$B16120&amp;"",AcctCode,0)),"UNKNOWN"))</f>
        <v/>
      </c>
    </row>
    <row r="16124">
      <c r="A16124" s="40">
        <f>IF(GL_Paste!$B16121="","",N(GL_Paste!$H16121)-N(GL_Paste!$G16121))</f>
        <v/>
      </c>
      <c r="B16124" s="43">
        <f>IF(GL_Paste!$B16121="","",DATE(YEAR(GL_Paste!$E16121),MONTH(GL_Paste!$E16121),1))</f>
        <v/>
      </c>
      <c r="C16124">
        <f>IF(GL_Paste!$B16121="","",IF(TRIM(GL_Paste!$M16121)&lt;&gt;"",TRIM(GL_Paste!$M16121),IFERROR(MID(GL_Paste!$I16121,FIND("[",GL_Paste!$I16121)+1,FIND("]",GL_Paste!$I16121)-FIND("[",GL_Paste!$I16121)-1),"")))</f>
        <v/>
      </c>
      <c r="D16124">
        <f>IF(GL_Paste!$B16121="","",IFERROR(INDEX(DeptName,MATCH($C16124,DeptTag,0)),"UNALLOCATED"))</f>
        <v/>
      </c>
      <c r="E16124">
        <f>IF(GL_Paste!$B16121="","",IFERROR(INDEX(AcctCat,MATCH(GL_Paste!$B16121&amp;"",AcctCode,0)),"UNKNOWN"))</f>
        <v/>
      </c>
      <c r="F16124">
        <f>IF(GL_Paste!$B16121="","",IFERROR(INDEX(AcctSub,MATCH(GL_Paste!$B16121&amp;"",AcctCode,0)),"UNKNOWN"))</f>
        <v/>
      </c>
    </row>
    <row r="16125">
      <c r="A16125" s="40">
        <f>IF(GL_Paste!$B16122="","",N(GL_Paste!$H16122)-N(GL_Paste!$G16122))</f>
        <v/>
      </c>
      <c r="B16125" s="43">
        <f>IF(GL_Paste!$B16122="","",DATE(YEAR(GL_Paste!$E16122),MONTH(GL_Paste!$E16122),1))</f>
        <v/>
      </c>
      <c r="C16125">
        <f>IF(GL_Paste!$B16122="","",IF(TRIM(GL_Paste!$M16122)&lt;&gt;"",TRIM(GL_Paste!$M16122),IFERROR(MID(GL_Paste!$I16122,FIND("[",GL_Paste!$I16122)+1,FIND("]",GL_Paste!$I16122)-FIND("[",GL_Paste!$I16122)-1),"")))</f>
        <v/>
      </c>
      <c r="D16125">
        <f>IF(GL_Paste!$B16122="","",IFERROR(INDEX(DeptName,MATCH($C16125,DeptTag,0)),"UNALLOCATED"))</f>
        <v/>
      </c>
      <c r="E16125">
        <f>IF(GL_Paste!$B16122="","",IFERROR(INDEX(AcctCat,MATCH(GL_Paste!$B16122&amp;"",AcctCode,0)),"UNKNOWN"))</f>
        <v/>
      </c>
      <c r="F16125">
        <f>IF(GL_Paste!$B16122="","",IFERROR(INDEX(AcctSub,MATCH(GL_Paste!$B16122&amp;"",AcctCode,0)),"UNKNOWN"))</f>
        <v/>
      </c>
    </row>
    <row r="16126">
      <c r="A16126" s="40">
        <f>IF(GL_Paste!$B16123="","",N(GL_Paste!$H16123)-N(GL_Paste!$G16123))</f>
        <v/>
      </c>
      <c r="B16126" s="43">
        <f>IF(GL_Paste!$B16123="","",DATE(YEAR(GL_Paste!$E16123),MONTH(GL_Paste!$E16123),1))</f>
        <v/>
      </c>
      <c r="C16126">
        <f>IF(GL_Paste!$B16123="","",IF(TRIM(GL_Paste!$M16123)&lt;&gt;"",TRIM(GL_Paste!$M16123),IFERROR(MID(GL_Paste!$I16123,FIND("[",GL_Paste!$I16123)+1,FIND("]",GL_Paste!$I16123)-FIND("[",GL_Paste!$I16123)-1),"")))</f>
        <v/>
      </c>
      <c r="D16126">
        <f>IF(GL_Paste!$B16123="","",IFERROR(INDEX(DeptName,MATCH($C16126,DeptTag,0)),"UNALLOCATED"))</f>
        <v/>
      </c>
      <c r="E16126">
        <f>IF(GL_Paste!$B16123="","",IFERROR(INDEX(AcctCat,MATCH(GL_Paste!$B16123&amp;"",AcctCode,0)),"UNKNOWN"))</f>
        <v/>
      </c>
      <c r="F16126">
        <f>IF(GL_Paste!$B16123="","",IFERROR(INDEX(AcctSub,MATCH(GL_Paste!$B16123&amp;"",AcctCode,0)),"UNKNOWN"))</f>
        <v/>
      </c>
    </row>
    <row r="16127">
      <c r="A16127" s="40">
        <f>IF(GL_Paste!$B16124="","",N(GL_Paste!$H16124)-N(GL_Paste!$G16124))</f>
        <v/>
      </c>
      <c r="B16127" s="43">
        <f>IF(GL_Paste!$B16124="","",DATE(YEAR(GL_Paste!$E16124),MONTH(GL_Paste!$E16124),1))</f>
        <v/>
      </c>
      <c r="C16127">
        <f>IF(GL_Paste!$B16124="","",IF(TRIM(GL_Paste!$M16124)&lt;&gt;"",TRIM(GL_Paste!$M16124),IFERROR(MID(GL_Paste!$I16124,FIND("[",GL_Paste!$I16124)+1,FIND("]",GL_Paste!$I16124)-FIND("[",GL_Paste!$I16124)-1),"")))</f>
        <v/>
      </c>
      <c r="D16127">
        <f>IF(GL_Paste!$B16124="","",IFERROR(INDEX(DeptName,MATCH($C16127,DeptTag,0)),"UNALLOCATED"))</f>
        <v/>
      </c>
      <c r="E16127">
        <f>IF(GL_Paste!$B16124="","",IFERROR(INDEX(AcctCat,MATCH(GL_Paste!$B16124&amp;"",AcctCode,0)),"UNKNOWN"))</f>
        <v/>
      </c>
      <c r="F16127">
        <f>IF(GL_Paste!$B16124="","",IFERROR(INDEX(AcctSub,MATCH(GL_Paste!$B16124&amp;"",AcctCode,0)),"UNKNOWN"))</f>
        <v/>
      </c>
    </row>
    <row r="16128">
      <c r="A16128" s="40">
        <f>IF(GL_Paste!$B16125="","",N(GL_Paste!$H16125)-N(GL_Paste!$G16125))</f>
        <v/>
      </c>
      <c r="B16128" s="43">
        <f>IF(GL_Paste!$B16125="","",DATE(YEAR(GL_Paste!$E16125),MONTH(GL_Paste!$E16125),1))</f>
        <v/>
      </c>
      <c r="C16128">
        <f>IF(GL_Paste!$B16125="","",IF(TRIM(GL_Paste!$M16125)&lt;&gt;"",TRIM(GL_Paste!$M16125),IFERROR(MID(GL_Paste!$I16125,FIND("[",GL_Paste!$I16125)+1,FIND("]",GL_Paste!$I16125)-FIND("[",GL_Paste!$I16125)-1),"")))</f>
        <v/>
      </c>
      <c r="D16128">
        <f>IF(GL_Paste!$B16125="","",IFERROR(INDEX(DeptName,MATCH($C16128,DeptTag,0)),"UNALLOCATED"))</f>
        <v/>
      </c>
      <c r="E16128">
        <f>IF(GL_Paste!$B16125="","",IFERROR(INDEX(AcctCat,MATCH(GL_Paste!$B16125&amp;"",AcctCode,0)),"UNKNOWN"))</f>
        <v/>
      </c>
      <c r="F16128">
        <f>IF(GL_Paste!$B16125="","",IFERROR(INDEX(AcctSub,MATCH(GL_Paste!$B16125&amp;"",AcctCode,0)),"UNKNOWN"))</f>
        <v/>
      </c>
    </row>
    <row r="16129">
      <c r="A16129" s="40">
        <f>IF(GL_Paste!$B16126="","",N(GL_Paste!$H16126)-N(GL_Paste!$G16126))</f>
        <v/>
      </c>
      <c r="B16129" s="43">
        <f>IF(GL_Paste!$B16126="","",DATE(YEAR(GL_Paste!$E16126),MONTH(GL_Paste!$E16126),1))</f>
        <v/>
      </c>
      <c r="C16129">
        <f>IF(GL_Paste!$B16126="","",IF(TRIM(GL_Paste!$M16126)&lt;&gt;"",TRIM(GL_Paste!$M16126),IFERROR(MID(GL_Paste!$I16126,FIND("[",GL_Paste!$I16126)+1,FIND("]",GL_Paste!$I16126)-FIND("[",GL_Paste!$I16126)-1),"")))</f>
        <v/>
      </c>
      <c r="D16129">
        <f>IF(GL_Paste!$B16126="","",IFERROR(INDEX(DeptName,MATCH($C16129,DeptTag,0)),"UNALLOCATED"))</f>
        <v/>
      </c>
      <c r="E16129">
        <f>IF(GL_Paste!$B16126="","",IFERROR(INDEX(AcctCat,MATCH(GL_Paste!$B16126&amp;"",AcctCode,0)),"UNKNOWN"))</f>
        <v/>
      </c>
      <c r="F16129">
        <f>IF(GL_Paste!$B16126="","",IFERROR(INDEX(AcctSub,MATCH(GL_Paste!$B16126&amp;"",AcctCode,0)),"UNKNOWN"))</f>
        <v/>
      </c>
    </row>
    <row r="16130">
      <c r="A16130" s="40">
        <f>IF(GL_Paste!$B16127="","",N(GL_Paste!$H16127)-N(GL_Paste!$G16127))</f>
        <v/>
      </c>
      <c r="B16130" s="43">
        <f>IF(GL_Paste!$B16127="","",DATE(YEAR(GL_Paste!$E16127),MONTH(GL_Paste!$E16127),1))</f>
        <v/>
      </c>
      <c r="C16130">
        <f>IF(GL_Paste!$B16127="","",IF(TRIM(GL_Paste!$M16127)&lt;&gt;"",TRIM(GL_Paste!$M16127),IFERROR(MID(GL_Paste!$I16127,FIND("[",GL_Paste!$I16127)+1,FIND("]",GL_Paste!$I16127)-FIND("[",GL_Paste!$I16127)-1),"")))</f>
        <v/>
      </c>
      <c r="D16130">
        <f>IF(GL_Paste!$B16127="","",IFERROR(INDEX(DeptName,MATCH($C16130,DeptTag,0)),"UNALLOCATED"))</f>
        <v/>
      </c>
      <c r="E16130">
        <f>IF(GL_Paste!$B16127="","",IFERROR(INDEX(AcctCat,MATCH(GL_Paste!$B16127&amp;"",AcctCode,0)),"UNKNOWN"))</f>
        <v/>
      </c>
      <c r="F16130">
        <f>IF(GL_Paste!$B16127="","",IFERROR(INDEX(AcctSub,MATCH(GL_Paste!$B16127&amp;"",AcctCode,0)),"UNKNOWN"))</f>
        <v/>
      </c>
    </row>
    <row r="16131">
      <c r="A16131" s="40">
        <f>IF(GL_Paste!$B16128="","",N(GL_Paste!$H16128)-N(GL_Paste!$G16128))</f>
        <v/>
      </c>
      <c r="B16131" s="43">
        <f>IF(GL_Paste!$B16128="","",DATE(YEAR(GL_Paste!$E16128),MONTH(GL_Paste!$E16128),1))</f>
        <v/>
      </c>
      <c r="C16131">
        <f>IF(GL_Paste!$B16128="","",IF(TRIM(GL_Paste!$M16128)&lt;&gt;"",TRIM(GL_Paste!$M16128),IFERROR(MID(GL_Paste!$I16128,FIND("[",GL_Paste!$I16128)+1,FIND("]",GL_Paste!$I16128)-FIND("[",GL_Paste!$I16128)-1),"")))</f>
        <v/>
      </c>
      <c r="D16131">
        <f>IF(GL_Paste!$B16128="","",IFERROR(INDEX(DeptName,MATCH($C16131,DeptTag,0)),"UNALLOCATED"))</f>
        <v/>
      </c>
      <c r="E16131">
        <f>IF(GL_Paste!$B16128="","",IFERROR(INDEX(AcctCat,MATCH(GL_Paste!$B16128&amp;"",AcctCode,0)),"UNKNOWN"))</f>
        <v/>
      </c>
      <c r="F16131">
        <f>IF(GL_Paste!$B16128="","",IFERROR(INDEX(AcctSub,MATCH(GL_Paste!$B16128&amp;"",AcctCode,0)),"UNKNOWN"))</f>
        <v/>
      </c>
    </row>
    <row r="16132">
      <c r="A16132" s="40">
        <f>IF(GL_Paste!$B16129="","",N(GL_Paste!$H16129)-N(GL_Paste!$G16129))</f>
        <v/>
      </c>
      <c r="B16132" s="43">
        <f>IF(GL_Paste!$B16129="","",DATE(YEAR(GL_Paste!$E16129),MONTH(GL_Paste!$E16129),1))</f>
        <v/>
      </c>
      <c r="C16132">
        <f>IF(GL_Paste!$B16129="","",IF(TRIM(GL_Paste!$M16129)&lt;&gt;"",TRIM(GL_Paste!$M16129),IFERROR(MID(GL_Paste!$I16129,FIND("[",GL_Paste!$I16129)+1,FIND("]",GL_Paste!$I16129)-FIND("[",GL_Paste!$I16129)-1),"")))</f>
        <v/>
      </c>
      <c r="D16132">
        <f>IF(GL_Paste!$B16129="","",IFERROR(INDEX(DeptName,MATCH($C16132,DeptTag,0)),"UNALLOCATED"))</f>
        <v/>
      </c>
      <c r="E16132">
        <f>IF(GL_Paste!$B16129="","",IFERROR(INDEX(AcctCat,MATCH(GL_Paste!$B16129&amp;"",AcctCode,0)),"UNKNOWN"))</f>
        <v/>
      </c>
      <c r="F16132">
        <f>IF(GL_Paste!$B16129="","",IFERROR(INDEX(AcctSub,MATCH(GL_Paste!$B16129&amp;"",AcctCode,0)),"UNKNOWN"))</f>
        <v/>
      </c>
    </row>
    <row r="16133">
      <c r="A16133" s="40">
        <f>IF(GL_Paste!$B16130="","",N(GL_Paste!$H16130)-N(GL_Paste!$G16130))</f>
        <v/>
      </c>
      <c r="B16133" s="43">
        <f>IF(GL_Paste!$B16130="","",DATE(YEAR(GL_Paste!$E16130),MONTH(GL_Paste!$E16130),1))</f>
        <v/>
      </c>
      <c r="C16133">
        <f>IF(GL_Paste!$B16130="","",IF(TRIM(GL_Paste!$M16130)&lt;&gt;"",TRIM(GL_Paste!$M16130),IFERROR(MID(GL_Paste!$I16130,FIND("[",GL_Paste!$I16130)+1,FIND("]",GL_Paste!$I16130)-FIND("[",GL_Paste!$I16130)-1),"")))</f>
        <v/>
      </c>
      <c r="D16133">
        <f>IF(GL_Paste!$B16130="","",IFERROR(INDEX(DeptName,MATCH($C16133,DeptTag,0)),"UNALLOCATED"))</f>
        <v/>
      </c>
      <c r="E16133">
        <f>IF(GL_Paste!$B16130="","",IFERROR(INDEX(AcctCat,MATCH(GL_Paste!$B16130&amp;"",AcctCode,0)),"UNKNOWN"))</f>
        <v/>
      </c>
      <c r="F16133">
        <f>IF(GL_Paste!$B16130="","",IFERROR(INDEX(AcctSub,MATCH(GL_Paste!$B16130&amp;"",AcctCode,0)),"UNKNOWN"))</f>
        <v/>
      </c>
    </row>
    <row r="16134">
      <c r="A16134" s="40">
        <f>IF(GL_Paste!$B16131="","",N(GL_Paste!$H16131)-N(GL_Paste!$G16131))</f>
        <v/>
      </c>
      <c r="B16134" s="43">
        <f>IF(GL_Paste!$B16131="","",DATE(YEAR(GL_Paste!$E16131),MONTH(GL_Paste!$E16131),1))</f>
        <v/>
      </c>
      <c r="C16134">
        <f>IF(GL_Paste!$B16131="","",IF(TRIM(GL_Paste!$M16131)&lt;&gt;"",TRIM(GL_Paste!$M16131),IFERROR(MID(GL_Paste!$I16131,FIND("[",GL_Paste!$I16131)+1,FIND("]",GL_Paste!$I16131)-FIND("[",GL_Paste!$I16131)-1),"")))</f>
        <v/>
      </c>
      <c r="D16134">
        <f>IF(GL_Paste!$B16131="","",IFERROR(INDEX(DeptName,MATCH($C16134,DeptTag,0)),"UNALLOCATED"))</f>
        <v/>
      </c>
      <c r="E16134">
        <f>IF(GL_Paste!$B16131="","",IFERROR(INDEX(AcctCat,MATCH(GL_Paste!$B16131&amp;"",AcctCode,0)),"UNKNOWN"))</f>
        <v/>
      </c>
      <c r="F16134">
        <f>IF(GL_Paste!$B16131="","",IFERROR(INDEX(AcctSub,MATCH(GL_Paste!$B16131&amp;"",AcctCode,0)),"UNKNOWN"))</f>
        <v/>
      </c>
    </row>
    <row r="16135">
      <c r="A16135" s="40">
        <f>IF(GL_Paste!$B16132="","",N(GL_Paste!$H16132)-N(GL_Paste!$G16132))</f>
        <v/>
      </c>
      <c r="B16135" s="43">
        <f>IF(GL_Paste!$B16132="","",DATE(YEAR(GL_Paste!$E16132),MONTH(GL_Paste!$E16132),1))</f>
        <v/>
      </c>
      <c r="C16135">
        <f>IF(GL_Paste!$B16132="","",IF(TRIM(GL_Paste!$M16132)&lt;&gt;"",TRIM(GL_Paste!$M16132),IFERROR(MID(GL_Paste!$I16132,FIND("[",GL_Paste!$I16132)+1,FIND("]",GL_Paste!$I16132)-FIND("[",GL_Paste!$I16132)-1),"")))</f>
        <v/>
      </c>
      <c r="D16135">
        <f>IF(GL_Paste!$B16132="","",IFERROR(INDEX(DeptName,MATCH($C16135,DeptTag,0)),"UNALLOCATED"))</f>
        <v/>
      </c>
      <c r="E16135">
        <f>IF(GL_Paste!$B16132="","",IFERROR(INDEX(AcctCat,MATCH(GL_Paste!$B16132&amp;"",AcctCode,0)),"UNKNOWN"))</f>
        <v/>
      </c>
      <c r="F16135">
        <f>IF(GL_Paste!$B16132="","",IFERROR(INDEX(AcctSub,MATCH(GL_Paste!$B16132&amp;"",AcctCode,0)),"UNKNOWN"))</f>
        <v/>
      </c>
    </row>
    <row r="16136">
      <c r="A16136" s="40">
        <f>IF(GL_Paste!$B16133="","",N(GL_Paste!$H16133)-N(GL_Paste!$G16133))</f>
        <v/>
      </c>
      <c r="B16136" s="43">
        <f>IF(GL_Paste!$B16133="","",DATE(YEAR(GL_Paste!$E16133),MONTH(GL_Paste!$E16133),1))</f>
        <v/>
      </c>
      <c r="C16136">
        <f>IF(GL_Paste!$B16133="","",IF(TRIM(GL_Paste!$M16133)&lt;&gt;"",TRIM(GL_Paste!$M16133),IFERROR(MID(GL_Paste!$I16133,FIND("[",GL_Paste!$I16133)+1,FIND("]",GL_Paste!$I16133)-FIND("[",GL_Paste!$I16133)-1),"")))</f>
        <v/>
      </c>
      <c r="D16136">
        <f>IF(GL_Paste!$B16133="","",IFERROR(INDEX(DeptName,MATCH($C16136,DeptTag,0)),"UNALLOCATED"))</f>
        <v/>
      </c>
      <c r="E16136">
        <f>IF(GL_Paste!$B16133="","",IFERROR(INDEX(AcctCat,MATCH(GL_Paste!$B16133&amp;"",AcctCode,0)),"UNKNOWN"))</f>
        <v/>
      </c>
      <c r="F16136">
        <f>IF(GL_Paste!$B16133="","",IFERROR(INDEX(AcctSub,MATCH(GL_Paste!$B16133&amp;"",AcctCode,0)),"UNKNOWN"))</f>
        <v/>
      </c>
    </row>
    <row r="16137">
      <c r="A16137" s="40">
        <f>IF(GL_Paste!$B16134="","",N(GL_Paste!$H16134)-N(GL_Paste!$G16134))</f>
        <v/>
      </c>
      <c r="B16137" s="43">
        <f>IF(GL_Paste!$B16134="","",DATE(YEAR(GL_Paste!$E16134),MONTH(GL_Paste!$E16134),1))</f>
        <v/>
      </c>
      <c r="C16137">
        <f>IF(GL_Paste!$B16134="","",IF(TRIM(GL_Paste!$M16134)&lt;&gt;"",TRIM(GL_Paste!$M16134),IFERROR(MID(GL_Paste!$I16134,FIND("[",GL_Paste!$I16134)+1,FIND("]",GL_Paste!$I16134)-FIND("[",GL_Paste!$I16134)-1),"")))</f>
        <v/>
      </c>
      <c r="D16137">
        <f>IF(GL_Paste!$B16134="","",IFERROR(INDEX(DeptName,MATCH($C16137,DeptTag,0)),"UNALLOCATED"))</f>
        <v/>
      </c>
      <c r="E16137">
        <f>IF(GL_Paste!$B16134="","",IFERROR(INDEX(AcctCat,MATCH(GL_Paste!$B16134&amp;"",AcctCode,0)),"UNKNOWN"))</f>
        <v/>
      </c>
      <c r="F16137">
        <f>IF(GL_Paste!$B16134="","",IFERROR(INDEX(AcctSub,MATCH(GL_Paste!$B16134&amp;"",AcctCode,0)),"UNKNOWN"))</f>
        <v/>
      </c>
    </row>
    <row r="16138">
      <c r="A16138" s="40">
        <f>IF(GL_Paste!$B16135="","",N(GL_Paste!$H16135)-N(GL_Paste!$G16135))</f>
        <v/>
      </c>
      <c r="B16138" s="43">
        <f>IF(GL_Paste!$B16135="","",DATE(YEAR(GL_Paste!$E16135),MONTH(GL_Paste!$E16135),1))</f>
        <v/>
      </c>
      <c r="C16138">
        <f>IF(GL_Paste!$B16135="","",IF(TRIM(GL_Paste!$M16135)&lt;&gt;"",TRIM(GL_Paste!$M16135),IFERROR(MID(GL_Paste!$I16135,FIND("[",GL_Paste!$I16135)+1,FIND("]",GL_Paste!$I16135)-FIND("[",GL_Paste!$I16135)-1),"")))</f>
        <v/>
      </c>
      <c r="D16138">
        <f>IF(GL_Paste!$B16135="","",IFERROR(INDEX(DeptName,MATCH($C16138,DeptTag,0)),"UNALLOCATED"))</f>
        <v/>
      </c>
      <c r="E16138">
        <f>IF(GL_Paste!$B16135="","",IFERROR(INDEX(AcctCat,MATCH(GL_Paste!$B16135&amp;"",AcctCode,0)),"UNKNOWN"))</f>
        <v/>
      </c>
      <c r="F16138">
        <f>IF(GL_Paste!$B16135="","",IFERROR(INDEX(AcctSub,MATCH(GL_Paste!$B16135&amp;"",AcctCode,0)),"UNKNOWN"))</f>
        <v/>
      </c>
    </row>
    <row r="16139">
      <c r="A16139" s="40">
        <f>IF(GL_Paste!$B16136="","",N(GL_Paste!$H16136)-N(GL_Paste!$G16136))</f>
        <v/>
      </c>
      <c r="B16139" s="43">
        <f>IF(GL_Paste!$B16136="","",DATE(YEAR(GL_Paste!$E16136),MONTH(GL_Paste!$E16136),1))</f>
        <v/>
      </c>
      <c r="C16139">
        <f>IF(GL_Paste!$B16136="","",IF(TRIM(GL_Paste!$M16136)&lt;&gt;"",TRIM(GL_Paste!$M16136),IFERROR(MID(GL_Paste!$I16136,FIND("[",GL_Paste!$I16136)+1,FIND("]",GL_Paste!$I16136)-FIND("[",GL_Paste!$I16136)-1),"")))</f>
        <v/>
      </c>
      <c r="D16139">
        <f>IF(GL_Paste!$B16136="","",IFERROR(INDEX(DeptName,MATCH($C16139,DeptTag,0)),"UNALLOCATED"))</f>
        <v/>
      </c>
      <c r="E16139">
        <f>IF(GL_Paste!$B16136="","",IFERROR(INDEX(AcctCat,MATCH(GL_Paste!$B16136&amp;"",AcctCode,0)),"UNKNOWN"))</f>
        <v/>
      </c>
      <c r="F16139">
        <f>IF(GL_Paste!$B16136="","",IFERROR(INDEX(AcctSub,MATCH(GL_Paste!$B16136&amp;"",AcctCode,0)),"UNKNOWN"))</f>
        <v/>
      </c>
    </row>
    <row r="16140">
      <c r="A16140" s="40">
        <f>IF(GL_Paste!$B16137="","",N(GL_Paste!$H16137)-N(GL_Paste!$G16137))</f>
        <v/>
      </c>
      <c r="B16140" s="43">
        <f>IF(GL_Paste!$B16137="","",DATE(YEAR(GL_Paste!$E16137),MONTH(GL_Paste!$E16137),1))</f>
        <v/>
      </c>
      <c r="C16140">
        <f>IF(GL_Paste!$B16137="","",IF(TRIM(GL_Paste!$M16137)&lt;&gt;"",TRIM(GL_Paste!$M16137),IFERROR(MID(GL_Paste!$I16137,FIND("[",GL_Paste!$I16137)+1,FIND("]",GL_Paste!$I16137)-FIND("[",GL_Paste!$I16137)-1),"")))</f>
        <v/>
      </c>
      <c r="D16140">
        <f>IF(GL_Paste!$B16137="","",IFERROR(INDEX(DeptName,MATCH($C16140,DeptTag,0)),"UNALLOCATED"))</f>
        <v/>
      </c>
      <c r="E16140">
        <f>IF(GL_Paste!$B16137="","",IFERROR(INDEX(AcctCat,MATCH(GL_Paste!$B16137&amp;"",AcctCode,0)),"UNKNOWN"))</f>
        <v/>
      </c>
      <c r="F16140">
        <f>IF(GL_Paste!$B16137="","",IFERROR(INDEX(AcctSub,MATCH(GL_Paste!$B16137&amp;"",AcctCode,0)),"UNKNOWN"))</f>
        <v/>
      </c>
    </row>
    <row r="16141">
      <c r="A16141" s="40">
        <f>IF(GL_Paste!$B16138="","",N(GL_Paste!$H16138)-N(GL_Paste!$G16138))</f>
        <v/>
      </c>
      <c r="B16141" s="43">
        <f>IF(GL_Paste!$B16138="","",DATE(YEAR(GL_Paste!$E16138),MONTH(GL_Paste!$E16138),1))</f>
        <v/>
      </c>
      <c r="C16141">
        <f>IF(GL_Paste!$B16138="","",IF(TRIM(GL_Paste!$M16138)&lt;&gt;"",TRIM(GL_Paste!$M16138),IFERROR(MID(GL_Paste!$I16138,FIND("[",GL_Paste!$I16138)+1,FIND("]",GL_Paste!$I16138)-FIND("[",GL_Paste!$I16138)-1),"")))</f>
        <v/>
      </c>
      <c r="D16141">
        <f>IF(GL_Paste!$B16138="","",IFERROR(INDEX(DeptName,MATCH($C16141,DeptTag,0)),"UNALLOCATED"))</f>
        <v/>
      </c>
      <c r="E16141">
        <f>IF(GL_Paste!$B16138="","",IFERROR(INDEX(AcctCat,MATCH(GL_Paste!$B16138&amp;"",AcctCode,0)),"UNKNOWN"))</f>
        <v/>
      </c>
      <c r="F16141">
        <f>IF(GL_Paste!$B16138="","",IFERROR(INDEX(AcctSub,MATCH(GL_Paste!$B16138&amp;"",AcctCode,0)),"UNKNOWN"))</f>
        <v/>
      </c>
    </row>
    <row r="16142">
      <c r="A16142" s="40">
        <f>IF(GL_Paste!$B16139="","",N(GL_Paste!$H16139)-N(GL_Paste!$G16139))</f>
        <v/>
      </c>
      <c r="B16142" s="43">
        <f>IF(GL_Paste!$B16139="","",DATE(YEAR(GL_Paste!$E16139),MONTH(GL_Paste!$E16139),1))</f>
        <v/>
      </c>
      <c r="C16142">
        <f>IF(GL_Paste!$B16139="","",IF(TRIM(GL_Paste!$M16139)&lt;&gt;"",TRIM(GL_Paste!$M16139),IFERROR(MID(GL_Paste!$I16139,FIND("[",GL_Paste!$I16139)+1,FIND("]",GL_Paste!$I16139)-FIND("[",GL_Paste!$I16139)-1),"")))</f>
        <v/>
      </c>
      <c r="D16142">
        <f>IF(GL_Paste!$B16139="","",IFERROR(INDEX(DeptName,MATCH($C16142,DeptTag,0)),"UNALLOCATED"))</f>
        <v/>
      </c>
      <c r="E16142">
        <f>IF(GL_Paste!$B16139="","",IFERROR(INDEX(AcctCat,MATCH(GL_Paste!$B16139&amp;"",AcctCode,0)),"UNKNOWN"))</f>
        <v/>
      </c>
      <c r="F16142">
        <f>IF(GL_Paste!$B16139="","",IFERROR(INDEX(AcctSub,MATCH(GL_Paste!$B16139&amp;"",AcctCode,0)),"UNKNOWN"))</f>
        <v/>
      </c>
    </row>
    <row r="16143">
      <c r="A16143" s="40">
        <f>IF(GL_Paste!$B16140="","",N(GL_Paste!$H16140)-N(GL_Paste!$G16140))</f>
        <v/>
      </c>
      <c r="B16143" s="43">
        <f>IF(GL_Paste!$B16140="","",DATE(YEAR(GL_Paste!$E16140),MONTH(GL_Paste!$E16140),1))</f>
        <v/>
      </c>
      <c r="C16143">
        <f>IF(GL_Paste!$B16140="","",IF(TRIM(GL_Paste!$M16140)&lt;&gt;"",TRIM(GL_Paste!$M16140),IFERROR(MID(GL_Paste!$I16140,FIND("[",GL_Paste!$I16140)+1,FIND("]",GL_Paste!$I16140)-FIND("[",GL_Paste!$I16140)-1),"")))</f>
        <v/>
      </c>
      <c r="D16143">
        <f>IF(GL_Paste!$B16140="","",IFERROR(INDEX(DeptName,MATCH($C16143,DeptTag,0)),"UNALLOCATED"))</f>
        <v/>
      </c>
      <c r="E16143">
        <f>IF(GL_Paste!$B16140="","",IFERROR(INDEX(AcctCat,MATCH(GL_Paste!$B16140&amp;"",AcctCode,0)),"UNKNOWN"))</f>
        <v/>
      </c>
      <c r="F16143">
        <f>IF(GL_Paste!$B16140="","",IFERROR(INDEX(AcctSub,MATCH(GL_Paste!$B16140&amp;"",AcctCode,0)),"UNKNOWN"))</f>
        <v/>
      </c>
    </row>
    <row r="16144">
      <c r="A16144" s="40">
        <f>IF(GL_Paste!$B16141="","",N(GL_Paste!$H16141)-N(GL_Paste!$G16141))</f>
        <v/>
      </c>
      <c r="B16144" s="43">
        <f>IF(GL_Paste!$B16141="","",DATE(YEAR(GL_Paste!$E16141),MONTH(GL_Paste!$E16141),1))</f>
        <v/>
      </c>
      <c r="C16144">
        <f>IF(GL_Paste!$B16141="","",IF(TRIM(GL_Paste!$M16141)&lt;&gt;"",TRIM(GL_Paste!$M16141),IFERROR(MID(GL_Paste!$I16141,FIND("[",GL_Paste!$I16141)+1,FIND("]",GL_Paste!$I16141)-FIND("[",GL_Paste!$I16141)-1),"")))</f>
        <v/>
      </c>
      <c r="D16144">
        <f>IF(GL_Paste!$B16141="","",IFERROR(INDEX(DeptName,MATCH($C16144,DeptTag,0)),"UNALLOCATED"))</f>
        <v/>
      </c>
      <c r="E16144">
        <f>IF(GL_Paste!$B16141="","",IFERROR(INDEX(AcctCat,MATCH(GL_Paste!$B16141&amp;"",AcctCode,0)),"UNKNOWN"))</f>
        <v/>
      </c>
      <c r="F16144">
        <f>IF(GL_Paste!$B16141="","",IFERROR(INDEX(AcctSub,MATCH(GL_Paste!$B16141&amp;"",AcctCode,0)),"UNKNOWN"))</f>
        <v/>
      </c>
    </row>
    <row r="16145">
      <c r="A16145" s="40">
        <f>IF(GL_Paste!$B16142="","",N(GL_Paste!$H16142)-N(GL_Paste!$G16142))</f>
        <v/>
      </c>
      <c r="B16145" s="43">
        <f>IF(GL_Paste!$B16142="","",DATE(YEAR(GL_Paste!$E16142),MONTH(GL_Paste!$E16142),1))</f>
        <v/>
      </c>
      <c r="C16145">
        <f>IF(GL_Paste!$B16142="","",IF(TRIM(GL_Paste!$M16142)&lt;&gt;"",TRIM(GL_Paste!$M16142),IFERROR(MID(GL_Paste!$I16142,FIND("[",GL_Paste!$I16142)+1,FIND("]",GL_Paste!$I16142)-FIND("[",GL_Paste!$I16142)-1),"")))</f>
        <v/>
      </c>
      <c r="D16145">
        <f>IF(GL_Paste!$B16142="","",IFERROR(INDEX(DeptName,MATCH($C16145,DeptTag,0)),"UNALLOCATED"))</f>
        <v/>
      </c>
      <c r="E16145">
        <f>IF(GL_Paste!$B16142="","",IFERROR(INDEX(AcctCat,MATCH(GL_Paste!$B16142&amp;"",AcctCode,0)),"UNKNOWN"))</f>
        <v/>
      </c>
      <c r="F16145">
        <f>IF(GL_Paste!$B16142="","",IFERROR(INDEX(AcctSub,MATCH(GL_Paste!$B16142&amp;"",AcctCode,0)),"UNKNOWN"))</f>
        <v/>
      </c>
    </row>
    <row r="16146">
      <c r="A16146" s="40">
        <f>IF(GL_Paste!$B16143="","",N(GL_Paste!$H16143)-N(GL_Paste!$G16143))</f>
        <v/>
      </c>
      <c r="B16146" s="43">
        <f>IF(GL_Paste!$B16143="","",DATE(YEAR(GL_Paste!$E16143),MONTH(GL_Paste!$E16143),1))</f>
        <v/>
      </c>
      <c r="C16146">
        <f>IF(GL_Paste!$B16143="","",IF(TRIM(GL_Paste!$M16143)&lt;&gt;"",TRIM(GL_Paste!$M16143),IFERROR(MID(GL_Paste!$I16143,FIND("[",GL_Paste!$I16143)+1,FIND("]",GL_Paste!$I16143)-FIND("[",GL_Paste!$I16143)-1),"")))</f>
        <v/>
      </c>
      <c r="D16146">
        <f>IF(GL_Paste!$B16143="","",IFERROR(INDEX(DeptName,MATCH($C16146,DeptTag,0)),"UNALLOCATED"))</f>
        <v/>
      </c>
      <c r="E16146">
        <f>IF(GL_Paste!$B16143="","",IFERROR(INDEX(AcctCat,MATCH(GL_Paste!$B16143&amp;"",AcctCode,0)),"UNKNOWN"))</f>
        <v/>
      </c>
      <c r="F16146">
        <f>IF(GL_Paste!$B16143="","",IFERROR(INDEX(AcctSub,MATCH(GL_Paste!$B16143&amp;"",AcctCode,0)),"UNKNOWN"))</f>
        <v/>
      </c>
    </row>
    <row r="16147">
      <c r="A16147" s="40">
        <f>IF(GL_Paste!$B16144="","",N(GL_Paste!$H16144)-N(GL_Paste!$G16144))</f>
        <v/>
      </c>
      <c r="B16147" s="43">
        <f>IF(GL_Paste!$B16144="","",DATE(YEAR(GL_Paste!$E16144),MONTH(GL_Paste!$E16144),1))</f>
        <v/>
      </c>
      <c r="C16147">
        <f>IF(GL_Paste!$B16144="","",IF(TRIM(GL_Paste!$M16144)&lt;&gt;"",TRIM(GL_Paste!$M16144),IFERROR(MID(GL_Paste!$I16144,FIND("[",GL_Paste!$I16144)+1,FIND("]",GL_Paste!$I16144)-FIND("[",GL_Paste!$I16144)-1),"")))</f>
        <v/>
      </c>
      <c r="D16147">
        <f>IF(GL_Paste!$B16144="","",IFERROR(INDEX(DeptName,MATCH($C16147,DeptTag,0)),"UNALLOCATED"))</f>
        <v/>
      </c>
      <c r="E16147">
        <f>IF(GL_Paste!$B16144="","",IFERROR(INDEX(AcctCat,MATCH(GL_Paste!$B16144&amp;"",AcctCode,0)),"UNKNOWN"))</f>
        <v/>
      </c>
      <c r="F16147">
        <f>IF(GL_Paste!$B16144="","",IFERROR(INDEX(AcctSub,MATCH(GL_Paste!$B16144&amp;"",AcctCode,0)),"UNKNOWN"))</f>
        <v/>
      </c>
    </row>
    <row r="16148">
      <c r="A16148" s="40">
        <f>IF(GL_Paste!$B16145="","",N(GL_Paste!$H16145)-N(GL_Paste!$G16145))</f>
        <v/>
      </c>
      <c r="B16148" s="43">
        <f>IF(GL_Paste!$B16145="","",DATE(YEAR(GL_Paste!$E16145),MONTH(GL_Paste!$E16145),1))</f>
        <v/>
      </c>
      <c r="C16148">
        <f>IF(GL_Paste!$B16145="","",IF(TRIM(GL_Paste!$M16145)&lt;&gt;"",TRIM(GL_Paste!$M16145),IFERROR(MID(GL_Paste!$I16145,FIND("[",GL_Paste!$I16145)+1,FIND("]",GL_Paste!$I16145)-FIND("[",GL_Paste!$I16145)-1),"")))</f>
        <v/>
      </c>
      <c r="D16148">
        <f>IF(GL_Paste!$B16145="","",IFERROR(INDEX(DeptName,MATCH($C16148,DeptTag,0)),"UNALLOCATED"))</f>
        <v/>
      </c>
      <c r="E16148">
        <f>IF(GL_Paste!$B16145="","",IFERROR(INDEX(AcctCat,MATCH(GL_Paste!$B16145&amp;"",AcctCode,0)),"UNKNOWN"))</f>
        <v/>
      </c>
      <c r="F16148">
        <f>IF(GL_Paste!$B16145="","",IFERROR(INDEX(AcctSub,MATCH(GL_Paste!$B16145&amp;"",AcctCode,0)),"UNKNOWN"))</f>
        <v/>
      </c>
    </row>
    <row r="16149">
      <c r="A16149" s="40">
        <f>IF(GL_Paste!$B16146="","",N(GL_Paste!$H16146)-N(GL_Paste!$G16146))</f>
        <v/>
      </c>
      <c r="B16149" s="43">
        <f>IF(GL_Paste!$B16146="","",DATE(YEAR(GL_Paste!$E16146),MONTH(GL_Paste!$E16146),1))</f>
        <v/>
      </c>
      <c r="C16149">
        <f>IF(GL_Paste!$B16146="","",IF(TRIM(GL_Paste!$M16146)&lt;&gt;"",TRIM(GL_Paste!$M16146),IFERROR(MID(GL_Paste!$I16146,FIND("[",GL_Paste!$I16146)+1,FIND("]",GL_Paste!$I16146)-FIND("[",GL_Paste!$I16146)-1),"")))</f>
        <v/>
      </c>
      <c r="D16149">
        <f>IF(GL_Paste!$B16146="","",IFERROR(INDEX(DeptName,MATCH($C16149,DeptTag,0)),"UNALLOCATED"))</f>
        <v/>
      </c>
      <c r="E16149">
        <f>IF(GL_Paste!$B16146="","",IFERROR(INDEX(AcctCat,MATCH(GL_Paste!$B16146&amp;"",AcctCode,0)),"UNKNOWN"))</f>
        <v/>
      </c>
      <c r="F16149">
        <f>IF(GL_Paste!$B16146="","",IFERROR(INDEX(AcctSub,MATCH(GL_Paste!$B16146&amp;"",AcctCode,0)),"UNKNOWN"))</f>
        <v/>
      </c>
    </row>
    <row r="16150">
      <c r="A16150" s="40">
        <f>IF(GL_Paste!$B16147="","",N(GL_Paste!$H16147)-N(GL_Paste!$G16147))</f>
        <v/>
      </c>
      <c r="B16150" s="43">
        <f>IF(GL_Paste!$B16147="","",DATE(YEAR(GL_Paste!$E16147),MONTH(GL_Paste!$E16147),1))</f>
        <v/>
      </c>
      <c r="C16150">
        <f>IF(GL_Paste!$B16147="","",IF(TRIM(GL_Paste!$M16147)&lt;&gt;"",TRIM(GL_Paste!$M16147),IFERROR(MID(GL_Paste!$I16147,FIND("[",GL_Paste!$I16147)+1,FIND("]",GL_Paste!$I16147)-FIND("[",GL_Paste!$I16147)-1),"")))</f>
        <v/>
      </c>
      <c r="D16150">
        <f>IF(GL_Paste!$B16147="","",IFERROR(INDEX(DeptName,MATCH($C16150,DeptTag,0)),"UNALLOCATED"))</f>
        <v/>
      </c>
      <c r="E16150">
        <f>IF(GL_Paste!$B16147="","",IFERROR(INDEX(AcctCat,MATCH(GL_Paste!$B16147&amp;"",AcctCode,0)),"UNKNOWN"))</f>
        <v/>
      </c>
      <c r="F16150">
        <f>IF(GL_Paste!$B16147="","",IFERROR(INDEX(AcctSub,MATCH(GL_Paste!$B16147&amp;"",AcctCode,0)),"UNKNOWN"))</f>
        <v/>
      </c>
    </row>
    <row r="16151">
      <c r="A16151" s="40">
        <f>IF(GL_Paste!$B16148="","",N(GL_Paste!$H16148)-N(GL_Paste!$G16148))</f>
        <v/>
      </c>
      <c r="B16151" s="43">
        <f>IF(GL_Paste!$B16148="","",DATE(YEAR(GL_Paste!$E16148),MONTH(GL_Paste!$E16148),1))</f>
        <v/>
      </c>
      <c r="C16151">
        <f>IF(GL_Paste!$B16148="","",IF(TRIM(GL_Paste!$M16148)&lt;&gt;"",TRIM(GL_Paste!$M16148),IFERROR(MID(GL_Paste!$I16148,FIND("[",GL_Paste!$I16148)+1,FIND("]",GL_Paste!$I16148)-FIND("[",GL_Paste!$I16148)-1),"")))</f>
        <v/>
      </c>
      <c r="D16151">
        <f>IF(GL_Paste!$B16148="","",IFERROR(INDEX(DeptName,MATCH($C16151,DeptTag,0)),"UNALLOCATED"))</f>
        <v/>
      </c>
      <c r="E16151">
        <f>IF(GL_Paste!$B16148="","",IFERROR(INDEX(AcctCat,MATCH(GL_Paste!$B16148&amp;"",AcctCode,0)),"UNKNOWN"))</f>
        <v/>
      </c>
      <c r="F16151">
        <f>IF(GL_Paste!$B16148="","",IFERROR(INDEX(AcctSub,MATCH(GL_Paste!$B16148&amp;"",AcctCode,0)),"UNKNOWN"))</f>
        <v/>
      </c>
    </row>
    <row r="16152">
      <c r="A16152" s="40">
        <f>IF(GL_Paste!$B16149="","",N(GL_Paste!$H16149)-N(GL_Paste!$G16149))</f>
        <v/>
      </c>
      <c r="B16152" s="43">
        <f>IF(GL_Paste!$B16149="","",DATE(YEAR(GL_Paste!$E16149),MONTH(GL_Paste!$E16149),1))</f>
        <v/>
      </c>
      <c r="C16152">
        <f>IF(GL_Paste!$B16149="","",IF(TRIM(GL_Paste!$M16149)&lt;&gt;"",TRIM(GL_Paste!$M16149),IFERROR(MID(GL_Paste!$I16149,FIND("[",GL_Paste!$I16149)+1,FIND("]",GL_Paste!$I16149)-FIND("[",GL_Paste!$I16149)-1),"")))</f>
        <v/>
      </c>
      <c r="D16152">
        <f>IF(GL_Paste!$B16149="","",IFERROR(INDEX(DeptName,MATCH($C16152,DeptTag,0)),"UNALLOCATED"))</f>
        <v/>
      </c>
      <c r="E16152">
        <f>IF(GL_Paste!$B16149="","",IFERROR(INDEX(AcctCat,MATCH(GL_Paste!$B16149&amp;"",AcctCode,0)),"UNKNOWN"))</f>
        <v/>
      </c>
      <c r="F16152">
        <f>IF(GL_Paste!$B16149="","",IFERROR(INDEX(AcctSub,MATCH(GL_Paste!$B16149&amp;"",AcctCode,0)),"UNKNOWN"))</f>
        <v/>
      </c>
    </row>
    <row r="16153">
      <c r="A16153" s="40">
        <f>IF(GL_Paste!$B16150="","",N(GL_Paste!$H16150)-N(GL_Paste!$G16150))</f>
        <v/>
      </c>
      <c r="B16153" s="43">
        <f>IF(GL_Paste!$B16150="","",DATE(YEAR(GL_Paste!$E16150),MONTH(GL_Paste!$E16150),1))</f>
        <v/>
      </c>
      <c r="C16153">
        <f>IF(GL_Paste!$B16150="","",IF(TRIM(GL_Paste!$M16150)&lt;&gt;"",TRIM(GL_Paste!$M16150),IFERROR(MID(GL_Paste!$I16150,FIND("[",GL_Paste!$I16150)+1,FIND("]",GL_Paste!$I16150)-FIND("[",GL_Paste!$I16150)-1),"")))</f>
        <v/>
      </c>
      <c r="D16153">
        <f>IF(GL_Paste!$B16150="","",IFERROR(INDEX(DeptName,MATCH($C16153,DeptTag,0)),"UNALLOCATED"))</f>
        <v/>
      </c>
      <c r="E16153">
        <f>IF(GL_Paste!$B16150="","",IFERROR(INDEX(AcctCat,MATCH(GL_Paste!$B16150&amp;"",AcctCode,0)),"UNKNOWN"))</f>
        <v/>
      </c>
      <c r="F16153">
        <f>IF(GL_Paste!$B16150="","",IFERROR(INDEX(AcctSub,MATCH(GL_Paste!$B16150&amp;"",AcctCode,0)),"UNKNOWN"))</f>
        <v/>
      </c>
    </row>
    <row r="16154">
      <c r="A16154" s="40">
        <f>IF(GL_Paste!$B16151="","",N(GL_Paste!$H16151)-N(GL_Paste!$G16151))</f>
        <v/>
      </c>
      <c r="B16154" s="43">
        <f>IF(GL_Paste!$B16151="","",DATE(YEAR(GL_Paste!$E16151),MONTH(GL_Paste!$E16151),1))</f>
        <v/>
      </c>
      <c r="C16154">
        <f>IF(GL_Paste!$B16151="","",IF(TRIM(GL_Paste!$M16151)&lt;&gt;"",TRIM(GL_Paste!$M16151),IFERROR(MID(GL_Paste!$I16151,FIND("[",GL_Paste!$I16151)+1,FIND("]",GL_Paste!$I16151)-FIND("[",GL_Paste!$I16151)-1),"")))</f>
        <v/>
      </c>
      <c r="D16154">
        <f>IF(GL_Paste!$B16151="","",IFERROR(INDEX(DeptName,MATCH($C16154,DeptTag,0)),"UNALLOCATED"))</f>
        <v/>
      </c>
      <c r="E16154">
        <f>IF(GL_Paste!$B16151="","",IFERROR(INDEX(AcctCat,MATCH(GL_Paste!$B16151&amp;"",AcctCode,0)),"UNKNOWN"))</f>
        <v/>
      </c>
      <c r="F16154">
        <f>IF(GL_Paste!$B16151="","",IFERROR(INDEX(AcctSub,MATCH(GL_Paste!$B16151&amp;"",AcctCode,0)),"UNKNOWN"))</f>
        <v/>
      </c>
    </row>
    <row r="16155">
      <c r="A16155" s="40">
        <f>IF(GL_Paste!$B16152="","",N(GL_Paste!$H16152)-N(GL_Paste!$G16152))</f>
        <v/>
      </c>
      <c r="B16155" s="43">
        <f>IF(GL_Paste!$B16152="","",DATE(YEAR(GL_Paste!$E16152),MONTH(GL_Paste!$E16152),1))</f>
        <v/>
      </c>
      <c r="C16155">
        <f>IF(GL_Paste!$B16152="","",IF(TRIM(GL_Paste!$M16152)&lt;&gt;"",TRIM(GL_Paste!$M16152),IFERROR(MID(GL_Paste!$I16152,FIND("[",GL_Paste!$I16152)+1,FIND("]",GL_Paste!$I16152)-FIND("[",GL_Paste!$I16152)-1),"")))</f>
        <v/>
      </c>
      <c r="D16155">
        <f>IF(GL_Paste!$B16152="","",IFERROR(INDEX(DeptName,MATCH($C16155,DeptTag,0)),"UNALLOCATED"))</f>
        <v/>
      </c>
      <c r="E16155">
        <f>IF(GL_Paste!$B16152="","",IFERROR(INDEX(AcctCat,MATCH(GL_Paste!$B16152&amp;"",AcctCode,0)),"UNKNOWN"))</f>
        <v/>
      </c>
      <c r="F16155">
        <f>IF(GL_Paste!$B16152="","",IFERROR(INDEX(AcctSub,MATCH(GL_Paste!$B16152&amp;"",AcctCode,0)),"UNKNOWN"))</f>
        <v/>
      </c>
    </row>
    <row r="16156">
      <c r="A16156" s="40">
        <f>IF(GL_Paste!$B16153="","",N(GL_Paste!$H16153)-N(GL_Paste!$G16153))</f>
        <v/>
      </c>
      <c r="B16156" s="43">
        <f>IF(GL_Paste!$B16153="","",DATE(YEAR(GL_Paste!$E16153),MONTH(GL_Paste!$E16153),1))</f>
        <v/>
      </c>
      <c r="C16156">
        <f>IF(GL_Paste!$B16153="","",IF(TRIM(GL_Paste!$M16153)&lt;&gt;"",TRIM(GL_Paste!$M16153),IFERROR(MID(GL_Paste!$I16153,FIND("[",GL_Paste!$I16153)+1,FIND("]",GL_Paste!$I16153)-FIND("[",GL_Paste!$I16153)-1),"")))</f>
        <v/>
      </c>
      <c r="D16156">
        <f>IF(GL_Paste!$B16153="","",IFERROR(INDEX(DeptName,MATCH($C16156,DeptTag,0)),"UNALLOCATED"))</f>
        <v/>
      </c>
      <c r="E16156">
        <f>IF(GL_Paste!$B16153="","",IFERROR(INDEX(AcctCat,MATCH(GL_Paste!$B16153&amp;"",AcctCode,0)),"UNKNOWN"))</f>
        <v/>
      </c>
      <c r="F16156">
        <f>IF(GL_Paste!$B16153="","",IFERROR(INDEX(AcctSub,MATCH(GL_Paste!$B16153&amp;"",AcctCode,0)),"UNKNOWN"))</f>
        <v/>
      </c>
    </row>
    <row r="16157">
      <c r="A16157" s="40">
        <f>IF(GL_Paste!$B16154="","",N(GL_Paste!$H16154)-N(GL_Paste!$G16154))</f>
        <v/>
      </c>
      <c r="B16157" s="43">
        <f>IF(GL_Paste!$B16154="","",DATE(YEAR(GL_Paste!$E16154),MONTH(GL_Paste!$E16154),1))</f>
        <v/>
      </c>
      <c r="C16157">
        <f>IF(GL_Paste!$B16154="","",IF(TRIM(GL_Paste!$M16154)&lt;&gt;"",TRIM(GL_Paste!$M16154),IFERROR(MID(GL_Paste!$I16154,FIND("[",GL_Paste!$I16154)+1,FIND("]",GL_Paste!$I16154)-FIND("[",GL_Paste!$I16154)-1),"")))</f>
        <v/>
      </c>
      <c r="D16157">
        <f>IF(GL_Paste!$B16154="","",IFERROR(INDEX(DeptName,MATCH($C16157,DeptTag,0)),"UNALLOCATED"))</f>
        <v/>
      </c>
      <c r="E16157">
        <f>IF(GL_Paste!$B16154="","",IFERROR(INDEX(AcctCat,MATCH(GL_Paste!$B16154&amp;"",AcctCode,0)),"UNKNOWN"))</f>
        <v/>
      </c>
      <c r="F16157">
        <f>IF(GL_Paste!$B16154="","",IFERROR(INDEX(AcctSub,MATCH(GL_Paste!$B16154&amp;"",AcctCode,0)),"UNKNOWN"))</f>
        <v/>
      </c>
    </row>
    <row r="16158">
      <c r="A16158" s="40">
        <f>IF(GL_Paste!$B16155="","",N(GL_Paste!$H16155)-N(GL_Paste!$G16155))</f>
        <v/>
      </c>
      <c r="B16158" s="43">
        <f>IF(GL_Paste!$B16155="","",DATE(YEAR(GL_Paste!$E16155),MONTH(GL_Paste!$E16155),1))</f>
        <v/>
      </c>
      <c r="C16158">
        <f>IF(GL_Paste!$B16155="","",IF(TRIM(GL_Paste!$M16155)&lt;&gt;"",TRIM(GL_Paste!$M16155),IFERROR(MID(GL_Paste!$I16155,FIND("[",GL_Paste!$I16155)+1,FIND("]",GL_Paste!$I16155)-FIND("[",GL_Paste!$I16155)-1),"")))</f>
        <v/>
      </c>
      <c r="D16158">
        <f>IF(GL_Paste!$B16155="","",IFERROR(INDEX(DeptName,MATCH($C16158,DeptTag,0)),"UNALLOCATED"))</f>
        <v/>
      </c>
      <c r="E16158">
        <f>IF(GL_Paste!$B16155="","",IFERROR(INDEX(AcctCat,MATCH(GL_Paste!$B16155&amp;"",AcctCode,0)),"UNKNOWN"))</f>
        <v/>
      </c>
      <c r="F16158">
        <f>IF(GL_Paste!$B16155="","",IFERROR(INDEX(AcctSub,MATCH(GL_Paste!$B16155&amp;"",AcctCode,0)),"UNKNOWN"))</f>
        <v/>
      </c>
    </row>
    <row r="16159">
      <c r="A16159" s="40">
        <f>IF(GL_Paste!$B16156="","",N(GL_Paste!$H16156)-N(GL_Paste!$G16156))</f>
        <v/>
      </c>
      <c r="B16159" s="43">
        <f>IF(GL_Paste!$B16156="","",DATE(YEAR(GL_Paste!$E16156),MONTH(GL_Paste!$E16156),1))</f>
        <v/>
      </c>
      <c r="C16159">
        <f>IF(GL_Paste!$B16156="","",IF(TRIM(GL_Paste!$M16156)&lt;&gt;"",TRIM(GL_Paste!$M16156),IFERROR(MID(GL_Paste!$I16156,FIND("[",GL_Paste!$I16156)+1,FIND("]",GL_Paste!$I16156)-FIND("[",GL_Paste!$I16156)-1),"")))</f>
        <v/>
      </c>
      <c r="D16159">
        <f>IF(GL_Paste!$B16156="","",IFERROR(INDEX(DeptName,MATCH($C16159,DeptTag,0)),"UNALLOCATED"))</f>
        <v/>
      </c>
      <c r="E16159">
        <f>IF(GL_Paste!$B16156="","",IFERROR(INDEX(AcctCat,MATCH(GL_Paste!$B16156&amp;"",AcctCode,0)),"UNKNOWN"))</f>
        <v/>
      </c>
      <c r="F16159">
        <f>IF(GL_Paste!$B16156="","",IFERROR(INDEX(AcctSub,MATCH(GL_Paste!$B16156&amp;"",AcctCode,0)),"UNKNOWN"))</f>
        <v/>
      </c>
    </row>
    <row r="16160">
      <c r="A16160" s="40">
        <f>IF(GL_Paste!$B16157="","",N(GL_Paste!$H16157)-N(GL_Paste!$G16157))</f>
        <v/>
      </c>
      <c r="B16160" s="43">
        <f>IF(GL_Paste!$B16157="","",DATE(YEAR(GL_Paste!$E16157),MONTH(GL_Paste!$E16157),1))</f>
        <v/>
      </c>
      <c r="C16160">
        <f>IF(GL_Paste!$B16157="","",IF(TRIM(GL_Paste!$M16157)&lt;&gt;"",TRIM(GL_Paste!$M16157),IFERROR(MID(GL_Paste!$I16157,FIND("[",GL_Paste!$I16157)+1,FIND("]",GL_Paste!$I16157)-FIND("[",GL_Paste!$I16157)-1),"")))</f>
        <v/>
      </c>
      <c r="D16160">
        <f>IF(GL_Paste!$B16157="","",IFERROR(INDEX(DeptName,MATCH($C16160,DeptTag,0)),"UNALLOCATED"))</f>
        <v/>
      </c>
      <c r="E16160">
        <f>IF(GL_Paste!$B16157="","",IFERROR(INDEX(AcctCat,MATCH(GL_Paste!$B16157&amp;"",AcctCode,0)),"UNKNOWN"))</f>
        <v/>
      </c>
      <c r="F16160">
        <f>IF(GL_Paste!$B16157="","",IFERROR(INDEX(AcctSub,MATCH(GL_Paste!$B16157&amp;"",AcctCode,0)),"UNKNOWN"))</f>
        <v/>
      </c>
    </row>
    <row r="16161">
      <c r="A16161" s="40">
        <f>IF(GL_Paste!$B16158="","",N(GL_Paste!$H16158)-N(GL_Paste!$G16158))</f>
        <v/>
      </c>
      <c r="B16161" s="43">
        <f>IF(GL_Paste!$B16158="","",DATE(YEAR(GL_Paste!$E16158),MONTH(GL_Paste!$E16158),1))</f>
        <v/>
      </c>
      <c r="C16161">
        <f>IF(GL_Paste!$B16158="","",IF(TRIM(GL_Paste!$M16158)&lt;&gt;"",TRIM(GL_Paste!$M16158),IFERROR(MID(GL_Paste!$I16158,FIND("[",GL_Paste!$I16158)+1,FIND("]",GL_Paste!$I16158)-FIND("[",GL_Paste!$I16158)-1),"")))</f>
        <v/>
      </c>
      <c r="D16161">
        <f>IF(GL_Paste!$B16158="","",IFERROR(INDEX(DeptName,MATCH($C16161,DeptTag,0)),"UNALLOCATED"))</f>
        <v/>
      </c>
      <c r="E16161">
        <f>IF(GL_Paste!$B16158="","",IFERROR(INDEX(AcctCat,MATCH(GL_Paste!$B16158&amp;"",AcctCode,0)),"UNKNOWN"))</f>
        <v/>
      </c>
      <c r="F16161">
        <f>IF(GL_Paste!$B16158="","",IFERROR(INDEX(AcctSub,MATCH(GL_Paste!$B16158&amp;"",AcctCode,0)),"UNKNOWN"))</f>
        <v/>
      </c>
    </row>
    <row r="16162">
      <c r="A16162" s="40">
        <f>IF(GL_Paste!$B16159="","",N(GL_Paste!$H16159)-N(GL_Paste!$G16159))</f>
        <v/>
      </c>
      <c r="B16162" s="43">
        <f>IF(GL_Paste!$B16159="","",DATE(YEAR(GL_Paste!$E16159),MONTH(GL_Paste!$E16159),1))</f>
        <v/>
      </c>
      <c r="C16162">
        <f>IF(GL_Paste!$B16159="","",IF(TRIM(GL_Paste!$M16159)&lt;&gt;"",TRIM(GL_Paste!$M16159),IFERROR(MID(GL_Paste!$I16159,FIND("[",GL_Paste!$I16159)+1,FIND("]",GL_Paste!$I16159)-FIND("[",GL_Paste!$I16159)-1),"")))</f>
        <v/>
      </c>
      <c r="D16162">
        <f>IF(GL_Paste!$B16159="","",IFERROR(INDEX(DeptName,MATCH($C16162,DeptTag,0)),"UNALLOCATED"))</f>
        <v/>
      </c>
      <c r="E16162">
        <f>IF(GL_Paste!$B16159="","",IFERROR(INDEX(AcctCat,MATCH(GL_Paste!$B16159&amp;"",AcctCode,0)),"UNKNOWN"))</f>
        <v/>
      </c>
      <c r="F16162">
        <f>IF(GL_Paste!$B16159="","",IFERROR(INDEX(AcctSub,MATCH(GL_Paste!$B16159&amp;"",AcctCode,0)),"UNKNOWN"))</f>
        <v/>
      </c>
    </row>
    <row r="16163">
      <c r="A16163" s="40">
        <f>IF(GL_Paste!$B16160="","",N(GL_Paste!$H16160)-N(GL_Paste!$G16160))</f>
        <v/>
      </c>
      <c r="B16163" s="43">
        <f>IF(GL_Paste!$B16160="","",DATE(YEAR(GL_Paste!$E16160),MONTH(GL_Paste!$E16160),1))</f>
        <v/>
      </c>
      <c r="C16163">
        <f>IF(GL_Paste!$B16160="","",IF(TRIM(GL_Paste!$M16160)&lt;&gt;"",TRIM(GL_Paste!$M16160),IFERROR(MID(GL_Paste!$I16160,FIND("[",GL_Paste!$I16160)+1,FIND("]",GL_Paste!$I16160)-FIND("[",GL_Paste!$I16160)-1),"")))</f>
        <v/>
      </c>
      <c r="D16163">
        <f>IF(GL_Paste!$B16160="","",IFERROR(INDEX(DeptName,MATCH($C16163,DeptTag,0)),"UNALLOCATED"))</f>
        <v/>
      </c>
      <c r="E16163">
        <f>IF(GL_Paste!$B16160="","",IFERROR(INDEX(AcctCat,MATCH(GL_Paste!$B16160&amp;"",AcctCode,0)),"UNKNOWN"))</f>
        <v/>
      </c>
      <c r="F16163">
        <f>IF(GL_Paste!$B16160="","",IFERROR(INDEX(AcctSub,MATCH(GL_Paste!$B16160&amp;"",AcctCode,0)),"UNKNOWN"))</f>
        <v/>
      </c>
    </row>
    <row r="16164">
      <c r="A16164" s="40">
        <f>IF(GL_Paste!$B16161="","",N(GL_Paste!$H16161)-N(GL_Paste!$G16161))</f>
        <v/>
      </c>
      <c r="B16164" s="43">
        <f>IF(GL_Paste!$B16161="","",DATE(YEAR(GL_Paste!$E16161),MONTH(GL_Paste!$E16161),1))</f>
        <v/>
      </c>
      <c r="C16164">
        <f>IF(GL_Paste!$B16161="","",IF(TRIM(GL_Paste!$M16161)&lt;&gt;"",TRIM(GL_Paste!$M16161),IFERROR(MID(GL_Paste!$I16161,FIND("[",GL_Paste!$I16161)+1,FIND("]",GL_Paste!$I16161)-FIND("[",GL_Paste!$I16161)-1),"")))</f>
        <v/>
      </c>
      <c r="D16164">
        <f>IF(GL_Paste!$B16161="","",IFERROR(INDEX(DeptName,MATCH($C16164,DeptTag,0)),"UNALLOCATED"))</f>
        <v/>
      </c>
      <c r="E16164">
        <f>IF(GL_Paste!$B16161="","",IFERROR(INDEX(AcctCat,MATCH(GL_Paste!$B16161&amp;"",AcctCode,0)),"UNKNOWN"))</f>
        <v/>
      </c>
      <c r="F16164">
        <f>IF(GL_Paste!$B16161="","",IFERROR(INDEX(AcctSub,MATCH(GL_Paste!$B16161&amp;"",AcctCode,0)),"UNKNOWN"))</f>
        <v/>
      </c>
    </row>
    <row r="16165">
      <c r="A16165" s="40">
        <f>IF(GL_Paste!$B16162="","",N(GL_Paste!$H16162)-N(GL_Paste!$G16162))</f>
        <v/>
      </c>
      <c r="B16165" s="43">
        <f>IF(GL_Paste!$B16162="","",DATE(YEAR(GL_Paste!$E16162),MONTH(GL_Paste!$E16162),1))</f>
        <v/>
      </c>
      <c r="C16165">
        <f>IF(GL_Paste!$B16162="","",IF(TRIM(GL_Paste!$M16162)&lt;&gt;"",TRIM(GL_Paste!$M16162),IFERROR(MID(GL_Paste!$I16162,FIND("[",GL_Paste!$I16162)+1,FIND("]",GL_Paste!$I16162)-FIND("[",GL_Paste!$I16162)-1),"")))</f>
        <v/>
      </c>
      <c r="D16165">
        <f>IF(GL_Paste!$B16162="","",IFERROR(INDEX(DeptName,MATCH($C16165,DeptTag,0)),"UNALLOCATED"))</f>
        <v/>
      </c>
      <c r="E16165">
        <f>IF(GL_Paste!$B16162="","",IFERROR(INDEX(AcctCat,MATCH(GL_Paste!$B16162&amp;"",AcctCode,0)),"UNKNOWN"))</f>
        <v/>
      </c>
      <c r="F16165">
        <f>IF(GL_Paste!$B16162="","",IFERROR(INDEX(AcctSub,MATCH(GL_Paste!$B16162&amp;"",AcctCode,0)),"UNKNOWN"))</f>
        <v/>
      </c>
    </row>
    <row r="16166">
      <c r="A16166" s="40">
        <f>IF(GL_Paste!$B16163="","",N(GL_Paste!$H16163)-N(GL_Paste!$G16163))</f>
        <v/>
      </c>
      <c r="B16166" s="43">
        <f>IF(GL_Paste!$B16163="","",DATE(YEAR(GL_Paste!$E16163),MONTH(GL_Paste!$E16163),1))</f>
        <v/>
      </c>
      <c r="C16166">
        <f>IF(GL_Paste!$B16163="","",IF(TRIM(GL_Paste!$M16163)&lt;&gt;"",TRIM(GL_Paste!$M16163),IFERROR(MID(GL_Paste!$I16163,FIND("[",GL_Paste!$I16163)+1,FIND("]",GL_Paste!$I16163)-FIND("[",GL_Paste!$I16163)-1),"")))</f>
        <v/>
      </c>
      <c r="D16166">
        <f>IF(GL_Paste!$B16163="","",IFERROR(INDEX(DeptName,MATCH($C16166,DeptTag,0)),"UNALLOCATED"))</f>
        <v/>
      </c>
      <c r="E16166">
        <f>IF(GL_Paste!$B16163="","",IFERROR(INDEX(AcctCat,MATCH(GL_Paste!$B16163&amp;"",AcctCode,0)),"UNKNOWN"))</f>
        <v/>
      </c>
      <c r="F16166">
        <f>IF(GL_Paste!$B16163="","",IFERROR(INDEX(AcctSub,MATCH(GL_Paste!$B16163&amp;"",AcctCode,0)),"UNKNOWN"))</f>
        <v/>
      </c>
    </row>
    <row r="16167">
      <c r="A16167" s="40">
        <f>IF(GL_Paste!$B16164="","",N(GL_Paste!$H16164)-N(GL_Paste!$G16164))</f>
        <v/>
      </c>
      <c r="B16167" s="43">
        <f>IF(GL_Paste!$B16164="","",DATE(YEAR(GL_Paste!$E16164),MONTH(GL_Paste!$E16164),1))</f>
        <v/>
      </c>
      <c r="C16167">
        <f>IF(GL_Paste!$B16164="","",IF(TRIM(GL_Paste!$M16164)&lt;&gt;"",TRIM(GL_Paste!$M16164),IFERROR(MID(GL_Paste!$I16164,FIND("[",GL_Paste!$I16164)+1,FIND("]",GL_Paste!$I16164)-FIND("[",GL_Paste!$I16164)-1),"")))</f>
        <v/>
      </c>
      <c r="D16167">
        <f>IF(GL_Paste!$B16164="","",IFERROR(INDEX(DeptName,MATCH($C16167,DeptTag,0)),"UNALLOCATED"))</f>
        <v/>
      </c>
      <c r="E16167">
        <f>IF(GL_Paste!$B16164="","",IFERROR(INDEX(AcctCat,MATCH(GL_Paste!$B16164&amp;"",AcctCode,0)),"UNKNOWN"))</f>
        <v/>
      </c>
      <c r="F16167">
        <f>IF(GL_Paste!$B16164="","",IFERROR(INDEX(AcctSub,MATCH(GL_Paste!$B16164&amp;"",AcctCode,0)),"UNKNOWN"))</f>
        <v/>
      </c>
    </row>
    <row r="16168">
      <c r="A16168" s="40">
        <f>IF(GL_Paste!$B16165="","",N(GL_Paste!$H16165)-N(GL_Paste!$G16165))</f>
        <v/>
      </c>
      <c r="B16168" s="43">
        <f>IF(GL_Paste!$B16165="","",DATE(YEAR(GL_Paste!$E16165),MONTH(GL_Paste!$E16165),1))</f>
        <v/>
      </c>
      <c r="C16168">
        <f>IF(GL_Paste!$B16165="","",IF(TRIM(GL_Paste!$M16165)&lt;&gt;"",TRIM(GL_Paste!$M16165),IFERROR(MID(GL_Paste!$I16165,FIND("[",GL_Paste!$I16165)+1,FIND("]",GL_Paste!$I16165)-FIND("[",GL_Paste!$I16165)-1),"")))</f>
        <v/>
      </c>
      <c r="D16168">
        <f>IF(GL_Paste!$B16165="","",IFERROR(INDEX(DeptName,MATCH($C16168,DeptTag,0)),"UNALLOCATED"))</f>
        <v/>
      </c>
      <c r="E16168">
        <f>IF(GL_Paste!$B16165="","",IFERROR(INDEX(AcctCat,MATCH(GL_Paste!$B16165&amp;"",AcctCode,0)),"UNKNOWN"))</f>
        <v/>
      </c>
      <c r="F16168">
        <f>IF(GL_Paste!$B16165="","",IFERROR(INDEX(AcctSub,MATCH(GL_Paste!$B16165&amp;"",AcctCode,0)),"UNKNOWN"))</f>
        <v/>
      </c>
    </row>
    <row r="16169">
      <c r="A16169" s="40">
        <f>IF(GL_Paste!$B16166="","",N(GL_Paste!$H16166)-N(GL_Paste!$G16166))</f>
        <v/>
      </c>
      <c r="B16169" s="43">
        <f>IF(GL_Paste!$B16166="","",DATE(YEAR(GL_Paste!$E16166),MONTH(GL_Paste!$E16166),1))</f>
        <v/>
      </c>
      <c r="C16169">
        <f>IF(GL_Paste!$B16166="","",IF(TRIM(GL_Paste!$M16166)&lt;&gt;"",TRIM(GL_Paste!$M16166),IFERROR(MID(GL_Paste!$I16166,FIND("[",GL_Paste!$I16166)+1,FIND("]",GL_Paste!$I16166)-FIND("[",GL_Paste!$I16166)-1),"")))</f>
        <v/>
      </c>
      <c r="D16169">
        <f>IF(GL_Paste!$B16166="","",IFERROR(INDEX(DeptName,MATCH($C16169,DeptTag,0)),"UNALLOCATED"))</f>
        <v/>
      </c>
      <c r="E16169">
        <f>IF(GL_Paste!$B16166="","",IFERROR(INDEX(AcctCat,MATCH(GL_Paste!$B16166&amp;"",AcctCode,0)),"UNKNOWN"))</f>
        <v/>
      </c>
      <c r="F16169">
        <f>IF(GL_Paste!$B16166="","",IFERROR(INDEX(AcctSub,MATCH(GL_Paste!$B16166&amp;"",AcctCode,0)),"UNKNOWN"))</f>
        <v/>
      </c>
    </row>
    <row r="16170">
      <c r="A16170" s="40">
        <f>IF(GL_Paste!$B16167="","",N(GL_Paste!$H16167)-N(GL_Paste!$G16167))</f>
        <v/>
      </c>
      <c r="B16170" s="43">
        <f>IF(GL_Paste!$B16167="","",DATE(YEAR(GL_Paste!$E16167),MONTH(GL_Paste!$E16167),1))</f>
        <v/>
      </c>
      <c r="C16170">
        <f>IF(GL_Paste!$B16167="","",IF(TRIM(GL_Paste!$M16167)&lt;&gt;"",TRIM(GL_Paste!$M16167),IFERROR(MID(GL_Paste!$I16167,FIND("[",GL_Paste!$I16167)+1,FIND("]",GL_Paste!$I16167)-FIND("[",GL_Paste!$I16167)-1),"")))</f>
        <v/>
      </c>
      <c r="D16170">
        <f>IF(GL_Paste!$B16167="","",IFERROR(INDEX(DeptName,MATCH($C16170,DeptTag,0)),"UNALLOCATED"))</f>
        <v/>
      </c>
      <c r="E16170">
        <f>IF(GL_Paste!$B16167="","",IFERROR(INDEX(AcctCat,MATCH(GL_Paste!$B16167&amp;"",AcctCode,0)),"UNKNOWN"))</f>
        <v/>
      </c>
      <c r="F16170">
        <f>IF(GL_Paste!$B16167="","",IFERROR(INDEX(AcctSub,MATCH(GL_Paste!$B16167&amp;"",AcctCode,0)),"UNKNOWN"))</f>
        <v/>
      </c>
    </row>
    <row r="16171">
      <c r="A16171" s="40">
        <f>IF(GL_Paste!$B16168="","",N(GL_Paste!$H16168)-N(GL_Paste!$G16168))</f>
        <v/>
      </c>
      <c r="B16171" s="43">
        <f>IF(GL_Paste!$B16168="","",DATE(YEAR(GL_Paste!$E16168),MONTH(GL_Paste!$E16168),1))</f>
        <v/>
      </c>
      <c r="C16171">
        <f>IF(GL_Paste!$B16168="","",IF(TRIM(GL_Paste!$M16168)&lt;&gt;"",TRIM(GL_Paste!$M16168),IFERROR(MID(GL_Paste!$I16168,FIND("[",GL_Paste!$I16168)+1,FIND("]",GL_Paste!$I16168)-FIND("[",GL_Paste!$I16168)-1),"")))</f>
        <v/>
      </c>
      <c r="D16171">
        <f>IF(GL_Paste!$B16168="","",IFERROR(INDEX(DeptName,MATCH($C16171,DeptTag,0)),"UNALLOCATED"))</f>
        <v/>
      </c>
      <c r="E16171">
        <f>IF(GL_Paste!$B16168="","",IFERROR(INDEX(AcctCat,MATCH(GL_Paste!$B16168&amp;"",AcctCode,0)),"UNKNOWN"))</f>
        <v/>
      </c>
      <c r="F16171">
        <f>IF(GL_Paste!$B16168="","",IFERROR(INDEX(AcctSub,MATCH(GL_Paste!$B16168&amp;"",AcctCode,0)),"UNKNOWN"))</f>
        <v/>
      </c>
    </row>
    <row r="16172">
      <c r="A16172" s="40">
        <f>IF(GL_Paste!$B16169="","",N(GL_Paste!$H16169)-N(GL_Paste!$G16169))</f>
        <v/>
      </c>
      <c r="B16172" s="43">
        <f>IF(GL_Paste!$B16169="","",DATE(YEAR(GL_Paste!$E16169),MONTH(GL_Paste!$E16169),1))</f>
        <v/>
      </c>
      <c r="C16172">
        <f>IF(GL_Paste!$B16169="","",IF(TRIM(GL_Paste!$M16169)&lt;&gt;"",TRIM(GL_Paste!$M16169),IFERROR(MID(GL_Paste!$I16169,FIND("[",GL_Paste!$I16169)+1,FIND("]",GL_Paste!$I16169)-FIND("[",GL_Paste!$I16169)-1),"")))</f>
        <v/>
      </c>
      <c r="D16172">
        <f>IF(GL_Paste!$B16169="","",IFERROR(INDEX(DeptName,MATCH($C16172,DeptTag,0)),"UNALLOCATED"))</f>
        <v/>
      </c>
      <c r="E16172">
        <f>IF(GL_Paste!$B16169="","",IFERROR(INDEX(AcctCat,MATCH(GL_Paste!$B16169&amp;"",AcctCode,0)),"UNKNOWN"))</f>
        <v/>
      </c>
      <c r="F16172">
        <f>IF(GL_Paste!$B16169="","",IFERROR(INDEX(AcctSub,MATCH(GL_Paste!$B16169&amp;"",AcctCode,0)),"UNKNOWN"))</f>
        <v/>
      </c>
    </row>
    <row r="16173">
      <c r="A16173" s="40">
        <f>IF(GL_Paste!$B16170="","",N(GL_Paste!$H16170)-N(GL_Paste!$G16170))</f>
        <v/>
      </c>
      <c r="B16173" s="43">
        <f>IF(GL_Paste!$B16170="","",DATE(YEAR(GL_Paste!$E16170),MONTH(GL_Paste!$E16170),1))</f>
        <v/>
      </c>
      <c r="C16173">
        <f>IF(GL_Paste!$B16170="","",IF(TRIM(GL_Paste!$M16170)&lt;&gt;"",TRIM(GL_Paste!$M16170),IFERROR(MID(GL_Paste!$I16170,FIND("[",GL_Paste!$I16170)+1,FIND("]",GL_Paste!$I16170)-FIND("[",GL_Paste!$I16170)-1),"")))</f>
        <v/>
      </c>
      <c r="D16173">
        <f>IF(GL_Paste!$B16170="","",IFERROR(INDEX(DeptName,MATCH($C16173,DeptTag,0)),"UNALLOCATED"))</f>
        <v/>
      </c>
      <c r="E16173">
        <f>IF(GL_Paste!$B16170="","",IFERROR(INDEX(AcctCat,MATCH(GL_Paste!$B16170&amp;"",AcctCode,0)),"UNKNOWN"))</f>
        <v/>
      </c>
      <c r="F16173">
        <f>IF(GL_Paste!$B16170="","",IFERROR(INDEX(AcctSub,MATCH(GL_Paste!$B16170&amp;"",AcctCode,0)),"UNKNOWN"))</f>
        <v/>
      </c>
    </row>
    <row r="16174">
      <c r="A16174" s="40">
        <f>IF(GL_Paste!$B16171="","",N(GL_Paste!$H16171)-N(GL_Paste!$G16171))</f>
        <v/>
      </c>
      <c r="B16174" s="43">
        <f>IF(GL_Paste!$B16171="","",DATE(YEAR(GL_Paste!$E16171),MONTH(GL_Paste!$E16171),1))</f>
        <v/>
      </c>
      <c r="C16174">
        <f>IF(GL_Paste!$B16171="","",IF(TRIM(GL_Paste!$M16171)&lt;&gt;"",TRIM(GL_Paste!$M16171),IFERROR(MID(GL_Paste!$I16171,FIND("[",GL_Paste!$I16171)+1,FIND("]",GL_Paste!$I16171)-FIND("[",GL_Paste!$I16171)-1),"")))</f>
        <v/>
      </c>
      <c r="D16174">
        <f>IF(GL_Paste!$B16171="","",IFERROR(INDEX(DeptName,MATCH($C16174,DeptTag,0)),"UNALLOCATED"))</f>
        <v/>
      </c>
      <c r="E16174">
        <f>IF(GL_Paste!$B16171="","",IFERROR(INDEX(AcctCat,MATCH(GL_Paste!$B16171&amp;"",AcctCode,0)),"UNKNOWN"))</f>
        <v/>
      </c>
      <c r="F16174">
        <f>IF(GL_Paste!$B16171="","",IFERROR(INDEX(AcctSub,MATCH(GL_Paste!$B16171&amp;"",AcctCode,0)),"UNKNOWN"))</f>
        <v/>
      </c>
    </row>
    <row r="16175">
      <c r="A16175" s="40">
        <f>IF(GL_Paste!$B16172="","",N(GL_Paste!$H16172)-N(GL_Paste!$G16172))</f>
        <v/>
      </c>
      <c r="B16175" s="43">
        <f>IF(GL_Paste!$B16172="","",DATE(YEAR(GL_Paste!$E16172),MONTH(GL_Paste!$E16172),1))</f>
        <v/>
      </c>
      <c r="C16175">
        <f>IF(GL_Paste!$B16172="","",IF(TRIM(GL_Paste!$M16172)&lt;&gt;"",TRIM(GL_Paste!$M16172),IFERROR(MID(GL_Paste!$I16172,FIND("[",GL_Paste!$I16172)+1,FIND("]",GL_Paste!$I16172)-FIND("[",GL_Paste!$I16172)-1),"")))</f>
        <v/>
      </c>
      <c r="D16175">
        <f>IF(GL_Paste!$B16172="","",IFERROR(INDEX(DeptName,MATCH($C16175,DeptTag,0)),"UNALLOCATED"))</f>
        <v/>
      </c>
      <c r="E16175">
        <f>IF(GL_Paste!$B16172="","",IFERROR(INDEX(AcctCat,MATCH(GL_Paste!$B16172&amp;"",AcctCode,0)),"UNKNOWN"))</f>
        <v/>
      </c>
      <c r="F16175">
        <f>IF(GL_Paste!$B16172="","",IFERROR(INDEX(AcctSub,MATCH(GL_Paste!$B16172&amp;"",AcctCode,0)),"UNKNOWN"))</f>
        <v/>
      </c>
    </row>
    <row r="16176">
      <c r="A16176" s="40">
        <f>IF(GL_Paste!$B16173="","",N(GL_Paste!$H16173)-N(GL_Paste!$G16173))</f>
        <v/>
      </c>
      <c r="B16176" s="43">
        <f>IF(GL_Paste!$B16173="","",DATE(YEAR(GL_Paste!$E16173),MONTH(GL_Paste!$E16173),1))</f>
        <v/>
      </c>
      <c r="C16176">
        <f>IF(GL_Paste!$B16173="","",IF(TRIM(GL_Paste!$M16173)&lt;&gt;"",TRIM(GL_Paste!$M16173),IFERROR(MID(GL_Paste!$I16173,FIND("[",GL_Paste!$I16173)+1,FIND("]",GL_Paste!$I16173)-FIND("[",GL_Paste!$I16173)-1),"")))</f>
        <v/>
      </c>
      <c r="D16176">
        <f>IF(GL_Paste!$B16173="","",IFERROR(INDEX(DeptName,MATCH($C16176,DeptTag,0)),"UNALLOCATED"))</f>
        <v/>
      </c>
      <c r="E16176">
        <f>IF(GL_Paste!$B16173="","",IFERROR(INDEX(AcctCat,MATCH(GL_Paste!$B16173&amp;"",AcctCode,0)),"UNKNOWN"))</f>
        <v/>
      </c>
      <c r="F16176">
        <f>IF(GL_Paste!$B16173="","",IFERROR(INDEX(AcctSub,MATCH(GL_Paste!$B16173&amp;"",AcctCode,0)),"UNKNOWN"))</f>
        <v/>
      </c>
    </row>
    <row r="16177">
      <c r="A16177" s="40">
        <f>IF(GL_Paste!$B16174="","",N(GL_Paste!$H16174)-N(GL_Paste!$G16174))</f>
        <v/>
      </c>
      <c r="B16177" s="43">
        <f>IF(GL_Paste!$B16174="","",DATE(YEAR(GL_Paste!$E16174),MONTH(GL_Paste!$E16174),1))</f>
        <v/>
      </c>
      <c r="C16177">
        <f>IF(GL_Paste!$B16174="","",IF(TRIM(GL_Paste!$M16174)&lt;&gt;"",TRIM(GL_Paste!$M16174),IFERROR(MID(GL_Paste!$I16174,FIND("[",GL_Paste!$I16174)+1,FIND("]",GL_Paste!$I16174)-FIND("[",GL_Paste!$I16174)-1),"")))</f>
        <v/>
      </c>
      <c r="D16177">
        <f>IF(GL_Paste!$B16174="","",IFERROR(INDEX(DeptName,MATCH($C16177,DeptTag,0)),"UNALLOCATED"))</f>
        <v/>
      </c>
      <c r="E16177">
        <f>IF(GL_Paste!$B16174="","",IFERROR(INDEX(AcctCat,MATCH(GL_Paste!$B16174&amp;"",AcctCode,0)),"UNKNOWN"))</f>
        <v/>
      </c>
      <c r="F16177">
        <f>IF(GL_Paste!$B16174="","",IFERROR(INDEX(AcctSub,MATCH(GL_Paste!$B16174&amp;"",AcctCode,0)),"UNKNOWN"))</f>
        <v/>
      </c>
    </row>
    <row r="16178">
      <c r="A16178" s="40">
        <f>IF(GL_Paste!$B16175="","",N(GL_Paste!$H16175)-N(GL_Paste!$G16175))</f>
        <v/>
      </c>
      <c r="B16178" s="43">
        <f>IF(GL_Paste!$B16175="","",DATE(YEAR(GL_Paste!$E16175),MONTH(GL_Paste!$E16175),1))</f>
        <v/>
      </c>
      <c r="C16178">
        <f>IF(GL_Paste!$B16175="","",IF(TRIM(GL_Paste!$M16175)&lt;&gt;"",TRIM(GL_Paste!$M16175),IFERROR(MID(GL_Paste!$I16175,FIND("[",GL_Paste!$I16175)+1,FIND("]",GL_Paste!$I16175)-FIND("[",GL_Paste!$I16175)-1),"")))</f>
        <v/>
      </c>
      <c r="D16178">
        <f>IF(GL_Paste!$B16175="","",IFERROR(INDEX(DeptName,MATCH($C16178,DeptTag,0)),"UNALLOCATED"))</f>
        <v/>
      </c>
      <c r="E16178">
        <f>IF(GL_Paste!$B16175="","",IFERROR(INDEX(AcctCat,MATCH(GL_Paste!$B16175&amp;"",AcctCode,0)),"UNKNOWN"))</f>
        <v/>
      </c>
      <c r="F16178">
        <f>IF(GL_Paste!$B16175="","",IFERROR(INDEX(AcctSub,MATCH(GL_Paste!$B16175&amp;"",AcctCode,0)),"UNKNOWN"))</f>
        <v/>
      </c>
    </row>
    <row r="16179">
      <c r="A16179" s="40">
        <f>IF(GL_Paste!$B16176="","",N(GL_Paste!$H16176)-N(GL_Paste!$G16176))</f>
        <v/>
      </c>
      <c r="B16179" s="43">
        <f>IF(GL_Paste!$B16176="","",DATE(YEAR(GL_Paste!$E16176),MONTH(GL_Paste!$E16176),1))</f>
        <v/>
      </c>
      <c r="C16179">
        <f>IF(GL_Paste!$B16176="","",IF(TRIM(GL_Paste!$M16176)&lt;&gt;"",TRIM(GL_Paste!$M16176),IFERROR(MID(GL_Paste!$I16176,FIND("[",GL_Paste!$I16176)+1,FIND("]",GL_Paste!$I16176)-FIND("[",GL_Paste!$I16176)-1),"")))</f>
        <v/>
      </c>
      <c r="D16179">
        <f>IF(GL_Paste!$B16176="","",IFERROR(INDEX(DeptName,MATCH($C16179,DeptTag,0)),"UNALLOCATED"))</f>
        <v/>
      </c>
      <c r="E16179">
        <f>IF(GL_Paste!$B16176="","",IFERROR(INDEX(AcctCat,MATCH(GL_Paste!$B16176&amp;"",AcctCode,0)),"UNKNOWN"))</f>
        <v/>
      </c>
      <c r="F16179">
        <f>IF(GL_Paste!$B16176="","",IFERROR(INDEX(AcctSub,MATCH(GL_Paste!$B16176&amp;"",AcctCode,0)),"UNKNOWN"))</f>
        <v/>
      </c>
    </row>
    <row r="16180">
      <c r="A16180" s="40">
        <f>IF(GL_Paste!$B16177="","",N(GL_Paste!$H16177)-N(GL_Paste!$G16177))</f>
        <v/>
      </c>
      <c r="B16180" s="43">
        <f>IF(GL_Paste!$B16177="","",DATE(YEAR(GL_Paste!$E16177),MONTH(GL_Paste!$E16177),1))</f>
        <v/>
      </c>
      <c r="C16180">
        <f>IF(GL_Paste!$B16177="","",IF(TRIM(GL_Paste!$M16177)&lt;&gt;"",TRIM(GL_Paste!$M16177),IFERROR(MID(GL_Paste!$I16177,FIND("[",GL_Paste!$I16177)+1,FIND("]",GL_Paste!$I16177)-FIND("[",GL_Paste!$I16177)-1),"")))</f>
        <v/>
      </c>
      <c r="D16180">
        <f>IF(GL_Paste!$B16177="","",IFERROR(INDEX(DeptName,MATCH($C16180,DeptTag,0)),"UNALLOCATED"))</f>
        <v/>
      </c>
      <c r="E16180">
        <f>IF(GL_Paste!$B16177="","",IFERROR(INDEX(AcctCat,MATCH(GL_Paste!$B16177&amp;"",AcctCode,0)),"UNKNOWN"))</f>
        <v/>
      </c>
      <c r="F16180">
        <f>IF(GL_Paste!$B16177="","",IFERROR(INDEX(AcctSub,MATCH(GL_Paste!$B16177&amp;"",AcctCode,0)),"UNKNOWN"))</f>
        <v/>
      </c>
    </row>
    <row r="16181">
      <c r="A16181" s="40">
        <f>IF(GL_Paste!$B16178="","",N(GL_Paste!$H16178)-N(GL_Paste!$G16178))</f>
        <v/>
      </c>
      <c r="B16181" s="43">
        <f>IF(GL_Paste!$B16178="","",DATE(YEAR(GL_Paste!$E16178),MONTH(GL_Paste!$E16178),1))</f>
        <v/>
      </c>
      <c r="C16181">
        <f>IF(GL_Paste!$B16178="","",IF(TRIM(GL_Paste!$M16178)&lt;&gt;"",TRIM(GL_Paste!$M16178),IFERROR(MID(GL_Paste!$I16178,FIND("[",GL_Paste!$I16178)+1,FIND("]",GL_Paste!$I16178)-FIND("[",GL_Paste!$I16178)-1),"")))</f>
        <v/>
      </c>
      <c r="D16181">
        <f>IF(GL_Paste!$B16178="","",IFERROR(INDEX(DeptName,MATCH($C16181,DeptTag,0)),"UNALLOCATED"))</f>
        <v/>
      </c>
      <c r="E16181">
        <f>IF(GL_Paste!$B16178="","",IFERROR(INDEX(AcctCat,MATCH(GL_Paste!$B16178&amp;"",AcctCode,0)),"UNKNOWN"))</f>
        <v/>
      </c>
      <c r="F16181">
        <f>IF(GL_Paste!$B16178="","",IFERROR(INDEX(AcctSub,MATCH(GL_Paste!$B16178&amp;"",AcctCode,0)),"UNKNOWN"))</f>
        <v/>
      </c>
    </row>
    <row r="16182">
      <c r="A16182" s="40">
        <f>IF(GL_Paste!$B16179="","",N(GL_Paste!$H16179)-N(GL_Paste!$G16179))</f>
        <v/>
      </c>
      <c r="B16182" s="43">
        <f>IF(GL_Paste!$B16179="","",DATE(YEAR(GL_Paste!$E16179),MONTH(GL_Paste!$E16179),1))</f>
        <v/>
      </c>
      <c r="C16182">
        <f>IF(GL_Paste!$B16179="","",IF(TRIM(GL_Paste!$M16179)&lt;&gt;"",TRIM(GL_Paste!$M16179),IFERROR(MID(GL_Paste!$I16179,FIND("[",GL_Paste!$I16179)+1,FIND("]",GL_Paste!$I16179)-FIND("[",GL_Paste!$I16179)-1),"")))</f>
        <v/>
      </c>
      <c r="D16182">
        <f>IF(GL_Paste!$B16179="","",IFERROR(INDEX(DeptName,MATCH($C16182,DeptTag,0)),"UNALLOCATED"))</f>
        <v/>
      </c>
      <c r="E16182">
        <f>IF(GL_Paste!$B16179="","",IFERROR(INDEX(AcctCat,MATCH(GL_Paste!$B16179&amp;"",AcctCode,0)),"UNKNOWN"))</f>
        <v/>
      </c>
      <c r="F16182">
        <f>IF(GL_Paste!$B16179="","",IFERROR(INDEX(AcctSub,MATCH(GL_Paste!$B16179&amp;"",AcctCode,0)),"UNKNOWN"))</f>
        <v/>
      </c>
    </row>
    <row r="16183">
      <c r="A16183" s="40">
        <f>IF(GL_Paste!$B16180="","",N(GL_Paste!$H16180)-N(GL_Paste!$G16180))</f>
        <v/>
      </c>
      <c r="B16183" s="43">
        <f>IF(GL_Paste!$B16180="","",DATE(YEAR(GL_Paste!$E16180),MONTH(GL_Paste!$E16180),1))</f>
        <v/>
      </c>
      <c r="C16183">
        <f>IF(GL_Paste!$B16180="","",IF(TRIM(GL_Paste!$M16180)&lt;&gt;"",TRIM(GL_Paste!$M16180),IFERROR(MID(GL_Paste!$I16180,FIND("[",GL_Paste!$I16180)+1,FIND("]",GL_Paste!$I16180)-FIND("[",GL_Paste!$I16180)-1),"")))</f>
        <v/>
      </c>
      <c r="D16183">
        <f>IF(GL_Paste!$B16180="","",IFERROR(INDEX(DeptName,MATCH($C16183,DeptTag,0)),"UNALLOCATED"))</f>
        <v/>
      </c>
      <c r="E16183">
        <f>IF(GL_Paste!$B16180="","",IFERROR(INDEX(AcctCat,MATCH(GL_Paste!$B16180&amp;"",AcctCode,0)),"UNKNOWN"))</f>
        <v/>
      </c>
      <c r="F16183">
        <f>IF(GL_Paste!$B16180="","",IFERROR(INDEX(AcctSub,MATCH(GL_Paste!$B16180&amp;"",AcctCode,0)),"UNKNOWN"))</f>
        <v/>
      </c>
    </row>
    <row r="16184">
      <c r="A16184" s="40">
        <f>IF(GL_Paste!$B16181="","",N(GL_Paste!$H16181)-N(GL_Paste!$G16181))</f>
        <v/>
      </c>
      <c r="B16184" s="43">
        <f>IF(GL_Paste!$B16181="","",DATE(YEAR(GL_Paste!$E16181),MONTH(GL_Paste!$E16181),1))</f>
        <v/>
      </c>
      <c r="C16184">
        <f>IF(GL_Paste!$B16181="","",IF(TRIM(GL_Paste!$M16181)&lt;&gt;"",TRIM(GL_Paste!$M16181),IFERROR(MID(GL_Paste!$I16181,FIND("[",GL_Paste!$I16181)+1,FIND("]",GL_Paste!$I16181)-FIND("[",GL_Paste!$I16181)-1),"")))</f>
        <v/>
      </c>
      <c r="D16184">
        <f>IF(GL_Paste!$B16181="","",IFERROR(INDEX(DeptName,MATCH($C16184,DeptTag,0)),"UNALLOCATED"))</f>
        <v/>
      </c>
      <c r="E16184">
        <f>IF(GL_Paste!$B16181="","",IFERROR(INDEX(AcctCat,MATCH(GL_Paste!$B16181&amp;"",AcctCode,0)),"UNKNOWN"))</f>
        <v/>
      </c>
      <c r="F16184">
        <f>IF(GL_Paste!$B16181="","",IFERROR(INDEX(AcctSub,MATCH(GL_Paste!$B16181&amp;"",AcctCode,0)),"UNKNOWN"))</f>
        <v/>
      </c>
    </row>
    <row r="16185">
      <c r="A16185" s="40">
        <f>IF(GL_Paste!$B16182="","",N(GL_Paste!$H16182)-N(GL_Paste!$G16182))</f>
        <v/>
      </c>
      <c r="B16185" s="43">
        <f>IF(GL_Paste!$B16182="","",DATE(YEAR(GL_Paste!$E16182),MONTH(GL_Paste!$E16182),1))</f>
        <v/>
      </c>
      <c r="C16185">
        <f>IF(GL_Paste!$B16182="","",IF(TRIM(GL_Paste!$M16182)&lt;&gt;"",TRIM(GL_Paste!$M16182),IFERROR(MID(GL_Paste!$I16182,FIND("[",GL_Paste!$I16182)+1,FIND("]",GL_Paste!$I16182)-FIND("[",GL_Paste!$I16182)-1),"")))</f>
        <v/>
      </c>
      <c r="D16185">
        <f>IF(GL_Paste!$B16182="","",IFERROR(INDEX(DeptName,MATCH($C16185,DeptTag,0)),"UNALLOCATED"))</f>
        <v/>
      </c>
      <c r="E16185">
        <f>IF(GL_Paste!$B16182="","",IFERROR(INDEX(AcctCat,MATCH(GL_Paste!$B16182&amp;"",AcctCode,0)),"UNKNOWN"))</f>
        <v/>
      </c>
      <c r="F16185">
        <f>IF(GL_Paste!$B16182="","",IFERROR(INDEX(AcctSub,MATCH(GL_Paste!$B16182&amp;"",AcctCode,0)),"UNKNOWN"))</f>
        <v/>
      </c>
    </row>
    <row r="16186">
      <c r="A16186" s="40">
        <f>IF(GL_Paste!$B16183="","",N(GL_Paste!$H16183)-N(GL_Paste!$G16183))</f>
        <v/>
      </c>
      <c r="B16186" s="43">
        <f>IF(GL_Paste!$B16183="","",DATE(YEAR(GL_Paste!$E16183),MONTH(GL_Paste!$E16183),1))</f>
        <v/>
      </c>
      <c r="C16186">
        <f>IF(GL_Paste!$B16183="","",IF(TRIM(GL_Paste!$M16183)&lt;&gt;"",TRIM(GL_Paste!$M16183),IFERROR(MID(GL_Paste!$I16183,FIND("[",GL_Paste!$I16183)+1,FIND("]",GL_Paste!$I16183)-FIND("[",GL_Paste!$I16183)-1),"")))</f>
        <v/>
      </c>
      <c r="D16186">
        <f>IF(GL_Paste!$B16183="","",IFERROR(INDEX(DeptName,MATCH($C16186,DeptTag,0)),"UNALLOCATED"))</f>
        <v/>
      </c>
      <c r="E16186">
        <f>IF(GL_Paste!$B16183="","",IFERROR(INDEX(AcctCat,MATCH(GL_Paste!$B16183&amp;"",AcctCode,0)),"UNKNOWN"))</f>
        <v/>
      </c>
      <c r="F16186">
        <f>IF(GL_Paste!$B16183="","",IFERROR(INDEX(AcctSub,MATCH(GL_Paste!$B16183&amp;"",AcctCode,0)),"UNKNOWN"))</f>
        <v/>
      </c>
    </row>
    <row r="16187">
      <c r="A16187" s="40">
        <f>IF(GL_Paste!$B16184="","",N(GL_Paste!$H16184)-N(GL_Paste!$G16184))</f>
        <v/>
      </c>
      <c r="B16187" s="43">
        <f>IF(GL_Paste!$B16184="","",DATE(YEAR(GL_Paste!$E16184),MONTH(GL_Paste!$E16184),1))</f>
        <v/>
      </c>
      <c r="C16187">
        <f>IF(GL_Paste!$B16184="","",IF(TRIM(GL_Paste!$M16184)&lt;&gt;"",TRIM(GL_Paste!$M16184),IFERROR(MID(GL_Paste!$I16184,FIND("[",GL_Paste!$I16184)+1,FIND("]",GL_Paste!$I16184)-FIND("[",GL_Paste!$I16184)-1),"")))</f>
        <v/>
      </c>
      <c r="D16187">
        <f>IF(GL_Paste!$B16184="","",IFERROR(INDEX(DeptName,MATCH($C16187,DeptTag,0)),"UNALLOCATED"))</f>
        <v/>
      </c>
      <c r="E16187">
        <f>IF(GL_Paste!$B16184="","",IFERROR(INDEX(AcctCat,MATCH(GL_Paste!$B16184&amp;"",AcctCode,0)),"UNKNOWN"))</f>
        <v/>
      </c>
      <c r="F16187">
        <f>IF(GL_Paste!$B16184="","",IFERROR(INDEX(AcctSub,MATCH(GL_Paste!$B16184&amp;"",AcctCode,0)),"UNKNOWN"))</f>
        <v/>
      </c>
    </row>
    <row r="16188">
      <c r="A16188" s="40">
        <f>IF(GL_Paste!$B16185="","",N(GL_Paste!$H16185)-N(GL_Paste!$G16185))</f>
        <v/>
      </c>
      <c r="B16188" s="43">
        <f>IF(GL_Paste!$B16185="","",DATE(YEAR(GL_Paste!$E16185),MONTH(GL_Paste!$E16185),1))</f>
        <v/>
      </c>
      <c r="C16188">
        <f>IF(GL_Paste!$B16185="","",IF(TRIM(GL_Paste!$M16185)&lt;&gt;"",TRIM(GL_Paste!$M16185),IFERROR(MID(GL_Paste!$I16185,FIND("[",GL_Paste!$I16185)+1,FIND("]",GL_Paste!$I16185)-FIND("[",GL_Paste!$I16185)-1),"")))</f>
        <v/>
      </c>
      <c r="D16188">
        <f>IF(GL_Paste!$B16185="","",IFERROR(INDEX(DeptName,MATCH($C16188,DeptTag,0)),"UNALLOCATED"))</f>
        <v/>
      </c>
      <c r="E16188">
        <f>IF(GL_Paste!$B16185="","",IFERROR(INDEX(AcctCat,MATCH(GL_Paste!$B16185&amp;"",AcctCode,0)),"UNKNOWN"))</f>
        <v/>
      </c>
      <c r="F16188">
        <f>IF(GL_Paste!$B16185="","",IFERROR(INDEX(AcctSub,MATCH(GL_Paste!$B16185&amp;"",AcctCode,0)),"UNKNOWN"))</f>
        <v/>
      </c>
    </row>
    <row r="16189">
      <c r="A16189" s="40">
        <f>IF(GL_Paste!$B16186="","",N(GL_Paste!$H16186)-N(GL_Paste!$G16186))</f>
        <v/>
      </c>
      <c r="B16189" s="43">
        <f>IF(GL_Paste!$B16186="","",DATE(YEAR(GL_Paste!$E16186),MONTH(GL_Paste!$E16186),1))</f>
        <v/>
      </c>
      <c r="C16189">
        <f>IF(GL_Paste!$B16186="","",IF(TRIM(GL_Paste!$M16186)&lt;&gt;"",TRIM(GL_Paste!$M16186),IFERROR(MID(GL_Paste!$I16186,FIND("[",GL_Paste!$I16186)+1,FIND("]",GL_Paste!$I16186)-FIND("[",GL_Paste!$I16186)-1),"")))</f>
        <v/>
      </c>
      <c r="D16189">
        <f>IF(GL_Paste!$B16186="","",IFERROR(INDEX(DeptName,MATCH($C16189,DeptTag,0)),"UNALLOCATED"))</f>
        <v/>
      </c>
      <c r="E16189">
        <f>IF(GL_Paste!$B16186="","",IFERROR(INDEX(AcctCat,MATCH(GL_Paste!$B16186&amp;"",AcctCode,0)),"UNKNOWN"))</f>
        <v/>
      </c>
      <c r="F16189">
        <f>IF(GL_Paste!$B16186="","",IFERROR(INDEX(AcctSub,MATCH(GL_Paste!$B16186&amp;"",AcctCode,0)),"UNKNOWN"))</f>
        <v/>
      </c>
    </row>
    <row r="16190">
      <c r="A16190" s="40">
        <f>IF(GL_Paste!$B16187="","",N(GL_Paste!$H16187)-N(GL_Paste!$G16187))</f>
        <v/>
      </c>
      <c r="B16190" s="43">
        <f>IF(GL_Paste!$B16187="","",DATE(YEAR(GL_Paste!$E16187),MONTH(GL_Paste!$E16187),1))</f>
        <v/>
      </c>
      <c r="C16190">
        <f>IF(GL_Paste!$B16187="","",IF(TRIM(GL_Paste!$M16187)&lt;&gt;"",TRIM(GL_Paste!$M16187),IFERROR(MID(GL_Paste!$I16187,FIND("[",GL_Paste!$I16187)+1,FIND("]",GL_Paste!$I16187)-FIND("[",GL_Paste!$I16187)-1),"")))</f>
        <v/>
      </c>
      <c r="D16190">
        <f>IF(GL_Paste!$B16187="","",IFERROR(INDEX(DeptName,MATCH($C16190,DeptTag,0)),"UNALLOCATED"))</f>
        <v/>
      </c>
      <c r="E16190">
        <f>IF(GL_Paste!$B16187="","",IFERROR(INDEX(AcctCat,MATCH(GL_Paste!$B16187&amp;"",AcctCode,0)),"UNKNOWN"))</f>
        <v/>
      </c>
      <c r="F16190">
        <f>IF(GL_Paste!$B16187="","",IFERROR(INDEX(AcctSub,MATCH(GL_Paste!$B16187&amp;"",AcctCode,0)),"UNKNOWN"))</f>
        <v/>
      </c>
    </row>
    <row r="16191">
      <c r="A16191" s="40">
        <f>IF(GL_Paste!$B16188="","",N(GL_Paste!$H16188)-N(GL_Paste!$G16188))</f>
        <v/>
      </c>
      <c r="B16191" s="43">
        <f>IF(GL_Paste!$B16188="","",DATE(YEAR(GL_Paste!$E16188),MONTH(GL_Paste!$E16188),1))</f>
        <v/>
      </c>
      <c r="C16191">
        <f>IF(GL_Paste!$B16188="","",IF(TRIM(GL_Paste!$M16188)&lt;&gt;"",TRIM(GL_Paste!$M16188),IFERROR(MID(GL_Paste!$I16188,FIND("[",GL_Paste!$I16188)+1,FIND("]",GL_Paste!$I16188)-FIND("[",GL_Paste!$I16188)-1),"")))</f>
        <v/>
      </c>
      <c r="D16191">
        <f>IF(GL_Paste!$B16188="","",IFERROR(INDEX(DeptName,MATCH($C16191,DeptTag,0)),"UNALLOCATED"))</f>
        <v/>
      </c>
      <c r="E16191">
        <f>IF(GL_Paste!$B16188="","",IFERROR(INDEX(AcctCat,MATCH(GL_Paste!$B16188&amp;"",AcctCode,0)),"UNKNOWN"))</f>
        <v/>
      </c>
      <c r="F16191">
        <f>IF(GL_Paste!$B16188="","",IFERROR(INDEX(AcctSub,MATCH(GL_Paste!$B16188&amp;"",AcctCode,0)),"UNKNOWN"))</f>
        <v/>
      </c>
    </row>
    <row r="16192">
      <c r="A16192" s="40">
        <f>IF(GL_Paste!$B16189="","",N(GL_Paste!$H16189)-N(GL_Paste!$G16189))</f>
        <v/>
      </c>
      <c r="B16192" s="43">
        <f>IF(GL_Paste!$B16189="","",DATE(YEAR(GL_Paste!$E16189),MONTH(GL_Paste!$E16189),1))</f>
        <v/>
      </c>
      <c r="C16192">
        <f>IF(GL_Paste!$B16189="","",IF(TRIM(GL_Paste!$M16189)&lt;&gt;"",TRIM(GL_Paste!$M16189),IFERROR(MID(GL_Paste!$I16189,FIND("[",GL_Paste!$I16189)+1,FIND("]",GL_Paste!$I16189)-FIND("[",GL_Paste!$I16189)-1),"")))</f>
        <v/>
      </c>
      <c r="D16192">
        <f>IF(GL_Paste!$B16189="","",IFERROR(INDEX(DeptName,MATCH($C16192,DeptTag,0)),"UNALLOCATED"))</f>
        <v/>
      </c>
      <c r="E16192">
        <f>IF(GL_Paste!$B16189="","",IFERROR(INDEX(AcctCat,MATCH(GL_Paste!$B16189&amp;"",AcctCode,0)),"UNKNOWN"))</f>
        <v/>
      </c>
      <c r="F16192">
        <f>IF(GL_Paste!$B16189="","",IFERROR(INDEX(AcctSub,MATCH(GL_Paste!$B16189&amp;"",AcctCode,0)),"UNKNOWN"))</f>
        <v/>
      </c>
    </row>
    <row r="16193">
      <c r="A16193" s="40">
        <f>IF(GL_Paste!$B16190="","",N(GL_Paste!$H16190)-N(GL_Paste!$G16190))</f>
        <v/>
      </c>
      <c r="B16193" s="43">
        <f>IF(GL_Paste!$B16190="","",DATE(YEAR(GL_Paste!$E16190),MONTH(GL_Paste!$E16190),1))</f>
        <v/>
      </c>
      <c r="C16193">
        <f>IF(GL_Paste!$B16190="","",IF(TRIM(GL_Paste!$M16190)&lt;&gt;"",TRIM(GL_Paste!$M16190),IFERROR(MID(GL_Paste!$I16190,FIND("[",GL_Paste!$I16190)+1,FIND("]",GL_Paste!$I16190)-FIND("[",GL_Paste!$I16190)-1),"")))</f>
        <v/>
      </c>
      <c r="D16193">
        <f>IF(GL_Paste!$B16190="","",IFERROR(INDEX(DeptName,MATCH($C16193,DeptTag,0)),"UNALLOCATED"))</f>
        <v/>
      </c>
      <c r="E16193">
        <f>IF(GL_Paste!$B16190="","",IFERROR(INDEX(AcctCat,MATCH(GL_Paste!$B16190&amp;"",AcctCode,0)),"UNKNOWN"))</f>
        <v/>
      </c>
      <c r="F16193">
        <f>IF(GL_Paste!$B16190="","",IFERROR(INDEX(AcctSub,MATCH(GL_Paste!$B16190&amp;"",AcctCode,0)),"UNKNOWN"))</f>
        <v/>
      </c>
    </row>
    <row r="16194">
      <c r="A16194" s="40">
        <f>IF(GL_Paste!$B16191="","",N(GL_Paste!$H16191)-N(GL_Paste!$G16191))</f>
        <v/>
      </c>
      <c r="B16194" s="43">
        <f>IF(GL_Paste!$B16191="","",DATE(YEAR(GL_Paste!$E16191),MONTH(GL_Paste!$E16191),1))</f>
        <v/>
      </c>
      <c r="C16194">
        <f>IF(GL_Paste!$B16191="","",IF(TRIM(GL_Paste!$M16191)&lt;&gt;"",TRIM(GL_Paste!$M16191),IFERROR(MID(GL_Paste!$I16191,FIND("[",GL_Paste!$I16191)+1,FIND("]",GL_Paste!$I16191)-FIND("[",GL_Paste!$I16191)-1),"")))</f>
        <v/>
      </c>
      <c r="D16194">
        <f>IF(GL_Paste!$B16191="","",IFERROR(INDEX(DeptName,MATCH($C16194,DeptTag,0)),"UNALLOCATED"))</f>
        <v/>
      </c>
      <c r="E16194">
        <f>IF(GL_Paste!$B16191="","",IFERROR(INDEX(AcctCat,MATCH(GL_Paste!$B16191&amp;"",AcctCode,0)),"UNKNOWN"))</f>
        <v/>
      </c>
      <c r="F16194">
        <f>IF(GL_Paste!$B16191="","",IFERROR(INDEX(AcctSub,MATCH(GL_Paste!$B16191&amp;"",AcctCode,0)),"UNKNOWN"))</f>
        <v/>
      </c>
    </row>
    <row r="16195">
      <c r="A16195" s="40">
        <f>IF(GL_Paste!$B16192="","",N(GL_Paste!$H16192)-N(GL_Paste!$G16192))</f>
        <v/>
      </c>
      <c r="B16195" s="43">
        <f>IF(GL_Paste!$B16192="","",DATE(YEAR(GL_Paste!$E16192),MONTH(GL_Paste!$E16192),1))</f>
        <v/>
      </c>
      <c r="C16195">
        <f>IF(GL_Paste!$B16192="","",IF(TRIM(GL_Paste!$M16192)&lt;&gt;"",TRIM(GL_Paste!$M16192),IFERROR(MID(GL_Paste!$I16192,FIND("[",GL_Paste!$I16192)+1,FIND("]",GL_Paste!$I16192)-FIND("[",GL_Paste!$I16192)-1),"")))</f>
        <v/>
      </c>
      <c r="D16195">
        <f>IF(GL_Paste!$B16192="","",IFERROR(INDEX(DeptName,MATCH($C16195,DeptTag,0)),"UNALLOCATED"))</f>
        <v/>
      </c>
      <c r="E16195">
        <f>IF(GL_Paste!$B16192="","",IFERROR(INDEX(AcctCat,MATCH(GL_Paste!$B16192&amp;"",AcctCode,0)),"UNKNOWN"))</f>
        <v/>
      </c>
      <c r="F16195">
        <f>IF(GL_Paste!$B16192="","",IFERROR(INDEX(AcctSub,MATCH(GL_Paste!$B16192&amp;"",AcctCode,0)),"UNKNOWN"))</f>
        <v/>
      </c>
    </row>
    <row r="16196">
      <c r="A16196" s="40">
        <f>IF(GL_Paste!$B16193="","",N(GL_Paste!$H16193)-N(GL_Paste!$G16193))</f>
        <v/>
      </c>
      <c r="B16196" s="43">
        <f>IF(GL_Paste!$B16193="","",DATE(YEAR(GL_Paste!$E16193),MONTH(GL_Paste!$E16193),1))</f>
        <v/>
      </c>
      <c r="C16196">
        <f>IF(GL_Paste!$B16193="","",IF(TRIM(GL_Paste!$M16193)&lt;&gt;"",TRIM(GL_Paste!$M16193),IFERROR(MID(GL_Paste!$I16193,FIND("[",GL_Paste!$I16193)+1,FIND("]",GL_Paste!$I16193)-FIND("[",GL_Paste!$I16193)-1),"")))</f>
        <v/>
      </c>
      <c r="D16196">
        <f>IF(GL_Paste!$B16193="","",IFERROR(INDEX(DeptName,MATCH($C16196,DeptTag,0)),"UNALLOCATED"))</f>
        <v/>
      </c>
      <c r="E16196">
        <f>IF(GL_Paste!$B16193="","",IFERROR(INDEX(AcctCat,MATCH(GL_Paste!$B16193&amp;"",AcctCode,0)),"UNKNOWN"))</f>
        <v/>
      </c>
      <c r="F16196">
        <f>IF(GL_Paste!$B16193="","",IFERROR(INDEX(AcctSub,MATCH(GL_Paste!$B16193&amp;"",AcctCode,0)),"UNKNOWN"))</f>
        <v/>
      </c>
    </row>
    <row r="16197">
      <c r="A16197" s="40">
        <f>IF(GL_Paste!$B16194="","",N(GL_Paste!$H16194)-N(GL_Paste!$G16194))</f>
        <v/>
      </c>
      <c r="B16197" s="43">
        <f>IF(GL_Paste!$B16194="","",DATE(YEAR(GL_Paste!$E16194),MONTH(GL_Paste!$E16194),1))</f>
        <v/>
      </c>
      <c r="C16197">
        <f>IF(GL_Paste!$B16194="","",IF(TRIM(GL_Paste!$M16194)&lt;&gt;"",TRIM(GL_Paste!$M16194),IFERROR(MID(GL_Paste!$I16194,FIND("[",GL_Paste!$I16194)+1,FIND("]",GL_Paste!$I16194)-FIND("[",GL_Paste!$I16194)-1),"")))</f>
        <v/>
      </c>
      <c r="D16197">
        <f>IF(GL_Paste!$B16194="","",IFERROR(INDEX(DeptName,MATCH($C16197,DeptTag,0)),"UNALLOCATED"))</f>
        <v/>
      </c>
      <c r="E16197">
        <f>IF(GL_Paste!$B16194="","",IFERROR(INDEX(AcctCat,MATCH(GL_Paste!$B16194&amp;"",AcctCode,0)),"UNKNOWN"))</f>
        <v/>
      </c>
      <c r="F16197">
        <f>IF(GL_Paste!$B16194="","",IFERROR(INDEX(AcctSub,MATCH(GL_Paste!$B16194&amp;"",AcctCode,0)),"UNKNOWN"))</f>
        <v/>
      </c>
    </row>
    <row r="16198">
      <c r="A16198" s="40">
        <f>IF(GL_Paste!$B16195="","",N(GL_Paste!$H16195)-N(GL_Paste!$G16195))</f>
        <v/>
      </c>
      <c r="B16198" s="43">
        <f>IF(GL_Paste!$B16195="","",DATE(YEAR(GL_Paste!$E16195),MONTH(GL_Paste!$E16195),1))</f>
        <v/>
      </c>
      <c r="C16198">
        <f>IF(GL_Paste!$B16195="","",IF(TRIM(GL_Paste!$M16195)&lt;&gt;"",TRIM(GL_Paste!$M16195),IFERROR(MID(GL_Paste!$I16195,FIND("[",GL_Paste!$I16195)+1,FIND("]",GL_Paste!$I16195)-FIND("[",GL_Paste!$I16195)-1),"")))</f>
        <v/>
      </c>
      <c r="D16198">
        <f>IF(GL_Paste!$B16195="","",IFERROR(INDEX(DeptName,MATCH($C16198,DeptTag,0)),"UNALLOCATED"))</f>
        <v/>
      </c>
      <c r="E16198">
        <f>IF(GL_Paste!$B16195="","",IFERROR(INDEX(AcctCat,MATCH(GL_Paste!$B16195&amp;"",AcctCode,0)),"UNKNOWN"))</f>
        <v/>
      </c>
      <c r="F16198">
        <f>IF(GL_Paste!$B16195="","",IFERROR(INDEX(AcctSub,MATCH(GL_Paste!$B16195&amp;"",AcctCode,0)),"UNKNOWN"))</f>
        <v/>
      </c>
    </row>
    <row r="16199">
      <c r="A16199" s="40">
        <f>IF(GL_Paste!$B16196="","",N(GL_Paste!$H16196)-N(GL_Paste!$G16196))</f>
        <v/>
      </c>
      <c r="B16199" s="43">
        <f>IF(GL_Paste!$B16196="","",DATE(YEAR(GL_Paste!$E16196),MONTH(GL_Paste!$E16196),1))</f>
        <v/>
      </c>
      <c r="C16199">
        <f>IF(GL_Paste!$B16196="","",IF(TRIM(GL_Paste!$M16196)&lt;&gt;"",TRIM(GL_Paste!$M16196),IFERROR(MID(GL_Paste!$I16196,FIND("[",GL_Paste!$I16196)+1,FIND("]",GL_Paste!$I16196)-FIND("[",GL_Paste!$I16196)-1),"")))</f>
        <v/>
      </c>
      <c r="D16199">
        <f>IF(GL_Paste!$B16196="","",IFERROR(INDEX(DeptName,MATCH($C16199,DeptTag,0)),"UNALLOCATED"))</f>
        <v/>
      </c>
      <c r="E16199">
        <f>IF(GL_Paste!$B16196="","",IFERROR(INDEX(AcctCat,MATCH(GL_Paste!$B16196&amp;"",AcctCode,0)),"UNKNOWN"))</f>
        <v/>
      </c>
      <c r="F16199">
        <f>IF(GL_Paste!$B16196="","",IFERROR(INDEX(AcctSub,MATCH(GL_Paste!$B16196&amp;"",AcctCode,0)),"UNKNOWN"))</f>
        <v/>
      </c>
    </row>
    <row r="16200">
      <c r="A16200" s="40">
        <f>IF(GL_Paste!$B16197="","",N(GL_Paste!$H16197)-N(GL_Paste!$G16197))</f>
        <v/>
      </c>
      <c r="B16200" s="43">
        <f>IF(GL_Paste!$B16197="","",DATE(YEAR(GL_Paste!$E16197),MONTH(GL_Paste!$E16197),1))</f>
        <v/>
      </c>
      <c r="C16200">
        <f>IF(GL_Paste!$B16197="","",IF(TRIM(GL_Paste!$M16197)&lt;&gt;"",TRIM(GL_Paste!$M16197),IFERROR(MID(GL_Paste!$I16197,FIND("[",GL_Paste!$I16197)+1,FIND("]",GL_Paste!$I16197)-FIND("[",GL_Paste!$I16197)-1),"")))</f>
        <v/>
      </c>
      <c r="D16200">
        <f>IF(GL_Paste!$B16197="","",IFERROR(INDEX(DeptName,MATCH($C16200,DeptTag,0)),"UNALLOCATED"))</f>
        <v/>
      </c>
      <c r="E16200">
        <f>IF(GL_Paste!$B16197="","",IFERROR(INDEX(AcctCat,MATCH(GL_Paste!$B16197&amp;"",AcctCode,0)),"UNKNOWN"))</f>
        <v/>
      </c>
      <c r="F16200">
        <f>IF(GL_Paste!$B16197="","",IFERROR(INDEX(AcctSub,MATCH(GL_Paste!$B16197&amp;"",AcctCode,0)),"UNKNOWN"))</f>
        <v/>
      </c>
    </row>
    <row r="16201">
      <c r="A16201" s="40">
        <f>IF(GL_Paste!$B16198="","",N(GL_Paste!$H16198)-N(GL_Paste!$G16198))</f>
        <v/>
      </c>
      <c r="B16201" s="43">
        <f>IF(GL_Paste!$B16198="","",DATE(YEAR(GL_Paste!$E16198),MONTH(GL_Paste!$E16198),1))</f>
        <v/>
      </c>
      <c r="C16201">
        <f>IF(GL_Paste!$B16198="","",IF(TRIM(GL_Paste!$M16198)&lt;&gt;"",TRIM(GL_Paste!$M16198),IFERROR(MID(GL_Paste!$I16198,FIND("[",GL_Paste!$I16198)+1,FIND("]",GL_Paste!$I16198)-FIND("[",GL_Paste!$I16198)-1),"")))</f>
        <v/>
      </c>
      <c r="D16201">
        <f>IF(GL_Paste!$B16198="","",IFERROR(INDEX(DeptName,MATCH($C16201,DeptTag,0)),"UNALLOCATED"))</f>
        <v/>
      </c>
      <c r="E16201">
        <f>IF(GL_Paste!$B16198="","",IFERROR(INDEX(AcctCat,MATCH(GL_Paste!$B16198&amp;"",AcctCode,0)),"UNKNOWN"))</f>
        <v/>
      </c>
      <c r="F16201">
        <f>IF(GL_Paste!$B16198="","",IFERROR(INDEX(AcctSub,MATCH(GL_Paste!$B16198&amp;"",AcctCode,0)),"UNKNOWN"))</f>
        <v/>
      </c>
    </row>
    <row r="16202">
      <c r="A16202" s="40">
        <f>IF(GL_Paste!$B16199="","",N(GL_Paste!$H16199)-N(GL_Paste!$G16199))</f>
        <v/>
      </c>
      <c r="B16202" s="43">
        <f>IF(GL_Paste!$B16199="","",DATE(YEAR(GL_Paste!$E16199),MONTH(GL_Paste!$E16199),1))</f>
        <v/>
      </c>
      <c r="C16202">
        <f>IF(GL_Paste!$B16199="","",IF(TRIM(GL_Paste!$M16199)&lt;&gt;"",TRIM(GL_Paste!$M16199),IFERROR(MID(GL_Paste!$I16199,FIND("[",GL_Paste!$I16199)+1,FIND("]",GL_Paste!$I16199)-FIND("[",GL_Paste!$I16199)-1),"")))</f>
        <v/>
      </c>
      <c r="D16202">
        <f>IF(GL_Paste!$B16199="","",IFERROR(INDEX(DeptName,MATCH($C16202,DeptTag,0)),"UNALLOCATED"))</f>
        <v/>
      </c>
      <c r="E16202">
        <f>IF(GL_Paste!$B16199="","",IFERROR(INDEX(AcctCat,MATCH(GL_Paste!$B16199&amp;"",AcctCode,0)),"UNKNOWN"))</f>
        <v/>
      </c>
      <c r="F16202">
        <f>IF(GL_Paste!$B16199="","",IFERROR(INDEX(AcctSub,MATCH(GL_Paste!$B16199&amp;"",AcctCode,0)),"UNKNOWN"))</f>
        <v/>
      </c>
    </row>
    <row r="16203">
      <c r="A16203" s="40">
        <f>IF(GL_Paste!$B16200="","",N(GL_Paste!$H16200)-N(GL_Paste!$G16200))</f>
        <v/>
      </c>
      <c r="B16203" s="43">
        <f>IF(GL_Paste!$B16200="","",DATE(YEAR(GL_Paste!$E16200),MONTH(GL_Paste!$E16200),1))</f>
        <v/>
      </c>
      <c r="C16203">
        <f>IF(GL_Paste!$B16200="","",IF(TRIM(GL_Paste!$M16200)&lt;&gt;"",TRIM(GL_Paste!$M16200),IFERROR(MID(GL_Paste!$I16200,FIND("[",GL_Paste!$I16200)+1,FIND("]",GL_Paste!$I16200)-FIND("[",GL_Paste!$I16200)-1),"")))</f>
        <v/>
      </c>
      <c r="D16203">
        <f>IF(GL_Paste!$B16200="","",IFERROR(INDEX(DeptName,MATCH($C16203,DeptTag,0)),"UNALLOCATED"))</f>
        <v/>
      </c>
      <c r="E16203">
        <f>IF(GL_Paste!$B16200="","",IFERROR(INDEX(AcctCat,MATCH(GL_Paste!$B16200&amp;"",AcctCode,0)),"UNKNOWN"))</f>
        <v/>
      </c>
      <c r="F16203">
        <f>IF(GL_Paste!$B16200="","",IFERROR(INDEX(AcctSub,MATCH(GL_Paste!$B16200&amp;"",AcctCode,0)),"UNKNOWN"))</f>
        <v/>
      </c>
    </row>
    <row r="16204">
      <c r="A16204" s="40">
        <f>IF(GL_Paste!$B16201="","",N(GL_Paste!$H16201)-N(GL_Paste!$G16201))</f>
        <v/>
      </c>
      <c r="B16204" s="43">
        <f>IF(GL_Paste!$B16201="","",DATE(YEAR(GL_Paste!$E16201),MONTH(GL_Paste!$E16201),1))</f>
        <v/>
      </c>
      <c r="C16204">
        <f>IF(GL_Paste!$B16201="","",IF(TRIM(GL_Paste!$M16201)&lt;&gt;"",TRIM(GL_Paste!$M16201),IFERROR(MID(GL_Paste!$I16201,FIND("[",GL_Paste!$I16201)+1,FIND("]",GL_Paste!$I16201)-FIND("[",GL_Paste!$I16201)-1),"")))</f>
        <v/>
      </c>
      <c r="D16204">
        <f>IF(GL_Paste!$B16201="","",IFERROR(INDEX(DeptName,MATCH($C16204,DeptTag,0)),"UNALLOCATED"))</f>
        <v/>
      </c>
      <c r="E16204">
        <f>IF(GL_Paste!$B16201="","",IFERROR(INDEX(AcctCat,MATCH(GL_Paste!$B16201&amp;"",AcctCode,0)),"UNKNOWN"))</f>
        <v/>
      </c>
      <c r="F16204">
        <f>IF(GL_Paste!$B16201="","",IFERROR(INDEX(AcctSub,MATCH(GL_Paste!$B16201&amp;"",AcctCode,0)),"UNKNOWN"))</f>
        <v/>
      </c>
    </row>
    <row r="16205">
      <c r="A16205" s="40">
        <f>IF(GL_Paste!$B16202="","",N(GL_Paste!$H16202)-N(GL_Paste!$G16202))</f>
        <v/>
      </c>
      <c r="B16205" s="43">
        <f>IF(GL_Paste!$B16202="","",DATE(YEAR(GL_Paste!$E16202),MONTH(GL_Paste!$E16202),1))</f>
        <v/>
      </c>
      <c r="C16205">
        <f>IF(GL_Paste!$B16202="","",IF(TRIM(GL_Paste!$M16202)&lt;&gt;"",TRIM(GL_Paste!$M16202),IFERROR(MID(GL_Paste!$I16202,FIND("[",GL_Paste!$I16202)+1,FIND("]",GL_Paste!$I16202)-FIND("[",GL_Paste!$I16202)-1),"")))</f>
        <v/>
      </c>
      <c r="D16205">
        <f>IF(GL_Paste!$B16202="","",IFERROR(INDEX(DeptName,MATCH($C16205,DeptTag,0)),"UNALLOCATED"))</f>
        <v/>
      </c>
      <c r="E16205">
        <f>IF(GL_Paste!$B16202="","",IFERROR(INDEX(AcctCat,MATCH(GL_Paste!$B16202&amp;"",AcctCode,0)),"UNKNOWN"))</f>
        <v/>
      </c>
      <c r="F16205">
        <f>IF(GL_Paste!$B16202="","",IFERROR(INDEX(AcctSub,MATCH(GL_Paste!$B16202&amp;"",AcctCode,0)),"UNKNOWN"))</f>
        <v/>
      </c>
    </row>
    <row r="16206">
      <c r="A16206" s="40">
        <f>IF(GL_Paste!$B16203="","",N(GL_Paste!$H16203)-N(GL_Paste!$G16203))</f>
        <v/>
      </c>
      <c r="B16206" s="43">
        <f>IF(GL_Paste!$B16203="","",DATE(YEAR(GL_Paste!$E16203),MONTH(GL_Paste!$E16203),1))</f>
        <v/>
      </c>
      <c r="C16206">
        <f>IF(GL_Paste!$B16203="","",IF(TRIM(GL_Paste!$M16203)&lt;&gt;"",TRIM(GL_Paste!$M16203),IFERROR(MID(GL_Paste!$I16203,FIND("[",GL_Paste!$I16203)+1,FIND("]",GL_Paste!$I16203)-FIND("[",GL_Paste!$I16203)-1),"")))</f>
        <v/>
      </c>
      <c r="D16206">
        <f>IF(GL_Paste!$B16203="","",IFERROR(INDEX(DeptName,MATCH($C16206,DeptTag,0)),"UNALLOCATED"))</f>
        <v/>
      </c>
      <c r="E16206">
        <f>IF(GL_Paste!$B16203="","",IFERROR(INDEX(AcctCat,MATCH(GL_Paste!$B16203&amp;"",AcctCode,0)),"UNKNOWN"))</f>
        <v/>
      </c>
      <c r="F16206">
        <f>IF(GL_Paste!$B16203="","",IFERROR(INDEX(AcctSub,MATCH(GL_Paste!$B16203&amp;"",AcctCode,0)),"UNKNOWN"))</f>
        <v/>
      </c>
    </row>
    <row r="16207">
      <c r="A16207" s="40">
        <f>IF(GL_Paste!$B16204="","",N(GL_Paste!$H16204)-N(GL_Paste!$G16204))</f>
        <v/>
      </c>
      <c r="B16207" s="43">
        <f>IF(GL_Paste!$B16204="","",DATE(YEAR(GL_Paste!$E16204),MONTH(GL_Paste!$E16204),1))</f>
        <v/>
      </c>
      <c r="C16207">
        <f>IF(GL_Paste!$B16204="","",IF(TRIM(GL_Paste!$M16204)&lt;&gt;"",TRIM(GL_Paste!$M16204),IFERROR(MID(GL_Paste!$I16204,FIND("[",GL_Paste!$I16204)+1,FIND("]",GL_Paste!$I16204)-FIND("[",GL_Paste!$I16204)-1),"")))</f>
        <v/>
      </c>
      <c r="D16207">
        <f>IF(GL_Paste!$B16204="","",IFERROR(INDEX(DeptName,MATCH($C16207,DeptTag,0)),"UNALLOCATED"))</f>
        <v/>
      </c>
      <c r="E16207">
        <f>IF(GL_Paste!$B16204="","",IFERROR(INDEX(AcctCat,MATCH(GL_Paste!$B16204&amp;"",AcctCode,0)),"UNKNOWN"))</f>
        <v/>
      </c>
      <c r="F16207">
        <f>IF(GL_Paste!$B16204="","",IFERROR(INDEX(AcctSub,MATCH(GL_Paste!$B16204&amp;"",AcctCode,0)),"UNKNOWN"))</f>
        <v/>
      </c>
    </row>
    <row r="16208">
      <c r="A16208" s="40">
        <f>IF(GL_Paste!$B16205="","",N(GL_Paste!$H16205)-N(GL_Paste!$G16205))</f>
        <v/>
      </c>
      <c r="B16208" s="43">
        <f>IF(GL_Paste!$B16205="","",DATE(YEAR(GL_Paste!$E16205),MONTH(GL_Paste!$E16205),1))</f>
        <v/>
      </c>
      <c r="C16208">
        <f>IF(GL_Paste!$B16205="","",IF(TRIM(GL_Paste!$M16205)&lt;&gt;"",TRIM(GL_Paste!$M16205),IFERROR(MID(GL_Paste!$I16205,FIND("[",GL_Paste!$I16205)+1,FIND("]",GL_Paste!$I16205)-FIND("[",GL_Paste!$I16205)-1),"")))</f>
        <v/>
      </c>
      <c r="D16208">
        <f>IF(GL_Paste!$B16205="","",IFERROR(INDEX(DeptName,MATCH($C16208,DeptTag,0)),"UNALLOCATED"))</f>
        <v/>
      </c>
      <c r="E16208">
        <f>IF(GL_Paste!$B16205="","",IFERROR(INDEX(AcctCat,MATCH(GL_Paste!$B16205&amp;"",AcctCode,0)),"UNKNOWN"))</f>
        <v/>
      </c>
      <c r="F16208">
        <f>IF(GL_Paste!$B16205="","",IFERROR(INDEX(AcctSub,MATCH(GL_Paste!$B16205&amp;"",AcctCode,0)),"UNKNOWN"))</f>
        <v/>
      </c>
    </row>
    <row r="16209">
      <c r="A16209" s="40">
        <f>IF(GL_Paste!$B16206="","",N(GL_Paste!$H16206)-N(GL_Paste!$G16206))</f>
        <v/>
      </c>
      <c r="B16209" s="43">
        <f>IF(GL_Paste!$B16206="","",DATE(YEAR(GL_Paste!$E16206),MONTH(GL_Paste!$E16206),1))</f>
        <v/>
      </c>
      <c r="C16209">
        <f>IF(GL_Paste!$B16206="","",IF(TRIM(GL_Paste!$M16206)&lt;&gt;"",TRIM(GL_Paste!$M16206),IFERROR(MID(GL_Paste!$I16206,FIND("[",GL_Paste!$I16206)+1,FIND("]",GL_Paste!$I16206)-FIND("[",GL_Paste!$I16206)-1),"")))</f>
        <v/>
      </c>
      <c r="D16209">
        <f>IF(GL_Paste!$B16206="","",IFERROR(INDEX(DeptName,MATCH($C16209,DeptTag,0)),"UNALLOCATED"))</f>
        <v/>
      </c>
      <c r="E16209">
        <f>IF(GL_Paste!$B16206="","",IFERROR(INDEX(AcctCat,MATCH(GL_Paste!$B16206&amp;"",AcctCode,0)),"UNKNOWN"))</f>
        <v/>
      </c>
      <c r="F16209">
        <f>IF(GL_Paste!$B16206="","",IFERROR(INDEX(AcctSub,MATCH(GL_Paste!$B16206&amp;"",AcctCode,0)),"UNKNOWN"))</f>
        <v/>
      </c>
    </row>
    <row r="16210">
      <c r="A16210" s="40">
        <f>IF(GL_Paste!$B16207="","",N(GL_Paste!$H16207)-N(GL_Paste!$G16207))</f>
        <v/>
      </c>
      <c r="B16210" s="43">
        <f>IF(GL_Paste!$B16207="","",DATE(YEAR(GL_Paste!$E16207),MONTH(GL_Paste!$E16207),1))</f>
        <v/>
      </c>
      <c r="C16210">
        <f>IF(GL_Paste!$B16207="","",IF(TRIM(GL_Paste!$M16207)&lt;&gt;"",TRIM(GL_Paste!$M16207),IFERROR(MID(GL_Paste!$I16207,FIND("[",GL_Paste!$I16207)+1,FIND("]",GL_Paste!$I16207)-FIND("[",GL_Paste!$I16207)-1),"")))</f>
        <v/>
      </c>
      <c r="D16210">
        <f>IF(GL_Paste!$B16207="","",IFERROR(INDEX(DeptName,MATCH($C16210,DeptTag,0)),"UNALLOCATED"))</f>
        <v/>
      </c>
      <c r="E16210">
        <f>IF(GL_Paste!$B16207="","",IFERROR(INDEX(AcctCat,MATCH(GL_Paste!$B16207&amp;"",AcctCode,0)),"UNKNOWN"))</f>
        <v/>
      </c>
      <c r="F16210">
        <f>IF(GL_Paste!$B16207="","",IFERROR(INDEX(AcctSub,MATCH(GL_Paste!$B16207&amp;"",AcctCode,0)),"UNKNOWN"))</f>
        <v/>
      </c>
    </row>
    <row r="16211">
      <c r="A16211" s="40">
        <f>IF(GL_Paste!$B16208="","",N(GL_Paste!$H16208)-N(GL_Paste!$G16208))</f>
        <v/>
      </c>
      <c r="B16211" s="43">
        <f>IF(GL_Paste!$B16208="","",DATE(YEAR(GL_Paste!$E16208),MONTH(GL_Paste!$E16208),1))</f>
        <v/>
      </c>
      <c r="C16211">
        <f>IF(GL_Paste!$B16208="","",IF(TRIM(GL_Paste!$M16208)&lt;&gt;"",TRIM(GL_Paste!$M16208),IFERROR(MID(GL_Paste!$I16208,FIND("[",GL_Paste!$I16208)+1,FIND("]",GL_Paste!$I16208)-FIND("[",GL_Paste!$I16208)-1),"")))</f>
        <v/>
      </c>
      <c r="D16211">
        <f>IF(GL_Paste!$B16208="","",IFERROR(INDEX(DeptName,MATCH($C16211,DeptTag,0)),"UNALLOCATED"))</f>
        <v/>
      </c>
      <c r="E16211">
        <f>IF(GL_Paste!$B16208="","",IFERROR(INDEX(AcctCat,MATCH(GL_Paste!$B16208&amp;"",AcctCode,0)),"UNKNOWN"))</f>
        <v/>
      </c>
      <c r="F16211">
        <f>IF(GL_Paste!$B16208="","",IFERROR(INDEX(AcctSub,MATCH(GL_Paste!$B16208&amp;"",AcctCode,0)),"UNKNOWN"))</f>
        <v/>
      </c>
    </row>
    <row r="16212">
      <c r="A16212" s="40">
        <f>IF(GL_Paste!$B16209="","",N(GL_Paste!$H16209)-N(GL_Paste!$G16209))</f>
        <v/>
      </c>
      <c r="B16212" s="43">
        <f>IF(GL_Paste!$B16209="","",DATE(YEAR(GL_Paste!$E16209),MONTH(GL_Paste!$E16209),1))</f>
        <v/>
      </c>
      <c r="C16212">
        <f>IF(GL_Paste!$B16209="","",IF(TRIM(GL_Paste!$M16209)&lt;&gt;"",TRIM(GL_Paste!$M16209),IFERROR(MID(GL_Paste!$I16209,FIND("[",GL_Paste!$I16209)+1,FIND("]",GL_Paste!$I16209)-FIND("[",GL_Paste!$I16209)-1),"")))</f>
        <v/>
      </c>
      <c r="D16212">
        <f>IF(GL_Paste!$B16209="","",IFERROR(INDEX(DeptName,MATCH($C16212,DeptTag,0)),"UNALLOCATED"))</f>
        <v/>
      </c>
      <c r="E16212">
        <f>IF(GL_Paste!$B16209="","",IFERROR(INDEX(AcctCat,MATCH(GL_Paste!$B16209&amp;"",AcctCode,0)),"UNKNOWN"))</f>
        <v/>
      </c>
      <c r="F16212">
        <f>IF(GL_Paste!$B16209="","",IFERROR(INDEX(AcctSub,MATCH(GL_Paste!$B16209&amp;"",AcctCode,0)),"UNKNOWN"))</f>
        <v/>
      </c>
    </row>
    <row r="16213">
      <c r="A16213" s="40">
        <f>IF(GL_Paste!$B16210="","",N(GL_Paste!$H16210)-N(GL_Paste!$G16210))</f>
        <v/>
      </c>
      <c r="B16213" s="43">
        <f>IF(GL_Paste!$B16210="","",DATE(YEAR(GL_Paste!$E16210),MONTH(GL_Paste!$E16210),1))</f>
        <v/>
      </c>
      <c r="C16213">
        <f>IF(GL_Paste!$B16210="","",IF(TRIM(GL_Paste!$M16210)&lt;&gt;"",TRIM(GL_Paste!$M16210),IFERROR(MID(GL_Paste!$I16210,FIND("[",GL_Paste!$I16210)+1,FIND("]",GL_Paste!$I16210)-FIND("[",GL_Paste!$I16210)-1),"")))</f>
        <v/>
      </c>
      <c r="D16213">
        <f>IF(GL_Paste!$B16210="","",IFERROR(INDEX(DeptName,MATCH($C16213,DeptTag,0)),"UNALLOCATED"))</f>
        <v/>
      </c>
      <c r="E16213">
        <f>IF(GL_Paste!$B16210="","",IFERROR(INDEX(AcctCat,MATCH(GL_Paste!$B16210&amp;"",AcctCode,0)),"UNKNOWN"))</f>
        <v/>
      </c>
      <c r="F16213">
        <f>IF(GL_Paste!$B16210="","",IFERROR(INDEX(AcctSub,MATCH(GL_Paste!$B16210&amp;"",AcctCode,0)),"UNKNOWN"))</f>
        <v/>
      </c>
    </row>
    <row r="16214">
      <c r="A16214" s="40">
        <f>IF(GL_Paste!$B16211="","",N(GL_Paste!$H16211)-N(GL_Paste!$G16211))</f>
        <v/>
      </c>
      <c r="B16214" s="43">
        <f>IF(GL_Paste!$B16211="","",DATE(YEAR(GL_Paste!$E16211),MONTH(GL_Paste!$E16211),1))</f>
        <v/>
      </c>
      <c r="C16214">
        <f>IF(GL_Paste!$B16211="","",IF(TRIM(GL_Paste!$M16211)&lt;&gt;"",TRIM(GL_Paste!$M16211),IFERROR(MID(GL_Paste!$I16211,FIND("[",GL_Paste!$I16211)+1,FIND("]",GL_Paste!$I16211)-FIND("[",GL_Paste!$I16211)-1),"")))</f>
        <v/>
      </c>
      <c r="D16214">
        <f>IF(GL_Paste!$B16211="","",IFERROR(INDEX(DeptName,MATCH($C16214,DeptTag,0)),"UNALLOCATED"))</f>
        <v/>
      </c>
      <c r="E16214">
        <f>IF(GL_Paste!$B16211="","",IFERROR(INDEX(AcctCat,MATCH(GL_Paste!$B16211&amp;"",AcctCode,0)),"UNKNOWN"))</f>
        <v/>
      </c>
      <c r="F16214">
        <f>IF(GL_Paste!$B16211="","",IFERROR(INDEX(AcctSub,MATCH(GL_Paste!$B16211&amp;"",AcctCode,0)),"UNKNOWN"))</f>
        <v/>
      </c>
    </row>
    <row r="16215">
      <c r="A16215" s="40">
        <f>IF(GL_Paste!$B16212="","",N(GL_Paste!$H16212)-N(GL_Paste!$G16212))</f>
        <v/>
      </c>
      <c r="B16215" s="43">
        <f>IF(GL_Paste!$B16212="","",DATE(YEAR(GL_Paste!$E16212),MONTH(GL_Paste!$E16212),1))</f>
        <v/>
      </c>
      <c r="C16215">
        <f>IF(GL_Paste!$B16212="","",IF(TRIM(GL_Paste!$M16212)&lt;&gt;"",TRIM(GL_Paste!$M16212),IFERROR(MID(GL_Paste!$I16212,FIND("[",GL_Paste!$I16212)+1,FIND("]",GL_Paste!$I16212)-FIND("[",GL_Paste!$I16212)-1),"")))</f>
        <v/>
      </c>
      <c r="D16215">
        <f>IF(GL_Paste!$B16212="","",IFERROR(INDEX(DeptName,MATCH($C16215,DeptTag,0)),"UNALLOCATED"))</f>
        <v/>
      </c>
      <c r="E16215">
        <f>IF(GL_Paste!$B16212="","",IFERROR(INDEX(AcctCat,MATCH(GL_Paste!$B16212&amp;"",AcctCode,0)),"UNKNOWN"))</f>
        <v/>
      </c>
      <c r="F16215">
        <f>IF(GL_Paste!$B16212="","",IFERROR(INDEX(AcctSub,MATCH(GL_Paste!$B16212&amp;"",AcctCode,0)),"UNKNOWN"))</f>
        <v/>
      </c>
    </row>
    <row r="16216">
      <c r="A16216" s="40">
        <f>IF(GL_Paste!$B16213="","",N(GL_Paste!$H16213)-N(GL_Paste!$G16213))</f>
        <v/>
      </c>
      <c r="B16216" s="43">
        <f>IF(GL_Paste!$B16213="","",DATE(YEAR(GL_Paste!$E16213),MONTH(GL_Paste!$E16213),1))</f>
        <v/>
      </c>
      <c r="C16216">
        <f>IF(GL_Paste!$B16213="","",IF(TRIM(GL_Paste!$M16213)&lt;&gt;"",TRIM(GL_Paste!$M16213),IFERROR(MID(GL_Paste!$I16213,FIND("[",GL_Paste!$I16213)+1,FIND("]",GL_Paste!$I16213)-FIND("[",GL_Paste!$I16213)-1),"")))</f>
        <v/>
      </c>
      <c r="D16216">
        <f>IF(GL_Paste!$B16213="","",IFERROR(INDEX(DeptName,MATCH($C16216,DeptTag,0)),"UNALLOCATED"))</f>
        <v/>
      </c>
      <c r="E16216">
        <f>IF(GL_Paste!$B16213="","",IFERROR(INDEX(AcctCat,MATCH(GL_Paste!$B16213&amp;"",AcctCode,0)),"UNKNOWN"))</f>
        <v/>
      </c>
      <c r="F16216">
        <f>IF(GL_Paste!$B16213="","",IFERROR(INDEX(AcctSub,MATCH(GL_Paste!$B16213&amp;"",AcctCode,0)),"UNKNOWN"))</f>
        <v/>
      </c>
    </row>
    <row r="16217">
      <c r="A16217" s="40">
        <f>IF(GL_Paste!$B16214="","",N(GL_Paste!$H16214)-N(GL_Paste!$G16214))</f>
        <v/>
      </c>
      <c r="B16217" s="43">
        <f>IF(GL_Paste!$B16214="","",DATE(YEAR(GL_Paste!$E16214),MONTH(GL_Paste!$E16214),1))</f>
        <v/>
      </c>
      <c r="C16217">
        <f>IF(GL_Paste!$B16214="","",IF(TRIM(GL_Paste!$M16214)&lt;&gt;"",TRIM(GL_Paste!$M16214),IFERROR(MID(GL_Paste!$I16214,FIND("[",GL_Paste!$I16214)+1,FIND("]",GL_Paste!$I16214)-FIND("[",GL_Paste!$I16214)-1),"")))</f>
        <v/>
      </c>
      <c r="D16217">
        <f>IF(GL_Paste!$B16214="","",IFERROR(INDEX(DeptName,MATCH($C16217,DeptTag,0)),"UNALLOCATED"))</f>
        <v/>
      </c>
      <c r="E16217">
        <f>IF(GL_Paste!$B16214="","",IFERROR(INDEX(AcctCat,MATCH(GL_Paste!$B16214&amp;"",AcctCode,0)),"UNKNOWN"))</f>
        <v/>
      </c>
      <c r="F16217">
        <f>IF(GL_Paste!$B16214="","",IFERROR(INDEX(AcctSub,MATCH(GL_Paste!$B16214&amp;"",AcctCode,0)),"UNKNOWN"))</f>
        <v/>
      </c>
    </row>
    <row r="16218">
      <c r="A16218" s="40">
        <f>IF(GL_Paste!$B16215="","",N(GL_Paste!$H16215)-N(GL_Paste!$G16215))</f>
        <v/>
      </c>
      <c r="B16218" s="43">
        <f>IF(GL_Paste!$B16215="","",DATE(YEAR(GL_Paste!$E16215),MONTH(GL_Paste!$E16215),1))</f>
        <v/>
      </c>
      <c r="C16218">
        <f>IF(GL_Paste!$B16215="","",IF(TRIM(GL_Paste!$M16215)&lt;&gt;"",TRIM(GL_Paste!$M16215),IFERROR(MID(GL_Paste!$I16215,FIND("[",GL_Paste!$I16215)+1,FIND("]",GL_Paste!$I16215)-FIND("[",GL_Paste!$I16215)-1),"")))</f>
        <v/>
      </c>
      <c r="D16218">
        <f>IF(GL_Paste!$B16215="","",IFERROR(INDEX(DeptName,MATCH($C16218,DeptTag,0)),"UNALLOCATED"))</f>
        <v/>
      </c>
      <c r="E16218">
        <f>IF(GL_Paste!$B16215="","",IFERROR(INDEX(AcctCat,MATCH(GL_Paste!$B16215&amp;"",AcctCode,0)),"UNKNOWN"))</f>
        <v/>
      </c>
      <c r="F16218">
        <f>IF(GL_Paste!$B16215="","",IFERROR(INDEX(AcctSub,MATCH(GL_Paste!$B16215&amp;"",AcctCode,0)),"UNKNOWN"))</f>
        <v/>
      </c>
    </row>
    <row r="16219">
      <c r="A16219" s="40">
        <f>IF(GL_Paste!$B16216="","",N(GL_Paste!$H16216)-N(GL_Paste!$G16216))</f>
        <v/>
      </c>
      <c r="B16219" s="43">
        <f>IF(GL_Paste!$B16216="","",DATE(YEAR(GL_Paste!$E16216),MONTH(GL_Paste!$E16216),1))</f>
        <v/>
      </c>
      <c r="C16219">
        <f>IF(GL_Paste!$B16216="","",IF(TRIM(GL_Paste!$M16216)&lt;&gt;"",TRIM(GL_Paste!$M16216),IFERROR(MID(GL_Paste!$I16216,FIND("[",GL_Paste!$I16216)+1,FIND("]",GL_Paste!$I16216)-FIND("[",GL_Paste!$I16216)-1),"")))</f>
        <v/>
      </c>
      <c r="D16219">
        <f>IF(GL_Paste!$B16216="","",IFERROR(INDEX(DeptName,MATCH($C16219,DeptTag,0)),"UNALLOCATED"))</f>
        <v/>
      </c>
      <c r="E16219">
        <f>IF(GL_Paste!$B16216="","",IFERROR(INDEX(AcctCat,MATCH(GL_Paste!$B16216&amp;"",AcctCode,0)),"UNKNOWN"))</f>
        <v/>
      </c>
      <c r="F16219">
        <f>IF(GL_Paste!$B16216="","",IFERROR(INDEX(AcctSub,MATCH(GL_Paste!$B16216&amp;"",AcctCode,0)),"UNKNOWN"))</f>
        <v/>
      </c>
    </row>
    <row r="16220">
      <c r="A16220" s="40">
        <f>IF(GL_Paste!$B16217="","",N(GL_Paste!$H16217)-N(GL_Paste!$G16217))</f>
        <v/>
      </c>
      <c r="B16220" s="43">
        <f>IF(GL_Paste!$B16217="","",DATE(YEAR(GL_Paste!$E16217),MONTH(GL_Paste!$E16217),1))</f>
        <v/>
      </c>
      <c r="C16220">
        <f>IF(GL_Paste!$B16217="","",IF(TRIM(GL_Paste!$M16217)&lt;&gt;"",TRIM(GL_Paste!$M16217),IFERROR(MID(GL_Paste!$I16217,FIND("[",GL_Paste!$I16217)+1,FIND("]",GL_Paste!$I16217)-FIND("[",GL_Paste!$I16217)-1),"")))</f>
        <v/>
      </c>
      <c r="D16220">
        <f>IF(GL_Paste!$B16217="","",IFERROR(INDEX(DeptName,MATCH($C16220,DeptTag,0)),"UNALLOCATED"))</f>
        <v/>
      </c>
      <c r="E16220">
        <f>IF(GL_Paste!$B16217="","",IFERROR(INDEX(AcctCat,MATCH(GL_Paste!$B16217&amp;"",AcctCode,0)),"UNKNOWN"))</f>
        <v/>
      </c>
      <c r="F16220">
        <f>IF(GL_Paste!$B16217="","",IFERROR(INDEX(AcctSub,MATCH(GL_Paste!$B16217&amp;"",AcctCode,0)),"UNKNOWN"))</f>
        <v/>
      </c>
    </row>
    <row r="16221">
      <c r="A16221" s="40">
        <f>IF(GL_Paste!$B16218="","",N(GL_Paste!$H16218)-N(GL_Paste!$G16218))</f>
        <v/>
      </c>
      <c r="B16221" s="43">
        <f>IF(GL_Paste!$B16218="","",DATE(YEAR(GL_Paste!$E16218),MONTH(GL_Paste!$E16218),1))</f>
        <v/>
      </c>
      <c r="C16221">
        <f>IF(GL_Paste!$B16218="","",IF(TRIM(GL_Paste!$M16218)&lt;&gt;"",TRIM(GL_Paste!$M16218),IFERROR(MID(GL_Paste!$I16218,FIND("[",GL_Paste!$I16218)+1,FIND("]",GL_Paste!$I16218)-FIND("[",GL_Paste!$I16218)-1),"")))</f>
        <v/>
      </c>
      <c r="D16221">
        <f>IF(GL_Paste!$B16218="","",IFERROR(INDEX(DeptName,MATCH($C16221,DeptTag,0)),"UNALLOCATED"))</f>
        <v/>
      </c>
      <c r="E16221">
        <f>IF(GL_Paste!$B16218="","",IFERROR(INDEX(AcctCat,MATCH(GL_Paste!$B16218&amp;"",AcctCode,0)),"UNKNOWN"))</f>
        <v/>
      </c>
      <c r="F16221">
        <f>IF(GL_Paste!$B16218="","",IFERROR(INDEX(AcctSub,MATCH(GL_Paste!$B16218&amp;"",AcctCode,0)),"UNKNOWN"))</f>
        <v/>
      </c>
    </row>
    <row r="16222">
      <c r="A16222" s="40">
        <f>IF(GL_Paste!$B16219="","",N(GL_Paste!$H16219)-N(GL_Paste!$G16219))</f>
        <v/>
      </c>
      <c r="B16222" s="43">
        <f>IF(GL_Paste!$B16219="","",DATE(YEAR(GL_Paste!$E16219),MONTH(GL_Paste!$E16219),1))</f>
        <v/>
      </c>
      <c r="C16222">
        <f>IF(GL_Paste!$B16219="","",IF(TRIM(GL_Paste!$M16219)&lt;&gt;"",TRIM(GL_Paste!$M16219),IFERROR(MID(GL_Paste!$I16219,FIND("[",GL_Paste!$I16219)+1,FIND("]",GL_Paste!$I16219)-FIND("[",GL_Paste!$I16219)-1),"")))</f>
        <v/>
      </c>
      <c r="D16222">
        <f>IF(GL_Paste!$B16219="","",IFERROR(INDEX(DeptName,MATCH($C16222,DeptTag,0)),"UNALLOCATED"))</f>
        <v/>
      </c>
      <c r="E16222">
        <f>IF(GL_Paste!$B16219="","",IFERROR(INDEX(AcctCat,MATCH(GL_Paste!$B16219&amp;"",AcctCode,0)),"UNKNOWN"))</f>
        <v/>
      </c>
      <c r="F16222">
        <f>IF(GL_Paste!$B16219="","",IFERROR(INDEX(AcctSub,MATCH(GL_Paste!$B16219&amp;"",AcctCode,0)),"UNKNOWN"))</f>
        <v/>
      </c>
    </row>
    <row r="16223">
      <c r="A16223" s="40">
        <f>IF(GL_Paste!$B16220="","",N(GL_Paste!$H16220)-N(GL_Paste!$G16220))</f>
        <v/>
      </c>
      <c r="B16223" s="43">
        <f>IF(GL_Paste!$B16220="","",DATE(YEAR(GL_Paste!$E16220),MONTH(GL_Paste!$E16220),1))</f>
        <v/>
      </c>
      <c r="C16223">
        <f>IF(GL_Paste!$B16220="","",IF(TRIM(GL_Paste!$M16220)&lt;&gt;"",TRIM(GL_Paste!$M16220),IFERROR(MID(GL_Paste!$I16220,FIND("[",GL_Paste!$I16220)+1,FIND("]",GL_Paste!$I16220)-FIND("[",GL_Paste!$I16220)-1),"")))</f>
        <v/>
      </c>
      <c r="D16223">
        <f>IF(GL_Paste!$B16220="","",IFERROR(INDEX(DeptName,MATCH($C16223,DeptTag,0)),"UNALLOCATED"))</f>
        <v/>
      </c>
      <c r="E16223">
        <f>IF(GL_Paste!$B16220="","",IFERROR(INDEX(AcctCat,MATCH(GL_Paste!$B16220&amp;"",AcctCode,0)),"UNKNOWN"))</f>
        <v/>
      </c>
      <c r="F16223">
        <f>IF(GL_Paste!$B16220="","",IFERROR(INDEX(AcctSub,MATCH(GL_Paste!$B16220&amp;"",AcctCode,0)),"UNKNOWN"))</f>
        <v/>
      </c>
    </row>
    <row r="16224">
      <c r="A16224" s="40">
        <f>IF(GL_Paste!$B16221="","",N(GL_Paste!$H16221)-N(GL_Paste!$G16221))</f>
        <v/>
      </c>
      <c r="B16224" s="43">
        <f>IF(GL_Paste!$B16221="","",DATE(YEAR(GL_Paste!$E16221),MONTH(GL_Paste!$E16221),1))</f>
        <v/>
      </c>
      <c r="C16224">
        <f>IF(GL_Paste!$B16221="","",IF(TRIM(GL_Paste!$M16221)&lt;&gt;"",TRIM(GL_Paste!$M16221),IFERROR(MID(GL_Paste!$I16221,FIND("[",GL_Paste!$I16221)+1,FIND("]",GL_Paste!$I16221)-FIND("[",GL_Paste!$I16221)-1),"")))</f>
        <v/>
      </c>
      <c r="D16224">
        <f>IF(GL_Paste!$B16221="","",IFERROR(INDEX(DeptName,MATCH($C16224,DeptTag,0)),"UNALLOCATED"))</f>
        <v/>
      </c>
      <c r="E16224">
        <f>IF(GL_Paste!$B16221="","",IFERROR(INDEX(AcctCat,MATCH(GL_Paste!$B16221&amp;"",AcctCode,0)),"UNKNOWN"))</f>
        <v/>
      </c>
      <c r="F16224">
        <f>IF(GL_Paste!$B16221="","",IFERROR(INDEX(AcctSub,MATCH(GL_Paste!$B16221&amp;"",AcctCode,0)),"UNKNOWN"))</f>
        <v/>
      </c>
    </row>
    <row r="16225">
      <c r="A16225" s="40">
        <f>IF(GL_Paste!$B16222="","",N(GL_Paste!$H16222)-N(GL_Paste!$G16222))</f>
        <v/>
      </c>
      <c r="B16225" s="43">
        <f>IF(GL_Paste!$B16222="","",DATE(YEAR(GL_Paste!$E16222),MONTH(GL_Paste!$E16222),1))</f>
        <v/>
      </c>
      <c r="C16225">
        <f>IF(GL_Paste!$B16222="","",IF(TRIM(GL_Paste!$M16222)&lt;&gt;"",TRIM(GL_Paste!$M16222),IFERROR(MID(GL_Paste!$I16222,FIND("[",GL_Paste!$I16222)+1,FIND("]",GL_Paste!$I16222)-FIND("[",GL_Paste!$I16222)-1),"")))</f>
        <v/>
      </c>
      <c r="D16225">
        <f>IF(GL_Paste!$B16222="","",IFERROR(INDEX(DeptName,MATCH($C16225,DeptTag,0)),"UNALLOCATED"))</f>
        <v/>
      </c>
      <c r="E16225">
        <f>IF(GL_Paste!$B16222="","",IFERROR(INDEX(AcctCat,MATCH(GL_Paste!$B16222&amp;"",AcctCode,0)),"UNKNOWN"))</f>
        <v/>
      </c>
      <c r="F16225">
        <f>IF(GL_Paste!$B16222="","",IFERROR(INDEX(AcctSub,MATCH(GL_Paste!$B16222&amp;"",AcctCode,0)),"UNKNOWN"))</f>
        <v/>
      </c>
    </row>
    <row r="16226">
      <c r="A16226" s="40">
        <f>IF(GL_Paste!$B16223="","",N(GL_Paste!$H16223)-N(GL_Paste!$G16223))</f>
        <v/>
      </c>
      <c r="B16226" s="43">
        <f>IF(GL_Paste!$B16223="","",DATE(YEAR(GL_Paste!$E16223),MONTH(GL_Paste!$E16223),1))</f>
        <v/>
      </c>
      <c r="C16226">
        <f>IF(GL_Paste!$B16223="","",IF(TRIM(GL_Paste!$M16223)&lt;&gt;"",TRIM(GL_Paste!$M16223),IFERROR(MID(GL_Paste!$I16223,FIND("[",GL_Paste!$I16223)+1,FIND("]",GL_Paste!$I16223)-FIND("[",GL_Paste!$I16223)-1),"")))</f>
        <v/>
      </c>
      <c r="D16226">
        <f>IF(GL_Paste!$B16223="","",IFERROR(INDEX(DeptName,MATCH($C16226,DeptTag,0)),"UNALLOCATED"))</f>
        <v/>
      </c>
      <c r="E16226">
        <f>IF(GL_Paste!$B16223="","",IFERROR(INDEX(AcctCat,MATCH(GL_Paste!$B16223&amp;"",AcctCode,0)),"UNKNOWN"))</f>
        <v/>
      </c>
      <c r="F16226">
        <f>IF(GL_Paste!$B16223="","",IFERROR(INDEX(AcctSub,MATCH(GL_Paste!$B16223&amp;"",AcctCode,0)),"UNKNOWN"))</f>
        <v/>
      </c>
    </row>
    <row r="16227">
      <c r="A16227" s="40">
        <f>IF(GL_Paste!$B16224="","",N(GL_Paste!$H16224)-N(GL_Paste!$G16224))</f>
        <v/>
      </c>
      <c r="B16227" s="43">
        <f>IF(GL_Paste!$B16224="","",DATE(YEAR(GL_Paste!$E16224),MONTH(GL_Paste!$E16224),1))</f>
        <v/>
      </c>
      <c r="C16227">
        <f>IF(GL_Paste!$B16224="","",IF(TRIM(GL_Paste!$M16224)&lt;&gt;"",TRIM(GL_Paste!$M16224),IFERROR(MID(GL_Paste!$I16224,FIND("[",GL_Paste!$I16224)+1,FIND("]",GL_Paste!$I16224)-FIND("[",GL_Paste!$I16224)-1),"")))</f>
        <v/>
      </c>
      <c r="D16227">
        <f>IF(GL_Paste!$B16224="","",IFERROR(INDEX(DeptName,MATCH($C16227,DeptTag,0)),"UNALLOCATED"))</f>
        <v/>
      </c>
      <c r="E16227">
        <f>IF(GL_Paste!$B16224="","",IFERROR(INDEX(AcctCat,MATCH(GL_Paste!$B16224&amp;"",AcctCode,0)),"UNKNOWN"))</f>
        <v/>
      </c>
      <c r="F16227">
        <f>IF(GL_Paste!$B16224="","",IFERROR(INDEX(AcctSub,MATCH(GL_Paste!$B16224&amp;"",AcctCode,0)),"UNKNOWN"))</f>
        <v/>
      </c>
    </row>
    <row r="16228">
      <c r="A16228" s="40">
        <f>IF(GL_Paste!$B16225="","",N(GL_Paste!$H16225)-N(GL_Paste!$G16225))</f>
        <v/>
      </c>
      <c r="B16228" s="43">
        <f>IF(GL_Paste!$B16225="","",DATE(YEAR(GL_Paste!$E16225),MONTH(GL_Paste!$E16225),1))</f>
        <v/>
      </c>
      <c r="C16228">
        <f>IF(GL_Paste!$B16225="","",IF(TRIM(GL_Paste!$M16225)&lt;&gt;"",TRIM(GL_Paste!$M16225),IFERROR(MID(GL_Paste!$I16225,FIND("[",GL_Paste!$I16225)+1,FIND("]",GL_Paste!$I16225)-FIND("[",GL_Paste!$I16225)-1),"")))</f>
        <v/>
      </c>
      <c r="D16228">
        <f>IF(GL_Paste!$B16225="","",IFERROR(INDEX(DeptName,MATCH($C16228,DeptTag,0)),"UNALLOCATED"))</f>
        <v/>
      </c>
      <c r="E16228">
        <f>IF(GL_Paste!$B16225="","",IFERROR(INDEX(AcctCat,MATCH(GL_Paste!$B16225&amp;"",AcctCode,0)),"UNKNOWN"))</f>
        <v/>
      </c>
      <c r="F16228">
        <f>IF(GL_Paste!$B16225="","",IFERROR(INDEX(AcctSub,MATCH(GL_Paste!$B16225&amp;"",AcctCode,0)),"UNKNOWN"))</f>
        <v/>
      </c>
    </row>
    <row r="16229">
      <c r="A16229" s="40">
        <f>IF(GL_Paste!$B16226="","",N(GL_Paste!$H16226)-N(GL_Paste!$G16226))</f>
        <v/>
      </c>
      <c r="B16229" s="43">
        <f>IF(GL_Paste!$B16226="","",DATE(YEAR(GL_Paste!$E16226),MONTH(GL_Paste!$E16226),1))</f>
        <v/>
      </c>
      <c r="C16229">
        <f>IF(GL_Paste!$B16226="","",IF(TRIM(GL_Paste!$M16226)&lt;&gt;"",TRIM(GL_Paste!$M16226),IFERROR(MID(GL_Paste!$I16226,FIND("[",GL_Paste!$I16226)+1,FIND("]",GL_Paste!$I16226)-FIND("[",GL_Paste!$I16226)-1),"")))</f>
        <v/>
      </c>
      <c r="D16229">
        <f>IF(GL_Paste!$B16226="","",IFERROR(INDEX(DeptName,MATCH($C16229,DeptTag,0)),"UNALLOCATED"))</f>
        <v/>
      </c>
      <c r="E16229">
        <f>IF(GL_Paste!$B16226="","",IFERROR(INDEX(AcctCat,MATCH(GL_Paste!$B16226&amp;"",AcctCode,0)),"UNKNOWN"))</f>
        <v/>
      </c>
      <c r="F16229">
        <f>IF(GL_Paste!$B16226="","",IFERROR(INDEX(AcctSub,MATCH(GL_Paste!$B16226&amp;"",AcctCode,0)),"UNKNOWN"))</f>
        <v/>
      </c>
    </row>
    <row r="16230">
      <c r="A16230" s="40">
        <f>IF(GL_Paste!$B16227="","",N(GL_Paste!$H16227)-N(GL_Paste!$G16227))</f>
        <v/>
      </c>
      <c r="B16230" s="43">
        <f>IF(GL_Paste!$B16227="","",DATE(YEAR(GL_Paste!$E16227),MONTH(GL_Paste!$E16227),1))</f>
        <v/>
      </c>
      <c r="C16230">
        <f>IF(GL_Paste!$B16227="","",IF(TRIM(GL_Paste!$M16227)&lt;&gt;"",TRIM(GL_Paste!$M16227),IFERROR(MID(GL_Paste!$I16227,FIND("[",GL_Paste!$I16227)+1,FIND("]",GL_Paste!$I16227)-FIND("[",GL_Paste!$I16227)-1),"")))</f>
        <v/>
      </c>
      <c r="D16230">
        <f>IF(GL_Paste!$B16227="","",IFERROR(INDEX(DeptName,MATCH($C16230,DeptTag,0)),"UNALLOCATED"))</f>
        <v/>
      </c>
      <c r="E16230">
        <f>IF(GL_Paste!$B16227="","",IFERROR(INDEX(AcctCat,MATCH(GL_Paste!$B16227&amp;"",AcctCode,0)),"UNKNOWN"))</f>
        <v/>
      </c>
      <c r="F16230">
        <f>IF(GL_Paste!$B16227="","",IFERROR(INDEX(AcctSub,MATCH(GL_Paste!$B16227&amp;"",AcctCode,0)),"UNKNOWN"))</f>
        <v/>
      </c>
    </row>
    <row r="16231">
      <c r="A16231" s="40">
        <f>IF(GL_Paste!$B16228="","",N(GL_Paste!$H16228)-N(GL_Paste!$G16228))</f>
        <v/>
      </c>
      <c r="B16231" s="43">
        <f>IF(GL_Paste!$B16228="","",DATE(YEAR(GL_Paste!$E16228),MONTH(GL_Paste!$E16228),1))</f>
        <v/>
      </c>
      <c r="C16231">
        <f>IF(GL_Paste!$B16228="","",IF(TRIM(GL_Paste!$M16228)&lt;&gt;"",TRIM(GL_Paste!$M16228),IFERROR(MID(GL_Paste!$I16228,FIND("[",GL_Paste!$I16228)+1,FIND("]",GL_Paste!$I16228)-FIND("[",GL_Paste!$I16228)-1),"")))</f>
        <v/>
      </c>
      <c r="D16231">
        <f>IF(GL_Paste!$B16228="","",IFERROR(INDEX(DeptName,MATCH($C16231,DeptTag,0)),"UNALLOCATED"))</f>
        <v/>
      </c>
      <c r="E16231">
        <f>IF(GL_Paste!$B16228="","",IFERROR(INDEX(AcctCat,MATCH(GL_Paste!$B16228&amp;"",AcctCode,0)),"UNKNOWN"))</f>
        <v/>
      </c>
      <c r="F16231">
        <f>IF(GL_Paste!$B16228="","",IFERROR(INDEX(AcctSub,MATCH(GL_Paste!$B16228&amp;"",AcctCode,0)),"UNKNOWN"))</f>
        <v/>
      </c>
    </row>
    <row r="16232">
      <c r="A16232" s="40">
        <f>IF(GL_Paste!$B16229="","",N(GL_Paste!$H16229)-N(GL_Paste!$G16229))</f>
        <v/>
      </c>
      <c r="B16232" s="43">
        <f>IF(GL_Paste!$B16229="","",DATE(YEAR(GL_Paste!$E16229),MONTH(GL_Paste!$E16229),1))</f>
        <v/>
      </c>
      <c r="C16232">
        <f>IF(GL_Paste!$B16229="","",IF(TRIM(GL_Paste!$M16229)&lt;&gt;"",TRIM(GL_Paste!$M16229),IFERROR(MID(GL_Paste!$I16229,FIND("[",GL_Paste!$I16229)+1,FIND("]",GL_Paste!$I16229)-FIND("[",GL_Paste!$I16229)-1),"")))</f>
        <v/>
      </c>
      <c r="D16232">
        <f>IF(GL_Paste!$B16229="","",IFERROR(INDEX(DeptName,MATCH($C16232,DeptTag,0)),"UNALLOCATED"))</f>
        <v/>
      </c>
      <c r="E16232">
        <f>IF(GL_Paste!$B16229="","",IFERROR(INDEX(AcctCat,MATCH(GL_Paste!$B16229&amp;"",AcctCode,0)),"UNKNOWN"))</f>
        <v/>
      </c>
      <c r="F16232">
        <f>IF(GL_Paste!$B16229="","",IFERROR(INDEX(AcctSub,MATCH(GL_Paste!$B16229&amp;"",AcctCode,0)),"UNKNOWN"))</f>
        <v/>
      </c>
    </row>
    <row r="16233">
      <c r="A16233" s="40">
        <f>IF(GL_Paste!$B16230="","",N(GL_Paste!$H16230)-N(GL_Paste!$G16230))</f>
        <v/>
      </c>
      <c r="B16233" s="43">
        <f>IF(GL_Paste!$B16230="","",DATE(YEAR(GL_Paste!$E16230),MONTH(GL_Paste!$E16230),1))</f>
        <v/>
      </c>
      <c r="C16233">
        <f>IF(GL_Paste!$B16230="","",IF(TRIM(GL_Paste!$M16230)&lt;&gt;"",TRIM(GL_Paste!$M16230),IFERROR(MID(GL_Paste!$I16230,FIND("[",GL_Paste!$I16230)+1,FIND("]",GL_Paste!$I16230)-FIND("[",GL_Paste!$I16230)-1),"")))</f>
        <v/>
      </c>
      <c r="D16233">
        <f>IF(GL_Paste!$B16230="","",IFERROR(INDEX(DeptName,MATCH($C16233,DeptTag,0)),"UNALLOCATED"))</f>
        <v/>
      </c>
      <c r="E16233">
        <f>IF(GL_Paste!$B16230="","",IFERROR(INDEX(AcctCat,MATCH(GL_Paste!$B16230&amp;"",AcctCode,0)),"UNKNOWN"))</f>
        <v/>
      </c>
      <c r="F16233">
        <f>IF(GL_Paste!$B16230="","",IFERROR(INDEX(AcctSub,MATCH(GL_Paste!$B16230&amp;"",AcctCode,0)),"UNKNOWN"))</f>
        <v/>
      </c>
    </row>
    <row r="16234">
      <c r="A16234" s="40">
        <f>IF(GL_Paste!$B16231="","",N(GL_Paste!$H16231)-N(GL_Paste!$G16231))</f>
        <v/>
      </c>
      <c r="B16234" s="43">
        <f>IF(GL_Paste!$B16231="","",DATE(YEAR(GL_Paste!$E16231),MONTH(GL_Paste!$E16231),1))</f>
        <v/>
      </c>
      <c r="C16234">
        <f>IF(GL_Paste!$B16231="","",IF(TRIM(GL_Paste!$M16231)&lt;&gt;"",TRIM(GL_Paste!$M16231),IFERROR(MID(GL_Paste!$I16231,FIND("[",GL_Paste!$I16231)+1,FIND("]",GL_Paste!$I16231)-FIND("[",GL_Paste!$I16231)-1),"")))</f>
        <v/>
      </c>
      <c r="D16234">
        <f>IF(GL_Paste!$B16231="","",IFERROR(INDEX(DeptName,MATCH($C16234,DeptTag,0)),"UNALLOCATED"))</f>
        <v/>
      </c>
      <c r="E16234">
        <f>IF(GL_Paste!$B16231="","",IFERROR(INDEX(AcctCat,MATCH(GL_Paste!$B16231&amp;"",AcctCode,0)),"UNKNOWN"))</f>
        <v/>
      </c>
      <c r="F16234">
        <f>IF(GL_Paste!$B16231="","",IFERROR(INDEX(AcctSub,MATCH(GL_Paste!$B16231&amp;"",AcctCode,0)),"UNKNOWN"))</f>
        <v/>
      </c>
    </row>
    <row r="16235">
      <c r="A16235" s="40">
        <f>IF(GL_Paste!$B16232="","",N(GL_Paste!$H16232)-N(GL_Paste!$G16232))</f>
        <v/>
      </c>
      <c r="B16235" s="43">
        <f>IF(GL_Paste!$B16232="","",DATE(YEAR(GL_Paste!$E16232),MONTH(GL_Paste!$E16232),1))</f>
        <v/>
      </c>
      <c r="C16235">
        <f>IF(GL_Paste!$B16232="","",IF(TRIM(GL_Paste!$M16232)&lt;&gt;"",TRIM(GL_Paste!$M16232),IFERROR(MID(GL_Paste!$I16232,FIND("[",GL_Paste!$I16232)+1,FIND("]",GL_Paste!$I16232)-FIND("[",GL_Paste!$I16232)-1),"")))</f>
        <v/>
      </c>
      <c r="D16235">
        <f>IF(GL_Paste!$B16232="","",IFERROR(INDEX(DeptName,MATCH($C16235,DeptTag,0)),"UNALLOCATED"))</f>
        <v/>
      </c>
      <c r="E16235">
        <f>IF(GL_Paste!$B16232="","",IFERROR(INDEX(AcctCat,MATCH(GL_Paste!$B16232&amp;"",AcctCode,0)),"UNKNOWN"))</f>
        <v/>
      </c>
      <c r="F16235">
        <f>IF(GL_Paste!$B16232="","",IFERROR(INDEX(AcctSub,MATCH(GL_Paste!$B16232&amp;"",AcctCode,0)),"UNKNOWN"))</f>
        <v/>
      </c>
    </row>
    <row r="16236">
      <c r="A16236" s="40">
        <f>IF(GL_Paste!$B16233="","",N(GL_Paste!$H16233)-N(GL_Paste!$G16233))</f>
        <v/>
      </c>
      <c r="B16236" s="43">
        <f>IF(GL_Paste!$B16233="","",DATE(YEAR(GL_Paste!$E16233),MONTH(GL_Paste!$E16233),1))</f>
        <v/>
      </c>
      <c r="C16236">
        <f>IF(GL_Paste!$B16233="","",IF(TRIM(GL_Paste!$M16233)&lt;&gt;"",TRIM(GL_Paste!$M16233),IFERROR(MID(GL_Paste!$I16233,FIND("[",GL_Paste!$I16233)+1,FIND("]",GL_Paste!$I16233)-FIND("[",GL_Paste!$I16233)-1),"")))</f>
        <v/>
      </c>
      <c r="D16236">
        <f>IF(GL_Paste!$B16233="","",IFERROR(INDEX(DeptName,MATCH($C16236,DeptTag,0)),"UNALLOCATED"))</f>
        <v/>
      </c>
      <c r="E16236">
        <f>IF(GL_Paste!$B16233="","",IFERROR(INDEX(AcctCat,MATCH(GL_Paste!$B16233&amp;"",AcctCode,0)),"UNKNOWN"))</f>
        <v/>
      </c>
      <c r="F16236">
        <f>IF(GL_Paste!$B16233="","",IFERROR(INDEX(AcctSub,MATCH(GL_Paste!$B16233&amp;"",AcctCode,0)),"UNKNOWN"))</f>
        <v/>
      </c>
    </row>
    <row r="16237">
      <c r="A16237" s="40">
        <f>IF(GL_Paste!$B16234="","",N(GL_Paste!$H16234)-N(GL_Paste!$G16234))</f>
        <v/>
      </c>
      <c r="B16237" s="43">
        <f>IF(GL_Paste!$B16234="","",DATE(YEAR(GL_Paste!$E16234),MONTH(GL_Paste!$E16234),1))</f>
        <v/>
      </c>
      <c r="C16237">
        <f>IF(GL_Paste!$B16234="","",IF(TRIM(GL_Paste!$M16234)&lt;&gt;"",TRIM(GL_Paste!$M16234),IFERROR(MID(GL_Paste!$I16234,FIND("[",GL_Paste!$I16234)+1,FIND("]",GL_Paste!$I16234)-FIND("[",GL_Paste!$I16234)-1),"")))</f>
        <v/>
      </c>
      <c r="D16237">
        <f>IF(GL_Paste!$B16234="","",IFERROR(INDEX(DeptName,MATCH($C16237,DeptTag,0)),"UNALLOCATED"))</f>
        <v/>
      </c>
      <c r="E16237">
        <f>IF(GL_Paste!$B16234="","",IFERROR(INDEX(AcctCat,MATCH(GL_Paste!$B16234&amp;"",AcctCode,0)),"UNKNOWN"))</f>
        <v/>
      </c>
      <c r="F16237">
        <f>IF(GL_Paste!$B16234="","",IFERROR(INDEX(AcctSub,MATCH(GL_Paste!$B16234&amp;"",AcctCode,0)),"UNKNOWN"))</f>
        <v/>
      </c>
    </row>
    <row r="16238">
      <c r="A16238" s="40">
        <f>IF(GL_Paste!$B16235="","",N(GL_Paste!$H16235)-N(GL_Paste!$G16235))</f>
        <v/>
      </c>
      <c r="B16238" s="43">
        <f>IF(GL_Paste!$B16235="","",DATE(YEAR(GL_Paste!$E16235),MONTH(GL_Paste!$E16235),1))</f>
        <v/>
      </c>
      <c r="C16238">
        <f>IF(GL_Paste!$B16235="","",IF(TRIM(GL_Paste!$M16235)&lt;&gt;"",TRIM(GL_Paste!$M16235),IFERROR(MID(GL_Paste!$I16235,FIND("[",GL_Paste!$I16235)+1,FIND("]",GL_Paste!$I16235)-FIND("[",GL_Paste!$I16235)-1),"")))</f>
        <v/>
      </c>
      <c r="D16238">
        <f>IF(GL_Paste!$B16235="","",IFERROR(INDEX(DeptName,MATCH($C16238,DeptTag,0)),"UNALLOCATED"))</f>
        <v/>
      </c>
      <c r="E16238">
        <f>IF(GL_Paste!$B16235="","",IFERROR(INDEX(AcctCat,MATCH(GL_Paste!$B16235&amp;"",AcctCode,0)),"UNKNOWN"))</f>
        <v/>
      </c>
      <c r="F16238">
        <f>IF(GL_Paste!$B16235="","",IFERROR(INDEX(AcctSub,MATCH(GL_Paste!$B16235&amp;"",AcctCode,0)),"UNKNOWN"))</f>
        <v/>
      </c>
    </row>
    <row r="16239">
      <c r="A16239" s="40">
        <f>IF(GL_Paste!$B16236="","",N(GL_Paste!$H16236)-N(GL_Paste!$G16236))</f>
        <v/>
      </c>
      <c r="B16239" s="43">
        <f>IF(GL_Paste!$B16236="","",DATE(YEAR(GL_Paste!$E16236),MONTH(GL_Paste!$E16236),1))</f>
        <v/>
      </c>
      <c r="C16239">
        <f>IF(GL_Paste!$B16236="","",IF(TRIM(GL_Paste!$M16236)&lt;&gt;"",TRIM(GL_Paste!$M16236),IFERROR(MID(GL_Paste!$I16236,FIND("[",GL_Paste!$I16236)+1,FIND("]",GL_Paste!$I16236)-FIND("[",GL_Paste!$I16236)-1),"")))</f>
        <v/>
      </c>
      <c r="D16239">
        <f>IF(GL_Paste!$B16236="","",IFERROR(INDEX(DeptName,MATCH($C16239,DeptTag,0)),"UNALLOCATED"))</f>
        <v/>
      </c>
      <c r="E16239">
        <f>IF(GL_Paste!$B16236="","",IFERROR(INDEX(AcctCat,MATCH(GL_Paste!$B16236&amp;"",AcctCode,0)),"UNKNOWN"))</f>
        <v/>
      </c>
      <c r="F16239">
        <f>IF(GL_Paste!$B16236="","",IFERROR(INDEX(AcctSub,MATCH(GL_Paste!$B16236&amp;"",AcctCode,0)),"UNKNOWN"))</f>
        <v/>
      </c>
    </row>
    <row r="16240">
      <c r="A16240" s="40">
        <f>IF(GL_Paste!$B16237="","",N(GL_Paste!$H16237)-N(GL_Paste!$G16237))</f>
        <v/>
      </c>
      <c r="B16240" s="43">
        <f>IF(GL_Paste!$B16237="","",DATE(YEAR(GL_Paste!$E16237),MONTH(GL_Paste!$E16237),1))</f>
        <v/>
      </c>
      <c r="C16240">
        <f>IF(GL_Paste!$B16237="","",IF(TRIM(GL_Paste!$M16237)&lt;&gt;"",TRIM(GL_Paste!$M16237),IFERROR(MID(GL_Paste!$I16237,FIND("[",GL_Paste!$I16237)+1,FIND("]",GL_Paste!$I16237)-FIND("[",GL_Paste!$I16237)-1),"")))</f>
        <v/>
      </c>
      <c r="D16240">
        <f>IF(GL_Paste!$B16237="","",IFERROR(INDEX(DeptName,MATCH($C16240,DeptTag,0)),"UNALLOCATED"))</f>
        <v/>
      </c>
      <c r="E16240">
        <f>IF(GL_Paste!$B16237="","",IFERROR(INDEX(AcctCat,MATCH(GL_Paste!$B16237&amp;"",AcctCode,0)),"UNKNOWN"))</f>
        <v/>
      </c>
      <c r="F16240">
        <f>IF(GL_Paste!$B16237="","",IFERROR(INDEX(AcctSub,MATCH(GL_Paste!$B16237&amp;"",AcctCode,0)),"UNKNOWN"))</f>
        <v/>
      </c>
    </row>
    <row r="16241">
      <c r="A16241" s="40">
        <f>IF(GL_Paste!$B16238="","",N(GL_Paste!$H16238)-N(GL_Paste!$G16238))</f>
        <v/>
      </c>
      <c r="B16241" s="43">
        <f>IF(GL_Paste!$B16238="","",DATE(YEAR(GL_Paste!$E16238),MONTH(GL_Paste!$E16238),1))</f>
        <v/>
      </c>
      <c r="C16241">
        <f>IF(GL_Paste!$B16238="","",IF(TRIM(GL_Paste!$M16238)&lt;&gt;"",TRIM(GL_Paste!$M16238),IFERROR(MID(GL_Paste!$I16238,FIND("[",GL_Paste!$I16238)+1,FIND("]",GL_Paste!$I16238)-FIND("[",GL_Paste!$I16238)-1),"")))</f>
        <v/>
      </c>
      <c r="D16241">
        <f>IF(GL_Paste!$B16238="","",IFERROR(INDEX(DeptName,MATCH($C16241,DeptTag,0)),"UNALLOCATED"))</f>
        <v/>
      </c>
      <c r="E16241">
        <f>IF(GL_Paste!$B16238="","",IFERROR(INDEX(AcctCat,MATCH(GL_Paste!$B16238&amp;"",AcctCode,0)),"UNKNOWN"))</f>
        <v/>
      </c>
      <c r="F16241">
        <f>IF(GL_Paste!$B16238="","",IFERROR(INDEX(AcctSub,MATCH(GL_Paste!$B16238&amp;"",AcctCode,0)),"UNKNOWN"))</f>
        <v/>
      </c>
    </row>
    <row r="16242">
      <c r="A16242" s="40">
        <f>IF(GL_Paste!$B16239="","",N(GL_Paste!$H16239)-N(GL_Paste!$G16239))</f>
        <v/>
      </c>
      <c r="B16242" s="43">
        <f>IF(GL_Paste!$B16239="","",DATE(YEAR(GL_Paste!$E16239),MONTH(GL_Paste!$E16239),1))</f>
        <v/>
      </c>
      <c r="C16242">
        <f>IF(GL_Paste!$B16239="","",IF(TRIM(GL_Paste!$M16239)&lt;&gt;"",TRIM(GL_Paste!$M16239),IFERROR(MID(GL_Paste!$I16239,FIND("[",GL_Paste!$I16239)+1,FIND("]",GL_Paste!$I16239)-FIND("[",GL_Paste!$I16239)-1),"")))</f>
        <v/>
      </c>
      <c r="D16242">
        <f>IF(GL_Paste!$B16239="","",IFERROR(INDEX(DeptName,MATCH($C16242,DeptTag,0)),"UNALLOCATED"))</f>
        <v/>
      </c>
      <c r="E16242">
        <f>IF(GL_Paste!$B16239="","",IFERROR(INDEX(AcctCat,MATCH(GL_Paste!$B16239&amp;"",AcctCode,0)),"UNKNOWN"))</f>
        <v/>
      </c>
      <c r="F16242">
        <f>IF(GL_Paste!$B16239="","",IFERROR(INDEX(AcctSub,MATCH(GL_Paste!$B16239&amp;"",AcctCode,0)),"UNKNOWN"))</f>
        <v/>
      </c>
    </row>
    <row r="16243">
      <c r="A16243" s="40">
        <f>IF(GL_Paste!$B16240="","",N(GL_Paste!$H16240)-N(GL_Paste!$G16240))</f>
        <v/>
      </c>
      <c r="B16243" s="43">
        <f>IF(GL_Paste!$B16240="","",DATE(YEAR(GL_Paste!$E16240),MONTH(GL_Paste!$E16240),1))</f>
        <v/>
      </c>
      <c r="C16243">
        <f>IF(GL_Paste!$B16240="","",IF(TRIM(GL_Paste!$M16240)&lt;&gt;"",TRIM(GL_Paste!$M16240),IFERROR(MID(GL_Paste!$I16240,FIND("[",GL_Paste!$I16240)+1,FIND("]",GL_Paste!$I16240)-FIND("[",GL_Paste!$I16240)-1),"")))</f>
        <v/>
      </c>
      <c r="D16243">
        <f>IF(GL_Paste!$B16240="","",IFERROR(INDEX(DeptName,MATCH($C16243,DeptTag,0)),"UNALLOCATED"))</f>
        <v/>
      </c>
      <c r="E16243">
        <f>IF(GL_Paste!$B16240="","",IFERROR(INDEX(AcctCat,MATCH(GL_Paste!$B16240&amp;"",AcctCode,0)),"UNKNOWN"))</f>
        <v/>
      </c>
      <c r="F16243">
        <f>IF(GL_Paste!$B16240="","",IFERROR(INDEX(AcctSub,MATCH(GL_Paste!$B16240&amp;"",AcctCode,0)),"UNKNOWN"))</f>
        <v/>
      </c>
    </row>
    <row r="16244">
      <c r="A16244" s="40">
        <f>IF(GL_Paste!$B16241="","",N(GL_Paste!$H16241)-N(GL_Paste!$G16241))</f>
        <v/>
      </c>
      <c r="B16244" s="43">
        <f>IF(GL_Paste!$B16241="","",DATE(YEAR(GL_Paste!$E16241),MONTH(GL_Paste!$E16241),1))</f>
        <v/>
      </c>
      <c r="C16244">
        <f>IF(GL_Paste!$B16241="","",IF(TRIM(GL_Paste!$M16241)&lt;&gt;"",TRIM(GL_Paste!$M16241),IFERROR(MID(GL_Paste!$I16241,FIND("[",GL_Paste!$I16241)+1,FIND("]",GL_Paste!$I16241)-FIND("[",GL_Paste!$I16241)-1),"")))</f>
        <v/>
      </c>
      <c r="D16244">
        <f>IF(GL_Paste!$B16241="","",IFERROR(INDEX(DeptName,MATCH($C16244,DeptTag,0)),"UNALLOCATED"))</f>
        <v/>
      </c>
      <c r="E16244">
        <f>IF(GL_Paste!$B16241="","",IFERROR(INDEX(AcctCat,MATCH(GL_Paste!$B16241&amp;"",AcctCode,0)),"UNKNOWN"))</f>
        <v/>
      </c>
      <c r="F16244">
        <f>IF(GL_Paste!$B16241="","",IFERROR(INDEX(AcctSub,MATCH(GL_Paste!$B16241&amp;"",AcctCode,0)),"UNKNOWN"))</f>
        <v/>
      </c>
    </row>
    <row r="16245">
      <c r="A16245" s="40">
        <f>IF(GL_Paste!$B16242="","",N(GL_Paste!$H16242)-N(GL_Paste!$G16242))</f>
        <v/>
      </c>
      <c r="B16245" s="43">
        <f>IF(GL_Paste!$B16242="","",DATE(YEAR(GL_Paste!$E16242),MONTH(GL_Paste!$E16242),1))</f>
        <v/>
      </c>
      <c r="C16245">
        <f>IF(GL_Paste!$B16242="","",IF(TRIM(GL_Paste!$M16242)&lt;&gt;"",TRIM(GL_Paste!$M16242),IFERROR(MID(GL_Paste!$I16242,FIND("[",GL_Paste!$I16242)+1,FIND("]",GL_Paste!$I16242)-FIND("[",GL_Paste!$I16242)-1),"")))</f>
        <v/>
      </c>
      <c r="D16245">
        <f>IF(GL_Paste!$B16242="","",IFERROR(INDEX(DeptName,MATCH($C16245,DeptTag,0)),"UNALLOCATED"))</f>
        <v/>
      </c>
      <c r="E16245">
        <f>IF(GL_Paste!$B16242="","",IFERROR(INDEX(AcctCat,MATCH(GL_Paste!$B16242&amp;"",AcctCode,0)),"UNKNOWN"))</f>
        <v/>
      </c>
      <c r="F16245">
        <f>IF(GL_Paste!$B16242="","",IFERROR(INDEX(AcctSub,MATCH(GL_Paste!$B16242&amp;"",AcctCode,0)),"UNKNOWN"))</f>
        <v/>
      </c>
    </row>
    <row r="16246">
      <c r="A16246" s="40">
        <f>IF(GL_Paste!$B16243="","",N(GL_Paste!$H16243)-N(GL_Paste!$G16243))</f>
        <v/>
      </c>
      <c r="B16246" s="43">
        <f>IF(GL_Paste!$B16243="","",DATE(YEAR(GL_Paste!$E16243),MONTH(GL_Paste!$E16243),1))</f>
        <v/>
      </c>
      <c r="C16246">
        <f>IF(GL_Paste!$B16243="","",IF(TRIM(GL_Paste!$M16243)&lt;&gt;"",TRIM(GL_Paste!$M16243),IFERROR(MID(GL_Paste!$I16243,FIND("[",GL_Paste!$I16243)+1,FIND("]",GL_Paste!$I16243)-FIND("[",GL_Paste!$I16243)-1),"")))</f>
        <v/>
      </c>
      <c r="D16246">
        <f>IF(GL_Paste!$B16243="","",IFERROR(INDEX(DeptName,MATCH($C16246,DeptTag,0)),"UNALLOCATED"))</f>
        <v/>
      </c>
      <c r="E16246">
        <f>IF(GL_Paste!$B16243="","",IFERROR(INDEX(AcctCat,MATCH(GL_Paste!$B16243&amp;"",AcctCode,0)),"UNKNOWN"))</f>
        <v/>
      </c>
      <c r="F16246">
        <f>IF(GL_Paste!$B16243="","",IFERROR(INDEX(AcctSub,MATCH(GL_Paste!$B16243&amp;"",AcctCode,0)),"UNKNOWN"))</f>
        <v/>
      </c>
    </row>
    <row r="16247">
      <c r="A16247" s="40">
        <f>IF(GL_Paste!$B16244="","",N(GL_Paste!$H16244)-N(GL_Paste!$G16244))</f>
        <v/>
      </c>
      <c r="B16247" s="43">
        <f>IF(GL_Paste!$B16244="","",DATE(YEAR(GL_Paste!$E16244),MONTH(GL_Paste!$E16244),1))</f>
        <v/>
      </c>
      <c r="C16247">
        <f>IF(GL_Paste!$B16244="","",IF(TRIM(GL_Paste!$M16244)&lt;&gt;"",TRIM(GL_Paste!$M16244),IFERROR(MID(GL_Paste!$I16244,FIND("[",GL_Paste!$I16244)+1,FIND("]",GL_Paste!$I16244)-FIND("[",GL_Paste!$I16244)-1),"")))</f>
        <v/>
      </c>
      <c r="D16247">
        <f>IF(GL_Paste!$B16244="","",IFERROR(INDEX(DeptName,MATCH($C16247,DeptTag,0)),"UNALLOCATED"))</f>
        <v/>
      </c>
      <c r="E16247">
        <f>IF(GL_Paste!$B16244="","",IFERROR(INDEX(AcctCat,MATCH(GL_Paste!$B16244&amp;"",AcctCode,0)),"UNKNOWN"))</f>
        <v/>
      </c>
      <c r="F16247">
        <f>IF(GL_Paste!$B16244="","",IFERROR(INDEX(AcctSub,MATCH(GL_Paste!$B16244&amp;"",AcctCode,0)),"UNKNOWN"))</f>
        <v/>
      </c>
    </row>
    <row r="16248">
      <c r="A16248" s="40">
        <f>IF(GL_Paste!$B16245="","",N(GL_Paste!$H16245)-N(GL_Paste!$G16245))</f>
        <v/>
      </c>
      <c r="B16248" s="43">
        <f>IF(GL_Paste!$B16245="","",DATE(YEAR(GL_Paste!$E16245),MONTH(GL_Paste!$E16245),1))</f>
        <v/>
      </c>
      <c r="C16248">
        <f>IF(GL_Paste!$B16245="","",IF(TRIM(GL_Paste!$M16245)&lt;&gt;"",TRIM(GL_Paste!$M16245),IFERROR(MID(GL_Paste!$I16245,FIND("[",GL_Paste!$I16245)+1,FIND("]",GL_Paste!$I16245)-FIND("[",GL_Paste!$I16245)-1),"")))</f>
        <v/>
      </c>
      <c r="D16248">
        <f>IF(GL_Paste!$B16245="","",IFERROR(INDEX(DeptName,MATCH($C16248,DeptTag,0)),"UNALLOCATED"))</f>
        <v/>
      </c>
      <c r="E16248">
        <f>IF(GL_Paste!$B16245="","",IFERROR(INDEX(AcctCat,MATCH(GL_Paste!$B16245&amp;"",AcctCode,0)),"UNKNOWN"))</f>
        <v/>
      </c>
      <c r="F16248">
        <f>IF(GL_Paste!$B16245="","",IFERROR(INDEX(AcctSub,MATCH(GL_Paste!$B16245&amp;"",AcctCode,0)),"UNKNOWN"))</f>
        <v/>
      </c>
    </row>
    <row r="16249">
      <c r="A16249" s="40">
        <f>IF(GL_Paste!$B16246="","",N(GL_Paste!$H16246)-N(GL_Paste!$G16246))</f>
        <v/>
      </c>
      <c r="B16249" s="43">
        <f>IF(GL_Paste!$B16246="","",DATE(YEAR(GL_Paste!$E16246),MONTH(GL_Paste!$E16246),1))</f>
        <v/>
      </c>
      <c r="C16249">
        <f>IF(GL_Paste!$B16246="","",IF(TRIM(GL_Paste!$M16246)&lt;&gt;"",TRIM(GL_Paste!$M16246),IFERROR(MID(GL_Paste!$I16246,FIND("[",GL_Paste!$I16246)+1,FIND("]",GL_Paste!$I16246)-FIND("[",GL_Paste!$I16246)-1),"")))</f>
        <v/>
      </c>
      <c r="D16249">
        <f>IF(GL_Paste!$B16246="","",IFERROR(INDEX(DeptName,MATCH($C16249,DeptTag,0)),"UNALLOCATED"))</f>
        <v/>
      </c>
      <c r="E16249">
        <f>IF(GL_Paste!$B16246="","",IFERROR(INDEX(AcctCat,MATCH(GL_Paste!$B16246&amp;"",AcctCode,0)),"UNKNOWN"))</f>
        <v/>
      </c>
      <c r="F16249">
        <f>IF(GL_Paste!$B16246="","",IFERROR(INDEX(AcctSub,MATCH(GL_Paste!$B16246&amp;"",AcctCode,0)),"UNKNOWN"))</f>
        <v/>
      </c>
    </row>
    <row r="16250">
      <c r="A16250" s="40">
        <f>IF(GL_Paste!$B16247="","",N(GL_Paste!$H16247)-N(GL_Paste!$G16247))</f>
        <v/>
      </c>
      <c r="B16250" s="43">
        <f>IF(GL_Paste!$B16247="","",DATE(YEAR(GL_Paste!$E16247),MONTH(GL_Paste!$E16247),1))</f>
        <v/>
      </c>
      <c r="C16250">
        <f>IF(GL_Paste!$B16247="","",IF(TRIM(GL_Paste!$M16247)&lt;&gt;"",TRIM(GL_Paste!$M16247),IFERROR(MID(GL_Paste!$I16247,FIND("[",GL_Paste!$I16247)+1,FIND("]",GL_Paste!$I16247)-FIND("[",GL_Paste!$I16247)-1),"")))</f>
        <v/>
      </c>
      <c r="D16250">
        <f>IF(GL_Paste!$B16247="","",IFERROR(INDEX(DeptName,MATCH($C16250,DeptTag,0)),"UNALLOCATED"))</f>
        <v/>
      </c>
      <c r="E16250">
        <f>IF(GL_Paste!$B16247="","",IFERROR(INDEX(AcctCat,MATCH(GL_Paste!$B16247&amp;"",AcctCode,0)),"UNKNOWN"))</f>
        <v/>
      </c>
      <c r="F16250">
        <f>IF(GL_Paste!$B16247="","",IFERROR(INDEX(AcctSub,MATCH(GL_Paste!$B16247&amp;"",AcctCode,0)),"UNKNOWN"))</f>
        <v/>
      </c>
    </row>
    <row r="16251">
      <c r="A16251" s="40">
        <f>IF(GL_Paste!$B16248="","",N(GL_Paste!$H16248)-N(GL_Paste!$G16248))</f>
        <v/>
      </c>
      <c r="B16251" s="43">
        <f>IF(GL_Paste!$B16248="","",DATE(YEAR(GL_Paste!$E16248),MONTH(GL_Paste!$E16248),1))</f>
        <v/>
      </c>
      <c r="C16251">
        <f>IF(GL_Paste!$B16248="","",IF(TRIM(GL_Paste!$M16248)&lt;&gt;"",TRIM(GL_Paste!$M16248),IFERROR(MID(GL_Paste!$I16248,FIND("[",GL_Paste!$I16248)+1,FIND("]",GL_Paste!$I16248)-FIND("[",GL_Paste!$I16248)-1),"")))</f>
        <v/>
      </c>
      <c r="D16251">
        <f>IF(GL_Paste!$B16248="","",IFERROR(INDEX(DeptName,MATCH($C16251,DeptTag,0)),"UNALLOCATED"))</f>
        <v/>
      </c>
      <c r="E16251">
        <f>IF(GL_Paste!$B16248="","",IFERROR(INDEX(AcctCat,MATCH(GL_Paste!$B16248&amp;"",AcctCode,0)),"UNKNOWN"))</f>
        <v/>
      </c>
      <c r="F16251">
        <f>IF(GL_Paste!$B16248="","",IFERROR(INDEX(AcctSub,MATCH(GL_Paste!$B16248&amp;"",AcctCode,0)),"UNKNOWN"))</f>
        <v/>
      </c>
    </row>
    <row r="16252">
      <c r="A16252" s="40">
        <f>IF(GL_Paste!$B16249="","",N(GL_Paste!$H16249)-N(GL_Paste!$G16249))</f>
        <v/>
      </c>
      <c r="B16252" s="43">
        <f>IF(GL_Paste!$B16249="","",DATE(YEAR(GL_Paste!$E16249),MONTH(GL_Paste!$E16249),1))</f>
        <v/>
      </c>
      <c r="C16252">
        <f>IF(GL_Paste!$B16249="","",IF(TRIM(GL_Paste!$M16249)&lt;&gt;"",TRIM(GL_Paste!$M16249),IFERROR(MID(GL_Paste!$I16249,FIND("[",GL_Paste!$I16249)+1,FIND("]",GL_Paste!$I16249)-FIND("[",GL_Paste!$I16249)-1),"")))</f>
        <v/>
      </c>
      <c r="D16252">
        <f>IF(GL_Paste!$B16249="","",IFERROR(INDEX(DeptName,MATCH($C16252,DeptTag,0)),"UNALLOCATED"))</f>
        <v/>
      </c>
      <c r="E16252">
        <f>IF(GL_Paste!$B16249="","",IFERROR(INDEX(AcctCat,MATCH(GL_Paste!$B16249&amp;"",AcctCode,0)),"UNKNOWN"))</f>
        <v/>
      </c>
      <c r="F16252">
        <f>IF(GL_Paste!$B16249="","",IFERROR(INDEX(AcctSub,MATCH(GL_Paste!$B16249&amp;"",AcctCode,0)),"UNKNOWN"))</f>
        <v/>
      </c>
    </row>
    <row r="16253">
      <c r="A16253" s="40">
        <f>IF(GL_Paste!$B16250="","",N(GL_Paste!$H16250)-N(GL_Paste!$G16250))</f>
        <v/>
      </c>
      <c r="B16253" s="43">
        <f>IF(GL_Paste!$B16250="","",DATE(YEAR(GL_Paste!$E16250),MONTH(GL_Paste!$E16250),1))</f>
        <v/>
      </c>
      <c r="C16253">
        <f>IF(GL_Paste!$B16250="","",IF(TRIM(GL_Paste!$M16250)&lt;&gt;"",TRIM(GL_Paste!$M16250),IFERROR(MID(GL_Paste!$I16250,FIND("[",GL_Paste!$I16250)+1,FIND("]",GL_Paste!$I16250)-FIND("[",GL_Paste!$I16250)-1),"")))</f>
        <v/>
      </c>
      <c r="D16253">
        <f>IF(GL_Paste!$B16250="","",IFERROR(INDEX(DeptName,MATCH($C16253,DeptTag,0)),"UNALLOCATED"))</f>
        <v/>
      </c>
      <c r="E16253">
        <f>IF(GL_Paste!$B16250="","",IFERROR(INDEX(AcctCat,MATCH(GL_Paste!$B16250&amp;"",AcctCode,0)),"UNKNOWN"))</f>
        <v/>
      </c>
      <c r="F16253">
        <f>IF(GL_Paste!$B16250="","",IFERROR(INDEX(AcctSub,MATCH(GL_Paste!$B16250&amp;"",AcctCode,0)),"UNKNOWN"))</f>
        <v/>
      </c>
    </row>
    <row r="16254">
      <c r="A16254" s="40">
        <f>IF(GL_Paste!$B16251="","",N(GL_Paste!$H16251)-N(GL_Paste!$G16251))</f>
        <v/>
      </c>
      <c r="B16254" s="43">
        <f>IF(GL_Paste!$B16251="","",DATE(YEAR(GL_Paste!$E16251),MONTH(GL_Paste!$E16251),1))</f>
        <v/>
      </c>
      <c r="C16254">
        <f>IF(GL_Paste!$B16251="","",IF(TRIM(GL_Paste!$M16251)&lt;&gt;"",TRIM(GL_Paste!$M16251),IFERROR(MID(GL_Paste!$I16251,FIND("[",GL_Paste!$I16251)+1,FIND("]",GL_Paste!$I16251)-FIND("[",GL_Paste!$I16251)-1),"")))</f>
        <v/>
      </c>
      <c r="D16254">
        <f>IF(GL_Paste!$B16251="","",IFERROR(INDEX(DeptName,MATCH($C16254,DeptTag,0)),"UNALLOCATED"))</f>
        <v/>
      </c>
      <c r="E16254">
        <f>IF(GL_Paste!$B16251="","",IFERROR(INDEX(AcctCat,MATCH(GL_Paste!$B16251&amp;"",AcctCode,0)),"UNKNOWN"))</f>
        <v/>
      </c>
      <c r="F16254">
        <f>IF(GL_Paste!$B16251="","",IFERROR(INDEX(AcctSub,MATCH(GL_Paste!$B16251&amp;"",AcctCode,0)),"UNKNOWN"))</f>
        <v/>
      </c>
    </row>
    <row r="16255">
      <c r="A16255" s="40">
        <f>IF(GL_Paste!$B16252="","",N(GL_Paste!$H16252)-N(GL_Paste!$G16252))</f>
        <v/>
      </c>
      <c r="B16255" s="43">
        <f>IF(GL_Paste!$B16252="","",DATE(YEAR(GL_Paste!$E16252),MONTH(GL_Paste!$E16252),1))</f>
        <v/>
      </c>
      <c r="C16255">
        <f>IF(GL_Paste!$B16252="","",IF(TRIM(GL_Paste!$M16252)&lt;&gt;"",TRIM(GL_Paste!$M16252),IFERROR(MID(GL_Paste!$I16252,FIND("[",GL_Paste!$I16252)+1,FIND("]",GL_Paste!$I16252)-FIND("[",GL_Paste!$I16252)-1),"")))</f>
        <v/>
      </c>
      <c r="D16255">
        <f>IF(GL_Paste!$B16252="","",IFERROR(INDEX(DeptName,MATCH($C16255,DeptTag,0)),"UNALLOCATED"))</f>
        <v/>
      </c>
      <c r="E16255">
        <f>IF(GL_Paste!$B16252="","",IFERROR(INDEX(AcctCat,MATCH(GL_Paste!$B16252&amp;"",AcctCode,0)),"UNKNOWN"))</f>
        <v/>
      </c>
      <c r="F16255">
        <f>IF(GL_Paste!$B16252="","",IFERROR(INDEX(AcctSub,MATCH(GL_Paste!$B16252&amp;"",AcctCode,0)),"UNKNOWN"))</f>
        <v/>
      </c>
    </row>
    <row r="16256">
      <c r="A16256" s="40">
        <f>IF(GL_Paste!$B16253="","",N(GL_Paste!$H16253)-N(GL_Paste!$G16253))</f>
        <v/>
      </c>
      <c r="B16256" s="43">
        <f>IF(GL_Paste!$B16253="","",DATE(YEAR(GL_Paste!$E16253),MONTH(GL_Paste!$E16253),1))</f>
        <v/>
      </c>
      <c r="C16256">
        <f>IF(GL_Paste!$B16253="","",IF(TRIM(GL_Paste!$M16253)&lt;&gt;"",TRIM(GL_Paste!$M16253),IFERROR(MID(GL_Paste!$I16253,FIND("[",GL_Paste!$I16253)+1,FIND("]",GL_Paste!$I16253)-FIND("[",GL_Paste!$I16253)-1),"")))</f>
        <v/>
      </c>
      <c r="D16256">
        <f>IF(GL_Paste!$B16253="","",IFERROR(INDEX(DeptName,MATCH($C16256,DeptTag,0)),"UNALLOCATED"))</f>
        <v/>
      </c>
      <c r="E16256">
        <f>IF(GL_Paste!$B16253="","",IFERROR(INDEX(AcctCat,MATCH(GL_Paste!$B16253&amp;"",AcctCode,0)),"UNKNOWN"))</f>
        <v/>
      </c>
      <c r="F16256">
        <f>IF(GL_Paste!$B16253="","",IFERROR(INDEX(AcctSub,MATCH(GL_Paste!$B16253&amp;"",AcctCode,0)),"UNKNOWN"))</f>
        <v/>
      </c>
    </row>
    <row r="16257">
      <c r="A16257" s="40">
        <f>IF(GL_Paste!$B16254="","",N(GL_Paste!$H16254)-N(GL_Paste!$G16254))</f>
        <v/>
      </c>
      <c r="B16257" s="43">
        <f>IF(GL_Paste!$B16254="","",DATE(YEAR(GL_Paste!$E16254),MONTH(GL_Paste!$E16254),1))</f>
        <v/>
      </c>
      <c r="C16257">
        <f>IF(GL_Paste!$B16254="","",IF(TRIM(GL_Paste!$M16254)&lt;&gt;"",TRIM(GL_Paste!$M16254),IFERROR(MID(GL_Paste!$I16254,FIND("[",GL_Paste!$I16254)+1,FIND("]",GL_Paste!$I16254)-FIND("[",GL_Paste!$I16254)-1),"")))</f>
        <v/>
      </c>
      <c r="D16257">
        <f>IF(GL_Paste!$B16254="","",IFERROR(INDEX(DeptName,MATCH($C16257,DeptTag,0)),"UNALLOCATED"))</f>
        <v/>
      </c>
      <c r="E16257">
        <f>IF(GL_Paste!$B16254="","",IFERROR(INDEX(AcctCat,MATCH(GL_Paste!$B16254&amp;"",AcctCode,0)),"UNKNOWN"))</f>
        <v/>
      </c>
      <c r="F16257">
        <f>IF(GL_Paste!$B16254="","",IFERROR(INDEX(AcctSub,MATCH(GL_Paste!$B16254&amp;"",AcctCode,0)),"UNKNOWN"))</f>
        <v/>
      </c>
    </row>
    <row r="16258">
      <c r="A16258" s="40">
        <f>IF(GL_Paste!$B16255="","",N(GL_Paste!$H16255)-N(GL_Paste!$G16255))</f>
        <v/>
      </c>
      <c r="B16258" s="43">
        <f>IF(GL_Paste!$B16255="","",DATE(YEAR(GL_Paste!$E16255),MONTH(GL_Paste!$E16255),1))</f>
        <v/>
      </c>
      <c r="C16258">
        <f>IF(GL_Paste!$B16255="","",IF(TRIM(GL_Paste!$M16255)&lt;&gt;"",TRIM(GL_Paste!$M16255),IFERROR(MID(GL_Paste!$I16255,FIND("[",GL_Paste!$I16255)+1,FIND("]",GL_Paste!$I16255)-FIND("[",GL_Paste!$I16255)-1),"")))</f>
        <v/>
      </c>
      <c r="D16258">
        <f>IF(GL_Paste!$B16255="","",IFERROR(INDEX(DeptName,MATCH($C16258,DeptTag,0)),"UNALLOCATED"))</f>
        <v/>
      </c>
      <c r="E16258">
        <f>IF(GL_Paste!$B16255="","",IFERROR(INDEX(AcctCat,MATCH(GL_Paste!$B16255&amp;"",AcctCode,0)),"UNKNOWN"))</f>
        <v/>
      </c>
      <c r="F16258">
        <f>IF(GL_Paste!$B16255="","",IFERROR(INDEX(AcctSub,MATCH(GL_Paste!$B16255&amp;"",AcctCode,0)),"UNKNOWN"))</f>
        <v/>
      </c>
    </row>
    <row r="16259">
      <c r="A16259" s="40">
        <f>IF(GL_Paste!$B16256="","",N(GL_Paste!$H16256)-N(GL_Paste!$G16256))</f>
        <v/>
      </c>
      <c r="B16259" s="43">
        <f>IF(GL_Paste!$B16256="","",DATE(YEAR(GL_Paste!$E16256),MONTH(GL_Paste!$E16256),1))</f>
        <v/>
      </c>
      <c r="C16259">
        <f>IF(GL_Paste!$B16256="","",IF(TRIM(GL_Paste!$M16256)&lt;&gt;"",TRIM(GL_Paste!$M16256),IFERROR(MID(GL_Paste!$I16256,FIND("[",GL_Paste!$I16256)+1,FIND("]",GL_Paste!$I16256)-FIND("[",GL_Paste!$I16256)-1),"")))</f>
        <v/>
      </c>
      <c r="D16259">
        <f>IF(GL_Paste!$B16256="","",IFERROR(INDEX(DeptName,MATCH($C16259,DeptTag,0)),"UNALLOCATED"))</f>
        <v/>
      </c>
      <c r="E16259">
        <f>IF(GL_Paste!$B16256="","",IFERROR(INDEX(AcctCat,MATCH(GL_Paste!$B16256&amp;"",AcctCode,0)),"UNKNOWN"))</f>
        <v/>
      </c>
      <c r="F16259">
        <f>IF(GL_Paste!$B16256="","",IFERROR(INDEX(AcctSub,MATCH(GL_Paste!$B16256&amp;"",AcctCode,0)),"UNKNOWN"))</f>
        <v/>
      </c>
    </row>
    <row r="16260">
      <c r="A16260" s="40">
        <f>IF(GL_Paste!$B16257="","",N(GL_Paste!$H16257)-N(GL_Paste!$G16257))</f>
        <v/>
      </c>
      <c r="B16260" s="43">
        <f>IF(GL_Paste!$B16257="","",DATE(YEAR(GL_Paste!$E16257),MONTH(GL_Paste!$E16257),1))</f>
        <v/>
      </c>
      <c r="C16260">
        <f>IF(GL_Paste!$B16257="","",IF(TRIM(GL_Paste!$M16257)&lt;&gt;"",TRIM(GL_Paste!$M16257),IFERROR(MID(GL_Paste!$I16257,FIND("[",GL_Paste!$I16257)+1,FIND("]",GL_Paste!$I16257)-FIND("[",GL_Paste!$I16257)-1),"")))</f>
        <v/>
      </c>
      <c r="D16260">
        <f>IF(GL_Paste!$B16257="","",IFERROR(INDEX(DeptName,MATCH($C16260,DeptTag,0)),"UNALLOCATED"))</f>
        <v/>
      </c>
      <c r="E16260">
        <f>IF(GL_Paste!$B16257="","",IFERROR(INDEX(AcctCat,MATCH(GL_Paste!$B16257&amp;"",AcctCode,0)),"UNKNOWN"))</f>
        <v/>
      </c>
      <c r="F16260">
        <f>IF(GL_Paste!$B16257="","",IFERROR(INDEX(AcctSub,MATCH(GL_Paste!$B16257&amp;"",AcctCode,0)),"UNKNOWN"))</f>
        <v/>
      </c>
    </row>
    <row r="16261">
      <c r="A16261" s="40">
        <f>IF(GL_Paste!$B16258="","",N(GL_Paste!$H16258)-N(GL_Paste!$G16258))</f>
        <v/>
      </c>
      <c r="B16261" s="43">
        <f>IF(GL_Paste!$B16258="","",DATE(YEAR(GL_Paste!$E16258),MONTH(GL_Paste!$E16258),1))</f>
        <v/>
      </c>
      <c r="C16261">
        <f>IF(GL_Paste!$B16258="","",IF(TRIM(GL_Paste!$M16258)&lt;&gt;"",TRIM(GL_Paste!$M16258),IFERROR(MID(GL_Paste!$I16258,FIND("[",GL_Paste!$I16258)+1,FIND("]",GL_Paste!$I16258)-FIND("[",GL_Paste!$I16258)-1),"")))</f>
        <v/>
      </c>
      <c r="D16261">
        <f>IF(GL_Paste!$B16258="","",IFERROR(INDEX(DeptName,MATCH($C16261,DeptTag,0)),"UNALLOCATED"))</f>
        <v/>
      </c>
      <c r="E16261">
        <f>IF(GL_Paste!$B16258="","",IFERROR(INDEX(AcctCat,MATCH(GL_Paste!$B16258&amp;"",AcctCode,0)),"UNKNOWN"))</f>
        <v/>
      </c>
      <c r="F16261">
        <f>IF(GL_Paste!$B16258="","",IFERROR(INDEX(AcctSub,MATCH(GL_Paste!$B16258&amp;"",AcctCode,0)),"UNKNOWN"))</f>
        <v/>
      </c>
    </row>
    <row r="16262">
      <c r="A16262" s="40">
        <f>IF(GL_Paste!$B16259="","",N(GL_Paste!$H16259)-N(GL_Paste!$G16259))</f>
        <v/>
      </c>
      <c r="B16262" s="43">
        <f>IF(GL_Paste!$B16259="","",DATE(YEAR(GL_Paste!$E16259),MONTH(GL_Paste!$E16259),1))</f>
        <v/>
      </c>
      <c r="C16262">
        <f>IF(GL_Paste!$B16259="","",IF(TRIM(GL_Paste!$M16259)&lt;&gt;"",TRIM(GL_Paste!$M16259),IFERROR(MID(GL_Paste!$I16259,FIND("[",GL_Paste!$I16259)+1,FIND("]",GL_Paste!$I16259)-FIND("[",GL_Paste!$I16259)-1),"")))</f>
        <v/>
      </c>
      <c r="D16262">
        <f>IF(GL_Paste!$B16259="","",IFERROR(INDEX(DeptName,MATCH($C16262,DeptTag,0)),"UNALLOCATED"))</f>
        <v/>
      </c>
      <c r="E16262">
        <f>IF(GL_Paste!$B16259="","",IFERROR(INDEX(AcctCat,MATCH(GL_Paste!$B16259&amp;"",AcctCode,0)),"UNKNOWN"))</f>
        <v/>
      </c>
      <c r="F16262">
        <f>IF(GL_Paste!$B16259="","",IFERROR(INDEX(AcctSub,MATCH(GL_Paste!$B16259&amp;"",AcctCode,0)),"UNKNOWN"))</f>
        <v/>
      </c>
    </row>
    <row r="16263">
      <c r="A16263" s="40">
        <f>IF(GL_Paste!$B16260="","",N(GL_Paste!$H16260)-N(GL_Paste!$G16260))</f>
        <v/>
      </c>
      <c r="B16263" s="43">
        <f>IF(GL_Paste!$B16260="","",DATE(YEAR(GL_Paste!$E16260),MONTH(GL_Paste!$E16260),1))</f>
        <v/>
      </c>
      <c r="C16263">
        <f>IF(GL_Paste!$B16260="","",IF(TRIM(GL_Paste!$M16260)&lt;&gt;"",TRIM(GL_Paste!$M16260),IFERROR(MID(GL_Paste!$I16260,FIND("[",GL_Paste!$I16260)+1,FIND("]",GL_Paste!$I16260)-FIND("[",GL_Paste!$I16260)-1),"")))</f>
        <v/>
      </c>
      <c r="D16263">
        <f>IF(GL_Paste!$B16260="","",IFERROR(INDEX(DeptName,MATCH($C16263,DeptTag,0)),"UNALLOCATED"))</f>
        <v/>
      </c>
      <c r="E16263">
        <f>IF(GL_Paste!$B16260="","",IFERROR(INDEX(AcctCat,MATCH(GL_Paste!$B16260&amp;"",AcctCode,0)),"UNKNOWN"))</f>
        <v/>
      </c>
      <c r="F16263">
        <f>IF(GL_Paste!$B16260="","",IFERROR(INDEX(AcctSub,MATCH(GL_Paste!$B16260&amp;"",AcctCode,0)),"UNKNOWN"))</f>
        <v/>
      </c>
    </row>
    <row r="16264">
      <c r="A16264" s="40">
        <f>IF(GL_Paste!$B16261="","",N(GL_Paste!$H16261)-N(GL_Paste!$G16261))</f>
        <v/>
      </c>
      <c r="B16264" s="43">
        <f>IF(GL_Paste!$B16261="","",DATE(YEAR(GL_Paste!$E16261),MONTH(GL_Paste!$E16261),1))</f>
        <v/>
      </c>
      <c r="C16264">
        <f>IF(GL_Paste!$B16261="","",IF(TRIM(GL_Paste!$M16261)&lt;&gt;"",TRIM(GL_Paste!$M16261),IFERROR(MID(GL_Paste!$I16261,FIND("[",GL_Paste!$I16261)+1,FIND("]",GL_Paste!$I16261)-FIND("[",GL_Paste!$I16261)-1),"")))</f>
        <v/>
      </c>
      <c r="D16264">
        <f>IF(GL_Paste!$B16261="","",IFERROR(INDEX(DeptName,MATCH($C16264,DeptTag,0)),"UNALLOCATED"))</f>
        <v/>
      </c>
      <c r="E16264">
        <f>IF(GL_Paste!$B16261="","",IFERROR(INDEX(AcctCat,MATCH(GL_Paste!$B16261&amp;"",AcctCode,0)),"UNKNOWN"))</f>
        <v/>
      </c>
      <c r="F16264">
        <f>IF(GL_Paste!$B16261="","",IFERROR(INDEX(AcctSub,MATCH(GL_Paste!$B16261&amp;"",AcctCode,0)),"UNKNOWN"))</f>
        <v/>
      </c>
    </row>
    <row r="16265">
      <c r="A16265" s="40">
        <f>IF(GL_Paste!$B16262="","",N(GL_Paste!$H16262)-N(GL_Paste!$G16262))</f>
        <v/>
      </c>
      <c r="B16265" s="43">
        <f>IF(GL_Paste!$B16262="","",DATE(YEAR(GL_Paste!$E16262),MONTH(GL_Paste!$E16262),1))</f>
        <v/>
      </c>
      <c r="C16265">
        <f>IF(GL_Paste!$B16262="","",IF(TRIM(GL_Paste!$M16262)&lt;&gt;"",TRIM(GL_Paste!$M16262),IFERROR(MID(GL_Paste!$I16262,FIND("[",GL_Paste!$I16262)+1,FIND("]",GL_Paste!$I16262)-FIND("[",GL_Paste!$I16262)-1),"")))</f>
        <v/>
      </c>
      <c r="D16265">
        <f>IF(GL_Paste!$B16262="","",IFERROR(INDEX(DeptName,MATCH($C16265,DeptTag,0)),"UNALLOCATED"))</f>
        <v/>
      </c>
      <c r="E16265">
        <f>IF(GL_Paste!$B16262="","",IFERROR(INDEX(AcctCat,MATCH(GL_Paste!$B16262&amp;"",AcctCode,0)),"UNKNOWN"))</f>
        <v/>
      </c>
      <c r="F16265">
        <f>IF(GL_Paste!$B16262="","",IFERROR(INDEX(AcctSub,MATCH(GL_Paste!$B16262&amp;"",AcctCode,0)),"UNKNOWN"))</f>
        <v/>
      </c>
    </row>
    <row r="16266">
      <c r="A16266" s="40">
        <f>IF(GL_Paste!$B16263="","",N(GL_Paste!$H16263)-N(GL_Paste!$G16263))</f>
        <v/>
      </c>
      <c r="B16266" s="43">
        <f>IF(GL_Paste!$B16263="","",DATE(YEAR(GL_Paste!$E16263),MONTH(GL_Paste!$E16263),1))</f>
        <v/>
      </c>
      <c r="C16266">
        <f>IF(GL_Paste!$B16263="","",IF(TRIM(GL_Paste!$M16263)&lt;&gt;"",TRIM(GL_Paste!$M16263),IFERROR(MID(GL_Paste!$I16263,FIND("[",GL_Paste!$I16263)+1,FIND("]",GL_Paste!$I16263)-FIND("[",GL_Paste!$I16263)-1),"")))</f>
        <v/>
      </c>
      <c r="D16266">
        <f>IF(GL_Paste!$B16263="","",IFERROR(INDEX(DeptName,MATCH($C16266,DeptTag,0)),"UNALLOCATED"))</f>
        <v/>
      </c>
      <c r="E16266">
        <f>IF(GL_Paste!$B16263="","",IFERROR(INDEX(AcctCat,MATCH(GL_Paste!$B16263&amp;"",AcctCode,0)),"UNKNOWN"))</f>
        <v/>
      </c>
      <c r="F16266">
        <f>IF(GL_Paste!$B16263="","",IFERROR(INDEX(AcctSub,MATCH(GL_Paste!$B16263&amp;"",AcctCode,0)),"UNKNOWN"))</f>
        <v/>
      </c>
    </row>
    <row r="16267">
      <c r="A16267" s="40">
        <f>IF(GL_Paste!$B16264="","",N(GL_Paste!$H16264)-N(GL_Paste!$G16264))</f>
        <v/>
      </c>
      <c r="B16267" s="43">
        <f>IF(GL_Paste!$B16264="","",DATE(YEAR(GL_Paste!$E16264),MONTH(GL_Paste!$E16264),1))</f>
        <v/>
      </c>
      <c r="C16267">
        <f>IF(GL_Paste!$B16264="","",IF(TRIM(GL_Paste!$M16264)&lt;&gt;"",TRIM(GL_Paste!$M16264),IFERROR(MID(GL_Paste!$I16264,FIND("[",GL_Paste!$I16264)+1,FIND("]",GL_Paste!$I16264)-FIND("[",GL_Paste!$I16264)-1),"")))</f>
        <v/>
      </c>
      <c r="D16267">
        <f>IF(GL_Paste!$B16264="","",IFERROR(INDEX(DeptName,MATCH($C16267,DeptTag,0)),"UNALLOCATED"))</f>
        <v/>
      </c>
      <c r="E16267">
        <f>IF(GL_Paste!$B16264="","",IFERROR(INDEX(AcctCat,MATCH(GL_Paste!$B16264&amp;"",AcctCode,0)),"UNKNOWN"))</f>
        <v/>
      </c>
      <c r="F16267">
        <f>IF(GL_Paste!$B16264="","",IFERROR(INDEX(AcctSub,MATCH(GL_Paste!$B16264&amp;"",AcctCode,0)),"UNKNOWN"))</f>
        <v/>
      </c>
    </row>
    <row r="16268">
      <c r="A16268" s="40">
        <f>IF(GL_Paste!$B16265="","",N(GL_Paste!$H16265)-N(GL_Paste!$G16265))</f>
        <v/>
      </c>
      <c r="B16268" s="43">
        <f>IF(GL_Paste!$B16265="","",DATE(YEAR(GL_Paste!$E16265),MONTH(GL_Paste!$E16265),1))</f>
        <v/>
      </c>
      <c r="C16268">
        <f>IF(GL_Paste!$B16265="","",IF(TRIM(GL_Paste!$M16265)&lt;&gt;"",TRIM(GL_Paste!$M16265),IFERROR(MID(GL_Paste!$I16265,FIND("[",GL_Paste!$I16265)+1,FIND("]",GL_Paste!$I16265)-FIND("[",GL_Paste!$I16265)-1),"")))</f>
        <v/>
      </c>
      <c r="D16268">
        <f>IF(GL_Paste!$B16265="","",IFERROR(INDEX(DeptName,MATCH($C16268,DeptTag,0)),"UNALLOCATED"))</f>
        <v/>
      </c>
      <c r="E16268">
        <f>IF(GL_Paste!$B16265="","",IFERROR(INDEX(AcctCat,MATCH(GL_Paste!$B16265&amp;"",AcctCode,0)),"UNKNOWN"))</f>
        <v/>
      </c>
      <c r="F16268">
        <f>IF(GL_Paste!$B16265="","",IFERROR(INDEX(AcctSub,MATCH(GL_Paste!$B16265&amp;"",AcctCode,0)),"UNKNOWN"))</f>
        <v/>
      </c>
    </row>
    <row r="16269">
      <c r="A16269" s="40">
        <f>IF(GL_Paste!$B16266="","",N(GL_Paste!$H16266)-N(GL_Paste!$G16266))</f>
        <v/>
      </c>
      <c r="B16269" s="43">
        <f>IF(GL_Paste!$B16266="","",DATE(YEAR(GL_Paste!$E16266),MONTH(GL_Paste!$E16266),1))</f>
        <v/>
      </c>
      <c r="C16269">
        <f>IF(GL_Paste!$B16266="","",IF(TRIM(GL_Paste!$M16266)&lt;&gt;"",TRIM(GL_Paste!$M16266),IFERROR(MID(GL_Paste!$I16266,FIND("[",GL_Paste!$I16266)+1,FIND("]",GL_Paste!$I16266)-FIND("[",GL_Paste!$I16266)-1),"")))</f>
        <v/>
      </c>
      <c r="D16269">
        <f>IF(GL_Paste!$B16266="","",IFERROR(INDEX(DeptName,MATCH($C16269,DeptTag,0)),"UNALLOCATED"))</f>
        <v/>
      </c>
      <c r="E16269">
        <f>IF(GL_Paste!$B16266="","",IFERROR(INDEX(AcctCat,MATCH(GL_Paste!$B16266&amp;"",AcctCode,0)),"UNKNOWN"))</f>
        <v/>
      </c>
      <c r="F16269">
        <f>IF(GL_Paste!$B16266="","",IFERROR(INDEX(AcctSub,MATCH(GL_Paste!$B16266&amp;"",AcctCode,0)),"UNKNOWN"))</f>
        <v/>
      </c>
    </row>
    <row r="16270">
      <c r="A16270" s="40">
        <f>IF(GL_Paste!$B16267="","",N(GL_Paste!$H16267)-N(GL_Paste!$G16267))</f>
        <v/>
      </c>
      <c r="B16270" s="43">
        <f>IF(GL_Paste!$B16267="","",DATE(YEAR(GL_Paste!$E16267),MONTH(GL_Paste!$E16267),1))</f>
        <v/>
      </c>
      <c r="C16270">
        <f>IF(GL_Paste!$B16267="","",IF(TRIM(GL_Paste!$M16267)&lt;&gt;"",TRIM(GL_Paste!$M16267),IFERROR(MID(GL_Paste!$I16267,FIND("[",GL_Paste!$I16267)+1,FIND("]",GL_Paste!$I16267)-FIND("[",GL_Paste!$I16267)-1),"")))</f>
        <v/>
      </c>
      <c r="D16270">
        <f>IF(GL_Paste!$B16267="","",IFERROR(INDEX(DeptName,MATCH($C16270,DeptTag,0)),"UNALLOCATED"))</f>
        <v/>
      </c>
      <c r="E16270">
        <f>IF(GL_Paste!$B16267="","",IFERROR(INDEX(AcctCat,MATCH(GL_Paste!$B16267&amp;"",AcctCode,0)),"UNKNOWN"))</f>
        <v/>
      </c>
      <c r="F16270">
        <f>IF(GL_Paste!$B16267="","",IFERROR(INDEX(AcctSub,MATCH(GL_Paste!$B16267&amp;"",AcctCode,0)),"UNKNOWN"))</f>
        <v/>
      </c>
    </row>
    <row r="16271">
      <c r="A16271" s="40">
        <f>IF(GL_Paste!$B16268="","",N(GL_Paste!$H16268)-N(GL_Paste!$G16268))</f>
        <v/>
      </c>
      <c r="B16271" s="43">
        <f>IF(GL_Paste!$B16268="","",DATE(YEAR(GL_Paste!$E16268),MONTH(GL_Paste!$E16268),1))</f>
        <v/>
      </c>
      <c r="C16271">
        <f>IF(GL_Paste!$B16268="","",IF(TRIM(GL_Paste!$M16268)&lt;&gt;"",TRIM(GL_Paste!$M16268),IFERROR(MID(GL_Paste!$I16268,FIND("[",GL_Paste!$I16268)+1,FIND("]",GL_Paste!$I16268)-FIND("[",GL_Paste!$I16268)-1),"")))</f>
        <v/>
      </c>
      <c r="D16271">
        <f>IF(GL_Paste!$B16268="","",IFERROR(INDEX(DeptName,MATCH($C16271,DeptTag,0)),"UNALLOCATED"))</f>
        <v/>
      </c>
      <c r="E16271">
        <f>IF(GL_Paste!$B16268="","",IFERROR(INDEX(AcctCat,MATCH(GL_Paste!$B16268&amp;"",AcctCode,0)),"UNKNOWN"))</f>
        <v/>
      </c>
      <c r="F16271">
        <f>IF(GL_Paste!$B16268="","",IFERROR(INDEX(AcctSub,MATCH(GL_Paste!$B16268&amp;"",AcctCode,0)),"UNKNOWN"))</f>
        <v/>
      </c>
    </row>
    <row r="16272">
      <c r="A16272" s="40">
        <f>IF(GL_Paste!$B16269="","",N(GL_Paste!$H16269)-N(GL_Paste!$G16269))</f>
        <v/>
      </c>
      <c r="B16272" s="43">
        <f>IF(GL_Paste!$B16269="","",DATE(YEAR(GL_Paste!$E16269),MONTH(GL_Paste!$E16269),1))</f>
        <v/>
      </c>
      <c r="C16272">
        <f>IF(GL_Paste!$B16269="","",IF(TRIM(GL_Paste!$M16269)&lt;&gt;"",TRIM(GL_Paste!$M16269),IFERROR(MID(GL_Paste!$I16269,FIND("[",GL_Paste!$I16269)+1,FIND("]",GL_Paste!$I16269)-FIND("[",GL_Paste!$I16269)-1),"")))</f>
        <v/>
      </c>
      <c r="D16272">
        <f>IF(GL_Paste!$B16269="","",IFERROR(INDEX(DeptName,MATCH($C16272,DeptTag,0)),"UNALLOCATED"))</f>
        <v/>
      </c>
      <c r="E16272">
        <f>IF(GL_Paste!$B16269="","",IFERROR(INDEX(AcctCat,MATCH(GL_Paste!$B16269&amp;"",AcctCode,0)),"UNKNOWN"))</f>
        <v/>
      </c>
      <c r="F16272">
        <f>IF(GL_Paste!$B16269="","",IFERROR(INDEX(AcctSub,MATCH(GL_Paste!$B16269&amp;"",AcctCode,0)),"UNKNOWN"))</f>
        <v/>
      </c>
    </row>
    <row r="16273">
      <c r="A16273" s="40">
        <f>IF(GL_Paste!$B16270="","",N(GL_Paste!$H16270)-N(GL_Paste!$G16270))</f>
        <v/>
      </c>
      <c r="B16273" s="43">
        <f>IF(GL_Paste!$B16270="","",DATE(YEAR(GL_Paste!$E16270),MONTH(GL_Paste!$E16270),1))</f>
        <v/>
      </c>
      <c r="C16273">
        <f>IF(GL_Paste!$B16270="","",IF(TRIM(GL_Paste!$M16270)&lt;&gt;"",TRIM(GL_Paste!$M16270),IFERROR(MID(GL_Paste!$I16270,FIND("[",GL_Paste!$I16270)+1,FIND("]",GL_Paste!$I16270)-FIND("[",GL_Paste!$I16270)-1),"")))</f>
        <v/>
      </c>
      <c r="D16273">
        <f>IF(GL_Paste!$B16270="","",IFERROR(INDEX(DeptName,MATCH($C16273,DeptTag,0)),"UNALLOCATED"))</f>
        <v/>
      </c>
      <c r="E16273">
        <f>IF(GL_Paste!$B16270="","",IFERROR(INDEX(AcctCat,MATCH(GL_Paste!$B16270&amp;"",AcctCode,0)),"UNKNOWN"))</f>
        <v/>
      </c>
      <c r="F16273">
        <f>IF(GL_Paste!$B16270="","",IFERROR(INDEX(AcctSub,MATCH(GL_Paste!$B16270&amp;"",AcctCode,0)),"UNKNOWN"))</f>
        <v/>
      </c>
    </row>
    <row r="16274">
      <c r="A16274" s="40">
        <f>IF(GL_Paste!$B16271="","",N(GL_Paste!$H16271)-N(GL_Paste!$G16271))</f>
        <v/>
      </c>
      <c r="B16274" s="43">
        <f>IF(GL_Paste!$B16271="","",DATE(YEAR(GL_Paste!$E16271),MONTH(GL_Paste!$E16271),1))</f>
        <v/>
      </c>
      <c r="C16274">
        <f>IF(GL_Paste!$B16271="","",IF(TRIM(GL_Paste!$M16271)&lt;&gt;"",TRIM(GL_Paste!$M16271),IFERROR(MID(GL_Paste!$I16271,FIND("[",GL_Paste!$I16271)+1,FIND("]",GL_Paste!$I16271)-FIND("[",GL_Paste!$I16271)-1),"")))</f>
        <v/>
      </c>
      <c r="D16274">
        <f>IF(GL_Paste!$B16271="","",IFERROR(INDEX(DeptName,MATCH($C16274,DeptTag,0)),"UNALLOCATED"))</f>
        <v/>
      </c>
      <c r="E16274">
        <f>IF(GL_Paste!$B16271="","",IFERROR(INDEX(AcctCat,MATCH(GL_Paste!$B16271&amp;"",AcctCode,0)),"UNKNOWN"))</f>
        <v/>
      </c>
      <c r="F16274">
        <f>IF(GL_Paste!$B16271="","",IFERROR(INDEX(AcctSub,MATCH(GL_Paste!$B16271&amp;"",AcctCode,0)),"UNKNOWN"))</f>
        <v/>
      </c>
    </row>
    <row r="16275">
      <c r="A16275" s="40">
        <f>IF(GL_Paste!$B16272="","",N(GL_Paste!$H16272)-N(GL_Paste!$G16272))</f>
        <v/>
      </c>
      <c r="B16275" s="43">
        <f>IF(GL_Paste!$B16272="","",DATE(YEAR(GL_Paste!$E16272),MONTH(GL_Paste!$E16272),1))</f>
        <v/>
      </c>
      <c r="C16275">
        <f>IF(GL_Paste!$B16272="","",IF(TRIM(GL_Paste!$M16272)&lt;&gt;"",TRIM(GL_Paste!$M16272),IFERROR(MID(GL_Paste!$I16272,FIND("[",GL_Paste!$I16272)+1,FIND("]",GL_Paste!$I16272)-FIND("[",GL_Paste!$I16272)-1),"")))</f>
        <v/>
      </c>
      <c r="D16275">
        <f>IF(GL_Paste!$B16272="","",IFERROR(INDEX(DeptName,MATCH($C16275,DeptTag,0)),"UNALLOCATED"))</f>
        <v/>
      </c>
      <c r="E16275">
        <f>IF(GL_Paste!$B16272="","",IFERROR(INDEX(AcctCat,MATCH(GL_Paste!$B16272&amp;"",AcctCode,0)),"UNKNOWN"))</f>
        <v/>
      </c>
      <c r="F16275">
        <f>IF(GL_Paste!$B16272="","",IFERROR(INDEX(AcctSub,MATCH(GL_Paste!$B16272&amp;"",AcctCode,0)),"UNKNOWN"))</f>
        <v/>
      </c>
    </row>
    <row r="16276">
      <c r="A16276" s="40">
        <f>IF(GL_Paste!$B16273="","",N(GL_Paste!$H16273)-N(GL_Paste!$G16273))</f>
        <v/>
      </c>
      <c r="B16276" s="43">
        <f>IF(GL_Paste!$B16273="","",DATE(YEAR(GL_Paste!$E16273),MONTH(GL_Paste!$E16273),1))</f>
        <v/>
      </c>
      <c r="C16276">
        <f>IF(GL_Paste!$B16273="","",IF(TRIM(GL_Paste!$M16273)&lt;&gt;"",TRIM(GL_Paste!$M16273),IFERROR(MID(GL_Paste!$I16273,FIND("[",GL_Paste!$I16273)+1,FIND("]",GL_Paste!$I16273)-FIND("[",GL_Paste!$I16273)-1),"")))</f>
        <v/>
      </c>
      <c r="D16276">
        <f>IF(GL_Paste!$B16273="","",IFERROR(INDEX(DeptName,MATCH($C16276,DeptTag,0)),"UNALLOCATED"))</f>
        <v/>
      </c>
      <c r="E16276">
        <f>IF(GL_Paste!$B16273="","",IFERROR(INDEX(AcctCat,MATCH(GL_Paste!$B16273&amp;"",AcctCode,0)),"UNKNOWN"))</f>
        <v/>
      </c>
      <c r="F16276">
        <f>IF(GL_Paste!$B16273="","",IFERROR(INDEX(AcctSub,MATCH(GL_Paste!$B16273&amp;"",AcctCode,0)),"UNKNOWN"))</f>
        <v/>
      </c>
    </row>
    <row r="16277">
      <c r="A16277" s="40">
        <f>IF(GL_Paste!$B16274="","",N(GL_Paste!$H16274)-N(GL_Paste!$G16274))</f>
        <v/>
      </c>
      <c r="B16277" s="43">
        <f>IF(GL_Paste!$B16274="","",DATE(YEAR(GL_Paste!$E16274),MONTH(GL_Paste!$E16274),1))</f>
        <v/>
      </c>
      <c r="C16277">
        <f>IF(GL_Paste!$B16274="","",IF(TRIM(GL_Paste!$M16274)&lt;&gt;"",TRIM(GL_Paste!$M16274),IFERROR(MID(GL_Paste!$I16274,FIND("[",GL_Paste!$I16274)+1,FIND("]",GL_Paste!$I16274)-FIND("[",GL_Paste!$I16274)-1),"")))</f>
        <v/>
      </c>
      <c r="D16277">
        <f>IF(GL_Paste!$B16274="","",IFERROR(INDEX(DeptName,MATCH($C16277,DeptTag,0)),"UNALLOCATED"))</f>
        <v/>
      </c>
      <c r="E16277">
        <f>IF(GL_Paste!$B16274="","",IFERROR(INDEX(AcctCat,MATCH(GL_Paste!$B16274&amp;"",AcctCode,0)),"UNKNOWN"))</f>
        <v/>
      </c>
      <c r="F16277">
        <f>IF(GL_Paste!$B16274="","",IFERROR(INDEX(AcctSub,MATCH(GL_Paste!$B16274&amp;"",AcctCode,0)),"UNKNOWN"))</f>
        <v/>
      </c>
    </row>
    <row r="16278">
      <c r="A16278" s="40">
        <f>IF(GL_Paste!$B16275="","",N(GL_Paste!$H16275)-N(GL_Paste!$G16275))</f>
        <v/>
      </c>
      <c r="B16278" s="43">
        <f>IF(GL_Paste!$B16275="","",DATE(YEAR(GL_Paste!$E16275),MONTH(GL_Paste!$E16275),1))</f>
        <v/>
      </c>
      <c r="C16278">
        <f>IF(GL_Paste!$B16275="","",IF(TRIM(GL_Paste!$M16275)&lt;&gt;"",TRIM(GL_Paste!$M16275),IFERROR(MID(GL_Paste!$I16275,FIND("[",GL_Paste!$I16275)+1,FIND("]",GL_Paste!$I16275)-FIND("[",GL_Paste!$I16275)-1),"")))</f>
        <v/>
      </c>
      <c r="D16278">
        <f>IF(GL_Paste!$B16275="","",IFERROR(INDEX(DeptName,MATCH($C16278,DeptTag,0)),"UNALLOCATED"))</f>
        <v/>
      </c>
      <c r="E16278">
        <f>IF(GL_Paste!$B16275="","",IFERROR(INDEX(AcctCat,MATCH(GL_Paste!$B16275&amp;"",AcctCode,0)),"UNKNOWN"))</f>
        <v/>
      </c>
      <c r="F16278">
        <f>IF(GL_Paste!$B16275="","",IFERROR(INDEX(AcctSub,MATCH(GL_Paste!$B16275&amp;"",AcctCode,0)),"UNKNOWN"))</f>
        <v/>
      </c>
    </row>
    <row r="16279">
      <c r="A16279" s="40">
        <f>IF(GL_Paste!$B16276="","",N(GL_Paste!$H16276)-N(GL_Paste!$G16276))</f>
        <v/>
      </c>
      <c r="B16279" s="43">
        <f>IF(GL_Paste!$B16276="","",DATE(YEAR(GL_Paste!$E16276),MONTH(GL_Paste!$E16276),1))</f>
        <v/>
      </c>
      <c r="C16279">
        <f>IF(GL_Paste!$B16276="","",IF(TRIM(GL_Paste!$M16276)&lt;&gt;"",TRIM(GL_Paste!$M16276),IFERROR(MID(GL_Paste!$I16276,FIND("[",GL_Paste!$I16276)+1,FIND("]",GL_Paste!$I16276)-FIND("[",GL_Paste!$I16276)-1),"")))</f>
        <v/>
      </c>
      <c r="D16279">
        <f>IF(GL_Paste!$B16276="","",IFERROR(INDEX(DeptName,MATCH($C16279,DeptTag,0)),"UNALLOCATED"))</f>
        <v/>
      </c>
      <c r="E16279">
        <f>IF(GL_Paste!$B16276="","",IFERROR(INDEX(AcctCat,MATCH(GL_Paste!$B16276&amp;"",AcctCode,0)),"UNKNOWN"))</f>
        <v/>
      </c>
      <c r="F16279">
        <f>IF(GL_Paste!$B16276="","",IFERROR(INDEX(AcctSub,MATCH(GL_Paste!$B16276&amp;"",AcctCode,0)),"UNKNOWN"))</f>
        <v/>
      </c>
    </row>
    <row r="16280">
      <c r="A16280" s="40">
        <f>IF(GL_Paste!$B16277="","",N(GL_Paste!$H16277)-N(GL_Paste!$G16277))</f>
        <v/>
      </c>
      <c r="B16280" s="43">
        <f>IF(GL_Paste!$B16277="","",DATE(YEAR(GL_Paste!$E16277),MONTH(GL_Paste!$E16277),1))</f>
        <v/>
      </c>
      <c r="C16280">
        <f>IF(GL_Paste!$B16277="","",IF(TRIM(GL_Paste!$M16277)&lt;&gt;"",TRIM(GL_Paste!$M16277),IFERROR(MID(GL_Paste!$I16277,FIND("[",GL_Paste!$I16277)+1,FIND("]",GL_Paste!$I16277)-FIND("[",GL_Paste!$I16277)-1),"")))</f>
        <v/>
      </c>
      <c r="D16280">
        <f>IF(GL_Paste!$B16277="","",IFERROR(INDEX(DeptName,MATCH($C16280,DeptTag,0)),"UNALLOCATED"))</f>
        <v/>
      </c>
      <c r="E16280">
        <f>IF(GL_Paste!$B16277="","",IFERROR(INDEX(AcctCat,MATCH(GL_Paste!$B16277&amp;"",AcctCode,0)),"UNKNOWN"))</f>
        <v/>
      </c>
      <c r="F16280">
        <f>IF(GL_Paste!$B16277="","",IFERROR(INDEX(AcctSub,MATCH(GL_Paste!$B16277&amp;"",AcctCode,0)),"UNKNOWN"))</f>
        <v/>
      </c>
    </row>
    <row r="16281">
      <c r="A16281" s="40">
        <f>IF(GL_Paste!$B16278="","",N(GL_Paste!$H16278)-N(GL_Paste!$G16278))</f>
        <v/>
      </c>
      <c r="B16281" s="43">
        <f>IF(GL_Paste!$B16278="","",DATE(YEAR(GL_Paste!$E16278),MONTH(GL_Paste!$E16278),1))</f>
        <v/>
      </c>
      <c r="C16281">
        <f>IF(GL_Paste!$B16278="","",IF(TRIM(GL_Paste!$M16278)&lt;&gt;"",TRIM(GL_Paste!$M16278),IFERROR(MID(GL_Paste!$I16278,FIND("[",GL_Paste!$I16278)+1,FIND("]",GL_Paste!$I16278)-FIND("[",GL_Paste!$I16278)-1),"")))</f>
        <v/>
      </c>
      <c r="D16281">
        <f>IF(GL_Paste!$B16278="","",IFERROR(INDEX(DeptName,MATCH($C16281,DeptTag,0)),"UNALLOCATED"))</f>
        <v/>
      </c>
      <c r="E16281">
        <f>IF(GL_Paste!$B16278="","",IFERROR(INDEX(AcctCat,MATCH(GL_Paste!$B16278&amp;"",AcctCode,0)),"UNKNOWN"))</f>
        <v/>
      </c>
      <c r="F16281">
        <f>IF(GL_Paste!$B16278="","",IFERROR(INDEX(AcctSub,MATCH(GL_Paste!$B16278&amp;"",AcctCode,0)),"UNKNOWN"))</f>
        <v/>
      </c>
    </row>
    <row r="16282">
      <c r="A16282" s="40">
        <f>IF(GL_Paste!$B16279="","",N(GL_Paste!$H16279)-N(GL_Paste!$G16279))</f>
        <v/>
      </c>
      <c r="B16282" s="43">
        <f>IF(GL_Paste!$B16279="","",DATE(YEAR(GL_Paste!$E16279),MONTH(GL_Paste!$E16279),1))</f>
        <v/>
      </c>
      <c r="C16282">
        <f>IF(GL_Paste!$B16279="","",IF(TRIM(GL_Paste!$M16279)&lt;&gt;"",TRIM(GL_Paste!$M16279),IFERROR(MID(GL_Paste!$I16279,FIND("[",GL_Paste!$I16279)+1,FIND("]",GL_Paste!$I16279)-FIND("[",GL_Paste!$I16279)-1),"")))</f>
        <v/>
      </c>
      <c r="D16282">
        <f>IF(GL_Paste!$B16279="","",IFERROR(INDEX(DeptName,MATCH($C16282,DeptTag,0)),"UNALLOCATED"))</f>
        <v/>
      </c>
      <c r="E16282">
        <f>IF(GL_Paste!$B16279="","",IFERROR(INDEX(AcctCat,MATCH(GL_Paste!$B16279&amp;"",AcctCode,0)),"UNKNOWN"))</f>
        <v/>
      </c>
      <c r="F16282">
        <f>IF(GL_Paste!$B16279="","",IFERROR(INDEX(AcctSub,MATCH(GL_Paste!$B16279&amp;"",AcctCode,0)),"UNKNOWN"))</f>
        <v/>
      </c>
    </row>
    <row r="16283">
      <c r="A16283" s="40">
        <f>IF(GL_Paste!$B16280="","",N(GL_Paste!$H16280)-N(GL_Paste!$G16280))</f>
        <v/>
      </c>
      <c r="B16283" s="43">
        <f>IF(GL_Paste!$B16280="","",DATE(YEAR(GL_Paste!$E16280),MONTH(GL_Paste!$E16280),1))</f>
        <v/>
      </c>
      <c r="C16283">
        <f>IF(GL_Paste!$B16280="","",IF(TRIM(GL_Paste!$M16280)&lt;&gt;"",TRIM(GL_Paste!$M16280),IFERROR(MID(GL_Paste!$I16280,FIND("[",GL_Paste!$I16280)+1,FIND("]",GL_Paste!$I16280)-FIND("[",GL_Paste!$I16280)-1),"")))</f>
        <v/>
      </c>
      <c r="D16283">
        <f>IF(GL_Paste!$B16280="","",IFERROR(INDEX(DeptName,MATCH($C16283,DeptTag,0)),"UNALLOCATED"))</f>
        <v/>
      </c>
      <c r="E16283">
        <f>IF(GL_Paste!$B16280="","",IFERROR(INDEX(AcctCat,MATCH(GL_Paste!$B16280&amp;"",AcctCode,0)),"UNKNOWN"))</f>
        <v/>
      </c>
      <c r="F16283">
        <f>IF(GL_Paste!$B16280="","",IFERROR(INDEX(AcctSub,MATCH(GL_Paste!$B16280&amp;"",AcctCode,0)),"UNKNOWN"))</f>
        <v/>
      </c>
    </row>
    <row r="16284">
      <c r="A16284" s="40">
        <f>IF(GL_Paste!$B16281="","",N(GL_Paste!$H16281)-N(GL_Paste!$G16281))</f>
        <v/>
      </c>
      <c r="B16284" s="43">
        <f>IF(GL_Paste!$B16281="","",DATE(YEAR(GL_Paste!$E16281),MONTH(GL_Paste!$E16281),1))</f>
        <v/>
      </c>
      <c r="C16284">
        <f>IF(GL_Paste!$B16281="","",IF(TRIM(GL_Paste!$M16281)&lt;&gt;"",TRIM(GL_Paste!$M16281),IFERROR(MID(GL_Paste!$I16281,FIND("[",GL_Paste!$I16281)+1,FIND("]",GL_Paste!$I16281)-FIND("[",GL_Paste!$I16281)-1),"")))</f>
        <v/>
      </c>
      <c r="D16284">
        <f>IF(GL_Paste!$B16281="","",IFERROR(INDEX(DeptName,MATCH($C16284,DeptTag,0)),"UNALLOCATED"))</f>
        <v/>
      </c>
      <c r="E16284">
        <f>IF(GL_Paste!$B16281="","",IFERROR(INDEX(AcctCat,MATCH(GL_Paste!$B16281&amp;"",AcctCode,0)),"UNKNOWN"))</f>
        <v/>
      </c>
      <c r="F16284">
        <f>IF(GL_Paste!$B16281="","",IFERROR(INDEX(AcctSub,MATCH(GL_Paste!$B16281&amp;"",AcctCode,0)),"UNKNOWN"))</f>
        <v/>
      </c>
    </row>
    <row r="16285">
      <c r="A16285" s="40">
        <f>IF(GL_Paste!$B16282="","",N(GL_Paste!$H16282)-N(GL_Paste!$G16282))</f>
        <v/>
      </c>
      <c r="B16285" s="43">
        <f>IF(GL_Paste!$B16282="","",DATE(YEAR(GL_Paste!$E16282),MONTH(GL_Paste!$E16282),1))</f>
        <v/>
      </c>
      <c r="C16285">
        <f>IF(GL_Paste!$B16282="","",IF(TRIM(GL_Paste!$M16282)&lt;&gt;"",TRIM(GL_Paste!$M16282),IFERROR(MID(GL_Paste!$I16282,FIND("[",GL_Paste!$I16282)+1,FIND("]",GL_Paste!$I16282)-FIND("[",GL_Paste!$I16282)-1),"")))</f>
        <v/>
      </c>
      <c r="D16285">
        <f>IF(GL_Paste!$B16282="","",IFERROR(INDEX(DeptName,MATCH($C16285,DeptTag,0)),"UNALLOCATED"))</f>
        <v/>
      </c>
      <c r="E16285">
        <f>IF(GL_Paste!$B16282="","",IFERROR(INDEX(AcctCat,MATCH(GL_Paste!$B16282&amp;"",AcctCode,0)),"UNKNOWN"))</f>
        <v/>
      </c>
      <c r="F16285">
        <f>IF(GL_Paste!$B16282="","",IFERROR(INDEX(AcctSub,MATCH(GL_Paste!$B16282&amp;"",AcctCode,0)),"UNKNOWN"))</f>
        <v/>
      </c>
    </row>
    <row r="16286">
      <c r="A16286" s="40">
        <f>IF(GL_Paste!$B16283="","",N(GL_Paste!$H16283)-N(GL_Paste!$G16283))</f>
        <v/>
      </c>
      <c r="B16286" s="43">
        <f>IF(GL_Paste!$B16283="","",DATE(YEAR(GL_Paste!$E16283),MONTH(GL_Paste!$E16283),1))</f>
        <v/>
      </c>
      <c r="C16286">
        <f>IF(GL_Paste!$B16283="","",IF(TRIM(GL_Paste!$M16283)&lt;&gt;"",TRIM(GL_Paste!$M16283),IFERROR(MID(GL_Paste!$I16283,FIND("[",GL_Paste!$I16283)+1,FIND("]",GL_Paste!$I16283)-FIND("[",GL_Paste!$I16283)-1),"")))</f>
        <v/>
      </c>
      <c r="D16286">
        <f>IF(GL_Paste!$B16283="","",IFERROR(INDEX(DeptName,MATCH($C16286,DeptTag,0)),"UNALLOCATED"))</f>
        <v/>
      </c>
      <c r="E16286">
        <f>IF(GL_Paste!$B16283="","",IFERROR(INDEX(AcctCat,MATCH(GL_Paste!$B16283&amp;"",AcctCode,0)),"UNKNOWN"))</f>
        <v/>
      </c>
      <c r="F16286">
        <f>IF(GL_Paste!$B16283="","",IFERROR(INDEX(AcctSub,MATCH(GL_Paste!$B16283&amp;"",AcctCode,0)),"UNKNOWN"))</f>
        <v/>
      </c>
    </row>
    <row r="16287">
      <c r="A16287" s="40">
        <f>IF(GL_Paste!$B16284="","",N(GL_Paste!$H16284)-N(GL_Paste!$G16284))</f>
        <v/>
      </c>
      <c r="B16287" s="43">
        <f>IF(GL_Paste!$B16284="","",DATE(YEAR(GL_Paste!$E16284),MONTH(GL_Paste!$E16284),1))</f>
        <v/>
      </c>
      <c r="C16287">
        <f>IF(GL_Paste!$B16284="","",IF(TRIM(GL_Paste!$M16284)&lt;&gt;"",TRIM(GL_Paste!$M16284),IFERROR(MID(GL_Paste!$I16284,FIND("[",GL_Paste!$I16284)+1,FIND("]",GL_Paste!$I16284)-FIND("[",GL_Paste!$I16284)-1),"")))</f>
        <v/>
      </c>
      <c r="D16287">
        <f>IF(GL_Paste!$B16284="","",IFERROR(INDEX(DeptName,MATCH($C16287,DeptTag,0)),"UNALLOCATED"))</f>
        <v/>
      </c>
      <c r="E16287">
        <f>IF(GL_Paste!$B16284="","",IFERROR(INDEX(AcctCat,MATCH(GL_Paste!$B16284&amp;"",AcctCode,0)),"UNKNOWN"))</f>
        <v/>
      </c>
      <c r="F16287">
        <f>IF(GL_Paste!$B16284="","",IFERROR(INDEX(AcctSub,MATCH(GL_Paste!$B16284&amp;"",AcctCode,0)),"UNKNOWN"))</f>
        <v/>
      </c>
    </row>
    <row r="16288">
      <c r="A16288" s="40">
        <f>IF(GL_Paste!$B16285="","",N(GL_Paste!$H16285)-N(GL_Paste!$G16285))</f>
        <v/>
      </c>
      <c r="B16288" s="43">
        <f>IF(GL_Paste!$B16285="","",DATE(YEAR(GL_Paste!$E16285),MONTH(GL_Paste!$E16285),1))</f>
        <v/>
      </c>
      <c r="C16288">
        <f>IF(GL_Paste!$B16285="","",IF(TRIM(GL_Paste!$M16285)&lt;&gt;"",TRIM(GL_Paste!$M16285),IFERROR(MID(GL_Paste!$I16285,FIND("[",GL_Paste!$I16285)+1,FIND("]",GL_Paste!$I16285)-FIND("[",GL_Paste!$I16285)-1),"")))</f>
        <v/>
      </c>
      <c r="D16288">
        <f>IF(GL_Paste!$B16285="","",IFERROR(INDEX(DeptName,MATCH($C16288,DeptTag,0)),"UNALLOCATED"))</f>
        <v/>
      </c>
      <c r="E16288">
        <f>IF(GL_Paste!$B16285="","",IFERROR(INDEX(AcctCat,MATCH(GL_Paste!$B16285&amp;"",AcctCode,0)),"UNKNOWN"))</f>
        <v/>
      </c>
      <c r="F16288">
        <f>IF(GL_Paste!$B16285="","",IFERROR(INDEX(AcctSub,MATCH(GL_Paste!$B16285&amp;"",AcctCode,0)),"UNKNOWN"))</f>
        <v/>
      </c>
    </row>
    <row r="16289">
      <c r="A16289" s="40">
        <f>IF(GL_Paste!$B16286="","",N(GL_Paste!$H16286)-N(GL_Paste!$G16286))</f>
        <v/>
      </c>
      <c r="B16289" s="43">
        <f>IF(GL_Paste!$B16286="","",DATE(YEAR(GL_Paste!$E16286),MONTH(GL_Paste!$E16286),1))</f>
        <v/>
      </c>
      <c r="C16289">
        <f>IF(GL_Paste!$B16286="","",IF(TRIM(GL_Paste!$M16286)&lt;&gt;"",TRIM(GL_Paste!$M16286),IFERROR(MID(GL_Paste!$I16286,FIND("[",GL_Paste!$I16286)+1,FIND("]",GL_Paste!$I16286)-FIND("[",GL_Paste!$I16286)-1),"")))</f>
        <v/>
      </c>
      <c r="D16289">
        <f>IF(GL_Paste!$B16286="","",IFERROR(INDEX(DeptName,MATCH($C16289,DeptTag,0)),"UNALLOCATED"))</f>
        <v/>
      </c>
      <c r="E16289">
        <f>IF(GL_Paste!$B16286="","",IFERROR(INDEX(AcctCat,MATCH(GL_Paste!$B16286&amp;"",AcctCode,0)),"UNKNOWN"))</f>
        <v/>
      </c>
      <c r="F16289">
        <f>IF(GL_Paste!$B16286="","",IFERROR(INDEX(AcctSub,MATCH(GL_Paste!$B16286&amp;"",AcctCode,0)),"UNKNOWN"))</f>
        <v/>
      </c>
    </row>
    <row r="16290">
      <c r="A16290" s="40">
        <f>IF(GL_Paste!$B16287="","",N(GL_Paste!$H16287)-N(GL_Paste!$G16287))</f>
        <v/>
      </c>
      <c r="B16290" s="43">
        <f>IF(GL_Paste!$B16287="","",DATE(YEAR(GL_Paste!$E16287),MONTH(GL_Paste!$E16287),1))</f>
        <v/>
      </c>
      <c r="C16290">
        <f>IF(GL_Paste!$B16287="","",IF(TRIM(GL_Paste!$M16287)&lt;&gt;"",TRIM(GL_Paste!$M16287),IFERROR(MID(GL_Paste!$I16287,FIND("[",GL_Paste!$I16287)+1,FIND("]",GL_Paste!$I16287)-FIND("[",GL_Paste!$I16287)-1),"")))</f>
        <v/>
      </c>
      <c r="D16290">
        <f>IF(GL_Paste!$B16287="","",IFERROR(INDEX(DeptName,MATCH($C16290,DeptTag,0)),"UNALLOCATED"))</f>
        <v/>
      </c>
      <c r="E16290">
        <f>IF(GL_Paste!$B16287="","",IFERROR(INDEX(AcctCat,MATCH(GL_Paste!$B16287&amp;"",AcctCode,0)),"UNKNOWN"))</f>
        <v/>
      </c>
      <c r="F16290">
        <f>IF(GL_Paste!$B16287="","",IFERROR(INDEX(AcctSub,MATCH(GL_Paste!$B16287&amp;"",AcctCode,0)),"UNKNOWN"))</f>
        <v/>
      </c>
    </row>
    <row r="16291">
      <c r="A16291" s="40">
        <f>IF(GL_Paste!$B16288="","",N(GL_Paste!$H16288)-N(GL_Paste!$G16288))</f>
        <v/>
      </c>
      <c r="B16291" s="43">
        <f>IF(GL_Paste!$B16288="","",DATE(YEAR(GL_Paste!$E16288),MONTH(GL_Paste!$E16288),1))</f>
        <v/>
      </c>
      <c r="C16291">
        <f>IF(GL_Paste!$B16288="","",IF(TRIM(GL_Paste!$M16288)&lt;&gt;"",TRIM(GL_Paste!$M16288),IFERROR(MID(GL_Paste!$I16288,FIND("[",GL_Paste!$I16288)+1,FIND("]",GL_Paste!$I16288)-FIND("[",GL_Paste!$I16288)-1),"")))</f>
        <v/>
      </c>
      <c r="D16291">
        <f>IF(GL_Paste!$B16288="","",IFERROR(INDEX(DeptName,MATCH($C16291,DeptTag,0)),"UNALLOCATED"))</f>
        <v/>
      </c>
      <c r="E16291">
        <f>IF(GL_Paste!$B16288="","",IFERROR(INDEX(AcctCat,MATCH(GL_Paste!$B16288&amp;"",AcctCode,0)),"UNKNOWN"))</f>
        <v/>
      </c>
      <c r="F16291">
        <f>IF(GL_Paste!$B16288="","",IFERROR(INDEX(AcctSub,MATCH(GL_Paste!$B16288&amp;"",AcctCode,0)),"UNKNOWN"))</f>
        <v/>
      </c>
    </row>
    <row r="16292">
      <c r="A16292" s="40">
        <f>IF(GL_Paste!$B16289="","",N(GL_Paste!$H16289)-N(GL_Paste!$G16289))</f>
        <v/>
      </c>
      <c r="B16292" s="43">
        <f>IF(GL_Paste!$B16289="","",DATE(YEAR(GL_Paste!$E16289),MONTH(GL_Paste!$E16289),1))</f>
        <v/>
      </c>
      <c r="C16292">
        <f>IF(GL_Paste!$B16289="","",IF(TRIM(GL_Paste!$M16289)&lt;&gt;"",TRIM(GL_Paste!$M16289),IFERROR(MID(GL_Paste!$I16289,FIND("[",GL_Paste!$I16289)+1,FIND("]",GL_Paste!$I16289)-FIND("[",GL_Paste!$I16289)-1),"")))</f>
        <v/>
      </c>
      <c r="D16292">
        <f>IF(GL_Paste!$B16289="","",IFERROR(INDEX(DeptName,MATCH($C16292,DeptTag,0)),"UNALLOCATED"))</f>
        <v/>
      </c>
      <c r="E16292">
        <f>IF(GL_Paste!$B16289="","",IFERROR(INDEX(AcctCat,MATCH(GL_Paste!$B16289&amp;"",AcctCode,0)),"UNKNOWN"))</f>
        <v/>
      </c>
      <c r="F16292">
        <f>IF(GL_Paste!$B16289="","",IFERROR(INDEX(AcctSub,MATCH(GL_Paste!$B16289&amp;"",AcctCode,0)),"UNKNOWN"))</f>
        <v/>
      </c>
    </row>
    <row r="16293">
      <c r="A16293" s="40">
        <f>IF(GL_Paste!$B16290="","",N(GL_Paste!$H16290)-N(GL_Paste!$G16290))</f>
        <v/>
      </c>
      <c r="B16293" s="43">
        <f>IF(GL_Paste!$B16290="","",DATE(YEAR(GL_Paste!$E16290),MONTH(GL_Paste!$E16290),1))</f>
        <v/>
      </c>
      <c r="C16293">
        <f>IF(GL_Paste!$B16290="","",IF(TRIM(GL_Paste!$M16290)&lt;&gt;"",TRIM(GL_Paste!$M16290),IFERROR(MID(GL_Paste!$I16290,FIND("[",GL_Paste!$I16290)+1,FIND("]",GL_Paste!$I16290)-FIND("[",GL_Paste!$I16290)-1),"")))</f>
        <v/>
      </c>
      <c r="D16293">
        <f>IF(GL_Paste!$B16290="","",IFERROR(INDEX(DeptName,MATCH($C16293,DeptTag,0)),"UNALLOCATED"))</f>
        <v/>
      </c>
      <c r="E16293">
        <f>IF(GL_Paste!$B16290="","",IFERROR(INDEX(AcctCat,MATCH(GL_Paste!$B16290&amp;"",AcctCode,0)),"UNKNOWN"))</f>
        <v/>
      </c>
      <c r="F16293">
        <f>IF(GL_Paste!$B16290="","",IFERROR(INDEX(AcctSub,MATCH(GL_Paste!$B16290&amp;"",AcctCode,0)),"UNKNOWN"))</f>
        <v/>
      </c>
    </row>
    <row r="16294">
      <c r="A16294" s="40">
        <f>IF(GL_Paste!$B16291="","",N(GL_Paste!$H16291)-N(GL_Paste!$G16291))</f>
        <v/>
      </c>
      <c r="B16294" s="43">
        <f>IF(GL_Paste!$B16291="","",DATE(YEAR(GL_Paste!$E16291),MONTH(GL_Paste!$E16291),1))</f>
        <v/>
      </c>
      <c r="C16294">
        <f>IF(GL_Paste!$B16291="","",IF(TRIM(GL_Paste!$M16291)&lt;&gt;"",TRIM(GL_Paste!$M16291),IFERROR(MID(GL_Paste!$I16291,FIND("[",GL_Paste!$I16291)+1,FIND("]",GL_Paste!$I16291)-FIND("[",GL_Paste!$I16291)-1),"")))</f>
        <v/>
      </c>
      <c r="D16294">
        <f>IF(GL_Paste!$B16291="","",IFERROR(INDEX(DeptName,MATCH($C16294,DeptTag,0)),"UNALLOCATED"))</f>
        <v/>
      </c>
      <c r="E16294">
        <f>IF(GL_Paste!$B16291="","",IFERROR(INDEX(AcctCat,MATCH(GL_Paste!$B16291&amp;"",AcctCode,0)),"UNKNOWN"))</f>
        <v/>
      </c>
      <c r="F16294">
        <f>IF(GL_Paste!$B16291="","",IFERROR(INDEX(AcctSub,MATCH(GL_Paste!$B16291&amp;"",AcctCode,0)),"UNKNOWN"))</f>
        <v/>
      </c>
    </row>
    <row r="16295">
      <c r="A16295" s="40">
        <f>IF(GL_Paste!$B16292="","",N(GL_Paste!$H16292)-N(GL_Paste!$G16292))</f>
        <v/>
      </c>
      <c r="B16295" s="43">
        <f>IF(GL_Paste!$B16292="","",DATE(YEAR(GL_Paste!$E16292),MONTH(GL_Paste!$E16292),1))</f>
        <v/>
      </c>
      <c r="C16295">
        <f>IF(GL_Paste!$B16292="","",IF(TRIM(GL_Paste!$M16292)&lt;&gt;"",TRIM(GL_Paste!$M16292),IFERROR(MID(GL_Paste!$I16292,FIND("[",GL_Paste!$I16292)+1,FIND("]",GL_Paste!$I16292)-FIND("[",GL_Paste!$I16292)-1),"")))</f>
        <v/>
      </c>
      <c r="D16295">
        <f>IF(GL_Paste!$B16292="","",IFERROR(INDEX(DeptName,MATCH($C16295,DeptTag,0)),"UNALLOCATED"))</f>
        <v/>
      </c>
      <c r="E16295">
        <f>IF(GL_Paste!$B16292="","",IFERROR(INDEX(AcctCat,MATCH(GL_Paste!$B16292&amp;"",AcctCode,0)),"UNKNOWN"))</f>
        <v/>
      </c>
      <c r="F16295">
        <f>IF(GL_Paste!$B16292="","",IFERROR(INDEX(AcctSub,MATCH(GL_Paste!$B16292&amp;"",AcctCode,0)),"UNKNOWN"))</f>
        <v/>
      </c>
    </row>
    <row r="16296">
      <c r="A16296" s="40">
        <f>IF(GL_Paste!$B16293="","",N(GL_Paste!$H16293)-N(GL_Paste!$G16293))</f>
        <v/>
      </c>
      <c r="B16296" s="43">
        <f>IF(GL_Paste!$B16293="","",DATE(YEAR(GL_Paste!$E16293),MONTH(GL_Paste!$E16293),1))</f>
        <v/>
      </c>
      <c r="C16296">
        <f>IF(GL_Paste!$B16293="","",IF(TRIM(GL_Paste!$M16293)&lt;&gt;"",TRIM(GL_Paste!$M16293),IFERROR(MID(GL_Paste!$I16293,FIND("[",GL_Paste!$I16293)+1,FIND("]",GL_Paste!$I16293)-FIND("[",GL_Paste!$I16293)-1),"")))</f>
        <v/>
      </c>
      <c r="D16296">
        <f>IF(GL_Paste!$B16293="","",IFERROR(INDEX(DeptName,MATCH($C16296,DeptTag,0)),"UNALLOCATED"))</f>
        <v/>
      </c>
      <c r="E16296">
        <f>IF(GL_Paste!$B16293="","",IFERROR(INDEX(AcctCat,MATCH(GL_Paste!$B16293&amp;"",AcctCode,0)),"UNKNOWN"))</f>
        <v/>
      </c>
      <c r="F16296">
        <f>IF(GL_Paste!$B16293="","",IFERROR(INDEX(AcctSub,MATCH(GL_Paste!$B16293&amp;"",AcctCode,0)),"UNKNOWN"))</f>
        <v/>
      </c>
    </row>
    <row r="16297">
      <c r="A16297" s="40">
        <f>IF(GL_Paste!$B16294="","",N(GL_Paste!$H16294)-N(GL_Paste!$G16294))</f>
        <v/>
      </c>
      <c r="B16297" s="43">
        <f>IF(GL_Paste!$B16294="","",DATE(YEAR(GL_Paste!$E16294),MONTH(GL_Paste!$E16294),1))</f>
        <v/>
      </c>
      <c r="C16297">
        <f>IF(GL_Paste!$B16294="","",IF(TRIM(GL_Paste!$M16294)&lt;&gt;"",TRIM(GL_Paste!$M16294),IFERROR(MID(GL_Paste!$I16294,FIND("[",GL_Paste!$I16294)+1,FIND("]",GL_Paste!$I16294)-FIND("[",GL_Paste!$I16294)-1),"")))</f>
        <v/>
      </c>
      <c r="D16297">
        <f>IF(GL_Paste!$B16294="","",IFERROR(INDEX(DeptName,MATCH($C16297,DeptTag,0)),"UNALLOCATED"))</f>
        <v/>
      </c>
      <c r="E16297">
        <f>IF(GL_Paste!$B16294="","",IFERROR(INDEX(AcctCat,MATCH(GL_Paste!$B16294&amp;"",AcctCode,0)),"UNKNOWN"))</f>
        <v/>
      </c>
      <c r="F16297">
        <f>IF(GL_Paste!$B16294="","",IFERROR(INDEX(AcctSub,MATCH(GL_Paste!$B16294&amp;"",AcctCode,0)),"UNKNOWN"))</f>
        <v/>
      </c>
    </row>
    <row r="16298">
      <c r="A16298" s="40">
        <f>IF(GL_Paste!$B16295="","",N(GL_Paste!$H16295)-N(GL_Paste!$G16295))</f>
        <v/>
      </c>
      <c r="B16298" s="43">
        <f>IF(GL_Paste!$B16295="","",DATE(YEAR(GL_Paste!$E16295),MONTH(GL_Paste!$E16295),1))</f>
        <v/>
      </c>
      <c r="C16298">
        <f>IF(GL_Paste!$B16295="","",IF(TRIM(GL_Paste!$M16295)&lt;&gt;"",TRIM(GL_Paste!$M16295),IFERROR(MID(GL_Paste!$I16295,FIND("[",GL_Paste!$I16295)+1,FIND("]",GL_Paste!$I16295)-FIND("[",GL_Paste!$I16295)-1),"")))</f>
        <v/>
      </c>
      <c r="D16298">
        <f>IF(GL_Paste!$B16295="","",IFERROR(INDEX(DeptName,MATCH($C16298,DeptTag,0)),"UNALLOCATED"))</f>
        <v/>
      </c>
      <c r="E16298">
        <f>IF(GL_Paste!$B16295="","",IFERROR(INDEX(AcctCat,MATCH(GL_Paste!$B16295&amp;"",AcctCode,0)),"UNKNOWN"))</f>
        <v/>
      </c>
      <c r="F16298">
        <f>IF(GL_Paste!$B16295="","",IFERROR(INDEX(AcctSub,MATCH(GL_Paste!$B16295&amp;"",AcctCode,0)),"UNKNOWN"))</f>
        <v/>
      </c>
    </row>
    <row r="16299">
      <c r="A16299" s="40">
        <f>IF(GL_Paste!$B16296="","",N(GL_Paste!$H16296)-N(GL_Paste!$G16296))</f>
        <v/>
      </c>
      <c r="B16299" s="43">
        <f>IF(GL_Paste!$B16296="","",DATE(YEAR(GL_Paste!$E16296),MONTH(GL_Paste!$E16296),1))</f>
        <v/>
      </c>
      <c r="C16299">
        <f>IF(GL_Paste!$B16296="","",IF(TRIM(GL_Paste!$M16296)&lt;&gt;"",TRIM(GL_Paste!$M16296),IFERROR(MID(GL_Paste!$I16296,FIND("[",GL_Paste!$I16296)+1,FIND("]",GL_Paste!$I16296)-FIND("[",GL_Paste!$I16296)-1),"")))</f>
        <v/>
      </c>
      <c r="D16299">
        <f>IF(GL_Paste!$B16296="","",IFERROR(INDEX(DeptName,MATCH($C16299,DeptTag,0)),"UNALLOCATED"))</f>
        <v/>
      </c>
      <c r="E16299">
        <f>IF(GL_Paste!$B16296="","",IFERROR(INDEX(AcctCat,MATCH(GL_Paste!$B16296&amp;"",AcctCode,0)),"UNKNOWN"))</f>
        <v/>
      </c>
      <c r="F16299">
        <f>IF(GL_Paste!$B16296="","",IFERROR(INDEX(AcctSub,MATCH(GL_Paste!$B16296&amp;"",AcctCode,0)),"UNKNOWN"))</f>
        <v/>
      </c>
    </row>
    <row r="16300">
      <c r="A16300" s="40">
        <f>IF(GL_Paste!$B16297="","",N(GL_Paste!$H16297)-N(GL_Paste!$G16297))</f>
        <v/>
      </c>
      <c r="B16300" s="43">
        <f>IF(GL_Paste!$B16297="","",DATE(YEAR(GL_Paste!$E16297),MONTH(GL_Paste!$E16297),1))</f>
        <v/>
      </c>
      <c r="C16300">
        <f>IF(GL_Paste!$B16297="","",IF(TRIM(GL_Paste!$M16297)&lt;&gt;"",TRIM(GL_Paste!$M16297),IFERROR(MID(GL_Paste!$I16297,FIND("[",GL_Paste!$I16297)+1,FIND("]",GL_Paste!$I16297)-FIND("[",GL_Paste!$I16297)-1),"")))</f>
        <v/>
      </c>
      <c r="D16300">
        <f>IF(GL_Paste!$B16297="","",IFERROR(INDEX(DeptName,MATCH($C16300,DeptTag,0)),"UNALLOCATED"))</f>
        <v/>
      </c>
      <c r="E16300">
        <f>IF(GL_Paste!$B16297="","",IFERROR(INDEX(AcctCat,MATCH(GL_Paste!$B16297&amp;"",AcctCode,0)),"UNKNOWN"))</f>
        <v/>
      </c>
      <c r="F16300">
        <f>IF(GL_Paste!$B16297="","",IFERROR(INDEX(AcctSub,MATCH(GL_Paste!$B16297&amp;"",AcctCode,0)),"UNKNOWN"))</f>
        <v/>
      </c>
    </row>
    <row r="16301">
      <c r="A16301" s="40">
        <f>IF(GL_Paste!$B16298="","",N(GL_Paste!$H16298)-N(GL_Paste!$G16298))</f>
        <v/>
      </c>
      <c r="B16301" s="43">
        <f>IF(GL_Paste!$B16298="","",DATE(YEAR(GL_Paste!$E16298),MONTH(GL_Paste!$E16298),1))</f>
        <v/>
      </c>
      <c r="C16301">
        <f>IF(GL_Paste!$B16298="","",IF(TRIM(GL_Paste!$M16298)&lt;&gt;"",TRIM(GL_Paste!$M16298),IFERROR(MID(GL_Paste!$I16298,FIND("[",GL_Paste!$I16298)+1,FIND("]",GL_Paste!$I16298)-FIND("[",GL_Paste!$I16298)-1),"")))</f>
        <v/>
      </c>
      <c r="D16301">
        <f>IF(GL_Paste!$B16298="","",IFERROR(INDEX(DeptName,MATCH($C16301,DeptTag,0)),"UNALLOCATED"))</f>
        <v/>
      </c>
      <c r="E16301">
        <f>IF(GL_Paste!$B16298="","",IFERROR(INDEX(AcctCat,MATCH(GL_Paste!$B16298&amp;"",AcctCode,0)),"UNKNOWN"))</f>
        <v/>
      </c>
      <c r="F16301">
        <f>IF(GL_Paste!$B16298="","",IFERROR(INDEX(AcctSub,MATCH(GL_Paste!$B16298&amp;"",AcctCode,0)),"UNKNOWN"))</f>
        <v/>
      </c>
    </row>
    <row r="16302">
      <c r="A16302" s="40">
        <f>IF(GL_Paste!$B16299="","",N(GL_Paste!$H16299)-N(GL_Paste!$G16299))</f>
        <v/>
      </c>
      <c r="B16302" s="43">
        <f>IF(GL_Paste!$B16299="","",DATE(YEAR(GL_Paste!$E16299),MONTH(GL_Paste!$E16299),1))</f>
        <v/>
      </c>
      <c r="C16302">
        <f>IF(GL_Paste!$B16299="","",IF(TRIM(GL_Paste!$M16299)&lt;&gt;"",TRIM(GL_Paste!$M16299),IFERROR(MID(GL_Paste!$I16299,FIND("[",GL_Paste!$I16299)+1,FIND("]",GL_Paste!$I16299)-FIND("[",GL_Paste!$I16299)-1),"")))</f>
        <v/>
      </c>
      <c r="D16302">
        <f>IF(GL_Paste!$B16299="","",IFERROR(INDEX(DeptName,MATCH($C16302,DeptTag,0)),"UNALLOCATED"))</f>
        <v/>
      </c>
      <c r="E16302">
        <f>IF(GL_Paste!$B16299="","",IFERROR(INDEX(AcctCat,MATCH(GL_Paste!$B16299&amp;"",AcctCode,0)),"UNKNOWN"))</f>
        <v/>
      </c>
      <c r="F16302">
        <f>IF(GL_Paste!$B16299="","",IFERROR(INDEX(AcctSub,MATCH(GL_Paste!$B16299&amp;"",AcctCode,0)),"UNKNOWN"))</f>
        <v/>
      </c>
    </row>
    <row r="16303">
      <c r="A16303" s="40">
        <f>IF(GL_Paste!$B16300="","",N(GL_Paste!$H16300)-N(GL_Paste!$G16300))</f>
        <v/>
      </c>
      <c r="B16303" s="43">
        <f>IF(GL_Paste!$B16300="","",DATE(YEAR(GL_Paste!$E16300),MONTH(GL_Paste!$E16300),1))</f>
        <v/>
      </c>
      <c r="C16303">
        <f>IF(GL_Paste!$B16300="","",IF(TRIM(GL_Paste!$M16300)&lt;&gt;"",TRIM(GL_Paste!$M16300),IFERROR(MID(GL_Paste!$I16300,FIND("[",GL_Paste!$I16300)+1,FIND("]",GL_Paste!$I16300)-FIND("[",GL_Paste!$I16300)-1),"")))</f>
        <v/>
      </c>
      <c r="D16303">
        <f>IF(GL_Paste!$B16300="","",IFERROR(INDEX(DeptName,MATCH($C16303,DeptTag,0)),"UNALLOCATED"))</f>
        <v/>
      </c>
      <c r="E16303">
        <f>IF(GL_Paste!$B16300="","",IFERROR(INDEX(AcctCat,MATCH(GL_Paste!$B16300&amp;"",AcctCode,0)),"UNKNOWN"))</f>
        <v/>
      </c>
      <c r="F16303">
        <f>IF(GL_Paste!$B16300="","",IFERROR(INDEX(AcctSub,MATCH(GL_Paste!$B16300&amp;"",AcctCode,0)),"UNKNOWN"))</f>
        <v/>
      </c>
    </row>
    <row r="16304">
      <c r="A16304" s="40">
        <f>IF(GL_Paste!$B16301="","",N(GL_Paste!$H16301)-N(GL_Paste!$G16301))</f>
        <v/>
      </c>
      <c r="B16304" s="43">
        <f>IF(GL_Paste!$B16301="","",DATE(YEAR(GL_Paste!$E16301),MONTH(GL_Paste!$E16301),1))</f>
        <v/>
      </c>
      <c r="C16304">
        <f>IF(GL_Paste!$B16301="","",IF(TRIM(GL_Paste!$M16301)&lt;&gt;"",TRIM(GL_Paste!$M16301),IFERROR(MID(GL_Paste!$I16301,FIND("[",GL_Paste!$I16301)+1,FIND("]",GL_Paste!$I16301)-FIND("[",GL_Paste!$I16301)-1),"")))</f>
        <v/>
      </c>
      <c r="D16304">
        <f>IF(GL_Paste!$B16301="","",IFERROR(INDEX(DeptName,MATCH($C16304,DeptTag,0)),"UNALLOCATED"))</f>
        <v/>
      </c>
      <c r="E16304">
        <f>IF(GL_Paste!$B16301="","",IFERROR(INDEX(AcctCat,MATCH(GL_Paste!$B16301&amp;"",AcctCode,0)),"UNKNOWN"))</f>
        <v/>
      </c>
      <c r="F16304">
        <f>IF(GL_Paste!$B16301="","",IFERROR(INDEX(AcctSub,MATCH(GL_Paste!$B16301&amp;"",AcctCode,0)),"UNKNOWN"))</f>
        <v/>
      </c>
    </row>
    <row r="16305">
      <c r="A16305" s="40">
        <f>IF(GL_Paste!$B16302="","",N(GL_Paste!$H16302)-N(GL_Paste!$G16302))</f>
        <v/>
      </c>
      <c r="B16305" s="43">
        <f>IF(GL_Paste!$B16302="","",DATE(YEAR(GL_Paste!$E16302),MONTH(GL_Paste!$E16302),1))</f>
        <v/>
      </c>
      <c r="C16305">
        <f>IF(GL_Paste!$B16302="","",IF(TRIM(GL_Paste!$M16302)&lt;&gt;"",TRIM(GL_Paste!$M16302),IFERROR(MID(GL_Paste!$I16302,FIND("[",GL_Paste!$I16302)+1,FIND("]",GL_Paste!$I16302)-FIND("[",GL_Paste!$I16302)-1),"")))</f>
        <v/>
      </c>
      <c r="D16305">
        <f>IF(GL_Paste!$B16302="","",IFERROR(INDEX(DeptName,MATCH($C16305,DeptTag,0)),"UNALLOCATED"))</f>
        <v/>
      </c>
      <c r="E16305">
        <f>IF(GL_Paste!$B16302="","",IFERROR(INDEX(AcctCat,MATCH(GL_Paste!$B16302&amp;"",AcctCode,0)),"UNKNOWN"))</f>
        <v/>
      </c>
      <c r="F16305">
        <f>IF(GL_Paste!$B16302="","",IFERROR(INDEX(AcctSub,MATCH(GL_Paste!$B16302&amp;"",AcctCode,0)),"UNKNOWN"))</f>
        <v/>
      </c>
    </row>
    <row r="16306">
      <c r="A16306" s="40">
        <f>IF(GL_Paste!$B16303="","",N(GL_Paste!$H16303)-N(GL_Paste!$G16303))</f>
        <v/>
      </c>
      <c r="B16306" s="43">
        <f>IF(GL_Paste!$B16303="","",DATE(YEAR(GL_Paste!$E16303),MONTH(GL_Paste!$E16303),1))</f>
        <v/>
      </c>
      <c r="C16306">
        <f>IF(GL_Paste!$B16303="","",IF(TRIM(GL_Paste!$M16303)&lt;&gt;"",TRIM(GL_Paste!$M16303),IFERROR(MID(GL_Paste!$I16303,FIND("[",GL_Paste!$I16303)+1,FIND("]",GL_Paste!$I16303)-FIND("[",GL_Paste!$I16303)-1),"")))</f>
        <v/>
      </c>
      <c r="D16306">
        <f>IF(GL_Paste!$B16303="","",IFERROR(INDEX(DeptName,MATCH($C16306,DeptTag,0)),"UNALLOCATED"))</f>
        <v/>
      </c>
      <c r="E16306">
        <f>IF(GL_Paste!$B16303="","",IFERROR(INDEX(AcctCat,MATCH(GL_Paste!$B16303&amp;"",AcctCode,0)),"UNKNOWN"))</f>
        <v/>
      </c>
      <c r="F16306">
        <f>IF(GL_Paste!$B16303="","",IFERROR(INDEX(AcctSub,MATCH(GL_Paste!$B16303&amp;"",AcctCode,0)),"UNKNOWN"))</f>
        <v/>
      </c>
    </row>
    <row r="16307">
      <c r="A16307" s="40">
        <f>IF(GL_Paste!$B16304="","",N(GL_Paste!$H16304)-N(GL_Paste!$G16304))</f>
        <v/>
      </c>
      <c r="B16307" s="43">
        <f>IF(GL_Paste!$B16304="","",DATE(YEAR(GL_Paste!$E16304),MONTH(GL_Paste!$E16304),1))</f>
        <v/>
      </c>
      <c r="C16307">
        <f>IF(GL_Paste!$B16304="","",IF(TRIM(GL_Paste!$M16304)&lt;&gt;"",TRIM(GL_Paste!$M16304),IFERROR(MID(GL_Paste!$I16304,FIND("[",GL_Paste!$I16304)+1,FIND("]",GL_Paste!$I16304)-FIND("[",GL_Paste!$I16304)-1),"")))</f>
        <v/>
      </c>
      <c r="D16307">
        <f>IF(GL_Paste!$B16304="","",IFERROR(INDEX(DeptName,MATCH($C16307,DeptTag,0)),"UNALLOCATED"))</f>
        <v/>
      </c>
      <c r="E16307">
        <f>IF(GL_Paste!$B16304="","",IFERROR(INDEX(AcctCat,MATCH(GL_Paste!$B16304&amp;"",AcctCode,0)),"UNKNOWN"))</f>
        <v/>
      </c>
      <c r="F16307">
        <f>IF(GL_Paste!$B16304="","",IFERROR(INDEX(AcctSub,MATCH(GL_Paste!$B16304&amp;"",AcctCode,0)),"UNKNOWN"))</f>
        <v/>
      </c>
    </row>
    <row r="16308">
      <c r="A16308" s="40">
        <f>IF(GL_Paste!$B16305="","",N(GL_Paste!$H16305)-N(GL_Paste!$G16305))</f>
        <v/>
      </c>
      <c r="B16308" s="43">
        <f>IF(GL_Paste!$B16305="","",DATE(YEAR(GL_Paste!$E16305),MONTH(GL_Paste!$E16305),1))</f>
        <v/>
      </c>
      <c r="C16308">
        <f>IF(GL_Paste!$B16305="","",IF(TRIM(GL_Paste!$M16305)&lt;&gt;"",TRIM(GL_Paste!$M16305),IFERROR(MID(GL_Paste!$I16305,FIND("[",GL_Paste!$I16305)+1,FIND("]",GL_Paste!$I16305)-FIND("[",GL_Paste!$I16305)-1),"")))</f>
        <v/>
      </c>
      <c r="D16308">
        <f>IF(GL_Paste!$B16305="","",IFERROR(INDEX(DeptName,MATCH($C16308,DeptTag,0)),"UNALLOCATED"))</f>
        <v/>
      </c>
      <c r="E16308">
        <f>IF(GL_Paste!$B16305="","",IFERROR(INDEX(AcctCat,MATCH(GL_Paste!$B16305&amp;"",AcctCode,0)),"UNKNOWN"))</f>
        <v/>
      </c>
      <c r="F16308">
        <f>IF(GL_Paste!$B16305="","",IFERROR(INDEX(AcctSub,MATCH(GL_Paste!$B16305&amp;"",AcctCode,0)),"UNKNOWN"))</f>
        <v/>
      </c>
    </row>
    <row r="16309">
      <c r="A16309" s="40">
        <f>IF(GL_Paste!$B16306="","",N(GL_Paste!$H16306)-N(GL_Paste!$G16306))</f>
        <v/>
      </c>
      <c r="B16309" s="43">
        <f>IF(GL_Paste!$B16306="","",DATE(YEAR(GL_Paste!$E16306),MONTH(GL_Paste!$E16306),1))</f>
        <v/>
      </c>
      <c r="C16309">
        <f>IF(GL_Paste!$B16306="","",IF(TRIM(GL_Paste!$M16306)&lt;&gt;"",TRIM(GL_Paste!$M16306),IFERROR(MID(GL_Paste!$I16306,FIND("[",GL_Paste!$I16306)+1,FIND("]",GL_Paste!$I16306)-FIND("[",GL_Paste!$I16306)-1),"")))</f>
        <v/>
      </c>
      <c r="D16309">
        <f>IF(GL_Paste!$B16306="","",IFERROR(INDEX(DeptName,MATCH($C16309,DeptTag,0)),"UNALLOCATED"))</f>
        <v/>
      </c>
      <c r="E16309">
        <f>IF(GL_Paste!$B16306="","",IFERROR(INDEX(AcctCat,MATCH(GL_Paste!$B16306&amp;"",AcctCode,0)),"UNKNOWN"))</f>
        <v/>
      </c>
      <c r="F16309">
        <f>IF(GL_Paste!$B16306="","",IFERROR(INDEX(AcctSub,MATCH(GL_Paste!$B16306&amp;"",AcctCode,0)),"UNKNOWN"))</f>
        <v/>
      </c>
    </row>
    <row r="16310">
      <c r="A16310" s="40">
        <f>IF(GL_Paste!$B16307="","",N(GL_Paste!$H16307)-N(GL_Paste!$G16307))</f>
        <v/>
      </c>
      <c r="B16310" s="43">
        <f>IF(GL_Paste!$B16307="","",DATE(YEAR(GL_Paste!$E16307),MONTH(GL_Paste!$E16307),1))</f>
        <v/>
      </c>
      <c r="C16310">
        <f>IF(GL_Paste!$B16307="","",IF(TRIM(GL_Paste!$M16307)&lt;&gt;"",TRIM(GL_Paste!$M16307),IFERROR(MID(GL_Paste!$I16307,FIND("[",GL_Paste!$I16307)+1,FIND("]",GL_Paste!$I16307)-FIND("[",GL_Paste!$I16307)-1),"")))</f>
        <v/>
      </c>
      <c r="D16310">
        <f>IF(GL_Paste!$B16307="","",IFERROR(INDEX(DeptName,MATCH($C16310,DeptTag,0)),"UNALLOCATED"))</f>
        <v/>
      </c>
      <c r="E16310">
        <f>IF(GL_Paste!$B16307="","",IFERROR(INDEX(AcctCat,MATCH(GL_Paste!$B16307&amp;"",AcctCode,0)),"UNKNOWN"))</f>
        <v/>
      </c>
      <c r="F16310">
        <f>IF(GL_Paste!$B16307="","",IFERROR(INDEX(AcctSub,MATCH(GL_Paste!$B16307&amp;"",AcctCode,0)),"UNKNOWN"))</f>
        <v/>
      </c>
    </row>
    <row r="16311">
      <c r="A16311" s="40">
        <f>IF(GL_Paste!$B16308="","",N(GL_Paste!$H16308)-N(GL_Paste!$G16308))</f>
        <v/>
      </c>
      <c r="B16311" s="43">
        <f>IF(GL_Paste!$B16308="","",DATE(YEAR(GL_Paste!$E16308),MONTH(GL_Paste!$E16308),1))</f>
        <v/>
      </c>
      <c r="C16311">
        <f>IF(GL_Paste!$B16308="","",IF(TRIM(GL_Paste!$M16308)&lt;&gt;"",TRIM(GL_Paste!$M16308),IFERROR(MID(GL_Paste!$I16308,FIND("[",GL_Paste!$I16308)+1,FIND("]",GL_Paste!$I16308)-FIND("[",GL_Paste!$I16308)-1),"")))</f>
        <v/>
      </c>
      <c r="D16311">
        <f>IF(GL_Paste!$B16308="","",IFERROR(INDEX(DeptName,MATCH($C16311,DeptTag,0)),"UNALLOCATED"))</f>
        <v/>
      </c>
      <c r="E16311">
        <f>IF(GL_Paste!$B16308="","",IFERROR(INDEX(AcctCat,MATCH(GL_Paste!$B16308&amp;"",AcctCode,0)),"UNKNOWN"))</f>
        <v/>
      </c>
      <c r="F16311">
        <f>IF(GL_Paste!$B16308="","",IFERROR(INDEX(AcctSub,MATCH(GL_Paste!$B16308&amp;"",AcctCode,0)),"UNKNOWN"))</f>
        <v/>
      </c>
    </row>
    <row r="16312">
      <c r="A16312" s="40">
        <f>IF(GL_Paste!$B16309="","",N(GL_Paste!$H16309)-N(GL_Paste!$G16309))</f>
        <v/>
      </c>
      <c r="B16312" s="43">
        <f>IF(GL_Paste!$B16309="","",DATE(YEAR(GL_Paste!$E16309),MONTH(GL_Paste!$E16309),1))</f>
        <v/>
      </c>
      <c r="C16312">
        <f>IF(GL_Paste!$B16309="","",IF(TRIM(GL_Paste!$M16309)&lt;&gt;"",TRIM(GL_Paste!$M16309),IFERROR(MID(GL_Paste!$I16309,FIND("[",GL_Paste!$I16309)+1,FIND("]",GL_Paste!$I16309)-FIND("[",GL_Paste!$I16309)-1),"")))</f>
        <v/>
      </c>
      <c r="D16312">
        <f>IF(GL_Paste!$B16309="","",IFERROR(INDEX(DeptName,MATCH($C16312,DeptTag,0)),"UNALLOCATED"))</f>
        <v/>
      </c>
      <c r="E16312">
        <f>IF(GL_Paste!$B16309="","",IFERROR(INDEX(AcctCat,MATCH(GL_Paste!$B16309&amp;"",AcctCode,0)),"UNKNOWN"))</f>
        <v/>
      </c>
      <c r="F16312">
        <f>IF(GL_Paste!$B16309="","",IFERROR(INDEX(AcctSub,MATCH(GL_Paste!$B16309&amp;"",AcctCode,0)),"UNKNOWN"))</f>
        <v/>
      </c>
    </row>
    <row r="16313">
      <c r="A16313" s="40">
        <f>IF(GL_Paste!$B16310="","",N(GL_Paste!$H16310)-N(GL_Paste!$G16310))</f>
        <v/>
      </c>
      <c r="B16313" s="43">
        <f>IF(GL_Paste!$B16310="","",DATE(YEAR(GL_Paste!$E16310),MONTH(GL_Paste!$E16310),1))</f>
        <v/>
      </c>
      <c r="C16313">
        <f>IF(GL_Paste!$B16310="","",IF(TRIM(GL_Paste!$M16310)&lt;&gt;"",TRIM(GL_Paste!$M16310),IFERROR(MID(GL_Paste!$I16310,FIND("[",GL_Paste!$I16310)+1,FIND("]",GL_Paste!$I16310)-FIND("[",GL_Paste!$I16310)-1),"")))</f>
        <v/>
      </c>
      <c r="D16313">
        <f>IF(GL_Paste!$B16310="","",IFERROR(INDEX(DeptName,MATCH($C16313,DeptTag,0)),"UNALLOCATED"))</f>
        <v/>
      </c>
      <c r="E16313">
        <f>IF(GL_Paste!$B16310="","",IFERROR(INDEX(AcctCat,MATCH(GL_Paste!$B16310&amp;"",AcctCode,0)),"UNKNOWN"))</f>
        <v/>
      </c>
      <c r="F16313">
        <f>IF(GL_Paste!$B16310="","",IFERROR(INDEX(AcctSub,MATCH(GL_Paste!$B16310&amp;"",AcctCode,0)),"UNKNOWN"))</f>
        <v/>
      </c>
    </row>
    <row r="16314">
      <c r="A16314" s="40">
        <f>IF(GL_Paste!$B16311="","",N(GL_Paste!$H16311)-N(GL_Paste!$G16311))</f>
        <v/>
      </c>
      <c r="B16314" s="43">
        <f>IF(GL_Paste!$B16311="","",DATE(YEAR(GL_Paste!$E16311),MONTH(GL_Paste!$E16311),1))</f>
        <v/>
      </c>
      <c r="C16314">
        <f>IF(GL_Paste!$B16311="","",IF(TRIM(GL_Paste!$M16311)&lt;&gt;"",TRIM(GL_Paste!$M16311),IFERROR(MID(GL_Paste!$I16311,FIND("[",GL_Paste!$I16311)+1,FIND("]",GL_Paste!$I16311)-FIND("[",GL_Paste!$I16311)-1),"")))</f>
        <v/>
      </c>
      <c r="D16314">
        <f>IF(GL_Paste!$B16311="","",IFERROR(INDEX(DeptName,MATCH($C16314,DeptTag,0)),"UNALLOCATED"))</f>
        <v/>
      </c>
      <c r="E16314">
        <f>IF(GL_Paste!$B16311="","",IFERROR(INDEX(AcctCat,MATCH(GL_Paste!$B16311&amp;"",AcctCode,0)),"UNKNOWN"))</f>
        <v/>
      </c>
      <c r="F16314">
        <f>IF(GL_Paste!$B16311="","",IFERROR(INDEX(AcctSub,MATCH(GL_Paste!$B16311&amp;"",AcctCode,0)),"UNKNOWN"))</f>
        <v/>
      </c>
    </row>
    <row r="16315">
      <c r="A16315" s="40">
        <f>IF(GL_Paste!$B16312="","",N(GL_Paste!$H16312)-N(GL_Paste!$G16312))</f>
        <v/>
      </c>
      <c r="B16315" s="43">
        <f>IF(GL_Paste!$B16312="","",DATE(YEAR(GL_Paste!$E16312),MONTH(GL_Paste!$E16312),1))</f>
        <v/>
      </c>
      <c r="C16315">
        <f>IF(GL_Paste!$B16312="","",IF(TRIM(GL_Paste!$M16312)&lt;&gt;"",TRIM(GL_Paste!$M16312),IFERROR(MID(GL_Paste!$I16312,FIND("[",GL_Paste!$I16312)+1,FIND("]",GL_Paste!$I16312)-FIND("[",GL_Paste!$I16312)-1),"")))</f>
        <v/>
      </c>
      <c r="D16315">
        <f>IF(GL_Paste!$B16312="","",IFERROR(INDEX(DeptName,MATCH($C16315,DeptTag,0)),"UNALLOCATED"))</f>
        <v/>
      </c>
      <c r="E16315">
        <f>IF(GL_Paste!$B16312="","",IFERROR(INDEX(AcctCat,MATCH(GL_Paste!$B16312&amp;"",AcctCode,0)),"UNKNOWN"))</f>
        <v/>
      </c>
      <c r="F16315">
        <f>IF(GL_Paste!$B16312="","",IFERROR(INDEX(AcctSub,MATCH(GL_Paste!$B16312&amp;"",AcctCode,0)),"UNKNOWN"))</f>
        <v/>
      </c>
    </row>
    <row r="16316">
      <c r="A16316" s="40">
        <f>IF(GL_Paste!$B16313="","",N(GL_Paste!$H16313)-N(GL_Paste!$G16313))</f>
        <v/>
      </c>
      <c r="B16316" s="43">
        <f>IF(GL_Paste!$B16313="","",DATE(YEAR(GL_Paste!$E16313),MONTH(GL_Paste!$E16313),1))</f>
        <v/>
      </c>
      <c r="C16316">
        <f>IF(GL_Paste!$B16313="","",IF(TRIM(GL_Paste!$M16313)&lt;&gt;"",TRIM(GL_Paste!$M16313),IFERROR(MID(GL_Paste!$I16313,FIND("[",GL_Paste!$I16313)+1,FIND("]",GL_Paste!$I16313)-FIND("[",GL_Paste!$I16313)-1),"")))</f>
        <v/>
      </c>
      <c r="D16316">
        <f>IF(GL_Paste!$B16313="","",IFERROR(INDEX(DeptName,MATCH($C16316,DeptTag,0)),"UNALLOCATED"))</f>
        <v/>
      </c>
      <c r="E16316">
        <f>IF(GL_Paste!$B16313="","",IFERROR(INDEX(AcctCat,MATCH(GL_Paste!$B16313&amp;"",AcctCode,0)),"UNKNOWN"))</f>
        <v/>
      </c>
      <c r="F16316">
        <f>IF(GL_Paste!$B16313="","",IFERROR(INDEX(AcctSub,MATCH(GL_Paste!$B16313&amp;"",AcctCode,0)),"UNKNOWN"))</f>
        <v/>
      </c>
    </row>
    <row r="16317">
      <c r="A16317" s="40">
        <f>IF(GL_Paste!$B16314="","",N(GL_Paste!$H16314)-N(GL_Paste!$G16314))</f>
        <v/>
      </c>
      <c r="B16317" s="43">
        <f>IF(GL_Paste!$B16314="","",DATE(YEAR(GL_Paste!$E16314),MONTH(GL_Paste!$E16314),1))</f>
        <v/>
      </c>
      <c r="C16317">
        <f>IF(GL_Paste!$B16314="","",IF(TRIM(GL_Paste!$M16314)&lt;&gt;"",TRIM(GL_Paste!$M16314),IFERROR(MID(GL_Paste!$I16314,FIND("[",GL_Paste!$I16314)+1,FIND("]",GL_Paste!$I16314)-FIND("[",GL_Paste!$I16314)-1),"")))</f>
        <v/>
      </c>
      <c r="D16317">
        <f>IF(GL_Paste!$B16314="","",IFERROR(INDEX(DeptName,MATCH($C16317,DeptTag,0)),"UNALLOCATED"))</f>
        <v/>
      </c>
      <c r="E16317">
        <f>IF(GL_Paste!$B16314="","",IFERROR(INDEX(AcctCat,MATCH(GL_Paste!$B16314&amp;"",AcctCode,0)),"UNKNOWN"))</f>
        <v/>
      </c>
      <c r="F16317">
        <f>IF(GL_Paste!$B16314="","",IFERROR(INDEX(AcctSub,MATCH(GL_Paste!$B16314&amp;"",AcctCode,0)),"UNKNOWN"))</f>
        <v/>
      </c>
    </row>
    <row r="16318">
      <c r="A16318" s="40">
        <f>IF(GL_Paste!$B16315="","",N(GL_Paste!$H16315)-N(GL_Paste!$G16315))</f>
        <v/>
      </c>
      <c r="B16318" s="43">
        <f>IF(GL_Paste!$B16315="","",DATE(YEAR(GL_Paste!$E16315),MONTH(GL_Paste!$E16315),1))</f>
        <v/>
      </c>
      <c r="C16318">
        <f>IF(GL_Paste!$B16315="","",IF(TRIM(GL_Paste!$M16315)&lt;&gt;"",TRIM(GL_Paste!$M16315),IFERROR(MID(GL_Paste!$I16315,FIND("[",GL_Paste!$I16315)+1,FIND("]",GL_Paste!$I16315)-FIND("[",GL_Paste!$I16315)-1),"")))</f>
        <v/>
      </c>
      <c r="D16318">
        <f>IF(GL_Paste!$B16315="","",IFERROR(INDEX(DeptName,MATCH($C16318,DeptTag,0)),"UNALLOCATED"))</f>
        <v/>
      </c>
      <c r="E16318">
        <f>IF(GL_Paste!$B16315="","",IFERROR(INDEX(AcctCat,MATCH(GL_Paste!$B16315&amp;"",AcctCode,0)),"UNKNOWN"))</f>
        <v/>
      </c>
      <c r="F16318">
        <f>IF(GL_Paste!$B16315="","",IFERROR(INDEX(AcctSub,MATCH(GL_Paste!$B16315&amp;"",AcctCode,0)),"UNKNOWN"))</f>
        <v/>
      </c>
    </row>
    <row r="16319">
      <c r="A16319" s="40">
        <f>IF(GL_Paste!$B16316="","",N(GL_Paste!$H16316)-N(GL_Paste!$G16316))</f>
        <v/>
      </c>
      <c r="B16319" s="43">
        <f>IF(GL_Paste!$B16316="","",DATE(YEAR(GL_Paste!$E16316),MONTH(GL_Paste!$E16316),1))</f>
        <v/>
      </c>
      <c r="C16319">
        <f>IF(GL_Paste!$B16316="","",IF(TRIM(GL_Paste!$M16316)&lt;&gt;"",TRIM(GL_Paste!$M16316),IFERROR(MID(GL_Paste!$I16316,FIND("[",GL_Paste!$I16316)+1,FIND("]",GL_Paste!$I16316)-FIND("[",GL_Paste!$I16316)-1),"")))</f>
        <v/>
      </c>
      <c r="D16319">
        <f>IF(GL_Paste!$B16316="","",IFERROR(INDEX(DeptName,MATCH($C16319,DeptTag,0)),"UNALLOCATED"))</f>
        <v/>
      </c>
      <c r="E16319">
        <f>IF(GL_Paste!$B16316="","",IFERROR(INDEX(AcctCat,MATCH(GL_Paste!$B16316&amp;"",AcctCode,0)),"UNKNOWN"))</f>
        <v/>
      </c>
      <c r="F16319">
        <f>IF(GL_Paste!$B16316="","",IFERROR(INDEX(AcctSub,MATCH(GL_Paste!$B16316&amp;"",AcctCode,0)),"UNKNOWN"))</f>
        <v/>
      </c>
    </row>
    <row r="16320">
      <c r="A16320" s="40">
        <f>IF(GL_Paste!$B16317="","",N(GL_Paste!$H16317)-N(GL_Paste!$G16317))</f>
        <v/>
      </c>
      <c r="B16320" s="43">
        <f>IF(GL_Paste!$B16317="","",DATE(YEAR(GL_Paste!$E16317),MONTH(GL_Paste!$E16317),1))</f>
        <v/>
      </c>
      <c r="C16320">
        <f>IF(GL_Paste!$B16317="","",IF(TRIM(GL_Paste!$M16317)&lt;&gt;"",TRIM(GL_Paste!$M16317),IFERROR(MID(GL_Paste!$I16317,FIND("[",GL_Paste!$I16317)+1,FIND("]",GL_Paste!$I16317)-FIND("[",GL_Paste!$I16317)-1),"")))</f>
        <v/>
      </c>
      <c r="D16320">
        <f>IF(GL_Paste!$B16317="","",IFERROR(INDEX(DeptName,MATCH($C16320,DeptTag,0)),"UNALLOCATED"))</f>
        <v/>
      </c>
      <c r="E16320">
        <f>IF(GL_Paste!$B16317="","",IFERROR(INDEX(AcctCat,MATCH(GL_Paste!$B16317&amp;"",AcctCode,0)),"UNKNOWN"))</f>
        <v/>
      </c>
      <c r="F16320">
        <f>IF(GL_Paste!$B16317="","",IFERROR(INDEX(AcctSub,MATCH(GL_Paste!$B16317&amp;"",AcctCode,0)),"UNKNOWN"))</f>
        <v/>
      </c>
    </row>
    <row r="16321">
      <c r="A16321" s="40">
        <f>IF(GL_Paste!$B16318="","",N(GL_Paste!$H16318)-N(GL_Paste!$G16318))</f>
        <v/>
      </c>
      <c r="B16321" s="43">
        <f>IF(GL_Paste!$B16318="","",DATE(YEAR(GL_Paste!$E16318),MONTH(GL_Paste!$E16318),1))</f>
        <v/>
      </c>
      <c r="C16321">
        <f>IF(GL_Paste!$B16318="","",IF(TRIM(GL_Paste!$M16318)&lt;&gt;"",TRIM(GL_Paste!$M16318),IFERROR(MID(GL_Paste!$I16318,FIND("[",GL_Paste!$I16318)+1,FIND("]",GL_Paste!$I16318)-FIND("[",GL_Paste!$I16318)-1),"")))</f>
        <v/>
      </c>
      <c r="D16321">
        <f>IF(GL_Paste!$B16318="","",IFERROR(INDEX(DeptName,MATCH($C16321,DeptTag,0)),"UNALLOCATED"))</f>
        <v/>
      </c>
      <c r="E16321">
        <f>IF(GL_Paste!$B16318="","",IFERROR(INDEX(AcctCat,MATCH(GL_Paste!$B16318&amp;"",AcctCode,0)),"UNKNOWN"))</f>
        <v/>
      </c>
      <c r="F16321">
        <f>IF(GL_Paste!$B16318="","",IFERROR(INDEX(AcctSub,MATCH(GL_Paste!$B16318&amp;"",AcctCode,0)),"UNKNOWN"))</f>
        <v/>
      </c>
    </row>
    <row r="16322">
      <c r="A16322" s="40">
        <f>IF(GL_Paste!$B16319="","",N(GL_Paste!$H16319)-N(GL_Paste!$G16319))</f>
        <v/>
      </c>
      <c r="B16322" s="43">
        <f>IF(GL_Paste!$B16319="","",DATE(YEAR(GL_Paste!$E16319),MONTH(GL_Paste!$E16319),1))</f>
        <v/>
      </c>
      <c r="C16322">
        <f>IF(GL_Paste!$B16319="","",IF(TRIM(GL_Paste!$M16319)&lt;&gt;"",TRIM(GL_Paste!$M16319),IFERROR(MID(GL_Paste!$I16319,FIND("[",GL_Paste!$I16319)+1,FIND("]",GL_Paste!$I16319)-FIND("[",GL_Paste!$I16319)-1),"")))</f>
        <v/>
      </c>
      <c r="D16322">
        <f>IF(GL_Paste!$B16319="","",IFERROR(INDEX(DeptName,MATCH($C16322,DeptTag,0)),"UNALLOCATED"))</f>
        <v/>
      </c>
      <c r="E16322">
        <f>IF(GL_Paste!$B16319="","",IFERROR(INDEX(AcctCat,MATCH(GL_Paste!$B16319&amp;"",AcctCode,0)),"UNKNOWN"))</f>
        <v/>
      </c>
      <c r="F16322">
        <f>IF(GL_Paste!$B16319="","",IFERROR(INDEX(AcctSub,MATCH(GL_Paste!$B16319&amp;"",AcctCode,0)),"UNKNOWN"))</f>
        <v/>
      </c>
    </row>
    <row r="16323">
      <c r="A16323" s="40">
        <f>IF(GL_Paste!$B16320="","",N(GL_Paste!$H16320)-N(GL_Paste!$G16320))</f>
        <v/>
      </c>
      <c r="B16323" s="43">
        <f>IF(GL_Paste!$B16320="","",DATE(YEAR(GL_Paste!$E16320),MONTH(GL_Paste!$E16320),1))</f>
        <v/>
      </c>
      <c r="C16323">
        <f>IF(GL_Paste!$B16320="","",IF(TRIM(GL_Paste!$M16320)&lt;&gt;"",TRIM(GL_Paste!$M16320),IFERROR(MID(GL_Paste!$I16320,FIND("[",GL_Paste!$I16320)+1,FIND("]",GL_Paste!$I16320)-FIND("[",GL_Paste!$I16320)-1),"")))</f>
        <v/>
      </c>
      <c r="D16323">
        <f>IF(GL_Paste!$B16320="","",IFERROR(INDEX(DeptName,MATCH($C16323,DeptTag,0)),"UNALLOCATED"))</f>
        <v/>
      </c>
      <c r="E16323">
        <f>IF(GL_Paste!$B16320="","",IFERROR(INDEX(AcctCat,MATCH(GL_Paste!$B16320&amp;"",AcctCode,0)),"UNKNOWN"))</f>
        <v/>
      </c>
      <c r="F16323">
        <f>IF(GL_Paste!$B16320="","",IFERROR(INDEX(AcctSub,MATCH(GL_Paste!$B16320&amp;"",AcctCode,0)),"UNKNOWN"))</f>
        <v/>
      </c>
    </row>
    <row r="16324">
      <c r="A16324" s="40">
        <f>IF(GL_Paste!$B16321="","",N(GL_Paste!$H16321)-N(GL_Paste!$G16321))</f>
        <v/>
      </c>
      <c r="B16324" s="43">
        <f>IF(GL_Paste!$B16321="","",DATE(YEAR(GL_Paste!$E16321),MONTH(GL_Paste!$E16321),1))</f>
        <v/>
      </c>
      <c r="C16324">
        <f>IF(GL_Paste!$B16321="","",IF(TRIM(GL_Paste!$M16321)&lt;&gt;"",TRIM(GL_Paste!$M16321),IFERROR(MID(GL_Paste!$I16321,FIND("[",GL_Paste!$I16321)+1,FIND("]",GL_Paste!$I16321)-FIND("[",GL_Paste!$I16321)-1),"")))</f>
        <v/>
      </c>
      <c r="D16324">
        <f>IF(GL_Paste!$B16321="","",IFERROR(INDEX(DeptName,MATCH($C16324,DeptTag,0)),"UNALLOCATED"))</f>
        <v/>
      </c>
      <c r="E16324">
        <f>IF(GL_Paste!$B16321="","",IFERROR(INDEX(AcctCat,MATCH(GL_Paste!$B16321&amp;"",AcctCode,0)),"UNKNOWN"))</f>
        <v/>
      </c>
      <c r="F16324">
        <f>IF(GL_Paste!$B16321="","",IFERROR(INDEX(AcctSub,MATCH(GL_Paste!$B16321&amp;"",AcctCode,0)),"UNKNOWN"))</f>
        <v/>
      </c>
    </row>
    <row r="16325">
      <c r="A16325" s="40">
        <f>IF(GL_Paste!$B16322="","",N(GL_Paste!$H16322)-N(GL_Paste!$G16322))</f>
        <v/>
      </c>
      <c r="B16325" s="43">
        <f>IF(GL_Paste!$B16322="","",DATE(YEAR(GL_Paste!$E16322),MONTH(GL_Paste!$E16322),1))</f>
        <v/>
      </c>
      <c r="C16325">
        <f>IF(GL_Paste!$B16322="","",IF(TRIM(GL_Paste!$M16322)&lt;&gt;"",TRIM(GL_Paste!$M16322),IFERROR(MID(GL_Paste!$I16322,FIND("[",GL_Paste!$I16322)+1,FIND("]",GL_Paste!$I16322)-FIND("[",GL_Paste!$I16322)-1),"")))</f>
        <v/>
      </c>
      <c r="D16325">
        <f>IF(GL_Paste!$B16322="","",IFERROR(INDEX(DeptName,MATCH($C16325,DeptTag,0)),"UNALLOCATED"))</f>
        <v/>
      </c>
      <c r="E16325">
        <f>IF(GL_Paste!$B16322="","",IFERROR(INDEX(AcctCat,MATCH(GL_Paste!$B16322&amp;"",AcctCode,0)),"UNKNOWN"))</f>
        <v/>
      </c>
      <c r="F16325">
        <f>IF(GL_Paste!$B16322="","",IFERROR(INDEX(AcctSub,MATCH(GL_Paste!$B16322&amp;"",AcctCode,0)),"UNKNOWN"))</f>
        <v/>
      </c>
    </row>
    <row r="16326">
      <c r="A16326" s="40">
        <f>IF(GL_Paste!$B16323="","",N(GL_Paste!$H16323)-N(GL_Paste!$G16323))</f>
        <v/>
      </c>
      <c r="B16326" s="43">
        <f>IF(GL_Paste!$B16323="","",DATE(YEAR(GL_Paste!$E16323),MONTH(GL_Paste!$E16323),1))</f>
        <v/>
      </c>
      <c r="C16326">
        <f>IF(GL_Paste!$B16323="","",IF(TRIM(GL_Paste!$M16323)&lt;&gt;"",TRIM(GL_Paste!$M16323),IFERROR(MID(GL_Paste!$I16323,FIND("[",GL_Paste!$I16323)+1,FIND("]",GL_Paste!$I16323)-FIND("[",GL_Paste!$I16323)-1),"")))</f>
        <v/>
      </c>
      <c r="D16326">
        <f>IF(GL_Paste!$B16323="","",IFERROR(INDEX(DeptName,MATCH($C16326,DeptTag,0)),"UNALLOCATED"))</f>
        <v/>
      </c>
      <c r="E16326">
        <f>IF(GL_Paste!$B16323="","",IFERROR(INDEX(AcctCat,MATCH(GL_Paste!$B16323&amp;"",AcctCode,0)),"UNKNOWN"))</f>
        <v/>
      </c>
      <c r="F16326">
        <f>IF(GL_Paste!$B16323="","",IFERROR(INDEX(AcctSub,MATCH(GL_Paste!$B16323&amp;"",AcctCode,0)),"UNKNOWN"))</f>
        <v/>
      </c>
    </row>
    <row r="16327">
      <c r="A16327" s="40">
        <f>IF(GL_Paste!$B16324="","",N(GL_Paste!$H16324)-N(GL_Paste!$G16324))</f>
        <v/>
      </c>
      <c r="B16327" s="43">
        <f>IF(GL_Paste!$B16324="","",DATE(YEAR(GL_Paste!$E16324),MONTH(GL_Paste!$E16324),1))</f>
        <v/>
      </c>
      <c r="C16327">
        <f>IF(GL_Paste!$B16324="","",IF(TRIM(GL_Paste!$M16324)&lt;&gt;"",TRIM(GL_Paste!$M16324),IFERROR(MID(GL_Paste!$I16324,FIND("[",GL_Paste!$I16324)+1,FIND("]",GL_Paste!$I16324)-FIND("[",GL_Paste!$I16324)-1),"")))</f>
        <v/>
      </c>
      <c r="D16327">
        <f>IF(GL_Paste!$B16324="","",IFERROR(INDEX(DeptName,MATCH($C16327,DeptTag,0)),"UNALLOCATED"))</f>
        <v/>
      </c>
      <c r="E16327">
        <f>IF(GL_Paste!$B16324="","",IFERROR(INDEX(AcctCat,MATCH(GL_Paste!$B16324&amp;"",AcctCode,0)),"UNKNOWN"))</f>
        <v/>
      </c>
      <c r="F16327">
        <f>IF(GL_Paste!$B16324="","",IFERROR(INDEX(AcctSub,MATCH(GL_Paste!$B16324&amp;"",AcctCode,0)),"UNKNOWN"))</f>
        <v/>
      </c>
    </row>
    <row r="16328">
      <c r="A16328" s="40">
        <f>IF(GL_Paste!$B16325="","",N(GL_Paste!$H16325)-N(GL_Paste!$G16325))</f>
        <v/>
      </c>
      <c r="B16328" s="43">
        <f>IF(GL_Paste!$B16325="","",DATE(YEAR(GL_Paste!$E16325),MONTH(GL_Paste!$E16325),1))</f>
        <v/>
      </c>
      <c r="C16328">
        <f>IF(GL_Paste!$B16325="","",IF(TRIM(GL_Paste!$M16325)&lt;&gt;"",TRIM(GL_Paste!$M16325),IFERROR(MID(GL_Paste!$I16325,FIND("[",GL_Paste!$I16325)+1,FIND("]",GL_Paste!$I16325)-FIND("[",GL_Paste!$I16325)-1),"")))</f>
        <v/>
      </c>
      <c r="D16328">
        <f>IF(GL_Paste!$B16325="","",IFERROR(INDEX(DeptName,MATCH($C16328,DeptTag,0)),"UNALLOCATED"))</f>
        <v/>
      </c>
      <c r="E16328">
        <f>IF(GL_Paste!$B16325="","",IFERROR(INDEX(AcctCat,MATCH(GL_Paste!$B16325&amp;"",AcctCode,0)),"UNKNOWN"))</f>
        <v/>
      </c>
      <c r="F16328">
        <f>IF(GL_Paste!$B16325="","",IFERROR(INDEX(AcctSub,MATCH(GL_Paste!$B16325&amp;"",AcctCode,0)),"UNKNOWN"))</f>
        <v/>
      </c>
    </row>
    <row r="16329">
      <c r="A16329" s="40">
        <f>IF(GL_Paste!$B16326="","",N(GL_Paste!$H16326)-N(GL_Paste!$G16326))</f>
        <v/>
      </c>
      <c r="B16329" s="43">
        <f>IF(GL_Paste!$B16326="","",DATE(YEAR(GL_Paste!$E16326),MONTH(GL_Paste!$E16326),1))</f>
        <v/>
      </c>
      <c r="C16329">
        <f>IF(GL_Paste!$B16326="","",IF(TRIM(GL_Paste!$M16326)&lt;&gt;"",TRIM(GL_Paste!$M16326),IFERROR(MID(GL_Paste!$I16326,FIND("[",GL_Paste!$I16326)+1,FIND("]",GL_Paste!$I16326)-FIND("[",GL_Paste!$I16326)-1),"")))</f>
        <v/>
      </c>
      <c r="D16329">
        <f>IF(GL_Paste!$B16326="","",IFERROR(INDEX(DeptName,MATCH($C16329,DeptTag,0)),"UNALLOCATED"))</f>
        <v/>
      </c>
      <c r="E16329">
        <f>IF(GL_Paste!$B16326="","",IFERROR(INDEX(AcctCat,MATCH(GL_Paste!$B16326&amp;"",AcctCode,0)),"UNKNOWN"))</f>
        <v/>
      </c>
      <c r="F16329">
        <f>IF(GL_Paste!$B16326="","",IFERROR(INDEX(AcctSub,MATCH(GL_Paste!$B16326&amp;"",AcctCode,0)),"UNKNOWN"))</f>
        <v/>
      </c>
    </row>
    <row r="16330">
      <c r="A16330" s="40">
        <f>IF(GL_Paste!$B16327="","",N(GL_Paste!$H16327)-N(GL_Paste!$G16327))</f>
        <v/>
      </c>
      <c r="B16330" s="43">
        <f>IF(GL_Paste!$B16327="","",DATE(YEAR(GL_Paste!$E16327),MONTH(GL_Paste!$E16327),1))</f>
        <v/>
      </c>
      <c r="C16330">
        <f>IF(GL_Paste!$B16327="","",IF(TRIM(GL_Paste!$M16327)&lt;&gt;"",TRIM(GL_Paste!$M16327),IFERROR(MID(GL_Paste!$I16327,FIND("[",GL_Paste!$I16327)+1,FIND("]",GL_Paste!$I16327)-FIND("[",GL_Paste!$I16327)-1),"")))</f>
        <v/>
      </c>
      <c r="D16330">
        <f>IF(GL_Paste!$B16327="","",IFERROR(INDEX(DeptName,MATCH($C16330,DeptTag,0)),"UNALLOCATED"))</f>
        <v/>
      </c>
      <c r="E16330">
        <f>IF(GL_Paste!$B16327="","",IFERROR(INDEX(AcctCat,MATCH(GL_Paste!$B16327&amp;"",AcctCode,0)),"UNKNOWN"))</f>
        <v/>
      </c>
      <c r="F16330">
        <f>IF(GL_Paste!$B16327="","",IFERROR(INDEX(AcctSub,MATCH(GL_Paste!$B16327&amp;"",AcctCode,0)),"UNKNOWN"))</f>
        <v/>
      </c>
    </row>
    <row r="16331">
      <c r="A16331" s="40">
        <f>IF(GL_Paste!$B16328="","",N(GL_Paste!$H16328)-N(GL_Paste!$G16328))</f>
        <v/>
      </c>
      <c r="B16331" s="43">
        <f>IF(GL_Paste!$B16328="","",DATE(YEAR(GL_Paste!$E16328),MONTH(GL_Paste!$E16328),1))</f>
        <v/>
      </c>
      <c r="C16331">
        <f>IF(GL_Paste!$B16328="","",IF(TRIM(GL_Paste!$M16328)&lt;&gt;"",TRIM(GL_Paste!$M16328),IFERROR(MID(GL_Paste!$I16328,FIND("[",GL_Paste!$I16328)+1,FIND("]",GL_Paste!$I16328)-FIND("[",GL_Paste!$I16328)-1),"")))</f>
        <v/>
      </c>
      <c r="D16331">
        <f>IF(GL_Paste!$B16328="","",IFERROR(INDEX(DeptName,MATCH($C16331,DeptTag,0)),"UNALLOCATED"))</f>
        <v/>
      </c>
      <c r="E16331">
        <f>IF(GL_Paste!$B16328="","",IFERROR(INDEX(AcctCat,MATCH(GL_Paste!$B16328&amp;"",AcctCode,0)),"UNKNOWN"))</f>
        <v/>
      </c>
      <c r="F16331">
        <f>IF(GL_Paste!$B16328="","",IFERROR(INDEX(AcctSub,MATCH(GL_Paste!$B16328&amp;"",AcctCode,0)),"UNKNOWN"))</f>
        <v/>
      </c>
    </row>
    <row r="16332">
      <c r="A16332" s="40">
        <f>IF(GL_Paste!$B16329="","",N(GL_Paste!$H16329)-N(GL_Paste!$G16329))</f>
        <v/>
      </c>
      <c r="B16332" s="43">
        <f>IF(GL_Paste!$B16329="","",DATE(YEAR(GL_Paste!$E16329),MONTH(GL_Paste!$E16329),1))</f>
        <v/>
      </c>
      <c r="C16332">
        <f>IF(GL_Paste!$B16329="","",IF(TRIM(GL_Paste!$M16329)&lt;&gt;"",TRIM(GL_Paste!$M16329),IFERROR(MID(GL_Paste!$I16329,FIND("[",GL_Paste!$I16329)+1,FIND("]",GL_Paste!$I16329)-FIND("[",GL_Paste!$I16329)-1),"")))</f>
        <v/>
      </c>
      <c r="D16332">
        <f>IF(GL_Paste!$B16329="","",IFERROR(INDEX(DeptName,MATCH($C16332,DeptTag,0)),"UNALLOCATED"))</f>
        <v/>
      </c>
      <c r="E16332">
        <f>IF(GL_Paste!$B16329="","",IFERROR(INDEX(AcctCat,MATCH(GL_Paste!$B16329&amp;"",AcctCode,0)),"UNKNOWN"))</f>
        <v/>
      </c>
      <c r="F16332">
        <f>IF(GL_Paste!$B16329="","",IFERROR(INDEX(AcctSub,MATCH(GL_Paste!$B16329&amp;"",AcctCode,0)),"UNKNOWN"))</f>
        <v/>
      </c>
    </row>
    <row r="16333">
      <c r="A16333" s="40">
        <f>IF(GL_Paste!$B16330="","",N(GL_Paste!$H16330)-N(GL_Paste!$G16330))</f>
        <v/>
      </c>
      <c r="B16333" s="43">
        <f>IF(GL_Paste!$B16330="","",DATE(YEAR(GL_Paste!$E16330),MONTH(GL_Paste!$E16330),1))</f>
        <v/>
      </c>
      <c r="C16333">
        <f>IF(GL_Paste!$B16330="","",IF(TRIM(GL_Paste!$M16330)&lt;&gt;"",TRIM(GL_Paste!$M16330),IFERROR(MID(GL_Paste!$I16330,FIND("[",GL_Paste!$I16330)+1,FIND("]",GL_Paste!$I16330)-FIND("[",GL_Paste!$I16330)-1),"")))</f>
        <v/>
      </c>
      <c r="D16333">
        <f>IF(GL_Paste!$B16330="","",IFERROR(INDEX(DeptName,MATCH($C16333,DeptTag,0)),"UNALLOCATED"))</f>
        <v/>
      </c>
      <c r="E16333">
        <f>IF(GL_Paste!$B16330="","",IFERROR(INDEX(AcctCat,MATCH(GL_Paste!$B16330&amp;"",AcctCode,0)),"UNKNOWN"))</f>
        <v/>
      </c>
      <c r="F16333">
        <f>IF(GL_Paste!$B16330="","",IFERROR(INDEX(AcctSub,MATCH(GL_Paste!$B16330&amp;"",AcctCode,0)),"UNKNOWN"))</f>
        <v/>
      </c>
    </row>
    <row r="16334">
      <c r="A16334" s="40">
        <f>IF(GL_Paste!$B16331="","",N(GL_Paste!$H16331)-N(GL_Paste!$G16331))</f>
        <v/>
      </c>
      <c r="B16334" s="43">
        <f>IF(GL_Paste!$B16331="","",DATE(YEAR(GL_Paste!$E16331),MONTH(GL_Paste!$E16331),1))</f>
        <v/>
      </c>
      <c r="C16334">
        <f>IF(GL_Paste!$B16331="","",IF(TRIM(GL_Paste!$M16331)&lt;&gt;"",TRIM(GL_Paste!$M16331),IFERROR(MID(GL_Paste!$I16331,FIND("[",GL_Paste!$I16331)+1,FIND("]",GL_Paste!$I16331)-FIND("[",GL_Paste!$I16331)-1),"")))</f>
        <v/>
      </c>
      <c r="D16334">
        <f>IF(GL_Paste!$B16331="","",IFERROR(INDEX(DeptName,MATCH($C16334,DeptTag,0)),"UNALLOCATED"))</f>
        <v/>
      </c>
      <c r="E16334">
        <f>IF(GL_Paste!$B16331="","",IFERROR(INDEX(AcctCat,MATCH(GL_Paste!$B16331&amp;"",AcctCode,0)),"UNKNOWN"))</f>
        <v/>
      </c>
      <c r="F16334">
        <f>IF(GL_Paste!$B16331="","",IFERROR(INDEX(AcctSub,MATCH(GL_Paste!$B16331&amp;"",AcctCode,0)),"UNKNOWN"))</f>
        <v/>
      </c>
    </row>
    <row r="16335">
      <c r="A16335" s="40">
        <f>IF(GL_Paste!$B16332="","",N(GL_Paste!$H16332)-N(GL_Paste!$G16332))</f>
        <v/>
      </c>
      <c r="B16335" s="43">
        <f>IF(GL_Paste!$B16332="","",DATE(YEAR(GL_Paste!$E16332),MONTH(GL_Paste!$E16332),1))</f>
        <v/>
      </c>
      <c r="C16335">
        <f>IF(GL_Paste!$B16332="","",IF(TRIM(GL_Paste!$M16332)&lt;&gt;"",TRIM(GL_Paste!$M16332),IFERROR(MID(GL_Paste!$I16332,FIND("[",GL_Paste!$I16332)+1,FIND("]",GL_Paste!$I16332)-FIND("[",GL_Paste!$I16332)-1),"")))</f>
        <v/>
      </c>
      <c r="D16335">
        <f>IF(GL_Paste!$B16332="","",IFERROR(INDEX(DeptName,MATCH($C16335,DeptTag,0)),"UNALLOCATED"))</f>
        <v/>
      </c>
      <c r="E16335">
        <f>IF(GL_Paste!$B16332="","",IFERROR(INDEX(AcctCat,MATCH(GL_Paste!$B16332&amp;"",AcctCode,0)),"UNKNOWN"))</f>
        <v/>
      </c>
      <c r="F16335">
        <f>IF(GL_Paste!$B16332="","",IFERROR(INDEX(AcctSub,MATCH(GL_Paste!$B16332&amp;"",AcctCode,0)),"UNKNOWN"))</f>
        <v/>
      </c>
    </row>
    <row r="16336">
      <c r="A16336" s="40">
        <f>IF(GL_Paste!$B16333="","",N(GL_Paste!$H16333)-N(GL_Paste!$G16333))</f>
        <v/>
      </c>
      <c r="B16336" s="43">
        <f>IF(GL_Paste!$B16333="","",DATE(YEAR(GL_Paste!$E16333),MONTH(GL_Paste!$E16333),1))</f>
        <v/>
      </c>
      <c r="C16336">
        <f>IF(GL_Paste!$B16333="","",IF(TRIM(GL_Paste!$M16333)&lt;&gt;"",TRIM(GL_Paste!$M16333),IFERROR(MID(GL_Paste!$I16333,FIND("[",GL_Paste!$I16333)+1,FIND("]",GL_Paste!$I16333)-FIND("[",GL_Paste!$I16333)-1),"")))</f>
        <v/>
      </c>
      <c r="D16336">
        <f>IF(GL_Paste!$B16333="","",IFERROR(INDEX(DeptName,MATCH($C16336,DeptTag,0)),"UNALLOCATED"))</f>
        <v/>
      </c>
      <c r="E16336">
        <f>IF(GL_Paste!$B16333="","",IFERROR(INDEX(AcctCat,MATCH(GL_Paste!$B16333&amp;"",AcctCode,0)),"UNKNOWN"))</f>
        <v/>
      </c>
      <c r="F16336">
        <f>IF(GL_Paste!$B16333="","",IFERROR(INDEX(AcctSub,MATCH(GL_Paste!$B16333&amp;"",AcctCode,0)),"UNKNOWN"))</f>
        <v/>
      </c>
    </row>
    <row r="16337">
      <c r="A16337" s="40">
        <f>IF(GL_Paste!$B16334="","",N(GL_Paste!$H16334)-N(GL_Paste!$G16334))</f>
        <v/>
      </c>
      <c r="B16337" s="43">
        <f>IF(GL_Paste!$B16334="","",DATE(YEAR(GL_Paste!$E16334),MONTH(GL_Paste!$E16334),1))</f>
        <v/>
      </c>
      <c r="C16337">
        <f>IF(GL_Paste!$B16334="","",IF(TRIM(GL_Paste!$M16334)&lt;&gt;"",TRIM(GL_Paste!$M16334),IFERROR(MID(GL_Paste!$I16334,FIND("[",GL_Paste!$I16334)+1,FIND("]",GL_Paste!$I16334)-FIND("[",GL_Paste!$I16334)-1),"")))</f>
        <v/>
      </c>
      <c r="D16337">
        <f>IF(GL_Paste!$B16334="","",IFERROR(INDEX(DeptName,MATCH($C16337,DeptTag,0)),"UNALLOCATED"))</f>
        <v/>
      </c>
      <c r="E16337">
        <f>IF(GL_Paste!$B16334="","",IFERROR(INDEX(AcctCat,MATCH(GL_Paste!$B16334&amp;"",AcctCode,0)),"UNKNOWN"))</f>
        <v/>
      </c>
      <c r="F16337">
        <f>IF(GL_Paste!$B16334="","",IFERROR(INDEX(AcctSub,MATCH(GL_Paste!$B16334&amp;"",AcctCode,0)),"UNKNOWN"))</f>
        <v/>
      </c>
    </row>
    <row r="16338">
      <c r="A16338" s="40">
        <f>IF(GL_Paste!$B16335="","",N(GL_Paste!$H16335)-N(GL_Paste!$G16335))</f>
        <v/>
      </c>
      <c r="B16338" s="43">
        <f>IF(GL_Paste!$B16335="","",DATE(YEAR(GL_Paste!$E16335),MONTH(GL_Paste!$E16335),1))</f>
        <v/>
      </c>
      <c r="C16338">
        <f>IF(GL_Paste!$B16335="","",IF(TRIM(GL_Paste!$M16335)&lt;&gt;"",TRIM(GL_Paste!$M16335),IFERROR(MID(GL_Paste!$I16335,FIND("[",GL_Paste!$I16335)+1,FIND("]",GL_Paste!$I16335)-FIND("[",GL_Paste!$I16335)-1),"")))</f>
        <v/>
      </c>
      <c r="D16338">
        <f>IF(GL_Paste!$B16335="","",IFERROR(INDEX(DeptName,MATCH($C16338,DeptTag,0)),"UNALLOCATED"))</f>
        <v/>
      </c>
      <c r="E16338">
        <f>IF(GL_Paste!$B16335="","",IFERROR(INDEX(AcctCat,MATCH(GL_Paste!$B16335&amp;"",AcctCode,0)),"UNKNOWN"))</f>
        <v/>
      </c>
      <c r="F16338">
        <f>IF(GL_Paste!$B16335="","",IFERROR(INDEX(AcctSub,MATCH(GL_Paste!$B16335&amp;"",AcctCode,0)),"UNKNOWN"))</f>
        <v/>
      </c>
    </row>
    <row r="16339">
      <c r="A16339" s="40">
        <f>IF(GL_Paste!$B16336="","",N(GL_Paste!$H16336)-N(GL_Paste!$G16336))</f>
        <v/>
      </c>
      <c r="B16339" s="43">
        <f>IF(GL_Paste!$B16336="","",DATE(YEAR(GL_Paste!$E16336),MONTH(GL_Paste!$E16336),1))</f>
        <v/>
      </c>
      <c r="C16339">
        <f>IF(GL_Paste!$B16336="","",IF(TRIM(GL_Paste!$M16336)&lt;&gt;"",TRIM(GL_Paste!$M16336),IFERROR(MID(GL_Paste!$I16336,FIND("[",GL_Paste!$I16336)+1,FIND("]",GL_Paste!$I16336)-FIND("[",GL_Paste!$I16336)-1),"")))</f>
        <v/>
      </c>
      <c r="D16339">
        <f>IF(GL_Paste!$B16336="","",IFERROR(INDEX(DeptName,MATCH($C16339,DeptTag,0)),"UNALLOCATED"))</f>
        <v/>
      </c>
      <c r="E16339">
        <f>IF(GL_Paste!$B16336="","",IFERROR(INDEX(AcctCat,MATCH(GL_Paste!$B16336&amp;"",AcctCode,0)),"UNKNOWN"))</f>
        <v/>
      </c>
      <c r="F16339">
        <f>IF(GL_Paste!$B16336="","",IFERROR(INDEX(AcctSub,MATCH(GL_Paste!$B16336&amp;"",AcctCode,0)),"UNKNOWN"))</f>
        <v/>
      </c>
    </row>
    <row r="16340">
      <c r="A16340" s="40">
        <f>IF(GL_Paste!$B16337="","",N(GL_Paste!$H16337)-N(GL_Paste!$G16337))</f>
        <v/>
      </c>
      <c r="B16340" s="43">
        <f>IF(GL_Paste!$B16337="","",DATE(YEAR(GL_Paste!$E16337),MONTH(GL_Paste!$E16337),1))</f>
        <v/>
      </c>
      <c r="C16340">
        <f>IF(GL_Paste!$B16337="","",IF(TRIM(GL_Paste!$M16337)&lt;&gt;"",TRIM(GL_Paste!$M16337),IFERROR(MID(GL_Paste!$I16337,FIND("[",GL_Paste!$I16337)+1,FIND("]",GL_Paste!$I16337)-FIND("[",GL_Paste!$I16337)-1),"")))</f>
        <v/>
      </c>
      <c r="D16340">
        <f>IF(GL_Paste!$B16337="","",IFERROR(INDEX(DeptName,MATCH($C16340,DeptTag,0)),"UNALLOCATED"))</f>
        <v/>
      </c>
      <c r="E16340">
        <f>IF(GL_Paste!$B16337="","",IFERROR(INDEX(AcctCat,MATCH(GL_Paste!$B16337&amp;"",AcctCode,0)),"UNKNOWN"))</f>
        <v/>
      </c>
      <c r="F16340">
        <f>IF(GL_Paste!$B16337="","",IFERROR(INDEX(AcctSub,MATCH(GL_Paste!$B16337&amp;"",AcctCode,0)),"UNKNOWN"))</f>
        <v/>
      </c>
    </row>
    <row r="16341">
      <c r="A16341" s="40">
        <f>IF(GL_Paste!$B16338="","",N(GL_Paste!$H16338)-N(GL_Paste!$G16338))</f>
        <v/>
      </c>
      <c r="B16341" s="43">
        <f>IF(GL_Paste!$B16338="","",DATE(YEAR(GL_Paste!$E16338),MONTH(GL_Paste!$E16338),1))</f>
        <v/>
      </c>
      <c r="C16341">
        <f>IF(GL_Paste!$B16338="","",IF(TRIM(GL_Paste!$M16338)&lt;&gt;"",TRIM(GL_Paste!$M16338),IFERROR(MID(GL_Paste!$I16338,FIND("[",GL_Paste!$I16338)+1,FIND("]",GL_Paste!$I16338)-FIND("[",GL_Paste!$I16338)-1),"")))</f>
        <v/>
      </c>
      <c r="D16341">
        <f>IF(GL_Paste!$B16338="","",IFERROR(INDEX(DeptName,MATCH($C16341,DeptTag,0)),"UNALLOCATED"))</f>
        <v/>
      </c>
      <c r="E16341">
        <f>IF(GL_Paste!$B16338="","",IFERROR(INDEX(AcctCat,MATCH(GL_Paste!$B16338&amp;"",AcctCode,0)),"UNKNOWN"))</f>
        <v/>
      </c>
      <c r="F16341">
        <f>IF(GL_Paste!$B16338="","",IFERROR(INDEX(AcctSub,MATCH(GL_Paste!$B16338&amp;"",AcctCode,0)),"UNKNOWN"))</f>
        <v/>
      </c>
    </row>
    <row r="16342">
      <c r="A16342" s="40">
        <f>IF(GL_Paste!$B16339="","",N(GL_Paste!$H16339)-N(GL_Paste!$G16339))</f>
        <v/>
      </c>
      <c r="B16342" s="43">
        <f>IF(GL_Paste!$B16339="","",DATE(YEAR(GL_Paste!$E16339),MONTH(GL_Paste!$E16339),1))</f>
        <v/>
      </c>
      <c r="C16342">
        <f>IF(GL_Paste!$B16339="","",IF(TRIM(GL_Paste!$M16339)&lt;&gt;"",TRIM(GL_Paste!$M16339),IFERROR(MID(GL_Paste!$I16339,FIND("[",GL_Paste!$I16339)+1,FIND("]",GL_Paste!$I16339)-FIND("[",GL_Paste!$I16339)-1),"")))</f>
        <v/>
      </c>
      <c r="D16342">
        <f>IF(GL_Paste!$B16339="","",IFERROR(INDEX(DeptName,MATCH($C16342,DeptTag,0)),"UNALLOCATED"))</f>
        <v/>
      </c>
      <c r="E16342">
        <f>IF(GL_Paste!$B16339="","",IFERROR(INDEX(AcctCat,MATCH(GL_Paste!$B16339&amp;"",AcctCode,0)),"UNKNOWN"))</f>
        <v/>
      </c>
      <c r="F16342">
        <f>IF(GL_Paste!$B16339="","",IFERROR(INDEX(AcctSub,MATCH(GL_Paste!$B16339&amp;"",AcctCode,0)),"UNKNOWN"))</f>
        <v/>
      </c>
    </row>
    <row r="16343">
      <c r="A16343" s="40">
        <f>IF(GL_Paste!$B16340="","",N(GL_Paste!$H16340)-N(GL_Paste!$G16340))</f>
        <v/>
      </c>
      <c r="B16343" s="43">
        <f>IF(GL_Paste!$B16340="","",DATE(YEAR(GL_Paste!$E16340),MONTH(GL_Paste!$E16340),1))</f>
        <v/>
      </c>
      <c r="C16343">
        <f>IF(GL_Paste!$B16340="","",IF(TRIM(GL_Paste!$M16340)&lt;&gt;"",TRIM(GL_Paste!$M16340),IFERROR(MID(GL_Paste!$I16340,FIND("[",GL_Paste!$I16340)+1,FIND("]",GL_Paste!$I16340)-FIND("[",GL_Paste!$I16340)-1),"")))</f>
        <v/>
      </c>
      <c r="D16343">
        <f>IF(GL_Paste!$B16340="","",IFERROR(INDEX(DeptName,MATCH($C16343,DeptTag,0)),"UNALLOCATED"))</f>
        <v/>
      </c>
      <c r="E16343">
        <f>IF(GL_Paste!$B16340="","",IFERROR(INDEX(AcctCat,MATCH(GL_Paste!$B16340&amp;"",AcctCode,0)),"UNKNOWN"))</f>
        <v/>
      </c>
      <c r="F16343">
        <f>IF(GL_Paste!$B16340="","",IFERROR(INDEX(AcctSub,MATCH(GL_Paste!$B16340&amp;"",AcctCode,0)),"UNKNOWN"))</f>
        <v/>
      </c>
    </row>
    <row r="16344">
      <c r="A16344" s="40">
        <f>IF(GL_Paste!$B16341="","",N(GL_Paste!$H16341)-N(GL_Paste!$G16341))</f>
        <v/>
      </c>
      <c r="B16344" s="43">
        <f>IF(GL_Paste!$B16341="","",DATE(YEAR(GL_Paste!$E16341),MONTH(GL_Paste!$E16341),1))</f>
        <v/>
      </c>
      <c r="C16344">
        <f>IF(GL_Paste!$B16341="","",IF(TRIM(GL_Paste!$M16341)&lt;&gt;"",TRIM(GL_Paste!$M16341),IFERROR(MID(GL_Paste!$I16341,FIND("[",GL_Paste!$I16341)+1,FIND("]",GL_Paste!$I16341)-FIND("[",GL_Paste!$I16341)-1),"")))</f>
        <v/>
      </c>
      <c r="D16344">
        <f>IF(GL_Paste!$B16341="","",IFERROR(INDEX(DeptName,MATCH($C16344,DeptTag,0)),"UNALLOCATED"))</f>
        <v/>
      </c>
      <c r="E16344">
        <f>IF(GL_Paste!$B16341="","",IFERROR(INDEX(AcctCat,MATCH(GL_Paste!$B16341&amp;"",AcctCode,0)),"UNKNOWN"))</f>
        <v/>
      </c>
      <c r="F16344">
        <f>IF(GL_Paste!$B16341="","",IFERROR(INDEX(AcctSub,MATCH(GL_Paste!$B16341&amp;"",AcctCode,0)),"UNKNOWN"))</f>
        <v/>
      </c>
    </row>
    <row r="16345">
      <c r="A16345" s="40">
        <f>IF(GL_Paste!$B16342="","",N(GL_Paste!$H16342)-N(GL_Paste!$G16342))</f>
        <v/>
      </c>
      <c r="B16345" s="43">
        <f>IF(GL_Paste!$B16342="","",DATE(YEAR(GL_Paste!$E16342),MONTH(GL_Paste!$E16342),1))</f>
        <v/>
      </c>
      <c r="C16345">
        <f>IF(GL_Paste!$B16342="","",IF(TRIM(GL_Paste!$M16342)&lt;&gt;"",TRIM(GL_Paste!$M16342),IFERROR(MID(GL_Paste!$I16342,FIND("[",GL_Paste!$I16342)+1,FIND("]",GL_Paste!$I16342)-FIND("[",GL_Paste!$I16342)-1),"")))</f>
        <v/>
      </c>
      <c r="D16345">
        <f>IF(GL_Paste!$B16342="","",IFERROR(INDEX(DeptName,MATCH($C16345,DeptTag,0)),"UNALLOCATED"))</f>
        <v/>
      </c>
      <c r="E16345">
        <f>IF(GL_Paste!$B16342="","",IFERROR(INDEX(AcctCat,MATCH(GL_Paste!$B16342&amp;"",AcctCode,0)),"UNKNOWN"))</f>
        <v/>
      </c>
      <c r="F16345">
        <f>IF(GL_Paste!$B16342="","",IFERROR(INDEX(AcctSub,MATCH(GL_Paste!$B16342&amp;"",AcctCode,0)),"UNKNOWN"))</f>
        <v/>
      </c>
    </row>
    <row r="16346">
      <c r="A16346" s="40">
        <f>IF(GL_Paste!$B16343="","",N(GL_Paste!$H16343)-N(GL_Paste!$G16343))</f>
        <v/>
      </c>
      <c r="B16346" s="43">
        <f>IF(GL_Paste!$B16343="","",DATE(YEAR(GL_Paste!$E16343),MONTH(GL_Paste!$E16343),1))</f>
        <v/>
      </c>
      <c r="C16346">
        <f>IF(GL_Paste!$B16343="","",IF(TRIM(GL_Paste!$M16343)&lt;&gt;"",TRIM(GL_Paste!$M16343),IFERROR(MID(GL_Paste!$I16343,FIND("[",GL_Paste!$I16343)+1,FIND("]",GL_Paste!$I16343)-FIND("[",GL_Paste!$I16343)-1),"")))</f>
        <v/>
      </c>
      <c r="D16346">
        <f>IF(GL_Paste!$B16343="","",IFERROR(INDEX(DeptName,MATCH($C16346,DeptTag,0)),"UNALLOCATED"))</f>
        <v/>
      </c>
      <c r="E16346">
        <f>IF(GL_Paste!$B16343="","",IFERROR(INDEX(AcctCat,MATCH(GL_Paste!$B16343&amp;"",AcctCode,0)),"UNKNOWN"))</f>
        <v/>
      </c>
      <c r="F16346">
        <f>IF(GL_Paste!$B16343="","",IFERROR(INDEX(AcctSub,MATCH(GL_Paste!$B16343&amp;"",AcctCode,0)),"UNKNOWN"))</f>
        <v/>
      </c>
    </row>
    <row r="16347">
      <c r="A16347" s="40">
        <f>IF(GL_Paste!$B16344="","",N(GL_Paste!$H16344)-N(GL_Paste!$G16344))</f>
        <v/>
      </c>
      <c r="B16347" s="43">
        <f>IF(GL_Paste!$B16344="","",DATE(YEAR(GL_Paste!$E16344),MONTH(GL_Paste!$E16344),1))</f>
        <v/>
      </c>
      <c r="C16347">
        <f>IF(GL_Paste!$B16344="","",IF(TRIM(GL_Paste!$M16344)&lt;&gt;"",TRIM(GL_Paste!$M16344),IFERROR(MID(GL_Paste!$I16344,FIND("[",GL_Paste!$I16344)+1,FIND("]",GL_Paste!$I16344)-FIND("[",GL_Paste!$I16344)-1),"")))</f>
        <v/>
      </c>
      <c r="D16347">
        <f>IF(GL_Paste!$B16344="","",IFERROR(INDEX(DeptName,MATCH($C16347,DeptTag,0)),"UNALLOCATED"))</f>
        <v/>
      </c>
      <c r="E16347">
        <f>IF(GL_Paste!$B16344="","",IFERROR(INDEX(AcctCat,MATCH(GL_Paste!$B16344&amp;"",AcctCode,0)),"UNKNOWN"))</f>
        <v/>
      </c>
      <c r="F16347">
        <f>IF(GL_Paste!$B16344="","",IFERROR(INDEX(AcctSub,MATCH(GL_Paste!$B16344&amp;"",AcctCode,0)),"UNKNOWN"))</f>
        <v/>
      </c>
    </row>
    <row r="16348">
      <c r="A16348" s="40">
        <f>IF(GL_Paste!$B16345="","",N(GL_Paste!$H16345)-N(GL_Paste!$G16345))</f>
        <v/>
      </c>
      <c r="B16348" s="43">
        <f>IF(GL_Paste!$B16345="","",DATE(YEAR(GL_Paste!$E16345),MONTH(GL_Paste!$E16345),1))</f>
        <v/>
      </c>
      <c r="C16348">
        <f>IF(GL_Paste!$B16345="","",IF(TRIM(GL_Paste!$M16345)&lt;&gt;"",TRIM(GL_Paste!$M16345),IFERROR(MID(GL_Paste!$I16345,FIND("[",GL_Paste!$I16345)+1,FIND("]",GL_Paste!$I16345)-FIND("[",GL_Paste!$I16345)-1),"")))</f>
        <v/>
      </c>
      <c r="D16348">
        <f>IF(GL_Paste!$B16345="","",IFERROR(INDEX(DeptName,MATCH($C16348,DeptTag,0)),"UNALLOCATED"))</f>
        <v/>
      </c>
      <c r="E16348">
        <f>IF(GL_Paste!$B16345="","",IFERROR(INDEX(AcctCat,MATCH(GL_Paste!$B16345&amp;"",AcctCode,0)),"UNKNOWN"))</f>
        <v/>
      </c>
      <c r="F16348">
        <f>IF(GL_Paste!$B16345="","",IFERROR(INDEX(AcctSub,MATCH(GL_Paste!$B16345&amp;"",AcctCode,0)),"UNKNOWN"))</f>
        <v/>
      </c>
    </row>
    <row r="16349">
      <c r="A16349" s="40">
        <f>IF(GL_Paste!$B16346="","",N(GL_Paste!$H16346)-N(GL_Paste!$G16346))</f>
        <v/>
      </c>
      <c r="B16349" s="43">
        <f>IF(GL_Paste!$B16346="","",DATE(YEAR(GL_Paste!$E16346),MONTH(GL_Paste!$E16346),1))</f>
        <v/>
      </c>
      <c r="C16349">
        <f>IF(GL_Paste!$B16346="","",IF(TRIM(GL_Paste!$M16346)&lt;&gt;"",TRIM(GL_Paste!$M16346),IFERROR(MID(GL_Paste!$I16346,FIND("[",GL_Paste!$I16346)+1,FIND("]",GL_Paste!$I16346)-FIND("[",GL_Paste!$I16346)-1),"")))</f>
        <v/>
      </c>
      <c r="D16349">
        <f>IF(GL_Paste!$B16346="","",IFERROR(INDEX(DeptName,MATCH($C16349,DeptTag,0)),"UNALLOCATED"))</f>
        <v/>
      </c>
      <c r="E16349">
        <f>IF(GL_Paste!$B16346="","",IFERROR(INDEX(AcctCat,MATCH(GL_Paste!$B16346&amp;"",AcctCode,0)),"UNKNOWN"))</f>
        <v/>
      </c>
      <c r="F16349">
        <f>IF(GL_Paste!$B16346="","",IFERROR(INDEX(AcctSub,MATCH(GL_Paste!$B16346&amp;"",AcctCode,0)),"UNKNOWN"))</f>
        <v/>
      </c>
    </row>
    <row r="16350">
      <c r="A16350" s="40">
        <f>IF(GL_Paste!$B16347="","",N(GL_Paste!$H16347)-N(GL_Paste!$G16347))</f>
        <v/>
      </c>
      <c r="B16350" s="43">
        <f>IF(GL_Paste!$B16347="","",DATE(YEAR(GL_Paste!$E16347),MONTH(GL_Paste!$E16347),1))</f>
        <v/>
      </c>
      <c r="C16350">
        <f>IF(GL_Paste!$B16347="","",IF(TRIM(GL_Paste!$M16347)&lt;&gt;"",TRIM(GL_Paste!$M16347),IFERROR(MID(GL_Paste!$I16347,FIND("[",GL_Paste!$I16347)+1,FIND("]",GL_Paste!$I16347)-FIND("[",GL_Paste!$I16347)-1),"")))</f>
        <v/>
      </c>
      <c r="D16350">
        <f>IF(GL_Paste!$B16347="","",IFERROR(INDEX(DeptName,MATCH($C16350,DeptTag,0)),"UNALLOCATED"))</f>
        <v/>
      </c>
      <c r="E16350">
        <f>IF(GL_Paste!$B16347="","",IFERROR(INDEX(AcctCat,MATCH(GL_Paste!$B16347&amp;"",AcctCode,0)),"UNKNOWN"))</f>
        <v/>
      </c>
      <c r="F16350">
        <f>IF(GL_Paste!$B16347="","",IFERROR(INDEX(AcctSub,MATCH(GL_Paste!$B16347&amp;"",AcctCode,0)),"UNKNOWN"))</f>
        <v/>
      </c>
    </row>
    <row r="16351">
      <c r="A16351" s="40">
        <f>IF(GL_Paste!$B16348="","",N(GL_Paste!$H16348)-N(GL_Paste!$G16348))</f>
        <v/>
      </c>
      <c r="B16351" s="43">
        <f>IF(GL_Paste!$B16348="","",DATE(YEAR(GL_Paste!$E16348),MONTH(GL_Paste!$E16348),1))</f>
        <v/>
      </c>
      <c r="C16351">
        <f>IF(GL_Paste!$B16348="","",IF(TRIM(GL_Paste!$M16348)&lt;&gt;"",TRIM(GL_Paste!$M16348),IFERROR(MID(GL_Paste!$I16348,FIND("[",GL_Paste!$I16348)+1,FIND("]",GL_Paste!$I16348)-FIND("[",GL_Paste!$I16348)-1),"")))</f>
        <v/>
      </c>
      <c r="D16351">
        <f>IF(GL_Paste!$B16348="","",IFERROR(INDEX(DeptName,MATCH($C16351,DeptTag,0)),"UNALLOCATED"))</f>
        <v/>
      </c>
      <c r="E16351">
        <f>IF(GL_Paste!$B16348="","",IFERROR(INDEX(AcctCat,MATCH(GL_Paste!$B16348&amp;"",AcctCode,0)),"UNKNOWN"))</f>
        <v/>
      </c>
      <c r="F16351">
        <f>IF(GL_Paste!$B16348="","",IFERROR(INDEX(AcctSub,MATCH(GL_Paste!$B16348&amp;"",AcctCode,0)),"UNKNOWN"))</f>
        <v/>
      </c>
    </row>
    <row r="16352">
      <c r="A16352" s="40">
        <f>IF(GL_Paste!$B16349="","",N(GL_Paste!$H16349)-N(GL_Paste!$G16349))</f>
        <v/>
      </c>
      <c r="B16352" s="43">
        <f>IF(GL_Paste!$B16349="","",DATE(YEAR(GL_Paste!$E16349),MONTH(GL_Paste!$E16349),1))</f>
        <v/>
      </c>
      <c r="C16352">
        <f>IF(GL_Paste!$B16349="","",IF(TRIM(GL_Paste!$M16349)&lt;&gt;"",TRIM(GL_Paste!$M16349),IFERROR(MID(GL_Paste!$I16349,FIND("[",GL_Paste!$I16349)+1,FIND("]",GL_Paste!$I16349)-FIND("[",GL_Paste!$I16349)-1),"")))</f>
        <v/>
      </c>
      <c r="D16352">
        <f>IF(GL_Paste!$B16349="","",IFERROR(INDEX(DeptName,MATCH($C16352,DeptTag,0)),"UNALLOCATED"))</f>
        <v/>
      </c>
      <c r="E16352">
        <f>IF(GL_Paste!$B16349="","",IFERROR(INDEX(AcctCat,MATCH(GL_Paste!$B16349&amp;"",AcctCode,0)),"UNKNOWN"))</f>
        <v/>
      </c>
      <c r="F16352">
        <f>IF(GL_Paste!$B16349="","",IFERROR(INDEX(AcctSub,MATCH(GL_Paste!$B16349&amp;"",AcctCode,0)),"UNKNOWN"))</f>
        <v/>
      </c>
    </row>
    <row r="16353">
      <c r="A16353" s="40">
        <f>IF(GL_Paste!$B16350="","",N(GL_Paste!$H16350)-N(GL_Paste!$G16350))</f>
        <v/>
      </c>
      <c r="B16353" s="43">
        <f>IF(GL_Paste!$B16350="","",DATE(YEAR(GL_Paste!$E16350),MONTH(GL_Paste!$E16350),1))</f>
        <v/>
      </c>
      <c r="C16353">
        <f>IF(GL_Paste!$B16350="","",IF(TRIM(GL_Paste!$M16350)&lt;&gt;"",TRIM(GL_Paste!$M16350),IFERROR(MID(GL_Paste!$I16350,FIND("[",GL_Paste!$I16350)+1,FIND("]",GL_Paste!$I16350)-FIND("[",GL_Paste!$I16350)-1),"")))</f>
        <v/>
      </c>
      <c r="D16353">
        <f>IF(GL_Paste!$B16350="","",IFERROR(INDEX(DeptName,MATCH($C16353,DeptTag,0)),"UNALLOCATED"))</f>
        <v/>
      </c>
      <c r="E16353">
        <f>IF(GL_Paste!$B16350="","",IFERROR(INDEX(AcctCat,MATCH(GL_Paste!$B16350&amp;"",AcctCode,0)),"UNKNOWN"))</f>
        <v/>
      </c>
      <c r="F16353">
        <f>IF(GL_Paste!$B16350="","",IFERROR(INDEX(AcctSub,MATCH(GL_Paste!$B16350&amp;"",AcctCode,0)),"UNKNOWN"))</f>
        <v/>
      </c>
    </row>
    <row r="16354">
      <c r="A16354" s="40">
        <f>IF(GL_Paste!$B16351="","",N(GL_Paste!$H16351)-N(GL_Paste!$G16351))</f>
        <v/>
      </c>
      <c r="B16354" s="43">
        <f>IF(GL_Paste!$B16351="","",DATE(YEAR(GL_Paste!$E16351),MONTH(GL_Paste!$E16351),1))</f>
        <v/>
      </c>
      <c r="C16354">
        <f>IF(GL_Paste!$B16351="","",IF(TRIM(GL_Paste!$M16351)&lt;&gt;"",TRIM(GL_Paste!$M16351),IFERROR(MID(GL_Paste!$I16351,FIND("[",GL_Paste!$I16351)+1,FIND("]",GL_Paste!$I16351)-FIND("[",GL_Paste!$I16351)-1),"")))</f>
        <v/>
      </c>
      <c r="D16354">
        <f>IF(GL_Paste!$B16351="","",IFERROR(INDEX(DeptName,MATCH($C16354,DeptTag,0)),"UNALLOCATED"))</f>
        <v/>
      </c>
      <c r="E16354">
        <f>IF(GL_Paste!$B16351="","",IFERROR(INDEX(AcctCat,MATCH(GL_Paste!$B16351&amp;"",AcctCode,0)),"UNKNOWN"))</f>
        <v/>
      </c>
      <c r="F16354">
        <f>IF(GL_Paste!$B16351="","",IFERROR(INDEX(AcctSub,MATCH(GL_Paste!$B16351&amp;"",AcctCode,0)),"UNKNOWN"))</f>
        <v/>
      </c>
    </row>
    <row r="16355">
      <c r="A16355" s="40">
        <f>IF(GL_Paste!$B16352="","",N(GL_Paste!$H16352)-N(GL_Paste!$G16352))</f>
        <v/>
      </c>
      <c r="B16355" s="43">
        <f>IF(GL_Paste!$B16352="","",DATE(YEAR(GL_Paste!$E16352),MONTH(GL_Paste!$E16352),1))</f>
        <v/>
      </c>
      <c r="C16355">
        <f>IF(GL_Paste!$B16352="","",IF(TRIM(GL_Paste!$M16352)&lt;&gt;"",TRIM(GL_Paste!$M16352),IFERROR(MID(GL_Paste!$I16352,FIND("[",GL_Paste!$I16352)+1,FIND("]",GL_Paste!$I16352)-FIND("[",GL_Paste!$I16352)-1),"")))</f>
        <v/>
      </c>
      <c r="D16355">
        <f>IF(GL_Paste!$B16352="","",IFERROR(INDEX(DeptName,MATCH($C16355,DeptTag,0)),"UNALLOCATED"))</f>
        <v/>
      </c>
      <c r="E16355">
        <f>IF(GL_Paste!$B16352="","",IFERROR(INDEX(AcctCat,MATCH(GL_Paste!$B16352&amp;"",AcctCode,0)),"UNKNOWN"))</f>
        <v/>
      </c>
      <c r="F16355">
        <f>IF(GL_Paste!$B16352="","",IFERROR(INDEX(AcctSub,MATCH(GL_Paste!$B16352&amp;"",AcctCode,0)),"UNKNOWN"))</f>
        <v/>
      </c>
    </row>
    <row r="16356">
      <c r="A16356" s="40">
        <f>IF(GL_Paste!$B16353="","",N(GL_Paste!$H16353)-N(GL_Paste!$G16353))</f>
        <v/>
      </c>
      <c r="B16356" s="43">
        <f>IF(GL_Paste!$B16353="","",DATE(YEAR(GL_Paste!$E16353),MONTH(GL_Paste!$E16353),1))</f>
        <v/>
      </c>
      <c r="C16356">
        <f>IF(GL_Paste!$B16353="","",IF(TRIM(GL_Paste!$M16353)&lt;&gt;"",TRIM(GL_Paste!$M16353),IFERROR(MID(GL_Paste!$I16353,FIND("[",GL_Paste!$I16353)+1,FIND("]",GL_Paste!$I16353)-FIND("[",GL_Paste!$I16353)-1),"")))</f>
        <v/>
      </c>
      <c r="D16356">
        <f>IF(GL_Paste!$B16353="","",IFERROR(INDEX(DeptName,MATCH($C16356,DeptTag,0)),"UNALLOCATED"))</f>
        <v/>
      </c>
      <c r="E16356">
        <f>IF(GL_Paste!$B16353="","",IFERROR(INDEX(AcctCat,MATCH(GL_Paste!$B16353&amp;"",AcctCode,0)),"UNKNOWN"))</f>
        <v/>
      </c>
      <c r="F16356">
        <f>IF(GL_Paste!$B16353="","",IFERROR(INDEX(AcctSub,MATCH(GL_Paste!$B16353&amp;"",AcctCode,0)),"UNKNOWN"))</f>
        <v/>
      </c>
    </row>
    <row r="16357">
      <c r="A16357" s="40">
        <f>IF(GL_Paste!$B16354="","",N(GL_Paste!$H16354)-N(GL_Paste!$G16354))</f>
        <v/>
      </c>
      <c r="B16357" s="43">
        <f>IF(GL_Paste!$B16354="","",DATE(YEAR(GL_Paste!$E16354),MONTH(GL_Paste!$E16354),1))</f>
        <v/>
      </c>
      <c r="C16357">
        <f>IF(GL_Paste!$B16354="","",IF(TRIM(GL_Paste!$M16354)&lt;&gt;"",TRIM(GL_Paste!$M16354),IFERROR(MID(GL_Paste!$I16354,FIND("[",GL_Paste!$I16354)+1,FIND("]",GL_Paste!$I16354)-FIND("[",GL_Paste!$I16354)-1),"")))</f>
        <v/>
      </c>
      <c r="D16357">
        <f>IF(GL_Paste!$B16354="","",IFERROR(INDEX(DeptName,MATCH($C16357,DeptTag,0)),"UNALLOCATED"))</f>
        <v/>
      </c>
      <c r="E16357">
        <f>IF(GL_Paste!$B16354="","",IFERROR(INDEX(AcctCat,MATCH(GL_Paste!$B16354&amp;"",AcctCode,0)),"UNKNOWN"))</f>
        <v/>
      </c>
      <c r="F16357">
        <f>IF(GL_Paste!$B16354="","",IFERROR(INDEX(AcctSub,MATCH(GL_Paste!$B16354&amp;"",AcctCode,0)),"UNKNOWN"))</f>
        <v/>
      </c>
    </row>
    <row r="16358">
      <c r="A16358" s="40">
        <f>IF(GL_Paste!$B16355="","",N(GL_Paste!$H16355)-N(GL_Paste!$G16355))</f>
        <v/>
      </c>
      <c r="B16358" s="43">
        <f>IF(GL_Paste!$B16355="","",DATE(YEAR(GL_Paste!$E16355),MONTH(GL_Paste!$E16355),1))</f>
        <v/>
      </c>
      <c r="C16358">
        <f>IF(GL_Paste!$B16355="","",IF(TRIM(GL_Paste!$M16355)&lt;&gt;"",TRIM(GL_Paste!$M16355),IFERROR(MID(GL_Paste!$I16355,FIND("[",GL_Paste!$I16355)+1,FIND("]",GL_Paste!$I16355)-FIND("[",GL_Paste!$I16355)-1),"")))</f>
        <v/>
      </c>
      <c r="D16358">
        <f>IF(GL_Paste!$B16355="","",IFERROR(INDEX(DeptName,MATCH($C16358,DeptTag,0)),"UNALLOCATED"))</f>
        <v/>
      </c>
      <c r="E16358">
        <f>IF(GL_Paste!$B16355="","",IFERROR(INDEX(AcctCat,MATCH(GL_Paste!$B16355&amp;"",AcctCode,0)),"UNKNOWN"))</f>
        <v/>
      </c>
      <c r="F16358">
        <f>IF(GL_Paste!$B16355="","",IFERROR(INDEX(AcctSub,MATCH(GL_Paste!$B16355&amp;"",AcctCode,0)),"UNKNOWN"))</f>
        <v/>
      </c>
    </row>
    <row r="16359">
      <c r="A16359" s="40">
        <f>IF(GL_Paste!$B16356="","",N(GL_Paste!$H16356)-N(GL_Paste!$G16356))</f>
        <v/>
      </c>
      <c r="B16359" s="43">
        <f>IF(GL_Paste!$B16356="","",DATE(YEAR(GL_Paste!$E16356),MONTH(GL_Paste!$E16356),1))</f>
        <v/>
      </c>
      <c r="C16359">
        <f>IF(GL_Paste!$B16356="","",IF(TRIM(GL_Paste!$M16356)&lt;&gt;"",TRIM(GL_Paste!$M16356),IFERROR(MID(GL_Paste!$I16356,FIND("[",GL_Paste!$I16356)+1,FIND("]",GL_Paste!$I16356)-FIND("[",GL_Paste!$I16356)-1),"")))</f>
        <v/>
      </c>
      <c r="D16359">
        <f>IF(GL_Paste!$B16356="","",IFERROR(INDEX(DeptName,MATCH($C16359,DeptTag,0)),"UNALLOCATED"))</f>
        <v/>
      </c>
      <c r="E16359">
        <f>IF(GL_Paste!$B16356="","",IFERROR(INDEX(AcctCat,MATCH(GL_Paste!$B16356&amp;"",AcctCode,0)),"UNKNOWN"))</f>
        <v/>
      </c>
      <c r="F16359">
        <f>IF(GL_Paste!$B16356="","",IFERROR(INDEX(AcctSub,MATCH(GL_Paste!$B16356&amp;"",AcctCode,0)),"UNKNOWN"))</f>
        <v/>
      </c>
    </row>
    <row r="16360">
      <c r="A16360" s="40">
        <f>IF(GL_Paste!$B16357="","",N(GL_Paste!$H16357)-N(GL_Paste!$G16357))</f>
        <v/>
      </c>
      <c r="B16360" s="43">
        <f>IF(GL_Paste!$B16357="","",DATE(YEAR(GL_Paste!$E16357),MONTH(GL_Paste!$E16357),1))</f>
        <v/>
      </c>
      <c r="C16360">
        <f>IF(GL_Paste!$B16357="","",IF(TRIM(GL_Paste!$M16357)&lt;&gt;"",TRIM(GL_Paste!$M16357),IFERROR(MID(GL_Paste!$I16357,FIND("[",GL_Paste!$I16357)+1,FIND("]",GL_Paste!$I16357)-FIND("[",GL_Paste!$I16357)-1),"")))</f>
        <v/>
      </c>
      <c r="D16360">
        <f>IF(GL_Paste!$B16357="","",IFERROR(INDEX(DeptName,MATCH($C16360,DeptTag,0)),"UNALLOCATED"))</f>
        <v/>
      </c>
      <c r="E16360">
        <f>IF(GL_Paste!$B16357="","",IFERROR(INDEX(AcctCat,MATCH(GL_Paste!$B16357&amp;"",AcctCode,0)),"UNKNOWN"))</f>
        <v/>
      </c>
      <c r="F16360">
        <f>IF(GL_Paste!$B16357="","",IFERROR(INDEX(AcctSub,MATCH(GL_Paste!$B16357&amp;"",AcctCode,0)),"UNKNOWN"))</f>
        <v/>
      </c>
    </row>
    <row r="16361">
      <c r="A16361" s="40">
        <f>IF(GL_Paste!$B16358="","",N(GL_Paste!$H16358)-N(GL_Paste!$G16358))</f>
        <v/>
      </c>
      <c r="B16361" s="43">
        <f>IF(GL_Paste!$B16358="","",DATE(YEAR(GL_Paste!$E16358),MONTH(GL_Paste!$E16358),1))</f>
        <v/>
      </c>
      <c r="C16361">
        <f>IF(GL_Paste!$B16358="","",IF(TRIM(GL_Paste!$M16358)&lt;&gt;"",TRIM(GL_Paste!$M16358),IFERROR(MID(GL_Paste!$I16358,FIND("[",GL_Paste!$I16358)+1,FIND("]",GL_Paste!$I16358)-FIND("[",GL_Paste!$I16358)-1),"")))</f>
        <v/>
      </c>
      <c r="D16361">
        <f>IF(GL_Paste!$B16358="","",IFERROR(INDEX(DeptName,MATCH($C16361,DeptTag,0)),"UNALLOCATED"))</f>
        <v/>
      </c>
      <c r="E16361">
        <f>IF(GL_Paste!$B16358="","",IFERROR(INDEX(AcctCat,MATCH(GL_Paste!$B16358&amp;"",AcctCode,0)),"UNKNOWN"))</f>
        <v/>
      </c>
      <c r="F16361">
        <f>IF(GL_Paste!$B16358="","",IFERROR(INDEX(AcctSub,MATCH(GL_Paste!$B16358&amp;"",AcctCode,0)),"UNKNOWN"))</f>
        <v/>
      </c>
    </row>
    <row r="16362">
      <c r="A16362" s="40">
        <f>IF(GL_Paste!$B16359="","",N(GL_Paste!$H16359)-N(GL_Paste!$G16359))</f>
        <v/>
      </c>
      <c r="B16362" s="43">
        <f>IF(GL_Paste!$B16359="","",DATE(YEAR(GL_Paste!$E16359),MONTH(GL_Paste!$E16359),1))</f>
        <v/>
      </c>
      <c r="C16362">
        <f>IF(GL_Paste!$B16359="","",IF(TRIM(GL_Paste!$M16359)&lt;&gt;"",TRIM(GL_Paste!$M16359),IFERROR(MID(GL_Paste!$I16359,FIND("[",GL_Paste!$I16359)+1,FIND("]",GL_Paste!$I16359)-FIND("[",GL_Paste!$I16359)-1),"")))</f>
        <v/>
      </c>
      <c r="D16362">
        <f>IF(GL_Paste!$B16359="","",IFERROR(INDEX(DeptName,MATCH($C16362,DeptTag,0)),"UNALLOCATED"))</f>
        <v/>
      </c>
      <c r="E16362">
        <f>IF(GL_Paste!$B16359="","",IFERROR(INDEX(AcctCat,MATCH(GL_Paste!$B16359&amp;"",AcctCode,0)),"UNKNOWN"))</f>
        <v/>
      </c>
      <c r="F16362">
        <f>IF(GL_Paste!$B16359="","",IFERROR(INDEX(AcctSub,MATCH(GL_Paste!$B16359&amp;"",AcctCode,0)),"UNKNOWN"))</f>
        <v/>
      </c>
    </row>
    <row r="16363">
      <c r="A16363" s="40">
        <f>IF(GL_Paste!$B16360="","",N(GL_Paste!$H16360)-N(GL_Paste!$G16360))</f>
        <v/>
      </c>
      <c r="B16363" s="43">
        <f>IF(GL_Paste!$B16360="","",DATE(YEAR(GL_Paste!$E16360),MONTH(GL_Paste!$E16360),1))</f>
        <v/>
      </c>
      <c r="C16363">
        <f>IF(GL_Paste!$B16360="","",IF(TRIM(GL_Paste!$M16360)&lt;&gt;"",TRIM(GL_Paste!$M16360),IFERROR(MID(GL_Paste!$I16360,FIND("[",GL_Paste!$I16360)+1,FIND("]",GL_Paste!$I16360)-FIND("[",GL_Paste!$I16360)-1),"")))</f>
        <v/>
      </c>
      <c r="D16363">
        <f>IF(GL_Paste!$B16360="","",IFERROR(INDEX(DeptName,MATCH($C16363,DeptTag,0)),"UNALLOCATED"))</f>
        <v/>
      </c>
      <c r="E16363">
        <f>IF(GL_Paste!$B16360="","",IFERROR(INDEX(AcctCat,MATCH(GL_Paste!$B16360&amp;"",AcctCode,0)),"UNKNOWN"))</f>
        <v/>
      </c>
      <c r="F16363">
        <f>IF(GL_Paste!$B16360="","",IFERROR(INDEX(AcctSub,MATCH(GL_Paste!$B16360&amp;"",AcctCode,0)),"UNKNOWN"))</f>
        <v/>
      </c>
    </row>
    <row r="16364">
      <c r="A16364" s="40">
        <f>IF(GL_Paste!$B16361="","",N(GL_Paste!$H16361)-N(GL_Paste!$G16361))</f>
        <v/>
      </c>
      <c r="B16364" s="43">
        <f>IF(GL_Paste!$B16361="","",DATE(YEAR(GL_Paste!$E16361),MONTH(GL_Paste!$E16361),1))</f>
        <v/>
      </c>
      <c r="C16364">
        <f>IF(GL_Paste!$B16361="","",IF(TRIM(GL_Paste!$M16361)&lt;&gt;"",TRIM(GL_Paste!$M16361),IFERROR(MID(GL_Paste!$I16361,FIND("[",GL_Paste!$I16361)+1,FIND("]",GL_Paste!$I16361)-FIND("[",GL_Paste!$I16361)-1),"")))</f>
        <v/>
      </c>
      <c r="D16364">
        <f>IF(GL_Paste!$B16361="","",IFERROR(INDEX(DeptName,MATCH($C16364,DeptTag,0)),"UNALLOCATED"))</f>
        <v/>
      </c>
      <c r="E16364">
        <f>IF(GL_Paste!$B16361="","",IFERROR(INDEX(AcctCat,MATCH(GL_Paste!$B16361&amp;"",AcctCode,0)),"UNKNOWN"))</f>
        <v/>
      </c>
      <c r="F16364">
        <f>IF(GL_Paste!$B16361="","",IFERROR(INDEX(AcctSub,MATCH(GL_Paste!$B16361&amp;"",AcctCode,0)),"UNKNOWN"))</f>
        <v/>
      </c>
    </row>
    <row r="16365">
      <c r="A16365" s="40">
        <f>IF(GL_Paste!$B16362="","",N(GL_Paste!$H16362)-N(GL_Paste!$G16362))</f>
        <v/>
      </c>
      <c r="B16365" s="43">
        <f>IF(GL_Paste!$B16362="","",DATE(YEAR(GL_Paste!$E16362),MONTH(GL_Paste!$E16362),1))</f>
        <v/>
      </c>
      <c r="C16365">
        <f>IF(GL_Paste!$B16362="","",IF(TRIM(GL_Paste!$M16362)&lt;&gt;"",TRIM(GL_Paste!$M16362),IFERROR(MID(GL_Paste!$I16362,FIND("[",GL_Paste!$I16362)+1,FIND("]",GL_Paste!$I16362)-FIND("[",GL_Paste!$I16362)-1),"")))</f>
        <v/>
      </c>
      <c r="D16365">
        <f>IF(GL_Paste!$B16362="","",IFERROR(INDEX(DeptName,MATCH($C16365,DeptTag,0)),"UNALLOCATED"))</f>
        <v/>
      </c>
      <c r="E16365">
        <f>IF(GL_Paste!$B16362="","",IFERROR(INDEX(AcctCat,MATCH(GL_Paste!$B16362&amp;"",AcctCode,0)),"UNKNOWN"))</f>
        <v/>
      </c>
      <c r="F16365">
        <f>IF(GL_Paste!$B16362="","",IFERROR(INDEX(AcctSub,MATCH(GL_Paste!$B16362&amp;"",AcctCode,0)),"UNKNOWN"))</f>
        <v/>
      </c>
    </row>
    <row r="16366">
      <c r="A16366" s="40">
        <f>IF(GL_Paste!$B16363="","",N(GL_Paste!$H16363)-N(GL_Paste!$G16363))</f>
        <v/>
      </c>
      <c r="B16366" s="43">
        <f>IF(GL_Paste!$B16363="","",DATE(YEAR(GL_Paste!$E16363),MONTH(GL_Paste!$E16363),1))</f>
        <v/>
      </c>
      <c r="C16366">
        <f>IF(GL_Paste!$B16363="","",IF(TRIM(GL_Paste!$M16363)&lt;&gt;"",TRIM(GL_Paste!$M16363),IFERROR(MID(GL_Paste!$I16363,FIND("[",GL_Paste!$I16363)+1,FIND("]",GL_Paste!$I16363)-FIND("[",GL_Paste!$I16363)-1),"")))</f>
        <v/>
      </c>
      <c r="D16366">
        <f>IF(GL_Paste!$B16363="","",IFERROR(INDEX(DeptName,MATCH($C16366,DeptTag,0)),"UNALLOCATED"))</f>
        <v/>
      </c>
      <c r="E16366">
        <f>IF(GL_Paste!$B16363="","",IFERROR(INDEX(AcctCat,MATCH(GL_Paste!$B16363&amp;"",AcctCode,0)),"UNKNOWN"))</f>
        <v/>
      </c>
      <c r="F16366">
        <f>IF(GL_Paste!$B16363="","",IFERROR(INDEX(AcctSub,MATCH(GL_Paste!$B16363&amp;"",AcctCode,0)),"UNKNOWN"))</f>
        <v/>
      </c>
    </row>
    <row r="16367">
      <c r="A16367" s="40">
        <f>IF(GL_Paste!$B16364="","",N(GL_Paste!$H16364)-N(GL_Paste!$G16364))</f>
        <v/>
      </c>
      <c r="B16367" s="43">
        <f>IF(GL_Paste!$B16364="","",DATE(YEAR(GL_Paste!$E16364),MONTH(GL_Paste!$E16364),1))</f>
        <v/>
      </c>
      <c r="C16367">
        <f>IF(GL_Paste!$B16364="","",IF(TRIM(GL_Paste!$M16364)&lt;&gt;"",TRIM(GL_Paste!$M16364),IFERROR(MID(GL_Paste!$I16364,FIND("[",GL_Paste!$I16364)+1,FIND("]",GL_Paste!$I16364)-FIND("[",GL_Paste!$I16364)-1),"")))</f>
        <v/>
      </c>
      <c r="D16367">
        <f>IF(GL_Paste!$B16364="","",IFERROR(INDEX(DeptName,MATCH($C16367,DeptTag,0)),"UNALLOCATED"))</f>
        <v/>
      </c>
      <c r="E16367">
        <f>IF(GL_Paste!$B16364="","",IFERROR(INDEX(AcctCat,MATCH(GL_Paste!$B16364&amp;"",AcctCode,0)),"UNKNOWN"))</f>
        <v/>
      </c>
      <c r="F16367">
        <f>IF(GL_Paste!$B16364="","",IFERROR(INDEX(AcctSub,MATCH(GL_Paste!$B16364&amp;"",AcctCode,0)),"UNKNOWN"))</f>
        <v/>
      </c>
    </row>
    <row r="16368">
      <c r="A16368" s="40">
        <f>IF(GL_Paste!$B16365="","",N(GL_Paste!$H16365)-N(GL_Paste!$G16365))</f>
        <v/>
      </c>
      <c r="B16368" s="43">
        <f>IF(GL_Paste!$B16365="","",DATE(YEAR(GL_Paste!$E16365),MONTH(GL_Paste!$E16365),1))</f>
        <v/>
      </c>
      <c r="C16368">
        <f>IF(GL_Paste!$B16365="","",IF(TRIM(GL_Paste!$M16365)&lt;&gt;"",TRIM(GL_Paste!$M16365),IFERROR(MID(GL_Paste!$I16365,FIND("[",GL_Paste!$I16365)+1,FIND("]",GL_Paste!$I16365)-FIND("[",GL_Paste!$I16365)-1),"")))</f>
        <v/>
      </c>
      <c r="D16368">
        <f>IF(GL_Paste!$B16365="","",IFERROR(INDEX(DeptName,MATCH($C16368,DeptTag,0)),"UNALLOCATED"))</f>
        <v/>
      </c>
      <c r="E16368">
        <f>IF(GL_Paste!$B16365="","",IFERROR(INDEX(AcctCat,MATCH(GL_Paste!$B16365&amp;"",AcctCode,0)),"UNKNOWN"))</f>
        <v/>
      </c>
      <c r="F16368">
        <f>IF(GL_Paste!$B16365="","",IFERROR(INDEX(AcctSub,MATCH(GL_Paste!$B16365&amp;"",AcctCode,0)),"UNKNOWN"))</f>
        <v/>
      </c>
    </row>
    <row r="16369">
      <c r="A16369" s="40">
        <f>IF(GL_Paste!$B16366="","",N(GL_Paste!$H16366)-N(GL_Paste!$G16366))</f>
        <v/>
      </c>
      <c r="B16369" s="43">
        <f>IF(GL_Paste!$B16366="","",DATE(YEAR(GL_Paste!$E16366),MONTH(GL_Paste!$E16366),1))</f>
        <v/>
      </c>
      <c r="C16369">
        <f>IF(GL_Paste!$B16366="","",IF(TRIM(GL_Paste!$M16366)&lt;&gt;"",TRIM(GL_Paste!$M16366),IFERROR(MID(GL_Paste!$I16366,FIND("[",GL_Paste!$I16366)+1,FIND("]",GL_Paste!$I16366)-FIND("[",GL_Paste!$I16366)-1),"")))</f>
        <v/>
      </c>
      <c r="D16369">
        <f>IF(GL_Paste!$B16366="","",IFERROR(INDEX(DeptName,MATCH($C16369,DeptTag,0)),"UNALLOCATED"))</f>
        <v/>
      </c>
      <c r="E16369">
        <f>IF(GL_Paste!$B16366="","",IFERROR(INDEX(AcctCat,MATCH(GL_Paste!$B16366&amp;"",AcctCode,0)),"UNKNOWN"))</f>
        <v/>
      </c>
      <c r="F16369">
        <f>IF(GL_Paste!$B16366="","",IFERROR(INDEX(AcctSub,MATCH(GL_Paste!$B16366&amp;"",AcctCode,0)),"UNKNOWN"))</f>
        <v/>
      </c>
    </row>
    <row r="16370">
      <c r="A16370" s="40">
        <f>IF(GL_Paste!$B16367="","",N(GL_Paste!$H16367)-N(GL_Paste!$G16367))</f>
        <v/>
      </c>
      <c r="B16370" s="43">
        <f>IF(GL_Paste!$B16367="","",DATE(YEAR(GL_Paste!$E16367),MONTH(GL_Paste!$E16367),1))</f>
        <v/>
      </c>
      <c r="C16370">
        <f>IF(GL_Paste!$B16367="","",IF(TRIM(GL_Paste!$M16367)&lt;&gt;"",TRIM(GL_Paste!$M16367),IFERROR(MID(GL_Paste!$I16367,FIND("[",GL_Paste!$I16367)+1,FIND("]",GL_Paste!$I16367)-FIND("[",GL_Paste!$I16367)-1),"")))</f>
        <v/>
      </c>
      <c r="D16370">
        <f>IF(GL_Paste!$B16367="","",IFERROR(INDEX(DeptName,MATCH($C16370,DeptTag,0)),"UNALLOCATED"))</f>
        <v/>
      </c>
      <c r="E16370">
        <f>IF(GL_Paste!$B16367="","",IFERROR(INDEX(AcctCat,MATCH(GL_Paste!$B16367&amp;"",AcctCode,0)),"UNKNOWN"))</f>
        <v/>
      </c>
      <c r="F16370">
        <f>IF(GL_Paste!$B16367="","",IFERROR(INDEX(AcctSub,MATCH(GL_Paste!$B16367&amp;"",AcctCode,0)),"UNKNOWN"))</f>
        <v/>
      </c>
    </row>
    <row r="16371">
      <c r="A16371" s="40">
        <f>IF(GL_Paste!$B16368="","",N(GL_Paste!$H16368)-N(GL_Paste!$G16368))</f>
        <v/>
      </c>
      <c r="B16371" s="43">
        <f>IF(GL_Paste!$B16368="","",DATE(YEAR(GL_Paste!$E16368),MONTH(GL_Paste!$E16368),1))</f>
        <v/>
      </c>
      <c r="C16371">
        <f>IF(GL_Paste!$B16368="","",IF(TRIM(GL_Paste!$M16368)&lt;&gt;"",TRIM(GL_Paste!$M16368),IFERROR(MID(GL_Paste!$I16368,FIND("[",GL_Paste!$I16368)+1,FIND("]",GL_Paste!$I16368)-FIND("[",GL_Paste!$I16368)-1),"")))</f>
        <v/>
      </c>
      <c r="D16371">
        <f>IF(GL_Paste!$B16368="","",IFERROR(INDEX(DeptName,MATCH($C16371,DeptTag,0)),"UNALLOCATED"))</f>
        <v/>
      </c>
      <c r="E16371">
        <f>IF(GL_Paste!$B16368="","",IFERROR(INDEX(AcctCat,MATCH(GL_Paste!$B16368&amp;"",AcctCode,0)),"UNKNOWN"))</f>
        <v/>
      </c>
      <c r="F16371">
        <f>IF(GL_Paste!$B16368="","",IFERROR(INDEX(AcctSub,MATCH(GL_Paste!$B16368&amp;"",AcctCode,0)),"UNKNOWN"))</f>
        <v/>
      </c>
    </row>
    <row r="16372">
      <c r="A16372" s="40">
        <f>IF(GL_Paste!$B16369="","",N(GL_Paste!$H16369)-N(GL_Paste!$G16369))</f>
        <v/>
      </c>
      <c r="B16372" s="43">
        <f>IF(GL_Paste!$B16369="","",DATE(YEAR(GL_Paste!$E16369),MONTH(GL_Paste!$E16369),1))</f>
        <v/>
      </c>
      <c r="C16372">
        <f>IF(GL_Paste!$B16369="","",IF(TRIM(GL_Paste!$M16369)&lt;&gt;"",TRIM(GL_Paste!$M16369),IFERROR(MID(GL_Paste!$I16369,FIND("[",GL_Paste!$I16369)+1,FIND("]",GL_Paste!$I16369)-FIND("[",GL_Paste!$I16369)-1),"")))</f>
        <v/>
      </c>
      <c r="D16372">
        <f>IF(GL_Paste!$B16369="","",IFERROR(INDEX(DeptName,MATCH($C16372,DeptTag,0)),"UNALLOCATED"))</f>
        <v/>
      </c>
      <c r="E16372">
        <f>IF(GL_Paste!$B16369="","",IFERROR(INDEX(AcctCat,MATCH(GL_Paste!$B16369&amp;"",AcctCode,0)),"UNKNOWN"))</f>
        <v/>
      </c>
      <c r="F16372">
        <f>IF(GL_Paste!$B16369="","",IFERROR(INDEX(AcctSub,MATCH(GL_Paste!$B16369&amp;"",AcctCode,0)),"UNKNOWN"))</f>
        <v/>
      </c>
    </row>
    <row r="16373">
      <c r="A16373" s="40">
        <f>IF(GL_Paste!$B16370="","",N(GL_Paste!$H16370)-N(GL_Paste!$G16370))</f>
        <v/>
      </c>
      <c r="B16373" s="43">
        <f>IF(GL_Paste!$B16370="","",DATE(YEAR(GL_Paste!$E16370),MONTH(GL_Paste!$E16370),1))</f>
        <v/>
      </c>
      <c r="C16373">
        <f>IF(GL_Paste!$B16370="","",IF(TRIM(GL_Paste!$M16370)&lt;&gt;"",TRIM(GL_Paste!$M16370),IFERROR(MID(GL_Paste!$I16370,FIND("[",GL_Paste!$I16370)+1,FIND("]",GL_Paste!$I16370)-FIND("[",GL_Paste!$I16370)-1),"")))</f>
        <v/>
      </c>
      <c r="D16373">
        <f>IF(GL_Paste!$B16370="","",IFERROR(INDEX(DeptName,MATCH($C16373,DeptTag,0)),"UNALLOCATED"))</f>
        <v/>
      </c>
      <c r="E16373">
        <f>IF(GL_Paste!$B16370="","",IFERROR(INDEX(AcctCat,MATCH(GL_Paste!$B16370&amp;"",AcctCode,0)),"UNKNOWN"))</f>
        <v/>
      </c>
      <c r="F16373">
        <f>IF(GL_Paste!$B16370="","",IFERROR(INDEX(AcctSub,MATCH(GL_Paste!$B16370&amp;"",AcctCode,0)),"UNKNOWN"))</f>
        <v/>
      </c>
    </row>
    <row r="16374">
      <c r="A16374" s="40">
        <f>IF(GL_Paste!$B16371="","",N(GL_Paste!$H16371)-N(GL_Paste!$G16371))</f>
        <v/>
      </c>
      <c r="B16374" s="43">
        <f>IF(GL_Paste!$B16371="","",DATE(YEAR(GL_Paste!$E16371),MONTH(GL_Paste!$E16371),1))</f>
        <v/>
      </c>
      <c r="C16374">
        <f>IF(GL_Paste!$B16371="","",IF(TRIM(GL_Paste!$M16371)&lt;&gt;"",TRIM(GL_Paste!$M16371),IFERROR(MID(GL_Paste!$I16371,FIND("[",GL_Paste!$I16371)+1,FIND("]",GL_Paste!$I16371)-FIND("[",GL_Paste!$I16371)-1),"")))</f>
        <v/>
      </c>
      <c r="D16374">
        <f>IF(GL_Paste!$B16371="","",IFERROR(INDEX(DeptName,MATCH($C16374,DeptTag,0)),"UNALLOCATED"))</f>
        <v/>
      </c>
      <c r="E16374">
        <f>IF(GL_Paste!$B16371="","",IFERROR(INDEX(AcctCat,MATCH(GL_Paste!$B16371&amp;"",AcctCode,0)),"UNKNOWN"))</f>
        <v/>
      </c>
      <c r="F16374">
        <f>IF(GL_Paste!$B16371="","",IFERROR(INDEX(AcctSub,MATCH(GL_Paste!$B16371&amp;"",AcctCode,0)),"UNKNOWN"))</f>
        <v/>
      </c>
    </row>
    <row r="16375">
      <c r="A16375" s="40">
        <f>IF(GL_Paste!$B16372="","",N(GL_Paste!$H16372)-N(GL_Paste!$G16372))</f>
        <v/>
      </c>
      <c r="B16375" s="43">
        <f>IF(GL_Paste!$B16372="","",DATE(YEAR(GL_Paste!$E16372),MONTH(GL_Paste!$E16372),1))</f>
        <v/>
      </c>
      <c r="C16375">
        <f>IF(GL_Paste!$B16372="","",IF(TRIM(GL_Paste!$M16372)&lt;&gt;"",TRIM(GL_Paste!$M16372),IFERROR(MID(GL_Paste!$I16372,FIND("[",GL_Paste!$I16372)+1,FIND("]",GL_Paste!$I16372)-FIND("[",GL_Paste!$I16372)-1),"")))</f>
        <v/>
      </c>
      <c r="D16375">
        <f>IF(GL_Paste!$B16372="","",IFERROR(INDEX(DeptName,MATCH($C16375,DeptTag,0)),"UNALLOCATED"))</f>
        <v/>
      </c>
      <c r="E16375">
        <f>IF(GL_Paste!$B16372="","",IFERROR(INDEX(AcctCat,MATCH(GL_Paste!$B16372&amp;"",AcctCode,0)),"UNKNOWN"))</f>
        <v/>
      </c>
      <c r="F16375">
        <f>IF(GL_Paste!$B16372="","",IFERROR(INDEX(AcctSub,MATCH(GL_Paste!$B16372&amp;"",AcctCode,0)),"UNKNOWN"))</f>
        <v/>
      </c>
    </row>
    <row r="16376">
      <c r="A16376" s="40">
        <f>IF(GL_Paste!$B16373="","",N(GL_Paste!$H16373)-N(GL_Paste!$G16373))</f>
        <v/>
      </c>
      <c r="B16376" s="43">
        <f>IF(GL_Paste!$B16373="","",DATE(YEAR(GL_Paste!$E16373),MONTH(GL_Paste!$E16373),1))</f>
        <v/>
      </c>
      <c r="C16376">
        <f>IF(GL_Paste!$B16373="","",IF(TRIM(GL_Paste!$M16373)&lt;&gt;"",TRIM(GL_Paste!$M16373),IFERROR(MID(GL_Paste!$I16373,FIND("[",GL_Paste!$I16373)+1,FIND("]",GL_Paste!$I16373)-FIND("[",GL_Paste!$I16373)-1),"")))</f>
        <v/>
      </c>
      <c r="D16376">
        <f>IF(GL_Paste!$B16373="","",IFERROR(INDEX(DeptName,MATCH($C16376,DeptTag,0)),"UNALLOCATED"))</f>
        <v/>
      </c>
      <c r="E16376">
        <f>IF(GL_Paste!$B16373="","",IFERROR(INDEX(AcctCat,MATCH(GL_Paste!$B16373&amp;"",AcctCode,0)),"UNKNOWN"))</f>
        <v/>
      </c>
      <c r="F16376">
        <f>IF(GL_Paste!$B16373="","",IFERROR(INDEX(AcctSub,MATCH(GL_Paste!$B16373&amp;"",AcctCode,0)),"UNKNOWN"))</f>
        <v/>
      </c>
    </row>
    <row r="16377">
      <c r="A16377" s="40">
        <f>IF(GL_Paste!$B16374="","",N(GL_Paste!$H16374)-N(GL_Paste!$G16374))</f>
        <v/>
      </c>
      <c r="B16377" s="43">
        <f>IF(GL_Paste!$B16374="","",DATE(YEAR(GL_Paste!$E16374),MONTH(GL_Paste!$E16374),1))</f>
        <v/>
      </c>
      <c r="C16377">
        <f>IF(GL_Paste!$B16374="","",IF(TRIM(GL_Paste!$M16374)&lt;&gt;"",TRIM(GL_Paste!$M16374),IFERROR(MID(GL_Paste!$I16374,FIND("[",GL_Paste!$I16374)+1,FIND("]",GL_Paste!$I16374)-FIND("[",GL_Paste!$I16374)-1),"")))</f>
        <v/>
      </c>
      <c r="D16377">
        <f>IF(GL_Paste!$B16374="","",IFERROR(INDEX(DeptName,MATCH($C16377,DeptTag,0)),"UNALLOCATED"))</f>
        <v/>
      </c>
      <c r="E16377">
        <f>IF(GL_Paste!$B16374="","",IFERROR(INDEX(AcctCat,MATCH(GL_Paste!$B16374&amp;"",AcctCode,0)),"UNKNOWN"))</f>
        <v/>
      </c>
      <c r="F16377">
        <f>IF(GL_Paste!$B16374="","",IFERROR(INDEX(AcctSub,MATCH(GL_Paste!$B16374&amp;"",AcctCode,0)),"UNKNOWN"))</f>
        <v/>
      </c>
    </row>
    <row r="16378">
      <c r="A16378" s="40">
        <f>IF(GL_Paste!$B16375="","",N(GL_Paste!$H16375)-N(GL_Paste!$G16375))</f>
        <v/>
      </c>
      <c r="B16378" s="43">
        <f>IF(GL_Paste!$B16375="","",DATE(YEAR(GL_Paste!$E16375),MONTH(GL_Paste!$E16375),1))</f>
        <v/>
      </c>
      <c r="C16378">
        <f>IF(GL_Paste!$B16375="","",IF(TRIM(GL_Paste!$M16375)&lt;&gt;"",TRIM(GL_Paste!$M16375),IFERROR(MID(GL_Paste!$I16375,FIND("[",GL_Paste!$I16375)+1,FIND("]",GL_Paste!$I16375)-FIND("[",GL_Paste!$I16375)-1),"")))</f>
        <v/>
      </c>
      <c r="D16378">
        <f>IF(GL_Paste!$B16375="","",IFERROR(INDEX(DeptName,MATCH($C16378,DeptTag,0)),"UNALLOCATED"))</f>
        <v/>
      </c>
      <c r="E16378">
        <f>IF(GL_Paste!$B16375="","",IFERROR(INDEX(AcctCat,MATCH(GL_Paste!$B16375&amp;"",AcctCode,0)),"UNKNOWN"))</f>
        <v/>
      </c>
      <c r="F16378">
        <f>IF(GL_Paste!$B16375="","",IFERROR(INDEX(AcctSub,MATCH(GL_Paste!$B16375&amp;"",AcctCode,0)),"UNKNOWN"))</f>
        <v/>
      </c>
    </row>
    <row r="16379">
      <c r="A16379" s="40">
        <f>IF(GL_Paste!$B16376="","",N(GL_Paste!$H16376)-N(GL_Paste!$G16376))</f>
        <v/>
      </c>
      <c r="B16379" s="43">
        <f>IF(GL_Paste!$B16376="","",DATE(YEAR(GL_Paste!$E16376),MONTH(GL_Paste!$E16376),1))</f>
        <v/>
      </c>
      <c r="C16379">
        <f>IF(GL_Paste!$B16376="","",IF(TRIM(GL_Paste!$M16376)&lt;&gt;"",TRIM(GL_Paste!$M16376),IFERROR(MID(GL_Paste!$I16376,FIND("[",GL_Paste!$I16376)+1,FIND("]",GL_Paste!$I16376)-FIND("[",GL_Paste!$I16376)-1),"")))</f>
        <v/>
      </c>
      <c r="D16379">
        <f>IF(GL_Paste!$B16376="","",IFERROR(INDEX(DeptName,MATCH($C16379,DeptTag,0)),"UNALLOCATED"))</f>
        <v/>
      </c>
      <c r="E16379">
        <f>IF(GL_Paste!$B16376="","",IFERROR(INDEX(AcctCat,MATCH(GL_Paste!$B16376&amp;"",AcctCode,0)),"UNKNOWN"))</f>
        <v/>
      </c>
      <c r="F16379">
        <f>IF(GL_Paste!$B16376="","",IFERROR(INDEX(AcctSub,MATCH(GL_Paste!$B16376&amp;"",AcctCode,0)),"UNKNOWN"))</f>
        <v/>
      </c>
    </row>
    <row r="16380">
      <c r="A16380" s="40">
        <f>IF(GL_Paste!$B16377="","",N(GL_Paste!$H16377)-N(GL_Paste!$G16377))</f>
        <v/>
      </c>
      <c r="B16380" s="43">
        <f>IF(GL_Paste!$B16377="","",DATE(YEAR(GL_Paste!$E16377),MONTH(GL_Paste!$E16377),1))</f>
        <v/>
      </c>
      <c r="C16380">
        <f>IF(GL_Paste!$B16377="","",IF(TRIM(GL_Paste!$M16377)&lt;&gt;"",TRIM(GL_Paste!$M16377),IFERROR(MID(GL_Paste!$I16377,FIND("[",GL_Paste!$I16377)+1,FIND("]",GL_Paste!$I16377)-FIND("[",GL_Paste!$I16377)-1),"")))</f>
        <v/>
      </c>
      <c r="D16380">
        <f>IF(GL_Paste!$B16377="","",IFERROR(INDEX(DeptName,MATCH($C16380,DeptTag,0)),"UNALLOCATED"))</f>
        <v/>
      </c>
      <c r="E16380">
        <f>IF(GL_Paste!$B16377="","",IFERROR(INDEX(AcctCat,MATCH(GL_Paste!$B16377&amp;"",AcctCode,0)),"UNKNOWN"))</f>
        <v/>
      </c>
      <c r="F16380">
        <f>IF(GL_Paste!$B16377="","",IFERROR(INDEX(AcctSub,MATCH(GL_Paste!$B16377&amp;"",AcctCode,0)),"UNKNOWN"))</f>
        <v/>
      </c>
    </row>
    <row r="16381">
      <c r="A16381" s="40">
        <f>IF(GL_Paste!$B16378="","",N(GL_Paste!$H16378)-N(GL_Paste!$G16378))</f>
        <v/>
      </c>
      <c r="B16381" s="43">
        <f>IF(GL_Paste!$B16378="","",DATE(YEAR(GL_Paste!$E16378),MONTH(GL_Paste!$E16378),1))</f>
        <v/>
      </c>
      <c r="C16381">
        <f>IF(GL_Paste!$B16378="","",IF(TRIM(GL_Paste!$M16378)&lt;&gt;"",TRIM(GL_Paste!$M16378),IFERROR(MID(GL_Paste!$I16378,FIND("[",GL_Paste!$I16378)+1,FIND("]",GL_Paste!$I16378)-FIND("[",GL_Paste!$I16378)-1),"")))</f>
        <v/>
      </c>
      <c r="D16381">
        <f>IF(GL_Paste!$B16378="","",IFERROR(INDEX(DeptName,MATCH($C16381,DeptTag,0)),"UNALLOCATED"))</f>
        <v/>
      </c>
      <c r="E16381">
        <f>IF(GL_Paste!$B16378="","",IFERROR(INDEX(AcctCat,MATCH(GL_Paste!$B16378&amp;"",AcctCode,0)),"UNKNOWN"))</f>
        <v/>
      </c>
      <c r="F16381">
        <f>IF(GL_Paste!$B16378="","",IFERROR(INDEX(AcctSub,MATCH(GL_Paste!$B16378&amp;"",AcctCode,0)),"UNKNOWN"))</f>
        <v/>
      </c>
    </row>
    <row r="16382">
      <c r="A16382" s="40">
        <f>IF(GL_Paste!$B16379="","",N(GL_Paste!$H16379)-N(GL_Paste!$G16379))</f>
        <v/>
      </c>
      <c r="B16382" s="43">
        <f>IF(GL_Paste!$B16379="","",DATE(YEAR(GL_Paste!$E16379),MONTH(GL_Paste!$E16379),1))</f>
        <v/>
      </c>
      <c r="C16382">
        <f>IF(GL_Paste!$B16379="","",IF(TRIM(GL_Paste!$M16379)&lt;&gt;"",TRIM(GL_Paste!$M16379),IFERROR(MID(GL_Paste!$I16379,FIND("[",GL_Paste!$I16379)+1,FIND("]",GL_Paste!$I16379)-FIND("[",GL_Paste!$I16379)-1),"")))</f>
        <v/>
      </c>
      <c r="D16382">
        <f>IF(GL_Paste!$B16379="","",IFERROR(INDEX(DeptName,MATCH($C16382,DeptTag,0)),"UNALLOCATED"))</f>
        <v/>
      </c>
      <c r="E16382">
        <f>IF(GL_Paste!$B16379="","",IFERROR(INDEX(AcctCat,MATCH(GL_Paste!$B16379&amp;"",AcctCode,0)),"UNKNOWN"))</f>
        <v/>
      </c>
      <c r="F16382">
        <f>IF(GL_Paste!$B16379="","",IFERROR(INDEX(AcctSub,MATCH(GL_Paste!$B16379&amp;"",AcctCode,0)),"UNKNOWN"))</f>
        <v/>
      </c>
    </row>
    <row r="16383">
      <c r="A16383" s="40">
        <f>IF(GL_Paste!$B16380="","",N(GL_Paste!$H16380)-N(GL_Paste!$G16380))</f>
        <v/>
      </c>
      <c r="B16383" s="43">
        <f>IF(GL_Paste!$B16380="","",DATE(YEAR(GL_Paste!$E16380),MONTH(GL_Paste!$E16380),1))</f>
        <v/>
      </c>
      <c r="C16383">
        <f>IF(GL_Paste!$B16380="","",IF(TRIM(GL_Paste!$M16380)&lt;&gt;"",TRIM(GL_Paste!$M16380),IFERROR(MID(GL_Paste!$I16380,FIND("[",GL_Paste!$I16380)+1,FIND("]",GL_Paste!$I16380)-FIND("[",GL_Paste!$I16380)-1),"")))</f>
        <v/>
      </c>
      <c r="D16383">
        <f>IF(GL_Paste!$B16380="","",IFERROR(INDEX(DeptName,MATCH($C16383,DeptTag,0)),"UNALLOCATED"))</f>
        <v/>
      </c>
      <c r="E16383">
        <f>IF(GL_Paste!$B16380="","",IFERROR(INDEX(AcctCat,MATCH(GL_Paste!$B16380&amp;"",AcctCode,0)),"UNKNOWN"))</f>
        <v/>
      </c>
      <c r="F16383">
        <f>IF(GL_Paste!$B16380="","",IFERROR(INDEX(AcctSub,MATCH(GL_Paste!$B16380&amp;"",AcctCode,0)),"UNKNOWN"))</f>
        <v/>
      </c>
    </row>
    <row r="16384">
      <c r="A16384" s="40">
        <f>IF(GL_Paste!$B16381="","",N(GL_Paste!$H16381)-N(GL_Paste!$G16381))</f>
        <v/>
      </c>
      <c r="B16384" s="43">
        <f>IF(GL_Paste!$B16381="","",DATE(YEAR(GL_Paste!$E16381),MONTH(GL_Paste!$E16381),1))</f>
        <v/>
      </c>
      <c r="C16384">
        <f>IF(GL_Paste!$B16381="","",IF(TRIM(GL_Paste!$M16381)&lt;&gt;"",TRIM(GL_Paste!$M16381),IFERROR(MID(GL_Paste!$I16381,FIND("[",GL_Paste!$I16381)+1,FIND("]",GL_Paste!$I16381)-FIND("[",GL_Paste!$I16381)-1),"")))</f>
        <v/>
      </c>
      <c r="D16384">
        <f>IF(GL_Paste!$B16381="","",IFERROR(INDEX(DeptName,MATCH($C16384,DeptTag,0)),"UNALLOCATED"))</f>
        <v/>
      </c>
      <c r="E16384">
        <f>IF(GL_Paste!$B16381="","",IFERROR(INDEX(AcctCat,MATCH(GL_Paste!$B16381&amp;"",AcctCode,0)),"UNKNOWN"))</f>
        <v/>
      </c>
      <c r="F16384">
        <f>IF(GL_Paste!$B16381="","",IFERROR(INDEX(AcctSub,MATCH(GL_Paste!$B16381&amp;"",AcctCode,0)),"UNKNOWN"))</f>
        <v/>
      </c>
    </row>
    <row r="16385">
      <c r="A16385" s="40">
        <f>IF(GL_Paste!$B16382="","",N(GL_Paste!$H16382)-N(GL_Paste!$G16382))</f>
        <v/>
      </c>
      <c r="B16385" s="43">
        <f>IF(GL_Paste!$B16382="","",DATE(YEAR(GL_Paste!$E16382),MONTH(GL_Paste!$E16382),1))</f>
        <v/>
      </c>
      <c r="C16385">
        <f>IF(GL_Paste!$B16382="","",IF(TRIM(GL_Paste!$M16382)&lt;&gt;"",TRIM(GL_Paste!$M16382),IFERROR(MID(GL_Paste!$I16382,FIND("[",GL_Paste!$I16382)+1,FIND("]",GL_Paste!$I16382)-FIND("[",GL_Paste!$I16382)-1),"")))</f>
        <v/>
      </c>
      <c r="D16385">
        <f>IF(GL_Paste!$B16382="","",IFERROR(INDEX(DeptName,MATCH($C16385,DeptTag,0)),"UNALLOCATED"))</f>
        <v/>
      </c>
      <c r="E16385">
        <f>IF(GL_Paste!$B16382="","",IFERROR(INDEX(AcctCat,MATCH(GL_Paste!$B16382&amp;"",AcctCode,0)),"UNKNOWN"))</f>
        <v/>
      </c>
      <c r="F16385">
        <f>IF(GL_Paste!$B16382="","",IFERROR(INDEX(AcctSub,MATCH(GL_Paste!$B16382&amp;"",AcctCode,0)),"UNKNOWN"))</f>
        <v/>
      </c>
    </row>
    <row r="16386">
      <c r="A16386" s="40">
        <f>IF(GL_Paste!$B16383="","",N(GL_Paste!$H16383)-N(GL_Paste!$G16383))</f>
        <v/>
      </c>
      <c r="B16386" s="43">
        <f>IF(GL_Paste!$B16383="","",DATE(YEAR(GL_Paste!$E16383),MONTH(GL_Paste!$E16383),1))</f>
        <v/>
      </c>
      <c r="C16386">
        <f>IF(GL_Paste!$B16383="","",IF(TRIM(GL_Paste!$M16383)&lt;&gt;"",TRIM(GL_Paste!$M16383),IFERROR(MID(GL_Paste!$I16383,FIND("[",GL_Paste!$I16383)+1,FIND("]",GL_Paste!$I16383)-FIND("[",GL_Paste!$I16383)-1),"")))</f>
        <v/>
      </c>
      <c r="D16386">
        <f>IF(GL_Paste!$B16383="","",IFERROR(INDEX(DeptName,MATCH($C16386,DeptTag,0)),"UNALLOCATED"))</f>
        <v/>
      </c>
      <c r="E16386">
        <f>IF(GL_Paste!$B16383="","",IFERROR(INDEX(AcctCat,MATCH(GL_Paste!$B16383&amp;"",AcctCode,0)),"UNKNOWN"))</f>
        <v/>
      </c>
      <c r="F16386">
        <f>IF(GL_Paste!$B16383="","",IFERROR(INDEX(AcctSub,MATCH(GL_Paste!$B16383&amp;"",AcctCode,0)),"UNKNOWN"))</f>
        <v/>
      </c>
    </row>
    <row r="16387">
      <c r="A16387" s="40">
        <f>IF(GL_Paste!$B16384="","",N(GL_Paste!$H16384)-N(GL_Paste!$G16384))</f>
        <v/>
      </c>
      <c r="B16387" s="43">
        <f>IF(GL_Paste!$B16384="","",DATE(YEAR(GL_Paste!$E16384),MONTH(GL_Paste!$E16384),1))</f>
        <v/>
      </c>
      <c r="C16387">
        <f>IF(GL_Paste!$B16384="","",IF(TRIM(GL_Paste!$M16384)&lt;&gt;"",TRIM(GL_Paste!$M16384),IFERROR(MID(GL_Paste!$I16384,FIND("[",GL_Paste!$I16384)+1,FIND("]",GL_Paste!$I16384)-FIND("[",GL_Paste!$I16384)-1),"")))</f>
        <v/>
      </c>
      <c r="D16387">
        <f>IF(GL_Paste!$B16384="","",IFERROR(INDEX(DeptName,MATCH($C16387,DeptTag,0)),"UNALLOCATED"))</f>
        <v/>
      </c>
      <c r="E16387">
        <f>IF(GL_Paste!$B16384="","",IFERROR(INDEX(AcctCat,MATCH(GL_Paste!$B16384&amp;"",AcctCode,0)),"UNKNOWN"))</f>
        <v/>
      </c>
      <c r="F16387">
        <f>IF(GL_Paste!$B16384="","",IFERROR(INDEX(AcctSub,MATCH(GL_Paste!$B16384&amp;"",AcctCode,0)),"UNKNOWN"))</f>
        <v/>
      </c>
    </row>
    <row r="16388">
      <c r="A16388" s="40">
        <f>IF(GL_Paste!$B16385="","",N(GL_Paste!$H16385)-N(GL_Paste!$G16385))</f>
        <v/>
      </c>
      <c r="B16388" s="43">
        <f>IF(GL_Paste!$B16385="","",DATE(YEAR(GL_Paste!$E16385),MONTH(GL_Paste!$E16385),1))</f>
        <v/>
      </c>
      <c r="C16388">
        <f>IF(GL_Paste!$B16385="","",IF(TRIM(GL_Paste!$M16385)&lt;&gt;"",TRIM(GL_Paste!$M16385),IFERROR(MID(GL_Paste!$I16385,FIND("[",GL_Paste!$I16385)+1,FIND("]",GL_Paste!$I16385)-FIND("[",GL_Paste!$I16385)-1),"")))</f>
        <v/>
      </c>
      <c r="D16388">
        <f>IF(GL_Paste!$B16385="","",IFERROR(INDEX(DeptName,MATCH($C16388,DeptTag,0)),"UNALLOCATED"))</f>
        <v/>
      </c>
      <c r="E16388">
        <f>IF(GL_Paste!$B16385="","",IFERROR(INDEX(AcctCat,MATCH(GL_Paste!$B16385&amp;"",AcctCode,0)),"UNKNOWN"))</f>
        <v/>
      </c>
      <c r="F16388">
        <f>IF(GL_Paste!$B16385="","",IFERROR(INDEX(AcctSub,MATCH(GL_Paste!$B16385&amp;"",AcctCode,0)),"UNKNOWN"))</f>
        <v/>
      </c>
    </row>
    <row r="16389">
      <c r="A16389" s="40">
        <f>IF(GL_Paste!$B16386="","",N(GL_Paste!$H16386)-N(GL_Paste!$G16386))</f>
        <v/>
      </c>
      <c r="B16389" s="43">
        <f>IF(GL_Paste!$B16386="","",DATE(YEAR(GL_Paste!$E16386),MONTH(GL_Paste!$E16386),1))</f>
        <v/>
      </c>
      <c r="C16389">
        <f>IF(GL_Paste!$B16386="","",IF(TRIM(GL_Paste!$M16386)&lt;&gt;"",TRIM(GL_Paste!$M16386),IFERROR(MID(GL_Paste!$I16386,FIND("[",GL_Paste!$I16386)+1,FIND("]",GL_Paste!$I16386)-FIND("[",GL_Paste!$I16386)-1),"")))</f>
        <v/>
      </c>
      <c r="D16389">
        <f>IF(GL_Paste!$B16386="","",IFERROR(INDEX(DeptName,MATCH($C16389,DeptTag,0)),"UNALLOCATED"))</f>
        <v/>
      </c>
      <c r="E16389">
        <f>IF(GL_Paste!$B16386="","",IFERROR(INDEX(AcctCat,MATCH(GL_Paste!$B16386&amp;"",AcctCode,0)),"UNKNOWN"))</f>
        <v/>
      </c>
      <c r="F16389">
        <f>IF(GL_Paste!$B16386="","",IFERROR(INDEX(AcctSub,MATCH(GL_Paste!$B16386&amp;"",AcctCode,0)),"UNKNOWN"))</f>
        <v/>
      </c>
    </row>
    <row r="16390">
      <c r="A16390" s="40">
        <f>IF(GL_Paste!$B16387="","",N(GL_Paste!$H16387)-N(GL_Paste!$G16387))</f>
        <v/>
      </c>
      <c r="B16390" s="43">
        <f>IF(GL_Paste!$B16387="","",DATE(YEAR(GL_Paste!$E16387),MONTH(GL_Paste!$E16387),1))</f>
        <v/>
      </c>
      <c r="C16390">
        <f>IF(GL_Paste!$B16387="","",IF(TRIM(GL_Paste!$M16387)&lt;&gt;"",TRIM(GL_Paste!$M16387),IFERROR(MID(GL_Paste!$I16387,FIND("[",GL_Paste!$I16387)+1,FIND("]",GL_Paste!$I16387)-FIND("[",GL_Paste!$I16387)-1),"")))</f>
        <v/>
      </c>
      <c r="D16390">
        <f>IF(GL_Paste!$B16387="","",IFERROR(INDEX(DeptName,MATCH($C16390,DeptTag,0)),"UNALLOCATED"))</f>
        <v/>
      </c>
      <c r="E16390">
        <f>IF(GL_Paste!$B16387="","",IFERROR(INDEX(AcctCat,MATCH(GL_Paste!$B16387&amp;"",AcctCode,0)),"UNKNOWN"))</f>
        <v/>
      </c>
      <c r="F16390">
        <f>IF(GL_Paste!$B16387="","",IFERROR(INDEX(AcctSub,MATCH(GL_Paste!$B16387&amp;"",AcctCode,0)),"UNKNOWN"))</f>
        <v/>
      </c>
    </row>
    <row r="16391">
      <c r="A16391" s="40">
        <f>IF(GL_Paste!$B16388="","",N(GL_Paste!$H16388)-N(GL_Paste!$G16388))</f>
        <v/>
      </c>
      <c r="B16391" s="43">
        <f>IF(GL_Paste!$B16388="","",DATE(YEAR(GL_Paste!$E16388),MONTH(GL_Paste!$E16388),1))</f>
        <v/>
      </c>
      <c r="C16391">
        <f>IF(GL_Paste!$B16388="","",IF(TRIM(GL_Paste!$M16388)&lt;&gt;"",TRIM(GL_Paste!$M16388),IFERROR(MID(GL_Paste!$I16388,FIND("[",GL_Paste!$I16388)+1,FIND("]",GL_Paste!$I16388)-FIND("[",GL_Paste!$I16388)-1),"")))</f>
        <v/>
      </c>
      <c r="D16391">
        <f>IF(GL_Paste!$B16388="","",IFERROR(INDEX(DeptName,MATCH($C16391,DeptTag,0)),"UNALLOCATED"))</f>
        <v/>
      </c>
      <c r="E16391">
        <f>IF(GL_Paste!$B16388="","",IFERROR(INDEX(AcctCat,MATCH(GL_Paste!$B16388&amp;"",AcctCode,0)),"UNKNOWN"))</f>
        <v/>
      </c>
      <c r="F16391">
        <f>IF(GL_Paste!$B16388="","",IFERROR(INDEX(AcctSub,MATCH(GL_Paste!$B16388&amp;"",AcctCode,0)),"UNKNOWN"))</f>
        <v/>
      </c>
    </row>
    <row r="16392">
      <c r="A16392" s="40">
        <f>IF(GL_Paste!$B16389="","",N(GL_Paste!$H16389)-N(GL_Paste!$G16389))</f>
        <v/>
      </c>
      <c r="B16392" s="43">
        <f>IF(GL_Paste!$B16389="","",DATE(YEAR(GL_Paste!$E16389),MONTH(GL_Paste!$E16389),1))</f>
        <v/>
      </c>
      <c r="C16392">
        <f>IF(GL_Paste!$B16389="","",IF(TRIM(GL_Paste!$M16389)&lt;&gt;"",TRIM(GL_Paste!$M16389),IFERROR(MID(GL_Paste!$I16389,FIND("[",GL_Paste!$I16389)+1,FIND("]",GL_Paste!$I16389)-FIND("[",GL_Paste!$I16389)-1),"")))</f>
        <v/>
      </c>
      <c r="D16392">
        <f>IF(GL_Paste!$B16389="","",IFERROR(INDEX(DeptName,MATCH($C16392,DeptTag,0)),"UNALLOCATED"))</f>
        <v/>
      </c>
      <c r="E16392">
        <f>IF(GL_Paste!$B16389="","",IFERROR(INDEX(AcctCat,MATCH(GL_Paste!$B16389&amp;"",AcctCode,0)),"UNKNOWN"))</f>
        <v/>
      </c>
      <c r="F16392">
        <f>IF(GL_Paste!$B16389="","",IFERROR(INDEX(AcctSub,MATCH(GL_Paste!$B16389&amp;"",AcctCode,0)),"UNKNOWN"))</f>
        <v/>
      </c>
    </row>
    <row r="16393">
      <c r="A16393" s="40">
        <f>IF(GL_Paste!$B16390="","",N(GL_Paste!$H16390)-N(GL_Paste!$G16390))</f>
        <v/>
      </c>
      <c r="B16393" s="43">
        <f>IF(GL_Paste!$B16390="","",DATE(YEAR(GL_Paste!$E16390),MONTH(GL_Paste!$E16390),1))</f>
        <v/>
      </c>
      <c r="C16393">
        <f>IF(GL_Paste!$B16390="","",IF(TRIM(GL_Paste!$M16390)&lt;&gt;"",TRIM(GL_Paste!$M16390),IFERROR(MID(GL_Paste!$I16390,FIND("[",GL_Paste!$I16390)+1,FIND("]",GL_Paste!$I16390)-FIND("[",GL_Paste!$I16390)-1),"")))</f>
        <v/>
      </c>
      <c r="D16393">
        <f>IF(GL_Paste!$B16390="","",IFERROR(INDEX(DeptName,MATCH($C16393,DeptTag,0)),"UNALLOCATED"))</f>
        <v/>
      </c>
      <c r="E16393">
        <f>IF(GL_Paste!$B16390="","",IFERROR(INDEX(AcctCat,MATCH(GL_Paste!$B16390&amp;"",AcctCode,0)),"UNKNOWN"))</f>
        <v/>
      </c>
      <c r="F16393">
        <f>IF(GL_Paste!$B16390="","",IFERROR(INDEX(AcctSub,MATCH(GL_Paste!$B16390&amp;"",AcctCode,0)),"UNKNOWN"))</f>
        <v/>
      </c>
    </row>
    <row r="16394">
      <c r="A16394" s="40">
        <f>IF(GL_Paste!$B16391="","",N(GL_Paste!$H16391)-N(GL_Paste!$G16391))</f>
        <v/>
      </c>
      <c r="B16394" s="43">
        <f>IF(GL_Paste!$B16391="","",DATE(YEAR(GL_Paste!$E16391),MONTH(GL_Paste!$E16391),1))</f>
        <v/>
      </c>
      <c r="C16394">
        <f>IF(GL_Paste!$B16391="","",IF(TRIM(GL_Paste!$M16391)&lt;&gt;"",TRIM(GL_Paste!$M16391),IFERROR(MID(GL_Paste!$I16391,FIND("[",GL_Paste!$I16391)+1,FIND("]",GL_Paste!$I16391)-FIND("[",GL_Paste!$I16391)-1),"")))</f>
        <v/>
      </c>
      <c r="D16394">
        <f>IF(GL_Paste!$B16391="","",IFERROR(INDEX(DeptName,MATCH($C16394,DeptTag,0)),"UNALLOCATED"))</f>
        <v/>
      </c>
      <c r="E16394">
        <f>IF(GL_Paste!$B16391="","",IFERROR(INDEX(AcctCat,MATCH(GL_Paste!$B16391&amp;"",AcctCode,0)),"UNKNOWN"))</f>
        <v/>
      </c>
      <c r="F16394">
        <f>IF(GL_Paste!$B16391="","",IFERROR(INDEX(AcctSub,MATCH(GL_Paste!$B16391&amp;"",AcctCode,0)),"UNKNOWN"))</f>
        <v/>
      </c>
    </row>
    <row r="16395">
      <c r="A16395" s="40">
        <f>IF(GL_Paste!$B16392="","",N(GL_Paste!$H16392)-N(GL_Paste!$G16392))</f>
        <v/>
      </c>
      <c r="B16395" s="43">
        <f>IF(GL_Paste!$B16392="","",DATE(YEAR(GL_Paste!$E16392),MONTH(GL_Paste!$E16392),1))</f>
        <v/>
      </c>
      <c r="C16395">
        <f>IF(GL_Paste!$B16392="","",IF(TRIM(GL_Paste!$M16392)&lt;&gt;"",TRIM(GL_Paste!$M16392),IFERROR(MID(GL_Paste!$I16392,FIND("[",GL_Paste!$I16392)+1,FIND("]",GL_Paste!$I16392)-FIND("[",GL_Paste!$I16392)-1),"")))</f>
        <v/>
      </c>
      <c r="D16395">
        <f>IF(GL_Paste!$B16392="","",IFERROR(INDEX(DeptName,MATCH($C16395,DeptTag,0)),"UNALLOCATED"))</f>
        <v/>
      </c>
      <c r="E16395">
        <f>IF(GL_Paste!$B16392="","",IFERROR(INDEX(AcctCat,MATCH(GL_Paste!$B16392&amp;"",AcctCode,0)),"UNKNOWN"))</f>
        <v/>
      </c>
      <c r="F16395">
        <f>IF(GL_Paste!$B16392="","",IFERROR(INDEX(AcctSub,MATCH(GL_Paste!$B16392&amp;"",AcctCode,0)),"UNKNOWN"))</f>
        <v/>
      </c>
    </row>
    <row r="16396">
      <c r="A16396" s="40">
        <f>IF(GL_Paste!$B16393="","",N(GL_Paste!$H16393)-N(GL_Paste!$G16393))</f>
        <v/>
      </c>
      <c r="B16396" s="43">
        <f>IF(GL_Paste!$B16393="","",DATE(YEAR(GL_Paste!$E16393),MONTH(GL_Paste!$E16393),1))</f>
        <v/>
      </c>
      <c r="C16396">
        <f>IF(GL_Paste!$B16393="","",IF(TRIM(GL_Paste!$M16393)&lt;&gt;"",TRIM(GL_Paste!$M16393),IFERROR(MID(GL_Paste!$I16393,FIND("[",GL_Paste!$I16393)+1,FIND("]",GL_Paste!$I16393)-FIND("[",GL_Paste!$I16393)-1),"")))</f>
        <v/>
      </c>
      <c r="D16396">
        <f>IF(GL_Paste!$B16393="","",IFERROR(INDEX(DeptName,MATCH($C16396,DeptTag,0)),"UNALLOCATED"))</f>
        <v/>
      </c>
      <c r="E16396">
        <f>IF(GL_Paste!$B16393="","",IFERROR(INDEX(AcctCat,MATCH(GL_Paste!$B16393&amp;"",AcctCode,0)),"UNKNOWN"))</f>
        <v/>
      </c>
      <c r="F16396">
        <f>IF(GL_Paste!$B16393="","",IFERROR(INDEX(AcctSub,MATCH(GL_Paste!$B16393&amp;"",AcctCode,0)),"UNKNOWN"))</f>
        <v/>
      </c>
    </row>
    <row r="16397">
      <c r="A16397" s="40">
        <f>IF(GL_Paste!$B16394="","",N(GL_Paste!$H16394)-N(GL_Paste!$G16394))</f>
        <v/>
      </c>
      <c r="B16397" s="43">
        <f>IF(GL_Paste!$B16394="","",DATE(YEAR(GL_Paste!$E16394),MONTH(GL_Paste!$E16394),1))</f>
        <v/>
      </c>
      <c r="C16397">
        <f>IF(GL_Paste!$B16394="","",IF(TRIM(GL_Paste!$M16394)&lt;&gt;"",TRIM(GL_Paste!$M16394),IFERROR(MID(GL_Paste!$I16394,FIND("[",GL_Paste!$I16394)+1,FIND("]",GL_Paste!$I16394)-FIND("[",GL_Paste!$I16394)-1),"")))</f>
        <v/>
      </c>
      <c r="D16397">
        <f>IF(GL_Paste!$B16394="","",IFERROR(INDEX(DeptName,MATCH($C16397,DeptTag,0)),"UNALLOCATED"))</f>
        <v/>
      </c>
      <c r="E16397">
        <f>IF(GL_Paste!$B16394="","",IFERROR(INDEX(AcctCat,MATCH(GL_Paste!$B16394&amp;"",AcctCode,0)),"UNKNOWN"))</f>
        <v/>
      </c>
      <c r="F16397">
        <f>IF(GL_Paste!$B16394="","",IFERROR(INDEX(AcctSub,MATCH(GL_Paste!$B16394&amp;"",AcctCode,0)),"UNKNOWN"))</f>
        <v/>
      </c>
    </row>
    <row r="16398">
      <c r="A16398" s="40">
        <f>IF(GL_Paste!$B16395="","",N(GL_Paste!$H16395)-N(GL_Paste!$G16395))</f>
        <v/>
      </c>
      <c r="B16398" s="43">
        <f>IF(GL_Paste!$B16395="","",DATE(YEAR(GL_Paste!$E16395),MONTH(GL_Paste!$E16395),1))</f>
        <v/>
      </c>
      <c r="C16398">
        <f>IF(GL_Paste!$B16395="","",IF(TRIM(GL_Paste!$M16395)&lt;&gt;"",TRIM(GL_Paste!$M16395),IFERROR(MID(GL_Paste!$I16395,FIND("[",GL_Paste!$I16395)+1,FIND("]",GL_Paste!$I16395)-FIND("[",GL_Paste!$I16395)-1),"")))</f>
        <v/>
      </c>
      <c r="D16398">
        <f>IF(GL_Paste!$B16395="","",IFERROR(INDEX(DeptName,MATCH($C16398,DeptTag,0)),"UNALLOCATED"))</f>
        <v/>
      </c>
      <c r="E16398">
        <f>IF(GL_Paste!$B16395="","",IFERROR(INDEX(AcctCat,MATCH(GL_Paste!$B16395&amp;"",AcctCode,0)),"UNKNOWN"))</f>
        <v/>
      </c>
      <c r="F16398">
        <f>IF(GL_Paste!$B16395="","",IFERROR(INDEX(AcctSub,MATCH(GL_Paste!$B16395&amp;"",AcctCode,0)),"UNKNOWN"))</f>
        <v/>
      </c>
    </row>
    <row r="16399">
      <c r="A16399" s="40">
        <f>IF(GL_Paste!$B16396="","",N(GL_Paste!$H16396)-N(GL_Paste!$G16396))</f>
        <v/>
      </c>
      <c r="B16399" s="43">
        <f>IF(GL_Paste!$B16396="","",DATE(YEAR(GL_Paste!$E16396),MONTH(GL_Paste!$E16396),1))</f>
        <v/>
      </c>
      <c r="C16399">
        <f>IF(GL_Paste!$B16396="","",IF(TRIM(GL_Paste!$M16396)&lt;&gt;"",TRIM(GL_Paste!$M16396),IFERROR(MID(GL_Paste!$I16396,FIND("[",GL_Paste!$I16396)+1,FIND("]",GL_Paste!$I16396)-FIND("[",GL_Paste!$I16396)-1),"")))</f>
        <v/>
      </c>
      <c r="D16399">
        <f>IF(GL_Paste!$B16396="","",IFERROR(INDEX(DeptName,MATCH($C16399,DeptTag,0)),"UNALLOCATED"))</f>
        <v/>
      </c>
      <c r="E16399">
        <f>IF(GL_Paste!$B16396="","",IFERROR(INDEX(AcctCat,MATCH(GL_Paste!$B16396&amp;"",AcctCode,0)),"UNKNOWN"))</f>
        <v/>
      </c>
      <c r="F16399">
        <f>IF(GL_Paste!$B16396="","",IFERROR(INDEX(AcctSub,MATCH(GL_Paste!$B16396&amp;"",AcctCode,0)),"UNKNOWN"))</f>
        <v/>
      </c>
    </row>
    <row r="16400">
      <c r="A16400" s="40">
        <f>IF(GL_Paste!$B16397="","",N(GL_Paste!$H16397)-N(GL_Paste!$G16397))</f>
        <v/>
      </c>
      <c r="B16400" s="43">
        <f>IF(GL_Paste!$B16397="","",DATE(YEAR(GL_Paste!$E16397),MONTH(GL_Paste!$E16397),1))</f>
        <v/>
      </c>
      <c r="C16400">
        <f>IF(GL_Paste!$B16397="","",IF(TRIM(GL_Paste!$M16397)&lt;&gt;"",TRIM(GL_Paste!$M16397),IFERROR(MID(GL_Paste!$I16397,FIND("[",GL_Paste!$I16397)+1,FIND("]",GL_Paste!$I16397)-FIND("[",GL_Paste!$I16397)-1),"")))</f>
        <v/>
      </c>
      <c r="D16400">
        <f>IF(GL_Paste!$B16397="","",IFERROR(INDEX(DeptName,MATCH($C16400,DeptTag,0)),"UNALLOCATED"))</f>
        <v/>
      </c>
      <c r="E16400">
        <f>IF(GL_Paste!$B16397="","",IFERROR(INDEX(AcctCat,MATCH(GL_Paste!$B16397&amp;"",AcctCode,0)),"UNKNOWN"))</f>
        <v/>
      </c>
      <c r="F16400">
        <f>IF(GL_Paste!$B16397="","",IFERROR(INDEX(AcctSub,MATCH(GL_Paste!$B16397&amp;"",AcctCode,0)),"UNKNOWN"))</f>
        <v/>
      </c>
    </row>
    <row r="16401">
      <c r="A16401" s="40">
        <f>IF(GL_Paste!$B16398="","",N(GL_Paste!$H16398)-N(GL_Paste!$G16398))</f>
        <v/>
      </c>
      <c r="B16401" s="43">
        <f>IF(GL_Paste!$B16398="","",DATE(YEAR(GL_Paste!$E16398),MONTH(GL_Paste!$E16398),1))</f>
        <v/>
      </c>
      <c r="C16401">
        <f>IF(GL_Paste!$B16398="","",IF(TRIM(GL_Paste!$M16398)&lt;&gt;"",TRIM(GL_Paste!$M16398),IFERROR(MID(GL_Paste!$I16398,FIND("[",GL_Paste!$I16398)+1,FIND("]",GL_Paste!$I16398)-FIND("[",GL_Paste!$I16398)-1),"")))</f>
        <v/>
      </c>
      <c r="D16401">
        <f>IF(GL_Paste!$B16398="","",IFERROR(INDEX(DeptName,MATCH($C16401,DeptTag,0)),"UNALLOCATED"))</f>
        <v/>
      </c>
      <c r="E16401">
        <f>IF(GL_Paste!$B16398="","",IFERROR(INDEX(AcctCat,MATCH(GL_Paste!$B16398&amp;"",AcctCode,0)),"UNKNOWN"))</f>
        <v/>
      </c>
      <c r="F16401">
        <f>IF(GL_Paste!$B16398="","",IFERROR(INDEX(AcctSub,MATCH(GL_Paste!$B16398&amp;"",AcctCode,0)),"UNKNOWN"))</f>
        <v/>
      </c>
    </row>
    <row r="16402">
      <c r="A16402" s="40">
        <f>IF(GL_Paste!$B16399="","",N(GL_Paste!$H16399)-N(GL_Paste!$G16399))</f>
        <v/>
      </c>
      <c r="B16402" s="43">
        <f>IF(GL_Paste!$B16399="","",DATE(YEAR(GL_Paste!$E16399),MONTH(GL_Paste!$E16399),1))</f>
        <v/>
      </c>
      <c r="C16402">
        <f>IF(GL_Paste!$B16399="","",IF(TRIM(GL_Paste!$M16399)&lt;&gt;"",TRIM(GL_Paste!$M16399),IFERROR(MID(GL_Paste!$I16399,FIND("[",GL_Paste!$I16399)+1,FIND("]",GL_Paste!$I16399)-FIND("[",GL_Paste!$I16399)-1),"")))</f>
        <v/>
      </c>
      <c r="D16402">
        <f>IF(GL_Paste!$B16399="","",IFERROR(INDEX(DeptName,MATCH($C16402,DeptTag,0)),"UNALLOCATED"))</f>
        <v/>
      </c>
      <c r="E16402">
        <f>IF(GL_Paste!$B16399="","",IFERROR(INDEX(AcctCat,MATCH(GL_Paste!$B16399&amp;"",AcctCode,0)),"UNKNOWN"))</f>
        <v/>
      </c>
      <c r="F16402">
        <f>IF(GL_Paste!$B16399="","",IFERROR(INDEX(AcctSub,MATCH(GL_Paste!$B16399&amp;"",AcctCode,0)),"UNKNOWN"))</f>
        <v/>
      </c>
    </row>
    <row r="16403">
      <c r="A16403" s="40">
        <f>IF(GL_Paste!$B16400="","",N(GL_Paste!$H16400)-N(GL_Paste!$G16400))</f>
        <v/>
      </c>
      <c r="B16403" s="43">
        <f>IF(GL_Paste!$B16400="","",DATE(YEAR(GL_Paste!$E16400),MONTH(GL_Paste!$E16400),1))</f>
        <v/>
      </c>
      <c r="C16403">
        <f>IF(GL_Paste!$B16400="","",IF(TRIM(GL_Paste!$M16400)&lt;&gt;"",TRIM(GL_Paste!$M16400),IFERROR(MID(GL_Paste!$I16400,FIND("[",GL_Paste!$I16400)+1,FIND("]",GL_Paste!$I16400)-FIND("[",GL_Paste!$I16400)-1),"")))</f>
        <v/>
      </c>
      <c r="D16403">
        <f>IF(GL_Paste!$B16400="","",IFERROR(INDEX(DeptName,MATCH($C16403,DeptTag,0)),"UNALLOCATED"))</f>
        <v/>
      </c>
      <c r="E16403">
        <f>IF(GL_Paste!$B16400="","",IFERROR(INDEX(AcctCat,MATCH(GL_Paste!$B16400&amp;"",AcctCode,0)),"UNKNOWN"))</f>
        <v/>
      </c>
      <c r="F16403">
        <f>IF(GL_Paste!$B16400="","",IFERROR(INDEX(AcctSub,MATCH(GL_Paste!$B16400&amp;"",AcctCode,0)),"UNKNOWN"))</f>
        <v/>
      </c>
    </row>
    <row r="16404">
      <c r="A16404" s="40">
        <f>IF(GL_Paste!$B16401="","",N(GL_Paste!$H16401)-N(GL_Paste!$G16401))</f>
        <v/>
      </c>
      <c r="B16404" s="43">
        <f>IF(GL_Paste!$B16401="","",DATE(YEAR(GL_Paste!$E16401),MONTH(GL_Paste!$E16401),1))</f>
        <v/>
      </c>
      <c r="C16404">
        <f>IF(GL_Paste!$B16401="","",IF(TRIM(GL_Paste!$M16401)&lt;&gt;"",TRIM(GL_Paste!$M16401),IFERROR(MID(GL_Paste!$I16401,FIND("[",GL_Paste!$I16401)+1,FIND("]",GL_Paste!$I16401)-FIND("[",GL_Paste!$I16401)-1),"")))</f>
        <v/>
      </c>
      <c r="D16404">
        <f>IF(GL_Paste!$B16401="","",IFERROR(INDEX(DeptName,MATCH($C16404,DeptTag,0)),"UNALLOCATED"))</f>
        <v/>
      </c>
      <c r="E16404">
        <f>IF(GL_Paste!$B16401="","",IFERROR(INDEX(AcctCat,MATCH(GL_Paste!$B16401&amp;"",AcctCode,0)),"UNKNOWN"))</f>
        <v/>
      </c>
      <c r="F16404">
        <f>IF(GL_Paste!$B16401="","",IFERROR(INDEX(AcctSub,MATCH(GL_Paste!$B16401&amp;"",AcctCode,0)),"UNKNOWN"))</f>
        <v/>
      </c>
    </row>
    <row r="16405">
      <c r="A16405" s="40">
        <f>IF(GL_Paste!$B16402="","",N(GL_Paste!$H16402)-N(GL_Paste!$G16402))</f>
        <v/>
      </c>
      <c r="B16405" s="43">
        <f>IF(GL_Paste!$B16402="","",DATE(YEAR(GL_Paste!$E16402),MONTH(GL_Paste!$E16402),1))</f>
        <v/>
      </c>
      <c r="C16405">
        <f>IF(GL_Paste!$B16402="","",IF(TRIM(GL_Paste!$M16402)&lt;&gt;"",TRIM(GL_Paste!$M16402),IFERROR(MID(GL_Paste!$I16402,FIND("[",GL_Paste!$I16402)+1,FIND("]",GL_Paste!$I16402)-FIND("[",GL_Paste!$I16402)-1),"")))</f>
        <v/>
      </c>
      <c r="D16405">
        <f>IF(GL_Paste!$B16402="","",IFERROR(INDEX(DeptName,MATCH($C16405,DeptTag,0)),"UNALLOCATED"))</f>
        <v/>
      </c>
      <c r="E16405">
        <f>IF(GL_Paste!$B16402="","",IFERROR(INDEX(AcctCat,MATCH(GL_Paste!$B16402&amp;"",AcctCode,0)),"UNKNOWN"))</f>
        <v/>
      </c>
      <c r="F16405">
        <f>IF(GL_Paste!$B16402="","",IFERROR(INDEX(AcctSub,MATCH(GL_Paste!$B16402&amp;"",AcctCode,0)),"UNKNOWN"))</f>
        <v/>
      </c>
    </row>
    <row r="16406">
      <c r="A16406" s="40">
        <f>IF(GL_Paste!$B16403="","",N(GL_Paste!$H16403)-N(GL_Paste!$G16403))</f>
        <v/>
      </c>
      <c r="B16406" s="43">
        <f>IF(GL_Paste!$B16403="","",DATE(YEAR(GL_Paste!$E16403),MONTH(GL_Paste!$E16403),1))</f>
        <v/>
      </c>
      <c r="C16406">
        <f>IF(GL_Paste!$B16403="","",IF(TRIM(GL_Paste!$M16403)&lt;&gt;"",TRIM(GL_Paste!$M16403),IFERROR(MID(GL_Paste!$I16403,FIND("[",GL_Paste!$I16403)+1,FIND("]",GL_Paste!$I16403)-FIND("[",GL_Paste!$I16403)-1),"")))</f>
        <v/>
      </c>
      <c r="D16406">
        <f>IF(GL_Paste!$B16403="","",IFERROR(INDEX(DeptName,MATCH($C16406,DeptTag,0)),"UNALLOCATED"))</f>
        <v/>
      </c>
      <c r="E16406">
        <f>IF(GL_Paste!$B16403="","",IFERROR(INDEX(AcctCat,MATCH(GL_Paste!$B16403&amp;"",AcctCode,0)),"UNKNOWN"))</f>
        <v/>
      </c>
      <c r="F16406">
        <f>IF(GL_Paste!$B16403="","",IFERROR(INDEX(AcctSub,MATCH(GL_Paste!$B16403&amp;"",AcctCode,0)),"UNKNOWN"))</f>
        <v/>
      </c>
    </row>
    <row r="16407">
      <c r="A16407" s="40">
        <f>IF(GL_Paste!$B16404="","",N(GL_Paste!$H16404)-N(GL_Paste!$G16404))</f>
        <v/>
      </c>
      <c r="B16407" s="43">
        <f>IF(GL_Paste!$B16404="","",DATE(YEAR(GL_Paste!$E16404),MONTH(GL_Paste!$E16404),1))</f>
        <v/>
      </c>
      <c r="C16407">
        <f>IF(GL_Paste!$B16404="","",IF(TRIM(GL_Paste!$M16404)&lt;&gt;"",TRIM(GL_Paste!$M16404),IFERROR(MID(GL_Paste!$I16404,FIND("[",GL_Paste!$I16404)+1,FIND("]",GL_Paste!$I16404)-FIND("[",GL_Paste!$I16404)-1),"")))</f>
        <v/>
      </c>
      <c r="D16407">
        <f>IF(GL_Paste!$B16404="","",IFERROR(INDEX(DeptName,MATCH($C16407,DeptTag,0)),"UNALLOCATED"))</f>
        <v/>
      </c>
      <c r="E16407">
        <f>IF(GL_Paste!$B16404="","",IFERROR(INDEX(AcctCat,MATCH(GL_Paste!$B16404&amp;"",AcctCode,0)),"UNKNOWN"))</f>
        <v/>
      </c>
      <c r="F16407">
        <f>IF(GL_Paste!$B16404="","",IFERROR(INDEX(AcctSub,MATCH(GL_Paste!$B16404&amp;"",AcctCode,0)),"UNKNOWN"))</f>
        <v/>
      </c>
    </row>
    <row r="16408">
      <c r="A16408" s="40">
        <f>IF(GL_Paste!$B16405="","",N(GL_Paste!$H16405)-N(GL_Paste!$G16405))</f>
        <v/>
      </c>
      <c r="B16408" s="43">
        <f>IF(GL_Paste!$B16405="","",DATE(YEAR(GL_Paste!$E16405),MONTH(GL_Paste!$E16405),1))</f>
        <v/>
      </c>
      <c r="C16408">
        <f>IF(GL_Paste!$B16405="","",IF(TRIM(GL_Paste!$M16405)&lt;&gt;"",TRIM(GL_Paste!$M16405),IFERROR(MID(GL_Paste!$I16405,FIND("[",GL_Paste!$I16405)+1,FIND("]",GL_Paste!$I16405)-FIND("[",GL_Paste!$I16405)-1),"")))</f>
        <v/>
      </c>
      <c r="D16408">
        <f>IF(GL_Paste!$B16405="","",IFERROR(INDEX(DeptName,MATCH($C16408,DeptTag,0)),"UNALLOCATED"))</f>
        <v/>
      </c>
      <c r="E16408">
        <f>IF(GL_Paste!$B16405="","",IFERROR(INDEX(AcctCat,MATCH(GL_Paste!$B16405&amp;"",AcctCode,0)),"UNKNOWN"))</f>
        <v/>
      </c>
      <c r="F16408">
        <f>IF(GL_Paste!$B16405="","",IFERROR(INDEX(AcctSub,MATCH(GL_Paste!$B16405&amp;"",AcctCode,0)),"UNKNOWN"))</f>
        <v/>
      </c>
    </row>
    <row r="16409">
      <c r="A16409" s="40">
        <f>IF(GL_Paste!$B16406="","",N(GL_Paste!$H16406)-N(GL_Paste!$G16406))</f>
        <v/>
      </c>
      <c r="B16409" s="43">
        <f>IF(GL_Paste!$B16406="","",DATE(YEAR(GL_Paste!$E16406),MONTH(GL_Paste!$E16406),1))</f>
        <v/>
      </c>
      <c r="C16409">
        <f>IF(GL_Paste!$B16406="","",IF(TRIM(GL_Paste!$M16406)&lt;&gt;"",TRIM(GL_Paste!$M16406),IFERROR(MID(GL_Paste!$I16406,FIND("[",GL_Paste!$I16406)+1,FIND("]",GL_Paste!$I16406)-FIND("[",GL_Paste!$I16406)-1),"")))</f>
        <v/>
      </c>
      <c r="D16409">
        <f>IF(GL_Paste!$B16406="","",IFERROR(INDEX(DeptName,MATCH($C16409,DeptTag,0)),"UNALLOCATED"))</f>
        <v/>
      </c>
      <c r="E16409">
        <f>IF(GL_Paste!$B16406="","",IFERROR(INDEX(AcctCat,MATCH(GL_Paste!$B16406&amp;"",AcctCode,0)),"UNKNOWN"))</f>
        <v/>
      </c>
      <c r="F16409">
        <f>IF(GL_Paste!$B16406="","",IFERROR(INDEX(AcctSub,MATCH(GL_Paste!$B16406&amp;"",AcctCode,0)),"UNKNOWN"))</f>
        <v/>
      </c>
    </row>
    <row r="16410">
      <c r="A16410" s="40">
        <f>IF(GL_Paste!$B16407="","",N(GL_Paste!$H16407)-N(GL_Paste!$G16407))</f>
        <v/>
      </c>
      <c r="B16410" s="43">
        <f>IF(GL_Paste!$B16407="","",DATE(YEAR(GL_Paste!$E16407),MONTH(GL_Paste!$E16407),1))</f>
        <v/>
      </c>
      <c r="C16410">
        <f>IF(GL_Paste!$B16407="","",IF(TRIM(GL_Paste!$M16407)&lt;&gt;"",TRIM(GL_Paste!$M16407),IFERROR(MID(GL_Paste!$I16407,FIND("[",GL_Paste!$I16407)+1,FIND("]",GL_Paste!$I16407)-FIND("[",GL_Paste!$I16407)-1),"")))</f>
        <v/>
      </c>
      <c r="D16410">
        <f>IF(GL_Paste!$B16407="","",IFERROR(INDEX(DeptName,MATCH($C16410,DeptTag,0)),"UNALLOCATED"))</f>
        <v/>
      </c>
      <c r="E16410">
        <f>IF(GL_Paste!$B16407="","",IFERROR(INDEX(AcctCat,MATCH(GL_Paste!$B16407&amp;"",AcctCode,0)),"UNKNOWN"))</f>
        <v/>
      </c>
      <c r="F16410">
        <f>IF(GL_Paste!$B16407="","",IFERROR(INDEX(AcctSub,MATCH(GL_Paste!$B16407&amp;"",AcctCode,0)),"UNKNOWN"))</f>
        <v/>
      </c>
    </row>
    <row r="16411">
      <c r="A16411" s="40">
        <f>IF(GL_Paste!$B16408="","",N(GL_Paste!$H16408)-N(GL_Paste!$G16408))</f>
        <v/>
      </c>
      <c r="B16411" s="43">
        <f>IF(GL_Paste!$B16408="","",DATE(YEAR(GL_Paste!$E16408),MONTH(GL_Paste!$E16408),1))</f>
        <v/>
      </c>
      <c r="C16411">
        <f>IF(GL_Paste!$B16408="","",IF(TRIM(GL_Paste!$M16408)&lt;&gt;"",TRIM(GL_Paste!$M16408),IFERROR(MID(GL_Paste!$I16408,FIND("[",GL_Paste!$I16408)+1,FIND("]",GL_Paste!$I16408)-FIND("[",GL_Paste!$I16408)-1),"")))</f>
        <v/>
      </c>
      <c r="D16411">
        <f>IF(GL_Paste!$B16408="","",IFERROR(INDEX(DeptName,MATCH($C16411,DeptTag,0)),"UNALLOCATED"))</f>
        <v/>
      </c>
      <c r="E16411">
        <f>IF(GL_Paste!$B16408="","",IFERROR(INDEX(AcctCat,MATCH(GL_Paste!$B16408&amp;"",AcctCode,0)),"UNKNOWN"))</f>
        <v/>
      </c>
      <c r="F16411">
        <f>IF(GL_Paste!$B16408="","",IFERROR(INDEX(AcctSub,MATCH(GL_Paste!$B16408&amp;"",AcctCode,0)),"UNKNOWN"))</f>
        <v/>
      </c>
    </row>
    <row r="16412">
      <c r="A16412" s="40">
        <f>IF(GL_Paste!$B16409="","",N(GL_Paste!$H16409)-N(GL_Paste!$G16409))</f>
        <v/>
      </c>
      <c r="B16412" s="43">
        <f>IF(GL_Paste!$B16409="","",DATE(YEAR(GL_Paste!$E16409),MONTH(GL_Paste!$E16409),1))</f>
        <v/>
      </c>
      <c r="C16412">
        <f>IF(GL_Paste!$B16409="","",IF(TRIM(GL_Paste!$M16409)&lt;&gt;"",TRIM(GL_Paste!$M16409),IFERROR(MID(GL_Paste!$I16409,FIND("[",GL_Paste!$I16409)+1,FIND("]",GL_Paste!$I16409)-FIND("[",GL_Paste!$I16409)-1),"")))</f>
        <v/>
      </c>
      <c r="D16412">
        <f>IF(GL_Paste!$B16409="","",IFERROR(INDEX(DeptName,MATCH($C16412,DeptTag,0)),"UNALLOCATED"))</f>
        <v/>
      </c>
      <c r="E16412">
        <f>IF(GL_Paste!$B16409="","",IFERROR(INDEX(AcctCat,MATCH(GL_Paste!$B16409&amp;"",AcctCode,0)),"UNKNOWN"))</f>
        <v/>
      </c>
      <c r="F16412">
        <f>IF(GL_Paste!$B16409="","",IFERROR(INDEX(AcctSub,MATCH(GL_Paste!$B16409&amp;"",AcctCode,0)),"UNKNOWN"))</f>
        <v/>
      </c>
    </row>
    <row r="16413">
      <c r="A16413" s="40">
        <f>IF(GL_Paste!$B16410="","",N(GL_Paste!$H16410)-N(GL_Paste!$G16410))</f>
        <v/>
      </c>
      <c r="B16413" s="43">
        <f>IF(GL_Paste!$B16410="","",DATE(YEAR(GL_Paste!$E16410),MONTH(GL_Paste!$E16410),1))</f>
        <v/>
      </c>
      <c r="C16413">
        <f>IF(GL_Paste!$B16410="","",IF(TRIM(GL_Paste!$M16410)&lt;&gt;"",TRIM(GL_Paste!$M16410),IFERROR(MID(GL_Paste!$I16410,FIND("[",GL_Paste!$I16410)+1,FIND("]",GL_Paste!$I16410)-FIND("[",GL_Paste!$I16410)-1),"")))</f>
        <v/>
      </c>
      <c r="D16413">
        <f>IF(GL_Paste!$B16410="","",IFERROR(INDEX(DeptName,MATCH($C16413,DeptTag,0)),"UNALLOCATED"))</f>
        <v/>
      </c>
      <c r="E16413">
        <f>IF(GL_Paste!$B16410="","",IFERROR(INDEX(AcctCat,MATCH(GL_Paste!$B16410&amp;"",AcctCode,0)),"UNKNOWN"))</f>
        <v/>
      </c>
      <c r="F16413">
        <f>IF(GL_Paste!$B16410="","",IFERROR(INDEX(AcctSub,MATCH(GL_Paste!$B16410&amp;"",AcctCode,0)),"UNKNOWN"))</f>
        <v/>
      </c>
    </row>
    <row r="16414">
      <c r="A16414" s="40">
        <f>IF(GL_Paste!$B16411="","",N(GL_Paste!$H16411)-N(GL_Paste!$G16411))</f>
        <v/>
      </c>
      <c r="B16414" s="43">
        <f>IF(GL_Paste!$B16411="","",DATE(YEAR(GL_Paste!$E16411),MONTH(GL_Paste!$E16411),1))</f>
        <v/>
      </c>
      <c r="C16414">
        <f>IF(GL_Paste!$B16411="","",IF(TRIM(GL_Paste!$M16411)&lt;&gt;"",TRIM(GL_Paste!$M16411),IFERROR(MID(GL_Paste!$I16411,FIND("[",GL_Paste!$I16411)+1,FIND("]",GL_Paste!$I16411)-FIND("[",GL_Paste!$I16411)-1),"")))</f>
        <v/>
      </c>
      <c r="D16414">
        <f>IF(GL_Paste!$B16411="","",IFERROR(INDEX(DeptName,MATCH($C16414,DeptTag,0)),"UNALLOCATED"))</f>
        <v/>
      </c>
      <c r="E16414">
        <f>IF(GL_Paste!$B16411="","",IFERROR(INDEX(AcctCat,MATCH(GL_Paste!$B16411&amp;"",AcctCode,0)),"UNKNOWN"))</f>
        <v/>
      </c>
      <c r="F16414">
        <f>IF(GL_Paste!$B16411="","",IFERROR(INDEX(AcctSub,MATCH(GL_Paste!$B16411&amp;"",AcctCode,0)),"UNKNOWN"))</f>
        <v/>
      </c>
    </row>
    <row r="16415">
      <c r="A16415" s="40">
        <f>IF(GL_Paste!$B16412="","",N(GL_Paste!$H16412)-N(GL_Paste!$G16412))</f>
        <v/>
      </c>
      <c r="B16415" s="43">
        <f>IF(GL_Paste!$B16412="","",DATE(YEAR(GL_Paste!$E16412),MONTH(GL_Paste!$E16412),1))</f>
        <v/>
      </c>
      <c r="C16415">
        <f>IF(GL_Paste!$B16412="","",IF(TRIM(GL_Paste!$M16412)&lt;&gt;"",TRIM(GL_Paste!$M16412),IFERROR(MID(GL_Paste!$I16412,FIND("[",GL_Paste!$I16412)+1,FIND("]",GL_Paste!$I16412)-FIND("[",GL_Paste!$I16412)-1),"")))</f>
        <v/>
      </c>
      <c r="D16415">
        <f>IF(GL_Paste!$B16412="","",IFERROR(INDEX(DeptName,MATCH($C16415,DeptTag,0)),"UNALLOCATED"))</f>
        <v/>
      </c>
      <c r="E16415">
        <f>IF(GL_Paste!$B16412="","",IFERROR(INDEX(AcctCat,MATCH(GL_Paste!$B16412&amp;"",AcctCode,0)),"UNKNOWN"))</f>
        <v/>
      </c>
      <c r="F16415">
        <f>IF(GL_Paste!$B16412="","",IFERROR(INDEX(AcctSub,MATCH(GL_Paste!$B16412&amp;"",AcctCode,0)),"UNKNOWN"))</f>
        <v/>
      </c>
    </row>
    <row r="16416">
      <c r="A16416" s="40">
        <f>IF(GL_Paste!$B16413="","",N(GL_Paste!$H16413)-N(GL_Paste!$G16413))</f>
        <v/>
      </c>
      <c r="B16416" s="43">
        <f>IF(GL_Paste!$B16413="","",DATE(YEAR(GL_Paste!$E16413),MONTH(GL_Paste!$E16413),1))</f>
        <v/>
      </c>
      <c r="C16416">
        <f>IF(GL_Paste!$B16413="","",IF(TRIM(GL_Paste!$M16413)&lt;&gt;"",TRIM(GL_Paste!$M16413),IFERROR(MID(GL_Paste!$I16413,FIND("[",GL_Paste!$I16413)+1,FIND("]",GL_Paste!$I16413)-FIND("[",GL_Paste!$I16413)-1),"")))</f>
        <v/>
      </c>
      <c r="D16416">
        <f>IF(GL_Paste!$B16413="","",IFERROR(INDEX(DeptName,MATCH($C16416,DeptTag,0)),"UNALLOCATED"))</f>
        <v/>
      </c>
      <c r="E16416">
        <f>IF(GL_Paste!$B16413="","",IFERROR(INDEX(AcctCat,MATCH(GL_Paste!$B16413&amp;"",AcctCode,0)),"UNKNOWN"))</f>
        <v/>
      </c>
      <c r="F16416">
        <f>IF(GL_Paste!$B16413="","",IFERROR(INDEX(AcctSub,MATCH(GL_Paste!$B16413&amp;"",AcctCode,0)),"UNKNOWN"))</f>
        <v/>
      </c>
    </row>
    <row r="16417">
      <c r="A16417" s="40">
        <f>IF(GL_Paste!$B16414="","",N(GL_Paste!$H16414)-N(GL_Paste!$G16414))</f>
        <v/>
      </c>
      <c r="B16417" s="43">
        <f>IF(GL_Paste!$B16414="","",DATE(YEAR(GL_Paste!$E16414),MONTH(GL_Paste!$E16414),1))</f>
        <v/>
      </c>
      <c r="C16417">
        <f>IF(GL_Paste!$B16414="","",IF(TRIM(GL_Paste!$M16414)&lt;&gt;"",TRIM(GL_Paste!$M16414),IFERROR(MID(GL_Paste!$I16414,FIND("[",GL_Paste!$I16414)+1,FIND("]",GL_Paste!$I16414)-FIND("[",GL_Paste!$I16414)-1),"")))</f>
        <v/>
      </c>
      <c r="D16417">
        <f>IF(GL_Paste!$B16414="","",IFERROR(INDEX(DeptName,MATCH($C16417,DeptTag,0)),"UNALLOCATED"))</f>
        <v/>
      </c>
      <c r="E16417">
        <f>IF(GL_Paste!$B16414="","",IFERROR(INDEX(AcctCat,MATCH(GL_Paste!$B16414&amp;"",AcctCode,0)),"UNKNOWN"))</f>
        <v/>
      </c>
      <c r="F16417">
        <f>IF(GL_Paste!$B16414="","",IFERROR(INDEX(AcctSub,MATCH(GL_Paste!$B16414&amp;"",AcctCode,0)),"UNKNOWN"))</f>
        <v/>
      </c>
    </row>
    <row r="16418">
      <c r="A16418" s="40">
        <f>IF(GL_Paste!$B16415="","",N(GL_Paste!$H16415)-N(GL_Paste!$G16415))</f>
        <v/>
      </c>
      <c r="B16418" s="43">
        <f>IF(GL_Paste!$B16415="","",DATE(YEAR(GL_Paste!$E16415),MONTH(GL_Paste!$E16415),1))</f>
        <v/>
      </c>
      <c r="C16418">
        <f>IF(GL_Paste!$B16415="","",IF(TRIM(GL_Paste!$M16415)&lt;&gt;"",TRIM(GL_Paste!$M16415),IFERROR(MID(GL_Paste!$I16415,FIND("[",GL_Paste!$I16415)+1,FIND("]",GL_Paste!$I16415)-FIND("[",GL_Paste!$I16415)-1),"")))</f>
        <v/>
      </c>
      <c r="D16418">
        <f>IF(GL_Paste!$B16415="","",IFERROR(INDEX(DeptName,MATCH($C16418,DeptTag,0)),"UNALLOCATED"))</f>
        <v/>
      </c>
      <c r="E16418">
        <f>IF(GL_Paste!$B16415="","",IFERROR(INDEX(AcctCat,MATCH(GL_Paste!$B16415&amp;"",AcctCode,0)),"UNKNOWN"))</f>
        <v/>
      </c>
      <c r="F16418">
        <f>IF(GL_Paste!$B16415="","",IFERROR(INDEX(AcctSub,MATCH(GL_Paste!$B16415&amp;"",AcctCode,0)),"UNKNOWN"))</f>
        <v/>
      </c>
    </row>
    <row r="16419">
      <c r="A16419" s="40">
        <f>IF(GL_Paste!$B16416="","",N(GL_Paste!$H16416)-N(GL_Paste!$G16416))</f>
        <v/>
      </c>
      <c r="B16419" s="43">
        <f>IF(GL_Paste!$B16416="","",DATE(YEAR(GL_Paste!$E16416),MONTH(GL_Paste!$E16416),1))</f>
        <v/>
      </c>
      <c r="C16419">
        <f>IF(GL_Paste!$B16416="","",IF(TRIM(GL_Paste!$M16416)&lt;&gt;"",TRIM(GL_Paste!$M16416),IFERROR(MID(GL_Paste!$I16416,FIND("[",GL_Paste!$I16416)+1,FIND("]",GL_Paste!$I16416)-FIND("[",GL_Paste!$I16416)-1),"")))</f>
        <v/>
      </c>
      <c r="D16419">
        <f>IF(GL_Paste!$B16416="","",IFERROR(INDEX(DeptName,MATCH($C16419,DeptTag,0)),"UNALLOCATED"))</f>
        <v/>
      </c>
      <c r="E16419">
        <f>IF(GL_Paste!$B16416="","",IFERROR(INDEX(AcctCat,MATCH(GL_Paste!$B16416&amp;"",AcctCode,0)),"UNKNOWN"))</f>
        <v/>
      </c>
      <c r="F16419">
        <f>IF(GL_Paste!$B16416="","",IFERROR(INDEX(AcctSub,MATCH(GL_Paste!$B16416&amp;"",AcctCode,0)),"UNKNOWN"))</f>
        <v/>
      </c>
    </row>
    <row r="16420">
      <c r="A16420" s="40">
        <f>IF(GL_Paste!$B16417="","",N(GL_Paste!$H16417)-N(GL_Paste!$G16417))</f>
        <v/>
      </c>
      <c r="B16420" s="43">
        <f>IF(GL_Paste!$B16417="","",DATE(YEAR(GL_Paste!$E16417),MONTH(GL_Paste!$E16417),1))</f>
        <v/>
      </c>
      <c r="C16420">
        <f>IF(GL_Paste!$B16417="","",IF(TRIM(GL_Paste!$M16417)&lt;&gt;"",TRIM(GL_Paste!$M16417),IFERROR(MID(GL_Paste!$I16417,FIND("[",GL_Paste!$I16417)+1,FIND("]",GL_Paste!$I16417)-FIND("[",GL_Paste!$I16417)-1),"")))</f>
        <v/>
      </c>
      <c r="D16420">
        <f>IF(GL_Paste!$B16417="","",IFERROR(INDEX(DeptName,MATCH($C16420,DeptTag,0)),"UNALLOCATED"))</f>
        <v/>
      </c>
      <c r="E16420">
        <f>IF(GL_Paste!$B16417="","",IFERROR(INDEX(AcctCat,MATCH(GL_Paste!$B16417&amp;"",AcctCode,0)),"UNKNOWN"))</f>
        <v/>
      </c>
      <c r="F16420">
        <f>IF(GL_Paste!$B16417="","",IFERROR(INDEX(AcctSub,MATCH(GL_Paste!$B16417&amp;"",AcctCode,0)),"UNKNOWN"))</f>
        <v/>
      </c>
    </row>
    <row r="16421">
      <c r="A16421" s="40">
        <f>IF(GL_Paste!$B16418="","",N(GL_Paste!$H16418)-N(GL_Paste!$G16418))</f>
        <v/>
      </c>
      <c r="B16421" s="43">
        <f>IF(GL_Paste!$B16418="","",DATE(YEAR(GL_Paste!$E16418),MONTH(GL_Paste!$E16418),1))</f>
        <v/>
      </c>
      <c r="C16421">
        <f>IF(GL_Paste!$B16418="","",IF(TRIM(GL_Paste!$M16418)&lt;&gt;"",TRIM(GL_Paste!$M16418),IFERROR(MID(GL_Paste!$I16418,FIND("[",GL_Paste!$I16418)+1,FIND("]",GL_Paste!$I16418)-FIND("[",GL_Paste!$I16418)-1),"")))</f>
        <v/>
      </c>
      <c r="D16421">
        <f>IF(GL_Paste!$B16418="","",IFERROR(INDEX(DeptName,MATCH($C16421,DeptTag,0)),"UNALLOCATED"))</f>
        <v/>
      </c>
      <c r="E16421">
        <f>IF(GL_Paste!$B16418="","",IFERROR(INDEX(AcctCat,MATCH(GL_Paste!$B16418&amp;"",AcctCode,0)),"UNKNOWN"))</f>
        <v/>
      </c>
      <c r="F16421">
        <f>IF(GL_Paste!$B16418="","",IFERROR(INDEX(AcctSub,MATCH(GL_Paste!$B16418&amp;"",AcctCode,0)),"UNKNOWN"))</f>
        <v/>
      </c>
    </row>
    <row r="16422">
      <c r="A16422" s="40">
        <f>IF(GL_Paste!$B16419="","",N(GL_Paste!$H16419)-N(GL_Paste!$G16419))</f>
        <v/>
      </c>
      <c r="B16422" s="43">
        <f>IF(GL_Paste!$B16419="","",DATE(YEAR(GL_Paste!$E16419),MONTH(GL_Paste!$E16419),1))</f>
        <v/>
      </c>
      <c r="C16422">
        <f>IF(GL_Paste!$B16419="","",IF(TRIM(GL_Paste!$M16419)&lt;&gt;"",TRIM(GL_Paste!$M16419),IFERROR(MID(GL_Paste!$I16419,FIND("[",GL_Paste!$I16419)+1,FIND("]",GL_Paste!$I16419)-FIND("[",GL_Paste!$I16419)-1),"")))</f>
        <v/>
      </c>
      <c r="D16422">
        <f>IF(GL_Paste!$B16419="","",IFERROR(INDEX(DeptName,MATCH($C16422,DeptTag,0)),"UNALLOCATED"))</f>
        <v/>
      </c>
      <c r="E16422">
        <f>IF(GL_Paste!$B16419="","",IFERROR(INDEX(AcctCat,MATCH(GL_Paste!$B16419&amp;"",AcctCode,0)),"UNKNOWN"))</f>
        <v/>
      </c>
      <c r="F16422">
        <f>IF(GL_Paste!$B16419="","",IFERROR(INDEX(AcctSub,MATCH(GL_Paste!$B16419&amp;"",AcctCode,0)),"UNKNOWN"))</f>
        <v/>
      </c>
    </row>
    <row r="16423">
      <c r="A16423" s="40">
        <f>IF(GL_Paste!$B16420="","",N(GL_Paste!$H16420)-N(GL_Paste!$G16420))</f>
        <v/>
      </c>
      <c r="B16423" s="43">
        <f>IF(GL_Paste!$B16420="","",DATE(YEAR(GL_Paste!$E16420),MONTH(GL_Paste!$E16420),1))</f>
        <v/>
      </c>
      <c r="C16423">
        <f>IF(GL_Paste!$B16420="","",IF(TRIM(GL_Paste!$M16420)&lt;&gt;"",TRIM(GL_Paste!$M16420),IFERROR(MID(GL_Paste!$I16420,FIND("[",GL_Paste!$I16420)+1,FIND("]",GL_Paste!$I16420)-FIND("[",GL_Paste!$I16420)-1),"")))</f>
        <v/>
      </c>
      <c r="D16423">
        <f>IF(GL_Paste!$B16420="","",IFERROR(INDEX(DeptName,MATCH($C16423,DeptTag,0)),"UNALLOCATED"))</f>
        <v/>
      </c>
      <c r="E16423">
        <f>IF(GL_Paste!$B16420="","",IFERROR(INDEX(AcctCat,MATCH(GL_Paste!$B16420&amp;"",AcctCode,0)),"UNKNOWN"))</f>
        <v/>
      </c>
      <c r="F16423">
        <f>IF(GL_Paste!$B16420="","",IFERROR(INDEX(AcctSub,MATCH(GL_Paste!$B16420&amp;"",AcctCode,0)),"UNKNOWN"))</f>
        <v/>
      </c>
    </row>
    <row r="16424">
      <c r="A16424" s="40">
        <f>IF(GL_Paste!$B16421="","",N(GL_Paste!$H16421)-N(GL_Paste!$G16421))</f>
        <v/>
      </c>
      <c r="B16424" s="43">
        <f>IF(GL_Paste!$B16421="","",DATE(YEAR(GL_Paste!$E16421),MONTH(GL_Paste!$E16421),1))</f>
        <v/>
      </c>
      <c r="C16424">
        <f>IF(GL_Paste!$B16421="","",IF(TRIM(GL_Paste!$M16421)&lt;&gt;"",TRIM(GL_Paste!$M16421),IFERROR(MID(GL_Paste!$I16421,FIND("[",GL_Paste!$I16421)+1,FIND("]",GL_Paste!$I16421)-FIND("[",GL_Paste!$I16421)-1),"")))</f>
        <v/>
      </c>
      <c r="D16424">
        <f>IF(GL_Paste!$B16421="","",IFERROR(INDEX(DeptName,MATCH($C16424,DeptTag,0)),"UNALLOCATED"))</f>
        <v/>
      </c>
      <c r="E16424">
        <f>IF(GL_Paste!$B16421="","",IFERROR(INDEX(AcctCat,MATCH(GL_Paste!$B16421&amp;"",AcctCode,0)),"UNKNOWN"))</f>
        <v/>
      </c>
      <c r="F16424">
        <f>IF(GL_Paste!$B16421="","",IFERROR(INDEX(AcctSub,MATCH(GL_Paste!$B16421&amp;"",AcctCode,0)),"UNKNOWN"))</f>
        <v/>
      </c>
    </row>
    <row r="16425">
      <c r="A16425" s="40">
        <f>IF(GL_Paste!$B16422="","",N(GL_Paste!$H16422)-N(GL_Paste!$G16422))</f>
        <v/>
      </c>
      <c r="B16425" s="43">
        <f>IF(GL_Paste!$B16422="","",DATE(YEAR(GL_Paste!$E16422),MONTH(GL_Paste!$E16422),1))</f>
        <v/>
      </c>
      <c r="C16425">
        <f>IF(GL_Paste!$B16422="","",IF(TRIM(GL_Paste!$M16422)&lt;&gt;"",TRIM(GL_Paste!$M16422),IFERROR(MID(GL_Paste!$I16422,FIND("[",GL_Paste!$I16422)+1,FIND("]",GL_Paste!$I16422)-FIND("[",GL_Paste!$I16422)-1),"")))</f>
        <v/>
      </c>
      <c r="D16425">
        <f>IF(GL_Paste!$B16422="","",IFERROR(INDEX(DeptName,MATCH($C16425,DeptTag,0)),"UNALLOCATED"))</f>
        <v/>
      </c>
      <c r="E16425">
        <f>IF(GL_Paste!$B16422="","",IFERROR(INDEX(AcctCat,MATCH(GL_Paste!$B16422&amp;"",AcctCode,0)),"UNKNOWN"))</f>
        <v/>
      </c>
      <c r="F16425">
        <f>IF(GL_Paste!$B16422="","",IFERROR(INDEX(AcctSub,MATCH(GL_Paste!$B16422&amp;"",AcctCode,0)),"UNKNOWN"))</f>
        <v/>
      </c>
    </row>
    <row r="16426">
      <c r="A16426" s="40">
        <f>IF(GL_Paste!$B16423="","",N(GL_Paste!$H16423)-N(GL_Paste!$G16423))</f>
        <v/>
      </c>
      <c r="B16426" s="43">
        <f>IF(GL_Paste!$B16423="","",DATE(YEAR(GL_Paste!$E16423),MONTH(GL_Paste!$E16423),1))</f>
        <v/>
      </c>
      <c r="C16426">
        <f>IF(GL_Paste!$B16423="","",IF(TRIM(GL_Paste!$M16423)&lt;&gt;"",TRIM(GL_Paste!$M16423),IFERROR(MID(GL_Paste!$I16423,FIND("[",GL_Paste!$I16423)+1,FIND("]",GL_Paste!$I16423)-FIND("[",GL_Paste!$I16423)-1),"")))</f>
        <v/>
      </c>
      <c r="D16426">
        <f>IF(GL_Paste!$B16423="","",IFERROR(INDEX(DeptName,MATCH($C16426,DeptTag,0)),"UNALLOCATED"))</f>
        <v/>
      </c>
      <c r="E16426">
        <f>IF(GL_Paste!$B16423="","",IFERROR(INDEX(AcctCat,MATCH(GL_Paste!$B16423&amp;"",AcctCode,0)),"UNKNOWN"))</f>
        <v/>
      </c>
      <c r="F16426">
        <f>IF(GL_Paste!$B16423="","",IFERROR(INDEX(AcctSub,MATCH(GL_Paste!$B16423&amp;"",AcctCode,0)),"UNKNOWN"))</f>
        <v/>
      </c>
    </row>
    <row r="16427">
      <c r="A16427" s="40">
        <f>IF(GL_Paste!$B16424="","",N(GL_Paste!$H16424)-N(GL_Paste!$G16424))</f>
        <v/>
      </c>
      <c r="B16427" s="43">
        <f>IF(GL_Paste!$B16424="","",DATE(YEAR(GL_Paste!$E16424),MONTH(GL_Paste!$E16424),1))</f>
        <v/>
      </c>
      <c r="C16427">
        <f>IF(GL_Paste!$B16424="","",IF(TRIM(GL_Paste!$M16424)&lt;&gt;"",TRIM(GL_Paste!$M16424),IFERROR(MID(GL_Paste!$I16424,FIND("[",GL_Paste!$I16424)+1,FIND("]",GL_Paste!$I16424)-FIND("[",GL_Paste!$I16424)-1),"")))</f>
        <v/>
      </c>
      <c r="D16427">
        <f>IF(GL_Paste!$B16424="","",IFERROR(INDEX(DeptName,MATCH($C16427,DeptTag,0)),"UNALLOCATED"))</f>
        <v/>
      </c>
      <c r="E16427">
        <f>IF(GL_Paste!$B16424="","",IFERROR(INDEX(AcctCat,MATCH(GL_Paste!$B16424&amp;"",AcctCode,0)),"UNKNOWN"))</f>
        <v/>
      </c>
      <c r="F16427">
        <f>IF(GL_Paste!$B16424="","",IFERROR(INDEX(AcctSub,MATCH(GL_Paste!$B16424&amp;"",AcctCode,0)),"UNKNOWN"))</f>
        <v/>
      </c>
    </row>
    <row r="16428">
      <c r="A16428" s="40">
        <f>IF(GL_Paste!$B16425="","",N(GL_Paste!$H16425)-N(GL_Paste!$G16425))</f>
        <v/>
      </c>
      <c r="B16428" s="43">
        <f>IF(GL_Paste!$B16425="","",DATE(YEAR(GL_Paste!$E16425),MONTH(GL_Paste!$E16425),1))</f>
        <v/>
      </c>
      <c r="C16428">
        <f>IF(GL_Paste!$B16425="","",IF(TRIM(GL_Paste!$M16425)&lt;&gt;"",TRIM(GL_Paste!$M16425),IFERROR(MID(GL_Paste!$I16425,FIND("[",GL_Paste!$I16425)+1,FIND("]",GL_Paste!$I16425)-FIND("[",GL_Paste!$I16425)-1),"")))</f>
        <v/>
      </c>
      <c r="D16428">
        <f>IF(GL_Paste!$B16425="","",IFERROR(INDEX(DeptName,MATCH($C16428,DeptTag,0)),"UNALLOCATED"))</f>
        <v/>
      </c>
      <c r="E16428">
        <f>IF(GL_Paste!$B16425="","",IFERROR(INDEX(AcctCat,MATCH(GL_Paste!$B16425&amp;"",AcctCode,0)),"UNKNOWN"))</f>
        <v/>
      </c>
      <c r="F16428">
        <f>IF(GL_Paste!$B16425="","",IFERROR(INDEX(AcctSub,MATCH(GL_Paste!$B16425&amp;"",AcctCode,0)),"UNKNOWN"))</f>
        <v/>
      </c>
    </row>
    <row r="16429">
      <c r="A16429" s="40">
        <f>IF(GL_Paste!$B16426="","",N(GL_Paste!$H16426)-N(GL_Paste!$G16426))</f>
        <v/>
      </c>
      <c r="B16429" s="43">
        <f>IF(GL_Paste!$B16426="","",DATE(YEAR(GL_Paste!$E16426),MONTH(GL_Paste!$E16426),1))</f>
        <v/>
      </c>
      <c r="C16429">
        <f>IF(GL_Paste!$B16426="","",IF(TRIM(GL_Paste!$M16426)&lt;&gt;"",TRIM(GL_Paste!$M16426),IFERROR(MID(GL_Paste!$I16426,FIND("[",GL_Paste!$I16426)+1,FIND("]",GL_Paste!$I16426)-FIND("[",GL_Paste!$I16426)-1),"")))</f>
        <v/>
      </c>
      <c r="D16429">
        <f>IF(GL_Paste!$B16426="","",IFERROR(INDEX(DeptName,MATCH($C16429,DeptTag,0)),"UNALLOCATED"))</f>
        <v/>
      </c>
      <c r="E16429">
        <f>IF(GL_Paste!$B16426="","",IFERROR(INDEX(AcctCat,MATCH(GL_Paste!$B16426&amp;"",AcctCode,0)),"UNKNOWN"))</f>
        <v/>
      </c>
      <c r="F16429">
        <f>IF(GL_Paste!$B16426="","",IFERROR(INDEX(AcctSub,MATCH(GL_Paste!$B16426&amp;"",AcctCode,0)),"UNKNOWN"))</f>
        <v/>
      </c>
    </row>
    <row r="16430">
      <c r="A16430" s="40">
        <f>IF(GL_Paste!$B16427="","",N(GL_Paste!$H16427)-N(GL_Paste!$G16427))</f>
        <v/>
      </c>
      <c r="B16430" s="43">
        <f>IF(GL_Paste!$B16427="","",DATE(YEAR(GL_Paste!$E16427),MONTH(GL_Paste!$E16427),1))</f>
        <v/>
      </c>
      <c r="C16430">
        <f>IF(GL_Paste!$B16427="","",IF(TRIM(GL_Paste!$M16427)&lt;&gt;"",TRIM(GL_Paste!$M16427),IFERROR(MID(GL_Paste!$I16427,FIND("[",GL_Paste!$I16427)+1,FIND("]",GL_Paste!$I16427)-FIND("[",GL_Paste!$I16427)-1),"")))</f>
        <v/>
      </c>
      <c r="D16430">
        <f>IF(GL_Paste!$B16427="","",IFERROR(INDEX(DeptName,MATCH($C16430,DeptTag,0)),"UNALLOCATED"))</f>
        <v/>
      </c>
      <c r="E16430">
        <f>IF(GL_Paste!$B16427="","",IFERROR(INDEX(AcctCat,MATCH(GL_Paste!$B16427&amp;"",AcctCode,0)),"UNKNOWN"))</f>
        <v/>
      </c>
      <c r="F16430">
        <f>IF(GL_Paste!$B16427="","",IFERROR(INDEX(AcctSub,MATCH(GL_Paste!$B16427&amp;"",AcctCode,0)),"UNKNOWN"))</f>
        <v/>
      </c>
    </row>
    <row r="16431">
      <c r="A16431" s="40">
        <f>IF(GL_Paste!$B16428="","",N(GL_Paste!$H16428)-N(GL_Paste!$G16428))</f>
        <v/>
      </c>
      <c r="B16431" s="43">
        <f>IF(GL_Paste!$B16428="","",DATE(YEAR(GL_Paste!$E16428),MONTH(GL_Paste!$E16428),1))</f>
        <v/>
      </c>
      <c r="C16431">
        <f>IF(GL_Paste!$B16428="","",IF(TRIM(GL_Paste!$M16428)&lt;&gt;"",TRIM(GL_Paste!$M16428),IFERROR(MID(GL_Paste!$I16428,FIND("[",GL_Paste!$I16428)+1,FIND("]",GL_Paste!$I16428)-FIND("[",GL_Paste!$I16428)-1),"")))</f>
        <v/>
      </c>
      <c r="D16431">
        <f>IF(GL_Paste!$B16428="","",IFERROR(INDEX(DeptName,MATCH($C16431,DeptTag,0)),"UNALLOCATED"))</f>
        <v/>
      </c>
      <c r="E16431">
        <f>IF(GL_Paste!$B16428="","",IFERROR(INDEX(AcctCat,MATCH(GL_Paste!$B16428&amp;"",AcctCode,0)),"UNKNOWN"))</f>
        <v/>
      </c>
      <c r="F16431">
        <f>IF(GL_Paste!$B16428="","",IFERROR(INDEX(AcctSub,MATCH(GL_Paste!$B16428&amp;"",AcctCode,0)),"UNKNOWN"))</f>
        <v/>
      </c>
    </row>
    <row r="16432">
      <c r="A16432" s="40">
        <f>IF(GL_Paste!$B16429="","",N(GL_Paste!$H16429)-N(GL_Paste!$G16429))</f>
        <v/>
      </c>
      <c r="B16432" s="43">
        <f>IF(GL_Paste!$B16429="","",DATE(YEAR(GL_Paste!$E16429),MONTH(GL_Paste!$E16429),1))</f>
        <v/>
      </c>
      <c r="C16432">
        <f>IF(GL_Paste!$B16429="","",IF(TRIM(GL_Paste!$M16429)&lt;&gt;"",TRIM(GL_Paste!$M16429),IFERROR(MID(GL_Paste!$I16429,FIND("[",GL_Paste!$I16429)+1,FIND("]",GL_Paste!$I16429)-FIND("[",GL_Paste!$I16429)-1),"")))</f>
        <v/>
      </c>
      <c r="D16432">
        <f>IF(GL_Paste!$B16429="","",IFERROR(INDEX(DeptName,MATCH($C16432,DeptTag,0)),"UNALLOCATED"))</f>
        <v/>
      </c>
      <c r="E16432">
        <f>IF(GL_Paste!$B16429="","",IFERROR(INDEX(AcctCat,MATCH(GL_Paste!$B16429&amp;"",AcctCode,0)),"UNKNOWN"))</f>
        <v/>
      </c>
      <c r="F16432">
        <f>IF(GL_Paste!$B16429="","",IFERROR(INDEX(AcctSub,MATCH(GL_Paste!$B16429&amp;"",AcctCode,0)),"UNKNOWN"))</f>
        <v/>
      </c>
    </row>
    <row r="16433">
      <c r="A16433" s="40">
        <f>IF(GL_Paste!$B16430="","",N(GL_Paste!$H16430)-N(GL_Paste!$G16430))</f>
        <v/>
      </c>
      <c r="B16433" s="43">
        <f>IF(GL_Paste!$B16430="","",DATE(YEAR(GL_Paste!$E16430),MONTH(GL_Paste!$E16430),1))</f>
        <v/>
      </c>
      <c r="C16433">
        <f>IF(GL_Paste!$B16430="","",IF(TRIM(GL_Paste!$M16430)&lt;&gt;"",TRIM(GL_Paste!$M16430),IFERROR(MID(GL_Paste!$I16430,FIND("[",GL_Paste!$I16430)+1,FIND("]",GL_Paste!$I16430)-FIND("[",GL_Paste!$I16430)-1),"")))</f>
        <v/>
      </c>
      <c r="D16433">
        <f>IF(GL_Paste!$B16430="","",IFERROR(INDEX(DeptName,MATCH($C16433,DeptTag,0)),"UNALLOCATED"))</f>
        <v/>
      </c>
      <c r="E16433">
        <f>IF(GL_Paste!$B16430="","",IFERROR(INDEX(AcctCat,MATCH(GL_Paste!$B16430&amp;"",AcctCode,0)),"UNKNOWN"))</f>
        <v/>
      </c>
      <c r="F16433">
        <f>IF(GL_Paste!$B16430="","",IFERROR(INDEX(AcctSub,MATCH(GL_Paste!$B16430&amp;"",AcctCode,0)),"UNKNOWN"))</f>
        <v/>
      </c>
    </row>
    <row r="16434">
      <c r="A16434" s="40">
        <f>IF(GL_Paste!$B16431="","",N(GL_Paste!$H16431)-N(GL_Paste!$G16431))</f>
        <v/>
      </c>
      <c r="B16434" s="43">
        <f>IF(GL_Paste!$B16431="","",DATE(YEAR(GL_Paste!$E16431),MONTH(GL_Paste!$E16431),1))</f>
        <v/>
      </c>
      <c r="C16434">
        <f>IF(GL_Paste!$B16431="","",IF(TRIM(GL_Paste!$M16431)&lt;&gt;"",TRIM(GL_Paste!$M16431),IFERROR(MID(GL_Paste!$I16431,FIND("[",GL_Paste!$I16431)+1,FIND("]",GL_Paste!$I16431)-FIND("[",GL_Paste!$I16431)-1),"")))</f>
        <v/>
      </c>
      <c r="D16434">
        <f>IF(GL_Paste!$B16431="","",IFERROR(INDEX(DeptName,MATCH($C16434,DeptTag,0)),"UNALLOCATED"))</f>
        <v/>
      </c>
      <c r="E16434">
        <f>IF(GL_Paste!$B16431="","",IFERROR(INDEX(AcctCat,MATCH(GL_Paste!$B16431&amp;"",AcctCode,0)),"UNKNOWN"))</f>
        <v/>
      </c>
      <c r="F16434">
        <f>IF(GL_Paste!$B16431="","",IFERROR(INDEX(AcctSub,MATCH(GL_Paste!$B16431&amp;"",AcctCode,0)),"UNKNOWN"))</f>
        <v/>
      </c>
    </row>
    <row r="16435">
      <c r="A16435" s="40">
        <f>IF(GL_Paste!$B16432="","",N(GL_Paste!$H16432)-N(GL_Paste!$G16432))</f>
        <v/>
      </c>
      <c r="B16435" s="43">
        <f>IF(GL_Paste!$B16432="","",DATE(YEAR(GL_Paste!$E16432),MONTH(GL_Paste!$E16432),1))</f>
        <v/>
      </c>
      <c r="C16435">
        <f>IF(GL_Paste!$B16432="","",IF(TRIM(GL_Paste!$M16432)&lt;&gt;"",TRIM(GL_Paste!$M16432),IFERROR(MID(GL_Paste!$I16432,FIND("[",GL_Paste!$I16432)+1,FIND("]",GL_Paste!$I16432)-FIND("[",GL_Paste!$I16432)-1),"")))</f>
        <v/>
      </c>
      <c r="D16435">
        <f>IF(GL_Paste!$B16432="","",IFERROR(INDEX(DeptName,MATCH($C16435,DeptTag,0)),"UNALLOCATED"))</f>
        <v/>
      </c>
      <c r="E16435">
        <f>IF(GL_Paste!$B16432="","",IFERROR(INDEX(AcctCat,MATCH(GL_Paste!$B16432&amp;"",AcctCode,0)),"UNKNOWN"))</f>
        <v/>
      </c>
      <c r="F16435">
        <f>IF(GL_Paste!$B16432="","",IFERROR(INDEX(AcctSub,MATCH(GL_Paste!$B16432&amp;"",AcctCode,0)),"UNKNOWN"))</f>
        <v/>
      </c>
    </row>
    <row r="16436">
      <c r="A16436" s="40">
        <f>IF(GL_Paste!$B16433="","",N(GL_Paste!$H16433)-N(GL_Paste!$G16433))</f>
        <v/>
      </c>
      <c r="B16436" s="43">
        <f>IF(GL_Paste!$B16433="","",DATE(YEAR(GL_Paste!$E16433),MONTH(GL_Paste!$E16433),1))</f>
        <v/>
      </c>
      <c r="C16436">
        <f>IF(GL_Paste!$B16433="","",IF(TRIM(GL_Paste!$M16433)&lt;&gt;"",TRIM(GL_Paste!$M16433),IFERROR(MID(GL_Paste!$I16433,FIND("[",GL_Paste!$I16433)+1,FIND("]",GL_Paste!$I16433)-FIND("[",GL_Paste!$I16433)-1),"")))</f>
        <v/>
      </c>
      <c r="D16436">
        <f>IF(GL_Paste!$B16433="","",IFERROR(INDEX(DeptName,MATCH($C16436,DeptTag,0)),"UNALLOCATED"))</f>
        <v/>
      </c>
      <c r="E16436">
        <f>IF(GL_Paste!$B16433="","",IFERROR(INDEX(AcctCat,MATCH(GL_Paste!$B16433&amp;"",AcctCode,0)),"UNKNOWN"))</f>
        <v/>
      </c>
      <c r="F16436">
        <f>IF(GL_Paste!$B16433="","",IFERROR(INDEX(AcctSub,MATCH(GL_Paste!$B16433&amp;"",AcctCode,0)),"UNKNOWN"))</f>
        <v/>
      </c>
    </row>
    <row r="16437">
      <c r="A16437" s="40">
        <f>IF(GL_Paste!$B16434="","",N(GL_Paste!$H16434)-N(GL_Paste!$G16434))</f>
        <v/>
      </c>
      <c r="B16437" s="43">
        <f>IF(GL_Paste!$B16434="","",DATE(YEAR(GL_Paste!$E16434),MONTH(GL_Paste!$E16434),1))</f>
        <v/>
      </c>
      <c r="C16437">
        <f>IF(GL_Paste!$B16434="","",IF(TRIM(GL_Paste!$M16434)&lt;&gt;"",TRIM(GL_Paste!$M16434),IFERROR(MID(GL_Paste!$I16434,FIND("[",GL_Paste!$I16434)+1,FIND("]",GL_Paste!$I16434)-FIND("[",GL_Paste!$I16434)-1),"")))</f>
        <v/>
      </c>
      <c r="D16437">
        <f>IF(GL_Paste!$B16434="","",IFERROR(INDEX(DeptName,MATCH($C16437,DeptTag,0)),"UNALLOCATED"))</f>
        <v/>
      </c>
      <c r="E16437">
        <f>IF(GL_Paste!$B16434="","",IFERROR(INDEX(AcctCat,MATCH(GL_Paste!$B16434&amp;"",AcctCode,0)),"UNKNOWN"))</f>
        <v/>
      </c>
      <c r="F16437">
        <f>IF(GL_Paste!$B16434="","",IFERROR(INDEX(AcctSub,MATCH(GL_Paste!$B16434&amp;"",AcctCode,0)),"UNKNOWN"))</f>
        <v/>
      </c>
    </row>
    <row r="16438">
      <c r="A16438" s="40">
        <f>IF(GL_Paste!$B16435="","",N(GL_Paste!$H16435)-N(GL_Paste!$G16435))</f>
        <v/>
      </c>
      <c r="B16438" s="43">
        <f>IF(GL_Paste!$B16435="","",DATE(YEAR(GL_Paste!$E16435),MONTH(GL_Paste!$E16435),1))</f>
        <v/>
      </c>
      <c r="C16438">
        <f>IF(GL_Paste!$B16435="","",IF(TRIM(GL_Paste!$M16435)&lt;&gt;"",TRIM(GL_Paste!$M16435),IFERROR(MID(GL_Paste!$I16435,FIND("[",GL_Paste!$I16435)+1,FIND("]",GL_Paste!$I16435)-FIND("[",GL_Paste!$I16435)-1),"")))</f>
        <v/>
      </c>
      <c r="D16438">
        <f>IF(GL_Paste!$B16435="","",IFERROR(INDEX(DeptName,MATCH($C16438,DeptTag,0)),"UNALLOCATED"))</f>
        <v/>
      </c>
      <c r="E16438">
        <f>IF(GL_Paste!$B16435="","",IFERROR(INDEX(AcctCat,MATCH(GL_Paste!$B16435&amp;"",AcctCode,0)),"UNKNOWN"))</f>
        <v/>
      </c>
      <c r="F16438">
        <f>IF(GL_Paste!$B16435="","",IFERROR(INDEX(AcctSub,MATCH(GL_Paste!$B16435&amp;"",AcctCode,0)),"UNKNOWN"))</f>
        <v/>
      </c>
    </row>
    <row r="16439">
      <c r="A16439" s="40">
        <f>IF(GL_Paste!$B16436="","",N(GL_Paste!$H16436)-N(GL_Paste!$G16436))</f>
        <v/>
      </c>
      <c r="B16439" s="43">
        <f>IF(GL_Paste!$B16436="","",DATE(YEAR(GL_Paste!$E16436),MONTH(GL_Paste!$E16436),1))</f>
        <v/>
      </c>
      <c r="C16439">
        <f>IF(GL_Paste!$B16436="","",IF(TRIM(GL_Paste!$M16436)&lt;&gt;"",TRIM(GL_Paste!$M16436),IFERROR(MID(GL_Paste!$I16436,FIND("[",GL_Paste!$I16436)+1,FIND("]",GL_Paste!$I16436)-FIND("[",GL_Paste!$I16436)-1),"")))</f>
        <v/>
      </c>
      <c r="D16439">
        <f>IF(GL_Paste!$B16436="","",IFERROR(INDEX(DeptName,MATCH($C16439,DeptTag,0)),"UNALLOCATED"))</f>
        <v/>
      </c>
      <c r="E16439">
        <f>IF(GL_Paste!$B16436="","",IFERROR(INDEX(AcctCat,MATCH(GL_Paste!$B16436&amp;"",AcctCode,0)),"UNKNOWN"))</f>
        <v/>
      </c>
      <c r="F16439">
        <f>IF(GL_Paste!$B16436="","",IFERROR(INDEX(AcctSub,MATCH(GL_Paste!$B16436&amp;"",AcctCode,0)),"UNKNOWN"))</f>
        <v/>
      </c>
    </row>
    <row r="16440">
      <c r="A16440" s="40">
        <f>IF(GL_Paste!$B16437="","",N(GL_Paste!$H16437)-N(GL_Paste!$G16437))</f>
        <v/>
      </c>
      <c r="B16440" s="43">
        <f>IF(GL_Paste!$B16437="","",DATE(YEAR(GL_Paste!$E16437),MONTH(GL_Paste!$E16437),1))</f>
        <v/>
      </c>
      <c r="C16440">
        <f>IF(GL_Paste!$B16437="","",IF(TRIM(GL_Paste!$M16437)&lt;&gt;"",TRIM(GL_Paste!$M16437),IFERROR(MID(GL_Paste!$I16437,FIND("[",GL_Paste!$I16437)+1,FIND("]",GL_Paste!$I16437)-FIND("[",GL_Paste!$I16437)-1),"")))</f>
        <v/>
      </c>
      <c r="D16440">
        <f>IF(GL_Paste!$B16437="","",IFERROR(INDEX(DeptName,MATCH($C16440,DeptTag,0)),"UNALLOCATED"))</f>
        <v/>
      </c>
      <c r="E16440">
        <f>IF(GL_Paste!$B16437="","",IFERROR(INDEX(AcctCat,MATCH(GL_Paste!$B16437&amp;"",AcctCode,0)),"UNKNOWN"))</f>
        <v/>
      </c>
      <c r="F16440">
        <f>IF(GL_Paste!$B16437="","",IFERROR(INDEX(AcctSub,MATCH(GL_Paste!$B16437&amp;"",AcctCode,0)),"UNKNOWN"))</f>
        <v/>
      </c>
    </row>
    <row r="16441">
      <c r="A16441" s="40">
        <f>IF(GL_Paste!$B16438="","",N(GL_Paste!$H16438)-N(GL_Paste!$G16438))</f>
        <v/>
      </c>
      <c r="B16441" s="43">
        <f>IF(GL_Paste!$B16438="","",DATE(YEAR(GL_Paste!$E16438),MONTH(GL_Paste!$E16438),1))</f>
        <v/>
      </c>
      <c r="C16441">
        <f>IF(GL_Paste!$B16438="","",IF(TRIM(GL_Paste!$M16438)&lt;&gt;"",TRIM(GL_Paste!$M16438),IFERROR(MID(GL_Paste!$I16438,FIND("[",GL_Paste!$I16438)+1,FIND("]",GL_Paste!$I16438)-FIND("[",GL_Paste!$I16438)-1),"")))</f>
        <v/>
      </c>
      <c r="D16441">
        <f>IF(GL_Paste!$B16438="","",IFERROR(INDEX(DeptName,MATCH($C16441,DeptTag,0)),"UNALLOCATED"))</f>
        <v/>
      </c>
      <c r="E16441">
        <f>IF(GL_Paste!$B16438="","",IFERROR(INDEX(AcctCat,MATCH(GL_Paste!$B16438&amp;"",AcctCode,0)),"UNKNOWN"))</f>
        <v/>
      </c>
      <c r="F16441">
        <f>IF(GL_Paste!$B16438="","",IFERROR(INDEX(AcctSub,MATCH(GL_Paste!$B16438&amp;"",AcctCode,0)),"UNKNOWN"))</f>
        <v/>
      </c>
    </row>
    <row r="16442">
      <c r="A16442" s="40">
        <f>IF(GL_Paste!$B16439="","",N(GL_Paste!$H16439)-N(GL_Paste!$G16439))</f>
        <v/>
      </c>
      <c r="B16442" s="43">
        <f>IF(GL_Paste!$B16439="","",DATE(YEAR(GL_Paste!$E16439),MONTH(GL_Paste!$E16439),1))</f>
        <v/>
      </c>
      <c r="C16442">
        <f>IF(GL_Paste!$B16439="","",IF(TRIM(GL_Paste!$M16439)&lt;&gt;"",TRIM(GL_Paste!$M16439),IFERROR(MID(GL_Paste!$I16439,FIND("[",GL_Paste!$I16439)+1,FIND("]",GL_Paste!$I16439)-FIND("[",GL_Paste!$I16439)-1),"")))</f>
        <v/>
      </c>
      <c r="D16442">
        <f>IF(GL_Paste!$B16439="","",IFERROR(INDEX(DeptName,MATCH($C16442,DeptTag,0)),"UNALLOCATED"))</f>
        <v/>
      </c>
      <c r="E16442">
        <f>IF(GL_Paste!$B16439="","",IFERROR(INDEX(AcctCat,MATCH(GL_Paste!$B16439&amp;"",AcctCode,0)),"UNKNOWN"))</f>
        <v/>
      </c>
      <c r="F16442">
        <f>IF(GL_Paste!$B16439="","",IFERROR(INDEX(AcctSub,MATCH(GL_Paste!$B16439&amp;"",AcctCode,0)),"UNKNOWN"))</f>
        <v/>
      </c>
    </row>
    <row r="16443">
      <c r="A16443" s="40">
        <f>IF(GL_Paste!$B16440="","",N(GL_Paste!$H16440)-N(GL_Paste!$G16440))</f>
        <v/>
      </c>
      <c r="B16443" s="43">
        <f>IF(GL_Paste!$B16440="","",DATE(YEAR(GL_Paste!$E16440),MONTH(GL_Paste!$E16440),1))</f>
        <v/>
      </c>
      <c r="C16443">
        <f>IF(GL_Paste!$B16440="","",IF(TRIM(GL_Paste!$M16440)&lt;&gt;"",TRIM(GL_Paste!$M16440),IFERROR(MID(GL_Paste!$I16440,FIND("[",GL_Paste!$I16440)+1,FIND("]",GL_Paste!$I16440)-FIND("[",GL_Paste!$I16440)-1),"")))</f>
        <v/>
      </c>
      <c r="D16443">
        <f>IF(GL_Paste!$B16440="","",IFERROR(INDEX(DeptName,MATCH($C16443,DeptTag,0)),"UNALLOCATED"))</f>
        <v/>
      </c>
      <c r="E16443">
        <f>IF(GL_Paste!$B16440="","",IFERROR(INDEX(AcctCat,MATCH(GL_Paste!$B16440&amp;"",AcctCode,0)),"UNKNOWN"))</f>
        <v/>
      </c>
      <c r="F16443">
        <f>IF(GL_Paste!$B16440="","",IFERROR(INDEX(AcctSub,MATCH(GL_Paste!$B16440&amp;"",AcctCode,0)),"UNKNOWN"))</f>
        <v/>
      </c>
    </row>
    <row r="16444">
      <c r="A16444" s="40">
        <f>IF(GL_Paste!$B16441="","",N(GL_Paste!$H16441)-N(GL_Paste!$G16441))</f>
        <v/>
      </c>
      <c r="B16444" s="43">
        <f>IF(GL_Paste!$B16441="","",DATE(YEAR(GL_Paste!$E16441),MONTH(GL_Paste!$E16441),1))</f>
        <v/>
      </c>
      <c r="C16444">
        <f>IF(GL_Paste!$B16441="","",IF(TRIM(GL_Paste!$M16441)&lt;&gt;"",TRIM(GL_Paste!$M16441),IFERROR(MID(GL_Paste!$I16441,FIND("[",GL_Paste!$I16441)+1,FIND("]",GL_Paste!$I16441)-FIND("[",GL_Paste!$I16441)-1),"")))</f>
        <v/>
      </c>
      <c r="D16444">
        <f>IF(GL_Paste!$B16441="","",IFERROR(INDEX(DeptName,MATCH($C16444,DeptTag,0)),"UNALLOCATED"))</f>
        <v/>
      </c>
      <c r="E16444">
        <f>IF(GL_Paste!$B16441="","",IFERROR(INDEX(AcctCat,MATCH(GL_Paste!$B16441&amp;"",AcctCode,0)),"UNKNOWN"))</f>
        <v/>
      </c>
      <c r="F16444">
        <f>IF(GL_Paste!$B16441="","",IFERROR(INDEX(AcctSub,MATCH(GL_Paste!$B16441&amp;"",AcctCode,0)),"UNKNOWN"))</f>
        <v/>
      </c>
    </row>
    <row r="16445">
      <c r="A16445" s="40">
        <f>IF(GL_Paste!$B16442="","",N(GL_Paste!$H16442)-N(GL_Paste!$G16442))</f>
        <v/>
      </c>
      <c r="B16445" s="43">
        <f>IF(GL_Paste!$B16442="","",DATE(YEAR(GL_Paste!$E16442),MONTH(GL_Paste!$E16442),1))</f>
        <v/>
      </c>
      <c r="C16445">
        <f>IF(GL_Paste!$B16442="","",IF(TRIM(GL_Paste!$M16442)&lt;&gt;"",TRIM(GL_Paste!$M16442),IFERROR(MID(GL_Paste!$I16442,FIND("[",GL_Paste!$I16442)+1,FIND("]",GL_Paste!$I16442)-FIND("[",GL_Paste!$I16442)-1),"")))</f>
        <v/>
      </c>
      <c r="D16445">
        <f>IF(GL_Paste!$B16442="","",IFERROR(INDEX(DeptName,MATCH($C16445,DeptTag,0)),"UNALLOCATED"))</f>
        <v/>
      </c>
      <c r="E16445">
        <f>IF(GL_Paste!$B16442="","",IFERROR(INDEX(AcctCat,MATCH(GL_Paste!$B16442&amp;"",AcctCode,0)),"UNKNOWN"))</f>
        <v/>
      </c>
      <c r="F16445">
        <f>IF(GL_Paste!$B16442="","",IFERROR(INDEX(AcctSub,MATCH(GL_Paste!$B16442&amp;"",AcctCode,0)),"UNKNOWN"))</f>
        <v/>
      </c>
    </row>
    <row r="16446">
      <c r="A16446" s="40">
        <f>IF(GL_Paste!$B16443="","",N(GL_Paste!$H16443)-N(GL_Paste!$G16443))</f>
        <v/>
      </c>
      <c r="B16446" s="43">
        <f>IF(GL_Paste!$B16443="","",DATE(YEAR(GL_Paste!$E16443),MONTH(GL_Paste!$E16443),1))</f>
        <v/>
      </c>
      <c r="C16446">
        <f>IF(GL_Paste!$B16443="","",IF(TRIM(GL_Paste!$M16443)&lt;&gt;"",TRIM(GL_Paste!$M16443),IFERROR(MID(GL_Paste!$I16443,FIND("[",GL_Paste!$I16443)+1,FIND("]",GL_Paste!$I16443)-FIND("[",GL_Paste!$I16443)-1),"")))</f>
        <v/>
      </c>
      <c r="D16446">
        <f>IF(GL_Paste!$B16443="","",IFERROR(INDEX(DeptName,MATCH($C16446,DeptTag,0)),"UNALLOCATED"))</f>
        <v/>
      </c>
      <c r="E16446">
        <f>IF(GL_Paste!$B16443="","",IFERROR(INDEX(AcctCat,MATCH(GL_Paste!$B16443&amp;"",AcctCode,0)),"UNKNOWN"))</f>
        <v/>
      </c>
      <c r="F16446">
        <f>IF(GL_Paste!$B16443="","",IFERROR(INDEX(AcctSub,MATCH(GL_Paste!$B16443&amp;"",AcctCode,0)),"UNKNOWN"))</f>
        <v/>
      </c>
    </row>
    <row r="16447">
      <c r="A16447" s="40">
        <f>IF(GL_Paste!$B16444="","",N(GL_Paste!$H16444)-N(GL_Paste!$G16444))</f>
        <v/>
      </c>
      <c r="B16447" s="43">
        <f>IF(GL_Paste!$B16444="","",DATE(YEAR(GL_Paste!$E16444),MONTH(GL_Paste!$E16444),1))</f>
        <v/>
      </c>
      <c r="C16447">
        <f>IF(GL_Paste!$B16444="","",IF(TRIM(GL_Paste!$M16444)&lt;&gt;"",TRIM(GL_Paste!$M16444),IFERROR(MID(GL_Paste!$I16444,FIND("[",GL_Paste!$I16444)+1,FIND("]",GL_Paste!$I16444)-FIND("[",GL_Paste!$I16444)-1),"")))</f>
        <v/>
      </c>
      <c r="D16447">
        <f>IF(GL_Paste!$B16444="","",IFERROR(INDEX(DeptName,MATCH($C16447,DeptTag,0)),"UNALLOCATED"))</f>
        <v/>
      </c>
      <c r="E16447">
        <f>IF(GL_Paste!$B16444="","",IFERROR(INDEX(AcctCat,MATCH(GL_Paste!$B16444&amp;"",AcctCode,0)),"UNKNOWN"))</f>
        <v/>
      </c>
      <c r="F16447">
        <f>IF(GL_Paste!$B16444="","",IFERROR(INDEX(AcctSub,MATCH(GL_Paste!$B16444&amp;"",AcctCode,0)),"UNKNOWN"))</f>
        <v/>
      </c>
    </row>
    <row r="16448">
      <c r="A16448" s="40">
        <f>IF(GL_Paste!$B16445="","",N(GL_Paste!$H16445)-N(GL_Paste!$G16445))</f>
        <v/>
      </c>
      <c r="B16448" s="43">
        <f>IF(GL_Paste!$B16445="","",DATE(YEAR(GL_Paste!$E16445),MONTH(GL_Paste!$E16445),1))</f>
        <v/>
      </c>
      <c r="C16448">
        <f>IF(GL_Paste!$B16445="","",IF(TRIM(GL_Paste!$M16445)&lt;&gt;"",TRIM(GL_Paste!$M16445),IFERROR(MID(GL_Paste!$I16445,FIND("[",GL_Paste!$I16445)+1,FIND("]",GL_Paste!$I16445)-FIND("[",GL_Paste!$I16445)-1),"")))</f>
        <v/>
      </c>
      <c r="D16448">
        <f>IF(GL_Paste!$B16445="","",IFERROR(INDEX(DeptName,MATCH($C16448,DeptTag,0)),"UNALLOCATED"))</f>
        <v/>
      </c>
      <c r="E16448">
        <f>IF(GL_Paste!$B16445="","",IFERROR(INDEX(AcctCat,MATCH(GL_Paste!$B16445&amp;"",AcctCode,0)),"UNKNOWN"))</f>
        <v/>
      </c>
      <c r="F16448">
        <f>IF(GL_Paste!$B16445="","",IFERROR(INDEX(AcctSub,MATCH(GL_Paste!$B16445&amp;"",AcctCode,0)),"UNKNOWN"))</f>
        <v/>
      </c>
    </row>
    <row r="16449">
      <c r="A16449" s="40">
        <f>IF(GL_Paste!$B16446="","",N(GL_Paste!$H16446)-N(GL_Paste!$G16446))</f>
        <v/>
      </c>
      <c r="B16449" s="43">
        <f>IF(GL_Paste!$B16446="","",DATE(YEAR(GL_Paste!$E16446),MONTH(GL_Paste!$E16446),1))</f>
        <v/>
      </c>
      <c r="C16449">
        <f>IF(GL_Paste!$B16446="","",IF(TRIM(GL_Paste!$M16446)&lt;&gt;"",TRIM(GL_Paste!$M16446),IFERROR(MID(GL_Paste!$I16446,FIND("[",GL_Paste!$I16446)+1,FIND("]",GL_Paste!$I16446)-FIND("[",GL_Paste!$I16446)-1),"")))</f>
        <v/>
      </c>
      <c r="D16449">
        <f>IF(GL_Paste!$B16446="","",IFERROR(INDEX(DeptName,MATCH($C16449,DeptTag,0)),"UNALLOCATED"))</f>
        <v/>
      </c>
      <c r="E16449">
        <f>IF(GL_Paste!$B16446="","",IFERROR(INDEX(AcctCat,MATCH(GL_Paste!$B16446&amp;"",AcctCode,0)),"UNKNOWN"))</f>
        <v/>
      </c>
      <c r="F16449">
        <f>IF(GL_Paste!$B16446="","",IFERROR(INDEX(AcctSub,MATCH(GL_Paste!$B16446&amp;"",AcctCode,0)),"UNKNOWN"))</f>
        <v/>
      </c>
    </row>
    <row r="16450">
      <c r="A16450" s="40">
        <f>IF(GL_Paste!$B16447="","",N(GL_Paste!$H16447)-N(GL_Paste!$G16447))</f>
        <v/>
      </c>
      <c r="B16450" s="43">
        <f>IF(GL_Paste!$B16447="","",DATE(YEAR(GL_Paste!$E16447),MONTH(GL_Paste!$E16447),1))</f>
        <v/>
      </c>
      <c r="C16450">
        <f>IF(GL_Paste!$B16447="","",IF(TRIM(GL_Paste!$M16447)&lt;&gt;"",TRIM(GL_Paste!$M16447),IFERROR(MID(GL_Paste!$I16447,FIND("[",GL_Paste!$I16447)+1,FIND("]",GL_Paste!$I16447)-FIND("[",GL_Paste!$I16447)-1),"")))</f>
        <v/>
      </c>
      <c r="D16450">
        <f>IF(GL_Paste!$B16447="","",IFERROR(INDEX(DeptName,MATCH($C16450,DeptTag,0)),"UNALLOCATED"))</f>
        <v/>
      </c>
      <c r="E16450">
        <f>IF(GL_Paste!$B16447="","",IFERROR(INDEX(AcctCat,MATCH(GL_Paste!$B16447&amp;"",AcctCode,0)),"UNKNOWN"))</f>
        <v/>
      </c>
      <c r="F16450">
        <f>IF(GL_Paste!$B16447="","",IFERROR(INDEX(AcctSub,MATCH(GL_Paste!$B16447&amp;"",AcctCode,0)),"UNKNOWN"))</f>
        <v/>
      </c>
    </row>
    <row r="16451">
      <c r="A16451" s="40">
        <f>IF(GL_Paste!$B16448="","",N(GL_Paste!$H16448)-N(GL_Paste!$G16448))</f>
        <v/>
      </c>
      <c r="B16451" s="43">
        <f>IF(GL_Paste!$B16448="","",DATE(YEAR(GL_Paste!$E16448),MONTH(GL_Paste!$E16448),1))</f>
        <v/>
      </c>
      <c r="C16451">
        <f>IF(GL_Paste!$B16448="","",IF(TRIM(GL_Paste!$M16448)&lt;&gt;"",TRIM(GL_Paste!$M16448),IFERROR(MID(GL_Paste!$I16448,FIND("[",GL_Paste!$I16448)+1,FIND("]",GL_Paste!$I16448)-FIND("[",GL_Paste!$I16448)-1),"")))</f>
        <v/>
      </c>
      <c r="D16451">
        <f>IF(GL_Paste!$B16448="","",IFERROR(INDEX(DeptName,MATCH($C16451,DeptTag,0)),"UNALLOCATED"))</f>
        <v/>
      </c>
      <c r="E16451">
        <f>IF(GL_Paste!$B16448="","",IFERROR(INDEX(AcctCat,MATCH(GL_Paste!$B16448&amp;"",AcctCode,0)),"UNKNOWN"))</f>
        <v/>
      </c>
      <c r="F16451">
        <f>IF(GL_Paste!$B16448="","",IFERROR(INDEX(AcctSub,MATCH(GL_Paste!$B16448&amp;"",AcctCode,0)),"UNKNOWN"))</f>
        <v/>
      </c>
    </row>
    <row r="16452">
      <c r="A16452" s="40">
        <f>IF(GL_Paste!$B16449="","",N(GL_Paste!$H16449)-N(GL_Paste!$G16449))</f>
        <v/>
      </c>
      <c r="B16452" s="43">
        <f>IF(GL_Paste!$B16449="","",DATE(YEAR(GL_Paste!$E16449),MONTH(GL_Paste!$E16449),1))</f>
        <v/>
      </c>
      <c r="C16452">
        <f>IF(GL_Paste!$B16449="","",IF(TRIM(GL_Paste!$M16449)&lt;&gt;"",TRIM(GL_Paste!$M16449),IFERROR(MID(GL_Paste!$I16449,FIND("[",GL_Paste!$I16449)+1,FIND("]",GL_Paste!$I16449)-FIND("[",GL_Paste!$I16449)-1),"")))</f>
        <v/>
      </c>
      <c r="D16452">
        <f>IF(GL_Paste!$B16449="","",IFERROR(INDEX(DeptName,MATCH($C16452,DeptTag,0)),"UNALLOCATED"))</f>
        <v/>
      </c>
      <c r="E16452">
        <f>IF(GL_Paste!$B16449="","",IFERROR(INDEX(AcctCat,MATCH(GL_Paste!$B16449&amp;"",AcctCode,0)),"UNKNOWN"))</f>
        <v/>
      </c>
      <c r="F16452">
        <f>IF(GL_Paste!$B16449="","",IFERROR(INDEX(AcctSub,MATCH(GL_Paste!$B16449&amp;"",AcctCode,0)),"UNKNOWN"))</f>
        <v/>
      </c>
    </row>
    <row r="16453">
      <c r="A16453" s="40">
        <f>IF(GL_Paste!$B16450="","",N(GL_Paste!$H16450)-N(GL_Paste!$G16450))</f>
        <v/>
      </c>
      <c r="B16453" s="43">
        <f>IF(GL_Paste!$B16450="","",DATE(YEAR(GL_Paste!$E16450),MONTH(GL_Paste!$E16450),1))</f>
        <v/>
      </c>
      <c r="C16453">
        <f>IF(GL_Paste!$B16450="","",IF(TRIM(GL_Paste!$M16450)&lt;&gt;"",TRIM(GL_Paste!$M16450),IFERROR(MID(GL_Paste!$I16450,FIND("[",GL_Paste!$I16450)+1,FIND("]",GL_Paste!$I16450)-FIND("[",GL_Paste!$I16450)-1),"")))</f>
        <v/>
      </c>
      <c r="D16453">
        <f>IF(GL_Paste!$B16450="","",IFERROR(INDEX(DeptName,MATCH($C16453,DeptTag,0)),"UNALLOCATED"))</f>
        <v/>
      </c>
      <c r="E16453">
        <f>IF(GL_Paste!$B16450="","",IFERROR(INDEX(AcctCat,MATCH(GL_Paste!$B16450&amp;"",AcctCode,0)),"UNKNOWN"))</f>
        <v/>
      </c>
      <c r="F16453">
        <f>IF(GL_Paste!$B16450="","",IFERROR(INDEX(AcctSub,MATCH(GL_Paste!$B16450&amp;"",AcctCode,0)),"UNKNOWN"))</f>
        <v/>
      </c>
    </row>
    <row r="16454">
      <c r="A16454" s="40">
        <f>IF(GL_Paste!$B16451="","",N(GL_Paste!$H16451)-N(GL_Paste!$G16451))</f>
        <v/>
      </c>
      <c r="B16454" s="43">
        <f>IF(GL_Paste!$B16451="","",DATE(YEAR(GL_Paste!$E16451),MONTH(GL_Paste!$E16451),1))</f>
        <v/>
      </c>
      <c r="C16454">
        <f>IF(GL_Paste!$B16451="","",IF(TRIM(GL_Paste!$M16451)&lt;&gt;"",TRIM(GL_Paste!$M16451),IFERROR(MID(GL_Paste!$I16451,FIND("[",GL_Paste!$I16451)+1,FIND("]",GL_Paste!$I16451)-FIND("[",GL_Paste!$I16451)-1),"")))</f>
        <v/>
      </c>
      <c r="D16454">
        <f>IF(GL_Paste!$B16451="","",IFERROR(INDEX(DeptName,MATCH($C16454,DeptTag,0)),"UNALLOCATED"))</f>
        <v/>
      </c>
      <c r="E16454">
        <f>IF(GL_Paste!$B16451="","",IFERROR(INDEX(AcctCat,MATCH(GL_Paste!$B16451&amp;"",AcctCode,0)),"UNKNOWN"))</f>
        <v/>
      </c>
      <c r="F16454">
        <f>IF(GL_Paste!$B16451="","",IFERROR(INDEX(AcctSub,MATCH(GL_Paste!$B16451&amp;"",AcctCode,0)),"UNKNOWN"))</f>
        <v/>
      </c>
    </row>
    <row r="16455">
      <c r="A16455" s="40">
        <f>IF(GL_Paste!$B16452="","",N(GL_Paste!$H16452)-N(GL_Paste!$G16452))</f>
        <v/>
      </c>
      <c r="B16455" s="43">
        <f>IF(GL_Paste!$B16452="","",DATE(YEAR(GL_Paste!$E16452),MONTH(GL_Paste!$E16452),1))</f>
        <v/>
      </c>
      <c r="C16455">
        <f>IF(GL_Paste!$B16452="","",IF(TRIM(GL_Paste!$M16452)&lt;&gt;"",TRIM(GL_Paste!$M16452),IFERROR(MID(GL_Paste!$I16452,FIND("[",GL_Paste!$I16452)+1,FIND("]",GL_Paste!$I16452)-FIND("[",GL_Paste!$I16452)-1),"")))</f>
        <v/>
      </c>
      <c r="D16455">
        <f>IF(GL_Paste!$B16452="","",IFERROR(INDEX(DeptName,MATCH($C16455,DeptTag,0)),"UNALLOCATED"))</f>
        <v/>
      </c>
      <c r="E16455">
        <f>IF(GL_Paste!$B16452="","",IFERROR(INDEX(AcctCat,MATCH(GL_Paste!$B16452&amp;"",AcctCode,0)),"UNKNOWN"))</f>
        <v/>
      </c>
      <c r="F16455">
        <f>IF(GL_Paste!$B16452="","",IFERROR(INDEX(AcctSub,MATCH(GL_Paste!$B16452&amp;"",AcctCode,0)),"UNKNOWN"))</f>
        <v/>
      </c>
    </row>
    <row r="16456">
      <c r="A16456" s="40">
        <f>IF(GL_Paste!$B16453="","",N(GL_Paste!$H16453)-N(GL_Paste!$G16453))</f>
        <v/>
      </c>
      <c r="B16456" s="43">
        <f>IF(GL_Paste!$B16453="","",DATE(YEAR(GL_Paste!$E16453),MONTH(GL_Paste!$E16453),1))</f>
        <v/>
      </c>
      <c r="C16456">
        <f>IF(GL_Paste!$B16453="","",IF(TRIM(GL_Paste!$M16453)&lt;&gt;"",TRIM(GL_Paste!$M16453),IFERROR(MID(GL_Paste!$I16453,FIND("[",GL_Paste!$I16453)+1,FIND("]",GL_Paste!$I16453)-FIND("[",GL_Paste!$I16453)-1),"")))</f>
        <v/>
      </c>
      <c r="D16456">
        <f>IF(GL_Paste!$B16453="","",IFERROR(INDEX(DeptName,MATCH($C16456,DeptTag,0)),"UNALLOCATED"))</f>
        <v/>
      </c>
      <c r="E16456">
        <f>IF(GL_Paste!$B16453="","",IFERROR(INDEX(AcctCat,MATCH(GL_Paste!$B16453&amp;"",AcctCode,0)),"UNKNOWN"))</f>
        <v/>
      </c>
      <c r="F16456">
        <f>IF(GL_Paste!$B16453="","",IFERROR(INDEX(AcctSub,MATCH(GL_Paste!$B16453&amp;"",AcctCode,0)),"UNKNOWN"))</f>
        <v/>
      </c>
    </row>
    <row r="16457">
      <c r="A16457" s="40">
        <f>IF(GL_Paste!$B16454="","",N(GL_Paste!$H16454)-N(GL_Paste!$G16454))</f>
        <v/>
      </c>
      <c r="B16457" s="43">
        <f>IF(GL_Paste!$B16454="","",DATE(YEAR(GL_Paste!$E16454),MONTH(GL_Paste!$E16454),1))</f>
        <v/>
      </c>
      <c r="C16457">
        <f>IF(GL_Paste!$B16454="","",IF(TRIM(GL_Paste!$M16454)&lt;&gt;"",TRIM(GL_Paste!$M16454),IFERROR(MID(GL_Paste!$I16454,FIND("[",GL_Paste!$I16454)+1,FIND("]",GL_Paste!$I16454)-FIND("[",GL_Paste!$I16454)-1),"")))</f>
        <v/>
      </c>
      <c r="D16457">
        <f>IF(GL_Paste!$B16454="","",IFERROR(INDEX(DeptName,MATCH($C16457,DeptTag,0)),"UNALLOCATED"))</f>
        <v/>
      </c>
      <c r="E16457">
        <f>IF(GL_Paste!$B16454="","",IFERROR(INDEX(AcctCat,MATCH(GL_Paste!$B16454&amp;"",AcctCode,0)),"UNKNOWN"))</f>
        <v/>
      </c>
      <c r="F16457">
        <f>IF(GL_Paste!$B16454="","",IFERROR(INDEX(AcctSub,MATCH(GL_Paste!$B16454&amp;"",AcctCode,0)),"UNKNOWN"))</f>
        <v/>
      </c>
    </row>
    <row r="16458">
      <c r="A16458" s="40">
        <f>IF(GL_Paste!$B16455="","",N(GL_Paste!$H16455)-N(GL_Paste!$G16455))</f>
        <v/>
      </c>
      <c r="B16458" s="43">
        <f>IF(GL_Paste!$B16455="","",DATE(YEAR(GL_Paste!$E16455),MONTH(GL_Paste!$E16455),1))</f>
        <v/>
      </c>
      <c r="C16458">
        <f>IF(GL_Paste!$B16455="","",IF(TRIM(GL_Paste!$M16455)&lt;&gt;"",TRIM(GL_Paste!$M16455),IFERROR(MID(GL_Paste!$I16455,FIND("[",GL_Paste!$I16455)+1,FIND("]",GL_Paste!$I16455)-FIND("[",GL_Paste!$I16455)-1),"")))</f>
        <v/>
      </c>
      <c r="D16458">
        <f>IF(GL_Paste!$B16455="","",IFERROR(INDEX(DeptName,MATCH($C16458,DeptTag,0)),"UNALLOCATED"))</f>
        <v/>
      </c>
      <c r="E16458">
        <f>IF(GL_Paste!$B16455="","",IFERROR(INDEX(AcctCat,MATCH(GL_Paste!$B16455&amp;"",AcctCode,0)),"UNKNOWN"))</f>
        <v/>
      </c>
      <c r="F16458">
        <f>IF(GL_Paste!$B16455="","",IFERROR(INDEX(AcctSub,MATCH(GL_Paste!$B16455&amp;"",AcctCode,0)),"UNKNOWN"))</f>
        <v/>
      </c>
    </row>
    <row r="16459">
      <c r="A16459" s="40">
        <f>IF(GL_Paste!$B16456="","",N(GL_Paste!$H16456)-N(GL_Paste!$G16456))</f>
        <v/>
      </c>
      <c r="B16459" s="43">
        <f>IF(GL_Paste!$B16456="","",DATE(YEAR(GL_Paste!$E16456),MONTH(GL_Paste!$E16456),1))</f>
        <v/>
      </c>
      <c r="C16459">
        <f>IF(GL_Paste!$B16456="","",IF(TRIM(GL_Paste!$M16456)&lt;&gt;"",TRIM(GL_Paste!$M16456),IFERROR(MID(GL_Paste!$I16456,FIND("[",GL_Paste!$I16456)+1,FIND("]",GL_Paste!$I16456)-FIND("[",GL_Paste!$I16456)-1),"")))</f>
        <v/>
      </c>
      <c r="D16459">
        <f>IF(GL_Paste!$B16456="","",IFERROR(INDEX(DeptName,MATCH($C16459,DeptTag,0)),"UNALLOCATED"))</f>
        <v/>
      </c>
      <c r="E16459">
        <f>IF(GL_Paste!$B16456="","",IFERROR(INDEX(AcctCat,MATCH(GL_Paste!$B16456&amp;"",AcctCode,0)),"UNKNOWN"))</f>
        <v/>
      </c>
      <c r="F16459">
        <f>IF(GL_Paste!$B16456="","",IFERROR(INDEX(AcctSub,MATCH(GL_Paste!$B16456&amp;"",AcctCode,0)),"UNKNOWN"))</f>
        <v/>
      </c>
    </row>
    <row r="16460">
      <c r="A16460" s="40">
        <f>IF(GL_Paste!$B16457="","",N(GL_Paste!$H16457)-N(GL_Paste!$G16457))</f>
        <v/>
      </c>
      <c r="B16460" s="43">
        <f>IF(GL_Paste!$B16457="","",DATE(YEAR(GL_Paste!$E16457),MONTH(GL_Paste!$E16457),1))</f>
        <v/>
      </c>
      <c r="C16460">
        <f>IF(GL_Paste!$B16457="","",IF(TRIM(GL_Paste!$M16457)&lt;&gt;"",TRIM(GL_Paste!$M16457),IFERROR(MID(GL_Paste!$I16457,FIND("[",GL_Paste!$I16457)+1,FIND("]",GL_Paste!$I16457)-FIND("[",GL_Paste!$I16457)-1),"")))</f>
        <v/>
      </c>
      <c r="D16460">
        <f>IF(GL_Paste!$B16457="","",IFERROR(INDEX(DeptName,MATCH($C16460,DeptTag,0)),"UNALLOCATED"))</f>
        <v/>
      </c>
      <c r="E16460">
        <f>IF(GL_Paste!$B16457="","",IFERROR(INDEX(AcctCat,MATCH(GL_Paste!$B16457&amp;"",AcctCode,0)),"UNKNOWN"))</f>
        <v/>
      </c>
      <c r="F16460">
        <f>IF(GL_Paste!$B16457="","",IFERROR(INDEX(AcctSub,MATCH(GL_Paste!$B16457&amp;"",AcctCode,0)),"UNKNOWN"))</f>
        <v/>
      </c>
    </row>
    <row r="16461">
      <c r="A16461" s="40">
        <f>IF(GL_Paste!$B16458="","",N(GL_Paste!$H16458)-N(GL_Paste!$G16458))</f>
        <v/>
      </c>
      <c r="B16461" s="43">
        <f>IF(GL_Paste!$B16458="","",DATE(YEAR(GL_Paste!$E16458),MONTH(GL_Paste!$E16458),1))</f>
        <v/>
      </c>
      <c r="C16461">
        <f>IF(GL_Paste!$B16458="","",IF(TRIM(GL_Paste!$M16458)&lt;&gt;"",TRIM(GL_Paste!$M16458),IFERROR(MID(GL_Paste!$I16458,FIND("[",GL_Paste!$I16458)+1,FIND("]",GL_Paste!$I16458)-FIND("[",GL_Paste!$I16458)-1),"")))</f>
        <v/>
      </c>
      <c r="D16461">
        <f>IF(GL_Paste!$B16458="","",IFERROR(INDEX(DeptName,MATCH($C16461,DeptTag,0)),"UNALLOCATED"))</f>
        <v/>
      </c>
      <c r="E16461">
        <f>IF(GL_Paste!$B16458="","",IFERROR(INDEX(AcctCat,MATCH(GL_Paste!$B16458&amp;"",AcctCode,0)),"UNKNOWN"))</f>
        <v/>
      </c>
      <c r="F16461">
        <f>IF(GL_Paste!$B16458="","",IFERROR(INDEX(AcctSub,MATCH(GL_Paste!$B16458&amp;"",AcctCode,0)),"UNKNOWN"))</f>
        <v/>
      </c>
    </row>
    <row r="16462">
      <c r="A16462" s="40">
        <f>IF(GL_Paste!$B16459="","",N(GL_Paste!$H16459)-N(GL_Paste!$G16459))</f>
        <v/>
      </c>
      <c r="B16462" s="43">
        <f>IF(GL_Paste!$B16459="","",DATE(YEAR(GL_Paste!$E16459),MONTH(GL_Paste!$E16459),1))</f>
        <v/>
      </c>
      <c r="C16462">
        <f>IF(GL_Paste!$B16459="","",IF(TRIM(GL_Paste!$M16459)&lt;&gt;"",TRIM(GL_Paste!$M16459),IFERROR(MID(GL_Paste!$I16459,FIND("[",GL_Paste!$I16459)+1,FIND("]",GL_Paste!$I16459)-FIND("[",GL_Paste!$I16459)-1),"")))</f>
        <v/>
      </c>
      <c r="D16462">
        <f>IF(GL_Paste!$B16459="","",IFERROR(INDEX(DeptName,MATCH($C16462,DeptTag,0)),"UNALLOCATED"))</f>
        <v/>
      </c>
      <c r="E16462">
        <f>IF(GL_Paste!$B16459="","",IFERROR(INDEX(AcctCat,MATCH(GL_Paste!$B16459&amp;"",AcctCode,0)),"UNKNOWN"))</f>
        <v/>
      </c>
      <c r="F16462">
        <f>IF(GL_Paste!$B16459="","",IFERROR(INDEX(AcctSub,MATCH(GL_Paste!$B16459&amp;"",AcctCode,0)),"UNKNOWN"))</f>
        <v/>
      </c>
    </row>
    <row r="16463">
      <c r="A16463" s="40">
        <f>IF(GL_Paste!$B16460="","",N(GL_Paste!$H16460)-N(GL_Paste!$G16460))</f>
        <v/>
      </c>
      <c r="B16463" s="43">
        <f>IF(GL_Paste!$B16460="","",DATE(YEAR(GL_Paste!$E16460),MONTH(GL_Paste!$E16460),1))</f>
        <v/>
      </c>
      <c r="C16463">
        <f>IF(GL_Paste!$B16460="","",IF(TRIM(GL_Paste!$M16460)&lt;&gt;"",TRIM(GL_Paste!$M16460),IFERROR(MID(GL_Paste!$I16460,FIND("[",GL_Paste!$I16460)+1,FIND("]",GL_Paste!$I16460)-FIND("[",GL_Paste!$I16460)-1),"")))</f>
        <v/>
      </c>
      <c r="D16463">
        <f>IF(GL_Paste!$B16460="","",IFERROR(INDEX(DeptName,MATCH($C16463,DeptTag,0)),"UNALLOCATED"))</f>
        <v/>
      </c>
      <c r="E16463">
        <f>IF(GL_Paste!$B16460="","",IFERROR(INDEX(AcctCat,MATCH(GL_Paste!$B16460&amp;"",AcctCode,0)),"UNKNOWN"))</f>
        <v/>
      </c>
      <c r="F16463">
        <f>IF(GL_Paste!$B16460="","",IFERROR(INDEX(AcctSub,MATCH(GL_Paste!$B16460&amp;"",AcctCode,0)),"UNKNOWN"))</f>
        <v/>
      </c>
    </row>
    <row r="16464">
      <c r="A16464" s="40">
        <f>IF(GL_Paste!$B16461="","",N(GL_Paste!$H16461)-N(GL_Paste!$G16461))</f>
        <v/>
      </c>
      <c r="B16464" s="43">
        <f>IF(GL_Paste!$B16461="","",DATE(YEAR(GL_Paste!$E16461),MONTH(GL_Paste!$E16461),1))</f>
        <v/>
      </c>
      <c r="C16464">
        <f>IF(GL_Paste!$B16461="","",IF(TRIM(GL_Paste!$M16461)&lt;&gt;"",TRIM(GL_Paste!$M16461),IFERROR(MID(GL_Paste!$I16461,FIND("[",GL_Paste!$I16461)+1,FIND("]",GL_Paste!$I16461)-FIND("[",GL_Paste!$I16461)-1),"")))</f>
        <v/>
      </c>
      <c r="D16464">
        <f>IF(GL_Paste!$B16461="","",IFERROR(INDEX(DeptName,MATCH($C16464,DeptTag,0)),"UNALLOCATED"))</f>
        <v/>
      </c>
      <c r="E16464">
        <f>IF(GL_Paste!$B16461="","",IFERROR(INDEX(AcctCat,MATCH(GL_Paste!$B16461&amp;"",AcctCode,0)),"UNKNOWN"))</f>
        <v/>
      </c>
      <c r="F16464">
        <f>IF(GL_Paste!$B16461="","",IFERROR(INDEX(AcctSub,MATCH(GL_Paste!$B16461&amp;"",AcctCode,0)),"UNKNOWN"))</f>
        <v/>
      </c>
    </row>
    <row r="16465">
      <c r="A16465" s="40">
        <f>IF(GL_Paste!$B16462="","",N(GL_Paste!$H16462)-N(GL_Paste!$G16462))</f>
        <v/>
      </c>
      <c r="B16465" s="43">
        <f>IF(GL_Paste!$B16462="","",DATE(YEAR(GL_Paste!$E16462),MONTH(GL_Paste!$E16462),1))</f>
        <v/>
      </c>
      <c r="C16465">
        <f>IF(GL_Paste!$B16462="","",IF(TRIM(GL_Paste!$M16462)&lt;&gt;"",TRIM(GL_Paste!$M16462),IFERROR(MID(GL_Paste!$I16462,FIND("[",GL_Paste!$I16462)+1,FIND("]",GL_Paste!$I16462)-FIND("[",GL_Paste!$I16462)-1),"")))</f>
        <v/>
      </c>
      <c r="D16465">
        <f>IF(GL_Paste!$B16462="","",IFERROR(INDEX(DeptName,MATCH($C16465,DeptTag,0)),"UNALLOCATED"))</f>
        <v/>
      </c>
      <c r="E16465">
        <f>IF(GL_Paste!$B16462="","",IFERROR(INDEX(AcctCat,MATCH(GL_Paste!$B16462&amp;"",AcctCode,0)),"UNKNOWN"))</f>
        <v/>
      </c>
      <c r="F16465">
        <f>IF(GL_Paste!$B16462="","",IFERROR(INDEX(AcctSub,MATCH(GL_Paste!$B16462&amp;"",AcctCode,0)),"UNKNOWN"))</f>
        <v/>
      </c>
    </row>
    <row r="16466">
      <c r="A16466" s="40">
        <f>IF(GL_Paste!$B16463="","",N(GL_Paste!$H16463)-N(GL_Paste!$G16463))</f>
        <v/>
      </c>
      <c r="B16466" s="43">
        <f>IF(GL_Paste!$B16463="","",DATE(YEAR(GL_Paste!$E16463),MONTH(GL_Paste!$E16463),1))</f>
        <v/>
      </c>
      <c r="C16466">
        <f>IF(GL_Paste!$B16463="","",IF(TRIM(GL_Paste!$M16463)&lt;&gt;"",TRIM(GL_Paste!$M16463),IFERROR(MID(GL_Paste!$I16463,FIND("[",GL_Paste!$I16463)+1,FIND("]",GL_Paste!$I16463)-FIND("[",GL_Paste!$I16463)-1),"")))</f>
        <v/>
      </c>
      <c r="D16466">
        <f>IF(GL_Paste!$B16463="","",IFERROR(INDEX(DeptName,MATCH($C16466,DeptTag,0)),"UNALLOCATED"))</f>
        <v/>
      </c>
      <c r="E16466">
        <f>IF(GL_Paste!$B16463="","",IFERROR(INDEX(AcctCat,MATCH(GL_Paste!$B16463&amp;"",AcctCode,0)),"UNKNOWN"))</f>
        <v/>
      </c>
      <c r="F16466">
        <f>IF(GL_Paste!$B16463="","",IFERROR(INDEX(AcctSub,MATCH(GL_Paste!$B16463&amp;"",AcctCode,0)),"UNKNOWN"))</f>
        <v/>
      </c>
    </row>
    <row r="16467">
      <c r="A16467" s="40">
        <f>IF(GL_Paste!$B16464="","",N(GL_Paste!$H16464)-N(GL_Paste!$G16464))</f>
        <v/>
      </c>
      <c r="B16467" s="43">
        <f>IF(GL_Paste!$B16464="","",DATE(YEAR(GL_Paste!$E16464),MONTH(GL_Paste!$E16464),1))</f>
        <v/>
      </c>
      <c r="C16467">
        <f>IF(GL_Paste!$B16464="","",IF(TRIM(GL_Paste!$M16464)&lt;&gt;"",TRIM(GL_Paste!$M16464),IFERROR(MID(GL_Paste!$I16464,FIND("[",GL_Paste!$I16464)+1,FIND("]",GL_Paste!$I16464)-FIND("[",GL_Paste!$I16464)-1),"")))</f>
        <v/>
      </c>
      <c r="D16467">
        <f>IF(GL_Paste!$B16464="","",IFERROR(INDEX(DeptName,MATCH($C16467,DeptTag,0)),"UNALLOCATED"))</f>
        <v/>
      </c>
      <c r="E16467">
        <f>IF(GL_Paste!$B16464="","",IFERROR(INDEX(AcctCat,MATCH(GL_Paste!$B16464&amp;"",AcctCode,0)),"UNKNOWN"))</f>
        <v/>
      </c>
      <c r="F16467">
        <f>IF(GL_Paste!$B16464="","",IFERROR(INDEX(AcctSub,MATCH(GL_Paste!$B16464&amp;"",AcctCode,0)),"UNKNOWN"))</f>
        <v/>
      </c>
    </row>
    <row r="16468">
      <c r="A16468" s="40">
        <f>IF(GL_Paste!$B16465="","",N(GL_Paste!$H16465)-N(GL_Paste!$G16465))</f>
        <v/>
      </c>
      <c r="B16468" s="43">
        <f>IF(GL_Paste!$B16465="","",DATE(YEAR(GL_Paste!$E16465),MONTH(GL_Paste!$E16465),1))</f>
        <v/>
      </c>
      <c r="C16468">
        <f>IF(GL_Paste!$B16465="","",IF(TRIM(GL_Paste!$M16465)&lt;&gt;"",TRIM(GL_Paste!$M16465),IFERROR(MID(GL_Paste!$I16465,FIND("[",GL_Paste!$I16465)+1,FIND("]",GL_Paste!$I16465)-FIND("[",GL_Paste!$I16465)-1),"")))</f>
        <v/>
      </c>
      <c r="D16468">
        <f>IF(GL_Paste!$B16465="","",IFERROR(INDEX(DeptName,MATCH($C16468,DeptTag,0)),"UNALLOCATED"))</f>
        <v/>
      </c>
      <c r="E16468">
        <f>IF(GL_Paste!$B16465="","",IFERROR(INDEX(AcctCat,MATCH(GL_Paste!$B16465&amp;"",AcctCode,0)),"UNKNOWN"))</f>
        <v/>
      </c>
      <c r="F16468">
        <f>IF(GL_Paste!$B16465="","",IFERROR(INDEX(AcctSub,MATCH(GL_Paste!$B16465&amp;"",AcctCode,0)),"UNKNOWN"))</f>
        <v/>
      </c>
    </row>
    <row r="16469">
      <c r="A16469" s="40">
        <f>IF(GL_Paste!$B16466="","",N(GL_Paste!$H16466)-N(GL_Paste!$G16466))</f>
        <v/>
      </c>
      <c r="B16469" s="43">
        <f>IF(GL_Paste!$B16466="","",DATE(YEAR(GL_Paste!$E16466),MONTH(GL_Paste!$E16466),1))</f>
        <v/>
      </c>
      <c r="C16469">
        <f>IF(GL_Paste!$B16466="","",IF(TRIM(GL_Paste!$M16466)&lt;&gt;"",TRIM(GL_Paste!$M16466),IFERROR(MID(GL_Paste!$I16466,FIND("[",GL_Paste!$I16466)+1,FIND("]",GL_Paste!$I16466)-FIND("[",GL_Paste!$I16466)-1),"")))</f>
        <v/>
      </c>
      <c r="D16469">
        <f>IF(GL_Paste!$B16466="","",IFERROR(INDEX(DeptName,MATCH($C16469,DeptTag,0)),"UNALLOCATED"))</f>
        <v/>
      </c>
      <c r="E16469">
        <f>IF(GL_Paste!$B16466="","",IFERROR(INDEX(AcctCat,MATCH(GL_Paste!$B16466&amp;"",AcctCode,0)),"UNKNOWN"))</f>
        <v/>
      </c>
      <c r="F16469">
        <f>IF(GL_Paste!$B16466="","",IFERROR(INDEX(AcctSub,MATCH(GL_Paste!$B16466&amp;"",AcctCode,0)),"UNKNOWN"))</f>
        <v/>
      </c>
    </row>
    <row r="16470">
      <c r="A16470" s="40">
        <f>IF(GL_Paste!$B16467="","",N(GL_Paste!$H16467)-N(GL_Paste!$G16467))</f>
        <v/>
      </c>
      <c r="B16470" s="43">
        <f>IF(GL_Paste!$B16467="","",DATE(YEAR(GL_Paste!$E16467),MONTH(GL_Paste!$E16467),1))</f>
        <v/>
      </c>
      <c r="C16470">
        <f>IF(GL_Paste!$B16467="","",IF(TRIM(GL_Paste!$M16467)&lt;&gt;"",TRIM(GL_Paste!$M16467),IFERROR(MID(GL_Paste!$I16467,FIND("[",GL_Paste!$I16467)+1,FIND("]",GL_Paste!$I16467)-FIND("[",GL_Paste!$I16467)-1),"")))</f>
        <v/>
      </c>
      <c r="D16470">
        <f>IF(GL_Paste!$B16467="","",IFERROR(INDEX(DeptName,MATCH($C16470,DeptTag,0)),"UNALLOCATED"))</f>
        <v/>
      </c>
      <c r="E16470">
        <f>IF(GL_Paste!$B16467="","",IFERROR(INDEX(AcctCat,MATCH(GL_Paste!$B16467&amp;"",AcctCode,0)),"UNKNOWN"))</f>
        <v/>
      </c>
      <c r="F16470">
        <f>IF(GL_Paste!$B16467="","",IFERROR(INDEX(AcctSub,MATCH(GL_Paste!$B16467&amp;"",AcctCode,0)),"UNKNOWN"))</f>
        <v/>
      </c>
    </row>
    <row r="16471">
      <c r="A16471" s="40">
        <f>IF(GL_Paste!$B16468="","",N(GL_Paste!$H16468)-N(GL_Paste!$G16468))</f>
        <v/>
      </c>
      <c r="B16471" s="43">
        <f>IF(GL_Paste!$B16468="","",DATE(YEAR(GL_Paste!$E16468),MONTH(GL_Paste!$E16468),1))</f>
        <v/>
      </c>
      <c r="C16471">
        <f>IF(GL_Paste!$B16468="","",IF(TRIM(GL_Paste!$M16468)&lt;&gt;"",TRIM(GL_Paste!$M16468),IFERROR(MID(GL_Paste!$I16468,FIND("[",GL_Paste!$I16468)+1,FIND("]",GL_Paste!$I16468)-FIND("[",GL_Paste!$I16468)-1),"")))</f>
        <v/>
      </c>
      <c r="D16471">
        <f>IF(GL_Paste!$B16468="","",IFERROR(INDEX(DeptName,MATCH($C16471,DeptTag,0)),"UNALLOCATED"))</f>
        <v/>
      </c>
      <c r="E16471">
        <f>IF(GL_Paste!$B16468="","",IFERROR(INDEX(AcctCat,MATCH(GL_Paste!$B16468&amp;"",AcctCode,0)),"UNKNOWN"))</f>
        <v/>
      </c>
      <c r="F16471">
        <f>IF(GL_Paste!$B16468="","",IFERROR(INDEX(AcctSub,MATCH(GL_Paste!$B16468&amp;"",AcctCode,0)),"UNKNOWN"))</f>
        <v/>
      </c>
    </row>
    <row r="16472">
      <c r="A16472" s="40">
        <f>IF(GL_Paste!$B16469="","",N(GL_Paste!$H16469)-N(GL_Paste!$G16469))</f>
        <v/>
      </c>
      <c r="B16472" s="43">
        <f>IF(GL_Paste!$B16469="","",DATE(YEAR(GL_Paste!$E16469),MONTH(GL_Paste!$E16469),1))</f>
        <v/>
      </c>
      <c r="C16472">
        <f>IF(GL_Paste!$B16469="","",IF(TRIM(GL_Paste!$M16469)&lt;&gt;"",TRIM(GL_Paste!$M16469),IFERROR(MID(GL_Paste!$I16469,FIND("[",GL_Paste!$I16469)+1,FIND("]",GL_Paste!$I16469)-FIND("[",GL_Paste!$I16469)-1),"")))</f>
        <v/>
      </c>
      <c r="D16472">
        <f>IF(GL_Paste!$B16469="","",IFERROR(INDEX(DeptName,MATCH($C16472,DeptTag,0)),"UNALLOCATED"))</f>
        <v/>
      </c>
      <c r="E16472">
        <f>IF(GL_Paste!$B16469="","",IFERROR(INDEX(AcctCat,MATCH(GL_Paste!$B16469&amp;"",AcctCode,0)),"UNKNOWN"))</f>
        <v/>
      </c>
      <c r="F16472">
        <f>IF(GL_Paste!$B16469="","",IFERROR(INDEX(AcctSub,MATCH(GL_Paste!$B16469&amp;"",AcctCode,0)),"UNKNOWN"))</f>
        <v/>
      </c>
    </row>
    <row r="16473">
      <c r="A16473" s="40">
        <f>IF(GL_Paste!$B16470="","",N(GL_Paste!$H16470)-N(GL_Paste!$G16470))</f>
        <v/>
      </c>
      <c r="B16473" s="43">
        <f>IF(GL_Paste!$B16470="","",DATE(YEAR(GL_Paste!$E16470),MONTH(GL_Paste!$E16470),1))</f>
        <v/>
      </c>
      <c r="C16473">
        <f>IF(GL_Paste!$B16470="","",IF(TRIM(GL_Paste!$M16470)&lt;&gt;"",TRIM(GL_Paste!$M16470),IFERROR(MID(GL_Paste!$I16470,FIND("[",GL_Paste!$I16470)+1,FIND("]",GL_Paste!$I16470)-FIND("[",GL_Paste!$I16470)-1),"")))</f>
        <v/>
      </c>
      <c r="D16473">
        <f>IF(GL_Paste!$B16470="","",IFERROR(INDEX(DeptName,MATCH($C16473,DeptTag,0)),"UNALLOCATED"))</f>
        <v/>
      </c>
      <c r="E16473">
        <f>IF(GL_Paste!$B16470="","",IFERROR(INDEX(AcctCat,MATCH(GL_Paste!$B16470&amp;"",AcctCode,0)),"UNKNOWN"))</f>
        <v/>
      </c>
      <c r="F16473">
        <f>IF(GL_Paste!$B16470="","",IFERROR(INDEX(AcctSub,MATCH(GL_Paste!$B16470&amp;"",AcctCode,0)),"UNKNOWN"))</f>
        <v/>
      </c>
    </row>
    <row r="16474">
      <c r="A16474" s="40">
        <f>IF(GL_Paste!$B16471="","",N(GL_Paste!$H16471)-N(GL_Paste!$G16471))</f>
        <v/>
      </c>
      <c r="B16474" s="43">
        <f>IF(GL_Paste!$B16471="","",DATE(YEAR(GL_Paste!$E16471),MONTH(GL_Paste!$E16471),1))</f>
        <v/>
      </c>
      <c r="C16474">
        <f>IF(GL_Paste!$B16471="","",IF(TRIM(GL_Paste!$M16471)&lt;&gt;"",TRIM(GL_Paste!$M16471),IFERROR(MID(GL_Paste!$I16471,FIND("[",GL_Paste!$I16471)+1,FIND("]",GL_Paste!$I16471)-FIND("[",GL_Paste!$I16471)-1),"")))</f>
        <v/>
      </c>
      <c r="D16474">
        <f>IF(GL_Paste!$B16471="","",IFERROR(INDEX(DeptName,MATCH($C16474,DeptTag,0)),"UNALLOCATED"))</f>
        <v/>
      </c>
      <c r="E16474">
        <f>IF(GL_Paste!$B16471="","",IFERROR(INDEX(AcctCat,MATCH(GL_Paste!$B16471&amp;"",AcctCode,0)),"UNKNOWN"))</f>
        <v/>
      </c>
      <c r="F16474">
        <f>IF(GL_Paste!$B16471="","",IFERROR(INDEX(AcctSub,MATCH(GL_Paste!$B16471&amp;"",AcctCode,0)),"UNKNOWN"))</f>
        <v/>
      </c>
    </row>
    <row r="16475">
      <c r="A16475" s="40">
        <f>IF(GL_Paste!$B16472="","",N(GL_Paste!$H16472)-N(GL_Paste!$G16472))</f>
        <v/>
      </c>
      <c r="B16475" s="43">
        <f>IF(GL_Paste!$B16472="","",DATE(YEAR(GL_Paste!$E16472),MONTH(GL_Paste!$E16472),1))</f>
        <v/>
      </c>
      <c r="C16475">
        <f>IF(GL_Paste!$B16472="","",IF(TRIM(GL_Paste!$M16472)&lt;&gt;"",TRIM(GL_Paste!$M16472),IFERROR(MID(GL_Paste!$I16472,FIND("[",GL_Paste!$I16472)+1,FIND("]",GL_Paste!$I16472)-FIND("[",GL_Paste!$I16472)-1),"")))</f>
        <v/>
      </c>
      <c r="D16475">
        <f>IF(GL_Paste!$B16472="","",IFERROR(INDEX(DeptName,MATCH($C16475,DeptTag,0)),"UNALLOCATED"))</f>
        <v/>
      </c>
      <c r="E16475">
        <f>IF(GL_Paste!$B16472="","",IFERROR(INDEX(AcctCat,MATCH(GL_Paste!$B16472&amp;"",AcctCode,0)),"UNKNOWN"))</f>
        <v/>
      </c>
      <c r="F16475">
        <f>IF(GL_Paste!$B16472="","",IFERROR(INDEX(AcctSub,MATCH(GL_Paste!$B16472&amp;"",AcctCode,0)),"UNKNOWN"))</f>
        <v/>
      </c>
    </row>
    <row r="16476">
      <c r="A16476" s="40">
        <f>IF(GL_Paste!$B16473="","",N(GL_Paste!$H16473)-N(GL_Paste!$G16473))</f>
        <v/>
      </c>
      <c r="B16476" s="43">
        <f>IF(GL_Paste!$B16473="","",DATE(YEAR(GL_Paste!$E16473),MONTH(GL_Paste!$E16473),1))</f>
        <v/>
      </c>
      <c r="C16476">
        <f>IF(GL_Paste!$B16473="","",IF(TRIM(GL_Paste!$M16473)&lt;&gt;"",TRIM(GL_Paste!$M16473),IFERROR(MID(GL_Paste!$I16473,FIND("[",GL_Paste!$I16473)+1,FIND("]",GL_Paste!$I16473)-FIND("[",GL_Paste!$I16473)-1),"")))</f>
        <v/>
      </c>
      <c r="D16476">
        <f>IF(GL_Paste!$B16473="","",IFERROR(INDEX(DeptName,MATCH($C16476,DeptTag,0)),"UNALLOCATED"))</f>
        <v/>
      </c>
      <c r="E16476">
        <f>IF(GL_Paste!$B16473="","",IFERROR(INDEX(AcctCat,MATCH(GL_Paste!$B16473&amp;"",AcctCode,0)),"UNKNOWN"))</f>
        <v/>
      </c>
      <c r="F16476">
        <f>IF(GL_Paste!$B16473="","",IFERROR(INDEX(AcctSub,MATCH(GL_Paste!$B16473&amp;"",AcctCode,0)),"UNKNOWN"))</f>
        <v/>
      </c>
    </row>
    <row r="16477">
      <c r="A16477" s="40">
        <f>IF(GL_Paste!$B16474="","",N(GL_Paste!$H16474)-N(GL_Paste!$G16474))</f>
        <v/>
      </c>
      <c r="B16477" s="43">
        <f>IF(GL_Paste!$B16474="","",DATE(YEAR(GL_Paste!$E16474),MONTH(GL_Paste!$E16474),1))</f>
        <v/>
      </c>
      <c r="C16477">
        <f>IF(GL_Paste!$B16474="","",IF(TRIM(GL_Paste!$M16474)&lt;&gt;"",TRIM(GL_Paste!$M16474),IFERROR(MID(GL_Paste!$I16474,FIND("[",GL_Paste!$I16474)+1,FIND("]",GL_Paste!$I16474)-FIND("[",GL_Paste!$I16474)-1),"")))</f>
        <v/>
      </c>
      <c r="D16477">
        <f>IF(GL_Paste!$B16474="","",IFERROR(INDEX(DeptName,MATCH($C16477,DeptTag,0)),"UNALLOCATED"))</f>
        <v/>
      </c>
      <c r="E16477">
        <f>IF(GL_Paste!$B16474="","",IFERROR(INDEX(AcctCat,MATCH(GL_Paste!$B16474&amp;"",AcctCode,0)),"UNKNOWN"))</f>
        <v/>
      </c>
      <c r="F16477">
        <f>IF(GL_Paste!$B16474="","",IFERROR(INDEX(AcctSub,MATCH(GL_Paste!$B16474&amp;"",AcctCode,0)),"UNKNOWN"))</f>
        <v/>
      </c>
    </row>
    <row r="16478">
      <c r="A16478" s="40">
        <f>IF(GL_Paste!$B16475="","",N(GL_Paste!$H16475)-N(GL_Paste!$G16475))</f>
        <v/>
      </c>
      <c r="B16478" s="43">
        <f>IF(GL_Paste!$B16475="","",DATE(YEAR(GL_Paste!$E16475),MONTH(GL_Paste!$E16475),1))</f>
        <v/>
      </c>
      <c r="C16478">
        <f>IF(GL_Paste!$B16475="","",IF(TRIM(GL_Paste!$M16475)&lt;&gt;"",TRIM(GL_Paste!$M16475),IFERROR(MID(GL_Paste!$I16475,FIND("[",GL_Paste!$I16475)+1,FIND("]",GL_Paste!$I16475)-FIND("[",GL_Paste!$I16475)-1),"")))</f>
        <v/>
      </c>
      <c r="D16478">
        <f>IF(GL_Paste!$B16475="","",IFERROR(INDEX(DeptName,MATCH($C16478,DeptTag,0)),"UNALLOCATED"))</f>
        <v/>
      </c>
      <c r="E16478">
        <f>IF(GL_Paste!$B16475="","",IFERROR(INDEX(AcctCat,MATCH(GL_Paste!$B16475&amp;"",AcctCode,0)),"UNKNOWN"))</f>
        <v/>
      </c>
      <c r="F16478">
        <f>IF(GL_Paste!$B16475="","",IFERROR(INDEX(AcctSub,MATCH(GL_Paste!$B16475&amp;"",AcctCode,0)),"UNKNOWN"))</f>
        <v/>
      </c>
    </row>
    <row r="16479">
      <c r="A16479" s="40">
        <f>IF(GL_Paste!$B16476="","",N(GL_Paste!$H16476)-N(GL_Paste!$G16476))</f>
        <v/>
      </c>
      <c r="B16479" s="43">
        <f>IF(GL_Paste!$B16476="","",DATE(YEAR(GL_Paste!$E16476),MONTH(GL_Paste!$E16476),1))</f>
        <v/>
      </c>
      <c r="C16479">
        <f>IF(GL_Paste!$B16476="","",IF(TRIM(GL_Paste!$M16476)&lt;&gt;"",TRIM(GL_Paste!$M16476),IFERROR(MID(GL_Paste!$I16476,FIND("[",GL_Paste!$I16476)+1,FIND("]",GL_Paste!$I16476)-FIND("[",GL_Paste!$I16476)-1),"")))</f>
        <v/>
      </c>
      <c r="D16479">
        <f>IF(GL_Paste!$B16476="","",IFERROR(INDEX(DeptName,MATCH($C16479,DeptTag,0)),"UNALLOCATED"))</f>
        <v/>
      </c>
      <c r="E16479">
        <f>IF(GL_Paste!$B16476="","",IFERROR(INDEX(AcctCat,MATCH(GL_Paste!$B16476&amp;"",AcctCode,0)),"UNKNOWN"))</f>
        <v/>
      </c>
      <c r="F16479">
        <f>IF(GL_Paste!$B16476="","",IFERROR(INDEX(AcctSub,MATCH(GL_Paste!$B16476&amp;"",AcctCode,0)),"UNKNOWN"))</f>
        <v/>
      </c>
    </row>
    <row r="16480">
      <c r="A16480" s="40">
        <f>IF(GL_Paste!$B16477="","",N(GL_Paste!$H16477)-N(GL_Paste!$G16477))</f>
        <v/>
      </c>
      <c r="B16480" s="43">
        <f>IF(GL_Paste!$B16477="","",DATE(YEAR(GL_Paste!$E16477),MONTH(GL_Paste!$E16477),1))</f>
        <v/>
      </c>
      <c r="C16480">
        <f>IF(GL_Paste!$B16477="","",IF(TRIM(GL_Paste!$M16477)&lt;&gt;"",TRIM(GL_Paste!$M16477),IFERROR(MID(GL_Paste!$I16477,FIND("[",GL_Paste!$I16477)+1,FIND("]",GL_Paste!$I16477)-FIND("[",GL_Paste!$I16477)-1),"")))</f>
        <v/>
      </c>
      <c r="D16480">
        <f>IF(GL_Paste!$B16477="","",IFERROR(INDEX(DeptName,MATCH($C16480,DeptTag,0)),"UNALLOCATED"))</f>
        <v/>
      </c>
      <c r="E16480">
        <f>IF(GL_Paste!$B16477="","",IFERROR(INDEX(AcctCat,MATCH(GL_Paste!$B16477&amp;"",AcctCode,0)),"UNKNOWN"))</f>
        <v/>
      </c>
      <c r="F16480">
        <f>IF(GL_Paste!$B16477="","",IFERROR(INDEX(AcctSub,MATCH(GL_Paste!$B16477&amp;"",AcctCode,0)),"UNKNOWN"))</f>
        <v/>
      </c>
    </row>
    <row r="16481">
      <c r="A16481" s="40">
        <f>IF(GL_Paste!$B16478="","",N(GL_Paste!$H16478)-N(GL_Paste!$G16478))</f>
        <v/>
      </c>
      <c r="B16481" s="43">
        <f>IF(GL_Paste!$B16478="","",DATE(YEAR(GL_Paste!$E16478),MONTH(GL_Paste!$E16478),1))</f>
        <v/>
      </c>
      <c r="C16481">
        <f>IF(GL_Paste!$B16478="","",IF(TRIM(GL_Paste!$M16478)&lt;&gt;"",TRIM(GL_Paste!$M16478),IFERROR(MID(GL_Paste!$I16478,FIND("[",GL_Paste!$I16478)+1,FIND("]",GL_Paste!$I16478)-FIND("[",GL_Paste!$I16478)-1),"")))</f>
        <v/>
      </c>
      <c r="D16481">
        <f>IF(GL_Paste!$B16478="","",IFERROR(INDEX(DeptName,MATCH($C16481,DeptTag,0)),"UNALLOCATED"))</f>
        <v/>
      </c>
      <c r="E16481">
        <f>IF(GL_Paste!$B16478="","",IFERROR(INDEX(AcctCat,MATCH(GL_Paste!$B16478&amp;"",AcctCode,0)),"UNKNOWN"))</f>
        <v/>
      </c>
      <c r="F16481">
        <f>IF(GL_Paste!$B16478="","",IFERROR(INDEX(AcctSub,MATCH(GL_Paste!$B16478&amp;"",AcctCode,0)),"UNKNOWN"))</f>
        <v/>
      </c>
    </row>
    <row r="16482">
      <c r="A16482" s="40">
        <f>IF(GL_Paste!$B16479="","",N(GL_Paste!$H16479)-N(GL_Paste!$G16479))</f>
        <v/>
      </c>
      <c r="B16482" s="43">
        <f>IF(GL_Paste!$B16479="","",DATE(YEAR(GL_Paste!$E16479),MONTH(GL_Paste!$E16479),1))</f>
        <v/>
      </c>
      <c r="C16482">
        <f>IF(GL_Paste!$B16479="","",IF(TRIM(GL_Paste!$M16479)&lt;&gt;"",TRIM(GL_Paste!$M16479),IFERROR(MID(GL_Paste!$I16479,FIND("[",GL_Paste!$I16479)+1,FIND("]",GL_Paste!$I16479)-FIND("[",GL_Paste!$I16479)-1),"")))</f>
        <v/>
      </c>
      <c r="D16482">
        <f>IF(GL_Paste!$B16479="","",IFERROR(INDEX(DeptName,MATCH($C16482,DeptTag,0)),"UNALLOCATED"))</f>
        <v/>
      </c>
      <c r="E16482">
        <f>IF(GL_Paste!$B16479="","",IFERROR(INDEX(AcctCat,MATCH(GL_Paste!$B16479&amp;"",AcctCode,0)),"UNKNOWN"))</f>
        <v/>
      </c>
      <c r="F16482">
        <f>IF(GL_Paste!$B16479="","",IFERROR(INDEX(AcctSub,MATCH(GL_Paste!$B16479&amp;"",AcctCode,0)),"UNKNOWN"))</f>
        <v/>
      </c>
    </row>
    <row r="16483">
      <c r="A16483" s="40">
        <f>IF(GL_Paste!$B16480="","",N(GL_Paste!$H16480)-N(GL_Paste!$G16480))</f>
        <v/>
      </c>
      <c r="B16483" s="43">
        <f>IF(GL_Paste!$B16480="","",DATE(YEAR(GL_Paste!$E16480),MONTH(GL_Paste!$E16480),1))</f>
        <v/>
      </c>
      <c r="C16483">
        <f>IF(GL_Paste!$B16480="","",IF(TRIM(GL_Paste!$M16480)&lt;&gt;"",TRIM(GL_Paste!$M16480),IFERROR(MID(GL_Paste!$I16480,FIND("[",GL_Paste!$I16480)+1,FIND("]",GL_Paste!$I16480)-FIND("[",GL_Paste!$I16480)-1),"")))</f>
        <v/>
      </c>
      <c r="D16483">
        <f>IF(GL_Paste!$B16480="","",IFERROR(INDEX(DeptName,MATCH($C16483,DeptTag,0)),"UNALLOCATED"))</f>
        <v/>
      </c>
      <c r="E16483">
        <f>IF(GL_Paste!$B16480="","",IFERROR(INDEX(AcctCat,MATCH(GL_Paste!$B16480&amp;"",AcctCode,0)),"UNKNOWN"))</f>
        <v/>
      </c>
      <c r="F16483">
        <f>IF(GL_Paste!$B16480="","",IFERROR(INDEX(AcctSub,MATCH(GL_Paste!$B16480&amp;"",AcctCode,0)),"UNKNOWN"))</f>
        <v/>
      </c>
    </row>
    <row r="16484">
      <c r="A16484" s="40">
        <f>IF(GL_Paste!$B16481="","",N(GL_Paste!$H16481)-N(GL_Paste!$G16481))</f>
        <v/>
      </c>
      <c r="B16484" s="43">
        <f>IF(GL_Paste!$B16481="","",DATE(YEAR(GL_Paste!$E16481),MONTH(GL_Paste!$E16481),1))</f>
        <v/>
      </c>
      <c r="C16484">
        <f>IF(GL_Paste!$B16481="","",IF(TRIM(GL_Paste!$M16481)&lt;&gt;"",TRIM(GL_Paste!$M16481),IFERROR(MID(GL_Paste!$I16481,FIND("[",GL_Paste!$I16481)+1,FIND("]",GL_Paste!$I16481)-FIND("[",GL_Paste!$I16481)-1),"")))</f>
        <v/>
      </c>
      <c r="D16484">
        <f>IF(GL_Paste!$B16481="","",IFERROR(INDEX(DeptName,MATCH($C16484,DeptTag,0)),"UNALLOCATED"))</f>
        <v/>
      </c>
      <c r="E16484">
        <f>IF(GL_Paste!$B16481="","",IFERROR(INDEX(AcctCat,MATCH(GL_Paste!$B16481&amp;"",AcctCode,0)),"UNKNOWN"))</f>
        <v/>
      </c>
      <c r="F16484">
        <f>IF(GL_Paste!$B16481="","",IFERROR(INDEX(AcctSub,MATCH(GL_Paste!$B16481&amp;"",AcctCode,0)),"UNKNOWN"))</f>
        <v/>
      </c>
    </row>
    <row r="16485">
      <c r="A16485" s="40">
        <f>IF(GL_Paste!$B16482="","",N(GL_Paste!$H16482)-N(GL_Paste!$G16482))</f>
        <v/>
      </c>
      <c r="B16485" s="43">
        <f>IF(GL_Paste!$B16482="","",DATE(YEAR(GL_Paste!$E16482),MONTH(GL_Paste!$E16482),1))</f>
        <v/>
      </c>
      <c r="C16485">
        <f>IF(GL_Paste!$B16482="","",IF(TRIM(GL_Paste!$M16482)&lt;&gt;"",TRIM(GL_Paste!$M16482),IFERROR(MID(GL_Paste!$I16482,FIND("[",GL_Paste!$I16482)+1,FIND("]",GL_Paste!$I16482)-FIND("[",GL_Paste!$I16482)-1),"")))</f>
        <v/>
      </c>
      <c r="D16485">
        <f>IF(GL_Paste!$B16482="","",IFERROR(INDEX(DeptName,MATCH($C16485,DeptTag,0)),"UNALLOCATED"))</f>
        <v/>
      </c>
      <c r="E16485">
        <f>IF(GL_Paste!$B16482="","",IFERROR(INDEX(AcctCat,MATCH(GL_Paste!$B16482&amp;"",AcctCode,0)),"UNKNOWN"))</f>
        <v/>
      </c>
      <c r="F16485">
        <f>IF(GL_Paste!$B16482="","",IFERROR(INDEX(AcctSub,MATCH(GL_Paste!$B16482&amp;"",AcctCode,0)),"UNKNOWN"))</f>
        <v/>
      </c>
    </row>
    <row r="16486">
      <c r="A16486" s="40">
        <f>IF(GL_Paste!$B16483="","",N(GL_Paste!$H16483)-N(GL_Paste!$G16483))</f>
        <v/>
      </c>
      <c r="B16486" s="43">
        <f>IF(GL_Paste!$B16483="","",DATE(YEAR(GL_Paste!$E16483),MONTH(GL_Paste!$E16483),1))</f>
        <v/>
      </c>
      <c r="C16486">
        <f>IF(GL_Paste!$B16483="","",IF(TRIM(GL_Paste!$M16483)&lt;&gt;"",TRIM(GL_Paste!$M16483),IFERROR(MID(GL_Paste!$I16483,FIND("[",GL_Paste!$I16483)+1,FIND("]",GL_Paste!$I16483)-FIND("[",GL_Paste!$I16483)-1),"")))</f>
        <v/>
      </c>
      <c r="D16486">
        <f>IF(GL_Paste!$B16483="","",IFERROR(INDEX(DeptName,MATCH($C16486,DeptTag,0)),"UNALLOCATED"))</f>
        <v/>
      </c>
      <c r="E16486">
        <f>IF(GL_Paste!$B16483="","",IFERROR(INDEX(AcctCat,MATCH(GL_Paste!$B16483&amp;"",AcctCode,0)),"UNKNOWN"))</f>
        <v/>
      </c>
      <c r="F16486">
        <f>IF(GL_Paste!$B16483="","",IFERROR(INDEX(AcctSub,MATCH(GL_Paste!$B16483&amp;"",AcctCode,0)),"UNKNOWN"))</f>
        <v/>
      </c>
    </row>
    <row r="16487">
      <c r="A16487" s="40">
        <f>IF(GL_Paste!$B16484="","",N(GL_Paste!$H16484)-N(GL_Paste!$G16484))</f>
        <v/>
      </c>
      <c r="B16487" s="43">
        <f>IF(GL_Paste!$B16484="","",DATE(YEAR(GL_Paste!$E16484),MONTH(GL_Paste!$E16484),1))</f>
        <v/>
      </c>
      <c r="C16487">
        <f>IF(GL_Paste!$B16484="","",IF(TRIM(GL_Paste!$M16484)&lt;&gt;"",TRIM(GL_Paste!$M16484),IFERROR(MID(GL_Paste!$I16484,FIND("[",GL_Paste!$I16484)+1,FIND("]",GL_Paste!$I16484)-FIND("[",GL_Paste!$I16484)-1),"")))</f>
        <v/>
      </c>
      <c r="D16487">
        <f>IF(GL_Paste!$B16484="","",IFERROR(INDEX(DeptName,MATCH($C16487,DeptTag,0)),"UNALLOCATED"))</f>
        <v/>
      </c>
      <c r="E16487">
        <f>IF(GL_Paste!$B16484="","",IFERROR(INDEX(AcctCat,MATCH(GL_Paste!$B16484&amp;"",AcctCode,0)),"UNKNOWN"))</f>
        <v/>
      </c>
      <c r="F16487">
        <f>IF(GL_Paste!$B16484="","",IFERROR(INDEX(AcctSub,MATCH(GL_Paste!$B16484&amp;"",AcctCode,0)),"UNKNOWN"))</f>
        <v/>
      </c>
    </row>
    <row r="16488">
      <c r="A16488" s="40">
        <f>IF(GL_Paste!$B16485="","",N(GL_Paste!$H16485)-N(GL_Paste!$G16485))</f>
        <v/>
      </c>
      <c r="B16488" s="43">
        <f>IF(GL_Paste!$B16485="","",DATE(YEAR(GL_Paste!$E16485),MONTH(GL_Paste!$E16485),1))</f>
        <v/>
      </c>
      <c r="C16488">
        <f>IF(GL_Paste!$B16485="","",IF(TRIM(GL_Paste!$M16485)&lt;&gt;"",TRIM(GL_Paste!$M16485),IFERROR(MID(GL_Paste!$I16485,FIND("[",GL_Paste!$I16485)+1,FIND("]",GL_Paste!$I16485)-FIND("[",GL_Paste!$I16485)-1),"")))</f>
        <v/>
      </c>
      <c r="D16488">
        <f>IF(GL_Paste!$B16485="","",IFERROR(INDEX(DeptName,MATCH($C16488,DeptTag,0)),"UNALLOCATED"))</f>
        <v/>
      </c>
      <c r="E16488">
        <f>IF(GL_Paste!$B16485="","",IFERROR(INDEX(AcctCat,MATCH(GL_Paste!$B16485&amp;"",AcctCode,0)),"UNKNOWN"))</f>
        <v/>
      </c>
      <c r="F16488">
        <f>IF(GL_Paste!$B16485="","",IFERROR(INDEX(AcctSub,MATCH(GL_Paste!$B16485&amp;"",AcctCode,0)),"UNKNOWN"))</f>
        <v/>
      </c>
    </row>
    <row r="16489">
      <c r="A16489" s="40">
        <f>IF(GL_Paste!$B16486="","",N(GL_Paste!$H16486)-N(GL_Paste!$G16486))</f>
        <v/>
      </c>
      <c r="B16489" s="43">
        <f>IF(GL_Paste!$B16486="","",DATE(YEAR(GL_Paste!$E16486),MONTH(GL_Paste!$E16486),1))</f>
        <v/>
      </c>
      <c r="C16489">
        <f>IF(GL_Paste!$B16486="","",IF(TRIM(GL_Paste!$M16486)&lt;&gt;"",TRIM(GL_Paste!$M16486),IFERROR(MID(GL_Paste!$I16486,FIND("[",GL_Paste!$I16486)+1,FIND("]",GL_Paste!$I16486)-FIND("[",GL_Paste!$I16486)-1),"")))</f>
        <v/>
      </c>
      <c r="D16489">
        <f>IF(GL_Paste!$B16486="","",IFERROR(INDEX(DeptName,MATCH($C16489,DeptTag,0)),"UNALLOCATED"))</f>
        <v/>
      </c>
      <c r="E16489">
        <f>IF(GL_Paste!$B16486="","",IFERROR(INDEX(AcctCat,MATCH(GL_Paste!$B16486&amp;"",AcctCode,0)),"UNKNOWN"))</f>
        <v/>
      </c>
      <c r="F16489">
        <f>IF(GL_Paste!$B16486="","",IFERROR(INDEX(AcctSub,MATCH(GL_Paste!$B16486&amp;"",AcctCode,0)),"UNKNOWN"))</f>
        <v/>
      </c>
    </row>
    <row r="16490">
      <c r="A16490" s="40">
        <f>IF(GL_Paste!$B16487="","",N(GL_Paste!$H16487)-N(GL_Paste!$G16487))</f>
        <v/>
      </c>
      <c r="B16490" s="43">
        <f>IF(GL_Paste!$B16487="","",DATE(YEAR(GL_Paste!$E16487),MONTH(GL_Paste!$E16487),1))</f>
        <v/>
      </c>
      <c r="C16490">
        <f>IF(GL_Paste!$B16487="","",IF(TRIM(GL_Paste!$M16487)&lt;&gt;"",TRIM(GL_Paste!$M16487),IFERROR(MID(GL_Paste!$I16487,FIND("[",GL_Paste!$I16487)+1,FIND("]",GL_Paste!$I16487)-FIND("[",GL_Paste!$I16487)-1),"")))</f>
        <v/>
      </c>
      <c r="D16490">
        <f>IF(GL_Paste!$B16487="","",IFERROR(INDEX(DeptName,MATCH($C16490,DeptTag,0)),"UNALLOCATED"))</f>
        <v/>
      </c>
      <c r="E16490">
        <f>IF(GL_Paste!$B16487="","",IFERROR(INDEX(AcctCat,MATCH(GL_Paste!$B16487&amp;"",AcctCode,0)),"UNKNOWN"))</f>
        <v/>
      </c>
      <c r="F16490">
        <f>IF(GL_Paste!$B16487="","",IFERROR(INDEX(AcctSub,MATCH(GL_Paste!$B16487&amp;"",AcctCode,0)),"UNKNOWN"))</f>
        <v/>
      </c>
    </row>
    <row r="16491">
      <c r="A16491" s="40">
        <f>IF(GL_Paste!$B16488="","",N(GL_Paste!$H16488)-N(GL_Paste!$G16488))</f>
        <v/>
      </c>
      <c r="B16491" s="43">
        <f>IF(GL_Paste!$B16488="","",DATE(YEAR(GL_Paste!$E16488),MONTH(GL_Paste!$E16488),1))</f>
        <v/>
      </c>
      <c r="C16491">
        <f>IF(GL_Paste!$B16488="","",IF(TRIM(GL_Paste!$M16488)&lt;&gt;"",TRIM(GL_Paste!$M16488),IFERROR(MID(GL_Paste!$I16488,FIND("[",GL_Paste!$I16488)+1,FIND("]",GL_Paste!$I16488)-FIND("[",GL_Paste!$I16488)-1),"")))</f>
        <v/>
      </c>
      <c r="D16491">
        <f>IF(GL_Paste!$B16488="","",IFERROR(INDEX(DeptName,MATCH($C16491,DeptTag,0)),"UNALLOCATED"))</f>
        <v/>
      </c>
      <c r="E16491">
        <f>IF(GL_Paste!$B16488="","",IFERROR(INDEX(AcctCat,MATCH(GL_Paste!$B16488&amp;"",AcctCode,0)),"UNKNOWN"))</f>
        <v/>
      </c>
      <c r="F16491">
        <f>IF(GL_Paste!$B16488="","",IFERROR(INDEX(AcctSub,MATCH(GL_Paste!$B16488&amp;"",AcctCode,0)),"UNKNOWN"))</f>
        <v/>
      </c>
    </row>
    <row r="16492">
      <c r="A16492" s="40">
        <f>IF(GL_Paste!$B16489="","",N(GL_Paste!$H16489)-N(GL_Paste!$G16489))</f>
        <v/>
      </c>
      <c r="B16492" s="43">
        <f>IF(GL_Paste!$B16489="","",DATE(YEAR(GL_Paste!$E16489),MONTH(GL_Paste!$E16489),1))</f>
        <v/>
      </c>
      <c r="C16492">
        <f>IF(GL_Paste!$B16489="","",IF(TRIM(GL_Paste!$M16489)&lt;&gt;"",TRIM(GL_Paste!$M16489),IFERROR(MID(GL_Paste!$I16489,FIND("[",GL_Paste!$I16489)+1,FIND("]",GL_Paste!$I16489)-FIND("[",GL_Paste!$I16489)-1),"")))</f>
        <v/>
      </c>
      <c r="D16492">
        <f>IF(GL_Paste!$B16489="","",IFERROR(INDEX(DeptName,MATCH($C16492,DeptTag,0)),"UNALLOCATED"))</f>
        <v/>
      </c>
      <c r="E16492">
        <f>IF(GL_Paste!$B16489="","",IFERROR(INDEX(AcctCat,MATCH(GL_Paste!$B16489&amp;"",AcctCode,0)),"UNKNOWN"))</f>
        <v/>
      </c>
      <c r="F16492">
        <f>IF(GL_Paste!$B16489="","",IFERROR(INDEX(AcctSub,MATCH(GL_Paste!$B16489&amp;"",AcctCode,0)),"UNKNOWN"))</f>
        <v/>
      </c>
    </row>
    <row r="16493">
      <c r="A16493" s="40">
        <f>IF(GL_Paste!$B16490="","",N(GL_Paste!$H16490)-N(GL_Paste!$G16490))</f>
        <v/>
      </c>
      <c r="B16493" s="43">
        <f>IF(GL_Paste!$B16490="","",DATE(YEAR(GL_Paste!$E16490),MONTH(GL_Paste!$E16490),1))</f>
        <v/>
      </c>
      <c r="C16493">
        <f>IF(GL_Paste!$B16490="","",IF(TRIM(GL_Paste!$M16490)&lt;&gt;"",TRIM(GL_Paste!$M16490),IFERROR(MID(GL_Paste!$I16490,FIND("[",GL_Paste!$I16490)+1,FIND("]",GL_Paste!$I16490)-FIND("[",GL_Paste!$I16490)-1),"")))</f>
        <v/>
      </c>
      <c r="D16493">
        <f>IF(GL_Paste!$B16490="","",IFERROR(INDEX(DeptName,MATCH($C16493,DeptTag,0)),"UNALLOCATED"))</f>
        <v/>
      </c>
      <c r="E16493">
        <f>IF(GL_Paste!$B16490="","",IFERROR(INDEX(AcctCat,MATCH(GL_Paste!$B16490&amp;"",AcctCode,0)),"UNKNOWN"))</f>
        <v/>
      </c>
      <c r="F16493">
        <f>IF(GL_Paste!$B16490="","",IFERROR(INDEX(AcctSub,MATCH(GL_Paste!$B16490&amp;"",AcctCode,0)),"UNKNOWN"))</f>
        <v/>
      </c>
    </row>
    <row r="16494">
      <c r="A16494" s="40">
        <f>IF(GL_Paste!$B16491="","",N(GL_Paste!$H16491)-N(GL_Paste!$G16491))</f>
        <v/>
      </c>
      <c r="B16494" s="43">
        <f>IF(GL_Paste!$B16491="","",DATE(YEAR(GL_Paste!$E16491),MONTH(GL_Paste!$E16491),1))</f>
        <v/>
      </c>
      <c r="C16494">
        <f>IF(GL_Paste!$B16491="","",IF(TRIM(GL_Paste!$M16491)&lt;&gt;"",TRIM(GL_Paste!$M16491),IFERROR(MID(GL_Paste!$I16491,FIND("[",GL_Paste!$I16491)+1,FIND("]",GL_Paste!$I16491)-FIND("[",GL_Paste!$I16491)-1),"")))</f>
        <v/>
      </c>
      <c r="D16494">
        <f>IF(GL_Paste!$B16491="","",IFERROR(INDEX(DeptName,MATCH($C16494,DeptTag,0)),"UNALLOCATED"))</f>
        <v/>
      </c>
      <c r="E16494">
        <f>IF(GL_Paste!$B16491="","",IFERROR(INDEX(AcctCat,MATCH(GL_Paste!$B16491&amp;"",AcctCode,0)),"UNKNOWN"))</f>
        <v/>
      </c>
      <c r="F16494">
        <f>IF(GL_Paste!$B16491="","",IFERROR(INDEX(AcctSub,MATCH(GL_Paste!$B16491&amp;"",AcctCode,0)),"UNKNOWN"))</f>
        <v/>
      </c>
    </row>
    <row r="16495">
      <c r="A16495" s="40">
        <f>IF(GL_Paste!$B16492="","",N(GL_Paste!$H16492)-N(GL_Paste!$G16492))</f>
        <v/>
      </c>
      <c r="B16495" s="43">
        <f>IF(GL_Paste!$B16492="","",DATE(YEAR(GL_Paste!$E16492),MONTH(GL_Paste!$E16492),1))</f>
        <v/>
      </c>
      <c r="C16495">
        <f>IF(GL_Paste!$B16492="","",IF(TRIM(GL_Paste!$M16492)&lt;&gt;"",TRIM(GL_Paste!$M16492),IFERROR(MID(GL_Paste!$I16492,FIND("[",GL_Paste!$I16492)+1,FIND("]",GL_Paste!$I16492)-FIND("[",GL_Paste!$I16492)-1),"")))</f>
        <v/>
      </c>
      <c r="D16495">
        <f>IF(GL_Paste!$B16492="","",IFERROR(INDEX(DeptName,MATCH($C16495,DeptTag,0)),"UNALLOCATED"))</f>
        <v/>
      </c>
      <c r="E16495">
        <f>IF(GL_Paste!$B16492="","",IFERROR(INDEX(AcctCat,MATCH(GL_Paste!$B16492&amp;"",AcctCode,0)),"UNKNOWN"))</f>
        <v/>
      </c>
      <c r="F16495">
        <f>IF(GL_Paste!$B16492="","",IFERROR(INDEX(AcctSub,MATCH(GL_Paste!$B16492&amp;"",AcctCode,0)),"UNKNOWN"))</f>
        <v/>
      </c>
    </row>
    <row r="16496">
      <c r="A16496" s="40">
        <f>IF(GL_Paste!$B16493="","",N(GL_Paste!$H16493)-N(GL_Paste!$G16493))</f>
        <v/>
      </c>
      <c r="B16496" s="43">
        <f>IF(GL_Paste!$B16493="","",DATE(YEAR(GL_Paste!$E16493),MONTH(GL_Paste!$E16493),1))</f>
        <v/>
      </c>
      <c r="C16496">
        <f>IF(GL_Paste!$B16493="","",IF(TRIM(GL_Paste!$M16493)&lt;&gt;"",TRIM(GL_Paste!$M16493),IFERROR(MID(GL_Paste!$I16493,FIND("[",GL_Paste!$I16493)+1,FIND("]",GL_Paste!$I16493)-FIND("[",GL_Paste!$I16493)-1),"")))</f>
        <v/>
      </c>
      <c r="D16496">
        <f>IF(GL_Paste!$B16493="","",IFERROR(INDEX(DeptName,MATCH($C16496,DeptTag,0)),"UNALLOCATED"))</f>
        <v/>
      </c>
      <c r="E16496">
        <f>IF(GL_Paste!$B16493="","",IFERROR(INDEX(AcctCat,MATCH(GL_Paste!$B16493&amp;"",AcctCode,0)),"UNKNOWN"))</f>
        <v/>
      </c>
      <c r="F16496">
        <f>IF(GL_Paste!$B16493="","",IFERROR(INDEX(AcctSub,MATCH(GL_Paste!$B16493&amp;"",AcctCode,0)),"UNKNOWN"))</f>
        <v/>
      </c>
    </row>
    <row r="16497">
      <c r="A16497" s="40">
        <f>IF(GL_Paste!$B16494="","",N(GL_Paste!$H16494)-N(GL_Paste!$G16494))</f>
        <v/>
      </c>
      <c r="B16497" s="43">
        <f>IF(GL_Paste!$B16494="","",DATE(YEAR(GL_Paste!$E16494),MONTH(GL_Paste!$E16494),1))</f>
        <v/>
      </c>
      <c r="C16497">
        <f>IF(GL_Paste!$B16494="","",IF(TRIM(GL_Paste!$M16494)&lt;&gt;"",TRIM(GL_Paste!$M16494),IFERROR(MID(GL_Paste!$I16494,FIND("[",GL_Paste!$I16494)+1,FIND("]",GL_Paste!$I16494)-FIND("[",GL_Paste!$I16494)-1),"")))</f>
        <v/>
      </c>
      <c r="D16497">
        <f>IF(GL_Paste!$B16494="","",IFERROR(INDEX(DeptName,MATCH($C16497,DeptTag,0)),"UNALLOCATED"))</f>
        <v/>
      </c>
      <c r="E16497">
        <f>IF(GL_Paste!$B16494="","",IFERROR(INDEX(AcctCat,MATCH(GL_Paste!$B16494&amp;"",AcctCode,0)),"UNKNOWN"))</f>
        <v/>
      </c>
      <c r="F16497">
        <f>IF(GL_Paste!$B16494="","",IFERROR(INDEX(AcctSub,MATCH(GL_Paste!$B16494&amp;"",AcctCode,0)),"UNKNOWN"))</f>
        <v/>
      </c>
    </row>
    <row r="16498">
      <c r="A16498" s="40">
        <f>IF(GL_Paste!$B16495="","",N(GL_Paste!$H16495)-N(GL_Paste!$G16495))</f>
        <v/>
      </c>
      <c r="B16498" s="43">
        <f>IF(GL_Paste!$B16495="","",DATE(YEAR(GL_Paste!$E16495),MONTH(GL_Paste!$E16495),1))</f>
        <v/>
      </c>
      <c r="C16498">
        <f>IF(GL_Paste!$B16495="","",IF(TRIM(GL_Paste!$M16495)&lt;&gt;"",TRIM(GL_Paste!$M16495),IFERROR(MID(GL_Paste!$I16495,FIND("[",GL_Paste!$I16495)+1,FIND("]",GL_Paste!$I16495)-FIND("[",GL_Paste!$I16495)-1),"")))</f>
        <v/>
      </c>
      <c r="D16498">
        <f>IF(GL_Paste!$B16495="","",IFERROR(INDEX(DeptName,MATCH($C16498,DeptTag,0)),"UNALLOCATED"))</f>
        <v/>
      </c>
      <c r="E16498">
        <f>IF(GL_Paste!$B16495="","",IFERROR(INDEX(AcctCat,MATCH(GL_Paste!$B16495&amp;"",AcctCode,0)),"UNKNOWN"))</f>
        <v/>
      </c>
      <c r="F16498">
        <f>IF(GL_Paste!$B16495="","",IFERROR(INDEX(AcctSub,MATCH(GL_Paste!$B16495&amp;"",AcctCode,0)),"UNKNOWN"))</f>
        <v/>
      </c>
    </row>
    <row r="16499">
      <c r="A16499" s="40">
        <f>IF(GL_Paste!$B16496="","",N(GL_Paste!$H16496)-N(GL_Paste!$G16496))</f>
        <v/>
      </c>
      <c r="B16499" s="43">
        <f>IF(GL_Paste!$B16496="","",DATE(YEAR(GL_Paste!$E16496),MONTH(GL_Paste!$E16496),1))</f>
        <v/>
      </c>
      <c r="C16499">
        <f>IF(GL_Paste!$B16496="","",IF(TRIM(GL_Paste!$M16496)&lt;&gt;"",TRIM(GL_Paste!$M16496),IFERROR(MID(GL_Paste!$I16496,FIND("[",GL_Paste!$I16496)+1,FIND("]",GL_Paste!$I16496)-FIND("[",GL_Paste!$I16496)-1),"")))</f>
        <v/>
      </c>
      <c r="D16499">
        <f>IF(GL_Paste!$B16496="","",IFERROR(INDEX(DeptName,MATCH($C16499,DeptTag,0)),"UNALLOCATED"))</f>
        <v/>
      </c>
      <c r="E16499">
        <f>IF(GL_Paste!$B16496="","",IFERROR(INDEX(AcctCat,MATCH(GL_Paste!$B16496&amp;"",AcctCode,0)),"UNKNOWN"))</f>
        <v/>
      </c>
      <c r="F16499">
        <f>IF(GL_Paste!$B16496="","",IFERROR(INDEX(AcctSub,MATCH(GL_Paste!$B16496&amp;"",AcctCode,0)),"UNKNOWN"))</f>
        <v/>
      </c>
    </row>
    <row r="16500">
      <c r="A16500" s="40">
        <f>IF(GL_Paste!$B16497="","",N(GL_Paste!$H16497)-N(GL_Paste!$G16497))</f>
        <v/>
      </c>
      <c r="B16500" s="43">
        <f>IF(GL_Paste!$B16497="","",DATE(YEAR(GL_Paste!$E16497),MONTH(GL_Paste!$E16497),1))</f>
        <v/>
      </c>
      <c r="C16500">
        <f>IF(GL_Paste!$B16497="","",IF(TRIM(GL_Paste!$M16497)&lt;&gt;"",TRIM(GL_Paste!$M16497),IFERROR(MID(GL_Paste!$I16497,FIND("[",GL_Paste!$I16497)+1,FIND("]",GL_Paste!$I16497)-FIND("[",GL_Paste!$I16497)-1),"")))</f>
        <v/>
      </c>
      <c r="D16500">
        <f>IF(GL_Paste!$B16497="","",IFERROR(INDEX(DeptName,MATCH($C16500,DeptTag,0)),"UNALLOCATED"))</f>
        <v/>
      </c>
      <c r="E16500">
        <f>IF(GL_Paste!$B16497="","",IFERROR(INDEX(AcctCat,MATCH(GL_Paste!$B16497&amp;"",AcctCode,0)),"UNKNOWN"))</f>
        <v/>
      </c>
      <c r="F16500">
        <f>IF(GL_Paste!$B16497="","",IFERROR(INDEX(AcctSub,MATCH(GL_Paste!$B16497&amp;"",AcctCode,0)),"UNKNOWN"))</f>
        <v/>
      </c>
    </row>
    <row r="16501">
      <c r="A16501" s="40">
        <f>IF(GL_Paste!$B16498="","",N(GL_Paste!$H16498)-N(GL_Paste!$G16498))</f>
        <v/>
      </c>
      <c r="B16501" s="43">
        <f>IF(GL_Paste!$B16498="","",DATE(YEAR(GL_Paste!$E16498),MONTH(GL_Paste!$E16498),1))</f>
        <v/>
      </c>
      <c r="C16501">
        <f>IF(GL_Paste!$B16498="","",IF(TRIM(GL_Paste!$M16498)&lt;&gt;"",TRIM(GL_Paste!$M16498),IFERROR(MID(GL_Paste!$I16498,FIND("[",GL_Paste!$I16498)+1,FIND("]",GL_Paste!$I16498)-FIND("[",GL_Paste!$I16498)-1),"")))</f>
        <v/>
      </c>
      <c r="D16501">
        <f>IF(GL_Paste!$B16498="","",IFERROR(INDEX(DeptName,MATCH($C16501,DeptTag,0)),"UNALLOCATED"))</f>
        <v/>
      </c>
      <c r="E16501">
        <f>IF(GL_Paste!$B16498="","",IFERROR(INDEX(AcctCat,MATCH(GL_Paste!$B16498&amp;"",AcctCode,0)),"UNKNOWN"))</f>
        <v/>
      </c>
      <c r="F16501">
        <f>IF(GL_Paste!$B16498="","",IFERROR(INDEX(AcctSub,MATCH(GL_Paste!$B16498&amp;"",AcctCode,0)),"UNKNOWN"))</f>
        <v/>
      </c>
    </row>
    <row r="16502">
      <c r="A16502" s="40">
        <f>IF(GL_Paste!$B16499="","",N(GL_Paste!$H16499)-N(GL_Paste!$G16499))</f>
        <v/>
      </c>
      <c r="B16502" s="43">
        <f>IF(GL_Paste!$B16499="","",DATE(YEAR(GL_Paste!$E16499),MONTH(GL_Paste!$E16499),1))</f>
        <v/>
      </c>
      <c r="C16502">
        <f>IF(GL_Paste!$B16499="","",IF(TRIM(GL_Paste!$M16499)&lt;&gt;"",TRIM(GL_Paste!$M16499),IFERROR(MID(GL_Paste!$I16499,FIND("[",GL_Paste!$I16499)+1,FIND("]",GL_Paste!$I16499)-FIND("[",GL_Paste!$I16499)-1),"")))</f>
        <v/>
      </c>
      <c r="D16502">
        <f>IF(GL_Paste!$B16499="","",IFERROR(INDEX(DeptName,MATCH($C16502,DeptTag,0)),"UNALLOCATED"))</f>
        <v/>
      </c>
      <c r="E16502">
        <f>IF(GL_Paste!$B16499="","",IFERROR(INDEX(AcctCat,MATCH(GL_Paste!$B16499&amp;"",AcctCode,0)),"UNKNOWN"))</f>
        <v/>
      </c>
      <c r="F16502">
        <f>IF(GL_Paste!$B16499="","",IFERROR(INDEX(AcctSub,MATCH(GL_Paste!$B16499&amp;"",AcctCode,0)),"UNKNOWN"))</f>
        <v/>
      </c>
    </row>
    <row r="16503">
      <c r="A16503" s="40">
        <f>IF(GL_Paste!$B16500="","",N(GL_Paste!$H16500)-N(GL_Paste!$G16500))</f>
        <v/>
      </c>
      <c r="B16503" s="43">
        <f>IF(GL_Paste!$B16500="","",DATE(YEAR(GL_Paste!$E16500),MONTH(GL_Paste!$E16500),1))</f>
        <v/>
      </c>
      <c r="C16503">
        <f>IF(GL_Paste!$B16500="","",IF(TRIM(GL_Paste!$M16500)&lt;&gt;"",TRIM(GL_Paste!$M16500),IFERROR(MID(GL_Paste!$I16500,FIND("[",GL_Paste!$I16500)+1,FIND("]",GL_Paste!$I16500)-FIND("[",GL_Paste!$I16500)-1),"")))</f>
        <v/>
      </c>
      <c r="D16503">
        <f>IF(GL_Paste!$B16500="","",IFERROR(INDEX(DeptName,MATCH($C16503,DeptTag,0)),"UNALLOCATED"))</f>
        <v/>
      </c>
      <c r="E16503">
        <f>IF(GL_Paste!$B16500="","",IFERROR(INDEX(AcctCat,MATCH(GL_Paste!$B16500&amp;"",AcctCode,0)),"UNKNOWN"))</f>
        <v/>
      </c>
      <c r="F16503">
        <f>IF(GL_Paste!$B16500="","",IFERROR(INDEX(AcctSub,MATCH(GL_Paste!$B16500&amp;"",AcctCode,0)),"UNKNOWN"))</f>
        <v/>
      </c>
    </row>
    <row r="16504">
      <c r="A16504" s="40">
        <f>IF(GL_Paste!$B16501="","",N(GL_Paste!$H16501)-N(GL_Paste!$G16501))</f>
        <v/>
      </c>
      <c r="B16504" s="43">
        <f>IF(GL_Paste!$B16501="","",DATE(YEAR(GL_Paste!$E16501),MONTH(GL_Paste!$E16501),1))</f>
        <v/>
      </c>
      <c r="C16504">
        <f>IF(GL_Paste!$B16501="","",IF(TRIM(GL_Paste!$M16501)&lt;&gt;"",TRIM(GL_Paste!$M16501),IFERROR(MID(GL_Paste!$I16501,FIND("[",GL_Paste!$I16501)+1,FIND("]",GL_Paste!$I16501)-FIND("[",GL_Paste!$I16501)-1),"")))</f>
        <v/>
      </c>
      <c r="D16504">
        <f>IF(GL_Paste!$B16501="","",IFERROR(INDEX(DeptName,MATCH($C16504,DeptTag,0)),"UNALLOCATED"))</f>
        <v/>
      </c>
      <c r="E16504">
        <f>IF(GL_Paste!$B16501="","",IFERROR(INDEX(AcctCat,MATCH(GL_Paste!$B16501&amp;"",AcctCode,0)),"UNKNOWN"))</f>
        <v/>
      </c>
      <c r="F16504">
        <f>IF(GL_Paste!$B16501="","",IFERROR(INDEX(AcctSub,MATCH(GL_Paste!$B16501&amp;"",AcctCode,0)),"UNKNOWN"))</f>
        <v/>
      </c>
    </row>
    <row r="16505">
      <c r="A16505" s="40">
        <f>IF(GL_Paste!$B16502="","",N(GL_Paste!$H16502)-N(GL_Paste!$G16502))</f>
        <v/>
      </c>
      <c r="B16505" s="43">
        <f>IF(GL_Paste!$B16502="","",DATE(YEAR(GL_Paste!$E16502),MONTH(GL_Paste!$E16502),1))</f>
        <v/>
      </c>
      <c r="C16505">
        <f>IF(GL_Paste!$B16502="","",IF(TRIM(GL_Paste!$M16502)&lt;&gt;"",TRIM(GL_Paste!$M16502),IFERROR(MID(GL_Paste!$I16502,FIND("[",GL_Paste!$I16502)+1,FIND("]",GL_Paste!$I16502)-FIND("[",GL_Paste!$I16502)-1),"")))</f>
        <v/>
      </c>
      <c r="D16505">
        <f>IF(GL_Paste!$B16502="","",IFERROR(INDEX(DeptName,MATCH($C16505,DeptTag,0)),"UNALLOCATED"))</f>
        <v/>
      </c>
      <c r="E16505">
        <f>IF(GL_Paste!$B16502="","",IFERROR(INDEX(AcctCat,MATCH(GL_Paste!$B16502&amp;"",AcctCode,0)),"UNKNOWN"))</f>
        <v/>
      </c>
      <c r="F16505">
        <f>IF(GL_Paste!$B16502="","",IFERROR(INDEX(AcctSub,MATCH(GL_Paste!$B16502&amp;"",AcctCode,0)),"UNKNOWN"))</f>
        <v/>
      </c>
    </row>
    <row r="16506">
      <c r="A16506" s="40">
        <f>IF(GL_Paste!$B16503="","",N(GL_Paste!$H16503)-N(GL_Paste!$G16503))</f>
        <v/>
      </c>
      <c r="B16506" s="43">
        <f>IF(GL_Paste!$B16503="","",DATE(YEAR(GL_Paste!$E16503),MONTH(GL_Paste!$E16503),1))</f>
        <v/>
      </c>
      <c r="C16506">
        <f>IF(GL_Paste!$B16503="","",IF(TRIM(GL_Paste!$M16503)&lt;&gt;"",TRIM(GL_Paste!$M16503),IFERROR(MID(GL_Paste!$I16503,FIND("[",GL_Paste!$I16503)+1,FIND("]",GL_Paste!$I16503)-FIND("[",GL_Paste!$I16503)-1),"")))</f>
        <v/>
      </c>
      <c r="D16506">
        <f>IF(GL_Paste!$B16503="","",IFERROR(INDEX(DeptName,MATCH($C16506,DeptTag,0)),"UNALLOCATED"))</f>
        <v/>
      </c>
      <c r="E16506">
        <f>IF(GL_Paste!$B16503="","",IFERROR(INDEX(AcctCat,MATCH(GL_Paste!$B16503&amp;"",AcctCode,0)),"UNKNOWN"))</f>
        <v/>
      </c>
      <c r="F16506">
        <f>IF(GL_Paste!$B16503="","",IFERROR(INDEX(AcctSub,MATCH(GL_Paste!$B16503&amp;"",AcctCode,0)),"UNKNOWN"))</f>
        <v/>
      </c>
    </row>
    <row r="16507">
      <c r="A16507" s="40">
        <f>IF(GL_Paste!$B16504="","",N(GL_Paste!$H16504)-N(GL_Paste!$G16504))</f>
        <v/>
      </c>
      <c r="B16507" s="43">
        <f>IF(GL_Paste!$B16504="","",DATE(YEAR(GL_Paste!$E16504),MONTH(GL_Paste!$E16504),1))</f>
        <v/>
      </c>
      <c r="C16507">
        <f>IF(GL_Paste!$B16504="","",IF(TRIM(GL_Paste!$M16504)&lt;&gt;"",TRIM(GL_Paste!$M16504),IFERROR(MID(GL_Paste!$I16504,FIND("[",GL_Paste!$I16504)+1,FIND("]",GL_Paste!$I16504)-FIND("[",GL_Paste!$I16504)-1),"")))</f>
        <v/>
      </c>
      <c r="D16507">
        <f>IF(GL_Paste!$B16504="","",IFERROR(INDEX(DeptName,MATCH($C16507,DeptTag,0)),"UNALLOCATED"))</f>
        <v/>
      </c>
      <c r="E16507">
        <f>IF(GL_Paste!$B16504="","",IFERROR(INDEX(AcctCat,MATCH(GL_Paste!$B16504&amp;"",AcctCode,0)),"UNKNOWN"))</f>
        <v/>
      </c>
      <c r="F16507">
        <f>IF(GL_Paste!$B16504="","",IFERROR(INDEX(AcctSub,MATCH(GL_Paste!$B16504&amp;"",AcctCode,0)),"UNKNOWN"))</f>
        <v/>
      </c>
    </row>
    <row r="16508">
      <c r="A16508" s="40">
        <f>IF(GL_Paste!$B16505="","",N(GL_Paste!$H16505)-N(GL_Paste!$G16505))</f>
        <v/>
      </c>
      <c r="B16508" s="43">
        <f>IF(GL_Paste!$B16505="","",DATE(YEAR(GL_Paste!$E16505),MONTH(GL_Paste!$E16505),1))</f>
        <v/>
      </c>
      <c r="C16508">
        <f>IF(GL_Paste!$B16505="","",IF(TRIM(GL_Paste!$M16505)&lt;&gt;"",TRIM(GL_Paste!$M16505),IFERROR(MID(GL_Paste!$I16505,FIND("[",GL_Paste!$I16505)+1,FIND("]",GL_Paste!$I16505)-FIND("[",GL_Paste!$I16505)-1),"")))</f>
        <v/>
      </c>
      <c r="D16508">
        <f>IF(GL_Paste!$B16505="","",IFERROR(INDEX(DeptName,MATCH($C16508,DeptTag,0)),"UNALLOCATED"))</f>
        <v/>
      </c>
      <c r="E16508">
        <f>IF(GL_Paste!$B16505="","",IFERROR(INDEX(AcctCat,MATCH(GL_Paste!$B16505&amp;"",AcctCode,0)),"UNKNOWN"))</f>
        <v/>
      </c>
      <c r="F16508">
        <f>IF(GL_Paste!$B16505="","",IFERROR(INDEX(AcctSub,MATCH(GL_Paste!$B16505&amp;"",AcctCode,0)),"UNKNOWN"))</f>
        <v/>
      </c>
    </row>
    <row r="16509">
      <c r="A16509" s="40">
        <f>IF(GL_Paste!$B16506="","",N(GL_Paste!$H16506)-N(GL_Paste!$G16506))</f>
        <v/>
      </c>
      <c r="B16509" s="43">
        <f>IF(GL_Paste!$B16506="","",DATE(YEAR(GL_Paste!$E16506),MONTH(GL_Paste!$E16506),1))</f>
        <v/>
      </c>
      <c r="C16509">
        <f>IF(GL_Paste!$B16506="","",IF(TRIM(GL_Paste!$M16506)&lt;&gt;"",TRIM(GL_Paste!$M16506),IFERROR(MID(GL_Paste!$I16506,FIND("[",GL_Paste!$I16506)+1,FIND("]",GL_Paste!$I16506)-FIND("[",GL_Paste!$I16506)-1),"")))</f>
        <v/>
      </c>
      <c r="D16509">
        <f>IF(GL_Paste!$B16506="","",IFERROR(INDEX(DeptName,MATCH($C16509,DeptTag,0)),"UNALLOCATED"))</f>
        <v/>
      </c>
      <c r="E16509">
        <f>IF(GL_Paste!$B16506="","",IFERROR(INDEX(AcctCat,MATCH(GL_Paste!$B16506&amp;"",AcctCode,0)),"UNKNOWN"))</f>
        <v/>
      </c>
      <c r="F16509">
        <f>IF(GL_Paste!$B16506="","",IFERROR(INDEX(AcctSub,MATCH(GL_Paste!$B16506&amp;"",AcctCode,0)),"UNKNOWN"))</f>
        <v/>
      </c>
    </row>
    <row r="16510">
      <c r="A16510" s="40">
        <f>IF(GL_Paste!$B16507="","",N(GL_Paste!$H16507)-N(GL_Paste!$G16507))</f>
        <v/>
      </c>
      <c r="B16510" s="43">
        <f>IF(GL_Paste!$B16507="","",DATE(YEAR(GL_Paste!$E16507),MONTH(GL_Paste!$E16507),1))</f>
        <v/>
      </c>
      <c r="C16510">
        <f>IF(GL_Paste!$B16507="","",IF(TRIM(GL_Paste!$M16507)&lt;&gt;"",TRIM(GL_Paste!$M16507),IFERROR(MID(GL_Paste!$I16507,FIND("[",GL_Paste!$I16507)+1,FIND("]",GL_Paste!$I16507)-FIND("[",GL_Paste!$I16507)-1),"")))</f>
        <v/>
      </c>
      <c r="D16510">
        <f>IF(GL_Paste!$B16507="","",IFERROR(INDEX(DeptName,MATCH($C16510,DeptTag,0)),"UNALLOCATED"))</f>
        <v/>
      </c>
      <c r="E16510">
        <f>IF(GL_Paste!$B16507="","",IFERROR(INDEX(AcctCat,MATCH(GL_Paste!$B16507&amp;"",AcctCode,0)),"UNKNOWN"))</f>
        <v/>
      </c>
      <c r="F16510">
        <f>IF(GL_Paste!$B16507="","",IFERROR(INDEX(AcctSub,MATCH(GL_Paste!$B16507&amp;"",AcctCode,0)),"UNKNOWN"))</f>
        <v/>
      </c>
    </row>
    <row r="16511">
      <c r="A16511" s="40">
        <f>IF(GL_Paste!$B16508="","",N(GL_Paste!$H16508)-N(GL_Paste!$G16508))</f>
        <v/>
      </c>
      <c r="B16511" s="43">
        <f>IF(GL_Paste!$B16508="","",DATE(YEAR(GL_Paste!$E16508),MONTH(GL_Paste!$E16508),1))</f>
        <v/>
      </c>
      <c r="C16511">
        <f>IF(GL_Paste!$B16508="","",IF(TRIM(GL_Paste!$M16508)&lt;&gt;"",TRIM(GL_Paste!$M16508),IFERROR(MID(GL_Paste!$I16508,FIND("[",GL_Paste!$I16508)+1,FIND("]",GL_Paste!$I16508)-FIND("[",GL_Paste!$I16508)-1),"")))</f>
        <v/>
      </c>
      <c r="D16511">
        <f>IF(GL_Paste!$B16508="","",IFERROR(INDEX(DeptName,MATCH($C16511,DeptTag,0)),"UNALLOCATED"))</f>
        <v/>
      </c>
      <c r="E16511">
        <f>IF(GL_Paste!$B16508="","",IFERROR(INDEX(AcctCat,MATCH(GL_Paste!$B16508&amp;"",AcctCode,0)),"UNKNOWN"))</f>
        <v/>
      </c>
      <c r="F16511">
        <f>IF(GL_Paste!$B16508="","",IFERROR(INDEX(AcctSub,MATCH(GL_Paste!$B16508&amp;"",AcctCode,0)),"UNKNOWN"))</f>
        <v/>
      </c>
    </row>
    <row r="16512">
      <c r="A16512" s="40">
        <f>IF(GL_Paste!$B16509="","",N(GL_Paste!$H16509)-N(GL_Paste!$G16509))</f>
        <v/>
      </c>
      <c r="B16512" s="43">
        <f>IF(GL_Paste!$B16509="","",DATE(YEAR(GL_Paste!$E16509),MONTH(GL_Paste!$E16509),1))</f>
        <v/>
      </c>
      <c r="C16512">
        <f>IF(GL_Paste!$B16509="","",IF(TRIM(GL_Paste!$M16509)&lt;&gt;"",TRIM(GL_Paste!$M16509),IFERROR(MID(GL_Paste!$I16509,FIND("[",GL_Paste!$I16509)+1,FIND("]",GL_Paste!$I16509)-FIND("[",GL_Paste!$I16509)-1),"")))</f>
        <v/>
      </c>
      <c r="D16512">
        <f>IF(GL_Paste!$B16509="","",IFERROR(INDEX(DeptName,MATCH($C16512,DeptTag,0)),"UNALLOCATED"))</f>
        <v/>
      </c>
      <c r="E16512">
        <f>IF(GL_Paste!$B16509="","",IFERROR(INDEX(AcctCat,MATCH(GL_Paste!$B16509&amp;"",AcctCode,0)),"UNKNOWN"))</f>
        <v/>
      </c>
      <c r="F16512">
        <f>IF(GL_Paste!$B16509="","",IFERROR(INDEX(AcctSub,MATCH(GL_Paste!$B16509&amp;"",AcctCode,0)),"UNKNOWN"))</f>
        <v/>
      </c>
    </row>
    <row r="16513">
      <c r="A16513" s="40">
        <f>IF(GL_Paste!$B16510="","",N(GL_Paste!$H16510)-N(GL_Paste!$G16510))</f>
        <v/>
      </c>
      <c r="B16513" s="43">
        <f>IF(GL_Paste!$B16510="","",DATE(YEAR(GL_Paste!$E16510),MONTH(GL_Paste!$E16510),1))</f>
        <v/>
      </c>
      <c r="C16513">
        <f>IF(GL_Paste!$B16510="","",IF(TRIM(GL_Paste!$M16510)&lt;&gt;"",TRIM(GL_Paste!$M16510),IFERROR(MID(GL_Paste!$I16510,FIND("[",GL_Paste!$I16510)+1,FIND("]",GL_Paste!$I16510)-FIND("[",GL_Paste!$I16510)-1),"")))</f>
        <v/>
      </c>
      <c r="D16513">
        <f>IF(GL_Paste!$B16510="","",IFERROR(INDEX(DeptName,MATCH($C16513,DeptTag,0)),"UNALLOCATED"))</f>
        <v/>
      </c>
      <c r="E16513">
        <f>IF(GL_Paste!$B16510="","",IFERROR(INDEX(AcctCat,MATCH(GL_Paste!$B16510&amp;"",AcctCode,0)),"UNKNOWN"))</f>
        <v/>
      </c>
      <c r="F16513">
        <f>IF(GL_Paste!$B16510="","",IFERROR(INDEX(AcctSub,MATCH(GL_Paste!$B16510&amp;"",AcctCode,0)),"UNKNOWN"))</f>
        <v/>
      </c>
    </row>
    <row r="16514">
      <c r="A16514" s="40">
        <f>IF(GL_Paste!$B16511="","",N(GL_Paste!$H16511)-N(GL_Paste!$G16511))</f>
        <v/>
      </c>
      <c r="B16514" s="43">
        <f>IF(GL_Paste!$B16511="","",DATE(YEAR(GL_Paste!$E16511),MONTH(GL_Paste!$E16511),1))</f>
        <v/>
      </c>
      <c r="C16514">
        <f>IF(GL_Paste!$B16511="","",IF(TRIM(GL_Paste!$M16511)&lt;&gt;"",TRIM(GL_Paste!$M16511),IFERROR(MID(GL_Paste!$I16511,FIND("[",GL_Paste!$I16511)+1,FIND("]",GL_Paste!$I16511)-FIND("[",GL_Paste!$I16511)-1),"")))</f>
        <v/>
      </c>
      <c r="D16514">
        <f>IF(GL_Paste!$B16511="","",IFERROR(INDEX(DeptName,MATCH($C16514,DeptTag,0)),"UNALLOCATED"))</f>
        <v/>
      </c>
      <c r="E16514">
        <f>IF(GL_Paste!$B16511="","",IFERROR(INDEX(AcctCat,MATCH(GL_Paste!$B16511&amp;"",AcctCode,0)),"UNKNOWN"))</f>
        <v/>
      </c>
      <c r="F16514">
        <f>IF(GL_Paste!$B16511="","",IFERROR(INDEX(AcctSub,MATCH(GL_Paste!$B16511&amp;"",AcctCode,0)),"UNKNOWN"))</f>
        <v/>
      </c>
    </row>
    <row r="16515">
      <c r="A16515" s="40">
        <f>IF(GL_Paste!$B16512="","",N(GL_Paste!$H16512)-N(GL_Paste!$G16512))</f>
        <v/>
      </c>
      <c r="B16515" s="43">
        <f>IF(GL_Paste!$B16512="","",DATE(YEAR(GL_Paste!$E16512),MONTH(GL_Paste!$E16512),1))</f>
        <v/>
      </c>
      <c r="C16515">
        <f>IF(GL_Paste!$B16512="","",IF(TRIM(GL_Paste!$M16512)&lt;&gt;"",TRIM(GL_Paste!$M16512),IFERROR(MID(GL_Paste!$I16512,FIND("[",GL_Paste!$I16512)+1,FIND("]",GL_Paste!$I16512)-FIND("[",GL_Paste!$I16512)-1),"")))</f>
        <v/>
      </c>
      <c r="D16515">
        <f>IF(GL_Paste!$B16512="","",IFERROR(INDEX(DeptName,MATCH($C16515,DeptTag,0)),"UNALLOCATED"))</f>
        <v/>
      </c>
      <c r="E16515">
        <f>IF(GL_Paste!$B16512="","",IFERROR(INDEX(AcctCat,MATCH(GL_Paste!$B16512&amp;"",AcctCode,0)),"UNKNOWN"))</f>
        <v/>
      </c>
      <c r="F16515">
        <f>IF(GL_Paste!$B16512="","",IFERROR(INDEX(AcctSub,MATCH(GL_Paste!$B16512&amp;"",AcctCode,0)),"UNKNOWN"))</f>
        <v/>
      </c>
    </row>
    <row r="16516">
      <c r="A16516" s="40">
        <f>IF(GL_Paste!$B16513="","",N(GL_Paste!$H16513)-N(GL_Paste!$G16513))</f>
        <v/>
      </c>
      <c r="B16516" s="43">
        <f>IF(GL_Paste!$B16513="","",DATE(YEAR(GL_Paste!$E16513),MONTH(GL_Paste!$E16513),1))</f>
        <v/>
      </c>
      <c r="C16516">
        <f>IF(GL_Paste!$B16513="","",IF(TRIM(GL_Paste!$M16513)&lt;&gt;"",TRIM(GL_Paste!$M16513),IFERROR(MID(GL_Paste!$I16513,FIND("[",GL_Paste!$I16513)+1,FIND("]",GL_Paste!$I16513)-FIND("[",GL_Paste!$I16513)-1),"")))</f>
        <v/>
      </c>
      <c r="D16516">
        <f>IF(GL_Paste!$B16513="","",IFERROR(INDEX(DeptName,MATCH($C16516,DeptTag,0)),"UNALLOCATED"))</f>
        <v/>
      </c>
      <c r="E16516">
        <f>IF(GL_Paste!$B16513="","",IFERROR(INDEX(AcctCat,MATCH(GL_Paste!$B16513&amp;"",AcctCode,0)),"UNKNOWN"))</f>
        <v/>
      </c>
      <c r="F16516">
        <f>IF(GL_Paste!$B16513="","",IFERROR(INDEX(AcctSub,MATCH(GL_Paste!$B16513&amp;"",AcctCode,0)),"UNKNOWN"))</f>
        <v/>
      </c>
    </row>
    <row r="16517">
      <c r="A16517" s="40">
        <f>IF(GL_Paste!$B16514="","",N(GL_Paste!$H16514)-N(GL_Paste!$G16514))</f>
        <v/>
      </c>
      <c r="B16517" s="43">
        <f>IF(GL_Paste!$B16514="","",DATE(YEAR(GL_Paste!$E16514),MONTH(GL_Paste!$E16514),1))</f>
        <v/>
      </c>
      <c r="C16517">
        <f>IF(GL_Paste!$B16514="","",IF(TRIM(GL_Paste!$M16514)&lt;&gt;"",TRIM(GL_Paste!$M16514),IFERROR(MID(GL_Paste!$I16514,FIND("[",GL_Paste!$I16514)+1,FIND("]",GL_Paste!$I16514)-FIND("[",GL_Paste!$I16514)-1),"")))</f>
        <v/>
      </c>
      <c r="D16517">
        <f>IF(GL_Paste!$B16514="","",IFERROR(INDEX(DeptName,MATCH($C16517,DeptTag,0)),"UNALLOCATED"))</f>
        <v/>
      </c>
      <c r="E16517">
        <f>IF(GL_Paste!$B16514="","",IFERROR(INDEX(AcctCat,MATCH(GL_Paste!$B16514&amp;"",AcctCode,0)),"UNKNOWN"))</f>
        <v/>
      </c>
      <c r="F16517">
        <f>IF(GL_Paste!$B16514="","",IFERROR(INDEX(AcctSub,MATCH(GL_Paste!$B16514&amp;"",AcctCode,0)),"UNKNOWN"))</f>
        <v/>
      </c>
    </row>
    <row r="16518">
      <c r="A16518" s="40">
        <f>IF(GL_Paste!$B16515="","",N(GL_Paste!$H16515)-N(GL_Paste!$G16515))</f>
        <v/>
      </c>
      <c r="B16518" s="43">
        <f>IF(GL_Paste!$B16515="","",DATE(YEAR(GL_Paste!$E16515),MONTH(GL_Paste!$E16515),1))</f>
        <v/>
      </c>
      <c r="C16518">
        <f>IF(GL_Paste!$B16515="","",IF(TRIM(GL_Paste!$M16515)&lt;&gt;"",TRIM(GL_Paste!$M16515),IFERROR(MID(GL_Paste!$I16515,FIND("[",GL_Paste!$I16515)+1,FIND("]",GL_Paste!$I16515)-FIND("[",GL_Paste!$I16515)-1),"")))</f>
        <v/>
      </c>
      <c r="D16518">
        <f>IF(GL_Paste!$B16515="","",IFERROR(INDEX(DeptName,MATCH($C16518,DeptTag,0)),"UNALLOCATED"))</f>
        <v/>
      </c>
      <c r="E16518">
        <f>IF(GL_Paste!$B16515="","",IFERROR(INDEX(AcctCat,MATCH(GL_Paste!$B16515&amp;"",AcctCode,0)),"UNKNOWN"))</f>
        <v/>
      </c>
      <c r="F16518">
        <f>IF(GL_Paste!$B16515="","",IFERROR(INDEX(AcctSub,MATCH(GL_Paste!$B16515&amp;"",AcctCode,0)),"UNKNOWN"))</f>
        <v/>
      </c>
    </row>
    <row r="16519">
      <c r="A16519" s="40">
        <f>IF(GL_Paste!$B16516="","",N(GL_Paste!$H16516)-N(GL_Paste!$G16516))</f>
        <v/>
      </c>
      <c r="B16519" s="43">
        <f>IF(GL_Paste!$B16516="","",DATE(YEAR(GL_Paste!$E16516),MONTH(GL_Paste!$E16516),1))</f>
        <v/>
      </c>
      <c r="C16519">
        <f>IF(GL_Paste!$B16516="","",IF(TRIM(GL_Paste!$M16516)&lt;&gt;"",TRIM(GL_Paste!$M16516),IFERROR(MID(GL_Paste!$I16516,FIND("[",GL_Paste!$I16516)+1,FIND("]",GL_Paste!$I16516)-FIND("[",GL_Paste!$I16516)-1),"")))</f>
        <v/>
      </c>
      <c r="D16519">
        <f>IF(GL_Paste!$B16516="","",IFERROR(INDEX(DeptName,MATCH($C16519,DeptTag,0)),"UNALLOCATED"))</f>
        <v/>
      </c>
      <c r="E16519">
        <f>IF(GL_Paste!$B16516="","",IFERROR(INDEX(AcctCat,MATCH(GL_Paste!$B16516&amp;"",AcctCode,0)),"UNKNOWN"))</f>
        <v/>
      </c>
      <c r="F16519">
        <f>IF(GL_Paste!$B16516="","",IFERROR(INDEX(AcctSub,MATCH(GL_Paste!$B16516&amp;"",AcctCode,0)),"UNKNOWN"))</f>
        <v/>
      </c>
    </row>
    <row r="16520">
      <c r="A16520" s="40">
        <f>IF(GL_Paste!$B16517="","",N(GL_Paste!$H16517)-N(GL_Paste!$G16517))</f>
        <v/>
      </c>
      <c r="B16520" s="43">
        <f>IF(GL_Paste!$B16517="","",DATE(YEAR(GL_Paste!$E16517),MONTH(GL_Paste!$E16517),1))</f>
        <v/>
      </c>
      <c r="C16520">
        <f>IF(GL_Paste!$B16517="","",IF(TRIM(GL_Paste!$M16517)&lt;&gt;"",TRIM(GL_Paste!$M16517),IFERROR(MID(GL_Paste!$I16517,FIND("[",GL_Paste!$I16517)+1,FIND("]",GL_Paste!$I16517)-FIND("[",GL_Paste!$I16517)-1),"")))</f>
        <v/>
      </c>
      <c r="D16520">
        <f>IF(GL_Paste!$B16517="","",IFERROR(INDEX(DeptName,MATCH($C16520,DeptTag,0)),"UNALLOCATED"))</f>
        <v/>
      </c>
      <c r="E16520">
        <f>IF(GL_Paste!$B16517="","",IFERROR(INDEX(AcctCat,MATCH(GL_Paste!$B16517&amp;"",AcctCode,0)),"UNKNOWN"))</f>
        <v/>
      </c>
      <c r="F16520">
        <f>IF(GL_Paste!$B16517="","",IFERROR(INDEX(AcctSub,MATCH(GL_Paste!$B16517&amp;"",AcctCode,0)),"UNKNOWN"))</f>
        <v/>
      </c>
    </row>
    <row r="16521">
      <c r="A16521" s="40">
        <f>IF(GL_Paste!$B16518="","",N(GL_Paste!$H16518)-N(GL_Paste!$G16518))</f>
        <v/>
      </c>
      <c r="B16521" s="43">
        <f>IF(GL_Paste!$B16518="","",DATE(YEAR(GL_Paste!$E16518),MONTH(GL_Paste!$E16518),1))</f>
        <v/>
      </c>
      <c r="C16521">
        <f>IF(GL_Paste!$B16518="","",IF(TRIM(GL_Paste!$M16518)&lt;&gt;"",TRIM(GL_Paste!$M16518),IFERROR(MID(GL_Paste!$I16518,FIND("[",GL_Paste!$I16518)+1,FIND("]",GL_Paste!$I16518)-FIND("[",GL_Paste!$I16518)-1),"")))</f>
        <v/>
      </c>
      <c r="D16521">
        <f>IF(GL_Paste!$B16518="","",IFERROR(INDEX(DeptName,MATCH($C16521,DeptTag,0)),"UNALLOCATED"))</f>
        <v/>
      </c>
      <c r="E16521">
        <f>IF(GL_Paste!$B16518="","",IFERROR(INDEX(AcctCat,MATCH(GL_Paste!$B16518&amp;"",AcctCode,0)),"UNKNOWN"))</f>
        <v/>
      </c>
      <c r="F16521">
        <f>IF(GL_Paste!$B16518="","",IFERROR(INDEX(AcctSub,MATCH(GL_Paste!$B16518&amp;"",AcctCode,0)),"UNKNOWN"))</f>
        <v/>
      </c>
    </row>
    <row r="16522">
      <c r="A16522" s="40">
        <f>IF(GL_Paste!$B16519="","",N(GL_Paste!$H16519)-N(GL_Paste!$G16519))</f>
        <v/>
      </c>
      <c r="B16522" s="43">
        <f>IF(GL_Paste!$B16519="","",DATE(YEAR(GL_Paste!$E16519),MONTH(GL_Paste!$E16519),1))</f>
        <v/>
      </c>
      <c r="C16522">
        <f>IF(GL_Paste!$B16519="","",IF(TRIM(GL_Paste!$M16519)&lt;&gt;"",TRIM(GL_Paste!$M16519),IFERROR(MID(GL_Paste!$I16519,FIND("[",GL_Paste!$I16519)+1,FIND("]",GL_Paste!$I16519)-FIND("[",GL_Paste!$I16519)-1),"")))</f>
        <v/>
      </c>
      <c r="D16522">
        <f>IF(GL_Paste!$B16519="","",IFERROR(INDEX(DeptName,MATCH($C16522,DeptTag,0)),"UNALLOCATED"))</f>
        <v/>
      </c>
      <c r="E16522">
        <f>IF(GL_Paste!$B16519="","",IFERROR(INDEX(AcctCat,MATCH(GL_Paste!$B16519&amp;"",AcctCode,0)),"UNKNOWN"))</f>
        <v/>
      </c>
      <c r="F16522">
        <f>IF(GL_Paste!$B16519="","",IFERROR(INDEX(AcctSub,MATCH(GL_Paste!$B16519&amp;"",AcctCode,0)),"UNKNOWN"))</f>
        <v/>
      </c>
    </row>
    <row r="16523">
      <c r="A16523" s="40">
        <f>IF(GL_Paste!$B16520="","",N(GL_Paste!$H16520)-N(GL_Paste!$G16520))</f>
        <v/>
      </c>
      <c r="B16523" s="43">
        <f>IF(GL_Paste!$B16520="","",DATE(YEAR(GL_Paste!$E16520),MONTH(GL_Paste!$E16520),1))</f>
        <v/>
      </c>
      <c r="C16523">
        <f>IF(GL_Paste!$B16520="","",IF(TRIM(GL_Paste!$M16520)&lt;&gt;"",TRIM(GL_Paste!$M16520),IFERROR(MID(GL_Paste!$I16520,FIND("[",GL_Paste!$I16520)+1,FIND("]",GL_Paste!$I16520)-FIND("[",GL_Paste!$I16520)-1),"")))</f>
        <v/>
      </c>
      <c r="D16523">
        <f>IF(GL_Paste!$B16520="","",IFERROR(INDEX(DeptName,MATCH($C16523,DeptTag,0)),"UNALLOCATED"))</f>
        <v/>
      </c>
      <c r="E16523">
        <f>IF(GL_Paste!$B16520="","",IFERROR(INDEX(AcctCat,MATCH(GL_Paste!$B16520&amp;"",AcctCode,0)),"UNKNOWN"))</f>
        <v/>
      </c>
      <c r="F16523">
        <f>IF(GL_Paste!$B16520="","",IFERROR(INDEX(AcctSub,MATCH(GL_Paste!$B16520&amp;"",AcctCode,0)),"UNKNOWN"))</f>
        <v/>
      </c>
    </row>
    <row r="16524">
      <c r="A16524" s="40">
        <f>IF(GL_Paste!$B16521="","",N(GL_Paste!$H16521)-N(GL_Paste!$G16521))</f>
        <v/>
      </c>
      <c r="B16524" s="43">
        <f>IF(GL_Paste!$B16521="","",DATE(YEAR(GL_Paste!$E16521),MONTH(GL_Paste!$E16521),1))</f>
        <v/>
      </c>
      <c r="C16524">
        <f>IF(GL_Paste!$B16521="","",IF(TRIM(GL_Paste!$M16521)&lt;&gt;"",TRIM(GL_Paste!$M16521),IFERROR(MID(GL_Paste!$I16521,FIND("[",GL_Paste!$I16521)+1,FIND("]",GL_Paste!$I16521)-FIND("[",GL_Paste!$I16521)-1),"")))</f>
        <v/>
      </c>
      <c r="D16524">
        <f>IF(GL_Paste!$B16521="","",IFERROR(INDEX(DeptName,MATCH($C16524,DeptTag,0)),"UNALLOCATED"))</f>
        <v/>
      </c>
      <c r="E16524">
        <f>IF(GL_Paste!$B16521="","",IFERROR(INDEX(AcctCat,MATCH(GL_Paste!$B16521&amp;"",AcctCode,0)),"UNKNOWN"))</f>
        <v/>
      </c>
      <c r="F16524">
        <f>IF(GL_Paste!$B16521="","",IFERROR(INDEX(AcctSub,MATCH(GL_Paste!$B16521&amp;"",AcctCode,0)),"UNKNOWN"))</f>
        <v/>
      </c>
    </row>
    <row r="16525">
      <c r="A16525" s="40">
        <f>IF(GL_Paste!$B16522="","",N(GL_Paste!$H16522)-N(GL_Paste!$G16522))</f>
        <v/>
      </c>
      <c r="B16525" s="43">
        <f>IF(GL_Paste!$B16522="","",DATE(YEAR(GL_Paste!$E16522),MONTH(GL_Paste!$E16522),1))</f>
        <v/>
      </c>
      <c r="C16525">
        <f>IF(GL_Paste!$B16522="","",IF(TRIM(GL_Paste!$M16522)&lt;&gt;"",TRIM(GL_Paste!$M16522),IFERROR(MID(GL_Paste!$I16522,FIND("[",GL_Paste!$I16522)+1,FIND("]",GL_Paste!$I16522)-FIND("[",GL_Paste!$I16522)-1),"")))</f>
        <v/>
      </c>
      <c r="D16525">
        <f>IF(GL_Paste!$B16522="","",IFERROR(INDEX(DeptName,MATCH($C16525,DeptTag,0)),"UNALLOCATED"))</f>
        <v/>
      </c>
      <c r="E16525">
        <f>IF(GL_Paste!$B16522="","",IFERROR(INDEX(AcctCat,MATCH(GL_Paste!$B16522&amp;"",AcctCode,0)),"UNKNOWN"))</f>
        <v/>
      </c>
      <c r="F16525">
        <f>IF(GL_Paste!$B16522="","",IFERROR(INDEX(AcctSub,MATCH(GL_Paste!$B16522&amp;"",AcctCode,0)),"UNKNOWN"))</f>
        <v/>
      </c>
    </row>
    <row r="16526">
      <c r="A16526" s="40">
        <f>IF(GL_Paste!$B16523="","",N(GL_Paste!$H16523)-N(GL_Paste!$G16523))</f>
        <v/>
      </c>
      <c r="B16526" s="43">
        <f>IF(GL_Paste!$B16523="","",DATE(YEAR(GL_Paste!$E16523),MONTH(GL_Paste!$E16523),1))</f>
        <v/>
      </c>
      <c r="C16526">
        <f>IF(GL_Paste!$B16523="","",IF(TRIM(GL_Paste!$M16523)&lt;&gt;"",TRIM(GL_Paste!$M16523),IFERROR(MID(GL_Paste!$I16523,FIND("[",GL_Paste!$I16523)+1,FIND("]",GL_Paste!$I16523)-FIND("[",GL_Paste!$I16523)-1),"")))</f>
        <v/>
      </c>
      <c r="D16526">
        <f>IF(GL_Paste!$B16523="","",IFERROR(INDEX(DeptName,MATCH($C16526,DeptTag,0)),"UNALLOCATED"))</f>
        <v/>
      </c>
      <c r="E16526">
        <f>IF(GL_Paste!$B16523="","",IFERROR(INDEX(AcctCat,MATCH(GL_Paste!$B16523&amp;"",AcctCode,0)),"UNKNOWN"))</f>
        <v/>
      </c>
      <c r="F16526">
        <f>IF(GL_Paste!$B16523="","",IFERROR(INDEX(AcctSub,MATCH(GL_Paste!$B16523&amp;"",AcctCode,0)),"UNKNOWN"))</f>
        <v/>
      </c>
    </row>
    <row r="16527">
      <c r="A16527" s="40">
        <f>IF(GL_Paste!$B16524="","",N(GL_Paste!$H16524)-N(GL_Paste!$G16524))</f>
        <v/>
      </c>
      <c r="B16527" s="43">
        <f>IF(GL_Paste!$B16524="","",DATE(YEAR(GL_Paste!$E16524),MONTH(GL_Paste!$E16524),1))</f>
        <v/>
      </c>
      <c r="C16527">
        <f>IF(GL_Paste!$B16524="","",IF(TRIM(GL_Paste!$M16524)&lt;&gt;"",TRIM(GL_Paste!$M16524),IFERROR(MID(GL_Paste!$I16524,FIND("[",GL_Paste!$I16524)+1,FIND("]",GL_Paste!$I16524)-FIND("[",GL_Paste!$I16524)-1),"")))</f>
        <v/>
      </c>
      <c r="D16527">
        <f>IF(GL_Paste!$B16524="","",IFERROR(INDEX(DeptName,MATCH($C16527,DeptTag,0)),"UNALLOCATED"))</f>
        <v/>
      </c>
      <c r="E16527">
        <f>IF(GL_Paste!$B16524="","",IFERROR(INDEX(AcctCat,MATCH(GL_Paste!$B16524&amp;"",AcctCode,0)),"UNKNOWN"))</f>
        <v/>
      </c>
      <c r="F16527">
        <f>IF(GL_Paste!$B16524="","",IFERROR(INDEX(AcctSub,MATCH(GL_Paste!$B16524&amp;"",AcctCode,0)),"UNKNOWN"))</f>
        <v/>
      </c>
    </row>
    <row r="16528">
      <c r="A16528" s="40">
        <f>IF(GL_Paste!$B16525="","",N(GL_Paste!$H16525)-N(GL_Paste!$G16525))</f>
        <v/>
      </c>
      <c r="B16528" s="43">
        <f>IF(GL_Paste!$B16525="","",DATE(YEAR(GL_Paste!$E16525),MONTH(GL_Paste!$E16525),1))</f>
        <v/>
      </c>
      <c r="C16528">
        <f>IF(GL_Paste!$B16525="","",IF(TRIM(GL_Paste!$M16525)&lt;&gt;"",TRIM(GL_Paste!$M16525),IFERROR(MID(GL_Paste!$I16525,FIND("[",GL_Paste!$I16525)+1,FIND("]",GL_Paste!$I16525)-FIND("[",GL_Paste!$I16525)-1),"")))</f>
        <v/>
      </c>
      <c r="D16528">
        <f>IF(GL_Paste!$B16525="","",IFERROR(INDEX(DeptName,MATCH($C16528,DeptTag,0)),"UNALLOCATED"))</f>
        <v/>
      </c>
      <c r="E16528">
        <f>IF(GL_Paste!$B16525="","",IFERROR(INDEX(AcctCat,MATCH(GL_Paste!$B16525&amp;"",AcctCode,0)),"UNKNOWN"))</f>
        <v/>
      </c>
      <c r="F16528">
        <f>IF(GL_Paste!$B16525="","",IFERROR(INDEX(AcctSub,MATCH(GL_Paste!$B16525&amp;"",AcctCode,0)),"UNKNOWN"))</f>
        <v/>
      </c>
    </row>
    <row r="16529">
      <c r="A16529" s="40">
        <f>IF(GL_Paste!$B16526="","",N(GL_Paste!$H16526)-N(GL_Paste!$G16526))</f>
        <v/>
      </c>
      <c r="B16529" s="43">
        <f>IF(GL_Paste!$B16526="","",DATE(YEAR(GL_Paste!$E16526),MONTH(GL_Paste!$E16526),1))</f>
        <v/>
      </c>
      <c r="C16529">
        <f>IF(GL_Paste!$B16526="","",IF(TRIM(GL_Paste!$M16526)&lt;&gt;"",TRIM(GL_Paste!$M16526),IFERROR(MID(GL_Paste!$I16526,FIND("[",GL_Paste!$I16526)+1,FIND("]",GL_Paste!$I16526)-FIND("[",GL_Paste!$I16526)-1),"")))</f>
        <v/>
      </c>
      <c r="D16529">
        <f>IF(GL_Paste!$B16526="","",IFERROR(INDEX(DeptName,MATCH($C16529,DeptTag,0)),"UNALLOCATED"))</f>
        <v/>
      </c>
      <c r="E16529">
        <f>IF(GL_Paste!$B16526="","",IFERROR(INDEX(AcctCat,MATCH(GL_Paste!$B16526&amp;"",AcctCode,0)),"UNKNOWN"))</f>
        <v/>
      </c>
      <c r="F16529">
        <f>IF(GL_Paste!$B16526="","",IFERROR(INDEX(AcctSub,MATCH(GL_Paste!$B16526&amp;"",AcctCode,0)),"UNKNOWN"))</f>
        <v/>
      </c>
    </row>
    <row r="16530">
      <c r="A16530" s="40">
        <f>IF(GL_Paste!$B16527="","",N(GL_Paste!$H16527)-N(GL_Paste!$G16527))</f>
        <v/>
      </c>
      <c r="B16530" s="43">
        <f>IF(GL_Paste!$B16527="","",DATE(YEAR(GL_Paste!$E16527),MONTH(GL_Paste!$E16527),1))</f>
        <v/>
      </c>
      <c r="C16530">
        <f>IF(GL_Paste!$B16527="","",IF(TRIM(GL_Paste!$M16527)&lt;&gt;"",TRIM(GL_Paste!$M16527),IFERROR(MID(GL_Paste!$I16527,FIND("[",GL_Paste!$I16527)+1,FIND("]",GL_Paste!$I16527)-FIND("[",GL_Paste!$I16527)-1),"")))</f>
        <v/>
      </c>
      <c r="D16530">
        <f>IF(GL_Paste!$B16527="","",IFERROR(INDEX(DeptName,MATCH($C16530,DeptTag,0)),"UNALLOCATED"))</f>
        <v/>
      </c>
      <c r="E16530">
        <f>IF(GL_Paste!$B16527="","",IFERROR(INDEX(AcctCat,MATCH(GL_Paste!$B16527&amp;"",AcctCode,0)),"UNKNOWN"))</f>
        <v/>
      </c>
      <c r="F16530">
        <f>IF(GL_Paste!$B16527="","",IFERROR(INDEX(AcctSub,MATCH(GL_Paste!$B16527&amp;"",AcctCode,0)),"UNKNOWN"))</f>
        <v/>
      </c>
    </row>
    <row r="16531">
      <c r="A16531" s="40">
        <f>IF(GL_Paste!$B16528="","",N(GL_Paste!$H16528)-N(GL_Paste!$G16528))</f>
        <v/>
      </c>
      <c r="B16531" s="43">
        <f>IF(GL_Paste!$B16528="","",DATE(YEAR(GL_Paste!$E16528),MONTH(GL_Paste!$E16528),1))</f>
        <v/>
      </c>
      <c r="C16531">
        <f>IF(GL_Paste!$B16528="","",IF(TRIM(GL_Paste!$M16528)&lt;&gt;"",TRIM(GL_Paste!$M16528),IFERROR(MID(GL_Paste!$I16528,FIND("[",GL_Paste!$I16528)+1,FIND("]",GL_Paste!$I16528)-FIND("[",GL_Paste!$I16528)-1),"")))</f>
        <v/>
      </c>
      <c r="D16531">
        <f>IF(GL_Paste!$B16528="","",IFERROR(INDEX(DeptName,MATCH($C16531,DeptTag,0)),"UNALLOCATED"))</f>
        <v/>
      </c>
      <c r="E16531">
        <f>IF(GL_Paste!$B16528="","",IFERROR(INDEX(AcctCat,MATCH(GL_Paste!$B16528&amp;"",AcctCode,0)),"UNKNOWN"))</f>
        <v/>
      </c>
      <c r="F16531">
        <f>IF(GL_Paste!$B16528="","",IFERROR(INDEX(AcctSub,MATCH(GL_Paste!$B16528&amp;"",AcctCode,0)),"UNKNOWN"))</f>
        <v/>
      </c>
    </row>
    <row r="16532">
      <c r="A16532" s="40">
        <f>IF(GL_Paste!$B16529="","",N(GL_Paste!$H16529)-N(GL_Paste!$G16529))</f>
        <v/>
      </c>
      <c r="B16532" s="43">
        <f>IF(GL_Paste!$B16529="","",DATE(YEAR(GL_Paste!$E16529),MONTH(GL_Paste!$E16529),1))</f>
        <v/>
      </c>
      <c r="C16532">
        <f>IF(GL_Paste!$B16529="","",IF(TRIM(GL_Paste!$M16529)&lt;&gt;"",TRIM(GL_Paste!$M16529),IFERROR(MID(GL_Paste!$I16529,FIND("[",GL_Paste!$I16529)+1,FIND("]",GL_Paste!$I16529)-FIND("[",GL_Paste!$I16529)-1),"")))</f>
        <v/>
      </c>
      <c r="D16532">
        <f>IF(GL_Paste!$B16529="","",IFERROR(INDEX(DeptName,MATCH($C16532,DeptTag,0)),"UNALLOCATED"))</f>
        <v/>
      </c>
      <c r="E16532">
        <f>IF(GL_Paste!$B16529="","",IFERROR(INDEX(AcctCat,MATCH(GL_Paste!$B16529&amp;"",AcctCode,0)),"UNKNOWN"))</f>
        <v/>
      </c>
      <c r="F16532">
        <f>IF(GL_Paste!$B16529="","",IFERROR(INDEX(AcctSub,MATCH(GL_Paste!$B16529&amp;"",AcctCode,0)),"UNKNOWN"))</f>
        <v/>
      </c>
    </row>
    <row r="16533">
      <c r="A16533" s="40">
        <f>IF(GL_Paste!$B16530="","",N(GL_Paste!$H16530)-N(GL_Paste!$G16530))</f>
        <v/>
      </c>
      <c r="B16533" s="43">
        <f>IF(GL_Paste!$B16530="","",DATE(YEAR(GL_Paste!$E16530),MONTH(GL_Paste!$E16530),1))</f>
        <v/>
      </c>
      <c r="C16533">
        <f>IF(GL_Paste!$B16530="","",IF(TRIM(GL_Paste!$M16530)&lt;&gt;"",TRIM(GL_Paste!$M16530),IFERROR(MID(GL_Paste!$I16530,FIND("[",GL_Paste!$I16530)+1,FIND("]",GL_Paste!$I16530)-FIND("[",GL_Paste!$I16530)-1),"")))</f>
        <v/>
      </c>
      <c r="D16533">
        <f>IF(GL_Paste!$B16530="","",IFERROR(INDEX(DeptName,MATCH($C16533,DeptTag,0)),"UNALLOCATED"))</f>
        <v/>
      </c>
      <c r="E16533">
        <f>IF(GL_Paste!$B16530="","",IFERROR(INDEX(AcctCat,MATCH(GL_Paste!$B16530&amp;"",AcctCode,0)),"UNKNOWN"))</f>
        <v/>
      </c>
      <c r="F16533">
        <f>IF(GL_Paste!$B16530="","",IFERROR(INDEX(AcctSub,MATCH(GL_Paste!$B16530&amp;"",AcctCode,0)),"UNKNOWN"))</f>
        <v/>
      </c>
    </row>
    <row r="16534">
      <c r="A16534" s="40">
        <f>IF(GL_Paste!$B16531="","",N(GL_Paste!$H16531)-N(GL_Paste!$G16531))</f>
        <v/>
      </c>
      <c r="B16534" s="43">
        <f>IF(GL_Paste!$B16531="","",DATE(YEAR(GL_Paste!$E16531),MONTH(GL_Paste!$E16531),1))</f>
        <v/>
      </c>
      <c r="C16534">
        <f>IF(GL_Paste!$B16531="","",IF(TRIM(GL_Paste!$M16531)&lt;&gt;"",TRIM(GL_Paste!$M16531),IFERROR(MID(GL_Paste!$I16531,FIND("[",GL_Paste!$I16531)+1,FIND("]",GL_Paste!$I16531)-FIND("[",GL_Paste!$I16531)-1),"")))</f>
        <v/>
      </c>
      <c r="D16534">
        <f>IF(GL_Paste!$B16531="","",IFERROR(INDEX(DeptName,MATCH($C16534,DeptTag,0)),"UNALLOCATED"))</f>
        <v/>
      </c>
      <c r="E16534">
        <f>IF(GL_Paste!$B16531="","",IFERROR(INDEX(AcctCat,MATCH(GL_Paste!$B16531&amp;"",AcctCode,0)),"UNKNOWN"))</f>
        <v/>
      </c>
      <c r="F16534">
        <f>IF(GL_Paste!$B16531="","",IFERROR(INDEX(AcctSub,MATCH(GL_Paste!$B16531&amp;"",AcctCode,0)),"UNKNOWN"))</f>
        <v/>
      </c>
    </row>
    <row r="16535">
      <c r="A16535" s="40">
        <f>IF(GL_Paste!$B16532="","",N(GL_Paste!$H16532)-N(GL_Paste!$G16532))</f>
        <v/>
      </c>
      <c r="B16535" s="43">
        <f>IF(GL_Paste!$B16532="","",DATE(YEAR(GL_Paste!$E16532),MONTH(GL_Paste!$E16532),1))</f>
        <v/>
      </c>
      <c r="C16535">
        <f>IF(GL_Paste!$B16532="","",IF(TRIM(GL_Paste!$M16532)&lt;&gt;"",TRIM(GL_Paste!$M16532),IFERROR(MID(GL_Paste!$I16532,FIND("[",GL_Paste!$I16532)+1,FIND("]",GL_Paste!$I16532)-FIND("[",GL_Paste!$I16532)-1),"")))</f>
        <v/>
      </c>
      <c r="D16535">
        <f>IF(GL_Paste!$B16532="","",IFERROR(INDEX(DeptName,MATCH($C16535,DeptTag,0)),"UNALLOCATED"))</f>
        <v/>
      </c>
      <c r="E16535">
        <f>IF(GL_Paste!$B16532="","",IFERROR(INDEX(AcctCat,MATCH(GL_Paste!$B16532&amp;"",AcctCode,0)),"UNKNOWN"))</f>
        <v/>
      </c>
      <c r="F16535">
        <f>IF(GL_Paste!$B16532="","",IFERROR(INDEX(AcctSub,MATCH(GL_Paste!$B16532&amp;"",AcctCode,0)),"UNKNOWN"))</f>
        <v/>
      </c>
    </row>
    <row r="16536">
      <c r="A16536" s="40">
        <f>IF(GL_Paste!$B16533="","",N(GL_Paste!$H16533)-N(GL_Paste!$G16533))</f>
        <v/>
      </c>
      <c r="B16536" s="43">
        <f>IF(GL_Paste!$B16533="","",DATE(YEAR(GL_Paste!$E16533),MONTH(GL_Paste!$E16533),1))</f>
        <v/>
      </c>
      <c r="C16536">
        <f>IF(GL_Paste!$B16533="","",IF(TRIM(GL_Paste!$M16533)&lt;&gt;"",TRIM(GL_Paste!$M16533),IFERROR(MID(GL_Paste!$I16533,FIND("[",GL_Paste!$I16533)+1,FIND("]",GL_Paste!$I16533)-FIND("[",GL_Paste!$I16533)-1),"")))</f>
        <v/>
      </c>
      <c r="D16536">
        <f>IF(GL_Paste!$B16533="","",IFERROR(INDEX(DeptName,MATCH($C16536,DeptTag,0)),"UNALLOCATED"))</f>
        <v/>
      </c>
      <c r="E16536">
        <f>IF(GL_Paste!$B16533="","",IFERROR(INDEX(AcctCat,MATCH(GL_Paste!$B16533&amp;"",AcctCode,0)),"UNKNOWN"))</f>
        <v/>
      </c>
      <c r="F16536">
        <f>IF(GL_Paste!$B16533="","",IFERROR(INDEX(AcctSub,MATCH(GL_Paste!$B16533&amp;"",AcctCode,0)),"UNKNOWN"))</f>
        <v/>
      </c>
    </row>
    <row r="16537">
      <c r="A16537" s="40">
        <f>IF(GL_Paste!$B16534="","",N(GL_Paste!$H16534)-N(GL_Paste!$G16534))</f>
        <v/>
      </c>
      <c r="B16537" s="43">
        <f>IF(GL_Paste!$B16534="","",DATE(YEAR(GL_Paste!$E16534),MONTH(GL_Paste!$E16534),1))</f>
        <v/>
      </c>
      <c r="C16537">
        <f>IF(GL_Paste!$B16534="","",IF(TRIM(GL_Paste!$M16534)&lt;&gt;"",TRIM(GL_Paste!$M16534),IFERROR(MID(GL_Paste!$I16534,FIND("[",GL_Paste!$I16534)+1,FIND("]",GL_Paste!$I16534)-FIND("[",GL_Paste!$I16534)-1),"")))</f>
        <v/>
      </c>
      <c r="D16537">
        <f>IF(GL_Paste!$B16534="","",IFERROR(INDEX(DeptName,MATCH($C16537,DeptTag,0)),"UNALLOCATED"))</f>
        <v/>
      </c>
      <c r="E16537">
        <f>IF(GL_Paste!$B16534="","",IFERROR(INDEX(AcctCat,MATCH(GL_Paste!$B16534&amp;"",AcctCode,0)),"UNKNOWN"))</f>
        <v/>
      </c>
      <c r="F16537">
        <f>IF(GL_Paste!$B16534="","",IFERROR(INDEX(AcctSub,MATCH(GL_Paste!$B16534&amp;"",AcctCode,0)),"UNKNOWN"))</f>
        <v/>
      </c>
    </row>
    <row r="16538">
      <c r="A16538" s="40">
        <f>IF(GL_Paste!$B16535="","",N(GL_Paste!$H16535)-N(GL_Paste!$G16535))</f>
        <v/>
      </c>
      <c r="B16538" s="43">
        <f>IF(GL_Paste!$B16535="","",DATE(YEAR(GL_Paste!$E16535),MONTH(GL_Paste!$E16535),1))</f>
        <v/>
      </c>
      <c r="C16538">
        <f>IF(GL_Paste!$B16535="","",IF(TRIM(GL_Paste!$M16535)&lt;&gt;"",TRIM(GL_Paste!$M16535),IFERROR(MID(GL_Paste!$I16535,FIND("[",GL_Paste!$I16535)+1,FIND("]",GL_Paste!$I16535)-FIND("[",GL_Paste!$I16535)-1),"")))</f>
        <v/>
      </c>
      <c r="D16538">
        <f>IF(GL_Paste!$B16535="","",IFERROR(INDEX(DeptName,MATCH($C16538,DeptTag,0)),"UNALLOCATED"))</f>
        <v/>
      </c>
      <c r="E16538">
        <f>IF(GL_Paste!$B16535="","",IFERROR(INDEX(AcctCat,MATCH(GL_Paste!$B16535&amp;"",AcctCode,0)),"UNKNOWN"))</f>
        <v/>
      </c>
      <c r="F16538">
        <f>IF(GL_Paste!$B16535="","",IFERROR(INDEX(AcctSub,MATCH(GL_Paste!$B16535&amp;"",AcctCode,0)),"UNKNOWN"))</f>
        <v/>
      </c>
    </row>
    <row r="16539">
      <c r="A16539" s="40">
        <f>IF(GL_Paste!$B16536="","",N(GL_Paste!$H16536)-N(GL_Paste!$G16536))</f>
        <v/>
      </c>
      <c r="B16539" s="43">
        <f>IF(GL_Paste!$B16536="","",DATE(YEAR(GL_Paste!$E16536),MONTH(GL_Paste!$E16536),1))</f>
        <v/>
      </c>
      <c r="C16539">
        <f>IF(GL_Paste!$B16536="","",IF(TRIM(GL_Paste!$M16536)&lt;&gt;"",TRIM(GL_Paste!$M16536),IFERROR(MID(GL_Paste!$I16536,FIND("[",GL_Paste!$I16536)+1,FIND("]",GL_Paste!$I16536)-FIND("[",GL_Paste!$I16536)-1),"")))</f>
        <v/>
      </c>
      <c r="D16539">
        <f>IF(GL_Paste!$B16536="","",IFERROR(INDEX(DeptName,MATCH($C16539,DeptTag,0)),"UNALLOCATED"))</f>
        <v/>
      </c>
      <c r="E16539">
        <f>IF(GL_Paste!$B16536="","",IFERROR(INDEX(AcctCat,MATCH(GL_Paste!$B16536&amp;"",AcctCode,0)),"UNKNOWN"))</f>
        <v/>
      </c>
      <c r="F16539">
        <f>IF(GL_Paste!$B16536="","",IFERROR(INDEX(AcctSub,MATCH(GL_Paste!$B16536&amp;"",AcctCode,0)),"UNKNOWN"))</f>
        <v/>
      </c>
    </row>
    <row r="16540">
      <c r="A16540" s="40">
        <f>IF(GL_Paste!$B16537="","",N(GL_Paste!$H16537)-N(GL_Paste!$G16537))</f>
        <v/>
      </c>
      <c r="B16540" s="43">
        <f>IF(GL_Paste!$B16537="","",DATE(YEAR(GL_Paste!$E16537),MONTH(GL_Paste!$E16537),1))</f>
        <v/>
      </c>
      <c r="C16540">
        <f>IF(GL_Paste!$B16537="","",IF(TRIM(GL_Paste!$M16537)&lt;&gt;"",TRIM(GL_Paste!$M16537),IFERROR(MID(GL_Paste!$I16537,FIND("[",GL_Paste!$I16537)+1,FIND("]",GL_Paste!$I16537)-FIND("[",GL_Paste!$I16537)-1),"")))</f>
        <v/>
      </c>
      <c r="D16540">
        <f>IF(GL_Paste!$B16537="","",IFERROR(INDEX(DeptName,MATCH($C16540,DeptTag,0)),"UNALLOCATED"))</f>
        <v/>
      </c>
      <c r="E16540">
        <f>IF(GL_Paste!$B16537="","",IFERROR(INDEX(AcctCat,MATCH(GL_Paste!$B16537&amp;"",AcctCode,0)),"UNKNOWN"))</f>
        <v/>
      </c>
      <c r="F16540">
        <f>IF(GL_Paste!$B16537="","",IFERROR(INDEX(AcctSub,MATCH(GL_Paste!$B16537&amp;"",AcctCode,0)),"UNKNOWN"))</f>
        <v/>
      </c>
    </row>
    <row r="16541">
      <c r="A16541" s="40">
        <f>IF(GL_Paste!$B16538="","",N(GL_Paste!$H16538)-N(GL_Paste!$G16538))</f>
        <v/>
      </c>
      <c r="B16541" s="43">
        <f>IF(GL_Paste!$B16538="","",DATE(YEAR(GL_Paste!$E16538),MONTH(GL_Paste!$E16538),1))</f>
        <v/>
      </c>
      <c r="C16541">
        <f>IF(GL_Paste!$B16538="","",IF(TRIM(GL_Paste!$M16538)&lt;&gt;"",TRIM(GL_Paste!$M16538),IFERROR(MID(GL_Paste!$I16538,FIND("[",GL_Paste!$I16538)+1,FIND("]",GL_Paste!$I16538)-FIND("[",GL_Paste!$I16538)-1),"")))</f>
        <v/>
      </c>
      <c r="D16541">
        <f>IF(GL_Paste!$B16538="","",IFERROR(INDEX(DeptName,MATCH($C16541,DeptTag,0)),"UNALLOCATED"))</f>
        <v/>
      </c>
      <c r="E16541">
        <f>IF(GL_Paste!$B16538="","",IFERROR(INDEX(AcctCat,MATCH(GL_Paste!$B16538&amp;"",AcctCode,0)),"UNKNOWN"))</f>
        <v/>
      </c>
      <c r="F16541">
        <f>IF(GL_Paste!$B16538="","",IFERROR(INDEX(AcctSub,MATCH(GL_Paste!$B16538&amp;"",AcctCode,0)),"UNKNOWN"))</f>
        <v/>
      </c>
    </row>
    <row r="16542">
      <c r="A16542" s="40">
        <f>IF(GL_Paste!$B16539="","",N(GL_Paste!$H16539)-N(GL_Paste!$G16539))</f>
        <v/>
      </c>
      <c r="B16542" s="43">
        <f>IF(GL_Paste!$B16539="","",DATE(YEAR(GL_Paste!$E16539),MONTH(GL_Paste!$E16539),1))</f>
        <v/>
      </c>
      <c r="C16542">
        <f>IF(GL_Paste!$B16539="","",IF(TRIM(GL_Paste!$M16539)&lt;&gt;"",TRIM(GL_Paste!$M16539),IFERROR(MID(GL_Paste!$I16539,FIND("[",GL_Paste!$I16539)+1,FIND("]",GL_Paste!$I16539)-FIND("[",GL_Paste!$I16539)-1),"")))</f>
        <v/>
      </c>
      <c r="D16542">
        <f>IF(GL_Paste!$B16539="","",IFERROR(INDEX(DeptName,MATCH($C16542,DeptTag,0)),"UNALLOCATED"))</f>
        <v/>
      </c>
      <c r="E16542">
        <f>IF(GL_Paste!$B16539="","",IFERROR(INDEX(AcctCat,MATCH(GL_Paste!$B16539&amp;"",AcctCode,0)),"UNKNOWN"))</f>
        <v/>
      </c>
      <c r="F16542">
        <f>IF(GL_Paste!$B16539="","",IFERROR(INDEX(AcctSub,MATCH(GL_Paste!$B16539&amp;"",AcctCode,0)),"UNKNOWN"))</f>
        <v/>
      </c>
    </row>
    <row r="16543">
      <c r="A16543" s="40">
        <f>IF(GL_Paste!$B16540="","",N(GL_Paste!$H16540)-N(GL_Paste!$G16540))</f>
        <v/>
      </c>
      <c r="B16543" s="43">
        <f>IF(GL_Paste!$B16540="","",DATE(YEAR(GL_Paste!$E16540),MONTH(GL_Paste!$E16540),1))</f>
        <v/>
      </c>
      <c r="C16543">
        <f>IF(GL_Paste!$B16540="","",IF(TRIM(GL_Paste!$M16540)&lt;&gt;"",TRIM(GL_Paste!$M16540),IFERROR(MID(GL_Paste!$I16540,FIND("[",GL_Paste!$I16540)+1,FIND("]",GL_Paste!$I16540)-FIND("[",GL_Paste!$I16540)-1),"")))</f>
        <v/>
      </c>
      <c r="D16543">
        <f>IF(GL_Paste!$B16540="","",IFERROR(INDEX(DeptName,MATCH($C16543,DeptTag,0)),"UNALLOCATED"))</f>
        <v/>
      </c>
      <c r="E16543">
        <f>IF(GL_Paste!$B16540="","",IFERROR(INDEX(AcctCat,MATCH(GL_Paste!$B16540&amp;"",AcctCode,0)),"UNKNOWN"))</f>
        <v/>
      </c>
      <c r="F16543">
        <f>IF(GL_Paste!$B16540="","",IFERROR(INDEX(AcctSub,MATCH(GL_Paste!$B16540&amp;"",AcctCode,0)),"UNKNOWN"))</f>
        <v/>
      </c>
    </row>
    <row r="16544">
      <c r="A16544" s="40">
        <f>IF(GL_Paste!$B16541="","",N(GL_Paste!$H16541)-N(GL_Paste!$G16541))</f>
        <v/>
      </c>
      <c r="B16544" s="43">
        <f>IF(GL_Paste!$B16541="","",DATE(YEAR(GL_Paste!$E16541),MONTH(GL_Paste!$E16541),1))</f>
        <v/>
      </c>
      <c r="C16544">
        <f>IF(GL_Paste!$B16541="","",IF(TRIM(GL_Paste!$M16541)&lt;&gt;"",TRIM(GL_Paste!$M16541),IFERROR(MID(GL_Paste!$I16541,FIND("[",GL_Paste!$I16541)+1,FIND("]",GL_Paste!$I16541)-FIND("[",GL_Paste!$I16541)-1),"")))</f>
        <v/>
      </c>
      <c r="D16544">
        <f>IF(GL_Paste!$B16541="","",IFERROR(INDEX(DeptName,MATCH($C16544,DeptTag,0)),"UNALLOCATED"))</f>
        <v/>
      </c>
      <c r="E16544">
        <f>IF(GL_Paste!$B16541="","",IFERROR(INDEX(AcctCat,MATCH(GL_Paste!$B16541&amp;"",AcctCode,0)),"UNKNOWN"))</f>
        <v/>
      </c>
      <c r="F16544">
        <f>IF(GL_Paste!$B16541="","",IFERROR(INDEX(AcctSub,MATCH(GL_Paste!$B16541&amp;"",AcctCode,0)),"UNKNOWN"))</f>
        <v/>
      </c>
    </row>
    <row r="16545">
      <c r="A16545" s="40">
        <f>IF(GL_Paste!$B16542="","",N(GL_Paste!$H16542)-N(GL_Paste!$G16542))</f>
        <v/>
      </c>
      <c r="B16545" s="43">
        <f>IF(GL_Paste!$B16542="","",DATE(YEAR(GL_Paste!$E16542),MONTH(GL_Paste!$E16542),1))</f>
        <v/>
      </c>
      <c r="C16545">
        <f>IF(GL_Paste!$B16542="","",IF(TRIM(GL_Paste!$M16542)&lt;&gt;"",TRIM(GL_Paste!$M16542),IFERROR(MID(GL_Paste!$I16542,FIND("[",GL_Paste!$I16542)+1,FIND("]",GL_Paste!$I16542)-FIND("[",GL_Paste!$I16542)-1),"")))</f>
        <v/>
      </c>
      <c r="D16545">
        <f>IF(GL_Paste!$B16542="","",IFERROR(INDEX(DeptName,MATCH($C16545,DeptTag,0)),"UNALLOCATED"))</f>
        <v/>
      </c>
      <c r="E16545">
        <f>IF(GL_Paste!$B16542="","",IFERROR(INDEX(AcctCat,MATCH(GL_Paste!$B16542&amp;"",AcctCode,0)),"UNKNOWN"))</f>
        <v/>
      </c>
      <c r="F16545">
        <f>IF(GL_Paste!$B16542="","",IFERROR(INDEX(AcctSub,MATCH(GL_Paste!$B16542&amp;"",AcctCode,0)),"UNKNOWN"))</f>
        <v/>
      </c>
    </row>
    <row r="16546">
      <c r="A16546" s="40">
        <f>IF(GL_Paste!$B16543="","",N(GL_Paste!$H16543)-N(GL_Paste!$G16543))</f>
        <v/>
      </c>
      <c r="B16546" s="43">
        <f>IF(GL_Paste!$B16543="","",DATE(YEAR(GL_Paste!$E16543),MONTH(GL_Paste!$E16543),1))</f>
        <v/>
      </c>
      <c r="C16546">
        <f>IF(GL_Paste!$B16543="","",IF(TRIM(GL_Paste!$M16543)&lt;&gt;"",TRIM(GL_Paste!$M16543),IFERROR(MID(GL_Paste!$I16543,FIND("[",GL_Paste!$I16543)+1,FIND("]",GL_Paste!$I16543)-FIND("[",GL_Paste!$I16543)-1),"")))</f>
        <v/>
      </c>
      <c r="D16546">
        <f>IF(GL_Paste!$B16543="","",IFERROR(INDEX(DeptName,MATCH($C16546,DeptTag,0)),"UNALLOCATED"))</f>
        <v/>
      </c>
      <c r="E16546">
        <f>IF(GL_Paste!$B16543="","",IFERROR(INDEX(AcctCat,MATCH(GL_Paste!$B16543&amp;"",AcctCode,0)),"UNKNOWN"))</f>
        <v/>
      </c>
      <c r="F16546">
        <f>IF(GL_Paste!$B16543="","",IFERROR(INDEX(AcctSub,MATCH(GL_Paste!$B16543&amp;"",AcctCode,0)),"UNKNOWN"))</f>
        <v/>
      </c>
    </row>
    <row r="16547">
      <c r="A16547" s="40">
        <f>IF(GL_Paste!$B16544="","",N(GL_Paste!$H16544)-N(GL_Paste!$G16544))</f>
        <v/>
      </c>
      <c r="B16547" s="43">
        <f>IF(GL_Paste!$B16544="","",DATE(YEAR(GL_Paste!$E16544),MONTH(GL_Paste!$E16544),1))</f>
        <v/>
      </c>
      <c r="C16547">
        <f>IF(GL_Paste!$B16544="","",IF(TRIM(GL_Paste!$M16544)&lt;&gt;"",TRIM(GL_Paste!$M16544),IFERROR(MID(GL_Paste!$I16544,FIND("[",GL_Paste!$I16544)+1,FIND("]",GL_Paste!$I16544)-FIND("[",GL_Paste!$I16544)-1),"")))</f>
        <v/>
      </c>
      <c r="D16547">
        <f>IF(GL_Paste!$B16544="","",IFERROR(INDEX(DeptName,MATCH($C16547,DeptTag,0)),"UNALLOCATED"))</f>
        <v/>
      </c>
      <c r="E16547">
        <f>IF(GL_Paste!$B16544="","",IFERROR(INDEX(AcctCat,MATCH(GL_Paste!$B16544&amp;"",AcctCode,0)),"UNKNOWN"))</f>
        <v/>
      </c>
      <c r="F16547">
        <f>IF(GL_Paste!$B16544="","",IFERROR(INDEX(AcctSub,MATCH(GL_Paste!$B16544&amp;"",AcctCode,0)),"UNKNOWN"))</f>
        <v/>
      </c>
    </row>
    <row r="16548">
      <c r="A16548" s="40">
        <f>IF(GL_Paste!$B16545="","",N(GL_Paste!$H16545)-N(GL_Paste!$G16545))</f>
        <v/>
      </c>
      <c r="B16548" s="43">
        <f>IF(GL_Paste!$B16545="","",DATE(YEAR(GL_Paste!$E16545),MONTH(GL_Paste!$E16545),1))</f>
        <v/>
      </c>
      <c r="C16548">
        <f>IF(GL_Paste!$B16545="","",IF(TRIM(GL_Paste!$M16545)&lt;&gt;"",TRIM(GL_Paste!$M16545),IFERROR(MID(GL_Paste!$I16545,FIND("[",GL_Paste!$I16545)+1,FIND("]",GL_Paste!$I16545)-FIND("[",GL_Paste!$I16545)-1),"")))</f>
        <v/>
      </c>
      <c r="D16548">
        <f>IF(GL_Paste!$B16545="","",IFERROR(INDEX(DeptName,MATCH($C16548,DeptTag,0)),"UNALLOCATED"))</f>
        <v/>
      </c>
      <c r="E16548">
        <f>IF(GL_Paste!$B16545="","",IFERROR(INDEX(AcctCat,MATCH(GL_Paste!$B16545&amp;"",AcctCode,0)),"UNKNOWN"))</f>
        <v/>
      </c>
      <c r="F16548">
        <f>IF(GL_Paste!$B16545="","",IFERROR(INDEX(AcctSub,MATCH(GL_Paste!$B16545&amp;"",AcctCode,0)),"UNKNOWN"))</f>
        <v/>
      </c>
    </row>
    <row r="16549">
      <c r="A16549" s="40">
        <f>IF(GL_Paste!$B16546="","",N(GL_Paste!$H16546)-N(GL_Paste!$G16546))</f>
        <v/>
      </c>
      <c r="B16549" s="43">
        <f>IF(GL_Paste!$B16546="","",DATE(YEAR(GL_Paste!$E16546),MONTH(GL_Paste!$E16546),1))</f>
        <v/>
      </c>
      <c r="C16549">
        <f>IF(GL_Paste!$B16546="","",IF(TRIM(GL_Paste!$M16546)&lt;&gt;"",TRIM(GL_Paste!$M16546),IFERROR(MID(GL_Paste!$I16546,FIND("[",GL_Paste!$I16546)+1,FIND("]",GL_Paste!$I16546)-FIND("[",GL_Paste!$I16546)-1),"")))</f>
        <v/>
      </c>
      <c r="D16549">
        <f>IF(GL_Paste!$B16546="","",IFERROR(INDEX(DeptName,MATCH($C16549,DeptTag,0)),"UNALLOCATED"))</f>
        <v/>
      </c>
      <c r="E16549">
        <f>IF(GL_Paste!$B16546="","",IFERROR(INDEX(AcctCat,MATCH(GL_Paste!$B16546&amp;"",AcctCode,0)),"UNKNOWN"))</f>
        <v/>
      </c>
      <c r="F16549">
        <f>IF(GL_Paste!$B16546="","",IFERROR(INDEX(AcctSub,MATCH(GL_Paste!$B16546&amp;"",AcctCode,0)),"UNKNOWN"))</f>
        <v/>
      </c>
    </row>
    <row r="16550">
      <c r="A16550" s="40">
        <f>IF(GL_Paste!$B16547="","",N(GL_Paste!$H16547)-N(GL_Paste!$G16547))</f>
        <v/>
      </c>
      <c r="B16550" s="43">
        <f>IF(GL_Paste!$B16547="","",DATE(YEAR(GL_Paste!$E16547),MONTH(GL_Paste!$E16547),1))</f>
        <v/>
      </c>
      <c r="C16550">
        <f>IF(GL_Paste!$B16547="","",IF(TRIM(GL_Paste!$M16547)&lt;&gt;"",TRIM(GL_Paste!$M16547),IFERROR(MID(GL_Paste!$I16547,FIND("[",GL_Paste!$I16547)+1,FIND("]",GL_Paste!$I16547)-FIND("[",GL_Paste!$I16547)-1),"")))</f>
        <v/>
      </c>
      <c r="D16550">
        <f>IF(GL_Paste!$B16547="","",IFERROR(INDEX(DeptName,MATCH($C16550,DeptTag,0)),"UNALLOCATED"))</f>
        <v/>
      </c>
      <c r="E16550">
        <f>IF(GL_Paste!$B16547="","",IFERROR(INDEX(AcctCat,MATCH(GL_Paste!$B16547&amp;"",AcctCode,0)),"UNKNOWN"))</f>
        <v/>
      </c>
      <c r="F16550">
        <f>IF(GL_Paste!$B16547="","",IFERROR(INDEX(AcctSub,MATCH(GL_Paste!$B16547&amp;"",AcctCode,0)),"UNKNOWN"))</f>
        <v/>
      </c>
    </row>
    <row r="16551">
      <c r="A16551" s="40">
        <f>IF(GL_Paste!$B16548="","",N(GL_Paste!$H16548)-N(GL_Paste!$G16548))</f>
        <v/>
      </c>
      <c r="B16551" s="43">
        <f>IF(GL_Paste!$B16548="","",DATE(YEAR(GL_Paste!$E16548),MONTH(GL_Paste!$E16548),1))</f>
        <v/>
      </c>
      <c r="C16551">
        <f>IF(GL_Paste!$B16548="","",IF(TRIM(GL_Paste!$M16548)&lt;&gt;"",TRIM(GL_Paste!$M16548),IFERROR(MID(GL_Paste!$I16548,FIND("[",GL_Paste!$I16548)+1,FIND("]",GL_Paste!$I16548)-FIND("[",GL_Paste!$I16548)-1),"")))</f>
        <v/>
      </c>
      <c r="D16551">
        <f>IF(GL_Paste!$B16548="","",IFERROR(INDEX(DeptName,MATCH($C16551,DeptTag,0)),"UNALLOCATED"))</f>
        <v/>
      </c>
      <c r="E16551">
        <f>IF(GL_Paste!$B16548="","",IFERROR(INDEX(AcctCat,MATCH(GL_Paste!$B16548&amp;"",AcctCode,0)),"UNKNOWN"))</f>
        <v/>
      </c>
      <c r="F16551">
        <f>IF(GL_Paste!$B16548="","",IFERROR(INDEX(AcctSub,MATCH(GL_Paste!$B16548&amp;"",AcctCode,0)),"UNKNOWN"))</f>
        <v/>
      </c>
    </row>
    <row r="16552">
      <c r="A16552" s="40">
        <f>IF(GL_Paste!$B16549="","",N(GL_Paste!$H16549)-N(GL_Paste!$G16549))</f>
        <v/>
      </c>
      <c r="B16552" s="43">
        <f>IF(GL_Paste!$B16549="","",DATE(YEAR(GL_Paste!$E16549),MONTH(GL_Paste!$E16549),1))</f>
        <v/>
      </c>
      <c r="C16552">
        <f>IF(GL_Paste!$B16549="","",IF(TRIM(GL_Paste!$M16549)&lt;&gt;"",TRIM(GL_Paste!$M16549),IFERROR(MID(GL_Paste!$I16549,FIND("[",GL_Paste!$I16549)+1,FIND("]",GL_Paste!$I16549)-FIND("[",GL_Paste!$I16549)-1),"")))</f>
        <v/>
      </c>
      <c r="D16552">
        <f>IF(GL_Paste!$B16549="","",IFERROR(INDEX(DeptName,MATCH($C16552,DeptTag,0)),"UNALLOCATED"))</f>
        <v/>
      </c>
      <c r="E16552">
        <f>IF(GL_Paste!$B16549="","",IFERROR(INDEX(AcctCat,MATCH(GL_Paste!$B16549&amp;"",AcctCode,0)),"UNKNOWN"))</f>
        <v/>
      </c>
      <c r="F16552">
        <f>IF(GL_Paste!$B16549="","",IFERROR(INDEX(AcctSub,MATCH(GL_Paste!$B16549&amp;"",AcctCode,0)),"UNKNOWN"))</f>
        <v/>
      </c>
    </row>
    <row r="16553">
      <c r="A16553" s="40">
        <f>IF(GL_Paste!$B16550="","",N(GL_Paste!$H16550)-N(GL_Paste!$G16550))</f>
        <v/>
      </c>
      <c r="B16553" s="43">
        <f>IF(GL_Paste!$B16550="","",DATE(YEAR(GL_Paste!$E16550),MONTH(GL_Paste!$E16550),1))</f>
        <v/>
      </c>
      <c r="C16553">
        <f>IF(GL_Paste!$B16550="","",IF(TRIM(GL_Paste!$M16550)&lt;&gt;"",TRIM(GL_Paste!$M16550),IFERROR(MID(GL_Paste!$I16550,FIND("[",GL_Paste!$I16550)+1,FIND("]",GL_Paste!$I16550)-FIND("[",GL_Paste!$I16550)-1),"")))</f>
        <v/>
      </c>
      <c r="D16553">
        <f>IF(GL_Paste!$B16550="","",IFERROR(INDEX(DeptName,MATCH($C16553,DeptTag,0)),"UNALLOCATED"))</f>
        <v/>
      </c>
      <c r="E16553">
        <f>IF(GL_Paste!$B16550="","",IFERROR(INDEX(AcctCat,MATCH(GL_Paste!$B16550&amp;"",AcctCode,0)),"UNKNOWN"))</f>
        <v/>
      </c>
      <c r="F16553">
        <f>IF(GL_Paste!$B16550="","",IFERROR(INDEX(AcctSub,MATCH(GL_Paste!$B16550&amp;"",AcctCode,0)),"UNKNOWN"))</f>
        <v/>
      </c>
    </row>
    <row r="16554">
      <c r="A16554" s="40">
        <f>IF(GL_Paste!$B16551="","",N(GL_Paste!$H16551)-N(GL_Paste!$G16551))</f>
        <v/>
      </c>
      <c r="B16554" s="43">
        <f>IF(GL_Paste!$B16551="","",DATE(YEAR(GL_Paste!$E16551),MONTH(GL_Paste!$E16551),1))</f>
        <v/>
      </c>
      <c r="C16554">
        <f>IF(GL_Paste!$B16551="","",IF(TRIM(GL_Paste!$M16551)&lt;&gt;"",TRIM(GL_Paste!$M16551),IFERROR(MID(GL_Paste!$I16551,FIND("[",GL_Paste!$I16551)+1,FIND("]",GL_Paste!$I16551)-FIND("[",GL_Paste!$I16551)-1),"")))</f>
        <v/>
      </c>
      <c r="D16554">
        <f>IF(GL_Paste!$B16551="","",IFERROR(INDEX(DeptName,MATCH($C16554,DeptTag,0)),"UNALLOCATED"))</f>
        <v/>
      </c>
      <c r="E16554">
        <f>IF(GL_Paste!$B16551="","",IFERROR(INDEX(AcctCat,MATCH(GL_Paste!$B16551&amp;"",AcctCode,0)),"UNKNOWN"))</f>
        <v/>
      </c>
      <c r="F16554">
        <f>IF(GL_Paste!$B16551="","",IFERROR(INDEX(AcctSub,MATCH(GL_Paste!$B16551&amp;"",AcctCode,0)),"UNKNOWN"))</f>
        <v/>
      </c>
    </row>
    <row r="16555">
      <c r="A16555" s="40">
        <f>IF(GL_Paste!$B16552="","",N(GL_Paste!$H16552)-N(GL_Paste!$G16552))</f>
        <v/>
      </c>
      <c r="B16555" s="43">
        <f>IF(GL_Paste!$B16552="","",DATE(YEAR(GL_Paste!$E16552),MONTH(GL_Paste!$E16552),1))</f>
        <v/>
      </c>
      <c r="C16555">
        <f>IF(GL_Paste!$B16552="","",IF(TRIM(GL_Paste!$M16552)&lt;&gt;"",TRIM(GL_Paste!$M16552),IFERROR(MID(GL_Paste!$I16552,FIND("[",GL_Paste!$I16552)+1,FIND("]",GL_Paste!$I16552)-FIND("[",GL_Paste!$I16552)-1),"")))</f>
        <v/>
      </c>
      <c r="D16555">
        <f>IF(GL_Paste!$B16552="","",IFERROR(INDEX(DeptName,MATCH($C16555,DeptTag,0)),"UNALLOCATED"))</f>
        <v/>
      </c>
      <c r="E16555">
        <f>IF(GL_Paste!$B16552="","",IFERROR(INDEX(AcctCat,MATCH(GL_Paste!$B16552&amp;"",AcctCode,0)),"UNKNOWN"))</f>
        <v/>
      </c>
      <c r="F16555">
        <f>IF(GL_Paste!$B16552="","",IFERROR(INDEX(AcctSub,MATCH(GL_Paste!$B16552&amp;"",AcctCode,0)),"UNKNOWN"))</f>
        <v/>
      </c>
    </row>
    <row r="16556">
      <c r="A16556" s="40">
        <f>IF(GL_Paste!$B16553="","",N(GL_Paste!$H16553)-N(GL_Paste!$G16553))</f>
        <v/>
      </c>
      <c r="B16556" s="43">
        <f>IF(GL_Paste!$B16553="","",DATE(YEAR(GL_Paste!$E16553),MONTH(GL_Paste!$E16553),1))</f>
        <v/>
      </c>
      <c r="C16556">
        <f>IF(GL_Paste!$B16553="","",IF(TRIM(GL_Paste!$M16553)&lt;&gt;"",TRIM(GL_Paste!$M16553),IFERROR(MID(GL_Paste!$I16553,FIND("[",GL_Paste!$I16553)+1,FIND("]",GL_Paste!$I16553)-FIND("[",GL_Paste!$I16553)-1),"")))</f>
        <v/>
      </c>
      <c r="D16556">
        <f>IF(GL_Paste!$B16553="","",IFERROR(INDEX(DeptName,MATCH($C16556,DeptTag,0)),"UNALLOCATED"))</f>
        <v/>
      </c>
      <c r="E16556">
        <f>IF(GL_Paste!$B16553="","",IFERROR(INDEX(AcctCat,MATCH(GL_Paste!$B16553&amp;"",AcctCode,0)),"UNKNOWN"))</f>
        <v/>
      </c>
      <c r="F16556">
        <f>IF(GL_Paste!$B16553="","",IFERROR(INDEX(AcctSub,MATCH(GL_Paste!$B16553&amp;"",AcctCode,0)),"UNKNOWN"))</f>
        <v/>
      </c>
    </row>
    <row r="16557">
      <c r="A16557" s="40">
        <f>IF(GL_Paste!$B16554="","",N(GL_Paste!$H16554)-N(GL_Paste!$G16554))</f>
        <v/>
      </c>
      <c r="B16557" s="43">
        <f>IF(GL_Paste!$B16554="","",DATE(YEAR(GL_Paste!$E16554),MONTH(GL_Paste!$E16554),1))</f>
        <v/>
      </c>
      <c r="C16557">
        <f>IF(GL_Paste!$B16554="","",IF(TRIM(GL_Paste!$M16554)&lt;&gt;"",TRIM(GL_Paste!$M16554),IFERROR(MID(GL_Paste!$I16554,FIND("[",GL_Paste!$I16554)+1,FIND("]",GL_Paste!$I16554)-FIND("[",GL_Paste!$I16554)-1),"")))</f>
        <v/>
      </c>
      <c r="D16557">
        <f>IF(GL_Paste!$B16554="","",IFERROR(INDEX(DeptName,MATCH($C16557,DeptTag,0)),"UNALLOCATED"))</f>
        <v/>
      </c>
      <c r="E16557">
        <f>IF(GL_Paste!$B16554="","",IFERROR(INDEX(AcctCat,MATCH(GL_Paste!$B16554&amp;"",AcctCode,0)),"UNKNOWN"))</f>
        <v/>
      </c>
      <c r="F16557">
        <f>IF(GL_Paste!$B16554="","",IFERROR(INDEX(AcctSub,MATCH(GL_Paste!$B16554&amp;"",AcctCode,0)),"UNKNOWN"))</f>
        <v/>
      </c>
    </row>
    <row r="16558">
      <c r="A16558" s="40">
        <f>IF(GL_Paste!$B16555="","",N(GL_Paste!$H16555)-N(GL_Paste!$G16555))</f>
        <v/>
      </c>
      <c r="B16558" s="43">
        <f>IF(GL_Paste!$B16555="","",DATE(YEAR(GL_Paste!$E16555),MONTH(GL_Paste!$E16555),1))</f>
        <v/>
      </c>
      <c r="C16558">
        <f>IF(GL_Paste!$B16555="","",IF(TRIM(GL_Paste!$M16555)&lt;&gt;"",TRIM(GL_Paste!$M16555),IFERROR(MID(GL_Paste!$I16555,FIND("[",GL_Paste!$I16555)+1,FIND("]",GL_Paste!$I16555)-FIND("[",GL_Paste!$I16555)-1),"")))</f>
        <v/>
      </c>
      <c r="D16558">
        <f>IF(GL_Paste!$B16555="","",IFERROR(INDEX(DeptName,MATCH($C16558,DeptTag,0)),"UNALLOCATED"))</f>
        <v/>
      </c>
      <c r="E16558">
        <f>IF(GL_Paste!$B16555="","",IFERROR(INDEX(AcctCat,MATCH(GL_Paste!$B16555&amp;"",AcctCode,0)),"UNKNOWN"))</f>
        <v/>
      </c>
      <c r="F16558">
        <f>IF(GL_Paste!$B16555="","",IFERROR(INDEX(AcctSub,MATCH(GL_Paste!$B16555&amp;"",AcctCode,0)),"UNKNOWN"))</f>
        <v/>
      </c>
    </row>
    <row r="16559">
      <c r="A16559" s="40">
        <f>IF(GL_Paste!$B16556="","",N(GL_Paste!$H16556)-N(GL_Paste!$G16556))</f>
        <v/>
      </c>
      <c r="B16559" s="43">
        <f>IF(GL_Paste!$B16556="","",DATE(YEAR(GL_Paste!$E16556),MONTH(GL_Paste!$E16556),1))</f>
        <v/>
      </c>
      <c r="C16559">
        <f>IF(GL_Paste!$B16556="","",IF(TRIM(GL_Paste!$M16556)&lt;&gt;"",TRIM(GL_Paste!$M16556),IFERROR(MID(GL_Paste!$I16556,FIND("[",GL_Paste!$I16556)+1,FIND("]",GL_Paste!$I16556)-FIND("[",GL_Paste!$I16556)-1),"")))</f>
        <v/>
      </c>
      <c r="D16559">
        <f>IF(GL_Paste!$B16556="","",IFERROR(INDEX(DeptName,MATCH($C16559,DeptTag,0)),"UNALLOCATED"))</f>
        <v/>
      </c>
      <c r="E16559">
        <f>IF(GL_Paste!$B16556="","",IFERROR(INDEX(AcctCat,MATCH(GL_Paste!$B16556&amp;"",AcctCode,0)),"UNKNOWN"))</f>
        <v/>
      </c>
      <c r="F16559">
        <f>IF(GL_Paste!$B16556="","",IFERROR(INDEX(AcctSub,MATCH(GL_Paste!$B16556&amp;"",AcctCode,0)),"UNKNOWN"))</f>
        <v/>
      </c>
    </row>
    <row r="16560">
      <c r="A16560" s="40">
        <f>IF(GL_Paste!$B16557="","",N(GL_Paste!$H16557)-N(GL_Paste!$G16557))</f>
        <v/>
      </c>
      <c r="B16560" s="43">
        <f>IF(GL_Paste!$B16557="","",DATE(YEAR(GL_Paste!$E16557),MONTH(GL_Paste!$E16557),1))</f>
        <v/>
      </c>
      <c r="C16560">
        <f>IF(GL_Paste!$B16557="","",IF(TRIM(GL_Paste!$M16557)&lt;&gt;"",TRIM(GL_Paste!$M16557),IFERROR(MID(GL_Paste!$I16557,FIND("[",GL_Paste!$I16557)+1,FIND("]",GL_Paste!$I16557)-FIND("[",GL_Paste!$I16557)-1),"")))</f>
        <v/>
      </c>
      <c r="D16560">
        <f>IF(GL_Paste!$B16557="","",IFERROR(INDEX(DeptName,MATCH($C16560,DeptTag,0)),"UNALLOCATED"))</f>
        <v/>
      </c>
      <c r="E16560">
        <f>IF(GL_Paste!$B16557="","",IFERROR(INDEX(AcctCat,MATCH(GL_Paste!$B16557&amp;"",AcctCode,0)),"UNKNOWN"))</f>
        <v/>
      </c>
      <c r="F16560">
        <f>IF(GL_Paste!$B16557="","",IFERROR(INDEX(AcctSub,MATCH(GL_Paste!$B16557&amp;"",AcctCode,0)),"UNKNOWN"))</f>
        <v/>
      </c>
    </row>
    <row r="16561">
      <c r="A16561" s="40">
        <f>IF(GL_Paste!$B16558="","",N(GL_Paste!$H16558)-N(GL_Paste!$G16558))</f>
        <v/>
      </c>
      <c r="B16561" s="43">
        <f>IF(GL_Paste!$B16558="","",DATE(YEAR(GL_Paste!$E16558),MONTH(GL_Paste!$E16558),1))</f>
        <v/>
      </c>
      <c r="C16561">
        <f>IF(GL_Paste!$B16558="","",IF(TRIM(GL_Paste!$M16558)&lt;&gt;"",TRIM(GL_Paste!$M16558),IFERROR(MID(GL_Paste!$I16558,FIND("[",GL_Paste!$I16558)+1,FIND("]",GL_Paste!$I16558)-FIND("[",GL_Paste!$I16558)-1),"")))</f>
        <v/>
      </c>
      <c r="D16561">
        <f>IF(GL_Paste!$B16558="","",IFERROR(INDEX(DeptName,MATCH($C16561,DeptTag,0)),"UNALLOCATED"))</f>
        <v/>
      </c>
      <c r="E16561">
        <f>IF(GL_Paste!$B16558="","",IFERROR(INDEX(AcctCat,MATCH(GL_Paste!$B16558&amp;"",AcctCode,0)),"UNKNOWN"))</f>
        <v/>
      </c>
      <c r="F16561">
        <f>IF(GL_Paste!$B16558="","",IFERROR(INDEX(AcctSub,MATCH(GL_Paste!$B16558&amp;"",AcctCode,0)),"UNKNOWN"))</f>
        <v/>
      </c>
    </row>
    <row r="16562">
      <c r="A16562" s="40">
        <f>IF(GL_Paste!$B16559="","",N(GL_Paste!$H16559)-N(GL_Paste!$G16559))</f>
        <v/>
      </c>
      <c r="B16562" s="43">
        <f>IF(GL_Paste!$B16559="","",DATE(YEAR(GL_Paste!$E16559),MONTH(GL_Paste!$E16559),1))</f>
        <v/>
      </c>
      <c r="C16562">
        <f>IF(GL_Paste!$B16559="","",IF(TRIM(GL_Paste!$M16559)&lt;&gt;"",TRIM(GL_Paste!$M16559),IFERROR(MID(GL_Paste!$I16559,FIND("[",GL_Paste!$I16559)+1,FIND("]",GL_Paste!$I16559)-FIND("[",GL_Paste!$I16559)-1),"")))</f>
        <v/>
      </c>
      <c r="D16562">
        <f>IF(GL_Paste!$B16559="","",IFERROR(INDEX(DeptName,MATCH($C16562,DeptTag,0)),"UNALLOCATED"))</f>
        <v/>
      </c>
      <c r="E16562">
        <f>IF(GL_Paste!$B16559="","",IFERROR(INDEX(AcctCat,MATCH(GL_Paste!$B16559&amp;"",AcctCode,0)),"UNKNOWN"))</f>
        <v/>
      </c>
      <c r="F16562">
        <f>IF(GL_Paste!$B16559="","",IFERROR(INDEX(AcctSub,MATCH(GL_Paste!$B16559&amp;"",AcctCode,0)),"UNKNOWN"))</f>
        <v/>
      </c>
    </row>
    <row r="16563">
      <c r="A16563" s="40">
        <f>IF(GL_Paste!$B16560="","",N(GL_Paste!$H16560)-N(GL_Paste!$G16560))</f>
        <v/>
      </c>
      <c r="B16563" s="43">
        <f>IF(GL_Paste!$B16560="","",DATE(YEAR(GL_Paste!$E16560),MONTH(GL_Paste!$E16560),1))</f>
        <v/>
      </c>
      <c r="C16563">
        <f>IF(GL_Paste!$B16560="","",IF(TRIM(GL_Paste!$M16560)&lt;&gt;"",TRIM(GL_Paste!$M16560),IFERROR(MID(GL_Paste!$I16560,FIND("[",GL_Paste!$I16560)+1,FIND("]",GL_Paste!$I16560)-FIND("[",GL_Paste!$I16560)-1),"")))</f>
        <v/>
      </c>
      <c r="D16563">
        <f>IF(GL_Paste!$B16560="","",IFERROR(INDEX(DeptName,MATCH($C16563,DeptTag,0)),"UNALLOCATED"))</f>
        <v/>
      </c>
      <c r="E16563">
        <f>IF(GL_Paste!$B16560="","",IFERROR(INDEX(AcctCat,MATCH(GL_Paste!$B16560&amp;"",AcctCode,0)),"UNKNOWN"))</f>
        <v/>
      </c>
      <c r="F16563">
        <f>IF(GL_Paste!$B16560="","",IFERROR(INDEX(AcctSub,MATCH(GL_Paste!$B16560&amp;"",AcctCode,0)),"UNKNOWN"))</f>
        <v/>
      </c>
    </row>
    <row r="16564">
      <c r="A16564" s="40">
        <f>IF(GL_Paste!$B16561="","",N(GL_Paste!$H16561)-N(GL_Paste!$G16561))</f>
        <v/>
      </c>
      <c r="B16564" s="43">
        <f>IF(GL_Paste!$B16561="","",DATE(YEAR(GL_Paste!$E16561),MONTH(GL_Paste!$E16561),1))</f>
        <v/>
      </c>
      <c r="C16564">
        <f>IF(GL_Paste!$B16561="","",IF(TRIM(GL_Paste!$M16561)&lt;&gt;"",TRIM(GL_Paste!$M16561),IFERROR(MID(GL_Paste!$I16561,FIND("[",GL_Paste!$I16561)+1,FIND("]",GL_Paste!$I16561)-FIND("[",GL_Paste!$I16561)-1),"")))</f>
        <v/>
      </c>
      <c r="D16564">
        <f>IF(GL_Paste!$B16561="","",IFERROR(INDEX(DeptName,MATCH($C16564,DeptTag,0)),"UNALLOCATED"))</f>
        <v/>
      </c>
      <c r="E16564">
        <f>IF(GL_Paste!$B16561="","",IFERROR(INDEX(AcctCat,MATCH(GL_Paste!$B16561&amp;"",AcctCode,0)),"UNKNOWN"))</f>
        <v/>
      </c>
      <c r="F16564">
        <f>IF(GL_Paste!$B16561="","",IFERROR(INDEX(AcctSub,MATCH(GL_Paste!$B16561&amp;"",AcctCode,0)),"UNKNOWN"))</f>
        <v/>
      </c>
    </row>
    <row r="16565">
      <c r="A16565" s="40">
        <f>IF(GL_Paste!$B16562="","",N(GL_Paste!$H16562)-N(GL_Paste!$G16562))</f>
        <v/>
      </c>
      <c r="B16565" s="43">
        <f>IF(GL_Paste!$B16562="","",DATE(YEAR(GL_Paste!$E16562),MONTH(GL_Paste!$E16562),1))</f>
        <v/>
      </c>
      <c r="C16565">
        <f>IF(GL_Paste!$B16562="","",IF(TRIM(GL_Paste!$M16562)&lt;&gt;"",TRIM(GL_Paste!$M16562),IFERROR(MID(GL_Paste!$I16562,FIND("[",GL_Paste!$I16562)+1,FIND("]",GL_Paste!$I16562)-FIND("[",GL_Paste!$I16562)-1),"")))</f>
        <v/>
      </c>
      <c r="D16565">
        <f>IF(GL_Paste!$B16562="","",IFERROR(INDEX(DeptName,MATCH($C16565,DeptTag,0)),"UNALLOCATED"))</f>
        <v/>
      </c>
      <c r="E16565">
        <f>IF(GL_Paste!$B16562="","",IFERROR(INDEX(AcctCat,MATCH(GL_Paste!$B16562&amp;"",AcctCode,0)),"UNKNOWN"))</f>
        <v/>
      </c>
      <c r="F16565">
        <f>IF(GL_Paste!$B16562="","",IFERROR(INDEX(AcctSub,MATCH(GL_Paste!$B16562&amp;"",AcctCode,0)),"UNKNOWN"))</f>
        <v/>
      </c>
    </row>
    <row r="16566">
      <c r="A16566" s="40">
        <f>IF(GL_Paste!$B16563="","",N(GL_Paste!$H16563)-N(GL_Paste!$G16563))</f>
        <v/>
      </c>
      <c r="B16566" s="43">
        <f>IF(GL_Paste!$B16563="","",DATE(YEAR(GL_Paste!$E16563),MONTH(GL_Paste!$E16563),1))</f>
        <v/>
      </c>
      <c r="C16566">
        <f>IF(GL_Paste!$B16563="","",IF(TRIM(GL_Paste!$M16563)&lt;&gt;"",TRIM(GL_Paste!$M16563),IFERROR(MID(GL_Paste!$I16563,FIND("[",GL_Paste!$I16563)+1,FIND("]",GL_Paste!$I16563)-FIND("[",GL_Paste!$I16563)-1),"")))</f>
        <v/>
      </c>
      <c r="D16566">
        <f>IF(GL_Paste!$B16563="","",IFERROR(INDEX(DeptName,MATCH($C16566,DeptTag,0)),"UNALLOCATED"))</f>
        <v/>
      </c>
      <c r="E16566">
        <f>IF(GL_Paste!$B16563="","",IFERROR(INDEX(AcctCat,MATCH(GL_Paste!$B16563&amp;"",AcctCode,0)),"UNKNOWN"))</f>
        <v/>
      </c>
      <c r="F16566">
        <f>IF(GL_Paste!$B16563="","",IFERROR(INDEX(AcctSub,MATCH(GL_Paste!$B16563&amp;"",AcctCode,0)),"UNKNOWN"))</f>
        <v/>
      </c>
    </row>
    <row r="16567">
      <c r="A16567" s="40">
        <f>IF(GL_Paste!$B16564="","",N(GL_Paste!$H16564)-N(GL_Paste!$G16564))</f>
        <v/>
      </c>
      <c r="B16567" s="43">
        <f>IF(GL_Paste!$B16564="","",DATE(YEAR(GL_Paste!$E16564),MONTH(GL_Paste!$E16564),1))</f>
        <v/>
      </c>
      <c r="C16567">
        <f>IF(GL_Paste!$B16564="","",IF(TRIM(GL_Paste!$M16564)&lt;&gt;"",TRIM(GL_Paste!$M16564),IFERROR(MID(GL_Paste!$I16564,FIND("[",GL_Paste!$I16564)+1,FIND("]",GL_Paste!$I16564)-FIND("[",GL_Paste!$I16564)-1),"")))</f>
        <v/>
      </c>
      <c r="D16567">
        <f>IF(GL_Paste!$B16564="","",IFERROR(INDEX(DeptName,MATCH($C16567,DeptTag,0)),"UNALLOCATED"))</f>
        <v/>
      </c>
      <c r="E16567">
        <f>IF(GL_Paste!$B16564="","",IFERROR(INDEX(AcctCat,MATCH(GL_Paste!$B16564&amp;"",AcctCode,0)),"UNKNOWN"))</f>
        <v/>
      </c>
      <c r="F16567">
        <f>IF(GL_Paste!$B16564="","",IFERROR(INDEX(AcctSub,MATCH(GL_Paste!$B16564&amp;"",AcctCode,0)),"UNKNOWN"))</f>
        <v/>
      </c>
    </row>
    <row r="16568">
      <c r="A16568" s="40">
        <f>IF(GL_Paste!$B16565="","",N(GL_Paste!$H16565)-N(GL_Paste!$G16565))</f>
        <v/>
      </c>
      <c r="B16568" s="43">
        <f>IF(GL_Paste!$B16565="","",DATE(YEAR(GL_Paste!$E16565),MONTH(GL_Paste!$E16565),1))</f>
        <v/>
      </c>
      <c r="C16568">
        <f>IF(GL_Paste!$B16565="","",IF(TRIM(GL_Paste!$M16565)&lt;&gt;"",TRIM(GL_Paste!$M16565),IFERROR(MID(GL_Paste!$I16565,FIND("[",GL_Paste!$I16565)+1,FIND("]",GL_Paste!$I16565)-FIND("[",GL_Paste!$I16565)-1),"")))</f>
        <v/>
      </c>
      <c r="D16568">
        <f>IF(GL_Paste!$B16565="","",IFERROR(INDEX(DeptName,MATCH($C16568,DeptTag,0)),"UNALLOCATED"))</f>
        <v/>
      </c>
      <c r="E16568">
        <f>IF(GL_Paste!$B16565="","",IFERROR(INDEX(AcctCat,MATCH(GL_Paste!$B16565&amp;"",AcctCode,0)),"UNKNOWN"))</f>
        <v/>
      </c>
      <c r="F16568">
        <f>IF(GL_Paste!$B16565="","",IFERROR(INDEX(AcctSub,MATCH(GL_Paste!$B16565&amp;"",AcctCode,0)),"UNKNOWN"))</f>
        <v/>
      </c>
    </row>
    <row r="16569">
      <c r="A16569" s="40">
        <f>IF(GL_Paste!$B16566="","",N(GL_Paste!$H16566)-N(GL_Paste!$G16566))</f>
        <v/>
      </c>
      <c r="B16569" s="43">
        <f>IF(GL_Paste!$B16566="","",DATE(YEAR(GL_Paste!$E16566),MONTH(GL_Paste!$E16566),1))</f>
        <v/>
      </c>
      <c r="C16569">
        <f>IF(GL_Paste!$B16566="","",IF(TRIM(GL_Paste!$M16566)&lt;&gt;"",TRIM(GL_Paste!$M16566),IFERROR(MID(GL_Paste!$I16566,FIND("[",GL_Paste!$I16566)+1,FIND("]",GL_Paste!$I16566)-FIND("[",GL_Paste!$I16566)-1),"")))</f>
        <v/>
      </c>
      <c r="D16569">
        <f>IF(GL_Paste!$B16566="","",IFERROR(INDEX(DeptName,MATCH($C16569,DeptTag,0)),"UNALLOCATED"))</f>
        <v/>
      </c>
      <c r="E16569">
        <f>IF(GL_Paste!$B16566="","",IFERROR(INDEX(AcctCat,MATCH(GL_Paste!$B16566&amp;"",AcctCode,0)),"UNKNOWN"))</f>
        <v/>
      </c>
      <c r="F16569">
        <f>IF(GL_Paste!$B16566="","",IFERROR(INDEX(AcctSub,MATCH(GL_Paste!$B16566&amp;"",AcctCode,0)),"UNKNOWN"))</f>
        <v/>
      </c>
    </row>
    <row r="16570">
      <c r="A16570" s="40">
        <f>IF(GL_Paste!$B16567="","",N(GL_Paste!$H16567)-N(GL_Paste!$G16567))</f>
        <v/>
      </c>
      <c r="B16570" s="43">
        <f>IF(GL_Paste!$B16567="","",DATE(YEAR(GL_Paste!$E16567),MONTH(GL_Paste!$E16567),1))</f>
        <v/>
      </c>
      <c r="C16570">
        <f>IF(GL_Paste!$B16567="","",IF(TRIM(GL_Paste!$M16567)&lt;&gt;"",TRIM(GL_Paste!$M16567),IFERROR(MID(GL_Paste!$I16567,FIND("[",GL_Paste!$I16567)+1,FIND("]",GL_Paste!$I16567)-FIND("[",GL_Paste!$I16567)-1),"")))</f>
        <v/>
      </c>
      <c r="D16570">
        <f>IF(GL_Paste!$B16567="","",IFERROR(INDEX(DeptName,MATCH($C16570,DeptTag,0)),"UNALLOCATED"))</f>
        <v/>
      </c>
      <c r="E16570">
        <f>IF(GL_Paste!$B16567="","",IFERROR(INDEX(AcctCat,MATCH(GL_Paste!$B16567&amp;"",AcctCode,0)),"UNKNOWN"))</f>
        <v/>
      </c>
      <c r="F16570">
        <f>IF(GL_Paste!$B16567="","",IFERROR(INDEX(AcctSub,MATCH(GL_Paste!$B16567&amp;"",AcctCode,0)),"UNKNOWN"))</f>
        <v/>
      </c>
    </row>
    <row r="16571">
      <c r="A16571" s="40">
        <f>IF(GL_Paste!$B16568="","",N(GL_Paste!$H16568)-N(GL_Paste!$G16568))</f>
        <v/>
      </c>
      <c r="B16571" s="43">
        <f>IF(GL_Paste!$B16568="","",DATE(YEAR(GL_Paste!$E16568),MONTH(GL_Paste!$E16568),1))</f>
        <v/>
      </c>
      <c r="C16571">
        <f>IF(GL_Paste!$B16568="","",IF(TRIM(GL_Paste!$M16568)&lt;&gt;"",TRIM(GL_Paste!$M16568),IFERROR(MID(GL_Paste!$I16568,FIND("[",GL_Paste!$I16568)+1,FIND("]",GL_Paste!$I16568)-FIND("[",GL_Paste!$I16568)-1),"")))</f>
        <v/>
      </c>
      <c r="D16571">
        <f>IF(GL_Paste!$B16568="","",IFERROR(INDEX(DeptName,MATCH($C16571,DeptTag,0)),"UNALLOCATED"))</f>
        <v/>
      </c>
      <c r="E16571">
        <f>IF(GL_Paste!$B16568="","",IFERROR(INDEX(AcctCat,MATCH(GL_Paste!$B16568&amp;"",AcctCode,0)),"UNKNOWN"))</f>
        <v/>
      </c>
      <c r="F16571">
        <f>IF(GL_Paste!$B16568="","",IFERROR(INDEX(AcctSub,MATCH(GL_Paste!$B16568&amp;"",AcctCode,0)),"UNKNOWN"))</f>
        <v/>
      </c>
    </row>
    <row r="16572">
      <c r="A16572" s="40">
        <f>IF(GL_Paste!$B16569="","",N(GL_Paste!$H16569)-N(GL_Paste!$G16569))</f>
        <v/>
      </c>
      <c r="B16572" s="43">
        <f>IF(GL_Paste!$B16569="","",DATE(YEAR(GL_Paste!$E16569),MONTH(GL_Paste!$E16569),1))</f>
        <v/>
      </c>
      <c r="C16572">
        <f>IF(GL_Paste!$B16569="","",IF(TRIM(GL_Paste!$M16569)&lt;&gt;"",TRIM(GL_Paste!$M16569),IFERROR(MID(GL_Paste!$I16569,FIND("[",GL_Paste!$I16569)+1,FIND("]",GL_Paste!$I16569)-FIND("[",GL_Paste!$I16569)-1),"")))</f>
        <v/>
      </c>
      <c r="D16572">
        <f>IF(GL_Paste!$B16569="","",IFERROR(INDEX(DeptName,MATCH($C16572,DeptTag,0)),"UNALLOCATED"))</f>
        <v/>
      </c>
      <c r="E16572">
        <f>IF(GL_Paste!$B16569="","",IFERROR(INDEX(AcctCat,MATCH(GL_Paste!$B16569&amp;"",AcctCode,0)),"UNKNOWN"))</f>
        <v/>
      </c>
      <c r="F16572">
        <f>IF(GL_Paste!$B16569="","",IFERROR(INDEX(AcctSub,MATCH(GL_Paste!$B16569&amp;"",AcctCode,0)),"UNKNOWN"))</f>
        <v/>
      </c>
    </row>
    <row r="16573">
      <c r="A16573" s="40">
        <f>IF(GL_Paste!$B16570="","",N(GL_Paste!$H16570)-N(GL_Paste!$G16570))</f>
        <v/>
      </c>
      <c r="B16573" s="43">
        <f>IF(GL_Paste!$B16570="","",DATE(YEAR(GL_Paste!$E16570),MONTH(GL_Paste!$E16570),1))</f>
        <v/>
      </c>
      <c r="C16573">
        <f>IF(GL_Paste!$B16570="","",IF(TRIM(GL_Paste!$M16570)&lt;&gt;"",TRIM(GL_Paste!$M16570),IFERROR(MID(GL_Paste!$I16570,FIND("[",GL_Paste!$I16570)+1,FIND("]",GL_Paste!$I16570)-FIND("[",GL_Paste!$I16570)-1),"")))</f>
        <v/>
      </c>
      <c r="D16573">
        <f>IF(GL_Paste!$B16570="","",IFERROR(INDEX(DeptName,MATCH($C16573,DeptTag,0)),"UNALLOCATED"))</f>
        <v/>
      </c>
      <c r="E16573">
        <f>IF(GL_Paste!$B16570="","",IFERROR(INDEX(AcctCat,MATCH(GL_Paste!$B16570&amp;"",AcctCode,0)),"UNKNOWN"))</f>
        <v/>
      </c>
      <c r="F16573">
        <f>IF(GL_Paste!$B16570="","",IFERROR(INDEX(AcctSub,MATCH(GL_Paste!$B16570&amp;"",AcctCode,0)),"UNKNOWN"))</f>
        <v/>
      </c>
    </row>
    <row r="16574">
      <c r="A16574" s="40">
        <f>IF(GL_Paste!$B16571="","",N(GL_Paste!$H16571)-N(GL_Paste!$G16571))</f>
        <v/>
      </c>
      <c r="B16574" s="43">
        <f>IF(GL_Paste!$B16571="","",DATE(YEAR(GL_Paste!$E16571),MONTH(GL_Paste!$E16571),1))</f>
        <v/>
      </c>
      <c r="C16574">
        <f>IF(GL_Paste!$B16571="","",IF(TRIM(GL_Paste!$M16571)&lt;&gt;"",TRIM(GL_Paste!$M16571),IFERROR(MID(GL_Paste!$I16571,FIND("[",GL_Paste!$I16571)+1,FIND("]",GL_Paste!$I16571)-FIND("[",GL_Paste!$I16571)-1),"")))</f>
        <v/>
      </c>
      <c r="D16574">
        <f>IF(GL_Paste!$B16571="","",IFERROR(INDEX(DeptName,MATCH($C16574,DeptTag,0)),"UNALLOCATED"))</f>
        <v/>
      </c>
      <c r="E16574">
        <f>IF(GL_Paste!$B16571="","",IFERROR(INDEX(AcctCat,MATCH(GL_Paste!$B16571&amp;"",AcctCode,0)),"UNKNOWN"))</f>
        <v/>
      </c>
      <c r="F16574">
        <f>IF(GL_Paste!$B16571="","",IFERROR(INDEX(AcctSub,MATCH(GL_Paste!$B16571&amp;"",AcctCode,0)),"UNKNOWN"))</f>
        <v/>
      </c>
    </row>
    <row r="16575">
      <c r="A16575" s="40">
        <f>IF(GL_Paste!$B16572="","",N(GL_Paste!$H16572)-N(GL_Paste!$G16572))</f>
        <v/>
      </c>
      <c r="B16575" s="43">
        <f>IF(GL_Paste!$B16572="","",DATE(YEAR(GL_Paste!$E16572),MONTH(GL_Paste!$E16572),1))</f>
        <v/>
      </c>
      <c r="C16575">
        <f>IF(GL_Paste!$B16572="","",IF(TRIM(GL_Paste!$M16572)&lt;&gt;"",TRIM(GL_Paste!$M16572),IFERROR(MID(GL_Paste!$I16572,FIND("[",GL_Paste!$I16572)+1,FIND("]",GL_Paste!$I16572)-FIND("[",GL_Paste!$I16572)-1),"")))</f>
        <v/>
      </c>
      <c r="D16575">
        <f>IF(GL_Paste!$B16572="","",IFERROR(INDEX(DeptName,MATCH($C16575,DeptTag,0)),"UNALLOCATED"))</f>
        <v/>
      </c>
      <c r="E16575">
        <f>IF(GL_Paste!$B16572="","",IFERROR(INDEX(AcctCat,MATCH(GL_Paste!$B16572&amp;"",AcctCode,0)),"UNKNOWN"))</f>
        <v/>
      </c>
      <c r="F16575">
        <f>IF(GL_Paste!$B16572="","",IFERROR(INDEX(AcctSub,MATCH(GL_Paste!$B16572&amp;"",AcctCode,0)),"UNKNOWN"))</f>
        <v/>
      </c>
    </row>
    <row r="16576">
      <c r="A16576" s="40">
        <f>IF(GL_Paste!$B16573="","",N(GL_Paste!$H16573)-N(GL_Paste!$G16573))</f>
        <v/>
      </c>
      <c r="B16576" s="43">
        <f>IF(GL_Paste!$B16573="","",DATE(YEAR(GL_Paste!$E16573),MONTH(GL_Paste!$E16573),1))</f>
        <v/>
      </c>
      <c r="C16576">
        <f>IF(GL_Paste!$B16573="","",IF(TRIM(GL_Paste!$M16573)&lt;&gt;"",TRIM(GL_Paste!$M16573),IFERROR(MID(GL_Paste!$I16573,FIND("[",GL_Paste!$I16573)+1,FIND("]",GL_Paste!$I16573)-FIND("[",GL_Paste!$I16573)-1),"")))</f>
        <v/>
      </c>
      <c r="D16576">
        <f>IF(GL_Paste!$B16573="","",IFERROR(INDEX(DeptName,MATCH($C16576,DeptTag,0)),"UNALLOCATED"))</f>
        <v/>
      </c>
      <c r="E16576">
        <f>IF(GL_Paste!$B16573="","",IFERROR(INDEX(AcctCat,MATCH(GL_Paste!$B16573&amp;"",AcctCode,0)),"UNKNOWN"))</f>
        <v/>
      </c>
      <c r="F16576">
        <f>IF(GL_Paste!$B16573="","",IFERROR(INDEX(AcctSub,MATCH(GL_Paste!$B16573&amp;"",AcctCode,0)),"UNKNOWN"))</f>
        <v/>
      </c>
    </row>
    <row r="16577">
      <c r="A16577" s="40">
        <f>IF(GL_Paste!$B16574="","",N(GL_Paste!$H16574)-N(GL_Paste!$G16574))</f>
        <v/>
      </c>
      <c r="B16577" s="43">
        <f>IF(GL_Paste!$B16574="","",DATE(YEAR(GL_Paste!$E16574),MONTH(GL_Paste!$E16574),1))</f>
        <v/>
      </c>
      <c r="C16577">
        <f>IF(GL_Paste!$B16574="","",IF(TRIM(GL_Paste!$M16574)&lt;&gt;"",TRIM(GL_Paste!$M16574),IFERROR(MID(GL_Paste!$I16574,FIND("[",GL_Paste!$I16574)+1,FIND("]",GL_Paste!$I16574)-FIND("[",GL_Paste!$I16574)-1),"")))</f>
        <v/>
      </c>
      <c r="D16577">
        <f>IF(GL_Paste!$B16574="","",IFERROR(INDEX(DeptName,MATCH($C16577,DeptTag,0)),"UNALLOCATED"))</f>
        <v/>
      </c>
      <c r="E16577">
        <f>IF(GL_Paste!$B16574="","",IFERROR(INDEX(AcctCat,MATCH(GL_Paste!$B16574&amp;"",AcctCode,0)),"UNKNOWN"))</f>
        <v/>
      </c>
      <c r="F16577">
        <f>IF(GL_Paste!$B16574="","",IFERROR(INDEX(AcctSub,MATCH(GL_Paste!$B16574&amp;"",AcctCode,0)),"UNKNOWN"))</f>
        <v/>
      </c>
    </row>
    <row r="16578">
      <c r="A16578" s="40">
        <f>IF(GL_Paste!$B16575="","",N(GL_Paste!$H16575)-N(GL_Paste!$G16575))</f>
        <v/>
      </c>
      <c r="B16578" s="43">
        <f>IF(GL_Paste!$B16575="","",DATE(YEAR(GL_Paste!$E16575),MONTH(GL_Paste!$E16575),1))</f>
        <v/>
      </c>
      <c r="C16578">
        <f>IF(GL_Paste!$B16575="","",IF(TRIM(GL_Paste!$M16575)&lt;&gt;"",TRIM(GL_Paste!$M16575),IFERROR(MID(GL_Paste!$I16575,FIND("[",GL_Paste!$I16575)+1,FIND("]",GL_Paste!$I16575)-FIND("[",GL_Paste!$I16575)-1),"")))</f>
        <v/>
      </c>
      <c r="D16578">
        <f>IF(GL_Paste!$B16575="","",IFERROR(INDEX(DeptName,MATCH($C16578,DeptTag,0)),"UNALLOCATED"))</f>
        <v/>
      </c>
      <c r="E16578">
        <f>IF(GL_Paste!$B16575="","",IFERROR(INDEX(AcctCat,MATCH(GL_Paste!$B16575&amp;"",AcctCode,0)),"UNKNOWN"))</f>
        <v/>
      </c>
      <c r="F16578">
        <f>IF(GL_Paste!$B16575="","",IFERROR(INDEX(AcctSub,MATCH(GL_Paste!$B16575&amp;"",AcctCode,0)),"UNKNOWN"))</f>
        <v/>
      </c>
    </row>
    <row r="16579">
      <c r="A16579" s="40">
        <f>IF(GL_Paste!$B16576="","",N(GL_Paste!$H16576)-N(GL_Paste!$G16576))</f>
        <v/>
      </c>
      <c r="B16579" s="43">
        <f>IF(GL_Paste!$B16576="","",DATE(YEAR(GL_Paste!$E16576),MONTH(GL_Paste!$E16576),1))</f>
        <v/>
      </c>
      <c r="C16579">
        <f>IF(GL_Paste!$B16576="","",IF(TRIM(GL_Paste!$M16576)&lt;&gt;"",TRIM(GL_Paste!$M16576),IFERROR(MID(GL_Paste!$I16576,FIND("[",GL_Paste!$I16576)+1,FIND("]",GL_Paste!$I16576)-FIND("[",GL_Paste!$I16576)-1),"")))</f>
        <v/>
      </c>
      <c r="D16579">
        <f>IF(GL_Paste!$B16576="","",IFERROR(INDEX(DeptName,MATCH($C16579,DeptTag,0)),"UNALLOCATED"))</f>
        <v/>
      </c>
      <c r="E16579">
        <f>IF(GL_Paste!$B16576="","",IFERROR(INDEX(AcctCat,MATCH(GL_Paste!$B16576&amp;"",AcctCode,0)),"UNKNOWN"))</f>
        <v/>
      </c>
      <c r="F16579">
        <f>IF(GL_Paste!$B16576="","",IFERROR(INDEX(AcctSub,MATCH(GL_Paste!$B16576&amp;"",AcctCode,0)),"UNKNOWN"))</f>
        <v/>
      </c>
    </row>
    <row r="16580">
      <c r="A16580" s="40">
        <f>IF(GL_Paste!$B16577="","",N(GL_Paste!$H16577)-N(GL_Paste!$G16577))</f>
        <v/>
      </c>
      <c r="B16580" s="43">
        <f>IF(GL_Paste!$B16577="","",DATE(YEAR(GL_Paste!$E16577),MONTH(GL_Paste!$E16577),1))</f>
        <v/>
      </c>
      <c r="C16580">
        <f>IF(GL_Paste!$B16577="","",IF(TRIM(GL_Paste!$M16577)&lt;&gt;"",TRIM(GL_Paste!$M16577),IFERROR(MID(GL_Paste!$I16577,FIND("[",GL_Paste!$I16577)+1,FIND("]",GL_Paste!$I16577)-FIND("[",GL_Paste!$I16577)-1),"")))</f>
        <v/>
      </c>
      <c r="D16580">
        <f>IF(GL_Paste!$B16577="","",IFERROR(INDEX(DeptName,MATCH($C16580,DeptTag,0)),"UNALLOCATED"))</f>
        <v/>
      </c>
      <c r="E16580">
        <f>IF(GL_Paste!$B16577="","",IFERROR(INDEX(AcctCat,MATCH(GL_Paste!$B16577&amp;"",AcctCode,0)),"UNKNOWN"))</f>
        <v/>
      </c>
      <c r="F16580">
        <f>IF(GL_Paste!$B16577="","",IFERROR(INDEX(AcctSub,MATCH(GL_Paste!$B16577&amp;"",AcctCode,0)),"UNKNOWN"))</f>
        <v/>
      </c>
    </row>
    <row r="16581">
      <c r="A16581" s="40">
        <f>IF(GL_Paste!$B16578="","",N(GL_Paste!$H16578)-N(GL_Paste!$G16578))</f>
        <v/>
      </c>
      <c r="B16581" s="43">
        <f>IF(GL_Paste!$B16578="","",DATE(YEAR(GL_Paste!$E16578),MONTH(GL_Paste!$E16578),1))</f>
        <v/>
      </c>
      <c r="C16581">
        <f>IF(GL_Paste!$B16578="","",IF(TRIM(GL_Paste!$M16578)&lt;&gt;"",TRIM(GL_Paste!$M16578),IFERROR(MID(GL_Paste!$I16578,FIND("[",GL_Paste!$I16578)+1,FIND("]",GL_Paste!$I16578)-FIND("[",GL_Paste!$I16578)-1),"")))</f>
        <v/>
      </c>
      <c r="D16581">
        <f>IF(GL_Paste!$B16578="","",IFERROR(INDEX(DeptName,MATCH($C16581,DeptTag,0)),"UNALLOCATED"))</f>
        <v/>
      </c>
      <c r="E16581">
        <f>IF(GL_Paste!$B16578="","",IFERROR(INDEX(AcctCat,MATCH(GL_Paste!$B16578&amp;"",AcctCode,0)),"UNKNOWN"))</f>
        <v/>
      </c>
      <c r="F16581">
        <f>IF(GL_Paste!$B16578="","",IFERROR(INDEX(AcctSub,MATCH(GL_Paste!$B16578&amp;"",AcctCode,0)),"UNKNOWN"))</f>
        <v/>
      </c>
    </row>
    <row r="16582">
      <c r="A16582" s="40">
        <f>IF(GL_Paste!$B16579="","",N(GL_Paste!$H16579)-N(GL_Paste!$G16579))</f>
        <v/>
      </c>
      <c r="B16582" s="43">
        <f>IF(GL_Paste!$B16579="","",DATE(YEAR(GL_Paste!$E16579),MONTH(GL_Paste!$E16579),1))</f>
        <v/>
      </c>
      <c r="C16582">
        <f>IF(GL_Paste!$B16579="","",IF(TRIM(GL_Paste!$M16579)&lt;&gt;"",TRIM(GL_Paste!$M16579),IFERROR(MID(GL_Paste!$I16579,FIND("[",GL_Paste!$I16579)+1,FIND("]",GL_Paste!$I16579)-FIND("[",GL_Paste!$I16579)-1),"")))</f>
        <v/>
      </c>
      <c r="D16582">
        <f>IF(GL_Paste!$B16579="","",IFERROR(INDEX(DeptName,MATCH($C16582,DeptTag,0)),"UNALLOCATED"))</f>
        <v/>
      </c>
      <c r="E16582">
        <f>IF(GL_Paste!$B16579="","",IFERROR(INDEX(AcctCat,MATCH(GL_Paste!$B16579&amp;"",AcctCode,0)),"UNKNOWN"))</f>
        <v/>
      </c>
      <c r="F16582">
        <f>IF(GL_Paste!$B16579="","",IFERROR(INDEX(AcctSub,MATCH(GL_Paste!$B16579&amp;"",AcctCode,0)),"UNKNOWN"))</f>
        <v/>
      </c>
    </row>
    <row r="16583">
      <c r="A16583" s="40">
        <f>IF(GL_Paste!$B16580="","",N(GL_Paste!$H16580)-N(GL_Paste!$G16580))</f>
        <v/>
      </c>
      <c r="B16583" s="43">
        <f>IF(GL_Paste!$B16580="","",DATE(YEAR(GL_Paste!$E16580),MONTH(GL_Paste!$E16580),1))</f>
        <v/>
      </c>
      <c r="C16583">
        <f>IF(GL_Paste!$B16580="","",IF(TRIM(GL_Paste!$M16580)&lt;&gt;"",TRIM(GL_Paste!$M16580),IFERROR(MID(GL_Paste!$I16580,FIND("[",GL_Paste!$I16580)+1,FIND("]",GL_Paste!$I16580)-FIND("[",GL_Paste!$I16580)-1),"")))</f>
        <v/>
      </c>
      <c r="D16583">
        <f>IF(GL_Paste!$B16580="","",IFERROR(INDEX(DeptName,MATCH($C16583,DeptTag,0)),"UNALLOCATED"))</f>
        <v/>
      </c>
      <c r="E16583">
        <f>IF(GL_Paste!$B16580="","",IFERROR(INDEX(AcctCat,MATCH(GL_Paste!$B16580&amp;"",AcctCode,0)),"UNKNOWN"))</f>
        <v/>
      </c>
      <c r="F16583">
        <f>IF(GL_Paste!$B16580="","",IFERROR(INDEX(AcctSub,MATCH(GL_Paste!$B16580&amp;"",AcctCode,0)),"UNKNOWN"))</f>
        <v/>
      </c>
    </row>
    <row r="16584">
      <c r="A16584" s="40">
        <f>IF(GL_Paste!$B16581="","",N(GL_Paste!$H16581)-N(GL_Paste!$G16581))</f>
        <v/>
      </c>
      <c r="B16584" s="43">
        <f>IF(GL_Paste!$B16581="","",DATE(YEAR(GL_Paste!$E16581),MONTH(GL_Paste!$E16581),1))</f>
        <v/>
      </c>
      <c r="C16584">
        <f>IF(GL_Paste!$B16581="","",IF(TRIM(GL_Paste!$M16581)&lt;&gt;"",TRIM(GL_Paste!$M16581),IFERROR(MID(GL_Paste!$I16581,FIND("[",GL_Paste!$I16581)+1,FIND("]",GL_Paste!$I16581)-FIND("[",GL_Paste!$I16581)-1),"")))</f>
        <v/>
      </c>
      <c r="D16584">
        <f>IF(GL_Paste!$B16581="","",IFERROR(INDEX(DeptName,MATCH($C16584,DeptTag,0)),"UNALLOCATED"))</f>
        <v/>
      </c>
      <c r="E16584">
        <f>IF(GL_Paste!$B16581="","",IFERROR(INDEX(AcctCat,MATCH(GL_Paste!$B16581&amp;"",AcctCode,0)),"UNKNOWN"))</f>
        <v/>
      </c>
      <c r="F16584">
        <f>IF(GL_Paste!$B16581="","",IFERROR(INDEX(AcctSub,MATCH(GL_Paste!$B16581&amp;"",AcctCode,0)),"UNKNOWN"))</f>
        <v/>
      </c>
    </row>
    <row r="16585">
      <c r="A16585" s="40">
        <f>IF(GL_Paste!$B16582="","",N(GL_Paste!$H16582)-N(GL_Paste!$G16582))</f>
        <v/>
      </c>
      <c r="B16585" s="43">
        <f>IF(GL_Paste!$B16582="","",DATE(YEAR(GL_Paste!$E16582),MONTH(GL_Paste!$E16582),1))</f>
        <v/>
      </c>
      <c r="C16585">
        <f>IF(GL_Paste!$B16582="","",IF(TRIM(GL_Paste!$M16582)&lt;&gt;"",TRIM(GL_Paste!$M16582),IFERROR(MID(GL_Paste!$I16582,FIND("[",GL_Paste!$I16582)+1,FIND("]",GL_Paste!$I16582)-FIND("[",GL_Paste!$I16582)-1),"")))</f>
        <v/>
      </c>
      <c r="D16585">
        <f>IF(GL_Paste!$B16582="","",IFERROR(INDEX(DeptName,MATCH($C16585,DeptTag,0)),"UNALLOCATED"))</f>
        <v/>
      </c>
      <c r="E16585">
        <f>IF(GL_Paste!$B16582="","",IFERROR(INDEX(AcctCat,MATCH(GL_Paste!$B16582&amp;"",AcctCode,0)),"UNKNOWN"))</f>
        <v/>
      </c>
      <c r="F16585">
        <f>IF(GL_Paste!$B16582="","",IFERROR(INDEX(AcctSub,MATCH(GL_Paste!$B16582&amp;"",AcctCode,0)),"UNKNOWN"))</f>
        <v/>
      </c>
    </row>
    <row r="16586">
      <c r="A16586" s="40">
        <f>IF(GL_Paste!$B16583="","",N(GL_Paste!$H16583)-N(GL_Paste!$G16583))</f>
        <v/>
      </c>
      <c r="B16586" s="43">
        <f>IF(GL_Paste!$B16583="","",DATE(YEAR(GL_Paste!$E16583),MONTH(GL_Paste!$E16583),1))</f>
        <v/>
      </c>
      <c r="C16586">
        <f>IF(GL_Paste!$B16583="","",IF(TRIM(GL_Paste!$M16583)&lt;&gt;"",TRIM(GL_Paste!$M16583),IFERROR(MID(GL_Paste!$I16583,FIND("[",GL_Paste!$I16583)+1,FIND("]",GL_Paste!$I16583)-FIND("[",GL_Paste!$I16583)-1),"")))</f>
        <v/>
      </c>
      <c r="D16586">
        <f>IF(GL_Paste!$B16583="","",IFERROR(INDEX(DeptName,MATCH($C16586,DeptTag,0)),"UNALLOCATED"))</f>
        <v/>
      </c>
      <c r="E16586">
        <f>IF(GL_Paste!$B16583="","",IFERROR(INDEX(AcctCat,MATCH(GL_Paste!$B16583&amp;"",AcctCode,0)),"UNKNOWN"))</f>
        <v/>
      </c>
      <c r="F16586">
        <f>IF(GL_Paste!$B16583="","",IFERROR(INDEX(AcctSub,MATCH(GL_Paste!$B16583&amp;"",AcctCode,0)),"UNKNOWN"))</f>
        <v/>
      </c>
    </row>
    <row r="16587">
      <c r="A16587" s="40">
        <f>IF(GL_Paste!$B16584="","",N(GL_Paste!$H16584)-N(GL_Paste!$G16584))</f>
        <v/>
      </c>
      <c r="B16587" s="43">
        <f>IF(GL_Paste!$B16584="","",DATE(YEAR(GL_Paste!$E16584),MONTH(GL_Paste!$E16584),1))</f>
        <v/>
      </c>
      <c r="C16587">
        <f>IF(GL_Paste!$B16584="","",IF(TRIM(GL_Paste!$M16584)&lt;&gt;"",TRIM(GL_Paste!$M16584),IFERROR(MID(GL_Paste!$I16584,FIND("[",GL_Paste!$I16584)+1,FIND("]",GL_Paste!$I16584)-FIND("[",GL_Paste!$I16584)-1),"")))</f>
        <v/>
      </c>
      <c r="D16587">
        <f>IF(GL_Paste!$B16584="","",IFERROR(INDEX(DeptName,MATCH($C16587,DeptTag,0)),"UNALLOCATED"))</f>
        <v/>
      </c>
      <c r="E16587">
        <f>IF(GL_Paste!$B16584="","",IFERROR(INDEX(AcctCat,MATCH(GL_Paste!$B16584&amp;"",AcctCode,0)),"UNKNOWN"))</f>
        <v/>
      </c>
      <c r="F16587">
        <f>IF(GL_Paste!$B16584="","",IFERROR(INDEX(AcctSub,MATCH(GL_Paste!$B16584&amp;"",AcctCode,0)),"UNKNOWN"))</f>
        <v/>
      </c>
    </row>
    <row r="16588">
      <c r="A16588" s="40">
        <f>IF(GL_Paste!$B16585="","",N(GL_Paste!$H16585)-N(GL_Paste!$G16585))</f>
        <v/>
      </c>
      <c r="B16588" s="43">
        <f>IF(GL_Paste!$B16585="","",DATE(YEAR(GL_Paste!$E16585),MONTH(GL_Paste!$E16585),1))</f>
        <v/>
      </c>
      <c r="C16588">
        <f>IF(GL_Paste!$B16585="","",IF(TRIM(GL_Paste!$M16585)&lt;&gt;"",TRIM(GL_Paste!$M16585),IFERROR(MID(GL_Paste!$I16585,FIND("[",GL_Paste!$I16585)+1,FIND("]",GL_Paste!$I16585)-FIND("[",GL_Paste!$I16585)-1),"")))</f>
        <v/>
      </c>
      <c r="D16588">
        <f>IF(GL_Paste!$B16585="","",IFERROR(INDEX(DeptName,MATCH($C16588,DeptTag,0)),"UNALLOCATED"))</f>
        <v/>
      </c>
      <c r="E16588">
        <f>IF(GL_Paste!$B16585="","",IFERROR(INDEX(AcctCat,MATCH(GL_Paste!$B16585&amp;"",AcctCode,0)),"UNKNOWN"))</f>
        <v/>
      </c>
      <c r="F16588">
        <f>IF(GL_Paste!$B16585="","",IFERROR(INDEX(AcctSub,MATCH(GL_Paste!$B16585&amp;"",AcctCode,0)),"UNKNOWN"))</f>
        <v/>
      </c>
    </row>
    <row r="16589">
      <c r="A16589" s="40">
        <f>IF(GL_Paste!$B16586="","",N(GL_Paste!$H16586)-N(GL_Paste!$G16586))</f>
        <v/>
      </c>
      <c r="B16589" s="43">
        <f>IF(GL_Paste!$B16586="","",DATE(YEAR(GL_Paste!$E16586),MONTH(GL_Paste!$E16586),1))</f>
        <v/>
      </c>
      <c r="C16589">
        <f>IF(GL_Paste!$B16586="","",IF(TRIM(GL_Paste!$M16586)&lt;&gt;"",TRIM(GL_Paste!$M16586),IFERROR(MID(GL_Paste!$I16586,FIND("[",GL_Paste!$I16586)+1,FIND("]",GL_Paste!$I16586)-FIND("[",GL_Paste!$I16586)-1),"")))</f>
        <v/>
      </c>
      <c r="D16589">
        <f>IF(GL_Paste!$B16586="","",IFERROR(INDEX(DeptName,MATCH($C16589,DeptTag,0)),"UNALLOCATED"))</f>
        <v/>
      </c>
      <c r="E16589">
        <f>IF(GL_Paste!$B16586="","",IFERROR(INDEX(AcctCat,MATCH(GL_Paste!$B16586&amp;"",AcctCode,0)),"UNKNOWN"))</f>
        <v/>
      </c>
      <c r="F16589">
        <f>IF(GL_Paste!$B16586="","",IFERROR(INDEX(AcctSub,MATCH(GL_Paste!$B16586&amp;"",AcctCode,0)),"UNKNOWN"))</f>
        <v/>
      </c>
    </row>
    <row r="16590">
      <c r="A16590" s="40">
        <f>IF(GL_Paste!$B16587="","",N(GL_Paste!$H16587)-N(GL_Paste!$G16587))</f>
        <v/>
      </c>
      <c r="B16590" s="43">
        <f>IF(GL_Paste!$B16587="","",DATE(YEAR(GL_Paste!$E16587),MONTH(GL_Paste!$E16587),1))</f>
        <v/>
      </c>
      <c r="C16590">
        <f>IF(GL_Paste!$B16587="","",IF(TRIM(GL_Paste!$M16587)&lt;&gt;"",TRIM(GL_Paste!$M16587),IFERROR(MID(GL_Paste!$I16587,FIND("[",GL_Paste!$I16587)+1,FIND("]",GL_Paste!$I16587)-FIND("[",GL_Paste!$I16587)-1),"")))</f>
        <v/>
      </c>
      <c r="D16590">
        <f>IF(GL_Paste!$B16587="","",IFERROR(INDEX(DeptName,MATCH($C16590,DeptTag,0)),"UNALLOCATED"))</f>
        <v/>
      </c>
      <c r="E16590">
        <f>IF(GL_Paste!$B16587="","",IFERROR(INDEX(AcctCat,MATCH(GL_Paste!$B16587&amp;"",AcctCode,0)),"UNKNOWN"))</f>
        <v/>
      </c>
      <c r="F16590">
        <f>IF(GL_Paste!$B16587="","",IFERROR(INDEX(AcctSub,MATCH(GL_Paste!$B16587&amp;"",AcctCode,0)),"UNKNOWN"))</f>
        <v/>
      </c>
    </row>
    <row r="16591">
      <c r="A16591" s="40">
        <f>IF(GL_Paste!$B16588="","",N(GL_Paste!$H16588)-N(GL_Paste!$G16588))</f>
        <v/>
      </c>
      <c r="B16591" s="43">
        <f>IF(GL_Paste!$B16588="","",DATE(YEAR(GL_Paste!$E16588),MONTH(GL_Paste!$E16588),1))</f>
        <v/>
      </c>
      <c r="C16591">
        <f>IF(GL_Paste!$B16588="","",IF(TRIM(GL_Paste!$M16588)&lt;&gt;"",TRIM(GL_Paste!$M16588),IFERROR(MID(GL_Paste!$I16588,FIND("[",GL_Paste!$I16588)+1,FIND("]",GL_Paste!$I16588)-FIND("[",GL_Paste!$I16588)-1),"")))</f>
        <v/>
      </c>
      <c r="D16591">
        <f>IF(GL_Paste!$B16588="","",IFERROR(INDEX(DeptName,MATCH($C16591,DeptTag,0)),"UNALLOCATED"))</f>
        <v/>
      </c>
      <c r="E16591">
        <f>IF(GL_Paste!$B16588="","",IFERROR(INDEX(AcctCat,MATCH(GL_Paste!$B16588&amp;"",AcctCode,0)),"UNKNOWN"))</f>
        <v/>
      </c>
      <c r="F16591">
        <f>IF(GL_Paste!$B16588="","",IFERROR(INDEX(AcctSub,MATCH(GL_Paste!$B16588&amp;"",AcctCode,0)),"UNKNOWN"))</f>
        <v/>
      </c>
    </row>
    <row r="16592">
      <c r="A16592" s="40">
        <f>IF(GL_Paste!$B16589="","",N(GL_Paste!$H16589)-N(GL_Paste!$G16589))</f>
        <v/>
      </c>
      <c r="B16592" s="43">
        <f>IF(GL_Paste!$B16589="","",DATE(YEAR(GL_Paste!$E16589),MONTH(GL_Paste!$E16589),1))</f>
        <v/>
      </c>
      <c r="C16592">
        <f>IF(GL_Paste!$B16589="","",IF(TRIM(GL_Paste!$M16589)&lt;&gt;"",TRIM(GL_Paste!$M16589),IFERROR(MID(GL_Paste!$I16589,FIND("[",GL_Paste!$I16589)+1,FIND("]",GL_Paste!$I16589)-FIND("[",GL_Paste!$I16589)-1),"")))</f>
        <v/>
      </c>
      <c r="D16592">
        <f>IF(GL_Paste!$B16589="","",IFERROR(INDEX(DeptName,MATCH($C16592,DeptTag,0)),"UNALLOCATED"))</f>
        <v/>
      </c>
      <c r="E16592">
        <f>IF(GL_Paste!$B16589="","",IFERROR(INDEX(AcctCat,MATCH(GL_Paste!$B16589&amp;"",AcctCode,0)),"UNKNOWN"))</f>
        <v/>
      </c>
      <c r="F16592">
        <f>IF(GL_Paste!$B16589="","",IFERROR(INDEX(AcctSub,MATCH(GL_Paste!$B16589&amp;"",AcctCode,0)),"UNKNOWN"))</f>
        <v/>
      </c>
    </row>
    <row r="16593">
      <c r="A16593" s="40">
        <f>IF(GL_Paste!$B16590="","",N(GL_Paste!$H16590)-N(GL_Paste!$G16590))</f>
        <v/>
      </c>
      <c r="B16593" s="43">
        <f>IF(GL_Paste!$B16590="","",DATE(YEAR(GL_Paste!$E16590),MONTH(GL_Paste!$E16590),1))</f>
        <v/>
      </c>
      <c r="C16593">
        <f>IF(GL_Paste!$B16590="","",IF(TRIM(GL_Paste!$M16590)&lt;&gt;"",TRIM(GL_Paste!$M16590),IFERROR(MID(GL_Paste!$I16590,FIND("[",GL_Paste!$I16590)+1,FIND("]",GL_Paste!$I16590)-FIND("[",GL_Paste!$I16590)-1),"")))</f>
        <v/>
      </c>
      <c r="D16593">
        <f>IF(GL_Paste!$B16590="","",IFERROR(INDEX(DeptName,MATCH($C16593,DeptTag,0)),"UNALLOCATED"))</f>
        <v/>
      </c>
      <c r="E16593">
        <f>IF(GL_Paste!$B16590="","",IFERROR(INDEX(AcctCat,MATCH(GL_Paste!$B16590&amp;"",AcctCode,0)),"UNKNOWN"))</f>
        <v/>
      </c>
      <c r="F16593">
        <f>IF(GL_Paste!$B16590="","",IFERROR(INDEX(AcctSub,MATCH(GL_Paste!$B16590&amp;"",AcctCode,0)),"UNKNOWN"))</f>
        <v/>
      </c>
    </row>
    <row r="16594">
      <c r="A16594" s="40">
        <f>IF(GL_Paste!$B16591="","",N(GL_Paste!$H16591)-N(GL_Paste!$G16591))</f>
        <v/>
      </c>
      <c r="B16594" s="43">
        <f>IF(GL_Paste!$B16591="","",DATE(YEAR(GL_Paste!$E16591),MONTH(GL_Paste!$E16591),1))</f>
        <v/>
      </c>
      <c r="C16594">
        <f>IF(GL_Paste!$B16591="","",IF(TRIM(GL_Paste!$M16591)&lt;&gt;"",TRIM(GL_Paste!$M16591),IFERROR(MID(GL_Paste!$I16591,FIND("[",GL_Paste!$I16591)+1,FIND("]",GL_Paste!$I16591)-FIND("[",GL_Paste!$I16591)-1),"")))</f>
        <v/>
      </c>
      <c r="D16594">
        <f>IF(GL_Paste!$B16591="","",IFERROR(INDEX(DeptName,MATCH($C16594,DeptTag,0)),"UNALLOCATED"))</f>
        <v/>
      </c>
      <c r="E16594">
        <f>IF(GL_Paste!$B16591="","",IFERROR(INDEX(AcctCat,MATCH(GL_Paste!$B16591&amp;"",AcctCode,0)),"UNKNOWN"))</f>
        <v/>
      </c>
      <c r="F16594">
        <f>IF(GL_Paste!$B16591="","",IFERROR(INDEX(AcctSub,MATCH(GL_Paste!$B16591&amp;"",AcctCode,0)),"UNKNOWN"))</f>
        <v/>
      </c>
    </row>
    <row r="16595">
      <c r="A16595" s="40">
        <f>IF(GL_Paste!$B16592="","",N(GL_Paste!$H16592)-N(GL_Paste!$G16592))</f>
        <v/>
      </c>
      <c r="B16595" s="43">
        <f>IF(GL_Paste!$B16592="","",DATE(YEAR(GL_Paste!$E16592),MONTH(GL_Paste!$E16592),1))</f>
        <v/>
      </c>
      <c r="C16595">
        <f>IF(GL_Paste!$B16592="","",IF(TRIM(GL_Paste!$M16592)&lt;&gt;"",TRIM(GL_Paste!$M16592),IFERROR(MID(GL_Paste!$I16592,FIND("[",GL_Paste!$I16592)+1,FIND("]",GL_Paste!$I16592)-FIND("[",GL_Paste!$I16592)-1),"")))</f>
        <v/>
      </c>
      <c r="D16595">
        <f>IF(GL_Paste!$B16592="","",IFERROR(INDEX(DeptName,MATCH($C16595,DeptTag,0)),"UNALLOCATED"))</f>
        <v/>
      </c>
      <c r="E16595">
        <f>IF(GL_Paste!$B16592="","",IFERROR(INDEX(AcctCat,MATCH(GL_Paste!$B16592&amp;"",AcctCode,0)),"UNKNOWN"))</f>
        <v/>
      </c>
      <c r="F16595">
        <f>IF(GL_Paste!$B16592="","",IFERROR(INDEX(AcctSub,MATCH(GL_Paste!$B16592&amp;"",AcctCode,0)),"UNKNOWN"))</f>
        <v/>
      </c>
    </row>
    <row r="16596">
      <c r="A16596" s="40">
        <f>IF(GL_Paste!$B16593="","",N(GL_Paste!$H16593)-N(GL_Paste!$G16593))</f>
        <v/>
      </c>
      <c r="B16596" s="43">
        <f>IF(GL_Paste!$B16593="","",DATE(YEAR(GL_Paste!$E16593),MONTH(GL_Paste!$E16593),1))</f>
        <v/>
      </c>
      <c r="C16596">
        <f>IF(GL_Paste!$B16593="","",IF(TRIM(GL_Paste!$M16593)&lt;&gt;"",TRIM(GL_Paste!$M16593),IFERROR(MID(GL_Paste!$I16593,FIND("[",GL_Paste!$I16593)+1,FIND("]",GL_Paste!$I16593)-FIND("[",GL_Paste!$I16593)-1),"")))</f>
        <v/>
      </c>
      <c r="D16596">
        <f>IF(GL_Paste!$B16593="","",IFERROR(INDEX(DeptName,MATCH($C16596,DeptTag,0)),"UNALLOCATED"))</f>
        <v/>
      </c>
      <c r="E16596">
        <f>IF(GL_Paste!$B16593="","",IFERROR(INDEX(AcctCat,MATCH(GL_Paste!$B16593&amp;"",AcctCode,0)),"UNKNOWN"))</f>
        <v/>
      </c>
      <c r="F16596">
        <f>IF(GL_Paste!$B16593="","",IFERROR(INDEX(AcctSub,MATCH(GL_Paste!$B16593&amp;"",AcctCode,0)),"UNKNOWN"))</f>
        <v/>
      </c>
    </row>
    <row r="16597">
      <c r="A16597" s="40">
        <f>IF(GL_Paste!$B16594="","",N(GL_Paste!$H16594)-N(GL_Paste!$G16594))</f>
        <v/>
      </c>
      <c r="B16597" s="43">
        <f>IF(GL_Paste!$B16594="","",DATE(YEAR(GL_Paste!$E16594),MONTH(GL_Paste!$E16594),1))</f>
        <v/>
      </c>
      <c r="C16597">
        <f>IF(GL_Paste!$B16594="","",IF(TRIM(GL_Paste!$M16594)&lt;&gt;"",TRIM(GL_Paste!$M16594),IFERROR(MID(GL_Paste!$I16594,FIND("[",GL_Paste!$I16594)+1,FIND("]",GL_Paste!$I16594)-FIND("[",GL_Paste!$I16594)-1),"")))</f>
        <v/>
      </c>
      <c r="D16597">
        <f>IF(GL_Paste!$B16594="","",IFERROR(INDEX(DeptName,MATCH($C16597,DeptTag,0)),"UNALLOCATED"))</f>
        <v/>
      </c>
      <c r="E16597">
        <f>IF(GL_Paste!$B16594="","",IFERROR(INDEX(AcctCat,MATCH(GL_Paste!$B16594&amp;"",AcctCode,0)),"UNKNOWN"))</f>
        <v/>
      </c>
      <c r="F16597">
        <f>IF(GL_Paste!$B16594="","",IFERROR(INDEX(AcctSub,MATCH(GL_Paste!$B16594&amp;"",AcctCode,0)),"UNKNOWN"))</f>
        <v/>
      </c>
    </row>
    <row r="16598">
      <c r="A16598" s="40">
        <f>IF(GL_Paste!$B16595="","",N(GL_Paste!$H16595)-N(GL_Paste!$G16595))</f>
        <v/>
      </c>
      <c r="B16598" s="43">
        <f>IF(GL_Paste!$B16595="","",DATE(YEAR(GL_Paste!$E16595),MONTH(GL_Paste!$E16595),1))</f>
        <v/>
      </c>
      <c r="C16598">
        <f>IF(GL_Paste!$B16595="","",IF(TRIM(GL_Paste!$M16595)&lt;&gt;"",TRIM(GL_Paste!$M16595),IFERROR(MID(GL_Paste!$I16595,FIND("[",GL_Paste!$I16595)+1,FIND("]",GL_Paste!$I16595)-FIND("[",GL_Paste!$I16595)-1),"")))</f>
        <v/>
      </c>
      <c r="D16598">
        <f>IF(GL_Paste!$B16595="","",IFERROR(INDEX(DeptName,MATCH($C16598,DeptTag,0)),"UNALLOCATED"))</f>
        <v/>
      </c>
      <c r="E16598">
        <f>IF(GL_Paste!$B16595="","",IFERROR(INDEX(AcctCat,MATCH(GL_Paste!$B16595&amp;"",AcctCode,0)),"UNKNOWN"))</f>
        <v/>
      </c>
      <c r="F16598">
        <f>IF(GL_Paste!$B16595="","",IFERROR(INDEX(AcctSub,MATCH(GL_Paste!$B16595&amp;"",AcctCode,0)),"UNKNOWN"))</f>
        <v/>
      </c>
    </row>
    <row r="16599">
      <c r="A16599" s="40">
        <f>IF(GL_Paste!$B16596="","",N(GL_Paste!$H16596)-N(GL_Paste!$G16596))</f>
        <v/>
      </c>
      <c r="B16599" s="43">
        <f>IF(GL_Paste!$B16596="","",DATE(YEAR(GL_Paste!$E16596),MONTH(GL_Paste!$E16596),1))</f>
        <v/>
      </c>
      <c r="C16599">
        <f>IF(GL_Paste!$B16596="","",IF(TRIM(GL_Paste!$M16596)&lt;&gt;"",TRIM(GL_Paste!$M16596),IFERROR(MID(GL_Paste!$I16596,FIND("[",GL_Paste!$I16596)+1,FIND("]",GL_Paste!$I16596)-FIND("[",GL_Paste!$I16596)-1),"")))</f>
        <v/>
      </c>
      <c r="D16599">
        <f>IF(GL_Paste!$B16596="","",IFERROR(INDEX(DeptName,MATCH($C16599,DeptTag,0)),"UNALLOCATED"))</f>
        <v/>
      </c>
      <c r="E16599">
        <f>IF(GL_Paste!$B16596="","",IFERROR(INDEX(AcctCat,MATCH(GL_Paste!$B16596&amp;"",AcctCode,0)),"UNKNOWN"))</f>
        <v/>
      </c>
      <c r="F16599">
        <f>IF(GL_Paste!$B16596="","",IFERROR(INDEX(AcctSub,MATCH(GL_Paste!$B16596&amp;"",AcctCode,0)),"UNKNOWN"))</f>
        <v/>
      </c>
    </row>
    <row r="16600">
      <c r="A16600" s="40">
        <f>IF(GL_Paste!$B16597="","",N(GL_Paste!$H16597)-N(GL_Paste!$G16597))</f>
        <v/>
      </c>
      <c r="B16600" s="43">
        <f>IF(GL_Paste!$B16597="","",DATE(YEAR(GL_Paste!$E16597),MONTH(GL_Paste!$E16597),1))</f>
        <v/>
      </c>
      <c r="C16600">
        <f>IF(GL_Paste!$B16597="","",IF(TRIM(GL_Paste!$M16597)&lt;&gt;"",TRIM(GL_Paste!$M16597),IFERROR(MID(GL_Paste!$I16597,FIND("[",GL_Paste!$I16597)+1,FIND("]",GL_Paste!$I16597)-FIND("[",GL_Paste!$I16597)-1),"")))</f>
        <v/>
      </c>
      <c r="D16600">
        <f>IF(GL_Paste!$B16597="","",IFERROR(INDEX(DeptName,MATCH($C16600,DeptTag,0)),"UNALLOCATED"))</f>
        <v/>
      </c>
      <c r="E16600">
        <f>IF(GL_Paste!$B16597="","",IFERROR(INDEX(AcctCat,MATCH(GL_Paste!$B16597&amp;"",AcctCode,0)),"UNKNOWN"))</f>
        <v/>
      </c>
      <c r="F16600">
        <f>IF(GL_Paste!$B16597="","",IFERROR(INDEX(AcctSub,MATCH(GL_Paste!$B16597&amp;"",AcctCode,0)),"UNKNOWN"))</f>
        <v/>
      </c>
    </row>
    <row r="16601">
      <c r="A16601" s="40">
        <f>IF(GL_Paste!$B16598="","",N(GL_Paste!$H16598)-N(GL_Paste!$G16598))</f>
        <v/>
      </c>
      <c r="B16601" s="43">
        <f>IF(GL_Paste!$B16598="","",DATE(YEAR(GL_Paste!$E16598),MONTH(GL_Paste!$E16598),1))</f>
        <v/>
      </c>
      <c r="C16601">
        <f>IF(GL_Paste!$B16598="","",IF(TRIM(GL_Paste!$M16598)&lt;&gt;"",TRIM(GL_Paste!$M16598),IFERROR(MID(GL_Paste!$I16598,FIND("[",GL_Paste!$I16598)+1,FIND("]",GL_Paste!$I16598)-FIND("[",GL_Paste!$I16598)-1),"")))</f>
        <v/>
      </c>
      <c r="D16601">
        <f>IF(GL_Paste!$B16598="","",IFERROR(INDEX(DeptName,MATCH($C16601,DeptTag,0)),"UNALLOCATED"))</f>
        <v/>
      </c>
      <c r="E16601">
        <f>IF(GL_Paste!$B16598="","",IFERROR(INDEX(AcctCat,MATCH(GL_Paste!$B16598&amp;"",AcctCode,0)),"UNKNOWN"))</f>
        <v/>
      </c>
      <c r="F16601">
        <f>IF(GL_Paste!$B16598="","",IFERROR(INDEX(AcctSub,MATCH(GL_Paste!$B16598&amp;"",AcctCode,0)),"UNKNOWN"))</f>
        <v/>
      </c>
    </row>
    <row r="16602">
      <c r="A16602" s="40">
        <f>IF(GL_Paste!$B16599="","",N(GL_Paste!$H16599)-N(GL_Paste!$G16599))</f>
        <v/>
      </c>
      <c r="B16602" s="43">
        <f>IF(GL_Paste!$B16599="","",DATE(YEAR(GL_Paste!$E16599),MONTH(GL_Paste!$E16599),1))</f>
        <v/>
      </c>
      <c r="C16602">
        <f>IF(GL_Paste!$B16599="","",IF(TRIM(GL_Paste!$M16599)&lt;&gt;"",TRIM(GL_Paste!$M16599),IFERROR(MID(GL_Paste!$I16599,FIND("[",GL_Paste!$I16599)+1,FIND("]",GL_Paste!$I16599)-FIND("[",GL_Paste!$I16599)-1),"")))</f>
        <v/>
      </c>
      <c r="D16602">
        <f>IF(GL_Paste!$B16599="","",IFERROR(INDEX(DeptName,MATCH($C16602,DeptTag,0)),"UNALLOCATED"))</f>
        <v/>
      </c>
      <c r="E16602">
        <f>IF(GL_Paste!$B16599="","",IFERROR(INDEX(AcctCat,MATCH(GL_Paste!$B16599&amp;"",AcctCode,0)),"UNKNOWN"))</f>
        <v/>
      </c>
      <c r="F16602">
        <f>IF(GL_Paste!$B16599="","",IFERROR(INDEX(AcctSub,MATCH(GL_Paste!$B16599&amp;"",AcctCode,0)),"UNKNOWN"))</f>
        <v/>
      </c>
    </row>
    <row r="16603">
      <c r="A16603" s="40">
        <f>IF(GL_Paste!$B16600="","",N(GL_Paste!$H16600)-N(GL_Paste!$G16600))</f>
        <v/>
      </c>
      <c r="B16603" s="43">
        <f>IF(GL_Paste!$B16600="","",DATE(YEAR(GL_Paste!$E16600),MONTH(GL_Paste!$E16600),1))</f>
        <v/>
      </c>
      <c r="C16603">
        <f>IF(GL_Paste!$B16600="","",IF(TRIM(GL_Paste!$M16600)&lt;&gt;"",TRIM(GL_Paste!$M16600),IFERROR(MID(GL_Paste!$I16600,FIND("[",GL_Paste!$I16600)+1,FIND("]",GL_Paste!$I16600)-FIND("[",GL_Paste!$I16600)-1),"")))</f>
        <v/>
      </c>
      <c r="D16603">
        <f>IF(GL_Paste!$B16600="","",IFERROR(INDEX(DeptName,MATCH($C16603,DeptTag,0)),"UNALLOCATED"))</f>
        <v/>
      </c>
      <c r="E16603">
        <f>IF(GL_Paste!$B16600="","",IFERROR(INDEX(AcctCat,MATCH(GL_Paste!$B16600&amp;"",AcctCode,0)),"UNKNOWN"))</f>
        <v/>
      </c>
      <c r="F16603">
        <f>IF(GL_Paste!$B16600="","",IFERROR(INDEX(AcctSub,MATCH(GL_Paste!$B16600&amp;"",AcctCode,0)),"UNKNOWN"))</f>
        <v/>
      </c>
    </row>
    <row r="16604">
      <c r="A16604" s="40">
        <f>IF(GL_Paste!$B16601="","",N(GL_Paste!$H16601)-N(GL_Paste!$G16601))</f>
        <v/>
      </c>
      <c r="B16604" s="43">
        <f>IF(GL_Paste!$B16601="","",DATE(YEAR(GL_Paste!$E16601),MONTH(GL_Paste!$E16601),1))</f>
        <v/>
      </c>
      <c r="C16604">
        <f>IF(GL_Paste!$B16601="","",IF(TRIM(GL_Paste!$M16601)&lt;&gt;"",TRIM(GL_Paste!$M16601),IFERROR(MID(GL_Paste!$I16601,FIND("[",GL_Paste!$I16601)+1,FIND("]",GL_Paste!$I16601)-FIND("[",GL_Paste!$I16601)-1),"")))</f>
        <v/>
      </c>
      <c r="D16604">
        <f>IF(GL_Paste!$B16601="","",IFERROR(INDEX(DeptName,MATCH($C16604,DeptTag,0)),"UNALLOCATED"))</f>
        <v/>
      </c>
      <c r="E16604">
        <f>IF(GL_Paste!$B16601="","",IFERROR(INDEX(AcctCat,MATCH(GL_Paste!$B16601&amp;"",AcctCode,0)),"UNKNOWN"))</f>
        <v/>
      </c>
      <c r="F16604">
        <f>IF(GL_Paste!$B16601="","",IFERROR(INDEX(AcctSub,MATCH(GL_Paste!$B16601&amp;"",AcctCode,0)),"UNKNOWN"))</f>
        <v/>
      </c>
    </row>
    <row r="16605">
      <c r="A16605" s="40">
        <f>IF(GL_Paste!$B16602="","",N(GL_Paste!$H16602)-N(GL_Paste!$G16602))</f>
        <v/>
      </c>
      <c r="B16605" s="43">
        <f>IF(GL_Paste!$B16602="","",DATE(YEAR(GL_Paste!$E16602),MONTH(GL_Paste!$E16602),1))</f>
        <v/>
      </c>
      <c r="C16605">
        <f>IF(GL_Paste!$B16602="","",IF(TRIM(GL_Paste!$M16602)&lt;&gt;"",TRIM(GL_Paste!$M16602),IFERROR(MID(GL_Paste!$I16602,FIND("[",GL_Paste!$I16602)+1,FIND("]",GL_Paste!$I16602)-FIND("[",GL_Paste!$I16602)-1),"")))</f>
        <v/>
      </c>
      <c r="D16605">
        <f>IF(GL_Paste!$B16602="","",IFERROR(INDEX(DeptName,MATCH($C16605,DeptTag,0)),"UNALLOCATED"))</f>
        <v/>
      </c>
      <c r="E16605">
        <f>IF(GL_Paste!$B16602="","",IFERROR(INDEX(AcctCat,MATCH(GL_Paste!$B16602&amp;"",AcctCode,0)),"UNKNOWN"))</f>
        <v/>
      </c>
      <c r="F16605">
        <f>IF(GL_Paste!$B16602="","",IFERROR(INDEX(AcctSub,MATCH(GL_Paste!$B16602&amp;"",AcctCode,0)),"UNKNOWN"))</f>
        <v/>
      </c>
    </row>
    <row r="16606">
      <c r="A16606" s="40">
        <f>IF(GL_Paste!$B16603="","",N(GL_Paste!$H16603)-N(GL_Paste!$G16603))</f>
        <v/>
      </c>
      <c r="B16606" s="43">
        <f>IF(GL_Paste!$B16603="","",DATE(YEAR(GL_Paste!$E16603),MONTH(GL_Paste!$E16603),1))</f>
        <v/>
      </c>
      <c r="C16606">
        <f>IF(GL_Paste!$B16603="","",IF(TRIM(GL_Paste!$M16603)&lt;&gt;"",TRIM(GL_Paste!$M16603),IFERROR(MID(GL_Paste!$I16603,FIND("[",GL_Paste!$I16603)+1,FIND("]",GL_Paste!$I16603)-FIND("[",GL_Paste!$I16603)-1),"")))</f>
        <v/>
      </c>
      <c r="D16606">
        <f>IF(GL_Paste!$B16603="","",IFERROR(INDEX(DeptName,MATCH($C16606,DeptTag,0)),"UNALLOCATED"))</f>
        <v/>
      </c>
      <c r="E16606">
        <f>IF(GL_Paste!$B16603="","",IFERROR(INDEX(AcctCat,MATCH(GL_Paste!$B16603&amp;"",AcctCode,0)),"UNKNOWN"))</f>
        <v/>
      </c>
      <c r="F16606">
        <f>IF(GL_Paste!$B16603="","",IFERROR(INDEX(AcctSub,MATCH(GL_Paste!$B16603&amp;"",AcctCode,0)),"UNKNOWN"))</f>
        <v/>
      </c>
    </row>
    <row r="16607">
      <c r="A16607" s="40">
        <f>IF(GL_Paste!$B16604="","",N(GL_Paste!$H16604)-N(GL_Paste!$G16604))</f>
        <v/>
      </c>
      <c r="B16607" s="43">
        <f>IF(GL_Paste!$B16604="","",DATE(YEAR(GL_Paste!$E16604),MONTH(GL_Paste!$E16604),1))</f>
        <v/>
      </c>
      <c r="C16607">
        <f>IF(GL_Paste!$B16604="","",IF(TRIM(GL_Paste!$M16604)&lt;&gt;"",TRIM(GL_Paste!$M16604),IFERROR(MID(GL_Paste!$I16604,FIND("[",GL_Paste!$I16604)+1,FIND("]",GL_Paste!$I16604)-FIND("[",GL_Paste!$I16604)-1),"")))</f>
        <v/>
      </c>
      <c r="D16607">
        <f>IF(GL_Paste!$B16604="","",IFERROR(INDEX(DeptName,MATCH($C16607,DeptTag,0)),"UNALLOCATED"))</f>
        <v/>
      </c>
      <c r="E16607">
        <f>IF(GL_Paste!$B16604="","",IFERROR(INDEX(AcctCat,MATCH(GL_Paste!$B16604&amp;"",AcctCode,0)),"UNKNOWN"))</f>
        <v/>
      </c>
      <c r="F16607">
        <f>IF(GL_Paste!$B16604="","",IFERROR(INDEX(AcctSub,MATCH(GL_Paste!$B16604&amp;"",AcctCode,0)),"UNKNOWN"))</f>
        <v/>
      </c>
    </row>
    <row r="16608">
      <c r="A16608" s="40">
        <f>IF(GL_Paste!$B16605="","",N(GL_Paste!$H16605)-N(GL_Paste!$G16605))</f>
        <v/>
      </c>
      <c r="B16608" s="43">
        <f>IF(GL_Paste!$B16605="","",DATE(YEAR(GL_Paste!$E16605),MONTH(GL_Paste!$E16605),1))</f>
        <v/>
      </c>
      <c r="C16608">
        <f>IF(GL_Paste!$B16605="","",IF(TRIM(GL_Paste!$M16605)&lt;&gt;"",TRIM(GL_Paste!$M16605),IFERROR(MID(GL_Paste!$I16605,FIND("[",GL_Paste!$I16605)+1,FIND("]",GL_Paste!$I16605)-FIND("[",GL_Paste!$I16605)-1),"")))</f>
        <v/>
      </c>
      <c r="D16608">
        <f>IF(GL_Paste!$B16605="","",IFERROR(INDEX(DeptName,MATCH($C16608,DeptTag,0)),"UNALLOCATED"))</f>
        <v/>
      </c>
      <c r="E16608">
        <f>IF(GL_Paste!$B16605="","",IFERROR(INDEX(AcctCat,MATCH(GL_Paste!$B16605&amp;"",AcctCode,0)),"UNKNOWN"))</f>
        <v/>
      </c>
      <c r="F16608">
        <f>IF(GL_Paste!$B16605="","",IFERROR(INDEX(AcctSub,MATCH(GL_Paste!$B16605&amp;"",AcctCode,0)),"UNKNOWN"))</f>
        <v/>
      </c>
    </row>
    <row r="16609">
      <c r="A16609" s="40">
        <f>IF(GL_Paste!$B16606="","",N(GL_Paste!$H16606)-N(GL_Paste!$G16606))</f>
        <v/>
      </c>
      <c r="B16609" s="43">
        <f>IF(GL_Paste!$B16606="","",DATE(YEAR(GL_Paste!$E16606),MONTH(GL_Paste!$E16606),1))</f>
        <v/>
      </c>
      <c r="C16609">
        <f>IF(GL_Paste!$B16606="","",IF(TRIM(GL_Paste!$M16606)&lt;&gt;"",TRIM(GL_Paste!$M16606),IFERROR(MID(GL_Paste!$I16606,FIND("[",GL_Paste!$I16606)+1,FIND("]",GL_Paste!$I16606)-FIND("[",GL_Paste!$I16606)-1),"")))</f>
        <v/>
      </c>
      <c r="D16609">
        <f>IF(GL_Paste!$B16606="","",IFERROR(INDEX(DeptName,MATCH($C16609,DeptTag,0)),"UNALLOCATED"))</f>
        <v/>
      </c>
      <c r="E16609">
        <f>IF(GL_Paste!$B16606="","",IFERROR(INDEX(AcctCat,MATCH(GL_Paste!$B16606&amp;"",AcctCode,0)),"UNKNOWN"))</f>
        <v/>
      </c>
      <c r="F16609">
        <f>IF(GL_Paste!$B16606="","",IFERROR(INDEX(AcctSub,MATCH(GL_Paste!$B16606&amp;"",AcctCode,0)),"UNKNOWN"))</f>
        <v/>
      </c>
    </row>
    <row r="16610">
      <c r="A16610" s="40">
        <f>IF(GL_Paste!$B16607="","",N(GL_Paste!$H16607)-N(GL_Paste!$G16607))</f>
        <v/>
      </c>
      <c r="B16610" s="43">
        <f>IF(GL_Paste!$B16607="","",DATE(YEAR(GL_Paste!$E16607),MONTH(GL_Paste!$E16607),1))</f>
        <v/>
      </c>
      <c r="C16610">
        <f>IF(GL_Paste!$B16607="","",IF(TRIM(GL_Paste!$M16607)&lt;&gt;"",TRIM(GL_Paste!$M16607),IFERROR(MID(GL_Paste!$I16607,FIND("[",GL_Paste!$I16607)+1,FIND("]",GL_Paste!$I16607)-FIND("[",GL_Paste!$I16607)-1),"")))</f>
        <v/>
      </c>
      <c r="D16610">
        <f>IF(GL_Paste!$B16607="","",IFERROR(INDEX(DeptName,MATCH($C16610,DeptTag,0)),"UNALLOCATED"))</f>
        <v/>
      </c>
      <c r="E16610">
        <f>IF(GL_Paste!$B16607="","",IFERROR(INDEX(AcctCat,MATCH(GL_Paste!$B16607&amp;"",AcctCode,0)),"UNKNOWN"))</f>
        <v/>
      </c>
      <c r="F16610">
        <f>IF(GL_Paste!$B16607="","",IFERROR(INDEX(AcctSub,MATCH(GL_Paste!$B16607&amp;"",AcctCode,0)),"UNKNOWN"))</f>
        <v/>
      </c>
    </row>
    <row r="16611">
      <c r="A16611" s="40">
        <f>IF(GL_Paste!$B16608="","",N(GL_Paste!$H16608)-N(GL_Paste!$G16608))</f>
        <v/>
      </c>
      <c r="B16611" s="43">
        <f>IF(GL_Paste!$B16608="","",DATE(YEAR(GL_Paste!$E16608),MONTH(GL_Paste!$E16608),1))</f>
        <v/>
      </c>
      <c r="C16611">
        <f>IF(GL_Paste!$B16608="","",IF(TRIM(GL_Paste!$M16608)&lt;&gt;"",TRIM(GL_Paste!$M16608),IFERROR(MID(GL_Paste!$I16608,FIND("[",GL_Paste!$I16608)+1,FIND("]",GL_Paste!$I16608)-FIND("[",GL_Paste!$I16608)-1),"")))</f>
        <v/>
      </c>
      <c r="D16611">
        <f>IF(GL_Paste!$B16608="","",IFERROR(INDEX(DeptName,MATCH($C16611,DeptTag,0)),"UNALLOCATED"))</f>
        <v/>
      </c>
      <c r="E16611">
        <f>IF(GL_Paste!$B16608="","",IFERROR(INDEX(AcctCat,MATCH(GL_Paste!$B16608&amp;"",AcctCode,0)),"UNKNOWN"))</f>
        <v/>
      </c>
      <c r="F16611">
        <f>IF(GL_Paste!$B16608="","",IFERROR(INDEX(AcctSub,MATCH(GL_Paste!$B16608&amp;"",AcctCode,0)),"UNKNOWN"))</f>
        <v/>
      </c>
    </row>
    <row r="16612">
      <c r="A16612" s="40">
        <f>IF(GL_Paste!$B16609="","",N(GL_Paste!$H16609)-N(GL_Paste!$G16609))</f>
        <v/>
      </c>
      <c r="B16612" s="43">
        <f>IF(GL_Paste!$B16609="","",DATE(YEAR(GL_Paste!$E16609),MONTH(GL_Paste!$E16609),1))</f>
        <v/>
      </c>
      <c r="C16612">
        <f>IF(GL_Paste!$B16609="","",IF(TRIM(GL_Paste!$M16609)&lt;&gt;"",TRIM(GL_Paste!$M16609),IFERROR(MID(GL_Paste!$I16609,FIND("[",GL_Paste!$I16609)+1,FIND("]",GL_Paste!$I16609)-FIND("[",GL_Paste!$I16609)-1),"")))</f>
        <v/>
      </c>
      <c r="D16612">
        <f>IF(GL_Paste!$B16609="","",IFERROR(INDEX(DeptName,MATCH($C16612,DeptTag,0)),"UNALLOCATED"))</f>
        <v/>
      </c>
      <c r="E16612">
        <f>IF(GL_Paste!$B16609="","",IFERROR(INDEX(AcctCat,MATCH(GL_Paste!$B16609&amp;"",AcctCode,0)),"UNKNOWN"))</f>
        <v/>
      </c>
      <c r="F16612">
        <f>IF(GL_Paste!$B16609="","",IFERROR(INDEX(AcctSub,MATCH(GL_Paste!$B16609&amp;"",AcctCode,0)),"UNKNOWN"))</f>
        <v/>
      </c>
    </row>
    <row r="16613">
      <c r="A16613" s="40">
        <f>IF(GL_Paste!$B16610="","",N(GL_Paste!$H16610)-N(GL_Paste!$G16610))</f>
        <v/>
      </c>
      <c r="B16613" s="43">
        <f>IF(GL_Paste!$B16610="","",DATE(YEAR(GL_Paste!$E16610),MONTH(GL_Paste!$E16610),1))</f>
        <v/>
      </c>
      <c r="C16613">
        <f>IF(GL_Paste!$B16610="","",IF(TRIM(GL_Paste!$M16610)&lt;&gt;"",TRIM(GL_Paste!$M16610),IFERROR(MID(GL_Paste!$I16610,FIND("[",GL_Paste!$I16610)+1,FIND("]",GL_Paste!$I16610)-FIND("[",GL_Paste!$I16610)-1),"")))</f>
        <v/>
      </c>
      <c r="D16613">
        <f>IF(GL_Paste!$B16610="","",IFERROR(INDEX(DeptName,MATCH($C16613,DeptTag,0)),"UNALLOCATED"))</f>
        <v/>
      </c>
      <c r="E16613">
        <f>IF(GL_Paste!$B16610="","",IFERROR(INDEX(AcctCat,MATCH(GL_Paste!$B16610&amp;"",AcctCode,0)),"UNKNOWN"))</f>
        <v/>
      </c>
      <c r="F16613">
        <f>IF(GL_Paste!$B16610="","",IFERROR(INDEX(AcctSub,MATCH(GL_Paste!$B16610&amp;"",AcctCode,0)),"UNKNOWN"))</f>
        <v/>
      </c>
    </row>
    <row r="16614">
      <c r="A16614" s="40">
        <f>IF(GL_Paste!$B16611="","",N(GL_Paste!$H16611)-N(GL_Paste!$G16611))</f>
        <v/>
      </c>
      <c r="B16614" s="43">
        <f>IF(GL_Paste!$B16611="","",DATE(YEAR(GL_Paste!$E16611),MONTH(GL_Paste!$E16611),1))</f>
        <v/>
      </c>
      <c r="C16614">
        <f>IF(GL_Paste!$B16611="","",IF(TRIM(GL_Paste!$M16611)&lt;&gt;"",TRIM(GL_Paste!$M16611),IFERROR(MID(GL_Paste!$I16611,FIND("[",GL_Paste!$I16611)+1,FIND("]",GL_Paste!$I16611)-FIND("[",GL_Paste!$I16611)-1),"")))</f>
        <v/>
      </c>
      <c r="D16614">
        <f>IF(GL_Paste!$B16611="","",IFERROR(INDEX(DeptName,MATCH($C16614,DeptTag,0)),"UNALLOCATED"))</f>
        <v/>
      </c>
      <c r="E16614">
        <f>IF(GL_Paste!$B16611="","",IFERROR(INDEX(AcctCat,MATCH(GL_Paste!$B16611&amp;"",AcctCode,0)),"UNKNOWN"))</f>
        <v/>
      </c>
      <c r="F16614">
        <f>IF(GL_Paste!$B16611="","",IFERROR(INDEX(AcctSub,MATCH(GL_Paste!$B16611&amp;"",AcctCode,0)),"UNKNOWN"))</f>
        <v/>
      </c>
    </row>
    <row r="16615">
      <c r="A16615" s="40">
        <f>IF(GL_Paste!$B16612="","",N(GL_Paste!$H16612)-N(GL_Paste!$G16612))</f>
        <v/>
      </c>
      <c r="B16615" s="43">
        <f>IF(GL_Paste!$B16612="","",DATE(YEAR(GL_Paste!$E16612),MONTH(GL_Paste!$E16612),1))</f>
        <v/>
      </c>
      <c r="C16615">
        <f>IF(GL_Paste!$B16612="","",IF(TRIM(GL_Paste!$M16612)&lt;&gt;"",TRIM(GL_Paste!$M16612),IFERROR(MID(GL_Paste!$I16612,FIND("[",GL_Paste!$I16612)+1,FIND("]",GL_Paste!$I16612)-FIND("[",GL_Paste!$I16612)-1),"")))</f>
        <v/>
      </c>
      <c r="D16615">
        <f>IF(GL_Paste!$B16612="","",IFERROR(INDEX(DeptName,MATCH($C16615,DeptTag,0)),"UNALLOCATED"))</f>
        <v/>
      </c>
      <c r="E16615">
        <f>IF(GL_Paste!$B16612="","",IFERROR(INDEX(AcctCat,MATCH(GL_Paste!$B16612&amp;"",AcctCode,0)),"UNKNOWN"))</f>
        <v/>
      </c>
      <c r="F16615">
        <f>IF(GL_Paste!$B16612="","",IFERROR(INDEX(AcctSub,MATCH(GL_Paste!$B16612&amp;"",AcctCode,0)),"UNKNOWN"))</f>
        <v/>
      </c>
    </row>
    <row r="16616">
      <c r="A16616" s="40">
        <f>IF(GL_Paste!$B16613="","",N(GL_Paste!$H16613)-N(GL_Paste!$G16613))</f>
        <v/>
      </c>
      <c r="B16616" s="43">
        <f>IF(GL_Paste!$B16613="","",DATE(YEAR(GL_Paste!$E16613),MONTH(GL_Paste!$E16613),1))</f>
        <v/>
      </c>
      <c r="C16616">
        <f>IF(GL_Paste!$B16613="","",IF(TRIM(GL_Paste!$M16613)&lt;&gt;"",TRIM(GL_Paste!$M16613),IFERROR(MID(GL_Paste!$I16613,FIND("[",GL_Paste!$I16613)+1,FIND("]",GL_Paste!$I16613)-FIND("[",GL_Paste!$I16613)-1),"")))</f>
        <v/>
      </c>
      <c r="D16616">
        <f>IF(GL_Paste!$B16613="","",IFERROR(INDEX(DeptName,MATCH($C16616,DeptTag,0)),"UNALLOCATED"))</f>
        <v/>
      </c>
      <c r="E16616">
        <f>IF(GL_Paste!$B16613="","",IFERROR(INDEX(AcctCat,MATCH(GL_Paste!$B16613&amp;"",AcctCode,0)),"UNKNOWN"))</f>
        <v/>
      </c>
      <c r="F16616">
        <f>IF(GL_Paste!$B16613="","",IFERROR(INDEX(AcctSub,MATCH(GL_Paste!$B16613&amp;"",AcctCode,0)),"UNKNOWN"))</f>
        <v/>
      </c>
    </row>
    <row r="16617">
      <c r="A16617" s="40">
        <f>IF(GL_Paste!$B16614="","",N(GL_Paste!$H16614)-N(GL_Paste!$G16614))</f>
        <v/>
      </c>
      <c r="B16617" s="43">
        <f>IF(GL_Paste!$B16614="","",DATE(YEAR(GL_Paste!$E16614),MONTH(GL_Paste!$E16614),1))</f>
        <v/>
      </c>
      <c r="C16617">
        <f>IF(GL_Paste!$B16614="","",IF(TRIM(GL_Paste!$M16614)&lt;&gt;"",TRIM(GL_Paste!$M16614),IFERROR(MID(GL_Paste!$I16614,FIND("[",GL_Paste!$I16614)+1,FIND("]",GL_Paste!$I16614)-FIND("[",GL_Paste!$I16614)-1),"")))</f>
        <v/>
      </c>
      <c r="D16617">
        <f>IF(GL_Paste!$B16614="","",IFERROR(INDEX(DeptName,MATCH($C16617,DeptTag,0)),"UNALLOCATED"))</f>
        <v/>
      </c>
      <c r="E16617">
        <f>IF(GL_Paste!$B16614="","",IFERROR(INDEX(AcctCat,MATCH(GL_Paste!$B16614&amp;"",AcctCode,0)),"UNKNOWN"))</f>
        <v/>
      </c>
      <c r="F16617">
        <f>IF(GL_Paste!$B16614="","",IFERROR(INDEX(AcctSub,MATCH(GL_Paste!$B16614&amp;"",AcctCode,0)),"UNKNOWN"))</f>
        <v/>
      </c>
    </row>
    <row r="16618">
      <c r="A16618" s="40">
        <f>IF(GL_Paste!$B16615="","",N(GL_Paste!$H16615)-N(GL_Paste!$G16615))</f>
        <v/>
      </c>
      <c r="B16618" s="43">
        <f>IF(GL_Paste!$B16615="","",DATE(YEAR(GL_Paste!$E16615),MONTH(GL_Paste!$E16615),1))</f>
        <v/>
      </c>
      <c r="C16618">
        <f>IF(GL_Paste!$B16615="","",IF(TRIM(GL_Paste!$M16615)&lt;&gt;"",TRIM(GL_Paste!$M16615),IFERROR(MID(GL_Paste!$I16615,FIND("[",GL_Paste!$I16615)+1,FIND("]",GL_Paste!$I16615)-FIND("[",GL_Paste!$I16615)-1),"")))</f>
        <v/>
      </c>
      <c r="D16618">
        <f>IF(GL_Paste!$B16615="","",IFERROR(INDEX(DeptName,MATCH($C16618,DeptTag,0)),"UNALLOCATED"))</f>
        <v/>
      </c>
      <c r="E16618">
        <f>IF(GL_Paste!$B16615="","",IFERROR(INDEX(AcctCat,MATCH(GL_Paste!$B16615&amp;"",AcctCode,0)),"UNKNOWN"))</f>
        <v/>
      </c>
      <c r="F16618">
        <f>IF(GL_Paste!$B16615="","",IFERROR(INDEX(AcctSub,MATCH(GL_Paste!$B16615&amp;"",AcctCode,0)),"UNKNOWN"))</f>
        <v/>
      </c>
    </row>
    <row r="16619">
      <c r="A16619" s="40">
        <f>IF(GL_Paste!$B16616="","",N(GL_Paste!$H16616)-N(GL_Paste!$G16616))</f>
        <v/>
      </c>
      <c r="B16619" s="43">
        <f>IF(GL_Paste!$B16616="","",DATE(YEAR(GL_Paste!$E16616),MONTH(GL_Paste!$E16616),1))</f>
        <v/>
      </c>
      <c r="C16619">
        <f>IF(GL_Paste!$B16616="","",IF(TRIM(GL_Paste!$M16616)&lt;&gt;"",TRIM(GL_Paste!$M16616),IFERROR(MID(GL_Paste!$I16616,FIND("[",GL_Paste!$I16616)+1,FIND("]",GL_Paste!$I16616)-FIND("[",GL_Paste!$I16616)-1),"")))</f>
        <v/>
      </c>
      <c r="D16619">
        <f>IF(GL_Paste!$B16616="","",IFERROR(INDEX(DeptName,MATCH($C16619,DeptTag,0)),"UNALLOCATED"))</f>
        <v/>
      </c>
      <c r="E16619">
        <f>IF(GL_Paste!$B16616="","",IFERROR(INDEX(AcctCat,MATCH(GL_Paste!$B16616&amp;"",AcctCode,0)),"UNKNOWN"))</f>
        <v/>
      </c>
      <c r="F16619">
        <f>IF(GL_Paste!$B16616="","",IFERROR(INDEX(AcctSub,MATCH(GL_Paste!$B16616&amp;"",AcctCode,0)),"UNKNOWN"))</f>
        <v/>
      </c>
    </row>
    <row r="16620">
      <c r="A16620" s="40">
        <f>IF(GL_Paste!$B16617="","",N(GL_Paste!$H16617)-N(GL_Paste!$G16617))</f>
        <v/>
      </c>
      <c r="B16620" s="43">
        <f>IF(GL_Paste!$B16617="","",DATE(YEAR(GL_Paste!$E16617),MONTH(GL_Paste!$E16617),1))</f>
        <v/>
      </c>
      <c r="C16620">
        <f>IF(GL_Paste!$B16617="","",IF(TRIM(GL_Paste!$M16617)&lt;&gt;"",TRIM(GL_Paste!$M16617),IFERROR(MID(GL_Paste!$I16617,FIND("[",GL_Paste!$I16617)+1,FIND("]",GL_Paste!$I16617)-FIND("[",GL_Paste!$I16617)-1),"")))</f>
        <v/>
      </c>
      <c r="D16620">
        <f>IF(GL_Paste!$B16617="","",IFERROR(INDEX(DeptName,MATCH($C16620,DeptTag,0)),"UNALLOCATED"))</f>
        <v/>
      </c>
      <c r="E16620">
        <f>IF(GL_Paste!$B16617="","",IFERROR(INDEX(AcctCat,MATCH(GL_Paste!$B16617&amp;"",AcctCode,0)),"UNKNOWN"))</f>
        <v/>
      </c>
      <c r="F16620">
        <f>IF(GL_Paste!$B16617="","",IFERROR(INDEX(AcctSub,MATCH(GL_Paste!$B16617&amp;"",AcctCode,0)),"UNKNOWN"))</f>
        <v/>
      </c>
    </row>
    <row r="16621">
      <c r="A16621" s="40">
        <f>IF(GL_Paste!$B16618="","",N(GL_Paste!$H16618)-N(GL_Paste!$G16618))</f>
        <v/>
      </c>
      <c r="B16621" s="43">
        <f>IF(GL_Paste!$B16618="","",DATE(YEAR(GL_Paste!$E16618),MONTH(GL_Paste!$E16618),1))</f>
        <v/>
      </c>
      <c r="C16621">
        <f>IF(GL_Paste!$B16618="","",IF(TRIM(GL_Paste!$M16618)&lt;&gt;"",TRIM(GL_Paste!$M16618),IFERROR(MID(GL_Paste!$I16618,FIND("[",GL_Paste!$I16618)+1,FIND("]",GL_Paste!$I16618)-FIND("[",GL_Paste!$I16618)-1),"")))</f>
        <v/>
      </c>
      <c r="D16621">
        <f>IF(GL_Paste!$B16618="","",IFERROR(INDEX(DeptName,MATCH($C16621,DeptTag,0)),"UNALLOCATED"))</f>
        <v/>
      </c>
      <c r="E16621">
        <f>IF(GL_Paste!$B16618="","",IFERROR(INDEX(AcctCat,MATCH(GL_Paste!$B16618&amp;"",AcctCode,0)),"UNKNOWN"))</f>
        <v/>
      </c>
      <c r="F16621">
        <f>IF(GL_Paste!$B16618="","",IFERROR(INDEX(AcctSub,MATCH(GL_Paste!$B16618&amp;"",AcctCode,0)),"UNKNOWN"))</f>
        <v/>
      </c>
    </row>
    <row r="16622">
      <c r="A16622" s="40">
        <f>IF(GL_Paste!$B16619="","",N(GL_Paste!$H16619)-N(GL_Paste!$G16619))</f>
        <v/>
      </c>
      <c r="B16622" s="43">
        <f>IF(GL_Paste!$B16619="","",DATE(YEAR(GL_Paste!$E16619),MONTH(GL_Paste!$E16619),1))</f>
        <v/>
      </c>
      <c r="C16622">
        <f>IF(GL_Paste!$B16619="","",IF(TRIM(GL_Paste!$M16619)&lt;&gt;"",TRIM(GL_Paste!$M16619),IFERROR(MID(GL_Paste!$I16619,FIND("[",GL_Paste!$I16619)+1,FIND("]",GL_Paste!$I16619)-FIND("[",GL_Paste!$I16619)-1),"")))</f>
        <v/>
      </c>
      <c r="D16622">
        <f>IF(GL_Paste!$B16619="","",IFERROR(INDEX(DeptName,MATCH($C16622,DeptTag,0)),"UNALLOCATED"))</f>
        <v/>
      </c>
      <c r="E16622">
        <f>IF(GL_Paste!$B16619="","",IFERROR(INDEX(AcctCat,MATCH(GL_Paste!$B16619&amp;"",AcctCode,0)),"UNKNOWN"))</f>
        <v/>
      </c>
      <c r="F16622">
        <f>IF(GL_Paste!$B16619="","",IFERROR(INDEX(AcctSub,MATCH(GL_Paste!$B16619&amp;"",AcctCode,0)),"UNKNOWN"))</f>
        <v/>
      </c>
    </row>
    <row r="16623">
      <c r="A16623" s="40">
        <f>IF(GL_Paste!$B16620="","",N(GL_Paste!$H16620)-N(GL_Paste!$G16620))</f>
        <v/>
      </c>
      <c r="B16623" s="43">
        <f>IF(GL_Paste!$B16620="","",DATE(YEAR(GL_Paste!$E16620),MONTH(GL_Paste!$E16620),1))</f>
        <v/>
      </c>
      <c r="C16623">
        <f>IF(GL_Paste!$B16620="","",IF(TRIM(GL_Paste!$M16620)&lt;&gt;"",TRIM(GL_Paste!$M16620),IFERROR(MID(GL_Paste!$I16620,FIND("[",GL_Paste!$I16620)+1,FIND("]",GL_Paste!$I16620)-FIND("[",GL_Paste!$I16620)-1),"")))</f>
        <v/>
      </c>
      <c r="D16623">
        <f>IF(GL_Paste!$B16620="","",IFERROR(INDEX(DeptName,MATCH($C16623,DeptTag,0)),"UNALLOCATED"))</f>
        <v/>
      </c>
      <c r="E16623">
        <f>IF(GL_Paste!$B16620="","",IFERROR(INDEX(AcctCat,MATCH(GL_Paste!$B16620&amp;"",AcctCode,0)),"UNKNOWN"))</f>
        <v/>
      </c>
      <c r="F16623">
        <f>IF(GL_Paste!$B16620="","",IFERROR(INDEX(AcctSub,MATCH(GL_Paste!$B16620&amp;"",AcctCode,0)),"UNKNOWN"))</f>
        <v/>
      </c>
    </row>
    <row r="16624">
      <c r="A16624" s="40">
        <f>IF(GL_Paste!$B16621="","",N(GL_Paste!$H16621)-N(GL_Paste!$G16621))</f>
        <v/>
      </c>
      <c r="B16624" s="43">
        <f>IF(GL_Paste!$B16621="","",DATE(YEAR(GL_Paste!$E16621),MONTH(GL_Paste!$E16621),1))</f>
        <v/>
      </c>
      <c r="C16624">
        <f>IF(GL_Paste!$B16621="","",IF(TRIM(GL_Paste!$M16621)&lt;&gt;"",TRIM(GL_Paste!$M16621),IFERROR(MID(GL_Paste!$I16621,FIND("[",GL_Paste!$I16621)+1,FIND("]",GL_Paste!$I16621)-FIND("[",GL_Paste!$I16621)-1),"")))</f>
        <v/>
      </c>
      <c r="D16624">
        <f>IF(GL_Paste!$B16621="","",IFERROR(INDEX(DeptName,MATCH($C16624,DeptTag,0)),"UNALLOCATED"))</f>
        <v/>
      </c>
      <c r="E16624">
        <f>IF(GL_Paste!$B16621="","",IFERROR(INDEX(AcctCat,MATCH(GL_Paste!$B16621&amp;"",AcctCode,0)),"UNKNOWN"))</f>
        <v/>
      </c>
      <c r="F16624">
        <f>IF(GL_Paste!$B16621="","",IFERROR(INDEX(AcctSub,MATCH(GL_Paste!$B16621&amp;"",AcctCode,0)),"UNKNOWN"))</f>
        <v/>
      </c>
    </row>
    <row r="16625">
      <c r="A16625" s="40">
        <f>IF(GL_Paste!$B16622="","",N(GL_Paste!$H16622)-N(GL_Paste!$G16622))</f>
        <v/>
      </c>
      <c r="B16625" s="43">
        <f>IF(GL_Paste!$B16622="","",DATE(YEAR(GL_Paste!$E16622),MONTH(GL_Paste!$E16622),1))</f>
        <v/>
      </c>
      <c r="C16625">
        <f>IF(GL_Paste!$B16622="","",IF(TRIM(GL_Paste!$M16622)&lt;&gt;"",TRIM(GL_Paste!$M16622),IFERROR(MID(GL_Paste!$I16622,FIND("[",GL_Paste!$I16622)+1,FIND("]",GL_Paste!$I16622)-FIND("[",GL_Paste!$I16622)-1),"")))</f>
        <v/>
      </c>
      <c r="D16625">
        <f>IF(GL_Paste!$B16622="","",IFERROR(INDEX(DeptName,MATCH($C16625,DeptTag,0)),"UNALLOCATED"))</f>
        <v/>
      </c>
      <c r="E16625">
        <f>IF(GL_Paste!$B16622="","",IFERROR(INDEX(AcctCat,MATCH(GL_Paste!$B16622&amp;"",AcctCode,0)),"UNKNOWN"))</f>
        <v/>
      </c>
      <c r="F16625">
        <f>IF(GL_Paste!$B16622="","",IFERROR(INDEX(AcctSub,MATCH(GL_Paste!$B16622&amp;"",AcctCode,0)),"UNKNOWN"))</f>
        <v/>
      </c>
    </row>
    <row r="16626">
      <c r="A16626" s="40">
        <f>IF(GL_Paste!$B16623="","",N(GL_Paste!$H16623)-N(GL_Paste!$G16623))</f>
        <v/>
      </c>
      <c r="B16626" s="43">
        <f>IF(GL_Paste!$B16623="","",DATE(YEAR(GL_Paste!$E16623),MONTH(GL_Paste!$E16623),1))</f>
        <v/>
      </c>
      <c r="C16626">
        <f>IF(GL_Paste!$B16623="","",IF(TRIM(GL_Paste!$M16623)&lt;&gt;"",TRIM(GL_Paste!$M16623),IFERROR(MID(GL_Paste!$I16623,FIND("[",GL_Paste!$I16623)+1,FIND("]",GL_Paste!$I16623)-FIND("[",GL_Paste!$I16623)-1),"")))</f>
        <v/>
      </c>
      <c r="D16626">
        <f>IF(GL_Paste!$B16623="","",IFERROR(INDEX(DeptName,MATCH($C16626,DeptTag,0)),"UNALLOCATED"))</f>
        <v/>
      </c>
      <c r="E16626">
        <f>IF(GL_Paste!$B16623="","",IFERROR(INDEX(AcctCat,MATCH(GL_Paste!$B16623&amp;"",AcctCode,0)),"UNKNOWN"))</f>
        <v/>
      </c>
      <c r="F16626">
        <f>IF(GL_Paste!$B16623="","",IFERROR(INDEX(AcctSub,MATCH(GL_Paste!$B16623&amp;"",AcctCode,0)),"UNKNOWN"))</f>
        <v/>
      </c>
    </row>
    <row r="16627">
      <c r="A16627" s="40">
        <f>IF(GL_Paste!$B16624="","",N(GL_Paste!$H16624)-N(GL_Paste!$G16624))</f>
        <v/>
      </c>
      <c r="B16627" s="43">
        <f>IF(GL_Paste!$B16624="","",DATE(YEAR(GL_Paste!$E16624),MONTH(GL_Paste!$E16624),1))</f>
        <v/>
      </c>
      <c r="C16627">
        <f>IF(GL_Paste!$B16624="","",IF(TRIM(GL_Paste!$M16624)&lt;&gt;"",TRIM(GL_Paste!$M16624),IFERROR(MID(GL_Paste!$I16624,FIND("[",GL_Paste!$I16624)+1,FIND("]",GL_Paste!$I16624)-FIND("[",GL_Paste!$I16624)-1),"")))</f>
        <v/>
      </c>
      <c r="D16627">
        <f>IF(GL_Paste!$B16624="","",IFERROR(INDEX(DeptName,MATCH($C16627,DeptTag,0)),"UNALLOCATED"))</f>
        <v/>
      </c>
      <c r="E16627">
        <f>IF(GL_Paste!$B16624="","",IFERROR(INDEX(AcctCat,MATCH(GL_Paste!$B16624&amp;"",AcctCode,0)),"UNKNOWN"))</f>
        <v/>
      </c>
      <c r="F16627">
        <f>IF(GL_Paste!$B16624="","",IFERROR(INDEX(AcctSub,MATCH(GL_Paste!$B16624&amp;"",AcctCode,0)),"UNKNOWN"))</f>
        <v/>
      </c>
    </row>
    <row r="16628">
      <c r="A16628" s="40">
        <f>IF(GL_Paste!$B16625="","",N(GL_Paste!$H16625)-N(GL_Paste!$G16625))</f>
        <v/>
      </c>
      <c r="B16628" s="43">
        <f>IF(GL_Paste!$B16625="","",DATE(YEAR(GL_Paste!$E16625),MONTH(GL_Paste!$E16625),1))</f>
        <v/>
      </c>
      <c r="C16628">
        <f>IF(GL_Paste!$B16625="","",IF(TRIM(GL_Paste!$M16625)&lt;&gt;"",TRIM(GL_Paste!$M16625),IFERROR(MID(GL_Paste!$I16625,FIND("[",GL_Paste!$I16625)+1,FIND("]",GL_Paste!$I16625)-FIND("[",GL_Paste!$I16625)-1),"")))</f>
        <v/>
      </c>
      <c r="D16628">
        <f>IF(GL_Paste!$B16625="","",IFERROR(INDEX(DeptName,MATCH($C16628,DeptTag,0)),"UNALLOCATED"))</f>
        <v/>
      </c>
      <c r="E16628">
        <f>IF(GL_Paste!$B16625="","",IFERROR(INDEX(AcctCat,MATCH(GL_Paste!$B16625&amp;"",AcctCode,0)),"UNKNOWN"))</f>
        <v/>
      </c>
      <c r="F16628">
        <f>IF(GL_Paste!$B16625="","",IFERROR(INDEX(AcctSub,MATCH(GL_Paste!$B16625&amp;"",AcctCode,0)),"UNKNOWN"))</f>
        <v/>
      </c>
    </row>
    <row r="16629">
      <c r="A16629" s="40">
        <f>IF(GL_Paste!$B16626="","",N(GL_Paste!$H16626)-N(GL_Paste!$G16626))</f>
        <v/>
      </c>
      <c r="B16629" s="43">
        <f>IF(GL_Paste!$B16626="","",DATE(YEAR(GL_Paste!$E16626),MONTH(GL_Paste!$E16626),1))</f>
        <v/>
      </c>
      <c r="C16629">
        <f>IF(GL_Paste!$B16626="","",IF(TRIM(GL_Paste!$M16626)&lt;&gt;"",TRIM(GL_Paste!$M16626),IFERROR(MID(GL_Paste!$I16626,FIND("[",GL_Paste!$I16626)+1,FIND("]",GL_Paste!$I16626)-FIND("[",GL_Paste!$I16626)-1),"")))</f>
        <v/>
      </c>
      <c r="D16629">
        <f>IF(GL_Paste!$B16626="","",IFERROR(INDEX(DeptName,MATCH($C16629,DeptTag,0)),"UNALLOCATED"))</f>
        <v/>
      </c>
      <c r="E16629">
        <f>IF(GL_Paste!$B16626="","",IFERROR(INDEX(AcctCat,MATCH(GL_Paste!$B16626&amp;"",AcctCode,0)),"UNKNOWN"))</f>
        <v/>
      </c>
      <c r="F16629">
        <f>IF(GL_Paste!$B16626="","",IFERROR(INDEX(AcctSub,MATCH(GL_Paste!$B16626&amp;"",AcctCode,0)),"UNKNOWN"))</f>
        <v/>
      </c>
    </row>
    <row r="16630">
      <c r="A16630" s="40">
        <f>IF(GL_Paste!$B16627="","",N(GL_Paste!$H16627)-N(GL_Paste!$G16627))</f>
        <v/>
      </c>
      <c r="B16630" s="43">
        <f>IF(GL_Paste!$B16627="","",DATE(YEAR(GL_Paste!$E16627),MONTH(GL_Paste!$E16627),1))</f>
        <v/>
      </c>
      <c r="C16630">
        <f>IF(GL_Paste!$B16627="","",IF(TRIM(GL_Paste!$M16627)&lt;&gt;"",TRIM(GL_Paste!$M16627),IFERROR(MID(GL_Paste!$I16627,FIND("[",GL_Paste!$I16627)+1,FIND("]",GL_Paste!$I16627)-FIND("[",GL_Paste!$I16627)-1),"")))</f>
        <v/>
      </c>
      <c r="D16630">
        <f>IF(GL_Paste!$B16627="","",IFERROR(INDEX(DeptName,MATCH($C16630,DeptTag,0)),"UNALLOCATED"))</f>
        <v/>
      </c>
      <c r="E16630">
        <f>IF(GL_Paste!$B16627="","",IFERROR(INDEX(AcctCat,MATCH(GL_Paste!$B16627&amp;"",AcctCode,0)),"UNKNOWN"))</f>
        <v/>
      </c>
      <c r="F16630">
        <f>IF(GL_Paste!$B16627="","",IFERROR(INDEX(AcctSub,MATCH(GL_Paste!$B16627&amp;"",AcctCode,0)),"UNKNOWN"))</f>
        <v/>
      </c>
    </row>
    <row r="16631">
      <c r="A16631" s="40">
        <f>IF(GL_Paste!$B16628="","",N(GL_Paste!$H16628)-N(GL_Paste!$G16628))</f>
        <v/>
      </c>
      <c r="B16631" s="43">
        <f>IF(GL_Paste!$B16628="","",DATE(YEAR(GL_Paste!$E16628),MONTH(GL_Paste!$E16628),1))</f>
        <v/>
      </c>
      <c r="C16631">
        <f>IF(GL_Paste!$B16628="","",IF(TRIM(GL_Paste!$M16628)&lt;&gt;"",TRIM(GL_Paste!$M16628),IFERROR(MID(GL_Paste!$I16628,FIND("[",GL_Paste!$I16628)+1,FIND("]",GL_Paste!$I16628)-FIND("[",GL_Paste!$I16628)-1),"")))</f>
        <v/>
      </c>
      <c r="D16631">
        <f>IF(GL_Paste!$B16628="","",IFERROR(INDEX(DeptName,MATCH($C16631,DeptTag,0)),"UNALLOCATED"))</f>
        <v/>
      </c>
      <c r="E16631">
        <f>IF(GL_Paste!$B16628="","",IFERROR(INDEX(AcctCat,MATCH(GL_Paste!$B16628&amp;"",AcctCode,0)),"UNKNOWN"))</f>
        <v/>
      </c>
      <c r="F16631">
        <f>IF(GL_Paste!$B16628="","",IFERROR(INDEX(AcctSub,MATCH(GL_Paste!$B16628&amp;"",AcctCode,0)),"UNKNOWN"))</f>
        <v/>
      </c>
    </row>
    <row r="16632">
      <c r="A16632" s="40">
        <f>IF(GL_Paste!$B16629="","",N(GL_Paste!$H16629)-N(GL_Paste!$G16629))</f>
        <v/>
      </c>
      <c r="B16632" s="43">
        <f>IF(GL_Paste!$B16629="","",DATE(YEAR(GL_Paste!$E16629),MONTH(GL_Paste!$E16629),1))</f>
        <v/>
      </c>
      <c r="C16632">
        <f>IF(GL_Paste!$B16629="","",IF(TRIM(GL_Paste!$M16629)&lt;&gt;"",TRIM(GL_Paste!$M16629),IFERROR(MID(GL_Paste!$I16629,FIND("[",GL_Paste!$I16629)+1,FIND("]",GL_Paste!$I16629)-FIND("[",GL_Paste!$I16629)-1),"")))</f>
        <v/>
      </c>
      <c r="D16632">
        <f>IF(GL_Paste!$B16629="","",IFERROR(INDEX(DeptName,MATCH($C16632,DeptTag,0)),"UNALLOCATED"))</f>
        <v/>
      </c>
      <c r="E16632">
        <f>IF(GL_Paste!$B16629="","",IFERROR(INDEX(AcctCat,MATCH(GL_Paste!$B16629&amp;"",AcctCode,0)),"UNKNOWN"))</f>
        <v/>
      </c>
      <c r="F16632">
        <f>IF(GL_Paste!$B16629="","",IFERROR(INDEX(AcctSub,MATCH(GL_Paste!$B16629&amp;"",AcctCode,0)),"UNKNOWN"))</f>
        <v/>
      </c>
    </row>
    <row r="16633">
      <c r="A16633" s="40">
        <f>IF(GL_Paste!$B16630="","",N(GL_Paste!$H16630)-N(GL_Paste!$G16630))</f>
        <v/>
      </c>
      <c r="B16633" s="43">
        <f>IF(GL_Paste!$B16630="","",DATE(YEAR(GL_Paste!$E16630),MONTH(GL_Paste!$E16630),1))</f>
        <v/>
      </c>
      <c r="C16633">
        <f>IF(GL_Paste!$B16630="","",IF(TRIM(GL_Paste!$M16630)&lt;&gt;"",TRIM(GL_Paste!$M16630),IFERROR(MID(GL_Paste!$I16630,FIND("[",GL_Paste!$I16630)+1,FIND("]",GL_Paste!$I16630)-FIND("[",GL_Paste!$I16630)-1),"")))</f>
        <v/>
      </c>
      <c r="D16633">
        <f>IF(GL_Paste!$B16630="","",IFERROR(INDEX(DeptName,MATCH($C16633,DeptTag,0)),"UNALLOCATED"))</f>
        <v/>
      </c>
      <c r="E16633">
        <f>IF(GL_Paste!$B16630="","",IFERROR(INDEX(AcctCat,MATCH(GL_Paste!$B16630&amp;"",AcctCode,0)),"UNKNOWN"))</f>
        <v/>
      </c>
      <c r="F16633">
        <f>IF(GL_Paste!$B16630="","",IFERROR(INDEX(AcctSub,MATCH(GL_Paste!$B16630&amp;"",AcctCode,0)),"UNKNOWN"))</f>
        <v/>
      </c>
    </row>
    <row r="16634">
      <c r="A16634" s="40">
        <f>IF(GL_Paste!$B16631="","",N(GL_Paste!$H16631)-N(GL_Paste!$G16631))</f>
        <v/>
      </c>
      <c r="B16634" s="43">
        <f>IF(GL_Paste!$B16631="","",DATE(YEAR(GL_Paste!$E16631),MONTH(GL_Paste!$E16631),1))</f>
        <v/>
      </c>
      <c r="C16634">
        <f>IF(GL_Paste!$B16631="","",IF(TRIM(GL_Paste!$M16631)&lt;&gt;"",TRIM(GL_Paste!$M16631),IFERROR(MID(GL_Paste!$I16631,FIND("[",GL_Paste!$I16631)+1,FIND("]",GL_Paste!$I16631)-FIND("[",GL_Paste!$I16631)-1),"")))</f>
        <v/>
      </c>
      <c r="D16634">
        <f>IF(GL_Paste!$B16631="","",IFERROR(INDEX(DeptName,MATCH($C16634,DeptTag,0)),"UNALLOCATED"))</f>
        <v/>
      </c>
      <c r="E16634">
        <f>IF(GL_Paste!$B16631="","",IFERROR(INDEX(AcctCat,MATCH(GL_Paste!$B16631&amp;"",AcctCode,0)),"UNKNOWN"))</f>
        <v/>
      </c>
      <c r="F16634">
        <f>IF(GL_Paste!$B16631="","",IFERROR(INDEX(AcctSub,MATCH(GL_Paste!$B16631&amp;"",AcctCode,0)),"UNKNOWN"))</f>
        <v/>
      </c>
    </row>
    <row r="16635">
      <c r="A16635" s="40">
        <f>IF(GL_Paste!$B16632="","",N(GL_Paste!$H16632)-N(GL_Paste!$G16632))</f>
        <v/>
      </c>
      <c r="B16635" s="43">
        <f>IF(GL_Paste!$B16632="","",DATE(YEAR(GL_Paste!$E16632),MONTH(GL_Paste!$E16632),1))</f>
        <v/>
      </c>
      <c r="C16635">
        <f>IF(GL_Paste!$B16632="","",IF(TRIM(GL_Paste!$M16632)&lt;&gt;"",TRIM(GL_Paste!$M16632),IFERROR(MID(GL_Paste!$I16632,FIND("[",GL_Paste!$I16632)+1,FIND("]",GL_Paste!$I16632)-FIND("[",GL_Paste!$I16632)-1),"")))</f>
        <v/>
      </c>
      <c r="D16635">
        <f>IF(GL_Paste!$B16632="","",IFERROR(INDEX(DeptName,MATCH($C16635,DeptTag,0)),"UNALLOCATED"))</f>
        <v/>
      </c>
      <c r="E16635">
        <f>IF(GL_Paste!$B16632="","",IFERROR(INDEX(AcctCat,MATCH(GL_Paste!$B16632&amp;"",AcctCode,0)),"UNKNOWN"))</f>
        <v/>
      </c>
      <c r="F16635">
        <f>IF(GL_Paste!$B16632="","",IFERROR(INDEX(AcctSub,MATCH(GL_Paste!$B16632&amp;"",AcctCode,0)),"UNKNOWN"))</f>
        <v/>
      </c>
    </row>
    <row r="16636">
      <c r="A16636" s="40">
        <f>IF(GL_Paste!$B16633="","",N(GL_Paste!$H16633)-N(GL_Paste!$G16633))</f>
        <v/>
      </c>
      <c r="B16636" s="43">
        <f>IF(GL_Paste!$B16633="","",DATE(YEAR(GL_Paste!$E16633),MONTH(GL_Paste!$E16633),1))</f>
        <v/>
      </c>
      <c r="C16636">
        <f>IF(GL_Paste!$B16633="","",IF(TRIM(GL_Paste!$M16633)&lt;&gt;"",TRIM(GL_Paste!$M16633),IFERROR(MID(GL_Paste!$I16633,FIND("[",GL_Paste!$I16633)+1,FIND("]",GL_Paste!$I16633)-FIND("[",GL_Paste!$I16633)-1),"")))</f>
        <v/>
      </c>
      <c r="D16636">
        <f>IF(GL_Paste!$B16633="","",IFERROR(INDEX(DeptName,MATCH($C16636,DeptTag,0)),"UNALLOCATED"))</f>
        <v/>
      </c>
      <c r="E16636">
        <f>IF(GL_Paste!$B16633="","",IFERROR(INDEX(AcctCat,MATCH(GL_Paste!$B16633&amp;"",AcctCode,0)),"UNKNOWN"))</f>
        <v/>
      </c>
      <c r="F16636">
        <f>IF(GL_Paste!$B16633="","",IFERROR(INDEX(AcctSub,MATCH(GL_Paste!$B16633&amp;"",AcctCode,0)),"UNKNOWN"))</f>
        <v/>
      </c>
    </row>
    <row r="16637">
      <c r="A16637" s="40">
        <f>IF(GL_Paste!$B16634="","",N(GL_Paste!$H16634)-N(GL_Paste!$G16634))</f>
        <v/>
      </c>
      <c r="B16637" s="43">
        <f>IF(GL_Paste!$B16634="","",DATE(YEAR(GL_Paste!$E16634),MONTH(GL_Paste!$E16634),1))</f>
        <v/>
      </c>
      <c r="C16637">
        <f>IF(GL_Paste!$B16634="","",IF(TRIM(GL_Paste!$M16634)&lt;&gt;"",TRIM(GL_Paste!$M16634),IFERROR(MID(GL_Paste!$I16634,FIND("[",GL_Paste!$I16634)+1,FIND("]",GL_Paste!$I16634)-FIND("[",GL_Paste!$I16634)-1),"")))</f>
        <v/>
      </c>
      <c r="D16637">
        <f>IF(GL_Paste!$B16634="","",IFERROR(INDEX(DeptName,MATCH($C16637,DeptTag,0)),"UNALLOCATED"))</f>
        <v/>
      </c>
      <c r="E16637">
        <f>IF(GL_Paste!$B16634="","",IFERROR(INDEX(AcctCat,MATCH(GL_Paste!$B16634&amp;"",AcctCode,0)),"UNKNOWN"))</f>
        <v/>
      </c>
      <c r="F16637">
        <f>IF(GL_Paste!$B16634="","",IFERROR(INDEX(AcctSub,MATCH(GL_Paste!$B16634&amp;"",AcctCode,0)),"UNKNOWN"))</f>
        <v/>
      </c>
    </row>
    <row r="16638">
      <c r="A16638" s="40">
        <f>IF(GL_Paste!$B16635="","",N(GL_Paste!$H16635)-N(GL_Paste!$G16635))</f>
        <v/>
      </c>
      <c r="B16638" s="43">
        <f>IF(GL_Paste!$B16635="","",DATE(YEAR(GL_Paste!$E16635),MONTH(GL_Paste!$E16635),1))</f>
        <v/>
      </c>
      <c r="C16638">
        <f>IF(GL_Paste!$B16635="","",IF(TRIM(GL_Paste!$M16635)&lt;&gt;"",TRIM(GL_Paste!$M16635),IFERROR(MID(GL_Paste!$I16635,FIND("[",GL_Paste!$I16635)+1,FIND("]",GL_Paste!$I16635)-FIND("[",GL_Paste!$I16635)-1),"")))</f>
        <v/>
      </c>
      <c r="D16638">
        <f>IF(GL_Paste!$B16635="","",IFERROR(INDEX(DeptName,MATCH($C16638,DeptTag,0)),"UNALLOCATED"))</f>
        <v/>
      </c>
      <c r="E16638">
        <f>IF(GL_Paste!$B16635="","",IFERROR(INDEX(AcctCat,MATCH(GL_Paste!$B16635&amp;"",AcctCode,0)),"UNKNOWN"))</f>
        <v/>
      </c>
      <c r="F16638">
        <f>IF(GL_Paste!$B16635="","",IFERROR(INDEX(AcctSub,MATCH(GL_Paste!$B16635&amp;"",AcctCode,0)),"UNKNOWN"))</f>
        <v/>
      </c>
    </row>
    <row r="16639">
      <c r="A16639" s="40">
        <f>IF(GL_Paste!$B16636="","",N(GL_Paste!$H16636)-N(GL_Paste!$G16636))</f>
        <v/>
      </c>
      <c r="B16639" s="43">
        <f>IF(GL_Paste!$B16636="","",DATE(YEAR(GL_Paste!$E16636),MONTH(GL_Paste!$E16636),1))</f>
        <v/>
      </c>
      <c r="C16639">
        <f>IF(GL_Paste!$B16636="","",IF(TRIM(GL_Paste!$M16636)&lt;&gt;"",TRIM(GL_Paste!$M16636),IFERROR(MID(GL_Paste!$I16636,FIND("[",GL_Paste!$I16636)+1,FIND("]",GL_Paste!$I16636)-FIND("[",GL_Paste!$I16636)-1),"")))</f>
        <v/>
      </c>
      <c r="D16639">
        <f>IF(GL_Paste!$B16636="","",IFERROR(INDEX(DeptName,MATCH($C16639,DeptTag,0)),"UNALLOCATED"))</f>
        <v/>
      </c>
      <c r="E16639">
        <f>IF(GL_Paste!$B16636="","",IFERROR(INDEX(AcctCat,MATCH(GL_Paste!$B16636&amp;"",AcctCode,0)),"UNKNOWN"))</f>
        <v/>
      </c>
      <c r="F16639">
        <f>IF(GL_Paste!$B16636="","",IFERROR(INDEX(AcctSub,MATCH(GL_Paste!$B16636&amp;"",AcctCode,0)),"UNKNOWN"))</f>
        <v/>
      </c>
    </row>
    <row r="16640">
      <c r="A16640" s="40">
        <f>IF(GL_Paste!$B16637="","",N(GL_Paste!$H16637)-N(GL_Paste!$G16637))</f>
        <v/>
      </c>
      <c r="B16640" s="43">
        <f>IF(GL_Paste!$B16637="","",DATE(YEAR(GL_Paste!$E16637),MONTH(GL_Paste!$E16637),1))</f>
        <v/>
      </c>
      <c r="C16640">
        <f>IF(GL_Paste!$B16637="","",IF(TRIM(GL_Paste!$M16637)&lt;&gt;"",TRIM(GL_Paste!$M16637),IFERROR(MID(GL_Paste!$I16637,FIND("[",GL_Paste!$I16637)+1,FIND("]",GL_Paste!$I16637)-FIND("[",GL_Paste!$I16637)-1),"")))</f>
        <v/>
      </c>
      <c r="D16640">
        <f>IF(GL_Paste!$B16637="","",IFERROR(INDEX(DeptName,MATCH($C16640,DeptTag,0)),"UNALLOCATED"))</f>
        <v/>
      </c>
      <c r="E16640">
        <f>IF(GL_Paste!$B16637="","",IFERROR(INDEX(AcctCat,MATCH(GL_Paste!$B16637&amp;"",AcctCode,0)),"UNKNOWN"))</f>
        <v/>
      </c>
      <c r="F16640">
        <f>IF(GL_Paste!$B16637="","",IFERROR(INDEX(AcctSub,MATCH(GL_Paste!$B16637&amp;"",AcctCode,0)),"UNKNOWN"))</f>
        <v/>
      </c>
    </row>
    <row r="16641">
      <c r="A16641" s="40">
        <f>IF(GL_Paste!$B16638="","",N(GL_Paste!$H16638)-N(GL_Paste!$G16638))</f>
        <v/>
      </c>
      <c r="B16641" s="43">
        <f>IF(GL_Paste!$B16638="","",DATE(YEAR(GL_Paste!$E16638),MONTH(GL_Paste!$E16638),1))</f>
        <v/>
      </c>
      <c r="C16641">
        <f>IF(GL_Paste!$B16638="","",IF(TRIM(GL_Paste!$M16638)&lt;&gt;"",TRIM(GL_Paste!$M16638),IFERROR(MID(GL_Paste!$I16638,FIND("[",GL_Paste!$I16638)+1,FIND("]",GL_Paste!$I16638)-FIND("[",GL_Paste!$I16638)-1),"")))</f>
        <v/>
      </c>
      <c r="D16641">
        <f>IF(GL_Paste!$B16638="","",IFERROR(INDEX(DeptName,MATCH($C16641,DeptTag,0)),"UNALLOCATED"))</f>
        <v/>
      </c>
      <c r="E16641">
        <f>IF(GL_Paste!$B16638="","",IFERROR(INDEX(AcctCat,MATCH(GL_Paste!$B16638&amp;"",AcctCode,0)),"UNKNOWN"))</f>
        <v/>
      </c>
      <c r="F16641">
        <f>IF(GL_Paste!$B16638="","",IFERROR(INDEX(AcctSub,MATCH(GL_Paste!$B16638&amp;"",AcctCode,0)),"UNKNOWN"))</f>
        <v/>
      </c>
    </row>
    <row r="16642">
      <c r="A16642" s="40">
        <f>IF(GL_Paste!$B16639="","",N(GL_Paste!$H16639)-N(GL_Paste!$G16639))</f>
        <v/>
      </c>
      <c r="B16642" s="43">
        <f>IF(GL_Paste!$B16639="","",DATE(YEAR(GL_Paste!$E16639),MONTH(GL_Paste!$E16639),1))</f>
        <v/>
      </c>
      <c r="C16642">
        <f>IF(GL_Paste!$B16639="","",IF(TRIM(GL_Paste!$M16639)&lt;&gt;"",TRIM(GL_Paste!$M16639),IFERROR(MID(GL_Paste!$I16639,FIND("[",GL_Paste!$I16639)+1,FIND("]",GL_Paste!$I16639)-FIND("[",GL_Paste!$I16639)-1),"")))</f>
        <v/>
      </c>
      <c r="D16642">
        <f>IF(GL_Paste!$B16639="","",IFERROR(INDEX(DeptName,MATCH($C16642,DeptTag,0)),"UNALLOCATED"))</f>
        <v/>
      </c>
      <c r="E16642">
        <f>IF(GL_Paste!$B16639="","",IFERROR(INDEX(AcctCat,MATCH(GL_Paste!$B16639&amp;"",AcctCode,0)),"UNKNOWN"))</f>
        <v/>
      </c>
      <c r="F16642">
        <f>IF(GL_Paste!$B16639="","",IFERROR(INDEX(AcctSub,MATCH(GL_Paste!$B16639&amp;"",AcctCode,0)),"UNKNOWN"))</f>
        <v/>
      </c>
    </row>
    <row r="16643">
      <c r="A16643" s="40">
        <f>IF(GL_Paste!$B16640="","",N(GL_Paste!$H16640)-N(GL_Paste!$G16640))</f>
        <v/>
      </c>
      <c r="B16643" s="43">
        <f>IF(GL_Paste!$B16640="","",DATE(YEAR(GL_Paste!$E16640),MONTH(GL_Paste!$E16640),1))</f>
        <v/>
      </c>
      <c r="C16643">
        <f>IF(GL_Paste!$B16640="","",IF(TRIM(GL_Paste!$M16640)&lt;&gt;"",TRIM(GL_Paste!$M16640),IFERROR(MID(GL_Paste!$I16640,FIND("[",GL_Paste!$I16640)+1,FIND("]",GL_Paste!$I16640)-FIND("[",GL_Paste!$I16640)-1),"")))</f>
        <v/>
      </c>
      <c r="D16643">
        <f>IF(GL_Paste!$B16640="","",IFERROR(INDEX(DeptName,MATCH($C16643,DeptTag,0)),"UNALLOCATED"))</f>
        <v/>
      </c>
      <c r="E16643">
        <f>IF(GL_Paste!$B16640="","",IFERROR(INDEX(AcctCat,MATCH(GL_Paste!$B16640&amp;"",AcctCode,0)),"UNKNOWN"))</f>
        <v/>
      </c>
      <c r="F16643">
        <f>IF(GL_Paste!$B16640="","",IFERROR(INDEX(AcctSub,MATCH(GL_Paste!$B16640&amp;"",AcctCode,0)),"UNKNOWN"))</f>
        <v/>
      </c>
    </row>
    <row r="16644">
      <c r="A16644" s="40">
        <f>IF(GL_Paste!$B16641="","",N(GL_Paste!$H16641)-N(GL_Paste!$G16641))</f>
        <v/>
      </c>
      <c r="B16644" s="43">
        <f>IF(GL_Paste!$B16641="","",DATE(YEAR(GL_Paste!$E16641),MONTH(GL_Paste!$E16641),1))</f>
        <v/>
      </c>
      <c r="C16644">
        <f>IF(GL_Paste!$B16641="","",IF(TRIM(GL_Paste!$M16641)&lt;&gt;"",TRIM(GL_Paste!$M16641),IFERROR(MID(GL_Paste!$I16641,FIND("[",GL_Paste!$I16641)+1,FIND("]",GL_Paste!$I16641)-FIND("[",GL_Paste!$I16641)-1),"")))</f>
        <v/>
      </c>
      <c r="D16644">
        <f>IF(GL_Paste!$B16641="","",IFERROR(INDEX(DeptName,MATCH($C16644,DeptTag,0)),"UNALLOCATED"))</f>
        <v/>
      </c>
      <c r="E16644">
        <f>IF(GL_Paste!$B16641="","",IFERROR(INDEX(AcctCat,MATCH(GL_Paste!$B16641&amp;"",AcctCode,0)),"UNKNOWN"))</f>
        <v/>
      </c>
      <c r="F16644">
        <f>IF(GL_Paste!$B16641="","",IFERROR(INDEX(AcctSub,MATCH(GL_Paste!$B16641&amp;"",AcctCode,0)),"UNKNOWN"))</f>
        <v/>
      </c>
    </row>
    <row r="16645">
      <c r="A16645" s="40">
        <f>IF(GL_Paste!$B16642="","",N(GL_Paste!$H16642)-N(GL_Paste!$G16642))</f>
        <v/>
      </c>
      <c r="B16645" s="43">
        <f>IF(GL_Paste!$B16642="","",DATE(YEAR(GL_Paste!$E16642),MONTH(GL_Paste!$E16642),1))</f>
        <v/>
      </c>
      <c r="C16645">
        <f>IF(GL_Paste!$B16642="","",IF(TRIM(GL_Paste!$M16642)&lt;&gt;"",TRIM(GL_Paste!$M16642),IFERROR(MID(GL_Paste!$I16642,FIND("[",GL_Paste!$I16642)+1,FIND("]",GL_Paste!$I16642)-FIND("[",GL_Paste!$I16642)-1),"")))</f>
        <v/>
      </c>
      <c r="D16645">
        <f>IF(GL_Paste!$B16642="","",IFERROR(INDEX(DeptName,MATCH($C16645,DeptTag,0)),"UNALLOCATED"))</f>
        <v/>
      </c>
      <c r="E16645">
        <f>IF(GL_Paste!$B16642="","",IFERROR(INDEX(AcctCat,MATCH(GL_Paste!$B16642&amp;"",AcctCode,0)),"UNKNOWN"))</f>
        <v/>
      </c>
      <c r="F16645">
        <f>IF(GL_Paste!$B16642="","",IFERROR(INDEX(AcctSub,MATCH(GL_Paste!$B16642&amp;"",AcctCode,0)),"UNKNOWN"))</f>
        <v/>
      </c>
    </row>
    <row r="16646">
      <c r="A16646" s="40">
        <f>IF(GL_Paste!$B16643="","",N(GL_Paste!$H16643)-N(GL_Paste!$G16643))</f>
        <v/>
      </c>
      <c r="B16646" s="43">
        <f>IF(GL_Paste!$B16643="","",DATE(YEAR(GL_Paste!$E16643),MONTH(GL_Paste!$E16643),1))</f>
        <v/>
      </c>
      <c r="C16646">
        <f>IF(GL_Paste!$B16643="","",IF(TRIM(GL_Paste!$M16643)&lt;&gt;"",TRIM(GL_Paste!$M16643),IFERROR(MID(GL_Paste!$I16643,FIND("[",GL_Paste!$I16643)+1,FIND("]",GL_Paste!$I16643)-FIND("[",GL_Paste!$I16643)-1),"")))</f>
        <v/>
      </c>
      <c r="D16646">
        <f>IF(GL_Paste!$B16643="","",IFERROR(INDEX(DeptName,MATCH($C16646,DeptTag,0)),"UNALLOCATED"))</f>
        <v/>
      </c>
      <c r="E16646">
        <f>IF(GL_Paste!$B16643="","",IFERROR(INDEX(AcctCat,MATCH(GL_Paste!$B16643&amp;"",AcctCode,0)),"UNKNOWN"))</f>
        <v/>
      </c>
      <c r="F16646">
        <f>IF(GL_Paste!$B16643="","",IFERROR(INDEX(AcctSub,MATCH(GL_Paste!$B16643&amp;"",AcctCode,0)),"UNKNOWN"))</f>
        <v/>
      </c>
    </row>
    <row r="16647">
      <c r="A16647" s="40">
        <f>IF(GL_Paste!$B16644="","",N(GL_Paste!$H16644)-N(GL_Paste!$G16644))</f>
        <v/>
      </c>
      <c r="B16647" s="43">
        <f>IF(GL_Paste!$B16644="","",DATE(YEAR(GL_Paste!$E16644),MONTH(GL_Paste!$E16644),1))</f>
        <v/>
      </c>
      <c r="C16647">
        <f>IF(GL_Paste!$B16644="","",IF(TRIM(GL_Paste!$M16644)&lt;&gt;"",TRIM(GL_Paste!$M16644),IFERROR(MID(GL_Paste!$I16644,FIND("[",GL_Paste!$I16644)+1,FIND("]",GL_Paste!$I16644)-FIND("[",GL_Paste!$I16644)-1),"")))</f>
        <v/>
      </c>
      <c r="D16647">
        <f>IF(GL_Paste!$B16644="","",IFERROR(INDEX(DeptName,MATCH($C16647,DeptTag,0)),"UNALLOCATED"))</f>
        <v/>
      </c>
      <c r="E16647">
        <f>IF(GL_Paste!$B16644="","",IFERROR(INDEX(AcctCat,MATCH(GL_Paste!$B16644&amp;"",AcctCode,0)),"UNKNOWN"))</f>
        <v/>
      </c>
      <c r="F16647">
        <f>IF(GL_Paste!$B16644="","",IFERROR(INDEX(AcctSub,MATCH(GL_Paste!$B16644&amp;"",AcctCode,0)),"UNKNOWN"))</f>
        <v/>
      </c>
    </row>
    <row r="16648">
      <c r="A16648" s="40">
        <f>IF(GL_Paste!$B16645="","",N(GL_Paste!$H16645)-N(GL_Paste!$G16645))</f>
        <v/>
      </c>
      <c r="B16648" s="43">
        <f>IF(GL_Paste!$B16645="","",DATE(YEAR(GL_Paste!$E16645),MONTH(GL_Paste!$E16645),1))</f>
        <v/>
      </c>
      <c r="C16648">
        <f>IF(GL_Paste!$B16645="","",IF(TRIM(GL_Paste!$M16645)&lt;&gt;"",TRIM(GL_Paste!$M16645),IFERROR(MID(GL_Paste!$I16645,FIND("[",GL_Paste!$I16645)+1,FIND("]",GL_Paste!$I16645)-FIND("[",GL_Paste!$I16645)-1),"")))</f>
        <v/>
      </c>
      <c r="D16648">
        <f>IF(GL_Paste!$B16645="","",IFERROR(INDEX(DeptName,MATCH($C16648,DeptTag,0)),"UNALLOCATED"))</f>
        <v/>
      </c>
      <c r="E16648">
        <f>IF(GL_Paste!$B16645="","",IFERROR(INDEX(AcctCat,MATCH(GL_Paste!$B16645&amp;"",AcctCode,0)),"UNKNOWN"))</f>
        <v/>
      </c>
      <c r="F16648">
        <f>IF(GL_Paste!$B16645="","",IFERROR(INDEX(AcctSub,MATCH(GL_Paste!$B16645&amp;"",AcctCode,0)),"UNKNOWN"))</f>
        <v/>
      </c>
    </row>
    <row r="16649">
      <c r="A16649" s="40">
        <f>IF(GL_Paste!$B16646="","",N(GL_Paste!$H16646)-N(GL_Paste!$G16646))</f>
        <v/>
      </c>
      <c r="B16649" s="43">
        <f>IF(GL_Paste!$B16646="","",DATE(YEAR(GL_Paste!$E16646),MONTH(GL_Paste!$E16646),1))</f>
        <v/>
      </c>
      <c r="C16649">
        <f>IF(GL_Paste!$B16646="","",IF(TRIM(GL_Paste!$M16646)&lt;&gt;"",TRIM(GL_Paste!$M16646),IFERROR(MID(GL_Paste!$I16646,FIND("[",GL_Paste!$I16646)+1,FIND("]",GL_Paste!$I16646)-FIND("[",GL_Paste!$I16646)-1),"")))</f>
        <v/>
      </c>
      <c r="D16649">
        <f>IF(GL_Paste!$B16646="","",IFERROR(INDEX(DeptName,MATCH($C16649,DeptTag,0)),"UNALLOCATED"))</f>
        <v/>
      </c>
      <c r="E16649">
        <f>IF(GL_Paste!$B16646="","",IFERROR(INDEX(AcctCat,MATCH(GL_Paste!$B16646&amp;"",AcctCode,0)),"UNKNOWN"))</f>
        <v/>
      </c>
      <c r="F16649">
        <f>IF(GL_Paste!$B16646="","",IFERROR(INDEX(AcctSub,MATCH(GL_Paste!$B16646&amp;"",AcctCode,0)),"UNKNOWN"))</f>
        <v/>
      </c>
    </row>
    <row r="16650">
      <c r="A16650" s="40">
        <f>IF(GL_Paste!$B16647="","",N(GL_Paste!$H16647)-N(GL_Paste!$G16647))</f>
        <v/>
      </c>
      <c r="B16650" s="43">
        <f>IF(GL_Paste!$B16647="","",DATE(YEAR(GL_Paste!$E16647),MONTH(GL_Paste!$E16647),1))</f>
        <v/>
      </c>
      <c r="C16650">
        <f>IF(GL_Paste!$B16647="","",IF(TRIM(GL_Paste!$M16647)&lt;&gt;"",TRIM(GL_Paste!$M16647),IFERROR(MID(GL_Paste!$I16647,FIND("[",GL_Paste!$I16647)+1,FIND("]",GL_Paste!$I16647)-FIND("[",GL_Paste!$I16647)-1),"")))</f>
        <v/>
      </c>
      <c r="D16650">
        <f>IF(GL_Paste!$B16647="","",IFERROR(INDEX(DeptName,MATCH($C16650,DeptTag,0)),"UNALLOCATED"))</f>
        <v/>
      </c>
      <c r="E16650">
        <f>IF(GL_Paste!$B16647="","",IFERROR(INDEX(AcctCat,MATCH(GL_Paste!$B16647&amp;"",AcctCode,0)),"UNKNOWN"))</f>
        <v/>
      </c>
      <c r="F16650">
        <f>IF(GL_Paste!$B16647="","",IFERROR(INDEX(AcctSub,MATCH(GL_Paste!$B16647&amp;"",AcctCode,0)),"UNKNOWN"))</f>
        <v/>
      </c>
    </row>
    <row r="16651">
      <c r="A16651" s="40">
        <f>IF(GL_Paste!$B16648="","",N(GL_Paste!$H16648)-N(GL_Paste!$G16648))</f>
        <v/>
      </c>
      <c r="B16651" s="43">
        <f>IF(GL_Paste!$B16648="","",DATE(YEAR(GL_Paste!$E16648),MONTH(GL_Paste!$E16648),1))</f>
        <v/>
      </c>
      <c r="C16651">
        <f>IF(GL_Paste!$B16648="","",IF(TRIM(GL_Paste!$M16648)&lt;&gt;"",TRIM(GL_Paste!$M16648),IFERROR(MID(GL_Paste!$I16648,FIND("[",GL_Paste!$I16648)+1,FIND("]",GL_Paste!$I16648)-FIND("[",GL_Paste!$I16648)-1),"")))</f>
        <v/>
      </c>
      <c r="D16651">
        <f>IF(GL_Paste!$B16648="","",IFERROR(INDEX(DeptName,MATCH($C16651,DeptTag,0)),"UNALLOCATED"))</f>
        <v/>
      </c>
      <c r="E16651">
        <f>IF(GL_Paste!$B16648="","",IFERROR(INDEX(AcctCat,MATCH(GL_Paste!$B16648&amp;"",AcctCode,0)),"UNKNOWN"))</f>
        <v/>
      </c>
      <c r="F16651">
        <f>IF(GL_Paste!$B16648="","",IFERROR(INDEX(AcctSub,MATCH(GL_Paste!$B16648&amp;"",AcctCode,0)),"UNKNOWN"))</f>
        <v/>
      </c>
    </row>
    <row r="16652">
      <c r="A16652" s="40">
        <f>IF(GL_Paste!$B16649="","",N(GL_Paste!$H16649)-N(GL_Paste!$G16649))</f>
        <v/>
      </c>
      <c r="B16652" s="43">
        <f>IF(GL_Paste!$B16649="","",DATE(YEAR(GL_Paste!$E16649),MONTH(GL_Paste!$E16649),1))</f>
        <v/>
      </c>
      <c r="C16652">
        <f>IF(GL_Paste!$B16649="","",IF(TRIM(GL_Paste!$M16649)&lt;&gt;"",TRIM(GL_Paste!$M16649),IFERROR(MID(GL_Paste!$I16649,FIND("[",GL_Paste!$I16649)+1,FIND("]",GL_Paste!$I16649)-FIND("[",GL_Paste!$I16649)-1),"")))</f>
        <v/>
      </c>
      <c r="D16652">
        <f>IF(GL_Paste!$B16649="","",IFERROR(INDEX(DeptName,MATCH($C16652,DeptTag,0)),"UNALLOCATED"))</f>
        <v/>
      </c>
      <c r="E16652">
        <f>IF(GL_Paste!$B16649="","",IFERROR(INDEX(AcctCat,MATCH(GL_Paste!$B16649&amp;"",AcctCode,0)),"UNKNOWN"))</f>
        <v/>
      </c>
      <c r="F16652">
        <f>IF(GL_Paste!$B16649="","",IFERROR(INDEX(AcctSub,MATCH(GL_Paste!$B16649&amp;"",AcctCode,0)),"UNKNOWN"))</f>
        <v/>
      </c>
    </row>
    <row r="16653">
      <c r="A16653" s="40">
        <f>IF(GL_Paste!$B16650="","",N(GL_Paste!$H16650)-N(GL_Paste!$G16650))</f>
        <v/>
      </c>
      <c r="B16653" s="43">
        <f>IF(GL_Paste!$B16650="","",DATE(YEAR(GL_Paste!$E16650),MONTH(GL_Paste!$E16650),1))</f>
        <v/>
      </c>
      <c r="C16653">
        <f>IF(GL_Paste!$B16650="","",IF(TRIM(GL_Paste!$M16650)&lt;&gt;"",TRIM(GL_Paste!$M16650),IFERROR(MID(GL_Paste!$I16650,FIND("[",GL_Paste!$I16650)+1,FIND("]",GL_Paste!$I16650)-FIND("[",GL_Paste!$I16650)-1),"")))</f>
        <v/>
      </c>
      <c r="D16653">
        <f>IF(GL_Paste!$B16650="","",IFERROR(INDEX(DeptName,MATCH($C16653,DeptTag,0)),"UNALLOCATED"))</f>
        <v/>
      </c>
      <c r="E16653">
        <f>IF(GL_Paste!$B16650="","",IFERROR(INDEX(AcctCat,MATCH(GL_Paste!$B16650&amp;"",AcctCode,0)),"UNKNOWN"))</f>
        <v/>
      </c>
      <c r="F16653">
        <f>IF(GL_Paste!$B16650="","",IFERROR(INDEX(AcctSub,MATCH(GL_Paste!$B16650&amp;"",AcctCode,0)),"UNKNOWN"))</f>
        <v/>
      </c>
    </row>
    <row r="16654">
      <c r="A16654" s="40">
        <f>IF(GL_Paste!$B16651="","",N(GL_Paste!$H16651)-N(GL_Paste!$G16651))</f>
        <v/>
      </c>
      <c r="B16654" s="43">
        <f>IF(GL_Paste!$B16651="","",DATE(YEAR(GL_Paste!$E16651),MONTH(GL_Paste!$E16651),1))</f>
        <v/>
      </c>
      <c r="C16654">
        <f>IF(GL_Paste!$B16651="","",IF(TRIM(GL_Paste!$M16651)&lt;&gt;"",TRIM(GL_Paste!$M16651),IFERROR(MID(GL_Paste!$I16651,FIND("[",GL_Paste!$I16651)+1,FIND("]",GL_Paste!$I16651)-FIND("[",GL_Paste!$I16651)-1),"")))</f>
        <v/>
      </c>
      <c r="D16654">
        <f>IF(GL_Paste!$B16651="","",IFERROR(INDEX(DeptName,MATCH($C16654,DeptTag,0)),"UNALLOCATED"))</f>
        <v/>
      </c>
      <c r="E16654">
        <f>IF(GL_Paste!$B16651="","",IFERROR(INDEX(AcctCat,MATCH(GL_Paste!$B16651&amp;"",AcctCode,0)),"UNKNOWN"))</f>
        <v/>
      </c>
      <c r="F16654">
        <f>IF(GL_Paste!$B16651="","",IFERROR(INDEX(AcctSub,MATCH(GL_Paste!$B16651&amp;"",AcctCode,0)),"UNKNOWN"))</f>
        <v/>
      </c>
    </row>
    <row r="16655">
      <c r="A16655" s="40">
        <f>IF(GL_Paste!$B16652="","",N(GL_Paste!$H16652)-N(GL_Paste!$G16652))</f>
        <v/>
      </c>
      <c r="B16655" s="43">
        <f>IF(GL_Paste!$B16652="","",DATE(YEAR(GL_Paste!$E16652),MONTH(GL_Paste!$E16652),1))</f>
        <v/>
      </c>
      <c r="C16655">
        <f>IF(GL_Paste!$B16652="","",IF(TRIM(GL_Paste!$M16652)&lt;&gt;"",TRIM(GL_Paste!$M16652),IFERROR(MID(GL_Paste!$I16652,FIND("[",GL_Paste!$I16652)+1,FIND("]",GL_Paste!$I16652)-FIND("[",GL_Paste!$I16652)-1),"")))</f>
        <v/>
      </c>
      <c r="D16655">
        <f>IF(GL_Paste!$B16652="","",IFERROR(INDEX(DeptName,MATCH($C16655,DeptTag,0)),"UNALLOCATED"))</f>
        <v/>
      </c>
      <c r="E16655">
        <f>IF(GL_Paste!$B16652="","",IFERROR(INDEX(AcctCat,MATCH(GL_Paste!$B16652&amp;"",AcctCode,0)),"UNKNOWN"))</f>
        <v/>
      </c>
      <c r="F16655">
        <f>IF(GL_Paste!$B16652="","",IFERROR(INDEX(AcctSub,MATCH(GL_Paste!$B16652&amp;"",AcctCode,0)),"UNKNOWN"))</f>
        <v/>
      </c>
    </row>
    <row r="16656">
      <c r="A16656" s="40">
        <f>IF(GL_Paste!$B16653="","",N(GL_Paste!$H16653)-N(GL_Paste!$G16653))</f>
        <v/>
      </c>
      <c r="B16656" s="43">
        <f>IF(GL_Paste!$B16653="","",DATE(YEAR(GL_Paste!$E16653),MONTH(GL_Paste!$E16653),1))</f>
        <v/>
      </c>
      <c r="C16656">
        <f>IF(GL_Paste!$B16653="","",IF(TRIM(GL_Paste!$M16653)&lt;&gt;"",TRIM(GL_Paste!$M16653),IFERROR(MID(GL_Paste!$I16653,FIND("[",GL_Paste!$I16653)+1,FIND("]",GL_Paste!$I16653)-FIND("[",GL_Paste!$I16653)-1),"")))</f>
        <v/>
      </c>
      <c r="D16656">
        <f>IF(GL_Paste!$B16653="","",IFERROR(INDEX(DeptName,MATCH($C16656,DeptTag,0)),"UNALLOCATED"))</f>
        <v/>
      </c>
      <c r="E16656">
        <f>IF(GL_Paste!$B16653="","",IFERROR(INDEX(AcctCat,MATCH(GL_Paste!$B16653&amp;"",AcctCode,0)),"UNKNOWN"))</f>
        <v/>
      </c>
      <c r="F16656">
        <f>IF(GL_Paste!$B16653="","",IFERROR(INDEX(AcctSub,MATCH(GL_Paste!$B16653&amp;"",AcctCode,0)),"UNKNOWN"))</f>
        <v/>
      </c>
    </row>
    <row r="16657">
      <c r="A16657" s="40">
        <f>IF(GL_Paste!$B16654="","",N(GL_Paste!$H16654)-N(GL_Paste!$G16654))</f>
        <v/>
      </c>
      <c r="B16657" s="43">
        <f>IF(GL_Paste!$B16654="","",DATE(YEAR(GL_Paste!$E16654),MONTH(GL_Paste!$E16654),1))</f>
        <v/>
      </c>
      <c r="C16657">
        <f>IF(GL_Paste!$B16654="","",IF(TRIM(GL_Paste!$M16654)&lt;&gt;"",TRIM(GL_Paste!$M16654),IFERROR(MID(GL_Paste!$I16654,FIND("[",GL_Paste!$I16654)+1,FIND("]",GL_Paste!$I16654)-FIND("[",GL_Paste!$I16654)-1),"")))</f>
        <v/>
      </c>
      <c r="D16657">
        <f>IF(GL_Paste!$B16654="","",IFERROR(INDEX(DeptName,MATCH($C16657,DeptTag,0)),"UNALLOCATED"))</f>
        <v/>
      </c>
      <c r="E16657">
        <f>IF(GL_Paste!$B16654="","",IFERROR(INDEX(AcctCat,MATCH(GL_Paste!$B16654&amp;"",AcctCode,0)),"UNKNOWN"))</f>
        <v/>
      </c>
      <c r="F16657">
        <f>IF(GL_Paste!$B16654="","",IFERROR(INDEX(AcctSub,MATCH(GL_Paste!$B16654&amp;"",AcctCode,0)),"UNKNOWN"))</f>
        <v/>
      </c>
    </row>
    <row r="16658">
      <c r="A16658" s="40">
        <f>IF(GL_Paste!$B16655="","",N(GL_Paste!$H16655)-N(GL_Paste!$G16655))</f>
        <v/>
      </c>
      <c r="B16658" s="43">
        <f>IF(GL_Paste!$B16655="","",DATE(YEAR(GL_Paste!$E16655),MONTH(GL_Paste!$E16655),1))</f>
        <v/>
      </c>
      <c r="C16658">
        <f>IF(GL_Paste!$B16655="","",IF(TRIM(GL_Paste!$M16655)&lt;&gt;"",TRIM(GL_Paste!$M16655),IFERROR(MID(GL_Paste!$I16655,FIND("[",GL_Paste!$I16655)+1,FIND("]",GL_Paste!$I16655)-FIND("[",GL_Paste!$I16655)-1),"")))</f>
        <v/>
      </c>
      <c r="D16658">
        <f>IF(GL_Paste!$B16655="","",IFERROR(INDEX(DeptName,MATCH($C16658,DeptTag,0)),"UNALLOCATED"))</f>
        <v/>
      </c>
      <c r="E16658">
        <f>IF(GL_Paste!$B16655="","",IFERROR(INDEX(AcctCat,MATCH(GL_Paste!$B16655&amp;"",AcctCode,0)),"UNKNOWN"))</f>
        <v/>
      </c>
      <c r="F16658">
        <f>IF(GL_Paste!$B16655="","",IFERROR(INDEX(AcctSub,MATCH(GL_Paste!$B16655&amp;"",AcctCode,0)),"UNKNOWN"))</f>
        <v/>
      </c>
    </row>
    <row r="16659">
      <c r="A16659" s="40">
        <f>IF(GL_Paste!$B16656="","",N(GL_Paste!$H16656)-N(GL_Paste!$G16656))</f>
        <v/>
      </c>
      <c r="B16659" s="43">
        <f>IF(GL_Paste!$B16656="","",DATE(YEAR(GL_Paste!$E16656),MONTH(GL_Paste!$E16656),1))</f>
        <v/>
      </c>
      <c r="C16659">
        <f>IF(GL_Paste!$B16656="","",IF(TRIM(GL_Paste!$M16656)&lt;&gt;"",TRIM(GL_Paste!$M16656),IFERROR(MID(GL_Paste!$I16656,FIND("[",GL_Paste!$I16656)+1,FIND("]",GL_Paste!$I16656)-FIND("[",GL_Paste!$I16656)-1),"")))</f>
        <v/>
      </c>
      <c r="D16659">
        <f>IF(GL_Paste!$B16656="","",IFERROR(INDEX(DeptName,MATCH($C16659,DeptTag,0)),"UNALLOCATED"))</f>
        <v/>
      </c>
      <c r="E16659">
        <f>IF(GL_Paste!$B16656="","",IFERROR(INDEX(AcctCat,MATCH(GL_Paste!$B16656&amp;"",AcctCode,0)),"UNKNOWN"))</f>
        <v/>
      </c>
      <c r="F16659">
        <f>IF(GL_Paste!$B16656="","",IFERROR(INDEX(AcctSub,MATCH(GL_Paste!$B16656&amp;"",AcctCode,0)),"UNKNOWN"))</f>
        <v/>
      </c>
    </row>
    <row r="16660">
      <c r="A16660" s="40">
        <f>IF(GL_Paste!$B16657="","",N(GL_Paste!$H16657)-N(GL_Paste!$G16657))</f>
        <v/>
      </c>
      <c r="B16660" s="43">
        <f>IF(GL_Paste!$B16657="","",DATE(YEAR(GL_Paste!$E16657),MONTH(GL_Paste!$E16657),1))</f>
        <v/>
      </c>
      <c r="C16660">
        <f>IF(GL_Paste!$B16657="","",IF(TRIM(GL_Paste!$M16657)&lt;&gt;"",TRIM(GL_Paste!$M16657),IFERROR(MID(GL_Paste!$I16657,FIND("[",GL_Paste!$I16657)+1,FIND("]",GL_Paste!$I16657)-FIND("[",GL_Paste!$I16657)-1),"")))</f>
        <v/>
      </c>
      <c r="D16660">
        <f>IF(GL_Paste!$B16657="","",IFERROR(INDEX(DeptName,MATCH($C16660,DeptTag,0)),"UNALLOCATED"))</f>
        <v/>
      </c>
      <c r="E16660">
        <f>IF(GL_Paste!$B16657="","",IFERROR(INDEX(AcctCat,MATCH(GL_Paste!$B16657&amp;"",AcctCode,0)),"UNKNOWN"))</f>
        <v/>
      </c>
      <c r="F16660">
        <f>IF(GL_Paste!$B16657="","",IFERROR(INDEX(AcctSub,MATCH(GL_Paste!$B16657&amp;"",AcctCode,0)),"UNKNOWN"))</f>
        <v/>
      </c>
    </row>
    <row r="16661">
      <c r="A16661" s="40">
        <f>IF(GL_Paste!$B16658="","",N(GL_Paste!$H16658)-N(GL_Paste!$G16658))</f>
        <v/>
      </c>
      <c r="B16661" s="43">
        <f>IF(GL_Paste!$B16658="","",DATE(YEAR(GL_Paste!$E16658),MONTH(GL_Paste!$E16658),1))</f>
        <v/>
      </c>
      <c r="C16661">
        <f>IF(GL_Paste!$B16658="","",IF(TRIM(GL_Paste!$M16658)&lt;&gt;"",TRIM(GL_Paste!$M16658),IFERROR(MID(GL_Paste!$I16658,FIND("[",GL_Paste!$I16658)+1,FIND("]",GL_Paste!$I16658)-FIND("[",GL_Paste!$I16658)-1),"")))</f>
        <v/>
      </c>
      <c r="D16661">
        <f>IF(GL_Paste!$B16658="","",IFERROR(INDEX(DeptName,MATCH($C16661,DeptTag,0)),"UNALLOCATED"))</f>
        <v/>
      </c>
      <c r="E16661">
        <f>IF(GL_Paste!$B16658="","",IFERROR(INDEX(AcctCat,MATCH(GL_Paste!$B16658&amp;"",AcctCode,0)),"UNKNOWN"))</f>
        <v/>
      </c>
      <c r="F16661">
        <f>IF(GL_Paste!$B16658="","",IFERROR(INDEX(AcctSub,MATCH(GL_Paste!$B16658&amp;"",AcctCode,0)),"UNKNOWN"))</f>
        <v/>
      </c>
    </row>
    <row r="16662">
      <c r="A16662" s="40">
        <f>IF(GL_Paste!$B16659="","",N(GL_Paste!$H16659)-N(GL_Paste!$G16659))</f>
        <v/>
      </c>
      <c r="B16662" s="43">
        <f>IF(GL_Paste!$B16659="","",DATE(YEAR(GL_Paste!$E16659),MONTH(GL_Paste!$E16659),1))</f>
        <v/>
      </c>
      <c r="C16662">
        <f>IF(GL_Paste!$B16659="","",IF(TRIM(GL_Paste!$M16659)&lt;&gt;"",TRIM(GL_Paste!$M16659),IFERROR(MID(GL_Paste!$I16659,FIND("[",GL_Paste!$I16659)+1,FIND("]",GL_Paste!$I16659)-FIND("[",GL_Paste!$I16659)-1),"")))</f>
        <v/>
      </c>
      <c r="D16662">
        <f>IF(GL_Paste!$B16659="","",IFERROR(INDEX(DeptName,MATCH($C16662,DeptTag,0)),"UNALLOCATED"))</f>
        <v/>
      </c>
      <c r="E16662">
        <f>IF(GL_Paste!$B16659="","",IFERROR(INDEX(AcctCat,MATCH(GL_Paste!$B16659&amp;"",AcctCode,0)),"UNKNOWN"))</f>
        <v/>
      </c>
      <c r="F16662">
        <f>IF(GL_Paste!$B16659="","",IFERROR(INDEX(AcctSub,MATCH(GL_Paste!$B16659&amp;"",AcctCode,0)),"UNKNOWN"))</f>
        <v/>
      </c>
    </row>
    <row r="16663">
      <c r="A16663" s="40">
        <f>IF(GL_Paste!$B16660="","",N(GL_Paste!$H16660)-N(GL_Paste!$G16660))</f>
        <v/>
      </c>
      <c r="B16663" s="43">
        <f>IF(GL_Paste!$B16660="","",DATE(YEAR(GL_Paste!$E16660),MONTH(GL_Paste!$E16660),1))</f>
        <v/>
      </c>
      <c r="C16663">
        <f>IF(GL_Paste!$B16660="","",IF(TRIM(GL_Paste!$M16660)&lt;&gt;"",TRIM(GL_Paste!$M16660),IFERROR(MID(GL_Paste!$I16660,FIND("[",GL_Paste!$I16660)+1,FIND("]",GL_Paste!$I16660)-FIND("[",GL_Paste!$I16660)-1),"")))</f>
        <v/>
      </c>
      <c r="D16663">
        <f>IF(GL_Paste!$B16660="","",IFERROR(INDEX(DeptName,MATCH($C16663,DeptTag,0)),"UNALLOCATED"))</f>
        <v/>
      </c>
      <c r="E16663">
        <f>IF(GL_Paste!$B16660="","",IFERROR(INDEX(AcctCat,MATCH(GL_Paste!$B16660&amp;"",AcctCode,0)),"UNKNOWN"))</f>
        <v/>
      </c>
      <c r="F16663">
        <f>IF(GL_Paste!$B16660="","",IFERROR(INDEX(AcctSub,MATCH(GL_Paste!$B16660&amp;"",AcctCode,0)),"UNKNOWN"))</f>
        <v/>
      </c>
    </row>
    <row r="16664">
      <c r="A16664" s="40">
        <f>IF(GL_Paste!$B16661="","",N(GL_Paste!$H16661)-N(GL_Paste!$G16661))</f>
        <v/>
      </c>
      <c r="B16664" s="43">
        <f>IF(GL_Paste!$B16661="","",DATE(YEAR(GL_Paste!$E16661),MONTH(GL_Paste!$E16661),1))</f>
        <v/>
      </c>
      <c r="C16664">
        <f>IF(GL_Paste!$B16661="","",IF(TRIM(GL_Paste!$M16661)&lt;&gt;"",TRIM(GL_Paste!$M16661),IFERROR(MID(GL_Paste!$I16661,FIND("[",GL_Paste!$I16661)+1,FIND("]",GL_Paste!$I16661)-FIND("[",GL_Paste!$I16661)-1),"")))</f>
        <v/>
      </c>
      <c r="D16664">
        <f>IF(GL_Paste!$B16661="","",IFERROR(INDEX(DeptName,MATCH($C16664,DeptTag,0)),"UNALLOCATED"))</f>
        <v/>
      </c>
      <c r="E16664">
        <f>IF(GL_Paste!$B16661="","",IFERROR(INDEX(AcctCat,MATCH(GL_Paste!$B16661&amp;"",AcctCode,0)),"UNKNOWN"))</f>
        <v/>
      </c>
      <c r="F16664">
        <f>IF(GL_Paste!$B16661="","",IFERROR(INDEX(AcctSub,MATCH(GL_Paste!$B16661&amp;"",AcctCode,0)),"UNKNOWN"))</f>
        <v/>
      </c>
    </row>
    <row r="16665">
      <c r="A16665" s="40">
        <f>IF(GL_Paste!$B16662="","",N(GL_Paste!$H16662)-N(GL_Paste!$G16662))</f>
        <v/>
      </c>
      <c r="B16665" s="43">
        <f>IF(GL_Paste!$B16662="","",DATE(YEAR(GL_Paste!$E16662),MONTH(GL_Paste!$E16662),1))</f>
        <v/>
      </c>
      <c r="C16665">
        <f>IF(GL_Paste!$B16662="","",IF(TRIM(GL_Paste!$M16662)&lt;&gt;"",TRIM(GL_Paste!$M16662),IFERROR(MID(GL_Paste!$I16662,FIND("[",GL_Paste!$I16662)+1,FIND("]",GL_Paste!$I16662)-FIND("[",GL_Paste!$I16662)-1),"")))</f>
        <v/>
      </c>
      <c r="D16665">
        <f>IF(GL_Paste!$B16662="","",IFERROR(INDEX(DeptName,MATCH($C16665,DeptTag,0)),"UNALLOCATED"))</f>
        <v/>
      </c>
      <c r="E16665">
        <f>IF(GL_Paste!$B16662="","",IFERROR(INDEX(AcctCat,MATCH(GL_Paste!$B16662&amp;"",AcctCode,0)),"UNKNOWN"))</f>
        <v/>
      </c>
      <c r="F16665">
        <f>IF(GL_Paste!$B16662="","",IFERROR(INDEX(AcctSub,MATCH(GL_Paste!$B16662&amp;"",AcctCode,0)),"UNKNOWN"))</f>
        <v/>
      </c>
    </row>
    <row r="16666">
      <c r="A16666" s="40">
        <f>IF(GL_Paste!$B16663="","",N(GL_Paste!$H16663)-N(GL_Paste!$G16663))</f>
        <v/>
      </c>
      <c r="B16666" s="43">
        <f>IF(GL_Paste!$B16663="","",DATE(YEAR(GL_Paste!$E16663),MONTH(GL_Paste!$E16663),1))</f>
        <v/>
      </c>
      <c r="C16666">
        <f>IF(GL_Paste!$B16663="","",IF(TRIM(GL_Paste!$M16663)&lt;&gt;"",TRIM(GL_Paste!$M16663),IFERROR(MID(GL_Paste!$I16663,FIND("[",GL_Paste!$I16663)+1,FIND("]",GL_Paste!$I16663)-FIND("[",GL_Paste!$I16663)-1),"")))</f>
        <v/>
      </c>
      <c r="D16666">
        <f>IF(GL_Paste!$B16663="","",IFERROR(INDEX(DeptName,MATCH($C16666,DeptTag,0)),"UNALLOCATED"))</f>
        <v/>
      </c>
      <c r="E16666">
        <f>IF(GL_Paste!$B16663="","",IFERROR(INDEX(AcctCat,MATCH(GL_Paste!$B16663&amp;"",AcctCode,0)),"UNKNOWN"))</f>
        <v/>
      </c>
      <c r="F16666">
        <f>IF(GL_Paste!$B16663="","",IFERROR(INDEX(AcctSub,MATCH(GL_Paste!$B16663&amp;"",AcctCode,0)),"UNKNOWN"))</f>
        <v/>
      </c>
    </row>
    <row r="16667">
      <c r="A16667" s="40">
        <f>IF(GL_Paste!$B16664="","",N(GL_Paste!$H16664)-N(GL_Paste!$G16664))</f>
        <v/>
      </c>
      <c r="B16667" s="43">
        <f>IF(GL_Paste!$B16664="","",DATE(YEAR(GL_Paste!$E16664),MONTH(GL_Paste!$E16664),1))</f>
        <v/>
      </c>
      <c r="C16667">
        <f>IF(GL_Paste!$B16664="","",IF(TRIM(GL_Paste!$M16664)&lt;&gt;"",TRIM(GL_Paste!$M16664),IFERROR(MID(GL_Paste!$I16664,FIND("[",GL_Paste!$I16664)+1,FIND("]",GL_Paste!$I16664)-FIND("[",GL_Paste!$I16664)-1),"")))</f>
        <v/>
      </c>
      <c r="D16667">
        <f>IF(GL_Paste!$B16664="","",IFERROR(INDEX(DeptName,MATCH($C16667,DeptTag,0)),"UNALLOCATED"))</f>
        <v/>
      </c>
      <c r="E16667">
        <f>IF(GL_Paste!$B16664="","",IFERROR(INDEX(AcctCat,MATCH(GL_Paste!$B16664&amp;"",AcctCode,0)),"UNKNOWN"))</f>
        <v/>
      </c>
      <c r="F16667">
        <f>IF(GL_Paste!$B16664="","",IFERROR(INDEX(AcctSub,MATCH(GL_Paste!$B16664&amp;"",AcctCode,0)),"UNKNOWN"))</f>
        <v/>
      </c>
    </row>
    <row r="16668">
      <c r="A16668" s="40">
        <f>IF(GL_Paste!$B16665="","",N(GL_Paste!$H16665)-N(GL_Paste!$G16665))</f>
        <v/>
      </c>
      <c r="B16668" s="43">
        <f>IF(GL_Paste!$B16665="","",DATE(YEAR(GL_Paste!$E16665),MONTH(GL_Paste!$E16665),1))</f>
        <v/>
      </c>
      <c r="C16668">
        <f>IF(GL_Paste!$B16665="","",IF(TRIM(GL_Paste!$M16665)&lt;&gt;"",TRIM(GL_Paste!$M16665),IFERROR(MID(GL_Paste!$I16665,FIND("[",GL_Paste!$I16665)+1,FIND("]",GL_Paste!$I16665)-FIND("[",GL_Paste!$I16665)-1),"")))</f>
        <v/>
      </c>
      <c r="D16668">
        <f>IF(GL_Paste!$B16665="","",IFERROR(INDEX(DeptName,MATCH($C16668,DeptTag,0)),"UNALLOCATED"))</f>
        <v/>
      </c>
      <c r="E16668">
        <f>IF(GL_Paste!$B16665="","",IFERROR(INDEX(AcctCat,MATCH(GL_Paste!$B16665&amp;"",AcctCode,0)),"UNKNOWN"))</f>
        <v/>
      </c>
      <c r="F16668">
        <f>IF(GL_Paste!$B16665="","",IFERROR(INDEX(AcctSub,MATCH(GL_Paste!$B16665&amp;"",AcctCode,0)),"UNKNOWN"))</f>
        <v/>
      </c>
    </row>
    <row r="16669">
      <c r="A16669" s="40">
        <f>IF(GL_Paste!$B16666="","",N(GL_Paste!$H16666)-N(GL_Paste!$G16666))</f>
        <v/>
      </c>
      <c r="B16669" s="43">
        <f>IF(GL_Paste!$B16666="","",DATE(YEAR(GL_Paste!$E16666),MONTH(GL_Paste!$E16666),1))</f>
        <v/>
      </c>
      <c r="C16669">
        <f>IF(GL_Paste!$B16666="","",IF(TRIM(GL_Paste!$M16666)&lt;&gt;"",TRIM(GL_Paste!$M16666),IFERROR(MID(GL_Paste!$I16666,FIND("[",GL_Paste!$I16666)+1,FIND("]",GL_Paste!$I16666)-FIND("[",GL_Paste!$I16666)-1),"")))</f>
        <v/>
      </c>
      <c r="D16669">
        <f>IF(GL_Paste!$B16666="","",IFERROR(INDEX(DeptName,MATCH($C16669,DeptTag,0)),"UNALLOCATED"))</f>
        <v/>
      </c>
      <c r="E16669">
        <f>IF(GL_Paste!$B16666="","",IFERROR(INDEX(AcctCat,MATCH(GL_Paste!$B16666&amp;"",AcctCode,0)),"UNKNOWN"))</f>
        <v/>
      </c>
      <c r="F16669">
        <f>IF(GL_Paste!$B16666="","",IFERROR(INDEX(AcctSub,MATCH(GL_Paste!$B16666&amp;"",AcctCode,0)),"UNKNOWN"))</f>
        <v/>
      </c>
    </row>
    <row r="16670">
      <c r="A16670" s="40">
        <f>IF(GL_Paste!$B16667="","",N(GL_Paste!$H16667)-N(GL_Paste!$G16667))</f>
        <v/>
      </c>
      <c r="B16670" s="43">
        <f>IF(GL_Paste!$B16667="","",DATE(YEAR(GL_Paste!$E16667),MONTH(GL_Paste!$E16667),1))</f>
        <v/>
      </c>
      <c r="C16670">
        <f>IF(GL_Paste!$B16667="","",IF(TRIM(GL_Paste!$M16667)&lt;&gt;"",TRIM(GL_Paste!$M16667),IFERROR(MID(GL_Paste!$I16667,FIND("[",GL_Paste!$I16667)+1,FIND("]",GL_Paste!$I16667)-FIND("[",GL_Paste!$I16667)-1),"")))</f>
        <v/>
      </c>
      <c r="D16670">
        <f>IF(GL_Paste!$B16667="","",IFERROR(INDEX(DeptName,MATCH($C16670,DeptTag,0)),"UNALLOCATED"))</f>
        <v/>
      </c>
      <c r="E16670">
        <f>IF(GL_Paste!$B16667="","",IFERROR(INDEX(AcctCat,MATCH(GL_Paste!$B16667&amp;"",AcctCode,0)),"UNKNOWN"))</f>
        <v/>
      </c>
      <c r="F16670">
        <f>IF(GL_Paste!$B16667="","",IFERROR(INDEX(AcctSub,MATCH(GL_Paste!$B16667&amp;"",AcctCode,0)),"UNKNOWN"))</f>
        <v/>
      </c>
    </row>
    <row r="16671">
      <c r="A16671" s="40">
        <f>IF(GL_Paste!$B16668="","",N(GL_Paste!$H16668)-N(GL_Paste!$G16668))</f>
        <v/>
      </c>
      <c r="B16671" s="43">
        <f>IF(GL_Paste!$B16668="","",DATE(YEAR(GL_Paste!$E16668),MONTH(GL_Paste!$E16668),1))</f>
        <v/>
      </c>
      <c r="C16671">
        <f>IF(GL_Paste!$B16668="","",IF(TRIM(GL_Paste!$M16668)&lt;&gt;"",TRIM(GL_Paste!$M16668),IFERROR(MID(GL_Paste!$I16668,FIND("[",GL_Paste!$I16668)+1,FIND("]",GL_Paste!$I16668)-FIND("[",GL_Paste!$I16668)-1),"")))</f>
        <v/>
      </c>
      <c r="D16671">
        <f>IF(GL_Paste!$B16668="","",IFERROR(INDEX(DeptName,MATCH($C16671,DeptTag,0)),"UNALLOCATED"))</f>
        <v/>
      </c>
      <c r="E16671">
        <f>IF(GL_Paste!$B16668="","",IFERROR(INDEX(AcctCat,MATCH(GL_Paste!$B16668&amp;"",AcctCode,0)),"UNKNOWN"))</f>
        <v/>
      </c>
      <c r="F16671">
        <f>IF(GL_Paste!$B16668="","",IFERROR(INDEX(AcctSub,MATCH(GL_Paste!$B16668&amp;"",AcctCode,0)),"UNKNOWN"))</f>
        <v/>
      </c>
    </row>
    <row r="16672">
      <c r="A16672" s="40">
        <f>IF(GL_Paste!$B16669="","",N(GL_Paste!$H16669)-N(GL_Paste!$G16669))</f>
        <v/>
      </c>
      <c r="B16672" s="43">
        <f>IF(GL_Paste!$B16669="","",DATE(YEAR(GL_Paste!$E16669),MONTH(GL_Paste!$E16669),1))</f>
        <v/>
      </c>
      <c r="C16672">
        <f>IF(GL_Paste!$B16669="","",IF(TRIM(GL_Paste!$M16669)&lt;&gt;"",TRIM(GL_Paste!$M16669),IFERROR(MID(GL_Paste!$I16669,FIND("[",GL_Paste!$I16669)+1,FIND("]",GL_Paste!$I16669)-FIND("[",GL_Paste!$I16669)-1),"")))</f>
        <v/>
      </c>
      <c r="D16672">
        <f>IF(GL_Paste!$B16669="","",IFERROR(INDEX(DeptName,MATCH($C16672,DeptTag,0)),"UNALLOCATED"))</f>
        <v/>
      </c>
      <c r="E16672">
        <f>IF(GL_Paste!$B16669="","",IFERROR(INDEX(AcctCat,MATCH(GL_Paste!$B16669&amp;"",AcctCode,0)),"UNKNOWN"))</f>
        <v/>
      </c>
      <c r="F16672">
        <f>IF(GL_Paste!$B16669="","",IFERROR(INDEX(AcctSub,MATCH(GL_Paste!$B16669&amp;"",AcctCode,0)),"UNKNOWN"))</f>
        <v/>
      </c>
    </row>
    <row r="16673">
      <c r="A16673" s="40">
        <f>IF(GL_Paste!$B16670="","",N(GL_Paste!$H16670)-N(GL_Paste!$G16670))</f>
        <v/>
      </c>
      <c r="B16673" s="43">
        <f>IF(GL_Paste!$B16670="","",DATE(YEAR(GL_Paste!$E16670),MONTH(GL_Paste!$E16670),1))</f>
        <v/>
      </c>
      <c r="C16673">
        <f>IF(GL_Paste!$B16670="","",IF(TRIM(GL_Paste!$M16670)&lt;&gt;"",TRIM(GL_Paste!$M16670),IFERROR(MID(GL_Paste!$I16670,FIND("[",GL_Paste!$I16670)+1,FIND("]",GL_Paste!$I16670)-FIND("[",GL_Paste!$I16670)-1),"")))</f>
        <v/>
      </c>
      <c r="D16673">
        <f>IF(GL_Paste!$B16670="","",IFERROR(INDEX(DeptName,MATCH($C16673,DeptTag,0)),"UNALLOCATED"))</f>
        <v/>
      </c>
      <c r="E16673">
        <f>IF(GL_Paste!$B16670="","",IFERROR(INDEX(AcctCat,MATCH(GL_Paste!$B16670&amp;"",AcctCode,0)),"UNKNOWN"))</f>
        <v/>
      </c>
      <c r="F16673">
        <f>IF(GL_Paste!$B16670="","",IFERROR(INDEX(AcctSub,MATCH(GL_Paste!$B16670&amp;"",AcctCode,0)),"UNKNOWN"))</f>
        <v/>
      </c>
    </row>
    <row r="16674">
      <c r="A16674" s="40">
        <f>IF(GL_Paste!$B16671="","",N(GL_Paste!$H16671)-N(GL_Paste!$G16671))</f>
        <v/>
      </c>
      <c r="B16674" s="43">
        <f>IF(GL_Paste!$B16671="","",DATE(YEAR(GL_Paste!$E16671),MONTH(GL_Paste!$E16671),1))</f>
        <v/>
      </c>
      <c r="C16674">
        <f>IF(GL_Paste!$B16671="","",IF(TRIM(GL_Paste!$M16671)&lt;&gt;"",TRIM(GL_Paste!$M16671),IFERROR(MID(GL_Paste!$I16671,FIND("[",GL_Paste!$I16671)+1,FIND("]",GL_Paste!$I16671)-FIND("[",GL_Paste!$I16671)-1),"")))</f>
        <v/>
      </c>
      <c r="D16674">
        <f>IF(GL_Paste!$B16671="","",IFERROR(INDEX(DeptName,MATCH($C16674,DeptTag,0)),"UNALLOCATED"))</f>
        <v/>
      </c>
      <c r="E16674">
        <f>IF(GL_Paste!$B16671="","",IFERROR(INDEX(AcctCat,MATCH(GL_Paste!$B16671&amp;"",AcctCode,0)),"UNKNOWN"))</f>
        <v/>
      </c>
      <c r="F16674">
        <f>IF(GL_Paste!$B16671="","",IFERROR(INDEX(AcctSub,MATCH(GL_Paste!$B16671&amp;"",AcctCode,0)),"UNKNOWN"))</f>
        <v/>
      </c>
    </row>
    <row r="16675">
      <c r="A16675" s="40">
        <f>IF(GL_Paste!$B16672="","",N(GL_Paste!$H16672)-N(GL_Paste!$G16672))</f>
        <v/>
      </c>
      <c r="B16675" s="43">
        <f>IF(GL_Paste!$B16672="","",DATE(YEAR(GL_Paste!$E16672),MONTH(GL_Paste!$E16672),1))</f>
        <v/>
      </c>
      <c r="C16675">
        <f>IF(GL_Paste!$B16672="","",IF(TRIM(GL_Paste!$M16672)&lt;&gt;"",TRIM(GL_Paste!$M16672),IFERROR(MID(GL_Paste!$I16672,FIND("[",GL_Paste!$I16672)+1,FIND("]",GL_Paste!$I16672)-FIND("[",GL_Paste!$I16672)-1),"")))</f>
        <v/>
      </c>
      <c r="D16675">
        <f>IF(GL_Paste!$B16672="","",IFERROR(INDEX(DeptName,MATCH($C16675,DeptTag,0)),"UNALLOCATED"))</f>
        <v/>
      </c>
      <c r="E16675">
        <f>IF(GL_Paste!$B16672="","",IFERROR(INDEX(AcctCat,MATCH(GL_Paste!$B16672&amp;"",AcctCode,0)),"UNKNOWN"))</f>
        <v/>
      </c>
      <c r="F16675">
        <f>IF(GL_Paste!$B16672="","",IFERROR(INDEX(AcctSub,MATCH(GL_Paste!$B16672&amp;"",AcctCode,0)),"UNKNOWN"))</f>
        <v/>
      </c>
    </row>
    <row r="16676">
      <c r="A16676" s="40">
        <f>IF(GL_Paste!$B16673="","",N(GL_Paste!$H16673)-N(GL_Paste!$G16673))</f>
        <v/>
      </c>
      <c r="B16676" s="43">
        <f>IF(GL_Paste!$B16673="","",DATE(YEAR(GL_Paste!$E16673),MONTH(GL_Paste!$E16673),1))</f>
        <v/>
      </c>
      <c r="C16676">
        <f>IF(GL_Paste!$B16673="","",IF(TRIM(GL_Paste!$M16673)&lt;&gt;"",TRIM(GL_Paste!$M16673),IFERROR(MID(GL_Paste!$I16673,FIND("[",GL_Paste!$I16673)+1,FIND("]",GL_Paste!$I16673)-FIND("[",GL_Paste!$I16673)-1),"")))</f>
        <v/>
      </c>
      <c r="D16676">
        <f>IF(GL_Paste!$B16673="","",IFERROR(INDEX(DeptName,MATCH($C16676,DeptTag,0)),"UNALLOCATED"))</f>
        <v/>
      </c>
      <c r="E16676">
        <f>IF(GL_Paste!$B16673="","",IFERROR(INDEX(AcctCat,MATCH(GL_Paste!$B16673&amp;"",AcctCode,0)),"UNKNOWN"))</f>
        <v/>
      </c>
      <c r="F16676">
        <f>IF(GL_Paste!$B16673="","",IFERROR(INDEX(AcctSub,MATCH(GL_Paste!$B16673&amp;"",AcctCode,0)),"UNKNOWN"))</f>
        <v/>
      </c>
    </row>
    <row r="16677">
      <c r="A16677" s="40">
        <f>IF(GL_Paste!$B16674="","",N(GL_Paste!$H16674)-N(GL_Paste!$G16674))</f>
        <v/>
      </c>
      <c r="B16677" s="43">
        <f>IF(GL_Paste!$B16674="","",DATE(YEAR(GL_Paste!$E16674),MONTH(GL_Paste!$E16674),1))</f>
        <v/>
      </c>
      <c r="C16677">
        <f>IF(GL_Paste!$B16674="","",IF(TRIM(GL_Paste!$M16674)&lt;&gt;"",TRIM(GL_Paste!$M16674),IFERROR(MID(GL_Paste!$I16674,FIND("[",GL_Paste!$I16674)+1,FIND("]",GL_Paste!$I16674)-FIND("[",GL_Paste!$I16674)-1),"")))</f>
        <v/>
      </c>
      <c r="D16677">
        <f>IF(GL_Paste!$B16674="","",IFERROR(INDEX(DeptName,MATCH($C16677,DeptTag,0)),"UNALLOCATED"))</f>
        <v/>
      </c>
      <c r="E16677">
        <f>IF(GL_Paste!$B16674="","",IFERROR(INDEX(AcctCat,MATCH(GL_Paste!$B16674&amp;"",AcctCode,0)),"UNKNOWN"))</f>
        <v/>
      </c>
      <c r="F16677">
        <f>IF(GL_Paste!$B16674="","",IFERROR(INDEX(AcctSub,MATCH(GL_Paste!$B16674&amp;"",AcctCode,0)),"UNKNOWN"))</f>
        <v/>
      </c>
    </row>
    <row r="16678">
      <c r="A16678" s="40">
        <f>IF(GL_Paste!$B16675="","",N(GL_Paste!$H16675)-N(GL_Paste!$G16675))</f>
        <v/>
      </c>
      <c r="B16678" s="43">
        <f>IF(GL_Paste!$B16675="","",DATE(YEAR(GL_Paste!$E16675),MONTH(GL_Paste!$E16675),1))</f>
        <v/>
      </c>
      <c r="C16678">
        <f>IF(GL_Paste!$B16675="","",IF(TRIM(GL_Paste!$M16675)&lt;&gt;"",TRIM(GL_Paste!$M16675),IFERROR(MID(GL_Paste!$I16675,FIND("[",GL_Paste!$I16675)+1,FIND("]",GL_Paste!$I16675)-FIND("[",GL_Paste!$I16675)-1),"")))</f>
        <v/>
      </c>
      <c r="D16678">
        <f>IF(GL_Paste!$B16675="","",IFERROR(INDEX(DeptName,MATCH($C16678,DeptTag,0)),"UNALLOCATED"))</f>
        <v/>
      </c>
      <c r="E16678">
        <f>IF(GL_Paste!$B16675="","",IFERROR(INDEX(AcctCat,MATCH(GL_Paste!$B16675&amp;"",AcctCode,0)),"UNKNOWN"))</f>
        <v/>
      </c>
      <c r="F16678">
        <f>IF(GL_Paste!$B16675="","",IFERROR(INDEX(AcctSub,MATCH(GL_Paste!$B16675&amp;"",AcctCode,0)),"UNKNOWN"))</f>
        <v/>
      </c>
    </row>
    <row r="16679">
      <c r="A16679" s="40">
        <f>IF(GL_Paste!$B16676="","",N(GL_Paste!$H16676)-N(GL_Paste!$G16676))</f>
        <v/>
      </c>
      <c r="B16679" s="43">
        <f>IF(GL_Paste!$B16676="","",DATE(YEAR(GL_Paste!$E16676),MONTH(GL_Paste!$E16676),1))</f>
        <v/>
      </c>
      <c r="C16679">
        <f>IF(GL_Paste!$B16676="","",IF(TRIM(GL_Paste!$M16676)&lt;&gt;"",TRIM(GL_Paste!$M16676),IFERROR(MID(GL_Paste!$I16676,FIND("[",GL_Paste!$I16676)+1,FIND("]",GL_Paste!$I16676)-FIND("[",GL_Paste!$I16676)-1),"")))</f>
        <v/>
      </c>
      <c r="D16679">
        <f>IF(GL_Paste!$B16676="","",IFERROR(INDEX(DeptName,MATCH($C16679,DeptTag,0)),"UNALLOCATED"))</f>
        <v/>
      </c>
      <c r="E16679">
        <f>IF(GL_Paste!$B16676="","",IFERROR(INDEX(AcctCat,MATCH(GL_Paste!$B16676&amp;"",AcctCode,0)),"UNKNOWN"))</f>
        <v/>
      </c>
      <c r="F16679">
        <f>IF(GL_Paste!$B16676="","",IFERROR(INDEX(AcctSub,MATCH(GL_Paste!$B16676&amp;"",AcctCode,0)),"UNKNOWN"))</f>
        <v/>
      </c>
    </row>
    <row r="16680">
      <c r="A16680" s="40">
        <f>IF(GL_Paste!$B16677="","",N(GL_Paste!$H16677)-N(GL_Paste!$G16677))</f>
        <v/>
      </c>
      <c r="B16680" s="43">
        <f>IF(GL_Paste!$B16677="","",DATE(YEAR(GL_Paste!$E16677),MONTH(GL_Paste!$E16677),1))</f>
        <v/>
      </c>
      <c r="C16680">
        <f>IF(GL_Paste!$B16677="","",IF(TRIM(GL_Paste!$M16677)&lt;&gt;"",TRIM(GL_Paste!$M16677),IFERROR(MID(GL_Paste!$I16677,FIND("[",GL_Paste!$I16677)+1,FIND("]",GL_Paste!$I16677)-FIND("[",GL_Paste!$I16677)-1),"")))</f>
        <v/>
      </c>
      <c r="D16680">
        <f>IF(GL_Paste!$B16677="","",IFERROR(INDEX(DeptName,MATCH($C16680,DeptTag,0)),"UNALLOCATED"))</f>
        <v/>
      </c>
      <c r="E16680">
        <f>IF(GL_Paste!$B16677="","",IFERROR(INDEX(AcctCat,MATCH(GL_Paste!$B16677&amp;"",AcctCode,0)),"UNKNOWN"))</f>
        <v/>
      </c>
      <c r="F16680">
        <f>IF(GL_Paste!$B16677="","",IFERROR(INDEX(AcctSub,MATCH(GL_Paste!$B16677&amp;"",AcctCode,0)),"UNKNOWN"))</f>
        <v/>
      </c>
    </row>
    <row r="16681">
      <c r="A16681" s="40">
        <f>IF(GL_Paste!$B16678="","",N(GL_Paste!$H16678)-N(GL_Paste!$G16678))</f>
        <v/>
      </c>
      <c r="B16681" s="43">
        <f>IF(GL_Paste!$B16678="","",DATE(YEAR(GL_Paste!$E16678),MONTH(GL_Paste!$E16678),1))</f>
        <v/>
      </c>
      <c r="C16681">
        <f>IF(GL_Paste!$B16678="","",IF(TRIM(GL_Paste!$M16678)&lt;&gt;"",TRIM(GL_Paste!$M16678),IFERROR(MID(GL_Paste!$I16678,FIND("[",GL_Paste!$I16678)+1,FIND("]",GL_Paste!$I16678)-FIND("[",GL_Paste!$I16678)-1),"")))</f>
        <v/>
      </c>
      <c r="D16681">
        <f>IF(GL_Paste!$B16678="","",IFERROR(INDEX(DeptName,MATCH($C16681,DeptTag,0)),"UNALLOCATED"))</f>
        <v/>
      </c>
      <c r="E16681">
        <f>IF(GL_Paste!$B16678="","",IFERROR(INDEX(AcctCat,MATCH(GL_Paste!$B16678&amp;"",AcctCode,0)),"UNKNOWN"))</f>
        <v/>
      </c>
      <c r="F16681">
        <f>IF(GL_Paste!$B16678="","",IFERROR(INDEX(AcctSub,MATCH(GL_Paste!$B16678&amp;"",AcctCode,0)),"UNKNOWN"))</f>
        <v/>
      </c>
    </row>
    <row r="16682">
      <c r="A16682" s="40">
        <f>IF(GL_Paste!$B16679="","",N(GL_Paste!$H16679)-N(GL_Paste!$G16679))</f>
        <v/>
      </c>
      <c r="B16682" s="43">
        <f>IF(GL_Paste!$B16679="","",DATE(YEAR(GL_Paste!$E16679),MONTH(GL_Paste!$E16679),1))</f>
        <v/>
      </c>
      <c r="C16682">
        <f>IF(GL_Paste!$B16679="","",IF(TRIM(GL_Paste!$M16679)&lt;&gt;"",TRIM(GL_Paste!$M16679),IFERROR(MID(GL_Paste!$I16679,FIND("[",GL_Paste!$I16679)+1,FIND("]",GL_Paste!$I16679)-FIND("[",GL_Paste!$I16679)-1),"")))</f>
        <v/>
      </c>
      <c r="D16682">
        <f>IF(GL_Paste!$B16679="","",IFERROR(INDEX(DeptName,MATCH($C16682,DeptTag,0)),"UNALLOCATED"))</f>
        <v/>
      </c>
      <c r="E16682">
        <f>IF(GL_Paste!$B16679="","",IFERROR(INDEX(AcctCat,MATCH(GL_Paste!$B16679&amp;"",AcctCode,0)),"UNKNOWN"))</f>
        <v/>
      </c>
      <c r="F16682">
        <f>IF(GL_Paste!$B16679="","",IFERROR(INDEX(AcctSub,MATCH(GL_Paste!$B16679&amp;"",AcctCode,0)),"UNKNOWN"))</f>
        <v/>
      </c>
    </row>
    <row r="16683">
      <c r="A16683" s="40">
        <f>IF(GL_Paste!$B16680="","",N(GL_Paste!$H16680)-N(GL_Paste!$G16680))</f>
        <v/>
      </c>
      <c r="B16683" s="43">
        <f>IF(GL_Paste!$B16680="","",DATE(YEAR(GL_Paste!$E16680),MONTH(GL_Paste!$E16680),1))</f>
        <v/>
      </c>
      <c r="C16683">
        <f>IF(GL_Paste!$B16680="","",IF(TRIM(GL_Paste!$M16680)&lt;&gt;"",TRIM(GL_Paste!$M16680),IFERROR(MID(GL_Paste!$I16680,FIND("[",GL_Paste!$I16680)+1,FIND("]",GL_Paste!$I16680)-FIND("[",GL_Paste!$I16680)-1),"")))</f>
        <v/>
      </c>
      <c r="D16683">
        <f>IF(GL_Paste!$B16680="","",IFERROR(INDEX(DeptName,MATCH($C16683,DeptTag,0)),"UNALLOCATED"))</f>
        <v/>
      </c>
      <c r="E16683">
        <f>IF(GL_Paste!$B16680="","",IFERROR(INDEX(AcctCat,MATCH(GL_Paste!$B16680&amp;"",AcctCode,0)),"UNKNOWN"))</f>
        <v/>
      </c>
      <c r="F16683">
        <f>IF(GL_Paste!$B16680="","",IFERROR(INDEX(AcctSub,MATCH(GL_Paste!$B16680&amp;"",AcctCode,0)),"UNKNOWN"))</f>
        <v/>
      </c>
    </row>
    <row r="16684">
      <c r="A16684" s="40">
        <f>IF(GL_Paste!$B16681="","",N(GL_Paste!$H16681)-N(GL_Paste!$G16681))</f>
        <v/>
      </c>
      <c r="B16684" s="43">
        <f>IF(GL_Paste!$B16681="","",DATE(YEAR(GL_Paste!$E16681),MONTH(GL_Paste!$E16681),1))</f>
        <v/>
      </c>
      <c r="C16684">
        <f>IF(GL_Paste!$B16681="","",IF(TRIM(GL_Paste!$M16681)&lt;&gt;"",TRIM(GL_Paste!$M16681),IFERROR(MID(GL_Paste!$I16681,FIND("[",GL_Paste!$I16681)+1,FIND("]",GL_Paste!$I16681)-FIND("[",GL_Paste!$I16681)-1),"")))</f>
        <v/>
      </c>
      <c r="D16684">
        <f>IF(GL_Paste!$B16681="","",IFERROR(INDEX(DeptName,MATCH($C16684,DeptTag,0)),"UNALLOCATED"))</f>
        <v/>
      </c>
      <c r="E16684">
        <f>IF(GL_Paste!$B16681="","",IFERROR(INDEX(AcctCat,MATCH(GL_Paste!$B16681&amp;"",AcctCode,0)),"UNKNOWN"))</f>
        <v/>
      </c>
      <c r="F16684">
        <f>IF(GL_Paste!$B16681="","",IFERROR(INDEX(AcctSub,MATCH(GL_Paste!$B16681&amp;"",AcctCode,0)),"UNKNOWN"))</f>
        <v/>
      </c>
    </row>
    <row r="16685">
      <c r="A16685" s="40">
        <f>IF(GL_Paste!$B16682="","",N(GL_Paste!$H16682)-N(GL_Paste!$G16682))</f>
        <v/>
      </c>
      <c r="B16685" s="43">
        <f>IF(GL_Paste!$B16682="","",DATE(YEAR(GL_Paste!$E16682),MONTH(GL_Paste!$E16682),1))</f>
        <v/>
      </c>
      <c r="C16685">
        <f>IF(GL_Paste!$B16682="","",IF(TRIM(GL_Paste!$M16682)&lt;&gt;"",TRIM(GL_Paste!$M16682),IFERROR(MID(GL_Paste!$I16682,FIND("[",GL_Paste!$I16682)+1,FIND("]",GL_Paste!$I16682)-FIND("[",GL_Paste!$I16682)-1),"")))</f>
        <v/>
      </c>
      <c r="D16685">
        <f>IF(GL_Paste!$B16682="","",IFERROR(INDEX(DeptName,MATCH($C16685,DeptTag,0)),"UNALLOCATED"))</f>
        <v/>
      </c>
      <c r="E16685">
        <f>IF(GL_Paste!$B16682="","",IFERROR(INDEX(AcctCat,MATCH(GL_Paste!$B16682&amp;"",AcctCode,0)),"UNKNOWN"))</f>
        <v/>
      </c>
      <c r="F16685">
        <f>IF(GL_Paste!$B16682="","",IFERROR(INDEX(AcctSub,MATCH(GL_Paste!$B16682&amp;"",AcctCode,0)),"UNKNOWN"))</f>
        <v/>
      </c>
    </row>
    <row r="16686">
      <c r="A16686" s="40">
        <f>IF(GL_Paste!$B16683="","",N(GL_Paste!$H16683)-N(GL_Paste!$G16683))</f>
        <v/>
      </c>
      <c r="B16686" s="43">
        <f>IF(GL_Paste!$B16683="","",DATE(YEAR(GL_Paste!$E16683),MONTH(GL_Paste!$E16683),1))</f>
        <v/>
      </c>
      <c r="C16686">
        <f>IF(GL_Paste!$B16683="","",IF(TRIM(GL_Paste!$M16683)&lt;&gt;"",TRIM(GL_Paste!$M16683),IFERROR(MID(GL_Paste!$I16683,FIND("[",GL_Paste!$I16683)+1,FIND("]",GL_Paste!$I16683)-FIND("[",GL_Paste!$I16683)-1),"")))</f>
        <v/>
      </c>
      <c r="D16686">
        <f>IF(GL_Paste!$B16683="","",IFERROR(INDEX(DeptName,MATCH($C16686,DeptTag,0)),"UNALLOCATED"))</f>
        <v/>
      </c>
      <c r="E16686">
        <f>IF(GL_Paste!$B16683="","",IFERROR(INDEX(AcctCat,MATCH(GL_Paste!$B16683&amp;"",AcctCode,0)),"UNKNOWN"))</f>
        <v/>
      </c>
      <c r="F16686">
        <f>IF(GL_Paste!$B16683="","",IFERROR(INDEX(AcctSub,MATCH(GL_Paste!$B16683&amp;"",AcctCode,0)),"UNKNOWN"))</f>
        <v/>
      </c>
    </row>
    <row r="16687">
      <c r="A16687" s="40">
        <f>IF(GL_Paste!$B16684="","",N(GL_Paste!$H16684)-N(GL_Paste!$G16684))</f>
        <v/>
      </c>
      <c r="B16687" s="43">
        <f>IF(GL_Paste!$B16684="","",DATE(YEAR(GL_Paste!$E16684),MONTH(GL_Paste!$E16684),1))</f>
        <v/>
      </c>
      <c r="C16687">
        <f>IF(GL_Paste!$B16684="","",IF(TRIM(GL_Paste!$M16684)&lt;&gt;"",TRIM(GL_Paste!$M16684),IFERROR(MID(GL_Paste!$I16684,FIND("[",GL_Paste!$I16684)+1,FIND("]",GL_Paste!$I16684)-FIND("[",GL_Paste!$I16684)-1),"")))</f>
        <v/>
      </c>
      <c r="D16687">
        <f>IF(GL_Paste!$B16684="","",IFERROR(INDEX(DeptName,MATCH($C16687,DeptTag,0)),"UNALLOCATED"))</f>
        <v/>
      </c>
      <c r="E16687">
        <f>IF(GL_Paste!$B16684="","",IFERROR(INDEX(AcctCat,MATCH(GL_Paste!$B16684&amp;"",AcctCode,0)),"UNKNOWN"))</f>
        <v/>
      </c>
      <c r="F16687">
        <f>IF(GL_Paste!$B16684="","",IFERROR(INDEX(AcctSub,MATCH(GL_Paste!$B16684&amp;"",AcctCode,0)),"UNKNOWN"))</f>
        <v/>
      </c>
    </row>
    <row r="16688">
      <c r="A16688" s="40">
        <f>IF(GL_Paste!$B16685="","",N(GL_Paste!$H16685)-N(GL_Paste!$G16685))</f>
        <v/>
      </c>
      <c r="B16688" s="43">
        <f>IF(GL_Paste!$B16685="","",DATE(YEAR(GL_Paste!$E16685),MONTH(GL_Paste!$E16685),1))</f>
        <v/>
      </c>
      <c r="C16688">
        <f>IF(GL_Paste!$B16685="","",IF(TRIM(GL_Paste!$M16685)&lt;&gt;"",TRIM(GL_Paste!$M16685),IFERROR(MID(GL_Paste!$I16685,FIND("[",GL_Paste!$I16685)+1,FIND("]",GL_Paste!$I16685)-FIND("[",GL_Paste!$I16685)-1),"")))</f>
        <v/>
      </c>
      <c r="D16688">
        <f>IF(GL_Paste!$B16685="","",IFERROR(INDEX(DeptName,MATCH($C16688,DeptTag,0)),"UNALLOCATED"))</f>
        <v/>
      </c>
      <c r="E16688">
        <f>IF(GL_Paste!$B16685="","",IFERROR(INDEX(AcctCat,MATCH(GL_Paste!$B16685&amp;"",AcctCode,0)),"UNKNOWN"))</f>
        <v/>
      </c>
      <c r="F16688">
        <f>IF(GL_Paste!$B16685="","",IFERROR(INDEX(AcctSub,MATCH(GL_Paste!$B16685&amp;"",AcctCode,0)),"UNKNOWN"))</f>
        <v/>
      </c>
    </row>
    <row r="16689">
      <c r="A16689" s="40">
        <f>IF(GL_Paste!$B16686="","",N(GL_Paste!$H16686)-N(GL_Paste!$G16686))</f>
        <v/>
      </c>
      <c r="B16689" s="43">
        <f>IF(GL_Paste!$B16686="","",DATE(YEAR(GL_Paste!$E16686),MONTH(GL_Paste!$E16686),1))</f>
        <v/>
      </c>
      <c r="C16689">
        <f>IF(GL_Paste!$B16686="","",IF(TRIM(GL_Paste!$M16686)&lt;&gt;"",TRIM(GL_Paste!$M16686),IFERROR(MID(GL_Paste!$I16686,FIND("[",GL_Paste!$I16686)+1,FIND("]",GL_Paste!$I16686)-FIND("[",GL_Paste!$I16686)-1),"")))</f>
        <v/>
      </c>
      <c r="D16689">
        <f>IF(GL_Paste!$B16686="","",IFERROR(INDEX(DeptName,MATCH($C16689,DeptTag,0)),"UNALLOCATED"))</f>
        <v/>
      </c>
      <c r="E16689">
        <f>IF(GL_Paste!$B16686="","",IFERROR(INDEX(AcctCat,MATCH(GL_Paste!$B16686&amp;"",AcctCode,0)),"UNKNOWN"))</f>
        <v/>
      </c>
      <c r="F16689">
        <f>IF(GL_Paste!$B16686="","",IFERROR(INDEX(AcctSub,MATCH(GL_Paste!$B16686&amp;"",AcctCode,0)),"UNKNOWN"))</f>
        <v/>
      </c>
    </row>
    <row r="16690">
      <c r="A16690" s="40">
        <f>IF(GL_Paste!$B16687="","",N(GL_Paste!$H16687)-N(GL_Paste!$G16687))</f>
        <v/>
      </c>
      <c r="B16690" s="43">
        <f>IF(GL_Paste!$B16687="","",DATE(YEAR(GL_Paste!$E16687),MONTH(GL_Paste!$E16687),1))</f>
        <v/>
      </c>
      <c r="C16690">
        <f>IF(GL_Paste!$B16687="","",IF(TRIM(GL_Paste!$M16687)&lt;&gt;"",TRIM(GL_Paste!$M16687),IFERROR(MID(GL_Paste!$I16687,FIND("[",GL_Paste!$I16687)+1,FIND("]",GL_Paste!$I16687)-FIND("[",GL_Paste!$I16687)-1),"")))</f>
        <v/>
      </c>
      <c r="D16690">
        <f>IF(GL_Paste!$B16687="","",IFERROR(INDEX(DeptName,MATCH($C16690,DeptTag,0)),"UNALLOCATED"))</f>
        <v/>
      </c>
      <c r="E16690">
        <f>IF(GL_Paste!$B16687="","",IFERROR(INDEX(AcctCat,MATCH(GL_Paste!$B16687&amp;"",AcctCode,0)),"UNKNOWN"))</f>
        <v/>
      </c>
      <c r="F16690">
        <f>IF(GL_Paste!$B16687="","",IFERROR(INDEX(AcctSub,MATCH(GL_Paste!$B16687&amp;"",AcctCode,0)),"UNKNOWN"))</f>
        <v/>
      </c>
    </row>
    <row r="16691">
      <c r="A16691" s="40">
        <f>IF(GL_Paste!$B16688="","",N(GL_Paste!$H16688)-N(GL_Paste!$G16688))</f>
        <v/>
      </c>
      <c r="B16691" s="43">
        <f>IF(GL_Paste!$B16688="","",DATE(YEAR(GL_Paste!$E16688),MONTH(GL_Paste!$E16688),1))</f>
        <v/>
      </c>
      <c r="C16691">
        <f>IF(GL_Paste!$B16688="","",IF(TRIM(GL_Paste!$M16688)&lt;&gt;"",TRIM(GL_Paste!$M16688),IFERROR(MID(GL_Paste!$I16688,FIND("[",GL_Paste!$I16688)+1,FIND("]",GL_Paste!$I16688)-FIND("[",GL_Paste!$I16688)-1),"")))</f>
        <v/>
      </c>
      <c r="D16691">
        <f>IF(GL_Paste!$B16688="","",IFERROR(INDEX(DeptName,MATCH($C16691,DeptTag,0)),"UNALLOCATED"))</f>
        <v/>
      </c>
      <c r="E16691">
        <f>IF(GL_Paste!$B16688="","",IFERROR(INDEX(AcctCat,MATCH(GL_Paste!$B16688&amp;"",AcctCode,0)),"UNKNOWN"))</f>
        <v/>
      </c>
      <c r="F16691">
        <f>IF(GL_Paste!$B16688="","",IFERROR(INDEX(AcctSub,MATCH(GL_Paste!$B16688&amp;"",AcctCode,0)),"UNKNOWN"))</f>
        <v/>
      </c>
    </row>
    <row r="16692">
      <c r="A16692" s="40">
        <f>IF(GL_Paste!$B16689="","",N(GL_Paste!$H16689)-N(GL_Paste!$G16689))</f>
        <v/>
      </c>
      <c r="B16692" s="43">
        <f>IF(GL_Paste!$B16689="","",DATE(YEAR(GL_Paste!$E16689),MONTH(GL_Paste!$E16689),1))</f>
        <v/>
      </c>
      <c r="C16692">
        <f>IF(GL_Paste!$B16689="","",IF(TRIM(GL_Paste!$M16689)&lt;&gt;"",TRIM(GL_Paste!$M16689),IFERROR(MID(GL_Paste!$I16689,FIND("[",GL_Paste!$I16689)+1,FIND("]",GL_Paste!$I16689)-FIND("[",GL_Paste!$I16689)-1),"")))</f>
        <v/>
      </c>
      <c r="D16692">
        <f>IF(GL_Paste!$B16689="","",IFERROR(INDEX(DeptName,MATCH($C16692,DeptTag,0)),"UNALLOCATED"))</f>
        <v/>
      </c>
      <c r="E16692">
        <f>IF(GL_Paste!$B16689="","",IFERROR(INDEX(AcctCat,MATCH(GL_Paste!$B16689&amp;"",AcctCode,0)),"UNKNOWN"))</f>
        <v/>
      </c>
      <c r="F16692">
        <f>IF(GL_Paste!$B16689="","",IFERROR(INDEX(AcctSub,MATCH(GL_Paste!$B16689&amp;"",AcctCode,0)),"UNKNOWN"))</f>
        <v/>
      </c>
    </row>
    <row r="16693">
      <c r="A16693" s="40">
        <f>IF(GL_Paste!$B16690="","",N(GL_Paste!$H16690)-N(GL_Paste!$G16690))</f>
        <v/>
      </c>
      <c r="B16693" s="43">
        <f>IF(GL_Paste!$B16690="","",DATE(YEAR(GL_Paste!$E16690),MONTH(GL_Paste!$E16690),1))</f>
        <v/>
      </c>
      <c r="C16693">
        <f>IF(GL_Paste!$B16690="","",IF(TRIM(GL_Paste!$M16690)&lt;&gt;"",TRIM(GL_Paste!$M16690),IFERROR(MID(GL_Paste!$I16690,FIND("[",GL_Paste!$I16690)+1,FIND("]",GL_Paste!$I16690)-FIND("[",GL_Paste!$I16690)-1),"")))</f>
        <v/>
      </c>
      <c r="D16693">
        <f>IF(GL_Paste!$B16690="","",IFERROR(INDEX(DeptName,MATCH($C16693,DeptTag,0)),"UNALLOCATED"))</f>
        <v/>
      </c>
      <c r="E16693">
        <f>IF(GL_Paste!$B16690="","",IFERROR(INDEX(AcctCat,MATCH(GL_Paste!$B16690&amp;"",AcctCode,0)),"UNKNOWN"))</f>
        <v/>
      </c>
      <c r="F16693">
        <f>IF(GL_Paste!$B16690="","",IFERROR(INDEX(AcctSub,MATCH(GL_Paste!$B16690&amp;"",AcctCode,0)),"UNKNOWN"))</f>
        <v/>
      </c>
    </row>
    <row r="16694">
      <c r="A16694" s="40">
        <f>IF(GL_Paste!$B16691="","",N(GL_Paste!$H16691)-N(GL_Paste!$G16691))</f>
        <v/>
      </c>
      <c r="B16694" s="43">
        <f>IF(GL_Paste!$B16691="","",DATE(YEAR(GL_Paste!$E16691),MONTH(GL_Paste!$E16691),1))</f>
        <v/>
      </c>
      <c r="C16694">
        <f>IF(GL_Paste!$B16691="","",IF(TRIM(GL_Paste!$M16691)&lt;&gt;"",TRIM(GL_Paste!$M16691),IFERROR(MID(GL_Paste!$I16691,FIND("[",GL_Paste!$I16691)+1,FIND("]",GL_Paste!$I16691)-FIND("[",GL_Paste!$I16691)-1),"")))</f>
        <v/>
      </c>
      <c r="D16694">
        <f>IF(GL_Paste!$B16691="","",IFERROR(INDEX(DeptName,MATCH($C16694,DeptTag,0)),"UNALLOCATED"))</f>
        <v/>
      </c>
      <c r="E16694">
        <f>IF(GL_Paste!$B16691="","",IFERROR(INDEX(AcctCat,MATCH(GL_Paste!$B16691&amp;"",AcctCode,0)),"UNKNOWN"))</f>
        <v/>
      </c>
      <c r="F16694">
        <f>IF(GL_Paste!$B16691="","",IFERROR(INDEX(AcctSub,MATCH(GL_Paste!$B16691&amp;"",AcctCode,0)),"UNKNOWN"))</f>
        <v/>
      </c>
    </row>
    <row r="16695">
      <c r="A16695" s="40">
        <f>IF(GL_Paste!$B16692="","",N(GL_Paste!$H16692)-N(GL_Paste!$G16692))</f>
        <v/>
      </c>
      <c r="B16695" s="43">
        <f>IF(GL_Paste!$B16692="","",DATE(YEAR(GL_Paste!$E16692),MONTH(GL_Paste!$E16692),1))</f>
        <v/>
      </c>
      <c r="C16695">
        <f>IF(GL_Paste!$B16692="","",IF(TRIM(GL_Paste!$M16692)&lt;&gt;"",TRIM(GL_Paste!$M16692),IFERROR(MID(GL_Paste!$I16692,FIND("[",GL_Paste!$I16692)+1,FIND("]",GL_Paste!$I16692)-FIND("[",GL_Paste!$I16692)-1),"")))</f>
        <v/>
      </c>
      <c r="D16695">
        <f>IF(GL_Paste!$B16692="","",IFERROR(INDEX(DeptName,MATCH($C16695,DeptTag,0)),"UNALLOCATED"))</f>
        <v/>
      </c>
      <c r="E16695">
        <f>IF(GL_Paste!$B16692="","",IFERROR(INDEX(AcctCat,MATCH(GL_Paste!$B16692&amp;"",AcctCode,0)),"UNKNOWN"))</f>
        <v/>
      </c>
      <c r="F16695">
        <f>IF(GL_Paste!$B16692="","",IFERROR(INDEX(AcctSub,MATCH(GL_Paste!$B16692&amp;"",AcctCode,0)),"UNKNOWN"))</f>
        <v/>
      </c>
    </row>
    <row r="16696">
      <c r="A16696" s="40">
        <f>IF(GL_Paste!$B16693="","",N(GL_Paste!$H16693)-N(GL_Paste!$G16693))</f>
        <v/>
      </c>
      <c r="B16696" s="43">
        <f>IF(GL_Paste!$B16693="","",DATE(YEAR(GL_Paste!$E16693),MONTH(GL_Paste!$E16693),1))</f>
        <v/>
      </c>
      <c r="C16696">
        <f>IF(GL_Paste!$B16693="","",IF(TRIM(GL_Paste!$M16693)&lt;&gt;"",TRIM(GL_Paste!$M16693),IFERROR(MID(GL_Paste!$I16693,FIND("[",GL_Paste!$I16693)+1,FIND("]",GL_Paste!$I16693)-FIND("[",GL_Paste!$I16693)-1),"")))</f>
        <v/>
      </c>
      <c r="D16696">
        <f>IF(GL_Paste!$B16693="","",IFERROR(INDEX(DeptName,MATCH($C16696,DeptTag,0)),"UNALLOCATED"))</f>
        <v/>
      </c>
      <c r="E16696">
        <f>IF(GL_Paste!$B16693="","",IFERROR(INDEX(AcctCat,MATCH(GL_Paste!$B16693&amp;"",AcctCode,0)),"UNKNOWN"))</f>
        <v/>
      </c>
      <c r="F16696">
        <f>IF(GL_Paste!$B16693="","",IFERROR(INDEX(AcctSub,MATCH(GL_Paste!$B16693&amp;"",AcctCode,0)),"UNKNOWN"))</f>
        <v/>
      </c>
    </row>
    <row r="16697">
      <c r="A16697" s="40">
        <f>IF(GL_Paste!$B16694="","",N(GL_Paste!$H16694)-N(GL_Paste!$G16694))</f>
        <v/>
      </c>
      <c r="B16697" s="43">
        <f>IF(GL_Paste!$B16694="","",DATE(YEAR(GL_Paste!$E16694),MONTH(GL_Paste!$E16694),1))</f>
        <v/>
      </c>
      <c r="C16697">
        <f>IF(GL_Paste!$B16694="","",IF(TRIM(GL_Paste!$M16694)&lt;&gt;"",TRIM(GL_Paste!$M16694),IFERROR(MID(GL_Paste!$I16694,FIND("[",GL_Paste!$I16694)+1,FIND("]",GL_Paste!$I16694)-FIND("[",GL_Paste!$I16694)-1),"")))</f>
        <v/>
      </c>
      <c r="D16697">
        <f>IF(GL_Paste!$B16694="","",IFERROR(INDEX(DeptName,MATCH($C16697,DeptTag,0)),"UNALLOCATED"))</f>
        <v/>
      </c>
      <c r="E16697">
        <f>IF(GL_Paste!$B16694="","",IFERROR(INDEX(AcctCat,MATCH(GL_Paste!$B16694&amp;"",AcctCode,0)),"UNKNOWN"))</f>
        <v/>
      </c>
      <c r="F16697">
        <f>IF(GL_Paste!$B16694="","",IFERROR(INDEX(AcctSub,MATCH(GL_Paste!$B16694&amp;"",AcctCode,0)),"UNKNOWN"))</f>
        <v/>
      </c>
    </row>
    <row r="16698">
      <c r="A16698" s="40">
        <f>IF(GL_Paste!$B16695="","",N(GL_Paste!$H16695)-N(GL_Paste!$G16695))</f>
        <v/>
      </c>
      <c r="B16698" s="43">
        <f>IF(GL_Paste!$B16695="","",DATE(YEAR(GL_Paste!$E16695),MONTH(GL_Paste!$E16695),1))</f>
        <v/>
      </c>
      <c r="C16698">
        <f>IF(GL_Paste!$B16695="","",IF(TRIM(GL_Paste!$M16695)&lt;&gt;"",TRIM(GL_Paste!$M16695),IFERROR(MID(GL_Paste!$I16695,FIND("[",GL_Paste!$I16695)+1,FIND("]",GL_Paste!$I16695)-FIND("[",GL_Paste!$I16695)-1),"")))</f>
        <v/>
      </c>
      <c r="D16698">
        <f>IF(GL_Paste!$B16695="","",IFERROR(INDEX(DeptName,MATCH($C16698,DeptTag,0)),"UNALLOCATED"))</f>
        <v/>
      </c>
      <c r="E16698">
        <f>IF(GL_Paste!$B16695="","",IFERROR(INDEX(AcctCat,MATCH(GL_Paste!$B16695&amp;"",AcctCode,0)),"UNKNOWN"))</f>
        <v/>
      </c>
      <c r="F16698">
        <f>IF(GL_Paste!$B16695="","",IFERROR(INDEX(AcctSub,MATCH(GL_Paste!$B16695&amp;"",AcctCode,0)),"UNKNOWN"))</f>
        <v/>
      </c>
    </row>
    <row r="16699">
      <c r="A16699" s="40">
        <f>IF(GL_Paste!$B16696="","",N(GL_Paste!$H16696)-N(GL_Paste!$G16696))</f>
        <v/>
      </c>
      <c r="B16699" s="43">
        <f>IF(GL_Paste!$B16696="","",DATE(YEAR(GL_Paste!$E16696),MONTH(GL_Paste!$E16696),1))</f>
        <v/>
      </c>
      <c r="C16699">
        <f>IF(GL_Paste!$B16696="","",IF(TRIM(GL_Paste!$M16696)&lt;&gt;"",TRIM(GL_Paste!$M16696),IFERROR(MID(GL_Paste!$I16696,FIND("[",GL_Paste!$I16696)+1,FIND("]",GL_Paste!$I16696)-FIND("[",GL_Paste!$I16696)-1),"")))</f>
        <v/>
      </c>
      <c r="D16699">
        <f>IF(GL_Paste!$B16696="","",IFERROR(INDEX(DeptName,MATCH($C16699,DeptTag,0)),"UNALLOCATED"))</f>
        <v/>
      </c>
      <c r="E16699">
        <f>IF(GL_Paste!$B16696="","",IFERROR(INDEX(AcctCat,MATCH(GL_Paste!$B16696&amp;"",AcctCode,0)),"UNKNOWN"))</f>
        <v/>
      </c>
      <c r="F16699">
        <f>IF(GL_Paste!$B16696="","",IFERROR(INDEX(AcctSub,MATCH(GL_Paste!$B16696&amp;"",AcctCode,0)),"UNKNOWN"))</f>
        <v/>
      </c>
    </row>
    <row r="16700">
      <c r="A16700" s="40">
        <f>IF(GL_Paste!$B16697="","",N(GL_Paste!$H16697)-N(GL_Paste!$G16697))</f>
        <v/>
      </c>
      <c r="B16700" s="43">
        <f>IF(GL_Paste!$B16697="","",DATE(YEAR(GL_Paste!$E16697),MONTH(GL_Paste!$E16697),1))</f>
        <v/>
      </c>
      <c r="C16700">
        <f>IF(GL_Paste!$B16697="","",IF(TRIM(GL_Paste!$M16697)&lt;&gt;"",TRIM(GL_Paste!$M16697),IFERROR(MID(GL_Paste!$I16697,FIND("[",GL_Paste!$I16697)+1,FIND("]",GL_Paste!$I16697)-FIND("[",GL_Paste!$I16697)-1),"")))</f>
        <v/>
      </c>
      <c r="D16700">
        <f>IF(GL_Paste!$B16697="","",IFERROR(INDEX(DeptName,MATCH($C16700,DeptTag,0)),"UNALLOCATED"))</f>
        <v/>
      </c>
      <c r="E16700">
        <f>IF(GL_Paste!$B16697="","",IFERROR(INDEX(AcctCat,MATCH(GL_Paste!$B16697&amp;"",AcctCode,0)),"UNKNOWN"))</f>
        <v/>
      </c>
      <c r="F16700">
        <f>IF(GL_Paste!$B16697="","",IFERROR(INDEX(AcctSub,MATCH(GL_Paste!$B16697&amp;"",AcctCode,0)),"UNKNOWN"))</f>
        <v/>
      </c>
    </row>
    <row r="16701">
      <c r="A16701" s="40">
        <f>IF(GL_Paste!$B16698="","",N(GL_Paste!$H16698)-N(GL_Paste!$G16698))</f>
        <v/>
      </c>
      <c r="B16701" s="43">
        <f>IF(GL_Paste!$B16698="","",DATE(YEAR(GL_Paste!$E16698),MONTH(GL_Paste!$E16698),1))</f>
        <v/>
      </c>
      <c r="C16701">
        <f>IF(GL_Paste!$B16698="","",IF(TRIM(GL_Paste!$M16698)&lt;&gt;"",TRIM(GL_Paste!$M16698),IFERROR(MID(GL_Paste!$I16698,FIND("[",GL_Paste!$I16698)+1,FIND("]",GL_Paste!$I16698)-FIND("[",GL_Paste!$I16698)-1),"")))</f>
        <v/>
      </c>
      <c r="D16701">
        <f>IF(GL_Paste!$B16698="","",IFERROR(INDEX(DeptName,MATCH($C16701,DeptTag,0)),"UNALLOCATED"))</f>
        <v/>
      </c>
      <c r="E16701">
        <f>IF(GL_Paste!$B16698="","",IFERROR(INDEX(AcctCat,MATCH(GL_Paste!$B16698&amp;"",AcctCode,0)),"UNKNOWN"))</f>
        <v/>
      </c>
      <c r="F16701">
        <f>IF(GL_Paste!$B16698="","",IFERROR(INDEX(AcctSub,MATCH(GL_Paste!$B16698&amp;"",AcctCode,0)),"UNKNOWN"))</f>
        <v/>
      </c>
    </row>
    <row r="16702">
      <c r="A16702" s="40">
        <f>IF(GL_Paste!$B16699="","",N(GL_Paste!$H16699)-N(GL_Paste!$G16699))</f>
        <v/>
      </c>
      <c r="B16702" s="43">
        <f>IF(GL_Paste!$B16699="","",DATE(YEAR(GL_Paste!$E16699),MONTH(GL_Paste!$E16699),1))</f>
        <v/>
      </c>
      <c r="C16702">
        <f>IF(GL_Paste!$B16699="","",IF(TRIM(GL_Paste!$M16699)&lt;&gt;"",TRIM(GL_Paste!$M16699),IFERROR(MID(GL_Paste!$I16699,FIND("[",GL_Paste!$I16699)+1,FIND("]",GL_Paste!$I16699)-FIND("[",GL_Paste!$I16699)-1),"")))</f>
        <v/>
      </c>
      <c r="D16702">
        <f>IF(GL_Paste!$B16699="","",IFERROR(INDEX(DeptName,MATCH($C16702,DeptTag,0)),"UNALLOCATED"))</f>
        <v/>
      </c>
      <c r="E16702">
        <f>IF(GL_Paste!$B16699="","",IFERROR(INDEX(AcctCat,MATCH(GL_Paste!$B16699&amp;"",AcctCode,0)),"UNKNOWN"))</f>
        <v/>
      </c>
      <c r="F16702">
        <f>IF(GL_Paste!$B16699="","",IFERROR(INDEX(AcctSub,MATCH(GL_Paste!$B16699&amp;"",AcctCode,0)),"UNKNOWN"))</f>
        <v/>
      </c>
    </row>
    <row r="16703">
      <c r="A16703" s="40">
        <f>IF(GL_Paste!$B16700="","",N(GL_Paste!$H16700)-N(GL_Paste!$G16700))</f>
        <v/>
      </c>
      <c r="B16703" s="43">
        <f>IF(GL_Paste!$B16700="","",DATE(YEAR(GL_Paste!$E16700),MONTH(GL_Paste!$E16700),1))</f>
        <v/>
      </c>
      <c r="C16703">
        <f>IF(GL_Paste!$B16700="","",IF(TRIM(GL_Paste!$M16700)&lt;&gt;"",TRIM(GL_Paste!$M16700),IFERROR(MID(GL_Paste!$I16700,FIND("[",GL_Paste!$I16700)+1,FIND("]",GL_Paste!$I16700)-FIND("[",GL_Paste!$I16700)-1),"")))</f>
        <v/>
      </c>
      <c r="D16703">
        <f>IF(GL_Paste!$B16700="","",IFERROR(INDEX(DeptName,MATCH($C16703,DeptTag,0)),"UNALLOCATED"))</f>
        <v/>
      </c>
      <c r="E16703">
        <f>IF(GL_Paste!$B16700="","",IFERROR(INDEX(AcctCat,MATCH(GL_Paste!$B16700&amp;"",AcctCode,0)),"UNKNOWN"))</f>
        <v/>
      </c>
      <c r="F16703">
        <f>IF(GL_Paste!$B16700="","",IFERROR(INDEX(AcctSub,MATCH(GL_Paste!$B16700&amp;"",AcctCode,0)),"UNKNOWN"))</f>
        <v/>
      </c>
    </row>
    <row r="16704">
      <c r="A16704" s="40">
        <f>IF(GL_Paste!$B16701="","",N(GL_Paste!$H16701)-N(GL_Paste!$G16701))</f>
        <v/>
      </c>
      <c r="B16704" s="43">
        <f>IF(GL_Paste!$B16701="","",DATE(YEAR(GL_Paste!$E16701),MONTH(GL_Paste!$E16701),1))</f>
        <v/>
      </c>
      <c r="C16704">
        <f>IF(GL_Paste!$B16701="","",IF(TRIM(GL_Paste!$M16701)&lt;&gt;"",TRIM(GL_Paste!$M16701),IFERROR(MID(GL_Paste!$I16701,FIND("[",GL_Paste!$I16701)+1,FIND("]",GL_Paste!$I16701)-FIND("[",GL_Paste!$I16701)-1),"")))</f>
        <v/>
      </c>
      <c r="D16704">
        <f>IF(GL_Paste!$B16701="","",IFERROR(INDEX(DeptName,MATCH($C16704,DeptTag,0)),"UNALLOCATED"))</f>
        <v/>
      </c>
      <c r="E16704">
        <f>IF(GL_Paste!$B16701="","",IFERROR(INDEX(AcctCat,MATCH(GL_Paste!$B16701&amp;"",AcctCode,0)),"UNKNOWN"))</f>
        <v/>
      </c>
      <c r="F16704">
        <f>IF(GL_Paste!$B16701="","",IFERROR(INDEX(AcctSub,MATCH(GL_Paste!$B16701&amp;"",AcctCode,0)),"UNKNOWN"))</f>
        <v/>
      </c>
    </row>
    <row r="16705">
      <c r="A16705" s="40">
        <f>IF(GL_Paste!$B16702="","",N(GL_Paste!$H16702)-N(GL_Paste!$G16702))</f>
        <v/>
      </c>
      <c r="B16705" s="43">
        <f>IF(GL_Paste!$B16702="","",DATE(YEAR(GL_Paste!$E16702),MONTH(GL_Paste!$E16702),1))</f>
        <v/>
      </c>
      <c r="C16705">
        <f>IF(GL_Paste!$B16702="","",IF(TRIM(GL_Paste!$M16702)&lt;&gt;"",TRIM(GL_Paste!$M16702),IFERROR(MID(GL_Paste!$I16702,FIND("[",GL_Paste!$I16702)+1,FIND("]",GL_Paste!$I16702)-FIND("[",GL_Paste!$I16702)-1),"")))</f>
        <v/>
      </c>
      <c r="D16705">
        <f>IF(GL_Paste!$B16702="","",IFERROR(INDEX(DeptName,MATCH($C16705,DeptTag,0)),"UNALLOCATED"))</f>
        <v/>
      </c>
      <c r="E16705">
        <f>IF(GL_Paste!$B16702="","",IFERROR(INDEX(AcctCat,MATCH(GL_Paste!$B16702&amp;"",AcctCode,0)),"UNKNOWN"))</f>
        <v/>
      </c>
      <c r="F16705">
        <f>IF(GL_Paste!$B16702="","",IFERROR(INDEX(AcctSub,MATCH(GL_Paste!$B16702&amp;"",AcctCode,0)),"UNKNOWN"))</f>
        <v/>
      </c>
    </row>
    <row r="16706">
      <c r="A16706" s="40">
        <f>IF(GL_Paste!$B16703="","",N(GL_Paste!$H16703)-N(GL_Paste!$G16703))</f>
        <v/>
      </c>
      <c r="B16706" s="43">
        <f>IF(GL_Paste!$B16703="","",DATE(YEAR(GL_Paste!$E16703),MONTH(GL_Paste!$E16703),1))</f>
        <v/>
      </c>
      <c r="C16706">
        <f>IF(GL_Paste!$B16703="","",IF(TRIM(GL_Paste!$M16703)&lt;&gt;"",TRIM(GL_Paste!$M16703),IFERROR(MID(GL_Paste!$I16703,FIND("[",GL_Paste!$I16703)+1,FIND("]",GL_Paste!$I16703)-FIND("[",GL_Paste!$I16703)-1),"")))</f>
        <v/>
      </c>
      <c r="D16706">
        <f>IF(GL_Paste!$B16703="","",IFERROR(INDEX(DeptName,MATCH($C16706,DeptTag,0)),"UNALLOCATED"))</f>
        <v/>
      </c>
      <c r="E16706">
        <f>IF(GL_Paste!$B16703="","",IFERROR(INDEX(AcctCat,MATCH(GL_Paste!$B16703&amp;"",AcctCode,0)),"UNKNOWN"))</f>
        <v/>
      </c>
      <c r="F16706">
        <f>IF(GL_Paste!$B16703="","",IFERROR(INDEX(AcctSub,MATCH(GL_Paste!$B16703&amp;"",AcctCode,0)),"UNKNOWN"))</f>
        <v/>
      </c>
    </row>
    <row r="16707">
      <c r="A16707" s="40">
        <f>IF(GL_Paste!$B16704="","",N(GL_Paste!$H16704)-N(GL_Paste!$G16704))</f>
        <v/>
      </c>
      <c r="B16707" s="43">
        <f>IF(GL_Paste!$B16704="","",DATE(YEAR(GL_Paste!$E16704),MONTH(GL_Paste!$E16704),1))</f>
        <v/>
      </c>
      <c r="C16707">
        <f>IF(GL_Paste!$B16704="","",IF(TRIM(GL_Paste!$M16704)&lt;&gt;"",TRIM(GL_Paste!$M16704),IFERROR(MID(GL_Paste!$I16704,FIND("[",GL_Paste!$I16704)+1,FIND("]",GL_Paste!$I16704)-FIND("[",GL_Paste!$I16704)-1),"")))</f>
        <v/>
      </c>
      <c r="D16707">
        <f>IF(GL_Paste!$B16704="","",IFERROR(INDEX(DeptName,MATCH($C16707,DeptTag,0)),"UNALLOCATED"))</f>
        <v/>
      </c>
      <c r="E16707">
        <f>IF(GL_Paste!$B16704="","",IFERROR(INDEX(AcctCat,MATCH(GL_Paste!$B16704&amp;"",AcctCode,0)),"UNKNOWN"))</f>
        <v/>
      </c>
      <c r="F16707">
        <f>IF(GL_Paste!$B16704="","",IFERROR(INDEX(AcctSub,MATCH(GL_Paste!$B16704&amp;"",AcctCode,0)),"UNKNOWN"))</f>
        <v/>
      </c>
    </row>
    <row r="16708">
      <c r="A16708" s="40">
        <f>IF(GL_Paste!$B16705="","",N(GL_Paste!$H16705)-N(GL_Paste!$G16705))</f>
        <v/>
      </c>
      <c r="B16708" s="43">
        <f>IF(GL_Paste!$B16705="","",DATE(YEAR(GL_Paste!$E16705),MONTH(GL_Paste!$E16705),1))</f>
        <v/>
      </c>
      <c r="C16708">
        <f>IF(GL_Paste!$B16705="","",IF(TRIM(GL_Paste!$M16705)&lt;&gt;"",TRIM(GL_Paste!$M16705),IFERROR(MID(GL_Paste!$I16705,FIND("[",GL_Paste!$I16705)+1,FIND("]",GL_Paste!$I16705)-FIND("[",GL_Paste!$I16705)-1),"")))</f>
        <v/>
      </c>
      <c r="D16708">
        <f>IF(GL_Paste!$B16705="","",IFERROR(INDEX(DeptName,MATCH($C16708,DeptTag,0)),"UNALLOCATED"))</f>
        <v/>
      </c>
      <c r="E16708">
        <f>IF(GL_Paste!$B16705="","",IFERROR(INDEX(AcctCat,MATCH(GL_Paste!$B16705&amp;"",AcctCode,0)),"UNKNOWN"))</f>
        <v/>
      </c>
      <c r="F16708">
        <f>IF(GL_Paste!$B16705="","",IFERROR(INDEX(AcctSub,MATCH(GL_Paste!$B16705&amp;"",AcctCode,0)),"UNKNOWN"))</f>
        <v/>
      </c>
    </row>
    <row r="16709">
      <c r="A16709" s="40">
        <f>IF(GL_Paste!$B16706="","",N(GL_Paste!$H16706)-N(GL_Paste!$G16706))</f>
        <v/>
      </c>
      <c r="B16709" s="43">
        <f>IF(GL_Paste!$B16706="","",DATE(YEAR(GL_Paste!$E16706),MONTH(GL_Paste!$E16706),1))</f>
        <v/>
      </c>
      <c r="C16709">
        <f>IF(GL_Paste!$B16706="","",IF(TRIM(GL_Paste!$M16706)&lt;&gt;"",TRIM(GL_Paste!$M16706),IFERROR(MID(GL_Paste!$I16706,FIND("[",GL_Paste!$I16706)+1,FIND("]",GL_Paste!$I16706)-FIND("[",GL_Paste!$I16706)-1),"")))</f>
        <v/>
      </c>
      <c r="D16709">
        <f>IF(GL_Paste!$B16706="","",IFERROR(INDEX(DeptName,MATCH($C16709,DeptTag,0)),"UNALLOCATED"))</f>
        <v/>
      </c>
      <c r="E16709">
        <f>IF(GL_Paste!$B16706="","",IFERROR(INDEX(AcctCat,MATCH(GL_Paste!$B16706&amp;"",AcctCode,0)),"UNKNOWN"))</f>
        <v/>
      </c>
      <c r="F16709">
        <f>IF(GL_Paste!$B16706="","",IFERROR(INDEX(AcctSub,MATCH(GL_Paste!$B16706&amp;"",AcctCode,0)),"UNKNOWN"))</f>
        <v/>
      </c>
    </row>
    <row r="16710">
      <c r="A16710" s="40">
        <f>IF(GL_Paste!$B16707="","",N(GL_Paste!$H16707)-N(GL_Paste!$G16707))</f>
        <v/>
      </c>
      <c r="B16710" s="43">
        <f>IF(GL_Paste!$B16707="","",DATE(YEAR(GL_Paste!$E16707),MONTH(GL_Paste!$E16707),1))</f>
        <v/>
      </c>
      <c r="C16710">
        <f>IF(GL_Paste!$B16707="","",IF(TRIM(GL_Paste!$M16707)&lt;&gt;"",TRIM(GL_Paste!$M16707),IFERROR(MID(GL_Paste!$I16707,FIND("[",GL_Paste!$I16707)+1,FIND("]",GL_Paste!$I16707)-FIND("[",GL_Paste!$I16707)-1),"")))</f>
        <v/>
      </c>
      <c r="D16710">
        <f>IF(GL_Paste!$B16707="","",IFERROR(INDEX(DeptName,MATCH($C16710,DeptTag,0)),"UNALLOCATED"))</f>
        <v/>
      </c>
      <c r="E16710">
        <f>IF(GL_Paste!$B16707="","",IFERROR(INDEX(AcctCat,MATCH(GL_Paste!$B16707&amp;"",AcctCode,0)),"UNKNOWN"))</f>
        <v/>
      </c>
      <c r="F16710">
        <f>IF(GL_Paste!$B16707="","",IFERROR(INDEX(AcctSub,MATCH(GL_Paste!$B16707&amp;"",AcctCode,0)),"UNKNOWN"))</f>
        <v/>
      </c>
    </row>
    <row r="16711">
      <c r="A16711" s="40">
        <f>IF(GL_Paste!$B16708="","",N(GL_Paste!$H16708)-N(GL_Paste!$G16708))</f>
        <v/>
      </c>
      <c r="B16711" s="43">
        <f>IF(GL_Paste!$B16708="","",DATE(YEAR(GL_Paste!$E16708),MONTH(GL_Paste!$E16708),1))</f>
        <v/>
      </c>
      <c r="C16711">
        <f>IF(GL_Paste!$B16708="","",IF(TRIM(GL_Paste!$M16708)&lt;&gt;"",TRIM(GL_Paste!$M16708),IFERROR(MID(GL_Paste!$I16708,FIND("[",GL_Paste!$I16708)+1,FIND("]",GL_Paste!$I16708)-FIND("[",GL_Paste!$I16708)-1),"")))</f>
        <v/>
      </c>
      <c r="D16711">
        <f>IF(GL_Paste!$B16708="","",IFERROR(INDEX(DeptName,MATCH($C16711,DeptTag,0)),"UNALLOCATED"))</f>
        <v/>
      </c>
      <c r="E16711">
        <f>IF(GL_Paste!$B16708="","",IFERROR(INDEX(AcctCat,MATCH(GL_Paste!$B16708&amp;"",AcctCode,0)),"UNKNOWN"))</f>
        <v/>
      </c>
      <c r="F16711">
        <f>IF(GL_Paste!$B16708="","",IFERROR(INDEX(AcctSub,MATCH(GL_Paste!$B16708&amp;"",AcctCode,0)),"UNKNOWN"))</f>
        <v/>
      </c>
    </row>
    <row r="16712">
      <c r="A16712" s="40">
        <f>IF(GL_Paste!$B16709="","",N(GL_Paste!$H16709)-N(GL_Paste!$G16709))</f>
        <v/>
      </c>
      <c r="B16712" s="43">
        <f>IF(GL_Paste!$B16709="","",DATE(YEAR(GL_Paste!$E16709),MONTH(GL_Paste!$E16709),1))</f>
        <v/>
      </c>
      <c r="C16712">
        <f>IF(GL_Paste!$B16709="","",IF(TRIM(GL_Paste!$M16709)&lt;&gt;"",TRIM(GL_Paste!$M16709),IFERROR(MID(GL_Paste!$I16709,FIND("[",GL_Paste!$I16709)+1,FIND("]",GL_Paste!$I16709)-FIND("[",GL_Paste!$I16709)-1),"")))</f>
        <v/>
      </c>
      <c r="D16712">
        <f>IF(GL_Paste!$B16709="","",IFERROR(INDEX(DeptName,MATCH($C16712,DeptTag,0)),"UNALLOCATED"))</f>
        <v/>
      </c>
      <c r="E16712">
        <f>IF(GL_Paste!$B16709="","",IFERROR(INDEX(AcctCat,MATCH(GL_Paste!$B16709&amp;"",AcctCode,0)),"UNKNOWN"))</f>
        <v/>
      </c>
      <c r="F16712">
        <f>IF(GL_Paste!$B16709="","",IFERROR(INDEX(AcctSub,MATCH(GL_Paste!$B16709&amp;"",AcctCode,0)),"UNKNOWN"))</f>
        <v/>
      </c>
    </row>
    <row r="16713">
      <c r="A16713" s="40">
        <f>IF(GL_Paste!$B16710="","",N(GL_Paste!$H16710)-N(GL_Paste!$G16710))</f>
        <v/>
      </c>
      <c r="B16713" s="43">
        <f>IF(GL_Paste!$B16710="","",DATE(YEAR(GL_Paste!$E16710),MONTH(GL_Paste!$E16710),1))</f>
        <v/>
      </c>
      <c r="C16713">
        <f>IF(GL_Paste!$B16710="","",IF(TRIM(GL_Paste!$M16710)&lt;&gt;"",TRIM(GL_Paste!$M16710),IFERROR(MID(GL_Paste!$I16710,FIND("[",GL_Paste!$I16710)+1,FIND("]",GL_Paste!$I16710)-FIND("[",GL_Paste!$I16710)-1),"")))</f>
        <v/>
      </c>
      <c r="D16713">
        <f>IF(GL_Paste!$B16710="","",IFERROR(INDEX(DeptName,MATCH($C16713,DeptTag,0)),"UNALLOCATED"))</f>
        <v/>
      </c>
      <c r="E16713">
        <f>IF(GL_Paste!$B16710="","",IFERROR(INDEX(AcctCat,MATCH(GL_Paste!$B16710&amp;"",AcctCode,0)),"UNKNOWN"))</f>
        <v/>
      </c>
      <c r="F16713">
        <f>IF(GL_Paste!$B16710="","",IFERROR(INDEX(AcctSub,MATCH(GL_Paste!$B16710&amp;"",AcctCode,0)),"UNKNOWN"))</f>
        <v/>
      </c>
    </row>
    <row r="16714">
      <c r="A16714" s="40">
        <f>IF(GL_Paste!$B16711="","",N(GL_Paste!$H16711)-N(GL_Paste!$G16711))</f>
        <v/>
      </c>
      <c r="B16714" s="43">
        <f>IF(GL_Paste!$B16711="","",DATE(YEAR(GL_Paste!$E16711),MONTH(GL_Paste!$E16711),1))</f>
        <v/>
      </c>
      <c r="C16714">
        <f>IF(GL_Paste!$B16711="","",IF(TRIM(GL_Paste!$M16711)&lt;&gt;"",TRIM(GL_Paste!$M16711),IFERROR(MID(GL_Paste!$I16711,FIND("[",GL_Paste!$I16711)+1,FIND("]",GL_Paste!$I16711)-FIND("[",GL_Paste!$I16711)-1),"")))</f>
        <v/>
      </c>
      <c r="D16714">
        <f>IF(GL_Paste!$B16711="","",IFERROR(INDEX(DeptName,MATCH($C16714,DeptTag,0)),"UNALLOCATED"))</f>
        <v/>
      </c>
      <c r="E16714">
        <f>IF(GL_Paste!$B16711="","",IFERROR(INDEX(AcctCat,MATCH(GL_Paste!$B16711&amp;"",AcctCode,0)),"UNKNOWN"))</f>
        <v/>
      </c>
      <c r="F16714">
        <f>IF(GL_Paste!$B16711="","",IFERROR(INDEX(AcctSub,MATCH(GL_Paste!$B16711&amp;"",AcctCode,0)),"UNKNOWN"))</f>
        <v/>
      </c>
    </row>
    <row r="16715">
      <c r="A16715" s="40">
        <f>IF(GL_Paste!$B16712="","",N(GL_Paste!$H16712)-N(GL_Paste!$G16712))</f>
        <v/>
      </c>
      <c r="B16715" s="43">
        <f>IF(GL_Paste!$B16712="","",DATE(YEAR(GL_Paste!$E16712),MONTH(GL_Paste!$E16712),1))</f>
        <v/>
      </c>
      <c r="C16715">
        <f>IF(GL_Paste!$B16712="","",IF(TRIM(GL_Paste!$M16712)&lt;&gt;"",TRIM(GL_Paste!$M16712),IFERROR(MID(GL_Paste!$I16712,FIND("[",GL_Paste!$I16712)+1,FIND("]",GL_Paste!$I16712)-FIND("[",GL_Paste!$I16712)-1),"")))</f>
        <v/>
      </c>
      <c r="D16715">
        <f>IF(GL_Paste!$B16712="","",IFERROR(INDEX(DeptName,MATCH($C16715,DeptTag,0)),"UNALLOCATED"))</f>
        <v/>
      </c>
      <c r="E16715">
        <f>IF(GL_Paste!$B16712="","",IFERROR(INDEX(AcctCat,MATCH(GL_Paste!$B16712&amp;"",AcctCode,0)),"UNKNOWN"))</f>
        <v/>
      </c>
      <c r="F16715">
        <f>IF(GL_Paste!$B16712="","",IFERROR(INDEX(AcctSub,MATCH(GL_Paste!$B16712&amp;"",AcctCode,0)),"UNKNOWN"))</f>
        <v/>
      </c>
    </row>
    <row r="16716">
      <c r="A16716" s="40">
        <f>IF(GL_Paste!$B16713="","",N(GL_Paste!$H16713)-N(GL_Paste!$G16713))</f>
        <v/>
      </c>
      <c r="B16716" s="43">
        <f>IF(GL_Paste!$B16713="","",DATE(YEAR(GL_Paste!$E16713),MONTH(GL_Paste!$E16713),1))</f>
        <v/>
      </c>
      <c r="C16716">
        <f>IF(GL_Paste!$B16713="","",IF(TRIM(GL_Paste!$M16713)&lt;&gt;"",TRIM(GL_Paste!$M16713),IFERROR(MID(GL_Paste!$I16713,FIND("[",GL_Paste!$I16713)+1,FIND("]",GL_Paste!$I16713)-FIND("[",GL_Paste!$I16713)-1),"")))</f>
        <v/>
      </c>
      <c r="D16716">
        <f>IF(GL_Paste!$B16713="","",IFERROR(INDEX(DeptName,MATCH($C16716,DeptTag,0)),"UNALLOCATED"))</f>
        <v/>
      </c>
      <c r="E16716">
        <f>IF(GL_Paste!$B16713="","",IFERROR(INDEX(AcctCat,MATCH(GL_Paste!$B16713&amp;"",AcctCode,0)),"UNKNOWN"))</f>
        <v/>
      </c>
      <c r="F16716">
        <f>IF(GL_Paste!$B16713="","",IFERROR(INDEX(AcctSub,MATCH(GL_Paste!$B16713&amp;"",AcctCode,0)),"UNKNOWN"))</f>
        <v/>
      </c>
    </row>
    <row r="16717">
      <c r="A16717" s="40">
        <f>IF(GL_Paste!$B16714="","",N(GL_Paste!$H16714)-N(GL_Paste!$G16714))</f>
        <v/>
      </c>
      <c r="B16717" s="43">
        <f>IF(GL_Paste!$B16714="","",DATE(YEAR(GL_Paste!$E16714),MONTH(GL_Paste!$E16714),1))</f>
        <v/>
      </c>
      <c r="C16717">
        <f>IF(GL_Paste!$B16714="","",IF(TRIM(GL_Paste!$M16714)&lt;&gt;"",TRIM(GL_Paste!$M16714),IFERROR(MID(GL_Paste!$I16714,FIND("[",GL_Paste!$I16714)+1,FIND("]",GL_Paste!$I16714)-FIND("[",GL_Paste!$I16714)-1),"")))</f>
        <v/>
      </c>
      <c r="D16717">
        <f>IF(GL_Paste!$B16714="","",IFERROR(INDEX(DeptName,MATCH($C16717,DeptTag,0)),"UNALLOCATED"))</f>
        <v/>
      </c>
      <c r="E16717">
        <f>IF(GL_Paste!$B16714="","",IFERROR(INDEX(AcctCat,MATCH(GL_Paste!$B16714&amp;"",AcctCode,0)),"UNKNOWN"))</f>
        <v/>
      </c>
      <c r="F16717">
        <f>IF(GL_Paste!$B16714="","",IFERROR(INDEX(AcctSub,MATCH(GL_Paste!$B16714&amp;"",AcctCode,0)),"UNKNOWN"))</f>
        <v/>
      </c>
    </row>
    <row r="16718">
      <c r="A16718" s="40">
        <f>IF(GL_Paste!$B16715="","",N(GL_Paste!$H16715)-N(GL_Paste!$G16715))</f>
        <v/>
      </c>
      <c r="B16718" s="43">
        <f>IF(GL_Paste!$B16715="","",DATE(YEAR(GL_Paste!$E16715),MONTH(GL_Paste!$E16715),1))</f>
        <v/>
      </c>
      <c r="C16718">
        <f>IF(GL_Paste!$B16715="","",IF(TRIM(GL_Paste!$M16715)&lt;&gt;"",TRIM(GL_Paste!$M16715),IFERROR(MID(GL_Paste!$I16715,FIND("[",GL_Paste!$I16715)+1,FIND("]",GL_Paste!$I16715)-FIND("[",GL_Paste!$I16715)-1),"")))</f>
        <v/>
      </c>
      <c r="D16718">
        <f>IF(GL_Paste!$B16715="","",IFERROR(INDEX(DeptName,MATCH($C16718,DeptTag,0)),"UNALLOCATED"))</f>
        <v/>
      </c>
      <c r="E16718">
        <f>IF(GL_Paste!$B16715="","",IFERROR(INDEX(AcctCat,MATCH(GL_Paste!$B16715&amp;"",AcctCode,0)),"UNKNOWN"))</f>
        <v/>
      </c>
      <c r="F16718">
        <f>IF(GL_Paste!$B16715="","",IFERROR(INDEX(AcctSub,MATCH(GL_Paste!$B16715&amp;"",AcctCode,0)),"UNKNOWN"))</f>
        <v/>
      </c>
    </row>
    <row r="16719">
      <c r="A16719" s="40">
        <f>IF(GL_Paste!$B16716="","",N(GL_Paste!$H16716)-N(GL_Paste!$G16716))</f>
        <v/>
      </c>
      <c r="B16719" s="43">
        <f>IF(GL_Paste!$B16716="","",DATE(YEAR(GL_Paste!$E16716),MONTH(GL_Paste!$E16716),1))</f>
        <v/>
      </c>
      <c r="C16719">
        <f>IF(GL_Paste!$B16716="","",IF(TRIM(GL_Paste!$M16716)&lt;&gt;"",TRIM(GL_Paste!$M16716),IFERROR(MID(GL_Paste!$I16716,FIND("[",GL_Paste!$I16716)+1,FIND("]",GL_Paste!$I16716)-FIND("[",GL_Paste!$I16716)-1),"")))</f>
        <v/>
      </c>
      <c r="D16719">
        <f>IF(GL_Paste!$B16716="","",IFERROR(INDEX(DeptName,MATCH($C16719,DeptTag,0)),"UNALLOCATED"))</f>
        <v/>
      </c>
      <c r="E16719">
        <f>IF(GL_Paste!$B16716="","",IFERROR(INDEX(AcctCat,MATCH(GL_Paste!$B16716&amp;"",AcctCode,0)),"UNKNOWN"))</f>
        <v/>
      </c>
      <c r="F16719">
        <f>IF(GL_Paste!$B16716="","",IFERROR(INDEX(AcctSub,MATCH(GL_Paste!$B16716&amp;"",AcctCode,0)),"UNKNOWN"))</f>
        <v/>
      </c>
    </row>
    <row r="16720">
      <c r="A16720" s="40">
        <f>IF(GL_Paste!$B16717="","",N(GL_Paste!$H16717)-N(GL_Paste!$G16717))</f>
        <v/>
      </c>
      <c r="B16720" s="43">
        <f>IF(GL_Paste!$B16717="","",DATE(YEAR(GL_Paste!$E16717),MONTH(GL_Paste!$E16717),1))</f>
        <v/>
      </c>
      <c r="C16720">
        <f>IF(GL_Paste!$B16717="","",IF(TRIM(GL_Paste!$M16717)&lt;&gt;"",TRIM(GL_Paste!$M16717),IFERROR(MID(GL_Paste!$I16717,FIND("[",GL_Paste!$I16717)+1,FIND("]",GL_Paste!$I16717)-FIND("[",GL_Paste!$I16717)-1),"")))</f>
        <v/>
      </c>
      <c r="D16720">
        <f>IF(GL_Paste!$B16717="","",IFERROR(INDEX(DeptName,MATCH($C16720,DeptTag,0)),"UNALLOCATED"))</f>
        <v/>
      </c>
      <c r="E16720">
        <f>IF(GL_Paste!$B16717="","",IFERROR(INDEX(AcctCat,MATCH(GL_Paste!$B16717&amp;"",AcctCode,0)),"UNKNOWN"))</f>
        <v/>
      </c>
      <c r="F16720">
        <f>IF(GL_Paste!$B16717="","",IFERROR(INDEX(AcctSub,MATCH(GL_Paste!$B16717&amp;"",AcctCode,0)),"UNKNOWN"))</f>
        <v/>
      </c>
    </row>
    <row r="16721">
      <c r="A16721" s="40">
        <f>IF(GL_Paste!$B16718="","",N(GL_Paste!$H16718)-N(GL_Paste!$G16718))</f>
        <v/>
      </c>
      <c r="B16721" s="43">
        <f>IF(GL_Paste!$B16718="","",DATE(YEAR(GL_Paste!$E16718),MONTH(GL_Paste!$E16718),1))</f>
        <v/>
      </c>
      <c r="C16721">
        <f>IF(GL_Paste!$B16718="","",IF(TRIM(GL_Paste!$M16718)&lt;&gt;"",TRIM(GL_Paste!$M16718),IFERROR(MID(GL_Paste!$I16718,FIND("[",GL_Paste!$I16718)+1,FIND("]",GL_Paste!$I16718)-FIND("[",GL_Paste!$I16718)-1),"")))</f>
        <v/>
      </c>
      <c r="D16721">
        <f>IF(GL_Paste!$B16718="","",IFERROR(INDEX(DeptName,MATCH($C16721,DeptTag,0)),"UNALLOCATED"))</f>
        <v/>
      </c>
      <c r="E16721">
        <f>IF(GL_Paste!$B16718="","",IFERROR(INDEX(AcctCat,MATCH(GL_Paste!$B16718&amp;"",AcctCode,0)),"UNKNOWN"))</f>
        <v/>
      </c>
      <c r="F16721">
        <f>IF(GL_Paste!$B16718="","",IFERROR(INDEX(AcctSub,MATCH(GL_Paste!$B16718&amp;"",AcctCode,0)),"UNKNOWN"))</f>
        <v/>
      </c>
    </row>
    <row r="16722">
      <c r="A16722" s="40">
        <f>IF(GL_Paste!$B16719="","",N(GL_Paste!$H16719)-N(GL_Paste!$G16719))</f>
        <v/>
      </c>
      <c r="B16722" s="43">
        <f>IF(GL_Paste!$B16719="","",DATE(YEAR(GL_Paste!$E16719),MONTH(GL_Paste!$E16719),1))</f>
        <v/>
      </c>
      <c r="C16722">
        <f>IF(GL_Paste!$B16719="","",IF(TRIM(GL_Paste!$M16719)&lt;&gt;"",TRIM(GL_Paste!$M16719),IFERROR(MID(GL_Paste!$I16719,FIND("[",GL_Paste!$I16719)+1,FIND("]",GL_Paste!$I16719)-FIND("[",GL_Paste!$I16719)-1),"")))</f>
        <v/>
      </c>
      <c r="D16722">
        <f>IF(GL_Paste!$B16719="","",IFERROR(INDEX(DeptName,MATCH($C16722,DeptTag,0)),"UNALLOCATED"))</f>
        <v/>
      </c>
      <c r="E16722">
        <f>IF(GL_Paste!$B16719="","",IFERROR(INDEX(AcctCat,MATCH(GL_Paste!$B16719&amp;"",AcctCode,0)),"UNKNOWN"))</f>
        <v/>
      </c>
      <c r="F16722">
        <f>IF(GL_Paste!$B16719="","",IFERROR(INDEX(AcctSub,MATCH(GL_Paste!$B16719&amp;"",AcctCode,0)),"UNKNOWN"))</f>
        <v/>
      </c>
    </row>
    <row r="16723">
      <c r="A16723" s="40">
        <f>IF(GL_Paste!$B16720="","",N(GL_Paste!$H16720)-N(GL_Paste!$G16720))</f>
        <v/>
      </c>
      <c r="B16723" s="43">
        <f>IF(GL_Paste!$B16720="","",DATE(YEAR(GL_Paste!$E16720),MONTH(GL_Paste!$E16720),1))</f>
        <v/>
      </c>
      <c r="C16723">
        <f>IF(GL_Paste!$B16720="","",IF(TRIM(GL_Paste!$M16720)&lt;&gt;"",TRIM(GL_Paste!$M16720),IFERROR(MID(GL_Paste!$I16720,FIND("[",GL_Paste!$I16720)+1,FIND("]",GL_Paste!$I16720)-FIND("[",GL_Paste!$I16720)-1),"")))</f>
        <v/>
      </c>
      <c r="D16723">
        <f>IF(GL_Paste!$B16720="","",IFERROR(INDEX(DeptName,MATCH($C16723,DeptTag,0)),"UNALLOCATED"))</f>
        <v/>
      </c>
      <c r="E16723">
        <f>IF(GL_Paste!$B16720="","",IFERROR(INDEX(AcctCat,MATCH(GL_Paste!$B16720&amp;"",AcctCode,0)),"UNKNOWN"))</f>
        <v/>
      </c>
      <c r="F16723">
        <f>IF(GL_Paste!$B16720="","",IFERROR(INDEX(AcctSub,MATCH(GL_Paste!$B16720&amp;"",AcctCode,0)),"UNKNOWN"))</f>
        <v/>
      </c>
    </row>
    <row r="16724">
      <c r="A16724" s="40">
        <f>IF(GL_Paste!$B16721="","",N(GL_Paste!$H16721)-N(GL_Paste!$G16721))</f>
        <v/>
      </c>
      <c r="B16724" s="43">
        <f>IF(GL_Paste!$B16721="","",DATE(YEAR(GL_Paste!$E16721),MONTH(GL_Paste!$E16721),1))</f>
        <v/>
      </c>
      <c r="C16724">
        <f>IF(GL_Paste!$B16721="","",IF(TRIM(GL_Paste!$M16721)&lt;&gt;"",TRIM(GL_Paste!$M16721),IFERROR(MID(GL_Paste!$I16721,FIND("[",GL_Paste!$I16721)+1,FIND("]",GL_Paste!$I16721)-FIND("[",GL_Paste!$I16721)-1),"")))</f>
        <v/>
      </c>
      <c r="D16724">
        <f>IF(GL_Paste!$B16721="","",IFERROR(INDEX(DeptName,MATCH($C16724,DeptTag,0)),"UNALLOCATED"))</f>
        <v/>
      </c>
      <c r="E16724">
        <f>IF(GL_Paste!$B16721="","",IFERROR(INDEX(AcctCat,MATCH(GL_Paste!$B16721&amp;"",AcctCode,0)),"UNKNOWN"))</f>
        <v/>
      </c>
      <c r="F16724">
        <f>IF(GL_Paste!$B16721="","",IFERROR(INDEX(AcctSub,MATCH(GL_Paste!$B16721&amp;"",AcctCode,0)),"UNKNOWN"))</f>
        <v/>
      </c>
    </row>
    <row r="16725">
      <c r="A16725" s="40">
        <f>IF(GL_Paste!$B16722="","",N(GL_Paste!$H16722)-N(GL_Paste!$G16722))</f>
        <v/>
      </c>
      <c r="B16725" s="43">
        <f>IF(GL_Paste!$B16722="","",DATE(YEAR(GL_Paste!$E16722),MONTH(GL_Paste!$E16722),1))</f>
        <v/>
      </c>
      <c r="C16725">
        <f>IF(GL_Paste!$B16722="","",IF(TRIM(GL_Paste!$M16722)&lt;&gt;"",TRIM(GL_Paste!$M16722),IFERROR(MID(GL_Paste!$I16722,FIND("[",GL_Paste!$I16722)+1,FIND("]",GL_Paste!$I16722)-FIND("[",GL_Paste!$I16722)-1),"")))</f>
        <v/>
      </c>
      <c r="D16725">
        <f>IF(GL_Paste!$B16722="","",IFERROR(INDEX(DeptName,MATCH($C16725,DeptTag,0)),"UNALLOCATED"))</f>
        <v/>
      </c>
      <c r="E16725">
        <f>IF(GL_Paste!$B16722="","",IFERROR(INDEX(AcctCat,MATCH(GL_Paste!$B16722&amp;"",AcctCode,0)),"UNKNOWN"))</f>
        <v/>
      </c>
      <c r="F16725">
        <f>IF(GL_Paste!$B16722="","",IFERROR(INDEX(AcctSub,MATCH(GL_Paste!$B16722&amp;"",AcctCode,0)),"UNKNOWN"))</f>
        <v/>
      </c>
    </row>
    <row r="16726">
      <c r="A16726" s="40">
        <f>IF(GL_Paste!$B16723="","",N(GL_Paste!$H16723)-N(GL_Paste!$G16723))</f>
        <v/>
      </c>
      <c r="B16726" s="43">
        <f>IF(GL_Paste!$B16723="","",DATE(YEAR(GL_Paste!$E16723),MONTH(GL_Paste!$E16723),1))</f>
        <v/>
      </c>
      <c r="C16726">
        <f>IF(GL_Paste!$B16723="","",IF(TRIM(GL_Paste!$M16723)&lt;&gt;"",TRIM(GL_Paste!$M16723),IFERROR(MID(GL_Paste!$I16723,FIND("[",GL_Paste!$I16723)+1,FIND("]",GL_Paste!$I16723)-FIND("[",GL_Paste!$I16723)-1),"")))</f>
        <v/>
      </c>
      <c r="D16726">
        <f>IF(GL_Paste!$B16723="","",IFERROR(INDEX(DeptName,MATCH($C16726,DeptTag,0)),"UNALLOCATED"))</f>
        <v/>
      </c>
      <c r="E16726">
        <f>IF(GL_Paste!$B16723="","",IFERROR(INDEX(AcctCat,MATCH(GL_Paste!$B16723&amp;"",AcctCode,0)),"UNKNOWN"))</f>
        <v/>
      </c>
      <c r="F16726">
        <f>IF(GL_Paste!$B16723="","",IFERROR(INDEX(AcctSub,MATCH(GL_Paste!$B16723&amp;"",AcctCode,0)),"UNKNOWN"))</f>
        <v/>
      </c>
    </row>
    <row r="16727">
      <c r="A16727" s="40">
        <f>IF(GL_Paste!$B16724="","",N(GL_Paste!$H16724)-N(GL_Paste!$G16724))</f>
        <v/>
      </c>
      <c r="B16727" s="43">
        <f>IF(GL_Paste!$B16724="","",DATE(YEAR(GL_Paste!$E16724),MONTH(GL_Paste!$E16724),1))</f>
        <v/>
      </c>
      <c r="C16727">
        <f>IF(GL_Paste!$B16724="","",IF(TRIM(GL_Paste!$M16724)&lt;&gt;"",TRIM(GL_Paste!$M16724),IFERROR(MID(GL_Paste!$I16724,FIND("[",GL_Paste!$I16724)+1,FIND("]",GL_Paste!$I16724)-FIND("[",GL_Paste!$I16724)-1),"")))</f>
        <v/>
      </c>
      <c r="D16727">
        <f>IF(GL_Paste!$B16724="","",IFERROR(INDEX(DeptName,MATCH($C16727,DeptTag,0)),"UNALLOCATED"))</f>
        <v/>
      </c>
      <c r="E16727">
        <f>IF(GL_Paste!$B16724="","",IFERROR(INDEX(AcctCat,MATCH(GL_Paste!$B16724&amp;"",AcctCode,0)),"UNKNOWN"))</f>
        <v/>
      </c>
      <c r="F16727">
        <f>IF(GL_Paste!$B16724="","",IFERROR(INDEX(AcctSub,MATCH(GL_Paste!$B16724&amp;"",AcctCode,0)),"UNKNOWN"))</f>
        <v/>
      </c>
    </row>
    <row r="16728">
      <c r="A16728" s="40">
        <f>IF(GL_Paste!$B16725="","",N(GL_Paste!$H16725)-N(GL_Paste!$G16725))</f>
        <v/>
      </c>
      <c r="B16728" s="43">
        <f>IF(GL_Paste!$B16725="","",DATE(YEAR(GL_Paste!$E16725),MONTH(GL_Paste!$E16725),1))</f>
        <v/>
      </c>
      <c r="C16728">
        <f>IF(GL_Paste!$B16725="","",IF(TRIM(GL_Paste!$M16725)&lt;&gt;"",TRIM(GL_Paste!$M16725),IFERROR(MID(GL_Paste!$I16725,FIND("[",GL_Paste!$I16725)+1,FIND("]",GL_Paste!$I16725)-FIND("[",GL_Paste!$I16725)-1),"")))</f>
        <v/>
      </c>
      <c r="D16728">
        <f>IF(GL_Paste!$B16725="","",IFERROR(INDEX(DeptName,MATCH($C16728,DeptTag,0)),"UNALLOCATED"))</f>
        <v/>
      </c>
      <c r="E16728">
        <f>IF(GL_Paste!$B16725="","",IFERROR(INDEX(AcctCat,MATCH(GL_Paste!$B16725&amp;"",AcctCode,0)),"UNKNOWN"))</f>
        <v/>
      </c>
      <c r="F16728">
        <f>IF(GL_Paste!$B16725="","",IFERROR(INDEX(AcctSub,MATCH(GL_Paste!$B16725&amp;"",AcctCode,0)),"UNKNOWN"))</f>
        <v/>
      </c>
    </row>
    <row r="16729">
      <c r="A16729" s="40">
        <f>IF(GL_Paste!$B16726="","",N(GL_Paste!$H16726)-N(GL_Paste!$G16726))</f>
        <v/>
      </c>
      <c r="B16729" s="43">
        <f>IF(GL_Paste!$B16726="","",DATE(YEAR(GL_Paste!$E16726),MONTH(GL_Paste!$E16726),1))</f>
        <v/>
      </c>
      <c r="C16729">
        <f>IF(GL_Paste!$B16726="","",IF(TRIM(GL_Paste!$M16726)&lt;&gt;"",TRIM(GL_Paste!$M16726),IFERROR(MID(GL_Paste!$I16726,FIND("[",GL_Paste!$I16726)+1,FIND("]",GL_Paste!$I16726)-FIND("[",GL_Paste!$I16726)-1),"")))</f>
        <v/>
      </c>
      <c r="D16729">
        <f>IF(GL_Paste!$B16726="","",IFERROR(INDEX(DeptName,MATCH($C16729,DeptTag,0)),"UNALLOCATED"))</f>
        <v/>
      </c>
      <c r="E16729">
        <f>IF(GL_Paste!$B16726="","",IFERROR(INDEX(AcctCat,MATCH(GL_Paste!$B16726&amp;"",AcctCode,0)),"UNKNOWN"))</f>
        <v/>
      </c>
      <c r="F16729">
        <f>IF(GL_Paste!$B16726="","",IFERROR(INDEX(AcctSub,MATCH(GL_Paste!$B16726&amp;"",AcctCode,0)),"UNKNOWN"))</f>
        <v/>
      </c>
    </row>
    <row r="16730">
      <c r="A16730" s="40">
        <f>IF(GL_Paste!$B16727="","",N(GL_Paste!$H16727)-N(GL_Paste!$G16727))</f>
        <v/>
      </c>
      <c r="B16730" s="43">
        <f>IF(GL_Paste!$B16727="","",DATE(YEAR(GL_Paste!$E16727),MONTH(GL_Paste!$E16727),1))</f>
        <v/>
      </c>
      <c r="C16730">
        <f>IF(GL_Paste!$B16727="","",IF(TRIM(GL_Paste!$M16727)&lt;&gt;"",TRIM(GL_Paste!$M16727),IFERROR(MID(GL_Paste!$I16727,FIND("[",GL_Paste!$I16727)+1,FIND("]",GL_Paste!$I16727)-FIND("[",GL_Paste!$I16727)-1),"")))</f>
        <v/>
      </c>
      <c r="D16730">
        <f>IF(GL_Paste!$B16727="","",IFERROR(INDEX(DeptName,MATCH($C16730,DeptTag,0)),"UNALLOCATED"))</f>
        <v/>
      </c>
      <c r="E16730">
        <f>IF(GL_Paste!$B16727="","",IFERROR(INDEX(AcctCat,MATCH(GL_Paste!$B16727&amp;"",AcctCode,0)),"UNKNOWN"))</f>
        <v/>
      </c>
      <c r="F16730">
        <f>IF(GL_Paste!$B16727="","",IFERROR(INDEX(AcctSub,MATCH(GL_Paste!$B16727&amp;"",AcctCode,0)),"UNKNOWN"))</f>
        <v/>
      </c>
    </row>
    <row r="16731">
      <c r="A16731" s="40">
        <f>IF(GL_Paste!$B16728="","",N(GL_Paste!$H16728)-N(GL_Paste!$G16728))</f>
        <v/>
      </c>
      <c r="B16731" s="43">
        <f>IF(GL_Paste!$B16728="","",DATE(YEAR(GL_Paste!$E16728),MONTH(GL_Paste!$E16728),1))</f>
        <v/>
      </c>
      <c r="C16731">
        <f>IF(GL_Paste!$B16728="","",IF(TRIM(GL_Paste!$M16728)&lt;&gt;"",TRIM(GL_Paste!$M16728),IFERROR(MID(GL_Paste!$I16728,FIND("[",GL_Paste!$I16728)+1,FIND("]",GL_Paste!$I16728)-FIND("[",GL_Paste!$I16728)-1),"")))</f>
        <v/>
      </c>
      <c r="D16731">
        <f>IF(GL_Paste!$B16728="","",IFERROR(INDEX(DeptName,MATCH($C16731,DeptTag,0)),"UNALLOCATED"))</f>
        <v/>
      </c>
      <c r="E16731">
        <f>IF(GL_Paste!$B16728="","",IFERROR(INDEX(AcctCat,MATCH(GL_Paste!$B16728&amp;"",AcctCode,0)),"UNKNOWN"))</f>
        <v/>
      </c>
      <c r="F16731">
        <f>IF(GL_Paste!$B16728="","",IFERROR(INDEX(AcctSub,MATCH(GL_Paste!$B16728&amp;"",AcctCode,0)),"UNKNOWN"))</f>
        <v/>
      </c>
    </row>
    <row r="16732">
      <c r="A16732" s="40">
        <f>IF(GL_Paste!$B16729="","",N(GL_Paste!$H16729)-N(GL_Paste!$G16729))</f>
        <v/>
      </c>
      <c r="B16732" s="43">
        <f>IF(GL_Paste!$B16729="","",DATE(YEAR(GL_Paste!$E16729),MONTH(GL_Paste!$E16729),1))</f>
        <v/>
      </c>
      <c r="C16732">
        <f>IF(GL_Paste!$B16729="","",IF(TRIM(GL_Paste!$M16729)&lt;&gt;"",TRIM(GL_Paste!$M16729),IFERROR(MID(GL_Paste!$I16729,FIND("[",GL_Paste!$I16729)+1,FIND("]",GL_Paste!$I16729)-FIND("[",GL_Paste!$I16729)-1),"")))</f>
        <v/>
      </c>
      <c r="D16732">
        <f>IF(GL_Paste!$B16729="","",IFERROR(INDEX(DeptName,MATCH($C16732,DeptTag,0)),"UNALLOCATED"))</f>
        <v/>
      </c>
      <c r="E16732">
        <f>IF(GL_Paste!$B16729="","",IFERROR(INDEX(AcctCat,MATCH(GL_Paste!$B16729&amp;"",AcctCode,0)),"UNKNOWN"))</f>
        <v/>
      </c>
      <c r="F16732">
        <f>IF(GL_Paste!$B16729="","",IFERROR(INDEX(AcctSub,MATCH(GL_Paste!$B16729&amp;"",AcctCode,0)),"UNKNOWN"))</f>
        <v/>
      </c>
    </row>
    <row r="16733">
      <c r="A16733" s="40">
        <f>IF(GL_Paste!$B16730="","",N(GL_Paste!$H16730)-N(GL_Paste!$G16730))</f>
        <v/>
      </c>
      <c r="B16733" s="43">
        <f>IF(GL_Paste!$B16730="","",DATE(YEAR(GL_Paste!$E16730),MONTH(GL_Paste!$E16730),1))</f>
        <v/>
      </c>
      <c r="C16733">
        <f>IF(GL_Paste!$B16730="","",IF(TRIM(GL_Paste!$M16730)&lt;&gt;"",TRIM(GL_Paste!$M16730),IFERROR(MID(GL_Paste!$I16730,FIND("[",GL_Paste!$I16730)+1,FIND("]",GL_Paste!$I16730)-FIND("[",GL_Paste!$I16730)-1),"")))</f>
        <v/>
      </c>
      <c r="D16733">
        <f>IF(GL_Paste!$B16730="","",IFERROR(INDEX(DeptName,MATCH($C16733,DeptTag,0)),"UNALLOCATED"))</f>
        <v/>
      </c>
      <c r="E16733">
        <f>IF(GL_Paste!$B16730="","",IFERROR(INDEX(AcctCat,MATCH(GL_Paste!$B16730&amp;"",AcctCode,0)),"UNKNOWN"))</f>
        <v/>
      </c>
      <c r="F16733">
        <f>IF(GL_Paste!$B16730="","",IFERROR(INDEX(AcctSub,MATCH(GL_Paste!$B16730&amp;"",AcctCode,0)),"UNKNOWN"))</f>
        <v/>
      </c>
    </row>
    <row r="16734">
      <c r="A16734" s="40">
        <f>IF(GL_Paste!$B16731="","",N(GL_Paste!$H16731)-N(GL_Paste!$G16731))</f>
        <v/>
      </c>
      <c r="B16734" s="43">
        <f>IF(GL_Paste!$B16731="","",DATE(YEAR(GL_Paste!$E16731),MONTH(GL_Paste!$E16731),1))</f>
        <v/>
      </c>
      <c r="C16734">
        <f>IF(GL_Paste!$B16731="","",IF(TRIM(GL_Paste!$M16731)&lt;&gt;"",TRIM(GL_Paste!$M16731),IFERROR(MID(GL_Paste!$I16731,FIND("[",GL_Paste!$I16731)+1,FIND("]",GL_Paste!$I16731)-FIND("[",GL_Paste!$I16731)-1),"")))</f>
        <v/>
      </c>
      <c r="D16734">
        <f>IF(GL_Paste!$B16731="","",IFERROR(INDEX(DeptName,MATCH($C16734,DeptTag,0)),"UNALLOCATED"))</f>
        <v/>
      </c>
      <c r="E16734">
        <f>IF(GL_Paste!$B16731="","",IFERROR(INDEX(AcctCat,MATCH(GL_Paste!$B16731&amp;"",AcctCode,0)),"UNKNOWN"))</f>
        <v/>
      </c>
      <c r="F16734">
        <f>IF(GL_Paste!$B16731="","",IFERROR(INDEX(AcctSub,MATCH(GL_Paste!$B16731&amp;"",AcctCode,0)),"UNKNOWN"))</f>
        <v/>
      </c>
    </row>
    <row r="16735">
      <c r="A16735" s="40">
        <f>IF(GL_Paste!$B16732="","",N(GL_Paste!$H16732)-N(GL_Paste!$G16732))</f>
        <v/>
      </c>
      <c r="B16735" s="43">
        <f>IF(GL_Paste!$B16732="","",DATE(YEAR(GL_Paste!$E16732),MONTH(GL_Paste!$E16732),1))</f>
        <v/>
      </c>
      <c r="C16735">
        <f>IF(GL_Paste!$B16732="","",IF(TRIM(GL_Paste!$M16732)&lt;&gt;"",TRIM(GL_Paste!$M16732),IFERROR(MID(GL_Paste!$I16732,FIND("[",GL_Paste!$I16732)+1,FIND("]",GL_Paste!$I16732)-FIND("[",GL_Paste!$I16732)-1),"")))</f>
        <v/>
      </c>
      <c r="D16735">
        <f>IF(GL_Paste!$B16732="","",IFERROR(INDEX(DeptName,MATCH($C16735,DeptTag,0)),"UNALLOCATED"))</f>
        <v/>
      </c>
      <c r="E16735">
        <f>IF(GL_Paste!$B16732="","",IFERROR(INDEX(AcctCat,MATCH(GL_Paste!$B16732&amp;"",AcctCode,0)),"UNKNOWN"))</f>
        <v/>
      </c>
      <c r="F16735">
        <f>IF(GL_Paste!$B16732="","",IFERROR(INDEX(AcctSub,MATCH(GL_Paste!$B16732&amp;"",AcctCode,0)),"UNKNOWN"))</f>
        <v/>
      </c>
    </row>
    <row r="16736">
      <c r="A16736" s="40">
        <f>IF(GL_Paste!$B16733="","",N(GL_Paste!$H16733)-N(GL_Paste!$G16733))</f>
        <v/>
      </c>
      <c r="B16736" s="43">
        <f>IF(GL_Paste!$B16733="","",DATE(YEAR(GL_Paste!$E16733),MONTH(GL_Paste!$E16733),1))</f>
        <v/>
      </c>
      <c r="C16736">
        <f>IF(GL_Paste!$B16733="","",IF(TRIM(GL_Paste!$M16733)&lt;&gt;"",TRIM(GL_Paste!$M16733),IFERROR(MID(GL_Paste!$I16733,FIND("[",GL_Paste!$I16733)+1,FIND("]",GL_Paste!$I16733)-FIND("[",GL_Paste!$I16733)-1),"")))</f>
        <v/>
      </c>
      <c r="D16736">
        <f>IF(GL_Paste!$B16733="","",IFERROR(INDEX(DeptName,MATCH($C16736,DeptTag,0)),"UNALLOCATED"))</f>
        <v/>
      </c>
      <c r="E16736">
        <f>IF(GL_Paste!$B16733="","",IFERROR(INDEX(AcctCat,MATCH(GL_Paste!$B16733&amp;"",AcctCode,0)),"UNKNOWN"))</f>
        <v/>
      </c>
      <c r="F16736">
        <f>IF(GL_Paste!$B16733="","",IFERROR(INDEX(AcctSub,MATCH(GL_Paste!$B16733&amp;"",AcctCode,0)),"UNKNOWN"))</f>
        <v/>
      </c>
    </row>
    <row r="16737">
      <c r="A16737" s="40">
        <f>IF(GL_Paste!$B16734="","",N(GL_Paste!$H16734)-N(GL_Paste!$G16734))</f>
        <v/>
      </c>
      <c r="B16737" s="43">
        <f>IF(GL_Paste!$B16734="","",DATE(YEAR(GL_Paste!$E16734),MONTH(GL_Paste!$E16734),1))</f>
        <v/>
      </c>
      <c r="C16737">
        <f>IF(GL_Paste!$B16734="","",IF(TRIM(GL_Paste!$M16734)&lt;&gt;"",TRIM(GL_Paste!$M16734),IFERROR(MID(GL_Paste!$I16734,FIND("[",GL_Paste!$I16734)+1,FIND("]",GL_Paste!$I16734)-FIND("[",GL_Paste!$I16734)-1),"")))</f>
        <v/>
      </c>
      <c r="D16737">
        <f>IF(GL_Paste!$B16734="","",IFERROR(INDEX(DeptName,MATCH($C16737,DeptTag,0)),"UNALLOCATED"))</f>
        <v/>
      </c>
      <c r="E16737">
        <f>IF(GL_Paste!$B16734="","",IFERROR(INDEX(AcctCat,MATCH(GL_Paste!$B16734&amp;"",AcctCode,0)),"UNKNOWN"))</f>
        <v/>
      </c>
      <c r="F16737">
        <f>IF(GL_Paste!$B16734="","",IFERROR(INDEX(AcctSub,MATCH(GL_Paste!$B16734&amp;"",AcctCode,0)),"UNKNOWN"))</f>
        <v/>
      </c>
    </row>
    <row r="16738">
      <c r="A16738" s="40">
        <f>IF(GL_Paste!$B16735="","",N(GL_Paste!$H16735)-N(GL_Paste!$G16735))</f>
        <v/>
      </c>
      <c r="B16738" s="43">
        <f>IF(GL_Paste!$B16735="","",DATE(YEAR(GL_Paste!$E16735),MONTH(GL_Paste!$E16735),1))</f>
        <v/>
      </c>
      <c r="C16738">
        <f>IF(GL_Paste!$B16735="","",IF(TRIM(GL_Paste!$M16735)&lt;&gt;"",TRIM(GL_Paste!$M16735),IFERROR(MID(GL_Paste!$I16735,FIND("[",GL_Paste!$I16735)+1,FIND("]",GL_Paste!$I16735)-FIND("[",GL_Paste!$I16735)-1),"")))</f>
        <v/>
      </c>
      <c r="D16738">
        <f>IF(GL_Paste!$B16735="","",IFERROR(INDEX(DeptName,MATCH($C16738,DeptTag,0)),"UNALLOCATED"))</f>
        <v/>
      </c>
      <c r="E16738">
        <f>IF(GL_Paste!$B16735="","",IFERROR(INDEX(AcctCat,MATCH(GL_Paste!$B16735&amp;"",AcctCode,0)),"UNKNOWN"))</f>
        <v/>
      </c>
      <c r="F16738">
        <f>IF(GL_Paste!$B16735="","",IFERROR(INDEX(AcctSub,MATCH(GL_Paste!$B16735&amp;"",AcctCode,0)),"UNKNOWN"))</f>
        <v/>
      </c>
    </row>
    <row r="16739">
      <c r="A16739" s="40">
        <f>IF(GL_Paste!$B16736="","",N(GL_Paste!$H16736)-N(GL_Paste!$G16736))</f>
        <v/>
      </c>
      <c r="B16739" s="43">
        <f>IF(GL_Paste!$B16736="","",DATE(YEAR(GL_Paste!$E16736),MONTH(GL_Paste!$E16736),1))</f>
        <v/>
      </c>
      <c r="C16739">
        <f>IF(GL_Paste!$B16736="","",IF(TRIM(GL_Paste!$M16736)&lt;&gt;"",TRIM(GL_Paste!$M16736),IFERROR(MID(GL_Paste!$I16736,FIND("[",GL_Paste!$I16736)+1,FIND("]",GL_Paste!$I16736)-FIND("[",GL_Paste!$I16736)-1),"")))</f>
        <v/>
      </c>
      <c r="D16739">
        <f>IF(GL_Paste!$B16736="","",IFERROR(INDEX(DeptName,MATCH($C16739,DeptTag,0)),"UNALLOCATED"))</f>
        <v/>
      </c>
      <c r="E16739">
        <f>IF(GL_Paste!$B16736="","",IFERROR(INDEX(AcctCat,MATCH(GL_Paste!$B16736&amp;"",AcctCode,0)),"UNKNOWN"))</f>
        <v/>
      </c>
      <c r="F16739">
        <f>IF(GL_Paste!$B16736="","",IFERROR(INDEX(AcctSub,MATCH(GL_Paste!$B16736&amp;"",AcctCode,0)),"UNKNOWN"))</f>
        <v/>
      </c>
    </row>
    <row r="16740">
      <c r="A16740" s="40">
        <f>IF(GL_Paste!$B16737="","",N(GL_Paste!$H16737)-N(GL_Paste!$G16737))</f>
        <v/>
      </c>
      <c r="B16740" s="43">
        <f>IF(GL_Paste!$B16737="","",DATE(YEAR(GL_Paste!$E16737),MONTH(GL_Paste!$E16737),1))</f>
        <v/>
      </c>
      <c r="C16740">
        <f>IF(GL_Paste!$B16737="","",IF(TRIM(GL_Paste!$M16737)&lt;&gt;"",TRIM(GL_Paste!$M16737),IFERROR(MID(GL_Paste!$I16737,FIND("[",GL_Paste!$I16737)+1,FIND("]",GL_Paste!$I16737)-FIND("[",GL_Paste!$I16737)-1),"")))</f>
        <v/>
      </c>
      <c r="D16740">
        <f>IF(GL_Paste!$B16737="","",IFERROR(INDEX(DeptName,MATCH($C16740,DeptTag,0)),"UNALLOCATED"))</f>
        <v/>
      </c>
      <c r="E16740">
        <f>IF(GL_Paste!$B16737="","",IFERROR(INDEX(AcctCat,MATCH(GL_Paste!$B16737&amp;"",AcctCode,0)),"UNKNOWN"))</f>
        <v/>
      </c>
      <c r="F16740">
        <f>IF(GL_Paste!$B16737="","",IFERROR(INDEX(AcctSub,MATCH(GL_Paste!$B16737&amp;"",AcctCode,0)),"UNKNOWN"))</f>
        <v/>
      </c>
    </row>
    <row r="16741">
      <c r="A16741" s="40">
        <f>IF(GL_Paste!$B16738="","",N(GL_Paste!$H16738)-N(GL_Paste!$G16738))</f>
        <v/>
      </c>
      <c r="B16741" s="43">
        <f>IF(GL_Paste!$B16738="","",DATE(YEAR(GL_Paste!$E16738),MONTH(GL_Paste!$E16738),1))</f>
        <v/>
      </c>
      <c r="C16741">
        <f>IF(GL_Paste!$B16738="","",IF(TRIM(GL_Paste!$M16738)&lt;&gt;"",TRIM(GL_Paste!$M16738),IFERROR(MID(GL_Paste!$I16738,FIND("[",GL_Paste!$I16738)+1,FIND("]",GL_Paste!$I16738)-FIND("[",GL_Paste!$I16738)-1),"")))</f>
        <v/>
      </c>
      <c r="D16741">
        <f>IF(GL_Paste!$B16738="","",IFERROR(INDEX(DeptName,MATCH($C16741,DeptTag,0)),"UNALLOCATED"))</f>
        <v/>
      </c>
      <c r="E16741">
        <f>IF(GL_Paste!$B16738="","",IFERROR(INDEX(AcctCat,MATCH(GL_Paste!$B16738&amp;"",AcctCode,0)),"UNKNOWN"))</f>
        <v/>
      </c>
      <c r="F16741">
        <f>IF(GL_Paste!$B16738="","",IFERROR(INDEX(AcctSub,MATCH(GL_Paste!$B16738&amp;"",AcctCode,0)),"UNKNOWN"))</f>
        <v/>
      </c>
    </row>
    <row r="16742">
      <c r="A16742" s="40">
        <f>IF(GL_Paste!$B16739="","",N(GL_Paste!$H16739)-N(GL_Paste!$G16739))</f>
        <v/>
      </c>
      <c r="B16742" s="43">
        <f>IF(GL_Paste!$B16739="","",DATE(YEAR(GL_Paste!$E16739),MONTH(GL_Paste!$E16739),1))</f>
        <v/>
      </c>
      <c r="C16742">
        <f>IF(GL_Paste!$B16739="","",IF(TRIM(GL_Paste!$M16739)&lt;&gt;"",TRIM(GL_Paste!$M16739),IFERROR(MID(GL_Paste!$I16739,FIND("[",GL_Paste!$I16739)+1,FIND("]",GL_Paste!$I16739)-FIND("[",GL_Paste!$I16739)-1),"")))</f>
        <v/>
      </c>
      <c r="D16742">
        <f>IF(GL_Paste!$B16739="","",IFERROR(INDEX(DeptName,MATCH($C16742,DeptTag,0)),"UNALLOCATED"))</f>
        <v/>
      </c>
      <c r="E16742">
        <f>IF(GL_Paste!$B16739="","",IFERROR(INDEX(AcctCat,MATCH(GL_Paste!$B16739&amp;"",AcctCode,0)),"UNKNOWN"))</f>
        <v/>
      </c>
      <c r="F16742">
        <f>IF(GL_Paste!$B16739="","",IFERROR(INDEX(AcctSub,MATCH(GL_Paste!$B16739&amp;"",AcctCode,0)),"UNKNOWN"))</f>
        <v/>
      </c>
    </row>
    <row r="16743">
      <c r="A16743" s="40">
        <f>IF(GL_Paste!$B16740="","",N(GL_Paste!$H16740)-N(GL_Paste!$G16740))</f>
        <v/>
      </c>
      <c r="B16743" s="43">
        <f>IF(GL_Paste!$B16740="","",DATE(YEAR(GL_Paste!$E16740),MONTH(GL_Paste!$E16740),1))</f>
        <v/>
      </c>
      <c r="C16743">
        <f>IF(GL_Paste!$B16740="","",IF(TRIM(GL_Paste!$M16740)&lt;&gt;"",TRIM(GL_Paste!$M16740),IFERROR(MID(GL_Paste!$I16740,FIND("[",GL_Paste!$I16740)+1,FIND("]",GL_Paste!$I16740)-FIND("[",GL_Paste!$I16740)-1),"")))</f>
        <v/>
      </c>
      <c r="D16743">
        <f>IF(GL_Paste!$B16740="","",IFERROR(INDEX(DeptName,MATCH($C16743,DeptTag,0)),"UNALLOCATED"))</f>
        <v/>
      </c>
      <c r="E16743">
        <f>IF(GL_Paste!$B16740="","",IFERROR(INDEX(AcctCat,MATCH(GL_Paste!$B16740&amp;"",AcctCode,0)),"UNKNOWN"))</f>
        <v/>
      </c>
      <c r="F16743">
        <f>IF(GL_Paste!$B16740="","",IFERROR(INDEX(AcctSub,MATCH(GL_Paste!$B16740&amp;"",AcctCode,0)),"UNKNOWN"))</f>
        <v/>
      </c>
    </row>
    <row r="16744">
      <c r="A16744" s="40">
        <f>IF(GL_Paste!$B16741="","",N(GL_Paste!$H16741)-N(GL_Paste!$G16741))</f>
        <v/>
      </c>
      <c r="B16744" s="43">
        <f>IF(GL_Paste!$B16741="","",DATE(YEAR(GL_Paste!$E16741),MONTH(GL_Paste!$E16741),1))</f>
        <v/>
      </c>
      <c r="C16744">
        <f>IF(GL_Paste!$B16741="","",IF(TRIM(GL_Paste!$M16741)&lt;&gt;"",TRIM(GL_Paste!$M16741),IFERROR(MID(GL_Paste!$I16741,FIND("[",GL_Paste!$I16741)+1,FIND("]",GL_Paste!$I16741)-FIND("[",GL_Paste!$I16741)-1),"")))</f>
        <v/>
      </c>
      <c r="D16744">
        <f>IF(GL_Paste!$B16741="","",IFERROR(INDEX(DeptName,MATCH($C16744,DeptTag,0)),"UNALLOCATED"))</f>
        <v/>
      </c>
      <c r="E16744">
        <f>IF(GL_Paste!$B16741="","",IFERROR(INDEX(AcctCat,MATCH(GL_Paste!$B16741&amp;"",AcctCode,0)),"UNKNOWN"))</f>
        <v/>
      </c>
      <c r="F16744">
        <f>IF(GL_Paste!$B16741="","",IFERROR(INDEX(AcctSub,MATCH(GL_Paste!$B16741&amp;"",AcctCode,0)),"UNKNOWN"))</f>
        <v/>
      </c>
    </row>
    <row r="16745">
      <c r="A16745" s="40">
        <f>IF(GL_Paste!$B16742="","",N(GL_Paste!$H16742)-N(GL_Paste!$G16742))</f>
        <v/>
      </c>
      <c r="B16745" s="43">
        <f>IF(GL_Paste!$B16742="","",DATE(YEAR(GL_Paste!$E16742),MONTH(GL_Paste!$E16742),1))</f>
        <v/>
      </c>
      <c r="C16745">
        <f>IF(GL_Paste!$B16742="","",IF(TRIM(GL_Paste!$M16742)&lt;&gt;"",TRIM(GL_Paste!$M16742),IFERROR(MID(GL_Paste!$I16742,FIND("[",GL_Paste!$I16742)+1,FIND("]",GL_Paste!$I16742)-FIND("[",GL_Paste!$I16742)-1),"")))</f>
        <v/>
      </c>
      <c r="D16745">
        <f>IF(GL_Paste!$B16742="","",IFERROR(INDEX(DeptName,MATCH($C16745,DeptTag,0)),"UNALLOCATED"))</f>
        <v/>
      </c>
      <c r="E16745">
        <f>IF(GL_Paste!$B16742="","",IFERROR(INDEX(AcctCat,MATCH(GL_Paste!$B16742&amp;"",AcctCode,0)),"UNKNOWN"))</f>
        <v/>
      </c>
      <c r="F16745">
        <f>IF(GL_Paste!$B16742="","",IFERROR(INDEX(AcctSub,MATCH(GL_Paste!$B16742&amp;"",AcctCode,0)),"UNKNOWN"))</f>
        <v/>
      </c>
    </row>
    <row r="16746">
      <c r="A16746" s="40">
        <f>IF(GL_Paste!$B16743="","",N(GL_Paste!$H16743)-N(GL_Paste!$G16743))</f>
        <v/>
      </c>
      <c r="B16746" s="43">
        <f>IF(GL_Paste!$B16743="","",DATE(YEAR(GL_Paste!$E16743),MONTH(GL_Paste!$E16743),1))</f>
        <v/>
      </c>
      <c r="C16746">
        <f>IF(GL_Paste!$B16743="","",IF(TRIM(GL_Paste!$M16743)&lt;&gt;"",TRIM(GL_Paste!$M16743),IFERROR(MID(GL_Paste!$I16743,FIND("[",GL_Paste!$I16743)+1,FIND("]",GL_Paste!$I16743)-FIND("[",GL_Paste!$I16743)-1),"")))</f>
        <v/>
      </c>
      <c r="D16746">
        <f>IF(GL_Paste!$B16743="","",IFERROR(INDEX(DeptName,MATCH($C16746,DeptTag,0)),"UNALLOCATED"))</f>
        <v/>
      </c>
      <c r="E16746">
        <f>IF(GL_Paste!$B16743="","",IFERROR(INDEX(AcctCat,MATCH(GL_Paste!$B16743&amp;"",AcctCode,0)),"UNKNOWN"))</f>
        <v/>
      </c>
      <c r="F16746">
        <f>IF(GL_Paste!$B16743="","",IFERROR(INDEX(AcctSub,MATCH(GL_Paste!$B16743&amp;"",AcctCode,0)),"UNKNOWN"))</f>
        <v/>
      </c>
    </row>
    <row r="16747">
      <c r="A16747" s="40">
        <f>IF(GL_Paste!$B16744="","",N(GL_Paste!$H16744)-N(GL_Paste!$G16744))</f>
        <v/>
      </c>
      <c r="B16747" s="43">
        <f>IF(GL_Paste!$B16744="","",DATE(YEAR(GL_Paste!$E16744),MONTH(GL_Paste!$E16744),1))</f>
        <v/>
      </c>
      <c r="C16747">
        <f>IF(GL_Paste!$B16744="","",IF(TRIM(GL_Paste!$M16744)&lt;&gt;"",TRIM(GL_Paste!$M16744),IFERROR(MID(GL_Paste!$I16744,FIND("[",GL_Paste!$I16744)+1,FIND("]",GL_Paste!$I16744)-FIND("[",GL_Paste!$I16744)-1),"")))</f>
        <v/>
      </c>
      <c r="D16747">
        <f>IF(GL_Paste!$B16744="","",IFERROR(INDEX(DeptName,MATCH($C16747,DeptTag,0)),"UNALLOCATED"))</f>
        <v/>
      </c>
      <c r="E16747">
        <f>IF(GL_Paste!$B16744="","",IFERROR(INDEX(AcctCat,MATCH(GL_Paste!$B16744&amp;"",AcctCode,0)),"UNKNOWN"))</f>
        <v/>
      </c>
      <c r="F16747">
        <f>IF(GL_Paste!$B16744="","",IFERROR(INDEX(AcctSub,MATCH(GL_Paste!$B16744&amp;"",AcctCode,0)),"UNKNOWN"))</f>
        <v/>
      </c>
    </row>
    <row r="16748">
      <c r="A16748" s="40">
        <f>IF(GL_Paste!$B16745="","",N(GL_Paste!$H16745)-N(GL_Paste!$G16745))</f>
        <v/>
      </c>
      <c r="B16748" s="43">
        <f>IF(GL_Paste!$B16745="","",DATE(YEAR(GL_Paste!$E16745),MONTH(GL_Paste!$E16745),1))</f>
        <v/>
      </c>
      <c r="C16748">
        <f>IF(GL_Paste!$B16745="","",IF(TRIM(GL_Paste!$M16745)&lt;&gt;"",TRIM(GL_Paste!$M16745),IFERROR(MID(GL_Paste!$I16745,FIND("[",GL_Paste!$I16745)+1,FIND("]",GL_Paste!$I16745)-FIND("[",GL_Paste!$I16745)-1),"")))</f>
        <v/>
      </c>
      <c r="D16748">
        <f>IF(GL_Paste!$B16745="","",IFERROR(INDEX(DeptName,MATCH($C16748,DeptTag,0)),"UNALLOCATED"))</f>
        <v/>
      </c>
      <c r="E16748">
        <f>IF(GL_Paste!$B16745="","",IFERROR(INDEX(AcctCat,MATCH(GL_Paste!$B16745&amp;"",AcctCode,0)),"UNKNOWN"))</f>
        <v/>
      </c>
      <c r="F16748">
        <f>IF(GL_Paste!$B16745="","",IFERROR(INDEX(AcctSub,MATCH(GL_Paste!$B16745&amp;"",AcctCode,0)),"UNKNOWN"))</f>
        <v/>
      </c>
    </row>
    <row r="16749">
      <c r="A16749" s="40">
        <f>IF(GL_Paste!$B16746="","",N(GL_Paste!$H16746)-N(GL_Paste!$G16746))</f>
        <v/>
      </c>
      <c r="B16749" s="43">
        <f>IF(GL_Paste!$B16746="","",DATE(YEAR(GL_Paste!$E16746),MONTH(GL_Paste!$E16746),1))</f>
        <v/>
      </c>
      <c r="C16749">
        <f>IF(GL_Paste!$B16746="","",IF(TRIM(GL_Paste!$M16746)&lt;&gt;"",TRIM(GL_Paste!$M16746),IFERROR(MID(GL_Paste!$I16746,FIND("[",GL_Paste!$I16746)+1,FIND("]",GL_Paste!$I16746)-FIND("[",GL_Paste!$I16746)-1),"")))</f>
        <v/>
      </c>
      <c r="D16749">
        <f>IF(GL_Paste!$B16746="","",IFERROR(INDEX(DeptName,MATCH($C16749,DeptTag,0)),"UNALLOCATED"))</f>
        <v/>
      </c>
      <c r="E16749">
        <f>IF(GL_Paste!$B16746="","",IFERROR(INDEX(AcctCat,MATCH(GL_Paste!$B16746&amp;"",AcctCode,0)),"UNKNOWN"))</f>
        <v/>
      </c>
      <c r="F16749">
        <f>IF(GL_Paste!$B16746="","",IFERROR(INDEX(AcctSub,MATCH(GL_Paste!$B16746&amp;"",AcctCode,0)),"UNKNOWN"))</f>
        <v/>
      </c>
    </row>
    <row r="16750">
      <c r="A16750" s="40">
        <f>IF(GL_Paste!$B16747="","",N(GL_Paste!$H16747)-N(GL_Paste!$G16747))</f>
        <v/>
      </c>
      <c r="B16750" s="43">
        <f>IF(GL_Paste!$B16747="","",DATE(YEAR(GL_Paste!$E16747),MONTH(GL_Paste!$E16747),1))</f>
        <v/>
      </c>
      <c r="C16750">
        <f>IF(GL_Paste!$B16747="","",IF(TRIM(GL_Paste!$M16747)&lt;&gt;"",TRIM(GL_Paste!$M16747),IFERROR(MID(GL_Paste!$I16747,FIND("[",GL_Paste!$I16747)+1,FIND("]",GL_Paste!$I16747)-FIND("[",GL_Paste!$I16747)-1),"")))</f>
        <v/>
      </c>
      <c r="D16750">
        <f>IF(GL_Paste!$B16747="","",IFERROR(INDEX(DeptName,MATCH($C16750,DeptTag,0)),"UNALLOCATED"))</f>
        <v/>
      </c>
      <c r="E16750">
        <f>IF(GL_Paste!$B16747="","",IFERROR(INDEX(AcctCat,MATCH(GL_Paste!$B16747&amp;"",AcctCode,0)),"UNKNOWN"))</f>
        <v/>
      </c>
      <c r="F16750">
        <f>IF(GL_Paste!$B16747="","",IFERROR(INDEX(AcctSub,MATCH(GL_Paste!$B16747&amp;"",AcctCode,0)),"UNKNOWN"))</f>
        <v/>
      </c>
    </row>
    <row r="16751">
      <c r="A16751" s="40">
        <f>IF(GL_Paste!$B16748="","",N(GL_Paste!$H16748)-N(GL_Paste!$G16748))</f>
        <v/>
      </c>
      <c r="B16751" s="43">
        <f>IF(GL_Paste!$B16748="","",DATE(YEAR(GL_Paste!$E16748),MONTH(GL_Paste!$E16748),1))</f>
        <v/>
      </c>
      <c r="C16751">
        <f>IF(GL_Paste!$B16748="","",IF(TRIM(GL_Paste!$M16748)&lt;&gt;"",TRIM(GL_Paste!$M16748),IFERROR(MID(GL_Paste!$I16748,FIND("[",GL_Paste!$I16748)+1,FIND("]",GL_Paste!$I16748)-FIND("[",GL_Paste!$I16748)-1),"")))</f>
        <v/>
      </c>
      <c r="D16751">
        <f>IF(GL_Paste!$B16748="","",IFERROR(INDEX(DeptName,MATCH($C16751,DeptTag,0)),"UNALLOCATED"))</f>
        <v/>
      </c>
      <c r="E16751">
        <f>IF(GL_Paste!$B16748="","",IFERROR(INDEX(AcctCat,MATCH(GL_Paste!$B16748&amp;"",AcctCode,0)),"UNKNOWN"))</f>
        <v/>
      </c>
      <c r="F16751">
        <f>IF(GL_Paste!$B16748="","",IFERROR(INDEX(AcctSub,MATCH(GL_Paste!$B16748&amp;"",AcctCode,0)),"UNKNOWN"))</f>
        <v/>
      </c>
    </row>
    <row r="16752">
      <c r="A16752" s="40">
        <f>IF(GL_Paste!$B16749="","",N(GL_Paste!$H16749)-N(GL_Paste!$G16749))</f>
        <v/>
      </c>
      <c r="B16752" s="43">
        <f>IF(GL_Paste!$B16749="","",DATE(YEAR(GL_Paste!$E16749),MONTH(GL_Paste!$E16749),1))</f>
        <v/>
      </c>
      <c r="C16752">
        <f>IF(GL_Paste!$B16749="","",IF(TRIM(GL_Paste!$M16749)&lt;&gt;"",TRIM(GL_Paste!$M16749),IFERROR(MID(GL_Paste!$I16749,FIND("[",GL_Paste!$I16749)+1,FIND("]",GL_Paste!$I16749)-FIND("[",GL_Paste!$I16749)-1),"")))</f>
        <v/>
      </c>
      <c r="D16752">
        <f>IF(GL_Paste!$B16749="","",IFERROR(INDEX(DeptName,MATCH($C16752,DeptTag,0)),"UNALLOCATED"))</f>
        <v/>
      </c>
      <c r="E16752">
        <f>IF(GL_Paste!$B16749="","",IFERROR(INDEX(AcctCat,MATCH(GL_Paste!$B16749&amp;"",AcctCode,0)),"UNKNOWN"))</f>
        <v/>
      </c>
      <c r="F16752">
        <f>IF(GL_Paste!$B16749="","",IFERROR(INDEX(AcctSub,MATCH(GL_Paste!$B16749&amp;"",AcctCode,0)),"UNKNOWN"))</f>
        <v/>
      </c>
    </row>
    <row r="16753">
      <c r="A16753" s="40">
        <f>IF(GL_Paste!$B16750="","",N(GL_Paste!$H16750)-N(GL_Paste!$G16750))</f>
        <v/>
      </c>
      <c r="B16753" s="43">
        <f>IF(GL_Paste!$B16750="","",DATE(YEAR(GL_Paste!$E16750),MONTH(GL_Paste!$E16750),1))</f>
        <v/>
      </c>
      <c r="C16753">
        <f>IF(GL_Paste!$B16750="","",IF(TRIM(GL_Paste!$M16750)&lt;&gt;"",TRIM(GL_Paste!$M16750),IFERROR(MID(GL_Paste!$I16750,FIND("[",GL_Paste!$I16750)+1,FIND("]",GL_Paste!$I16750)-FIND("[",GL_Paste!$I16750)-1),"")))</f>
        <v/>
      </c>
      <c r="D16753">
        <f>IF(GL_Paste!$B16750="","",IFERROR(INDEX(DeptName,MATCH($C16753,DeptTag,0)),"UNALLOCATED"))</f>
        <v/>
      </c>
      <c r="E16753">
        <f>IF(GL_Paste!$B16750="","",IFERROR(INDEX(AcctCat,MATCH(GL_Paste!$B16750&amp;"",AcctCode,0)),"UNKNOWN"))</f>
        <v/>
      </c>
      <c r="F16753">
        <f>IF(GL_Paste!$B16750="","",IFERROR(INDEX(AcctSub,MATCH(GL_Paste!$B16750&amp;"",AcctCode,0)),"UNKNOWN"))</f>
        <v/>
      </c>
    </row>
    <row r="16754">
      <c r="A16754" s="40">
        <f>IF(GL_Paste!$B16751="","",N(GL_Paste!$H16751)-N(GL_Paste!$G16751))</f>
        <v/>
      </c>
      <c r="B16754" s="43">
        <f>IF(GL_Paste!$B16751="","",DATE(YEAR(GL_Paste!$E16751),MONTH(GL_Paste!$E16751),1))</f>
        <v/>
      </c>
      <c r="C16754">
        <f>IF(GL_Paste!$B16751="","",IF(TRIM(GL_Paste!$M16751)&lt;&gt;"",TRIM(GL_Paste!$M16751),IFERROR(MID(GL_Paste!$I16751,FIND("[",GL_Paste!$I16751)+1,FIND("]",GL_Paste!$I16751)-FIND("[",GL_Paste!$I16751)-1),"")))</f>
        <v/>
      </c>
      <c r="D16754">
        <f>IF(GL_Paste!$B16751="","",IFERROR(INDEX(DeptName,MATCH($C16754,DeptTag,0)),"UNALLOCATED"))</f>
        <v/>
      </c>
      <c r="E16754">
        <f>IF(GL_Paste!$B16751="","",IFERROR(INDEX(AcctCat,MATCH(GL_Paste!$B16751&amp;"",AcctCode,0)),"UNKNOWN"))</f>
        <v/>
      </c>
      <c r="F16754">
        <f>IF(GL_Paste!$B16751="","",IFERROR(INDEX(AcctSub,MATCH(GL_Paste!$B16751&amp;"",AcctCode,0)),"UNKNOWN"))</f>
        <v/>
      </c>
    </row>
    <row r="16755">
      <c r="A16755" s="40">
        <f>IF(GL_Paste!$B16752="","",N(GL_Paste!$H16752)-N(GL_Paste!$G16752))</f>
        <v/>
      </c>
      <c r="B16755" s="43">
        <f>IF(GL_Paste!$B16752="","",DATE(YEAR(GL_Paste!$E16752),MONTH(GL_Paste!$E16752),1))</f>
        <v/>
      </c>
      <c r="C16755">
        <f>IF(GL_Paste!$B16752="","",IF(TRIM(GL_Paste!$M16752)&lt;&gt;"",TRIM(GL_Paste!$M16752),IFERROR(MID(GL_Paste!$I16752,FIND("[",GL_Paste!$I16752)+1,FIND("]",GL_Paste!$I16752)-FIND("[",GL_Paste!$I16752)-1),"")))</f>
        <v/>
      </c>
      <c r="D16755">
        <f>IF(GL_Paste!$B16752="","",IFERROR(INDEX(DeptName,MATCH($C16755,DeptTag,0)),"UNALLOCATED"))</f>
        <v/>
      </c>
      <c r="E16755">
        <f>IF(GL_Paste!$B16752="","",IFERROR(INDEX(AcctCat,MATCH(GL_Paste!$B16752&amp;"",AcctCode,0)),"UNKNOWN"))</f>
        <v/>
      </c>
      <c r="F16755">
        <f>IF(GL_Paste!$B16752="","",IFERROR(INDEX(AcctSub,MATCH(GL_Paste!$B16752&amp;"",AcctCode,0)),"UNKNOWN"))</f>
        <v/>
      </c>
    </row>
    <row r="16756">
      <c r="A16756" s="40">
        <f>IF(GL_Paste!$B16753="","",N(GL_Paste!$H16753)-N(GL_Paste!$G16753))</f>
        <v/>
      </c>
      <c r="B16756" s="43">
        <f>IF(GL_Paste!$B16753="","",DATE(YEAR(GL_Paste!$E16753),MONTH(GL_Paste!$E16753),1))</f>
        <v/>
      </c>
      <c r="C16756">
        <f>IF(GL_Paste!$B16753="","",IF(TRIM(GL_Paste!$M16753)&lt;&gt;"",TRIM(GL_Paste!$M16753),IFERROR(MID(GL_Paste!$I16753,FIND("[",GL_Paste!$I16753)+1,FIND("]",GL_Paste!$I16753)-FIND("[",GL_Paste!$I16753)-1),"")))</f>
        <v/>
      </c>
      <c r="D16756">
        <f>IF(GL_Paste!$B16753="","",IFERROR(INDEX(DeptName,MATCH($C16756,DeptTag,0)),"UNALLOCATED"))</f>
        <v/>
      </c>
      <c r="E16756">
        <f>IF(GL_Paste!$B16753="","",IFERROR(INDEX(AcctCat,MATCH(GL_Paste!$B16753&amp;"",AcctCode,0)),"UNKNOWN"))</f>
        <v/>
      </c>
      <c r="F16756">
        <f>IF(GL_Paste!$B16753="","",IFERROR(INDEX(AcctSub,MATCH(GL_Paste!$B16753&amp;"",AcctCode,0)),"UNKNOWN"))</f>
        <v/>
      </c>
    </row>
    <row r="16757">
      <c r="A16757" s="40">
        <f>IF(GL_Paste!$B16754="","",N(GL_Paste!$H16754)-N(GL_Paste!$G16754))</f>
        <v/>
      </c>
      <c r="B16757" s="43">
        <f>IF(GL_Paste!$B16754="","",DATE(YEAR(GL_Paste!$E16754),MONTH(GL_Paste!$E16754),1))</f>
        <v/>
      </c>
      <c r="C16757">
        <f>IF(GL_Paste!$B16754="","",IF(TRIM(GL_Paste!$M16754)&lt;&gt;"",TRIM(GL_Paste!$M16754),IFERROR(MID(GL_Paste!$I16754,FIND("[",GL_Paste!$I16754)+1,FIND("]",GL_Paste!$I16754)-FIND("[",GL_Paste!$I16754)-1),"")))</f>
        <v/>
      </c>
      <c r="D16757">
        <f>IF(GL_Paste!$B16754="","",IFERROR(INDEX(DeptName,MATCH($C16757,DeptTag,0)),"UNALLOCATED"))</f>
        <v/>
      </c>
      <c r="E16757">
        <f>IF(GL_Paste!$B16754="","",IFERROR(INDEX(AcctCat,MATCH(GL_Paste!$B16754&amp;"",AcctCode,0)),"UNKNOWN"))</f>
        <v/>
      </c>
      <c r="F16757">
        <f>IF(GL_Paste!$B16754="","",IFERROR(INDEX(AcctSub,MATCH(GL_Paste!$B16754&amp;"",AcctCode,0)),"UNKNOWN"))</f>
        <v/>
      </c>
    </row>
    <row r="16758">
      <c r="A16758" s="40">
        <f>IF(GL_Paste!$B16755="","",N(GL_Paste!$H16755)-N(GL_Paste!$G16755))</f>
        <v/>
      </c>
      <c r="B16758" s="43">
        <f>IF(GL_Paste!$B16755="","",DATE(YEAR(GL_Paste!$E16755),MONTH(GL_Paste!$E16755),1))</f>
        <v/>
      </c>
      <c r="C16758">
        <f>IF(GL_Paste!$B16755="","",IF(TRIM(GL_Paste!$M16755)&lt;&gt;"",TRIM(GL_Paste!$M16755),IFERROR(MID(GL_Paste!$I16755,FIND("[",GL_Paste!$I16755)+1,FIND("]",GL_Paste!$I16755)-FIND("[",GL_Paste!$I16755)-1),"")))</f>
        <v/>
      </c>
      <c r="D16758">
        <f>IF(GL_Paste!$B16755="","",IFERROR(INDEX(DeptName,MATCH($C16758,DeptTag,0)),"UNALLOCATED"))</f>
        <v/>
      </c>
      <c r="E16758">
        <f>IF(GL_Paste!$B16755="","",IFERROR(INDEX(AcctCat,MATCH(GL_Paste!$B16755&amp;"",AcctCode,0)),"UNKNOWN"))</f>
        <v/>
      </c>
      <c r="F16758">
        <f>IF(GL_Paste!$B16755="","",IFERROR(INDEX(AcctSub,MATCH(GL_Paste!$B16755&amp;"",AcctCode,0)),"UNKNOWN"))</f>
        <v/>
      </c>
    </row>
    <row r="16759">
      <c r="A16759" s="40">
        <f>IF(GL_Paste!$B16756="","",N(GL_Paste!$H16756)-N(GL_Paste!$G16756))</f>
        <v/>
      </c>
      <c r="B16759" s="43">
        <f>IF(GL_Paste!$B16756="","",DATE(YEAR(GL_Paste!$E16756),MONTH(GL_Paste!$E16756),1))</f>
        <v/>
      </c>
      <c r="C16759">
        <f>IF(GL_Paste!$B16756="","",IF(TRIM(GL_Paste!$M16756)&lt;&gt;"",TRIM(GL_Paste!$M16756),IFERROR(MID(GL_Paste!$I16756,FIND("[",GL_Paste!$I16756)+1,FIND("]",GL_Paste!$I16756)-FIND("[",GL_Paste!$I16756)-1),"")))</f>
        <v/>
      </c>
      <c r="D16759">
        <f>IF(GL_Paste!$B16756="","",IFERROR(INDEX(DeptName,MATCH($C16759,DeptTag,0)),"UNALLOCATED"))</f>
        <v/>
      </c>
      <c r="E16759">
        <f>IF(GL_Paste!$B16756="","",IFERROR(INDEX(AcctCat,MATCH(GL_Paste!$B16756&amp;"",AcctCode,0)),"UNKNOWN"))</f>
        <v/>
      </c>
      <c r="F16759">
        <f>IF(GL_Paste!$B16756="","",IFERROR(INDEX(AcctSub,MATCH(GL_Paste!$B16756&amp;"",AcctCode,0)),"UNKNOWN"))</f>
        <v/>
      </c>
    </row>
    <row r="16760">
      <c r="A16760" s="40">
        <f>IF(GL_Paste!$B16757="","",N(GL_Paste!$H16757)-N(GL_Paste!$G16757))</f>
        <v/>
      </c>
      <c r="B16760" s="43">
        <f>IF(GL_Paste!$B16757="","",DATE(YEAR(GL_Paste!$E16757),MONTH(GL_Paste!$E16757),1))</f>
        <v/>
      </c>
      <c r="C16760">
        <f>IF(GL_Paste!$B16757="","",IF(TRIM(GL_Paste!$M16757)&lt;&gt;"",TRIM(GL_Paste!$M16757),IFERROR(MID(GL_Paste!$I16757,FIND("[",GL_Paste!$I16757)+1,FIND("]",GL_Paste!$I16757)-FIND("[",GL_Paste!$I16757)-1),"")))</f>
        <v/>
      </c>
      <c r="D16760">
        <f>IF(GL_Paste!$B16757="","",IFERROR(INDEX(DeptName,MATCH($C16760,DeptTag,0)),"UNALLOCATED"))</f>
        <v/>
      </c>
      <c r="E16760">
        <f>IF(GL_Paste!$B16757="","",IFERROR(INDEX(AcctCat,MATCH(GL_Paste!$B16757&amp;"",AcctCode,0)),"UNKNOWN"))</f>
        <v/>
      </c>
      <c r="F16760">
        <f>IF(GL_Paste!$B16757="","",IFERROR(INDEX(AcctSub,MATCH(GL_Paste!$B16757&amp;"",AcctCode,0)),"UNKNOWN"))</f>
        <v/>
      </c>
    </row>
    <row r="16761">
      <c r="A16761" s="40">
        <f>IF(GL_Paste!$B16758="","",N(GL_Paste!$H16758)-N(GL_Paste!$G16758))</f>
        <v/>
      </c>
      <c r="B16761" s="43">
        <f>IF(GL_Paste!$B16758="","",DATE(YEAR(GL_Paste!$E16758),MONTH(GL_Paste!$E16758),1))</f>
        <v/>
      </c>
      <c r="C16761">
        <f>IF(GL_Paste!$B16758="","",IF(TRIM(GL_Paste!$M16758)&lt;&gt;"",TRIM(GL_Paste!$M16758),IFERROR(MID(GL_Paste!$I16758,FIND("[",GL_Paste!$I16758)+1,FIND("]",GL_Paste!$I16758)-FIND("[",GL_Paste!$I16758)-1),"")))</f>
        <v/>
      </c>
      <c r="D16761">
        <f>IF(GL_Paste!$B16758="","",IFERROR(INDEX(DeptName,MATCH($C16761,DeptTag,0)),"UNALLOCATED"))</f>
        <v/>
      </c>
      <c r="E16761">
        <f>IF(GL_Paste!$B16758="","",IFERROR(INDEX(AcctCat,MATCH(GL_Paste!$B16758&amp;"",AcctCode,0)),"UNKNOWN"))</f>
        <v/>
      </c>
      <c r="F16761">
        <f>IF(GL_Paste!$B16758="","",IFERROR(INDEX(AcctSub,MATCH(GL_Paste!$B16758&amp;"",AcctCode,0)),"UNKNOWN"))</f>
        <v/>
      </c>
    </row>
    <row r="16762">
      <c r="A16762" s="40">
        <f>IF(GL_Paste!$B16759="","",N(GL_Paste!$H16759)-N(GL_Paste!$G16759))</f>
        <v/>
      </c>
      <c r="B16762" s="43">
        <f>IF(GL_Paste!$B16759="","",DATE(YEAR(GL_Paste!$E16759),MONTH(GL_Paste!$E16759),1))</f>
        <v/>
      </c>
      <c r="C16762">
        <f>IF(GL_Paste!$B16759="","",IF(TRIM(GL_Paste!$M16759)&lt;&gt;"",TRIM(GL_Paste!$M16759),IFERROR(MID(GL_Paste!$I16759,FIND("[",GL_Paste!$I16759)+1,FIND("]",GL_Paste!$I16759)-FIND("[",GL_Paste!$I16759)-1),"")))</f>
        <v/>
      </c>
      <c r="D16762">
        <f>IF(GL_Paste!$B16759="","",IFERROR(INDEX(DeptName,MATCH($C16762,DeptTag,0)),"UNALLOCATED"))</f>
        <v/>
      </c>
      <c r="E16762">
        <f>IF(GL_Paste!$B16759="","",IFERROR(INDEX(AcctCat,MATCH(GL_Paste!$B16759&amp;"",AcctCode,0)),"UNKNOWN"))</f>
        <v/>
      </c>
      <c r="F16762">
        <f>IF(GL_Paste!$B16759="","",IFERROR(INDEX(AcctSub,MATCH(GL_Paste!$B16759&amp;"",AcctCode,0)),"UNKNOWN"))</f>
        <v/>
      </c>
    </row>
    <row r="16763">
      <c r="A16763" s="40">
        <f>IF(GL_Paste!$B16760="","",N(GL_Paste!$H16760)-N(GL_Paste!$G16760))</f>
        <v/>
      </c>
      <c r="B16763" s="43">
        <f>IF(GL_Paste!$B16760="","",DATE(YEAR(GL_Paste!$E16760),MONTH(GL_Paste!$E16760),1))</f>
        <v/>
      </c>
      <c r="C16763">
        <f>IF(GL_Paste!$B16760="","",IF(TRIM(GL_Paste!$M16760)&lt;&gt;"",TRIM(GL_Paste!$M16760),IFERROR(MID(GL_Paste!$I16760,FIND("[",GL_Paste!$I16760)+1,FIND("]",GL_Paste!$I16760)-FIND("[",GL_Paste!$I16760)-1),"")))</f>
        <v/>
      </c>
      <c r="D16763">
        <f>IF(GL_Paste!$B16760="","",IFERROR(INDEX(DeptName,MATCH($C16763,DeptTag,0)),"UNALLOCATED"))</f>
        <v/>
      </c>
      <c r="E16763">
        <f>IF(GL_Paste!$B16760="","",IFERROR(INDEX(AcctCat,MATCH(GL_Paste!$B16760&amp;"",AcctCode,0)),"UNKNOWN"))</f>
        <v/>
      </c>
      <c r="F16763">
        <f>IF(GL_Paste!$B16760="","",IFERROR(INDEX(AcctSub,MATCH(GL_Paste!$B16760&amp;"",AcctCode,0)),"UNKNOWN"))</f>
        <v/>
      </c>
    </row>
    <row r="16764">
      <c r="A16764" s="40">
        <f>IF(GL_Paste!$B16761="","",N(GL_Paste!$H16761)-N(GL_Paste!$G16761))</f>
        <v/>
      </c>
      <c r="B16764" s="43">
        <f>IF(GL_Paste!$B16761="","",DATE(YEAR(GL_Paste!$E16761),MONTH(GL_Paste!$E16761),1))</f>
        <v/>
      </c>
      <c r="C16764">
        <f>IF(GL_Paste!$B16761="","",IF(TRIM(GL_Paste!$M16761)&lt;&gt;"",TRIM(GL_Paste!$M16761),IFERROR(MID(GL_Paste!$I16761,FIND("[",GL_Paste!$I16761)+1,FIND("]",GL_Paste!$I16761)-FIND("[",GL_Paste!$I16761)-1),"")))</f>
        <v/>
      </c>
      <c r="D16764">
        <f>IF(GL_Paste!$B16761="","",IFERROR(INDEX(DeptName,MATCH($C16764,DeptTag,0)),"UNALLOCATED"))</f>
        <v/>
      </c>
      <c r="E16764">
        <f>IF(GL_Paste!$B16761="","",IFERROR(INDEX(AcctCat,MATCH(GL_Paste!$B16761&amp;"",AcctCode,0)),"UNKNOWN"))</f>
        <v/>
      </c>
      <c r="F16764">
        <f>IF(GL_Paste!$B16761="","",IFERROR(INDEX(AcctSub,MATCH(GL_Paste!$B16761&amp;"",AcctCode,0)),"UNKNOWN"))</f>
        <v/>
      </c>
    </row>
    <row r="16765">
      <c r="A16765" s="40">
        <f>IF(GL_Paste!$B16762="","",N(GL_Paste!$H16762)-N(GL_Paste!$G16762))</f>
        <v/>
      </c>
      <c r="B16765" s="43">
        <f>IF(GL_Paste!$B16762="","",DATE(YEAR(GL_Paste!$E16762),MONTH(GL_Paste!$E16762),1))</f>
        <v/>
      </c>
      <c r="C16765">
        <f>IF(GL_Paste!$B16762="","",IF(TRIM(GL_Paste!$M16762)&lt;&gt;"",TRIM(GL_Paste!$M16762),IFERROR(MID(GL_Paste!$I16762,FIND("[",GL_Paste!$I16762)+1,FIND("]",GL_Paste!$I16762)-FIND("[",GL_Paste!$I16762)-1),"")))</f>
        <v/>
      </c>
      <c r="D16765">
        <f>IF(GL_Paste!$B16762="","",IFERROR(INDEX(DeptName,MATCH($C16765,DeptTag,0)),"UNALLOCATED"))</f>
        <v/>
      </c>
      <c r="E16765">
        <f>IF(GL_Paste!$B16762="","",IFERROR(INDEX(AcctCat,MATCH(GL_Paste!$B16762&amp;"",AcctCode,0)),"UNKNOWN"))</f>
        <v/>
      </c>
      <c r="F16765">
        <f>IF(GL_Paste!$B16762="","",IFERROR(INDEX(AcctSub,MATCH(GL_Paste!$B16762&amp;"",AcctCode,0)),"UNKNOWN"))</f>
        <v/>
      </c>
    </row>
    <row r="16766">
      <c r="A16766" s="40">
        <f>IF(GL_Paste!$B16763="","",N(GL_Paste!$H16763)-N(GL_Paste!$G16763))</f>
        <v/>
      </c>
      <c r="B16766" s="43">
        <f>IF(GL_Paste!$B16763="","",DATE(YEAR(GL_Paste!$E16763),MONTH(GL_Paste!$E16763),1))</f>
        <v/>
      </c>
      <c r="C16766">
        <f>IF(GL_Paste!$B16763="","",IF(TRIM(GL_Paste!$M16763)&lt;&gt;"",TRIM(GL_Paste!$M16763),IFERROR(MID(GL_Paste!$I16763,FIND("[",GL_Paste!$I16763)+1,FIND("]",GL_Paste!$I16763)-FIND("[",GL_Paste!$I16763)-1),"")))</f>
        <v/>
      </c>
      <c r="D16766">
        <f>IF(GL_Paste!$B16763="","",IFERROR(INDEX(DeptName,MATCH($C16766,DeptTag,0)),"UNALLOCATED"))</f>
        <v/>
      </c>
      <c r="E16766">
        <f>IF(GL_Paste!$B16763="","",IFERROR(INDEX(AcctCat,MATCH(GL_Paste!$B16763&amp;"",AcctCode,0)),"UNKNOWN"))</f>
        <v/>
      </c>
      <c r="F16766">
        <f>IF(GL_Paste!$B16763="","",IFERROR(INDEX(AcctSub,MATCH(GL_Paste!$B16763&amp;"",AcctCode,0)),"UNKNOWN"))</f>
        <v/>
      </c>
    </row>
    <row r="16767">
      <c r="A16767" s="40">
        <f>IF(GL_Paste!$B16764="","",N(GL_Paste!$H16764)-N(GL_Paste!$G16764))</f>
        <v/>
      </c>
      <c r="B16767" s="43">
        <f>IF(GL_Paste!$B16764="","",DATE(YEAR(GL_Paste!$E16764),MONTH(GL_Paste!$E16764),1))</f>
        <v/>
      </c>
      <c r="C16767">
        <f>IF(GL_Paste!$B16764="","",IF(TRIM(GL_Paste!$M16764)&lt;&gt;"",TRIM(GL_Paste!$M16764),IFERROR(MID(GL_Paste!$I16764,FIND("[",GL_Paste!$I16764)+1,FIND("]",GL_Paste!$I16764)-FIND("[",GL_Paste!$I16764)-1),"")))</f>
        <v/>
      </c>
      <c r="D16767">
        <f>IF(GL_Paste!$B16764="","",IFERROR(INDEX(DeptName,MATCH($C16767,DeptTag,0)),"UNALLOCATED"))</f>
        <v/>
      </c>
      <c r="E16767">
        <f>IF(GL_Paste!$B16764="","",IFERROR(INDEX(AcctCat,MATCH(GL_Paste!$B16764&amp;"",AcctCode,0)),"UNKNOWN"))</f>
        <v/>
      </c>
      <c r="F16767">
        <f>IF(GL_Paste!$B16764="","",IFERROR(INDEX(AcctSub,MATCH(GL_Paste!$B16764&amp;"",AcctCode,0)),"UNKNOWN"))</f>
        <v/>
      </c>
    </row>
    <row r="16768">
      <c r="A16768" s="40">
        <f>IF(GL_Paste!$B16765="","",N(GL_Paste!$H16765)-N(GL_Paste!$G16765))</f>
        <v/>
      </c>
      <c r="B16768" s="43">
        <f>IF(GL_Paste!$B16765="","",DATE(YEAR(GL_Paste!$E16765),MONTH(GL_Paste!$E16765),1))</f>
        <v/>
      </c>
      <c r="C16768">
        <f>IF(GL_Paste!$B16765="","",IF(TRIM(GL_Paste!$M16765)&lt;&gt;"",TRIM(GL_Paste!$M16765),IFERROR(MID(GL_Paste!$I16765,FIND("[",GL_Paste!$I16765)+1,FIND("]",GL_Paste!$I16765)-FIND("[",GL_Paste!$I16765)-1),"")))</f>
        <v/>
      </c>
      <c r="D16768">
        <f>IF(GL_Paste!$B16765="","",IFERROR(INDEX(DeptName,MATCH($C16768,DeptTag,0)),"UNALLOCATED"))</f>
        <v/>
      </c>
      <c r="E16768">
        <f>IF(GL_Paste!$B16765="","",IFERROR(INDEX(AcctCat,MATCH(GL_Paste!$B16765&amp;"",AcctCode,0)),"UNKNOWN"))</f>
        <v/>
      </c>
      <c r="F16768">
        <f>IF(GL_Paste!$B16765="","",IFERROR(INDEX(AcctSub,MATCH(GL_Paste!$B16765&amp;"",AcctCode,0)),"UNKNOWN"))</f>
        <v/>
      </c>
    </row>
    <row r="16769">
      <c r="A16769" s="40">
        <f>IF(GL_Paste!$B16766="","",N(GL_Paste!$H16766)-N(GL_Paste!$G16766))</f>
        <v/>
      </c>
      <c r="B16769" s="43">
        <f>IF(GL_Paste!$B16766="","",DATE(YEAR(GL_Paste!$E16766),MONTH(GL_Paste!$E16766),1))</f>
        <v/>
      </c>
      <c r="C16769">
        <f>IF(GL_Paste!$B16766="","",IF(TRIM(GL_Paste!$M16766)&lt;&gt;"",TRIM(GL_Paste!$M16766),IFERROR(MID(GL_Paste!$I16766,FIND("[",GL_Paste!$I16766)+1,FIND("]",GL_Paste!$I16766)-FIND("[",GL_Paste!$I16766)-1),"")))</f>
        <v/>
      </c>
      <c r="D16769">
        <f>IF(GL_Paste!$B16766="","",IFERROR(INDEX(DeptName,MATCH($C16769,DeptTag,0)),"UNALLOCATED"))</f>
        <v/>
      </c>
      <c r="E16769">
        <f>IF(GL_Paste!$B16766="","",IFERROR(INDEX(AcctCat,MATCH(GL_Paste!$B16766&amp;"",AcctCode,0)),"UNKNOWN"))</f>
        <v/>
      </c>
      <c r="F16769">
        <f>IF(GL_Paste!$B16766="","",IFERROR(INDEX(AcctSub,MATCH(GL_Paste!$B16766&amp;"",AcctCode,0)),"UNKNOWN"))</f>
        <v/>
      </c>
    </row>
    <row r="16770">
      <c r="A16770" s="40">
        <f>IF(GL_Paste!$B16767="","",N(GL_Paste!$H16767)-N(GL_Paste!$G16767))</f>
        <v/>
      </c>
      <c r="B16770" s="43">
        <f>IF(GL_Paste!$B16767="","",DATE(YEAR(GL_Paste!$E16767),MONTH(GL_Paste!$E16767),1))</f>
        <v/>
      </c>
      <c r="C16770">
        <f>IF(GL_Paste!$B16767="","",IF(TRIM(GL_Paste!$M16767)&lt;&gt;"",TRIM(GL_Paste!$M16767),IFERROR(MID(GL_Paste!$I16767,FIND("[",GL_Paste!$I16767)+1,FIND("]",GL_Paste!$I16767)-FIND("[",GL_Paste!$I16767)-1),"")))</f>
        <v/>
      </c>
      <c r="D16770">
        <f>IF(GL_Paste!$B16767="","",IFERROR(INDEX(DeptName,MATCH($C16770,DeptTag,0)),"UNALLOCATED"))</f>
        <v/>
      </c>
      <c r="E16770">
        <f>IF(GL_Paste!$B16767="","",IFERROR(INDEX(AcctCat,MATCH(GL_Paste!$B16767&amp;"",AcctCode,0)),"UNKNOWN"))</f>
        <v/>
      </c>
      <c r="F16770">
        <f>IF(GL_Paste!$B16767="","",IFERROR(INDEX(AcctSub,MATCH(GL_Paste!$B16767&amp;"",AcctCode,0)),"UNKNOWN"))</f>
        <v/>
      </c>
    </row>
    <row r="16771">
      <c r="A16771" s="40">
        <f>IF(GL_Paste!$B16768="","",N(GL_Paste!$H16768)-N(GL_Paste!$G16768))</f>
        <v/>
      </c>
      <c r="B16771" s="43">
        <f>IF(GL_Paste!$B16768="","",DATE(YEAR(GL_Paste!$E16768),MONTH(GL_Paste!$E16768),1))</f>
        <v/>
      </c>
      <c r="C16771">
        <f>IF(GL_Paste!$B16768="","",IF(TRIM(GL_Paste!$M16768)&lt;&gt;"",TRIM(GL_Paste!$M16768),IFERROR(MID(GL_Paste!$I16768,FIND("[",GL_Paste!$I16768)+1,FIND("]",GL_Paste!$I16768)-FIND("[",GL_Paste!$I16768)-1),"")))</f>
        <v/>
      </c>
      <c r="D16771">
        <f>IF(GL_Paste!$B16768="","",IFERROR(INDEX(DeptName,MATCH($C16771,DeptTag,0)),"UNALLOCATED"))</f>
        <v/>
      </c>
      <c r="E16771">
        <f>IF(GL_Paste!$B16768="","",IFERROR(INDEX(AcctCat,MATCH(GL_Paste!$B16768&amp;"",AcctCode,0)),"UNKNOWN"))</f>
        <v/>
      </c>
      <c r="F16771">
        <f>IF(GL_Paste!$B16768="","",IFERROR(INDEX(AcctSub,MATCH(GL_Paste!$B16768&amp;"",AcctCode,0)),"UNKNOWN"))</f>
        <v/>
      </c>
    </row>
    <row r="16772">
      <c r="A16772" s="40">
        <f>IF(GL_Paste!$B16769="","",N(GL_Paste!$H16769)-N(GL_Paste!$G16769))</f>
        <v/>
      </c>
      <c r="B16772" s="43">
        <f>IF(GL_Paste!$B16769="","",DATE(YEAR(GL_Paste!$E16769),MONTH(GL_Paste!$E16769),1))</f>
        <v/>
      </c>
      <c r="C16772">
        <f>IF(GL_Paste!$B16769="","",IF(TRIM(GL_Paste!$M16769)&lt;&gt;"",TRIM(GL_Paste!$M16769),IFERROR(MID(GL_Paste!$I16769,FIND("[",GL_Paste!$I16769)+1,FIND("]",GL_Paste!$I16769)-FIND("[",GL_Paste!$I16769)-1),"")))</f>
        <v/>
      </c>
      <c r="D16772">
        <f>IF(GL_Paste!$B16769="","",IFERROR(INDEX(DeptName,MATCH($C16772,DeptTag,0)),"UNALLOCATED"))</f>
        <v/>
      </c>
      <c r="E16772">
        <f>IF(GL_Paste!$B16769="","",IFERROR(INDEX(AcctCat,MATCH(GL_Paste!$B16769&amp;"",AcctCode,0)),"UNKNOWN"))</f>
        <v/>
      </c>
      <c r="F16772">
        <f>IF(GL_Paste!$B16769="","",IFERROR(INDEX(AcctSub,MATCH(GL_Paste!$B16769&amp;"",AcctCode,0)),"UNKNOWN"))</f>
        <v/>
      </c>
    </row>
    <row r="16773">
      <c r="A16773" s="40">
        <f>IF(GL_Paste!$B16770="","",N(GL_Paste!$H16770)-N(GL_Paste!$G16770))</f>
        <v/>
      </c>
      <c r="B16773" s="43">
        <f>IF(GL_Paste!$B16770="","",DATE(YEAR(GL_Paste!$E16770),MONTH(GL_Paste!$E16770),1))</f>
        <v/>
      </c>
      <c r="C16773">
        <f>IF(GL_Paste!$B16770="","",IF(TRIM(GL_Paste!$M16770)&lt;&gt;"",TRIM(GL_Paste!$M16770),IFERROR(MID(GL_Paste!$I16770,FIND("[",GL_Paste!$I16770)+1,FIND("]",GL_Paste!$I16770)-FIND("[",GL_Paste!$I16770)-1),"")))</f>
        <v/>
      </c>
      <c r="D16773">
        <f>IF(GL_Paste!$B16770="","",IFERROR(INDEX(DeptName,MATCH($C16773,DeptTag,0)),"UNALLOCATED"))</f>
        <v/>
      </c>
      <c r="E16773">
        <f>IF(GL_Paste!$B16770="","",IFERROR(INDEX(AcctCat,MATCH(GL_Paste!$B16770&amp;"",AcctCode,0)),"UNKNOWN"))</f>
        <v/>
      </c>
      <c r="F16773">
        <f>IF(GL_Paste!$B16770="","",IFERROR(INDEX(AcctSub,MATCH(GL_Paste!$B16770&amp;"",AcctCode,0)),"UNKNOWN"))</f>
        <v/>
      </c>
    </row>
    <row r="16774">
      <c r="A16774" s="40">
        <f>IF(GL_Paste!$B16771="","",N(GL_Paste!$H16771)-N(GL_Paste!$G16771))</f>
        <v/>
      </c>
      <c r="B16774" s="43">
        <f>IF(GL_Paste!$B16771="","",DATE(YEAR(GL_Paste!$E16771),MONTH(GL_Paste!$E16771),1))</f>
        <v/>
      </c>
      <c r="C16774">
        <f>IF(GL_Paste!$B16771="","",IF(TRIM(GL_Paste!$M16771)&lt;&gt;"",TRIM(GL_Paste!$M16771),IFERROR(MID(GL_Paste!$I16771,FIND("[",GL_Paste!$I16771)+1,FIND("]",GL_Paste!$I16771)-FIND("[",GL_Paste!$I16771)-1),"")))</f>
        <v/>
      </c>
      <c r="D16774">
        <f>IF(GL_Paste!$B16771="","",IFERROR(INDEX(DeptName,MATCH($C16774,DeptTag,0)),"UNALLOCATED"))</f>
        <v/>
      </c>
      <c r="E16774">
        <f>IF(GL_Paste!$B16771="","",IFERROR(INDEX(AcctCat,MATCH(GL_Paste!$B16771&amp;"",AcctCode,0)),"UNKNOWN"))</f>
        <v/>
      </c>
      <c r="F16774">
        <f>IF(GL_Paste!$B16771="","",IFERROR(INDEX(AcctSub,MATCH(GL_Paste!$B16771&amp;"",AcctCode,0)),"UNKNOWN"))</f>
        <v/>
      </c>
    </row>
    <row r="16775">
      <c r="A16775" s="40">
        <f>IF(GL_Paste!$B16772="","",N(GL_Paste!$H16772)-N(GL_Paste!$G16772))</f>
        <v/>
      </c>
      <c r="B16775" s="43">
        <f>IF(GL_Paste!$B16772="","",DATE(YEAR(GL_Paste!$E16772),MONTH(GL_Paste!$E16772),1))</f>
        <v/>
      </c>
      <c r="C16775">
        <f>IF(GL_Paste!$B16772="","",IF(TRIM(GL_Paste!$M16772)&lt;&gt;"",TRIM(GL_Paste!$M16772),IFERROR(MID(GL_Paste!$I16772,FIND("[",GL_Paste!$I16772)+1,FIND("]",GL_Paste!$I16772)-FIND("[",GL_Paste!$I16772)-1),"")))</f>
        <v/>
      </c>
      <c r="D16775">
        <f>IF(GL_Paste!$B16772="","",IFERROR(INDEX(DeptName,MATCH($C16775,DeptTag,0)),"UNALLOCATED"))</f>
        <v/>
      </c>
      <c r="E16775">
        <f>IF(GL_Paste!$B16772="","",IFERROR(INDEX(AcctCat,MATCH(GL_Paste!$B16772&amp;"",AcctCode,0)),"UNKNOWN"))</f>
        <v/>
      </c>
      <c r="F16775">
        <f>IF(GL_Paste!$B16772="","",IFERROR(INDEX(AcctSub,MATCH(GL_Paste!$B16772&amp;"",AcctCode,0)),"UNKNOWN"))</f>
        <v/>
      </c>
    </row>
    <row r="16776">
      <c r="A16776" s="40">
        <f>IF(GL_Paste!$B16773="","",N(GL_Paste!$H16773)-N(GL_Paste!$G16773))</f>
        <v/>
      </c>
      <c r="B16776" s="43">
        <f>IF(GL_Paste!$B16773="","",DATE(YEAR(GL_Paste!$E16773),MONTH(GL_Paste!$E16773),1))</f>
        <v/>
      </c>
      <c r="C16776">
        <f>IF(GL_Paste!$B16773="","",IF(TRIM(GL_Paste!$M16773)&lt;&gt;"",TRIM(GL_Paste!$M16773),IFERROR(MID(GL_Paste!$I16773,FIND("[",GL_Paste!$I16773)+1,FIND("]",GL_Paste!$I16773)-FIND("[",GL_Paste!$I16773)-1),"")))</f>
        <v/>
      </c>
      <c r="D16776">
        <f>IF(GL_Paste!$B16773="","",IFERROR(INDEX(DeptName,MATCH($C16776,DeptTag,0)),"UNALLOCATED"))</f>
        <v/>
      </c>
      <c r="E16776">
        <f>IF(GL_Paste!$B16773="","",IFERROR(INDEX(AcctCat,MATCH(GL_Paste!$B16773&amp;"",AcctCode,0)),"UNKNOWN"))</f>
        <v/>
      </c>
      <c r="F16776">
        <f>IF(GL_Paste!$B16773="","",IFERROR(INDEX(AcctSub,MATCH(GL_Paste!$B16773&amp;"",AcctCode,0)),"UNKNOWN"))</f>
        <v/>
      </c>
    </row>
    <row r="16777">
      <c r="A16777" s="40">
        <f>IF(GL_Paste!$B16774="","",N(GL_Paste!$H16774)-N(GL_Paste!$G16774))</f>
        <v/>
      </c>
      <c r="B16777" s="43">
        <f>IF(GL_Paste!$B16774="","",DATE(YEAR(GL_Paste!$E16774),MONTH(GL_Paste!$E16774),1))</f>
        <v/>
      </c>
      <c r="C16777">
        <f>IF(GL_Paste!$B16774="","",IF(TRIM(GL_Paste!$M16774)&lt;&gt;"",TRIM(GL_Paste!$M16774),IFERROR(MID(GL_Paste!$I16774,FIND("[",GL_Paste!$I16774)+1,FIND("]",GL_Paste!$I16774)-FIND("[",GL_Paste!$I16774)-1),"")))</f>
        <v/>
      </c>
      <c r="D16777">
        <f>IF(GL_Paste!$B16774="","",IFERROR(INDEX(DeptName,MATCH($C16777,DeptTag,0)),"UNALLOCATED"))</f>
        <v/>
      </c>
      <c r="E16777">
        <f>IF(GL_Paste!$B16774="","",IFERROR(INDEX(AcctCat,MATCH(GL_Paste!$B16774&amp;"",AcctCode,0)),"UNKNOWN"))</f>
        <v/>
      </c>
      <c r="F16777">
        <f>IF(GL_Paste!$B16774="","",IFERROR(INDEX(AcctSub,MATCH(GL_Paste!$B16774&amp;"",AcctCode,0)),"UNKNOWN"))</f>
        <v/>
      </c>
    </row>
    <row r="16778">
      <c r="A16778" s="40">
        <f>IF(GL_Paste!$B16775="","",N(GL_Paste!$H16775)-N(GL_Paste!$G16775))</f>
        <v/>
      </c>
      <c r="B16778" s="43">
        <f>IF(GL_Paste!$B16775="","",DATE(YEAR(GL_Paste!$E16775),MONTH(GL_Paste!$E16775),1))</f>
        <v/>
      </c>
      <c r="C16778">
        <f>IF(GL_Paste!$B16775="","",IF(TRIM(GL_Paste!$M16775)&lt;&gt;"",TRIM(GL_Paste!$M16775),IFERROR(MID(GL_Paste!$I16775,FIND("[",GL_Paste!$I16775)+1,FIND("]",GL_Paste!$I16775)-FIND("[",GL_Paste!$I16775)-1),"")))</f>
        <v/>
      </c>
      <c r="D16778">
        <f>IF(GL_Paste!$B16775="","",IFERROR(INDEX(DeptName,MATCH($C16778,DeptTag,0)),"UNALLOCATED"))</f>
        <v/>
      </c>
      <c r="E16778">
        <f>IF(GL_Paste!$B16775="","",IFERROR(INDEX(AcctCat,MATCH(GL_Paste!$B16775&amp;"",AcctCode,0)),"UNKNOWN"))</f>
        <v/>
      </c>
      <c r="F16778">
        <f>IF(GL_Paste!$B16775="","",IFERROR(INDEX(AcctSub,MATCH(GL_Paste!$B16775&amp;"",AcctCode,0)),"UNKNOWN"))</f>
        <v/>
      </c>
    </row>
    <row r="16779">
      <c r="A16779" s="40">
        <f>IF(GL_Paste!$B16776="","",N(GL_Paste!$H16776)-N(GL_Paste!$G16776))</f>
        <v/>
      </c>
      <c r="B16779" s="43">
        <f>IF(GL_Paste!$B16776="","",DATE(YEAR(GL_Paste!$E16776),MONTH(GL_Paste!$E16776),1))</f>
        <v/>
      </c>
      <c r="C16779">
        <f>IF(GL_Paste!$B16776="","",IF(TRIM(GL_Paste!$M16776)&lt;&gt;"",TRIM(GL_Paste!$M16776),IFERROR(MID(GL_Paste!$I16776,FIND("[",GL_Paste!$I16776)+1,FIND("]",GL_Paste!$I16776)-FIND("[",GL_Paste!$I16776)-1),"")))</f>
        <v/>
      </c>
      <c r="D16779">
        <f>IF(GL_Paste!$B16776="","",IFERROR(INDEX(DeptName,MATCH($C16779,DeptTag,0)),"UNALLOCATED"))</f>
        <v/>
      </c>
      <c r="E16779">
        <f>IF(GL_Paste!$B16776="","",IFERROR(INDEX(AcctCat,MATCH(GL_Paste!$B16776&amp;"",AcctCode,0)),"UNKNOWN"))</f>
        <v/>
      </c>
      <c r="F16779">
        <f>IF(GL_Paste!$B16776="","",IFERROR(INDEX(AcctSub,MATCH(GL_Paste!$B16776&amp;"",AcctCode,0)),"UNKNOWN"))</f>
        <v/>
      </c>
    </row>
    <row r="16780">
      <c r="A16780" s="40">
        <f>IF(GL_Paste!$B16777="","",N(GL_Paste!$H16777)-N(GL_Paste!$G16777))</f>
        <v/>
      </c>
      <c r="B16780" s="43">
        <f>IF(GL_Paste!$B16777="","",DATE(YEAR(GL_Paste!$E16777),MONTH(GL_Paste!$E16777),1))</f>
        <v/>
      </c>
      <c r="C16780">
        <f>IF(GL_Paste!$B16777="","",IF(TRIM(GL_Paste!$M16777)&lt;&gt;"",TRIM(GL_Paste!$M16777),IFERROR(MID(GL_Paste!$I16777,FIND("[",GL_Paste!$I16777)+1,FIND("]",GL_Paste!$I16777)-FIND("[",GL_Paste!$I16777)-1),"")))</f>
        <v/>
      </c>
      <c r="D16780">
        <f>IF(GL_Paste!$B16777="","",IFERROR(INDEX(DeptName,MATCH($C16780,DeptTag,0)),"UNALLOCATED"))</f>
        <v/>
      </c>
      <c r="E16780">
        <f>IF(GL_Paste!$B16777="","",IFERROR(INDEX(AcctCat,MATCH(GL_Paste!$B16777&amp;"",AcctCode,0)),"UNKNOWN"))</f>
        <v/>
      </c>
      <c r="F16780">
        <f>IF(GL_Paste!$B16777="","",IFERROR(INDEX(AcctSub,MATCH(GL_Paste!$B16777&amp;"",AcctCode,0)),"UNKNOWN"))</f>
        <v/>
      </c>
    </row>
    <row r="16781">
      <c r="A16781" s="40">
        <f>IF(GL_Paste!$B16778="","",N(GL_Paste!$H16778)-N(GL_Paste!$G16778))</f>
        <v/>
      </c>
      <c r="B16781" s="43">
        <f>IF(GL_Paste!$B16778="","",DATE(YEAR(GL_Paste!$E16778),MONTH(GL_Paste!$E16778),1))</f>
        <v/>
      </c>
      <c r="C16781">
        <f>IF(GL_Paste!$B16778="","",IF(TRIM(GL_Paste!$M16778)&lt;&gt;"",TRIM(GL_Paste!$M16778),IFERROR(MID(GL_Paste!$I16778,FIND("[",GL_Paste!$I16778)+1,FIND("]",GL_Paste!$I16778)-FIND("[",GL_Paste!$I16778)-1),"")))</f>
        <v/>
      </c>
      <c r="D16781">
        <f>IF(GL_Paste!$B16778="","",IFERROR(INDEX(DeptName,MATCH($C16781,DeptTag,0)),"UNALLOCATED"))</f>
        <v/>
      </c>
      <c r="E16781">
        <f>IF(GL_Paste!$B16778="","",IFERROR(INDEX(AcctCat,MATCH(GL_Paste!$B16778&amp;"",AcctCode,0)),"UNKNOWN"))</f>
        <v/>
      </c>
      <c r="F16781">
        <f>IF(GL_Paste!$B16778="","",IFERROR(INDEX(AcctSub,MATCH(GL_Paste!$B16778&amp;"",AcctCode,0)),"UNKNOWN"))</f>
        <v/>
      </c>
    </row>
    <row r="16782">
      <c r="A16782" s="40">
        <f>IF(GL_Paste!$B16779="","",N(GL_Paste!$H16779)-N(GL_Paste!$G16779))</f>
        <v/>
      </c>
      <c r="B16782" s="43">
        <f>IF(GL_Paste!$B16779="","",DATE(YEAR(GL_Paste!$E16779),MONTH(GL_Paste!$E16779),1))</f>
        <v/>
      </c>
      <c r="C16782">
        <f>IF(GL_Paste!$B16779="","",IF(TRIM(GL_Paste!$M16779)&lt;&gt;"",TRIM(GL_Paste!$M16779),IFERROR(MID(GL_Paste!$I16779,FIND("[",GL_Paste!$I16779)+1,FIND("]",GL_Paste!$I16779)-FIND("[",GL_Paste!$I16779)-1),"")))</f>
        <v/>
      </c>
      <c r="D16782">
        <f>IF(GL_Paste!$B16779="","",IFERROR(INDEX(DeptName,MATCH($C16782,DeptTag,0)),"UNALLOCATED"))</f>
        <v/>
      </c>
      <c r="E16782">
        <f>IF(GL_Paste!$B16779="","",IFERROR(INDEX(AcctCat,MATCH(GL_Paste!$B16779&amp;"",AcctCode,0)),"UNKNOWN"))</f>
        <v/>
      </c>
      <c r="F16782">
        <f>IF(GL_Paste!$B16779="","",IFERROR(INDEX(AcctSub,MATCH(GL_Paste!$B16779&amp;"",AcctCode,0)),"UNKNOWN"))</f>
        <v/>
      </c>
    </row>
    <row r="16783">
      <c r="A16783" s="40">
        <f>IF(GL_Paste!$B16780="","",N(GL_Paste!$H16780)-N(GL_Paste!$G16780))</f>
        <v/>
      </c>
      <c r="B16783" s="43">
        <f>IF(GL_Paste!$B16780="","",DATE(YEAR(GL_Paste!$E16780),MONTH(GL_Paste!$E16780),1))</f>
        <v/>
      </c>
      <c r="C16783">
        <f>IF(GL_Paste!$B16780="","",IF(TRIM(GL_Paste!$M16780)&lt;&gt;"",TRIM(GL_Paste!$M16780),IFERROR(MID(GL_Paste!$I16780,FIND("[",GL_Paste!$I16780)+1,FIND("]",GL_Paste!$I16780)-FIND("[",GL_Paste!$I16780)-1),"")))</f>
        <v/>
      </c>
      <c r="D16783">
        <f>IF(GL_Paste!$B16780="","",IFERROR(INDEX(DeptName,MATCH($C16783,DeptTag,0)),"UNALLOCATED"))</f>
        <v/>
      </c>
      <c r="E16783">
        <f>IF(GL_Paste!$B16780="","",IFERROR(INDEX(AcctCat,MATCH(GL_Paste!$B16780&amp;"",AcctCode,0)),"UNKNOWN"))</f>
        <v/>
      </c>
      <c r="F16783">
        <f>IF(GL_Paste!$B16780="","",IFERROR(INDEX(AcctSub,MATCH(GL_Paste!$B16780&amp;"",AcctCode,0)),"UNKNOWN"))</f>
        <v/>
      </c>
    </row>
    <row r="16784">
      <c r="A16784" s="40">
        <f>IF(GL_Paste!$B16781="","",N(GL_Paste!$H16781)-N(GL_Paste!$G16781))</f>
        <v/>
      </c>
      <c r="B16784" s="43">
        <f>IF(GL_Paste!$B16781="","",DATE(YEAR(GL_Paste!$E16781),MONTH(GL_Paste!$E16781),1))</f>
        <v/>
      </c>
      <c r="C16784">
        <f>IF(GL_Paste!$B16781="","",IF(TRIM(GL_Paste!$M16781)&lt;&gt;"",TRIM(GL_Paste!$M16781),IFERROR(MID(GL_Paste!$I16781,FIND("[",GL_Paste!$I16781)+1,FIND("]",GL_Paste!$I16781)-FIND("[",GL_Paste!$I16781)-1),"")))</f>
        <v/>
      </c>
      <c r="D16784">
        <f>IF(GL_Paste!$B16781="","",IFERROR(INDEX(DeptName,MATCH($C16784,DeptTag,0)),"UNALLOCATED"))</f>
        <v/>
      </c>
      <c r="E16784">
        <f>IF(GL_Paste!$B16781="","",IFERROR(INDEX(AcctCat,MATCH(GL_Paste!$B16781&amp;"",AcctCode,0)),"UNKNOWN"))</f>
        <v/>
      </c>
      <c r="F16784">
        <f>IF(GL_Paste!$B16781="","",IFERROR(INDEX(AcctSub,MATCH(GL_Paste!$B16781&amp;"",AcctCode,0)),"UNKNOWN"))</f>
        <v/>
      </c>
    </row>
    <row r="16785">
      <c r="A16785" s="40">
        <f>IF(GL_Paste!$B16782="","",N(GL_Paste!$H16782)-N(GL_Paste!$G16782))</f>
        <v/>
      </c>
      <c r="B16785" s="43">
        <f>IF(GL_Paste!$B16782="","",DATE(YEAR(GL_Paste!$E16782),MONTH(GL_Paste!$E16782),1))</f>
        <v/>
      </c>
      <c r="C16785">
        <f>IF(GL_Paste!$B16782="","",IF(TRIM(GL_Paste!$M16782)&lt;&gt;"",TRIM(GL_Paste!$M16782),IFERROR(MID(GL_Paste!$I16782,FIND("[",GL_Paste!$I16782)+1,FIND("]",GL_Paste!$I16782)-FIND("[",GL_Paste!$I16782)-1),"")))</f>
        <v/>
      </c>
      <c r="D16785">
        <f>IF(GL_Paste!$B16782="","",IFERROR(INDEX(DeptName,MATCH($C16785,DeptTag,0)),"UNALLOCATED"))</f>
        <v/>
      </c>
      <c r="E16785">
        <f>IF(GL_Paste!$B16782="","",IFERROR(INDEX(AcctCat,MATCH(GL_Paste!$B16782&amp;"",AcctCode,0)),"UNKNOWN"))</f>
        <v/>
      </c>
      <c r="F16785">
        <f>IF(GL_Paste!$B16782="","",IFERROR(INDEX(AcctSub,MATCH(GL_Paste!$B16782&amp;"",AcctCode,0)),"UNKNOWN"))</f>
        <v/>
      </c>
    </row>
    <row r="16786">
      <c r="A16786" s="40">
        <f>IF(GL_Paste!$B16783="","",N(GL_Paste!$H16783)-N(GL_Paste!$G16783))</f>
        <v/>
      </c>
      <c r="B16786" s="43">
        <f>IF(GL_Paste!$B16783="","",DATE(YEAR(GL_Paste!$E16783),MONTH(GL_Paste!$E16783),1))</f>
        <v/>
      </c>
      <c r="C16786">
        <f>IF(GL_Paste!$B16783="","",IF(TRIM(GL_Paste!$M16783)&lt;&gt;"",TRIM(GL_Paste!$M16783),IFERROR(MID(GL_Paste!$I16783,FIND("[",GL_Paste!$I16783)+1,FIND("]",GL_Paste!$I16783)-FIND("[",GL_Paste!$I16783)-1),"")))</f>
        <v/>
      </c>
      <c r="D16786">
        <f>IF(GL_Paste!$B16783="","",IFERROR(INDEX(DeptName,MATCH($C16786,DeptTag,0)),"UNALLOCATED"))</f>
        <v/>
      </c>
      <c r="E16786">
        <f>IF(GL_Paste!$B16783="","",IFERROR(INDEX(AcctCat,MATCH(GL_Paste!$B16783&amp;"",AcctCode,0)),"UNKNOWN"))</f>
        <v/>
      </c>
      <c r="F16786">
        <f>IF(GL_Paste!$B16783="","",IFERROR(INDEX(AcctSub,MATCH(GL_Paste!$B16783&amp;"",AcctCode,0)),"UNKNOWN"))</f>
        <v/>
      </c>
    </row>
    <row r="16787">
      <c r="A16787" s="40">
        <f>IF(GL_Paste!$B16784="","",N(GL_Paste!$H16784)-N(GL_Paste!$G16784))</f>
        <v/>
      </c>
      <c r="B16787" s="43">
        <f>IF(GL_Paste!$B16784="","",DATE(YEAR(GL_Paste!$E16784),MONTH(GL_Paste!$E16784),1))</f>
        <v/>
      </c>
      <c r="C16787">
        <f>IF(GL_Paste!$B16784="","",IF(TRIM(GL_Paste!$M16784)&lt;&gt;"",TRIM(GL_Paste!$M16784),IFERROR(MID(GL_Paste!$I16784,FIND("[",GL_Paste!$I16784)+1,FIND("]",GL_Paste!$I16784)-FIND("[",GL_Paste!$I16784)-1),"")))</f>
        <v/>
      </c>
      <c r="D16787">
        <f>IF(GL_Paste!$B16784="","",IFERROR(INDEX(DeptName,MATCH($C16787,DeptTag,0)),"UNALLOCATED"))</f>
        <v/>
      </c>
      <c r="E16787">
        <f>IF(GL_Paste!$B16784="","",IFERROR(INDEX(AcctCat,MATCH(GL_Paste!$B16784&amp;"",AcctCode,0)),"UNKNOWN"))</f>
        <v/>
      </c>
      <c r="F16787">
        <f>IF(GL_Paste!$B16784="","",IFERROR(INDEX(AcctSub,MATCH(GL_Paste!$B16784&amp;"",AcctCode,0)),"UNKNOWN"))</f>
        <v/>
      </c>
    </row>
    <row r="16788">
      <c r="A16788" s="40">
        <f>IF(GL_Paste!$B16785="","",N(GL_Paste!$H16785)-N(GL_Paste!$G16785))</f>
        <v/>
      </c>
      <c r="B16788" s="43">
        <f>IF(GL_Paste!$B16785="","",DATE(YEAR(GL_Paste!$E16785),MONTH(GL_Paste!$E16785),1))</f>
        <v/>
      </c>
      <c r="C16788">
        <f>IF(GL_Paste!$B16785="","",IF(TRIM(GL_Paste!$M16785)&lt;&gt;"",TRIM(GL_Paste!$M16785),IFERROR(MID(GL_Paste!$I16785,FIND("[",GL_Paste!$I16785)+1,FIND("]",GL_Paste!$I16785)-FIND("[",GL_Paste!$I16785)-1),"")))</f>
        <v/>
      </c>
      <c r="D16788">
        <f>IF(GL_Paste!$B16785="","",IFERROR(INDEX(DeptName,MATCH($C16788,DeptTag,0)),"UNALLOCATED"))</f>
        <v/>
      </c>
      <c r="E16788">
        <f>IF(GL_Paste!$B16785="","",IFERROR(INDEX(AcctCat,MATCH(GL_Paste!$B16785&amp;"",AcctCode,0)),"UNKNOWN"))</f>
        <v/>
      </c>
      <c r="F16788">
        <f>IF(GL_Paste!$B16785="","",IFERROR(INDEX(AcctSub,MATCH(GL_Paste!$B16785&amp;"",AcctCode,0)),"UNKNOWN"))</f>
        <v/>
      </c>
    </row>
    <row r="16789">
      <c r="A16789" s="40">
        <f>IF(GL_Paste!$B16786="","",N(GL_Paste!$H16786)-N(GL_Paste!$G16786))</f>
        <v/>
      </c>
      <c r="B16789" s="43">
        <f>IF(GL_Paste!$B16786="","",DATE(YEAR(GL_Paste!$E16786),MONTH(GL_Paste!$E16786),1))</f>
        <v/>
      </c>
      <c r="C16789">
        <f>IF(GL_Paste!$B16786="","",IF(TRIM(GL_Paste!$M16786)&lt;&gt;"",TRIM(GL_Paste!$M16786),IFERROR(MID(GL_Paste!$I16786,FIND("[",GL_Paste!$I16786)+1,FIND("]",GL_Paste!$I16786)-FIND("[",GL_Paste!$I16786)-1),"")))</f>
        <v/>
      </c>
      <c r="D16789">
        <f>IF(GL_Paste!$B16786="","",IFERROR(INDEX(DeptName,MATCH($C16789,DeptTag,0)),"UNALLOCATED"))</f>
        <v/>
      </c>
      <c r="E16789">
        <f>IF(GL_Paste!$B16786="","",IFERROR(INDEX(AcctCat,MATCH(GL_Paste!$B16786&amp;"",AcctCode,0)),"UNKNOWN"))</f>
        <v/>
      </c>
      <c r="F16789">
        <f>IF(GL_Paste!$B16786="","",IFERROR(INDEX(AcctSub,MATCH(GL_Paste!$B16786&amp;"",AcctCode,0)),"UNKNOWN"))</f>
        <v/>
      </c>
    </row>
    <row r="16790">
      <c r="A16790" s="40">
        <f>IF(GL_Paste!$B16787="","",N(GL_Paste!$H16787)-N(GL_Paste!$G16787))</f>
        <v/>
      </c>
      <c r="B16790" s="43">
        <f>IF(GL_Paste!$B16787="","",DATE(YEAR(GL_Paste!$E16787),MONTH(GL_Paste!$E16787),1))</f>
        <v/>
      </c>
      <c r="C16790">
        <f>IF(GL_Paste!$B16787="","",IF(TRIM(GL_Paste!$M16787)&lt;&gt;"",TRIM(GL_Paste!$M16787),IFERROR(MID(GL_Paste!$I16787,FIND("[",GL_Paste!$I16787)+1,FIND("]",GL_Paste!$I16787)-FIND("[",GL_Paste!$I16787)-1),"")))</f>
        <v/>
      </c>
      <c r="D16790">
        <f>IF(GL_Paste!$B16787="","",IFERROR(INDEX(DeptName,MATCH($C16790,DeptTag,0)),"UNALLOCATED"))</f>
        <v/>
      </c>
      <c r="E16790">
        <f>IF(GL_Paste!$B16787="","",IFERROR(INDEX(AcctCat,MATCH(GL_Paste!$B16787&amp;"",AcctCode,0)),"UNKNOWN"))</f>
        <v/>
      </c>
      <c r="F16790">
        <f>IF(GL_Paste!$B16787="","",IFERROR(INDEX(AcctSub,MATCH(GL_Paste!$B16787&amp;"",AcctCode,0)),"UNKNOWN"))</f>
        <v/>
      </c>
    </row>
    <row r="16791">
      <c r="A16791" s="40">
        <f>IF(GL_Paste!$B16788="","",N(GL_Paste!$H16788)-N(GL_Paste!$G16788))</f>
        <v/>
      </c>
      <c r="B16791" s="43">
        <f>IF(GL_Paste!$B16788="","",DATE(YEAR(GL_Paste!$E16788),MONTH(GL_Paste!$E16788),1))</f>
        <v/>
      </c>
      <c r="C16791">
        <f>IF(GL_Paste!$B16788="","",IF(TRIM(GL_Paste!$M16788)&lt;&gt;"",TRIM(GL_Paste!$M16788),IFERROR(MID(GL_Paste!$I16788,FIND("[",GL_Paste!$I16788)+1,FIND("]",GL_Paste!$I16788)-FIND("[",GL_Paste!$I16788)-1),"")))</f>
        <v/>
      </c>
      <c r="D16791">
        <f>IF(GL_Paste!$B16788="","",IFERROR(INDEX(DeptName,MATCH($C16791,DeptTag,0)),"UNALLOCATED"))</f>
        <v/>
      </c>
      <c r="E16791">
        <f>IF(GL_Paste!$B16788="","",IFERROR(INDEX(AcctCat,MATCH(GL_Paste!$B16788&amp;"",AcctCode,0)),"UNKNOWN"))</f>
        <v/>
      </c>
      <c r="F16791">
        <f>IF(GL_Paste!$B16788="","",IFERROR(INDEX(AcctSub,MATCH(GL_Paste!$B16788&amp;"",AcctCode,0)),"UNKNOWN"))</f>
        <v/>
      </c>
    </row>
    <row r="16792">
      <c r="A16792" s="40">
        <f>IF(GL_Paste!$B16789="","",N(GL_Paste!$H16789)-N(GL_Paste!$G16789))</f>
        <v/>
      </c>
      <c r="B16792" s="43">
        <f>IF(GL_Paste!$B16789="","",DATE(YEAR(GL_Paste!$E16789),MONTH(GL_Paste!$E16789),1))</f>
        <v/>
      </c>
      <c r="C16792">
        <f>IF(GL_Paste!$B16789="","",IF(TRIM(GL_Paste!$M16789)&lt;&gt;"",TRIM(GL_Paste!$M16789),IFERROR(MID(GL_Paste!$I16789,FIND("[",GL_Paste!$I16789)+1,FIND("]",GL_Paste!$I16789)-FIND("[",GL_Paste!$I16789)-1),"")))</f>
        <v/>
      </c>
      <c r="D16792">
        <f>IF(GL_Paste!$B16789="","",IFERROR(INDEX(DeptName,MATCH($C16792,DeptTag,0)),"UNALLOCATED"))</f>
        <v/>
      </c>
      <c r="E16792">
        <f>IF(GL_Paste!$B16789="","",IFERROR(INDEX(AcctCat,MATCH(GL_Paste!$B16789&amp;"",AcctCode,0)),"UNKNOWN"))</f>
        <v/>
      </c>
      <c r="F16792">
        <f>IF(GL_Paste!$B16789="","",IFERROR(INDEX(AcctSub,MATCH(GL_Paste!$B16789&amp;"",AcctCode,0)),"UNKNOWN"))</f>
        <v/>
      </c>
    </row>
    <row r="16793">
      <c r="A16793" s="40">
        <f>IF(GL_Paste!$B16790="","",N(GL_Paste!$H16790)-N(GL_Paste!$G16790))</f>
        <v/>
      </c>
      <c r="B16793" s="43">
        <f>IF(GL_Paste!$B16790="","",DATE(YEAR(GL_Paste!$E16790),MONTH(GL_Paste!$E16790),1))</f>
        <v/>
      </c>
      <c r="C16793">
        <f>IF(GL_Paste!$B16790="","",IF(TRIM(GL_Paste!$M16790)&lt;&gt;"",TRIM(GL_Paste!$M16790),IFERROR(MID(GL_Paste!$I16790,FIND("[",GL_Paste!$I16790)+1,FIND("]",GL_Paste!$I16790)-FIND("[",GL_Paste!$I16790)-1),"")))</f>
        <v/>
      </c>
      <c r="D16793">
        <f>IF(GL_Paste!$B16790="","",IFERROR(INDEX(DeptName,MATCH($C16793,DeptTag,0)),"UNALLOCATED"))</f>
        <v/>
      </c>
      <c r="E16793">
        <f>IF(GL_Paste!$B16790="","",IFERROR(INDEX(AcctCat,MATCH(GL_Paste!$B16790&amp;"",AcctCode,0)),"UNKNOWN"))</f>
        <v/>
      </c>
      <c r="F16793">
        <f>IF(GL_Paste!$B16790="","",IFERROR(INDEX(AcctSub,MATCH(GL_Paste!$B16790&amp;"",AcctCode,0)),"UNKNOWN"))</f>
        <v/>
      </c>
    </row>
    <row r="16794">
      <c r="A16794" s="40">
        <f>IF(GL_Paste!$B16791="","",N(GL_Paste!$H16791)-N(GL_Paste!$G16791))</f>
        <v/>
      </c>
      <c r="B16794" s="43">
        <f>IF(GL_Paste!$B16791="","",DATE(YEAR(GL_Paste!$E16791),MONTH(GL_Paste!$E16791),1))</f>
        <v/>
      </c>
      <c r="C16794">
        <f>IF(GL_Paste!$B16791="","",IF(TRIM(GL_Paste!$M16791)&lt;&gt;"",TRIM(GL_Paste!$M16791),IFERROR(MID(GL_Paste!$I16791,FIND("[",GL_Paste!$I16791)+1,FIND("]",GL_Paste!$I16791)-FIND("[",GL_Paste!$I16791)-1),"")))</f>
        <v/>
      </c>
      <c r="D16794">
        <f>IF(GL_Paste!$B16791="","",IFERROR(INDEX(DeptName,MATCH($C16794,DeptTag,0)),"UNALLOCATED"))</f>
        <v/>
      </c>
      <c r="E16794">
        <f>IF(GL_Paste!$B16791="","",IFERROR(INDEX(AcctCat,MATCH(GL_Paste!$B16791&amp;"",AcctCode,0)),"UNKNOWN"))</f>
        <v/>
      </c>
      <c r="F16794">
        <f>IF(GL_Paste!$B16791="","",IFERROR(INDEX(AcctSub,MATCH(GL_Paste!$B16791&amp;"",AcctCode,0)),"UNKNOWN"))</f>
        <v/>
      </c>
    </row>
    <row r="16795">
      <c r="A16795" s="40">
        <f>IF(GL_Paste!$B16792="","",N(GL_Paste!$H16792)-N(GL_Paste!$G16792))</f>
        <v/>
      </c>
      <c r="B16795" s="43">
        <f>IF(GL_Paste!$B16792="","",DATE(YEAR(GL_Paste!$E16792),MONTH(GL_Paste!$E16792),1))</f>
        <v/>
      </c>
      <c r="C16795">
        <f>IF(GL_Paste!$B16792="","",IF(TRIM(GL_Paste!$M16792)&lt;&gt;"",TRIM(GL_Paste!$M16792),IFERROR(MID(GL_Paste!$I16792,FIND("[",GL_Paste!$I16792)+1,FIND("]",GL_Paste!$I16792)-FIND("[",GL_Paste!$I16792)-1),"")))</f>
        <v/>
      </c>
      <c r="D16795">
        <f>IF(GL_Paste!$B16792="","",IFERROR(INDEX(DeptName,MATCH($C16795,DeptTag,0)),"UNALLOCATED"))</f>
        <v/>
      </c>
      <c r="E16795">
        <f>IF(GL_Paste!$B16792="","",IFERROR(INDEX(AcctCat,MATCH(GL_Paste!$B16792&amp;"",AcctCode,0)),"UNKNOWN"))</f>
        <v/>
      </c>
      <c r="F16795">
        <f>IF(GL_Paste!$B16792="","",IFERROR(INDEX(AcctSub,MATCH(GL_Paste!$B16792&amp;"",AcctCode,0)),"UNKNOWN"))</f>
        <v/>
      </c>
    </row>
    <row r="16796">
      <c r="A16796" s="40">
        <f>IF(GL_Paste!$B16793="","",N(GL_Paste!$H16793)-N(GL_Paste!$G16793))</f>
        <v/>
      </c>
      <c r="B16796" s="43">
        <f>IF(GL_Paste!$B16793="","",DATE(YEAR(GL_Paste!$E16793),MONTH(GL_Paste!$E16793),1))</f>
        <v/>
      </c>
      <c r="C16796">
        <f>IF(GL_Paste!$B16793="","",IF(TRIM(GL_Paste!$M16793)&lt;&gt;"",TRIM(GL_Paste!$M16793),IFERROR(MID(GL_Paste!$I16793,FIND("[",GL_Paste!$I16793)+1,FIND("]",GL_Paste!$I16793)-FIND("[",GL_Paste!$I16793)-1),"")))</f>
        <v/>
      </c>
      <c r="D16796">
        <f>IF(GL_Paste!$B16793="","",IFERROR(INDEX(DeptName,MATCH($C16796,DeptTag,0)),"UNALLOCATED"))</f>
        <v/>
      </c>
      <c r="E16796">
        <f>IF(GL_Paste!$B16793="","",IFERROR(INDEX(AcctCat,MATCH(GL_Paste!$B16793&amp;"",AcctCode,0)),"UNKNOWN"))</f>
        <v/>
      </c>
      <c r="F16796">
        <f>IF(GL_Paste!$B16793="","",IFERROR(INDEX(AcctSub,MATCH(GL_Paste!$B16793&amp;"",AcctCode,0)),"UNKNOWN"))</f>
        <v/>
      </c>
    </row>
    <row r="16797">
      <c r="A16797" s="40">
        <f>IF(GL_Paste!$B16794="","",N(GL_Paste!$H16794)-N(GL_Paste!$G16794))</f>
        <v/>
      </c>
      <c r="B16797" s="43">
        <f>IF(GL_Paste!$B16794="","",DATE(YEAR(GL_Paste!$E16794),MONTH(GL_Paste!$E16794),1))</f>
        <v/>
      </c>
      <c r="C16797">
        <f>IF(GL_Paste!$B16794="","",IF(TRIM(GL_Paste!$M16794)&lt;&gt;"",TRIM(GL_Paste!$M16794),IFERROR(MID(GL_Paste!$I16794,FIND("[",GL_Paste!$I16794)+1,FIND("]",GL_Paste!$I16794)-FIND("[",GL_Paste!$I16794)-1),"")))</f>
        <v/>
      </c>
      <c r="D16797">
        <f>IF(GL_Paste!$B16794="","",IFERROR(INDEX(DeptName,MATCH($C16797,DeptTag,0)),"UNALLOCATED"))</f>
        <v/>
      </c>
      <c r="E16797">
        <f>IF(GL_Paste!$B16794="","",IFERROR(INDEX(AcctCat,MATCH(GL_Paste!$B16794&amp;"",AcctCode,0)),"UNKNOWN"))</f>
        <v/>
      </c>
      <c r="F16797">
        <f>IF(GL_Paste!$B16794="","",IFERROR(INDEX(AcctSub,MATCH(GL_Paste!$B16794&amp;"",AcctCode,0)),"UNKNOWN"))</f>
        <v/>
      </c>
    </row>
    <row r="16798">
      <c r="A16798" s="40">
        <f>IF(GL_Paste!$B16795="","",N(GL_Paste!$H16795)-N(GL_Paste!$G16795))</f>
        <v/>
      </c>
      <c r="B16798" s="43">
        <f>IF(GL_Paste!$B16795="","",DATE(YEAR(GL_Paste!$E16795),MONTH(GL_Paste!$E16795),1))</f>
        <v/>
      </c>
      <c r="C16798">
        <f>IF(GL_Paste!$B16795="","",IF(TRIM(GL_Paste!$M16795)&lt;&gt;"",TRIM(GL_Paste!$M16795),IFERROR(MID(GL_Paste!$I16795,FIND("[",GL_Paste!$I16795)+1,FIND("]",GL_Paste!$I16795)-FIND("[",GL_Paste!$I16795)-1),"")))</f>
        <v/>
      </c>
      <c r="D16798">
        <f>IF(GL_Paste!$B16795="","",IFERROR(INDEX(DeptName,MATCH($C16798,DeptTag,0)),"UNALLOCATED"))</f>
        <v/>
      </c>
      <c r="E16798">
        <f>IF(GL_Paste!$B16795="","",IFERROR(INDEX(AcctCat,MATCH(GL_Paste!$B16795&amp;"",AcctCode,0)),"UNKNOWN"))</f>
        <v/>
      </c>
      <c r="F16798">
        <f>IF(GL_Paste!$B16795="","",IFERROR(INDEX(AcctSub,MATCH(GL_Paste!$B16795&amp;"",AcctCode,0)),"UNKNOWN"))</f>
        <v/>
      </c>
    </row>
    <row r="16799">
      <c r="A16799" s="40">
        <f>IF(GL_Paste!$B16796="","",N(GL_Paste!$H16796)-N(GL_Paste!$G16796))</f>
        <v/>
      </c>
      <c r="B16799" s="43">
        <f>IF(GL_Paste!$B16796="","",DATE(YEAR(GL_Paste!$E16796),MONTH(GL_Paste!$E16796),1))</f>
        <v/>
      </c>
      <c r="C16799">
        <f>IF(GL_Paste!$B16796="","",IF(TRIM(GL_Paste!$M16796)&lt;&gt;"",TRIM(GL_Paste!$M16796),IFERROR(MID(GL_Paste!$I16796,FIND("[",GL_Paste!$I16796)+1,FIND("]",GL_Paste!$I16796)-FIND("[",GL_Paste!$I16796)-1),"")))</f>
        <v/>
      </c>
      <c r="D16799">
        <f>IF(GL_Paste!$B16796="","",IFERROR(INDEX(DeptName,MATCH($C16799,DeptTag,0)),"UNALLOCATED"))</f>
        <v/>
      </c>
      <c r="E16799">
        <f>IF(GL_Paste!$B16796="","",IFERROR(INDEX(AcctCat,MATCH(GL_Paste!$B16796&amp;"",AcctCode,0)),"UNKNOWN"))</f>
        <v/>
      </c>
      <c r="F16799">
        <f>IF(GL_Paste!$B16796="","",IFERROR(INDEX(AcctSub,MATCH(GL_Paste!$B16796&amp;"",AcctCode,0)),"UNKNOWN"))</f>
        <v/>
      </c>
    </row>
    <row r="16800">
      <c r="A16800" s="40">
        <f>IF(GL_Paste!$B16797="","",N(GL_Paste!$H16797)-N(GL_Paste!$G16797))</f>
        <v/>
      </c>
      <c r="B16800" s="43">
        <f>IF(GL_Paste!$B16797="","",DATE(YEAR(GL_Paste!$E16797),MONTH(GL_Paste!$E16797),1))</f>
        <v/>
      </c>
      <c r="C16800">
        <f>IF(GL_Paste!$B16797="","",IF(TRIM(GL_Paste!$M16797)&lt;&gt;"",TRIM(GL_Paste!$M16797),IFERROR(MID(GL_Paste!$I16797,FIND("[",GL_Paste!$I16797)+1,FIND("]",GL_Paste!$I16797)-FIND("[",GL_Paste!$I16797)-1),"")))</f>
        <v/>
      </c>
      <c r="D16800">
        <f>IF(GL_Paste!$B16797="","",IFERROR(INDEX(DeptName,MATCH($C16800,DeptTag,0)),"UNALLOCATED"))</f>
        <v/>
      </c>
      <c r="E16800">
        <f>IF(GL_Paste!$B16797="","",IFERROR(INDEX(AcctCat,MATCH(GL_Paste!$B16797&amp;"",AcctCode,0)),"UNKNOWN"))</f>
        <v/>
      </c>
      <c r="F16800">
        <f>IF(GL_Paste!$B16797="","",IFERROR(INDEX(AcctSub,MATCH(GL_Paste!$B16797&amp;"",AcctCode,0)),"UNKNOWN"))</f>
        <v/>
      </c>
    </row>
    <row r="16801">
      <c r="A16801" s="40">
        <f>IF(GL_Paste!$B16798="","",N(GL_Paste!$H16798)-N(GL_Paste!$G16798))</f>
        <v/>
      </c>
      <c r="B16801" s="43">
        <f>IF(GL_Paste!$B16798="","",DATE(YEAR(GL_Paste!$E16798),MONTH(GL_Paste!$E16798),1))</f>
        <v/>
      </c>
      <c r="C16801">
        <f>IF(GL_Paste!$B16798="","",IF(TRIM(GL_Paste!$M16798)&lt;&gt;"",TRIM(GL_Paste!$M16798),IFERROR(MID(GL_Paste!$I16798,FIND("[",GL_Paste!$I16798)+1,FIND("]",GL_Paste!$I16798)-FIND("[",GL_Paste!$I16798)-1),"")))</f>
        <v/>
      </c>
      <c r="D16801">
        <f>IF(GL_Paste!$B16798="","",IFERROR(INDEX(DeptName,MATCH($C16801,DeptTag,0)),"UNALLOCATED"))</f>
        <v/>
      </c>
      <c r="E16801">
        <f>IF(GL_Paste!$B16798="","",IFERROR(INDEX(AcctCat,MATCH(GL_Paste!$B16798&amp;"",AcctCode,0)),"UNKNOWN"))</f>
        <v/>
      </c>
      <c r="F16801">
        <f>IF(GL_Paste!$B16798="","",IFERROR(INDEX(AcctSub,MATCH(GL_Paste!$B16798&amp;"",AcctCode,0)),"UNKNOWN"))</f>
        <v/>
      </c>
    </row>
    <row r="16802">
      <c r="A16802" s="40">
        <f>IF(GL_Paste!$B16799="","",N(GL_Paste!$H16799)-N(GL_Paste!$G16799))</f>
        <v/>
      </c>
      <c r="B16802" s="43">
        <f>IF(GL_Paste!$B16799="","",DATE(YEAR(GL_Paste!$E16799),MONTH(GL_Paste!$E16799),1))</f>
        <v/>
      </c>
      <c r="C16802">
        <f>IF(GL_Paste!$B16799="","",IF(TRIM(GL_Paste!$M16799)&lt;&gt;"",TRIM(GL_Paste!$M16799),IFERROR(MID(GL_Paste!$I16799,FIND("[",GL_Paste!$I16799)+1,FIND("]",GL_Paste!$I16799)-FIND("[",GL_Paste!$I16799)-1),"")))</f>
        <v/>
      </c>
      <c r="D16802">
        <f>IF(GL_Paste!$B16799="","",IFERROR(INDEX(DeptName,MATCH($C16802,DeptTag,0)),"UNALLOCATED"))</f>
        <v/>
      </c>
      <c r="E16802">
        <f>IF(GL_Paste!$B16799="","",IFERROR(INDEX(AcctCat,MATCH(GL_Paste!$B16799&amp;"",AcctCode,0)),"UNKNOWN"))</f>
        <v/>
      </c>
      <c r="F16802">
        <f>IF(GL_Paste!$B16799="","",IFERROR(INDEX(AcctSub,MATCH(GL_Paste!$B16799&amp;"",AcctCode,0)),"UNKNOWN"))</f>
        <v/>
      </c>
    </row>
    <row r="16803">
      <c r="A16803" s="40">
        <f>IF(GL_Paste!$B16800="","",N(GL_Paste!$H16800)-N(GL_Paste!$G16800))</f>
        <v/>
      </c>
      <c r="B16803" s="43">
        <f>IF(GL_Paste!$B16800="","",DATE(YEAR(GL_Paste!$E16800),MONTH(GL_Paste!$E16800),1))</f>
        <v/>
      </c>
      <c r="C16803">
        <f>IF(GL_Paste!$B16800="","",IF(TRIM(GL_Paste!$M16800)&lt;&gt;"",TRIM(GL_Paste!$M16800),IFERROR(MID(GL_Paste!$I16800,FIND("[",GL_Paste!$I16800)+1,FIND("]",GL_Paste!$I16800)-FIND("[",GL_Paste!$I16800)-1),"")))</f>
        <v/>
      </c>
      <c r="D16803">
        <f>IF(GL_Paste!$B16800="","",IFERROR(INDEX(DeptName,MATCH($C16803,DeptTag,0)),"UNALLOCATED"))</f>
        <v/>
      </c>
      <c r="E16803">
        <f>IF(GL_Paste!$B16800="","",IFERROR(INDEX(AcctCat,MATCH(GL_Paste!$B16800&amp;"",AcctCode,0)),"UNKNOWN"))</f>
        <v/>
      </c>
      <c r="F16803">
        <f>IF(GL_Paste!$B16800="","",IFERROR(INDEX(AcctSub,MATCH(GL_Paste!$B16800&amp;"",AcctCode,0)),"UNKNOWN"))</f>
        <v/>
      </c>
    </row>
    <row r="16804">
      <c r="A16804" s="40">
        <f>IF(GL_Paste!$B16801="","",N(GL_Paste!$H16801)-N(GL_Paste!$G16801))</f>
        <v/>
      </c>
      <c r="B16804" s="43">
        <f>IF(GL_Paste!$B16801="","",DATE(YEAR(GL_Paste!$E16801),MONTH(GL_Paste!$E16801),1))</f>
        <v/>
      </c>
      <c r="C16804">
        <f>IF(GL_Paste!$B16801="","",IF(TRIM(GL_Paste!$M16801)&lt;&gt;"",TRIM(GL_Paste!$M16801),IFERROR(MID(GL_Paste!$I16801,FIND("[",GL_Paste!$I16801)+1,FIND("]",GL_Paste!$I16801)-FIND("[",GL_Paste!$I16801)-1),"")))</f>
        <v/>
      </c>
      <c r="D16804">
        <f>IF(GL_Paste!$B16801="","",IFERROR(INDEX(DeptName,MATCH($C16804,DeptTag,0)),"UNALLOCATED"))</f>
        <v/>
      </c>
      <c r="E16804">
        <f>IF(GL_Paste!$B16801="","",IFERROR(INDEX(AcctCat,MATCH(GL_Paste!$B16801&amp;"",AcctCode,0)),"UNKNOWN"))</f>
        <v/>
      </c>
      <c r="F16804">
        <f>IF(GL_Paste!$B16801="","",IFERROR(INDEX(AcctSub,MATCH(GL_Paste!$B16801&amp;"",AcctCode,0)),"UNKNOWN"))</f>
        <v/>
      </c>
    </row>
    <row r="16805">
      <c r="A16805" s="40">
        <f>IF(GL_Paste!$B16802="","",N(GL_Paste!$H16802)-N(GL_Paste!$G16802))</f>
        <v/>
      </c>
      <c r="B16805" s="43">
        <f>IF(GL_Paste!$B16802="","",DATE(YEAR(GL_Paste!$E16802),MONTH(GL_Paste!$E16802),1))</f>
        <v/>
      </c>
      <c r="C16805">
        <f>IF(GL_Paste!$B16802="","",IF(TRIM(GL_Paste!$M16802)&lt;&gt;"",TRIM(GL_Paste!$M16802),IFERROR(MID(GL_Paste!$I16802,FIND("[",GL_Paste!$I16802)+1,FIND("]",GL_Paste!$I16802)-FIND("[",GL_Paste!$I16802)-1),"")))</f>
        <v/>
      </c>
      <c r="D16805">
        <f>IF(GL_Paste!$B16802="","",IFERROR(INDEX(DeptName,MATCH($C16805,DeptTag,0)),"UNALLOCATED"))</f>
        <v/>
      </c>
      <c r="E16805">
        <f>IF(GL_Paste!$B16802="","",IFERROR(INDEX(AcctCat,MATCH(GL_Paste!$B16802&amp;"",AcctCode,0)),"UNKNOWN"))</f>
        <v/>
      </c>
      <c r="F16805">
        <f>IF(GL_Paste!$B16802="","",IFERROR(INDEX(AcctSub,MATCH(GL_Paste!$B16802&amp;"",AcctCode,0)),"UNKNOWN"))</f>
        <v/>
      </c>
    </row>
    <row r="16806">
      <c r="A16806" s="40">
        <f>IF(GL_Paste!$B16803="","",N(GL_Paste!$H16803)-N(GL_Paste!$G16803))</f>
        <v/>
      </c>
      <c r="B16806" s="43">
        <f>IF(GL_Paste!$B16803="","",DATE(YEAR(GL_Paste!$E16803),MONTH(GL_Paste!$E16803),1))</f>
        <v/>
      </c>
      <c r="C16806">
        <f>IF(GL_Paste!$B16803="","",IF(TRIM(GL_Paste!$M16803)&lt;&gt;"",TRIM(GL_Paste!$M16803),IFERROR(MID(GL_Paste!$I16803,FIND("[",GL_Paste!$I16803)+1,FIND("]",GL_Paste!$I16803)-FIND("[",GL_Paste!$I16803)-1),"")))</f>
        <v/>
      </c>
      <c r="D16806">
        <f>IF(GL_Paste!$B16803="","",IFERROR(INDEX(DeptName,MATCH($C16806,DeptTag,0)),"UNALLOCATED"))</f>
        <v/>
      </c>
      <c r="E16806">
        <f>IF(GL_Paste!$B16803="","",IFERROR(INDEX(AcctCat,MATCH(GL_Paste!$B16803&amp;"",AcctCode,0)),"UNKNOWN"))</f>
        <v/>
      </c>
      <c r="F16806">
        <f>IF(GL_Paste!$B16803="","",IFERROR(INDEX(AcctSub,MATCH(GL_Paste!$B16803&amp;"",AcctCode,0)),"UNKNOWN"))</f>
        <v/>
      </c>
    </row>
    <row r="16807">
      <c r="A16807" s="40">
        <f>IF(GL_Paste!$B16804="","",N(GL_Paste!$H16804)-N(GL_Paste!$G16804))</f>
        <v/>
      </c>
      <c r="B16807" s="43">
        <f>IF(GL_Paste!$B16804="","",DATE(YEAR(GL_Paste!$E16804),MONTH(GL_Paste!$E16804),1))</f>
        <v/>
      </c>
      <c r="C16807">
        <f>IF(GL_Paste!$B16804="","",IF(TRIM(GL_Paste!$M16804)&lt;&gt;"",TRIM(GL_Paste!$M16804),IFERROR(MID(GL_Paste!$I16804,FIND("[",GL_Paste!$I16804)+1,FIND("]",GL_Paste!$I16804)-FIND("[",GL_Paste!$I16804)-1),"")))</f>
        <v/>
      </c>
      <c r="D16807">
        <f>IF(GL_Paste!$B16804="","",IFERROR(INDEX(DeptName,MATCH($C16807,DeptTag,0)),"UNALLOCATED"))</f>
        <v/>
      </c>
      <c r="E16807">
        <f>IF(GL_Paste!$B16804="","",IFERROR(INDEX(AcctCat,MATCH(GL_Paste!$B16804&amp;"",AcctCode,0)),"UNKNOWN"))</f>
        <v/>
      </c>
      <c r="F16807">
        <f>IF(GL_Paste!$B16804="","",IFERROR(INDEX(AcctSub,MATCH(GL_Paste!$B16804&amp;"",AcctCode,0)),"UNKNOWN"))</f>
        <v/>
      </c>
    </row>
    <row r="16808">
      <c r="A16808" s="40">
        <f>IF(GL_Paste!$B16805="","",N(GL_Paste!$H16805)-N(GL_Paste!$G16805))</f>
        <v/>
      </c>
      <c r="B16808" s="43">
        <f>IF(GL_Paste!$B16805="","",DATE(YEAR(GL_Paste!$E16805),MONTH(GL_Paste!$E16805),1))</f>
        <v/>
      </c>
      <c r="C16808">
        <f>IF(GL_Paste!$B16805="","",IF(TRIM(GL_Paste!$M16805)&lt;&gt;"",TRIM(GL_Paste!$M16805),IFERROR(MID(GL_Paste!$I16805,FIND("[",GL_Paste!$I16805)+1,FIND("]",GL_Paste!$I16805)-FIND("[",GL_Paste!$I16805)-1),"")))</f>
        <v/>
      </c>
      <c r="D16808">
        <f>IF(GL_Paste!$B16805="","",IFERROR(INDEX(DeptName,MATCH($C16808,DeptTag,0)),"UNALLOCATED"))</f>
        <v/>
      </c>
      <c r="E16808">
        <f>IF(GL_Paste!$B16805="","",IFERROR(INDEX(AcctCat,MATCH(GL_Paste!$B16805&amp;"",AcctCode,0)),"UNKNOWN"))</f>
        <v/>
      </c>
      <c r="F16808">
        <f>IF(GL_Paste!$B16805="","",IFERROR(INDEX(AcctSub,MATCH(GL_Paste!$B16805&amp;"",AcctCode,0)),"UNKNOWN"))</f>
        <v/>
      </c>
    </row>
    <row r="16809">
      <c r="A16809" s="40">
        <f>IF(GL_Paste!$B16806="","",N(GL_Paste!$H16806)-N(GL_Paste!$G16806))</f>
        <v/>
      </c>
      <c r="B16809" s="43">
        <f>IF(GL_Paste!$B16806="","",DATE(YEAR(GL_Paste!$E16806),MONTH(GL_Paste!$E16806),1))</f>
        <v/>
      </c>
      <c r="C16809">
        <f>IF(GL_Paste!$B16806="","",IF(TRIM(GL_Paste!$M16806)&lt;&gt;"",TRIM(GL_Paste!$M16806),IFERROR(MID(GL_Paste!$I16806,FIND("[",GL_Paste!$I16806)+1,FIND("]",GL_Paste!$I16806)-FIND("[",GL_Paste!$I16806)-1),"")))</f>
        <v/>
      </c>
      <c r="D16809">
        <f>IF(GL_Paste!$B16806="","",IFERROR(INDEX(DeptName,MATCH($C16809,DeptTag,0)),"UNALLOCATED"))</f>
        <v/>
      </c>
      <c r="E16809">
        <f>IF(GL_Paste!$B16806="","",IFERROR(INDEX(AcctCat,MATCH(GL_Paste!$B16806&amp;"",AcctCode,0)),"UNKNOWN"))</f>
        <v/>
      </c>
      <c r="F16809">
        <f>IF(GL_Paste!$B16806="","",IFERROR(INDEX(AcctSub,MATCH(GL_Paste!$B16806&amp;"",AcctCode,0)),"UNKNOWN"))</f>
        <v/>
      </c>
    </row>
    <row r="16810">
      <c r="A16810" s="40">
        <f>IF(GL_Paste!$B16807="","",N(GL_Paste!$H16807)-N(GL_Paste!$G16807))</f>
        <v/>
      </c>
      <c r="B16810" s="43">
        <f>IF(GL_Paste!$B16807="","",DATE(YEAR(GL_Paste!$E16807),MONTH(GL_Paste!$E16807),1))</f>
        <v/>
      </c>
      <c r="C16810">
        <f>IF(GL_Paste!$B16807="","",IF(TRIM(GL_Paste!$M16807)&lt;&gt;"",TRIM(GL_Paste!$M16807),IFERROR(MID(GL_Paste!$I16807,FIND("[",GL_Paste!$I16807)+1,FIND("]",GL_Paste!$I16807)-FIND("[",GL_Paste!$I16807)-1),"")))</f>
        <v/>
      </c>
      <c r="D16810">
        <f>IF(GL_Paste!$B16807="","",IFERROR(INDEX(DeptName,MATCH($C16810,DeptTag,0)),"UNALLOCATED"))</f>
        <v/>
      </c>
      <c r="E16810">
        <f>IF(GL_Paste!$B16807="","",IFERROR(INDEX(AcctCat,MATCH(GL_Paste!$B16807&amp;"",AcctCode,0)),"UNKNOWN"))</f>
        <v/>
      </c>
      <c r="F16810">
        <f>IF(GL_Paste!$B16807="","",IFERROR(INDEX(AcctSub,MATCH(GL_Paste!$B16807&amp;"",AcctCode,0)),"UNKNOWN"))</f>
        <v/>
      </c>
    </row>
    <row r="16811">
      <c r="A16811" s="40">
        <f>IF(GL_Paste!$B16808="","",N(GL_Paste!$H16808)-N(GL_Paste!$G16808))</f>
        <v/>
      </c>
      <c r="B16811" s="43">
        <f>IF(GL_Paste!$B16808="","",DATE(YEAR(GL_Paste!$E16808),MONTH(GL_Paste!$E16808),1))</f>
        <v/>
      </c>
      <c r="C16811">
        <f>IF(GL_Paste!$B16808="","",IF(TRIM(GL_Paste!$M16808)&lt;&gt;"",TRIM(GL_Paste!$M16808),IFERROR(MID(GL_Paste!$I16808,FIND("[",GL_Paste!$I16808)+1,FIND("]",GL_Paste!$I16808)-FIND("[",GL_Paste!$I16808)-1),"")))</f>
        <v/>
      </c>
      <c r="D16811">
        <f>IF(GL_Paste!$B16808="","",IFERROR(INDEX(DeptName,MATCH($C16811,DeptTag,0)),"UNALLOCATED"))</f>
        <v/>
      </c>
      <c r="E16811">
        <f>IF(GL_Paste!$B16808="","",IFERROR(INDEX(AcctCat,MATCH(GL_Paste!$B16808&amp;"",AcctCode,0)),"UNKNOWN"))</f>
        <v/>
      </c>
      <c r="F16811">
        <f>IF(GL_Paste!$B16808="","",IFERROR(INDEX(AcctSub,MATCH(GL_Paste!$B16808&amp;"",AcctCode,0)),"UNKNOWN"))</f>
        <v/>
      </c>
    </row>
    <row r="16812">
      <c r="A16812" s="40">
        <f>IF(GL_Paste!$B16809="","",N(GL_Paste!$H16809)-N(GL_Paste!$G16809))</f>
        <v/>
      </c>
      <c r="B16812" s="43">
        <f>IF(GL_Paste!$B16809="","",DATE(YEAR(GL_Paste!$E16809),MONTH(GL_Paste!$E16809),1))</f>
        <v/>
      </c>
      <c r="C16812">
        <f>IF(GL_Paste!$B16809="","",IF(TRIM(GL_Paste!$M16809)&lt;&gt;"",TRIM(GL_Paste!$M16809),IFERROR(MID(GL_Paste!$I16809,FIND("[",GL_Paste!$I16809)+1,FIND("]",GL_Paste!$I16809)-FIND("[",GL_Paste!$I16809)-1),"")))</f>
        <v/>
      </c>
      <c r="D16812">
        <f>IF(GL_Paste!$B16809="","",IFERROR(INDEX(DeptName,MATCH($C16812,DeptTag,0)),"UNALLOCATED"))</f>
        <v/>
      </c>
      <c r="E16812">
        <f>IF(GL_Paste!$B16809="","",IFERROR(INDEX(AcctCat,MATCH(GL_Paste!$B16809&amp;"",AcctCode,0)),"UNKNOWN"))</f>
        <v/>
      </c>
      <c r="F16812">
        <f>IF(GL_Paste!$B16809="","",IFERROR(INDEX(AcctSub,MATCH(GL_Paste!$B16809&amp;"",AcctCode,0)),"UNKNOWN"))</f>
        <v/>
      </c>
    </row>
    <row r="16813">
      <c r="A16813" s="40">
        <f>IF(GL_Paste!$B16810="","",N(GL_Paste!$H16810)-N(GL_Paste!$G16810))</f>
        <v/>
      </c>
      <c r="B16813" s="43">
        <f>IF(GL_Paste!$B16810="","",DATE(YEAR(GL_Paste!$E16810),MONTH(GL_Paste!$E16810),1))</f>
        <v/>
      </c>
      <c r="C16813">
        <f>IF(GL_Paste!$B16810="","",IF(TRIM(GL_Paste!$M16810)&lt;&gt;"",TRIM(GL_Paste!$M16810),IFERROR(MID(GL_Paste!$I16810,FIND("[",GL_Paste!$I16810)+1,FIND("]",GL_Paste!$I16810)-FIND("[",GL_Paste!$I16810)-1),"")))</f>
        <v/>
      </c>
      <c r="D16813">
        <f>IF(GL_Paste!$B16810="","",IFERROR(INDEX(DeptName,MATCH($C16813,DeptTag,0)),"UNALLOCATED"))</f>
        <v/>
      </c>
      <c r="E16813">
        <f>IF(GL_Paste!$B16810="","",IFERROR(INDEX(AcctCat,MATCH(GL_Paste!$B16810&amp;"",AcctCode,0)),"UNKNOWN"))</f>
        <v/>
      </c>
      <c r="F16813">
        <f>IF(GL_Paste!$B16810="","",IFERROR(INDEX(AcctSub,MATCH(GL_Paste!$B16810&amp;"",AcctCode,0)),"UNKNOWN"))</f>
        <v/>
      </c>
    </row>
    <row r="16814">
      <c r="A16814" s="40">
        <f>IF(GL_Paste!$B16811="","",N(GL_Paste!$H16811)-N(GL_Paste!$G16811))</f>
        <v/>
      </c>
      <c r="B16814" s="43">
        <f>IF(GL_Paste!$B16811="","",DATE(YEAR(GL_Paste!$E16811),MONTH(GL_Paste!$E16811),1))</f>
        <v/>
      </c>
      <c r="C16814">
        <f>IF(GL_Paste!$B16811="","",IF(TRIM(GL_Paste!$M16811)&lt;&gt;"",TRIM(GL_Paste!$M16811),IFERROR(MID(GL_Paste!$I16811,FIND("[",GL_Paste!$I16811)+1,FIND("]",GL_Paste!$I16811)-FIND("[",GL_Paste!$I16811)-1),"")))</f>
        <v/>
      </c>
      <c r="D16814">
        <f>IF(GL_Paste!$B16811="","",IFERROR(INDEX(DeptName,MATCH($C16814,DeptTag,0)),"UNALLOCATED"))</f>
        <v/>
      </c>
      <c r="E16814">
        <f>IF(GL_Paste!$B16811="","",IFERROR(INDEX(AcctCat,MATCH(GL_Paste!$B16811&amp;"",AcctCode,0)),"UNKNOWN"))</f>
        <v/>
      </c>
      <c r="F16814">
        <f>IF(GL_Paste!$B16811="","",IFERROR(INDEX(AcctSub,MATCH(GL_Paste!$B16811&amp;"",AcctCode,0)),"UNKNOWN"))</f>
        <v/>
      </c>
    </row>
    <row r="16815">
      <c r="A16815" s="40">
        <f>IF(GL_Paste!$B16812="","",N(GL_Paste!$H16812)-N(GL_Paste!$G16812))</f>
        <v/>
      </c>
      <c r="B16815" s="43">
        <f>IF(GL_Paste!$B16812="","",DATE(YEAR(GL_Paste!$E16812),MONTH(GL_Paste!$E16812),1))</f>
        <v/>
      </c>
      <c r="C16815">
        <f>IF(GL_Paste!$B16812="","",IF(TRIM(GL_Paste!$M16812)&lt;&gt;"",TRIM(GL_Paste!$M16812),IFERROR(MID(GL_Paste!$I16812,FIND("[",GL_Paste!$I16812)+1,FIND("]",GL_Paste!$I16812)-FIND("[",GL_Paste!$I16812)-1),"")))</f>
        <v/>
      </c>
      <c r="D16815">
        <f>IF(GL_Paste!$B16812="","",IFERROR(INDEX(DeptName,MATCH($C16815,DeptTag,0)),"UNALLOCATED"))</f>
        <v/>
      </c>
      <c r="E16815">
        <f>IF(GL_Paste!$B16812="","",IFERROR(INDEX(AcctCat,MATCH(GL_Paste!$B16812&amp;"",AcctCode,0)),"UNKNOWN"))</f>
        <v/>
      </c>
      <c r="F16815">
        <f>IF(GL_Paste!$B16812="","",IFERROR(INDEX(AcctSub,MATCH(GL_Paste!$B16812&amp;"",AcctCode,0)),"UNKNOWN"))</f>
        <v/>
      </c>
    </row>
    <row r="16816">
      <c r="A16816" s="40">
        <f>IF(GL_Paste!$B16813="","",N(GL_Paste!$H16813)-N(GL_Paste!$G16813))</f>
        <v/>
      </c>
      <c r="B16816" s="43">
        <f>IF(GL_Paste!$B16813="","",DATE(YEAR(GL_Paste!$E16813),MONTH(GL_Paste!$E16813),1))</f>
        <v/>
      </c>
      <c r="C16816">
        <f>IF(GL_Paste!$B16813="","",IF(TRIM(GL_Paste!$M16813)&lt;&gt;"",TRIM(GL_Paste!$M16813),IFERROR(MID(GL_Paste!$I16813,FIND("[",GL_Paste!$I16813)+1,FIND("]",GL_Paste!$I16813)-FIND("[",GL_Paste!$I16813)-1),"")))</f>
        <v/>
      </c>
      <c r="D16816">
        <f>IF(GL_Paste!$B16813="","",IFERROR(INDEX(DeptName,MATCH($C16816,DeptTag,0)),"UNALLOCATED"))</f>
        <v/>
      </c>
      <c r="E16816">
        <f>IF(GL_Paste!$B16813="","",IFERROR(INDEX(AcctCat,MATCH(GL_Paste!$B16813&amp;"",AcctCode,0)),"UNKNOWN"))</f>
        <v/>
      </c>
      <c r="F16816">
        <f>IF(GL_Paste!$B16813="","",IFERROR(INDEX(AcctSub,MATCH(GL_Paste!$B16813&amp;"",AcctCode,0)),"UNKNOWN"))</f>
        <v/>
      </c>
    </row>
    <row r="16817">
      <c r="A16817" s="40">
        <f>IF(GL_Paste!$B16814="","",N(GL_Paste!$H16814)-N(GL_Paste!$G16814))</f>
        <v/>
      </c>
      <c r="B16817" s="43">
        <f>IF(GL_Paste!$B16814="","",DATE(YEAR(GL_Paste!$E16814),MONTH(GL_Paste!$E16814),1))</f>
        <v/>
      </c>
      <c r="C16817">
        <f>IF(GL_Paste!$B16814="","",IF(TRIM(GL_Paste!$M16814)&lt;&gt;"",TRIM(GL_Paste!$M16814),IFERROR(MID(GL_Paste!$I16814,FIND("[",GL_Paste!$I16814)+1,FIND("]",GL_Paste!$I16814)-FIND("[",GL_Paste!$I16814)-1),"")))</f>
        <v/>
      </c>
      <c r="D16817">
        <f>IF(GL_Paste!$B16814="","",IFERROR(INDEX(DeptName,MATCH($C16817,DeptTag,0)),"UNALLOCATED"))</f>
        <v/>
      </c>
      <c r="E16817">
        <f>IF(GL_Paste!$B16814="","",IFERROR(INDEX(AcctCat,MATCH(GL_Paste!$B16814&amp;"",AcctCode,0)),"UNKNOWN"))</f>
        <v/>
      </c>
      <c r="F16817">
        <f>IF(GL_Paste!$B16814="","",IFERROR(INDEX(AcctSub,MATCH(GL_Paste!$B16814&amp;"",AcctCode,0)),"UNKNOWN"))</f>
        <v/>
      </c>
    </row>
    <row r="16818">
      <c r="A16818" s="40">
        <f>IF(GL_Paste!$B16815="","",N(GL_Paste!$H16815)-N(GL_Paste!$G16815))</f>
        <v/>
      </c>
      <c r="B16818" s="43">
        <f>IF(GL_Paste!$B16815="","",DATE(YEAR(GL_Paste!$E16815),MONTH(GL_Paste!$E16815),1))</f>
        <v/>
      </c>
      <c r="C16818">
        <f>IF(GL_Paste!$B16815="","",IF(TRIM(GL_Paste!$M16815)&lt;&gt;"",TRIM(GL_Paste!$M16815),IFERROR(MID(GL_Paste!$I16815,FIND("[",GL_Paste!$I16815)+1,FIND("]",GL_Paste!$I16815)-FIND("[",GL_Paste!$I16815)-1),"")))</f>
        <v/>
      </c>
      <c r="D16818">
        <f>IF(GL_Paste!$B16815="","",IFERROR(INDEX(DeptName,MATCH($C16818,DeptTag,0)),"UNALLOCATED"))</f>
        <v/>
      </c>
      <c r="E16818">
        <f>IF(GL_Paste!$B16815="","",IFERROR(INDEX(AcctCat,MATCH(GL_Paste!$B16815&amp;"",AcctCode,0)),"UNKNOWN"))</f>
        <v/>
      </c>
      <c r="F16818">
        <f>IF(GL_Paste!$B16815="","",IFERROR(INDEX(AcctSub,MATCH(GL_Paste!$B16815&amp;"",AcctCode,0)),"UNKNOWN"))</f>
        <v/>
      </c>
    </row>
    <row r="16819">
      <c r="A16819" s="40">
        <f>IF(GL_Paste!$B16816="","",N(GL_Paste!$H16816)-N(GL_Paste!$G16816))</f>
        <v/>
      </c>
      <c r="B16819" s="43">
        <f>IF(GL_Paste!$B16816="","",DATE(YEAR(GL_Paste!$E16816),MONTH(GL_Paste!$E16816),1))</f>
        <v/>
      </c>
      <c r="C16819">
        <f>IF(GL_Paste!$B16816="","",IF(TRIM(GL_Paste!$M16816)&lt;&gt;"",TRIM(GL_Paste!$M16816),IFERROR(MID(GL_Paste!$I16816,FIND("[",GL_Paste!$I16816)+1,FIND("]",GL_Paste!$I16816)-FIND("[",GL_Paste!$I16816)-1),"")))</f>
        <v/>
      </c>
      <c r="D16819">
        <f>IF(GL_Paste!$B16816="","",IFERROR(INDEX(DeptName,MATCH($C16819,DeptTag,0)),"UNALLOCATED"))</f>
        <v/>
      </c>
      <c r="E16819">
        <f>IF(GL_Paste!$B16816="","",IFERROR(INDEX(AcctCat,MATCH(GL_Paste!$B16816&amp;"",AcctCode,0)),"UNKNOWN"))</f>
        <v/>
      </c>
      <c r="F16819">
        <f>IF(GL_Paste!$B16816="","",IFERROR(INDEX(AcctSub,MATCH(GL_Paste!$B16816&amp;"",AcctCode,0)),"UNKNOWN"))</f>
        <v/>
      </c>
    </row>
    <row r="16820">
      <c r="A16820" s="40">
        <f>IF(GL_Paste!$B16817="","",N(GL_Paste!$H16817)-N(GL_Paste!$G16817))</f>
        <v/>
      </c>
      <c r="B16820" s="43">
        <f>IF(GL_Paste!$B16817="","",DATE(YEAR(GL_Paste!$E16817),MONTH(GL_Paste!$E16817),1))</f>
        <v/>
      </c>
      <c r="C16820">
        <f>IF(GL_Paste!$B16817="","",IF(TRIM(GL_Paste!$M16817)&lt;&gt;"",TRIM(GL_Paste!$M16817),IFERROR(MID(GL_Paste!$I16817,FIND("[",GL_Paste!$I16817)+1,FIND("]",GL_Paste!$I16817)-FIND("[",GL_Paste!$I16817)-1),"")))</f>
        <v/>
      </c>
      <c r="D16820">
        <f>IF(GL_Paste!$B16817="","",IFERROR(INDEX(DeptName,MATCH($C16820,DeptTag,0)),"UNALLOCATED"))</f>
        <v/>
      </c>
      <c r="E16820">
        <f>IF(GL_Paste!$B16817="","",IFERROR(INDEX(AcctCat,MATCH(GL_Paste!$B16817&amp;"",AcctCode,0)),"UNKNOWN"))</f>
        <v/>
      </c>
      <c r="F16820">
        <f>IF(GL_Paste!$B16817="","",IFERROR(INDEX(AcctSub,MATCH(GL_Paste!$B16817&amp;"",AcctCode,0)),"UNKNOWN"))</f>
        <v/>
      </c>
    </row>
    <row r="16821">
      <c r="A16821" s="40">
        <f>IF(GL_Paste!$B16818="","",N(GL_Paste!$H16818)-N(GL_Paste!$G16818))</f>
        <v/>
      </c>
      <c r="B16821" s="43">
        <f>IF(GL_Paste!$B16818="","",DATE(YEAR(GL_Paste!$E16818),MONTH(GL_Paste!$E16818),1))</f>
        <v/>
      </c>
      <c r="C16821">
        <f>IF(GL_Paste!$B16818="","",IF(TRIM(GL_Paste!$M16818)&lt;&gt;"",TRIM(GL_Paste!$M16818),IFERROR(MID(GL_Paste!$I16818,FIND("[",GL_Paste!$I16818)+1,FIND("]",GL_Paste!$I16818)-FIND("[",GL_Paste!$I16818)-1),"")))</f>
        <v/>
      </c>
      <c r="D16821">
        <f>IF(GL_Paste!$B16818="","",IFERROR(INDEX(DeptName,MATCH($C16821,DeptTag,0)),"UNALLOCATED"))</f>
        <v/>
      </c>
      <c r="E16821">
        <f>IF(GL_Paste!$B16818="","",IFERROR(INDEX(AcctCat,MATCH(GL_Paste!$B16818&amp;"",AcctCode,0)),"UNKNOWN"))</f>
        <v/>
      </c>
      <c r="F16821">
        <f>IF(GL_Paste!$B16818="","",IFERROR(INDEX(AcctSub,MATCH(GL_Paste!$B16818&amp;"",AcctCode,0)),"UNKNOWN"))</f>
        <v/>
      </c>
    </row>
    <row r="16822">
      <c r="A16822" s="40">
        <f>IF(GL_Paste!$B16819="","",N(GL_Paste!$H16819)-N(GL_Paste!$G16819))</f>
        <v/>
      </c>
      <c r="B16822" s="43">
        <f>IF(GL_Paste!$B16819="","",DATE(YEAR(GL_Paste!$E16819),MONTH(GL_Paste!$E16819),1))</f>
        <v/>
      </c>
      <c r="C16822">
        <f>IF(GL_Paste!$B16819="","",IF(TRIM(GL_Paste!$M16819)&lt;&gt;"",TRIM(GL_Paste!$M16819),IFERROR(MID(GL_Paste!$I16819,FIND("[",GL_Paste!$I16819)+1,FIND("]",GL_Paste!$I16819)-FIND("[",GL_Paste!$I16819)-1),"")))</f>
        <v/>
      </c>
      <c r="D16822">
        <f>IF(GL_Paste!$B16819="","",IFERROR(INDEX(DeptName,MATCH($C16822,DeptTag,0)),"UNALLOCATED"))</f>
        <v/>
      </c>
      <c r="E16822">
        <f>IF(GL_Paste!$B16819="","",IFERROR(INDEX(AcctCat,MATCH(GL_Paste!$B16819&amp;"",AcctCode,0)),"UNKNOWN"))</f>
        <v/>
      </c>
      <c r="F16822">
        <f>IF(GL_Paste!$B16819="","",IFERROR(INDEX(AcctSub,MATCH(GL_Paste!$B16819&amp;"",AcctCode,0)),"UNKNOWN"))</f>
        <v/>
      </c>
    </row>
    <row r="16823">
      <c r="A16823" s="40">
        <f>IF(GL_Paste!$B16820="","",N(GL_Paste!$H16820)-N(GL_Paste!$G16820))</f>
        <v/>
      </c>
      <c r="B16823" s="43">
        <f>IF(GL_Paste!$B16820="","",DATE(YEAR(GL_Paste!$E16820),MONTH(GL_Paste!$E16820),1))</f>
        <v/>
      </c>
      <c r="C16823">
        <f>IF(GL_Paste!$B16820="","",IF(TRIM(GL_Paste!$M16820)&lt;&gt;"",TRIM(GL_Paste!$M16820),IFERROR(MID(GL_Paste!$I16820,FIND("[",GL_Paste!$I16820)+1,FIND("]",GL_Paste!$I16820)-FIND("[",GL_Paste!$I16820)-1),"")))</f>
        <v/>
      </c>
      <c r="D16823">
        <f>IF(GL_Paste!$B16820="","",IFERROR(INDEX(DeptName,MATCH($C16823,DeptTag,0)),"UNALLOCATED"))</f>
        <v/>
      </c>
      <c r="E16823">
        <f>IF(GL_Paste!$B16820="","",IFERROR(INDEX(AcctCat,MATCH(GL_Paste!$B16820&amp;"",AcctCode,0)),"UNKNOWN"))</f>
        <v/>
      </c>
      <c r="F16823">
        <f>IF(GL_Paste!$B16820="","",IFERROR(INDEX(AcctSub,MATCH(GL_Paste!$B16820&amp;"",AcctCode,0)),"UNKNOWN"))</f>
        <v/>
      </c>
    </row>
    <row r="16824">
      <c r="A16824" s="40">
        <f>IF(GL_Paste!$B16821="","",N(GL_Paste!$H16821)-N(GL_Paste!$G16821))</f>
        <v/>
      </c>
      <c r="B16824" s="43">
        <f>IF(GL_Paste!$B16821="","",DATE(YEAR(GL_Paste!$E16821),MONTH(GL_Paste!$E16821),1))</f>
        <v/>
      </c>
      <c r="C16824">
        <f>IF(GL_Paste!$B16821="","",IF(TRIM(GL_Paste!$M16821)&lt;&gt;"",TRIM(GL_Paste!$M16821),IFERROR(MID(GL_Paste!$I16821,FIND("[",GL_Paste!$I16821)+1,FIND("]",GL_Paste!$I16821)-FIND("[",GL_Paste!$I16821)-1),"")))</f>
        <v/>
      </c>
      <c r="D16824">
        <f>IF(GL_Paste!$B16821="","",IFERROR(INDEX(DeptName,MATCH($C16824,DeptTag,0)),"UNALLOCATED"))</f>
        <v/>
      </c>
      <c r="E16824">
        <f>IF(GL_Paste!$B16821="","",IFERROR(INDEX(AcctCat,MATCH(GL_Paste!$B16821&amp;"",AcctCode,0)),"UNKNOWN"))</f>
        <v/>
      </c>
      <c r="F16824">
        <f>IF(GL_Paste!$B16821="","",IFERROR(INDEX(AcctSub,MATCH(GL_Paste!$B16821&amp;"",AcctCode,0)),"UNKNOWN"))</f>
        <v/>
      </c>
    </row>
    <row r="16825">
      <c r="A16825" s="40">
        <f>IF(GL_Paste!$B16822="","",N(GL_Paste!$H16822)-N(GL_Paste!$G16822))</f>
        <v/>
      </c>
      <c r="B16825" s="43">
        <f>IF(GL_Paste!$B16822="","",DATE(YEAR(GL_Paste!$E16822),MONTH(GL_Paste!$E16822),1))</f>
        <v/>
      </c>
      <c r="C16825">
        <f>IF(GL_Paste!$B16822="","",IF(TRIM(GL_Paste!$M16822)&lt;&gt;"",TRIM(GL_Paste!$M16822),IFERROR(MID(GL_Paste!$I16822,FIND("[",GL_Paste!$I16822)+1,FIND("]",GL_Paste!$I16822)-FIND("[",GL_Paste!$I16822)-1),"")))</f>
        <v/>
      </c>
      <c r="D16825">
        <f>IF(GL_Paste!$B16822="","",IFERROR(INDEX(DeptName,MATCH($C16825,DeptTag,0)),"UNALLOCATED"))</f>
        <v/>
      </c>
      <c r="E16825">
        <f>IF(GL_Paste!$B16822="","",IFERROR(INDEX(AcctCat,MATCH(GL_Paste!$B16822&amp;"",AcctCode,0)),"UNKNOWN"))</f>
        <v/>
      </c>
      <c r="F16825">
        <f>IF(GL_Paste!$B16822="","",IFERROR(INDEX(AcctSub,MATCH(GL_Paste!$B16822&amp;"",AcctCode,0)),"UNKNOWN"))</f>
        <v/>
      </c>
    </row>
    <row r="16826">
      <c r="A16826" s="40">
        <f>IF(GL_Paste!$B16823="","",N(GL_Paste!$H16823)-N(GL_Paste!$G16823))</f>
        <v/>
      </c>
      <c r="B16826" s="43">
        <f>IF(GL_Paste!$B16823="","",DATE(YEAR(GL_Paste!$E16823),MONTH(GL_Paste!$E16823),1))</f>
        <v/>
      </c>
      <c r="C16826">
        <f>IF(GL_Paste!$B16823="","",IF(TRIM(GL_Paste!$M16823)&lt;&gt;"",TRIM(GL_Paste!$M16823),IFERROR(MID(GL_Paste!$I16823,FIND("[",GL_Paste!$I16823)+1,FIND("]",GL_Paste!$I16823)-FIND("[",GL_Paste!$I16823)-1),"")))</f>
        <v/>
      </c>
      <c r="D16826">
        <f>IF(GL_Paste!$B16823="","",IFERROR(INDEX(DeptName,MATCH($C16826,DeptTag,0)),"UNALLOCATED"))</f>
        <v/>
      </c>
      <c r="E16826">
        <f>IF(GL_Paste!$B16823="","",IFERROR(INDEX(AcctCat,MATCH(GL_Paste!$B16823&amp;"",AcctCode,0)),"UNKNOWN"))</f>
        <v/>
      </c>
      <c r="F16826">
        <f>IF(GL_Paste!$B16823="","",IFERROR(INDEX(AcctSub,MATCH(GL_Paste!$B16823&amp;"",AcctCode,0)),"UNKNOWN"))</f>
        <v/>
      </c>
    </row>
    <row r="16827">
      <c r="A16827" s="40">
        <f>IF(GL_Paste!$B16824="","",N(GL_Paste!$H16824)-N(GL_Paste!$G16824))</f>
        <v/>
      </c>
      <c r="B16827" s="43">
        <f>IF(GL_Paste!$B16824="","",DATE(YEAR(GL_Paste!$E16824),MONTH(GL_Paste!$E16824),1))</f>
        <v/>
      </c>
      <c r="C16827">
        <f>IF(GL_Paste!$B16824="","",IF(TRIM(GL_Paste!$M16824)&lt;&gt;"",TRIM(GL_Paste!$M16824),IFERROR(MID(GL_Paste!$I16824,FIND("[",GL_Paste!$I16824)+1,FIND("]",GL_Paste!$I16824)-FIND("[",GL_Paste!$I16824)-1),"")))</f>
        <v/>
      </c>
      <c r="D16827">
        <f>IF(GL_Paste!$B16824="","",IFERROR(INDEX(DeptName,MATCH($C16827,DeptTag,0)),"UNALLOCATED"))</f>
        <v/>
      </c>
      <c r="E16827">
        <f>IF(GL_Paste!$B16824="","",IFERROR(INDEX(AcctCat,MATCH(GL_Paste!$B16824&amp;"",AcctCode,0)),"UNKNOWN"))</f>
        <v/>
      </c>
      <c r="F16827">
        <f>IF(GL_Paste!$B16824="","",IFERROR(INDEX(AcctSub,MATCH(GL_Paste!$B16824&amp;"",AcctCode,0)),"UNKNOWN"))</f>
        <v/>
      </c>
    </row>
    <row r="16828">
      <c r="A16828" s="40">
        <f>IF(GL_Paste!$B16825="","",N(GL_Paste!$H16825)-N(GL_Paste!$G16825))</f>
        <v/>
      </c>
      <c r="B16828" s="43">
        <f>IF(GL_Paste!$B16825="","",DATE(YEAR(GL_Paste!$E16825),MONTH(GL_Paste!$E16825),1))</f>
        <v/>
      </c>
      <c r="C16828">
        <f>IF(GL_Paste!$B16825="","",IF(TRIM(GL_Paste!$M16825)&lt;&gt;"",TRIM(GL_Paste!$M16825),IFERROR(MID(GL_Paste!$I16825,FIND("[",GL_Paste!$I16825)+1,FIND("]",GL_Paste!$I16825)-FIND("[",GL_Paste!$I16825)-1),"")))</f>
        <v/>
      </c>
      <c r="D16828">
        <f>IF(GL_Paste!$B16825="","",IFERROR(INDEX(DeptName,MATCH($C16828,DeptTag,0)),"UNALLOCATED"))</f>
        <v/>
      </c>
      <c r="E16828">
        <f>IF(GL_Paste!$B16825="","",IFERROR(INDEX(AcctCat,MATCH(GL_Paste!$B16825&amp;"",AcctCode,0)),"UNKNOWN"))</f>
        <v/>
      </c>
      <c r="F16828">
        <f>IF(GL_Paste!$B16825="","",IFERROR(INDEX(AcctSub,MATCH(GL_Paste!$B16825&amp;"",AcctCode,0)),"UNKNOWN"))</f>
        <v/>
      </c>
    </row>
    <row r="16829">
      <c r="A16829" s="40">
        <f>IF(GL_Paste!$B16826="","",N(GL_Paste!$H16826)-N(GL_Paste!$G16826))</f>
        <v/>
      </c>
      <c r="B16829" s="43">
        <f>IF(GL_Paste!$B16826="","",DATE(YEAR(GL_Paste!$E16826),MONTH(GL_Paste!$E16826),1))</f>
        <v/>
      </c>
      <c r="C16829">
        <f>IF(GL_Paste!$B16826="","",IF(TRIM(GL_Paste!$M16826)&lt;&gt;"",TRIM(GL_Paste!$M16826),IFERROR(MID(GL_Paste!$I16826,FIND("[",GL_Paste!$I16826)+1,FIND("]",GL_Paste!$I16826)-FIND("[",GL_Paste!$I16826)-1),"")))</f>
        <v/>
      </c>
      <c r="D16829">
        <f>IF(GL_Paste!$B16826="","",IFERROR(INDEX(DeptName,MATCH($C16829,DeptTag,0)),"UNALLOCATED"))</f>
        <v/>
      </c>
      <c r="E16829">
        <f>IF(GL_Paste!$B16826="","",IFERROR(INDEX(AcctCat,MATCH(GL_Paste!$B16826&amp;"",AcctCode,0)),"UNKNOWN"))</f>
        <v/>
      </c>
      <c r="F16829">
        <f>IF(GL_Paste!$B16826="","",IFERROR(INDEX(AcctSub,MATCH(GL_Paste!$B16826&amp;"",AcctCode,0)),"UNKNOWN"))</f>
        <v/>
      </c>
    </row>
    <row r="16830">
      <c r="A16830" s="40">
        <f>IF(GL_Paste!$B16827="","",N(GL_Paste!$H16827)-N(GL_Paste!$G16827))</f>
        <v/>
      </c>
      <c r="B16830" s="43">
        <f>IF(GL_Paste!$B16827="","",DATE(YEAR(GL_Paste!$E16827),MONTH(GL_Paste!$E16827),1))</f>
        <v/>
      </c>
      <c r="C16830">
        <f>IF(GL_Paste!$B16827="","",IF(TRIM(GL_Paste!$M16827)&lt;&gt;"",TRIM(GL_Paste!$M16827),IFERROR(MID(GL_Paste!$I16827,FIND("[",GL_Paste!$I16827)+1,FIND("]",GL_Paste!$I16827)-FIND("[",GL_Paste!$I16827)-1),"")))</f>
        <v/>
      </c>
      <c r="D16830">
        <f>IF(GL_Paste!$B16827="","",IFERROR(INDEX(DeptName,MATCH($C16830,DeptTag,0)),"UNALLOCATED"))</f>
        <v/>
      </c>
      <c r="E16830">
        <f>IF(GL_Paste!$B16827="","",IFERROR(INDEX(AcctCat,MATCH(GL_Paste!$B16827&amp;"",AcctCode,0)),"UNKNOWN"))</f>
        <v/>
      </c>
      <c r="F16830">
        <f>IF(GL_Paste!$B16827="","",IFERROR(INDEX(AcctSub,MATCH(GL_Paste!$B16827&amp;"",AcctCode,0)),"UNKNOWN"))</f>
        <v/>
      </c>
    </row>
    <row r="16831">
      <c r="A16831" s="40">
        <f>IF(GL_Paste!$B16828="","",N(GL_Paste!$H16828)-N(GL_Paste!$G16828))</f>
        <v/>
      </c>
      <c r="B16831" s="43">
        <f>IF(GL_Paste!$B16828="","",DATE(YEAR(GL_Paste!$E16828),MONTH(GL_Paste!$E16828),1))</f>
        <v/>
      </c>
      <c r="C16831">
        <f>IF(GL_Paste!$B16828="","",IF(TRIM(GL_Paste!$M16828)&lt;&gt;"",TRIM(GL_Paste!$M16828),IFERROR(MID(GL_Paste!$I16828,FIND("[",GL_Paste!$I16828)+1,FIND("]",GL_Paste!$I16828)-FIND("[",GL_Paste!$I16828)-1),"")))</f>
        <v/>
      </c>
      <c r="D16831">
        <f>IF(GL_Paste!$B16828="","",IFERROR(INDEX(DeptName,MATCH($C16831,DeptTag,0)),"UNALLOCATED"))</f>
        <v/>
      </c>
      <c r="E16831">
        <f>IF(GL_Paste!$B16828="","",IFERROR(INDEX(AcctCat,MATCH(GL_Paste!$B16828&amp;"",AcctCode,0)),"UNKNOWN"))</f>
        <v/>
      </c>
      <c r="F16831">
        <f>IF(GL_Paste!$B16828="","",IFERROR(INDEX(AcctSub,MATCH(GL_Paste!$B16828&amp;"",AcctCode,0)),"UNKNOWN"))</f>
        <v/>
      </c>
    </row>
    <row r="16832">
      <c r="A16832" s="40">
        <f>IF(GL_Paste!$B16829="","",N(GL_Paste!$H16829)-N(GL_Paste!$G16829))</f>
        <v/>
      </c>
      <c r="B16832" s="43">
        <f>IF(GL_Paste!$B16829="","",DATE(YEAR(GL_Paste!$E16829),MONTH(GL_Paste!$E16829),1))</f>
        <v/>
      </c>
      <c r="C16832">
        <f>IF(GL_Paste!$B16829="","",IF(TRIM(GL_Paste!$M16829)&lt;&gt;"",TRIM(GL_Paste!$M16829),IFERROR(MID(GL_Paste!$I16829,FIND("[",GL_Paste!$I16829)+1,FIND("]",GL_Paste!$I16829)-FIND("[",GL_Paste!$I16829)-1),"")))</f>
        <v/>
      </c>
      <c r="D16832">
        <f>IF(GL_Paste!$B16829="","",IFERROR(INDEX(DeptName,MATCH($C16832,DeptTag,0)),"UNALLOCATED"))</f>
        <v/>
      </c>
      <c r="E16832">
        <f>IF(GL_Paste!$B16829="","",IFERROR(INDEX(AcctCat,MATCH(GL_Paste!$B16829&amp;"",AcctCode,0)),"UNKNOWN"))</f>
        <v/>
      </c>
      <c r="F16832">
        <f>IF(GL_Paste!$B16829="","",IFERROR(INDEX(AcctSub,MATCH(GL_Paste!$B16829&amp;"",AcctCode,0)),"UNKNOWN"))</f>
        <v/>
      </c>
    </row>
    <row r="16833">
      <c r="A16833" s="40">
        <f>IF(GL_Paste!$B16830="","",N(GL_Paste!$H16830)-N(GL_Paste!$G16830))</f>
        <v/>
      </c>
      <c r="B16833" s="43">
        <f>IF(GL_Paste!$B16830="","",DATE(YEAR(GL_Paste!$E16830),MONTH(GL_Paste!$E16830),1))</f>
        <v/>
      </c>
      <c r="C16833">
        <f>IF(GL_Paste!$B16830="","",IF(TRIM(GL_Paste!$M16830)&lt;&gt;"",TRIM(GL_Paste!$M16830),IFERROR(MID(GL_Paste!$I16830,FIND("[",GL_Paste!$I16830)+1,FIND("]",GL_Paste!$I16830)-FIND("[",GL_Paste!$I16830)-1),"")))</f>
        <v/>
      </c>
      <c r="D16833">
        <f>IF(GL_Paste!$B16830="","",IFERROR(INDEX(DeptName,MATCH($C16833,DeptTag,0)),"UNALLOCATED"))</f>
        <v/>
      </c>
      <c r="E16833">
        <f>IF(GL_Paste!$B16830="","",IFERROR(INDEX(AcctCat,MATCH(GL_Paste!$B16830&amp;"",AcctCode,0)),"UNKNOWN"))</f>
        <v/>
      </c>
      <c r="F16833">
        <f>IF(GL_Paste!$B16830="","",IFERROR(INDEX(AcctSub,MATCH(GL_Paste!$B16830&amp;"",AcctCode,0)),"UNKNOWN"))</f>
        <v/>
      </c>
    </row>
    <row r="16834">
      <c r="A16834" s="40">
        <f>IF(GL_Paste!$B16831="","",N(GL_Paste!$H16831)-N(GL_Paste!$G16831))</f>
        <v/>
      </c>
      <c r="B16834" s="43">
        <f>IF(GL_Paste!$B16831="","",DATE(YEAR(GL_Paste!$E16831),MONTH(GL_Paste!$E16831),1))</f>
        <v/>
      </c>
      <c r="C16834">
        <f>IF(GL_Paste!$B16831="","",IF(TRIM(GL_Paste!$M16831)&lt;&gt;"",TRIM(GL_Paste!$M16831),IFERROR(MID(GL_Paste!$I16831,FIND("[",GL_Paste!$I16831)+1,FIND("]",GL_Paste!$I16831)-FIND("[",GL_Paste!$I16831)-1),"")))</f>
        <v/>
      </c>
      <c r="D16834">
        <f>IF(GL_Paste!$B16831="","",IFERROR(INDEX(DeptName,MATCH($C16834,DeptTag,0)),"UNALLOCATED"))</f>
        <v/>
      </c>
      <c r="E16834">
        <f>IF(GL_Paste!$B16831="","",IFERROR(INDEX(AcctCat,MATCH(GL_Paste!$B16831&amp;"",AcctCode,0)),"UNKNOWN"))</f>
        <v/>
      </c>
      <c r="F16834">
        <f>IF(GL_Paste!$B16831="","",IFERROR(INDEX(AcctSub,MATCH(GL_Paste!$B16831&amp;"",AcctCode,0)),"UNKNOWN"))</f>
        <v/>
      </c>
    </row>
    <row r="16835">
      <c r="A16835" s="40">
        <f>IF(GL_Paste!$B16832="","",N(GL_Paste!$H16832)-N(GL_Paste!$G16832))</f>
        <v/>
      </c>
      <c r="B16835" s="43">
        <f>IF(GL_Paste!$B16832="","",DATE(YEAR(GL_Paste!$E16832),MONTH(GL_Paste!$E16832),1))</f>
        <v/>
      </c>
      <c r="C16835">
        <f>IF(GL_Paste!$B16832="","",IF(TRIM(GL_Paste!$M16832)&lt;&gt;"",TRIM(GL_Paste!$M16832),IFERROR(MID(GL_Paste!$I16832,FIND("[",GL_Paste!$I16832)+1,FIND("]",GL_Paste!$I16832)-FIND("[",GL_Paste!$I16832)-1),"")))</f>
        <v/>
      </c>
      <c r="D16835">
        <f>IF(GL_Paste!$B16832="","",IFERROR(INDEX(DeptName,MATCH($C16835,DeptTag,0)),"UNALLOCATED"))</f>
        <v/>
      </c>
      <c r="E16835">
        <f>IF(GL_Paste!$B16832="","",IFERROR(INDEX(AcctCat,MATCH(GL_Paste!$B16832&amp;"",AcctCode,0)),"UNKNOWN"))</f>
        <v/>
      </c>
      <c r="F16835">
        <f>IF(GL_Paste!$B16832="","",IFERROR(INDEX(AcctSub,MATCH(GL_Paste!$B16832&amp;"",AcctCode,0)),"UNKNOWN"))</f>
        <v/>
      </c>
    </row>
    <row r="16836">
      <c r="A16836" s="40">
        <f>IF(GL_Paste!$B16833="","",N(GL_Paste!$H16833)-N(GL_Paste!$G16833))</f>
        <v/>
      </c>
      <c r="B16836" s="43">
        <f>IF(GL_Paste!$B16833="","",DATE(YEAR(GL_Paste!$E16833),MONTH(GL_Paste!$E16833),1))</f>
        <v/>
      </c>
      <c r="C16836">
        <f>IF(GL_Paste!$B16833="","",IF(TRIM(GL_Paste!$M16833)&lt;&gt;"",TRIM(GL_Paste!$M16833),IFERROR(MID(GL_Paste!$I16833,FIND("[",GL_Paste!$I16833)+1,FIND("]",GL_Paste!$I16833)-FIND("[",GL_Paste!$I16833)-1),"")))</f>
        <v/>
      </c>
      <c r="D16836">
        <f>IF(GL_Paste!$B16833="","",IFERROR(INDEX(DeptName,MATCH($C16836,DeptTag,0)),"UNALLOCATED"))</f>
        <v/>
      </c>
      <c r="E16836">
        <f>IF(GL_Paste!$B16833="","",IFERROR(INDEX(AcctCat,MATCH(GL_Paste!$B16833&amp;"",AcctCode,0)),"UNKNOWN"))</f>
        <v/>
      </c>
      <c r="F16836">
        <f>IF(GL_Paste!$B16833="","",IFERROR(INDEX(AcctSub,MATCH(GL_Paste!$B16833&amp;"",AcctCode,0)),"UNKNOWN"))</f>
        <v/>
      </c>
    </row>
    <row r="16837">
      <c r="A16837" s="40">
        <f>IF(GL_Paste!$B16834="","",N(GL_Paste!$H16834)-N(GL_Paste!$G16834))</f>
        <v/>
      </c>
      <c r="B16837" s="43">
        <f>IF(GL_Paste!$B16834="","",DATE(YEAR(GL_Paste!$E16834),MONTH(GL_Paste!$E16834),1))</f>
        <v/>
      </c>
      <c r="C16837">
        <f>IF(GL_Paste!$B16834="","",IF(TRIM(GL_Paste!$M16834)&lt;&gt;"",TRIM(GL_Paste!$M16834),IFERROR(MID(GL_Paste!$I16834,FIND("[",GL_Paste!$I16834)+1,FIND("]",GL_Paste!$I16834)-FIND("[",GL_Paste!$I16834)-1),"")))</f>
        <v/>
      </c>
      <c r="D16837">
        <f>IF(GL_Paste!$B16834="","",IFERROR(INDEX(DeptName,MATCH($C16837,DeptTag,0)),"UNALLOCATED"))</f>
        <v/>
      </c>
      <c r="E16837">
        <f>IF(GL_Paste!$B16834="","",IFERROR(INDEX(AcctCat,MATCH(GL_Paste!$B16834&amp;"",AcctCode,0)),"UNKNOWN"))</f>
        <v/>
      </c>
      <c r="F16837">
        <f>IF(GL_Paste!$B16834="","",IFERROR(INDEX(AcctSub,MATCH(GL_Paste!$B16834&amp;"",AcctCode,0)),"UNKNOWN"))</f>
        <v/>
      </c>
    </row>
    <row r="16838">
      <c r="A16838" s="40">
        <f>IF(GL_Paste!$B16835="","",N(GL_Paste!$H16835)-N(GL_Paste!$G16835))</f>
        <v/>
      </c>
      <c r="B16838" s="43">
        <f>IF(GL_Paste!$B16835="","",DATE(YEAR(GL_Paste!$E16835),MONTH(GL_Paste!$E16835),1))</f>
        <v/>
      </c>
      <c r="C16838">
        <f>IF(GL_Paste!$B16835="","",IF(TRIM(GL_Paste!$M16835)&lt;&gt;"",TRIM(GL_Paste!$M16835),IFERROR(MID(GL_Paste!$I16835,FIND("[",GL_Paste!$I16835)+1,FIND("]",GL_Paste!$I16835)-FIND("[",GL_Paste!$I16835)-1),"")))</f>
        <v/>
      </c>
      <c r="D16838">
        <f>IF(GL_Paste!$B16835="","",IFERROR(INDEX(DeptName,MATCH($C16838,DeptTag,0)),"UNALLOCATED"))</f>
        <v/>
      </c>
      <c r="E16838">
        <f>IF(GL_Paste!$B16835="","",IFERROR(INDEX(AcctCat,MATCH(GL_Paste!$B16835&amp;"",AcctCode,0)),"UNKNOWN"))</f>
        <v/>
      </c>
      <c r="F16838">
        <f>IF(GL_Paste!$B16835="","",IFERROR(INDEX(AcctSub,MATCH(GL_Paste!$B16835&amp;"",AcctCode,0)),"UNKNOWN"))</f>
        <v/>
      </c>
    </row>
    <row r="16839">
      <c r="A16839" s="40">
        <f>IF(GL_Paste!$B16836="","",N(GL_Paste!$H16836)-N(GL_Paste!$G16836))</f>
        <v/>
      </c>
      <c r="B16839" s="43">
        <f>IF(GL_Paste!$B16836="","",DATE(YEAR(GL_Paste!$E16836),MONTH(GL_Paste!$E16836),1))</f>
        <v/>
      </c>
      <c r="C16839">
        <f>IF(GL_Paste!$B16836="","",IF(TRIM(GL_Paste!$M16836)&lt;&gt;"",TRIM(GL_Paste!$M16836),IFERROR(MID(GL_Paste!$I16836,FIND("[",GL_Paste!$I16836)+1,FIND("]",GL_Paste!$I16836)-FIND("[",GL_Paste!$I16836)-1),"")))</f>
        <v/>
      </c>
      <c r="D16839">
        <f>IF(GL_Paste!$B16836="","",IFERROR(INDEX(DeptName,MATCH($C16839,DeptTag,0)),"UNALLOCATED"))</f>
        <v/>
      </c>
      <c r="E16839">
        <f>IF(GL_Paste!$B16836="","",IFERROR(INDEX(AcctCat,MATCH(GL_Paste!$B16836&amp;"",AcctCode,0)),"UNKNOWN"))</f>
        <v/>
      </c>
      <c r="F16839">
        <f>IF(GL_Paste!$B16836="","",IFERROR(INDEX(AcctSub,MATCH(GL_Paste!$B16836&amp;"",AcctCode,0)),"UNKNOWN"))</f>
        <v/>
      </c>
    </row>
    <row r="16840">
      <c r="A16840" s="40">
        <f>IF(GL_Paste!$B16837="","",N(GL_Paste!$H16837)-N(GL_Paste!$G16837))</f>
        <v/>
      </c>
      <c r="B16840" s="43">
        <f>IF(GL_Paste!$B16837="","",DATE(YEAR(GL_Paste!$E16837),MONTH(GL_Paste!$E16837),1))</f>
        <v/>
      </c>
      <c r="C16840">
        <f>IF(GL_Paste!$B16837="","",IF(TRIM(GL_Paste!$M16837)&lt;&gt;"",TRIM(GL_Paste!$M16837),IFERROR(MID(GL_Paste!$I16837,FIND("[",GL_Paste!$I16837)+1,FIND("]",GL_Paste!$I16837)-FIND("[",GL_Paste!$I16837)-1),"")))</f>
        <v/>
      </c>
      <c r="D16840">
        <f>IF(GL_Paste!$B16837="","",IFERROR(INDEX(DeptName,MATCH($C16840,DeptTag,0)),"UNALLOCATED"))</f>
        <v/>
      </c>
      <c r="E16840">
        <f>IF(GL_Paste!$B16837="","",IFERROR(INDEX(AcctCat,MATCH(GL_Paste!$B16837&amp;"",AcctCode,0)),"UNKNOWN"))</f>
        <v/>
      </c>
      <c r="F16840">
        <f>IF(GL_Paste!$B16837="","",IFERROR(INDEX(AcctSub,MATCH(GL_Paste!$B16837&amp;"",AcctCode,0)),"UNKNOWN"))</f>
        <v/>
      </c>
    </row>
    <row r="16841">
      <c r="A16841" s="40">
        <f>IF(GL_Paste!$B16838="","",N(GL_Paste!$H16838)-N(GL_Paste!$G16838))</f>
        <v/>
      </c>
      <c r="B16841" s="43">
        <f>IF(GL_Paste!$B16838="","",DATE(YEAR(GL_Paste!$E16838),MONTH(GL_Paste!$E16838),1))</f>
        <v/>
      </c>
      <c r="C16841">
        <f>IF(GL_Paste!$B16838="","",IF(TRIM(GL_Paste!$M16838)&lt;&gt;"",TRIM(GL_Paste!$M16838),IFERROR(MID(GL_Paste!$I16838,FIND("[",GL_Paste!$I16838)+1,FIND("]",GL_Paste!$I16838)-FIND("[",GL_Paste!$I16838)-1),"")))</f>
        <v/>
      </c>
      <c r="D16841">
        <f>IF(GL_Paste!$B16838="","",IFERROR(INDEX(DeptName,MATCH($C16841,DeptTag,0)),"UNALLOCATED"))</f>
        <v/>
      </c>
      <c r="E16841">
        <f>IF(GL_Paste!$B16838="","",IFERROR(INDEX(AcctCat,MATCH(GL_Paste!$B16838&amp;"",AcctCode,0)),"UNKNOWN"))</f>
        <v/>
      </c>
      <c r="F16841">
        <f>IF(GL_Paste!$B16838="","",IFERROR(INDEX(AcctSub,MATCH(GL_Paste!$B16838&amp;"",AcctCode,0)),"UNKNOWN"))</f>
        <v/>
      </c>
    </row>
    <row r="16842">
      <c r="A16842" s="40">
        <f>IF(GL_Paste!$B16839="","",N(GL_Paste!$H16839)-N(GL_Paste!$G16839))</f>
        <v/>
      </c>
      <c r="B16842" s="43">
        <f>IF(GL_Paste!$B16839="","",DATE(YEAR(GL_Paste!$E16839),MONTH(GL_Paste!$E16839),1))</f>
        <v/>
      </c>
      <c r="C16842">
        <f>IF(GL_Paste!$B16839="","",IF(TRIM(GL_Paste!$M16839)&lt;&gt;"",TRIM(GL_Paste!$M16839),IFERROR(MID(GL_Paste!$I16839,FIND("[",GL_Paste!$I16839)+1,FIND("]",GL_Paste!$I16839)-FIND("[",GL_Paste!$I16839)-1),"")))</f>
        <v/>
      </c>
      <c r="D16842">
        <f>IF(GL_Paste!$B16839="","",IFERROR(INDEX(DeptName,MATCH($C16842,DeptTag,0)),"UNALLOCATED"))</f>
        <v/>
      </c>
      <c r="E16842">
        <f>IF(GL_Paste!$B16839="","",IFERROR(INDEX(AcctCat,MATCH(GL_Paste!$B16839&amp;"",AcctCode,0)),"UNKNOWN"))</f>
        <v/>
      </c>
      <c r="F16842">
        <f>IF(GL_Paste!$B16839="","",IFERROR(INDEX(AcctSub,MATCH(GL_Paste!$B16839&amp;"",AcctCode,0)),"UNKNOWN"))</f>
        <v/>
      </c>
    </row>
    <row r="16843">
      <c r="A16843" s="40">
        <f>IF(GL_Paste!$B16840="","",N(GL_Paste!$H16840)-N(GL_Paste!$G16840))</f>
        <v/>
      </c>
      <c r="B16843" s="43">
        <f>IF(GL_Paste!$B16840="","",DATE(YEAR(GL_Paste!$E16840),MONTH(GL_Paste!$E16840),1))</f>
        <v/>
      </c>
      <c r="C16843">
        <f>IF(GL_Paste!$B16840="","",IF(TRIM(GL_Paste!$M16840)&lt;&gt;"",TRIM(GL_Paste!$M16840),IFERROR(MID(GL_Paste!$I16840,FIND("[",GL_Paste!$I16840)+1,FIND("]",GL_Paste!$I16840)-FIND("[",GL_Paste!$I16840)-1),"")))</f>
        <v/>
      </c>
      <c r="D16843">
        <f>IF(GL_Paste!$B16840="","",IFERROR(INDEX(DeptName,MATCH($C16843,DeptTag,0)),"UNALLOCATED"))</f>
        <v/>
      </c>
      <c r="E16843">
        <f>IF(GL_Paste!$B16840="","",IFERROR(INDEX(AcctCat,MATCH(GL_Paste!$B16840&amp;"",AcctCode,0)),"UNKNOWN"))</f>
        <v/>
      </c>
      <c r="F16843">
        <f>IF(GL_Paste!$B16840="","",IFERROR(INDEX(AcctSub,MATCH(GL_Paste!$B16840&amp;"",AcctCode,0)),"UNKNOWN"))</f>
        <v/>
      </c>
    </row>
    <row r="16844">
      <c r="A16844" s="40">
        <f>IF(GL_Paste!$B16841="","",N(GL_Paste!$H16841)-N(GL_Paste!$G16841))</f>
        <v/>
      </c>
      <c r="B16844" s="43">
        <f>IF(GL_Paste!$B16841="","",DATE(YEAR(GL_Paste!$E16841),MONTH(GL_Paste!$E16841),1))</f>
        <v/>
      </c>
      <c r="C16844">
        <f>IF(GL_Paste!$B16841="","",IF(TRIM(GL_Paste!$M16841)&lt;&gt;"",TRIM(GL_Paste!$M16841),IFERROR(MID(GL_Paste!$I16841,FIND("[",GL_Paste!$I16841)+1,FIND("]",GL_Paste!$I16841)-FIND("[",GL_Paste!$I16841)-1),"")))</f>
        <v/>
      </c>
      <c r="D16844">
        <f>IF(GL_Paste!$B16841="","",IFERROR(INDEX(DeptName,MATCH($C16844,DeptTag,0)),"UNALLOCATED"))</f>
        <v/>
      </c>
      <c r="E16844">
        <f>IF(GL_Paste!$B16841="","",IFERROR(INDEX(AcctCat,MATCH(GL_Paste!$B16841&amp;"",AcctCode,0)),"UNKNOWN"))</f>
        <v/>
      </c>
      <c r="F16844">
        <f>IF(GL_Paste!$B16841="","",IFERROR(INDEX(AcctSub,MATCH(GL_Paste!$B16841&amp;"",AcctCode,0)),"UNKNOWN"))</f>
        <v/>
      </c>
    </row>
    <row r="16845">
      <c r="A16845" s="40">
        <f>IF(GL_Paste!$B16842="","",N(GL_Paste!$H16842)-N(GL_Paste!$G16842))</f>
        <v/>
      </c>
      <c r="B16845" s="43">
        <f>IF(GL_Paste!$B16842="","",DATE(YEAR(GL_Paste!$E16842),MONTH(GL_Paste!$E16842),1))</f>
        <v/>
      </c>
      <c r="C16845">
        <f>IF(GL_Paste!$B16842="","",IF(TRIM(GL_Paste!$M16842)&lt;&gt;"",TRIM(GL_Paste!$M16842),IFERROR(MID(GL_Paste!$I16842,FIND("[",GL_Paste!$I16842)+1,FIND("]",GL_Paste!$I16842)-FIND("[",GL_Paste!$I16842)-1),"")))</f>
        <v/>
      </c>
      <c r="D16845">
        <f>IF(GL_Paste!$B16842="","",IFERROR(INDEX(DeptName,MATCH($C16845,DeptTag,0)),"UNALLOCATED"))</f>
        <v/>
      </c>
      <c r="E16845">
        <f>IF(GL_Paste!$B16842="","",IFERROR(INDEX(AcctCat,MATCH(GL_Paste!$B16842&amp;"",AcctCode,0)),"UNKNOWN"))</f>
        <v/>
      </c>
      <c r="F16845">
        <f>IF(GL_Paste!$B16842="","",IFERROR(INDEX(AcctSub,MATCH(GL_Paste!$B16842&amp;"",AcctCode,0)),"UNKNOWN"))</f>
        <v/>
      </c>
    </row>
    <row r="16846">
      <c r="A16846" s="40">
        <f>IF(GL_Paste!$B16843="","",N(GL_Paste!$H16843)-N(GL_Paste!$G16843))</f>
        <v/>
      </c>
      <c r="B16846" s="43">
        <f>IF(GL_Paste!$B16843="","",DATE(YEAR(GL_Paste!$E16843),MONTH(GL_Paste!$E16843),1))</f>
        <v/>
      </c>
      <c r="C16846">
        <f>IF(GL_Paste!$B16843="","",IF(TRIM(GL_Paste!$M16843)&lt;&gt;"",TRIM(GL_Paste!$M16843),IFERROR(MID(GL_Paste!$I16843,FIND("[",GL_Paste!$I16843)+1,FIND("]",GL_Paste!$I16843)-FIND("[",GL_Paste!$I16843)-1),"")))</f>
        <v/>
      </c>
      <c r="D16846">
        <f>IF(GL_Paste!$B16843="","",IFERROR(INDEX(DeptName,MATCH($C16846,DeptTag,0)),"UNALLOCATED"))</f>
        <v/>
      </c>
      <c r="E16846">
        <f>IF(GL_Paste!$B16843="","",IFERROR(INDEX(AcctCat,MATCH(GL_Paste!$B16843&amp;"",AcctCode,0)),"UNKNOWN"))</f>
        <v/>
      </c>
      <c r="F16846">
        <f>IF(GL_Paste!$B16843="","",IFERROR(INDEX(AcctSub,MATCH(GL_Paste!$B16843&amp;"",AcctCode,0)),"UNKNOWN"))</f>
        <v/>
      </c>
    </row>
    <row r="16847">
      <c r="A16847" s="40">
        <f>IF(GL_Paste!$B16844="","",N(GL_Paste!$H16844)-N(GL_Paste!$G16844))</f>
        <v/>
      </c>
      <c r="B16847" s="43">
        <f>IF(GL_Paste!$B16844="","",DATE(YEAR(GL_Paste!$E16844),MONTH(GL_Paste!$E16844),1))</f>
        <v/>
      </c>
      <c r="C16847">
        <f>IF(GL_Paste!$B16844="","",IF(TRIM(GL_Paste!$M16844)&lt;&gt;"",TRIM(GL_Paste!$M16844),IFERROR(MID(GL_Paste!$I16844,FIND("[",GL_Paste!$I16844)+1,FIND("]",GL_Paste!$I16844)-FIND("[",GL_Paste!$I16844)-1),"")))</f>
        <v/>
      </c>
      <c r="D16847">
        <f>IF(GL_Paste!$B16844="","",IFERROR(INDEX(DeptName,MATCH($C16847,DeptTag,0)),"UNALLOCATED"))</f>
        <v/>
      </c>
      <c r="E16847">
        <f>IF(GL_Paste!$B16844="","",IFERROR(INDEX(AcctCat,MATCH(GL_Paste!$B16844&amp;"",AcctCode,0)),"UNKNOWN"))</f>
        <v/>
      </c>
      <c r="F16847">
        <f>IF(GL_Paste!$B16844="","",IFERROR(INDEX(AcctSub,MATCH(GL_Paste!$B16844&amp;"",AcctCode,0)),"UNKNOWN"))</f>
        <v/>
      </c>
    </row>
    <row r="16848">
      <c r="A16848" s="40">
        <f>IF(GL_Paste!$B16845="","",N(GL_Paste!$H16845)-N(GL_Paste!$G16845))</f>
        <v/>
      </c>
      <c r="B16848" s="43">
        <f>IF(GL_Paste!$B16845="","",DATE(YEAR(GL_Paste!$E16845),MONTH(GL_Paste!$E16845),1))</f>
        <v/>
      </c>
      <c r="C16848">
        <f>IF(GL_Paste!$B16845="","",IF(TRIM(GL_Paste!$M16845)&lt;&gt;"",TRIM(GL_Paste!$M16845),IFERROR(MID(GL_Paste!$I16845,FIND("[",GL_Paste!$I16845)+1,FIND("]",GL_Paste!$I16845)-FIND("[",GL_Paste!$I16845)-1),"")))</f>
        <v/>
      </c>
      <c r="D16848">
        <f>IF(GL_Paste!$B16845="","",IFERROR(INDEX(DeptName,MATCH($C16848,DeptTag,0)),"UNALLOCATED"))</f>
        <v/>
      </c>
      <c r="E16848">
        <f>IF(GL_Paste!$B16845="","",IFERROR(INDEX(AcctCat,MATCH(GL_Paste!$B16845&amp;"",AcctCode,0)),"UNKNOWN"))</f>
        <v/>
      </c>
      <c r="F16848">
        <f>IF(GL_Paste!$B16845="","",IFERROR(INDEX(AcctSub,MATCH(GL_Paste!$B16845&amp;"",AcctCode,0)),"UNKNOWN"))</f>
        <v/>
      </c>
    </row>
    <row r="16849">
      <c r="A16849" s="40">
        <f>IF(GL_Paste!$B16846="","",N(GL_Paste!$H16846)-N(GL_Paste!$G16846))</f>
        <v/>
      </c>
      <c r="B16849" s="43">
        <f>IF(GL_Paste!$B16846="","",DATE(YEAR(GL_Paste!$E16846),MONTH(GL_Paste!$E16846),1))</f>
        <v/>
      </c>
      <c r="C16849">
        <f>IF(GL_Paste!$B16846="","",IF(TRIM(GL_Paste!$M16846)&lt;&gt;"",TRIM(GL_Paste!$M16846),IFERROR(MID(GL_Paste!$I16846,FIND("[",GL_Paste!$I16846)+1,FIND("]",GL_Paste!$I16846)-FIND("[",GL_Paste!$I16846)-1),"")))</f>
        <v/>
      </c>
      <c r="D16849">
        <f>IF(GL_Paste!$B16846="","",IFERROR(INDEX(DeptName,MATCH($C16849,DeptTag,0)),"UNALLOCATED"))</f>
        <v/>
      </c>
      <c r="E16849">
        <f>IF(GL_Paste!$B16846="","",IFERROR(INDEX(AcctCat,MATCH(GL_Paste!$B16846&amp;"",AcctCode,0)),"UNKNOWN"))</f>
        <v/>
      </c>
      <c r="F16849">
        <f>IF(GL_Paste!$B16846="","",IFERROR(INDEX(AcctSub,MATCH(GL_Paste!$B16846&amp;"",AcctCode,0)),"UNKNOWN"))</f>
        <v/>
      </c>
    </row>
    <row r="16850">
      <c r="A16850" s="40">
        <f>IF(GL_Paste!$B16847="","",N(GL_Paste!$H16847)-N(GL_Paste!$G16847))</f>
        <v/>
      </c>
      <c r="B16850" s="43">
        <f>IF(GL_Paste!$B16847="","",DATE(YEAR(GL_Paste!$E16847),MONTH(GL_Paste!$E16847),1))</f>
        <v/>
      </c>
      <c r="C16850">
        <f>IF(GL_Paste!$B16847="","",IF(TRIM(GL_Paste!$M16847)&lt;&gt;"",TRIM(GL_Paste!$M16847),IFERROR(MID(GL_Paste!$I16847,FIND("[",GL_Paste!$I16847)+1,FIND("]",GL_Paste!$I16847)-FIND("[",GL_Paste!$I16847)-1),"")))</f>
        <v/>
      </c>
      <c r="D16850">
        <f>IF(GL_Paste!$B16847="","",IFERROR(INDEX(DeptName,MATCH($C16850,DeptTag,0)),"UNALLOCATED"))</f>
        <v/>
      </c>
      <c r="E16850">
        <f>IF(GL_Paste!$B16847="","",IFERROR(INDEX(AcctCat,MATCH(GL_Paste!$B16847&amp;"",AcctCode,0)),"UNKNOWN"))</f>
        <v/>
      </c>
      <c r="F16850">
        <f>IF(GL_Paste!$B16847="","",IFERROR(INDEX(AcctSub,MATCH(GL_Paste!$B16847&amp;"",AcctCode,0)),"UNKNOWN"))</f>
        <v/>
      </c>
    </row>
    <row r="16851">
      <c r="A16851" s="40">
        <f>IF(GL_Paste!$B16848="","",N(GL_Paste!$H16848)-N(GL_Paste!$G16848))</f>
        <v/>
      </c>
      <c r="B16851" s="43">
        <f>IF(GL_Paste!$B16848="","",DATE(YEAR(GL_Paste!$E16848),MONTH(GL_Paste!$E16848),1))</f>
        <v/>
      </c>
      <c r="C16851">
        <f>IF(GL_Paste!$B16848="","",IF(TRIM(GL_Paste!$M16848)&lt;&gt;"",TRIM(GL_Paste!$M16848),IFERROR(MID(GL_Paste!$I16848,FIND("[",GL_Paste!$I16848)+1,FIND("]",GL_Paste!$I16848)-FIND("[",GL_Paste!$I16848)-1),"")))</f>
        <v/>
      </c>
      <c r="D16851">
        <f>IF(GL_Paste!$B16848="","",IFERROR(INDEX(DeptName,MATCH($C16851,DeptTag,0)),"UNALLOCATED"))</f>
        <v/>
      </c>
      <c r="E16851">
        <f>IF(GL_Paste!$B16848="","",IFERROR(INDEX(AcctCat,MATCH(GL_Paste!$B16848&amp;"",AcctCode,0)),"UNKNOWN"))</f>
        <v/>
      </c>
      <c r="F16851">
        <f>IF(GL_Paste!$B16848="","",IFERROR(INDEX(AcctSub,MATCH(GL_Paste!$B16848&amp;"",AcctCode,0)),"UNKNOWN"))</f>
        <v/>
      </c>
    </row>
    <row r="16852">
      <c r="A16852" s="40">
        <f>IF(GL_Paste!$B16849="","",N(GL_Paste!$H16849)-N(GL_Paste!$G16849))</f>
        <v/>
      </c>
      <c r="B16852" s="43">
        <f>IF(GL_Paste!$B16849="","",DATE(YEAR(GL_Paste!$E16849),MONTH(GL_Paste!$E16849),1))</f>
        <v/>
      </c>
      <c r="C16852">
        <f>IF(GL_Paste!$B16849="","",IF(TRIM(GL_Paste!$M16849)&lt;&gt;"",TRIM(GL_Paste!$M16849),IFERROR(MID(GL_Paste!$I16849,FIND("[",GL_Paste!$I16849)+1,FIND("]",GL_Paste!$I16849)-FIND("[",GL_Paste!$I16849)-1),"")))</f>
        <v/>
      </c>
      <c r="D16852">
        <f>IF(GL_Paste!$B16849="","",IFERROR(INDEX(DeptName,MATCH($C16852,DeptTag,0)),"UNALLOCATED"))</f>
        <v/>
      </c>
      <c r="E16852">
        <f>IF(GL_Paste!$B16849="","",IFERROR(INDEX(AcctCat,MATCH(GL_Paste!$B16849&amp;"",AcctCode,0)),"UNKNOWN"))</f>
        <v/>
      </c>
      <c r="F16852">
        <f>IF(GL_Paste!$B16849="","",IFERROR(INDEX(AcctSub,MATCH(GL_Paste!$B16849&amp;"",AcctCode,0)),"UNKNOWN"))</f>
        <v/>
      </c>
    </row>
    <row r="16853">
      <c r="A16853" s="40">
        <f>IF(GL_Paste!$B16850="","",N(GL_Paste!$H16850)-N(GL_Paste!$G16850))</f>
        <v/>
      </c>
      <c r="B16853" s="43">
        <f>IF(GL_Paste!$B16850="","",DATE(YEAR(GL_Paste!$E16850),MONTH(GL_Paste!$E16850),1))</f>
        <v/>
      </c>
      <c r="C16853">
        <f>IF(GL_Paste!$B16850="","",IF(TRIM(GL_Paste!$M16850)&lt;&gt;"",TRIM(GL_Paste!$M16850),IFERROR(MID(GL_Paste!$I16850,FIND("[",GL_Paste!$I16850)+1,FIND("]",GL_Paste!$I16850)-FIND("[",GL_Paste!$I16850)-1),"")))</f>
        <v/>
      </c>
      <c r="D16853">
        <f>IF(GL_Paste!$B16850="","",IFERROR(INDEX(DeptName,MATCH($C16853,DeptTag,0)),"UNALLOCATED"))</f>
        <v/>
      </c>
      <c r="E16853">
        <f>IF(GL_Paste!$B16850="","",IFERROR(INDEX(AcctCat,MATCH(GL_Paste!$B16850&amp;"",AcctCode,0)),"UNKNOWN"))</f>
        <v/>
      </c>
      <c r="F16853">
        <f>IF(GL_Paste!$B16850="","",IFERROR(INDEX(AcctSub,MATCH(GL_Paste!$B16850&amp;"",AcctCode,0)),"UNKNOWN"))</f>
        <v/>
      </c>
    </row>
    <row r="16854">
      <c r="A16854" s="40">
        <f>IF(GL_Paste!$B16851="","",N(GL_Paste!$H16851)-N(GL_Paste!$G16851))</f>
        <v/>
      </c>
      <c r="B16854" s="43">
        <f>IF(GL_Paste!$B16851="","",DATE(YEAR(GL_Paste!$E16851),MONTH(GL_Paste!$E16851),1))</f>
        <v/>
      </c>
      <c r="C16854">
        <f>IF(GL_Paste!$B16851="","",IF(TRIM(GL_Paste!$M16851)&lt;&gt;"",TRIM(GL_Paste!$M16851),IFERROR(MID(GL_Paste!$I16851,FIND("[",GL_Paste!$I16851)+1,FIND("]",GL_Paste!$I16851)-FIND("[",GL_Paste!$I16851)-1),"")))</f>
        <v/>
      </c>
      <c r="D16854">
        <f>IF(GL_Paste!$B16851="","",IFERROR(INDEX(DeptName,MATCH($C16854,DeptTag,0)),"UNALLOCATED"))</f>
        <v/>
      </c>
      <c r="E16854">
        <f>IF(GL_Paste!$B16851="","",IFERROR(INDEX(AcctCat,MATCH(GL_Paste!$B16851&amp;"",AcctCode,0)),"UNKNOWN"))</f>
        <v/>
      </c>
      <c r="F16854">
        <f>IF(GL_Paste!$B16851="","",IFERROR(INDEX(AcctSub,MATCH(GL_Paste!$B16851&amp;"",AcctCode,0)),"UNKNOWN"))</f>
        <v/>
      </c>
    </row>
    <row r="16855">
      <c r="A16855" s="40">
        <f>IF(GL_Paste!$B16852="","",N(GL_Paste!$H16852)-N(GL_Paste!$G16852))</f>
        <v/>
      </c>
      <c r="B16855" s="43">
        <f>IF(GL_Paste!$B16852="","",DATE(YEAR(GL_Paste!$E16852),MONTH(GL_Paste!$E16852),1))</f>
        <v/>
      </c>
      <c r="C16855">
        <f>IF(GL_Paste!$B16852="","",IF(TRIM(GL_Paste!$M16852)&lt;&gt;"",TRIM(GL_Paste!$M16852),IFERROR(MID(GL_Paste!$I16852,FIND("[",GL_Paste!$I16852)+1,FIND("]",GL_Paste!$I16852)-FIND("[",GL_Paste!$I16852)-1),"")))</f>
        <v/>
      </c>
      <c r="D16855">
        <f>IF(GL_Paste!$B16852="","",IFERROR(INDEX(DeptName,MATCH($C16855,DeptTag,0)),"UNALLOCATED"))</f>
        <v/>
      </c>
      <c r="E16855">
        <f>IF(GL_Paste!$B16852="","",IFERROR(INDEX(AcctCat,MATCH(GL_Paste!$B16852&amp;"",AcctCode,0)),"UNKNOWN"))</f>
        <v/>
      </c>
      <c r="F16855">
        <f>IF(GL_Paste!$B16852="","",IFERROR(INDEX(AcctSub,MATCH(GL_Paste!$B16852&amp;"",AcctCode,0)),"UNKNOWN"))</f>
        <v/>
      </c>
    </row>
    <row r="16856">
      <c r="A16856" s="40">
        <f>IF(GL_Paste!$B16853="","",N(GL_Paste!$H16853)-N(GL_Paste!$G16853))</f>
        <v/>
      </c>
      <c r="B16856" s="43">
        <f>IF(GL_Paste!$B16853="","",DATE(YEAR(GL_Paste!$E16853),MONTH(GL_Paste!$E16853),1))</f>
        <v/>
      </c>
      <c r="C16856">
        <f>IF(GL_Paste!$B16853="","",IF(TRIM(GL_Paste!$M16853)&lt;&gt;"",TRIM(GL_Paste!$M16853),IFERROR(MID(GL_Paste!$I16853,FIND("[",GL_Paste!$I16853)+1,FIND("]",GL_Paste!$I16853)-FIND("[",GL_Paste!$I16853)-1),"")))</f>
        <v/>
      </c>
      <c r="D16856">
        <f>IF(GL_Paste!$B16853="","",IFERROR(INDEX(DeptName,MATCH($C16856,DeptTag,0)),"UNALLOCATED"))</f>
        <v/>
      </c>
      <c r="E16856">
        <f>IF(GL_Paste!$B16853="","",IFERROR(INDEX(AcctCat,MATCH(GL_Paste!$B16853&amp;"",AcctCode,0)),"UNKNOWN"))</f>
        <v/>
      </c>
      <c r="F16856">
        <f>IF(GL_Paste!$B16853="","",IFERROR(INDEX(AcctSub,MATCH(GL_Paste!$B16853&amp;"",AcctCode,0)),"UNKNOWN"))</f>
        <v/>
      </c>
    </row>
    <row r="16857">
      <c r="A16857" s="40">
        <f>IF(GL_Paste!$B16854="","",N(GL_Paste!$H16854)-N(GL_Paste!$G16854))</f>
        <v/>
      </c>
      <c r="B16857" s="43">
        <f>IF(GL_Paste!$B16854="","",DATE(YEAR(GL_Paste!$E16854),MONTH(GL_Paste!$E16854),1))</f>
        <v/>
      </c>
      <c r="C16857">
        <f>IF(GL_Paste!$B16854="","",IF(TRIM(GL_Paste!$M16854)&lt;&gt;"",TRIM(GL_Paste!$M16854),IFERROR(MID(GL_Paste!$I16854,FIND("[",GL_Paste!$I16854)+1,FIND("]",GL_Paste!$I16854)-FIND("[",GL_Paste!$I16854)-1),"")))</f>
        <v/>
      </c>
      <c r="D16857">
        <f>IF(GL_Paste!$B16854="","",IFERROR(INDEX(DeptName,MATCH($C16857,DeptTag,0)),"UNALLOCATED"))</f>
        <v/>
      </c>
      <c r="E16857">
        <f>IF(GL_Paste!$B16854="","",IFERROR(INDEX(AcctCat,MATCH(GL_Paste!$B16854&amp;"",AcctCode,0)),"UNKNOWN"))</f>
        <v/>
      </c>
      <c r="F16857">
        <f>IF(GL_Paste!$B16854="","",IFERROR(INDEX(AcctSub,MATCH(GL_Paste!$B16854&amp;"",AcctCode,0)),"UNKNOWN"))</f>
        <v/>
      </c>
    </row>
    <row r="16858">
      <c r="A16858" s="40">
        <f>IF(GL_Paste!$B16855="","",N(GL_Paste!$H16855)-N(GL_Paste!$G16855))</f>
        <v/>
      </c>
      <c r="B16858" s="43">
        <f>IF(GL_Paste!$B16855="","",DATE(YEAR(GL_Paste!$E16855),MONTH(GL_Paste!$E16855),1))</f>
        <v/>
      </c>
      <c r="C16858">
        <f>IF(GL_Paste!$B16855="","",IF(TRIM(GL_Paste!$M16855)&lt;&gt;"",TRIM(GL_Paste!$M16855),IFERROR(MID(GL_Paste!$I16855,FIND("[",GL_Paste!$I16855)+1,FIND("]",GL_Paste!$I16855)-FIND("[",GL_Paste!$I16855)-1),"")))</f>
        <v/>
      </c>
      <c r="D16858">
        <f>IF(GL_Paste!$B16855="","",IFERROR(INDEX(DeptName,MATCH($C16858,DeptTag,0)),"UNALLOCATED"))</f>
        <v/>
      </c>
      <c r="E16858">
        <f>IF(GL_Paste!$B16855="","",IFERROR(INDEX(AcctCat,MATCH(GL_Paste!$B16855&amp;"",AcctCode,0)),"UNKNOWN"))</f>
        <v/>
      </c>
      <c r="F16858">
        <f>IF(GL_Paste!$B16855="","",IFERROR(INDEX(AcctSub,MATCH(GL_Paste!$B16855&amp;"",AcctCode,0)),"UNKNOWN"))</f>
        <v/>
      </c>
    </row>
    <row r="16859">
      <c r="A16859" s="40">
        <f>IF(GL_Paste!$B16856="","",N(GL_Paste!$H16856)-N(GL_Paste!$G16856))</f>
        <v/>
      </c>
      <c r="B16859" s="43">
        <f>IF(GL_Paste!$B16856="","",DATE(YEAR(GL_Paste!$E16856),MONTH(GL_Paste!$E16856),1))</f>
        <v/>
      </c>
      <c r="C16859">
        <f>IF(GL_Paste!$B16856="","",IF(TRIM(GL_Paste!$M16856)&lt;&gt;"",TRIM(GL_Paste!$M16856),IFERROR(MID(GL_Paste!$I16856,FIND("[",GL_Paste!$I16856)+1,FIND("]",GL_Paste!$I16856)-FIND("[",GL_Paste!$I16856)-1),"")))</f>
        <v/>
      </c>
      <c r="D16859">
        <f>IF(GL_Paste!$B16856="","",IFERROR(INDEX(DeptName,MATCH($C16859,DeptTag,0)),"UNALLOCATED"))</f>
        <v/>
      </c>
      <c r="E16859">
        <f>IF(GL_Paste!$B16856="","",IFERROR(INDEX(AcctCat,MATCH(GL_Paste!$B16856&amp;"",AcctCode,0)),"UNKNOWN"))</f>
        <v/>
      </c>
      <c r="F16859">
        <f>IF(GL_Paste!$B16856="","",IFERROR(INDEX(AcctSub,MATCH(GL_Paste!$B16856&amp;"",AcctCode,0)),"UNKNOWN"))</f>
        <v/>
      </c>
    </row>
    <row r="16860">
      <c r="A16860" s="40">
        <f>IF(GL_Paste!$B16857="","",N(GL_Paste!$H16857)-N(GL_Paste!$G16857))</f>
        <v/>
      </c>
      <c r="B16860" s="43">
        <f>IF(GL_Paste!$B16857="","",DATE(YEAR(GL_Paste!$E16857),MONTH(GL_Paste!$E16857),1))</f>
        <v/>
      </c>
      <c r="C16860">
        <f>IF(GL_Paste!$B16857="","",IF(TRIM(GL_Paste!$M16857)&lt;&gt;"",TRIM(GL_Paste!$M16857),IFERROR(MID(GL_Paste!$I16857,FIND("[",GL_Paste!$I16857)+1,FIND("]",GL_Paste!$I16857)-FIND("[",GL_Paste!$I16857)-1),"")))</f>
        <v/>
      </c>
      <c r="D16860">
        <f>IF(GL_Paste!$B16857="","",IFERROR(INDEX(DeptName,MATCH($C16860,DeptTag,0)),"UNALLOCATED"))</f>
        <v/>
      </c>
      <c r="E16860">
        <f>IF(GL_Paste!$B16857="","",IFERROR(INDEX(AcctCat,MATCH(GL_Paste!$B16857&amp;"",AcctCode,0)),"UNKNOWN"))</f>
        <v/>
      </c>
      <c r="F16860">
        <f>IF(GL_Paste!$B16857="","",IFERROR(INDEX(AcctSub,MATCH(GL_Paste!$B16857&amp;"",AcctCode,0)),"UNKNOWN"))</f>
        <v/>
      </c>
    </row>
    <row r="16861">
      <c r="A16861" s="40">
        <f>IF(GL_Paste!$B16858="","",N(GL_Paste!$H16858)-N(GL_Paste!$G16858))</f>
        <v/>
      </c>
      <c r="B16861" s="43">
        <f>IF(GL_Paste!$B16858="","",DATE(YEAR(GL_Paste!$E16858),MONTH(GL_Paste!$E16858),1))</f>
        <v/>
      </c>
      <c r="C16861">
        <f>IF(GL_Paste!$B16858="","",IF(TRIM(GL_Paste!$M16858)&lt;&gt;"",TRIM(GL_Paste!$M16858),IFERROR(MID(GL_Paste!$I16858,FIND("[",GL_Paste!$I16858)+1,FIND("]",GL_Paste!$I16858)-FIND("[",GL_Paste!$I16858)-1),"")))</f>
        <v/>
      </c>
      <c r="D16861">
        <f>IF(GL_Paste!$B16858="","",IFERROR(INDEX(DeptName,MATCH($C16861,DeptTag,0)),"UNALLOCATED"))</f>
        <v/>
      </c>
      <c r="E16861">
        <f>IF(GL_Paste!$B16858="","",IFERROR(INDEX(AcctCat,MATCH(GL_Paste!$B16858&amp;"",AcctCode,0)),"UNKNOWN"))</f>
        <v/>
      </c>
      <c r="F16861">
        <f>IF(GL_Paste!$B16858="","",IFERROR(INDEX(AcctSub,MATCH(GL_Paste!$B16858&amp;"",AcctCode,0)),"UNKNOWN"))</f>
        <v/>
      </c>
    </row>
    <row r="16862">
      <c r="A16862" s="40">
        <f>IF(GL_Paste!$B16859="","",N(GL_Paste!$H16859)-N(GL_Paste!$G16859))</f>
        <v/>
      </c>
      <c r="B16862" s="43">
        <f>IF(GL_Paste!$B16859="","",DATE(YEAR(GL_Paste!$E16859),MONTH(GL_Paste!$E16859),1))</f>
        <v/>
      </c>
      <c r="C16862">
        <f>IF(GL_Paste!$B16859="","",IF(TRIM(GL_Paste!$M16859)&lt;&gt;"",TRIM(GL_Paste!$M16859),IFERROR(MID(GL_Paste!$I16859,FIND("[",GL_Paste!$I16859)+1,FIND("]",GL_Paste!$I16859)-FIND("[",GL_Paste!$I16859)-1),"")))</f>
        <v/>
      </c>
      <c r="D16862">
        <f>IF(GL_Paste!$B16859="","",IFERROR(INDEX(DeptName,MATCH($C16862,DeptTag,0)),"UNALLOCATED"))</f>
        <v/>
      </c>
      <c r="E16862">
        <f>IF(GL_Paste!$B16859="","",IFERROR(INDEX(AcctCat,MATCH(GL_Paste!$B16859&amp;"",AcctCode,0)),"UNKNOWN"))</f>
        <v/>
      </c>
      <c r="F16862">
        <f>IF(GL_Paste!$B16859="","",IFERROR(INDEX(AcctSub,MATCH(GL_Paste!$B16859&amp;"",AcctCode,0)),"UNKNOWN"))</f>
        <v/>
      </c>
    </row>
    <row r="16863">
      <c r="A16863" s="40">
        <f>IF(GL_Paste!$B16860="","",N(GL_Paste!$H16860)-N(GL_Paste!$G16860))</f>
        <v/>
      </c>
      <c r="B16863" s="43">
        <f>IF(GL_Paste!$B16860="","",DATE(YEAR(GL_Paste!$E16860),MONTH(GL_Paste!$E16860),1))</f>
        <v/>
      </c>
      <c r="C16863">
        <f>IF(GL_Paste!$B16860="","",IF(TRIM(GL_Paste!$M16860)&lt;&gt;"",TRIM(GL_Paste!$M16860),IFERROR(MID(GL_Paste!$I16860,FIND("[",GL_Paste!$I16860)+1,FIND("]",GL_Paste!$I16860)-FIND("[",GL_Paste!$I16860)-1),"")))</f>
        <v/>
      </c>
      <c r="D16863">
        <f>IF(GL_Paste!$B16860="","",IFERROR(INDEX(DeptName,MATCH($C16863,DeptTag,0)),"UNALLOCATED"))</f>
        <v/>
      </c>
      <c r="E16863">
        <f>IF(GL_Paste!$B16860="","",IFERROR(INDEX(AcctCat,MATCH(GL_Paste!$B16860&amp;"",AcctCode,0)),"UNKNOWN"))</f>
        <v/>
      </c>
      <c r="F16863">
        <f>IF(GL_Paste!$B16860="","",IFERROR(INDEX(AcctSub,MATCH(GL_Paste!$B16860&amp;"",AcctCode,0)),"UNKNOWN"))</f>
        <v/>
      </c>
    </row>
    <row r="16864">
      <c r="A16864" s="40">
        <f>IF(GL_Paste!$B16861="","",N(GL_Paste!$H16861)-N(GL_Paste!$G16861))</f>
        <v/>
      </c>
      <c r="B16864" s="43">
        <f>IF(GL_Paste!$B16861="","",DATE(YEAR(GL_Paste!$E16861),MONTH(GL_Paste!$E16861),1))</f>
        <v/>
      </c>
      <c r="C16864">
        <f>IF(GL_Paste!$B16861="","",IF(TRIM(GL_Paste!$M16861)&lt;&gt;"",TRIM(GL_Paste!$M16861),IFERROR(MID(GL_Paste!$I16861,FIND("[",GL_Paste!$I16861)+1,FIND("]",GL_Paste!$I16861)-FIND("[",GL_Paste!$I16861)-1),"")))</f>
        <v/>
      </c>
      <c r="D16864">
        <f>IF(GL_Paste!$B16861="","",IFERROR(INDEX(DeptName,MATCH($C16864,DeptTag,0)),"UNALLOCATED"))</f>
        <v/>
      </c>
      <c r="E16864">
        <f>IF(GL_Paste!$B16861="","",IFERROR(INDEX(AcctCat,MATCH(GL_Paste!$B16861&amp;"",AcctCode,0)),"UNKNOWN"))</f>
        <v/>
      </c>
      <c r="F16864">
        <f>IF(GL_Paste!$B16861="","",IFERROR(INDEX(AcctSub,MATCH(GL_Paste!$B16861&amp;"",AcctCode,0)),"UNKNOWN"))</f>
        <v/>
      </c>
    </row>
    <row r="16865">
      <c r="A16865" s="40">
        <f>IF(GL_Paste!$B16862="","",N(GL_Paste!$H16862)-N(GL_Paste!$G16862))</f>
        <v/>
      </c>
      <c r="B16865" s="43">
        <f>IF(GL_Paste!$B16862="","",DATE(YEAR(GL_Paste!$E16862),MONTH(GL_Paste!$E16862),1))</f>
        <v/>
      </c>
      <c r="C16865">
        <f>IF(GL_Paste!$B16862="","",IF(TRIM(GL_Paste!$M16862)&lt;&gt;"",TRIM(GL_Paste!$M16862),IFERROR(MID(GL_Paste!$I16862,FIND("[",GL_Paste!$I16862)+1,FIND("]",GL_Paste!$I16862)-FIND("[",GL_Paste!$I16862)-1),"")))</f>
        <v/>
      </c>
      <c r="D16865">
        <f>IF(GL_Paste!$B16862="","",IFERROR(INDEX(DeptName,MATCH($C16865,DeptTag,0)),"UNALLOCATED"))</f>
        <v/>
      </c>
      <c r="E16865">
        <f>IF(GL_Paste!$B16862="","",IFERROR(INDEX(AcctCat,MATCH(GL_Paste!$B16862&amp;"",AcctCode,0)),"UNKNOWN"))</f>
        <v/>
      </c>
      <c r="F16865">
        <f>IF(GL_Paste!$B16862="","",IFERROR(INDEX(AcctSub,MATCH(GL_Paste!$B16862&amp;"",AcctCode,0)),"UNKNOWN"))</f>
        <v/>
      </c>
    </row>
    <row r="16866">
      <c r="A16866" s="40">
        <f>IF(GL_Paste!$B16863="","",N(GL_Paste!$H16863)-N(GL_Paste!$G16863))</f>
        <v/>
      </c>
      <c r="B16866" s="43">
        <f>IF(GL_Paste!$B16863="","",DATE(YEAR(GL_Paste!$E16863),MONTH(GL_Paste!$E16863),1))</f>
        <v/>
      </c>
      <c r="C16866">
        <f>IF(GL_Paste!$B16863="","",IF(TRIM(GL_Paste!$M16863)&lt;&gt;"",TRIM(GL_Paste!$M16863),IFERROR(MID(GL_Paste!$I16863,FIND("[",GL_Paste!$I16863)+1,FIND("]",GL_Paste!$I16863)-FIND("[",GL_Paste!$I16863)-1),"")))</f>
        <v/>
      </c>
      <c r="D16866">
        <f>IF(GL_Paste!$B16863="","",IFERROR(INDEX(DeptName,MATCH($C16866,DeptTag,0)),"UNALLOCATED"))</f>
        <v/>
      </c>
      <c r="E16866">
        <f>IF(GL_Paste!$B16863="","",IFERROR(INDEX(AcctCat,MATCH(GL_Paste!$B16863&amp;"",AcctCode,0)),"UNKNOWN"))</f>
        <v/>
      </c>
      <c r="F16866">
        <f>IF(GL_Paste!$B16863="","",IFERROR(INDEX(AcctSub,MATCH(GL_Paste!$B16863&amp;"",AcctCode,0)),"UNKNOWN"))</f>
        <v/>
      </c>
    </row>
    <row r="16867">
      <c r="A16867" s="40">
        <f>IF(GL_Paste!$B16864="","",N(GL_Paste!$H16864)-N(GL_Paste!$G16864))</f>
        <v/>
      </c>
      <c r="B16867" s="43">
        <f>IF(GL_Paste!$B16864="","",DATE(YEAR(GL_Paste!$E16864),MONTH(GL_Paste!$E16864),1))</f>
        <v/>
      </c>
      <c r="C16867">
        <f>IF(GL_Paste!$B16864="","",IF(TRIM(GL_Paste!$M16864)&lt;&gt;"",TRIM(GL_Paste!$M16864),IFERROR(MID(GL_Paste!$I16864,FIND("[",GL_Paste!$I16864)+1,FIND("]",GL_Paste!$I16864)-FIND("[",GL_Paste!$I16864)-1),"")))</f>
        <v/>
      </c>
      <c r="D16867">
        <f>IF(GL_Paste!$B16864="","",IFERROR(INDEX(DeptName,MATCH($C16867,DeptTag,0)),"UNALLOCATED"))</f>
        <v/>
      </c>
      <c r="E16867">
        <f>IF(GL_Paste!$B16864="","",IFERROR(INDEX(AcctCat,MATCH(GL_Paste!$B16864&amp;"",AcctCode,0)),"UNKNOWN"))</f>
        <v/>
      </c>
      <c r="F16867">
        <f>IF(GL_Paste!$B16864="","",IFERROR(INDEX(AcctSub,MATCH(GL_Paste!$B16864&amp;"",AcctCode,0)),"UNKNOWN"))</f>
        <v/>
      </c>
    </row>
    <row r="16868">
      <c r="A16868" s="40">
        <f>IF(GL_Paste!$B16865="","",N(GL_Paste!$H16865)-N(GL_Paste!$G16865))</f>
        <v/>
      </c>
      <c r="B16868" s="43">
        <f>IF(GL_Paste!$B16865="","",DATE(YEAR(GL_Paste!$E16865),MONTH(GL_Paste!$E16865),1))</f>
        <v/>
      </c>
      <c r="C16868">
        <f>IF(GL_Paste!$B16865="","",IF(TRIM(GL_Paste!$M16865)&lt;&gt;"",TRIM(GL_Paste!$M16865),IFERROR(MID(GL_Paste!$I16865,FIND("[",GL_Paste!$I16865)+1,FIND("]",GL_Paste!$I16865)-FIND("[",GL_Paste!$I16865)-1),"")))</f>
        <v/>
      </c>
      <c r="D16868">
        <f>IF(GL_Paste!$B16865="","",IFERROR(INDEX(DeptName,MATCH($C16868,DeptTag,0)),"UNALLOCATED"))</f>
        <v/>
      </c>
      <c r="E16868">
        <f>IF(GL_Paste!$B16865="","",IFERROR(INDEX(AcctCat,MATCH(GL_Paste!$B16865&amp;"",AcctCode,0)),"UNKNOWN"))</f>
        <v/>
      </c>
      <c r="F16868">
        <f>IF(GL_Paste!$B16865="","",IFERROR(INDEX(AcctSub,MATCH(GL_Paste!$B16865&amp;"",AcctCode,0)),"UNKNOWN"))</f>
        <v/>
      </c>
    </row>
    <row r="16869">
      <c r="A16869" s="40">
        <f>IF(GL_Paste!$B16866="","",N(GL_Paste!$H16866)-N(GL_Paste!$G16866))</f>
        <v/>
      </c>
      <c r="B16869" s="43">
        <f>IF(GL_Paste!$B16866="","",DATE(YEAR(GL_Paste!$E16866),MONTH(GL_Paste!$E16866),1))</f>
        <v/>
      </c>
      <c r="C16869">
        <f>IF(GL_Paste!$B16866="","",IF(TRIM(GL_Paste!$M16866)&lt;&gt;"",TRIM(GL_Paste!$M16866),IFERROR(MID(GL_Paste!$I16866,FIND("[",GL_Paste!$I16866)+1,FIND("]",GL_Paste!$I16866)-FIND("[",GL_Paste!$I16866)-1),"")))</f>
        <v/>
      </c>
      <c r="D16869">
        <f>IF(GL_Paste!$B16866="","",IFERROR(INDEX(DeptName,MATCH($C16869,DeptTag,0)),"UNALLOCATED"))</f>
        <v/>
      </c>
      <c r="E16869">
        <f>IF(GL_Paste!$B16866="","",IFERROR(INDEX(AcctCat,MATCH(GL_Paste!$B16866&amp;"",AcctCode,0)),"UNKNOWN"))</f>
        <v/>
      </c>
      <c r="F16869">
        <f>IF(GL_Paste!$B16866="","",IFERROR(INDEX(AcctSub,MATCH(GL_Paste!$B16866&amp;"",AcctCode,0)),"UNKNOWN"))</f>
        <v/>
      </c>
    </row>
    <row r="16870">
      <c r="A16870" s="40">
        <f>IF(GL_Paste!$B16867="","",N(GL_Paste!$H16867)-N(GL_Paste!$G16867))</f>
        <v/>
      </c>
      <c r="B16870" s="43">
        <f>IF(GL_Paste!$B16867="","",DATE(YEAR(GL_Paste!$E16867),MONTH(GL_Paste!$E16867),1))</f>
        <v/>
      </c>
      <c r="C16870">
        <f>IF(GL_Paste!$B16867="","",IF(TRIM(GL_Paste!$M16867)&lt;&gt;"",TRIM(GL_Paste!$M16867),IFERROR(MID(GL_Paste!$I16867,FIND("[",GL_Paste!$I16867)+1,FIND("]",GL_Paste!$I16867)-FIND("[",GL_Paste!$I16867)-1),"")))</f>
        <v/>
      </c>
      <c r="D16870">
        <f>IF(GL_Paste!$B16867="","",IFERROR(INDEX(DeptName,MATCH($C16870,DeptTag,0)),"UNALLOCATED"))</f>
        <v/>
      </c>
      <c r="E16870">
        <f>IF(GL_Paste!$B16867="","",IFERROR(INDEX(AcctCat,MATCH(GL_Paste!$B16867&amp;"",AcctCode,0)),"UNKNOWN"))</f>
        <v/>
      </c>
      <c r="F16870">
        <f>IF(GL_Paste!$B16867="","",IFERROR(INDEX(AcctSub,MATCH(GL_Paste!$B16867&amp;"",AcctCode,0)),"UNKNOWN"))</f>
        <v/>
      </c>
    </row>
    <row r="16871">
      <c r="A16871" s="40">
        <f>IF(GL_Paste!$B16868="","",N(GL_Paste!$H16868)-N(GL_Paste!$G16868))</f>
        <v/>
      </c>
      <c r="B16871" s="43">
        <f>IF(GL_Paste!$B16868="","",DATE(YEAR(GL_Paste!$E16868),MONTH(GL_Paste!$E16868),1))</f>
        <v/>
      </c>
      <c r="C16871">
        <f>IF(GL_Paste!$B16868="","",IF(TRIM(GL_Paste!$M16868)&lt;&gt;"",TRIM(GL_Paste!$M16868),IFERROR(MID(GL_Paste!$I16868,FIND("[",GL_Paste!$I16868)+1,FIND("]",GL_Paste!$I16868)-FIND("[",GL_Paste!$I16868)-1),"")))</f>
        <v/>
      </c>
      <c r="D16871">
        <f>IF(GL_Paste!$B16868="","",IFERROR(INDEX(DeptName,MATCH($C16871,DeptTag,0)),"UNALLOCATED"))</f>
        <v/>
      </c>
      <c r="E16871">
        <f>IF(GL_Paste!$B16868="","",IFERROR(INDEX(AcctCat,MATCH(GL_Paste!$B16868&amp;"",AcctCode,0)),"UNKNOWN"))</f>
        <v/>
      </c>
      <c r="F16871">
        <f>IF(GL_Paste!$B16868="","",IFERROR(INDEX(AcctSub,MATCH(GL_Paste!$B16868&amp;"",AcctCode,0)),"UNKNOWN"))</f>
        <v/>
      </c>
    </row>
    <row r="16872">
      <c r="A16872" s="40">
        <f>IF(GL_Paste!$B16869="","",N(GL_Paste!$H16869)-N(GL_Paste!$G16869))</f>
        <v/>
      </c>
      <c r="B16872" s="43">
        <f>IF(GL_Paste!$B16869="","",DATE(YEAR(GL_Paste!$E16869),MONTH(GL_Paste!$E16869),1))</f>
        <v/>
      </c>
      <c r="C16872">
        <f>IF(GL_Paste!$B16869="","",IF(TRIM(GL_Paste!$M16869)&lt;&gt;"",TRIM(GL_Paste!$M16869),IFERROR(MID(GL_Paste!$I16869,FIND("[",GL_Paste!$I16869)+1,FIND("]",GL_Paste!$I16869)-FIND("[",GL_Paste!$I16869)-1),"")))</f>
        <v/>
      </c>
      <c r="D16872">
        <f>IF(GL_Paste!$B16869="","",IFERROR(INDEX(DeptName,MATCH($C16872,DeptTag,0)),"UNALLOCATED"))</f>
        <v/>
      </c>
      <c r="E16872">
        <f>IF(GL_Paste!$B16869="","",IFERROR(INDEX(AcctCat,MATCH(GL_Paste!$B16869&amp;"",AcctCode,0)),"UNKNOWN"))</f>
        <v/>
      </c>
      <c r="F16872">
        <f>IF(GL_Paste!$B16869="","",IFERROR(INDEX(AcctSub,MATCH(GL_Paste!$B16869&amp;"",AcctCode,0)),"UNKNOWN"))</f>
        <v/>
      </c>
    </row>
    <row r="16873">
      <c r="A16873" s="40">
        <f>IF(GL_Paste!$B16870="","",N(GL_Paste!$H16870)-N(GL_Paste!$G16870))</f>
        <v/>
      </c>
      <c r="B16873" s="43">
        <f>IF(GL_Paste!$B16870="","",DATE(YEAR(GL_Paste!$E16870),MONTH(GL_Paste!$E16870),1))</f>
        <v/>
      </c>
      <c r="C16873">
        <f>IF(GL_Paste!$B16870="","",IF(TRIM(GL_Paste!$M16870)&lt;&gt;"",TRIM(GL_Paste!$M16870),IFERROR(MID(GL_Paste!$I16870,FIND("[",GL_Paste!$I16870)+1,FIND("]",GL_Paste!$I16870)-FIND("[",GL_Paste!$I16870)-1),"")))</f>
        <v/>
      </c>
      <c r="D16873">
        <f>IF(GL_Paste!$B16870="","",IFERROR(INDEX(DeptName,MATCH($C16873,DeptTag,0)),"UNALLOCATED"))</f>
        <v/>
      </c>
      <c r="E16873">
        <f>IF(GL_Paste!$B16870="","",IFERROR(INDEX(AcctCat,MATCH(GL_Paste!$B16870&amp;"",AcctCode,0)),"UNKNOWN"))</f>
        <v/>
      </c>
      <c r="F16873">
        <f>IF(GL_Paste!$B16870="","",IFERROR(INDEX(AcctSub,MATCH(GL_Paste!$B16870&amp;"",AcctCode,0)),"UNKNOWN"))</f>
        <v/>
      </c>
    </row>
    <row r="16874">
      <c r="A16874" s="40">
        <f>IF(GL_Paste!$B16871="","",N(GL_Paste!$H16871)-N(GL_Paste!$G16871))</f>
        <v/>
      </c>
      <c r="B16874" s="43">
        <f>IF(GL_Paste!$B16871="","",DATE(YEAR(GL_Paste!$E16871),MONTH(GL_Paste!$E16871),1))</f>
        <v/>
      </c>
      <c r="C16874">
        <f>IF(GL_Paste!$B16871="","",IF(TRIM(GL_Paste!$M16871)&lt;&gt;"",TRIM(GL_Paste!$M16871),IFERROR(MID(GL_Paste!$I16871,FIND("[",GL_Paste!$I16871)+1,FIND("]",GL_Paste!$I16871)-FIND("[",GL_Paste!$I16871)-1),"")))</f>
        <v/>
      </c>
      <c r="D16874">
        <f>IF(GL_Paste!$B16871="","",IFERROR(INDEX(DeptName,MATCH($C16874,DeptTag,0)),"UNALLOCATED"))</f>
        <v/>
      </c>
      <c r="E16874">
        <f>IF(GL_Paste!$B16871="","",IFERROR(INDEX(AcctCat,MATCH(GL_Paste!$B16871&amp;"",AcctCode,0)),"UNKNOWN"))</f>
        <v/>
      </c>
      <c r="F16874">
        <f>IF(GL_Paste!$B16871="","",IFERROR(INDEX(AcctSub,MATCH(GL_Paste!$B16871&amp;"",AcctCode,0)),"UNKNOWN"))</f>
        <v/>
      </c>
    </row>
    <row r="16875">
      <c r="A16875" s="40">
        <f>IF(GL_Paste!$B16872="","",N(GL_Paste!$H16872)-N(GL_Paste!$G16872))</f>
        <v/>
      </c>
      <c r="B16875" s="43">
        <f>IF(GL_Paste!$B16872="","",DATE(YEAR(GL_Paste!$E16872),MONTH(GL_Paste!$E16872),1))</f>
        <v/>
      </c>
      <c r="C16875">
        <f>IF(GL_Paste!$B16872="","",IF(TRIM(GL_Paste!$M16872)&lt;&gt;"",TRIM(GL_Paste!$M16872),IFERROR(MID(GL_Paste!$I16872,FIND("[",GL_Paste!$I16872)+1,FIND("]",GL_Paste!$I16872)-FIND("[",GL_Paste!$I16872)-1),"")))</f>
        <v/>
      </c>
      <c r="D16875">
        <f>IF(GL_Paste!$B16872="","",IFERROR(INDEX(DeptName,MATCH($C16875,DeptTag,0)),"UNALLOCATED"))</f>
        <v/>
      </c>
      <c r="E16875">
        <f>IF(GL_Paste!$B16872="","",IFERROR(INDEX(AcctCat,MATCH(GL_Paste!$B16872&amp;"",AcctCode,0)),"UNKNOWN"))</f>
        <v/>
      </c>
      <c r="F16875">
        <f>IF(GL_Paste!$B16872="","",IFERROR(INDEX(AcctSub,MATCH(GL_Paste!$B16872&amp;"",AcctCode,0)),"UNKNOWN"))</f>
        <v/>
      </c>
    </row>
    <row r="16876">
      <c r="A16876" s="40">
        <f>IF(GL_Paste!$B16873="","",N(GL_Paste!$H16873)-N(GL_Paste!$G16873))</f>
        <v/>
      </c>
      <c r="B16876" s="43">
        <f>IF(GL_Paste!$B16873="","",DATE(YEAR(GL_Paste!$E16873),MONTH(GL_Paste!$E16873),1))</f>
        <v/>
      </c>
      <c r="C16876">
        <f>IF(GL_Paste!$B16873="","",IF(TRIM(GL_Paste!$M16873)&lt;&gt;"",TRIM(GL_Paste!$M16873),IFERROR(MID(GL_Paste!$I16873,FIND("[",GL_Paste!$I16873)+1,FIND("]",GL_Paste!$I16873)-FIND("[",GL_Paste!$I16873)-1),"")))</f>
        <v/>
      </c>
      <c r="D16876">
        <f>IF(GL_Paste!$B16873="","",IFERROR(INDEX(DeptName,MATCH($C16876,DeptTag,0)),"UNALLOCATED"))</f>
        <v/>
      </c>
      <c r="E16876">
        <f>IF(GL_Paste!$B16873="","",IFERROR(INDEX(AcctCat,MATCH(GL_Paste!$B16873&amp;"",AcctCode,0)),"UNKNOWN"))</f>
        <v/>
      </c>
      <c r="F16876">
        <f>IF(GL_Paste!$B16873="","",IFERROR(INDEX(AcctSub,MATCH(GL_Paste!$B16873&amp;"",AcctCode,0)),"UNKNOWN"))</f>
        <v/>
      </c>
    </row>
    <row r="16877">
      <c r="A16877" s="40">
        <f>IF(GL_Paste!$B16874="","",N(GL_Paste!$H16874)-N(GL_Paste!$G16874))</f>
        <v/>
      </c>
      <c r="B16877" s="43">
        <f>IF(GL_Paste!$B16874="","",DATE(YEAR(GL_Paste!$E16874),MONTH(GL_Paste!$E16874),1))</f>
        <v/>
      </c>
      <c r="C16877">
        <f>IF(GL_Paste!$B16874="","",IF(TRIM(GL_Paste!$M16874)&lt;&gt;"",TRIM(GL_Paste!$M16874),IFERROR(MID(GL_Paste!$I16874,FIND("[",GL_Paste!$I16874)+1,FIND("]",GL_Paste!$I16874)-FIND("[",GL_Paste!$I16874)-1),"")))</f>
        <v/>
      </c>
      <c r="D16877">
        <f>IF(GL_Paste!$B16874="","",IFERROR(INDEX(DeptName,MATCH($C16877,DeptTag,0)),"UNALLOCATED"))</f>
        <v/>
      </c>
      <c r="E16877">
        <f>IF(GL_Paste!$B16874="","",IFERROR(INDEX(AcctCat,MATCH(GL_Paste!$B16874&amp;"",AcctCode,0)),"UNKNOWN"))</f>
        <v/>
      </c>
      <c r="F16877">
        <f>IF(GL_Paste!$B16874="","",IFERROR(INDEX(AcctSub,MATCH(GL_Paste!$B16874&amp;"",AcctCode,0)),"UNKNOWN"))</f>
        <v/>
      </c>
    </row>
    <row r="16878">
      <c r="A16878" s="40">
        <f>IF(GL_Paste!$B16875="","",N(GL_Paste!$H16875)-N(GL_Paste!$G16875))</f>
        <v/>
      </c>
      <c r="B16878" s="43">
        <f>IF(GL_Paste!$B16875="","",DATE(YEAR(GL_Paste!$E16875),MONTH(GL_Paste!$E16875),1))</f>
        <v/>
      </c>
      <c r="C16878">
        <f>IF(GL_Paste!$B16875="","",IF(TRIM(GL_Paste!$M16875)&lt;&gt;"",TRIM(GL_Paste!$M16875),IFERROR(MID(GL_Paste!$I16875,FIND("[",GL_Paste!$I16875)+1,FIND("]",GL_Paste!$I16875)-FIND("[",GL_Paste!$I16875)-1),"")))</f>
        <v/>
      </c>
      <c r="D16878">
        <f>IF(GL_Paste!$B16875="","",IFERROR(INDEX(DeptName,MATCH($C16878,DeptTag,0)),"UNALLOCATED"))</f>
        <v/>
      </c>
      <c r="E16878">
        <f>IF(GL_Paste!$B16875="","",IFERROR(INDEX(AcctCat,MATCH(GL_Paste!$B16875&amp;"",AcctCode,0)),"UNKNOWN"))</f>
        <v/>
      </c>
      <c r="F16878">
        <f>IF(GL_Paste!$B16875="","",IFERROR(INDEX(AcctSub,MATCH(GL_Paste!$B16875&amp;"",AcctCode,0)),"UNKNOWN"))</f>
        <v/>
      </c>
    </row>
    <row r="16879">
      <c r="A16879" s="40">
        <f>IF(GL_Paste!$B16876="","",N(GL_Paste!$H16876)-N(GL_Paste!$G16876))</f>
        <v/>
      </c>
      <c r="B16879" s="43">
        <f>IF(GL_Paste!$B16876="","",DATE(YEAR(GL_Paste!$E16876),MONTH(GL_Paste!$E16876),1))</f>
        <v/>
      </c>
      <c r="C16879">
        <f>IF(GL_Paste!$B16876="","",IF(TRIM(GL_Paste!$M16876)&lt;&gt;"",TRIM(GL_Paste!$M16876),IFERROR(MID(GL_Paste!$I16876,FIND("[",GL_Paste!$I16876)+1,FIND("]",GL_Paste!$I16876)-FIND("[",GL_Paste!$I16876)-1),"")))</f>
        <v/>
      </c>
      <c r="D16879">
        <f>IF(GL_Paste!$B16876="","",IFERROR(INDEX(DeptName,MATCH($C16879,DeptTag,0)),"UNALLOCATED"))</f>
        <v/>
      </c>
      <c r="E16879">
        <f>IF(GL_Paste!$B16876="","",IFERROR(INDEX(AcctCat,MATCH(GL_Paste!$B16876&amp;"",AcctCode,0)),"UNKNOWN"))</f>
        <v/>
      </c>
      <c r="F16879">
        <f>IF(GL_Paste!$B16876="","",IFERROR(INDEX(AcctSub,MATCH(GL_Paste!$B16876&amp;"",AcctCode,0)),"UNKNOWN"))</f>
        <v/>
      </c>
    </row>
    <row r="16880">
      <c r="A16880" s="40">
        <f>IF(GL_Paste!$B16877="","",N(GL_Paste!$H16877)-N(GL_Paste!$G16877))</f>
        <v/>
      </c>
      <c r="B16880" s="43">
        <f>IF(GL_Paste!$B16877="","",DATE(YEAR(GL_Paste!$E16877),MONTH(GL_Paste!$E16877),1))</f>
        <v/>
      </c>
      <c r="C16880">
        <f>IF(GL_Paste!$B16877="","",IF(TRIM(GL_Paste!$M16877)&lt;&gt;"",TRIM(GL_Paste!$M16877),IFERROR(MID(GL_Paste!$I16877,FIND("[",GL_Paste!$I16877)+1,FIND("]",GL_Paste!$I16877)-FIND("[",GL_Paste!$I16877)-1),"")))</f>
        <v/>
      </c>
      <c r="D16880">
        <f>IF(GL_Paste!$B16877="","",IFERROR(INDEX(DeptName,MATCH($C16880,DeptTag,0)),"UNALLOCATED"))</f>
        <v/>
      </c>
      <c r="E16880">
        <f>IF(GL_Paste!$B16877="","",IFERROR(INDEX(AcctCat,MATCH(GL_Paste!$B16877&amp;"",AcctCode,0)),"UNKNOWN"))</f>
        <v/>
      </c>
      <c r="F16880">
        <f>IF(GL_Paste!$B16877="","",IFERROR(INDEX(AcctSub,MATCH(GL_Paste!$B16877&amp;"",AcctCode,0)),"UNKNOWN"))</f>
        <v/>
      </c>
    </row>
    <row r="16881">
      <c r="A16881" s="40">
        <f>IF(GL_Paste!$B16878="","",N(GL_Paste!$H16878)-N(GL_Paste!$G16878))</f>
        <v/>
      </c>
      <c r="B16881" s="43">
        <f>IF(GL_Paste!$B16878="","",DATE(YEAR(GL_Paste!$E16878),MONTH(GL_Paste!$E16878),1))</f>
        <v/>
      </c>
      <c r="C16881">
        <f>IF(GL_Paste!$B16878="","",IF(TRIM(GL_Paste!$M16878)&lt;&gt;"",TRIM(GL_Paste!$M16878),IFERROR(MID(GL_Paste!$I16878,FIND("[",GL_Paste!$I16878)+1,FIND("]",GL_Paste!$I16878)-FIND("[",GL_Paste!$I16878)-1),"")))</f>
        <v/>
      </c>
      <c r="D16881">
        <f>IF(GL_Paste!$B16878="","",IFERROR(INDEX(DeptName,MATCH($C16881,DeptTag,0)),"UNALLOCATED"))</f>
        <v/>
      </c>
      <c r="E16881">
        <f>IF(GL_Paste!$B16878="","",IFERROR(INDEX(AcctCat,MATCH(GL_Paste!$B16878&amp;"",AcctCode,0)),"UNKNOWN"))</f>
        <v/>
      </c>
      <c r="F16881">
        <f>IF(GL_Paste!$B16878="","",IFERROR(INDEX(AcctSub,MATCH(GL_Paste!$B16878&amp;"",AcctCode,0)),"UNKNOWN"))</f>
        <v/>
      </c>
    </row>
    <row r="16882">
      <c r="A16882" s="40">
        <f>IF(GL_Paste!$B16879="","",N(GL_Paste!$H16879)-N(GL_Paste!$G16879))</f>
        <v/>
      </c>
      <c r="B16882" s="43">
        <f>IF(GL_Paste!$B16879="","",DATE(YEAR(GL_Paste!$E16879),MONTH(GL_Paste!$E16879),1))</f>
        <v/>
      </c>
      <c r="C16882">
        <f>IF(GL_Paste!$B16879="","",IF(TRIM(GL_Paste!$M16879)&lt;&gt;"",TRIM(GL_Paste!$M16879),IFERROR(MID(GL_Paste!$I16879,FIND("[",GL_Paste!$I16879)+1,FIND("]",GL_Paste!$I16879)-FIND("[",GL_Paste!$I16879)-1),"")))</f>
        <v/>
      </c>
      <c r="D16882">
        <f>IF(GL_Paste!$B16879="","",IFERROR(INDEX(DeptName,MATCH($C16882,DeptTag,0)),"UNALLOCATED"))</f>
        <v/>
      </c>
      <c r="E16882">
        <f>IF(GL_Paste!$B16879="","",IFERROR(INDEX(AcctCat,MATCH(GL_Paste!$B16879&amp;"",AcctCode,0)),"UNKNOWN"))</f>
        <v/>
      </c>
      <c r="F16882">
        <f>IF(GL_Paste!$B16879="","",IFERROR(INDEX(AcctSub,MATCH(GL_Paste!$B16879&amp;"",AcctCode,0)),"UNKNOWN"))</f>
        <v/>
      </c>
    </row>
    <row r="16883">
      <c r="A16883" s="40">
        <f>IF(GL_Paste!$B16880="","",N(GL_Paste!$H16880)-N(GL_Paste!$G16880))</f>
        <v/>
      </c>
      <c r="B16883" s="43">
        <f>IF(GL_Paste!$B16880="","",DATE(YEAR(GL_Paste!$E16880),MONTH(GL_Paste!$E16880),1))</f>
        <v/>
      </c>
      <c r="C16883">
        <f>IF(GL_Paste!$B16880="","",IF(TRIM(GL_Paste!$M16880)&lt;&gt;"",TRIM(GL_Paste!$M16880),IFERROR(MID(GL_Paste!$I16880,FIND("[",GL_Paste!$I16880)+1,FIND("]",GL_Paste!$I16880)-FIND("[",GL_Paste!$I16880)-1),"")))</f>
        <v/>
      </c>
      <c r="D16883">
        <f>IF(GL_Paste!$B16880="","",IFERROR(INDEX(DeptName,MATCH($C16883,DeptTag,0)),"UNALLOCATED"))</f>
        <v/>
      </c>
      <c r="E16883">
        <f>IF(GL_Paste!$B16880="","",IFERROR(INDEX(AcctCat,MATCH(GL_Paste!$B16880&amp;"",AcctCode,0)),"UNKNOWN"))</f>
        <v/>
      </c>
      <c r="F16883">
        <f>IF(GL_Paste!$B16880="","",IFERROR(INDEX(AcctSub,MATCH(GL_Paste!$B16880&amp;"",AcctCode,0)),"UNKNOWN"))</f>
        <v/>
      </c>
    </row>
    <row r="16884">
      <c r="A16884" s="40">
        <f>IF(GL_Paste!$B16881="","",N(GL_Paste!$H16881)-N(GL_Paste!$G16881))</f>
        <v/>
      </c>
      <c r="B16884" s="43">
        <f>IF(GL_Paste!$B16881="","",DATE(YEAR(GL_Paste!$E16881),MONTH(GL_Paste!$E16881),1))</f>
        <v/>
      </c>
      <c r="C16884">
        <f>IF(GL_Paste!$B16881="","",IF(TRIM(GL_Paste!$M16881)&lt;&gt;"",TRIM(GL_Paste!$M16881),IFERROR(MID(GL_Paste!$I16881,FIND("[",GL_Paste!$I16881)+1,FIND("]",GL_Paste!$I16881)-FIND("[",GL_Paste!$I16881)-1),"")))</f>
        <v/>
      </c>
      <c r="D16884">
        <f>IF(GL_Paste!$B16881="","",IFERROR(INDEX(DeptName,MATCH($C16884,DeptTag,0)),"UNALLOCATED"))</f>
        <v/>
      </c>
      <c r="E16884">
        <f>IF(GL_Paste!$B16881="","",IFERROR(INDEX(AcctCat,MATCH(GL_Paste!$B16881&amp;"",AcctCode,0)),"UNKNOWN"))</f>
        <v/>
      </c>
      <c r="F16884">
        <f>IF(GL_Paste!$B16881="","",IFERROR(INDEX(AcctSub,MATCH(GL_Paste!$B16881&amp;"",AcctCode,0)),"UNKNOWN"))</f>
        <v/>
      </c>
    </row>
    <row r="16885">
      <c r="A16885" s="40">
        <f>IF(GL_Paste!$B16882="","",N(GL_Paste!$H16882)-N(GL_Paste!$G16882))</f>
        <v/>
      </c>
      <c r="B16885" s="43">
        <f>IF(GL_Paste!$B16882="","",DATE(YEAR(GL_Paste!$E16882),MONTH(GL_Paste!$E16882),1))</f>
        <v/>
      </c>
      <c r="C16885">
        <f>IF(GL_Paste!$B16882="","",IF(TRIM(GL_Paste!$M16882)&lt;&gt;"",TRIM(GL_Paste!$M16882),IFERROR(MID(GL_Paste!$I16882,FIND("[",GL_Paste!$I16882)+1,FIND("]",GL_Paste!$I16882)-FIND("[",GL_Paste!$I16882)-1),"")))</f>
        <v/>
      </c>
      <c r="D16885">
        <f>IF(GL_Paste!$B16882="","",IFERROR(INDEX(DeptName,MATCH($C16885,DeptTag,0)),"UNALLOCATED"))</f>
        <v/>
      </c>
      <c r="E16885">
        <f>IF(GL_Paste!$B16882="","",IFERROR(INDEX(AcctCat,MATCH(GL_Paste!$B16882&amp;"",AcctCode,0)),"UNKNOWN"))</f>
        <v/>
      </c>
      <c r="F16885">
        <f>IF(GL_Paste!$B16882="","",IFERROR(INDEX(AcctSub,MATCH(GL_Paste!$B16882&amp;"",AcctCode,0)),"UNKNOWN"))</f>
        <v/>
      </c>
    </row>
    <row r="16886">
      <c r="A16886" s="40">
        <f>IF(GL_Paste!$B16883="","",N(GL_Paste!$H16883)-N(GL_Paste!$G16883))</f>
        <v/>
      </c>
      <c r="B16886" s="43">
        <f>IF(GL_Paste!$B16883="","",DATE(YEAR(GL_Paste!$E16883),MONTH(GL_Paste!$E16883),1))</f>
        <v/>
      </c>
      <c r="C16886">
        <f>IF(GL_Paste!$B16883="","",IF(TRIM(GL_Paste!$M16883)&lt;&gt;"",TRIM(GL_Paste!$M16883),IFERROR(MID(GL_Paste!$I16883,FIND("[",GL_Paste!$I16883)+1,FIND("]",GL_Paste!$I16883)-FIND("[",GL_Paste!$I16883)-1),"")))</f>
        <v/>
      </c>
      <c r="D16886">
        <f>IF(GL_Paste!$B16883="","",IFERROR(INDEX(DeptName,MATCH($C16886,DeptTag,0)),"UNALLOCATED"))</f>
        <v/>
      </c>
      <c r="E16886">
        <f>IF(GL_Paste!$B16883="","",IFERROR(INDEX(AcctCat,MATCH(GL_Paste!$B16883&amp;"",AcctCode,0)),"UNKNOWN"))</f>
        <v/>
      </c>
      <c r="F16886">
        <f>IF(GL_Paste!$B16883="","",IFERROR(INDEX(AcctSub,MATCH(GL_Paste!$B16883&amp;"",AcctCode,0)),"UNKNOWN"))</f>
        <v/>
      </c>
    </row>
    <row r="16887">
      <c r="A16887" s="40">
        <f>IF(GL_Paste!$B16884="","",N(GL_Paste!$H16884)-N(GL_Paste!$G16884))</f>
        <v/>
      </c>
      <c r="B16887" s="43">
        <f>IF(GL_Paste!$B16884="","",DATE(YEAR(GL_Paste!$E16884),MONTH(GL_Paste!$E16884),1))</f>
        <v/>
      </c>
      <c r="C16887">
        <f>IF(GL_Paste!$B16884="","",IF(TRIM(GL_Paste!$M16884)&lt;&gt;"",TRIM(GL_Paste!$M16884),IFERROR(MID(GL_Paste!$I16884,FIND("[",GL_Paste!$I16884)+1,FIND("]",GL_Paste!$I16884)-FIND("[",GL_Paste!$I16884)-1),"")))</f>
        <v/>
      </c>
      <c r="D16887">
        <f>IF(GL_Paste!$B16884="","",IFERROR(INDEX(DeptName,MATCH($C16887,DeptTag,0)),"UNALLOCATED"))</f>
        <v/>
      </c>
      <c r="E16887">
        <f>IF(GL_Paste!$B16884="","",IFERROR(INDEX(AcctCat,MATCH(GL_Paste!$B16884&amp;"",AcctCode,0)),"UNKNOWN"))</f>
        <v/>
      </c>
      <c r="F16887">
        <f>IF(GL_Paste!$B16884="","",IFERROR(INDEX(AcctSub,MATCH(GL_Paste!$B16884&amp;"",AcctCode,0)),"UNKNOWN"))</f>
        <v/>
      </c>
    </row>
    <row r="16888">
      <c r="A16888" s="40">
        <f>IF(GL_Paste!$B16885="","",N(GL_Paste!$H16885)-N(GL_Paste!$G16885))</f>
        <v/>
      </c>
      <c r="B16888" s="43">
        <f>IF(GL_Paste!$B16885="","",DATE(YEAR(GL_Paste!$E16885),MONTH(GL_Paste!$E16885),1))</f>
        <v/>
      </c>
      <c r="C16888">
        <f>IF(GL_Paste!$B16885="","",IF(TRIM(GL_Paste!$M16885)&lt;&gt;"",TRIM(GL_Paste!$M16885),IFERROR(MID(GL_Paste!$I16885,FIND("[",GL_Paste!$I16885)+1,FIND("]",GL_Paste!$I16885)-FIND("[",GL_Paste!$I16885)-1),"")))</f>
        <v/>
      </c>
      <c r="D16888">
        <f>IF(GL_Paste!$B16885="","",IFERROR(INDEX(DeptName,MATCH($C16888,DeptTag,0)),"UNALLOCATED"))</f>
        <v/>
      </c>
      <c r="E16888">
        <f>IF(GL_Paste!$B16885="","",IFERROR(INDEX(AcctCat,MATCH(GL_Paste!$B16885&amp;"",AcctCode,0)),"UNKNOWN"))</f>
        <v/>
      </c>
      <c r="F16888">
        <f>IF(GL_Paste!$B16885="","",IFERROR(INDEX(AcctSub,MATCH(GL_Paste!$B16885&amp;"",AcctCode,0)),"UNKNOWN"))</f>
        <v/>
      </c>
    </row>
    <row r="16889">
      <c r="A16889" s="40">
        <f>IF(GL_Paste!$B16886="","",N(GL_Paste!$H16886)-N(GL_Paste!$G16886))</f>
        <v/>
      </c>
      <c r="B16889" s="43">
        <f>IF(GL_Paste!$B16886="","",DATE(YEAR(GL_Paste!$E16886),MONTH(GL_Paste!$E16886),1))</f>
        <v/>
      </c>
      <c r="C16889">
        <f>IF(GL_Paste!$B16886="","",IF(TRIM(GL_Paste!$M16886)&lt;&gt;"",TRIM(GL_Paste!$M16886),IFERROR(MID(GL_Paste!$I16886,FIND("[",GL_Paste!$I16886)+1,FIND("]",GL_Paste!$I16886)-FIND("[",GL_Paste!$I16886)-1),"")))</f>
        <v/>
      </c>
      <c r="D16889">
        <f>IF(GL_Paste!$B16886="","",IFERROR(INDEX(DeptName,MATCH($C16889,DeptTag,0)),"UNALLOCATED"))</f>
        <v/>
      </c>
      <c r="E16889">
        <f>IF(GL_Paste!$B16886="","",IFERROR(INDEX(AcctCat,MATCH(GL_Paste!$B16886&amp;"",AcctCode,0)),"UNKNOWN"))</f>
        <v/>
      </c>
      <c r="F16889">
        <f>IF(GL_Paste!$B16886="","",IFERROR(INDEX(AcctSub,MATCH(GL_Paste!$B16886&amp;"",AcctCode,0)),"UNKNOWN"))</f>
        <v/>
      </c>
    </row>
    <row r="16890">
      <c r="A16890" s="40">
        <f>IF(GL_Paste!$B16887="","",N(GL_Paste!$H16887)-N(GL_Paste!$G16887))</f>
        <v/>
      </c>
      <c r="B16890" s="43">
        <f>IF(GL_Paste!$B16887="","",DATE(YEAR(GL_Paste!$E16887),MONTH(GL_Paste!$E16887),1))</f>
        <v/>
      </c>
      <c r="C16890">
        <f>IF(GL_Paste!$B16887="","",IF(TRIM(GL_Paste!$M16887)&lt;&gt;"",TRIM(GL_Paste!$M16887),IFERROR(MID(GL_Paste!$I16887,FIND("[",GL_Paste!$I16887)+1,FIND("]",GL_Paste!$I16887)-FIND("[",GL_Paste!$I16887)-1),"")))</f>
        <v/>
      </c>
      <c r="D16890">
        <f>IF(GL_Paste!$B16887="","",IFERROR(INDEX(DeptName,MATCH($C16890,DeptTag,0)),"UNALLOCATED"))</f>
        <v/>
      </c>
      <c r="E16890">
        <f>IF(GL_Paste!$B16887="","",IFERROR(INDEX(AcctCat,MATCH(GL_Paste!$B16887&amp;"",AcctCode,0)),"UNKNOWN"))</f>
        <v/>
      </c>
      <c r="F16890">
        <f>IF(GL_Paste!$B16887="","",IFERROR(INDEX(AcctSub,MATCH(GL_Paste!$B16887&amp;"",AcctCode,0)),"UNKNOWN"))</f>
        <v/>
      </c>
    </row>
    <row r="16891">
      <c r="A16891" s="40">
        <f>IF(GL_Paste!$B16888="","",N(GL_Paste!$H16888)-N(GL_Paste!$G16888))</f>
        <v/>
      </c>
      <c r="B16891" s="43">
        <f>IF(GL_Paste!$B16888="","",DATE(YEAR(GL_Paste!$E16888),MONTH(GL_Paste!$E16888),1))</f>
        <v/>
      </c>
      <c r="C16891">
        <f>IF(GL_Paste!$B16888="","",IF(TRIM(GL_Paste!$M16888)&lt;&gt;"",TRIM(GL_Paste!$M16888),IFERROR(MID(GL_Paste!$I16888,FIND("[",GL_Paste!$I16888)+1,FIND("]",GL_Paste!$I16888)-FIND("[",GL_Paste!$I16888)-1),"")))</f>
        <v/>
      </c>
      <c r="D16891">
        <f>IF(GL_Paste!$B16888="","",IFERROR(INDEX(DeptName,MATCH($C16891,DeptTag,0)),"UNALLOCATED"))</f>
        <v/>
      </c>
      <c r="E16891">
        <f>IF(GL_Paste!$B16888="","",IFERROR(INDEX(AcctCat,MATCH(GL_Paste!$B16888&amp;"",AcctCode,0)),"UNKNOWN"))</f>
        <v/>
      </c>
      <c r="F16891">
        <f>IF(GL_Paste!$B16888="","",IFERROR(INDEX(AcctSub,MATCH(GL_Paste!$B16888&amp;"",AcctCode,0)),"UNKNOWN"))</f>
        <v/>
      </c>
    </row>
    <row r="16892">
      <c r="A16892" s="40">
        <f>IF(GL_Paste!$B16889="","",N(GL_Paste!$H16889)-N(GL_Paste!$G16889))</f>
        <v/>
      </c>
      <c r="B16892" s="43">
        <f>IF(GL_Paste!$B16889="","",DATE(YEAR(GL_Paste!$E16889),MONTH(GL_Paste!$E16889),1))</f>
        <v/>
      </c>
      <c r="C16892">
        <f>IF(GL_Paste!$B16889="","",IF(TRIM(GL_Paste!$M16889)&lt;&gt;"",TRIM(GL_Paste!$M16889),IFERROR(MID(GL_Paste!$I16889,FIND("[",GL_Paste!$I16889)+1,FIND("]",GL_Paste!$I16889)-FIND("[",GL_Paste!$I16889)-1),"")))</f>
        <v/>
      </c>
      <c r="D16892">
        <f>IF(GL_Paste!$B16889="","",IFERROR(INDEX(DeptName,MATCH($C16892,DeptTag,0)),"UNALLOCATED"))</f>
        <v/>
      </c>
      <c r="E16892">
        <f>IF(GL_Paste!$B16889="","",IFERROR(INDEX(AcctCat,MATCH(GL_Paste!$B16889&amp;"",AcctCode,0)),"UNKNOWN"))</f>
        <v/>
      </c>
      <c r="F16892">
        <f>IF(GL_Paste!$B16889="","",IFERROR(INDEX(AcctSub,MATCH(GL_Paste!$B16889&amp;"",AcctCode,0)),"UNKNOWN"))</f>
        <v/>
      </c>
    </row>
    <row r="16893">
      <c r="A16893" s="40">
        <f>IF(GL_Paste!$B16890="","",N(GL_Paste!$H16890)-N(GL_Paste!$G16890))</f>
        <v/>
      </c>
      <c r="B16893" s="43">
        <f>IF(GL_Paste!$B16890="","",DATE(YEAR(GL_Paste!$E16890),MONTH(GL_Paste!$E16890),1))</f>
        <v/>
      </c>
      <c r="C16893">
        <f>IF(GL_Paste!$B16890="","",IF(TRIM(GL_Paste!$M16890)&lt;&gt;"",TRIM(GL_Paste!$M16890),IFERROR(MID(GL_Paste!$I16890,FIND("[",GL_Paste!$I16890)+1,FIND("]",GL_Paste!$I16890)-FIND("[",GL_Paste!$I16890)-1),"")))</f>
        <v/>
      </c>
      <c r="D16893">
        <f>IF(GL_Paste!$B16890="","",IFERROR(INDEX(DeptName,MATCH($C16893,DeptTag,0)),"UNALLOCATED"))</f>
        <v/>
      </c>
      <c r="E16893">
        <f>IF(GL_Paste!$B16890="","",IFERROR(INDEX(AcctCat,MATCH(GL_Paste!$B16890&amp;"",AcctCode,0)),"UNKNOWN"))</f>
        <v/>
      </c>
      <c r="F16893">
        <f>IF(GL_Paste!$B16890="","",IFERROR(INDEX(AcctSub,MATCH(GL_Paste!$B16890&amp;"",AcctCode,0)),"UNKNOWN"))</f>
        <v/>
      </c>
    </row>
    <row r="16894">
      <c r="A16894" s="40">
        <f>IF(GL_Paste!$B16891="","",N(GL_Paste!$H16891)-N(GL_Paste!$G16891))</f>
        <v/>
      </c>
      <c r="B16894" s="43">
        <f>IF(GL_Paste!$B16891="","",DATE(YEAR(GL_Paste!$E16891),MONTH(GL_Paste!$E16891),1))</f>
        <v/>
      </c>
      <c r="C16894">
        <f>IF(GL_Paste!$B16891="","",IF(TRIM(GL_Paste!$M16891)&lt;&gt;"",TRIM(GL_Paste!$M16891),IFERROR(MID(GL_Paste!$I16891,FIND("[",GL_Paste!$I16891)+1,FIND("]",GL_Paste!$I16891)-FIND("[",GL_Paste!$I16891)-1),"")))</f>
        <v/>
      </c>
      <c r="D16894">
        <f>IF(GL_Paste!$B16891="","",IFERROR(INDEX(DeptName,MATCH($C16894,DeptTag,0)),"UNALLOCATED"))</f>
        <v/>
      </c>
      <c r="E16894">
        <f>IF(GL_Paste!$B16891="","",IFERROR(INDEX(AcctCat,MATCH(GL_Paste!$B16891&amp;"",AcctCode,0)),"UNKNOWN"))</f>
        <v/>
      </c>
      <c r="F16894">
        <f>IF(GL_Paste!$B16891="","",IFERROR(INDEX(AcctSub,MATCH(GL_Paste!$B16891&amp;"",AcctCode,0)),"UNKNOWN"))</f>
        <v/>
      </c>
    </row>
    <row r="16895">
      <c r="A16895" s="40">
        <f>IF(GL_Paste!$B16892="","",N(GL_Paste!$H16892)-N(GL_Paste!$G16892))</f>
        <v/>
      </c>
      <c r="B16895" s="43">
        <f>IF(GL_Paste!$B16892="","",DATE(YEAR(GL_Paste!$E16892),MONTH(GL_Paste!$E16892),1))</f>
        <v/>
      </c>
      <c r="C16895">
        <f>IF(GL_Paste!$B16892="","",IF(TRIM(GL_Paste!$M16892)&lt;&gt;"",TRIM(GL_Paste!$M16892),IFERROR(MID(GL_Paste!$I16892,FIND("[",GL_Paste!$I16892)+1,FIND("]",GL_Paste!$I16892)-FIND("[",GL_Paste!$I16892)-1),"")))</f>
        <v/>
      </c>
      <c r="D16895">
        <f>IF(GL_Paste!$B16892="","",IFERROR(INDEX(DeptName,MATCH($C16895,DeptTag,0)),"UNALLOCATED"))</f>
        <v/>
      </c>
      <c r="E16895">
        <f>IF(GL_Paste!$B16892="","",IFERROR(INDEX(AcctCat,MATCH(GL_Paste!$B16892&amp;"",AcctCode,0)),"UNKNOWN"))</f>
        <v/>
      </c>
      <c r="F16895">
        <f>IF(GL_Paste!$B16892="","",IFERROR(INDEX(AcctSub,MATCH(GL_Paste!$B16892&amp;"",AcctCode,0)),"UNKNOWN"))</f>
        <v/>
      </c>
    </row>
    <row r="16896">
      <c r="A16896" s="40">
        <f>IF(GL_Paste!$B16893="","",N(GL_Paste!$H16893)-N(GL_Paste!$G16893))</f>
        <v/>
      </c>
      <c r="B16896" s="43">
        <f>IF(GL_Paste!$B16893="","",DATE(YEAR(GL_Paste!$E16893),MONTH(GL_Paste!$E16893),1))</f>
        <v/>
      </c>
      <c r="C16896">
        <f>IF(GL_Paste!$B16893="","",IF(TRIM(GL_Paste!$M16893)&lt;&gt;"",TRIM(GL_Paste!$M16893),IFERROR(MID(GL_Paste!$I16893,FIND("[",GL_Paste!$I16893)+1,FIND("]",GL_Paste!$I16893)-FIND("[",GL_Paste!$I16893)-1),"")))</f>
        <v/>
      </c>
      <c r="D16896">
        <f>IF(GL_Paste!$B16893="","",IFERROR(INDEX(DeptName,MATCH($C16896,DeptTag,0)),"UNALLOCATED"))</f>
        <v/>
      </c>
      <c r="E16896">
        <f>IF(GL_Paste!$B16893="","",IFERROR(INDEX(AcctCat,MATCH(GL_Paste!$B16893&amp;"",AcctCode,0)),"UNKNOWN"))</f>
        <v/>
      </c>
      <c r="F16896">
        <f>IF(GL_Paste!$B16893="","",IFERROR(INDEX(AcctSub,MATCH(GL_Paste!$B16893&amp;"",AcctCode,0)),"UNKNOWN"))</f>
        <v/>
      </c>
    </row>
    <row r="16897">
      <c r="A16897" s="40">
        <f>IF(GL_Paste!$B16894="","",N(GL_Paste!$H16894)-N(GL_Paste!$G16894))</f>
        <v/>
      </c>
      <c r="B16897" s="43">
        <f>IF(GL_Paste!$B16894="","",DATE(YEAR(GL_Paste!$E16894),MONTH(GL_Paste!$E16894),1))</f>
        <v/>
      </c>
      <c r="C16897">
        <f>IF(GL_Paste!$B16894="","",IF(TRIM(GL_Paste!$M16894)&lt;&gt;"",TRIM(GL_Paste!$M16894),IFERROR(MID(GL_Paste!$I16894,FIND("[",GL_Paste!$I16894)+1,FIND("]",GL_Paste!$I16894)-FIND("[",GL_Paste!$I16894)-1),"")))</f>
        <v/>
      </c>
      <c r="D16897">
        <f>IF(GL_Paste!$B16894="","",IFERROR(INDEX(DeptName,MATCH($C16897,DeptTag,0)),"UNALLOCATED"))</f>
        <v/>
      </c>
      <c r="E16897">
        <f>IF(GL_Paste!$B16894="","",IFERROR(INDEX(AcctCat,MATCH(GL_Paste!$B16894&amp;"",AcctCode,0)),"UNKNOWN"))</f>
        <v/>
      </c>
      <c r="F16897">
        <f>IF(GL_Paste!$B16894="","",IFERROR(INDEX(AcctSub,MATCH(GL_Paste!$B16894&amp;"",AcctCode,0)),"UNKNOWN"))</f>
        <v/>
      </c>
    </row>
    <row r="16898">
      <c r="A16898" s="40">
        <f>IF(GL_Paste!$B16895="","",N(GL_Paste!$H16895)-N(GL_Paste!$G16895))</f>
        <v/>
      </c>
      <c r="B16898" s="43">
        <f>IF(GL_Paste!$B16895="","",DATE(YEAR(GL_Paste!$E16895),MONTH(GL_Paste!$E16895),1))</f>
        <v/>
      </c>
      <c r="C16898">
        <f>IF(GL_Paste!$B16895="","",IF(TRIM(GL_Paste!$M16895)&lt;&gt;"",TRIM(GL_Paste!$M16895),IFERROR(MID(GL_Paste!$I16895,FIND("[",GL_Paste!$I16895)+1,FIND("]",GL_Paste!$I16895)-FIND("[",GL_Paste!$I16895)-1),"")))</f>
        <v/>
      </c>
      <c r="D16898">
        <f>IF(GL_Paste!$B16895="","",IFERROR(INDEX(DeptName,MATCH($C16898,DeptTag,0)),"UNALLOCATED"))</f>
        <v/>
      </c>
      <c r="E16898">
        <f>IF(GL_Paste!$B16895="","",IFERROR(INDEX(AcctCat,MATCH(GL_Paste!$B16895&amp;"",AcctCode,0)),"UNKNOWN"))</f>
        <v/>
      </c>
      <c r="F16898">
        <f>IF(GL_Paste!$B16895="","",IFERROR(INDEX(AcctSub,MATCH(GL_Paste!$B16895&amp;"",AcctCode,0)),"UNKNOWN"))</f>
        <v/>
      </c>
    </row>
    <row r="16899">
      <c r="A16899" s="40">
        <f>IF(GL_Paste!$B16896="","",N(GL_Paste!$H16896)-N(GL_Paste!$G16896))</f>
        <v/>
      </c>
      <c r="B16899" s="43">
        <f>IF(GL_Paste!$B16896="","",DATE(YEAR(GL_Paste!$E16896),MONTH(GL_Paste!$E16896),1))</f>
        <v/>
      </c>
      <c r="C16899">
        <f>IF(GL_Paste!$B16896="","",IF(TRIM(GL_Paste!$M16896)&lt;&gt;"",TRIM(GL_Paste!$M16896),IFERROR(MID(GL_Paste!$I16896,FIND("[",GL_Paste!$I16896)+1,FIND("]",GL_Paste!$I16896)-FIND("[",GL_Paste!$I16896)-1),"")))</f>
        <v/>
      </c>
      <c r="D16899">
        <f>IF(GL_Paste!$B16896="","",IFERROR(INDEX(DeptName,MATCH($C16899,DeptTag,0)),"UNALLOCATED"))</f>
        <v/>
      </c>
      <c r="E16899">
        <f>IF(GL_Paste!$B16896="","",IFERROR(INDEX(AcctCat,MATCH(GL_Paste!$B16896&amp;"",AcctCode,0)),"UNKNOWN"))</f>
        <v/>
      </c>
      <c r="F16899">
        <f>IF(GL_Paste!$B16896="","",IFERROR(INDEX(AcctSub,MATCH(GL_Paste!$B16896&amp;"",AcctCode,0)),"UNKNOWN"))</f>
        <v/>
      </c>
    </row>
    <row r="16900">
      <c r="A16900" s="40">
        <f>IF(GL_Paste!$B16897="","",N(GL_Paste!$H16897)-N(GL_Paste!$G16897))</f>
        <v/>
      </c>
      <c r="B16900" s="43">
        <f>IF(GL_Paste!$B16897="","",DATE(YEAR(GL_Paste!$E16897),MONTH(GL_Paste!$E16897),1))</f>
        <v/>
      </c>
      <c r="C16900">
        <f>IF(GL_Paste!$B16897="","",IF(TRIM(GL_Paste!$M16897)&lt;&gt;"",TRIM(GL_Paste!$M16897),IFERROR(MID(GL_Paste!$I16897,FIND("[",GL_Paste!$I16897)+1,FIND("]",GL_Paste!$I16897)-FIND("[",GL_Paste!$I16897)-1),"")))</f>
        <v/>
      </c>
      <c r="D16900">
        <f>IF(GL_Paste!$B16897="","",IFERROR(INDEX(DeptName,MATCH($C16900,DeptTag,0)),"UNALLOCATED"))</f>
        <v/>
      </c>
      <c r="E16900">
        <f>IF(GL_Paste!$B16897="","",IFERROR(INDEX(AcctCat,MATCH(GL_Paste!$B16897&amp;"",AcctCode,0)),"UNKNOWN"))</f>
        <v/>
      </c>
      <c r="F16900">
        <f>IF(GL_Paste!$B16897="","",IFERROR(INDEX(AcctSub,MATCH(GL_Paste!$B16897&amp;"",AcctCode,0)),"UNKNOWN"))</f>
        <v/>
      </c>
    </row>
    <row r="16901">
      <c r="A16901" s="40">
        <f>IF(GL_Paste!$B16898="","",N(GL_Paste!$H16898)-N(GL_Paste!$G16898))</f>
        <v/>
      </c>
      <c r="B16901" s="43">
        <f>IF(GL_Paste!$B16898="","",DATE(YEAR(GL_Paste!$E16898),MONTH(GL_Paste!$E16898),1))</f>
        <v/>
      </c>
      <c r="C16901">
        <f>IF(GL_Paste!$B16898="","",IF(TRIM(GL_Paste!$M16898)&lt;&gt;"",TRIM(GL_Paste!$M16898),IFERROR(MID(GL_Paste!$I16898,FIND("[",GL_Paste!$I16898)+1,FIND("]",GL_Paste!$I16898)-FIND("[",GL_Paste!$I16898)-1),"")))</f>
        <v/>
      </c>
      <c r="D16901">
        <f>IF(GL_Paste!$B16898="","",IFERROR(INDEX(DeptName,MATCH($C16901,DeptTag,0)),"UNALLOCATED"))</f>
        <v/>
      </c>
      <c r="E16901">
        <f>IF(GL_Paste!$B16898="","",IFERROR(INDEX(AcctCat,MATCH(GL_Paste!$B16898&amp;"",AcctCode,0)),"UNKNOWN"))</f>
        <v/>
      </c>
      <c r="F16901">
        <f>IF(GL_Paste!$B16898="","",IFERROR(INDEX(AcctSub,MATCH(GL_Paste!$B16898&amp;"",AcctCode,0)),"UNKNOWN"))</f>
        <v/>
      </c>
    </row>
    <row r="16902">
      <c r="A16902" s="40">
        <f>IF(GL_Paste!$B16899="","",N(GL_Paste!$H16899)-N(GL_Paste!$G16899))</f>
        <v/>
      </c>
      <c r="B16902" s="43">
        <f>IF(GL_Paste!$B16899="","",DATE(YEAR(GL_Paste!$E16899),MONTH(GL_Paste!$E16899),1))</f>
        <v/>
      </c>
      <c r="C16902">
        <f>IF(GL_Paste!$B16899="","",IF(TRIM(GL_Paste!$M16899)&lt;&gt;"",TRIM(GL_Paste!$M16899),IFERROR(MID(GL_Paste!$I16899,FIND("[",GL_Paste!$I16899)+1,FIND("]",GL_Paste!$I16899)-FIND("[",GL_Paste!$I16899)-1),"")))</f>
        <v/>
      </c>
      <c r="D16902">
        <f>IF(GL_Paste!$B16899="","",IFERROR(INDEX(DeptName,MATCH($C16902,DeptTag,0)),"UNALLOCATED"))</f>
        <v/>
      </c>
      <c r="E16902">
        <f>IF(GL_Paste!$B16899="","",IFERROR(INDEX(AcctCat,MATCH(GL_Paste!$B16899&amp;"",AcctCode,0)),"UNKNOWN"))</f>
        <v/>
      </c>
      <c r="F16902">
        <f>IF(GL_Paste!$B16899="","",IFERROR(INDEX(AcctSub,MATCH(GL_Paste!$B16899&amp;"",AcctCode,0)),"UNKNOWN"))</f>
        <v/>
      </c>
    </row>
    <row r="16903">
      <c r="A16903" s="40">
        <f>IF(GL_Paste!$B16900="","",N(GL_Paste!$H16900)-N(GL_Paste!$G16900))</f>
        <v/>
      </c>
      <c r="B16903" s="43">
        <f>IF(GL_Paste!$B16900="","",DATE(YEAR(GL_Paste!$E16900),MONTH(GL_Paste!$E16900),1))</f>
        <v/>
      </c>
      <c r="C16903">
        <f>IF(GL_Paste!$B16900="","",IF(TRIM(GL_Paste!$M16900)&lt;&gt;"",TRIM(GL_Paste!$M16900),IFERROR(MID(GL_Paste!$I16900,FIND("[",GL_Paste!$I16900)+1,FIND("]",GL_Paste!$I16900)-FIND("[",GL_Paste!$I16900)-1),"")))</f>
        <v/>
      </c>
      <c r="D16903">
        <f>IF(GL_Paste!$B16900="","",IFERROR(INDEX(DeptName,MATCH($C16903,DeptTag,0)),"UNALLOCATED"))</f>
        <v/>
      </c>
      <c r="E16903">
        <f>IF(GL_Paste!$B16900="","",IFERROR(INDEX(AcctCat,MATCH(GL_Paste!$B16900&amp;"",AcctCode,0)),"UNKNOWN"))</f>
        <v/>
      </c>
      <c r="F16903">
        <f>IF(GL_Paste!$B16900="","",IFERROR(INDEX(AcctSub,MATCH(GL_Paste!$B16900&amp;"",AcctCode,0)),"UNKNOWN"))</f>
        <v/>
      </c>
    </row>
    <row r="16904">
      <c r="A16904" s="40">
        <f>IF(GL_Paste!$B16901="","",N(GL_Paste!$H16901)-N(GL_Paste!$G16901))</f>
        <v/>
      </c>
      <c r="B16904" s="43">
        <f>IF(GL_Paste!$B16901="","",DATE(YEAR(GL_Paste!$E16901),MONTH(GL_Paste!$E16901),1))</f>
        <v/>
      </c>
      <c r="C16904">
        <f>IF(GL_Paste!$B16901="","",IF(TRIM(GL_Paste!$M16901)&lt;&gt;"",TRIM(GL_Paste!$M16901),IFERROR(MID(GL_Paste!$I16901,FIND("[",GL_Paste!$I16901)+1,FIND("]",GL_Paste!$I16901)-FIND("[",GL_Paste!$I16901)-1),"")))</f>
        <v/>
      </c>
      <c r="D16904">
        <f>IF(GL_Paste!$B16901="","",IFERROR(INDEX(DeptName,MATCH($C16904,DeptTag,0)),"UNALLOCATED"))</f>
        <v/>
      </c>
      <c r="E16904">
        <f>IF(GL_Paste!$B16901="","",IFERROR(INDEX(AcctCat,MATCH(GL_Paste!$B16901&amp;"",AcctCode,0)),"UNKNOWN"))</f>
        <v/>
      </c>
      <c r="F16904">
        <f>IF(GL_Paste!$B16901="","",IFERROR(INDEX(AcctSub,MATCH(GL_Paste!$B16901&amp;"",AcctCode,0)),"UNKNOWN"))</f>
        <v/>
      </c>
    </row>
    <row r="16905">
      <c r="A16905" s="40">
        <f>IF(GL_Paste!$B16902="","",N(GL_Paste!$H16902)-N(GL_Paste!$G16902))</f>
        <v/>
      </c>
      <c r="B16905" s="43">
        <f>IF(GL_Paste!$B16902="","",DATE(YEAR(GL_Paste!$E16902),MONTH(GL_Paste!$E16902),1))</f>
        <v/>
      </c>
      <c r="C16905">
        <f>IF(GL_Paste!$B16902="","",IF(TRIM(GL_Paste!$M16902)&lt;&gt;"",TRIM(GL_Paste!$M16902),IFERROR(MID(GL_Paste!$I16902,FIND("[",GL_Paste!$I16902)+1,FIND("]",GL_Paste!$I16902)-FIND("[",GL_Paste!$I16902)-1),"")))</f>
        <v/>
      </c>
      <c r="D16905">
        <f>IF(GL_Paste!$B16902="","",IFERROR(INDEX(DeptName,MATCH($C16905,DeptTag,0)),"UNALLOCATED"))</f>
        <v/>
      </c>
      <c r="E16905">
        <f>IF(GL_Paste!$B16902="","",IFERROR(INDEX(AcctCat,MATCH(GL_Paste!$B16902&amp;"",AcctCode,0)),"UNKNOWN"))</f>
        <v/>
      </c>
      <c r="F16905">
        <f>IF(GL_Paste!$B16902="","",IFERROR(INDEX(AcctSub,MATCH(GL_Paste!$B16902&amp;"",AcctCode,0)),"UNKNOWN"))</f>
        <v/>
      </c>
    </row>
    <row r="16906">
      <c r="A16906" s="40">
        <f>IF(GL_Paste!$B16903="","",N(GL_Paste!$H16903)-N(GL_Paste!$G16903))</f>
        <v/>
      </c>
      <c r="B16906" s="43">
        <f>IF(GL_Paste!$B16903="","",DATE(YEAR(GL_Paste!$E16903),MONTH(GL_Paste!$E16903),1))</f>
        <v/>
      </c>
      <c r="C16906">
        <f>IF(GL_Paste!$B16903="","",IF(TRIM(GL_Paste!$M16903)&lt;&gt;"",TRIM(GL_Paste!$M16903),IFERROR(MID(GL_Paste!$I16903,FIND("[",GL_Paste!$I16903)+1,FIND("]",GL_Paste!$I16903)-FIND("[",GL_Paste!$I16903)-1),"")))</f>
        <v/>
      </c>
      <c r="D16906">
        <f>IF(GL_Paste!$B16903="","",IFERROR(INDEX(DeptName,MATCH($C16906,DeptTag,0)),"UNALLOCATED"))</f>
        <v/>
      </c>
      <c r="E16906">
        <f>IF(GL_Paste!$B16903="","",IFERROR(INDEX(AcctCat,MATCH(GL_Paste!$B16903&amp;"",AcctCode,0)),"UNKNOWN"))</f>
        <v/>
      </c>
      <c r="F16906">
        <f>IF(GL_Paste!$B16903="","",IFERROR(INDEX(AcctSub,MATCH(GL_Paste!$B16903&amp;"",AcctCode,0)),"UNKNOWN"))</f>
        <v/>
      </c>
    </row>
    <row r="16907">
      <c r="A16907" s="40">
        <f>IF(GL_Paste!$B16904="","",N(GL_Paste!$H16904)-N(GL_Paste!$G16904))</f>
        <v/>
      </c>
      <c r="B16907" s="43">
        <f>IF(GL_Paste!$B16904="","",DATE(YEAR(GL_Paste!$E16904),MONTH(GL_Paste!$E16904),1))</f>
        <v/>
      </c>
      <c r="C16907">
        <f>IF(GL_Paste!$B16904="","",IF(TRIM(GL_Paste!$M16904)&lt;&gt;"",TRIM(GL_Paste!$M16904),IFERROR(MID(GL_Paste!$I16904,FIND("[",GL_Paste!$I16904)+1,FIND("]",GL_Paste!$I16904)-FIND("[",GL_Paste!$I16904)-1),"")))</f>
        <v/>
      </c>
      <c r="D16907">
        <f>IF(GL_Paste!$B16904="","",IFERROR(INDEX(DeptName,MATCH($C16907,DeptTag,0)),"UNALLOCATED"))</f>
        <v/>
      </c>
      <c r="E16907">
        <f>IF(GL_Paste!$B16904="","",IFERROR(INDEX(AcctCat,MATCH(GL_Paste!$B16904&amp;"",AcctCode,0)),"UNKNOWN"))</f>
        <v/>
      </c>
      <c r="F16907">
        <f>IF(GL_Paste!$B16904="","",IFERROR(INDEX(AcctSub,MATCH(GL_Paste!$B16904&amp;"",AcctCode,0)),"UNKNOWN"))</f>
        <v/>
      </c>
    </row>
    <row r="16908">
      <c r="A16908" s="40">
        <f>IF(GL_Paste!$B16905="","",N(GL_Paste!$H16905)-N(GL_Paste!$G16905))</f>
        <v/>
      </c>
      <c r="B16908" s="43">
        <f>IF(GL_Paste!$B16905="","",DATE(YEAR(GL_Paste!$E16905),MONTH(GL_Paste!$E16905),1))</f>
        <v/>
      </c>
      <c r="C16908">
        <f>IF(GL_Paste!$B16905="","",IF(TRIM(GL_Paste!$M16905)&lt;&gt;"",TRIM(GL_Paste!$M16905),IFERROR(MID(GL_Paste!$I16905,FIND("[",GL_Paste!$I16905)+1,FIND("]",GL_Paste!$I16905)-FIND("[",GL_Paste!$I16905)-1),"")))</f>
        <v/>
      </c>
      <c r="D16908">
        <f>IF(GL_Paste!$B16905="","",IFERROR(INDEX(DeptName,MATCH($C16908,DeptTag,0)),"UNALLOCATED"))</f>
        <v/>
      </c>
      <c r="E16908">
        <f>IF(GL_Paste!$B16905="","",IFERROR(INDEX(AcctCat,MATCH(GL_Paste!$B16905&amp;"",AcctCode,0)),"UNKNOWN"))</f>
        <v/>
      </c>
      <c r="F16908">
        <f>IF(GL_Paste!$B16905="","",IFERROR(INDEX(AcctSub,MATCH(GL_Paste!$B16905&amp;"",AcctCode,0)),"UNKNOWN"))</f>
        <v/>
      </c>
    </row>
    <row r="16909">
      <c r="A16909" s="40">
        <f>IF(GL_Paste!$B16906="","",N(GL_Paste!$H16906)-N(GL_Paste!$G16906))</f>
        <v/>
      </c>
      <c r="B16909" s="43">
        <f>IF(GL_Paste!$B16906="","",DATE(YEAR(GL_Paste!$E16906),MONTH(GL_Paste!$E16906),1))</f>
        <v/>
      </c>
      <c r="C16909">
        <f>IF(GL_Paste!$B16906="","",IF(TRIM(GL_Paste!$M16906)&lt;&gt;"",TRIM(GL_Paste!$M16906),IFERROR(MID(GL_Paste!$I16906,FIND("[",GL_Paste!$I16906)+1,FIND("]",GL_Paste!$I16906)-FIND("[",GL_Paste!$I16906)-1),"")))</f>
        <v/>
      </c>
      <c r="D16909">
        <f>IF(GL_Paste!$B16906="","",IFERROR(INDEX(DeptName,MATCH($C16909,DeptTag,0)),"UNALLOCATED"))</f>
        <v/>
      </c>
      <c r="E16909">
        <f>IF(GL_Paste!$B16906="","",IFERROR(INDEX(AcctCat,MATCH(GL_Paste!$B16906&amp;"",AcctCode,0)),"UNKNOWN"))</f>
        <v/>
      </c>
      <c r="F16909">
        <f>IF(GL_Paste!$B16906="","",IFERROR(INDEX(AcctSub,MATCH(GL_Paste!$B16906&amp;"",AcctCode,0)),"UNKNOWN"))</f>
        <v/>
      </c>
    </row>
    <row r="16910">
      <c r="A16910" s="40">
        <f>IF(GL_Paste!$B16907="","",N(GL_Paste!$H16907)-N(GL_Paste!$G16907))</f>
        <v/>
      </c>
      <c r="B16910" s="43">
        <f>IF(GL_Paste!$B16907="","",DATE(YEAR(GL_Paste!$E16907),MONTH(GL_Paste!$E16907),1))</f>
        <v/>
      </c>
      <c r="C16910">
        <f>IF(GL_Paste!$B16907="","",IF(TRIM(GL_Paste!$M16907)&lt;&gt;"",TRIM(GL_Paste!$M16907),IFERROR(MID(GL_Paste!$I16907,FIND("[",GL_Paste!$I16907)+1,FIND("]",GL_Paste!$I16907)-FIND("[",GL_Paste!$I16907)-1),"")))</f>
        <v/>
      </c>
      <c r="D16910">
        <f>IF(GL_Paste!$B16907="","",IFERROR(INDEX(DeptName,MATCH($C16910,DeptTag,0)),"UNALLOCATED"))</f>
        <v/>
      </c>
      <c r="E16910">
        <f>IF(GL_Paste!$B16907="","",IFERROR(INDEX(AcctCat,MATCH(GL_Paste!$B16907&amp;"",AcctCode,0)),"UNKNOWN"))</f>
        <v/>
      </c>
      <c r="F16910">
        <f>IF(GL_Paste!$B16907="","",IFERROR(INDEX(AcctSub,MATCH(GL_Paste!$B16907&amp;"",AcctCode,0)),"UNKNOWN"))</f>
        <v/>
      </c>
    </row>
    <row r="16911">
      <c r="A16911" s="40">
        <f>IF(GL_Paste!$B16908="","",N(GL_Paste!$H16908)-N(GL_Paste!$G16908))</f>
        <v/>
      </c>
      <c r="B16911" s="43">
        <f>IF(GL_Paste!$B16908="","",DATE(YEAR(GL_Paste!$E16908),MONTH(GL_Paste!$E16908),1))</f>
        <v/>
      </c>
      <c r="C16911">
        <f>IF(GL_Paste!$B16908="","",IF(TRIM(GL_Paste!$M16908)&lt;&gt;"",TRIM(GL_Paste!$M16908),IFERROR(MID(GL_Paste!$I16908,FIND("[",GL_Paste!$I16908)+1,FIND("]",GL_Paste!$I16908)-FIND("[",GL_Paste!$I16908)-1),"")))</f>
        <v/>
      </c>
      <c r="D16911">
        <f>IF(GL_Paste!$B16908="","",IFERROR(INDEX(DeptName,MATCH($C16911,DeptTag,0)),"UNALLOCATED"))</f>
        <v/>
      </c>
      <c r="E16911">
        <f>IF(GL_Paste!$B16908="","",IFERROR(INDEX(AcctCat,MATCH(GL_Paste!$B16908&amp;"",AcctCode,0)),"UNKNOWN"))</f>
        <v/>
      </c>
      <c r="F16911">
        <f>IF(GL_Paste!$B16908="","",IFERROR(INDEX(AcctSub,MATCH(GL_Paste!$B16908&amp;"",AcctCode,0)),"UNKNOWN"))</f>
        <v/>
      </c>
    </row>
    <row r="16912">
      <c r="A16912" s="40">
        <f>IF(GL_Paste!$B16909="","",N(GL_Paste!$H16909)-N(GL_Paste!$G16909))</f>
        <v/>
      </c>
      <c r="B16912" s="43">
        <f>IF(GL_Paste!$B16909="","",DATE(YEAR(GL_Paste!$E16909),MONTH(GL_Paste!$E16909),1))</f>
        <v/>
      </c>
      <c r="C16912">
        <f>IF(GL_Paste!$B16909="","",IF(TRIM(GL_Paste!$M16909)&lt;&gt;"",TRIM(GL_Paste!$M16909),IFERROR(MID(GL_Paste!$I16909,FIND("[",GL_Paste!$I16909)+1,FIND("]",GL_Paste!$I16909)-FIND("[",GL_Paste!$I16909)-1),"")))</f>
        <v/>
      </c>
      <c r="D16912">
        <f>IF(GL_Paste!$B16909="","",IFERROR(INDEX(DeptName,MATCH($C16912,DeptTag,0)),"UNALLOCATED"))</f>
        <v/>
      </c>
      <c r="E16912">
        <f>IF(GL_Paste!$B16909="","",IFERROR(INDEX(AcctCat,MATCH(GL_Paste!$B16909&amp;"",AcctCode,0)),"UNKNOWN"))</f>
        <v/>
      </c>
      <c r="F16912">
        <f>IF(GL_Paste!$B16909="","",IFERROR(INDEX(AcctSub,MATCH(GL_Paste!$B16909&amp;"",AcctCode,0)),"UNKNOWN"))</f>
        <v/>
      </c>
    </row>
    <row r="16913">
      <c r="A16913" s="40">
        <f>IF(GL_Paste!$B16910="","",N(GL_Paste!$H16910)-N(GL_Paste!$G16910))</f>
        <v/>
      </c>
      <c r="B16913" s="43">
        <f>IF(GL_Paste!$B16910="","",DATE(YEAR(GL_Paste!$E16910),MONTH(GL_Paste!$E16910),1))</f>
        <v/>
      </c>
      <c r="C16913">
        <f>IF(GL_Paste!$B16910="","",IF(TRIM(GL_Paste!$M16910)&lt;&gt;"",TRIM(GL_Paste!$M16910),IFERROR(MID(GL_Paste!$I16910,FIND("[",GL_Paste!$I16910)+1,FIND("]",GL_Paste!$I16910)-FIND("[",GL_Paste!$I16910)-1),"")))</f>
        <v/>
      </c>
      <c r="D16913">
        <f>IF(GL_Paste!$B16910="","",IFERROR(INDEX(DeptName,MATCH($C16913,DeptTag,0)),"UNALLOCATED"))</f>
        <v/>
      </c>
      <c r="E16913">
        <f>IF(GL_Paste!$B16910="","",IFERROR(INDEX(AcctCat,MATCH(GL_Paste!$B16910&amp;"",AcctCode,0)),"UNKNOWN"))</f>
        <v/>
      </c>
      <c r="F16913">
        <f>IF(GL_Paste!$B16910="","",IFERROR(INDEX(AcctSub,MATCH(GL_Paste!$B16910&amp;"",AcctCode,0)),"UNKNOWN"))</f>
        <v/>
      </c>
    </row>
    <row r="16914">
      <c r="A16914" s="40">
        <f>IF(GL_Paste!$B16911="","",N(GL_Paste!$H16911)-N(GL_Paste!$G16911))</f>
        <v/>
      </c>
      <c r="B16914" s="43">
        <f>IF(GL_Paste!$B16911="","",DATE(YEAR(GL_Paste!$E16911),MONTH(GL_Paste!$E16911),1))</f>
        <v/>
      </c>
      <c r="C16914">
        <f>IF(GL_Paste!$B16911="","",IF(TRIM(GL_Paste!$M16911)&lt;&gt;"",TRIM(GL_Paste!$M16911),IFERROR(MID(GL_Paste!$I16911,FIND("[",GL_Paste!$I16911)+1,FIND("]",GL_Paste!$I16911)-FIND("[",GL_Paste!$I16911)-1),"")))</f>
        <v/>
      </c>
      <c r="D16914">
        <f>IF(GL_Paste!$B16911="","",IFERROR(INDEX(DeptName,MATCH($C16914,DeptTag,0)),"UNALLOCATED"))</f>
        <v/>
      </c>
      <c r="E16914">
        <f>IF(GL_Paste!$B16911="","",IFERROR(INDEX(AcctCat,MATCH(GL_Paste!$B16911&amp;"",AcctCode,0)),"UNKNOWN"))</f>
        <v/>
      </c>
      <c r="F16914">
        <f>IF(GL_Paste!$B16911="","",IFERROR(INDEX(AcctSub,MATCH(GL_Paste!$B16911&amp;"",AcctCode,0)),"UNKNOWN"))</f>
        <v/>
      </c>
    </row>
    <row r="16915">
      <c r="A16915" s="40">
        <f>IF(GL_Paste!$B16912="","",N(GL_Paste!$H16912)-N(GL_Paste!$G16912))</f>
        <v/>
      </c>
      <c r="B16915" s="43">
        <f>IF(GL_Paste!$B16912="","",DATE(YEAR(GL_Paste!$E16912),MONTH(GL_Paste!$E16912),1))</f>
        <v/>
      </c>
      <c r="C16915">
        <f>IF(GL_Paste!$B16912="","",IF(TRIM(GL_Paste!$M16912)&lt;&gt;"",TRIM(GL_Paste!$M16912),IFERROR(MID(GL_Paste!$I16912,FIND("[",GL_Paste!$I16912)+1,FIND("]",GL_Paste!$I16912)-FIND("[",GL_Paste!$I16912)-1),"")))</f>
        <v/>
      </c>
      <c r="D16915">
        <f>IF(GL_Paste!$B16912="","",IFERROR(INDEX(DeptName,MATCH($C16915,DeptTag,0)),"UNALLOCATED"))</f>
        <v/>
      </c>
      <c r="E16915">
        <f>IF(GL_Paste!$B16912="","",IFERROR(INDEX(AcctCat,MATCH(GL_Paste!$B16912&amp;"",AcctCode,0)),"UNKNOWN"))</f>
        <v/>
      </c>
      <c r="F16915">
        <f>IF(GL_Paste!$B16912="","",IFERROR(INDEX(AcctSub,MATCH(GL_Paste!$B16912&amp;"",AcctCode,0)),"UNKNOWN"))</f>
        <v/>
      </c>
    </row>
    <row r="16916">
      <c r="A16916" s="40">
        <f>IF(GL_Paste!$B16913="","",N(GL_Paste!$H16913)-N(GL_Paste!$G16913))</f>
        <v/>
      </c>
      <c r="B16916" s="43">
        <f>IF(GL_Paste!$B16913="","",DATE(YEAR(GL_Paste!$E16913),MONTH(GL_Paste!$E16913),1))</f>
        <v/>
      </c>
      <c r="C16916">
        <f>IF(GL_Paste!$B16913="","",IF(TRIM(GL_Paste!$M16913)&lt;&gt;"",TRIM(GL_Paste!$M16913),IFERROR(MID(GL_Paste!$I16913,FIND("[",GL_Paste!$I16913)+1,FIND("]",GL_Paste!$I16913)-FIND("[",GL_Paste!$I16913)-1),"")))</f>
        <v/>
      </c>
      <c r="D16916">
        <f>IF(GL_Paste!$B16913="","",IFERROR(INDEX(DeptName,MATCH($C16916,DeptTag,0)),"UNALLOCATED"))</f>
        <v/>
      </c>
      <c r="E16916">
        <f>IF(GL_Paste!$B16913="","",IFERROR(INDEX(AcctCat,MATCH(GL_Paste!$B16913&amp;"",AcctCode,0)),"UNKNOWN"))</f>
        <v/>
      </c>
      <c r="F16916">
        <f>IF(GL_Paste!$B16913="","",IFERROR(INDEX(AcctSub,MATCH(GL_Paste!$B16913&amp;"",AcctCode,0)),"UNKNOWN"))</f>
        <v/>
      </c>
    </row>
    <row r="16917">
      <c r="A16917" s="40">
        <f>IF(GL_Paste!$B16914="","",N(GL_Paste!$H16914)-N(GL_Paste!$G16914))</f>
        <v/>
      </c>
      <c r="B16917" s="43">
        <f>IF(GL_Paste!$B16914="","",DATE(YEAR(GL_Paste!$E16914),MONTH(GL_Paste!$E16914),1))</f>
        <v/>
      </c>
      <c r="C16917">
        <f>IF(GL_Paste!$B16914="","",IF(TRIM(GL_Paste!$M16914)&lt;&gt;"",TRIM(GL_Paste!$M16914),IFERROR(MID(GL_Paste!$I16914,FIND("[",GL_Paste!$I16914)+1,FIND("]",GL_Paste!$I16914)-FIND("[",GL_Paste!$I16914)-1),"")))</f>
        <v/>
      </c>
      <c r="D16917">
        <f>IF(GL_Paste!$B16914="","",IFERROR(INDEX(DeptName,MATCH($C16917,DeptTag,0)),"UNALLOCATED"))</f>
        <v/>
      </c>
      <c r="E16917">
        <f>IF(GL_Paste!$B16914="","",IFERROR(INDEX(AcctCat,MATCH(GL_Paste!$B16914&amp;"",AcctCode,0)),"UNKNOWN"))</f>
        <v/>
      </c>
      <c r="F16917">
        <f>IF(GL_Paste!$B16914="","",IFERROR(INDEX(AcctSub,MATCH(GL_Paste!$B16914&amp;"",AcctCode,0)),"UNKNOWN"))</f>
        <v/>
      </c>
    </row>
    <row r="16918">
      <c r="A16918" s="40">
        <f>IF(GL_Paste!$B16915="","",N(GL_Paste!$H16915)-N(GL_Paste!$G16915))</f>
        <v/>
      </c>
      <c r="B16918" s="43">
        <f>IF(GL_Paste!$B16915="","",DATE(YEAR(GL_Paste!$E16915),MONTH(GL_Paste!$E16915),1))</f>
        <v/>
      </c>
      <c r="C16918">
        <f>IF(GL_Paste!$B16915="","",IF(TRIM(GL_Paste!$M16915)&lt;&gt;"",TRIM(GL_Paste!$M16915),IFERROR(MID(GL_Paste!$I16915,FIND("[",GL_Paste!$I16915)+1,FIND("]",GL_Paste!$I16915)-FIND("[",GL_Paste!$I16915)-1),"")))</f>
        <v/>
      </c>
      <c r="D16918">
        <f>IF(GL_Paste!$B16915="","",IFERROR(INDEX(DeptName,MATCH($C16918,DeptTag,0)),"UNALLOCATED"))</f>
        <v/>
      </c>
      <c r="E16918">
        <f>IF(GL_Paste!$B16915="","",IFERROR(INDEX(AcctCat,MATCH(GL_Paste!$B16915&amp;"",AcctCode,0)),"UNKNOWN"))</f>
        <v/>
      </c>
      <c r="F16918">
        <f>IF(GL_Paste!$B16915="","",IFERROR(INDEX(AcctSub,MATCH(GL_Paste!$B16915&amp;"",AcctCode,0)),"UNKNOWN"))</f>
        <v/>
      </c>
    </row>
    <row r="16919">
      <c r="A16919" s="40">
        <f>IF(GL_Paste!$B16916="","",N(GL_Paste!$H16916)-N(GL_Paste!$G16916))</f>
        <v/>
      </c>
      <c r="B16919" s="43">
        <f>IF(GL_Paste!$B16916="","",DATE(YEAR(GL_Paste!$E16916),MONTH(GL_Paste!$E16916),1))</f>
        <v/>
      </c>
      <c r="C16919">
        <f>IF(GL_Paste!$B16916="","",IF(TRIM(GL_Paste!$M16916)&lt;&gt;"",TRIM(GL_Paste!$M16916),IFERROR(MID(GL_Paste!$I16916,FIND("[",GL_Paste!$I16916)+1,FIND("]",GL_Paste!$I16916)-FIND("[",GL_Paste!$I16916)-1),"")))</f>
        <v/>
      </c>
      <c r="D16919">
        <f>IF(GL_Paste!$B16916="","",IFERROR(INDEX(DeptName,MATCH($C16919,DeptTag,0)),"UNALLOCATED"))</f>
        <v/>
      </c>
      <c r="E16919">
        <f>IF(GL_Paste!$B16916="","",IFERROR(INDEX(AcctCat,MATCH(GL_Paste!$B16916&amp;"",AcctCode,0)),"UNKNOWN"))</f>
        <v/>
      </c>
      <c r="F16919">
        <f>IF(GL_Paste!$B16916="","",IFERROR(INDEX(AcctSub,MATCH(GL_Paste!$B16916&amp;"",AcctCode,0)),"UNKNOWN"))</f>
        <v/>
      </c>
    </row>
    <row r="16920">
      <c r="A16920" s="40">
        <f>IF(GL_Paste!$B16917="","",N(GL_Paste!$H16917)-N(GL_Paste!$G16917))</f>
        <v/>
      </c>
      <c r="B16920" s="43">
        <f>IF(GL_Paste!$B16917="","",DATE(YEAR(GL_Paste!$E16917),MONTH(GL_Paste!$E16917),1))</f>
        <v/>
      </c>
      <c r="C16920">
        <f>IF(GL_Paste!$B16917="","",IF(TRIM(GL_Paste!$M16917)&lt;&gt;"",TRIM(GL_Paste!$M16917),IFERROR(MID(GL_Paste!$I16917,FIND("[",GL_Paste!$I16917)+1,FIND("]",GL_Paste!$I16917)-FIND("[",GL_Paste!$I16917)-1),"")))</f>
        <v/>
      </c>
      <c r="D16920">
        <f>IF(GL_Paste!$B16917="","",IFERROR(INDEX(DeptName,MATCH($C16920,DeptTag,0)),"UNALLOCATED"))</f>
        <v/>
      </c>
      <c r="E16920">
        <f>IF(GL_Paste!$B16917="","",IFERROR(INDEX(AcctCat,MATCH(GL_Paste!$B16917&amp;"",AcctCode,0)),"UNKNOWN"))</f>
        <v/>
      </c>
      <c r="F16920">
        <f>IF(GL_Paste!$B16917="","",IFERROR(INDEX(AcctSub,MATCH(GL_Paste!$B16917&amp;"",AcctCode,0)),"UNKNOWN"))</f>
        <v/>
      </c>
    </row>
    <row r="16921">
      <c r="A16921" s="40">
        <f>IF(GL_Paste!$B16918="","",N(GL_Paste!$H16918)-N(GL_Paste!$G16918))</f>
        <v/>
      </c>
      <c r="B16921" s="43">
        <f>IF(GL_Paste!$B16918="","",DATE(YEAR(GL_Paste!$E16918),MONTH(GL_Paste!$E16918),1))</f>
        <v/>
      </c>
      <c r="C16921">
        <f>IF(GL_Paste!$B16918="","",IF(TRIM(GL_Paste!$M16918)&lt;&gt;"",TRIM(GL_Paste!$M16918),IFERROR(MID(GL_Paste!$I16918,FIND("[",GL_Paste!$I16918)+1,FIND("]",GL_Paste!$I16918)-FIND("[",GL_Paste!$I16918)-1),"")))</f>
        <v/>
      </c>
      <c r="D16921">
        <f>IF(GL_Paste!$B16918="","",IFERROR(INDEX(DeptName,MATCH($C16921,DeptTag,0)),"UNALLOCATED"))</f>
        <v/>
      </c>
      <c r="E16921">
        <f>IF(GL_Paste!$B16918="","",IFERROR(INDEX(AcctCat,MATCH(GL_Paste!$B16918&amp;"",AcctCode,0)),"UNKNOWN"))</f>
        <v/>
      </c>
      <c r="F16921">
        <f>IF(GL_Paste!$B16918="","",IFERROR(INDEX(AcctSub,MATCH(GL_Paste!$B16918&amp;"",AcctCode,0)),"UNKNOWN"))</f>
        <v/>
      </c>
    </row>
    <row r="16922">
      <c r="A16922" s="40">
        <f>IF(GL_Paste!$B16919="","",N(GL_Paste!$H16919)-N(GL_Paste!$G16919))</f>
        <v/>
      </c>
      <c r="B16922" s="43">
        <f>IF(GL_Paste!$B16919="","",DATE(YEAR(GL_Paste!$E16919),MONTH(GL_Paste!$E16919),1))</f>
        <v/>
      </c>
      <c r="C16922">
        <f>IF(GL_Paste!$B16919="","",IF(TRIM(GL_Paste!$M16919)&lt;&gt;"",TRIM(GL_Paste!$M16919),IFERROR(MID(GL_Paste!$I16919,FIND("[",GL_Paste!$I16919)+1,FIND("]",GL_Paste!$I16919)-FIND("[",GL_Paste!$I16919)-1),"")))</f>
        <v/>
      </c>
      <c r="D16922">
        <f>IF(GL_Paste!$B16919="","",IFERROR(INDEX(DeptName,MATCH($C16922,DeptTag,0)),"UNALLOCATED"))</f>
        <v/>
      </c>
      <c r="E16922">
        <f>IF(GL_Paste!$B16919="","",IFERROR(INDEX(AcctCat,MATCH(GL_Paste!$B16919&amp;"",AcctCode,0)),"UNKNOWN"))</f>
        <v/>
      </c>
      <c r="F16922">
        <f>IF(GL_Paste!$B16919="","",IFERROR(INDEX(AcctSub,MATCH(GL_Paste!$B16919&amp;"",AcctCode,0)),"UNKNOWN"))</f>
        <v/>
      </c>
    </row>
    <row r="16923">
      <c r="A16923" s="40">
        <f>IF(GL_Paste!$B16920="","",N(GL_Paste!$H16920)-N(GL_Paste!$G16920))</f>
        <v/>
      </c>
      <c r="B16923" s="43">
        <f>IF(GL_Paste!$B16920="","",DATE(YEAR(GL_Paste!$E16920),MONTH(GL_Paste!$E16920),1))</f>
        <v/>
      </c>
      <c r="C16923">
        <f>IF(GL_Paste!$B16920="","",IF(TRIM(GL_Paste!$M16920)&lt;&gt;"",TRIM(GL_Paste!$M16920),IFERROR(MID(GL_Paste!$I16920,FIND("[",GL_Paste!$I16920)+1,FIND("]",GL_Paste!$I16920)-FIND("[",GL_Paste!$I16920)-1),"")))</f>
        <v/>
      </c>
      <c r="D16923">
        <f>IF(GL_Paste!$B16920="","",IFERROR(INDEX(DeptName,MATCH($C16923,DeptTag,0)),"UNALLOCATED"))</f>
        <v/>
      </c>
      <c r="E16923">
        <f>IF(GL_Paste!$B16920="","",IFERROR(INDEX(AcctCat,MATCH(GL_Paste!$B16920&amp;"",AcctCode,0)),"UNKNOWN"))</f>
        <v/>
      </c>
      <c r="F16923">
        <f>IF(GL_Paste!$B16920="","",IFERROR(INDEX(AcctSub,MATCH(GL_Paste!$B16920&amp;"",AcctCode,0)),"UNKNOWN"))</f>
        <v/>
      </c>
    </row>
    <row r="16924">
      <c r="A16924" s="40">
        <f>IF(GL_Paste!$B16921="","",N(GL_Paste!$H16921)-N(GL_Paste!$G16921))</f>
        <v/>
      </c>
      <c r="B16924" s="43">
        <f>IF(GL_Paste!$B16921="","",DATE(YEAR(GL_Paste!$E16921),MONTH(GL_Paste!$E16921),1))</f>
        <v/>
      </c>
      <c r="C16924">
        <f>IF(GL_Paste!$B16921="","",IF(TRIM(GL_Paste!$M16921)&lt;&gt;"",TRIM(GL_Paste!$M16921),IFERROR(MID(GL_Paste!$I16921,FIND("[",GL_Paste!$I16921)+1,FIND("]",GL_Paste!$I16921)-FIND("[",GL_Paste!$I16921)-1),"")))</f>
        <v/>
      </c>
      <c r="D16924">
        <f>IF(GL_Paste!$B16921="","",IFERROR(INDEX(DeptName,MATCH($C16924,DeptTag,0)),"UNALLOCATED"))</f>
        <v/>
      </c>
      <c r="E16924">
        <f>IF(GL_Paste!$B16921="","",IFERROR(INDEX(AcctCat,MATCH(GL_Paste!$B16921&amp;"",AcctCode,0)),"UNKNOWN"))</f>
        <v/>
      </c>
      <c r="F16924">
        <f>IF(GL_Paste!$B16921="","",IFERROR(INDEX(AcctSub,MATCH(GL_Paste!$B16921&amp;"",AcctCode,0)),"UNKNOWN"))</f>
        <v/>
      </c>
    </row>
    <row r="16925">
      <c r="A16925" s="40">
        <f>IF(GL_Paste!$B16922="","",N(GL_Paste!$H16922)-N(GL_Paste!$G16922))</f>
        <v/>
      </c>
      <c r="B16925" s="43">
        <f>IF(GL_Paste!$B16922="","",DATE(YEAR(GL_Paste!$E16922),MONTH(GL_Paste!$E16922),1))</f>
        <v/>
      </c>
      <c r="C16925">
        <f>IF(GL_Paste!$B16922="","",IF(TRIM(GL_Paste!$M16922)&lt;&gt;"",TRIM(GL_Paste!$M16922),IFERROR(MID(GL_Paste!$I16922,FIND("[",GL_Paste!$I16922)+1,FIND("]",GL_Paste!$I16922)-FIND("[",GL_Paste!$I16922)-1),"")))</f>
        <v/>
      </c>
      <c r="D16925">
        <f>IF(GL_Paste!$B16922="","",IFERROR(INDEX(DeptName,MATCH($C16925,DeptTag,0)),"UNALLOCATED"))</f>
        <v/>
      </c>
      <c r="E16925">
        <f>IF(GL_Paste!$B16922="","",IFERROR(INDEX(AcctCat,MATCH(GL_Paste!$B16922&amp;"",AcctCode,0)),"UNKNOWN"))</f>
        <v/>
      </c>
      <c r="F16925">
        <f>IF(GL_Paste!$B16922="","",IFERROR(INDEX(AcctSub,MATCH(GL_Paste!$B16922&amp;"",AcctCode,0)),"UNKNOWN"))</f>
        <v/>
      </c>
    </row>
    <row r="16926">
      <c r="A16926" s="40">
        <f>IF(GL_Paste!$B16923="","",N(GL_Paste!$H16923)-N(GL_Paste!$G16923))</f>
        <v/>
      </c>
      <c r="B16926" s="43">
        <f>IF(GL_Paste!$B16923="","",DATE(YEAR(GL_Paste!$E16923),MONTH(GL_Paste!$E16923),1))</f>
        <v/>
      </c>
      <c r="C16926">
        <f>IF(GL_Paste!$B16923="","",IF(TRIM(GL_Paste!$M16923)&lt;&gt;"",TRIM(GL_Paste!$M16923),IFERROR(MID(GL_Paste!$I16923,FIND("[",GL_Paste!$I16923)+1,FIND("]",GL_Paste!$I16923)-FIND("[",GL_Paste!$I16923)-1),"")))</f>
        <v/>
      </c>
      <c r="D16926">
        <f>IF(GL_Paste!$B16923="","",IFERROR(INDEX(DeptName,MATCH($C16926,DeptTag,0)),"UNALLOCATED"))</f>
        <v/>
      </c>
      <c r="E16926">
        <f>IF(GL_Paste!$B16923="","",IFERROR(INDEX(AcctCat,MATCH(GL_Paste!$B16923&amp;"",AcctCode,0)),"UNKNOWN"))</f>
        <v/>
      </c>
      <c r="F16926">
        <f>IF(GL_Paste!$B16923="","",IFERROR(INDEX(AcctSub,MATCH(GL_Paste!$B16923&amp;"",AcctCode,0)),"UNKNOWN"))</f>
        <v/>
      </c>
    </row>
    <row r="16927">
      <c r="A16927" s="40">
        <f>IF(GL_Paste!$B16924="","",N(GL_Paste!$H16924)-N(GL_Paste!$G16924))</f>
        <v/>
      </c>
      <c r="B16927" s="43">
        <f>IF(GL_Paste!$B16924="","",DATE(YEAR(GL_Paste!$E16924),MONTH(GL_Paste!$E16924),1))</f>
        <v/>
      </c>
      <c r="C16927">
        <f>IF(GL_Paste!$B16924="","",IF(TRIM(GL_Paste!$M16924)&lt;&gt;"",TRIM(GL_Paste!$M16924),IFERROR(MID(GL_Paste!$I16924,FIND("[",GL_Paste!$I16924)+1,FIND("]",GL_Paste!$I16924)-FIND("[",GL_Paste!$I16924)-1),"")))</f>
        <v/>
      </c>
      <c r="D16927">
        <f>IF(GL_Paste!$B16924="","",IFERROR(INDEX(DeptName,MATCH($C16927,DeptTag,0)),"UNALLOCATED"))</f>
        <v/>
      </c>
      <c r="E16927">
        <f>IF(GL_Paste!$B16924="","",IFERROR(INDEX(AcctCat,MATCH(GL_Paste!$B16924&amp;"",AcctCode,0)),"UNKNOWN"))</f>
        <v/>
      </c>
      <c r="F16927">
        <f>IF(GL_Paste!$B16924="","",IFERROR(INDEX(AcctSub,MATCH(GL_Paste!$B16924&amp;"",AcctCode,0)),"UNKNOWN"))</f>
        <v/>
      </c>
    </row>
    <row r="16928">
      <c r="A16928" s="40">
        <f>IF(GL_Paste!$B16925="","",N(GL_Paste!$H16925)-N(GL_Paste!$G16925))</f>
        <v/>
      </c>
      <c r="B16928" s="43">
        <f>IF(GL_Paste!$B16925="","",DATE(YEAR(GL_Paste!$E16925),MONTH(GL_Paste!$E16925),1))</f>
        <v/>
      </c>
      <c r="C16928">
        <f>IF(GL_Paste!$B16925="","",IF(TRIM(GL_Paste!$M16925)&lt;&gt;"",TRIM(GL_Paste!$M16925),IFERROR(MID(GL_Paste!$I16925,FIND("[",GL_Paste!$I16925)+1,FIND("]",GL_Paste!$I16925)-FIND("[",GL_Paste!$I16925)-1),"")))</f>
        <v/>
      </c>
      <c r="D16928">
        <f>IF(GL_Paste!$B16925="","",IFERROR(INDEX(DeptName,MATCH($C16928,DeptTag,0)),"UNALLOCATED"))</f>
        <v/>
      </c>
      <c r="E16928">
        <f>IF(GL_Paste!$B16925="","",IFERROR(INDEX(AcctCat,MATCH(GL_Paste!$B16925&amp;"",AcctCode,0)),"UNKNOWN"))</f>
        <v/>
      </c>
      <c r="F16928">
        <f>IF(GL_Paste!$B16925="","",IFERROR(INDEX(AcctSub,MATCH(GL_Paste!$B16925&amp;"",AcctCode,0)),"UNKNOWN"))</f>
        <v/>
      </c>
    </row>
    <row r="16929">
      <c r="A16929" s="40">
        <f>IF(GL_Paste!$B16926="","",N(GL_Paste!$H16926)-N(GL_Paste!$G16926))</f>
        <v/>
      </c>
      <c r="B16929" s="43">
        <f>IF(GL_Paste!$B16926="","",DATE(YEAR(GL_Paste!$E16926),MONTH(GL_Paste!$E16926),1))</f>
        <v/>
      </c>
      <c r="C16929">
        <f>IF(GL_Paste!$B16926="","",IF(TRIM(GL_Paste!$M16926)&lt;&gt;"",TRIM(GL_Paste!$M16926),IFERROR(MID(GL_Paste!$I16926,FIND("[",GL_Paste!$I16926)+1,FIND("]",GL_Paste!$I16926)-FIND("[",GL_Paste!$I16926)-1),"")))</f>
        <v/>
      </c>
      <c r="D16929">
        <f>IF(GL_Paste!$B16926="","",IFERROR(INDEX(DeptName,MATCH($C16929,DeptTag,0)),"UNALLOCATED"))</f>
        <v/>
      </c>
      <c r="E16929">
        <f>IF(GL_Paste!$B16926="","",IFERROR(INDEX(AcctCat,MATCH(GL_Paste!$B16926&amp;"",AcctCode,0)),"UNKNOWN"))</f>
        <v/>
      </c>
      <c r="F16929">
        <f>IF(GL_Paste!$B16926="","",IFERROR(INDEX(AcctSub,MATCH(GL_Paste!$B16926&amp;"",AcctCode,0)),"UNKNOWN"))</f>
        <v/>
      </c>
    </row>
    <row r="16930">
      <c r="A16930" s="40">
        <f>IF(GL_Paste!$B16927="","",N(GL_Paste!$H16927)-N(GL_Paste!$G16927))</f>
        <v/>
      </c>
      <c r="B16930" s="43">
        <f>IF(GL_Paste!$B16927="","",DATE(YEAR(GL_Paste!$E16927),MONTH(GL_Paste!$E16927),1))</f>
        <v/>
      </c>
      <c r="C16930">
        <f>IF(GL_Paste!$B16927="","",IF(TRIM(GL_Paste!$M16927)&lt;&gt;"",TRIM(GL_Paste!$M16927),IFERROR(MID(GL_Paste!$I16927,FIND("[",GL_Paste!$I16927)+1,FIND("]",GL_Paste!$I16927)-FIND("[",GL_Paste!$I16927)-1),"")))</f>
        <v/>
      </c>
      <c r="D16930">
        <f>IF(GL_Paste!$B16927="","",IFERROR(INDEX(DeptName,MATCH($C16930,DeptTag,0)),"UNALLOCATED"))</f>
        <v/>
      </c>
      <c r="E16930">
        <f>IF(GL_Paste!$B16927="","",IFERROR(INDEX(AcctCat,MATCH(GL_Paste!$B16927&amp;"",AcctCode,0)),"UNKNOWN"))</f>
        <v/>
      </c>
      <c r="F16930">
        <f>IF(GL_Paste!$B16927="","",IFERROR(INDEX(AcctSub,MATCH(GL_Paste!$B16927&amp;"",AcctCode,0)),"UNKNOWN"))</f>
        <v/>
      </c>
    </row>
    <row r="16931">
      <c r="A16931" s="40">
        <f>IF(GL_Paste!$B16928="","",N(GL_Paste!$H16928)-N(GL_Paste!$G16928))</f>
        <v/>
      </c>
      <c r="B16931" s="43">
        <f>IF(GL_Paste!$B16928="","",DATE(YEAR(GL_Paste!$E16928),MONTH(GL_Paste!$E16928),1))</f>
        <v/>
      </c>
      <c r="C16931">
        <f>IF(GL_Paste!$B16928="","",IF(TRIM(GL_Paste!$M16928)&lt;&gt;"",TRIM(GL_Paste!$M16928),IFERROR(MID(GL_Paste!$I16928,FIND("[",GL_Paste!$I16928)+1,FIND("]",GL_Paste!$I16928)-FIND("[",GL_Paste!$I16928)-1),"")))</f>
        <v/>
      </c>
      <c r="D16931">
        <f>IF(GL_Paste!$B16928="","",IFERROR(INDEX(DeptName,MATCH($C16931,DeptTag,0)),"UNALLOCATED"))</f>
        <v/>
      </c>
      <c r="E16931">
        <f>IF(GL_Paste!$B16928="","",IFERROR(INDEX(AcctCat,MATCH(GL_Paste!$B16928&amp;"",AcctCode,0)),"UNKNOWN"))</f>
        <v/>
      </c>
      <c r="F16931">
        <f>IF(GL_Paste!$B16928="","",IFERROR(INDEX(AcctSub,MATCH(GL_Paste!$B16928&amp;"",AcctCode,0)),"UNKNOWN"))</f>
        <v/>
      </c>
    </row>
    <row r="16932">
      <c r="A16932" s="40">
        <f>IF(GL_Paste!$B16929="","",N(GL_Paste!$H16929)-N(GL_Paste!$G16929))</f>
        <v/>
      </c>
      <c r="B16932" s="43">
        <f>IF(GL_Paste!$B16929="","",DATE(YEAR(GL_Paste!$E16929),MONTH(GL_Paste!$E16929),1))</f>
        <v/>
      </c>
      <c r="C16932">
        <f>IF(GL_Paste!$B16929="","",IF(TRIM(GL_Paste!$M16929)&lt;&gt;"",TRIM(GL_Paste!$M16929),IFERROR(MID(GL_Paste!$I16929,FIND("[",GL_Paste!$I16929)+1,FIND("]",GL_Paste!$I16929)-FIND("[",GL_Paste!$I16929)-1),"")))</f>
        <v/>
      </c>
      <c r="D16932">
        <f>IF(GL_Paste!$B16929="","",IFERROR(INDEX(DeptName,MATCH($C16932,DeptTag,0)),"UNALLOCATED"))</f>
        <v/>
      </c>
      <c r="E16932">
        <f>IF(GL_Paste!$B16929="","",IFERROR(INDEX(AcctCat,MATCH(GL_Paste!$B16929&amp;"",AcctCode,0)),"UNKNOWN"))</f>
        <v/>
      </c>
      <c r="F16932">
        <f>IF(GL_Paste!$B16929="","",IFERROR(INDEX(AcctSub,MATCH(GL_Paste!$B16929&amp;"",AcctCode,0)),"UNKNOWN"))</f>
        <v/>
      </c>
    </row>
    <row r="16933">
      <c r="A16933" s="40">
        <f>IF(GL_Paste!$B16930="","",N(GL_Paste!$H16930)-N(GL_Paste!$G16930))</f>
        <v/>
      </c>
      <c r="B16933" s="43">
        <f>IF(GL_Paste!$B16930="","",DATE(YEAR(GL_Paste!$E16930),MONTH(GL_Paste!$E16930),1))</f>
        <v/>
      </c>
      <c r="C16933">
        <f>IF(GL_Paste!$B16930="","",IF(TRIM(GL_Paste!$M16930)&lt;&gt;"",TRIM(GL_Paste!$M16930),IFERROR(MID(GL_Paste!$I16930,FIND("[",GL_Paste!$I16930)+1,FIND("]",GL_Paste!$I16930)-FIND("[",GL_Paste!$I16930)-1),"")))</f>
        <v/>
      </c>
      <c r="D16933">
        <f>IF(GL_Paste!$B16930="","",IFERROR(INDEX(DeptName,MATCH($C16933,DeptTag,0)),"UNALLOCATED"))</f>
        <v/>
      </c>
      <c r="E16933">
        <f>IF(GL_Paste!$B16930="","",IFERROR(INDEX(AcctCat,MATCH(GL_Paste!$B16930&amp;"",AcctCode,0)),"UNKNOWN"))</f>
        <v/>
      </c>
      <c r="F16933">
        <f>IF(GL_Paste!$B16930="","",IFERROR(INDEX(AcctSub,MATCH(GL_Paste!$B16930&amp;"",AcctCode,0)),"UNKNOWN"))</f>
        <v/>
      </c>
    </row>
    <row r="16934">
      <c r="A16934" s="40">
        <f>IF(GL_Paste!$B16931="","",N(GL_Paste!$H16931)-N(GL_Paste!$G16931))</f>
        <v/>
      </c>
      <c r="B16934" s="43">
        <f>IF(GL_Paste!$B16931="","",DATE(YEAR(GL_Paste!$E16931),MONTH(GL_Paste!$E16931),1))</f>
        <v/>
      </c>
      <c r="C16934">
        <f>IF(GL_Paste!$B16931="","",IF(TRIM(GL_Paste!$M16931)&lt;&gt;"",TRIM(GL_Paste!$M16931),IFERROR(MID(GL_Paste!$I16931,FIND("[",GL_Paste!$I16931)+1,FIND("]",GL_Paste!$I16931)-FIND("[",GL_Paste!$I16931)-1),"")))</f>
        <v/>
      </c>
      <c r="D16934">
        <f>IF(GL_Paste!$B16931="","",IFERROR(INDEX(DeptName,MATCH($C16934,DeptTag,0)),"UNALLOCATED"))</f>
        <v/>
      </c>
      <c r="E16934">
        <f>IF(GL_Paste!$B16931="","",IFERROR(INDEX(AcctCat,MATCH(GL_Paste!$B16931&amp;"",AcctCode,0)),"UNKNOWN"))</f>
        <v/>
      </c>
      <c r="F16934">
        <f>IF(GL_Paste!$B16931="","",IFERROR(INDEX(AcctSub,MATCH(GL_Paste!$B16931&amp;"",AcctCode,0)),"UNKNOWN"))</f>
        <v/>
      </c>
    </row>
    <row r="16935">
      <c r="A16935" s="40">
        <f>IF(GL_Paste!$B16932="","",N(GL_Paste!$H16932)-N(GL_Paste!$G16932))</f>
        <v/>
      </c>
      <c r="B16935" s="43">
        <f>IF(GL_Paste!$B16932="","",DATE(YEAR(GL_Paste!$E16932),MONTH(GL_Paste!$E16932),1))</f>
        <v/>
      </c>
      <c r="C16935">
        <f>IF(GL_Paste!$B16932="","",IF(TRIM(GL_Paste!$M16932)&lt;&gt;"",TRIM(GL_Paste!$M16932),IFERROR(MID(GL_Paste!$I16932,FIND("[",GL_Paste!$I16932)+1,FIND("]",GL_Paste!$I16932)-FIND("[",GL_Paste!$I16932)-1),"")))</f>
        <v/>
      </c>
      <c r="D16935">
        <f>IF(GL_Paste!$B16932="","",IFERROR(INDEX(DeptName,MATCH($C16935,DeptTag,0)),"UNALLOCATED"))</f>
        <v/>
      </c>
      <c r="E16935">
        <f>IF(GL_Paste!$B16932="","",IFERROR(INDEX(AcctCat,MATCH(GL_Paste!$B16932&amp;"",AcctCode,0)),"UNKNOWN"))</f>
        <v/>
      </c>
      <c r="F16935">
        <f>IF(GL_Paste!$B16932="","",IFERROR(INDEX(AcctSub,MATCH(GL_Paste!$B16932&amp;"",AcctCode,0)),"UNKNOWN"))</f>
        <v/>
      </c>
    </row>
    <row r="16936">
      <c r="A16936" s="40">
        <f>IF(GL_Paste!$B16933="","",N(GL_Paste!$H16933)-N(GL_Paste!$G16933))</f>
        <v/>
      </c>
      <c r="B16936" s="43">
        <f>IF(GL_Paste!$B16933="","",DATE(YEAR(GL_Paste!$E16933),MONTH(GL_Paste!$E16933),1))</f>
        <v/>
      </c>
      <c r="C16936">
        <f>IF(GL_Paste!$B16933="","",IF(TRIM(GL_Paste!$M16933)&lt;&gt;"",TRIM(GL_Paste!$M16933),IFERROR(MID(GL_Paste!$I16933,FIND("[",GL_Paste!$I16933)+1,FIND("]",GL_Paste!$I16933)-FIND("[",GL_Paste!$I16933)-1),"")))</f>
        <v/>
      </c>
      <c r="D16936">
        <f>IF(GL_Paste!$B16933="","",IFERROR(INDEX(DeptName,MATCH($C16936,DeptTag,0)),"UNALLOCATED"))</f>
        <v/>
      </c>
      <c r="E16936">
        <f>IF(GL_Paste!$B16933="","",IFERROR(INDEX(AcctCat,MATCH(GL_Paste!$B16933&amp;"",AcctCode,0)),"UNKNOWN"))</f>
        <v/>
      </c>
      <c r="F16936">
        <f>IF(GL_Paste!$B16933="","",IFERROR(INDEX(AcctSub,MATCH(GL_Paste!$B16933&amp;"",AcctCode,0)),"UNKNOWN"))</f>
        <v/>
      </c>
    </row>
    <row r="16937">
      <c r="A16937" s="40">
        <f>IF(GL_Paste!$B16934="","",N(GL_Paste!$H16934)-N(GL_Paste!$G16934))</f>
        <v/>
      </c>
      <c r="B16937" s="43">
        <f>IF(GL_Paste!$B16934="","",DATE(YEAR(GL_Paste!$E16934),MONTH(GL_Paste!$E16934),1))</f>
        <v/>
      </c>
      <c r="C16937">
        <f>IF(GL_Paste!$B16934="","",IF(TRIM(GL_Paste!$M16934)&lt;&gt;"",TRIM(GL_Paste!$M16934),IFERROR(MID(GL_Paste!$I16934,FIND("[",GL_Paste!$I16934)+1,FIND("]",GL_Paste!$I16934)-FIND("[",GL_Paste!$I16934)-1),"")))</f>
        <v/>
      </c>
      <c r="D16937">
        <f>IF(GL_Paste!$B16934="","",IFERROR(INDEX(DeptName,MATCH($C16937,DeptTag,0)),"UNALLOCATED"))</f>
        <v/>
      </c>
      <c r="E16937">
        <f>IF(GL_Paste!$B16934="","",IFERROR(INDEX(AcctCat,MATCH(GL_Paste!$B16934&amp;"",AcctCode,0)),"UNKNOWN"))</f>
        <v/>
      </c>
      <c r="F16937">
        <f>IF(GL_Paste!$B16934="","",IFERROR(INDEX(AcctSub,MATCH(GL_Paste!$B16934&amp;"",AcctCode,0)),"UNKNOWN"))</f>
        <v/>
      </c>
    </row>
    <row r="16938">
      <c r="A16938" s="40">
        <f>IF(GL_Paste!$B16935="","",N(GL_Paste!$H16935)-N(GL_Paste!$G16935))</f>
        <v/>
      </c>
      <c r="B16938" s="43">
        <f>IF(GL_Paste!$B16935="","",DATE(YEAR(GL_Paste!$E16935),MONTH(GL_Paste!$E16935),1))</f>
        <v/>
      </c>
      <c r="C16938">
        <f>IF(GL_Paste!$B16935="","",IF(TRIM(GL_Paste!$M16935)&lt;&gt;"",TRIM(GL_Paste!$M16935),IFERROR(MID(GL_Paste!$I16935,FIND("[",GL_Paste!$I16935)+1,FIND("]",GL_Paste!$I16935)-FIND("[",GL_Paste!$I16935)-1),"")))</f>
        <v/>
      </c>
      <c r="D16938">
        <f>IF(GL_Paste!$B16935="","",IFERROR(INDEX(DeptName,MATCH($C16938,DeptTag,0)),"UNALLOCATED"))</f>
        <v/>
      </c>
      <c r="E16938">
        <f>IF(GL_Paste!$B16935="","",IFERROR(INDEX(AcctCat,MATCH(GL_Paste!$B16935&amp;"",AcctCode,0)),"UNKNOWN"))</f>
        <v/>
      </c>
      <c r="F16938">
        <f>IF(GL_Paste!$B16935="","",IFERROR(INDEX(AcctSub,MATCH(GL_Paste!$B16935&amp;"",AcctCode,0)),"UNKNOWN"))</f>
        <v/>
      </c>
    </row>
    <row r="16939">
      <c r="A16939" s="40">
        <f>IF(GL_Paste!$B16936="","",N(GL_Paste!$H16936)-N(GL_Paste!$G16936))</f>
        <v/>
      </c>
      <c r="B16939" s="43">
        <f>IF(GL_Paste!$B16936="","",DATE(YEAR(GL_Paste!$E16936),MONTH(GL_Paste!$E16936),1))</f>
        <v/>
      </c>
      <c r="C16939">
        <f>IF(GL_Paste!$B16936="","",IF(TRIM(GL_Paste!$M16936)&lt;&gt;"",TRIM(GL_Paste!$M16936),IFERROR(MID(GL_Paste!$I16936,FIND("[",GL_Paste!$I16936)+1,FIND("]",GL_Paste!$I16936)-FIND("[",GL_Paste!$I16936)-1),"")))</f>
        <v/>
      </c>
      <c r="D16939">
        <f>IF(GL_Paste!$B16936="","",IFERROR(INDEX(DeptName,MATCH($C16939,DeptTag,0)),"UNALLOCATED"))</f>
        <v/>
      </c>
      <c r="E16939">
        <f>IF(GL_Paste!$B16936="","",IFERROR(INDEX(AcctCat,MATCH(GL_Paste!$B16936&amp;"",AcctCode,0)),"UNKNOWN"))</f>
        <v/>
      </c>
      <c r="F16939">
        <f>IF(GL_Paste!$B16936="","",IFERROR(INDEX(AcctSub,MATCH(GL_Paste!$B16936&amp;"",AcctCode,0)),"UNKNOWN"))</f>
        <v/>
      </c>
    </row>
    <row r="16940">
      <c r="A16940" s="40">
        <f>IF(GL_Paste!$B16937="","",N(GL_Paste!$H16937)-N(GL_Paste!$G16937))</f>
        <v/>
      </c>
      <c r="B16940" s="43">
        <f>IF(GL_Paste!$B16937="","",DATE(YEAR(GL_Paste!$E16937),MONTH(GL_Paste!$E16937),1))</f>
        <v/>
      </c>
      <c r="C16940">
        <f>IF(GL_Paste!$B16937="","",IF(TRIM(GL_Paste!$M16937)&lt;&gt;"",TRIM(GL_Paste!$M16937),IFERROR(MID(GL_Paste!$I16937,FIND("[",GL_Paste!$I16937)+1,FIND("]",GL_Paste!$I16937)-FIND("[",GL_Paste!$I16937)-1),"")))</f>
        <v/>
      </c>
      <c r="D16940">
        <f>IF(GL_Paste!$B16937="","",IFERROR(INDEX(DeptName,MATCH($C16940,DeptTag,0)),"UNALLOCATED"))</f>
        <v/>
      </c>
      <c r="E16940">
        <f>IF(GL_Paste!$B16937="","",IFERROR(INDEX(AcctCat,MATCH(GL_Paste!$B16937&amp;"",AcctCode,0)),"UNKNOWN"))</f>
        <v/>
      </c>
      <c r="F16940">
        <f>IF(GL_Paste!$B16937="","",IFERROR(INDEX(AcctSub,MATCH(GL_Paste!$B16937&amp;"",AcctCode,0)),"UNKNOWN"))</f>
        <v/>
      </c>
    </row>
    <row r="16941">
      <c r="A16941" s="40">
        <f>IF(GL_Paste!$B16938="","",N(GL_Paste!$H16938)-N(GL_Paste!$G16938))</f>
        <v/>
      </c>
      <c r="B16941" s="43">
        <f>IF(GL_Paste!$B16938="","",DATE(YEAR(GL_Paste!$E16938),MONTH(GL_Paste!$E16938),1))</f>
        <v/>
      </c>
      <c r="C16941">
        <f>IF(GL_Paste!$B16938="","",IF(TRIM(GL_Paste!$M16938)&lt;&gt;"",TRIM(GL_Paste!$M16938),IFERROR(MID(GL_Paste!$I16938,FIND("[",GL_Paste!$I16938)+1,FIND("]",GL_Paste!$I16938)-FIND("[",GL_Paste!$I16938)-1),"")))</f>
        <v/>
      </c>
      <c r="D16941">
        <f>IF(GL_Paste!$B16938="","",IFERROR(INDEX(DeptName,MATCH($C16941,DeptTag,0)),"UNALLOCATED"))</f>
        <v/>
      </c>
      <c r="E16941">
        <f>IF(GL_Paste!$B16938="","",IFERROR(INDEX(AcctCat,MATCH(GL_Paste!$B16938&amp;"",AcctCode,0)),"UNKNOWN"))</f>
        <v/>
      </c>
      <c r="F16941">
        <f>IF(GL_Paste!$B16938="","",IFERROR(INDEX(AcctSub,MATCH(GL_Paste!$B16938&amp;"",AcctCode,0)),"UNKNOWN"))</f>
        <v/>
      </c>
    </row>
    <row r="16942">
      <c r="A16942" s="40">
        <f>IF(GL_Paste!$B16939="","",N(GL_Paste!$H16939)-N(GL_Paste!$G16939))</f>
        <v/>
      </c>
      <c r="B16942" s="43">
        <f>IF(GL_Paste!$B16939="","",DATE(YEAR(GL_Paste!$E16939),MONTH(GL_Paste!$E16939),1))</f>
        <v/>
      </c>
      <c r="C16942">
        <f>IF(GL_Paste!$B16939="","",IF(TRIM(GL_Paste!$M16939)&lt;&gt;"",TRIM(GL_Paste!$M16939),IFERROR(MID(GL_Paste!$I16939,FIND("[",GL_Paste!$I16939)+1,FIND("]",GL_Paste!$I16939)-FIND("[",GL_Paste!$I16939)-1),"")))</f>
        <v/>
      </c>
      <c r="D16942">
        <f>IF(GL_Paste!$B16939="","",IFERROR(INDEX(DeptName,MATCH($C16942,DeptTag,0)),"UNALLOCATED"))</f>
        <v/>
      </c>
      <c r="E16942">
        <f>IF(GL_Paste!$B16939="","",IFERROR(INDEX(AcctCat,MATCH(GL_Paste!$B16939&amp;"",AcctCode,0)),"UNKNOWN"))</f>
        <v/>
      </c>
      <c r="F16942">
        <f>IF(GL_Paste!$B16939="","",IFERROR(INDEX(AcctSub,MATCH(GL_Paste!$B16939&amp;"",AcctCode,0)),"UNKNOWN"))</f>
        <v/>
      </c>
    </row>
    <row r="16943">
      <c r="A16943" s="40">
        <f>IF(GL_Paste!$B16940="","",N(GL_Paste!$H16940)-N(GL_Paste!$G16940))</f>
        <v/>
      </c>
      <c r="B16943" s="43">
        <f>IF(GL_Paste!$B16940="","",DATE(YEAR(GL_Paste!$E16940),MONTH(GL_Paste!$E16940),1))</f>
        <v/>
      </c>
      <c r="C16943">
        <f>IF(GL_Paste!$B16940="","",IF(TRIM(GL_Paste!$M16940)&lt;&gt;"",TRIM(GL_Paste!$M16940),IFERROR(MID(GL_Paste!$I16940,FIND("[",GL_Paste!$I16940)+1,FIND("]",GL_Paste!$I16940)-FIND("[",GL_Paste!$I16940)-1),"")))</f>
        <v/>
      </c>
      <c r="D16943">
        <f>IF(GL_Paste!$B16940="","",IFERROR(INDEX(DeptName,MATCH($C16943,DeptTag,0)),"UNALLOCATED"))</f>
        <v/>
      </c>
      <c r="E16943">
        <f>IF(GL_Paste!$B16940="","",IFERROR(INDEX(AcctCat,MATCH(GL_Paste!$B16940&amp;"",AcctCode,0)),"UNKNOWN"))</f>
        <v/>
      </c>
      <c r="F16943">
        <f>IF(GL_Paste!$B16940="","",IFERROR(INDEX(AcctSub,MATCH(GL_Paste!$B16940&amp;"",AcctCode,0)),"UNKNOWN"))</f>
        <v/>
      </c>
    </row>
    <row r="16944">
      <c r="A16944" s="40">
        <f>IF(GL_Paste!$B16941="","",N(GL_Paste!$H16941)-N(GL_Paste!$G16941))</f>
        <v/>
      </c>
      <c r="B16944" s="43">
        <f>IF(GL_Paste!$B16941="","",DATE(YEAR(GL_Paste!$E16941),MONTH(GL_Paste!$E16941),1))</f>
        <v/>
      </c>
      <c r="C16944">
        <f>IF(GL_Paste!$B16941="","",IF(TRIM(GL_Paste!$M16941)&lt;&gt;"",TRIM(GL_Paste!$M16941),IFERROR(MID(GL_Paste!$I16941,FIND("[",GL_Paste!$I16941)+1,FIND("]",GL_Paste!$I16941)-FIND("[",GL_Paste!$I16941)-1),"")))</f>
        <v/>
      </c>
      <c r="D16944">
        <f>IF(GL_Paste!$B16941="","",IFERROR(INDEX(DeptName,MATCH($C16944,DeptTag,0)),"UNALLOCATED"))</f>
        <v/>
      </c>
      <c r="E16944">
        <f>IF(GL_Paste!$B16941="","",IFERROR(INDEX(AcctCat,MATCH(GL_Paste!$B16941&amp;"",AcctCode,0)),"UNKNOWN"))</f>
        <v/>
      </c>
      <c r="F16944">
        <f>IF(GL_Paste!$B16941="","",IFERROR(INDEX(AcctSub,MATCH(GL_Paste!$B16941&amp;"",AcctCode,0)),"UNKNOWN"))</f>
        <v/>
      </c>
    </row>
    <row r="16945">
      <c r="A16945" s="40">
        <f>IF(GL_Paste!$B16942="","",N(GL_Paste!$H16942)-N(GL_Paste!$G16942))</f>
        <v/>
      </c>
      <c r="B16945" s="43">
        <f>IF(GL_Paste!$B16942="","",DATE(YEAR(GL_Paste!$E16942),MONTH(GL_Paste!$E16942),1))</f>
        <v/>
      </c>
      <c r="C16945">
        <f>IF(GL_Paste!$B16942="","",IF(TRIM(GL_Paste!$M16942)&lt;&gt;"",TRIM(GL_Paste!$M16942),IFERROR(MID(GL_Paste!$I16942,FIND("[",GL_Paste!$I16942)+1,FIND("]",GL_Paste!$I16942)-FIND("[",GL_Paste!$I16942)-1),"")))</f>
        <v/>
      </c>
      <c r="D16945">
        <f>IF(GL_Paste!$B16942="","",IFERROR(INDEX(DeptName,MATCH($C16945,DeptTag,0)),"UNALLOCATED"))</f>
        <v/>
      </c>
      <c r="E16945">
        <f>IF(GL_Paste!$B16942="","",IFERROR(INDEX(AcctCat,MATCH(GL_Paste!$B16942&amp;"",AcctCode,0)),"UNKNOWN"))</f>
        <v/>
      </c>
      <c r="F16945">
        <f>IF(GL_Paste!$B16942="","",IFERROR(INDEX(AcctSub,MATCH(GL_Paste!$B16942&amp;"",AcctCode,0)),"UNKNOWN"))</f>
        <v/>
      </c>
    </row>
    <row r="16946">
      <c r="A16946" s="40">
        <f>IF(GL_Paste!$B16943="","",N(GL_Paste!$H16943)-N(GL_Paste!$G16943))</f>
        <v/>
      </c>
      <c r="B16946" s="43">
        <f>IF(GL_Paste!$B16943="","",DATE(YEAR(GL_Paste!$E16943),MONTH(GL_Paste!$E16943),1))</f>
        <v/>
      </c>
      <c r="C16946">
        <f>IF(GL_Paste!$B16943="","",IF(TRIM(GL_Paste!$M16943)&lt;&gt;"",TRIM(GL_Paste!$M16943),IFERROR(MID(GL_Paste!$I16943,FIND("[",GL_Paste!$I16943)+1,FIND("]",GL_Paste!$I16943)-FIND("[",GL_Paste!$I16943)-1),"")))</f>
        <v/>
      </c>
      <c r="D16946">
        <f>IF(GL_Paste!$B16943="","",IFERROR(INDEX(DeptName,MATCH($C16946,DeptTag,0)),"UNALLOCATED"))</f>
        <v/>
      </c>
      <c r="E16946">
        <f>IF(GL_Paste!$B16943="","",IFERROR(INDEX(AcctCat,MATCH(GL_Paste!$B16943&amp;"",AcctCode,0)),"UNKNOWN"))</f>
        <v/>
      </c>
      <c r="F16946">
        <f>IF(GL_Paste!$B16943="","",IFERROR(INDEX(AcctSub,MATCH(GL_Paste!$B16943&amp;"",AcctCode,0)),"UNKNOWN"))</f>
        <v/>
      </c>
    </row>
    <row r="16947">
      <c r="A16947" s="40">
        <f>IF(GL_Paste!$B16944="","",N(GL_Paste!$H16944)-N(GL_Paste!$G16944))</f>
        <v/>
      </c>
      <c r="B16947" s="43">
        <f>IF(GL_Paste!$B16944="","",DATE(YEAR(GL_Paste!$E16944),MONTH(GL_Paste!$E16944),1))</f>
        <v/>
      </c>
      <c r="C16947">
        <f>IF(GL_Paste!$B16944="","",IF(TRIM(GL_Paste!$M16944)&lt;&gt;"",TRIM(GL_Paste!$M16944),IFERROR(MID(GL_Paste!$I16944,FIND("[",GL_Paste!$I16944)+1,FIND("]",GL_Paste!$I16944)-FIND("[",GL_Paste!$I16944)-1),"")))</f>
        <v/>
      </c>
      <c r="D16947">
        <f>IF(GL_Paste!$B16944="","",IFERROR(INDEX(DeptName,MATCH($C16947,DeptTag,0)),"UNALLOCATED"))</f>
        <v/>
      </c>
      <c r="E16947">
        <f>IF(GL_Paste!$B16944="","",IFERROR(INDEX(AcctCat,MATCH(GL_Paste!$B16944&amp;"",AcctCode,0)),"UNKNOWN"))</f>
        <v/>
      </c>
      <c r="F16947">
        <f>IF(GL_Paste!$B16944="","",IFERROR(INDEX(AcctSub,MATCH(GL_Paste!$B16944&amp;"",AcctCode,0)),"UNKNOWN"))</f>
        <v/>
      </c>
    </row>
    <row r="16948">
      <c r="A16948" s="40">
        <f>IF(GL_Paste!$B16945="","",N(GL_Paste!$H16945)-N(GL_Paste!$G16945))</f>
        <v/>
      </c>
      <c r="B16948" s="43">
        <f>IF(GL_Paste!$B16945="","",DATE(YEAR(GL_Paste!$E16945),MONTH(GL_Paste!$E16945),1))</f>
        <v/>
      </c>
      <c r="C16948">
        <f>IF(GL_Paste!$B16945="","",IF(TRIM(GL_Paste!$M16945)&lt;&gt;"",TRIM(GL_Paste!$M16945),IFERROR(MID(GL_Paste!$I16945,FIND("[",GL_Paste!$I16945)+1,FIND("]",GL_Paste!$I16945)-FIND("[",GL_Paste!$I16945)-1),"")))</f>
        <v/>
      </c>
      <c r="D16948">
        <f>IF(GL_Paste!$B16945="","",IFERROR(INDEX(DeptName,MATCH($C16948,DeptTag,0)),"UNALLOCATED"))</f>
        <v/>
      </c>
      <c r="E16948">
        <f>IF(GL_Paste!$B16945="","",IFERROR(INDEX(AcctCat,MATCH(GL_Paste!$B16945&amp;"",AcctCode,0)),"UNKNOWN"))</f>
        <v/>
      </c>
      <c r="F16948">
        <f>IF(GL_Paste!$B16945="","",IFERROR(INDEX(AcctSub,MATCH(GL_Paste!$B16945&amp;"",AcctCode,0)),"UNKNOWN"))</f>
        <v/>
      </c>
    </row>
    <row r="16949">
      <c r="A16949" s="40">
        <f>IF(GL_Paste!$B16946="","",N(GL_Paste!$H16946)-N(GL_Paste!$G16946))</f>
        <v/>
      </c>
      <c r="B16949" s="43">
        <f>IF(GL_Paste!$B16946="","",DATE(YEAR(GL_Paste!$E16946),MONTH(GL_Paste!$E16946),1))</f>
        <v/>
      </c>
      <c r="C16949">
        <f>IF(GL_Paste!$B16946="","",IF(TRIM(GL_Paste!$M16946)&lt;&gt;"",TRIM(GL_Paste!$M16946),IFERROR(MID(GL_Paste!$I16946,FIND("[",GL_Paste!$I16946)+1,FIND("]",GL_Paste!$I16946)-FIND("[",GL_Paste!$I16946)-1),"")))</f>
        <v/>
      </c>
      <c r="D16949">
        <f>IF(GL_Paste!$B16946="","",IFERROR(INDEX(DeptName,MATCH($C16949,DeptTag,0)),"UNALLOCATED"))</f>
        <v/>
      </c>
      <c r="E16949">
        <f>IF(GL_Paste!$B16946="","",IFERROR(INDEX(AcctCat,MATCH(GL_Paste!$B16946&amp;"",AcctCode,0)),"UNKNOWN"))</f>
        <v/>
      </c>
      <c r="F16949">
        <f>IF(GL_Paste!$B16946="","",IFERROR(INDEX(AcctSub,MATCH(GL_Paste!$B16946&amp;"",AcctCode,0)),"UNKNOWN"))</f>
        <v/>
      </c>
    </row>
    <row r="16950">
      <c r="A16950" s="40">
        <f>IF(GL_Paste!$B16947="","",N(GL_Paste!$H16947)-N(GL_Paste!$G16947))</f>
        <v/>
      </c>
      <c r="B16950" s="43">
        <f>IF(GL_Paste!$B16947="","",DATE(YEAR(GL_Paste!$E16947),MONTH(GL_Paste!$E16947),1))</f>
        <v/>
      </c>
      <c r="C16950">
        <f>IF(GL_Paste!$B16947="","",IF(TRIM(GL_Paste!$M16947)&lt;&gt;"",TRIM(GL_Paste!$M16947),IFERROR(MID(GL_Paste!$I16947,FIND("[",GL_Paste!$I16947)+1,FIND("]",GL_Paste!$I16947)-FIND("[",GL_Paste!$I16947)-1),"")))</f>
        <v/>
      </c>
      <c r="D16950">
        <f>IF(GL_Paste!$B16947="","",IFERROR(INDEX(DeptName,MATCH($C16950,DeptTag,0)),"UNALLOCATED"))</f>
        <v/>
      </c>
      <c r="E16950">
        <f>IF(GL_Paste!$B16947="","",IFERROR(INDEX(AcctCat,MATCH(GL_Paste!$B16947&amp;"",AcctCode,0)),"UNKNOWN"))</f>
        <v/>
      </c>
      <c r="F16950">
        <f>IF(GL_Paste!$B16947="","",IFERROR(INDEX(AcctSub,MATCH(GL_Paste!$B16947&amp;"",AcctCode,0)),"UNKNOWN"))</f>
        <v/>
      </c>
    </row>
    <row r="16951">
      <c r="A16951" s="40">
        <f>IF(GL_Paste!$B16948="","",N(GL_Paste!$H16948)-N(GL_Paste!$G16948))</f>
        <v/>
      </c>
      <c r="B16951" s="43">
        <f>IF(GL_Paste!$B16948="","",DATE(YEAR(GL_Paste!$E16948),MONTH(GL_Paste!$E16948),1))</f>
        <v/>
      </c>
      <c r="C16951">
        <f>IF(GL_Paste!$B16948="","",IF(TRIM(GL_Paste!$M16948)&lt;&gt;"",TRIM(GL_Paste!$M16948),IFERROR(MID(GL_Paste!$I16948,FIND("[",GL_Paste!$I16948)+1,FIND("]",GL_Paste!$I16948)-FIND("[",GL_Paste!$I16948)-1),"")))</f>
        <v/>
      </c>
      <c r="D16951">
        <f>IF(GL_Paste!$B16948="","",IFERROR(INDEX(DeptName,MATCH($C16951,DeptTag,0)),"UNALLOCATED"))</f>
        <v/>
      </c>
      <c r="E16951">
        <f>IF(GL_Paste!$B16948="","",IFERROR(INDEX(AcctCat,MATCH(GL_Paste!$B16948&amp;"",AcctCode,0)),"UNKNOWN"))</f>
        <v/>
      </c>
      <c r="F16951">
        <f>IF(GL_Paste!$B16948="","",IFERROR(INDEX(AcctSub,MATCH(GL_Paste!$B16948&amp;"",AcctCode,0)),"UNKNOWN"))</f>
        <v/>
      </c>
    </row>
    <row r="16952">
      <c r="A16952" s="40">
        <f>IF(GL_Paste!$B16949="","",N(GL_Paste!$H16949)-N(GL_Paste!$G16949))</f>
        <v/>
      </c>
      <c r="B16952" s="43">
        <f>IF(GL_Paste!$B16949="","",DATE(YEAR(GL_Paste!$E16949),MONTH(GL_Paste!$E16949),1))</f>
        <v/>
      </c>
      <c r="C16952">
        <f>IF(GL_Paste!$B16949="","",IF(TRIM(GL_Paste!$M16949)&lt;&gt;"",TRIM(GL_Paste!$M16949),IFERROR(MID(GL_Paste!$I16949,FIND("[",GL_Paste!$I16949)+1,FIND("]",GL_Paste!$I16949)-FIND("[",GL_Paste!$I16949)-1),"")))</f>
        <v/>
      </c>
      <c r="D16952">
        <f>IF(GL_Paste!$B16949="","",IFERROR(INDEX(DeptName,MATCH($C16952,DeptTag,0)),"UNALLOCATED"))</f>
        <v/>
      </c>
      <c r="E16952">
        <f>IF(GL_Paste!$B16949="","",IFERROR(INDEX(AcctCat,MATCH(GL_Paste!$B16949&amp;"",AcctCode,0)),"UNKNOWN"))</f>
        <v/>
      </c>
      <c r="F16952">
        <f>IF(GL_Paste!$B16949="","",IFERROR(INDEX(AcctSub,MATCH(GL_Paste!$B16949&amp;"",AcctCode,0)),"UNKNOWN"))</f>
        <v/>
      </c>
    </row>
    <row r="16953">
      <c r="A16953" s="40">
        <f>IF(GL_Paste!$B16950="","",N(GL_Paste!$H16950)-N(GL_Paste!$G16950))</f>
        <v/>
      </c>
      <c r="B16953" s="43">
        <f>IF(GL_Paste!$B16950="","",DATE(YEAR(GL_Paste!$E16950),MONTH(GL_Paste!$E16950),1))</f>
        <v/>
      </c>
      <c r="C16953">
        <f>IF(GL_Paste!$B16950="","",IF(TRIM(GL_Paste!$M16950)&lt;&gt;"",TRIM(GL_Paste!$M16950),IFERROR(MID(GL_Paste!$I16950,FIND("[",GL_Paste!$I16950)+1,FIND("]",GL_Paste!$I16950)-FIND("[",GL_Paste!$I16950)-1),"")))</f>
        <v/>
      </c>
      <c r="D16953">
        <f>IF(GL_Paste!$B16950="","",IFERROR(INDEX(DeptName,MATCH($C16953,DeptTag,0)),"UNALLOCATED"))</f>
        <v/>
      </c>
      <c r="E16953">
        <f>IF(GL_Paste!$B16950="","",IFERROR(INDEX(AcctCat,MATCH(GL_Paste!$B16950&amp;"",AcctCode,0)),"UNKNOWN"))</f>
        <v/>
      </c>
      <c r="F16953">
        <f>IF(GL_Paste!$B16950="","",IFERROR(INDEX(AcctSub,MATCH(GL_Paste!$B16950&amp;"",AcctCode,0)),"UNKNOWN"))</f>
        <v/>
      </c>
    </row>
    <row r="16954">
      <c r="A16954" s="40">
        <f>IF(GL_Paste!$B16951="","",N(GL_Paste!$H16951)-N(GL_Paste!$G16951))</f>
        <v/>
      </c>
      <c r="B16954" s="43">
        <f>IF(GL_Paste!$B16951="","",DATE(YEAR(GL_Paste!$E16951),MONTH(GL_Paste!$E16951),1))</f>
        <v/>
      </c>
      <c r="C16954">
        <f>IF(GL_Paste!$B16951="","",IF(TRIM(GL_Paste!$M16951)&lt;&gt;"",TRIM(GL_Paste!$M16951),IFERROR(MID(GL_Paste!$I16951,FIND("[",GL_Paste!$I16951)+1,FIND("]",GL_Paste!$I16951)-FIND("[",GL_Paste!$I16951)-1),"")))</f>
        <v/>
      </c>
      <c r="D16954">
        <f>IF(GL_Paste!$B16951="","",IFERROR(INDEX(DeptName,MATCH($C16954,DeptTag,0)),"UNALLOCATED"))</f>
        <v/>
      </c>
      <c r="E16954">
        <f>IF(GL_Paste!$B16951="","",IFERROR(INDEX(AcctCat,MATCH(GL_Paste!$B16951&amp;"",AcctCode,0)),"UNKNOWN"))</f>
        <v/>
      </c>
      <c r="F16954">
        <f>IF(GL_Paste!$B16951="","",IFERROR(INDEX(AcctSub,MATCH(GL_Paste!$B16951&amp;"",AcctCode,0)),"UNKNOWN"))</f>
        <v/>
      </c>
    </row>
    <row r="16955">
      <c r="A16955" s="40">
        <f>IF(GL_Paste!$B16952="","",N(GL_Paste!$H16952)-N(GL_Paste!$G16952))</f>
        <v/>
      </c>
      <c r="B16955" s="43">
        <f>IF(GL_Paste!$B16952="","",DATE(YEAR(GL_Paste!$E16952),MONTH(GL_Paste!$E16952),1))</f>
        <v/>
      </c>
      <c r="C16955">
        <f>IF(GL_Paste!$B16952="","",IF(TRIM(GL_Paste!$M16952)&lt;&gt;"",TRIM(GL_Paste!$M16952),IFERROR(MID(GL_Paste!$I16952,FIND("[",GL_Paste!$I16952)+1,FIND("]",GL_Paste!$I16952)-FIND("[",GL_Paste!$I16952)-1),"")))</f>
        <v/>
      </c>
      <c r="D16955">
        <f>IF(GL_Paste!$B16952="","",IFERROR(INDEX(DeptName,MATCH($C16955,DeptTag,0)),"UNALLOCATED"))</f>
        <v/>
      </c>
      <c r="E16955">
        <f>IF(GL_Paste!$B16952="","",IFERROR(INDEX(AcctCat,MATCH(GL_Paste!$B16952&amp;"",AcctCode,0)),"UNKNOWN"))</f>
        <v/>
      </c>
      <c r="F16955">
        <f>IF(GL_Paste!$B16952="","",IFERROR(INDEX(AcctSub,MATCH(GL_Paste!$B16952&amp;"",AcctCode,0)),"UNKNOWN"))</f>
        <v/>
      </c>
    </row>
    <row r="16956">
      <c r="A16956" s="40">
        <f>IF(GL_Paste!$B16953="","",N(GL_Paste!$H16953)-N(GL_Paste!$G16953))</f>
        <v/>
      </c>
      <c r="B16956" s="43">
        <f>IF(GL_Paste!$B16953="","",DATE(YEAR(GL_Paste!$E16953),MONTH(GL_Paste!$E16953),1))</f>
        <v/>
      </c>
      <c r="C16956">
        <f>IF(GL_Paste!$B16953="","",IF(TRIM(GL_Paste!$M16953)&lt;&gt;"",TRIM(GL_Paste!$M16953),IFERROR(MID(GL_Paste!$I16953,FIND("[",GL_Paste!$I16953)+1,FIND("]",GL_Paste!$I16953)-FIND("[",GL_Paste!$I16953)-1),"")))</f>
        <v/>
      </c>
      <c r="D16956">
        <f>IF(GL_Paste!$B16953="","",IFERROR(INDEX(DeptName,MATCH($C16956,DeptTag,0)),"UNALLOCATED"))</f>
        <v/>
      </c>
      <c r="E16956">
        <f>IF(GL_Paste!$B16953="","",IFERROR(INDEX(AcctCat,MATCH(GL_Paste!$B16953&amp;"",AcctCode,0)),"UNKNOWN"))</f>
        <v/>
      </c>
      <c r="F16956">
        <f>IF(GL_Paste!$B16953="","",IFERROR(INDEX(AcctSub,MATCH(GL_Paste!$B16953&amp;"",AcctCode,0)),"UNKNOWN"))</f>
        <v/>
      </c>
    </row>
    <row r="16957">
      <c r="A16957" s="40">
        <f>IF(GL_Paste!$B16954="","",N(GL_Paste!$H16954)-N(GL_Paste!$G16954))</f>
        <v/>
      </c>
      <c r="B16957" s="43">
        <f>IF(GL_Paste!$B16954="","",DATE(YEAR(GL_Paste!$E16954),MONTH(GL_Paste!$E16954),1))</f>
        <v/>
      </c>
      <c r="C16957">
        <f>IF(GL_Paste!$B16954="","",IF(TRIM(GL_Paste!$M16954)&lt;&gt;"",TRIM(GL_Paste!$M16954),IFERROR(MID(GL_Paste!$I16954,FIND("[",GL_Paste!$I16954)+1,FIND("]",GL_Paste!$I16954)-FIND("[",GL_Paste!$I16954)-1),"")))</f>
        <v/>
      </c>
      <c r="D16957">
        <f>IF(GL_Paste!$B16954="","",IFERROR(INDEX(DeptName,MATCH($C16957,DeptTag,0)),"UNALLOCATED"))</f>
        <v/>
      </c>
      <c r="E16957">
        <f>IF(GL_Paste!$B16954="","",IFERROR(INDEX(AcctCat,MATCH(GL_Paste!$B16954&amp;"",AcctCode,0)),"UNKNOWN"))</f>
        <v/>
      </c>
      <c r="F16957">
        <f>IF(GL_Paste!$B16954="","",IFERROR(INDEX(AcctSub,MATCH(GL_Paste!$B16954&amp;"",AcctCode,0)),"UNKNOWN"))</f>
        <v/>
      </c>
    </row>
    <row r="16958">
      <c r="A16958" s="40">
        <f>IF(GL_Paste!$B16955="","",N(GL_Paste!$H16955)-N(GL_Paste!$G16955))</f>
        <v/>
      </c>
      <c r="B16958" s="43">
        <f>IF(GL_Paste!$B16955="","",DATE(YEAR(GL_Paste!$E16955),MONTH(GL_Paste!$E16955),1))</f>
        <v/>
      </c>
      <c r="C16958">
        <f>IF(GL_Paste!$B16955="","",IF(TRIM(GL_Paste!$M16955)&lt;&gt;"",TRIM(GL_Paste!$M16955),IFERROR(MID(GL_Paste!$I16955,FIND("[",GL_Paste!$I16955)+1,FIND("]",GL_Paste!$I16955)-FIND("[",GL_Paste!$I16955)-1),"")))</f>
        <v/>
      </c>
      <c r="D16958">
        <f>IF(GL_Paste!$B16955="","",IFERROR(INDEX(DeptName,MATCH($C16958,DeptTag,0)),"UNALLOCATED"))</f>
        <v/>
      </c>
      <c r="E16958">
        <f>IF(GL_Paste!$B16955="","",IFERROR(INDEX(AcctCat,MATCH(GL_Paste!$B16955&amp;"",AcctCode,0)),"UNKNOWN"))</f>
        <v/>
      </c>
      <c r="F16958">
        <f>IF(GL_Paste!$B16955="","",IFERROR(INDEX(AcctSub,MATCH(GL_Paste!$B16955&amp;"",AcctCode,0)),"UNKNOWN"))</f>
        <v/>
      </c>
    </row>
    <row r="16959">
      <c r="A16959" s="40">
        <f>IF(GL_Paste!$B16956="","",N(GL_Paste!$H16956)-N(GL_Paste!$G16956))</f>
        <v/>
      </c>
      <c r="B16959" s="43">
        <f>IF(GL_Paste!$B16956="","",DATE(YEAR(GL_Paste!$E16956),MONTH(GL_Paste!$E16956),1))</f>
        <v/>
      </c>
      <c r="C16959">
        <f>IF(GL_Paste!$B16956="","",IF(TRIM(GL_Paste!$M16956)&lt;&gt;"",TRIM(GL_Paste!$M16956),IFERROR(MID(GL_Paste!$I16956,FIND("[",GL_Paste!$I16956)+1,FIND("]",GL_Paste!$I16956)-FIND("[",GL_Paste!$I16956)-1),"")))</f>
        <v/>
      </c>
      <c r="D16959">
        <f>IF(GL_Paste!$B16956="","",IFERROR(INDEX(DeptName,MATCH($C16959,DeptTag,0)),"UNALLOCATED"))</f>
        <v/>
      </c>
      <c r="E16959">
        <f>IF(GL_Paste!$B16956="","",IFERROR(INDEX(AcctCat,MATCH(GL_Paste!$B16956&amp;"",AcctCode,0)),"UNKNOWN"))</f>
        <v/>
      </c>
      <c r="F16959">
        <f>IF(GL_Paste!$B16956="","",IFERROR(INDEX(AcctSub,MATCH(GL_Paste!$B16956&amp;"",AcctCode,0)),"UNKNOWN"))</f>
        <v/>
      </c>
    </row>
    <row r="16960">
      <c r="A16960" s="40">
        <f>IF(GL_Paste!$B16957="","",N(GL_Paste!$H16957)-N(GL_Paste!$G16957))</f>
        <v/>
      </c>
      <c r="B16960" s="43">
        <f>IF(GL_Paste!$B16957="","",DATE(YEAR(GL_Paste!$E16957),MONTH(GL_Paste!$E16957),1))</f>
        <v/>
      </c>
      <c r="C16960">
        <f>IF(GL_Paste!$B16957="","",IF(TRIM(GL_Paste!$M16957)&lt;&gt;"",TRIM(GL_Paste!$M16957),IFERROR(MID(GL_Paste!$I16957,FIND("[",GL_Paste!$I16957)+1,FIND("]",GL_Paste!$I16957)-FIND("[",GL_Paste!$I16957)-1),"")))</f>
        <v/>
      </c>
      <c r="D16960">
        <f>IF(GL_Paste!$B16957="","",IFERROR(INDEX(DeptName,MATCH($C16960,DeptTag,0)),"UNALLOCATED"))</f>
        <v/>
      </c>
      <c r="E16960">
        <f>IF(GL_Paste!$B16957="","",IFERROR(INDEX(AcctCat,MATCH(GL_Paste!$B16957&amp;"",AcctCode,0)),"UNKNOWN"))</f>
        <v/>
      </c>
      <c r="F16960">
        <f>IF(GL_Paste!$B16957="","",IFERROR(INDEX(AcctSub,MATCH(GL_Paste!$B16957&amp;"",AcctCode,0)),"UNKNOWN"))</f>
        <v/>
      </c>
    </row>
    <row r="16961">
      <c r="A16961" s="40">
        <f>IF(GL_Paste!$B16958="","",N(GL_Paste!$H16958)-N(GL_Paste!$G16958))</f>
        <v/>
      </c>
      <c r="B16961" s="43">
        <f>IF(GL_Paste!$B16958="","",DATE(YEAR(GL_Paste!$E16958),MONTH(GL_Paste!$E16958),1))</f>
        <v/>
      </c>
      <c r="C16961">
        <f>IF(GL_Paste!$B16958="","",IF(TRIM(GL_Paste!$M16958)&lt;&gt;"",TRIM(GL_Paste!$M16958),IFERROR(MID(GL_Paste!$I16958,FIND("[",GL_Paste!$I16958)+1,FIND("]",GL_Paste!$I16958)-FIND("[",GL_Paste!$I16958)-1),"")))</f>
        <v/>
      </c>
      <c r="D16961">
        <f>IF(GL_Paste!$B16958="","",IFERROR(INDEX(DeptName,MATCH($C16961,DeptTag,0)),"UNALLOCATED"))</f>
        <v/>
      </c>
      <c r="E16961">
        <f>IF(GL_Paste!$B16958="","",IFERROR(INDEX(AcctCat,MATCH(GL_Paste!$B16958&amp;"",AcctCode,0)),"UNKNOWN"))</f>
        <v/>
      </c>
      <c r="F16961">
        <f>IF(GL_Paste!$B16958="","",IFERROR(INDEX(AcctSub,MATCH(GL_Paste!$B16958&amp;"",AcctCode,0)),"UNKNOWN"))</f>
        <v/>
      </c>
    </row>
    <row r="16962">
      <c r="A16962" s="40">
        <f>IF(GL_Paste!$B16959="","",N(GL_Paste!$H16959)-N(GL_Paste!$G16959))</f>
        <v/>
      </c>
      <c r="B16962" s="43">
        <f>IF(GL_Paste!$B16959="","",DATE(YEAR(GL_Paste!$E16959),MONTH(GL_Paste!$E16959),1))</f>
        <v/>
      </c>
      <c r="C16962">
        <f>IF(GL_Paste!$B16959="","",IF(TRIM(GL_Paste!$M16959)&lt;&gt;"",TRIM(GL_Paste!$M16959),IFERROR(MID(GL_Paste!$I16959,FIND("[",GL_Paste!$I16959)+1,FIND("]",GL_Paste!$I16959)-FIND("[",GL_Paste!$I16959)-1),"")))</f>
        <v/>
      </c>
      <c r="D16962">
        <f>IF(GL_Paste!$B16959="","",IFERROR(INDEX(DeptName,MATCH($C16962,DeptTag,0)),"UNALLOCATED"))</f>
        <v/>
      </c>
      <c r="E16962">
        <f>IF(GL_Paste!$B16959="","",IFERROR(INDEX(AcctCat,MATCH(GL_Paste!$B16959&amp;"",AcctCode,0)),"UNKNOWN"))</f>
        <v/>
      </c>
      <c r="F16962">
        <f>IF(GL_Paste!$B16959="","",IFERROR(INDEX(AcctSub,MATCH(GL_Paste!$B16959&amp;"",AcctCode,0)),"UNKNOWN"))</f>
        <v/>
      </c>
    </row>
    <row r="16963">
      <c r="A16963" s="40">
        <f>IF(GL_Paste!$B16960="","",N(GL_Paste!$H16960)-N(GL_Paste!$G16960))</f>
        <v/>
      </c>
      <c r="B16963" s="43">
        <f>IF(GL_Paste!$B16960="","",DATE(YEAR(GL_Paste!$E16960),MONTH(GL_Paste!$E16960),1))</f>
        <v/>
      </c>
      <c r="C16963">
        <f>IF(GL_Paste!$B16960="","",IF(TRIM(GL_Paste!$M16960)&lt;&gt;"",TRIM(GL_Paste!$M16960),IFERROR(MID(GL_Paste!$I16960,FIND("[",GL_Paste!$I16960)+1,FIND("]",GL_Paste!$I16960)-FIND("[",GL_Paste!$I16960)-1),"")))</f>
        <v/>
      </c>
      <c r="D16963">
        <f>IF(GL_Paste!$B16960="","",IFERROR(INDEX(DeptName,MATCH($C16963,DeptTag,0)),"UNALLOCATED"))</f>
        <v/>
      </c>
      <c r="E16963">
        <f>IF(GL_Paste!$B16960="","",IFERROR(INDEX(AcctCat,MATCH(GL_Paste!$B16960&amp;"",AcctCode,0)),"UNKNOWN"))</f>
        <v/>
      </c>
      <c r="F16963">
        <f>IF(GL_Paste!$B16960="","",IFERROR(INDEX(AcctSub,MATCH(GL_Paste!$B16960&amp;"",AcctCode,0)),"UNKNOWN"))</f>
        <v/>
      </c>
    </row>
    <row r="16964">
      <c r="A16964" s="40">
        <f>IF(GL_Paste!$B16961="","",N(GL_Paste!$H16961)-N(GL_Paste!$G16961))</f>
        <v/>
      </c>
      <c r="B16964" s="43">
        <f>IF(GL_Paste!$B16961="","",DATE(YEAR(GL_Paste!$E16961),MONTH(GL_Paste!$E16961),1))</f>
        <v/>
      </c>
      <c r="C16964">
        <f>IF(GL_Paste!$B16961="","",IF(TRIM(GL_Paste!$M16961)&lt;&gt;"",TRIM(GL_Paste!$M16961),IFERROR(MID(GL_Paste!$I16961,FIND("[",GL_Paste!$I16961)+1,FIND("]",GL_Paste!$I16961)-FIND("[",GL_Paste!$I16961)-1),"")))</f>
        <v/>
      </c>
      <c r="D16964">
        <f>IF(GL_Paste!$B16961="","",IFERROR(INDEX(DeptName,MATCH($C16964,DeptTag,0)),"UNALLOCATED"))</f>
        <v/>
      </c>
      <c r="E16964">
        <f>IF(GL_Paste!$B16961="","",IFERROR(INDEX(AcctCat,MATCH(GL_Paste!$B16961&amp;"",AcctCode,0)),"UNKNOWN"))</f>
        <v/>
      </c>
      <c r="F16964">
        <f>IF(GL_Paste!$B16961="","",IFERROR(INDEX(AcctSub,MATCH(GL_Paste!$B16961&amp;"",AcctCode,0)),"UNKNOWN"))</f>
        <v/>
      </c>
    </row>
    <row r="16965">
      <c r="A16965" s="40">
        <f>IF(GL_Paste!$B16962="","",N(GL_Paste!$H16962)-N(GL_Paste!$G16962))</f>
        <v/>
      </c>
      <c r="B16965" s="43">
        <f>IF(GL_Paste!$B16962="","",DATE(YEAR(GL_Paste!$E16962),MONTH(GL_Paste!$E16962),1))</f>
        <v/>
      </c>
      <c r="C16965">
        <f>IF(GL_Paste!$B16962="","",IF(TRIM(GL_Paste!$M16962)&lt;&gt;"",TRIM(GL_Paste!$M16962),IFERROR(MID(GL_Paste!$I16962,FIND("[",GL_Paste!$I16962)+1,FIND("]",GL_Paste!$I16962)-FIND("[",GL_Paste!$I16962)-1),"")))</f>
        <v/>
      </c>
      <c r="D16965">
        <f>IF(GL_Paste!$B16962="","",IFERROR(INDEX(DeptName,MATCH($C16965,DeptTag,0)),"UNALLOCATED"))</f>
        <v/>
      </c>
      <c r="E16965">
        <f>IF(GL_Paste!$B16962="","",IFERROR(INDEX(AcctCat,MATCH(GL_Paste!$B16962&amp;"",AcctCode,0)),"UNKNOWN"))</f>
        <v/>
      </c>
      <c r="F16965">
        <f>IF(GL_Paste!$B16962="","",IFERROR(INDEX(AcctSub,MATCH(GL_Paste!$B16962&amp;"",AcctCode,0)),"UNKNOWN"))</f>
        <v/>
      </c>
    </row>
    <row r="16966">
      <c r="A16966" s="40">
        <f>IF(GL_Paste!$B16963="","",N(GL_Paste!$H16963)-N(GL_Paste!$G16963))</f>
        <v/>
      </c>
      <c r="B16966" s="43">
        <f>IF(GL_Paste!$B16963="","",DATE(YEAR(GL_Paste!$E16963),MONTH(GL_Paste!$E16963),1))</f>
        <v/>
      </c>
      <c r="C16966">
        <f>IF(GL_Paste!$B16963="","",IF(TRIM(GL_Paste!$M16963)&lt;&gt;"",TRIM(GL_Paste!$M16963),IFERROR(MID(GL_Paste!$I16963,FIND("[",GL_Paste!$I16963)+1,FIND("]",GL_Paste!$I16963)-FIND("[",GL_Paste!$I16963)-1),"")))</f>
        <v/>
      </c>
      <c r="D16966">
        <f>IF(GL_Paste!$B16963="","",IFERROR(INDEX(DeptName,MATCH($C16966,DeptTag,0)),"UNALLOCATED"))</f>
        <v/>
      </c>
      <c r="E16966">
        <f>IF(GL_Paste!$B16963="","",IFERROR(INDEX(AcctCat,MATCH(GL_Paste!$B16963&amp;"",AcctCode,0)),"UNKNOWN"))</f>
        <v/>
      </c>
      <c r="F16966">
        <f>IF(GL_Paste!$B16963="","",IFERROR(INDEX(AcctSub,MATCH(GL_Paste!$B16963&amp;"",AcctCode,0)),"UNKNOWN"))</f>
        <v/>
      </c>
    </row>
    <row r="16967">
      <c r="A16967" s="40">
        <f>IF(GL_Paste!$B16964="","",N(GL_Paste!$H16964)-N(GL_Paste!$G16964))</f>
        <v/>
      </c>
      <c r="B16967" s="43">
        <f>IF(GL_Paste!$B16964="","",DATE(YEAR(GL_Paste!$E16964),MONTH(GL_Paste!$E16964),1))</f>
        <v/>
      </c>
      <c r="C16967">
        <f>IF(GL_Paste!$B16964="","",IF(TRIM(GL_Paste!$M16964)&lt;&gt;"",TRIM(GL_Paste!$M16964),IFERROR(MID(GL_Paste!$I16964,FIND("[",GL_Paste!$I16964)+1,FIND("]",GL_Paste!$I16964)-FIND("[",GL_Paste!$I16964)-1),"")))</f>
        <v/>
      </c>
      <c r="D16967">
        <f>IF(GL_Paste!$B16964="","",IFERROR(INDEX(DeptName,MATCH($C16967,DeptTag,0)),"UNALLOCATED"))</f>
        <v/>
      </c>
      <c r="E16967">
        <f>IF(GL_Paste!$B16964="","",IFERROR(INDEX(AcctCat,MATCH(GL_Paste!$B16964&amp;"",AcctCode,0)),"UNKNOWN"))</f>
        <v/>
      </c>
      <c r="F16967">
        <f>IF(GL_Paste!$B16964="","",IFERROR(INDEX(AcctSub,MATCH(GL_Paste!$B16964&amp;"",AcctCode,0)),"UNKNOWN"))</f>
        <v/>
      </c>
    </row>
    <row r="16968">
      <c r="A16968" s="40">
        <f>IF(GL_Paste!$B16965="","",N(GL_Paste!$H16965)-N(GL_Paste!$G16965))</f>
        <v/>
      </c>
      <c r="B16968" s="43">
        <f>IF(GL_Paste!$B16965="","",DATE(YEAR(GL_Paste!$E16965),MONTH(GL_Paste!$E16965),1))</f>
        <v/>
      </c>
      <c r="C16968">
        <f>IF(GL_Paste!$B16965="","",IF(TRIM(GL_Paste!$M16965)&lt;&gt;"",TRIM(GL_Paste!$M16965),IFERROR(MID(GL_Paste!$I16965,FIND("[",GL_Paste!$I16965)+1,FIND("]",GL_Paste!$I16965)-FIND("[",GL_Paste!$I16965)-1),"")))</f>
        <v/>
      </c>
      <c r="D16968">
        <f>IF(GL_Paste!$B16965="","",IFERROR(INDEX(DeptName,MATCH($C16968,DeptTag,0)),"UNALLOCATED"))</f>
        <v/>
      </c>
      <c r="E16968">
        <f>IF(GL_Paste!$B16965="","",IFERROR(INDEX(AcctCat,MATCH(GL_Paste!$B16965&amp;"",AcctCode,0)),"UNKNOWN"))</f>
        <v/>
      </c>
      <c r="F16968">
        <f>IF(GL_Paste!$B16965="","",IFERROR(INDEX(AcctSub,MATCH(GL_Paste!$B16965&amp;"",AcctCode,0)),"UNKNOWN"))</f>
        <v/>
      </c>
    </row>
    <row r="16969">
      <c r="A16969" s="40">
        <f>IF(GL_Paste!$B16966="","",N(GL_Paste!$H16966)-N(GL_Paste!$G16966))</f>
        <v/>
      </c>
      <c r="B16969" s="43">
        <f>IF(GL_Paste!$B16966="","",DATE(YEAR(GL_Paste!$E16966),MONTH(GL_Paste!$E16966),1))</f>
        <v/>
      </c>
      <c r="C16969">
        <f>IF(GL_Paste!$B16966="","",IF(TRIM(GL_Paste!$M16966)&lt;&gt;"",TRIM(GL_Paste!$M16966),IFERROR(MID(GL_Paste!$I16966,FIND("[",GL_Paste!$I16966)+1,FIND("]",GL_Paste!$I16966)-FIND("[",GL_Paste!$I16966)-1),"")))</f>
        <v/>
      </c>
      <c r="D16969">
        <f>IF(GL_Paste!$B16966="","",IFERROR(INDEX(DeptName,MATCH($C16969,DeptTag,0)),"UNALLOCATED"))</f>
        <v/>
      </c>
      <c r="E16969">
        <f>IF(GL_Paste!$B16966="","",IFERROR(INDEX(AcctCat,MATCH(GL_Paste!$B16966&amp;"",AcctCode,0)),"UNKNOWN"))</f>
        <v/>
      </c>
      <c r="F16969">
        <f>IF(GL_Paste!$B16966="","",IFERROR(INDEX(AcctSub,MATCH(GL_Paste!$B16966&amp;"",AcctCode,0)),"UNKNOWN"))</f>
        <v/>
      </c>
    </row>
    <row r="16970">
      <c r="A16970" s="40">
        <f>IF(GL_Paste!$B16967="","",N(GL_Paste!$H16967)-N(GL_Paste!$G16967))</f>
        <v/>
      </c>
      <c r="B16970" s="43">
        <f>IF(GL_Paste!$B16967="","",DATE(YEAR(GL_Paste!$E16967),MONTH(GL_Paste!$E16967),1))</f>
        <v/>
      </c>
      <c r="C16970">
        <f>IF(GL_Paste!$B16967="","",IF(TRIM(GL_Paste!$M16967)&lt;&gt;"",TRIM(GL_Paste!$M16967),IFERROR(MID(GL_Paste!$I16967,FIND("[",GL_Paste!$I16967)+1,FIND("]",GL_Paste!$I16967)-FIND("[",GL_Paste!$I16967)-1),"")))</f>
        <v/>
      </c>
      <c r="D16970">
        <f>IF(GL_Paste!$B16967="","",IFERROR(INDEX(DeptName,MATCH($C16970,DeptTag,0)),"UNALLOCATED"))</f>
        <v/>
      </c>
      <c r="E16970">
        <f>IF(GL_Paste!$B16967="","",IFERROR(INDEX(AcctCat,MATCH(GL_Paste!$B16967&amp;"",AcctCode,0)),"UNKNOWN"))</f>
        <v/>
      </c>
      <c r="F16970">
        <f>IF(GL_Paste!$B16967="","",IFERROR(INDEX(AcctSub,MATCH(GL_Paste!$B16967&amp;"",AcctCode,0)),"UNKNOWN"))</f>
        <v/>
      </c>
    </row>
    <row r="16971">
      <c r="A16971" s="40">
        <f>IF(GL_Paste!$B16968="","",N(GL_Paste!$H16968)-N(GL_Paste!$G16968))</f>
        <v/>
      </c>
      <c r="B16971" s="43">
        <f>IF(GL_Paste!$B16968="","",DATE(YEAR(GL_Paste!$E16968),MONTH(GL_Paste!$E16968),1))</f>
        <v/>
      </c>
      <c r="C16971">
        <f>IF(GL_Paste!$B16968="","",IF(TRIM(GL_Paste!$M16968)&lt;&gt;"",TRIM(GL_Paste!$M16968),IFERROR(MID(GL_Paste!$I16968,FIND("[",GL_Paste!$I16968)+1,FIND("]",GL_Paste!$I16968)-FIND("[",GL_Paste!$I16968)-1),"")))</f>
        <v/>
      </c>
      <c r="D16971">
        <f>IF(GL_Paste!$B16968="","",IFERROR(INDEX(DeptName,MATCH($C16971,DeptTag,0)),"UNALLOCATED"))</f>
        <v/>
      </c>
      <c r="E16971">
        <f>IF(GL_Paste!$B16968="","",IFERROR(INDEX(AcctCat,MATCH(GL_Paste!$B16968&amp;"",AcctCode,0)),"UNKNOWN"))</f>
        <v/>
      </c>
      <c r="F16971">
        <f>IF(GL_Paste!$B16968="","",IFERROR(INDEX(AcctSub,MATCH(GL_Paste!$B16968&amp;"",AcctCode,0)),"UNKNOWN"))</f>
        <v/>
      </c>
    </row>
    <row r="16972">
      <c r="A16972" s="40">
        <f>IF(GL_Paste!$B16969="","",N(GL_Paste!$H16969)-N(GL_Paste!$G16969))</f>
        <v/>
      </c>
      <c r="B16972" s="43">
        <f>IF(GL_Paste!$B16969="","",DATE(YEAR(GL_Paste!$E16969),MONTH(GL_Paste!$E16969),1))</f>
        <v/>
      </c>
      <c r="C16972">
        <f>IF(GL_Paste!$B16969="","",IF(TRIM(GL_Paste!$M16969)&lt;&gt;"",TRIM(GL_Paste!$M16969),IFERROR(MID(GL_Paste!$I16969,FIND("[",GL_Paste!$I16969)+1,FIND("]",GL_Paste!$I16969)-FIND("[",GL_Paste!$I16969)-1),"")))</f>
        <v/>
      </c>
      <c r="D16972">
        <f>IF(GL_Paste!$B16969="","",IFERROR(INDEX(DeptName,MATCH($C16972,DeptTag,0)),"UNALLOCATED"))</f>
        <v/>
      </c>
      <c r="E16972">
        <f>IF(GL_Paste!$B16969="","",IFERROR(INDEX(AcctCat,MATCH(GL_Paste!$B16969&amp;"",AcctCode,0)),"UNKNOWN"))</f>
        <v/>
      </c>
      <c r="F16972">
        <f>IF(GL_Paste!$B16969="","",IFERROR(INDEX(AcctSub,MATCH(GL_Paste!$B16969&amp;"",AcctCode,0)),"UNKNOWN"))</f>
        <v/>
      </c>
    </row>
    <row r="16973">
      <c r="A16973" s="40">
        <f>IF(GL_Paste!$B16970="","",N(GL_Paste!$H16970)-N(GL_Paste!$G16970))</f>
        <v/>
      </c>
      <c r="B16973" s="43">
        <f>IF(GL_Paste!$B16970="","",DATE(YEAR(GL_Paste!$E16970),MONTH(GL_Paste!$E16970),1))</f>
        <v/>
      </c>
      <c r="C16973">
        <f>IF(GL_Paste!$B16970="","",IF(TRIM(GL_Paste!$M16970)&lt;&gt;"",TRIM(GL_Paste!$M16970),IFERROR(MID(GL_Paste!$I16970,FIND("[",GL_Paste!$I16970)+1,FIND("]",GL_Paste!$I16970)-FIND("[",GL_Paste!$I16970)-1),"")))</f>
        <v/>
      </c>
      <c r="D16973">
        <f>IF(GL_Paste!$B16970="","",IFERROR(INDEX(DeptName,MATCH($C16973,DeptTag,0)),"UNALLOCATED"))</f>
        <v/>
      </c>
      <c r="E16973">
        <f>IF(GL_Paste!$B16970="","",IFERROR(INDEX(AcctCat,MATCH(GL_Paste!$B16970&amp;"",AcctCode,0)),"UNKNOWN"))</f>
        <v/>
      </c>
      <c r="F16973">
        <f>IF(GL_Paste!$B16970="","",IFERROR(INDEX(AcctSub,MATCH(GL_Paste!$B16970&amp;"",AcctCode,0)),"UNKNOWN"))</f>
        <v/>
      </c>
    </row>
    <row r="16974">
      <c r="A16974" s="40">
        <f>IF(GL_Paste!$B16971="","",N(GL_Paste!$H16971)-N(GL_Paste!$G16971))</f>
        <v/>
      </c>
      <c r="B16974" s="43">
        <f>IF(GL_Paste!$B16971="","",DATE(YEAR(GL_Paste!$E16971),MONTH(GL_Paste!$E16971),1))</f>
        <v/>
      </c>
      <c r="C16974">
        <f>IF(GL_Paste!$B16971="","",IF(TRIM(GL_Paste!$M16971)&lt;&gt;"",TRIM(GL_Paste!$M16971),IFERROR(MID(GL_Paste!$I16971,FIND("[",GL_Paste!$I16971)+1,FIND("]",GL_Paste!$I16971)-FIND("[",GL_Paste!$I16971)-1),"")))</f>
        <v/>
      </c>
      <c r="D16974">
        <f>IF(GL_Paste!$B16971="","",IFERROR(INDEX(DeptName,MATCH($C16974,DeptTag,0)),"UNALLOCATED"))</f>
        <v/>
      </c>
      <c r="E16974">
        <f>IF(GL_Paste!$B16971="","",IFERROR(INDEX(AcctCat,MATCH(GL_Paste!$B16971&amp;"",AcctCode,0)),"UNKNOWN"))</f>
        <v/>
      </c>
      <c r="F16974">
        <f>IF(GL_Paste!$B16971="","",IFERROR(INDEX(AcctSub,MATCH(GL_Paste!$B16971&amp;"",AcctCode,0)),"UNKNOWN"))</f>
        <v/>
      </c>
    </row>
    <row r="16975">
      <c r="A16975" s="40">
        <f>IF(GL_Paste!$B16972="","",N(GL_Paste!$H16972)-N(GL_Paste!$G16972))</f>
        <v/>
      </c>
      <c r="B16975" s="43">
        <f>IF(GL_Paste!$B16972="","",DATE(YEAR(GL_Paste!$E16972),MONTH(GL_Paste!$E16972),1))</f>
        <v/>
      </c>
      <c r="C16975">
        <f>IF(GL_Paste!$B16972="","",IF(TRIM(GL_Paste!$M16972)&lt;&gt;"",TRIM(GL_Paste!$M16972),IFERROR(MID(GL_Paste!$I16972,FIND("[",GL_Paste!$I16972)+1,FIND("]",GL_Paste!$I16972)-FIND("[",GL_Paste!$I16972)-1),"")))</f>
        <v/>
      </c>
      <c r="D16975">
        <f>IF(GL_Paste!$B16972="","",IFERROR(INDEX(DeptName,MATCH($C16975,DeptTag,0)),"UNALLOCATED"))</f>
        <v/>
      </c>
      <c r="E16975">
        <f>IF(GL_Paste!$B16972="","",IFERROR(INDEX(AcctCat,MATCH(GL_Paste!$B16972&amp;"",AcctCode,0)),"UNKNOWN"))</f>
        <v/>
      </c>
      <c r="F16975">
        <f>IF(GL_Paste!$B16972="","",IFERROR(INDEX(AcctSub,MATCH(GL_Paste!$B16972&amp;"",AcctCode,0)),"UNKNOWN"))</f>
        <v/>
      </c>
    </row>
    <row r="16976">
      <c r="A16976" s="40">
        <f>IF(GL_Paste!$B16973="","",N(GL_Paste!$H16973)-N(GL_Paste!$G16973))</f>
        <v/>
      </c>
      <c r="B16976" s="43">
        <f>IF(GL_Paste!$B16973="","",DATE(YEAR(GL_Paste!$E16973),MONTH(GL_Paste!$E16973),1))</f>
        <v/>
      </c>
      <c r="C16976">
        <f>IF(GL_Paste!$B16973="","",IF(TRIM(GL_Paste!$M16973)&lt;&gt;"",TRIM(GL_Paste!$M16973),IFERROR(MID(GL_Paste!$I16973,FIND("[",GL_Paste!$I16973)+1,FIND("]",GL_Paste!$I16973)-FIND("[",GL_Paste!$I16973)-1),"")))</f>
        <v/>
      </c>
      <c r="D16976">
        <f>IF(GL_Paste!$B16973="","",IFERROR(INDEX(DeptName,MATCH($C16976,DeptTag,0)),"UNALLOCATED"))</f>
        <v/>
      </c>
      <c r="E16976">
        <f>IF(GL_Paste!$B16973="","",IFERROR(INDEX(AcctCat,MATCH(GL_Paste!$B16973&amp;"",AcctCode,0)),"UNKNOWN"))</f>
        <v/>
      </c>
      <c r="F16976">
        <f>IF(GL_Paste!$B16973="","",IFERROR(INDEX(AcctSub,MATCH(GL_Paste!$B16973&amp;"",AcctCode,0)),"UNKNOWN"))</f>
        <v/>
      </c>
    </row>
    <row r="16977">
      <c r="A16977" s="40">
        <f>IF(GL_Paste!$B16974="","",N(GL_Paste!$H16974)-N(GL_Paste!$G16974))</f>
        <v/>
      </c>
      <c r="B16977" s="43">
        <f>IF(GL_Paste!$B16974="","",DATE(YEAR(GL_Paste!$E16974),MONTH(GL_Paste!$E16974),1))</f>
        <v/>
      </c>
      <c r="C16977">
        <f>IF(GL_Paste!$B16974="","",IF(TRIM(GL_Paste!$M16974)&lt;&gt;"",TRIM(GL_Paste!$M16974),IFERROR(MID(GL_Paste!$I16974,FIND("[",GL_Paste!$I16974)+1,FIND("]",GL_Paste!$I16974)-FIND("[",GL_Paste!$I16974)-1),"")))</f>
        <v/>
      </c>
      <c r="D16977">
        <f>IF(GL_Paste!$B16974="","",IFERROR(INDEX(DeptName,MATCH($C16977,DeptTag,0)),"UNALLOCATED"))</f>
        <v/>
      </c>
      <c r="E16977">
        <f>IF(GL_Paste!$B16974="","",IFERROR(INDEX(AcctCat,MATCH(GL_Paste!$B16974&amp;"",AcctCode,0)),"UNKNOWN"))</f>
        <v/>
      </c>
      <c r="F16977">
        <f>IF(GL_Paste!$B16974="","",IFERROR(INDEX(AcctSub,MATCH(GL_Paste!$B16974&amp;"",AcctCode,0)),"UNKNOWN"))</f>
        <v/>
      </c>
    </row>
    <row r="16978">
      <c r="A16978" s="40">
        <f>IF(GL_Paste!$B16975="","",N(GL_Paste!$H16975)-N(GL_Paste!$G16975))</f>
        <v/>
      </c>
      <c r="B16978" s="43">
        <f>IF(GL_Paste!$B16975="","",DATE(YEAR(GL_Paste!$E16975),MONTH(GL_Paste!$E16975),1))</f>
        <v/>
      </c>
      <c r="C16978">
        <f>IF(GL_Paste!$B16975="","",IF(TRIM(GL_Paste!$M16975)&lt;&gt;"",TRIM(GL_Paste!$M16975),IFERROR(MID(GL_Paste!$I16975,FIND("[",GL_Paste!$I16975)+1,FIND("]",GL_Paste!$I16975)-FIND("[",GL_Paste!$I16975)-1),"")))</f>
        <v/>
      </c>
      <c r="D16978">
        <f>IF(GL_Paste!$B16975="","",IFERROR(INDEX(DeptName,MATCH($C16978,DeptTag,0)),"UNALLOCATED"))</f>
        <v/>
      </c>
      <c r="E16978">
        <f>IF(GL_Paste!$B16975="","",IFERROR(INDEX(AcctCat,MATCH(GL_Paste!$B16975&amp;"",AcctCode,0)),"UNKNOWN"))</f>
        <v/>
      </c>
      <c r="F16978">
        <f>IF(GL_Paste!$B16975="","",IFERROR(INDEX(AcctSub,MATCH(GL_Paste!$B16975&amp;"",AcctCode,0)),"UNKNOWN"))</f>
        <v/>
      </c>
    </row>
    <row r="16979">
      <c r="A16979" s="40">
        <f>IF(GL_Paste!$B16976="","",N(GL_Paste!$H16976)-N(GL_Paste!$G16976))</f>
        <v/>
      </c>
      <c r="B16979" s="43">
        <f>IF(GL_Paste!$B16976="","",DATE(YEAR(GL_Paste!$E16976),MONTH(GL_Paste!$E16976),1))</f>
        <v/>
      </c>
      <c r="C16979">
        <f>IF(GL_Paste!$B16976="","",IF(TRIM(GL_Paste!$M16976)&lt;&gt;"",TRIM(GL_Paste!$M16976),IFERROR(MID(GL_Paste!$I16976,FIND("[",GL_Paste!$I16976)+1,FIND("]",GL_Paste!$I16976)-FIND("[",GL_Paste!$I16976)-1),"")))</f>
        <v/>
      </c>
      <c r="D16979">
        <f>IF(GL_Paste!$B16976="","",IFERROR(INDEX(DeptName,MATCH($C16979,DeptTag,0)),"UNALLOCATED"))</f>
        <v/>
      </c>
      <c r="E16979">
        <f>IF(GL_Paste!$B16976="","",IFERROR(INDEX(AcctCat,MATCH(GL_Paste!$B16976&amp;"",AcctCode,0)),"UNKNOWN"))</f>
        <v/>
      </c>
      <c r="F16979">
        <f>IF(GL_Paste!$B16976="","",IFERROR(INDEX(AcctSub,MATCH(GL_Paste!$B16976&amp;"",AcctCode,0)),"UNKNOWN"))</f>
        <v/>
      </c>
    </row>
    <row r="16980">
      <c r="A16980" s="40">
        <f>IF(GL_Paste!$B16977="","",N(GL_Paste!$H16977)-N(GL_Paste!$G16977))</f>
        <v/>
      </c>
      <c r="B16980" s="43">
        <f>IF(GL_Paste!$B16977="","",DATE(YEAR(GL_Paste!$E16977),MONTH(GL_Paste!$E16977),1))</f>
        <v/>
      </c>
      <c r="C16980">
        <f>IF(GL_Paste!$B16977="","",IF(TRIM(GL_Paste!$M16977)&lt;&gt;"",TRIM(GL_Paste!$M16977),IFERROR(MID(GL_Paste!$I16977,FIND("[",GL_Paste!$I16977)+1,FIND("]",GL_Paste!$I16977)-FIND("[",GL_Paste!$I16977)-1),"")))</f>
        <v/>
      </c>
      <c r="D16980">
        <f>IF(GL_Paste!$B16977="","",IFERROR(INDEX(DeptName,MATCH($C16980,DeptTag,0)),"UNALLOCATED"))</f>
        <v/>
      </c>
      <c r="E16980">
        <f>IF(GL_Paste!$B16977="","",IFERROR(INDEX(AcctCat,MATCH(GL_Paste!$B16977&amp;"",AcctCode,0)),"UNKNOWN"))</f>
        <v/>
      </c>
      <c r="F16980">
        <f>IF(GL_Paste!$B16977="","",IFERROR(INDEX(AcctSub,MATCH(GL_Paste!$B16977&amp;"",AcctCode,0)),"UNKNOWN"))</f>
        <v/>
      </c>
    </row>
    <row r="16981">
      <c r="A16981" s="40">
        <f>IF(GL_Paste!$B16978="","",N(GL_Paste!$H16978)-N(GL_Paste!$G16978))</f>
        <v/>
      </c>
      <c r="B16981" s="43">
        <f>IF(GL_Paste!$B16978="","",DATE(YEAR(GL_Paste!$E16978),MONTH(GL_Paste!$E16978),1))</f>
        <v/>
      </c>
      <c r="C16981">
        <f>IF(GL_Paste!$B16978="","",IF(TRIM(GL_Paste!$M16978)&lt;&gt;"",TRIM(GL_Paste!$M16978),IFERROR(MID(GL_Paste!$I16978,FIND("[",GL_Paste!$I16978)+1,FIND("]",GL_Paste!$I16978)-FIND("[",GL_Paste!$I16978)-1),"")))</f>
        <v/>
      </c>
      <c r="D16981">
        <f>IF(GL_Paste!$B16978="","",IFERROR(INDEX(DeptName,MATCH($C16981,DeptTag,0)),"UNALLOCATED"))</f>
        <v/>
      </c>
      <c r="E16981">
        <f>IF(GL_Paste!$B16978="","",IFERROR(INDEX(AcctCat,MATCH(GL_Paste!$B16978&amp;"",AcctCode,0)),"UNKNOWN"))</f>
        <v/>
      </c>
      <c r="F16981">
        <f>IF(GL_Paste!$B16978="","",IFERROR(INDEX(AcctSub,MATCH(GL_Paste!$B16978&amp;"",AcctCode,0)),"UNKNOWN"))</f>
        <v/>
      </c>
    </row>
    <row r="16982">
      <c r="A16982" s="40">
        <f>IF(GL_Paste!$B16979="","",N(GL_Paste!$H16979)-N(GL_Paste!$G16979))</f>
        <v/>
      </c>
      <c r="B16982" s="43">
        <f>IF(GL_Paste!$B16979="","",DATE(YEAR(GL_Paste!$E16979),MONTH(GL_Paste!$E16979),1))</f>
        <v/>
      </c>
      <c r="C16982">
        <f>IF(GL_Paste!$B16979="","",IF(TRIM(GL_Paste!$M16979)&lt;&gt;"",TRIM(GL_Paste!$M16979),IFERROR(MID(GL_Paste!$I16979,FIND("[",GL_Paste!$I16979)+1,FIND("]",GL_Paste!$I16979)-FIND("[",GL_Paste!$I16979)-1),"")))</f>
        <v/>
      </c>
      <c r="D16982">
        <f>IF(GL_Paste!$B16979="","",IFERROR(INDEX(DeptName,MATCH($C16982,DeptTag,0)),"UNALLOCATED"))</f>
        <v/>
      </c>
      <c r="E16982">
        <f>IF(GL_Paste!$B16979="","",IFERROR(INDEX(AcctCat,MATCH(GL_Paste!$B16979&amp;"",AcctCode,0)),"UNKNOWN"))</f>
        <v/>
      </c>
      <c r="F16982">
        <f>IF(GL_Paste!$B16979="","",IFERROR(INDEX(AcctSub,MATCH(GL_Paste!$B16979&amp;"",AcctCode,0)),"UNKNOWN"))</f>
        <v/>
      </c>
    </row>
    <row r="16983">
      <c r="A16983" s="40">
        <f>IF(GL_Paste!$B16980="","",N(GL_Paste!$H16980)-N(GL_Paste!$G16980))</f>
        <v/>
      </c>
      <c r="B16983" s="43">
        <f>IF(GL_Paste!$B16980="","",DATE(YEAR(GL_Paste!$E16980),MONTH(GL_Paste!$E16980),1))</f>
        <v/>
      </c>
      <c r="C16983">
        <f>IF(GL_Paste!$B16980="","",IF(TRIM(GL_Paste!$M16980)&lt;&gt;"",TRIM(GL_Paste!$M16980),IFERROR(MID(GL_Paste!$I16980,FIND("[",GL_Paste!$I16980)+1,FIND("]",GL_Paste!$I16980)-FIND("[",GL_Paste!$I16980)-1),"")))</f>
        <v/>
      </c>
      <c r="D16983">
        <f>IF(GL_Paste!$B16980="","",IFERROR(INDEX(DeptName,MATCH($C16983,DeptTag,0)),"UNALLOCATED"))</f>
        <v/>
      </c>
      <c r="E16983">
        <f>IF(GL_Paste!$B16980="","",IFERROR(INDEX(AcctCat,MATCH(GL_Paste!$B16980&amp;"",AcctCode,0)),"UNKNOWN"))</f>
        <v/>
      </c>
      <c r="F16983">
        <f>IF(GL_Paste!$B16980="","",IFERROR(INDEX(AcctSub,MATCH(GL_Paste!$B16980&amp;"",AcctCode,0)),"UNKNOWN"))</f>
        <v/>
      </c>
    </row>
    <row r="16984">
      <c r="A16984" s="40">
        <f>IF(GL_Paste!$B16981="","",N(GL_Paste!$H16981)-N(GL_Paste!$G16981))</f>
        <v/>
      </c>
      <c r="B16984" s="43">
        <f>IF(GL_Paste!$B16981="","",DATE(YEAR(GL_Paste!$E16981),MONTH(GL_Paste!$E16981),1))</f>
        <v/>
      </c>
      <c r="C16984">
        <f>IF(GL_Paste!$B16981="","",IF(TRIM(GL_Paste!$M16981)&lt;&gt;"",TRIM(GL_Paste!$M16981),IFERROR(MID(GL_Paste!$I16981,FIND("[",GL_Paste!$I16981)+1,FIND("]",GL_Paste!$I16981)-FIND("[",GL_Paste!$I16981)-1),"")))</f>
        <v/>
      </c>
      <c r="D16984">
        <f>IF(GL_Paste!$B16981="","",IFERROR(INDEX(DeptName,MATCH($C16984,DeptTag,0)),"UNALLOCATED"))</f>
        <v/>
      </c>
      <c r="E16984">
        <f>IF(GL_Paste!$B16981="","",IFERROR(INDEX(AcctCat,MATCH(GL_Paste!$B16981&amp;"",AcctCode,0)),"UNKNOWN"))</f>
        <v/>
      </c>
      <c r="F16984">
        <f>IF(GL_Paste!$B16981="","",IFERROR(INDEX(AcctSub,MATCH(GL_Paste!$B16981&amp;"",AcctCode,0)),"UNKNOWN"))</f>
        <v/>
      </c>
    </row>
    <row r="16985">
      <c r="A16985" s="40">
        <f>IF(GL_Paste!$B16982="","",N(GL_Paste!$H16982)-N(GL_Paste!$G16982))</f>
        <v/>
      </c>
      <c r="B16985" s="43">
        <f>IF(GL_Paste!$B16982="","",DATE(YEAR(GL_Paste!$E16982),MONTH(GL_Paste!$E16982),1))</f>
        <v/>
      </c>
      <c r="C16985">
        <f>IF(GL_Paste!$B16982="","",IF(TRIM(GL_Paste!$M16982)&lt;&gt;"",TRIM(GL_Paste!$M16982),IFERROR(MID(GL_Paste!$I16982,FIND("[",GL_Paste!$I16982)+1,FIND("]",GL_Paste!$I16982)-FIND("[",GL_Paste!$I16982)-1),"")))</f>
        <v/>
      </c>
      <c r="D16985">
        <f>IF(GL_Paste!$B16982="","",IFERROR(INDEX(DeptName,MATCH($C16985,DeptTag,0)),"UNALLOCATED"))</f>
        <v/>
      </c>
      <c r="E16985">
        <f>IF(GL_Paste!$B16982="","",IFERROR(INDEX(AcctCat,MATCH(GL_Paste!$B16982&amp;"",AcctCode,0)),"UNKNOWN"))</f>
        <v/>
      </c>
      <c r="F16985">
        <f>IF(GL_Paste!$B16982="","",IFERROR(INDEX(AcctSub,MATCH(GL_Paste!$B16982&amp;"",AcctCode,0)),"UNKNOWN"))</f>
        <v/>
      </c>
    </row>
    <row r="16986">
      <c r="A16986" s="40">
        <f>IF(GL_Paste!$B16983="","",N(GL_Paste!$H16983)-N(GL_Paste!$G16983))</f>
        <v/>
      </c>
      <c r="B16986" s="43">
        <f>IF(GL_Paste!$B16983="","",DATE(YEAR(GL_Paste!$E16983),MONTH(GL_Paste!$E16983),1))</f>
        <v/>
      </c>
      <c r="C16986">
        <f>IF(GL_Paste!$B16983="","",IF(TRIM(GL_Paste!$M16983)&lt;&gt;"",TRIM(GL_Paste!$M16983),IFERROR(MID(GL_Paste!$I16983,FIND("[",GL_Paste!$I16983)+1,FIND("]",GL_Paste!$I16983)-FIND("[",GL_Paste!$I16983)-1),"")))</f>
        <v/>
      </c>
      <c r="D16986">
        <f>IF(GL_Paste!$B16983="","",IFERROR(INDEX(DeptName,MATCH($C16986,DeptTag,0)),"UNALLOCATED"))</f>
        <v/>
      </c>
      <c r="E16986">
        <f>IF(GL_Paste!$B16983="","",IFERROR(INDEX(AcctCat,MATCH(GL_Paste!$B16983&amp;"",AcctCode,0)),"UNKNOWN"))</f>
        <v/>
      </c>
      <c r="F16986">
        <f>IF(GL_Paste!$B16983="","",IFERROR(INDEX(AcctSub,MATCH(GL_Paste!$B16983&amp;"",AcctCode,0)),"UNKNOWN"))</f>
        <v/>
      </c>
    </row>
    <row r="16987">
      <c r="A16987" s="40">
        <f>IF(GL_Paste!$B16984="","",N(GL_Paste!$H16984)-N(GL_Paste!$G16984))</f>
        <v/>
      </c>
      <c r="B16987" s="43">
        <f>IF(GL_Paste!$B16984="","",DATE(YEAR(GL_Paste!$E16984),MONTH(GL_Paste!$E16984),1))</f>
        <v/>
      </c>
      <c r="C16987">
        <f>IF(GL_Paste!$B16984="","",IF(TRIM(GL_Paste!$M16984)&lt;&gt;"",TRIM(GL_Paste!$M16984),IFERROR(MID(GL_Paste!$I16984,FIND("[",GL_Paste!$I16984)+1,FIND("]",GL_Paste!$I16984)-FIND("[",GL_Paste!$I16984)-1),"")))</f>
        <v/>
      </c>
      <c r="D16987">
        <f>IF(GL_Paste!$B16984="","",IFERROR(INDEX(DeptName,MATCH($C16987,DeptTag,0)),"UNALLOCATED"))</f>
        <v/>
      </c>
      <c r="E16987">
        <f>IF(GL_Paste!$B16984="","",IFERROR(INDEX(AcctCat,MATCH(GL_Paste!$B16984&amp;"",AcctCode,0)),"UNKNOWN"))</f>
        <v/>
      </c>
      <c r="F16987">
        <f>IF(GL_Paste!$B16984="","",IFERROR(INDEX(AcctSub,MATCH(GL_Paste!$B16984&amp;"",AcctCode,0)),"UNKNOWN"))</f>
        <v/>
      </c>
    </row>
    <row r="16988">
      <c r="A16988" s="40">
        <f>IF(GL_Paste!$B16985="","",N(GL_Paste!$H16985)-N(GL_Paste!$G16985))</f>
        <v/>
      </c>
      <c r="B16988" s="43">
        <f>IF(GL_Paste!$B16985="","",DATE(YEAR(GL_Paste!$E16985),MONTH(GL_Paste!$E16985),1))</f>
        <v/>
      </c>
      <c r="C16988">
        <f>IF(GL_Paste!$B16985="","",IF(TRIM(GL_Paste!$M16985)&lt;&gt;"",TRIM(GL_Paste!$M16985),IFERROR(MID(GL_Paste!$I16985,FIND("[",GL_Paste!$I16985)+1,FIND("]",GL_Paste!$I16985)-FIND("[",GL_Paste!$I16985)-1),"")))</f>
        <v/>
      </c>
      <c r="D16988">
        <f>IF(GL_Paste!$B16985="","",IFERROR(INDEX(DeptName,MATCH($C16988,DeptTag,0)),"UNALLOCATED"))</f>
        <v/>
      </c>
      <c r="E16988">
        <f>IF(GL_Paste!$B16985="","",IFERROR(INDEX(AcctCat,MATCH(GL_Paste!$B16985&amp;"",AcctCode,0)),"UNKNOWN"))</f>
        <v/>
      </c>
      <c r="F16988">
        <f>IF(GL_Paste!$B16985="","",IFERROR(INDEX(AcctSub,MATCH(GL_Paste!$B16985&amp;"",AcctCode,0)),"UNKNOWN"))</f>
        <v/>
      </c>
    </row>
    <row r="16989">
      <c r="A16989" s="40">
        <f>IF(GL_Paste!$B16986="","",N(GL_Paste!$H16986)-N(GL_Paste!$G16986))</f>
        <v/>
      </c>
      <c r="B16989" s="43">
        <f>IF(GL_Paste!$B16986="","",DATE(YEAR(GL_Paste!$E16986),MONTH(GL_Paste!$E16986),1))</f>
        <v/>
      </c>
      <c r="C16989">
        <f>IF(GL_Paste!$B16986="","",IF(TRIM(GL_Paste!$M16986)&lt;&gt;"",TRIM(GL_Paste!$M16986),IFERROR(MID(GL_Paste!$I16986,FIND("[",GL_Paste!$I16986)+1,FIND("]",GL_Paste!$I16986)-FIND("[",GL_Paste!$I16986)-1),"")))</f>
        <v/>
      </c>
      <c r="D16989">
        <f>IF(GL_Paste!$B16986="","",IFERROR(INDEX(DeptName,MATCH($C16989,DeptTag,0)),"UNALLOCATED"))</f>
        <v/>
      </c>
      <c r="E16989">
        <f>IF(GL_Paste!$B16986="","",IFERROR(INDEX(AcctCat,MATCH(GL_Paste!$B16986&amp;"",AcctCode,0)),"UNKNOWN"))</f>
        <v/>
      </c>
      <c r="F16989">
        <f>IF(GL_Paste!$B16986="","",IFERROR(INDEX(AcctSub,MATCH(GL_Paste!$B16986&amp;"",AcctCode,0)),"UNKNOWN"))</f>
        <v/>
      </c>
    </row>
    <row r="16990">
      <c r="A16990" s="40">
        <f>IF(GL_Paste!$B16987="","",N(GL_Paste!$H16987)-N(GL_Paste!$G16987))</f>
        <v/>
      </c>
      <c r="B16990" s="43">
        <f>IF(GL_Paste!$B16987="","",DATE(YEAR(GL_Paste!$E16987),MONTH(GL_Paste!$E16987),1))</f>
        <v/>
      </c>
      <c r="C16990">
        <f>IF(GL_Paste!$B16987="","",IF(TRIM(GL_Paste!$M16987)&lt;&gt;"",TRIM(GL_Paste!$M16987),IFERROR(MID(GL_Paste!$I16987,FIND("[",GL_Paste!$I16987)+1,FIND("]",GL_Paste!$I16987)-FIND("[",GL_Paste!$I16987)-1),"")))</f>
        <v/>
      </c>
      <c r="D16990">
        <f>IF(GL_Paste!$B16987="","",IFERROR(INDEX(DeptName,MATCH($C16990,DeptTag,0)),"UNALLOCATED"))</f>
        <v/>
      </c>
      <c r="E16990">
        <f>IF(GL_Paste!$B16987="","",IFERROR(INDEX(AcctCat,MATCH(GL_Paste!$B16987&amp;"",AcctCode,0)),"UNKNOWN"))</f>
        <v/>
      </c>
      <c r="F16990">
        <f>IF(GL_Paste!$B16987="","",IFERROR(INDEX(AcctSub,MATCH(GL_Paste!$B16987&amp;"",AcctCode,0)),"UNKNOWN"))</f>
        <v/>
      </c>
    </row>
    <row r="16991">
      <c r="A16991" s="40">
        <f>IF(GL_Paste!$B16988="","",N(GL_Paste!$H16988)-N(GL_Paste!$G16988))</f>
        <v/>
      </c>
      <c r="B16991" s="43">
        <f>IF(GL_Paste!$B16988="","",DATE(YEAR(GL_Paste!$E16988),MONTH(GL_Paste!$E16988),1))</f>
        <v/>
      </c>
      <c r="C16991">
        <f>IF(GL_Paste!$B16988="","",IF(TRIM(GL_Paste!$M16988)&lt;&gt;"",TRIM(GL_Paste!$M16988),IFERROR(MID(GL_Paste!$I16988,FIND("[",GL_Paste!$I16988)+1,FIND("]",GL_Paste!$I16988)-FIND("[",GL_Paste!$I16988)-1),"")))</f>
        <v/>
      </c>
      <c r="D16991">
        <f>IF(GL_Paste!$B16988="","",IFERROR(INDEX(DeptName,MATCH($C16991,DeptTag,0)),"UNALLOCATED"))</f>
        <v/>
      </c>
      <c r="E16991">
        <f>IF(GL_Paste!$B16988="","",IFERROR(INDEX(AcctCat,MATCH(GL_Paste!$B16988&amp;"",AcctCode,0)),"UNKNOWN"))</f>
        <v/>
      </c>
      <c r="F16991">
        <f>IF(GL_Paste!$B16988="","",IFERROR(INDEX(AcctSub,MATCH(GL_Paste!$B16988&amp;"",AcctCode,0)),"UNKNOWN"))</f>
        <v/>
      </c>
    </row>
    <row r="16992">
      <c r="A16992" s="40">
        <f>IF(GL_Paste!$B16989="","",N(GL_Paste!$H16989)-N(GL_Paste!$G16989))</f>
        <v/>
      </c>
      <c r="B16992" s="43">
        <f>IF(GL_Paste!$B16989="","",DATE(YEAR(GL_Paste!$E16989),MONTH(GL_Paste!$E16989),1))</f>
        <v/>
      </c>
      <c r="C16992">
        <f>IF(GL_Paste!$B16989="","",IF(TRIM(GL_Paste!$M16989)&lt;&gt;"",TRIM(GL_Paste!$M16989),IFERROR(MID(GL_Paste!$I16989,FIND("[",GL_Paste!$I16989)+1,FIND("]",GL_Paste!$I16989)-FIND("[",GL_Paste!$I16989)-1),"")))</f>
        <v/>
      </c>
      <c r="D16992">
        <f>IF(GL_Paste!$B16989="","",IFERROR(INDEX(DeptName,MATCH($C16992,DeptTag,0)),"UNALLOCATED"))</f>
        <v/>
      </c>
      <c r="E16992">
        <f>IF(GL_Paste!$B16989="","",IFERROR(INDEX(AcctCat,MATCH(GL_Paste!$B16989&amp;"",AcctCode,0)),"UNKNOWN"))</f>
        <v/>
      </c>
      <c r="F16992">
        <f>IF(GL_Paste!$B16989="","",IFERROR(INDEX(AcctSub,MATCH(GL_Paste!$B16989&amp;"",AcctCode,0)),"UNKNOWN"))</f>
        <v/>
      </c>
    </row>
    <row r="16993">
      <c r="A16993" s="40">
        <f>IF(GL_Paste!$B16990="","",N(GL_Paste!$H16990)-N(GL_Paste!$G16990))</f>
        <v/>
      </c>
      <c r="B16993" s="43">
        <f>IF(GL_Paste!$B16990="","",DATE(YEAR(GL_Paste!$E16990),MONTH(GL_Paste!$E16990),1))</f>
        <v/>
      </c>
      <c r="C16993">
        <f>IF(GL_Paste!$B16990="","",IF(TRIM(GL_Paste!$M16990)&lt;&gt;"",TRIM(GL_Paste!$M16990),IFERROR(MID(GL_Paste!$I16990,FIND("[",GL_Paste!$I16990)+1,FIND("]",GL_Paste!$I16990)-FIND("[",GL_Paste!$I16990)-1),"")))</f>
        <v/>
      </c>
      <c r="D16993">
        <f>IF(GL_Paste!$B16990="","",IFERROR(INDEX(DeptName,MATCH($C16993,DeptTag,0)),"UNALLOCATED"))</f>
        <v/>
      </c>
      <c r="E16993">
        <f>IF(GL_Paste!$B16990="","",IFERROR(INDEX(AcctCat,MATCH(GL_Paste!$B16990&amp;"",AcctCode,0)),"UNKNOWN"))</f>
        <v/>
      </c>
      <c r="F16993">
        <f>IF(GL_Paste!$B16990="","",IFERROR(INDEX(AcctSub,MATCH(GL_Paste!$B16990&amp;"",AcctCode,0)),"UNKNOWN"))</f>
        <v/>
      </c>
    </row>
    <row r="16994">
      <c r="A16994" s="40">
        <f>IF(GL_Paste!$B16991="","",N(GL_Paste!$H16991)-N(GL_Paste!$G16991))</f>
        <v/>
      </c>
      <c r="B16994" s="43">
        <f>IF(GL_Paste!$B16991="","",DATE(YEAR(GL_Paste!$E16991),MONTH(GL_Paste!$E16991),1))</f>
        <v/>
      </c>
      <c r="C16994">
        <f>IF(GL_Paste!$B16991="","",IF(TRIM(GL_Paste!$M16991)&lt;&gt;"",TRIM(GL_Paste!$M16991),IFERROR(MID(GL_Paste!$I16991,FIND("[",GL_Paste!$I16991)+1,FIND("]",GL_Paste!$I16991)-FIND("[",GL_Paste!$I16991)-1),"")))</f>
        <v/>
      </c>
      <c r="D16994">
        <f>IF(GL_Paste!$B16991="","",IFERROR(INDEX(DeptName,MATCH($C16994,DeptTag,0)),"UNALLOCATED"))</f>
        <v/>
      </c>
      <c r="E16994">
        <f>IF(GL_Paste!$B16991="","",IFERROR(INDEX(AcctCat,MATCH(GL_Paste!$B16991&amp;"",AcctCode,0)),"UNKNOWN"))</f>
        <v/>
      </c>
      <c r="F16994">
        <f>IF(GL_Paste!$B16991="","",IFERROR(INDEX(AcctSub,MATCH(GL_Paste!$B16991&amp;"",AcctCode,0)),"UNKNOWN"))</f>
        <v/>
      </c>
    </row>
    <row r="16995">
      <c r="A16995" s="40">
        <f>IF(GL_Paste!$B16992="","",N(GL_Paste!$H16992)-N(GL_Paste!$G16992))</f>
        <v/>
      </c>
      <c r="B16995" s="43">
        <f>IF(GL_Paste!$B16992="","",DATE(YEAR(GL_Paste!$E16992),MONTH(GL_Paste!$E16992),1))</f>
        <v/>
      </c>
      <c r="C16995">
        <f>IF(GL_Paste!$B16992="","",IF(TRIM(GL_Paste!$M16992)&lt;&gt;"",TRIM(GL_Paste!$M16992),IFERROR(MID(GL_Paste!$I16992,FIND("[",GL_Paste!$I16992)+1,FIND("]",GL_Paste!$I16992)-FIND("[",GL_Paste!$I16992)-1),"")))</f>
        <v/>
      </c>
      <c r="D16995">
        <f>IF(GL_Paste!$B16992="","",IFERROR(INDEX(DeptName,MATCH($C16995,DeptTag,0)),"UNALLOCATED"))</f>
        <v/>
      </c>
      <c r="E16995">
        <f>IF(GL_Paste!$B16992="","",IFERROR(INDEX(AcctCat,MATCH(GL_Paste!$B16992&amp;"",AcctCode,0)),"UNKNOWN"))</f>
        <v/>
      </c>
      <c r="F16995">
        <f>IF(GL_Paste!$B16992="","",IFERROR(INDEX(AcctSub,MATCH(GL_Paste!$B16992&amp;"",AcctCode,0)),"UNKNOWN"))</f>
        <v/>
      </c>
    </row>
    <row r="16996">
      <c r="A16996" s="40">
        <f>IF(GL_Paste!$B16993="","",N(GL_Paste!$H16993)-N(GL_Paste!$G16993))</f>
        <v/>
      </c>
      <c r="B16996" s="43">
        <f>IF(GL_Paste!$B16993="","",DATE(YEAR(GL_Paste!$E16993),MONTH(GL_Paste!$E16993),1))</f>
        <v/>
      </c>
      <c r="C16996">
        <f>IF(GL_Paste!$B16993="","",IF(TRIM(GL_Paste!$M16993)&lt;&gt;"",TRIM(GL_Paste!$M16993),IFERROR(MID(GL_Paste!$I16993,FIND("[",GL_Paste!$I16993)+1,FIND("]",GL_Paste!$I16993)-FIND("[",GL_Paste!$I16993)-1),"")))</f>
        <v/>
      </c>
      <c r="D16996">
        <f>IF(GL_Paste!$B16993="","",IFERROR(INDEX(DeptName,MATCH($C16996,DeptTag,0)),"UNALLOCATED"))</f>
        <v/>
      </c>
      <c r="E16996">
        <f>IF(GL_Paste!$B16993="","",IFERROR(INDEX(AcctCat,MATCH(GL_Paste!$B16993&amp;"",AcctCode,0)),"UNKNOWN"))</f>
        <v/>
      </c>
      <c r="F16996">
        <f>IF(GL_Paste!$B16993="","",IFERROR(INDEX(AcctSub,MATCH(GL_Paste!$B16993&amp;"",AcctCode,0)),"UNKNOWN"))</f>
        <v/>
      </c>
    </row>
    <row r="16997">
      <c r="A16997" s="40">
        <f>IF(GL_Paste!$B16994="","",N(GL_Paste!$H16994)-N(GL_Paste!$G16994))</f>
        <v/>
      </c>
      <c r="B16997" s="43">
        <f>IF(GL_Paste!$B16994="","",DATE(YEAR(GL_Paste!$E16994),MONTH(GL_Paste!$E16994),1))</f>
        <v/>
      </c>
      <c r="C16997">
        <f>IF(GL_Paste!$B16994="","",IF(TRIM(GL_Paste!$M16994)&lt;&gt;"",TRIM(GL_Paste!$M16994),IFERROR(MID(GL_Paste!$I16994,FIND("[",GL_Paste!$I16994)+1,FIND("]",GL_Paste!$I16994)-FIND("[",GL_Paste!$I16994)-1),"")))</f>
        <v/>
      </c>
      <c r="D16997">
        <f>IF(GL_Paste!$B16994="","",IFERROR(INDEX(DeptName,MATCH($C16997,DeptTag,0)),"UNALLOCATED"))</f>
        <v/>
      </c>
      <c r="E16997">
        <f>IF(GL_Paste!$B16994="","",IFERROR(INDEX(AcctCat,MATCH(GL_Paste!$B16994&amp;"",AcctCode,0)),"UNKNOWN"))</f>
        <v/>
      </c>
      <c r="F16997">
        <f>IF(GL_Paste!$B16994="","",IFERROR(INDEX(AcctSub,MATCH(GL_Paste!$B16994&amp;"",AcctCode,0)),"UNKNOWN"))</f>
        <v/>
      </c>
    </row>
    <row r="16998">
      <c r="A16998" s="40">
        <f>IF(GL_Paste!$B16995="","",N(GL_Paste!$H16995)-N(GL_Paste!$G16995))</f>
        <v/>
      </c>
      <c r="B16998" s="43">
        <f>IF(GL_Paste!$B16995="","",DATE(YEAR(GL_Paste!$E16995),MONTH(GL_Paste!$E16995),1))</f>
        <v/>
      </c>
      <c r="C16998">
        <f>IF(GL_Paste!$B16995="","",IF(TRIM(GL_Paste!$M16995)&lt;&gt;"",TRIM(GL_Paste!$M16995),IFERROR(MID(GL_Paste!$I16995,FIND("[",GL_Paste!$I16995)+1,FIND("]",GL_Paste!$I16995)-FIND("[",GL_Paste!$I16995)-1),"")))</f>
        <v/>
      </c>
      <c r="D16998">
        <f>IF(GL_Paste!$B16995="","",IFERROR(INDEX(DeptName,MATCH($C16998,DeptTag,0)),"UNALLOCATED"))</f>
        <v/>
      </c>
      <c r="E16998">
        <f>IF(GL_Paste!$B16995="","",IFERROR(INDEX(AcctCat,MATCH(GL_Paste!$B16995&amp;"",AcctCode,0)),"UNKNOWN"))</f>
        <v/>
      </c>
      <c r="F16998">
        <f>IF(GL_Paste!$B16995="","",IFERROR(INDEX(AcctSub,MATCH(GL_Paste!$B16995&amp;"",AcctCode,0)),"UNKNOWN"))</f>
        <v/>
      </c>
    </row>
    <row r="16999">
      <c r="A16999" s="40">
        <f>IF(GL_Paste!$B16996="","",N(GL_Paste!$H16996)-N(GL_Paste!$G16996))</f>
        <v/>
      </c>
      <c r="B16999" s="43">
        <f>IF(GL_Paste!$B16996="","",DATE(YEAR(GL_Paste!$E16996),MONTH(GL_Paste!$E16996),1))</f>
        <v/>
      </c>
      <c r="C16999">
        <f>IF(GL_Paste!$B16996="","",IF(TRIM(GL_Paste!$M16996)&lt;&gt;"",TRIM(GL_Paste!$M16996),IFERROR(MID(GL_Paste!$I16996,FIND("[",GL_Paste!$I16996)+1,FIND("]",GL_Paste!$I16996)-FIND("[",GL_Paste!$I16996)-1),"")))</f>
        <v/>
      </c>
      <c r="D16999">
        <f>IF(GL_Paste!$B16996="","",IFERROR(INDEX(DeptName,MATCH($C16999,DeptTag,0)),"UNALLOCATED"))</f>
        <v/>
      </c>
      <c r="E16999">
        <f>IF(GL_Paste!$B16996="","",IFERROR(INDEX(AcctCat,MATCH(GL_Paste!$B16996&amp;"",AcctCode,0)),"UNKNOWN"))</f>
        <v/>
      </c>
      <c r="F16999">
        <f>IF(GL_Paste!$B16996="","",IFERROR(INDEX(AcctSub,MATCH(GL_Paste!$B16996&amp;"",AcctCode,0)),"UNKNOWN"))</f>
        <v/>
      </c>
    </row>
    <row r="17000">
      <c r="A17000" s="40">
        <f>IF(GL_Paste!$B16997="","",N(GL_Paste!$H16997)-N(GL_Paste!$G16997))</f>
        <v/>
      </c>
      <c r="B17000" s="43">
        <f>IF(GL_Paste!$B16997="","",DATE(YEAR(GL_Paste!$E16997),MONTH(GL_Paste!$E16997),1))</f>
        <v/>
      </c>
      <c r="C17000">
        <f>IF(GL_Paste!$B16997="","",IF(TRIM(GL_Paste!$M16997)&lt;&gt;"",TRIM(GL_Paste!$M16997),IFERROR(MID(GL_Paste!$I16997,FIND("[",GL_Paste!$I16997)+1,FIND("]",GL_Paste!$I16997)-FIND("[",GL_Paste!$I16997)-1),"")))</f>
        <v/>
      </c>
      <c r="D17000">
        <f>IF(GL_Paste!$B16997="","",IFERROR(INDEX(DeptName,MATCH($C17000,DeptTag,0)),"UNALLOCATED"))</f>
        <v/>
      </c>
      <c r="E17000">
        <f>IF(GL_Paste!$B16997="","",IFERROR(INDEX(AcctCat,MATCH(GL_Paste!$B16997&amp;"",AcctCode,0)),"UNKNOWN"))</f>
        <v/>
      </c>
      <c r="F17000">
        <f>IF(GL_Paste!$B16997="","",IFERROR(INDEX(AcctSub,MATCH(GL_Paste!$B16997&amp;"",AcctCode,0)),"UNKNOWN"))</f>
        <v/>
      </c>
    </row>
    <row r="17001">
      <c r="A17001" s="40">
        <f>IF(GL_Paste!$B16998="","",N(GL_Paste!$H16998)-N(GL_Paste!$G16998))</f>
        <v/>
      </c>
      <c r="B17001" s="43">
        <f>IF(GL_Paste!$B16998="","",DATE(YEAR(GL_Paste!$E16998),MONTH(GL_Paste!$E16998),1))</f>
        <v/>
      </c>
      <c r="C17001">
        <f>IF(GL_Paste!$B16998="","",IF(TRIM(GL_Paste!$M16998)&lt;&gt;"",TRIM(GL_Paste!$M16998),IFERROR(MID(GL_Paste!$I16998,FIND("[",GL_Paste!$I16998)+1,FIND("]",GL_Paste!$I16998)-FIND("[",GL_Paste!$I16998)-1),"")))</f>
        <v/>
      </c>
      <c r="D17001">
        <f>IF(GL_Paste!$B16998="","",IFERROR(INDEX(DeptName,MATCH($C17001,DeptTag,0)),"UNALLOCATED"))</f>
        <v/>
      </c>
      <c r="E17001">
        <f>IF(GL_Paste!$B16998="","",IFERROR(INDEX(AcctCat,MATCH(GL_Paste!$B16998&amp;"",AcctCode,0)),"UNKNOWN"))</f>
        <v/>
      </c>
      <c r="F17001">
        <f>IF(GL_Paste!$B16998="","",IFERROR(INDEX(AcctSub,MATCH(GL_Paste!$B16998&amp;"",AcctCode,0)),"UNKNOWN"))</f>
        <v/>
      </c>
    </row>
    <row r="17002">
      <c r="A17002" s="40">
        <f>IF(GL_Paste!$B16999="","",N(GL_Paste!$H16999)-N(GL_Paste!$G16999))</f>
        <v/>
      </c>
      <c r="B17002" s="43">
        <f>IF(GL_Paste!$B16999="","",DATE(YEAR(GL_Paste!$E16999),MONTH(GL_Paste!$E16999),1))</f>
        <v/>
      </c>
      <c r="C17002">
        <f>IF(GL_Paste!$B16999="","",IF(TRIM(GL_Paste!$M16999)&lt;&gt;"",TRIM(GL_Paste!$M16999),IFERROR(MID(GL_Paste!$I16999,FIND("[",GL_Paste!$I16999)+1,FIND("]",GL_Paste!$I16999)-FIND("[",GL_Paste!$I16999)-1),"")))</f>
        <v/>
      </c>
      <c r="D17002">
        <f>IF(GL_Paste!$B16999="","",IFERROR(INDEX(DeptName,MATCH($C17002,DeptTag,0)),"UNALLOCATED"))</f>
        <v/>
      </c>
      <c r="E17002">
        <f>IF(GL_Paste!$B16999="","",IFERROR(INDEX(AcctCat,MATCH(GL_Paste!$B16999&amp;"",AcctCode,0)),"UNKNOWN"))</f>
        <v/>
      </c>
      <c r="F17002">
        <f>IF(GL_Paste!$B16999="","",IFERROR(INDEX(AcctSub,MATCH(GL_Paste!$B16999&amp;"",AcctCode,0)),"UNKNOWN"))</f>
        <v/>
      </c>
    </row>
    <row r="17003">
      <c r="A17003" s="40">
        <f>IF(GL_Paste!$B17000="","",N(GL_Paste!$H17000)-N(GL_Paste!$G17000))</f>
        <v/>
      </c>
      <c r="B17003" s="43">
        <f>IF(GL_Paste!$B17000="","",DATE(YEAR(GL_Paste!$E17000),MONTH(GL_Paste!$E17000),1))</f>
        <v/>
      </c>
      <c r="C17003">
        <f>IF(GL_Paste!$B17000="","",IF(TRIM(GL_Paste!$M17000)&lt;&gt;"",TRIM(GL_Paste!$M17000),IFERROR(MID(GL_Paste!$I17000,FIND("[",GL_Paste!$I17000)+1,FIND("]",GL_Paste!$I17000)-FIND("[",GL_Paste!$I17000)-1),"")))</f>
        <v/>
      </c>
      <c r="D17003">
        <f>IF(GL_Paste!$B17000="","",IFERROR(INDEX(DeptName,MATCH($C17003,DeptTag,0)),"UNALLOCATED"))</f>
        <v/>
      </c>
      <c r="E17003">
        <f>IF(GL_Paste!$B17000="","",IFERROR(INDEX(AcctCat,MATCH(GL_Paste!$B17000&amp;"",AcctCode,0)),"UNKNOWN"))</f>
        <v/>
      </c>
      <c r="F17003">
        <f>IF(GL_Paste!$B17000="","",IFERROR(INDEX(AcctSub,MATCH(GL_Paste!$B17000&amp;"",AcctCode,0)),"UNKNOWN"))</f>
        <v/>
      </c>
    </row>
    <row r="17004">
      <c r="A17004" s="40">
        <f>IF(GL_Paste!$B17001="","",N(GL_Paste!$H17001)-N(GL_Paste!$G17001))</f>
        <v/>
      </c>
      <c r="B17004" s="43">
        <f>IF(GL_Paste!$B17001="","",DATE(YEAR(GL_Paste!$E17001),MONTH(GL_Paste!$E17001),1))</f>
        <v/>
      </c>
      <c r="C17004">
        <f>IF(GL_Paste!$B17001="","",IF(TRIM(GL_Paste!$M17001)&lt;&gt;"",TRIM(GL_Paste!$M17001),IFERROR(MID(GL_Paste!$I17001,FIND("[",GL_Paste!$I17001)+1,FIND("]",GL_Paste!$I17001)-FIND("[",GL_Paste!$I17001)-1),"")))</f>
        <v/>
      </c>
      <c r="D17004">
        <f>IF(GL_Paste!$B17001="","",IFERROR(INDEX(DeptName,MATCH($C17004,DeptTag,0)),"UNALLOCATED"))</f>
        <v/>
      </c>
      <c r="E17004">
        <f>IF(GL_Paste!$B17001="","",IFERROR(INDEX(AcctCat,MATCH(GL_Paste!$B17001&amp;"",AcctCode,0)),"UNKNOWN"))</f>
        <v/>
      </c>
      <c r="F17004">
        <f>IF(GL_Paste!$B17001="","",IFERROR(INDEX(AcctSub,MATCH(GL_Paste!$B17001&amp;"",AcctCode,0)),"UNKNOWN"))</f>
        <v/>
      </c>
    </row>
    <row r="17005">
      <c r="A17005" s="40">
        <f>IF(GL_Paste!$B17002="","",N(GL_Paste!$H17002)-N(GL_Paste!$G17002))</f>
        <v/>
      </c>
      <c r="B17005" s="43">
        <f>IF(GL_Paste!$B17002="","",DATE(YEAR(GL_Paste!$E17002),MONTH(GL_Paste!$E17002),1))</f>
        <v/>
      </c>
      <c r="C17005">
        <f>IF(GL_Paste!$B17002="","",IF(TRIM(GL_Paste!$M17002)&lt;&gt;"",TRIM(GL_Paste!$M17002),IFERROR(MID(GL_Paste!$I17002,FIND("[",GL_Paste!$I17002)+1,FIND("]",GL_Paste!$I17002)-FIND("[",GL_Paste!$I17002)-1),"")))</f>
        <v/>
      </c>
      <c r="D17005">
        <f>IF(GL_Paste!$B17002="","",IFERROR(INDEX(DeptName,MATCH($C17005,DeptTag,0)),"UNALLOCATED"))</f>
        <v/>
      </c>
      <c r="E17005">
        <f>IF(GL_Paste!$B17002="","",IFERROR(INDEX(AcctCat,MATCH(GL_Paste!$B17002&amp;"",AcctCode,0)),"UNKNOWN"))</f>
        <v/>
      </c>
      <c r="F17005">
        <f>IF(GL_Paste!$B17002="","",IFERROR(INDEX(AcctSub,MATCH(GL_Paste!$B17002&amp;"",AcctCode,0)),"UNKNOWN"))</f>
        <v/>
      </c>
    </row>
    <row r="17006">
      <c r="A17006" s="40">
        <f>IF(GL_Paste!$B17003="","",N(GL_Paste!$H17003)-N(GL_Paste!$G17003))</f>
        <v/>
      </c>
      <c r="B17006" s="43">
        <f>IF(GL_Paste!$B17003="","",DATE(YEAR(GL_Paste!$E17003),MONTH(GL_Paste!$E17003),1))</f>
        <v/>
      </c>
      <c r="C17006">
        <f>IF(GL_Paste!$B17003="","",IF(TRIM(GL_Paste!$M17003)&lt;&gt;"",TRIM(GL_Paste!$M17003),IFERROR(MID(GL_Paste!$I17003,FIND("[",GL_Paste!$I17003)+1,FIND("]",GL_Paste!$I17003)-FIND("[",GL_Paste!$I17003)-1),"")))</f>
        <v/>
      </c>
      <c r="D17006">
        <f>IF(GL_Paste!$B17003="","",IFERROR(INDEX(DeptName,MATCH($C17006,DeptTag,0)),"UNALLOCATED"))</f>
        <v/>
      </c>
      <c r="E17006">
        <f>IF(GL_Paste!$B17003="","",IFERROR(INDEX(AcctCat,MATCH(GL_Paste!$B17003&amp;"",AcctCode,0)),"UNKNOWN"))</f>
        <v/>
      </c>
      <c r="F17006">
        <f>IF(GL_Paste!$B17003="","",IFERROR(INDEX(AcctSub,MATCH(GL_Paste!$B17003&amp;"",AcctCode,0)),"UNKNOWN"))</f>
        <v/>
      </c>
    </row>
    <row r="17007">
      <c r="A17007" s="40">
        <f>IF(GL_Paste!$B17004="","",N(GL_Paste!$H17004)-N(GL_Paste!$G17004))</f>
        <v/>
      </c>
      <c r="B17007" s="43">
        <f>IF(GL_Paste!$B17004="","",DATE(YEAR(GL_Paste!$E17004),MONTH(GL_Paste!$E17004),1))</f>
        <v/>
      </c>
      <c r="C17007">
        <f>IF(GL_Paste!$B17004="","",IF(TRIM(GL_Paste!$M17004)&lt;&gt;"",TRIM(GL_Paste!$M17004),IFERROR(MID(GL_Paste!$I17004,FIND("[",GL_Paste!$I17004)+1,FIND("]",GL_Paste!$I17004)-FIND("[",GL_Paste!$I17004)-1),"")))</f>
        <v/>
      </c>
      <c r="D17007">
        <f>IF(GL_Paste!$B17004="","",IFERROR(INDEX(DeptName,MATCH($C17007,DeptTag,0)),"UNALLOCATED"))</f>
        <v/>
      </c>
      <c r="E17007">
        <f>IF(GL_Paste!$B17004="","",IFERROR(INDEX(AcctCat,MATCH(GL_Paste!$B17004&amp;"",AcctCode,0)),"UNKNOWN"))</f>
        <v/>
      </c>
      <c r="F17007">
        <f>IF(GL_Paste!$B17004="","",IFERROR(INDEX(AcctSub,MATCH(GL_Paste!$B17004&amp;"",AcctCode,0)),"UNKNOWN"))</f>
        <v/>
      </c>
    </row>
    <row r="17008">
      <c r="A17008" s="40">
        <f>IF(GL_Paste!$B17005="","",N(GL_Paste!$H17005)-N(GL_Paste!$G17005))</f>
        <v/>
      </c>
      <c r="B17008" s="43">
        <f>IF(GL_Paste!$B17005="","",DATE(YEAR(GL_Paste!$E17005),MONTH(GL_Paste!$E17005),1))</f>
        <v/>
      </c>
      <c r="C17008">
        <f>IF(GL_Paste!$B17005="","",IF(TRIM(GL_Paste!$M17005)&lt;&gt;"",TRIM(GL_Paste!$M17005),IFERROR(MID(GL_Paste!$I17005,FIND("[",GL_Paste!$I17005)+1,FIND("]",GL_Paste!$I17005)-FIND("[",GL_Paste!$I17005)-1),"")))</f>
        <v/>
      </c>
      <c r="D17008">
        <f>IF(GL_Paste!$B17005="","",IFERROR(INDEX(DeptName,MATCH($C17008,DeptTag,0)),"UNALLOCATED"))</f>
        <v/>
      </c>
      <c r="E17008">
        <f>IF(GL_Paste!$B17005="","",IFERROR(INDEX(AcctCat,MATCH(GL_Paste!$B17005&amp;"",AcctCode,0)),"UNKNOWN"))</f>
        <v/>
      </c>
      <c r="F17008">
        <f>IF(GL_Paste!$B17005="","",IFERROR(INDEX(AcctSub,MATCH(GL_Paste!$B17005&amp;"",AcctCode,0)),"UNKNOWN"))</f>
        <v/>
      </c>
    </row>
    <row r="17009">
      <c r="A17009" s="40">
        <f>IF(GL_Paste!$B17006="","",N(GL_Paste!$H17006)-N(GL_Paste!$G17006))</f>
        <v/>
      </c>
      <c r="B17009" s="43">
        <f>IF(GL_Paste!$B17006="","",DATE(YEAR(GL_Paste!$E17006),MONTH(GL_Paste!$E17006),1))</f>
        <v/>
      </c>
      <c r="C17009">
        <f>IF(GL_Paste!$B17006="","",IF(TRIM(GL_Paste!$M17006)&lt;&gt;"",TRIM(GL_Paste!$M17006),IFERROR(MID(GL_Paste!$I17006,FIND("[",GL_Paste!$I17006)+1,FIND("]",GL_Paste!$I17006)-FIND("[",GL_Paste!$I17006)-1),"")))</f>
        <v/>
      </c>
      <c r="D17009">
        <f>IF(GL_Paste!$B17006="","",IFERROR(INDEX(DeptName,MATCH($C17009,DeptTag,0)),"UNALLOCATED"))</f>
        <v/>
      </c>
      <c r="E17009">
        <f>IF(GL_Paste!$B17006="","",IFERROR(INDEX(AcctCat,MATCH(GL_Paste!$B17006&amp;"",AcctCode,0)),"UNKNOWN"))</f>
        <v/>
      </c>
      <c r="F17009">
        <f>IF(GL_Paste!$B17006="","",IFERROR(INDEX(AcctSub,MATCH(GL_Paste!$B17006&amp;"",AcctCode,0)),"UNKNOWN"))</f>
        <v/>
      </c>
    </row>
    <row r="17010">
      <c r="A17010" s="40">
        <f>IF(GL_Paste!$B17007="","",N(GL_Paste!$H17007)-N(GL_Paste!$G17007))</f>
        <v/>
      </c>
      <c r="B17010" s="43">
        <f>IF(GL_Paste!$B17007="","",DATE(YEAR(GL_Paste!$E17007),MONTH(GL_Paste!$E17007),1))</f>
        <v/>
      </c>
      <c r="C17010">
        <f>IF(GL_Paste!$B17007="","",IF(TRIM(GL_Paste!$M17007)&lt;&gt;"",TRIM(GL_Paste!$M17007),IFERROR(MID(GL_Paste!$I17007,FIND("[",GL_Paste!$I17007)+1,FIND("]",GL_Paste!$I17007)-FIND("[",GL_Paste!$I17007)-1),"")))</f>
        <v/>
      </c>
      <c r="D17010">
        <f>IF(GL_Paste!$B17007="","",IFERROR(INDEX(DeptName,MATCH($C17010,DeptTag,0)),"UNALLOCATED"))</f>
        <v/>
      </c>
      <c r="E17010">
        <f>IF(GL_Paste!$B17007="","",IFERROR(INDEX(AcctCat,MATCH(GL_Paste!$B17007&amp;"",AcctCode,0)),"UNKNOWN"))</f>
        <v/>
      </c>
      <c r="F17010">
        <f>IF(GL_Paste!$B17007="","",IFERROR(INDEX(AcctSub,MATCH(GL_Paste!$B17007&amp;"",AcctCode,0)),"UNKNOWN"))</f>
        <v/>
      </c>
    </row>
    <row r="17011">
      <c r="A17011" s="40">
        <f>IF(GL_Paste!$B17008="","",N(GL_Paste!$H17008)-N(GL_Paste!$G17008))</f>
        <v/>
      </c>
      <c r="B17011" s="43">
        <f>IF(GL_Paste!$B17008="","",DATE(YEAR(GL_Paste!$E17008),MONTH(GL_Paste!$E17008),1))</f>
        <v/>
      </c>
      <c r="C17011">
        <f>IF(GL_Paste!$B17008="","",IF(TRIM(GL_Paste!$M17008)&lt;&gt;"",TRIM(GL_Paste!$M17008),IFERROR(MID(GL_Paste!$I17008,FIND("[",GL_Paste!$I17008)+1,FIND("]",GL_Paste!$I17008)-FIND("[",GL_Paste!$I17008)-1),"")))</f>
        <v/>
      </c>
      <c r="D17011">
        <f>IF(GL_Paste!$B17008="","",IFERROR(INDEX(DeptName,MATCH($C17011,DeptTag,0)),"UNALLOCATED"))</f>
        <v/>
      </c>
      <c r="E17011">
        <f>IF(GL_Paste!$B17008="","",IFERROR(INDEX(AcctCat,MATCH(GL_Paste!$B17008&amp;"",AcctCode,0)),"UNKNOWN"))</f>
        <v/>
      </c>
      <c r="F17011">
        <f>IF(GL_Paste!$B17008="","",IFERROR(INDEX(AcctSub,MATCH(GL_Paste!$B17008&amp;"",AcctCode,0)),"UNKNOWN"))</f>
        <v/>
      </c>
    </row>
    <row r="17012">
      <c r="A17012" s="40">
        <f>IF(GL_Paste!$B17009="","",N(GL_Paste!$H17009)-N(GL_Paste!$G17009))</f>
        <v/>
      </c>
      <c r="B17012" s="43">
        <f>IF(GL_Paste!$B17009="","",DATE(YEAR(GL_Paste!$E17009),MONTH(GL_Paste!$E17009),1))</f>
        <v/>
      </c>
      <c r="C17012">
        <f>IF(GL_Paste!$B17009="","",IF(TRIM(GL_Paste!$M17009)&lt;&gt;"",TRIM(GL_Paste!$M17009),IFERROR(MID(GL_Paste!$I17009,FIND("[",GL_Paste!$I17009)+1,FIND("]",GL_Paste!$I17009)-FIND("[",GL_Paste!$I17009)-1),"")))</f>
        <v/>
      </c>
      <c r="D17012">
        <f>IF(GL_Paste!$B17009="","",IFERROR(INDEX(DeptName,MATCH($C17012,DeptTag,0)),"UNALLOCATED"))</f>
        <v/>
      </c>
      <c r="E17012">
        <f>IF(GL_Paste!$B17009="","",IFERROR(INDEX(AcctCat,MATCH(GL_Paste!$B17009&amp;"",AcctCode,0)),"UNKNOWN"))</f>
        <v/>
      </c>
      <c r="F17012">
        <f>IF(GL_Paste!$B17009="","",IFERROR(INDEX(AcctSub,MATCH(GL_Paste!$B17009&amp;"",AcctCode,0)),"UNKNOWN"))</f>
        <v/>
      </c>
    </row>
    <row r="17013">
      <c r="A17013" s="40">
        <f>IF(GL_Paste!$B17010="","",N(GL_Paste!$H17010)-N(GL_Paste!$G17010))</f>
        <v/>
      </c>
      <c r="B17013" s="43">
        <f>IF(GL_Paste!$B17010="","",DATE(YEAR(GL_Paste!$E17010),MONTH(GL_Paste!$E17010),1))</f>
        <v/>
      </c>
      <c r="C17013">
        <f>IF(GL_Paste!$B17010="","",IF(TRIM(GL_Paste!$M17010)&lt;&gt;"",TRIM(GL_Paste!$M17010),IFERROR(MID(GL_Paste!$I17010,FIND("[",GL_Paste!$I17010)+1,FIND("]",GL_Paste!$I17010)-FIND("[",GL_Paste!$I17010)-1),"")))</f>
        <v/>
      </c>
      <c r="D17013">
        <f>IF(GL_Paste!$B17010="","",IFERROR(INDEX(DeptName,MATCH($C17013,DeptTag,0)),"UNALLOCATED"))</f>
        <v/>
      </c>
      <c r="E17013">
        <f>IF(GL_Paste!$B17010="","",IFERROR(INDEX(AcctCat,MATCH(GL_Paste!$B17010&amp;"",AcctCode,0)),"UNKNOWN"))</f>
        <v/>
      </c>
      <c r="F17013">
        <f>IF(GL_Paste!$B17010="","",IFERROR(INDEX(AcctSub,MATCH(GL_Paste!$B17010&amp;"",AcctCode,0)),"UNKNOWN"))</f>
        <v/>
      </c>
    </row>
    <row r="17014">
      <c r="A17014" s="40">
        <f>IF(GL_Paste!$B17011="","",N(GL_Paste!$H17011)-N(GL_Paste!$G17011))</f>
        <v/>
      </c>
      <c r="B17014" s="43">
        <f>IF(GL_Paste!$B17011="","",DATE(YEAR(GL_Paste!$E17011),MONTH(GL_Paste!$E17011),1))</f>
        <v/>
      </c>
      <c r="C17014">
        <f>IF(GL_Paste!$B17011="","",IF(TRIM(GL_Paste!$M17011)&lt;&gt;"",TRIM(GL_Paste!$M17011),IFERROR(MID(GL_Paste!$I17011,FIND("[",GL_Paste!$I17011)+1,FIND("]",GL_Paste!$I17011)-FIND("[",GL_Paste!$I17011)-1),"")))</f>
        <v/>
      </c>
      <c r="D17014">
        <f>IF(GL_Paste!$B17011="","",IFERROR(INDEX(DeptName,MATCH($C17014,DeptTag,0)),"UNALLOCATED"))</f>
        <v/>
      </c>
      <c r="E17014">
        <f>IF(GL_Paste!$B17011="","",IFERROR(INDEX(AcctCat,MATCH(GL_Paste!$B17011&amp;"",AcctCode,0)),"UNKNOWN"))</f>
        <v/>
      </c>
      <c r="F17014">
        <f>IF(GL_Paste!$B17011="","",IFERROR(INDEX(AcctSub,MATCH(GL_Paste!$B17011&amp;"",AcctCode,0)),"UNKNOWN"))</f>
        <v/>
      </c>
    </row>
    <row r="17015">
      <c r="A17015" s="40">
        <f>IF(GL_Paste!$B17012="","",N(GL_Paste!$H17012)-N(GL_Paste!$G17012))</f>
        <v/>
      </c>
      <c r="B17015" s="43">
        <f>IF(GL_Paste!$B17012="","",DATE(YEAR(GL_Paste!$E17012),MONTH(GL_Paste!$E17012),1))</f>
        <v/>
      </c>
      <c r="C17015">
        <f>IF(GL_Paste!$B17012="","",IF(TRIM(GL_Paste!$M17012)&lt;&gt;"",TRIM(GL_Paste!$M17012),IFERROR(MID(GL_Paste!$I17012,FIND("[",GL_Paste!$I17012)+1,FIND("]",GL_Paste!$I17012)-FIND("[",GL_Paste!$I17012)-1),"")))</f>
        <v/>
      </c>
      <c r="D17015">
        <f>IF(GL_Paste!$B17012="","",IFERROR(INDEX(DeptName,MATCH($C17015,DeptTag,0)),"UNALLOCATED"))</f>
        <v/>
      </c>
      <c r="E17015">
        <f>IF(GL_Paste!$B17012="","",IFERROR(INDEX(AcctCat,MATCH(GL_Paste!$B17012&amp;"",AcctCode,0)),"UNKNOWN"))</f>
        <v/>
      </c>
      <c r="F17015">
        <f>IF(GL_Paste!$B17012="","",IFERROR(INDEX(AcctSub,MATCH(GL_Paste!$B17012&amp;"",AcctCode,0)),"UNKNOWN"))</f>
        <v/>
      </c>
    </row>
    <row r="17016">
      <c r="A17016" s="40">
        <f>IF(GL_Paste!$B17013="","",N(GL_Paste!$H17013)-N(GL_Paste!$G17013))</f>
        <v/>
      </c>
      <c r="B17016" s="43">
        <f>IF(GL_Paste!$B17013="","",DATE(YEAR(GL_Paste!$E17013),MONTH(GL_Paste!$E17013),1))</f>
        <v/>
      </c>
      <c r="C17016">
        <f>IF(GL_Paste!$B17013="","",IF(TRIM(GL_Paste!$M17013)&lt;&gt;"",TRIM(GL_Paste!$M17013),IFERROR(MID(GL_Paste!$I17013,FIND("[",GL_Paste!$I17013)+1,FIND("]",GL_Paste!$I17013)-FIND("[",GL_Paste!$I17013)-1),"")))</f>
        <v/>
      </c>
      <c r="D17016">
        <f>IF(GL_Paste!$B17013="","",IFERROR(INDEX(DeptName,MATCH($C17016,DeptTag,0)),"UNALLOCATED"))</f>
        <v/>
      </c>
      <c r="E17016">
        <f>IF(GL_Paste!$B17013="","",IFERROR(INDEX(AcctCat,MATCH(GL_Paste!$B17013&amp;"",AcctCode,0)),"UNKNOWN"))</f>
        <v/>
      </c>
      <c r="F17016">
        <f>IF(GL_Paste!$B17013="","",IFERROR(INDEX(AcctSub,MATCH(GL_Paste!$B17013&amp;"",AcctCode,0)),"UNKNOWN"))</f>
        <v/>
      </c>
    </row>
    <row r="17017">
      <c r="A17017" s="40">
        <f>IF(GL_Paste!$B17014="","",N(GL_Paste!$H17014)-N(GL_Paste!$G17014))</f>
        <v/>
      </c>
      <c r="B17017" s="43">
        <f>IF(GL_Paste!$B17014="","",DATE(YEAR(GL_Paste!$E17014),MONTH(GL_Paste!$E17014),1))</f>
        <v/>
      </c>
      <c r="C17017">
        <f>IF(GL_Paste!$B17014="","",IF(TRIM(GL_Paste!$M17014)&lt;&gt;"",TRIM(GL_Paste!$M17014),IFERROR(MID(GL_Paste!$I17014,FIND("[",GL_Paste!$I17014)+1,FIND("]",GL_Paste!$I17014)-FIND("[",GL_Paste!$I17014)-1),"")))</f>
        <v/>
      </c>
      <c r="D17017">
        <f>IF(GL_Paste!$B17014="","",IFERROR(INDEX(DeptName,MATCH($C17017,DeptTag,0)),"UNALLOCATED"))</f>
        <v/>
      </c>
      <c r="E17017">
        <f>IF(GL_Paste!$B17014="","",IFERROR(INDEX(AcctCat,MATCH(GL_Paste!$B17014&amp;"",AcctCode,0)),"UNKNOWN"))</f>
        <v/>
      </c>
      <c r="F17017">
        <f>IF(GL_Paste!$B17014="","",IFERROR(INDEX(AcctSub,MATCH(GL_Paste!$B17014&amp;"",AcctCode,0)),"UNKNOWN"))</f>
        <v/>
      </c>
    </row>
    <row r="17018">
      <c r="A17018" s="40">
        <f>IF(GL_Paste!$B17015="","",N(GL_Paste!$H17015)-N(GL_Paste!$G17015))</f>
        <v/>
      </c>
      <c r="B17018" s="43">
        <f>IF(GL_Paste!$B17015="","",DATE(YEAR(GL_Paste!$E17015),MONTH(GL_Paste!$E17015),1))</f>
        <v/>
      </c>
      <c r="C17018">
        <f>IF(GL_Paste!$B17015="","",IF(TRIM(GL_Paste!$M17015)&lt;&gt;"",TRIM(GL_Paste!$M17015),IFERROR(MID(GL_Paste!$I17015,FIND("[",GL_Paste!$I17015)+1,FIND("]",GL_Paste!$I17015)-FIND("[",GL_Paste!$I17015)-1),"")))</f>
        <v/>
      </c>
      <c r="D17018">
        <f>IF(GL_Paste!$B17015="","",IFERROR(INDEX(DeptName,MATCH($C17018,DeptTag,0)),"UNALLOCATED"))</f>
        <v/>
      </c>
      <c r="E17018">
        <f>IF(GL_Paste!$B17015="","",IFERROR(INDEX(AcctCat,MATCH(GL_Paste!$B17015&amp;"",AcctCode,0)),"UNKNOWN"))</f>
        <v/>
      </c>
      <c r="F17018">
        <f>IF(GL_Paste!$B17015="","",IFERROR(INDEX(AcctSub,MATCH(GL_Paste!$B17015&amp;"",AcctCode,0)),"UNKNOWN"))</f>
        <v/>
      </c>
    </row>
    <row r="17019">
      <c r="A17019" s="40">
        <f>IF(GL_Paste!$B17016="","",N(GL_Paste!$H17016)-N(GL_Paste!$G17016))</f>
        <v/>
      </c>
      <c r="B17019" s="43">
        <f>IF(GL_Paste!$B17016="","",DATE(YEAR(GL_Paste!$E17016),MONTH(GL_Paste!$E17016),1))</f>
        <v/>
      </c>
      <c r="C17019">
        <f>IF(GL_Paste!$B17016="","",IF(TRIM(GL_Paste!$M17016)&lt;&gt;"",TRIM(GL_Paste!$M17016),IFERROR(MID(GL_Paste!$I17016,FIND("[",GL_Paste!$I17016)+1,FIND("]",GL_Paste!$I17016)-FIND("[",GL_Paste!$I17016)-1),"")))</f>
        <v/>
      </c>
      <c r="D17019">
        <f>IF(GL_Paste!$B17016="","",IFERROR(INDEX(DeptName,MATCH($C17019,DeptTag,0)),"UNALLOCATED"))</f>
        <v/>
      </c>
      <c r="E17019">
        <f>IF(GL_Paste!$B17016="","",IFERROR(INDEX(AcctCat,MATCH(GL_Paste!$B17016&amp;"",AcctCode,0)),"UNKNOWN"))</f>
        <v/>
      </c>
      <c r="F17019">
        <f>IF(GL_Paste!$B17016="","",IFERROR(INDEX(AcctSub,MATCH(GL_Paste!$B17016&amp;"",AcctCode,0)),"UNKNOWN"))</f>
        <v/>
      </c>
    </row>
    <row r="17020">
      <c r="A17020" s="40">
        <f>IF(GL_Paste!$B17017="","",N(GL_Paste!$H17017)-N(GL_Paste!$G17017))</f>
        <v/>
      </c>
      <c r="B17020" s="43">
        <f>IF(GL_Paste!$B17017="","",DATE(YEAR(GL_Paste!$E17017),MONTH(GL_Paste!$E17017),1))</f>
        <v/>
      </c>
      <c r="C17020">
        <f>IF(GL_Paste!$B17017="","",IF(TRIM(GL_Paste!$M17017)&lt;&gt;"",TRIM(GL_Paste!$M17017),IFERROR(MID(GL_Paste!$I17017,FIND("[",GL_Paste!$I17017)+1,FIND("]",GL_Paste!$I17017)-FIND("[",GL_Paste!$I17017)-1),"")))</f>
        <v/>
      </c>
      <c r="D17020">
        <f>IF(GL_Paste!$B17017="","",IFERROR(INDEX(DeptName,MATCH($C17020,DeptTag,0)),"UNALLOCATED"))</f>
        <v/>
      </c>
      <c r="E17020">
        <f>IF(GL_Paste!$B17017="","",IFERROR(INDEX(AcctCat,MATCH(GL_Paste!$B17017&amp;"",AcctCode,0)),"UNKNOWN"))</f>
        <v/>
      </c>
      <c r="F17020">
        <f>IF(GL_Paste!$B17017="","",IFERROR(INDEX(AcctSub,MATCH(GL_Paste!$B17017&amp;"",AcctCode,0)),"UNKNOWN"))</f>
        <v/>
      </c>
    </row>
    <row r="17021">
      <c r="A17021" s="40">
        <f>IF(GL_Paste!$B17018="","",N(GL_Paste!$H17018)-N(GL_Paste!$G17018))</f>
        <v/>
      </c>
      <c r="B17021" s="43">
        <f>IF(GL_Paste!$B17018="","",DATE(YEAR(GL_Paste!$E17018),MONTH(GL_Paste!$E17018),1))</f>
        <v/>
      </c>
      <c r="C17021">
        <f>IF(GL_Paste!$B17018="","",IF(TRIM(GL_Paste!$M17018)&lt;&gt;"",TRIM(GL_Paste!$M17018),IFERROR(MID(GL_Paste!$I17018,FIND("[",GL_Paste!$I17018)+1,FIND("]",GL_Paste!$I17018)-FIND("[",GL_Paste!$I17018)-1),"")))</f>
        <v/>
      </c>
      <c r="D17021">
        <f>IF(GL_Paste!$B17018="","",IFERROR(INDEX(DeptName,MATCH($C17021,DeptTag,0)),"UNALLOCATED"))</f>
        <v/>
      </c>
      <c r="E17021">
        <f>IF(GL_Paste!$B17018="","",IFERROR(INDEX(AcctCat,MATCH(GL_Paste!$B17018&amp;"",AcctCode,0)),"UNKNOWN"))</f>
        <v/>
      </c>
      <c r="F17021">
        <f>IF(GL_Paste!$B17018="","",IFERROR(INDEX(AcctSub,MATCH(GL_Paste!$B17018&amp;"",AcctCode,0)),"UNKNOWN"))</f>
        <v/>
      </c>
    </row>
    <row r="17022">
      <c r="A17022" s="40">
        <f>IF(GL_Paste!$B17019="","",N(GL_Paste!$H17019)-N(GL_Paste!$G17019))</f>
        <v/>
      </c>
      <c r="B17022" s="43">
        <f>IF(GL_Paste!$B17019="","",DATE(YEAR(GL_Paste!$E17019),MONTH(GL_Paste!$E17019),1))</f>
        <v/>
      </c>
      <c r="C17022">
        <f>IF(GL_Paste!$B17019="","",IF(TRIM(GL_Paste!$M17019)&lt;&gt;"",TRIM(GL_Paste!$M17019),IFERROR(MID(GL_Paste!$I17019,FIND("[",GL_Paste!$I17019)+1,FIND("]",GL_Paste!$I17019)-FIND("[",GL_Paste!$I17019)-1),"")))</f>
        <v/>
      </c>
      <c r="D17022">
        <f>IF(GL_Paste!$B17019="","",IFERROR(INDEX(DeptName,MATCH($C17022,DeptTag,0)),"UNALLOCATED"))</f>
        <v/>
      </c>
      <c r="E17022">
        <f>IF(GL_Paste!$B17019="","",IFERROR(INDEX(AcctCat,MATCH(GL_Paste!$B17019&amp;"",AcctCode,0)),"UNKNOWN"))</f>
        <v/>
      </c>
      <c r="F17022">
        <f>IF(GL_Paste!$B17019="","",IFERROR(INDEX(AcctSub,MATCH(GL_Paste!$B17019&amp;"",AcctCode,0)),"UNKNOWN"))</f>
        <v/>
      </c>
    </row>
    <row r="17023">
      <c r="A17023" s="40">
        <f>IF(GL_Paste!$B17020="","",N(GL_Paste!$H17020)-N(GL_Paste!$G17020))</f>
        <v/>
      </c>
      <c r="B17023" s="43">
        <f>IF(GL_Paste!$B17020="","",DATE(YEAR(GL_Paste!$E17020),MONTH(GL_Paste!$E17020),1))</f>
        <v/>
      </c>
      <c r="C17023">
        <f>IF(GL_Paste!$B17020="","",IF(TRIM(GL_Paste!$M17020)&lt;&gt;"",TRIM(GL_Paste!$M17020),IFERROR(MID(GL_Paste!$I17020,FIND("[",GL_Paste!$I17020)+1,FIND("]",GL_Paste!$I17020)-FIND("[",GL_Paste!$I17020)-1),"")))</f>
        <v/>
      </c>
      <c r="D17023">
        <f>IF(GL_Paste!$B17020="","",IFERROR(INDEX(DeptName,MATCH($C17023,DeptTag,0)),"UNALLOCATED"))</f>
        <v/>
      </c>
      <c r="E17023">
        <f>IF(GL_Paste!$B17020="","",IFERROR(INDEX(AcctCat,MATCH(GL_Paste!$B17020&amp;"",AcctCode,0)),"UNKNOWN"))</f>
        <v/>
      </c>
      <c r="F17023">
        <f>IF(GL_Paste!$B17020="","",IFERROR(INDEX(AcctSub,MATCH(GL_Paste!$B17020&amp;"",AcctCode,0)),"UNKNOWN"))</f>
        <v/>
      </c>
    </row>
    <row r="17024">
      <c r="A17024" s="40">
        <f>IF(GL_Paste!$B17021="","",N(GL_Paste!$H17021)-N(GL_Paste!$G17021))</f>
        <v/>
      </c>
      <c r="B17024" s="43">
        <f>IF(GL_Paste!$B17021="","",DATE(YEAR(GL_Paste!$E17021),MONTH(GL_Paste!$E17021),1))</f>
        <v/>
      </c>
      <c r="C17024">
        <f>IF(GL_Paste!$B17021="","",IF(TRIM(GL_Paste!$M17021)&lt;&gt;"",TRIM(GL_Paste!$M17021),IFERROR(MID(GL_Paste!$I17021,FIND("[",GL_Paste!$I17021)+1,FIND("]",GL_Paste!$I17021)-FIND("[",GL_Paste!$I17021)-1),"")))</f>
        <v/>
      </c>
      <c r="D17024">
        <f>IF(GL_Paste!$B17021="","",IFERROR(INDEX(DeptName,MATCH($C17024,DeptTag,0)),"UNALLOCATED"))</f>
        <v/>
      </c>
      <c r="E17024">
        <f>IF(GL_Paste!$B17021="","",IFERROR(INDEX(AcctCat,MATCH(GL_Paste!$B17021&amp;"",AcctCode,0)),"UNKNOWN"))</f>
        <v/>
      </c>
      <c r="F17024">
        <f>IF(GL_Paste!$B17021="","",IFERROR(INDEX(AcctSub,MATCH(GL_Paste!$B17021&amp;"",AcctCode,0)),"UNKNOWN"))</f>
        <v/>
      </c>
    </row>
    <row r="17025">
      <c r="A17025" s="40">
        <f>IF(GL_Paste!$B17022="","",N(GL_Paste!$H17022)-N(GL_Paste!$G17022))</f>
        <v/>
      </c>
      <c r="B17025" s="43">
        <f>IF(GL_Paste!$B17022="","",DATE(YEAR(GL_Paste!$E17022),MONTH(GL_Paste!$E17022),1))</f>
        <v/>
      </c>
      <c r="C17025">
        <f>IF(GL_Paste!$B17022="","",IF(TRIM(GL_Paste!$M17022)&lt;&gt;"",TRIM(GL_Paste!$M17022),IFERROR(MID(GL_Paste!$I17022,FIND("[",GL_Paste!$I17022)+1,FIND("]",GL_Paste!$I17022)-FIND("[",GL_Paste!$I17022)-1),"")))</f>
        <v/>
      </c>
      <c r="D17025">
        <f>IF(GL_Paste!$B17022="","",IFERROR(INDEX(DeptName,MATCH($C17025,DeptTag,0)),"UNALLOCATED"))</f>
        <v/>
      </c>
      <c r="E17025">
        <f>IF(GL_Paste!$B17022="","",IFERROR(INDEX(AcctCat,MATCH(GL_Paste!$B17022&amp;"",AcctCode,0)),"UNKNOWN"))</f>
        <v/>
      </c>
      <c r="F17025">
        <f>IF(GL_Paste!$B17022="","",IFERROR(INDEX(AcctSub,MATCH(GL_Paste!$B17022&amp;"",AcctCode,0)),"UNKNOWN"))</f>
        <v/>
      </c>
    </row>
    <row r="17026">
      <c r="A17026" s="40">
        <f>IF(GL_Paste!$B17023="","",N(GL_Paste!$H17023)-N(GL_Paste!$G17023))</f>
        <v/>
      </c>
      <c r="B17026" s="43">
        <f>IF(GL_Paste!$B17023="","",DATE(YEAR(GL_Paste!$E17023),MONTH(GL_Paste!$E17023),1))</f>
        <v/>
      </c>
      <c r="C17026">
        <f>IF(GL_Paste!$B17023="","",IF(TRIM(GL_Paste!$M17023)&lt;&gt;"",TRIM(GL_Paste!$M17023),IFERROR(MID(GL_Paste!$I17023,FIND("[",GL_Paste!$I17023)+1,FIND("]",GL_Paste!$I17023)-FIND("[",GL_Paste!$I17023)-1),"")))</f>
        <v/>
      </c>
      <c r="D17026">
        <f>IF(GL_Paste!$B17023="","",IFERROR(INDEX(DeptName,MATCH($C17026,DeptTag,0)),"UNALLOCATED"))</f>
        <v/>
      </c>
      <c r="E17026">
        <f>IF(GL_Paste!$B17023="","",IFERROR(INDEX(AcctCat,MATCH(GL_Paste!$B17023&amp;"",AcctCode,0)),"UNKNOWN"))</f>
        <v/>
      </c>
      <c r="F17026">
        <f>IF(GL_Paste!$B17023="","",IFERROR(INDEX(AcctSub,MATCH(GL_Paste!$B17023&amp;"",AcctCode,0)),"UNKNOWN"))</f>
        <v/>
      </c>
    </row>
    <row r="17027">
      <c r="A17027" s="40">
        <f>IF(GL_Paste!$B17024="","",N(GL_Paste!$H17024)-N(GL_Paste!$G17024))</f>
        <v/>
      </c>
      <c r="B17027" s="43">
        <f>IF(GL_Paste!$B17024="","",DATE(YEAR(GL_Paste!$E17024),MONTH(GL_Paste!$E17024),1))</f>
        <v/>
      </c>
      <c r="C17027">
        <f>IF(GL_Paste!$B17024="","",IF(TRIM(GL_Paste!$M17024)&lt;&gt;"",TRIM(GL_Paste!$M17024),IFERROR(MID(GL_Paste!$I17024,FIND("[",GL_Paste!$I17024)+1,FIND("]",GL_Paste!$I17024)-FIND("[",GL_Paste!$I17024)-1),"")))</f>
        <v/>
      </c>
      <c r="D17027">
        <f>IF(GL_Paste!$B17024="","",IFERROR(INDEX(DeptName,MATCH($C17027,DeptTag,0)),"UNALLOCATED"))</f>
        <v/>
      </c>
      <c r="E17027">
        <f>IF(GL_Paste!$B17024="","",IFERROR(INDEX(AcctCat,MATCH(GL_Paste!$B17024&amp;"",AcctCode,0)),"UNKNOWN"))</f>
        <v/>
      </c>
      <c r="F17027">
        <f>IF(GL_Paste!$B17024="","",IFERROR(INDEX(AcctSub,MATCH(GL_Paste!$B17024&amp;"",AcctCode,0)),"UNKNOWN"))</f>
        <v/>
      </c>
    </row>
    <row r="17028">
      <c r="A17028" s="40">
        <f>IF(GL_Paste!$B17025="","",N(GL_Paste!$H17025)-N(GL_Paste!$G17025))</f>
        <v/>
      </c>
      <c r="B17028" s="43">
        <f>IF(GL_Paste!$B17025="","",DATE(YEAR(GL_Paste!$E17025),MONTH(GL_Paste!$E17025),1))</f>
        <v/>
      </c>
      <c r="C17028">
        <f>IF(GL_Paste!$B17025="","",IF(TRIM(GL_Paste!$M17025)&lt;&gt;"",TRIM(GL_Paste!$M17025),IFERROR(MID(GL_Paste!$I17025,FIND("[",GL_Paste!$I17025)+1,FIND("]",GL_Paste!$I17025)-FIND("[",GL_Paste!$I17025)-1),"")))</f>
        <v/>
      </c>
      <c r="D17028">
        <f>IF(GL_Paste!$B17025="","",IFERROR(INDEX(DeptName,MATCH($C17028,DeptTag,0)),"UNALLOCATED"))</f>
        <v/>
      </c>
      <c r="E17028">
        <f>IF(GL_Paste!$B17025="","",IFERROR(INDEX(AcctCat,MATCH(GL_Paste!$B17025&amp;"",AcctCode,0)),"UNKNOWN"))</f>
        <v/>
      </c>
      <c r="F17028">
        <f>IF(GL_Paste!$B17025="","",IFERROR(INDEX(AcctSub,MATCH(GL_Paste!$B17025&amp;"",AcctCode,0)),"UNKNOWN"))</f>
        <v/>
      </c>
    </row>
    <row r="17029">
      <c r="A17029" s="40">
        <f>IF(GL_Paste!$B17026="","",N(GL_Paste!$H17026)-N(GL_Paste!$G17026))</f>
        <v/>
      </c>
      <c r="B17029" s="43">
        <f>IF(GL_Paste!$B17026="","",DATE(YEAR(GL_Paste!$E17026),MONTH(GL_Paste!$E17026),1))</f>
        <v/>
      </c>
      <c r="C17029">
        <f>IF(GL_Paste!$B17026="","",IF(TRIM(GL_Paste!$M17026)&lt;&gt;"",TRIM(GL_Paste!$M17026),IFERROR(MID(GL_Paste!$I17026,FIND("[",GL_Paste!$I17026)+1,FIND("]",GL_Paste!$I17026)-FIND("[",GL_Paste!$I17026)-1),"")))</f>
        <v/>
      </c>
      <c r="D17029">
        <f>IF(GL_Paste!$B17026="","",IFERROR(INDEX(DeptName,MATCH($C17029,DeptTag,0)),"UNALLOCATED"))</f>
        <v/>
      </c>
      <c r="E17029">
        <f>IF(GL_Paste!$B17026="","",IFERROR(INDEX(AcctCat,MATCH(GL_Paste!$B17026&amp;"",AcctCode,0)),"UNKNOWN"))</f>
        <v/>
      </c>
      <c r="F17029">
        <f>IF(GL_Paste!$B17026="","",IFERROR(INDEX(AcctSub,MATCH(GL_Paste!$B17026&amp;"",AcctCode,0)),"UNKNOWN"))</f>
        <v/>
      </c>
    </row>
    <row r="17030">
      <c r="A17030" s="40">
        <f>IF(GL_Paste!$B17027="","",N(GL_Paste!$H17027)-N(GL_Paste!$G17027))</f>
        <v/>
      </c>
      <c r="B17030" s="43">
        <f>IF(GL_Paste!$B17027="","",DATE(YEAR(GL_Paste!$E17027),MONTH(GL_Paste!$E17027),1))</f>
        <v/>
      </c>
      <c r="C17030">
        <f>IF(GL_Paste!$B17027="","",IF(TRIM(GL_Paste!$M17027)&lt;&gt;"",TRIM(GL_Paste!$M17027),IFERROR(MID(GL_Paste!$I17027,FIND("[",GL_Paste!$I17027)+1,FIND("]",GL_Paste!$I17027)-FIND("[",GL_Paste!$I17027)-1),"")))</f>
        <v/>
      </c>
      <c r="D17030">
        <f>IF(GL_Paste!$B17027="","",IFERROR(INDEX(DeptName,MATCH($C17030,DeptTag,0)),"UNALLOCATED"))</f>
        <v/>
      </c>
      <c r="E17030">
        <f>IF(GL_Paste!$B17027="","",IFERROR(INDEX(AcctCat,MATCH(GL_Paste!$B17027&amp;"",AcctCode,0)),"UNKNOWN"))</f>
        <v/>
      </c>
      <c r="F17030">
        <f>IF(GL_Paste!$B17027="","",IFERROR(INDEX(AcctSub,MATCH(GL_Paste!$B17027&amp;"",AcctCode,0)),"UNKNOWN"))</f>
        <v/>
      </c>
    </row>
    <row r="17031">
      <c r="A17031" s="40">
        <f>IF(GL_Paste!$B17028="","",N(GL_Paste!$H17028)-N(GL_Paste!$G17028))</f>
        <v/>
      </c>
      <c r="B17031" s="43">
        <f>IF(GL_Paste!$B17028="","",DATE(YEAR(GL_Paste!$E17028),MONTH(GL_Paste!$E17028),1))</f>
        <v/>
      </c>
      <c r="C17031">
        <f>IF(GL_Paste!$B17028="","",IF(TRIM(GL_Paste!$M17028)&lt;&gt;"",TRIM(GL_Paste!$M17028),IFERROR(MID(GL_Paste!$I17028,FIND("[",GL_Paste!$I17028)+1,FIND("]",GL_Paste!$I17028)-FIND("[",GL_Paste!$I17028)-1),"")))</f>
        <v/>
      </c>
      <c r="D17031">
        <f>IF(GL_Paste!$B17028="","",IFERROR(INDEX(DeptName,MATCH($C17031,DeptTag,0)),"UNALLOCATED"))</f>
        <v/>
      </c>
      <c r="E17031">
        <f>IF(GL_Paste!$B17028="","",IFERROR(INDEX(AcctCat,MATCH(GL_Paste!$B17028&amp;"",AcctCode,0)),"UNKNOWN"))</f>
        <v/>
      </c>
      <c r="F17031">
        <f>IF(GL_Paste!$B17028="","",IFERROR(INDEX(AcctSub,MATCH(GL_Paste!$B17028&amp;"",AcctCode,0)),"UNKNOWN"))</f>
        <v/>
      </c>
    </row>
    <row r="17032">
      <c r="A17032" s="40">
        <f>IF(GL_Paste!$B17029="","",N(GL_Paste!$H17029)-N(GL_Paste!$G17029))</f>
        <v/>
      </c>
      <c r="B17032" s="43">
        <f>IF(GL_Paste!$B17029="","",DATE(YEAR(GL_Paste!$E17029),MONTH(GL_Paste!$E17029),1))</f>
        <v/>
      </c>
      <c r="C17032">
        <f>IF(GL_Paste!$B17029="","",IF(TRIM(GL_Paste!$M17029)&lt;&gt;"",TRIM(GL_Paste!$M17029),IFERROR(MID(GL_Paste!$I17029,FIND("[",GL_Paste!$I17029)+1,FIND("]",GL_Paste!$I17029)-FIND("[",GL_Paste!$I17029)-1),"")))</f>
        <v/>
      </c>
      <c r="D17032">
        <f>IF(GL_Paste!$B17029="","",IFERROR(INDEX(DeptName,MATCH($C17032,DeptTag,0)),"UNALLOCATED"))</f>
        <v/>
      </c>
      <c r="E17032">
        <f>IF(GL_Paste!$B17029="","",IFERROR(INDEX(AcctCat,MATCH(GL_Paste!$B17029&amp;"",AcctCode,0)),"UNKNOWN"))</f>
        <v/>
      </c>
      <c r="F17032">
        <f>IF(GL_Paste!$B17029="","",IFERROR(INDEX(AcctSub,MATCH(GL_Paste!$B17029&amp;"",AcctCode,0)),"UNKNOWN"))</f>
        <v/>
      </c>
    </row>
    <row r="17033">
      <c r="A17033" s="40">
        <f>IF(GL_Paste!$B17030="","",N(GL_Paste!$H17030)-N(GL_Paste!$G17030))</f>
        <v/>
      </c>
      <c r="B17033" s="43">
        <f>IF(GL_Paste!$B17030="","",DATE(YEAR(GL_Paste!$E17030),MONTH(GL_Paste!$E17030),1))</f>
        <v/>
      </c>
      <c r="C17033">
        <f>IF(GL_Paste!$B17030="","",IF(TRIM(GL_Paste!$M17030)&lt;&gt;"",TRIM(GL_Paste!$M17030),IFERROR(MID(GL_Paste!$I17030,FIND("[",GL_Paste!$I17030)+1,FIND("]",GL_Paste!$I17030)-FIND("[",GL_Paste!$I17030)-1),"")))</f>
        <v/>
      </c>
      <c r="D17033">
        <f>IF(GL_Paste!$B17030="","",IFERROR(INDEX(DeptName,MATCH($C17033,DeptTag,0)),"UNALLOCATED"))</f>
        <v/>
      </c>
      <c r="E17033">
        <f>IF(GL_Paste!$B17030="","",IFERROR(INDEX(AcctCat,MATCH(GL_Paste!$B17030&amp;"",AcctCode,0)),"UNKNOWN"))</f>
        <v/>
      </c>
      <c r="F17033">
        <f>IF(GL_Paste!$B17030="","",IFERROR(INDEX(AcctSub,MATCH(GL_Paste!$B17030&amp;"",AcctCode,0)),"UNKNOWN"))</f>
        <v/>
      </c>
    </row>
    <row r="17034">
      <c r="A17034" s="40">
        <f>IF(GL_Paste!$B17031="","",N(GL_Paste!$H17031)-N(GL_Paste!$G17031))</f>
        <v/>
      </c>
      <c r="B17034" s="43">
        <f>IF(GL_Paste!$B17031="","",DATE(YEAR(GL_Paste!$E17031),MONTH(GL_Paste!$E17031),1))</f>
        <v/>
      </c>
      <c r="C17034">
        <f>IF(GL_Paste!$B17031="","",IF(TRIM(GL_Paste!$M17031)&lt;&gt;"",TRIM(GL_Paste!$M17031),IFERROR(MID(GL_Paste!$I17031,FIND("[",GL_Paste!$I17031)+1,FIND("]",GL_Paste!$I17031)-FIND("[",GL_Paste!$I17031)-1),"")))</f>
        <v/>
      </c>
      <c r="D17034">
        <f>IF(GL_Paste!$B17031="","",IFERROR(INDEX(DeptName,MATCH($C17034,DeptTag,0)),"UNALLOCATED"))</f>
        <v/>
      </c>
      <c r="E17034">
        <f>IF(GL_Paste!$B17031="","",IFERROR(INDEX(AcctCat,MATCH(GL_Paste!$B17031&amp;"",AcctCode,0)),"UNKNOWN"))</f>
        <v/>
      </c>
      <c r="F17034">
        <f>IF(GL_Paste!$B17031="","",IFERROR(INDEX(AcctSub,MATCH(GL_Paste!$B17031&amp;"",AcctCode,0)),"UNKNOWN"))</f>
        <v/>
      </c>
    </row>
    <row r="17035">
      <c r="A17035" s="40">
        <f>IF(GL_Paste!$B17032="","",N(GL_Paste!$H17032)-N(GL_Paste!$G17032))</f>
        <v/>
      </c>
      <c r="B17035" s="43">
        <f>IF(GL_Paste!$B17032="","",DATE(YEAR(GL_Paste!$E17032),MONTH(GL_Paste!$E17032),1))</f>
        <v/>
      </c>
      <c r="C17035">
        <f>IF(GL_Paste!$B17032="","",IF(TRIM(GL_Paste!$M17032)&lt;&gt;"",TRIM(GL_Paste!$M17032),IFERROR(MID(GL_Paste!$I17032,FIND("[",GL_Paste!$I17032)+1,FIND("]",GL_Paste!$I17032)-FIND("[",GL_Paste!$I17032)-1),"")))</f>
        <v/>
      </c>
      <c r="D17035">
        <f>IF(GL_Paste!$B17032="","",IFERROR(INDEX(DeptName,MATCH($C17035,DeptTag,0)),"UNALLOCATED"))</f>
        <v/>
      </c>
      <c r="E17035">
        <f>IF(GL_Paste!$B17032="","",IFERROR(INDEX(AcctCat,MATCH(GL_Paste!$B17032&amp;"",AcctCode,0)),"UNKNOWN"))</f>
        <v/>
      </c>
      <c r="F17035">
        <f>IF(GL_Paste!$B17032="","",IFERROR(INDEX(AcctSub,MATCH(GL_Paste!$B17032&amp;"",AcctCode,0)),"UNKNOWN"))</f>
        <v/>
      </c>
    </row>
    <row r="17036">
      <c r="A17036" s="40">
        <f>IF(GL_Paste!$B17033="","",N(GL_Paste!$H17033)-N(GL_Paste!$G17033))</f>
        <v/>
      </c>
      <c r="B17036" s="43">
        <f>IF(GL_Paste!$B17033="","",DATE(YEAR(GL_Paste!$E17033),MONTH(GL_Paste!$E17033),1))</f>
        <v/>
      </c>
      <c r="C17036">
        <f>IF(GL_Paste!$B17033="","",IF(TRIM(GL_Paste!$M17033)&lt;&gt;"",TRIM(GL_Paste!$M17033),IFERROR(MID(GL_Paste!$I17033,FIND("[",GL_Paste!$I17033)+1,FIND("]",GL_Paste!$I17033)-FIND("[",GL_Paste!$I17033)-1),"")))</f>
        <v/>
      </c>
      <c r="D17036">
        <f>IF(GL_Paste!$B17033="","",IFERROR(INDEX(DeptName,MATCH($C17036,DeptTag,0)),"UNALLOCATED"))</f>
        <v/>
      </c>
      <c r="E17036">
        <f>IF(GL_Paste!$B17033="","",IFERROR(INDEX(AcctCat,MATCH(GL_Paste!$B17033&amp;"",AcctCode,0)),"UNKNOWN"))</f>
        <v/>
      </c>
      <c r="F17036">
        <f>IF(GL_Paste!$B17033="","",IFERROR(INDEX(AcctSub,MATCH(GL_Paste!$B17033&amp;"",AcctCode,0)),"UNKNOWN"))</f>
        <v/>
      </c>
    </row>
    <row r="17037">
      <c r="A17037" s="40">
        <f>IF(GL_Paste!$B17034="","",N(GL_Paste!$H17034)-N(GL_Paste!$G17034))</f>
        <v/>
      </c>
      <c r="B17037" s="43">
        <f>IF(GL_Paste!$B17034="","",DATE(YEAR(GL_Paste!$E17034),MONTH(GL_Paste!$E17034),1))</f>
        <v/>
      </c>
      <c r="C17037">
        <f>IF(GL_Paste!$B17034="","",IF(TRIM(GL_Paste!$M17034)&lt;&gt;"",TRIM(GL_Paste!$M17034),IFERROR(MID(GL_Paste!$I17034,FIND("[",GL_Paste!$I17034)+1,FIND("]",GL_Paste!$I17034)-FIND("[",GL_Paste!$I17034)-1),"")))</f>
        <v/>
      </c>
      <c r="D17037">
        <f>IF(GL_Paste!$B17034="","",IFERROR(INDEX(DeptName,MATCH($C17037,DeptTag,0)),"UNALLOCATED"))</f>
        <v/>
      </c>
      <c r="E17037">
        <f>IF(GL_Paste!$B17034="","",IFERROR(INDEX(AcctCat,MATCH(GL_Paste!$B17034&amp;"",AcctCode,0)),"UNKNOWN"))</f>
        <v/>
      </c>
      <c r="F17037">
        <f>IF(GL_Paste!$B17034="","",IFERROR(INDEX(AcctSub,MATCH(GL_Paste!$B17034&amp;"",AcctCode,0)),"UNKNOWN"))</f>
        <v/>
      </c>
    </row>
    <row r="17038">
      <c r="A17038" s="40">
        <f>IF(GL_Paste!$B17035="","",N(GL_Paste!$H17035)-N(GL_Paste!$G17035))</f>
        <v/>
      </c>
      <c r="B17038" s="43">
        <f>IF(GL_Paste!$B17035="","",DATE(YEAR(GL_Paste!$E17035),MONTH(GL_Paste!$E17035),1))</f>
        <v/>
      </c>
      <c r="C17038">
        <f>IF(GL_Paste!$B17035="","",IF(TRIM(GL_Paste!$M17035)&lt;&gt;"",TRIM(GL_Paste!$M17035),IFERROR(MID(GL_Paste!$I17035,FIND("[",GL_Paste!$I17035)+1,FIND("]",GL_Paste!$I17035)-FIND("[",GL_Paste!$I17035)-1),"")))</f>
        <v/>
      </c>
      <c r="D17038">
        <f>IF(GL_Paste!$B17035="","",IFERROR(INDEX(DeptName,MATCH($C17038,DeptTag,0)),"UNALLOCATED"))</f>
        <v/>
      </c>
      <c r="E17038">
        <f>IF(GL_Paste!$B17035="","",IFERROR(INDEX(AcctCat,MATCH(GL_Paste!$B17035&amp;"",AcctCode,0)),"UNKNOWN"))</f>
        <v/>
      </c>
      <c r="F17038">
        <f>IF(GL_Paste!$B17035="","",IFERROR(INDEX(AcctSub,MATCH(GL_Paste!$B17035&amp;"",AcctCode,0)),"UNKNOWN"))</f>
        <v/>
      </c>
    </row>
    <row r="17039">
      <c r="A17039" s="40">
        <f>IF(GL_Paste!$B17036="","",N(GL_Paste!$H17036)-N(GL_Paste!$G17036))</f>
        <v/>
      </c>
      <c r="B17039" s="43">
        <f>IF(GL_Paste!$B17036="","",DATE(YEAR(GL_Paste!$E17036),MONTH(GL_Paste!$E17036),1))</f>
        <v/>
      </c>
      <c r="C17039">
        <f>IF(GL_Paste!$B17036="","",IF(TRIM(GL_Paste!$M17036)&lt;&gt;"",TRIM(GL_Paste!$M17036),IFERROR(MID(GL_Paste!$I17036,FIND("[",GL_Paste!$I17036)+1,FIND("]",GL_Paste!$I17036)-FIND("[",GL_Paste!$I17036)-1),"")))</f>
        <v/>
      </c>
      <c r="D17039">
        <f>IF(GL_Paste!$B17036="","",IFERROR(INDEX(DeptName,MATCH($C17039,DeptTag,0)),"UNALLOCATED"))</f>
        <v/>
      </c>
      <c r="E17039">
        <f>IF(GL_Paste!$B17036="","",IFERROR(INDEX(AcctCat,MATCH(GL_Paste!$B17036&amp;"",AcctCode,0)),"UNKNOWN"))</f>
        <v/>
      </c>
      <c r="F17039">
        <f>IF(GL_Paste!$B17036="","",IFERROR(INDEX(AcctSub,MATCH(GL_Paste!$B17036&amp;"",AcctCode,0)),"UNKNOWN"))</f>
        <v/>
      </c>
    </row>
    <row r="17040">
      <c r="A17040" s="40">
        <f>IF(GL_Paste!$B17037="","",N(GL_Paste!$H17037)-N(GL_Paste!$G17037))</f>
        <v/>
      </c>
      <c r="B17040" s="43">
        <f>IF(GL_Paste!$B17037="","",DATE(YEAR(GL_Paste!$E17037),MONTH(GL_Paste!$E17037),1))</f>
        <v/>
      </c>
      <c r="C17040">
        <f>IF(GL_Paste!$B17037="","",IF(TRIM(GL_Paste!$M17037)&lt;&gt;"",TRIM(GL_Paste!$M17037),IFERROR(MID(GL_Paste!$I17037,FIND("[",GL_Paste!$I17037)+1,FIND("]",GL_Paste!$I17037)-FIND("[",GL_Paste!$I17037)-1),"")))</f>
        <v/>
      </c>
      <c r="D17040">
        <f>IF(GL_Paste!$B17037="","",IFERROR(INDEX(DeptName,MATCH($C17040,DeptTag,0)),"UNALLOCATED"))</f>
        <v/>
      </c>
      <c r="E17040">
        <f>IF(GL_Paste!$B17037="","",IFERROR(INDEX(AcctCat,MATCH(GL_Paste!$B17037&amp;"",AcctCode,0)),"UNKNOWN"))</f>
        <v/>
      </c>
      <c r="F17040">
        <f>IF(GL_Paste!$B17037="","",IFERROR(INDEX(AcctSub,MATCH(GL_Paste!$B17037&amp;"",AcctCode,0)),"UNKNOWN"))</f>
        <v/>
      </c>
    </row>
    <row r="17041">
      <c r="A17041" s="40">
        <f>IF(GL_Paste!$B17038="","",N(GL_Paste!$H17038)-N(GL_Paste!$G17038))</f>
        <v/>
      </c>
      <c r="B17041" s="43">
        <f>IF(GL_Paste!$B17038="","",DATE(YEAR(GL_Paste!$E17038),MONTH(GL_Paste!$E17038),1))</f>
        <v/>
      </c>
      <c r="C17041">
        <f>IF(GL_Paste!$B17038="","",IF(TRIM(GL_Paste!$M17038)&lt;&gt;"",TRIM(GL_Paste!$M17038),IFERROR(MID(GL_Paste!$I17038,FIND("[",GL_Paste!$I17038)+1,FIND("]",GL_Paste!$I17038)-FIND("[",GL_Paste!$I17038)-1),"")))</f>
        <v/>
      </c>
      <c r="D17041">
        <f>IF(GL_Paste!$B17038="","",IFERROR(INDEX(DeptName,MATCH($C17041,DeptTag,0)),"UNALLOCATED"))</f>
        <v/>
      </c>
      <c r="E17041">
        <f>IF(GL_Paste!$B17038="","",IFERROR(INDEX(AcctCat,MATCH(GL_Paste!$B17038&amp;"",AcctCode,0)),"UNKNOWN"))</f>
        <v/>
      </c>
      <c r="F17041">
        <f>IF(GL_Paste!$B17038="","",IFERROR(INDEX(AcctSub,MATCH(GL_Paste!$B17038&amp;"",AcctCode,0)),"UNKNOWN"))</f>
        <v/>
      </c>
    </row>
    <row r="17042">
      <c r="A17042" s="40">
        <f>IF(GL_Paste!$B17039="","",N(GL_Paste!$H17039)-N(GL_Paste!$G17039))</f>
        <v/>
      </c>
      <c r="B17042" s="43">
        <f>IF(GL_Paste!$B17039="","",DATE(YEAR(GL_Paste!$E17039),MONTH(GL_Paste!$E17039),1))</f>
        <v/>
      </c>
      <c r="C17042">
        <f>IF(GL_Paste!$B17039="","",IF(TRIM(GL_Paste!$M17039)&lt;&gt;"",TRIM(GL_Paste!$M17039),IFERROR(MID(GL_Paste!$I17039,FIND("[",GL_Paste!$I17039)+1,FIND("]",GL_Paste!$I17039)-FIND("[",GL_Paste!$I17039)-1),"")))</f>
        <v/>
      </c>
      <c r="D17042">
        <f>IF(GL_Paste!$B17039="","",IFERROR(INDEX(DeptName,MATCH($C17042,DeptTag,0)),"UNALLOCATED"))</f>
        <v/>
      </c>
      <c r="E17042">
        <f>IF(GL_Paste!$B17039="","",IFERROR(INDEX(AcctCat,MATCH(GL_Paste!$B17039&amp;"",AcctCode,0)),"UNKNOWN"))</f>
        <v/>
      </c>
      <c r="F17042">
        <f>IF(GL_Paste!$B17039="","",IFERROR(INDEX(AcctSub,MATCH(GL_Paste!$B17039&amp;"",AcctCode,0)),"UNKNOWN"))</f>
        <v/>
      </c>
    </row>
    <row r="17043">
      <c r="A17043" s="40">
        <f>IF(GL_Paste!$B17040="","",N(GL_Paste!$H17040)-N(GL_Paste!$G17040))</f>
        <v/>
      </c>
      <c r="B17043" s="43">
        <f>IF(GL_Paste!$B17040="","",DATE(YEAR(GL_Paste!$E17040),MONTH(GL_Paste!$E17040),1))</f>
        <v/>
      </c>
      <c r="C17043">
        <f>IF(GL_Paste!$B17040="","",IF(TRIM(GL_Paste!$M17040)&lt;&gt;"",TRIM(GL_Paste!$M17040),IFERROR(MID(GL_Paste!$I17040,FIND("[",GL_Paste!$I17040)+1,FIND("]",GL_Paste!$I17040)-FIND("[",GL_Paste!$I17040)-1),"")))</f>
        <v/>
      </c>
      <c r="D17043">
        <f>IF(GL_Paste!$B17040="","",IFERROR(INDEX(DeptName,MATCH($C17043,DeptTag,0)),"UNALLOCATED"))</f>
        <v/>
      </c>
      <c r="E17043">
        <f>IF(GL_Paste!$B17040="","",IFERROR(INDEX(AcctCat,MATCH(GL_Paste!$B17040&amp;"",AcctCode,0)),"UNKNOWN"))</f>
        <v/>
      </c>
      <c r="F17043">
        <f>IF(GL_Paste!$B17040="","",IFERROR(INDEX(AcctSub,MATCH(GL_Paste!$B17040&amp;"",AcctCode,0)),"UNKNOWN"))</f>
        <v/>
      </c>
    </row>
    <row r="17044">
      <c r="A17044" s="40">
        <f>IF(GL_Paste!$B17041="","",N(GL_Paste!$H17041)-N(GL_Paste!$G17041))</f>
        <v/>
      </c>
      <c r="B17044" s="43">
        <f>IF(GL_Paste!$B17041="","",DATE(YEAR(GL_Paste!$E17041),MONTH(GL_Paste!$E17041),1))</f>
        <v/>
      </c>
      <c r="C17044">
        <f>IF(GL_Paste!$B17041="","",IF(TRIM(GL_Paste!$M17041)&lt;&gt;"",TRIM(GL_Paste!$M17041),IFERROR(MID(GL_Paste!$I17041,FIND("[",GL_Paste!$I17041)+1,FIND("]",GL_Paste!$I17041)-FIND("[",GL_Paste!$I17041)-1),"")))</f>
        <v/>
      </c>
      <c r="D17044">
        <f>IF(GL_Paste!$B17041="","",IFERROR(INDEX(DeptName,MATCH($C17044,DeptTag,0)),"UNALLOCATED"))</f>
        <v/>
      </c>
      <c r="E17044">
        <f>IF(GL_Paste!$B17041="","",IFERROR(INDEX(AcctCat,MATCH(GL_Paste!$B17041&amp;"",AcctCode,0)),"UNKNOWN"))</f>
        <v/>
      </c>
      <c r="F17044">
        <f>IF(GL_Paste!$B17041="","",IFERROR(INDEX(AcctSub,MATCH(GL_Paste!$B17041&amp;"",AcctCode,0)),"UNKNOWN"))</f>
        <v/>
      </c>
    </row>
    <row r="17045">
      <c r="A17045" s="40">
        <f>IF(GL_Paste!$B17042="","",N(GL_Paste!$H17042)-N(GL_Paste!$G17042))</f>
        <v/>
      </c>
      <c r="B17045" s="43">
        <f>IF(GL_Paste!$B17042="","",DATE(YEAR(GL_Paste!$E17042),MONTH(GL_Paste!$E17042),1))</f>
        <v/>
      </c>
      <c r="C17045">
        <f>IF(GL_Paste!$B17042="","",IF(TRIM(GL_Paste!$M17042)&lt;&gt;"",TRIM(GL_Paste!$M17042),IFERROR(MID(GL_Paste!$I17042,FIND("[",GL_Paste!$I17042)+1,FIND("]",GL_Paste!$I17042)-FIND("[",GL_Paste!$I17042)-1),"")))</f>
        <v/>
      </c>
      <c r="D17045">
        <f>IF(GL_Paste!$B17042="","",IFERROR(INDEX(DeptName,MATCH($C17045,DeptTag,0)),"UNALLOCATED"))</f>
        <v/>
      </c>
      <c r="E17045">
        <f>IF(GL_Paste!$B17042="","",IFERROR(INDEX(AcctCat,MATCH(GL_Paste!$B17042&amp;"",AcctCode,0)),"UNKNOWN"))</f>
        <v/>
      </c>
      <c r="F17045">
        <f>IF(GL_Paste!$B17042="","",IFERROR(INDEX(AcctSub,MATCH(GL_Paste!$B17042&amp;"",AcctCode,0)),"UNKNOWN"))</f>
        <v/>
      </c>
    </row>
    <row r="17046">
      <c r="A17046" s="40">
        <f>IF(GL_Paste!$B17043="","",N(GL_Paste!$H17043)-N(GL_Paste!$G17043))</f>
        <v/>
      </c>
      <c r="B17046" s="43">
        <f>IF(GL_Paste!$B17043="","",DATE(YEAR(GL_Paste!$E17043),MONTH(GL_Paste!$E17043),1))</f>
        <v/>
      </c>
      <c r="C17046">
        <f>IF(GL_Paste!$B17043="","",IF(TRIM(GL_Paste!$M17043)&lt;&gt;"",TRIM(GL_Paste!$M17043),IFERROR(MID(GL_Paste!$I17043,FIND("[",GL_Paste!$I17043)+1,FIND("]",GL_Paste!$I17043)-FIND("[",GL_Paste!$I17043)-1),"")))</f>
        <v/>
      </c>
      <c r="D17046">
        <f>IF(GL_Paste!$B17043="","",IFERROR(INDEX(DeptName,MATCH($C17046,DeptTag,0)),"UNALLOCATED"))</f>
        <v/>
      </c>
      <c r="E17046">
        <f>IF(GL_Paste!$B17043="","",IFERROR(INDEX(AcctCat,MATCH(GL_Paste!$B17043&amp;"",AcctCode,0)),"UNKNOWN"))</f>
        <v/>
      </c>
      <c r="F17046">
        <f>IF(GL_Paste!$B17043="","",IFERROR(INDEX(AcctSub,MATCH(GL_Paste!$B17043&amp;"",AcctCode,0)),"UNKNOWN"))</f>
        <v/>
      </c>
    </row>
    <row r="17047">
      <c r="A17047" s="40">
        <f>IF(GL_Paste!$B17044="","",N(GL_Paste!$H17044)-N(GL_Paste!$G17044))</f>
        <v/>
      </c>
      <c r="B17047" s="43">
        <f>IF(GL_Paste!$B17044="","",DATE(YEAR(GL_Paste!$E17044),MONTH(GL_Paste!$E17044),1))</f>
        <v/>
      </c>
      <c r="C17047">
        <f>IF(GL_Paste!$B17044="","",IF(TRIM(GL_Paste!$M17044)&lt;&gt;"",TRIM(GL_Paste!$M17044),IFERROR(MID(GL_Paste!$I17044,FIND("[",GL_Paste!$I17044)+1,FIND("]",GL_Paste!$I17044)-FIND("[",GL_Paste!$I17044)-1),"")))</f>
        <v/>
      </c>
      <c r="D17047">
        <f>IF(GL_Paste!$B17044="","",IFERROR(INDEX(DeptName,MATCH($C17047,DeptTag,0)),"UNALLOCATED"))</f>
        <v/>
      </c>
      <c r="E17047">
        <f>IF(GL_Paste!$B17044="","",IFERROR(INDEX(AcctCat,MATCH(GL_Paste!$B17044&amp;"",AcctCode,0)),"UNKNOWN"))</f>
        <v/>
      </c>
      <c r="F17047">
        <f>IF(GL_Paste!$B17044="","",IFERROR(INDEX(AcctSub,MATCH(GL_Paste!$B17044&amp;"",AcctCode,0)),"UNKNOWN"))</f>
        <v/>
      </c>
    </row>
    <row r="17048">
      <c r="A17048" s="40">
        <f>IF(GL_Paste!$B17045="","",N(GL_Paste!$H17045)-N(GL_Paste!$G17045))</f>
        <v/>
      </c>
      <c r="B17048" s="43">
        <f>IF(GL_Paste!$B17045="","",DATE(YEAR(GL_Paste!$E17045),MONTH(GL_Paste!$E17045),1))</f>
        <v/>
      </c>
      <c r="C17048">
        <f>IF(GL_Paste!$B17045="","",IF(TRIM(GL_Paste!$M17045)&lt;&gt;"",TRIM(GL_Paste!$M17045),IFERROR(MID(GL_Paste!$I17045,FIND("[",GL_Paste!$I17045)+1,FIND("]",GL_Paste!$I17045)-FIND("[",GL_Paste!$I17045)-1),"")))</f>
        <v/>
      </c>
      <c r="D17048">
        <f>IF(GL_Paste!$B17045="","",IFERROR(INDEX(DeptName,MATCH($C17048,DeptTag,0)),"UNALLOCATED"))</f>
        <v/>
      </c>
      <c r="E17048">
        <f>IF(GL_Paste!$B17045="","",IFERROR(INDEX(AcctCat,MATCH(GL_Paste!$B17045&amp;"",AcctCode,0)),"UNKNOWN"))</f>
        <v/>
      </c>
      <c r="F17048">
        <f>IF(GL_Paste!$B17045="","",IFERROR(INDEX(AcctSub,MATCH(GL_Paste!$B17045&amp;"",AcctCode,0)),"UNKNOWN"))</f>
        <v/>
      </c>
    </row>
    <row r="17049">
      <c r="A17049" s="40">
        <f>IF(GL_Paste!$B17046="","",N(GL_Paste!$H17046)-N(GL_Paste!$G17046))</f>
        <v/>
      </c>
      <c r="B17049" s="43">
        <f>IF(GL_Paste!$B17046="","",DATE(YEAR(GL_Paste!$E17046),MONTH(GL_Paste!$E17046),1))</f>
        <v/>
      </c>
      <c r="C17049">
        <f>IF(GL_Paste!$B17046="","",IF(TRIM(GL_Paste!$M17046)&lt;&gt;"",TRIM(GL_Paste!$M17046),IFERROR(MID(GL_Paste!$I17046,FIND("[",GL_Paste!$I17046)+1,FIND("]",GL_Paste!$I17046)-FIND("[",GL_Paste!$I17046)-1),"")))</f>
        <v/>
      </c>
      <c r="D17049">
        <f>IF(GL_Paste!$B17046="","",IFERROR(INDEX(DeptName,MATCH($C17049,DeptTag,0)),"UNALLOCATED"))</f>
        <v/>
      </c>
      <c r="E17049">
        <f>IF(GL_Paste!$B17046="","",IFERROR(INDEX(AcctCat,MATCH(GL_Paste!$B17046&amp;"",AcctCode,0)),"UNKNOWN"))</f>
        <v/>
      </c>
      <c r="F17049">
        <f>IF(GL_Paste!$B17046="","",IFERROR(INDEX(AcctSub,MATCH(GL_Paste!$B17046&amp;"",AcctCode,0)),"UNKNOWN"))</f>
        <v/>
      </c>
    </row>
    <row r="17050">
      <c r="A17050" s="40">
        <f>IF(GL_Paste!$B17047="","",N(GL_Paste!$H17047)-N(GL_Paste!$G17047))</f>
        <v/>
      </c>
      <c r="B17050" s="43">
        <f>IF(GL_Paste!$B17047="","",DATE(YEAR(GL_Paste!$E17047),MONTH(GL_Paste!$E17047),1))</f>
        <v/>
      </c>
      <c r="C17050">
        <f>IF(GL_Paste!$B17047="","",IF(TRIM(GL_Paste!$M17047)&lt;&gt;"",TRIM(GL_Paste!$M17047),IFERROR(MID(GL_Paste!$I17047,FIND("[",GL_Paste!$I17047)+1,FIND("]",GL_Paste!$I17047)-FIND("[",GL_Paste!$I17047)-1),"")))</f>
        <v/>
      </c>
      <c r="D17050">
        <f>IF(GL_Paste!$B17047="","",IFERROR(INDEX(DeptName,MATCH($C17050,DeptTag,0)),"UNALLOCATED"))</f>
        <v/>
      </c>
      <c r="E17050">
        <f>IF(GL_Paste!$B17047="","",IFERROR(INDEX(AcctCat,MATCH(GL_Paste!$B17047&amp;"",AcctCode,0)),"UNKNOWN"))</f>
        <v/>
      </c>
      <c r="F17050">
        <f>IF(GL_Paste!$B17047="","",IFERROR(INDEX(AcctSub,MATCH(GL_Paste!$B17047&amp;"",AcctCode,0)),"UNKNOWN"))</f>
        <v/>
      </c>
    </row>
    <row r="17051">
      <c r="A17051" s="40">
        <f>IF(GL_Paste!$B17048="","",N(GL_Paste!$H17048)-N(GL_Paste!$G17048))</f>
        <v/>
      </c>
      <c r="B17051" s="43">
        <f>IF(GL_Paste!$B17048="","",DATE(YEAR(GL_Paste!$E17048),MONTH(GL_Paste!$E17048),1))</f>
        <v/>
      </c>
      <c r="C17051">
        <f>IF(GL_Paste!$B17048="","",IF(TRIM(GL_Paste!$M17048)&lt;&gt;"",TRIM(GL_Paste!$M17048),IFERROR(MID(GL_Paste!$I17048,FIND("[",GL_Paste!$I17048)+1,FIND("]",GL_Paste!$I17048)-FIND("[",GL_Paste!$I17048)-1),"")))</f>
        <v/>
      </c>
      <c r="D17051">
        <f>IF(GL_Paste!$B17048="","",IFERROR(INDEX(DeptName,MATCH($C17051,DeptTag,0)),"UNALLOCATED"))</f>
        <v/>
      </c>
      <c r="E17051">
        <f>IF(GL_Paste!$B17048="","",IFERROR(INDEX(AcctCat,MATCH(GL_Paste!$B17048&amp;"",AcctCode,0)),"UNKNOWN"))</f>
        <v/>
      </c>
      <c r="F17051">
        <f>IF(GL_Paste!$B17048="","",IFERROR(INDEX(AcctSub,MATCH(GL_Paste!$B17048&amp;"",AcctCode,0)),"UNKNOWN"))</f>
        <v/>
      </c>
    </row>
    <row r="17052">
      <c r="A17052" s="40">
        <f>IF(GL_Paste!$B17049="","",N(GL_Paste!$H17049)-N(GL_Paste!$G17049))</f>
        <v/>
      </c>
      <c r="B17052" s="43">
        <f>IF(GL_Paste!$B17049="","",DATE(YEAR(GL_Paste!$E17049),MONTH(GL_Paste!$E17049),1))</f>
        <v/>
      </c>
      <c r="C17052">
        <f>IF(GL_Paste!$B17049="","",IF(TRIM(GL_Paste!$M17049)&lt;&gt;"",TRIM(GL_Paste!$M17049),IFERROR(MID(GL_Paste!$I17049,FIND("[",GL_Paste!$I17049)+1,FIND("]",GL_Paste!$I17049)-FIND("[",GL_Paste!$I17049)-1),"")))</f>
        <v/>
      </c>
      <c r="D17052">
        <f>IF(GL_Paste!$B17049="","",IFERROR(INDEX(DeptName,MATCH($C17052,DeptTag,0)),"UNALLOCATED"))</f>
        <v/>
      </c>
      <c r="E17052">
        <f>IF(GL_Paste!$B17049="","",IFERROR(INDEX(AcctCat,MATCH(GL_Paste!$B17049&amp;"",AcctCode,0)),"UNKNOWN"))</f>
        <v/>
      </c>
      <c r="F17052">
        <f>IF(GL_Paste!$B17049="","",IFERROR(INDEX(AcctSub,MATCH(GL_Paste!$B17049&amp;"",AcctCode,0)),"UNKNOWN"))</f>
        <v/>
      </c>
    </row>
    <row r="17053">
      <c r="A17053" s="40">
        <f>IF(GL_Paste!$B17050="","",N(GL_Paste!$H17050)-N(GL_Paste!$G17050))</f>
        <v/>
      </c>
      <c r="B17053" s="43">
        <f>IF(GL_Paste!$B17050="","",DATE(YEAR(GL_Paste!$E17050),MONTH(GL_Paste!$E17050),1))</f>
        <v/>
      </c>
      <c r="C17053">
        <f>IF(GL_Paste!$B17050="","",IF(TRIM(GL_Paste!$M17050)&lt;&gt;"",TRIM(GL_Paste!$M17050),IFERROR(MID(GL_Paste!$I17050,FIND("[",GL_Paste!$I17050)+1,FIND("]",GL_Paste!$I17050)-FIND("[",GL_Paste!$I17050)-1),"")))</f>
        <v/>
      </c>
      <c r="D17053">
        <f>IF(GL_Paste!$B17050="","",IFERROR(INDEX(DeptName,MATCH($C17053,DeptTag,0)),"UNALLOCATED"))</f>
        <v/>
      </c>
      <c r="E17053">
        <f>IF(GL_Paste!$B17050="","",IFERROR(INDEX(AcctCat,MATCH(GL_Paste!$B17050&amp;"",AcctCode,0)),"UNKNOWN"))</f>
        <v/>
      </c>
      <c r="F17053">
        <f>IF(GL_Paste!$B17050="","",IFERROR(INDEX(AcctSub,MATCH(GL_Paste!$B17050&amp;"",AcctCode,0)),"UNKNOWN"))</f>
        <v/>
      </c>
    </row>
    <row r="17054">
      <c r="A17054" s="40">
        <f>IF(GL_Paste!$B17051="","",N(GL_Paste!$H17051)-N(GL_Paste!$G17051))</f>
        <v/>
      </c>
      <c r="B17054" s="43">
        <f>IF(GL_Paste!$B17051="","",DATE(YEAR(GL_Paste!$E17051),MONTH(GL_Paste!$E17051),1))</f>
        <v/>
      </c>
      <c r="C17054">
        <f>IF(GL_Paste!$B17051="","",IF(TRIM(GL_Paste!$M17051)&lt;&gt;"",TRIM(GL_Paste!$M17051),IFERROR(MID(GL_Paste!$I17051,FIND("[",GL_Paste!$I17051)+1,FIND("]",GL_Paste!$I17051)-FIND("[",GL_Paste!$I17051)-1),"")))</f>
        <v/>
      </c>
      <c r="D17054">
        <f>IF(GL_Paste!$B17051="","",IFERROR(INDEX(DeptName,MATCH($C17054,DeptTag,0)),"UNALLOCATED"))</f>
        <v/>
      </c>
      <c r="E17054">
        <f>IF(GL_Paste!$B17051="","",IFERROR(INDEX(AcctCat,MATCH(GL_Paste!$B17051&amp;"",AcctCode,0)),"UNKNOWN"))</f>
        <v/>
      </c>
      <c r="F17054">
        <f>IF(GL_Paste!$B17051="","",IFERROR(INDEX(AcctSub,MATCH(GL_Paste!$B17051&amp;"",AcctCode,0)),"UNKNOWN"))</f>
        <v/>
      </c>
    </row>
    <row r="17055">
      <c r="A17055" s="40">
        <f>IF(GL_Paste!$B17052="","",N(GL_Paste!$H17052)-N(GL_Paste!$G17052))</f>
        <v/>
      </c>
      <c r="B17055" s="43">
        <f>IF(GL_Paste!$B17052="","",DATE(YEAR(GL_Paste!$E17052),MONTH(GL_Paste!$E17052),1))</f>
        <v/>
      </c>
      <c r="C17055">
        <f>IF(GL_Paste!$B17052="","",IF(TRIM(GL_Paste!$M17052)&lt;&gt;"",TRIM(GL_Paste!$M17052),IFERROR(MID(GL_Paste!$I17052,FIND("[",GL_Paste!$I17052)+1,FIND("]",GL_Paste!$I17052)-FIND("[",GL_Paste!$I17052)-1),"")))</f>
        <v/>
      </c>
      <c r="D17055">
        <f>IF(GL_Paste!$B17052="","",IFERROR(INDEX(DeptName,MATCH($C17055,DeptTag,0)),"UNALLOCATED"))</f>
        <v/>
      </c>
      <c r="E17055">
        <f>IF(GL_Paste!$B17052="","",IFERROR(INDEX(AcctCat,MATCH(GL_Paste!$B17052&amp;"",AcctCode,0)),"UNKNOWN"))</f>
        <v/>
      </c>
      <c r="F17055">
        <f>IF(GL_Paste!$B17052="","",IFERROR(INDEX(AcctSub,MATCH(GL_Paste!$B17052&amp;"",AcctCode,0)),"UNKNOWN"))</f>
        <v/>
      </c>
    </row>
    <row r="17056">
      <c r="A17056" s="40">
        <f>IF(GL_Paste!$B17053="","",N(GL_Paste!$H17053)-N(GL_Paste!$G17053))</f>
        <v/>
      </c>
      <c r="B17056" s="43">
        <f>IF(GL_Paste!$B17053="","",DATE(YEAR(GL_Paste!$E17053),MONTH(GL_Paste!$E17053),1))</f>
        <v/>
      </c>
      <c r="C17056">
        <f>IF(GL_Paste!$B17053="","",IF(TRIM(GL_Paste!$M17053)&lt;&gt;"",TRIM(GL_Paste!$M17053),IFERROR(MID(GL_Paste!$I17053,FIND("[",GL_Paste!$I17053)+1,FIND("]",GL_Paste!$I17053)-FIND("[",GL_Paste!$I17053)-1),"")))</f>
        <v/>
      </c>
      <c r="D17056">
        <f>IF(GL_Paste!$B17053="","",IFERROR(INDEX(DeptName,MATCH($C17056,DeptTag,0)),"UNALLOCATED"))</f>
        <v/>
      </c>
      <c r="E17056">
        <f>IF(GL_Paste!$B17053="","",IFERROR(INDEX(AcctCat,MATCH(GL_Paste!$B17053&amp;"",AcctCode,0)),"UNKNOWN"))</f>
        <v/>
      </c>
      <c r="F17056">
        <f>IF(GL_Paste!$B17053="","",IFERROR(INDEX(AcctSub,MATCH(GL_Paste!$B17053&amp;"",AcctCode,0)),"UNKNOWN"))</f>
        <v/>
      </c>
    </row>
    <row r="17057">
      <c r="A17057" s="40">
        <f>IF(GL_Paste!$B17054="","",N(GL_Paste!$H17054)-N(GL_Paste!$G17054))</f>
        <v/>
      </c>
      <c r="B17057" s="43">
        <f>IF(GL_Paste!$B17054="","",DATE(YEAR(GL_Paste!$E17054),MONTH(GL_Paste!$E17054),1))</f>
        <v/>
      </c>
      <c r="C17057">
        <f>IF(GL_Paste!$B17054="","",IF(TRIM(GL_Paste!$M17054)&lt;&gt;"",TRIM(GL_Paste!$M17054),IFERROR(MID(GL_Paste!$I17054,FIND("[",GL_Paste!$I17054)+1,FIND("]",GL_Paste!$I17054)-FIND("[",GL_Paste!$I17054)-1),"")))</f>
        <v/>
      </c>
      <c r="D17057">
        <f>IF(GL_Paste!$B17054="","",IFERROR(INDEX(DeptName,MATCH($C17057,DeptTag,0)),"UNALLOCATED"))</f>
        <v/>
      </c>
      <c r="E17057">
        <f>IF(GL_Paste!$B17054="","",IFERROR(INDEX(AcctCat,MATCH(GL_Paste!$B17054&amp;"",AcctCode,0)),"UNKNOWN"))</f>
        <v/>
      </c>
      <c r="F17057">
        <f>IF(GL_Paste!$B17054="","",IFERROR(INDEX(AcctSub,MATCH(GL_Paste!$B17054&amp;"",AcctCode,0)),"UNKNOWN"))</f>
        <v/>
      </c>
    </row>
    <row r="17058">
      <c r="A17058" s="40">
        <f>IF(GL_Paste!$B17055="","",N(GL_Paste!$H17055)-N(GL_Paste!$G17055))</f>
        <v/>
      </c>
      <c r="B17058" s="43">
        <f>IF(GL_Paste!$B17055="","",DATE(YEAR(GL_Paste!$E17055),MONTH(GL_Paste!$E17055),1))</f>
        <v/>
      </c>
      <c r="C17058">
        <f>IF(GL_Paste!$B17055="","",IF(TRIM(GL_Paste!$M17055)&lt;&gt;"",TRIM(GL_Paste!$M17055),IFERROR(MID(GL_Paste!$I17055,FIND("[",GL_Paste!$I17055)+1,FIND("]",GL_Paste!$I17055)-FIND("[",GL_Paste!$I17055)-1),"")))</f>
        <v/>
      </c>
      <c r="D17058">
        <f>IF(GL_Paste!$B17055="","",IFERROR(INDEX(DeptName,MATCH($C17058,DeptTag,0)),"UNALLOCATED"))</f>
        <v/>
      </c>
      <c r="E17058">
        <f>IF(GL_Paste!$B17055="","",IFERROR(INDEX(AcctCat,MATCH(GL_Paste!$B17055&amp;"",AcctCode,0)),"UNKNOWN"))</f>
        <v/>
      </c>
      <c r="F17058">
        <f>IF(GL_Paste!$B17055="","",IFERROR(INDEX(AcctSub,MATCH(GL_Paste!$B17055&amp;"",AcctCode,0)),"UNKNOWN"))</f>
        <v/>
      </c>
    </row>
    <row r="17059">
      <c r="A17059" s="40">
        <f>IF(GL_Paste!$B17056="","",N(GL_Paste!$H17056)-N(GL_Paste!$G17056))</f>
        <v/>
      </c>
      <c r="B17059" s="43">
        <f>IF(GL_Paste!$B17056="","",DATE(YEAR(GL_Paste!$E17056),MONTH(GL_Paste!$E17056),1))</f>
        <v/>
      </c>
      <c r="C17059">
        <f>IF(GL_Paste!$B17056="","",IF(TRIM(GL_Paste!$M17056)&lt;&gt;"",TRIM(GL_Paste!$M17056),IFERROR(MID(GL_Paste!$I17056,FIND("[",GL_Paste!$I17056)+1,FIND("]",GL_Paste!$I17056)-FIND("[",GL_Paste!$I17056)-1),"")))</f>
        <v/>
      </c>
      <c r="D17059">
        <f>IF(GL_Paste!$B17056="","",IFERROR(INDEX(DeptName,MATCH($C17059,DeptTag,0)),"UNALLOCATED"))</f>
        <v/>
      </c>
      <c r="E17059">
        <f>IF(GL_Paste!$B17056="","",IFERROR(INDEX(AcctCat,MATCH(GL_Paste!$B17056&amp;"",AcctCode,0)),"UNKNOWN"))</f>
        <v/>
      </c>
      <c r="F17059">
        <f>IF(GL_Paste!$B17056="","",IFERROR(INDEX(AcctSub,MATCH(GL_Paste!$B17056&amp;"",AcctCode,0)),"UNKNOWN"))</f>
        <v/>
      </c>
    </row>
    <row r="17060">
      <c r="A17060" s="40">
        <f>IF(GL_Paste!$B17057="","",N(GL_Paste!$H17057)-N(GL_Paste!$G17057))</f>
        <v/>
      </c>
      <c r="B17060" s="43">
        <f>IF(GL_Paste!$B17057="","",DATE(YEAR(GL_Paste!$E17057),MONTH(GL_Paste!$E17057),1))</f>
        <v/>
      </c>
      <c r="C17060">
        <f>IF(GL_Paste!$B17057="","",IF(TRIM(GL_Paste!$M17057)&lt;&gt;"",TRIM(GL_Paste!$M17057),IFERROR(MID(GL_Paste!$I17057,FIND("[",GL_Paste!$I17057)+1,FIND("]",GL_Paste!$I17057)-FIND("[",GL_Paste!$I17057)-1),"")))</f>
        <v/>
      </c>
      <c r="D17060">
        <f>IF(GL_Paste!$B17057="","",IFERROR(INDEX(DeptName,MATCH($C17060,DeptTag,0)),"UNALLOCATED"))</f>
        <v/>
      </c>
      <c r="E17060">
        <f>IF(GL_Paste!$B17057="","",IFERROR(INDEX(AcctCat,MATCH(GL_Paste!$B17057&amp;"",AcctCode,0)),"UNKNOWN"))</f>
        <v/>
      </c>
      <c r="F17060">
        <f>IF(GL_Paste!$B17057="","",IFERROR(INDEX(AcctSub,MATCH(GL_Paste!$B17057&amp;"",AcctCode,0)),"UNKNOWN"))</f>
        <v/>
      </c>
    </row>
    <row r="17061">
      <c r="A17061" s="40">
        <f>IF(GL_Paste!$B17058="","",N(GL_Paste!$H17058)-N(GL_Paste!$G17058))</f>
        <v/>
      </c>
      <c r="B17061" s="43">
        <f>IF(GL_Paste!$B17058="","",DATE(YEAR(GL_Paste!$E17058),MONTH(GL_Paste!$E17058),1))</f>
        <v/>
      </c>
      <c r="C17061">
        <f>IF(GL_Paste!$B17058="","",IF(TRIM(GL_Paste!$M17058)&lt;&gt;"",TRIM(GL_Paste!$M17058),IFERROR(MID(GL_Paste!$I17058,FIND("[",GL_Paste!$I17058)+1,FIND("]",GL_Paste!$I17058)-FIND("[",GL_Paste!$I17058)-1),"")))</f>
        <v/>
      </c>
      <c r="D17061">
        <f>IF(GL_Paste!$B17058="","",IFERROR(INDEX(DeptName,MATCH($C17061,DeptTag,0)),"UNALLOCATED"))</f>
        <v/>
      </c>
      <c r="E17061">
        <f>IF(GL_Paste!$B17058="","",IFERROR(INDEX(AcctCat,MATCH(GL_Paste!$B17058&amp;"",AcctCode,0)),"UNKNOWN"))</f>
        <v/>
      </c>
      <c r="F17061">
        <f>IF(GL_Paste!$B17058="","",IFERROR(INDEX(AcctSub,MATCH(GL_Paste!$B17058&amp;"",AcctCode,0)),"UNKNOWN"))</f>
        <v/>
      </c>
    </row>
    <row r="17062">
      <c r="A17062" s="40">
        <f>IF(GL_Paste!$B17059="","",N(GL_Paste!$H17059)-N(GL_Paste!$G17059))</f>
        <v/>
      </c>
      <c r="B17062" s="43">
        <f>IF(GL_Paste!$B17059="","",DATE(YEAR(GL_Paste!$E17059),MONTH(GL_Paste!$E17059),1))</f>
        <v/>
      </c>
      <c r="C17062">
        <f>IF(GL_Paste!$B17059="","",IF(TRIM(GL_Paste!$M17059)&lt;&gt;"",TRIM(GL_Paste!$M17059),IFERROR(MID(GL_Paste!$I17059,FIND("[",GL_Paste!$I17059)+1,FIND("]",GL_Paste!$I17059)-FIND("[",GL_Paste!$I17059)-1),"")))</f>
        <v/>
      </c>
      <c r="D17062">
        <f>IF(GL_Paste!$B17059="","",IFERROR(INDEX(DeptName,MATCH($C17062,DeptTag,0)),"UNALLOCATED"))</f>
        <v/>
      </c>
      <c r="E17062">
        <f>IF(GL_Paste!$B17059="","",IFERROR(INDEX(AcctCat,MATCH(GL_Paste!$B17059&amp;"",AcctCode,0)),"UNKNOWN"))</f>
        <v/>
      </c>
      <c r="F17062">
        <f>IF(GL_Paste!$B17059="","",IFERROR(INDEX(AcctSub,MATCH(GL_Paste!$B17059&amp;"",AcctCode,0)),"UNKNOWN"))</f>
        <v/>
      </c>
    </row>
    <row r="17063">
      <c r="A17063" s="40">
        <f>IF(GL_Paste!$B17060="","",N(GL_Paste!$H17060)-N(GL_Paste!$G17060))</f>
        <v/>
      </c>
      <c r="B17063" s="43">
        <f>IF(GL_Paste!$B17060="","",DATE(YEAR(GL_Paste!$E17060),MONTH(GL_Paste!$E17060),1))</f>
        <v/>
      </c>
      <c r="C17063">
        <f>IF(GL_Paste!$B17060="","",IF(TRIM(GL_Paste!$M17060)&lt;&gt;"",TRIM(GL_Paste!$M17060),IFERROR(MID(GL_Paste!$I17060,FIND("[",GL_Paste!$I17060)+1,FIND("]",GL_Paste!$I17060)-FIND("[",GL_Paste!$I17060)-1),"")))</f>
        <v/>
      </c>
      <c r="D17063">
        <f>IF(GL_Paste!$B17060="","",IFERROR(INDEX(DeptName,MATCH($C17063,DeptTag,0)),"UNALLOCATED"))</f>
        <v/>
      </c>
      <c r="E17063">
        <f>IF(GL_Paste!$B17060="","",IFERROR(INDEX(AcctCat,MATCH(GL_Paste!$B17060&amp;"",AcctCode,0)),"UNKNOWN"))</f>
        <v/>
      </c>
      <c r="F17063">
        <f>IF(GL_Paste!$B17060="","",IFERROR(INDEX(AcctSub,MATCH(GL_Paste!$B17060&amp;"",AcctCode,0)),"UNKNOWN"))</f>
        <v/>
      </c>
    </row>
    <row r="17064">
      <c r="A17064" s="40">
        <f>IF(GL_Paste!$B17061="","",N(GL_Paste!$H17061)-N(GL_Paste!$G17061))</f>
        <v/>
      </c>
      <c r="B17064" s="43">
        <f>IF(GL_Paste!$B17061="","",DATE(YEAR(GL_Paste!$E17061),MONTH(GL_Paste!$E17061),1))</f>
        <v/>
      </c>
      <c r="C17064">
        <f>IF(GL_Paste!$B17061="","",IF(TRIM(GL_Paste!$M17061)&lt;&gt;"",TRIM(GL_Paste!$M17061),IFERROR(MID(GL_Paste!$I17061,FIND("[",GL_Paste!$I17061)+1,FIND("]",GL_Paste!$I17061)-FIND("[",GL_Paste!$I17061)-1),"")))</f>
        <v/>
      </c>
      <c r="D17064">
        <f>IF(GL_Paste!$B17061="","",IFERROR(INDEX(DeptName,MATCH($C17064,DeptTag,0)),"UNALLOCATED"))</f>
        <v/>
      </c>
      <c r="E17064">
        <f>IF(GL_Paste!$B17061="","",IFERROR(INDEX(AcctCat,MATCH(GL_Paste!$B17061&amp;"",AcctCode,0)),"UNKNOWN"))</f>
        <v/>
      </c>
      <c r="F17064">
        <f>IF(GL_Paste!$B17061="","",IFERROR(INDEX(AcctSub,MATCH(GL_Paste!$B17061&amp;"",AcctCode,0)),"UNKNOWN"))</f>
        <v/>
      </c>
    </row>
    <row r="17065">
      <c r="A17065" s="40">
        <f>IF(GL_Paste!$B17062="","",N(GL_Paste!$H17062)-N(GL_Paste!$G17062))</f>
        <v/>
      </c>
      <c r="B17065" s="43">
        <f>IF(GL_Paste!$B17062="","",DATE(YEAR(GL_Paste!$E17062),MONTH(GL_Paste!$E17062),1))</f>
        <v/>
      </c>
      <c r="C17065">
        <f>IF(GL_Paste!$B17062="","",IF(TRIM(GL_Paste!$M17062)&lt;&gt;"",TRIM(GL_Paste!$M17062),IFERROR(MID(GL_Paste!$I17062,FIND("[",GL_Paste!$I17062)+1,FIND("]",GL_Paste!$I17062)-FIND("[",GL_Paste!$I17062)-1),"")))</f>
        <v/>
      </c>
      <c r="D17065">
        <f>IF(GL_Paste!$B17062="","",IFERROR(INDEX(DeptName,MATCH($C17065,DeptTag,0)),"UNALLOCATED"))</f>
        <v/>
      </c>
      <c r="E17065">
        <f>IF(GL_Paste!$B17062="","",IFERROR(INDEX(AcctCat,MATCH(GL_Paste!$B17062&amp;"",AcctCode,0)),"UNKNOWN"))</f>
        <v/>
      </c>
      <c r="F17065">
        <f>IF(GL_Paste!$B17062="","",IFERROR(INDEX(AcctSub,MATCH(GL_Paste!$B17062&amp;"",AcctCode,0)),"UNKNOWN"))</f>
        <v/>
      </c>
    </row>
    <row r="17066">
      <c r="A17066" s="40">
        <f>IF(GL_Paste!$B17063="","",N(GL_Paste!$H17063)-N(GL_Paste!$G17063))</f>
        <v/>
      </c>
      <c r="B17066" s="43">
        <f>IF(GL_Paste!$B17063="","",DATE(YEAR(GL_Paste!$E17063),MONTH(GL_Paste!$E17063),1))</f>
        <v/>
      </c>
      <c r="C17066">
        <f>IF(GL_Paste!$B17063="","",IF(TRIM(GL_Paste!$M17063)&lt;&gt;"",TRIM(GL_Paste!$M17063),IFERROR(MID(GL_Paste!$I17063,FIND("[",GL_Paste!$I17063)+1,FIND("]",GL_Paste!$I17063)-FIND("[",GL_Paste!$I17063)-1),"")))</f>
        <v/>
      </c>
      <c r="D17066">
        <f>IF(GL_Paste!$B17063="","",IFERROR(INDEX(DeptName,MATCH($C17066,DeptTag,0)),"UNALLOCATED"))</f>
        <v/>
      </c>
      <c r="E17066">
        <f>IF(GL_Paste!$B17063="","",IFERROR(INDEX(AcctCat,MATCH(GL_Paste!$B17063&amp;"",AcctCode,0)),"UNKNOWN"))</f>
        <v/>
      </c>
      <c r="F17066">
        <f>IF(GL_Paste!$B17063="","",IFERROR(INDEX(AcctSub,MATCH(GL_Paste!$B17063&amp;"",AcctCode,0)),"UNKNOWN"))</f>
        <v/>
      </c>
    </row>
    <row r="17067">
      <c r="A17067" s="40">
        <f>IF(GL_Paste!$B17064="","",N(GL_Paste!$H17064)-N(GL_Paste!$G17064))</f>
        <v/>
      </c>
      <c r="B17067" s="43">
        <f>IF(GL_Paste!$B17064="","",DATE(YEAR(GL_Paste!$E17064),MONTH(GL_Paste!$E17064),1))</f>
        <v/>
      </c>
      <c r="C17067">
        <f>IF(GL_Paste!$B17064="","",IF(TRIM(GL_Paste!$M17064)&lt;&gt;"",TRIM(GL_Paste!$M17064),IFERROR(MID(GL_Paste!$I17064,FIND("[",GL_Paste!$I17064)+1,FIND("]",GL_Paste!$I17064)-FIND("[",GL_Paste!$I17064)-1),"")))</f>
        <v/>
      </c>
      <c r="D17067">
        <f>IF(GL_Paste!$B17064="","",IFERROR(INDEX(DeptName,MATCH($C17067,DeptTag,0)),"UNALLOCATED"))</f>
        <v/>
      </c>
      <c r="E17067">
        <f>IF(GL_Paste!$B17064="","",IFERROR(INDEX(AcctCat,MATCH(GL_Paste!$B17064&amp;"",AcctCode,0)),"UNKNOWN"))</f>
        <v/>
      </c>
      <c r="F17067">
        <f>IF(GL_Paste!$B17064="","",IFERROR(INDEX(AcctSub,MATCH(GL_Paste!$B17064&amp;"",AcctCode,0)),"UNKNOWN"))</f>
        <v/>
      </c>
    </row>
    <row r="17068">
      <c r="A17068" s="40">
        <f>IF(GL_Paste!$B17065="","",N(GL_Paste!$H17065)-N(GL_Paste!$G17065))</f>
        <v/>
      </c>
      <c r="B17068" s="43">
        <f>IF(GL_Paste!$B17065="","",DATE(YEAR(GL_Paste!$E17065),MONTH(GL_Paste!$E17065),1))</f>
        <v/>
      </c>
      <c r="C17068">
        <f>IF(GL_Paste!$B17065="","",IF(TRIM(GL_Paste!$M17065)&lt;&gt;"",TRIM(GL_Paste!$M17065),IFERROR(MID(GL_Paste!$I17065,FIND("[",GL_Paste!$I17065)+1,FIND("]",GL_Paste!$I17065)-FIND("[",GL_Paste!$I17065)-1),"")))</f>
        <v/>
      </c>
      <c r="D17068">
        <f>IF(GL_Paste!$B17065="","",IFERROR(INDEX(DeptName,MATCH($C17068,DeptTag,0)),"UNALLOCATED"))</f>
        <v/>
      </c>
      <c r="E17068">
        <f>IF(GL_Paste!$B17065="","",IFERROR(INDEX(AcctCat,MATCH(GL_Paste!$B17065&amp;"",AcctCode,0)),"UNKNOWN"))</f>
        <v/>
      </c>
      <c r="F17068">
        <f>IF(GL_Paste!$B17065="","",IFERROR(INDEX(AcctSub,MATCH(GL_Paste!$B17065&amp;"",AcctCode,0)),"UNKNOWN"))</f>
        <v/>
      </c>
    </row>
    <row r="17069">
      <c r="A17069" s="40">
        <f>IF(GL_Paste!$B17066="","",N(GL_Paste!$H17066)-N(GL_Paste!$G17066))</f>
        <v/>
      </c>
      <c r="B17069" s="43">
        <f>IF(GL_Paste!$B17066="","",DATE(YEAR(GL_Paste!$E17066),MONTH(GL_Paste!$E17066),1))</f>
        <v/>
      </c>
      <c r="C17069">
        <f>IF(GL_Paste!$B17066="","",IF(TRIM(GL_Paste!$M17066)&lt;&gt;"",TRIM(GL_Paste!$M17066),IFERROR(MID(GL_Paste!$I17066,FIND("[",GL_Paste!$I17066)+1,FIND("]",GL_Paste!$I17066)-FIND("[",GL_Paste!$I17066)-1),"")))</f>
        <v/>
      </c>
      <c r="D17069">
        <f>IF(GL_Paste!$B17066="","",IFERROR(INDEX(DeptName,MATCH($C17069,DeptTag,0)),"UNALLOCATED"))</f>
        <v/>
      </c>
      <c r="E17069">
        <f>IF(GL_Paste!$B17066="","",IFERROR(INDEX(AcctCat,MATCH(GL_Paste!$B17066&amp;"",AcctCode,0)),"UNKNOWN"))</f>
        <v/>
      </c>
      <c r="F17069">
        <f>IF(GL_Paste!$B17066="","",IFERROR(INDEX(AcctSub,MATCH(GL_Paste!$B17066&amp;"",AcctCode,0)),"UNKNOWN"))</f>
        <v/>
      </c>
    </row>
    <row r="17070">
      <c r="A17070" s="40">
        <f>IF(GL_Paste!$B17067="","",N(GL_Paste!$H17067)-N(GL_Paste!$G17067))</f>
        <v/>
      </c>
      <c r="B17070" s="43">
        <f>IF(GL_Paste!$B17067="","",DATE(YEAR(GL_Paste!$E17067),MONTH(GL_Paste!$E17067),1))</f>
        <v/>
      </c>
      <c r="C17070">
        <f>IF(GL_Paste!$B17067="","",IF(TRIM(GL_Paste!$M17067)&lt;&gt;"",TRIM(GL_Paste!$M17067),IFERROR(MID(GL_Paste!$I17067,FIND("[",GL_Paste!$I17067)+1,FIND("]",GL_Paste!$I17067)-FIND("[",GL_Paste!$I17067)-1),"")))</f>
        <v/>
      </c>
      <c r="D17070">
        <f>IF(GL_Paste!$B17067="","",IFERROR(INDEX(DeptName,MATCH($C17070,DeptTag,0)),"UNALLOCATED"))</f>
        <v/>
      </c>
      <c r="E17070">
        <f>IF(GL_Paste!$B17067="","",IFERROR(INDEX(AcctCat,MATCH(GL_Paste!$B17067&amp;"",AcctCode,0)),"UNKNOWN"))</f>
        <v/>
      </c>
      <c r="F17070">
        <f>IF(GL_Paste!$B17067="","",IFERROR(INDEX(AcctSub,MATCH(GL_Paste!$B17067&amp;"",AcctCode,0)),"UNKNOWN"))</f>
        <v/>
      </c>
    </row>
    <row r="17071">
      <c r="A17071" s="40">
        <f>IF(GL_Paste!$B17068="","",N(GL_Paste!$H17068)-N(GL_Paste!$G17068))</f>
        <v/>
      </c>
      <c r="B17071" s="43">
        <f>IF(GL_Paste!$B17068="","",DATE(YEAR(GL_Paste!$E17068),MONTH(GL_Paste!$E17068),1))</f>
        <v/>
      </c>
      <c r="C17071">
        <f>IF(GL_Paste!$B17068="","",IF(TRIM(GL_Paste!$M17068)&lt;&gt;"",TRIM(GL_Paste!$M17068),IFERROR(MID(GL_Paste!$I17068,FIND("[",GL_Paste!$I17068)+1,FIND("]",GL_Paste!$I17068)-FIND("[",GL_Paste!$I17068)-1),"")))</f>
        <v/>
      </c>
      <c r="D17071">
        <f>IF(GL_Paste!$B17068="","",IFERROR(INDEX(DeptName,MATCH($C17071,DeptTag,0)),"UNALLOCATED"))</f>
        <v/>
      </c>
      <c r="E17071">
        <f>IF(GL_Paste!$B17068="","",IFERROR(INDEX(AcctCat,MATCH(GL_Paste!$B17068&amp;"",AcctCode,0)),"UNKNOWN"))</f>
        <v/>
      </c>
      <c r="F17071">
        <f>IF(GL_Paste!$B17068="","",IFERROR(INDEX(AcctSub,MATCH(GL_Paste!$B17068&amp;"",AcctCode,0)),"UNKNOWN"))</f>
        <v/>
      </c>
    </row>
    <row r="17072">
      <c r="A17072" s="40">
        <f>IF(GL_Paste!$B17069="","",N(GL_Paste!$H17069)-N(GL_Paste!$G17069))</f>
        <v/>
      </c>
      <c r="B17072" s="43">
        <f>IF(GL_Paste!$B17069="","",DATE(YEAR(GL_Paste!$E17069),MONTH(GL_Paste!$E17069),1))</f>
        <v/>
      </c>
      <c r="C17072">
        <f>IF(GL_Paste!$B17069="","",IF(TRIM(GL_Paste!$M17069)&lt;&gt;"",TRIM(GL_Paste!$M17069),IFERROR(MID(GL_Paste!$I17069,FIND("[",GL_Paste!$I17069)+1,FIND("]",GL_Paste!$I17069)-FIND("[",GL_Paste!$I17069)-1),"")))</f>
        <v/>
      </c>
      <c r="D17072">
        <f>IF(GL_Paste!$B17069="","",IFERROR(INDEX(DeptName,MATCH($C17072,DeptTag,0)),"UNALLOCATED"))</f>
        <v/>
      </c>
      <c r="E17072">
        <f>IF(GL_Paste!$B17069="","",IFERROR(INDEX(AcctCat,MATCH(GL_Paste!$B17069&amp;"",AcctCode,0)),"UNKNOWN"))</f>
        <v/>
      </c>
      <c r="F17072">
        <f>IF(GL_Paste!$B17069="","",IFERROR(INDEX(AcctSub,MATCH(GL_Paste!$B17069&amp;"",AcctCode,0)),"UNKNOWN"))</f>
        <v/>
      </c>
    </row>
    <row r="17073">
      <c r="A17073" s="40">
        <f>IF(GL_Paste!$B17070="","",N(GL_Paste!$H17070)-N(GL_Paste!$G17070))</f>
        <v/>
      </c>
      <c r="B17073" s="43">
        <f>IF(GL_Paste!$B17070="","",DATE(YEAR(GL_Paste!$E17070),MONTH(GL_Paste!$E17070),1))</f>
        <v/>
      </c>
      <c r="C17073">
        <f>IF(GL_Paste!$B17070="","",IF(TRIM(GL_Paste!$M17070)&lt;&gt;"",TRIM(GL_Paste!$M17070),IFERROR(MID(GL_Paste!$I17070,FIND("[",GL_Paste!$I17070)+1,FIND("]",GL_Paste!$I17070)-FIND("[",GL_Paste!$I17070)-1),"")))</f>
        <v/>
      </c>
      <c r="D17073">
        <f>IF(GL_Paste!$B17070="","",IFERROR(INDEX(DeptName,MATCH($C17073,DeptTag,0)),"UNALLOCATED"))</f>
        <v/>
      </c>
      <c r="E17073">
        <f>IF(GL_Paste!$B17070="","",IFERROR(INDEX(AcctCat,MATCH(GL_Paste!$B17070&amp;"",AcctCode,0)),"UNKNOWN"))</f>
        <v/>
      </c>
      <c r="F17073">
        <f>IF(GL_Paste!$B17070="","",IFERROR(INDEX(AcctSub,MATCH(GL_Paste!$B17070&amp;"",AcctCode,0)),"UNKNOWN"))</f>
        <v/>
      </c>
    </row>
    <row r="17074">
      <c r="A17074" s="40">
        <f>IF(GL_Paste!$B17071="","",N(GL_Paste!$H17071)-N(GL_Paste!$G17071))</f>
        <v/>
      </c>
      <c r="B17074" s="43">
        <f>IF(GL_Paste!$B17071="","",DATE(YEAR(GL_Paste!$E17071),MONTH(GL_Paste!$E17071),1))</f>
        <v/>
      </c>
      <c r="C17074">
        <f>IF(GL_Paste!$B17071="","",IF(TRIM(GL_Paste!$M17071)&lt;&gt;"",TRIM(GL_Paste!$M17071),IFERROR(MID(GL_Paste!$I17071,FIND("[",GL_Paste!$I17071)+1,FIND("]",GL_Paste!$I17071)-FIND("[",GL_Paste!$I17071)-1),"")))</f>
        <v/>
      </c>
      <c r="D17074">
        <f>IF(GL_Paste!$B17071="","",IFERROR(INDEX(DeptName,MATCH($C17074,DeptTag,0)),"UNALLOCATED"))</f>
        <v/>
      </c>
      <c r="E17074">
        <f>IF(GL_Paste!$B17071="","",IFERROR(INDEX(AcctCat,MATCH(GL_Paste!$B17071&amp;"",AcctCode,0)),"UNKNOWN"))</f>
        <v/>
      </c>
      <c r="F17074">
        <f>IF(GL_Paste!$B17071="","",IFERROR(INDEX(AcctSub,MATCH(GL_Paste!$B17071&amp;"",AcctCode,0)),"UNKNOWN"))</f>
        <v/>
      </c>
    </row>
    <row r="17075">
      <c r="A17075" s="40">
        <f>IF(GL_Paste!$B17072="","",N(GL_Paste!$H17072)-N(GL_Paste!$G17072))</f>
        <v/>
      </c>
      <c r="B17075" s="43">
        <f>IF(GL_Paste!$B17072="","",DATE(YEAR(GL_Paste!$E17072),MONTH(GL_Paste!$E17072),1))</f>
        <v/>
      </c>
      <c r="C17075">
        <f>IF(GL_Paste!$B17072="","",IF(TRIM(GL_Paste!$M17072)&lt;&gt;"",TRIM(GL_Paste!$M17072),IFERROR(MID(GL_Paste!$I17072,FIND("[",GL_Paste!$I17072)+1,FIND("]",GL_Paste!$I17072)-FIND("[",GL_Paste!$I17072)-1),"")))</f>
        <v/>
      </c>
      <c r="D17075">
        <f>IF(GL_Paste!$B17072="","",IFERROR(INDEX(DeptName,MATCH($C17075,DeptTag,0)),"UNALLOCATED"))</f>
        <v/>
      </c>
      <c r="E17075">
        <f>IF(GL_Paste!$B17072="","",IFERROR(INDEX(AcctCat,MATCH(GL_Paste!$B17072&amp;"",AcctCode,0)),"UNKNOWN"))</f>
        <v/>
      </c>
      <c r="F17075">
        <f>IF(GL_Paste!$B17072="","",IFERROR(INDEX(AcctSub,MATCH(GL_Paste!$B17072&amp;"",AcctCode,0)),"UNKNOWN"))</f>
        <v/>
      </c>
    </row>
    <row r="17076">
      <c r="A17076" s="40">
        <f>IF(GL_Paste!$B17073="","",N(GL_Paste!$H17073)-N(GL_Paste!$G17073))</f>
        <v/>
      </c>
      <c r="B17076" s="43">
        <f>IF(GL_Paste!$B17073="","",DATE(YEAR(GL_Paste!$E17073),MONTH(GL_Paste!$E17073),1))</f>
        <v/>
      </c>
      <c r="C17076">
        <f>IF(GL_Paste!$B17073="","",IF(TRIM(GL_Paste!$M17073)&lt;&gt;"",TRIM(GL_Paste!$M17073),IFERROR(MID(GL_Paste!$I17073,FIND("[",GL_Paste!$I17073)+1,FIND("]",GL_Paste!$I17073)-FIND("[",GL_Paste!$I17073)-1),"")))</f>
        <v/>
      </c>
      <c r="D17076">
        <f>IF(GL_Paste!$B17073="","",IFERROR(INDEX(DeptName,MATCH($C17076,DeptTag,0)),"UNALLOCATED"))</f>
        <v/>
      </c>
      <c r="E17076">
        <f>IF(GL_Paste!$B17073="","",IFERROR(INDEX(AcctCat,MATCH(GL_Paste!$B17073&amp;"",AcctCode,0)),"UNKNOWN"))</f>
        <v/>
      </c>
      <c r="F17076">
        <f>IF(GL_Paste!$B17073="","",IFERROR(INDEX(AcctSub,MATCH(GL_Paste!$B17073&amp;"",AcctCode,0)),"UNKNOWN"))</f>
        <v/>
      </c>
    </row>
    <row r="17077">
      <c r="A17077" s="40">
        <f>IF(GL_Paste!$B17074="","",N(GL_Paste!$H17074)-N(GL_Paste!$G17074))</f>
        <v/>
      </c>
      <c r="B17077" s="43">
        <f>IF(GL_Paste!$B17074="","",DATE(YEAR(GL_Paste!$E17074),MONTH(GL_Paste!$E17074),1))</f>
        <v/>
      </c>
      <c r="C17077">
        <f>IF(GL_Paste!$B17074="","",IF(TRIM(GL_Paste!$M17074)&lt;&gt;"",TRIM(GL_Paste!$M17074),IFERROR(MID(GL_Paste!$I17074,FIND("[",GL_Paste!$I17074)+1,FIND("]",GL_Paste!$I17074)-FIND("[",GL_Paste!$I17074)-1),"")))</f>
        <v/>
      </c>
      <c r="D17077">
        <f>IF(GL_Paste!$B17074="","",IFERROR(INDEX(DeptName,MATCH($C17077,DeptTag,0)),"UNALLOCATED"))</f>
        <v/>
      </c>
      <c r="E17077">
        <f>IF(GL_Paste!$B17074="","",IFERROR(INDEX(AcctCat,MATCH(GL_Paste!$B17074&amp;"",AcctCode,0)),"UNKNOWN"))</f>
        <v/>
      </c>
      <c r="F17077">
        <f>IF(GL_Paste!$B17074="","",IFERROR(INDEX(AcctSub,MATCH(GL_Paste!$B17074&amp;"",AcctCode,0)),"UNKNOWN"))</f>
        <v/>
      </c>
    </row>
    <row r="17078">
      <c r="A17078" s="40">
        <f>IF(GL_Paste!$B17075="","",N(GL_Paste!$H17075)-N(GL_Paste!$G17075))</f>
        <v/>
      </c>
      <c r="B17078" s="43">
        <f>IF(GL_Paste!$B17075="","",DATE(YEAR(GL_Paste!$E17075),MONTH(GL_Paste!$E17075),1))</f>
        <v/>
      </c>
      <c r="C17078">
        <f>IF(GL_Paste!$B17075="","",IF(TRIM(GL_Paste!$M17075)&lt;&gt;"",TRIM(GL_Paste!$M17075),IFERROR(MID(GL_Paste!$I17075,FIND("[",GL_Paste!$I17075)+1,FIND("]",GL_Paste!$I17075)-FIND("[",GL_Paste!$I17075)-1),"")))</f>
        <v/>
      </c>
      <c r="D17078">
        <f>IF(GL_Paste!$B17075="","",IFERROR(INDEX(DeptName,MATCH($C17078,DeptTag,0)),"UNALLOCATED"))</f>
        <v/>
      </c>
      <c r="E17078">
        <f>IF(GL_Paste!$B17075="","",IFERROR(INDEX(AcctCat,MATCH(GL_Paste!$B17075&amp;"",AcctCode,0)),"UNKNOWN"))</f>
        <v/>
      </c>
      <c r="F17078">
        <f>IF(GL_Paste!$B17075="","",IFERROR(INDEX(AcctSub,MATCH(GL_Paste!$B17075&amp;"",AcctCode,0)),"UNKNOWN"))</f>
        <v/>
      </c>
    </row>
    <row r="17079">
      <c r="A17079" s="40">
        <f>IF(GL_Paste!$B17076="","",N(GL_Paste!$H17076)-N(GL_Paste!$G17076))</f>
        <v/>
      </c>
      <c r="B17079" s="43">
        <f>IF(GL_Paste!$B17076="","",DATE(YEAR(GL_Paste!$E17076),MONTH(GL_Paste!$E17076),1))</f>
        <v/>
      </c>
      <c r="C17079">
        <f>IF(GL_Paste!$B17076="","",IF(TRIM(GL_Paste!$M17076)&lt;&gt;"",TRIM(GL_Paste!$M17076),IFERROR(MID(GL_Paste!$I17076,FIND("[",GL_Paste!$I17076)+1,FIND("]",GL_Paste!$I17076)-FIND("[",GL_Paste!$I17076)-1),"")))</f>
        <v/>
      </c>
      <c r="D17079">
        <f>IF(GL_Paste!$B17076="","",IFERROR(INDEX(DeptName,MATCH($C17079,DeptTag,0)),"UNALLOCATED"))</f>
        <v/>
      </c>
      <c r="E17079">
        <f>IF(GL_Paste!$B17076="","",IFERROR(INDEX(AcctCat,MATCH(GL_Paste!$B17076&amp;"",AcctCode,0)),"UNKNOWN"))</f>
        <v/>
      </c>
      <c r="F17079">
        <f>IF(GL_Paste!$B17076="","",IFERROR(INDEX(AcctSub,MATCH(GL_Paste!$B17076&amp;"",AcctCode,0)),"UNKNOWN"))</f>
        <v/>
      </c>
    </row>
    <row r="17080">
      <c r="A17080" s="40">
        <f>IF(GL_Paste!$B17077="","",N(GL_Paste!$H17077)-N(GL_Paste!$G17077))</f>
        <v/>
      </c>
      <c r="B17080" s="43">
        <f>IF(GL_Paste!$B17077="","",DATE(YEAR(GL_Paste!$E17077),MONTH(GL_Paste!$E17077),1))</f>
        <v/>
      </c>
      <c r="C17080">
        <f>IF(GL_Paste!$B17077="","",IF(TRIM(GL_Paste!$M17077)&lt;&gt;"",TRIM(GL_Paste!$M17077),IFERROR(MID(GL_Paste!$I17077,FIND("[",GL_Paste!$I17077)+1,FIND("]",GL_Paste!$I17077)-FIND("[",GL_Paste!$I17077)-1),"")))</f>
        <v/>
      </c>
      <c r="D17080">
        <f>IF(GL_Paste!$B17077="","",IFERROR(INDEX(DeptName,MATCH($C17080,DeptTag,0)),"UNALLOCATED"))</f>
        <v/>
      </c>
      <c r="E17080">
        <f>IF(GL_Paste!$B17077="","",IFERROR(INDEX(AcctCat,MATCH(GL_Paste!$B17077&amp;"",AcctCode,0)),"UNKNOWN"))</f>
        <v/>
      </c>
      <c r="F17080">
        <f>IF(GL_Paste!$B17077="","",IFERROR(INDEX(AcctSub,MATCH(GL_Paste!$B17077&amp;"",AcctCode,0)),"UNKNOWN"))</f>
        <v/>
      </c>
    </row>
    <row r="17081">
      <c r="A17081" s="40">
        <f>IF(GL_Paste!$B17078="","",N(GL_Paste!$H17078)-N(GL_Paste!$G17078))</f>
        <v/>
      </c>
      <c r="B17081" s="43">
        <f>IF(GL_Paste!$B17078="","",DATE(YEAR(GL_Paste!$E17078),MONTH(GL_Paste!$E17078),1))</f>
        <v/>
      </c>
      <c r="C17081">
        <f>IF(GL_Paste!$B17078="","",IF(TRIM(GL_Paste!$M17078)&lt;&gt;"",TRIM(GL_Paste!$M17078),IFERROR(MID(GL_Paste!$I17078,FIND("[",GL_Paste!$I17078)+1,FIND("]",GL_Paste!$I17078)-FIND("[",GL_Paste!$I17078)-1),"")))</f>
        <v/>
      </c>
      <c r="D17081">
        <f>IF(GL_Paste!$B17078="","",IFERROR(INDEX(DeptName,MATCH($C17081,DeptTag,0)),"UNALLOCATED"))</f>
        <v/>
      </c>
      <c r="E17081">
        <f>IF(GL_Paste!$B17078="","",IFERROR(INDEX(AcctCat,MATCH(GL_Paste!$B17078&amp;"",AcctCode,0)),"UNKNOWN"))</f>
        <v/>
      </c>
      <c r="F17081">
        <f>IF(GL_Paste!$B17078="","",IFERROR(INDEX(AcctSub,MATCH(GL_Paste!$B17078&amp;"",AcctCode,0)),"UNKNOWN"))</f>
        <v/>
      </c>
    </row>
    <row r="17082">
      <c r="A17082" s="40">
        <f>IF(GL_Paste!$B17079="","",N(GL_Paste!$H17079)-N(GL_Paste!$G17079))</f>
        <v/>
      </c>
      <c r="B17082" s="43">
        <f>IF(GL_Paste!$B17079="","",DATE(YEAR(GL_Paste!$E17079),MONTH(GL_Paste!$E17079),1))</f>
        <v/>
      </c>
      <c r="C17082">
        <f>IF(GL_Paste!$B17079="","",IF(TRIM(GL_Paste!$M17079)&lt;&gt;"",TRIM(GL_Paste!$M17079),IFERROR(MID(GL_Paste!$I17079,FIND("[",GL_Paste!$I17079)+1,FIND("]",GL_Paste!$I17079)-FIND("[",GL_Paste!$I17079)-1),"")))</f>
        <v/>
      </c>
      <c r="D17082">
        <f>IF(GL_Paste!$B17079="","",IFERROR(INDEX(DeptName,MATCH($C17082,DeptTag,0)),"UNALLOCATED"))</f>
        <v/>
      </c>
      <c r="E17082">
        <f>IF(GL_Paste!$B17079="","",IFERROR(INDEX(AcctCat,MATCH(GL_Paste!$B17079&amp;"",AcctCode,0)),"UNKNOWN"))</f>
        <v/>
      </c>
      <c r="F17082">
        <f>IF(GL_Paste!$B17079="","",IFERROR(INDEX(AcctSub,MATCH(GL_Paste!$B17079&amp;"",AcctCode,0)),"UNKNOWN"))</f>
        <v/>
      </c>
    </row>
    <row r="17083">
      <c r="A17083" s="40">
        <f>IF(GL_Paste!$B17080="","",N(GL_Paste!$H17080)-N(GL_Paste!$G17080))</f>
        <v/>
      </c>
      <c r="B17083" s="43">
        <f>IF(GL_Paste!$B17080="","",DATE(YEAR(GL_Paste!$E17080),MONTH(GL_Paste!$E17080),1))</f>
        <v/>
      </c>
      <c r="C17083">
        <f>IF(GL_Paste!$B17080="","",IF(TRIM(GL_Paste!$M17080)&lt;&gt;"",TRIM(GL_Paste!$M17080),IFERROR(MID(GL_Paste!$I17080,FIND("[",GL_Paste!$I17080)+1,FIND("]",GL_Paste!$I17080)-FIND("[",GL_Paste!$I17080)-1),"")))</f>
        <v/>
      </c>
      <c r="D17083">
        <f>IF(GL_Paste!$B17080="","",IFERROR(INDEX(DeptName,MATCH($C17083,DeptTag,0)),"UNALLOCATED"))</f>
        <v/>
      </c>
      <c r="E17083">
        <f>IF(GL_Paste!$B17080="","",IFERROR(INDEX(AcctCat,MATCH(GL_Paste!$B17080&amp;"",AcctCode,0)),"UNKNOWN"))</f>
        <v/>
      </c>
      <c r="F17083">
        <f>IF(GL_Paste!$B17080="","",IFERROR(INDEX(AcctSub,MATCH(GL_Paste!$B17080&amp;"",AcctCode,0)),"UNKNOWN"))</f>
        <v/>
      </c>
    </row>
    <row r="17084">
      <c r="A17084" s="40">
        <f>IF(GL_Paste!$B17081="","",N(GL_Paste!$H17081)-N(GL_Paste!$G17081))</f>
        <v/>
      </c>
      <c r="B17084" s="43">
        <f>IF(GL_Paste!$B17081="","",DATE(YEAR(GL_Paste!$E17081),MONTH(GL_Paste!$E17081),1))</f>
        <v/>
      </c>
      <c r="C17084">
        <f>IF(GL_Paste!$B17081="","",IF(TRIM(GL_Paste!$M17081)&lt;&gt;"",TRIM(GL_Paste!$M17081),IFERROR(MID(GL_Paste!$I17081,FIND("[",GL_Paste!$I17081)+1,FIND("]",GL_Paste!$I17081)-FIND("[",GL_Paste!$I17081)-1),"")))</f>
        <v/>
      </c>
      <c r="D17084">
        <f>IF(GL_Paste!$B17081="","",IFERROR(INDEX(DeptName,MATCH($C17084,DeptTag,0)),"UNALLOCATED"))</f>
        <v/>
      </c>
      <c r="E17084">
        <f>IF(GL_Paste!$B17081="","",IFERROR(INDEX(AcctCat,MATCH(GL_Paste!$B17081&amp;"",AcctCode,0)),"UNKNOWN"))</f>
        <v/>
      </c>
      <c r="F17084">
        <f>IF(GL_Paste!$B17081="","",IFERROR(INDEX(AcctSub,MATCH(GL_Paste!$B17081&amp;"",AcctCode,0)),"UNKNOWN"))</f>
        <v/>
      </c>
    </row>
    <row r="17085">
      <c r="A17085" s="40">
        <f>IF(GL_Paste!$B17082="","",N(GL_Paste!$H17082)-N(GL_Paste!$G17082))</f>
        <v/>
      </c>
      <c r="B17085" s="43">
        <f>IF(GL_Paste!$B17082="","",DATE(YEAR(GL_Paste!$E17082),MONTH(GL_Paste!$E17082),1))</f>
        <v/>
      </c>
      <c r="C17085">
        <f>IF(GL_Paste!$B17082="","",IF(TRIM(GL_Paste!$M17082)&lt;&gt;"",TRIM(GL_Paste!$M17082),IFERROR(MID(GL_Paste!$I17082,FIND("[",GL_Paste!$I17082)+1,FIND("]",GL_Paste!$I17082)-FIND("[",GL_Paste!$I17082)-1),"")))</f>
        <v/>
      </c>
      <c r="D17085">
        <f>IF(GL_Paste!$B17082="","",IFERROR(INDEX(DeptName,MATCH($C17085,DeptTag,0)),"UNALLOCATED"))</f>
        <v/>
      </c>
      <c r="E17085">
        <f>IF(GL_Paste!$B17082="","",IFERROR(INDEX(AcctCat,MATCH(GL_Paste!$B17082&amp;"",AcctCode,0)),"UNKNOWN"))</f>
        <v/>
      </c>
      <c r="F17085">
        <f>IF(GL_Paste!$B17082="","",IFERROR(INDEX(AcctSub,MATCH(GL_Paste!$B17082&amp;"",AcctCode,0)),"UNKNOWN"))</f>
        <v/>
      </c>
    </row>
    <row r="17086">
      <c r="A17086" s="40">
        <f>IF(GL_Paste!$B17083="","",N(GL_Paste!$H17083)-N(GL_Paste!$G17083))</f>
        <v/>
      </c>
      <c r="B17086" s="43">
        <f>IF(GL_Paste!$B17083="","",DATE(YEAR(GL_Paste!$E17083),MONTH(GL_Paste!$E17083),1))</f>
        <v/>
      </c>
      <c r="C17086">
        <f>IF(GL_Paste!$B17083="","",IF(TRIM(GL_Paste!$M17083)&lt;&gt;"",TRIM(GL_Paste!$M17083),IFERROR(MID(GL_Paste!$I17083,FIND("[",GL_Paste!$I17083)+1,FIND("]",GL_Paste!$I17083)-FIND("[",GL_Paste!$I17083)-1),"")))</f>
        <v/>
      </c>
      <c r="D17086">
        <f>IF(GL_Paste!$B17083="","",IFERROR(INDEX(DeptName,MATCH($C17086,DeptTag,0)),"UNALLOCATED"))</f>
        <v/>
      </c>
      <c r="E17086">
        <f>IF(GL_Paste!$B17083="","",IFERROR(INDEX(AcctCat,MATCH(GL_Paste!$B17083&amp;"",AcctCode,0)),"UNKNOWN"))</f>
        <v/>
      </c>
      <c r="F17086">
        <f>IF(GL_Paste!$B17083="","",IFERROR(INDEX(AcctSub,MATCH(GL_Paste!$B17083&amp;"",AcctCode,0)),"UNKNOWN"))</f>
        <v/>
      </c>
    </row>
    <row r="17087">
      <c r="A17087" s="40">
        <f>IF(GL_Paste!$B17084="","",N(GL_Paste!$H17084)-N(GL_Paste!$G17084))</f>
        <v/>
      </c>
      <c r="B17087" s="43">
        <f>IF(GL_Paste!$B17084="","",DATE(YEAR(GL_Paste!$E17084),MONTH(GL_Paste!$E17084),1))</f>
        <v/>
      </c>
      <c r="C17087">
        <f>IF(GL_Paste!$B17084="","",IF(TRIM(GL_Paste!$M17084)&lt;&gt;"",TRIM(GL_Paste!$M17084),IFERROR(MID(GL_Paste!$I17084,FIND("[",GL_Paste!$I17084)+1,FIND("]",GL_Paste!$I17084)-FIND("[",GL_Paste!$I17084)-1),"")))</f>
        <v/>
      </c>
      <c r="D17087">
        <f>IF(GL_Paste!$B17084="","",IFERROR(INDEX(DeptName,MATCH($C17087,DeptTag,0)),"UNALLOCATED"))</f>
        <v/>
      </c>
      <c r="E17087">
        <f>IF(GL_Paste!$B17084="","",IFERROR(INDEX(AcctCat,MATCH(GL_Paste!$B17084&amp;"",AcctCode,0)),"UNKNOWN"))</f>
        <v/>
      </c>
      <c r="F17087">
        <f>IF(GL_Paste!$B17084="","",IFERROR(INDEX(AcctSub,MATCH(GL_Paste!$B17084&amp;"",AcctCode,0)),"UNKNOWN"))</f>
        <v/>
      </c>
    </row>
    <row r="17088">
      <c r="A17088" s="40">
        <f>IF(GL_Paste!$B17085="","",N(GL_Paste!$H17085)-N(GL_Paste!$G17085))</f>
        <v/>
      </c>
      <c r="B17088" s="43">
        <f>IF(GL_Paste!$B17085="","",DATE(YEAR(GL_Paste!$E17085),MONTH(GL_Paste!$E17085),1))</f>
        <v/>
      </c>
      <c r="C17088">
        <f>IF(GL_Paste!$B17085="","",IF(TRIM(GL_Paste!$M17085)&lt;&gt;"",TRIM(GL_Paste!$M17085),IFERROR(MID(GL_Paste!$I17085,FIND("[",GL_Paste!$I17085)+1,FIND("]",GL_Paste!$I17085)-FIND("[",GL_Paste!$I17085)-1),"")))</f>
        <v/>
      </c>
      <c r="D17088">
        <f>IF(GL_Paste!$B17085="","",IFERROR(INDEX(DeptName,MATCH($C17088,DeptTag,0)),"UNALLOCATED"))</f>
        <v/>
      </c>
      <c r="E17088">
        <f>IF(GL_Paste!$B17085="","",IFERROR(INDEX(AcctCat,MATCH(GL_Paste!$B17085&amp;"",AcctCode,0)),"UNKNOWN"))</f>
        <v/>
      </c>
      <c r="F17088">
        <f>IF(GL_Paste!$B17085="","",IFERROR(INDEX(AcctSub,MATCH(GL_Paste!$B17085&amp;"",AcctCode,0)),"UNKNOWN"))</f>
        <v/>
      </c>
    </row>
    <row r="17089">
      <c r="A17089" s="40">
        <f>IF(GL_Paste!$B17086="","",N(GL_Paste!$H17086)-N(GL_Paste!$G17086))</f>
        <v/>
      </c>
      <c r="B17089" s="43">
        <f>IF(GL_Paste!$B17086="","",DATE(YEAR(GL_Paste!$E17086),MONTH(GL_Paste!$E17086),1))</f>
        <v/>
      </c>
      <c r="C17089">
        <f>IF(GL_Paste!$B17086="","",IF(TRIM(GL_Paste!$M17086)&lt;&gt;"",TRIM(GL_Paste!$M17086),IFERROR(MID(GL_Paste!$I17086,FIND("[",GL_Paste!$I17086)+1,FIND("]",GL_Paste!$I17086)-FIND("[",GL_Paste!$I17086)-1),"")))</f>
        <v/>
      </c>
      <c r="D17089">
        <f>IF(GL_Paste!$B17086="","",IFERROR(INDEX(DeptName,MATCH($C17089,DeptTag,0)),"UNALLOCATED"))</f>
        <v/>
      </c>
      <c r="E17089">
        <f>IF(GL_Paste!$B17086="","",IFERROR(INDEX(AcctCat,MATCH(GL_Paste!$B17086&amp;"",AcctCode,0)),"UNKNOWN"))</f>
        <v/>
      </c>
      <c r="F17089">
        <f>IF(GL_Paste!$B17086="","",IFERROR(INDEX(AcctSub,MATCH(GL_Paste!$B17086&amp;"",AcctCode,0)),"UNKNOWN"))</f>
        <v/>
      </c>
    </row>
    <row r="17090">
      <c r="A17090" s="40">
        <f>IF(GL_Paste!$B17087="","",N(GL_Paste!$H17087)-N(GL_Paste!$G17087))</f>
        <v/>
      </c>
      <c r="B17090" s="43">
        <f>IF(GL_Paste!$B17087="","",DATE(YEAR(GL_Paste!$E17087),MONTH(GL_Paste!$E17087),1))</f>
        <v/>
      </c>
      <c r="C17090">
        <f>IF(GL_Paste!$B17087="","",IF(TRIM(GL_Paste!$M17087)&lt;&gt;"",TRIM(GL_Paste!$M17087),IFERROR(MID(GL_Paste!$I17087,FIND("[",GL_Paste!$I17087)+1,FIND("]",GL_Paste!$I17087)-FIND("[",GL_Paste!$I17087)-1),"")))</f>
        <v/>
      </c>
      <c r="D17090">
        <f>IF(GL_Paste!$B17087="","",IFERROR(INDEX(DeptName,MATCH($C17090,DeptTag,0)),"UNALLOCATED"))</f>
        <v/>
      </c>
      <c r="E17090">
        <f>IF(GL_Paste!$B17087="","",IFERROR(INDEX(AcctCat,MATCH(GL_Paste!$B17087&amp;"",AcctCode,0)),"UNKNOWN"))</f>
        <v/>
      </c>
      <c r="F17090">
        <f>IF(GL_Paste!$B17087="","",IFERROR(INDEX(AcctSub,MATCH(GL_Paste!$B17087&amp;"",AcctCode,0)),"UNKNOWN"))</f>
        <v/>
      </c>
    </row>
    <row r="17091">
      <c r="A17091" s="40">
        <f>IF(GL_Paste!$B17088="","",N(GL_Paste!$H17088)-N(GL_Paste!$G17088))</f>
        <v/>
      </c>
      <c r="B17091" s="43">
        <f>IF(GL_Paste!$B17088="","",DATE(YEAR(GL_Paste!$E17088),MONTH(GL_Paste!$E17088),1))</f>
        <v/>
      </c>
      <c r="C17091">
        <f>IF(GL_Paste!$B17088="","",IF(TRIM(GL_Paste!$M17088)&lt;&gt;"",TRIM(GL_Paste!$M17088),IFERROR(MID(GL_Paste!$I17088,FIND("[",GL_Paste!$I17088)+1,FIND("]",GL_Paste!$I17088)-FIND("[",GL_Paste!$I17088)-1),"")))</f>
        <v/>
      </c>
      <c r="D17091">
        <f>IF(GL_Paste!$B17088="","",IFERROR(INDEX(DeptName,MATCH($C17091,DeptTag,0)),"UNALLOCATED"))</f>
        <v/>
      </c>
      <c r="E17091">
        <f>IF(GL_Paste!$B17088="","",IFERROR(INDEX(AcctCat,MATCH(GL_Paste!$B17088&amp;"",AcctCode,0)),"UNKNOWN"))</f>
        <v/>
      </c>
      <c r="F17091">
        <f>IF(GL_Paste!$B17088="","",IFERROR(INDEX(AcctSub,MATCH(GL_Paste!$B17088&amp;"",AcctCode,0)),"UNKNOWN"))</f>
        <v/>
      </c>
    </row>
    <row r="17092">
      <c r="A17092" s="40">
        <f>IF(GL_Paste!$B17089="","",N(GL_Paste!$H17089)-N(GL_Paste!$G17089))</f>
        <v/>
      </c>
      <c r="B17092" s="43">
        <f>IF(GL_Paste!$B17089="","",DATE(YEAR(GL_Paste!$E17089),MONTH(GL_Paste!$E17089),1))</f>
        <v/>
      </c>
      <c r="C17092">
        <f>IF(GL_Paste!$B17089="","",IF(TRIM(GL_Paste!$M17089)&lt;&gt;"",TRIM(GL_Paste!$M17089),IFERROR(MID(GL_Paste!$I17089,FIND("[",GL_Paste!$I17089)+1,FIND("]",GL_Paste!$I17089)-FIND("[",GL_Paste!$I17089)-1),"")))</f>
        <v/>
      </c>
      <c r="D17092">
        <f>IF(GL_Paste!$B17089="","",IFERROR(INDEX(DeptName,MATCH($C17092,DeptTag,0)),"UNALLOCATED"))</f>
        <v/>
      </c>
      <c r="E17092">
        <f>IF(GL_Paste!$B17089="","",IFERROR(INDEX(AcctCat,MATCH(GL_Paste!$B17089&amp;"",AcctCode,0)),"UNKNOWN"))</f>
        <v/>
      </c>
      <c r="F17092">
        <f>IF(GL_Paste!$B17089="","",IFERROR(INDEX(AcctSub,MATCH(GL_Paste!$B17089&amp;"",AcctCode,0)),"UNKNOWN"))</f>
        <v/>
      </c>
    </row>
    <row r="17093">
      <c r="A17093" s="40">
        <f>IF(GL_Paste!$B17090="","",N(GL_Paste!$H17090)-N(GL_Paste!$G17090))</f>
        <v/>
      </c>
      <c r="B17093" s="43">
        <f>IF(GL_Paste!$B17090="","",DATE(YEAR(GL_Paste!$E17090),MONTH(GL_Paste!$E17090),1))</f>
        <v/>
      </c>
      <c r="C17093">
        <f>IF(GL_Paste!$B17090="","",IF(TRIM(GL_Paste!$M17090)&lt;&gt;"",TRIM(GL_Paste!$M17090),IFERROR(MID(GL_Paste!$I17090,FIND("[",GL_Paste!$I17090)+1,FIND("]",GL_Paste!$I17090)-FIND("[",GL_Paste!$I17090)-1),"")))</f>
        <v/>
      </c>
      <c r="D17093">
        <f>IF(GL_Paste!$B17090="","",IFERROR(INDEX(DeptName,MATCH($C17093,DeptTag,0)),"UNALLOCATED"))</f>
        <v/>
      </c>
      <c r="E17093">
        <f>IF(GL_Paste!$B17090="","",IFERROR(INDEX(AcctCat,MATCH(GL_Paste!$B17090&amp;"",AcctCode,0)),"UNKNOWN"))</f>
        <v/>
      </c>
      <c r="F17093">
        <f>IF(GL_Paste!$B17090="","",IFERROR(INDEX(AcctSub,MATCH(GL_Paste!$B17090&amp;"",AcctCode,0)),"UNKNOWN"))</f>
        <v/>
      </c>
    </row>
    <row r="17094">
      <c r="A17094" s="40">
        <f>IF(GL_Paste!$B17091="","",N(GL_Paste!$H17091)-N(GL_Paste!$G17091))</f>
        <v/>
      </c>
      <c r="B17094" s="43">
        <f>IF(GL_Paste!$B17091="","",DATE(YEAR(GL_Paste!$E17091),MONTH(GL_Paste!$E17091),1))</f>
        <v/>
      </c>
      <c r="C17094">
        <f>IF(GL_Paste!$B17091="","",IF(TRIM(GL_Paste!$M17091)&lt;&gt;"",TRIM(GL_Paste!$M17091),IFERROR(MID(GL_Paste!$I17091,FIND("[",GL_Paste!$I17091)+1,FIND("]",GL_Paste!$I17091)-FIND("[",GL_Paste!$I17091)-1),"")))</f>
        <v/>
      </c>
      <c r="D17094">
        <f>IF(GL_Paste!$B17091="","",IFERROR(INDEX(DeptName,MATCH($C17094,DeptTag,0)),"UNALLOCATED"))</f>
        <v/>
      </c>
      <c r="E17094">
        <f>IF(GL_Paste!$B17091="","",IFERROR(INDEX(AcctCat,MATCH(GL_Paste!$B17091&amp;"",AcctCode,0)),"UNKNOWN"))</f>
        <v/>
      </c>
      <c r="F17094">
        <f>IF(GL_Paste!$B17091="","",IFERROR(INDEX(AcctSub,MATCH(GL_Paste!$B17091&amp;"",AcctCode,0)),"UNKNOWN"))</f>
        <v/>
      </c>
    </row>
    <row r="17095">
      <c r="A17095" s="40">
        <f>IF(GL_Paste!$B17092="","",N(GL_Paste!$H17092)-N(GL_Paste!$G17092))</f>
        <v/>
      </c>
      <c r="B17095" s="43">
        <f>IF(GL_Paste!$B17092="","",DATE(YEAR(GL_Paste!$E17092),MONTH(GL_Paste!$E17092),1))</f>
        <v/>
      </c>
      <c r="C17095">
        <f>IF(GL_Paste!$B17092="","",IF(TRIM(GL_Paste!$M17092)&lt;&gt;"",TRIM(GL_Paste!$M17092),IFERROR(MID(GL_Paste!$I17092,FIND("[",GL_Paste!$I17092)+1,FIND("]",GL_Paste!$I17092)-FIND("[",GL_Paste!$I17092)-1),"")))</f>
        <v/>
      </c>
      <c r="D17095">
        <f>IF(GL_Paste!$B17092="","",IFERROR(INDEX(DeptName,MATCH($C17095,DeptTag,0)),"UNALLOCATED"))</f>
        <v/>
      </c>
      <c r="E17095">
        <f>IF(GL_Paste!$B17092="","",IFERROR(INDEX(AcctCat,MATCH(GL_Paste!$B17092&amp;"",AcctCode,0)),"UNKNOWN"))</f>
        <v/>
      </c>
      <c r="F17095">
        <f>IF(GL_Paste!$B17092="","",IFERROR(INDEX(AcctSub,MATCH(GL_Paste!$B17092&amp;"",AcctCode,0)),"UNKNOWN"))</f>
        <v/>
      </c>
    </row>
    <row r="17096">
      <c r="A17096" s="40">
        <f>IF(GL_Paste!$B17093="","",N(GL_Paste!$H17093)-N(GL_Paste!$G17093))</f>
        <v/>
      </c>
      <c r="B17096" s="43">
        <f>IF(GL_Paste!$B17093="","",DATE(YEAR(GL_Paste!$E17093),MONTH(GL_Paste!$E17093),1))</f>
        <v/>
      </c>
      <c r="C17096">
        <f>IF(GL_Paste!$B17093="","",IF(TRIM(GL_Paste!$M17093)&lt;&gt;"",TRIM(GL_Paste!$M17093),IFERROR(MID(GL_Paste!$I17093,FIND("[",GL_Paste!$I17093)+1,FIND("]",GL_Paste!$I17093)-FIND("[",GL_Paste!$I17093)-1),"")))</f>
        <v/>
      </c>
      <c r="D17096">
        <f>IF(GL_Paste!$B17093="","",IFERROR(INDEX(DeptName,MATCH($C17096,DeptTag,0)),"UNALLOCATED"))</f>
        <v/>
      </c>
      <c r="E17096">
        <f>IF(GL_Paste!$B17093="","",IFERROR(INDEX(AcctCat,MATCH(GL_Paste!$B17093&amp;"",AcctCode,0)),"UNKNOWN"))</f>
        <v/>
      </c>
      <c r="F17096">
        <f>IF(GL_Paste!$B17093="","",IFERROR(INDEX(AcctSub,MATCH(GL_Paste!$B17093&amp;"",AcctCode,0)),"UNKNOWN"))</f>
        <v/>
      </c>
    </row>
    <row r="17097">
      <c r="A17097" s="40">
        <f>IF(GL_Paste!$B17094="","",N(GL_Paste!$H17094)-N(GL_Paste!$G17094))</f>
        <v/>
      </c>
      <c r="B17097" s="43">
        <f>IF(GL_Paste!$B17094="","",DATE(YEAR(GL_Paste!$E17094),MONTH(GL_Paste!$E17094),1))</f>
        <v/>
      </c>
      <c r="C17097">
        <f>IF(GL_Paste!$B17094="","",IF(TRIM(GL_Paste!$M17094)&lt;&gt;"",TRIM(GL_Paste!$M17094),IFERROR(MID(GL_Paste!$I17094,FIND("[",GL_Paste!$I17094)+1,FIND("]",GL_Paste!$I17094)-FIND("[",GL_Paste!$I17094)-1),"")))</f>
        <v/>
      </c>
      <c r="D17097">
        <f>IF(GL_Paste!$B17094="","",IFERROR(INDEX(DeptName,MATCH($C17097,DeptTag,0)),"UNALLOCATED"))</f>
        <v/>
      </c>
      <c r="E17097">
        <f>IF(GL_Paste!$B17094="","",IFERROR(INDEX(AcctCat,MATCH(GL_Paste!$B17094&amp;"",AcctCode,0)),"UNKNOWN"))</f>
        <v/>
      </c>
      <c r="F17097">
        <f>IF(GL_Paste!$B17094="","",IFERROR(INDEX(AcctSub,MATCH(GL_Paste!$B17094&amp;"",AcctCode,0)),"UNKNOWN"))</f>
        <v/>
      </c>
    </row>
    <row r="17098">
      <c r="A17098" s="40">
        <f>IF(GL_Paste!$B17095="","",N(GL_Paste!$H17095)-N(GL_Paste!$G17095))</f>
        <v/>
      </c>
      <c r="B17098" s="43">
        <f>IF(GL_Paste!$B17095="","",DATE(YEAR(GL_Paste!$E17095),MONTH(GL_Paste!$E17095),1))</f>
        <v/>
      </c>
      <c r="C17098">
        <f>IF(GL_Paste!$B17095="","",IF(TRIM(GL_Paste!$M17095)&lt;&gt;"",TRIM(GL_Paste!$M17095),IFERROR(MID(GL_Paste!$I17095,FIND("[",GL_Paste!$I17095)+1,FIND("]",GL_Paste!$I17095)-FIND("[",GL_Paste!$I17095)-1),"")))</f>
        <v/>
      </c>
      <c r="D17098">
        <f>IF(GL_Paste!$B17095="","",IFERROR(INDEX(DeptName,MATCH($C17098,DeptTag,0)),"UNALLOCATED"))</f>
        <v/>
      </c>
      <c r="E17098">
        <f>IF(GL_Paste!$B17095="","",IFERROR(INDEX(AcctCat,MATCH(GL_Paste!$B17095&amp;"",AcctCode,0)),"UNKNOWN"))</f>
        <v/>
      </c>
      <c r="F17098">
        <f>IF(GL_Paste!$B17095="","",IFERROR(INDEX(AcctSub,MATCH(GL_Paste!$B17095&amp;"",AcctCode,0)),"UNKNOWN"))</f>
        <v/>
      </c>
    </row>
    <row r="17099">
      <c r="A17099" s="40">
        <f>IF(GL_Paste!$B17096="","",N(GL_Paste!$H17096)-N(GL_Paste!$G17096))</f>
        <v/>
      </c>
      <c r="B17099" s="43">
        <f>IF(GL_Paste!$B17096="","",DATE(YEAR(GL_Paste!$E17096),MONTH(GL_Paste!$E17096),1))</f>
        <v/>
      </c>
      <c r="C17099">
        <f>IF(GL_Paste!$B17096="","",IF(TRIM(GL_Paste!$M17096)&lt;&gt;"",TRIM(GL_Paste!$M17096),IFERROR(MID(GL_Paste!$I17096,FIND("[",GL_Paste!$I17096)+1,FIND("]",GL_Paste!$I17096)-FIND("[",GL_Paste!$I17096)-1),"")))</f>
        <v/>
      </c>
      <c r="D17099">
        <f>IF(GL_Paste!$B17096="","",IFERROR(INDEX(DeptName,MATCH($C17099,DeptTag,0)),"UNALLOCATED"))</f>
        <v/>
      </c>
      <c r="E17099">
        <f>IF(GL_Paste!$B17096="","",IFERROR(INDEX(AcctCat,MATCH(GL_Paste!$B17096&amp;"",AcctCode,0)),"UNKNOWN"))</f>
        <v/>
      </c>
      <c r="F17099">
        <f>IF(GL_Paste!$B17096="","",IFERROR(INDEX(AcctSub,MATCH(GL_Paste!$B17096&amp;"",AcctCode,0)),"UNKNOWN"))</f>
        <v/>
      </c>
    </row>
    <row r="17100">
      <c r="A17100" s="40">
        <f>IF(GL_Paste!$B17097="","",N(GL_Paste!$H17097)-N(GL_Paste!$G17097))</f>
        <v/>
      </c>
      <c r="B17100" s="43">
        <f>IF(GL_Paste!$B17097="","",DATE(YEAR(GL_Paste!$E17097),MONTH(GL_Paste!$E17097),1))</f>
        <v/>
      </c>
      <c r="C17100">
        <f>IF(GL_Paste!$B17097="","",IF(TRIM(GL_Paste!$M17097)&lt;&gt;"",TRIM(GL_Paste!$M17097),IFERROR(MID(GL_Paste!$I17097,FIND("[",GL_Paste!$I17097)+1,FIND("]",GL_Paste!$I17097)-FIND("[",GL_Paste!$I17097)-1),"")))</f>
        <v/>
      </c>
      <c r="D17100">
        <f>IF(GL_Paste!$B17097="","",IFERROR(INDEX(DeptName,MATCH($C17100,DeptTag,0)),"UNALLOCATED"))</f>
        <v/>
      </c>
      <c r="E17100">
        <f>IF(GL_Paste!$B17097="","",IFERROR(INDEX(AcctCat,MATCH(GL_Paste!$B17097&amp;"",AcctCode,0)),"UNKNOWN"))</f>
        <v/>
      </c>
      <c r="F17100">
        <f>IF(GL_Paste!$B17097="","",IFERROR(INDEX(AcctSub,MATCH(GL_Paste!$B17097&amp;"",AcctCode,0)),"UNKNOWN"))</f>
        <v/>
      </c>
    </row>
    <row r="17101">
      <c r="A17101" s="40">
        <f>IF(GL_Paste!$B17098="","",N(GL_Paste!$H17098)-N(GL_Paste!$G17098))</f>
        <v/>
      </c>
      <c r="B17101" s="43">
        <f>IF(GL_Paste!$B17098="","",DATE(YEAR(GL_Paste!$E17098),MONTH(GL_Paste!$E17098),1))</f>
        <v/>
      </c>
      <c r="C17101">
        <f>IF(GL_Paste!$B17098="","",IF(TRIM(GL_Paste!$M17098)&lt;&gt;"",TRIM(GL_Paste!$M17098),IFERROR(MID(GL_Paste!$I17098,FIND("[",GL_Paste!$I17098)+1,FIND("]",GL_Paste!$I17098)-FIND("[",GL_Paste!$I17098)-1),"")))</f>
        <v/>
      </c>
      <c r="D17101">
        <f>IF(GL_Paste!$B17098="","",IFERROR(INDEX(DeptName,MATCH($C17101,DeptTag,0)),"UNALLOCATED"))</f>
        <v/>
      </c>
      <c r="E17101">
        <f>IF(GL_Paste!$B17098="","",IFERROR(INDEX(AcctCat,MATCH(GL_Paste!$B17098&amp;"",AcctCode,0)),"UNKNOWN"))</f>
        <v/>
      </c>
      <c r="F17101">
        <f>IF(GL_Paste!$B17098="","",IFERROR(INDEX(AcctSub,MATCH(GL_Paste!$B17098&amp;"",AcctCode,0)),"UNKNOWN"))</f>
        <v/>
      </c>
    </row>
    <row r="17102">
      <c r="A17102" s="40">
        <f>IF(GL_Paste!$B17099="","",N(GL_Paste!$H17099)-N(GL_Paste!$G17099))</f>
        <v/>
      </c>
      <c r="B17102" s="43">
        <f>IF(GL_Paste!$B17099="","",DATE(YEAR(GL_Paste!$E17099),MONTH(GL_Paste!$E17099),1))</f>
        <v/>
      </c>
      <c r="C17102">
        <f>IF(GL_Paste!$B17099="","",IF(TRIM(GL_Paste!$M17099)&lt;&gt;"",TRIM(GL_Paste!$M17099),IFERROR(MID(GL_Paste!$I17099,FIND("[",GL_Paste!$I17099)+1,FIND("]",GL_Paste!$I17099)-FIND("[",GL_Paste!$I17099)-1),"")))</f>
        <v/>
      </c>
      <c r="D17102">
        <f>IF(GL_Paste!$B17099="","",IFERROR(INDEX(DeptName,MATCH($C17102,DeptTag,0)),"UNALLOCATED"))</f>
        <v/>
      </c>
      <c r="E17102">
        <f>IF(GL_Paste!$B17099="","",IFERROR(INDEX(AcctCat,MATCH(GL_Paste!$B17099&amp;"",AcctCode,0)),"UNKNOWN"))</f>
        <v/>
      </c>
      <c r="F17102">
        <f>IF(GL_Paste!$B17099="","",IFERROR(INDEX(AcctSub,MATCH(GL_Paste!$B17099&amp;"",AcctCode,0)),"UNKNOWN"))</f>
        <v/>
      </c>
    </row>
    <row r="17103">
      <c r="A17103" s="40">
        <f>IF(GL_Paste!$B17100="","",N(GL_Paste!$H17100)-N(GL_Paste!$G17100))</f>
        <v/>
      </c>
      <c r="B17103" s="43">
        <f>IF(GL_Paste!$B17100="","",DATE(YEAR(GL_Paste!$E17100),MONTH(GL_Paste!$E17100),1))</f>
        <v/>
      </c>
      <c r="C17103">
        <f>IF(GL_Paste!$B17100="","",IF(TRIM(GL_Paste!$M17100)&lt;&gt;"",TRIM(GL_Paste!$M17100),IFERROR(MID(GL_Paste!$I17100,FIND("[",GL_Paste!$I17100)+1,FIND("]",GL_Paste!$I17100)-FIND("[",GL_Paste!$I17100)-1),"")))</f>
        <v/>
      </c>
      <c r="D17103">
        <f>IF(GL_Paste!$B17100="","",IFERROR(INDEX(DeptName,MATCH($C17103,DeptTag,0)),"UNALLOCATED"))</f>
        <v/>
      </c>
      <c r="E17103">
        <f>IF(GL_Paste!$B17100="","",IFERROR(INDEX(AcctCat,MATCH(GL_Paste!$B17100&amp;"",AcctCode,0)),"UNKNOWN"))</f>
        <v/>
      </c>
      <c r="F17103">
        <f>IF(GL_Paste!$B17100="","",IFERROR(INDEX(AcctSub,MATCH(GL_Paste!$B17100&amp;"",AcctCode,0)),"UNKNOWN"))</f>
        <v/>
      </c>
    </row>
    <row r="17104">
      <c r="A17104" s="40">
        <f>IF(GL_Paste!$B17101="","",N(GL_Paste!$H17101)-N(GL_Paste!$G17101))</f>
        <v/>
      </c>
      <c r="B17104" s="43">
        <f>IF(GL_Paste!$B17101="","",DATE(YEAR(GL_Paste!$E17101),MONTH(GL_Paste!$E17101),1))</f>
        <v/>
      </c>
      <c r="C17104">
        <f>IF(GL_Paste!$B17101="","",IF(TRIM(GL_Paste!$M17101)&lt;&gt;"",TRIM(GL_Paste!$M17101),IFERROR(MID(GL_Paste!$I17101,FIND("[",GL_Paste!$I17101)+1,FIND("]",GL_Paste!$I17101)-FIND("[",GL_Paste!$I17101)-1),"")))</f>
        <v/>
      </c>
      <c r="D17104">
        <f>IF(GL_Paste!$B17101="","",IFERROR(INDEX(DeptName,MATCH($C17104,DeptTag,0)),"UNALLOCATED"))</f>
        <v/>
      </c>
      <c r="E17104">
        <f>IF(GL_Paste!$B17101="","",IFERROR(INDEX(AcctCat,MATCH(GL_Paste!$B17101&amp;"",AcctCode,0)),"UNKNOWN"))</f>
        <v/>
      </c>
      <c r="F17104">
        <f>IF(GL_Paste!$B17101="","",IFERROR(INDEX(AcctSub,MATCH(GL_Paste!$B17101&amp;"",AcctCode,0)),"UNKNOWN"))</f>
        <v/>
      </c>
    </row>
    <row r="17105">
      <c r="A17105" s="40">
        <f>IF(GL_Paste!$B17102="","",N(GL_Paste!$H17102)-N(GL_Paste!$G17102))</f>
        <v/>
      </c>
      <c r="B17105" s="43">
        <f>IF(GL_Paste!$B17102="","",DATE(YEAR(GL_Paste!$E17102),MONTH(GL_Paste!$E17102),1))</f>
        <v/>
      </c>
      <c r="C17105">
        <f>IF(GL_Paste!$B17102="","",IF(TRIM(GL_Paste!$M17102)&lt;&gt;"",TRIM(GL_Paste!$M17102),IFERROR(MID(GL_Paste!$I17102,FIND("[",GL_Paste!$I17102)+1,FIND("]",GL_Paste!$I17102)-FIND("[",GL_Paste!$I17102)-1),"")))</f>
        <v/>
      </c>
      <c r="D17105">
        <f>IF(GL_Paste!$B17102="","",IFERROR(INDEX(DeptName,MATCH($C17105,DeptTag,0)),"UNALLOCATED"))</f>
        <v/>
      </c>
      <c r="E17105">
        <f>IF(GL_Paste!$B17102="","",IFERROR(INDEX(AcctCat,MATCH(GL_Paste!$B17102&amp;"",AcctCode,0)),"UNKNOWN"))</f>
        <v/>
      </c>
      <c r="F17105">
        <f>IF(GL_Paste!$B17102="","",IFERROR(INDEX(AcctSub,MATCH(GL_Paste!$B17102&amp;"",AcctCode,0)),"UNKNOWN"))</f>
        <v/>
      </c>
    </row>
    <row r="17106">
      <c r="A17106" s="40">
        <f>IF(GL_Paste!$B17103="","",N(GL_Paste!$H17103)-N(GL_Paste!$G17103))</f>
        <v/>
      </c>
      <c r="B17106" s="43">
        <f>IF(GL_Paste!$B17103="","",DATE(YEAR(GL_Paste!$E17103),MONTH(GL_Paste!$E17103),1))</f>
        <v/>
      </c>
      <c r="C17106">
        <f>IF(GL_Paste!$B17103="","",IF(TRIM(GL_Paste!$M17103)&lt;&gt;"",TRIM(GL_Paste!$M17103),IFERROR(MID(GL_Paste!$I17103,FIND("[",GL_Paste!$I17103)+1,FIND("]",GL_Paste!$I17103)-FIND("[",GL_Paste!$I17103)-1),"")))</f>
        <v/>
      </c>
      <c r="D17106">
        <f>IF(GL_Paste!$B17103="","",IFERROR(INDEX(DeptName,MATCH($C17106,DeptTag,0)),"UNALLOCATED"))</f>
        <v/>
      </c>
      <c r="E17106">
        <f>IF(GL_Paste!$B17103="","",IFERROR(INDEX(AcctCat,MATCH(GL_Paste!$B17103&amp;"",AcctCode,0)),"UNKNOWN"))</f>
        <v/>
      </c>
      <c r="F17106">
        <f>IF(GL_Paste!$B17103="","",IFERROR(INDEX(AcctSub,MATCH(GL_Paste!$B17103&amp;"",AcctCode,0)),"UNKNOWN"))</f>
        <v/>
      </c>
    </row>
    <row r="17107">
      <c r="A17107" s="40">
        <f>IF(GL_Paste!$B17104="","",N(GL_Paste!$H17104)-N(GL_Paste!$G17104))</f>
        <v/>
      </c>
      <c r="B17107" s="43">
        <f>IF(GL_Paste!$B17104="","",DATE(YEAR(GL_Paste!$E17104),MONTH(GL_Paste!$E17104),1))</f>
        <v/>
      </c>
      <c r="C17107">
        <f>IF(GL_Paste!$B17104="","",IF(TRIM(GL_Paste!$M17104)&lt;&gt;"",TRIM(GL_Paste!$M17104),IFERROR(MID(GL_Paste!$I17104,FIND("[",GL_Paste!$I17104)+1,FIND("]",GL_Paste!$I17104)-FIND("[",GL_Paste!$I17104)-1),"")))</f>
        <v/>
      </c>
      <c r="D17107">
        <f>IF(GL_Paste!$B17104="","",IFERROR(INDEX(DeptName,MATCH($C17107,DeptTag,0)),"UNALLOCATED"))</f>
        <v/>
      </c>
      <c r="E17107">
        <f>IF(GL_Paste!$B17104="","",IFERROR(INDEX(AcctCat,MATCH(GL_Paste!$B17104&amp;"",AcctCode,0)),"UNKNOWN"))</f>
        <v/>
      </c>
      <c r="F17107">
        <f>IF(GL_Paste!$B17104="","",IFERROR(INDEX(AcctSub,MATCH(GL_Paste!$B17104&amp;"",AcctCode,0)),"UNKNOWN"))</f>
        <v/>
      </c>
    </row>
    <row r="17108">
      <c r="A17108" s="40">
        <f>IF(GL_Paste!$B17105="","",N(GL_Paste!$H17105)-N(GL_Paste!$G17105))</f>
        <v/>
      </c>
      <c r="B17108" s="43">
        <f>IF(GL_Paste!$B17105="","",DATE(YEAR(GL_Paste!$E17105),MONTH(GL_Paste!$E17105),1))</f>
        <v/>
      </c>
      <c r="C17108">
        <f>IF(GL_Paste!$B17105="","",IF(TRIM(GL_Paste!$M17105)&lt;&gt;"",TRIM(GL_Paste!$M17105),IFERROR(MID(GL_Paste!$I17105,FIND("[",GL_Paste!$I17105)+1,FIND("]",GL_Paste!$I17105)-FIND("[",GL_Paste!$I17105)-1),"")))</f>
        <v/>
      </c>
      <c r="D17108">
        <f>IF(GL_Paste!$B17105="","",IFERROR(INDEX(DeptName,MATCH($C17108,DeptTag,0)),"UNALLOCATED"))</f>
        <v/>
      </c>
      <c r="E17108">
        <f>IF(GL_Paste!$B17105="","",IFERROR(INDEX(AcctCat,MATCH(GL_Paste!$B17105&amp;"",AcctCode,0)),"UNKNOWN"))</f>
        <v/>
      </c>
      <c r="F17108">
        <f>IF(GL_Paste!$B17105="","",IFERROR(INDEX(AcctSub,MATCH(GL_Paste!$B17105&amp;"",AcctCode,0)),"UNKNOWN"))</f>
        <v/>
      </c>
    </row>
    <row r="17109">
      <c r="A17109" s="40">
        <f>IF(GL_Paste!$B17106="","",N(GL_Paste!$H17106)-N(GL_Paste!$G17106))</f>
        <v/>
      </c>
      <c r="B17109" s="43">
        <f>IF(GL_Paste!$B17106="","",DATE(YEAR(GL_Paste!$E17106),MONTH(GL_Paste!$E17106),1))</f>
        <v/>
      </c>
      <c r="C17109">
        <f>IF(GL_Paste!$B17106="","",IF(TRIM(GL_Paste!$M17106)&lt;&gt;"",TRIM(GL_Paste!$M17106),IFERROR(MID(GL_Paste!$I17106,FIND("[",GL_Paste!$I17106)+1,FIND("]",GL_Paste!$I17106)-FIND("[",GL_Paste!$I17106)-1),"")))</f>
        <v/>
      </c>
      <c r="D17109">
        <f>IF(GL_Paste!$B17106="","",IFERROR(INDEX(DeptName,MATCH($C17109,DeptTag,0)),"UNALLOCATED"))</f>
        <v/>
      </c>
      <c r="E17109">
        <f>IF(GL_Paste!$B17106="","",IFERROR(INDEX(AcctCat,MATCH(GL_Paste!$B17106&amp;"",AcctCode,0)),"UNKNOWN"))</f>
        <v/>
      </c>
      <c r="F17109">
        <f>IF(GL_Paste!$B17106="","",IFERROR(INDEX(AcctSub,MATCH(GL_Paste!$B17106&amp;"",AcctCode,0)),"UNKNOWN"))</f>
        <v/>
      </c>
    </row>
    <row r="17110">
      <c r="A17110" s="40">
        <f>IF(GL_Paste!$B17107="","",N(GL_Paste!$H17107)-N(GL_Paste!$G17107))</f>
        <v/>
      </c>
      <c r="B17110" s="43">
        <f>IF(GL_Paste!$B17107="","",DATE(YEAR(GL_Paste!$E17107),MONTH(GL_Paste!$E17107),1))</f>
        <v/>
      </c>
      <c r="C17110">
        <f>IF(GL_Paste!$B17107="","",IF(TRIM(GL_Paste!$M17107)&lt;&gt;"",TRIM(GL_Paste!$M17107),IFERROR(MID(GL_Paste!$I17107,FIND("[",GL_Paste!$I17107)+1,FIND("]",GL_Paste!$I17107)-FIND("[",GL_Paste!$I17107)-1),"")))</f>
        <v/>
      </c>
      <c r="D17110">
        <f>IF(GL_Paste!$B17107="","",IFERROR(INDEX(DeptName,MATCH($C17110,DeptTag,0)),"UNALLOCATED"))</f>
        <v/>
      </c>
      <c r="E17110">
        <f>IF(GL_Paste!$B17107="","",IFERROR(INDEX(AcctCat,MATCH(GL_Paste!$B17107&amp;"",AcctCode,0)),"UNKNOWN"))</f>
        <v/>
      </c>
      <c r="F17110">
        <f>IF(GL_Paste!$B17107="","",IFERROR(INDEX(AcctSub,MATCH(GL_Paste!$B17107&amp;"",AcctCode,0)),"UNKNOWN"))</f>
        <v/>
      </c>
    </row>
    <row r="17111">
      <c r="A17111" s="40">
        <f>IF(GL_Paste!$B17108="","",N(GL_Paste!$H17108)-N(GL_Paste!$G17108))</f>
        <v/>
      </c>
      <c r="B17111" s="43">
        <f>IF(GL_Paste!$B17108="","",DATE(YEAR(GL_Paste!$E17108),MONTH(GL_Paste!$E17108),1))</f>
        <v/>
      </c>
      <c r="C17111">
        <f>IF(GL_Paste!$B17108="","",IF(TRIM(GL_Paste!$M17108)&lt;&gt;"",TRIM(GL_Paste!$M17108),IFERROR(MID(GL_Paste!$I17108,FIND("[",GL_Paste!$I17108)+1,FIND("]",GL_Paste!$I17108)-FIND("[",GL_Paste!$I17108)-1),"")))</f>
        <v/>
      </c>
      <c r="D17111">
        <f>IF(GL_Paste!$B17108="","",IFERROR(INDEX(DeptName,MATCH($C17111,DeptTag,0)),"UNALLOCATED"))</f>
        <v/>
      </c>
      <c r="E17111">
        <f>IF(GL_Paste!$B17108="","",IFERROR(INDEX(AcctCat,MATCH(GL_Paste!$B17108&amp;"",AcctCode,0)),"UNKNOWN"))</f>
        <v/>
      </c>
      <c r="F17111">
        <f>IF(GL_Paste!$B17108="","",IFERROR(INDEX(AcctSub,MATCH(GL_Paste!$B17108&amp;"",AcctCode,0)),"UNKNOWN"))</f>
        <v/>
      </c>
    </row>
    <row r="17112">
      <c r="A17112" s="40">
        <f>IF(GL_Paste!$B17109="","",N(GL_Paste!$H17109)-N(GL_Paste!$G17109))</f>
        <v/>
      </c>
      <c r="B17112" s="43">
        <f>IF(GL_Paste!$B17109="","",DATE(YEAR(GL_Paste!$E17109),MONTH(GL_Paste!$E17109),1))</f>
        <v/>
      </c>
      <c r="C17112">
        <f>IF(GL_Paste!$B17109="","",IF(TRIM(GL_Paste!$M17109)&lt;&gt;"",TRIM(GL_Paste!$M17109),IFERROR(MID(GL_Paste!$I17109,FIND("[",GL_Paste!$I17109)+1,FIND("]",GL_Paste!$I17109)-FIND("[",GL_Paste!$I17109)-1),"")))</f>
        <v/>
      </c>
      <c r="D17112">
        <f>IF(GL_Paste!$B17109="","",IFERROR(INDEX(DeptName,MATCH($C17112,DeptTag,0)),"UNALLOCATED"))</f>
        <v/>
      </c>
      <c r="E17112">
        <f>IF(GL_Paste!$B17109="","",IFERROR(INDEX(AcctCat,MATCH(GL_Paste!$B17109&amp;"",AcctCode,0)),"UNKNOWN"))</f>
        <v/>
      </c>
      <c r="F17112">
        <f>IF(GL_Paste!$B17109="","",IFERROR(INDEX(AcctSub,MATCH(GL_Paste!$B17109&amp;"",AcctCode,0)),"UNKNOWN"))</f>
        <v/>
      </c>
    </row>
    <row r="17113">
      <c r="A17113" s="40">
        <f>IF(GL_Paste!$B17110="","",N(GL_Paste!$H17110)-N(GL_Paste!$G17110))</f>
        <v/>
      </c>
      <c r="B17113" s="43">
        <f>IF(GL_Paste!$B17110="","",DATE(YEAR(GL_Paste!$E17110),MONTH(GL_Paste!$E17110),1))</f>
        <v/>
      </c>
      <c r="C17113">
        <f>IF(GL_Paste!$B17110="","",IF(TRIM(GL_Paste!$M17110)&lt;&gt;"",TRIM(GL_Paste!$M17110),IFERROR(MID(GL_Paste!$I17110,FIND("[",GL_Paste!$I17110)+1,FIND("]",GL_Paste!$I17110)-FIND("[",GL_Paste!$I17110)-1),"")))</f>
        <v/>
      </c>
      <c r="D17113">
        <f>IF(GL_Paste!$B17110="","",IFERROR(INDEX(DeptName,MATCH($C17113,DeptTag,0)),"UNALLOCATED"))</f>
        <v/>
      </c>
      <c r="E17113">
        <f>IF(GL_Paste!$B17110="","",IFERROR(INDEX(AcctCat,MATCH(GL_Paste!$B17110&amp;"",AcctCode,0)),"UNKNOWN"))</f>
        <v/>
      </c>
      <c r="F17113">
        <f>IF(GL_Paste!$B17110="","",IFERROR(INDEX(AcctSub,MATCH(GL_Paste!$B17110&amp;"",AcctCode,0)),"UNKNOWN"))</f>
        <v/>
      </c>
    </row>
    <row r="17114">
      <c r="A17114" s="40">
        <f>IF(GL_Paste!$B17111="","",N(GL_Paste!$H17111)-N(GL_Paste!$G17111))</f>
        <v/>
      </c>
      <c r="B17114" s="43">
        <f>IF(GL_Paste!$B17111="","",DATE(YEAR(GL_Paste!$E17111),MONTH(GL_Paste!$E17111),1))</f>
        <v/>
      </c>
      <c r="C17114">
        <f>IF(GL_Paste!$B17111="","",IF(TRIM(GL_Paste!$M17111)&lt;&gt;"",TRIM(GL_Paste!$M17111),IFERROR(MID(GL_Paste!$I17111,FIND("[",GL_Paste!$I17111)+1,FIND("]",GL_Paste!$I17111)-FIND("[",GL_Paste!$I17111)-1),"")))</f>
        <v/>
      </c>
      <c r="D17114">
        <f>IF(GL_Paste!$B17111="","",IFERROR(INDEX(DeptName,MATCH($C17114,DeptTag,0)),"UNALLOCATED"))</f>
        <v/>
      </c>
      <c r="E17114">
        <f>IF(GL_Paste!$B17111="","",IFERROR(INDEX(AcctCat,MATCH(GL_Paste!$B17111&amp;"",AcctCode,0)),"UNKNOWN"))</f>
        <v/>
      </c>
      <c r="F17114">
        <f>IF(GL_Paste!$B17111="","",IFERROR(INDEX(AcctSub,MATCH(GL_Paste!$B17111&amp;"",AcctCode,0)),"UNKNOWN"))</f>
        <v/>
      </c>
    </row>
    <row r="17115">
      <c r="A17115" s="40">
        <f>IF(GL_Paste!$B17112="","",N(GL_Paste!$H17112)-N(GL_Paste!$G17112))</f>
        <v/>
      </c>
      <c r="B17115" s="43">
        <f>IF(GL_Paste!$B17112="","",DATE(YEAR(GL_Paste!$E17112),MONTH(GL_Paste!$E17112),1))</f>
        <v/>
      </c>
      <c r="C17115">
        <f>IF(GL_Paste!$B17112="","",IF(TRIM(GL_Paste!$M17112)&lt;&gt;"",TRIM(GL_Paste!$M17112),IFERROR(MID(GL_Paste!$I17112,FIND("[",GL_Paste!$I17112)+1,FIND("]",GL_Paste!$I17112)-FIND("[",GL_Paste!$I17112)-1),"")))</f>
        <v/>
      </c>
      <c r="D17115">
        <f>IF(GL_Paste!$B17112="","",IFERROR(INDEX(DeptName,MATCH($C17115,DeptTag,0)),"UNALLOCATED"))</f>
        <v/>
      </c>
      <c r="E17115">
        <f>IF(GL_Paste!$B17112="","",IFERROR(INDEX(AcctCat,MATCH(GL_Paste!$B17112&amp;"",AcctCode,0)),"UNKNOWN"))</f>
        <v/>
      </c>
      <c r="F17115">
        <f>IF(GL_Paste!$B17112="","",IFERROR(INDEX(AcctSub,MATCH(GL_Paste!$B17112&amp;"",AcctCode,0)),"UNKNOWN"))</f>
        <v/>
      </c>
    </row>
    <row r="17116">
      <c r="A17116" s="40">
        <f>IF(GL_Paste!$B17113="","",N(GL_Paste!$H17113)-N(GL_Paste!$G17113))</f>
        <v/>
      </c>
      <c r="B17116" s="43">
        <f>IF(GL_Paste!$B17113="","",DATE(YEAR(GL_Paste!$E17113),MONTH(GL_Paste!$E17113),1))</f>
        <v/>
      </c>
      <c r="C17116">
        <f>IF(GL_Paste!$B17113="","",IF(TRIM(GL_Paste!$M17113)&lt;&gt;"",TRIM(GL_Paste!$M17113),IFERROR(MID(GL_Paste!$I17113,FIND("[",GL_Paste!$I17113)+1,FIND("]",GL_Paste!$I17113)-FIND("[",GL_Paste!$I17113)-1),"")))</f>
        <v/>
      </c>
      <c r="D17116">
        <f>IF(GL_Paste!$B17113="","",IFERROR(INDEX(DeptName,MATCH($C17116,DeptTag,0)),"UNALLOCATED"))</f>
        <v/>
      </c>
      <c r="E17116">
        <f>IF(GL_Paste!$B17113="","",IFERROR(INDEX(AcctCat,MATCH(GL_Paste!$B17113&amp;"",AcctCode,0)),"UNKNOWN"))</f>
        <v/>
      </c>
      <c r="F17116">
        <f>IF(GL_Paste!$B17113="","",IFERROR(INDEX(AcctSub,MATCH(GL_Paste!$B17113&amp;"",AcctCode,0)),"UNKNOWN"))</f>
        <v/>
      </c>
    </row>
    <row r="17117">
      <c r="A17117" s="40">
        <f>IF(GL_Paste!$B17114="","",N(GL_Paste!$H17114)-N(GL_Paste!$G17114))</f>
        <v/>
      </c>
      <c r="B17117" s="43">
        <f>IF(GL_Paste!$B17114="","",DATE(YEAR(GL_Paste!$E17114),MONTH(GL_Paste!$E17114),1))</f>
        <v/>
      </c>
      <c r="C17117">
        <f>IF(GL_Paste!$B17114="","",IF(TRIM(GL_Paste!$M17114)&lt;&gt;"",TRIM(GL_Paste!$M17114),IFERROR(MID(GL_Paste!$I17114,FIND("[",GL_Paste!$I17114)+1,FIND("]",GL_Paste!$I17114)-FIND("[",GL_Paste!$I17114)-1),"")))</f>
        <v/>
      </c>
      <c r="D17117">
        <f>IF(GL_Paste!$B17114="","",IFERROR(INDEX(DeptName,MATCH($C17117,DeptTag,0)),"UNALLOCATED"))</f>
        <v/>
      </c>
      <c r="E17117">
        <f>IF(GL_Paste!$B17114="","",IFERROR(INDEX(AcctCat,MATCH(GL_Paste!$B17114&amp;"",AcctCode,0)),"UNKNOWN"))</f>
        <v/>
      </c>
      <c r="F17117">
        <f>IF(GL_Paste!$B17114="","",IFERROR(INDEX(AcctSub,MATCH(GL_Paste!$B17114&amp;"",AcctCode,0)),"UNKNOWN"))</f>
        <v/>
      </c>
    </row>
    <row r="17118">
      <c r="A17118" s="40">
        <f>IF(GL_Paste!$B17115="","",N(GL_Paste!$H17115)-N(GL_Paste!$G17115))</f>
        <v/>
      </c>
      <c r="B17118" s="43">
        <f>IF(GL_Paste!$B17115="","",DATE(YEAR(GL_Paste!$E17115),MONTH(GL_Paste!$E17115),1))</f>
        <v/>
      </c>
      <c r="C17118">
        <f>IF(GL_Paste!$B17115="","",IF(TRIM(GL_Paste!$M17115)&lt;&gt;"",TRIM(GL_Paste!$M17115),IFERROR(MID(GL_Paste!$I17115,FIND("[",GL_Paste!$I17115)+1,FIND("]",GL_Paste!$I17115)-FIND("[",GL_Paste!$I17115)-1),"")))</f>
        <v/>
      </c>
      <c r="D17118">
        <f>IF(GL_Paste!$B17115="","",IFERROR(INDEX(DeptName,MATCH($C17118,DeptTag,0)),"UNALLOCATED"))</f>
        <v/>
      </c>
      <c r="E17118">
        <f>IF(GL_Paste!$B17115="","",IFERROR(INDEX(AcctCat,MATCH(GL_Paste!$B17115&amp;"",AcctCode,0)),"UNKNOWN"))</f>
        <v/>
      </c>
      <c r="F17118">
        <f>IF(GL_Paste!$B17115="","",IFERROR(INDEX(AcctSub,MATCH(GL_Paste!$B17115&amp;"",AcctCode,0)),"UNKNOWN"))</f>
        <v/>
      </c>
    </row>
    <row r="17119">
      <c r="A17119" s="40">
        <f>IF(GL_Paste!$B17116="","",N(GL_Paste!$H17116)-N(GL_Paste!$G17116))</f>
        <v/>
      </c>
      <c r="B17119" s="43">
        <f>IF(GL_Paste!$B17116="","",DATE(YEAR(GL_Paste!$E17116),MONTH(GL_Paste!$E17116),1))</f>
        <v/>
      </c>
      <c r="C17119">
        <f>IF(GL_Paste!$B17116="","",IF(TRIM(GL_Paste!$M17116)&lt;&gt;"",TRIM(GL_Paste!$M17116),IFERROR(MID(GL_Paste!$I17116,FIND("[",GL_Paste!$I17116)+1,FIND("]",GL_Paste!$I17116)-FIND("[",GL_Paste!$I17116)-1),"")))</f>
        <v/>
      </c>
      <c r="D17119">
        <f>IF(GL_Paste!$B17116="","",IFERROR(INDEX(DeptName,MATCH($C17119,DeptTag,0)),"UNALLOCATED"))</f>
        <v/>
      </c>
      <c r="E17119">
        <f>IF(GL_Paste!$B17116="","",IFERROR(INDEX(AcctCat,MATCH(GL_Paste!$B17116&amp;"",AcctCode,0)),"UNKNOWN"))</f>
        <v/>
      </c>
      <c r="F17119">
        <f>IF(GL_Paste!$B17116="","",IFERROR(INDEX(AcctSub,MATCH(GL_Paste!$B17116&amp;"",AcctCode,0)),"UNKNOWN"))</f>
        <v/>
      </c>
    </row>
    <row r="17120">
      <c r="A17120" s="40">
        <f>IF(GL_Paste!$B17117="","",N(GL_Paste!$H17117)-N(GL_Paste!$G17117))</f>
        <v/>
      </c>
      <c r="B17120" s="43">
        <f>IF(GL_Paste!$B17117="","",DATE(YEAR(GL_Paste!$E17117),MONTH(GL_Paste!$E17117),1))</f>
        <v/>
      </c>
      <c r="C17120">
        <f>IF(GL_Paste!$B17117="","",IF(TRIM(GL_Paste!$M17117)&lt;&gt;"",TRIM(GL_Paste!$M17117),IFERROR(MID(GL_Paste!$I17117,FIND("[",GL_Paste!$I17117)+1,FIND("]",GL_Paste!$I17117)-FIND("[",GL_Paste!$I17117)-1),"")))</f>
        <v/>
      </c>
      <c r="D17120">
        <f>IF(GL_Paste!$B17117="","",IFERROR(INDEX(DeptName,MATCH($C17120,DeptTag,0)),"UNALLOCATED"))</f>
        <v/>
      </c>
      <c r="E17120">
        <f>IF(GL_Paste!$B17117="","",IFERROR(INDEX(AcctCat,MATCH(GL_Paste!$B17117&amp;"",AcctCode,0)),"UNKNOWN"))</f>
        <v/>
      </c>
      <c r="F17120">
        <f>IF(GL_Paste!$B17117="","",IFERROR(INDEX(AcctSub,MATCH(GL_Paste!$B17117&amp;"",AcctCode,0)),"UNKNOWN"))</f>
        <v/>
      </c>
    </row>
    <row r="17121">
      <c r="A17121" s="40">
        <f>IF(GL_Paste!$B17118="","",N(GL_Paste!$H17118)-N(GL_Paste!$G17118))</f>
        <v/>
      </c>
      <c r="B17121" s="43">
        <f>IF(GL_Paste!$B17118="","",DATE(YEAR(GL_Paste!$E17118),MONTH(GL_Paste!$E17118),1))</f>
        <v/>
      </c>
      <c r="C17121">
        <f>IF(GL_Paste!$B17118="","",IF(TRIM(GL_Paste!$M17118)&lt;&gt;"",TRIM(GL_Paste!$M17118),IFERROR(MID(GL_Paste!$I17118,FIND("[",GL_Paste!$I17118)+1,FIND("]",GL_Paste!$I17118)-FIND("[",GL_Paste!$I17118)-1),"")))</f>
        <v/>
      </c>
      <c r="D17121">
        <f>IF(GL_Paste!$B17118="","",IFERROR(INDEX(DeptName,MATCH($C17121,DeptTag,0)),"UNALLOCATED"))</f>
        <v/>
      </c>
      <c r="E17121">
        <f>IF(GL_Paste!$B17118="","",IFERROR(INDEX(AcctCat,MATCH(GL_Paste!$B17118&amp;"",AcctCode,0)),"UNKNOWN"))</f>
        <v/>
      </c>
      <c r="F17121">
        <f>IF(GL_Paste!$B17118="","",IFERROR(INDEX(AcctSub,MATCH(GL_Paste!$B17118&amp;"",AcctCode,0)),"UNKNOWN"))</f>
        <v/>
      </c>
    </row>
    <row r="17122">
      <c r="A17122" s="40">
        <f>IF(GL_Paste!$B17119="","",N(GL_Paste!$H17119)-N(GL_Paste!$G17119))</f>
        <v/>
      </c>
      <c r="B17122" s="43">
        <f>IF(GL_Paste!$B17119="","",DATE(YEAR(GL_Paste!$E17119),MONTH(GL_Paste!$E17119),1))</f>
        <v/>
      </c>
      <c r="C17122">
        <f>IF(GL_Paste!$B17119="","",IF(TRIM(GL_Paste!$M17119)&lt;&gt;"",TRIM(GL_Paste!$M17119),IFERROR(MID(GL_Paste!$I17119,FIND("[",GL_Paste!$I17119)+1,FIND("]",GL_Paste!$I17119)-FIND("[",GL_Paste!$I17119)-1),"")))</f>
        <v/>
      </c>
      <c r="D17122">
        <f>IF(GL_Paste!$B17119="","",IFERROR(INDEX(DeptName,MATCH($C17122,DeptTag,0)),"UNALLOCATED"))</f>
        <v/>
      </c>
      <c r="E17122">
        <f>IF(GL_Paste!$B17119="","",IFERROR(INDEX(AcctCat,MATCH(GL_Paste!$B17119&amp;"",AcctCode,0)),"UNKNOWN"))</f>
        <v/>
      </c>
      <c r="F17122">
        <f>IF(GL_Paste!$B17119="","",IFERROR(INDEX(AcctSub,MATCH(GL_Paste!$B17119&amp;"",AcctCode,0)),"UNKNOWN"))</f>
        <v/>
      </c>
    </row>
    <row r="17123">
      <c r="A17123" s="40">
        <f>IF(GL_Paste!$B17120="","",N(GL_Paste!$H17120)-N(GL_Paste!$G17120))</f>
        <v/>
      </c>
      <c r="B17123" s="43">
        <f>IF(GL_Paste!$B17120="","",DATE(YEAR(GL_Paste!$E17120),MONTH(GL_Paste!$E17120),1))</f>
        <v/>
      </c>
      <c r="C17123">
        <f>IF(GL_Paste!$B17120="","",IF(TRIM(GL_Paste!$M17120)&lt;&gt;"",TRIM(GL_Paste!$M17120),IFERROR(MID(GL_Paste!$I17120,FIND("[",GL_Paste!$I17120)+1,FIND("]",GL_Paste!$I17120)-FIND("[",GL_Paste!$I17120)-1),"")))</f>
        <v/>
      </c>
      <c r="D17123">
        <f>IF(GL_Paste!$B17120="","",IFERROR(INDEX(DeptName,MATCH($C17123,DeptTag,0)),"UNALLOCATED"))</f>
        <v/>
      </c>
      <c r="E17123">
        <f>IF(GL_Paste!$B17120="","",IFERROR(INDEX(AcctCat,MATCH(GL_Paste!$B17120&amp;"",AcctCode,0)),"UNKNOWN"))</f>
        <v/>
      </c>
      <c r="F17123">
        <f>IF(GL_Paste!$B17120="","",IFERROR(INDEX(AcctSub,MATCH(GL_Paste!$B17120&amp;"",AcctCode,0)),"UNKNOWN"))</f>
        <v/>
      </c>
    </row>
    <row r="17124">
      <c r="A17124" s="40">
        <f>IF(GL_Paste!$B17121="","",N(GL_Paste!$H17121)-N(GL_Paste!$G17121))</f>
        <v/>
      </c>
      <c r="B17124" s="43">
        <f>IF(GL_Paste!$B17121="","",DATE(YEAR(GL_Paste!$E17121),MONTH(GL_Paste!$E17121),1))</f>
        <v/>
      </c>
      <c r="C17124">
        <f>IF(GL_Paste!$B17121="","",IF(TRIM(GL_Paste!$M17121)&lt;&gt;"",TRIM(GL_Paste!$M17121),IFERROR(MID(GL_Paste!$I17121,FIND("[",GL_Paste!$I17121)+1,FIND("]",GL_Paste!$I17121)-FIND("[",GL_Paste!$I17121)-1),"")))</f>
        <v/>
      </c>
      <c r="D17124">
        <f>IF(GL_Paste!$B17121="","",IFERROR(INDEX(DeptName,MATCH($C17124,DeptTag,0)),"UNALLOCATED"))</f>
        <v/>
      </c>
      <c r="E17124">
        <f>IF(GL_Paste!$B17121="","",IFERROR(INDEX(AcctCat,MATCH(GL_Paste!$B17121&amp;"",AcctCode,0)),"UNKNOWN"))</f>
        <v/>
      </c>
      <c r="F17124">
        <f>IF(GL_Paste!$B17121="","",IFERROR(INDEX(AcctSub,MATCH(GL_Paste!$B17121&amp;"",AcctCode,0)),"UNKNOWN"))</f>
        <v/>
      </c>
    </row>
    <row r="17125">
      <c r="A17125" s="40">
        <f>IF(GL_Paste!$B17122="","",N(GL_Paste!$H17122)-N(GL_Paste!$G17122))</f>
        <v/>
      </c>
      <c r="B17125" s="43">
        <f>IF(GL_Paste!$B17122="","",DATE(YEAR(GL_Paste!$E17122),MONTH(GL_Paste!$E17122),1))</f>
        <v/>
      </c>
      <c r="C17125">
        <f>IF(GL_Paste!$B17122="","",IF(TRIM(GL_Paste!$M17122)&lt;&gt;"",TRIM(GL_Paste!$M17122),IFERROR(MID(GL_Paste!$I17122,FIND("[",GL_Paste!$I17122)+1,FIND("]",GL_Paste!$I17122)-FIND("[",GL_Paste!$I17122)-1),"")))</f>
        <v/>
      </c>
      <c r="D17125">
        <f>IF(GL_Paste!$B17122="","",IFERROR(INDEX(DeptName,MATCH($C17125,DeptTag,0)),"UNALLOCATED"))</f>
        <v/>
      </c>
      <c r="E17125">
        <f>IF(GL_Paste!$B17122="","",IFERROR(INDEX(AcctCat,MATCH(GL_Paste!$B17122&amp;"",AcctCode,0)),"UNKNOWN"))</f>
        <v/>
      </c>
      <c r="F17125">
        <f>IF(GL_Paste!$B17122="","",IFERROR(INDEX(AcctSub,MATCH(GL_Paste!$B17122&amp;"",AcctCode,0)),"UNKNOWN"))</f>
        <v/>
      </c>
    </row>
    <row r="17126">
      <c r="A17126" s="40">
        <f>IF(GL_Paste!$B17123="","",N(GL_Paste!$H17123)-N(GL_Paste!$G17123))</f>
        <v/>
      </c>
      <c r="B17126" s="43">
        <f>IF(GL_Paste!$B17123="","",DATE(YEAR(GL_Paste!$E17123),MONTH(GL_Paste!$E17123),1))</f>
        <v/>
      </c>
      <c r="C17126">
        <f>IF(GL_Paste!$B17123="","",IF(TRIM(GL_Paste!$M17123)&lt;&gt;"",TRIM(GL_Paste!$M17123),IFERROR(MID(GL_Paste!$I17123,FIND("[",GL_Paste!$I17123)+1,FIND("]",GL_Paste!$I17123)-FIND("[",GL_Paste!$I17123)-1),"")))</f>
        <v/>
      </c>
      <c r="D17126">
        <f>IF(GL_Paste!$B17123="","",IFERROR(INDEX(DeptName,MATCH($C17126,DeptTag,0)),"UNALLOCATED"))</f>
        <v/>
      </c>
      <c r="E17126">
        <f>IF(GL_Paste!$B17123="","",IFERROR(INDEX(AcctCat,MATCH(GL_Paste!$B17123&amp;"",AcctCode,0)),"UNKNOWN"))</f>
        <v/>
      </c>
      <c r="F17126">
        <f>IF(GL_Paste!$B17123="","",IFERROR(INDEX(AcctSub,MATCH(GL_Paste!$B17123&amp;"",AcctCode,0)),"UNKNOWN"))</f>
        <v/>
      </c>
    </row>
    <row r="17127">
      <c r="A17127" s="40">
        <f>IF(GL_Paste!$B17124="","",N(GL_Paste!$H17124)-N(GL_Paste!$G17124))</f>
        <v/>
      </c>
      <c r="B17127" s="43">
        <f>IF(GL_Paste!$B17124="","",DATE(YEAR(GL_Paste!$E17124),MONTH(GL_Paste!$E17124),1))</f>
        <v/>
      </c>
      <c r="C17127">
        <f>IF(GL_Paste!$B17124="","",IF(TRIM(GL_Paste!$M17124)&lt;&gt;"",TRIM(GL_Paste!$M17124),IFERROR(MID(GL_Paste!$I17124,FIND("[",GL_Paste!$I17124)+1,FIND("]",GL_Paste!$I17124)-FIND("[",GL_Paste!$I17124)-1),"")))</f>
        <v/>
      </c>
      <c r="D17127">
        <f>IF(GL_Paste!$B17124="","",IFERROR(INDEX(DeptName,MATCH($C17127,DeptTag,0)),"UNALLOCATED"))</f>
        <v/>
      </c>
      <c r="E17127">
        <f>IF(GL_Paste!$B17124="","",IFERROR(INDEX(AcctCat,MATCH(GL_Paste!$B17124&amp;"",AcctCode,0)),"UNKNOWN"))</f>
        <v/>
      </c>
      <c r="F17127">
        <f>IF(GL_Paste!$B17124="","",IFERROR(INDEX(AcctSub,MATCH(GL_Paste!$B17124&amp;"",AcctCode,0)),"UNKNOWN"))</f>
        <v/>
      </c>
    </row>
    <row r="17128">
      <c r="A17128" s="40">
        <f>IF(GL_Paste!$B17125="","",N(GL_Paste!$H17125)-N(GL_Paste!$G17125))</f>
        <v/>
      </c>
      <c r="B17128" s="43">
        <f>IF(GL_Paste!$B17125="","",DATE(YEAR(GL_Paste!$E17125),MONTH(GL_Paste!$E17125),1))</f>
        <v/>
      </c>
      <c r="C17128">
        <f>IF(GL_Paste!$B17125="","",IF(TRIM(GL_Paste!$M17125)&lt;&gt;"",TRIM(GL_Paste!$M17125),IFERROR(MID(GL_Paste!$I17125,FIND("[",GL_Paste!$I17125)+1,FIND("]",GL_Paste!$I17125)-FIND("[",GL_Paste!$I17125)-1),"")))</f>
        <v/>
      </c>
      <c r="D17128">
        <f>IF(GL_Paste!$B17125="","",IFERROR(INDEX(DeptName,MATCH($C17128,DeptTag,0)),"UNALLOCATED"))</f>
        <v/>
      </c>
      <c r="E17128">
        <f>IF(GL_Paste!$B17125="","",IFERROR(INDEX(AcctCat,MATCH(GL_Paste!$B17125&amp;"",AcctCode,0)),"UNKNOWN"))</f>
        <v/>
      </c>
      <c r="F17128">
        <f>IF(GL_Paste!$B17125="","",IFERROR(INDEX(AcctSub,MATCH(GL_Paste!$B17125&amp;"",AcctCode,0)),"UNKNOWN"))</f>
        <v/>
      </c>
    </row>
    <row r="17129">
      <c r="A17129" s="40">
        <f>IF(GL_Paste!$B17126="","",N(GL_Paste!$H17126)-N(GL_Paste!$G17126))</f>
        <v/>
      </c>
      <c r="B17129" s="43">
        <f>IF(GL_Paste!$B17126="","",DATE(YEAR(GL_Paste!$E17126),MONTH(GL_Paste!$E17126),1))</f>
        <v/>
      </c>
      <c r="C17129">
        <f>IF(GL_Paste!$B17126="","",IF(TRIM(GL_Paste!$M17126)&lt;&gt;"",TRIM(GL_Paste!$M17126),IFERROR(MID(GL_Paste!$I17126,FIND("[",GL_Paste!$I17126)+1,FIND("]",GL_Paste!$I17126)-FIND("[",GL_Paste!$I17126)-1),"")))</f>
        <v/>
      </c>
      <c r="D17129">
        <f>IF(GL_Paste!$B17126="","",IFERROR(INDEX(DeptName,MATCH($C17129,DeptTag,0)),"UNALLOCATED"))</f>
        <v/>
      </c>
      <c r="E17129">
        <f>IF(GL_Paste!$B17126="","",IFERROR(INDEX(AcctCat,MATCH(GL_Paste!$B17126&amp;"",AcctCode,0)),"UNKNOWN"))</f>
        <v/>
      </c>
      <c r="F17129">
        <f>IF(GL_Paste!$B17126="","",IFERROR(INDEX(AcctSub,MATCH(GL_Paste!$B17126&amp;"",AcctCode,0)),"UNKNOWN"))</f>
        <v/>
      </c>
    </row>
    <row r="17130">
      <c r="A17130" s="40">
        <f>IF(GL_Paste!$B17127="","",N(GL_Paste!$H17127)-N(GL_Paste!$G17127))</f>
        <v/>
      </c>
      <c r="B17130" s="43">
        <f>IF(GL_Paste!$B17127="","",DATE(YEAR(GL_Paste!$E17127),MONTH(GL_Paste!$E17127),1))</f>
        <v/>
      </c>
      <c r="C17130">
        <f>IF(GL_Paste!$B17127="","",IF(TRIM(GL_Paste!$M17127)&lt;&gt;"",TRIM(GL_Paste!$M17127),IFERROR(MID(GL_Paste!$I17127,FIND("[",GL_Paste!$I17127)+1,FIND("]",GL_Paste!$I17127)-FIND("[",GL_Paste!$I17127)-1),"")))</f>
        <v/>
      </c>
      <c r="D17130">
        <f>IF(GL_Paste!$B17127="","",IFERROR(INDEX(DeptName,MATCH($C17130,DeptTag,0)),"UNALLOCATED"))</f>
        <v/>
      </c>
      <c r="E17130">
        <f>IF(GL_Paste!$B17127="","",IFERROR(INDEX(AcctCat,MATCH(GL_Paste!$B17127&amp;"",AcctCode,0)),"UNKNOWN"))</f>
        <v/>
      </c>
      <c r="F17130">
        <f>IF(GL_Paste!$B17127="","",IFERROR(INDEX(AcctSub,MATCH(GL_Paste!$B17127&amp;"",AcctCode,0)),"UNKNOWN"))</f>
        <v/>
      </c>
    </row>
    <row r="17131">
      <c r="A17131" s="40">
        <f>IF(GL_Paste!$B17128="","",N(GL_Paste!$H17128)-N(GL_Paste!$G17128))</f>
        <v/>
      </c>
      <c r="B17131" s="43">
        <f>IF(GL_Paste!$B17128="","",DATE(YEAR(GL_Paste!$E17128),MONTH(GL_Paste!$E17128),1))</f>
        <v/>
      </c>
      <c r="C17131">
        <f>IF(GL_Paste!$B17128="","",IF(TRIM(GL_Paste!$M17128)&lt;&gt;"",TRIM(GL_Paste!$M17128),IFERROR(MID(GL_Paste!$I17128,FIND("[",GL_Paste!$I17128)+1,FIND("]",GL_Paste!$I17128)-FIND("[",GL_Paste!$I17128)-1),"")))</f>
        <v/>
      </c>
      <c r="D17131">
        <f>IF(GL_Paste!$B17128="","",IFERROR(INDEX(DeptName,MATCH($C17131,DeptTag,0)),"UNALLOCATED"))</f>
        <v/>
      </c>
      <c r="E17131">
        <f>IF(GL_Paste!$B17128="","",IFERROR(INDEX(AcctCat,MATCH(GL_Paste!$B17128&amp;"",AcctCode,0)),"UNKNOWN"))</f>
        <v/>
      </c>
      <c r="F17131">
        <f>IF(GL_Paste!$B17128="","",IFERROR(INDEX(AcctSub,MATCH(GL_Paste!$B17128&amp;"",AcctCode,0)),"UNKNOWN"))</f>
        <v/>
      </c>
    </row>
    <row r="17132">
      <c r="A17132" s="40">
        <f>IF(GL_Paste!$B17129="","",N(GL_Paste!$H17129)-N(GL_Paste!$G17129))</f>
        <v/>
      </c>
      <c r="B17132" s="43">
        <f>IF(GL_Paste!$B17129="","",DATE(YEAR(GL_Paste!$E17129),MONTH(GL_Paste!$E17129),1))</f>
        <v/>
      </c>
      <c r="C17132">
        <f>IF(GL_Paste!$B17129="","",IF(TRIM(GL_Paste!$M17129)&lt;&gt;"",TRIM(GL_Paste!$M17129),IFERROR(MID(GL_Paste!$I17129,FIND("[",GL_Paste!$I17129)+1,FIND("]",GL_Paste!$I17129)-FIND("[",GL_Paste!$I17129)-1),"")))</f>
        <v/>
      </c>
      <c r="D17132">
        <f>IF(GL_Paste!$B17129="","",IFERROR(INDEX(DeptName,MATCH($C17132,DeptTag,0)),"UNALLOCATED"))</f>
        <v/>
      </c>
      <c r="E17132">
        <f>IF(GL_Paste!$B17129="","",IFERROR(INDEX(AcctCat,MATCH(GL_Paste!$B17129&amp;"",AcctCode,0)),"UNKNOWN"))</f>
        <v/>
      </c>
      <c r="F17132">
        <f>IF(GL_Paste!$B17129="","",IFERROR(INDEX(AcctSub,MATCH(GL_Paste!$B17129&amp;"",AcctCode,0)),"UNKNOWN"))</f>
        <v/>
      </c>
    </row>
    <row r="17133">
      <c r="A17133" s="40">
        <f>IF(GL_Paste!$B17130="","",N(GL_Paste!$H17130)-N(GL_Paste!$G17130))</f>
        <v/>
      </c>
      <c r="B17133" s="43">
        <f>IF(GL_Paste!$B17130="","",DATE(YEAR(GL_Paste!$E17130),MONTH(GL_Paste!$E17130),1))</f>
        <v/>
      </c>
      <c r="C17133">
        <f>IF(GL_Paste!$B17130="","",IF(TRIM(GL_Paste!$M17130)&lt;&gt;"",TRIM(GL_Paste!$M17130),IFERROR(MID(GL_Paste!$I17130,FIND("[",GL_Paste!$I17130)+1,FIND("]",GL_Paste!$I17130)-FIND("[",GL_Paste!$I17130)-1),"")))</f>
        <v/>
      </c>
      <c r="D17133">
        <f>IF(GL_Paste!$B17130="","",IFERROR(INDEX(DeptName,MATCH($C17133,DeptTag,0)),"UNALLOCATED"))</f>
        <v/>
      </c>
      <c r="E17133">
        <f>IF(GL_Paste!$B17130="","",IFERROR(INDEX(AcctCat,MATCH(GL_Paste!$B17130&amp;"",AcctCode,0)),"UNKNOWN"))</f>
        <v/>
      </c>
      <c r="F17133">
        <f>IF(GL_Paste!$B17130="","",IFERROR(INDEX(AcctSub,MATCH(GL_Paste!$B17130&amp;"",AcctCode,0)),"UNKNOWN"))</f>
        <v/>
      </c>
    </row>
    <row r="17134">
      <c r="A17134" s="40">
        <f>IF(GL_Paste!$B17131="","",N(GL_Paste!$H17131)-N(GL_Paste!$G17131))</f>
        <v/>
      </c>
      <c r="B17134" s="43">
        <f>IF(GL_Paste!$B17131="","",DATE(YEAR(GL_Paste!$E17131),MONTH(GL_Paste!$E17131),1))</f>
        <v/>
      </c>
      <c r="C17134">
        <f>IF(GL_Paste!$B17131="","",IF(TRIM(GL_Paste!$M17131)&lt;&gt;"",TRIM(GL_Paste!$M17131),IFERROR(MID(GL_Paste!$I17131,FIND("[",GL_Paste!$I17131)+1,FIND("]",GL_Paste!$I17131)-FIND("[",GL_Paste!$I17131)-1),"")))</f>
        <v/>
      </c>
      <c r="D17134">
        <f>IF(GL_Paste!$B17131="","",IFERROR(INDEX(DeptName,MATCH($C17134,DeptTag,0)),"UNALLOCATED"))</f>
        <v/>
      </c>
      <c r="E17134">
        <f>IF(GL_Paste!$B17131="","",IFERROR(INDEX(AcctCat,MATCH(GL_Paste!$B17131&amp;"",AcctCode,0)),"UNKNOWN"))</f>
        <v/>
      </c>
      <c r="F17134">
        <f>IF(GL_Paste!$B17131="","",IFERROR(INDEX(AcctSub,MATCH(GL_Paste!$B17131&amp;"",AcctCode,0)),"UNKNOWN"))</f>
        <v/>
      </c>
    </row>
    <row r="17135">
      <c r="A17135" s="40">
        <f>IF(GL_Paste!$B17132="","",N(GL_Paste!$H17132)-N(GL_Paste!$G17132))</f>
        <v/>
      </c>
      <c r="B17135" s="43">
        <f>IF(GL_Paste!$B17132="","",DATE(YEAR(GL_Paste!$E17132),MONTH(GL_Paste!$E17132),1))</f>
        <v/>
      </c>
      <c r="C17135">
        <f>IF(GL_Paste!$B17132="","",IF(TRIM(GL_Paste!$M17132)&lt;&gt;"",TRIM(GL_Paste!$M17132),IFERROR(MID(GL_Paste!$I17132,FIND("[",GL_Paste!$I17132)+1,FIND("]",GL_Paste!$I17132)-FIND("[",GL_Paste!$I17132)-1),"")))</f>
        <v/>
      </c>
      <c r="D17135">
        <f>IF(GL_Paste!$B17132="","",IFERROR(INDEX(DeptName,MATCH($C17135,DeptTag,0)),"UNALLOCATED"))</f>
        <v/>
      </c>
      <c r="E17135">
        <f>IF(GL_Paste!$B17132="","",IFERROR(INDEX(AcctCat,MATCH(GL_Paste!$B17132&amp;"",AcctCode,0)),"UNKNOWN"))</f>
        <v/>
      </c>
      <c r="F17135">
        <f>IF(GL_Paste!$B17132="","",IFERROR(INDEX(AcctSub,MATCH(GL_Paste!$B17132&amp;"",AcctCode,0)),"UNKNOWN"))</f>
        <v/>
      </c>
    </row>
    <row r="17136">
      <c r="A17136" s="40">
        <f>IF(GL_Paste!$B17133="","",N(GL_Paste!$H17133)-N(GL_Paste!$G17133))</f>
        <v/>
      </c>
      <c r="B17136" s="43">
        <f>IF(GL_Paste!$B17133="","",DATE(YEAR(GL_Paste!$E17133),MONTH(GL_Paste!$E17133),1))</f>
        <v/>
      </c>
      <c r="C17136">
        <f>IF(GL_Paste!$B17133="","",IF(TRIM(GL_Paste!$M17133)&lt;&gt;"",TRIM(GL_Paste!$M17133),IFERROR(MID(GL_Paste!$I17133,FIND("[",GL_Paste!$I17133)+1,FIND("]",GL_Paste!$I17133)-FIND("[",GL_Paste!$I17133)-1),"")))</f>
        <v/>
      </c>
      <c r="D17136">
        <f>IF(GL_Paste!$B17133="","",IFERROR(INDEX(DeptName,MATCH($C17136,DeptTag,0)),"UNALLOCATED"))</f>
        <v/>
      </c>
      <c r="E17136">
        <f>IF(GL_Paste!$B17133="","",IFERROR(INDEX(AcctCat,MATCH(GL_Paste!$B17133&amp;"",AcctCode,0)),"UNKNOWN"))</f>
        <v/>
      </c>
      <c r="F17136">
        <f>IF(GL_Paste!$B17133="","",IFERROR(INDEX(AcctSub,MATCH(GL_Paste!$B17133&amp;"",AcctCode,0)),"UNKNOWN"))</f>
        <v/>
      </c>
    </row>
    <row r="17137">
      <c r="A17137" s="40">
        <f>IF(GL_Paste!$B17134="","",N(GL_Paste!$H17134)-N(GL_Paste!$G17134))</f>
        <v/>
      </c>
      <c r="B17137" s="43">
        <f>IF(GL_Paste!$B17134="","",DATE(YEAR(GL_Paste!$E17134),MONTH(GL_Paste!$E17134),1))</f>
        <v/>
      </c>
      <c r="C17137">
        <f>IF(GL_Paste!$B17134="","",IF(TRIM(GL_Paste!$M17134)&lt;&gt;"",TRIM(GL_Paste!$M17134),IFERROR(MID(GL_Paste!$I17134,FIND("[",GL_Paste!$I17134)+1,FIND("]",GL_Paste!$I17134)-FIND("[",GL_Paste!$I17134)-1),"")))</f>
        <v/>
      </c>
      <c r="D17137">
        <f>IF(GL_Paste!$B17134="","",IFERROR(INDEX(DeptName,MATCH($C17137,DeptTag,0)),"UNALLOCATED"))</f>
        <v/>
      </c>
      <c r="E17137">
        <f>IF(GL_Paste!$B17134="","",IFERROR(INDEX(AcctCat,MATCH(GL_Paste!$B17134&amp;"",AcctCode,0)),"UNKNOWN"))</f>
        <v/>
      </c>
      <c r="F17137">
        <f>IF(GL_Paste!$B17134="","",IFERROR(INDEX(AcctSub,MATCH(GL_Paste!$B17134&amp;"",AcctCode,0)),"UNKNOWN"))</f>
        <v/>
      </c>
    </row>
    <row r="17138">
      <c r="A17138" s="40">
        <f>IF(GL_Paste!$B17135="","",N(GL_Paste!$H17135)-N(GL_Paste!$G17135))</f>
        <v/>
      </c>
      <c r="B17138" s="43">
        <f>IF(GL_Paste!$B17135="","",DATE(YEAR(GL_Paste!$E17135),MONTH(GL_Paste!$E17135),1))</f>
        <v/>
      </c>
      <c r="C17138">
        <f>IF(GL_Paste!$B17135="","",IF(TRIM(GL_Paste!$M17135)&lt;&gt;"",TRIM(GL_Paste!$M17135),IFERROR(MID(GL_Paste!$I17135,FIND("[",GL_Paste!$I17135)+1,FIND("]",GL_Paste!$I17135)-FIND("[",GL_Paste!$I17135)-1),"")))</f>
        <v/>
      </c>
      <c r="D17138">
        <f>IF(GL_Paste!$B17135="","",IFERROR(INDEX(DeptName,MATCH($C17138,DeptTag,0)),"UNALLOCATED"))</f>
        <v/>
      </c>
      <c r="E17138">
        <f>IF(GL_Paste!$B17135="","",IFERROR(INDEX(AcctCat,MATCH(GL_Paste!$B17135&amp;"",AcctCode,0)),"UNKNOWN"))</f>
        <v/>
      </c>
      <c r="F17138">
        <f>IF(GL_Paste!$B17135="","",IFERROR(INDEX(AcctSub,MATCH(GL_Paste!$B17135&amp;"",AcctCode,0)),"UNKNOWN"))</f>
        <v/>
      </c>
    </row>
    <row r="17139">
      <c r="A17139" s="40">
        <f>IF(GL_Paste!$B17136="","",N(GL_Paste!$H17136)-N(GL_Paste!$G17136))</f>
        <v/>
      </c>
      <c r="B17139" s="43">
        <f>IF(GL_Paste!$B17136="","",DATE(YEAR(GL_Paste!$E17136),MONTH(GL_Paste!$E17136),1))</f>
        <v/>
      </c>
      <c r="C17139">
        <f>IF(GL_Paste!$B17136="","",IF(TRIM(GL_Paste!$M17136)&lt;&gt;"",TRIM(GL_Paste!$M17136),IFERROR(MID(GL_Paste!$I17136,FIND("[",GL_Paste!$I17136)+1,FIND("]",GL_Paste!$I17136)-FIND("[",GL_Paste!$I17136)-1),"")))</f>
        <v/>
      </c>
      <c r="D17139">
        <f>IF(GL_Paste!$B17136="","",IFERROR(INDEX(DeptName,MATCH($C17139,DeptTag,0)),"UNALLOCATED"))</f>
        <v/>
      </c>
      <c r="E17139">
        <f>IF(GL_Paste!$B17136="","",IFERROR(INDEX(AcctCat,MATCH(GL_Paste!$B17136&amp;"",AcctCode,0)),"UNKNOWN"))</f>
        <v/>
      </c>
      <c r="F17139">
        <f>IF(GL_Paste!$B17136="","",IFERROR(INDEX(AcctSub,MATCH(GL_Paste!$B17136&amp;"",AcctCode,0)),"UNKNOWN"))</f>
        <v/>
      </c>
    </row>
    <row r="17140">
      <c r="A17140" s="40">
        <f>IF(GL_Paste!$B17137="","",N(GL_Paste!$H17137)-N(GL_Paste!$G17137))</f>
        <v/>
      </c>
      <c r="B17140" s="43">
        <f>IF(GL_Paste!$B17137="","",DATE(YEAR(GL_Paste!$E17137),MONTH(GL_Paste!$E17137),1))</f>
        <v/>
      </c>
      <c r="C17140">
        <f>IF(GL_Paste!$B17137="","",IF(TRIM(GL_Paste!$M17137)&lt;&gt;"",TRIM(GL_Paste!$M17137),IFERROR(MID(GL_Paste!$I17137,FIND("[",GL_Paste!$I17137)+1,FIND("]",GL_Paste!$I17137)-FIND("[",GL_Paste!$I17137)-1),"")))</f>
        <v/>
      </c>
      <c r="D17140">
        <f>IF(GL_Paste!$B17137="","",IFERROR(INDEX(DeptName,MATCH($C17140,DeptTag,0)),"UNALLOCATED"))</f>
        <v/>
      </c>
      <c r="E17140">
        <f>IF(GL_Paste!$B17137="","",IFERROR(INDEX(AcctCat,MATCH(GL_Paste!$B17137&amp;"",AcctCode,0)),"UNKNOWN"))</f>
        <v/>
      </c>
      <c r="F17140">
        <f>IF(GL_Paste!$B17137="","",IFERROR(INDEX(AcctSub,MATCH(GL_Paste!$B17137&amp;"",AcctCode,0)),"UNKNOWN"))</f>
        <v/>
      </c>
    </row>
    <row r="17141">
      <c r="A17141" s="40">
        <f>IF(GL_Paste!$B17138="","",N(GL_Paste!$H17138)-N(GL_Paste!$G17138))</f>
        <v/>
      </c>
      <c r="B17141" s="43">
        <f>IF(GL_Paste!$B17138="","",DATE(YEAR(GL_Paste!$E17138),MONTH(GL_Paste!$E17138),1))</f>
        <v/>
      </c>
      <c r="C17141">
        <f>IF(GL_Paste!$B17138="","",IF(TRIM(GL_Paste!$M17138)&lt;&gt;"",TRIM(GL_Paste!$M17138),IFERROR(MID(GL_Paste!$I17138,FIND("[",GL_Paste!$I17138)+1,FIND("]",GL_Paste!$I17138)-FIND("[",GL_Paste!$I17138)-1),"")))</f>
        <v/>
      </c>
      <c r="D17141">
        <f>IF(GL_Paste!$B17138="","",IFERROR(INDEX(DeptName,MATCH($C17141,DeptTag,0)),"UNALLOCATED"))</f>
        <v/>
      </c>
      <c r="E17141">
        <f>IF(GL_Paste!$B17138="","",IFERROR(INDEX(AcctCat,MATCH(GL_Paste!$B17138&amp;"",AcctCode,0)),"UNKNOWN"))</f>
        <v/>
      </c>
      <c r="F17141">
        <f>IF(GL_Paste!$B17138="","",IFERROR(INDEX(AcctSub,MATCH(GL_Paste!$B17138&amp;"",AcctCode,0)),"UNKNOWN"))</f>
        <v/>
      </c>
    </row>
    <row r="17142">
      <c r="A17142" s="40">
        <f>IF(GL_Paste!$B17139="","",N(GL_Paste!$H17139)-N(GL_Paste!$G17139))</f>
        <v/>
      </c>
      <c r="B17142" s="43">
        <f>IF(GL_Paste!$B17139="","",DATE(YEAR(GL_Paste!$E17139),MONTH(GL_Paste!$E17139),1))</f>
        <v/>
      </c>
      <c r="C17142">
        <f>IF(GL_Paste!$B17139="","",IF(TRIM(GL_Paste!$M17139)&lt;&gt;"",TRIM(GL_Paste!$M17139),IFERROR(MID(GL_Paste!$I17139,FIND("[",GL_Paste!$I17139)+1,FIND("]",GL_Paste!$I17139)-FIND("[",GL_Paste!$I17139)-1),"")))</f>
        <v/>
      </c>
      <c r="D17142">
        <f>IF(GL_Paste!$B17139="","",IFERROR(INDEX(DeptName,MATCH($C17142,DeptTag,0)),"UNALLOCATED"))</f>
        <v/>
      </c>
      <c r="E17142">
        <f>IF(GL_Paste!$B17139="","",IFERROR(INDEX(AcctCat,MATCH(GL_Paste!$B17139&amp;"",AcctCode,0)),"UNKNOWN"))</f>
        <v/>
      </c>
      <c r="F17142">
        <f>IF(GL_Paste!$B17139="","",IFERROR(INDEX(AcctSub,MATCH(GL_Paste!$B17139&amp;"",AcctCode,0)),"UNKNOWN"))</f>
        <v/>
      </c>
    </row>
    <row r="17143">
      <c r="A17143" s="40">
        <f>IF(GL_Paste!$B17140="","",N(GL_Paste!$H17140)-N(GL_Paste!$G17140))</f>
        <v/>
      </c>
      <c r="B17143" s="43">
        <f>IF(GL_Paste!$B17140="","",DATE(YEAR(GL_Paste!$E17140),MONTH(GL_Paste!$E17140),1))</f>
        <v/>
      </c>
      <c r="C17143">
        <f>IF(GL_Paste!$B17140="","",IF(TRIM(GL_Paste!$M17140)&lt;&gt;"",TRIM(GL_Paste!$M17140),IFERROR(MID(GL_Paste!$I17140,FIND("[",GL_Paste!$I17140)+1,FIND("]",GL_Paste!$I17140)-FIND("[",GL_Paste!$I17140)-1),"")))</f>
        <v/>
      </c>
      <c r="D17143">
        <f>IF(GL_Paste!$B17140="","",IFERROR(INDEX(DeptName,MATCH($C17143,DeptTag,0)),"UNALLOCATED"))</f>
        <v/>
      </c>
      <c r="E17143">
        <f>IF(GL_Paste!$B17140="","",IFERROR(INDEX(AcctCat,MATCH(GL_Paste!$B17140&amp;"",AcctCode,0)),"UNKNOWN"))</f>
        <v/>
      </c>
      <c r="F17143">
        <f>IF(GL_Paste!$B17140="","",IFERROR(INDEX(AcctSub,MATCH(GL_Paste!$B17140&amp;"",AcctCode,0)),"UNKNOWN"))</f>
        <v/>
      </c>
    </row>
    <row r="17144">
      <c r="A17144" s="40">
        <f>IF(GL_Paste!$B17141="","",N(GL_Paste!$H17141)-N(GL_Paste!$G17141))</f>
        <v/>
      </c>
      <c r="B17144" s="43">
        <f>IF(GL_Paste!$B17141="","",DATE(YEAR(GL_Paste!$E17141),MONTH(GL_Paste!$E17141),1))</f>
        <v/>
      </c>
      <c r="C17144">
        <f>IF(GL_Paste!$B17141="","",IF(TRIM(GL_Paste!$M17141)&lt;&gt;"",TRIM(GL_Paste!$M17141),IFERROR(MID(GL_Paste!$I17141,FIND("[",GL_Paste!$I17141)+1,FIND("]",GL_Paste!$I17141)-FIND("[",GL_Paste!$I17141)-1),"")))</f>
        <v/>
      </c>
      <c r="D17144">
        <f>IF(GL_Paste!$B17141="","",IFERROR(INDEX(DeptName,MATCH($C17144,DeptTag,0)),"UNALLOCATED"))</f>
        <v/>
      </c>
      <c r="E17144">
        <f>IF(GL_Paste!$B17141="","",IFERROR(INDEX(AcctCat,MATCH(GL_Paste!$B17141&amp;"",AcctCode,0)),"UNKNOWN"))</f>
        <v/>
      </c>
      <c r="F17144">
        <f>IF(GL_Paste!$B17141="","",IFERROR(INDEX(AcctSub,MATCH(GL_Paste!$B17141&amp;"",AcctCode,0)),"UNKNOWN"))</f>
        <v/>
      </c>
    </row>
    <row r="17145">
      <c r="A17145" s="40">
        <f>IF(GL_Paste!$B17142="","",N(GL_Paste!$H17142)-N(GL_Paste!$G17142))</f>
        <v/>
      </c>
      <c r="B17145" s="43">
        <f>IF(GL_Paste!$B17142="","",DATE(YEAR(GL_Paste!$E17142),MONTH(GL_Paste!$E17142),1))</f>
        <v/>
      </c>
      <c r="C17145">
        <f>IF(GL_Paste!$B17142="","",IF(TRIM(GL_Paste!$M17142)&lt;&gt;"",TRIM(GL_Paste!$M17142),IFERROR(MID(GL_Paste!$I17142,FIND("[",GL_Paste!$I17142)+1,FIND("]",GL_Paste!$I17142)-FIND("[",GL_Paste!$I17142)-1),"")))</f>
        <v/>
      </c>
      <c r="D17145">
        <f>IF(GL_Paste!$B17142="","",IFERROR(INDEX(DeptName,MATCH($C17145,DeptTag,0)),"UNALLOCATED"))</f>
        <v/>
      </c>
      <c r="E17145">
        <f>IF(GL_Paste!$B17142="","",IFERROR(INDEX(AcctCat,MATCH(GL_Paste!$B17142&amp;"",AcctCode,0)),"UNKNOWN"))</f>
        <v/>
      </c>
      <c r="F17145">
        <f>IF(GL_Paste!$B17142="","",IFERROR(INDEX(AcctSub,MATCH(GL_Paste!$B17142&amp;"",AcctCode,0)),"UNKNOWN"))</f>
        <v/>
      </c>
    </row>
    <row r="17146">
      <c r="A17146" s="40">
        <f>IF(GL_Paste!$B17143="","",N(GL_Paste!$H17143)-N(GL_Paste!$G17143))</f>
        <v/>
      </c>
      <c r="B17146" s="43">
        <f>IF(GL_Paste!$B17143="","",DATE(YEAR(GL_Paste!$E17143),MONTH(GL_Paste!$E17143),1))</f>
        <v/>
      </c>
      <c r="C17146">
        <f>IF(GL_Paste!$B17143="","",IF(TRIM(GL_Paste!$M17143)&lt;&gt;"",TRIM(GL_Paste!$M17143),IFERROR(MID(GL_Paste!$I17143,FIND("[",GL_Paste!$I17143)+1,FIND("]",GL_Paste!$I17143)-FIND("[",GL_Paste!$I17143)-1),"")))</f>
        <v/>
      </c>
      <c r="D17146">
        <f>IF(GL_Paste!$B17143="","",IFERROR(INDEX(DeptName,MATCH($C17146,DeptTag,0)),"UNALLOCATED"))</f>
        <v/>
      </c>
      <c r="E17146">
        <f>IF(GL_Paste!$B17143="","",IFERROR(INDEX(AcctCat,MATCH(GL_Paste!$B17143&amp;"",AcctCode,0)),"UNKNOWN"))</f>
        <v/>
      </c>
      <c r="F17146">
        <f>IF(GL_Paste!$B17143="","",IFERROR(INDEX(AcctSub,MATCH(GL_Paste!$B17143&amp;"",AcctCode,0)),"UNKNOWN"))</f>
        <v/>
      </c>
    </row>
    <row r="17147">
      <c r="A17147" s="40">
        <f>IF(GL_Paste!$B17144="","",N(GL_Paste!$H17144)-N(GL_Paste!$G17144))</f>
        <v/>
      </c>
      <c r="B17147" s="43">
        <f>IF(GL_Paste!$B17144="","",DATE(YEAR(GL_Paste!$E17144),MONTH(GL_Paste!$E17144),1))</f>
        <v/>
      </c>
      <c r="C17147">
        <f>IF(GL_Paste!$B17144="","",IF(TRIM(GL_Paste!$M17144)&lt;&gt;"",TRIM(GL_Paste!$M17144),IFERROR(MID(GL_Paste!$I17144,FIND("[",GL_Paste!$I17144)+1,FIND("]",GL_Paste!$I17144)-FIND("[",GL_Paste!$I17144)-1),"")))</f>
        <v/>
      </c>
      <c r="D17147">
        <f>IF(GL_Paste!$B17144="","",IFERROR(INDEX(DeptName,MATCH($C17147,DeptTag,0)),"UNALLOCATED"))</f>
        <v/>
      </c>
      <c r="E17147">
        <f>IF(GL_Paste!$B17144="","",IFERROR(INDEX(AcctCat,MATCH(GL_Paste!$B17144&amp;"",AcctCode,0)),"UNKNOWN"))</f>
        <v/>
      </c>
      <c r="F17147">
        <f>IF(GL_Paste!$B17144="","",IFERROR(INDEX(AcctSub,MATCH(GL_Paste!$B17144&amp;"",AcctCode,0)),"UNKNOWN"))</f>
        <v/>
      </c>
    </row>
    <row r="17148">
      <c r="A17148" s="40">
        <f>IF(GL_Paste!$B17145="","",N(GL_Paste!$H17145)-N(GL_Paste!$G17145))</f>
        <v/>
      </c>
      <c r="B17148" s="43">
        <f>IF(GL_Paste!$B17145="","",DATE(YEAR(GL_Paste!$E17145),MONTH(GL_Paste!$E17145),1))</f>
        <v/>
      </c>
      <c r="C17148">
        <f>IF(GL_Paste!$B17145="","",IF(TRIM(GL_Paste!$M17145)&lt;&gt;"",TRIM(GL_Paste!$M17145),IFERROR(MID(GL_Paste!$I17145,FIND("[",GL_Paste!$I17145)+1,FIND("]",GL_Paste!$I17145)-FIND("[",GL_Paste!$I17145)-1),"")))</f>
        <v/>
      </c>
      <c r="D17148">
        <f>IF(GL_Paste!$B17145="","",IFERROR(INDEX(DeptName,MATCH($C17148,DeptTag,0)),"UNALLOCATED"))</f>
        <v/>
      </c>
      <c r="E17148">
        <f>IF(GL_Paste!$B17145="","",IFERROR(INDEX(AcctCat,MATCH(GL_Paste!$B17145&amp;"",AcctCode,0)),"UNKNOWN"))</f>
        <v/>
      </c>
      <c r="F17148">
        <f>IF(GL_Paste!$B17145="","",IFERROR(INDEX(AcctSub,MATCH(GL_Paste!$B17145&amp;"",AcctCode,0)),"UNKNOWN"))</f>
        <v/>
      </c>
    </row>
    <row r="17149">
      <c r="A17149" s="40">
        <f>IF(GL_Paste!$B17146="","",N(GL_Paste!$H17146)-N(GL_Paste!$G17146))</f>
        <v/>
      </c>
      <c r="B17149" s="43">
        <f>IF(GL_Paste!$B17146="","",DATE(YEAR(GL_Paste!$E17146),MONTH(GL_Paste!$E17146),1))</f>
        <v/>
      </c>
      <c r="C17149">
        <f>IF(GL_Paste!$B17146="","",IF(TRIM(GL_Paste!$M17146)&lt;&gt;"",TRIM(GL_Paste!$M17146),IFERROR(MID(GL_Paste!$I17146,FIND("[",GL_Paste!$I17146)+1,FIND("]",GL_Paste!$I17146)-FIND("[",GL_Paste!$I17146)-1),"")))</f>
        <v/>
      </c>
      <c r="D17149">
        <f>IF(GL_Paste!$B17146="","",IFERROR(INDEX(DeptName,MATCH($C17149,DeptTag,0)),"UNALLOCATED"))</f>
        <v/>
      </c>
      <c r="E17149">
        <f>IF(GL_Paste!$B17146="","",IFERROR(INDEX(AcctCat,MATCH(GL_Paste!$B17146&amp;"",AcctCode,0)),"UNKNOWN"))</f>
        <v/>
      </c>
      <c r="F17149">
        <f>IF(GL_Paste!$B17146="","",IFERROR(INDEX(AcctSub,MATCH(GL_Paste!$B17146&amp;"",AcctCode,0)),"UNKNOWN"))</f>
        <v/>
      </c>
    </row>
    <row r="17150">
      <c r="A17150" s="40">
        <f>IF(GL_Paste!$B17147="","",N(GL_Paste!$H17147)-N(GL_Paste!$G17147))</f>
        <v/>
      </c>
      <c r="B17150" s="43">
        <f>IF(GL_Paste!$B17147="","",DATE(YEAR(GL_Paste!$E17147),MONTH(GL_Paste!$E17147),1))</f>
        <v/>
      </c>
      <c r="C17150">
        <f>IF(GL_Paste!$B17147="","",IF(TRIM(GL_Paste!$M17147)&lt;&gt;"",TRIM(GL_Paste!$M17147),IFERROR(MID(GL_Paste!$I17147,FIND("[",GL_Paste!$I17147)+1,FIND("]",GL_Paste!$I17147)-FIND("[",GL_Paste!$I17147)-1),"")))</f>
        <v/>
      </c>
      <c r="D17150">
        <f>IF(GL_Paste!$B17147="","",IFERROR(INDEX(DeptName,MATCH($C17150,DeptTag,0)),"UNALLOCATED"))</f>
        <v/>
      </c>
      <c r="E17150">
        <f>IF(GL_Paste!$B17147="","",IFERROR(INDEX(AcctCat,MATCH(GL_Paste!$B17147&amp;"",AcctCode,0)),"UNKNOWN"))</f>
        <v/>
      </c>
      <c r="F17150">
        <f>IF(GL_Paste!$B17147="","",IFERROR(INDEX(AcctSub,MATCH(GL_Paste!$B17147&amp;"",AcctCode,0)),"UNKNOWN"))</f>
        <v/>
      </c>
    </row>
    <row r="17151">
      <c r="A17151" s="40">
        <f>IF(GL_Paste!$B17148="","",N(GL_Paste!$H17148)-N(GL_Paste!$G17148))</f>
        <v/>
      </c>
      <c r="B17151" s="43">
        <f>IF(GL_Paste!$B17148="","",DATE(YEAR(GL_Paste!$E17148),MONTH(GL_Paste!$E17148),1))</f>
        <v/>
      </c>
      <c r="C17151">
        <f>IF(GL_Paste!$B17148="","",IF(TRIM(GL_Paste!$M17148)&lt;&gt;"",TRIM(GL_Paste!$M17148),IFERROR(MID(GL_Paste!$I17148,FIND("[",GL_Paste!$I17148)+1,FIND("]",GL_Paste!$I17148)-FIND("[",GL_Paste!$I17148)-1),"")))</f>
        <v/>
      </c>
      <c r="D17151">
        <f>IF(GL_Paste!$B17148="","",IFERROR(INDEX(DeptName,MATCH($C17151,DeptTag,0)),"UNALLOCATED"))</f>
        <v/>
      </c>
      <c r="E17151">
        <f>IF(GL_Paste!$B17148="","",IFERROR(INDEX(AcctCat,MATCH(GL_Paste!$B17148&amp;"",AcctCode,0)),"UNKNOWN"))</f>
        <v/>
      </c>
      <c r="F17151">
        <f>IF(GL_Paste!$B17148="","",IFERROR(INDEX(AcctSub,MATCH(GL_Paste!$B17148&amp;"",AcctCode,0)),"UNKNOWN"))</f>
        <v/>
      </c>
    </row>
    <row r="17152">
      <c r="A17152" s="40">
        <f>IF(GL_Paste!$B17149="","",N(GL_Paste!$H17149)-N(GL_Paste!$G17149))</f>
        <v/>
      </c>
      <c r="B17152" s="43">
        <f>IF(GL_Paste!$B17149="","",DATE(YEAR(GL_Paste!$E17149),MONTH(GL_Paste!$E17149),1))</f>
        <v/>
      </c>
      <c r="C17152">
        <f>IF(GL_Paste!$B17149="","",IF(TRIM(GL_Paste!$M17149)&lt;&gt;"",TRIM(GL_Paste!$M17149),IFERROR(MID(GL_Paste!$I17149,FIND("[",GL_Paste!$I17149)+1,FIND("]",GL_Paste!$I17149)-FIND("[",GL_Paste!$I17149)-1),"")))</f>
        <v/>
      </c>
      <c r="D17152">
        <f>IF(GL_Paste!$B17149="","",IFERROR(INDEX(DeptName,MATCH($C17152,DeptTag,0)),"UNALLOCATED"))</f>
        <v/>
      </c>
      <c r="E17152">
        <f>IF(GL_Paste!$B17149="","",IFERROR(INDEX(AcctCat,MATCH(GL_Paste!$B17149&amp;"",AcctCode,0)),"UNKNOWN"))</f>
        <v/>
      </c>
      <c r="F17152">
        <f>IF(GL_Paste!$B17149="","",IFERROR(INDEX(AcctSub,MATCH(GL_Paste!$B17149&amp;"",AcctCode,0)),"UNKNOWN"))</f>
        <v/>
      </c>
    </row>
    <row r="17153">
      <c r="A17153" s="40">
        <f>IF(GL_Paste!$B17150="","",N(GL_Paste!$H17150)-N(GL_Paste!$G17150))</f>
        <v/>
      </c>
      <c r="B17153" s="43">
        <f>IF(GL_Paste!$B17150="","",DATE(YEAR(GL_Paste!$E17150),MONTH(GL_Paste!$E17150),1))</f>
        <v/>
      </c>
      <c r="C17153">
        <f>IF(GL_Paste!$B17150="","",IF(TRIM(GL_Paste!$M17150)&lt;&gt;"",TRIM(GL_Paste!$M17150),IFERROR(MID(GL_Paste!$I17150,FIND("[",GL_Paste!$I17150)+1,FIND("]",GL_Paste!$I17150)-FIND("[",GL_Paste!$I17150)-1),"")))</f>
        <v/>
      </c>
      <c r="D17153">
        <f>IF(GL_Paste!$B17150="","",IFERROR(INDEX(DeptName,MATCH($C17153,DeptTag,0)),"UNALLOCATED"))</f>
        <v/>
      </c>
      <c r="E17153">
        <f>IF(GL_Paste!$B17150="","",IFERROR(INDEX(AcctCat,MATCH(GL_Paste!$B17150&amp;"",AcctCode,0)),"UNKNOWN"))</f>
        <v/>
      </c>
      <c r="F17153">
        <f>IF(GL_Paste!$B17150="","",IFERROR(INDEX(AcctSub,MATCH(GL_Paste!$B17150&amp;"",AcctCode,0)),"UNKNOWN"))</f>
        <v/>
      </c>
    </row>
    <row r="17154">
      <c r="A17154" s="40">
        <f>IF(GL_Paste!$B17151="","",N(GL_Paste!$H17151)-N(GL_Paste!$G17151))</f>
        <v/>
      </c>
      <c r="B17154" s="43">
        <f>IF(GL_Paste!$B17151="","",DATE(YEAR(GL_Paste!$E17151),MONTH(GL_Paste!$E17151),1))</f>
        <v/>
      </c>
      <c r="C17154">
        <f>IF(GL_Paste!$B17151="","",IF(TRIM(GL_Paste!$M17151)&lt;&gt;"",TRIM(GL_Paste!$M17151),IFERROR(MID(GL_Paste!$I17151,FIND("[",GL_Paste!$I17151)+1,FIND("]",GL_Paste!$I17151)-FIND("[",GL_Paste!$I17151)-1),"")))</f>
        <v/>
      </c>
      <c r="D17154">
        <f>IF(GL_Paste!$B17151="","",IFERROR(INDEX(DeptName,MATCH($C17154,DeptTag,0)),"UNALLOCATED"))</f>
        <v/>
      </c>
      <c r="E17154">
        <f>IF(GL_Paste!$B17151="","",IFERROR(INDEX(AcctCat,MATCH(GL_Paste!$B17151&amp;"",AcctCode,0)),"UNKNOWN"))</f>
        <v/>
      </c>
      <c r="F17154">
        <f>IF(GL_Paste!$B17151="","",IFERROR(INDEX(AcctSub,MATCH(GL_Paste!$B17151&amp;"",AcctCode,0)),"UNKNOWN"))</f>
        <v/>
      </c>
    </row>
    <row r="17155">
      <c r="A17155" s="40">
        <f>IF(GL_Paste!$B17152="","",N(GL_Paste!$H17152)-N(GL_Paste!$G17152))</f>
        <v/>
      </c>
      <c r="B17155" s="43">
        <f>IF(GL_Paste!$B17152="","",DATE(YEAR(GL_Paste!$E17152),MONTH(GL_Paste!$E17152),1))</f>
        <v/>
      </c>
      <c r="C17155">
        <f>IF(GL_Paste!$B17152="","",IF(TRIM(GL_Paste!$M17152)&lt;&gt;"",TRIM(GL_Paste!$M17152),IFERROR(MID(GL_Paste!$I17152,FIND("[",GL_Paste!$I17152)+1,FIND("]",GL_Paste!$I17152)-FIND("[",GL_Paste!$I17152)-1),"")))</f>
        <v/>
      </c>
      <c r="D17155">
        <f>IF(GL_Paste!$B17152="","",IFERROR(INDEX(DeptName,MATCH($C17155,DeptTag,0)),"UNALLOCATED"))</f>
        <v/>
      </c>
      <c r="E17155">
        <f>IF(GL_Paste!$B17152="","",IFERROR(INDEX(AcctCat,MATCH(GL_Paste!$B17152&amp;"",AcctCode,0)),"UNKNOWN"))</f>
        <v/>
      </c>
      <c r="F17155">
        <f>IF(GL_Paste!$B17152="","",IFERROR(INDEX(AcctSub,MATCH(GL_Paste!$B17152&amp;"",AcctCode,0)),"UNKNOWN"))</f>
        <v/>
      </c>
    </row>
    <row r="17156">
      <c r="A17156" s="40">
        <f>IF(GL_Paste!$B17153="","",N(GL_Paste!$H17153)-N(GL_Paste!$G17153))</f>
        <v/>
      </c>
      <c r="B17156" s="43">
        <f>IF(GL_Paste!$B17153="","",DATE(YEAR(GL_Paste!$E17153),MONTH(GL_Paste!$E17153),1))</f>
        <v/>
      </c>
      <c r="C17156">
        <f>IF(GL_Paste!$B17153="","",IF(TRIM(GL_Paste!$M17153)&lt;&gt;"",TRIM(GL_Paste!$M17153),IFERROR(MID(GL_Paste!$I17153,FIND("[",GL_Paste!$I17153)+1,FIND("]",GL_Paste!$I17153)-FIND("[",GL_Paste!$I17153)-1),"")))</f>
        <v/>
      </c>
      <c r="D17156">
        <f>IF(GL_Paste!$B17153="","",IFERROR(INDEX(DeptName,MATCH($C17156,DeptTag,0)),"UNALLOCATED"))</f>
        <v/>
      </c>
      <c r="E17156">
        <f>IF(GL_Paste!$B17153="","",IFERROR(INDEX(AcctCat,MATCH(GL_Paste!$B17153&amp;"",AcctCode,0)),"UNKNOWN"))</f>
        <v/>
      </c>
      <c r="F17156">
        <f>IF(GL_Paste!$B17153="","",IFERROR(INDEX(AcctSub,MATCH(GL_Paste!$B17153&amp;"",AcctCode,0)),"UNKNOWN"))</f>
        <v/>
      </c>
    </row>
    <row r="17157">
      <c r="A17157" s="40">
        <f>IF(GL_Paste!$B17154="","",N(GL_Paste!$H17154)-N(GL_Paste!$G17154))</f>
        <v/>
      </c>
      <c r="B17157" s="43">
        <f>IF(GL_Paste!$B17154="","",DATE(YEAR(GL_Paste!$E17154),MONTH(GL_Paste!$E17154),1))</f>
        <v/>
      </c>
      <c r="C17157">
        <f>IF(GL_Paste!$B17154="","",IF(TRIM(GL_Paste!$M17154)&lt;&gt;"",TRIM(GL_Paste!$M17154),IFERROR(MID(GL_Paste!$I17154,FIND("[",GL_Paste!$I17154)+1,FIND("]",GL_Paste!$I17154)-FIND("[",GL_Paste!$I17154)-1),"")))</f>
        <v/>
      </c>
      <c r="D17157">
        <f>IF(GL_Paste!$B17154="","",IFERROR(INDEX(DeptName,MATCH($C17157,DeptTag,0)),"UNALLOCATED"))</f>
        <v/>
      </c>
      <c r="E17157">
        <f>IF(GL_Paste!$B17154="","",IFERROR(INDEX(AcctCat,MATCH(GL_Paste!$B17154&amp;"",AcctCode,0)),"UNKNOWN"))</f>
        <v/>
      </c>
      <c r="F17157">
        <f>IF(GL_Paste!$B17154="","",IFERROR(INDEX(AcctSub,MATCH(GL_Paste!$B17154&amp;"",AcctCode,0)),"UNKNOWN"))</f>
        <v/>
      </c>
    </row>
    <row r="17158">
      <c r="A17158" s="40">
        <f>IF(GL_Paste!$B17155="","",N(GL_Paste!$H17155)-N(GL_Paste!$G17155))</f>
        <v/>
      </c>
      <c r="B17158" s="43">
        <f>IF(GL_Paste!$B17155="","",DATE(YEAR(GL_Paste!$E17155),MONTH(GL_Paste!$E17155),1))</f>
        <v/>
      </c>
      <c r="C17158">
        <f>IF(GL_Paste!$B17155="","",IF(TRIM(GL_Paste!$M17155)&lt;&gt;"",TRIM(GL_Paste!$M17155),IFERROR(MID(GL_Paste!$I17155,FIND("[",GL_Paste!$I17155)+1,FIND("]",GL_Paste!$I17155)-FIND("[",GL_Paste!$I17155)-1),"")))</f>
        <v/>
      </c>
      <c r="D17158">
        <f>IF(GL_Paste!$B17155="","",IFERROR(INDEX(DeptName,MATCH($C17158,DeptTag,0)),"UNALLOCATED"))</f>
        <v/>
      </c>
      <c r="E17158">
        <f>IF(GL_Paste!$B17155="","",IFERROR(INDEX(AcctCat,MATCH(GL_Paste!$B17155&amp;"",AcctCode,0)),"UNKNOWN"))</f>
        <v/>
      </c>
      <c r="F17158">
        <f>IF(GL_Paste!$B17155="","",IFERROR(INDEX(AcctSub,MATCH(GL_Paste!$B17155&amp;"",AcctCode,0)),"UNKNOWN"))</f>
        <v/>
      </c>
    </row>
    <row r="17159">
      <c r="A17159" s="40">
        <f>IF(GL_Paste!$B17156="","",N(GL_Paste!$H17156)-N(GL_Paste!$G17156))</f>
        <v/>
      </c>
      <c r="B17159" s="43">
        <f>IF(GL_Paste!$B17156="","",DATE(YEAR(GL_Paste!$E17156),MONTH(GL_Paste!$E17156),1))</f>
        <v/>
      </c>
      <c r="C17159">
        <f>IF(GL_Paste!$B17156="","",IF(TRIM(GL_Paste!$M17156)&lt;&gt;"",TRIM(GL_Paste!$M17156),IFERROR(MID(GL_Paste!$I17156,FIND("[",GL_Paste!$I17156)+1,FIND("]",GL_Paste!$I17156)-FIND("[",GL_Paste!$I17156)-1),"")))</f>
        <v/>
      </c>
      <c r="D17159">
        <f>IF(GL_Paste!$B17156="","",IFERROR(INDEX(DeptName,MATCH($C17159,DeptTag,0)),"UNALLOCATED"))</f>
        <v/>
      </c>
      <c r="E17159">
        <f>IF(GL_Paste!$B17156="","",IFERROR(INDEX(AcctCat,MATCH(GL_Paste!$B17156&amp;"",AcctCode,0)),"UNKNOWN"))</f>
        <v/>
      </c>
      <c r="F17159">
        <f>IF(GL_Paste!$B17156="","",IFERROR(INDEX(AcctSub,MATCH(GL_Paste!$B17156&amp;"",AcctCode,0)),"UNKNOWN"))</f>
        <v/>
      </c>
    </row>
    <row r="17160">
      <c r="A17160" s="40">
        <f>IF(GL_Paste!$B17157="","",N(GL_Paste!$H17157)-N(GL_Paste!$G17157))</f>
        <v/>
      </c>
      <c r="B17160" s="43">
        <f>IF(GL_Paste!$B17157="","",DATE(YEAR(GL_Paste!$E17157),MONTH(GL_Paste!$E17157),1))</f>
        <v/>
      </c>
      <c r="C17160">
        <f>IF(GL_Paste!$B17157="","",IF(TRIM(GL_Paste!$M17157)&lt;&gt;"",TRIM(GL_Paste!$M17157),IFERROR(MID(GL_Paste!$I17157,FIND("[",GL_Paste!$I17157)+1,FIND("]",GL_Paste!$I17157)-FIND("[",GL_Paste!$I17157)-1),"")))</f>
        <v/>
      </c>
      <c r="D17160">
        <f>IF(GL_Paste!$B17157="","",IFERROR(INDEX(DeptName,MATCH($C17160,DeptTag,0)),"UNALLOCATED"))</f>
        <v/>
      </c>
      <c r="E17160">
        <f>IF(GL_Paste!$B17157="","",IFERROR(INDEX(AcctCat,MATCH(GL_Paste!$B17157&amp;"",AcctCode,0)),"UNKNOWN"))</f>
        <v/>
      </c>
      <c r="F17160">
        <f>IF(GL_Paste!$B17157="","",IFERROR(INDEX(AcctSub,MATCH(GL_Paste!$B17157&amp;"",AcctCode,0)),"UNKNOWN"))</f>
        <v/>
      </c>
    </row>
    <row r="17161">
      <c r="A17161" s="40">
        <f>IF(GL_Paste!$B17158="","",N(GL_Paste!$H17158)-N(GL_Paste!$G17158))</f>
        <v/>
      </c>
      <c r="B17161" s="43">
        <f>IF(GL_Paste!$B17158="","",DATE(YEAR(GL_Paste!$E17158),MONTH(GL_Paste!$E17158),1))</f>
        <v/>
      </c>
      <c r="C17161">
        <f>IF(GL_Paste!$B17158="","",IF(TRIM(GL_Paste!$M17158)&lt;&gt;"",TRIM(GL_Paste!$M17158),IFERROR(MID(GL_Paste!$I17158,FIND("[",GL_Paste!$I17158)+1,FIND("]",GL_Paste!$I17158)-FIND("[",GL_Paste!$I17158)-1),"")))</f>
        <v/>
      </c>
      <c r="D17161">
        <f>IF(GL_Paste!$B17158="","",IFERROR(INDEX(DeptName,MATCH($C17161,DeptTag,0)),"UNALLOCATED"))</f>
        <v/>
      </c>
      <c r="E17161">
        <f>IF(GL_Paste!$B17158="","",IFERROR(INDEX(AcctCat,MATCH(GL_Paste!$B17158&amp;"",AcctCode,0)),"UNKNOWN"))</f>
        <v/>
      </c>
      <c r="F17161">
        <f>IF(GL_Paste!$B17158="","",IFERROR(INDEX(AcctSub,MATCH(GL_Paste!$B17158&amp;"",AcctCode,0)),"UNKNOWN"))</f>
        <v/>
      </c>
    </row>
    <row r="17162">
      <c r="A17162" s="40">
        <f>IF(GL_Paste!$B17159="","",N(GL_Paste!$H17159)-N(GL_Paste!$G17159))</f>
        <v/>
      </c>
      <c r="B17162" s="43">
        <f>IF(GL_Paste!$B17159="","",DATE(YEAR(GL_Paste!$E17159),MONTH(GL_Paste!$E17159),1))</f>
        <v/>
      </c>
      <c r="C17162">
        <f>IF(GL_Paste!$B17159="","",IF(TRIM(GL_Paste!$M17159)&lt;&gt;"",TRIM(GL_Paste!$M17159),IFERROR(MID(GL_Paste!$I17159,FIND("[",GL_Paste!$I17159)+1,FIND("]",GL_Paste!$I17159)-FIND("[",GL_Paste!$I17159)-1),"")))</f>
        <v/>
      </c>
      <c r="D17162">
        <f>IF(GL_Paste!$B17159="","",IFERROR(INDEX(DeptName,MATCH($C17162,DeptTag,0)),"UNALLOCATED"))</f>
        <v/>
      </c>
      <c r="E17162">
        <f>IF(GL_Paste!$B17159="","",IFERROR(INDEX(AcctCat,MATCH(GL_Paste!$B17159&amp;"",AcctCode,0)),"UNKNOWN"))</f>
        <v/>
      </c>
      <c r="F17162">
        <f>IF(GL_Paste!$B17159="","",IFERROR(INDEX(AcctSub,MATCH(GL_Paste!$B17159&amp;"",AcctCode,0)),"UNKNOWN"))</f>
        <v/>
      </c>
    </row>
    <row r="17163">
      <c r="A17163" s="40">
        <f>IF(GL_Paste!$B17160="","",N(GL_Paste!$H17160)-N(GL_Paste!$G17160))</f>
        <v/>
      </c>
      <c r="B17163" s="43">
        <f>IF(GL_Paste!$B17160="","",DATE(YEAR(GL_Paste!$E17160),MONTH(GL_Paste!$E17160),1))</f>
        <v/>
      </c>
      <c r="C17163">
        <f>IF(GL_Paste!$B17160="","",IF(TRIM(GL_Paste!$M17160)&lt;&gt;"",TRIM(GL_Paste!$M17160),IFERROR(MID(GL_Paste!$I17160,FIND("[",GL_Paste!$I17160)+1,FIND("]",GL_Paste!$I17160)-FIND("[",GL_Paste!$I17160)-1),"")))</f>
        <v/>
      </c>
      <c r="D17163">
        <f>IF(GL_Paste!$B17160="","",IFERROR(INDEX(DeptName,MATCH($C17163,DeptTag,0)),"UNALLOCATED"))</f>
        <v/>
      </c>
      <c r="E17163">
        <f>IF(GL_Paste!$B17160="","",IFERROR(INDEX(AcctCat,MATCH(GL_Paste!$B17160&amp;"",AcctCode,0)),"UNKNOWN"))</f>
        <v/>
      </c>
      <c r="F17163">
        <f>IF(GL_Paste!$B17160="","",IFERROR(INDEX(AcctSub,MATCH(GL_Paste!$B17160&amp;"",AcctCode,0)),"UNKNOWN"))</f>
        <v/>
      </c>
    </row>
    <row r="17164">
      <c r="A17164" s="40">
        <f>IF(GL_Paste!$B17161="","",N(GL_Paste!$H17161)-N(GL_Paste!$G17161))</f>
        <v/>
      </c>
      <c r="B17164" s="43">
        <f>IF(GL_Paste!$B17161="","",DATE(YEAR(GL_Paste!$E17161),MONTH(GL_Paste!$E17161),1))</f>
        <v/>
      </c>
      <c r="C17164">
        <f>IF(GL_Paste!$B17161="","",IF(TRIM(GL_Paste!$M17161)&lt;&gt;"",TRIM(GL_Paste!$M17161),IFERROR(MID(GL_Paste!$I17161,FIND("[",GL_Paste!$I17161)+1,FIND("]",GL_Paste!$I17161)-FIND("[",GL_Paste!$I17161)-1),"")))</f>
        <v/>
      </c>
      <c r="D17164">
        <f>IF(GL_Paste!$B17161="","",IFERROR(INDEX(DeptName,MATCH($C17164,DeptTag,0)),"UNALLOCATED"))</f>
        <v/>
      </c>
      <c r="E17164">
        <f>IF(GL_Paste!$B17161="","",IFERROR(INDEX(AcctCat,MATCH(GL_Paste!$B17161&amp;"",AcctCode,0)),"UNKNOWN"))</f>
        <v/>
      </c>
      <c r="F17164">
        <f>IF(GL_Paste!$B17161="","",IFERROR(INDEX(AcctSub,MATCH(GL_Paste!$B17161&amp;"",AcctCode,0)),"UNKNOWN"))</f>
        <v/>
      </c>
    </row>
    <row r="17165">
      <c r="A17165" s="40">
        <f>IF(GL_Paste!$B17162="","",N(GL_Paste!$H17162)-N(GL_Paste!$G17162))</f>
        <v/>
      </c>
      <c r="B17165" s="43">
        <f>IF(GL_Paste!$B17162="","",DATE(YEAR(GL_Paste!$E17162),MONTH(GL_Paste!$E17162),1))</f>
        <v/>
      </c>
      <c r="C17165">
        <f>IF(GL_Paste!$B17162="","",IF(TRIM(GL_Paste!$M17162)&lt;&gt;"",TRIM(GL_Paste!$M17162),IFERROR(MID(GL_Paste!$I17162,FIND("[",GL_Paste!$I17162)+1,FIND("]",GL_Paste!$I17162)-FIND("[",GL_Paste!$I17162)-1),"")))</f>
        <v/>
      </c>
      <c r="D17165">
        <f>IF(GL_Paste!$B17162="","",IFERROR(INDEX(DeptName,MATCH($C17165,DeptTag,0)),"UNALLOCATED"))</f>
        <v/>
      </c>
      <c r="E17165">
        <f>IF(GL_Paste!$B17162="","",IFERROR(INDEX(AcctCat,MATCH(GL_Paste!$B17162&amp;"",AcctCode,0)),"UNKNOWN"))</f>
        <v/>
      </c>
      <c r="F17165">
        <f>IF(GL_Paste!$B17162="","",IFERROR(INDEX(AcctSub,MATCH(GL_Paste!$B17162&amp;"",AcctCode,0)),"UNKNOWN"))</f>
        <v/>
      </c>
    </row>
    <row r="17166">
      <c r="A17166" s="40">
        <f>IF(GL_Paste!$B17163="","",N(GL_Paste!$H17163)-N(GL_Paste!$G17163))</f>
        <v/>
      </c>
      <c r="B17166" s="43">
        <f>IF(GL_Paste!$B17163="","",DATE(YEAR(GL_Paste!$E17163),MONTH(GL_Paste!$E17163),1))</f>
        <v/>
      </c>
      <c r="C17166">
        <f>IF(GL_Paste!$B17163="","",IF(TRIM(GL_Paste!$M17163)&lt;&gt;"",TRIM(GL_Paste!$M17163),IFERROR(MID(GL_Paste!$I17163,FIND("[",GL_Paste!$I17163)+1,FIND("]",GL_Paste!$I17163)-FIND("[",GL_Paste!$I17163)-1),"")))</f>
        <v/>
      </c>
      <c r="D17166">
        <f>IF(GL_Paste!$B17163="","",IFERROR(INDEX(DeptName,MATCH($C17166,DeptTag,0)),"UNALLOCATED"))</f>
        <v/>
      </c>
      <c r="E17166">
        <f>IF(GL_Paste!$B17163="","",IFERROR(INDEX(AcctCat,MATCH(GL_Paste!$B17163&amp;"",AcctCode,0)),"UNKNOWN"))</f>
        <v/>
      </c>
      <c r="F17166">
        <f>IF(GL_Paste!$B17163="","",IFERROR(INDEX(AcctSub,MATCH(GL_Paste!$B17163&amp;"",AcctCode,0)),"UNKNOWN"))</f>
        <v/>
      </c>
    </row>
    <row r="17167">
      <c r="A17167" s="40">
        <f>IF(GL_Paste!$B17164="","",N(GL_Paste!$H17164)-N(GL_Paste!$G17164))</f>
        <v/>
      </c>
      <c r="B17167" s="43">
        <f>IF(GL_Paste!$B17164="","",DATE(YEAR(GL_Paste!$E17164),MONTH(GL_Paste!$E17164),1))</f>
        <v/>
      </c>
      <c r="C17167">
        <f>IF(GL_Paste!$B17164="","",IF(TRIM(GL_Paste!$M17164)&lt;&gt;"",TRIM(GL_Paste!$M17164),IFERROR(MID(GL_Paste!$I17164,FIND("[",GL_Paste!$I17164)+1,FIND("]",GL_Paste!$I17164)-FIND("[",GL_Paste!$I17164)-1),"")))</f>
        <v/>
      </c>
      <c r="D17167">
        <f>IF(GL_Paste!$B17164="","",IFERROR(INDEX(DeptName,MATCH($C17167,DeptTag,0)),"UNALLOCATED"))</f>
        <v/>
      </c>
      <c r="E17167">
        <f>IF(GL_Paste!$B17164="","",IFERROR(INDEX(AcctCat,MATCH(GL_Paste!$B17164&amp;"",AcctCode,0)),"UNKNOWN"))</f>
        <v/>
      </c>
      <c r="F17167">
        <f>IF(GL_Paste!$B17164="","",IFERROR(INDEX(AcctSub,MATCH(GL_Paste!$B17164&amp;"",AcctCode,0)),"UNKNOWN"))</f>
        <v/>
      </c>
    </row>
    <row r="17168">
      <c r="A17168" s="40">
        <f>IF(GL_Paste!$B17165="","",N(GL_Paste!$H17165)-N(GL_Paste!$G17165))</f>
        <v/>
      </c>
      <c r="B17168" s="43">
        <f>IF(GL_Paste!$B17165="","",DATE(YEAR(GL_Paste!$E17165),MONTH(GL_Paste!$E17165),1))</f>
        <v/>
      </c>
      <c r="C17168">
        <f>IF(GL_Paste!$B17165="","",IF(TRIM(GL_Paste!$M17165)&lt;&gt;"",TRIM(GL_Paste!$M17165),IFERROR(MID(GL_Paste!$I17165,FIND("[",GL_Paste!$I17165)+1,FIND("]",GL_Paste!$I17165)-FIND("[",GL_Paste!$I17165)-1),"")))</f>
        <v/>
      </c>
      <c r="D17168">
        <f>IF(GL_Paste!$B17165="","",IFERROR(INDEX(DeptName,MATCH($C17168,DeptTag,0)),"UNALLOCATED"))</f>
        <v/>
      </c>
      <c r="E17168">
        <f>IF(GL_Paste!$B17165="","",IFERROR(INDEX(AcctCat,MATCH(GL_Paste!$B17165&amp;"",AcctCode,0)),"UNKNOWN"))</f>
        <v/>
      </c>
      <c r="F17168">
        <f>IF(GL_Paste!$B17165="","",IFERROR(INDEX(AcctSub,MATCH(GL_Paste!$B17165&amp;"",AcctCode,0)),"UNKNOWN"))</f>
        <v/>
      </c>
    </row>
    <row r="17169">
      <c r="A17169" s="40">
        <f>IF(GL_Paste!$B17166="","",N(GL_Paste!$H17166)-N(GL_Paste!$G17166))</f>
        <v/>
      </c>
      <c r="B17169" s="43">
        <f>IF(GL_Paste!$B17166="","",DATE(YEAR(GL_Paste!$E17166),MONTH(GL_Paste!$E17166),1))</f>
        <v/>
      </c>
      <c r="C17169">
        <f>IF(GL_Paste!$B17166="","",IF(TRIM(GL_Paste!$M17166)&lt;&gt;"",TRIM(GL_Paste!$M17166),IFERROR(MID(GL_Paste!$I17166,FIND("[",GL_Paste!$I17166)+1,FIND("]",GL_Paste!$I17166)-FIND("[",GL_Paste!$I17166)-1),"")))</f>
        <v/>
      </c>
      <c r="D17169">
        <f>IF(GL_Paste!$B17166="","",IFERROR(INDEX(DeptName,MATCH($C17169,DeptTag,0)),"UNALLOCATED"))</f>
        <v/>
      </c>
      <c r="E17169">
        <f>IF(GL_Paste!$B17166="","",IFERROR(INDEX(AcctCat,MATCH(GL_Paste!$B17166&amp;"",AcctCode,0)),"UNKNOWN"))</f>
        <v/>
      </c>
      <c r="F17169">
        <f>IF(GL_Paste!$B17166="","",IFERROR(INDEX(AcctSub,MATCH(GL_Paste!$B17166&amp;"",AcctCode,0)),"UNKNOWN"))</f>
        <v/>
      </c>
    </row>
    <row r="17170">
      <c r="A17170" s="40">
        <f>IF(GL_Paste!$B17167="","",N(GL_Paste!$H17167)-N(GL_Paste!$G17167))</f>
        <v/>
      </c>
      <c r="B17170" s="43">
        <f>IF(GL_Paste!$B17167="","",DATE(YEAR(GL_Paste!$E17167),MONTH(GL_Paste!$E17167),1))</f>
        <v/>
      </c>
      <c r="C17170">
        <f>IF(GL_Paste!$B17167="","",IF(TRIM(GL_Paste!$M17167)&lt;&gt;"",TRIM(GL_Paste!$M17167),IFERROR(MID(GL_Paste!$I17167,FIND("[",GL_Paste!$I17167)+1,FIND("]",GL_Paste!$I17167)-FIND("[",GL_Paste!$I17167)-1),"")))</f>
        <v/>
      </c>
      <c r="D17170">
        <f>IF(GL_Paste!$B17167="","",IFERROR(INDEX(DeptName,MATCH($C17170,DeptTag,0)),"UNALLOCATED"))</f>
        <v/>
      </c>
      <c r="E17170">
        <f>IF(GL_Paste!$B17167="","",IFERROR(INDEX(AcctCat,MATCH(GL_Paste!$B17167&amp;"",AcctCode,0)),"UNKNOWN"))</f>
        <v/>
      </c>
      <c r="F17170">
        <f>IF(GL_Paste!$B17167="","",IFERROR(INDEX(AcctSub,MATCH(GL_Paste!$B17167&amp;"",AcctCode,0)),"UNKNOWN"))</f>
        <v/>
      </c>
    </row>
    <row r="17171">
      <c r="A17171" s="40">
        <f>IF(GL_Paste!$B17168="","",N(GL_Paste!$H17168)-N(GL_Paste!$G17168))</f>
        <v/>
      </c>
      <c r="B17171" s="43">
        <f>IF(GL_Paste!$B17168="","",DATE(YEAR(GL_Paste!$E17168),MONTH(GL_Paste!$E17168),1))</f>
        <v/>
      </c>
      <c r="C17171">
        <f>IF(GL_Paste!$B17168="","",IF(TRIM(GL_Paste!$M17168)&lt;&gt;"",TRIM(GL_Paste!$M17168),IFERROR(MID(GL_Paste!$I17168,FIND("[",GL_Paste!$I17168)+1,FIND("]",GL_Paste!$I17168)-FIND("[",GL_Paste!$I17168)-1),"")))</f>
        <v/>
      </c>
      <c r="D17171">
        <f>IF(GL_Paste!$B17168="","",IFERROR(INDEX(DeptName,MATCH($C17171,DeptTag,0)),"UNALLOCATED"))</f>
        <v/>
      </c>
      <c r="E17171">
        <f>IF(GL_Paste!$B17168="","",IFERROR(INDEX(AcctCat,MATCH(GL_Paste!$B17168&amp;"",AcctCode,0)),"UNKNOWN"))</f>
        <v/>
      </c>
      <c r="F17171">
        <f>IF(GL_Paste!$B17168="","",IFERROR(INDEX(AcctSub,MATCH(GL_Paste!$B17168&amp;"",AcctCode,0)),"UNKNOWN"))</f>
        <v/>
      </c>
    </row>
    <row r="17172">
      <c r="A17172" s="40">
        <f>IF(GL_Paste!$B17169="","",N(GL_Paste!$H17169)-N(GL_Paste!$G17169))</f>
        <v/>
      </c>
      <c r="B17172" s="43">
        <f>IF(GL_Paste!$B17169="","",DATE(YEAR(GL_Paste!$E17169),MONTH(GL_Paste!$E17169),1))</f>
        <v/>
      </c>
      <c r="C17172">
        <f>IF(GL_Paste!$B17169="","",IF(TRIM(GL_Paste!$M17169)&lt;&gt;"",TRIM(GL_Paste!$M17169),IFERROR(MID(GL_Paste!$I17169,FIND("[",GL_Paste!$I17169)+1,FIND("]",GL_Paste!$I17169)-FIND("[",GL_Paste!$I17169)-1),"")))</f>
        <v/>
      </c>
      <c r="D17172">
        <f>IF(GL_Paste!$B17169="","",IFERROR(INDEX(DeptName,MATCH($C17172,DeptTag,0)),"UNALLOCATED"))</f>
        <v/>
      </c>
      <c r="E17172">
        <f>IF(GL_Paste!$B17169="","",IFERROR(INDEX(AcctCat,MATCH(GL_Paste!$B17169&amp;"",AcctCode,0)),"UNKNOWN"))</f>
        <v/>
      </c>
      <c r="F17172">
        <f>IF(GL_Paste!$B17169="","",IFERROR(INDEX(AcctSub,MATCH(GL_Paste!$B17169&amp;"",AcctCode,0)),"UNKNOWN"))</f>
        <v/>
      </c>
    </row>
    <row r="17173">
      <c r="A17173" s="40">
        <f>IF(GL_Paste!$B17170="","",N(GL_Paste!$H17170)-N(GL_Paste!$G17170))</f>
        <v/>
      </c>
      <c r="B17173" s="43">
        <f>IF(GL_Paste!$B17170="","",DATE(YEAR(GL_Paste!$E17170),MONTH(GL_Paste!$E17170),1))</f>
        <v/>
      </c>
      <c r="C17173">
        <f>IF(GL_Paste!$B17170="","",IF(TRIM(GL_Paste!$M17170)&lt;&gt;"",TRIM(GL_Paste!$M17170),IFERROR(MID(GL_Paste!$I17170,FIND("[",GL_Paste!$I17170)+1,FIND("]",GL_Paste!$I17170)-FIND("[",GL_Paste!$I17170)-1),"")))</f>
        <v/>
      </c>
      <c r="D17173">
        <f>IF(GL_Paste!$B17170="","",IFERROR(INDEX(DeptName,MATCH($C17173,DeptTag,0)),"UNALLOCATED"))</f>
        <v/>
      </c>
      <c r="E17173">
        <f>IF(GL_Paste!$B17170="","",IFERROR(INDEX(AcctCat,MATCH(GL_Paste!$B17170&amp;"",AcctCode,0)),"UNKNOWN"))</f>
        <v/>
      </c>
      <c r="F17173">
        <f>IF(GL_Paste!$B17170="","",IFERROR(INDEX(AcctSub,MATCH(GL_Paste!$B17170&amp;"",AcctCode,0)),"UNKNOWN"))</f>
        <v/>
      </c>
    </row>
    <row r="17174">
      <c r="A17174" s="40">
        <f>IF(GL_Paste!$B17171="","",N(GL_Paste!$H17171)-N(GL_Paste!$G17171))</f>
        <v/>
      </c>
      <c r="B17174" s="43">
        <f>IF(GL_Paste!$B17171="","",DATE(YEAR(GL_Paste!$E17171),MONTH(GL_Paste!$E17171),1))</f>
        <v/>
      </c>
      <c r="C17174">
        <f>IF(GL_Paste!$B17171="","",IF(TRIM(GL_Paste!$M17171)&lt;&gt;"",TRIM(GL_Paste!$M17171),IFERROR(MID(GL_Paste!$I17171,FIND("[",GL_Paste!$I17171)+1,FIND("]",GL_Paste!$I17171)-FIND("[",GL_Paste!$I17171)-1),"")))</f>
        <v/>
      </c>
      <c r="D17174">
        <f>IF(GL_Paste!$B17171="","",IFERROR(INDEX(DeptName,MATCH($C17174,DeptTag,0)),"UNALLOCATED"))</f>
        <v/>
      </c>
      <c r="E17174">
        <f>IF(GL_Paste!$B17171="","",IFERROR(INDEX(AcctCat,MATCH(GL_Paste!$B17171&amp;"",AcctCode,0)),"UNKNOWN"))</f>
        <v/>
      </c>
      <c r="F17174">
        <f>IF(GL_Paste!$B17171="","",IFERROR(INDEX(AcctSub,MATCH(GL_Paste!$B17171&amp;"",AcctCode,0)),"UNKNOWN"))</f>
        <v/>
      </c>
    </row>
    <row r="17175">
      <c r="A17175" s="40">
        <f>IF(GL_Paste!$B17172="","",N(GL_Paste!$H17172)-N(GL_Paste!$G17172))</f>
        <v/>
      </c>
      <c r="B17175" s="43">
        <f>IF(GL_Paste!$B17172="","",DATE(YEAR(GL_Paste!$E17172),MONTH(GL_Paste!$E17172),1))</f>
        <v/>
      </c>
      <c r="C17175">
        <f>IF(GL_Paste!$B17172="","",IF(TRIM(GL_Paste!$M17172)&lt;&gt;"",TRIM(GL_Paste!$M17172),IFERROR(MID(GL_Paste!$I17172,FIND("[",GL_Paste!$I17172)+1,FIND("]",GL_Paste!$I17172)-FIND("[",GL_Paste!$I17172)-1),"")))</f>
        <v/>
      </c>
      <c r="D17175">
        <f>IF(GL_Paste!$B17172="","",IFERROR(INDEX(DeptName,MATCH($C17175,DeptTag,0)),"UNALLOCATED"))</f>
        <v/>
      </c>
      <c r="E17175">
        <f>IF(GL_Paste!$B17172="","",IFERROR(INDEX(AcctCat,MATCH(GL_Paste!$B17172&amp;"",AcctCode,0)),"UNKNOWN"))</f>
        <v/>
      </c>
      <c r="F17175">
        <f>IF(GL_Paste!$B17172="","",IFERROR(INDEX(AcctSub,MATCH(GL_Paste!$B17172&amp;"",AcctCode,0)),"UNKNOWN"))</f>
        <v/>
      </c>
    </row>
    <row r="17176">
      <c r="A17176" s="40">
        <f>IF(GL_Paste!$B17173="","",N(GL_Paste!$H17173)-N(GL_Paste!$G17173))</f>
        <v/>
      </c>
      <c r="B17176" s="43">
        <f>IF(GL_Paste!$B17173="","",DATE(YEAR(GL_Paste!$E17173),MONTH(GL_Paste!$E17173),1))</f>
        <v/>
      </c>
      <c r="C17176">
        <f>IF(GL_Paste!$B17173="","",IF(TRIM(GL_Paste!$M17173)&lt;&gt;"",TRIM(GL_Paste!$M17173),IFERROR(MID(GL_Paste!$I17173,FIND("[",GL_Paste!$I17173)+1,FIND("]",GL_Paste!$I17173)-FIND("[",GL_Paste!$I17173)-1),"")))</f>
        <v/>
      </c>
      <c r="D17176">
        <f>IF(GL_Paste!$B17173="","",IFERROR(INDEX(DeptName,MATCH($C17176,DeptTag,0)),"UNALLOCATED"))</f>
        <v/>
      </c>
      <c r="E17176">
        <f>IF(GL_Paste!$B17173="","",IFERROR(INDEX(AcctCat,MATCH(GL_Paste!$B17173&amp;"",AcctCode,0)),"UNKNOWN"))</f>
        <v/>
      </c>
      <c r="F17176">
        <f>IF(GL_Paste!$B17173="","",IFERROR(INDEX(AcctSub,MATCH(GL_Paste!$B17173&amp;"",AcctCode,0)),"UNKNOWN"))</f>
        <v/>
      </c>
    </row>
    <row r="17177">
      <c r="A17177" s="40">
        <f>IF(GL_Paste!$B17174="","",N(GL_Paste!$H17174)-N(GL_Paste!$G17174))</f>
        <v/>
      </c>
      <c r="B17177" s="43">
        <f>IF(GL_Paste!$B17174="","",DATE(YEAR(GL_Paste!$E17174),MONTH(GL_Paste!$E17174),1))</f>
        <v/>
      </c>
      <c r="C17177">
        <f>IF(GL_Paste!$B17174="","",IF(TRIM(GL_Paste!$M17174)&lt;&gt;"",TRIM(GL_Paste!$M17174),IFERROR(MID(GL_Paste!$I17174,FIND("[",GL_Paste!$I17174)+1,FIND("]",GL_Paste!$I17174)-FIND("[",GL_Paste!$I17174)-1),"")))</f>
        <v/>
      </c>
      <c r="D17177">
        <f>IF(GL_Paste!$B17174="","",IFERROR(INDEX(DeptName,MATCH($C17177,DeptTag,0)),"UNALLOCATED"))</f>
        <v/>
      </c>
      <c r="E17177">
        <f>IF(GL_Paste!$B17174="","",IFERROR(INDEX(AcctCat,MATCH(GL_Paste!$B17174&amp;"",AcctCode,0)),"UNKNOWN"))</f>
        <v/>
      </c>
      <c r="F17177">
        <f>IF(GL_Paste!$B17174="","",IFERROR(INDEX(AcctSub,MATCH(GL_Paste!$B17174&amp;"",AcctCode,0)),"UNKNOWN"))</f>
        <v/>
      </c>
    </row>
    <row r="17178">
      <c r="A17178" s="40">
        <f>IF(GL_Paste!$B17175="","",N(GL_Paste!$H17175)-N(GL_Paste!$G17175))</f>
        <v/>
      </c>
      <c r="B17178" s="43">
        <f>IF(GL_Paste!$B17175="","",DATE(YEAR(GL_Paste!$E17175),MONTH(GL_Paste!$E17175),1))</f>
        <v/>
      </c>
      <c r="C17178">
        <f>IF(GL_Paste!$B17175="","",IF(TRIM(GL_Paste!$M17175)&lt;&gt;"",TRIM(GL_Paste!$M17175),IFERROR(MID(GL_Paste!$I17175,FIND("[",GL_Paste!$I17175)+1,FIND("]",GL_Paste!$I17175)-FIND("[",GL_Paste!$I17175)-1),"")))</f>
        <v/>
      </c>
      <c r="D17178">
        <f>IF(GL_Paste!$B17175="","",IFERROR(INDEX(DeptName,MATCH($C17178,DeptTag,0)),"UNALLOCATED"))</f>
        <v/>
      </c>
      <c r="E17178">
        <f>IF(GL_Paste!$B17175="","",IFERROR(INDEX(AcctCat,MATCH(GL_Paste!$B17175&amp;"",AcctCode,0)),"UNKNOWN"))</f>
        <v/>
      </c>
      <c r="F17178">
        <f>IF(GL_Paste!$B17175="","",IFERROR(INDEX(AcctSub,MATCH(GL_Paste!$B17175&amp;"",AcctCode,0)),"UNKNOWN"))</f>
        <v/>
      </c>
    </row>
    <row r="17179">
      <c r="A17179" s="40">
        <f>IF(GL_Paste!$B17176="","",N(GL_Paste!$H17176)-N(GL_Paste!$G17176))</f>
        <v/>
      </c>
      <c r="B17179" s="43">
        <f>IF(GL_Paste!$B17176="","",DATE(YEAR(GL_Paste!$E17176),MONTH(GL_Paste!$E17176),1))</f>
        <v/>
      </c>
      <c r="C17179">
        <f>IF(GL_Paste!$B17176="","",IF(TRIM(GL_Paste!$M17176)&lt;&gt;"",TRIM(GL_Paste!$M17176),IFERROR(MID(GL_Paste!$I17176,FIND("[",GL_Paste!$I17176)+1,FIND("]",GL_Paste!$I17176)-FIND("[",GL_Paste!$I17176)-1),"")))</f>
        <v/>
      </c>
      <c r="D17179">
        <f>IF(GL_Paste!$B17176="","",IFERROR(INDEX(DeptName,MATCH($C17179,DeptTag,0)),"UNALLOCATED"))</f>
        <v/>
      </c>
      <c r="E17179">
        <f>IF(GL_Paste!$B17176="","",IFERROR(INDEX(AcctCat,MATCH(GL_Paste!$B17176&amp;"",AcctCode,0)),"UNKNOWN"))</f>
        <v/>
      </c>
      <c r="F17179">
        <f>IF(GL_Paste!$B17176="","",IFERROR(INDEX(AcctSub,MATCH(GL_Paste!$B17176&amp;"",AcctCode,0)),"UNKNOWN"))</f>
        <v/>
      </c>
    </row>
    <row r="17180">
      <c r="A17180" s="40">
        <f>IF(GL_Paste!$B17177="","",N(GL_Paste!$H17177)-N(GL_Paste!$G17177))</f>
        <v/>
      </c>
      <c r="B17180" s="43">
        <f>IF(GL_Paste!$B17177="","",DATE(YEAR(GL_Paste!$E17177),MONTH(GL_Paste!$E17177),1))</f>
        <v/>
      </c>
      <c r="C17180">
        <f>IF(GL_Paste!$B17177="","",IF(TRIM(GL_Paste!$M17177)&lt;&gt;"",TRIM(GL_Paste!$M17177),IFERROR(MID(GL_Paste!$I17177,FIND("[",GL_Paste!$I17177)+1,FIND("]",GL_Paste!$I17177)-FIND("[",GL_Paste!$I17177)-1),"")))</f>
        <v/>
      </c>
      <c r="D17180">
        <f>IF(GL_Paste!$B17177="","",IFERROR(INDEX(DeptName,MATCH($C17180,DeptTag,0)),"UNALLOCATED"))</f>
        <v/>
      </c>
      <c r="E17180">
        <f>IF(GL_Paste!$B17177="","",IFERROR(INDEX(AcctCat,MATCH(GL_Paste!$B17177&amp;"",AcctCode,0)),"UNKNOWN"))</f>
        <v/>
      </c>
      <c r="F17180">
        <f>IF(GL_Paste!$B17177="","",IFERROR(INDEX(AcctSub,MATCH(GL_Paste!$B17177&amp;"",AcctCode,0)),"UNKNOWN"))</f>
        <v/>
      </c>
    </row>
    <row r="17181">
      <c r="A17181" s="40">
        <f>IF(GL_Paste!$B17178="","",N(GL_Paste!$H17178)-N(GL_Paste!$G17178))</f>
        <v/>
      </c>
      <c r="B17181" s="43">
        <f>IF(GL_Paste!$B17178="","",DATE(YEAR(GL_Paste!$E17178),MONTH(GL_Paste!$E17178),1))</f>
        <v/>
      </c>
      <c r="C17181">
        <f>IF(GL_Paste!$B17178="","",IF(TRIM(GL_Paste!$M17178)&lt;&gt;"",TRIM(GL_Paste!$M17178),IFERROR(MID(GL_Paste!$I17178,FIND("[",GL_Paste!$I17178)+1,FIND("]",GL_Paste!$I17178)-FIND("[",GL_Paste!$I17178)-1),"")))</f>
        <v/>
      </c>
      <c r="D17181">
        <f>IF(GL_Paste!$B17178="","",IFERROR(INDEX(DeptName,MATCH($C17181,DeptTag,0)),"UNALLOCATED"))</f>
        <v/>
      </c>
      <c r="E17181">
        <f>IF(GL_Paste!$B17178="","",IFERROR(INDEX(AcctCat,MATCH(GL_Paste!$B17178&amp;"",AcctCode,0)),"UNKNOWN"))</f>
        <v/>
      </c>
      <c r="F17181">
        <f>IF(GL_Paste!$B17178="","",IFERROR(INDEX(AcctSub,MATCH(GL_Paste!$B17178&amp;"",AcctCode,0)),"UNKNOWN"))</f>
        <v/>
      </c>
    </row>
    <row r="17182">
      <c r="A17182" s="40">
        <f>IF(GL_Paste!$B17179="","",N(GL_Paste!$H17179)-N(GL_Paste!$G17179))</f>
        <v/>
      </c>
      <c r="B17182" s="43">
        <f>IF(GL_Paste!$B17179="","",DATE(YEAR(GL_Paste!$E17179),MONTH(GL_Paste!$E17179),1))</f>
        <v/>
      </c>
      <c r="C17182">
        <f>IF(GL_Paste!$B17179="","",IF(TRIM(GL_Paste!$M17179)&lt;&gt;"",TRIM(GL_Paste!$M17179),IFERROR(MID(GL_Paste!$I17179,FIND("[",GL_Paste!$I17179)+1,FIND("]",GL_Paste!$I17179)-FIND("[",GL_Paste!$I17179)-1),"")))</f>
        <v/>
      </c>
      <c r="D17182">
        <f>IF(GL_Paste!$B17179="","",IFERROR(INDEX(DeptName,MATCH($C17182,DeptTag,0)),"UNALLOCATED"))</f>
        <v/>
      </c>
      <c r="E17182">
        <f>IF(GL_Paste!$B17179="","",IFERROR(INDEX(AcctCat,MATCH(GL_Paste!$B17179&amp;"",AcctCode,0)),"UNKNOWN"))</f>
        <v/>
      </c>
      <c r="F17182">
        <f>IF(GL_Paste!$B17179="","",IFERROR(INDEX(AcctSub,MATCH(GL_Paste!$B17179&amp;"",AcctCode,0)),"UNKNOWN"))</f>
        <v/>
      </c>
    </row>
    <row r="17183">
      <c r="A17183" s="40">
        <f>IF(GL_Paste!$B17180="","",N(GL_Paste!$H17180)-N(GL_Paste!$G17180))</f>
        <v/>
      </c>
      <c r="B17183" s="43">
        <f>IF(GL_Paste!$B17180="","",DATE(YEAR(GL_Paste!$E17180),MONTH(GL_Paste!$E17180),1))</f>
        <v/>
      </c>
      <c r="C17183">
        <f>IF(GL_Paste!$B17180="","",IF(TRIM(GL_Paste!$M17180)&lt;&gt;"",TRIM(GL_Paste!$M17180),IFERROR(MID(GL_Paste!$I17180,FIND("[",GL_Paste!$I17180)+1,FIND("]",GL_Paste!$I17180)-FIND("[",GL_Paste!$I17180)-1),"")))</f>
        <v/>
      </c>
      <c r="D17183">
        <f>IF(GL_Paste!$B17180="","",IFERROR(INDEX(DeptName,MATCH($C17183,DeptTag,0)),"UNALLOCATED"))</f>
        <v/>
      </c>
      <c r="E17183">
        <f>IF(GL_Paste!$B17180="","",IFERROR(INDEX(AcctCat,MATCH(GL_Paste!$B17180&amp;"",AcctCode,0)),"UNKNOWN"))</f>
        <v/>
      </c>
      <c r="F17183">
        <f>IF(GL_Paste!$B17180="","",IFERROR(INDEX(AcctSub,MATCH(GL_Paste!$B17180&amp;"",AcctCode,0)),"UNKNOWN"))</f>
        <v/>
      </c>
    </row>
    <row r="17184">
      <c r="A17184" s="40">
        <f>IF(GL_Paste!$B17181="","",N(GL_Paste!$H17181)-N(GL_Paste!$G17181))</f>
        <v/>
      </c>
      <c r="B17184" s="43">
        <f>IF(GL_Paste!$B17181="","",DATE(YEAR(GL_Paste!$E17181),MONTH(GL_Paste!$E17181),1))</f>
        <v/>
      </c>
      <c r="C17184">
        <f>IF(GL_Paste!$B17181="","",IF(TRIM(GL_Paste!$M17181)&lt;&gt;"",TRIM(GL_Paste!$M17181),IFERROR(MID(GL_Paste!$I17181,FIND("[",GL_Paste!$I17181)+1,FIND("]",GL_Paste!$I17181)-FIND("[",GL_Paste!$I17181)-1),"")))</f>
        <v/>
      </c>
      <c r="D17184">
        <f>IF(GL_Paste!$B17181="","",IFERROR(INDEX(DeptName,MATCH($C17184,DeptTag,0)),"UNALLOCATED"))</f>
        <v/>
      </c>
      <c r="E17184">
        <f>IF(GL_Paste!$B17181="","",IFERROR(INDEX(AcctCat,MATCH(GL_Paste!$B17181&amp;"",AcctCode,0)),"UNKNOWN"))</f>
        <v/>
      </c>
      <c r="F17184">
        <f>IF(GL_Paste!$B17181="","",IFERROR(INDEX(AcctSub,MATCH(GL_Paste!$B17181&amp;"",AcctCode,0)),"UNKNOWN"))</f>
        <v/>
      </c>
    </row>
    <row r="17185">
      <c r="A17185" s="40">
        <f>IF(GL_Paste!$B17182="","",N(GL_Paste!$H17182)-N(GL_Paste!$G17182))</f>
        <v/>
      </c>
      <c r="B17185" s="43">
        <f>IF(GL_Paste!$B17182="","",DATE(YEAR(GL_Paste!$E17182),MONTH(GL_Paste!$E17182),1))</f>
        <v/>
      </c>
      <c r="C17185">
        <f>IF(GL_Paste!$B17182="","",IF(TRIM(GL_Paste!$M17182)&lt;&gt;"",TRIM(GL_Paste!$M17182),IFERROR(MID(GL_Paste!$I17182,FIND("[",GL_Paste!$I17182)+1,FIND("]",GL_Paste!$I17182)-FIND("[",GL_Paste!$I17182)-1),"")))</f>
        <v/>
      </c>
      <c r="D17185">
        <f>IF(GL_Paste!$B17182="","",IFERROR(INDEX(DeptName,MATCH($C17185,DeptTag,0)),"UNALLOCATED"))</f>
        <v/>
      </c>
      <c r="E17185">
        <f>IF(GL_Paste!$B17182="","",IFERROR(INDEX(AcctCat,MATCH(GL_Paste!$B17182&amp;"",AcctCode,0)),"UNKNOWN"))</f>
        <v/>
      </c>
      <c r="F17185">
        <f>IF(GL_Paste!$B17182="","",IFERROR(INDEX(AcctSub,MATCH(GL_Paste!$B17182&amp;"",AcctCode,0)),"UNKNOWN"))</f>
        <v/>
      </c>
    </row>
    <row r="17186">
      <c r="A17186" s="40">
        <f>IF(GL_Paste!$B17183="","",N(GL_Paste!$H17183)-N(GL_Paste!$G17183))</f>
        <v/>
      </c>
      <c r="B17186" s="43">
        <f>IF(GL_Paste!$B17183="","",DATE(YEAR(GL_Paste!$E17183),MONTH(GL_Paste!$E17183),1))</f>
        <v/>
      </c>
      <c r="C17186">
        <f>IF(GL_Paste!$B17183="","",IF(TRIM(GL_Paste!$M17183)&lt;&gt;"",TRIM(GL_Paste!$M17183),IFERROR(MID(GL_Paste!$I17183,FIND("[",GL_Paste!$I17183)+1,FIND("]",GL_Paste!$I17183)-FIND("[",GL_Paste!$I17183)-1),"")))</f>
        <v/>
      </c>
      <c r="D17186">
        <f>IF(GL_Paste!$B17183="","",IFERROR(INDEX(DeptName,MATCH($C17186,DeptTag,0)),"UNALLOCATED"))</f>
        <v/>
      </c>
      <c r="E17186">
        <f>IF(GL_Paste!$B17183="","",IFERROR(INDEX(AcctCat,MATCH(GL_Paste!$B17183&amp;"",AcctCode,0)),"UNKNOWN"))</f>
        <v/>
      </c>
      <c r="F17186">
        <f>IF(GL_Paste!$B17183="","",IFERROR(INDEX(AcctSub,MATCH(GL_Paste!$B17183&amp;"",AcctCode,0)),"UNKNOWN"))</f>
        <v/>
      </c>
    </row>
    <row r="17187">
      <c r="A17187" s="40">
        <f>IF(GL_Paste!$B17184="","",N(GL_Paste!$H17184)-N(GL_Paste!$G17184))</f>
        <v/>
      </c>
      <c r="B17187" s="43">
        <f>IF(GL_Paste!$B17184="","",DATE(YEAR(GL_Paste!$E17184),MONTH(GL_Paste!$E17184),1))</f>
        <v/>
      </c>
      <c r="C17187">
        <f>IF(GL_Paste!$B17184="","",IF(TRIM(GL_Paste!$M17184)&lt;&gt;"",TRIM(GL_Paste!$M17184),IFERROR(MID(GL_Paste!$I17184,FIND("[",GL_Paste!$I17184)+1,FIND("]",GL_Paste!$I17184)-FIND("[",GL_Paste!$I17184)-1),"")))</f>
        <v/>
      </c>
      <c r="D17187">
        <f>IF(GL_Paste!$B17184="","",IFERROR(INDEX(DeptName,MATCH($C17187,DeptTag,0)),"UNALLOCATED"))</f>
        <v/>
      </c>
      <c r="E17187">
        <f>IF(GL_Paste!$B17184="","",IFERROR(INDEX(AcctCat,MATCH(GL_Paste!$B17184&amp;"",AcctCode,0)),"UNKNOWN"))</f>
        <v/>
      </c>
      <c r="F17187">
        <f>IF(GL_Paste!$B17184="","",IFERROR(INDEX(AcctSub,MATCH(GL_Paste!$B17184&amp;"",AcctCode,0)),"UNKNOWN"))</f>
        <v/>
      </c>
    </row>
    <row r="17188">
      <c r="A17188" s="40">
        <f>IF(GL_Paste!$B17185="","",N(GL_Paste!$H17185)-N(GL_Paste!$G17185))</f>
        <v/>
      </c>
      <c r="B17188" s="43">
        <f>IF(GL_Paste!$B17185="","",DATE(YEAR(GL_Paste!$E17185),MONTH(GL_Paste!$E17185),1))</f>
        <v/>
      </c>
      <c r="C17188">
        <f>IF(GL_Paste!$B17185="","",IF(TRIM(GL_Paste!$M17185)&lt;&gt;"",TRIM(GL_Paste!$M17185),IFERROR(MID(GL_Paste!$I17185,FIND("[",GL_Paste!$I17185)+1,FIND("]",GL_Paste!$I17185)-FIND("[",GL_Paste!$I17185)-1),"")))</f>
        <v/>
      </c>
      <c r="D17188">
        <f>IF(GL_Paste!$B17185="","",IFERROR(INDEX(DeptName,MATCH($C17188,DeptTag,0)),"UNALLOCATED"))</f>
        <v/>
      </c>
      <c r="E17188">
        <f>IF(GL_Paste!$B17185="","",IFERROR(INDEX(AcctCat,MATCH(GL_Paste!$B17185&amp;"",AcctCode,0)),"UNKNOWN"))</f>
        <v/>
      </c>
      <c r="F17188">
        <f>IF(GL_Paste!$B17185="","",IFERROR(INDEX(AcctSub,MATCH(GL_Paste!$B17185&amp;"",AcctCode,0)),"UNKNOWN"))</f>
        <v/>
      </c>
    </row>
    <row r="17189">
      <c r="A17189" s="40">
        <f>IF(GL_Paste!$B17186="","",N(GL_Paste!$H17186)-N(GL_Paste!$G17186))</f>
        <v/>
      </c>
      <c r="B17189" s="43">
        <f>IF(GL_Paste!$B17186="","",DATE(YEAR(GL_Paste!$E17186),MONTH(GL_Paste!$E17186),1))</f>
        <v/>
      </c>
      <c r="C17189">
        <f>IF(GL_Paste!$B17186="","",IF(TRIM(GL_Paste!$M17186)&lt;&gt;"",TRIM(GL_Paste!$M17186),IFERROR(MID(GL_Paste!$I17186,FIND("[",GL_Paste!$I17186)+1,FIND("]",GL_Paste!$I17186)-FIND("[",GL_Paste!$I17186)-1),"")))</f>
        <v/>
      </c>
      <c r="D17189">
        <f>IF(GL_Paste!$B17186="","",IFERROR(INDEX(DeptName,MATCH($C17189,DeptTag,0)),"UNALLOCATED"))</f>
        <v/>
      </c>
      <c r="E17189">
        <f>IF(GL_Paste!$B17186="","",IFERROR(INDEX(AcctCat,MATCH(GL_Paste!$B17186&amp;"",AcctCode,0)),"UNKNOWN"))</f>
        <v/>
      </c>
      <c r="F17189">
        <f>IF(GL_Paste!$B17186="","",IFERROR(INDEX(AcctSub,MATCH(GL_Paste!$B17186&amp;"",AcctCode,0)),"UNKNOWN"))</f>
        <v/>
      </c>
    </row>
    <row r="17190">
      <c r="A17190" s="40">
        <f>IF(GL_Paste!$B17187="","",N(GL_Paste!$H17187)-N(GL_Paste!$G17187))</f>
        <v/>
      </c>
      <c r="B17190" s="43">
        <f>IF(GL_Paste!$B17187="","",DATE(YEAR(GL_Paste!$E17187),MONTH(GL_Paste!$E17187),1))</f>
        <v/>
      </c>
      <c r="C17190">
        <f>IF(GL_Paste!$B17187="","",IF(TRIM(GL_Paste!$M17187)&lt;&gt;"",TRIM(GL_Paste!$M17187),IFERROR(MID(GL_Paste!$I17187,FIND("[",GL_Paste!$I17187)+1,FIND("]",GL_Paste!$I17187)-FIND("[",GL_Paste!$I17187)-1),"")))</f>
        <v/>
      </c>
      <c r="D17190">
        <f>IF(GL_Paste!$B17187="","",IFERROR(INDEX(DeptName,MATCH($C17190,DeptTag,0)),"UNALLOCATED"))</f>
        <v/>
      </c>
      <c r="E17190">
        <f>IF(GL_Paste!$B17187="","",IFERROR(INDEX(AcctCat,MATCH(GL_Paste!$B17187&amp;"",AcctCode,0)),"UNKNOWN"))</f>
        <v/>
      </c>
      <c r="F17190">
        <f>IF(GL_Paste!$B17187="","",IFERROR(INDEX(AcctSub,MATCH(GL_Paste!$B17187&amp;"",AcctCode,0)),"UNKNOWN"))</f>
        <v/>
      </c>
    </row>
    <row r="17191">
      <c r="A17191" s="40">
        <f>IF(GL_Paste!$B17188="","",N(GL_Paste!$H17188)-N(GL_Paste!$G17188))</f>
        <v/>
      </c>
      <c r="B17191" s="43">
        <f>IF(GL_Paste!$B17188="","",DATE(YEAR(GL_Paste!$E17188),MONTH(GL_Paste!$E17188),1))</f>
        <v/>
      </c>
      <c r="C17191">
        <f>IF(GL_Paste!$B17188="","",IF(TRIM(GL_Paste!$M17188)&lt;&gt;"",TRIM(GL_Paste!$M17188),IFERROR(MID(GL_Paste!$I17188,FIND("[",GL_Paste!$I17188)+1,FIND("]",GL_Paste!$I17188)-FIND("[",GL_Paste!$I17188)-1),"")))</f>
        <v/>
      </c>
      <c r="D17191">
        <f>IF(GL_Paste!$B17188="","",IFERROR(INDEX(DeptName,MATCH($C17191,DeptTag,0)),"UNALLOCATED"))</f>
        <v/>
      </c>
      <c r="E17191">
        <f>IF(GL_Paste!$B17188="","",IFERROR(INDEX(AcctCat,MATCH(GL_Paste!$B17188&amp;"",AcctCode,0)),"UNKNOWN"))</f>
        <v/>
      </c>
      <c r="F17191">
        <f>IF(GL_Paste!$B17188="","",IFERROR(INDEX(AcctSub,MATCH(GL_Paste!$B17188&amp;"",AcctCode,0)),"UNKNOWN"))</f>
        <v/>
      </c>
    </row>
    <row r="17192">
      <c r="A17192" s="40">
        <f>IF(GL_Paste!$B17189="","",N(GL_Paste!$H17189)-N(GL_Paste!$G17189))</f>
        <v/>
      </c>
      <c r="B17192" s="43">
        <f>IF(GL_Paste!$B17189="","",DATE(YEAR(GL_Paste!$E17189),MONTH(GL_Paste!$E17189),1))</f>
        <v/>
      </c>
      <c r="C17192">
        <f>IF(GL_Paste!$B17189="","",IF(TRIM(GL_Paste!$M17189)&lt;&gt;"",TRIM(GL_Paste!$M17189),IFERROR(MID(GL_Paste!$I17189,FIND("[",GL_Paste!$I17189)+1,FIND("]",GL_Paste!$I17189)-FIND("[",GL_Paste!$I17189)-1),"")))</f>
        <v/>
      </c>
      <c r="D17192">
        <f>IF(GL_Paste!$B17189="","",IFERROR(INDEX(DeptName,MATCH($C17192,DeptTag,0)),"UNALLOCATED"))</f>
        <v/>
      </c>
      <c r="E17192">
        <f>IF(GL_Paste!$B17189="","",IFERROR(INDEX(AcctCat,MATCH(GL_Paste!$B17189&amp;"",AcctCode,0)),"UNKNOWN"))</f>
        <v/>
      </c>
      <c r="F17192">
        <f>IF(GL_Paste!$B17189="","",IFERROR(INDEX(AcctSub,MATCH(GL_Paste!$B17189&amp;"",AcctCode,0)),"UNKNOWN"))</f>
        <v/>
      </c>
    </row>
    <row r="17193">
      <c r="A17193" s="40">
        <f>IF(GL_Paste!$B17190="","",N(GL_Paste!$H17190)-N(GL_Paste!$G17190))</f>
        <v/>
      </c>
      <c r="B17193" s="43">
        <f>IF(GL_Paste!$B17190="","",DATE(YEAR(GL_Paste!$E17190),MONTH(GL_Paste!$E17190),1))</f>
        <v/>
      </c>
      <c r="C17193">
        <f>IF(GL_Paste!$B17190="","",IF(TRIM(GL_Paste!$M17190)&lt;&gt;"",TRIM(GL_Paste!$M17190),IFERROR(MID(GL_Paste!$I17190,FIND("[",GL_Paste!$I17190)+1,FIND("]",GL_Paste!$I17190)-FIND("[",GL_Paste!$I17190)-1),"")))</f>
        <v/>
      </c>
      <c r="D17193">
        <f>IF(GL_Paste!$B17190="","",IFERROR(INDEX(DeptName,MATCH($C17193,DeptTag,0)),"UNALLOCATED"))</f>
        <v/>
      </c>
      <c r="E17193">
        <f>IF(GL_Paste!$B17190="","",IFERROR(INDEX(AcctCat,MATCH(GL_Paste!$B17190&amp;"",AcctCode,0)),"UNKNOWN"))</f>
        <v/>
      </c>
      <c r="F17193">
        <f>IF(GL_Paste!$B17190="","",IFERROR(INDEX(AcctSub,MATCH(GL_Paste!$B17190&amp;"",AcctCode,0)),"UNKNOWN"))</f>
        <v/>
      </c>
    </row>
    <row r="17194">
      <c r="A17194" s="40">
        <f>IF(GL_Paste!$B17191="","",N(GL_Paste!$H17191)-N(GL_Paste!$G17191))</f>
        <v/>
      </c>
      <c r="B17194" s="43">
        <f>IF(GL_Paste!$B17191="","",DATE(YEAR(GL_Paste!$E17191),MONTH(GL_Paste!$E17191),1))</f>
        <v/>
      </c>
      <c r="C17194">
        <f>IF(GL_Paste!$B17191="","",IF(TRIM(GL_Paste!$M17191)&lt;&gt;"",TRIM(GL_Paste!$M17191),IFERROR(MID(GL_Paste!$I17191,FIND("[",GL_Paste!$I17191)+1,FIND("]",GL_Paste!$I17191)-FIND("[",GL_Paste!$I17191)-1),"")))</f>
        <v/>
      </c>
      <c r="D17194">
        <f>IF(GL_Paste!$B17191="","",IFERROR(INDEX(DeptName,MATCH($C17194,DeptTag,0)),"UNALLOCATED"))</f>
        <v/>
      </c>
      <c r="E17194">
        <f>IF(GL_Paste!$B17191="","",IFERROR(INDEX(AcctCat,MATCH(GL_Paste!$B17191&amp;"",AcctCode,0)),"UNKNOWN"))</f>
        <v/>
      </c>
      <c r="F17194">
        <f>IF(GL_Paste!$B17191="","",IFERROR(INDEX(AcctSub,MATCH(GL_Paste!$B17191&amp;"",AcctCode,0)),"UNKNOWN"))</f>
        <v/>
      </c>
    </row>
    <row r="17195">
      <c r="A17195" s="40">
        <f>IF(GL_Paste!$B17192="","",N(GL_Paste!$H17192)-N(GL_Paste!$G17192))</f>
        <v/>
      </c>
      <c r="B17195" s="43">
        <f>IF(GL_Paste!$B17192="","",DATE(YEAR(GL_Paste!$E17192),MONTH(GL_Paste!$E17192),1))</f>
        <v/>
      </c>
      <c r="C17195">
        <f>IF(GL_Paste!$B17192="","",IF(TRIM(GL_Paste!$M17192)&lt;&gt;"",TRIM(GL_Paste!$M17192),IFERROR(MID(GL_Paste!$I17192,FIND("[",GL_Paste!$I17192)+1,FIND("]",GL_Paste!$I17192)-FIND("[",GL_Paste!$I17192)-1),"")))</f>
        <v/>
      </c>
      <c r="D17195">
        <f>IF(GL_Paste!$B17192="","",IFERROR(INDEX(DeptName,MATCH($C17195,DeptTag,0)),"UNALLOCATED"))</f>
        <v/>
      </c>
      <c r="E17195">
        <f>IF(GL_Paste!$B17192="","",IFERROR(INDEX(AcctCat,MATCH(GL_Paste!$B17192&amp;"",AcctCode,0)),"UNKNOWN"))</f>
        <v/>
      </c>
      <c r="F17195">
        <f>IF(GL_Paste!$B17192="","",IFERROR(INDEX(AcctSub,MATCH(GL_Paste!$B17192&amp;"",AcctCode,0)),"UNKNOWN"))</f>
        <v/>
      </c>
    </row>
    <row r="17196">
      <c r="A17196" s="40">
        <f>IF(GL_Paste!$B17193="","",N(GL_Paste!$H17193)-N(GL_Paste!$G17193))</f>
        <v/>
      </c>
      <c r="B17196" s="43">
        <f>IF(GL_Paste!$B17193="","",DATE(YEAR(GL_Paste!$E17193),MONTH(GL_Paste!$E17193),1))</f>
        <v/>
      </c>
      <c r="C17196">
        <f>IF(GL_Paste!$B17193="","",IF(TRIM(GL_Paste!$M17193)&lt;&gt;"",TRIM(GL_Paste!$M17193),IFERROR(MID(GL_Paste!$I17193,FIND("[",GL_Paste!$I17193)+1,FIND("]",GL_Paste!$I17193)-FIND("[",GL_Paste!$I17193)-1),"")))</f>
        <v/>
      </c>
      <c r="D17196">
        <f>IF(GL_Paste!$B17193="","",IFERROR(INDEX(DeptName,MATCH($C17196,DeptTag,0)),"UNALLOCATED"))</f>
        <v/>
      </c>
      <c r="E17196">
        <f>IF(GL_Paste!$B17193="","",IFERROR(INDEX(AcctCat,MATCH(GL_Paste!$B17193&amp;"",AcctCode,0)),"UNKNOWN"))</f>
        <v/>
      </c>
      <c r="F17196">
        <f>IF(GL_Paste!$B17193="","",IFERROR(INDEX(AcctSub,MATCH(GL_Paste!$B17193&amp;"",AcctCode,0)),"UNKNOWN"))</f>
        <v/>
      </c>
    </row>
    <row r="17197">
      <c r="A17197" s="40">
        <f>IF(GL_Paste!$B17194="","",N(GL_Paste!$H17194)-N(GL_Paste!$G17194))</f>
        <v/>
      </c>
      <c r="B17197" s="43">
        <f>IF(GL_Paste!$B17194="","",DATE(YEAR(GL_Paste!$E17194),MONTH(GL_Paste!$E17194),1))</f>
        <v/>
      </c>
      <c r="C17197">
        <f>IF(GL_Paste!$B17194="","",IF(TRIM(GL_Paste!$M17194)&lt;&gt;"",TRIM(GL_Paste!$M17194),IFERROR(MID(GL_Paste!$I17194,FIND("[",GL_Paste!$I17194)+1,FIND("]",GL_Paste!$I17194)-FIND("[",GL_Paste!$I17194)-1),"")))</f>
        <v/>
      </c>
      <c r="D17197">
        <f>IF(GL_Paste!$B17194="","",IFERROR(INDEX(DeptName,MATCH($C17197,DeptTag,0)),"UNALLOCATED"))</f>
        <v/>
      </c>
      <c r="E17197">
        <f>IF(GL_Paste!$B17194="","",IFERROR(INDEX(AcctCat,MATCH(GL_Paste!$B17194&amp;"",AcctCode,0)),"UNKNOWN"))</f>
        <v/>
      </c>
      <c r="F17197">
        <f>IF(GL_Paste!$B17194="","",IFERROR(INDEX(AcctSub,MATCH(GL_Paste!$B17194&amp;"",AcctCode,0)),"UNKNOWN"))</f>
        <v/>
      </c>
    </row>
    <row r="17198">
      <c r="A17198" s="40">
        <f>IF(GL_Paste!$B17195="","",N(GL_Paste!$H17195)-N(GL_Paste!$G17195))</f>
        <v/>
      </c>
      <c r="B17198" s="43">
        <f>IF(GL_Paste!$B17195="","",DATE(YEAR(GL_Paste!$E17195),MONTH(GL_Paste!$E17195),1))</f>
        <v/>
      </c>
      <c r="C17198">
        <f>IF(GL_Paste!$B17195="","",IF(TRIM(GL_Paste!$M17195)&lt;&gt;"",TRIM(GL_Paste!$M17195),IFERROR(MID(GL_Paste!$I17195,FIND("[",GL_Paste!$I17195)+1,FIND("]",GL_Paste!$I17195)-FIND("[",GL_Paste!$I17195)-1),"")))</f>
        <v/>
      </c>
      <c r="D17198">
        <f>IF(GL_Paste!$B17195="","",IFERROR(INDEX(DeptName,MATCH($C17198,DeptTag,0)),"UNALLOCATED"))</f>
        <v/>
      </c>
      <c r="E17198">
        <f>IF(GL_Paste!$B17195="","",IFERROR(INDEX(AcctCat,MATCH(GL_Paste!$B17195&amp;"",AcctCode,0)),"UNKNOWN"))</f>
        <v/>
      </c>
      <c r="F17198">
        <f>IF(GL_Paste!$B17195="","",IFERROR(INDEX(AcctSub,MATCH(GL_Paste!$B17195&amp;"",AcctCode,0)),"UNKNOWN"))</f>
        <v/>
      </c>
    </row>
    <row r="17199">
      <c r="A17199" s="40">
        <f>IF(GL_Paste!$B17196="","",N(GL_Paste!$H17196)-N(GL_Paste!$G17196))</f>
        <v/>
      </c>
      <c r="B17199" s="43">
        <f>IF(GL_Paste!$B17196="","",DATE(YEAR(GL_Paste!$E17196),MONTH(GL_Paste!$E17196),1))</f>
        <v/>
      </c>
      <c r="C17199">
        <f>IF(GL_Paste!$B17196="","",IF(TRIM(GL_Paste!$M17196)&lt;&gt;"",TRIM(GL_Paste!$M17196),IFERROR(MID(GL_Paste!$I17196,FIND("[",GL_Paste!$I17196)+1,FIND("]",GL_Paste!$I17196)-FIND("[",GL_Paste!$I17196)-1),"")))</f>
        <v/>
      </c>
      <c r="D17199">
        <f>IF(GL_Paste!$B17196="","",IFERROR(INDEX(DeptName,MATCH($C17199,DeptTag,0)),"UNALLOCATED"))</f>
        <v/>
      </c>
      <c r="E17199">
        <f>IF(GL_Paste!$B17196="","",IFERROR(INDEX(AcctCat,MATCH(GL_Paste!$B17196&amp;"",AcctCode,0)),"UNKNOWN"))</f>
        <v/>
      </c>
      <c r="F17199">
        <f>IF(GL_Paste!$B17196="","",IFERROR(INDEX(AcctSub,MATCH(GL_Paste!$B17196&amp;"",AcctCode,0)),"UNKNOWN"))</f>
        <v/>
      </c>
    </row>
    <row r="17200">
      <c r="A17200" s="40">
        <f>IF(GL_Paste!$B17197="","",N(GL_Paste!$H17197)-N(GL_Paste!$G17197))</f>
        <v/>
      </c>
      <c r="B17200" s="43">
        <f>IF(GL_Paste!$B17197="","",DATE(YEAR(GL_Paste!$E17197),MONTH(GL_Paste!$E17197),1))</f>
        <v/>
      </c>
      <c r="C17200">
        <f>IF(GL_Paste!$B17197="","",IF(TRIM(GL_Paste!$M17197)&lt;&gt;"",TRIM(GL_Paste!$M17197),IFERROR(MID(GL_Paste!$I17197,FIND("[",GL_Paste!$I17197)+1,FIND("]",GL_Paste!$I17197)-FIND("[",GL_Paste!$I17197)-1),"")))</f>
        <v/>
      </c>
      <c r="D17200">
        <f>IF(GL_Paste!$B17197="","",IFERROR(INDEX(DeptName,MATCH($C17200,DeptTag,0)),"UNALLOCATED"))</f>
        <v/>
      </c>
      <c r="E17200">
        <f>IF(GL_Paste!$B17197="","",IFERROR(INDEX(AcctCat,MATCH(GL_Paste!$B17197&amp;"",AcctCode,0)),"UNKNOWN"))</f>
        <v/>
      </c>
      <c r="F17200">
        <f>IF(GL_Paste!$B17197="","",IFERROR(INDEX(AcctSub,MATCH(GL_Paste!$B17197&amp;"",AcctCode,0)),"UNKNOWN"))</f>
        <v/>
      </c>
    </row>
    <row r="17201">
      <c r="A17201" s="40">
        <f>IF(GL_Paste!$B17198="","",N(GL_Paste!$H17198)-N(GL_Paste!$G17198))</f>
        <v/>
      </c>
      <c r="B17201" s="43">
        <f>IF(GL_Paste!$B17198="","",DATE(YEAR(GL_Paste!$E17198),MONTH(GL_Paste!$E17198),1))</f>
        <v/>
      </c>
      <c r="C17201">
        <f>IF(GL_Paste!$B17198="","",IF(TRIM(GL_Paste!$M17198)&lt;&gt;"",TRIM(GL_Paste!$M17198),IFERROR(MID(GL_Paste!$I17198,FIND("[",GL_Paste!$I17198)+1,FIND("]",GL_Paste!$I17198)-FIND("[",GL_Paste!$I17198)-1),"")))</f>
        <v/>
      </c>
      <c r="D17201">
        <f>IF(GL_Paste!$B17198="","",IFERROR(INDEX(DeptName,MATCH($C17201,DeptTag,0)),"UNALLOCATED"))</f>
        <v/>
      </c>
      <c r="E17201">
        <f>IF(GL_Paste!$B17198="","",IFERROR(INDEX(AcctCat,MATCH(GL_Paste!$B17198&amp;"",AcctCode,0)),"UNKNOWN"))</f>
        <v/>
      </c>
      <c r="F17201">
        <f>IF(GL_Paste!$B17198="","",IFERROR(INDEX(AcctSub,MATCH(GL_Paste!$B17198&amp;"",AcctCode,0)),"UNKNOWN"))</f>
        <v/>
      </c>
    </row>
    <row r="17202">
      <c r="A17202" s="40">
        <f>IF(GL_Paste!$B17199="","",N(GL_Paste!$H17199)-N(GL_Paste!$G17199))</f>
        <v/>
      </c>
      <c r="B17202" s="43">
        <f>IF(GL_Paste!$B17199="","",DATE(YEAR(GL_Paste!$E17199),MONTH(GL_Paste!$E17199),1))</f>
        <v/>
      </c>
      <c r="C17202">
        <f>IF(GL_Paste!$B17199="","",IF(TRIM(GL_Paste!$M17199)&lt;&gt;"",TRIM(GL_Paste!$M17199),IFERROR(MID(GL_Paste!$I17199,FIND("[",GL_Paste!$I17199)+1,FIND("]",GL_Paste!$I17199)-FIND("[",GL_Paste!$I17199)-1),"")))</f>
        <v/>
      </c>
      <c r="D17202">
        <f>IF(GL_Paste!$B17199="","",IFERROR(INDEX(DeptName,MATCH($C17202,DeptTag,0)),"UNALLOCATED"))</f>
        <v/>
      </c>
      <c r="E17202">
        <f>IF(GL_Paste!$B17199="","",IFERROR(INDEX(AcctCat,MATCH(GL_Paste!$B17199&amp;"",AcctCode,0)),"UNKNOWN"))</f>
        <v/>
      </c>
      <c r="F17202">
        <f>IF(GL_Paste!$B17199="","",IFERROR(INDEX(AcctSub,MATCH(GL_Paste!$B17199&amp;"",AcctCode,0)),"UNKNOWN"))</f>
        <v/>
      </c>
    </row>
    <row r="17203">
      <c r="A17203" s="40">
        <f>IF(GL_Paste!$B17200="","",N(GL_Paste!$H17200)-N(GL_Paste!$G17200))</f>
        <v/>
      </c>
      <c r="B17203" s="43">
        <f>IF(GL_Paste!$B17200="","",DATE(YEAR(GL_Paste!$E17200),MONTH(GL_Paste!$E17200),1))</f>
        <v/>
      </c>
      <c r="C17203">
        <f>IF(GL_Paste!$B17200="","",IF(TRIM(GL_Paste!$M17200)&lt;&gt;"",TRIM(GL_Paste!$M17200),IFERROR(MID(GL_Paste!$I17200,FIND("[",GL_Paste!$I17200)+1,FIND("]",GL_Paste!$I17200)-FIND("[",GL_Paste!$I17200)-1),"")))</f>
        <v/>
      </c>
      <c r="D17203">
        <f>IF(GL_Paste!$B17200="","",IFERROR(INDEX(DeptName,MATCH($C17203,DeptTag,0)),"UNALLOCATED"))</f>
        <v/>
      </c>
      <c r="E17203">
        <f>IF(GL_Paste!$B17200="","",IFERROR(INDEX(AcctCat,MATCH(GL_Paste!$B17200&amp;"",AcctCode,0)),"UNKNOWN"))</f>
        <v/>
      </c>
      <c r="F17203">
        <f>IF(GL_Paste!$B17200="","",IFERROR(INDEX(AcctSub,MATCH(GL_Paste!$B17200&amp;"",AcctCode,0)),"UNKNOWN"))</f>
        <v/>
      </c>
    </row>
    <row r="17204">
      <c r="A17204" s="40">
        <f>IF(GL_Paste!$B17201="","",N(GL_Paste!$H17201)-N(GL_Paste!$G17201))</f>
        <v/>
      </c>
      <c r="B17204" s="43">
        <f>IF(GL_Paste!$B17201="","",DATE(YEAR(GL_Paste!$E17201),MONTH(GL_Paste!$E17201),1))</f>
        <v/>
      </c>
      <c r="C17204">
        <f>IF(GL_Paste!$B17201="","",IF(TRIM(GL_Paste!$M17201)&lt;&gt;"",TRIM(GL_Paste!$M17201),IFERROR(MID(GL_Paste!$I17201,FIND("[",GL_Paste!$I17201)+1,FIND("]",GL_Paste!$I17201)-FIND("[",GL_Paste!$I17201)-1),"")))</f>
        <v/>
      </c>
      <c r="D17204">
        <f>IF(GL_Paste!$B17201="","",IFERROR(INDEX(DeptName,MATCH($C17204,DeptTag,0)),"UNALLOCATED"))</f>
        <v/>
      </c>
      <c r="E17204">
        <f>IF(GL_Paste!$B17201="","",IFERROR(INDEX(AcctCat,MATCH(GL_Paste!$B17201&amp;"",AcctCode,0)),"UNKNOWN"))</f>
        <v/>
      </c>
      <c r="F17204">
        <f>IF(GL_Paste!$B17201="","",IFERROR(INDEX(AcctSub,MATCH(GL_Paste!$B17201&amp;"",AcctCode,0)),"UNKNOWN"))</f>
        <v/>
      </c>
    </row>
    <row r="17205">
      <c r="A17205" s="40">
        <f>IF(GL_Paste!$B17202="","",N(GL_Paste!$H17202)-N(GL_Paste!$G17202))</f>
        <v/>
      </c>
      <c r="B17205" s="43">
        <f>IF(GL_Paste!$B17202="","",DATE(YEAR(GL_Paste!$E17202),MONTH(GL_Paste!$E17202),1))</f>
        <v/>
      </c>
      <c r="C17205">
        <f>IF(GL_Paste!$B17202="","",IF(TRIM(GL_Paste!$M17202)&lt;&gt;"",TRIM(GL_Paste!$M17202),IFERROR(MID(GL_Paste!$I17202,FIND("[",GL_Paste!$I17202)+1,FIND("]",GL_Paste!$I17202)-FIND("[",GL_Paste!$I17202)-1),"")))</f>
        <v/>
      </c>
      <c r="D17205">
        <f>IF(GL_Paste!$B17202="","",IFERROR(INDEX(DeptName,MATCH($C17205,DeptTag,0)),"UNALLOCATED"))</f>
        <v/>
      </c>
      <c r="E17205">
        <f>IF(GL_Paste!$B17202="","",IFERROR(INDEX(AcctCat,MATCH(GL_Paste!$B17202&amp;"",AcctCode,0)),"UNKNOWN"))</f>
        <v/>
      </c>
      <c r="F17205">
        <f>IF(GL_Paste!$B17202="","",IFERROR(INDEX(AcctSub,MATCH(GL_Paste!$B17202&amp;"",AcctCode,0)),"UNKNOWN"))</f>
        <v/>
      </c>
    </row>
    <row r="17206">
      <c r="A17206" s="40">
        <f>IF(GL_Paste!$B17203="","",N(GL_Paste!$H17203)-N(GL_Paste!$G17203))</f>
        <v/>
      </c>
      <c r="B17206" s="43">
        <f>IF(GL_Paste!$B17203="","",DATE(YEAR(GL_Paste!$E17203),MONTH(GL_Paste!$E17203),1))</f>
        <v/>
      </c>
      <c r="C17206">
        <f>IF(GL_Paste!$B17203="","",IF(TRIM(GL_Paste!$M17203)&lt;&gt;"",TRIM(GL_Paste!$M17203),IFERROR(MID(GL_Paste!$I17203,FIND("[",GL_Paste!$I17203)+1,FIND("]",GL_Paste!$I17203)-FIND("[",GL_Paste!$I17203)-1),"")))</f>
        <v/>
      </c>
      <c r="D17206">
        <f>IF(GL_Paste!$B17203="","",IFERROR(INDEX(DeptName,MATCH($C17206,DeptTag,0)),"UNALLOCATED"))</f>
        <v/>
      </c>
      <c r="E17206">
        <f>IF(GL_Paste!$B17203="","",IFERROR(INDEX(AcctCat,MATCH(GL_Paste!$B17203&amp;"",AcctCode,0)),"UNKNOWN"))</f>
        <v/>
      </c>
      <c r="F17206">
        <f>IF(GL_Paste!$B17203="","",IFERROR(INDEX(AcctSub,MATCH(GL_Paste!$B17203&amp;"",AcctCode,0)),"UNKNOWN"))</f>
        <v/>
      </c>
    </row>
    <row r="17207">
      <c r="A17207" s="40">
        <f>IF(GL_Paste!$B17204="","",N(GL_Paste!$H17204)-N(GL_Paste!$G17204))</f>
        <v/>
      </c>
      <c r="B17207" s="43">
        <f>IF(GL_Paste!$B17204="","",DATE(YEAR(GL_Paste!$E17204),MONTH(GL_Paste!$E17204),1))</f>
        <v/>
      </c>
      <c r="C17207">
        <f>IF(GL_Paste!$B17204="","",IF(TRIM(GL_Paste!$M17204)&lt;&gt;"",TRIM(GL_Paste!$M17204),IFERROR(MID(GL_Paste!$I17204,FIND("[",GL_Paste!$I17204)+1,FIND("]",GL_Paste!$I17204)-FIND("[",GL_Paste!$I17204)-1),"")))</f>
        <v/>
      </c>
      <c r="D17207">
        <f>IF(GL_Paste!$B17204="","",IFERROR(INDEX(DeptName,MATCH($C17207,DeptTag,0)),"UNALLOCATED"))</f>
        <v/>
      </c>
      <c r="E17207">
        <f>IF(GL_Paste!$B17204="","",IFERROR(INDEX(AcctCat,MATCH(GL_Paste!$B17204&amp;"",AcctCode,0)),"UNKNOWN"))</f>
        <v/>
      </c>
      <c r="F17207">
        <f>IF(GL_Paste!$B17204="","",IFERROR(INDEX(AcctSub,MATCH(GL_Paste!$B17204&amp;"",AcctCode,0)),"UNKNOWN"))</f>
        <v/>
      </c>
    </row>
    <row r="17208">
      <c r="A17208" s="40">
        <f>IF(GL_Paste!$B17205="","",N(GL_Paste!$H17205)-N(GL_Paste!$G17205))</f>
        <v/>
      </c>
      <c r="B17208" s="43">
        <f>IF(GL_Paste!$B17205="","",DATE(YEAR(GL_Paste!$E17205),MONTH(GL_Paste!$E17205),1))</f>
        <v/>
      </c>
      <c r="C17208">
        <f>IF(GL_Paste!$B17205="","",IF(TRIM(GL_Paste!$M17205)&lt;&gt;"",TRIM(GL_Paste!$M17205),IFERROR(MID(GL_Paste!$I17205,FIND("[",GL_Paste!$I17205)+1,FIND("]",GL_Paste!$I17205)-FIND("[",GL_Paste!$I17205)-1),"")))</f>
        <v/>
      </c>
      <c r="D17208">
        <f>IF(GL_Paste!$B17205="","",IFERROR(INDEX(DeptName,MATCH($C17208,DeptTag,0)),"UNALLOCATED"))</f>
        <v/>
      </c>
      <c r="E17208">
        <f>IF(GL_Paste!$B17205="","",IFERROR(INDEX(AcctCat,MATCH(GL_Paste!$B17205&amp;"",AcctCode,0)),"UNKNOWN"))</f>
        <v/>
      </c>
      <c r="F17208">
        <f>IF(GL_Paste!$B17205="","",IFERROR(INDEX(AcctSub,MATCH(GL_Paste!$B17205&amp;"",AcctCode,0)),"UNKNOWN"))</f>
        <v/>
      </c>
    </row>
    <row r="17209">
      <c r="A17209" s="40">
        <f>IF(GL_Paste!$B17206="","",N(GL_Paste!$H17206)-N(GL_Paste!$G17206))</f>
        <v/>
      </c>
      <c r="B17209" s="43">
        <f>IF(GL_Paste!$B17206="","",DATE(YEAR(GL_Paste!$E17206),MONTH(GL_Paste!$E17206),1))</f>
        <v/>
      </c>
      <c r="C17209">
        <f>IF(GL_Paste!$B17206="","",IF(TRIM(GL_Paste!$M17206)&lt;&gt;"",TRIM(GL_Paste!$M17206),IFERROR(MID(GL_Paste!$I17206,FIND("[",GL_Paste!$I17206)+1,FIND("]",GL_Paste!$I17206)-FIND("[",GL_Paste!$I17206)-1),"")))</f>
        <v/>
      </c>
      <c r="D17209">
        <f>IF(GL_Paste!$B17206="","",IFERROR(INDEX(DeptName,MATCH($C17209,DeptTag,0)),"UNALLOCATED"))</f>
        <v/>
      </c>
      <c r="E17209">
        <f>IF(GL_Paste!$B17206="","",IFERROR(INDEX(AcctCat,MATCH(GL_Paste!$B17206&amp;"",AcctCode,0)),"UNKNOWN"))</f>
        <v/>
      </c>
      <c r="F17209">
        <f>IF(GL_Paste!$B17206="","",IFERROR(INDEX(AcctSub,MATCH(GL_Paste!$B17206&amp;"",AcctCode,0)),"UNKNOWN"))</f>
        <v/>
      </c>
    </row>
    <row r="17210">
      <c r="A17210" s="40">
        <f>IF(GL_Paste!$B17207="","",N(GL_Paste!$H17207)-N(GL_Paste!$G17207))</f>
        <v/>
      </c>
      <c r="B17210" s="43">
        <f>IF(GL_Paste!$B17207="","",DATE(YEAR(GL_Paste!$E17207),MONTH(GL_Paste!$E17207),1))</f>
        <v/>
      </c>
      <c r="C17210">
        <f>IF(GL_Paste!$B17207="","",IF(TRIM(GL_Paste!$M17207)&lt;&gt;"",TRIM(GL_Paste!$M17207),IFERROR(MID(GL_Paste!$I17207,FIND("[",GL_Paste!$I17207)+1,FIND("]",GL_Paste!$I17207)-FIND("[",GL_Paste!$I17207)-1),"")))</f>
        <v/>
      </c>
      <c r="D17210">
        <f>IF(GL_Paste!$B17207="","",IFERROR(INDEX(DeptName,MATCH($C17210,DeptTag,0)),"UNALLOCATED"))</f>
        <v/>
      </c>
      <c r="E17210">
        <f>IF(GL_Paste!$B17207="","",IFERROR(INDEX(AcctCat,MATCH(GL_Paste!$B17207&amp;"",AcctCode,0)),"UNKNOWN"))</f>
        <v/>
      </c>
      <c r="F17210">
        <f>IF(GL_Paste!$B17207="","",IFERROR(INDEX(AcctSub,MATCH(GL_Paste!$B17207&amp;"",AcctCode,0)),"UNKNOWN"))</f>
        <v/>
      </c>
    </row>
    <row r="17211">
      <c r="A17211" s="40">
        <f>IF(GL_Paste!$B17208="","",N(GL_Paste!$H17208)-N(GL_Paste!$G17208))</f>
        <v/>
      </c>
      <c r="B17211" s="43">
        <f>IF(GL_Paste!$B17208="","",DATE(YEAR(GL_Paste!$E17208),MONTH(GL_Paste!$E17208),1))</f>
        <v/>
      </c>
      <c r="C17211">
        <f>IF(GL_Paste!$B17208="","",IF(TRIM(GL_Paste!$M17208)&lt;&gt;"",TRIM(GL_Paste!$M17208),IFERROR(MID(GL_Paste!$I17208,FIND("[",GL_Paste!$I17208)+1,FIND("]",GL_Paste!$I17208)-FIND("[",GL_Paste!$I17208)-1),"")))</f>
        <v/>
      </c>
      <c r="D17211">
        <f>IF(GL_Paste!$B17208="","",IFERROR(INDEX(DeptName,MATCH($C17211,DeptTag,0)),"UNALLOCATED"))</f>
        <v/>
      </c>
      <c r="E17211">
        <f>IF(GL_Paste!$B17208="","",IFERROR(INDEX(AcctCat,MATCH(GL_Paste!$B17208&amp;"",AcctCode,0)),"UNKNOWN"))</f>
        <v/>
      </c>
      <c r="F17211">
        <f>IF(GL_Paste!$B17208="","",IFERROR(INDEX(AcctSub,MATCH(GL_Paste!$B17208&amp;"",AcctCode,0)),"UNKNOWN"))</f>
        <v/>
      </c>
    </row>
    <row r="17212">
      <c r="A17212" s="40">
        <f>IF(GL_Paste!$B17209="","",N(GL_Paste!$H17209)-N(GL_Paste!$G17209))</f>
        <v/>
      </c>
      <c r="B17212" s="43">
        <f>IF(GL_Paste!$B17209="","",DATE(YEAR(GL_Paste!$E17209),MONTH(GL_Paste!$E17209),1))</f>
        <v/>
      </c>
      <c r="C17212">
        <f>IF(GL_Paste!$B17209="","",IF(TRIM(GL_Paste!$M17209)&lt;&gt;"",TRIM(GL_Paste!$M17209),IFERROR(MID(GL_Paste!$I17209,FIND("[",GL_Paste!$I17209)+1,FIND("]",GL_Paste!$I17209)-FIND("[",GL_Paste!$I17209)-1),"")))</f>
        <v/>
      </c>
      <c r="D17212">
        <f>IF(GL_Paste!$B17209="","",IFERROR(INDEX(DeptName,MATCH($C17212,DeptTag,0)),"UNALLOCATED"))</f>
        <v/>
      </c>
      <c r="E17212">
        <f>IF(GL_Paste!$B17209="","",IFERROR(INDEX(AcctCat,MATCH(GL_Paste!$B17209&amp;"",AcctCode,0)),"UNKNOWN"))</f>
        <v/>
      </c>
      <c r="F17212">
        <f>IF(GL_Paste!$B17209="","",IFERROR(INDEX(AcctSub,MATCH(GL_Paste!$B17209&amp;"",AcctCode,0)),"UNKNOWN"))</f>
        <v/>
      </c>
    </row>
    <row r="17213">
      <c r="A17213" s="40">
        <f>IF(GL_Paste!$B17210="","",N(GL_Paste!$H17210)-N(GL_Paste!$G17210))</f>
        <v/>
      </c>
      <c r="B17213" s="43">
        <f>IF(GL_Paste!$B17210="","",DATE(YEAR(GL_Paste!$E17210),MONTH(GL_Paste!$E17210),1))</f>
        <v/>
      </c>
      <c r="C17213">
        <f>IF(GL_Paste!$B17210="","",IF(TRIM(GL_Paste!$M17210)&lt;&gt;"",TRIM(GL_Paste!$M17210),IFERROR(MID(GL_Paste!$I17210,FIND("[",GL_Paste!$I17210)+1,FIND("]",GL_Paste!$I17210)-FIND("[",GL_Paste!$I17210)-1),"")))</f>
        <v/>
      </c>
      <c r="D17213">
        <f>IF(GL_Paste!$B17210="","",IFERROR(INDEX(DeptName,MATCH($C17213,DeptTag,0)),"UNALLOCATED"))</f>
        <v/>
      </c>
      <c r="E17213">
        <f>IF(GL_Paste!$B17210="","",IFERROR(INDEX(AcctCat,MATCH(GL_Paste!$B17210&amp;"",AcctCode,0)),"UNKNOWN"))</f>
        <v/>
      </c>
      <c r="F17213">
        <f>IF(GL_Paste!$B17210="","",IFERROR(INDEX(AcctSub,MATCH(GL_Paste!$B17210&amp;"",AcctCode,0)),"UNKNOWN"))</f>
        <v/>
      </c>
    </row>
    <row r="17214">
      <c r="A17214" s="40">
        <f>IF(GL_Paste!$B17211="","",N(GL_Paste!$H17211)-N(GL_Paste!$G17211))</f>
        <v/>
      </c>
      <c r="B17214" s="43">
        <f>IF(GL_Paste!$B17211="","",DATE(YEAR(GL_Paste!$E17211),MONTH(GL_Paste!$E17211),1))</f>
        <v/>
      </c>
      <c r="C17214">
        <f>IF(GL_Paste!$B17211="","",IF(TRIM(GL_Paste!$M17211)&lt;&gt;"",TRIM(GL_Paste!$M17211),IFERROR(MID(GL_Paste!$I17211,FIND("[",GL_Paste!$I17211)+1,FIND("]",GL_Paste!$I17211)-FIND("[",GL_Paste!$I17211)-1),"")))</f>
        <v/>
      </c>
      <c r="D17214">
        <f>IF(GL_Paste!$B17211="","",IFERROR(INDEX(DeptName,MATCH($C17214,DeptTag,0)),"UNALLOCATED"))</f>
        <v/>
      </c>
      <c r="E17214">
        <f>IF(GL_Paste!$B17211="","",IFERROR(INDEX(AcctCat,MATCH(GL_Paste!$B17211&amp;"",AcctCode,0)),"UNKNOWN"))</f>
        <v/>
      </c>
      <c r="F17214">
        <f>IF(GL_Paste!$B17211="","",IFERROR(INDEX(AcctSub,MATCH(GL_Paste!$B17211&amp;"",AcctCode,0)),"UNKNOWN"))</f>
        <v/>
      </c>
    </row>
    <row r="17215">
      <c r="A17215" s="40">
        <f>IF(GL_Paste!$B17212="","",N(GL_Paste!$H17212)-N(GL_Paste!$G17212))</f>
        <v/>
      </c>
      <c r="B17215" s="43">
        <f>IF(GL_Paste!$B17212="","",DATE(YEAR(GL_Paste!$E17212),MONTH(GL_Paste!$E17212),1))</f>
        <v/>
      </c>
      <c r="C17215">
        <f>IF(GL_Paste!$B17212="","",IF(TRIM(GL_Paste!$M17212)&lt;&gt;"",TRIM(GL_Paste!$M17212),IFERROR(MID(GL_Paste!$I17212,FIND("[",GL_Paste!$I17212)+1,FIND("]",GL_Paste!$I17212)-FIND("[",GL_Paste!$I17212)-1),"")))</f>
        <v/>
      </c>
      <c r="D17215">
        <f>IF(GL_Paste!$B17212="","",IFERROR(INDEX(DeptName,MATCH($C17215,DeptTag,0)),"UNALLOCATED"))</f>
        <v/>
      </c>
      <c r="E17215">
        <f>IF(GL_Paste!$B17212="","",IFERROR(INDEX(AcctCat,MATCH(GL_Paste!$B17212&amp;"",AcctCode,0)),"UNKNOWN"))</f>
        <v/>
      </c>
      <c r="F17215">
        <f>IF(GL_Paste!$B17212="","",IFERROR(INDEX(AcctSub,MATCH(GL_Paste!$B17212&amp;"",AcctCode,0)),"UNKNOWN"))</f>
        <v/>
      </c>
    </row>
    <row r="17216">
      <c r="A17216" s="40">
        <f>IF(GL_Paste!$B17213="","",N(GL_Paste!$H17213)-N(GL_Paste!$G17213))</f>
        <v/>
      </c>
      <c r="B17216" s="43">
        <f>IF(GL_Paste!$B17213="","",DATE(YEAR(GL_Paste!$E17213),MONTH(GL_Paste!$E17213),1))</f>
        <v/>
      </c>
      <c r="C17216">
        <f>IF(GL_Paste!$B17213="","",IF(TRIM(GL_Paste!$M17213)&lt;&gt;"",TRIM(GL_Paste!$M17213),IFERROR(MID(GL_Paste!$I17213,FIND("[",GL_Paste!$I17213)+1,FIND("]",GL_Paste!$I17213)-FIND("[",GL_Paste!$I17213)-1),"")))</f>
        <v/>
      </c>
      <c r="D17216">
        <f>IF(GL_Paste!$B17213="","",IFERROR(INDEX(DeptName,MATCH($C17216,DeptTag,0)),"UNALLOCATED"))</f>
        <v/>
      </c>
      <c r="E17216">
        <f>IF(GL_Paste!$B17213="","",IFERROR(INDEX(AcctCat,MATCH(GL_Paste!$B17213&amp;"",AcctCode,0)),"UNKNOWN"))</f>
        <v/>
      </c>
      <c r="F17216">
        <f>IF(GL_Paste!$B17213="","",IFERROR(INDEX(AcctSub,MATCH(GL_Paste!$B17213&amp;"",AcctCode,0)),"UNKNOWN"))</f>
        <v/>
      </c>
    </row>
    <row r="17217">
      <c r="A17217" s="40">
        <f>IF(GL_Paste!$B17214="","",N(GL_Paste!$H17214)-N(GL_Paste!$G17214))</f>
        <v/>
      </c>
      <c r="B17217" s="43">
        <f>IF(GL_Paste!$B17214="","",DATE(YEAR(GL_Paste!$E17214),MONTH(GL_Paste!$E17214),1))</f>
        <v/>
      </c>
      <c r="C17217">
        <f>IF(GL_Paste!$B17214="","",IF(TRIM(GL_Paste!$M17214)&lt;&gt;"",TRIM(GL_Paste!$M17214),IFERROR(MID(GL_Paste!$I17214,FIND("[",GL_Paste!$I17214)+1,FIND("]",GL_Paste!$I17214)-FIND("[",GL_Paste!$I17214)-1),"")))</f>
        <v/>
      </c>
      <c r="D17217">
        <f>IF(GL_Paste!$B17214="","",IFERROR(INDEX(DeptName,MATCH($C17217,DeptTag,0)),"UNALLOCATED"))</f>
        <v/>
      </c>
      <c r="E17217">
        <f>IF(GL_Paste!$B17214="","",IFERROR(INDEX(AcctCat,MATCH(GL_Paste!$B17214&amp;"",AcctCode,0)),"UNKNOWN"))</f>
        <v/>
      </c>
      <c r="F17217">
        <f>IF(GL_Paste!$B17214="","",IFERROR(INDEX(AcctSub,MATCH(GL_Paste!$B17214&amp;"",AcctCode,0)),"UNKNOWN"))</f>
        <v/>
      </c>
    </row>
    <row r="17218">
      <c r="A17218" s="40">
        <f>IF(GL_Paste!$B17215="","",N(GL_Paste!$H17215)-N(GL_Paste!$G17215))</f>
        <v/>
      </c>
      <c r="B17218" s="43">
        <f>IF(GL_Paste!$B17215="","",DATE(YEAR(GL_Paste!$E17215),MONTH(GL_Paste!$E17215),1))</f>
        <v/>
      </c>
      <c r="C17218">
        <f>IF(GL_Paste!$B17215="","",IF(TRIM(GL_Paste!$M17215)&lt;&gt;"",TRIM(GL_Paste!$M17215),IFERROR(MID(GL_Paste!$I17215,FIND("[",GL_Paste!$I17215)+1,FIND("]",GL_Paste!$I17215)-FIND("[",GL_Paste!$I17215)-1),"")))</f>
        <v/>
      </c>
      <c r="D17218">
        <f>IF(GL_Paste!$B17215="","",IFERROR(INDEX(DeptName,MATCH($C17218,DeptTag,0)),"UNALLOCATED"))</f>
        <v/>
      </c>
      <c r="E17218">
        <f>IF(GL_Paste!$B17215="","",IFERROR(INDEX(AcctCat,MATCH(GL_Paste!$B17215&amp;"",AcctCode,0)),"UNKNOWN"))</f>
        <v/>
      </c>
      <c r="F17218">
        <f>IF(GL_Paste!$B17215="","",IFERROR(INDEX(AcctSub,MATCH(GL_Paste!$B17215&amp;"",AcctCode,0)),"UNKNOWN"))</f>
        <v/>
      </c>
    </row>
    <row r="17219">
      <c r="A17219" s="40">
        <f>IF(GL_Paste!$B17216="","",N(GL_Paste!$H17216)-N(GL_Paste!$G17216))</f>
        <v/>
      </c>
      <c r="B17219" s="43">
        <f>IF(GL_Paste!$B17216="","",DATE(YEAR(GL_Paste!$E17216),MONTH(GL_Paste!$E17216),1))</f>
        <v/>
      </c>
      <c r="C17219">
        <f>IF(GL_Paste!$B17216="","",IF(TRIM(GL_Paste!$M17216)&lt;&gt;"",TRIM(GL_Paste!$M17216),IFERROR(MID(GL_Paste!$I17216,FIND("[",GL_Paste!$I17216)+1,FIND("]",GL_Paste!$I17216)-FIND("[",GL_Paste!$I17216)-1),"")))</f>
        <v/>
      </c>
      <c r="D17219">
        <f>IF(GL_Paste!$B17216="","",IFERROR(INDEX(DeptName,MATCH($C17219,DeptTag,0)),"UNALLOCATED"))</f>
        <v/>
      </c>
      <c r="E17219">
        <f>IF(GL_Paste!$B17216="","",IFERROR(INDEX(AcctCat,MATCH(GL_Paste!$B17216&amp;"",AcctCode,0)),"UNKNOWN"))</f>
        <v/>
      </c>
      <c r="F17219">
        <f>IF(GL_Paste!$B17216="","",IFERROR(INDEX(AcctSub,MATCH(GL_Paste!$B17216&amp;"",AcctCode,0)),"UNKNOWN"))</f>
        <v/>
      </c>
    </row>
    <row r="17220">
      <c r="A17220" s="40">
        <f>IF(GL_Paste!$B17217="","",N(GL_Paste!$H17217)-N(GL_Paste!$G17217))</f>
        <v/>
      </c>
      <c r="B17220" s="43">
        <f>IF(GL_Paste!$B17217="","",DATE(YEAR(GL_Paste!$E17217),MONTH(GL_Paste!$E17217),1))</f>
        <v/>
      </c>
      <c r="C17220">
        <f>IF(GL_Paste!$B17217="","",IF(TRIM(GL_Paste!$M17217)&lt;&gt;"",TRIM(GL_Paste!$M17217),IFERROR(MID(GL_Paste!$I17217,FIND("[",GL_Paste!$I17217)+1,FIND("]",GL_Paste!$I17217)-FIND("[",GL_Paste!$I17217)-1),"")))</f>
        <v/>
      </c>
      <c r="D17220">
        <f>IF(GL_Paste!$B17217="","",IFERROR(INDEX(DeptName,MATCH($C17220,DeptTag,0)),"UNALLOCATED"))</f>
        <v/>
      </c>
      <c r="E17220">
        <f>IF(GL_Paste!$B17217="","",IFERROR(INDEX(AcctCat,MATCH(GL_Paste!$B17217&amp;"",AcctCode,0)),"UNKNOWN"))</f>
        <v/>
      </c>
      <c r="F17220">
        <f>IF(GL_Paste!$B17217="","",IFERROR(INDEX(AcctSub,MATCH(GL_Paste!$B17217&amp;"",AcctCode,0)),"UNKNOWN"))</f>
        <v/>
      </c>
    </row>
    <row r="17221">
      <c r="A17221" s="40">
        <f>IF(GL_Paste!$B17218="","",N(GL_Paste!$H17218)-N(GL_Paste!$G17218))</f>
        <v/>
      </c>
      <c r="B17221" s="43">
        <f>IF(GL_Paste!$B17218="","",DATE(YEAR(GL_Paste!$E17218),MONTH(GL_Paste!$E17218),1))</f>
        <v/>
      </c>
      <c r="C17221">
        <f>IF(GL_Paste!$B17218="","",IF(TRIM(GL_Paste!$M17218)&lt;&gt;"",TRIM(GL_Paste!$M17218),IFERROR(MID(GL_Paste!$I17218,FIND("[",GL_Paste!$I17218)+1,FIND("]",GL_Paste!$I17218)-FIND("[",GL_Paste!$I17218)-1),"")))</f>
        <v/>
      </c>
      <c r="D17221">
        <f>IF(GL_Paste!$B17218="","",IFERROR(INDEX(DeptName,MATCH($C17221,DeptTag,0)),"UNALLOCATED"))</f>
        <v/>
      </c>
      <c r="E17221">
        <f>IF(GL_Paste!$B17218="","",IFERROR(INDEX(AcctCat,MATCH(GL_Paste!$B17218&amp;"",AcctCode,0)),"UNKNOWN"))</f>
        <v/>
      </c>
      <c r="F17221">
        <f>IF(GL_Paste!$B17218="","",IFERROR(INDEX(AcctSub,MATCH(GL_Paste!$B17218&amp;"",AcctCode,0)),"UNKNOWN"))</f>
        <v/>
      </c>
    </row>
    <row r="17222">
      <c r="A17222" s="40">
        <f>IF(GL_Paste!$B17219="","",N(GL_Paste!$H17219)-N(GL_Paste!$G17219))</f>
        <v/>
      </c>
      <c r="B17222" s="43">
        <f>IF(GL_Paste!$B17219="","",DATE(YEAR(GL_Paste!$E17219),MONTH(GL_Paste!$E17219),1))</f>
        <v/>
      </c>
      <c r="C17222">
        <f>IF(GL_Paste!$B17219="","",IF(TRIM(GL_Paste!$M17219)&lt;&gt;"",TRIM(GL_Paste!$M17219),IFERROR(MID(GL_Paste!$I17219,FIND("[",GL_Paste!$I17219)+1,FIND("]",GL_Paste!$I17219)-FIND("[",GL_Paste!$I17219)-1),"")))</f>
        <v/>
      </c>
      <c r="D17222">
        <f>IF(GL_Paste!$B17219="","",IFERROR(INDEX(DeptName,MATCH($C17222,DeptTag,0)),"UNALLOCATED"))</f>
        <v/>
      </c>
      <c r="E17222">
        <f>IF(GL_Paste!$B17219="","",IFERROR(INDEX(AcctCat,MATCH(GL_Paste!$B17219&amp;"",AcctCode,0)),"UNKNOWN"))</f>
        <v/>
      </c>
      <c r="F17222">
        <f>IF(GL_Paste!$B17219="","",IFERROR(INDEX(AcctSub,MATCH(GL_Paste!$B17219&amp;"",AcctCode,0)),"UNKNOWN"))</f>
        <v/>
      </c>
    </row>
    <row r="17223">
      <c r="A17223" s="40">
        <f>IF(GL_Paste!$B17220="","",N(GL_Paste!$H17220)-N(GL_Paste!$G17220))</f>
        <v/>
      </c>
      <c r="B17223" s="43">
        <f>IF(GL_Paste!$B17220="","",DATE(YEAR(GL_Paste!$E17220),MONTH(GL_Paste!$E17220),1))</f>
        <v/>
      </c>
      <c r="C17223">
        <f>IF(GL_Paste!$B17220="","",IF(TRIM(GL_Paste!$M17220)&lt;&gt;"",TRIM(GL_Paste!$M17220),IFERROR(MID(GL_Paste!$I17220,FIND("[",GL_Paste!$I17220)+1,FIND("]",GL_Paste!$I17220)-FIND("[",GL_Paste!$I17220)-1),"")))</f>
        <v/>
      </c>
      <c r="D17223">
        <f>IF(GL_Paste!$B17220="","",IFERROR(INDEX(DeptName,MATCH($C17223,DeptTag,0)),"UNALLOCATED"))</f>
        <v/>
      </c>
      <c r="E17223">
        <f>IF(GL_Paste!$B17220="","",IFERROR(INDEX(AcctCat,MATCH(GL_Paste!$B17220&amp;"",AcctCode,0)),"UNKNOWN"))</f>
        <v/>
      </c>
      <c r="F17223">
        <f>IF(GL_Paste!$B17220="","",IFERROR(INDEX(AcctSub,MATCH(GL_Paste!$B17220&amp;"",AcctCode,0)),"UNKNOWN"))</f>
        <v/>
      </c>
    </row>
    <row r="17224">
      <c r="A17224" s="40">
        <f>IF(GL_Paste!$B17221="","",N(GL_Paste!$H17221)-N(GL_Paste!$G17221))</f>
        <v/>
      </c>
      <c r="B17224" s="43">
        <f>IF(GL_Paste!$B17221="","",DATE(YEAR(GL_Paste!$E17221),MONTH(GL_Paste!$E17221),1))</f>
        <v/>
      </c>
      <c r="C17224">
        <f>IF(GL_Paste!$B17221="","",IF(TRIM(GL_Paste!$M17221)&lt;&gt;"",TRIM(GL_Paste!$M17221),IFERROR(MID(GL_Paste!$I17221,FIND("[",GL_Paste!$I17221)+1,FIND("]",GL_Paste!$I17221)-FIND("[",GL_Paste!$I17221)-1),"")))</f>
        <v/>
      </c>
      <c r="D17224">
        <f>IF(GL_Paste!$B17221="","",IFERROR(INDEX(DeptName,MATCH($C17224,DeptTag,0)),"UNALLOCATED"))</f>
        <v/>
      </c>
      <c r="E17224">
        <f>IF(GL_Paste!$B17221="","",IFERROR(INDEX(AcctCat,MATCH(GL_Paste!$B17221&amp;"",AcctCode,0)),"UNKNOWN"))</f>
        <v/>
      </c>
      <c r="F17224">
        <f>IF(GL_Paste!$B17221="","",IFERROR(INDEX(AcctSub,MATCH(GL_Paste!$B17221&amp;"",AcctCode,0)),"UNKNOWN"))</f>
        <v/>
      </c>
    </row>
    <row r="17225">
      <c r="A17225" s="40">
        <f>IF(GL_Paste!$B17222="","",N(GL_Paste!$H17222)-N(GL_Paste!$G17222))</f>
        <v/>
      </c>
      <c r="B17225" s="43">
        <f>IF(GL_Paste!$B17222="","",DATE(YEAR(GL_Paste!$E17222),MONTH(GL_Paste!$E17222),1))</f>
        <v/>
      </c>
      <c r="C17225">
        <f>IF(GL_Paste!$B17222="","",IF(TRIM(GL_Paste!$M17222)&lt;&gt;"",TRIM(GL_Paste!$M17222),IFERROR(MID(GL_Paste!$I17222,FIND("[",GL_Paste!$I17222)+1,FIND("]",GL_Paste!$I17222)-FIND("[",GL_Paste!$I17222)-1),"")))</f>
        <v/>
      </c>
      <c r="D17225">
        <f>IF(GL_Paste!$B17222="","",IFERROR(INDEX(DeptName,MATCH($C17225,DeptTag,0)),"UNALLOCATED"))</f>
        <v/>
      </c>
      <c r="E17225">
        <f>IF(GL_Paste!$B17222="","",IFERROR(INDEX(AcctCat,MATCH(GL_Paste!$B17222&amp;"",AcctCode,0)),"UNKNOWN"))</f>
        <v/>
      </c>
      <c r="F17225">
        <f>IF(GL_Paste!$B17222="","",IFERROR(INDEX(AcctSub,MATCH(GL_Paste!$B17222&amp;"",AcctCode,0)),"UNKNOWN"))</f>
        <v/>
      </c>
    </row>
    <row r="17226">
      <c r="A17226" s="40">
        <f>IF(GL_Paste!$B17223="","",N(GL_Paste!$H17223)-N(GL_Paste!$G17223))</f>
        <v/>
      </c>
      <c r="B17226" s="43">
        <f>IF(GL_Paste!$B17223="","",DATE(YEAR(GL_Paste!$E17223),MONTH(GL_Paste!$E17223),1))</f>
        <v/>
      </c>
      <c r="C17226">
        <f>IF(GL_Paste!$B17223="","",IF(TRIM(GL_Paste!$M17223)&lt;&gt;"",TRIM(GL_Paste!$M17223),IFERROR(MID(GL_Paste!$I17223,FIND("[",GL_Paste!$I17223)+1,FIND("]",GL_Paste!$I17223)-FIND("[",GL_Paste!$I17223)-1),"")))</f>
        <v/>
      </c>
      <c r="D17226">
        <f>IF(GL_Paste!$B17223="","",IFERROR(INDEX(DeptName,MATCH($C17226,DeptTag,0)),"UNALLOCATED"))</f>
        <v/>
      </c>
      <c r="E17226">
        <f>IF(GL_Paste!$B17223="","",IFERROR(INDEX(AcctCat,MATCH(GL_Paste!$B17223&amp;"",AcctCode,0)),"UNKNOWN"))</f>
        <v/>
      </c>
      <c r="F17226">
        <f>IF(GL_Paste!$B17223="","",IFERROR(INDEX(AcctSub,MATCH(GL_Paste!$B17223&amp;"",AcctCode,0)),"UNKNOWN"))</f>
        <v/>
      </c>
    </row>
    <row r="17227">
      <c r="A17227" s="40">
        <f>IF(GL_Paste!$B17224="","",N(GL_Paste!$H17224)-N(GL_Paste!$G17224))</f>
        <v/>
      </c>
      <c r="B17227" s="43">
        <f>IF(GL_Paste!$B17224="","",DATE(YEAR(GL_Paste!$E17224),MONTH(GL_Paste!$E17224),1))</f>
        <v/>
      </c>
      <c r="C17227">
        <f>IF(GL_Paste!$B17224="","",IF(TRIM(GL_Paste!$M17224)&lt;&gt;"",TRIM(GL_Paste!$M17224),IFERROR(MID(GL_Paste!$I17224,FIND("[",GL_Paste!$I17224)+1,FIND("]",GL_Paste!$I17224)-FIND("[",GL_Paste!$I17224)-1),"")))</f>
        <v/>
      </c>
      <c r="D17227">
        <f>IF(GL_Paste!$B17224="","",IFERROR(INDEX(DeptName,MATCH($C17227,DeptTag,0)),"UNALLOCATED"))</f>
        <v/>
      </c>
      <c r="E17227">
        <f>IF(GL_Paste!$B17224="","",IFERROR(INDEX(AcctCat,MATCH(GL_Paste!$B17224&amp;"",AcctCode,0)),"UNKNOWN"))</f>
        <v/>
      </c>
      <c r="F17227">
        <f>IF(GL_Paste!$B17224="","",IFERROR(INDEX(AcctSub,MATCH(GL_Paste!$B17224&amp;"",AcctCode,0)),"UNKNOWN"))</f>
        <v/>
      </c>
    </row>
    <row r="17228">
      <c r="A17228" s="40">
        <f>IF(GL_Paste!$B17225="","",N(GL_Paste!$H17225)-N(GL_Paste!$G17225))</f>
        <v/>
      </c>
      <c r="B17228" s="43">
        <f>IF(GL_Paste!$B17225="","",DATE(YEAR(GL_Paste!$E17225),MONTH(GL_Paste!$E17225),1))</f>
        <v/>
      </c>
      <c r="C17228">
        <f>IF(GL_Paste!$B17225="","",IF(TRIM(GL_Paste!$M17225)&lt;&gt;"",TRIM(GL_Paste!$M17225),IFERROR(MID(GL_Paste!$I17225,FIND("[",GL_Paste!$I17225)+1,FIND("]",GL_Paste!$I17225)-FIND("[",GL_Paste!$I17225)-1),"")))</f>
        <v/>
      </c>
      <c r="D17228">
        <f>IF(GL_Paste!$B17225="","",IFERROR(INDEX(DeptName,MATCH($C17228,DeptTag,0)),"UNALLOCATED"))</f>
        <v/>
      </c>
      <c r="E17228">
        <f>IF(GL_Paste!$B17225="","",IFERROR(INDEX(AcctCat,MATCH(GL_Paste!$B17225&amp;"",AcctCode,0)),"UNKNOWN"))</f>
        <v/>
      </c>
      <c r="F17228">
        <f>IF(GL_Paste!$B17225="","",IFERROR(INDEX(AcctSub,MATCH(GL_Paste!$B17225&amp;"",AcctCode,0)),"UNKNOWN"))</f>
        <v/>
      </c>
    </row>
    <row r="17229">
      <c r="A17229" s="40">
        <f>IF(GL_Paste!$B17226="","",N(GL_Paste!$H17226)-N(GL_Paste!$G17226))</f>
        <v/>
      </c>
      <c r="B17229" s="43">
        <f>IF(GL_Paste!$B17226="","",DATE(YEAR(GL_Paste!$E17226),MONTH(GL_Paste!$E17226),1))</f>
        <v/>
      </c>
      <c r="C17229">
        <f>IF(GL_Paste!$B17226="","",IF(TRIM(GL_Paste!$M17226)&lt;&gt;"",TRIM(GL_Paste!$M17226),IFERROR(MID(GL_Paste!$I17226,FIND("[",GL_Paste!$I17226)+1,FIND("]",GL_Paste!$I17226)-FIND("[",GL_Paste!$I17226)-1),"")))</f>
        <v/>
      </c>
      <c r="D17229">
        <f>IF(GL_Paste!$B17226="","",IFERROR(INDEX(DeptName,MATCH($C17229,DeptTag,0)),"UNALLOCATED"))</f>
        <v/>
      </c>
      <c r="E17229">
        <f>IF(GL_Paste!$B17226="","",IFERROR(INDEX(AcctCat,MATCH(GL_Paste!$B17226&amp;"",AcctCode,0)),"UNKNOWN"))</f>
        <v/>
      </c>
      <c r="F17229">
        <f>IF(GL_Paste!$B17226="","",IFERROR(INDEX(AcctSub,MATCH(GL_Paste!$B17226&amp;"",AcctCode,0)),"UNKNOWN"))</f>
        <v/>
      </c>
    </row>
    <row r="17230">
      <c r="A17230" s="40">
        <f>IF(GL_Paste!$B17227="","",N(GL_Paste!$H17227)-N(GL_Paste!$G17227))</f>
        <v/>
      </c>
      <c r="B17230" s="43">
        <f>IF(GL_Paste!$B17227="","",DATE(YEAR(GL_Paste!$E17227),MONTH(GL_Paste!$E17227),1))</f>
        <v/>
      </c>
      <c r="C17230">
        <f>IF(GL_Paste!$B17227="","",IF(TRIM(GL_Paste!$M17227)&lt;&gt;"",TRIM(GL_Paste!$M17227),IFERROR(MID(GL_Paste!$I17227,FIND("[",GL_Paste!$I17227)+1,FIND("]",GL_Paste!$I17227)-FIND("[",GL_Paste!$I17227)-1),"")))</f>
        <v/>
      </c>
      <c r="D17230">
        <f>IF(GL_Paste!$B17227="","",IFERROR(INDEX(DeptName,MATCH($C17230,DeptTag,0)),"UNALLOCATED"))</f>
        <v/>
      </c>
      <c r="E17230">
        <f>IF(GL_Paste!$B17227="","",IFERROR(INDEX(AcctCat,MATCH(GL_Paste!$B17227&amp;"",AcctCode,0)),"UNKNOWN"))</f>
        <v/>
      </c>
      <c r="F17230">
        <f>IF(GL_Paste!$B17227="","",IFERROR(INDEX(AcctSub,MATCH(GL_Paste!$B17227&amp;"",AcctCode,0)),"UNKNOWN"))</f>
        <v/>
      </c>
    </row>
    <row r="17231">
      <c r="A17231" s="40">
        <f>IF(GL_Paste!$B17228="","",N(GL_Paste!$H17228)-N(GL_Paste!$G17228))</f>
        <v/>
      </c>
      <c r="B17231" s="43">
        <f>IF(GL_Paste!$B17228="","",DATE(YEAR(GL_Paste!$E17228),MONTH(GL_Paste!$E17228),1))</f>
        <v/>
      </c>
      <c r="C17231">
        <f>IF(GL_Paste!$B17228="","",IF(TRIM(GL_Paste!$M17228)&lt;&gt;"",TRIM(GL_Paste!$M17228),IFERROR(MID(GL_Paste!$I17228,FIND("[",GL_Paste!$I17228)+1,FIND("]",GL_Paste!$I17228)-FIND("[",GL_Paste!$I17228)-1),"")))</f>
        <v/>
      </c>
      <c r="D17231">
        <f>IF(GL_Paste!$B17228="","",IFERROR(INDEX(DeptName,MATCH($C17231,DeptTag,0)),"UNALLOCATED"))</f>
        <v/>
      </c>
      <c r="E17231">
        <f>IF(GL_Paste!$B17228="","",IFERROR(INDEX(AcctCat,MATCH(GL_Paste!$B17228&amp;"",AcctCode,0)),"UNKNOWN"))</f>
        <v/>
      </c>
      <c r="F17231">
        <f>IF(GL_Paste!$B17228="","",IFERROR(INDEX(AcctSub,MATCH(GL_Paste!$B17228&amp;"",AcctCode,0)),"UNKNOWN"))</f>
        <v/>
      </c>
    </row>
    <row r="17232">
      <c r="A17232" s="40">
        <f>IF(GL_Paste!$B17229="","",N(GL_Paste!$H17229)-N(GL_Paste!$G17229))</f>
        <v/>
      </c>
      <c r="B17232" s="43">
        <f>IF(GL_Paste!$B17229="","",DATE(YEAR(GL_Paste!$E17229),MONTH(GL_Paste!$E17229),1))</f>
        <v/>
      </c>
      <c r="C17232">
        <f>IF(GL_Paste!$B17229="","",IF(TRIM(GL_Paste!$M17229)&lt;&gt;"",TRIM(GL_Paste!$M17229),IFERROR(MID(GL_Paste!$I17229,FIND("[",GL_Paste!$I17229)+1,FIND("]",GL_Paste!$I17229)-FIND("[",GL_Paste!$I17229)-1),"")))</f>
        <v/>
      </c>
      <c r="D17232">
        <f>IF(GL_Paste!$B17229="","",IFERROR(INDEX(DeptName,MATCH($C17232,DeptTag,0)),"UNALLOCATED"))</f>
        <v/>
      </c>
      <c r="E17232">
        <f>IF(GL_Paste!$B17229="","",IFERROR(INDEX(AcctCat,MATCH(GL_Paste!$B17229&amp;"",AcctCode,0)),"UNKNOWN"))</f>
        <v/>
      </c>
      <c r="F17232">
        <f>IF(GL_Paste!$B17229="","",IFERROR(INDEX(AcctSub,MATCH(GL_Paste!$B17229&amp;"",AcctCode,0)),"UNKNOWN"))</f>
        <v/>
      </c>
    </row>
    <row r="17233">
      <c r="A17233" s="40">
        <f>IF(GL_Paste!$B17230="","",N(GL_Paste!$H17230)-N(GL_Paste!$G17230))</f>
        <v/>
      </c>
      <c r="B17233" s="43">
        <f>IF(GL_Paste!$B17230="","",DATE(YEAR(GL_Paste!$E17230),MONTH(GL_Paste!$E17230),1))</f>
        <v/>
      </c>
      <c r="C17233">
        <f>IF(GL_Paste!$B17230="","",IF(TRIM(GL_Paste!$M17230)&lt;&gt;"",TRIM(GL_Paste!$M17230),IFERROR(MID(GL_Paste!$I17230,FIND("[",GL_Paste!$I17230)+1,FIND("]",GL_Paste!$I17230)-FIND("[",GL_Paste!$I17230)-1),"")))</f>
        <v/>
      </c>
      <c r="D17233">
        <f>IF(GL_Paste!$B17230="","",IFERROR(INDEX(DeptName,MATCH($C17233,DeptTag,0)),"UNALLOCATED"))</f>
        <v/>
      </c>
      <c r="E17233">
        <f>IF(GL_Paste!$B17230="","",IFERROR(INDEX(AcctCat,MATCH(GL_Paste!$B17230&amp;"",AcctCode,0)),"UNKNOWN"))</f>
        <v/>
      </c>
      <c r="F17233">
        <f>IF(GL_Paste!$B17230="","",IFERROR(INDEX(AcctSub,MATCH(GL_Paste!$B17230&amp;"",AcctCode,0)),"UNKNOWN"))</f>
        <v/>
      </c>
    </row>
    <row r="17234">
      <c r="A17234" s="40">
        <f>IF(GL_Paste!$B17231="","",N(GL_Paste!$H17231)-N(GL_Paste!$G17231))</f>
        <v/>
      </c>
      <c r="B17234" s="43">
        <f>IF(GL_Paste!$B17231="","",DATE(YEAR(GL_Paste!$E17231),MONTH(GL_Paste!$E17231),1))</f>
        <v/>
      </c>
      <c r="C17234">
        <f>IF(GL_Paste!$B17231="","",IF(TRIM(GL_Paste!$M17231)&lt;&gt;"",TRIM(GL_Paste!$M17231),IFERROR(MID(GL_Paste!$I17231,FIND("[",GL_Paste!$I17231)+1,FIND("]",GL_Paste!$I17231)-FIND("[",GL_Paste!$I17231)-1),"")))</f>
        <v/>
      </c>
      <c r="D17234">
        <f>IF(GL_Paste!$B17231="","",IFERROR(INDEX(DeptName,MATCH($C17234,DeptTag,0)),"UNALLOCATED"))</f>
        <v/>
      </c>
      <c r="E17234">
        <f>IF(GL_Paste!$B17231="","",IFERROR(INDEX(AcctCat,MATCH(GL_Paste!$B17231&amp;"",AcctCode,0)),"UNKNOWN"))</f>
        <v/>
      </c>
      <c r="F17234">
        <f>IF(GL_Paste!$B17231="","",IFERROR(INDEX(AcctSub,MATCH(GL_Paste!$B17231&amp;"",AcctCode,0)),"UNKNOWN"))</f>
        <v/>
      </c>
    </row>
    <row r="17235">
      <c r="A17235" s="40">
        <f>IF(GL_Paste!$B17232="","",N(GL_Paste!$H17232)-N(GL_Paste!$G17232))</f>
        <v/>
      </c>
      <c r="B17235" s="43">
        <f>IF(GL_Paste!$B17232="","",DATE(YEAR(GL_Paste!$E17232),MONTH(GL_Paste!$E17232),1))</f>
        <v/>
      </c>
      <c r="C17235">
        <f>IF(GL_Paste!$B17232="","",IF(TRIM(GL_Paste!$M17232)&lt;&gt;"",TRIM(GL_Paste!$M17232),IFERROR(MID(GL_Paste!$I17232,FIND("[",GL_Paste!$I17232)+1,FIND("]",GL_Paste!$I17232)-FIND("[",GL_Paste!$I17232)-1),"")))</f>
        <v/>
      </c>
      <c r="D17235">
        <f>IF(GL_Paste!$B17232="","",IFERROR(INDEX(DeptName,MATCH($C17235,DeptTag,0)),"UNALLOCATED"))</f>
        <v/>
      </c>
      <c r="E17235">
        <f>IF(GL_Paste!$B17232="","",IFERROR(INDEX(AcctCat,MATCH(GL_Paste!$B17232&amp;"",AcctCode,0)),"UNKNOWN"))</f>
        <v/>
      </c>
      <c r="F17235">
        <f>IF(GL_Paste!$B17232="","",IFERROR(INDEX(AcctSub,MATCH(GL_Paste!$B17232&amp;"",AcctCode,0)),"UNKNOWN"))</f>
        <v/>
      </c>
    </row>
    <row r="17236">
      <c r="A17236" s="40">
        <f>IF(GL_Paste!$B17233="","",N(GL_Paste!$H17233)-N(GL_Paste!$G17233))</f>
        <v/>
      </c>
      <c r="B17236" s="43">
        <f>IF(GL_Paste!$B17233="","",DATE(YEAR(GL_Paste!$E17233),MONTH(GL_Paste!$E17233),1))</f>
        <v/>
      </c>
      <c r="C17236">
        <f>IF(GL_Paste!$B17233="","",IF(TRIM(GL_Paste!$M17233)&lt;&gt;"",TRIM(GL_Paste!$M17233),IFERROR(MID(GL_Paste!$I17233,FIND("[",GL_Paste!$I17233)+1,FIND("]",GL_Paste!$I17233)-FIND("[",GL_Paste!$I17233)-1),"")))</f>
        <v/>
      </c>
      <c r="D17236">
        <f>IF(GL_Paste!$B17233="","",IFERROR(INDEX(DeptName,MATCH($C17236,DeptTag,0)),"UNALLOCATED"))</f>
        <v/>
      </c>
      <c r="E17236">
        <f>IF(GL_Paste!$B17233="","",IFERROR(INDEX(AcctCat,MATCH(GL_Paste!$B17233&amp;"",AcctCode,0)),"UNKNOWN"))</f>
        <v/>
      </c>
      <c r="F17236">
        <f>IF(GL_Paste!$B17233="","",IFERROR(INDEX(AcctSub,MATCH(GL_Paste!$B17233&amp;"",AcctCode,0)),"UNKNOWN"))</f>
        <v/>
      </c>
    </row>
    <row r="17237">
      <c r="A17237" s="40">
        <f>IF(GL_Paste!$B17234="","",N(GL_Paste!$H17234)-N(GL_Paste!$G17234))</f>
        <v/>
      </c>
      <c r="B17237" s="43">
        <f>IF(GL_Paste!$B17234="","",DATE(YEAR(GL_Paste!$E17234),MONTH(GL_Paste!$E17234),1))</f>
        <v/>
      </c>
      <c r="C17237">
        <f>IF(GL_Paste!$B17234="","",IF(TRIM(GL_Paste!$M17234)&lt;&gt;"",TRIM(GL_Paste!$M17234),IFERROR(MID(GL_Paste!$I17234,FIND("[",GL_Paste!$I17234)+1,FIND("]",GL_Paste!$I17234)-FIND("[",GL_Paste!$I17234)-1),"")))</f>
        <v/>
      </c>
      <c r="D17237">
        <f>IF(GL_Paste!$B17234="","",IFERROR(INDEX(DeptName,MATCH($C17237,DeptTag,0)),"UNALLOCATED"))</f>
        <v/>
      </c>
      <c r="E17237">
        <f>IF(GL_Paste!$B17234="","",IFERROR(INDEX(AcctCat,MATCH(GL_Paste!$B17234&amp;"",AcctCode,0)),"UNKNOWN"))</f>
        <v/>
      </c>
      <c r="F17237">
        <f>IF(GL_Paste!$B17234="","",IFERROR(INDEX(AcctSub,MATCH(GL_Paste!$B17234&amp;"",AcctCode,0)),"UNKNOWN"))</f>
        <v/>
      </c>
    </row>
    <row r="17238">
      <c r="A17238" s="40">
        <f>IF(GL_Paste!$B17235="","",N(GL_Paste!$H17235)-N(GL_Paste!$G17235))</f>
        <v/>
      </c>
      <c r="B17238" s="43">
        <f>IF(GL_Paste!$B17235="","",DATE(YEAR(GL_Paste!$E17235),MONTH(GL_Paste!$E17235),1))</f>
        <v/>
      </c>
      <c r="C17238">
        <f>IF(GL_Paste!$B17235="","",IF(TRIM(GL_Paste!$M17235)&lt;&gt;"",TRIM(GL_Paste!$M17235),IFERROR(MID(GL_Paste!$I17235,FIND("[",GL_Paste!$I17235)+1,FIND("]",GL_Paste!$I17235)-FIND("[",GL_Paste!$I17235)-1),"")))</f>
        <v/>
      </c>
      <c r="D17238">
        <f>IF(GL_Paste!$B17235="","",IFERROR(INDEX(DeptName,MATCH($C17238,DeptTag,0)),"UNALLOCATED"))</f>
        <v/>
      </c>
      <c r="E17238">
        <f>IF(GL_Paste!$B17235="","",IFERROR(INDEX(AcctCat,MATCH(GL_Paste!$B17235&amp;"",AcctCode,0)),"UNKNOWN"))</f>
        <v/>
      </c>
      <c r="F17238">
        <f>IF(GL_Paste!$B17235="","",IFERROR(INDEX(AcctSub,MATCH(GL_Paste!$B17235&amp;"",AcctCode,0)),"UNKNOWN"))</f>
        <v/>
      </c>
    </row>
    <row r="17239">
      <c r="A17239" s="40">
        <f>IF(GL_Paste!$B17236="","",N(GL_Paste!$H17236)-N(GL_Paste!$G17236))</f>
        <v/>
      </c>
      <c r="B17239" s="43">
        <f>IF(GL_Paste!$B17236="","",DATE(YEAR(GL_Paste!$E17236),MONTH(GL_Paste!$E17236),1))</f>
        <v/>
      </c>
      <c r="C17239">
        <f>IF(GL_Paste!$B17236="","",IF(TRIM(GL_Paste!$M17236)&lt;&gt;"",TRIM(GL_Paste!$M17236),IFERROR(MID(GL_Paste!$I17236,FIND("[",GL_Paste!$I17236)+1,FIND("]",GL_Paste!$I17236)-FIND("[",GL_Paste!$I17236)-1),"")))</f>
        <v/>
      </c>
      <c r="D17239">
        <f>IF(GL_Paste!$B17236="","",IFERROR(INDEX(DeptName,MATCH($C17239,DeptTag,0)),"UNALLOCATED"))</f>
        <v/>
      </c>
      <c r="E17239">
        <f>IF(GL_Paste!$B17236="","",IFERROR(INDEX(AcctCat,MATCH(GL_Paste!$B17236&amp;"",AcctCode,0)),"UNKNOWN"))</f>
        <v/>
      </c>
      <c r="F17239">
        <f>IF(GL_Paste!$B17236="","",IFERROR(INDEX(AcctSub,MATCH(GL_Paste!$B17236&amp;"",AcctCode,0)),"UNKNOWN"))</f>
        <v/>
      </c>
    </row>
    <row r="17240">
      <c r="A17240" s="40">
        <f>IF(GL_Paste!$B17237="","",N(GL_Paste!$H17237)-N(GL_Paste!$G17237))</f>
        <v/>
      </c>
      <c r="B17240" s="43">
        <f>IF(GL_Paste!$B17237="","",DATE(YEAR(GL_Paste!$E17237),MONTH(GL_Paste!$E17237),1))</f>
        <v/>
      </c>
      <c r="C17240">
        <f>IF(GL_Paste!$B17237="","",IF(TRIM(GL_Paste!$M17237)&lt;&gt;"",TRIM(GL_Paste!$M17237),IFERROR(MID(GL_Paste!$I17237,FIND("[",GL_Paste!$I17237)+1,FIND("]",GL_Paste!$I17237)-FIND("[",GL_Paste!$I17237)-1),"")))</f>
        <v/>
      </c>
      <c r="D17240">
        <f>IF(GL_Paste!$B17237="","",IFERROR(INDEX(DeptName,MATCH($C17240,DeptTag,0)),"UNALLOCATED"))</f>
        <v/>
      </c>
      <c r="E17240">
        <f>IF(GL_Paste!$B17237="","",IFERROR(INDEX(AcctCat,MATCH(GL_Paste!$B17237&amp;"",AcctCode,0)),"UNKNOWN"))</f>
        <v/>
      </c>
      <c r="F17240">
        <f>IF(GL_Paste!$B17237="","",IFERROR(INDEX(AcctSub,MATCH(GL_Paste!$B17237&amp;"",AcctCode,0)),"UNKNOWN"))</f>
        <v/>
      </c>
    </row>
    <row r="17241">
      <c r="A17241" s="40">
        <f>IF(GL_Paste!$B17238="","",N(GL_Paste!$H17238)-N(GL_Paste!$G17238))</f>
        <v/>
      </c>
      <c r="B17241" s="43">
        <f>IF(GL_Paste!$B17238="","",DATE(YEAR(GL_Paste!$E17238),MONTH(GL_Paste!$E17238),1))</f>
        <v/>
      </c>
      <c r="C17241">
        <f>IF(GL_Paste!$B17238="","",IF(TRIM(GL_Paste!$M17238)&lt;&gt;"",TRIM(GL_Paste!$M17238),IFERROR(MID(GL_Paste!$I17238,FIND("[",GL_Paste!$I17238)+1,FIND("]",GL_Paste!$I17238)-FIND("[",GL_Paste!$I17238)-1),"")))</f>
        <v/>
      </c>
      <c r="D17241">
        <f>IF(GL_Paste!$B17238="","",IFERROR(INDEX(DeptName,MATCH($C17241,DeptTag,0)),"UNALLOCATED"))</f>
        <v/>
      </c>
      <c r="E17241">
        <f>IF(GL_Paste!$B17238="","",IFERROR(INDEX(AcctCat,MATCH(GL_Paste!$B17238&amp;"",AcctCode,0)),"UNKNOWN"))</f>
        <v/>
      </c>
      <c r="F17241">
        <f>IF(GL_Paste!$B17238="","",IFERROR(INDEX(AcctSub,MATCH(GL_Paste!$B17238&amp;"",AcctCode,0)),"UNKNOWN"))</f>
        <v/>
      </c>
    </row>
    <row r="17242">
      <c r="A17242" s="40">
        <f>IF(GL_Paste!$B17239="","",N(GL_Paste!$H17239)-N(GL_Paste!$G17239))</f>
        <v/>
      </c>
      <c r="B17242" s="43">
        <f>IF(GL_Paste!$B17239="","",DATE(YEAR(GL_Paste!$E17239),MONTH(GL_Paste!$E17239),1))</f>
        <v/>
      </c>
      <c r="C17242">
        <f>IF(GL_Paste!$B17239="","",IF(TRIM(GL_Paste!$M17239)&lt;&gt;"",TRIM(GL_Paste!$M17239),IFERROR(MID(GL_Paste!$I17239,FIND("[",GL_Paste!$I17239)+1,FIND("]",GL_Paste!$I17239)-FIND("[",GL_Paste!$I17239)-1),"")))</f>
        <v/>
      </c>
      <c r="D17242">
        <f>IF(GL_Paste!$B17239="","",IFERROR(INDEX(DeptName,MATCH($C17242,DeptTag,0)),"UNALLOCATED"))</f>
        <v/>
      </c>
      <c r="E17242">
        <f>IF(GL_Paste!$B17239="","",IFERROR(INDEX(AcctCat,MATCH(GL_Paste!$B17239&amp;"",AcctCode,0)),"UNKNOWN"))</f>
        <v/>
      </c>
      <c r="F17242">
        <f>IF(GL_Paste!$B17239="","",IFERROR(INDEX(AcctSub,MATCH(GL_Paste!$B17239&amp;"",AcctCode,0)),"UNKNOWN"))</f>
        <v/>
      </c>
    </row>
    <row r="17243">
      <c r="A17243" s="40">
        <f>IF(GL_Paste!$B17240="","",N(GL_Paste!$H17240)-N(GL_Paste!$G17240))</f>
        <v/>
      </c>
      <c r="B17243" s="43">
        <f>IF(GL_Paste!$B17240="","",DATE(YEAR(GL_Paste!$E17240),MONTH(GL_Paste!$E17240),1))</f>
        <v/>
      </c>
      <c r="C17243">
        <f>IF(GL_Paste!$B17240="","",IF(TRIM(GL_Paste!$M17240)&lt;&gt;"",TRIM(GL_Paste!$M17240),IFERROR(MID(GL_Paste!$I17240,FIND("[",GL_Paste!$I17240)+1,FIND("]",GL_Paste!$I17240)-FIND("[",GL_Paste!$I17240)-1),"")))</f>
        <v/>
      </c>
      <c r="D17243">
        <f>IF(GL_Paste!$B17240="","",IFERROR(INDEX(DeptName,MATCH($C17243,DeptTag,0)),"UNALLOCATED"))</f>
        <v/>
      </c>
      <c r="E17243">
        <f>IF(GL_Paste!$B17240="","",IFERROR(INDEX(AcctCat,MATCH(GL_Paste!$B17240&amp;"",AcctCode,0)),"UNKNOWN"))</f>
        <v/>
      </c>
      <c r="F17243">
        <f>IF(GL_Paste!$B17240="","",IFERROR(INDEX(AcctSub,MATCH(GL_Paste!$B17240&amp;"",AcctCode,0)),"UNKNOWN"))</f>
        <v/>
      </c>
    </row>
    <row r="17244">
      <c r="A17244" s="40">
        <f>IF(GL_Paste!$B17241="","",N(GL_Paste!$H17241)-N(GL_Paste!$G17241))</f>
        <v/>
      </c>
      <c r="B17244" s="43">
        <f>IF(GL_Paste!$B17241="","",DATE(YEAR(GL_Paste!$E17241),MONTH(GL_Paste!$E17241),1))</f>
        <v/>
      </c>
      <c r="C17244">
        <f>IF(GL_Paste!$B17241="","",IF(TRIM(GL_Paste!$M17241)&lt;&gt;"",TRIM(GL_Paste!$M17241),IFERROR(MID(GL_Paste!$I17241,FIND("[",GL_Paste!$I17241)+1,FIND("]",GL_Paste!$I17241)-FIND("[",GL_Paste!$I17241)-1),"")))</f>
        <v/>
      </c>
      <c r="D17244">
        <f>IF(GL_Paste!$B17241="","",IFERROR(INDEX(DeptName,MATCH($C17244,DeptTag,0)),"UNALLOCATED"))</f>
        <v/>
      </c>
      <c r="E17244">
        <f>IF(GL_Paste!$B17241="","",IFERROR(INDEX(AcctCat,MATCH(GL_Paste!$B17241&amp;"",AcctCode,0)),"UNKNOWN"))</f>
        <v/>
      </c>
      <c r="F17244">
        <f>IF(GL_Paste!$B17241="","",IFERROR(INDEX(AcctSub,MATCH(GL_Paste!$B17241&amp;"",AcctCode,0)),"UNKNOWN"))</f>
        <v/>
      </c>
    </row>
    <row r="17245">
      <c r="A17245" s="40">
        <f>IF(GL_Paste!$B17242="","",N(GL_Paste!$H17242)-N(GL_Paste!$G17242))</f>
        <v/>
      </c>
      <c r="B17245" s="43">
        <f>IF(GL_Paste!$B17242="","",DATE(YEAR(GL_Paste!$E17242),MONTH(GL_Paste!$E17242),1))</f>
        <v/>
      </c>
      <c r="C17245">
        <f>IF(GL_Paste!$B17242="","",IF(TRIM(GL_Paste!$M17242)&lt;&gt;"",TRIM(GL_Paste!$M17242),IFERROR(MID(GL_Paste!$I17242,FIND("[",GL_Paste!$I17242)+1,FIND("]",GL_Paste!$I17242)-FIND("[",GL_Paste!$I17242)-1),"")))</f>
        <v/>
      </c>
      <c r="D17245">
        <f>IF(GL_Paste!$B17242="","",IFERROR(INDEX(DeptName,MATCH($C17245,DeptTag,0)),"UNALLOCATED"))</f>
        <v/>
      </c>
      <c r="E17245">
        <f>IF(GL_Paste!$B17242="","",IFERROR(INDEX(AcctCat,MATCH(GL_Paste!$B17242&amp;"",AcctCode,0)),"UNKNOWN"))</f>
        <v/>
      </c>
      <c r="F17245">
        <f>IF(GL_Paste!$B17242="","",IFERROR(INDEX(AcctSub,MATCH(GL_Paste!$B17242&amp;"",AcctCode,0)),"UNKNOWN"))</f>
        <v/>
      </c>
    </row>
    <row r="17246">
      <c r="A17246" s="40">
        <f>IF(GL_Paste!$B17243="","",N(GL_Paste!$H17243)-N(GL_Paste!$G17243))</f>
        <v/>
      </c>
      <c r="B17246" s="43">
        <f>IF(GL_Paste!$B17243="","",DATE(YEAR(GL_Paste!$E17243),MONTH(GL_Paste!$E17243),1))</f>
        <v/>
      </c>
      <c r="C17246">
        <f>IF(GL_Paste!$B17243="","",IF(TRIM(GL_Paste!$M17243)&lt;&gt;"",TRIM(GL_Paste!$M17243),IFERROR(MID(GL_Paste!$I17243,FIND("[",GL_Paste!$I17243)+1,FIND("]",GL_Paste!$I17243)-FIND("[",GL_Paste!$I17243)-1),"")))</f>
        <v/>
      </c>
      <c r="D17246">
        <f>IF(GL_Paste!$B17243="","",IFERROR(INDEX(DeptName,MATCH($C17246,DeptTag,0)),"UNALLOCATED"))</f>
        <v/>
      </c>
      <c r="E17246">
        <f>IF(GL_Paste!$B17243="","",IFERROR(INDEX(AcctCat,MATCH(GL_Paste!$B17243&amp;"",AcctCode,0)),"UNKNOWN"))</f>
        <v/>
      </c>
      <c r="F17246">
        <f>IF(GL_Paste!$B17243="","",IFERROR(INDEX(AcctSub,MATCH(GL_Paste!$B17243&amp;"",AcctCode,0)),"UNKNOWN"))</f>
        <v/>
      </c>
    </row>
    <row r="17247">
      <c r="A17247" s="40">
        <f>IF(GL_Paste!$B17244="","",N(GL_Paste!$H17244)-N(GL_Paste!$G17244))</f>
        <v/>
      </c>
      <c r="B17247" s="43">
        <f>IF(GL_Paste!$B17244="","",DATE(YEAR(GL_Paste!$E17244),MONTH(GL_Paste!$E17244),1))</f>
        <v/>
      </c>
      <c r="C17247">
        <f>IF(GL_Paste!$B17244="","",IF(TRIM(GL_Paste!$M17244)&lt;&gt;"",TRIM(GL_Paste!$M17244),IFERROR(MID(GL_Paste!$I17244,FIND("[",GL_Paste!$I17244)+1,FIND("]",GL_Paste!$I17244)-FIND("[",GL_Paste!$I17244)-1),"")))</f>
        <v/>
      </c>
      <c r="D17247">
        <f>IF(GL_Paste!$B17244="","",IFERROR(INDEX(DeptName,MATCH($C17247,DeptTag,0)),"UNALLOCATED"))</f>
        <v/>
      </c>
      <c r="E17247">
        <f>IF(GL_Paste!$B17244="","",IFERROR(INDEX(AcctCat,MATCH(GL_Paste!$B17244&amp;"",AcctCode,0)),"UNKNOWN"))</f>
        <v/>
      </c>
      <c r="F17247">
        <f>IF(GL_Paste!$B17244="","",IFERROR(INDEX(AcctSub,MATCH(GL_Paste!$B17244&amp;"",AcctCode,0)),"UNKNOWN"))</f>
        <v/>
      </c>
    </row>
    <row r="17248">
      <c r="A17248" s="40">
        <f>IF(GL_Paste!$B17245="","",N(GL_Paste!$H17245)-N(GL_Paste!$G17245))</f>
        <v/>
      </c>
      <c r="B17248" s="43">
        <f>IF(GL_Paste!$B17245="","",DATE(YEAR(GL_Paste!$E17245),MONTH(GL_Paste!$E17245),1))</f>
        <v/>
      </c>
      <c r="C17248">
        <f>IF(GL_Paste!$B17245="","",IF(TRIM(GL_Paste!$M17245)&lt;&gt;"",TRIM(GL_Paste!$M17245),IFERROR(MID(GL_Paste!$I17245,FIND("[",GL_Paste!$I17245)+1,FIND("]",GL_Paste!$I17245)-FIND("[",GL_Paste!$I17245)-1),"")))</f>
        <v/>
      </c>
      <c r="D17248">
        <f>IF(GL_Paste!$B17245="","",IFERROR(INDEX(DeptName,MATCH($C17248,DeptTag,0)),"UNALLOCATED"))</f>
        <v/>
      </c>
      <c r="E17248">
        <f>IF(GL_Paste!$B17245="","",IFERROR(INDEX(AcctCat,MATCH(GL_Paste!$B17245&amp;"",AcctCode,0)),"UNKNOWN"))</f>
        <v/>
      </c>
      <c r="F17248">
        <f>IF(GL_Paste!$B17245="","",IFERROR(INDEX(AcctSub,MATCH(GL_Paste!$B17245&amp;"",AcctCode,0)),"UNKNOWN"))</f>
        <v/>
      </c>
    </row>
    <row r="17249">
      <c r="A17249" s="40">
        <f>IF(GL_Paste!$B17246="","",N(GL_Paste!$H17246)-N(GL_Paste!$G17246))</f>
        <v/>
      </c>
      <c r="B17249" s="43">
        <f>IF(GL_Paste!$B17246="","",DATE(YEAR(GL_Paste!$E17246),MONTH(GL_Paste!$E17246),1))</f>
        <v/>
      </c>
      <c r="C17249">
        <f>IF(GL_Paste!$B17246="","",IF(TRIM(GL_Paste!$M17246)&lt;&gt;"",TRIM(GL_Paste!$M17246),IFERROR(MID(GL_Paste!$I17246,FIND("[",GL_Paste!$I17246)+1,FIND("]",GL_Paste!$I17246)-FIND("[",GL_Paste!$I17246)-1),"")))</f>
        <v/>
      </c>
      <c r="D17249">
        <f>IF(GL_Paste!$B17246="","",IFERROR(INDEX(DeptName,MATCH($C17249,DeptTag,0)),"UNALLOCATED"))</f>
        <v/>
      </c>
      <c r="E17249">
        <f>IF(GL_Paste!$B17246="","",IFERROR(INDEX(AcctCat,MATCH(GL_Paste!$B17246&amp;"",AcctCode,0)),"UNKNOWN"))</f>
        <v/>
      </c>
      <c r="F17249">
        <f>IF(GL_Paste!$B17246="","",IFERROR(INDEX(AcctSub,MATCH(GL_Paste!$B17246&amp;"",AcctCode,0)),"UNKNOWN"))</f>
        <v/>
      </c>
    </row>
    <row r="17250">
      <c r="A17250" s="40">
        <f>IF(GL_Paste!$B17247="","",N(GL_Paste!$H17247)-N(GL_Paste!$G17247))</f>
        <v/>
      </c>
      <c r="B17250" s="43">
        <f>IF(GL_Paste!$B17247="","",DATE(YEAR(GL_Paste!$E17247),MONTH(GL_Paste!$E17247),1))</f>
        <v/>
      </c>
      <c r="C17250">
        <f>IF(GL_Paste!$B17247="","",IF(TRIM(GL_Paste!$M17247)&lt;&gt;"",TRIM(GL_Paste!$M17247),IFERROR(MID(GL_Paste!$I17247,FIND("[",GL_Paste!$I17247)+1,FIND("]",GL_Paste!$I17247)-FIND("[",GL_Paste!$I17247)-1),"")))</f>
        <v/>
      </c>
      <c r="D17250">
        <f>IF(GL_Paste!$B17247="","",IFERROR(INDEX(DeptName,MATCH($C17250,DeptTag,0)),"UNALLOCATED"))</f>
        <v/>
      </c>
      <c r="E17250">
        <f>IF(GL_Paste!$B17247="","",IFERROR(INDEX(AcctCat,MATCH(GL_Paste!$B17247&amp;"",AcctCode,0)),"UNKNOWN"))</f>
        <v/>
      </c>
      <c r="F17250">
        <f>IF(GL_Paste!$B17247="","",IFERROR(INDEX(AcctSub,MATCH(GL_Paste!$B17247&amp;"",AcctCode,0)),"UNKNOWN"))</f>
        <v/>
      </c>
    </row>
    <row r="17251">
      <c r="A17251" s="40">
        <f>IF(GL_Paste!$B17248="","",N(GL_Paste!$H17248)-N(GL_Paste!$G17248))</f>
        <v/>
      </c>
      <c r="B17251" s="43">
        <f>IF(GL_Paste!$B17248="","",DATE(YEAR(GL_Paste!$E17248),MONTH(GL_Paste!$E17248),1))</f>
        <v/>
      </c>
      <c r="C17251">
        <f>IF(GL_Paste!$B17248="","",IF(TRIM(GL_Paste!$M17248)&lt;&gt;"",TRIM(GL_Paste!$M17248),IFERROR(MID(GL_Paste!$I17248,FIND("[",GL_Paste!$I17248)+1,FIND("]",GL_Paste!$I17248)-FIND("[",GL_Paste!$I17248)-1),"")))</f>
        <v/>
      </c>
      <c r="D17251">
        <f>IF(GL_Paste!$B17248="","",IFERROR(INDEX(DeptName,MATCH($C17251,DeptTag,0)),"UNALLOCATED"))</f>
        <v/>
      </c>
      <c r="E17251">
        <f>IF(GL_Paste!$B17248="","",IFERROR(INDEX(AcctCat,MATCH(GL_Paste!$B17248&amp;"",AcctCode,0)),"UNKNOWN"))</f>
        <v/>
      </c>
      <c r="F17251">
        <f>IF(GL_Paste!$B17248="","",IFERROR(INDEX(AcctSub,MATCH(GL_Paste!$B17248&amp;"",AcctCode,0)),"UNKNOWN"))</f>
        <v/>
      </c>
    </row>
    <row r="17252">
      <c r="A17252" s="40">
        <f>IF(GL_Paste!$B17249="","",N(GL_Paste!$H17249)-N(GL_Paste!$G17249))</f>
        <v/>
      </c>
      <c r="B17252" s="43">
        <f>IF(GL_Paste!$B17249="","",DATE(YEAR(GL_Paste!$E17249),MONTH(GL_Paste!$E17249),1))</f>
        <v/>
      </c>
      <c r="C17252">
        <f>IF(GL_Paste!$B17249="","",IF(TRIM(GL_Paste!$M17249)&lt;&gt;"",TRIM(GL_Paste!$M17249),IFERROR(MID(GL_Paste!$I17249,FIND("[",GL_Paste!$I17249)+1,FIND("]",GL_Paste!$I17249)-FIND("[",GL_Paste!$I17249)-1),"")))</f>
        <v/>
      </c>
      <c r="D17252">
        <f>IF(GL_Paste!$B17249="","",IFERROR(INDEX(DeptName,MATCH($C17252,DeptTag,0)),"UNALLOCATED"))</f>
        <v/>
      </c>
      <c r="E17252">
        <f>IF(GL_Paste!$B17249="","",IFERROR(INDEX(AcctCat,MATCH(GL_Paste!$B17249&amp;"",AcctCode,0)),"UNKNOWN"))</f>
        <v/>
      </c>
      <c r="F17252">
        <f>IF(GL_Paste!$B17249="","",IFERROR(INDEX(AcctSub,MATCH(GL_Paste!$B17249&amp;"",AcctCode,0)),"UNKNOWN"))</f>
        <v/>
      </c>
    </row>
    <row r="17253">
      <c r="A17253" s="40">
        <f>IF(GL_Paste!$B17250="","",N(GL_Paste!$H17250)-N(GL_Paste!$G17250))</f>
        <v/>
      </c>
      <c r="B17253" s="43">
        <f>IF(GL_Paste!$B17250="","",DATE(YEAR(GL_Paste!$E17250),MONTH(GL_Paste!$E17250),1))</f>
        <v/>
      </c>
      <c r="C17253">
        <f>IF(GL_Paste!$B17250="","",IF(TRIM(GL_Paste!$M17250)&lt;&gt;"",TRIM(GL_Paste!$M17250),IFERROR(MID(GL_Paste!$I17250,FIND("[",GL_Paste!$I17250)+1,FIND("]",GL_Paste!$I17250)-FIND("[",GL_Paste!$I17250)-1),"")))</f>
        <v/>
      </c>
      <c r="D17253">
        <f>IF(GL_Paste!$B17250="","",IFERROR(INDEX(DeptName,MATCH($C17253,DeptTag,0)),"UNALLOCATED"))</f>
        <v/>
      </c>
      <c r="E17253">
        <f>IF(GL_Paste!$B17250="","",IFERROR(INDEX(AcctCat,MATCH(GL_Paste!$B17250&amp;"",AcctCode,0)),"UNKNOWN"))</f>
        <v/>
      </c>
      <c r="F17253">
        <f>IF(GL_Paste!$B17250="","",IFERROR(INDEX(AcctSub,MATCH(GL_Paste!$B17250&amp;"",AcctCode,0)),"UNKNOWN"))</f>
        <v/>
      </c>
    </row>
    <row r="17254">
      <c r="A17254" s="40">
        <f>IF(GL_Paste!$B17251="","",N(GL_Paste!$H17251)-N(GL_Paste!$G17251))</f>
        <v/>
      </c>
      <c r="B17254" s="43">
        <f>IF(GL_Paste!$B17251="","",DATE(YEAR(GL_Paste!$E17251),MONTH(GL_Paste!$E17251),1))</f>
        <v/>
      </c>
      <c r="C17254">
        <f>IF(GL_Paste!$B17251="","",IF(TRIM(GL_Paste!$M17251)&lt;&gt;"",TRIM(GL_Paste!$M17251),IFERROR(MID(GL_Paste!$I17251,FIND("[",GL_Paste!$I17251)+1,FIND("]",GL_Paste!$I17251)-FIND("[",GL_Paste!$I17251)-1),"")))</f>
        <v/>
      </c>
      <c r="D17254">
        <f>IF(GL_Paste!$B17251="","",IFERROR(INDEX(DeptName,MATCH($C17254,DeptTag,0)),"UNALLOCATED"))</f>
        <v/>
      </c>
      <c r="E17254">
        <f>IF(GL_Paste!$B17251="","",IFERROR(INDEX(AcctCat,MATCH(GL_Paste!$B17251&amp;"",AcctCode,0)),"UNKNOWN"))</f>
        <v/>
      </c>
      <c r="F17254">
        <f>IF(GL_Paste!$B17251="","",IFERROR(INDEX(AcctSub,MATCH(GL_Paste!$B17251&amp;"",AcctCode,0)),"UNKNOWN"))</f>
        <v/>
      </c>
    </row>
    <row r="17255">
      <c r="A17255" s="40">
        <f>IF(GL_Paste!$B17252="","",N(GL_Paste!$H17252)-N(GL_Paste!$G17252))</f>
        <v/>
      </c>
      <c r="B17255" s="43">
        <f>IF(GL_Paste!$B17252="","",DATE(YEAR(GL_Paste!$E17252),MONTH(GL_Paste!$E17252),1))</f>
        <v/>
      </c>
      <c r="C17255">
        <f>IF(GL_Paste!$B17252="","",IF(TRIM(GL_Paste!$M17252)&lt;&gt;"",TRIM(GL_Paste!$M17252),IFERROR(MID(GL_Paste!$I17252,FIND("[",GL_Paste!$I17252)+1,FIND("]",GL_Paste!$I17252)-FIND("[",GL_Paste!$I17252)-1),"")))</f>
        <v/>
      </c>
      <c r="D17255">
        <f>IF(GL_Paste!$B17252="","",IFERROR(INDEX(DeptName,MATCH($C17255,DeptTag,0)),"UNALLOCATED"))</f>
        <v/>
      </c>
      <c r="E17255">
        <f>IF(GL_Paste!$B17252="","",IFERROR(INDEX(AcctCat,MATCH(GL_Paste!$B17252&amp;"",AcctCode,0)),"UNKNOWN"))</f>
        <v/>
      </c>
      <c r="F17255">
        <f>IF(GL_Paste!$B17252="","",IFERROR(INDEX(AcctSub,MATCH(GL_Paste!$B17252&amp;"",AcctCode,0)),"UNKNOWN"))</f>
        <v/>
      </c>
    </row>
    <row r="17256">
      <c r="A17256" s="40">
        <f>IF(GL_Paste!$B17253="","",N(GL_Paste!$H17253)-N(GL_Paste!$G17253))</f>
        <v/>
      </c>
      <c r="B17256" s="43">
        <f>IF(GL_Paste!$B17253="","",DATE(YEAR(GL_Paste!$E17253),MONTH(GL_Paste!$E17253),1))</f>
        <v/>
      </c>
      <c r="C17256">
        <f>IF(GL_Paste!$B17253="","",IF(TRIM(GL_Paste!$M17253)&lt;&gt;"",TRIM(GL_Paste!$M17253),IFERROR(MID(GL_Paste!$I17253,FIND("[",GL_Paste!$I17253)+1,FIND("]",GL_Paste!$I17253)-FIND("[",GL_Paste!$I17253)-1),"")))</f>
        <v/>
      </c>
      <c r="D17256">
        <f>IF(GL_Paste!$B17253="","",IFERROR(INDEX(DeptName,MATCH($C17256,DeptTag,0)),"UNALLOCATED"))</f>
        <v/>
      </c>
      <c r="E17256">
        <f>IF(GL_Paste!$B17253="","",IFERROR(INDEX(AcctCat,MATCH(GL_Paste!$B17253&amp;"",AcctCode,0)),"UNKNOWN"))</f>
        <v/>
      </c>
      <c r="F17256">
        <f>IF(GL_Paste!$B17253="","",IFERROR(INDEX(AcctSub,MATCH(GL_Paste!$B17253&amp;"",AcctCode,0)),"UNKNOWN"))</f>
        <v/>
      </c>
    </row>
    <row r="17257">
      <c r="A17257" s="40">
        <f>IF(GL_Paste!$B17254="","",N(GL_Paste!$H17254)-N(GL_Paste!$G17254))</f>
        <v/>
      </c>
      <c r="B17257" s="43">
        <f>IF(GL_Paste!$B17254="","",DATE(YEAR(GL_Paste!$E17254),MONTH(GL_Paste!$E17254),1))</f>
        <v/>
      </c>
      <c r="C17257">
        <f>IF(GL_Paste!$B17254="","",IF(TRIM(GL_Paste!$M17254)&lt;&gt;"",TRIM(GL_Paste!$M17254),IFERROR(MID(GL_Paste!$I17254,FIND("[",GL_Paste!$I17254)+1,FIND("]",GL_Paste!$I17254)-FIND("[",GL_Paste!$I17254)-1),"")))</f>
        <v/>
      </c>
      <c r="D17257">
        <f>IF(GL_Paste!$B17254="","",IFERROR(INDEX(DeptName,MATCH($C17257,DeptTag,0)),"UNALLOCATED"))</f>
        <v/>
      </c>
      <c r="E17257">
        <f>IF(GL_Paste!$B17254="","",IFERROR(INDEX(AcctCat,MATCH(GL_Paste!$B17254&amp;"",AcctCode,0)),"UNKNOWN"))</f>
        <v/>
      </c>
      <c r="F17257">
        <f>IF(GL_Paste!$B17254="","",IFERROR(INDEX(AcctSub,MATCH(GL_Paste!$B17254&amp;"",AcctCode,0)),"UNKNOWN"))</f>
        <v/>
      </c>
    </row>
    <row r="17258">
      <c r="A17258" s="40">
        <f>IF(GL_Paste!$B17255="","",N(GL_Paste!$H17255)-N(GL_Paste!$G17255))</f>
        <v/>
      </c>
      <c r="B17258" s="43">
        <f>IF(GL_Paste!$B17255="","",DATE(YEAR(GL_Paste!$E17255),MONTH(GL_Paste!$E17255),1))</f>
        <v/>
      </c>
      <c r="C17258">
        <f>IF(GL_Paste!$B17255="","",IF(TRIM(GL_Paste!$M17255)&lt;&gt;"",TRIM(GL_Paste!$M17255),IFERROR(MID(GL_Paste!$I17255,FIND("[",GL_Paste!$I17255)+1,FIND("]",GL_Paste!$I17255)-FIND("[",GL_Paste!$I17255)-1),"")))</f>
        <v/>
      </c>
      <c r="D17258">
        <f>IF(GL_Paste!$B17255="","",IFERROR(INDEX(DeptName,MATCH($C17258,DeptTag,0)),"UNALLOCATED"))</f>
        <v/>
      </c>
      <c r="E17258">
        <f>IF(GL_Paste!$B17255="","",IFERROR(INDEX(AcctCat,MATCH(GL_Paste!$B17255&amp;"",AcctCode,0)),"UNKNOWN"))</f>
        <v/>
      </c>
      <c r="F17258">
        <f>IF(GL_Paste!$B17255="","",IFERROR(INDEX(AcctSub,MATCH(GL_Paste!$B17255&amp;"",AcctCode,0)),"UNKNOWN"))</f>
        <v/>
      </c>
    </row>
    <row r="17259">
      <c r="A17259" s="40">
        <f>IF(GL_Paste!$B17256="","",N(GL_Paste!$H17256)-N(GL_Paste!$G17256))</f>
        <v/>
      </c>
      <c r="B17259" s="43">
        <f>IF(GL_Paste!$B17256="","",DATE(YEAR(GL_Paste!$E17256),MONTH(GL_Paste!$E17256),1))</f>
        <v/>
      </c>
      <c r="C17259">
        <f>IF(GL_Paste!$B17256="","",IF(TRIM(GL_Paste!$M17256)&lt;&gt;"",TRIM(GL_Paste!$M17256),IFERROR(MID(GL_Paste!$I17256,FIND("[",GL_Paste!$I17256)+1,FIND("]",GL_Paste!$I17256)-FIND("[",GL_Paste!$I17256)-1),"")))</f>
        <v/>
      </c>
      <c r="D17259">
        <f>IF(GL_Paste!$B17256="","",IFERROR(INDEX(DeptName,MATCH($C17259,DeptTag,0)),"UNALLOCATED"))</f>
        <v/>
      </c>
      <c r="E17259">
        <f>IF(GL_Paste!$B17256="","",IFERROR(INDEX(AcctCat,MATCH(GL_Paste!$B17256&amp;"",AcctCode,0)),"UNKNOWN"))</f>
        <v/>
      </c>
      <c r="F17259">
        <f>IF(GL_Paste!$B17256="","",IFERROR(INDEX(AcctSub,MATCH(GL_Paste!$B17256&amp;"",AcctCode,0)),"UNKNOWN"))</f>
        <v/>
      </c>
    </row>
    <row r="17260">
      <c r="A17260" s="40">
        <f>IF(GL_Paste!$B17257="","",N(GL_Paste!$H17257)-N(GL_Paste!$G17257))</f>
        <v/>
      </c>
      <c r="B17260" s="43">
        <f>IF(GL_Paste!$B17257="","",DATE(YEAR(GL_Paste!$E17257),MONTH(GL_Paste!$E17257),1))</f>
        <v/>
      </c>
      <c r="C17260">
        <f>IF(GL_Paste!$B17257="","",IF(TRIM(GL_Paste!$M17257)&lt;&gt;"",TRIM(GL_Paste!$M17257),IFERROR(MID(GL_Paste!$I17257,FIND("[",GL_Paste!$I17257)+1,FIND("]",GL_Paste!$I17257)-FIND("[",GL_Paste!$I17257)-1),"")))</f>
        <v/>
      </c>
      <c r="D17260">
        <f>IF(GL_Paste!$B17257="","",IFERROR(INDEX(DeptName,MATCH($C17260,DeptTag,0)),"UNALLOCATED"))</f>
        <v/>
      </c>
      <c r="E17260">
        <f>IF(GL_Paste!$B17257="","",IFERROR(INDEX(AcctCat,MATCH(GL_Paste!$B17257&amp;"",AcctCode,0)),"UNKNOWN"))</f>
        <v/>
      </c>
      <c r="F17260">
        <f>IF(GL_Paste!$B17257="","",IFERROR(INDEX(AcctSub,MATCH(GL_Paste!$B17257&amp;"",AcctCode,0)),"UNKNOWN"))</f>
        <v/>
      </c>
    </row>
    <row r="17261">
      <c r="A17261" s="40">
        <f>IF(GL_Paste!$B17258="","",N(GL_Paste!$H17258)-N(GL_Paste!$G17258))</f>
        <v/>
      </c>
      <c r="B17261" s="43">
        <f>IF(GL_Paste!$B17258="","",DATE(YEAR(GL_Paste!$E17258),MONTH(GL_Paste!$E17258),1))</f>
        <v/>
      </c>
      <c r="C17261">
        <f>IF(GL_Paste!$B17258="","",IF(TRIM(GL_Paste!$M17258)&lt;&gt;"",TRIM(GL_Paste!$M17258),IFERROR(MID(GL_Paste!$I17258,FIND("[",GL_Paste!$I17258)+1,FIND("]",GL_Paste!$I17258)-FIND("[",GL_Paste!$I17258)-1),"")))</f>
        <v/>
      </c>
      <c r="D17261">
        <f>IF(GL_Paste!$B17258="","",IFERROR(INDEX(DeptName,MATCH($C17261,DeptTag,0)),"UNALLOCATED"))</f>
        <v/>
      </c>
      <c r="E17261">
        <f>IF(GL_Paste!$B17258="","",IFERROR(INDEX(AcctCat,MATCH(GL_Paste!$B17258&amp;"",AcctCode,0)),"UNKNOWN"))</f>
        <v/>
      </c>
      <c r="F17261">
        <f>IF(GL_Paste!$B17258="","",IFERROR(INDEX(AcctSub,MATCH(GL_Paste!$B17258&amp;"",AcctCode,0)),"UNKNOWN"))</f>
        <v/>
      </c>
    </row>
    <row r="17262">
      <c r="A17262" s="40">
        <f>IF(GL_Paste!$B17259="","",N(GL_Paste!$H17259)-N(GL_Paste!$G17259))</f>
        <v/>
      </c>
      <c r="B17262" s="43">
        <f>IF(GL_Paste!$B17259="","",DATE(YEAR(GL_Paste!$E17259),MONTH(GL_Paste!$E17259),1))</f>
        <v/>
      </c>
      <c r="C17262">
        <f>IF(GL_Paste!$B17259="","",IF(TRIM(GL_Paste!$M17259)&lt;&gt;"",TRIM(GL_Paste!$M17259),IFERROR(MID(GL_Paste!$I17259,FIND("[",GL_Paste!$I17259)+1,FIND("]",GL_Paste!$I17259)-FIND("[",GL_Paste!$I17259)-1),"")))</f>
        <v/>
      </c>
      <c r="D17262">
        <f>IF(GL_Paste!$B17259="","",IFERROR(INDEX(DeptName,MATCH($C17262,DeptTag,0)),"UNALLOCATED"))</f>
        <v/>
      </c>
      <c r="E17262">
        <f>IF(GL_Paste!$B17259="","",IFERROR(INDEX(AcctCat,MATCH(GL_Paste!$B17259&amp;"",AcctCode,0)),"UNKNOWN"))</f>
        <v/>
      </c>
      <c r="F17262">
        <f>IF(GL_Paste!$B17259="","",IFERROR(INDEX(AcctSub,MATCH(GL_Paste!$B17259&amp;"",AcctCode,0)),"UNKNOWN"))</f>
        <v/>
      </c>
    </row>
    <row r="17263">
      <c r="A17263" s="40">
        <f>IF(GL_Paste!$B17260="","",N(GL_Paste!$H17260)-N(GL_Paste!$G17260))</f>
        <v/>
      </c>
      <c r="B17263" s="43">
        <f>IF(GL_Paste!$B17260="","",DATE(YEAR(GL_Paste!$E17260),MONTH(GL_Paste!$E17260),1))</f>
        <v/>
      </c>
      <c r="C17263">
        <f>IF(GL_Paste!$B17260="","",IF(TRIM(GL_Paste!$M17260)&lt;&gt;"",TRIM(GL_Paste!$M17260),IFERROR(MID(GL_Paste!$I17260,FIND("[",GL_Paste!$I17260)+1,FIND("]",GL_Paste!$I17260)-FIND("[",GL_Paste!$I17260)-1),"")))</f>
        <v/>
      </c>
      <c r="D17263">
        <f>IF(GL_Paste!$B17260="","",IFERROR(INDEX(DeptName,MATCH($C17263,DeptTag,0)),"UNALLOCATED"))</f>
        <v/>
      </c>
      <c r="E17263">
        <f>IF(GL_Paste!$B17260="","",IFERROR(INDEX(AcctCat,MATCH(GL_Paste!$B17260&amp;"",AcctCode,0)),"UNKNOWN"))</f>
        <v/>
      </c>
      <c r="F17263">
        <f>IF(GL_Paste!$B17260="","",IFERROR(INDEX(AcctSub,MATCH(GL_Paste!$B17260&amp;"",AcctCode,0)),"UNKNOWN"))</f>
        <v/>
      </c>
    </row>
    <row r="17264">
      <c r="A17264" s="40">
        <f>IF(GL_Paste!$B17261="","",N(GL_Paste!$H17261)-N(GL_Paste!$G17261))</f>
        <v/>
      </c>
      <c r="B17264" s="43">
        <f>IF(GL_Paste!$B17261="","",DATE(YEAR(GL_Paste!$E17261),MONTH(GL_Paste!$E17261),1))</f>
        <v/>
      </c>
      <c r="C17264">
        <f>IF(GL_Paste!$B17261="","",IF(TRIM(GL_Paste!$M17261)&lt;&gt;"",TRIM(GL_Paste!$M17261),IFERROR(MID(GL_Paste!$I17261,FIND("[",GL_Paste!$I17261)+1,FIND("]",GL_Paste!$I17261)-FIND("[",GL_Paste!$I17261)-1),"")))</f>
        <v/>
      </c>
      <c r="D17264">
        <f>IF(GL_Paste!$B17261="","",IFERROR(INDEX(DeptName,MATCH($C17264,DeptTag,0)),"UNALLOCATED"))</f>
        <v/>
      </c>
      <c r="E17264">
        <f>IF(GL_Paste!$B17261="","",IFERROR(INDEX(AcctCat,MATCH(GL_Paste!$B17261&amp;"",AcctCode,0)),"UNKNOWN"))</f>
        <v/>
      </c>
      <c r="F17264">
        <f>IF(GL_Paste!$B17261="","",IFERROR(INDEX(AcctSub,MATCH(GL_Paste!$B17261&amp;"",AcctCode,0)),"UNKNOWN"))</f>
        <v/>
      </c>
    </row>
    <row r="17265">
      <c r="A17265" s="40">
        <f>IF(GL_Paste!$B17262="","",N(GL_Paste!$H17262)-N(GL_Paste!$G17262))</f>
        <v/>
      </c>
      <c r="B17265" s="43">
        <f>IF(GL_Paste!$B17262="","",DATE(YEAR(GL_Paste!$E17262),MONTH(GL_Paste!$E17262),1))</f>
        <v/>
      </c>
      <c r="C17265">
        <f>IF(GL_Paste!$B17262="","",IF(TRIM(GL_Paste!$M17262)&lt;&gt;"",TRIM(GL_Paste!$M17262),IFERROR(MID(GL_Paste!$I17262,FIND("[",GL_Paste!$I17262)+1,FIND("]",GL_Paste!$I17262)-FIND("[",GL_Paste!$I17262)-1),"")))</f>
        <v/>
      </c>
      <c r="D17265">
        <f>IF(GL_Paste!$B17262="","",IFERROR(INDEX(DeptName,MATCH($C17265,DeptTag,0)),"UNALLOCATED"))</f>
        <v/>
      </c>
      <c r="E17265">
        <f>IF(GL_Paste!$B17262="","",IFERROR(INDEX(AcctCat,MATCH(GL_Paste!$B17262&amp;"",AcctCode,0)),"UNKNOWN"))</f>
        <v/>
      </c>
      <c r="F17265">
        <f>IF(GL_Paste!$B17262="","",IFERROR(INDEX(AcctSub,MATCH(GL_Paste!$B17262&amp;"",AcctCode,0)),"UNKNOWN"))</f>
        <v/>
      </c>
    </row>
    <row r="17266">
      <c r="A17266" s="40">
        <f>IF(GL_Paste!$B17263="","",N(GL_Paste!$H17263)-N(GL_Paste!$G17263))</f>
        <v/>
      </c>
      <c r="B17266" s="43">
        <f>IF(GL_Paste!$B17263="","",DATE(YEAR(GL_Paste!$E17263),MONTH(GL_Paste!$E17263),1))</f>
        <v/>
      </c>
      <c r="C17266">
        <f>IF(GL_Paste!$B17263="","",IF(TRIM(GL_Paste!$M17263)&lt;&gt;"",TRIM(GL_Paste!$M17263),IFERROR(MID(GL_Paste!$I17263,FIND("[",GL_Paste!$I17263)+1,FIND("]",GL_Paste!$I17263)-FIND("[",GL_Paste!$I17263)-1),"")))</f>
        <v/>
      </c>
      <c r="D17266">
        <f>IF(GL_Paste!$B17263="","",IFERROR(INDEX(DeptName,MATCH($C17266,DeptTag,0)),"UNALLOCATED"))</f>
        <v/>
      </c>
      <c r="E17266">
        <f>IF(GL_Paste!$B17263="","",IFERROR(INDEX(AcctCat,MATCH(GL_Paste!$B17263&amp;"",AcctCode,0)),"UNKNOWN"))</f>
        <v/>
      </c>
      <c r="F17266">
        <f>IF(GL_Paste!$B17263="","",IFERROR(INDEX(AcctSub,MATCH(GL_Paste!$B17263&amp;"",AcctCode,0)),"UNKNOWN"))</f>
        <v/>
      </c>
    </row>
    <row r="17267">
      <c r="A17267" s="40">
        <f>IF(GL_Paste!$B17264="","",N(GL_Paste!$H17264)-N(GL_Paste!$G17264))</f>
        <v/>
      </c>
      <c r="B17267" s="43">
        <f>IF(GL_Paste!$B17264="","",DATE(YEAR(GL_Paste!$E17264),MONTH(GL_Paste!$E17264),1))</f>
        <v/>
      </c>
      <c r="C17267">
        <f>IF(GL_Paste!$B17264="","",IF(TRIM(GL_Paste!$M17264)&lt;&gt;"",TRIM(GL_Paste!$M17264),IFERROR(MID(GL_Paste!$I17264,FIND("[",GL_Paste!$I17264)+1,FIND("]",GL_Paste!$I17264)-FIND("[",GL_Paste!$I17264)-1),"")))</f>
        <v/>
      </c>
      <c r="D17267">
        <f>IF(GL_Paste!$B17264="","",IFERROR(INDEX(DeptName,MATCH($C17267,DeptTag,0)),"UNALLOCATED"))</f>
        <v/>
      </c>
      <c r="E17267">
        <f>IF(GL_Paste!$B17264="","",IFERROR(INDEX(AcctCat,MATCH(GL_Paste!$B17264&amp;"",AcctCode,0)),"UNKNOWN"))</f>
        <v/>
      </c>
      <c r="F17267">
        <f>IF(GL_Paste!$B17264="","",IFERROR(INDEX(AcctSub,MATCH(GL_Paste!$B17264&amp;"",AcctCode,0)),"UNKNOWN"))</f>
        <v/>
      </c>
    </row>
    <row r="17268">
      <c r="A17268" s="40">
        <f>IF(GL_Paste!$B17265="","",N(GL_Paste!$H17265)-N(GL_Paste!$G17265))</f>
        <v/>
      </c>
      <c r="B17268" s="43">
        <f>IF(GL_Paste!$B17265="","",DATE(YEAR(GL_Paste!$E17265),MONTH(GL_Paste!$E17265),1))</f>
        <v/>
      </c>
      <c r="C17268">
        <f>IF(GL_Paste!$B17265="","",IF(TRIM(GL_Paste!$M17265)&lt;&gt;"",TRIM(GL_Paste!$M17265),IFERROR(MID(GL_Paste!$I17265,FIND("[",GL_Paste!$I17265)+1,FIND("]",GL_Paste!$I17265)-FIND("[",GL_Paste!$I17265)-1),"")))</f>
        <v/>
      </c>
      <c r="D17268">
        <f>IF(GL_Paste!$B17265="","",IFERROR(INDEX(DeptName,MATCH($C17268,DeptTag,0)),"UNALLOCATED"))</f>
        <v/>
      </c>
      <c r="E17268">
        <f>IF(GL_Paste!$B17265="","",IFERROR(INDEX(AcctCat,MATCH(GL_Paste!$B17265&amp;"",AcctCode,0)),"UNKNOWN"))</f>
        <v/>
      </c>
      <c r="F17268">
        <f>IF(GL_Paste!$B17265="","",IFERROR(INDEX(AcctSub,MATCH(GL_Paste!$B17265&amp;"",AcctCode,0)),"UNKNOWN"))</f>
        <v/>
      </c>
    </row>
    <row r="17269">
      <c r="A17269" s="40">
        <f>IF(GL_Paste!$B17266="","",N(GL_Paste!$H17266)-N(GL_Paste!$G17266))</f>
        <v/>
      </c>
      <c r="B17269" s="43">
        <f>IF(GL_Paste!$B17266="","",DATE(YEAR(GL_Paste!$E17266),MONTH(GL_Paste!$E17266),1))</f>
        <v/>
      </c>
      <c r="C17269">
        <f>IF(GL_Paste!$B17266="","",IF(TRIM(GL_Paste!$M17266)&lt;&gt;"",TRIM(GL_Paste!$M17266),IFERROR(MID(GL_Paste!$I17266,FIND("[",GL_Paste!$I17266)+1,FIND("]",GL_Paste!$I17266)-FIND("[",GL_Paste!$I17266)-1),"")))</f>
        <v/>
      </c>
      <c r="D17269">
        <f>IF(GL_Paste!$B17266="","",IFERROR(INDEX(DeptName,MATCH($C17269,DeptTag,0)),"UNALLOCATED"))</f>
        <v/>
      </c>
      <c r="E17269">
        <f>IF(GL_Paste!$B17266="","",IFERROR(INDEX(AcctCat,MATCH(GL_Paste!$B17266&amp;"",AcctCode,0)),"UNKNOWN"))</f>
        <v/>
      </c>
      <c r="F17269">
        <f>IF(GL_Paste!$B17266="","",IFERROR(INDEX(AcctSub,MATCH(GL_Paste!$B17266&amp;"",AcctCode,0)),"UNKNOWN"))</f>
        <v/>
      </c>
    </row>
    <row r="17270">
      <c r="A17270" s="40">
        <f>IF(GL_Paste!$B17267="","",N(GL_Paste!$H17267)-N(GL_Paste!$G17267))</f>
        <v/>
      </c>
      <c r="B17270" s="43">
        <f>IF(GL_Paste!$B17267="","",DATE(YEAR(GL_Paste!$E17267),MONTH(GL_Paste!$E17267),1))</f>
        <v/>
      </c>
      <c r="C17270">
        <f>IF(GL_Paste!$B17267="","",IF(TRIM(GL_Paste!$M17267)&lt;&gt;"",TRIM(GL_Paste!$M17267),IFERROR(MID(GL_Paste!$I17267,FIND("[",GL_Paste!$I17267)+1,FIND("]",GL_Paste!$I17267)-FIND("[",GL_Paste!$I17267)-1),"")))</f>
        <v/>
      </c>
      <c r="D17270">
        <f>IF(GL_Paste!$B17267="","",IFERROR(INDEX(DeptName,MATCH($C17270,DeptTag,0)),"UNALLOCATED"))</f>
        <v/>
      </c>
      <c r="E17270">
        <f>IF(GL_Paste!$B17267="","",IFERROR(INDEX(AcctCat,MATCH(GL_Paste!$B17267&amp;"",AcctCode,0)),"UNKNOWN"))</f>
        <v/>
      </c>
      <c r="F17270">
        <f>IF(GL_Paste!$B17267="","",IFERROR(INDEX(AcctSub,MATCH(GL_Paste!$B17267&amp;"",AcctCode,0)),"UNKNOWN"))</f>
        <v/>
      </c>
    </row>
    <row r="17271">
      <c r="A17271" s="40">
        <f>IF(GL_Paste!$B17268="","",N(GL_Paste!$H17268)-N(GL_Paste!$G17268))</f>
        <v/>
      </c>
      <c r="B17271" s="43">
        <f>IF(GL_Paste!$B17268="","",DATE(YEAR(GL_Paste!$E17268),MONTH(GL_Paste!$E17268),1))</f>
        <v/>
      </c>
      <c r="C17271">
        <f>IF(GL_Paste!$B17268="","",IF(TRIM(GL_Paste!$M17268)&lt;&gt;"",TRIM(GL_Paste!$M17268),IFERROR(MID(GL_Paste!$I17268,FIND("[",GL_Paste!$I17268)+1,FIND("]",GL_Paste!$I17268)-FIND("[",GL_Paste!$I17268)-1),"")))</f>
        <v/>
      </c>
      <c r="D17271">
        <f>IF(GL_Paste!$B17268="","",IFERROR(INDEX(DeptName,MATCH($C17271,DeptTag,0)),"UNALLOCATED"))</f>
        <v/>
      </c>
      <c r="E17271">
        <f>IF(GL_Paste!$B17268="","",IFERROR(INDEX(AcctCat,MATCH(GL_Paste!$B17268&amp;"",AcctCode,0)),"UNKNOWN"))</f>
        <v/>
      </c>
      <c r="F17271">
        <f>IF(GL_Paste!$B17268="","",IFERROR(INDEX(AcctSub,MATCH(GL_Paste!$B17268&amp;"",AcctCode,0)),"UNKNOWN"))</f>
        <v/>
      </c>
    </row>
    <row r="17272">
      <c r="A17272" s="40">
        <f>IF(GL_Paste!$B17269="","",N(GL_Paste!$H17269)-N(GL_Paste!$G17269))</f>
        <v/>
      </c>
      <c r="B17272" s="43">
        <f>IF(GL_Paste!$B17269="","",DATE(YEAR(GL_Paste!$E17269),MONTH(GL_Paste!$E17269),1))</f>
        <v/>
      </c>
      <c r="C17272">
        <f>IF(GL_Paste!$B17269="","",IF(TRIM(GL_Paste!$M17269)&lt;&gt;"",TRIM(GL_Paste!$M17269),IFERROR(MID(GL_Paste!$I17269,FIND("[",GL_Paste!$I17269)+1,FIND("]",GL_Paste!$I17269)-FIND("[",GL_Paste!$I17269)-1),"")))</f>
        <v/>
      </c>
      <c r="D17272">
        <f>IF(GL_Paste!$B17269="","",IFERROR(INDEX(DeptName,MATCH($C17272,DeptTag,0)),"UNALLOCATED"))</f>
        <v/>
      </c>
      <c r="E17272">
        <f>IF(GL_Paste!$B17269="","",IFERROR(INDEX(AcctCat,MATCH(GL_Paste!$B17269&amp;"",AcctCode,0)),"UNKNOWN"))</f>
        <v/>
      </c>
      <c r="F17272">
        <f>IF(GL_Paste!$B17269="","",IFERROR(INDEX(AcctSub,MATCH(GL_Paste!$B17269&amp;"",AcctCode,0)),"UNKNOWN"))</f>
        <v/>
      </c>
    </row>
    <row r="17273">
      <c r="A17273" s="40">
        <f>IF(GL_Paste!$B17270="","",N(GL_Paste!$H17270)-N(GL_Paste!$G17270))</f>
        <v/>
      </c>
      <c r="B17273" s="43">
        <f>IF(GL_Paste!$B17270="","",DATE(YEAR(GL_Paste!$E17270),MONTH(GL_Paste!$E17270),1))</f>
        <v/>
      </c>
      <c r="C17273">
        <f>IF(GL_Paste!$B17270="","",IF(TRIM(GL_Paste!$M17270)&lt;&gt;"",TRIM(GL_Paste!$M17270),IFERROR(MID(GL_Paste!$I17270,FIND("[",GL_Paste!$I17270)+1,FIND("]",GL_Paste!$I17270)-FIND("[",GL_Paste!$I17270)-1),"")))</f>
        <v/>
      </c>
      <c r="D17273">
        <f>IF(GL_Paste!$B17270="","",IFERROR(INDEX(DeptName,MATCH($C17273,DeptTag,0)),"UNALLOCATED"))</f>
        <v/>
      </c>
      <c r="E17273">
        <f>IF(GL_Paste!$B17270="","",IFERROR(INDEX(AcctCat,MATCH(GL_Paste!$B17270&amp;"",AcctCode,0)),"UNKNOWN"))</f>
        <v/>
      </c>
      <c r="F17273">
        <f>IF(GL_Paste!$B17270="","",IFERROR(INDEX(AcctSub,MATCH(GL_Paste!$B17270&amp;"",AcctCode,0)),"UNKNOWN"))</f>
        <v/>
      </c>
    </row>
    <row r="17274">
      <c r="A17274" s="40">
        <f>IF(GL_Paste!$B17271="","",N(GL_Paste!$H17271)-N(GL_Paste!$G17271))</f>
        <v/>
      </c>
      <c r="B17274" s="43">
        <f>IF(GL_Paste!$B17271="","",DATE(YEAR(GL_Paste!$E17271),MONTH(GL_Paste!$E17271),1))</f>
        <v/>
      </c>
      <c r="C17274">
        <f>IF(GL_Paste!$B17271="","",IF(TRIM(GL_Paste!$M17271)&lt;&gt;"",TRIM(GL_Paste!$M17271),IFERROR(MID(GL_Paste!$I17271,FIND("[",GL_Paste!$I17271)+1,FIND("]",GL_Paste!$I17271)-FIND("[",GL_Paste!$I17271)-1),"")))</f>
        <v/>
      </c>
      <c r="D17274">
        <f>IF(GL_Paste!$B17271="","",IFERROR(INDEX(DeptName,MATCH($C17274,DeptTag,0)),"UNALLOCATED"))</f>
        <v/>
      </c>
      <c r="E17274">
        <f>IF(GL_Paste!$B17271="","",IFERROR(INDEX(AcctCat,MATCH(GL_Paste!$B17271&amp;"",AcctCode,0)),"UNKNOWN"))</f>
        <v/>
      </c>
      <c r="F17274">
        <f>IF(GL_Paste!$B17271="","",IFERROR(INDEX(AcctSub,MATCH(GL_Paste!$B17271&amp;"",AcctCode,0)),"UNKNOWN"))</f>
        <v/>
      </c>
    </row>
    <row r="17275">
      <c r="A17275" s="40">
        <f>IF(GL_Paste!$B17272="","",N(GL_Paste!$H17272)-N(GL_Paste!$G17272))</f>
        <v/>
      </c>
      <c r="B17275" s="43">
        <f>IF(GL_Paste!$B17272="","",DATE(YEAR(GL_Paste!$E17272),MONTH(GL_Paste!$E17272),1))</f>
        <v/>
      </c>
      <c r="C17275">
        <f>IF(GL_Paste!$B17272="","",IF(TRIM(GL_Paste!$M17272)&lt;&gt;"",TRIM(GL_Paste!$M17272),IFERROR(MID(GL_Paste!$I17272,FIND("[",GL_Paste!$I17272)+1,FIND("]",GL_Paste!$I17272)-FIND("[",GL_Paste!$I17272)-1),"")))</f>
        <v/>
      </c>
      <c r="D17275">
        <f>IF(GL_Paste!$B17272="","",IFERROR(INDEX(DeptName,MATCH($C17275,DeptTag,0)),"UNALLOCATED"))</f>
        <v/>
      </c>
      <c r="E17275">
        <f>IF(GL_Paste!$B17272="","",IFERROR(INDEX(AcctCat,MATCH(GL_Paste!$B17272&amp;"",AcctCode,0)),"UNKNOWN"))</f>
        <v/>
      </c>
      <c r="F17275">
        <f>IF(GL_Paste!$B17272="","",IFERROR(INDEX(AcctSub,MATCH(GL_Paste!$B17272&amp;"",AcctCode,0)),"UNKNOWN"))</f>
        <v/>
      </c>
    </row>
    <row r="17276">
      <c r="A17276" s="40">
        <f>IF(GL_Paste!$B17273="","",N(GL_Paste!$H17273)-N(GL_Paste!$G17273))</f>
        <v/>
      </c>
      <c r="B17276" s="43">
        <f>IF(GL_Paste!$B17273="","",DATE(YEAR(GL_Paste!$E17273),MONTH(GL_Paste!$E17273),1))</f>
        <v/>
      </c>
      <c r="C17276">
        <f>IF(GL_Paste!$B17273="","",IF(TRIM(GL_Paste!$M17273)&lt;&gt;"",TRIM(GL_Paste!$M17273),IFERROR(MID(GL_Paste!$I17273,FIND("[",GL_Paste!$I17273)+1,FIND("]",GL_Paste!$I17273)-FIND("[",GL_Paste!$I17273)-1),"")))</f>
        <v/>
      </c>
      <c r="D17276">
        <f>IF(GL_Paste!$B17273="","",IFERROR(INDEX(DeptName,MATCH($C17276,DeptTag,0)),"UNALLOCATED"))</f>
        <v/>
      </c>
      <c r="E17276">
        <f>IF(GL_Paste!$B17273="","",IFERROR(INDEX(AcctCat,MATCH(GL_Paste!$B17273&amp;"",AcctCode,0)),"UNKNOWN"))</f>
        <v/>
      </c>
      <c r="F17276">
        <f>IF(GL_Paste!$B17273="","",IFERROR(INDEX(AcctSub,MATCH(GL_Paste!$B17273&amp;"",AcctCode,0)),"UNKNOWN"))</f>
        <v/>
      </c>
    </row>
    <row r="17277">
      <c r="A17277" s="40">
        <f>IF(GL_Paste!$B17274="","",N(GL_Paste!$H17274)-N(GL_Paste!$G17274))</f>
        <v/>
      </c>
      <c r="B17277" s="43">
        <f>IF(GL_Paste!$B17274="","",DATE(YEAR(GL_Paste!$E17274),MONTH(GL_Paste!$E17274),1))</f>
        <v/>
      </c>
      <c r="C17277">
        <f>IF(GL_Paste!$B17274="","",IF(TRIM(GL_Paste!$M17274)&lt;&gt;"",TRIM(GL_Paste!$M17274),IFERROR(MID(GL_Paste!$I17274,FIND("[",GL_Paste!$I17274)+1,FIND("]",GL_Paste!$I17274)-FIND("[",GL_Paste!$I17274)-1),"")))</f>
        <v/>
      </c>
      <c r="D17277">
        <f>IF(GL_Paste!$B17274="","",IFERROR(INDEX(DeptName,MATCH($C17277,DeptTag,0)),"UNALLOCATED"))</f>
        <v/>
      </c>
      <c r="E17277">
        <f>IF(GL_Paste!$B17274="","",IFERROR(INDEX(AcctCat,MATCH(GL_Paste!$B17274&amp;"",AcctCode,0)),"UNKNOWN"))</f>
        <v/>
      </c>
      <c r="F17277">
        <f>IF(GL_Paste!$B17274="","",IFERROR(INDEX(AcctSub,MATCH(GL_Paste!$B17274&amp;"",AcctCode,0)),"UNKNOWN"))</f>
        <v/>
      </c>
    </row>
    <row r="17278">
      <c r="A17278" s="40">
        <f>IF(GL_Paste!$B17275="","",N(GL_Paste!$H17275)-N(GL_Paste!$G17275))</f>
        <v/>
      </c>
      <c r="B17278" s="43">
        <f>IF(GL_Paste!$B17275="","",DATE(YEAR(GL_Paste!$E17275),MONTH(GL_Paste!$E17275),1))</f>
        <v/>
      </c>
      <c r="C17278">
        <f>IF(GL_Paste!$B17275="","",IF(TRIM(GL_Paste!$M17275)&lt;&gt;"",TRIM(GL_Paste!$M17275),IFERROR(MID(GL_Paste!$I17275,FIND("[",GL_Paste!$I17275)+1,FIND("]",GL_Paste!$I17275)-FIND("[",GL_Paste!$I17275)-1),"")))</f>
        <v/>
      </c>
      <c r="D17278">
        <f>IF(GL_Paste!$B17275="","",IFERROR(INDEX(DeptName,MATCH($C17278,DeptTag,0)),"UNALLOCATED"))</f>
        <v/>
      </c>
      <c r="E17278">
        <f>IF(GL_Paste!$B17275="","",IFERROR(INDEX(AcctCat,MATCH(GL_Paste!$B17275&amp;"",AcctCode,0)),"UNKNOWN"))</f>
        <v/>
      </c>
      <c r="F17278">
        <f>IF(GL_Paste!$B17275="","",IFERROR(INDEX(AcctSub,MATCH(GL_Paste!$B17275&amp;"",AcctCode,0)),"UNKNOWN"))</f>
        <v/>
      </c>
    </row>
    <row r="17279">
      <c r="A17279" s="40">
        <f>IF(GL_Paste!$B17276="","",N(GL_Paste!$H17276)-N(GL_Paste!$G17276))</f>
        <v/>
      </c>
      <c r="B17279" s="43">
        <f>IF(GL_Paste!$B17276="","",DATE(YEAR(GL_Paste!$E17276),MONTH(GL_Paste!$E17276),1))</f>
        <v/>
      </c>
      <c r="C17279">
        <f>IF(GL_Paste!$B17276="","",IF(TRIM(GL_Paste!$M17276)&lt;&gt;"",TRIM(GL_Paste!$M17276),IFERROR(MID(GL_Paste!$I17276,FIND("[",GL_Paste!$I17276)+1,FIND("]",GL_Paste!$I17276)-FIND("[",GL_Paste!$I17276)-1),"")))</f>
        <v/>
      </c>
      <c r="D17279">
        <f>IF(GL_Paste!$B17276="","",IFERROR(INDEX(DeptName,MATCH($C17279,DeptTag,0)),"UNALLOCATED"))</f>
        <v/>
      </c>
      <c r="E17279">
        <f>IF(GL_Paste!$B17276="","",IFERROR(INDEX(AcctCat,MATCH(GL_Paste!$B17276&amp;"",AcctCode,0)),"UNKNOWN"))</f>
        <v/>
      </c>
      <c r="F17279">
        <f>IF(GL_Paste!$B17276="","",IFERROR(INDEX(AcctSub,MATCH(GL_Paste!$B17276&amp;"",AcctCode,0)),"UNKNOWN"))</f>
        <v/>
      </c>
    </row>
    <row r="17280">
      <c r="A17280" s="40">
        <f>IF(GL_Paste!$B17277="","",N(GL_Paste!$H17277)-N(GL_Paste!$G17277))</f>
        <v/>
      </c>
      <c r="B17280" s="43">
        <f>IF(GL_Paste!$B17277="","",DATE(YEAR(GL_Paste!$E17277),MONTH(GL_Paste!$E17277),1))</f>
        <v/>
      </c>
      <c r="C17280">
        <f>IF(GL_Paste!$B17277="","",IF(TRIM(GL_Paste!$M17277)&lt;&gt;"",TRIM(GL_Paste!$M17277),IFERROR(MID(GL_Paste!$I17277,FIND("[",GL_Paste!$I17277)+1,FIND("]",GL_Paste!$I17277)-FIND("[",GL_Paste!$I17277)-1),"")))</f>
        <v/>
      </c>
      <c r="D17280">
        <f>IF(GL_Paste!$B17277="","",IFERROR(INDEX(DeptName,MATCH($C17280,DeptTag,0)),"UNALLOCATED"))</f>
        <v/>
      </c>
      <c r="E17280">
        <f>IF(GL_Paste!$B17277="","",IFERROR(INDEX(AcctCat,MATCH(GL_Paste!$B17277&amp;"",AcctCode,0)),"UNKNOWN"))</f>
        <v/>
      </c>
      <c r="F17280">
        <f>IF(GL_Paste!$B17277="","",IFERROR(INDEX(AcctSub,MATCH(GL_Paste!$B17277&amp;"",AcctCode,0)),"UNKNOWN"))</f>
        <v/>
      </c>
    </row>
    <row r="17281">
      <c r="A17281" s="40">
        <f>IF(GL_Paste!$B17278="","",N(GL_Paste!$H17278)-N(GL_Paste!$G17278))</f>
        <v/>
      </c>
      <c r="B17281" s="43">
        <f>IF(GL_Paste!$B17278="","",DATE(YEAR(GL_Paste!$E17278),MONTH(GL_Paste!$E17278),1))</f>
        <v/>
      </c>
      <c r="C17281">
        <f>IF(GL_Paste!$B17278="","",IF(TRIM(GL_Paste!$M17278)&lt;&gt;"",TRIM(GL_Paste!$M17278),IFERROR(MID(GL_Paste!$I17278,FIND("[",GL_Paste!$I17278)+1,FIND("]",GL_Paste!$I17278)-FIND("[",GL_Paste!$I17278)-1),"")))</f>
        <v/>
      </c>
      <c r="D17281">
        <f>IF(GL_Paste!$B17278="","",IFERROR(INDEX(DeptName,MATCH($C17281,DeptTag,0)),"UNALLOCATED"))</f>
        <v/>
      </c>
      <c r="E17281">
        <f>IF(GL_Paste!$B17278="","",IFERROR(INDEX(AcctCat,MATCH(GL_Paste!$B17278&amp;"",AcctCode,0)),"UNKNOWN"))</f>
        <v/>
      </c>
      <c r="F17281">
        <f>IF(GL_Paste!$B17278="","",IFERROR(INDEX(AcctSub,MATCH(GL_Paste!$B17278&amp;"",AcctCode,0)),"UNKNOWN"))</f>
        <v/>
      </c>
    </row>
    <row r="17282">
      <c r="A17282" s="40">
        <f>IF(GL_Paste!$B17279="","",N(GL_Paste!$H17279)-N(GL_Paste!$G17279))</f>
        <v/>
      </c>
      <c r="B17282" s="43">
        <f>IF(GL_Paste!$B17279="","",DATE(YEAR(GL_Paste!$E17279),MONTH(GL_Paste!$E17279),1))</f>
        <v/>
      </c>
      <c r="C17282">
        <f>IF(GL_Paste!$B17279="","",IF(TRIM(GL_Paste!$M17279)&lt;&gt;"",TRIM(GL_Paste!$M17279),IFERROR(MID(GL_Paste!$I17279,FIND("[",GL_Paste!$I17279)+1,FIND("]",GL_Paste!$I17279)-FIND("[",GL_Paste!$I17279)-1),"")))</f>
        <v/>
      </c>
      <c r="D17282">
        <f>IF(GL_Paste!$B17279="","",IFERROR(INDEX(DeptName,MATCH($C17282,DeptTag,0)),"UNALLOCATED"))</f>
        <v/>
      </c>
      <c r="E17282">
        <f>IF(GL_Paste!$B17279="","",IFERROR(INDEX(AcctCat,MATCH(GL_Paste!$B17279&amp;"",AcctCode,0)),"UNKNOWN"))</f>
        <v/>
      </c>
      <c r="F17282">
        <f>IF(GL_Paste!$B17279="","",IFERROR(INDEX(AcctSub,MATCH(GL_Paste!$B17279&amp;"",AcctCode,0)),"UNKNOWN"))</f>
        <v/>
      </c>
    </row>
    <row r="17283">
      <c r="A17283" s="40">
        <f>IF(GL_Paste!$B17280="","",N(GL_Paste!$H17280)-N(GL_Paste!$G17280))</f>
        <v/>
      </c>
      <c r="B17283" s="43">
        <f>IF(GL_Paste!$B17280="","",DATE(YEAR(GL_Paste!$E17280),MONTH(GL_Paste!$E17280),1))</f>
        <v/>
      </c>
      <c r="C17283">
        <f>IF(GL_Paste!$B17280="","",IF(TRIM(GL_Paste!$M17280)&lt;&gt;"",TRIM(GL_Paste!$M17280),IFERROR(MID(GL_Paste!$I17280,FIND("[",GL_Paste!$I17280)+1,FIND("]",GL_Paste!$I17280)-FIND("[",GL_Paste!$I17280)-1),"")))</f>
        <v/>
      </c>
      <c r="D17283">
        <f>IF(GL_Paste!$B17280="","",IFERROR(INDEX(DeptName,MATCH($C17283,DeptTag,0)),"UNALLOCATED"))</f>
        <v/>
      </c>
      <c r="E17283">
        <f>IF(GL_Paste!$B17280="","",IFERROR(INDEX(AcctCat,MATCH(GL_Paste!$B17280&amp;"",AcctCode,0)),"UNKNOWN"))</f>
        <v/>
      </c>
      <c r="F17283">
        <f>IF(GL_Paste!$B17280="","",IFERROR(INDEX(AcctSub,MATCH(GL_Paste!$B17280&amp;"",AcctCode,0)),"UNKNOWN"))</f>
        <v/>
      </c>
    </row>
    <row r="17284">
      <c r="A17284" s="40">
        <f>IF(GL_Paste!$B17281="","",N(GL_Paste!$H17281)-N(GL_Paste!$G17281))</f>
        <v/>
      </c>
      <c r="B17284" s="43">
        <f>IF(GL_Paste!$B17281="","",DATE(YEAR(GL_Paste!$E17281),MONTH(GL_Paste!$E17281),1))</f>
        <v/>
      </c>
      <c r="C17284">
        <f>IF(GL_Paste!$B17281="","",IF(TRIM(GL_Paste!$M17281)&lt;&gt;"",TRIM(GL_Paste!$M17281),IFERROR(MID(GL_Paste!$I17281,FIND("[",GL_Paste!$I17281)+1,FIND("]",GL_Paste!$I17281)-FIND("[",GL_Paste!$I17281)-1),"")))</f>
        <v/>
      </c>
      <c r="D17284">
        <f>IF(GL_Paste!$B17281="","",IFERROR(INDEX(DeptName,MATCH($C17284,DeptTag,0)),"UNALLOCATED"))</f>
        <v/>
      </c>
      <c r="E17284">
        <f>IF(GL_Paste!$B17281="","",IFERROR(INDEX(AcctCat,MATCH(GL_Paste!$B17281&amp;"",AcctCode,0)),"UNKNOWN"))</f>
        <v/>
      </c>
      <c r="F17284">
        <f>IF(GL_Paste!$B17281="","",IFERROR(INDEX(AcctSub,MATCH(GL_Paste!$B17281&amp;"",AcctCode,0)),"UNKNOWN"))</f>
        <v/>
      </c>
    </row>
    <row r="17285">
      <c r="A17285" s="40">
        <f>IF(GL_Paste!$B17282="","",N(GL_Paste!$H17282)-N(GL_Paste!$G17282))</f>
        <v/>
      </c>
      <c r="B17285" s="43">
        <f>IF(GL_Paste!$B17282="","",DATE(YEAR(GL_Paste!$E17282),MONTH(GL_Paste!$E17282),1))</f>
        <v/>
      </c>
      <c r="C17285">
        <f>IF(GL_Paste!$B17282="","",IF(TRIM(GL_Paste!$M17282)&lt;&gt;"",TRIM(GL_Paste!$M17282),IFERROR(MID(GL_Paste!$I17282,FIND("[",GL_Paste!$I17282)+1,FIND("]",GL_Paste!$I17282)-FIND("[",GL_Paste!$I17282)-1),"")))</f>
        <v/>
      </c>
      <c r="D17285">
        <f>IF(GL_Paste!$B17282="","",IFERROR(INDEX(DeptName,MATCH($C17285,DeptTag,0)),"UNALLOCATED"))</f>
        <v/>
      </c>
      <c r="E17285">
        <f>IF(GL_Paste!$B17282="","",IFERROR(INDEX(AcctCat,MATCH(GL_Paste!$B17282&amp;"",AcctCode,0)),"UNKNOWN"))</f>
        <v/>
      </c>
      <c r="F17285">
        <f>IF(GL_Paste!$B17282="","",IFERROR(INDEX(AcctSub,MATCH(GL_Paste!$B17282&amp;"",AcctCode,0)),"UNKNOWN"))</f>
        <v/>
      </c>
    </row>
    <row r="17286">
      <c r="A17286" s="40">
        <f>IF(GL_Paste!$B17283="","",N(GL_Paste!$H17283)-N(GL_Paste!$G17283))</f>
        <v/>
      </c>
      <c r="B17286" s="43">
        <f>IF(GL_Paste!$B17283="","",DATE(YEAR(GL_Paste!$E17283),MONTH(GL_Paste!$E17283),1))</f>
        <v/>
      </c>
      <c r="C17286">
        <f>IF(GL_Paste!$B17283="","",IF(TRIM(GL_Paste!$M17283)&lt;&gt;"",TRIM(GL_Paste!$M17283),IFERROR(MID(GL_Paste!$I17283,FIND("[",GL_Paste!$I17283)+1,FIND("]",GL_Paste!$I17283)-FIND("[",GL_Paste!$I17283)-1),"")))</f>
        <v/>
      </c>
      <c r="D17286">
        <f>IF(GL_Paste!$B17283="","",IFERROR(INDEX(DeptName,MATCH($C17286,DeptTag,0)),"UNALLOCATED"))</f>
        <v/>
      </c>
      <c r="E17286">
        <f>IF(GL_Paste!$B17283="","",IFERROR(INDEX(AcctCat,MATCH(GL_Paste!$B17283&amp;"",AcctCode,0)),"UNKNOWN"))</f>
        <v/>
      </c>
      <c r="F17286">
        <f>IF(GL_Paste!$B17283="","",IFERROR(INDEX(AcctSub,MATCH(GL_Paste!$B17283&amp;"",AcctCode,0)),"UNKNOWN"))</f>
        <v/>
      </c>
    </row>
    <row r="17287">
      <c r="A17287" s="40">
        <f>IF(GL_Paste!$B17284="","",N(GL_Paste!$H17284)-N(GL_Paste!$G17284))</f>
        <v/>
      </c>
      <c r="B17287" s="43">
        <f>IF(GL_Paste!$B17284="","",DATE(YEAR(GL_Paste!$E17284),MONTH(GL_Paste!$E17284),1))</f>
        <v/>
      </c>
      <c r="C17287">
        <f>IF(GL_Paste!$B17284="","",IF(TRIM(GL_Paste!$M17284)&lt;&gt;"",TRIM(GL_Paste!$M17284),IFERROR(MID(GL_Paste!$I17284,FIND("[",GL_Paste!$I17284)+1,FIND("]",GL_Paste!$I17284)-FIND("[",GL_Paste!$I17284)-1),"")))</f>
        <v/>
      </c>
      <c r="D17287">
        <f>IF(GL_Paste!$B17284="","",IFERROR(INDEX(DeptName,MATCH($C17287,DeptTag,0)),"UNALLOCATED"))</f>
        <v/>
      </c>
      <c r="E17287">
        <f>IF(GL_Paste!$B17284="","",IFERROR(INDEX(AcctCat,MATCH(GL_Paste!$B17284&amp;"",AcctCode,0)),"UNKNOWN"))</f>
        <v/>
      </c>
      <c r="F17287">
        <f>IF(GL_Paste!$B17284="","",IFERROR(INDEX(AcctSub,MATCH(GL_Paste!$B17284&amp;"",AcctCode,0)),"UNKNOWN"))</f>
        <v/>
      </c>
    </row>
    <row r="17288">
      <c r="A17288" s="40">
        <f>IF(GL_Paste!$B17285="","",N(GL_Paste!$H17285)-N(GL_Paste!$G17285))</f>
        <v/>
      </c>
      <c r="B17288" s="43">
        <f>IF(GL_Paste!$B17285="","",DATE(YEAR(GL_Paste!$E17285),MONTH(GL_Paste!$E17285),1))</f>
        <v/>
      </c>
      <c r="C17288">
        <f>IF(GL_Paste!$B17285="","",IF(TRIM(GL_Paste!$M17285)&lt;&gt;"",TRIM(GL_Paste!$M17285),IFERROR(MID(GL_Paste!$I17285,FIND("[",GL_Paste!$I17285)+1,FIND("]",GL_Paste!$I17285)-FIND("[",GL_Paste!$I17285)-1),"")))</f>
        <v/>
      </c>
      <c r="D17288">
        <f>IF(GL_Paste!$B17285="","",IFERROR(INDEX(DeptName,MATCH($C17288,DeptTag,0)),"UNALLOCATED"))</f>
        <v/>
      </c>
      <c r="E17288">
        <f>IF(GL_Paste!$B17285="","",IFERROR(INDEX(AcctCat,MATCH(GL_Paste!$B17285&amp;"",AcctCode,0)),"UNKNOWN"))</f>
        <v/>
      </c>
      <c r="F17288">
        <f>IF(GL_Paste!$B17285="","",IFERROR(INDEX(AcctSub,MATCH(GL_Paste!$B17285&amp;"",AcctCode,0)),"UNKNOWN"))</f>
        <v/>
      </c>
    </row>
    <row r="17289">
      <c r="A17289" s="40">
        <f>IF(GL_Paste!$B17286="","",N(GL_Paste!$H17286)-N(GL_Paste!$G17286))</f>
        <v/>
      </c>
      <c r="B17289" s="43">
        <f>IF(GL_Paste!$B17286="","",DATE(YEAR(GL_Paste!$E17286),MONTH(GL_Paste!$E17286),1))</f>
        <v/>
      </c>
      <c r="C17289">
        <f>IF(GL_Paste!$B17286="","",IF(TRIM(GL_Paste!$M17286)&lt;&gt;"",TRIM(GL_Paste!$M17286),IFERROR(MID(GL_Paste!$I17286,FIND("[",GL_Paste!$I17286)+1,FIND("]",GL_Paste!$I17286)-FIND("[",GL_Paste!$I17286)-1),"")))</f>
        <v/>
      </c>
      <c r="D17289">
        <f>IF(GL_Paste!$B17286="","",IFERROR(INDEX(DeptName,MATCH($C17289,DeptTag,0)),"UNALLOCATED"))</f>
        <v/>
      </c>
      <c r="E17289">
        <f>IF(GL_Paste!$B17286="","",IFERROR(INDEX(AcctCat,MATCH(GL_Paste!$B17286&amp;"",AcctCode,0)),"UNKNOWN"))</f>
        <v/>
      </c>
      <c r="F17289">
        <f>IF(GL_Paste!$B17286="","",IFERROR(INDEX(AcctSub,MATCH(GL_Paste!$B17286&amp;"",AcctCode,0)),"UNKNOWN"))</f>
        <v/>
      </c>
    </row>
    <row r="17290">
      <c r="A17290" s="40">
        <f>IF(GL_Paste!$B17287="","",N(GL_Paste!$H17287)-N(GL_Paste!$G17287))</f>
        <v/>
      </c>
      <c r="B17290" s="43">
        <f>IF(GL_Paste!$B17287="","",DATE(YEAR(GL_Paste!$E17287),MONTH(GL_Paste!$E17287),1))</f>
        <v/>
      </c>
      <c r="C17290">
        <f>IF(GL_Paste!$B17287="","",IF(TRIM(GL_Paste!$M17287)&lt;&gt;"",TRIM(GL_Paste!$M17287),IFERROR(MID(GL_Paste!$I17287,FIND("[",GL_Paste!$I17287)+1,FIND("]",GL_Paste!$I17287)-FIND("[",GL_Paste!$I17287)-1),"")))</f>
        <v/>
      </c>
      <c r="D17290">
        <f>IF(GL_Paste!$B17287="","",IFERROR(INDEX(DeptName,MATCH($C17290,DeptTag,0)),"UNALLOCATED"))</f>
        <v/>
      </c>
      <c r="E17290">
        <f>IF(GL_Paste!$B17287="","",IFERROR(INDEX(AcctCat,MATCH(GL_Paste!$B17287&amp;"",AcctCode,0)),"UNKNOWN"))</f>
        <v/>
      </c>
      <c r="F17290">
        <f>IF(GL_Paste!$B17287="","",IFERROR(INDEX(AcctSub,MATCH(GL_Paste!$B17287&amp;"",AcctCode,0)),"UNKNOWN"))</f>
        <v/>
      </c>
    </row>
    <row r="17291">
      <c r="A17291" s="40">
        <f>IF(GL_Paste!$B17288="","",N(GL_Paste!$H17288)-N(GL_Paste!$G17288))</f>
        <v/>
      </c>
      <c r="B17291" s="43">
        <f>IF(GL_Paste!$B17288="","",DATE(YEAR(GL_Paste!$E17288),MONTH(GL_Paste!$E17288),1))</f>
        <v/>
      </c>
      <c r="C17291">
        <f>IF(GL_Paste!$B17288="","",IF(TRIM(GL_Paste!$M17288)&lt;&gt;"",TRIM(GL_Paste!$M17288),IFERROR(MID(GL_Paste!$I17288,FIND("[",GL_Paste!$I17288)+1,FIND("]",GL_Paste!$I17288)-FIND("[",GL_Paste!$I17288)-1),"")))</f>
        <v/>
      </c>
      <c r="D17291">
        <f>IF(GL_Paste!$B17288="","",IFERROR(INDEX(DeptName,MATCH($C17291,DeptTag,0)),"UNALLOCATED"))</f>
        <v/>
      </c>
      <c r="E17291">
        <f>IF(GL_Paste!$B17288="","",IFERROR(INDEX(AcctCat,MATCH(GL_Paste!$B17288&amp;"",AcctCode,0)),"UNKNOWN"))</f>
        <v/>
      </c>
      <c r="F17291">
        <f>IF(GL_Paste!$B17288="","",IFERROR(INDEX(AcctSub,MATCH(GL_Paste!$B17288&amp;"",AcctCode,0)),"UNKNOWN"))</f>
        <v/>
      </c>
    </row>
    <row r="17292">
      <c r="A17292" s="40">
        <f>IF(GL_Paste!$B17289="","",N(GL_Paste!$H17289)-N(GL_Paste!$G17289))</f>
        <v/>
      </c>
      <c r="B17292" s="43">
        <f>IF(GL_Paste!$B17289="","",DATE(YEAR(GL_Paste!$E17289),MONTH(GL_Paste!$E17289),1))</f>
        <v/>
      </c>
      <c r="C17292">
        <f>IF(GL_Paste!$B17289="","",IF(TRIM(GL_Paste!$M17289)&lt;&gt;"",TRIM(GL_Paste!$M17289),IFERROR(MID(GL_Paste!$I17289,FIND("[",GL_Paste!$I17289)+1,FIND("]",GL_Paste!$I17289)-FIND("[",GL_Paste!$I17289)-1),"")))</f>
        <v/>
      </c>
      <c r="D17292">
        <f>IF(GL_Paste!$B17289="","",IFERROR(INDEX(DeptName,MATCH($C17292,DeptTag,0)),"UNALLOCATED"))</f>
        <v/>
      </c>
      <c r="E17292">
        <f>IF(GL_Paste!$B17289="","",IFERROR(INDEX(AcctCat,MATCH(GL_Paste!$B17289&amp;"",AcctCode,0)),"UNKNOWN"))</f>
        <v/>
      </c>
      <c r="F17292">
        <f>IF(GL_Paste!$B17289="","",IFERROR(INDEX(AcctSub,MATCH(GL_Paste!$B17289&amp;"",AcctCode,0)),"UNKNOWN"))</f>
        <v/>
      </c>
    </row>
    <row r="17293">
      <c r="A17293" s="40">
        <f>IF(GL_Paste!$B17290="","",N(GL_Paste!$H17290)-N(GL_Paste!$G17290))</f>
        <v/>
      </c>
      <c r="B17293" s="43">
        <f>IF(GL_Paste!$B17290="","",DATE(YEAR(GL_Paste!$E17290),MONTH(GL_Paste!$E17290),1))</f>
        <v/>
      </c>
      <c r="C17293">
        <f>IF(GL_Paste!$B17290="","",IF(TRIM(GL_Paste!$M17290)&lt;&gt;"",TRIM(GL_Paste!$M17290),IFERROR(MID(GL_Paste!$I17290,FIND("[",GL_Paste!$I17290)+1,FIND("]",GL_Paste!$I17290)-FIND("[",GL_Paste!$I17290)-1),"")))</f>
        <v/>
      </c>
      <c r="D17293">
        <f>IF(GL_Paste!$B17290="","",IFERROR(INDEX(DeptName,MATCH($C17293,DeptTag,0)),"UNALLOCATED"))</f>
        <v/>
      </c>
      <c r="E17293">
        <f>IF(GL_Paste!$B17290="","",IFERROR(INDEX(AcctCat,MATCH(GL_Paste!$B17290&amp;"",AcctCode,0)),"UNKNOWN"))</f>
        <v/>
      </c>
      <c r="F17293">
        <f>IF(GL_Paste!$B17290="","",IFERROR(INDEX(AcctSub,MATCH(GL_Paste!$B17290&amp;"",AcctCode,0)),"UNKNOWN"))</f>
        <v/>
      </c>
    </row>
    <row r="17294">
      <c r="A17294" s="40">
        <f>IF(GL_Paste!$B17291="","",N(GL_Paste!$H17291)-N(GL_Paste!$G17291))</f>
        <v/>
      </c>
      <c r="B17294" s="43">
        <f>IF(GL_Paste!$B17291="","",DATE(YEAR(GL_Paste!$E17291),MONTH(GL_Paste!$E17291),1))</f>
        <v/>
      </c>
      <c r="C17294">
        <f>IF(GL_Paste!$B17291="","",IF(TRIM(GL_Paste!$M17291)&lt;&gt;"",TRIM(GL_Paste!$M17291),IFERROR(MID(GL_Paste!$I17291,FIND("[",GL_Paste!$I17291)+1,FIND("]",GL_Paste!$I17291)-FIND("[",GL_Paste!$I17291)-1),"")))</f>
        <v/>
      </c>
      <c r="D17294">
        <f>IF(GL_Paste!$B17291="","",IFERROR(INDEX(DeptName,MATCH($C17294,DeptTag,0)),"UNALLOCATED"))</f>
        <v/>
      </c>
      <c r="E17294">
        <f>IF(GL_Paste!$B17291="","",IFERROR(INDEX(AcctCat,MATCH(GL_Paste!$B17291&amp;"",AcctCode,0)),"UNKNOWN"))</f>
        <v/>
      </c>
      <c r="F17294">
        <f>IF(GL_Paste!$B17291="","",IFERROR(INDEX(AcctSub,MATCH(GL_Paste!$B17291&amp;"",AcctCode,0)),"UNKNOWN"))</f>
        <v/>
      </c>
    </row>
    <row r="17295">
      <c r="A17295" s="40">
        <f>IF(GL_Paste!$B17292="","",N(GL_Paste!$H17292)-N(GL_Paste!$G17292))</f>
        <v/>
      </c>
      <c r="B17295" s="43">
        <f>IF(GL_Paste!$B17292="","",DATE(YEAR(GL_Paste!$E17292),MONTH(GL_Paste!$E17292),1))</f>
        <v/>
      </c>
      <c r="C17295">
        <f>IF(GL_Paste!$B17292="","",IF(TRIM(GL_Paste!$M17292)&lt;&gt;"",TRIM(GL_Paste!$M17292),IFERROR(MID(GL_Paste!$I17292,FIND("[",GL_Paste!$I17292)+1,FIND("]",GL_Paste!$I17292)-FIND("[",GL_Paste!$I17292)-1),"")))</f>
        <v/>
      </c>
      <c r="D17295">
        <f>IF(GL_Paste!$B17292="","",IFERROR(INDEX(DeptName,MATCH($C17295,DeptTag,0)),"UNALLOCATED"))</f>
        <v/>
      </c>
      <c r="E17295">
        <f>IF(GL_Paste!$B17292="","",IFERROR(INDEX(AcctCat,MATCH(GL_Paste!$B17292&amp;"",AcctCode,0)),"UNKNOWN"))</f>
        <v/>
      </c>
      <c r="F17295">
        <f>IF(GL_Paste!$B17292="","",IFERROR(INDEX(AcctSub,MATCH(GL_Paste!$B17292&amp;"",AcctCode,0)),"UNKNOWN"))</f>
        <v/>
      </c>
    </row>
    <row r="17296">
      <c r="A17296" s="40">
        <f>IF(GL_Paste!$B17293="","",N(GL_Paste!$H17293)-N(GL_Paste!$G17293))</f>
        <v/>
      </c>
      <c r="B17296" s="43">
        <f>IF(GL_Paste!$B17293="","",DATE(YEAR(GL_Paste!$E17293),MONTH(GL_Paste!$E17293),1))</f>
        <v/>
      </c>
      <c r="C17296">
        <f>IF(GL_Paste!$B17293="","",IF(TRIM(GL_Paste!$M17293)&lt;&gt;"",TRIM(GL_Paste!$M17293),IFERROR(MID(GL_Paste!$I17293,FIND("[",GL_Paste!$I17293)+1,FIND("]",GL_Paste!$I17293)-FIND("[",GL_Paste!$I17293)-1),"")))</f>
        <v/>
      </c>
      <c r="D17296">
        <f>IF(GL_Paste!$B17293="","",IFERROR(INDEX(DeptName,MATCH($C17296,DeptTag,0)),"UNALLOCATED"))</f>
        <v/>
      </c>
      <c r="E17296">
        <f>IF(GL_Paste!$B17293="","",IFERROR(INDEX(AcctCat,MATCH(GL_Paste!$B17293&amp;"",AcctCode,0)),"UNKNOWN"))</f>
        <v/>
      </c>
      <c r="F17296">
        <f>IF(GL_Paste!$B17293="","",IFERROR(INDEX(AcctSub,MATCH(GL_Paste!$B17293&amp;"",AcctCode,0)),"UNKNOWN"))</f>
        <v/>
      </c>
    </row>
    <row r="17297">
      <c r="A17297" s="40">
        <f>IF(GL_Paste!$B17294="","",N(GL_Paste!$H17294)-N(GL_Paste!$G17294))</f>
        <v/>
      </c>
      <c r="B17297" s="43">
        <f>IF(GL_Paste!$B17294="","",DATE(YEAR(GL_Paste!$E17294),MONTH(GL_Paste!$E17294),1))</f>
        <v/>
      </c>
      <c r="C17297">
        <f>IF(GL_Paste!$B17294="","",IF(TRIM(GL_Paste!$M17294)&lt;&gt;"",TRIM(GL_Paste!$M17294),IFERROR(MID(GL_Paste!$I17294,FIND("[",GL_Paste!$I17294)+1,FIND("]",GL_Paste!$I17294)-FIND("[",GL_Paste!$I17294)-1),"")))</f>
        <v/>
      </c>
      <c r="D17297">
        <f>IF(GL_Paste!$B17294="","",IFERROR(INDEX(DeptName,MATCH($C17297,DeptTag,0)),"UNALLOCATED"))</f>
        <v/>
      </c>
      <c r="E17297">
        <f>IF(GL_Paste!$B17294="","",IFERROR(INDEX(AcctCat,MATCH(GL_Paste!$B17294&amp;"",AcctCode,0)),"UNKNOWN"))</f>
        <v/>
      </c>
      <c r="F17297">
        <f>IF(GL_Paste!$B17294="","",IFERROR(INDEX(AcctSub,MATCH(GL_Paste!$B17294&amp;"",AcctCode,0)),"UNKNOWN"))</f>
        <v/>
      </c>
    </row>
    <row r="17298">
      <c r="A17298" s="40">
        <f>IF(GL_Paste!$B17295="","",N(GL_Paste!$H17295)-N(GL_Paste!$G17295))</f>
        <v/>
      </c>
      <c r="B17298" s="43">
        <f>IF(GL_Paste!$B17295="","",DATE(YEAR(GL_Paste!$E17295),MONTH(GL_Paste!$E17295),1))</f>
        <v/>
      </c>
      <c r="C17298">
        <f>IF(GL_Paste!$B17295="","",IF(TRIM(GL_Paste!$M17295)&lt;&gt;"",TRIM(GL_Paste!$M17295),IFERROR(MID(GL_Paste!$I17295,FIND("[",GL_Paste!$I17295)+1,FIND("]",GL_Paste!$I17295)-FIND("[",GL_Paste!$I17295)-1),"")))</f>
        <v/>
      </c>
      <c r="D17298">
        <f>IF(GL_Paste!$B17295="","",IFERROR(INDEX(DeptName,MATCH($C17298,DeptTag,0)),"UNALLOCATED"))</f>
        <v/>
      </c>
      <c r="E17298">
        <f>IF(GL_Paste!$B17295="","",IFERROR(INDEX(AcctCat,MATCH(GL_Paste!$B17295&amp;"",AcctCode,0)),"UNKNOWN"))</f>
        <v/>
      </c>
      <c r="F17298">
        <f>IF(GL_Paste!$B17295="","",IFERROR(INDEX(AcctSub,MATCH(GL_Paste!$B17295&amp;"",AcctCode,0)),"UNKNOWN"))</f>
        <v/>
      </c>
    </row>
    <row r="17299">
      <c r="A17299" s="40">
        <f>IF(GL_Paste!$B17296="","",N(GL_Paste!$H17296)-N(GL_Paste!$G17296))</f>
        <v/>
      </c>
      <c r="B17299" s="43">
        <f>IF(GL_Paste!$B17296="","",DATE(YEAR(GL_Paste!$E17296),MONTH(GL_Paste!$E17296),1))</f>
        <v/>
      </c>
      <c r="C17299">
        <f>IF(GL_Paste!$B17296="","",IF(TRIM(GL_Paste!$M17296)&lt;&gt;"",TRIM(GL_Paste!$M17296),IFERROR(MID(GL_Paste!$I17296,FIND("[",GL_Paste!$I17296)+1,FIND("]",GL_Paste!$I17296)-FIND("[",GL_Paste!$I17296)-1),"")))</f>
        <v/>
      </c>
      <c r="D17299">
        <f>IF(GL_Paste!$B17296="","",IFERROR(INDEX(DeptName,MATCH($C17299,DeptTag,0)),"UNALLOCATED"))</f>
        <v/>
      </c>
      <c r="E17299">
        <f>IF(GL_Paste!$B17296="","",IFERROR(INDEX(AcctCat,MATCH(GL_Paste!$B17296&amp;"",AcctCode,0)),"UNKNOWN"))</f>
        <v/>
      </c>
      <c r="F17299">
        <f>IF(GL_Paste!$B17296="","",IFERROR(INDEX(AcctSub,MATCH(GL_Paste!$B17296&amp;"",AcctCode,0)),"UNKNOWN"))</f>
        <v/>
      </c>
    </row>
    <row r="17300">
      <c r="A17300" s="40">
        <f>IF(GL_Paste!$B17297="","",N(GL_Paste!$H17297)-N(GL_Paste!$G17297))</f>
        <v/>
      </c>
      <c r="B17300" s="43">
        <f>IF(GL_Paste!$B17297="","",DATE(YEAR(GL_Paste!$E17297),MONTH(GL_Paste!$E17297),1))</f>
        <v/>
      </c>
      <c r="C17300">
        <f>IF(GL_Paste!$B17297="","",IF(TRIM(GL_Paste!$M17297)&lt;&gt;"",TRIM(GL_Paste!$M17297),IFERROR(MID(GL_Paste!$I17297,FIND("[",GL_Paste!$I17297)+1,FIND("]",GL_Paste!$I17297)-FIND("[",GL_Paste!$I17297)-1),"")))</f>
        <v/>
      </c>
      <c r="D17300">
        <f>IF(GL_Paste!$B17297="","",IFERROR(INDEX(DeptName,MATCH($C17300,DeptTag,0)),"UNALLOCATED"))</f>
        <v/>
      </c>
      <c r="E17300">
        <f>IF(GL_Paste!$B17297="","",IFERROR(INDEX(AcctCat,MATCH(GL_Paste!$B17297&amp;"",AcctCode,0)),"UNKNOWN"))</f>
        <v/>
      </c>
      <c r="F17300">
        <f>IF(GL_Paste!$B17297="","",IFERROR(INDEX(AcctSub,MATCH(GL_Paste!$B17297&amp;"",AcctCode,0)),"UNKNOWN"))</f>
        <v/>
      </c>
    </row>
    <row r="17301">
      <c r="A17301" s="40">
        <f>IF(GL_Paste!$B17298="","",N(GL_Paste!$H17298)-N(GL_Paste!$G17298))</f>
        <v/>
      </c>
      <c r="B17301" s="43">
        <f>IF(GL_Paste!$B17298="","",DATE(YEAR(GL_Paste!$E17298),MONTH(GL_Paste!$E17298),1))</f>
        <v/>
      </c>
      <c r="C17301">
        <f>IF(GL_Paste!$B17298="","",IF(TRIM(GL_Paste!$M17298)&lt;&gt;"",TRIM(GL_Paste!$M17298),IFERROR(MID(GL_Paste!$I17298,FIND("[",GL_Paste!$I17298)+1,FIND("]",GL_Paste!$I17298)-FIND("[",GL_Paste!$I17298)-1),"")))</f>
        <v/>
      </c>
      <c r="D17301">
        <f>IF(GL_Paste!$B17298="","",IFERROR(INDEX(DeptName,MATCH($C17301,DeptTag,0)),"UNALLOCATED"))</f>
        <v/>
      </c>
      <c r="E17301">
        <f>IF(GL_Paste!$B17298="","",IFERROR(INDEX(AcctCat,MATCH(GL_Paste!$B17298&amp;"",AcctCode,0)),"UNKNOWN"))</f>
        <v/>
      </c>
      <c r="F17301">
        <f>IF(GL_Paste!$B17298="","",IFERROR(INDEX(AcctSub,MATCH(GL_Paste!$B17298&amp;"",AcctCode,0)),"UNKNOWN"))</f>
        <v/>
      </c>
    </row>
    <row r="17302">
      <c r="A17302" s="40">
        <f>IF(GL_Paste!$B17299="","",N(GL_Paste!$H17299)-N(GL_Paste!$G17299))</f>
        <v/>
      </c>
      <c r="B17302" s="43">
        <f>IF(GL_Paste!$B17299="","",DATE(YEAR(GL_Paste!$E17299),MONTH(GL_Paste!$E17299),1))</f>
        <v/>
      </c>
      <c r="C17302">
        <f>IF(GL_Paste!$B17299="","",IF(TRIM(GL_Paste!$M17299)&lt;&gt;"",TRIM(GL_Paste!$M17299),IFERROR(MID(GL_Paste!$I17299,FIND("[",GL_Paste!$I17299)+1,FIND("]",GL_Paste!$I17299)-FIND("[",GL_Paste!$I17299)-1),"")))</f>
        <v/>
      </c>
      <c r="D17302">
        <f>IF(GL_Paste!$B17299="","",IFERROR(INDEX(DeptName,MATCH($C17302,DeptTag,0)),"UNALLOCATED"))</f>
        <v/>
      </c>
      <c r="E17302">
        <f>IF(GL_Paste!$B17299="","",IFERROR(INDEX(AcctCat,MATCH(GL_Paste!$B17299&amp;"",AcctCode,0)),"UNKNOWN"))</f>
        <v/>
      </c>
      <c r="F17302">
        <f>IF(GL_Paste!$B17299="","",IFERROR(INDEX(AcctSub,MATCH(GL_Paste!$B17299&amp;"",AcctCode,0)),"UNKNOWN"))</f>
        <v/>
      </c>
    </row>
    <row r="17303">
      <c r="A17303" s="40">
        <f>IF(GL_Paste!$B17300="","",N(GL_Paste!$H17300)-N(GL_Paste!$G17300))</f>
        <v/>
      </c>
      <c r="B17303" s="43">
        <f>IF(GL_Paste!$B17300="","",DATE(YEAR(GL_Paste!$E17300),MONTH(GL_Paste!$E17300),1))</f>
        <v/>
      </c>
      <c r="C17303">
        <f>IF(GL_Paste!$B17300="","",IF(TRIM(GL_Paste!$M17300)&lt;&gt;"",TRIM(GL_Paste!$M17300),IFERROR(MID(GL_Paste!$I17300,FIND("[",GL_Paste!$I17300)+1,FIND("]",GL_Paste!$I17300)-FIND("[",GL_Paste!$I17300)-1),"")))</f>
        <v/>
      </c>
      <c r="D17303">
        <f>IF(GL_Paste!$B17300="","",IFERROR(INDEX(DeptName,MATCH($C17303,DeptTag,0)),"UNALLOCATED"))</f>
        <v/>
      </c>
      <c r="E17303">
        <f>IF(GL_Paste!$B17300="","",IFERROR(INDEX(AcctCat,MATCH(GL_Paste!$B17300&amp;"",AcctCode,0)),"UNKNOWN"))</f>
        <v/>
      </c>
      <c r="F17303">
        <f>IF(GL_Paste!$B17300="","",IFERROR(INDEX(AcctSub,MATCH(GL_Paste!$B17300&amp;"",AcctCode,0)),"UNKNOWN"))</f>
        <v/>
      </c>
    </row>
    <row r="17304">
      <c r="A17304" s="40">
        <f>IF(GL_Paste!$B17301="","",N(GL_Paste!$H17301)-N(GL_Paste!$G17301))</f>
        <v/>
      </c>
      <c r="B17304" s="43">
        <f>IF(GL_Paste!$B17301="","",DATE(YEAR(GL_Paste!$E17301),MONTH(GL_Paste!$E17301),1))</f>
        <v/>
      </c>
      <c r="C17304">
        <f>IF(GL_Paste!$B17301="","",IF(TRIM(GL_Paste!$M17301)&lt;&gt;"",TRIM(GL_Paste!$M17301),IFERROR(MID(GL_Paste!$I17301,FIND("[",GL_Paste!$I17301)+1,FIND("]",GL_Paste!$I17301)-FIND("[",GL_Paste!$I17301)-1),"")))</f>
        <v/>
      </c>
      <c r="D17304">
        <f>IF(GL_Paste!$B17301="","",IFERROR(INDEX(DeptName,MATCH($C17304,DeptTag,0)),"UNALLOCATED"))</f>
        <v/>
      </c>
      <c r="E17304">
        <f>IF(GL_Paste!$B17301="","",IFERROR(INDEX(AcctCat,MATCH(GL_Paste!$B17301&amp;"",AcctCode,0)),"UNKNOWN"))</f>
        <v/>
      </c>
      <c r="F17304">
        <f>IF(GL_Paste!$B17301="","",IFERROR(INDEX(AcctSub,MATCH(GL_Paste!$B17301&amp;"",AcctCode,0)),"UNKNOWN"))</f>
        <v/>
      </c>
    </row>
    <row r="17305">
      <c r="A17305" s="40">
        <f>IF(GL_Paste!$B17302="","",N(GL_Paste!$H17302)-N(GL_Paste!$G17302))</f>
        <v/>
      </c>
      <c r="B17305" s="43">
        <f>IF(GL_Paste!$B17302="","",DATE(YEAR(GL_Paste!$E17302),MONTH(GL_Paste!$E17302),1))</f>
        <v/>
      </c>
      <c r="C17305">
        <f>IF(GL_Paste!$B17302="","",IF(TRIM(GL_Paste!$M17302)&lt;&gt;"",TRIM(GL_Paste!$M17302),IFERROR(MID(GL_Paste!$I17302,FIND("[",GL_Paste!$I17302)+1,FIND("]",GL_Paste!$I17302)-FIND("[",GL_Paste!$I17302)-1),"")))</f>
        <v/>
      </c>
      <c r="D17305">
        <f>IF(GL_Paste!$B17302="","",IFERROR(INDEX(DeptName,MATCH($C17305,DeptTag,0)),"UNALLOCATED"))</f>
        <v/>
      </c>
      <c r="E17305">
        <f>IF(GL_Paste!$B17302="","",IFERROR(INDEX(AcctCat,MATCH(GL_Paste!$B17302&amp;"",AcctCode,0)),"UNKNOWN"))</f>
        <v/>
      </c>
      <c r="F17305">
        <f>IF(GL_Paste!$B17302="","",IFERROR(INDEX(AcctSub,MATCH(GL_Paste!$B17302&amp;"",AcctCode,0)),"UNKNOWN"))</f>
        <v/>
      </c>
    </row>
    <row r="17306">
      <c r="A17306" s="40">
        <f>IF(GL_Paste!$B17303="","",N(GL_Paste!$H17303)-N(GL_Paste!$G17303))</f>
        <v/>
      </c>
      <c r="B17306" s="43">
        <f>IF(GL_Paste!$B17303="","",DATE(YEAR(GL_Paste!$E17303),MONTH(GL_Paste!$E17303),1))</f>
        <v/>
      </c>
      <c r="C17306">
        <f>IF(GL_Paste!$B17303="","",IF(TRIM(GL_Paste!$M17303)&lt;&gt;"",TRIM(GL_Paste!$M17303),IFERROR(MID(GL_Paste!$I17303,FIND("[",GL_Paste!$I17303)+1,FIND("]",GL_Paste!$I17303)-FIND("[",GL_Paste!$I17303)-1),"")))</f>
        <v/>
      </c>
      <c r="D17306">
        <f>IF(GL_Paste!$B17303="","",IFERROR(INDEX(DeptName,MATCH($C17306,DeptTag,0)),"UNALLOCATED"))</f>
        <v/>
      </c>
      <c r="E17306">
        <f>IF(GL_Paste!$B17303="","",IFERROR(INDEX(AcctCat,MATCH(GL_Paste!$B17303&amp;"",AcctCode,0)),"UNKNOWN"))</f>
        <v/>
      </c>
      <c r="F17306">
        <f>IF(GL_Paste!$B17303="","",IFERROR(INDEX(AcctSub,MATCH(GL_Paste!$B17303&amp;"",AcctCode,0)),"UNKNOWN"))</f>
        <v/>
      </c>
    </row>
    <row r="17307">
      <c r="A17307" s="40">
        <f>IF(GL_Paste!$B17304="","",N(GL_Paste!$H17304)-N(GL_Paste!$G17304))</f>
        <v/>
      </c>
      <c r="B17307" s="43">
        <f>IF(GL_Paste!$B17304="","",DATE(YEAR(GL_Paste!$E17304),MONTH(GL_Paste!$E17304),1))</f>
        <v/>
      </c>
      <c r="C17307">
        <f>IF(GL_Paste!$B17304="","",IF(TRIM(GL_Paste!$M17304)&lt;&gt;"",TRIM(GL_Paste!$M17304),IFERROR(MID(GL_Paste!$I17304,FIND("[",GL_Paste!$I17304)+1,FIND("]",GL_Paste!$I17304)-FIND("[",GL_Paste!$I17304)-1),"")))</f>
        <v/>
      </c>
      <c r="D17307">
        <f>IF(GL_Paste!$B17304="","",IFERROR(INDEX(DeptName,MATCH($C17307,DeptTag,0)),"UNALLOCATED"))</f>
        <v/>
      </c>
      <c r="E17307">
        <f>IF(GL_Paste!$B17304="","",IFERROR(INDEX(AcctCat,MATCH(GL_Paste!$B17304&amp;"",AcctCode,0)),"UNKNOWN"))</f>
        <v/>
      </c>
      <c r="F17307">
        <f>IF(GL_Paste!$B17304="","",IFERROR(INDEX(AcctSub,MATCH(GL_Paste!$B17304&amp;"",AcctCode,0)),"UNKNOWN"))</f>
        <v/>
      </c>
    </row>
    <row r="17308">
      <c r="A17308" s="40">
        <f>IF(GL_Paste!$B17305="","",N(GL_Paste!$H17305)-N(GL_Paste!$G17305))</f>
        <v/>
      </c>
      <c r="B17308" s="43">
        <f>IF(GL_Paste!$B17305="","",DATE(YEAR(GL_Paste!$E17305),MONTH(GL_Paste!$E17305),1))</f>
        <v/>
      </c>
      <c r="C17308">
        <f>IF(GL_Paste!$B17305="","",IF(TRIM(GL_Paste!$M17305)&lt;&gt;"",TRIM(GL_Paste!$M17305),IFERROR(MID(GL_Paste!$I17305,FIND("[",GL_Paste!$I17305)+1,FIND("]",GL_Paste!$I17305)-FIND("[",GL_Paste!$I17305)-1),"")))</f>
        <v/>
      </c>
      <c r="D17308">
        <f>IF(GL_Paste!$B17305="","",IFERROR(INDEX(DeptName,MATCH($C17308,DeptTag,0)),"UNALLOCATED"))</f>
        <v/>
      </c>
      <c r="E17308">
        <f>IF(GL_Paste!$B17305="","",IFERROR(INDEX(AcctCat,MATCH(GL_Paste!$B17305&amp;"",AcctCode,0)),"UNKNOWN"))</f>
        <v/>
      </c>
      <c r="F17308">
        <f>IF(GL_Paste!$B17305="","",IFERROR(INDEX(AcctSub,MATCH(GL_Paste!$B17305&amp;"",AcctCode,0)),"UNKNOWN"))</f>
        <v/>
      </c>
    </row>
    <row r="17309">
      <c r="A17309" s="40">
        <f>IF(GL_Paste!$B17306="","",N(GL_Paste!$H17306)-N(GL_Paste!$G17306))</f>
        <v/>
      </c>
      <c r="B17309" s="43">
        <f>IF(GL_Paste!$B17306="","",DATE(YEAR(GL_Paste!$E17306),MONTH(GL_Paste!$E17306),1))</f>
        <v/>
      </c>
      <c r="C17309">
        <f>IF(GL_Paste!$B17306="","",IF(TRIM(GL_Paste!$M17306)&lt;&gt;"",TRIM(GL_Paste!$M17306),IFERROR(MID(GL_Paste!$I17306,FIND("[",GL_Paste!$I17306)+1,FIND("]",GL_Paste!$I17306)-FIND("[",GL_Paste!$I17306)-1),"")))</f>
        <v/>
      </c>
      <c r="D17309">
        <f>IF(GL_Paste!$B17306="","",IFERROR(INDEX(DeptName,MATCH($C17309,DeptTag,0)),"UNALLOCATED"))</f>
        <v/>
      </c>
      <c r="E17309">
        <f>IF(GL_Paste!$B17306="","",IFERROR(INDEX(AcctCat,MATCH(GL_Paste!$B17306&amp;"",AcctCode,0)),"UNKNOWN"))</f>
        <v/>
      </c>
      <c r="F17309">
        <f>IF(GL_Paste!$B17306="","",IFERROR(INDEX(AcctSub,MATCH(GL_Paste!$B17306&amp;"",AcctCode,0)),"UNKNOWN"))</f>
        <v/>
      </c>
    </row>
    <row r="17310">
      <c r="A17310" s="40">
        <f>IF(GL_Paste!$B17307="","",N(GL_Paste!$H17307)-N(GL_Paste!$G17307))</f>
        <v/>
      </c>
      <c r="B17310" s="43">
        <f>IF(GL_Paste!$B17307="","",DATE(YEAR(GL_Paste!$E17307),MONTH(GL_Paste!$E17307),1))</f>
        <v/>
      </c>
      <c r="C17310">
        <f>IF(GL_Paste!$B17307="","",IF(TRIM(GL_Paste!$M17307)&lt;&gt;"",TRIM(GL_Paste!$M17307),IFERROR(MID(GL_Paste!$I17307,FIND("[",GL_Paste!$I17307)+1,FIND("]",GL_Paste!$I17307)-FIND("[",GL_Paste!$I17307)-1),"")))</f>
        <v/>
      </c>
      <c r="D17310">
        <f>IF(GL_Paste!$B17307="","",IFERROR(INDEX(DeptName,MATCH($C17310,DeptTag,0)),"UNALLOCATED"))</f>
        <v/>
      </c>
      <c r="E17310">
        <f>IF(GL_Paste!$B17307="","",IFERROR(INDEX(AcctCat,MATCH(GL_Paste!$B17307&amp;"",AcctCode,0)),"UNKNOWN"))</f>
        <v/>
      </c>
      <c r="F17310">
        <f>IF(GL_Paste!$B17307="","",IFERROR(INDEX(AcctSub,MATCH(GL_Paste!$B17307&amp;"",AcctCode,0)),"UNKNOWN"))</f>
        <v/>
      </c>
    </row>
    <row r="17311">
      <c r="A17311" s="40">
        <f>IF(GL_Paste!$B17308="","",N(GL_Paste!$H17308)-N(GL_Paste!$G17308))</f>
        <v/>
      </c>
      <c r="B17311" s="43">
        <f>IF(GL_Paste!$B17308="","",DATE(YEAR(GL_Paste!$E17308),MONTH(GL_Paste!$E17308),1))</f>
        <v/>
      </c>
      <c r="C17311">
        <f>IF(GL_Paste!$B17308="","",IF(TRIM(GL_Paste!$M17308)&lt;&gt;"",TRIM(GL_Paste!$M17308),IFERROR(MID(GL_Paste!$I17308,FIND("[",GL_Paste!$I17308)+1,FIND("]",GL_Paste!$I17308)-FIND("[",GL_Paste!$I17308)-1),"")))</f>
        <v/>
      </c>
      <c r="D17311">
        <f>IF(GL_Paste!$B17308="","",IFERROR(INDEX(DeptName,MATCH($C17311,DeptTag,0)),"UNALLOCATED"))</f>
        <v/>
      </c>
      <c r="E17311">
        <f>IF(GL_Paste!$B17308="","",IFERROR(INDEX(AcctCat,MATCH(GL_Paste!$B17308&amp;"",AcctCode,0)),"UNKNOWN"))</f>
        <v/>
      </c>
      <c r="F17311">
        <f>IF(GL_Paste!$B17308="","",IFERROR(INDEX(AcctSub,MATCH(GL_Paste!$B17308&amp;"",AcctCode,0)),"UNKNOWN"))</f>
        <v/>
      </c>
    </row>
    <row r="17312">
      <c r="A17312" s="40">
        <f>IF(GL_Paste!$B17309="","",N(GL_Paste!$H17309)-N(GL_Paste!$G17309))</f>
        <v/>
      </c>
      <c r="B17312" s="43">
        <f>IF(GL_Paste!$B17309="","",DATE(YEAR(GL_Paste!$E17309),MONTH(GL_Paste!$E17309),1))</f>
        <v/>
      </c>
      <c r="C17312">
        <f>IF(GL_Paste!$B17309="","",IF(TRIM(GL_Paste!$M17309)&lt;&gt;"",TRIM(GL_Paste!$M17309),IFERROR(MID(GL_Paste!$I17309,FIND("[",GL_Paste!$I17309)+1,FIND("]",GL_Paste!$I17309)-FIND("[",GL_Paste!$I17309)-1),"")))</f>
        <v/>
      </c>
      <c r="D17312">
        <f>IF(GL_Paste!$B17309="","",IFERROR(INDEX(DeptName,MATCH($C17312,DeptTag,0)),"UNALLOCATED"))</f>
        <v/>
      </c>
      <c r="E17312">
        <f>IF(GL_Paste!$B17309="","",IFERROR(INDEX(AcctCat,MATCH(GL_Paste!$B17309&amp;"",AcctCode,0)),"UNKNOWN"))</f>
        <v/>
      </c>
      <c r="F17312">
        <f>IF(GL_Paste!$B17309="","",IFERROR(INDEX(AcctSub,MATCH(GL_Paste!$B17309&amp;"",AcctCode,0)),"UNKNOWN"))</f>
        <v/>
      </c>
    </row>
    <row r="17313">
      <c r="A17313" s="40">
        <f>IF(GL_Paste!$B17310="","",N(GL_Paste!$H17310)-N(GL_Paste!$G17310))</f>
        <v/>
      </c>
      <c r="B17313" s="43">
        <f>IF(GL_Paste!$B17310="","",DATE(YEAR(GL_Paste!$E17310),MONTH(GL_Paste!$E17310),1))</f>
        <v/>
      </c>
      <c r="C17313">
        <f>IF(GL_Paste!$B17310="","",IF(TRIM(GL_Paste!$M17310)&lt;&gt;"",TRIM(GL_Paste!$M17310),IFERROR(MID(GL_Paste!$I17310,FIND("[",GL_Paste!$I17310)+1,FIND("]",GL_Paste!$I17310)-FIND("[",GL_Paste!$I17310)-1),"")))</f>
        <v/>
      </c>
      <c r="D17313">
        <f>IF(GL_Paste!$B17310="","",IFERROR(INDEX(DeptName,MATCH($C17313,DeptTag,0)),"UNALLOCATED"))</f>
        <v/>
      </c>
      <c r="E17313">
        <f>IF(GL_Paste!$B17310="","",IFERROR(INDEX(AcctCat,MATCH(GL_Paste!$B17310&amp;"",AcctCode,0)),"UNKNOWN"))</f>
        <v/>
      </c>
      <c r="F17313">
        <f>IF(GL_Paste!$B17310="","",IFERROR(INDEX(AcctSub,MATCH(GL_Paste!$B17310&amp;"",AcctCode,0)),"UNKNOWN"))</f>
        <v/>
      </c>
    </row>
    <row r="17314">
      <c r="A17314" s="40">
        <f>IF(GL_Paste!$B17311="","",N(GL_Paste!$H17311)-N(GL_Paste!$G17311))</f>
        <v/>
      </c>
      <c r="B17314" s="43">
        <f>IF(GL_Paste!$B17311="","",DATE(YEAR(GL_Paste!$E17311),MONTH(GL_Paste!$E17311),1))</f>
        <v/>
      </c>
      <c r="C17314">
        <f>IF(GL_Paste!$B17311="","",IF(TRIM(GL_Paste!$M17311)&lt;&gt;"",TRIM(GL_Paste!$M17311),IFERROR(MID(GL_Paste!$I17311,FIND("[",GL_Paste!$I17311)+1,FIND("]",GL_Paste!$I17311)-FIND("[",GL_Paste!$I17311)-1),"")))</f>
        <v/>
      </c>
      <c r="D17314">
        <f>IF(GL_Paste!$B17311="","",IFERROR(INDEX(DeptName,MATCH($C17314,DeptTag,0)),"UNALLOCATED"))</f>
        <v/>
      </c>
      <c r="E17314">
        <f>IF(GL_Paste!$B17311="","",IFERROR(INDEX(AcctCat,MATCH(GL_Paste!$B17311&amp;"",AcctCode,0)),"UNKNOWN"))</f>
        <v/>
      </c>
      <c r="F17314">
        <f>IF(GL_Paste!$B17311="","",IFERROR(INDEX(AcctSub,MATCH(GL_Paste!$B17311&amp;"",AcctCode,0)),"UNKNOWN"))</f>
        <v/>
      </c>
    </row>
    <row r="17315">
      <c r="A17315" s="40">
        <f>IF(GL_Paste!$B17312="","",N(GL_Paste!$H17312)-N(GL_Paste!$G17312))</f>
        <v/>
      </c>
      <c r="B17315" s="43">
        <f>IF(GL_Paste!$B17312="","",DATE(YEAR(GL_Paste!$E17312),MONTH(GL_Paste!$E17312),1))</f>
        <v/>
      </c>
      <c r="C17315">
        <f>IF(GL_Paste!$B17312="","",IF(TRIM(GL_Paste!$M17312)&lt;&gt;"",TRIM(GL_Paste!$M17312),IFERROR(MID(GL_Paste!$I17312,FIND("[",GL_Paste!$I17312)+1,FIND("]",GL_Paste!$I17312)-FIND("[",GL_Paste!$I17312)-1),"")))</f>
        <v/>
      </c>
      <c r="D17315">
        <f>IF(GL_Paste!$B17312="","",IFERROR(INDEX(DeptName,MATCH($C17315,DeptTag,0)),"UNALLOCATED"))</f>
        <v/>
      </c>
      <c r="E17315">
        <f>IF(GL_Paste!$B17312="","",IFERROR(INDEX(AcctCat,MATCH(GL_Paste!$B17312&amp;"",AcctCode,0)),"UNKNOWN"))</f>
        <v/>
      </c>
      <c r="F17315">
        <f>IF(GL_Paste!$B17312="","",IFERROR(INDEX(AcctSub,MATCH(GL_Paste!$B17312&amp;"",AcctCode,0)),"UNKNOWN"))</f>
        <v/>
      </c>
    </row>
    <row r="17316">
      <c r="A17316" s="40">
        <f>IF(GL_Paste!$B17313="","",N(GL_Paste!$H17313)-N(GL_Paste!$G17313))</f>
        <v/>
      </c>
      <c r="B17316" s="43">
        <f>IF(GL_Paste!$B17313="","",DATE(YEAR(GL_Paste!$E17313),MONTH(GL_Paste!$E17313),1))</f>
        <v/>
      </c>
      <c r="C17316">
        <f>IF(GL_Paste!$B17313="","",IF(TRIM(GL_Paste!$M17313)&lt;&gt;"",TRIM(GL_Paste!$M17313),IFERROR(MID(GL_Paste!$I17313,FIND("[",GL_Paste!$I17313)+1,FIND("]",GL_Paste!$I17313)-FIND("[",GL_Paste!$I17313)-1),"")))</f>
        <v/>
      </c>
      <c r="D17316">
        <f>IF(GL_Paste!$B17313="","",IFERROR(INDEX(DeptName,MATCH($C17316,DeptTag,0)),"UNALLOCATED"))</f>
        <v/>
      </c>
      <c r="E17316">
        <f>IF(GL_Paste!$B17313="","",IFERROR(INDEX(AcctCat,MATCH(GL_Paste!$B17313&amp;"",AcctCode,0)),"UNKNOWN"))</f>
        <v/>
      </c>
      <c r="F17316">
        <f>IF(GL_Paste!$B17313="","",IFERROR(INDEX(AcctSub,MATCH(GL_Paste!$B17313&amp;"",AcctCode,0)),"UNKNOWN"))</f>
        <v/>
      </c>
    </row>
    <row r="17317">
      <c r="A17317" s="40">
        <f>IF(GL_Paste!$B17314="","",N(GL_Paste!$H17314)-N(GL_Paste!$G17314))</f>
        <v/>
      </c>
      <c r="B17317" s="43">
        <f>IF(GL_Paste!$B17314="","",DATE(YEAR(GL_Paste!$E17314),MONTH(GL_Paste!$E17314),1))</f>
        <v/>
      </c>
      <c r="C17317">
        <f>IF(GL_Paste!$B17314="","",IF(TRIM(GL_Paste!$M17314)&lt;&gt;"",TRIM(GL_Paste!$M17314),IFERROR(MID(GL_Paste!$I17314,FIND("[",GL_Paste!$I17314)+1,FIND("]",GL_Paste!$I17314)-FIND("[",GL_Paste!$I17314)-1),"")))</f>
        <v/>
      </c>
      <c r="D17317">
        <f>IF(GL_Paste!$B17314="","",IFERROR(INDEX(DeptName,MATCH($C17317,DeptTag,0)),"UNALLOCATED"))</f>
        <v/>
      </c>
      <c r="E17317">
        <f>IF(GL_Paste!$B17314="","",IFERROR(INDEX(AcctCat,MATCH(GL_Paste!$B17314&amp;"",AcctCode,0)),"UNKNOWN"))</f>
        <v/>
      </c>
      <c r="F17317">
        <f>IF(GL_Paste!$B17314="","",IFERROR(INDEX(AcctSub,MATCH(GL_Paste!$B17314&amp;"",AcctCode,0)),"UNKNOWN"))</f>
        <v/>
      </c>
    </row>
    <row r="17318">
      <c r="A17318" s="40">
        <f>IF(GL_Paste!$B17315="","",N(GL_Paste!$H17315)-N(GL_Paste!$G17315))</f>
        <v/>
      </c>
      <c r="B17318" s="43">
        <f>IF(GL_Paste!$B17315="","",DATE(YEAR(GL_Paste!$E17315),MONTH(GL_Paste!$E17315),1))</f>
        <v/>
      </c>
      <c r="C17318">
        <f>IF(GL_Paste!$B17315="","",IF(TRIM(GL_Paste!$M17315)&lt;&gt;"",TRIM(GL_Paste!$M17315),IFERROR(MID(GL_Paste!$I17315,FIND("[",GL_Paste!$I17315)+1,FIND("]",GL_Paste!$I17315)-FIND("[",GL_Paste!$I17315)-1),"")))</f>
        <v/>
      </c>
      <c r="D17318">
        <f>IF(GL_Paste!$B17315="","",IFERROR(INDEX(DeptName,MATCH($C17318,DeptTag,0)),"UNALLOCATED"))</f>
        <v/>
      </c>
      <c r="E17318">
        <f>IF(GL_Paste!$B17315="","",IFERROR(INDEX(AcctCat,MATCH(GL_Paste!$B17315&amp;"",AcctCode,0)),"UNKNOWN"))</f>
        <v/>
      </c>
      <c r="F17318">
        <f>IF(GL_Paste!$B17315="","",IFERROR(INDEX(AcctSub,MATCH(GL_Paste!$B17315&amp;"",AcctCode,0)),"UNKNOWN"))</f>
        <v/>
      </c>
    </row>
    <row r="17319">
      <c r="A17319" s="40">
        <f>IF(GL_Paste!$B17316="","",N(GL_Paste!$H17316)-N(GL_Paste!$G17316))</f>
        <v/>
      </c>
      <c r="B17319" s="43">
        <f>IF(GL_Paste!$B17316="","",DATE(YEAR(GL_Paste!$E17316),MONTH(GL_Paste!$E17316),1))</f>
        <v/>
      </c>
      <c r="C17319">
        <f>IF(GL_Paste!$B17316="","",IF(TRIM(GL_Paste!$M17316)&lt;&gt;"",TRIM(GL_Paste!$M17316),IFERROR(MID(GL_Paste!$I17316,FIND("[",GL_Paste!$I17316)+1,FIND("]",GL_Paste!$I17316)-FIND("[",GL_Paste!$I17316)-1),"")))</f>
        <v/>
      </c>
      <c r="D17319">
        <f>IF(GL_Paste!$B17316="","",IFERROR(INDEX(DeptName,MATCH($C17319,DeptTag,0)),"UNALLOCATED"))</f>
        <v/>
      </c>
      <c r="E17319">
        <f>IF(GL_Paste!$B17316="","",IFERROR(INDEX(AcctCat,MATCH(GL_Paste!$B17316&amp;"",AcctCode,0)),"UNKNOWN"))</f>
        <v/>
      </c>
      <c r="F17319">
        <f>IF(GL_Paste!$B17316="","",IFERROR(INDEX(AcctSub,MATCH(GL_Paste!$B17316&amp;"",AcctCode,0)),"UNKNOWN"))</f>
        <v/>
      </c>
    </row>
    <row r="17320">
      <c r="A17320" s="40">
        <f>IF(GL_Paste!$B17317="","",N(GL_Paste!$H17317)-N(GL_Paste!$G17317))</f>
        <v/>
      </c>
      <c r="B17320" s="43">
        <f>IF(GL_Paste!$B17317="","",DATE(YEAR(GL_Paste!$E17317),MONTH(GL_Paste!$E17317),1))</f>
        <v/>
      </c>
      <c r="C17320">
        <f>IF(GL_Paste!$B17317="","",IF(TRIM(GL_Paste!$M17317)&lt;&gt;"",TRIM(GL_Paste!$M17317),IFERROR(MID(GL_Paste!$I17317,FIND("[",GL_Paste!$I17317)+1,FIND("]",GL_Paste!$I17317)-FIND("[",GL_Paste!$I17317)-1),"")))</f>
        <v/>
      </c>
      <c r="D17320">
        <f>IF(GL_Paste!$B17317="","",IFERROR(INDEX(DeptName,MATCH($C17320,DeptTag,0)),"UNALLOCATED"))</f>
        <v/>
      </c>
      <c r="E17320">
        <f>IF(GL_Paste!$B17317="","",IFERROR(INDEX(AcctCat,MATCH(GL_Paste!$B17317&amp;"",AcctCode,0)),"UNKNOWN"))</f>
        <v/>
      </c>
      <c r="F17320">
        <f>IF(GL_Paste!$B17317="","",IFERROR(INDEX(AcctSub,MATCH(GL_Paste!$B17317&amp;"",AcctCode,0)),"UNKNOWN"))</f>
        <v/>
      </c>
    </row>
    <row r="17321">
      <c r="A17321" s="40">
        <f>IF(GL_Paste!$B17318="","",N(GL_Paste!$H17318)-N(GL_Paste!$G17318))</f>
        <v/>
      </c>
      <c r="B17321" s="43">
        <f>IF(GL_Paste!$B17318="","",DATE(YEAR(GL_Paste!$E17318),MONTH(GL_Paste!$E17318),1))</f>
        <v/>
      </c>
      <c r="C17321">
        <f>IF(GL_Paste!$B17318="","",IF(TRIM(GL_Paste!$M17318)&lt;&gt;"",TRIM(GL_Paste!$M17318),IFERROR(MID(GL_Paste!$I17318,FIND("[",GL_Paste!$I17318)+1,FIND("]",GL_Paste!$I17318)-FIND("[",GL_Paste!$I17318)-1),"")))</f>
        <v/>
      </c>
      <c r="D17321">
        <f>IF(GL_Paste!$B17318="","",IFERROR(INDEX(DeptName,MATCH($C17321,DeptTag,0)),"UNALLOCATED"))</f>
        <v/>
      </c>
      <c r="E17321">
        <f>IF(GL_Paste!$B17318="","",IFERROR(INDEX(AcctCat,MATCH(GL_Paste!$B17318&amp;"",AcctCode,0)),"UNKNOWN"))</f>
        <v/>
      </c>
      <c r="F17321">
        <f>IF(GL_Paste!$B17318="","",IFERROR(INDEX(AcctSub,MATCH(GL_Paste!$B17318&amp;"",AcctCode,0)),"UNKNOWN"))</f>
        <v/>
      </c>
    </row>
    <row r="17322">
      <c r="A17322" s="40">
        <f>IF(GL_Paste!$B17319="","",N(GL_Paste!$H17319)-N(GL_Paste!$G17319))</f>
        <v/>
      </c>
      <c r="B17322" s="43">
        <f>IF(GL_Paste!$B17319="","",DATE(YEAR(GL_Paste!$E17319),MONTH(GL_Paste!$E17319),1))</f>
        <v/>
      </c>
      <c r="C17322">
        <f>IF(GL_Paste!$B17319="","",IF(TRIM(GL_Paste!$M17319)&lt;&gt;"",TRIM(GL_Paste!$M17319),IFERROR(MID(GL_Paste!$I17319,FIND("[",GL_Paste!$I17319)+1,FIND("]",GL_Paste!$I17319)-FIND("[",GL_Paste!$I17319)-1),"")))</f>
        <v/>
      </c>
      <c r="D17322">
        <f>IF(GL_Paste!$B17319="","",IFERROR(INDEX(DeptName,MATCH($C17322,DeptTag,0)),"UNALLOCATED"))</f>
        <v/>
      </c>
      <c r="E17322">
        <f>IF(GL_Paste!$B17319="","",IFERROR(INDEX(AcctCat,MATCH(GL_Paste!$B17319&amp;"",AcctCode,0)),"UNKNOWN"))</f>
        <v/>
      </c>
      <c r="F17322">
        <f>IF(GL_Paste!$B17319="","",IFERROR(INDEX(AcctSub,MATCH(GL_Paste!$B17319&amp;"",AcctCode,0)),"UNKNOWN"))</f>
        <v/>
      </c>
    </row>
    <row r="17323">
      <c r="A17323" s="40">
        <f>IF(GL_Paste!$B17320="","",N(GL_Paste!$H17320)-N(GL_Paste!$G17320))</f>
        <v/>
      </c>
      <c r="B17323" s="43">
        <f>IF(GL_Paste!$B17320="","",DATE(YEAR(GL_Paste!$E17320),MONTH(GL_Paste!$E17320),1))</f>
        <v/>
      </c>
      <c r="C17323">
        <f>IF(GL_Paste!$B17320="","",IF(TRIM(GL_Paste!$M17320)&lt;&gt;"",TRIM(GL_Paste!$M17320),IFERROR(MID(GL_Paste!$I17320,FIND("[",GL_Paste!$I17320)+1,FIND("]",GL_Paste!$I17320)-FIND("[",GL_Paste!$I17320)-1),"")))</f>
        <v/>
      </c>
      <c r="D17323">
        <f>IF(GL_Paste!$B17320="","",IFERROR(INDEX(DeptName,MATCH($C17323,DeptTag,0)),"UNALLOCATED"))</f>
        <v/>
      </c>
      <c r="E17323">
        <f>IF(GL_Paste!$B17320="","",IFERROR(INDEX(AcctCat,MATCH(GL_Paste!$B17320&amp;"",AcctCode,0)),"UNKNOWN"))</f>
        <v/>
      </c>
      <c r="F17323">
        <f>IF(GL_Paste!$B17320="","",IFERROR(INDEX(AcctSub,MATCH(GL_Paste!$B17320&amp;"",AcctCode,0)),"UNKNOWN"))</f>
        <v/>
      </c>
    </row>
    <row r="17324">
      <c r="A17324" s="40">
        <f>IF(GL_Paste!$B17321="","",N(GL_Paste!$H17321)-N(GL_Paste!$G17321))</f>
        <v/>
      </c>
      <c r="B17324" s="43">
        <f>IF(GL_Paste!$B17321="","",DATE(YEAR(GL_Paste!$E17321),MONTH(GL_Paste!$E17321),1))</f>
        <v/>
      </c>
      <c r="C17324">
        <f>IF(GL_Paste!$B17321="","",IF(TRIM(GL_Paste!$M17321)&lt;&gt;"",TRIM(GL_Paste!$M17321),IFERROR(MID(GL_Paste!$I17321,FIND("[",GL_Paste!$I17321)+1,FIND("]",GL_Paste!$I17321)-FIND("[",GL_Paste!$I17321)-1),"")))</f>
        <v/>
      </c>
      <c r="D17324">
        <f>IF(GL_Paste!$B17321="","",IFERROR(INDEX(DeptName,MATCH($C17324,DeptTag,0)),"UNALLOCATED"))</f>
        <v/>
      </c>
      <c r="E17324">
        <f>IF(GL_Paste!$B17321="","",IFERROR(INDEX(AcctCat,MATCH(GL_Paste!$B17321&amp;"",AcctCode,0)),"UNKNOWN"))</f>
        <v/>
      </c>
      <c r="F17324">
        <f>IF(GL_Paste!$B17321="","",IFERROR(INDEX(AcctSub,MATCH(GL_Paste!$B17321&amp;"",AcctCode,0)),"UNKNOWN"))</f>
        <v/>
      </c>
    </row>
    <row r="17325">
      <c r="A17325" s="40">
        <f>IF(GL_Paste!$B17322="","",N(GL_Paste!$H17322)-N(GL_Paste!$G17322))</f>
        <v/>
      </c>
      <c r="B17325" s="43">
        <f>IF(GL_Paste!$B17322="","",DATE(YEAR(GL_Paste!$E17322),MONTH(GL_Paste!$E17322),1))</f>
        <v/>
      </c>
      <c r="C17325">
        <f>IF(GL_Paste!$B17322="","",IF(TRIM(GL_Paste!$M17322)&lt;&gt;"",TRIM(GL_Paste!$M17322),IFERROR(MID(GL_Paste!$I17322,FIND("[",GL_Paste!$I17322)+1,FIND("]",GL_Paste!$I17322)-FIND("[",GL_Paste!$I17322)-1),"")))</f>
        <v/>
      </c>
      <c r="D17325">
        <f>IF(GL_Paste!$B17322="","",IFERROR(INDEX(DeptName,MATCH($C17325,DeptTag,0)),"UNALLOCATED"))</f>
        <v/>
      </c>
      <c r="E17325">
        <f>IF(GL_Paste!$B17322="","",IFERROR(INDEX(AcctCat,MATCH(GL_Paste!$B17322&amp;"",AcctCode,0)),"UNKNOWN"))</f>
        <v/>
      </c>
      <c r="F17325">
        <f>IF(GL_Paste!$B17322="","",IFERROR(INDEX(AcctSub,MATCH(GL_Paste!$B17322&amp;"",AcctCode,0)),"UNKNOWN"))</f>
        <v/>
      </c>
    </row>
    <row r="17326">
      <c r="A17326" s="40">
        <f>IF(GL_Paste!$B17323="","",N(GL_Paste!$H17323)-N(GL_Paste!$G17323))</f>
        <v/>
      </c>
      <c r="B17326" s="43">
        <f>IF(GL_Paste!$B17323="","",DATE(YEAR(GL_Paste!$E17323),MONTH(GL_Paste!$E17323),1))</f>
        <v/>
      </c>
      <c r="C17326">
        <f>IF(GL_Paste!$B17323="","",IF(TRIM(GL_Paste!$M17323)&lt;&gt;"",TRIM(GL_Paste!$M17323),IFERROR(MID(GL_Paste!$I17323,FIND("[",GL_Paste!$I17323)+1,FIND("]",GL_Paste!$I17323)-FIND("[",GL_Paste!$I17323)-1),"")))</f>
        <v/>
      </c>
      <c r="D17326">
        <f>IF(GL_Paste!$B17323="","",IFERROR(INDEX(DeptName,MATCH($C17326,DeptTag,0)),"UNALLOCATED"))</f>
        <v/>
      </c>
      <c r="E17326">
        <f>IF(GL_Paste!$B17323="","",IFERROR(INDEX(AcctCat,MATCH(GL_Paste!$B17323&amp;"",AcctCode,0)),"UNKNOWN"))</f>
        <v/>
      </c>
      <c r="F17326">
        <f>IF(GL_Paste!$B17323="","",IFERROR(INDEX(AcctSub,MATCH(GL_Paste!$B17323&amp;"",AcctCode,0)),"UNKNOWN"))</f>
        <v/>
      </c>
    </row>
    <row r="17327">
      <c r="A17327" s="40">
        <f>IF(GL_Paste!$B17324="","",N(GL_Paste!$H17324)-N(GL_Paste!$G17324))</f>
        <v/>
      </c>
      <c r="B17327" s="43">
        <f>IF(GL_Paste!$B17324="","",DATE(YEAR(GL_Paste!$E17324),MONTH(GL_Paste!$E17324),1))</f>
        <v/>
      </c>
      <c r="C17327">
        <f>IF(GL_Paste!$B17324="","",IF(TRIM(GL_Paste!$M17324)&lt;&gt;"",TRIM(GL_Paste!$M17324),IFERROR(MID(GL_Paste!$I17324,FIND("[",GL_Paste!$I17324)+1,FIND("]",GL_Paste!$I17324)-FIND("[",GL_Paste!$I17324)-1),"")))</f>
        <v/>
      </c>
      <c r="D17327">
        <f>IF(GL_Paste!$B17324="","",IFERROR(INDEX(DeptName,MATCH($C17327,DeptTag,0)),"UNALLOCATED"))</f>
        <v/>
      </c>
      <c r="E17327">
        <f>IF(GL_Paste!$B17324="","",IFERROR(INDEX(AcctCat,MATCH(GL_Paste!$B17324&amp;"",AcctCode,0)),"UNKNOWN"))</f>
        <v/>
      </c>
      <c r="F17327">
        <f>IF(GL_Paste!$B17324="","",IFERROR(INDEX(AcctSub,MATCH(GL_Paste!$B17324&amp;"",AcctCode,0)),"UNKNOWN"))</f>
        <v/>
      </c>
    </row>
    <row r="17328">
      <c r="A17328" s="40">
        <f>IF(GL_Paste!$B17325="","",N(GL_Paste!$H17325)-N(GL_Paste!$G17325))</f>
        <v/>
      </c>
      <c r="B17328" s="43">
        <f>IF(GL_Paste!$B17325="","",DATE(YEAR(GL_Paste!$E17325),MONTH(GL_Paste!$E17325),1))</f>
        <v/>
      </c>
      <c r="C17328">
        <f>IF(GL_Paste!$B17325="","",IF(TRIM(GL_Paste!$M17325)&lt;&gt;"",TRIM(GL_Paste!$M17325),IFERROR(MID(GL_Paste!$I17325,FIND("[",GL_Paste!$I17325)+1,FIND("]",GL_Paste!$I17325)-FIND("[",GL_Paste!$I17325)-1),"")))</f>
        <v/>
      </c>
      <c r="D17328">
        <f>IF(GL_Paste!$B17325="","",IFERROR(INDEX(DeptName,MATCH($C17328,DeptTag,0)),"UNALLOCATED"))</f>
        <v/>
      </c>
      <c r="E17328">
        <f>IF(GL_Paste!$B17325="","",IFERROR(INDEX(AcctCat,MATCH(GL_Paste!$B17325&amp;"",AcctCode,0)),"UNKNOWN"))</f>
        <v/>
      </c>
      <c r="F17328">
        <f>IF(GL_Paste!$B17325="","",IFERROR(INDEX(AcctSub,MATCH(GL_Paste!$B17325&amp;"",AcctCode,0)),"UNKNOWN"))</f>
        <v/>
      </c>
    </row>
    <row r="17329">
      <c r="A17329" s="40">
        <f>IF(GL_Paste!$B17326="","",N(GL_Paste!$H17326)-N(GL_Paste!$G17326))</f>
        <v/>
      </c>
      <c r="B17329" s="43">
        <f>IF(GL_Paste!$B17326="","",DATE(YEAR(GL_Paste!$E17326),MONTH(GL_Paste!$E17326),1))</f>
        <v/>
      </c>
      <c r="C17329">
        <f>IF(GL_Paste!$B17326="","",IF(TRIM(GL_Paste!$M17326)&lt;&gt;"",TRIM(GL_Paste!$M17326),IFERROR(MID(GL_Paste!$I17326,FIND("[",GL_Paste!$I17326)+1,FIND("]",GL_Paste!$I17326)-FIND("[",GL_Paste!$I17326)-1),"")))</f>
        <v/>
      </c>
      <c r="D17329">
        <f>IF(GL_Paste!$B17326="","",IFERROR(INDEX(DeptName,MATCH($C17329,DeptTag,0)),"UNALLOCATED"))</f>
        <v/>
      </c>
      <c r="E17329">
        <f>IF(GL_Paste!$B17326="","",IFERROR(INDEX(AcctCat,MATCH(GL_Paste!$B17326&amp;"",AcctCode,0)),"UNKNOWN"))</f>
        <v/>
      </c>
      <c r="F17329">
        <f>IF(GL_Paste!$B17326="","",IFERROR(INDEX(AcctSub,MATCH(GL_Paste!$B17326&amp;"",AcctCode,0)),"UNKNOWN"))</f>
        <v/>
      </c>
    </row>
    <row r="17330">
      <c r="A17330" s="40">
        <f>IF(GL_Paste!$B17327="","",N(GL_Paste!$H17327)-N(GL_Paste!$G17327))</f>
        <v/>
      </c>
      <c r="B17330" s="43">
        <f>IF(GL_Paste!$B17327="","",DATE(YEAR(GL_Paste!$E17327),MONTH(GL_Paste!$E17327),1))</f>
        <v/>
      </c>
      <c r="C17330">
        <f>IF(GL_Paste!$B17327="","",IF(TRIM(GL_Paste!$M17327)&lt;&gt;"",TRIM(GL_Paste!$M17327),IFERROR(MID(GL_Paste!$I17327,FIND("[",GL_Paste!$I17327)+1,FIND("]",GL_Paste!$I17327)-FIND("[",GL_Paste!$I17327)-1),"")))</f>
        <v/>
      </c>
      <c r="D17330">
        <f>IF(GL_Paste!$B17327="","",IFERROR(INDEX(DeptName,MATCH($C17330,DeptTag,0)),"UNALLOCATED"))</f>
        <v/>
      </c>
      <c r="E17330">
        <f>IF(GL_Paste!$B17327="","",IFERROR(INDEX(AcctCat,MATCH(GL_Paste!$B17327&amp;"",AcctCode,0)),"UNKNOWN"))</f>
        <v/>
      </c>
      <c r="F17330">
        <f>IF(GL_Paste!$B17327="","",IFERROR(INDEX(AcctSub,MATCH(GL_Paste!$B17327&amp;"",AcctCode,0)),"UNKNOWN"))</f>
        <v/>
      </c>
    </row>
    <row r="17331">
      <c r="A17331" s="40">
        <f>IF(GL_Paste!$B17328="","",N(GL_Paste!$H17328)-N(GL_Paste!$G17328))</f>
        <v/>
      </c>
      <c r="B17331" s="43">
        <f>IF(GL_Paste!$B17328="","",DATE(YEAR(GL_Paste!$E17328),MONTH(GL_Paste!$E17328),1))</f>
        <v/>
      </c>
      <c r="C17331">
        <f>IF(GL_Paste!$B17328="","",IF(TRIM(GL_Paste!$M17328)&lt;&gt;"",TRIM(GL_Paste!$M17328),IFERROR(MID(GL_Paste!$I17328,FIND("[",GL_Paste!$I17328)+1,FIND("]",GL_Paste!$I17328)-FIND("[",GL_Paste!$I17328)-1),"")))</f>
        <v/>
      </c>
      <c r="D17331">
        <f>IF(GL_Paste!$B17328="","",IFERROR(INDEX(DeptName,MATCH($C17331,DeptTag,0)),"UNALLOCATED"))</f>
        <v/>
      </c>
      <c r="E17331">
        <f>IF(GL_Paste!$B17328="","",IFERROR(INDEX(AcctCat,MATCH(GL_Paste!$B17328&amp;"",AcctCode,0)),"UNKNOWN"))</f>
        <v/>
      </c>
      <c r="F17331">
        <f>IF(GL_Paste!$B17328="","",IFERROR(INDEX(AcctSub,MATCH(GL_Paste!$B17328&amp;"",AcctCode,0)),"UNKNOWN"))</f>
        <v/>
      </c>
    </row>
    <row r="17332">
      <c r="A17332" s="40">
        <f>IF(GL_Paste!$B17329="","",N(GL_Paste!$H17329)-N(GL_Paste!$G17329))</f>
        <v/>
      </c>
      <c r="B17332" s="43">
        <f>IF(GL_Paste!$B17329="","",DATE(YEAR(GL_Paste!$E17329),MONTH(GL_Paste!$E17329),1))</f>
        <v/>
      </c>
      <c r="C17332">
        <f>IF(GL_Paste!$B17329="","",IF(TRIM(GL_Paste!$M17329)&lt;&gt;"",TRIM(GL_Paste!$M17329),IFERROR(MID(GL_Paste!$I17329,FIND("[",GL_Paste!$I17329)+1,FIND("]",GL_Paste!$I17329)-FIND("[",GL_Paste!$I17329)-1),"")))</f>
        <v/>
      </c>
      <c r="D17332">
        <f>IF(GL_Paste!$B17329="","",IFERROR(INDEX(DeptName,MATCH($C17332,DeptTag,0)),"UNALLOCATED"))</f>
        <v/>
      </c>
      <c r="E17332">
        <f>IF(GL_Paste!$B17329="","",IFERROR(INDEX(AcctCat,MATCH(GL_Paste!$B17329&amp;"",AcctCode,0)),"UNKNOWN"))</f>
        <v/>
      </c>
      <c r="F17332">
        <f>IF(GL_Paste!$B17329="","",IFERROR(INDEX(AcctSub,MATCH(GL_Paste!$B17329&amp;"",AcctCode,0)),"UNKNOWN"))</f>
        <v/>
      </c>
    </row>
    <row r="17333">
      <c r="A17333" s="40">
        <f>IF(GL_Paste!$B17330="","",N(GL_Paste!$H17330)-N(GL_Paste!$G17330))</f>
        <v/>
      </c>
      <c r="B17333" s="43">
        <f>IF(GL_Paste!$B17330="","",DATE(YEAR(GL_Paste!$E17330),MONTH(GL_Paste!$E17330),1))</f>
        <v/>
      </c>
      <c r="C17333">
        <f>IF(GL_Paste!$B17330="","",IF(TRIM(GL_Paste!$M17330)&lt;&gt;"",TRIM(GL_Paste!$M17330),IFERROR(MID(GL_Paste!$I17330,FIND("[",GL_Paste!$I17330)+1,FIND("]",GL_Paste!$I17330)-FIND("[",GL_Paste!$I17330)-1),"")))</f>
        <v/>
      </c>
      <c r="D17333">
        <f>IF(GL_Paste!$B17330="","",IFERROR(INDEX(DeptName,MATCH($C17333,DeptTag,0)),"UNALLOCATED"))</f>
        <v/>
      </c>
      <c r="E17333">
        <f>IF(GL_Paste!$B17330="","",IFERROR(INDEX(AcctCat,MATCH(GL_Paste!$B17330&amp;"",AcctCode,0)),"UNKNOWN"))</f>
        <v/>
      </c>
      <c r="F17333">
        <f>IF(GL_Paste!$B17330="","",IFERROR(INDEX(AcctSub,MATCH(GL_Paste!$B17330&amp;"",AcctCode,0)),"UNKNOWN"))</f>
        <v/>
      </c>
    </row>
    <row r="17334">
      <c r="A17334" s="40">
        <f>IF(GL_Paste!$B17331="","",N(GL_Paste!$H17331)-N(GL_Paste!$G17331))</f>
        <v/>
      </c>
      <c r="B17334" s="43">
        <f>IF(GL_Paste!$B17331="","",DATE(YEAR(GL_Paste!$E17331),MONTH(GL_Paste!$E17331),1))</f>
        <v/>
      </c>
      <c r="C17334">
        <f>IF(GL_Paste!$B17331="","",IF(TRIM(GL_Paste!$M17331)&lt;&gt;"",TRIM(GL_Paste!$M17331),IFERROR(MID(GL_Paste!$I17331,FIND("[",GL_Paste!$I17331)+1,FIND("]",GL_Paste!$I17331)-FIND("[",GL_Paste!$I17331)-1),"")))</f>
        <v/>
      </c>
      <c r="D17334">
        <f>IF(GL_Paste!$B17331="","",IFERROR(INDEX(DeptName,MATCH($C17334,DeptTag,0)),"UNALLOCATED"))</f>
        <v/>
      </c>
      <c r="E17334">
        <f>IF(GL_Paste!$B17331="","",IFERROR(INDEX(AcctCat,MATCH(GL_Paste!$B17331&amp;"",AcctCode,0)),"UNKNOWN"))</f>
        <v/>
      </c>
      <c r="F17334">
        <f>IF(GL_Paste!$B17331="","",IFERROR(INDEX(AcctSub,MATCH(GL_Paste!$B17331&amp;"",AcctCode,0)),"UNKNOWN"))</f>
        <v/>
      </c>
    </row>
    <row r="17335">
      <c r="A17335" s="40">
        <f>IF(GL_Paste!$B17332="","",N(GL_Paste!$H17332)-N(GL_Paste!$G17332))</f>
        <v/>
      </c>
      <c r="B17335" s="43">
        <f>IF(GL_Paste!$B17332="","",DATE(YEAR(GL_Paste!$E17332),MONTH(GL_Paste!$E17332),1))</f>
        <v/>
      </c>
      <c r="C17335">
        <f>IF(GL_Paste!$B17332="","",IF(TRIM(GL_Paste!$M17332)&lt;&gt;"",TRIM(GL_Paste!$M17332),IFERROR(MID(GL_Paste!$I17332,FIND("[",GL_Paste!$I17332)+1,FIND("]",GL_Paste!$I17332)-FIND("[",GL_Paste!$I17332)-1),"")))</f>
        <v/>
      </c>
      <c r="D17335">
        <f>IF(GL_Paste!$B17332="","",IFERROR(INDEX(DeptName,MATCH($C17335,DeptTag,0)),"UNALLOCATED"))</f>
        <v/>
      </c>
      <c r="E17335">
        <f>IF(GL_Paste!$B17332="","",IFERROR(INDEX(AcctCat,MATCH(GL_Paste!$B17332&amp;"",AcctCode,0)),"UNKNOWN"))</f>
        <v/>
      </c>
      <c r="F17335">
        <f>IF(GL_Paste!$B17332="","",IFERROR(INDEX(AcctSub,MATCH(GL_Paste!$B17332&amp;"",AcctCode,0)),"UNKNOWN"))</f>
        <v/>
      </c>
    </row>
    <row r="17336">
      <c r="A17336" s="40">
        <f>IF(GL_Paste!$B17333="","",N(GL_Paste!$H17333)-N(GL_Paste!$G17333))</f>
        <v/>
      </c>
      <c r="B17336" s="43">
        <f>IF(GL_Paste!$B17333="","",DATE(YEAR(GL_Paste!$E17333),MONTH(GL_Paste!$E17333),1))</f>
        <v/>
      </c>
      <c r="C17336">
        <f>IF(GL_Paste!$B17333="","",IF(TRIM(GL_Paste!$M17333)&lt;&gt;"",TRIM(GL_Paste!$M17333),IFERROR(MID(GL_Paste!$I17333,FIND("[",GL_Paste!$I17333)+1,FIND("]",GL_Paste!$I17333)-FIND("[",GL_Paste!$I17333)-1),"")))</f>
        <v/>
      </c>
      <c r="D17336">
        <f>IF(GL_Paste!$B17333="","",IFERROR(INDEX(DeptName,MATCH($C17336,DeptTag,0)),"UNALLOCATED"))</f>
        <v/>
      </c>
      <c r="E17336">
        <f>IF(GL_Paste!$B17333="","",IFERROR(INDEX(AcctCat,MATCH(GL_Paste!$B17333&amp;"",AcctCode,0)),"UNKNOWN"))</f>
        <v/>
      </c>
      <c r="F17336">
        <f>IF(GL_Paste!$B17333="","",IFERROR(INDEX(AcctSub,MATCH(GL_Paste!$B17333&amp;"",AcctCode,0)),"UNKNOWN"))</f>
        <v/>
      </c>
    </row>
    <row r="17337">
      <c r="A17337" s="40">
        <f>IF(GL_Paste!$B17334="","",N(GL_Paste!$H17334)-N(GL_Paste!$G17334))</f>
        <v/>
      </c>
      <c r="B17337" s="43">
        <f>IF(GL_Paste!$B17334="","",DATE(YEAR(GL_Paste!$E17334),MONTH(GL_Paste!$E17334),1))</f>
        <v/>
      </c>
      <c r="C17337">
        <f>IF(GL_Paste!$B17334="","",IF(TRIM(GL_Paste!$M17334)&lt;&gt;"",TRIM(GL_Paste!$M17334),IFERROR(MID(GL_Paste!$I17334,FIND("[",GL_Paste!$I17334)+1,FIND("]",GL_Paste!$I17334)-FIND("[",GL_Paste!$I17334)-1),"")))</f>
        <v/>
      </c>
      <c r="D17337">
        <f>IF(GL_Paste!$B17334="","",IFERROR(INDEX(DeptName,MATCH($C17337,DeptTag,0)),"UNALLOCATED"))</f>
        <v/>
      </c>
      <c r="E17337">
        <f>IF(GL_Paste!$B17334="","",IFERROR(INDEX(AcctCat,MATCH(GL_Paste!$B17334&amp;"",AcctCode,0)),"UNKNOWN"))</f>
        <v/>
      </c>
      <c r="F17337">
        <f>IF(GL_Paste!$B17334="","",IFERROR(INDEX(AcctSub,MATCH(GL_Paste!$B17334&amp;"",AcctCode,0)),"UNKNOWN"))</f>
        <v/>
      </c>
    </row>
    <row r="17338">
      <c r="A17338" s="40">
        <f>IF(GL_Paste!$B17335="","",N(GL_Paste!$H17335)-N(GL_Paste!$G17335))</f>
        <v/>
      </c>
      <c r="B17338" s="43">
        <f>IF(GL_Paste!$B17335="","",DATE(YEAR(GL_Paste!$E17335),MONTH(GL_Paste!$E17335),1))</f>
        <v/>
      </c>
      <c r="C17338">
        <f>IF(GL_Paste!$B17335="","",IF(TRIM(GL_Paste!$M17335)&lt;&gt;"",TRIM(GL_Paste!$M17335),IFERROR(MID(GL_Paste!$I17335,FIND("[",GL_Paste!$I17335)+1,FIND("]",GL_Paste!$I17335)-FIND("[",GL_Paste!$I17335)-1),"")))</f>
        <v/>
      </c>
      <c r="D17338">
        <f>IF(GL_Paste!$B17335="","",IFERROR(INDEX(DeptName,MATCH($C17338,DeptTag,0)),"UNALLOCATED"))</f>
        <v/>
      </c>
      <c r="E17338">
        <f>IF(GL_Paste!$B17335="","",IFERROR(INDEX(AcctCat,MATCH(GL_Paste!$B17335&amp;"",AcctCode,0)),"UNKNOWN"))</f>
        <v/>
      </c>
      <c r="F17338">
        <f>IF(GL_Paste!$B17335="","",IFERROR(INDEX(AcctSub,MATCH(GL_Paste!$B17335&amp;"",AcctCode,0)),"UNKNOWN"))</f>
        <v/>
      </c>
    </row>
    <row r="17339">
      <c r="A17339" s="40">
        <f>IF(GL_Paste!$B17336="","",N(GL_Paste!$H17336)-N(GL_Paste!$G17336))</f>
        <v/>
      </c>
      <c r="B17339" s="43">
        <f>IF(GL_Paste!$B17336="","",DATE(YEAR(GL_Paste!$E17336),MONTH(GL_Paste!$E17336),1))</f>
        <v/>
      </c>
      <c r="C17339">
        <f>IF(GL_Paste!$B17336="","",IF(TRIM(GL_Paste!$M17336)&lt;&gt;"",TRIM(GL_Paste!$M17336),IFERROR(MID(GL_Paste!$I17336,FIND("[",GL_Paste!$I17336)+1,FIND("]",GL_Paste!$I17336)-FIND("[",GL_Paste!$I17336)-1),"")))</f>
        <v/>
      </c>
      <c r="D17339">
        <f>IF(GL_Paste!$B17336="","",IFERROR(INDEX(DeptName,MATCH($C17339,DeptTag,0)),"UNALLOCATED"))</f>
        <v/>
      </c>
      <c r="E17339">
        <f>IF(GL_Paste!$B17336="","",IFERROR(INDEX(AcctCat,MATCH(GL_Paste!$B17336&amp;"",AcctCode,0)),"UNKNOWN"))</f>
        <v/>
      </c>
      <c r="F17339">
        <f>IF(GL_Paste!$B17336="","",IFERROR(INDEX(AcctSub,MATCH(GL_Paste!$B17336&amp;"",AcctCode,0)),"UNKNOWN"))</f>
        <v/>
      </c>
    </row>
    <row r="17340">
      <c r="A17340" s="40">
        <f>IF(GL_Paste!$B17337="","",N(GL_Paste!$H17337)-N(GL_Paste!$G17337))</f>
        <v/>
      </c>
      <c r="B17340" s="43">
        <f>IF(GL_Paste!$B17337="","",DATE(YEAR(GL_Paste!$E17337),MONTH(GL_Paste!$E17337),1))</f>
        <v/>
      </c>
      <c r="C17340">
        <f>IF(GL_Paste!$B17337="","",IF(TRIM(GL_Paste!$M17337)&lt;&gt;"",TRIM(GL_Paste!$M17337),IFERROR(MID(GL_Paste!$I17337,FIND("[",GL_Paste!$I17337)+1,FIND("]",GL_Paste!$I17337)-FIND("[",GL_Paste!$I17337)-1),"")))</f>
        <v/>
      </c>
      <c r="D17340">
        <f>IF(GL_Paste!$B17337="","",IFERROR(INDEX(DeptName,MATCH($C17340,DeptTag,0)),"UNALLOCATED"))</f>
        <v/>
      </c>
      <c r="E17340">
        <f>IF(GL_Paste!$B17337="","",IFERROR(INDEX(AcctCat,MATCH(GL_Paste!$B17337&amp;"",AcctCode,0)),"UNKNOWN"))</f>
        <v/>
      </c>
      <c r="F17340">
        <f>IF(GL_Paste!$B17337="","",IFERROR(INDEX(AcctSub,MATCH(GL_Paste!$B17337&amp;"",AcctCode,0)),"UNKNOWN"))</f>
        <v/>
      </c>
    </row>
    <row r="17341">
      <c r="A17341" s="40">
        <f>IF(GL_Paste!$B17338="","",N(GL_Paste!$H17338)-N(GL_Paste!$G17338))</f>
        <v/>
      </c>
      <c r="B17341" s="43">
        <f>IF(GL_Paste!$B17338="","",DATE(YEAR(GL_Paste!$E17338),MONTH(GL_Paste!$E17338),1))</f>
        <v/>
      </c>
      <c r="C17341">
        <f>IF(GL_Paste!$B17338="","",IF(TRIM(GL_Paste!$M17338)&lt;&gt;"",TRIM(GL_Paste!$M17338),IFERROR(MID(GL_Paste!$I17338,FIND("[",GL_Paste!$I17338)+1,FIND("]",GL_Paste!$I17338)-FIND("[",GL_Paste!$I17338)-1),"")))</f>
        <v/>
      </c>
      <c r="D17341">
        <f>IF(GL_Paste!$B17338="","",IFERROR(INDEX(DeptName,MATCH($C17341,DeptTag,0)),"UNALLOCATED"))</f>
        <v/>
      </c>
      <c r="E17341">
        <f>IF(GL_Paste!$B17338="","",IFERROR(INDEX(AcctCat,MATCH(GL_Paste!$B17338&amp;"",AcctCode,0)),"UNKNOWN"))</f>
        <v/>
      </c>
      <c r="F17341">
        <f>IF(GL_Paste!$B17338="","",IFERROR(INDEX(AcctSub,MATCH(GL_Paste!$B17338&amp;"",AcctCode,0)),"UNKNOWN"))</f>
        <v/>
      </c>
    </row>
    <row r="17342">
      <c r="A17342" s="40">
        <f>IF(GL_Paste!$B17339="","",N(GL_Paste!$H17339)-N(GL_Paste!$G17339))</f>
        <v/>
      </c>
      <c r="B17342" s="43">
        <f>IF(GL_Paste!$B17339="","",DATE(YEAR(GL_Paste!$E17339),MONTH(GL_Paste!$E17339),1))</f>
        <v/>
      </c>
      <c r="C17342">
        <f>IF(GL_Paste!$B17339="","",IF(TRIM(GL_Paste!$M17339)&lt;&gt;"",TRIM(GL_Paste!$M17339),IFERROR(MID(GL_Paste!$I17339,FIND("[",GL_Paste!$I17339)+1,FIND("]",GL_Paste!$I17339)-FIND("[",GL_Paste!$I17339)-1),"")))</f>
        <v/>
      </c>
      <c r="D17342">
        <f>IF(GL_Paste!$B17339="","",IFERROR(INDEX(DeptName,MATCH($C17342,DeptTag,0)),"UNALLOCATED"))</f>
        <v/>
      </c>
      <c r="E17342">
        <f>IF(GL_Paste!$B17339="","",IFERROR(INDEX(AcctCat,MATCH(GL_Paste!$B17339&amp;"",AcctCode,0)),"UNKNOWN"))</f>
        <v/>
      </c>
      <c r="F17342">
        <f>IF(GL_Paste!$B17339="","",IFERROR(INDEX(AcctSub,MATCH(GL_Paste!$B17339&amp;"",AcctCode,0)),"UNKNOWN"))</f>
        <v/>
      </c>
    </row>
    <row r="17343">
      <c r="A17343" s="40">
        <f>IF(GL_Paste!$B17340="","",N(GL_Paste!$H17340)-N(GL_Paste!$G17340))</f>
        <v/>
      </c>
      <c r="B17343" s="43">
        <f>IF(GL_Paste!$B17340="","",DATE(YEAR(GL_Paste!$E17340),MONTH(GL_Paste!$E17340),1))</f>
        <v/>
      </c>
      <c r="C17343">
        <f>IF(GL_Paste!$B17340="","",IF(TRIM(GL_Paste!$M17340)&lt;&gt;"",TRIM(GL_Paste!$M17340),IFERROR(MID(GL_Paste!$I17340,FIND("[",GL_Paste!$I17340)+1,FIND("]",GL_Paste!$I17340)-FIND("[",GL_Paste!$I17340)-1),"")))</f>
        <v/>
      </c>
      <c r="D17343">
        <f>IF(GL_Paste!$B17340="","",IFERROR(INDEX(DeptName,MATCH($C17343,DeptTag,0)),"UNALLOCATED"))</f>
        <v/>
      </c>
      <c r="E17343">
        <f>IF(GL_Paste!$B17340="","",IFERROR(INDEX(AcctCat,MATCH(GL_Paste!$B17340&amp;"",AcctCode,0)),"UNKNOWN"))</f>
        <v/>
      </c>
      <c r="F17343">
        <f>IF(GL_Paste!$B17340="","",IFERROR(INDEX(AcctSub,MATCH(GL_Paste!$B17340&amp;"",AcctCode,0)),"UNKNOWN"))</f>
        <v/>
      </c>
    </row>
    <row r="17344">
      <c r="A17344" s="40">
        <f>IF(GL_Paste!$B17341="","",N(GL_Paste!$H17341)-N(GL_Paste!$G17341))</f>
        <v/>
      </c>
      <c r="B17344" s="43">
        <f>IF(GL_Paste!$B17341="","",DATE(YEAR(GL_Paste!$E17341),MONTH(GL_Paste!$E17341),1))</f>
        <v/>
      </c>
      <c r="C17344">
        <f>IF(GL_Paste!$B17341="","",IF(TRIM(GL_Paste!$M17341)&lt;&gt;"",TRIM(GL_Paste!$M17341),IFERROR(MID(GL_Paste!$I17341,FIND("[",GL_Paste!$I17341)+1,FIND("]",GL_Paste!$I17341)-FIND("[",GL_Paste!$I17341)-1),"")))</f>
        <v/>
      </c>
      <c r="D17344">
        <f>IF(GL_Paste!$B17341="","",IFERROR(INDEX(DeptName,MATCH($C17344,DeptTag,0)),"UNALLOCATED"))</f>
        <v/>
      </c>
      <c r="E17344">
        <f>IF(GL_Paste!$B17341="","",IFERROR(INDEX(AcctCat,MATCH(GL_Paste!$B17341&amp;"",AcctCode,0)),"UNKNOWN"))</f>
        <v/>
      </c>
      <c r="F17344">
        <f>IF(GL_Paste!$B17341="","",IFERROR(INDEX(AcctSub,MATCH(GL_Paste!$B17341&amp;"",AcctCode,0)),"UNKNOWN"))</f>
        <v/>
      </c>
    </row>
    <row r="17345">
      <c r="A17345" s="40">
        <f>IF(GL_Paste!$B17342="","",N(GL_Paste!$H17342)-N(GL_Paste!$G17342))</f>
        <v/>
      </c>
      <c r="B17345" s="43">
        <f>IF(GL_Paste!$B17342="","",DATE(YEAR(GL_Paste!$E17342),MONTH(GL_Paste!$E17342),1))</f>
        <v/>
      </c>
      <c r="C17345">
        <f>IF(GL_Paste!$B17342="","",IF(TRIM(GL_Paste!$M17342)&lt;&gt;"",TRIM(GL_Paste!$M17342),IFERROR(MID(GL_Paste!$I17342,FIND("[",GL_Paste!$I17342)+1,FIND("]",GL_Paste!$I17342)-FIND("[",GL_Paste!$I17342)-1),"")))</f>
        <v/>
      </c>
      <c r="D17345">
        <f>IF(GL_Paste!$B17342="","",IFERROR(INDEX(DeptName,MATCH($C17345,DeptTag,0)),"UNALLOCATED"))</f>
        <v/>
      </c>
      <c r="E17345">
        <f>IF(GL_Paste!$B17342="","",IFERROR(INDEX(AcctCat,MATCH(GL_Paste!$B17342&amp;"",AcctCode,0)),"UNKNOWN"))</f>
        <v/>
      </c>
      <c r="F17345">
        <f>IF(GL_Paste!$B17342="","",IFERROR(INDEX(AcctSub,MATCH(GL_Paste!$B17342&amp;"",AcctCode,0)),"UNKNOWN"))</f>
        <v/>
      </c>
    </row>
    <row r="17346">
      <c r="A17346" s="40">
        <f>IF(GL_Paste!$B17343="","",N(GL_Paste!$H17343)-N(GL_Paste!$G17343))</f>
        <v/>
      </c>
      <c r="B17346" s="43">
        <f>IF(GL_Paste!$B17343="","",DATE(YEAR(GL_Paste!$E17343),MONTH(GL_Paste!$E17343),1))</f>
        <v/>
      </c>
      <c r="C17346">
        <f>IF(GL_Paste!$B17343="","",IF(TRIM(GL_Paste!$M17343)&lt;&gt;"",TRIM(GL_Paste!$M17343),IFERROR(MID(GL_Paste!$I17343,FIND("[",GL_Paste!$I17343)+1,FIND("]",GL_Paste!$I17343)-FIND("[",GL_Paste!$I17343)-1),"")))</f>
        <v/>
      </c>
      <c r="D17346">
        <f>IF(GL_Paste!$B17343="","",IFERROR(INDEX(DeptName,MATCH($C17346,DeptTag,0)),"UNALLOCATED"))</f>
        <v/>
      </c>
      <c r="E17346">
        <f>IF(GL_Paste!$B17343="","",IFERROR(INDEX(AcctCat,MATCH(GL_Paste!$B17343&amp;"",AcctCode,0)),"UNKNOWN"))</f>
        <v/>
      </c>
      <c r="F17346">
        <f>IF(GL_Paste!$B17343="","",IFERROR(INDEX(AcctSub,MATCH(GL_Paste!$B17343&amp;"",AcctCode,0)),"UNKNOWN"))</f>
        <v/>
      </c>
    </row>
    <row r="17347">
      <c r="A17347" s="40">
        <f>IF(GL_Paste!$B17344="","",N(GL_Paste!$H17344)-N(GL_Paste!$G17344))</f>
        <v/>
      </c>
      <c r="B17347" s="43">
        <f>IF(GL_Paste!$B17344="","",DATE(YEAR(GL_Paste!$E17344),MONTH(GL_Paste!$E17344),1))</f>
        <v/>
      </c>
      <c r="C17347">
        <f>IF(GL_Paste!$B17344="","",IF(TRIM(GL_Paste!$M17344)&lt;&gt;"",TRIM(GL_Paste!$M17344),IFERROR(MID(GL_Paste!$I17344,FIND("[",GL_Paste!$I17344)+1,FIND("]",GL_Paste!$I17344)-FIND("[",GL_Paste!$I17344)-1),"")))</f>
        <v/>
      </c>
      <c r="D17347">
        <f>IF(GL_Paste!$B17344="","",IFERROR(INDEX(DeptName,MATCH($C17347,DeptTag,0)),"UNALLOCATED"))</f>
        <v/>
      </c>
      <c r="E17347">
        <f>IF(GL_Paste!$B17344="","",IFERROR(INDEX(AcctCat,MATCH(GL_Paste!$B17344&amp;"",AcctCode,0)),"UNKNOWN"))</f>
        <v/>
      </c>
      <c r="F17347">
        <f>IF(GL_Paste!$B17344="","",IFERROR(INDEX(AcctSub,MATCH(GL_Paste!$B17344&amp;"",AcctCode,0)),"UNKNOWN"))</f>
        <v/>
      </c>
    </row>
    <row r="17348">
      <c r="A17348" s="40">
        <f>IF(GL_Paste!$B17345="","",N(GL_Paste!$H17345)-N(GL_Paste!$G17345))</f>
        <v/>
      </c>
      <c r="B17348" s="43">
        <f>IF(GL_Paste!$B17345="","",DATE(YEAR(GL_Paste!$E17345),MONTH(GL_Paste!$E17345),1))</f>
        <v/>
      </c>
      <c r="C17348">
        <f>IF(GL_Paste!$B17345="","",IF(TRIM(GL_Paste!$M17345)&lt;&gt;"",TRIM(GL_Paste!$M17345),IFERROR(MID(GL_Paste!$I17345,FIND("[",GL_Paste!$I17345)+1,FIND("]",GL_Paste!$I17345)-FIND("[",GL_Paste!$I17345)-1),"")))</f>
        <v/>
      </c>
      <c r="D17348">
        <f>IF(GL_Paste!$B17345="","",IFERROR(INDEX(DeptName,MATCH($C17348,DeptTag,0)),"UNALLOCATED"))</f>
        <v/>
      </c>
      <c r="E17348">
        <f>IF(GL_Paste!$B17345="","",IFERROR(INDEX(AcctCat,MATCH(GL_Paste!$B17345&amp;"",AcctCode,0)),"UNKNOWN"))</f>
        <v/>
      </c>
      <c r="F17348">
        <f>IF(GL_Paste!$B17345="","",IFERROR(INDEX(AcctSub,MATCH(GL_Paste!$B17345&amp;"",AcctCode,0)),"UNKNOWN"))</f>
        <v/>
      </c>
    </row>
    <row r="17349">
      <c r="A17349" s="40">
        <f>IF(GL_Paste!$B17346="","",N(GL_Paste!$H17346)-N(GL_Paste!$G17346))</f>
        <v/>
      </c>
      <c r="B17349" s="43">
        <f>IF(GL_Paste!$B17346="","",DATE(YEAR(GL_Paste!$E17346),MONTH(GL_Paste!$E17346),1))</f>
        <v/>
      </c>
      <c r="C17349">
        <f>IF(GL_Paste!$B17346="","",IF(TRIM(GL_Paste!$M17346)&lt;&gt;"",TRIM(GL_Paste!$M17346),IFERROR(MID(GL_Paste!$I17346,FIND("[",GL_Paste!$I17346)+1,FIND("]",GL_Paste!$I17346)-FIND("[",GL_Paste!$I17346)-1),"")))</f>
        <v/>
      </c>
      <c r="D17349">
        <f>IF(GL_Paste!$B17346="","",IFERROR(INDEX(DeptName,MATCH($C17349,DeptTag,0)),"UNALLOCATED"))</f>
        <v/>
      </c>
      <c r="E17349">
        <f>IF(GL_Paste!$B17346="","",IFERROR(INDEX(AcctCat,MATCH(GL_Paste!$B17346&amp;"",AcctCode,0)),"UNKNOWN"))</f>
        <v/>
      </c>
      <c r="F17349">
        <f>IF(GL_Paste!$B17346="","",IFERROR(INDEX(AcctSub,MATCH(GL_Paste!$B17346&amp;"",AcctCode,0)),"UNKNOWN"))</f>
        <v/>
      </c>
    </row>
    <row r="17350">
      <c r="A17350" s="40">
        <f>IF(GL_Paste!$B17347="","",N(GL_Paste!$H17347)-N(GL_Paste!$G17347))</f>
        <v/>
      </c>
      <c r="B17350" s="43">
        <f>IF(GL_Paste!$B17347="","",DATE(YEAR(GL_Paste!$E17347),MONTH(GL_Paste!$E17347),1))</f>
        <v/>
      </c>
      <c r="C17350">
        <f>IF(GL_Paste!$B17347="","",IF(TRIM(GL_Paste!$M17347)&lt;&gt;"",TRIM(GL_Paste!$M17347),IFERROR(MID(GL_Paste!$I17347,FIND("[",GL_Paste!$I17347)+1,FIND("]",GL_Paste!$I17347)-FIND("[",GL_Paste!$I17347)-1),"")))</f>
        <v/>
      </c>
      <c r="D17350">
        <f>IF(GL_Paste!$B17347="","",IFERROR(INDEX(DeptName,MATCH($C17350,DeptTag,0)),"UNALLOCATED"))</f>
        <v/>
      </c>
      <c r="E17350">
        <f>IF(GL_Paste!$B17347="","",IFERROR(INDEX(AcctCat,MATCH(GL_Paste!$B17347&amp;"",AcctCode,0)),"UNKNOWN"))</f>
        <v/>
      </c>
      <c r="F17350">
        <f>IF(GL_Paste!$B17347="","",IFERROR(INDEX(AcctSub,MATCH(GL_Paste!$B17347&amp;"",AcctCode,0)),"UNKNOWN"))</f>
        <v/>
      </c>
    </row>
    <row r="17351">
      <c r="A17351" s="40">
        <f>IF(GL_Paste!$B17348="","",N(GL_Paste!$H17348)-N(GL_Paste!$G17348))</f>
        <v/>
      </c>
      <c r="B17351" s="43">
        <f>IF(GL_Paste!$B17348="","",DATE(YEAR(GL_Paste!$E17348),MONTH(GL_Paste!$E17348),1))</f>
        <v/>
      </c>
      <c r="C17351">
        <f>IF(GL_Paste!$B17348="","",IF(TRIM(GL_Paste!$M17348)&lt;&gt;"",TRIM(GL_Paste!$M17348),IFERROR(MID(GL_Paste!$I17348,FIND("[",GL_Paste!$I17348)+1,FIND("]",GL_Paste!$I17348)-FIND("[",GL_Paste!$I17348)-1),"")))</f>
        <v/>
      </c>
      <c r="D17351">
        <f>IF(GL_Paste!$B17348="","",IFERROR(INDEX(DeptName,MATCH($C17351,DeptTag,0)),"UNALLOCATED"))</f>
        <v/>
      </c>
      <c r="E17351">
        <f>IF(GL_Paste!$B17348="","",IFERROR(INDEX(AcctCat,MATCH(GL_Paste!$B17348&amp;"",AcctCode,0)),"UNKNOWN"))</f>
        <v/>
      </c>
      <c r="F17351">
        <f>IF(GL_Paste!$B17348="","",IFERROR(INDEX(AcctSub,MATCH(GL_Paste!$B17348&amp;"",AcctCode,0)),"UNKNOWN"))</f>
        <v/>
      </c>
    </row>
    <row r="17352">
      <c r="A17352" s="40">
        <f>IF(GL_Paste!$B17349="","",N(GL_Paste!$H17349)-N(GL_Paste!$G17349))</f>
        <v/>
      </c>
      <c r="B17352" s="43">
        <f>IF(GL_Paste!$B17349="","",DATE(YEAR(GL_Paste!$E17349),MONTH(GL_Paste!$E17349),1))</f>
        <v/>
      </c>
      <c r="C17352">
        <f>IF(GL_Paste!$B17349="","",IF(TRIM(GL_Paste!$M17349)&lt;&gt;"",TRIM(GL_Paste!$M17349),IFERROR(MID(GL_Paste!$I17349,FIND("[",GL_Paste!$I17349)+1,FIND("]",GL_Paste!$I17349)-FIND("[",GL_Paste!$I17349)-1),"")))</f>
        <v/>
      </c>
      <c r="D17352">
        <f>IF(GL_Paste!$B17349="","",IFERROR(INDEX(DeptName,MATCH($C17352,DeptTag,0)),"UNALLOCATED"))</f>
        <v/>
      </c>
      <c r="E17352">
        <f>IF(GL_Paste!$B17349="","",IFERROR(INDEX(AcctCat,MATCH(GL_Paste!$B17349&amp;"",AcctCode,0)),"UNKNOWN"))</f>
        <v/>
      </c>
      <c r="F17352">
        <f>IF(GL_Paste!$B17349="","",IFERROR(INDEX(AcctSub,MATCH(GL_Paste!$B17349&amp;"",AcctCode,0)),"UNKNOWN"))</f>
        <v/>
      </c>
    </row>
    <row r="17353">
      <c r="A17353" s="40">
        <f>IF(GL_Paste!$B17350="","",N(GL_Paste!$H17350)-N(GL_Paste!$G17350))</f>
        <v/>
      </c>
      <c r="B17353" s="43">
        <f>IF(GL_Paste!$B17350="","",DATE(YEAR(GL_Paste!$E17350),MONTH(GL_Paste!$E17350),1))</f>
        <v/>
      </c>
      <c r="C17353">
        <f>IF(GL_Paste!$B17350="","",IF(TRIM(GL_Paste!$M17350)&lt;&gt;"",TRIM(GL_Paste!$M17350),IFERROR(MID(GL_Paste!$I17350,FIND("[",GL_Paste!$I17350)+1,FIND("]",GL_Paste!$I17350)-FIND("[",GL_Paste!$I17350)-1),"")))</f>
        <v/>
      </c>
      <c r="D17353">
        <f>IF(GL_Paste!$B17350="","",IFERROR(INDEX(DeptName,MATCH($C17353,DeptTag,0)),"UNALLOCATED"))</f>
        <v/>
      </c>
      <c r="E17353">
        <f>IF(GL_Paste!$B17350="","",IFERROR(INDEX(AcctCat,MATCH(GL_Paste!$B17350&amp;"",AcctCode,0)),"UNKNOWN"))</f>
        <v/>
      </c>
      <c r="F17353">
        <f>IF(GL_Paste!$B17350="","",IFERROR(INDEX(AcctSub,MATCH(GL_Paste!$B17350&amp;"",AcctCode,0)),"UNKNOWN"))</f>
        <v/>
      </c>
    </row>
    <row r="17354">
      <c r="A17354" s="40">
        <f>IF(GL_Paste!$B17351="","",N(GL_Paste!$H17351)-N(GL_Paste!$G17351))</f>
        <v/>
      </c>
      <c r="B17354" s="43">
        <f>IF(GL_Paste!$B17351="","",DATE(YEAR(GL_Paste!$E17351),MONTH(GL_Paste!$E17351),1))</f>
        <v/>
      </c>
      <c r="C17354">
        <f>IF(GL_Paste!$B17351="","",IF(TRIM(GL_Paste!$M17351)&lt;&gt;"",TRIM(GL_Paste!$M17351),IFERROR(MID(GL_Paste!$I17351,FIND("[",GL_Paste!$I17351)+1,FIND("]",GL_Paste!$I17351)-FIND("[",GL_Paste!$I17351)-1),"")))</f>
        <v/>
      </c>
      <c r="D17354">
        <f>IF(GL_Paste!$B17351="","",IFERROR(INDEX(DeptName,MATCH($C17354,DeptTag,0)),"UNALLOCATED"))</f>
        <v/>
      </c>
      <c r="E17354">
        <f>IF(GL_Paste!$B17351="","",IFERROR(INDEX(AcctCat,MATCH(GL_Paste!$B17351&amp;"",AcctCode,0)),"UNKNOWN"))</f>
        <v/>
      </c>
      <c r="F17354">
        <f>IF(GL_Paste!$B17351="","",IFERROR(INDEX(AcctSub,MATCH(GL_Paste!$B17351&amp;"",AcctCode,0)),"UNKNOWN"))</f>
        <v/>
      </c>
    </row>
    <row r="17355">
      <c r="A17355" s="40">
        <f>IF(GL_Paste!$B17352="","",N(GL_Paste!$H17352)-N(GL_Paste!$G17352))</f>
        <v/>
      </c>
      <c r="B17355" s="43">
        <f>IF(GL_Paste!$B17352="","",DATE(YEAR(GL_Paste!$E17352),MONTH(GL_Paste!$E17352),1))</f>
        <v/>
      </c>
      <c r="C17355">
        <f>IF(GL_Paste!$B17352="","",IF(TRIM(GL_Paste!$M17352)&lt;&gt;"",TRIM(GL_Paste!$M17352),IFERROR(MID(GL_Paste!$I17352,FIND("[",GL_Paste!$I17352)+1,FIND("]",GL_Paste!$I17352)-FIND("[",GL_Paste!$I17352)-1),"")))</f>
        <v/>
      </c>
      <c r="D17355">
        <f>IF(GL_Paste!$B17352="","",IFERROR(INDEX(DeptName,MATCH($C17355,DeptTag,0)),"UNALLOCATED"))</f>
        <v/>
      </c>
      <c r="E17355">
        <f>IF(GL_Paste!$B17352="","",IFERROR(INDEX(AcctCat,MATCH(GL_Paste!$B17352&amp;"",AcctCode,0)),"UNKNOWN"))</f>
        <v/>
      </c>
      <c r="F17355">
        <f>IF(GL_Paste!$B17352="","",IFERROR(INDEX(AcctSub,MATCH(GL_Paste!$B17352&amp;"",AcctCode,0)),"UNKNOWN"))</f>
        <v/>
      </c>
    </row>
    <row r="17356">
      <c r="A17356" s="40">
        <f>IF(GL_Paste!$B17353="","",N(GL_Paste!$H17353)-N(GL_Paste!$G17353))</f>
        <v/>
      </c>
      <c r="B17356" s="43">
        <f>IF(GL_Paste!$B17353="","",DATE(YEAR(GL_Paste!$E17353),MONTH(GL_Paste!$E17353),1))</f>
        <v/>
      </c>
      <c r="C17356">
        <f>IF(GL_Paste!$B17353="","",IF(TRIM(GL_Paste!$M17353)&lt;&gt;"",TRIM(GL_Paste!$M17353),IFERROR(MID(GL_Paste!$I17353,FIND("[",GL_Paste!$I17353)+1,FIND("]",GL_Paste!$I17353)-FIND("[",GL_Paste!$I17353)-1),"")))</f>
        <v/>
      </c>
      <c r="D17356">
        <f>IF(GL_Paste!$B17353="","",IFERROR(INDEX(DeptName,MATCH($C17356,DeptTag,0)),"UNALLOCATED"))</f>
        <v/>
      </c>
      <c r="E17356">
        <f>IF(GL_Paste!$B17353="","",IFERROR(INDEX(AcctCat,MATCH(GL_Paste!$B17353&amp;"",AcctCode,0)),"UNKNOWN"))</f>
        <v/>
      </c>
      <c r="F17356">
        <f>IF(GL_Paste!$B17353="","",IFERROR(INDEX(AcctSub,MATCH(GL_Paste!$B17353&amp;"",AcctCode,0)),"UNKNOWN"))</f>
        <v/>
      </c>
    </row>
    <row r="17357">
      <c r="A17357" s="40">
        <f>IF(GL_Paste!$B17354="","",N(GL_Paste!$H17354)-N(GL_Paste!$G17354))</f>
        <v/>
      </c>
      <c r="B17357" s="43">
        <f>IF(GL_Paste!$B17354="","",DATE(YEAR(GL_Paste!$E17354),MONTH(GL_Paste!$E17354),1))</f>
        <v/>
      </c>
      <c r="C17357">
        <f>IF(GL_Paste!$B17354="","",IF(TRIM(GL_Paste!$M17354)&lt;&gt;"",TRIM(GL_Paste!$M17354),IFERROR(MID(GL_Paste!$I17354,FIND("[",GL_Paste!$I17354)+1,FIND("]",GL_Paste!$I17354)-FIND("[",GL_Paste!$I17354)-1),"")))</f>
        <v/>
      </c>
      <c r="D17357">
        <f>IF(GL_Paste!$B17354="","",IFERROR(INDEX(DeptName,MATCH($C17357,DeptTag,0)),"UNALLOCATED"))</f>
        <v/>
      </c>
      <c r="E17357">
        <f>IF(GL_Paste!$B17354="","",IFERROR(INDEX(AcctCat,MATCH(GL_Paste!$B17354&amp;"",AcctCode,0)),"UNKNOWN"))</f>
        <v/>
      </c>
      <c r="F17357">
        <f>IF(GL_Paste!$B17354="","",IFERROR(INDEX(AcctSub,MATCH(GL_Paste!$B17354&amp;"",AcctCode,0)),"UNKNOWN"))</f>
        <v/>
      </c>
    </row>
    <row r="17358">
      <c r="A17358" s="40">
        <f>IF(GL_Paste!$B17355="","",N(GL_Paste!$H17355)-N(GL_Paste!$G17355))</f>
        <v/>
      </c>
      <c r="B17358" s="43">
        <f>IF(GL_Paste!$B17355="","",DATE(YEAR(GL_Paste!$E17355),MONTH(GL_Paste!$E17355),1))</f>
        <v/>
      </c>
      <c r="C17358">
        <f>IF(GL_Paste!$B17355="","",IF(TRIM(GL_Paste!$M17355)&lt;&gt;"",TRIM(GL_Paste!$M17355),IFERROR(MID(GL_Paste!$I17355,FIND("[",GL_Paste!$I17355)+1,FIND("]",GL_Paste!$I17355)-FIND("[",GL_Paste!$I17355)-1),"")))</f>
        <v/>
      </c>
      <c r="D17358">
        <f>IF(GL_Paste!$B17355="","",IFERROR(INDEX(DeptName,MATCH($C17358,DeptTag,0)),"UNALLOCATED"))</f>
        <v/>
      </c>
      <c r="E17358">
        <f>IF(GL_Paste!$B17355="","",IFERROR(INDEX(AcctCat,MATCH(GL_Paste!$B17355&amp;"",AcctCode,0)),"UNKNOWN"))</f>
        <v/>
      </c>
      <c r="F17358">
        <f>IF(GL_Paste!$B17355="","",IFERROR(INDEX(AcctSub,MATCH(GL_Paste!$B17355&amp;"",AcctCode,0)),"UNKNOWN"))</f>
        <v/>
      </c>
    </row>
    <row r="17359">
      <c r="A17359" s="40">
        <f>IF(GL_Paste!$B17356="","",N(GL_Paste!$H17356)-N(GL_Paste!$G17356))</f>
        <v/>
      </c>
      <c r="B17359" s="43">
        <f>IF(GL_Paste!$B17356="","",DATE(YEAR(GL_Paste!$E17356),MONTH(GL_Paste!$E17356),1))</f>
        <v/>
      </c>
      <c r="C17359">
        <f>IF(GL_Paste!$B17356="","",IF(TRIM(GL_Paste!$M17356)&lt;&gt;"",TRIM(GL_Paste!$M17356),IFERROR(MID(GL_Paste!$I17356,FIND("[",GL_Paste!$I17356)+1,FIND("]",GL_Paste!$I17356)-FIND("[",GL_Paste!$I17356)-1),"")))</f>
        <v/>
      </c>
      <c r="D17359">
        <f>IF(GL_Paste!$B17356="","",IFERROR(INDEX(DeptName,MATCH($C17359,DeptTag,0)),"UNALLOCATED"))</f>
        <v/>
      </c>
      <c r="E17359">
        <f>IF(GL_Paste!$B17356="","",IFERROR(INDEX(AcctCat,MATCH(GL_Paste!$B17356&amp;"",AcctCode,0)),"UNKNOWN"))</f>
        <v/>
      </c>
      <c r="F17359">
        <f>IF(GL_Paste!$B17356="","",IFERROR(INDEX(AcctSub,MATCH(GL_Paste!$B17356&amp;"",AcctCode,0)),"UNKNOWN"))</f>
        <v/>
      </c>
    </row>
    <row r="17360">
      <c r="A17360" s="40">
        <f>IF(GL_Paste!$B17357="","",N(GL_Paste!$H17357)-N(GL_Paste!$G17357))</f>
        <v/>
      </c>
      <c r="B17360" s="43">
        <f>IF(GL_Paste!$B17357="","",DATE(YEAR(GL_Paste!$E17357),MONTH(GL_Paste!$E17357),1))</f>
        <v/>
      </c>
      <c r="C17360">
        <f>IF(GL_Paste!$B17357="","",IF(TRIM(GL_Paste!$M17357)&lt;&gt;"",TRIM(GL_Paste!$M17357),IFERROR(MID(GL_Paste!$I17357,FIND("[",GL_Paste!$I17357)+1,FIND("]",GL_Paste!$I17357)-FIND("[",GL_Paste!$I17357)-1),"")))</f>
        <v/>
      </c>
      <c r="D17360">
        <f>IF(GL_Paste!$B17357="","",IFERROR(INDEX(DeptName,MATCH($C17360,DeptTag,0)),"UNALLOCATED"))</f>
        <v/>
      </c>
      <c r="E17360">
        <f>IF(GL_Paste!$B17357="","",IFERROR(INDEX(AcctCat,MATCH(GL_Paste!$B17357&amp;"",AcctCode,0)),"UNKNOWN"))</f>
        <v/>
      </c>
      <c r="F17360">
        <f>IF(GL_Paste!$B17357="","",IFERROR(INDEX(AcctSub,MATCH(GL_Paste!$B17357&amp;"",AcctCode,0)),"UNKNOWN"))</f>
        <v/>
      </c>
    </row>
    <row r="17361">
      <c r="A17361" s="40">
        <f>IF(GL_Paste!$B17358="","",N(GL_Paste!$H17358)-N(GL_Paste!$G17358))</f>
        <v/>
      </c>
      <c r="B17361" s="43">
        <f>IF(GL_Paste!$B17358="","",DATE(YEAR(GL_Paste!$E17358),MONTH(GL_Paste!$E17358),1))</f>
        <v/>
      </c>
      <c r="C17361">
        <f>IF(GL_Paste!$B17358="","",IF(TRIM(GL_Paste!$M17358)&lt;&gt;"",TRIM(GL_Paste!$M17358),IFERROR(MID(GL_Paste!$I17358,FIND("[",GL_Paste!$I17358)+1,FIND("]",GL_Paste!$I17358)-FIND("[",GL_Paste!$I17358)-1),"")))</f>
        <v/>
      </c>
      <c r="D17361">
        <f>IF(GL_Paste!$B17358="","",IFERROR(INDEX(DeptName,MATCH($C17361,DeptTag,0)),"UNALLOCATED"))</f>
        <v/>
      </c>
      <c r="E17361">
        <f>IF(GL_Paste!$B17358="","",IFERROR(INDEX(AcctCat,MATCH(GL_Paste!$B17358&amp;"",AcctCode,0)),"UNKNOWN"))</f>
        <v/>
      </c>
      <c r="F17361">
        <f>IF(GL_Paste!$B17358="","",IFERROR(INDEX(AcctSub,MATCH(GL_Paste!$B17358&amp;"",AcctCode,0)),"UNKNOWN"))</f>
        <v/>
      </c>
    </row>
    <row r="17362">
      <c r="A17362" s="40">
        <f>IF(GL_Paste!$B17359="","",N(GL_Paste!$H17359)-N(GL_Paste!$G17359))</f>
        <v/>
      </c>
      <c r="B17362" s="43">
        <f>IF(GL_Paste!$B17359="","",DATE(YEAR(GL_Paste!$E17359),MONTH(GL_Paste!$E17359),1))</f>
        <v/>
      </c>
      <c r="C17362">
        <f>IF(GL_Paste!$B17359="","",IF(TRIM(GL_Paste!$M17359)&lt;&gt;"",TRIM(GL_Paste!$M17359),IFERROR(MID(GL_Paste!$I17359,FIND("[",GL_Paste!$I17359)+1,FIND("]",GL_Paste!$I17359)-FIND("[",GL_Paste!$I17359)-1),"")))</f>
        <v/>
      </c>
      <c r="D17362">
        <f>IF(GL_Paste!$B17359="","",IFERROR(INDEX(DeptName,MATCH($C17362,DeptTag,0)),"UNALLOCATED"))</f>
        <v/>
      </c>
      <c r="E17362">
        <f>IF(GL_Paste!$B17359="","",IFERROR(INDEX(AcctCat,MATCH(GL_Paste!$B17359&amp;"",AcctCode,0)),"UNKNOWN"))</f>
        <v/>
      </c>
      <c r="F17362">
        <f>IF(GL_Paste!$B17359="","",IFERROR(INDEX(AcctSub,MATCH(GL_Paste!$B17359&amp;"",AcctCode,0)),"UNKNOWN"))</f>
        <v/>
      </c>
    </row>
    <row r="17363">
      <c r="A17363" s="40">
        <f>IF(GL_Paste!$B17360="","",N(GL_Paste!$H17360)-N(GL_Paste!$G17360))</f>
        <v/>
      </c>
      <c r="B17363" s="43">
        <f>IF(GL_Paste!$B17360="","",DATE(YEAR(GL_Paste!$E17360),MONTH(GL_Paste!$E17360),1))</f>
        <v/>
      </c>
      <c r="C17363">
        <f>IF(GL_Paste!$B17360="","",IF(TRIM(GL_Paste!$M17360)&lt;&gt;"",TRIM(GL_Paste!$M17360),IFERROR(MID(GL_Paste!$I17360,FIND("[",GL_Paste!$I17360)+1,FIND("]",GL_Paste!$I17360)-FIND("[",GL_Paste!$I17360)-1),"")))</f>
        <v/>
      </c>
      <c r="D17363">
        <f>IF(GL_Paste!$B17360="","",IFERROR(INDEX(DeptName,MATCH($C17363,DeptTag,0)),"UNALLOCATED"))</f>
        <v/>
      </c>
      <c r="E17363">
        <f>IF(GL_Paste!$B17360="","",IFERROR(INDEX(AcctCat,MATCH(GL_Paste!$B17360&amp;"",AcctCode,0)),"UNKNOWN"))</f>
        <v/>
      </c>
      <c r="F17363">
        <f>IF(GL_Paste!$B17360="","",IFERROR(INDEX(AcctSub,MATCH(GL_Paste!$B17360&amp;"",AcctCode,0)),"UNKNOWN"))</f>
        <v/>
      </c>
    </row>
    <row r="17364">
      <c r="A17364" s="40">
        <f>IF(GL_Paste!$B17361="","",N(GL_Paste!$H17361)-N(GL_Paste!$G17361))</f>
        <v/>
      </c>
      <c r="B17364" s="43">
        <f>IF(GL_Paste!$B17361="","",DATE(YEAR(GL_Paste!$E17361),MONTH(GL_Paste!$E17361),1))</f>
        <v/>
      </c>
      <c r="C17364">
        <f>IF(GL_Paste!$B17361="","",IF(TRIM(GL_Paste!$M17361)&lt;&gt;"",TRIM(GL_Paste!$M17361),IFERROR(MID(GL_Paste!$I17361,FIND("[",GL_Paste!$I17361)+1,FIND("]",GL_Paste!$I17361)-FIND("[",GL_Paste!$I17361)-1),"")))</f>
        <v/>
      </c>
      <c r="D17364">
        <f>IF(GL_Paste!$B17361="","",IFERROR(INDEX(DeptName,MATCH($C17364,DeptTag,0)),"UNALLOCATED"))</f>
        <v/>
      </c>
      <c r="E17364">
        <f>IF(GL_Paste!$B17361="","",IFERROR(INDEX(AcctCat,MATCH(GL_Paste!$B17361&amp;"",AcctCode,0)),"UNKNOWN"))</f>
        <v/>
      </c>
      <c r="F17364">
        <f>IF(GL_Paste!$B17361="","",IFERROR(INDEX(AcctSub,MATCH(GL_Paste!$B17361&amp;"",AcctCode,0)),"UNKNOWN"))</f>
        <v/>
      </c>
    </row>
    <row r="17365">
      <c r="A17365" s="40">
        <f>IF(GL_Paste!$B17362="","",N(GL_Paste!$H17362)-N(GL_Paste!$G17362))</f>
        <v/>
      </c>
      <c r="B17365" s="43">
        <f>IF(GL_Paste!$B17362="","",DATE(YEAR(GL_Paste!$E17362),MONTH(GL_Paste!$E17362),1))</f>
        <v/>
      </c>
      <c r="C17365">
        <f>IF(GL_Paste!$B17362="","",IF(TRIM(GL_Paste!$M17362)&lt;&gt;"",TRIM(GL_Paste!$M17362),IFERROR(MID(GL_Paste!$I17362,FIND("[",GL_Paste!$I17362)+1,FIND("]",GL_Paste!$I17362)-FIND("[",GL_Paste!$I17362)-1),"")))</f>
        <v/>
      </c>
      <c r="D17365">
        <f>IF(GL_Paste!$B17362="","",IFERROR(INDEX(DeptName,MATCH($C17365,DeptTag,0)),"UNALLOCATED"))</f>
        <v/>
      </c>
      <c r="E17365">
        <f>IF(GL_Paste!$B17362="","",IFERROR(INDEX(AcctCat,MATCH(GL_Paste!$B17362&amp;"",AcctCode,0)),"UNKNOWN"))</f>
        <v/>
      </c>
      <c r="F17365">
        <f>IF(GL_Paste!$B17362="","",IFERROR(INDEX(AcctSub,MATCH(GL_Paste!$B17362&amp;"",AcctCode,0)),"UNKNOWN"))</f>
        <v/>
      </c>
    </row>
    <row r="17366">
      <c r="A17366" s="40">
        <f>IF(GL_Paste!$B17363="","",N(GL_Paste!$H17363)-N(GL_Paste!$G17363))</f>
        <v/>
      </c>
      <c r="B17366" s="43">
        <f>IF(GL_Paste!$B17363="","",DATE(YEAR(GL_Paste!$E17363),MONTH(GL_Paste!$E17363),1))</f>
        <v/>
      </c>
      <c r="C17366">
        <f>IF(GL_Paste!$B17363="","",IF(TRIM(GL_Paste!$M17363)&lt;&gt;"",TRIM(GL_Paste!$M17363),IFERROR(MID(GL_Paste!$I17363,FIND("[",GL_Paste!$I17363)+1,FIND("]",GL_Paste!$I17363)-FIND("[",GL_Paste!$I17363)-1),"")))</f>
        <v/>
      </c>
      <c r="D17366">
        <f>IF(GL_Paste!$B17363="","",IFERROR(INDEX(DeptName,MATCH($C17366,DeptTag,0)),"UNALLOCATED"))</f>
        <v/>
      </c>
      <c r="E17366">
        <f>IF(GL_Paste!$B17363="","",IFERROR(INDEX(AcctCat,MATCH(GL_Paste!$B17363&amp;"",AcctCode,0)),"UNKNOWN"))</f>
        <v/>
      </c>
      <c r="F17366">
        <f>IF(GL_Paste!$B17363="","",IFERROR(INDEX(AcctSub,MATCH(GL_Paste!$B17363&amp;"",AcctCode,0)),"UNKNOWN"))</f>
        <v/>
      </c>
    </row>
    <row r="17367">
      <c r="A17367" s="40">
        <f>IF(GL_Paste!$B17364="","",N(GL_Paste!$H17364)-N(GL_Paste!$G17364))</f>
        <v/>
      </c>
      <c r="B17367" s="43">
        <f>IF(GL_Paste!$B17364="","",DATE(YEAR(GL_Paste!$E17364),MONTH(GL_Paste!$E17364),1))</f>
        <v/>
      </c>
      <c r="C17367">
        <f>IF(GL_Paste!$B17364="","",IF(TRIM(GL_Paste!$M17364)&lt;&gt;"",TRIM(GL_Paste!$M17364),IFERROR(MID(GL_Paste!$I17364,FIND("[",GL_Paste!$I17364)+1,FIND("]",GL_Paste!$I17364)-FIND("[",GL_Paste!$I17364)-1),"")))</f>
        <v/>
      </c>
      <c r="D17367">
        <f>IF(GL_Paste!$B17364="","",IFERROR(INDEX(DeptName,MATCH($C17367,DeptTag,0)),"UNALLOCATED"))</f>
        <v/>
      </c>
      <c r="E17367">
        <f>IF(GL_Paste!$B17364="","",IFERROR(INDEX(AcctCat,MATCH(GL_Paste!$B17364&amp;"",AcctCode,0)),"UNKNOWN"))</f>
        <v/>
      </c>
      <c r="F17367">
        <f>IF(GL_Paste!$B17364="","",IFERROR(INDEX(AcctSub,MATCH(GL_Paste!$B17364&amp;"",AcctCode,0)),"UNKNOWN"))</f>
        <v/>
      </c>
    </row>
    <row r="17368">
      <c r="A17368" s="40">
        <f>IF(GL_Paste!$B17365="","",N(GL_Paste!$H17365)-N(GL_Paste!$G17365))</f>
        <v/>
      </c>
      <c r="B17368" s="43">
        <f>IF(GL_Paste!$B17365="","",DATE(YEAR(GL_Paste!$E17365),MONTH(GL_Paste!$E17365),1))</f>
        <v/>
      </c>
      <c r="C17368">
        <f>IF(GL_Paste!$B17365="","",IF(TRIM(GL_Paste!$M17365)&lt;&gt;"",TRIM(GL_Paste!$M17365),IFERROR(MID(GL_Paste!$I17365,FIND("[",GL_Paste!$I17365)+1,FIND("]",GL_Paste!$I17365)-FIND("[",GL_Paste!$I17365)-1),"")))</f>
        <v/>
      </c>
      <c r="D17368">
        <f>IF(GL_Paste!$B17365="","",IFERROR(INDEX(DeptName,MATCH($C17368,DeptTag,0)),"UNALLOCATED"))</f>
        <v/>
      </c>
      <c r="E17368">
        <f>IF(GL_Paste!$B17365="","",IFERROR(INDEX(AcctCat,MATCH(GL_Paste!$B17365&amp;"",AcctCode,0)),"UNKNOWN"))</f>
        <v/>
      </c>
      <c r="F17368">
        <f>IF(GL_Paste!$B17365="","",IFERROR(INDEX(AcctSub,MATCH(GL_Paste!$B17365&amp;"",AcctCode,0)),"UNKNOWN"))</f>
        <v/>
      </c>
    </row>
    <row r="17369">
      <c r="A17369" s="40">
        <f>IF(GL_Paste!$B17366="","",N(GL_Paste!$H17366)-N(GL_Paste!$G17366))</f>
        <v/>
      </c>
      <c r="B17369" s="43">
        <f>IF(GL_Paste!$B17366="","",DATE(YEAR(GL_Paste!$E17366),MONTH(GL_Paste!$E17366),1))</f>
        <v/>
      </c>
      <c r="C17369">
        <f>IF(GL_Paste!$B17366="","",IF(TRIM(GL_Paste!$M17366)&lt;&gt;"",TRIM(GL_Paste!$M17366),IFERROR(MID(GL_Paste!$I17366,FIND("[",GL_Paste!$I17366)+1,FIND("]",GL_Paste!$I17366)-FIND("[",GL_Paste!$I17366)-1),"")))</f>
        <v/>
      </c>
      <c r="D17369">
        <f>IF(GL_Paste!$B17366="","",IFERROR(INDEX(DeptName,MATCH($C17369,DeptTag,0)),"UNALLOCATED"))</f>
        <v/>
      </c>
      <c r="E17369">
        <f>IF(GL_Paste!$B17366="","",IFERROR(INDEX(AcctCat,MATCH(GL_Paste!$B17366&amp;"",AcctCode,0)),"UNKNOWN"))</f>
        <v/>
      </c>
      <c r="F17369">
        <f>IF(GL_Paste!$B17366="","",IFERROR(INDEX(AcctSub,MATCH(GL_Paste!$B17366&amp;"",AcctCode,0)),"UNKNOWN"))</f>
        <v/>
      </c>
    </row>
    <row r="17370">
      <c r="A17370" s="40">
        <f>IF(GL_Paste!$B17367="","",N(GL_Paste!$H17367)-N(GL_Paste!$G17367))</f>
        <v/>
      </c>
      <c r="B17370" s="43">
        <f>IF(GL_Paste!$B17367="","",DATE(YEAR(GL_Paste!$E17367),MONTH(GL_Paste!$E17367),1))</f>
        <v/>
      </c>
      <c r="C17370">
        <f>IF(GL_Paste!$B17367="","",IF(TRIM(GL_Paste!$M17367)&lt;&gt;"",TRIM(GL_Paste!$M17367),IFERROR(MID(GL_Paste!$I17367,FIND("[",GL_Paste!$I17367)+1,FIND("]",GL_Paste!$I17367)-FIND("[",GL_Paste!$I17367)-1),"")))</f>
        <v/>
      </c>
      <c r="D17370">
        <f>IF(GL_Paste!$B17367="","",IFERROR(INDEX(DeptName,MATCH($C17370,DeptTag,0)),"UNALLOCATED"))</f>
        <v/>
      </c>
      <c r="E17370">
        <f>IF(GL_Paste!$B17367="","",IFERROR(INDEX(AcctCat,MATCH(GL_Paste!$B17367&amp;"",AcctCode,0)),"UNKNOWN"))</f>
        <v/>
      </c>
      <c r="F17370">
        <f>IF(GL_Paste!$B17367="","",IFERROR(INDEX(AcctSub,MATCH(GL_Paste!$B17367&amp;"",AcctCode,0)),"UNKNOWN"))</f>
        <v/>
      </c>
    </row>
    <row r="17371">
      <c r="A17371" s="40">
        <f>IF(GL_Paste!$B17368="","",N(GL_Paste!$H17368)-N(GL_Paste!$G17368))</f>
        <v/>
      </c>
      <c r="B17371" s="43">
        <f>IF(GL_Paste!$B17368="","",DATE(YEAR(GL_Paste!$E17368),MONTH(GL_Paste!$E17368),1))</f>
        <v/>
      </c>
      <c r="C17371">
        <f>IF(GL_Paste!$B17368="","",IF(TRIM(GL_Paste!$M17368)&lt;&gt;"",TRIM(GL_Paste!$M17368),IFERROR(MID(GL_Paste!$I17368,FIND("[",GL_Paste!$I17368)+1,FIND("]",GL_Paste!$I17368)-FIND("[",GL_Paste!$I17368)-1),"")))</f>
        <v/>
      </c>
      <c r="D17371">
        <f>IF(GL_Paste!$B17368="","",IFERROR(INDEX(DeptName,MATCH($C17371,DeptTag,0)),"UNALLOCATED"))</f>
        <v/>
      </c>
      <c r="E17371">
        <f>IF(GL_Paste!$B17368="","",IFERROR(INDEX(AcctCat,MATCH(GL_Paste!$B17368&amp;"",AcctCode,0)),"UNKNOWN"))</f>
        <v/>
      </c>
      <c r="F17371">
        <f>IF(GL_Paste!$B17368="","",IFERROR(INDEX(AcctSub,MATCH(GL_Paste!$B17368&amp;"",AcctCode,0)),"UNKNOWN"))</f>
        <v/>
      </c>
    </row>
    <row r="17372">
      <c r="A17372" s="40">
        <f>IF(GL_Paste!$B17369="","",N(GL_Paste!$H17369)-N(GL_Paste!$G17369))</f>
        <v/>
      </c>
      <c r="B17372" s="43">
        <f>IF(GL_Paste!$B17369="","",DATE(YEAR(GL_Paste!$E17369),MONTH(GL_Paste!$E17369),1))</f>
        <v/>
      </c>
      <c r="C17372">
        <f>IF(GL_Paste!$B17369="","",IF(TRIM(GL_Paste!$M17369)&lt;&gt;"",TRIM(GL_Paste!$M17369),IFERROR(MID(GL_Paste!$I17369,FIND("[",GL_Paste!$I17369)+1,FIND("]",GL_Paste!$I17369)-FIND("[",GL_Paste!$I17369)-1),"")))</f>
        <v/>
      </c>
      <c r="D17372">
        <f>IF(GL_Paste!$B17369="","",IFERROR(INDEX(DeptName,MATCH($C17372,DeptTag,0)),"UNALLOCATED"))</f>
        <v/>
      </c>
      <c r="E17372">
        <f>IF(GL_Paste!$B17369="","",IFERROR(INDEX(AcctCat,MATCH(GL_Paste!$B17369&amp;"",AcctCode,0)),"UNKNOWN"))</f>
        <v/>
      </c>
      <c r="F17372">
        <f>IF(GL_Paste!$B17369="","",IFERROR(INDEX(AcctSub,MATCH(GL_Paste!$B17369&amp;"",AcctCode,0)),"UNKNOWN"))</f>
        <v/>
      </c>
    </row>
    <row r="17373">
      <c r="A17373" s="40">
        <f>IF(GL_Paste!$B17370="","",N(GL_Paste!$H17370)-N(GL_Paste!$G17370))</f>
        <v/>
      </c>
      <c r="B17373" s="43">
        <f>IF(GL_Paste!$B17370="","",DATE(YEAR(GL_Paste!$E17370),MONTH(GL_Paste!$E17370),1))</f>
        <v/>
      </c>
      <c r="C17373">
        <f>IF(GL_Paste!$B17370="","",IF(TRIM(GL_Paste!$M17370)&lt;&gt;"",TRIM(GL_Paste!$M17370),IFERROR(MID(GL_Paste!$I17370,FIND("[",GL_Paste!$I17370)+1,FIND("]",GL_Paste!$I17370)-FIND("[",GL_Paste!$I17370)-1),"")))</f>
        <v/>
      </c>
      <c r="D17373">
        <f>IF(GL_Paste!$B17370="","",IFERROR(INDEX(DeptName,MATCH($C17373,DeptTag,0)),"UNALLOCATED"))</f>
        <v/>
      </c>
      <c r="E17373">
        <f>IF(GL_Paste!$B17370="","",IFERROR(INDEX(AcctCat,MATCH(GL_Paste!$B17370&amp;"",AcctCode,0)),"UNKNOWN"))</f>
        <v/>
      </c>
      <c r="F17373">
        <f>IF(GL_Paste!$B17370="","",IFERROR(INDEX(AcctSub,MATCH(GL_Paste!$B17370&amp;"",AcctCode,0)),"UNKNOWN"))</f>
        <v/>
      </c>
    </row>
    <row r="17374">
      <c r="A17374" s="40">
        <f>IF(GL_Paste!$B17371="","",N(GL_Paste!$H17371)-N(GL_Paste!$G17371))</f>
        <v/>
      </c>
      <c r="B17374" s="43">
        <f>IF(GL_Paste!$B17371="","",DATE(YEAR(GL_Paste!$E17371),MONTH(GL_Paste!$E17371),1))</f>
        <v/>
      </c>
      <c r="C17374">
        <f>IF(GL_Paste!$B17371="","",IF(TRIM(GL_Paste!$M17371)&lt;&gt;"",TRIM(GL_Paste!$M17371),IFERROR(MID(GL_Paste!$I17371,FIND("[",GL_Paste!$I17371)+1,FIND("]",GL_Paste!$I17371)-FIND("[",GL_Paste!$I17371)-1),"")))</f>
        <v/>
      </c>
      <c r="D17374">
        <f>IF(GL_Paste!$B17371="","",IFERROR(INDEX(DeptName,MATCH($C17374,DeptTag,0)),"UNALLOCATED"))</f>
        <v/>
      </c>
      <c r="E17374">
        <f>IF(GL_Paste!$B17371="","",IFERROR(INDEX(AcctCat,MATCH(GL_Paste!$B17371&amp;"",AcctCode,0)),"UNKNOWN"))</f>
        <v/>
      </c>
      <c r="F17374">
        <f>IF(GL_Paste!$B17371="","",IFERROR(INDEX(AcctSub,MATCH(GL_Paste!$B17371&amp;"",AcctCode,0)),"UNKNOWN"))</f>
        <v/>
      </c>
    </row>
    <row r="17375">
      <c r="A17375" s="40">
        <f>IF(GL_Paste!$B17372="","",N(GL_Paste!$H17372)-N(GL_Paste!$G17372))</f>
        <v/>
      </c>
      <c r="B17375" s="43">
        <f>IF(GL_Paste!$B17372="","",DATE(YEAR(GL_Paste!$E17372),MONTH(GL_Paste!$E17372),1))</f>
        <v/>
      </c>
      <c r="C17375">
        <f>IF(GL_Paste!$B17372="","",IF(TRIM(GL_Paste!$M17372)&lt;&gt;"",TRIM(GL_Paste!$M17372),IFERROR(MID(GL_Paste!$I17372,FIND("[",GL_Paste!$I17372)+1,FIND("]",GL_Paste!$I17372)-FIND("[",GL_Paste!$I17372)-1),"")))</f>
        <v/>
      </c>
      <c r="D17375">
        <f>IF(GL_Paste!$B17372="","",IFERROR(INDEX(DeptName,MATCH($C17375,DeptTag,0)),"UNALLOCATED"))</f>
        <v/>
      </c>
      <c r="E17375">
        <f>IF(GL_Paste!$B17372="","",IFERROR(INDEX(AcctCat,MATCH(GL_Paste!$B17372&amp;"",AcctCode,0)),"UNKNOWN"))</f>
        <v/>
      </c>
      <c r="F17375">
        <f>IF(GL_Paste!$B17372="","",IFERROR(INDEX(AcctSub,MATCH(GL_Paste!$B17372&amp;"",AcctCode,0)),"UNKNOWN"))</f>
        <v/>
      </c>
    </row>
    <row r="17376">
      <c r="A17376" s="40">
        <f>IF(GL_Paste!$B17373="","",N(GL_Paste!$H17373)-N(GL_Paste!$G17373))</f>
        <v/>
      </c>
      <c r="B17376" s="43">
        <f>IF(GL_Paste!$B17373="","",DATE(YEAR(GL_Paste!$E17373),MONTH(GL_Paste!$E17373),1))</f>
        <v/>
      </c>
      <c r="C17376">
        <f>IF(GL_Paste!$B17373="","",IF(TRIM(GL_Paste!$M17373)&lt;&gt;"",TRIM(GL_Paste!$M17373),IFERROR(MID(GL_Paste!$I17373,FIND("[",GL_Paste!$I17373)+1,FIND("]",GL_Paste!$I17373)-FIND("[",GL_Paste!$I17373)-1),"")))</f>
        <v/>
      </c>
      <c r="D17376">
        <f>IF(GL_Paste!$B17373="","",IFERROR(INDEX(DeptName,MATCH($C17376,DeptTag,0)),"UNALLOCATED"))</f>
        <v/>
      </c>
      <c r="E17376">
        <f>IF(GL_Paste!$B17373="","",IFERROR(INDEX(AcctCat,MATCH(GL_Paste!$B17373&amp;"",AcctCode,0)),"UNKNOWN"))</f>
        <v/>
      </c>
      <c r="F17376">
        <f>IF(GL_Paste!$B17373="","",IFERROR(INDEX(AcctSub,MATCH(GL_Paste!$B17373&amp;"",AcctCode,0)),"UNKNOWN"))</f>
        <v/>
      </c>
    </row>
    <row r="17377">
      <c r="A17377" s="40">
        <f>IF(GL_Paste!$B17374="","",N(GL_Paste!$H17374)-N(GL_Paste!$G17374))</f>
        <v/>
      </c>
      <c r="B17377" s="43">
        <f>IF(GL_Paste!$B17374="","",DATE(YEAR(GL_Paste!$E17374),MONTH(GL_Paste!$E17374),1))</f>
        <v/>
      </c>
      <c r="C17377">
        <f>IF(GL_Paste!$B17374="","",IF(TRIM(GL_Paste!$M17374)&lt;&gt;"",TRIM(GL_Paste!$M17374),IFERROR(MID(GL_Paste!$I17374,FIND("[",GL_Paste!$I17374)+1,FIND("]",GL_Paste!$I17374)-FIND("[",GL_Paste!$I17374)-1),"")))</f>
        <v/>
      </c>
      <c r="D17377">
        <f>IF(GL_Paste!$B17374="","",IFERROR(INDEX(DeptName,MATCH($C17377,DeptTag,0)),"UNALLOCATED"))</f>
        <v/>
      </c>
      <c r="E17377">
        <f>IF(GL_Paste!$B17374="","",IFERROR(INDEX(AcctCat,MATCH(GL_Paste!$B17374&amp;"",AcctCode,0)),"UNKNOWN"))</f>
        <v/>
      </c>
      <c r="F17377">
        <f>IF(GL_Paste!$B17374="","",IFERROR(INDEX(AcctSub,MATCH(GL_Paste!$B17374&amp;"",AcctCode,0)),"UNKNOWN"))</f>
        <v/>
      </c>
    </row>
    <row r="17378">
      <c r="A17378" s="40">
        <f>IF(GL_Paste!$B17375="","",N(GL_Paste!$H17375)-N(GL_Paste!$G17375))</f>
        <v/>
      </c>
      <c r="B17378" s="43">
        <f>IF(GL_Paste!$B17375="","",DATE(YEAR(GL_Paste!$E17375),MONTH(GL_Paste!$E17375),1))</f>
        <v/>
      </c>
      <c r="C17378">
        <f>IF(GL_Paste!$B17375="","",IF(TRIM(GL_Paste!$M17375)&lt;&gt;"",TRIM(GL_Paste!$M17375),IFERROR(MID(GL_Paste!$I17375,FIND("[",GL_Paste!$I17375)+1,FIND("]",GL_Paste!$I17375)-FIND("[",GL_Paste!$I17375)-1),"")))</f>
        <v/>
      </c>
      <c r="D17378">
        <f>IF(GL_Paste!$B17375="","",IFERROR(INDEX(DeptName,MATCH($C17378,DeptTag,0)),"UNALLOCATED"))</f>
        <v/>
      </c>
      <c r="E17378">
        <f>IF(GL_Paste!$B17375="","",IFERROR(INDEX(AcctCat,MATCH(GL_Paste!$B17375&amp;"",AcctCode,0)),"UNKNOWN"))</f>
        <v/>
      </c>
      <c r="F17378">
        <f>IF(GL_Paste!$B17375="","",IFERROR(INDEX(AcctSub,MATCH(GL_Paste!$B17375&amp;"",AcctCode,0)),"UNKNOWN"))</f>
        <v/>
      </c>
    </row>
    <row r="17379">
      <c r="A17379" s="40">
        <f>IF(GL_Paste!$B17376="","",N(GL_Paste!$H17376)-N(GL_Paste!$G17376))</f>
        <v/>
      </c>
      <c r="B17379" s="43">
        <f>IF(GL_Paste!$B17376="","",DATE(YEAR(GL_Paste!$E17376),MONTH(GL_Paste!$E17376),1))</f>
        <v/>
      </c>
      <c r="C17379">
        <f>IF(GL_Paste!$B17376="","",IF(TRIM(GL_Paste!$M17376)&lt;&gt;"",TRIM(GL_Paste!$M17376),IFERROR(MID(GL_Paste!$I17376,FIND("[",GL_Paste!$I17376)+1,FIND("]",GL_Paste!$I17376)-FIND("[",GL_Paste!$I17376)-1),"")))</f>
        <v/>
      </c>
      <c r="D17379">
        <f>IF(GL_Paste!$B17376="","",IFERROR(INDEX(DeptName,MATCH($C17379,DeptTag,0)),"UNALLOCATED"))</f>
        <v/>
      </c>
      <c r="E17379">
        <f>IF(GL_Paste!$B17376="","",IFERROR(INDEX(AcctCat,MATCH(GL_Paste!$B17376&amp;"",AcctCode,0)),"UNKNOWN"))</f>
        <v/>
      </c>
      <c r="F17379">
        <f>IF(GL_Paste!$B17376="","",IFERROR(INDEX(AcctSub,MATCH(GL_Paste!$B17376&amp;"",AcctCode,0)),"UNKNOWN"))</f>
        <v/>
      </c>
    </row>
    <row r="17380">
      <c r="A17380" s="40">
        <f>IF(GL_Paste!$B17377="","",N(GL_Paste!$H17377)-N(GL_Paste!$G17377))</f>
        <v/>
      </c>
      <c r="B17380" s="43">
        <f>IF(GL_Paste!$B17377="","",DATE(YEAR(GL_Paste!$E17377),MONTH(GL_Paste!$E17377),1))</f>
        <v/>
      </c>
      <c r="C17380">
        <f>IF(GL_Paste!$B17377="","",IF(TRIM(GL_Paste!$M17377)&lt;&gt;"",TRIM(GL_Paste!$M17377),IFERROR(MID(GL_Paste!$I17377,FIND("[",GL_Paste!$I17377)+1,FIND("]",GL_Paste!$I17377)-FIND("[",GL_Paste!$I17377)-1),"")))</f>
        <v/>
      </c>
      <c r="D17380">
        <f>IF(GL_Paste!$B17377="","",IFERROR(INDEX(DeptName,MATCH($C17380,DeptTag,0)),"UNALLOCATED"))</f>
        <v/>
      </c>
      <c r="E17380">
        <f>IF(GL_Paste!$B17377="","",IFERROR(INDEX(AcctCat,MATCH(GL_Paste!$B17377&amp;"",AcctCode,0)),"UNKNOWN"))</f>
        <v/>
      </c>
      <c r="F17380">
        <f>IF(GL_Paste!$B17377="","",IFERROR(INDEX(AcctSub,MATCH(GL_Paste!$B17377&amp;"",AcctCode,0)),"UNKNOWN"))</f>
        <v/>
      </c>
    </row>
    <row r="17381">
      <c r="A17381" s="40">
        <f>IF(GL_Paste!$B17378="","",N(GL_Paste!$H17378)-N(GL_Paste!$G17378))</f>
        <v/>
      </c>
      <c r="B17381" s="43">
        <f>IF(GL_Paste!$B17378="","",DATE(YEAR(GL_Paste!$E17378),MONTH(GL_Paste!$E17378),1))</f>
        <v/>
      </c>
      <c r="C17381">
        <f>IF(GL_Paste!$B17378="","",IF(TRIM(GL_Paste!$M17378)&lt;&gt;"",TRIM(GL_Paste!$M17378),IFERROR(MID(GL_Paste!$I17378,FIND("[",GL_Paste!$I17378)+1,FIND("]",GL_Paste!$I17378)-FIND("[",GL_Paste!$I17378)-1),"")))</f>
        <v/>
      </c>
      <c r="D17381">
        <f>IF(GL_Paste!$B17378="","",IFERROR(INDEX(DeptName,MATCH($C17381,DeptTag,0)),"UNALLOCATED"))</f>
        <v/>
      </c>
      <c r="E17381">
        <f>IF(GL_Paste!$B17378="","",IFERROR(INDEX(AcctCat,MATCH(GL_Paste!$B17378&amp;"",AcctCode,0)),"UNKNOWN"))</f>
        <v/>
      </c>
      <c r="F17381">
        <f>IF(GL_Paste!$B17378="","",IFERROR(INDEX(AcctSub,MATCH(GL_Paste!$B17378&amp;"",AcctCode,0)),"UNKNOWN"))</f>
        <v/>
      </c>
    </row>
    <row r="17382">
      <c r="A17382" s="40">
        <f>IF(GL_Paste!$B17379="","",N(GL_Paste!$H17379)-N(GL_Paste!$G17379))</f>
        <v/>
      </c>
      <c r="B17382" s="43">
        <f>IF(GL_Paste!$B17379="","",DATE(YEAR(GL_Paste!$E17379),MONTH(GL_Paste!$E17379),1))</f>
        <v/>
      </c>
      <c r="C17382">
        <f>IF(GL_Paste!$B17379="","",IF(TRIM(GL_Paste!$M17379)&lt;&gt;"",TRIM(GL_Paste!$M17379),IFERROR(MID(GL_Paste!$I17379,FIND("[",GL_Paste!$I17379)+1,FIND("]",GL_Paste!$I17379)-FIND("[",GL_Paste!$I17379)-1),"")))</f>
        <v/>
      </c>
      <c r="D17382">
        <f>IF(GL_Paste!$B17379="","",IFERROR(INDEX(DeptName,MATCH($C17382,DeptTag,0)),"UNALLOCATED"))</f>
        <v/>
      </c>
      <c r="E17382">
        <f>IF(GL_Paste!$B17379="","",IFERROR(INDEX(AcctCat,MATCH(GL_Paste!$B17379&amp;"",AcctCode,0)),"UNKNOWN"))</f>
        <v/>
      </c>
      <c r="F17382">
        <f>IF(GL_Paste!$B17379="","",IFERROR(INDEX(AcctSub,MATCH(GL_Paste!$B17379&amp;"",AcctCode,0)),"UNKNOWN"))</f>
        <v/>
      </c>
    </row>
    <row r="17383">
      <c r="A17383" s="40">
        <f>IF(GL_Paste!$B17380="","",N(GL_Paste!$H17380)-N(GL_Paste!$G17380))</f>
        <v/>
      </c>
      <c r="B17383" s="43">
        <f>IF(GL_Paste!$B17380="","",DATE(YEAR(GL_Paste!$E17380),MONTH(GL_Paste!$E17380),1))</f>
        <v/>
      </c>
      <c r="C17383">
        <f>IF(GL_Paste!$B17380="","",IF(TRIM(GL_Paste!$M17380)&lt;&gt;"",TRIM(GL_Paste!$M17380),IFERROR(MID(GL_Paste!$I17380,FIND("[",GL_Paste!$I17380)+1,FIND("]",GL_Paste!$I17380)-FIND("[",GL_Paste!$I17380)-1),"")))</f>
        <v/>
      </c>
      <c r="D17383">
        <f>IF(GL_Paste!$B17380="","",IFERROR(INDEX(DeptName,MATCH($C17383,DeptTag,0)),"UNALLOCATED"))</f>
        <v/>
      </c>
      <c r="E17383">
        <f>IF(GL_Paste!$B17380="","",IFERROR(INDEX(AcctCat,MATCH(GL_Paste!$B17380&amp;"",AcctCode,0)),"UNKNOWN"))</f>
        <v/>
      </c>
      <c r="F17383">
        <f>IF(GL_Paste!$B17380="","",IFERROR(INDEX(AcctSub,MATCH(GL_Paste!$B17380&amp;"",AcctCode,0)),"UNKNOWN"))</f>
        <v/>
      </c>
    </row>
    <row r="17384">
      <c r="A17384" s="40">
        <f>IF(GL_Paste!$B17381="","",N(GL_Paste!$H17381)-N(GL_Paste!$G17381))</f>
        <v/>
      </c>
      <c r="B17384" s="43">
        <f>IF(GL_Paste!$B17381="","",DATE(YEAR(GL_Paste!$E17381),MONTH(GL_Paste!$E17381),1))</f>
        <v/>
      </c>
      <c r="C17384">
        <f>IF(GL_Paste!$B17381="","",IF(TRIM(GL_Paste!$M17381)&lt;&gt;"",TRIM(GL_Paste!$M17381),IFERROR(MID(GL_Paste!$I17381,FIND("[",GL_Paste!$I17381)+1,FIND("]",GL_Paste!$I17381)-FIND("[",GL_Paste!$I17381)-1),"")))</f>
        <v/>
      </c>
      <c r="D17384">
        <f>IF(GL_Paste!$B17381="","",IFERROR(INDEX(DeptName,MATCH($C17384,DeptTag,0)),"UNALLOCATED"))</f>
        <v/>
      </c>
      <c r="E17384">
        <f>IF(GL_Paste!$B17381="","",IFERROR(INDEX(AcctCat,MATCH(GL_Paste!$B17381&amp;"",AcctCode,0)),"UNKNOWN"))</f>
        <v/>
      </c>
      <c r="F17384">
        <f>IF(GL_Paste!$B17381="","",IFERROR(INDEX(AcctSub,MATCH(GL_Paste!$B17381&amp;"",AcctCode,0)),"UNKNOWN"))</f>
        <v/>
      </c>
    </row>
    <row r="17385">
      <c r="A17385" s="40">
        <f>IF(GL_Paste!$B17382="","",N(GL_Paste!$H17382)-N(GL_Paste!$G17382))</f>
        <v/>
      </c>
      <c r="B17385" s="43">
        <f>IF(GL_Paste!$B17382="","",DATE(YEAR(GL_Paste!$E17382),MONTH(GL_Paste!$E17382),1))</f>
        <v/>
      </c>
      <c r="C17385">
        <f>IF(GL_Paste!$B17382="","",IF(TRIM(GL_Paste!$M17382)&lt;&gt;"",TRIM(GL_Paste!$M17382),IFERROR(MID(GL_Paste!$I17382,FIND("[",GL_Paste!$I17382)+1,FIND("]",GL_Paste!$I17382)-FIND("[",GL_Paste!$I17382)-1),"")))</f>
        <v/>
      </c>
      <c r="D17385">
        <f>IF(GL_Paste!$B17382="","",IFERROR(INDEX(DeptName,MATCH($C17385,DeptTag,0)),"UNALLOCATED"))</f>
        <v/>
      </c>
      <c r="E17385">
        <f>IF(GL_Paste!$B17382="","",IFERROR(INDEX(AcctCat,MATCH(GL_Paste!$B17382&amp;"",AcctCode,0)),"UNKNOWN"))</f>
        <v/>
      </c>
      <c r="F17385">
        <f>IF(GL_Paste!$B17382="","",IFERROR(INDEX(AcctSub,MATCH(GL_Paste!$B17382&amp;"",AcctCode,0)),"UNKNOWN"))</f>
        <v/>
      </c>
    </row>
    <row r="17386">
      <c r="A17386" s="40">
        <f>IF(GL_Paste!$B17383="","",N(GL_Paste!$H17383)-N(GL_Paste!$G17383))</f>
        <v/>
      </c>
      <c r="B17386" s="43">
        <f>IF(GL_Paste!$B17383="","",DATE(YEAR(GL_Paste!$E17383),MONTH(GL_Paste!$E17383),1))</f>
        <v/>
      </c>
      <c r="C17386">
        <f>IF(GL_Paste!$B17383="","",IF(TRIM(GL_Paste!$M17383)&lt;&gt;"",TRIM(GL_Paste!$M17383),IFERROR(MID(GL_Paste!$I17383,FIND("[",GL_Paste!$I17383)+1,FIND("]",GL_Paste!$I17383)-FIND("[",GL_Paste!$I17383)-1),"")))</f>
        <v/>
      </c>
      <c r="D17386">
        <f>IF(GL_Paste!$B17383="","",IFERROR(INDEX(DeptName,MATCH($C17386,DeptTag,0)),"UNALLOCATED"))</f>
        <v/>
      </c>
      <c r="E17386">
        <f>IF(GL_Paste!$B17383="","",IFERROR(INDEX(AcctCat,MATCH(GL_Paste!$B17383&amp;"",AcctCode,0)),"UNKNOWN"))</f>
        <v/>
      </c>
      <c r="F17386">
        <f>IF(GL_Paste!$B17383="","",IFERROR(INDEX(AcctSub,MATCH(GL_Paste!$B17383&amp;"",AcctCode,0)),"UNKNOWN"))</f>
        <v/>
      </c>
    </row>
    <row r="17387">
      <c r="A17387" s="40">
        <f>IF(GL_Paste!$B17384="","",N(GL_Paste!$H17384)-N(GL_Paste!$G17384))</f>
        <v/>
      </c>
      <c r="B17387" s="43">
        <f>IF(GL_Paste!$B17384="","",DATE(YEAR(GL_Paste!$E17384),MONTH(GL_Paste!$E17384),1))</f>
        <v/>
      </c>
      <c r="C17387">
        <f>IF(GL_Paste!$B17384="","",IF(TRIM(GL_Paste!$M17384)&lt;&gt;"",TRIM(GL_Paste!$M17384),IFERROR(MID(GL_Paste!$I17384,FIND("[",GL_Paste!$I17384)+1,FIND("]",GL_Paste!$I17384)-FIND("[",GL_Paste!$I17384)-1),"")))</f>
        <v/>
      </c>
      <c r="D17387">
        <f>IF(GL_Paste!$B17384="","",IFERROR(INDEX(DeptName,MATCH($C17387,DeptTag,0)),"UNALLOCATED"))</f>
        <v/>
      </c>
      <c r="E17387">
        <f>IF(GL_Paste!$B17384="","",IFERROR(INDEX(AcctCat,MATCH(GL_Paste!$B17384&amp;"",AcctCode,0)),"UNKNOWN"))</f>
        <v/>
      </c>
      <c r="F17387">
        <f>IF(GL_Paste!$B17384="","",IFERROR(INDEX(AcctSub,MATCH(GL_Paste!$B17384&amp;"",AcctCode,0)),"UNKNOWN"))</f>
        <v/>
      </c>
    </row>
    <row r="17388">
      <c r="A17388" s="40">
        <f>IF(GL_Paste!$B17385="","",N(GL_Paste!$H17385)-N(GL_Paste!$G17385))</f>
        <v/>
      </c>
      <c r="B17388" s="43">
        <f>IF(GL_Paste!$B17385="","",DATE(YEAR(GL_Paste!$E17385),MONTH(GL_Paste!$E17385),1))</f>
        <v/>
      </c>
      <c r="C17388">
        <f>IF(GL_Paste!$B17385="","",IF(TRIM(GL_Paste!$M17385)&lt;&gt;"",TRIM(GL_Paste!$M17385),IFERROR(MID(GL_Paste!$I17385,FIND("[",GL_Paste!$I17385)+1,FIND("]",GL_Paste!$I17385)-FIND("[",GL_Paste!$I17385)-1),"")))</f>
        <v/>
      </c>
      <c r="D17388">
        <f>IF(GL_Paste!$B17385="","",IFERROR(INDEX(DeptName,MATCH($C17388,DeptTag,0)),"UNALLOCATED"))</f>
        <v/>
      </c>
      <c r="E17388">
        <f>IF(GL_Paste!$B17385="","",IFERROR(INDEX(AcctCat,MATCH(GL_Paste!$B17385&amp;"",AcctCode,0)),"UNKNOWN"))</f>
        <v/>
      </c>
      <c r="F17388">
        <f>IF(GL_Paste!$B17385="","",IFERROR(INDEX(AcctSub,MATCH(GL_Paste!$B17385&amp;"",AcctCode,0)),"UNKNOWN"))</f>
        <v/>
      </c>
    </row>
    <row r="17389">
      <c r="A17389" s="40">
        <f>IF(GL_Paste!$B17386="","",N(GL_Paste!$H17386)-N(GL_Paste!$G17386))</f>
        <v/>
      </c>
      <c r="B17389" s="43">
        <f>IF(GL_Paste!$B17386="","",DATE(YEAR(GL_Paste!$E17386),MONTH(GL_Paste!$E17386),1))</f>
        <v/>
      </c>
      <c r="C17389">
        <f>IF(GL_Paste!$B17386="","",IF(TRIM(GL_Paste!$M17386)&lt;&gt;"",TRIM(GL_Paste!$M17386),IFERROR(MID(GL_Paste!$I17386,FIND("[",GL_Paste!$I17386)+1,FIND("]",GL_Paste!$I17386)-FIND("[",GL_Paste!$I17386)-1),"")))</f>
        <v/>
      </c>
      <c r="D17389">
        <f>IF(GL_Paste!$B17386="","",IFERROR(INDEX(DeptName,MATCH($C17389,DeptTag,0)),"UNALLOCATED"))</f>
        <v/>
      </c>
      <c r="E17389">
        <f>IF(GL_Paste!$B17386="","",IFERROR(INDEX(AcctCat,MATCH(GL_Paste!$B17386&amp;"",AcctCode,0)),"UNKNOWN"))</f>
        <v/>
      </c>
      <c r="F17389">
        <f>IF(GL_Paste!$B17386="","",IFERROR(INDEX(AcctSub,MATCH(GL_Paste!$B17386&amp;"",AcctCode,0)),"UNKNOWN"))</f>
        <v/>
      </c>
    </row>
    <row r="17390">
      <c r="A17390" s="40">
        <f>IF(GL_Paste!$B17387="","",N(GL_Paste!$H17387)-N(GL_Paste!$G17387))</f>
        <v/>
      </c>
      <c r="B17390" s="43">
        <f>IF(GL_Paste!$B17387="","",DATE(YEAR(GL_Paste!$E17387),MONTH(GL_Paste!$E17387),1))</f>
        <v/>
      </c>
      <c r="C17390">
        <f>IF(GL_Paste!$B17387="","",IF(TRIM(GL_Paste!$M17387)&lt;&gt;"",TRIM(GL_Paste!$M17387),IFERROR(MID(GL_Paste!$I17387,FIND("[",GL_Paste!$I17387)+1,FIND("]",GL_Paste!$I17387)-FIND("[",GL_Paste!$I17387)-1),"")))</f>
        <v/>
      </c>
      <c r="D17390">
        <f>IF(GL_Paste!$B17387="","",IFERROR(INDEX(DeptName,MATCH($C17390,DeptTag,0)),"UNALLOCATED"))</f>
        <v/>
      </c>
      <c r="E17390">
        <f>IF(GL_Paste!$B17387="","",IFERROR(INDEX(AcctCat,MATCH(GL_Paste!$B17387&amp;"",AcctCode,0)),"UNKNOWN"))</f>
        <v/>
      </c>
      <c r="F17390">
        <f>IF(GL_Paste!$B17387="","",IFERROR(INDEX(AcctSub,MATCH(GL_Paste!$B17387&amp;"",AcctCode,0)),"UNKNOWN"))</f>
        <v/>
      </c>
    </row>
    <row r="17391">
      <c r="A17391" s="40">
        <f>IF(GL_Paste!$B17388="","",N(GL_Paste!$H17388)-N(GL_Paste!$G17388))</f>
        <v/>
      </c>
      <c r="B17391" s="43">
        <f>IF(GL_Paste!$B17388="","",DATE(YEAR(GL_Paste!$E17388),MONTH(GL_Paste!$E17388),1))</f>
        <v/>
      </c>
      <c r="C17391">
        <f>IF(GL_Paste!$B17388="","",IF(TRIM(GL_Paste!$M17388)&lt;&gt;"",TRIM(GL_Paste!$M17388),IFERROR(MID(GL_Paste!$I17388,FIND("[",GL_Paste!$I17388)+1,FIND("]",GL_Paste!$I17388)-FIND("[",GL_Paste!$I17388)-1),"")))</f>
        <v/>
      </c>
      <c r="D17391">
        <f>IF(GL_Paste!$B17388="","",IFERROR(INDEX(DeptName,MATCH($C17391,DeptTag,0)),"UNALLOCATED"))</f>
        <v/>
      </c>
      <c r="E17391">
        <f>IF(GL_Paste!$B17388="","",IFERROR(INDEX(AcctCat,MATCH(GL_Paste!$B17388&amp;"",AcctCode,0)),"UNKNOWN"))</f>
        <v/>
      </c>
      <c r="F17391">
        <f>IF(GL_Paste!$B17388="","",IFERROR(INDEX(AcctSub,MATCH(GL_Paste!$B17388&amp;"",AcctCode,0)),"UNKNOWN"))</f>
        <v/>
      </c>
    </row>
    <row r="17392">
      <c r="A17392" s="40">
        <f>IF(GL_Paste!$B17389="","",N(GL_Paste!$H17389)-N(GL_Paste!$G17389))</f>
        <v/>
      </c>
      <c r="B17392" s="43">
        <f>IF(GL_Paste!$B17389="","",DATE(YEAR(GL_Paste!$E17389),MONTH(GL_Paste!$E17389),1))</f>
        <v/>
      </c>
      <c r="C17392">
        <f>IF(GL_Paste!$B17389="","",IF(TRIM(GL_Paste!$M17389)&lt;&gt;"",TRIM(GL_Paste!$M17389),IFERROR(MID(GL_Paste!$I17389,FIND("[",GL_Paste!$I17389)+1,FIND("]",GL_Paste!$I17389)-FIND("[",GL_Paste!$I17389)-1),"")))</f>
        <v/>
      </c>
      <c r="D17392">
        <f>IF(GL_Paste!$B17389="","",IFERROR(INDEX(DeptName,MATCH($C17392,DeptTag,0)),"UNALLOCATED"))</f>
        <v/>
      </c>
      <c r="E17392">
        <f>IF(GL_Paste!$B17389="","",IFERROR(INDEX(AcctCat,MATCH(GL_Paste!$B17389&amp;"",AcctCode,0)),"UNKNOWN"))</f>
        <v/>
      </c>
      <c r="F17392">
        <f>IF(GL_Paste!$B17389="","",IFERROR(INDEX(AcctSub,MATCH(GL_Paste!$B17389&amp;"",AcctCode,0)),"UNKNOWN"))</f>
        <v/>
      </c>
    </row>
    <row r="17393">
      <c r="A17393" s="40">
        <f>IF(GL_Paste!$B17390="","",N(GL_Paste!$H17390)-N(GL_Paste!$G17390))</f>
        <v/>
      </c>
      <c r="B17393" s="43">
        <f>IF(GL_Paste!$B17390="","",DATE(YEAR(GL_Paste!$E17390),MONTH(GL_Paste!$E17390),1))</f>
        <v/>
      </c>
      <c r="C17393">
        <f>IF(GL_Paste!$B17390="","",IF(TRIM(GL_Paste!$M17390)&lt;&gt;"",TRIM(GL_Paste!$M17390),IFERROR(MID(GL_Paste!$I17390,FIND("[",GL_Paste!$I17390)+1,FIND("]",GL_Paste!$I17390)-FIND("[",GL_Paste!$I17390)-1),"")))</f>
        <v/>
      </c>
      <c r="D17393">
        <f>IF(GL_Paste!$B17390="","",IFERROR(INDEX(DeptName,MATCH($C17393,DeptTag,0)),"UNALLOCATED"))</f>
        <v/>
      </c>
      <c r="E17393">
        <f>IF(GL_Paste!$B17390="","",IFERROR(INDEX(AcctCat,MATCH(GL_Paste!$B17390&amp;"",AcctCode,0)),"UNKNOWN"))</f>
        <v/>
      </c>
      <c r="F17393">
        <f>IF(GL_Paste!$B17390="","",IFERROR(INDEX(AcctSub,MATCH(GL_Paste!$B17390&amp;"",AcctCode,0)),"UNKNOWN"))</f>
        <v/>
      </c>
    </row>
    <row r="17394">
      <c r="A17394" s="40">
        <f>IF(GL_Paste!$B17391="","",N(GL_Paste!$H17391)-N(GL_Paste!$G17391))</f>
        <v/>
      </c>
      <c r="B17394" s="43">
        <f>IF(GL_Paste!$B17391="","",DATE(YEAR(GL_Paste!$E17391),MONTH(GL_Paste!$E17391),1))</f>
        <v/>
      </c>
      <c r="C17394">
        <f>IF(GL_Paste!$B17391="","",IF(TRIM(GL_Paste!$M17391)&lt;&gt;"",TRIM(GL_Paste!$M17391),IFERROR(MID(GL_Paste!$I17391,FIND("[",GL_Paste!$I17391)+1,FIND("]",GL_Paste!$I17391)-FIND("[",GL_Paste!$I17391)-1),"")))</f>
        <v/>
      </c>
      <c r="D17394">
        <f>IF(GL_Paste!$B17391="","",IFERROR(INDEX(DeptName,MATCH($C17394,DeptTag,0)),"UNALLOCATED"))</f>
        <v/>
      </c>
      <c r="E17394">
        <f>IF(GL_Paste!$B17391="","",IFERROR(INDEX(AcctCat,MATCH(GL_Paste!$B17391&amp;"",AcctCode,0)),"UNKNOWN"))</f>
        <v/>
      </c>
      <c r="F17394">
        <f>IF(GL_Paste!$B17391="","",IFERROR(INDEX(AcctSub,MATCH(GL_Paste!$B17391&amp;"",AcctCode,0)),"UNKNOWN"))</f>
        <v/>
      </c>
    </row>
    <row r="17395">
      <c r="A17395" s="40">
        <f>IF(GL_Paste!$B17392="","",N(GL_Paste!$H17392)-N(GL_Paste!$G17392))</f>
        <v/>
      </c>
      <c r="B17395" s="43">
        <f>IF(GL_Paste!$B17392="","",DATE(YEAR(GL_Paste!$E17392),MONTH(GL_Paste!$E17392),1))</f>
        <v/>
      </c>
      <c r="C17395">
        <f>IF(GL_Paste!$B17392="","",IF(TRIM(GL_Paste!$M17392)&lt;&gt;"",TRIM(GL_Paste!$M17392),IFERROR(MID(GL_Paste!$I17392,FIND("[",GL_Paste!$I17392)+1,FIND("]",GL_Paste!$I17392)-FIND("[",GL_Paste!$I17392)-1),"")))</f>
        <v/>
      </c>
      <c r="D17395">
        <f>IF(GL_Paste!$B17392="","",IFERROR(INDEX(DeptName,MATCH($C17395,DeptTag,0)),"UNALLOCATED"))</f>
        <v/>
      </c>
      <c r="E17395">
        <f>IF(GL_Paste!$B17392="","",IFERROR(INDEX(AcctCat,MATCH(GL_Paste!$B17392&amp;"",AcctCode,0)),"UNKNOWN"))</f>
        <v/>
      </c>
      <c r="F17395">
        <f>IF(GL_Paste!$B17392="","",IFERROR(INDEX(AcctSub,MATCH(GL_Paste!$B17392&amp;"",AcctCode,0)),"UNKNOWN"))</f>
        <v/>
      </c>
    </row>
    <row r="17396">
      <c r="A17396" s="40">
        <f>IF(GL_Paste!$B17393="","",N(GL_Paste!$H17393)-N(GL_Paste!$G17393))</f>
        <v/>
      </c>
      <c r="B17396" s="43">
        <f>IF(GL_Paste!$B17393="","",DATE(YEAR(GL_Paste!$E17393),MONTH(GL_Paste!$E17393),1))</f>
        <v/>
      </c>
      <c r="C17396">
        <f>IF(GL_Paste!$B17393="","",IF(TRIM(GL_Paste!$M17393)&lt;&gt;"",TRIM(GL_Paste!$M17393),IFERROR(MID(GL_Paste!$I17393,FIND("[",GL_Paste!$I17393)+1,FIND("]",GL_Paste!$I17393)-FIND("[",GL_Paste!$I17393)-1),"")))</f>
        <v/>
      </c>
      <c r="D17396">
        <f>IF(GL_Paste!$B17393="","",IFERROR(INDEX(DeptName,MATCH($C17396,DeptTag,0)),"UNALLOCATED"))</f>
        <v/>
      </c>
      <c r="E17396">
        <f>IF(GL_Paste!$B17393="","",IFERROR(INDEX(AcctCat,MATCH(GL_Paste!$B17393&amp;"",AcctCode,0)),"UNKNOWN"))</f>
        <v/>
      </c>
      <c r="F17396">
        <f>IF(GL_Paste!$B17393="","",IFERROR(INDEX(AcctSub,MATCH(GL_Paste!$B17393&amp;"",AcctCode,0)),"UNKNOWN"))</f>
        <v/>
      </c>
    </row>
    <row r="17397">
      <c r="A17397" s="40">
        <f>IF(GL_Paste!$B17394="","",N(GL_Paste!$H17394)-N(GL_Paste!$G17394))</f>
        <v/>
      </c>
      <c r="B17397" s="43">
        <f>IF(GL_Paste!$B17394="","",DATE(YEAR(GL_Paste!$E17394),MONTH(GL_Paste!$E17394),1))</f>
        <v/>
      </c>
      <c r="C17397">
        <f>IF(GL_Paste!$B17394="","",IF(TRIM(GL_Paste!$M17394)&lt;&gt;"",TRIM(GL_Paste!$M17394),IFERROR(MID(GL_Paste!$I17394,FIND("[",GL_Paste!$I17394)+1,FIND("]",GL_Paste!$I17394)-FIND("[",GL_Paste!$I17394)-1),"")))</f>
        <v/>
      </c>
      <c r="D17397">
        <f>IF(GL_Paste!$B17394="","",IFERROR(INDEX(DeptName,MATCH($C17397,DeptTag,0)),"UNALLOCATED"))</f>
        <v/>
      </c>
      <c r="E17397">
        <f>IF(GL_Paste!$B17394="","",IFERROR(INDEX(AcctCat,MATCH(GL_Paste!$B17394&amp;"",AcctCode,0)),"UNKNOWN"))</f>
        <v/>
      </c>
      <c r="F17397">
        <f>IF(GL_Paste!$B17394="","",IFERROR(INDEX(AcctSub,MATCH(GL_Paste!$B17394&amp;"",AcctCode,0)),"UNKNOWN"))</f>
        <v/>
      </c>
    </row>
    <row r="17398">
      <c r="A17398" s="40">
        <f>IF(GL_Paste!$B17395="","",N(GL_Paste!$H17395)-N(GL_Paste!$G17395))</f>
        <v/>
      </c>
      <c r="B17398" s="43">
        <f>IF(GL_Paste!$B17395="","",DATE(YEAR(GL_Paste!$E17395),MONTH(GL_Paste!$E17395),1))</f>
        <v/>
      </c>
      <c r="C17398">
        <f>IF(GL_Paste!$B17395="","",IF(TRIM(GL_Paste!$M17395)&lt;&gt;"",TRIM(GL_Paste!$M17395),IFERROR(MID(GL_Paste!$I17395,FIND("[",GL_Paste!$I17395)+1,FIND("]",GL_Paste!$I17395)-FIND("[",GL_Paste!$I17395)-1),"")))</f>
        <v/>
      </c>
      <c r="D17398">
        <f>IF(GL_Paste!$B17395="","",IFERROR(INDEX(DeptName,MATCH($C17398,DeptTag,0)),"UNALLOCATED"))</f>
        <v/>
      </c>
      <c r="E17398">
        <f>IF(GL_Paste!$B17395="","",IFERROR(INDEX(AcctCat,MATCH(GL_Paste!$B17395&amp;"",AcctCode,0)),"UNKNOWN"))</f>
        <v/>
      </c>
      <c r="F17398">
        <f>IF(GL_Paste!$B17395="","",IFERROR(INDEX(AcctSub,MATCH(GL_Paste!$B17395&amp;"",AcctCode,0)),"UNKNOWN"))</f>
        <v/>
      </c>
    </row>
    <row r="17399">
      <c r="A17399" s="40">
        <f>IF(GL_Paste!$B17396="","",N(GL_Paste!$H17396)-N(GL_Paste!$G17396))</f>
        <v/>
      </c>
      <c r="B17399" s="43">
        <f>IF(GL_Paste!$B17396="","",DATE(YEAR(GL_Paste!$E17396),MONTH(GL_Paste!$E17396),1))</f>
        <v/>
      </c>
      <c r="C17399">
        <f>IF(GL_Paste!$B17396="","",IF(TRIM(GL_Paste!$M17396)&lt;&gt;"",TRIM(GL_Paste!$M17396),IFERROR(MID(GL_Paste!$I17396,FIND("[",GL_Paste!$I17396)+1,FIND("]",GL_Paste!$I17396)-FIND("[",GL_Paste!$I17396)-1),"")))</f>
        <v/>
      </c>
      <c r="D17399">
        <f>IF(GL_Paste!$B17396="","",IFERROR(INDEX(DeptName,MATCH($C17399,DeptTag,0)),"UNALLOCATED"))</f>
        <v/>
      </c>
      <c r="E17399">
        <f>IF(GL_Paste!$B17396="","",IFERROR(INDEX(AcctCat,MATCH(GL_Paste!$B17396&amp;"",AcctCode,0)),"UNKNOWN"))</f>
        <v/>
      </c>
      <c r="F17399">
        <f>IF(GL_Paste!$B17396="","",IFERROR(INDEX(AcctSub,MATCH(GL_Paste!$B17396&amp;"",AcctCode,0)),"UNKNOWN"))</f>
        <v/>
      </c>
    </row>
    <row r="17400">
      <c r="A17400" s="40">
        <f>IF(GL_Paste!$B17397="","",N(GL_Paste!$H17397)-N(GL_Paste!$G17397))</f>
        <v/>
      </c>
      <c r="B17400" s="43">
        <f>IF(GL_Paste!$B17397="","",DATE(YEAR(GL_Paste!$E17397),MONTH(GL_Paste!$E17397),1))</f>
        <v/>
      </c>
      <c r="C17400">
        <f>IF(GL_Paste!$B17397="","",IF(TRIM(GL_Paste!$M17397)&lt;&gt;"",TRIM(GL_Paste!$M17397),IFERROR(MID(GL_Paste!$I17397,FIND("[",GL_Paste!$I17397)+1,FIND("]",GL_Paste!$I17397)-FIND("[",GL_Paste!$I17397)-1),"")))</f>
        <v/>
      </c>
      <c r="D17400">
        <f>IF(GL_Paste!$B17397="","",IFERROR(INDEX(DeptName,MATCH($C17400,DeptTag,0)),"UNALLOCATED"))</f>
        <v/>
      </c>
      <c r="E17400">
        <f>IF(GL_Paste!$B17397="","",IFERROR(INDEX(AcctCat,MATCH(GL_Paste!$B17397&amp;"",AcctCode,0)),"UNKNOWN"))</f>
        <v/>
      </c>
      <c r="F17400">
        <f>IF(GL_Paste!$B17397="","",IFERROR(INDEX(AcctSub,MATCH(GL_Paste!$B17397&amp;"",AcctCode,0)),"UNKNOWN"))</f>
        <v/>
      </c>
    </row>
    <row r="17401">
      <c r="A17401" s="40">
        <f>IF(GL_Paste!$B17398="","",N(GL_Paste!$H17398)-N(GL_Paste!$G17398))</f>
        <v/>
      </c>
      <c r="B17401" s="43">
        <f>IF(GL_Paste!$B17398="","",DATE(YEAR(GL_Paste!$E17398),MONTH(GL_Paste!$E17398),1))</f>
        <v/>
      </c>
      <c r="C17401">
        <f>IF(GL_Paste!$B17398="","",IF(TRIM(GL_Paste!$M17398)&lt;&gt;"",TRIM(GL_Paste!$M17398),IFERROR(MID(GL_Paste!$I17398,FIND("[",GL_Paste!$I17398)+1,FIND("]",GL_Paste!$I17398)-FIND("[",GL_Paste!$I17398)-1),"")))</f>
        <v/>
      </c>
      <c r="D17401">
        <f>IF(GL_Paste!$B17398="","",IFERROR(INDEX(DeptName,MATCH($C17401,DeptTag,0)),"UNALLOCATED"))</f>
        <v/>
      </c>
      <c r="E17401">
        <f>IF(GL_Paste!$B17398="","",IFERROR(INDEX(AcctCat,MATCH(GL_Paste!$B17398&amp;"",AcctCode,0)),"UNKNOWN"))</f>
        <v/>
      </c>
      <c r="F17401">
        <f>IF(GL_Paste!$B17398="","",IFERROR(INDEX(AcctSub,MATCH(GL_Paste!$B17398&amp;"",AcctCode,0)),"UNKNOWN"))</f>
        <v/>
      </c>
    </row>
    <row r="17402">
      <c r="A17402" s="40">
        <f>IF(GL_Paste!$B17399="","",N(GL_Paste!$H17399)-N(GL_Paste!$G17399))</f>
        <v/>
      </c>
      <c r="B17402" s="43">
        <f>IF(GL_Paste!$B17399="","",DATE(YEAR(GL_Paste!$E17399),MONTH(GL_Paste!$E17399),1))</f>
        <v/>
      </c>
      <c r="C17402">
        <f>IF(GL_Paste!$B17399="","",IF(TRIM(GL_Paste!$M17399)&lt;&gt;"",TRIM(GL_Paste!$M17399),IFERROR(MID(GL_Paste!$I17399,FIND("[",GL_Paste!$I17399)+1,FIND("]",GL_Paste!$I17399)-FIND("[",GL_Paste!$I17399)-1),"")))</f>
        <v/>
      </c>
      <c r="D17402">
        <f>IF(GL_Paste!$B17399="","",IFERROR(INDEX(DeptName,MATCH($C17402,DeptTag,0)),"UNALLOCATED"))</f>
        <v/>
      </c>
      <c r="E17402">
        <f>IF(GL_Paste!$B17399="","",IFERROR(INDEX(AcctCat,MATCH(GL_Paste!$B17399&amp;"",AcctCode,0)),"UNKNOWN"))</f>
        <v/>
      </c>
      <c r="F17402">
        <f>IF(GL_Paste!$B17399="","",IFERROR(INDEX(AcctSub,MATCH(GL_Paste!$B17399&amp;"",AcctCode,0)),"UNKNOWN"))</f>
        <v/>
      </c>
    </row>
    <row r="17403">
      <c r="A17403" s="40">
        <f>IF(GL_Paste!$B17400="","",N(GL_Paste!$H17400)-N(GL_Paste!$G17400))</f>
        <v/>
      </c>
      <c r="B17403" s="43">
        <f>IF(GL_Paste!$B17400="","",DATE(YEAR(GL_Paste!$E17400),MONTH(GL_Paste!$E17400),1))</f>
        <v/>
      </c>
      <c r="C17403">
        <f>IF(GL_Paste!$B17400="","",IF(TRIM(GL_Paste!$M17400)&lt;&gt;"",TRIM(GL_Paste!$M17400),IFERROR(MID(GL_Paste!$I17400,FIND("[",GL_Paste!$I17400)+1,FIND("]",GL_Paste!$I17400)-FIND("[",GL_Paste!$I17400)-1),"")))</f>
        <v/>
      </c>
      <c r="D17403">
        <f>IF(GL_Paste!$B17400="","",IFERROR(INDEX(DeptName,MATCH($C17403,DeptTag,0)),"UNALLOCATED"))</f>
        <v/>
      </c>
      <c r="E17403">
        <f>IF(GL_Paste!$B17400="","",IFERROR(INDEX(AcctCat,MATCH(GL_Paste!$B17400&amp;"",AcctCode,0)),"UNKNOWN"))</f>
        <v/>
      </c>
      <c r="F17403">
        <f>IF(GL_Paste!$B17400="","",IFERROR(INDEX(AcctSub,MATCH(GL_Paste!$B17400&amp;"",AcctCode,0)),"UNKNOWN"))</f>
        <v/>
      </c>
    </row>
    <row r="17404">
      <c r="A17404" s="40">
        <f>IF(GL_Paste!$B17401="","",N(GL_Paste!$H17401)-N(GL_Paste!$G17401))</f>
        <v/>
      </c>
      <c r="B17404" s="43">
        <f>IF(GL_Paste!$B17401="","",DATE(YEAR(GL_Paste!$E17401),MONTH(GL_Paste!$E17401),1))</f>
        <v/>
      </c>
      <c r="C17404">
        <f>IF(GL_Paste!$B17401="","",IF(TRIM(GL_Paste!$M17401)&lt;&gt;"",TRIM(GL_Paste!$M17401),IFERROR(MID(GL_Paste!$I17401,FIND("[",GL_Paste!$I17401)+1,FIND("]",GL_Paste!$I17401)-FIND("[",GL_Paste!$I17401)-1),"")))</f>
        <v/>
      </c>
      <c r="D17404">
        <f>IF(GL_Paste!$B17401="","",IFERROR(INDEX(DeptName,MATCH($C17404,DeptTag,0)),"UNALLOCATED"))</f>
        <v/>
      </c>
      <c r="E17404">
        <f>IF(GL_Paste!$B17401="","",IFERROR(INDEX(AcctCat,MATCH(GL_Paste!$B17401&amp;"",AcctCode,0)),"UNKNOWN"))</f>
        <v/>
      </c>
      <c r="F17404">
        <f>IF(GL_Paste!$B17401="","",IFERROR(INDEX(AcctSub,MATCH(GL_Paste!$B17401&amp;"",AcctCode,0)),"UNKNOWN"))</f>
        <v/>
      </c>
    </row>
    <row r="17405">
      <c r="A17405" s="40">
        <f>IF(GL_Paste!$B17402="","",N(GL_Paste!$H17402)-N(GL_Paste!$G17402))</f>
        <v/>
      </c>
      <c r="B17405" s="43">
        <f>IF(GL_Paste!$B17402="","",DATE(YEAR(GL_Paste!$E17402),MONTH(GL_Paste!$E17402),1))</f>
        <v/>
      </c>
      <c r="C17405">
        <f>IF(GL_Paste!$B17402="","",IF(TRIM(GL_Paste!$M17402)&lt;&gt;"",TRIM(GL_Paste!$M17402),IFERROR(MID(GL_Paste!$I17402,FIND("[",GL_Paste!$I17402)+1,FIND("]",GL_Paste!$I17402)-FIND("[",GL_Paste!$I17402)-1),"")))</f>
        <v/>
      </c>
      <c r="D17405">
        <f>IF(GL_Paste!$B17402="","",IFERROR(INDEX(DeptName,MATCH($C17405,DeptTag,0)),"UNALLOCATED"))</f>
        <v/>
      </c>
      <c r="E17405">
        <f>IF(GL_Paste!$B17402="","",IFERROR(INDEX(AcctCat,MATCH(GL_Paste!$B17402&amp;"",AcctCode,0)),"UNKNOWN"))</f>
        <v/>
      </c>
      <c r="F17405">
        <f>IF(GL_Paste!$B17402="","",IFERROR(INDEX(AcctSub,MATCH(GL_Paste!$B17402&amp;"",AcctCode,0)),"UNKNOWN"))</f>
        <v/>
      </c>
    </row>
    <row r="17406">
      <c r="A17406" s="40">
        <f>IF(GL_Paste!$B17403="","",N(GL_Paste!$H17403)-N(GL_Paste!$G17403))</f>
        <v/>
      </c>
      <c r="B17406" s="43">
        <f>IF(GL_Paste!$B17403="","",DATE(YEAR(GL_Paste!$E17403),MONTH(GL_Paste!$E17403),1))</f>
        <v/>
      </c>
      <c r="C17406">
        <f>IF(GL_Paste!$B17403="","",IF(TRIM(GL_Paste!$M17403)&lt;&gt;"",TRIM(GL_Paste!$M17403),IFERROR(MID(GL_Paste!$I17403,FIND("[",GL_Paste!$I17403)+1,FIND("]",GL_Paste!$I17403)-FIND("[",GL_Paste!$I17403)-1),"")))</f>
        <v/>
      </c>
      <c r="D17406">
        <f>IF(GL_Paste!$B17403="","",IFERROR(INDEX(DeptName,MATCH($C17406,DeptTag,0)),"UNALLOCATED"))</f>
        <v/>
      </c>
      <c r="E17406">
        <f>IF(GL_Paste!$B17403="","",IFERROR(INDEX(AcctCat,MATCH(GL_Paste!$B17403&amp;"",AcctCode,0)),"UNKNOWN"))</f>
        <v/>
      </c>
      <c r="F17406">
        <f>IF(GL_Paste!$B17403="","",IFERROR(INDEX(AcctSub,MATCH(GL_Paste!$B17403&amp;"",AcctCode,0)),"UNKNOWN"))</f>
        <v/>
      </c>
    </row>
    <row r="17407">
      <c r="A17407" s="40">
        <f>IF(GL_Paste!$B17404="","",N(GL_Paste!$H17404)-N(GL_Paste!$G17404))</f>
        <v/>
      </c>
      <c r="B17407" s="43">
        <f>IF(GL_Paste!$B17404="","",DATE(YEAR(GL_Paste!$E17404),MONTH(GL_Paste!$E17404),1))</f>
        <v/>
      </c>
      <c r="C17407">
        <f>IF(GL_Paste!$B17404="","",IF(TRIM(GL_Paste!$M17404)&lt;&gt;"",TRIM(GL_Paste!$M17404),IFERROR(MID(GL_Paste!$I17404,FIND("[",GL_Paste!$I17404)+1,FIND("]",GL_Paste!$I17404)-FIND("[",GL_Paste!$I17404)-1),"")))</f>
        <v/>
      </c>
      <c r="D17407">
        <f>IF(GL_Paste!$B17404="","",IFERROR(INDEX(DeptName,MATCH($C17407,DeptTag,0)),"UNALLOCATED"))</f>
        <v/>
      </c>
      <c r="E17407">
        <f>IF(GL_Paste!$B17404="","",IFERROR(INDEX(AcctCat,MATCH(GL_Paste!$B17404&amp;"",AcctCode,0)),"UNKNOWN"))</f>
        <v/>
      </c>
      <c r="F17407">
        <f>IF(GL_Paste!$B17404="","",IFERROR(INDEX(AcctSub,MATCH(GL_Paste!$B17404&amp;"",AcctCode,0)),"UNKNOWN"))</f>
        <v/>
      </c>
    </row>
    <row r="17408">
      <c r="A17408" s="40">
        <f>IF(GL_Paste!$B17405="","",N(GL_Paste!$H17405)-N(GL_Paste!$G17405))</f>
        <v/>
      </c>
      <c r="B17408" s="43">
        <f>IF(GL_Paste!$B17405="","",DATE(YEAR(GL_Paste!$E17405),MONTH(GL_Paste!$E17405),1))</f>
        <v/>
      </c>
      <c r="C17408">
        <f>IF(GL_Paste!$B17405="","",IF(TRIM(GL_Paste!$M17405)&lt;&gt;"",TRIM(GL_Paste!$M17405),IFERROR(MID(GL_Paste!$I17405,FIND("[",GL_Paste!$I17405)+1,FIND("]",GL_Paste!$I17405)-FIND("[",GL_Paste!$I17405)-1),"")))</f>
        <v/>
      </c>
      <c r="D17408">
        <f>IF(GL_Paste!$B17405="","",IFERROR(INDEX(DeptName,MATCH($C17408,DeptTag,0)),"UNALLOCATED"))</f>
        <v/>
      </c>
      <c r="E17408">
        <f>IF(GL_Paste!$B17405="","",IFERROR(INDEX(AcctCat,MATCH(GL_Paste!$B17405&amp;"",AcctCode,0)),"UNKNOWN"))</f>
        <v/>
      </c>
      <c r="F17408">
        <f>IF(GL_Paste!$B17405="","",IFERROR(INDEX(AcctSub,MATCH(GL_Paste!$B17405&amp;"",AcctCode,0)),"UNKNOWN"))</f>
        <v/>
      </c>
    </row>
    <row r="17409">
      <c r="A17409" s="40">
        <f>IF(GL_Paste!$B17406="","",N(GL_Paste!$H17406)-N(GL_Paste!$G17406))</f>
        <v/>
      </c>
      <c r="B17409" s="43">
        <f>IF(GL_Paste!$B17406="","",DATE(YEAR(GL_Paste!$E17406),MONTH(GL_Paste!$E17406),1))</f>
        <v/>
      </c>
      <c r="C17409">
        <f>IF(GL_Paste!$B17406="","",IF(TRIM(GL_Paste!$M17406)&lt;&gt;"",TRIM(GL_Paste!$M17406),IFERROR(MID(GL_Paste!$I17406,FIND("[",GL_Paste!$I17406)+1,FIND("]",GL_Paste!$I17406)-FIND("[",GL_Paste!$I17406)-1),"")))</f>
        <v/>
      </c>
      <c r="D17409">
        <f>IF(GL_Paste!$B17406="","",IFERROR(INDEX(DeptName,MATCH($C17409,DeptTag,0)),"UNALLOCATED"))</f>
        <v/>
      </c>
      <c r="E17409">
        <f>IF(GL_Paste!$B17406="","",IFERROR(INDEX(AcctCat,MATCH(GL_Paste!$B17406&amp;"",AcctCode,0)),"UNKNOWN"))</f>
        <v/>
      </c>
      <c r="F17409">
        <f>IF(GL_Paste!$B17406="","",IFERROR(INDEX(AcctSub,MATCH(GL_Paste!$B17406&amp;"",AcctCode,0)),"UNKNOWN"))</f>
        <v/>
      </c>
    </row>
    <row r="17410">
      <c r="A17410" s="40">
        <f>IF(GL_Paste!$B17407="","",N(GL_Paste!$H17407)-N(GL_Paste!$G17407))</f>
        <v/>
      </c>
      <c r="B17410" s="43">
        <f>IF(GL_Paste!$B17407="","",DATE(YEAR(GL_Paste!$E17407),MONTH(GL_Paste!$E17407),1))</f>
        <v/>
      </c>
      <c r="C17410">
        <f>IF(GL_Paste!$B17407="","",IF(TRIM(GL_Paste!$M17407)&lt;&gt;"",TRIM(GL_Paste!$M17407),IFERROR(MID(GL_Paste!$I17407,FIND("[",GL_Paste!$I17407)+1,FIND("]",GL_Paste!$I17407)-FIND("[",GL_Paste!$I17407)-1),"")))</f>
        <v/>
      </c>
      <c r="D17410">
        <f>IF(GL_Paste!$B17407="","",IFERROR(INDEX(DeptName,MATCH($C17410,DeptTag,0)),"UNALLOCATED"))</f>
        <v/>
      </c>
      <c r="E17410">
        <f>IF(GL_Paste!$B17407="","",IFERROR(INDEX(AcctCat,MATCH(GL_Paste!$B17407&amp;"",AcctCode,0)),"UNKNOWN"))</f>
        <v/>
      </c>
      <c r="F17410">
        <f>IF(GL_Paste!$B17407="","",IFERROR(INDEX(AcctSub,MATCH(GL_Paste!$B17407&amp;"",AcctCode,0)),"UNKNOWN"))</f>
        <v/>
      </c>
    </row>
    <row r="17411">
      <c r="A17411" s="40">
        <f>IF(GL_Paste!$B17408="","",N(GL_Paste!$H17408)-N(GL_Paste!$G17408))</f>
        <v/>
      </c>
      <c r="B17411" s="43">
        <f>IF(GL_Paste!$B17408="","",DATE(YEAR(GL_Paste!$E17408),MONTH(GL_Paste!$E17408),1))</f>
        <v/>
      </c>
      <c r="C17411">
        <f>IF(GL_Paste!$B17408="","",IF(TRIM(GL_Paste!$M17408)&lt;&gt;"",TRIM(GL_Paste!$M17408),IFERROR(MID(GL_Paste!$I17408,FIND("[",GL_Paste!$I17408)+1,FIND("]",GL_Paste!$I17408)-FIND("[",GL_Paste!$I17408)-1),"")))</f>
        <v/>
      </c>
      <c r="D17411">
        <f>IF(GL_Paste!$B17408="","",IFERROR(INDEX(DeptName,MATCH($C17411,DeptTag,0)),"UNALLOCATED"))</f>
        <v/>
      </c>
      <c r="E17411">
        <f>IF(GL_Paste!$B17408="","",IFERROR(INDEX(AcctCat,MATCH(GL_Paste!$B17408&amp;"",AcctCode,0)),"UNKNOWN"))</f>
        <v/>
      </c>
      <c r="F17411">
        <f>IF(GL_Paste!$B17408="","",IFERROR(INDEX(AcctSub,MATCH(GL_Paste!$B17408&amp;"",AcctCode,0)),"UNKNOWN"))</f>
        <v/>
      </c>
    </row>
    <row r="17412">
      <c r="A17412" s="40">
        <f>IF(GL_Paste!$B17409="","",N(GL_Paste!$H17409)-N(GL_Paste!$G17409))</f>
        <v/>
      </c>
      <c r="B17412" s="43">
        <f>IF(GL_Paste!$B17409="","",DATE(YEAR(GL_Paste!$E17409),MONTH(GL_Paste!$E17409),1))</f>
        <v/>
      </c>
      <c r="C17412">
        <f>IF(GL_Paste!$B17409="","",IF(TRIM(GL_Paste!$M17409)&lt;&gt;"",TRIM(GL_Paste!$M17409),IFERROR(MID(GL_Paste!$I17409,FIND("[",GL_Paste!$I17409)+1,FIND("]",GL_Paste!$I17409)-FIND("[",GL_Paste!$I17409)-1),"")))</f>
        <v/>
      </c>
      <c r="D17412">
        <f>IF(GL_Paste!$B17409="","",IFERROR(INDEX(DeptName,MATCH($C17412,DeptTag,0)),"UNALLOCATED"))</f>
        <v/>
      </c>
      <c r="E17412">
        <f>IF(GL_Paste!$B17409="","",IFERROR(INDEX(AcctCat,MATCH(GL_Paste!$B17409&amp;"",AcctCode,0)),"UNKNOWN"))</f>
        <v/>
      </c>
      <c r="F17412">
        <f>IF(GL_Paste!$B17409="","",IFERROR(INDEX(AcctSub,MATCH(GL_Paste!$B17409&amp;"",AcctCode,0)),"UNKNOWN"))</f>
        <v/>
      </c>
    </row>
    <row r="17413">
      <c r="A17413" s="40">
        <f>IF(GL_Paste!$B17410="","",N(GL_Paste!$H17410)-N(GL_Paste!$G17410))</f>
        <v/>
      </c>
      <c r="B17413" s="43">
        <f>IF(GL_Paste!$B17410="","",DATE(YEAR(GL_Paste!$E17410),MONTH(GL_Paste!$E17410),1))</f>
        <v/>
      </c>
      <c r="C17413">
        <f>IF(GL_Paste!$B17410="","",IF(TRIM(GL_Paste!$M17410)&lt;&gt;"",TRIM(GL_Paste!$M17410),IFERROR(MID(GL_Paste!$I17410,FIND("[",GL_Paste!$I17410)+1,FIND("]",GL_Paste!$I17410)-FIND("[",GL_Paste!$I17410)-1),"")))</f>
        <v/>
      </c>
      <c r="D17413">
        <f>IF(GL_Paste!$B17410="","",IFERROR(INDEX(DeptName,MATCH($C17413,DeptTag,0)),"UNALLOCATED"))</f>
        <v/>
      </c>
      <c r="E17413">
        <f>IF(GL_Paste!$B17410="","",IFERROR(INDEX(AcctCat,MATCH(GL_Paste!$B17410&amp;"",AcctCode,0)),"UNKNOWN"))</f>
        <v/>
      </c>
      <c r="F17413">
        <f>IF(GL_Paste!$B17410="","",IFERROR(INDEX(AcctSub,MATCH(GL_Paste!$B17410&amp;"",AcctCode,0)),"UNKNOWN"))</f>
        <v/>
      </c>
    </row>
    <row r="17414">
      <c r="A17414" s="40">
        <f>IF(GL_Paste!$B17411="","",N(GL_Paste!$H17411)-N(GL_Paste!$G17411))</f>
        <v/>
      </c>
      <c r="B17414" s="43">
        <f>IF(GL_Paste!$B17411="","",DATE(YEAR(GL_Paste!$E17411),MONTH(GL_Paste!$E17411),1))</f>
        <v/>
      </c>
      <c r="C17414">
        <f>IF(GL_Paste!$B17411="","",IF(TRIM(GL_Paste!$M17411)&lt;&gt;"",TRIM(GL_Paste!$M17411),IFERROR(MID(GL_Paste!$I17411,FIND("[",GL_Paste!$I17411)+1,FIND("]",GL_Paste!$I17411)-FIND("[",GL_Paste!$I17411)-1),"")))</f>
        <v/>
      </c>
      <c r="D17414">
        <f>IF(GL_Paste!$B17411="","",IFERROR(INDEX(DeptName,MATCH($C17414,DeptTag,0)),"UNALLOCATED"))</f>
        <v/>
      </c>
      <c r="E17414">
        <f>IF(GL_Paste!$B17411="","",IFERROR(INDEX(AcctCat,MATCH(GL_Paste!$B17411&amp;"",AcctCode,0)),"UNKNOWN"))</f>
        <v/>
      </c>
      <c r="F17414">
        <f>IF(GL_Paste!$B17411="","",IFERROR(INDEX(AcctSub,MATCH(GL_Paste!$B17411&amp;"",AcctCode,0)),"UNKNOWN"))</f>
        <v/>
      </c>
    </row>
    <row r="17415">
      <c r="A17415" s="40">
        <f>IF(GL_Paste!$B17412="","",N(GL_Paste!$H17412)-N(GL_Paste!$G17412))</f>
        <v/>
      </c>
      <c r="B17415" s="43">
        <f>IF(GL_Paste!$B17412="","",DATE(YEAR(GL_Paste!$E17412),MONTH(GL_Paste!$E17412),1))</f>
        <v/>
      </c>
      <c r="C17415">
        <f>IF(GL_Paste!$B17412="","",IF(TRIM(GL_Paste!$M17412)&lt;&gt;"",TRIM(GL_Paste!$M17412),IFERROR(MID(GL_Paste!$I17412,FIND("[",GL_Paste!$I17412)+1,FIND("]",GL_Paste!$I17412)-FIND("[",GL_Paste!$I17412)-1),"")))</f>
        <v/>
      </c>
      <c r="D17415">
        <f>IF(GL_Paste!$B17412="","",IFERROR(INDEX(DeptName,MATCH($C17415,DeptTag,0)),"UNALLOCATED"))</f>
        <v/>
      </c>
      <c r="E17415">
        <f>IF(GL_Paste!$B17412="","",IFERROR(INDEX(AcctCat,MATCH(GL_Paste!$B17412&amp;"",AcctCode,0)),"UNKNOWN"))</f>
        <v/>
      </c>
      <c r="F17415">
        <f>IF(GL_Paste!$B17412="","",IFERROR(INDEX(AcctSub,MATCH(GL_Paste!$B17412&amp;"",AcctCode,0)),"UNKNOWN"))</f>
        <v/>
      </c>
    </row>
    <row r="17416">
      <c r="A17416" s="40">
        <f>IF(GL_Paste!$B17413="","",N(GL_Paste!$H17413)-N(GL_Paste!$G17413))</f>
        <v/>
      </c>
      <c r="B17416" s="43">
        <f>IF(GL_Paste!$B17413="","",DATE(YEAR(GL_Paste!$E17413),MONTH(GL_Paste!$E17413),1))</f>
        <v/>
      </c>
      <c r="C17416">
        <f>IF(GL_Paste!$B17413="","",IF(TRIM(GL_Paste!$M17413)&lt;&gt;"",TRIM(GL_Paste!$M17413),IFERROR(MID(GL_Paste!$I17413,FIND("[",GL_Paste!$I17413)+1,FIND("]",GL_Paste!$I17413)-FIND("[",GL_Paste!$I17413)-1),"")))</f>
        <v/>
      </c>
      <c r="D17416">
        <f>IF(GL_Paste!$B17413="","",IFERROR(INDEX(DeptName,MATCH($C17416,DeptTag,0)),"UNALLOCATED"))</f>
        <v/>
      </c>
      <c r="E17416">
        <f>IF(GL_Paste!$B17413="","",IFERROR(INDEX(AcctCat,MATCH(GL_Paste!$B17413&amp;"",AcctCode,0)),"UNKNOWN"))</f>
        <v/>
      </c>
      <c r="F17416">
        <f>IF(GL_Paste!$B17413="","",IFERROR(INDEX(AcctSub,MATCH(GL_Paste!$B17413&amp;"",AcctCode,0)),"UNKNOWN"))</f>
        <v/>
      </c>
    </row>
    <row r="17417">
      <c r="A17417" s="40">
        <f>IF(GL_Paste!$B17414="","",N(GL_Paste!$H17414)-N(GL_Paste!$G17414))</f>
        <v/>
      </c>
      <c r="B17417" s="43">
        <f>IF(GL_Paste!$B17414="","",DATE(YEAR(GL_Paste!$E17414),MONTH(GL_Paste!$E17414),1))</f>
        <v/>
      </c>
      <c r="C17417">
        <f>IF(GL_Paste!$B17414="","",IF(TRIM(GL_Paste!$M17414)&lt;&gt;"",TRIM(GL_Paste!$M17414),IFERROR(MID(GL_Paste!$I17414,FIND("[",GL_Paste!$I17414)+1,FIND("]",GL_Paste!$I17414)-FIND("[",GL_Paste!$I17414)-1),"")))</f>
        <v/>
      </c>
      <c r="D17417">
        <f>IF(GL_Paste!$B17414="","",IFERROR(INDEX(DeptName,MATCH($C17417,DeptTag,0)),"UNALLOCATED"))</f>
        <v/>
      </c>
      <c r="E17417">
        <f>IF(GL_Paste!$B17414="","",IFERROR(INDEX(AcctCat,MATCH(GL_Paste!$B17414&amp;"",AcctCode,0)),"UNKNOWN"))</f>
        <v/>
      </c>
      <c r="F17417">
        <f>IF(GL_Paste!$B17414="","",IFERROR(INDEX(AcctSub,MATCH(GL_Paste!$B17414&amp;"",AcctCode,0)),"UNKNOWN"))</f>
        <v/>
      </c>
    </row>
    <row r="17418">
      <c r="A17418" s="40">
        <f>IF(GL_Paste!$B17415="","",N(GL_Paste!$H17415)-N(GL_Paste!$G17415))</f>
        <v/>
      </c>
      <c r="B17418" s="43">
        <f>IF(GL_Paste!$B17415="","",DATE(YEAR(GL_Paste!$E17415),MONTH(GL_Paste!$E17415),1))</f>
        <v/>
      </c>
      <c r="C17418">
        <f>IF(GL_Paste!$B17415="","",IF(TRIM(GL_Paste!$M17415)&lt;&gt;"",TRIM(GL_Paste!$M17415),IFERROR(MID(GL_Paste!$I17415,FIND("[",GL_Paste!$I17415)+1,FIND("]",GL_Paste!$I17415)-FIND("[",GL_Paste!$I17415)-1),"")))</f>
        <v/>
      </c>
      <c r="D17418">
        <f>IF(GL_Paste!$B17415="","",IFERROR(INDEX(DeptName,MATCH($C17418,DeptTag,0)),"UNALLOCATED"))</f>
        <v/>
      </c>
      <c r="E17418">
        <f>IF(GL_Paste!$B17415="","",IFERROR(INDEX(AcctCat,MATCH(GL_Paste!$B17415&amp;"",AcctCode,0)),"UNKNOWN"))</f>
        <v/>
      </c>
      <c r="F17418">
        <f>IF(GL_Paste!$B17415="","",IFERROR(INDEX(AcctSub,MATCH(GL_Paste!$B17415&amp;"",AcctCode,0)),"UNKNOWN"))</f>
        <v/>
      </c>
    </row>
    <row r="17419">
      <c r="A17419" s="40">
        <f>IF(GL_Paste!$B17416="","",N(GL_Paste!$H17416)-N(GL_Paste!$G17416))</f>
        <v/>
      </c>
      <c r="B17419" s="43">
        <f>IF(GL_Paste!$B17416="","",DATE(YEAR(GL_Paste!$E17416),MONTH(GL_Paste!$E17416),1))</f>
        <v/>
      </c>
      <c r="C17419">
        <f>IF(GL_Paste!$B17416="","",IF(TRIM(GL_Paste!$M17416)&lt;&gt;"",TRIM(GL_Paste!$M17416),IFERROR(MID(GL_Paste!$I17416,FIND("[",GL_Paste!$I17416)+1,FIND("]",GL_Paste!$I17416)-FIND("[",GL_Paste!$I17416)-1),"")))</f>
        <v/>
      </c>
      <c r="D17419">
        <f>IF(GL_Paste!$B17416="","",IFERROR(INDEX(DeptName,MATCH($C17419,DeptTag,0)),"UNALLOCATED"))</f>
        <v/>
      </c>
      <c r="E17419">
        <f>IF(GL_Paste!$B17416="","",IFERROR(INDEX(AcctCat,MATCH(GL_Paste!$B17416&amp;"",AcctCode,0)),"UNKNOWN"))</f>
        <v/>
      </c>
      <c r="F17419">
        <f>IF(GL_Paste!$B17416="","",IFERROR(INDEX(AcctSub,MATCH(GL_Paste!$B17416&amp;"",AcctCode,0)),"UNKNOWN"))</f>
        <v/>
      </c>
    </row>
    <row r="17420">
      <c r="A17420" s="40">
        <f>IF(GL_Paste!$B17417="","",N(GL_Paste!$H17417)-N(GL_Paste!$G17417))</f>
        <v/>
      </c>
      <c r="B17420" s="43">
        <f>IF(GL_Paste!$B17417="","",DATE(YEAR(GL_Paste!$E17417),MONTH(GL_Paste!$E17417),1))</f>
        <v/>
      </c>
      <c r="C17420">
        <f>IF(GL_Paste!$B17417="","",IF(TRIM(GL_Paste!$M17417)&lt;&gt;"",TRIM(GL_Paste!$M17417),IFERROR(MID(GL_Paste!$I17417,FIND("[",GL_Paste!$I17417)+1,FIND("]",GL_Paste!$I17417)-FIND("[",GL_Paste!$I17417)-1),"")))</f>
        <v/>
      </c>
      <c r="D17420">
        <f>IF(GL_Paste!$B17417="","",IFERROR(INDEX(DeptName,MATCH($C17420,DeptTag,0)),"UNALLOCATED"))</f>
        <v/>
      </c>
      <c r="E17420">
        <f>IF(GL_Paste!$B17417="","",IFERROR(INDEX(AcctCat,MATCH(GL_Paste!$B17417&amp;"",AcctCode,0)),"UNKNOWN"))</f>
        <v/>
      </c>
      <c r="F17420">
        <f>IF(GL_Paste!$B17417="","",IFERROR(INDEX(AcctSub,MATCH(GL_Paste!$B17417&amp;"",AcctCode,0)),"UNKNOWN"))</f>
        <v/>
      </c>
    </row>
    <row r="17421">
      <c r="A17421" s="40">
        <f>IF(GL_Paste!$B17418="","",N(GL_Paste!$H17418)-N(GL_Paste!$G17418))</f>
        <v/>
      </c>
      <c r="B17421" s="43">
        <f>IF(GL_Paste!$B17418="","",DATE(YEAR(GL_Paste!$E17418),MONTH(GL_Paste!$E17418),1))</f>
        <v/>
      </c>
      <c r="C17421">
        <f>IF(GL_Paste!$B17418="","",IF(TRIM(GL_Paste!$M17418)&lt;&gt;"",TRIM(GL_Paste!$M17418),IFERROR(MID(GL_Paste!$I17418,FIND("[",GL_Paste!$I17418)+1,FIND("]",GL_Paste!$I17418)-FIND("[",GL_Paste!$I17418)-1),"")))</f>
        <v/>
      </c>
      <c r="D17421">
        <f>IF(GL_Paste!$B17418="","",IFERROR(INDEX(DeptName,MATCH($C17421,DeptTag,0)),"UNALLOCATED"))</f>
        <v/>
      </c>
      <c r="E17421">
        <f>IF(GL_Paste!$B17418="","",IFERROR(INDEX(AcctCat,MATCH(GL_Paste!$B17418&amp;"",AcctCode,0)),"UNKNOWN"))</f>
        <v/>
      </c>
      <c r="F17421">
        <f>IF(GL_Paste!$B17418="","",IFERROR(INDEX(AcctSub,MATCH(GL_Paste!$B17418&amp;"",AcctCode,0)),"UNKNOWN"))</f>
        <v/>
      </c>
    </row>
    <row r="17422">
      <c r="A17422" s="40">
        <f>IF(GL_Paste!$B17419="","",N(GL_Paste!$H17419)-N(GL_Paste!$G17419))</f>
        <v/>
      </c>
      <c r="B17422" s="43">
        <f>IF(GL_Paste!$B17419="","",DATE(YEAR(GL_Paste!$E17419),MONTH(GL_Paste!$E17419),1))</f>
        <v/>
      </c>
      <c r="C17422">
        <f>IF(GL_Paste!$B17419="","",IF(TRIM(GL_Paste!$M17419)&lt;&gt;"",TRIM(GL_Paste!$M17419),IFERROR(MID(GL_Paste!$I17419,FIND("[",GL_Paste!$I17419)+1,FIND("]",GL_Paste!$I17419)-FIND("[",GL_Paste!$I17419)-1),"")))</f>
        <v/>
      </c>
      <c r="D17422">
        <f>IF(GL_Paste!$B17419="","",IFERROR(INDEX(DeptName,MATCH($C17422,DeptTag,0)),"UNALLOCATED"))</f>
        <v/>
      </c>
      <c r="E17422">
        <f>IF(GL_Paste!$B17419="","",IFERROR(INDEX(AcctCat,MATCH(GL_Paste!$B17419&amp;"",AcctCode,0)),"UNKNOWN"))</f>
        <v/>
      </c>
      <c r="F17422">
        <f>IF(GL_Paste!$B17419="","",IFERROR(INDEX(AcctSub,MATCH(GL_Paste!$B17419&amp;"",AcctCode,0)),"UNKNOWN"))</f>
        <v/>
      </c>
    </row>
    <row r="17423">
      <c r="A17423" s="40">
        <f>IF(GL_Paste!$B17420="","",N(GL_Paste!$H17420)-N(GL_Paste!$G17420))</f>
        <v/>
      </c>
      <c r="B17423" s="43">
        <f>IF(GL_Paste!$B17420="","",DATE(YEAR(GL_Paste!$E17420),MONTH(GL_Paste!$E17420),1))</f>
        <v/>
      </c>
      <c r="C17423">
        <f>IF(GL_Paste!$B17420="","",IF(TRIM(GL_Paste!$M17420)&lt;&gt;"",TRIM(GL_Paste!$M17420),IFERROR(MID(GL_Paste!$I17420,FIND("[",GL_Paste!$I17420)+1,FIND("]",GL_Paste!$I17420)-FIND("[",GL_Paste!$I17420)-1),"")))</f>
        <v/>
      </c>
      <c r="D17423">
        <f>IF(GL_Paste!$B17420="","",IFERROR(INDEX(DeptName,MATCH($C17423,DeptTag,0)),"UNALLOCATED"))</f>
        <v/>
      </c>
      <c r="E17423">
        <f>IF(GL_Paste!$B17420="","",IFERROR(INDEX(AcctCat,MATCH(GL_Paste!$B17420&amp;"",AcctCode,0)),"UNKNOWN"))</f>
        <v/>
      </c>
      <c r="F17423">
        <f>IF(GL_Paste!$B17420="","",IFERROR(INDEX(AcctSub,MATCH(GL_Paste!$B17420&amp;"",AcctCode,0)),"UNKNOWN"))</f>
        <v/>
      </c>
    </row>
    <row r="17424">
      <c r="A17424" s="40">
        <f>IF(GL_Paste!$B17421="","",N(GL_Paste!$H17421)-N(GL_Paste!$G17421))</f>
        <v/>
      </c>
      <c r="B17424" s="43">
        <f>IF(GL_Paste!$B17421="","",DATE(YEAR(GL_Paste!$E17421),MONTH(GL_Paste!$E17421),1))</f>
        <v/>
      </c>
      <c r="C17424">
        <f>IF(GL_Paste!$B17421="","",IF(TRIM(GL_Paste!$M17421)&lt;&gt;"",TRIM(GL_Paste!$M17421),IFERROR(MID(GL_Paste!$I17421,FIND("[",GL_Paste!$I17421)+1,FIND("]",GL_Paste!$I17421)-FIND("[",GL_Paste!$I17421)-1),"")))</f>
        <v/>
      </c>
      <c r="D17424">
        <f>IF(GL_Paste!$B17421="","",IFERROR(INDEX(DeptName,MATCH($C17424,DeptTag,0)),"UNALLOCATED"))</f>
        <v/>
      </c>
      <c r="E17424">
        <f>IF(GL_Paste!$B17421="","",IFERROR(INDEX(AcctCat,MATCH(GL_Paste!$B17421&amp;"",AcctCode,0)),"UNKNOWN"))</f>
        <v/>
      </c>
      <c r="F17424">
        <f>IF(GL_Paste!$B17421="","",IFERROR(INDEX(AcctSub,MATCH(GL_Paste!$B17421&amp;"",AcctCode,0)),"UNKNOWN"))</f>
        <v/>
      </c>
    </row>
    <row r="17425">
      <c r="A17425" s="40">
        <f>IF(GL_Paste!$B17422="","",N(GL_Paste!$H17422)-N(GL_Paste!$G17422))</f>
        <v/>
      </c>
      <c r="B17425" s="43">
        <f>IF(GL_Paste!$B17422="","",DATE(YEAR(GL_Paste!$E17422),MONTH(GL_Paste!$E17422),1))</f>
        <v/>
      </c>
      <c r="C17425">
        <f>IF(GL_Paste!$B17422="","",IF(TRIM(GL_Paste!$M17422)&lt;&gt;"",TRIM(GL_Paste!$M17422),IFERROR(MID(GL_Paste!$I17422,FIND("[",GL_Paste!$I17422)+1,FIND("]",GL_Paste!$I17422)-FIND("[",GL_Paste!$I17422)-1),"")))</f>
        <v/>
      </c>
      <c r="D17425">
        <f>IF(GL_Paste!$B17422="","",IFERROR(INDEX(DeptName,MATCH($C17425,DeptTag,0)),"UNALLOCATED"))</f>
        <v/>
      </c>
      <c r="E17425">
        <f>IF(GL_Paste!$B17422="","",IFERROR(INDEX(AcctCat,MATCH(GL_Paste!$B17422&amp;"",AcctCode,0)),"UNKNOWN"))</f>
        <v/>
      </c>
      <c r="F17425">
        <f>IF(GL_Paste!$B17422="","",IFERROR(INDEX(AcctSub,MATCH(GL_Paste!$B17422&amp;"",AcctCode,0)),"UNKNOWN"))</f>
        <v/>
      </c>
    </row>
    <row r="17426">
      <c r="A17426" s="40">
        <f>IF(GL_Paste!$B17423="","",N(GL_Paste!$H17423)-N(GL_Paste!$G17423))</f>
        <v/>
      </c>
      <c r="B17426" s="43">
        <f>IF(GL_Paste!$B17423="","",DATE(YEAR(GL_Paste!$E17423),MONTH(GL_Paste!$E17423),1))</f>
        <v/>
      </c>
      <c r="C17426">
        <f>IF(GL_Paste!$B17423="","",IF(TRIM(GL_Paste!$M17423)&lt;&gt;"",TRIM(GL_Paste!$M17423),IFERROR(MID(GL_Paste!$I17423,FIND("[",GL_Paste!$I17423)+1,FIND("]",GL_Paste!$I17423)-FIND("[",GL_Paste!$I17423)-1),"")))</f>
        <v/>
      </c>
      <c r="D17426">
        <f>IF(GL_Paste!$B17423="","",IFERROR(INDEX(DeptName,MATCH($C17426,DeptTag,0)),"UNALLOCATED"))</f>
        <v/>
      </c>
      <c r="E17426">
        <f>IF(GL_Paste!$B17423="","",IFERROR(INDEX(AcctCat,MATCH(GL_Paste!$B17423&amp;"",AcctCode,0)),"UNKNOWN"))</f>
        <v/>
      </c>
      <c r="F17426">
        <f>IF(GL_Paste!$B17423="","",IFERROR(INDEX(AcctSub,MATCH(GL_Paste!$B17423&amp;"",AcctCode,0)),"UNKNOWN"))</f>
        <v/>
      </c>
    </row>
    <row r="17427">
      <c r="A17427" s="40">
        <f>IF(GL_Paste!$B17424="","",N(GL_Paste!$H17424)-N(GL_Paste!$G17424))</f>
        <v/>
      </c>
      <c r="B17427" s="43">
        <f>IF(GL_Paste!$B17424="","",DATE(YEAR(GL_Paste!$E17424),MONTH(GL_Paste!$E17424),1))</f>
        <v/>
      </c>
      <c r="C17427">
        <f>IF(GL_Paste!$B17424="","",IF(TRIM(GL_Paste!$M17424)&lt;&gt;"",TRIM(GL_Paste!$M17424),IFERROR(MID(GL_Paste!$I17424,FIND("[",GL_Paste!$I17424)+1,FIND("]",GL_Paste!$I17424)-FIND("[",GL_Paste!$I17424)-1),"")))</f>
        <v/>
      </c>
      <c r="D17427">
        <f>IF(GL_Paste!$B17424="","",IFERROR(INDEX(DeptName,MATCH($C17427,DeptTag,0)),"UNALLOCATED"))</f>
        <v/>
      </c>
      <c r="E17427">
        <f>IF(GL_Paste!$B17424="","",IFERROR(INDEX(AcctCat,MATCH(GL_Paste!$B17424&amp;"",AcctCode,0)),"UNKNOWN"))</f>
        <v/>
      </c>
      <c r="F17427">
        <f>IF(GL_Paste!$B17424="","",IFERROR(INDEX(AcctSub,MATCH(GL_Paste!$B17424&amp;"",AcctCode,0)),"UNKNOWN"))</f>
        <v/>
      </c>
    </row>
    <row r="17428">
      <c r="A17428" s="40">
        <f>IF(GL_Paste!$B17425="","",N(GL_Paste!$H17425)-N(GL_Paste!$G17425))</f>
        <v/>
      </c>
      <c r="B17428" s="43">
        <f>IF(GL_Paste!$B17425="","",DATE(YEAR(GL_Paste!$E17425),MONTH(GL_Paste!$E17425),1))</f>
        <v/>
      </c>
      <c r="C17428">
        <f>IF(GL_Paste!$B17425="","",IF(TRIM(GL_Paste!$M17425)&lt;&gt;"",TRIM(GL_Paste!$M17425),IFERROR(MID(GL_Paste!$I17425,FIND("[",GL_Paste!$I17425)+1,FIND("]",GL_Paste!$I17425)-FIND("[",GL_Paste!$I17425)-1),"")))</f>
        <v/>
      </c>
      <c r="D17428">
        <f>IF(GL_Paste!$B17425="","",IFERROR(INDEX(DeptName,MATCH($C17428,DeptTag,0)),"UNALLOCATED"))</f>
        <v/>
      </c>
      <c r="E17428">
        <f>IF(GL_Paste!$B17425="","",IFERROR(INDEX(AcctCat,MATCH(GL_Paste!$B17425&amp;"",AcctCode,0)),"UNKNOWN"))</f>
        <v/>
      </c>
      <c r="F17428">
        <f>IF(GL_Paste!$B17425="","",IFERROR(INDEX(AcctSub,MATCH(GL_Paste!$B17425&amp;"",AcctCode,0)),"UNKNOWN"))</f>
        <v/>
      </c>
    </row>
    <row r="17429">
      <c r="A17429" s="40">
        <f>IF(GL_Paste!$B17426="","",N(GL_Paste!$H17426)-N(GL_Paste!$G17426))</f>
        <v/>
      </c>
      <c r="B17429" s="43">
        <f>IF(GL_Paste!$B17426="","",DATE(YEAR(GL_Paste!$E17426),MONTH(GL_Paste!$E17426),1))</f>
        <v/>
      </c>
      <c r="C17429">
        <f>IF(GL_Paste!$B17426="","",IF(TRIM(GL_Paste!$M17426)&lt;&gt;"",TRIM(GL_Paste!$M17426),IFERROR(MID(GL_Paste!$I17426,FIND("[",GL_Paste!$I17426)+1,FIND("]",GL_Paste!$I17426)-FIND("[",GL_Paste!$I17426)-1),"")))</f>
        <v/>
      </c>
      <c r="D17429">
        <f>IF(GL_Paste!$B17426="","",IFERROR(INDEX(DeptName,MATCH($C17429,DeptTag,0)),"UNALLOCATED"))</f>
        <v/>
      </c>
      <c r="E17429">
        <f>IF(GL_Paste!$B17426="","",IFERROR(INDEX(AcctCat,MATCH(GL_Paste!$B17426&amp;"",AcctCode,0)),"UNKNOWN"))</f>
        <v/>
      </c>
      <c r="F17429">
        <f>IF(GL_Paste!$B17426="","",IFERROR(INDEX(AcctSub,MATCH(GL_Paste!$B17426&amp;"",AcctCode,0)),"UNKNOWN"))</f>
        <v/>
      </c>
    </row>
    <row r="17430">
      <c r="A17430" s="40">
        <f>IF(GL_Paste!$B17427="","",N(GL_Paste!$H17427)-N(GL_Paste!$G17427))</f>
        <v/>
      </c>
      <c r="B17430" s="43">
        <f>IF(GL_Paste!$B17427="","",DATE(YEAR(GL_Paste!$E17427),MONTH(GL_Paste!$E17427),1))</f>
        <v/>
      </c>
      <c r="C17430">
        <f>IF(GL_Paste!$B17427="","",IF(TRIM(GL_Paste!$M17427)&lt;&gt;"",TRIM(GL_Paste!$M17427),IFERROR(MID(GL_Paste!$I17427,FIND("[",GL_Paste!$I17427)+1,FIND("]",GL_Paste!$I17427)-FIND("[",GL_Paste!$I17427)-1),"")))</f>
        <v/>
      </c>
      <c r="D17430">
        <f>IF(GL_Paste!$B17427="","",IFERROR(INDEX(DeptName,MATCH($C17430,DeptTag,0)),"UNALLOCATED"))</f>
        <v/>
      </c>
      <c r="E17430">
        <f>IF(GL_Paste!$B17427="","",IFERROR(INDEX(AcctCat,MATCH(GL_Paste!$B17427&amp;"",AcctCode,0)),"UNKNOWN"))</f>
        <v/>
      </c>
      <c r="F17430">
        <f>IF(GL_Paste!$B17427="","",IFERROR(INDEX(AcctSub,MATCH(GL_Paste!$B17427&amp;"",AcctCode,0)),"UNKNOWN"))</f>
        <v/>
      </c>
    </row>
    <row r="17431">
      <c r="A17431" s="40">
        <f>IF(GL_Paste!$B17428="","",N(GL_Paste!$H17428)-N(GL_Paste!$G17428))</f>
        <v/>
      </c>
      <c r="B17431" s="43">
        <f>IF(GL_Paste!$B17428="","",DATE(YEAR(GL_Paste!$E17428),MONTH(GL_Paste!$E17428),1))</f>
        <v/>
      </c>
      <c r="C17431">
        <f>IF(GL_Paste!$B17428="","",IF(TRIM(GL_Paste!$M17428)&lt;&gt;"",TRIM(GL_Paste!$M17428),IFERROR(MID(GL_Paste!$I17428,FIND("[",GL_Paste!$I17428)+1,FIND("]",GL_Paste!$I17428)-FIND("[",GL_Paste!$I17428)-1),"")))</f>
        <v/>
      </c>
      <c r="D17431">
        <f>IF(GL_Paste!$B17428="","",IFERROR(INDEX(DeptName,MATCH($C17431,DeptTag,0)),"UNALLOCATED"))</f>
        <v/>
      </c>
      <c r="E17431">
        <f>IF(GL_Paste!$B17428="","",IFERROR(INDEX(AcctCat,MATCH(GL_Paste!$B17428&amp;"",AcctCode,0)),"UNKNOWN"))</f>
        <v/>
      </c>
      <c r="F17431">
        <f>IF(GL_Paste!$B17428="","",IFERROR(INDEX(AcctSub,MATCH(GL_Paste!$B17428&amp;"",AcctCode,0)),"UNKNOWN"))</f>
        <v/>
      </c>
    </row>
    <row r="17432">
      <c r="A17432" s="40">
        <f>IF(GL_Paste!$B17429="","",N(GL_Paste!$H17429)-N(GL_Paste!$G17429))</f>
        <v/>
      </c>
      <c r="B17432" s="43">
        <f>IF(GL_Paste!$B17429="","",DATE(YEAR(GL_Paste!$E17429),MONTH(GL_Paste!$E17429),1))</f>
        <v/>
      </c>
      <c r="C17432">
        <f>IF(GL_Paste!$B17429="","",IF(TRIM(GL_Paste!$M17429)&lt;&gt;"",TRIM(GL_Paste!$M17429),IFERROR(MID(GL_Paste!$I17429,FIND("[",GL_Paste!$I17429)+1,FIND("]",GL_Paste!$I17429)-FIND("[",GL_Paste!$I17429)-1),"")))</f>
        <v/>
      </c>
      <c r="D17432">
        <f>IF(GL_Paste!$B17429="","",IFERROR(INDEX(DeptName,MATCH($C17432,DeptTag,0)),"UNALLOCATED"))</f>
        <v/>
      </c>
      <c r="E17432">
        <f>IF(GL_Paste!$B17429="","",IFERROR(INDEX(AcctCat,MATCH(GL_Paste!$B17429&amp;"",AcctCode,0)),"UNKNOWN"))</f>
        <v/>
      </c>
      <c r="F17432">
        <f>IF(GL_Paste!$B17429="","",IFERROR(INDEX(AcctSub,MATCH(GL_Paste!$B17429&amp;"",AcctCode,0)),"UNKNOWN"))</f>
        <v/>
      </c>
    </row>
    <row r="17433">
      <c r="A17433" s="40">
        <f>IF(GL_Paste!$B17430="","",N(GL_Paste!$H17430)-N(GL_Paste!$G17430))</f>
        <v/>
      </c>
      <c r="B17433" s="43">
        <f>IF(GL_Paste!$B17430="","",DATE(YEAR(GL_Paste!$E17430),MONTH(GL_Paste!$E17430),1))</f>
        <v/>
      </c>
      <c r="C17433">
        <f>IF(GL_Paste!$B17430="","",IF(TRIM(GL_Paste!$M17430)&lt;&gt;"",TRIM(GL_Paste!$M17430),IFERROR(MID(GL_Paste!$I17430,FIND("[",GL_Paste!$I17430)+1,FIND("]",GL_Paste!$I17430)-FIND("[",GL_Paste!$I17430)-1),"")))</f>
        <v/>
      </c>
      <c r="D17433">
        <f>IF(GL_Paste!$B17430="","",IFERROR(INDEX(DeptName,MATCH($C17433,DeptTag,0)),"UNALLOCATED"))</f>
        <v/>
      </c>
      <c r="E17433">
        <f>IF(GL_Paste!$B17430="","",IFERROR(INDEX(AcctCat,MATCH(GL_Paste!$B17430&amp;"",AcctCode,0)),"UNKNOWN"))</f>
        <v/>
      </c>
      <c r="F17433">
        <f>IF(GL_Paste!$B17430="","",IFERROR(INDEX(AcctSub,MATCH(GL_Paste!$B17430&amp;"",AcctCode,0)),"UNKNOWN"))</f>
        <v/>
      </c>
    </row>
    <row r="17434">
      <c r="A17434" s="40">
        <f>IF(GL_Paste!$B17431="","",N(GL_Paste!$H17431)-N(GL_Paste!$G17431))</f>
        <v/>
      </c>
      <c r="B17434" s="43">
        <f>IF(GL_Paste!$B17431="","",DATE(YEAR(GL_Paste!$E17431),MONTH(GL_Paste!$E17431),1))</f>
        <v/>
      </c>
      <c r="C17434">
        <f>IF(GL_Paste!$B17431="","",IF(TRIM(GL_Paste!$M17431)&lt;&gt;"",TRIM(GL_Paste!$M17431),IFERROR(MID(GL_Paste!$I17431,FIND("[",GL_Paste!$I17431)+1,FIND("]",GL_Paste!$I17431)-FIND("[",GL_Paste!$I17431)-1),"")))</f>
        <v/>
      </c>
      <c r="D17434">
        <f>IF(GL_Paste!$B17431="","",IFERROR(INDEX(DeptName,MATCH($C17434,DeptTag,0)),"UNALLOCATED"))</f>
        <v/>
      </c>
      <c r="E17434">
        <f>IF(GL_Paste!$B17431="","",IFERROR(INDEX(AcctCat,MATCH(GL_Paste!$B17431&amp;"",AcctCode,0)),"UNKNOWN"))</f>
        <v/>
      </c>
      <c r="F17434">
        <f>IF(GL_Paste!$B17431="","",IFERROR(INDEX(AcctSub,MATCH(GL_Paste!$B17431&amp;"",AcctCode,0)),"UNKNOWN"))</f>
        <v/>
      </c>
    </row>
    <row r="17435">
      <c r="A17435" s="40">
        <f>IF(GL_Paste!$B17432="","",N(GL_Paste!$H17432)-N(GL_Paste!$G17432))</f>
        <v/>
      </c>
      <c r="B17435" s="43">
        <f>IF(GL_Paste!$B17432="","",DATE(YEAR(GL_Paste!$E17432),MONTH(GL_Paste!$E17432),1))</f>
        <v/>
      </c>
      <c r="C17435">
        <f>IF(GL_Paste!$B17432="","",IF(TRIM(GL_Paste!$M17432)&lt;&gt;"",TRIM(GL_Paste!$M17432),IFERROR(MID(GL_Paste!$I17432,FIND("[",GL_Paste!$I17432)+1,FIND("]",GL_Paste!$I17432)-FIND("[",GL_Paste!$I17432)-1),"")))</f>
        <v/>
      </c>
      <c r="D17435">
        <f>IF(GL_Paste!$B17432="","",IFERROR(INDEX(DeptName,MATCH($C17435,DeptTag,0)),"UNALLOCATED"))</f>
        <v/>
      </c>
      <c r="E17435">
        <f>IF(GL_Paste!$B17432="","",IFERROR(INDEX(AcctCat,MATCH(GL_Paste!$B17432&amp;"",AcctCode,0)),"UNKNOWN"))</f>
        <v/>
      </c>
      <c r="F17435">
        <f>IF(GL_Paste!$B17432="","",IFERROR(INDEX(AcctSub,MATCH(GL_Paste!$B17432&amp;"",AcctCode,0)),"UNKNOWN"))</f>
        <v/>
      </c>
    </row>
    <row r="17436">
      <c r="A17436" s="40">
        <f>IF(GL_Paste!$B17433="","",N(GL_Paste!$H17433)-N(GL_Paste!$G17433))</f>
        <v/>
      </c>
      <c r="B17436" s="43">
        <f>IF(GL_Paste!$B17433="","",DATE(YEAR(GL_Paste!$E17433),MONTH(GL_Paste!$E17433),1))</f>
        <v/>
      </c>
      <c r="C17436">
        <f>IF(GL_Paste!$B17433="","",IF(TRIM(GL_Paste!$M17433)&lt;&gt;"",TRIM(GL_Paste!$M17433),IFERROR(MID(GL_Paste!$I17433,FIND("[",GL_Paste!$I17433)+1,FIND("]",GL_Paste!$I17433)-FIND("[",GL_Paste!$I17433)-1),"")))</f>
        <v/>
      </c>
      <c r="D17436">
        <f>IF(GL_Paste!$B17433="","",IFERROR(INDEX(DeptName,MATCH($C17436,DeptTag,0)),"UNALLOCATED"))</f>
        <v/>
      </c>
      <c r="E17436">
        <f>IF(GL_Paste!$B17433="","",IFERROR(INDEX(AcctCat,MATCH(GL_Paste!$B17433&amp;"",AcctCode,0)),"UNKNOWN"))</f>
        <v/>
      </c>
      <c r="F17436">
        <f>IF(GL_Paste!$B17433="","",IFERROR(INDEX(AcctSub,MATCH(GL_Paste!$B17433&amp;"",AcctCode,0)),"UNKNOWN"))</f>
        <v/>
      </c>
    </row>
    <row r="17437">
      <c r="A17437" s="40">
        <f>IF(GL_Paste!$B17434="","",N(GL_Paste!$H17434)-N(GL_Paste!$G17434))</f>
        <v/>
      </c>
      <c r="B17437" s="43">
        <f>IF(GL_Paste!$B17434="","",DATE(YEAR(GL_Paste!$E17434),MONTH(GL_Paste!$E17434),1))</f>
        <v/>
      </c>
      <c r="C17437">
        <f>IF(GL_Paste!$B17434="","",IF(TRIM(GL_Paste!$M17434)&lt;&gt;"",TRIM(GL_Paste!$M17434),IFERROR(MID(GL_Paste!$I17434,FIND("[",GL_Paste!$I17434)+1,FIND("]",GL_Paste!$I17434)-FIND("[",GL_Paste!$I17434)-1),"")))</f>
        <v/>
      </c>
      <c r="D17437">
        <f>IF(GL_Paste!$B17434="","",IFERROR(INDEX(DeptName,MATCH($C17437,DeptTag,0)),"UNALLOCATED"))</f>
        <v/>
      </c>
      <c r="E17437">
        <f>IF(GL_Paste!$B17434="","",IFERROR(INDEX(AcctCat,MATCH(GL_Paste!$B17434&amp;"",AcctCode,0)),"UNKNOWN"))</f>
        <v/>
      </c>
      <c r="F17437">
        <f>IF(GL_Paste!$B17434="","",IFERROR(INDEX(AcctSub,MATCH(GL_Paste!$B17434&amp;"",AcctCode,0)),"UNKNOWN"))</f>
        <v/>
      </c>
    </row>
    <row r="17438">
      <c r="A17438" s="40">
        <f>IF(GL_Paste!$B17435="","",N(GL_Paste!$H17435)-N(GL_Paste!$G17435))</f>
        <v/>
      </c>
      <c r="B17438" s="43">
        <f>IF(GL_Paste!$B17435="","",DATE(YEAR(GL_Paste!$E17435),MONTH(GL_Paste!$E17435),1))</f>
        <v/>
      </c>
      <c r="C17438">
        <f>IF(GL_Paste!$B17435="","",IF(TRIM(GL_Paste!$M17435)&lt;&gt;"",TRIM(GL_Paste!$M17435),IFERROR(MID(GL_Paste!$I17435,FIND("[",GL_Paste!$I17435)+1,FIND("]",GL_Paste!$I17435)-FIND("[",GL_Paste!$I17435)-1),"")))</f>
        <v/>
      </c>
      <c r="D17438">
        <f>IF(GL_Paste!$B17435="","",IFERROR(INDEX(DeptName,MATCH($C17438,DeptTag,0)),"UNALLOCATED"))</f>
        <v/>
      </c>
      <c r="E17438">
        <f>IF(GL_Paste!$B17435="","",IFERROR(INDEX(AcctCat,MATCH(GL_Paste!$B17435&amp;"",AcctCode,0)),"UNKNOWN"))</f>
        <v/>
      </c>
      <c r="F17438">
        <f>IF(GL_Paste!$B17435="","",IFERROR(INDEX(AcctSub,MATCH(GL_Paste!$B17435&amp;"",AcctCode,0)),"UNKNOWN"))</f>
        <v/>
      </c>
    </row>
    <row r="17439">
      <c r="A17439" s="40">
        <f>IF(GL_Paste!$B17436="","",N(GL_Paste!$H17436)-N(GL_Paste!$G17436))</f>
        <v/>
      </c>
      <c r="B17439" s="43">
        <f>IF(GL_Paste!$B17436="","",DATE(YEAR(GL_Paste!$E17436),MONTH(GL_Paste!$E17436),1))</f>
        <v/>
      </c>
      <c r="C17439">
        <f>IF(GL_Paste!$B17436="","",IF(TRIM(GL_Paste!$M17436)&lt;&gt;"",TRIM(GL_Paste!$M17436),IFERROR(MID(GL_Paste!$I17436,FIND("[",GL_Paste!$I17436)+1,FIND("]",GL_Paste!$I17436)-FIND("[",GL_Paste!$I17436)-1),"")))</f>
        <v/>
      </c>
      <c r="D17439">
        <f>IF(GL_Paste!$B17436="","",IFERROR(INDEX(DeptName,MATCH($C17439,DeptTag,0)),"UNALLOCATED"))</f>
        <v/>
      </c>
      <c r="E17439">
        <f>IF(GL_Paste!$B17436="","",IFERROR(INDEX(AcctCat,MATCH(GL_Paste!$B17436&amp;"",AcctCode,0)),"UNKNOWN"))</f>
        <v/>
      </c>
      <c r="F17439">
        <f>IF(GL_Paste!$B17436="","",IFERROR(INDEX(AcctSub,MATCH(GL_Paste!$B17436&amp;"",AcctCode,0)),"UNKNOWN"))</f>
        <v/>
      </c>
    </row>
    <row r="17440">
      <c r="A17440" s="40">
        <f>IF(GL_Paste!$B17437="","",N(GL_Paste!$H17437)-N(GL_Paste!$G17437))</f>
        <v/>
      </c>
      <c r="B17440" s="43">
        <f>IF(GL_Paste!$B17437="","",DATE(YEAR(GL_Paste!$E17437),MONTH(GL_Paste!$E17437),1))</f>
        <v/>
      </c>
      <c r="C17440">
        <f>IF(GL_Paste!$B17437="","",IF(TRIM(GL_Paste!$M17437)&lt;&gt;"",TRIM(GL_Paste!$M17437),IFERROR(MID(GL_Paste!$I17437,FIND("[",GL_Paste!$I17437)+1,FIND("]",GL_Paste!$I17437)-FIND("[",GL_Paste!$I17437)-1),"")))</f>
        <v/>
      </c>
      <c r="D17440">
        <f>IF(GL_Paste!$B17437="","",IFERROR(INDEX(DeptName,MATCH($C17440,DeptTag,0)),"UNALLOCATED"))</f>
        <v/>
      </c>
      <c r="E17440">
        <f>IF(GL_Paste!$B17437="","",IFERROR(INDEX(AcctCat,MATCH(GL_Paste!$B17437&amp;"",AcctCode,0)),"UNKNOWN"))</f>
        <v/>
      </c>
      <c r="F17440">
        <f>IF(GL_Paste!$B17437="","",IFERROR(INDEX(AcctSub,MATCH(GL_Paste!$B17437&amp;"",AcctCode,0)),"UNKNOWN"))</f>
        <v/>
      </c>
    </row>
    <row r="17441">
      <c r="A17441" s="40">
        <f>IF(GL_Paste!$B17438="","",N(GL_Paste!$H17438)-N(GL_Paste!$G17438))</f>
        <v/>
      </c>
      <c r="B17441" s="43">
        <f>IF(GL_Paste!$B17438="","",DATE(YEAR(GL_Paste!$E17438),MONTH(GL_Paste!$E17438),1))</f>
        <v/>
      </c>
      <c r="C17441">
        <f>IF(GL_Paste!$B17438="","",IF(TRIM(GL_Paste!$M17438)&lt;&gt;"",TRIM(GL_Paste!$M17438),IFERROR(MID(GL_Paste!$I17438,FIND("[",GL_Paste!$I17438)+1,FIND("]",GL_Paste!$I17438)-FIND("[",GL_Paste!$I17438)-1),"")))</f>
        <v/>
      </c>
      <c r="D17441">
        <f>IF(GL_Paste!$B17438="","",IFERROR(INDEX(DeptName,MATCH($C17441,DeptTag,0)),"UNALLOCATED"))</f>
        <v/>
      </c>
      <c r="E17441">
        <f>IF(GL_Paste!$B17438="","",IFERROR(INDEX(AcctCat,MATCH(GL_Paste!$B17438&amp;"",AcctCode,0)),"UNKNOWN"))</f>
        <v/>
      </c>
      <c r="F17441">
        <f>IF(GL_Paste!$B17438="","",IFERROR(INDEX(AcctSub,MATCH(GL_Paste!$B17438&amp;"",AcctCode,0)),"UNKNOWN"))</f>
        <v/>
      </c>
    </row>
    <row r="17442">
      <c r="A17442" s="40">
        <f>IF(GL_Paste!$B17439="","",N(GL_Paste!$H17439)-N(GL_Paste!$G17439))</f>
        <v/>
      </c>
      <c r="B17442" s="43">
        <f>IF(GL_Paste!$B17439="","",DATE(YEAR(GL_Paste!$E17439),MONTH(GL_Paste!$E17439),1))</f>
        <v/>
      </c>
      <c r="C17442">
        <f>IF(GL_Paste!$B17439="","",IF(TRIM(GL_Paste!$M17439)&lt;&gt;"",TRIM(GL_Paste!$M17439),IFERROR(MID(GL_Paste!$I17439,FIND("[",GL_Paste!$I17439)+1,FIND("]",GL_Paste!$I17439)-FIND("[",GL_Paste!$I17439)-1),"")))</f>
        <v/>
      </c>
      <c r="D17442">
        <f>IF(GL_Paste!$B17439="","",IFERROR(INDEX(DeptName,MATCH($C17442,DeptTag,0)),"UNALLOCATED"))</f>
        <v/>
      </c>
      <c r="E17442">
        <f>IF(GL_Paste!$B17439="","",IFERROR(INDEX(AcctCat,MATCH(GL_Paste!$B17439&amp;"",AcctCode,0)),"UNKNOWN"))</f>
        <v/>
      </c>
      <c r="F17442">
        <f>IF(GL_Paste!$B17439="","",IFERROR(INDEX(AcctSub,MATCH(GL_Paste!$B17439&amp;"",AcctCode,0)),"UNKNOWN"))</f>
        <v/>
      </c>
    </row>
    <row r="17443">
      <c r="A17443" s="40">
        <f>IF(GL_Paste!$B17440="","",N(GL_Paste!$H17440)-N(GL_Paste!$G17440))</f>
        <v/>
      </c>
      <c r="B17443" s="43">
        <f>IF(GL_Paste!$B17440="","",DATE(YEAR(GL_Paste!$E17440),MONTH(GL_Paste!$E17440),1))</f>
        <v/>
      </c>
      <c r="C17443">
        <f>IF(GL_Paste!$B17440="","",IF(TRIM(GL_Paste!$M17440)&lt;&gt;"",TRIM(GL_Paste!$M17440),IFERROR(MID(GL_Paste!$I17440,FIND("[",GL_Paste!$I17440)+1,FIND("]",GL_Paste!$I17440)-FIND("[",GL_Paste!$I17440)-1),"")))</f>
        <v/>
      </c>
      <c r="D17443">
        <f>IF(GL_Paste!$B17440="","",IFERROR(INDEX(DeptName,MATCH($C17443,DeptTag,0)),"UNALLOCATED"))</f>
        <v/>
      </c>
      <c r="E17443">
        <f>IF(GL_Paste!$B17440="","",IFERROR(INDEX(AcctCat,MATCH(GL_Paste!$B17440&amp;"",AcctCode,0)),"UNKNOWN"))</f>
        <v/>
      </c>
      <c r="F17443">
        <f>IF(GL_Paste!$B17440="","",IFERROR(INDEX(AcctSub,MATCH(GL_Paste!$B17440&amp;"",AcctCode,0)),"UNKNOWN"))</f>
        <v/>
      </c>
    </row>
    <row r="17444">
      <c r="A17444" s="40">
        <f>IF(GL_Paste!$B17441="","",N(GL_Paste!$H17441)-N(GL_Paste!$G17441))</f>
        <v/>
      </c>
      <c r="B17444" s="43">
        <f>IF(GL_Paste!$B17441="","",DATE(YEAR(GL_Paste!$E17441),MONTH(GL_Paste!$E17441),1))</f>
        <v/>
      </c>
      <c r="C17444">
        <f>IF(GL_Paste!$B17441="","",IF(TRIM(GL_Paste!$M17441)&lt;&gt;"",TRIM(GL_Paste!$M17441),IFERROR(MID(GL_Paste!$I17441,FIND("[",GL_Paste!$I17441)+1,FIND("]",GL_Paste!$I17441)-FIND("[",GL_Paste!$I17441)-1),"")))</f>
        <v/>
      </c>
      <c r="D17444">
        <f>IF(GL_Paste!$B17441="","",IFERROR(INDEX(DeptName,MATCH($C17444,DeptTag,0)),"UNALLOCATED"))</f>
        <v/>
      </c>
      <c r="E17444">
        <f>IF(GL_Paste!$B17441="","",IFERROR(INDEX(AcctCat,MATCH(GL_Paste!$B17441&amp;"",AcctCode,0)),"UNKNOWN"))</f>
        <v/>
      </c>
      <c r="F17444">
        <f>IF(GL_Paste!$B17441="","",IFERROR(INDEX(AcctSub,MATCH(GL_Paste!$B17441&amp;"",AcctCode,0)),"UNKNOWN"))</f>
        <v/>
      </c>
    </row>
    <row r="17445">
      <c r="A17445" s="40">
        <f>IF(GL_Paste!$B17442="","",N(GL_Paste!$H17442)-N(GL_Paste!$G17442))</f>
        <v/>
      </c>
      <c r="B17445" s="43">
        <f>IF(GL_Paste!$B17442="","",DATE(YEAR(GL_Paste!$E17442),MONTH(GL_Paste!$E17442),1))</f>
        <v/>
      </c>
      <c r="C17445">
        <f>IF(GL_Paste!$B17442="","",IF(TRIM(GL_Paste!$M17442)&lt;&gt;"",TRIM(GL_Paste!$M17442),IFERROR(MID(GL_Paste!$I17442,FIND("[",GL_Paste!$I17442)+1,FIND("]",GL_Paste!$I17442)-FIND("[",GL_Paste!$I17442)-1),"")))</f>
        <v/>
      </c>
      <c r="D17445">
        <f>IF(GL_Paste!$B17442="","",IFERROR(INDEX(DeptName,MATCH($C17445,DeptTag,0)),"UNALLOCATED"))</f>
        <v/>
      </c>
      <c r="E17445">
        <f>IF(GL_Paste!$B17442="","",IFERROR(INDEX(AcctCat,MATCH(GL_Paste!$B17442&amp;"",AcctCode,0)),"UNKNOWN"))</f>
        <v/>
      </c>
      <c r="F17445">
        <f>IF(GL_Paste!$B17442="","",IFERROR(INDEX(AcctSub,MATCH(GL_Paste!$B17442&amp;"",AcctCode,0)),"UNKNOWN"))</f>
        <v/>
      </c>
    </row>
    <row r="17446">
      <c r="A17446" s="40">
        <f>IF(GL_Paste!$B17443="","",N(GL_Paste!$H17443)-N(GL_Paste!$G17443))</f>
        <v/>
      </c>
      <c r="B17446" s="43">
        <f>IF(GL_Paste!$B17443="","",DATE(YEAR(GL_Paste!$E17443),MONTH(GL_Paste!$E17443),1))</f>
        <v/>
      </c>
      <c r="C17446">
        <f>IF(GL_Paste!$B17443="","",IF(TRIM(GL_Paste!$M17443)&lt;&gt;"",TRIM(GL_Paste!$M17443),IFERROR(MID(GL_Paste!$I17443,FIND("[",GL_Paste!$I17443)+1,FIND("]",GL_Paste!$I17443)-FIND("[",GL_Paste!$I17443)-1),"")))</f>
        <v/>
      </c>
      <c r="D17446">
        <f>IF(GL_Paste!$B17443="","",IFERROR(INDEX(DeptName,MATCH($C17446,DeptTag,0)),"UNALLOCATED"))</f>
        <v/>
      </c>
      <c r="E17446">
        <f>IF(GL_Paste!$B17443="","",IFERROR(INDEX(AcctCat,MATCH(GL_Paste!$B17443&amp;"",AcctCode,0)),"UNKNOWN"))</f>
        <v/>
      </c>
      <c r="F17446">
        <f>IF(GL_Paste!$B17443="","",IFERROR(INDEX(AcctSub,MATCH(GL_Paste!$B17443&amp;"",AcctCode,0)),"UNKNOWN"))</f>
        <v/>
      </c>
    </row>
    <row r="17447">
      <c r="A17447" s="40">
        <f>IF(GL_Paste!$B17444="","",N(GL_Paste!$H17444)-N(GL_Paste!$G17444))</f>
        <v/>
      </c>
      <c r="B17447" s="43">
        <f>IF(GL_Paste!$B17444="","",DATE(YEAR(GL_Paste!$E17444),MONTH(GL_Paste!$E17444),1))</f>
        <v/>
      </c>
      <c r="C17447">
        <f>IF(GL_Paste!$B17444="","",IF(TRIM(GL_Paste!$M17444)&lt;&gt;"",TRIM(GL_Paste!$M17444),IFERROR(MID(GL_Paste!$I17444,FIND("[",GL_Paste!$I17444)+1,FIND("]",GL_Paste!$I17444)-FIND("[",GL_Paste!$I17444)-1),"")))</f>
        <v/>
      </c>
      <c r="D17447">
        <f>IF(GL_Paste!$B17444="","",IFERROR(INDEX(DeptName,MATCH($C17447,DeptTag,0)),"UNALLOCATED"))</f>
        <v/>
      </c>
      <c r="E17447">
        <f>IF(GL_Paste!$B17444="","",IFERROR(INDEX(AcctCat,MATCH(GL_Paste!$B17444&amp;"",AcctCode,0)),"UNKNOWN"))</f>
        <v/>
      </c>
      <c r="F17447">
        <f>IF(GL_Paste!$B17444="","",IFERROR(INDEX(AcctSub,MATCH(GL_Paste!$B17444&amp;"",AcctCode,0)),"UNKNOWN"))</f>
        <v/>
      </c>
    </row>
    <row r="17448">
      <c r="A17448" s="40">
        <f>IF(GL_Paste!$B17445="","",N(GL_Paste!$H17445)-N(GL_Paste!$G17445))</f>
        <v/>
      </c>
      <c r="B17448" s="43">
        <f>IF(GL_Paste!$B17445="","",DATE(YEAR(GL_Paste!$E17445),MONTH(GL_Paste!$E17445),1))</f>
        <v/>
      </c>
      <c r="C17448">
        <f>IF(GL_Paste!$B17445="","",IF(TRIM(GL_Paste!$M17445)&lt;&gt;"",TRIM(GL_Paste!$M17445),IFERROR(MID(GL_Paste!$I17445,FIND("[",GL_Paste!$I17445)+1,FIND("]",GL_Paste!$I17445)-FIND("[",GL_Paste!$I17445)-1),"")))</f>
        <v/>
      </c>
      <c r="D17448">
        <f>IF(GL_Paste!$B17445="","",IFERROR(INDEX(DeptName,MATCH($C17448,DeptTag,0)),"UNALLOCATED"))</f>
        <v/>
      </c>
      <c r="E17448">
        <f>IF(GL_Paste!$B17445="","",IFERROR(INDEX(AcctCat,MATCH(GL_Paste!$B17445&amp;"",AcctCode,0)),"UNKNOWN"))</f>
        <v/>
      </c>
      <c r="F17448">
        <f>IF(GL_Paste!$B17445="","",IFERROR(INDEX(AcctSub,MATCH(GL_Paste!$B17445&amp;"",AcctCode,0)),"UNKNOWN"))</f>
        <v/>
      </c>
    </row>
    <row r="17449">
      <c r="A17449" s="40">
        <f>IF(GL_Paste!$B17446="","",N(GL_Paste!$H17446)-N(GL_Paste!$G17446))</f>
        <v/>
      </c>
      <c r="B17449" s="43">
        <f>IF(GL_Paste!$B17446="","",DATE(YEAR(GL_Paste!$E17446),MONTH(GL_Paste!$E17446),1))</f>
        <v/>
      </c>
      <c r="C17449">
        <f>IF(GL_Paste!$B17446="","",IF(TRIM(GL_Paste!$M17446)&lt;&gt;"",TRIM(GL_Paste!$M17446),IFERROR(MID(GL_Paste!$I17446,FIND("[",GL_Paste!$I17446)+1,FIND("]",GL_Paste!$I17446)-FIND("[",GL_Paste!$I17446)-1),"")))</f>
        <v/>
      </c>
      <c r="D17449">
        <f>IF(GL_Paste!$B17446="","",IFERROR(INDEX(DeptName,MATCH($C17449,DeptTag,0)),"UNALLOCATED"))</f>
        <v/>
      </c>
      <c r="E17449">
        <f>IF(GL_Paste!$B17446="","",IFERROR(INDEX(AcctCat,MATCH(GL_Paste!$B17446&amp;"",AcctCode,0)),"UNKNOWN"))</f>
        <v/>
      </c>
      <c r="F17449">
        <f>IF(GL_Paste!$B17446="","",IFERROR(INDEX(AcctSub,MATCH(GL_Paste!$B17446&amp;"",AcctCode,0)),"UNKNOWN"))</f>
        <v/>
      </c>
    </row>
    <row r="17450">
      <c r="A17450" s="40">
        <f>IF(GL_Paste!$B17447="","",N(GL_Paste!$H17447)-N(GL_Paste!$G17447))</f>
        <v/>
      </c>
      <c r="B17450" s="43">
        <f>IF(GL_Paste!$B17447="","",DATE(YEAR(GL_Paste!$E17447),MONTH(GL_Paste!$E17447),1))</f>
        <v/>
      </c>
      <c r="C17450">
        <f>IF(GL_Paste!$B17447="","",IF(TRIM(GL_Paste!$M17447)&lt;&gt;"",TRIM(GL_Paste!$M17447),IFERROR(MID(GL_Paste!$I17447,FIND("[",GL_Paste!$I17447)+1,FIND("]",GL_Paste!$I17447)-FIND("[",GL_Paste!$I17447)-1),"")))</f>
        <v/>
      </c>
      <c r="D17450">
        <f>IF(GL_Paste!$B17447="","",IFERROR(INDEX(DeptName,MATCH($C17450,DeptTag,0)),"UNALLOCATED"))</f>
        <v/>
      </c>
      <c r="E17450">
        <f>IF(GL_Paste!$B17447="","",IFERROR(INDEX(AcctCat,MATCH(GL_Paste!$B17447&amp;"",AcctCode,0)),"UNKNOWN"))</f>
        <v/>
      </c>
      <c r="F17450">
        <f>IF(GL_Paste!$B17447="","",IFERROR(INDEX(AcctSub,MATCH(GL_Paste!$B17447&amp;"",AcctCode,0)),"UNKNOWN"))</f>
        <v/>
      </c>
    </row>
    <row r="17451">
      <c r="A17451" s="40">
        <f>IF(GL_Paste!$B17448="","",N(GL_Paste!$H17448)-N(GL_Paste!$G17448))</f>
        <v/>
      </c>
      <c r="B17451" s="43">
        <f>IF(GL_Paste!$B17448="","",DATE(YEAR(GL_Paste!$E17448),MONTH(GL_Paste!$E17448),1))</f>
        <v/>
      </c>
      <c r="C17451">
        <f>IF(GL_Paste!$B17448="","",IF(TRIM(GL_Paste!$M17448)&lt;&gt;"",TRIM(GL_Paste!$M17448),IFERROR(MID(GL_Paste!$I17448,FIND("[",GL_Paste!$I17448)+1,FIND("]",GL_Paste!$I17448)-FIND("[",GL_Paste!$I17448)-1),"")))</f>
        <v/>
      </c>
      <c r="D17451">
        <f>IF(GL_Paste!$B17448="","",IFERROR(INDEX(DeptName,MATCH($C17451,DeptTag,0)),"UNALLOCATED"))</f>
        <v/>
      </c>
      <c r="E17451">
        <f>IF(GL_Paste!$B17448="","",IFERROR(INDEX(AcctCat,MATCH(GL_Paste!$B17448&amp;"",AcctCode,0)),"UNKNOWN"))</f>
        <v/>
      </c>
      <c r="F17451">
        <f>IF(GL_Paste!$B17448="","",IFERROR(INDEX(AcctSub,MATCH(GL_Paste!$B17448&amp;"",AcctCode,0)),"UNKNOWN"))</f>
        <v/>
      </c>
    </row>
    <row r="17452">
      <c r="A17452" s="40">
        <f>IF(GL_Paste!$B17449="","",N(GL_Paste!$H17449)-N(GL_Paste!$G17449))</f>
        <v/>
      </c>
      <c r="B17452" s="43">
        <f>IF(GL_Paste!$B17449="","",DATE(YEAR(GL_Paste!$E17449),MONTH(GL_Paste!$E17449),1))</f>
        <v/>
      </c>
      <c r="C17452">
        <f>IF(GL_Paste!$B17449="","",IF(TRIM(GL_Paste!$M17449)&lt;&gt;"",TRIM(GL_Paste!$M17449),IFERROR(MID(GL_Paste!$I17449,FIND("[",GL_Paste!$I17449)+1,FIND("]",GL_Paste!$I17449)-FIND("[",GL_Paste!$I17449)-1),"")))</f>
        <v/>
      </c>
      <c r="D17452">
        <f>IF(GL_Paste!$B17449="","",IFERROR(INDEX(DeptName,MATCH($C17452,DeptTag,0)),"UNALLOCATED"))</f>
        <v/>
      </c>
      <c r="E17452">
        <f>IF(GL_Paste!$B17449="","",IFERROR(INDEX(AcctCat,MATCH(GL_Paste!$B17449&amp;"",AcctCode,0)),"UNKNOWN"))</f>
        <v/>
      </c>
      <c r="F17452">
        <f>IF(GL_Paste!$B17449="","",IFERROR(INDEX(AcctSub,MATCH(GL_Paste!$B17449&amp;"",AcctCode,0)),"UNKNOWN"))</f>
        <v/>
      </c>
    </row>
    <row r="17453">
      <c r="A17453" s="40">
        <f>IF(GL_Paste!$B17450="","",N(GL_Paste!$H17450)-N(GL_Paste!$G17450))</f>
        <v/>
      </c>
      <c r="B17453" s="43">
        <f>IF(GL_Paste!$B17450="","",DATE(YEAR(GL_Paste!$E17450),MONTH(GL_Paste!$E17450),1))</f>
        <v/>
      </c>
      <c r="C17453">
        <f>IF(GL_Paste!$B17450="","",IF(TRIM(GL_Paste!$M17450)&lt;&gt;"",TRIM(GL_Paste!$M17450),IFERROR(MID(GL_Paste!$I17450,FIND("[",GL_Paste!$I17450)+1,FIND("]",GL_Paste!$I17450)-FIND("[",GL_Paste!$I17450)-1),"")))</f>
        <v/>
      </c>
      <c r="D17453">
        <f>IF(GL_Paste!$B17450="","",IFERROR(INDEX(DeptName,MATCH($C17453,DeptTag,0)),"UNALLOCATED"))</f>
        <v/>
      </c>
      <c r="E17453">
        <f>IF(GL_Paste!$B17450="","",IFERROR(INDEX(AcctCat,MATCH(GL_Paste!$B17450&amp;"",AcctCode,0)),"UNKNOWN"))</f>
        <v/>
      </c>
      <c r="F17453">
        <f>IF(GL_Paste!$B17450="","",IFERROR(INDEX(AcctSub,MATCH(GL_Paste!$B17450&amp;"",AcctCode,0)),"UNKNOWN"))</f>
        <v/>
      </c>
    </row>
    <row r="17454">
      <c r="A17454" s="40">
        <f>IF(GL_Paste!$B17451="","",N(GL_Paste!$H17451)-N(GL_Paste!$G17451))</f>
        <v/>
      </c>
      <c r="B17454" s="43">
        <f>IF(GL_Paste!$B17451="","",DATE(YEAR(GL_Paste!$E17451),MONTH(GL_Paste!$E17451),1))</f>
        <v/>
      </c>
      <c r="C17454">
        <f>IF(GL_Paste!$B17451="","",IF(TRIM(GL_Paste!$M17451)&lt;&gt;"",TRIM(GL_Paste!$M17451),IFERROR(MID(GL_Paste!$I17451,FIND("[",GL_Paste!$I17451)+1,FIND("]",GL_Paste!$I17451)-FIND("[",GL_Paste!$I17451)-1),"")))</f>
        <v/>
      </c>
      <c r="D17454">
        <f>IF(GL_Paste!$B17451="","",IFERROR(INDEX(DeptName,MATCH($C17454,DeptTag,0)),"UNALLOCATED"))</f>
        <v/>
      </c>
      <c r="E17454">
        <f>IF(GL_Paste!$B17451="","",IFERROR(INDEX(AcctCat,MATCH(GL_Paste!$B17451&amp;"",AcctCode,0)),"UNKNOWN"))</f>
        <v/>
      </c>
      <c r="F17454">
        <f>IF(GL_Paste!$B17451="","",IFERROR(INDEX(AcctSub,MATCH(GL_Paste!$B17451&amp;"",AcctCode,0)),"UNKNOWN"))</f>
        <v/>
      </c>
    </row>
    <row r="17455">
      <c r="A17455" s="40">
        <f>IF(GL_Paste!$B17452="","",N(GL_Paste!$H17452)-N(GL_Paste!$G17452))</f>
        <v/>
      </c>
      <c r="B17455" s="43">
        <f>IF(GL_Paste!$B17452="","",DATE(YEAR(GL_Paste!$E17452),MONTH(GL_Paste!$E17452),1))</f>
        <v/>
      </c>
      <c r="C17455">
        <f>IF(GL_Paste!$B17452="","",IF(TRIM(GL_Paste!$M17452)&lt;&gt;"",TRIM(GL_Paste!$M17452),IFERROR(MID(GL_Paste!$I17452,FIND("[",GL_Paste!$I17452)+1,FIND("]",GL_Paste!$I17452)-FIND("[",GL_Paste!$I17452)-1),"")))</f>
        <v/>
      </c>
      <c r="D17455">
        <f>IF(GL_Paste!$B17452="","",IFERROR(INDEX(DeptName,MATCH($C17455,DeptTag,0)),"UNALLOCATED"))</f>
        <v/>
      </c>
      <c r="E17455">
        <f>IF(GL_Paste!$B17452="","",IFERROR(INDEX(AcctCat,MATCH(GL_Paste!$B17452&amp;"",AcctCode,0)),"UNKNOWN"))</f>
        <v/>
      </c>
      <c r="F17455">
        <f>IF(GL_Paste!$B17452="","",IFERROR(INDEX(AcctSub,MATCH(GL_Paste!$B17452&amp;"",AcctCode,0)),"UNKNOWN"))</f>
        <v/>
      </c>
    </row>
    <row r="17456">
      <c r="A17456" s="40">
        <f>IF(GL_Paste!$B17453="","",N(GL_Paste!$H17453)-N(GL_Paste!$G17453))</f>
        <v/>
      </c>
      <c r="B17456" s="43">
        <f>IF(GL_Paste!$B17453="","",DATE(YEAR(GL_Paste!$E17453),MONTH(GL_Paste!$E17453),1))</f>
        <v/>
      </c>
      <c r="C17456">
        <f>IF(GL_Paste!$B17453="","",IF(TRIM(GL_Paste!$M17453)&lt;&gt;"",TRIM(GL_Paste!$M17453),IFERROR(MID(GL_Paste!$I17453,FIND("[",GL_Paste!$I17453)+1,FIND("]",GL_Paste!$I17453)-FIND("[",GL_Paste!$I17453)-1),"")))</f>
        <v/>
      </c>
      <c r="D17456">
        <f>IF(GL_Paste!$B17453="","",IFERROR(INDEX(DeptName,MATCH($C17456,DeptTag,0)),"UNALLOCATED"))</f>
        <v/>
      </c>
      <c r="E17456">
        <f>IF(GL_Paste!$B17453="","",IFERROR(INDEX(AcctCat,MATCH(GL_Paste!$B17453&amp;"",AcctCode,0)),"UNKNOWN"))</f>
        <v/>
      </c>
      <c r="F17456">
        <f>IF(GL_Paste!$B17453="","",IFERROR(INDEX(AcctSub,MATCH(GL_Paste!$B17453&amp;"",AcctCode,0)),"UNKNOWN"))</f>
        <v/>
      </c>
    </row>
    <row r="17457">
      <c r="A17457" s="40">
        <f>IF(GL_Paste!$B17454="","",N(GL_Paste!$H17454)-N(GL_Paste!$G17454))</f>
        <v/>
      </c>
      <c r="B17457" s="43">
        <f>IF(GL_Paste!$B17454="","",DATE(YEAR(GL_Paste!$E17454),MONTH(GL_Paste!$E17454),1))</f>
        <v/>
      </c>
      <c r="C17457">
        <f>IF(GL_Paste!$B17454="","",IF(TRIM(GL_Paste!$M17454)&lt;&gt;"",TRIM(GL_Paste!$M17454),IFERROR(MID(GL_Paste!$I17454,FIND("[",GL_Paste!$I17454)+1,FIND("]",GL_Paste!$I17454)-FIND("[",GL_Paste!$I17454)-1),"")))</f>
        <v/>
      </c>
      <c r="D17457">
        <f>IF(GL_Paste!$B17454="","",IFERROR(INDEX(DeptName,MATCH($C17457,DeptTag,0)),"UNALLOCATED"))</f>
        <v/>
      </c>
      <c r="E17457">
        <f>IF(GL_Paste!$B17454="","",IFERROR(INDEX(AcctCat,MATCH(GL_Paste!$B17454&amp;"",AcctCode,0)),"UNKNOWN"))</f>
        <v/>
      </c>
      <c r="F17457">
        <f>IF(GL_Paste!$B17454="","",IFERROR(INDEX(AcctSub,MATCH(GL_Paste!$B17454&amp;"",AcctCode,0)),"UNKNOWN"))</f>
        <v/>
      </c>
    </row>
    <row r="17458">
      <c r="A17458" s="40">
        <f>IF(GL_Paste!$B17455="","",N(GL_Paste!$H17455)-N(GL_Paste!$G17455))</f>
        <v/>
      </c>
      <c r="B17458" s="43">
        <f>IF(GL_Paste!$B17455="","",DATE(YEAR(GL_Paste!$E17455),MONTH(GL_Paste!$E17455),1))</f>
        <v/>
      </c>
      <c r="C17458">
        <f>IF(GL_Paste!$B17455="","",IF(TRIM(GL_Paste!$M17455)&lt;&gt;"",TRIM(GL_Paste!$M17455),IFERROR(MID(GL_Paste!$I17455,FIND("[",GL_Paste!$I17455)+1,FIND("]",GL_Paste!$I17455)-FIND("[",GL_Paste!$I17455)-1),"")))</f>
        <v/>
      </c>
      <c r="D17458">
        <f>IF(GL_Paste!$B17455="","",IFERROR(INDEX(DeptName,MATCH($C17458,DeptTag,0)),"UNALLOCATED"))</f>
        <v/>
      </c>
      <c r="E17458">
        <f>IF(GL_Paste!$B17455="","",IFERROR(INDEX(AcctCat,MATCH(GL_Paste!$B17455&amp;"",AcctCode,0)),"UNKNOWN"))</f>
        <v/>
      </c>
      <c r="F17458">
        <f>IF(GL_Paste!$B17455="","",IFERROR(INDEX(AcctSub,MATCH(GL_Paste!$B17455&amp;"",AcctCode,0)),"UNKNOWN"))</f>
        <v/>
      </c>
    </row>
    <row r="17459">
      <c r="A17459" s="40">
        <f>IF(GL_Paste!$B17456="","",N(GL_Paste!$H17456)-N(GL_Paste!$G17456))</f>
        <v/>
      </c>
      <c r="B17459" s="43">
        <f>IF(GL_Paste!$B17456="","",DATE(YEAR(GL_Paste!$E17456),MONTH(GL_Paste!$E17456),1))</f>
        <v/>
      </c>
      <c r="C17459">
        <f>IF(GL_Paste!$B17456="","",IF(TRIM(GL_Paste!$M17456)&lt;&gt;"",TRIM(GL_Paste!$M17456),IFERROR(MID(GL_Paste!$I17456,FIND("[",GL_Paste!$I17456)+1,FIND("]",GL_Paste!$I17456)-FIND("[",GL_Paste!$I17456)-1),"")))</f>
        <v/>
      </c>
      <c r="D17459">
        <f>IF(GL_Paste!$B17456="","",IFERROR(INDEX(DeptName,MATCH($C17459,DeptTag,0)),"UNALLOCATED"))</f>
        <v/>
      </c>
      <c r="E17459">
        <f>IF(GL_Paste!$B17456="","",IFERROR(INDEX(AcctCat,MATCH(GL_Paste!$B17456&amp;"",AcctCode,0)),"UNKNOWN"))</f>
        <v/>
      </c>
      <c r="F17459">
        <f>IF(GL_Paste!$B17456="","",IFERROR(INDEX(AcctSub,MATCH(GL_Paste!$B17456&amp;"",AcctCode,0)),"UNKNOWN"))</f>
        <v/>
      </c>
    </row>
    <row r="17460">
      <c r="A17460" s="40">
        <f>IF(GL_Paste!$B17457="","",N(GL_Paste!$H17457)-N(GL_Paste!$G17457))</f>
        <v/>
      </c>
      <c r="B17460" s="43">
        <f>IF(GL_Paste!$B17457="","",DATE(YEAR(GL_Paste!$E17457),MONTH(GL_Paste!$E17457),1))</f>
        <v/>
      </c>
      <c r="C17460">
        <f>IF(GL_Paste!$B17457="","",IF(TRIM(GL_Paste!$M17457)&lt;&gt;"",TRIM(GL_Paste!$M17457),IFERROR(MID(GL_Paste!$I17457,FIND("[",GL_Paste!$I17457)+1,FIND("]",GL_Paste!$I17457)-FIND("[",GL_Paste!$I17457)-1),"")))</f>
        <v/>
      </c>
      <c r="D17460">
        <f>IF(GL_Paste!$B17457="","",IFERROR(INDEX(DeptName,MATCH($C17460,DeptTag,0)),"UNALLOCATED"))</f>
        <v/>
      </c>
      <c r="E17460">
        <f>IF(GL_Paste!$B17457="","",IFERROR(INDEX(AcctCat,MATCH(GL_Paste!$B17457&amp;"",AcctCode,0)),"UNKNOWN"))</f>
        <v/>
      </c>
      <c r="F17460">
        <f>IF(GL_Paste!$B17457="","",IFERROR(INDEX(AcctSub,MATCH(GL_Paste!$B17457&amp;"",AcctCode,0)),"UNKNOWN"))</f>
        <v/>
      </c>
    </row>
    <row r="17461">
      <c r="A17461" s="40">
        <f>IF(GL_Paste!$B17458="","",N(GL_Paste!$H17458)-N(GL_Paste!$G17458))</f>
        <v/>
      </c>
      <c r="B17461" s="43">
        <f>IF(GL_Paste!$B17458="","",DATE(YEAR(GL_Paste!$E17458),MONTH(GL_Paste!$E17458),1))</f>
        <v/>
      </c>
      <c r="C17461">
        <f>IF(GL_Paste!$B17458="","",IF(TRIM(GL_Paste!$M17458)&lt;&gt;"",TRIM(GL_Paste!$M17458),IFERROR(MID(GL_Paste!$I17458,FIND("[",GL_Paste!$I17458)+1,FIND("]",GL_Paste!$I17458)-FIND("[",GL_Paste!$I17458)-1),"")))</f>
        <v/>
      </c>
      <c r="D17461">
        <f>IF(GL_Paste!$B17458="","",IFERROR(INDEX(DeptName,MATCH($C17461,DeptTag,0)),"UNALLOCATED"))</f>
        <v/>
      </c>
      <c r="E17461">
        <f>IF(GL_Paste!$B17458="","",IFERROR(INDEX(AcctCat,MATCH(GL_Paste!$B17458&amp;"",AcctCode,0)),"UNKNOWN"))</f>
        <v/>
      </c>
      <c r="F17461">
        <f>IF(GL_Paste!$B17458="","",IFERROR(INDEX(AcctSub,MATCH(GL_Paste!$B17458&amp;"",AcctCode,0)),"UNKNOWN"))</f>
        <v/>
      </c>
    </row>
    <row r="17462">
      <c r="A17462" s="40">
        <f>IF(GL_Paste!$B17459="","",N(GL_Paste!$H17459)-N(GL_Paste!$G17459))</f>
        <v/>
      </c>
      <c r="B17462" s="43">
        <f>IF(GL_Paste!$B17459="","",DATE(YEAR(GL_Paste!$E17459),MONTH(GL_Paste!$E17459),1))</f>
        <v/>
      </c>
      <c r="C17462">
        <f>IF(GL_Paste!$B17459="","",IF(TRIM(GL_Paste!$M17459)&lt;&gt;"",TRIM(GL_Paste!$M17459),IFERROR(MID(GL_Paste!$I17459,FIND("[",GL_Paste!$I17459)+1,FIND("]",GL_Paste!$I17459)-FIND("[",GL_Paste!$I17459)-1),"")))</f>
        <v/>
      </c>
      <c r="D17462">
        <f>IF(GL_Paste!$B17459="","",IFERROR(INDEX(DeptName,MATCH($C17462,DeptTag,0)),"UNALLOCATED"))</f>
        <v/>
      </c>
      <c r="E17462">
        <f>IF(GL_Paste!$B17459="","",IFERROR(INDEX(AcctCat,MATCH(GL_Paste!$B17459&amp;"",AcctCode,0)),"UNKNOWN"))</f>
        <v/>
      </c>
      <c r="F17462">
        <f>IF(GL_Paste!$B17459="","",IFERROR(INDEX(AcctSub,MATCH(GL_Paste!$B17459&amp;"",AcctCode,0)),"UNKNOWN"))</f>
        <v/>
      </c>
    </row>
    <row r="17463">
      <c r="A17463" s="40">
        <f>IF(GL_Paste!$B17460="","",N(GL_Paste!$H17460)-N(GL_Paste!$G17460))</f>
        <v/>
      </c>
      <c r="B17463" s="43">
        <f>IF(GL_Paste!$B17460="","",DATE(YEAR(GL_Paste!$E17460),MONTH(GL_Paste!$E17460),1))</f>
        <v/>
      </c>
      <c r="C17463">
        <f>IF(GL_Paste!$B17460="","",IF(TRIM(GL_Paste!$M17460)&lt;&gt;"",TRIM(GL_Paste!$M17460),IFERROR(MID(GL_Paste!$I17460,FIND("[",GL_Paste!$I17460)+1,FIND("]",GL_Paste!$I17460)-FIND("[",GL_Paste!$I17460)-1),"")))</f>
        <v/>
      </c>
      <c r="D17463">
        <f>IF(GL_Paste!$B17460="","",IFERROR(INDEX(DeptName,MATCH($C17463,DeptTag,0)),"UNALLOCATED"))</f>
        <v/>
      </c>
      <c r="E17463">
        <f>IF(GL_Paste!$B17460="","",IFERROR(INDEX(AcctCat,MATCH(GL_Paste!$B17460&amp;"",AcctCode,0)),"UNKNOWN"))</f>
        <v/>
      </c>
      <c r="F17463">
        <f>IF(GL_Paste!$B17460="","",IFERROR(INDEX(AcctSub,MATCH(GL_Paste!$B17460&amp;"",AcctCode,0)),"UNKNOWN"))</f>
        <v/>
      </c>
    </row>
    <row r="17464">
      <c r="A17464" s="40">
        <f>IF(GL_Paste!$B17461="","",N(GL_Paste!$H17461)-N(GL_Paste!$G17461))</f>
        <v/>
      </c>
      <c r="B17464" s="43">
        <f>IF(GL_Paste!$B17461="","",DATE(YEAR(GL_Paste!$E17461),MONTH(GL_Paste!$E17461),1))</f>
        <v/>
      </c>
      <c r="C17464">
        <f>IF(GL_Paste!$B17461="","",IF(TRIM(GL_Paste!$M17461)&lt;&gt;"",TRIM(GL_Paste!$M17461),IFERROR(MID(GL_Paste!$I17461,FIND("[",GL_Paste!$I17461)+1,FIND("]",GL_Paste!$I17461)-FIND("[",GL_Paste!$I17461)-1),"")))</f>
        <v/>
      </c>
      <c r="D17464">
        <f>IF(GL_Paste!$B17461="","",IFERROR(INDEX(DeptName,MATCH($C17464,DeptTag,0)),"UNALLOCATED"))</f>
        <v/>
      </c>
      <c r="E17464">
        <f>IF(GL_Paste!$B17461="","",IFERROR(INDEX(AcctCat,MATCH(GL_Paste!$B17461&amp;"",AcctCode,0)),"UNKNOWN"))</f>
        <v/>
      </c>
      <c r="F17464">
        <f>IF(GL_Paste!$B17461="","",IFERROR(INDEX(AcctSub,MATCH(GL_Paste!$B17461&amp;"",AcctCode,0)),"UNKNOWN"))</f>
        <v/>
      </c>
    </row>
    <row r="17465">
      <c r="A17465" s="40">
        <f>IF(GL_Paste!$B17462="","",N(GL_Paste!$H17462)-N(GL_Paste!$G17462))</f>
        <v/>
      </c>
      <c r="B17465" s="43">
        <f>IF(GL_Paste!$B17462="","",DATE(YEAR(GL_Paste!$E17462),MONTH(GL_Paste!$E17462),1))</f>
        <v/>
      </c>
      <c r="C17465">
        <f>IF(GL_Paste!$B17462="","",IF(TRIM(GL_Paste!$M17462)&lt;&gt;"",TRIM(GL_Paste!$M17462),IFERROR(MID(GL_Paste!$I17462,FIND("[",GL_Paste!$I17462)+1,FIND("]",GL_Paste!$I17462)-FIND("[",GL_Paste!$I17462)-1),"")))</f>
        <v/>
      </c>
      <c r="D17465">
        <f>IF(GL_Paste!$B17462="","",IFERROR(INDEX(DeptName,MATCH($C17465,DeptTag,0)),"UNALLOCATED"))</f>
        <v/>
      </c>
      <c r="E17465">
        <f>IF(GL_Paste!$B17462="","",IFERROR(INDEX(AcctCat,MATCH(GL_Paste!$B17462&amp;"",AcctCode,0)),"UNKNOWN"))</f>
        <v/>
      </c>
      <c r="F17465">
        <f>IF(GL_Paste!$B17462="","",IFERROR(INDEX(AcctSub,MATCH(GL_Paste!$B17462&amp;"",AcctCode,0)),"UNKNOWN"))</f>
        <v/>
      </c>
    </row>
    <row r="17466">
      <c r="A17466" s="40">
        <f>IF(GL_Paste!$B17463="","",N(GL_Paste!$H17463)-N(GL_Paste!$G17463))</f>
        <v/>
      </c>
      <c r="B17466" s="43">
        <f>IF(GL_Paste!$B17463="","",DATE(YEAR(GL_Paste!$E17463),MONTH(GL_Paste!$E17463),1))</f>
        <v/>
      </c>
      <c r="C17466">
        <f>IF(GL_Paste!$B17463="","",IF(TRIM(GL_Paste!$M17463)&lt;&gt;"",TRIM(GL_Paste!$M17463),IFERROR(MID(GL_Paste!$I17463,FIND("[",GL_Paste!$I17463)+1,FIND("]",GL_Paste!$I17463)-FIND("[",GL_Paste!$I17463)-1),"")))</f>
        <v/>
      </c>
      <c r="D17466">
        <f>IF(GL_Paste!$B17463="","",IFERROR(INDEX(DeptName,MATCH($C17466,DeptTag,0)),"UNALLOCATED"))</f>
        <v/>
      </c>
      <c r="E17466">
        <f>IF(GL_Paste!$B17463="","",IFERROR(INDEX(AcctCat,MATCH(GL_Paste!$B17463&amp;"",AcctCode,0)),"UNKNOWN"))</f>
        <v/>
      </c>
      <c r="F17466">
        <f>IF(GL_Paste!$B17463="","",IFERROR(INDEX(AcctSub,MATCH(GL_Paste!$B17463&amp;"",AcctCode,0)),"UNKNOWN"))</f>
        <v/>
      </c>
    </row>
    <row r="17467">
      <c r="A17467" s="40">
        <f>IF(GL_Paste!$B17464="","",N(GL_Paste!$H17464)-N(GL_Paste!$G17464))</f>
        <v/>
      </c>
      <c r="B17467" s="43">
        <f>IF(GL_Paste!$B17464="","",DATE(YEAR(GL_Paste!$E17464),MONTH(GL_Paste!$E17464),1))</f>
        <v/>
      </c>
      <c r="C17467">
        <f>IF(GL_Paste!$B17464="","",IF(TRIM(GL_Paste!$M17464)&lt;&gt;"",TRIM(GL_Paste!$M17464),IFERROR(MID(GL_Paste!$I17464,FIND("[",GL_Paste!$I17464)+1,FIND("]",GL_Paste!$I17464)-FIND("[",GL_Paste!$I17464)-1),"")))</f>
        <v/>
      </c>
      <c r="D17467">
        <f>IF(GL_Paste!$B17464="","",IFERROR(INDEX(DeptName,MATCH($C17467,DeptTag,0)),"UNALLOCATED"))</f>
        <v/>
      </c>
      <c r="E17467">
        <f>IF(GL_Paste!$B17464="","",IFERROR(INDEX(AcctCat,MATCH(GL_Paste!$B17464&amp;"",AcctCode,0)),"UNKNOWN"))</f>
        <v/>
      </c>
      <c r="F17467">
        <f>IF(GL_Paste!$B17464="","",IFERROR(INDEX(AcctSub,MATCH(GL_Paste!$B17464&amp;"",AcctCode,0)),"UNKNOWN"))</f>
        <v/>
      </c>
    </row>
    <row r="17468">
      <c r="A17468" s="40">
        <f>IF(GL_Paste!$B17465="","",N(GL_Paste!$H17465)-N(GL_Paste!$G17465))</f>
        <v/>
      </c>
      <c r="B17468" s="43">
        <f>IF(GL_Paste!$B17465="","",DATE(YEAR(GL_Paste!$E17465),MONTH(GL_Paste!$E17465),1))</f>
        <v/>
      </c>
      <c r="C17468">
        <f>IF(GL_Paste!$B17465="","",IF(TRIM(GL_Paste!$M17465)&lt;&gt;"",TRIM(GL_Paste!$M17465),IFERROR(MID(GL_Paste!$I17465,FIND("[",GL_Paste!$I17465)+1,FIND("]",GL_Paste!$I17465)-FIND("[",GL_Paste!$I17465)-1),"")))</f>
        <v/>
      </c>
      <c r="D17468">
        <f>IF(GL_Paste!$B17465="","",IFERROR(INDEX(DeptName,MATCH($C17468,DeptTag,0)),"UNALLOCATED"))</f>
        <v/>
      </c>
      <c r="E17468">
        <f>IF(GL_Paste!$B17465="","",IFERROR(INDEX(AcctCat,MATCH(GL_Paste!$B17465&amp;"",AcctCode,0)),"UNKNOWN"))</f>
        <v/>
      </c>
      <c r="F17468">
        <f>IF(GL_Paste!$B17465="","",IFERROR(INDEX(AcctSub,MATCH(GL_Paste!$B17465&amp;"",AcctCode,0)),"UNKNOWN"))</f>
        <v/>
      </c>
    </row>
    <row r="17469">
      <c r="A17469" s="40">
        <f>IF(GL_Paste!$B17466="","",N(GL_Paste!$H17466)-N(GL_Paste!$G17466))</f>
        <v/>
      </c>
      <c r="B17469" s="43">
        <f>IF(GL_Paste!$B17466="","",DATE(YEAR(GL_Paste!$E17466),MONTH(GL_Paste!$E17466),1))</f>
        <v/>
      </c>
      <c r="C17469">
        <f>IF(GL_Paste!$B17466="","",IF(TRIM(GL_Paste!$M17466)&lt;&gt;"",TRIM(GL_Paste!$M17466),IFERROR(MID(GL_Paste!$I17466,FIND("[",GL_Paste!$I17466)+1,FIND("]",GL_Paste!$I17466)-FIND("[",GL_Paste!$I17466)-1),"")))</f>
        <v/>
      </c>
      <c r="D17469">
        <f>IF(GL_Paste!$B17466="","",IFERROR(INDEX(DeptName,MATCH($C17469,DeptTag,0)),"UNALLOCATED"))</f>
        <v/>
      </c>
      <c r="E17469">
        <f>IF(GL_Paste!$B17466="","",IFERROR(INDEX(AcctCat,MATCH(GL_Paste!$B17466&amp;"",AcctCode,0)),"UNKNOWN"))</f>
        <v/>
      </c>
      <c r="F17469">
        <f>IF(GL_Paste!$B17466="","",IFERROR(INDEX(AcctSub,MATCH(GL_Paste!$B17466&amp;"",AcctCode,0)),"UNKNOWN"))</f>
        <v/>
      </c>
    </row>
    <row r="17470">
      <c r="A17470" s="40">
        <f>IF(GL_Paste!$B17467="","",N(GL_Paste!$H17467)-N(GL_Paste!$G17467))</f>
        <v/>
      </c>
      <c r="B17470" s="43">
        <f>IF(GL_Paste!$B17467="","",DATE(YEAR(GL_Paste!$E17467),MONTH(GL_Paste!$E17467),1))</f>
        <v/>
      </c>
      <c r="C17470">
        <f>IF(GL_Paste!$B17467="","",IF(TRIM(GL_Paste!$M17467)&lt;&gt;"",TRIM(GL_Paste!$M17467),IFERROR(MID(GL_Paste!$I17467,FIND("[",GL_Paste!$I17467)+1,FIND("]",GL_Paste!$I17467)-FIND("[",GL_Paste!$I17467)-1),"")))</f>
        <v/>
      </c>
      <c r="D17470">
        <f>IF(GL_Paste!$B17467="","",IFERROR(INDEX(DeptName,MATCH($C17470,DeptTag,0)),"UNALLOCATED"))</f>
        <v/>
      </c>
      <c r="E17470">
        <f>IF(GL_Paste!$B17467="","",IFERROR(INDEX(AcctCat,MATCH(GL_Paste!$B17467&amp;"",AcctCode,0)),"UNKNOWN"))</f>
        <v/>
      </c>
      <c r="F17470">
        <f>IF(GL_Paste!$B17467="","",IFERROR(INDEX(AcctSub,MATCH(GL_Paste!$B17467&amp;"",AcctCode,0)),"UNKNOWN"))</f>
        <v/>
      </c>
    </row>
    <row r="17471">
      <c r="A17471" s="40">
        <f>IF(GL_Paste!$B17468="","",N(GL_Paste!$H17468)-N(GL_Paste!$G17468))</f>
        <v/>
      </c>
      <c r="B17471" s="43">
        <f>IF(GL_Paste!$B17468="","",DATE(YEAR(GL_Paste!$E17468),MONTH(GL_Paste!$E17468),1))</f>
        <v/>
      </c>
      <c r="C17471">
        <f>IF(GL_Paste!$B17468="","",IF(TRIM(GL_Paste!$M17468)&lt;&gt;"",TRIM(GL_Paste!$M17468),IFERROR(MID(GL_Paste!$I17468,FIND("[",GL_Paste!$I17468)+1,FIND("]",GL_Paste!$I17468)-FIND("[",GL_Paste!$I17468)-1),"")))</f>
        <v/>
      </c>
      <c r="D17471">
        <f>IF(GL_Paste!$B17468="","",IFERROR(INDEX(DeptName,MATCH($C17471,DeptTag,0)),"UNALLOCATED"))</f>
        <v/>
      </c>
      <c r="E17471">
        <f>IF(GL_Paste!$B17468="","",IFERROR(INDEX(AcctCat,MATCH(GL_Paste!$B17468&amp;"",AcctCode,0)),"UNKNOWN"))</f>
        <v/>
      </c>
      <c r="F17471">
        <f>IF(GL_Paste!$B17468="","",IFERROR(INDEX(AcctSub,MATCH(GL_Paste!$B17468&amp;"",AcctCode,0)),"UNKNOWN"))</f>
        <v/>
      </c>
    </row>
    <row r="17472">
      <c r="A17472" s="40">
        <f>IF(GL_Paste!$B17469="","",N(GL_Paste!$H17469)-N(GL_Paste!$G17469))</f>
        <v/>
      </c>
      <c r="B17472" s="43">
        <f>IF(GL_Paste!$B17469="","",DATE(YEAR(GL_Paste!$E17469),MONTH(GL_Paste!$E17469),1))</f>
        <v/>
      </c>
      <c r="C17472">
        <f>IF(GL_Paste!$B17469="","",IF(TRIM(GL_Paste!$M17469)&lt;&gt;"",TRIM(GL_Paste!$M17469),IFERROR(MID(GL_Paste!$I17469,FIND("[",GL_Paste!$I17469)+1,FIND("]",GL_Paste!$I17469)-FIND("[",GL_Paste!$I17469)-1),"")))</f>
        <v/>
      </c>
      <c r="D17472">
        <f>IF(GL_Paste!$B17469="","",IFERROR(INDEX(DeptName,MATCH($C17472,DeptTag,0)),"UNALLOCATED"))</f>
        <v/>
      </c>
      <c r="E17472">
        <f>IF(GL_Paste!$B17469="","",IFERROR(INDEX(AcctCat,MATCH(GL_Paste!$B17469&amp;"",AcctCode,0)),"UNKNOWN"))</f>
        <v/>
      </c>
      <c r="F17472">
        <f>IF(GL_Paste!$B17469="","",IFERROR(INDEX(AcctSub,MATCH(GL_Paste!$B17469&amp;"",AcctCode,0)),"UNKNOWN"))</f>
        <v/>
      </c>
    </row>
    <row r="17473">
      <c r="A17473" s="40">
        <f>IF(GL_Paste!$B17470="","",N(GL_Paste!$H17470)-N(GL_Paste!$G17470))</f>
        <v/>
      </c>
      <c r="B17473" s="43">
        <f>IF(GL_Paste!$B17470="","",DATE(YEAR(GL_Paste!$E17470),MONTH(GL_Paste!$E17470),1))</f>
        <v/>
      </c>
      <c r="C17473">
        <f>IF(GL_Paste!$B17470="","",IF(TRIM(GL_Paste!$M17470)&lt;&gt;"",TRIM(GL_Paste!$M17470),IFERROR(MID(GL_Paste!$I17470,FIND("[",GL_Paste!$I17470)+1,FIND("]",GL_Paste!$I17470)-FIND("[",GL_Paste!$I17470)-1),"")))</f>
        <v/>
      </c>
      <c r="D17473">
        <f>IF(GL_Paste!$B17470="","",IFERROR(INDEX(DeptName,MATCH($C17473,DeptTag,0)),"UNALLOCATED"))</f>
        <v/>
      </c>
      <c r="E17473">
        <f>IF(GL_Paste!$B17470="","",IFERROR(INDEX(AcctCat,MATCH(GL_Paste!$B17470&amp;"",AcctCode,0)),"UNKNOWN"))</f>
        <v/>
      </c>
      <c r="F17473">
        <f>IF(GL_Paste!$B17470="","",IFERROR(INDEX(AcctSub,MATCH(GL_Paste!$B17470&amp;"",AcctCode,0)),"UNKNOWN"))</f>
        <v/>
      </c>
    </row>
    <row r="17474">
      <c r="A17474" s="40">
        <f>IF(GL_Paste!$B17471="","",N(GL_Paste!$H17471)-N(GL_Paste!$G17471))</f>
        <v/>
      </c>
      <c r="B17474" s="43">
        <f>IF(GL_Paste!$B17471="","",DATE(YEAR(GL_Paste!$E17471),MONTH(GL_Paste!$E17471),1))</f>
        <v/>
      </c>
      <c r="C17474">
        <f>IF(GL_Paste!$B17471="","",IF(TRIM(GL_Paste!$M17471)&lt;&gt;"",TRIM(GL_Paste!$M17471),IFERROR(MID(GL_Paste!$I17471,FIND("[",GL_Paste!$I17471)+1,FIND("]",GL_Paste!$I17471)-FIND("[",GL_Paste!$I17471)-1),"")))</f>
        <v/>
      </c>
      <c r="D17474">
        <f>IF(GL_Paste!$B17471="","",IFERROR(INDEX(DeptName,MATCH($C17474,DeptTag,0)),"UNALLOCATED"))</f>
        <v/>
      </c>
      <c r="E17474">
        <f>IF(GL_Paste!$B17471="","",IFERROR(INDEX(AcctCat,MATCH(GL_Paste!$B17471&amp;"",AcctCode,0)),"UNKNOWN"))</f>
        <v/>
      </c>
      <c r="F17474">
        <f>IF(GL_Paste!$B17471="","",IFERROR(INDEX(AcctSub,MATCH(GL_Paste!$B17471&amp;"",AcctCode,0)),"UNKNOWN"))</f>
        <v/>
      </c>
    </row>
    <row r="17475">
      <c r="A17475" s="40">
        <f>IF(GL_Paste!$B17472="","",N(GL_Paste!$H17472)-N(GL_Paste!$G17472))</f>
        <v/>
      </c>
      <c r="B17475" s="43">
        <f>IF(GL_Paste!$B17472="","",DATE(YEAR(GL_Paste!$E17472),MONTH(GL_Paste!$E17472),1))</f>
        <v/>
      </c>
      <c r="C17475">
        <f>IF(GL_Paste!$B17472="","",IF(TRIM(GL_Paste!$M17472)&lt;&gt;"",TRIM(GL_Paste!$M17472),IFERROR(MID(GL_Paste!$I17472,FIND("[",GL_Paste!$I17472)+1,FIND("]",GL_Paste!$I17472)-FIND("[",GL_Paste!$I17472)-1),"")))</f>
        <v/>
      </c>
      <c r="D17475">
        <f>IF(GL_Paste!$B17472="","",IFERROR(INDEX(DeptName,MATCH($C17475,DeptTag,0)),"UNALLOCATED"))</f>
        <v/>
      </c>
      <c r="E17475">
        <f>IF(GL_Paste!$B17472="","",IFERROR(INDEX(AcctCat,MATCH(GL_Paste!$B17472&amp;"",AcctCode,0)),"UNKNOWN"))</f>
        <v/>
      </c>
      <c r="F17475">
        <f>IF(GL_Paste!$B17472="","",IFERROR(INDEX(AcctSub,MATCH(GL_Paste!$B17472&amp;"",AcctCode,0)),"UNKNOWN"))</f>
        <v/>
      </c>
    </row>
    <row r="17476">
      <c r="A17476" s="40">
        <f>IF(GL_Paste!$B17473="","",N(GL_Paste!$H17473)-N(GL_Paste!$G17473))</f>
        <v/>
      </c>
      <c r="B17476" s="43">
        <f>IF(GL_Paste!$B17473="","",DATE(YEAR(GL_Paste!$E17473),MONTH(GL_Paste!$E17473),1))</f>
        <v/>
      </c>
      <c r="C17476">
        <f>IF(GL_Paste!$B17473="","",IF(TRIM(GL_Paste!$M17473)&lt;&gt;"",TRIM(GL_Paste!$M17473),IFERROR(MID(GL_Paste!$I17473,FIND("[",GL_Paste!$I17473)+1,FIND("]",GL_Paste!$I17473)-FIND("[",GL_Paste!$I17473)-1),"")))</f>
        <v/>
      </c>
      <c r="D17476">
        <f>IF(GL_Paste!$B17473="","",IFERROR(INDEX(DeptName,MATCH($C17476,DeptTag,0)),"UNALLOCATED"))</f>
        <v/>
      </c>
      <c r="E17476">
        <f>IF(GL_Paste!$B17473="","",IFERROR(INDEX(AcctCat,MATCH(GL_Paste!$B17473&amp;"",AcctCode,0)),"UNKNOWN"))</f>
        <v/>
      </c>
      <c r="F17476">
        <f>IF(GL_Paste!$B17473="","",IFERROR(INDEX(AcctSub,MATCH(GL_Paste!$B17473&amp;"",AcctCode,0)),"UNKNOWN"))</f>
        <v/>
      </c>
    </row>
    <row r="17477">
      <c r="A17477" s="40">
        <f>IF(GL_Paste!$B17474="","",N(GL_Paste!$H17474)-N(GL_Paste!$G17474))</f>
        <v/>
      </c>
      <c r="B17477" s="43">
        <f>IF(GL_Paste!$B17474="","",DATE(YEAR(GL_Paste!$E17474),MONTH(GL_Paste!$E17474),1))</f>
        <v/>
      </c>
      <c r="C17477">
        <f>IF(GL_Paste!$B17474="","",IF(TRIM(GL_Paste!$M17474)&lt;&gt;"",TRIM(GL_Paste!$M17474),IFERROR(MID(GL_Paste!$I17474,FIND("[",GL_Paste!$I17474)+1,FIND("]",GL_Paste!$I17474)-FIND("[",GL_Paste!$I17474)-1),"")))</f>
        <v/>
      </c>
      <c r="D17477">
        <f>IF(GL_Paste!$B17474="","",IFERROR(INDEX(DeptName,MATCH($C17477,DeptTag,0)),"UNALLOCATED"))</f>
        <v/>
      </c>
      <c r="E17477">
        <f>IF(GL_Paste!$B17474="","",IFERROR(INDEX(AcctCat,MATCH(GL_Paste!$B17474&amp;"",AcctCode,0)),"UNKNOWN"))</f>
        <v/>
      </c>
      <c r="F17477">
        <f>IF(GL_Paste!$B17474="","",IFERROR(INDEX(AcctSub,MATCH(GL_Paste!$B17474&amp;"",AcctCode,0)),"UNKNOWN"))</f>
        <v/>
      </c>
    </row>
    <row r="17478">
      <c r="A17478" s="40">
        <f>IF(GL_Paste!$B17475="","",N(GL_Paste!$H17475)-N(GL_Paste!$G17475))</f>
        <v/>
      </c>
      <c r="B17478" s="43">
        <f>IF(GL_Paste!$B17475="","",DATE(YEAR(GL_Paste!$E17475),MONTH(GL_Paste!$E17475),1))</f>
        <v/>
      </c>
      <c r="C17478">
        <f>IF(GL_Paste!$B17475="","",IF(TRIM(GL_Paste!$M17475)&lt;&gt;"",TRIM(GL_Paste!$M17475),IFERROR(MID(GL_Paste!$I17475,FIND("[",GL_Paste!$I17475)+1,FIND("]",GL_Paste!$I17475)-FIND("[",GL_Paste!$I17475)-1),"")))</f>
        <v/>
      </c>
      <c r="D17478">
        <f>IF(GL_Paste!$B17475="","",IFERROR(INDEX(DeptName,MATCH($C17478,DeptTag,0)),"UNALLOCATED"))</f>
        <v/>
      </c>
      <c r="E17478">
        <f>IF(GL_Paste!$B17475="","",IFERROR(INDEX(AcctCat,MATCH(GL_Paste!$B17475&amp;"",AcctCode,0)),"UNKNOWN"))</f>
        <v/>
      </c>
      <c r="F17478">
        <f>IF(GL_Paste!$B17475="","",IFERROR(INDEX(AcctSub,MATCH(GL_Paste!$B17475&amp;"",AcctCode,0)),"UNKNOWN"))</f>
        <v/>
      </c>
    </row>
    <row r="17479">
      <c r="A17479" s="40">
        <f>IF(GL_Paste!$B17476="","",N(GL_Paste!$H17476)-N(GL_Paste!$G17476))</f>
        <v/>
      </c>
      <c r="B17479" s="43">
        <f>IF(GL_Paste!$B17476="","",DATE(YEAR(GL_Paste!$E17476),MONTH(GL_Paste!$E17476),1))</f>
        <v/>
      </c>
      <c r="C17479">
        <f>IF(GL_Paste!$B17476="","",IF(TRIM(GL_Paste!$M17476)&lt;&gt;"",TRIM(GL_Paste!$M17476),IFERROR(MID(GL_Paste!$I17476,FIND("[",GL_Paste!$I17476)+1,FIND("]",GL_Paste!$I17476)-FIND("[",GL_Paste!$I17476)-1),"")))</f>
        <v/>
      </c>
      <c r="D17479">
        <f>IF(GL_Paste!$B17476="","",IFERROR(INDEX(DeptName,MATCH($C17479,DeptTag,0)),"UNALLOCATED"))</f>
        <v/>
      </c>
      <c r="E17479">
        <f>IF(GL_Paste!$B17476="","",IFERROR(INDEX(AcctCat,MATCH(GL_Paste!$B17476&amp;"",AcctCode,0)),"UNKNOWN"))</f>
        <v/>
      </c>
      <c r="F17479">
        <f>IF(GL_Paste!$B17476="","",IFERROR(INDEX(AcctSub,MATCH(GL_Paste!$B17476&amp;"",AcctCode,0)),"UNKNOWN"))</f>
        <v/>
      </c>
    </row>
    <row r="17480">
      <c r="A17480" s="40">
        <f>IF(GL_Paste!$B17477="","",N(GL_Paste!$H17477)-N(GL_Paste!$G17477))</f>
        <v/>
      </c>
      <c r="B17480" s="43">
        <f>IF(GL_Paste!$B17477="","",DATE(YEAR(GL_Paste!$E17477),MONTH(GL_Paste!$E17477),1))</f>
        <v/>
      </c>
      <c r="C17480">
        <f>IF(GL_Paste!$B17477="","",IF(TRIM(GL_Paste!$M17477)&lt;&gt;"",TRIM(GL_Paste!$M17477),IFERROR(MID(GL_Paste!$I17477,FIND("[",GL_Paste!$I17477)+1,FIND("]",GL_Paste!$I17477)-FIND("[",GL_Paste!$I17477)-1),"")))</f>
        <v/>
      </c>
      <c r="D17480">
        <f>IF(GL_Paste!$B17477="","",IFERROR(INDEX(DeptName,MATCH($C17480,DeptTag,0)),"UNALLOCATED"))</f>
        <v/>
      </c>
      <c r="E17480">
        <f>IF(GL_Paste!$B17477="","",IFERROR(INDEX(AcctCat,MATCH(GL_Paste!$B17477&amp;"",AcctCode,0)),"UNKNOWN"))</f>
        <v/>
      </c>
      <c r="F17480">
        <f>IF(GL_Paste!$B17477="","",IFERROR(INDEX(AcctSub,MATCH(GL_Paste!$B17477&amp;"",AcctCode,0)),"UNKNOWN"))</f>
        <v/>
      </c>
    </row>
    <row r="17481">
      <c r="A17481" s="40">
        <f>IF(GL_Paste!$B17478="","",N(GL_Paste!$H17478)-N(GL_Paste!$G17478))</f>
        <v/>
      </c>
      <c r="B17481" s="43">
        <f>IF(GL_Paste!$B17478="","",DATE(YEAR(GL_Paste!$E17478),MONTH(GL_Paste!$E17478),1))</f>
        <v/>
      </c>
      <c r="C17481">
        <f>IF(GL_Paste!$B17478="","",IF(TRIM(GL_Paste!$M17478)&lt;&gt;"",TRIM(GL_Paste!$M17478),IFERROR(MID(GL_Paste!$I17478,FIND("[",GL_Paste!$I17478)+1,FIND("]",GL_Paste!$I17478)-FIND("[",GL_Paste!$I17478)-1),"")))</f>
        <v/>
      </c>
      <c r="D17481">
        <f>IF(GL_Paste!$B17478="","",IFERROR(INDEX(DeptName,MATCH($C17481,DeptTag,0)),"UNALLOCATED"))</f>
        <v/>
      </c>
      <c r="E17481">
        <f>IF(GL_Paste!$B17478="","",IFERROR(INDEX(AcctCat,MATCH(GL_Paste!$B17478&amp;"",AcctCode,0)),"UNKNOWN"))</f>
        <v/>
      </c>
      <c r="F17481">
        <f>IF(GL_Paste!$B17478="","",IFERROR(INDEX(AcctSub,MATCH(GL_Paste!$B17478&amp;"",AcctCode,0)),"UNKNOWN"))</f>
        <v/>
      </c>
    </row>
    <row r="17482">
      <c r="A17482" s="40">
        <f>IF(GL_Paste!$B17479="","",N(GL_Paste!$H17479)-N(GL_Paste!$G17479))</f>
        <v/>
      </c>
      <c r="B17482" s="43">
        <f>IF(GL_Paste!$B17479="","",DATE(YEAR(GL_Paste!$E17479),MONTH(GL_Paste!$E17479),1))</f>
        <v/>
      </c>
      <c r="C17482">
        <f>IF(GL_Paste!$B17479="","",IF(TRIM(GL_Paste!$M17479)&lt;&gt;"",TRIM(GL_Paste!$M17479),IFERROR(MID(GL_Paste!$I17479,FIND("[",GL_Paste!$I17479)+1,FIND("]",GL_Paste!$I17479)-FIND("[",GL_Paste!$I17479)-1),"")))</f>
        <v/>
      </c>
      <c r="D17482">
        <f>IF(GL_Paste!$B17479="","",IFERROR(INDEX(DeptName,MATCH($C17482,DeptTag,0)),"UNALLOCATED"))</f>
        <v/>
      </c>
      <c r="E17482">
        <f>IF(GL_Paste!$B17479="","",IFERROR(INDEX(AcctCat,MATCH(GL_Paste!$B17479&amp;"",AcctCode,0)),"UNKNOWN"))</f>
        <v/>
      </c>
      <c r="F17482">
        <f>IF(GL_Paste!$B17479="","",IFERROR(INDEX(AcctSub,MATCH(GL_Paste!$B17479&amp;"",AcctCode,0)),"UNKNOWN"))</f>
        <v/>
      </c>
    </row>
    <row r="17483">
      <c r="A17483" s="40">
        <f>IF(GL_Paste!$B17480="","",N(GL_Paste!$H17480)-N(GL_Paste!$G17480))</f>
        <v/>
      </c>
      <c r="B17483" s="43">
        <f>IF(GL_Paste!$B17480="","",DATE(YEAR(GL_Paste!$E17480),MONTH(GL_Paste!$E17480),1))</f>
        <v/>
      </c>
      <c r="C17483">
        <f>IF(GL_Paste!$B17480="","",IF(TRIM(GL_Paste!$M17480)&lt;&gt;"",TRIM(GL_Paste!$M17480),IFERROR(MID(GL_Paste!$I17480,FIND("[",GL_Paste!$I17480)+1,FIND("]",GL_Paste!$I17480)-FIND("[",GL_Paste!$I17480)-1),"")))</f>
        <v/>
      </c>
      <c r="D17483">
        <f>IF(GL_Paste!$B17480="","",IFERROR(INDEX(DeptName,MATCH($C17483,DeptTag,0)),"UNALLOCATED"))</f>
        <v/>
      </c>
      <c r="E17483">
        <f>IF(GL_Paste!$B17480="","",IFERROR(INDEX(AcctCat,MATCH(GL_Paste!$B17480&amp;"",AcctCode,0)),"UNKNOWN"))</f>
        <v/>
      </c>
      <c r="F17483">
        <f>IF(GL_Paste!$B17480="","",IFERROR(INDEX(AcctSub,MATCH(GL_Paste!$B17480&amp;"",AcctCode,0)),"UNKNOWN"))</f>
        <v/>
      </c>
    </row>
    <row r="17484">
      <c r="A17484" s="40">
        <f>IF(GL_Paste!$B17481="","",N(GL_Paste!$H17481)-N(GL_Paste!$G17481))</f>
        <v/>
      </c>
      <c r="B17484" s="43">
        <f>IF(GL_Paste!$B17481="","",DATE(YEAR(GL_Paste!$E17481),MONTH(GL_Paste!$E17481),1))</f>
        <v/>
      </c>
      <c r="C17484">
        <f>IF(GL_Paste!$B17481="","",IF(TRIM(GL_Paste!$M17481)&lt;&gt;"",TRIM(GL_Paste!$M17481),IFERROR(MID(GL_Paste!$I17481,FIND("[",GL_Paste!$I17481)+1,FIND("]",GL_Paste!$I17481)-FIND("[",GL_Paste!$I17481)-1),"")))</f>
        <v/>
      </c>
      <c r="D17484">
        <f>IF(GL_Paste!$B17481="","",IFERROR(INDEX(DeptName,MATCH($C17484,DeptTag,0)),"UNALLOCATED"))</f>
        <v/>
      </c>
      <c r="E17484">
        <f>IF(GL_Paste!$B17481="","",IFERROR(INDEX(AcctCat,MATCH(GL_Paste!$B17481&amp;"",AcctCode,0)),"UNKNOWN"))</f>
        <v/>
      </c>
      <c r="F17484">
        <f>IF(GL_Paste!$B17481="","",IFERROR(INDEX(AcctSub,MATCH(GL_Paste!$B17481&amp;"",AcctCode,0)),"UNKNOWN"))</f>
        <v/>
      </c>
    </row>
    <row r="17485">
      <c r="A17485" s="40">
        <f>IF(GL_Paste!$B17482="","",N(GL_Paste!$H17482)-N(GL_Paste!$G17482))</f>
        <v/>
      </c>
      <c r="B17485" s="43">
        <f>IF(GL_Paste!$B17482="","",DATE(YEAR(GL_Paste!$E17482),MONTH(GL_Paste!$E17482),1))</f>
        <v/>
      </c>
      <c r="C17485">
        <f>IF(GL_Paste!$B17482="","",IF(TRIM(GL_Paste!$M17482)&lt;&gt;"",TRIM(GL_Paste!$M17482),IFERROR(MID(GL_Paste!$I17482,FIND("[",GL_Paste!$I17482)+1,FIND("]",GL_Paste!$I17482)-FIND("[",GL_Paste!$I17482)-1),"")))</f>
        <v/>
      </c>
      <c r="D17485">
        <f>IF(GL_Paste!$B17482="","",IFERROR(INDEX(DeptName,MATCH($C17485,DeptTag,0)),"UNALLOCATED"))</f>
        <v/>
      </c>
      <c r="E17485">
        <f>IF(GL_Paste!$B17482="","",IFERROR(INDEX(AcctCat,MATCH(GL_Paste!$B17482&amp;"",AcctCode,0)),"UNKNOWN"))</f>
        <v/>
      </c>
      <c r="F17485">
        <f>IF(GL_Paste!$B17482="","",IFERROR(INDEX(AcctSub,MATCH(GL_Paste!$B17482&amp;"",AcctCode,0)),"UNKNOWN"))</f>
        <v/>
      </c>
    </row>
    <row r="17486">
      <c r="A17486" s="40">
        <f>IF(GL_Paste!$B17483="","",N(GL_Paste!$H17483)-N(GL_Paste!$G17483))</f>
        <v/>
      </c>
      <c r="B17486" s="43">
        <f>IF(GL_Paste!$B17483="","",DATE(YEAR(GL_Paste!$E17483),MONTH(GL_Paste!$E17483),1))</f>
        <v/>
      </c>
      <c r="C17486">
        <f>IF(GL_Paste!$B17483="","",IF(TRIM(GL_Paste!$M17483)&lt;&gt;"",TRIM(GL_Paste!$M17483),IFERROR(MID(GL_Paste!$I17483,FIND("[",GL_Paste!$I17483)+1,FIND("]",GL_Paste!$I17483)-FIND("[",GL_Paste!$I17483)-1),"")))</f>
        <v/>
      </c>
      <c r="D17486">
        <f>IF(GL_Paste!$B17483="","",IFERROR(INDEX(DeptName,MATCH($C17486,DeptTag,0)),"UNALLOCATED"))</f>
        <v/>
      </c>
      <c r="E17486">
        <f>IF(GL_Paste!$B17483="","",IFERROR(INDEX(AcctCat,MATCH(GL_Paste!$B17483&amp;"",AcctCode,0)),"UNKNOWN"))</f>
        <v/>
      </c>
      <c r="F17486">
        <f>IF(GL_Paste!$B17483="","",IFERROR(INDEX(AcctSub,MATCH(GL_Paste!$B17483&amp;"",AcctCode,0)),"UNKNOWN"))</f>
        <v/>
      </c>
    </row>
    <row r="17487">
      <c r="A17487" s="40">
        <f>IF(GL_Paste!$B17484="","",N(GL_Paste!$H17484)-N(GL_Paste!$G17484))</f>
        <v/>
      </c>
      <c r="B17487" s="43">
        <f>IF(GL_Paste!$B17484="","",DATE(YEAR(GL_Paste!$E17484),MONTH(GL_Paste!$E17484),1))</f>
        <v/>
      </c>
      <c r="C17487">
        <f>IF(GL_Paste!$B17484="","",IF(TRIM(GL_Paste!$M17484)&lt;&gt;"",TRIM(GL_Paste!$M17484),IFERROR(MID(GL_Paste!$I17484,FIND("[",GL_Paste!$I17484)+1,FIND("]",GL_Paste!$I17484)-FIND("[",GL_Paste!$I17484)-1),"")))</f>
        <v/>
      </c>
      <c r="D17487">
        <f>IF(GL_Paste!$B17484="","",IFERROR(INDEX(DeptName,MATCH($C17487,DeptTag,0)),"UNALLOCATED"))</f>
        <v/>
      </c>
      <c r="E17487">
        <f>IF(GL_Paste!$B17484="","",IFERROR(INDEX(AcctCat,MATCH(GL_Paste!$B17484&amp;"",AcctCode,0)),"UNKNOWN"))</f>
        <v/>
      </c>
      <c r="F17487">
        <f>IF(GL_Paste!$B17484="","",IFERROR(INDEX(AcctSub,MATCH(GL_Paste!$B17484&amp;"",AcctCode,0)),"UNKNOWN"))</f>
        <v/>
      </c>
    </row>
    <row r="17488">
      <c r="A17488" s="40">
        <f>IF(GL_Paste!$B17485="","",N(GL_Paste!$H17485)-N(GL_Paste!$G17485))</f>
        <v/>
      </c>
      <c r="B17488" s="43">
        <f>IF(GL_Paste!$B17485="","",DATE(YEAR(GL_Paste!$E17485),MONTH(GL_Paste!$E17485),1))</f>
        <v/>
      </c>
      <c r="C17488">
        <f>IF(GL_Paste!$B17485="","",IF(TRIM(GL_Paste!$M17485)&lt;&gt;"",TRIM(GL_Paste!$M17485),IFERROR(MID(GL_Paste!$I17485,FIND("[",GL_Paste!$I17485)+1,FIND("]",GL_Paste!$I17485)-FIND("[",GL_Paste!$I17485)-1),"")))</f>
        <v/>
      </c>
      <c r="D17488">
        <f>IF(GL_Paste!$B17485="","",IFERROR(INDEX(DeptName,MATCH($C17488,DeptTag,0)),"UNALLOCATED"))</f>
        <v/>
      </c>
      <c r="E17488">
        <f>IF(GL_Paste!$B17485="","",IFERROR(INDEX(AcctCat,MATCH(GL_Paste!$B17485&amp;"",AcctCode,0)),"UNKNOWN"))</f>
        <v/>
      </c>
      <c r="F17488">
        <f>IF(GL_Paste!$B17485="","",IFERROR(INDEX(AcctSub,MATCH(GL_Paste!$B17485&amp;"",AcctCode,0)),"UNKNOWN"))</f>
        <v/>
      </c>
    </row>
    <row r="17489">
      <c r="A17489" s="40">
        <f>IF(GL_Paste!$B17486="","",N(GL_Paste!$H17486)-N(GL_Paste!$G17486))</f>
        <v/>
      </c>
      <c r="B17489" s="43">
        <f>IF(GL_Paste!$B17486="","",DATE(YEAR(GL_Paste!$E17486),MONTH(GL_Paste!$E17486),1))</f>
        <v/>
      </c>
      <c r="C17489">
        <f>IF(GL_Paste!$B17486="","",IF(TRIM(GL_Paste!$M17486)&lt;&gt;"",TRIM(GL_Paste!$M17486),IFERROR(MID(GL_Paste!$I17486,FIND("[",GL_Paste!$I17486)+1,FIND("]",GL_Paste!$I17486)-FIND("[",GL_Paste!$I17486)-1),"")))</f>
        <v/>
      </c>
      <c r="D17489">
        <f>IF(GL_Paste!$B17486="","",IFERROR(INDEX(DeptName,MATCH($C17489,DeptTag,0)),"UNALLOCATED"))</f>
        <v/>
      </c>
      <c r="E17489">
        <f>IF(GL_Paste!$B17486="","",IFERROR(INDEX(AcctCat,MATCH(GL_Paste!$B17486&amp;"",AcctCode,0)),"UNKNOWN"))</f>
        <v/>
      </c>
      <c r="F17489">
        <f>IF(GL_Paste!$B17486="","",IFERROR(INDEX(AcctSub,MATCH(GL_Paste!$B17486&amp;"",AcctCode,0)),"UNKNOWN"))</f>
        <v/>
      </c>
    </row>
    <row r="17490">
      <c r="A17490" s="40">
        <f>IF(GL_Paste!$B17487="","",N(GL_Paste!$H17487)-N(GL_Paste!$G17487))</f>
        <v/>
      </c>
      <c r="B17490" s="43">
        <f>IF(GL_Paste!$B17487="","",DATE(YEAR(GL_Paste!$E17487),MONTH(GL_Paste!$E17487),1))</f>
        <v/>
      </c>
      <c r="C17490">
        <f>IF(GL_Paste!$B17487="","",IF(TRIM(GL_Paste!$M17487)&lt;&gt;"",TRIM(GL_Paste!$M17487),IFERROR(MID(GL_Paste!$I17487,FIND("[",GL_Paste!$I17487)+1,FIND("]",GL_Paste!$I17487)-FIND("[",GL_Paste!$I17487)-1),"")))</f>
        <v/>
      </c>
      <c r="D17490">
        <f>IF(GL_Paste!$B17487="","",IFERROR(INDEX(DeptName,MATCH($C17490,DeptTag,0)),"UNALLOCATED"))</f>
        <v/>
      </c>
      <c r="E17490">
        <f>IF(GL_Paste!$B17487="","",IFERROR(INDEX(AcctCat,MATCH(GL_Paste!$B17487&amp;"",AcctCode,0)),"UNKNOWN"))</f>
        <v/>
      </c>
      <c r="F17490">
        <f>IF(GL_Paste!$B17487="","",IFERROR(INDEX(AcctSub,MATCH(GL_Paste!$B17487&amp;"",AcctCode,0)),"UNKNOWN"))</f>
        <v/>
      </c>
    </row>
    <row r="17491">
      <c r="A17491" s="40">
        <f>IF(GL_Paste!$B17488="","",N(GL_Paste!$H17488)-N(GL_Paste!$G17488))</f>
        <v/>
      </c>
      <c r="B17491" s="43">
        <f>IF(GL_Paste!$B17488="","",DATE(YEAR(GL_Paste!$E17488),MONTH(GL_Paste!$E17488),1))</f>
        <v/>
      </c>
      <c r="C17491">
        <f>IF(GL_Paste!$B17488="","",IF(TRIM(GL_Paste!$M17488)&lt;&gt;"",TRIM(GL_Paste!$M17488),IFERROR(MID(GL_Paste!$I17488,FIND("[",GL_Paste!$I17488)+1,FIND("]",GL_Paste!$I17488)-FIND("[",GL_Paste!$I17488)-1),"")))</f>
        <v/>
      </c>
      <c r="D17491">
        <f>IF(GL_Paste!$B17488="","",IFERROR(INDEX(DeptName,MATCH($C17491,DeptTag,0)),"UNALLOCATED"))</f>
        <v/>
      </c>
      <c r="E17491">
        <f>IF(GL_Paste!$B17488="","",IFERROR(INDEX(AcctCat,MATCH(GL_Paste!$B17488&amp;"",AcctCode,0)),"UNKNOWN"))</f>
        <v/>
      </c>
      <c r="F17491">
        <f>IF(GL_Paste!$B17488="","",IFERROR(INDEX(AcctSub,MATCH(GL_Paste!$B17488&amp;"",AcctCode,0)),"UNKNOWN"))</f>
        <v/>
      </c>
    </row>
    <row r="17492">
      <c r="A17492" s="40">
        <f>IF(GL_Paste!$B17489="","",N(GL_Paste!$H17489)-N(GL_Paste!$G17489))</f>
        <v/>
      </c>
      <c r="B17492" s="43">
        <f>IF(GL_Paste!$B17489="","",DATE(YEAR(GL_Paste!$E17489),MONTH(GL_Paste!$E17489),1))</f>
        <v/>
      </c>
      <c r="C17492">
        <f>IF(GL_Paste!$B17489="","",IF(TRIM(GL_Paste!$M17489)&lt;&gt;"",TRIM(GL_Paste!$M17489),IFERROR(MID(GL_Paste!$I17489,FIND("[",GL_Paste!$I17489)+1,FIND("]",GL_Paste!$I17489)-FIND("[",GL_Paste!$I17489)-1),"")))</f>
        <v/>
      </c>
      <c r="D17492">
        <f>IF(GL_Paste!$B17489="","",IFERROR(INDEX(DeptName,MATCH($C17492,DeptTag,0)),"UNALLOCATED"))</f>
        <v/>
      </c>
      <c r="E17492">
        <f>IF(GL_Paste!$B17489="","",IFERROR(INDEX(AcctCat,MATCH(GL_Paste!$B17489&amp;"",AcctCode,0)),"UNKNOWN"))</f>
        <v/>
      </c>
      <c r="F17492">
        <f>IF(GL_Paste!$B17489="","",IFERROR(INDEX(AcctSub,MATCH(GL_Paste!$B17489&amp;"",AcctCode,0)),"UNKNOWN"))</f>
        <v/>
      </c>
    </row>
    <row r="17493">
      <c r="A17493" s="40">
        <f>IF(GL_Paste!$B17490="","",N(GL_Paste!$H17490)-N(GL_Paste!$G17490))</f>
        <v/>
      </c>
      <c r="B17493" s="43">
        <f>IF(GL_Paste!$B17490="","",DATE(YEAR(GL_Paste!$E17490),MONTH(GL_Paste!$E17490),1))</f>
        <v/>
      </c>
      <c r="C17493">
        <f>IF(GL_Paste!$B17490="","",IF(TRIM(GL_Paste!$M17490)&lt;&gt;"",TRIM(GL_Paste!$M17490),IFERROR(MID(GL_Paste!$I17490,FIND("[",GL_Paste!$I17490)+1,FIND("]",GL_Paste!$I17490)-FIND("[",GL_Paste!$I17490)-1),"")))</f>
        <v/>
      </c>
      <c r="D17493">
        <f>IF(GL_Paste!$B17490="","",IFERROR(INDEX(DeptName,MATCH($C17493,DeptTag,0)),"UNALLOCATED"))</f>
        <v/>
      </c>
      <c r="E17493">
        <f>IF(GL_Paste!$B17490="","",IFERROR(INDEX(AcctCat,MATCH(GL_Paste!$B17490&amp;"",AcctCode,0)),"UNKNOWN"))</f>
        <v/>
      </c>
      <c r="F17493">
        <f>IF(GL_Paste!$B17490="","",IFERROR(INDEX(AcctSub,MATCH(GL_Paste!$B17490&amp;"",AcctCode,0)),"UNKNOWN"))</f>
        <v/>
      </c>
    </row>
    <row r="17494">
      <c r="A17494" s="40">
        <f>IF(GL_Paste!$B17491="","",N(GL_Paste!$H17491)-N(GL_Paste!$G17491))</f>
        <v/>
      </c>
      <c r="B17494" s="43">
        <f>IF(GL_Paste!$B17491="","",DATE(YEAR(GL_Paste!$E17491),MONTH(GL_Paste!$E17491),1))</f>
        <v/>
      </c>
      <c r="C17494">
        <f>IF(GL_Paste!$B17491="","",IF(TRIM(GL_Paste!$M17491)&lt;&gt;"",TRIM(GL_Paste!$M17491),IFERROR(MID(GL_Paste!$I17491,FIND("[",GL_Paste!$I17491)+1,FIND("]",GL_Paste!$I17491)-FIND("[",GL_Paste!$I17491)-1),"")))</f>
        <v/>
      </c>
      <c r="D17494">
        <f>IF(GL_Paste!$B17491="","",IFERROR(INDEX(DeptName,MATCH($C17494,DeptTag,0)),"UNALLOCATED"))</f>
        <v/>
      </c>
      <c r="E17494">
        <f>IF(GL_Paste!$B17491="","",IFERROR(INDEX(AcctCat,MATCH(GL_Paste!$B17491&amp;"",AcctCode,0)),"UNKNOWN"))</f>
        <v/>
      </c>
      <c r="F17494">
        <f>IF(GL_Paste!$B17491="","",IFERROR(INDEX(AcctSub,MATCH(GL_Paste!$B17491&amp;"",AcctCode,0)),"UNKNOWN"))</f>
        <v/>
      </c>
    </row>
    <row r="17495">
      <c r="A17495" s="40">
        <f>IF(GL_Paste!$B17492="","",N(GL_Paste!$H17492)-N(GL_Paste!$G17492))</f>
        <v/>
      </c>
      <c r="B17495" s="43">
        <f>IF(GL_Paste!$B17492="","",DATE(YEAR(GL_Paste!$E17492),MONTH(GL_Paste!$E17492),1))</f>
        <v/>
      </c>
      <c r="C17495">
        <f>IF(GL_Paste!$B17492="","",IF(TRIM(GL_Paste!$M17492)&lt;&gt;"",TRIM(GL_Paste!$M17492),IFERROR(MID(GL_Paste!$I17492,FIND("[",GL_Paste!$I17492)+1,FIND("]",GL_Paste!$I17492)-FIND("[",GL_Paste!$I17492)-1),"")))</f>
        <v/>
      </c>
      <c r="D17495">
        <f>IF(GL_Paste!$B17492="","",IFERROR(INDEX(DeptName,MATCH($C17495,DeptTag,0)),"UNALLOCATED"))</f>
        <v/>
      </c>
      <c r="E17495">
        <f>IF(GL_Paste!$B17492="","",IFERROR(INDEX(AcctCat,MATCH(GL_Paste!$B17492&amp;"",AcctCode,0)),"UNKNOWN"))</f>
        <v/>
      </c>
      <c r="F17495">
        <f>IF(GL_Paste!$B17492="","",IFERROR(INDEX(AcctSub,MATCH(GL_Paste!$B17492&amp;"",AcctCode,0)),"UNKNOWN"))</f>
        <v/>
      </c>
    </row>
    <row r="17496">
      <c r="A17496" s="40">
        <f>IF(GL_Paste!$B17493="","",N(GL_Paste!$H17493)-N(GL_Paste!$G17493))</f>
        <v/>
      </c>
      <c r="B17496" s="43">
        <f>IF(GL_Paste!$B17493="","",DATE(YEAR(GL_Paste!$E17493),MONTH(GL_Paste!$E17493),1))</f>
        <v/>
      </c>
      <c r="C17496">
        <f>IF(GL_Paste!$B17493="","",IF(TRIM(GL_Paste!$M17493)&lt;&gt;"",TRIM(GL_Paste!$M17493),IFERROR(MID(GL_Paste!$I17493,FIND("[",GL_Paste!$I17493)+1,FIND("]",GL_Paste!$I17493)-FIND("[",GL_Paste!$I17493)-1),"")))</f>
        <v/>
      </c>
      <c r="D17496">
        <f>IF(GL_Paste!$B17493="","",IFERROR(INDEX(DeptName,MATCH($C17496,DeptTag,0)),"UNALLOCATED"))</f>
        <v/>
      </c>
      <c r="E17496">
        <f>IF(GL_Paste!$B17493="","",IFERROR(INDEX(AcctCat,MATCH(GL_Paste!$B17493&amp;"",AcctCode,0)),"UNKNOWN"))</f>
        <v/>
      </c>
      <c r="F17496">
        <f>IF(GL_Paste!$B17493="","",IFERROR(INDEX(AcctSub,MATCH(GL_Paste!$B17493&amp;"",AcctCode,0)),"UNKNOWN"))</f>
        <v/>
      </c>
    </row>
    <row r="17497">
      <c r="A17497" s="40">
        <f>IF(GL_Paste!$B17494="","",N(GL_Paste!$H17494)-N(GL_Paste!$G17494))</f>
        <v/>
      </c>
      <c r="B17497" s="43">
        <f>IF(GL_Paste!$B17494="","",DATE(YEAR(GL_Paste!$E17494),MONTH(GL_Paste!$E17494),1))</f>
        <v/>
      </c>
      <c r="C17497">
        <f>IF(GL_Paste!$B17494="","",IF(TRIM(GL_Paste!$M17494)&lt;&gt;"",TRIM(GL_Paste!$M17494),IFERROR(MID(GL_Paste!$I17494,FIND("[",GL_Paste!$I17494)+1,FIND("]",GL_Paste!$I17494)-FIND("[",GL_Paste!$I17494)-1),"")))</f>
        <v/>
      </c>
      <c r="D17497">
        <f>IF(GL_Paste!$B17494="","",IFERROR(INDEX(DeptName,MATCH($C17497,DeptTag,0)),"UNALLOCATED"))</f>
        <v/>
      </c>
      <c r="E17497">
        <f>IF(GL_Paste!$B17494="","",IFERROR(INDEX(AcctCat,MATCH(GL_Paste!$B17494&amp;"",AcctCode,0)),"UNKNOWN"))</f>
        <v/>
      </c>
      <c r="F17497">
        <f>IF(GL_Paste!$B17494="","",IFERROR(INDEX(AcctSub,MATCH(GL_Paste!$B17494&amp;"",AcctCode,0)),"UNKNOWN"))</f>
        <v/>
      </c>
    </row>
    <row r="17498">
      <c r="A17498" s="40">
        <f>IF(GL_Paste!$B17495="","",N(GL_Paste!$H17495)-N(GL_Paste!$G17495))</f>
        <v/>
      </c>
      <c r="B17498" s="43">
        <f>IF(GL_Paste!$B17495="","",DATE(YEAR(GL_Paste!$E17495),MONTH(GL_Paste!$E17495),1))</f>
        <v/>
      </c>
      <c r="C17498">
        <f>IF(GL_Paste!$B17495="","",IF(TRIM(GL_Paste!$M17495)&lt;&gt;"",TRIM(GL_Paste!$M17495),IFERROR(MID(GL_Paste!$I17495,FIND("[",GL_Paste!$I17495)+1,FIND("]",GL_Paste!$I17495)-FIND("[",GL_Paste!$I17495)-1),"")))</f>
        <v/>
      </c>
      <c r="D17498">
        <f>IF(GL_Paste!$B17495="","",IFERROR(INDEX(DeptName,MATCH($C17498,DeptTag,0)),"UNALLOCATED"))</f>
        <v/>
      </c>
      <c r="E17498">
        <f>IF(GL_Paste!$B17495="","",IFERROR(INDEX(AcctCat,MATCH(GL_Paste!$B17495&amp;"",AcctCode,0)),"UNKNOWN"))</f>
        <v/>
      </c>
      <c r="F17498">
        <f>IF(GL_Paste!$B17495="","",IFERROR(INDEX(AcctSub,MATCH(GL_Paste!$B17495&amp;"",AcctCode,0)),"UNKNOWN"))</f>
        <v/>
      </c>
    </row>
    <row r="17499">
      <c r="A17499" s="40">
        <f>IF(GL_Paste!$B17496="","",N(GL_Paste!$H17496)-N(GL_Paste!$G17496))</f>
        <v/>
      </c>
      <c r="B17499" s="43">
        <f>IF(GL_Paste!$B17496="","",DATE(YEAR(GL_Paste!$E17496),MONTH(GL_Paste!$E17496),1))</f>
        <v/>
      </c>
      <c r="C17499">
        <f>IF(GL_Paste!$B17496="","",IF(TRIM(GL_Paste!$M17496)&lt;&gt;"",TRIM(GL_Paste!$M17496),IFERROR(MID(GL_Paste!$I17496,FIND("[",GL_Paste!$I17496)+1,FIND("]",GL_Paste!$I17496)-FIND("[",GL_Paste!$I17496)-1),"")))</f>
        <v/>
      </c>
      <c r="D17499">
        <f>IF(GL_Paste!$B17496="","",IFERROR(INDEX(DeptName,MATCH($C17499,DeptTag,0)),"UNALLOCATED"))</f>
        <v/>
      </c>
      <c r="E17499">
        <f>IF(GL_Paste!$B17496="","",IFERROR(INDEX(AcctCat,MATCH(GL_Paste!$B17496&amp;"",AcctCode,0)),"UNKNOWN"))</f>
        <v/>
      </c>
      <c r="F17499">
        <f>IF(GL_Paste!$B17496="","",IFERROR(INDEX(AcctSub,MATCH(GL_Paste!$B17496&amp;"",AcctCode,0)),"UNKNOWN"))</f>
        <v/>
      </c>
    </row>
    <row r="17500">
      <c r="A17500" s="40">
        <f>IF(GL_Paste!$B17497="","",N(GL_Paste!$H17497)-N(GL_Paste!$G17497))</f>
        <v/>
      </c>
      <c r="B17500" s="43">
        <f>IF(GL_Paste!$B17497="","",DATE(YEAR(GL_Paste!$E17497),MONTH(GL_Paste!$E17497),1))</f>
        <v/>
      </c>
      <c r="C17500">
        <f>IF(GL_Paste!$B17497="","",IF(TRIM(GL_Paste!$M17497)&lt;&gt;"",TRIM(GL_Paste!$M17497),IFERROR(MID(GL_Paste!$I17497,FIND("[",GL_Paste!$I17497)+1,FIND("]",GL_Paste!$I17497)-FIND("[",GL_Paste!$I17497)-1),"")))</f>
        <v/>
      </c>
      <c r="D17500">
        <f>IF(GL_Paste!$B17497="","",IFERROR(INDEX(DeptName,MATCH($C17500,DeptTag,0)),"UNALLOCATED"))</f>
        <v/>
      </c>
      <c r="E17500">
        <f>IF(GL_Paste!$B17497="","",IFERROR(INDEX(AcctCat,MATCH(GL_Paste!$B17497&amp;"",AcctCode,0)),"UNKNOWN"))</f>
        <v/>
      </c>
      <c r="F17500">
        <f>IF(GL_Paste!$B17497="","",IFERROR(INDEX(AcctSub,MATCH(GL_Paste!$B17497&amp;"",AcctCode,0)),"UNKNOWN"))</f>
        <v/>
      </c>
    </row>
    <row r="17501">
      <c r="A17501" s="40">
        <f>IF(GL_Paste!$B17498="","",N(GL_Paste!$H17498)-N(GL_Paste!$G17498))</f>
        <v/>
      </c>
      <c r="B17501" s="43">
        <f>IF(GL_Paste!$B17498="","",DATE(YEAR(GL_Paste!$E17498),MONTH(GL_Paste!$E17498),1))</f>
        <v/>
      </c>
      <c r="C17501">
        <f>IF(GL_Paste!$B17498="","",IF(TRIM(GL_Paste!$M17498)&lt;&gt;"",TRIM(GL_Paste!$M17498),IFERROR(MID(GL_Paste!$I17498,FIND("[",GL_Paste!$I17498)+1,FIND("]",GL_Paste!$I17498)-FIND("[",GL_Paste!$I17498)-1),"")))</f>
        <v/>
      </c>
      <c r="D17501">
        <f>IF(GL_Paste!$B17498="","",IFERROR(INDEX(DeptName,MATCH($C17501,DeptTag,0)),"UNALLOCATED"))</f>
        <v/>
      </c>
      <c r="E17501">
        <f>IF(GL_Paste!$B17498="","",IFERROR(INDEX(AcctCat,MATCH(GL_Paste!$B17498&amp;"",AcctCode,0)),"UNKNOWN"))</f>
        <v/>
      </c>
      <c r="F17501">
        <f>IF(GL_Paste!$B17498="","",IFERROR(INDEX(AcctSub,MATCH(GL_Paste!$B17498&amp;"",AcctCode,0)),"UNKNOWN"))</f>
        <v/>
      </c>
    </row>
    <row r="17502">
      <c r="A17502" s="40">
        <f>IF(GL_Paste!$B17499="","",N(GL_Paste!$H17499)-N(GL_Paste!$G17499))</f>
        <v/>
      </c>
      <c r="B17502" s="43">
        <f>IF(GL_Paste!$B17499="","",DATE(YEAR(GL_Paste!$E17499),MONTH(GL_Paste!$E17499),1))</f>
        <v/>
      </c>
      <c r="C17502">
        <f>IF(GL_Paste!$B17499="","",IF(TRIM(GL_Paste!$M17499)&lt;&gt;"",TRIM(GL_Paste!$M17499),IFERROR(MID(GL_Paste!$I17499,FIND("[",GL_Paste!$I17499)+1,FIND("]",GL_Paste!$I17499)-FIND("[",GL_Paste!$I17499)-1),"")))</f>
        <v/>
      </c>
      <c r="D17502">
        <f>IF(GL_Paste!$B17499="","",IFERROR(INDEX(DeptName,MATCH($C17502,DeptTag,0)),"UNALLOCATED"))</f>
        <v/>
      </c>
      <c r="E17502">
        <f>IF(GL_Paste!$B17499="","",IFERROR(INDEX(AcctCat,MATCH(GL_Paste!$B17499&amp;"",AcctCode,0)),"UNKNOWN"))</f>
        <v/>
      </c>
      <c r="F17502">
        <f>IF(GL_Paste!$B17499="","",IFERROR(INDEX(AcctSub,MATCH(GL_Paste!$B17499&amp;"",AcctCode,0)),"UNKNOWN"))</f>
        <v/>
      </c>
    </row>
    <row r="17503">
      <c r="A17503" s="40">
        <f>IF(GL_Paste!$B17500="","",N(GL_Paste!$H17500)-N(GL_Paste!$G17500))</f>
        <v/>
      </c>
      <c r="B17503" s="43">
        <f>IF(GL_Paste!$B17500="","",DATE(YEAR(GL_Paste!$E17500),MONTH(GL_Paste!$E17500),1))</f>
        <v/>
      </c>
      <c r="C17503">
        <f>IF(GL_Paste!$B17500="","",IF(TRIM(GL_Paste!$M17500)&lt;&gt;"",TRIM(GL_Paste!$M17500),IFERROR(MID(GL_Paste!$I17500,FIND("[",GL_Paste!$I17500)+1,FIND("]",GL_Paste!$I17500)-FIND("[",GL_Paste!$I17500)-1),"")))</f>
        <v/>
      </c>
      <c r="D17503">
        <f>IF(GL_Paste!$B17500="","",IFERROR(INDEX(DeptName,MATCH($C17503,DeptTag,0)),"UNALLOCATED"))</f>
        <v/>
      </c>
      <c r="E17503">
        <f>IF(GL_Paste!$B17500="","",IFERROR(INDEX(AcctCat,MATCH(GL_Paste!$B17500&amp;"",AcctCode,0)),"UNKNOWN"))</f>
        <v/>
      </c>
      <c r="F17503">
        <f>IF(GL_Paste!$B17500="","",IFERROR(INDEX(AcctSub,MATCH(GL_Paste!$B17500&amp;"",AcctCode,0)),"UNKNOWN"))</f>
        <v/>
      </c>
    </row>
    <row r="17504">
      <c r="A17504" s="40">
        <f>IF(GL_Paste!$B17501="","",N(GL_Paste!$H17501)-N(GL_Paste!$G17501))</f>
        <v/>
      </c>
      <c r="B17504" s="43">
        <f>IF(GL_Paste!$B17501="","",DATE(YEAR(GL_Paste!$E17501),MONTH(GL_Paste!$E17501),1))</f>
        <v/>
      </c>
      <c r="C17504">
        <f>IF(GL_Paste!$B17501="","",IF(TRIM(GL_Paste!$M17501)&lt;&gt;"",TRIM(GL_Paste!$M17501),IFERROR(MID(GL_Paste!$I17501,FIND("[",GL_Paste!$I17501)+1,FIND("]",GL_Paste!$I17501)-FIND("[",GL_Paste!$I17501)-1),"")))</f>
        <v/>
      </c>
      <c r="D17504">
        <f>IF(GL_Paste!$B17501="","",IFERROR(INDEX(DeptName,MATCH($C17504,DeptTag,0)),"UNALLOCATED"))</f>
        <v/>
      </c>
      <c r="E17504">
        <f>IF(GL_Paste!$B17501="","",IFERROR(INDEX(AcctCat,MATCH(GL_Paste!$B17501&amp;"",AcctCode,0)),"UNKNOWN"))</f>
        <v/>
      </c>
      <c r="F17504">
        <f>IF(GL_Paste!$B17501="","",IFERROR(INDEX(AcctSub,MATCH(GL_Paste!$B17501&amp;"",AcctCode,0)),"UNKNOWN"))</f>
        <v/>
      </c>
    </row>
    <row r="17505">
      <c r="A17505" s="40">
        <f>IF(GL_Paste!$B17502="","",N(GL_Paste!$H17502)-N(GL_Paste!$G17502))</f>
        <v/>
      </c>
      <c r="B17505" s="43">
        <f>IF(GL_Paste!$B17502="","",DATE(YEAR(GL_Paste!$E17502),MONTH(GL_Paste!$E17502),1))</f>
        <v/>
      </c>
      <c r="C17505">
        <f>IF(GL_Paste!$B17502="","",IF(TRIM(GL_Paste!$M17502)&lt;&gt;"",TRIM(GL_Paste!$M17502),IFERROR(MID(GL_Paste!$I17502,FIND("[",GL_Paste!$I17502)+1,FIND("]",GL_Paste!$I17502)-FIND("[",GL_Paste!$I17502)-1),"")))</f>
        <v/>
      </c>
      <c r="D17505">
        <f>IF(GL_Paste!$B17502="","",IFERROR(INDEX(DeptName,MATCH($C17505,DeptTag,0)),"UNALLOCATED"))</f>
        <v/>
      </c>
      <c r="E17505">
        <f>IF(GL_Paste!$B17502="","",IFERROR(INDEX(AcctCat,MATCH(GL_Paste!$B17502&amp;"",AcctCode,0)),"UNKNOWN"))</f>
        <v/>
      </c>
      <c r="F17505">
        <f>IF(GL_Paste!$B17502="","",IFERROR(INDEX(AcctSub,MATCH(GL_Paste!$B17502&amp;"",AcctCode,0)),"UNKNOWN"))</f>
        <v/>
      </c>
    </row>
    <row r="17506">
      <c r="A17506" s="40">
        <f>IF(GL_Paste!$B17503="","",N(GL_Paste!$H17503)-N(GL_Paste!$G17503))</f>
        <v/>
      </c>
      <c r="B17506" s="43">
        <f>IF(GL_Paste!$B17503="","",DATE(YEAR(GL_Paste!$E17503),MONTH(GL_Paste!$E17503),1))</f>
        <v/>
      </c>
      <c r="C17506">
        <f>IF(GL_Paste!$B17503="","",IF(TRIM(GL_Paste!$M17503)&lt;&gt;"",TRIM(GL_Paste!$M17503),IFERROR(MID(GL_Paste!$I17503,FIND("[",GL_Paste!$I17503)+1,FIND("]",GL_Paste!$I17503)-FIND("[",GL_Paste!$I17503)-1),"")))</f>
        <v/>
      </c>
      <c r="D17506">
        <f>IF(GL_Paste!$B17503="","",IFERROR(INDEX(DeptName,MATCH($C17506,DeptTag,0)),"UNALLOCATED"))</f>
        <v/>
      </c>
      <c r="E17506">
        <f>IF(GL_Paste!$B17503="","",IFERROR(INDEX(AcctCat,MATCH(GL_Paste!$B17503&amp;"",AcctCode,0)),"UNKNOWN"))</f>
        <v/>
      </c>
      <c r="F17506">
        <f>IF(GL_Paste!$B17503="","",IFERROR(INDEX(AcctSub,MATCH(GL_Paste!$B17503&amp;"",AcctCode,0)),"UNKNOWN"))</f>
        <v/>
      </c>
    </row>
    <row r="17507">
      <c r="A17507" s="40">
        <f>IF(GL_Paste!$B17504="","",N(GL_Paste!$H17504)-N(GL_Paste!$G17504))</f>
        <v/>
      </c>
      <c r="B17507" s="43">
        <f>IF(GL_Paste!$B17504="","",DATE(YEAR(GL_Paste!$E17504),MONTH(GL_Paste!$E17504),1))</f>
        <v/>
      </c>
      <c r="C17507">
        <f>IF(GL_Paste!$B17504="","",IF(TRIM(GL_Paste!$M17504)&lt;&gt;"",TRIM(GL_Paste!$M17504),IFERROR(MID(GL_Paste!$I17504,FIND("[",GL_Paste!$I17504)+1,FIND("]",GL_Paste!$I17504)-FIND("[",GL_Paste!$I17504)-1),"")))</f>
        <v/>
      </c>
      <c r="D17507">
        <f>IF(GL_Paste!$B17504="","",IFERROR(INDEX(DeptName,MATCH($C17507,DeptTag,0)),"UNALLOCATED"))</f>
        <v/>
      </c>
      <c r="E17507">
        <f>IF(GL_Paste!$B17504="","",IFERROR(INDEX(AcctCat,MATCH(GL_Paste!$B17504&amp;"",AcctCode,0)),"UNKNOWN"))</f>
        <v/>
      </c>
      <c r="F17507">
        <f>IF(GL_Paste!$B17504="","",IFERROR(INDEX(AcctSub,MATCH(GL_Paste!$B17504&amp;"",AcctCode,0)),"UNKNOWN"))</f>
        <v/>
      </c>
    </row>
    <row r="17508">
      <c r="A17508" s="40">
        <f>IF(GL_Paste!$B17505="","",N(GL_Paste!$H17505)-N(GL_Paste!$G17505))</f>
        <v/>
      </c>
      <c r="B17508" s="43">
        <f>IF(GL_Paste!$B17505="","",DATE(YEAR(GL_Paste!$E17505),MONTH(GL_Paste!$E17505),1))</f>
        <v/>
      </c>
      <c r="C17508">
        <f>IF(GL_Paste!$B17505="","",IF(TRIM(GL_Paste!$M17505)&lt;&gt;"",TRIM(GL_Paste!$M17505),IFERROR(MID(GL_Paste!$I17505,FIND("[",GL_Paste!$I17505)+1,FIND("]",GL_Paste!$I17505)-FIND("[",GL_Paste!$I17505)-1),"")))</f>
        <v/>
      </c>
      <c r="D17508">
        <f>IF(GL_Paste!$B17505="","",IFERROR(INDEX(DeptName,MATCH($C17508,DeptTag,0)),"UNALLOCATED"))</f>
        <v/>
      </c>
      <c r="E17508">
        <f>IF(GL_Paste!$B17505="","",IFERROR(INDEX(AcctCat,MATCH(GL_Paste!$B17505&amp;"",AcctCode,0)),"UNKNOWN"))</f>
        <v/>
      </c>
      <c r="F17508">
        <f>IF(GL_Paste!$B17505="","",IFERROR(INDEX(AcctSub,MATCH(GL_Paste!$B17505&amp;"",AcctCode,0)),"UNKNOWN"))</f>
        <v/>
      </c>
    </row>
    <row r="17509">
      <c r="A17509" s="40">
        <f>IF(GL_Paste!$B17506="","",N(GL_Paste!$H17506)-N(GL_Paste!$G17506))</f>
        <v/>
      </c>
      <c r="B17509" s="43">
        <f>IF(GL_Paste!$B17506="","",DATE(YEAR(GL_Paste!$E17506),MONTH(GL_Paste!$E17506),1))</f>
        <v/>
      </c>
      <c r="C17509">
        <f>IF(GL_Paste!$B17506="","",IF(TRIM(GL_Paste!$M17506)&lt;&gt;"",TRIM(GL_Paste!$M17506),IFERROR(MID(GL_Paste!$I17506,FIND("[",GL_Paste!$I17506)+1,FIND("]",GL_Paste!$I17506)-FIND("[",GL_Paste!$I17506)-1),"")))</f>
        <v/>
      </c>
      <c r="D17509">
        <f>IF(GL_Paste!$B17506="","",IFERROR(INDEX(DeptName,MATCH($C17509,DeptTag,0)),"UNALLOCATED"))</f>
        <v/>
      </c>
      <c r="E17509">
        <f>IF(GL_Paste!$B17506="","",IFERROR(INDEX(AcctCat,MATCH(GL_Paste!$B17506&amp;"",AcctCode,0)),"UNKNOWN"))</f>
        <v/>
      </c>
      <c r="F17509">
        <f>IF(GL_Paste!$B17506="","",IFERROR(INDEX(AcctSub,MATCH(GL_Paste!$B17506&amp;"",AcctCode,0)),"UNKNOWN"))</f>
        <v/>
      </c>
    </row>
    <row r="17510">
      <c r="A17510" s="40">
        <f>IF(GL_Paste!$B17507="","",N(GL_Paste!$H17507)-N(GL_Paste!$G17507))</f>
        <v/>
      </c>
      <c r="B17510" s="43">
        <f>IF(GL_Paste!$B17507="","",DATE(YEAR(GL_Paste!$E17507),MONTH(GL_Paste!$E17507),1))</f>
        <v/>
      </c>
      <c r="C17510">
        <f>IF(GL_Paste!$B17507="","",IF(TRIM(GL_Paste!$M17507)&lt;&gt;"",TRIM(GL_Paste!$M17507),IFERROR(MID(GL_Paste!$I17507,FIND("[",GL_Paste!$I17507)+1,FIND("]",GL_Paste!$I17507)-FIND("[",GL_Paste!$I17507)-1),"")))</f>
        <v/>
      </c>
      <c r="D17510">
        <f>IF(GL_Paste!$B17507="","",IFERROR(INDEX(DeptName,MATCH($C17510,DeptTag,0)),"UNALLOCATED"))</f>
        <v/>
      </c>
      <c r="E17510">
        <f>IF(GL_Paste!$B17507="","",IFERROR(INDEX(AcctCat,MATCH(GL_Paste!$B17507&amp;"",AcctCode,0)),"UNKNOWN"))</f>
        <v/>
      </c>
      <c r="F17510">
        <f>IF(GL_Paste!$B17507="","",IFERROR(INDEX(AcctSub,MATCH(GL_Paste!$B17507&amp;"",AcctCode,0)),"UNKNOWN"))</f>
        <v/>
      </c>
    </row>
    <row r="17511">
      <c r="A17511" s="40">
        <f>IF(GL_Paste!$B17508="","",N(GL_Paste!$H17508)-N(GL_Paste!$G17508))</f>
        <v/>
      </c>
      <c r="B17511" s="43">
        <f>IF(GL_Paste!$B17508="","",DATE(YEAR(GL_Paste!$E17508),MONTH(GL_Paste!$E17508),1))</f>
        <v/>
      </c>
      <c r="C17511">
        <f>IF(GL_Paste!$B17508="","",IF(TRIM(GL_Paste!$M17508)&lt;&gt;"",TRIM(GL_Paste!$M17508),IFERROR(MID(GL_Paste!$I17508,FIND("[",GL_Paste!$I17508)+1,FIND("]",GL_Paste!$I17508)-FIND("[",GL_Paste!$I17508)-1),"")))</f>
        <v/>
      </c>
      <c r="D17511">
        <f>IF(GL_Paste!$B17508="","",IFERROR(INDEX(DeptName,MATCH($C17511,DeptTag,0)),"UNALLOCATED"))</f>
        <v/>
      </c>
      <c r="E17511">
        <f>IF(GL_Paste!$B17508="","",IFERROR(INDEX(AcctCat,MATCH(GL_Paste!$B17508&amp;"",AcctCode,0)),"UNKNOWN"))</f>
        <v/>
      </c>
      <c r="F17511">
        <f>IF(GL_Paste!$B17508="","",IFERROR(INDEX(AcctSub,MATCH(GL_Paste!$B17508&amp;"",AcctCode,0)),"UNKNOWN"))</f>
        <v/>
      </c>
    </row>
    <row r="17512">
      <c r="A17512" s="40">
        <f>IF(GL_Paste!$B17509="","",N(GL_Paste!$H17509)-N(GL_Paste!$G17509))</f>
        <v/>
      </c>
      <c r="B17512" s="43">
        <f>IF(GL_Paste!$B17509="","",DATE(YEAR(GL_Paste!$E17509),MONTH(GL_Paste!$E17509),1))</f>
        <v/>
      </c>
      <c r="C17512">
        <f>IF(GL_Paste!$B17509="","",IF(TRIM(GL_Paste!$M17509)&lt;&gt;"",TRIM(GL_Paste!$M17509),IFERROR(MID(GL_Paste!$I17509,FIND("[",GL_Paste!$I17509)+1,FIND("]",GL_Paste!$I17509)-FIND("[",GL_Paste!$I17509)-1),"")))</f>
        <v/>
      </c>
      <c r="D17512">
        <f>IF(GL_Paste!$B17509="","",IFERROR(INDEX(DeptName,MATCH($C17512,DeptTag,0)),"UNALLOCATED"))</f>
        <v/>
      </c>
      <c r="E17512">
        <f>IF(GL_Paste!$B17509="","",IFERROR(INDEX(AcctCat,MATCH(GL_Paste!$B17509&amp;"",AcctCode,0)),"UNKNOWN"))</f>
        <v/>
      </c>
      <c r="F17512">
        <f>IF(GL_Paste!$B17509="","",IFERROR(INDEX(AcctSub,MATCH(GL_Paste!$B17509&amp;"",AcctCode,0)),"UNKNOWN"))</f>
        <v/>
      </c>
    </row>
    <row r="17513">
      <c r="A17513" s="40">
        <f>IF(GL_Paste!$B17510="","",N(GL_Paste!$H17510)-N(GL_Paste!$G17510))</f>
        <v/>
      </c>
      <c r="B17513" s="43">
        <f>IF(GL_Paste!$B17510="","",DATE(YEAR(GL_Paste!$E17510),MONTH(GL_Paste!$E17510),1))</f>
        <v/>
      </c>
      <c r="C17513">
        <f>IF(GL_Paste!$B17510="","",IF(TRIM(GL_Paste!$M17510)&lt;&gt;"",TRIM(GL_Paste!$M17510),IFERROR(MID(GL_Paste!$I17510,FIND("[",GL_Paste!$I17510)+1,FIND("]",GL_Paste!$I17510)-FIND("[",GL_Paste!$I17510)-1),"")))</f>
        <v/>
      </c>
      <c r="D17513">
        <f>IF(GL_Paste!$B17510="","",IFERROR(INDEX(DeptName,MATCH($C17513,DeptTag,0)),"UNALLOCATED"))</f>
        <v/>
      </c>
      <c r="E17513">
        <f>IF(GL_Paste!$B17510="","",IFERROR(INDEX(AcctCat,MATCH(GL_Paste!$B17510&amp;"",AcctCode,0)),"UNKNOWN"))</f>
        <v/>
      </c>
      <c r="F17513">
        <f>IF(GL_Paste!$B17510="","",IFERROR(INDEX(AcctSub,MATCH(GL_Paste!$B17510&amp;"",AcctCode,0)),"UNKNOWN"))</f>
        <v/>
      </c>
    </row>
    <row r="17514">
      <c r="A17514" s="40">
        <f>IF(GL_Paste!$B17511="","",N(GL_Paste!$H17511)-N(GL_Paste!$G17511))</f>
        <v/>
      </c>
      <c r="B17514" s="43">
        <f>IF(GL_Paste!$B17511="","",DATE(YEAR(GL_Paste!$E17511),MONTH(GL_Paste!$E17511),1))</f>
        <v/>
      </c>
      <c r="C17514">
        <f>IF(GL_Paste!$B17511="","",IF(TRIM(GL_Paste!$M17511)&lt;&gt;"",TRIM(GL_Paste!$M17511),IFERROR(MID(GL_Paste!$I17511,FIND("[",GL_Paste!$I17511)+1,FIND("]",GL_Paste!$I17511)-FIND("[",GL_Paste!$I17511)-1),"")))</f>
        <v/>
      </c>
      <c r="D17514">
        <f>IF(GL_Paste!$B17511="","",IFERROR(INDEX(DeptName,MATCH($C17514,DeptTag,0)),"UNALLOCATED"))</f>
        <v/>
      </c>
      <c r="E17514">
        <f>IF(GL_Paste!$B17511="","",IFERROR(INDEX(AcctCat,MATCH(GL_Paste!$B17511&amp;"",AcctCode,0)),"UNKNOWN"))</f>
        <v/>
      </c>
      <c r="F17514">
        <f>IF(GL_Paste!$B17511="","",IFERROR(INDEX(AcctSub,MATCH(GL_Paste!$B17511&amp;"",AcctCode,0)),"UNKNOWN"))</f>
        <v/>
      </c>
    </row>
    <row r="17515">
      <c r="A17515" s="40">
        <f>IF(GL_Paste!$B17512="","",N(GL_Paste!$H17512)-N(GL_Paste!$G17512))</f>
        <v/>
      </c>
      <c r="B17515" s="43">
        <f>IF(GL_Paste!$B17512="","",DATE(YEAR(GL_Paste!$E17512),MONTH(GL_Paste!$E17512),1))</f>
        <v/>
      </c>
      <c r="C17515">
        <f>IF(GL_Paste!$B17512="","",IF(TRIM(GL_Paste!$M17512)&lt;&gt;"",TRIM(GL_Paste!$M17512),IFERROR(MID(GL_Paste!$I17512,FIND("[",GL_Paste!$I17512)+1,FIND("]",GL_Paste!$I17512)-FIND("[",GL_Paste!$I17512)-1),"")))</f>
        <v/>
      </c>
      <c r="D17515">
        <f>IF(GL_Paste!$B17512="","",IFERROR(INDEX(DeptName,MATCH($C17515,DeptTag,0)),"UNALLOCATED"))</f>
        <v/>
      </c>
      <c r="E17515">
        <f>IF(GL_Paste!$B17512="","",IFERROR(INDEX(AcctCat,MATCH(GL_Paste!$B17512&amp;"",AcctCode,0)),"UNKNOWN"))</f>
        <v/>
      </c>
      <c r="F17515">
        <f>IF(GL_Paste!$B17512="","",IFERROR(INDEX(AcctSub,MATCH(GL_Paste!$B17512&amp;"",AcctCode,0)),"UNKNOWN"))</f>
        <v/>
      </c>
    </row>
    <row r="17516">
      <c r="A17516" s="40">
        <f>IF(GL_Paste!$B17513="","",N(GL_Paste!$H17513)-N(GL_Paste!$G17513))</f>
        <v/>
      </c>
      <c r="B17516" s="43">
        <f>IF(GL_Paste!$B17513="","",DATE(YEAR(GL_Paste!$E17513),MONTH(GL_Paste!$E17513),1))</f>
        <v/>
      </c>
      <c r="C17516">
        <f>IF(GL_Paste!$B17513="","",IF(TRIM(GL_Paste!$M17513)&lt;&gt;"",TRIM(GL_Paste!$M17513),IFERROR(MID(GL_Paste!$I17513,FIND("[",GL_Paste!$I17513)+1,FIND("]",GL_Paste!$I17513)-FIND("[",GL_Paste!$I17513)-1),"")))</f>
        <v/>
      </c>
      <c r="D17516">
        <f>IF(GL_Paste!$B17513="","",IFERROR(INDEX(DeptName,MATCH($C17516,DeptTag,0)),"UNALLOCATED"))</f>
        <v/>
      </c>
      <c r="E17516">
        <f>IF(GL_Paste!$B17513="","",IFERROR(INDEX(AcctCat,MATCH(GL_Paste!$B17513&amp;"",AcctCode,0)),"UNKNOWN"))</f>
        <v/>
      </c>
      <c r="F17516">
        <f>IF(GL_Paste!$B17513="","",IFERROR(INDEX(AcctSub,MATCH(GL_Paste!$B17513&amp;"",AcctCode,0)),"UNKNOWN"))</f>
        <v/>
      </c>
    </row>
    <row r="17517">
      <c r="A17517" s="40">
        <f>IF(GL_Paste!$B17514="","",N(GL_Paste!$H17514)-N(GL_Paste!$G17514))</f>
        <v/>
      </c>
      <c r="B17517" s="43">
        <f>IF(GL_Paste!$B17514="","",DATE(YEAR(GL_Paste!$E17514),MONTH(GL_Paste!$E17514),1))</f>
        <v/>
      </c>
      <c r="C17517">
        <f>IF(GL_Paste!$B17514="","",IF(TRIM(GL_Paste!$M17514)&lt;&gt;"",TRIM(GL_Paste!$M17514),IFERROR(MID(GL_Paste!$I17514,FIND("[",GL_Paste!$I17514)+1,FIND("]",GL_Paste!$I17514)-FIND("[",GL_Paste!$I17514)-1),"")))</f>
        <v/>
      </c>
      <c r="D17517">
        <f>IF(GL_Paste!$B17514="","",IFERROR(INDEX(DeptName,MATCH($C17517,DeptTag,0)),"UNALLOCATED"))</f>
        <v/>
      </c>
      <c r="E17517">
        <f>IF(GL_Paste!$B17514="","",IFERROR(INDEX(AcctCat,MATCH(GL_Paste!$B17514&amp;"",AcctCode,0)),"UNKNOWN"))</f>
        <v/>
      </c>
      <c r="F17517">
        <f>IF(GL_Paste!$B17514="","",IFERROR(INDEX(AcctSub,MATCH(GL_Paste!$B17514&amp;"",AcctCode,0)),"UNKNOWN"))</f>
        <v/>
      </c>
    </row>
    <row r="17518">
      <c r="A17518" s="40">
        <f>IF(GL_Paste!$B17515="","",N(GL_Paste!$H17515)-N(GL_Paste!$G17515))</f>
        <v/>
      </c>
      <c r="B17518" s="43">
        <f>IF(GL_Paste!$B17515="","",DATE(YEAR(GL_Paste!$E17515),MONTH(GL_Paste!$E17515),1))</f>
        <v/>
      </c>
      <c r="C17518">
        <f>IF(GL_Paste!$B17515="","",IF(TRIM(GL_Paste!$M17515)&lt;&gt;"",TRIM(GL_Paste!$M17515),IFERROR(MID(GL_Paste!$I17515,FIND("[",GL_Paste!$I17515)+1,FIND("]",GL_Paste!$I17515)-FIND("[",GL_Paste!$I17515)-1),"")))</f>
        <v/>
      </c>
      <c r="D17518">
        <f>IF(GL_Paste!$B17515="","",IFERROR(INDEX(DeptName,MATCH($C17518,DeptTag,0)),"UNALLOCATED"))</f>
        <v/>
      </c>
      <c r="E17518">
        <f>IF(GL_Paste!$B17515="","",IFERROR(INDEX(AcctCat,MATCH(GL_Paste!$B17515&amp;"",AcctCode,0)),"UNKNOWN"))</f>
        <v/>
      </c>
      <c r="F17518">
        <f>IF(GL_Paste!$B17515="","",IFERROR(INDEX(AcctSub,MATCH(GL_Paste!$B17515&amp;"",AcctCode,0)),"UNKNOWN"))</f>
        <v/>
      </c>
    </row>
    <row r="17519">
      <c r="A17519" s="40">
        <f>IF(GL_Paste!$B17516="","",N(GL_Paste!$H17516)-N(GL_Paste!$G17516))</f>
        <v/>
      </c>
      <c r="B17519" s="43">
        <f>IF(GL_Paste!$B17516="","",DATE(YEAR(GL_Paste!$E17516),MONTH(GL_Paste!$E17516),1))</f>
        <v/>
      </c>
      <c r="C17519">
        <f>IF(GL_Paste!$B17516="","",IF(TRIM(GL_Paste!$M17516)&lt;&gt;"",TRIM(GL_Paste!$M17516),IFERROR(MID(GL_Paste!$I17516,FIND("[",GL_Paste!$I17516)+1,FIND("]",GL_Paste!$I17516)-FIND("[",GL_Paste!$I17516)-1),"")))</f>
        <v/>
      </c>
      <c r="D17519">
        <f>IF(GL_Paste!$B17516="","",IFERROR(INDEX(DeptName,MATCH($C17519,DeptTag,0)),"UNALLOCATED"))</f>
        <v/>
      </c>
      <c r="E17519">
        <f>IF(GL_Paste!$B17516="","",IFERROR(INDEX(AcctCat,MATCH(GL_Paste!$B17516&amp;"",AcctCode,0)),"UNKNOWN"))</f>
        <v/>
      </c>
      <c r="F17519">
        <f>IF(GL_Paste!$B17516="","",IFERROR(INDEX(AcctSub,MATCH(GL_Paste!$B17516&amp;"",AcctCode,0)),"UNKNOWN"))</f>
        <v/>
      </c>
    </row>
    <row r="17520">
      <c r="A17520" s="40">
        <f>IF(GL_Paste!$B17517="","",N(GL_Paste!$H17517)-N(GL_Paste!$G17517))</f>
        <v/>
      </c>
      <c r="B17520" s="43">
        <f>IF(GL_Paste!$B17517="","",DATE(YEAR(GL_Paste!$E17517),MONTH(GL_Paste!$E17517),1))</f>
        <v/>
      </c>
      <c r="C17520">
        <f>IF(GL_Paste!$B17517="","",IF(TRIM(GL_Paste!$M17517)&lt;&gt;"",TRIM(GL_Paste!$M17517),IFERROR(MID(GL_Paste!$I17517,FIND("[",GL_Paste!$I17517)+1,FIND("]",GL_Paste!$I17517)-FIND("[",GL_Paste!$I17517)-1),"")))</f>
        <v/>
      </c>
      <c r="D17520">
        <f>IF(GL_Paste!$B17517="","",IFERROR(INDEX(DeptName,MATCH($C17520,DeptTag,0)),"UNALLOCATED"))</f>
        <v/>
      </c>
      <c r="E17520">
        <f>IF(GL_Paste!$B17517="","",IFERROR(INDEX(AcctCat,MATCH(GL_Paste!$B17517&amp;"",AcctCode,0)),"UNKNOWN"))</f>
        <v/>
      </c>
      <c r="F17520">
        <f>IF(GL_Paste!$B17517="","",IFERROR(INDEX(AcctSub,MATCH(GL_Paste!$B17517&amp;"",AcctCode,0)),"UNKNOWN"))</f>
        <v/>
      </c>
    </row>
    <row r="17521">
      <c r="A17521" s="40">
        <f>IF(GL_Paste!$B17518="","",N(GL_Paste!$H17518)-N(GL_Paste!$G17518))</f>
        <v/>
      </c>
      <c r="B17521" s="43">
        <f>IF(GL_Paste!$B17518="","",DATE(YEAR(GL_Paste!$E17518),MONTH(GL_Paste!$E17518),1))</f>
        <v/>
      </c>
      <c r="C17521">
        <f>IF(GL_Paste!$B17518="","",IF(TRIM(GL_Paste!$M17518)&lt;&gt;"",TRIM(GL_Paste!$M17518),IFERROR(MID(GL_Paste!$I17518,FIND("[",GL_Paste!$I17518)+1,FIND("]",GL_Paste!$I17518)-FIND("[",GL_Paste!$I17518)-1),"")))</f>
        <v/>
      </c>
      <c r="D17521">
        <f>IF(GL_Paste!$B17518="","",IFERROR(INDEX(DeptName,MATCH($C17521,DeptTag,0)),"UNALLOCATED"))</f>
        <v/>
      </c>
      <c r="E17521">
        <f>IF(GL_Paste!$B17518="","",IFERROR(INDEX(AcctCat,MATCH(GL_Paste!$B17518&amp;"",AcctCode,0)),"UNKNOWN"))</f>
        <v/>
      </c>
      <c r="F17521">
        <f>IF(GL_Paste!$B17518="","",IFERROR(INDEX(AcctSub,MATCH(GL_Paste!$B17518&amp;"",AcctCode,0)),"UNKNOWN"))</f>
        <v/>
      </c>
    </row>
    <row r="17522">
      <c r="A17522" s="40">
        <f>IF(GL_Paste!$B17519="","",N(GL_Paste!$H17519)-N(GL_Paste!$G17519))</f>
        <v/>
      </c>
      <c r="B17522" s="43">
        <f>IF(GL_Paste!$B17519="","",DATE(YEAR(GL_Paste!$E17519),MONTH(GL_Paste!$E17519),1))</f>
        <v/>
      </c>
      <c r="C17522">
        <f>IF(GL_Paste!$B17519="","",IF(TRIM(GL_Paste!$M17519)&lt;&gt;"",TRIM(GL_Paste!$M17519),IFERROR(MID(GL_Paste!$I17519,FIND("[",GL_Paste!$I17519)+1,FIND("]",GL_Paste!$I17519)-FIND("[",GL_Paste!$I17519)-1),"")))</f>
        <v/>
      </c>
      <c r="D17522">
        <f>IF(GL_Paste!$B17519="","",IFERROR(INDEX(DeptName,MATCH($C17522,DeptTag,0)),"UNALLOCATED"))</f>
        <v/>
      </c>
      <c r="E17522">
        <f>IF(GL_Paste!$B17519="","",IFERROR(INDEX(AcctCat,MATCH(GL_Paste!$B17519&amp;"",AcctCode,0)),"UNKNOWN"))</f>
        <v/>
      </c>
      <c r="F17522">
        <f>IF(GL_Paste!$B17519="","",IFERROR(INDEX(AcctSub,MATCH(GL_Paste!$B17519&amp;"",AcctCode,0)),"UNKNOWN"))</f>
        <v/>
      </c>
    </row>
    <row r="17523">
      <c r="A17523" s="40">
        <f>IF(GL_Paste!$B17520="","",N(GL_Paste!$H17520)-N(GL_Paste!$G17520))</f>
        <v/>
      </c>
      <c r="B17523" s="43">
        <f>IF(GL_Paste!$B17520="","",DATE(YEAR(GL_Paste!$E17520),MONTH(GL_Paste!$E17520),1))</f>
        <v/>
      </c>
      <c r="C17523">
        <f>IF(GL_Paste!$B17520="","",IF(TRIM(GL_Paste!$M17520)&lt;&gt;"",TRIM(GL_Paste!$M17520),IFERROR(MID(GL_Paste!$I17520,FIND("[",GL_Paste!$I17520)+1,FIND("]",GL_Paste!$I17520)-FIND("[",GL_Paste!$I17520)-1),"")))</f>
        <v/>
      </c>
      <c r="D17523">
        <f>IF(GL_Paste!$B17520="","",IFERROR(INDEX(DeptName,MATCH($C17523,DeptTag,0)),"UNALLOCATED"))</f>
        <v/>
      </c>
      <c r="E17523">
        <f>IF(GL_Paste!$B17520="","",IFERROR(INDEX(AcctCat,MATCH(GL_Paste!$B17520&amp;"",AcctCode,0)),"UNKNOWN"))</f>
        <v/>
      </c>
      <c r="F17523">
        <f>IF(GL_Paste!$B17520="","",IFERROR(INDEX(AcctSub,MATCH(GL_Paste!$B17520&amp;"",AcctCode,0)),"UNKNOWN"))</f>
        <v/>
      </c>
    </row>
    <row r="17524">
      <c r="A17524" s="40">
        <f>IF(GL_Paste!$B17521="","",N(GL_Paste!$H17521)-N(GL_Paste!$G17521))</f>
        <v/>
      </c>
      <c r="B17524" s="43">
        <f>IF(GL_Paste!$B17521="","",DATE(YEAR(GL_Paste!$E17521),MONTH(GL_Paste!$E17521),1))</f>
        <v/>
      </c>
      <c r="C17524">
        <f>IF(GL_Paste!$B17521="","",IF(TRIM(GL_Paste!$M17521)&lt;&gt;"",TRIM(GL_Paste!$M17521),IFERROR(MID(GL_Paste!$I17521,FIND("[",GL_Paste!$I17521)+1,FIND("]",GL_Paste!$I17521)-FIND("[",GL_Paste!$I17521)-1),"")))</f>
        <v/>
      </c>
      <c r="D17524">
        <f>IF(GL_Paste!$B17521="","",IFERROR(INDEX(DeptName,MATCH($C17524,DeptTag,0)),"UNALLOCATED"))</f>
        <v/>
      </c>
      <c r="E17524">
        <f>IF(GL_Paste!$B17521="","",IFERROR(INDEX(AcctCat,MATCH(GL_Paste!$B17521&amp;"",AcctCode,0)),"UNKNOWN"))</f>
        <v/>
      </c>
      <c r="F17524">
        <f>IF(GL_Paste!$B17521="","",IFERROR(INDEX(AcctSub,MATCH(GL_Paste!$B17521&amp;"",AcctCode,0)),"UNKNOWN"))</f>
        <v/>
      </c>
    </row>
    <row r="17525">
      <c r="A17525" s="40">
        <f>IF(GL_Paste!$B17522="","",N(GL_Paste!$H17522)-N(GL_Paste!$G17522))</f>
        <v/>
      </c>
      <c r="B17525" s="43">
        <f>IF(GL_Paste!$B17522="","",DATE(YEAR(GL_Paste!$E17522),MONTH(GL_Paste!$E17522),1))</f>
        <v/>
      </c>
      <c r="C17525">
        <f>IF(GL_Paste!$B17522="","",IF(TRIM(GL_Paste!$M17522)&lt;&gt;"",TRIM(GL_Paste!$M17522),IFERROR(MID(GL_Paste!$I17522,FIND("[",GL_Paste!$I17522)+1,FIND("]",GL_Paste!$I17522)-FIND("[",GL_Paste!$I17522)-1),"")))</f>
        <v/>
      </c>
      <c r="D17525">
        <f>IF(GL_Paste!$B17522="","",IFERROR(INDEX(DeptName,MATCH($C17525,DeptTag,0)),"UNALLOCATED"))</f>
        <v/>
      </c>
      <c r="E17525">
        <f>IF(GL_Paste!$B17522="","",IFERROR(INDEX(AcctCat,MATCH(GL_Paste!$B17522&amp;"",AcctCode,0)),"UNKNOWN"))</f>
        <v/>
      </c>
      <c r="F17525">
        <f>IF(GL_Paste!$B17522="","",IFERROR(INDEX(AcctSub,MATCH(GL_Paste!$B17522&amp;"",AcctCode,0)),"UNKNOWN"))</f>
        <v/>
      </c>
    </row>
    <row r="17526">
      <c r="A17526" s="40">
        <f>IF(GL_Paste!$B17523="","",N(GL_Paste!$H17523)-N(GL_Paste!$G17523))</f>
        <v/>
      </c>
      <c r="B17526" s="43">
        <f>IF(GL_Paste!$B17523="","",DATE(YEAR(GL_Paste!$E17523),MONTH(GL_Paste!$E17523),1))</f>
        <v/>
      </c>
      <c r="C17526">
        <f>IF(GL_Paste!$B17523="","",IF(TRIM(GL_Paste!$M17523)&lt;&gt;"",TRIM(GL_Paste!$M17523),IFERROR(MID(GL_Paste!$I17523,FIND("[",GL_Paste!$I17523)+1,FIND("]",GL_Paste!$I17523)-FIND("[",GL_Paste!$I17523)-1),"")))</f>
        <v/>
      </c>
      <c r="D17526">
        <f>IF(GL_Paste!$B17523="","",IFERROR(INDEX(DeptName,MATCH($C17526,DeptTag,0)),"UNALLOCATED"))</f>
        <v/>
      </c>
      <c r="E17526">
        <f>IF(GL_Paste!$B17523="","",IFERROR(INDEX(AcctCat,MATCH(GL_Paste!$B17523&amp;"",AcctCode,0)),"UNKNOWN"))</f>
        <v/>
      </c>
      <c r="F17526">
        <f>IF(GL_Paste!$B17523="","",IFERROR(INDEX(AcctSub,MATCH(GL_Paste!$B17523&amp;"",AcctCode,0)),"UNKNOWN"))</f>
        <v/>
      </c>
    </row>
    <row r="17527">
      <c r="A17527" s="40">
        <f>IF(GL_Paste!$B17524="","",N(GL_Paste!$H17524)-N(GL_Paste!$G17524))</f>
        <v/>
      </c>
      <c r="B17527" s="43">
        <f>IF(GL_Paste!$B17524="","",DATE(YEAR(GL_Paste!$E17524),MONTH(GL_Paste!$E17524),1))</f>
        <v/>
      </c>
      <c r="C17527">
        <f>IF(GL_Paste!$B17524="","",IF(TRIM(GL_Paste!$M17524)&lt;&gt;"",TRIM(GL_Paste!$M17524),IFERROR(MID(GL_Paste!$I17524,FIND("[",GL_Paste!$I17524)+1,FIND("]",GL_Paste!$I17524)-FIND("[",GL_Paste!$I17524)-1),"")))</f>
        <v/>
      </c>
      <c r="D17527">
        <f>IF(GL_Paste!$B17524="","",IFERROR(INDEX(DeptName,MATCH($C17527,DeptTag,0)),"UNALLOCATED"))</f>
        <v/>
      </c>
      <c r="E17527">
        <f>IF(GL_Paste!$B17524="","",IFERROR(INDEX(AcctCat,MATCH(GL_Paste!$B17524&amp;"",AcctCode,0)),"UNKNOWN"))</f>
        <v/>
      </c>
      <c r="F17527">
        <f>IF(GL_Paste!$B17524="","",IFERROR(INDEX(AcctSub,MATCH(GL_Paste!$B17524&amp;"",AcctCode,0)),"UNKNOWN"))</f>
        <v/>
      </c>
    </row>
    <row r="17528">
      <c r="A17528" s="40">
        <f>IF(GL_Paste!$B17525="","",N(GL_Paste!$H17525)-N(GL_Paste!$G17525))</f>
        <v/>
      </c>
      <c r="B17528" s="43">
        <f>IF(GL_Paste!$B17525="","",DATE(YEAR(GL_Paste!$E17525),MONTH(GL_Paste!$E17525),1))</f>
        <v/>
      </c>
      <c r="C17528">
        <f>IF(GL_Paste!$B17525="","",IF(TRIM(GL_Paste!$M17525)&lt;&gt;"",TRIM(GL_Paste!$M17525),IFERROR(MID(GL_Paste!$I17525,FIND("[",GL_Paste!$I17525)+1,FIND("]",GL_Paste!$I17525)-FIND("[",GL_Paste!$I17525)-1),"")))</f>
        <v/>
      </c>
      <c r="D17528">
        <f>IF(GL_Paste!$B17525="","",IFERROR(INDEX(DeptName,MATCH($C17528,DeptTag,0)),"UNALLOCATED"))</f>
        <v/>
      </c>
      <c r="E17528">
        <f>IF(GL_Paste!$B17525="","",IFERROR(INDEX(AcctCat,MATCH(GL_Paste!$B17525&amp;"",AcctCode,0)),"UNKNOWN"))</f>
        <v/>
      </c>
      <c r="F17528">
        <f>IF(GL_Paste!$B17525="","",IFERROR(INDEX(AcctSub,MATCH(GL_Paste!$B17525&amp;"",AcctCode,0)),"UNKNOWN"))</f>
        <v/>
      </c>
    </row>
    <row r="17529">
      <c r="A17529" s="40">
        <f>IF(GL_Paste!$B17526="","",N(GL_Paste!$H17526)-N(GL_Paste!$G17526))</f>
        <v/>
      </c>
      <c r="B17529" s="43">
        <f>IF(GL_Paste!$B17526="","",DATE(YEAR(GL_Paste!$E17526),MONTH(GL_Paste!$E17526),1))</f>
        <v/>
      </c>
      <c r="C17529">
        <f>IF(GL_Paste!$B17526="","",IF(TRIM(GL_Paste!$M17526)&lt;&gt;"",TRIM(GL_Paste!$M17526),IFERROR(MID(GL_Paste!$I17526,FIND("[",GL_Paste!$I17526)+1,FIND("]",GL_Paste!$I17526)-FIND("[",GL_Paste!$I17526)-1),"")))</f>
        <v/>
      </c>
      <c r="D17529">
        <f>IF(GL_Paste!$B17526="","",IFERROR(INDEX(DeptName,MATCH($C17529,DeptTag,0)),"UNALLOCATED"))</f>
        <v/>
      </c>
      <c r="E17529">
        <f>IF(GL_Paste!$B17526="","",IFERROR(INDEX(AcctCat,MATCH(GL_Paste!$B17526&amp;"",AcctCode,0)),"UNKNOWN"))</f>
        <v/>
      </c>
      <c r="F17529">
        <f>IF(GL_Paste!$B17526="","",IFERROR(INDEX(AcctSub,MATCH(GL_Paste!$B17526&amp;"",AcctCode,0)),"UNKNOWN"))</f>
        <v/>
      </c>
    </row>
    <row r="17530">
      <c r="A17530" s="40">
        <f>IF(GL_Paste!$B17527="","",N(GL_Paste!$H17527)-N(GL_Paste!$G17527))</f>
        <v/>
      </c>
      <c r="B17530" s="43">
        <f>IF(GL_Paste!$B17527="","",DATE(YEAR(GL_Paste!$E17527),MONTH(GL_Paste!$E17527),1))</f>
        <v/>
      </c>
      <c r="C17530">
        <f>IF(GL_Paste!$B17527="","",IF(TRIM(GL_Paste!$M17527)&lt;&gt;"",TRIM(GL_Paste!$M17527),IFERROR(MID(GL_Paste!$I17527,FIND("[",GL_Paste!$I17527)+1,FIND("]",GL_Paste!$I17527)-FIND("[",GL_Paste!$I17527)-1),"")))</f>
        <v/>
      </c>
      <c r="D17530">
        <f>IF(GL_Paste!$B17527="","",IFERROR(INDEX(DeptName,MATCH($C17530,DeptTag,0)),"UNALLOCATED"))</f>
        <v/>
      </c>
      <c r="E17530">
        <f>IF(GL_Paste!$B17527="","",IFERROR(INDEX(AcctCat,MATCH(GL_Paste!$B17527&amp;"",AcctCode,0)),"UNKNOWN"))</f>
        <v/>
      </c>
      <c r="F17530">
        <f>IF(GL_Paste!$B17527="","",IFERROR(INDEX(AcctSub,MATCH(GL_Paste!$B17527&amp;"",AcctCode,0)),"UNKNOWN"))</f>
        <v/>
      </c>
    </row>
    <row r="17531">
      <c r="A17531" s="40">
        <f>IF(GL_Paste!$B17528="","",N(GL_Paste!$H17528)-N(GL_Paste!$G17528))</f>
        <v/>
      </c>
      <c r="B17531" s="43">
        <f>IF(GL_Paste!$B17528="","",DATE(YEAR(GL_Paste!$E17528),MONTH(GL_Paste!$E17528),1))</f>
        <v/>
      </c>
      <c r="C17531">
        <f>IF(GL_Paste!$B17528="","",IF(TRIM(GL_Paste!$M17528)&lt;&gt;"",TRIM(GL_Paste!$M17528),IFERROR(MID(GL_Paste!$I17528,FIND("[",GL_Paste!$I17528)+1,FIND("]",GL_Paste!$I17528)-FIND("[",GL_Paste!$I17528)-1),"")))</f>
        <v/>
      </c>
      <c r="D17531">
        <f>IF(GL_Paste!$B17528="","",IFERROR(INDEX(DeptName,MATCH($C17531,DeptTag,0)),"UNALLOCATED"))</f>
        <v/>
      </c>
      <c r="E17531">
        <f>IF(GL_Paste!$B17528="","",IFERROR(INDEX(AcctCat,MATCH(GL_Paste!$B17528&amp;"",AcctCode,0)),"UNKNOWN"))</f>
        <v/>
      </c>
      <c r="F17531">
        <f>IF(GL_Paste!$B17528="","",IFERROR(INDEX(AcctSub,MATCH(GL_Paste!$B17528&amp;"",AcctCode,0)),"UNKNOWN"))</f>
        <v/>
      </c>
    </row>
    <row r="17532">
      <c r="A17532" s="40">
        <f>IF(GL_Paste!$B17529="","",N(GL_Paste!$H17529)-N(GL_Paste!$G17529))</f>
        <v/>
      </c>
      <c r="B17532" s="43">
        <f>IF(GL_Paste!$B17529="","",DATE(YEAR(GL_Paste!$E17529),MONTH(GL_Paste!$E17529),1))</f>
        <v/>
      </c>
      <c r="C17532">
        <f>IF(GL_Paste!$B17529="","",IF(TRIM(GL_Paste!$M17529)&lt;&gt;"",TRIM(GL_Paste!$M17529),IFERROR(MID(GL_Paste!$I17529,FIND("[",GL_Paste!$I17529)+1,FIND("]",GL_Paste!$I17529)-FIND("[",GL_Paste!$I17529)-1),"")))</f>
        <v/>
      </c>
      <c r="D17532">
        <f>IF(GL_Paste!$B17529="","",IFERROR(INDEX(DeptName,MATCH($C17532,DeptTag,0)),"UNALLOCATED"))</f>
        <v/>
      </c>
      <c r="E17532">
        <f>IF(GL_Paste!$B17529="","",IFERROR(INDEX(AcctCat,MATCH(GL_Paste!$B17529&amp;"",AcctCode,0)),"UNKNOWN"))</f>
        <v/>
      </c>
      <c r="F17532">
        <f>IF(GL_Paste!$B17529="","",IFERROR(INDEX(AcctSub,MATCH(GL_Paste!$B17529&amp;"",AcctCode,0)),"UNKNOWN"))</f>
        <v/>
      </c>
    </row>
    <row r="17533">
      <c r="A17533" s="40">
        <f>IF(GL_Paste!$B17530="","",N(GL_Paste!$H17530)-N(GL_Paste!$G17530))</f>
        <v/>
      </c>
      <c r="B17533" s="43">
        <f>IF(GL_Paste!$B17530="","",DATE(YEAR(GL_Paste!$E17530),MONTH(GL_Paste!$E17530),1))</f>
        <v/>
      </c>
      <c r="C17533">
        <f>IF(GL_Paste!$B17530="","",IF(TRIM(GL_Paste!$M17530)&lt;&gt;"",TRIM(GL_Paste!$M17530),IFERROR(MID(GL_Paste!$I17530,FIND("[",GL_Paste!$I17530)+1,FIND("]",GL_Paste!$I17530)-FIND("[",GL_Paste!$I17530)-1),"")))</f>
        <v/>
      </c>
      <c r="D17533">
        <f>IF(GL_Paste!$B17530="","",IFERROR(INDEX(DeptName,MATCH($C17533,DeptTag,0)),"UNALLOCATED"))</f>
        <v/>
      </c>
      <c r="E17533">
        <f>IF(GL_Paste!$B17530="","",IFERROR(INDEX(AcctCat,MATCH(GL_Paste!$B17530&amp;"",AcctCode,0)),"UNKNOWN"))</f>
        <v/>
      </c>
      <c r="F17533">
        <f>IF(GL_Paste!$B17530="","",IFERROR(INDEX(AcctSub,MATCH(GL_Paste!$B17530&amp;"",AcctCode,0)),"UNKNOWN"))</f>
        <v/>
      </c>
    </row>
    <row r="17534">
      <c r="A17534" s="40">
        <f>IF(GL_Paste!$B17531="","",N(GL_Paste!$H17531)-N(GL_Paste!$G17531))</f>
        <v/>
      </c>
      <c r="B17534" s="43">
        <f>IF(GL_Paste!$B17531="","",DATE(YEAR(GL_Paste!$E17531),MONTH(GL_Paste!$E17531),1))</f>
        <v/>
      </c>
      <c r="C17534">
        <f>IF(GL_Paste!$B17531="","",IF(TRIM(GL_Paste!$M17531)&lt;&gt;"",TRIM(GL_Paste!$M17531),IFERROR(MID(GL_Paste!$I17531,FIND("[",GL_Paste!$I17531)+1,FIND("]",GL_Paste!$I17531)-FIND("[",GL_Paste!$I17531)-1),"")))</f>
        <v/>
      </c>
      <c r="D17534">
        <f>IF(GL_Paste!$B17531="","",IFERROR(INDEX(DeptName,MATCH($C17534,DeptTag,0)),"UNALLOCATED"))</f>
        <v/>
      </c>
      <c r="E17534">
        <f>IF(GL_Paste!$B17531="","",IFERROR(INDEX(AcctCat,MATCH(GL_Paste!$B17531&amp;"",AcctCode,0)),"UNKNOWN"))</f>
        <v/>
      </c>
      <c r="F17534">
        <f>IF(GL_Paste!$B17531="","",IFERROR(INDEX(AcctSub,MATCH(GL_Paste!$B17531&amp;"",AcctCode,0)),"UNKNOWN"))</f>
        <v/>
      </c>
    </row>
    <row r="17535">
      <c r="A17535" s="40">
        <f>IF(GL_Paste!$B17532="","",N(GL_Paste!$H17532)-N(GL_Paste!$G17532))</f>
        <v/>
      </c>
      <c r="B17535" s="43">
        <f>IF(GL_Paste!$B17532="","",DATE(YEAR(GL_Paste!$E17532),MONTH(GL_Paste!$E17532),1))</f>
        <v/>
      </c>
      <c r="C17535">
        <f>IF(GL_Paste!$B17532="","",IF(TRIM(GL_Paste!$M17532)&lt;&gt;"",TRIM(GL_Paste!$M17532),IFERROR(MID(GL_Paste!$I17532,FIND("[",GL_Paste!$I17532)+1,FIND("]",GL_Paste!$I17532)-FIND("[",GL_Paste!$I17532)-1),"")))</f>
        <v/>
      </c>
      <c r="D17535">
        <f>IF(GL_Paste!$B17532="","",IFERROR(INDEX(DeptName,MATCH($C17535,DeptTag,0)),"UNALLOCATED"))</f>
        <v/>
      </c>
      <c r="E17535">
        <f>IF(GL_Paste!$B17532="","",IFERROR(INDEX(AcctCat,MATCH(GL_Paste!$B17532&amp;"",AcctCode,0)),"UNKNOWN"))</f>
        <v/>
      </c>
      <c r="F17535">
        <f>IF(GL_Paste!$B17532="","",IFERROR(INDEX(AcctSub,MATCH(GL_Paste!$B17532&amp;"",AcctCode,0)),"UNKNOWN"))</f>
        <v/>
      </c>
    </row>
    <row r="17536">
      <c r="A17536" s="40">
        <f>IF(GL_Paste!$B17533="","",N(GL_Paste!$H17533)-N(GL_Paste!$G17533))</f>
        <v/>
      </c>
      <c r="B17536" s="43">
        <f>IF(GL_Paste!$B17533="","",DATE(YEAR(GL_Paste!$E17533),MONTH(GL_Paste!$E17533),1))</f>
        <v/>
      </c>
      <c r="C17536">
        <f>IF(GL_Paste!$B17533="","",IF(TRIM(GL_Paste!$M17533)&lt;&gt;"",TRIM(GL_Paste!$M17533),IFERROR(MID(GL_Paste!$I17533,FIND("[",GL_Paste!$I17533)+1,FIND("]",GL_Paste!$I17533)-FIND("[",GL_Paste!$I17533)-1),"")))</f>
        <v/>
      </c>
      <c r="D17536">
        <f>IF(GL_Paste!$B17533="","",IFERROR(INDEX(DeptName,MATCH($C17536,DeptTag,0)),"UNALLOCATED"))</f>
        <v/>
      </c>
      <c r="E17536">
        <f>IF(GL_Paste!$B17533="","",IFERROR(INDEX(AcctCat,MATCH(GL_Paste!$B17533&amp;"",AcctCode,0)),"UNKNOWN"))</f>
        <v/>
      </c>
      <c r="F17536">
        <f>IF(GL_Paste!$B17533="","",IFERROR(INDEX(AcctSub,MATCH(GL_Paste!$B17533&amp;"",AcctCode,0)),"UNKNOWN"))</f>
        <v/>
      </c>
    </row>
    <row r="17537">
      <c r="A17537" s="40">
        <f>IF(GL_Paste!$B17534="","",N(GL_Paste!$H17534)-N(GL_Paste!$G17534))</f>
        <v/>
      </c>
      <c r="B17537" s="43">
        <f>IF(GL_Paste!$B17534="","",DATE(YEAR(GL_Paste!$E17534),MONTH(GL_Paste!$E17534),1))</f>
        <v/>
      </c>
      <c r="C17537">
        <f>IF(GL_Paste!$B17534="","",IF(TRIM(GL_Paste!$M17534)&lt;&gt;"",TRIM(GL_Paste!$M17534),IFERROR(MID(GL_Paste!$I17534,FIND("[",GL_Paste!$I17534)+1,FIND("]",GL_Paste!$I17534)-FIND("[",GL_Paste!$I17534)-1),"")))</f>
        <v/>
      </c>
      <c r="D17537">
        <f>IF(GL_Paste!$B17534="","",IFERROR(INDEX(DeptName,MATCH($C17537,DeptTag,0)),"UNALLOCATED"))</f>
        <v/>
      </c>
      <c r="E17537">
        <f>IF(GL_Paste!$B17534="","",IFERROR(INDEX(AcctCat,MATCH(GL_Paste!$B17534&amp;"",AcctCode,0)),"UNKNOWN"))</f>
        <v/>
      </c>
      <c r="F17537">
        <f>IF(GL_Paste!$B17534="","",IFERROR(INDEX(AcctSub,MATCH(GL_Paste!$B17534&amp;"",AcctCode,0)),"UNKNOWN"))</f>
        <v/>
      </c>
    </row>
    <row r="17538">
      <c r="A17538" s="40">
        <f>IF(GL_Paste!$B17535="","",N(GL_Paste!$H17535)-N(GL_Paste!$G17535))</f>
        <v/>
      </c>
      <c r="B17538" s="43">
        <f>IF(GL_Paste!$B17535="","",DATE(YEAR(GL_Paste!$E17535),MONTH(GL_Paste!$E17535),1))</f>
        <v/>
      </c>
      <c r="C17538">
        <f>IF(GL_Paste!$B17535="","",IF(TRIM(GL_Paste!$M17535)&lt;&gt;"",TRIM(GL_Paste!$M17535),IFERROR(MID(GL_Paste!$I17535,FIND("[",GL_Paste!$I17535)+1,FIND("]",GL_Paste!$I17535)-FIND("[",GL_Paste!$I17535)-1),"")))</f>
        <v/>
      </c>
      <c r="D17538">
        <f>IF(GL_Paste!$B17535="","",IFERROR(INDEX(DeptName,MATCH($C17538,DeptTag,0)),"UNALLOCATED"))</f>
        <v/>
      </c>
      <c r="E17538">
        <f>IF(GL_Paste!$B17535="","",IFERROR(INDEX(AcctCat,MATCH(GL_Paste!$B17535&amp;"",AcctCode,0)),"UNKNOWN"))</f>
        <v/>
      </c>
      <c r="F17538">
        <f>IF(GL_Paste!$B17535="","",IFERROR(INDEX(AcctSub,MATCH(GL_Paste!$B17535&amp;"",AcctCode,0)),"UNKNOWN"))</f>
        <v/>
      </c>
    </row>
    <row r="17539">
      <c r="A17539" s="40">
        <f>IF(GL_Paste!$B17536="","",N(GL_Paste!$H17536)-N(GL_Paste!$G17536))</f>
        <v/>
      </c>
      <c r="B17539" s="43">
        <f>IF(GL_Paste!$B17536="","",DATE(YEAR(GL_Paste!$E17536),MONTH(GL_Paste!$E17536),1))</f>
        <v/>
      </c>
      <c r="C17539">
        <f>IF(GL_Paste!$B17536="","",IF(TRIM(GL_Paste!$M17536)&lt;&gt;"",TRIM(GL_Paste!$M17536),IFERROR(MID(GL_Paste!$I17536,FIND("[",GL_Paste!$I17536)+1,FIND("]",GL_Paste!$I17536)-FIND("[",GL_Paste!$I17536)-1),"")))</f>
        <v/>
      </c>
      <c r="D17539">
        <f>IF(GL_Paste!$B17536="","",IFERROR(INDEX(DeptName,MATCH($C17539,DeptTag,0)),"UNALLOCATED"))</f>
        <v/>
      </c>
      <c r="E17539">
        <f>IF(GL_Paste!$B17536="","",IFERROR(INDEX(AcctCat,MATCH(GL_Paste!$B17536&amp;"",AcctCode,0)),"UNKNOWN"))</f>
        <v/>
      </c>
      <c r="F17539">
        <f>IF(GL_Paste!$B17536="","",IFERROR(INDEX(AcctSub,MATCH(GL_Paste!$B17536&amp;"",AcctCode,0)),"UNKNOWN"))</f>
        <v/>
      </c>
    </row>
    <row r="17540">
      <c r="A17540" s="40">
        <f>IF(GL_Paste!$B17537="","",N(GL_Paste!$H17537)-N(GL_Paste!$G17537))</f>
        <v/>
      </c>
      <c r="B17540" s="43">
        <f>IF(GL_Paste!$B17537="","",DATE(YEAR(GL_Paste!$E17537),MONTH(GL_Paste!$E17537),1))</f>
        <v/>
      </c>
      <c r="C17540">
        <f>IF(GL_Paste!$B17537="","",IF(TRIM(GL_Paste!$M17537)&lt;&gt;"",TRIM(GL_Paste!$M17537),IFERROR(MID(GL_Paste!$I17537,FIND("[",GL_Paste!$I17537)+1,FIND("]",GL_Paste!$I17537)-FIND("[",GL_Paste!$I17537)-1),"")))</f>
        <v/>
      </c>
      <c r="D17540">
        <f>IF(GL_Paste!$B17537="","",IFERROR(INDEX(DeptName,MATCH($C17540,DeptTag,0)),"UNALLOCATED"))</f>
        <v/>
      </c>
      <c r="E17540">
        <f>IF(GL_Paste!$B17537="","",IFERROR(INDEX(AcctCat,MATCH(GL_Paste!$B17537&amp;"",AcctCode,0)),"UNKNOWN"))</f>
        <v/>
      </c>
      <c r="F17540">
        <f>IF(GL_Paste!$B17537="","",IFERROR(INDEX(AcctSub,MATCH(GL_Paste!$B17537&amp;"",AcctCode,0)),"UNKNOWN"))</f>
        <v/>
      </c>
    </row>
    <row r="17541">
      <c r="A17541" s="40">
        <f>IF(GL_Paste!$B17538="","",N(GL_Paste!$H17538)-N(GL_Paste!$G17538))</f>
        <v/>
      </c>
      <c r="B17541" s="43">
        <f>IF(GL_Paste!$B17538="","",DATE(YEAR(GL_Paste!$E17538),MONTH(GL_Paste!$E17538),1))</f>
        <v/>
      </c>
      <c r="C17541">
        <f>IF(GL_Paste!$B17538="","",IF(TRIM(GL_Paste!$M17538)&lt;&gt;"",TRIM(GL_Paste!$M17538),IFERROR(MID(GL_Paste!$I17538,FIND("[",GL_Paste!$I17538)+1,FIND("]",GL_Paste!$I17538)-FIND("[",GL_Paste!$I17538)-1),"")))</f>
        <v/>
      </c>
      <c r="D17541">
        <f>IF(GL_Paste!$B17538="","",IFERROR(INDEX(DeptName,MATCH($C17541,DeptTag,0)),"UNALLOCATED"))</f>
        <v/>
      </c>
      <c r="E17541">
        <f>IF(GL_Paste!$B17538="","",IFERROR(INDEX(AcctCat,MATCH(GL_Paste!$B17538&amp;"",AcctCode,0)),"UNKNOWN"))</f>
        <v/>
      </c>
      <c r="F17541">
        <f>IF(GL_Paste!$B17538="","",IFERROR(INDEX(AcctSub,MATCH(GL_Paste!$B17538&amp;"",AcctCode,0)),"UNKNOWN"))</f>
        <v/>
      </c>
    </row>
    <row r="17542">
      <c r="A17542" s="40">
        <f>IF(GL_Paste!$B17539="","",N(GL_Paste!$H17539)-N(GL_Paste!$G17539))</f>
        <v/>
      </c>
      <c r="B17542" s="43">
        <f>IF(GL_Paste!$B17539="","",DATE(YEAR(GL_Paste!$E17539),MONTH(GL_Paste!$E17539),1))</f>
        <v/>
      </c>
      <c r="C17542">
        <f>IF(GL_Paste!$B17539="","",IF(TRIM(GL_Paste!$M17539)&lt;&gt;"",TRIM(GL_Paste!$M17539),IFERROR(MID(GL_Paste!$I17539,FIND("[",GL_Paste!$I17539)+1,FIND("]",GL_Paste!$I17539)-FIND("[",GL_Paste!$I17539)-1),"")))</f>
        <v/>
      </c>
      <c r="D17542">
        <f>IF(GL_Paste!$B17539="","",IFERROR(INDEX(DeptName,MATCH($C17542,DeptTag,0)),"UNALLOCATED"))</f>
        <v/>
      </c>
      <c r="E17542">
        <f>IF(GL_Paste!$B17539="","",IFERROR(INDEX(AcctCat,MATCH(GL_Paste!$B17539&amp;"",AcctCode,0)),"UNKNOWN"))</f>
        <v/>
      </c>
      <c r="F17542">
        <f>IF(GL_Paste!$B17539="","",IFERROR(INDEX(AcctSub,MATCH(GL_Paste!$B17539&amp;"",AcctCode,0)),"UNKNOWN"))</f>
        <v/>
      </c>
    </row>
    <row r="17543">
      <c r="A17543" s="40">
        <f>IF(GL_Paste!$B17540="","",N(GL_Paste!$H17540)-N(GL_Paste!$G17540))</f>
        <v/>
      </c>
      <c r="B17543" s="43">
        <f>IF(GL_Paste!$B17540="","",DATE(YEAR(GL_Paste!$E17540),MONTH(GL_Paste!$E17540),1))</f>
        <v/>
      </c>
      <c r="C17543">
        <f>IF(GL_Paste!$B17540="","",IF(TRIM(GL_Paste!$M17540)&lt;&gt;"",TRIM(GL_Paste!$M17540),IFERROR(MID(GL_Paste!$I17540,FIND("[",GL_Paste!$I17540)+1,FIND("]",GL_Paste!$I17540)-FIND("[",GL_Paste!$I17540)-1),"")))</f>
        <v/>
      </c>
      <c r="D17543">
        <f>IF(GL_Paste!$B17540="","",IFERROR(INDEX(DeptName,MATCH($C17543,DeptTag,0)),"UNALLOCATED"))</f>
        <v/>
      </c>
      <c r="E17543">
        <f>IF(GL_Paste!$B17540="","",IFERROR(INDEX(AcctCat,MATCH(GL_Paste!$B17540&amp;"",AcctCode,0)),"UNKNOWN"))</f>
        <v/>
      </c>
      <c r="F17543">
        <f>IF(GL_Paste!$B17540="","",IFERROR(INDEX(AcctSub,MATCH(GL_Paste!$B17540&amp;"",AcctCode,0)),"UNKNOWN"))</f>
        <v/>
      </c>
    </row>
    <row r="17544">
      <c r="A17544" s="40">
        <f>IF(GL_Paste!$B17541="","",N(GL_Paste!$H17541)-N(GL_Paste!$G17541))</f>
        <v/>
      </c>
      <c r="B17544" s="43">
        <f>IF(GL_Paste!$B17541="","",DATE(YEAR(GL_Paste!$E17541),MONTH(GL_Paste!$E17541),1))</f>
        <v/>
      </c>
      <c r="C17544">
        <f>IF(GL_Paste!$B17541="","",IF(TRIM(GL_Paste!$M17541)&lt;&gt;"",TRIM(GL_Paste!$M17541),IFERROR(MID(GL_Paste!$I17541,FIND("[",GL_Paste!$I17541)+1,FIND("]",GL_Paste!$I17541)-FIND("[",GL_Paste!$I17541)-1),"")))</f>
        <v/>
      </c>
      <c r="D17544">
        <f>IF(GL_Paste!$B17541="","",IFERROR(INDEX(DeptName,MATCH($C17544,DeptTag,0)),"UNALLOCATED"))</f>
        <v/>
      </c>
      <c r="E17544">
        <f>IF(GL_Paste!$B17541="","",IFERROR(INDEX(AcctCat,MATCH(GL_Paste!$B17541&amp;"",AcctCode,0)),"UNKNOWN"))</f>
        <v/>
      </c>
      <c r="F17544">
        <f>IF(GL_Paste!$B17541="","",IFERROR(INDEX(AcctSub,MATCH(GL_Paste!$B17541&amp;"",AcctCode,0)),"UNKNOWN"))</f>
        <v/>
      </c>
    </row>
    <row r="17545">
      <c r="A17545" s="40">
        <f>IF(GL_Paste!$B17542="","",N(GL_Paste!$H17542)-N(GL_Paste!$G17542))</f>
        <v/>
      </c>
      <c r="B17545" s="43">
        <f>IF(GL_Paste!$B17542="","",DATE(YEAR(GL_Paste!$E17542),MONTH(GL_Paste!$E17542),1))</f>
        <v/>
      </c>
      <c r="C17545">
        <f>IF(GL_Paste!$B17542="","",IF(TRIM(GL_Paste!$M17542)&lt;&gt;"",TRIM(GL_Paste!$M17542),IFERROR(MID(GL_Paste!$I17542,FIND("[",GL_Paste!$I17542)+1,FIND("]",GL_Paste!$I17542)-FIND("[",GL_Paste!$I17542)-1),"")))</f>
        <v/>
      </c>
      <c r="D17545">
        <f>IF(GL_Paste!$B17542="","",IFERROR(INDEX(DeptName,MATCH($C17545,DeptTag,0)),"UNALLOCATED"))</f>
        <v/>
      </c>
      <c r="E17545">
        <f>IF(GL_Paste!$B17542="","",IFERROR(INDEX(AcctCat,MATCH(GL_Paste!$B17542&amp;"",AcctCode,0)),"UNKNOWN"))</f>
        <v/>
      </c>
      <c r="F17545">
        <f>IF(GL_Paste!$B17542="","",IFERROR(INDEX(AcctSub,MATCH(GL_Paste!$B17542&amp;"",AcctCode,0)),"UNKNOWN"))</f>
        <v/>
      </c>
    </row>
    <row r="17546">
      <c r="A17546" s="40">
        <f>IF(GL_Paste!$B17543="","",N(GL_Paste!$H17543)-N(GL_Paste!$G17543))</f>
        <v/>
      </c>
      <c r="B17546" s="43">
        <f>IF(GL_Paste!$B17543="","",DATE(YEAR(GL_Paste!$E17543),MONTH(GL_Paste!$E17543),1))</f>
        <v/>
      </c>
      <c r="C17546">
        <f>IF(GL_Paste!$B17543="","",IF(TRIM(GL_Paste!$M17543)&lt;&gt;"",TRIM(GL_Paste!$M17543),IFERROR(MID(GL_Paste!$I17543,FIND("[",GL_Paste!$I17543)+1,FIND("]",GL_Paste!$I17543)-FIND("[",GL_Paste!$I17543)-1),"")))</f>
        <v/>
      </c>
      <c r="D17546">
        <f>IF(GL_Paste!$B17543="","",IFERROR(INDEX(DeptName,MATCH($C17546,DeptTag,0)),"UNALLOCATED"))</f>
        <v/>
      </c>
      <c r="E17546">
        <f>IF(GL_Paste!$B17543="","",IFERROR(INDEX(AcctCat,MATCH(GL_Paste!$B17543&amp;"",AcctCode,0)),"UNKNOWN"))</f>
        <v/>
      </c>
      <c r="F17546">
        <f>IF(GL_Paste!$B17543="","",IFERROR(INDEX(AcctSub,MATCH(GL_Paste!$B17543&amp;"",AcctCode,0)),"UNKNOWN"))</f>
        <v/>
      </c>
    </row>
    <row r="17547">
      <c r="A17547" s="40">
        <f>IF(GL_Paste!$B17544="","",N(GL_Paste!$H17544)-N(GL_Paste!$G17544))</f>
        <v/>
      </c>
      <c r="B17547" s="43">
        <f>IF(GL_Paste!$B17544="","",DATE(YEAR(GL_Paste!$E17544),MONTH(GL_Paste!$E17544),1))</f>
        <v/>
      </c>
      <c r="C17547">
        <f>IF(GL_Paste!$B17544="","",IF(TRIM(GL_Paste!$M17544)&lt;&gt;"",TRIM(GL_Paste!$M17544),IFERROR(MID(GL_Paste!$I17544,FIND("[",GL_Paste!$I17544)+1,FIND("]",GL_Paste!$I17544)-FIND("[",GL_Paste!$I17544)-1),"")))</f>
        <v/>
      </c>
      <c r="D17547">
        <f>IF(GL_Paste!$B17544="","",IFERROR(INDEX(DeptName,MATCH($C17547,DeptTag,0)),"UNALLOCATED"))</f>
        <v/>
      </c>
      <c r="E17547">
        <f>IF(GL_Paste!$B17544="","",IFERROR(INDEX(AcctCat,MATCH(GL_Paste!$B17544&amp;"",AcctCode,0)),"UNKNOWN"))</f>
        <v/>
      </c>
      <c r="F17547">
        <f>IF(GL_Paste!$B17544="","",IFERROR(INDEX(AcctSub,MATCH(GL_Paste!$B17544&amp;"",AcctCode,0)),"UNKNOWN"))</f>
        <v/>
      </c>
    </row>
    <row r="17548">
      <c r="A17548" s="40">
        <f>IF(GL_Paste!$B17545="","",N(GL_Paste!$H17545)-N(GL_Paste!$G17545))</f>
        <v/>
      </c>
      <c r="B17548" s="43">
        <f>IF(GL_Paste!$B17545="","",DATE(YEAR(GL_Paste!$E17545),MONTH(GL_Paste!$E17545),1))</f>
        <v/>
      </c>
      <c r="C17548">
        <f>IF(GL_Paste!$B17545="","",IF(TRIM(GL_Paste!$M17545)&lt;&gt;"",TRIM(GL_Paste!$M17545),IFERROR(MID(GL_Paste!$I17545,FIND("[",GL_Paste!$I17545)+1,FIND("]",GL_Paste!$I17545)-FIND("[",GL_Paste!$I17545)-1),"")))</f>
        <v/>
      </c>
      <c r="D17548">
        <f>IF(GL_Paste!$B17545="","",IFERROR(INDEX(DeptName,MATCH($C17548,DeptTag,0)),"UNALLOCATED"))</f>
        <v/>
      </c>
      <c r="E17548">
        <f>IF(GL_Paste!$B17545="","",IFERROR(INDEX(AcctCat,MATCH(GL_Paste!$B17545&amp;"",AcctCode,0)),"UNKNOWN"))</f>
        <v/>
      </c>
      <c r="F17548">
        <f>IF(GL_Paste!$B17545="","",IFERROR(INDEX(AcctSub,MATCH(GL_Paste!$B17545&amp;"",AcctCode,0)),"UNKNOWN"))</f>
        <v/>
      </c>
    </row>
    <row r="17549">
      <c r="A17549" s="40">
        <f>IF(GL_Paste!$B17546="","",N(GL_Paste!$H17546)-N(GL_Paste!$G17546))</f>
        <v/>
      </c>
      <c r="B17549" s="43">
        <f>IF(GL_Paste!$B17546="","",DATE(YEAR(GL_Paste!$E17546),MONTH(GL_Paste!$E17546),1))</f>
        <v/>
      </c>
      <c r="C17549">
        <f>IF(GL_Paste!$B17546="","",IF(TRIM(GL_Paste!$M17546)&lt;&gt;"",TRIM(GL_Paste!$M17546),IFERROR(MID(GL_Paste!$I17546,FIND("[",GL_Paste!$I17546)+1,FIND("]",GL_Paste!$I17546)-FIND("[",GL_Paste!$I17546)-1),"")))</f>
        <v/>
      </c>
      <c r="D17549">
        <f>IF(GL_Paste!$B17546="","",IFERROR(INDEX(DeptName,MATCH($C17549,DeptTag,0)),"UNALLOCATED"))</f>
        <v/>
      </c>
      <c r="E17549">
        <f>IF(GL_Paste!$B17546="","",IFERROR(INDEX(AcctCat,MATCH(GL_Paste!$B17546&amp;"",AcctCode,0)),"UNKNOWN"))</f>
        <v/>
      </c>
      <c r="F17549">
        <f>IF(GL_Paste!$B17546="","",IFERROR(INDEX(AcctSub,MATCH(GL_Paste!$B17546&amp;"",AcctCode,0)),"UNKNOWN"))</f>
        <v/>
      </c>
    </row>
    <row r="17550">
      <c r="A17550" s="40">
        <f>IF(GL_Paste!$B17547="","",N(GL_Paste!$H17547)-N(GL_Paste!$G17547))</f>
        <v/>
      </c>
      <c r="B17550" s="43">
        <f>IF(GL_Paste!$B17547="","",DATE(YEAR(GL_Paste!$E17547),MONTH(GL_Paste!$E17547),1))</f>
        <v/>
      </c>
      <c r="C17550">
        <f>IF(GL_Paste!$B17547="","",IF(TRIM(GL_Paste!$M17547)&lt;&gt;"",TRIM(GL_Paste!$M17547),IFERROR(MID(GL_Paste!$I17547,FIND("[",GL_Paste!$I17547)+1,FIND("]",GL_Paste!$I17547)-FIND("[",GL_Paste!$I17547)-1),"")))</f>
        <v/>
      </c>
      <c r="D17550">
        <f>IF(GL_Paste!$B17547="","",IFERROR(INDEX(DeptName,MATCH($C17550,DeptTag,0)),"UNALLOCATED"))</f>
        <v/>
      </c>
      <c r="E17550">
        <f>IF(GL_Paste!$B17547="","",IFERROR(INDEX(AcctCat,MATCH(GL_Paste!$B17547&amp;"",AcctCode,0)),"UNKNOWN"))</f>
        <v/>
      </c>
      <c r="F17550">
        <f>IF(GL_Paste!$B17547="","",IFERROR(INDEX(AcctSub,MATCH(GL_Paste!$B17547&amp;"",AcctCode,0)),"UNKNOWN"))</f>
        <v/>
      </c>
    </row>
    <row r="17551">
      <c r="A17551" s="40">
        <f>IF(GL_Paste!$B17548="","",N(GL_Paste!$H17548)-N(GL_Paste!$G17548))</f>
        <v/>
      </c>
      <c r="B17551" s="43">
        <f>IF(GL_Paste!$B17548="","",DATE(YEAR(GL_Paste!$E17548),MONTH(GL_Paste!$E17548),1))</f>
        <v/>
      </c>
      <c r="C17551">
        <f>IF(GL_Paste!$B17548="","",IF(TRIM(GL_Paste!$M17548)&lt;&gt;"",TRIM(GL_Paste!$M17548),IFERROR(MID(GL_Paste!$I17548,FIND("[",GL_Paste!$I17548)+1,FIND("]",GL_Paste!$I17548)-FIND("[",GL_Paste!$I17548)-1),"")))</f>
        <v/>
      </c>
      <c r="D17551">
        <f>IF(GL_Paste!$B17548="","",IFERROR(INDEX(DeptName,MATCH($C17551,DeptTag,0)),"UNALLOCATED"))</f>
        <v/>
      </c>
      <c r="E17551">
        <f>IF(GL_Paste!$B17548="","",IFERROR(INDEX(AcctCat,MATCH(GL_Paste!$B17548&amp;"",AcctCode,0)),"UNKNOWN"))</f>
        <v/>
      </c>
      <c r="F17551">
        <f>IF(GL_Paste!$B17548="","",IFERROR(INDEX(AcctSub,MATCH(GL_Paste!$B17548&amp;"",AcctCode,0)),"UNKNOWN"))</f>
        <v/>
      </c>
    </row>
    <row r="17552">
      <c r="A17552" s="40">
        <f>IF(GL_Paste!$B17549="","",N(GL_Paste!$H17549)-N(GL_Paste!$G17549))</f>
        <v/>
      </c>
      <c r="B17552" s="43">
        <f>IF(GL_Paste!$B17549="","",DATE(YEAR(GL_Paste!$E17549),MONTH(GL_Paste!$E17549),1))</f>
        <v/>
      </c>
      <c r="C17552">
        <f>IF(GL_Paste!$B17549="","",IF(TRIM(GL_Paste!$M17549)&lt;&gt;"",TRIM(GL_Paste!$M17549),IFERROR(MID(GL_Paste!$I17549,FIND("[",GL_Paste!$I17549)+1,FIND("]",GL_Paste!$I17549)-FIND("[",GL_Paste!$I17549)-1),"")))</f>
        <v/>
      </c>
      <c r="D17552">
        <f>IF(GL_Paste!$B17549="","",IFERROR(INDEX(DeptName,MATCH($C17552,DeptTag,0)),"UNALLOCATED"))</f>
        <v/>
      </c>
      <c r="E17552">
        <f>IF(GL_Paste!$B17549="","",IFERROR(INDEX(AcctCat,MATCH(GL_Paste!$B17549&amp;"",AcctCode,0)),"UNKNOWN"))</f>
        <v/>
      </c>
      <c r="F17552">
        <f>IF(GL_Paste!$B17549="","",IFERROR(INDEX(AcctSub,MATCH(GL_Paste!$B17549&amp;"",AcctCode,0)),"UNKNOWN"))</f>
        <v/>
      </c>
    </row>
    <row r="17553">
      <c r="A17553" s="40">
        <f>IF(GL_Paste!$B17550="","",N(GL_Paste!$H17550)-N(GL_Paste!$G17550))</f>
        <v/>
      </c>
      <c r="B17553" s="43">
        <f>IF(GL_Paste!$B17550="","",DATE(YEAR(GL_Paste!$E17550),MONTH(GL_Paste!$E17550),1))</f>
        <v/>
      </c>
      <c r="C17553">
        <f>IF(GL_Paste!$B17550="","",IF(TRIM(GL_Paste!$M17550)&lt;&gt;"",TRIM(GL_Paste!$M17550),IFERROR(MID(GL_Paste!$I17550,FIND("[",GL_Paste!$I17550)+1,FIND("]",GL_Paste!$I17550)-FIND("[",GL_Paste!$I17550)-1),"")))</f>
        <v/>
      </c>
      <c r="D17553">
        <f>IF(GL_Paste!$B17550="","",IFERROR(INDEX(DeptName,MATCH($C17553,DeptTag,0)),"UNALLOCATED"))</f>
        <v/>
      </c>
      <c r="E17553">
        <f>IF(GL_Paste!$B17550="","",IFERROR(INDEX(AcctCat,MATCH(GL_Paste!$B17550&amp;"",AcctCode,0)),"UNKNOWN"))</f>
        <v/>
      </c>
      <c r="F17553">
        <f>IF(GL_Paste!$B17550="","",IFERROR(INDEX(AcctSub,MATCH(GL_Paste!$B17550&amp;"",AcctCode,0)),"UNKNOWN"))</f>
        <v/>
      </c>
    </row>
    <row r="17554">
      <c r="A17554" s="40">
        <f>IF(GL_Paste!$B17551="","",N(GL_Paste!$H17551)-N(GL_Paste!$G17551))</f>
        <v/>
      </c>
      <c r="B17554" s="43">
        <f>IF(GL_Paste!$B17551="","",DATE(YEAR(GL_Paste!$E17551),MONTH(GL_Paste!$E17551),1))</f>
        <v/>
      </c>
      <c r="C17554">
        <f>IF(GL_Paste!$B17551="","",IF(TRIM(GL_Paste!$M17551)&lt;&gt;"",TRIM(GL_Paste!$M17551),IFERROR(MID(GL_Paste!$I17551,FIND("[",GL_Paste!$I17551)+1,FIND("]",GL_Paste!$I17551)-FIND("[",GL_Paste!$I17551)-1),"")))</f>
        <v/>
      </c>
      <c r="D17554">
        <f>IF(GL_Paste!$B17551="","",IFERROR(INDEX(DeptName,MATCH($C17554,DeptTag,0)),"UNALLOCATED"))</f>
        <v/>
      </c>
      <c r="E17554">
        <f>IF(GL_Paste!$B17551="","",IFERROR(INDEX(AcctCat,MATCH(GL_Paste!$B17551&amp;"",AcctCode,0)),"UNKNOWN"))</f>
        <v/>
      </c>
      <c r="F17554">
        <f>IF(GL_Paste!$B17551="","",IFERROR(INDEX(AcctSub,MATCH(GL_Paste!$B17551&amp;"",AcctCode,0)),"UNKNOWN"))</f>
        <v/>
      </c>
    </row>
    <row r="17555">
      <c r="A17555" s="40">
        <f>IF(GL_Paste!$B17552="","",N(GL_Paste!$H17552)-N(GL_Paste!$G17552))</f>
        <v/>
      </c>
      <c r="B17555" s="43">
        <f>IF(GL_Paste!$B17552="","",DATE(YEAR(GL_Paste!$E17552),MONTH(GL_Paste!$E17552),1))</f>
        <v/>
      </c>
      <c r="C17555">
        <f>IF(GL_Paste!$B17552="","",IF(TRIM(GL_Paste!$M17552)&lt;&gt;"",TRIM(GL_Paste!$M17552),IFERROR(MID(GL_Paste!$I17552,FIND("[",GL_Paste!$I17552)+1,FIND("]",GL_Paste!$I17552)-FIND("[",GL_Paste!$I17552)-1),"")))</f>
        <v/>
      </c>
      <c r="D17555">
        <f>IF(GL_Paste!$B17552="","",IFERROR(INDEX(DeptName,MATCH($C17555,DeptTag,0)),"UNALLOCATED"))</f>
        <v/>
      </c>
      <c r="E17555">
        <f>IF(GL_Paste!$B17552="","",IFERROR(INDEX(AcctCat,MATCH(GL_Paste!$B17552&amp;"",AcctCode,0)),"UNKNOWN"))</f>
        <v/>
      </c>
      <c r="F17555">
        <f>IF(GL_Paste!$B17552="","",IFERROR(INDEX(AcctSub,MATCH(GL_Paste!$B17552&amp;"",AcctCode,0)),"UNKNOWN"))</f>
        <v/>
      </c>
    </row>
    <row r="17556">
      <c r="A17556" s="40">
        <f>IF(GL_Paste!$B17553="","",N(GL_Paste!$H17553)-N(GL_Paste!$G17553))</f>
        <v/>
      </c>
      <c r="B17556" s="43">
        <f>IF(GL_Paste!$B17553="","",DATE(YEAR(GL_Paste!$E17553),MONTH(GL_Paste!$E17553),1))</f>
        <v/>
      </c>
      <c r="C17556">
        <f>IF(GL_Paste!$B17553="","",IF(TRIM(GL_Paste!$M17553)&lt;&gt;"",TRIM(GL_Paste!$M17553),IFERROR(MID(GL_Paste!$I17553,FIND("[",GL_Paste!$I17553)+1,FIND("]",GL_Paste!$I17553)-FIND("[",GL_Paste!$I17553)-1),"")))</f>
        <v/>
      </c>
      <c r="D17556">
        <f>IF(GL_Paste!$B17553="","",IFERROR(INDEX(DeptName,MATCH($C17556,DeptTag,0)),"UNALLOCATED"))</f>
        <v/>
      </c>
      <c r="E17556">
        <f>IF(GL_Paste!$B17553="","",IFERROR(INDEX(AcctCat,MATCH(GL_Paste!$B17553&amp;"",AcctCode,0)),"UNKNOWN"))</f>
        <v/>
      </c>
      <c r="F17556">
        <f>IF(GL_Paste!$B17553="","",IFERROR(INDEX(AcctSub,MATCH(GL_Paste!$B17553&amp;"",AcctCode,0)),"UNKNOWN"))</f>
        <v/>
      </c>
    </row>
    <row r="17557">
      <c r="A17557" s="40">
        <f>IF(GL_Paste!$B17554="","",N(GL_Paste!$H17554)-N(GL_Paste!$G17554))</f>
        <v/>
      </c>
      <c r="B17557" s="43">
        <f>IF(GL_Paste!$B17554="","",DATE(YEAR(GL_Paste!$E17554),MONTH(GL_Paste!$E17554),1))</f>
        <v/>
      </c>
      <c r="C17557">
        <f>IF(GL_Paste!$B17554="","",IF(TRIM(GL_Paste!$M17554)&lt;&gt;"",TRIM(GL_Paste!$M17554),IFERROR(MID(GL_Paste!$I17554,FIND("[",GL_Paste!$I17554)+1,FIND("]",GL_Paste!$I17554)-FIND("[",GL_Paste!$I17554)-1),"")))</f>
        <v/>
      </c>
      <c r="D17557">
        <f>IF(GL_Paste!$B17554="","",IFERROR(INDEX(DeptName,MATCH($C17557,DeptTag,0)),"UNALLOCATED"))</f>
        <v/>
      </c>
      <c r="E17557">
        <f>IF(GL_Paste!$B17554="","",IFERROR(INDEX(AcctCat,MATCH(GL_Paste!$B17554&amp;"",AcctCode,0)),"UNKNOWN"))</f>
        <v/>
      </c>
      <c r="F17557">
        <f>IF(GL_Paste!$B17554="","",IFERROR(INDEX(AcctSub,MATCH(GL_Paste!$B17554&amp;"",AcctCode,0)),"UNKNOWN"))</f>
        <v/>
      </c>
    </row>
    <row r="17558">
      <c r="A17558" s="40">
        <f>IF(GL_Paste!$B17555="","",N(GL_Paste!$H17555)-N(GL_Paste!$G17555))</f>
        <v/>
      </c>
      <c r="B17558" s="43">
        <f>IF(GL_Paste!$B17555="","",DATE(YEAR(GL_Paste!$E17555),MONTH(GL_Paste!$E17555),1))</f>
        <v/>
      </c>
      <c r="C17558">
        <f>IF(GL_Paste!$B17555="","",IF(TRIM(GL_Paste!$M17555)&lt;&gt;"",TRIM(GL_Paste!$M17555),IFERROR(MID(GL_Paste!$I17555,FIND("[",GL_Paste!$I17555)+1,FIND("]",GL_Paste!$I17555)-FIND("[",GL_Paste!$I17555)-1),"")))</f>
        <v/>
      </c>
      <c r="D17558">
        <f>IF(GL_Paste!$B17555="","",IFERROR(INDEX(DeptName,MATCH($C17558,DeptTag,0)),"UNALLOCATED"))</f>
        <v/>
      </c>
      <c r="E17558">
        <f>IF(GL_Paste!$B17555="","",IFERROR(INDEX(AcctCat,MATCH(GL_Paste!$B17555&amp;"",AcctCode,0)),"UNKNOWN"))</f>
        <v/>
      </c>
      <c r="F17558">
        <f>IF(GL_Paste!$B17555="","",IFERROR(INDEX(AcctSub,MATCH(GL_Paste!$B17555&amp;"",AcctCode,0)),"UNKNOWN"))</f>
        <v/>
      </c>
    </row>
    <row r="17559">
      <c r="A17559" s="40">
        <f>IF(GL_Paste!$B17556="","",N(GL_Paste!$H17556)-N(GL_Paste!$G17556))</f>
        <v/>
      </c>
      <c r="B17559" s="43">
        <f>IF(GL_Paste!$B17556="","",DATE(YEAR(GL_Paste!$E17556),MONTH(GL_Paste!$E17556),1))</f>
        <v/>
      </c>
      <c r="C17559">
        <f>IF(GL_Paste!$B17556="","",IF(TRIM(GL_Paste!$M17556)&lt;&gt;"",TRIM(GL_Paste!$M17556),IFERROR(MID(GL_Paste!$I17556,FIND("[",GL_Paste!$I17556)+1,FIND("]",GL_Paste!$I17556)-FIND("[",GL_Paste!$I17556)-1),"")))</f>
        <v/>
      </c>
      <c r="D17559">
        <f>IF(GL_Paste!$B17556="","",IFERROR(INDEX(DeptName,MATCH($C17559,DeptTag,0)),"UNALLOCATED"))</f>
        <v/>
      </c>
      <c r="E17559">
        <f>IF(GL_Paste!$B17556="","",IFERROR(INDEX(AcctCat,MATCH(GL_Paste!$B17556&amp;"",AcctCode,0)),"UNKNOWN"))</f>
        <v/>
      </c>
      <c r="F17559">
        <f>IF(GL_Paste!$B17556="","",IFERROR(INDEX(AcctSub,MATCH(GL_Paste!$B17556&amp;"",AcctCode,0)),"UNKNOWN"))</f>
        <v/>
      </c>
    </row>
    <row r="17560">
      <c r="A17560" s="40">
        <f>IF(GL_Paste!$B17557="","",N(GL_Paste!$H17557)-N(GL_Paste!$G17557))</f>
        <v/>
      </c>
      <c r="B17560" s="43">
        <f>IF(GL_Paste!$B17557="","",DATE(YEAR(GL_Paste!$E17557),MONTH(GL_Paste!$E17557),1))</f>
        <v/>
      </c>
      <c r="C17560">
        <f>IF(GL_Paste!$B17557="","",IF(TRIM(GL_Paste!$M17557)&lt;&gt;"",TRIM(GL_Paste!$M17557),IFERROR(MID(GL_Paste!$I17557,FIND("[",GL_Paste!$I17557)+1,FIND("]",GL_Paste!$I17557)-FIND("[",GL_Paste!$I17557)-1),"")))</f>
        <v/>
      </c>
      <c r="D17560">
        <f>IF(GL_Paste!$B17557="","",IFERROR(INDEX(DeptName,MATCH($C17560,DeptTag,0)),"UNALLOCATED"))</f>
        <v/>
      </c>
      <c r="E17560">
        <f>IF(GL_Paste!$B17557="","",IFERROR(INDEX(AcctCat,MATCH(GL_Paste!$B17557&amp;"",AcctCode,0)),"UNKNOWN"))</f>
        <v/>
      </c>
      <c r="F17560">
        <f>IF(GL_Paste!$B17557="","",IFERROR(INDEX(AcctSub,MATCH(GL_Paste!$B17557&amp;"",AcctCode,0)),"UNKNOWN"))</f>
        <v/>
      </c>
    </row>
    <row r="17561">
      <c r="A17561" s="40">
        <f>IF(GL_Paste!$B17558="","",N(GL_Paste!$H17558)-N(GL_Paste!$G17558))</f>
        <v/>
      </c>
      <c r="B17561" s="43">
        <f>IF(GL_Paste!$B17558="","",DATE(YEAR(GL_Paste!$E17558),MONTH(GL_Paste!$E17558),1))</f>
        <v/>
      </c>
      <c r="C17561">
        <f>IF(GL_Paste!$B17558="","",IF(TRIM(GL_Paste!$M17558)&lt;&gt;"",TRIM(GL_Paste!$M17558),IFERROR(MID(GL_Paste!$I17558,FIND("[",GL_Paste!$I17558)+1,FIND("]",GL_Paste!$I17558)-FIND("[",GL_Paste!$I17558)-1),"")))</f>
        <v/>
      </c>
      <c r="D17561">
        <f>IF(GL_Paste!$B17558="","",IFERROR(INDEX(DeptName,MATCH($C17561,DeptTag,0)),"UNALLOCATED"))</f>
        <v/>
      </c>
      <c r="E17561">
        <f>IF(GL_Paste!$B17558="","",IFERROR(INDEX(AcctCat,MATCH(GL_Paste!$B17558&amp;"",AcctCode,0)),"UNKNOWN"))</f>
        <v/>
      </c>
      <c r="F17561">
        <f>IF(GL_Paste!$B17558="","",IFERROR(INDEX(AcctSub,MATCH(GL_Paste!$B17558&amp;"",AcctCode,0)),"UNKNOWN"))</f>
        <v/>
      </c>
    </row>
    <row r="17562">
      <c r="A17562" s="40">
        <f>IF(GL_Paste!$B17559="","",N(GL_Paste!$H17559)-N(GL_Paste!$G17559))</f>
        <v/>
      </c>
      <c r="B17562" s="43">
        <f>IF(GL_Paste!$B17559="","",DATE(YEAR(GL_Paste!$E17559),MONTH(GL_Paste!$E17559),1))</f>
        <v/>
      </c>
      <c r="C17562">
        <f>IF(GL_Paste!$B17559="","",IF(TRIM(GL_Paste!$M17559)&lt;&gt;"",TRIM(GL_Paste!$M17559),IFERROR(MID(GL_Paste!$I17559,FIND("[",GL_Paste!$I17559)+1,FIND("]",GL_Paste!$I17559)-FIND("[",GL_Paste!$I17559)-1),"")))</f>
        <v/>
      </c>
      <c r="D17562">
        <f>IF(GL_Paste!$B17559="","",IFERROR(INDEX(DeptName,MATCH($C17562,DeptTag,0)),"UNALLOCATED"))</f>
        <v/>
      </c>
      <c r="E17562">
        <f>IF(GL_Paste!$B17559="","",IFERROR(INDEX(AcctCat,MATCH(GL_Paste!$B17559&amp;"",AcctCode,0)),"UNKNOWN"))</f>
        <v/>
      </c>
      <c r="F17562">
        <f>IF(GL_Paste!$B17559="","",IFERROR(INDEX(AcctSub,MATCH(GL_Paste!$B17559&amp;"",AcctCode,0)),"UNKNOWN"))</f>
        <v/>
      </c>
    </row>
    <row r="17563">
      <c r="A17563" s="40">
        <f>IF(GL_Paste!$B17560="","",N(GL_Paste!$H17560)-N(GL_Paste!$G17560))</f>
        <v/>
      </c>
      <c r="B17563" s="43">
        <f>IF(GL_Paste!$B17560="","",DATE(YEAR(GL_Paste!$E17560),MONTH(GL_Paste!$E17560),1))</f>
        <v/>
      </c>
      <c r="C17563">
        <f>IF(GL_Paste!$B17560="","",IF(TRIM(GL_Paste!$M17560)&lt;&gt;"",TRIM(GL_Paste!$M17560),IFERROR(MID(GL_Paste!$I17560,FIND("[",GL_Paste!$I17560)+1,FIND("]",GL_Paste!$I17560)-FIND("[",GL_Paste!$I17560)-1),"")))</f>
        <v/>
      </c>
      <c r="D17563">
        <f>IF(GL_Paste!$B17560="","",IFERROR(INDEX(DeptName,MATCH($C17563,DeptTag,0)),"UNALLOCATED"))</f>
        <v/>
      </c>
      <c r="E17563">
        <f>IF(GL_Paste!$B17560="","",IFERROR(INDEX(AcctCat,MATCH(GL_Paste!$B17560&amp;"",AcctCode,0)),"UNKNOWN"))</f>
        <v/>
      </c>
      <c r="F17563">
        <f>IF(GL_Paste!$B17560="","",IFERROR(INDEX(AcctSub,MATCH(GL_Paste!$B17560&amp;"",AcctCode,0)),"UNKNOWN"))</f>
        <v/>
      </c>
    </row>
    <row r="17564">
      <c r="A17564" s="40">
        <f>IF(GL_Paste!$B17561="","",N(GL_Paste!$H17561)-N(GL_Paste!$G17561))</f>
        <v/>
      </c>
      <c r="B17564" s="43">
        <f>IF(GL_Paste!$B17561="","",DATE(YEAR(GL_Paste!$E17561),MONTH(GL_Paste!$E17561),1))</f>
        <v/>
      </c>
      <c r="C17564">
        <f>IF(GL_Paste!$B17561="","",IF(TRIM(GL_Paste!$M17561)&lt;&gt;"",TRIM(GL_Paste!$M17561),IFERROR(MID(GL_Paste!$I17561,FIND("[",GL_Paste!$I17561)+1,FIND("]",GL_Paste!$I17561)-FIND("[",GL_Paste!$I17561)-1),"")))</f>
        <v/>
      </c>
      <c r="D17564">
        <f>IF(GL_Paste!$B17561="","",IFERROR(INDEX(DeptName,MATCH($C17564,DeptTag,0)),"UNALLOCATED"))</f>
        <v/>
      </c>
      <c r="E17564">
        <f>IF(GL_Paste!$B17561="","",IFERROR(INDEX(AcctCat,MATCH(GL_Paste!$B17561&amp;"",AcctCode,0)),"UNKNOWN"))</f>
        <v/>
      </c>
      <c r="F17564">
        <f>IF(GL_Paste!$B17561="","",IFERROR(INDEX(AcctSub,MATCH(GL_Paste!$B17561&amp;"",AcctCode,0)),"UNKNOWN"))</f>
        <v/>
      </c>
    </row>
    <row r="17565">
      <c r="A17565" s="40">
        <f>IF(GL_Paste!$B17562="","",N(GL_Paste!$H17562)-N(GL_Paste!$G17562))</f>
        <v/>
      </c>
      <c r="B17565" s="43">
        <f>IF(GL_Paste!$B17562="","",DATE(YEAR(GL_Paste!$E17562),MONTH(GL_Paste!$E17562),1))</f>
        <v/>
      </c>
      <c r="C17565">
        <f>IF(GL_Paste!$B17562="","",IF(TRIM(GL_Paste!$M17562)&lt;&gt;"",TRIM(GL_Paste!$M17562),IFERROR(MID(GL_Paste!$I17562,FIND("[",GL_Paste!$I17562)+1,FIND("]",GL_Paste!$I17562)-FIND("[",GL_Paste!$I17562)-1),"")))</f>
        <v/>
      </c>
      <c r="D17565">
        <f>IF(GL_Paste!$B17562="","",IFERROR(INDEX(DeptName,MATCH($C17565,DeptTag,0)),"UNALLOCATED"))</f>
        <v/>
      </c>
      <c r="E17565">
        <f>IF(GL_Paste!$B17562="","",IFERROR(INDEX(AcctCat,MATCH(GL_Paste!$B17562&amp;"",AcctCode,0)),"UNKNOWN"))</f>
        <v/>
      </c>
      <c r="F17565">
        <f>IF(GL_Paste!$B17562="","",IFERROR(INDEX(AcctSub,MATCH(GL_Paste!$B17562&amp;"",AcctCode,0)),"UNKNOWN"))</f>
        <v/>
      </c>
    </row>
    <row r="17566">
      <c r="A17566" s="40">
        <f>IF(GL_Paste!$B17563="","",N(GL_Paste!$H17563)-N(GL_Paste!$G17563))</f>
        <v/>
      </c>
      <c r="B17566" s="43">
        <f>IF(GL_Paste!$B17563="","",DATE(YEAR(GL_Paste!$E17563),MONTH(GL_Paste!$E17563),1))</f>
        <v/>
      </c>
      <c r="C17566">
        <f>IF(GL_Paste!$B17563="","",IF(TRIM(GL_Paste!$M17563)&lt;&gt;"",TRIM(GL_Paste!$M17563),IFERROR(MID(GL_Paste!$I17563,FIND("[",GL_Paste!$I17563)+1,FIND("]",GL_Paste!$I17563)-FIND("[",GL_Paste!$I17563)-1),"")))</f>
        <v/>
      </c>
      <c r="D17566">
        <f>IF(GL_Paste!$B17563="","",IFERROR(INDEX(DeptName,MATCH($C17566,DeptTag,0)),"UNALLOCATED"))</f>
        <v/>
      </c>
      <c r="E17566">
        <f>IF(GL_Paste!$B17563="","",IFERROR(INDEX(AcctCat,MATCH(GL_Paste!$B17563&amp;"",AcctCode,0)),"UNKNOWN"))</f>
        <v/>
      </c>
      <c r="F17566">
        <f>IF(GL_Paste!$B17563="","",IFERROR(INDEX(AcctSub,MATCH(GL_Paste!$B17563&amp;"",AcctCode,0)),"UNKNOWN"))</f>
        <v/>
      </c>
    </row>
    <row r="17567">
      <c r="A17567" s="40">
        <f>IF(GL_Paste!$B17564="","",N(GL_Paste!$H17564)-N(GL_Paste!$G17564))</f>
        <v/>
      </c>
      <c r="B17567" s="43">
        <f>IF(GL_Paste!$B17564="","",DATE(YEAR(GL_Paste!$E17564),MONTH(GL_Paste!$E17564),1))</f>
        <v/>
      </c>
      <c r="C17567">
        <f>IF(GL_Paste!$B17564="","",IF(TRIM(GL_Paste!$M17564)&lt;&gt;"",TRIM(GL_Paste!$M17564),IFERROR(MID(GL_Paste!$I17564,FIND("[",GL_Paste!$I17564)+1,FIND("]",GL_Paste!$I17564)-FIND("[",GL_Paste!$I17564)-1),"")))</f>
        <v/>
      </c>
      <c r="D17567">
        <f>IF(GL_Paste!$B17564="","",IFERROR(INDEX(DeptName,MATCH($C17567,DeptTag,0)),"UNALLOCATED"))</f>
        <v/>
      </c>
      <c r="E17567">
        <f>IF(GL_Paste!$B17564="","",IFERROR(INDEX(AcctCat,MATCH(GL_Paste!$B17564&amp;"",AcctCode,0)),"UNKNOWN"))</f>
        <v/>
      </c>
      <c r="F17567">
        <f>IF(GL_Paste!$B17564="","",IFERROR(INDEX(AcctSub,MATCH(GL_Paste!$B17564&amp;"",AcctCode,0)),"UNKNOWN"))</f>
        <v/>
      </c>
    </row>
    <row r="17568">
      <c r="A17568" s="40">
        <f>IF(GL_Paste!$B17565="","",N(GL_Paste!$H17565)-N(GL_Paste!$G17565))</f>
        <v/>
      </c>
      <c r="B17568" s="43">
        <f>IF(GL_Paste!$B17565="","",DATE(YEAR(GL_Paste!$E17565),MONTH(GL_Paste!$E17565),1))</f>
        <v/>
      </c>
      <c r="C17568">
        <f>IF(GL_Paste!$B17565="","",IF(TRIM(GL_Paste!$M17565)&lt;&gt;"",TRIM(GL_Paste!$M17565),IFERROR(MID(GL_Paste!$I17565,FIND("[",GL_Paste!$I17565)+1,FIND("]",GL_Paste!$I17565)-FIND("[",GL_Paste!$I17565)-1),"")))</f>
        <v/>
      </c>
      <c r="D17568">
        <f>IF(GL_Paste!$B17565="","",IFERROR(INDEX(DeptName,MATCH($C17568,DeptTag,0)),"UNALLOCATED"))</f>
        <v/>
      </c>
      <c r="E17568">
        <f>IF(GL_Paste!$B17565="","",IFERROR(INDEX(AcctCat,MATCH(GL_Paste!$B17565&amp;"",AcctCode,0)),"UNKNOWN"))</f>
        <v/>
      </c>
      <c r="F17568">
        <f>IF(GL_Paste!$B17565="","",IFERROR(INDEX(AcctSub,MATCH(GL_Paste!$B17565&amp;"",AcctCode,0)),"UNKNOWN"))</f>
        <v/>
      </c>
    </row>
    <row r="17569">
      <c r="A17569" s="40">
        <f>IF(GL_Paste!$B17566="","",N(GL_Paste!$H17566)-N(GL_Paste!$G17566))</f>
        <v/>
      </c>
      <c r="B17569" s="43">
        <f>IF(GL_Paste!$B17566="","",DATE(YEAR(GL_Paste!$E17566),MONTH(GL_Paste!$E17566),1))</f>
        <v/>
      </c>
      <c r="C17569">
        <f>IF(GL_Paste!$B17566="","",IF(TRIM(GL_Paste!$M17566)&lt;&gt;"",TRIM(GL_Paste!$M17566),IFERROR(MID(GL_Paste!$I17566,FIND("[",GL_Paste!$I17566)+1,FIND("]",GL_Paste!$I17566)-FIND("[",GL_Paste!$I17566)-1),"")))</f>
        <v/>
      </c>
      <c r="D17569">
        <f>IF(GL_Paste!$B17566="","",IFERROR(INDEX(DeptName,MATCH($C17569,DeptTag,0)),"UNALLOCATED"))</f>
        <v/>
      </c>
      <c r="E17569">
        <f>IF(GL_Paste!$B17566="","",IFERROR(INDEX(AcctCat,MATCH(GL_Paste!$B17566&amp;"",AcctCode,0)),"UNKNOWN"))</f>
        <v/>
      </c>
      <c r="F17569">
        <f>IF(GL_Paste!$B17566="","",IFERROR(INDEX(AcctSub,MATCH(GL_Paste!$B17566&amp;"",AcctCode,0)),"UNKNOWN"))</f>
        <v/>
      </c>
    </row>
    <row r="17570">
      <c r="A17570" s="40">
        <f>IF(GL_Paste!$B17567="","",N(GL_Paste!$H17567)-N(GL_Paste!$G17567))</f>
        <v/>
      </c>
      <c r="B17570" s="43">
        <f>IF(GL_Paste!$B17567="","",DATE(YEAR(GL_Paste!$E17567),MONTH(GL_Paste!$E17567),1))</f>
        <v/>
      </c>
      <c r="C17570">
        <f>IF(GL_Paste!$B17567="","",IF(TRIM(GL_Paste!$M17567)&lt;&gt;"",TRIM(GL_Paste!$M17567),IFERROR(MID(GL_Paste!$I17567,FIND("[",GL_Paste!$I17567)+1,FIND("]",GL_Paste!$I17567)-FIND("[",GL_Paste!$I17567)-1),"")))</f>
        <v/>
      </c>
      <c r="D17570">
        <f>IF(GL_Paste!$B17567="","",IFERROR(INDEX(DeptName,MATCH($C17570,DeptTag,0)),"UNALLOCATED"))</f>
        <v/>
      </c>
      <c r="E17570">
        <f>IF(GL_Paste!$B17567="","",IFERROR(INDEX(AcctCat,MATCH(GL_Paste!$B17567&amp;"",AcctCode,0)),"UNKNOWN"))</f>
        <v/>
      </c>
      <c r="F17570">
        <f>IF(GL_Paste!$B17567="","",IFERROR(INDEX(AcctSub,MATCH(GL_Paste!$B17567&amp;"",AcctCode,0)),"UNKNOWN"))</f>
        <v/>
      </c>
    </row>
    <row r="17571">
      <c r="A17571" s="40">
        <f>IF(GL_Paste!$B17568="","",N(GL_Paste!$H17568)-N(GL_Paste!$G17568))</f>
        <v/>
      </c>
      <c r="B17571" s="43">
        <f>IF(GL_Paste!$B17568="","",DATE(YEAR(GL_Paste!$E17568),MONTH(GL_Paste!$E17568),1))</f>
        <v/>
      </c>
      <c r="C17571">
        <f>IF(GL_Paste!$B17568="","",IF(TRIM(GL_Paste!$M17568)&lt;&gt;"",TRIM(GL_Paste!$M17568),IFERROR(MID(GL_Paste!$I17568,FIND("[",GL_Paste!$I17568)+1,FIND("]",GL_Paste!$I17568)-FIND("[",GL_Paste!$I17568)-1),"")))</f>
        <v/>
      </c>
      <c r="D17571">
        <f>IF(GL_Paste!$B17568="","",IFERROR(INDEX(DeptName,MATCH($C17571,DeptTag,0)),"UNALLOCATED"))</f>
        <v/>
      </c>
      <c r="E17571">
        <f>IF(GL_Paste!$B17568="","",IFERROR(INDEX(AcctCat,MATCH(GL_Paste!$B17568&amp;"",AcctCode,0)),"UNKNOWN"))</f>
        <v/>
      </c>
      <c r="F17571">
        <f>IF(GL_Paste!$B17568="","",IFERROR(INDEX(AcctSub,MATCH(GL_Paste!$B17568&amp;"",AcctCode,0)),"UNKNOWN"))</f>
        <v/>
      </c>
    </row>
    <row r="17572">
      <c r="A17572" s="40">
        <f>IF(GL_Paste!$B17569="","",N(GL_Paste!$H17569)-N(GL_Paste!$G17569))</f>
        <v/>
      </c>
      <c r="B17572" s="43">
        <f>IF(GL_Paste!$B17569="","",DATE(YEAR(GL_Paste!$E17569),MONTH(GL_Paste!$E17569),1))</f>
        <v/>
      </c>
      <c r="C17572">
        <f>IF(GL_Paste!$B17569="","",IF(TRIM(GL_Paste!$M17569)&lt;&gt;"",TRIM(GL_Paste!$M17569),IFERROR(MID(GL_Paste!$I17569,FIND("[",GL_Paste!$I17569)+1,FIND("]",GL_Paste!$I17569)-FIND("[",GL_Paste!$I17569)-1),"")))</f>
        <v/>
      </c>
      <c r="D17572">
        <f>IF(GL_Paste!$B17569="","",IFERROR(INDEX(DeptName,MATCH($C17572,DeptTag,0)),"UNALLOCATED"))</f>
        <v/>
      </c>
      <c r="E17572">
        <f>IF(GL_Paste!$B17569="","",IFERROR(INDEX(AcctCat,MATCH(GL_Paste!$B17569&amp;"",AcctCode,0)),"UNKNOWN"))</f>
        <v/>
      </c>
      <c r="F17572">
        <f>IF(GL_Paste!$B17569="","",IFERROR(INDEX(AcctSub,MATCH(GL_Paste!$B17569&amp;"",AcctCode,0)),"UNKNOWN"))</f>
        <v/>
      </c>
    </row>
    <row r="17573">
      <c r="A17573" s="40">
        <f>IF(GL_Paste!$B17570="","",N(GL_Paste!$H17570)-N(GL_Paste!$G17570))</f>
        <v/>
      </c>
      <c r="B17573" s="43">
        <f>IF(GL_Paste!$B17570="","",DATE(YEAR(GL_Paste!$E17570),MONTH(GL_Paste!$E17570),1))</f>
        <v/>
      </c>
      <c r="C17573">
        <f>IF(GL_Paste!$B17570="","",IF(TRIM(GL_Paste!$M17570)&lt;&gt;"",TRIM(GL_Paste!$M17570),IFERROR(MID(GL_Paste!$I17570,FIND("[",GL_Paste!$I17570)+1,FIND("]",GL_Paste!$I17570)-FIND("[",GL_Paste!$I17570)-1),"")))</f>
        <v/>
      </c>
      <c r="D17573">
        <f>IF(GL_Paste!$B17570="","",IFERROR(INDEX(DeptName,MATCH($C17573,DeptTag,0)),"UNALLOCATED"))</f>
        <v/>
      </c>
      <c r="E17573">
        <f>IF(GL_Paste!$B17570="","",IFERROR(INDEX(AcctCat,MATCH(GL_Paste!$B17570&amp;"",AcctCode,0)),"UNKNOWN"))</f>
        <v/>
      </c>
      <c r="F17573">
        <f>IF(GL_Paste!$B17570="","",IFERROR(INDEX(AcctSub,MATCH(GL_Paste!$B17570&amp;"",AcctCode,0)),"UNKNOWN"))</f>
        <v/>
      </c>
    </row>
    <row r="17574">
      <c r="A17574" s="40">
        <f>IF(GL_Paste!$B17571="","",N(GL_Paste!$H17571)-N(GL_Paste!$G17571))</f>
        <v/>
      </c>
      <c r="B17574" s="43">
        <f>IF(GL_Paste!$B17571="","",DATE(YEAR(GL_Paste!$E17571),MONTH(GL_Paste!$E17571),1))</f>
        <v/>
      </c>
      <c r="C17574">
        <f>IF(GL_Paste!$B17571="","",IF(TRIM(GL_Paste!$M17571)&lt;&gt;"",TRIM(GL_Paste!$M17571),IFERROR(MID(GL_Paste!$I17571,FIND("[",GL_Paste!$I17571)+1,FIND("]",GL_Paste!$I17571)-FIND("[",GL_Paste!$I17571)-1),"")))</f>
        <v/>
      </c>
      <c r="D17574">
        <f>IF(GL_Paste!$B17571="","",IFERROR(INDEX(DeptName,MATCH($C17574,DeptTag,0)),"UNALLOCATED"))</f>
        <v/>
      </c>
      <c r="E17574">
        <f>IF(GL_Paste!$B17571="","",IFERROR(INDEX(AcctCat,MATCH(GL_Paste!$B17571&amp;"",AcctCode,0)),"UNKNOWN"))</f>
        <v/>
      </c>
      <c r="F17574">
        <f>IF(GL_Paste!$B17571="","",IFERROR(INDEX(AcctSub,MATCH(GL_Paste!$B17571&amp;"",AcctCode,0)),"UNKNOWN"))</f>
        <v/>
      </c>
    </row>
    <row r="17575">
      <c r="A17575" s="40">
        <f>IF(GL_Paste!$B17572="","",N(GL_Paste!$H17572)-N(GL_Paste!$G17572))</f>
        <v/>
      </c>
      <c r="B17575" s="43">
        <f>IF(GL_Paste!$B17572="","",DATE(YEAR(GL_Paste!$E17572),MONTH(GL_Paste!$E17572),1))</f>
        <v/>
      </c>
      <c r="C17575">
        <f>IF(GL_Paste!$B17572="","",IF(TRIM(GL_Paste!$M17572)&lt;&gt;"",TRIM(GL_Paste!$M17572),IFERROR(MID(GL_Paste!$I17572,FIND("[",GL_Paste!$I17572)+1,FIND("]",GL_Paste!$I17572)-FIND("[",GL_Paste!$I17572)-1),"")))</f>
        <v/>
      </c>
      <c r="D17575">
        <f>IF(GL_Paste!$B17572="","",IFERROR(INDEX(DeptName,MATCH($C17575,DeptTag,0)),"UNALLOCATED"))</f>
        <v/>
      </c>
      <c r="E17575">
        <f>IF(GL_Paste!$B17572="","",IFERROR(INDEX(AcctCat,MATCH(GL_Paste!$B17572&amp;"",AcctCode,0)),"UNKNOWN"))</f>
        <v/>
      </c>
      <c r="F17575">
        <f>IF(GL_Paste!$B17572="","",IFERROR(INDEX(AcctSub,MATCH(GL_Paste!$B17572&amp;"",AcctCode,0)),"UNKNOWN"))</f>
        <v/>
      </c>
    </row>
    <row r="17576">
      <c r="A17576" s="40">
        <f>IF(GL_Paste!$B17573="","",N(GL_Paste!$H17573)-N(GL_Paste!$G17573))</f>
        <v/>
      </c>
      <c r="B17576" s="43">
        <f>IF(GL_Paste!$B17573="","",DATE(YEAR(GL_Paste!$E17573),MONTH(GL_Paste!$E17573),1))</f>
        <v/>
      </c>
      <c r="C17576">
        <f>IF(GL_Paste!$B17573="","",IF(TRIM(GL_Paste!$M17573)&lt;&gt;"",TRIM(GL_Paste!$M17573),IFERROR(MID(GL_Paste!$I17573,FIND("[",GL_Paste!$I17573)+1,FIND("]",GL_Paste!$I17573)-FIND("[",GL_Paste!$I17573)-1),"")))</f>
        <v/>
      </c>
      <c r="D17576">
        <f>IF(GL_Paste!$B17573="","",IFERROR(INDEX(DeptName,MATCH($C17576,DeptTag,0)),"UNALLOCATED"))</f>
        <v/>
      </c>
      <c r="E17576">
        <f>IF(GL_Paste!$B17573="","",IFERROR(INDEX(AcctCat,MATCH(GL_Paste!$B17573&amp;"",AcctCode,0)),"UNKNOWN"))</f>
        <v/>
      </c>
      <c r="F17576">
        <f>IF(GL_Paste!$B17573="","",IFERROR(INDEX(AcctSub,MATCH(GL_Paste!$B17573&amp;"",AcctCode,0)),"UNKNOWN"))</f>
        <v/>
      </c>
    </row>
    <row r="17577">
      <c r="A17577" s="40">
        <f>IF(GL_Paste!$B17574="","",N(GL_Paste!$H17574)-N(GL_Paste!$G17574))</f>
        <v/>
      </c>
      <c r="B17577" s="43">
        <f>IF(GL_Paste!$B17574="","",DATE(YEAR(GL_Paste!$E17574),MONTH(GL_Paste!$E17574),1))</f>
        <v/>
      </c>
      <c r="C17577">
        <f>IF(GL_Paste!$B17574="","",IF(TRIM(GL_Paste!$M17574)&lt;&gt;"",TRIM(GL_Paste!$M17574),IFERROR(MID(GL_Paste!$I17574,FIND("[",GL_Paste!$I17574)+1,FIND("]",GL_Paste!$I17574)-FIND("[",GL_Paste!$I17574)-1),"")))</f>
        <v/>
      </c>
      <c r="D17577">
        <f>IF(GL_Paste!$B17574="","",IFERROR(INDEX(DeptName,MATCH($C17577,DeptTag,0)),"UNALLOCATED"))</f>
        <v/>
      </c>
      <c r="E17577">
        <f>IF(GL_Paste!$B17574="","",IFERROR(INDEX(AcctCat,MATCH(GL_Paste!$B17574&amp;"",AcctCode,0)),"UNKNOWN"))</f>
        <v/>
      </c>
      <c r="F17577">
        <f>IF(GL_Paste!$B17574="","",IFERROR(INDEX(AcctSub,MATCH(GL_Paste!$B17574&amp;"",AcctCode,0)),"UNKNOWN"))</f>
        <v/>
      </c>
    </row>
    <row r="17578">
      <c r="A17578" s="40">
        <f>IF(GL_Paste!$B17575="","",N(GL_Paste!$H17575)-N(GL_Paste!$G17575))</f>
        <v/>
      </c>
      <c r="B17578" s="43">
        <f>IF(GL_Paste!$B17575="","",DATE(YEAR(GL_Paste!$E17575),MONTH(GL_Paste!$E17575),1))</f>
        <v/>
      </c>
      <c r="C17578">
        <f>IF(GL_Paste!$B17575="","",IF(TRIM(GL_Paste!$M17575)&lt;&gt;"",TRIM(GL_Paste!$M17575),IFERROR(MID(GL_Paste!$I17575,FIND("[",GL_Paste!$I17575)+1,FIND("]",GL_Paste!$I17575)-FIND("[",GL_Paste!$I17575)-1),"")))</f>
        <v/>
      </c>
      <c r="D17578">
        <f>IF(GL_Paste!$B17575="","",IFERROR(INDEX(DeptName,MATCH($C17578,DeptTag,0)),"UNALLOCATED"))</f>
        <v/>
      </c>
      <c r="E17578">
        <f>IF(GL_Paste!$B17575="","",IFERROR(INDEX(AcctCat,MATCH(GL_Paste!$B17575&amp;"",AcctCode,0)),"UNKNOWN"))</f>
        <v/>
      </c>
      <c r="F17578">
        <f>IF(GL_Paste!$B17575="","",IFERROR(INDEX(AcctSub,MATCH(GL_Paste!$B17575&amp;"",AcctCode,0)),"UNKNOWN"))</f>
        <v/>
      </c>
    </row>
    <row r="17579">
      <c r="A17579" s="40">
        <f>IF(GL_Paste!$B17576="","",N(GL_Paste!$H17576)-N(GL_Paste!$G17576))</f>
        <v/>
      </c>
      <c r="B17579" s="43">
        <f>IF(GL_Paste!$B17576="","",DATE(YEAR(GL_Paste!$E17576),MONTH(GL_Paste!$E17576),1))</f>
        <v/>
      </c>
      <c r="C17579">
        <f>IF(GL_Paste!$B17576="","",IF(TRIM(GL_Paste!$M17576)&lt;&gt;"",TRIM(GL_Paste!$M17576),IFERROR(MID(GL_Paste!$I17576,FIND("[",GL_Paste!$I17576)+1,FIND("]",GL_Paste!$I17576)-FIND("[",GL_Paste!$I17576)-1),"")))</f>
        <v/>
      </c>
      <c r="D17579">
        <f>IF(GL_Paste!$B17576="","",IFERROR(INDEX(DeptName,MATCH($C17579,DeptTag,0)),"UNALLOCATED"))</f>
        <v/>
      </c>
      <c r="E17579">
        <f>IF(GL_Paste!$B17576="","",IFERROR(INDEX(AcctCat,MATCH(GL_Paste!$B17576&amp;"",AcctCode,0)),"UNKNOWN"))</f>
        <v/>
      </c>
      <c r="F17579">
        <f>IF(GL_Paste!$B17576="","",IFERROR(INDEX(AcctSub,MATCH(GL_Paste!$B17576&amp;"",AcctCode,0)),"UNKNOWN"))</f>
        <v/>
      </c>
    </row>
    <row r="17580">
      <c r="A17580" s="40">
        <f>IF(GL_Paste!$B17577="","",N(GL_Paste!$H17577)-N(GL_Paste!$G17577))</f>
        <v/>
      </c>
      <c r="B17580" s="43">
        <f>IF(GL_Paste!$B17577="","",DATE(YEAR(GL_Paste!$E17577),MONTH(GL_Paste!$E17577),1))</f>
        <v/>
      </c>
      <c r="C17580">
        <f>IF(GL_Paste!$B17577="","",IF(TRIM(GL_Paste!$M17577)&lt;&gt;"",TRIM(GL_Paste!$M17577),IFERROR(MID(GL_Paste!$I17577,FIND("[",GL_Paste!$I17577)+1,FIND("]",GL_Paste!$I17577)-FIND("[",GL_Paste!$I17577)-1),"")))</f>
        <v/>
      </c>
      <c r="D17580">
        <f>IF(GL_Paste!$B17577="","",IFERROR(INDEX(DeptName,MATCH($C17580,DeptTag,0)),"UNALLOCATED"))</f>
        <v/>
      </c>
      <c r="E17580">
        <f>IF(GL_Paste!$B17577="","",IFERROR(INDEX(AcctCat,MATCH(GL_Paste!$B17577&amp;"",AcctCode,0)),"UNKNOWN"))</f>
        <v/>
      </c>
      <c r="F17580">
        <f>IF(GL_Paste!$B17577="","",IFERROR(INDEX(AcctSub,MATCH(GL_Paste!$B17577&amp;"",AcctCode,0)),"UNKNOWN"))</f>
        <v/>
      </c>
    </row>
    <row r="17581">
      <c r="A17581" s="40">
        <f>IF(GL_Paste!$B17578="","",N(GL_Paste!$H17578)-N(GL_Paste!$G17578))</f>
        <v/>
      </c>
      <c r="B17581" s="43">
        <f>IF(GL_Paste!$B17578="","",DATE(YEAR(GL_Paste!$E17578),MONTH(GL_Paste!$E17578),1))</f>
        <v/>
      </c>
      <c r="C17581">
        <f>IF(GL_Paste!$B17578="","",IF(TRIM(GL_Paste!$M17578)&lt;&gt;"",TRIM(GL_Paste!$M17578),IFERROR(MID(GL_Paste!$I17578,FIND("[",GL_Paste!$I17578)+1,FIND("]",GL_Paste!$I17578)-FIND("[",GL_Paste!$I17578)-1),"")))</f>
        <v/>
      </c>
      <c r="D17581">
        <f>IF(GL_Paste!$B17578="","",IFERROR(INDEX(DeptName,MATCH($C17581,DeptTag,0)),"UNALLOCATED"))</f>
        <v/>
      </c>
      <c r="E17581">
        <f>IF(GL_Paste!$B17578="","",IFERROR(INDEX(AcctCat,MATCH(GL_Paste!$B17578&amp;"",AcctCode,0)),"UNKNOWN"))</f>
        <v/>
      </c>
      <c r="F17581">
        <f>IF(GL_Paste!$B17578="","",IFERROR(INDEX(AcctSub,MATCH(GL_Paste!$B17578&amp;"",AcctCode,0)),"UNKNOWN"))</f>
        <v/>
      </c>
    </row>
    <row r="17582">
      <c r="A17582" s="40">
        <f>IF(GL_Paste!$B17579="","",N(GL_Paste!$H17579)-N(GL_Paste!$G17579))</f>
        <v/>
      </c>
      <c r="B17582" s="43">
        <f>IF(GL_Paste!$B17579="","",DATE(YEAR(GL_Paste!$E17579),MONTH(GL_Paste!$E17579),1))</f>
        <v/>
      </c>
      <c r="C17582">
        <f>IF(GL_Paste!$B17579="","",IF(TRIM(GL_Paste!$M17579)&lt;&gt;"",TRIM(GL_Paste!$M17579),IFERROR(MID(GL_Paste!$I17579,FIND("[",GL_Paste!$I17579)+1,FIND("]",GL_Paste!$I17579)-FIND("[",GL_Paste!$I17579)-1),"")))</f>
        <v/>
      </c>
      <c r="D17582">
        <f>IF(GL_Paste!$B17579="","",IFERROR(INDEX(DeptName,MATCH($C17582,DeptTag,0)),"UNALLOCATED"))</f>
        <v/>
      </c>
      <c r="E17582">
        <f>IF(GL_Paste!$B17579="","",IFERROR(INDEX(AcctCat,MATCH(GL_Paste!$B17579&amp;"",AcctCode,0)),"UNKNOWN"))</f>
        <v/>
      </c>
      <c r="F17582">
        <f>IF(GL_Paste!$B17579="","",IFERROR(INDEX(AcctSub,MATCH(GL_Paste!$B17579&amp;"",AcctCode,0)),"UNKNOWN"))</f>
        <v/>
      </c>
    </row>
    <row r="17583">
      <c r="A17583" s="40">
        <f>IF(GL_Paste!$B17580="","",N(GL_Paste!$H17580)-N(GL_Paste!$G17580))</f>
        <v/>
      </c>
      <c r="B17583" s="43">
        <f>IF(GL_Paste!$B17580="","",DATE(YEAR(GL_Paste!$E17580),MONTH(GL_Paste!$E17580),1))</f>
        <v/>
      </c>
      <c r="C17583">
        <f>IF(GL_Paste!$B17580="","",IF(TRIM(GL_Paste!$M17580)&lt;&gt;"",TRIM(GL_Paste!$M17580),IFERROR(MID(GL_Paste!$I17580,FIND("[",GL_Paste!$I17580)+1,FIND("]",GL_Paste!$I17580)-FIND("[",GL_Paste!$I17580)-1),"")))</f>
        <v/>
      </c>
      <c r="D17583">
        <f>IF(GL_Paste!$B17580="","",IFERROR(INDEX(DeptName,MATCH($C17583,DeptTag,0)),"UNALLOCATED"))</f>
        <v/>
      </c>
      <c r="E17583">
        <f>IF(GL_Paste!$B17580="","",IFERROR(INDEX(AcctCat,MATCH(GL_Paste!$B17580&amp;"",AcctCode,0)),"UNKNOWN"))</f>
        <v/>
      </c>
      <c r="F17583">
        <f>IF(GL_Paste!$B17580="","",IFERROR(INDEX(AcctSub,MATCH(GL_Paste!$B17580&amp;"",AcctCode,0)),"UNKNOWN"))</f>
        <v/>
      </c>
    </row>
    <row r="17584">
      <c r="A17584" s="40">
        <f>IF(GL_Paste!$B17581="","",N(GL_Paste!$H17581)-N(GL_Paste!$G17581))</f>
        <v/>
      </c>
      <c r="B17584" s="43">
        <f>IF(GL_Paste!$B17581="","",DATE(YEAR(GL_Paste!$E17581),MONTH(GL_Paste!$E17581),1))</f>
        <v/>
      </c>
      <c r="C17584">
        <f>IF(GL_Paste!$B17581="","",IF(TRIM(GL_Paste!$M17581)&lt;&gt;"",TRIM(GL_Paste!$M17581),IFERROR(MID(GL_Paste!$I17581,FIND("[",GL_Paste!$I17581)+1,FIND("]",GL_Paste!$I17581)-FIND("[",GL_Paste!$I17581)-1),"")))</f>
        <v/>
      </c>
      <c r="D17584">
        <f>IF(GL_Paste!$B17581="","",IFERROR(INDEX(DeptName,MATCH($C17584,DeptTag,0)),"UNALLOCATED"))</f>
        <v/>
      </c>
      <c r="E17584">
        <f>IF(GL_Paste!$B17581="","",IFERROR(INDEX(AcctCat,MATCH(GL_Paste!$B17581&amp;"",AcctCode,0)),"UNKNOWN"))</f>
        <v/>
      </c>
      <c r="F17584">
        <f>IF(GL_Paste!$B17581="","",IFERROR(INDEX(AcctSub,MATCH(GL_Paste!$B17581&amp;"",AcctCode,0)),"UNKNOWN"))</f>
        <v/>
      </c>
    </row>
    <row r="17585">
      <c r="A17585" s="40">
        <f>IF(GL_Paste!$B17582="","",N(GL_Paste!$H17582)-N(GL_Paste!$G17582))</f>
        <v/>
      </c>
      <c r="B17585" s="43">
        <f>IF(GL_Paste!$B17582="","",DATE(YEAR(GL_Paste!$E17582),MONTH(GL_Paste!$E17582),1))</f>
        <v/>
      </c>
      <c r="C17585">
        <f>IF(GL_Paste!$B17582="","",IF(TRIM(GL_Paste!$M17582)&lt;&gt;"",TRIM(GL_Paste!$M17582),IFERROR(MID(GL_Paste!$I17582,FIND("[",GL_Paste!$I17582)+1,FIND("]",GL_Paste!$I17582)-FIND("[",GL_Paste!$I17582)-1),"")))</f>
        <v/>
      </c>
      <c r="D17585">
        <f>IF(GL_Paste!$B17582="","",IFERROR(INDEX(DeptName,MATCH($C17585,DeptTag,0)),"UNALLOCATED"))</f>
        <v/>
      </c>
      <c r="E17585">
        <f>IF(GL_Paste!$B17582="","",IFERROR(INDEX(AcctCat,MATCH(GL_Paste!$B17582&amp;"",AcctCode,0)),"UNKNOWN"))</f>
        <v/>
      </c>
      <c r="F17585">
        <f>IF(GL_Paste!$B17582="","",IFERROR(INDEX(AcctSub,MATCH(GL_Paste!$B17582&amp;"",AcctCode,0)),"UNKNOWN"))</f>
        <v/>
      </c>
    </row>
    <row r="17586">
      <c r="A17586" s="40">
        <f>IF(GL_Paste!$B17583="","",N(GL_Paste!$H17583)-N(GL_Paste!$G17583))</f>
        <v/>
      </c>
      <c r="B17586" s="43">
        <f>IF(GL_Paste!$B17583="","",DATE(YEAR(GL_Paste!$E17583),MONTH(GL_Paste!$E17583),1))</f>
        <v/>
      </c>
      <c r="C17586">
        <f>IF(GL_Paste!$B17583="","",IF(TRIM(GL_Paste!$M17583)&lt;&gt;"",TRIM(GL_Paste!$M17583),IFERROR(MID(GL_Paste!$I17583,FIND("[",GL_Paste!$I17583)+1,FIND("]",GL_Paste!$I17583)-FIND("[",GL_Paste!$I17583)-1),"")))</f>
        <v/>
      </c>
      <c r="D17586">
        <f>IF(GL_Paste!$B17583="","",IFERROR(INDEX(DeptName,MATCH($C17586,DeptTag,0)),"UNALLOCATED"))</f>
        <v/>
      </c>
      <c r="E17586">
        <f>IF(GL_Paste!$B17583="","",IFERROR(INDEX(AcctCat,MATCH(GL_Paste!$B17583&amp;"",AcctCode,0)),"UNKNOWN"))</f>
        <v/>
      </c>
      <c r="F17586">
        <f>IF(GL_Paste!$B17583="","",IFERROR(INDEX(AcctSub,MATCH(GL_Paste!$B17583&amp;"",AcctCode,0)),"UNKNOWN"))</f>
        <v/>
      </c>
    </row>
    <row r="17587">
      <c r="A17587" s="40">
        <f>IF(GL_Paste!$B17584="","",N(GL_Paste!$H17584)-N(GL_Paste!$G17584))</f>
        <v/>
      </c>
      <c r="B17587" s="43">
        <f>IF(GL_Paste!$B17584="","",DATE(YEAR(GL_Paste!$E17584),MONTH(GL_Paste!$E17584),1))</f>
        <v/>
      </c>
      <c r="C17587">
        <f>IF(GL_Paste!$B17584="","",IF(TRIM(GL_Paste!$M17584)&lt;&gt;"",TRIM(GL_Paste!$M17584),IFERROR(MID(GL_Paste!$I17584,FIND("[",GL_Paste!$I17584)+1,FIND("]",GL_Paste!$I17584)-FIND("[",GL_Paste!$I17584)-1),"")))</f>
        <v/>
      </c>
      <c r="D17587">
        <f>IF(GL_Paste!$B17584="","",IFERROR(INDEX(DeptName,MATCH($C17587,DeptTag,0)),"UNALLOCATED"))</f>
        <v/>
      </c>
      <c r="E17587">
        <f>IF(GL_Paste!$B17584="","",IFERROR(INDEX(AcctCat,MATCH(GL_Paste!$B17584&amp;"",AcctCode,0)),"UNKNOWN"))</f>
        <v/>
      </c>
      <c r="F17587">
        <f>IF(GL_Paste!$B17584="","",IFERROR(INDEX(AcctSub,MATCH(GL_Paste!$B17584&amp;"",AcctCode,0)),"UNKNOWN"))</f>
        <v/>
      </c>
    </row>
    <row r="17588">
      <c r="A17588" s="40">
        <f>IF(GL_Paste!$B17585="","",N(GL_Paste!$H17585)-N(GL_Paste!$G17585))</f>
        <v/>
      </c>
      <c r="B17588" s="43">
        <f>IF(GL_Paste!$B17585="","",DATE(YEAR(GL_Paste!$E17585),MONTH(GL_Paste!$E17585),1))</f>
        <v/>
      </c>
      <c r="C17588">
        <f>IF(GL_Paste!$B17585="","",IF(TRIM(GL_Paste!$M17585)&lt;&gt;"",TRIM(GL_Paste!$M17585),IFERROR(MID(GL_Paste!$I17585,FIND("[",GL_Paste!$I17585)+1,FIND("]",GL_Paste!$I17585)-FIND("[",GL_Paste!$I17585)-1),"")))</f>
        <v/>
      </c>
      <c r="D17588">
        <f>IF(GL_Paste!$B17585="","",IFERROR(INDEX(DeptName,MATCH($C17588,DeptTag,0)),"UNALLOCATED"))</f>
        <v/>
      </c>
      <c r="E17588">
        <f>IF(GL_Paste!$B17585="","",IFERROR(INDEX(AcctCat,MATCH(GL_Paste!$B17585&amp;"",AcctCode,0)),"UNKNOWN"))</f>
        <v/>
      </c>
      <c r="F17588">
        <f>IF(GL_Paste!$B17585="","",IFERROR(INDEX(AcctSub,MATCH(GL_Paste!$B17585&amp;"",AcctCode,0)),"UNKNOWN"))</f>
        <v/>
      </c>
    </row>
    <row r="17589">
      <c r="A17589" s="40">
        <f>IF(GL_Paste!$B17586="","",N(GL_Paste!$H17586)-N(GL_Paste!$G17586))</f>
        <v/>
      </c>
      <c r="B17589" s="43">
        <f>IF(GL_Paste!$B17586="","",DATE(YEAR(GL_Paste!$E17586),MONTH(GL_Paste!$E17586),1))</f>
        <v/>
      </c>
      <c r="C17589">
        <f>IF(GL_Paste!$B17586="","",IF(TRIM(GL_Paste!$M17586)&lt;&gt;"",TRIM(GL_Paste!$M17586),IFERROR(MID(GL_Paste!$I17586,FIND("[",GL_Paste!$I17586)+1,FIND("]",GL_Paste!$I17586)-FIND("[",GL_Paste!$I17586)-1),"")))</f>
        <v/>
      </c>
      <c r="D17589">
        <f>IF(GL_Paste!$B17586="","",IFERROR(INDEX(DeptName,MATCH($C17589,DeptTag,0)),"UNALLOCATED"))</f>
        <v/>
      </c>
      <c r="E17589">
        <f>IF(GL_Paste!$B17586="","",IFERROR(INDEX(AcctCat,MATCH(GL_Paste!$B17586&amp;"",AcctCode,0)),"UNKNOWN"))</f>
        <v/>
      </c>
      <c r="F17589">
        <f>IF(GL_Paste!$B17586="","",IFERROR(INDEX(AcctSub,MATCH(GL_Paste!$B17586&amp;"",AcctCode,0)),"UNKNOWN"))</f>
        <v/>
      </c>
    </row>
    <row r="17590">
      <c r="A17590" s="40">
        <f>IF(GL_Paste!$B17587="","",N(GL_Paste!$H17587)-N(GL_Paste!$G17587))</f>
        <v/>
      </c>
      <c r="B17590" s="43">
        <f>IF(GL_Paste!$B17587="","",DATE(YEAR(GL_Paste!$E17587),MONTH(GL_Paste!$E17587),1))</f>
        <v/>
      </c>
      <c r="C17590">
        <f>IF(GL_Paste!$B17587="","",IF(TRIM(GL_Paste!$M17587)&lt;&gt;"",TRIM(GL_Paste!$M17587),IFERROR(MID(GL_Paste!$I17587,FIND("[",GL_Paste!$I17587)+1,FIND("]",GL_Paste!$I17587)-FIND("[",GL_Paste!$I17587)-1),"")))</f>
        <v/>
      </c>
      <c r="D17590">
        <f>IF(GL_Paste!$B17587="","",IFERROR(INDEX(DeptName,MATCH($C17590,DeptTag,0)),"UNALLOCATED"))</f>
        <v/>
      </c>
      <c r="E17590">
        <f>IF(GL_Paste!$B17587="","",IFERROR(INDEX(AcctCat,MATCH(GL_Paste!$B17587&amp;"",AcctCode,0)),"UNKNOWN"))</f>
        <v/>
      </c>
      <c r="F17590">
        <f>IF(GL_Paste!$B17587="","",IFERROR(INDEX(AcctSub,MATCH(GL_Paste!$B17587&amp;"",AcctCode,0)),"UNKNOWN"))</f>
        <v/>
      </c>
    </row>
    <row r="17591">
      <c r="A17591" s="40">
        <f>IF(GL_Paste!$B17588="","",N(GL_Paste!$H17588)-N(GL_Paste!$G17588))</f>
        <v/>
      </c>
      <c r="B17591" s="43">
        <f>IF(GL_Paste!$B17588="","",DATE(YEAR(GL_Paste!$E17588),MONTH(GL_Paste!$E17588),1))</f>
        <v/>
      </c>
      <c r="C17591">
        <f>IF(GL_Paste!$B17588="","",IF(TRIM(GL_Paste!$M17588)&lt;&gt;"",TRIM(GL_Paste!$M17588),IFERROR(MID(GL_Paste!$I17588,FIND("[",GL_Paste!$I17588)+1,FIND("]",GL_Paste!$I17588)-FIND("[",GL_Paste!$I17588)-1),"")))</f>
        <v/>
      </c>
      <c r="D17591">
        <f>IF(GL_Paste!$B17588="","",IFERROR(INDEX(DeptName,MATCH($C17591,DeptTag,0)),"UNALLOCATED"))</f>
        <v/>
      </c>
      <c r="E17591">
        <f>IF(GL_Paste!$B17588="","",IFERROR(INDEX(AcctCat,MATCH(GL_Paste!$B17588&amp;"",AcctCode,0)),"UNKNOWN"))</f>
        <v/>
      </c>
      <c r="F17591">
        <f>IF(GL_Paste!$B17588="","",IFERROR(INDEX(AcctSub,MATCH(GL_Paste!$B17588&amp;"",AcctCode,0)),"UNKNOWN"))</f>
        <v/>
      </c>
    </row>
    <row r="17592">
      <c r="A17592" s="40">
        <f>IF(GL_Paste!$B17589="","",N(GL_Paste!$H17589)-N(GL_Paste!$G17589))</f>
        <v/>
      </c>
      <c r="B17592" s="43">
        <f>IF(GL_Paste!$B17589="","",DATE(YEAR(GL_Paste!$E17589),MONTH(GL_Paste!$E17589),1))</f>
        <v/>
      </c>
      <c r="C17592">
        <f>IF(GL_Paste!$B17589="","",IF(TRIM(GL_Paste!$M17589)&lt;&gt;"",TRIM(GL_Paste!$M17589),IFERROR(MID(GL_Paste!$I17589,FIND("[",GL_Paste!$I17589)+1,FIND("]",GL_Paste!$I17589)-FIND("[",GL_Paste!$I17589)-1),"")))</f>
        <v/>
      </c>
      <c r="D17592">
        <f>IF(GL_Paste!$B17589="","",IFERROR(INDEX(DeptName,MATCH($C17592,DeptTag,0)),"UNALLOCATED"))</f>
        <v/>
      </c>
      <c r="E17592">
        <f>IF(GL_Paste!$B17589="","",IFERROR(INDEX(AcctCat,MATCH(GL_Paste!$B17589&amp;"",AcctCode,0)),"UNKNOWN"))</f>
        <v/>
      </c>
      <c r="F17592">
        <f>IF(GL_Paste!$B17589="","",IFERROR(INDEX(AcctSub,MATCH(GL_Paste!$B17589&amp;"",AcctCode,0)),"UNKNOWN"))</f>
        <v/>
      </c>
    </row>
    <row r="17593">
      <c r="A17593" s="40">
        <f>IF(GL_Paste!$B17590="","",N(GL_Paste!$H17590)-N(GL_Paste!$G17590))</f>
        <v/>
      </c>
      <c r="B17593" s="43">
        <f>IF(GL_Paste!$B17590="","",DATE(YEAR(GL_Paste!$E17590),MONTH(GL_Paste!$E17590),1))</f>
        <v/>
      </c>
      <c r="C17593">
        <f>IF(GL_Paste!$B17590="","",IF(TRIM(GL_Paste!$M17590)&lt;&gt;"",TRIM(GL_Paste!$M17590),IFERROR(MID(GL_Paste!$I17590,FIND("[",GL_Paste!$I17590)+1,FIND("]",GL_Paste!$I17590)-FIND("[",GL_Paste!$I17590)-1),"")))</f>
        <v/>
      </c>
      <c r="D17593">
        <f>IF(GL_Paste!$B17590="","",IFERROR(INDEX(DeptName,MATCH($C17593,DeptTag,0)),"UNALLOCATED"))</f>
        <v/>
      </c>
      <c r="E17593">
        <f>IF(GL_Paste!$B17590="","",IFERROR(INDEX(AcctCat,MATCH(GL_Paste!$B17590&amp;"",AcctCode,0)),"UNKNOWN"))</f>
        <v/>
      </c>
      <c r="F17593">
        <f>IF(GL_Paste!$B17590="","",IFERROR(INDEX(AcctSub,MATCH(GL_Paste!$B17590&amp;"",AcctCode,0)),"UNKNOWN"))</f>
        <v/>
      </c>
    </row>
    <row r="17594">
      <c r="A17594" s="40">
        <f>IF(GL_Paste!$B17591="","",N(GL_Paste!$H17591)-N(GL_Paste!$G17591))</f>
        <v/>
      </c>
      <c r="B17594" s="43">
        <f>IF(GL_Paste!$B17591="","",DATE(YEAR(GL_Paste!$E17591),MONTH(GL_Paste!$E17591),1))</f>
        <v/>
      </c>
      <c r="C17594">
        <f>IF(GL_Paste!$B17591="","",IF(TRIM(GL_Paste!$M17591)&lt;&gt;"",TRIM(GL_Paste!$M17591),IFERROR(MID(GL_Paste!$I17591,FIND("[",GL_Paste!$I17591)+1,FIND("]",GL_Paste!$I17591)-FIND("[",GL_Paste!$I17591)-1),"")))</f>
        <v/>
      </c>
      <c r="D17594">
        <f>IF(GL_Paste!$B17591="","",IFERROR(INDEX(DeptName,MATCH($C17594,DeptTag,0)),"UNALLOCATED"))</f>
        <v/>
      </c>
      <c r="E17594">
        <f>IF(GL_Paste!$B17591="","",IFERROR(INDEX(AcctCat,MATCH(GL_Paste!$B17591&amp;"",AcctCode,0)),"UNKNOWN"))</f>
        <v/>
      </c>
      <c r="F17594">
        <f>IF(GL_Paste!$B17591="","",IFERROR(INDEX(AcctSub,MATCH(GL_Paste!$B17591&amp;"",AcctCode,0)),"UNKNOWN"))</f>
        <v/>
      </c>
    </row>
    <row r="17595">
      <c r="A17595" s="40">
        <f>IF(GL_Paste!$B17592="","",N(GL_Paste!$H17592)-N(GL_Paste!$G17592))</f>
        <v/>
      </c>
      <c r="B17595" s="43">
        <f>IF(GL_Paste!$B17592="","",DATE(YEAR(GL_Paste!$E17592),MONTH(GL_Paste!$E17592),1))</f>
        <v/>
      </c>
      <c r="C17595">
        <f>IF(GL_Paste!$B17592="","",IF(TRIM(GL_Paste!$M17592)&lt;&gt;"",TRIM(GL_Paste!$M17592),IFERROR(MID(GL_Paste!$I17592,FIND("[",GL_Paste!$I17592)+1,FIND("]",GL_Paste!$I17592)-FIND("[",GL_Paste!$I17592)-1),"")))</f>
        <v/>
      </c>
      <c r="D17595">
        <f>IF(GL_Paste!$B17592="","",IFERROR(INDEX(DeptName,MATCH($C17595,DeptTag,0)),"UNALLOCATED"))</f>
        <v/>
      </c>
      <c r="E17595">
        <f>IF(GL_Paste!$B17592="","",IFERROR(INDEX(AcctCat,MATCH(GL_Paste!$B17592&amp;"",AcctCode,0)),"UNKNOWN"))</f>
        <v/>
      </c>
      <c r="F17595">
        <f>IF(GL_Paste!$B17592="","",IFERROR(INDEX(AcctSub,MATCH(GL_Paste!$B17592&amp;"",AcctCode,0)),"UNKNOWN"))</f>
        <v/>
      </c>
    </row>
    <row r="17596">
      <c r="A17596" s="40">
        <f>IF(GL_Paste!$B17593="","",N(GL_Paste!$H17593)-N(GL_Paste!$G17593))</f>
        <v/>
      </c>
      <c r="B17596" s="43">
        <f>IF(GL_Paste!$B17593="","",DATE(YEAR(GL_Paste!$E17593),MONTH(GL_Paste!$E17593),1))</f>
        <v/>
      </c>
      <c r="C17596">
        <f>IF(GL_Paste!$B17593="","",IF(TRIM(GL_Paste!$M17593)&lt;&gt;"",TRIM(GL_Paste!$M17593),IFERROR(MID(GL_Paste!$I17593,FIND("[",GL_Paste!$I17593)+1,FIND("]",GL_Paste!$I17593)-FIND("[",GL_Paste!$I17593)-1),"")))</f>
        <v/>
      </c>
      <c r="D17596">
        <f>IF(GL_Paste!$B17593="","",IFERROR(INDEX(DeptName,MATCH($C17596,DeptTag,0)),"UNALLOCATED"))</f>
        <v/>
      </c>
      <c r="E17596">
        <f>IF(GL_Paste!$B17593="","",IFERROR(INDEX(AcctCat,MATCH(GL_Paste!$B17593&amp;"",AcctCode,0)),"UNKNOWN"))</f>
        <v/>
      </c>
      <c r="F17596">
        <f>IF(GL_Paste!$B17593="","",IFERROR(INDEX(AcctSub,MATCH(GL_Paste!$B17593&amp;"",AcctCode,0)),"UNKNOWN"))</f>
        <v/>
      </c>
    </row>
    <row r="17597">
      <c r="A17597" s="40">
        <f>IF(GL_Paste!$B17594="","",N(GL_Paste!$H17594)-N(GL_Paste!$G17594))</f>
        <v/>
      </c>
      <c r="B17597" s="43">
        <f>IF(GL_Paste!$B17594="","",DATE(YEAR(GL_Paste!$E17594),MONTH(GL_Paste!$E17594),1))</f>
        <v/>
      </c>
      <c r="C17597">
        <f>IF(GL_Paste!$B17594="","",IF(TRIM(GL_Paste!$M17594)&lt;&gt;"",TRIM(GL_Paste!$M17594),IFERROR(MID(GL_Paste!$I17594,FIND("[",GL_Paste!$I17594)+1,FIND("]",GL_Paste!$I17594)-FIND("[",GL_Paste!$I17594)-1),"")))</f>
        <v/>
      </c>
      <c r="D17597">
        <f>IF(GL_Paste!$B17594="","",IFERROR(INDEX(DeptName,MATCH($C17597,DeptTag,0)),"UNALLOCATED"))</f>
        <v/>
      </c>
      <c r="E17597">
        <f>IF(GL_Paste!$B17594="","",IFERROR(INDEX(AcctCat,MATCH(GL_Paste!$B17594&amp;"",AcctCode,0)),"UNKNOWN"))</f>
        <v/>
      </c>
      <c r="F17597">
        <f>IF(GL_Paste!$B17594="","",IFERROR(INDEX(AcctSub,MATCH(GL_Paste!$B17594&amp;"",AcctCode,0)),"UNKNOWN"))</f>
        <v/>
      </c>
    </row>
    <row r="17598">
      <c r="A17598" s="40">
        <f>IF(GL_Paste!$B17595="","",N(GL_Paste!$H17595)-N(GL_Paste!$G17595))</f>
        <v/>
      </c>
      <c r="B17598" s="43">
        <f>IF(GL_Paste!$B17595="","",DATE(YEAR(GL_Paste!$E17595),MONTH(GL_Paste!$E17595),1))</f>
        <v/>
      </c>
      <c r="C17598">
        <f>IF(GL_Paste!$B17595="","",IF(TRIM(GL_Paste!$M17595)&lt;&gt;"",TRIM(GL_Paste!$M17595),IFERROR(MID(GL_Paste!$I17595,FIND("[",GL_Paste!$I17595)+1,FIND("]",GL_Paste!$I17595)-FIND("[",GL_Paste!$I17595)-1),"")))</f>
        <v/>
      </c>
      <c r="D17598">
        <f>IF(GL_Paste!$B17595="","",IFERROR(INDEX(DeptName,MATCH($C17598,DeptTag,0)),"UNALLOCATED"))</f>
        <v/>
      </c>
      <c r="E17598">
        <f>IF(GL_Paste!$B17595="","",IFERROR(INDEX(AcctCat,MATCH(GL_Paste!$B17595&amp;"",AcctCode,0)),"UNKNOWN"))</f>
        <v/>
      </c>
      <c r="F17598">
        <f>IF(GL_Paste!$B17595="","",IFERROR(INDEX(AcctSub,MATCH(GL_Paste!$B17595&amp;"",AcctCode,0)),"UNKNOWN"))</f>
        <v/>
      </c>
    </row>
    <row r="17599">
      <c r="A17599" s="40">
        <f>IF(GL_Paste!$B17596="","",N(GL_Paste!$H17596)-N(GL_Paste!$G17596))</f>
        <v/>
      </c>
      <c r="B17599" s="43">
        <f>IF(GL_Paste!$B17596="","",DATE(YEAR(GL_Paste!$E17596),MONTH(GL_Paste!$E17596),1))</f>
        <v/>
      </c>
      <c r="C17599">
        <f>IF(GL_Paste!$B17596="","",IF(TRIM(GL_Paste!$M17596)&lt;&gt;"",TRIM(GL_Paste!$M17596),IFERROR(MID(GL_Paste!$I17596,FIND("[",GL_Paste!$I17596)+1,FIND("]",GL_Paste!$I17596)-FIND("[",GL_Paste!$I17596)-1),"")))</f>
        <v/>
      </c>
      <c r="D17599">
        <f>IF(GL_Paste!$B17596="","",IFERROR(INDEX(DeptName,MATCH($C17599,DeptTag,0)),"UNALLOCATED"))</f>
        <v/>
      </c>
      <c r="E17599">
        <f>IF(GL_Paste!$B17596="","",IFERROR(INDEX(AcctCat,MATCH(GL_Paste!$B17596&amp;"",AcctCode,0)),"UNKNOWN"))</f>
        <v/>
      </c>
      <c r="F17599">
        <f>IF(GL_Paste!$B17596="","",IFERROR(INDEX(AcctSub,MATCH(GL_Paste!$B17596&amp;"",AcctCode,0)),"UNKNOWN"))</f>
        <v/>
      </c>
    </row>
    <row r="17600">
      <c r="A17600" s="40">
        <f>IF(GL_Paste!$B17597="","",N(GL_Paste!$H17597)-N(GL_Paste!$G17597))</f>
        <v/>
      </c>
      <c r="B17600" s="43">
        <f>IF(GL_Paste!$B17597="","",DATE(YEAR(GL_Paste!$E17597),MONTH(GL_Paste!$E17597),1))</f>
        <v/>
      </c>
      <c r="C17600">
        <f>IF(GL_Paste!$B17597="","",IF(TRIM(GL_Paste!$M17597)&lt;&gt;"",TRIM(GL_Paste!$M17597),IFERROR(MID(GL_Paste!$I17597,FIND("[",GL_Paste!$I17597)+1,FIND("]",GL_Paste!$I17597)-FIND("[",GL_Paste!$I17597)-1),"")))</f>
        <v/>
      </c>
      <c r="D17600">
        <f>IF(GL_Paste!$B17597="","",IFERROR(INDEX(DeptName,MATCH($C17600,DeptTag,0)),"UNALLOCATED"))</f>
        <v/>
      </c>
      <c r="E17600">
        <f>IF(GL_Paste!$B17597="","",IFERROR(INDEX(AcctCat,MATCH(GL_Paste!$B17597&amp;"",AcctCode,0)),"UNKNOWN"))</f>
        <v/>
      </c>
      <c r="F17600">
        <f>IF(GL_Paste!$B17597="","",IFERROR(INDEX(AcctSub,MATCH(GL_Paste!$B17597&amp;"",AcctCode,0)),"UNKNOWN"))</f>
        <v/>
      </c>
    </row>
    <row r="17601">
      <c r="A17601" s="40">
        <f>IF(GL_Paste!$B17598="","",N(GL_Paste!$H17598)-N(GL_Paste!$G17598))</f>
        <v/>
      </c>
      <c r="B17601" s="43">
        <f>IF(GL_Paste!$B17598="","",DATE(YEAR(GL_Paste!$E17598),MONTH(GL_Paste!$E17598),1))</f>
        <v/>
      </c>
      <c r="C17601">
        <f>IF(GL_Paste!$B17598="","",IF(TRIM(GL_Paste!$M17598)&lt;&gt;"",TRIM(GL_Paste!$M17598),IFERROR(MID(GL_Paste!$I17598,FIND("[",GL_Paste!$I17598)+1,FIND("]",GL_Paste!$I17598)-FIND("[",GL_Paste!$I17598)-1),"")))</f>
        <v/>
      </c>
      <c r="D17601">
        <f>IF(GL_Paste!$B17598="","",IFERROR(INDEX(DeptName,MATCH($C17601,DeptTag,0)),"UNALLOCATED"))</f>
        <v/>
      </c>
      <c r="E17601">
        <f>IF(GL_Paste!$B17598="","",IFERROR(INDEX(AcctCat,MATCH(GL_Paste!$B17598&amp;"",AcctCode,0)),"UNKNOWN"))</f>
        <v/>
      </c>
      <c r="F17601">
        <f>IF(GL_Paste!$B17598="","",IFERROR(INDEX(AcctSub,MATCH(GL_Paste!$B17598&amp;"",AcctCode,0)),"UNKNOWN"))</f>
        <v/>
      </c>
    </row>
    <row r="17602">
      <c r="A17602" s="40">
        <f>IF(GL_Paste!$B17599="","",N(GL_Paste!$H17599)-N(GL_Paste!$G17599))</f>
        <v/>
      </c>
      <c r="B17602" s="43">
        <f>IF(GL_Paste!$B17599="","",DATE(YEAR(GL_Paste!$E17599),MONTH(GL_Paste!$E17599),1))</f>
        <v/>
      </c>
      <c r="C17602">
        <f>IF(GL_Paste!$B17599="","",IF(TRIM(GL_Paste!$M17599)&lt;&gt;"",TRIM(GL_Paste!$M17599),IFERROR(MID(GL_Paste!$I17599,FIND("[",GL_Paste!$I17599)+1,FIND("]",GL_Paste!$I17599)-FIND("[",GL_Paste!$I17599)-1),"")))</f>
        <v/>
      </c>
      <c r="D17602">
        <f>IF(GL_Paste!$B17599="","",IFERROR(INDEX(DeptName,MATCH($C17602,DeptTag,0)),"UNALLOCATED"))</f>
        <v/>
      </c>
      <c r="E17602">
        <f>IF(GL_Paste!$B17599="","",IFERROR(INDEX(AcctCat,MATCH(GL_Paste!$B17599&amp;"",AcctCode,0)),"UNKNOWN"))</f>
        <v/>
      </c>
      <c r="F17602">
        <f>IF(GL_Paste!$B17599="","",IFERROR(INDEX(AcctSub,MATCH(GL_Paste!$B17599&amp;"",AcctCode,0)),"UNKNOWN"))</f>
        <v/>
      </c>
    </row>
    <row r="17603">
      <c r="A17603" s="40">
        <f>IF(GL_Paste!$B17600="","",N(GL_Paste!$H17600)-N(GL_Paste!$G17600))</f>
        <v/>
      </c>
      <c r="B17603" s="43">
        <f>IF(GL_Paste!$B17600="","",DATE(YEAR(GL_Paste!$E17600),MONTH(GL_Paste!$E17600),1))</f>
        <v/>
      </c>
      <c r="C17603">
        <f>IF(GL_Paste!$B17600="","",IF(TRIM(GL_Paste!$M17600)&lt;&gt;"",TRIM(GL_Paste!$M17600),IFERROR(MID(GL_Paste!$I17600,FIND("[",GL_Paste!$I17600)+1,FIND("]",GL_Paste!$I17600)-FIND("[",GL_Paste!$I17600)-1),"")))</f>
        <v/>
      </c>
      <c r="D17603">
        <f>IF(GL_Paste!$B17600="","",IFERROR(INDEX(DeptName,MATCH($C17603,DeptTag,0)),"UNALLOCATED"))</f>
        <v/>
      </c>
      <c r="E17603">
        <f>IF(GL_Paste!$B17600="","",IFERROR(INDEX(AcctCat,MATCH(GL_Paste!$B17600&amp;"",AcctCode,0)),"UNKNOWN"))</f>
        <v/>
      </c>
      <c r="F17603">
        <f>IF(GL_Paste!$B17600="","",IFERROR(INDEX(AcctSub,MATCH(GL_Paste!$B17600&amp;"",AcctCode,0)),"UNKNOWN"))</f>
        <v/>
      </c>
    </row>
    <row r="17604">
      <c r="A17604" s="40">
        <f>IF(GL_Paste!$B17601="","",N(GL_Paste!$H17601)-N(GL_Paste!$G17601))</f>
        <v/>
      </c>
      <c r="B17604" s="43">
        <f>IF(GL_Paste!$B17601="","",DATE(YEAR(GL_Paste!$E17601),MONTH(GL_Paste!$E17601),1))</f>
        <v/>
      </c>
      <c r="C17604">
        <f>IF(GL_Paste!$B17601="","",IF(TRIM(GL_Paste!$M17601)&lt;&gt;"",TRIM(GL_Paste!$M17601),IFERROR(MID(GL_Paste!$I17601,FIND("[",GL_Paste!$I17601)+1,FIND("]",GL_Paste!$I17601)-FIND("[",GL_Paste!$I17601)-1),"")))</f>
        <v/>
      </c>
      <c r="D17604">
        <f>IF(GL_Paste!$B17601="","",IFERROR(INDEX(DeptName,MATCH($C17604,DeptTag,0)),"UNALLOCATED"))</f>
        <v/>
      </c>
      <c r="E17604">
        <f>IF(GL_Paste!$B17601="","",IFERROR(INDEX(AcctCat,MATCH(GL_Paste!$B17601&amp;"",AcctCode,0)),"UNKNOWN"))</f>
        <v/>
      </c>
      <c r="F17604">
        <f>IF(GL_Paste!$B17601="","",IFERROR(INDEX(AcctSub,MATCH(GL_Paste!$B17601&amp;"",AcctCode,0)),"UNKNOWN"))</f>
        <v/>
      </c>
    </row>
    <row r="17605">
      <c r="A17605" s="40">
        <f>IF(GL_Paste!$B17602="","",N(GL_Paste!$H17602)-N(GL_Paste!$G17602))</f>
        <v/>
      </c>
      <c r="B17605" s="43">
        <f>IF(GL_Paste!$B17602="","",DATE(YEAR(GL_Paste!$E17602),MONTH(GL_Paste!$E17602),1))</f>
        <v/>
      </c>
      <c r="C17605">
        <f>IF(GL_Paste!$B17602="","",IF(TRIM(GL_Paste!$M17602)&lt;&gt;"",TRIM(GL_Paste!$M17602),IFERROR(MID(GL_Paste!$I17602,FIND("[",GL_Paste!$I17602)+1,FIND("]",GL_Paste!$I17602)-FIND("[",GL_Paste!$I17602)-1),"")))</f>
        <v/>
      </c>
      <c r="D17605">
        <f>IF(GL_Paste!$B17602="","",IFERROR(INDEX(DeptName,MATCH($C17605,DeptTag,0)),"UNALLOCATED"))</f>
        <v/>
      </c>
      <c r="E17605">
        <f>IF(GL_Paste!$B17602="","",IFERROR(INDEX(AcctCat,MATCH(GL_Paste!$B17602&amp;"",AcctCode,0)),"UNKNOWN"))</f>
        <v/>
      </c>
      <c r="F17605">
        <f>IF(GL_Paste!$B17602="","",IFERROR(INDEX(AcctSub,MATCH(GL_Paste!$B17602&amp;"",AcctCode,0)),"UNKNOWN"))</f>
        <v/>
      </c>
    </row>
    <row r="17606">
      <c r="A17606" s="40">
        <f>IF(GL_Paste!$B17603="","",N(GL_Paste!$H17603)-N(GL_Paste!$G17603))</f>
        <v/>
      </c>
      <c r="B17606" s="43">
        <f>IF(GL_Paste!$B17603="","",DATE(YEAR(GL_Paste!$E17603),MONTH(GL_Paste!$E17603),1))</f>
        <v/>
      </c>
      <c r="C17606">
        <f>IF(GL_Paste!$B17603="","",IF(TRIM(GL_Paste!$M17603)&lt;&gt;"",TRIM(GL_Paste!$M17603),IFERROR(MID(GL_Paste!$I17603,FIND("[",GL_Paste!$I17603)+1,FIND("]",GL_Paste!$I17603)-FIND("[",GL_Paste!$I17603)-1),"")))</f>
        <v/>
      </c>
      <c r="D17606">
        <f>IF(GL_Paste!$B17603="","",IFERROR(INDEX(DeptName,MATCH($C17606,DeptTag,0)),"UNALLOCATED"))</f>
        <v/>
      </c>
      <c r="E17606">
        <f>IF(GL_Paste!$B17603="","",IFERROR(INDEX(AcctCat,MATCH(GL_Paste!$B17603&amp;"",AcctCode,0)),"UNKNOWN"))</f>
        <v/>
      </c>
      <c r="F17606">
        <f>IF(GL_Paste!$B17603="","",IFERROR(INDEX(AcctSub,MATCH(GL_Paste!$B17603&amp;"",AcctCode,0)),"UNKNOWN"))</f>
        <v/>
      </c>
    </row>
    <row r="17607">
      <c r="A17607" s="40">
        <f>IF(GL_Paste!$B17604="","",N(GL_Paste!$H17604)-N(GL_Paste!$G17604))</f>
        <v/>
      </c>
      <c r="B17607" s="43">
        <f>IF(GL_Paste!$B17604="","",DATE(YEAR(GL_Paste!$E17604),MONTH(GL_Paste!$E17604),1))</f>
        <v/>
      </c>
      <c r="C17607">
        <f>IF(GL_Paste!$B17604="","",IF(TRIM(GL_Paste!$M17604)&lt;&gt;"",TRIM(GL_Paste!$M17604),IFERROR(MID(GL_Paste!$I17604,FIND("[",GL_Paste!$I17604)+1,FIND("]",GL_Paste!$I17604)-FIND("[",GL_Paste!$I17604)-1),"")))</f>
        <v/>
      </c>
      <c r="D17607">
        <f>IF(GL_Paste!$B17604="","",IFERROR(INDEX(DeptName,MATCH($C17607,DeptTag,0)),"UNALLOCATED"))</f>
        <v/>
      </c>
      <c r="E17607">
        <f>IF(GL_Paste!$B17604="","",IFERROR(INDEX(AcctCat,MATCH(GL_Paste!$B17604&amp;"",AcctCode,0)),"UNKNOWN"))</f>
        <v/>
      </c>
      <c r="F17607">
        <f>IF(GL_Paste!$B17604="","",IFERROR(INDEX(AcctSub,MATCH(GL_Paste!$B17604&amp;"",AcctCode,0)),"UNKNOWN"))</f>
        <v/>
      </c>
    </row>
    <row r="17608">
      <c r="A17608" s="40">
        <f>IF(GL_Paste!$B17605="","",N(GL_Paste!$H17605)-N(GL_Paste!$G17605))</f>
        <v/>
      </c>
      <c r="B17608" s="43">
        <f>IF(GL_Paste!$B17605="","",DATE(YEAR(GL_Paste!$E17605),MONTH(GL_Paste!$E17605),1))</f>
        <v/>
      </c>
      <c r="C17608">
        <f>IF(GL_Paste!$B17605="","",IF(TRIM(GL_Paste!$M17605)&lt;&gt;"",TRIM(GL_Paste!$M17605),IFERROR(MID(GL_Paste!$I17605,FIND("[",GL_Paste!$I17605)+1,FIND("]",GL_Paste!$I17605)-FIND("[",GL_Paste!$I17605)-1),"")))</f>
        <v/>
      </c>
      <c r="D17608">
        <f>IF(GL_Paste!$B17605="","",IFERROR(INDEX(DeptName,MATCH($C17608,DeptTag,0)),"UNALLOCATED"))</f>
        <v/>
      </c>
      <c r="E17608">
        <f>IF(GL_Paste!$B17605="","",IFERROR(INDEX(AcctCat,MATCH(GL_Paste!$B17605&amp;"",AcctCode,0)),"UNKNOWN"))</f>
        <v/>
      </c>
      <c r="F17608">
        <f>IF(GL_Paste!$B17605="","",IFERROR(INDEX(AcctSub,MATCH(GL_Paste!$B17605&amp;"",AcctCode,0)),"UNKNOWN"))</f>
        <v/>
      </c>
    </row>
    <row r="17609">
      <c r="A17609" s="40">
        <f>IF(GL_Paste!$B17606="","",N(GL_Paste!$H17606)-N(GL_Paste!$G17606))</f>
        <v/>
      </c>
      <c r="B17609" s="43">
        <f>IF(GL_Paste!$B17606="","",DATE(YEAR(GL_Paste!$E17606),MONTH(GL_Paste!$E17606),1))</f>
        <v/>
      </c>
      <c r="C17609">
        <f>IF(GL_Paste!$B17606="","",IF(TRIM(GL_Paste!$M17606)&lt;&gt;"",TRIM(GL_Paste!$M17606),IFERROR(MID(GL_Paste!$I17606,FIND("[",GL_Paste!$I17606)+1,FIND("]",GL_Paste!$I17606)-FIND("[",GL_Paste!$I17606)-1),"")))</f>
        <v/>
      </c>
      <c r="D17609">
        <f>IF(GL_Paste!$B17606="","",IFERROR(INDEX(DeptName,MATCH($C17609,DeptTag,0)),"UNALLOCATED"))</f>
        <v/>
      </c>
      <c r="E17609">
        <f>IF(GL_Paste!$B17606="","",IFERROR(INDEX(AcctCat,MATCH(GL_Paste!$B17606&amp;"",AcctCode,0)),"UNKNOWN"))</f>
        <v/>
      </c>
      <c r="F17609">
        <f>IF(GL_Paste!$B17606="","",IFERROR(INDEX(AcctSub,MATCH(GL_Paste!$B17606&amp;"",AcctCode,0)),"UNKNOWN"))</f>
        <v/>
      </c>
    </row>
    <row r="17610">
      <c r="A17610" s="40">
        <f>IF(GL_Paste!$B17607="","",N(GL_Paste!$H17607)-N(GL_Paste!$G17607))</f>
        <v/>
      </c>
      <c r="B17610" s="43">
        <f>IF(GL_Paste!$B17607="","",DATE(YEAR(GL_Paste!$E17607),MONTH(GL_Paste!$E17607),1))</f>
        <v/>
      </c>
      <c r="C17610">
        <f>IF(GL_Paste!$B17607="","",IF(TRIM(GL_Paste!$M17607)&lt;&gt;"",TRIM(GL_Paste!$M17607),IFERROR(MID(GL_Paste!$I17607,FIND("[",GL_Paste!$I17607)+1,FIND("]",GL_Paste!$I17607)-FIND("[",GL_Paste!$I17607)-1),"")))</f>
        <v/>
      </c>
      <c r="D17610">
        <f>IF(GL_Paste!$B17607="","",IFERROR(INDEX(DeptName,MATCH($C17610,DeptTag,0)),"UNALLOCATED"))</f>
        <v/>
      </c>
      <c r="E17610">
        <f>IF(GL_Paste!$B17607="","",IFERROR(INDEX(AcctCat,MATCH(GL_Paste!$B17607&amp;"",AcctCode,0)),"UNKNOWN"))</f>
        <v/>
      </c>
      <c r="F17610">
        <f>IF(GL_Paste!$B17607="","",IFERROR(INDEX(AcctSub,MATCH(GL_Paste!$B17607&amp;"",AcctCode,0)),"UNKNOWN"))</f>
        <v/>
      </c>
    </row>
    <row r="17611">
      <c r="A17611" s="40">
        <f>IF(GL_Paste!$B17608="","",N(GL_Paste!$H17608)-N(GL_Paste!$G17608))</f>
        <v/>
      </c>
      <c r="B17611" s="43">
        <f>IF(GL_Paste!$B17608="","",DATE(YEAR(GL_Paste!$E17608),MONTH(GL_Paste!$E17608),1))</f>
        <v/>
      </c>
      <c r="C17611">
        <f>IF(GL_Paste!$B17608="","",IF(TRIM(GL_Paste!$M17608)&lt;&gt;"",TRIM(GL_Paste!$M17608),IFERROR(MID(GL_Paste!$I17608,FIND("[",GL_Paste!$I17608)+1,FIND("]",GL_Paste!$I17608)-FIND("[",GL_Paste!$I17608)-1),"")))</f>
        <v/>
      </c>
      <c r="D17611">
        <f>IF(GL_Paste!$B17608="","",IFERROR(INDEX(DeptName,MATCH($C17611,DeptTag,0)),"UNALLOCATED"))</f>
        <v/>
      </c>
      <c r="E17611">
        <f>IF(GL_Paste!$B17608="","",IFERROR(INDEX(AcctCat,MATCH(GL_Paste!$B17608&amp;"",AcctCode,0)),"UNKNOWN"))</f>
        <v/>
      </c>
      <c r="F17611">
        <f>IF(GL_Paste!$B17608="","",IFERROR(INDEX(AcctSub,MATCH(GL_Paste!$B17608&amp;"",AcctCode,0)),"UNKNOWN"))</f>
        <v/>
      </c>
    </row>
    <row r="17612">
      <c r="A17612" s="40">
        <f>IF(GL_Paste!$B17609="","",N(GL_Paste!$H17609)-N(GL_Paste!$G17609))</f>
        <v/>
      </c>
      <c r="B17612" s="43">
        <f>IF(GL_Paste!$B17609="","",DATE(YEAR(GL_Paste!$E17609),MONTH(GL_Paste!$E17609),1))</f>
        <v/>
      </c>
      <c r="C17612">
        <f>IF(GL_Paste!$B17609="","",IF(TRIM(GL_Paste!$M17609)&lt;&gt;"",TRIM(GL_Paste!$M17609),IFERROR(MID(GL_Paste!$I17609,FIND("[",GL_Paste!$I17609)+1,FIND("]",GL_Paste!$I17609)-FIND("[",GL_Paste!$I17609)-1),"")))</f>
        <v/>
      </c>
      <c r="D17612">
        <f>IF(GL_Paste!$B17609="","",IFERROR(INDEX(DeptName,MATCH($C17612,DeptTag,0)),"UNALLOCATED"))</f>
        <v/>
      </c>
      <c r="E17612">
        <f>IF(GL_Paste!$B17609="","",IFERROR(INDEX(AcctCat,MATCH(GL_Paste!$B17609&amp;"",AcctCode,0)),"UNKNOWN"))</f>
        <v/>
      </c>
      <c r="F17612">
        <f>IF(GL_Paste!$B17609="","",IFERROR(INDEX(AcctSub,MATCH(GL_Paste!$B17609&amp;"",AcctCode,0)),"UNKNOWN"))</f>
        <v/>
      </c>
    </row>
    <row r="17613">
      <c r="A17613" s="40">
        <f>IF(GL_Paste!$B17610="","",N(GL_Paste!$H17610)-N(GL_Paste!$G17610))</f>
        <v/>
      </c>
      <c r="B17613" s="43">
        <f>IF(GL_Paste!$B17610="","",DATE(YEAR(GL_Paste!$E17610),MONTH(GL_Paste!$E17610),1))</f>
        <v/>
      </c>
      <c r="C17613">
        <f>IF(GL_Paste!$B17610="","",IF(TRIM(GL_Paste!$M17610)&lt;&gt;"",TRIM(GL_Paste!$M17610),IFERROR(MID(GL_Paste!$I17610,FIND("[",GL_Paste!$I17610)+1,FIND("]",GL_Paste!$I17610)-FIND("[",GL_Paste!$I17610)-1),"")))</f>
        <v/>
      </c>
      <c r="D17613">
        <f>IF(GL_Paste!$B17610="","",IFERROR(INDEX(DeptName,MATCH($C17613,DeptTag,0)),"UNALLOCATED"))</f>
        <v/>
      </c>
      <c r="E17613">
        <f>IF(GL_Paste!$B17610="","",IFERROR(INDEX(AcctCat,MATCH(GL_Paste!$B17610&amp;"",AcctCode,0)),"UNKNOWN"))</f>
        <v/>
      </c>
      <c r="F17613">
        <f>IF(GL_Paste!$B17610="","",IFERROR(INDEX(AcctSub,MATCH(GL_Paste!$B17610&amp;"",AcctCode,0)),"UNKNOWN"))</f>
        <v/>
      </c>
    </row>
    <row r="17614">
      <c r="A17614" s="40">
        <f>IF(GL_Paste!$B17611="","",N(GL_Paste!$H17611)-N(GL_Paste!$G17611))</f>
        <v/>
      </c>
      <c r="B17614" s="43">
        <f>IF(GL_Paste!$B17611="","",DATE(YEAR(GL_Paste!$E17611),MONTH(GL_Paste!$E17611),1))</f>
        <v/>
      </c>
      <c r="C17614">
        <f>IF(GL_Paste!$B17611="","",IF(TRIM(GL_Paste!$M17611)&lt;&gt;"",TRIM(GL_Paste!$M17611),IFERROR(MID(GL_Paste!$I17611,FIND("[",GL_Paste!$I17611)+1,FIND("]",GL_Paste!$I17611)-FIND("[",GL_Paste!$I17611)-1),"")))</f>
        <v/>
      </c>
      <c r="D17614">
        <f>IF(GL_Paste!$B17611="","",IFERROR(INDEX(DeptName,MATCH($C17614,DeptTag,0)),"UNALLOCATED"))</f>
        <v/>
      </c>
      <c r="E17614">
        <f>IF(GL_Paste!$B17611="","",IFERROR(INDEX(AcctCat,MATCH(GL_Paste!$B17611&amp;"",AcctCode,0)),"UNKNOWN"))</f>
        <v/>
      </c>
      <c r="F17614">
        <f>IF(GL_Paste!$B17611="","",IFERROR(INDEX(AcctSub,MATCH(GL_Paste!$B17611&amp;"",AcctCode,0)),"UNKNOWN"))</f>
        <v/>
      </c>
    </row>
    <row r="17615">
      <c r="A17615" s="40">
        <f>IF(GL_Paste!$B17612="","",N(GL_Paste!$H17612)-N(GL_Paste!$G17612))</f>
        <v/>
      </c>
      <c r="B17615" s="43">
        <f>IF(GL_Paste!$B17612="","",DATE(YEAR(GL_Paste!$E17612),MONTH(GL_Paste!$E17612),1))</f>
        <v/>
      </c>
      <c r="C17615">
        <f>IF(GL_Paste!$B17612="","",IF(TRIM(GL_Paste!$M17612)&lt;&gt;"",TRIM(GL_Paste!$M17612),IFERROR(MID(GL_Paste!$I17612,FIND("[",GL_Paste!$I17612)+1,FIND("]",GL_Paste!$I17612)-FIND("[",GL_Paste!$I17612)-1),"")))</f>
        <v/>
      </c>
      <c r="D17615">
        <f>IF(GL_Paste!$B17612="","",IFERROR(INDEX(DeptName,MATCH($C17615,DeptTag,0)),"UNALLOCATED"))</f>
        <v/>
      </c>
      <c r="E17615">
        <f>IF(GL_Paste!$B17612="","",IFERROR(INDEX(AcctCat,MATCH(GL_Paste!$B17612&amp;"",AcctCode,0)),"UNKNOWN"))</f>
        <v/>
      </c>
      <c r="F17615">
        <f>IF(GL_Paste!$B17612="","",IFERROR(INDEX(AcctSub,MATCH(GL_Paste!$B17612&amp;"",AcctCode,0)),"UNKNOWN"))</f>
        <v/>
      </c>
    </row>
    <row r="17616">
      <c r="A17616" s="40">
        <f>IF(GL_Paste!$B17613="","",N(GL_Paste!$H17613)-N(GL_Paste!$G17613))</f>
        <v/>
      </c>
      <c r="B17616" s="43">
        <f>IF(GL_Paste!$B17613="","",DATE(YEAR(GL_Paste!$E17613),MONTH(GL_Paste!$E17613),1))</f>
        <v/>
      </c>
      <c r="C17616">
        <f>IF(GL_Paste!$B17613="","",IF(TRIM(GL_Paste!$M17613)&lt;&gt;"",TRIM(GL_Paste!$M17613),IFERROR(MID(GL_Paste!$I17613,FIND("[",GL_Paste!$I17613)+1,FIND("]",GL_Paste!$I17613)-FIND("[",GL_Paste!$I17613)-1),"")))</f>
        <v/>
      </c>
      <c r="D17616">
        <f>IF(GL_Paste!$B17613="","",IFERROR(INDEX(DeptName,MATCH($C17616,DeptTag,0)),"UNALLOCATED"))</f>
        <v/>
      </c>
      <c r="E17616">
        <f>IF(GL_Paste!$B17613="","",IFERROR(INDEX(AcctCat,MATCH(GL_Paste!$B17613&amp;"",AcctCode,0)),"UNKNOWN"))</f>
        <v/>
      </c>
      <c r="F17616">
        <f>IF(GL_Paste!$B17613="","",IFERROR(INDEX(AcctSub,MATCH(GL_Paste!$B17613&amp;"",AcctCode,0)),"UNKNOWN"))</f>
        <v/>
      </c>
    </row>
    <row r="17617">
      <c r="A17617" s="40">
        <f>IF(GL_Paste!$B17614="","",N(GL_Paste!$H17614)-N(GL_Paste!$G17614))</f>
        <v/>
      </c>
      <c r="B17617" s="43">
        <f>IF(GL_Paste!$B17614="","",DATE(YEAR(GL_Paste!$E17614),MONTH(GL_Paste!$E17614),1))</f>
        <v/>
      </c>
      <c r="C17617">
        <f>IF(GL_Paste!$B17614="","",IF(TRIM(GL_Paste!$M17614)&lt;&gt;"",TRIM(GL_Paste!$M17614),IFERROR(MID(GL_Paste!$I17614,FIND("[",GL_Paste!$I17614)+1,FIND("]",GL_Paste!$I17614)-FIND("[",GL_Paste!$I17614)-1),"")))</f>
        <v/>
      </c>
      <c r="D17617">
        <f>IF(GL_Paste!$B17614="","",IFERROR(INDEX(DeptName,MATCH($C17617,DeptTag,0)),"UNALLOCATED"))</f>
        <v/>
      </c>
      <c r="E17617">
        <f>IF(GL_Paste!$B17614="","",IFERROR(INDEX(AcctCat,MATCH(GL_Paste!$B17614&amp;"",AcctCode,0)),"UNKNOWN"))</f>
        <v/>
      </c>
      <c r="F17617">
        <f>IF(GL_Paste!$B17614="","",IFERROR(INDEX(AcctSub,MATCH(GL_Paste!$B17614&amp;"",AcctCode,0)),"UNKNOWN"))</f>
        <v/>
      </c>
    </row>
    <row r="17618">
      <c r="A17618" s="40">
        <f>IF(GL_Paste!$B17615="","",N(GL_Paste!$H17615)-N(GL_Paste!$G17615))</f>
        <v/>
      </c>
      <c r="B17618" s="43">
        <f>IF(GL_Paste!$B17615="","",DATE(YEAR(GL_Paste!$E17615),MONTH(GL_Paste!$E17615),1))</f>
        <v/>
      </c>
      <c r="C17618">
        <f>IF(GL_Paste!$B17615="","",IF(TRIM(GL_Paste!$M17615)&lt;&gt;"",TRIM(GL_Paste!$M17615),IFERROR(MID(GL_Paste!$I17615,FIND("[",GL_Paste!$I17615)+1,FIND("]",GL_Paste!$I17615)-FIND("[",GL_Paste!$I17615)-1),"")))</f>
        <v/>
      </c>
      <c r="D17618">
        <f>IF(GL_Paste!$B17615="","",IFERROR(INDEX(DeptName,MATCH($C17618,DeptTag,0)),"UNALLOCATED"))</f>
        <v/>
      </c>
      <c r="E17618">
        <f>IF(GL_Paste!$B17615="","",IFERROR(INDEX(AcctCat,MATCH(GL_Paste!$B17615&amp;"",AcctCode,0)),"UNKNOWN"))</f>
        <v/>
      </c>
      <c r="F17618">
        <f>IF(GL_Paste!$B17615="","",IFERROR(INDEX(AcctSub,MATCH(GL_Paste!$B17615&amp;"",AcctCode,0)),"UNKNOWN"))</f>
        <v/>
      </c>
    </row>
    <row r="17619">
      <c r="A17619" s="40">
        <f>IF(GL_Paste!$B17616="","",N(GL_Paste!$H17616)-N(GL_Paste!$G17616))</f>
        <v/>
      </c>
      <c r="B17619" s="43">
        <f>IF(GL_Paste!$B17616="","",DATE(YEAR(GL_Paste!$E17616),MONTH(GL_Paste!$E17616),1))</f>
        <v/>
      </c>
      <c r="C17619">
        <f>IF(GL_Paste!$B17616="","",IF(TRIM(GL_Paste!$M17616)&lt;&gt;"",TRIM(GL_Paste!$M17616),IFERROR(MID(GL_Paste!$I17616,FIND("[",GL_Paste!$I17616)+1,FIND("]",GL_Paste!$I17616)-FIND("[",GL_Paste!$I17616)-1),"")))</f>
        <v/>
      </c>
      <c r="D17619">
        <f>IF(GL_Paste!$B17616="","",IFERROR(INDEX(DeptName,MATCH($C17619,DeptTag,0)),"UNALLOCATED"))</f>
        <v/>
      </c>
      <c r="E17619">
        <f>IF(GL_Paste!$B17616="","",IFERROR(INDEX(AcctCat,MATCH(GL_Paste!$B17616&amp;"",AcctCode,0)),"UNKNOWN"))</f>
        <v/>
      </c>
      <c r="F17619">
        <f>IF(GL_Paste!$B17616="","",IFERROR(INDEX(AcctSub,MATCH(GL_Paste!$B17616&amp;"",AcctCode,0)),"UNKNOWN"))</f>
        <v/>
      </c>
    </row>
    <row r="17620">
      <c r="A17620" s="40">
        <f>IF(GL_Paste!$B17617="","",N(GL_Paste!$H17617)-N(GL_Paste!$G17617))</f>
        <v/>
      </c>
      <c r="B17620" s="43">
        <f>IF(GL_Paste!$B17617="","",DATE(YEAR(GL_Paste!$E17617),MONTH(GL_Paste!$E17617),1))</f>
        <v/>
      </c>
      <c r="C17620">
        <f>IF(GL_Paste!$B17617="","",IF(TRIM(GL_Paste!$M17617)&lt;&gt;"",TRIM(GL_Paste!$M17617),IFERROR(MID(GL_Paste!$I17617,FIND("[",GL_Paste!$I17617)+1,FIND("]",GL_Paste!$I17617)-FIND("[",GL_Paste!$I17617)-1),"")))</f>
        <v/>
      </c>
      <c r="D17620">
        <f>IF(GL_Paste!$B17617="","",IFERROR(INDEX(DeptName,MATCH($C17620,DeptTag,0)),"UNALLOCATED"))</f>
        <v/>
      </c>
      <c r="E17620">
        <f>IF(GL_Paste!$B17617="","",IFERROR(INDEX(AcctCat,MATCH(GL_Paste!$B17617&amp;"",AcctCode,0)),"UNKNOWN"))</f>
        <v/>
      </c>
      <c r="F17620">
        <f>IF(GL_Paste!$B17617="","",IFERROR(INDEX(AcctSub,MATCH(GL_Paste!$B17617&amp;"",AcctCode,0)),"UNKNOWN"))</f>
        <v/>
      </c>
    </row>
    <row r="17621">
      <c r="A17621" s="40">
        <f>IF(GL_Paste!$B17618="","",N(GL_Paste!$H17618)-N(GL_Paste!$G17618))</f>
        <v/>
      </c>
      <c r="B17621" s="43">
        <f>IF(GL_Paste!$B17618="","",DATE(YEAR(GL_Paste!$E17618),MONTH(GL_Paste!$E17618),1))</f>
        <v/>
      </c>
      <c r="C17621">
        <f>IF(GL_Paste!$B17618="","",IF(TRIM(GL_Paste!$M17618)&lt;&gt;"",TRIM(GL_Paste!$M17618),IFERROR(MID(GL_Paste!$I17618,FIND("[",GL_Paste!$I17618)+1,FIND("]",GL_Paste!$I17618)-FIND("[",GL_Paste!$I17618)-1),"")))</f>
        <v/>
      </c>
      <c r="D17621">
        <f>IF(GL_Paste!$B17618="","",IFERROR(INDEX(DeptName,MATCH($C17621,DeptTag,0)),"UNALLOCATED"))</f>
        <v/>
      </c>
      <c r="E17621">
        <f>IF(GL_Paste!$B17618="","",IFERROR(INDEX(AcctCat,MATCH(GL_Paste!$B17618&amp;"",AcctCode,0)),"UNKNOWN"))</f>
        <v/>
      </c>
      <c r="F17621">
        <f>IF(GL_Paste!$B17618="","",IFERROR(INDEX(AcctSub,MATCH(GL_Paste!$B17618&amp;"",AcctCode,0)),"UNKNOWN"))</f>
        <v/>
      </c>
    </row>
    <row r="17622">
      <c r="A17622" s="40">
        <f>IF(GL_Paste!$B17619="","",N(GL_Paste!$H17619)-N(GL_Paste!$G17619))</f>
        <v/>
      </c>
      <c r="B17622" s="43">
        <f>IF(GL_Paste!$B17619="","",DATE(YEAR(GL_Paste!$E17619),MONTH(GL_Paste!$E17619),1))</f>
        <v/>
      </c>
      <c r="C17622">
        <f>IF(GL_Paste!$B17619="","",IF(TRIM(GL_Paste!$M17619)&lt;&gt;"",TRIM(GL_Paste!$M17619),IFERROR(MID(GL_Paste!$I17619,FIND("[",GL_Paste!$I17619)+1,FIND("]",GL_Paste!$I17619)-FIND("[",GL_Paste!$I17619)-1),"")))</f>
        <v/>
      </c>
      <c r="D17622">
        <f>IF(GL_Paste!$B17619="","",IFERROR(INDEX(DeptName,MATCH($C17622,DeptTag,0)),"UNALLOCATED"))</f>
        <v/>
      </c>
      <c r="E17622">
        <f>IF(GL_Paste!$B17619="","",IFERROR(INDEX(AcctCat,MATCH(GL_Paste!$B17619&amp;"",AcctCode,0)),"UNKNOWN"))</f>
        <v/>
      </c>
      <c r="F17622">
        <f>IF(GL_Paste!$B17619="","",IFERROR(INDEX(AcctSub,MATCH(GL_Paste!$B17619&amp;"",AcctCode,0)),"UNKNOWN"))</f>
        <v/>
      </c>
    </row>
    <row r="17623">
      <c r="A17623" s="40">
        <f>IF(GL_Paste!$B17620="","",N(GL_Paste!$H17620)-N(GL_Paste!$G17620))</f>
        <v/>
      </c>
      <c r="B17623" s="43">
        <f>IF(GL_Paste!$B17620="","",DATE(YEAR(GL_Paste!$E17620),MONTH(GL_Paste!$E17620),1))</f>
        <v/>
      </c>
      <c r="C17623">
        <f>IF(GL_Paste!$B17620="","",IF(TRIM(GL_Paste!$M17620)&lt;&gt;"",TRIM(GL_Paste!$M17620),IFERROR(MID(GL_Paste!$I17620,FIND("[",GL_Paste!$I17620)+1,FIND("]",GL_Paste!$I17620)-FIND("[",GL_Paste!$I17620)-1),"")))</f>
        <v/>
      </c>
      <c r="D17623">
        <f>IF(GL_Paste!$B17620="","",IFERROR(INDEX(DeptName,MATCH($C17623,DeptTag,0)),"UNALLOCATED"))</f>
        <v/>
      </c>
      <c r="E17623">
        <f>IF(GL_Paste!$B17620="","",IFERROR(INDEX(AcctCat,MATCH(GL_Paste!$B17620&amp;"",AcctCode,0)),"UNKNOWN"))</f>
        <v/>
      </c>
      <c r="F17623">
        <f>IF(GL_Paste!$B17620="","",IFERROR(INDEX(AcctSub,MATCH(GL_Paste!$B17620&amp;"",AcctCode,0)),"UNKNOWN"))</f>
        <v/>
      </c>
    </row>
    <row r="17624">
      <c r="A17624" s="40">
        <f>IF(GL_Paste!$B17621="","",N(GL_Paste!$H17621)-N(GL_Paste!$G17621))</f>
        <v/>
      </c>
      <c r="B17624" s="43">
        <f>IF(GL_Paste!$B17621="","",DATE(YEAR(GL_Paste!$E17621),MONTH(GL_Paste!$E17621),1))</f>
        <v/>
      </c>
      <c r="C17624">
        <f>IF(GL_Paste!$B17621="","",IF(TRIM(GL_Paste!$M17621)&lt;&gt;"",TRIM(GL_Paste!$M17621),IFERROR(MID(GL_Paste!$I17621,FIND("[",GL_Paste!$I17621)+1,FIND("]",GL_Paste!$I17621)-FIND("[",GL_Paste!$I17621)-1),"")))</f>
        <v/>
      </c>
      <c r="D17624">
        <f>IF(GL_Paste!$B17621="","",IFERROR(INDEX(DeptName,MATCH($C17624,DeptTag,0)),"UNALLOCATED"))</f>
        <v/>
      </c>
      <c r="E17624">
        <f>IF(GL_Paste!$B17621="","",IFERROR(INDEX(AcctCat,MATCH(GL_Paste!$B17621&amp;"",AcctCode,0)),"UNKNOWN"))</f>
        <v/>
      </c>
      <c r="F17624">
        <f>IF(GL_Paste!$B17621="","",IFERROR(INDEX(AcctSub,MATCH(GL_Paste!$B17621&amp;"",AcctCode,0)),"UNKNOWN"))</f>
        <v/>
      </c>
    </row>
    <row r="17625">
      <c r="A17625" s="40">
        <f>IF(GL_Paste!$B17622="","",N(GL_Paste!$H17622)-N(GL_Paste!$G17622))</f>
        <v/>
      </c>
      <c r="B17625" s="43">
        <f>IF(GL_Paste!$B17622="","",DATE(YEAR(GL_Paste!$E17622),MONTH(GL_Paste!$E17622),1))</f>
        <v/>
      </c>
      <c r="C17625">
        <f>IF(GL_Paste!$B17622="","",IF(TRIM(GL_Paste!$M17622)&lt;&gt;"",TRIM(GL_Paste!$M17622),IFERROR(MID(GL_Paste!$I17622,FIND("[",GL_Paste!$I17622)+1,FIND("]",GL_Paste!$I17622)-FIND("[",GL_Paste!$I17622)-1),"")))</f>
        <v/>
      </c>
      <c r="D17625">
        <f>IF(GL_Paste!$B17622="","",IFERROR(INDEX(DeptName,MATCH($C17625,DeptTag,0)),"UNALLOCATED"))</f>
        <v/>
      </c>
      <c r="E17625">
        <f>IF(GL_Paste!$B17622="","",IFERROR(INDEX(AcctCat,MATCH(GL_Paste!$B17622&amp;"",AcctCode,0)),"UNKNOWN"))</f>
        <v/>
      </c>
      <c r="F17625">
        <f>IF(GL_Paste!$B17622="","",IFERROR(INDEX(AcctSub,MATCH(GL_Paste!$B17622&amp;"",AcctCode,0)),"UNKNOWN"))</f>
        <v/>
      </c>
    </row>
    <row r="17626">
      <c r="A17626" s="40">
        <f>IF(GL_Paste!$B17623="","",N(GL_Paste!$H17623)-N(GL_Paste!$G17623))</f>
        <v/>
      </c>
      <c r="B17626" s="43">
        <f>IF(GL_Paste!$B17623="","",DATE(YEAR(GL_Paste!$E17623),MONTH(GL_Paste!$E17623),1))</f>
        <v/>
      </c>
      <c r="C17626">
        <f>IF(GL_Paste!$B17623="","",IF(TRIM(GL_Paste!$M17623)&lt;&gt;"",TRIM(GL_Paste!$M17623),IFERROR(MID(GL_Paste!$I17623,FIND("[",GL_Paste!$I17623)+1,FIND("]",GL_Paste!$I17623)-FIND("[",GL_Paste!$I17623)-1),"")))</f>
        <v/>
      </c>
      <c r="D17626">
        <f>IF(GL_Paste!$B17623="","",IFERROR(INDEX(DeptName,MATCH($C17626,DeptTag,0)),"UNALLOCATED"))</f>
        <v/>
      </c>
      <c r="E17626">
        <f>IF(GL_Paste!$B17623="","",IFERROR(INDEX(AcctCat,MATCH(GL_Paste!$B17623&amp;"",AcctCode,0)),"UNKNOWN"))</f>
        <v/>
      </c>
      <c r="F17626">
        <f>IF(GL_Paste!$B17623="","",IFERROR(INDEX(AcctSub,MATCH(GL_Paste!$B17623&amp;"",AcctCode,0)),"UNKNOWN"))</f>
        <v/>
      </c>
    </row>
    <row r="17627">
      <c r="A17627" s="40">
        <f>IF(GL_Paste!$B17624="","",N(GL_Paste!$H17624)-N(GL_Paste!$G17624))</f>
        <v/>
      </c>
      <c r="B17627" s="43">
        <f>IF(GL_Paste!$B17624="","",DATE(YEAR(GL_Paste!$E17624),MONTH(GL_Paste!$E17624),1))</f>
        <v/>
      </c>
      <c r="C17627">
        <f>IF(GL_Paste!$B17624="","",IF(TRIM(GL_Paste!$M17624)&lt;&gt;"",TRIM(GL_Paste!$M17624),IFERROR(MID(GL_Paste!$I17624,FIND("[",GL_Paste!$I17624)+1,FIND("]",GL_Paste!$I17624)-FIND("[",GL_Paste!$I17624)-1),"")))</f>
        <v/>
      </c>
      <c r="D17627">
        <f>IF(GL_Paste!$B17624="","",IFERROR(INDEX(DeptName,MATCH($C17627,DeptTag,0)),"UNALLOCATED"))</f>
        <v/>
      </c>
      <c r="E17627">
        <f>IF(GL_Paste!$B17624="","",IFERROR(INDEX(AcctCat,MATCH(GL_Paste!$B17624&amp;"",AcctCode,0)),"UNKNOWN"))</f>
        <v/>
      </c>
      <c r="F17627">
        <f>IF(GL_Paste!$B17624="","",IFERROR(INDEX(AcctSub,MATCH(GL_Paste!$B17624&amp;"",AcctCode,0)),"UNKNOWN"))</f>
        <v/>
      </c>
    </row>
    <row r="17628">
      <c r="A17628" s="40">
        <f>IF(GL_Paste!$B17625="","",N(GL_Paste!$H17625)-N(GL_Paste!$G17625))</f>
        <v/>
      </c>
      <c r="B17628" s="43">
        <f>IF(GL_Paste!$B17625="","",DATE(YEAR(GL_Paste!$E17625),MONTH(GL_Paste!$E17625),1))</f>
        <v/>
      </c>
      <c r="C17628">
        <f>IF(GL_Paste!$B17625="","",IF(TRIM(GL_Paste!$M17625)&lt;&gt;"",TRIM(GL_Paste!$M17625),IFERROR(MID(GL_Paste!$I17625,FIND("[",GL_Paste!$I17625)+1,FIND("]",GL_Paste!$I17625)-FIND("[",GL_Paste!$I17625)-1),"")))</f>
        <v/>
      </c>
      <c r="D17628">
        <f>IF(GL_Paste!$B17625="","",IFERROR(INDEX(DeptName,MATCH($C17628,DeptTag,0)),"UNALLOCATED"))</f>
        <v/>
      </c>
      <c r="E17628">
        <f>IF(GL_Paste!$B17625="","",IFERROR(INDEX(AcctCat,MATCH(GL_Paste!$B17625&amp;"",AcctCode,0)),"UNKNOWN"))</f>
        <v/>
      </c>
      <c r="F17628">
        <f>IF(GL_Paste!$B17625="","",IFERROR(INDEX(AcctSub,MATCH(GL_Paste!$B17625&amp;"",AcctCode,0)),"UNKNOWN"))</f>
        <v/>
      </c>
    </row>
    <row r="17629">
      <c r="A17629" s="40">
        <f>IF(GL_Paste!$B17626="","",N(GL_Paste!$H17626)-N(GL_Paste!$G17626))</f>
        <v/>
      </c>
      <c r="B17629" s="43">
        <f>IF(GL_Paste!$B17626="","",DATE(YEAR(GL_Paste!$E17626),MONTH(GL_Paste!$E17626),1))</f>
        <v/>
      </c>
      <c r="C17629">
        <f>IF(GL_Paste!$B17626="","",IF(TRIM(GL_Paste!$M17626)&lt;&gt;"",TRIM(GL_Paste!$M17626),IFERROR(MID(GL_Paste!$I17626,FIND("[",GL_Paste!$I17626)+1,FIND("]",GL_Paste!$I17626)-FIND("[",GL_Paste!$I17626)-1),"")))</f>
        <v/>
      </c>
      <c r="D17629">
        <f>IF(GL_Paste!$B17626="","",IFERROR(INDEX(DeptName,MATCH($C17629,DeptTag,0)),"UNALLOCATED"))</f>
        <v/>
      </c>
      <c r="E17629">
        <f>IF(GL_Paste!$B17626="","",IFERROR(INDEX(AcctCat,MATCH(GL_Paste!$B17626&amp;"",AcctCode,0)),"UNKNOWN"))</f>
        <v/>
      </c>
      <c r="F17629">
        <f>IF(GL_Paste!$B17626="","",IFERROR(INDEX(AcctSub,MATCH(GL_Paste!$B17626&amp;"",AcctCode,0)),"UNKNOWN"))</f>
        <v/>
      </c>
    </row>
    <row r="17630">
      <c r="A17630" s="40">
        <f>IF(GL_Paste!$B17627="","",N(GL_Paste!$H17627)-N(GL_Paste!$G17627))</f>
        <v/>
      </c>
      <c r="B17630" s="43">
        <f>IF(GL_Paste!$B17627="","",DATE(YEAR(GL_Paste!$E17627),MONTH(GL_Paste!$E17627),1))</f>
        <v/>
      </c>
      <c r="C17630">
        <f>IF(GL_Paste!$B17627="","",IF(TRIM(GL_Paste!$M17627)&lt;&gt;"",TRIM(GL_Paste!$M17627),IFERROR(MID(GL_Paste!$I17627,FIND("[",GL_Paste!$I17627)+1,FIND("]",GL_Paste!$I17627)-FIND("[",GL_Paste!$I17627)-1),"")))</f>
        <v/>
      </c>
      <c r="D17630">
        <f>IF(GL_Paste!$B17627="","",IFERROR(INDEX(DeptName,MATCH($C17630,DeptTag,0)),"UNALLOCATED"))</f>
        <v/>
      </c>
      <c r="E17630">
        <f>IF(GL_Paste!$B17627="","",IFERROR(INDEX(AcctCat,MATCH(GL_Paste!$B17627&amp;"",AcctCode,0)),"UNKNOWN"))</f>
        <v/>
      </c>
      <c r="F17630">
        <f>IF(GL_Paste!$B17627="","",IFERROR(INDEX(AcctSub,MATCH(GL_Paste!$B17627&amp;"",AcctCode,0)),"UNKNOWN"))</f>
        <v/>
      </c>
    </row>
    <row r="17631">
      <c r="A17631" s="40">
        <f>IF(GL_Paste!$B17628="","",N(GL_Paste!$H17628)-N(GL_Paste!$G17628))</f>
        <v/>
      </c>
      <c r="B17631" s="43">
        <f>IF(GL_Paste!$B17628="","",DATE(YEAR(GL_Paste!$E17628),MONTH(GL_Paste!$E17628),1))</f>
        <v/>
      </c>
      <c r="C17631">
        <f>IF(GL_Paste!$B17628="","",IF(TRIM(GL_Paste!$M17628)&lt;&gt;"",TRIM(GL_Paste!$M17628),IFERROR(MID(GL_Paste!$I17628,FIND("[",GL_Paste!$I17628)+1,FIND("]",GL_Paste!$I17628)-FIND("[",GL_Paste!$I17628)-1),"")))</f>
        <v/>
      </c>
      <c r="D17631">
        <f>IF(GL_Paste!$B17628="","",IFERROR(INDEX(DeptName,MATCH($C17631,DeptTag,0)),"UNALLOCATED"))</f>
        <v/>
      </c>
      <c r="E17631">
        <f>IF(GL_Paste!$B17628="","",IFERROR(INDEX(AcctCat,MATCH(GL_Paste!$B17628&amp;"",AcctCode,0)),"UNKNOWN"))</f>
        <v/>
      </c>
      <c r="F17631">
        <f>IF(GL_Paste!$B17628="","",IFERROR(INDEX(AcctSub,MATCH(GL_Paste!$B17628&amp;"",AcctCode,0)),"UNKNOWN"))</f>
        <v/>
      </c>
    </row>
    <row r="17632">
      <c r="A17632" s="40">
        <f>IF(GL_Paste!$B17629="","",N(GL_Paste!$H17629)-N(GL_Paste!$G17629))</f>
        <v/>
      </c>
      <c r="B17632" s="43">
        <f>IF(GL_Paste!$B17629="","",DATE(YEAR(GL_Paste!$E17629),MONTH(GL_Paste!$E17629),1))</f>
        <v/>
      </c>
      <c r="C17632">
        <f>IF(GL_Paste!$B17629="","",IF(TRIM(GL_Paste!$M17629)&lt;&gt;"",TRIM(GL_Paste!$M17629),IFERROR(MID(GL_Paste!$I17629,FIND("[",GL_Paste!$I17629)+1,FIND("]",GL_Paste!$I17629)-FIND("[",GL_Paste!$I17629)-1),"")))</f>
        <v/>
      </c>
      <c r="D17632">
        <f>IF(GL_Paste!$B17629="","",IFERROR(INDEX(DeptName,MATCH($C17632,DeptTag,0)),"UNALLOCATED"))</f>
        <v/>
      </c>
      <c r="E17632">
        <f>IF(GL_Paste!$B17629="","",IFERROR(INDEX(AcctCat,MATCH(GL_Paste!$B17629&amp;"",AcctCode,0)),"UNKNOWN"))</f>
        <v/>
      </c>
      <c r="F17632">
        <f>IF(GL_Paste!$B17629="","",IFERROR(INDEX(AcctSub,MATCH(GL_Paste!$B17629&amp;"",AcctCode,0)),"UNKNOWN"))</f>
        <v/>
      </c>
    </row>
    <row r="17633">
      <c r="A17633" s="40">
        <f>IF(GL_Paste!$B17630="","",N(GL_Paste!$H17630)-N(GL_Paste!$G17630))</f>
        <v/>
      </c>
      <c r="B17633" s="43">
        <f>IF(GL_Paste!$B17630="","",DATE(YEAR(GL_Paste!$E17630),MONTH(GL_Paste!$E17630),1))</f>
        <v/>
      </c>
      <c r="C17633">
        <f>IF(GL_Paste!$B17630="","",IF(TRIM(GL_Paste!$M17630)&lt;&gt;"",TRIM(GL_Paste!$M17630),IFERROR(MID(GL_Paste!$I17630,FIND("[",GL_Paste!$I17630)+1,FIND("]",GL_Paste!$I17630)-FIND("[",GL_Paste!$I17630)-1),"")))</f>
        <v/>
      </c>
      <c r="D17633">
        <f>IF(GL_Paste!$B17630="","",IFERROR(INDEX(DeptName,MATCH($C17633,DeptTag,0)),"UNALLOCATED"))</f>
        <v/>
      </c>
      <c r="E17633">
        <f>IF(GL_Paste!$B17630="","",IFERROR(INDEX(AcctCat,MATCH(GL_Paste!$B17630&amp;"",AcctCode,0)),"UNKNOWN"))</f>
        <v/>
      </c>
      <c r="F17633">
        <f>IF(GL_Paste!$B17630="","",IFERROR(INDEX(AcctSub,MATCH(GL_Paste!$B17630&amp;"",AcctCode,0)),"UNKNOWN"))</f>
        <v/>
      </c>
    </row>
    <row r="17634">
      <c r="A17634" s="40">
        <f>IF(GL_Paste!$B17631="","",N(GL_Paste!$H17631)-N(GL_Paste!$G17631))</f>
        <v/>
      </c>
      <c r="B17634" s="43">
        <f>IF(GL_Paste!$B17631="","",DATE(YEAR(GL_Paste!$E17631),MONTH(GL_Paste!$E17631),1))</f>
        <v/>
      </c>
      <c r="C17634">
        <f>IF(GL_Paste!$B17631="","",IF(TRIM(GL_Paste!$M17631)&lt;&gt;"",TRIM(GL_Paste!$M17631),IFERROR(MID(GL_Paste!$I17631,FIND("[",GL_Paste!$I17631)+1,FIND("]",GL_Paste!$I17631)-FIND("[",GL_Paste!$I17631)-1),"")))</f>
        <v/>
      </c>
      <c r="D17634">
        <f>IF(GL_Paste!$B17631="","",IFERROR(INDEX(DeptName,MATCH($C17634,DeptTag,0)),"UNALLOCATED"))</f>
        <v/>
      </c>
      <c r="E17634">
        <f>IF(GL_Paste!$B17631="","",IFERROR(INDEX(AcctCat,MATCH(GL_Paste!$B17631&amp;"",AcctCode,0)),"UNKNOWN"))</f>
        <v/>
      </c>
      <c r="F17634">
        <f>IF(GL_Paste!$B17631="","",IFERROR(INDEX(AcctSub,MATCH(GL_Paste!$B17631&amp;"",AcctCode,0)),"UNKNOWN"))</f>
        <v/>
      </c>
    </row>
    <row r="17635">
      <c r="A17635" s="40">
        <f>IF(GL_Paste!$B17632="","",N(GL_Paste!$H17632)-N(GL_Paste!$G17632))</f>
        <v/>
      </c>
      <c r="B17635" s="43">
        <f>IF(GL_Paste!$B17632="","",DATE(YEAR(GL_Paste!$E17632),MONTH(GL_Paste!$E17632),1))</f>
        <v/>
      </c>
      <c r="C17635">
        <f>IF(GL_Paste!$B17632="","",IF(TRIM(GL_Paste!$M17632)&lt;&gt;"",TRIM(GL_Paste!$M17632),IFERROR(MID(GL_Paste!$I17632,FIND("[",GL_Paste!$I17632)+1,FIND("]",GL_Paste!$I17632)-FIND("[",GL_Paste!$I17632)-1),"")))</f>
        <v/>
      </c>
      <c r="D17635">
        <f>IF(GL_Paste!$B17632="","",IFERROR(INDEX(DeptName,MATCH($C17635,DeptTag,0)),"UNALLOCATED"))</f>
        <v/>
      </c>
      <c r="E17635">
        <f>IF(GL_Paste!$B17632="","",IFERROR(INDEX(AcctCat,MATCH(GL_Paste!$B17632&amp;"",AcctCode,0)),"UNKNOWN"))</f>
        <v/>
      </c>
      <c r="F17635">
        <f>IF(GL_Paste!$B17632="","",IFERROR(INDEX(AcctSub,MATCH(GL_Paste!$B17632&amp;"",AcctCode,0)),"UNKNOWN"))</f>
        <v/>
      </c>
    </row>
    <row r="17636">
      <c r="A17636" s="40">
        <f>IF(GL_Paste!$B17633="","",N(GL_Paste!$H17633)-N(GL_Paste!$G17633))</f>
        <v/>
      </c>
      <c r="B17636" s="43">
        <f>IF(GL_Paste!$B17633="","",DATE(YEAR(GL_Paste!$E17633),MONTH(GL_Paste!$E17633),1))</f>
        <v/>
      </c>
      <c r="C17636">
        <f>IF(GL_Paste!$B17633="","",IF(TRIM(GL_Paste!$M17633)&lt;&gt;"",TRIM(GL_Paste!$M17633),IFERROR(MID(GL_Paste!$I17633,FIND("[",GL_Paste!$I17633)+1,FIND("]",GL_Paste!$I17633)-FIND("[",GL_Paste!$I17633)-1),"")))</f>
        <v/>
      </c>
      <c r="D17636">
        <f>IF(GL_Paste!$B17633="","",IFERROR(INDEX(DeptName,MATCH($C17636,DeptTag,0)),"UNALLOCATED"))</f>
        <v/>
      </c>
      <c r="E17636">
        <f>IF(GL_Paste!$B17633="","",IFERROR(INDEX(AcctCat,MATCH(GL_Paste!$B17633&amp;"",AcctCode,0)),"UNKNOWN"))</f>
        <v/>
      </c>
      <c r="F17636">
        <f>IF(GL_Paste!$B17633="","",IFERROR(INDEX(AcctSub,MATCH(GL_Paste!$B17633&amp;"",AcctCode,0)),"UNKNOWN"))</f>
        <v/>
      </c>
    </row>
    <row r="17637">
      <c r="A17637" s="40">
        <f>IF(GL_Paste!$B17634="","",N(GL_Paste!$H17634)-N(GL_Paste!$G17634))</f>
        <v/>
      </c>
      <c r="B17637" s="43">
        <f>IF(GL_Paste!$B17634="","",DATE(YEAR(GL_Paste!$E17634),MONTH(GL_Paste!$E17634),1))</f>
        <v/>
      </c>
      <c r="C17637">
        <f>IF(GL_Paste!$B17634="","",IF(TRIM(GL_Paste!$M17634)&lt;&gt;"",TRIM(GL_Paste!$M17634),IFERROR(MID(GL_Paste!$I17634,FIND("[",GL_Paste!$I17634)+1,FIND("]",GL_Paste!$I17634)-FIND("[",GL_Paste!$I17634)-1),"")))</f>
        <v/>
      </c>
      <c r="D17637">
        <f>IF(GL_Paste!$B17634="","",IFERROR(INDEX(DeptName,MATCH($C17637,DeptTag,0)),"UNALLOCATED"))</f>
        <v/>
      </c>
      <c r="E17637">
        <f>IF(GL_Paste!$B17634="","",IFERROR(INDEX(AcctCat,MATCH(GL_Paste!$B17634&amp;"",AcctCode,0)),"UNKNOWN"))</f>
        <v/>
      </c>
      <c r="F17637">
        <f>IF(GL_Paste!$B17634="","",IFERROR(INDEX(AcctSub,MATCH(GL_Paste!$B17634&amp;"",AcctCode,0)),"UNKNOWN"))</f>
        <v/>
      </c>
    </row>
    <row r="17638">
      <c r="A17638" s="40">
        <f>IF(GL_Paste!$B17635="","",N(GL_Paste!$H17635)-N(GL_Paste!$G17635))</f>
        <v/>
      </c>
      <c r="B17638" s="43">
        <f>IF(GL_Paste!$B17635="","",DATE(YEAR(GL_Paste!$E17635),MONTH(GL_Paste!$E17635),1))</f>
        <v/>
      </c>
      <c r="C17638">
        <f>IF(GL_Paste!$B17635="","",IF(TRIM(GL_Paste!$M17635)&lt;&gt;"",TRIM(GL_Paste!$M17635),IFERROR(MID(GL_Paste!$I17635,FIND("[",GL_Paste!$I17635)+1,FIND("]",GL_Paste!$I17635)-FIND("[",GL_Paste!$I17635)-1),"")))</f>
        <v/>
      </c>
      <c r="D17638">
        <f>IF(GL_Paste!$B17635="","",IFERROR(INDEX(DeptName,MATCH($C17638,DeptTag,0)),"UNALLOCATED"))</f>
        <v/>
      </c>
      <c r="E17638">
        <f>IF(GL_Paste!$B17635="","",IFERROR(INDEX(AcctCat,MATCH(GL_Paste!$B17635&amp;"",AcctCode,0)),"UNKNOWN"))</f>
        <v/>
      </c>
      <c r="F17638">
        <f>IF(GL_Paste!$B17635="","",IFERROR(INDEX(AcctSub,MATCH(GL_Paste!$B17635&amp;"",AcctCode,0)),"UNKNOWN"))</f>
        <v/>
      </c>
    </row>
    <row r="17639">
      <c r="A17639" s="40">
        <f>IF(GL_Paste!$B17636="","",N(GL_Paste!$H17636)-N(GL_Paste!$G17636))</f>
        <v/>
      </c>
      <c r="B17639" s="43">
        <f>IF(GL_Paste!$B17636="","",DATE(YEAR(GL_Paste!$E17636),MONTH(GL_Paste!$E17636),1))</f>
        <v/>
      </c>
      <c r="C17639">
        <f>IF(GL_Paste!$B17636="","",IF(TRIM(GL_Paste!$M17636)&lt;&gt;"",TRIM(GL_Paste!$M17636),IFERROR(MID(GL_Paste!$I17636,FIND("[",GL_Paste!$I17636)+1,FIND("]",GL_Paste!$I17636)-FIND("[",GL_Paste!$I17636)-1),"")))</f>
        <v/>
      </c>
      <c r="D17639">
        <f>IF(GL_Paste!$B17636="","",IFERROR(INDEX(DeptName,MATCH($C17639,DeptTag,0)),"UNALLOCATED"))</f>
        <v/>
      </c>
      <c r="E17639">
        <f>IF(GL_Paste!$B17636="","",IFERROR(INDEX(AcctCat,MATCH(GL_Paste!$B17636&amp;"",AcctCode,0)),"UNKNOWN"))</f>
        <v/>
      </c>
      <c r="F17639">
        <f>IF(GL_Paste!$B17636="","",IFERROR(INDEX(AcctSub,MATCH(GL_Paste!$B17636&amp;"",AcctCode,0)),"UNKNOWN"))</f>
        <v/>
      </c>
    </row>
    <row r="17640">
      <c r="A17640" s="40">
        <f>IF(GL_Paste!$B17637="","",N(GL_Paste!$H17637)-N(GL_Paste!$G17637))</f>
        <v/>
      </c>
      <c r="B17640" s="43">
        <f>IF(GL_Paste!$B17637="","",DATE(YEAR(GL_Paste!$E17637),MONTH(GL_Paste!$E17637),1))</f>
        <v/>
      </c>
      <c r="C17640">
        <f>IF(GL_Paste!$B17637="","",IF(TRIM(GL_Paste!$M17637)&lt;&gt;"",TRIM(GL_Paste!$M17637),IFERROR(MID(GL_Paste!$I17637,FIND("[",GL_Paste!$I17637)+1,FIND("]",GL_Paste!$I17637)-FIND("[",GL_Paste!$I17637)-1),"")))</f>
        <v/>
      </c>
      <c r="D17640">
        <f>IF(GL_Paste!$B17637="","",IFERROR(INDEX(DeptName,MATCH($C17640,DeptTag,0)),"UNALLOCATED"))</f>
        <v/>
      </c>
      <c r="E17640">
        <f>IF(GL_Paste!$B17637="","",IFERROR(INDEX(AcctCat,MATCH(GL_Paste!$B17637&amp;"",AcctCode,0)),"UNKNOWN"))</f>
        <v/>
      </c>
      <c r="F17640">
        <f>IF(GL_Paste!$B17637="","",IFERROR(INDEX(AcctSub,MATCH(GL_Paste!$B17637&amp;"",AcctCode,0)),"UNKNOWN"))</f>
        <v/>
      </c>
    </row>
    <row r="17641">
      <c r="A17641" s="40">
        <f>IF(GL_Paste!$B17638="","",N(GL_Paste!$H17638)-N(GL_Paste!$G17638))</f>
        <v/>
      </c>
      <c r="B17641" s="43">
        <f>IF(GL_Paste!$B17638="","",DATE(YEAR(GL_Paste!$E17638),MONTH(GL_Paste!$E17638),1))</f>
        <v/>
      </c>
      <c r="C17641">
        <f>IF(GL_Paste!$B17638="","",IF(TRIM(GL_Paste!$M17638)&lt;&gt;"",TRIM(GL_Paste!$M17638),IFERROR(MID(GL_Paste!$I17638,FIND("[",GL_Paste!$I17638)+1,FIND("]",GL_Paste!$I17638)-FIND("[",GL_Paste!$I17638)-1),"")))</f>
        <v/>
      </c>
      <c r="D17641">
        <f>IF(GL_Paste!$B17638="","",IFERROR(INDEX(DeptName,MATCH($C17641,DeptTag,0)),"UNALLOCATED"))</f>
        <v/>
      </c>
      <c r="E17641">
        <f>IF(GL_Paste!$B17638="","",IFERROR(INDEX(AcctCat,MATCH(GL_Paste!$B17638&amp;"",AcctCode,0)),"UNKNOWN"))</f>
        <v/>
      </c>
      <c r="F17641">
        <f>IF(GL_Paste!$B17638="","",IFERROR(INDEX(AcctSub,MATCH(GL_Paste!$B17638&amp;"",AcctCode,0)),"UNKNOWN"))</f>
        <v/>
      </c>
    </row>
    <row r="17642">
      <c r="A17642" s="40">
        <f>IF(GL_Paste!$B17639="","",N(GL_Paste!$H17639)-N(GL_Paste!$G17639))</f>
        <v/>
      </c>
      <c r="B17642" s="43">
        <f>IF(GL_Paste!$B17639="","",DATE(YEAR(GL_Paste!$E17639),MONTH(GL_Paste!$E17639),1))</f>
        <v/>
      </c>
      <c r="C17642">
        <f>IF(GL_Paste!$B17639="","",IF(TRIM(GL_Paste!$M17639)&lt;&gt;"",TRIM(GL_Paste!$M17639),IFERROR(MID(GL_Paste!$I17639,FIND("[",GL_Paste!$I17639)+1,FIND("]",GL_Paste!$I17639)-FIND("[",GL_Paste!$I17639)-1),"")))</f>
        <v/>
      </c>
      <c r="D17642">
        <f>IF(GL_Paste!$B17639="","",IFERROR(INDEX(DeptName,MATCH($C17642,DeptTag,0)),"UNALLOCATED"))</f>
        <v/>
      </c>
      <c r="E17642">
        <f>IF(GL_Paste!$B17639="","",IFERROR(INDEX(AcctCat,MATCH(GL_Paste!$B17639&amp;"",AcctCode,0)),"UNKNOWN"))</f>
        <v/>
      </c>
      <c r="F17642">
        <f>IF(GL_Paste!$B17639="","",IFERROR(INDEX(AcctSub,MATCH(GL_Paste!$B17639&amp;"",AcctCode,0)),"UNKNOWN"))</f>
        <v/>
      </c>
    </row>
    <row r="17643">
      <c r="A17643" s="40">
        <f>IF(GL_Paste!$B17640="","",N(GL_Paste!$H17640)-N(GL_Paste!$G17640))</f>
        <v/>
      </c>
      <c r="B17643" s="43">
        <f>IF(GL_Paste!$B17640="","",DATE(YEAR(GL_Paste!$E17640),MONTH(GL_Paste!$E17640),1))</f>
        <v/>
      </c>
      <c r="C17643">
        <f>IF(GL_Paste!$B17640="","",IF(TRIM(GL_Paste!$M17640)&lt;&gt;"",TRIM(GL_Paste!$M17640),IFERROR(MID(GL_Paste!$I17640,FIND("[",GL_Paste!$I17640)+1,FIND("]",GL_Paste!$I17640)-FIND("[",GL_Paste!$I17640)-1),"")))</f>
        <v/>
      </c>
      <c r="D17643">
        <f>IF(GL_Paste!$B17640="","",IFERROR(INDEX(DeptName,MATCH($C17643,DeptTag,0)),"UNALLOCATED"))</f>
        <v/>
      </c>
      <c r="E17643">
        <f>IF(GL_Paste!$B17640="","",IFERROR(INDEX(AcctCat,MATCH(GL_Paste!$B17640&amp;"",AcctCode,0)),"UNKNOWN"))</f>
        <v/>
      </c>
      <c r="F17643">
        <f>IF(GL_Paste!$B17640="","",IFERROR(INDEX(AcctSub,MATCH(GL_Paste!$B17640&amp;"",AcctCode,0)),"UNKNOWN"))</f>
        <v/>
      </c>
    </row>
    <row r="17644">
      <c r="A17644" s="40">
        <f>IF(GL_Paste!$B17641="","",N(GL_Paste!$H17641)-N(GL_Paste!$G17641))</f>
        <v/>
      </c>
      <c r="B17644" s="43">
        <f>IF(GL_Paste!$B17641="","",DATE(YEAR(GL_Paste!$E17641),MONTH(GL_Paste!$E17641),1))</f>
        <v/>
      </c>
      <c r="C17644">
        <f>IF(GL_Paste!$B17641="","",IF(TRIM(GL_Paste!$M17641)&lt;&gt;"",TRIM(GL_Paste!$M17641),IFERROR(MID(GL_Paste!$I17641,FIND("[",GL_Paste!$I17641)+1,FIND("]",GL_Paste!$I17641)-FIND("[",GL_Paste!$I17641)-1),"")))</f>
        <v/>
      </c>
      <c r="D17644">
        <f>IF(GL_Paste!$B17641="","",IFERROR(INDEX(DeptName,MATCH($C17644,DeptTag,0)),"UNALLOCATED"))</f>
        <v/>
      </c>
      <c r="E17644">
        <f>IF(GL_Paste!$B17641="","",IFERROR(INDEX(AcctCat,MATCH(GL_Paste!$B17641&amp;"",AcctCode,0)),"UNKNOWN"))</f>
        <v/>
      </c>
      <c r="F17644">
        <f>IF(GL_Paste!$B17641="","",IFERROR(INDEX(AcctSub,MATCH(GL_Paste!$B17641&amp;"",AcctCode,0)),"UNKNOWN"))</f>
        <v/>
      </c>
    </row>
    <row r="17645">
      <c r="A17645" s="40">
        <f>IF(GL_Paste!$B17642="","",N(GL_Paste!$H17642)-N(GL_Paste!$G17642))</f>
        <v/>
      </c>
      <c r="B17645" s="43">
        <f>IF(GL_Paste!$B17642="","",DATE(YEAR(GL_Paste!$E17642),MONTH(GL_Paste!$E17642),1))</f>
        <v/>
      </c>
      <c r="C17645">
        <f>IF(GL_Paste!$B17642="","",IF(TRIM(GL_Paste!$M17642)&lt;&gt;"",TRIM(GL_Paste!$M17642),IFERROR(MID(GL_Paste!$I17642,FIND("[",GL_Paste!$I17642)+1,FIND("]",GL_Paste!$I17642)-FIND("[",GL_Paste!$I17642)-1),"")))</f>
        <v/>
      </c>
      <c r="D17645">
        <f>IF(GL_Paste!$B17642="","",IFERROR(INDEX(DeptName,MATCH($C17645,DeptTag,0)),"UNALLOCATED"))</f>
        <v/>
      </c>
      <c r="E17645">
        <f>IF(GL_Paste!$B17642="","",IFERROR(INDEX(AcctCat,MATCH(GL_Paste!$B17642&amp;"",AcctCode,0)),"UNKNOWN"))</f>
        <v/>
      </c>
      <c r="F17645">
        <f>IF(GL_Paste!$B17642="","",IFERROR(INDEX(AcctSub,MATCH(GL_Paste!$B17642&amp;"",AcctCode,0)),"UNKNOWN"))</f>
        <v/>
      </c>
    </row>
    <row r="17646">
      <c r="A17646" s="40">
        <f>IF(GL_Paste!$B17643="","",N(GL_Paste!$H17643)-N(GL_Paste!$G17643))</f>
        <v/>
      </c>
      <c r="B17646" s="43">
        <f>IF(GL_Paste!$B17643="","",DATE(YEAR(GL_Paste!$E17643),MONTH(GL_Paste!$E17643),1))</f>
        <v/>
      </c>
      <c r="C17646">
        <f>IF(GL_Paste!$B17643="","",IF(TRIM(GL_Paste!$M17643)&lt;&gt;"",TRIM(GL_Paste!$M17643),IFERROR(MID(GL_Paste!$I17643,FIND("[",GL_Paste!$I17643)+1,FIND("]",GL_Paste!$I17643)-FIND("[",GL_Paste!$I17643)-1),"")))</f>
        <v/>
      </c>
      <c r="D17646">
        <f>IF(GL_Paste!$B17643="","",IFERROR(INDEX(DeptName,MATCH($C17646,DeptTag,0)),"UNALLOCATED"))</f>
        <v/>
      </c>
      <c r="E17646">
        <f>IF(GL_Paste!$B17643="","",IFERROR(INDEX(AcctCat,MATCH(GL_Paste!$B17643&amp;"",AcctCode,0)),"UNKNOWN"))</f>
        <v/>
      </c>
      <c r="F17646">
        <f>IF(GL_Paste!$B17643="","",IFERROR(INDEX(AcctSub,MATCH(GL_Paste!$B17643&amp;"",AcctCode,0)),"UNKNOWN"))</f>
        <v/>
      </c>
    </row>
    <row r="17647">
      <c r="A17647" s="40">
        <f>IF(GL_Paste!$B17644="","",N(GL_Paste!$H17644)-N(GL_Paste!$G17644))</f>
        <v/>
      </c>
      <c r="B17647" s="43">
        <f>IF(GL_Paste!$B17644="","",DATE(YEAR(GL_Paste!$E17644),MONTH(GL_Paste!$E17644),1))</f>
        <v/>
      </c>
      <c r="C17647">
        <f>IF(GL_Paste!$B17644="","",IF(TRIM(GL_Paste!$M17644)&lt;&gt;"",TRIM(GL_Paste!$M17644),IFERROR(MID(GL_Paste!$I17644,FIND("[",GL_Paste!$I17644)+1,FIND("]",GL_Paste!$I17644)-FIND("[",GL_Paste!$I17644)-1),"")))</f>
        <v/>
      </c>
      <c r="D17647">
        <f>IF(GL_Paste!$B17644="","",IFERROR(INDEX(DeptName,MATCH($C17647,DeptTag,0)),"UNALLOCATED"))</f>
        <v/>
      </c>
      <c r="E17647">
        <f>IF(GL_Paste!$B17644="","",IFERROR(INDEX(AcctCat,MATCH(GL_Paste!$B17644&amp;"",AcctCode,0)),"UNKNOWN"))</f>
        <v/>
      </c>
      <c r="F17647">
        <f>IF(GL_Paste!$B17644="","",IFERROR(INDEX(AcctSub,MATCH(GL_Paste!$B17644&amp;"",AcctCode,0)),"UNKNOWN"))</f>
        <v/>
      </c>
    </row>
    <row r="17648">
      <c r="A17648" s="40">
        <f>IF(GL_Paste!$B17645="","",N(GL_Paste!$H17645)-N(GL_Paste!$G17645))</f>
        <v/>
      </c>
      <c r="B17648" s="43">
        <f>IF(GL_Paste!$B17645="","",DATE(YEAR(GL_Paste!$E17645),MONTH(GL_Paste!$E17645),1))</f>
        <v/>
      </c>
      <c r="C17648">
        <f>IF(GL_Paste!$B17645="","",IF(TRIM(GL_Paste!$M17645)&lt;&gt;"",TRIM(GL_Paste!$M17645),IFERROR(MID(GL_Paste!$I17645,FIND("[",GL_Paste!$I17645)+1,FIND("]",GL_Paste!$I17645)-FIND("[",GL_Paste!$I17645)-1),"")))</f>
        <v/>
      </c>
      <c r="D17648">
        <f>IF(GL_Paste!$B17645="","",IFERROR(INDEX(DeptName,MATCH($C17648,DeptTag,0)),"UNALLOCATED"))</f>
        <v/>
      </c>
      <c r="E17648">
        <f>IF(GL_Paste!$B17645="","",IFERROR(INDEX(AcctCat,MATCH(GL_Paste!$B17645&amp;"",AcctCode,0)),"UNKNOWN"))</f>
        <v/>
      </c>
      <c r="F17648">
        <f>IF(GL_Paste!$B17645="","",IFERROR(INDEX(AcctSub,MATCH(GL_Paste!$B17645&amp;"",AcctCode,0)),"UNKNOWN"))</f>
        <v/>
      </c>
    </row>
    <row r="17649">
      <c r="A17649" s="40">
        <f>IF(GL_Paste!$B17646="","",N(GL_Paste!$H17646)-N(GL_Paste!$G17646))</f>
        <v/>
      </c>
      <c r="B17649" s="43">
        <f>IF(GL_Paste!$B17646="","",DATE(YEAR(GL_Paste!$E17646),MONTH(GL_Paste!$E17646),1))</f>
        <v/>
      </c>
      <c r="C17649">
        <f>IF(GL_Paste!$B17646="","",IF(TRIM(GL_Paste!$M17646)&lt;&gt;"",TRIM(GL_Paste!$M17646),IFERROR(MID(GL_Paste!$I17646,FIND("[",GL_Paste!$I17646)+1,FIND("]",GL_Paste!$I17646)-FIND("[",GL_Paste!$I17646)-1),"")))</f>
        <v/>
      </c>
      <c r="D17649">
        <f>IF(GL_Paste!$B17646="","",IFERROR(INDEX(DeptName,MATCH($C17649,DeptTag,0)),"UNALLOCATED"))</f>
        <v/>
      </c>
      <c r="E17649">
        <f>IF(GL_Paste!$B17646="","",IFERROR(INDEX(AcctCat,MATCH(GL_Paste!$B17646&amp;"",AcctCode,0)),"UNKNOWN"))</f>
        <v/>
      </c>
      <c r="F17649">
        <f>IF(GL_Paste!$B17646="","",IFERROR(INDEX(AcctSub,MATCH(GL_Paste!$B17646&amp;"",AcctCode,0)),"UNKNOWN"))</f>
        <v/>
      </c>
    </row>
    <row r="17650">
      <c r="A17650" s="40">
        <f>IF(GL_Paste!$B17647="","",N(GL_Paste!$H17647)-N(GL_Paste!$G17647))</f>
        <v/>
      </c>
      <c r="B17650" s="43">
        <f>IF(GL_Paste!$B17647="","",DATE(YEAR(GL_Paste!$E17647),MONTH(GL_Paste!$E17647),1))</f>
        <v/>
      </c>
      <c r="C17650">
        <f>IF(GL_Paste!$B17647="","",IF(TRIM(GL_Paste!$M17647)&lt;&gt;"",TRIM(GL_Paste!$M17647),IFERROR(MID(GL_Paste!$I17647,FIND("[",GL_Paste!$I17647)+1,FIND("]",GL_Paste!$I17647)-FIND("[",GL_Paste!$I17647)-1),"")))</f>
        <v/>
      </c>
      <c r="D17650">
        <f>IF(GL_Paste!$B17647="","",IFERROR(INDEX(DeptName,MATCH($C17650,DeptTag,0)),"UNALLOCATED"))</f>
        <v/>
      </c>
      <c r="E17650">
        <f>IF(GL_Paste!$B17647="","",IFERROR(INDEX(AcctCat,MATCH(GL_Paste!$B17647&amp;"",AcctCode,0)),"UNKNOWN"))</f>
        <v/>
      </c>
      <c r="F17650">
        <f>IF(GL_Paste!$B17647="","",IFERROR(INDEX(AcctSub,MATCH(GL_Paste!$B17647&amp;"",AcctCode,0)),"UNKNOWN"))</f>
        <v/>
      </c>
    </row>
    <row r="17651">
      <c r="A17651" s="40">
        <f>IF(GL_Paste!$B17648="","",N(GL_Paste!$H17648)-N(GL_Paste!$G17648))</f>
        <v/>
      </c>
      <c r="B17651" s="43">
        <f>IF(GL_Paste!$B17648="","",DATE(YEAR(GL_Paste!$E17648),MONTH(GL_Paste!$E17648),1))</f>
        <v/>
      </c>
      <c r="C17651">
        <f>IF(GL_Paste!$B17648="","",IF(TRIM(GL_Paste!$M17648)&lt;&gt;"",TRIM(GL_Paste!$M17648),IFERROR(MID(GL_Paste!$I17648,FIND("[",GL_Paste!$I17648)+1,FIND("]",GL_Paste!$I17648)-FIND("[",GL_Paste!$I17648)-1),"")))</f>
        <v/>
      </c>
      <c r="D17651">
        <f>IF(GL_Paste!$B17648="","",IFERROR(INDEX(DeptName,MATCH($C17651,DeptTag,0)),"UNALLOCATED"))</f>
        <v/>
      </c>
      <c r="E17651">
        <f>IF(GL_Paste!$B17648="","",IFERROR(INDEX(AcctCat,MATCH(GL_Paste!$B17648&amp;"",AcctCode,0)),"UNKNOWN"))</f>
        <v/>
      </c>
      <c r="F17651">
        <f>IF(GL_Paste!$B17648="","",IFERROR(INDEX(AcctSub,MATCH(GL_Paste!$B17648&amp;"",AcctCode,0)),"UNKNOWN"))</f>
        <v/>
      </c>
    </row>
    <row r="17652">
      <c r="A17652" s="40">
        <f>IF(GL_Paste!$B17649="","",N(GL_Paste!$H17649)-N(GL_Paste!$G17649))</f>
        <v/>
      </c>
      <c r="B17652" s="43">
        <f>IF(GL_Paste!$B17649="","",DATE(YEAR(GL_Paste!$E17649),MONTH(GL_Paste!$E17649),1))</f>
        <v/>
      </c>
      <c r="C17652">
        <f>IF(GL_Paste!$B17649="","",IF(TRIM(GL_Paste!$M17649)&lt;&gt;"",TRIM(GL_Paste!$M17649),IFERROR(MID(GL_Paste!$I17649,FIND("[",GL_Paste!$I17649)+1,FIND("]",GL_Paste!$I17649)-FIND("[",GL_Paste!$I17649)-1),"")))</f>
        <v/>
      </c>
      <c r="D17652">
        <f>IF(GL_Paste!$B17649="","",IFERROR(INDEX(DeptName,MATCH($C17652,DeptTag,0)),"UNALLOCATED"))</f>
        <v/>
      </c>
      <c r="E17652">
        <f>IF(GL_Paste!$B17649="","",IFERROR(INDEX(AcctCat,MATCH(GL_Paste!$B17649&amp;"",AcctCode,0)),"UNKNOWN"))</f>
        <v/>
      </c>
      <c r="F17652">
        <f>IF(GL_Paste!$B17649="","",IFERROR(INDEX(AcctSub,MATCH(GL_Paste!$B17649&amp;"",AcctCode,0)),"UNKNOWN"))</f>
        <v/>
      </c>
    </row>
    <row r="17653">
      <c r="A17653" s="40">
        <f>IF(GL_Paste!$B17650="","",N(GL_Paste!$H17650)-N(GL_Paste!$G17650))</f>
        <v/>
      </c>
      <c r="B17653" s="43">
        <f>IF(GL_Paste!$B17650="","",DATE(YEAR(GL_Paste!$E17650),MONTH(GL_Paste!$E17650),1))</f>
        <v/>
      </c>
      <c r="C17653">
        <f>IF(GL_Paste!$B17650="","",IF(TRIM(GL_Paste!$M17650)&lt;&gt;"",TRIM(GL_Paste!$M17650),IFERROR(MID(GL_Paste!$I17650,FIND("[",GL_Paste!$I17650)+1,FIND("]",GL_Paste!$I17650)-FIND("[",GL_Paste!$I17650)-1),"")))</f>
        <v/>
      </c>
      <c r="D17653">
        <f>IF(GL_Paste!$B17650="","",IFERROR(INDEX(DeptName,MATCH($C17653,DeptTag,0)),"UNALLOCATED"))</f>
        <v/>
      </c>
      <c r="E17653">
        <f>IF(GL_Paste!$B17650="","",IFERROR(INDEX(AcctCat,MATCH(GL_Paste!$B17650&amp;"",AcctCode,0)),"UNKNOWN"))</f>
        <v/>
      </c>
      <c r="F17653">
        <f>IF(GL_Paste!$B17650="","",IFERROR(INDEX(AcctSub,MATCH(GL_Paste!$B17650&amp;"",AcctCode,0)),"UNKNOWN"))</f>
        <v/>
      </c>
    </row>
    <row r="17654">
      <c r="A17654" s="40">
        <f>IF(GL_Paste!$B17651="","",N(GL_Paste!$H17651)-N(GL_Paste!$G17651))</f>
        <v/>
      </c>
      <c r="B17654" s="43">
        <f>IF(GL_Paste!$B17651="","",DATE(YEAR(GL_Paste!$E17651),MONTH(GL_Paste!$E17651),1))</f>
        <v/>
      </c>
      <c r="C17654">
        <f>IF(GL_Paste!$B17651="","",IF(TRIM(GL_Paste!$M17651)&lt;&gt;"",TRIM(GL_Paste!$M17651),IFERROR(MID(GL_Paste!$I17651,FIND("[",GL_Paste!$I17651)+1,FIND("]",GL_Paste!$I17651)-FIND("[",GL_Paste!$I17651)-1),"")))</f>
        <v/>
      </c>
      <c r="D17654">
        <f>IF(GL_Paste!$B17651="","",IFERROR(INDEX(DeptName,MATCH($C17654,DeptTag,0)),"UNALLOCATED"))</f>
        <v/>
      </c>
      <c r="E17654">
        <f>IF(GL_Paste!$B17651="","",IFERROR(INDEX(AcctCat,MATCH(GL_Paste!$B17651&amp;"",AcctCode,0)),"UNKNOWN"))</f>
        <v/>
      </c>
      <c r="F17654">
        <f>IF(GL_Paste!$B17651="","",IFERROR(INDEX(AcctSub,MATCH(GL_Paste!$B17651&amp;"",AcctCode,0)),"UNKNOWN"))</f>
        <v/>
      </c>
    </row>
    <row r="17655">
      <c r="A17655" s="40">
        <f>IF(GL_Paste!$B17652="","",N(GL_Paste!$H17652)-N(GL_Paste!$G17652))</f>
        <v/>
      </c>
      <c r="B17655" s="43">
        <f>IF(GL_Paste!$B17652="","",DATE(YEAR(GL_Paste!$E17652),MONTH(GL_Paste!$E17652),1))</f>
        <v/>
      </c>
      <c r="C17655">
        <f>IF(GL_Paste!$B17652="","",IF(TRIM(GL_Paste!$M17652)&lt;&gt;"",TRIM(GL_Paste!$M17652),IFERROR(MID(GL_Paste!$I17652,FIND("[",GL_Paste!$I17652)+1,FIND("]",GL_Paste!$I17652)-FIND("[",GL_Paste!$I17652)-1),"")))</f>
        <v/>
      </c>
      <c r="D17655">
        <f>IF(GL_Paste!$B17652="","",IFERROR(INDEX(DeptName,MATCH($C17655,DeptTag,0)),"UNALLOCATED"))</f>
        <v/>
      </c>
      <c r="E17655">
        <f>IF(GL_Paste!$B17652="","",IFERROR(INDEX(AcctCat,MATCH(GL_Paste!$B17652&amp;"",AcctCode,0)),"UNKNOWN"))</f>
        <v/>
      </c>
      <c r="F17655">
        <f>IF(GL_Paste!$B17652="","",IFERROR(INDEX(AcctSub,MATCH(GL_Paste!$B17652&amp;"",AcctCode,0)),"UNKNOWN"))</f>
        <v/>
      </c>
    </row>
    <row r="17656">
      <c r="A17656" s="40">
        <f>IF(GL_Paste!$B17653="","",N(GL_Paste!$H17653)-N(GL_Paste!$G17653))</f>
        <v/>
      </c>
      <c r="B17656" s="43">
        <f>IF(GL_Paste!$B17653="","",DATE(YEAR(GL_Paste!$E17653),MONTH(GL_Paste!$E17653),1))</f>
        <v/>
      </c>
      <c r="C17656">
        <f>IF(GL_Paste!$B17653="","",IF(TRIM(GL_Paste!$M17653)&lt;&gt;"",TRIM(GL_Paste!$M17653),IFERROR(MID(GL_Paste!$I17653,FIND("[",GL_Paste!$I17653)+1,FIND("]",GL_Paste!$I17653)-FIND("[",GL_Paste!$I17653)-1),"")))</f>
        <v/>
      </c>
      <c r="D17656">
        <f>IF(GL_Paste!$B17653="","",IFERROR(INDEX(DeptName,MATCH($C17656,DeptTag,0)),"UNALLOCATED"))</f>
        <v/>
      </c>
      <c r="E17656">
        <f>IF(GL_Paste!$B17653="","",IFERROR(INDEX(AcctCat,MATCH(GL_Paste!$B17653&amp;"",AcctCode,0)),"UNKNOWN"))</f>
        <v/>
      </c>
      <c r="F17656">
        <f>IF(GL_Paste!$B17653="","",IFERROR(INDEX(AcctSub,MATCH(GL_Paste!$B17653&amp;"",AcctCode,0)),"UNKNOWN"))</f>
        <v/>
      </c>
    </row>
    <row r="17657">
      <c r="A17657" s="40">
        <f>IF(GL_Paste!$B17654="","",N(GL_Paste!$H17654)-N(GL_Paste!$G17654))</f>
        <v/>
      </c>
      <c r="B17657" s="43">
        <f>IF(GL_Paste!$B17654="","",DATE(YEAR(GL_Paste!$E17654),MONTH(GL_Paste!$E17654),1))</f>
        <v/>
      </c>
      <c r="C17657">
        <f>IF(GL_Paste!$B17654="","",IF(TRIM(GL_Paste!$M17654)&lt;&gt;"",TRIM(GL_Paste!$M17654),IFERROR(MID(GL_Paste!$I17654,FIND("[",GL_Paste!$I17654)+1,FIND("]",GL_Paste!$I17654)-FIND("[",GL_Paste!$I17654)-1),"")))</f>
        <v/>
      </c>
      <c r="D17657">
        <f>IF(GL_Paste!$B17654="","",IFERROR(INDEX(DeptName,MATCH($C17657,DeptTag,0)),"UNALLOCATED"))</f>
        <v/>
      </c>
      <c r="E17657">
        <f>IF(GL_Paste!$B17654="","",IFERROR(INDEX(AcctCat,MATCH(GL_Paste!$B17654&amp;"",AcctCode,0)),"UNKNOWN"))</f>
        <v/>
      </c>
      <c r="F17657">
        <f>IF(GL_Paste!$B17654="","",IFERROR(INDEX(AcctSub,MATCH(GL_Paste!$B17654&amp;"",AcctCode,0)),"UNKNOWN"))</f>
        <v/>
      </c>
    </row>
    <row r="17658">
      <c r="A17658" s="40">
        <f>IF(GL_Paste!$B17655="","",N(GL_Paste!$H17655)-N(GL_Paste!$G17655))</f>
        <v/>
      </c>
      <c r="B17658" s="43">
        <f>IF(GL_Paste!$B17655="","",DATE(YEAR(GL_Paste!$E17655),MONTH(GL_Paste!$E17655),1))</f>
        <v/>
      </c>
      <c r="C17658">
        <f>IF(GL_Paste!$B17655="","",IF(TRIM(GL_Paste!$M17655)&lt;&gt;"",TRIM(GL_Paste!$M17655),IFERROR(MID(GL_Paste!$I17655,FIND("[",GL_Paste!$I17655)+1,FIND("]",GL_Paste!$I17655)-FIND("[",GL_Paste!$I17655)-1),"")))</f>
        <v/>
      </c>
      <c r="D17658">
        <f>IF(GL_Paste!$B17655="","",IFERROR(INDEX(DeptName,MATCH($C17658,DeptTag,0)),"UNALLOCATED"))</f>
        <v/>
      </c>
      <c r="E17658">
        <f>IF(GL_Paste!$B17655="","",IFERROR(INDEX(AcctCat,MATCH(GL_Paste!$B17655&amp;"",AcctCode,0)),"UNKNOWN"))</f>
        <v/>
      </c>
      <c r="F17658">
        <f>IF(GL_Paste!$B17655="","",IFERROR(INDEX(AcctSub,MATCH(GL_Paste!$B17655&amp;"",AcctCode,0)),"UNKNOWN"))</f>
        <v/>
      </c>
    </row>
    <row r="17659">
      <c r="A17659" s="40">
        <f>IF(GL_Paste!$B17656="","",N(GL_Paste!$H17656)-N(GL_Paste!$G17656))</f>
        <v/>
      </c>
      <c r="B17659" s="43">
        <f>IF(GL_Paste!$B17656="","",DATE(YEAR(GL_Paste!$E17656),MONTH(GL_Paste!$E17656),1))</f>
        <v/>
      </c>
      <c r="C17659">
        <f>IF(GL_Paste!$B17656="","",IF(TRIM(GL_Paste!$M17656)&lt;&gt;"",TRIM(GL_Paste!$M17656),IFERROR(MID(GL_Paste!$I17656,FIND("[",GL_Paste!$I17656)+1,FIND("]",GL_Paste!$I17656)-FIND("[",GL_Paste!$I17656)-1),"")))</f>
        <v/>
      </c>
      <c r="D17659">
        <f>IF(GL_Paste!$B17656="","",IFERROR(INDEX(DeptName,MATCH($C17659,DeptTag,0)),"UNALLOCATED"))</f>
        <v/>
      </c>
      <c r="E17659">
        <f>IF(GL_Paste!$B17656="","",IFERROR(INDEX(AcctCat,MATCH(GL_Paste!$B17656&amp;"",AcctCode,0)),"UNKNOWN"))</f>
        <v/>
      </c>
      <c r="F17659">
        <f>IF(GL_Paste!$B17656="","",IFERROR(INDEX(AcctSub,MATCH(GL_Paste!$B17656&amp;"",AcctCode,0)),"UNKNOWN"))</f>
        <v/>
      </c>
    </row>
    <row r="17660">
      <c r="A17660" s="40">
        <f>IF(GL_Paste!$B17657="","",N(GL_Paste!$H17657)-N(GL_Paste!$G17657))</f>
        <v/>
      </c>
      <c r="B17660" s="43">
        <f>IF(GL_Paste!$B17657="","",DATE(YEAR(GL_Paste!$E17657),MONTH(GL_Paste!$E17657),1))</f>
        <v/>
      </c>
      <c r="C17660">
        <f>IF(GL_Paste!$B17657="","",IF(TRIM(GL_Paste!$M17657)&lt;&gt;"",TRIM(GL_Paste!$M17657),IFERROR(MID(GL_Paste!$I17657,FIND("[",GL_Paste!$I17657)+1,FIND("]",GL_Paste!$I17657)-FIND("[",GL_Paste!$I17657)-1),"")))</f>
        <v/>
      </c>
      <c r="D17660">
        <f>IF(GL_Paste!$B17657="","",IFERROR(INDEX(DeptName,MATCH($C17660,DeptTag,0)),"UNALLOCATED"))</f>
        <v/>
      </c>
      <c r="E17660">
        <f>IF(GL_Paste!$B17657="","",IFERROR(INDEX(AcctCat,MATCH(GL_Paste!$B17657&amp;"",AcctCode,0)),"UNKNOWN"))</f>
        <v/>
      </c>
      <c r="F17660">
        <f>IF(GL_Paste!$B17657="","",IFERROR(INDEX(AcctSub,MATCH(GL_Paste!$B17657&amp;"",AcctCode,0)),"UNKNOWN"))</f>
        <v/>
      </c>
    </row>
    <row r="17661">
      <c r="A17661" s="40">
        <f>IF(GL_Paste!$B17658="","",N(GL_Paste!$H17658)-N(GL_Paste!$G17658))</f>
        <v/>
      </c>
      <c r="B17661" s="43">
        <f>IF(GL_Paste!$B17658="","",DATE(YEAR(GL_Paste!$E17658),MONTH(GL_Paste!$E17658),1))</f>
        <v/>
      </c>
      <c r="C17661">
        <f>IF(GL_Paste!$B17658="","",IF(TRIM(GL_Paste!$M17658)&lt;&gt;"",TRIM(GL_Paste!$M17658),IFERROR(MID(GL_Paste!$I17658,FIND("[",GL_Paste!$I17658)+1,FIND("]",GL_Paste!$I17658)-FIND("[",GL_Paste!$I17658)-1),"")))</f>
        <v/>
      </c>
      <c r="D17661">
        <f>IF(GL_Paste!$B17658="","",IFERROR(INDEX(DeptName,MATCH($C17661,DeptTag,0)),"UNALLOCATED"))</f>
        <v/>
      </c>
      <c r="E17661">
        <f>IF(GL_Paste!$B17658="","",IFERROR(INDEX(AcctCat,MATCH(GL_Paste!$B17658&amp;"",AcctCode,0)),"UNKNOWN"))</f>
        <v/>
      </c>
      <c r="F17661">
        <f>IF(GL_Paste!$B17658="","",IFERROR(INDEX(AcctSub,MATCH(GL_Paste!$B17658&amp;"",AcctCode,0)),"UNKNOWN"))</f>
        <v/>
      </c>
    </row>
    <row r="17662">
      <c r="A17662" s="40">
        <f>IF(GL_Paste!$B17659="","",N(GL_Paste!$H17659)-N(GL_Paste!$G17659))</f>
        <v/>
      </c>
      <c r="B17662" s="43">
        <f>IF(GL_Paste!$B17659="","",DATE(YEAR(GL_Paste!$E17659),MONTH(GL_Paste!$E17659),1))</f>
        <v/>
      </c>
      <c r="C17662">
        <f>IF(GL_Paste!$B17659="","",IF(TRIM(GL_Paste!$M17659)&lt;&gt;"",TRIM(GL_Paste!$M17659),IFERROR(MID(GL_Paste!$I17659,FIND("[",GL_Paste!$I17659)+1,FIND("]",GL_Paste!$I17659)-FIND("[",GL_Paste!$I17659)-1),"")))</f>
        <v/>
      </c>
      <c r="D17662">
        <f>IF(GL_Paste!$B17659="","",IFERROR(INDEX(DeptName,MATCH($C17662,DeptTag,0)),"UNALLOCATED"))</f>
        <v/>
      </c>
      <c r="E17662">
        <f>IF(GL_Paste!$B17659="","",IFERROR(INDEX(AcctCat,MATCH(GL_Paste!$B17659&amp;"",AcctCode,0)),"UNKNOWN"))</f>
        <v/>
      </c>
      <c r="F17662">
        <f>IF(GL_Paste!$B17659="","",IFERROR(INDEX(AcctSub,MATCH(GL_Paste!$B17659&amp;"",AcctCode,0)),"UNKNOWN"))</f>
        <v/>
      </c>
    </row>
    <row r="17663">
      <c r="A17663" s="40">
        <f>IF(GL_Paste!$B17660="","",N(GL_Paste!$H17660)-N(GL_Paste!$G17660))</f>
        <v/>
      </c>
      <c r="B17663" s="43">
        <f>IF(GL_Paste!$B17660="","",DATE(YEAR(GL_Paste!$E17660),MONTH(GL_Paste!$E17660),1))</f>
        <v/>
      </c>
      <c r="C17663">
        <f>IF(GL_Paste!$B17660="","",IF(TRIM(GL_Paste!$M17660)&lt;&gt;"",TRIM(GL_Paste!$M17660),IFERROR(MID(GL_Paste!$I17660,FIND("[",GL_Paste!$I17660)+1,FIND("]",GL_Paste!$I17660)-FIND("[",GL_Paste!$I17660)-1),"")))</f>
        <v/>
      </c>
      <c r="D17663">
        <f>IF(GL_Paste!$B17660="","",IFERROR(INDEX(DeptName,MATCH($C17663,DeptTag,0)),"UNALLOCATED"))</f>
        <v/>
      </c>
      <c r="E17663">
        <f>IF(GL_Paste!$B17660="","",IFERROR(INDEX(AcctCat,MATCH(GL_Paste!$B17660&amp;"",AcctCode,0)),"UNKNOWN"))</f>
        <v/>
      </c>
      <c r="F17663">
        <f>IF(GL_Paste!$B17660="","",IFERROR(INDEX(AcctSub,MATCH(GL_Paste!$B17660&amp;"",AcctCode,0)),"UNKNOWN"))</f>
        <v/>
      </c>
    </row>
    <row r="17664">
      <c r="A17664" s="40">
        <f>IF(GL_Paste!$B17661="","",N(GL_Paste!$H17661)-N(GL_Paste!$G17661))</f>
        <v/>
      </c>
      <c r="B17664" s="43">
        <f>IF(GL_Paste!$B17661="","",DATE(YEAR(GL_Paste!$E17661),MONTH(GL_Paste!$E17661),1))</f>
        <v/>
      </c>
      <c r="C17664">
        <f>IF(GL_Paste!$B17661="","",IF(TRIM(GL_Paste!$M17661)&lt;&gt;"",TRIM(GL_Paste!$M17661),IFERROR(MID(GL_Paste!$I17661,FIND("[",GL_Paste!$I17661)+1,FIND("]",GL_Paste!$I17661)-FIND("[",GL_Paste!$I17661)-1),"")))</f>
        <v/>
      </c>
      <c r="D17664">
        <f>IF(GL_Paste!$B17661="","",IFERROR(INDEX(DeptName,MATCH($C17664,DeptTag,0)),"UNALLOCATED"))</f>
        <v/>
      </c>
      <c r="E17664">
        <f>IF(GL_Paste!$B17661="","",IFERROR(INDEX(AcctCat,MATCH(GL_Paste!$B17661&amp;"",AcctCode,0)),"UNKNOWN"))</f>
        <v/>
      </c>
      <c r="F17664">
        <f>IF(GL_Paste!$B17661="","",IFERROR(INDEX(AcctSub,MATCH(GL_Paste!$B17661&amp;"",AcctCode,0)),"UNKNOWN"))</f>
        <v/>
      </c>
    </row>
    <row r="17665">
      <c r="A17665" s="40">
        <f>IF(GL_Paste!$B17662="","",N(GL_Paste!$H17662)-N(GL_Paste!$G17662))</f>
        <v/>
      </c>
      <c r="B17665" s="43">
        <f>IF(GL_Paste!$B17662="","",DATE(YEAR(GL_Paste!$E17662),MONTH(GL_Paste!$E17662),1))</f>
        <v/>
      </c>
      <c r="C17665">
        <f>IF(GL_Paste!$B17662="","",IF(TRIM(GL_Paste!$M17662)&lt;&gt;"",TRIM(GL_Paste!$M17662),IFERROR(MID(GL_Paste!$I17662,FIND("[",GL_Paste!$I17662)+1,FIND("]",GL_Paste!$I17662)-FIND("[",GL_Paste!$I17662)-1),"")))</f>
        <v/>
      </c>
      <c r="D17665">
        <f>IF(GL_Paste!$B17662="","",IFERROR(INDEX(DeptName,MATCH($C17665,DeptTag,0)),"UNALLOCATED"))</f>
        <v/>
      </c>
      <c r="E17665">
        <f>IF(GL_Paste!$B17662="","",IFERROR(INDEX(AcctCat,MATCH(GL_Paste!$B17662&amp;"",AcctCode,0)),"UNKNOWN"))</f>
        <v/>
      </c>
      <c r="F17665">
        <f>IF(GL_Paste!$B17662="","",IFERROR(INDEX(AcctSub,MATCH(GL_Paste!$B17662&amp;"",AcctCode,0)),"UNKNOWN"))</f>
        <v/>
      </c>
    </row>
    <row r="17666">
      <c r="A17666" s="40">
        <f>IF(GL_Paste!$B17663="","",N(GL_Paste!$H17663)-N(GL_Paste!$G17663))</f>
        <v/>
      </c>
      <c r="B17666" s="43">
        <f>IF(GL_Paste!$B17663="","",DATE(YEAR(GL_Paste!$E17663),MONTH(GL_Paste!$E17663),1))</f>
        <v/>
      </c>
      <c r="C17666">
        <f>IF(GL_Paste!$B17663="","",IF(TRIM(GL_Paste!$M17663)&lt;&gt;"",TRIM(GL_Paste!$M17663),IFERROR(MID(GL_Paste!$I17663,FIND("[",GL_Paste!$I17663)+1,FIND("]",GL_Paste!$I17663)-FIND("[",GL_Paste!$I17663)-1),"")))</f>
        <v/>
      </c>
      <c r="D17666">
        <f>IF(GL_Paste!$B17663="","",IFERROR(INDEX(DeptName,MATCH($C17666,DeptTag,0)),"UNALLOCATED"))</f>
        <v/>
      </c>
      <c r="E17666">
        <f>IF(GL_Paste!$B17663="","",IFERROR(INDEX(AcctCat,MATCH(GL_Paste!$B17663&amp;"",AcctCode,0)),"UNKNOWN"))</f>
        <v/>
      </c>
      <c r="F17666">
        <f>IF(GL_Paste!$B17663="","",IFERROR(INDEX(AcctSub,MATCH(GL_Paste!$B17663&amp;"",AcctCode,0)),"UNKNOWN"))</f>
        <v/>
      </c>
    </row>
    <row r="17667">
      <c r="A17667" s="40">
        <f>IF(GL_Paste!$B17664="","",N(GL_Paste!$H17664)-N(GL_Paste!$G17664))</f>
        <v/>
      </c>
      <c r="B17667" s="43">
        <f>IF(GL_Paste!$B17664="","",DATE(YEAR(GL_Paste!$E17664),MONTH(GL_Paste!$E17664),1))</f>
        <v/>
      </c>
      <c r="C17667">
        <f>IF(GL_Paste!$B17664="","",IF(TRIM(GL_Paste!$M17664)&lt;&gt;"",TRIM(GL_Paste!$M17664),IFERROR(MID(GL_Paste!$I17664,FIND("[",GL_Paste!$I17664)+1,FIND("]",GL_Paste!$I17664)-FIND("[",GL_Paste!$I17664)-1),"")))</f>
        <v/>
      </c>
      <c r="D17667">
        <f>IF(GL_Paste!$B17664="","",IFERROR(INDEX(DeptName,MATCH($C17667,DeptTag,0)),"UNALLOCATED"))</f>
        <v/>
      </c>
      <c r="E17667">
        <f>IF(GL_Paste!$B17664="","",IFERROR(INDEX(AcctCat,MATCH(GL_Paste!$B17664&amp;"",AcctCode,0)),"UNKNOWN"))</f>
        <v/>
      </c>
      <c r="F17667">
        <f>IF(GL_Paste!$B17664="","",IFERROR(INDEX(AcctSub,MATCH(GL_Paste!$B17664&amp;"",AcctCode,0)),"UNKNOWN"))</f>
        <v/>
      </c>
    </row>
    <row r="17668">
      <c r="A17668" s="40">
        <f>IF(GL_Paste!$B17665="","",N(GL_Paste!$H17665)-N(GL_Paste!$G17665))</f>
        <v/>
      </c>
      <c r="B17668" s="43">
        <f>IF(GL_Paste!$B17665="","",DATE(YEAR(GL_Paste!$E17665),MONTH(GL_Paste!$E17665),1))</f>
        <v/>
      </c>
      <c r="C17668">
        <f>IF(GL_Paste!$B17665="","",IF(TRIM(GL_Paste!$M17665)&lt;&gt;"",TRIM(GL_Paste!$M17665),IFERROR(MID(GL_Paste!$I17665,FIND("[",GL_Paste!$I17665)+1,FIND("]",GL_Paste!$I17665)-FIND("[",GL_Paste!$I17665)-1),"")))</f>
        <v/>
      </c>
      <c r="D17668">
        <f>IF(GL_Paste!$B17665="","",IFERROR(INDEX(DeptName,MATCH($C17668,DeptTag,0)),"UNALLOCATED"))</f>
        <v/>
      </c>
      <c r="E17668">
        <f>IF(GL_Paste!$B17665="","",IFERROR(INDEX(AcctCat,MATCH(GL_Paste!$B17665&amp;"",AcctCode,0)),"UNKNOWN"))</f>
        <v/>
      </c>
      <c r="F17668">
        <f>IF(GL_Paste!$B17665="","",IFERROR(INDEX(AcctSub,MATCH(GL_Paste!$B17665&amp;"",AcctCode,0)),"UNKNOWN"))</f>
        <v/>
      </c>
    </row>
    <row r="17669">
      <c r="A17669" s="40">
        <f>IF(GL_Paste!$B17666="","",N(GL_Paste!$H17666)-N(GL_Paste!$G17666))</f>
        <v/>
      </c>
      <c r="B17669" s="43">
        <f>IF(GL_Paste!$B17666="","",DATE(YEAR(GL_Paste!$E17666),MONTH(GL_Paste!$E17666),1))</f>
        <v/>
      </c>
      <c r="C17669">
        <f>IF(GL_Paste!$B17666="","",IF(TRIM(GL_Paste!$M17666)&lt;&gt;"",TRIM(GL_Paste!$M17666),IFERROR(MID(GL_Paste!$I17666,FIND("[",GL_Paste!$I17666)+1,FIND("]",GL_Paste!$I17666)-FIND("[",GL_Paste!$I17666)-1),"")))</f>
        <v/>
      </c>
      <c r="D17669">
        <f>IF(GL_Paste!$B17666="","",IFERROR(INDEX(DeptName,MATCH($C17669,DeptTag,0)),"UNALLOCATED"))</f>
        <v/>
      </c>
      <c r="E17669">
        <f>IF(GL_Paste!$B17666="","",IFERROR(INDEX(AcctCat,MATCH(GL_Paste!$B17666&amp;"",AcctCode,0)),"UNKNOWN"))</f>
        <v/>
      </c>
      <c r="F17669">
        <f>IF(GL_Paste!$B17666="","",IFERROR(INDEX(AcctSub,MATCH(GL_Paste!$B17666&amp;"",AcctCode,0)),"UNKNOWN"))</f>
        <v/>
      </c>
    </row>
    <row r="17670">
      <c r="A17670" s="40">
        <f>IF(GL_Paste!$B17667="","",N(GL_Paste!$H17667)-N(GL_Paste!$G17667))</f>
        <v/>
      </c>
      <c r="B17670" s="43">
        <f>IF(GL_Paste!$B17667="","",DATE(YEAR(GL_Paste!$E17667),MONTH(GL_Paste!$E17667),1))</f>
        <v/>
      </c>
      <c r="C17670">
        <f>IF(GL_Paste!$B17667="","",IF(TRIM(GL_Paste!$M17667)&lt;&gt;"",TRIM(GL_Paste!$M17667),IFERROR(MID(GL_Paste!$I17667,FIND("[",GL_Paste!$I17667)+1,FIND("]",GL_Paste!$I17667)-FIND("[",GL_Paste!$I17667)-1),"")))</f>
        <v/>
      </c>
      <c r="D17670">
        <f>IF(GL_Paste!$B17667="","",IFERROR(INDEX(DeptName,MATCH($C17670,DeptTag,0)),"UNALLOCATED"))</f>
        <v/>
      </c>
      <c r="E17670">
        <f>IF(GL_Paste!$B17667="","",IFERROR(INDEX(AcctCat,MATCH(GL_Paste!$B17667&amp;"",AcctCode,0)),"UNKNOWN"))</f>
        <v/>
      </c>
      <c r="F17670">
        <f>IF(GL_Paste!$B17667="","",IFERROR(INDEX(AcctSub,MATCH(GL_Paste!$B17667&amp;"",AcctCode,0)),"UNKNOWN"))</f>
        <v/>
      </c>
    </row>
    <row r="17671">
      <c r="A17671" s="40">
        <f>IF(GL_Paste!$B17668="","",N(GL_Paste!$H17668)-N(GL_Paste!$G17668))</f>
        <v/>
      </c>
      <c r="B17671" s="43">
        <f>IF(GL_Paste!$B17668="","",DATE(YEAR(GL_Paste!$E17668),MONTH(GL_Paste!$E17668),1))</f>
        <v/>
      </c>
      <c r="C17671">
        <f>IF(GL_Paste!$B17668="","",IF(TRIM(GL_Paste!$M17668)&lt;&gt;"",TRIM(GL_Paste!$M17668),IFERROR(MID(GL_Paste!$I17668,FIND("[",GL_Paste!$I17668)+1,FIND("]",GL_Paste!$I17668)-FIND("[",GL_Paste!$I17668)-1),"")))</f>
        <v/>
      </c>
      <c r="D17671">
        <f>IF(GL_Paste!$B17668="","",IFERROR(INDEX(DeptName,MATCH($C17671,DeptTag,0)),"UNALLOCATED"))</f>
        <v/>
      </c>
      <c r="E17671">
        <f>IF(GL_Paste!$B17668="","",IFERROR(INDEX(AcctCat,MATCH(GL_Paste!$B17668&amp;"",AcctCode,0)),"UNKNOWN"))</f>
        <v/>
      </c>
      <c r="F17671">
        <f>IF(GL_Paste!$B17668="","",IFERROR(INDEX(AcctSub,MATCH(GL_Paste!$B17668&amp;"",AcctCode,0)),"UNKNOWN"))</f>
        <v/>
      </c>
    </row>
    <row r="17672">
      <c r="A17672" s="40">
        <f>IF(GL_Paste!$B17669="","",N(GL_Paste!$H17669)-N(GL_Paste!$G17669))</f>
        <v/>
      </c>
      <c r="B17672" s="43">
        <f>IF(GL_Paste!$B17669="","",DATE(YEAR(GL_Paste!$E17669),MONTH(GL_Paste!$E17669),1))</f>
        <v/>
      </c>
      <c r="C17672">
        <f>IF(GL_Paste!$B17669="","",IF(TRIM(GL_Paste!$M17669)&lt;&gt;"",TRIM(GL_Paste!$M17669),IFERROR(MID(GL_Paste!$I17669,FIND("[",GL_Paste!$I17669)+1,FIND("]",GL_Paste!$I17669)-FIND("[",GL_Paste!$I17669)-1),"")))</f>
        <v/>
      </c>
      <c r="D17672">
        <f>IF(GL_Paste!$B17669="","",IFERROR(INDEX(DeptName,MATCH($C17672,DeptTag,0)),"UNALLOCATED"))</f>
        <v/>
      </c>
      <c r="E17672">
        <f>IF(GL_Paste!$B17669="","",IFERROR(INDEX(AcctCat,MATCH(GL_Paste!$B17669&amp;"",AcctCode,0)),"UNKNOWN"))</f>
        <v/>
      </c>
      <c r="F17672">
        <f>IF(GL_Paste!$B17669="","",IFERROR(INDEX(AcctSub,MATCH(GL_Paste!$B17669&amp;"",AcctCode,0)),"UNKNOWN"))</f>
        <v/>
      </c>
    </row>
    <row r="17673">
      <c r="A17673" s="40">
        <f>IF(GL_Paste!$B17670="","",N(GL_Paste!$H17670)-N(GL_Paste!$G17670))</f>
        <v/>
      </c>
      <c r="B17673" s="43">
        <f>IF(GL_Paste!$B17670="","",DATE(YEAR(GL_Paste!$E17670),MONTH(GL_Paste!$E17670),1))</f>
        <v/>
      </c>
      <c r="C17673">
        <f>IF(GL_Paste!$B17670="","",IF(TRIM(GL_Paste!$M17670)&lt;&gt;"",TRIM(GL_Paste!$M17670),IFERROR(MID(GL_Paste!$I17670,FIND("[",GL_Paste!$I17670)+1,FIND("]",GL_Paste!$I17670)-FIND("[",GL_Paste!$I17670)-1),"")))</f>
        <v/>
      </c>
      <c r="D17673">
        <f>IF(GL_Paste!$B17670="","",IFERROR(INDEX(DeptName,MATCH($C17673,DeptTag,0)),"UNALLOCATED"))</f>
        <v/>
      </c>
      <c r="E17673">
        <f>IF(GL_Paste!$B17670="","",IFERROR(INDEX(AcctCat,MATCH(GL_Paste!$B17670&amp;"",AcctCode,0)),"UNKNOWN"))</f>
        <v/>
      </c>
      <c r="F17673">
        <f>IF(GL_Paste!$B17670="","",IFERROR(INDEX(AcctSub,MATCH(GL_Paste!$B17670&amp;"",AcctCode,0)),"UNKNOWN"))</f>
        <v/>
      </c>
    </row>
    <row r="17674">
      <c r="A17674" s="40">
        <f>IF(GL_Paste!$B17671="","",N(GL_Paste!$H17671)-N(GL_Paste!$G17671))</f>
        <v/>
      </c>
      <c r="B17674" s="43">
        <f>IF(GL_Paste!$B17671="","",DATE(YEAR(GL_Paste!$E17671),MONTH(GL_Paste!$E17671),1))</f>
        <v/>
      </c>
      <c r="C17674">
        <f>IF(GL_Paste!$B17671="","",IF(TRIM(GL_Paste!$M17671)&lt;&gt;"",TRIM(GL_Paste!$M17671),IFERROR(MID(GL_Paste!$I17671,FIND("[",GL_Paste!$I17671)+1,FIND("]",GL_Paste!$I17671)-FIND("[",GL_Paste!$I17671)-1),"")))</f>
        <v/>
      </c>
      <c r="D17674">
        <f>IF(GL_Paste!$B17671="","",IFERROR(INDEX(DeptName,MATCH($C17674,DeptTag,0)),"UNALLOCATED"))</f>
        <v/>
      </c>
      <c r="E17674">
        <f>IF(GL_Paste!$B17671="","",IFERROR(INDEX(AcctCat,MATCH(GL_Paste!$B17671&amp;"",AcctCode,0)),"UNKNOWN"))</f>
        <v/>
      </c>
      <c r="F17674">
        <f>IF(GL_Paste!$B17671="","",IFERROR(INDEX(AcctSub,MATCH(GL_Paste!$B17671&amp;"",AcctCode,0)),"UNKNOWN"))</f>
        <v/>
      </c>
    </row>
    <row r="17675">
      <c r="A17675" s="40">
        <f>IF(GL_Paste!$B17672="","",N(GL_Paste!$H17672)-N(GL_Paste!$G17672))</f>
        <v/>
      </c>
      <c r="B17675" s="43">
        <f>IF(GL_Paste!$B17672="","",DATE(YEAR(GL_Paste!$E17672),MONTH(GL_Paste!$E17672),1))</f>
        <v/>
      </c>
      <c r="C17675">
        <f>IF(GL_Paste!$B17672="","",IF(TRIM(GL_Paste!$M17672)&lt;&gt;"",TRIM(GL_Paste!$M17672),IFERROR(MID(GL_Paste!$I17672,FIND("[",GL_Paste!$I17672)+1,FIND("]",GL_Paste!$I17672)-FIND("[",GL_Paste!$I17672)-1),"")))</f>
        <v/>
      </c>
      <c r="D17675">
        <f>IF(GL_Paste!$B17672="","",IFERROR(INDEX(DeptName,MATCH($C17675,DeptTag,0)),"UNALLOCATED"))</f>
        <v/>
      </c>
      <c r="E17675">
        <f>IF(GL_Paste!$B17672="","",IFERROR(INDEX(AcctCat,MATCH(GL_Paste!$B17672&amp;"",AcctCode,0)),"UNKNOWN"))</f>
        <v/>
      </c>
      <c r="F17675">
        <f>IF(GL_Paste!$B17672="","",IFERROR(INDEX(AcctSub,MATCH(GL_Paste!$B17672&amp;"",AcctCode,0)),"UNKNOWN"))</f>
        <v/>
      </c>
    </row>
    <row r="17676">
      <c r="A17676" s="40">
        <f>IF(GL_Paste!$B17673="","",N(GL_Paste!$H17673)-N(GL_Paste!$G17673))</f>
        <v/>
      </c>
      <c r="B17676" s="43">
        <f>IF(GL_Paste!$B17673="","",DATE(YEAR(GL_Paste!$E17673),MONTH(GL_Paste!$E17673),1))</f>
        <v/>
      </c>
      <c r="C17676">
        <f>IF(GL_Paste!$B17673="","",IF(TRIM(GL_Paste!$M17673)&lt;&gt;"",TRIM(GL_Paste!$M17673),IFERROR(MID(GL_Paste!$I17673,FIND("[",GL_Paste!$I17673)+1,FIND("]",GL_Paste!$I17673)-FIND("[",GL_Paste!$I17673)-1),"")))</f>
        <v/>
      </c>
      <c r="D17676">
        <f>IF(GL_Paste!$B17673="","",IFERROR(INDEX(DeptName,MATCH($C17676,DeptTag,0)),"UNALLOCATED"))</f>
        <v/>
      </c>
      <c r="E17676">
        <f>IF(GL_Paste!$B17673="","",IFERROR(INDEX(AcctCat,MATCH(GL_Paste!$B17673&amp;"",AcctCode,0)),"UNKNOWN"))</f>
        <v/>
      </c>
      <c r="F17676">
        <f>IF(GL_Paste!$B17673="","",IFERROR(INDEX(AcctSub,MATCH(GL_Paste!$B17673&amp;"",AcctCode,0)),"UNKNOWN"))</f>
        <v/>
      </c>
    </row>
    <row r="17677">
      <c r="A17677" s="40">
        <f>IF(GL_Paste!$B17674="","",N(GL_Paste!$H17674)-N(GL_Paste!$G17674))</f>
        <v/>
      </c>
      <c r="B17677" s="43">
        <f>IF(GL_Paste!$B17674="","",DATE(YEAR(GL_Paste!$E17674),MONTH(GL_Paste!$E17674),1))</f>
        <v/>
      </c>
      <c r="C17677">
        <f>IF(GL_Paste!$B17674="","",IF(TRIM(GL_Paste!$M17674)&lt;&gt;"",TRIM(GL_Paste!$M17674),IFERROR(MID(GL_Paste!$I17674,FIND("[",GL_Paste!$I17674)+1,FIND("]",GL_Paste!$I17674)-FIND("[",GL_Paste!$I17674)-1),"")))</f>
        <v/>
      </c>
      <c r="D17677">
        <f>IF(GL_Paste!$B17674="","",IFERROR(INDEX(DeptName,MATCH($C17677,DeptTag,0)),"UNALLOCATED"))</f>
        <v/>
      </c>
      <c r="E17677">
        <f>IF(GL_Paste!$B17674="","",IFERROR(INDEX(AcctCat,MATCH(GL_Paste!$B17674&amp;"",AcctCode,0)),"UNKNOWN"))</f>
        <v/>
      </c>
      <c r="F17677">
        <f>IF(GL_Paste!$B17674="","",IFERROR(INDEX(AcctSub,MATCH(GL_Paste!$B17674&amp;"",AcctCode,0)),"UNKNOWN"))</f>
        <v/>
      </c>
    </row>
    <row r="17678">
      <c r="A17678" s="40">
        <f>IF(GL_Paste!$B17675="","",N(GL_Paste!$H17675)-N(GL_Paste!$G17675))</f>
        <v/>
      </c>
      <c r="B17678" s="43">
        <f>IF(GL_Paste!$B17675="","",DATE(YEAR(GL_Paste!$E17675),MONTH(GL_Paste!$E17675),1))</f>
        <v/>
      </c>
      <c r="C17678">
        <f>IF(GL_Paste!$B17675="","",IF(TRIM(GL_Paste!$M17675)&lt;&gt;"",TRIM(GL_Paste!$M17675),IFERROR(MID(GL_Paste!$I17675,FIND("[",GL_Paste!$I17675)+1,FIND("]",GL_Paste!$I17675)-FIND("[",GL_Paste!$I17675)-1),"")))</f>
        <v/>
      </c>
      <c r="D17678">
        <f>IF(GL_Paste!$B17675="","",IFERROR(INDEX(DeptName,MATCH($C17678,DeptTag,0)),"UNALLOCATED"))</f>
        <v/>
      </c>
      <c r="E17678">
        <f>IF(GL_Paste!$B17675="","",IFERROR(INDEX(AcctCat,MATCH(GL_Paste!$B17675&amp;"",AcctCode,0)),"UNKNOWN"))</f>
        <v/>
      </c>
      <c r="F17678">
        <f>IF(GL_Paste!$B17675="","",IFERROR(INDEX(AcctSub,MATCH(GL_Paste!$B17675&amp;"",AcctCode,0)),"UNKNOWN"))</f>
        <v/>
      </c>
    </row>
    <row r="17679">
      <c r="A17679" s="40">
        <f>IF(GL_Paste!$B17676="","",N(GL_Paste!$H17676)-N(GL_Paste!$G17676))</f>
        <v/>
      </c>
      <c r="B17679" s="43">
        <f>IF(GL_Paste!$B17676="","",DATE(YEAR(GL_Paste!$E17676),MONTH(GL_Paste!$E17676),1))</f>
        <v/>
      </c>
      <c r="C17679">
        <f>IF(GL_Paste!$B17676="","",IF(TRIM(GL_Paste!$M17676)&lt;&gt;"",TRIM(GL_Paste!$M17676),IFERROR(MID(GL_Paste!$I17676,FIND("[",GL_Paste!$I17676)+1,FIND("]",GL_Paste!$I17676)-FIND("[",GL_Paste!$I17676)-1),"")))</f>
        <v/>
      </c>
      <c r="D17679">
        <f>IF(GL_Paste!$B17676="","",IFERROR(INDEX(DeptName,MATCH($C17679,DeptTag,0)),"UNALLOCATED"))</f>
        <v/>
      </c>
      <c r="E17679">
        <f>IF(GL_Paste!$B17676="","",IFERROR(INDEX(AcctCat,MATCH(GL_Paste!$B17676&amp;"",AcctCode,0)),"UNKNOWN"))</f>
        <v/>
      </c>
      <c r="F17679">
        <f>IF(GL_Paste!$B17676="","",IFERROR(INDEX(AcctSub,MATCH(GL_Paste!$B17676&amp;"",AcctCode,0)),"UNKNOWN"))</f>
        <v/>
      </c>
    </row>
    <row r="17680">
      <c r="A17680" s="40">
        <f>IF(GL_Paste!$B17677="","",N(GL_Paste!$H17677)-N(GL_Paste!$G17677))</f>
        <v/>
      </c>
      <c r="B17680" s="43">
        <f>IF(GL_Paste!$B17677="","",DATE(YEAR(GL_Paste!$E17677),MONTH(GL_Paste!$E17677),1))</f>
        <v/>
      </c>
      <c r="C17680">
        <f>IF(GL_Paste!$B17677="","",IF(TRIM(GL_Paste!$M17677)&lt;&gt;"",TRIM(GL_Paste!$M17677),IFERROR(MID(GL_Paste!$I17677,FIND("[",GL_Paste!$I17677)+1,FIND("]",GL_Paste!$I17677)-FIND("[",GL_Paste!$I17677)-1),"")))</f>
        <v/>
      </c>
      <c r="D17680">
        <f>IF(GL_Paste!$B17677="","",IFERROR(INDEX(DeptName,MATCH($C17680,DeptTag,0)),"UNALLOCATED"))</f>
        <v/>
      </c>
      <c r="E17680">
        <f>IF(GL_Paste!$B17677="","",IFERROR(INDEX(AcctCat,MATCH(GL_Paste!$B17677&amp;"",AcctCode,0)),"UNKNOWN"))</f>
        <v/>
      </c>
      <c r="F17680">
        <f>IF(GL_Paste!$B17677="","",IFERROR(INDEX(AcctSub,MATCH(GL_Paste!$B17677&amp;"",AcctCode,0)),"UNKNOWN"))</f>
        <v/>
      </c>
    </row>
    <row r="17681">
      <c r="A17681" s="40">
        <f>IF(GL_Paste!$B17678="","",N(GL_Paste!$H17678)-N(GL_Paste!$G17678))</f>
        <v/>
      </c>
      <c r="B17681" s="43">
        <f>IF(GL_Paste!$B17678="","",DATE(YEAR(GL_Paste!$E17678),MONTH(GL_Paste!$E17678),1))</f>
        <v/>
      </c>
      <c r="C17681">
        <f>IF(GL_Paste!$B17678="","",IF(TRIM(GL_Paste!$M17678)&lt;&gt;"",TRIM(GL_Paste!$M17678),IFERROR(MID(GL_Paste!$I17678,FIND("[",GL_Paste!$I17678)+1,FIND("]",GL_Paste!$I17678)-FIND("[",GL_Paste!$I17678)-1),"")))</f>
        <v/>
      </c>
      <c r="D17681">
        <f>IF(GL_Paste!$B17678="","",IFERROR(INDEX(DeptName,MATCH($C17681,DeptTag,0)),"UNALLOCATED"))</f>
        <v/>
      </c>
      <c r="E17681">
        <f>IF(GL_Paste!$B17678="","",IFERROR(INDEX(AcctCat,MATCH(GL_Paste!$B17678&amp;"",AcctCode,0)),"UNKNOWN"))</f>
        <v/>
      </c>
      <c r="F17681">
        <f>IF(GL_Paste!$B17678="","",IFERROR(INDEX(AcctSub,MATCH(GL_Paste!$B17678&amp;"",AcctCode,0)),"UNKNOWN"))</f>
        <v/>
      </c>
    </row>
    <row r="17682">
      <c r="A17682" s="40">
        <f>IF(GL_Paste!$B17679="","",N(GL_Paste!$H17679)-N(GL_Paste!$G17679))</f>
        <v/>
      </c>
      <c r="B17682" s="43">
        <f>IF(GL_Paste!$B17679="","",DATE(YEAR(GL_Paste!$E17679),MONTH(GL_Paste!$E17679),1))</f>
        <v/>
      </c>
      <c r="C17682">
        <f>IF(GL_Paste!$B17679="","",IF(TRIM(GL_Paste!$M17679)&lt;&gt;"",TRIM(GL_Paste!$M17679),IFERROR(MID(GL_Paste!$I17679,FIND("[",GL_Paste!$I17679)+1,FIND("]",GL_Paste!$I17679)-FIND("[",GL_Paste!$I17679)-1),"")))</f>
        <v/>
      </c>
      <c r="D17682">
        <f>IF(GL_Paste!$B17679="","",IFERROR(INDEX(DeptName,MATCH($C17682,DeptTag,0)),"UNALLOCATED"))</f>
        <v/>
      </c>
      <c r="E17682">
        <f>IF(GL_Paste!$B17679="","",IFERROR(INDEX(AcctCat,MATCH(GL_Paste!$B17679&amp;"",AcctCode,0)),"UNKNOWN"))</f>
        <v/>
      </c>
      <c r="F17682">
        <f>IF(GL_Paste!$B17679="","",IFERROR(INDEX(AcctSub,MATCH(GL_Paste!$B17679&amp;"",AcctCode,0)),"UNKNOWN"))</f>
        <v/>
      </c>
    </row>
    <row r="17683">
      <c r="A17683" s="40">
        <f>IF(GL_Paste!$B17680="","",N(GL_Paste!$H17680)-N(GL_Paste!$G17680))</f>
        <v/>
      </c>
      <c r="B17683" s="43">
        <f>IF(GL_Paste!$B17680="","",DATE(YEAR(GL_Paste!$E17680),MONTH(GL_Paste!$E17680),1))</f>
        <v/>
      </c>
      <c r="C17683">
        <f>IF(GL_Paste!$B17680="","",IF(TRIM(GL_Paste!$M17680)&lt;&gt;"",TRIM(GL_Paste!$M17680),IFERROR(MID(GL_Paste!$I17680,FIND("[",GL_Paste!$I17680)+1,FIND("]",GL_Paste!$I17680)-FIND("[",GL_Paste!$I17680)-1),"")))</f>
        <v/>
      </c>
      <c r="D17683">
        <f>IF(GL_Paste!$B17680="","",IFERROR(INDEX(DeptName,MATCH($C17683,DeptTag,0)),"UNALLOCATED"))</f>
        <v/>
      </c>
      <c r="E17683">
        <f>IF(GL_Paste!$B17680="","",IFERROR(INDEX(AcctCat,MATCH(GL_Paste!$B17680&amp;"",AcctCode,0)),"UNKNOWN"))</f>
        <v/>
      </c>
      <c r="F17683">
        <f>IF(GL_Paste!$B17680="","",IFERROR(INDEX(AcctSub,MATCH(GL_Paste!$B17680&amp;"",AcctCode,0)),"UNKNOWN"))</f>
        <v/>
      </c>
    </row>
    <row r="17684">
      <c r="A17684" s="40">
        <f>IF(GL_Paste!$B17681="","",N(GL_Paste!$H17681)-N(GL_Paste!$G17681))</f>
        <v/>
      </c>
      <c r="B17684" s="43">
        <f>IF(GL_Paste!$B17681="","",DATE(YEAR(GL_Paste!$E17681),MONTH(GL_Paste!$E17681),1))</f>
        <v/>
      </c>
      <c r="C17684">
        <f>IF(GL_Paste!$B17681="","",IF(TRIM(GL_Paste!$M17681)&lt;&gt;"",TRIM(GL_Paste!$M17681),IFERROR(MID(GL_Paste!$I17681,FIND("[",GL_Paste!$I17681)+1,FIND("]",GL_Paste!$I17681)-FIND("[",GL_Paste!$I17681)-1),"")))</f>
        <v/>
      </c>
      <c r="D17684">
        <f>IF(GL_Paste!$B17681="","",IFERROR(INDEX(DeptName,MATCH($C17684,DeptTag,0)),"UNALLOCATED"))</f>
        <v/>
      </c>
      <c r="E17684">
        <f>IF(GL_Paste!$B17681="","",IFERROR(INDEX(AcctCat,MATCH(GL_Paste!$B17681&amp;"",AcctCode,0)),"UNKNOWN"))</f>
        <v/>
      </c>
      <c r="F17684">
        <f>IF(GL_Paste!$B17681="","",IFERROR(INDEX(AcctSub,MATCH(GL_Paste!$B17681&amp;"",AcctCode,0)),"UNKNOWN"))</f>
        <v/>
      </c>
    </row>
    <row r="17685">
      <c r="A17685" s="40">
        <f>IF(GL_Paste!$B17682="","",N(GL_Paste!$H17682)-N(GL_Paste!$G17682))</f>
        <v/>
      </c>
      <c r="B17685" s="43">
        <f>IF(GL_Paste!$B17682="","",DATE(YEAR(GL_Paste!$E17682),MONTH(GL_Paste!$E17682),1))</f>
        <v/>
      </c>
      <c r="C17685">
        <f>IF(GL_Paste!$B17682="","",IF(TRIM(GL_Paste!$M17682)&lt;&gt;"",TRIM(GL_Paste!$M17682),IFERROR(MID(GL_Paste!$I17682,FIND("[",GL_Paste!$I17682)+1,FIND("]",GL_Paste!$I17682)-FIND("[",GL_Paste!$I17682)-1),"")))</f>
        <v/>
      </c>
      <c r="D17685">
        <f>IF(GL_Paste!$B17682="","",IFERROR(INDEX(DeptName,MATCH($C17685,DeptTag,0)),"UNALLOCATED"))</f>
        <v/>
      </c>
      <c r="E17685">
        <f>IF(GL_Paste!$B17682="","",IFERROR(INDEX(AcctCat,MATCH(GL_Paste!$B17682&amp;"",AcctCode,0)),"UNKNOWN"))</f>
        <v/>
      </c>
      <c r="F17685">
        <f>IF(GL_Paste!$B17682="","",IFERROR(INDEX(AcctSub,MATCH(GL_Paste!$B17682&amp;"",AcctCode,0)),"UNKNOWN"))</f>
        <v/>
      </c>
    </row>
    <row r="17686">
      <c r="A17686" s="40">
        <f>IF(GL_Paste!$B17683="","",N(GL_Paste!$H17683)-N(GL_Paste!$G17683))</f>
        <v/>
      </c>
      <c r="B17686" s="43">
        <f>IF(GL_Paste!$B17683="","",DATE(YEAR(GL_Paste!$E17683),MONTH(GL_Paste!$E17683),1))</f>
        <v/>
      </c>
      <c r="C17686">
        <f>IF(GL_Paste!$B17683="","",IF(TRIM(GL_Paste!$M17683)&lt;&gt;"",TRIM(GL_Paste!$M17683),IFERROR(MID(GL_Paste!$I17683,FIND("[",GL_Paste!$I17683)+1,FIND("]",GL_Paste!$I17683)-FIND("[",GL_Paste!$I17683)-1),"")))</f>
        <v/>
      </c>
      <c r="D17686">
        <f>IF(GL_Paste!$B17683="","",IFERROR(INDEX(DeptName,MATCH($C17686,DeptTag,0)),"UNALLOCATED"))</f>
        <v/>
      </c>
      <c r="E17686">
        <f>IF(GL_Paste!$B17683="","",IFERROR(INDEX(AcctCat,MATCH(GL_Paste!$B17683&amp;"",AcctCode,0)),"UNKNOWN"))</f>
        <v/>
      </c>
      <c r="F17686">
        <f>IF(GL_Paste!$B17683="","",IFERROR(INDEX(AcctSub,MATCH(GL_Paste!$B17683&amp;"",AcctCode,0)),"UNKNOWN"))</f>
        <v/>
      </c>
    </row>
    <row r="17687">
      <c r="A17687" s="40">
        <f>IF(GL_Paste!$B17684="","",N(GL_Paste!$H17684)-N(GL_Paste!$G17684))</f>
        <v/>
      </c>
      <c r="B17687" s="43">
        <f>IF(GL_Paste!$B17684="","",DATE(YEAR(GL_Paste!$E17684),MONTH(GL_Paste!$E17684),1))</f>
        <v/>
      </c>
      <c r="C17687">
        <f>IF(GL_Paste!$B17684="","",IF(TRIM(GL_Paste!$M17684)&lt;&gt;"",TRIM(GL_Paste!$M17684),IFERROR(MID(GL_Paste!$I17684,FIND("[",GL_Paste!$I17684)+1,FIND("]",GL_Paste!$I17684)-FIND("[",GL_Paste!$I17684)-1),"")))</f>
        <v/>
      </c>
      <c r="D17687">
        <f>IF(GL_Paste!$B17684="","",IFERROR(INDEX(DeptName,MATCH($C17687,DeptTag,0)),"UNALLOCATED"))</f>
        <v/>
      </c>
      <c r="E17687">
        <f>IF(GL_Paste!$B17684="","",IFERROR(INDEX(AcctCat,MATCH(GL_Paste!$B17684&amp;"",AcctCode,0)),"UNKNOWN"))</f>
        <v/>
      </c>
      <c r="F17687">
        <f>IF(GL_Paste!$B17684="","",IFERROR(INDEX(AcctSub,MATCH(GL_Paste!$B17684&amp;"",AcctCode,0)),"UNKNOWN"))</f>
        <v/>
      </c>
    </row>
    <row r="17688">
      <c r="A17688" s="40">
        <f>IF(GL_Paste!$B17685="","",N(GL_Paste!$H17685)-N(GL_Paste!$G17685))</f>
        <v/>
      </c>
      <c r="B17688" s="43">
        <f>IF(GL_Paste!$B17685="","",DATE(YEAR(GL_Paste!$E17685),MONTH(GL_Paste!$E17685),1))</f>
        <v/>
      </c>
      <c r="C17688">
        <f>IF(GL_Paste!$B17685="","",IF(TRIM(GL_Paste!$M17685)&lt;&gt;"",TRIM(GL_Paste!$M17685),IFERROR(MID(GL_Paste!$I17685,FIND("[",GL_Paste!$I17685)+1,FIND("]",GL_Paste!$I17685)-FIND("[",GL_Paste!$I17685)-1),"")))</f>
        <v/>
      </c>
      <c r="D17688">
        <f>IF(GL_Paste!$B17685="","",IFERROR(INDEX(DeptName,MATCH($C17688,DeptTag,0)),"UNALLOCATED"))</f>
        <v/>
      </c>
      <c r="E17688">
        <f>IF(GL_Paste!$B17685="","",IFERROR(INDEX(AcctCat,MATCH(GL_Paste!$B17685&amp;"",AcctCode,0)),"UNKNOWN"))</f>
        <v/>
      </c>
      <c r="F17688">
        <f>IF(GL_Paste!$B17685="","",IFERROR(INDEX(AcctSub,MATCH(GL_Paste!$B17685&amp;"",AcctCode,0)),"UNKNOWN"))</f>
        <v/>
      </c>
    </row>
    <row r="17689">
      <c r="A17689" s="40">
        <f>IF(GL_Paste!$B17686="","",N(GL_Paste!$H17686)-N(GL_Paste!$G17686))</f>
        <v/>
      </c>
      <c r="B17689" s="43">
        <f>IF(GL_Paste!$B17686="","",DATE(YEAR(GL_Paste!$E17686),MONTH(GL_Paste!$E17686),1))</f>
        <v/>
      </c>
      <c r="C17689">
        <f>IF(GL_Paste!$B17686="","",IF(TRIM(GL_Paste!$M17686)&lt;&gt;"",TRIM(GL_Paste!$M17686),IFERROR(MID(GL_Paste!$I17686,FIND("[",GL_Paste!$I17686)+1,FIND("]",GL_Paste!$I17686)-FIND("[",GL_Paste!$I17686)-1),"")))</f>
        <v/>
      </c>
      <c r="D17689">
        <f>IF(GL_Paste!$B17686="","",IFERROR(INDEX(DeptName,MATCH($C17689,DeptTag,0)),"UNALLOCATED"))</f>
        <v/>
      </c>
      <c r="E17689">
        <f>IF(GL_Paste!$B17686="","",IFERROR(INDEX(AcctCat,MATCH(GL_Paste!$B17686&amp;"",AcctCode,0)),"UNKNOWN"))</f>
        <v/>
      </c>
      <c r="F17689">
        <f>IF(GL_Paste!$B17686="","",IFERROR(INDEX(AcctSub,MATCH(GL_Paste!$B17686&amp;"",AcctCode,0)),"UNKNOWN"))</f>
        <v/>
      </c>
    </row>
    <row r="17690">
      <c r="A17690" s="40">
        <f>IF(GL_Paste!$B17687="","",N(GL_Paste!$H17687)-N(GL_Paste!$G17687))</f>
        <v/>
      </c>
      <c r="B17690" s="43">
        <f>IF(GL_Paste!$B17687="","",DATE(YEAR(GL_Paste!$E17687),MONTH(GL_Paste!$E17687),1))</f>
        <v/>
      </c>
      <c r="C17690">
        <f>IF(GL_Paste!$B17687="","",IF(TRIM(GL_Paste!$M17687)&lt;&gt;"",TRIM(GL_Paste!$M17687),IFERROR(MID(GL_Paste!$I17687,FIND("[",GL_Paste!$I17687)+1,FIND("]",GL_Paste!$I17687)-FIND("[",GL_Paste!$I17687)-1),"")))</f>
        <v/>
      </c>
      <c r="D17690">
        <f>IF(GL_Paste!$B17687="","",IFERROR(INDEX(DeptName,MATCH($C17690,DeptTag,0)),"UNALLOCATED"))</f>
        <v/>
      </c>
      <c r="E17690">
        <f>IF(GL_Paste!$B17687="","",IFERROR(INDEX(AcctCat,MATCH(GL_Paste!$B17687&amp;"",AcctCode,0)),"UNKNOWN"))</f>
        <v/>
      </c>
      <c r="F17690">
        <f>IF(GL_Paste!$B17687="","",IFERROR(INDEX(AcctSub,MATCH(GL_Paste!$B17687&amp;"",AcctCode,0)),"UNKNOWN"))</f>
        <v/>
      </c>
    </row>
    <row r="17691">
      <c r="A17691" s="40">
        <f>IF(GL_Paste!$B17688="","",N(GL_Paste!$H17688)-N(GL_Paste!$G17688))</f>
        <v/>
      </c>
      <c r="B17691" s="43">
        <f>IF(GL_Paste!$B17688="","",DATE(YEAR(GL_Paste!$E17688),MONTH(GL_Paste!$E17688),1))</f>
        <v/>
      </c>
      <c r="C17691">
        <f>IF(GL_Paste!$B17688="","",IF(TRIM(GL_Paste!$M17688)&lt;&gt;"",TRIM(GL_Paste!$M17688),IFERROR(MID(GL_Paste!$I17688,FIND("[",GL_Paste!$I17688)+1,FIND("]",GL_Paste!$I17688)-FIND("[",GL_Paste!$I17688)-1),"")))</f>
        <v/>
      </c>
      <c r="D17691">
        <f>IF(GL_Paste!$B17688="","",IFERROR(INDEX(DeptName,MATCH($C17691,DeptTag,0)),"UNALLOCATED"))</f>
        <v/>
      </c>
      <c r="E17691">
        <f>IF(GL_Paste!$B17688="","",IFERROR(INDEX(AcctCat,MATCH(GL_Paste!$B17688&amp;"",AcctCode,0)),"UNKNOWN"))</f>
        <v/>
      </c>
      <c r="F17691">
        <f>IF(GL_Paste!$B17688="","",IFERROR(INDEX(AcctSub,MATCH(GL_Paste!$B17688&amp;"",AcctCode,0)),"UNKNOWN"))</f>
        <v/>
      </c>
    </row>
    <row r="17692">
      <c r="A17692" s="40">
        <f>IF(GL_Paste!$B17689="","",N(GL_Paste!$H17689)-N(GL_Paste!$G17689))</f>
        <v/>
      </c>
      <c r="B17692" s="43">
        <f>IF(GL_Paste!$B17689="","",DATE(YEAR(GL_Paste!$E17689),MONTH(GL_Paste!$E17689),1))</f>
        <v/>
      </c>
      <c r="C17692">
        <f>IF(GL_Paste!$B17689="","",IF(TRIM(GL_Paste!$M17689)&lt;&gt;"",TRIM(GL_Paste!$M17689),IFERROR(MID(GL_Paste!$I17689,FIND("[",GL_Paste!$I17689)+1,FIND("]",GL_Paste!$I17689)-FIND("[",GL_Paste!$I17689)-1),"")))</f>
        <v/>
      </c>
      <c r="D17692">
        <f>IF(GL_Paste!$B17689="","",IFERROR(INDEX(DeptName,MATCH($C17692,DeptTag,0)),"UNALLOCATED"))</f>
        <v/>
      </c>
      <c r="E17692">
        <f>IF(GL_Paste!$B17689="","",IFERROR(INDEX(AcctCat,MATCH(GL_Paste!$B17689&amp;"",AcctCode,0)),"UNKNOWN"))</f>
        <v/>
      </c>
      <c r="F17692">
        <f>IF(GL_Paste!$B17689="","",IFERROR(INDEX(AcctSub,MATCH(GL_Paste!$B17689&amp;"",AcctCode,0)),"UNKNOWN"))</f>
        <v/>
      </c>
    </row>
    <row r="17693">
      <c r="A17693" s="40">
        <f>IF(GL_Paste!$B17690="","",N(GL_Paste!$H17690)-N(GL_Paste!$G17690))</f>
        <v/>
      </c>
      <c r="B17693" s="43">
        <f>IF(GL_Paste!$B17690="","",DATE(YEAR(GL_Paste!$E17690),MONTH(GL_Paste!$E17690),1))</f>
        <v/>
      </c>
      <c r="C17693">
        <f>IF(GL_Paste!$B17690="","",IF(TRIM(GL_Paste!$M17690)&lt;&gt;"",TRIM(GL_Paste!$M17690),IFERROR(MID(GL_Paste!$I17690,FIND("[",GL_Paste!$I17690)+1,FIND("]",GL_Paste!$I17690)-FIND("[",GL_Paste!$I17690)-1),"")))</f>
        <v/>
      </c>
      <c r="D17693">
        <f>IF(GL_Paste!$B17690="","",IFERROR(INDEX(DeptName,MATCH($C17693,DeptTag,0)),"UNALLOCATED"))</f>
        <v/>
      </c>
      <c r="E17693">
        <f>IF(GL_Paste!$B17690="","",IFERROR(INDEX(AcctCat,MATCH(GL_Paste!$B17690&amp;"",AcctCode,0)),"UNKNOWN"))</f>
        <v/>
      </c>
      <c r="F17693">
        <f>IF(GL_Paste!$B17690="","",IFERROR(INDEX(AcctSub,MATCH(GL_Paste!$B17690&amp;"",AcctCode,0)),"UNKNOWN"))</f>
        <v/>
      </c>
    </row>
    <row r="17694">
      <c r="A17694" s="40">
        <f>IF(GL_Paste!$B17691="","",N(GL_Paste!$H17691)-N(GL_Paste!$G17691))</f>
        <v/>
      </c>
      <c r="B17694" s="43">
        <f>IF(GL_Paste!$B17691="","",DATE(YEAR(GL_Paste!$E17691),MONTH(GL_Paste!$E17691),1))</f>
        <v/>
      </c>
      <c r="C17694">
        <f>IF(GL_Paste!$B17691="","",IF(TRIM(GL_Paste!$M17691)&lt;&gt;"",TRIM(GL_Paste!$M17691),IFERROR(MID(GL_Paste!$I17691,FIND("[",GL_Paste!$I17691)+1,FIND("]",GL_Paste!$I17691)-FIND("[",GL_Paste!$I17691)-1),"")))</f>
        <v/>
      </c>
      <c r="D17694">
        <f>IF(GL_Paste!$B17691="","",IFERROR(INDEX(DeptName,MATCH($C17694,DeptTag,0)),"UNALLOCATED"))</f>
        <v/>
      </c>
      <c r="E17694">
        <f>IF(GL_Paste!$B17691="","",IFERROR(INDEX(AcctCat,MATCH(GL_Paste!$B17691&amp;"",AcctCode,0)),"UNKNOWN"))</f>
        <v/>
      </c>
      <c r="F17694">
        <f>IF(GL_Paste!$B17691="","",IFERROR(INDEX(AcctSub,MATCH(GL_Paste!$B17691&amp;"",AcctCode,0)),"UNKNOWN"))</f>
        <v/>
      </c>
    </row>
    <row r="17695">
      <c r="A17695" s="40">
        <f>IF(GL_Paste!$B17692="","",N(GL_Paste!$H17692)-N(GL_Paste!$G17692))</f>
        <v/>
      </c>
      <c r="B17695" s="43">
        <f>IF(GL_Paste!$B17692="","",DATE(YEAR(GL_Paste!$E17692),MONTH(GL_Paste!$E17692),1))</f>
        <v/>
      </c>
      <c r="C17695">
        <f>IF(GL_Paste!$B17692="","",IF(TRIM(GL_Paste!$M17692)&lt;&gt;"",TRIM(GL_Paste!$M17692),IFERROR(MID(GL_Paste!$I17692,FIND("[",GL_Paste!$I17692)+1,FIND("]",GL_Paste!$I17692)-FIND("[",GL_Paste!$I17692)-1),"")))</f>
        <v/>
      </c>
      <c r="D17695">
        <f>IF(GL_Paste!$B17692="","",IFERROR(INDEX(DeptName,MATCH($C17695,DeptTag,0)),"UNALLOCATED"))</f>
        <v/>
      </c>
      <c r="E17695">
        <f>IF(GL_Paste!$B17692="","",IFERROR(INDEX(AcctCat,MATCH(GL_Paste!$B17692&amp;"",AcctCode,0)),"UNKNOWN"))</f>
        <v/>
      </c>
      <c r="F17695">
        <f>IF(GL_Paste!$B17692="","",IFERROR(INDEX(AcctSub,MATCH(GL_Paste!$B17692&amp;"",AcctCode,0)),"UNKNOWN"))</f>
        <v/>
      </c>
    </row>
    <row r="17696">
      <c r="A17696" s="40">
        <f>IF(GL_Paste!$B17693="","",N(GL_Paste!$H17693)-N(GL_Paste!$G17693))</f>
        <v/>
      </c>
      <c r="B17696" s="43">
        <f>IF(GL_Paste!$B17693="","",DATE(YEAR(GL_Paste!$E17693),MONTH(GL_Paste!$E17693),1))</f>
        <v/>
      </c>
      <c r="C17696">
        <f>IF(GL_Paste!$B17693="","",IF(TRIM(GL_Paste!$M17693)&lt;&gt;"",TRIM(GL_Paste!$M17693),IFERROR(MID(GL_Paste!$I17693,FIND("[",GL_Paste!$I17693)+1,FIND("]",GL_Paste!$I17693)-FIND("[",GL_Paste!$I17693)-1),"")))</f>
        <v/>
      </c>
      <c r="D17696">
        <f>IF(GL_Paste!$B17693="","",IFERROR(INDEX(DeptName,MATCH($C17696,DeptTag,0)),"UNALLOCATED"))</f>
        <v/>
      </c>
      <c r="E17696">
        <f>IF(GL_Paste!$B17693="","",IFERROR(INDEX(AcctCat,MATCH(GL_Paste!$B17693&amp;"",AcctCode,0)),"UNKNOWN"))</f>
        <v/>
      </c>
      <c r="F17696">
        <f>IF(GL_Paste!$B17693="","",IFERROR(INDEX(AcctSub,MATCH(GL_Paste!$B17693&amp;"",AcctCode,0)),"UNKNOWN"))</f>
        <v/>
      </c>
    </row>
    <row r="17697">
      <c r="A17697" s="40">
        <f>IF(GL_Paste!$B17694="","",N(GL_Paste!$H17694)-N(GL_Paste!$G17694))</f>
        <v/>
      </c>
      <c r="B17697" s="43">
        <f>IF(GL_Paste!$B17694="","",DATE(YEAR(GL_Paste!$E17694),MONTH(GL_Paste!$E17694),1))</f>
        <v/>
      </c>
      <c r="C17697">
        <f>IF(GL_Paste!$B17694="","",IF(TRIM(GL_Paste!$M17694)&lt;&gt;"",TRIM(GL_Paste!$M17694),IFERROR(MID(GL_Paste!$I17694,FIND("[",GL_Paste!$I17694)+1,FIND("]",GL_Paste!$I17694)-FIND("[",GL_Paste!$I17694)-1),"")))</f>
        <v/>
      </c>
      <c r="D17697">
        <f>IF(GL_Paste!$B17694="","",IFERROR(INDEX(DeptName,MATCH($C17697,DeptTag,0)),"UNALLOCATED"))</f>
        <v/>
      </c>
      <c r="E17697">
        <f>IF(GL_Paste!$B17694="","",IFERROR(INDEX(AcctCat,MATCH(GL_Paste!$B17694&amp;"",AcctCode,0)),"UNKNOWN"))</f>
        <v/>
      </c>
      <c r="F17697">
        <f>IF(GL_Paste!$B17694="","",IFERROR(INDEX(AcctSub,MATCH(GL_Paste!$B17694&amp;"",AcctCode,0)),"UNKNOWN"))</f>
        <v/>
      </c>
    </row>
    <row r="17698">
      <c r="A17698" s="40">
        <f>IF(GL_Paste!$B17695="","",N(GL_Paste!$H17695)-N(GL_Paste!$G17695))</f>
        <v/>
      </c>
      <c r="B17698" s="43">
        <f>IF(GL_Paste!$B17695="","",DATE(YEAR(GL_Paste!$E17695),MONTH(GL_Paste!$E17695),1))</f>
        <v/>
      </c>
      <c r="C17698">
        <f>IF(GL_Paste!$B17695="","",IF(TRIM(GL_Paste!$M17695)&lt;&gt;"",TRIM(GL_Paste!$M17695),IFERROR(MID(GL_Paste!$I17695,FIND("[",GL_Paste!$I17695)+1,FIND("]",GL_Paste!$I17695)-FIND("[",GL_Paste!$I17695)-1),"")))</f>
        <v/>
      </c>
      <c r="D17698">
        <f>IF(GL_Paste!$B17695="","",IFERROR(INDEX(DeptName,MATCH($C17698,DeptTag,0)),"UNALLOCATED"))</f>
        <v/>
      </c>
      <c r="E17698">
        <f>IF(GL_Paste!$B17695="","",IFERROR(INDEX(AcctCat,MATCH(GL_Paste!$B17695&amp;"",AcctCode,0)),"UNKNOWN"))</f>
        <v/>
      </c>
      <c r="F17698">
        <f>IF(GL_Paste!$B17695="","",IFERROR(INDEX(AcctSub,MATCH(GL_Paste!$B17695&amp;"",AcctCode,0)),"UNKNOWN"))</f>
        <v/>
      </c>
    </row>
    <row r="17699">
      <c r="A17699" s="40">
        <f>IF(GL_Paste!$B17696="","",N(GL_Paste!$H17696)-N(GL_Paste!$G17696))</f>
        <v/>
      </c>
      <c r="B17699" s="43">
        <f>IF(GL_Paste!$B17696="","",DATE(YEAR(GL_Paste!$E17696),MONTH(GL_Paste!$E17696),1))</f>
        <v/>
      </c>
      <c r="C17699">
        <f>IF(GL_Paste!$B17696="","",IF(TRIM(GL_Paste!$M17696)&lt;&gt;"",TRIM(GL_Paste!$M17696),IFERROR(MID(GL_Paste!$I17696,FIND("[",GL_Paste!$I17696)+1,FIND("]",GL_Paste!$I17696)-FIND("[",GL_Paste!$I17696)-1),"")))</f>
        <v/>
      </c>
      <c r="D17699">
        <f>IF(GL_Paste!$B17696="","",IFERROR(INDEX(DeptName,MATCH($C17699,DeptTag,0)),"UNALLOCATED"))</f>
        <v/>
      </c>
      <c r="E17699">
        <f>IF(GL_Paste!$B17696="","",IFERROR(INDEX(AcctCat,MATCH(GL_Paste!$B17696&amp;"",AcctCode,0)),"UNKNOWN"))</f>
        <v/>
      </c>
      <c r="F17699">
        <f>IF(GL_Paste!$B17696="","",IFERROR(INDEX(AcctSub,MATCH(GL_Paste!$B17696&amp;"",AcctCode,0)),"UNKNOWN"))</f>
        <v/>
      </c>
    </row>
    <row r="17700">
      <c r="A17700" s="40">
        <f>IF(GL_Paste!$B17697="","",N(GL_Paste!$H17697)-N(GL_Paste!$G17697))</f>
        <v/>
      </c>
      <c r="B17700" s="43">
        <f>IF(GL_Paste!$B17697="","",DATE(YEAR(GL_Paste!$E17697),MONTH(GL_Paste!$E17697),1))</f>
        <v/>
      </c>
      <c r="C17700">
        <f>IF(GL_Paste!$B17697="","",IF(TRIM(GL_Paste!$M17697)&lt;&gt;"",TRIM(GL_Paste!$M17697),IFERROR(MID(GL_Paste!$I17697,FIND("[",GL_Paste!$I17697)+1,FIND("]",GL_Paste!$I17697)-FIND("[",GL_Paste!$I17697)-1),"")))</f>
        <v/>
      </c>
      <c r="D17700">
        <f>IF(GL_Paste!$B17697="","",IFERROR(INDEX(DeptName,MATCH($C17700,DeptTag,0)),"UNALLOCATED"))</f>
        <v/>
      </c>
      <c r="E17700">
        <f>IF(GL_Paste!$B17697="","",IFERROR(INDEX(AcctCat,MATCH(GL_Paste!$B17697&amp;"",AcctCode,0)),"UNKNOWN"))</f>
        <v/>
      </c>
      <c r="F17700">
        <f>IF(GL_Paste!$B17697="","",IFERROR(INDEX(AcctSub,MATCH(GL_Paste!$B17697&amp;"",AcctCode,0)),"UNKNOWN"))</f>
        <v/>
      </c>
    </row>
    <row r="17701">
      <c r="A17701" s="40">
        <f>IF(GL_Paste!$B17698="","",N(GL_Paste!$H17698)-N(GL_Paste!$G17698))</f>
        <v/>
      </c>
      <c r="B17701" s="43">
        <f>IF(GL_Paste!$B17698="","",DATE(YEAR(GL_Paste!$E17698),MONTH(GL_Paste!$E17698),1))</f>
        <v/>
      </c>
      <c r="C17701">
        <f>IF(GL_Paste!$B17698="","",IF(TRIM(GL_Paste!$M17698)&lt;&gt;"",TRIM(GL_Paste!$M17698),IFERROR(MID(GL_Paste!$I17698,FIND("[",GL_Paste!$I17698)+1,FIND("]",GL_Paste!$I17698)-FIND("[",GL_Paste!$I17698)-1),"")))</f>
        <v/>
      </c>
      <c r="D17701">
        <f>IF(GL_Paste!$B17698="","",IFERROR(INDEX(DeptName,MATCH($C17701,DeptTag,0)),"UNALLOCATED"))</f>
        <v/>
      </c>
      <c r="E17701">
        <f>IF(GL_Paste!$B17698="","",IFERROR(INDEX(AcctCat,MATCH(GL_Paste!$B17698&amp;"",AcctCode,0)),"UNKNOWN"))</f>
        <v/>
      </c>
      <c r="F17701">
        <f>IF(GL_Paste!$B17698="","",IFERROR(INDEX(AcctSub,MATCH(GL_Paste!$B17698&amp;"",AcctCode,0)),"UNKNOWN"))</f>
        <v/>
      </c>
    </row>
    <row r="17702">
      <c r="A17702" s="40">
        <f>IF(GL_Paste!$B17699="","",N(GL_Paste!$H17699)-N(GL_Paste!$G17699))</f>
        <v/>
      </c>
      <c r="B17702" s="43">
        <f>IF(GL_Paste!$B17699="","",DATE(YEAR(GL_Paste!$E17699),MONTH(GL_Paste!$E17699),1))</f>
        <v/>
      </c>
      <c r="C17702">
        <f>IF(GL_Paste!$B17699="","",IF(TRIM(GL_Paste!$M17699)&lt;&gt;"",TRIM(GL_Paste!$M17699),IFERROR(MID(GL_Paste!$I17699,FIND("[",GL_Paste!$I17699)+1,FIND("]",GL_Paste!$I17699)-FIND("[",GL_Paste!$I17699)-1),"")))</f>
        <v/>
      </c>
      <c r="D17702">
        <f>IF(GL_Paste!$B17699="","",IFERROR(INDEX(DeptName,MATCH($C17702,DeptTag,0)),"UNALLOCATED"))</f>
        <v/>
      </c>
      <c r="E17702">
        <f>IF(GL_Paste!$B17699="","",IFERROR(INDEX(AcctCat,MATCH(GL_Paste!$B17699&amp;"",AcctCode,0)),"UNKNOWN"))</f>
        <v/>
      </c>
      <c r="F17702">
        <f>IF(GL_Paste!$B17699="","",IFERROR(INDEX(AcctSub,MATCH(GL_Paste!$B17699&amp;"",AcctCode,0)),"UNKNOWN"))</f>
        <v/>
      </c>
    </row>
    <row r="17703">
      <c r="A17703" s="40">
        <f>IF(GL_Paste!$B17700="","",N(GL_Paste!$H17700)-N(GL_Paste!$G17700))</f>
        <v/>
      </c>
      <c r="B17703" s="43">
        <f>IF(GL_Paste!$B17700="","",DATE(YEAR(GL_Paste!$E17700),MONTH(GL_Paste!$E17700),1))</f>
        <v/>
      </c>
      <c r="C17703">
        <f>IF(GL_Paste!$B17700="","",IF(TRIM(GL_Paste!$M17700)&lt;&gt;"",TRIM(GL_Paste!$M17700),IFERROR(MID(GL_Paste!$I17700,FIND("[",GL_Paste!$I17700)+1,FIND("]",GL_Paste!$I17700)-FIND("[",GL_Paste!$I17700)-1),"")))</f>
        <v/>
      </c>
      <c r="D17703">
        <f>IF(GL_Paste!$B17700="","",IFERROR(INDEX(DeptName,MATCH($C17703,DeptTag,0)),"UNALLOCATED"))</f>
        <v/>
      </c>
      <c r="E17703">
        <f>IF(GL_Paste!$B17700="","",IFERROR(INDEX(AcctCat,MATCH(GL_Paste!$B17700&amp;"",AcctCode,0)),"UNKNOWN"))</f>
        <v/>
      </c>
      <c r="F17703">
        <f>IF(GL_Paste!$B17700="","",IFERROR(INDEX(AcctSub,MATCH(GL_Paste!$B17700&amp;"",AcctCode,0)),"UNKNOWN"))</f>
        <v/>
      </c>
    </row>
    <row r="17704">
      <c r="A17704" s="40">
        <f>IF(GL_Paste!$B17701="","",N(GL_Paste!$H17701)-N(GL_Paste!$G17701))</f>
        <v/>
      </c>
      <c r="B17704" s="43">
        <f>IF(GL_Paste!$B17701="","",DATE(YEAR(GL_Paste!$E17701),MONTH(GL_Paste!$E17701),1))</f>
        <v/>
      </c>
      <c r="C17704">
        <f>IF(GL_Paste!$B17701="","",IF(TRIM(GL_Paste!$M17701)&lt;&gt;"",TRIM(GL_Paste!$M17701),IFERROR(MID(GL_Paste!$I17701,FIND("[",GL_Paste!$I17701)+1,FIND("]",GL_Paste!$I17701)-FIND("[",GL_Paste!$I17701)-1),"")))</f>
        <v/>
      </c>
      <c r="D17704">
        <f>IF(GL_Paste!$B17701="","",IFERROR(INDEX(DeptName,MATCH($C17704,DeptTag,0)),"UNALLOCATED"))</f>
        <v/>
      </c>
      <c r="E17704">
        <f>IF(GL_Paste!$B17701="","",IFERROR(INDEX(AcctCat,MATCH(GL_Paste!$B17701&amp;"",AcctCode,0)),"UNKNOWN"))</f>
        <v/>
      </c>
      <c r="F17704">
        <f>IF(GL_Paste!$B17701="","",IFERROR(INDEX(AcctSub,MATCH(GL_Paste!$B17701&amp;"",AcctCode,0)),"UNKNOWN"))</f>
        <v/>
      </c>
    </row>
    <row r="17705">
      <c r="A17705" s="40">
        <f>IF(GL_Paste!$B17702="","",N(GL_Paste!$H17702)-N(GL_Paste!$G17702))</f>
        <v/>
      </c>
      <c r="B17705" s="43">
        <f>IF(GL_Paste!$B17702="","",DATE(YEAR(GL_Paste!$E17702),MONTH(GL_Paste!$E17702),1))</f>
        <v/>
      </c>
      <c r="C17705">
        <f>IF(GL_Paste!$B17702="","",IF(TRIM(GL_Paste!$M17702)&lt;&gt;"",TRIM(GL_Paste!$M17702),IFERROR(MID(GL_Paste!$I17702,FIND("[",GL_Paste!$I17702)+1,FIND("]",GL_Paste!$I17702)-FIND("[",GL_Paste!$I17702)-1),"")))</f>
        <v/>
      </c>
      <c r="D17705">
        <f>IF(GL_Paste!$B17702="","",IFERROR(INDEX(DeptName,MATCH($C17705,DeptTag,0)),"UNALLOCATED"))</f>
        <v/>
      </c>
      <c r="E17705">
        <f>IF(GL_Paste!$B17702="","",IFERROR(INDEX(AcctCat,MATCH(GL_Paste!$B17702&amp;"",AcctCode,0)),"UNKNOWN"))</f>
        <v/>
      </c>
      <c r="F17705">
        <f>IF(GL_Paste!$B17702="","",IFERROR(INDEX(AcctSub,MATCH(GL_Paste!$B17702&amp;"",AcctCode,0)),"UNKNOWN"))</f>
        <v/>
      </c>
    </row>
    <row r="17706">
      <c r="A17706" s="40">
        <f>IF(GL_Paste!$B17703="","",N(GL_Paste!$H17703)-N(GL_Paste!$G17703))</f>
        <v/>
      </c>
      <c r="B17706" s="43">
        <f>IF(GL_Paste!$B17703="","",DATE(YEAR(GL_Paste!$E17703),MONTH(GL_Paste!$E17703),1))</f>
        <v/>
      </c>
      <c r="C17706">
        <f>IF(GL_Paste!$B17703="","",IF(TRIM(GL_Paste!$M17703)&lt;&gt;"",TRIM(GL_Paste!$M17703),IFERROR(MID(GL_Paste!$I17703,FIND("[",GL_Paste!$I17703)+1,FIND("]",GL_Paste!$I17703)-FIND("[",GL_Paste!$I17703)-1),"")))</f>
        <v/>
      </c>
      <c r="D17706">
        <f>IF(GL_Paste!$B17703="","",IFERROR(INDEX(DeptName,MATCH($C17706,DeptTag,0)),"UNALLOCATED"))</f>
        <v/>
      </c>
      <c r="E17706">
        <f>IF(GL_Paste!$B17703="","",IFERROR(INDEX(AcctCat,MATCH(GL_Paste!$B17703&amp;"",AcctCode,0)),"UNKNOWN"))</f>
        <v/>
      </c>
      <c r="F17706">
        <f>IF(GL_Paste!$B17703="","",IFERROR(INDEX(AcctSub,MATCH(GL_Paste!$B17703&amp;"",AcctCode,0)),"UNKNOWN"))</f>
        <v/>
      </c>
    </row>
    <row r="17707">
      <c r="A17707" s="40">
        <f>IF(GL_Paste!$B17704="","",N(GL_Paste!$H17704)-N(GL_Paste!$G17704))</f>
        <v/>
      </c>
      <c r="B17707" s="43">
        <f>IF(GL_Paste!$B17704="","",DATE(YEAR(GL_Paste!$E17704),MONTH(GL_Paste!$E17704),1))</f>
        <v/>
      </c>
      <c r="C17707">
        <f>IF(GL_Paste!$B17704="","",IF(TRIM(GL_Paste!$M17704)&lt;&gt;"",TRIM(GL_Paste!$M17704),IFERROR(MID(GL_Paste!$I17704,FIND("[",GL_Paste!$I17704)+1,FIND("]",GL_Paste!$I17704)-FIND("[",GL_Paste!$I17704)-1),"")))</f>
        <v/>
      </c>
      <c r="D17707">
        <f>IF(GL_Paste!$B17704="","",IFERROR(INDEX(DeptName,MATCH($C17707,DeptTag,0)),"UNALLOCATED"))</f>
        <v/>
      </c>
      <c r="E17707">
        <f>IF(GL_Paste!$B17704="","",IFERROR(INDEX(AcctCat,MATCH(GL_Paste!$B17704&amp;"",AcctCode,0)),"UNKNOWN"))</f>
        <v/>
      </c>
      <c r="F17707">
        <f>IF(GL_Paste!$B17704="","",IFERROR(INDEX(AcctSub,MATCH(GL_Paste!$B17704&amp;"",AcctCode,0)),"UNKNOWN"))</f>
        <v/>
      </c>
    </row>
    <row r="17708">
      <c r="A17708" s="40">
        <f>IF(GL_Paste!$B17705="","",N(GL_Paste!$H17705)-N(GL_Paste!$G17705))</f>
        <v/>
      </c>
      <c r="B17708" s="43">
        <f>IF(GL_Paste!$B17705="","",DATE(YEAR(GL_Paste!$E17705),MONTH(GL_Paste!$E17705),1))</f>
        <v/>
      </c>
      <c r="C17708">
        <f>IF(GL_Paste!$B17705="","",IF(TRIM(GL_Paste!$M17705)&lt;&gt;"",TRIM(GL_Paste!$M17705),IFERROR(MID(GL_Paste!$I17705,FIND("[",GL_Paste!$I17705)+1,FIND("]",GL_Paste!$I17705)-FIND("[",GL_Paste!$I17705)-1),"")))</f>
        <v/>
      </c>
      <c r="D17708">
        <f>IF(GL_Paste!$B17705="","",IFERROR(INDEX(DeptName,MATCH($C17708,DeptTag,0)),"UNALLOCATED"))</f>
        <v/>
      </c>
      <c r="E17708">
        <f>IF(GL_Paste!$B17705="","",IFERROR(INDEX(AcctCat,MATCH(GL_Paste!$B17705&amp;"",AcctCode,0)),"UNKNOWN"))</f>
        <v/>
      </c>
      <c r="F17708">
        <f>IF(GL_Paste!$B17705="","",IFERROR(INDEX(AcctSub,MATCH(GL_Paste!$B17705&amp;"",AcctCode,0)),"UNKNOWN"))</f>
        <v/>
      </c>
    </row>
    <row r="17709">
      <c r="A17709" s="40">
        <f>IF(GL_Paste!$B17706="","",N(GL_Paste!$H17706)-N(GL_Paste!$G17706))</f>
        <v/>
      </c>
      <c r="B17709" s="43">
        <f>IF(GL_Paste!$B17706="","",DATE(YEAR(GL_Paste!$E17706),MONTH(GL_Paste!$E17706),1))</f>
        <v/>
      </c>
      <c r="C17709">
        <f>IF(GL_Paste!$B17706="","",IF(TRIM(GL_Paste!$M17706)&lt;&gt;"",TRIM(GL_Paste!$M17706),IFERROR(MID(GL_Paste!$I17706,FIND("[",GL_Paste!$I17706)+1,FIND("]",GL_Paste!$I17706)-FIND("[",GL_Paste!$I17706)-1),"")))</f>
        <v/>
      </c>
      <c r="D17709">
        <f>IF(GL_Paste!$B17706="","",IFERROR(INDEX(DeptName,MATCH($C17709,DeptTag,0)),"UNALLOCATED"))</f>
        <v/>
      </c>
      <c r="E17709">
        <f>IF(GL_Paste!$B17706="","",IFERROR(INDEX(AcctCat,MATCH(GL_Paste!$B17706&amp;"",AcctCode,0)),"UNKNOWN"))</f>
        <v/>
      </c>
      <c r="F17709">
        <f>IF(GL_Paste!$B17706="","",IFERROR(INDEX(AcctSub,MATCH(GL_Paste!$B17706&amp;"",AcctCode,0)),"UNKNOWN"))</f>
        <v/>
      </c>
    </row>
    <row r="17710">
      <c r="A17710" s="40">
        <f>IF(GL_Paste!$B17707="","",N(GL_Paste!$H17707)-N(GL_Paste!$G17707))</f>
        <v/>
      </c>
      <c r="B17710" s="43">
        <f>IF(GL_Paste!$B17707="","",DATE(YEAR(GL_Paste!$E17707),MONTH(GL_Paste!$E17707),1))</f>
        <v/>
      </c>
      <c r="C17710">
        <f>IF(GL_Paste!$B17707="","",IF(TRIM(GL_Paste!$M17707)&lt;&gt;"",TRIM(GL_Paste!$M17707),IFERROR(MID(GL_Paste!$I17707,FIND("[",GL_Paste!$I17707)+1,FIND("]",GL_Paste!$I17707)-FIND("[",GL_Paste!$I17707)-1),"")))</f>
        <v/>
      </c>
      <c r="D17710">
        <f>IF(GL_Paste!$B17707="","",IFERROR(INDEX(DeptName,MATCH($C17710,DeptTag,0)),"UNALLOCATED"))</f>
        <v/>
      </c>
      <c r="E17710">
        <f>IF(GL_Paste!$B17707="","",IFERROR(INDEX(AcctCat,MATCH(GL_Paste!$B17707&amp;"",AcctCode,0)),"UNKNOWN"))</f>
        <v/>
      </c>
      <c r="F17710">
        <f>IF(GL_Paste!$B17707="","",IFERROR(INDEX(AcctSub,MATCH(GL_Paste!$B17707&amp;"",AcctCode,0)),"UNKNOWN"))</f>
        <v/>
      </c>
    </row>
    <row r="17711">
      <c r="A17711" s="40">
        <f>IF(GL_Paste!$B17708="","",N(GL_Paste!$H17708)-N(GL_Paste!$G17708))</f>
        <v/>
      </c>
      <c r="B17711" s="43">
        <f>IF(GL_Paste!$B17708="","",DATE(YEAR(GL_Paste!$E17708),MONTH(GL_Paste!$E17708),1))</f>
        <v/>
      </c>
      <c r="C17711">
        <f>IF(GL_Paste!$B17708="","",IF(TRIM(GL_Paste!$M17708)&lt;&gt;"",TRIM(GL_Paste!$M17708),IFERROR(MID(GL_Paste!$I17708,FIND("[",GL_Paste!$I17708)+1,FIND("]",GL_Paste!$I17708)-FIND("[",GL_Paste!$I17708)-1),"")))</f>
        <v/>
      </c>
      <c r="D17711">
        <f>IF(GL_Paste!$B17708="","",IFERROR(INDEX(DeptName,MATCH($C17711,DeptTag,0)),"UNALLOCATED"))</f>
        <v/>
      </c>
      <c r="E17711">
        <f>IF(GL_Paste!$B17708="","",IFERROR(INDEX(AcctCat,MATCH(GL_Paste!$B17708&amp;"",AcctCode,0)),"UNKNOWN"))</f>
        <v/>
      </c>
      <c r="F17711">
        <f>IF(GL_Paste!$B17708="","",IFERROR(INDEX(AcctSub,MATCH(GL_Paste!$B17708&amp;"",AcctCode,0)),"UNKNOWN"))</f>
        <v/>
      </c>
    </row>
    <row r="17712">
      <c r="A17712" s="40">
        <f>IF(GL_Paste!$B17709="","",N(GL_Paste!$H17709)-N(GL_Paste!$G17709))</f>
        <v/>
      </c>
      <c r="B17712" s="43">
        <f>IF(GL_Paste!$B17709="","",DATE(YEAR(GL_Paste!$E17709),MONTH(GL_Paste!$E17709),1))</f>
        <v/>
      </c>
      <c r="C17712">
        <f>IF(GL_Paste!$B17709="","",IF(TRIM(GL_Paste!$M17709)&lt;&gt;"",TRIM(GL_Paste!$M17709),IFERROR(MID(GL_Paste!$I17709,FIND("[",GL_Paste!$I17709)+1,FIND("]",GL_Paste!$I17709)-FIND("[",GL_Paste!$I17709)-1),"")))</f>
        <v/>
      </c>
      <c r="D17712">
        <f>IF(GL_Paste!$B17709="","",IFERROR(INDEX(DeptName,MATCH($C17712,DeptTag,0)),"UNALLOCATED"))</f>
        <v/>
      </c>
      <c r="E17712">
        <f>IF(GL_Paste!$B17709="","",IFERROR(INDEX(AcctCat,MATCH(GL_Paste!$B17709&amp;"",AcctCode,0)),"UNKNOWN"))</f>
        <v/>
      </c>
      <c r="F17712">
        <f>IF(GL_Paste!$B17709="","",IFERROR(INDEX(AcctSub,MATCH(GL_Paste!$B17709&amp;"",AcctCode,0)),"UNKNOWN"))</f>
        <v/>
      </c>
    </row>
    <row r="17713">
      <c r="A17713" s="40">
        <f>IF(GL_Paste!$B17710="","",N(GL_Paste!$H17710)-N(GL_Paste!$G17710))</f>
        <v/>
      </c>
      <c r="B17713" s="43">
        <f>IF(GL_Paste!$B17710="","",DATE(YEAR(GL_Paste!$E17710),MONTH(GL_Paste!$E17710),1))</f>
        <v/>
      </c>
      <c r="C17713">
        <f>IF(GL_Paste!$B17710="","",IF(TRIM(GL_Paste!$M17710)&lt;&gt;"",TRIM(GL_Paste!$M17710),IFERROR(MID(GL_Paste!$I17710,FIND("[",GL_Paste!$I17710)+1,FIND("]",GL_Paste!$I17710)-FIND("[",GL_Paste!$I17710)-1),"")))</f>
        <v/>
      </c>
      <c r="D17713">
        <f>IF(GL_Paste!$B17710="","",IFERROR(INDEX(DeptName,MATCH($C17713,DeptTag,0)),"UNALLOCATED"))</f>
        <v/>
      </c>
      <c r="E17713">
        <f>IF(GL_Paste!$B17710="","",IFERROR(INDEX(AcctCat,MATCH(GL_Paste!$B17710&amp;"",AcctCode,0)),"UNKNOWN"))</f>
        <v/>
      </c>
      <c r="F17713">
        <f>IF(GL_Paste!$B17710="","",IFERROR(INDEX(AcctSub,MATCH(GL_Paste!$B17710&amp;"",AcctCode,0)),"UNKNOWN"))</f>
        <v/>
      </c>
    </row>
    <row r="17714">
      <c r="A17714" s="40">
        <f>IF(GL_Paste!$B17711="","",N(GL_Paste!$H17711)-N(GL_Paste!$G17711))</f>
        <v/>
      </c>
      <c r="B17714" s="43">
        <f>IF(GL_Paste!$B17711="","",DATE(YEAR(GL_Paste!$E17711),MONTH(GL_Paste!$E17711),1))</f>
        <v/>
      </c>
      <c r="C17714">
        <f>IF(GL_Paste!$B17711="","",IF(TRIM(GL_Paste!$M17711)&lt;&gt;"",TRIM(GL_Paste!$M17711),IFERROR(MID(GL_Paste!$I17711,FIND("[",GL_Paste!$I17711)+1,FIND("]",GL_Paste!$I17711)-FIND("[",GL_Paste!$I17711)-1),"")))</f>
        <v/>
      </c>
      <c r="D17714">
        <f>IF(GL_Paste!$B17711="","",IFERROR(INDEX(DeptName,MATCH($C17714,DeptTag,0)),"UNALLOCATED"))</f>
        <v/>
      </c>
      <c r="E17714">
        <f>IF(GL_Paste!$B17711="","",IFERROR(INDEX(AcctCat,MATCH(GL_Paste!$B17711&amp;"",AcctCode,0)),"UNKNOWN"))</f>
        <v/>
      </c>
      <c r="F17714">
        <f>IF(GL_Paste!$B17711="","",IFERROR(INDEX(AcctSub,MATCH(GL_Paste!$B17711&amp;"",AcctCode,0)),"UNKNOWN"))</f>
        <v/>
      </c>
    </row>
    <row r="17715">
      <c r="A17715" s="40">
        <f>IF(GL_Paste!$B17712="","",N(GL_Paste!$H17712)-N(GL_Paste!$G17712))</f>
        <v/>
      </c>
      <c r="B17715" s="43">
        <f>IF(GL_Paste!$B17712="","",DATE(YEAR(GL_Paste!$E17712),MONTH(GL_Paste!$E17712),1))</f>
        <v/>
      </c>
      <c r="C17715">
        <f>IF(GL_Paste!$B17712="","",IF(TRIM(GL_Paste!$M17712)&lt;&gt;"",TRIM(GL_Paste!$M17712),IFERROR(MID(GL_Paste!$I17712,FIND("[",GL_Paste!$I17712)+1,FIND("]",GL_Paste!$I17712)-FIND("[",GL_Paste!$I17712)-1),"")))</f>
        <v/>
      </c>
      <c r="D17715">
        <f>IF(GL_Paste!$B17712="","",IFERROR(INDEX(DeptName,MATCH($C17715,DeptTag,0)),"UNALLOCATED"))</f>
        <v/>
      </c>
      <c r="E17715">
        <f>IF(GL_Paste!$B17712="","",IFERROR(INDEX(AcctCat,MATCH(GL_Paste!$B17712&amp;"",AcctCode,0)),"UNKNOWN"))</f>
        <v/>
      </c>
      <c r="F17715">
        <f>IF(GL_Paste!$B17712="","",IFERROR(INDEX(AcctSub,MATCH(GL_Paste!$B17712&amp;"",AcctCode,0)),"UNKNOWN"))</f>
        <v/>
      </c>
    </row>
    <row r="17716">
      <c r="A17716" s="40">
        <f>IF(GL_Paste!$B17713="","",N(GL_Paste!$H17713)-N(GL_Paste!$G17713))</f>
        <v/>
      </c>
      <c r="B17716" s="43">
        <f>IF(GL_Paste!$B17713="","",DATE(YEAR(GL_Paste!$E17713),MONTH(GL_Paste!$E17713),1))</f>
        <v/>
      </c>
      <c r="C17716">
        <f>IF(GL_Paste!$B17713="","",IF(TRIM(GL_Paste!$M17713)&lt;&gt;"",TRIM(GL_Paste!$M17713),IFERROR(MID(GL_Paste!$I17713,FIND("[",GL_Paste!$I17713)+1,FIND("]",GL_Paste!$I17713)-FIND("[",GL_Paste!$I17713)-1),"")))</f>
        <v/>
      </c>
      <c r="D17716">
        <f>IF(GL_Paste!$B17713="","",IFERROR(INDEX(DeptName,MATCH($C17716,DeptTag,0)),"UNALLOCATED"))</f>
        <v/>
      </c>
      <c r="E17716">
        <f>IF(GL_Paste!$B17713="","",IFERROR(INDEX(AcctCat,MATCH(GL_Paste!$B17713&amp;"",AcctCode,0)),"UNKNOWN"))</f>
        <v/>
      </c>
      <c r="F17716">
        <f>IF(GL_Paste!$B17713="","",IFERROR(INDEX(AcctSub,MATCH(GL_Paste!$B17713&amp;"",AcctCode,0)),"UNKNOWN"))</f>
        <v/>
      </c>
    </row>
    <row r="17717">
      <c r="A17717" s="40">
        <f>IF(GL_Paste!$B17714="","",N(GL_Paste!$H17714)-N(GL_Paste!$G17714))</f>
        <v/>
      </c>
      <c r="B17717" s="43">
        <f>IF(GL_Paste!$B17714="","",DATE(YEAR(GL_Paste!$E17714),MONTH(GL_Paste!$E17714),1))</f>
        <v/>
      </c>
      <c r="C17717">
        <f>IF(GL_Paste!$B17714="","",IF(TRIM(GL_Paste!$M17714)&lt;&gt;"",TRIM(GL_Paste!$M17714),IFERROR(MID(GL_Paste!$I17714,FIND("[",GL_Paste!$I17714)+1,FIND("]",GL_Paste!$I17714)-FIND("[",GL_Paste!$I17714)-1),"")))</f>
        <v/>
      </c>
      <c r="D17717">
        <f>IF(GL_Paste!$B17714="","",IFERROR(INDEX(DeptName,MATCH($C17717,DeptTag,0)),"UNALLOCATED"))</f>
        <v/>
      </c>
      <c r="E17717">
        <f>IF(GL_Paste!$B17714="","",IFERROR(INDEX(AcctCat,MATCH(GL_Paste!$B17714&amp;"",AcctCode,0)),"UNKNOWN"))</f>
        <v/>
      </c>
      <c r="F17717">
        <f>IF(GL_Paste!$B17714="","",IFERROR(INDEX(AcctSub,MATCH(GL_Paste!$B17714&amp;"",AcctCode,0)),"UNKNOWN"))</f>
        <v/>
      </c>
    </row>
    <row r="17718">
      <c r="A17718" s="40">
        <f>IF(GL_Paste!$B17715="","",N(GL_Paste!$H17715)-N(GL_Paste!$G17715))</f>
        <v/>
      </c>
      <c r="B17718" s="43">
        <f>IF(GL_Paste!$B17715="","",DATE(YEAR(GL_Paste!$E17715),MONTH(GL_Paste!$E17715),1))</f>
        <v/>
      </c>
      <c r="C17718">
        <f>IF(GL_Paste!$B17715="","",IF(TRIM(GL_Paste!$M17715)&lt;&gt;"",TRIM(GL_Paste!$M17715),IFERROR(MID(GL_Paste!$I17715,FIND("[",GL_Paste!$I17715)+1,FIND("]",GL_Paste!$I17715)-FIND("[",GL_Paste!$I17715)-1),"")))</f>
        <v/>
      </c>
      <c r="D17718">
        <f>IF(GL_Paste!$B17715="","",IFERROR(INDEX(DeptName,MATCH($C17718,DeptTag,0)),"UNALLOCATED"))</f>
        <v/>
      </c>
      <c r="E17718">
        <f>IF(GL_Paste!$B17715="","",IFERROR(INDEX(AcctCat,MATCH(GL_Paste!$B17715&amp;"",AcctCode,0)),"UNKNOWN"))</f>
        <v/>
      </c>
      <c r="F17718">
        <f>IF(GL_Paste!$B17715="","",IFERROR(INDEX(AcctSub,MATCH(GL_Paste!$B17715&amp;"",AcctCode,0)),"UNKNOWN"))</f>
        <v/>
      </c>
    </row>
    <row r="17719">
      <c r="A17719" s="40">
        <f>IF(GL_Paste!$B17716="","",N(GL_Paste!$H17716)-N(GL_Paste!$G17716))</f>
        <v/>
      </c>
      <c r="B17719" s="43">
        <f>IF(GL_Paste!$B17716="","",DATE(YEAR(GL_Paste!$E17716),MONTH(GL_Paste!$E17716),1))</f>
        <v/>
      </c>
      <c r="C17719">
        <f>IF(GL_Paste!$B17716="","",IF(TRIM(GL_Paste!$M17716)&lt;&gt;"",TRIM(GL_Paste!$M17716),IFERROR(MID(GL_Paste!$I17716,FIND("[",GL_Paste!$I17716)+1,FIND("]",GL_Paste!$I17716)-FIND("[",GL_Paste!$I17716)-1),"")))</f>
        <v/>
      </c>
      <c r="D17719">
        <f>IF(GL_Paste!$B17716="","",IFERROR(INDEX(DeptName,MATCH($C17719,DeptTag,0)),"UNALLOCATED"))</f>
        <v/>
      </c>
      <c r="E17719">
        <f>IF(GL_Paste!$B17716="","",IFERROR(INDEX(AcctCat,MATCH(GL_Paste!$B17716&amp;"",AcctCode,0)),"UNKNOWN"))</f>
        <v/>
      </c>
      <c r="F17719">
        <f>IF(GL_Paste!$B17716="","",IFERROR(INDEX(AcctSub,MATCH(GL_Paste!$B17716&amp;"",AcctCode,0)),"UNKNOWN"))</f>
        <v/>
      </c>
    </row>
    <row r="17720">
      <c r="A17720" s="40">
        <f>IF(GL_Paste!$B17717="","",N(GL_Paste!$H17717)-N(GL_Paste!$G17717))</f>
        <v/>
      </c>
      <c r="B17720" s="43">
        <f>IF(GL_Paste!$B17717="","",DATE(YEAR(GL_Paste!$E17717),MONTH(GL_Paste!$E17717),1))</f>
        <v/>
      </c>
      <c r="C17720">
        <f>IF(GL_Paste!$B17717="","",IF(TRIM(GL_Paste!$M17717)&lt;&gt;"",TRIM(GL_Paste!$M17717),IFERROR(MID(GL_Paste!$I17717,FIND("[",GL_Paste!$I17717)+1,FIND("]",GL_Paste!$I17717)-FIND("[",GL_Paste!$I17717)-1),"")))</f>
        <v/>
      </c>
      <c r="D17720">
        <f>IF(GL_Paste!$B17717="","",IFERROR(INDEX(DeptName,MATCH($C17720,DeptTag,0)),"UNALLOCATED"))</f>
        <v/>
      </c>
      <c r="E17720">
        <f>IF(GL_Paste!$B17717="","",IFERROR(INDEX(AcctCat,MATCH(GL_Paste!$B17717&amp;"",AcctCode,0)),"UNKNOWN"))</f>
        <v/>
      </c>
      <c r="F17720">
        <f>IF(GL_Paste!$B17717="","",IFERROR(INDEX(AcctSub,MATCH(GL_Paste!$B17717&amp;"",AcctCode,0)),"UNKNOWN"))</f>
        <v/>
      </c>
    </row>
    <row r="17721">
      <c r="A17721" s="40">
        <f>IF(GL_Paste!$B17718="","",N(GL_Paste!$H17718)-N(GL_Paste!$G17718))</f>
        <v/>
      </c>
      <c r="B17721" s="43">
        <f>IF(GL_Paste!$B17718="","",DATE(YEAR(GL_Paste!$E17718),MONTH(GL_Paste!$E17718),1))</f>
        <v/>
      </c>
      <c r="C17721">
        <f>IF(GL_Paste!$B17718="","",IF(TRIM(GL_Paste!$M17718)&lt;&gt;"",TRIM(GL_Paste!$M17718),IFERROR(MID(GL_Paste!$I17718,FIND("[",GL_Paste!$I17718)+1,FIND("]",GL_Paste!$I17718)-FIND("[",GL_Paste!$I17718)-1),"")))</f>
        <v/>
      </c>
      <c r="D17721">
        <f>IF(GL_Paste!$B17718="","",IFERROR(INDEX(DeptName,MATCH($C17721,DeptTag,0)),"UNALLOCATED"))</f>
        <v/>
      </c>
      <c r="E17721">
        <f>IF(GL_Paste!$B17718="","",IFERROR(INDEX(AcctCat,MATCH(GL_Paste!$B17718&amp;"",AcctCode,0)),"UNKNOWN"))</f>
        <v/>
      </c>
      <c r="F17721">
        <f>IF(GL_Paste!$B17718="","",IFERROR(INDEX(AcctSub,MATCH(GL_Paste!$B17718&amp;"",AcctCode,0)),"UNKNOWN"))</f>
        <v/>
      </c>
    </row>
    <row r="17722">
      <c r="A17722" s="40">
        <f>IF(GL_Paste!$B17719="","",N(GL_Paste!$H17719)-N(GL_Paste!$G17719))</f>
        <v/>
      </c>
      <c r="B17722" s="43">
        <f>IF(GL_Paste!$B17719="","",DATE(YEAR(GL_Paste!$E17719),MONTH(GL_Paste!$E17719),1))</f>
        <v/>
      </c>
      <c r="C17722">
        <f>IF(GL_Paste!$B17719="","",IF(TRIM(GL_Paste!$M17719)&lt;&gt;"",TRIM(GL_Paste!$M17719),IFERROR(MID(GL_Paste!$I17719,FIND("[",GL_Paste!$I17719)+1,FIND("]",GL_Paste!$I17719)-FIND("[",GL_Paste!$I17719)-1),"")))</f>
        <v/>
      </c>
      <c r="D17722">
        <f>IF(GL_Paste!$B17719="","",IFERROR(INDEX(DeptName,MATCH($C17722,DeptTag,0)),"UNALLOCATED"))</f>
        <v/>
      </c>
      <c r="E17722">
        <f>IF(GL_Paste!$B17719="","",IFERROR(INDEX(AcctCat,MATCH(GL_Paste!$B17719&amp;"",AcctCode,0)),"UNKNOWN"))</f>
        <v/>
      </c>
      <c r="F17722">
        <f>IF(GL_Paste!$B17719="","",IFERROR(INDEX(AcctSub,MATCH(GL_Paste!$B17719&amp;"",AcctCode,0)),"UNKNOWN"))</f>
        <v/>
      </c>
    </row>
    <row r="17723">
      <c r="A17723" s="40">
        <f>IF(GL_Paste!$B17720="","",N(GL_Paste!$H17720)-N(GL_Paste!$G17720))</f>
        <v/>
      </c>
      <c r="B17723" s="43">
        <f>IF(GL_Paste!$B17720="","",DATE(YEAR(GL_Paste!$E17720),MONTH(GL_Paste!$E17720),1))</f>
        <v/>
      </c>
      <c r="C17723">
        <f>IF(GL_Paste!$B17720="","",IF(TRIM(GL_Paste!$M17720)&lt;&gt;"",TRIM(GL_Paste!$M17720),IFERROR(MID(GL_Paste!$I17720,FIND("[",GL_Paste!$I17720)+1,FIND("]",GL_Paste!$I17720)-FIND("[",GL_Paste!$I17720)-1),"")))</f>
        <v/>
      </c>
      <c r="D17723">
        <f>IF(GL_Paste!$B17720="","",IFERROR(INDEX(DeptName,MATCH($C17723,DeptTag,0)),"UNALLOCATED"))</f>
        <v/>
      </c>
      <c r="E17723">
        <f>IF(GL_Paste!$B17720="","",IFERROR(INDEX(AcctCat,MATCH(GL_Paste!$B17720&amp;"",AcctCode,0)),"UNKNOWN"))</f>
        <v/>
      </c>
      <c r="F17723">
        <f>IF(GL_Paste!$B17720="","",IFERROR(INDEX(AcctSub,MATCH(GL_Paste!$B17720&amp;"",AcctCode,0)),"UNKNOWN"))</f>
        <v/>
      </c>
    </row>
    <row r="17724">
      <c r="A17724" s="40">
        <f>IF(GL_Paste!$B17721="","",N(GL_Paste!$H17721)-N(GL_Paste!$G17721))</f>
        <v/>
      </c>
      <c r="B17724" s="43">
        <f>IF(GL_Paste!$B17721="","",DATE(YEAR(GL_Paste!$E17721),MONTH(GL_Paste!$E17721),1))</f>
        <v/>
      </c>
      <c r="C17724">
        <f>IF(GL_Paste!$B17721="","",IF(TRIM(GL_Paste!$M17721)&lt;&gt;"",TRIM(GL_Paste!$M17721),IFERROR(MID(GL_Paste!$I17721,FIND("[",GL_Paste!$I17721)+1,FIND("]",GL_Paste!$I17721)-FIND("[",GL_Paste!$I17721)-1),"")))</f>
        <v/>
      </c>
      <c r="D17724">
        <f>IF(GL_Paste!$B17721="","",IFERROR(INDEX(DeptName,MATCH($C17724,DeptTag,0)),"UNALLOCATED"))</f>
        <v/>
      </c>
      <c r="E17724">
        <f>IF(GL_Paste!$B17721="","",IFERROR(INDEX(AcctCat,MATCH(GL_Paste!$B17721&amp;"",AcctCode,0)),"UNKNOWN"))</f>
        <v/>
      </c>
      <c r="F17724">
        <f>IF(GL_Paste!$B17721="","",IFERROR(INDEX(AcctSub,MATCH(GL_Paste!$B17721&amp;"",AcctCode,0)),"UNKNOWN"))</f>
        <v/>
      </c>
    </row>
    <row r="17725">
      <c r="A17725" s="40">
        <f>IF(GL_Paste!$B17722="","",N(GL_Paste!$H17722)-N(GL_Paste!$G17722))</f>
        <v/>
      </c>
      <c r="B17725" s="43">
        <f>IF(GL_Paste!$B17722="","",DATE(YEAR(GL_Paste!$E17722),MONTH(GL_Paste!$E17722),1))</f>
        <v/>
      </c>
      <c r="C17725">
        <f>IF(GL_Paste!$B17722="","",IF(TRIM(GL_Paste!$M17722)&lt;&gt;"",TRIM(GL_Paste!$M17722),IFERROR(MID(GL_Paste!$I17722,FIND("[",GL_Paste!$I17722)+1,FIND("]",GL_Paste!$I17722)-FIND("[",GL_Paste!$I17722)-1),"")))</f>
        <v/>
      </c>
      <c r="D17725">
        <f>IF(GL_Paste!$B17722="","",IFERROR(INDEX(DeptName,MATCH($C17725,DeptTag,0)),"UNALLOCATED"))</f>
        <v/>
      </c>
      <c r="E17725">
        <f>IF(GL_Paste!$B17722="","",IFERROR(INDEX(AcctCat,MATCH(GL_Paste!$B17722&amp;"",AcctCode,0)),"UNKNOWN"))</f>
        <v/>
      </c>
      <c r="F17725">
        <f>IF(GL_Paste!$B17722="","",IFERROR(INDEX(AcctSub,MATCH(GL_Paste!$B17722&amp;"",AcctCode,0)),"UNKNOWN"))</f>
        <v/>
      </c>
    </row>
    <row r="17726">
      <c r="A17726" s="40">
        <f>IF(GL_Paste!$B17723="","",N(GL_Paste!$H17723)-N(GL_Paste!$G17723))</f>
        <v/>
      </c>
      <c r="B17726" s="43">
        <f>IF(GL_Paste!$B17723="","",DATE(YEAR(GL_Paste!$E17723),MONTH(GL_Paste!$E17723),1))</f>
        <v/>
      </c>
      <c r="C17726">
        <f>IF(GL_Paste!$B17723="","",IF(TRIM(GL_Paste!$M17723)&lt;&gt;"",TRIM(GL_Paste!$M17723),IFERROR(MID(GL_Paste!$I17723,FIND("[",GL_Paste!$I17723)+1,FIND("]",GL_Paste!$I17723)-FIND("[",GL_Paste!$I17723)-1),"")))</f>
        <v/>
      </c>
      <c r="D17726">
        <f>IF(GL_Paste!$B17723="","",IFERROR(INDEX(DeptName,MATCH($C17726,DeptTag,0)),"UNALLOCATED"))</f>
        <v/>
      </c>
      <c r="E17726">
        <f>IF(GL_Paste!$B17723="","",IFERROR(INDEX(AcctCat,MATCH(GL_Paste!$B17723&amp;"",AcctCode,0)),"UNKNOWN"))</f>
        <v/>
      </c>
      <c r="F17726">
        <f>IF(GL_Paste!$B17723="","",IFERROR(INDEX(AcctSub,MATCH(GL_Paste!$B17723&amp;"",AcctCode,0)),"UNKNOWN"))</f>
        <v/>
      </c>
    </row>
    <row r="17727">
      <c r="A17727" s="40">
        <f>IF(GL_Paste!$B17724="","",N(GL_Paste!$H17724)-N(GL_Paste!$G17724))</f>
        <v/>
      </c>
      <c r="B17727" s="43">
        <f>IF(GL_Paste!$B17724="","",DATE(YEAR(GL_Paste!$E17724),MONTH(GL_Paste!$E17724),1))</f>
        <v/>
      </c>
      <c r="C17727">
        <f>IF(GL_Paste!$B17724="","",IF(TRIM(GL_Paste!$M17724)&lt;&gt;"",TRIM(GL_Paste!$M17724),IFERROR(MID(GL_Paste!$I17724,FIND("[",GL_Paste!$I17724)+1,FIND("]",GL_Paste!$I17724)-FIND("[",GL_Paste!$I17724)-1),"")))</f>
        <v/>
      </c>
      <c r="D17727">
        <f>IF(GL_Paste!$B17724="","",IFERROR(INDEX(DeptName,MATCH($C17727,DeptTag,0)),"UNALLOCATED"))</f>
        <v/>
      </c>
      <c r="E17727">
        <f>IF(GL_Paste!$B17724="","",IFERROR(INDEX(AcctCat,MATCH(GL_Paste!$B17724&amp;"",AcctCode,0)),"UNKNOWN"))</f>
        <v/>
      </c>
      <c r="F17727">
        <f>IF(GL_Paste!$B17724="","",IFERROR(INDEX(AcctSub,MATCH(GL_Paste!$B17724&amp;"",AcctCode,0)),"UNKNOWN"))</f>
        <v/>
      </c>
    </row>
    <row r="17728">
      <c r="A17728" s="40">
        <f>IF(GL_Paste!$B17725="","",N(GL_Paste!$H17725)-N(GL_Paste!$G17725))</f>
        <v/>
      </c>
      <c r="B17728" s="43">
        <f>IF(GL_Paste!$B17725="","",DATE(YEAR(GL_Paste!$E17725),MONTH(GL_Paste!$E17725),1))</f>
        <v/>
      </c>
      <c r="C17728">
        <f>IF(GL_Paste!$B17725="","",IF(TRIM(GL_Paste!$M17725)&lt;&gt;"",TRIM(GL_Paste!$M17725),IFERROR(MID(GL_Paste!$I17725,FIND("[",GL_Paste!$I17725)+1,FIND("]",GL_Paste!$I17725)-FIND("[",GL_Paste!$I17725)-1),"")))</f>
        <v/>
      </c>
      <c r="D17728">
        <f>IF(GL_Paste!$B17725="","",IFERROR(INDEX(DeptName,MATCH($C17728,DeptTag,0)),"UNALLOCATED"))</f>
        <v/>
      </c>
      <c r="E17728">
        <f>IF(GL_Paste!$B17725="","",IFERROR(INDEX(AcctCat,MATCH(GL_Paste!$B17725&amp;"",AcctCode,0)),"UNKNOWN"))</f>
        <v/>
      </c>
      <c r="F17728">
        <f>IF(GL_Paste!$B17725="","",IFERROR(INDEX(AcctSub,MATCH(GL_Paste!$B17725&amp;"",AcctCode,0)),"UNKNOWN"))</f>
        <v/>
      </c>
    </row>
    <row r="17729">
      <c r="A17729" s="40">
        <f>IF(GL_Paste!$B17726="","",N(GL_Paste!$H17726)-N(GL_Paste!$G17726))</f>
        <v/>
      </c>
      <c r="B17729" s="43">
        <f>IF(GL_Paste!$B17726="","",DATE(YEAR(GL_Paste!$E17726),MONTH(GL_Paste!$E17726),1))</f>
        <v/>
      </c>
      <c r="C17729">
        <f>IF(GL_Paste!$B17726="","",IF(TRIM(GL_Paste!$M17726)&lt;&gt;"",TRIM(GL_Paste!$M17726),IFERROR(MID(GL_Paste!$I17726,FIND("[",GL_Paste!$I17726)+1,FIND("]",GL_Paste!$I17726)-FIND("[",GL_Paste!$I17726)-1),"")))</f>
        <v/>
      </c>
      <c r="D17729">
        <f>IF(GL_Paste!$B17726="","",IFERROR(INDEX(DeptName,MATCH($C17729,DeptTag,0)),"UNALLOCATED"))</f>
        <v/>
      </c>
      <c r="E17729">
        <f>IF(GL_Paste!$B17726="","",IFERROR(INDEX(AcctCat,MATCH(GL_Paste!$B17726&amp;"",AcctCode,0)),"UNKNOWN"))</f>
        <v/>
      </c>
      <c r="F17729">
        <f>IF(GL_Paste!$B17726="","",IFERROR(INDEX(AcctSub,MATCH(GL_Paste!$B17726&amp;"",AcctCode,0)),"UNKNOWN"))</f>
        <v/>
      </c>
    </row>
    <row r="17730">
      <c r="A17730" s="40">
        <f>IF(GL_Paste!$B17727="","",N(GL_Paste!$H17727)-N(GL_Paste!$G17727))</f>
        <v/>
      </c>
      <c r="B17730" s="43">
        <f>IF(GL_Paste!$B17727="","",DATE(YEAR(GL_Paste!$E17727),MONTH(GL_Paste!$E17727),1))</f>
        <v/>
      </c>
      <c r="C17730">
        <f>IF(GL_Paste!$B17727="","",IF(TRIM(GL_Paste!$M17727)&lt;&gt;"",TRIM(GL_Paste!$M17727),IFERROR(MID(GL_Paste!$I17727,FIND("[",GL_Paste!$I17727)+1,FIND("]",GL_Paste!$I17727)-FIND("[",GL_Paste!$I17727)-1),"")))</f>
        <v/>
      </c>
      <c r="D17730">
        <f>IF(GL_Paste!$B17727="","",IFERROR(INDEX(DeptName,MATCH($C17730,DeptTag,0)),"UNALLOCATED"))</f>
        <v/>
      </c>
      <c r="E17730">
        <f>IF(GL_Paste!$B17727="","",IFERROR(INDEX(AcctCat,MATCH(GL_Paste!$B17727&amp;"",AcctCode,0)),"UNKNOWN"))</f>
        <v/>
      </c>
      <c r="F17730">
        <f>IF(GL_Paste!$B17727="","",IFERROR(INDEX(AcctSub,MATCH(GL_Paste!$B17727&amp;"",AcctCode,0)),"UNKNOWN"))</f>
        <v/>
      </c>
    </row>
    <row r="17731">
      <c r="A17731" s="40">
        <f>IF(GL_Paste!$B17728="","",N(GL_Paste!$H17728)-N(GL_Paste!$G17728))</f>
        <v/>
      </c>
      <c r="B17731" s="43">
        <f>IF(GL_Paste!$B17728="","",DATE(YEAR(GL_Paste!$E17728),MONTH(GL_Paste!$E17728),1))</f>
        <v/>
      </c>
      <c r="C17731">
        <f>IF(GL_Paste!$B17728="","",IF(TRIM(GL_Paste!$M17728)&lt;&gt;"",TRIM(GL_Paste!$M17728),IFERROR(MID(GL_Paste!$I17728,FIND("[",GL_Paste!$I17728)+1,FIND("]",GL_Paste!$I17728)-FIND("[",GL_Paste!$I17728)-1),"")))</f>
        <v/>
      </c>
      <c r="D17731">
        <f>IF(GL_Paste!$B17728="","",IFERROR(INDEX(DeptName,MATCH($C17731,DeptTag,0)),"UNALLOCATED"))</f>
        <v/>
      </c>
      <c r="E17731">
        <f>IF(GL_Paste!$B17728="","",IFERROR(INDEX(AcctCat,MATCH(GL_Paste!$B17728&amp;"",AcctCode,0)),"UNKNOWN"))</f>
        <v/>
      </c>
      <c r="F17731">
        <f>IF(GL_Paste!$B17728="","",IFERROR(INDEX(AcctSub,MATCH(GL_Paste!$B17728&amp;"",AcctCode,0)),"UNKNOWN"))</f>
        <v/>
      </c>
    </row>
    <row r="17732">
      <c r="A17732" s="40">
        <f>IF(GL_Paste!$B17729="","",N(GL_Paste!$H17729)-N(GL_Paste!$G17729))</f>
        <v/>
      </c>
      <c r="B17732" s="43">
        <f>IF(GL_Paste!$B17729="","",DATE(YEAR(GL_Paste!$E17729),MONTH(GL_Paste!$E17729),1))</f>
        <v/>
      </c>
      <c r="C17732">
        <f>IF(GL_Paste!$B17729="","",IF(TRIM(GL_Paste!$M17729)&lt;&gt;"",TRIM(GL_Paste!$M17729),IFERROR(MID(GL_Paste!$I17729,FIND("[",GL_Paste!$I17729)+1,FIND("]",GL_Paste!$I17729)-FIND("[",GL_Paste!$I17729)-1),"")))</f>
        <v/>
      </c>
      <c r="D17732">
        <f>IF(GL_Paste!$B17729="","",IFERROR(INDEX(DeptName,MATCH($C17732,DeptTag,0)),"UNALLOCATED"))</f>
        <v/>
      </c>
      <c r="E17732">
        <f>IF(GL_Paste!$B17729="","",IFERROR(INDEX(AcctCat,MATCH(GL_Paste!$B17729&amp;"",AcctCode,0)),"UNKNOWN"))</f>
        <v/>
      </c>
      <c r="F17732">
        <f>IF(GL_Paste!$B17729="","",IFERROR(INDEX(AcctSub,MATCH(GL_Paste!$B17729&amp;"",AcctCode,0)),"UNKNOWN"))</f>
        <v/>
      </c>
    </row>
    <row r="17733">
      <c r="A17733" s="40">
        <f>IF(GL_Paste!$B17730="","",N(GL_Paste!$H17730)-N(GL_Paste!$G17730))</f>
        <v/>
      </c>
      <c r="B17733" s="43">
        <f>IF(GL_Paste!$B17730="","",DATE(YEAR(GL_Paste!$E17730),MONTH(GL_Paste!$E17730),1))</f>
        <v/>
      </c>
      <c r="C17733">
        <f>IF(GL_Paste!$B17730="","",IF(TRIM(GL_Paste!$M17730)&lt;&gt;"",TRIM(GL_Paste!$M17730),IFERROR(MID(GL_Paste!$I17730,FIND("[",GL_Paste!$I17730)+1,FIND("]",GL_Paste!$I17730)-FIND("[",GL_Paste!$I17730)-1),"")))</f>
        <v/>
      </c>
      <c r="D17733">
        <f>IF(GL_Paste!$B17730="","",IFERROR(INDEX(DeptName,MATCH($C17733,DeptTag,0)),"UNALLOCATED"))</f>
        <v/>
      </c>
      <c r="E17733">
        <f>IF(GL_Paste!$B17730="","",IFERROR(INDEX(AcctCat,MATCH(GL_Paste!$B17730&amp;"",AcctCode,0)),"UNKNOWN"))</f>
        <v/>
      </c>
      <c r="F17733">
        <f>IF(GL_Paste!$B17730="","",IFERROR(INDEX(AcctSub,MATCH(GL_Paste!$B17730&amp;"",AcctCode,0)),"UNKNOWN"))</f>
        <v/>
      </c>
    </row>
    <row r="17734">
      <c r="A17734" s="40">
        <f>IF(GL_Paste!$B17731="","",N(GL_Paste!$H17731)-N(GL_Paste!$G17731))</f>
        <v/>
      </c>
      <c r="B17734" s="43">
        <f>IF(GL_Paste!$B17731="","",DATE(YEAR(GL_Paste!$E17731),MONTH(GL_Paste!$E17731),1))</f>
        <v/>
      </c>
      <c r="C17734">
        <f>IF(GL_Paste!$B17731="","",IF(TRIM(GL_Paste!$M17731)&lt;&gt;"",TRIM(GL_Paste!$M17731),IFERROR(MID(GL_Paste!$I17731,FIND("[",GL_Paste!$I17731)+1,FIND("]",GL_Paste!$I17731)-FIND("[",GL_Paste!$I17731)-1),"")))</f>
        <v/>
      </c>
      <c r="D17734">
        <f>IF(GL_Paste!$B17731="","",IFERROR(INDEX(DeptName,MATCH($C17734,DeptTag,0)),"UNALLOCATED"))</f>
        <v/>
      </c>
      <c r="E17734">
        <f>IF(GL_Paste!$B17731="","",IFERROR(INDEX(AcctCat,MATCH(GL_Paste!$B17731&amp;"",AcctCode,0)),"UNKNOWN"))</f>
        <v/>
      </c>
      <c r="F17734">
        <f>IF(GL_Paste!$B17731="","",IFERROR(INDEX(AcctSub,MATCH(GL_Paste!$B17731&amp;"",AcctCode,0)),"UNKNOWN"))</f>
        <v/>
      </c>
    </row>
    <row r="17735">
      <c r="A17735" s="40">
        <f>IF(GL_Paste!$B17732="","",N(GL_Paste!$H17732)-N(GL_Paste!$G17732))</f>
        <v/>
      </c>
      <c r="B17735" s="43">
        <f>IF(GL_Paste!$B17732="","",DATE(YEAR(GL_Paste!$E17732),MONTH(GL_Paste!$E17732),1))</f>
        <v/>
      </c>
      <c r="C17735">
        <f>IF(GL_Paste!$B17732="","",IF(TRIM(GL_Paste!$M17732)&lt;&gt;"",TRIM(GL_Paste!$M17732),IFERROR(MID(GL_Paste!$I17732,FIND("[",GL_Paste!$I17732)+1,FIND("]",GL_Paste!$I17732)-FIND("[",GL_Paste!$I17732)-1),"")))</f>
        <v/>
      </c>
      <c r="D17735">
        <f>IF(GL_Paste!$B17732="","",IFERROR(INDEX(DeptName,MATCH($C17735,DeptTag,0)),"UNALLOCATED"))</f>
        <v/>
      </c>
      <c r="E17735">
        <f>IF(GL_Paste!$B17732="","",IFERROR(INDEX(AcctCat,MATCH(GL_Paste!$B17732&amp;"",AcctCode,0)),"UNKNOWN"))</f>
        <v/>
      </c>
      <c r="F17735">
        <f>IF(GL_Paste!$B17732="","",IFERROR(INDEX(AcctSub,MATCH(GL_Paste!$B17732&amp;"",AcctCode,0)),"UNKNOWN"))</f>
        <v/>
      </c>
    </row>
    <row r="17736">
      <c r="A17736" s="40">
        <f>IF(GL_Paste!$B17733="","",N(GL_Paste!$H17733)-N(GL_Paste!$G17733))</f>
        <v/>
      </c>
      <c r="B17736" s="43">
        <f>IF(GL_Paste!$B17733="","",DATE(YEAR(GL_Paste!$E17733),MONTH(GL_Paste!$E17733),1))</f>
        <v/>
      </c>
      <c r="C17736">
        <f>IF(GL_Paste!$B17733="","",IF(TRIM(GL_Paste!$M17733)&lt;&gt;"",TRIM(GL_Paste!$M17733),IFERROR(MID(GL_Paste!$I17733,FIND("[",GL_Paste!$I17733)+1,FIND("]",GL_Paste!$I17733)-FIND("[",GL_Paste!$I17733)-1),"")))</f>
        <v/>
      </c>
      <c r="D17736">
        <f>IF(GL_Paste!$B17733="","",IFERROR(INDEX(DeptName,MATCH($C17736,DeptTag,0)),"UNALLOCATED"))</f>
        <v/>
      </c>
      <c r="E17736">
        <f>IF(GL_Paste!$B17733="","",IFERROR(INDEX(AcctCat,MATCH(GL_Paste!$B17733&amp;"",AcctCode,0)),"UNKNOWN"))</f>
        <v/>
      </c>
      <c r="F17736">
        <f>IF(GL_Paste!$B17733="","",IFERROR(INDEX(AcctSub,MATCH(GL_Paste!$B17733&amp;"",AcctCode,0)),"UNKNOWN"))</f>
        <v/>
      </c>
    </row>
    <row r="17737">
      <c r="A17737" s="40">
        <f>IF(GL_Paste!$B17734="","",N(GL_Paste!$H17734)-N(GL_Paste!$G17734))</f>
        <v/>
      </c>
      <c r="B17737" s="43">
        <f>IF(GL_Paste!$B17734="","",DATE(YEAR(GL_Paste!$E17734),MONTH(GL_Paste!$E17734),1))</f>
        <v/>
      </c>
      <c r="C17737">
        <f>IF(GL_Paste!$B17734="","",IF(TRIM(GL_Paste!$M17734)&lt;&gt;"",TRIM(GL_Paste!$M17734),IFERROR(MID(GL_Paste!$I17734,FIND("[",GL_Paste!$I17734)+1,FIND("]",GL_Paste!$I17734)-FIND("[",GL_Paste!$I17734)-1),"")))</f>
        <v/>
      </c>
      <c r="D17737">
        <f>IF(GL_Paste!$B17734="","",IFERROR(INDEX(DeptName,MATCH($C17737,DeptTag,0)),"UNALLOCATED"))</f>
        <v/>
      </c>
      <c r="E17737">
        <f>IF(GL_Paste!$B17734="","",IFERROR(INDEX(AcctCat,MATCH(GL_Paste!$B17734&amp;"",AcctCode,0)),"UNKNOWN"))</f>
        <v/>
      </c>
      <c r="F17737">
        <f>IF(GL_Paste!$B17734="","",IFERROR(INDEX(AcctSub,MATCH(GL_Paste!$B17734&amp;"",AcctCode,0)),"UNKNOWN"))</f>
        <v/>
      </c>
    </row>
    <row r="17738">
      <c r="A17738" s="40">
        <f>IF(GL_Paste!$B17735="","",N(GL_Paste!$H17735)-N(GL_Paste!$G17735))</f>
        <v/>
      </c>
      <c r="B17738" s="43">
        <f>IF(GL_Paste!$B17735="","",DATE(YEAR(GL_Paste!$E17735),MONTH(GL_Paste!$E17735),1))</f>
        <v/>
      </c>
      <c r="C17738">
        <f>IF(GL_Paste!$B17735="","",IF(TRIM(GL_Paste!$M17735)&lt;&gt;"",TRIM(GL_Paste!$M17735),IFERROR(MID(GL_Paste!$I17735,FIND("[",GL_Paste!$I17735)+1,FIND("]",GL_Paste!$I17735)-FIND("[",GL_Paste!$I17735)-1),"")))</f>
        <v/>
      </c>
      <c r="D17738">
        <f>IF(GL_Paste!$B17735="","",IFERROR(INDEX(DeptName,MATCH($C17738,DeptTag,0)),"UNALLOCATED"))</f>
        <v/>
      </c>
      <c r="E17738">
        <f>IF(GL_Paste!$B17735="","",IFERROR(INDEX(AcctCat,MATCH(GL_Paste!$B17735&amp;"",AcctCode,0)),"UNKNOWN"))</f>
        <v/>
      </c>
      <c r="F17738">
        <f>IF(GL_Paste!$B17735="","",IFERROR(INDEX(AcctSub,MATCH(GL_Paste!$B17735&amp;"",AcctCode,0)),"UNKNOWN"))</f>
        <v/>
      </c>
    </row>
    <row r="17739">
      <c r="A17739" s="40">
        <f>IF(GL_Paste!$B17736="","",N(GL_Paste!$H17736)-N(GL_Paste!$G17736))</f>
        <v/>
      </c>
      <c r="B17739" s="43">
        <f>IF(GL_Paste!$B17736="","",DATE(YEAR(GL_Paste!$E17736),MONTH(GL_Paste!$E17736),1))</f>
        <v/>
      </c>
      <c r="C17739">
        <f>IF(GL_Paste!$B17736="","",IF(TRIM(GL_Paste!$M17736)&lt;&gt;"",TRIM(GL_Paste!$M17736),IFERROR(MID(GL_Paste!$I17736,FIND("[",GL_Paste!$I17736)+1,FIND("]",GL_Paste!$I17736)-FIND("[",GL_Paste!$I17736)-1),"")))</f>
        <v/>
      </c>
      <c r="D17739">
        <f>IF(GL_Paste!$B17736="","",IFERROR(INDEX(DeptName,MATCH($C17739,DeptTag,0)),"UNALLOCATED"))</f>
        <v/>
      </c>
      <c r="E17739">
        <f>IF(GL_Paste!$B17736="","",IFERROR(INDEX(AcctCat,MATCH(GL_Paste!$B17736&amp;"",AcctCode,0)),"UNKNOWN"))</f>
        <v/>
      </c>
      <c r="F17739">
        <f>IF(GL_Paste!$B17736="","",IFERROR(INDEX(AcctSub,MATCH(GL_Paste!$B17736&amp;"",AcctCode,0)),"UNKNOWN"))</f>
        <v/>
      </c>
    </row>
    <row r="17740">
      <c r="A17740" s="40">
        <f>IF(GL_Paste!$B17737="","",N(GL_Paste!$H17737)-N(GL_Paste!$G17737))</f>
        <v/>
      </c>
      <c r="B17740" s="43">
        <f>IF(GL_Paste!$B17737="","",DATE(YEAR(GL_Paste!$E17737),MONTH(GL_Paste!$E17737),1))</f>
        <v/>
      </c>
      <c r="C17740">
        <f>IF(GL_Paste!$B17737="","",IF(TRIM(GL_Paste!$M17737)&lt;&gt;"",TRIM(GL_Paste!$M17737),IFERROR(MID(GL_Paste!$I17737,FIND("[",GL_Paste!$I17737)+1,FIND("]",GL_Paste!$I17737)-FIND("[",GL_Paste!$I17737)-1),"")))</f>
        <v/>
      </c>
      <c r="D17740">
        <f>IF(GL_Paste!$B17737="","",IFERROR(INDEX(DeptName,MATCH($C17740,DeptTag,0)),"UNALLOCATED"))</f>
        <v/>
      </c>
      <c r="E17740">
        <f>IF(GL_Paste!$B17737="","",IFERROR(INDEX(AcctCat,MATCH(GL_Paste!$B17737&amp;"",AcctCode,0)),"UNKNOWN"))</f>
        <v/>
      </c>
      <c r="F17740">
        <f>IF(GL_Paste!$B17737="","",IFERROR(INDEX(AcctSub,MATCH(GL_Paste!$B17737&amp;"",AcctCode,0)),"UNKNOWN"))</f>
        <v/>
      </c>
    </row>
    <row r="17741">
      <c r="A17741" s="40">
        <f>IF(GL_Paste!$B17738="","",N(GL_Paste!$H17738)-N(GL_Paste!$G17738))</f>
        <v/>
      </c>
      <c r="B17741" s="43">
        <f>IF(GL_Paste!$B17738="","",DATE(YEAR(GL_Paste!$E17738),MONTH(GL_Paste!$E17738),1))</f>
        <v/>
      </c>
      <c r="C17741">
        <f>IF(GL_Paste!$B17738="","",IF(TRIM(GL_Paste!$M17738)&lt;&gt;"",TRIM(GL_Paste!$M17738),IFERROR(MID(GL_Paste!$I17738,FIND("[",GL_Paste!$I17738)+1,FIND("]",GL_Paste!$I17738)-FIND("[",GL_Paste!$I17738)-1),"")))</f>
        <v/>
      </c>
      <c r="D17741">
        <f>IF(GL_Paste!$B17738="","",IFERROR(INDEX(DeptName,MATCH($C17741,DeptTag,0)),"UNALLOCATED"))</f>
        <v/>
      </c>
      <c r="E17741">
        <f>IF(GL_Paste!$B17738="","",IFERROR(INDEX(AcctCat,MATCH(GL_Paste!$B17738&amp;"",AcctCode,0)),"UNKNOWN"))</f>
        <v/>
      </c>
      <c r="F17741">
        <f>IF(GL_Paste!$B17738="","",IFERROR(INDEX(AcctSub,MATCH(GL_Paste!$B17738&amp;"",AcctCode,0)),"UNKNOWN"))</f>
        <v/>
      </c>
    </row>
    <row r="17742">
      <c r="A17742" s="40">
        <f>IF(GL_Paste!$B17739="","",N(GL_Paste!$H17739)-N(GL_Paste!$G17739))</f>
        <v/>
      </c>
      <c r="B17742" s="43">
        <f>IF(GL_Paste!$B17739="","",DATE(YEAR(GL_Paste!$E17739),MONTH(GL_Paste!$E17739),1))</f>
        <v/>
      </c>
      <c r="C17742">
        <f>IF(GL_Paste!$B17739="","",IF(TRIM(GL_Paste!$M17739)&lt;&gt;"",TRIM(GL_Paste!$M17739),IFERROR(MID(GL_Paste!$I17739,FIND("[",GL_Paste!$I17739)+1,FIND("]",GL_Paste!$I17739)-FIND("[",GL_Paste!$I17739)-1),"")))</f>
        <v/>
      </c>
      <c r="D17742">
        <f>IF(GL_Paste!$B17739="","",IFERROR(INDEX(DeptName,MATCH($C17742,DeptTag,0)),"UNALLOCATED"))</f>
        <v/>
      </c>
      <c r="E17742">
        <f>IF(GL_Paste!$B17739="","",IFERROR(INDEX(AcctCat,MATCH(GL_Paste!$B17739&amp;"",AcctCode,0)),"UNKNOWN"))</f>
        <v/>
      </c>
      <c r="F17742">
        <f>IF(GL_Paste!$B17739="","",IFERROR(INDEX(AcctSub,MATCH(GL_Paste!$B17739&amp;"",AcctCode,0)),"UNKNOWN"))</f>
        <v/>
      </c>
    </row>
    <row r="17743">
      <c r="A17743" s="40">
        <f>IF(GL_Paste!$B17740="","",N(GL_Paste!$H17740)-N(GL_Paste!$G17740))</f>
        <v/>
      </c>
      <c r="B17743" s="43">
        <f>IF(GL_Paste!$B17740="","",DATE(YEAR(GL_Paste!$E17740),MONTH(GL_Paste!$E17740),1))</f>
        <v/>
      </c>
      <c r="C17743">
        <f>IF(GL_Paste!$B17740="","",IF(TRIM(GL_Paste!$M17740)&lt;&gt;"",TRIM(GL_Paste!$M17740),IFERROR(MID(GL_Paste!$I17740,FIND("[",GL_Paste!$I17740)+1,FIND("]",GL_Paste!$I17740)-FIND("[",GL_Paste!$I17740)-1),"")))</f>
        <v/>
      </c>
      <c r="D17743">
        <f>IF(GL_Paste!$B17740="","",IFERROR(INDEX(DeptName,MATCH($C17743,DeptTag,0)),"UNALLOCATED"))</f>
        <v/>
      </c>
      <c r="E17743">
        <f>IF(GL_Paste!$B17740="","",IFERROR(INDEX(AcctCat,MATCH(GL_Paste!$B17740&amp;"",AcctCode,0)),"UNKNOWN"))</f>
        <v/>
      </c>
      <c r="F17743">
        <f>IF(GL_Paste!$B17740="","",IFERROR(INDEX(AcctSub,MATCH(GL_Paste!$B17740&amp;"",AcctCode,0)),"UNKNOWN"))</f>
        <v/>
      </c>
    </row>
    <row r="17744">
      <c r="A17744" s="40">
        <f>IF(GL_Paste!$B17741="","",N(GL_Paste!$H17741)-N(GL_Paste!$G17741))</f>
        <v/>
      </c>
      <c r="B17744" s="43">
        <f>IF(GL_Paste!$B17741="","",DATE(YEAR(GL_Paste!$E17741),MONTH(GL_Paste!$E17741),1))</f>
        <v/>
      </c>
      <c r="C17744">
        <f>IF(GL_Paste!$B17741="","",IF(TRIM(GL_Paste!$M17741)&lt;&gt;"",TRIM(GL_Paste!$M17741),IFERROR(MID(GL_Paste!$I17741,FIND("[",GL_Paste!$I17741)+1,FIND("]",GL_Paste!$I17741)-FIND("[",GL_Paste!$I17741)-1),"")))</f>
        <v/>
      </c>
      <c r="D17744">
        <f>IF(GL_Paste!$B17741="","",IFERROR(INDEX(DeptName,MATCH($C17744,DeptTag,0)),"UNALLOCATED"))</f>
        <v/>
      </c>
      <c r="E17744">
        <f>IF(GL_Paste!$B17741="","",IFERROR(INDEX(AcctCat,MATCH(GL_Paste!$B17741&amp;"",AcctCode,0)),"UNKNOWN"))</f>
        <v/>
      </c>
      <c r="F17744">
        <f>IF(GL_Paste!$B17741="","",IFERROR(INDEX(AcctSub,MATCH(GL_Paste!$B17741&amp;"",AcctCode,0)),"UNKNOWN"))</f>
        <v/>
      </c>
    </row>
    <row r="17745">
      <c r="A17745" s="40">
        <f>IF(GL_Paste!$B17742="","",N(GL_Paste!$H17742)-N(GL_Paste!$G17742))</f>
        <v/>
      </c>
      <c r="B17745" s="43">
        <f>IF(GL_Paste!$B17742="","",DATE(YEAR(GL_Paste!$E17742),MONTH(GL_Paste!$E17742),1))</f>
        <v/>
      </c>
      <c r="C17745">
        <f>IF(GL_Paste!$B17742="","",IF(TRIM(GL_Paste!$M17742)&lt;&gt;"",TRIM(GL_Paste!$M17742),IFERROR(MID(GL_Paste!$I17742,FIND("[",GL_Paste!$I17742)+1,FIND("]",GL_Paste!$I17742)-FIND("[",GL_Paste!$I17742)-1),"")))</f>
        <v/>
      </c>
      <c r="D17745">
        <f>IF(GL_Paste!$B17742="","",IFERROR(INDEX(DeptName,MATCH($C17745,DeptTag,0)),"UNALLOCATED"))</f>
        <v/>
      </c>
      <c r="E17745">
        <f>IF(GL_Paste!$B17742="","",IFERROR(INDEX(AcctCat,MATCH(GL_Paste!$B17742&amp;"",AcctCode,0)),"UNKNOWN"))</f>
        <v/>
      </c>
      <c r="F17745">
        <f>IF(GL_Paste!$B17742="","",IFERROR(INDEX(AcctSub,MATCH(GL_Paste!$B17742&amp;"",AcctCode,0)),"UNKNOWN"))</f>
        <v/>
      </c>
    </row>
    <row r="17746">
      <c r="A17746" s="40">
        <f>IF(GL_Paste!$B17743="","",N(GL_Paste!$H17743)-N(GL_Paste!$G17743))</f>
        <v/>
      </c>
      <c r="B17746" s="43">
        <f>IF(GL_Paste!$B17743="","",DATE(YEAR(GL_Paste!$E17743),MONTH(GL_Paste!$E17743),1))</f>
        <v/>
      </c>
      <c r="C17746">
        <f>IF(GL_Paste!$B17743="","",IF(TRIM(GL_Paste!$M17743)&lt;&gt;"",TRIM(GL_Paste!$M17743),IFERROR(MID(GL_Paste!$I17743,FIND("[",GL_Paste!$I17743)+1,FIND("]",GL_Paste!$I17743)-FIND("[",GL_Paste!$I17743)-1),"")))</f>
        <v/>
      </c>
      <c r="D17746">
        <f>IF(GL_Paste!$B17743="","",IFERROR(INDEX(DeptName,MATCH($C17746,DeptTag,0)),"UNALLOCATED"))</f>
        <v/>
      </c>
      <c r="E17746">
        <f>IF(GL_Paste!$B17743="","",IFERROR(INDEX(AcctCat,MATCH(GL_Paste!$B17743&amp;"",AcctCode,0)),"UNKNOWN"))</f>
        <v/>
      </c>
      <c r="F17746">
        <f>IF(GL_Paste!$B17743="","",IFERROR(INDEX(AcctSub,MATCH(GL_Paste!$B17743&amp;"",AcctCode,0)),"UNKNOWN"))</f>
        <v/>
      </c>
    </row>
    <row r="17747">
      <c r="A17747" s="40">
        <f>IF(GL_Paste!$B17744="","",N(GL_Paste!$H17744)-N(GL_Paste!$G17744))</f>
        <v/>
      </c>
      <c r="B17747" s="43">
        <f>IF(GL_Paste!$B17744="","",DATE(YEAR(GL_Paste!$E17744),MONTH(GL_Paste!$E17744),1))</f>
        <v/>
      </c>
      <c r="C17747">
        <f>IF(GL_Paste!$B17744="","",IF(TRIM(GL_Paste!$M17744)&lt;&gt;"",TRIM(GL_Paste!$M17744),IFERROR(MID(GL_Paste!$I17744,FIND("[",GL_Paste!$I17744)+1,FIND("]",GL_Paste!$I17744)-FIND("[",GL_Paste!$I17744)-1),"")))</f>
        <v/>
      </c>
      <c r="D17747">
        <f>IF(GL_Paste!$B17744="","",IFERROR(INDEX(DeptName,MATCH($C17747,DeptTag,0)),"UNALLOCATED"))</f>
        <v/>
      </c>
      <c r="E17747">
        <f>IF(GL_Paste!$B17744="","",IFERROR(INDEX(AcctCat,MATCH(GL_Paste!$B17744&amp;"",AcctCode,0)),"UNKNOWN"))</f>
        <v/>
      </c>
      <c r="F17747">
        <f>IF(GL_Paste!$B17744="","",IFERROR(INDEX(AcctSub,MATCH(GL_Paste!$B17744&amp;"",AcctCode,0)),"UNKNOWN"))</f>
        <v/>
      </c>
    </row>
    <row r="17748">
      <c r="A17748" s="40">
        <f>IF(GL_Paste!$B17745="","",N(GL_Paste!$H17745)-N(GL_Paste!$G17745))</f>
        <v/>
      </c>
      <c r="B17748" s="43">
        <f>IF(GL_Paste!$B17745="","",DATE(YEAR(GL_Paste!$E17745),MONTH(GL_Paste!$E17745),1))</f>
        <v/>
      </c>
      <c r="C17748">
        <f>IF(GL_Paste!$B17745="","",IF(TRIM(GL_Paste!$M17745)&lt;&gt;"",TRIM(GL_Paste!$M17745),IFERROR(MID(GL_Paste!$I17745,FIND("[",GL_Paste!$I17745)+1,FIND("]",GL_Paste!$I17745)-FIND("[",GL_Paste!$I17745)-1),"")))</f>
        <v/>
      </c>
      <c r="D17748">
        <f>IF(GL_Paste!$B17745="","",IFERROR(INDEX(DeptName,MATCH($C17748,DeptTag,0)),"UNALLOCATED"))</f>
        <v/>
      </c>
      <c r="E17748">
        <f>IF(GL_Paste!$B17745="","",IFERROR(INDEX(AcctCat,MATCH(GL_Paste!$B17745&amp;"",AcctCode,0)),"UNKNOWN"))</f>
        <v/>
      </c>
      <c r="F17748">
        <f>IF(GL_Paste!$B17745="","",IFERROR(INDEX(AcctSub,MATCH(GL_Paste!$B17745&amp;"",AcctCode,0)),"UNKNOWN"))</f>
        <v/>
      </c>
    </row>
    <row r="17749">
      <c r="A17749" s="40">
        <f>IF(GL_Paste!$B17746="","",N(GL_Paste!$H17746)-N(GL_Paste!$G17746))</f>
        <v/>
      </c>
      <c r="B17749" s="43">
        <f>IF(GL_Paste!$B17746="","",DATE(YEAR(GL_Paste!$E17746),MONTH(GL_Paste!$E17746),1))</f>
        <v/>
      </c>
      <c r="C17749">
        <f>IF(GL_Paste!$B17746="","",IF(TRIM(GL_Paste!$M17746)&lt;&gt;"",TRIM(GL_Paste!$M17746),IFERROR(MID(GL_Paste!$I17746,FIND("[",GL_Paste!$I17746)+1,FIND("]",GL_Paste!$I17746)-FIND("[",GL_Paste!$I17746)-1),"")))</f>
        <v/>
      </c>
      <c r="D17749">
        <f>IF(GL_Paste!$B17746="","",IFERROR(INDEX(DeptName,MATCH($C17749,DeptTag,0)),"UNALLOCATED"))</f>
        <v/>
      </c>
      <c r="E17749">
        <f>IF(GL_Paste!$B17746="","",IFERROR(INDEX(AcctCat,MATCH(GL_Paste!$B17746&amp;"",AcctCode,0)),"UNKNOWN"))</f>
        <v/>
      </c>
      <c r="F17749">
        <f>IF(GL_Paste!$B17746="","",IFERROR(INDEX(AcctSub,MATCH(GL_Paste!$B17746&amp;"",AcctCode,0)),"UNKNOWN"))</f>
        <v/>
      </c>
    </row>
    <row r="17750">
      <c r="A17750" s="40">
        <f>IF(GL_Paste!$B17747="","",N(GL_Paste!$H17747)-N(GL_Paste!$G17747))</f>
        <v/>
      </c>
      <c r="B17750" s="43">
        <f>IF(GL_Paste!$B17747="","",DATE(YEAR(GL_Paste!$E17747),MONTH(GL_Paste!$E17747),1))</f>
        <v/>
      </c>
      <c r="C17750">
        <f>IF(GL_Paste!$B17747="","",IF(TRIM(GL_Paste!$M17747)&lt;&gt;"",TRIM(GL_Paste!$M17747),IFERROR(MID(GL_Paste!$I17747,FIND("[",GL_Paste!$I17747)+1,FIND("]",GL_Paste!$I17747)-FIND("[",GL_Paste!$I17747)-1),"")))</f>
        <v/>
      </c>
      <c r="D17750">
        <f>IF(GL_Paste!$B17747="","",IFERROR(INDEX(DeptName,MATCH($C17750,DeptTag,0)),"UNALLOCATED"))</f>
        <v/>
      </c>
      <c r="E17750">
        <f>IF(GL_Paste!$B17747="","",IFERROR(INDEX(AcctCat,MATCH(GL_Paste!$B17747&amp;"",AcctCode,0)),"UNKNOWN"))</f>
        <v/>
      </c>
      <c r="F17750">
        <f>IF(GL_Paste!$B17747="","",IFERROR(INDEX(AcctSub,MATCH(GL_Paste!$B17747&amp;"",AcctCode,0)),"UNKNOWN"))</f>
        <v/>
      </c>
    </row>
    <row r="17751">
      <c r="A17751" s="40">
        <f>IF(GL_Paste!$B17748="","",N(GL_Paste!$H17748)-N(GL_Paste!$G17748))</f>
        <v/>
      </c>
      <c r="B17751" s="43">
        <f>IF(GL_Paste!$B17748="","",DATE(YEAR(GL_Paste!$E17748),MONTH(GL_Paste!$E17748),1))</f>
        <v/>
      </c>
      <c r="C17751">
        <f>IF(GL_Paste!$B17748="","",IF(TRIM(GL_Paste!$M17748)&lt;&gt;"",TRIM(GL_Paste!$M17748),IFERROR(MID(GL_Paste!$I17748,FIND("[",GL_Paste!$I17748)+1,FIND("]",GL_Paste!$I17748)-FIND("[",GL_Paste!$I17748)-1),"")))</f>
        <v/>
      </c>
      <c r="D17751">
        <f>IF(GL_Paste!$B17748="","",IFERROR(INDEX(DeptName,MATCH($C17751,DeptTag,0)),"UNALLOCATED"))</f>
        <v/>
      </c>
      <c r="E17751">
        <f>IF(GL_Paste!$B17748="","",IFERROR(INDEX(AcctCat,MATCH(GL_Paste!$B17748&amp;"",AcctCode,0)),"UNKNOWN"))</f>
        <v/>
      </c>
      <c r="F17751">
        <f>IF(GL_Paste!$B17748="","",IFERROR(INDEX(AcctSub,MATCH(GL_Paste!$B17748&amp;"",AcctCode,0)),"UNKNOWN"))</f>
        <v/>
      </c>
    </row>
    <row r="17752">
      <c r="A17752" s="40">
        <f>IF(GL_Paste!$B17749="","",N(GL_Paste!$H17749)-N(GL_Paste!$G17749))</f>
        <v/>
      </c>
      <c r="B17752" s="43">
        <f>IF(GL_Paste!$B17749="","",DATE(YEAR(GL_Paste!$E17749),MONTH(GL_Paste!$E17749),1))</f>
        <v/>
      </c>
      <c r="C17752">
        <f>IF(GL_Paste!$B17749="","",IF(TRIM(GL_Paste!$M17749)&lt;&gt;"",TRIM(GL_Paste!$M17749),IFERROR(MID(GL_Paste!$I17749,FIND("[",GL_Paste!$I17749)+1,FIND("]",GL_Paste!$I17749)-FIND("[",GL_Paste!$I17749)-1),"")))</f>
        <v/>
      </c>
      <c r="D17752">
        <f>IF(GL_Paste!$B17749="","",IFERROR(INDEX(DeptName,MATCH($C17752,DeptTag,0)),"UNALLOCATED"))</f>
        <v/>
      </c>
      <c r="E17752">
        <f>IF(GL_Paste!$B17749="","",IFERROR(INDEX(AcctCat,MATCH(GL_Paste!$B17749&amp;"",AcctCode,0)),"UNKNOWN"))</f>
        <v/>
      </c>
      <c r="F17752">
        <f>IF(GL_Paste!$B17749="","",IFERROR(INDEX(AcctSub,MATCH(GL_Paste!$B17749&amp;"",AcctCode,0)),"UNKNOWN"))</f>
        <v/>
      </c>
    </row>
    <row r="17753">
      <c r="A17753" s="40">
        <f>IF(GL_Paste!$B17750="","",N(GL_Paste!$H17750)-N(GL_Paste!$G17750))</f>
        <v/>
      </c>
      <c r="B17753" s="43">
        <f>IF(GL_Paste!$B17750="","",DATE(YEAR(GL_Paste!$E17750),MONTH(GL_Paste!$E17750),1))</f>
        <v/>
      </c>
      <c r="C17753">
        <f>IF(GL_Paste!$B17750="","",IF(TRIM(GL_Paste!$M17750)&lt;&gt;"",TRIM(GL_Paste!$M17750),IFERROR(MID(GL_Paste!$I17750,FIND("[",GL_Paste!$I17750)+1,FIND("]",GL_Paste!$I17750)-FIND("[",GL_Paste!$I17750)-1),"")))</f>
        <v/>
      </c>
      <c r="D17753">
        <f>IF(GL_Paste!$B17750="","",IFERROR(INDEX(DeptName,MATCH($C17753,DeptTag,0)),"UNALLOCATED"))</f>
        <v/>
      </c>
      <c r="E17753">
        <f>IF(GL_Paste!$B17750="","",IFERROR(INDEX(AcctCat,MATCH(GL_Paste!$B17750&amp;"",AcctCode,0)),"UNKNOWN"))</f>
        <v/>
      </c>
      <c r="F17753">
        <f>IF(GL_Paste!$B17750="","",IFERROR(INDEX(AcctSub,MATCH(GL_Paste!$B17750&amp;"",AcctCode,0)),"UNKNOWN"))</f>
        <v/>
      </c>
    </row>
    <row r="17754">
      <c r="A17754" s="40">
        <f>IF(GL_Paste!$B17751="","",N(GL_Paste!$H17751)-N(GL_Paste!$G17751))</f>
        <v/>
      </c>
      <c r="B17754" s="43">
        <f>IF(GL_Paste!$B17751="","",DATE(YEAR(GL_Paste!$E17751),MONTH(GL_Paste!$E17751),1))</f>
        <v/>
      </c>
      <c r="C17754">
        <f>IF(GL_Paste!$B17751="","",IF(TRIM(GL_Paste!$M17751)&lt;&gt;"",TRIM(GL_Paste!$M17751),IFERROR(MID(GL_Paste!$I17751,FIND("[",GL_Paste!$I17751)+1,FIND("]",GL_Paste!$I17751)-FIND("[",GL_Paste!$I17751)-1),"")))</f>
        <v/>
      </c>
      <c r="D17754">
        <f>IF(GL_Paste!$B17751="","",IFERROR(INDEX(DeptName,MATCH($C17754,DeptTag,0)),"UNALLOCATED"))</f>
        <v/>
      </c>
      <c r="E17754">
        <f>IF(GL_Paste!$B17751="","",IFERROR(INDEX(AcctCat,MATCH(GL_Paste!$B17751&amp;"",AcctCode,0)),"UNKNOWN"))</f>
        <v/>
      </c>
      <c r="F17754">
        <f>IF(GL_Paste!$B17751="","",IFERROR(INDEX(AcctSub,MATCH(GL_Paste!$B17751&amp;"",AcctCode,0)),"UNKNOWN"))</f>
        <v/>
      </c>
    </row>
    <row r="17755">
      <c r="A17755" s="40">
        <f>IF(GL_Paste!$B17752="","",N(GL_Paste!$H17752)-N(GL_Paste!$G17752))</f>
        <v/>
      </c>
      <c r="B17755" s="43">
        <f>IF(GL_Paste!$B17752="","",DATE(YEAR(GL_Paste!$E17752),MONTH(GL_Paste!$E17752),1))</f>
        <v/>
      </c>
      <c r="C17755">
        <f>IF(GL_Paste!$B17752="","",IF(TRIM(GL_Paste!$M17752)&lt;&gt;"",TRIM(GL_Paste!$M17752),IFERROR(MID(GL_Paste!$I17752,FIND("[",GL_Paste!$I17752)+1,FIND("]",GL_Paste!$I17752)-FIND("[",GL_Paste!$I17752)-1),"")))</f>
        <v/>
      </c>
      <c r="D17755">
        <f>IF(GL_Paste!$B17752="","",IFERROR(INDEX(DeptName,MATCH($C17755,DeptTag,0)),"UNALLOCATED"))</f>
        <v/>
      </c>
      <c r="E17755">
        <f>IF(GL_Paste!$B17752="","",IFERROR(INDEX(AcctCat,MATCH(GL_Paste!$B17752&amp;"",AcctCode,0)),"UNKNOWN"))</f>
        <v/>
      </c>
      <c r="F17755">
        <f>IF(GL_Paste!$B17752="","",IFERROR(INDEX(AcctSub,MATCH(GL_Paste!$B17752&amp;"",AcctCode,0)),"UNKNOWN"))</f>
        <v/>
      </c>
    </row>
    <row r="17756">
      <c r="A17756" s="40">
        <f>IF(GL_Paste!$B17753="","",N(GL_Paste!$H17753)-N(GL_Paste!$G17753))</f>
        <v/>
      </c>
      <c r="B17756" s="43">
        <f>IF(GL_Paste!$B17753="","",DATE(YEAR(GL_Paste!$E17753),MONTH(GL_Paste!$E17753),1))</f>
        <v/>
      </c>
      <c r="C17756">
        <f>IF(GL_Paste!$B17753="","",IF(TRIM(GL_Paste!$M17753)&lt;&gt;"",TRIM(GL_Paste!$M17753),IFERROR(MID(GL_Paste!$I17753,FIND("[",GL_Paste!$I17753)+1,FIND("]",GL_Paste!$I17753)-FIND("[",GL_Paste!$I17753)-1),"")))</f>
        <v/>
      </c>
      <c r="D17756">
        <f>IF(GL_Paste!$B17753="","",IFERROR(INDEX(DeptName,MATCH($C17756,DeptTag,0)),"UNALLOCATED"))</f>
        <v/>
      </c>
      <c r="E17756">
        <f>IF(GL_Paste!$B17753="","",IFERROR(INDEX(AcctCat,MATCH(GL_Paste!$B17753&amp;"",AcctCode,0)),"UNKNOWN"))</f>
        <v/>
      </c>
      <c r="F17756">
        <f>IF(GL_Paste!$B17753="","",IFERROR(INDEX(AcctSub,MATCH(GL_Paste!$B17753&amp;"",AcctCode,0)),"UNKNOWN"))</f>
        <v/>
      </c>
    </row>
    <row r="17757">
      <c r="A17757" s="40">
        <f>IF(GL_Paste!$B17754="","",N(GL_Paste!$H17754)-N(GL_Paste!$G17754))</f>
        <v/>
      </c>
      <c r="B17757" s="43">
        <f>IF(GL_Paste!$B17754="","",DATE(YEAR(GL_Paste!$E17754),MONTH(GL_Paste!$E17754),1))</f>
        <v/>
      </c>
      <c r="C17757">
        <f>IF(GL_Paste!$B17754="","",IF(TRIM(GL_Paste!$M17754)&lt;&gt;"",TRIM(GL_Paste!$M17754),IFERROR(MID(GL_Paste!$I17754,FIND("[",GL_Paste!$I17754)+1,FIND("]",GL_Paste!$I17754)-FIND("[",GL_Paste!$I17754)-1),"")))</f>
        <v/>
      </c>
      <c r="D17757">
        <f>IF(GL_Paste!$B17754="","",IFERROR(INDEX(DeptName,MATCH($C17757,DeptTag,0)),"UNALLOCATED"))</f>
        <v/>
      </c>
      <c r="E17757">
        <f>IF(GL_Paste!$B17754="","",IFERROR(INDEX(AcctCat,MATCH(GL_Paste!$B17754&amp;"",AcctCode,0)),"UNKNOWN"))</f>
        <v/>
      </c>
      <c r="F17757">
        <f>IF(GL_Paste!$B17754="","",IFERROR(INDEX(AcctSub,MATCH(GL_Paste!$B17754&amp;"",AcctCode,0)),"UNKNOWN"))</f>
        <v/>
      </c>
    </row>
    <row r="17758">
      <c r="A17758" s="40">
        <f>IF(GL_Paste!$B17755="","",N(GL_Paste!$H17755)-N(GL_Paste!$G17755))</f>
        <v/>
      </c>
      <c r="B17758" s="43">
        <f>IF(GL_Paste!$B17755="","",DATE(YEAR(GL_Paste!$E17755),MONTH(GL_Paste!$E17755),1))</f>
        <v/>
      </c>
      <c r="C17758">
        <f>IF(GL_Paste!$B17755="","",IF(TRIM(GL_Paste!$M17755)&lt;&gt;"",TRIM(GL_Paste!$M17755),IFERROR(MID(GL_Paste!$I17755,FIND("[",GL_Paste!$I17755)+1,FIND("]",GL_Paste!$I17755)-FIND("[",GL_Paste!$I17755)-1),"")))</f>
        <v/>
      </c>
      <c r="D17758">
        <f>IF(GL_Paste!$B17755="","",IFERROR(INDEX(DeptName,MATCH($C17758,DeptTag,0)),"UNALLOCATED"))</f>
        <v/>
      </c>
      <c r="E17758">
        <f>IF(GL_Paste!$B17755="","",IFERROR(INDEX(AcctCat,MATCH(GL_Paste!$B17755&amp;"",AcctCode,0)),"UNKNOWN"))</f>
        <v/>
      </c>
      <c r="F17758">
        <f>IF(GL_Paste!$B17755="","",IFERROR(INDEX(AcctSub,MATCH(GL_Paste!$B17755&amp;"",AcctCode,0)),"UNKNOWN"))</f>
        <v/>
      </c>
    </row>
    <row r="17759">
      <c r="A17759" s="40">
        <f>IF(GL_Paste!$B17756="","",N(GL_Paste!$H17756)-N(GL_Paste!$G17756))</f>
        <v/>
      </c>
      <c r="B17759" s="43">
        <f>IF(GL_Paste!$B17756="","",DATE(YEAR(GL_Paste!$E17756),MONTH(GL_Paste!$E17756),1))</f>
        <v/>
      </c>
      <c r="C17759">
        <f>IF(GL_Paste!$B17756="","",IF(TRIM(GL_Paste!$M17756)&lt;&gt;"",TRIM(GL_Paste!$M17756),IFERROR(MID(GL_Paste!$I17756,FIND("[",GL_Paste!$I17756)+1,FIND("]",GL_Paste!$I17756)-FIND("[",GL_Paste!$I17756)-1),"")))</f>
        <v/>
      </c>
      <c r="D17759">
        <f>IF(GL_Paste!$B17756="","",IFERROR(INDEX(DeptName,MATCH($C17759,DeptTag,0)),"UNALLOCATED"))</f>
        <v/>
      </c>
      <c r="E17759">
        <f>IF(GL_Paste!$B17756="","",IFERROR(INDEX(AcctCat,MATCH(GL_Paste!$B17756&amp;"",AcctCode,0)),"UNKNOWN"))</f>
        <v/>
      </c>
      <c r="F17759">
        <f>IF(GL_Paste!$B17756="","",IFERROR(INDEX(AcctSub,MATCH(GL_Paste!$B17756&amp;"",AcctCode,0)),"UNKNOWN"))</f>
        <v/>
      </c>
    </row>
    <row r="17760">
      <c r="A17760" s="40">
        <f>IF(GL_Paste!$B17757="","",N(GL_Paste!$H17757)-N(GL_Paste!$G17757))</f>
        <v/>
      </c>
      <c r="B17760" s="43">
        <f>IF(GL_Paste!$B17757="","",DATE(YEAR(GL_Paste!$E17757),MONTH(GL_Paste!$E17757),1))</f>
        <v/>
      </c>
      <c r="C17760">
        <f>IF(GL_Paste!$B17757="","",IF(TRIM(GL_Paste!$M17757)&lt;&gt;"",TRIM(GL_Paste!$M17757),IFERROR(MID(GL_Paste!$I17757,FIND("[",GL_Paste!$I17757)+1,FIND("]",GL_Paste!$I17757)-FIND("[",GL_Paste!$I17757)-1),"")))</f>
        <v/>
      </c>
      <c r="D17760">
        <f>IF(GL_Paste!$B17757="","",IFERROR(INDEX(DeptName,MATCH($C17760,DeptTag,0)),"UNALLOCATED"))</f>
        <v/>
      </c>
      <c r="E17760">
        <f>IF(GL_Paste!$B17757="","",IFERROR(INDEX(AcctCat,MATCH(GL_Paste!$B17757&amp;"",AcctCode,0)),"UNKNOWN"))</f>
        <v/>
      </c>
      <c r="F17760">
        <f>IF(GL_Paste!$B17757="","",IFERROR(INDEX(AcctSub,MATCH(GL_Paste!$B17757&amp;"",AcctCode,0)),"UNKNOWN"))</f>
        <v/>
      </c>
    </row>
    <row r="17761">
      <c r="A17761" s="40">
        <f>IF(GL_Paste!$B17758="","",N(GL_Paste!$H17758)-N(GL_Paste!$G17758))</f>
        <v/>
      </c>
      <c r="B17761" s="43">
        <f>IF(GL_Paste!$B17758="","",DATE(YEAR(GL_Paste!$E17758),MONTH(GL_Paste!$E17758),1))</f>
        <v/>
      </c>
      <c r="C17761">
        <f>IF(GL_Paste!$B17758="","",IF(TRIM(GL_Paste!$M17758)&lt;&gt;"",TRIM(GL_Paste!$M17758),IFERROR(MID(GL_Paste!$I17758,FIND("[",GL_Paste!$I17758)+1,FIND("]",GL_Paste!$I17758)-FIND("[",GL_Paste!$I17758)-1),"")))</f>
        <v/>
      </c>
      <c r="D17761">
        <f>IF(GL_Paste!$B17758="","",IFERROR(INDEX(DeptName,MATCH($C17761,DeptTag,0)),"UNALLOCATED"))</f>
        <v/>
      </c>
      <c r="E17761">
        <f>IF(GL_Paste!$B17758="","",IFERROR(INDEX(AcctCat,MATCH(GL_Paste!$B17758&amp;"",AcctCode,0)),"UNKNOWN"))</f>
        <v/>
      </c>
      <c r="F17761">
        <f>IF(GL_Paste!$B17758="","",IFERROR(INDEX(AcctSub,MATCH(GL_Paste!$B17758&amp;"",AcctCode,0)),"UNKNOWN"))</f>
        <v/>
      </c>
    </row>
    <row r="17762">
      <c r="A17762" s="40">
        <f>IF(GL_Paste!$B17759="","",N(GL_Paste!$H17759)-N(GL_Paste!$G17759))</f>
        <v/>
      </c>
      <c r="B17762" s="43">
        <f>IF(GL_Paste!$B17759="","",DATE(YEAR(GL_Paste!$E17759),MONTH(GL_Paste!$E17759),1))</f>
        <v/>
      </c>
      <c r="C17762">
        <f>IF(GL_Paste!$B17759="","",IF(TRIM(GL_Paste!$M17759)&lt;&gt;"",TRIM(GL_Paste!$M17759),IFERROR(MID(GL_Paste!$I17759,FIND("[",GL_Paste!$I17759)+1,FIND("]",GL_Paste!$I17759)-FIND("[",GL_Paste!$I17759)-1),"")))</f>
        <v/>
      </c>
      <c r="D17762">
        <f>IF(GL_Paste!$B17759="","",IFERROR(INDEX(DeptName,MATCH($C17762,DeptTag,0)),"UNALLOCATED"))</f>
        <v/>
      </c>
      <c r="E17762">
        <f>IF(GL_Paste!$B17759="","",IFERROR(INDEX(AcctCat,MATCH(GL_Paste!$B17759&amp;"",AcctCode,0)),"UNKNOWN"))</f>
        <v/>
      </c>
      <c r="F17762">
        <f>IF(GL_Paste!$B17759="","",IFERROR(INDEX(AcctSub,MATCH(GL_Paste!$B17759&amp;"",AcctCode,0)),"UNKNOWN"))</f>
        <v/>
      </c>
    </row>
    <row r="17763">
      <c r="A17763" s="40">
        <f>IF(GL_Paste!$B17760="","",N(GL_Paste!$H17760)-N(GL_Paste!$G17760))</f>
        <v/>
      </c>
      <c r="B17763" s="43">
        <f>IF(GL_Paste!$B17760="","",DATE(YEAR(GL_Paste!$E17760),MONTH(GL_Paste!$E17760),1))</f>
        <v/>
      </c>
      <c r="C17763">
        <f>IF(GL_Paste!$B17760="","",IF(TRIM(GL_Paste!$M17760)&lt;&gt;"",TRIM(GL_Paste!$M17760),IFERROR(MID(GL_Paste!$I17760,FIND("[",GL_Paste!$I17760)+1,FIND("]",GL_Paste!$I17760)-FIND("[",GL_Paste!$I17760)-1),"")))</f>
        <v/>
      </c>
      <c r="D17763">
        <f>IF(GL_Paste!$B17760="","",IFERROR(INDEX(DeptName,MATCH($C17763,DeptTag,0)),"UNALLOCATED"))</f>
        <v/>
      </c>
      <c r="E17763">
        <f>IF(GL_Paste!$B17760="","",IFERROR(INDEX(AcctCat,MATCH(GL_Paste!$B17760&amp;"",AcctCode,0)),"UNKNOWN"))</f>
        <v/>
      </c>
      <c r="F17763">
        <f>IF(GL_Paste!$B17760="","",IFERROR(INDEX(AcctSub,MATCH(GL_Paste!$B17760&amp;"",AcctCode,0)),"UNKNOWN"))</f>
        <v/>
      </c>
    </row>
    <row r="17764">
      <c r="A17764" s="40">
        <f>IF(GL_Paste!$B17761="","",N(GL_Paste!$H17761)-N(GL_Paste!$G17761))</f>
        <v/>
      </c>
      <c r="B17764" s="43">
        <f>IF(GL_Paste!$B17761="","",DATE(YEAR(GL_Paste!$E17761),MONTH(GL_Paste!$E17761),1))</f>
        <v/>
      </c>
      <c r="C17764">
        <f>IF(GL_Paste!$B17761="","",IF(TRIM(GL_Paste!$M17761)&lt;&gt;"",TRIM(GL_Paste!$M17761),IFERROR(MID(GL_Paste!$I17761,FIND("[",GL_Paste!$I17761)+1,FIND("]",GL_Paste!$I17761)-FIND("[",GL_Paste!$I17761)-1),"")))</f>
        <v/>
      </c>
      <c r="D17764">
        <f>IF(GL_Paste!$B17761="","",IFERROR(INDEX(DeptName,MATCH($C17764,DeptTag,0)),"UNALLOCATED"))</f>
        <v/>
      </c>
      <c r="E17764">
        <f>IF(GL_Paste!$B17761="","",IFERROR(INDEX(AcctCat,MATCH(GL_Paste!$B17761&amp;"",AcctCode,0)),"UNKNOWN"))</f>
        <v/>
      </c>
      <c r="F17764">
        <f>IF(GL_Paste!$B17761="","",IFERROR(INDEX(AcctSub,MATCH(GL_Paste!$B17761&amp;"",AcctCode,0)),"UNKNOWN"))</f>
        <v/>
      </c>
    </row>
    <row r="17765">
      <c r="A17765" s="40">
        <f>IF(GL_Paste!$B17762="","",N(GL_Paste!$H17762)-N(GL_Paste!$G17762))</f>
        <v/>
      </c>
      <c r="B17765" s="43">
        <f>IF(GL_Paste!$B17762="","",DATE(YEAR(GL_Paste!$E17762),MONTH(GL_Paste!$E17762),1))</f>
        <v/>
      </c>
      <c r="C17765">
        <f>IF(GL_Paste!$B17762="","",IF(TRIM(GL_Paste!$M17762)&lt;&gt;"",TRIM(GL_Paste!$M17762),IFERROR(MID(GL_Paste!$I17762,FIND("[",GL_Paste!$I17762)+1,FIND("]",GL_Paste!$I17762)-FIND("[",GL_Paste!$I17762)-1),"")))</f>
        <v/>
      </c>
      <c r="D17765">
        <f>IF(GL_Paste!$B17762="","",IFERROR(INDEX(DeptName,MATCH($C17765,DeptTag,0)),"UNALLOCATED"))</f>
        <v/>
      </c>
      <c r="E17765">
        <f>IF(GL_Paste!$B17762="","",IFERROR(INDEX(AcctCat,MATCH(GL_Paste!$B17762&amp;"",AcctCode,0)),"UNKNOWN"))</f>
        <v/>
      </c>
      <c r="F17765">
        <f>IF(GL_Paste!$B17762="","",IFERROR(INDEX(AcctSub,MATCH(GL_Paste!$B17762&amp;"",AcctCode,0)),"UNKNOWN"))</f>
        <v/>
      </c>
    </row>
    <row r="17766">
      <c r="A17766" s="40">
        <f>IF(GL_Paste!$B17763="","",N(GL_Paste!$H17763)-N(GL_Paste!$G17763))</f>
        <v/>
      </c>
      <c r="B17766" s="43">
        <f>IF(GL_Paste!$B17763="","",DATE(YEAR(GL_Paste!$E17763),MONTH(GL_Paste!$E17763),1))</f>
        <v/>
      </c>
      <c r="C17766">
        <f>IF(GL_Paste!$B17763="","",IF(TRIM(GL_Paste!$M17763)&lt;&gt;"",TRIM(GL_Paste!$M17763),IFERROR(MID(GL_Paste!$I17763,FIND("[",GL_Paste!$I17763)+1,FIND("]",GL_Paste!$I17763)-FIND("[",GL_Paste!$I17763)-1),"")))</f>
        <v/>
      </c>
      <c r="D17766">
        <f>IF(GL_Paste!$B17763="","",IFERROR(INDEX(DeptName,MATCH($C17766,DeptTag,0)),"UNALLOCATED"))</f>
        <v/>
      </c>
      <c r="E17766">
        <f>IF(GL_Paste!$B17763="","",IFERROR(INDEX(AcctCat,MATCH(GL_Paste!$B17763&amp;"",AcctCode,0)),"UNKNOWN"))</f>
        <v/>
      </c>
      <c r="F17766">
        <f>IF(GL_Paste!$B17763="","",IFERROR(INDEX(AcctSub,MATCH(GL_Paste!$B17763&amp;"",AcctCode,0)),"UNKNOWN"))</f>
        <v/>
      </c>
    </row>
    <row r="17767">
      <c r="A17767" s="40">
        <f>IF(GL_Paste!$B17764="","",N(GL_Paste!$H17764)-N(GL_Paste!$G17764))</f>
        <v/>
      </c>
      <c r="B17767" s="43">
        <f>IF(GL_Paste!$B17764="","",DATE(YEAR(GL_Paste!$E17764),MONTH(GL_Paste!$E17764),1))</f>
        <v/>
      </c>
      <c r="C17767">
        <f>IF(GL_Paste!$B17764="","",IF(TRIM(GL_Paste!$M17764)&lt;&gt;"",TRIM(GL_Paste!$M17764),IFERROR(MID(GL_Paste!$I17764,FIND("[",GL_Paste!$I17764)+1,FIND("]",GL_Paste!$I17764)-FIND("[",GL_Paste!$I17764)-1),"")))</f>
        <v/>
      </c>
      <c r="D17767">
        <f>IF(GL_Paste!$B17764="","",IFERROR(INDEX(DeptName,MATCH($C17767,DeptTag,0)),"UNALLOCATED"))</f>
        <v/>
      </c>
      <c r="E17767">
        <f>IF(GL_Paste!$B17764="","",IFERROR(INDEX(AcctCat,MATCH(GL_Paste!$B17764&amp;"",AcctCode,0)),"UNKNOWN"))</f>
        <v/>
      </c>
      <c r="F17767">
        <f>IF(GL_Paste!$B17764="","",IFERROR(INDEX(AcctSub,MATCH(GL_Paste!$B17764&amp;"",AcctCode,0)),"UNKNOWN"))</f>
        <v/>
      </c>
    </row>
    <row r="17768">
      <c r="A17768" s="40">
        <f>IF(GL_Paste!$B17765="","",N(GL_Paste!$H17765)-N(GL_Paste!$G17765))</f>
        <v/>
      </c>
      <c r="B17768" s="43">
        <f>IF(GL_Paste!$B17765="","",DATE(YEAR(GL_Paste!$E17765),MONTH(GL_Paste!$E17765),1))</f>
        <v/>
      </c>
      <c r="C17768">
        <f>IF(GL_Paste!$B17765="","",IF(TRIM(GL_Paste!$M17765)&lt;&gt;"",TRIM(GL_Paste!$M17765),IFERROR(MID(GL_Paste!$I17765,FIND("[",GL_Paste!$I17765)+1,FIND("]",GL_Paste!$I17765)-FIND("[",GL_Paste!$I17765)-1),"")))</f>
        <v/>
      </c>
      <c r="D17768">
        <f>IF(GL_Paste!$B17765="","",IFERROR(INDEX(DeptName,MATCH($C17768,DeptTag,0)),"UNALLOCATED"))</f>
        <v/>
      </c>
      <c r="E17768">
        <f>IF(GL_Paste!$B17765="","",IFERROR(INDEX(AcctCat,MATCH(GL_Paste!$B17765&amp;"",AcctCode,0)),"UNKNOWN"))</f>
        <v/>
      </c>
      <c r="F17768">
        <f>IF(GL_Paste!$B17765="","",IFERROR(INDEX(AcctSub,MATCH(GL_Paste!$B17765&amp;"",AcctCode,0)),"UNKNOWN"))</f>
        <v/>
      </c>
    </row>
    <row r="17769">
      <c r="A17769" s="40">
        <f>IF(GL_Paste!$B17766="","",N(GL_Paste!$H17766)-N(GL_Paste!$G17766))</f>
        <v/>
      </c>
      <c r="B17769" s="43">
        <f>IF(GL_Paste!$B17766="","",DATE(YEAR(GL_Paste!$E17766),MONTH(GL_Paste!$E17766),1))</f>
        <v/>
      </c>
      <c r="C17769">
        <f>IF(GL_Paste!$B17766="","",IF(TRIM(GL_Paste!$M17766)&lt;&gt;"",TRIM(GL_Paste!$M17766),IFERROR(MID(GL_Paste!$I17766,FIND("[",GL_Paste!$I17766)+1,FIND("]",GL_Paste!$I17766)-FIND("[",GL_Paste!$I17766)-1),"")))</f>
        <v/>
      </c>
      <c r="D17769">
        <f>IF(GL_Paste!$B17766="","",IFERROR(INDEX(DeptName,MATCH($C17769,DeptTag,0)),"UNALLOCATED"))</f>
        <v/>
      </c>
      <c r="E17769">
        <f>IF(GL_Paste!$B17766="","",IFERROR(INDEX(AcctCat,MATCH(GL_Paste!$B17766&amp;"",AcctCode,0)),"UNKNOWN"))</f>
        <v/>
      </c>
      <c r="F17769">
        <f>IF(GL_Paste!$B17766="","",IFERROR(INDEX(AcctSub,MATCH(GL_Paste!$B17766&amp;"",AcctCode,0)),"UNKNOWN"))</f>
        <v/>
      </c>
    </row>
    <row r="17770">
      <c r="A17770" s="40">
        <f>IF(GL_Paste!$B17767="","",N(GL_Paste!$H17767)-N(GL_Paste!$G17767))</f>
        <v/>
      </c>
      <c r="B17770" s="43">
        <f>IF(GL_Paste!$B17767="","",DATE(YEAR(GL_Paste!$E17767),MONTH(GL_Paste!$E17767),1))</f>
        <v/>
      </c>
      <c r="C17770">
        <f>IF(GL_Paste!$B17767="","",IF(TRIM(GL_Paste!$M17767)&lt;&gt;"",TRIM(GL_Paste!$M17767),IFERROR(MID(GL_Paste!$I17767,FIND("[",GL_Paste!$I17767)+1,FIND("]",GL_Paste!$I17767)-FIND("[",GL_Paste!$I17767)-1),"")))</f>
        <v/>
      </c>
      <c r="D17770">
        <f>IF(GL_Paste!$B17767="","",IFERROR(INDEX(DeptName,MATCH($C17770,DeptTag,0)),"UNALLOCATED"))</f>
        <v/>
      </c>
      <c r="E17770">
        <f>IF(GL_Paste!$B17767="","",IFERROR(INDEX(AcctCat,MATCH(GL_Paste!$B17767&amp;"",AcctCode,0)),"UNKNOWN"))</f>
        <v/>
      </c>
      <c r="F17770">
        <f>IF(GL_Paste!$B17767="","",IFERROR(INDEX(AcctSub,MATCH(GL_Paste!$B17767&amp;"",AcctCode,0)),"UNKNOWN"))</f>
        <v/>
      </c>
    </row>
    <row r="17771">
      <c r="A17771" s="40">
        <f>IF(GL_Paste!$B17768="","",N(GL_Paste!$H17768)-N(GL_Paste!$G17768))</f>
        <v/>
      </c>
      <c r="B17771" s="43">
        <f>IF(GL_Paste!$B17768="","",DATE(YEAR(GL_Paste!$E17768),MONTH(GL_Paste!$E17768),1))</f>
        <v/>
      </c>
      <c r="C17771">
        <f>IF(GL_Paste!$B17768="","",IF(TRIM(GL_Paste!$M17768)&lt;&gt;"",TRIM(GL_Paste!$M17768),IFERROR(MID(GL_Paste!$I17768,FIND("[",GL_Paste!$I17768)+1,FIND("]",GL_Paste!$I17768)-FIND("[",GL_Paste!$I17768)-1),"")))</f>
        <v/>
      </c>
      <c r="D17771">
        <f>IF(GL_Paste!$B17768="","",IFERROR(INDEX(DeptName,MATCH($C17771,DeptTag,0)),"UNALLOCATED"))</f>
        <v/>
      </c>
      <c r="E17771">
        <f>IF(GL_Paste!$B17768="","",IFERROR(INDEX(AcctCat,MATCH(GL_Paste!$B17768&amp;"",AcctCode,0)),"UNKNOWN"))</f>
        <v/>
      </c>
      <c r="F17771">
        <f>IF(GL_Paste!$B17768="","",IFERROR(INDEX(AcctSub,MATCH(GL_Paste!$B17768&amp;"",AcctCode,0)),"UNKNOWN"))</f>
        <v/>
      </c>
    </row>
    <row r="17772">
      <c r="A17772" s="40">
        <f>IF(GL_Paste!$B17769="","",N(GL_Paste!$H17769)-N(GL_Paste!$G17769))</f>
        <v/>
      </c>
      <c r="B17772" s="43">
        <f>IF(GL_Paste!$B17769="","",DATE(YEAR(GL_Paste!$E17769),MONTH(GL_Paste!$E17769),1))</f>
        <v/>
      </c>
      <c r="C17772">
        <f>IF(GL_Paste!$B17769="","",IF(TRIM(GL_Paste!$M17769)&lt;&gt;"",TRIM(GL_Paste!$M17769),IFERROR(MID(GL_Paste!$I17769,FIND("[",GL_Paste!$I17769)+1,FIND("]",GL_Paste!$I17769)-FIND("[",GL_Paste!$I17769)-1),"")))</f>
        <v/>
      </c>
      <c r="D17772">
        <f>IF(GL_Paste!$B17769="","",IFERROR(INDEX(DeptName,MATCH($C17772,DeptTag,0)),"UNALLOCATED"))</f>
        <v/>
      </c>
      <c r="E17772">
        <f>IF(GL_Paste!$B17769="","",IFERROR(INDEX(AcctCat,MATCH(GL_Paste!$B17769&amp;"",AcctCode,0)),"UNKNOWN"))</f>
        <v/>
      </c>
      <c r="F17772">
        <f>IF(GL_Paste!$B17769="","",IFERROR(INDEX(AcctSub,MATCH(GL_Paste!$B17769&amp;"",AcctCode,0)),"UNKNOWN"))</f>
        <v/>
      </c>
    </row>
    <row r="17773">
      <c r="A17773" s="40">
        <f>IF(GL_Paste!$B17770="","",N(GL_Paste!$H17770)-N(GL_Paste!$G17770))</f>
        <v/>
      </c>
      <c r="B17773" s="43">
        <f>IF(GL_Paste!$B17770="","",DATE(YEAR(GL_Paste!$E17770),MONTH(GL_Paste!$E17770),1))</f>
        <v/>
      </c>
      <c r="C17773">
        <f>IF(GL_Paste!$B17770="","",IF(TRIM(GL_Paste!$M17770)&lt;&gt;"",TRIM(GL_Paste!$M17770),IFERROR(MID(GL_Paste!$I17770,FIND("[",GL_Paste!$I17770)+1,FIND("]",GL_Paste!$I17770)-FIND("[",GL_Paste!$I17770)-1),"")))</f>
        <v/>
      </c>
      <c r="D17773">
        <f>IF(GL_Paste!$B17770="","",IFERROR(INDEX(DeptName,MATCH($C17773,DeptTag,0)),"UNALLOCATED"))</f>
        <v/>
      </c>
      <c r="E17773">
        <f>IF(GL_Paste!$B17770="","",IFERROR(INDEX(AcctCat,MATCH(GL_Paste!$B17770&amp;"",AcctCode,0)),"UNKNOWN"))</f>
        <v/>
      </c>
      <c r="F17773">
        <f>IF(GL_Paste!$B17770="","",IFERROR(INDEX(AcctSub,MATCH(GL_Paste!$B17770&amp;"",AcctCode,0)),"UNKNOWN"))</f>
        <v/>
      </c>
    </row>
    <row r="17774">
      <c r="A17774" s="40">
        <f>IF(GL_Paste!$B17771="","",N(GL_Paste!$H17771)-N(GL_Paste!$G17771))</f>
        <v/>
      </c>
      <c r="B17774" s="43">
        <f>IF(GL_Paste!$B17771="","",DATE(YEAR(GL_Paste!$E17771),MONTH(GL_Paste!$E17771),1))</f>
        <v/>
      </c>
      <c r="C17774">
        <f>IF(GL_Paste!$B17771="","",IF(TRIM(GL_Paste!$M17771)&lt;&gt;"",TRIM(GL_Paste!$M17771),IFERROR(MID(GL_Paste!$I17771,FIND("[",GL_Paste!$I17771)+1,FIND("]",GL_Paste!$I17771)-FIND("[",GL_Paste!$I17771)-1),"")))</f>
        <v/>
      </c>
      <c r="D17774">
        <f>IF(GL_Paste!$B17771="","",IFERROR(INDEX(DeptName,MATCH($C17774,DeptTag,0)),"UNALLOCATED"))</f>
        <v/>
      </c>
      <c r="E17774">
        <f>IF(GL_Paste!$B17771="","",IFERROR(INDEX(AcctCat,MATCH(GL_Paste!$B17771&amp;"",AcctCode,0)),"UNKNOWN"))</f>
        <v/>
      </c>
      <c r="F17774">
        <f>IF(GL_Paste!$B17771="","",IFERROR(INDEX(AcctSub,MATCH(GL_Paste!$B17771&amp;"",AcctCode,0)),"UNKNOWN"))</f>
        <v/>
      </c>
    </row>
    <row r="17775">
      <c r="A17775" s="40">
        <f>IF(GL_Paste!$B17772="","",N(GL_Paste!$H17772)-N(GL_Paste!$G17772))</f>
        <v/>
      </c>
      <c r="B17775" s="43">
        <f>IF(GL_Paste!$B17772="","",DATE(YEAR(GL_Paste!$E17772),MONTH(GL_Paste!$E17772),1))</f>
        <v/>
      </c>
      <c r="C17775">
        <f>IF(GL_Paste!$B17772="","",IF(TRIM(GL_Paste!$M17772)&lt;&gt;"",TRIM(GL_Paste!$M17772),IFERROR(MID(GL_Paste!$I17772,FIND("[",GL_Paste!$I17772)+1,FIND("]",GL_Paste!$I17772)-FIND("[",GL_Paste!$I17772)-1),"")))</f>
        <v/>
      </c>
      <c r="D17775">
        <f>IF(GL_Paste!$B17772="","",IFERROR(INDEX(DeptName,MATCH($C17775,DeptTag,0)),"UNALLOCATED"))</f>
        <v/>
      </c>
      <c r="E17775">
        <f>IF(GL_Paste!$B17772="","",IFERROR(INDEX(AcctCat,MATCH(GL_Paste!$B17772&amp;"",AcctCode,0)),"UNKNOWN"))</f>
        <v/>
      </c>
      <c r="F17775">
        <f>IF(GL_Paste!$B17772="","",IFERROR(INDEX(AcctSub,MATCH(GL_Paste!$B17772&amp;"",AcctCode,0)),"UNKNOWN"))</f>
        <v/>
      </c>
    </row>
    <row r="17776">
      <c r="A17776" s="40">
        <f>IF(GL_Paste!$B17773="","",N(GL_Paste!$H17773)-N(GL_Paste!$G17773))</f>
        <v/>
      </c>
      <c r="B17776" s="43">
        <f>IF(GL_Paste!$B17773="","",DATE(YEAR(GL_Paste!$E17773),MONTH(GL_Paste!$E17773),1))</f>
        <v/>
      </c>
      <c r="C17776">
        <f>IF(GL_Paste!$B17773="","",IF(TRIM(GL_Paste!$M17773)&lt;&gt;"",TRIM(GL_Paste!$M17773),IFERROR(MID(GL_Paste!$I17773,FIND("[",GL_Paste!$I17773)+1,FIND("]",GL_Paste!$I17773)-FIND("[",GL_Paste!$I17773)-1),"")))</f>
        <v/>
      </c>
      <c r="D17776">
        <f>IF(GL_Paste!$B17773="","",IFERROR(INDEX(DeptName,MATCH($C17776,DeptTag,0)),"UNALLOCATED"))</f>
        <v/>
      </c>
      <c r="E17776">
        <f>IF(GL_Paste!$B17773="","",IFERROR(INDEX(AcctCat,MATCH(GL_Paste!$B17773&amp;"",AcctCode,0)),"UNKNOWN"))</f>
        <v/>
      </c>
      <c r="F17776">
        <f>IF(GL_Paste!$B17773="","",IFERROR(INDEX(AcctSub,MATCH(GL_Paste!$B17773&amp;"",AcctCode,0)),"UNKNOWN"))</f>
        <v/>
      </c>
    </row>
    <row r="17777">
      <c r="A17777" s="40">
        <f>IF(GL_Paste!$B17774="","",N(GL_Paste!$H17774)-N(GL_Paste!$G17774))</f>
        <v/>
      </c>
      <c r="B17777" s="43">
        <f>IF(GL_Paste!$B17774="","",DATE(YEAR(GL_Paste!$E17774),MONTH(GL_Paste!$E17774),1))</f>
        <v/>
      </c>
      <c r="C17777">
        <f>IF(GL_Paste!$B17774="","",IF(TRIM(GL_Paste!$M17774)&lt;&gt;"",TRIM(GL_Paste!$M17774),IFERROR(MID(GL_Paste!$I17774,FIND("[",GL_Paste!$I17774)+1,FIND("]",GL_Paste!$I17774)-FIND("[",GL_Paste!$I17774)-1),"")))</f>
        <v/>
      </c>
      <c r="D17777">
        <f>IF(GL_Paste!$B17774="","",IFERROR(INDEX(DeptName,MATCH($C17777,DeptTag,0)),"UNALLOCATED"))</f>
        <v/>
      </c>
      <c r="E17777">
        <f>IF(GL_Paste!$B17774="","",IFERROR(INDEX(AcctCat,MATCH(GL_Paste!$B17774&amp;"",AcctCode,0)),"UNKNOWN"))</f>
        <v/>
      </c>
      <c r="F17777">
        <f>IF(GL_Paste!$B17774="","",IFERROR(INDEX(AcctSub,MATCH(GL_Paste!$B17774&amp;"",AcctCode,0)),"UNKNOWN"))</f>
        <v/>
      </c>
    </row>
    <row r="17778">
      <c r="A17778" s="40">
        <f>IF(GL_Paste!$B17775="","",N(GL_Paste!$H17775)-N(GL_Paste!$G17775))</f>
        <v/>
      </c>
      <c r="B17778" s="43">
        <f>IF(GL_Paste!$B17775="","",DATE(YEAR(GL_Paste!$E17775),MONTH(GL_Paste!$E17775),1))</f>
        <v/>
      </c>
      <c r="C17778">
        <f>IF(GL_Paste!$B17775="","",IF(TRIM(GL_Paste!$M17775)&lt;&gt;"",TRIM(GL_Paste!$M17775),IFERROR(MID(GL_Paste!$I17775,FIND("[",GL_Paste!$I17775)+1,FIND("]",GL_Paste!$I17775)-FIND("[",GL_Paste!$I17775)-1),"")))</f>
        <v/>
      </c>
      <c r="D17778">
        <f>IF(GL_Paste!$B17775="","",IFERROR(INDEX(DeptName,MATCH($C17778,DeptTag,0)),"UNALLOCATED"))</f>
        <v/>
      </c>
      <c r="E17778">
        <f>IF(GL_Paste!$B17775="","",IFERROR(INDEX(AcctCat,MATCH(GL_Paste!$B17775&amp;"",AcctCode,0)),"UNKNOWN"))</f>
        <v/>
      </c>
      <c r="F17778">
        <f>IF(GL_Paste!$B17775="","",IFERROR(INDEX(AcctSub,MATCH(GL_Paste!$B17775&amp;"",AcctCode,0)),"UNKNOWN"))</f>
        <v/>
      </c>
    </row>
    <row r="17779">
      <c r="A17779" s="40">
        <f>IF(GL_Paste!$B17776="","",N(GL_Paste!$H17776)-N(GL_Paste!$G17776))</f>
        <v/>
      </c>
      <c r="B17779" s="43">
        <f>IF(GL_Paste!$B17776="","",DATE(YEAR(GL_Paste!$E17776),MONTH(GL_Paste!$E17776),1))</f>
        <v/>
      </c>
      <c r="C17779">
        <f>IF(GL_Paste!$B17776="","",IF(TRIM(GL_Paste!$M17776)&lt;&gt;"",TRIM(GL_Paste!$M17776),IFERROR(MID(GL_Paste!$I17776,FIND("[",GL_Paste!$I17776)+1,FIND("]",GL_Paste!$I17776)-FIND("[",GL_Paste!$I17776)-1),"")))</f>
        <v/>
      </c>
      <c r="D17779">
        <f>IF(GL_Paste!$B17776="","",IFERROR(INDEX(DeptName,MATCH($C17779,DeptTag,0)),"UNALLOCATED"))</f>
        <v/>
      </c>
      <c r="E17779">
        <f>IF(GL_Paste!$B17776="","",IFERROR(INDEX(AcctCat,MATCH(GL_Paste!$B17776&amp;"",AcctCode,0)),"UNKNOWN"))</f>
        <v/>
      </c>
      <c r="F17779">
        <f>IF(GL_Paste!$B17776="","",IFERROR(INDEX(AcctSub,MATCH(GL_Paste!$B17776&amp;"",AcctCode,0)),"UNKNOWN"))</f>
        <v/>
      </c>
    </row>
    <row r="17780">
      <c r="A17780" s="40">
        <f>IF(GL_Paste!$B17777="","",N(GL_Paste!$H17777)-N(GL_Paste!$G17777))</f>
        <v/>
      </c>
      <c r="B17780" s="43">
        <f>IF(GL_Paste!$B17777="","",DATE(YEAR(GL_Paste!$E17777),MONTH(GL_Paste!$E17777),1))</f>
        <v/>
      </c>
      <c r="C17780">
        <f>IF(GL_Paste!$B17777="","",IF(TRIM(GL_Paste!$M17777)&lt;&gt;"",TRIM(GL_Paste!$M17777),IFERROR(MID(GL_Paste!$I17777,FIND("[",GL_Paste!$I17777)+1,FIND("]",GL_Paste!$I17777)-FIND("[",GL_Paste!$I17777)-1),"")))</f>
        <v/>
      </c>
      <c r="D17780">
        <f>IF(GL_Paste!$B17777="","",IFERROR(INDEX(DeptName,MATCH($C17780,DeptTag,0)),"UNALLOCATED"))</f>
        <v/>
      </c>
      <c r="E17780">
        <f>IF(GL_Paste!$B17777="","",IFERROR(INDEX(AcctCat,MATCH(GL_Paste!$B17777&amp;"",AcctCode,0)),"UNKNOWN"))</f>
        <v/>
      </c>
      <c r="F17780">
        <f>IF(GL_Paste!$B17777="","",IFERROR(INDEX(AcctSub,MATCH(GL_Paste!$B17777&amp;"",AcctCode,0)),"UNKNOWN"))</f>
        <v/>
      </c>
    </row>
    <row r="17781">
      <c r="A17781" s="40">
        <f>IF(GL_Paste!$B17778="","",N(GL_Paste!$H17778)-N(GL_Paste!$G17778))</f>
        <v/>
      </c>
      <c r="B17781" s="43">
        <f>IF(GL_Paste!$B17778="","",DATE(YEAR(GL_Paste!$E17778),MONTH(GL_Paste!$E17778),1))</f>
        <v/>
      </c>
      <c r="C17781">
        <f>IF(GL_Paste!$B17778="","",IF(TRIM(GL_Paste!$M17778)&lt;&gt;"",TRIM(GL_Paste!$M17778),IFERROR(MID(GL_Paste!$I17778,FIND("[",GL_Paste!$I17778)+1,FIND("]",GL_Paste!$I17778)-FIND("[",GL_Paste!$I17778)-1),"")))</f>
        <v/>
      </c>
      <c r="D17781">
        <f>IF(GL_Paste!$B17778="","",IFERROR(INDEX(DeptName,MATCH($C17781,DeptTag,0)),"UNALLOCATED"))</f>
        <v/>
      </c>
      <c r="E17781">
        <f>IF(GL_Paste!$B17778="","",IFERROR(INDEX(AcctCat,MATCH(GL_Paste!$B17778&amp;"",AcctCode,0)),"UNKNOWN"))</f>
        <v/>
      </c>
      <c r="F17781">
        <f>IF(GL_Paste!$B17778="","",IFERROR(INDEX(AcctSub,MATCH(GL_Paste!$B17778&amp;"",AcctCode,0)),"UNKNOWN"))</f>
        <v/>
      </c>
    </row>
    <row r="17782">
      <c r="A17782" s="40">
        <f>IF(GL_Paste!$B17779="","",N(GL_Paste!$H17779)-N(GL_Paste!$G17779))</f>
        <v/>
      </c>
      <c r="B17782" s="43">
        <f>IF(GL_Paste!$B17779="","",DATE(YEAR(GL_Paste!$E17779),MONTH(GL_Paste!$E17779),1))</f>
        <v/>
      </c>
      <c r="C17782">
        <f>IF(GL_Paste!$B17779="","",IF(TRIM(GL_Paste!$M17779)&lt;&gt;"",TRIM(GL_Paste!$M17779),IFERROR(MID(GL_Paste!$I17779,FIND("[",GL_Paste!$I17779)+1,FIND("]",GL_Paste!$I17779)-FIND("[",GL_Paste!$I17779)-1),"")))</f>
        <v/>
      </c>
      <c r="D17782">
        <f>IF(GL_Paste!$B17779="","",IFERROR(INDEX(DeptName,MATCH($C17782,DeptTag,0)),"UNALLOCATED"))</f>
        <v/>
      </c>
      <c r="E17782">
        <f>IF(GL_Paste!$B17779="","",IFERROR(INDEX(AcctCat,MATCH(GL_Paste!$B17779&amp;"",AcctCode,0)),"UNKNOWN"))</f>
        <v/>
      </c>
      <c r="F17782">
        <f>IF(GL_Paste!$B17779="","",IFERROR(INDEX(AcctSub,MATCH(GL_Paste!$B17779&amp;"",AcctCode,0)),"UNKNOWN"))</f>
        <v/>
      </c>
    </row>
    <row r="17783">
      <c r="A17783" s="40">
        <f>IF(GL_Paste!$B17780="","",N(GL_Paste!$H17780)-N(GL_Paste!$G17780))</f>
        <v/>
      </c>
      <c r="B17783" s="43">
        <f>IF(GL_Paste!$B17780="","",DATE(YEAR(GL_Paste!$E17780),MONTH(GL_Paste!$E17780),1))</f>
        <v/>
      </c>
      <c r="C17783">
        <f>IF(GL_Paste!$B17780="","",IF(TRIM(GL_Paste!$M17780)&lt;&gt;"",TRIM(GL_Paste!$M17780),IFERROR(MID(GL_Paste!$I17780,FIND("[",GL_Paste!$I17780)+1,FIND("]",GL_Paste!$I17780)-FIND("[",GL_Paste!$I17780)-1),"")))</f>
        <v/>
      </c>
      <c r="D17783">
        <f>IF(GL_Paste!$B17780="","",IFERROR(INDEX(DeptName,MATCH($C17783,DeptTag,0)),"UNALLOCATED"))</f>
        <v/>
      </c>
      <c r="E17783">
        <f>IF(GL_Paste!$B17780="","",IFERROR(INDEX(AcctCat,MATCH(GL_Paste!$B17780&amp;"",AcctCode,0)),"UNKNOWN"))</f>
        <v/>
      </c>
      <c r="F17783">
        <f>IF(GL_Paste!$B17780="","",IFERROR(INDEX(AcctSub,MATCH(GL_Paste!$B17780&amp;"",AcctCode,0)),"UNKNOWN"))</f>
        <v/>
      </c>
    </row>
    <row r="17784">
      <c r="A17784" s="40">
        <f>IF(GL_Paste!$B17781="","",N(GL_Paste!$H17781)-N(GL_Paste!$G17781))</f>
        <v/>
      </c>
      <c r="B17784" s="43">
        <f>IF(GL_Paste!$B17781="","",DATE(YEAR(GL_Paste!$E17781),MONTH(GL_Paste!$E17781),1))</f>
        <v/>
      </c>
      <c r="C17784">
        <f>IF(GL_Paste!$B17781="","",IF(TRIM(GL_Paste!$M17781)&lt;&gt;"",TRIM(GL_Paste!$M17781),IFERROR(MID(GL_Paste!$I17781,FIND("[",GL_Paste!$I17781)+1,FIND("]",GL_Paste!$I17781)-FIND("[",GL_Paste!$I17781)-1),"")))</f>
        <v/>
      </c>
      <c r="D17784">
        <f>IF(GL_Paste!$B17781="","",IFERROR(INDEX(DeptName,MATCH($C17784,DeptTag,0)),"UNALLOCATED"))</f>
        <v/>
      </c>
      <c r="E17784">
        <f>IF(GL_Paste!$B17781="","",IFERROR(INDEX(AcctCat,MATCH(GL_Paste!$B17781&amp;"",AcctCode,0)),"UNKNOWN"))</f>
        <v/>
      </c>
      <c r="F17784">
        <f>IF(GL_Paste!$B17781="","",IFERROR(INDEX(AcctSub,MATCH(GL_Paste!$B17781&amp;"",AcctCode,0)),"UNKNOWN"))</f>
        <v/>
      </c>
    </row>
    <row r="17785">
      <c r="A17785" s="40">
        <f>IF(GL_Paste!$B17782="","",N(GL_Paste!$H17782)-N(GL_Paste!$G17782))</f>
        <v/>
      </c>
      <c r="B17785" s="43">
        <f>IF(GL_Paste!$B17782="","",DATE(YEAR(GL_Paste!$E17782),MONTH(GL_Paste!$E17782),1))</f>
        <v/>
      </c>
      <c r="C17785">
        <f>IF(GL_Paste!$B17782="","",IF(TRIM(GL_Paste!$M17782)&lt;&gt;"",TRIM(GL_Paste!$M17782),IFERROR(MID(GL_Paste!$I17782,FIND("[",GL_Paste!$I17782)+1,FIND("]",GL_Paste!$I17782)-FIND("[",GL_Paste!$I17782)-1),"")))</f>
        <v/>
      </c>
      <c r="D17785">
        <f>IF(GL_Paste!$B17782="","",IFERROR(INDEX(DeptName,MATCH($C17785,DeptTag,0)),"UNALLOCATED"))</f>
        <v/>
      </c>
      <c r="E17785">
        <f>IF(GL_Paste!$B17782="","",IFERROR(INDEX(AcctCat,MATCH(GL_Paste!$B17782&amp;"",AcctCode,0)),"UNKNOWN"))</f>
        <v/>
      </c>
      <c r="F17785">
        <f>IF(GL_Paste!$B17782="","",IFERROR(INDEX(AcctSub,MATCH(GL_Paste!$B17782&amp;"",AcctCode,0)),"UNKNOWN"))</f>
        <v/>
      </c>
    </row>
    <row r="17786">
      <c r="A17786" s="40">
        <f>IF(GL_Paste!$B17783="","",N(GL_Paste!$H17783)-N(GL_Paste!$G17783))</f>
        <v/>
      </c>
      <c r="B17786" s="43">
        <f>IF(GL_Paste!$B17783="","",DATE(YEAR(GL_Paste!$E17783),MONTH(GL_Paste!$E17783),1))</f>
        <v/>
      </c>
      <c r="C17786">
        <f>IF(GL_Paste!$B17783="","",IF(TRIM(GL_Paste!$M17783)&lt;&gt;"",TRIM(GL_Paste!$M17783),IFERROR(MID(GL_Paste!$I17783,FIND("[",GL_Paste!$I17783)+1,FIND("]",GL_Paste!$I17783)-FIND("[",GL_Paste!$I17783)-1),"")))</f>
        <v/>
      </c>
      <c r="D17786">
        <f>IF(GL_Paste!$B17783="","",IFERROR(INDEX(DeptName,MATCH($C17786,DeptTag,0)),"UNALLOCATED"))</f>
        <v/>
      </c>
      <c r="E17786">
        <f>IF(GL_Paste!$B17783="","",IFERROR(INDEX(AcctCat,MATCH(GL_Paste!$B17783&amp;"",AcctCode,0)),"UNKNOWN"))</f>
        <v/>
      </c>
      <c r="F17786">
        <f>IF(GL_Paste!$B17783="","",IFERROR(INDEX(AcctSub,MATCH(GL_Paste!$B17783&amp;"",AcctCode,0)),"UNKNOWN"))</f>
        <v/>
      </c>
    </row>
    <row r="17787">
      <c r="A17787" s="40">
        <f>IF(GL_Paste!$B17784="","",N(GL_Paste!$H17784)-N(GL_Paste!$G17784))</f>
        <v/>
      </c>
      <c r="B17787" s="43">
        <f>IF(GL_Paste!$B17784="","",DATE(YEAR(GL_Paste!$E17784),MONTH(GL_Paste!$E17784),1))</f>
        <v/>
      </c>
      <c r="C17787">
        <f>IF(GL_Paste!$B17784="","",IF(TRIM(GL_Paste!$M17784)&lt;&gt;"",TRIM(GL_Paste!$M17784),IFERROR(MID(GL_Paste!$I17784,FIND("[",GL_Paste!$I17784)+1,FIND("]",GL_Paste!$I17784)-FIND("[",GL_Paste!$I17784)-1),"")))</f>
        <v/>
      </c>
      <c r="D17787">
        <f>IF(GL_Paste!$B17784="","",IFERROR(INDEX(DeptName,MATCH($C17787,DeptTag,0)),"UNALLOCATED"))</f>
        <v/>
      </c>
      <c r="E17787">
        <f>IF(GL_Paste!$B17784="","",IFERROR(INDEX(AcctCat,MATCH(GL_Paste!$B17784&amp;"",AcctCode,0)),"UNKNOWN"))</f>
        <v/>
      </c>
      <c r="F17787">
        <f>IF(GL_Paste!$B17784="","",IFERROR(INDEX(AcctSub,MATCH(GL_Paste!$B17784&amp;"",AcctCode,0)),"UNKNOWN"))</f>
        <v/>
      </c>
    </row>
    <row r="17788">
      <c r="A17788" s="40">
        <f>IF(GL_Paste!$B17785="","",N(GL_Paste!$H17785)-N(GL_Paste!$G17785))</f>
        <v/>
      </c>
      <c r="B17788" s="43">
        <f>IF(GL_Paste!$B17785="","",DATE(YEAR(GL_Paste!$E17785),MONTH(GL_Paste!$E17785),1))</f>
        <v/>
      </c>
      <c r="C17788">
        <f>IF(GL_Paste!$B17785="","",IF(TRIM(GL_Paste!$M17785)&lt;&gt;"",TRIM(GL_Paste!$M17785),IFERROR(MID(GL_Paste!$I17785,FIND("[",GL_Paste!$I17785)+1,FIND("]",GL_Paste!$I17785)-FIND("[",GL_Paste!$I17785)-1),"")))</f>
        <v/>
      </c>
      <c r="D17788">
        <f>IF(GL_Paste!$B17785="","",IFERROR(INDEX(DeptName,MATCH($C17788,DeptTag,0)),"UNALLOCATED"))</f>
        <v/>
      </c>
      <c r="E17788">
        <f>IF(GL_Paste!$B17785="","",IFERROR(INDEX(AcctCat,MATCH(GL_Paste!$B17785&amp;"",AcctCode,0)),"UNKNOWN"))</f>
        <v/>
      </c>
      <c r="F17788">
        <f>IF(GL_Paste!$B17785="","",IFERROR(INDEX(AcctSub,MATCH(GL_Paste!$B17785&amp;"",AcctCode,0)),"UNKNOWN"))</f>
        <v/>
      </c>
    </row>
    <row r="17789">
      <c r="A17789" s="40">
        <f>IF(GL_Paste!$B17786="","",N(GL_Paste!$H17786)-N(GL_Paste!$G17786))</f>
        <v/>
      </c>
      <c r="B17789" s="43">
        <f>IF(GL_Paste!$B17786="","",DATE(YEAR(GL_Paste!$E17786),MONTH(GL_Paste!$E17786),1))</f>
        <v/>
      </c>
      <c r="C17789">
        <f>IF(GL_Paste!$B17786="","",IF(TRIM(GL_Paste!$M17786)&lt;&gt;"",TRIM(GL_Paste!$M17786),IFERROR(MID(GL_Paste!$I17786,FIND("[",GL_Paste!$I17786)+1,FIND("]",GL_Paste!$I17786)-FIND("[",GL_Paste!$I17786)-1),"")))</f>
        <v/>
      </c>
      <c r="D17789">
        <f>IF(GL_Paste!$B17786="","",IFERROR(INDEX(DeptName,MATCH($C17789,DeptTag,0)),"UNALLOCATED"))</f>
        <v/>
      </c>
      <c r="E17789">
        <f>IF(GL_Paste!$B17786="","",IFERROR(INDEX(AcctCat,MATCH(GL_Paste!$B17786&amp;"",AcctCode,0)),"UNKNOWN"))</f>
        <v/>
      </c>
      <c r="F17789">
        <f>IF(GL_Paste!$B17786="","",IFERROR(INDEX(AcctSub,MATCH(GL_Paste!$B17786&amp;"",AcctCode,0)),"UNKNOWN"))</f>
        <v/>
      </c>
    </row>
    <row r="17790">
      <c r="A17790" s="40">
        <f>IF(GL_Paste!$B17787="","",N(GL_Paste!$H17787)-N(GL_Paste!$G17787))</f>
        <v/>
      </c>
      <c r="B17790" s="43">
        <f>IF(GL_Paste!$B17787="","",DATE(YEAR(GL_Paste!$E17787),MONTH(GL_Paste!$E17787),1))</f>
        <v/>
      </c>
      <c r="C17790">
        <f>IF(GL_Paste!$B17787="","",IF(TRIM(GL_Paste!$M17787)&lt;&gt;"",TRIM(GL_Paste!$M17787),IFERROR(MID(GL_Paste!$I17787,FIND("[",GL_Paste!$I17787)+1,FIND("]",GL_Paste!$I17787)-FIND("[",GL_Paste!$I17787)-1),"")))</f>
        <v/>
      </c>
      <c r="D17790">
        <f>IF(GL_Paste!$B17787="","",IFERROR(INDEX(DeptName,MATCH($C17790,DeptTag,0)),"UNALLOCATED"))</f>
        <v/>
      </c>
      <c r="E17790">
        <f>IF(GL_Paste!$B17787="","",IFERROR(INDEX(AcctCat,MATCH(GL_Paste!$B17787&amp;"",AcctCode,0)),"UNKNOWN"))</f>
        <v/>
      </c>
      <c r="F17790">
        <f>IF(GL_Paste!$B17787="","",IFERROR(INDEX(AcctSub,MATCH(GL_Paste!$B17787&amp;"",AcctCode,0)),"UNKNOWN"))</f>
        <v/>
      </c>
    </row>
    <row r="17791">
      <c r="A17791" s="40">
        <f>IF(GL_Paste!$B17788="","",N(GL_Paste!$H17788)-N(GL_Paste!$G17788))</f>
        <v/>
      </c>
      <c r="B17791" s="43">
        <f>IF(GL_Paste!$B17788="","",DATE(YEAR(GL_Paste!$E17788),MONTH(GL_Paste!$E17788),1))</f>
        <v/>
      </c>
      <c r="C17791">
        <f>IF(GL_Paste!$B17788="","",IF(TRIM(GL_Paste!$M17788)&lt;&gt;"",TRIM(GL_Paste!$M17788),IFERROR(MID(GL_Paste!$I17788,FIND("[",GL_Paste!$I17788)+1,FIND("]",GL_Paste!$I17788)-FIND("[",GL_Paste!$I17788)-1),"")))</f>
        <v/>
      </c>
      <c r="D17791">
        <f>IF(GL_Paste!$B17788="","",IFERROR(INDEX(DeptName,MATCH($C17791,DeptTag,0)),"UNALLOCATED"))</f>
        <v/>
      </c>
      <c r="E17791">
        <f>IF(GL_Paste!$B17788="","",IFERROR(INDEX(AcctCat,MATCH(GL_Paste!$B17788&amp;"",AcctCode,0)),"UNKNOWN"))</f>
        <v/>
      </c>
      <c r="F17791">
        <f>IF(GL_Paste!$B17788="","",IFERROR(INDEX(AcctSub,MATCH(GL_Paste!$B17788&amp;"",AcctCode,0)),"UNKNOWN"))</f>
        <v/>
      </c>
    </row>
    <row r="17792">
      <c r="A17792" s="40">
        <f>IF(GL_Paste!$B17789="","",N(GL_Paste!$H17789)-N(GL_Paste!$G17789))</f>
        <v/>
      </c>
      <c r="B17792" s="43">
        <f>IF(GL_Paste!$B17789="","",DATE(YEAR(GL_Paste!$E17789),MONTH(GL_Paste!$E17789),1))</f>
        <v/>
      </c>
      <c r="C17792">
        <f>IF(GL_Paste!$B17789="","",IF(TRIM(GL_Paste!$M17789)&lt;&gt;"",TRIM(GL_Paste!$M17789),IFERROR(MID(GL_Paste!$I17789,FIND("[",GL_Paste!$I17789)+1,FIND("]",GL_Paste!$I17789)-FIND("[",GL_Paste!$I17789)-1),"")))</f>
        <v/>
      </c>
      <c r="D17792">
        <f>IF(GL_Paste!$B17789="","",IFERROR(INDEX(DeptName,MATCH($C17792,DeptTag,0)),"UNALLOCATED"))</f>
        <v/>
      </c>
      <c r="E17792">
        <f>IF(GL_Paste!$B17789="","",IFERROR(INDEX(AcctCat,MATCH(GL_Paste!$B17789&amp;"",AcctCode,0)),"UNKNOWN"))</f>
        <v/>
      </c>
      <c r="F17792">
        <f>IF(GL_Paste!$B17789="","",IFERROR(INDEX(AcctSub,MATCH(GL_Paste!$B17789&amp;"",AcctCode,0)),"UNKNOWN"))</f>
        <v/>
      </c>
    </row>
    <row r="17793">
      <c r="A17793" s="40">
        <f>IF(GL_Paste!$B17790="","",N(GL_Paste!$H17790)-N(GL_Paste!$G17790))</f>
        <v/>
      </c>
      <c r="B17793" s="43">
        <f>IF(GL_Paste!$B17790="","",DATE(YEAR(GL_Paste!$E17790),MONTH(GL_Paste!$E17790),1))</f>
        <v/>
      </c>
      <c r="C17793">
        <f>IF(GL_Paste!$B17790="","",IF(TRIM(GL_Paste!$M17790)&lt;&gt;"",TRIM(GL_Paste!$M17790),IFERROR(MID(GL_Paste!$I17790,FIND("[",GL_Paste!$I17790)+1,FIND("]",GL_Paste!$I17790)-FIND("[",GL_Paste!$I17790)-1),"")))</f>
        <v/>
      </c>
      <c r="D17793">
        <f>IF(GL_Paste!$B17790="","",IFERROR(INDEX(DeptName,MATCH($C17793,DeptTag,0)),"UNALLOCATED"))</f>
        <v/>
      </c>
      <c r="E17793">
        <f>IF(GL_Paste!$B17790="","",IFERROR(INDEX(AcctCat,MATCH(GL_Paste!$B17790&amp;"",AcctCode,0)),"UNKNOWN"))</f>
        <v/>
      </c>
      <c r="F17793">
        <f>IF(GL_Paste!$B17790="","",IFERROR(INDEX(AcctSub,MATCH(GL_Paste!$B17790&amp;"",AcctCode,0)),"UNKNOWN"))</f>
        <v/>
      </c>
    </row>
    <row r="17794">
      <c r="A17794" s="40">
        <f>IF(GL_Paste!$B17791="","",N(GL_Paste!$H17791)-N(GL_Paste!$G17791))</f>
        <v/>
      </c>
      <c r="B17794" s="43">
        <f>IF(GL_Paste!$B17791="","",DATE(YEAR(GL_Paste!$E17791),MONTH(GL_Paste!$E17791),1))</f>
        <v/>
      </c>
      <c r="C17794">
        <f>IF(GL_Paste!$B17791="","",IF(TRIM(GL_Paste!$M17791)&lt;&gt;"",TRIM(GL_Paste!$M17791),IFERROR(MID(GL_Paste!$I17791,FIND("[",GL_Paste!$I17791)+1,FIND("]",GL_Paste!$I17791)-FIND("[",GL_Paste!$I17791)-1),"")))</f>
        <v/>
      </c>
      <c r="D17794">
        <f>IF(GL_Paste!$B17791="","",IFERROR(INDEX(DeptName,MATCH($C17794,DeptTag,0)),"UNALLOCATED"))</f>
        <v/>
      </c>
      <c r="E17794">
        <f>IF(GL_Paste!$B17791="","",IFERROR(INDEX(AcctCat,MATCH(GL_Paste!$B17791&amp;"",AcctCode,0)),"UNKNOWN"))</f>
        <v/>
      </c>
      <c r="F17794">
        <f>IF(GL_Paste!$B17791="","",IFERROR(INDEX(AcctSub,MATCH(GL_Paste!$B17791&amp;"",AcctCode,0)),"UNKNOWN"))</f>
        <v/>
      </c>
    </row>
    <row r="17795">
      <c r="A17795" s="40">
        <f>IF(GL_Paste!$B17792="","",N(GL_Paste!$H17792)-N(GL_Paste!$G17792))</f>
        <v/>
      </c>
      <c r="B17795" s="43">
        <f>IF(GL_Paste!$B17792="","",DATE(YEAR(GL_Paste!$E17792),MONTH(GL_Paste!$E17792),1))</f>
        <v/>
      </c>
      <c r="C17795">
        <f>IF(GL_Paste!$B17792="","",IF(TRIM(GL_Paste!$M17792)&lt;&gt;"",TRIM(GL_Paste!$M17792),IFERROR(MID(GL_Paste!$I17792,FIND("[",GL_Paste!$I17792)+1,FIND("]",GL_Paste!$I17792)-FIND("[",GL_Paste!$I17792)-1),"")))</f>
        <v/>
      </c>
      <c r="D17795">
        <f>IF(GL_Paste!$B17792="","",IFERROR(INDEX(DeptName,MATCH($C17795,DeptTag,0)),"UNALLOCATED"))</f>
        <v/>
      </c>
      <c r="E17795">
        <f>IF(GL_Paste!$B17792="","",IFERROR(INDEX(AcctCat,MATCH(GL_Paste!$B17792&amp;"",AcctCode,0)),"UNKNOWN"))</f>
        <v/>
      </c>
      <c r="F17795">
        <f>IF(GL_Paste!$B17792="","",IFERROR(INDEX(AcctSub,MATCH(GL_Paste!$B17792&amp;"",AcctCode,0)),"UNKNOWN"))</f>
        <v/>
      </c>
    </row>
    <row r="17796">
      <c r="A17796" s="40">
        <f>IF(GL_Paste!$B17793="","",N(GL_Paste!$H17793)-N(GL_Paste!$G17793))</f>
        <v/>
      </c>
      <c r="B17796" s="43">
        <f>IF(GL_Paste!$B17793="","",DATE(YEAR(GL_Paste!$E17793),MONTH(GL_Paste!$E17793),1))</f>
        <v/>
      </c>
      <c r="C17796">
        <f>IF(GL_Paste!$B17793="","",IF(TRIM(GL_Paste!$M17793)&lt;&gt;"",TRIM(GL_Paste!$M17793),IFERROR(MID(GL_Paste!$I17793,FIND("[",GL_Paste!$I17793)+1,FIND("]",GL_Paste!$I17793)-FIND("[",GL_Paste!$I17793)-1),"")))</f>
        <v/>
      </c>
      <c r="D17796">
        <f>IF(GL_Paste!$B17793="","",IFERROR(INDEX(DeptName,MATCH($C17796,DeptTag,0)),"UNALLOCATED"))</f>
        <v/>
      </c>
      <c r="E17796">
        <f>IF(GL_Paste!$B17793="","",IFERROR(INDEX(AcctCat,MATCH(GL_Paste!$B17793&amp;"",AcctCode,0)),"UNKNOWN"))</f>
        <v/>
      </c>
      <c r="F17796">
        <f>IF(GL_Paste!$B17793="","",IFERROR(INDEX(AcctSub,MATCH(GL_Paste!$B17793&amp;"",AcctCode,0)),"UNKNOWN"))</f>
        <v/>
      </c>
    </row>
    <row r="17797">
      <c r="A17797" s="40">
        <f>IF(GL_Paste!$B17794="","",N(GL_Paste!$H17794)-N(GL_Paste!$G17794))</f>
        <v/>
      </c>
      <c r="B17797" s="43">
        <f>IF(GL_Paste!$B17794="","",DATE(YEAR(GL_Paste!$E17794),MONTH(GL_Paste!$E17794),1))</f>
        <v/>
      </c>
      <c r="C17797">
        <f>IF(GL_Paste!$B17794="","",IF(TRIM(GL_Paste!$M17794)&lt;&gt;"",TRIM(GL_Paste!$M17794),IFERROR(MID(GL_Paste!$I17794,FIND("[",GL_Paste!$I17794)+1,FIND("]",GL_Paste!$I17794)-FIND("[",GL_Paste!$I17794)-1),"")))</f>
        <v/>
      </c>
      <c r="D17797">
        <f>IF(GL_Paste!$B17794="","",IFERROR(INDEX(DeptName,MATCH($C17797,DeptTag,0)),"UNALLOCATED"))</f>
        <v/>
      </c>
      <c r="E17797">
        <f>IF(GL_Paste!$B17794="","",IFERROR(INDEX(AcctCat,MATCH(GL_Paste!$B17794&amp;"",AcctCode,0)),"UNKNOWN"))</f>
        <v/>
      </c>
      <c r="F17797">
        <f>IF(GL_Paste!$B17794="","",IFERROR(INDEX(AcctSub,MATCH(GL_Paste!$B17794&amp;"",AcctCode,0)),"UNKNOWN"))</f>
        <v/>
      </c>
    </row>
    <row r="17798">
      <c r="A17798" s="40">
        <f>IF(GL_Paste!$B17795="","",N(GL_Paste!$H17795)-N(GL_Paste!$G17795))</f>
        <v/>
      </c>
      <c r="B17798" s="43">
        <f>IF(GL_Paste!$B17795="","",DATE(YEAR(GL_Paste!$E17795),MONTH(GL_Paste!$E17795),1))</f>
        <v/>
      </c>
      <c r="C17798">
        <f>IF(GL_Paste!$B17795="","",IF(TRIM(GL_Paste!$M17795)&lt;&gt;"",TRIM(GL_Paste!$M17795),IFERROR(MID(GL_Paste!$I17795,FIND("[",GL_Paste!$I17795)+1,FIND("]",GL_Paste!$I17795)-FIND("[",GL_Paste!$I17795)-1),"")))</f>
        <v/>
      </c>
      <c r="D17798">
        <f>IF(GL_Paste!$B17795="","",IFERROR(INDEX(DeptName,MATCH($C17798,DeptTag,0)),"UNALLOCATED"))</f>
        <v/>
      </c>
      <c r="E17798">
        <f>IF(GL_Paste!$B17795="","",IFERROR(INDEX(AcctCat,MATCH(GL_Paste!$B17795&amp;"",AcctCode,0)),"UNKNOWN"))</f>
        <v/>
      </c>
      <c r="F17798">
        <f>IF(GL_Paste!$B17795="","",IFERROR(INDEX(AcctSub,MATCH(GL_Paste!$B17795&amp;"",AcctCode,0)),"UNKNOWN"))</f>
        <v/>
      </c>
    </row>
    <row r="17799">
      <c r="A17799" s="40">
        <f>IF(GL_Paste!$B17796="","",N(GL_Paste!$H17796)-N(GL_Paste!$G17796))</f>
        <v/>
      </c>
      <c r="B17799" s="43">
        <f>IF(GL_Paste!$B17796="","",DATE(YEAR(GL_Paste!$E17796),MONTH(GL_Paste!$E17796),1))</f>
        <v/>
      </c>
      <c r="C17799">
        <f>IF(GL_Paste!$B17796="","",IF(TRIM(GL_Paste!$M17796)&lt;&gt;"",TRIM(GL_Paste!$M17796),IFERROR(MID(GL_Paste!$I17796,FIND("[",GL_Paste!$I17796)+1,FIND("]",GL_Paste!$I17796)-FIND("[",GL_Paste!$I17796)-1),"")))</f>
        <v/>
      </c>
      <c r="D17799">
        <f>IF(GL_Paste!$B17796="","",IFERROR(INDEX(DeptName,MATCH($C17799,DeptTag,0)),"UNALLOCATED"))</f>
        <v/>
      </c>
      <c r="E17799">
        <f>IF(GL_Paste!$B17796="","",IFERROR(INDEX(AcctCat,MATCH(GL_Paste!$B17796&amp;"",AcctCode,0)),"UNKNOWN"))</f>
        <v/>
      </c>
      <c r="F17799">
        <f>IF(GL_Paste!$B17796="","",IFERROR(INDEX(AcctSub,MATCH(GL_Paste!$B17796&amp;"",AcctCode,0)),"UNKNOWN"))</f>
        <v/>
      </c>
    </row>
    <row r="17800">
      <c r="A17800" s="40">
        <f>IF(GL_Paste!$B17797="","",N(GL_Paste!$H17797)-N(GL_Paste!$G17797))</f>
        <v/>
      </c>
      <c r="B17800" s="43">
        <f>IF(GL_Paste!$B17797="","",DATE(YEAR(GL_Paste!$E17797),MONTH(GL_Paste!$E17797),1))</f>
        <v/>
      </c>
      <c r="C17800">
        <f>IF(GL_Paste!$B17797="","",IF(TRIM(GL_Paste!$M17797)&lt;&gt;"",TRIM(GL_Paste!$M17797),IFERROR(MID(GL_Paste!$I17797,FIND("[",GL_Paste!$I17797)+1,FIND("]",GL_Paste!$I17797)-FIND("[",GL_Paste!$I17797)-1),"")))</f>
        <v/>
      </c>
      <c r="D17800">
        <f>IF(GL_Paste!$B17797="","",IFERROR(INDEX(DeptName,MATCH($C17800,DeptTag,0)),"UNALLOCATED"))</f>
        <v/>
      </c>
      <c r="E17800">
        <f>IF(GL_Paste!$B17797="","",IFERROR(INDEX(AcctCat,MATCH(GL_Paste!$B17797&amp;"",AcctCode,0)),"UNKNOWN"))</f>
        <v/>
      </c>
      <c r="F17800">
        <f>IF(GL_Paste!$B17797="","",IFERROR(INDEX(AcctSub,MATCH(GL_Paste!$B17797&amp;"",AcctCode,0)),"UNKNOWN"))</f>
        <v/>
      </c>
    </row>
    <row r="17801">
      <c r="A17801" s="40">
        <f>IF(GL_Paste!$B17798="","",N(GL_Paste!$H17798)-N(GL_Paste!$G17798))</f>
        <v/>
      </c>
      <c r="B17801" s="43">
        <f>IF(GL_Paste!$B17798="","",DATE(YEAR(GL_Paste!$E17798),MONTH(GL_Paste!$E17798),1))</f>
        <v/>
      </c>
      <c r="C17801">
        <f>IF(GL_Paste!$B17798="","",IF(TRIM(GL_Paste!$M17798)&lt;&gt;"",TRIM(GL_Paste!$M17798),IFERROR(MID(GL_Paste!$I17798,FIND("[",GL_Paste!$I17798)+1,FIND("]",GL_Paste!$I17798)-FIND("[",GL_Paste!$I17798)-1),"")))</f>
        <v/>
      </c>
      <c r="D17801">
        <f>IF(GL_Paste!$B17798="","",IFERROR(INDEX(DeptName,MATCH($C17801,DeptTag,0)),"UNALLOCATED"))</f>
        <v/>
      </c>
      <c r="E17801">
        <f>IF(GL_Paste!$B17798="","",IFERROR(INDEX(AcctCat,MATCH(GL_Paste!$B17798&amp;"",AcctCode,0)),"UNKNOWN"))</f>
        <v/>
      </c>
      <c r="F17801">
        <f>IF(GL_Paste!$B17798="","",IFERROR(INDEX(AcctSub,MATCH(GL_Paste!$B17798&amp;"",AcctCode,0)),"UNKNOWN"))</f>
        <v/>
      </c>
    </row>
    <row r="17802">
      <c r="A17802" s="40">
        <f>IF(GL_Paste!$B17799="","",N(GL_Paste!$H17799)-N(GL_Paste!$G17799))</f>
        <v/>
      </c>
      <c r="B17802" s="43">
        <f>IF(GL_Paste!$B17799="","",DATE(YEAR(GL_Paste!$E17799),MONTH(GL_Paste!$E17799),1))</f>
        <v/>
      </c>
      <c r="C17802">
        <f>IF(GL_Paste!$B17799="","",IF(TRIM(GL_Paste!$M17799)&lt;&gt;"",TRIM(GL_Paste!$M17799),IFERROR(MID(GL_Paste!$I17799,FIND("[",GL_Paste!$I17799)+1,FIND("]",GL_Paste!$I17799)-FIND("[",GL_Paste!$I17799)-1),"")))</f>
        <v/>
      </c>
      <c r="D17802">
        <f>IF(GL_Paste!$B17799="","",IFERROR(INDEX(DeptName,MATCH($C17802,DeptTag,0)),"UNALLOCATED"))</f>
        <v/>
      </c>
      <c r="E17802">
        <f>IF(GL_Paste!$B17799="","",IFERROR(INDEX(AcctCat,MATCH(GL_Paste!$B17799&amp;"",AcctCode,0)),"UNKNOWN"))</f>
        <v/>
      </c>
      <c r="F17802">
        <f>IF(GL_Paste!$B17799="","",IFERROR(INDEX(AcctSub,MATCH(GL_Paste!$B17799&amp;"",AcctCode,0)),"UNKNOWN"))</f>
        <v/>
      </c>
    </row>
    <row r="17803">
      <c r="A17803" s="40">
        <f>IF(GL_Paste!$B17800="","",N(GL_Paste!$H17800)-N(GL_Paste!$G17800))</f>
        <v/>
      </c>
      <c r="B17803" s="43">
        <f>IF(GL_Paste!$B17800="","",DATE(YEAR(GL_Paste!$E17800),MONTH(GL_Paste!$E17800),1))</f>
        <v/>
      </c>
      <c r="C17803">
        <f>IF(GL_Paste!$B17800="","",IF(TRIM(GL_Paste!$M17800)&lt;&gt;"",TRIM(GL_Paste!$M17800),IFERROR(MID(GL_Paste!$I17800,FIND("[",GL_Paste!$I17800)+1,FIND("]",GL_Paste!$I17800)-FIND("[",GL_Paste!$I17800)-1),"")))</f>
        <v/>
      </c>
      <c r="D17803">
        <f>IF(GL_Paste!$B17800="","",IFERROR(INDEX(DeptName,MATCH($C17803,DeptTag,0)),"UNALLOCATED"))</f>
        <v/>
      </c>
      <c r="E17803">
        <f>IF(GL_Paste!$B17800="","",IFERROR(INDEX(AcctCat,MATCH(GL_Paste!$B17800&amp;"",AcctCode,0)),"UNKNOWN"))</f>
        <v/>
      </c>
      <c r="F17803">
        <f>IF(GL_Paste!$B17800="","",IFERROR(INDEX(AcctSub,MATCH(GL_Paste!$B17800&amp;"",AcctCode,0)),"UNKNOWN"))</f>
        <v/>
      </c>
    </row>
    <row r="17804">
      <c r="A17804" s="40">
        <f>IF(GL_Paste!$B17801="","",N(GL_Paste!$H17801)-N(GL_Paste!$G17801))</f>
        <v/>
      </c>
      <c r="B17804" s="43">
        <f>IF(GL_Paste!$B17801="","",DATE(YEAR(GL_Paste!$E17801),MONTH(GL_Paste!$E17801),1))</f>
        <v/>
      </c>
      <c r="C17804">
        <f>IF(GL_Paste!$B17801="","",IF(TRIM(GL_Paste!$M17801)&lt;&gt;"",TRIM(GL_Paste!$M17801),IFERROR(MID(GL_Paste!$I17801,FIND("[",GL_Paste!$I17801)+1,FIND("]",GL_Paste!$I17801)-FIND("[",GL_Paste!$I17801)-1),"")))</f>
        <v/>
      </c>
      <c r="D17804">
        <f>IF(GL_Paste!$B17801="","",IFERROR(INDEX(DeptName,MATCH($C17804,DeptTag,0)),"UNALLOCATED"))</f>
        <v/>
      </c>
      <c r="E17804">
        <f>IF(GL_Paste!$B17801="","",IFERROR(INDEX(AcctCat,MATCH(GL_Paste!$B17801&amp;"",AcctCode,0)),"UNKNOWN"))</f>
        <v/>
      </c>
      <c r="F17804">
        <f>IF(GL_Paste!$B17801="","",IFERROR(INDEX(AcctSub,MATCH(GL_Paste!$B17801&amp;"",AcctCode,0)),"UNKNOWN"))</f>
        <v/>
      </c>
    </row>
    <row r="17805">
      <c r="A17805" s="40">
        <f>IF(GL_Paste!$B17802="","",N(GL_Paste!$H17802)-N(GL_Paste!$G17802))</f>
        <v/>
      </c>
      <c r="B17805" s="43">
        <f>IF(GL_Paste!$B17802="","",DATE(YEAR(GL_Paste!$E17802),MONTH(GL_Paste!$E17802),1))</f>
        <v/>
      </c>
      <c r="C17805">
        <f>IF(GL_Paste!$B17802="","",IF(TRIM(GL_Paste!$M17802)&lt;&gt;"",TRIM(GL_Paste!$M17802),IFERROR(MID(GL_Paste!$I17802,FIND("[",GL_Paste!$I17802)+1,FIND("]",GL_Paste!$I17802)-FIND("[",GL_Paste!$I17802)-1),"")))</f>
        <v/>
      </c>
      <c r="D17805">
        <f>IF(GL_Paste!$B17802="","",IFERROR(INDEX(DeptName,MATCH($C17805,DeptTag,0)),"UNALLOCATED"))</f>
        <v/>
      </c>
      <c r="E17805">
        <f>IF(GL_Paste!$B17802="","",IFERROR(INDEX(AcctCat,MATCH(GL_Paste!$B17802&amp;"",AcctCode,0)),"UNKNOWN"))</f>
        <v/>
      </c>
      <c r="F17805">
        <f>IF(GL_Paste!$B17802="","",IFERROR(INDEX(AcctSub,MATCH(GL_Paste!$B17802&amp;"",AcctCode,0)),"UNKNOWN"))</f>
        <v/>
      </c>
    </row>
    <row r="17806">
      <c r="A17806" s="40">
        <f>IF(GL_Paste!$B17803="","",N(GL_Paste!$H17803)-N(GL_Paste!$G17803))</f>
        <v/>
      </c>
      <c r="B17806" s="43">
        <f>IF(GL_Paste!$B17803="","",DATE(YEAR(GL_Paste!$E17803),MONTH(GL_Paste!$E17803),1))</f>
        <v/>
      </c>
      <c r="C17806">
        <f>IF(GL_Paste!$B17803="","",IF(TRIM(GL_Paste!$M17803)&lt;&gt;"",TRIM(GL_Paste!$M17803),IFERROR(MID(GL_Paste!$I17803,FIND("[",GL_Paste!$I17803)+1,FIND("]",GL_Paste!$I17803)-FIND("[",GL_Paste!$I17803)-1),"")))</f>
        <v/>
      </c>
      <c r="D17806">
        <f>IF(GL_Paste!$B17803="","",IFERROR(INDEX(DeptName,MATCH($C17806,DeptTag,0)),"UNALLOCATED"))</f>
        <v/>
      </c>
      <c r="E17806">
        <f>IF(GL_Paste!$B17803="","",IFERROR(INDEX(AcctCat,MATCH(GL_Paste!$B17803&amp;"",AcctCode,0)),"UNKNOWN"))</f>
        <v/>
      </c>
      <c r="F17806">
        <f>IF(GL_Paste!$B17803="","",IFERROR(INDEX(AcctSub,MATCH(GL_Paste!$B17803&amp;"",AcctCode,0)),"UNKNOWN"))</f>
        <v/>
      </c>
    </row>
    <row r="17807">
      <c r="A17807" s="40">
        <f>IF(GL_Paste!$B17804="","",N(GL_Paste!$H17804)-N(GL_Paste!$G17804))</f>
        <v/>
      </c>
      <c r="B17807" s="43">
        <f>IF(GL_Paste!$B17804="","",DATE(YEAR(GL_Paste!$E17804),MONTH(GL_Paste!$E17804),1))</f>
        <v/>
      </c>
      <c r="C17807">
        <f>IF(GL_Paste!$B17804="","",IF(TRIM(GL_Paste!$M17804)&lt;&gt;"",TRIM(GL_Paste!$M17804),IFERROR(MID(GL_Paste!$I17804,FIND("[",GL_Paste!$I17804)+1,FIND("]",GL_Paste!$I17804)-FIND("[",GL_Paste!$I17804)-1),"")))</f>
        <v/>
      </c>
      <c r="D17807">
        <f>IF(GL_Paste!$B17804="","",IFERROR(INDEX(DeptName,MATCH($C17807,DeptTag,0)),"UNALLOCATED"))</f>
        <v/>
      </c>
      <c r="E17807">
        <f>IF(GL_Paste!$B17804="","",IFERROR(INDEX(AcctCat,MATCH(GL_Paste!$B17804&amp;"",AcctCode,0)),"UNKNOWN"))</f>
        <v/>
      </c>
      <c r="F17807">
        <f>IF(GL_Paste!$B17804="","",IFERROR(INDEX(AcctSub,MATCH(GL_Paste!$B17804&amp;"",AcctCode,0)),"UNKNOWN"))</f>
        <v/>
      </c>
    </row>
    <row r="17808">
      <c r="A17808" s="40">
        <f>IF(GL_Paste!$B17805="","",N(GL_Paste!$H17805)-N(GL_Paste!$G17805))</f>
        <v/>
      </c>
      <c r="B17808" s="43">
        <f>IF(GL_Paste!$B17805="","",DATE(YEAR(GL_Paste!$E17805),MONTH(GL_Paste!$E17805),1))</f>
        <v/>
      </c>
      <c r="C17808">
        <f>IF(GL_Paste!$B17805="","",IF(TRIM(GL_Paste!$M17805)&lt;&gt;"",TRIM(GL_Paste!$M17805),IFERROR(MID(GL_Paste!$I17805,FIND("[",GL_Paste!$I17805)+1,FIND("]",GL_Paste!$I17805)-FIND("[",GL_Paste!$I17805)-1),"")))</f>
        <v/>
      </c>
      <c r="D17808">
        <f>IF(GL_Paste!$B17805="","",IFERROR(INDEX(DeptName,MATCH($C17808,DeptTag,0)),"UNALLOCATED"))</f>
        <v/>
      </c>
      <c r="E17808">
        <f>IF(GL_Paste!$B17805="","",IFERROR(INDEX(AcctCat,MATCH(GL_Paste!$B17805&amp;"",AcctCode,0)),"UNKNOWN"))</f>
        <v/>
      </c>
      <c r="F17808">
        <f>IF(GL_Paste!$B17805="","",IFERROR(INDEX(AcctSub,MATCH(GL_Paste!$B17805&amp;"",AcctCode,0)),"UNKNOWN"))</f>
        <v/>
      </c>
    </row>
    <row r="17809">
      <c r="A17809" s="40">
        <f>IF(GL_Paste!$B17806="","",N(GL_Paste!$H17806)-N(GL_Paste!$G17806))</f>
        <v/>
      </c>
      <c r="B17809" s="43">
        <f>IF(GL_Paste!$B17806="","",DATE(YEAR(GL_Paste!$E17806),MONTH(GL_Paste!$E17806),1))</f>
        <v/>
      </c>
      <c r="C17809">
        <f>IF(GL_Paste!$B17806="","",IF(TRIM(GL_Paste!$M17806)&lt;&gt;"",TRIM(GL_Paste!$M17806),IFERROR(MID(GL_Paste!$I17806,FIND("[",GL_Paste!$I17806)+1,FIND("]",GL_Paste!$I17806)-FIND("[",GL_Paste!$I17806)-1),"")))</f>
        <v/>
      </c>
      <c r="D17809">
        <f>IF(GL_Paste!$B17806="","",IFERROR(INDEX(DeptName,MATCH($C17809,DeptTag,0)),"UNALLOCATED"))</f>
        <v/>
      </c>
      <c r="E17809">
        <f>IF(GL_Paste!$B17806="","",IFERROR(INDEX(AcctCat,MATCH(GL_Paste!$B17806&amp;"",AcctCode,0)),"UNKNOWN"))</f>
        <v/>
      </c>
      <c r="F17809">
        <f>IF(GL_Paste!$B17806="","",IFERROR(INDEX(AcctSub,MATCH(GL_Paste!$B17806&amp;"",AcctCode,0)),"UNKNOWN"))</f>
        <v/>
      </c>
    </row>
    <row r="17810">
      <c r="A17810" s="40">
        <f>IF(GL_Paste!$B17807="","",N(GL_Paste!$H17807)-N(GL_Paste!$G17807))</f>
        <v/>
      </c>
      <c r="B17810" s="43">
        <f>IF(GL_Paste!$B17807="","",DATE(YEAR(GL_Paste!$E17807),MONTH(GL_Paste!$E17807),1))</f>
        <v/>
      </c>
      <c r="C17810">
        <f>IF(GL_Paste!$B17807="","",IF(TRIM(GL_Paste!$M17807)&lt;&gt;"",TRIM(GL_Paste!$M17807),IFERROR(MID(GL_Paste!$I17807,FIND("[",GL_Paste!$I17807)+1,FIND("]",GL_Paste!$I17807)-FIND("[",GL_Paste!$I17807)-1),"")))</f>
        <v/>
      </c>
      <c r="D17810">
        <f>IF(GL_Paste!$B17807="","",IFERROR(INDEX(DeptName,MATCH($C17810,DeptTag,0)),"UNALLOCATED"))</f>
        <v/>
      </c>
      <c r="E17810">
        <f>IF(GL_Paste!$B17807="","",IFERROR(INDEX(AcctCat,MATCH(GL_Paste!$B17807&amp;"",AcctCode,0)),"UNKNOWN"))</f>
        <v/>
      </c>
      <c r="F17810">
        <f>IF(GL_Paste!$B17807="","",IFERROR(INDEX(AcctSub,MATCH(GL_Paste!$B17807&amp;"",AcctCode,0)),"UNKNOWN"))</f>
        <v/>
      </c>
    </row>
    <row r="17811">
      <c r="A17811" s="40">
        <f>IF(GL_Paste!$B17808="","",N(GL_Paste!$H17808)-N(GL_Paste!$G17808))</f>
        <v/>
      </c>
      <c r="B17811" s="43">
        <f>IF(GL_Paste!$B17808="","",DATE(YEAR(GL_Paste!$E17808),MONTH(GL_Paste!$E17808),1))</f>
        <v/>
      </c>
      <c r="C17811">
        <f>IF(GL_Paste!$B17808="","",IF(TRIM(GL_Paste!$M17808)&lt;&gt;"",TRIM(GL_Paste!$M17808),IFERROR(MID(GL_Paste!$I17808,FIND("[",GL_Paste!$I17808)+1,FIND("]",GL_Paste!$I17808)-FIND("[",GL_Paste!$I17808)-1),"")))</f>
        <v/>
      </c>
      <c r="D17811">
        <f>IF(GL_Paste!$B17808="","",IFERROR(INDEX(DeptName,MATCH($C17811,DeptTag,0)),"UNALLOCATED"))</f>
        <v/>
      </c>
      <c r="E17811">
        <f>IF(GL_Paste!$B17808="","",IFERROR(INDEX(AcctCat,MATCH(GL_Paste!$B17808&amp;"",AcctCode,0)),"UNKNOWN"))</f>
        <v/>
      </c>
      <c r="F17811">
        <f>IF(GL_Paste!$B17808="","",IFERROR(INDEX(AcctSub,MATCH(GL_Paste!$B17808&amp;"",AcctCode,0)),"UNKNOWN"))</f>
        <v/>
      </c>
    </row>
    <row r="17812">
      <c r="A17812" s="40">
        <f>IF(GL_Paste!$B17809="","",N(GL_Paste!$H17809)-N(GL_Paste!$G17809))</f>
        <v/>
      </c>
      <c r="B17812" s="43">
        <f>IF(GL_Paste!$B17809="","",DATE(YEAR(GL_Paste!$E17809),MONTH(GL_Paste!$E17809),1))</f>
        <v/>
      </c>
      <c r="C17812">
        <f>IF(GL_Paste!$B17809="","",IF(TRIM(GL_Paste!$M17809)&lt;&gt;"",TRIM(GL_Paste!$M17809),IFERROR(MID(GL_Paste!$I17809,FIND("[",GL_Paste!$I17809)+1,FIND("]",GL_Paste!$I17809)-FIND("[",GL_Paste!$I17809)-1),"")))</f>
        <v/>
      </c>
      <c r="D17812">
        <f>IF(GL_Paste!$B17809="","",IFERROR(INDEX(DeptName,MATCH($C17812,DeptTag,0)),"UNALLOCATED"))</f>
        <v/>
      </c>
      <c r="E17812">
        <f>IF(GL_Paste!$B17809="","",IFERROR(INDEX(AcctCat,MATCH(GL_Paste!$B17809&amp;"",AcctCode,0)),"UNKNOWN"))</f>
        <v/>
      </c>
      <c r="F17812">
        <f>IF(GL_Paste!$B17809="","",IFERROR(INDEX(AcctSub,MATCH(GL_Paste!$B17809&amp;"",AcctCode,0)),"UNKNOWN"))</f>
        <v/>
      </c>
    </row>
    <row r="17813">
      <c r="A17813" s="40">
        <f>IF(GL_Paste!$B17810="","",N(GL_Paste!$H17810)-N(GL_Paste!$G17810))</f>
        <v/>
      </c>
      <c r="B17813" s="43">
        <f>IF(GL_Paste!$B17810="","",DATE(YEAR(GL_Paste!$E17810),MONTH(GL_Paste!$E17810),1))</f>
        <v/>
      </c>
      <c r="C17813">
        <f>IF(GL_Paste!$B17810="","",IF(TRIM(GL_Paste!$M17810)&lt;&gt;"",TRIM(GL_Paste!$M17810),IFERROR(MID(GL_Paste!$I17810,FIND("[",GL_Paste!$I17810)+1,FIND("]",GL_Paste!$I17810)-FIND("[",GL_Paste!$I17810)-1),"")))</f>
        <v/>
      </c>
      <c r="D17813">
        <f>IF(GL_Paste!$B17810="","",IFERROR(INDEX(DeptName,MATCH($C17813,DeptTag,0)),"UNALLOCATED"))</f>
        <v/>
      </c>
      <c r="E17813">
        <f>IF(GL_Paste!$B17810="","",IFERROR(INDEX(AcctCat,MATCH(GL_Paste!$B17810&amp;"",AcctCode,0)),"UNKNOWN"))</f>
        <v/>
      </c>
      <c r="F17813">
        <f>IF(GL_Paste!$B17810="","",IFERROR(INDEX(AcctSub,MATCH(GL_Paste!$B17810&amp;"",AcctCode,0)),"UNKNOWN"))</f>
        <v/>
      </c>
    </row>
    <row r="17814">
      <c r="A17814" s="40">
        <f>IF(GL_Paste!$B17811="","",N(GL_Paste!$H17811)-N(GL_Paste!$G17811))</f>
        <v/>
      </c>
      <c r="B17814" s="43">
        <f>IF(GL_Paste!$B17811="","",DATE(YEAR(GL_Paste!$E17811),MONTH(GL_Paste!$E17811),1))</f>
        <v/>
      </c>
      <c r="C17814">
        <f>IF(GL_Paste!$B17811="","",IF(TRIM(GL_Paste!$M17811)&lt;&gt;"",TRIM(GL_Paste!$M17811),IFERROR(MID(GL_Paste!$I17811,FIND("[",GL_Paste!$I17811)+1,FIND("]",GL_Paste!$I17811)-FIND("[",GL_Paste!$I17811)-1),"")))</f>
        <v/>
      </c>
      <c r="D17814">
        <f>IF(GL_Paste!$B17811="","",IFERROR(INDEX(DeptName,MATCH($C17814,DeptTag,0)),"UNALLOCATED"))</f>
        <v/>
      </c>
      <c r="E17814">
        <f>IF(GL_Paste!$B17811="","",IFERROR(INDEX(AcctCat,MATCH(GL_Paste!$B17811&amp;"",AcctCode,0)),"UNKNOWN"))</f>
        <v/>
      </c>
      <c r="F17814">
        <f>IF(GL_Paste!$B17811="","",IFERROR(INDEX(AcctSub,MATCH(GL_Paste!$B17811&amp;"",AcctCode,0)),"UNKNOWN"))</f>
        <v/>
      </c>
    </row>
    <row r="17815">
      <c r="A17815" s="40">
        <f>IF(GL_Paste!$B17812="","",N(GL_Paste!$H17812)-N(GL_Paste!$G17812))</f>
        <v/>
      </c>
      <c r="B17815" s="43">
        <f>IF(GL_Paste!$B17812="","",DATE(YEAR(GL_Paste!$E17812),MONTH(GL_Paste!$E17812),1))</f>
        <v/>
      </c>
      <c r="C17815">
        <f>IF(GL_Paste!$B17812="","",IF(TRIM(GL_Paste!$M17812)&lt;&gt;"",TRIM(GL_Paste!$M17812),IFERROR(MID(GL_Paste!$I17812,FIND("[",GL_Paste!$I17812)+1,FIND("]",GL_Paste!$I17812)-FIND("[",GL_Paste!$I17812)-1),"")))</f>
        <v/>
      </c>
      <c r="D17815">
        <f>IF(GL_Paste!$B17812="","",IFERROR(INDEX(DeptName,MATCH($C17815,DeptTag,0)),"UNALLOCATED"))</f>
        <v/>
      </c>
      <c r="E17815">
        <f>IF(GL_Paste!$B17812="","",IFERROR(INDEX(AcctCat,MATCH(GL_Paste!$B17812&amp;"",AcctCode,0)),"UNKNOWN"))</f>
        <v/>
      </c>
      <c r="F17815">
        <f>IF(GL_Paste!$B17812="","",IFERROR(INDEX(AcctSub,MATCH(GL_Paste!$B17812&amp;"",AcctCode,0)),"UNKNOWN"))</f>
        <v/>
      </c>
    </row>
    <row r="17816">
      <c r="A17816" s="40">
        <f>IF(GL_Paste!$B17813="","",N(GL_Paste!$H17813)-N(GL_Paste!$G17813))</f>
        <v/>
      </c>
      <c r="B17816" s="43">
        <f>IF(GL_Paste!$B17813="","",DATE(YEAR(GL_Paste!$E17813),MONTH(GL_Paste!$E17813),1))</f>
        <v/>
      </c>
      <c r="C17816">
        <f>IF(GL_Paste!$B17813="","",IF(TRIM(GL_Paste!$M17813)&lt;&gt;"",TRIM(GL_Paste!$M17813),IFERROR(MID(GL_Paste!$I17813,FIND("[",GL_Paste!$I17813)+1,FIND("]",GL_Paste!$I17813)-FIND("[",GL_Paste!$I17813)-1),"")))</f>
        <v/>
      </c>
      <c r="D17816">
        <f>IF(GL_Paste!$B17813="","",IFERROR(INDEX(DeptName,MATCH($C17816,DeptTag,0)),"UNALLOCATED"))</f>
        <v/>
      </c>
      <c r="E17816">
        <f>IF(GL_Paste!$B17813="","",IFERROR(INDEX(AcctCat,MATCH(GL_Paste!$B17813&amp;"",AcctCode,0)),"UNKNOWN"))</f>
        <v/>
      </c>
      <c r="F17816">
        <f>IF(GL_Paste!$B17813="","",IFERROR(INDEX(AcctSub,MATCH(GL_Paste!$B17813&amp;"",AcctCode,0)),"UNKNOWN"))</f>
        <v/>
      </c>
    </row>
    <row r="17817">
      <c r="A17817" s="40">
        <f>IF(GL_Paste!$B17814="","",N(GL_Paste!$H17814)-N(GL_Paste!$G17814))</f>
        <v/>
      </c>
      <c r="B17817" s="43">
        <f>IF(GL_Paste!$B17814="","",DATE(YEAR(GL_Paste!$E17814),MONTH(GL_Paste!$E17814),1))</f>
        <v/>
      </c>
      <c r="C17817">
        <f>IF(GL_Paste!$B17814="","",IF(TRIM(GL_Paste!$M17814)&lt;&gt;"",TRIM(GL_Paste!$M17814),IFERROR(MID(GL_Paste!$I17814,FIND("[",GL_Paste!$I17814)+1,FIND("]",GL_Paste!$I17814)-FIND("[",GL_Paste!$I17814)-1),"")))</f>
        <v/>
      </c>
      <c r="D17817">
        <f>IF(GL_Paste!$B17814="","",IFERROR(INDEX(DeptName,MATCH($C17817,DeptTag,0)),"UNALLOCATED"))</f>
        <v/>
      </c>
      <c r="E17817">
        <f>IF(GL_Paste!$B17814="","",IFERROR(INDEX(AcctCat,MATCH(GL_Paste!$B17814&amp;"",AcctCode,0)),"UNKNOWN"))</f>
        <v/>
      </c>
      <c r="F17817">
        <f>IF(GL_Paste!$B17814="","",IFERROR(INDEX(AcctSub,MATCH(GL_Paste!$B17814&amp;"",AcctCode,0)),"UNKNOWN"))</f>
        <v/>
      </c>
    </row>
    <row r="17818">
      <c r="A17818" s="40">
        <f>IF(GL_Paste!$B17815="","",N(GL_Paste!$H17815)-N(GL_Paste!$G17815))</f>
        <v/>
      </c>
      <c r="B17818" s="43">
        <f>IF(GL_Paste!$B17815="","",DATE(YEAR(GL_Paste!$E17815),MONTH(GL_Paste!$E17815),1))</f>
        <v/>
      </c>
      <c r="C17818">
        <f>IF(GL_Paste!$B17815="","",IF(TRIM(GL_Paste!$M17815)&lt;&gt;"",TRIM(GL_Paste!$M17815),IFERROR(MID(GL_Paste!$I17815,FIND("[",GL_Paste!$I17815)+1,FIND("]",GL_Paste!$I17815)-FIND("[",GL_Paste!$I17815)-1),"")))</f>
        <v/>
      </c>
      <c r="D17818">
        <f>IF(GL_Paste!$B17815="","",IFERROR(INDEX(DeptName,MATCH($C17818,DeptTag,0)),"UNALLOCATED"))</f>
        <v/>
      </c>
      <c r="E17818">
        <f>IF(GL_Paste!$B17815="","",IFERROR(INDEX(AcctCat,MATCH(GL_Paste!$B17815&amp;"",AcctCode,0)),"UNKNOWN"))</f>
        <v/>
      </c>
      <c r="F17818">
        <f>IF(GL_Paste!$B17815="","",IFERROR(INDEX(AcctSub,MATCH(GL_Paste!$B17815&amp;"",AcctCode,0)),"UNKNOWN"))</f>
        <v/>
      </c>
    </row>
    <row r="17819">
      <c r="A17819" s="40">
        <f>IF(GL_Paste!$B17816="","",N(GL_Paste!$H17816)-N(GL_Paste!$G17816))</f>
        <v/>
      </c>
      <c r="B17819" s="43">
        <f>IF(GL_Paste!$B17816="","",DATE(YEAR(GL_Paste!$E17816),MONTH(GL_Paste!$E17816),1))</f>
        <v/>
      </c>
      <c r="C17819">
        <f>IF(GL_Paste!$B17816="","",IF(TRIM(GL_Paste!$M17816)&lt;&gt;"",TRIM(GL_Paste!$M17816),IFERROR(MID(GL_Paste!$I17816,FIND("[",GL_Paste!$I17816)+1,FIND("]",GL_Paste!$I17816)-FIND("[",GL_Paste!$I17816)-1),"")))</f>
        <v/>
      </c>
      <c r="D17819">
        <f>IF(GL_Paste!$B17816="","",IFERROR(INDEX(DeptName,MATCH($C17819,DeptTag,0)),"UNALLOCATED"))</f>
        <v/>
      </c>
      <c r="E17819">
        <f>IF(GL_Paste!$B17816="","",IFERROR(INDEX(AcctCat,MATCH(GL_Paste!$B17816&amp;"",AcctCode,0)),"UNKNOWN"))</f>
        <v/>
      </c>
      <c r="F17819">
        <f>IF(GL_Paste!$B17816="","",IFERROR(INDEX(AcctSub,MATCH(GL_Paste!$B17816&amp;"",AcctCode,0)),"UNKNOWN"))</f>
        <v/>
      </c>
    </row>
    <row r="17820">
      <c r="A17820" s="40">
        <f>IF(GL_Paste!$B17817="","",N(GL_Paste!$H17817)-N(GL_Paste!$G17817))</f>
        <v/>
      </c>
      <c r="B17820" s="43">
        <f>IF(GL_Paste!$B17817="","",DATE(YEAR(GL_Paste!$E17817),MONTH(GL_Paste!$E17817),1))</f>
        <v/>
      </c>
      <c r="C17820">
        <f>IF(GL_Paste!$B17817="","",IF(TRIM(GL_Paste!$M17817)&lt;&gt;"",TRIM(GL_Paste!$M17817),IFERROR(MID(GL_Paste!$I17817,FIND("[",GL_Paste!$I17817)+1,FIND("]",GL_Paste!$I17817)-FIND("[",GL_Paste!$I17817)-1),"")))</f>
        <v/>
      </c>
      <c r="D17820">
        <f>IF(GL_Paste!$B17817="","",IFERROR(INDEX(DeptName,MATCH($C17820,DeptTag,0)),"UNALLOCATED"))</f>
        <v/>
      </c>
      <c r="E17820">
        <f>IF(GL_Paste!$B17817="","",IFERROR(INDEX(AcctCat,MATCH(GL_Paste!$B17817&amp;"",AcctCode,0)),"UNKNOWN"))</f>
        <v/>
      </c>
      <c r="F17820">
        <f>IF(GL_Paste!$B17817="","",IFERROR(INDEX(AcctSub,MATCH(GL_Paste!$B17817&amp;"",AcctCode,0)),"UNKNOWN"))</f>
        <v/>
      </c>
    </row>
    <row r="17821">
      <c r="A17821" s="40">
        <f>IF(GL_Paste!$B17818="","",N(GL_Paste!$H17818)-N(GL_Paste!$G17818))</f>
        <v/>
      </c>
      <c r="B17821" s="43">
        <f>IF(GL_Paste!$B17818="","",DATE(YEAR(GL_Paste!$E17818),MONTH(GL_Paste!$E17818),1))</f>
        <v/>
      </c>
      <c r="C17821">
        <f>IF(GL_Paste!$B17818="","",IF(TRIM(GL_Paste!$M17818)&lt;&gt;"",TRIM(GL_Paste!$M17818),IFERROR(MID(GL_Paste!$I17818,FIND("[",GL_Paste!$I17818)+1,FIND("]",GL_Paste!$I17818)-FIND("[",GL_Paste!$I17818)-1),"")))</f>
        <v/>
      </c>
      <c r="D17821">
        <f>IF(GL_Paste!$B17818="","",IFERROR(INDEX(DeptName,MATCH($C17821,DeptTag,0)),"UNALLOCATED"))</f>
        <v/>
      </c>
      <c r="E17821">
        <f>IF(GL_Paste!$B17818="","",IFERROR(INDEX(AcctCat,MATCH(GL_Paste!$B17818&amp;"",AcctCode,0)),"UNKNOWN"))</f>
        <v/>
      </c>
      <c r="F17821">
        <f>IF(GL_Paste!$B17818="","",IFERROR(INDEX(AcctSub,MATCH(GL_Paste!$B17818&amp;"",AcctCode,0)),"UNKNOWN"))</f>
        <v/>
      </c>
    </row>
    <row r="17822">
      <c r="A17822" s="40">
        <f>IF(GL_Paste!$B17819="","",N(GL_Paste!$H17819)-N(GL_Paste!$G17819))</f>
        <v/>
      </c>
      <c r="B17822" s="43">
        <f>IF(GL_Paste!$B17819="","",DATE(YEAR(GL_Paste!$E17819),MONTH(GL_Paste!$E17819),1))</f>
        <v/>
      </c>
      <c r="C17822">
        <f>IF(GL_Paste!$B17819="","",IF(TRIM(GL_Paste!$M17819)&lt;&gt;"",TRIM(GL_Paste!$M17819),IFERROR(MID(GL_Paste!$I17819,FIND("[",GL_Paste!$I17819)+1,FIND("]",GL_Paste!$I17819)-FIND("[",GL_Paste!$I17819)-1),"")))</f>
        <v/>
      </c>
      <c r="D17822">
        <f>IF(GL_Paste!$B17819="","",IFERROR(INDEX(DeptName,MATCH($C17822,DeptTag,0)),"UNALLOCATED"))</f>
        <v/>
      </c>
      <c r="E17822">
        <f>IF(GL_Paste!$B17819="","",IFERROR(INDEX(AcctCat,MATCH(GL_Paste!$B17819&amp;"",AcctCode,0)),"UNKNOWN"))</f>
        <v/>
      </c>
      <c r="F17822">
        <f>IF(GL_Paste!$B17819="","",IFERROR(INDEX(AcctSub,MATCH(GL_Paste!$B17819&amp;"",AcctCode,0)),"UNKNOWN"))</f>
        <v/>
      </c>
    </row>
    <row r="17823">
      <c r="A17823" s="40">
        <f>IF(GL_Paste!$B17820="","",N(GL_Paste!$H17820)-N(GL_Paste!$G17820))</f>
        <v/>
      </c>
      <c r="B17823" s="43">
        <f>IF(GL_Paste!$B17820="","",DATE(YEAR(GL_Paste!$E17820),MONTH(GL_Paste!$E17820),1))</f>
        <v/>
      </c>
      <c r="C17823">
        <f>IF(GL_Paste!$B17820="","",IF(TRIM(GL_Paste!$M17820)&lt;&gt;"",TRIM(GL_Paste!$M17820),IFERROR(MID(GL_Paste!$I17820,FIND("[",GL_Paste!$I17820)+1,FIND("]",GL_Paste!$I17820)-FIND("[",GL_Paste!$I17820)-1),"")))</f>
        <v/>
      </c>
      <c r="D17823">
        <f>IF(GL_Paste!$B17820="","",IFERROR(INDEX(DeptName,MATCH($C17823,DeptTag,0)),"UNALLOCATED"))</f>
        <v/>
      </c>
      <c r="E17823">
        <f>IF(GL_Paste!$B17820="","",IFERROR(INDEX(AcctCat,MATCH(GL_Paste!$B17820&amp;"",AcctCode,0)),"UNKNOWN"))</f>
        <v/>
      </c>
      <c r="F17823">
        <f>IF(GL_Paste!$B17820="","",IFERROR(INDEX(AcctSub,MATCH(GL_Paste!$B17820&amp;"",AcctCode,0)),"UNKNOWN"))</f>
        <v/>
      </c>
    </row>
    <row r="17824">
      <c r="A17824" s="40">
        <f>IF(GL_Paste!$B17821="","",N(GL_Paste!$H17821)-N(GL_Paste!$G17821))</f>
        <v/>
      </c>
      <c r="B17824" s="43">
        <f>IF(GL_Paste!$B17821="","",DATE(YEAR(GL_Paste!$E17821),MONTH(GL_Paste!$E17821),1))</f>
        <v/>
      </c>
      <c r="C17824">
        <f>IF(GL_Paste!$B17821="","",IF(TRIM(GL_Paste!$M17821)&lt;&gt;"",TRIM(GL_Paste!$M17821),IFERROR(MID(GL_Paste!$I17821,FIND("[",GL_Paste!$I17821)+1,FIND("]",GL_Paste!$I17821)-FIND("[",GL_Paste!$I17821)-1),"")))</f>
        <v/>
      </c>
      <c r="D17824">
        <f>IF(GL_Paste!$B17821="","",IFERROR(INDEX(DeptName,MATCH($C17824,DeptTag,0)),"UNALLOCATED"))</f>
        <v/>
      </c>
      <c r="E17824">
        <f>IF(GL_Paste!$B17821="","",IFERROR(INDEX(AcctCat,MATCH(GL_Paste!$B17821&amp;"",AcctCode,0)),"UNKNOWN"))</f>
        <v/>
      </c>
      <c r="F17824">
        <f>IF(GL_Paste!$B17821="","",IFERROR(INDEX(AcctSub,MATCH(GL_Paste!$B17821&amp;"",AcctCode,0)),"UNKNOWN"))</f>
        <v/>
      </c>
    </row>
    <row r="17825">
      <c r="A17825" s="40">
        <f>IF(GL_Paste!$B17822="","",N(GL_Paste!$H17822)-N(GL_Paste!$G17822))</f>
        <v/>
      </c>
      <c r="B17825" s="43">
        <f>IF(GL_Paste!$B17822="","",DATE(YEAR(GL_Paste!$E17822),MONTH(GL_Paste!$E17822),1))</f>
        <v/>
      </c>
      <c r="C17825">
        <f>IF(GL_Paste!$B17822="","",IF(TRIM(GL_Paste!$M17822)&lt;&gt;"",TRIM(GL_Paste!$M17822),IFERROR(MID(GL_Paste!$I17822,FIND("[",GL_Paste!$I17822)+1,FIND("]",GL_Paste!$I17822)-FIND("[",GL_Paste!$I17822)-1),"")))</f>
        <v/>
      </c>
      <c r="D17825">
        <f>IF(GL_Paste!$B17822="","",IFERROR(INDEX(DeptName,MATCH($C17825,DeptTag,0)),"UNALLOCATED"))</f>
        <v/>
      </c>
      <c r="E17825">
        <f>IF(GL_Paste!$B17822="","",IFERROR(INDEX(AcctCat,MATCH(GL_Paste!$B17822&amp;"",AcctCode,0)),"UNKNOWN"))</f>
        <v/>
      </c>
      <c r="F17825">
        <f>IF(GL_Paste!$B17822="","",IFERROR(INDEX(AcctSub,MATCH(GL_Paste!$B17822&amp;"",AcctCode,0)),"UNKNOWN"))</f>
        <v/>
      </c>
    </row>
    <row r="17826">
      <c r="A17826" s="40">
        <f>IF(GL_Paste!$B17823="","",N(GL_Paste!$H17823)-N(GL_Paste!$G17823))</f>
        <v/>
      </c>
      <c r="B17826" s="43">
        <f>IF(GL_Paste!$B17823="","",DATE(YEAR(GL_Paste!$E17823),MONTH(GL_Paste!$E17823),1))</f>
        <v/>
      </c>
      <c r="C17826">
        <f>IF(GL_Paste!$B17823="","",IF(TRIM(GL_Paste!$M17823)&lt;&gt;"",TRIM(GL_Paste!$M17823),IFERROR(MID(GL_Paste!$I17823,FIND("[",GL_Paste!$I17823)+1,FIND("]",GL_Paste!$I17823)-FIND("[",GL_Paste!$I17823)-1),"")))</f>
        <v/>
      </c>
      <c r="D17826">
        <f>IF(GL_Paste!$B17823="","",IFERROR(INDEX(DeptName,MATCH($C17826,DeptTag,0)),"UNALLOCATED"))</f>
        <v/>
      </c>
      <c r="E17826">
        <f>IF(GL_Paste!$B17823="","",IFERROR(INDEX(AcctCat,MATCH(GL_Paste!$B17823&amp;"",AcctCode,0)),"UNKNOWN"))</f>
        <v/>
      </c>
      <c r="F17826">
        <f>IF(GL_Paste!$B17823="","",IFERROR(INDEX(AcctSub,MATCH(GL_Paste!$B17823&amp;"",AcctCode,0)),"UNKNOWN"))</f>
        <v/>
      </c>
    </row>
    <row r="17827">
      <c r="A17827" s="40">
        <f>IF(GL_Paste!$B17824="","",N(GL_Paste!$H17824)-N(GL_Paste!$G17824))</f>
        <v/>
      </c>
      <c r="B17827" s="43">
        <f>IF(GL_Paste!$B17824="","",DATE(YEAR(GL_Paste!$E17824),MONTH(GL_Paste!$E17824),1))</f>
        <v/>
      </c>
      <c r="C17827">
        <f>IF(GL_Paste!$B17824="","",IF(TRIM(GL_Paste!$M17824)&lt;&gt;"",TRIM(GL_Paste!$M17824),IFERROR(MID(GL_Paste!$I17824,FIND("[",GL_Paste!$I17824)+1,FIND("]",GL_Paste!$I17824)-FIND("[",GL_Paste!$I17824)-1),"")))</f>
        <v/>
      </c>
      <c r="D17827">
        <f>IF(GL_Paste!$B17824="","",IFERROR(INDEX(DeptName,MATCH($C17827,DeptTag,0)),"UNALLOCATED"))</f>
        <v/>
      </c>
      <c r="E17827">
        <f>IF(GL_Paste!$B17824="","",IFERROR(INDEX(AcctCat,MATCH(GL_Paste!$B17824&amp;"",AcctCode,0)),"UNKNOWN"))</f>
        <v/>
      </c>
      <c r="F17827">
        <f>IF(GL_Paste!$B17824="","",IFERROR(INDEX(AcctSub,MATCH(GL_Paste!$B17824&amp;"",AcctCode,0)),"UNKNOWN"))</f>
        <v/>
      </c>
    </row>
    <row r="17828">
      <c r="A17828" s="40">
        <f>IF(GL_Paste!$B17825="","",N(GL_Paste!$H17825)-N(GL_Paste!$G17825))</f>
        <v/>
      </c>
      <c r="B17828" s="43">
        <f>IF(GL_Paste!$B17825="","",DATE(YEAR(GL_Paste!$E17825),MONTH(GL_Paste!$E17825),1))</f>
        <v/>
      </c>
      <c r="C17828">
        <f>IF(GL_Paste!$B17825="","",IF(TRIM(GL_Paste!$M17825)&lt;&gt;"",TRIM(GL_Paste!$M17825),IFERROR(MID(GL_Paste!$I17825,FIND("[",GL_Paste!$I17825)+1,FIND("]",GL_Paste!$I17825)-FIND("[",GL_Paste!$I17825)-1),"")))</f>
        <v/>
      </c>
      <c r="D17828">
        <f>IF(GL_Paste!$B17825="","",IFERROR(INDEX(DeptName,MATCH($C17828,DeptTag,0)),"UNALLOCATED"))</f>
        <v/>
      </c>
      <c r="E17828">
        <f>IF(GL_Paste!$B17825="","",IFERROR(INDEX(AcctCat,MATCH(GL_Paste!$B17825&amp;"",AcctCode,0)),"UNKNOWN"))</f>
        <v/>
      </c>
      <c r="F17828">
        <f>IF(GL_Paste!$B17825="","",IFERROR(INDEX(AcctSub,MATCH(GL_Paste!$B17825&amp;"",AcctCode,0)),"UNKNOWN"))</f>
        <v/>
      </c>
    </row>
    <row r="17829">
      <c r="A17829" s="40">
        <f>IF(GL_Paste!$B17826="","",N(GL_Paste!$H17826)-N(GL_Paste!$G17826))</f>
        <v/>
      </c>
      <c r="B17829" s="43">
        <f>IF(GL_Paste!$B17826="","",DATE(YEAR(GL_Paste!$E17826),MONTH(GL_Paste!$E17826),1))</f>
        <v/>
      </c>
      <c r="C17829">
        <f>IF(GL_Paste!$B17826="","",IF(TRIM(GL_Paste!$M17826)&lt;&gt;"",TRIM(GL_Paste!$M17826),IFERROR(MID(GL_Paste!$I17826,FIND("[",GL_Paste!$I17826)+1,FIND("]",GL_Paste!$I17826)-FIND("[",GL_Paste!$I17826)-1),"")))</f>
        <v/>
      </c>
      <c r="D17829">
        <f>IF(GL_Paste!$B17826="","",IFERROR(INDEX(DeptName,MATCH($C17829,DeptTag,0)),"UNALLOCATED"))</f>
        <v/>
      </c>
      <c r="E17829">
        <f>IF(GL_Paste!$B17826="","",IFERROR(INDEX(AcctCat,MATCH(GL_Paste!$B17826&amp;"",AcctCode,0)),"UNKNOWN"))</f>
        <v/>
      </c>
      <c r="F17829">
        <f>IF(GL_Paste!$B17826="","",IFERROR(INDEX(AcctSub,MATCH(GL_Paste!$B17826&amp;"",AcctCode,0)),"UNKNOWN"))</f>
        <v/>
      </c>
    </row>
    <row r="17830">
      <c r="A17830" s="40">
        <f>IF(GL_Paste!$B17827="","",N(GL_Paste!$H17827)-N(GL_Paste!$G17827))</f>
        <v/>
      </c>
      <c r="B17830" s="43">
        <f>IF(GL_Paste!$B17827="","",DATE(YEAR(GL_Paste!$E17827),MONTH(GL_Paste!$E17827),1))</f>
        <v/>
      </c>
      <c r="C17830">
        <f>IF(GL_Paste!$B17827="","",IF(TRIM(GL_Paste!$M17827)&lt;&gt;"",TRIM(GL_Paste!$M17827),IFERROR(MID(GL_Paste!$I17827,FIND("[",GL_Paste!$I17827)+1,FIND("]",GL_Paste!$I17827)-FIND("[",GL_Paste!$I17827)-1),"")))</f>
        <v/>
      </c>
      <c r="D17830">
        <f>IF(GL_Paste!$B17827="","",IFERROR(INDEX(DeptName,MATCH($C17830,DeptTag,0)),"UNALLOCATED"))</f>
        <v/>
      </c>
      <c r="E17830">
        <f>IF(GL_Paste!$B17827="","",IFERROR(INDEX(AcctCat,MATCH(GL_Paste!$B17827&amp;"",AcctCode,0)),"UNKNOWN"))</f>
        <v/>
      </c>
      <c r="F17830">
        <f>IF(GL_Paste!$B17827="","",IFERROR(INDEX(AcctSub,MATCH(GL_Paste!$B17827&amp;"",AcctCode,0)),"UNKNOWN"))</f>
        <v/>
      </c>
    </row>
    <row r="17831">
      <c r="A17831" s="40">
        <f>IF(GL_Paste!$B17828="","",N(GL_Paste!$H17828)-N(GL_Paste!$G17828))</f>
        <v/>
      </c>
      <c r="B17831" s="43">
        <f>IF(GL_Paste!$B17828="","",DATE(YEAR(GL_Paste!$E17828),MONTH(GL_Paste!$E17828),1))</f>
        <v/>
      </c>
      <c r="C17831">
        <f>IF(GL_Paste!$B17828="","",IF(TRIM(GL_Paste!$M17828)&lt;&gt;"",TRIM(GL_Paste!$M17828),IFERROR(MID(GL_Paste!$I17828,FIND("[",GL_Paste!$I17828)+1,FIND("]",GL_Paste!$I17828)-FIND("[",GL_Paste!$I17828)-1),"")))</f>
        <v/>
      </c>
      <c r="D17831">
        <f>IF(GL_Paste!$B17828="","",IFERROR(INDEX(DeptName,MATCH($C17831,DeptTag,0)),"UNALLOCATED"))</f>
        <v/>
      </c>
      <c r="E17831">
        <f>IF(GL_Paste!$B17828="","",IFERROR(INDEX(AcctCat,MATCH(GL_Paste!$B17828&amp;"",AcctCode,0)),"UNKNOWN"))</f>
        <v/>
      </c>
      <c r="F17831">
        <f>IF(GL_Paste!$B17828="","",IFERROR(INDEX(AcctSub,MATCH(GL_Paste!$B17828&amp;"",AcctCode,0)),"UNKNOWN"))</f>
        <v/>
      </c>
    </row>
    <row r="17832">
      <c r="A17832" s="40">
        <f>IF(GL_Paste!$B17829="","",N(GL_Paste!$H17829)-N(GL_Paste!$G17829))</f>
        <v/>
      </c>
      <c r="B17832" s="43">
        <f>IF(GL_Paste!$B17829="","",DATE(YEAR(GL_Paste!$E17829),MONTH(GL_Paste!$E17829),1))</f>
        <v/>
      </c>
      <c r="C17832">
        <f>IF(GL_Paste!$B17829="","",IF(TRIM(GL_Paste!$M17829)&lt;&gt;"",TRIM(GL_Paste!$M17829),IFERROR(MID(GL_Paste!$I17829,FIND("[",GL_Paste!$I17829)+1,FIND("]",GL_Paste!$I17829)-FIND("[",GL_Paste!$I17829)-1),"")))</f>
        <v/>
      </c>
      <c r="D17832">
        <f>IF(GL_Paste!$B17829="","",IFERROR(INDEX(DeptName,MATCH($C17832,DeptTag,0)),"UNALLOCATED"))</f>
        <v/>
      </c>
      <c r="E17832">
        <f>IF(GL_Paste!$B17829="","",IFERROR(INDEX(AcctCat,MATCH(GL_Paste!$B17829&amp;"",AcctCode,0)),"UNKNOWN"))</f>
        <v/>
      </c>
      <c r="F17832">
        <f>IF(GL_Paste!$B17829="","",IFERROR(INDEX(AcctSub,MATCH(GL_Paste!$B17829&amp;"",AcctCode,0)),"UNKNOWN"))</f>
        <v/>
      </c>
    </row>
    <row r="17833">
      <c r="A17833" s="40">
        <f>IF(GL_Paste!$B17830="","",N(GL_Paste!$H17830)-N(GL_Paste!$G17830))</f>
        <v/>
      </c>
      <c r="B17833" s="43">
        <f>IF(GL_Paste!$B17830="","",DATE(YEAR(GL_Paste!$E17830),MONTH(GL_Paste!$E17830),1))</f>
        <v/>
      </c>
      <c r="C17833">
        <f>IF(GL_Paste!$B17830="","",IF(TRIM(GL_Paste!$M17830)&lt;&gt;"",TRIM(GL_Paste!$M17830),IFERROR(MID(GL_Paste!$I17830,FIND("[",GL_Paste!$I17830)+1,FIND("]",GL_Paste!$I17830)-FIND("[",GL_Paste!$I17830)-1),"")))</f>
        <v/>
      </c>
      <c r="D17833">
        <f>IF(GL_Paste!$B17830="","",IFERROR(INDEX(DeptName,MATCH($C17833,DeptTag,0)),"UNALLOCATED"))</f>
        <v/>
      </c>
      <c r="E17833">
        <f>IF(GL_Paste!$B17830="","",IFERROR(INDEX(AcctCat,MATCH(GL_Paste!$B17830&amp;"",AcctCode,0)),"UNKNOWN"))</f>
        <v/>
      </c>
      <c r="F17833">
        <f>IF(GL_Paste!$B17830="","",IFERROR(INDEX(AcctSub,MATCH(GL_Paste!$B17830&amp;"",AcctCode,0)),"UNKNOWN"))</f>
        <v/>
      </c>
    </row>
    <row r="17834">
      <c r="A17834" s="40">
        <f>IF(GL_Paste!$B17831="","",N(GL_Paste!$H17831)-N(GL_Paste!$G17831))</f>
        <v/>
      </c>
      <c r="B17834" s="43">
        <f>IF(GL_Paste!$B17831="","",DATE(YEAR(GL_Paste!$E17831),MONTH(GL_Paste!$E17831),1))</f>
        <v/>
      </c>
      <c r="C17834">
        <f>IF(GL_Paste!$B17831="","",IF(TRIM(GL_Paste!$M17831)&lt;&gt;"",TRIM(GL_Paste!$M17831),IFERROR(MID(GL_Paste!$I17831,FIND("[",GL_Paste!$I17831)+1,FIND("]",GL_Paste!$I17831)-FIND("[",GL_Paste!$I17831)-1),"")))</f>
        <v/>
      </c>
      <c r="D17834">
        <f>IF(GL_Paste!$B17831="","",IFERROR(INDEX(DeptName,MATCH($C17834,DeptTag,0)),"UNALLOCATED"))</f>
        <v/>
      </c>
      <c r="E17834">
        <f>IF(GL_Paste!$B17831="","",IFERROR(INDEX(AcctCat,MATCH(GL_Paste!$B17831&amp;"",AcctCode,0)),"UNKNOWN"))</f>
        <v/>
      </c>
      <c r="F17834">
        <f>IF(GL_Paste!$B17831="","",IFERROR(INDEX(AcctSub,MATCH(GL_Paste!$B17831&amp;"",AcctCode,0)),"UNKNOWN"))</f>
        <v/>
      </c>
    </row>
    <row r="17835">
      <c r="A17835" s="40">
        <f>IF(GL_Paste!$B17832="","",N(GL_Paste!$H17832)-N(GL_Paste!$G17832))</f>
        <v/>
      </c>
      <c r="B17835" s="43">
        <f>IF(GL_Paste!$B17832="","",DATE(YEAR(GL_Paste!$E17832),MONTH(GL_Paste!$E17832),1))</f>
        <v/>
      </c>
      <c r="C17835">
        <f>IF(GL_Paste!$B17832="","",IF(TRIM(GL_Paste!$M17832)&lt;&gt;"",TRIM(GL_Paste!$M17832),IFERROR(MID(GL_Paste!$I17832,FIND("[",GL_Paste!$I17832)+1,FIND("]",GL_Paste!$I17832)-FIND("[",GL_Paste!$I17832)-1),"")))</f>
        <v/>
      </c>
      <c r="D17835">
        <f>IF(GL_Paste!$B17832="","",IFERROR(INDEX(DeptName,MATCH($C17835,DeptTag,0)),"UNALLOCATED"))</f>
        <v/>
      </c>
      <c r="E17835">
        <f>IF(GL_Paste!$B17832="","",IFERROR(INDEX(AcctCat,MATCH(GL_Paste!$B17832&amp;"",AcctCode,0)),"UNKNOWN"))</f>
        <v/>
      </c>
      <c r="F17835">
        <f>IF(GL_Paste!$B17832="","",IFERROR(INDEX(AcctSub,MATCH(GL_Paste!$B17832&amp;"",AcctCode,0)),"UNKNOWN"))</f>
        <v/>
      </c>
    </row>
    <row r="17836">
      <c r="A17836" s="40">
        <f>IF(GL_Paste!$B17833="","",N(GL_Paste!$H17833)-N(GL_Paste!$G17833))</f>
        <v/>
      </c>
      <c r="B17836" s="43">
        <f>IF(GL_Paste!$B17833="","",DATE(YEAR(GL_Paste!$E17833),MONTH(GL_Paste!$E17833),1))</f>
        <v/>
      </c>
      <c r="C17836">
        <f>IF(GL_Paste!$B17833="","",IF(TRIM(GL_Paste!$M17833)&lt;&gt;"",TRIM(GL_Paste!$M17833),IFERROR(MID(GL_Paste!$I17833,FIND("[",GL_Paste!$I17833)+1,FIND("]",GL_Paste!$I17833)-FIND("[",GL_Paste!$I17833)-1),"")))</f>
        <v/>
      </c>
      <c r="D17836">
        <f>IF(GL_Paste!$B17833="","",IFERROR(INDEX(DeptName,MATCH($C17836,DeptTag,0)),"UNALLOCATED"))</f>
        <v/>
      </c>
      <c r="E17836">
        <f>IF(GL_Paste!$B17833="","",IFERROR(INDEX(AcctCat,MATCH(GL_Paste!$B17833&amp;"",AcctCode,0)),"UNKNOWN"))</f>
        <v/>
      </c>
      <c r="F17836">
        <f>IF(GL_Paste!$B17833="","",IFERROR(INDEX(AcctSub,MATCH(GL_Paste!$B17833&amp;"",AcctCode,0)),"UNKNOWN"))</f>
        <v/>
      </c>
    </row>
    <row r="17837">
      <c r="A17837" s="40">
        <f>IF(GL_Paste!$B17834="","",N(GL_Paste!$H17834)-N(GL_Paste!$G17834))</f>
        <v/>
      </c>
      <c r="B17837" s="43">
        <f>IF(GL_Paste!$B17834="","",DATE(YEAR(GL_Paste!$E17834),MONTH(GL_Paste!$E17834),1))</f>
        <v/>
      </c>
      <c r="C17837">
        <f>IF(GL_Paste!$B17834="","",IF(TRIM(GL_Paste!$M17834)&lt;&gt;"",TRIM(GL_Paste!$M17834),IFERROR(MID(GL_Paste!$I17834,FIND("[",GL_Paste!$I17834)+1,FIND("]",GL_Paste!$I17834)-FIND("[",GL_Paste!$I17834)-1),"")))</f>
        <v/>
      </c>
      <c r="D17837">
        <f>IF(GL_Paste!$B17834="","",IFERROR(INDEX(DeptName,MATCH($C17837,DeptTag,0)),"UNALLOCATED"))</f>
        <v/>
      </c>
      <c r="E17837">
        <f>IF(GL_Paste!$B17834="","",IFERROR(INDEX(AcctCat,MATCH(GL_Paste!$B17834&amp;"",AcctCode,0)),"UNKNOWN"))</f>
        <v/>
      </c>
      <c r="F17837">
        <f>IF(GL_Paste!$B17834="","",IFERROR(INDEX(AcctSub,MATCH(GL_Paste!$B17834&amp;"",AcctCode,0)),"UNKNOWN"))</f>
        <v/>
      </c>
    </row>
    <row r="17838">
      <c r="A17838" s="40">
        <f>IF(GL_Paste!$B17835="","",N(GL_Paste!$H17835)-N(GL_Paste!$G17835))</f>
        <v/>
      </c>
      <c r="B17838" s="43">
        <f>IF(GL_Paste!$B17835="","",DATE(YEAR(GL_Paste!$E17835),MONTH(GL_Paste!$E17835),1))</f>
        <v/>
      </c>
      <c r="C17838">
        <f>IF(GL_Paste!$B17835="","",IF(TRIM(GL_Paste!$M17835)&lt;&gt;"",TRIM(GL_Paste!$M17835),IFERROR(MID(GL_Paste!$I17835,FIND("[",GL_Paste!$I17835)+1,FIND("]",GL_Paste!$I17835)-FIND("[",GL_Paste!$I17835)-1),"")))</f>
        <v/>
      </c>
      <c r="D17838">
        <f>IF(GL_Paste!$B17835="","",IFERROR(INDEX(DeptName,MATCH($C17838,DeptTag,0)),"UNALLOCATED"))</f>
        <v/>
      </c>
      <c r="E17838">
        <f>IF(GL_Paste!$B17835="","",IFERROR(INDEX(AcctCat,MATCH(GL_Paste!$B17835&amp;"",AcctCode,0)),"UNKNOWN"))</f>
        <v/>
      </c>
      <c r="F17838">
        <f>IF(GL_Paste!$B17835="","",IFERROR(INDEX(AcctSub,MATCH(GL_Paste!$B17835&amp;"",AcctCode,0)),"UNKNOWN"))</f>
        <v/>
      </c>
    </row>
    <row r="17839">
      <c r="A17839" s="40">
        <f>IF(GL_Paste!$B17836="","",N(GL_Paste!$H17836)-N(GL_Paste!$G17836))</f>
        <v/>
      </c>
      <c r="B17839" s="43">
        <f>IF(GL_Paste!$B17836="","",DATE(YEAR(GL_Paste!$E17836),MONTH(GL_Paste!$E17836),1))</f>
        <v/>
      </c>
      <c r="C17839">
        <f>IF(GL_Paste!$B17836="","",IF(TRIM(GL_Paste!$M17836)&lt;&gt;"",TRIM(GL_Paste!$M17836),IFERROR(MID(GL_Paste!$I17836,FIND("[",GL_Paste!$I17836)+1,FIND("]",GL_Paste!$I17836)-FIND("[",GL_Paste!$I17836)-1),"")))</f>
        <v/>
      </c>
      <c r="D17839">
        <f>IF(GL_Paste!$B17836="","",IFERROR(INDEX(DeptName,MATCH($C17839,DeptTag,0)),"UNALLOCATED"))</f>
        <v/>
      </c>
      <c r="E17839">
        <f>IF(GL_Paste!$B17836="","",IFERROR(INDEX(AcctCat,MATCH(GL_Paste!$B17836&amp;"",AcctCode,0)),"UNKNOWN"))</f>
        <v/>
      </c>
      <c r="F17839">
        <f>IF(GL_Paste!$B17836="","",IFERROR(INDEX(AcctSub,MATCH(GL_Paste!$B17836&amp;"",AcctCode,0)),"UNKNOWN"))</f>
        <v/>
      </c>
    </row>
    <row r="17840">
      <c r="A17840" s="40">
        <f>IF(GL_Paste!$B17837="","",N(GL_Paste!$H17837)-N(GL_Paste!$G17837))</f>
        <v/>
      </c>
      <c r="B17840" s="43">
        <f>IF(GL_Paste!$B17837="","",DATE(YEAR(GL_Paste!$E17837),MONTH(GL_Paste!$E17837),1))</f>
        <v/>
      </c>
      <c r="C17840">
        <f>IF(GL_Paste!$B17837="","",IF(TRIM(GL_Paste!$M17837)&lt;&gt;"",TRIM(GL_Paste!$M17837),IFERROR(MID(GL_Paste!$I17837,FIND("[",GL_Paste!$I17837)+1,FIND("]",GL_Paste!$I17837)-FIND("[",GL_Paste!$I17837)-1),"")))</f>
        <v/>
      </c>
      <c r="D17840">
        <f>IF(GL_Paste!$B17837="","",IFERROR(INDEX(DeptName,MATCH($C17840,DeptTag,0)),"UNALLOCATED"))</f>
        <v/>
      </c>
      <c r="E17840">
        <f>IF(GL_Paste!$B17837="","",IFERROR(INDEX(AcctCat,MATCH(GL_Paste!$B17837&amp;"",AcctCode,0)),"UNKNOWN"))</f>
        <v/>
      </c>
      <c r="F17840">
        <f>IF(GL_Paste!$B17837="","",IFERROR(INDEX(AcctSub,MATCH(GL_Paste!$B17837&amp;"",AcctCode,0)),"UNKNOWN"))</f>
        <v/>
      </c>
    </row>
    <row r="17841">
      <c r="A17841" s="40">
        <f>IF(GL_Paste!$B17838="","",N(GL_Paste!$H17838)-N(GL_Paste!$G17838))</f>
        <v/>
      </c>
      <c r="B17841" s="43">
        <f>IF(GL_Paste!$B17838="","",DATE(YEAR(GL_Paste!$E17838),MONTH(GL_Paste!$E17838),1))</f>
        <v/>
      </c>
      <c r="C17841">
        <f>IF(GL_Paste!$B17838="","",IF(TRIM(GL_Paste!$M17838)&lt;&gt;"",TRIM(GL_Paste!$M17838),IFERROR(MID(GL_Paste!$I17838,FIND("[",GL_Paste!$I17838)+1,FIND("]",GL_Paste!$I17838)-FIND("[",GL_Paste!$I17838)-1),"")))</f>
        <v/>
      </c>
      <c r="D17841">
        <f>IF(GL_Paste!$B17838="","",IFERROR(INDEX(DeptName,MATCH($C17841,DeptTag,0)),"UNALLOCATED"))</f>
        <v/>
      </c>
      <c r="E17841">
        <f>IF(GL_Paste!$B17838="","",IFERROR(INDEX(AcctCat,MATCH(GL_Paste!$B17838&amp;"",AcctCode,0)),"UNKNOWN"))</f>
        <v/>
      </c>
      <c r="F17841">
        <f>IF(GL_Paste!$B17838="","",IFERROR(INDEX(AcctSub,MATCH(GL_Paste!$B17838&amp;"",AcctCode,0)),"UNKNOWN"))</f>
        <v/>
      </c>
    </row>
    <row r="17842">
      <c r="A17842" s="40">
        <f>IF(GL_Paste!$B17839="","",N(GL_Paste!$H17839)-N(GL_Paste!$G17839))</f>
        <v/>
      </c>
      <c r="B17842" s="43">
        <f>IF(GL_Paste!$B17839="","",DATE(YEAR(GL_Paste!$E17839),MONTH(GL_Paste!$E17839),1))</f>
        <v/>
      </c>
      <c r="C17842">
        <f>IF(GL_Paste!$B17839="","",IF(TRIM(GL_Paste!$M17839)&lt;&gt;"",TRIM(GL_Paste!$M17839),IFERROR(MID(GL_Paste!$I17839,FIND("[",GL_Paste!$I17839)+1,FIND("]",GL_Paste!$I17839)-FIND("[",GL_Paste!$I17839)-1),"")))</f>
        <v/>
      </c>
      <c r="D17842">
        <f>IF(GL_Paste!$B17839="","",IFERROR(INDEX(DeptName,MATCH($C17842,DeptTag,0)),"UNALLOCATED"))</f>
        <v/>
      </c>
      <c r="E17842">
        <f>IF(GL_Paste!$B17839="","",IFERROR(INDEX(AcctCat,MATCH(GL_Paste!$B17839&amp;"",AcctCode,0)),"UNKNOWN"))</f>
        <v/>
      </c>
      <c r="F17842">
        <f>IF(GL_Paste!$B17839="","",IFERROR(INDEX(AcctSub,MATCH(GL_Paste!$B17839&amp;"",AcctCode,0)),"UNKNOWN"))</f>
        <v/>
      </c>
    </row>
    <row r="17843">
      <c r="A17843" s="40">
        <f>IF(GL_Paste!$B17840="","",N(GL_Paste!$H17840)-N(GL_Paste!$G17840))</f>
        <v/>
      </c>
      <c r="B17843" s="43">
        <f>IF(GL_Paste!$B17840="","",DATE(YEAR(GL_Paste!$E17840),MONTH(GL_Paste!$E17840),1))</f>
        <v/>
      </c>
      <c r="C17843">
        <f>IF(GL_Paste!$B17840="","",IF(TRIM(GL_Paste!$M17840)&lt;&gt;"",TRIM(GL_Paste!$M17840),IFERROR(MID(GL_Paste!$I17840,FIND("[",GL_Paste!$I17840)+1,FIND("]",GL_Paste!$I17840)-FIND("[",GL_Paste!$I17840)-1),"")))</f>
        <v/>
      </c>
      <c r="D17843">
        <f>IF(GL_Paste!$B17840="","",IFERROR(INDEX(DeptName,MATCH($C17843,DeptTag,0)),"UNALLOCATED"))</f>
        <v/>
      </c>
      <c r="E17843">
        <f>IF(GL_Paste!$B17840="","",IFERROR(INDEX(AcctCat,MATCH(GL_Paste!$B17840&amp;"",AcctCode,0)),"UNKNOWN"))</f>
        <v/>
      </c>
      <c r="F17843">
        <f>IF(GL_Paste!$B17840="","",IFERROR(INDEX(AcctSub,MATCH(GL_Paste!$B17840&amp;"",AcctCode,0)),"UNKNOWN"))</f>
        <v/>
      </c>
    </row>
    <row r="17844">
      <c r="A17844" s="40">
        <f>IF(GL_Paste!$B17841="","",N(GL_Paste!$H17841)-N(GL_Paste!$G17841))</f>
        <v/>
      </c>
      <c r="B17844" s="43">
        <f>IF(GL_Paste!$B17841="","",DATE(YEAR(GL_Paste!$E17841),MONTH(GL_Paste!$E17841),1))</f>
        <v/>
      </c>
      <c r="C17844">
        <f>IF(GL_Paste!$B17841="","",IF(TRIM(GL_Paste!$M17841)&lt;&gt;"",TRIM(GL_Paste!$M17841),IFERROR(MID(GL_Paste!$I17841,FIND("[",GL_Paste!$I17841)+1,FIND("]",GL_Paste!$I17841)-FIND("[",GL_Paste!$I17841)-1),"")))</f>
        <v/>
      </c>
      <c r="D17844">
        <f>IF(GL_Paste!$B17841="","",IFERROR(INDEX(DeptName,MATCH($C17844,DeptTag,0)),"UNALLOCATED"))</f>
        <v/>
      </c>
      <c r="E17844">
        <f>IF(GL_Paste!$B17841="","",IFERROR(INDEX(AcctCat,MATCH(GL_Paste!$B17841&amp;"",AcctCode,0)),"UNKNOWN"))</f>
        <v/>
      </c>
      <c r="F17844">
        <f>IF(GL_Paste!$B17841="","",IFERROR(INDEX(AcctSub,MATCH(GL_Paste!$B17841&amp;"",AcctCode,0)),"UNKNOWN"))</f>
        <v/>
      </c>
    </row>
    <row r="17845">
      <c r="A17845" s="40">
        <f>IF(GL_Paste!$B17842="","",N(GL_Paste!$H17842)-N(GL_Paste!$G17842))</f>
        <v/>
      </c>
      <c r="B17845" s="43">
        <f>IF(GL_Paste!$B17842="","",DATE(YEAR(GL_Paste!$E17842),MONTH(GL_Paste!$E17842),1))</f>
        <v/>
      </c>
      <c r="C17845">
        <f>IF(GL_Paste!$B17842="","",IF(TRIM(GL_Paste!$M17842)&lt;&gt;"",TRIM(GL_Paste!$M17842),IFERROR(MID(GL_Paste!$I17842,FIND("[",GL_Paste!$I17842)+1,FIND("]",GL_Paste!$I17842)-FIND("[",GL_Paste!$I17842)-1),"")))</f>
        <v/>
      </c>
      <c r="D17845">
        <f>IF(GL_Paste!$B17842="","",IFERROR(INDEX(DeptName,MATCH($C17845,DeptTag,0)),"UNALLOCATED"))</f>
        <v/>
      </c>
      <c r="E17845">
        <f>IF(GL_Paste!$B17842="","",IFERROR(INDEX(AcctCat,MATCH(GL_Paste!$B17842&amp;"",AcctCode,0)),"UNKNOWN"))</f>
        <v/>
      </c>
      <c r="F17845">
        <f>IF(GL_Paste!$B17842="","",IFERROR(INDEX(AcctSub,MATCH(GL_Paste!$B17842&amp;"",AcctCode,0)),"UNKNOWN"))</f>
        <v/>
      </c>
    </row>
    <row r="17846">
      <c r="A17846" s="40">
        <f>IF(GL_Paste!$B17843="","",N(GL_Paste!$H17843)-N(GL_Paste!$G17843))</f>
        <v/>
      </c>
      <c r="B17846" s="43">
        <f>IF(GL_Paste!$B17843="","",DATE(YEAR(GL_Paste!$E17843),MONTH(GL_Paste!$E17843),1))</f>
        <v/>
      </c>
      <c r="C17846">
        <f>IF(GL_Paste!$B17843="","",IF(TRIM(GL_Paste!$M17843)&lt;&gt;"",TRIM(GL_Paste!$M17843),IFERROR(MID(GL_Paste!$I17843,FIND("[",GL_Paste!$I17843)+1,FIND("]",GL_Paste!$I17843)-FIND("[",GL_Paste!$I17843)-1),"")))</f>
        <v/>
      </c>
      <c r="D17846">
        <f>IF(GL_Paste!$B17843="","",IFERROR(INDEX(DeptName,MATCH($C17846,DeptTag,0)),"UNALLOCATED"))</f>
        <v/>
      </c>
      <c r="E17846">
        <f>IF(GL_Paste!$B17843="","",IFERROR(INDEX(AcctCat,MATCH(GL_Paste!$B17843&amp;"",AcctCode,0)),"UNKNOWN"))</f>
        <v/>
      </c>
      <c r="F17846">
        <f>IF(GL_Paste!$B17843="","",IFERROR(INDEX(AcctSub,MATCH(GL_Paste!$B17843&amp;"",AcctCode,0)),"UNKNOWN"))</f>
        <v/>
      </c>
    </row>
    <row r="17847">
      <c r="A17847" s="40">
        <f>IF(GL_Paste!$B17844="","",N(GL_Paste!$H17844)-N(GL_Paste!$G17844))</f>
        <v/>
      </c>
      <c r="B17847" s="43">
        <f>IF(GL_Paste!$B17844="","",DATE(YEAR(GL_Paste!$E17844),MONTH(GL_Paste!$E17844),1))</f>
        <v/>
      </c>
      <c r="C17847">
        <f>IF(GL_Paste!$B17844="","",IF(TRIM(GL_Paste!$M17844)&lt;&gt;"",TRIM(GL_Paste!$M17844),IFERROR(MID(GL_Paste!$I17844,FIND("[",GL_Paste!$I17844)+1,FIND("]",GL_Paste!$I17844)-FIND("[",GL_Paste!$I17844)-1),"")))</f>
        <v/>
      </c>
      <c r="D17847">
        <f>IF(GL_Paste!$B17844="","",IFERROR(INDEX(DeptName,MATCH($C17847,DeptTag,0)),"UNALLOCATED"))</f>
        <v/>
      </c>
      <c r="E17847">
        <f>IF(GL_Paste!$B17844="","",IFERROR(INDEX(AcctCat,MATCH(GL_Paste!$B17844&amp;"",AcctCode,0)),"UNKNOWN"))</f>
        <v/>
      </c>
      <c r="F17847">
        <f>IF(GL_Paste!$B17844="","",IFERROR(INDEX(AcctSub,MATCH(GL_Paste!$B17844&amp;"",AcctCode,0)),"UNKNOWN"))</f>
        <v/>
      </c>
    </row>
    <row r="17848">
      <c r="A17848" s="40">
        <f>IF(GL_Paste!$B17845="","",N(GL_Paste!$H17845)-N(GL_Paste!$G17845))</f>
        <v/>
      </c>
      <c r="B17848" s="43">
        <f>IF(GL_Paste!$B17845="","",DATE(YEAR(GL_Paste!$E17845),MONTH(GL_Paste!$E17845),1))</f>
        <v/>
      </c>
      <c r="C17848">
        <f>IF(GL_Paste!$B17845="","",IF(TRIM(GL_Paste!$M17845)&lt;&gt;"",TRIM(GL_Paste!$M17845),IFERROR(MID(GL_Paste!$I17845,FIND("[",GL_Paste!$I17845)+1,FIND("]",GL_Paste!$I17845)-FIND("[",GL_Paste!$I17845)-1),"")))</f>
        <v/>
      </c>
      <c r="D17848">
        <f>IF(GL_Paste!$B17845="","",IFERROR(INDEX(DeptName,MATCH($C17848,DeptTag,0)),"UNALLOCATED"))</f>
        <v/>
      </c>
      <c r="E17848">
        <f>IF(GL_Paste!$B17845="","",IFERROR(INDEX(AcctCat,MATCH(GL_Paste!$B17845&amp;"",AcctCode,0)),"UNKNOWN"))</f>
        <v/>
      </c>
      <c r="F17848">
        <f>IF(GL_Paste!$B17845="","",IFERROR(INDEX(AcctSub,MATCH(GL_Paste!$B17845&amp;"",AcctCode,0)),"UNKNOWN"))</f>
        <v/>
      </c>
    </row>
    <row r="17849">
      <c r="A17849" s="40">
        <f>IF(GL_Paste!$B17846="","",N(GL_Paste!$H17846)-N(GL_Paste!$G17846))</f>
        <v/>
      </c>
      <c r="B17849" s="43">
        <f>IF(GL_Paste!$B17846="","",DATE(YEAR(GL_Paste!$E17846),MONTH(GL_Paste!$E17846),1))</f>
        <v/>
      </c>
      <c r="C17849">
        <f>IF(GL_Paste!$B17846="","",IF(TRIM(GL_Paste!$M17846)&lt;&gt;"",TRIM(GL_Paste!$M17846),IFERROR(MID(GL_Paste!$I17846,FIND("[",GL_Paste!$I17846)+1,FIND("]",GL_Paste!$I17846)-FIND("[",GL_Paste!$I17846)-1),"")))</f>
        <v/>
      </c>
      <c r="D17849">
        <f>IF(GL_Paste!$B17846="","",IFERROR(INDEX(DeptName,MATCH($C17849,DeptTag,0)),"UNALLOCATED"))</f>
        <v/>
      </c>
      <c r="E17849">
        <f>IF(GL_Paste!$B17846="","",IFERROR(INDEX(AcctCat,MATCH(GL_Paste!$B17846&amp;"",AcctCode,0)),"UNKNOWN"))</f>
        <v/>
      </c>
      <c r="F17849">
        <f>IF(GL_Paste!$B17846="","",IFERROR(INDEX(AcctSub,MATCH(GL_Paste!$B17846&amp;"",AcctCode,0)),"UNKNOWN"))</f>
        <v/>
      </c>
    </row>
    <row r="17850">
      <c r="A17850" s="40">
        <f>IF(GL_Paste!$B17847="","",N(GL_Paste!$H17847)-N(GL_Paste!$G17847))</f>
        <v/>
      </c>
      <c r="B17850" s="43">
        <f>IF(GL_Paste!$B17847="","",DATE(YEAR(GL_Paste!$E17847),MONTH(GL_Paste!$E17847),1))</f>
        <v/>
      </c>
      <c r="C17850">
        <f>IF(GL_Paste!$B17847="","",IF(TRIM(GL_Paste!$M17847)&lt;&gt;"",TRIM(GL_Paste!$M17847),IFERROR(MID(GL_Paste!$I17847,FIND("[",GL_Paste!$I17847)+1,FIND("]",GL_Paste!$I17847)-FIND("[",GL_Paste!$I17847)-1),"")))</f>
        <v/>
      </c>
      <c r="D17850">
        <f>IF(GL_Paste!$B17847="","",IFERROR(INDEX(DeptName,MATCH($C17850,DeptTag,0)),"UNALLOCATED"))</f>
        <v/>
      </c>
      <c r="E17850">
        <f>IF(GL_Paste!$B17847="","",IFERROR(INDEX(AcctCat,MATCH(GL_Paste!$B17847&amp;"",AcctCode,0)),"UNKNOWN"))</f>
        <v/>
      </c>
      <c r="F17850">
        <f>IF(GL_Paste!$B17847="","",IFERROR(INDEX(AcctSub,MATCH(GL_Paste!$B17847&amp;"",AcctCode,0)),"UNKNOWN"))</f>
        <v/>
      </c>
    </row>
    <row r="17851">
      <c r="A17851" s="40">
        <f>IF(GL_Paste!$B17848="","",N(GL_Paste!$H17848)-N(GL_Paste!$G17848))</f>
        <v/>
      </c>
      <c r="B17851" s="43">
        <f>IF(GL_Paste!$B17848="","",DATE(YEAR(GL_Paste!$E17848),MONTH(GL_Paste!$E17848),1))</f>
        <v/>
      </c>
      <c r="C17851">
        <f>IF(GL_Paste!$B17848="","",IF(TRIM(GL_Paste!$M17848)&lt;&gt;"",TRIM(GL_Paste!$M17848),IFERROR(MID(GL_Paste!$I17848,FIND("[",GL_Paste!$I17848)+1,FIND("]",GL_Paste!$I17848)-FIND("[",GL_Paste!$I17848)-1),"")))</f>
        <v/>
      </c>
      <c r="D17851">
        <f>IF(GL_Paste!$B17848="","",IFERROR(INDEX(DeptName,MATCH($C17851,DeptTag,0)),"UNALLOCATED"))</f>
        <v/>
      </c>
      <c r="E17851">
        <f>IF(GL_Paste!$B17848="","",IFERROR(INDEX(AcctCat,MATCH(GL_Paste!$B17848&amp;"",AcctCode,0)),"UNKNOWN"))</f>
        <v/>
      </c>
      <c r="F17851">
        <f>IF(GL_Paste!$B17848="","",IFERROR(INDEX(AcctSub,MATCH(GL_Paste!$B17848&amp;"",AcctCode,0)),"UNKNOWN"))</f>
        <v/>
      </c>
    </row>
    <row r="17852">
      <c r="A17852" s="40">
        <f>IF(GL_Paste!$B17849="","",N(GL_Paste!$H17849)-N(GL_Paste!$G17849))</f>
        <v/>
      </c>
      <c r="B17852" s="43">
        <f>IF(GL_Paste!$B17849="","",DATE(YEAR(GL_Paste!$E17849),MONTH(GL_Paste!$E17849),1))</f>
        <v/>
      </c>
      <c r="C17852">
        <f>IF(GL_Paste!$B17849="","",IF(TRIM(GL_Paste!$M17849)&lt;&gt;"",TRIM(GL_Paste!$M17849),IFERROR(MID(GL_Paste!$I17849,FIND("[",GL_Paste!$I17849)+1,FIND("]",GL_Paste!$I17849)-FIND("[",GL_Paste!$I17849)-1),"")))</f>
        <v/>
      </c>
      <c r="D17852">
        <f>IF(GL_Paste!$B17849="","",IFERROR(INDEX(DeptName,MATCH($C17852,DeptTag,0)),"UNALLOCATED"))</f>
        <v/>
      </c>
      <c r="E17852">
        <f>IF(GL_Paste!$B17849="","",IFERROR(INDEX(AcctCat,MATCH(GL_Paste!$B17849&amp;"",AcctCode,0)),"UNKNOWN"))</f>
        <v/>
      </c>
      <c r="F17852">
        <f>IF(GL_Paste!$B17849="","",IFERROR(INDEX(AcctSub,MATCH(GL_Paste!$B17849&amp;"",AcctCode,0)),"UNKNOWN"))</f>
        <v/>
      </c>
    </row>
    <row r="17853">
      <c r="A17853" s="40">
        <f>IF(GL_Paste!$B17850="","",N(GL_Paste!$H17850)-N(GL_Paste!$G17850))</f>
        <v/>
      </c>
      <c r="B17853" s="43">
        <f>IF(GL_Paste!$B17850="","",DATE(YEAR(GL_Paste!$E17850),MONTH(GL_Paste!$E17850),1))</f>
        <v/>
      </c>
      <c r="C17853">
        <f>IF(GL_Paste!$B17850="","",IF(TRIM(GL_Paste!$M17850)&lt;&gt;"",TRIM(GL_Paste!$M17850),IFERROR(MID(GL_Paste!$I17850,FIND("[",GL_Paste!$I17850)+1,FIND("]",GL_Paste!$I17850)-FIND("[",GL_Paste!$I17850)-1),"")))</f>
        <v/>
      </c>
      <c r="D17853">
        <f>IF(GL_Paste!$B17850="","",IFERROR(INDEX(DeptName,MATCH($C17853,DeptTag,0)),"UNALLOCATED"))</f>
        <v/>
      </c>
      <c r="E17853">
        <f>IF(GL_Paste!$B17850="","",IFERROR(INDEX(AcctCat,MATCH(GL_Paste!$B17850&amp;"",AcctCode,0)),"UNKNOWN"))</f>
        <v/>
      </c>
      <c r="F17853">
        <f>IF(GL_Paste!$B17850="","",IFERROR(INDEX(AcctSub,MATCH(GL_Paste!$B17850&amp;"",AcctCode,0)),"UNKNOWN"))</f>
        <v/>
      </c>
    </row>
    <row r="17854">
      <c r="A17854" s="40">
        <f>IF(GL_Paste!$B17851="","",N(GL_Paste!$H17851)-N(GL_Paste!$G17851))</f>
        <v/>
      </c>
      <c r="B17854" s="43">
        <f>IF(GL_Paste!$B17851="","",DATE(YEAR(GL_Paste!$E17851),MONTH(GL_Paste!$E17851),1))</f>
        <v/>
      </c>
      <c r="C17854">
        <f>IF(GL_Paste!$B17851="","",IF(TRIM(GL_Paste!$M17851)&lt;&gt;"",TRIM(GL_Paste!$M17851),IFERROR(MID(GL_Paste!$I17851,FIND("[",GL_Paste!$I17851)+1,FIND("]",GL_Paste!$I17851)-FIND("[",GL_Paste!$I17851)-1),"")))</f>
        <v/>
      </c>
      <c r="D17854">
        <f>IF(GL_Paste!$B17851="","",IFERROR(INDEX(DeptName,MATCH($C17854,DeptTag,0)),"UNALLOCATED"))</f>
        <v/>
      </c>
      <c r="E17854">
        <f>IF(GL_Paste!$B17851="","",IFERROR(INDEX(AcctCat,MATCH(GL_Paste!$B17851&amp;"",AcctCode,0)),"UNKNOWN"))</f>
        <v/>
      </c>
      <c r="F17854">
        <f>IF(GL_Paste!$B17851="","",IFERROR(INDEX(AcctSub,MATCH(GL_Paste!$B17851&amp;"",AcctCode,0)),"UNKNOWN"))</f>
        <v/>
      </c>
    </row>
    <row r="17855">
      <c r="A17855" s="40">
        <f>IF(GL_Paste!$B17852="","",N(GL_Paste!$H17852)-N(GL_Paste!$G17852))</f>
        <v/>
      </c>
      <c r="B17855" s="43">
        <f>IF(GL_Paste!$B17852="","",DATE(YEAR(GL_Paste!$E17852),MONTH(GL_Paste!$E17852),1))</f>
        <v/>
      </c>
      <c r="C17855">
        <f>IF(GL_Paste!$B17852="","",IF(TRIM(GL_Paste!$M17852)&lt;&gt;"",TRIM(GL_Paste!$M17852),IFERROR(MID(GL_Paste!$I17852,FIND("[",GL_Paste!$I17852)+1,FIND("]",GL_Paste!$I17852)-FIND("[",GL_Paste!$I17852)-1),"")))</f>
        <v/>
      </c>
      <c r="D17855">
        <f>IF(GL_Paste!$B17852="","",IFERROR(INDEX(DeptName,MATCH($C17855,DeptTag,0)),"UNALLOCATED"))</f>
        <v/>
      </c>
      <c r="E17855">
        <f>IF(GL_Paste!$B17852="","",IFERROR(INDEX(AcctCat,MATCH(GL_Paste!$B17852&amp;"",AcctCode,0)),"UNKNOWN"))</f>
        <v/>
      </c>
      <c r="F17855">
        <f>IF(GL_Paste!$B17852="","",IFERROR(INDEX(AcctSub,MATCH(GL_Paste!$B17852&amp;"",AcctCode,0)),"UNKNOWN"))</f>
        <v/>
      </c>
    </row>
    <row r="17856">
      <c r="A17856" s="40">
        <f>IF(GL_Paste!$B17853="","",N(GL_Paste!$H17853)-N(GL_Paste!$G17853))</f>
        <v/>
      </c>
      <c r="B17856" s="43">
        <f>IF(GL_Paste!$B17853="","",DATE(YEAR(GL_Paste!$E17853),MONTH(GL_Paste!$E17853),1))</f>
        <v/>
      </c>
      <c r="C17856">
        <f>IF(GL_Paste!$B17853="","",IF(TRIM(GL_Paste!$M17853)&lt;&gt;"",TRIM(GL_Paste!$M17853),IFERROR(MID(GL_Paste!$I17853,FIND("[",GL_Paste!$I17853)+1,FIND("]",GL_Paste!$I17853)-FIND("[",GL_Paste!$I17853)-1),"")))</f>
        <v/>
      </c>
      <c r="D17856">
        <f>IF(GL_Paste!$B17853="","",IFERROR(INDEX(DeptName,MATCH($C17856,DeptTag,0)),"UNALLOCATED"))</f>
        <v/>
      </c>
      <c r="E17856">
        <f>IF(GL_Paste!$B17853="","",IFERROR(INDEX(AcctCat,MATCH(GL_Paste!$B17853&amp;"",AcctCode,0)),"UNKNOWN"))</f>
        <v/>
      </c>
      <c r="F17856">
        <f>IF(GL_Paste!$B17853="","",IFERROR(INDEX(AcctSub,MATCH(GL_Paste!$B17853&amp;"",AcctCode,0)),"UNKNOWN"))</f>
        <v/>
      </c>
    </row>
    <row r="17857">
      <c r="A17857" s="40">
        <f>IF(GL_Paste!$B17854="","",N(GL_Paste!$H17854)-N(GL_Paste!$G17854))</f>
        <v/>
      </c>
      <c r="B17857" s="43">
        <f>IF(GL_Paste!$B17854="","",DATE(YEAR(GL_Paste!$E17854),MONTH(GL_Paste!$E17854),1))</f>
        <v/>
      </c>
      <c r="C17857">
        <f>IF(GL_Paste!$B17854="","",IF(TRIM(GL_Paste!$M17854)&lt;&gt;"",TRIM(GL_Paste!$M17854),IFERROR(MID(GL_Paste!$I17854,FIND("[",GL_Paste!$I17854)+1,FIND("]",GL_Paste!$I17854)-FIND("[",GL_Paste!$I17854)-1),"")))</f>
        <v/>
      </c>
      <c r="D17857">
        <f>IF(GL_Paste!$B17854="","",IFERROR(INDEX(DeptName,MATCH($C17857,DeptTag,0)),"UNALLOCATED"))</f>
        <v/>
      </c>
      <c r="E17857">
        <f>IF(GL_Paste!$B17854="","",IFERROR(INDEX(AcctCat,MATCH(GL_Paste!$B17854&amp;"",AcctCode,0)),"UNKNOWN"))</f>
        <v/>
      </c>
      <c r="F17857">
        <f>IF(GL_Paste!$B17854="","",IFERROR(INDEX(AcctSub,MATCH(GL_Paste!$B17854&amp;"",AcctCode,0)),"UNKNOWN"))</f>
        <v/>
      </c>
    </row>
    <row r="17858">
      <c r="A17858" s="40">
        <f>IF(GL_Paste!$B17855="","",N(GL_Paste!$H17855)-N(GL_Paste!$G17855))</f>
        <v/>
      </c>
      <c r="B17858" s="43">
        <f>IF(GL_Paste!$B17855="","",DATE(YEAR(GL_Paste!$E17855),MONTH(GL_Paste!$E17855),1))</f>
        <v/>
      </c>
      <c r="C17858">
        <f>IF(GL_Paste!$B17855="","",IF(TRIM(GL_Paste!$M17855)&lt;&gt;"",TRIM(GL_Paste!$M17855),IFERROR(MID(GL_Paste!$I17855,FIND("[",GL_Paste!$I17855)+1,FIND("]",GL_Paste!$I17855)-FIND("[",GL_Paste!$I17855)-1),"")))</f>
        <v/>
      </c>
      <c r="D17858">
        <f>IF(GL_Paste!$B17855="","",IFERROR(INDEX(DeptName,MATCH($C17858,DeptTag,0)),"UNALLOCATED"))</f>
        <v/>
      </c>
      <c r="E17858">
        <f>IF(GL_Paste!$B17855="","",IFERROR(INDEX(AcctCat,MATCH(GL_Paste!$B17855&amp;"",AcctCode,0)),"UNKNOWN"))</f>
        <v/>
      </c>
      <c r="F17858">
        <f>IF(GL_Paste!$B17855="","",IFERROR(INDEX(AcctSub,MATCH(GL_Paste!$B17855&amp;"",AcctCode,0)),"UNKNOWN"))</f>
        <v/>
      </c>
    </row>
    <row r="17859">
      <c r="A17859" s="40">
        <f>IF(GL_Paste!$B17856="","",N(GL_Paste!$H17856)-N(GL_Paste!$G17856))</f>
        <v/>
      </c>
      <c r="B17859" s="43">
        <f>IF(GL_Paste!$B17856="","",DATE(YEAR(GL_Paste!$E17856),MONTH(GL_Paste!$E17856),1))</f>
        <v/>
      </c>
      <c r="C17859">
        <f>IF(GL_Paste!$B17856="","",IF(TRIM(GL_Paste!$M17856)&lt;&gt;"",TRIM(GL_Paste!$M17856),IFERROR(MID(GL_Paste!$I17856,FIND("[",GL_Paste!$I17856)+1,FIND("]",GL_Paste!$I17856)-FIND("[",GL_Paste!$I17856)-1),"")))</f>
        <v/>
      </c>
      <c r="D17859">
        <f>IF(GL_Paste!$B17856="","",IFERROR(INDEX(DeptName,MATCH($C17859,DeptTag,0)),"UNALLOCATED"))</f>
        <v/>
      </c>
      <c r="E17859">
        <f>IF(GL_Paste!$B17856="","",IFERROR(INDEX(AcctCat,MATCH(GL_Paste!$B17856&amp;"",AcctCode,0)),"UNKNOWN"))</f>
        <v/>
      </c>
      <c r="F17859">
        <f>IF(GL_Paste!$B17856="","",IFERROR(INDEX(AcctSub,MATCH(GL_Paste!$B17856&amp;"",AcctCode,0)),"UNKNOWN"))</f>
        <v/>
      </c>
    </row>
    <row r="17860">
      <c r="A17860" s="40">
        <f>IF(GL_Paste!$B17857="","",N(GL_Paste!$H17857)-N(GL_Paste!$G17857))</f>
        <v/>
      </c>
      <c r="B17860" s="43">
        <f>IF(GL_Paste!$B17857="","",DATE(YEAR(GL_Paste!$E17857),MONTH(GL_Paste!$E17857),1))</f>
        <v/>
      </c>
      <c r="C17860">
        <f>IF(GL_Paste!$B17857="","",IF(TRIM(GL_Paste!$M17857)&lt;&gt;"",TRIM(GL_Paste!$M17857),IFERROR(MID(GL_Paste!$I17857,FIND("[",GL_Paste!$I17857)+1,FIND("]",GL_Paste!$I17857)-FIND("[",GL_Paste!$I17857)-1),"")))</f>
        <v/>
      </c>
      <c r="D17860">
        <f>IF(GL_Paste!$B17857="","",IFERROR(INDEX(DeptName,MATCH($C17860,DeptTag,0)),"UNALLOCATED"))</f>
        <v/>
      </c>
      <c r="E17860">
        <f>IF(GL_Paste!$B17857="","",IFERROR(INDEX(AcctCat,MATCH(GL_Paste!$B17857&amp;"",AcctCode,0)),"UNKNOWN"))</f>
        <v/>
      </c>
      <c r="F17860">
        <f>IF(GL_Paste!$B17857="","",IFERROR(INDEX(AcctSub,MATCH(GL_Paste!$B17857&amp;"",AcctCode,0)),"UNKNOWN"))</f>
        <v/>
      </c>
    </row>
    <row r="17861">
      <c r="A17861" s="40">
        <f>IF(GL_Paste!$B17858="","",N(GL_Paste!$H17858)-N(GL_Paste!$G17858))</f>
        <v/>
      </c>
      <c r="B17861" s="43">
        <f>IF(GL_Paste!$B17858="","",DATE(YEAR(GL_Paste!$E17858),MONTH(GL_Paste!$E17858),1))</f>
        <v/>
      </c>
      <c r="C17861">
        <f>IF(GL_Paste!$B17858="","",IF(TRIM(GL_Paste!$M17858)&lt;&gt;"",TRIM(GL_Paste!$M17858),IFERROR(MID(GL_Paste!$I17858,FIND("[",GL_Paste!$I17858)+1,FIND("]",GL_Paste!$I17858)-FIND("[",GL_Paste!$I17858)-1),"")))</f>
        <v/>
      </c>
      <c r="D17861">
        <f>IF(GL_Paste!$B17858="","",IFERROR(INDEX(DeptName,MATCH($C17861,DeptTag,0)),"UNALLOCATED"))</f>
        <v/>
      </c>
      <c r="E17861">
        <f>IF(GL_Paste!$B17858="","",IFERROR(INDEX(AcctCat,MATCH(GL_Paste!$B17858&amp;"",AcctCode,0)),"UNKNOWN"))</f>
        <v/>
      </c>
      <c r="F17861">
        <f>IF(GL_Paste!$B17858="","",IFERROR(INDEX(AcctSub,MATCH(GL_Paste!$B17858&amp;"",AcctCode,0)),"UNKNOWN"))</f>
        <v/>
      </c>
    </row>
    <row r="17862">
      <c r="A17862" s="40">
        <f>IF(GL_Paste!$B17859="","",N(GL_Paste!$H17859)-N(GL_Paste!$G17859))</f>
        <v/>
      </c>
      <c r="B17862" s="43">
        <f>IF(GL_Paste!$B17859="","",DATE(YEAR(GL_Paste!$E17859),MONTH(GL_Paste!$E17859),1))</f>
        <v/>
      </c>
      <c r="C17862">
        <f>IF(GL_Paste!$B17859="","",IF(TRIM(GL_Paste!$M17859)&lt;&gt;"",TRIM(GL_Paste!$M17859),IFERROR(MID(GL_Paste!$I17859,FIND("[",GL_Paste!$I17859)+1,FIND("]",GL_Paste!$I17859)-FIND("[",GL_Paste!$I17859)-1),"")))</f>
        <v/>
      </c>
      <c r="D17862">
        <f>IF(GL_Paste!$B17859="","",IFERROR(INDEX(DeptName,MATCH($C17862,DeptTag,0)),"UNALLOCATED"))</f>
        <v/>
      </c>
      <c r="E17862">
        <f>IF(GL_Paste!$B17859="","",IFERROR(INDEX(AcctCat,MATCH(GL_Paste!$B17859&amp;"",AcctCode,0)),"UNKNOWN"))</f>
        <v/>
      </c>
      <c r="F17862">
        <f>IF(GL_Paste!$B17859="","",IFERROR(INDEX(AcctSub,MATCH(GL_Paste!$B17859&amp;"",AcctCode,0)),"UNKNOWN"))</f>
        <v/>
      </c>
    </row>
    <row r="17863">
      <c r="A17863" s="40">
        <f>IF(GL_Paste!$B17860="","",N(GL_Paste!$H17860)-N(GL_Paste!$G17860))</f>
        <v/>
      </c>
      <c r="B17863" s="43">
        <f>IF(GL_Paste!$B17860="","",DATE(YEAR(GL_Paste!$E17860),MONTH(GL_Paste!$E17860),1))</f>
        <v/>
      </c>
      <c r="C17863">
        <f>IF(GL_Paste!$B17860="","",IF(TRIM(GL_Paste!$M17860)&lt;&gt;"",TRIM(GL_Paste!$M17860),IFERROR(MID(GL_Paste!$I17860,FIND("[",GL_Paste!$I17860)+1,FIND("]",GL_Paste!$I17860)-FIND("[",GL_Paste!$I17860)-1),"")))</f>
        <v/>
      </c>
      <c r="D17863">
        <f>IF(GL_Paste!$B17860="","",IFERROR(INDEX(DeptName,MATCH($C17863,DeptTag,0)),"UNALLOCATED"))</f>
        <v/>
      </c>
      <c r="E17863">
        <f>IF(GL_Paste!$B17860="","",IFERROR(INDEX(AcctCat,MATCH(GL_Paste!$B17860&amp;"",AcctCode,0)),"UNKNOWN"))</f>
        <v/>
      </c>
      <c r="F17863">
        <f>IF(GL_Paste!$B17860="","",IFERROR(INDEX(AcctSub,MATCH(GL_Paste!$B17860&amp;"",AcctCode,0)),"UNKNOWN"))</f>
        <v/>
      </c>
    </row>
    <row r="17864">
      <c r="A17864" s="40">
        <f>IF(GL_Paste!$B17861="","",N(GL_Paste!$H17861)-N(GL_Paste!$G17861))</f>
        <v/>
      </c>
      <c r="B17864" s="43">
        <f>IF(GL_Paste!$B17861="","",DATE(YEAR(GL_Paste!$E17861),MONTH(GL_Paste!$E17861),1))</f>
        <v/>
      </c>
      <c r="C17864">
        <f>IF(GL_Paste!$B17861="","",IF(TRIM(GL_Paste!$M17861)&lt;&gt;"",TRIM(GL_Paste!$M17861),IFERROR(MID(GL_Paste!$I17861,FIND("[",GL_Paste!$I17861)+1,FIND("]",GL_Paste!$I17861)-FIND("[",GL_Paste!$I17861)-1),"")))</f>
        <v/>
      </c>
      <c r="D17864">
        <f>IF(GL_Paste!$B17861="","",IFERROR(INDEX(DeptName,MATCH($C17864,DeptTag,0)),"UNALLOCATED"))</f>
        <v/>
      </c>
      <c r="E17864">
        <f>IF(GL_Paste!$B17861="","",IFERROR(INDEX(AcctCat,MATCH(GL_Paste!$B17861&amp;"",AcctCode,0)),"UNKNOWN"))</f>
        <v/>
      </c>
      <c r="F17864">
        <f>IF(GL_Paste!$B17861="","",IFERROR(INDEX(AcctSub,MATCH(GL_Paste!$B17861&amp;"",AcctCode,0)),"UNKNOWN"))</f>
        <v/>
      </c>
    </row>
    <row r="17865">
      <c r="A17865" s="40">
        <f>IF(GL_Paste!$B17862="","",N(GL_Paste!$H17862)-N(GL_Paste!$G17862))</f>
        <v/>
      </c>
      <c r="B17865" s="43">
        <f>IF(GL_Paste!$B17862="","",DATE(YEAR(GL_Paste!$E17862),MONTH(GL_Paste!$E17862),1))</f>
        <v/>
      </c>
      <c r="C17865">
        <f>IF(GL_Paste!$B17862="","",IF(TRIM(GL_Paste!$M17862)&lt;&gt;"",TRIM(GL_Paste!$M17862),IFERROR(MID(GL_Paste!$I17862,FIND("[",GL_Paste!$I17862)+1,FIND("]",GL_Paste!$I17862)-FIND("[",GL_Paste!$I17862)-1),"")))</f>
        <v/>
      </c>
      <c r="D17865">
        <f>IF(GL_Paste!$B17862="","",IFERROR(INDEX(DeptName,MATCH($C17865,DeptTag,0)),"UNALLOCATED"))</f>
        <v/>
      </c>
      <c r="E17865">
        <f>IF(GL_Paste!$B17862="","",IFERROR(INDEX(AcctCat,MATCH(GL_Paste!$B17862&amp;"",AcctCode,0)),"UNKNOWN"))</f>
        <v/>
      </c>
      <c r="F17865">
        <f>IF(GL_Paste!$B17862="","",IFERROR(INDEX(AcctSub,MATCH(GL_Paste!$B17862&amp;"",AcctCode,0)),"UNKNOWN"))</f>
        <v/>
      </c>
    </row>
    <row r="17866">
      <c r="A17866" s="40">
        <f>IF(GL_Paste!$B17863="","",N(GL_Paste!$H17863)-N(GL_Paste!$G17863))</f>
        <v/>
      </c>
      <c r="B17866" s="43">
        <f>IF(GL_Paste!$B17863="","",DATE(YEAR(GL_Paste!$E17863),MONTH(GL_Paste!$E17863),1))</f>
        <v/>
      </c>
      <c r="C17866">
        <f>IF(GL_Paste!$B17863="","",IF(TRIM(GL_Paste!$M17863)&lt;&gt;"",TRIM(GL_Paste!$M17863),IFERROR(MID(GL_Paste!$I17863,FIND("[",GL_Paste!$I17863)+1,FIND("]",GL_Paste!$I17863)-FIND("[",GL_Paste!$I17863)-1),"")))</f>
        <v/>
      </c>
      <c r="D17866">
        <f>IF(GL_Paste!$B17863="","",IFERROR(INDEX(DeptName,MATCH($C17866,DeptTag,0)),"UNALLOCATED"))</f>
        <v/>
      </c>
      <c r="E17866">
        <f>IF(GL_Paste!$B17863="","",IFERROR(INDEX(AcctCat,MATCH(GL_Paste!$B17863&amp;"",AcctCode,0)),"UNKNOWN"))</f>
        <v/>
      </c>
      <c r="F17866">
        <f>IF(GL_Paste!$B17863="","",IFERROR(INDEX(AcctSub,MATCH(GL_Paste!$B17863&amp;"",AcctCode,0)),"UNKNOWN"))</f>
        <v/>
      </c>
    </row>
    <row r="17867">
      <c r="A17867" s="40">
        <f>IF(GL_Paste!$B17864="","",N(GL_Paste!$H17864)-N(GL_Paste!$G17864))</f>
        <v/>
      </c>
      <c r="B17867" s="43">
        <f>IF(GL_Paste!$B17864="","",DATE(YEAR(GL_Paste!$E17864),MONTH(GL_Paste!$E17864),1))</f>
        <v/>
      </c>
      <c r="C17867">
        <f>IF(GL_Paste!$B17864="","",IF(TRIM(GL_Paste!$M17864)&lt;&gt;"",TRIM(GL_Paste!$M17864),IFERROR(MID(GL_Paste!$I17864,FIND("[",GL_Paste!$I17864)+1,FIND("]",GL_Paste!$I17864)-FIND("[",GL_Paste!$I17864)-1),"")))</f>
        <v/>
      </c>
      <c r="D17867">
        <f>IF(GL_Paste!$B17864="","",IFERROR(INDEX(DeptName,MATCH($C17867,DeptTag,0)),"UNALLOCATED"))</f>
        <v/>
      </c>
      <c r="E17867">
        <f>IF(GL_Paste!$B17864="","",IFERROR(INDEX(AcctCat,MATCH(GL_Paste!$B17864&amp;"",AcctCode,0)),"UNKNOWN"))</f>
        <v/>
      </c>
      <c r="F17867">
        <f>IF(GL_Paste!$B17864="","",IFERROR(INDEX(AcctSub,MATCH(GL_Paste!$B17864&amp;"",AcctCode,0)),"UNKNOWN"))</f>
        <v/>
      </c>
    </row>
    <row r="17868">
      <c r="A17868" s="40">
        <f>IF(GL_Paste!$B17865="","",N(GL_Paste!$H17865)-N(GL_Paste!$G17865))</f>
        <v/>
      </c>
      <c r="B17868" s="43">
        <f>IF(GL_Paste!$B17865="","",DATE(YEAR(GL_Paste!$E17865),MONTH(GL_Paste!$E17865),1))</f>
        <v/>
      </c>
      <c r="C17868">
        <f>IF(GL_Paste!$B17865="","",IF(TRIM(GL_Paste!$M17865)&lt;&gt;"",TRIM(GL_Paste!$M17865),IFERROR(MID(GL_Paste!$I17865,FIND("[",GL_Paste!$I17865)+1,FIND("]",GL_Paste!$I17865)-FIND("[",GL_Paste!$I17865)-1),"")))</f>
        <v/>
      </c>
      <c r="D17868">
        <f>IF(GL_Paste!$B17865="","",IFERROR(INDEX(DeptName,MATCH($C17868,DeptTag,0)),"UNALLOCATED"))</f>
        <v/>
      </c>
      <c r="E17868">
        <f>IF(GL_Paste!$B17865="","",IFERROR(INDEX(AcctCat,MATCH(GL_Paste!$B17865&amp;"",AcctCode,0)),"UNKNOWN"))</f>
        <v/>
      </c>
      <c r="F17868">
        <f>IF(GL_Paste!$B17865="","",IFERROR(INDEX(AcctSub,MATCH(GL_Paste!$B17865&amp;"",AcctCode,0)),"UNKNOWN"))</f>
        <v/>
      </c>
    </row>
    <row r="17869">
      <c r="A17869" s="40">
        <f>IF(GL_Paste!$B17866="","",N(GL_Paste!$H17866)-N(GL_Paste!$G17866))</f>
        <v/>
      </c>
      <c r="B17869" s="43">
        <f>IF(GL_Paste!$B17866="","",DATE(YEAR(GL_Paste!$E17866),MONTH(GL_Paste!$E17866),1))</f>
        <v/>
      </c>
      <c r="C17869">
        <f>IF(GL_Paste!$B17866="","",IF(TRIM(GL_Paste!$M17866)&lt;&gt;"",TRIM(GL_Paste!$M17866),IFERROR(MID(GL_Paste!$I17866,FIND("[",GL_Paste!$I17866)+1,FIND("]",GL_Paste!$I17866)-FIND("[",GL_Paste!$I17866)-1),"")))</f>
        <v/>
      </c>
      <c r="D17869">
        <f>IF(GL_Paste!$B17866="","",IFERROR(INDEX(DeptName,MATCH($C17869,DeptTag,0)),"UNALLOCATED"))</f>
        <v/>
      </c>
      <c r="E17869">
        <f>IF(GL_Paste!$B17866="","",IFERROR(INDEX(AcctCat,MATCH(GL_Paste!$B17866&amp;"",AcctCode,0)),"UNKNOWN"))</f>
        <v/>
      </c>
      <c r="F17869">
        <f>IF(GL_Paste!$B17866="","",IFERROR(INDEX(AcctSub,MATCH(GL_Paste!$B17866&amp;"",AcctCode,0)),"UNKNOWN"))</f>
        <v/>
      </c>
    </row>
    <row r="17870">
      <c r="A17870" s="40">
        <f>IF(GL_Paste!$B17867="","",N(GL_Paste!$H17867)-N(GL_Paste!$G17867))</f>
        <v/>
      </c>
      <c r="B17870" s="43">
        <f>IF(GL_Paste!$B17867="","",DATE(YEAR(GL_Paste!$E17867),MONTH(GL_Paste!$E17867),1))</f>
        <v/>
      </c>
      <c r="C17870">
        <f>IF(GL_Paste!$B17867="","",IF(TRIM(GL_Paste!$M17867)&lt;&gt;"",TRIM(GL_Paste!$M17867),IFERROR(MID(GL_Paste!$I17867,FIND("[",GL_Paste!$I17867)+1,FIND("]",GL_Paste!$I17867)-FIND("[",GL_Paste!$I17867)-1),"")))</f>
        <v/>
      </c>
      <c r="D17870">
        <f>IF(GL_Paste!$B17867="","",IFERROR(INDEX(DeptName,MATCH($C17870,DeptTag,0)),"UNALLOCATED"))</f>
        <v/>
      </c>
      <c r="E17870">
        <f>IF(GL_Paste!$B17867="","",IFERROR(INDEX(AcctCat,MATCH(GL_Paste!$B17867&amp;"",AcctCode,0)),"UNKNOWN"))</f>
        <v/>
      </c>
      <c r="F17870">
        <f>IF(GL_Paste!$B17867="","",IFERROR(INDEX(AcctSub,MATCH(GL_Paste!$B17867&amp;"",AcctCode,0)),"UNKNOWN"))</f>
        <v/>
      </c>
    </row>
    <row r="17871">
      <c r="A17871" s="40">
        <f>IF(GL_Paste!$B17868="","",N(GL_Paste!$H17868)-N(GL_Paste!$G17868))</f>
        <v/>
      </c>
      <c r="B17871" s="43">
        <f>IF(GL_Paste!$B17868="","",DATE(YEAR(GL_Paste!$E17868),MONTH(GL_Paste!$E17868),1))</f>
        <v/>
      </c>
      <c r="C17871">
        <f>IF(GL_Paste!$B17868="","",IF(TRIM(GL_Paste!$M17868)&lt;&gt;"",TRIM(GL_Paste!$M17868),IFERROR(MID(GL_Paste!$I17868,FIND("[",GL_Paste!$I17868)+1,FIND("]",GL_Paste!$I17868)-FIND("[",GL_Paste!$I17868)-1),"")))</f>
        <v/>
      </c>
      <c r="D17871">
        <f>IF(GL_Paste!$B17868="","",IFERROR(INDEX(DeptName,MATCH($C17871,DeptTag,0)),"UNALLOCATED"))</f>
        <v/>
      </c>
      <c r="E17871">
        <f>IF(GL_Paste!$B17868="","",IFERROR(INDEX(AcctCat,MATCH(GL_Paste!$B17868&amp;"",AcctCode,0)),"UNKNOWN"))</f>
        <v/>
      </c>
      <c r="F17871">
        <f>IF(GL_Paste!$B17868="","",IFERROR(INDEX(AcctSub,MATCH(GL_Paste!$B17868&amp;"",AcctCode,0)),"UNKNOWN"))</f>
        <v/>
      </c>
    </row>
    <row r="17872">
      <c r="A17872" s="40">
        <f>IF(GL_Paste!$B17869="","",N(GL_Paste!$H17869)-N(GL_Paste!$G17869))</f>
        <v/>
      </c>
      <c r="B17872" s="43">
        <f>IF(GL_Paste!$B17869="","",DATE(YEAR(GL_Paste!$E17869),MONTH(GL_Paste!$E17869),1))</f>
        <v/>
      </c>
      <c r="C17872">
        <f>IF(GL_Paste!$B17869="","",IF(TRIM(GL_Paste!$M17869)&lt;&gt;"",TRIM(GL_Paste!$M17869),IFERROR(MID(GL_Paste!$I17869,FIND("[",GL_Paste!$I17869)+1,FIND("]",GL_Paste!$I17869)-FIND("[",GL_Paste!$I17869)-1),"")))</f>
        <v/>
      </c>
      <c r="D17872">
        <f>IF(GL_Paste!$B17869="","",IFERROR(INDEX(DeptName,MATCH($C17872,DeptTag,0)),"UNALLOCATED"))</f>
        <v/>
      </c>
      <c r="E17872">
        <f>IF(GL_Paste!$B17869="","",IFERROR(INDEX(AcctCat,MATCH(GL_Paste!$B17869&amp;"",AcctCode,0)),"UNKNOWN"))</f>
        <v/>
      </c>
      <c r="F17872">
        <f>IF(GL_Paste!$B17869="","",IFERROR(INDEX(AcctSub,MATCH(GL_Paste!$B17869&amp;"",AcctCode,0)),"UNKNOWN"))</f>
        <v/>
      </c>
    </row>
    <row r="17873">
      <c r="A17873" s="40">
        <f>IF(GL_Paste!$B17870="","",N(GL_Paste!$H17870)-N(GL_Paste!$G17870))</f>
        <v/>
      </c>
      <c r="B17873" s="43">
        <f>IF(GL_Paste!$B17870="","",DATE(YEAR(GL_Paste!$E17870),MONTH(GL_Paste!$E17870),1))</f>
        <v/>
      </c>
      <c r="C17873">
        <f>IF(GL_Paste!$B17870="","",IF(TRIM(GL_Paste!$M17870)&lt;&gt;"",TRIM(GL_Paste!$M17870),IFERROR(MID(GL_Paste!$I17870,FIND("[",GL_Paste!$I17870)+1,FIND("]",GL_Paste!$I17870)-FIND("[",GL_Paste!$I17870)-1),"")))</f>
        <v/>
      </c>
      <c r="D17873">
        <f>IF(GL_Paste!$B17870="","",IFERROR(INDEX(DeptName,MATCH($C17873,DeptTag,0)),"UNALLOCATED"))</f>
        <v/>
      </c>
      <c r="E17873">
        <f>IF(GL_Paste!$B17870="","",IFERROR(INDEX(AcctCat,MATCH(GL_Paste!$B17870&amp;"",AcctCode,0)),"UNKNOWN"))</f>
        <v/>
      </c>
      <c r="F17873">
        <f>IF(GL_Paste!$B17870="","",IFERROR(INDEX(AcctSub,MATCH(GL_Paste!$B17870&amp;"",AcctCode,0)),"UNKNOWN"))</f>
        <v/>
      </c>
    </row>
    <row r="17874">
      <c r="A17874" s="40">
        <f>IF(GL_Paste!$B17871="","",N(GL_Paste!$H17871)-N(GL_Paste!$G17871))</f>
        <v/>
      </c>
      <c r="B17874" s="43">
        <f>IF(GL_Paste!$B17871="","",DATE(YEAR(GL_Paste!$E17871),MONTH(GL_Paste!$E17871),1))</f>
        <v/>
      </c>
      <c r="C17874">
        <f>IF(GL_Paste!$B17871="","",IF(TRIM(GL_Paste!$M17871)&lt;&gt;"",TRIM(GL_Paste!$M17871),IFERROR(MID(GL_Paste!$I17871,FIND("[",GL_Paste!$I17871)+1,FIND("]",GL_Paste!$I17871)-FIND("[",GL_Paste!$I17871)-1),"")))</f>
        <v/>
      </c>
      <c r="D17874">
        <f>IF(GL_Paste!$B17871="","",IFERROR(INDEX(DeptName,MATCH($C17874,DeptTag,0)),"UNALLOCATED"))</f>
        <v/>
      </c>
      <c r="E17874">
        <f>IF(GL_Paste!$B17871="","",IFERROR(INDEX(AcctCat,MATCH(GL_Paste!$B17871&amp;"",AcctCode,0)),"UNKNOWN"))</f>
        <v/>
      </c>
      <c r="F17874">
        <f>IF(GL_Paste!$B17871="","",IFERROR(INDEX(AcctSub,MATCH(GL_Paste!$B17871&amp;"",AcctCode,0)),"UNKNOWN"))</f>
        <v/>
      </c>
    </row>
    <row r="17875">
      <c r="A17875" s="40">
        <f>IF(GL_Paste!$B17872="","",N(GL_Paste!$H17872)-N(GL_Paste!$G17872))</f>
        <v/>
      </c>
      <c r="B17875" s="43">
        <f>IF(GL_Paste!$B17872="","",DATE(YEAR(GL_Paste!$E17872),MONTH(GL_Paste!$E17872),1))</f>
        <v/>
      </c>
      <c r="C17875">
        <f>IF(GL_Paste!$B17872="","",IF(TRIM(GL_Paste!$M17872)&lt;&gt;"",TRIM(GL_Paste!$M17872),IFERROR(MID(GL_Paste!$I17872,FIND("[",GL_Paste!$I17872)+1,FIND("]",GL_Paste!$I17872)-FIND("[",GL_Paste!$I17872)-1),"")))</f>
        <v/>
      </c>
      <c r="D17875">
        <f>IF(GL_Paste!$B17872="","",IFERROR(INDEX(DeptName,MATCH($C17875,DeptTag,0)),"UNALLOCATED"))</f>
        <v/>
      </c>
      <c r="E17875">
        <f>IF(GL_Paste!$B17872="","",IFERROR(INDEX(AcctCat,MATCH(GL_Paste!$B17872&amp;"",AcctCode,0)),"UNKNOWN"))</f>
        <v/>
      </c>
      <c r="F17875">
        <f>IF(GL_Paste!$B17872="","",IFERROR(INDEX(AcctSub,MATCH(GL_Paste!$B17872&amp;"",AcctCode,0)),"UNKNOWN"))</f>
        <v/>
      </c>
    </row>
    <row r="17876">
      <c r="A17876" s="40">
        <f>IF(GL_Paste!$B17873="","",N(GL_Paste!$H17873)-N(GL_Paste!$G17873))</f>
        <v/>
      </c>
      <c r="B17876" s="43">
        <f>IF(GL_Paste!$B17873="","",DATE(YEAR(GL_Paste!$E17873),MONTH(GL_Paste!$E17873),1))</f>
        <v/>
      </c>
      <c r="C17876">
        <f>IF(GL_Paste!$B17873="","",IF(TRIM(GL_Paste!$M17873)&lt;&gt;"",TRIM(GL_Paste!$M17873),IFERROR(MID(GL_Paste!$I17873,FIND("[",GL_Paste!$I17873)+1,FIND("]",GL_Paste!$I17873)-FIND("[",GL_Paste!$I17873)-1),"")))</f>
        <v/>
      </c>
      <c r="D17876">
        <f>IF(GL_Paste!$B17873="","",IFERROR(INDEX(DeptName,MATCH($C17876,DeptTag,0)),"UNALLOCATED"))</f>
        <v/>
      </c>
      <c r="E17876">
        <f>IF(GL_Paste!$B17873="","",IFERROR(INDEX(AcctCat,MATCH(GL_Paste!$B17873&amp;"",AcctCode,0)),"UNKNOWN"))</f>
        <v/>
      </c>
      <c r="F17876">
        <f>IF(GL_Paste!$B17873="","",IFERROR(INDEX(AcctSub,MATCH(GL_Paste!$B17873&amp;"",AcctCode,0)),"UNKNOWN"))</f>
        <v/>
      </c>
    </row>
    <row r="17877">
      <c r="A17877" s="40">
        <f>IF(GL_Paste!$B17874="","",N(GL_Paste!$H17874)-N(GL_Paste!$G17874))</f>
        <v/>
      </c>
      <c r="B17877" s="43">
        <f>IF(GL_Paste!$B17874="","",DATE(YEAR(GL_Paste!$E17874),MONTH(GL_Paste!$E17874),1))</f>
        <v/>
      </c>
      <c r="C17877">
        <f>IF(GL_Paste!$B17874="","",IF(TRIM(GL_Paste!$M17874)&lt;&gt;"",TRIM(GL_Paste!$M17874),IFERROR(MID(GL_Paste!$I17874,FIND("[",GL_Paste!$I17874)+1,FIND("]",GL_Paste!$I17874)-FIND("[",GL_Paste!$I17874)-1),"")))</f>
        <v/>
      </c>
      <c r="D17877">
        <f>IF(GL_Paste!$B17874="","",IFERROR(INDEX(DeptName,MATCH($C17877,DeptTag,0)),"UNALLOCATED"))</f>
        <v/>
      </c>
      <c r="E17877">
        <f>IF(GL_Paste!$B17874="","",IFERROR(INDEX(AcctCat,MATCH(GL_Paste!$B17874&amp;"",AcctCode,0)),"UNKNOWN"))</f>
        <v/>
      </c>
      <c r="F17877">
        <f>IF(GL_Paste!$B17874="","",IFERROR(INDEX(AcctSub,MATCH(GL_Paste!$B17874&amp;"",AcctCode,0)),"UNKNOWN"))</f>
        <v/>
      </c>
    </row>
    <row r="17878">
      <c r="A17878" s="40">
        <f>IF(GL_Paste!$B17875="","",N(GL_Paste!$H17875)-N(GL_Paste!$G17875))</f>
        <v/>
      </c>
      <c r="B17878" s="43">
        <f>IF(GL_Paste!$B17875="","",DATE(YEAR(GL_Paste!$E17875),MONTH(GL_Paste!$E17875),1))</f>
        <v/>
      </c>
      <c r="C17878">
        <f>IF(GL_Paste!$B17875="","",IF(TRIM(GL_Paste!$M17875)&lt;&gt;"",TRIM(GL_Paste!$M17875),IFERROR(MID(GL_Paste!$I17875,FIND("[",GL_Paste!$I17875)+1,FIND("]",GL_Paste!$I17875)-FIND("[",GL_Paste!$I17875)-1),"")))</f>
        <v/>
      </c>
      <c r="D17878">
        <f>IF(GL_Paste!$B17875="","",IFERROR(INDEX(DeptName,MATCH($C17878,DeptTag,0)),"UNALLOCATED"))</f>
        <v/>
      </c>
      <c r="E17878">
        <f>IF(GL_Paste!$B17875="","",IFERROR(INDEX(AcctCat,MATCH(GL_Paste!$B17875&amp;"",AcctCode,0)),"UNKNOWN"))</f>
        <v/>
      </c>
      <c r="F17878">
        <f>IF(GL_Paste!$B17875="","",IFERROR(INDEX(AcctSub,MATCH(GL_Paste!$B17875&amp;"",AcctCode,0)),"UNKNOWN"))</f>
        <v/>
      </c>
    </row>
    <row r="17879">
      <c r="A17879" s="40">
        <f>IF(GL_Paste!$B17876="","",N(GL_Paste!$H17876)-N(GL_Paste!$G17876))</f>
        <v/>
      </c>
      <c r="B17879" s="43">
        <f>IF(GL_Paste!$B17876="","",DATE(YEAR(GL_Paste!$E17876),MONTH(GL_Paste!$E17876),1))</f>
        <v/>
      </c>
      <c r="C17879">
        <f>IF(GL_Paste!$B17876="","",IF(TRIM(GL_Paste!$M17876)&lt;&gt;"",TRIM(GL_Paste!$M17876),IFERROR(MID(GL_Paste!$I17876,FIND("[",GL_Paste!$I17876)+1,FIND("]",GL_Paste!$I17876)-FIND("[",GL_Paste!$I17876)-1),"")))</f>
        <v/>
      </c>
      <c r="D17879">
        <f>IF(GL_Paste!$B17876="","",IFERROR(INDEX(DeptName,MATCH($C17879,DeptTag,0)),"UNALLOCATED"))</f>
        <v/>
      </c>
      <c r="E17879">
        <f>IF(GL_Paste!$B17876="","",IFERROR(INDEX(AcctCat,MATCH(GL_Paste!$B17876&amp;"",AcctCode,0)),"UNKNOWN"))</f>
        <v/>
      </c>
      <c r="F17879">
        <f>IF(GL_Paste!$B17876="","",IFERROR(INDEX(AcctSub,MATCH(GL_Paste!$B17876&amp;"",AcctCode,0)),"UNKNOWN"))</f>
        <v/>
      </c>
    </row>
    <row r="17880">
      <c r="A17880" s="40">
        <f>IF(GL_Paste!$B17877="","",N(GL_Paste!$H17877)-N(GL_Paste!$G17877))</f>
        <v/>
      </c>
      <c r="B17880" s="43">
        <f>IF(GL_Paste!$B17877="","",DATE(YEAR(GL_Paste!$E17877),MONTH(GL_Paste!$E17877),1))</f>
        <v/>
      </c>
      <c r="C17880">
        <f>IF(GL_Paste!$B17877="","",IF(TRIM(GL_Paste!$M17877)&lt;&gt;"",TRIM(GL_Paste!$M17877),IFERROR(MID(GL_Paste!$I17877,FIND("[",GL_Paste!$I17877)+1,FIND("]",GL_Paste!$I17877)-FIND("[",GL_Paste!$I17877)-1),"")))</f>
        <v/>
      </c>
      <c r="D17880">
        <f>IF(GL_Paste!$B17877="","",IFERROR(INDEX(DeptName,MATCH($C17880,DeptTag,0)),"UNALLOCATED"))</f>
        <v/>
      </c>
      <c r="E17880">
        <f>IF(GL_Paste!$B17877="","",IFERROR(INDEX(AcctCat,MATCH(GL_Paste!$B17877&amp;"",AcctCode,0)),"UNKNOWN"))</f>
        <v/>
      </c>
      <c r="F17880">
        <f>IF(GL_Paste!$B17877="","",IFERROR(INDEX(AcctSub,MATCH(GL_Paste!$B17877&amp;"",AcctCode,0)),"UNKNOWN"))</f>
        <v/>
      </c>
    </row>
    <row r="17881">
      <c r="A17881" s="40">
        <f>IF(GL_Paste!$B17878="","",N(GL_Paste!$H17878)-N(GL_Paste!$G17878))</f>
        <v/>
      </c>
      <c r="B17881" s="43">
        <f>IF(GL_Paste!$B17878="","",DATE(YEAR(GL_Paste!$E17878),MONTH(GL_Paste!$E17878),1))</f>
        <v/>
      </c>
      <c r="C17881">
        <f>IF(GL_Paste!$B17878="","",IF(TRIM(GL_Paste!$M17878)&lt;&gt;"",TRIM(GL_Paste!$M17878),IFERROR(MID(GL_Paste!$I17878,FIND("[",GL_Paste!$I17878)+1,FIND("]",GL_Paste!$I17878)-FIND("[",GL_Paste!$I17878)-1),"")))</f>
        <v/>
      </c>
      <c r="D17881">
        <f>IF(GL_Paste!$B17878="","",IFERROR(INDEX(DeptName,MATCH($C17881,DeptTag,0)),"UNALLOCATED"))</f>
        <v/>
      </c>
      <c r="E17881">
        <f>IF(GL_Paste!$B17878="","",IFERROR(INDEX(AcctCat,MATCH(GL_Paste!$B17878&amp;"",AcctCode,0)),"UNKNOWN"))</f>
        <v/>
      </c>
      <c r="F17881">
        <f>IF(GL_Paste!$B17878="","",IFERROR(INDEX(AcctSub,MATCH(GL_Paste!$B17878&amp;"",AcctCode,0)),"UNKNOWN"))</f>
        <v/>
      </c>
    </row>
    <row r="17882">
      <c r="A17882" s="40">
        <f>IF(GL_Paste!$B17879="","",N(GL_Paste!$H17879)-N(GL_Paste!$G17879))</f>
        <v/>
      </c>
      <c r="B17882" s="43">
        <f>IF(GL_Paste!$B17879="","",DATE(YEAR(GL_Paste!$E17879),MONTH(GL_Paste!$E17879),1))</f>
        <v/>
      </c>
      <c r="C17882">
        <f>IF(GL_Paste!$B17879="","",IF(TRIM(GL_Paste!$M17879)&lt;&gt;"",TRIM(GL_Paste!$M17879),IFERROR(MID(GL_Paste!$I17879,FIND("[",GL_Paste!$I17879)+1,FIND("]",GL_Paste!$I17879)-FIND("[",GL_Paste!$I17879)-1),"")))</f>
        <v/>
      </c>
      <c r="D17882">
        <f>IF(GL_Paste!$B17879="","",IFERROR(INDEX(DeptName,MATCH($C17882,DeptTag,0)),"UNALLOCATED"))</f>
        <v/>
      </c>
      <c r="E17882">
        <f>IF(GL_Paste!$B17879="","",IFERROR(INDEX(AcctCat,MATCH(GL_Paste!$B17879&amp;"",AcctCode,0)),"UNKNOWN"))</f>
        <v/>
      </c>
      <c r="F17882">
        <f>IF(GL_Paste!$B17879="","",IFERROR(INDEX(AcctSub,MATCH(GL_Paste!$B17879&amp;"",AcctCode,0)),"UNKNOWN"))</f>
        <v/>
      </c>
    </row>
    <row r="17883">
      <c r="A17883" s="40">
        <f>IF(GL_Paste!$B17880="","",N(GL_Paste!$H17880)-N(GL_Paste!$G17880))</f>
        <v/>
      </c>
      <c r="B17883" s="43">
        <f>IF(GL_Paste!$B17880="","",DATE(YEAR(GL_Paste!$E17880),MONTH(GL_Paste!$E17880),1))</f>
        <v/>
      </c>
      <c r="C17883">
        <f>IF(GL_Paste!$B17880="","",IF(TRIM(GL_Paste!$M17880)&lt;&gt;"",TRIM(GL_Paste!$M17880),IFERROR(MID(GL_Paste!$I17880,FIND("[",GL_Paste!$I17880)+1,FIND("]",GL_Paste!$I17880)-FIND("[",GL_Paste!$I17880)-1),"")))</f>
        <v/>
      </c>
      <c r="D17883">
        <f>IF(GL_Paste!$B17880="","",IFERROR(INDEX(DeptName,MATCH($C17883,DeptTag,0)),"UNALLOCATED"))</f>
        <v/>
      </c>
      <c r="E17883">
        <f>IF(GL_Paste!$B17880="","",IFERROR(INDEX(AcctCat,MATCH(GL_Paste!$B17880&amp;"",AcctCode,0)),"UNKNOWN"))</f>
        <v/>
      </c>
      <c r="F17883">
        <f>IF(GL_Paste!$B17880="","",IFERROR(INDEX(AcctSub,MATCH(GL_Paste!$B17880&amp;"",AcctCode,0)),"UNKNOWN"))</f>
        <v/>
      </c>
    </row>
    <row r="17884">
      <c r="A17884" s="40">
        <f>IF(GL_Paste!$B17881="","",N(GL_Paste!$H17881)-N(GL_Paste!$G17881))</f>
        <v/>
      </c>
      <c r="B17884" s="43">
        <f>IF(GL_Paste!$B17881="","",DATE(YEAR(GL_Paste!$E17881),MONTH(GL_Paste!$E17881),1))</f>
        <v/>
      </c>
      <c r="C17884">
        <f>IF(GL_Paste!$B17881="","",IF(TRIM(GL_Paste!$M17881)&lt;&gt;"",TRIM(GL_Paste!$M17881),IFERROR(MID(GL_Paste!$I17881,FIND("[",GL_Paste!$I17881)+1,FIND("]",GL_Paste!$I17881)-FIND("[",GL_Paste!$I17881)-1),"")))</f>
        <v/>
      </c>
      <c r="D17884">
        <f>IF(GL_Paste!$B17881="","",IFERROR(INDEX(DeptName,MATCH($C17884,DeptTag,0)),"UNALLOCATED"))</f>
        <v/>
      </c>
      <c r="E17884">
        <f>IF(GL_Paste!$B17881="","",IFERROR(INDEX(AcctCat,MATCH(GL_Paste!$B17881&amp;"",AcctCode,0)),"UNKNOWN"))</f>
        <v/>
      </c>
      <c r="F17884">
        <f>IF(GL_Paste!$B17881="","",IFERROR(INDEX(AcctSub,MATCH(GL_Paste!$B17881&amp;"",AcctCode,0)),"UNKNOWN"))</f>
        <v/>
      </c>
    </row>
    <row r="17885">
      <c r="A17885" s="40">
        <f>IF(GL_Paste!$B17882="","",N(GL_Paste!$H17882)-N(GL_Paste!$G17882))</f>
        <v/>
      </c>
      <c r="B17885" s="43">
        <f>IF(GL_Paste!$B17882="","",DATE(YEAR(GL_Paste!$E17882),MONTH(GL_Paste!$E17882),1))</f>
        <v/>
      </c>
      <c r="C17885">
        <f>IF(GL_Paste!$B17882="","",IF(TRIM(GL_Paste!$M17882)&lt;&gt;"",TRIM(GL_Paste!$M17882),IFERROR(MID(GL_Paste!$I17882,FIND("[",GL_Paste!$I17882)+1,FIND("]",GL_Paste!$I17882)-FIND("[",GL_Paste!$I17882)-1),"")))</f>
        <v/>
      </c>
      <c r="D17885">
        <f>IF(GL_Paste!$B17882="","",IFERROR(INDEX(DeptName,MATCH($C17885,DeptTag,0)),"UNALLOCATED"))</f>
        <v/>
      </c>
      <c r="E17885">
        <f>IF(GL_Paste!$B17882="","",IFERROR(INDEX(AcctCat,MATCH(GL_Paste!$B17882&amp;"",AcctCode,0)),"UNKNOWN"))</f>
        <v/>
      </c>
      <c r="F17885">
        <f>IF(GL_Paste!$B17882="","",IFERROR(INDEX(AcctSub,MATCH(GL_Paste!$B17882&amp;"",AcctCode,0)),"UNKNOWN"))</f>
        <v/>
      </c>
    </row>
    <row r="17886">
      <c r="A17886" s="40">
        <f>IF(GL_Paste!$B17883="","",N(GL_Paste!$H17883)-N(GL_Paste!$G17883))</f>
        <v/>
      </c>
      <c r="B17886" s="43">
        <f>IF(GL_Paste!$B17883="","",DATE(YEAR(GL_Paste!$E17883),MONTH(GL_Paste!$E17883),1))</f>
        <v/>
      </c>
      <c r="C17886">
        <f>IF(GL_Paste!$B17883="","",IF(TRIM(GL_Paste!$M17883)&lt;&gt;"",TRIM(GL_Paste!$M17883),IFERROR(MID(GL_Paste!$I17883,FIND("[",GL_Paste!$I17883)+1,FIND("]",GL_Paste!$I17883)-FIND("[",GL_Paste!$I17883)-1),"")))</f>
        <v/>
      </c>
      <c r="D17886">
        <f>IF(GL_Paste!$B17883="","",IFERROR(INDEX(DeptName,MATCH($C17886,DeptTag,0)),"UNALLOCATED"))</f>
        <v/>
      </c>
      <c r="E17886">
        <f>IF(GL_Paste!$B17883="","",IFERROR(INDEX(AcctCat,MATCH(GL_Paste!$B17883&amp;"",AcctCode,0)),"UNKNOWN"))</f>
        <v/>
      </c>
      <c r="F17886">
        <f>IF(GL_Paste!$B17883="","",IFERROR(INDEX(AcctSub,MATCH(GL_Paste!$B17883&amp;"",AcctCode,0)),"UNKNOWN"))</f>
        <v/>
      </c>
    </row>
    <row r="17887">
      <c r="A17887" s="40">
        <f>IF(GL_Paste!$B17884="","",N(GL_Paste!$H17884)-N(GL_Paste!$G17884))</f>
        <v/>
      </c>
      <c r="B17887" s="43">
        <f>IF(GL_Paste!$B17884="","",DATE(YEAR(GL_Paste!$E17884),MONTH(GL_Paste!$E17884),1))</f>
        <v/>
      </c>
      <c r="C17887">
        <f>IF(GL_Paste!$B17884="","",IF(TRIM(GL_Paste!$M17884)&lt;&gt;"",TRIM(GL_Paste!$M17884),IFERROR(MID(GL_Paste!$I17884,FIND("[",GL_Paste!$I17884)+1,FIND("]",GL_Paste!$I17884)-FIND("[",GL_Paste!$I17884)-1),"")))</f>
        <v/>
      </c>
      <c r="D17887">
        <f>IF(GL_Paste!$B17884="","",IFERROR(INDEX(DeptName,MATCH($C17887,DeptTag,0)),"UNALLOCATED"))</f>
        <v/>
      </c>
      <c r="E17887">
        <f>IF(GL_Paste!$B17884="","",IFERROR(INDEX(AcctCat,MATCH(GL_Paste!$B17884&amp;"",AcctCode,0)),"UNKNOWN"))</f>
        <v/>
      </c>
      <c r="F17887">
        <f>IF(GL_Paste!$B17884="","",IFERROR(INDEX(AcctSub,MATCH(GL_Paste!$B17884&amp;"",AcctCode,0)),"UNKNOWN"))</f>
        <v/>
      </c>
    </row>
    <row r="17888">
      <c r="A17888" s="40">
        <f>IF(GL_Paste!$B17885="","",N(GL_Paste!$H17885)-N(GL_Paste!$G17885))</f>
        <v/>
      </c>
      <c r="B17888" s="43">
        <f>IF(GL_Paste!$B17885="","",DATE(YEAR(GL_Paste!$E17885),MONTH(GL_Paste!$E17885),1))</f>
        <v/>
      </c>
      <c r="C17888">
        <f>IF(GL_Paste!$B17885="","",IF(TRIM(GL_Paste!$M17885)&lt;&gt;"",TRIM(GL_Paste!$M17885),IFERROR(MID(GL_Paste!$I17885,FIND("[",GL_Paste!$I17885)+1,FIND("]",GL_Paste!$I17885)-FIND("[",GL_Paste!$I17885)-1),"")))</f>
        <v/>
      </c>
      <c r="D17888">
        <f>IF(GL_Paste!$B17885="","",IFERROR(INDEX(DeptName,MATCH($C17888,DeptTag,0)),"UNALLOCATED"))</f>
        <v/>
      </c>
      <c r="E17888">
        <f>IF(GL_Paste!$B17885="","",IFERROR(INDEX(AcctCat,MATCH(GL_Paste!$B17885&amp;"",AcctCode,0)),"UNKNOWN"))</f>
        <v/>
      </c>
      <c r="F17888">
        <f>IF(GL_Paste!$B17885="","",IFERROR(INDEX(AcctSub,MATCH(GL_Paste!$B17885&amp;"",AcctCode,0)),"UNKNOWN"))</f>
        <v/>
      </c>
    </row>
    <row r="17889">
      <c r="A17889" s="40">
        <f>IF(GL_Paste!$B17886="","",N(GL_Paste!$H17886)-N(GL_Paste!$G17886))</f>
        <v/>
      </c>
      <c r="B17889" s="43">
        <f>IF(GL_Paste!$B17886="","",DATE(YEAR(GL_Paste!$E17886),MONTH(GL_Paste!$E17886),1))</f>
        <v/>
      </c>
      <c r="C17889">
        <f>IF(GL_Paste!$B17886="","",IF(TRIM(GL_Paste!$M17886)&lt;&gt;"",TRIM(GL_Paste!$M17886),IFERROR(MID(GL_Paste!$I17886,FIND("[",GL_Paste!$I17886)+1,FIND("]",GL_Paste!$I17886)-FIND("[",GL_Paste!$I17886)-1),"")))</f>
        <v/>
      </c>
      <c r="D17889">
        <f>IF(GL_Paste!$B17886="","",IFERROR(INDEX(DeptName,MATCH($C17889,DeptTag,0)),"UNALLOCATED"))</f>
        <v/>
      </c>
      <c r="E17889">
        <f>IF(GL_Paste!$B17886="","",IFERROR(INDEX(AcctCat,MATCH(GL_Paste!$B17886&amp;"",AcctCode,0)),"UNKNOWN"))</f>
        <v/>
      </c>
      <c r="F17889">
        <f>IF(GL_Paste!$B17886="","",IFERROR(INDEX(AcctSub,MATCH(GL_Paste!$B17886&amp;"",AcctCode,0)),"UNKNOWN"))</f>
        <v/>
      </c>
    </row>
    <row r="17890">
      <c r="A17890" s="40">
        <f>IF(GL_Paste!$B17887="","",N(GL_Paste!$H17887)-N(GL_Paste!$G17887))</f>
        <v/>
      </c>
      <c r="B17890" s="43">
        <f>IF(GL_Paste!$B17887="","",DATE(YEAR(GL_Paste!$E17887),MONTH(GL_Paste!$E17887),1))</f>
        <v/>
      </c>
      <c r="C17890">
        <f>IF(GL_Paste!$B17887="","",IF(TRIM(GL_Paste!$M17887)&lt;&gt;"",TRIM(GL_Paste!$M17887),IFERROR(MID(GL_Paste!$I17887,FIND("[",GL_Paste!$I17887)+1,FIND("]",GL_Paste!$I17887)-FIND("[",GL_Paste!$I17887)-1),"")))</f>
        <v/>
      </c>
      <c r="D17890">
        <f>IF(GL_Paste!$B17887="","",IFERROR(INDEX(DeptName,MATCH($C17890,DeptTag,0)),"UNALLOCATED"))</f>
        <v/>
      </c>
      <c r="E17890">
        <f>IF(GL_Paste!$B17887="","",IFERROR(INDEX(AcctCat,MATCH(GL_Paste!$B17887&amp;"",AcctCode,0)),"UNKNOWN"))</f>
        <v/>
      </c>
      <c r="F17890">
        <f>IF(GL_Paste!$B17887="","",IFERROR(INDEX(AcctSub,MATCH(GL_Paste!$B17887&amp;"",AcctCode,0)),"UNKNOWN"))</f>
        <v/>
      </c>
    </row>
    <row r="17891">
      <c r="A17891" s="40">
        <f>IF(GL_Paste!$B17888="","",N(GL_Paste!$H17888)-N(GL_Paste!$G17888))</f>
        <v/>
      </c>
      <c r="B17891" s="43">
        <f>IF(GL_Paste!$B17888="","",DATE(YEAR(GL_Paste!$E17888),MONTH(GL_Paste!$E17888),1))</f>
        <v/>
      </c>
      <c r="C17891">
        <f>IF(GL_Paste!$B17888="","",IF(TRIM(GL_Paste!$M17888)&lt;&gt;"",TRIM(GL_Paste!$M17888),IFERROR(MID(GL_Paste!$I17888,FIND("[",GL_Paste!$I17888)+1,FIND("]",GL_Paste!$I17888)-FIND("[",GL_Paste!$I17888)-1),"")))</f>
        <v/>
      </c>
      <c r="D17891">
        <f>IF(GL_Paste!$B17888="","",IFERROR(INDEX(DeptName,MATCH($C17891,DeptTag,0)),"UNALLOCATED"))</f>
        <v/>
      </c>
      <c r="E17891">
        <f>IF(GL_Paste!$B17888="","",IFERROR(INDEX(AcctCat,MATCH(GL_Paste!$B17888&amp;"",AcctCode,0)),"UNKNOWN"))</f>
        <v/>
      </c>
      <c r="F17891">
        <f>IF(GL_Paste!$B17888="","",IFERROR(INDEX(AcctSub,MATCH(GL_Paste!$B17888&amp;"",AcctCode,0)),"UNKNOWN"))</f>
        <v/>
      </c>
    </row>
    <row r="17892">
      <c r="A17892" s="40">
        <f>IF(GL_Paste!$B17889="","",N(GL_Paste!$H17889)-N(GL_Paste!$G17889))</f>
        <v/>
      </c>
      <c r="B17892" s="43">
        <f>IF(GL_Paste!$B17889="","",DATE(YEAR(GL_Paste!$E17889),MONTH(GL_Paste!$E17889),1))</f>
        <v/>
      </c>
      <c r="C17892">
        <f>IF(GL_Paste!$B17889="","",IF(TRIM(GL_Paste!$M17889)&lt;&gt;"",TRIM(GL_Paste!$M17889),IFERROR(MID(GL_Paste!$I17889,FIND("[",GL_Paste!$I17889)+1,FIND("]",GL_Paste!$I17889)-FIND("[",GL_Paste!$I17889)-1),"")))</f>
        <v/>
      </c>
      <c r="D17892">
        <f>IF(GL_Paste!$B17889="","",IFERROR(INDEX(DeptName,MATCH($C17892,DeptTag,0)),"UNALLOCATED"))</f>
        <v/>
      </c>
      <c r="E17892">
        <f>IF(GL_Paste!$B17889="","",IFERROR(INDEX(AcctCat,MATCH(GL_Paste!$B17889&amp;"",AcctCode,0)),"UNKNOWN"))</f>
        <v/>
      </c>
      <c r="F17892">
        <f>IF(GL_Paste!$B17889="","",IFERROR(INDEX(AcctSub,MATCH(GL_Paste!$B17889&amp;"",AcctCode,0)),"UNKNOWN"))</f>
        <v/>
      </c>
    </row>
    <row r="17893">
      <c r="A17893" s="40">
        <f>IF(GL_Paste!$B17890="","",N(GL_Paste!$H17890)-N(GL_Paste!$G17890))</f>
        <v/>
      </c>
      <c r="B17893" s="43">
        <f>IF(GL_Paste!$B17890="","",DATE(YEAR(GL_Paste!$E17890),MONTH(GL_Paste!$E17890),1))</f>
        <v/>
      </c>
      <c r="C17893">
        <f>IF(GL_Paste!$B17890="","",IF(TRIM(GL_Paste!$M17890)&lt;&gt;"",TRIM(GL_Paste!$M17890),IFERROR(MID(GL_Paste!$I17890,FIND("[",GL_Paste!$I17890)+1,FIND("]",GL_Paste!$I17890)-FIND("[",GL_Paste!$I17890)-1),"")))</f>
        <v/>
      </c>
      <c r="D17893">
        <f>IF(GL_Paste!$B17890="","",IFERROR(INDEX(DeptName,MATCH($C17893,DeptTag,0)),"UNALLOCATED"))</f>
        <v/>
      </c>
      <c r="E17893">
        <f>IF(GL_Paste!$B17890="","",IFERROR(INDEX(AcctCat,MATCH(GL_Paste!$B17890&amp;"",AcctCode,0)),"UNKNOWN"))</f>
        <v/>
      </c>
      <c r="F17893">
        <f>IF(GL_Paste!$B17890="","",IFERROR(INDEX(AcctSub,MATCH(GL_Paste!$B17890&amp;"",AcctCode,0)),"UNKNOWN"))</f>
        <v/>
      </c>
    </row>
    <row r="17894">
      <c r="A17894" s="40">
        <f>IF(GL_Paste!$B17891="","",N(GL_Paste!$H17891)-N(GL_Paste!$G17891))</f>
        <v/>
      </c>
      <c r="B17894" s="43">
        <f>IF(GL_Paste!$B17891="","",DATE(YEAR(GL_Paste!$E17891),MONTH(GL_Paste!$E17891),1))</f>
        <v/>
      </c>
      <c r="C17894">
        <f>IF(GL_Paste!$B17891="","",IF(TRIM(GL_Paste!$M17891)&lt;&gt;"",TRIM(GL_Paste!$M17891),IFERROR(MID(GL_Paste!$I17891,FIND("[",GL_Paste!$I17891)+1,FIND("]",GL_Paste!$I17891)-FIND("[",GL_Paste!$I17891)-1),"")))</f>
        <v/>
      </c>
      <c r="D17894">
        <f>IF(GL_Paste!$B17891="","",IFERROR(INDEX(DeptName,MATCH($C17894,DeptTag,0)),"UNALLOCATED"))</f>
        <v/>
      </c>
      <c r="E17894">
        <f>IF(GL_Paste!$B17891="","",IFERROR(INDEX(AcctCat,MATCH(GL_Paste!$B17891&amp;"",AcctCode,0)),"UNKNOWN"))</f>
        <v/>
      </c>
      <c r="F17894">
        <f>IF(GL_Paste!$B17891="","",IFERROR(INDEX(AcctSub,MATCH(GL_Paste!$B17891&amp;"",AcctCode,0)),"UNKNOWN"))</f>
        <v/>
      </c>
    </row>
    <row r="17895">
      <c r="A17895" s="40">
        <f>IF(GL_Paste!$B17892="","",N(GL_Paste!$H17892)-N(GL_Paste!$G17892))</f>
        <v/>
      </c>
      <c r="B17895" s="43">
        <f>IF(GL_Paste!$B17892="","",DATE(YEAR(GL_Paste!$E17892),MONTH(GL_Paste!$E17892),1))</f>
        <v/>
      </c>
      <c r="C17895">
        <f>IF(GL_Paste!$B17892="","",IF(TRIM(GL_Paste!$M17892)&lt;&gt;"",TRIM(GL_Paste!$M17892),IFERROR(MID(GL_Paste!$I17892,FIND("[",GL_Paste!$I17892)+1,FIND("]",GL_Paste!$I17892)-FIND("[",GL_Paste!$I17892)-1),"")))</f>
        <v/>
      </c>
      <c r="D17895">
        <f>IF(GL_Paste!$B17892="","",IFERROR(INDEX(DeptName,MATCH($C17895,DeptTag,0)),"UNALLOCATED"))</f>
        <v/>
      </c>
      <c r="E17895">
        <f>IF(GL_Paste!$B17892="","",IFERROR(INDEX(AcctCat,MATCH(GL_Paste!$B17892&amp;"",AcctCode,0)),"UNKNOWN"))</f>
        <v/>
      </c>
      <c r="F17895">
        <f>IF(GL_Paste!$B17892="","",IFERROR(INDEX(AcctSub,MATCH(GL_Paste!$B17892&amp;"",AcctCode,0)),"UNKNOWN"))</f>
        <v/>
      </c>
    </row>
    <row r="17896">
      <c r="A17896" s="40">
        <f>IF(GL_Paste!$B17893="","",N(GL_Paste!$H17893)-N(GL_Paste!$G17893))</f>
        <v/>
      </c>
      <c r="B17896" s="43">
        <f>IF(GL_Paste!$B17893="","",DATE(YEAR(GL_Paste!$E17893),MONTH(GL_Paste!$E17893),1))</f>
        <v/>
      </c>
      <c r="C17896">
        <f>IF(GL_Paste!$B17893="","",IF(TRIM(GL_Paste!$M17893)&lt;&gt;"",TRIM(GL_Paste!$M17893),IFERROR(MID(GL_Paste!$I17893,FIND("[",GL_Paste!$I17893)+1,FIND("]",GL_Paste!$I17893)-FIND("[",GL_Paste!$I17893)-1),"")))</f>
        <v/>
      </c>
      <c r="D17896">
        <f>IF(GL_Paste!$B17893="","",IFERROR(INDEX(DeptName,MATCH($C17896,DeptTag,0)),"UNALLOCATED"))</f>
        <v/>
      </c>
      <c r="E17896">
        <f>IF(GL_Paste!$B17893="","",IFERROR(INDEX(AcctCat,MATCH(GL_Paste!$B17893&amp;"",AcctCode,0)),"UNKNOWN"))</f>
        <v/>
      </c>
      <c r="F17896">
        <f>IF(GL_Paste!$B17893="","",IFERROR(INDEX(AcctSub,MATCH(GL_Paste!$B17893&amp;"",AcctCode,0)),"UNKNOWN"))</f>
        <v/>
      </c>
    </row>
    <row r="17897">
      <c r="A17897" s="40">
        <f>IF(GL_Paste!$B17894="","",N(GL_Paste!$H17894)-N(GL_Paste!$G17894))</f>
        <v/>
      </c>
      <c r="B17897" s="43">
        <f>IF(GL_Paste!$B17894="","",DATE(YEAR(GL_Paste!$E17894),MONTH(GL_Paste!$E17894),1))</f>
        <v/>
      </c>
      <c r="C17897">
        <f>IF(GL_Paste!$B17894="","",IF(TRIM(GL_Paste!$M17894)&lt;&gt;"",TRIM(GL_Paste!$M17894),IFERROR(MID(GL_Paste!$I17894,FIND("[",GL_Paste!$I17894)+1,FIND("]",GL_Paste!$I17894)-FIND("[",GL_Paste!$I17894)-1),"")))</f>
        <v/>
      </c>
      <c r="D17897">
        <f>IF(GL_Paste!$B17894="","",IFERROR(INDEX(DeptName,MATCH($C17897,DeptTag,0)),"UNALLOCATED"))</f>
        <v/>
      </c>
      <c r="E17897">
        <f>IF(GL_Paste!$B17894="","",IFERROR(INDEX(AcctCat,MATCH(GL_Paste!$B17894&amp;"",AcctCode,0)),"UNKNOWN"))</f>
        <v/>
      </c>
      <c r="F17897">
        <f>IF(GL_Paste!$B17894="","",IFERROR(INDEX(AcctSub,MATCH(GL_Paste!$B17894&amp;"",AcctCode,0)),"UNKNOWN"))</f>
        <v/>
      </c>
    </row>
    <row r="17898">
      <c r="A17898" s="40">
        <f>IF(GL_Paste!$B17895="","",N(GL_Paste!$H17895)-N(GL_Paste!$G17895))</f>
        <v/>
      </c>
      <c r="B17898" s="43">
        <f>IF(GL_Paste!$B17895="","",DATE(YEAR(GL_Paste!$E17895),MONTH(GL_Paste!$E17895),1))</f>
        <v/>
      </c>
      <c r="C17898">
        <f>IF(GL_Paste!$B17895="","",IF(TRIM(GL_Paste!$M17895)&lt;&gt;"",TRIM(GL_Paste!$M17895),IFERROR(MID(GL_Paste!$I17895,FIND("[",GL_Paste!$I17895)+1,FIND("]",GL_Paste!$I17895)-FIND("[",GL_Paste!$I17895)-1),"")))</f>
        <v/>
      </c>
      <c r="D17898">
        <f>IF(GL_Paste!$B17895="","",IFERROR(INDEX(DeptName,MATCH($C17898,DeptTag,0)),"UNALLOCATED"))</f>
        <v/>
      </c>
      <c r="E17898">
        <f>IF(GL_Paste!$B17895="","",IFERROR(INDEX(AcctCat,MATCH(GL_Paste!$B17895&amp;"",AcctCode,0)),"UNKNOWN"))</f>
        <v/>
      </c>
      <c r="F17898">
        <f>IF(GL_Paste!$B17895="","",IFERROR(INDEX(AcctSub,MATCH(GL_Paste!$B17895&amp;"",AcctCode,0)),"UNKNOWN"))</f>
        <v/>
      </c>
    </row>
    <row r="17899">
      <c r="A17899" s="40">
        <f>IF(GL_Paste!$B17896="","",N(GL_Paste!$H17896)-N(GL_Paste!$G17896))</f>
        <v/>
      </c>
      <c r="B17899" s="43">
        <f>IF(GL_Paste!$B17896="","",DATE(YEAR(GL_Paste!$E17896),MONTH(GL_Paste!$E17896),1))</f>
        <v/>
      </c>
      <c r="C17899">
        <f>IF(GL_Paste!$B17896="","",IF(TRIM(GL_Paste!$M17896)&lt;&gt;"",TRIM(GL_Paste!$M17896),IFERROR(MID(GL_Paste!$I17896,FIND("[",GL_Paste!$I17896)+1,FIND("]",GL_Paste!$I17896)-FIND("[",GL_Paste!$I17896)-1),"")))</f>
        <v/>
      </c>
      <c r="D17899">
        <f>IF(GL_Paste!$B17896="","",IFERROR(INDEX(DeptName,MATCH($C17899,DeptTag,0)),"UNALLOCATED"))</f>
        <v/>
      </c>
      <c r="E17899">
        <f>IF(GL_Paste!$B17896="","",IFERROR(INDEX(AcctCat,MATCH(GL_Paste!$B17896&amp;"",AcctCode,0)),"UNKNOWN"))</f>
        <v/>
      </c>
      <c r="F17899">
        <f>IF(GL_Paste!$B17896="","",IFERROR(INDEX(AcctSub,MATCH(GL_Paste!$B17896&amp;"",AcctCode,0)),"UNKNOWN"))</f>
        <v/>
      </c>
    </row>
    <row r="17900">
      <c r="A17900" s="40">
        <f>IF(GL_Paste!$B17897="","",N(GL_Paste!$H17897)-N(GL_Paste!$G17897))</f>
        <v/>
      </c>
      <c r="B17900" s="43">
        <f>IF(GL_Paste!$B17897="","",DATE(YEAR(GL_Paste!$E17897),MONTH(GL_Paste!$E17897),1))</f>
        <v/>
      </c>
      <c r="C17900">
        <f>IF(GL_Paste!$B17897="","",IF(TRIM(GL_Paste!$M17897)&lt;&gt;"",TRIM(GL_Paste!$M17897),IFERROR(MID(GL_Paste!$I17897,FIND("[",GL_Paste!$I17897)+1,FIND("]",GL_Paste!$I17897)-FIND("[",GL_Paste!$I17897)-1),"")))</f>
        <v/>
      </c>
      <c r="D17900">
        <f>IF(GL_Paste!$B17897="","",IFERROR(INDEX(DeptName,MATCH($C17900,DeptTag,0)),"UNALLOCATED"))</f>
        <v/>
      </c>
      <c r="E17900">
        <f>IF(GL_Paste!$B17897="","",IFERROR(INDEX(AcctCat,MATCH(GL_Paste!$B17897&amp;"",AcctCode,0)),"UNKNOWN"))</f>
        <v/>
      </c>
      <c r="F17900">
        <f>IF(GL_Paste!$B17897="","",IFERROR(INDEX(AcctSub,MATCH(GL_Paste!$B17897&amp;"",AcctCode,0)),"UNKNOWN"))</f>
        <v/>
      </c>
    </row>
    <row r="17901">
      <c r="A17901" s="40">
        <f>IF(GL_Paste!$B17898="","",N(GL_Paste!$H17898)-N(GL_Paste!$G17898))</f>
        <v/>
      </c>
      <c r="B17901" s="43">
        <f>IF(GL_Paste!$B17898="","",DATE(YEAR(GL_Paste!$E17898),MONTH(GL_Paste!$E17898),1))</f>
        <v/>
      </c>
      <c r="C17901">
        <f>IF(GL_Paste!$B17898="","",IF(TRIM(GL_Paste!$M17898)&lt;&gt;"",TRIM(GL_Paste!$M17898),IFERROR(MID(GL_Paste!$I17898,FIND("[",GL_Paste!$I17898)+1,FIND("]",GL_Paste!$I17898)-FIND("[",GL_Paste!$I17898)-1),"")))</f>
        <v/>
      </c>
      <c r="D17901">
        <f>IF(GL_Paste!$B17898="","",IFERROR(INDEX(DeptName,MATCH($C17901,DeptTag,0)),"UNALLOCATED"))</f>
        <v/>
      </c>
      <c r="E17901">
        <f>IF(GL_Paste!$B17898="","",IFERROR(INDEX(AcctCat,MATCH(GL_Paste!$B17898&amp;"",AcctCode,0)),"UNKNOWN"))</f>
        <v/>
      </c>
      <c r="F17901">
        <f>IF(GL_Paste!$B17898="","",IFERROR(INDEX(AcctSub,MATCH(GL_Paste!$B17898&amp;"",AcctCode,0)),"UNKNOWN"))</f>
        <v/>
      </c>
    </row>
    <row r="17902">
      <c r="A17902" s="40">
        <f>IF(GL_Paste!$B17899="","",N(GL_Paste!$H17899)-N(GL_Paste!$G17899))</f>
        <v/>
      </c>
      <c r="B17902" s="43">
        <f>IF(GL_Paste!$B17899="","",DATE(YEAR(GL_Paste!$E17899),MONTH(GL_Paste!$E17899),1))</f>
        <v/>
      </c>
      <c r="C17902">
        <f>IF(GL_Paste!$B17899="","",IF(TRIM(GL_Paste!$M17899)&lt;&gt;"",TRIM(GL_Paste!$M17899),IFERROR(MID(GL_Paste!$I17899,FIND("[",GL_Paste!$I17899)+1,FIND("]",GL_Paste!$I17899)-FIND("[",GL_Paste!$I17899)-1),"")))</f>
        <v/>
      </c>
      <c r="D17902">
        <f>IF(GL_Paste!$B17899="","",IFERROR(INDEX(DeptName,MATCH($C17902,DeptTag,0)),"UNALLOCATED"))</f>
        <v/>
      </c>
      <c r="E17902">
        <f>IF(GL_Paste!$B17899="","",IFERROR(INDEX(AcctCat,MATCH(GL_Paste!$B17899&amp;"",AcctCode,0)),"UNKNOWN"))</f>
        <v/>
      </c>
      <c r="F17902">
        <f>IF(GL_Paste!$B17899="","",IFERROR(INDEX(AcctSub,MATCH(GL_Paste!$B17899&amp;"",AcctCode,0)),"UNKNOWN"))</f>
        <v/>
      </c>
    </row>
    <row r="17903">
      <c r="A17903" s="40">
        <f>IF(GL_Paste!$B17900="","",N(GL_Paste!$H17900)-N(GL_Paste!$G17900))</f>
        <v/>
      </c>
      <c r="B17903" s="43">
        <f>IF(GL_Paste!$B17900="","",DATE(YEAR(GL_Paste!$E17900),MONTH(GL_Paste!$E17900),1))</f>
        <v/>
      </c>
      <c r="C17903">
        <f>IF(GL_Paste!$B17900="","",IF(TRIM(GL_Paste!$M17900)&lt;&gt;"",TRIM(GL_Paste!$M17900),IFERROR(MID(GL_Paste!$I17900,FIND("[",GL_Paste!$I17900)+1,FIND("]",GL_Paste!$I17900)-FIND("[",GL_Paste!$I17900)-1),"")))</f>
        <v/>
      </c>
      <c r="D17903">
        <f>IF(GL_Paste!$B17900="","",IFERROR(INDEX(DeptName,MATCH($C17903,DeptTag,0)),"UNALLOCATED"))</f>
        <v/>
      </c>
      <c r="E17903">
        <f>IF(GL_Paste!$B17900="","",IFERROR(INDEX(AcctCat,MATCH(GL_Paste!$B17900&amp;"",AcctCode,0)),"UNKNOWN"))</f>
        <v/>
      </c>
      <c r="F17903">
        <f>IF(GL_Paste!$B17900="","",IFERROR(INDEX(AcctSub,MATCH(GL_Paste!$B17900&amp;"",AcctCode,0)),"UNKNOWN"))</f>
        <v/>
      </c>
    </row>
    <row r="17904">
      <c r="A17904" s="40">
        <f>IF(GL_Paste!$B17901="","",N(GL_Paste!$H17901)-N(GL_Paste!$G17901))</f>
        <v/>
      </c>
      <c r="B17904" s="43">
        <f>IF(GL_Paste!$B17901="","",DATE(YEAR(GL_Paste!$E17901),MONTH(GL_Paste!$E17901),1))</f>
        <v/>
      </c>
      <c r="C17904">
        <f>IF(GL_Paste!$B17901="","",IF(TRIM(GL_Paste!$M17901)&lt;&gt;"",TRIM(GL_Paste!$M17901),IFERROR(MID(GL_Paste!$I17901,FIND("[",GL_Paste!$I17901)+1,FIND("]",GL_Paste!$I17901)-FIND("[",GL_Paste!$I17901)-1),"")))</f>
        <v/>
      </c>
      <c r="D17904">
        <f>IF(GL_Paste!$B17901="","",IFERROR(INDEX(DeptName,MATCH($C17904,DeptTag,0)),"UNALLOCATED"))</f>
        <v/>
      </c>
      <c r="E17904">
        <f>IF(GL_Paste!$B17901="","",IFERROR(INDEX(AcctCat,MATCH(GL_Paste!$B17901&amp;"",AcctCode,0)),"UNKNOWN"))</f>
        <v/>
      </c>
      <c r="F17904">
        <f>IF(GL_Paste!$B17901="","",IFERROR(INDEX(AcctSub,MATCH(GL_Paste!$B17901&amp;"",AcctCode,0)),"UNKNOWN"))</f>
        <v/>
      </c>
    </row>
    <row r="17905">
      <c r="A17905" s="40">
        <f>IF(GL_Paste!$B17902="","",N(GL_Paste!$H17902)-N(GL_Paste!$G17902))</f>
        <v/>
      </c>
      <c r="B17905" s="43">
        <f>IF(GL_Paste!$B17902="","",DATE(YEAR(GL_Paste!$E17902),MONTH(GL_Paste!$E17902),1))</f>
        <v/>
      </c>
      <c r="C17905">
        <f>IF(GL_Paste!$B17902="","",IF(TRIM(GL_Paste!$M17902)&lt;&gt;"",TRIM(GL_Paste!$M17902),IFERROR(MID(GL_Paste!$I17902,FIND("[",GL_Paste!$I17902)+1,FIND("]",GL_Paste!$I17902)-FIND("[",GL_Paste!$I17902)-1),"")))</f>
        <v/>
      </c>
      <c r="D17905">
        <f>IF(GL_Paste!$B17902="","",IFERROR(INDEX(DeptName,MATCH($C17905,DeptTag,0)),"UNALLOCATED"))</f>
        <v/>
      </c>
      <c r="E17905">
        <f>IF(GL_Paste!$B17902="","",IFERROR(INDEX(AcctCat,MATCH(GL_Paste!$B17902&amp;"",AcctCode,0)),"UNKNOWN"))</f>
        <v/>
      </c>
      <c r="F17905">
        <f>IF(GL_Paste!$B17902="","",IFERROR(INDEX(AcctSub,MATCH(GL_Paste!$B17902&amp;"",AcctCode,0)),"UNKNOWN"))</f>
        <v/>
      </c>
    </row>
    <row r="17906">
      <c r="A17906" s="40">
        <f>IF(GL_Paste!$B17903="","",N(GL_Paste!$H17903)-N(GL_Paste!$G17903))</f>
        <v/>
      </c>
      <c r="B17906" s="43">
        <f>IF(GL_Paste!$B17903="","",DATE(YEAR(GL_Paste!$E17903),MONTH(GL_Paste!$E17903),1))</f>
        <v/>
      </c>
      <c r="C17906">
        <f>IF(GL_Paste!$B17903="","",IF(TRIM(GL_Paste!$M17903)&lt;&gt;"",TRIM(GL_Paste!$M17903),IFERROR(MID(GL_Paste!$I17903,FIND("[",GL_Paste!$I17903)+1,FIND("]",GL_Paste!$I17903)-FIND("[",GL_Paste!$I17903)-1),"")))</f>
        <v/>
      </c>
      <c r="D17906">
        <f>IF(GL_Paste!$B17903="","",IFERROR(INDEX(DeptName,MATCH($C17906,DeptTag,0)),"UNALLOCATED"))</f>
        <v/>
      </c>
      <c r="E17906">
        <f>IF(GL_Paste!$B17903="","",IFERROR(INDEX(AcctCat,MATCH(GL_Paste!$B17903&amp;"",AcctCode,0)),"UNKNOWN"))</f>
        <v/>
      </c>
      <c r="F17906">
        <f>IF(GL_Paste!$B17903="","",IFERROR(INDEX(AcctSub,MATCH(GL_Paste!$B17903&amp;"",AcctCode,0)),"UNKNOWN"))</f>
        <v/>
      </c>
    </row>
    <row r="17907">
      <c r="A17907" s="40">
        <f>IF(GL_Paste!$B17904="","",N(GL_Paste!$H17904)-N(GL_Paste!$G17904))</f>
        <v/>
      </c>
      <c r="B17907" s="43">
        <f>IF(GL_Paste!$B17904="","",DATE(YEAR(GL_Paste!$E17904),MONTH(GL_Paste!$E17904),1))</f>
        <v/>
      </c>
      <c r="C17907">
        <f>IF(GL_Paste!$B17904="","",IF(TRIM(GL_Paste!$M17904)&lt;&gt;"",TRIM(GL_Paste!$M17904),IFERROR(MID(GL_Paste!$I17904,FIND("[",GL_Paste!$I17904)+1,FIND("]",GL_Paste!$I17904)-FIND("[",GL_Paste!$I17904)-1),"")))</f>
        <v/>
      </c>
      <c r="D17907">
        <f>IF(GL_Paste!$B17904="","",IFERROR(INDEX(DeptName,MATCH($C17907,DeptTag,0)),"UNALLOCATED"))</f>
        <v/>
      </c>
      <c r="E17907">
        <f>IF(GL_Paste!$B17904="","",IFERROR(INDEX(AcctCat,MATCH(GL_Paste!$B17904&amp;"",AcctCode,0)),"UNKNOWN"))</f>
        <v/>
      </c>
      <c r="F17907">
        <f>IF(GL_Paste!$B17904="","",IFERROR(INDEX(AcctSub,MATCH(GL_Paste!$B17904&amp;"",AcctCode,0)),"UNKNOWN"))</f>
        <v/>
      </c>
    </row>
    <row r="17908">
      <c r="A17908" s="40">
        <f>IF(GL_Paste!$B17905="","",N(GL_Paste!$H17905)-N(GL_Paste!$G17905))</f>
        <v/>
      </c>
      <c r="B17908" s="43">
        <f>IF(GL_Paste!$B17905="","",DATE(YEAR(GL_Paste!$E17905),MONTH(GL_Paste!$E17905),1))</f>
        <v/>
      </c>
      <c r="C17908">
        <f>IF(GL_Paste!$B17905="","",IF(TRIM(GL_Paste!$M17905)&lt;&gt;"",TRIM(GL_Paste!$M17905),IFERROR(MID(GL_Paste!$I17905,FIND("[",GL_Paste!$I17905)+1,FIND("]",GL_Paste!$I17905)-FIND("[",GL_Paste!$I17905)-1),"")))</f>
        <v/>
      </c>
      <c r="D17908">
        <f>IF(GL_Paste!$B17905="","",IFERROR(INDEX(DeptName,MATCH($C17908,DeptTag,0)),"UNALLOCATED"))</f>
        <v/>
      </c>
      <c r="E17908">
        <f>IF(GL_Paste!$B17905="","",IFERROR(INDEX(AcctCat,MATCH(GL_Paste!$B17905&amp;"",AcctCode,0)),"UNKNOWN"))</f>
        <v/>
      </c>
      <c r="F17908">
        <f>IF(GL_Paste!$B17905="","",IFERROR(INDEX(AcctSub,MATCH(GL_Paste!$B17905&amp;"",AcctCode,0)),"UNKNOWN"))</f>
        <v/>
      </c>
    </row>
    <row r="17909">
      <c r="A17909" s="40">
        <f>IF(GL_Paste!$B17906="","",N(GL_Paste!$H17906)-N(GL_Paste!$G17906))</f>
        <v/>
      </c>
      <c r="B17909" s="43">
        <f>IF(GL_Paste!$B17906="","",DATE(YEAR(GL_Paste!$E17906),MONTH(GL_Paste!$E17906),1))</f>
        <v/>
      </c>
      <c r="C17909">
        <f>IF(GL_Paste!$B17906="","",IF(TRIM(GL_Paste!$M17906)&lt;&gt;"",TRIM(GL_Paste!$M17906),IFERROR(MID(GL_Paste!$I17906,FIND("[",GL_Paste!$I17906)+1,FIND("]",GL_Paste!$I17906)-FIND("[",GL_Paste!$I17906)-1),"")))</f>
        <v/>
      </c>
      <c r="D17909">
        <f>IF(GL_Paste!$B17906="","",IFERROR(INDEX(DeptName,MATCH($C17909,DeptTag,0)),"UNALLOCATED"))</f>
        <v/>
      </c>
      <c r="E17909">
        <f>IF(GL_Paste!$B17906="","",IFERROR(INDEX(AcctCat,MATCH(GL_Paste!$B17906&amp;"",AcctCode,0)),"UNKNOWN"))</f>
        <v/>
      </c>
      <c r="F17909">
        <f>IF(GL_Paste!$B17906="","",IFERROR(INDEX(AcctSub,MATCH(GL_Paste!$B17906&amp;"",AcctCode,0)),"UNKNOWN"))</f>
        <v/>
      </c>
    </row>
    <row r="17910">
      <c r="A17910" s="40">
        <f>IF(GL_Paste!$B17907="","",N(GL_Paste!$H17907)-N(GL_Paste!$G17907))</f>
        <v/>
      </c>
      <c r="B17910" s="43">
        <f>IF(GL_Paste!$B17907="","",DATE(YEAR(GL_Paste!$E17907),MONTH(GL_Paste!$E17907),1))</f>
        <v/>
      </c>
      <c r="C17910">
        <f>IF(GL_Paste!$B17907="","",IF(TRIM(GL_Paste!$M17907)&lt;&gt;"",TRIM(GL_Paste!$M17907),IFERROR(MID(GL_Paste!$I17907,FIND("[",GL_Paste!$I17907)+1,FIND("]",GL_Paste!$I17907)-FIND("[",GL_Paste!$I17907)-1),"")))</f>
        <v/>
      </c>
      <c r="D17910">
        <f>IF(GL_Paste!$B17907="","",IFERROR(INDEX(DeptName,MATCH($C17910,DeptTag,0)),"UNALLOCATED"))</f>
        <v/>
      </c>
      <c r="E17910">
        <f>IF(GL_Paste!$B17907="","",IFERROR(INDEX(AcctCat,MATCH(GL_Paste!$B17907&amp;"",AcctCode,0)),"UNKNOWN"))</f>
        <v/>
      </c>
      <c r="F17910">
        <f>IF(GL_Paste!$B17907="","",IFERROR(INDEX(AcctSub,MATCH(GL_Paste!$B17907&amp;"",AcctCode,0)),"UNKNOWN"))</f>
        <v/>
      </c>
    </row>
    <row r="17911">
      <c r="A17911" s="40">
        <f>IF(GL_Paste!$B17908="","",N(GL_Paste!$H17908)-N(GL_Paste!$G17908))</f>
        <v/>
      </c>
      <c r="B17911" s="43">
        <f>IF(GL_Paste!$B17908="","",DATE(YEAR(GL_Paste!$E17908),MONTH(GL_Paste!$E17908),1))</f>
        <v/>
      </c>
      <c r="C17911">
        <f>IF(GL_Paste!$B17908="","",IF(TRIM(GL_Paste!$M17908)&lt;&gt;"",TRIM(GL_Paste!$M17908),IFERROR(MID(GL_Paste!$I17908,FIND("[",GL_Paste!$I17908)+1,FIND("]",GL_Paste!$I17908)-FIND("[",GL_Paste!$I17908)-1),"")))</f>
        <v/>
      </c>
      <c r="D17911">
        <f>IF(GL_Paste!$B17908="","",IFERROR(INDEX(DeptName,MATCH($C17911,DeptTag,0)),"UNALLOCATED"))</f>
        <v/>
      </c>
      <c r="E17911">
        <f>IF(GL_Paste!$B17908="","",IFERROR(INDEX(AcctCat,MATCH(GL_Paste!$B17908&amp;"",AcctCode,0)),"UNKNOWN"))</f>
        <v/>
      </c>
      <c r="F17911">
        <f>IF(GL_Paste!$B17908="","",IFERROR(INDEX(AcctSub,MATCH(GL_Paste!$B17908&amp;"",AcctCode,0)),"UNKNOWN"))</f>
        <v/>
      </c>
    </row>
    <row r="17912">
      <c r="A17912" s="40">
        <f>IF(GL_Paste!$B17909="","",N(GL_Paste!$H17909)-N(GL_Paste!$G17909))</f>
        <v/>
      </c>
      <c r="B17912" s="43">
        <f>IF(GL_Paste!$B17909="","",DATE(YEAR(GL_Paste!$E17909),MONTH(GL_Paste!$E17909),1))</f>
        <v/>
      </c>
      <c r="C17912">
        <f>IF(GL_Paste!$B17909="","",IF(TRIM(GL_Paste!$M17909)&lt;&gt;"",TRIM(GL_Paste!$M17909),IFERROR(MID(GL_Paste!$I17909,FIND("[",GL_Paste!$I17909)+1,FIND("]",GL_Paste!$I17909)-FIND("[",GL_Paste!$I17909)-1),"")))</f>
        <v/>
      </c>
      <c r="D17912">
        <f>IF(GL_Paste!$B17909="","",IFERROR(INDEX(DeptName,MATCH($C17912,DeptTag,0)),"UNALLOCATED"))</f>
        <v/>
      </c>
      <c r="E17912">
        <f>IF(GL_Paste!$B17909="","",IFERROR(INDEX(AcctCat,MATCH(GL_Paste!$B17909&amp;"",AcctCode,0)),"UNKNOWN"))</f>
        <v/>
      </c>
      <c r="F17912">
        <f>IF(GL_Paste!$B17909="","",IFERROR(INDEX(AcctSub,MATCH(GL_Paste!$B17909&amp;"",AcctCode,0)),"UNKNOWN"))</f>
        <v/>
      </c>
    </row>
    <row r="17913">
      <c r="A17913" s="40">
        <f>IF(GL_Paste!$B17910="","",N(GL_Paste!$H17910)-N(GL_Paste!$G17910))</f>
        <v/>
      </c>
      <c r="B17913" s="43">
        <f>IF(GL_Paste!$B17910="","",DATE(YEAR(GL_Paste!$E17910),MONTH(GL_Paste!$E17910),1))</f>
        <v/>
      </c>
      <c r="C17913">
        <f>IF(GL_Paste!$B17910="","",IF(TRIM(GL_Paste!$M17910)&lt;&gt;"",TRIM(GL_Paste!$M17910),IFERROR(MID(GL_Paste!$I17910,FIND("[",GL_Paste!$I17910)+1,FIND("]",GL_Paste!$I17910)-FIND("[",GL_Paste!$I17910)-1),"")))</f>
        <v/>
      </c>
      <c r="D17913">
        <f>IF(GL_Paste!$B17910="","",IFERROR(INDEX(DeptName,MATCH($C17913,DeptTag,0)),"UNALLOCATED"))</f>
        <v/>
      </c>
      <c r="E17913">
        <f>IF(GL_Paste!$B17910="","",IFERROR(INDEX(AcctCat,MATCH(GL_Paste!$B17910&amp;"",AcctCode,0)),"UNKNOWN"))</f>
        <v/>
      </c>
      <c r="F17913">
        <f>IF(GL_Paste!$B17910="","",IFERROR(INDEX(AcctSub,MATCH(GL_Paste!$B17910&amp;"",AcctCode,0)),"UNKNOWN"))</f>
        <v/>
      </c>
    </row>
    <row r="17914">
      <c r="A17914" s="40">
        <f>IF(GL_Paste!$B17911="","",N(GL_Paste!$H17911)-N(GL_Paste!$G17911))</f>
        <v/>
      </c>
      <c r="B17914" s="43">
        <f>IF(GL_Paste!$B17911="","",DATE(YEAR(GL_Paste!$E17911),MONTH(GL_Paste!$E17911),1))</f>
        <v/>
      </c>
      <c r="C17914">
        <f>IF(GL_Paste!$B17911="","",IF(TRIM(GL_Paste!$M17911)&lt;&gt;"",TRIM(GL_Paste!$M17911),IFERROR(MID(GL_Paste!$I17911,FIND("[",GL_Paste!$I17911)+1,FIND("]",GL_Paste!$I17911)-FIND("[",GL_Paste!$I17911)-1),"")))</f>
        <v/>
      </c>
      <c r="D17914">
        <f>IF(GL_Paste!$B17911="","",IFERROR(INDEX(DeptName,MATCH($C17914,DeptTag,0)),"UNALLOCATED"))</f>
        <v/>
      </c>
      <c r="E17914">
        <f>IF(GL_Paste!$B17911="","",IFERROR(INDEX(AcctCat,MATCH(GL_Paste!$B17911&amp;"",AcctCode,0)),"UNKNOWN"))</f>
        <v/>
      </c>
      <c r="F17914">
        <f>IF(GL_Paste!$B17911="","",IFERROR(INDEX(AcctSub,MATCH(GL_Paste!$B17911&amp;"",AcctCode,0)),"UNKNOWN"))</f>
        <v/>
      </c>
    </row>
    <row r="17915">
      <c r="A17915" s="40">
        <f>IF(GL_Paste!$B17912="","",N(GL_Paste!$H17912)-N(GL_Paste!$G17912))</f>
        <v/>
      </c>
      <c r="B17915" s="43">
        <f>IF(GL_Paste!$B17912="","",DATE(YEAR(GL_Paste!$E17912),MONTH(GL_Paste!$E17912),1))</f>
        <v/>
      </c>
      <c r="C17915">
        <f>IF(GL_Paste!$B17912="","",IF(TRIM(GL_Paste!$M17912)&lt;&gt;"",TRIM(GL_Paste!$M17912),IFERROR(MID(GL_Paste!$I17912,FIND("[",GL_Paste!$I17912)+1,FIND("]",GL_Paste!$I17912)-FIND("[",GL_Paste!$I17912)-1),"")))</f>
        <v/>
      </c>
      <c r="D17915">
        <f>IF(GL_Paste!$B17912="","",IFERROR(INDEX(DeptName,MATCH($C17915,DeptTag,0)),"UNALLOCATED"))</f>
        <v/>
      </c>
      <c r="E17915">
        <f>IF(GL_Paste!$B17912="","",IFERROR(INDEX(AcctCat,MATCH(GL_Paste!$B17912&amp;"",AcctCode,0)),"UNKNOWN"))</f>
        <v/>
      </c>
      <c r="F17915">
        <f>IF(GL_Paste!$B17912="","",IFERROR(INDEX(AcctSub,MATCH(GL_Paste!$B17912&amp;"",AcctCode,0)),"UNKNOWN"))</f>
        <v/>
      </c>
    </row>
    <row r="17916">
      <c r="A17916" s="40">
        <f>IF(GL_Paste!$B17913="","",N(GL_Paste!$H17913)-N(GL_Paste!$G17913))</f>
        <v/>
      </c>
      <c r="B17916" s="43">
        <f>IF(GL_Paste!$B17913="","",DATE(YEAR(GL_Paste!$E17913),MONTH(GL_Paste!$E17913),1))</f>
        <v/>
      </c>
      <c r="C17916">
        <f>IF(GL_Paste!$B17913="","",IF(TRIM(GL_Paste!$M17913)&lt;&gt;"",TRIM(GL_Paste!$M17913),IFERROR(MID(GL_Paste!$I17913,FIND("[",GL_Paste!$I17913)+1,FIND("]",GL_Paste!$I17913)-FIND("[",GL_Paste!$I17913)-1),"")))</f>
        <v/>
      </c>
      <c r="D17916">
        <f>IF(GL_Paste!$B17913="","",IFERROR(INDEX(DeptName,MATCH($C17916,DeptTag,0)),"UNALLOCATED"))</f>
        <v/>
      </c>
      <c r="E17916">
        <f>IF(GL_Paste!$B17913="","",IFERROR(INDEX(AcctCat,MATCH(GL_Paste!$B17913&amp;"",AcctCode,0)),"UNKNOWN"))</f>
        <v/>
      </c>
      <c r="F17916">
        <f>IF(GL_Paste!$B17913="","",IFERROR(INDEX(AcctSub,MATCH(GL_Paste!$B17913&amp;"",AcctCode,0)),"UNKNOWN"))</f>
        <v/>
      </c>
    </row>
    <row r="17917">
      <c r="A17917" s="40">
        <f>IF(GL_Paste!$B17914="","",N(GL_Paste!$H17914)-N(GL_Paste!$G17914))</f>
        <v/>
      </c>
      <c r="B17917" s="43">
        <f>IF(GL_Paste!$B17914="","",DATE(YEAR(GL_Paste!$E17914),MONTH(GL_Paste!$E17914),1))</f>
        <v/>
      </c>
      <c r="C17917">
        <f>IF(GL_Paste!$B17914="","",IF(TRIM(GL_Paste!$M17914)&lt;&gt;"",TRIM(GL_Paste!$M17914),IFERROR(MID(GL_Paste!$I17914,FIND("[",GL_Paste!$I17914)+1,FIND("]",GL_Paste!$I17914)-FIND("[",GL_Paste!$I17914)-1),"")))</f>
        <v/>
      </c>
      <c r="D17917">
        <f>IF(GL_Paste!$B17914="","",IFERROR(INDEX(DeptName,MATCH($C17917,DeptTag,0)),"UNALLOCATED"))</f>
        <v/>
      </c>
      <c r="E17917">
        <f>IF(GL_Paste!$B17914="","",IFERROR(INDEX(AcctCat,MATCH(GL_Paste!$B17914&amp;"",AcctCode,0)),"UNKNOWN"))</f>
        <v/>
      </c>
      <c r="F17917">
        <f>IF(GL_Paste!$B17914="","",IFERROR(INDEX(AcctSub,MATCH(GL_Paste!$B17914&amp;"",AcctCode,0)),"UNKNOWN"))</f>
        <v/>
      </c>
    </row>
    <row r="17918">
      <c r="A17918" s="40">
        <f>IF(GL_Paste!$B17915="","",N(GL_Paste!$H17915)-N(GL_Paste!$G17915))</f>
        <v/>
      </c>
      <c r="B17918" s="43">
        <f>IF(GL_Paste!$B17915="","",DATE(YEAR(GL_Paste!$E17915),MONTH(GL_Paste!$E17915),1))</f>
        <v/>
      </c>
      <c r="C17918">
        <f>IF(GL_Paste!$B17915="","",IF(TRIM(GL_Paste!$M17915)&lt;&gt;"",TRIM(GL_Paste!$M17915),IFERROR(MID(GL_Paste!$I17915,FIND("[",GL_Paste!$I17915)+1,FIND("]",GL_Paste!$I17915)-FIND("[",GL_Paste!$I17915)-1),"")))</f>
        <v/>
      </c>
      <c r="D17918">
        <f>IF(GL_Paste!$B17915="","",IFERROR(INDEX(DeptName,MATCH($C17918,DeptTag,0)),"UNALLOCATED"))</f>
        <v/>
      </c>
      <c r="E17918">
        <f>IF(GL_Paste!$B17915="","",IFERROR(INDEX(AcctCat,MATCH(GL_Paste!$B17915&amp;"",AcctCode,0)),"UNKNOWN"))</f>
        <v/>
      </c>
      <c r="F17918">
        <f>IF(GL_Paste!$B17915="","",IFERROR(INDEX(AcctSub,MATCH(GL_Paste!$B17915&amp;"",AcctCode,0)),"UNKNOWN"))</f>
        <v/>
      </c>
    </row>
    <row r="17919">
      <c r="A17919" s="40">
        <f>IF(GL_Paste!$B17916="","",N(GL_Paste!$H17916)-N(GL_Paste!$G17916))</f>
        <v/>
      </c>
      <c r="B17919" s="43">
        <f>IF(GL_Paste!$B17916="","",DATE(YEAR(GL_Paste!$E17916),MONTH(GL_Paste!$E17916),1))</f>
        <v/>
      </c>
      <c r="C17919">
        <f>IF(GL_Paste!$B17916="","",IF(TRIM(GL_Paste!$M17916)&lt;&gt;"",TRIM(GL_Paste!$M17916),IFERROR(MID(GL_Paste!$I17916,FIND("[",GL_Paste!$I17916)+1,FIND("]",GL_Paste!$I17916)-FIND("[",GL_Paste!$I17916)-1),"")))</f>
        <v/>
      </c>
      <c r="D17919">
        <f>IF(GL_Paste!$B17916="","",IFERROR(INDEX(DeptName,MATCH($C17919,DeptTag,0)),"UNALLOCATED"))</f>
        <v/>
      </c>
      <c r="E17919">
        <f>IF(GL_Paste!$B17916="","",IFERROR(INDEX(AcctCat,MATCH(GL_Paste!$B17916&amp;"",AcctCode,0)),"UNKNOWN"))</f>
        <v/>
      </c>
      <c r="F17919">
        <f>IF(GL_Paste!$B17916="","",IFERROR(INDEX(AcctSub,MATCH(GL_Paste!$B17916&amp;"",AcctCode,0)),"UNKNOWN"))</f>
        <v/>
      </c>
    </row>
    <row r="17920">
      <c r="A17920" s="40">
        <f>IF(GL_Paste!$B17917="","",N(GL_Paste!$H17917)-N(GL_Paste!$G17917))</f>
        <v/>
      </c>
      <c r="B17920" s="43">
        <f>IF(GL_Paste!$B17917="","",DATE(YEAR(GL_Paste!$E17917),MONTH(GL_Paste!$E17917),1))</f>
        <v/>
      </c>
      <c r="C17920">
        <f>IF(GL_Paste!$B17917="","",IF(TRIM(GL_Paste!$M17917)&lt;&gt;"",TRIM(GL_Paste!$M17917),IFERROR(MID(GL_Paste!$I17917,FIND("[",GL_Paste!$I17917)+1,FIND("]",GL_Paste!$I17917)-FIND("[",GL_Paste!$I17917)-1),"")))</f>
        <v/>
      </c>
      <c r="D17920">
        <f>IF(GL_Paste!$B17917="","",IFERROR(INDEX(DeptName,MATCH($C17920,DeptTag,0)),"UNALLOCATED"))</f>
        <v/>
      </c>
      <c r="E17920">
        <f>IF(GL_Paste!$B17917="","",IFERROR(INDEX(AcctCat,MATCH(GL_Paste!$B17917&amp;"",AcctCode,0)),"UNKNOWN"))</f>
        <v/>
      </c>
      <c r="F17920">
        <f>IF(GL_Paste!$B17917="","",IFERROR(INDEX(AcctSub,MATCH(GL_Paste!$B17917&amp;"",AcctCode,0)),"UNKNOWN"))</f>
        <v/>
      </c>
    </row>
    <row r="17921">
      <c r="A17921" s="40">
        <f>IF(GL_Paste!$B17918="","",N(GL_Paste!$H17918)-N(GL_Paste!$G17918))</f>
        <v/>
      </c>
      <c r="B17921" s="43">
        <f>IF(GL_Paste!$B17918="","",DATE(YEAR(GL_Paste!$E17918),MONTH(GL_Paste!$E17918),1))</f>
        <v/>
      </c>
      <c r="C17921">
        <f>IF(GL_Paste!$B17918="","",IF(TRIM(GL_Paste!$M17918)&lt;&gt;"",TRIM(GL_Paste!$M17918),IFERROR(MID(GL_Paste!$I17918,FIND("[",GL_Paste!$I17918)+1,FIND("]",GL_Paste!$I17918)-FIND("[",GL_Paste!$I17918)-1),"")))</f>
        <v/>
      </c>
      <c r="D17921">
        <f>IF(GL_Paste!$B17918="","",IFERROR(INDEX(DeptName,MATCH($C17921,DeptTag,0)),"UNALLOCATED"))</f>
        <v/>
      </c>
      <c r="E17921">
        <f>IF(GL_Paste!$B17918="","",IFERROR(INDEX(AcctCat,MATCH(GL_Paste!$B17918&amp;"",AcctCode,0)),"UNKNOWN"))</f>
        <v/>
      </c>
      <c r="F17921">
        <f>IF(GL_Paste!$B17918="","",IFERROR(INDEX(AcctSub,MATCH(GL_Paste!$B17918&amp;"",AcctCode,0)),"UNKNOWN"))</f>
        <v/>
      </c>
    </row>
    <row r="17922">
      <c r="A17922" s="40">
        <f>IF(GL_Paste!$B17919="","",N(GL_Paste!$H17919)-N(GL_Paste!$G17919))</f>
        <v/>
      </c>
      <c r="B17922" s="43">
        <f>IF(GL_Paste!$B17919="","",DATE(YEAR(GL_Paste!$E17919),MONTH(GL_Paste!$E17919),1))</f>
        <v/>
      </c>
      <c r="C17922">
        <f>IF(GL_Paste!$B17919="","",IF(TRIM(GL_Paste!$M17919)&lt;&gt;"",TRIM(GL_Paste!$M17919),IFERROR(MID(GL_Paste!$I17919,FIND("[",GL_Paste!$I17919)+1,FIND("]",GL_Paste!$I17919)-FIND("[",GL_Paste!$I17919)-1),"")))</f>
        <v/>
      </c>
      <c r="D17922">
        <f>IF(GL_Paste!$B17919="","",IFERROR(INDEX(DeptName,MATCH($C17922,DeptTag,0)),"UNALLOCATED"))</f>
        <v/>
      </c>
      <c r="E17922">
        <f>IF(GL_Paste!$B17919="","",IFERROR(INDEX(AcctCat,MATCH(GL_Paste!$B17919&amp;"",AcctCode,0)),"UNKNOWN"))</f>
        <v/>
      </c>
      <c r="F17922">
        <f>IF(GL_Paste!$B17919="","",IFERROR(INDEX(AcctSub,MATCH(GL_Paste!$B17919&amp;"",AcctCode,0)),"UNKNOWN"))</f>
        <v/>
      </c>
    </row>
    <row r="17923">
      <c r="A17923" s="40">
        <f>IF(GL_Paste!$B17920="","",N(GL_Paste!$H17920)-N(GL_Paste!$G17920))</f>
        <v/>
      </c>
      <c r="B17923" s="43">
        <f>IF(GL_Paste!$B17920="","",DATE(YEAR(GL_Paste!$E17920),MONTH(GL_Paste!$E17920),1))</f>
        <v/>
      </c>
      <c r="C17923">
        <f>IF(GL_Paste!$B17920="","",IF(TRIM(GL_Paste!$M17920)&lt;&gt;"",TRIM(GL_Paste!$M17920),IFERROR(MID(GL_Paste!$I17920,FIND("[",GL_Paste!$I17920)+1,FIND("]",GL_Paste!$I17920)-FIND("[",GL_Paste!$I17920)-1),"")))</f>
        <v/>
      </c>
      <c r="D17923">
        <f>IF(GL_Paste!$B17920="","",IFERROR(INDEX(DeptName,MATCH($C17923,DeptTag,0)),"UNALLOCATED"))</f>
        <v/>
      </c>
      <c r="E17923">
        <f>IF(GL_Paste!$B17920="","",IFERROR(INDEX(AcctCat,MATCH(GL_Paste!$B17920&amp;"",AcctCode,0)),"UNKNOWN"))</f>
        <v/>
      </c>
      <c r="F17923">
        <f>IF(GL_Paste!$B17920="","",IFERROR(INDEX(AcctSub,MATCH(GL_Paste!$B17920&amp;"",AcctCode,0)),"UNKNOWN"))</f>
        <v/>
      </c>
    </row>
    <row r="17924">
      <c r="A17924" s="40">
        <f>IF(GL_Paste!$B17921="","",N(GL_Paste!$H17921)-N(GL_Paste!$G17921))</f>
        <v/>
      </c>
      <c r="B17924" s="43">
        <f>IF(GL_Paste!$B17921="","",DATE(YEAR(GL_Paste!$E17921),MONTH(GL_Paste!$E17921),1))</f>
        <v/>
      </c>
      <c r="C17924">
        <f>IF(GL_Paste!$B17921="","",IF(TRIM(GL_Paste!$M17921)&lt;&gt;"",TRIM(GL_Paste!$M17921),IFERROR(MID(GL_Paste!$I17921,FIND("[",GL_Paste!$I17921)+1,FIND("]",GL_Paste!$I17921)-FIND("[",GL_Paste!$I17921)-1),"")))</f>
        <v/>
      </c>
      <c r="D17924">
        <f>IF(GL_Paste!$B17921="","",IFERROR(INDEX(DeptName,MATCH($C17924,DeptTag,0)),"UNALLOCATED"))</f>
        <v/>
      </c>
      <c r="E17924">
        <f>IF(GL_Paste!$B17921="","",IFERROR(INDEX(AcctCat,MATCH(GL_Paste!$B17921&amp;"",AcctCode,0)),"UNKNOWN"))</f>
        <v/>
      </c>
      <c r="F17924">
        <f>IF(GL_Paste!$B17921="","",IFERROR(INDEX(AcctSub,MATCH(GL_Paste!$B17921&amp;"",AcctCode,0)),"UNKNOWN"))</f>
        <v/>
      </c>
    </row>
    <row r="17925">
      <c r="A17925" s="40">
        <f>IF(GL_Paste!$B17922="","",N(GL_Paste!$H17922)-N(GL_Paste!$G17922))</f>
        <v/>
      </c>
      <c r="B17925" s="43">
        <f>IF(GL_Paste!$B17922="","",DATE(YEAR(GL_Paste!$E17922),MONTH(GL_Paste!$E17922),1))</f>
        <v/>
      </c>
      <c r="C17925">
        <f>IF(GL_Paste!$B17922="","",IF(TRIM(GL_Paste!$M17922)&lt;&gt;"",TRIM(GL_Paste!$M17922),IFERROR(MID(GL_Paste!$I17922,FIND("[",GL_Paste!$I17922)+1,FIND("]",GL_Paste!$I17922)-FIND("[",GL_Paste!$I17922)-1),"")))</f>
        <v/>
      </c>
      <c r="D17925">
        <f>IF(GL_Paste!$B17922="","",IFERROR(INDEX(DeptName,MATCH($C17925,DeptTag,0)),"UNALLOCATED"))</f>
        <v/>
      </c>
      <c r="E17925">
        <f>IF(GL_Paste!$B17922="","",IFERROR(INDEX(AcctCat,MATCH(GL_Paste!$B17922&amp;"",AcctCode,0)),"UNKNOWN"))</f>
        <v/>
      </c>
      <c r="F17925">
        <f>IF(GL_Paste!$B17922="","",IFERROR(INDEX(AcctSub,MATCH(GL_Paste!$B17922&amp;"",AcctCode,0)),"UNKNOWN"))</f>
        <v/>
      </c>
    </row>
    <row r="17926">
      <c r="A17926" s="40">
        <f>IF(GL_Paste!$B17923="","",N(GL_Paste!$H17923)-N(GL_Paste!$G17923))</f>
        <v/>
      </c>
      <c r="B17926" s="43">
        <f>IF(GL_Paste!$B17923="","",DATE(YEAR(GL_Paste!$E17923),MONTH(GL_Paste!$E17923),1))</f>
        <v/>
      </c>
      <c r="C17926">
        <f>IF(GL_Paste!$B17923="","",IF(TRIM(GL_Paste!$M17923)&lt;&gt;"",TRIM(GL_Paste!$M17923),IFERROR(MID(GL_Paste!$I17923,FIND("[",GL_Paste!$I17923)+1,FIND("]",GL_Paste!$I17923)-FIND("[",GL_Paste!$I17923)-1),"")))</f>
        <v/>
      </c>
      <c r="D17926">
        <f>IF(GL_Paste!$B17923="","",IFERROR(INDEX(DeptName,MATCH($C17926,DeptTag,0)),"UNALLOCATED"))</f>
        <v/>
      </c>
      <c r="E17926">
        <f>IF(GL_Paste!$B17923="","",IFERROR(INDEX(AcctCat,MATCH(GL_Paste!$B17923&amp;"",AcctCode,0)),"UNKNOWN"))</f>
        <v/>
      </c>
      <c r="F17926">
        <f>IF(GL_Paste!$B17923="","",IFERROR(INDEX(AcctSub,MATCH(GL_Paste!$B17923&amp;"",AcctCode,0)),"UNKNOWN"))</f>
        <v/>
      </c>
    </row>
    <row r="17927">
      <c r="A17927" s="40">
        <f>IF(GL_Paste!$B17924="","",N(GL_Paste!$H17924)-N(GL_Paste!$G17924))</f>
        <v/>
      </c>
      <c r="B17927" s="43">
        <f>IF(GL_Paste!$B17924="","",DATE(YEAR(GL_Paste!$E17924),MONTH(GL_Paste!$E17924),1))</f>
        <v/>
      </c>
      <c r="C17927">
        <f>IF(GL_Paste!$B17924="","",IF(TRIM(GL_Paste!$M17924)&lt;&gt;"",TRIM(GL_Paste!$M17924),IFERROR(MID(GL_Paste!$I17924,FIND("[",GL_Paste!$I17924)+1,FIND("]",GL_Paste!$I17924)-FIND("[",GL_Paste!$I17924)-1),"")))</f>
        <v/>
      </c>
      <c r="D17927">
        <f>IF(GL_Paste!$B17924="","",IFERROR(INDEX(DeptName,MATCH($C17927,DeptTag,0)),"UNALLOCATED"))</f>
        <v/>
      </c>
      <c r="E17927">
        <f>IF(GL_Paste!$B17924="","",IFERROR(INDEX(AcctCat,MATCH(GL_Paste!$B17924&amp;"",AcctCode,0)),"UNKNOWN"))</f>
        <v/>
      </c>
      <c r="F17927">
        <f>IF(GL_Paste!$B17924="","",IFERROR(INDEX(AcctSub,MATCH(GL_Paste!$B17924&amp;"",AcctCode,0)),"UNKNOWN"))</f>
        <v/>
      </c>
    </row>
    <row r="17928">
      <c r="A17928" s="40">
        <f>IF(GL_Paste!$B17925="","",N(GL_Paste!$H17925)-N(GL_Paste!$G17925))</f>
        <v/>
      </c>
      <c r="B17928" s="43">
        <f>IF(GL_Paste!$B17925="","",DATE(YEAR(GL_Paste!$E17925),MONTH(GL_Paste!$E17925),1))</f>
        <v/>
      </c>
      <c r="C17928">
        <f>IF(GL_Paste!$B17925="","",IF(TRIM(GL_Paste!$M17925)&lt;&gt;"",TRIM(GL_Paste!$M17925),IFERROR(MID(GL_Paste!$I17925,FIND("[",GL_Paste!$I17925)+1,FIND("]",GL_Paste!$I17925)-FIND("[",GL_Paste!$I17925)-1),"")))</f>
        <v/>
      </c>
      <c r="D17928">
        <f>IF(GL_Paste!$B17925="","",IFERROR(INDEX(DeptName,MATCH($C17928,DeptTag,0)),"UNALLOCATED"))</f>
        <v/>
      </c>
      <c r="E17928">
        <f>IF(GL_Paste!$B17925="","",IFERROR(INDEX(AcctCat,MATCH(GL_Paste!$B17925&amp;"",AcctCode,0)),"UNKNOWN"))</f>
        <v/>
      </c>
      <c r="F17928">
        <f>IF(GL_Paste!$B17925="","",IFERROR(INDEX(AcctSub,MATCH(GL_Paste!$B17925&amp;"",AcctCode,0)),"UNKNOWN"))</f>
        <v/>
      </c>
    </row>
    <row r="17929">
      <c r="A17929" s="40">
        <f>IF(GL_Paste!$B17926="","",N(GL_Paste!$H17926)-N(GL_Paste!$G17926))</f>
        <v/>
      </c>
      <c r="B17929" s="43">
        <f>IF(GL_Paste!$B17926="","",DATE(YEAR(GL_Paste!$E17926),MONTH(GL_Paste!$E17926),1))</f>
        <v/>
      </c>
      <c r="C17929">
        <f>IF(GL_Paste!$B17926="","",IF(TRIM(GL_Paste!$M17926)&lt;&gt;"",TRIM(GL_Paste!$M17926),IFERROR(MID(GL_Paste!$I17926,FIND("[",GL_Paste!$I17926)+1,FIND("]",GL_Paste!$I17926)-FIND("[",GL_Paste!$I17926)-1),"")))</f>
        <v/>
      </c>
      <c r="D17929">
        <f>IF(GL_Paste!$B17926="","",IFERROR(INDEX(DeptName,MATCH($C17929,DeptTag,0)),"UNALLOCATED"))</f>
        <v/>
      </c>
      <c r="E17929">
        <f>IF(GL_Paste!$B17926="","",IFERROR(INDEX(AcctCat,MATCH(GL_Paste!$B17926&amp;"",AcctCode,0)),"UNKNOWN"))</f>
        <v/>
      </c>
      <c r="F17929">
        <f>IF(GL_Paste!$B17926="","",IFERROR(INDEX(AcctSub,MATCH(GL_Paste!$B17926&amp;"",AcctCode,0)),"UNKNOWN"))</f>
        <v/>
      </c>
    </row>
    <row r="17930">
      <c r="A17930" s="40">
        <f>IF(GL_Paste!$B17927="","",N(GL_Paste!$H17927)-N(GL_Paste!$G17927))</f>
        <v/>
      </c>
      <c r="B17930" s="43">
        <f>IF(GL_Paste!$B17927="","",DATE(YEAR(GL_Paste!$E17927),MONTH(GL_Paste!$E17927),1))</f>
        <v/>
      </c>
      <c r="C17930">
        <f>IF(GL_Paste!$B17927="","",IF(TRIM(GL_Paste!$M17927)&lt;&gt;"",TRIM(GL_Paste!$M17927),IFERROR(MID(GL_Paste!$I17927,FIND("[",GL_Paste!$I17927)+1,FIND("]",GL_Paste!$I17927)-FIND("[",GL_Paste!$I17927)-1),"")))</f>
        <v/>
      </c>
      <c r="D17930">
        <f>IF(GL_Paste!$B17927="","",IFERROR(INDEX(DeptName,MATCH($C17930,DeptTag,0)),"UNALLOCATED"))</f>
        <v/>
      </c>
      <c r="E17930">
        <f>IF(GL_Paste!$B17927="","",IFERROR(INDEX(AcctCat,MATCH(GL_Paste!$B17927&amp;"",AcctCode,0)),"UNKNOWN"))</f>
        <v/>
      </c>
      <c r="F17930">
        <f>IF(GL_Paste!$B17927="","",IFERROR(INDEX(AcctSub,MATCH(GL_Paste!$B17927&amp;"",AcctCode,0)),"UNKNOWN"))</f>
        <v/>
      </c>
    </row>
    <row r="17931">
      <c r="A17931" s="40">
        <f>IF(GL_Paste!$B17928="","",N(GL_Paste!$H17928)-N(GL_Paste!$G17928))</f>
        <v/>
      </c>
      <c r="B17931" s="43">
        <f>IF(GL_Paste!$B17928="","",DATE(YEAR(GL_Paste!$E17928),MONTH(GL_Paste!$E17928),1))</f>
        <v/>
      </c>
      <c r="C17931">
        <f>IF(GL_Paste!$B17928="","",IF(TRIM(GL_Paste!$M17928)&lt;&gt;"",TRIM(GL_Paste!$M17928),IFERROR(MID(GL_Paste!$I17928,FIND("[",GL_Paste!$I17928)+1,FIND("]",GL_Paste!$I17928)-FIND("[",GL_Paste!$I17928)-1),"")))</f>
        <v/>
      </c>
      <c r="D17931">
        <f>IF(GL_Paste!$B17928="","",IFERROR(INDEX(DeptName,MATCH($C17931,DeptTag,0)),"UNALLOCATED"))</f>
        <v/>
      </c>
      <c r="E17931">
        <f>IF(GL_Paste!$B17928="","",IFERROR(INDEX(AcctCat,MATCH(GL_Paste!$B17928&amp;"",AcctCode,0)),"UNKNOWN"))</f>
        <v/>
      </c>
      <c r="F17931">
        <f>IF(GL_Paste!$B17928="","",IFERROR(INDEX(AcctSub,MATCH(GL_Paste!$B17928&amp;"",AcctCode,0)),"UNKNOWN"))</f>
        <v/>
      </c>
    </row>
    <row r="17932">
      <c r="A17932" s="40">
        <f>IF(GL_Paste!$B17929="","",N(GL_Paste!$H17929)-N(GL_Paste!$G17929))</f>
        <v/>
      </c>
      <c r="B17932" s="43">
        <f>IF(GL_Paste!$B17929="","",DATE(YEAR(GL_Paste!$E17929),MONTH(GL_Paste!$E17929),1))</f>
        <v/>
      </c>
      <c r="C17932">
        <f>IF(GL_Paste!$B17929="","",IF(TRIM(GL_Paste!$M17929)&lt;&gt;"",TRIM(GL_Paste!$M17929),IFERROR(MID(GL_Paste!$I17929,FIND("[",GL_Paste!$I17929)+1,FIND("]",GL_Paste!$I17929)-FIND("[",GL_Paste!$I17929)-1),"")))</f>
        <v/>
      </c>
      <c r="D17932">
        <f>IF(GL_Paste!$B17929="","",IFERROR(INDEX(DeptName,MATCH($C17932,DeptTag,0)),"UNALLOCATED"))</f>
        <v/>
      </c>
      <c r="E17932">
        <f>IF(GL_Paste!$B17929="","",IFERROR(INDEX(AcctCat,MATCH(GL_Paste!$B17929&amp;"",AcctCode,0)),"UNKNOWN"))</f>
        <v/>
      </c>
      <c r="F17932">
        <f>IF(GL_Paste!$B17929="","",IFERROR(INDEX(AcctSub,MATCH(GL_Paste!$B17929&amp;"",AcctCode,0)),"UNKNOWN"))</f>
        <v/>
      </c>
    </row>
    <row r="17933">
      <c r="A17933" s="40">
        <f>IF(GL_Paste!$B17930="","",N(GL_Paste!$H17930)-N(GL_Paste!$G17930))</f>
        <v/>
      </c>
      <c r="B17933" s="43">
        <f>IF(GL_Paste!$B17930="","",DATE(YEAR(GL_Paste!$E17930),MONTH(GL_Paste!$E17930),1))</f>
        <v/>
      </c>
      <c r="C17933">
        <f>IF(GL_Paste!$B17930="","",IF(TRIM(GL_Paste!$M17930)&lt;&gt;"",TRIM(GL_Paste!$M17930),IFERROR(MID(GL_Paste!$I17930,FIND("[",GL_Paste!$I17930)+1,FIND("]",GL_Paste!$I17930)-FIND("[",GL_Paste!$I17930)-1),"")))</f>
        <v/>
      </c>
      <c r="D17933">
        <f>IF(GL_Paste!$B17930="","",IFERROR(INDEX(DeptName,MATCH($C17933,DeptTag,0)),"UNALLOCATED"))</f>
        <v/>
      </c>
      <c r="E17933">
        <f>IF(GL_Paste!$B17930="","",IFERROR(INDEX(AcctCat,MATCH(GL_Paste!$B17930&amp;"",AcctCode,0)),"UNKNOWN"))</f>
        <v/>
      </c>
      <c r="F17933">
        <f>IF(GL_Paste!$B17930="","",IFERROR(INDEX(AcctSub,MATCH(GL_Paste!$B17930&amp;"",AcctCode,0)),"UNKNOWN"))</f>
        <v/>
      </c>
    </row>
    <row r="17934">
      <c r="A17934" s="40">
        <f>IF(GL_Paste!$B17931="","",N(GL_Paste!$H17931)-N(GL_Paste!$G17931))</f>
        <v/>
      </c>
      <c r="B17934" s="43">
        <f>IF(GL_Paste!$B17931="","",DATE(YEAR(GL_Paste!$E17931),MONTH(GL_Paste!$E17931),1))</f>
        <v/>
      </c>
      <c r="C17934">
        <f>IF(GL_Paste!$B17931="","",IF(TRIM(GL_Paste!$M17931)&lt;&gt;"",TRIM(GL_Paste!$M17931),IFERROR(MID(GL_Paste!$I17931,FIND("[",GL_Paste!$I17931)+1,FIND("]",GL_Paste!$I17931)-FIND("[",GL_Paste!$I17931)-1),"")))</f>
        <v/>
      </c>
      <c r="D17934">
        <f>IF(GL_Paste!$B17931="","",IFERROR(INDEX(DeptName,MATCH($C17934,DeptTag,0)),"UNALLOCATED"))</f>
        <v/>
      </c>
      <c r="E17934">
        <f>IF(GL_Paste!$B17931="","",IFERROR(INDEX(AcctCat,MATCH(GL_Paste!$B17931&amp;"",AcctCode,0)),"UNKNOWN"))</f>
        <v/>
      </c>
      <c r="F17934">
        <f>IF(GL_Paste!$B17931="","",IFERROR(INDEX(AcctSub,MATCH(GL_Paste!$B17931&amp;"",AcctCode,0)),"UNKNOWN"))</f>
        <v/>
      </c>
    </row>
    <row r="17935">
      <c r="A17935" s="40">
        <f>IF(GL_Paste!$B17932="","",N(GL_Paste!$H17932)-N(GL_Paste!$G17932))</f>
        <v/>
      </c>
      <c r="B17935" s="43">
        <f>IF(GL_Paste!$B17932="","",DATE(YEAR(GL_Paste!$E17932),MONTH(GL_Paste!$E17932),1))</f>
        <v/>
      </c>
      <c r="C17935">
        <f>IF(GL_Paste!$B17932="","",IF(TRIM(GL_Paste!$M17932)&lt;&gt;"",TRIM(GL_Paste!$M17932),IFERROR(MID(GL_Paste!$I17932,FIND("[",GL_Paste!$I17932)+1,FIND("]",GL_Paste!$I17932)-FIND("[",GL_Paste!$I17932)-1),"")))</f>
        <v/>
      </c>
      <c r="D17935">
        <f>IF(GL_Paste!$B17932="","",IFERROR(INDEX(DeptName,MATCH($C17935,DeptTag,0)),"UNALLOCATED"))</f>
        <v/>
      </c>
      <c r="E17935">
        <f>IF(GL_Paste!$B17932="","",IFERROR(INDEX(AcctCat,MATCH(GL_Paste!$B17932&amp;"",AcctCode,0)),"UNKNOWN"))</f>
        <v/>
      </c>
      <c r="F17935">
        <f>IF(GL_Paste!$B17932="","",IFERROR(INDEX(AcctSub,MATCH(GL_Paste!$B17932&amp;"",AcctCode,0)),"UNKNOWN"))</f>
        <v/>
      </c>
    </row>
    <row r="17936">
      <c r="A17936" s="40">
        <f>IF(GL_Paste!$B17933="","",N(GL_Paste!$H17933)-N(GL_Paste!$G17933))</f>
        <v/>
      </c>
      <c r="B17936" s="43">
        <f>IF(GL_Paste!$B17933="","",DATE(YEAR(GL_Paste!$E17933),MONTH(GL_Paste!$E17933),1))</f>
        <v/>
      </c>
      <c r="C17936">
        <f>IF(GL_Paste!$B17933="","",IF(TRIM(GL_Paste!$M17933)&lt;&gt;"",TRIM(GL_Paste!$M17933),IFERROR(MID(GL_Paste!$I17933,FIND("[",GL_Paste!$I17933)+1,FIND("]",GL_Paste!$I17933)-FIND("[",GL_Paste!$I17933)-1),"")))</f>
        <v/>
      </c>
      <c r="D17936">
        <f>IF(GL_Paste!$B17933="","",IFERROR(INDEX(DeptName,MATCH($C17936,DeptTag,0)),"UNALLOCATED"))</f>
        <v/>
      </c>
      <c r="E17936">
        <f>IF(GL_Paste!$B17933="","",IFERROR(INDEX(AcctCat,MATCH(GL_Paste!$B17933&amp;"",AcctCode,0)),"UNKNOWN"))</f>
        <v/>
      </c>
      <c r="F17936">
        <f>IF(GL_Paste!$B17933="","",IFERROR(INDEX(AcctSub,MATCH(GL_Paste!$B17933&amp;"",AcctCode,0)),"UNKNOWN"))</f>
        <v/>
      </c>
    </row>
    <row r="17937">
      <c r="A17937" s="40">
        <f>IF(GL_Paste!$B17934="","",N(GL_Paste!$H17934)-N(GL_Paste!$G17934))</f>
        <v/>
      </c>
      <c r="B17937" s="43">
        <f>IF(GL_Paste!$B17934="","",DATE(YEAR(GL_Paste!$E17934),MONTH(GL_Paste!$E17934),1))</f>
        <v/>
      </c>
      <c r="C17937">
        <f>IF(GL_Paste!$B17934="","",IF(TRIM(GL_Paste!$M17934)&lt;&gt;"",TRIM(GL_Paste!$M17934),IFERROR(MID(GL_Paste!$I17934,FIND("[",GL_Paste!$I17934)+1,FIND("]",GL_Paste!$I17934)-FIND("[",GL_Paste!$I17934)-1),"")))</f>
        <v/>
      </c>
      <c r="D17937">
        <f>IF(GL_Paste!$B17934="","",IFERROR(INDEX(DeptName,MATCH($C17937,DeptTag,0)),"UNALLOCATED"))</f>
        <v/>
      </c>
      <c r="E17937">
        <f>IF(GL_Paste!$B17934="","",IFERROR(INDEX(AcctCat,MATCH(GL_Paste!$B17934&amp;"",AcctCode,0)),"UNKNOWN"))</f>
        <v/>
      </c>
      <c r="F17937">
        <f>IF(GL_Paste!$B17934="","",IFERROR(INDEX(AcctSub,MATCH(GL_Paste!$B17934&amp;"",AcctCode,0)),"UNKNOWN"))</f>
        <v/>
      </c>
    </row>
    <row r="17938">
      <c r="A17938" s="40">
        <f>IF(GL_Paste!$B17935="","",N(GL_Paste!$H17935)-N(GL_Paste!$G17935))</f>
        <v/>
      </c>
      <c r="B17938" s="43">
        <f>IF(GL_Paste!$B17935="","",DATE(YEAR(GL_Paste!$E17935),MONTH(GL_Paste!$E17935),1))</f>
        <v/>
      </c>
      <c r="C17938">
        <f>IF(GL_Paste!$B17935="","",IF(TRIM(GL_Paste!$M17935)&lt;&gt;"",TRIM(GL_Paste!$M17935),IFERROR(MID(GL_Paste!$I17935,FIND("[",GL_Paste!$I17935)+1,FIND("]",GL_Paste!$I17935)-FIND("[",GL_Paste!$I17935)-1),"")))</f>
        <v/>
      </c>
      <c r="D17938">
        <f>IF(GL_Paste!$B17935="","",IFERROR(INDEX(DeptName,MATCH($C17938,DeptTag,0)),"UNALLOCATED"))</f>
        <v/>
      </c>
      <c r="E17938">
        <f>IF(GL_Paste!$B17935="","",IFERROR(INDEX(AcctCat,MATCH(GL_Paste!$B17935&amp;"",AcctCode,0)),"UNKNOWN"))</f>
        <v/>
      </c>
      <c r="F17938">
        <f>IF(GL_Paste!$B17935="","",IFERROR(INDEX(AcctSub,MATCH(GL_Paste!$B17935&amp;"",AcctCode,0)),"UNKNOWN"))</f>
        <v/>
      </c>
    </row>
    <row r="17939">
      <c r="A17939" s="40">
        <f>IF(GL_Paste!$B17936="","",N(GL_Paste!$H17936)-N(GL_Paste!$G17936))</f>
        <v/>
      </c>
      <c r="B17939" s="43">
        <f>IF(GL_Paste!$B17936="","",DATE(YEAR(GL_Paste!$E17936),MONTH(GL_Paste!$E17936),1))</f>
        <v/>
      </c>
      <c r="C17939">
        <f>IF(GL_Paste!$B17936="","",IF(TRIM(GL_Paste!$M17936)&lt;&gt;"",TRIM(GL_Paste!$M17936),IFERROR(MID(GL_Paste!$I17936,FIND("[",GL_Paste!$I17936)+1,FIND("]",GL_Paste!$I17936)-FIND("[",GL_Paste!$I17936)-1),"")))</f>
        <v/>
      </c>
      <c r="D17939">
        <f>IF(GL_Paste!$B17936="","",IFERROR(INDEX(DeptName,MATCH($C17939,DeptTag,0)),"UNALLOCATED"))</f>
        <v/>
      </c>
      <c r="E17939">
        <f>IF(GL_Paste!$B17936="","",IFERROR(INDEX(AcctCat,MATCH(GL_Paste!$B17936&amp;"",AcctCode,0)),"UNKNOWN"))</f>
        <v/>
      </c>
      <c r="F17939">
        <f>IF(GL_Paste!$B17936="","",IFERROR(INDEX(AcctSub,MATCH(GL_Paste!$B17936&amp;"",AcctCode,0)),"UNKNOWN"))</f>
        <v/>
      </c>
    </row>
    <row r="17940">
      <c r="A17940" s="40">
        <f>IF(GL_Paste!$B17937="","",N(GL_Paste!$H17937)-N(GL_Paste!$G17937))</f>
        <v/>
      </c>
      <c r="B17940" s="43">
        <f>IF(GL_Paste!$B17937="","",DATE(YEAR(GL_Paste!$E17937),MONTH(GL_Paste!$E17937),1))</f>
        <v/>
      </c>
      <c r="C17940">
        <f>IF(GL_Paste!$B17937="","",IF(TRIM(GL_Paste!$M17937)&lt;&gt;"",TRIM(GL_Paste!$M17937),IFERROR(MID(GL_Paste!$I17937,FIND("[",GL_Paste!$I17937)+1,FIND("]",GL_Paste!$I17937)-FIND("[",GL_Paste!$I17937)-1),"")))</f>
        <v/>
      </c>
      <c r="D17940">
        <f>IF(GL_Paste!$B17937="","",IFERROR(INDEX(DeptName,MATCH($C17940,DeptTag,0)),"UNALLOCATED"))</f>
        <v/>
      </c>
      <c r="E17940">
        <f>IF(GL_Paste!$B17937="","",IFERROR(INDEX(AcctCat,MATCH(GL_Paste!$B17937&amp;"",AcctCode,0)),"UNKNOWN"))</f>
        <v/>
      </c>
      <c r="F17940">
        <f>IF(GL_Paste!$B17937="","",IFERROR(INDEX(AcctSub,MATCH(GL_Paste!$B17937&amp;"",AcctCode,0)),"UNKNOWN"))</f>
        <v/>
      </c>
    </row>
    <row r="17941">
      <c r="A17941" s="40">
        <f>IF(GL_Paste!$B17938="","",N(GL_Paste!$H17938)-N(GL_Paste!$G17938))</f>
        <v/>
      </c>
      <c r="B17941" s="43">
        <f>IF(GL_Paste!$B17938="","",DATE(YEAR(GL_Paste!$E17938),MONTH(GL_Paste!$E17938),1))</f>
        <v/>
      </c>
      <c r="C17941">
        <f>IF(GL_Paste!$B17938="","",IF(TRIM(GL_Paste!$M17938)&lt;&gt;"",TRIM(GL_Paste!$M17938),IFERROR(MID(GL_Paste!$I17938,FIND("[",GL_Paste!$I17938)+1,FIND("]",GL_Paste!$I17938)-FIND("[",GL_Paste!$I17938)-1),"")))</f>
        <v/>
      </c>
      <c r="D17941">
        <f>IF(GL_Paste!$B17938="","",IFERROR(INDEX(DeptName,MATCH($C17941,DeptTag,0)),"UNALLOCATED"))</f>
        <v/>
      </c>
      <c r="E17941">
        <f>IF(GL_Paste!$B17938="","",IFERROR(INDEX(AcctCat,MATCH(GL_Paste!$B17938&amp;"",AcctCode,0)),"UNKNOWN"))</f>
        <v/>
      </c>
      <c r="F17941">
        <f>IF(GL_Paste!$B17938="","",IFERROR(INDEX(AcctSub,MATCH(GL_Paste!$B17938&amp;"",AcctCode,0)),"UNKNOWN"))</f>
        <v/>
      </c>
    </row>
    <row r="17942">
      <c r="A17942" s="40">
        <f>IF(GL_Paste!$B17939="","",N(GL_Paste!$H17939)-N(GL_Paste!$G17939))</f>
        <v/>
      </c>
      <c r="B17942" s="43">
        <f>IF(GL_Paste!$B17939="","",DATE(YEAR(GL_Paste!$E17939),MONTH(GL_Paste!$E17939),1))</f>
        <v/>
      </c>
      <c r="C17942">
        <f>IF(GL_Paste!$B17939="","",IF(TRIM(GL_Paste!$M17939)&lt;&gt;"",TRIM(GL_Paste!$M17939),IFERROR(MID(GL_Paste!$I17939,FIND("[",GL_Paste!$I17939)+1,FIND("]",GL_Paste!$I17939)-FIND("[",GL_Paste!$I17939)-1),"")))</f>
        <v/>
      </c>
      <c r="D17942">
        <f>IF(GL_Paste!$B17939="","",IFERROR(INDEX(DeptName,MATCH($C17942,DeptTag,0)),"UNALLOCATED"))</f>
        <v/>
      </c>
      <c r="E17942">
        <f>IF(GL_Paste!$B17939="","",IFERROR(INDEX(AcctCat,MATCH(GL_Paste!$B17939&amp;"",AcctCode,0)),"UNKNOWN"))</f>
        <v/>
      </c>
      <c r="F17942">
        <f>IF(GL_Paste!$B17939="","",IFERROR(INDEX(AcctSub,MATCH(GL_Paste!$B17939&amp;"",AcctCode,0)),"UNKNOWN"))</f>
        <v/>
      </c>
    </row>
    <row r="17943">
      <c r="A17943" s="40">
        <f>IF(GL_Paste!$B17940="","",N(GL_Paste!$H17940)-N(GL_Paste!$G17940))</f>
        <v/>
      </c>
      <c r="B17943" s="43">
        <f>IF(GL_Paste!$B17940="","",DATE(YEAR(GL_Paste!$E17940),MONTH(GL_Paste!$E17940),1))</f>
        <v/>
      </c>
      <c r="C17943">
        <f>IF(GL_Paste!$B17940="","",IF(TRIM(GL_Paste!$M17940)&lt;&gt;"",TRIM(GL_Paste!$M17940),IFERROR(MID(GL_Paste!$I17940,FIND("[",GL_Paste!$I17940)+1,FIND("]",GL_Paste!$I17940)-FIND("[",GL_Paste!$I17940)-1),"")))</f>
        <v/>
      </c>
      <c r="D17943">
        <f>IF(GL_Paste!$B17940="","",IFERROR(INDEX(DeptName,MATCH($C17943,DeptTag,0)),"UNALLOCATED"))</f>
        <v/>
      </c>
      <c r="E17943">
        <f>IF(GL_Paste!$B17940="","",IFERROR(INDEX(AcctCat,MATCH(GL_Paste!$B17940&amp;"",AcctCode,0)),"UNKNOWN"))</f>
        <v/>
      </c>
      <c r="F17943">
        <f>IF(GL_Paste!$B17940="","",IFERROR(INDEX(AcctSub,MATCH(GL_Paste!$B17940&amp;"",AcctCode,0)),"UNKNOWN"))</f>
        <v/>
      </c>
    </row>
    <row r="17944">
      <c r="A17944" s="40">
        <f>IF(GL_Paste!$B17941="","",N(GL_Paste!$H17941)-N(GL_Paste!$G17941))</f>
        <v/>
      </c>
      <c r="B17944" s="43">
        <f>IF(GL_Paste!$B17941="","",DATE(YEAR(GL_Paste!$E17941),MONTH(GL_Paste!$E17941),1))</f>
        <v/>
      </c>
      <c r="C17944">
        <f>IF(GL_Paste!$B17941="","",IF(TRIM(GL_Paste!$M17941)&lt;&gt;"",TRIM(GL_Paste!$M17941),IFERROR(MID(GL_Paste!$I17941,FIND("[",GL_Paste!$I17941)+1,FIND("]",GL_Paste!$I17941)-FIND("[",GL_Paste!$I17941)-1),"")))</f>
        <v/>
      </c>
      <c r="D17944">
        <f>IF(GL_Paste!$B17941="","",IFERROR(INDEX(DeptName,MATCH($C17944,DeptTag,0)),"UNALLOCATED"))</f>
        <v/>
      </c>
      <c r="E17944">
        <f>IF(GL_Paste!$B17941="","",IFERROR(INDEX(AcctCat,MATCH(GL_Paste!$B17941&amp;"",AcctCode,0)),"UNKNOWN"))</f>
        <v/>
      </c>
      <c r="F17944">
        <f>IF(GL_Paste!$B17941="","",IFERROR(INDEX(AcctSub,MATCH(GL_Paste!$B17941&amp;"",AcctCode,0)),"UNKNOWN"))</f>
        <v/>
      </c>
    </row>
    <row r="17945">
      <c r="A17945" s="40">
        <f>IF(GL_Paste!$B17942="","",N(GL_Paste!$H17942)-N(GL_Paste!$G17942))</f>
        <v/>
      </c>
      <c r="B17945" s="43">
        <f>IF(GL_Paste!$B17942="","",DATE(YEAR(GL_Paste!$E17942),MONTH(GL_Paste!$E17942),1))</f>
        <v/>
      </c>
      <c r="C17945">
        <f>IF(GL_Paste!$B17942="","",IF(TRIM(GL_Paste!$M17942)&lt;&gt;"",TRIM(GL_Paste!$M17942),IFERROR(MID(GL_Paste!$I17942,FIND("[",GL_Paste!$I17942)+1,FIND("]",GL_Paste!$I17942)-FIND("[",GL_Paste!$I17942)-1),"")))</f>
        <v/>
      </c>
      <c r="D17945">
        <f>IF(GL_Paste!$B17942="","",IFERROR(INDEX(DeptName,MATCH($C17945,DeptTag,0)),"UNALLOCATED"))</f>
        <v/>
      </c>
      <c r="E17945">
        <f>IF(GL_Paste!$B17942="","",IFERROR(INDEX(AcctCat,MATCH(GL_Paste!$B17942&amp;"",AcctCode,0)),"UNKNOWN"))</f>
        <v/>
      </c>
      <c r="F17945">
        <f>IF(GL_Paste!$B17942="","",IFERROR(INDEX(AcctSub,MATCH(GL_Paste!$B17942&amp;"",AcctCode,0)),"UNKNOWN"))</f>
        <v/>
      </c>
    </row>
    <row r="17946">
      <c r="A17946" s="40">
        <f>IF(GL_Paste!$B17943="","",N(GL_Paste!$H17943)-N(GL_Paste!$G17943))</f>
        <v/>
      </c>
      <c r="B17946" s="43">
        <f>IF(GL_Paste!$B17943="","",DATE(YEAR(GL_Paste!$E17943),MONTH(GL_Paste!$E17943),1))</f>
        <v/>
      </c>
      <c r="C17946">
        <f>IF(GL_Paste!$B17943="","",IF(TRIM(GL_Paste!$M17943)&lt;&gt;"",TRIM(GL_Paste!$M17943),IFERROR(MID(GL_Paste!$I17943,FIND("[",GL_Paste!$I17943)+1,FIND("]",GL_Paste!$I17943)-FIND("[",GL_Paste!$I17943)-1),"")))</f>
        <v/>
      </c>
      <c r="D17946">
        <f>IF(GL_Paste!$B17943="","",IFERROR(INDEX(DeptName,MATCH($C17946,DeptTag,0)),"UNALLOCATED"))</f>
        <v/>
      </c>
      <c r="E17946">
        <f>IF(GL_Paste!$B17943="","",IFERROR(INDEX(AcctCat,MATCH(GL_Paste!$B17943&amp;"",AcctCode,0)),"UNKNOWN"))</f>
        <v/>
      </c>
      <c r="F17946">
        <f>IF(GL_Paste!$B17943="","",IFERROR(INDEX(AcctSub,MATCH(GL_Paste!$B17943&amp;"",AcctCode,0)),"UNKNOWN"))</f>
        <v/>
      </c>
    </row>
    <row r="17947">
      <c r="A17947" s="40">
        <f>IF(GL_Paste!$B17944="","",N(GL_Paste!$H17944)-N(GL_Paste!$G17944))</f>
        <v/>
      </c>
      <c r="B17947" s="43">
        <f>IF(GL_Paste!$B17944="","",DATE(YEAR(GL_Paste!$E17944),MONTH(GL_Paste!$E17944),1))</f>
        <v/>
      </c>
      <c r="C17947">
        <f>IF(GL_Paste!$B17944="","",IF(TRIM(GL_Paste!$M17944)&lt;&gt;"",TRIM(GL_Paste!$M17944),IFERROR(MID(GL_Paste!$I17944,FIND("[",GL_Paste!$I17944)+1,FIND("]",GL_Paste!$I17944)-FIND("[",GL_Paste!$I17944)-1),"")))</f>
        <v/>
      </c>
      <c r="D17947">
        <f>IF(GL_Paste!$B17944="","",IFERROR(INDEX(DeptName,MATCH($C17947,DeptTag,0)),"UNALLOCATED"))</f>
        <v/>
      </c>
      <c r="E17947">
        <f>IF(GL_Paste!$B17944="","",IFERROR(INDEX(AcctCat,MATCH(GL_Paste!$B17944&amp;"",AcctCode,0)),"UNKNOWN"))</f>
        <v/>
      </c>
      <c r="F17947">
        <f>IF(GL_Paste!$B17944="","",IFERROR(INDEX(AcctSub,MATCH(GL_Paste!$B17944&amp;"",AcctCode,0)),"UNKNOWN"))</f>
        <v/>
      </c>
    </row>
    <row r="17948">
      <c r="A17948" s="40">
        <f>IF(GL_Paste!$B17945="","",N(GL_Paste!$H17945)-N(GL_Paste!$G17945))</f>
        <v/>
      </c>
      <c r="B17948" s="43">
        <f>IF(GL_Paste!$B17945="","",DATE(YEAR(GL_Paste!$E17945),MONTH(GL_Paste!$E17945),1))</f>
        <v/>
      </c>
      <c r="C17948">
        <f>IF(GL_Paste!$B17945="","",IF(TRIM(GL_Paste!$M17945)&lt;&gt;"",TRIM(GL_Paste!$M17945),IFERROR(MID(GL_Paste!$I17945,FIND("[",GL_Paste!$I17945)+1,FIND("]",GL_Paste!$I17945)-FIND("[",GL_Paste!$I17945)-1),"")))</f>
        <v/>
      </c>
      <c r="D17948">
        <f>IF(GL_Paste!$B17945="","",IFERROR(INDEX(DeptName,MATCH($C17948,DeptTag,0)),"UNALLOCATED"))</f>
        <v/>
      </c>
      <c r="E17948">
        <f>IF(GL_Paste!$B17945="","",IFERROR(INDEX(AcctCat,MATCH(GL_Paste!$B17945&amp;"",AcctCode,0)),"UNKNOWN"))</f>
        <v/>
      </c>
      <c r="F17948">
        <f>IF(GL_Paste!$B17945="","",IFERROR(INDEX(AcctSub,MATCH(GL_Paste!$B17945&amp;"",AcctCode,0)),"UNKNOWN"))</f>
        <v/>
      </c>
    </row>
    <row r="17949">
      <c r="A17949" s="40">
        <f>IF(GL_Paste!$B17946="","",N(GL_Paste!$H17946)-N(GL_Paste!$G17946))</f>
        <v/>
      </c>
      <c r="B17949" s="43">
        <f>IF(GL_Paste!$B17946="","",DATE(YEAR(GL_Paste!$E17946),MONTH(GL_Paste!$E17946),1))</f>
        <v/>
      </c>
      <c r="C17949">
        <f>IF(GL_Paste!$B17946="","",IF(TRIM(GL_Paste!$M17946)&lt;&gt;"",TRIM(GL_Paste!$M17946),IFERROR(MID(GL_Paste!$I17946,FIND("[",GL_Paste!$I17946)+1,FIND("]",GL_Paste!$I17946)-FIND("[",GL_Paste!$I17946)-1),"")))</f>
        <v/>
      </c>
      <c r="D17949">
        <f>IF(GL_Paste!$B17946="","",IFERROR(INDEX(DeptName,MATCH($C17949,DeptTag,0)),"UNALLOCATED"))</f>
        <v/>
      </c>
      <c r="E17949">
        <f>IF(GL_Paste!$B17946="","",IFERROR(INDEX(AcctCat,MATCH(GL_Paste!$B17946&amp;"",AcctCode,0)),"UNKNOWN"))</f>
        <v/>
      </c>
      <c r="F17949">
        <f>IF(GL_Paste!$B17946="","",IFERROR(INDEX(AcctSub,MATCH(GL_Paste!$B17946&amp;"",AcctCode,0)),"UNKNOWN"))</f>
        <v/>
      </c>
    </row>
    <row r="17950">
      <c r="A17950" s="40">
        <f>IF(GL_Paste!$B17947="","",N(GL_Paste!$H17947)-N(GL_Paste!$G17947))</f>
        <v/>
      </c>
      <c r="B17950" s="43">
        <f>IF(GL_Paste!$B17947="","",DATE(YEAR(GL_Paste!$E17947),MONTH(GL_Paste!$E17947),1))</f>
        <v/>
      </c>
      <c r="C17950">
        <f>IF(GL_Paste!$B17947="","",IF(TRIM(GL_Paste!$M17947)&lt;&gt;"",TRIM(GL_Paste!$M17947),IFERROR(MID(GL_Paste!$I17947,FIND("[",GL_Paste!$I17947)+1,FIND("]",GL_Paste!$I17947)-FIND("[",GL_Paste!$I17947)-1),"")))</f>
        <v/>
      </c>
      <c r="D17950">
        <f>IF(GL_Paste!$B17947="","",IFERROR(INDEX(DeptName,MATCH($C17950,DeptTag,0)),"UNALLOCATED"))</f>
        <v/>
      </c>
      <c r="E17950">
        <f>IF(GL_Paste!$B17947="","",IFERROR(INDEX(AcctCat,MATCH(GL_Paste!$B17947&amp;"",AcctCode,0)),"UNKNOWN"))</f>
        <v/>
      </c>
      <c r="F17950">
        <f>IF(GL_Paste!$B17947="","",IFERROR(INDEX(AcctSub,MATCH(GL_Paste!$B17947&amp;"",AcctCode,0)),"UNKNOWN"))</f>
        <v/>
      </c>
    </row>
    <row r="17951">
      <c r="A17951" s="40">
        <f>IF(GL_Paste!$B17948="","",N(GL_Paste!$H17948)-N(GL_Paste!$G17948))</f>
        <v/>
      </c>
      <c r="B17951" s="43">
        <f>IF(GL_Paste!$B17948="","",DATE(YEAR(GL_Paste!$E17948),MONTH(GL_Paste!$E17948),1))</f>
        <v/>
      </c>
      <c r="C17951">
        <f>IF(GL_Paste!$B17948="","",IF(TRIM(GL_Paste!$M17948)&lt;&gt;"",TRIM(GL_Paste!$M17948),IFERROR(MID(GL_Paste!$I17948,FIND("[",GL_Paste!$I17948)+1,FIND("]",GL_Paste!$I17948)-FIND("[",GL_Paste!$I17948)-1),"")))</f>
        <v/>
      </c>
      <c r="D17951">
        <f>IF(GL_Paste!$B17948="","",IFERROR(INDEX(DeptName,MATCH($C17951,DeptTag,0)),"UNALLOCATED"))</f>
        <v/>
      </c>
      <c r="E17951">
        <f>IF(GL_Paste!$B17948="","",IFERROR(INDEX(AcctCat,MATCH(GL_Paste!$B17948&amp;"",AcctCode,0)),"UNKNOWN"))</f>
        <v/>
      </c>
      <c r="F17951">
        <f>IF(GL_Paste!$B17948="","",IFERROR(INDEX(AcctSub,MATCH(GL_Paste!$B17948&amp;"",AcctCode,0)),"UNKNOWN"))</f>
        <v/>
      </c>
    </row>
    <row r="17952">
      <c r="A17952" s="40">
        <f>IF(GL_Paste!$B17949="","",N(GL_Paste!$H17949)-N(GL_Paste!$G17949))</f>
        <v/>
      </c>
      <c r="B17952" s="43">
        <f>IF(GL_Paste!$B17949="","",DATE(YEAR(GL_Paste!$E17949),MONTH(GL_Paste!$E17949),1))</f>
        <v/>
      </c>
      <c r="C17952">
        <f>IF(GL_Paste!$B17949="","",IF(TRIM(GL_Paste!$M17949)&lt;&gt;"",TRIM(GL_Paste!$M17949),IFERROR(MID(GL_Paste!$I17949,FIND("[",GL_Paste!$I17949)+1,FIND("]",GL_Paste!$I17949)-FIND("[",GL_Paste!$I17949)-1),"")))</f>
        <v/>
      </c>
      <c r="D17952">
        <f>IF(GL_Paste!$B17949="","",IFERROR(INDEX(DeptName,MATCH($C17952,DeptTag,0)),"UNALLOCATED"))</f>
        <v/>
      </c>
      <c r="E17952">
        <f>IF(GL_Paste!$B17949="","",IFERROR(INDEX(AcctCat,MATCH(GL_Paste!$B17949&amp;"",AcctCode,0)),"UNKNOWN"))</f>
        <v/>
      </c>
      <c r="F17952">
        <f>IF(GL_Paste!$B17949="","",IFERROR(INDEX(AcctSub,MATCH(GL_Paste!$B17949&amp;"",AcctCode,0)),"UNKNOWN"))</f>
        <v/>
      </c>
    </row>
    <row r="17953">
      <c r="A17953" s="40">
        <f>IF(GL_Paste!$B17950="","",N(GL_Paste!$H17950)-N(GL_Paste!$G17950))</f>
        <v/>
      </c>
      <c r="B17953" s="43">
        <f>IF(GL_Paste!$B17950="","",DATE(YEAR(GL_Paste!$E17950),MONTH(GL_Paste!$E17950),1))</f>
        <v/>
      </c>
      <c r="C17953">
        <f>IF(GL_Paste!$B17950="","",IF(TRIM(GL_Paste!$M17950)&lt;&gt;"",TRIM(GL_Paste!$M17950),IFERROR(MID(GL_Paste!$I17950,FIND("[",GL_Paste!$I17950)+1,FIND("]",GL_Paste!$I17950)-FIND("[",GL_Paste!$I17950)-1),"")))</f>
        <v/>
      </c>
      <c r="D17953">
        <f>IF(GL_Paste!$B17950="","",IFERROR(INDEX(DeptName,MATCH($C17953,DeptTag,0)),"UNALLOCATED"))</f>
        <v/>
      </c>
      <c r="E17953">
        <f>IF(GL_Paste!$B17950="","",IFERROR(INDEX(AcctCat,MATCH(GL_Paste!$B17950&amp;"",AcctCode,0)),"UNKNOWN"))</f>
        <v/>
      </c>
      <c r="F17953">
        <f>IF(GL_Paste!$B17950="","",IFERROR(INDEX(AcctSub,MATCH(GL_Paste!$B17950&amp;"",AcctCode,0)),"UNKNOWN"))</f>
        <v/>
      </c>
    </row>
    <row r="17954">
      <c r="A17954" s="40">
        <f>IF(GL_Paste!$B17951="","",N(GL_Paste!$H17951)-N(GL_Paste!$G17951))</f>
        <v/>
      </c>
      <c r="B17954" s="43">
        <f>IF(GL_Paste!$B17951="","",DATE(YEAR(GL_Paste!$E17951),MONTH(GL_Paste!$E17951),1))</f>
        <v/>
      </c>
      <c r="C17954">
        <f>IF(GL_Paste!$B17951="","",IF(TRIM(GL_Paste!$M17951)&lt;&gt;"",TRIM(GL_Paste!$M17951),IFERROR(MID(GL_Paste!$I17951,FIND("[",GL_Paste!$I17951)+1,FIND("]",GL_Paste!$I17951)-FIND("[",GL_Paste!$I17951)-1),"")))</f>
        <v/>
      </c>
      <c r="D17954">
        <f>IF(GL_Paste!$B17951="","",IFERROR(INDEX(DeptName,MATCH($C17954,DeptTag,0)),"UNALLOCATED"))</f>
        <v/>
      </c>
      <c r="E17954">
        <f>IF(GL_Paste!$B17951="","",IFERROR(INDEX(AcctCat,MATCH(GL_Paste!$B17951&amp;"",AcctCode,0)),"UNKNOWN"))</f>
        <v/>
      </c>
      <c r="F17954">
        <f>IF(GL_Paste!$B17951="","",IFERROR(INDEX(AcctSub,MATCH(GL_Paste!$B17951&amp;"",AcctCode,0)),"UNKNOWN"))</f>
        <v/>
      </c>
    </row>
    <row r="17955">
      <c r="A17955" s="40">
        <f>IF(GL_Paste!$B17952="","",N(GL_Paste!$H17952)-N(GL_Paste!$G17952))</f>
        <v/>
      </c>
      <c r="B17955" s="43">
        <f>IF(GL_Paste!$B17952="","",DATE(YEAR(GL_Paste!$E17952),MONTH(GL_Paste!$E17952),1))</f>
        <v/>
      </c>
      <c r="C17955">
        <f>IF(GL_Paste!$B17952="","",IF(TRIM(GL_Paste!$M17952)&lt;&gt;"",TRIM(GL_Paste!$M17952),IFERROR(MID(GL_Paste!$I17952,FIND("[",GL_Paste!$I17952)+1,FIND("]",GL_Paste!$I17952)-FIND("[",GL_Paste!$I17952)-1),"")))</f>
        <v/>
      </c>
      <c r="D17955">
        <f>IF(GL_Paste!$B17952="","",IFERROR(INDEX(DeptName,MATCH($C17955,DeptTag,0)),"UNALLOCATED"))</f>
        <v/>
      </c>
      <c r="E17955">
        <f>IF(GL_Paste!$B17952="","",IFERROR(INDEX(AcctCat,MATCH(GL_Paste!$B17952&amp;"",AcctCode,0)),"UNKNOWN"))</f>
        <v/>
      </c>
      <c r="F17955">
        <f>IF(GL_Paste!$B17952="","",IFERROR(INDEX(AcctSub,MATCH(GL_Paste!$B17952&amp;"",AcctCode,0)),"UNKNOWN"))</f>
        <v/>
      </c>
    </row>
    <row r="17956">
      <c r="A17956" s="40">
        <f>IF(GL_Paste!$B17953="","",N(GL_Paste!$H17953)-N(GL_Paste!$G17953))</f>
        <v/>
      </c>
      <c r="B17956" s="43">
        <f>IF(GL_Paste!$B17953="","",DATE(YEAR(GL_Paste!$E17953),MONTH(GL_Paste!$E17953),1))</f>
        <v/>
      </c>
      <c r="C17956">
        <f>IF(GL_Paste!$B17953="","",IF(TRIM(GL_Paste!$M17953)&lt;&gt;"",TRIM(GL_Paste!$M17953),IFERROR(MID(GL_Paste!$I17953,FIND("[",GL_Paste!$I17953)+1,FIND("]",GL_Paste!$I17953)-FIND("[",GL_Paste!$I17953)-1),"")))</f>
        <v/>
      </c>
      <c r="D17956">
        <f>IF(GL_Paste!$B17953="","",IFERROR(INDEX(DeptName,MATCH($C17956,DeptTag,0)),"UNALLOCATED"))</f>
        <v/>
      </c>
      <c r="E17956">
        <f>IF(GL_Paste!$B17953="","",IFERROR(INDEX(AcctCat,MATCH(GL_Paste!$B17953&amp;"",AcctCode,0)),"UNKNOWN"))</f>
        <v/>
      </c>
      <c r="F17956">
        <f>IF(GL_Paste!$B17953="","",IFERROR(INDEX(AcctSub,MATCH(GL_Paste!$B17953&amp;"",AcctCode,0)),"UNKNOWN"))</f>
        <v/>
      </c>
    </row>
    <row r="17957">
      <c r="A17957" s="40">
        <f>IF(GL_Paste!$B17954="","",N(GL_Paste!$H17954)-N(GL_Paste!$G17954))</f>
        <v/>
      </c>
      <c r="B17957" s="43">
        <f>IF(GL_Paste!$B17954="","",DATE(YEAR(GL_Paste!$E17954),MONTH(GL_Paste!$E17954),1))</f>
        <v/>
      </c>
      <c r="C17957">
        <f>IF(GL_Paste!$B17954="","",IF(TRIM(GL_Paste!$M17954)&lt;&gt;"",TRIM(GL_Paste!$M17954),IFERROR(MID(GL_Paste!$I17954,FIND("[",GL_Paste!$I17954)+1,FIND("]",GL_Paste!$I17954)-FIND("[",GL_Paste!$I17954)-1),"")))</f>
        <v/>
      </c>
      <c r="D17957">
        <f>IF(GL_Paste!$B17954="","",IFERROR(INDEX(DeptName,MATCH($C17957,DeptTag,0)),"UNALLOCATED"))</f>
        <v/>
      </c>
      <c r="E17957">
        <f>IF(GL_Paste!$B17954="","",IFERROR(INDEX(AcctCat,MATCH(GL_Paste!$B17954&amp;"",AcctCode,0)),"UNKNOWN"))</f>
        <v/>
      </c>
      <c r="F17957">
        <f>IF(GL_Paste!$B17954="","",IFERROR(INDEX(AcctSub,MATCH(GL_Paste!$B17954&amp;"",AcctCode,0)),"UNKNOWN"))</f>
        <v/>
      </c>
    </row>
    <row r="17958">
      <c r="A17958" s="40">
        <f>IF(GL_Paste!$B17955="","",N(GL_Paste!$H17955)-N(GL_Paste!$G17955))</f>
        <v/>
      </c>
      <c r="B17958" s="43">
        <f>IF(GL_Paste!$B17955="","",DATE(YEAR(GL_Paste!$E17955),MONTH(GL_Paste!$E17955),1))</f>
        <v/>
      </c>
      <c r="C17958">
        <f>IF(GL_Paste!$B17955="","",IF(TRIM(GL_Paste!$M17955)&lt;&gt;"",TRIM(GL_Paste!$M17955),IFERROR(MID(GL_Paste!$I17955,FIND("[",GL_Paste!$I17955)+1,FIND("]",GL_Paste!$I17955)-FIND("[",GL_Paste!$I17955)-1),"")))</f>
        <v/>
      </c>
      <c r="D17958">
        <f>IF(GL_Paste!$B17955="","",IFERROR(INDEX(DeptName,MATCH($C17958,DeptTag,0)),"UNALLOCATED"))</f>
        <v/>
      </c>
      <c r="E17958">
        <f>IF(GL_Paste!$B17955="","",IFERROR(INDEX(AcctCat,MATCH(GL_Paste!$B17955&amp;"",AcctCode,0)),"UNKNOWN"))</f>
        <v/>
      </c>
      <c r="F17958">
        <f>IF(GL_Paste!$B17955="","",IFERROR(INDEX(AcctSub,MATCH(GL_Paste!$B17955&amp;"",AcctCode,0)),"UNKNOWN"))</f>
        <v/>
      </c>
    </row>
    <row r="17959">
      <c r="A17959" s="40">
        <f>IF(GL_Paste!$B17956="","",N(GL_Paste!$H17956)-N(GL_Paste!$G17956))</f>
        <v/>
      </c>
      <c r="B17959" s="43">
        <f>IF(GL_Paste!$B17956="","",DATE(YEAR(GL_Paste!$E17956),MONTH(GL_Paste!$E17956),1))</f>
        <v/>
      </c>
      <c r="C17959">
        <f>IF(GL_Paste!$B17956="","",IF(TRIM(GL_Paste!$M17956)&lt;&gt;"",TRIM(GL_Paste!$M17956),IFERROR(MID(GL_Paste!$I17956,FIND("[",GL_Paste!$I17956)+1,FIND("]",GL_Paste!$I17956)-FIND("[",GL_Paste!$I17956)-1),"")))</f>
        <v/>
      </c>
      <c r="D17959">
        <f>IF(GL_Paste!$B17956="","",IFERROR(INDEX(DeptName,MATCH($C17959,DeptTag,0)),"UNALLOCATED"))</f>
        <v/>
      </c>
      <c r="E17959">
        <f>IF(GL_Paste!$B17956="","",IFERROR(INDEX(AcctCat,MATCH(GL_Paste!$B17956&amp;"",AcctCode,0)),"UNKNOWN"))</f>
        <v/>
      </c>
      <c r="F17959">
        <f>IF(GL_Paste!$B17956="","",IFERROR(INDEX(AcctSub,MATCH(GL_Paste!$B17956&amp;"",AcctCode,0)),"UNKNOWN"))</f>
        <v/>
      </c>
    </row>
    <row r="17960">
      <c r="A17960" s="40">
        <f>IF(GL_Paste!$B17957="","",N(GL_Paste!$H17957)-N(GL_Paste!$G17957))</f>
        <v/>
      </c>
      <c r="B17960" s="43">
        <f>IF(GL_Paste!$B17957="","",DATE(YEAR(GL_Paste!$E17957),MONTH(GL_Paste!$E17957),1))</f>
        <v/>
      </c>
      <c r="C17960">
        <f>IF(GL_Paste!$B17957="","",IF(TRIM(GL_Paste!$M17957)&lt;&gt;"",TRIM(GL_Paste!$M17957),IFERROR(MID(GL_Paste!$I17957,FIND("[",GL_Paste!$I17957)+1,FIND("]",GL_Paste!$I17957)-FIND("[",GL_Paste!$I17957)-1),"")))</f>
        <v/>
      </c>
      <c r="D17960">
        <f>IF(GL_Paste!$B17957="","",IFERROR(INDEX(DeptName,MATCH($C17960,DeptTag,0)),"UNALLOCATED"))</f>
        <v/>
      </c>
      <c r="E17960">
        <f>IF(GL_Paste!$B17957="","",IFERROR(INDEX(AcctCat,MATCH(GL_Paste!$B17957&amp;"",AcctCode,0)),"UNKNOWN"))</f>
        <v/>
      </c>
      <c r="F17960">
        <f>IF(GL_Paste!$B17957="","",IFERROR(INDEX(AcctSub,MATCH(GL_Paste!$B17957&amp;"",AcctCode,0)),"UNKNOWN"))</f>
        <v/>
      </c>
    </row>
    <row r="17961">
      <c r="A17961" s="40">
        <f>IF(GL_Paste!$B17958="","",N(GL_Paste!$H17958)-N(GL_Paste!$G17958))</f>
        <v/>
      </c>
      <c r="B17961" s="43">
        <f>IF(GL_Paste!$B17958="","",DATE(YEAR(GL_Paste!$E17958),MONTH(GL_Paste!$E17958),1))</f>
        <v/>
      </c>
      <c r="C17961">
        <f>IF(GL_Paste!$B17958="","",IF(TRIM(GL_Paste!$M17958)&lt;&gt;"",TRIM(GL_Paste!$M17958),IFERROR(MID(GL_Paste!$I17958,FIND("[",GL_Paste!$I17958)+1,FIND("]",GL_Paste!$I17958)-FIND("[",GL_Paste!$I17958)-1),"")))</f>
        <v/>
      </c>
      <c r="D17961">
        <f>IF(GL_Paste!$B17958="","",IFERROR(INDEX(DeptName,MATCH($C17961,DeptTag,0)),"UNALLOCATED"))</f>
        <v/>
      </c>
      <c r="E17961">
        <f>IF(GL_Paste!$B17958="","",IFERROR(INDEX(AcctCat,MATCH(GL_Paste!$B17958&amp;"",AcctCode,0)),"UNKNOWN"))</f>
        <v/>
      </c>
      <c r="F17961">
        <f>IF(GL_Paste!$B17958="","",IFERROR(INDEX(AcctSub,MATCH(GL_Paste!$B17958&amp;"",AcctCode,0)),"UNKNOWN"))</f>
        <v/>
      </c>
    </row>
    <row r="17962">
      <c r="A17962" s="40">
        <f>IF(GL_Paste!$B17959="","",N(GL_Paste!$H17959)-N(GL_Paste!$G17959))</f>
        <v/>
      </c>
      <c r="B17962" s="43">
        <f>IF(GL_Paste!$B17959="","",DATE(YEAR(GL_Paste!$E17959),MONTH(GL_Paste!$E17959),1))</f>
        <v/>
      </c>
      <c r="C17962">
        <f>IF(GL_Paste!$B17959="","",IF(TRIM(GL_Paste!$M17959)&lt;&gt;"",TRIM(GL_Paste!$M17959),IFERROR(MID(GL_Paste!$I17959,FIND("[",GL_Paste!$I17959)+1,FIND("]",GL_Paste!$I17959)-FIND("[",GL_Paste!$I17959)-1),"")))</f>
        <v/>
      </c>
      <c r="D17962">
        <f>IF(GL_Paste!$B17959="","",IFERROR(INDEX(DeptName,MATCH($C17962,DeptTag,0)),"UNALLOCATED"))</f>
        <v/>
      </c>
      <c r="E17962">
        <f>IF(GL_Paste!$B17959="","",IFERROR(INDEX(AcctCat,MATCH(GL_Paste!$B17959&amp;"",AcctCode,0)),"UNKNOWN"))</f>
        <v/>
      </c>
      <c r="F17962">
        <f>IF(GL_Paste!$B17959="","",IFERROR(INDEX(AcctSub,MATCH(GL_Paste!$B17959&amp;"",AcctCode,0)),"UNKNOWN"))</f>
        <v/>
      </c>
    </row>
    <row r="17963">
      <c r="A17963" s="40">
        <f>IF(GL_Paste!$B17960="","",N(GL_Paste!$H17960)-N(GL_Paste!$G17960))</f>
        <v/>
      </c>
      <c r="B17963" s="43">
        <f>IF(GL_Paste!$B17960="","",DATE(YEAR(GL_Paste!$E17960),MONTH(GL_Paste!$E17960),1))</f>
        <v/>
      </c>
      <c r="C17963">
        <f>IF(GL_Paste!$B17960="","",IF(TRIM(GL_Paste!$M17960)&lt;&gt;"",TRIM(GL_Paste!$M17960),IFERROR(MID(GL_Paste!$I17960,FIND("[",GL_Paste!$I17960)+1,FIND("]",GL_Paste!$I17960)-FIND("[",GL_Paste!$I17960)-1),"")))</f>
        <v/>
      </c>
      <c r="D17963">
        <f>IF(GL_Paste!$B17960="","",IFERROR(INDEX(DeptName,MATCH($C17963,DeptTag,0)),"UNALLOCATED"))</f>
        <v/>
      </c>
      <c r="E17963">
        <f>IF(GL_Paste!$B17960="","",IFERROR(INDEX(AcctCat,MATCH(GL_Paste!$B17960&amp;"",AcctCode,0)),"UNKNOWN"))</f>
        <v/>
      </c>
      <c r="F17963">
        <f>IF(GL_Paste!$B17960="","",IFERROR(INDEX(AcctSub,MATCH(GL_Paste!$B17960&amp;"",AcctCode,0)),"UNKNOWN"))</f>
        <v/>
      </c>
    </row>
    <row r="17964">
      <c r="A17964" s="40">
        <f>IF(GL_Paste!$B17961="","",N(GL_Paste!$H17961)-N(GL_Paste!$G17961))</f>
        <v/>
      </c>
      <c r="B17964" s="43">
        <f>IF(GL_Paste!$B17961="","",DATE(YEAR(GL_Paste!$E17961),MONTH(GL_Paste!$E17961),1))</f>
        <v/>
      </c>
      <c r="C17964">
        <f>IF(GL_Paste!$B17961="","",IF(TRIM(GL_Paste!$M17961)&lt;&gt;"",TRIM(GL_Paste!$M17961),IFERROR(MID(GL_Paste!$I17961,FIND("[",GL_Paste!$I17961)+1,FIND("]",GL_Paste!$I17961)-FIND("[",GL_Paste!$I17961)-1),"")))</f>
        <v/>
      </c>
      <c r="D17964">
        <f>IF(GL_Paste!$B17961="","",IFERROR(INDEX(DeptName,MATCH($C17964,DeptTag,0)),"UNALLOCATED"))</f>
        <v/>
      </c>
      <c r="E17964">
        <f>IF(GL_Paste!$B17961="","",IFERROR(INDEX(AcctCat,MATCH(GL_Paste!$B17961&amp;"",AcctCode,0)),"UNKNOWN"))</f>
        <v/>
      </c>
      <c r="F17964">
        <f>IF(GL_Paste!$B17961="","",IFERROR(INDEX(AcctSub,MATCH(GL_Paste!$B17961&amp;"",AcctCode,0)),"UNKNOWN"))</f>
        <v/>
      </c>
    </row>
    <row r="17965">
      <c r="A17965" s="40">
        <f>IF(GL_Paste!$B17962="","",N(GL_Paste!$H17962)-N(GL_Paste!$G17962))</f>
        <v/>
      </c>
      <c r="B17965" s="43">
        <f>IF(GL_Paste!$B17962="","",DATE(YEAR(GL_Paste!$E17962),MONTH(GL_Paste!$E17962),1))</f>
        <v/>
      </c>
      <c r="C17965">
        <f>IF(GL_Paste!$B17962="","",IF(TRIM(GL_Paste!$M17962)&lt;&gt;"",TRIM(GL_Paste!$M17962),IFERROR(MID(GL_Paste!$I17962,FIND("[",GL_Paste!$I17962)+1,FIND("]",GL_Paste!$I17962)-FIND("[",GL_Paste!$I17962)-1),"")))</f>
        <v/>
      </c>
      <c r="D17965">
        <f>IF(GL_Paste!$B17962="","",IFERROR(INDEX(DeptName,MATCH($C17965,DeptTag,0)),"UNALLOCATED"))</f>
        <v/>
      </c>
      <c r="E17965">
        <f>IF(GL_Paste!$B17962="","",IFERROR(INDEX(AcctCat,MATCH(GL_Paste!$B17962&amp;"",AcctCode,0)),"UNKNOWN"))</f>
        <v/>
      </c>
      <c r="F17965">
        <f>IF(GL_Paste!$B17962="","",IFERROR(INDEX(AcctSub,MATCH(GL_Paste!$B17962&amp;"",AcctCode,0)),"UNKNOWN"))</f>
        <v/>
      </c>
    </row>
    <row r="17966">
      <c r="A17966" s="40">
        <f>IF(GL_Paste!$B17963="","",N(GL_Paste!$H17963)-N(GL_Paste!$G17963))</f>
        <v/>
      </c>
      <c r="B17966" s="43">
        <f>IF(GL_Paste!$B17963="","",DATE(YEAR(GL_Paste!$E17963),MONTH(GL_Paste!$E17963),1))</f>
        <v/>
      </c>
      <c r="C17966">
        <f>IF(GL_Paste!$B17963="","",IF(TRIM(GL_Paste!$M17963)&lt;&gt;"",TRIM(GL_Paste!$M17963),IFERROR(MID(GL_Paste!$I17963,FIND("[",GL_Paste!$I17963)+1,FIND("]",GL_Paste!$I17963)-FIND("[",GL_Paste!$I17963)-1),"")))</f>
        <v/>
      </c>
      <c r="D17966">
        <f>IF(GL_Paste!$B17963="","",IFERROR(INDEX(DeptName,MATCH($C17966,DeptTag,0)),"UNALLOCATED"))</f>
        <v/>
      </c>
      <c r="E17966">
        <f>IF(GL_Paste!$B17963="","",IFERROR(INDEX(AcctCat,MATCH(GL_Paste!$B17963&amp;"",AcctCode,0)),"UNKNOWN"))</f>
        <v/>
      </c>
      <c r="F17966">
        <f>IF(GL_Paste!$B17963="","",IFERROR(INDEX(AcctSub,MATCH(GL_Paste!$B17963&amp;"",AcctCode,0)),"UNKNOWN"))</f>
        <v/>
      </c>
    </row>
    <row r="17967">
      <c r="A17967" s="40">
        <f>IF(GL_Paste!$B17964="","",N(GL_Paste!$H17964)-N(GL_Paste!$G17964))</f>
        <v/>
      </c>
      <c r="B17967" s="43">
        <f>IF(GL_Paste!$B17964="","",DATE(YEAR(GL_Paste!$E17964),MONTH(GL_Paste!$E17964),1))</f>
        <v/>
      </c>
      <c r="C17967">
        <f>IF(GL_Paste!$B17964="","",IF(TRIM(GL_Paste!$M17964)&lt;&gt;"",TRIM(GL_Paste!$M17964),IFERROR(MID(GL_Paste!$I17964,FIND("[",GL_Paste!$I17964)+1,FIND("]",GL_Paste!$I17964)-FIND("[",GL_Paste!$I17964)-1),"")))</f>
        <v/>
      </c>
      <c r="D17967">
        <f>IF(GL_Paste!$B17964="","",IFERROR(INDEX(DeptName,MATCH($C17967,DeptTag,0)),"UNALLOCATED"))</f>
        <v/>
      </c>
      <c r="E17967">
        <f>IF(GL_Paste!$B17964="","",IFERROR(INDEX(AcctCat,MATCH(GL_Paste!$B17964&amp;"",AcctCode,0)),"UNKNOWN"))</f>
        <v/>
      </c>
      <c r="F17967">
        <f>IF(GL_Paste!$B17964="","",IFERROR(INDEX(AcctSub,MATCH(GL_Paste!$B17964&amp;"",AcctCode,0)),"UNKNOWN"))</f>
        <v/>
      </c>
    </row>
    <row r="17968">
      <c r="A17968" s="40">
        <f>IF(GL_Paste!$B17965="","",N(GL_Paste!$H17965)-N(GL_Paste!$G17965))</f>
        <v/>
      </c>
      <c r="B17968" s="43">
        <f>IF(GL_Paste!$B17965="","",DATE(YEAR(GL_Paste!$E17965),MONTH(GL_Paste!$E17965),1))</f>
        <v/>
      </c>
      <c r="C17968">
        <f>IF(GL_Paste!$B17965="","",IF(TRIM(GL_Paste!$M17965)&lt;&gt;"",TRIM(GL_Paste!$M17965),IFERROR(MID(GL_Paste!$I17965,FIND("[",GL_Paste!$I17965)+1,FIND("]",GL_Paste!$I17965)-FIND("[",GL_Paste!$I17965)-1),"")))</f>
        <v/>
      </c>
      <c r="D17968">
        <f>IF(GL_Paste!$B17965="","",IFERROR(INDEX(DeptName,MATCH($C17968,DeptTag,0)),"UNALLOCATED"))</f>
        <v/>
      </c>
      <c r="E17968">
        <f>IF(GL_Paste!$B17965="","",IFERROR(INDEX(AcctCat,MATCH(GL_Paste!$B17965&amp;"",AcctCode,0)),"UNKNOWN"))</f>
        <v/>
      </c>
      <c r="F17968">
        <f>IF(GL_Paste!$B17965="","",IFERROR(INDEX(AcctSub,MATCH(GL_Paste!$B17965&amp;"",AcctCode,0)),"UNKNOWN"))</f>
        <v/>
      </c>
    </row>
    <row r="17969">
      <c r="A17969" s="40">
        <f>IF(GL_Paste!$B17966="","",N(GL_Paste!$H17966)-N(GL_Paste!$G17966))</f>
        <v/>
      </c>
      <c r="B17969" s="43">
        <f>IF(GL_Paste!$B17966="","",DATE(YEAR(GL_Paste!$E17966),MONTH(GL_Paste!$E17966),1))</f>
        <v/>
      </c>
      <c r="C17969">
        <f>IF(GL_Paste!$B17966="","",IF(TRIM(GL_Paste!$M17966)&lt;&gt;"",TRIM(GL_Paste!$M17966),IFERROR(MID(GL_Paste!$I17966,FIND("[",GL_Paste!$I17966)+1,FIND("]",GL_Paste!$I17966)-FIND("[",GL_Paste!$I17966)-1),"")))</f>
        <v/>
      </c>
      <c r="D17969">
        <f>IF(GL_Paste!$B17966="","",IFERROR(INDEX(DeptName,MATCH($C17969,DeptTag,0)),"UNALLOCATED"))</f>
        <v/>
      </c>
      <c r="E17969">
        <f>IF(GL_Paste!$B17966="","",IFERROR(INDEX(AcctCat,MATCH(GL_Paste!$B17966&amp;"",AcctCode,0)),"UNKNOWN"))</f>
        <v/>
      </c>
      <c r="F17969">
        <f>IF(GL_Paste!$B17966="","",IFERROR(INDEX(AcctSub,MATCH(GL_Paste!$B17966&amp;"",AcctCode,0)),"UNKNOWN"))</f>
        <v/>
      </c>
    </row>
    <row r="17970">
      <c r="A17970" s="40">
        <f>IF(GL_Paste!$B17967="","",N(GL_Paste!$H17967)-N(GL_Paste!$G17967))</f>
        <v/>
      </c>
      <c r="B17970" s="43">
        <f>IF(GL_Paste!$B17967="","",DATE(YEAR(GL_Paste!$E17967),MONTH(GL_Paste!$E17967),1))</f>
        <v/>
      </c>
      <c r="C17970">
        <f>IF(GL_Paste!$B17967="","",IF(TRIM(GL_Paste!$M17967)&lt;&gt;"",TRIM(GL_Paste!$M17967),IFERROR(MID(GL_Paste!$I17967,FIND("[",GL_Paste!$I17967)+1,FIND("]",GL_Paste!$I17967)-FIND("[",GL_Paste!$I17967)-1),"")))</f>
        <v/>
      </c>
      <c r="D17970">
        <f>IF(GL_Paste!$B17967="","",IFERROR(INDEX(DeptName,MATCH($C17970,DeptTag,0)),"UNALLOCATED"))</f>
        <v/>
      </c>
      <c r="E17970">
        <f>IF(GL_Paste!$B17967="","",IFERROR(INDEX(AcctCat,MATCH(GL_Paste!$B17967&amp;"",AcctCode,0)),"UNKNOWN"))</f>
        <v/>
      </c>
      <c r="F17970">
        <f>IF(GL_Paste!$B17967="","",IFERROR(INDEX(AcctSub,MATCH(GL_Paste!$B17967&amp;"",AcctCode,0)),"UNKNOWN"))</f>
        <v/>
      </c>
    </row>
    <row r="17971">
      <c r="A17971" s="40">
        <f>IF(GL_Paste!$B17968="","",N(GL_Paste!$H17968)-N(GL_Paste!$G17968))</f>
        <v/>
      </c>
      <c r="B17971" s="43">
        <f>IF(GL_Paste!$B17968="","",DATE(YEAR(GL_Paste!$E17968),MONTH(GL_Paste!$E17968),1))</f>
        <v/>
      </c>
      <c r="C17971">
        <f>IF(GL_Paste!$B17968="","",IF(TRIM(GL_Paste!$M17968)&lt;&gt;"",TRIM(GL_Paste!$M17968),IFERROR(MID(GL_Paste!$I17968,FIND("[",GL_Paste!$I17968)+1,FIND("]",GL_Paste!$I17968)-FIND("[",GL_Paste!$I17968)-1),"")))</f>
        <v/>
      </c>
      <c r="D17971">
        <f>IF(GL_Paste!$B17968="","",IFERROR(INDEX(DeptName,MATCH($C17971,DeptTag,0)),"UNALLOCATED"))</f>
        <v/>
      </c>
      <c r="E17971">
        <f>IF(GL_Paste!$B17968="","",IFERROR(INDEX(AcctCat,MATCH(GL_Paste!$B17968&amp;"",AcctCode,0)),"UNKNOWN"))</f>
        <v/>
      </c>
      <c r="F17971">
        <f>IF(GL_Paste!$B17968="","",IFERROR(INDEX(AcctSub,MATCH(GL_Paste!$B17968&amp;"",AcctCode,0)),"UNKNOWN"))</f>
        <v/>
      </c>
    </row>
    <row r="17972">
      <c r="A17972" s="40">
        <f>IF(GL_Paste!$B17969="","",N(GL_Paste!$H17969)-N(GL_Paste!$G17969))</f>
        <v/>
      </c>
      <c r="B17972" s="43">
        <f>IF(GL_Paste!$B17969="","",DATE(YEAR(GL_Paste!$E17969),MONTH(GL_Paste!$E17969),1))</f>
        <v/>
      </c>
      <c r="C17972">
        <f>IF(GL_Paste!$B17969="","",IF(TRIM(GL_Paste!$M17969)&lt;&gt;"",TRIM(GL_Paste!$M17969),IFERROR(MID(GL_Paste!$I17969,FIND("[",GL_Paste!$I17969)+1,FIND("]",GL_Paste!$I17969)-FIND("[",GL_Paste!$I17969)-1),"")))</f>
        <v/>
      </c>
      <c r="D17972">
        <f>IF(GL_Paste!$B17969="","",IFERROR(INDEX(DeptName,MATCH($C17972,DeptTag,0)),"UNALLOCATED"))</f>
        <v/>
      </c>
      <c r="E17972">
        <f>IF(GL_Paste!$B17969="","",IFERROR(INDEX(AcctCat,MATCH(GL_Paste!$B17969&amp;"",AcctCode,0)),"UNKNOWN"))</f>
        <v/>
      </c>
      <c r="F17972">
        <f>IF(GL_Paste!$B17969="","",IFERROR(INDEX(AcctSub,MATCH(GL_Paste!$B17969&amp;"",AcctCode,0)),"UNKNOWN"))</f>
        <v/>
      </c>
    </row>
    <row r="17973">
      <c r="A17973" s="40">
        <f>IF(GL_Paste!$B17970="","",N(GL_Paste!$H17970)-N(GL_Paste!$G17970))</f>
        <v/>
      </c>
      <c r="B17973" s="43">
        <f>IF(GL_Paste!$B17970="","",DATE(YEAR(GL_Paste!$E17970),MONTH(GL_Paste!$E17970),1))</f>
        <v/>
      </c>
      <c r="C17973">
        <f>IF(GL_Paste!$B17970="","",IF(TRIM(GL_Paste!$M17970)&lt;&gt;"",TRIM(GL_Paste!$M17970),IFERROR(MID(GL_Paste!$I17970,FIND("[",GL_Paste!$I17970)+1,FIND("]",GL_Paste!$I17970)-FIND("[",GL_Paste!$I17970)-1),"")))</f>
        <v/>
      </c>
      <c r="D17973">
        <f>IF(GL_Paste!$B17970="","",IFERROR(INDEX(DeptName,MATCH($C17973,DeptTag,0)),"UNALLOCATED"))</f>
        <v/>
      </c>
      <c r="E17973">
        <f>IF(GL_Paste!$B17970="","",IFERROR(INDEX(AcctCat,MATCH(GL_Paste!$B17970&amp;"",AcctCode,0)),"UNKNOWN"))</f>
        <v/>
      </c>
      <c r="F17973">
        <f>IF(GL_Paste!$B17970="","",IFERROR(INDEX(AcctSub,MATCH(GL_Paste!$B17970&amp;"",AcctCode,0)),"UNKNOWN"))</f>
        <v/>
      </c>
    </row>
    <row r="17974">
      <c r="A17974" s="40">
        <f>IF(GL_Paste!$B17971="","",N(GL_Paste!$H17971)-N(GL_Paste!$G17971))</f>
        <v/>
      </c>
      <c r="B17974" s="43">
        <f>IF(GL_Paste!$B17971="","",DATE(YEAR(GL_Paste!$E17971),MONTH(GL_Paste!$E17971),1))</f>
        <v/>
      </c>
      <c r="C17974">
        <f>IF(GL_Paste!$B17971="","",IF(TRIM(GL_Paste!$M17971)&lt;&gt;"",TRIM(GL_Paste!$M17971),IFERROR(MID(GL_Paste!$I17971,FIND("[",GL_Paste!$I17971)+1,FIND("]",GL_Paste!$I17971)-FIND("[",GL_Paste!$I17971)-1),"")))</f>
        <v/>
      </c>
      <c r="D17974">
        <f>IF(GL_Paste!$B17971="","",IFERROR(INDEX(DeptName,MATCH($C17974,DeptTag,0)),"UNALLOCATED"))</f>
        <v/>
      </c>
      <c r="E17974">
        <f>IF(GL_Paste!$B17971="","",IFERROR(INDEX(AcctCat,MATCH(GL_Paste!$B17971&amp;"",AcctCode,0)),"UNKNOWN"))</f>
        <v/>
      </c>
      <c r="F17974">
        <f>IF(GL_Paste!$B17971="","",IFERROR(INDEX(AcctSub,MATCH(GL_Paste!$B17971&amp;"",AcctCode,0)),"UNKNOWN"))</f>
        <v/>
      </c>
    </row>
    <row r="17975">
      <c r="A17975" s="40">
        <f>IF(GL_Paste!$B17972="","",N(GL_Paste!$H17972)-N(GL_Paste!$G17972))</f>
        <v/>
      </c>
      <c r="B17975" s="43">
        <f>IF(GL_Paste!$B17972="","",DATE(YEAR(GL_Paste!$E17972),MONTH(GL_Paste!$E17972),1))</f>
        <v/>
      </c>
      <c r="C17975">
        <f>IF(GL_Paste!$B17972="","",IF(TRIM(GL_Paste!$M17972)&lt;&gt;"",TRIM(GL_Paste!$M17972),IFERROR(MID(GL_Paste!$I17972,FIND("[",GL_Paste!$I17972)+1,FIND("]",GL_Paste!$I17972)-FIND("[",GL_Paste!$I17972)-1),"")))</f>
        <v/>
      </c>
      <c r="D17975">
        <f>IF(GL_Paste!$B17972="","",IFERROR(INDEX(DeptName,MATCH($C17975,DeptTag,0)),"UNALLOCATED"))</f>
        <v/>
      </c>
      <c r="E17975">
        <f>IF(GL_Paste!$B17972="","",IFERROR(INDEX(AcctCat,MATCH(GL_Paste!$B17972&amp;"",AcctCode,0)),"UNKNOWN"))</f>
        <v/>
      </c>
      <c r="F17975">
        <f>IF(GL_Paste!$B17972="","",IFERROR(INDEX(AcctSub,MATCH(GL_Paste!$B17972&amp;"",AcctCode,0)),"UNKNOWN"))</f>
        <v/>
      </c>
    </row>
    <row r="17976">
      <c r="A17976" s="40">
        <f>IF(GL_Paste!$B17973="","",N(GL_Paste!$H17973)-N(GL_Paste!$G17973))</f>
        <v/>
      </c>
      <c r="B17976" s="43">
        <f>IF(GL_Paste!$B17973="","",DATE(YEAR(GL_Paste!$E17973),MONTH(GL_Paste!$E17973),1))</f>
        <v/>
      </c>
      <c r="C17976">
        <f>IF(GL_Paste!$B17973="","",IF(TRIM(GL_Paste!$M17973)&lt;&gt;"",TRIM(GL_Paste!$M17973),IFERROR(MID(GL_Paste!$I17973,FIND("[",GL_Paste!$I17973)+1,FIND("]",GL_Paste!$I17973)-FIND("[",GL_Paste!$I17973)-1),"")))</f>
        <v/>
      </c>
      <c r="D17976">
        <f>IF(GL_Paste!$B17973="","",IFERROR(INDEX(DeptName,MATCH($C17976,DeptTag,0)),"UNALLOCATED"))</f>
        <v/>
      </c>
      <c r="E17976">
        <f>IF(GL_Paste!$B17973="","",IFERROR(INDEX(AcctCat,MATCH(GL_Paste!$B17973&amp;"",AcctCode,0)),"UNKNOWN"))</f>
        <v/>
      </c>
      <c r="F17976">
        <f>IF(GL_Paste!$B17973="","",IFERROR(INDEX(AcctSub,MATCH(GL_Paste!$B17973&amp;"",AcctCode,0)),"UNKNOWN"))</f>
        <v/>
      </c>
    </row>
    <row r="17977">
      <c r="A17977" s="40">
        <f>IF(GL_Paste!$B17974="","",N(GL_Paste!$H17974)-N(GL_Paste!$G17974))</f>
        <v/>
      </c>
      <c r="B17977" s="43">
        <f>IF(GL_Paste!$B17974="","",DATE(YEAR(GL_Paste!$E17974),MONTH(GL_Paste!$E17974),1))</f>
        <v/>
      </c>
      <c r="C17977">
        <f>IF(GL_Paste!$B17974="","",IF(TRIM(GL_Paste!$M17974)&lt;&gt;"",TRIM(GL_Paste!$M17974),IFERROR(MID(GL_Paste!$I17974,FIND("[",GL_Paste!$I17974)+1,FIND("]",GL_Paste!$I17974)-FIND("[",GL_Paste!$I17974)-1),"")))</f>
        <v/>
      </c>
      <c r="D17977">
        <f>IF(GL_Paste!$B17974="","",IFERROR(INDEX(DeptName,MATCH($C17977,DeptTag,0)),"UNALLOCATED"))</f>
        <v/>
      </c>
      <c r="E17977">
        <f>IF(GL_Paste!$B17974="","",IFERROR(INDEX(AcctCat,MATCH(GL_Paste!$B17974&amp;"",AcctCode,0)),"UNKNOWN"))</f>
        <v/>
      </c>
      <c r="F17977">
        <f>IF(GL_Paste!$B17974="","",IFERROR(INDEX(AcctSub,MATCH(GL_Paste!$B17974&amp;"",AcctCode,0)),"UNKNOWN"))</f>
        <v/>
      </c>
    </row>
    <row r="17978">
      <c r="A17978" s="40">
        <f>IF(GL_Paste!$B17975="","",N(GL_Paste!$H17975)-N(GL_Paste!$G17975))</f>
        <v/>
      </c>
      <c r="B17978" s="43">
        <f>IF(GL_Paste!$B17975="","",DATE(YEAR(GL_Paste!$E17975),MONTH(GL_Paste!$E17975),1))</f>
        <v/>
      </c>
      <c r="C17978">
        <f>IF(GL_Paste!$B17975="","",IF(TRIM(GL_Paste!$M17975)&lt;&gt;"",TRIM(GL_Paste!$M17975),IFERROR(MID(GL_Paste!$I17975,FIND("[",GL_Paste!$I17975)+1,FIND("]",GL_Paste!$I17975)-FIND("[",GL_Paste!$I17975)-1),"")))</f>
        <v/>
      </c>
      <c r="D17978">
        <f>IF(GL_Paste!$B17975="","",IFERROR(INDEX(DeptName,MATCH($C17978,DeptTag,0)),"UNALLOCATED"))</f>
        <v/>
      </c>
      <c r="E17978">
        <f>IF(GL_Paste!$B17975="","",IFERROR(INDEX(AcctCat,MATCH(GL_Paste!$B17975&amp;"",AcctCode,0)),"UNKNOWN"))</f>
        <v/>
      </c>
      <c r="F17978">
        <f>IF(GL_Paste!$B17975="","",IFERROR(INDEX(AcctSub,MATCH(GL_Paste!$B17975&amp;"",AcctCode,0)),"UNKNOWN"))</f>
        <v/>
      </c>
    </row>
    <row r="17979">
      <c r="A17979" s="40">
        <f>IF(GL_Paste!$B17976="","",N(GL_Paste!$H17976)-N(GL_Paste!$G17976))</f>
        <v/>
      </c>
      <c r="B17979" s="43">
        <f>IF(GL_Paste!$B17976="","",DATE(YEAR(GL_Paste!$E17976),MONTH(GL_Paste!$E17976),1))</f>
        <v/>
      </c>
      <c r="C17979">
        <f>IF(GL_Paste!$B17976="","",IF(TRIM(GL_Paste!$M17976)&lt;&gt;"",TRIM(GL_Paste!$M17976),IFERROR(MID(GL_Paste!$I17976,FIND("[",GL_Paste!$I17976)+1,FIND("]",GL_Paste!$I17976)-FIND("[",GL_Paste!$I17976)-1),"")))</f>
        <v/>
      </c>
      <c r="D17979">
        <f>IF(GL_Paste!$B17976="","",IFERROR(INDEX(DeptName,MATCH($C17979,DeptTag,0)),"UNALLOCATED"))</f>
        <v/>
      </c>
      <c r="E17979">
        <f>IF(GL_Paste!$B17976="","",IFERROR(INDEX(AcctCat,MATCH(GL_Paste!$B17976&amp;"",AcctCode,0)),"UNKNOWN"))</f>
        <v/>
      </c>
      <c r="F17979">
        <f>IF(GL_Paste!$B17976="","",IFERROR(INDEX(AcctSub,MATCH(GL_Paste!$B17976&amp;"",AcctCode,0)),"UNKNOWN"))</f>
        <v/>
      </c>
    </row>
    <row r="17980">
      <c r="A17980" s="40">
        <f>IF(GL_Paste!$B17977="","",N(GL_Paste!$H17977)-N(GL_Paste!$G17977))</f>
        <v/>
      </c>
      <c r="B17980" s="43">
        <f>IF(GL_Paste!$B17977="","",DATE(YEAR(GL_Paste!$E17977),MONTH(GL_Paste!$E17977),1))</f>
        <v/>
      </c>
      <c r="C17980">
        <f>IF(GL_Paste!$B17977="","",IF(TRIM(GL_Paste!$M17977)&lt;&gt;"",TRIM(GL_Paste!$M17977),IFERROR(MID(GL_Paste!$I17977,FIND("[",GL_Paste!$I17977)+1,FIND("]",GL_Paste!$I17977)-FIND("[",GL_Paste!$I17977)-1),"")))</f>
        <v/>
      </c>
      <c r="D17980">
        <f>IF(GL_Paste!$B17977="","",IFERROR(INDEX(DeptName,MATCH($C17980,DeptTag,0)),"UNALLOCATED"))</f>
        <v/>
      </c>
      <c r="E17980">
        <f>IF(GL_Paste!$B17977="","",IFERROR(INDEX(AcctCat,MATCH(GL_Paste!$B17977&amp;"",AcctCode,0)),"UNKNOWN"))</f>
        <v/>
      </c>
      <c r="F17980">
        <f>IF(GL_Paste!$B17977="","",IFERROR(INDEX(AcctSub,MATCH(GL_Paste!$B17977&amp;"",AcctCode,0)),"UNKNOWN"))</f>
        <v/>
      </c>
    </row>
    <row r="17981">
      <c r="A17981" s="40">
        <f>IF(GL_Paste!$B17978="","",N(GL_Paste!$H17978)-N(GL_Paste!$G17978))</f>
        <v/>
      </c>
      <c r="B17981" s="43">
        <f>IF(GL_Paste!$B17978="","",DATE(YEAR(GL_Paste!$E17978),MONTH(GL_Paste!$E17978),1))</f>
        <v/>
      </c>
      <c r="C17981">
        <f>IF(GL_Paste!$B17978="","",IF(TRIM(GL_Paste!$M17978)&lt;&gt;"",TRIM(GL_Paste!$M17978),IFERROR(MID(GL_Paste!$I17978,FIND("[",GL_Paste!$I17978)+1,FIND("]",GL_Paste!$I17978)-FIND("[",GL_Paste!$I17978)-1),"")))</f>
        <v/>
      </c>
      <c r="D17981">
        <f>IF(GL_Paste!$B17978="","",IFERROR(INDEX(DeptName,MATCH($C17981,DeptTag,0)),"UNALLOCATED"))</f>
        <v/>
      </c>
      <c r="E17981">
        <f>IF(GL_Paste!$B17978="","",IFERROR(INDEX(AcctCat,MATCH(GL_Paste!$B17978&amp;"",AcctCode,0)),"UNKNOWN"))</f>
        <v/>
      </c>
      <c r="F17981">
        <f>IF(GL_Paste!$B17978="","",IFERROR(INDEX(AcctSub,MATCH(GL_Paste!$B17978&amp;"",AcctCode,0)),"UNKNOWN"))</f>
        <v/>
      </c>
    </row>
    <row r="17982">
      <c r="A17982" s="40">
        <f>IF(GL_Paste!$B17979="","",N(GL_Paste!$H17979)-N(GL_Paste!$G17979))</f>
        <v/>
      </c>
      <c r="B17982" s="43">
        <f>IF(GL_Paste!$B17979="","",DATE(YEAR(GL_Paste!$E17979),MONTH(GL_Paste!$E17979),1))</f>
        <v/>
      </c>
      <c r="C17982">
        <f>IF(GL_Paste!$B17979="","",IF(TRIM(GL_Paste!$M17979)&lt;&gt;"",TRIM(GL_Paste!$M17979),IFERROR(MID(GL_Paste!$I17979,FIND("[",GL_Paste!$I17979)+1,FIND("]",GL_Paste!$I17979)-FIND("[",GL_Paste!$I17979)-1),"")))</f>
        <v/>
      </c>
      <c r="D17982">
        <f>IF(GL_Paste!$B17979="","",IFERROR(INDEX(DeptName,MATCH($C17982,DeptTag,0)),"UNALLOCATED"))</f>
        <v/>
      </c>
      <c r="E17982">
        <f>IF(GL_Paste!$B17979="","",IFERROR(INDEX(AcctCat,MATCH(GL_Paste!$B17979&amp;"",AcctCode,0)),"UNKNOWN"))</f>
        <v/>
      </c>
      <c r="F17982">
        <f>IF(GL_Paste!$B17979="","",IFERROR(INDEX(AcctSub,MATCH(GL_Paste!$B17979&amp;"",AcctCode,0)),"UNKNOWN"))</f>
        <v/>
      </c>
    </row>
    <row r="17983">
      <c r="A17983" s="40">
        <f>IF(GL_Paste!$B17980="","",N(GL_Paste!$H17980)-N(GL_Paste!$G17980))</f>
        <v/>
      </c>
      <c r="B17983" s="43">
        <f>IF(GL_Paste!$B17980="","",DATE(YEAR(GL_Paste!$E17980),MONTH(GL_Paste!$E17980),1))</f>
        <v/>
      </c>
      <c r="C17983">
        <f>IF(GL_Paste!$B17980="","",IF(TRIM(GL_Paste!$M17980)&lt;&gt;"",TRIM(GL_Paste!$M17980),IFERROR(MID(GL_Paste!$I17980,FIND("[",GL_Paste!$I17980)+1,FIND("]",GL_Paste!$I17980)-FIND("[",GL_Paste!$I17980)-1),"")))</f>
        <v/>
      </c>
      <c r="D17983">
        <f>IF(GL_Paste!$B17980="","",IFERROR(INDEX(DeptName,MATCH($C17983,DeptTag,0)),"UNALLOCATED"))</f>
        <v/>
      </c>
      <c r="E17983">
        <f>IF(GL_Paste!$B17980="","",IFERROR(INDEX(AcctCat,MATCH(GL_Paste!$B17980&amp;"",AcctCode,0)),"UNKNOWN"))</f>
        <v/>
      </c>
      <c r="F17983">
        <f>IF(GL_Paste!$B17980="","",IFERROR(INDEX(AcctSub,MATCH(GL_Paste!$B17980&amp;"",AcctCode,0)),"UNKNOWN"))</f>
        <v/>
      </c>
    </row>
    <row r="17984">
      <c r="A17984" s="40">
        <f>IF(GL_Paste!$B17981="","",N(GL_Paste!$H17981)-N(GL_Paste!$G17981))</f>
        <v/>
      </c>
      <c r="B17984" s="43">
        <f>IF(GL_Paste!$B17981="","",DATE(YEAR(GL_Paste!$E17981),MONTH(GL_Paste!$E17981),1))</f>
        <v/>
      </c>
      <c r="C17984">
        <f>IF(GL_Paste!$B17981="","",IF(TRIM(GL_Paste!$M17981)&lt;&gt;"",TRIM(GL_Paste!$M17981),IFERROR(MID(GL_Paste!$I17981,FIND("[",GL_Paste!$I17981)+1,FIND("]",GL_Paste!$I17981)-FIND("[",GL_Paste!$I17981)-1),"")))</f>
        <v/>
      </c>
      <c r="D17984">
        <f>IF(GL_Paste!$B17981="","",IFERROR(INDEX(DeptName,MATCH($C17984,DeptTag,0)),"UNALLOCATED"))</f>
        <v/>
      </c>
      <c r="E17984">
        <f>IF(GL_Paste!$B17981="","",IFERROR(INDEX(AcctCat,MATCH(GL_Paste!$B17981&amp;"",AcctCode,0)),"UNKNOWN"))</f>
        <v/>
      </c>
      <c r="F17984">
        <f>IF(GL_Paste!$B17981="","",IFERROR(INDEX(AcctSub,MATCH(GL_Paste!$B17981&amp;"",AcctCode,0)),"UNKNOWN"))</f>
        <v/>
      </c>
    </row>
    <row r="17985">
      <c r="A17985" s="40">
        <f>IF(GL_Paste!$B17982="","",N(GL_Paste!$H17982)-N(GL_Paste!$G17982))</f>
        <v/>
      </c>
      <c r="B17985" s="43">
        <f>IF(GL_Paste!$B17982="","",DATE(YEAR(GL_Paste!$E17982),MONTH(GL_Paste!$E17982),1))</f>
        <v/>
      </c>
      <c r="C17985">
        <f>IF(GL_Paste!$B17982="","",IF(TRIM(GL_Paste!$M17982)&lt;&gt;"",TRIM(GL_Paste!$M17982),IFERROR(MID(GL_Paste!$I17982,FIND("[",GL_Paste!$I17982)+1,FIND("]",GL_Paste!$I17982)-FIND("[",GL_Paste!$I17982)-1),"")))</f>
        <v/>
      </c>
      <c r="D17985">
        <f>IF(GL_Paste!$B17982="","",IFERROR(INDEX(DeptName,MATCH($C17985,DeptTag,0)),"UNALLOCATED"))</f>
        <v/>
      </c>
      <c r="E17985">
        <f>IF(GL_Paste!$B17982="","",IFERROR(INDEX(AcctCat,MATCH(GL_Paste!$B17982&amp;"",AcctCode,0)),"UNKNOWN"))</f>
        <v/>
      </c>
      <c r="F17985">
        <f>IF(GL_Paste!$B17982="","",IFERROR(INDEX(AcctSub,MATCH(GL_Paste!$B17982&amp;"",AcctCode,0)),"UNKNOWN"))</f>
        <v/>
      </c>
    </row>
    <row r="17986">
      <c r="A17986" s="40">
        <f>IF(GL_Paste!$B17983="","",N(GL_Paste!$H17983)-N(GL_Paste!$G17983))</f>
        <v/>
      </c>
      <c r="B17986" s="43">
        <f>IF(GL_Paste!$B17983="","",DATE(YEAR(GL_Paste!$E17983),MONTH(GL_Paste!$E17983),1))</f>
        <v/>
      </c>
      <c r="C17986">
        <f>IF(GL_Paste!$B17983="","",IF(TRIM(GL_Paste!$M17983)&lt;&gt;"",TRIM(GL_Paste!$M17983),IFERROR(MID(GL_Paste!$I17983,FIND("[",GL_Paste!$I17983)+1,FIND("]",GL_Paste!$I17983)-FIND("[",GL_Paste!$I17983)-1),"")))</f>
        <v/>
      </c>
      <c r="D17986">
        <f>IF(GL_Paste!$B17983="","",IFERROR(INDEX(DeptName,MATCH($C17986,DeptTag,0)),"UNALLOCATED"))</f>
        <v/>
      </c>
      <c r="E17986">
        <f>IF(GL_Paste!$B17983="","",IFERROR(INDEX(AcctCat,MATCH(GL_Paste!$B17983&amp;"",AcctCode,0)),"UNKNOWN"))</f>
        <v/>
      </c>
      <c r="F17986">
        <f>IF(GL_Paste!$B17983="","",IFERROR(INDEX(AcctSub,MATCH(GL_Paste!$B17983&amp;"",AcctCode,0)),"UNKNOWN"))</f>
        <v/>
      </c>
    </row>
    <row r="17987">
      <c r="A17987" s="40">
        <f>IF(GL_Paste!$B17984="","",N(GL_Paste!$H17984)-N(GL_Paste!$G17984))</f>
        <v/>
      </c>
      <c r="B17987" s="43">
        <f>IF(GL_Paste!$B17984="","",DATE(YEAR(GL_Paste!$E17984),MONTH(GL_Paste!$E17984),1))</f>
        <v/>
      </c>
      <c r="C17987">
        <f>IF(GL_Paste!$B17984="","",IF(TRIM(GL_Paste!$M17984)&lt;&gt;"",TRIM(GL_Paste!$M17984),IFERROR(MID(GL_Paste!$I17984,FIND("[",GL_Paste!$I17984)+1,FIND("]",GL_Paste!$I17984)-FIND("[",GL_Paste!$I17984)-1),"")))</f>
        <v/>
      </c>
      <c r="D17987">
        <f>IF(GL_Paste!$B17984="","",IFERROR(INDEX(DeptName,MATCH($C17987,DeptTag,0)),"UNALLOCATED"))</f>
        <v/>
      </c>
      <c r="E17987">
        <f>IF(GL_Paste!$B17984="","",IFERROR(INDEX(AcctCat,MATCH(GL_Paste!$B17984&amp;"",AcctCode,0)),"UNKNOWN"))</f>
        <v/>
      </c>
      <c r="F17987">
        <f>IF(GL_Paste!$B17984="","",IFERROR(INDEX(AcctSub,MATCH(GL_Paste!$B17984&amp;"",AcctCode,0)),"UNKNOWN"))</f>
        <v/>
      </c>
    </row>
    <row r="17988">
      <c r="A17988" s="40">
        <f>IF(GL_Paste!$B17985="","",N(GL_Paste!$H17985)-N(GL_Paste!$G17985))</f>
        <v/>
      </c>
      <c r="B17988" s="43">
        <f>IF(GL_Paste!$B17985="","",DATE(YEAR(GL_Paste!$E17985),MONTH(GL_Paste!$E17985),1))</f>
        <v/>
      </c>
      <c r="C17988">
        <f>IF(GL_Paste!$B17985="","",IF(TRIM(GL_Paste!$M17985)&lt;&gt;"",TRIM(GL_Paste!$M17985),IFERROR(MID(GL_Paste!$I17985,FIND("[",GL_Paste!$I17985)+1,FIND("]",GL_Paste!$I17985)-FIND("[",GL_Paste!$I17985)-1),"")))</f>
        <v/>
      </c>
      <c r="D17988">
        <f>IF(GL_Paste!$B17985="","",IFERROR(INDEX(DeptName,MATCH($C17988,DeptTag,0)),"UNALLOCATED"))</f>
        <v/>
      </c>
      <c r="E17988">
        <f>IF(GL_Paste!$B17985="","",IFERROR(INDEX(AcctCat,MATCH(GL_Paste!$B17985&amp;"",AcctCode,0)),"UNKNOWN"))</f>
        <v/>
      </c>
      <c r="F17988">
        <f>IF(GL_Paste!$B17985="","",IFERROR(INDEX(AcctSub,MATCH(GL_Paste!$B17985&amp;"",AcctCode,0)),"UNKNOWN"))</f>
        <v/>
      </c>
    </row>
    <row r="17989">
      <c r="A17989" s="40">
        <f>IF(GL_Paste!$B17986="","",N(GL_Paste!$H17986)-N(GL_Paste!$G17986))</f>
        <v/>
      </c>
      <c r="B17989" s="43">
        <f>IF(GL_Paste!$B17986="","",DATE(YEAR(GL_Paste!$E17986),MONTH(GL_Paste!$E17986),1))</f>
        <v/>
      </c>
      <c r="C17989">
        <f>IF(GL_Paste!$B17986="","",IF(TRIM(GL_Paste!$M17986)&lt;&gt;"",TRIM(GL_Paste!$M17986),IFERROR(MID(GL_Paste!$I17986,FIND("[",GL_Paste!$I17986)+1,FIND("]",GL_Paste!$I17986)-FIND("[",GL_Paste!$I17986)-1),"")))</f>
        <v/>
      </c>
      <c r="D17989">
        <f>IF(GL_Paste!$B17986="","",IFERROR(INDEX(DeptName,MATCH($C17989,DeptTag,0)),"UNALLOCATED"))</f>
        <v/>
      </c>
      <c r="E17989">
        <f>IF(GL_Paste!$B17986="","",IFERROR(INDEX(AcctCat,MATCH(GL_Paste!$B17986&amp;"",AcctCode,0)),"UNKNOWN"))</f>
        <v/>
      </c>
      <c r="F17989">
        <f>IF(GL_Paste!$B17986="","",IFERROR(INDEX(AcctSub,MATCH(GL_Paste!$B17986&amp;"",AcctCode,0)),"UNKNOWN"))</f>
        <v/>
      </c>
    </row>
    <row r="17990">
      <c r="A17990" s="40">
        <f>IF(GL_Paste!$B17987="","",N(GL_Paste!$H17987)-N(GL_Paste!$G17987))</f>
        <v/>
      </c>
      <c r="B17990" s="43">
        <f>IF(GL_Paste!$B17987="","",DATE(YEAR(GL_Paste!$E17987),MONTH(GL_Paste!$E17987),1))</f>
        <v/>
      </c>
      <c r="C17990">
        <f>IF(GL_Paste!$B17987="","",IF(TRIM(GL_Paste!$M17987)&lt;&gt;"",TRIM(GL_Paste!$M17987),IFERROR(MID(GL_Paste!$I17987,FIND("[",GL_Paste!$I17987)+1,FIND("]",GL_Paste!$I17987)-FIND("[",GL_Paste!$I17987)-1),"")))</f>
        <v/>
      </c>
      <c r="D17990">
        <f>IF(GL_Paste!$B17987="","",IFERROR(INDEX(DeptName,MATCH($C17990,DeptTag,0)),"UNALLOCATED"))</f>
        <v/>
      </c>
      <c r="E17990">
        <f>IF(GL_Paste!$B17987="","",IFERROR(INDEX(AcctCat,MATCH(GL_Paste!$B17987&amp;"",AcctCode,0)),"UNKNOWN"))</f>
        <v/>
      </c>
      <c r="F17990">
        <f>IF(GL_Paste!$B17987="","",IFERROR(INDEX(AcctSub,MATCH(GL_Paste!$B17987&amp;"",AcctCode,0)),"UNKNOWN"))</f>
        <v/>
      </c>
    </row>
    <row r="17991">
      <c r="A17991" s="40">
        <f>IF(GL_Paste!$B17988="","",N(GL_Paste!$H17988)-N(GL_Paste!$G17988))</f>
        <v/>
      </c>
      <c r="B17991" s="43">
        <f>IF(GL_Paste!$B17988="","",DATE(YEAR(GL_Paste!$E17988),MONTH(GL_Paste!$E17988),1))</f>
        <v/>
      </c>
      <c r="C17991">
        <f>IF(GL_Paste!$B17988="","",IF(TRIM(GL_Paste!$M17988)&lt;&gt;"",TRIM(GL_Paste!$M17988),IFERROR(MID(GL_Paste!$I17988,FIND("[",GL_Paste!$I17988)+1,FIND("]",GL_Paste!$I17988)-FIND("[",GL_Paste!$I17988)-1),"")))</f>
        <v/>
      </c>
      <c r="D17991">
        <f>IF(GL_Paste!$B17988="","",IFERROR(INDEX(DeptName,MATCH($C17991,DeptTag,0)),"UNALLOCATED"))</f>
        <v/>
      </c>
      <c r="E17991">
        <f>IF(GL_Paste!$B17988="","",IFERROR(INDEX(AcctCat,MATCH(GL_Paste!$B17988&amp;"",AcctCode,0)),"UNKNOWN"))</f>
        <v/>
      </c>
      <c r="F17991">
        <f>IF(GL_Paste!$B17988="","",IFERROR(INDEX(AcctSub,MATCH(GL_Paste!$B17988&amp;"",AcctCode,0)),"UNKNOWN"))</f>
        <v/>
      </c>
    </row>
    <row r="17992">
      <c r="A17992" s="40">
        <f>IF(GL_Paste!$B17989="","",N(GL_Paste!$H17989)-N(GL_Paste!$G17989))</f>
        <v/>
      </c>
      <c r="B17992" s="43">
        <f>IF(GL_Paste!$B17989="","",DATE(YEAR(GL_Paste!$E17989),MONTH(GL_Paste!$E17989),1))</f>
        <v/>
      </c>
      <c r="C17992">
        <f>IF(GL_Paste!$B17989="","",IF(TRIM(GL_Paste!$M17989)&lt;&gt;"",TRIM(GL_Paste!$M17989),IFERROR(MID(GL_Paste!$I17989,FIND("[",GL_Paste!$I17989)+1,FIND("]",GL_Paste!$I17989)-FIND("[",GL_Paste!$I17989)-1),"")))</f>
        <v/>
      </c>
      <c r="D17992">
        <f>IF(GL_Paste!$B17989="","",IFERROR(INDEX(DeptName,MATCH($C17992,DeptTag,0)),"UNALLOCATED"))</f>
        <v/>
      </c>
      <c r="E17992">
        <f>IF(GL_Paste!$B17989="","",IFERROR(INDEX(AcctCat,MATCH(GL_Paste!$B17989&amp;"",AcctCode,0)),"UNKNOWN"))</f>
        <v/>
      </c>
      <c r="F17992">
        <f>IF(GL_Paste!$B17989="","",IFERROR(INDEX(AcctSub,MATCH(GL_Paste!$B17989&amp;"",AcctCode,0)),"UNKNOWN"))</f>
        <v/>
      </c>
    </row>
    <row r="17993">
      <c r="A17993" s="40">
        <f>IF(GL_Paste!$B17990="","",N(GL_Paste!$H17990)-N(GL_Paste!$G17990))</f>
        <v/>
      </c>
      <c r="B17993" s="43">
        <f>IF(GL_Paste!$B17990="","",DATE(YEAR(GL_Paste!$E17990),MONTH(GL_Paste!$E17990),1))</f>
        <v/>
      </c>
      <c r="C17993">
        <f>IF(GL_Paste!$B17990="","",IF(TRIM(GL_Paste!$M17990)&lt;&gt;"",TRIM(GL_Paste!$M17990),IFERROR(MID(GL_Paste!$I17990,FIND("[",GL_Paste!$I17990)+1,FIND("]",GL_Paste!$I17990)-FIND("[",GL_Paste!$I17990)-1),"")))</f>
        <v/>
      </c>
      <c r="D17993">
        <f>IF(GL_Paste!$B17990="","",IFERROR(INDEX(DeptName,MATCH($C17993,DeptTag,0)),"UNALLOCATED"))</f>
        <v/>
      </c>
      <c r="E17993">
        <f>IF(GL_Paste!$B17990="","",IFERROR(INDEX(AcctCat,MATCH(GL_Paste!$B17990&amp;"",AcctCode,0)),"UNKNOWN"))</f>
        <v/>
      </c>
      <c r="F17993">
        <f>IF(GL_Paste!$B17990="","",IFERROR(INDEX(AcctSub,MATCH(GL_Paste!$B17990&amp;"",AcctCode,0)),"UNKNOWN"))</f>
        <v/>
      </c>
    </row>
    <row r="17994">
      <c r="A17994" s="40">
        <f>IF(GL_Paste!$B17991="","",N(GL_Paste!$H17991)-N(GL_Paste!$G17991))</f>
        <v/>
      </c>
      <c r="B17994" s="43">
        <f>IF(GL_Paste!$B17991="","",DATE(YEAR(GL_Paste!$E17991),MONTH(GL_Paste!$E17991),1))</f>
        <v/>
      </c>
      <c r="C17994">
        <f>IF(GL_Paste!$B17991="","",IF(TRIM(GL_Paste!$M17991)&lt;&gt;"",TRIM(GL_Paste!$M17991),IFERROR(MID(GL_Paste!$I17991,FIND("[",GL_Paste!$I17991)+1,FIND("]",GL_Paste!$I17991)-FIND("[",GL_Paste!$I17991)-1),"")))</f>
        <v/>
      </c>
      <c r="D17994">
        <f>IF(GL_Paste!$B17991="","",IFERROR(INDEX(DeptName,MATCH($C17994,DeptTag,0)),"UNALLOCATED"))</f>
        <v/>
      </c>
      <c r="E17994">
        <f>IF(GL_Paste!$B17991="","",IFERROR(INDEX(AcctCat,MATCH(GL_Paste!$B17991&amp;"",AcctCode,0)),"UNKNOWN"))</f>
        <v/>
      </c>
      <c r="F17994">
        <f>IF(GL_Paste!$B17991="","",IFERROR(INDEX(AcctSub,MATCH(GL_Paste!$B17991&amp;"",AcctCode,0)),"UNKNOWN"))</f>
        <v/>
      </c>
    </row>
    <row r="17995">
      <c r="A17995" s="40">
        <f>IF(GL_Paste!$B17992="","",N(GL_Paste!$H17992)-N(GL_Paste!$G17992))</f>
        <v/>
      </c>
      <c r="B17995" s="43">
        <f>IF(GL_Paste!$B17992="","",DATE(YEAR(GL_Paste!$E17992),MONTH(GL_Paste!$E17992),1))</f>
        <v/>
      </c>
      <c r="C17995">
        <f>IF(GL_Paste!$B17992="","",IF(TRIM(GL_Paste!$M17992)&lt;&gt;"",TRIM(GL_Paste!$M17992),IFERROR(MID(GL_Paste!$I17992,FIND("[",GL_Paste!$I17992)+1,FIND("]",GL_Paste!$I17992)-FIND("[",GL_Paste!$I17992)-1),"")))</f>
        <v/>
      </c>
      <c r="D17995">
        <f>IF(GL_Paste!$B17992="","",IFERROR(INDEX(DeptName,MATCH($C17995,DeptTag,0)),"UNALLOCATED"))</f>
        <v/>
      </c>
      <c r="E17995">
        <f>IF(GL_Paste!$B17992="","",IFERROR(INDEX(AcctCat,MATCH(GL_Paste!$B17992&amp;"",AcctCode,0)),"UNKNOWN"))</f>
        <v/>
      </c>
      <c r="F17995">
        <f>IF(GL_Paste!$B17992="","",IFERROR(INDEX(AcctSub,MATCH(GL_Paste!$B17992&amp;"",AcctCode,0)),"UNKNOWN"))</f>
        <v/>
      </c>
    </row>
    <row r="17996">
      <c r="A17996" s="40">
        <f>IF(GL_Paste!$B17993="","",N(GL_Paste!$H17993)-N(GL_Paste!$G17993))</f>
        <v/>
      </c>
      <c r="B17996" s="43">
        <f>IF(GL_Paste!$B17993="","",DATE(YEAR(GL_Paste!$E17993),MONTH(GL_Paste!$E17993),1))</f>
        <v/>
      </c>
      <c r="C17996">
        <f>IF(GL_Paste!$B17993="","",IF(TRIM(GL_Paste!$M17993)&lt;&gt;"",TRIM(GL_Paste!$M17993),IFERROR(MID(GL_Paste!$I17993,FIND("[",GL_Paste!$I17993)+1,FIND("]",GL_Paste!$I17993)-FIND("[",GL_Paste!$I17993)-1),"")))</f>
        <v/>
      </c>
      <c r="D17996">
        <f>IF(GL_Paste!$B17993="","",IFERROR(INDEX(DeptName,MATCH($C17996,DeptTag,0)),"UNALLOCATED"))</f>
        <v/>
      </c>
      <c r="E17996">
        <f>IF(GL_Paste!$B17993="","",IFERROR(INDEX(AcctCat,MATCH(GL_Paste!$B17993&amp;"",AcctCode,0)),"UNKNOWN"))</f>
        <v/>
      </c>
      <c r="F17996">
        <f>IF(GL_Paste!$B17993="","",IFERROR(INDEX(AcctSub,MATCH(GL_Paste!$B17993&amp;"",AcctCode,0)),"UNKNOWN"))</f>
        <v/>
      </c>
    </row>
    <row r="17997">
      <c r="A17997" s="40">
        <f>IF(GL_Paste!$B17994="","",N(GL_Paste!$H17994)-N(GL_Paste!$G17994))</f>
        <v/>
      </c>
      <c r="B17997" s="43">
        <f>IF(GL_Paste!$B17994="","",DATE(YEAR(GL_Paste!$E17994),MONTH(GL_Paste!$E17994),1))</f>
        <v/>
      </c>
      <c r="C17997">
        <f>IF(GL_Paste!$B17994="","",IF(TRIM(GL_Paste!$M17994)&lt;&gt;"",TRIM(GL_Paste!$M17994),IFERROR(MID(GL_Paste!$I17994,FIND("[",GL_Paste!$I17994)+1,FIND("]",GL_Paste!$I17994)-FIND("[",GL_Paste!$I17994)-1),"")))</f>
        <v/>
      </c>
      <c r="D17997">
        <f>IF(GL_Paste!$B17994="","",IFERROR(INDEX(DeptName,MATCH($C17997,DeptTag,0)),"UNALLOCATED"))</f>
        <v/>
      </c>
      <c r="E17997">
        <f>IF(GL_Paste!$B17994="","",IFERROR(INDEX(AcctCat,MATCH(GL_Paste!$B17994&amp;"",AcctCode,0)),"UNKNOWN"))</f>
        <v/>
      </c>
      <c r="F17997">
        <f>IF(GL_Paste!$B17994="","",IFERROR(INDEX(AcctSub,MATCH(GL_Paste!$B17994&amp;"",AcctCode,0)),"UNKNOWN"))</f>
        <v/>
      </c>
    </row>
    <row r="17998">
      <c r="A17998" s="40">
        <f>IF(GL_Paste!$B17995="","",N(GL_Paste!$H17995)-N(GL_Paste!$G17995))</f>
        <v/>
      </c>
      <c r="B17998" s="43">
        <f>IF(GL_Paste!$B17995="","",DATE(YEAR(GL_Paste!$E17995),MONTH(GL_Paste!$E17995),1))</f>
        <v/>
      </c>
      <c r="C17998">
        <f>IF(GL_Paste!$B17995="","",IF(TRIM(GL_Paste!$M17995)&lt;&gt;"",TRIM(GL_Paste!$M17995),IFERROR(MID(GL_Paste!$I17995,FIND("[",GL_Paste!$I17995)+1,FIND("]",GL_Paste!$I17995)-FIND("[",GL_Paste!$I17995)-1),"")))</f>
        <v/>
      </c>
      <c r="D17998">
        <f>IF(GL_Paste!$B17995="","",IFERROR(INDEX(DeptName,MATCH($C17998,DeptTag,0)),"UNALLOCATED"))</f>
        <v/>
      </c>
      <c r="E17998">
        <f>IF(GL_Paste!$B17995="","",IFERROR(INDEX(AcctCat,MATCH(GL_Paste!$B17995&amp;"",AcctCode,0)),"UNKNOWN"))</f>
        <v/>
      </c>
      <c r="F17998">
        <f>IF(GL_Paste!$B17995="","",IFERROR(INDEX(AcctSub,MATCH(GL_Paste!$B17995&amp;"",AcctCode,0)),"UNKNOWN"))</f>
        <v/>
      </c>
    </row>
    <row r="17999">
      <c r="A17999" s="40">
        <f>IF(GL_Paste!$B17996="","",N(GL_Paste!$H17996)-N(GL_Paste!$G17996))</f>
        <v/>
      </c>
      <c r="B17999" s="43">
        <f>IF(GL_Paste!$B17996="","",DATE(YEAR(GL_Paste!$E17996),MONTH(GL_Paste!$E17996),1))</f>
        <v/>
      </c>
      <c r="C17999">
        <f>IF(GL_Paste!$B17996="","",IF(TRIM(GL_Paste!$M17996)&lt;&gt;"",TRIM(GL_Paste!$M17996),IFERROR(MID(GL_Paste!$I17996,FIND("[",GL_Paste!$I17996)+1,FIND("]",GL_Paste!$I17996)-FIND("[",GL_Paste!$I17996)-1),"")))</f>
        <v/>
      </c>
      <c r="D17999">
        <f>IF(GL_Paste!$B17996="","",IFERROR(INDEX(DeptName,MATCH($C17999,DeptTag,0)),"UNALLOCATED"))</f>
        <v/>
      </c>
      <c r="E17999">
        <f>IF(GL_Paste!$B17996="","",IFERROR(INDEX(AcctCat,MATCH(GL_Paste!$B17996&amp;"",AcctCode,0)),"UNKNOWN"))</f>
        <v/>
      </c>
      <c r="F17999">
        <f>IF(GL_Paste!$B17996="","",IFERROR(INDEX(AcctSub,MATCH(GL_Paste!$B17996&amp;"",AcctCode,0)),"UNKNOWN"))</f>
        <v/>
      </c>
    </row>
    <row r="18000">
      <c r="A18000" s="40">
        <f>IF(GL_Paste!$B17997="","",N(GL_Paste!$H17997)-N(GL_Paste!$G17997))</f>
        <v/>
      </c>
      <c r="B18000" s="43">
        <f>IF(GL_Paste!$B17997="","",DATE(YEAR(GL_Paste!$E17997),MONTH(GL_Paste!$E17997),1))</f>
        <v/>
      </c>
      <c r="C18000">
        <f>IF(GL_Paste!$B17997="","",IF(TRIM(GL_Paste!$M17997)&lt;&gt;"",TRIM(GL_Paste!$M17997),IFERROR(MID(GL_Paste!$I17997,FIND("[",GL_Paste!$I17997)+1,FIND("]",GL_Paste!$I17997)-FIND("[",GL_Paste!$I17997)-1),"")))</f>
        <v/>
      </c>
      <c r="D18000">
        <f>IF(GL_Paste!$B17997="","",IFERROR(INDEX(DeptName,MATCH($C18000,DeptTag,0)),"UNALLOCATED"))</f>
        <v/>
      </c>
      <c r="E18000">
        <f>IF(GL_Paste!$B17997="","",IFERROR(INDEX(AcctCat,MATCH(GL_Paste!$B17997&amp;"",AcctCode,0)),"UNKNOWN"))</f>
        <v/>
      </c>
      <c r="F18000">
        <f>IF(GL_Paste!$B17997="","",IFERROR(INDEX(AcctSub,MATCH(GL_Paste!$B17997&amp;"",AcctCode,0)),"UNKNOWN"))</f>
        <v/>
      </c>
    </row>
    <row r="18001">
      <c r="A18001" s="40">
        <f>IF(GL_Paste!$B17998="","",N(GL_Paste!$H17998)-N(GL_Paste!$G17998))</f>
        <v/>
      </c>
      <c r="B18001" s="43">
        <f>IF(GL_Paste!$B17998="","",DATE(YEAR(GL_Paste!$E17998),MONTH(GL_Paste!$E17998),1))</f>
        <v/>
      </c>
      <c r="C18001">
        <f>IF(GL_Paste!$B17998="","",IF(TRIM(GL_Paste!$M17998)&lt;&gt;"",TRIM(GL_Paste!$M17998),IFERROR(MID(GL_Paste!$I17998,FIND("[",GL_Paste!$I17998)+1,FIND("]",GL_Paste!$I17998)-FIND("[",GL_Paste!$I17998)-1),"")))</f>
        <v/>
      </c>
      <c r="D18001">
        <f>IF(GL_Paste!$B17998="","",IFERROR(INDEX(DeptName,MATCH($C18001,DeptTag,0)),"UNALLOCATED"))</f>
        <v/>
      </c>
      <c r="E18001">
        <f>IF(GL_Paste!$B17998="","",IFERROR(INDEX(AcctCat,MATCH(GL_Paste!$B17998&amp;"",AcctCode,0)),"UNKNOWN"))</f>
        <v/>
      </c>
      <c r="F18001">
        <f>IF(GL_Paste!$B17998="","",IFERROR(INDEX(AcctSub,MATCH(GL_Paste!$B17998&amp;"",AcctCode,0)),"UNKNOWN"))</f>
        <v/>
      </c>
    </row>
    <row r="18002">
      <c r="A18002" s="40">
        <f>IF(GL_Paste!$B17999="","",N(GL_Paste!$H17999)-N(GL_Paste!$G17999))</f>
        <v/>
      </c>
      <c r="B18002" s="43">
        <f>IF(GL_Paste!$B17999="","",DATE(YEAR(GL_Paste!$E17999),MONTH(GL_Paste!$E17999),1))</f>
        <v/>
      </c>
      <c r="C18002">
        <f>IF(GL_Paste!$B17999="","",IF(TRIM(GL_Paste!$M17999)&lt;&gt;"",TRIM(GL_Paste!$M17999),IFERROR(MID(GL_Paste!$I17999,FIND("[",GL_Paste!$I17999)+1,FIND("]",GL_Paste!$I17999)-FIND("[",GL_Paste!$I17999)-1),"")))</f>
        <v/>
      </c>
      <c r="D18002">
        <f>IF(GL_Paste!$B17999="","",IFERROR(INDEX(DeptName,MATCH($C18002,DeptTag,0)),"UNALLOCATED"))</f>
        <v/>
      </c>
      <c r="E18002">
        <f>IF(GL_Paste!$B17999="","",IFERROR(INDEX(AcctCat,MATCH(GL_Paste!$B17999&amp;"",AcctCode,0)),"UNKNOWN"))</f>
        <v/>
      </c>
      <c r="F18002">
        <f>IF(GL_Paste!$B17999="","",IFERROR(INDEX(AcctSub,MATCH(GL_Paste!$B17999&amp;"",AcctCode,0)),"UNKNOWN"))</f>
        <v/>
      </c>
    </row>
    <row r="18003">
      <c r="A18003" s="40">
        <f>IF(GL_Paste!$B18000="","",N(GL_Paste!$H18000)-N(GL_Paste!$G18000))</f>
        <v/>
      </c>
      <c r="B18003" s="43">
        <f>IF(GL_Paste!$B18000="","",DATE(YEAR(GL_Paste!$E18000),MONTH(GL_Paste!$E18000),1))</f>
        <v/>
      </c>
      <c r="C18003">
        <f>IF(GL_Paste!$B18000="","",IF(TRIM(GL_Paste!$M18000)&lt;&gt;"",TRIM(GL_Paste!$M18000),IFERROR(MID(GL_Paste!$I18000,FIND("[",GL_Paste!$I18000)+1,FIND("]",GL_Paste!$I18000)-FIND("[",GL_Paste!$I18000)-1),"")))</f>
        <v/>
      </c>
      <c r="D18003">
        <f>IF(GL_Paste!$B18000="","",IFERROR(INDEX(DeptName,MATCH($C18003,DeptTag,0)),"UNALLOCATED"))</f>
        <v/>
      </c>
      <c r="E18003">
        <f>IF(GL_Paste!$B18000="","",IFERROR(INDEX(AcctCat,MATCH(GL_Paste!$B18000&amp;"",AcctCode,0)),"UNKNOWN"))</f>
        <v/>
      </c>
      <c r="F18003">
        <f>IF(GL_Paste!$B18000="","",IFERROR(INDEX(AcctSub,MATCH(GL_Paste!$B18000&amp;"",AcctCode,0)),"UNKNOWN"))</f>
        <v/>
      </c>
    </row>
    <row r="18004">
      <c r="A18004" s="40">
        <f>IF(GL_Paste!$B18001="","",N(GL_Paste!$H18001)-N(GL_Paste!$G18001))</f>
        <v/>
      </c>
      <c r="B18004" s="43">
        <f>IF(GL_Paste!$B18001="","",DATE(YEAR(GL_Paste!$E18001),MONTH(GL_Paste!$E18001),1))</f>
        <v/>
      </c>
      <c r="C18004">
        <f>IF(GL_Paste!$B18001="","",IF(TRIM(GL_Paste!$M18001)&lt;&gt;"",TRIM(GL_Paste!$M18001),IFERROR(MID(GL_Paste!$I18001,FIND("[",GL_Paste!$I18001)+1,FIND("]",GL_Paste!$I18001)-FIND("[",GL_Paste!$I18001)-1),"")))</f>
        <v/>
      </c>
      <c r="D18004">
        <f>IF(GL_Paste!$B18001="","",IFERROR(INDEX(DeptName,MATCH($C18004,DeptTag,0)),"UNALLOCATED"))</f>
        <v/>
      </c>
      <c r="E18004">
        <f>IF(GL_Paste!$B18001="","",IFERROR(INDEX(AcctCat,MATCH(GL_Paste!$B18001&amp;"",AcctCode,0)),"UNKNOWN"))</f>
        <v/>
      </c>
      <c r="F18004">
        <f>IF(GL_Paste!$B18001="","",IFERROR(INDEX(AcctSub,MATCH(GL_Paste!$B18001&amp;"",AcctCode,0)),"UNKNOWN"))</f>
        <v/>
      </c>
    </row>
    <row r="18005">
      <c r="A18005" s="40">
        <f>IF(GL_Paste!$B18002="","",N(GL_Paste!$H18002)-N(GL_Paste!$G18002))</f>
        <v/>
      </c>
      <c r="B18005" s="43">
        <f>IF(GL_Paste!$B18002="","",DATE(YEAR(GL_Paste!$E18002),MONTH(GL_Paste!$E18002),1))</f>
        <v/>
      </c>
      <c r="C18005">
        <f>IF(GL_Paste!$B18002="","",IF(TRIM(GL_Paste!$M18002)&lt;&gt;"",TRIM(GL_Paste!$M18002),IFERROR(MID(GL_Paste!$I18002,FIND("[",GL_Paste!$I18002)+1,FIND("]",GL_Paste!$I18002)-FIND("[",GL_Paste!$I18002)-1),"")))</f>
        <v/>
      </c>
      <c r="D18005">
        <f>IF(GL_Paste!$B18002="","",IFERROR(INDEX(DeptName,MATCH($C18005,DeptTag,0)),"UNALLOCATED"))</f>
        <v/>
      </c>
      <c r="E18005">
        <f>IF(GL_Paste!$B18002="","",IFERROR(INDEX(AcctCat,MATCH(GL_Paste!$B18002&amp;"",AcctCode,0)),"UNKNOWN"))</f>
        <v/>
      </c>
      <c r="F18005">
        <f>IF(GL_Paste!$B18002="","",IFERROR(INDEX(AcctSub,MATCH(GL_Paste!$B18002&amp;"",AcctCode,0)),"UNKNOWN"))</f>
        <v/>
      </c>
    </row>
    <row r="18006">
      <c r="A18006" s="40">
        <f>IF(GL_Paste!$B18003="","",N(GL_Paste!$H18003)-N(GL_Paste!$G18003))</f>
        <v/>
      </c>
      <c r="B18006" s="43">
        <f>IF(GL_Paste!$B18003="","",DATE(YEAR(GL_Paste!$E18003),MONTH(GL_Paste!$E18003),1))</f>
        <v/>
      </c>
      <c r="C18006">
        <f>IF(GL_Paste!$B18003="","",IF(TRIM(GL_Paste!$M18003)&lt;&gt;"",TRIM(GL_Paste!$M18003),IFERROR(MID(GL_Paste!$I18003,FIND("[",GL_Paste!$I18003)+1,FIND("]",GL_Paste!$I18003)-FIND("[",GL_Paste!$I18003)-1),"")))</f>
        <v/>
      </c>
      <c r="D18006">
        <f>IF(GL_Paste!$B18003="","",IFERROR(INDEX(DeptName,MATCH($C18006,DeptTag,0)),"UNALLOCATED"))</f>
        <v/>
      </c>
      <c r="E18006">
        <f>IF(GL_Paste!$B18003="","",IFERROR(INDEX(AcctCat,MATCH(GL_Paste!$B18003&amp;"",AcctCode,0)),"UNKNOWN"))</f>
        <v/>
      </c>
      <c r="F18006">
        <f>IF(GL_Paste!$B18003="","",IFERROR(INDEX(AcctSub,MATCH(GL_Paste!$B18003&amp;"",AcctCode,0)),"UNKNOWN"))</f>
        <v/>
      </c>
    </row>
    <row r="18007">
      <c r="A18007" s="40">
        <f>IF(GL_Paste!$B18004="","",N(GL_Paste!$H18004)-N(GL_Paste!$G18004))</f>
        <v/>
      </c>
      <c r="B18007" s="43">
        <f>IF(GL_Paste!$B18004="","",DATE(YEAR(GL_Paste!$E18004),MONTH(GL_Paste!$E18004),1))</f>
        <v/>
      </c>
      <c r="C18007">
        <f>IF(GL_Paste!$B18004="","",IF(TRIM(GL_Paste!$M18004)&lt;&gt;"",TRIM(GL_Paste!$M18004),IFERROR(MID(GL_Paste!$I18004,FIND("[",GL_Paste!$I18004)+1,FIND("]",GL_Paste!$I18004)-FIND("[",GL_Paste!$I18004)-1),"")))</f>
        <v/>
      </c>
      <c r="D18007">
        <f>IF(GL_Paste!$B18004="","",IFERROR(INDEX(DeptName,MATCH($C18007,DeptTag,0)),"UNALLOCATED"))</f>
        <v/>
      </c>
      <c r="E18007">
        <f>IF(GL_Paste!$B18004="","",IFERROR(INDEX(AcctCat,MATCH(GL_Paste!$B18004&amp;"",AcctCode,0)),"UNKNOWN"))</f>
        <v/>
      </c>
      <c r="F18007">
        <f>IF(GL_Paste!$B18004="","",IFERROR(INDEX(AcctSub,MATCH(GL_Paste!$B18004&amp;"",AcctCode,0)),"UNKNOWN"))</f>
        <v/>
      </c>
    </row>
    <row r="18008">
      <c r="A18008" s="40">
        <f>IF(GL_Paste!$B18005="","",N(GL_Paste!$H18005)-N(GL_Paste!$G18005))</f>
        <v/>
      </c>
      <c r="B18008" s="43">
        <f>IF(GL_Paste!$B18005="","",DATE(YEAR(GL_Paste!$E18005),MONTH(GL_Paste!$E18005),1))</f>
        <v/>
      </c>
      <c r="C18008">
        <f>IF(GL_Paste!$B18005="","",IF(TRIM(GL_Paste!$M18005)&lt;&gt;"",TRIM(GL_Paste!$M18005),IFERROR(MID(GL_Paste!$I18005,FIND("[",GL_Paste!$I18005)+1,FIND("]",GL_Paste!$I18005)-FIND("[",GL_Paste!$I18005)-1),"")))</f>
        <v/>
      </c>
      <c r="D18008">
        <f>IF(GL_Paste!$B18005="","",IFERROR(INDEX(DeptName,MATCH($C18008,DeptTag,0)),"UNALLOCATED"))</f>
        <v/>
      </c>
      <c r="E18008">
        <f>IF(GL_Paste!$B18005="","",IFERROR(INDEX(AcctCat,MATCH(GL_Paste!$B18005&amp;"",AcctCode,0)),"UNKNOWN"))</f>
        <v/>
      </c>
      <c r="F18008">
        <f>IF(GL_Paste!$B18005="","",IFERROR(INDEX(AcctSub,MATCH(GL_Paste!$B18005&amp;"",AcctCode,0)),"UNKNOWN"))</f>
        <v/>
      </c>
    </row>
    <row r="18009">
      <c r="A18009" s="40">
        <f>IF(GL_Paste!$B18006="","",N(GL_Paste!$H18006)-N(GL_Paste!$G18006))</f>
        <v/>
      </c>
      <c r="B18009" s="43">
        <f>IF(GL_Paste!$B18006="","",DATE(YEAR(GL_Paste!$E18006),MONTH(GL_Paste!$E18006),1))</f>
        <v/>
      </c>
      <c r="C18009">
        <f>IF(GL_Paste!$B18006="","",IF(TRIM(GL_Paste!$M18006)&lt;&gt;"",TRIM(GL_Paste!$M18006),IFERROR(MID(GL_Paste!$I18006,FIND("[",GL_Paste!$I18006)+1,FIND("]",GL_Paste!$I18006)-FIND("[",GL_Paste!$I18006)-1),"")))</f>
        <v/>
      </c>
      <c r="D18009">
        <f>IF(GL_Paste!$B18006="","",IFERROR(INDEX(DeptName,MATCH($C18009,DeptTag,0)),"UNALLOCATED"))</f>
        <v/>
      </c>
      <c r="E18009">
        <f>IF(GL_Paste!$B18006="","",IFERROR(INDEX(AcctCat,MATCH(GL_Paste!$B18006&amp;"",AcctCode,0)),"UNKNOWN"))</f>
        <v/>
      </c>
      <c r="F18009">
        <f>IF(GL_Paste!$B18006="","",IFERROR(INDEX(AcctSub,MATCH(GL_Paste!$B18006&amp;"",AcctCode,0)),"UNKNOWN"))</f>
        <v/>
      </c>
    </row>
    <row r="18010">
      <c r="A18010" s="40">
        <f>IF(GL_Paste!$B18007="","",N(GL_Paste!$H18007)-N(GL_Paste!$G18007))</f>
        <v/>
      </c>
      <c r="B18010" s="43">
        <f>IF(GL_Paste!$B18007="","",DATE(YEAR(GL_Paste!$E18007),MONTH(GL_Paste!$E18007),1))</f>
        <v/>
      </c>
      <c r="C18010">
        <f>IF(GL_Paste!$B18007="","",IF(TRIM(GL_Paste!$M18007)&lt;&gt;"",TRIM(GL_Paste!$M18007),IFERROR(MID(GL_Paste!$I18007,FIND("[",GL_Paste!$I18007)+1,FIND("]",GL_Paste!$I18007)-FIND("[",GL_Paste!$I18007)-1),"")))</f>
        <v/>
      </c>
      <c r="D18010">
        <f>IF(GL_Paste!$B18007="","",IFERROR(INDEX(DeptName,MATCH($C18010,DeptTag,0)),"UNALLOCATED"))</f>
        <v/>
      </c>
      <c r="E18010">
        <f>IF(GL_Paste!$B18007="","",IFERROR(INDEX(AcctCat,MATCH(GL_Paste!$B18007&amp;"",AcctCode,0)),"UNKNOWN"))</f>
        <v/>
      </c>
      <c r="F18010">
        <f>IF(GL_Paste!$B18007="","",IFERROR(INDEX(AcctSub,MATCH(GL_Paste!$B18007&amp;"",AcctCode,0)),"UNKNOWN"))</f>
        <v/>
      </c>
    </row>
    <row r="18011">
      <c r="A18011" s="40">
        <f>IF(GL_Paste!$B18008="","",N(GL_Paste!$H18008)-N(GL_Paste!$G18008))</f>
        <v/>
      </c>
      <c r="B18011" s="43">
        <f>IF(GL_Paste!$B18008="","",DATE(YEAR(GL_Paste!$E18008),MONTH(GL_Paste!$E18008),1))</f>
        <v/>
      </c>
      <c r="C18011">
        <f>IF(GL_Paste!$B18008="","",IF(TRIM(GL_Paste!$M18008)&lt;&gt;"",TRIM(GL_Paste!$M18008),IFERROR(MID(GL_Paste!$I18008,FIND("[",GL_Paste!$I18008)+1,FIND("]",GL_Paste!$I18008)-FIND("[",GL_Paste!$I18008)-1),"")))</f>
        <v/>
      </c>
      <c r="D18011">
        <f>IF(GL_Paste!$B18008="","",IFERROR(INDEX(DeptName,MATCH($C18011,DeptTag,0)),"UNALLOCATED"))</f>
        <v/>
      </c>
      <c r="E18011">
        <f>IF(GL_Paste!$B18008="","",IFERROR(INDEX(AcctCat,MATCH(GL_Paste!$B18008&amp;"",AcctCode,0)),"UNKNOWN"))</f>
        <v/>
      </c>
      <c r="F18011">
        <f>IF(GL_Paste!$B18008="","",IFERROR(INDEX(AcctSub,MATCH(GL_Paste!$B18008&amp;"",AcctCode,0)),"UNKNOWN"))</f>
        <v/>
      </c>
    </row>
    <row r="18012">
      <c r="A18012" s="40">
        <f>IF(GL_Paste!$B18009="","",N(GL_Paste!$H18009)-N(GL_Paste!$G18009))</f>
        <v/>
      </c>
      <c r="B18012" s="43">
        <f>IF(GL_Paste!$B18009="","",DATE(YEAR(GL_Paste!$E18009),MONTH(GL_Paste!$E18009),1))</f>
        <v/>
      </c>
      <c r="C18012">
        <f>IF(GL_Paste!$B18009="","",IF(TRIM(GL_Paste!$M18009)&lt;&gt;"",TRIM(GL_Paste!$M18009),IFERROR(MID(GL_Paste!$I18009,FIND("[",GL_Paste!$I18009)+1,FIND("]",GL_Paste!$I18009)-FIND("[",GL_Paste!$I18009)-1),"")))</f>
        <v/>
      </c>
      <c r="D18012">
        <f>IF(GL_Paste!$B18009="","",IFERROR(INDEX(DeptName,MATCH($C18012,DeptTag,0)),"UNALLOCATED"))</f>
        <v/>
      </c>
      <c r="E18012">
        <f>IF(GL_Paste!$B18009="","",IFERROR(INDEX(AcctCat,MATCH(GL_Paste!$B18009&amp;"",AcctCode,0)),"UNKNOWN"))</f>
        <v/>
      </c>
      <c r="F18012">
        <f>IF(GL_Paste!$B18009="","",IFERROR(INDEX(AcctSub,MATCH(GL_Paste!$B18009&amp;"",AcctCode,0)),"UNKNOWN"))</f>
        <v/>
      </c>
    </row>
    <row r="18013">
      <c r="A18013" s="40">
        <f>IF(GL_Paste!$B18010="","",N(GL_Paste!$H18010)-N(GL_Paste!$G18010))</f>
        <v/>
      </c>
      <c r="B18013" s="43">
        <f>IF(GL_Paste!$B18010="","",DATE(YEAR(GL_Paste!$E18010),MONTH(GL_Paste!$E18010),1))</f>
        <v/>
      </c>
      <c r="C18013">
        <f>IF(GL_Paste!$B18010="","",IF(TRIM(GL_Paste!$M18010)&lt;&gt;"",TRIM(GL_Paste!$M18010),IFERROR(MID(GL_Paste!$I18010,FIND("[",GL_Paste!$I18010)+1,FIND("]",GL_Paste!$I18010)-FIND("[",GL_Paste!$I18010)-1),"")))</f>
        <v/>
      </c>
      <c r="D18013">
        <f>IF(GL_Paste!$B18010="","",IFERROR(INDEX(DeptName,MATCH($C18013,DeptTag,0)),"UNALLOCATED"))</f>
        <v/>
      </c>
      <c r="E18013">
        <f>IF(GL_Paste!$B18010="","",IFERROR(INDEX(AcctCat,MATCH(GL_Paste!$B18010&amp;"",AcctCode,0)),"UNKNOWN"))</f>
        <v/>
      </c>
      <c r="F18013">
        <f>IF(GL_Paste!$B18010="","",IFERROR(INDEX(AcctSub,MATCH(GL_Paste!$B18010&amp;"",AcctCode,0)),"UNKNOWN"))</f>
        <v/>
      </c>
    </row>
    <row r="18014">
      <c r="A18014" s="40">
        <f>IF(GL_Paste!$B18011="","",N(GL_Paste!$H18011)-N(GL_Paste!$G18011))</f>
        <v/>
      </c>
      <c r="B18014" s="43">
        <f>IF(GL_Paste!$B18011="","",DATE(YEAR(GL_Paste!$E18011),MONTH(GL_Paste!$E18011),1))</f>
        <v/>
      </c>
      <c r="C18014">
        <f>IF(GL_Paste!$B18011="","",IF(TRIM(GL_Paste!$M18011)&lt;&gt;"",TRIM(GL_Paste!$M18011),IFERROR(MID(GL_Paste!$I18011,FIND("[",GL_Paste!$I18011)+1,FIND("]",GL_Paste!$I18011)-FIND("[",GL_Paste!$I18011)-1),"")))</f>
        <v/>
      </c>
      <c r="D18014">
        <f>IF(GL_Paste!$B18011="","",IFERROR(INDEX(DeptName,MATCH($C18014,DeptTag,0)),"UNALLOCATED"))</f>
        <v/>
      </c>
      <c r="E18014">
        <f>IF(GL_Paste!$B18011="","",IFERROR(INDEX(AcctCat,MATCH(GL_Paste!$B18011&amp;"",AcctCode,0)),"UNKNOWN"))</f>
        <v/>
      </c>
      <c r="F18014">
        <f>IF(GL_Paste!$B18011="","",IFERROR(INDEX(AcctSub,MATCH(GL_Paste!$B18011&amp;"",AcctCode,0)),"UNKNOWN"))</f>
        <v/>
      </c>
    </row>
    <row r="18015">
      <c r="A18015" s="40">
        <f>IF(GL_Paste!$B18012="","",N(GL_Paste!$H18012)-N(GL_Paste!$G18012))</f>
        <v/>
      </c>
      <c r="B18015" s="43">
        <f>IF(GL_Paste!$B18012="","",DATE(YEAR(GL_Paste!$E18012),MONTH(GL_Paste!$E18012),1))</f>
        <v/>
      </c>
      <c r="C18015">
        <f>IF(GL_Paste!$B18012="","",IF(TRIM(GL_Paste!$M18012)&lt;&gt;"",TRIM(GL_Paste!$M18012),IFERROR(MID(GL_Paste!$I18012,FIND("[",GL_Paste!$I18012)+1,FIND("]",GL_Paste!$I18012)-FIND("[",GL_Paste!$I18012)-1),"")))</f>
        <v/>
      </c>
      <c r="D18015">
        <f>IF(GL_Paste!$B18012="","",IFERROR(INDEX(DeptName,MATCH($C18015,DeptTag,0)),"UNALLOCATED"))</f>
        <v/>
      </c>
      <c r="E18015">
        <f>IF(GL_Paste!$B18012="","",IFERROR(INDEX(AcctCat,MATCH(GL_Paste!$B18012&amp;"",AcctCode,0)),"UNKNOWN"))</f>
        <v/>
      </c>
      <c r="F18015">
        <f>IF(GL_Paste!$B18012="","",IFERROR(INDEX(AcctSub,MATCH(GL_Paste!$B18012&amp;"",AcctCode,0)),"UNKNOWN"))</f>
        <v/>
      </c>
    </row>
    <row r="18016">
      <c r="A18016" s="40">
        <f>IF(GL_Paste!$B18013="","",N(GL_Paste!$H18013)-N(GL_Paste!$G18013))</f>
        <v/>
      </c>
      <c r="B18016" s="43">
        <f>IF(GL_Paste!$B18013="","",DATE(YEAR(GL_Paste!$E18013),MONTH(GL_Paste!$E18013),1))</f>
        <v/>
      </c>
      <c r="C18016">
        <f>IF(GL_Paste!$B18013="","",IF(TRIM(GL_Paste!$M18013)&lt;&gt;"",TRIM(GL_Paste!$M18013),IFERROR(MID(GL_Paste!$I18013,FIND("[",GL_Paste!$I18013)+1,FIND("]",GL_Paste!$I18013)-FIND("[",GL_Paste!$I18013)-1),"")))</f>
        <v/>
      </c>
      <c r="D18016">
        <f>IF(GL_Paste!$B18013="","",IFERROR(INDEX(DeptName,MATCH($C18016,DeptTag,0)),"UNALLOCATED"))</f>
        <v/>
      </c>
      <c r="E18016">
        <f>IF(GL_Paste!$B18013="","",IFERROR(INDEX(AcctCat,MATCH(GL_Paste!$B18013&amp;"",AcctCode,0)),"UNKNOWN"))</f>
        <v/>
      </c>
      <c r="F18016">
        <f>IF(GL_Paste!$B18013="","",IFERROR(INDEX(AcctSub,MATCH(GL_Paste!$B18013&amp;"",AcctCode,0)),"UNKNOWN"))</f>
        <v/>
      </c>
    </row>
    <row r="18017">
      <c r="A18017" s="40">
        <f>IF(GL_Paste!$B18014="","",N(GL_Paste!$H18014)-N(GL_Paste!$G18014))</f>
        <v/>
      </c>
      <c r="B18017" s="43">
        <f>IF(GL_Paste!$B18014="","",DATE(YEAR(GL_Paste!$E18014),MONTH(GL_Paste!$E18014),1))</f>
        <v/>
      </c>
      <c r="C18017">
        <f>IF(GL_Paste!$B18014="","",IF(TRIM(GL_Paste!$M18014)&lt;&gt;"",TRIM(GL_Paste!$M18014),IFERROR(MID(GL_Paste!$I18014,FIND("[",GL_Paste!$I18014)+1,FIND("]",GL_Paste!$I18014)-FIND("[",GL_Paste!$I18014)-1),"")))</f>
        <v/>
      </c>
      <c r="D18017">
        <f>IF(GL_Paste!$B18014="","",IFERROR(INDEX(DeptName,MATCH($C18017,DeptTag,0)),"UNALLOCATED"))</f>
        <v/>
      </c>
      <c r="E18017">
        <f>IF(GL_Paste!$B18014="","",IFERROR(INDEX(AcctCat,MATCH(GL_Paste!$B18014&amp;"",AcctCode,0)),"UNKNOWN"))</f>
        <v/>
      </c>
      <c r="F18017">
        <f>IF(GL_Paste!$B18014="","",IFERROR(INDEX(AcctSub,MATCH(GL_Paste!$B18014&amp;"",AcctCode,0)),"UNKNOWN"))</f>
        <v/>
      </c>
    </row>
    <row r="18018">
      <c r="A18018" s="40">
        <f>IF(GL_Paste!$B18015="","",N(GL_Paste!$H18015)-N(GL_Paste!$G18015))</f>
        <v/>
      </c>
      <c r="B18018" s="43">
        <f>IF(GL_Paste!$B18015="","",DATE(YEAR(GL_Paste!$E18015),MONTH(GL_Paste!$E18015),1))</f>
        <v/>
      </c>
      <c r="C18018">
        <f>IF(GL_Paste!$B18015="","",IF(TRIM(GL_Paste!$M18015)&lt;&gt;"",TRIM(GL_Paste!$M18015),IFERROR(MID(GL_Paste!$I18015,FIND("[",GL_Paste!$I18015)+1,FIND("]",GL_Paste!$I18015)-FIND("[",GL_Paste!$I18015)-1),"")))</f>
        <v/>
      </c>
      <c r="D18018">
        <f>IF(GL_Paste!$B18015="","",IFERROR(INDEX(DeptName,MATCH($C18018,DeptTag,0)),"UNALLOCATED"))</f>
        <v/>
      </c>
      <c r="E18018">
        <f>IF(GL_Paste!$B18015="","",IFERROR(INDEX(AcctCat,MATCH(GL_Paste!$B18015&amp;"",AcctCode,0)),"UNKNOWN"))</f>
        <v/>
      </c>
      <c r="F18018">
        <f>IF(GL_Paste!$B18015="","",IFERROR(INDEX(AcctSub,MATCH(GL_Paste!$B18015&amp;"",AcctCode,0)),"UNKNOWN"))</f>
        <v/>
      </c>
    </row>
    <row r="18019">
      <c r="A18019" s="40">
        <f>IF(GL_Paste!$B18016="","",N(GL_Paste!$H18016)-N(GL_Paste!$G18016))</f>
        <v/>
      </c>
      <c r="B18019" s="43">
        <f>IF(GL_Paste!$B18016="","",DATE(YEAR(GL_Paste!$E18016),MONTH(GL_Paste!$E18016),1))</f>
        <v/>
      </c>
      <c r="C18019">
        <f>IF(GL_Paste!$B18016="","",IF(TRIM(GL_Paste!$M18016)&lt;&gt;"",TRIM(GL_Paste!$M18016),IFERROR(MID(GL_Paste!$I18016,FIND("[",GL_Paste!$I18016)+1,FIND("]",GL_Paste!$I18016)-FIND("[",GL_Paste!$I18016)-1),"")))</f>
        <v/>
      </c>
      <c r="D18019">
        <f>IF(GL_Paste!$B18016="","",IFERROR(INDEX(DeptName,MATCH($C18019,DeptTag,0)),"UNALLOCATED"))</f>
        <v/>
      </c>
      <c r="E18019">
        <f>IF(GL_Paste!$B18016="","",IFERROR(INDEX(AcctCat,MATCH(GL_Paste!$B18016&amp;"",AcctCode,0)),"UNKNOWN"))</f>
        <v/>
      </c>
      <c r="F18019">
        <f>IF(GL_Paste!$B18016="","",IFERROR(INDEX(AcctSub,MATCH(GL_Paste!$B18016&amp;"",AcctCode,0)),"UNKNOWN"))</f>
        <v/>
      </c>
    </row>
    <row r="18020">
      <c r="A18020" s="40">
        <f>IF(GL_Paste!$B18017="","",N(GL_Paste!$H18017)-N(GL_Paste!$G18017))</f>
        <v/>
      </c>
      <c r="B18020" s="43">
        <f>IF(GL_Paste!$B18017="","",DATE(YEAR(GL_Paste!$E18017),MONTH(GL_Paste!$E18017),1))</f>
        <v/>
      </c>
      <c r="C18020">
        <f>IF(GL_Paste!$B18017="","",IF(TRIM(GL_Paste!$M18017)&lt;&gt;"",TRIM(GL_Paste!$M18017),IFERROR(MID(GL_Paste!$I18017,FIND("[",GL_Paste!$I18017)+1,FIND("]",GL_Paste!$I18017)-FIND("[",GL_Paste!$I18017)-1),"")))</f>
        <v/>
      </c>
      <c r="D18020">
        <f>IF(GL_Paste!$B18017="","",IFERROR(INDEX(DeptName,MATCH($C18020,DeptTag,0)),"UNALLOCATED"))</f>
        <v/>
      </c>
      <c r="E18020">
        <f>IF(GL_Paste!$B18017="","",IFERROR(INDEX(AcctCat,MATCH(GL_Paste!$B18017&amp;"",AcctCode,0)),"UNKNOWN"))</f>
        <v/>
      </c>
      <c r="F18020">
        <f>IF(GL_Paste!$B18017="","",IFERROR(INDEX(AcctSub,MATCH(GL_Paste!$B18017&amp;"",AcctCode,0)),"UNKNOWN"))</f>
        <v/>
      </c>
    </row>
    <row r="18021">
      <c r="A18021" s="40">
        <f>IF(GL_Paste!$B18018="","",N(GL_Paste!$H18018)-N(GL_Paste!$G18018))</f>
        <v/>
      </c>
      <c r="B18021" s="43">
        <f>IF(GL_Paste!$B18018="","",DATE(YEAR(GL_Paste!$E18018),MONTH(GL_Paste!$E18018),1))</f>
        <v/>
      </c>
      <c r="C18021">
        <f>IF(GL_Paste!$B18018="","",IF(TRIM(GL_Paste!$M18018)&lt;&gt;"",TRIM(GL_Paste!$M18018),IFERROR(MID(GL_Paste!$I18018,FIND("[",GL_Paste!$I18018)+1,FIND("]",GL_Paste!$I18018)-FIND("[",GL_Paste!$I18018)-1),"")))</f>
        <v/>
      </c>
      <c r="D18021">
        <f>IF(GL_Paste!$B18018="","",IFERROR(INDEX(DeptName,MATCH($C18021,DeptTag,0)),"UNALLOCATED"))</f>
        <v/>
      </c>
      <c r="E18021">
        <f>IF(GL_Paste!$B18018="","",IFERROR(INDEX(AcctCat,MATCH(GL_Paste!$B18018&amp;"",AcctCode,0)),"UNKNOWN"))</f>
        <v/>
      </c>
      <c r="F18021">
        <f>IF(GL_Paste!$B18018="","",IFERROR(INDEX(AcctSub,MATCH(GL_Paste!$B18018&amp;"",AcctCode,0)),"UNKNOWN"))</f>
        <v/>
      </c>
    </row>
    <row r="18022">
      <c r="A18022" s="40">
        <f>IF(GL_Paste!$B18019="","",N(GL_Paste!$H18019)-N(GL_Paste!$G18019))</f>
        <v/>
      </c>
      <c r="B18022" s="43">
        <f>IF(GL_Paste!$B18019="","",DATE(YEAR(GL_Paste!$E18019),MONTH(GL_Paste!$E18019),1))</f>
        <v/>
      </c>
      <c r="C18022">
        <f>IF(GL_Paste!$B18019="","",IF(TRIM(GL_Paste!$M18019)&lt;&gt;"",TRIM(GL_Paste!$M18019),IFERROR(MID(GL_Paste!$I18019,FIND("[",GL_Paste!$I18019)+1,FIND("]",GL_Paste!$I18019)-FIND("[",GL_Paste!$I18019)-1),"")))</f>
        <v/>
      </c>
      <c r="D18022">
        <f>IF(GL_Paste!$B18019="","",IFERROR(INDEX(DeptName,MATCH($C18022,DeptTag,0)),"UNALLOCATED"))</f>
        <v/>
      </c>
      <c r="E18022">
        <f>IF(GL_Paste!$B18019="","",IFERROR(INDEX(AcctCat,MATCH(GL_Paste!$B18019&amp;"",AcctCode,0)),"UNKNOWN"))</f>
        <v/>
      </c>
      <c r="F18022">
        <f>IF(GL_Paste!$B18019="","",IFERROR(INDEX(AcctSub,MATCH(GL_Paste!$B18019&amp;"",AcctCode,0)),"UNKNOWN"))</f>
        <v/>
      </c>
    </row>
    <row r="18023">
      <c r="A18023" s="40">
        <f>IF(GL_Paste!$B18020="","",N(GL_Paste!$H18020)-N(GL_Paste!$G18020))</f>
        <v/>
      </c>
      <c r="B18023" s="43">
        <f>IF(GL_Paste!$B18020="","",DATE(YEAR(GL_Paste!$E18020),MONTH(GL_Paste!$E18020),1))</f>
        <v/>
      </c>
      <c r="C18023">
        <f>IF(GL_Paste!$B18020="","",IF(TRIM(GL_Paste!$M18020)&lt;&gt;"",TRIM(GL_Paste!$M18020),IFERROR(MID(GL_Paste!$I18020,FIND("[",GL_Paste!$I18020)+1,FIND("]",GL_Paste!$I18020)-FIND("[",GL_Paste!$I18020)-1),"")))</f>
        <v/>
      </c>
      <c r="D18023">
        <f>IF(GL_Paste!$B18020="","",IFERROR(INDEX(DeptName,MATCH($C18023,DeptTag,0)),"UNALLOCATED"))</f>
        <v/>
      </c>
      <c r="E18023">
        <f>IF(GL_Paste!$B18020="","",IFERROR(INDEX(AcctCat,MATCH(GL_Paste!$B18020&amp;"",AcctCode,0)),"UNKNOWN"))</f>
        <v/>
      </c>
      <c r="F18023">
        <f>IF(GL_Paste!$B18020="","",IFERROR(INDEX(AcctSub,MATCH(GL_Paste!$B18020&amp;"",AcctCode,0)),"UNKNOWN"))</f>
        <v/>
      </c>
    </row>
    <row r="18024">
      <c r="A18024" s="40">
        <f>IF(GL_Paste!$B18021="","",N(GL_Paste!$H18021)-N(GL_Paste!$G18021))</f>
        <v/>
      </c>
      <c r="B18024" s="43">
        <f>IF(GL_Paste!$B18021="","",DATE(YEAR(GL_Paste!$E18021),MONTH(GL_Paste!$E18021),1))</f>
        <v/>
      </c>
      <c r="C18024">
        <f>IF(GL_Paste!$B18021="","",IF(TRIM(GL_Paste!$M18021)&lt;&gt;"",TRIM(GL_Paste!$M18021),IFERROR(MID(GL_Paste!$I18021,FIND("[",GL_Paste!$I18021)+1,FIND("]",GL_Paste!$I18021)-FIND("[",GL_Paste!$I18021)-1),"")))</f>
        <v/>
      </c>
      <c r="D18024">
        <f>IF(GL_Paste!$B18021="","",IFERROR(INDEX(DeptName,MATCH($C18024,DeptTag,0)),"UNALLOCATED"))</f>
        <v/>
      </c>
      <c r="E18024">
        <f>IF(GL_Paste!$B18021="","",IFERROR(INDEX(AcctCat,MATCH(GL_Paste!$B18021&amp;"",AcctCode,0)),"UNKNOWN"))</f>
        <v/>
      </c>
      <c r="F18024">
        <f>IF(GL_Paste!$B18021="","",IFERROR(INDEX(AcctSub,MATCH(GL_Paste!$B18021&amp;"",AcctCode,0)),"UNKNOWN"))</f>
        <v/>
      </c>
    </row>
    <row r="18025">
      <c r="A18025" s="40">
        <f>IF(GL_Paste!$B18022="","",N(GL_Paste!$H18022)-N(GL_Paste!$G18022))</f>
        <v/>
      </c>
      <c r="B18025" s="43">
        <f>IF(GL_Paste!$B18022="","",DATE(YEAR(GL_Paste!$E18022),MONTH(GL_Paste!$E18022),1))</f>
        <v/>
      </c>
      <c r="C18025">
        <f>IF(GL_Paste!$B18022="","",IF(TRIM(GL_Paste!$M18022)&lt;&gt;"",TRIM(GL_Paste!$M18022),IFERROR(MID(GL_Paste!$I18022,FIND("[",GL_Paste!$I18022)+1,FIND("]",GL_Paste!$I18022)-FIND("[",GL_Paste!$I18022)-1),"")))</f>
        <v/>
      </c>
      <c r="D18025">
        <f>IF(GL_Paste!$B18022="","",IFERROR(INDEX(DeptName,MATCH($C18025,DeptTag,0)),"UNALLOCATED"))</f>
        <v/>
      </c>
      <c r="E18025">
        <f>IF(GL_Paste!$B18022="","",IFERROR(INDEX(AcctCat,MATCH(GL_Paste!$B18022&amp;"",AcctCode,0)),"UNKNOWN"))</f>
        <v/>
      </c>
      <c r="F18025">
        <f>IF(GL_Paste!$B18022="","",IFERROR(INDEX(AcctSub,MATCH(GL_Paste!$B18022&amp;"",AcctCode,0)),"UNKNOWN"))</f>
        <v/>
      </c>
    </row>
    <row r="18026">
      <c r="A18026" s="40">
        <f>IF(GL_Paste!$B18023="","",N(GL_Paste!$H18023)-N(GL_Paste!$G18023))</f>
        <v/>
      </c>
      <c r="B18026" s="43">
        <f>IF(GL_Paste!$B18023="","",DATE(YEAR(GL_Paste!$E18023),MONTH(GL_Paste!$E18023),1))</f>
        <v/>
      </c>
      <c r="C18026">
        <f>IF(GL_Paste!$B18023="","",IF(TRIM(GL_Paste!$M18023)&lt;&gt;"",TRIM(GL_Paste!$M18023),IFERROR(MID(GL_Paste!$I18023,FIND("[",GL_Paste!$I18023)+1,FIND("]",GL_Paste!$I18023)-FIND("[",GL_Paste!$I18023)-1),"")))</f>
        <v/>
      </c>
      <c r="D18026">
        <f>IF(GL_Paste!$B18023="","",IFERROR(INDEX(DeptName,MATCH($C18026,DeptTag,0)),"UNALLOCATED"))</f>
        <v/>
      </c>
      <c r="E18026">
        <f>IF(GL_Paste!$B18023="","",IFERROR(INDEX(AcctCat,MATCH(GL_Paste!$B18023&amp;"",AcctCode,0)),"UNKNOWN"))</f>
        <v/>
      </c>
      <c r="F18026">
        <f>IF(GL_Paste!$B18023="","",IFERROR(INDEX(AcctSub,MATCH(GL_Paste!$B18023&amp;"",AcctCode,0)),"UNKNOWN"))</f>
        <v/>
      </c>
    </row>
    <row r="18027">
      <c r="A18027" s="40">
        <f>IF(GL_Paste!$B18024="","",N(GL_Paste!$H18024)-N(GL_Paste!$G18024))</f>
        <v/>
      </c>
      <c r="B18027" s="43">
        <f>IF(GL_Paste!$B18024="","",DATE(YEAR(GL_Paste!$E18024),MONTH(GL_Paste!$E18024),1))</f>
        <v/>
      </c>
      <c r="C18027">
        <f>IF(GL_Paste!$B18024="","",IF(TRIM(GL_Paste!$M18024)&lt;&gt;"",TRIM(GL_Paste!$M18024),IFERROR(MID(GL_Paste!$I18024,FIND("[",GL_Paste!$I18024)+1,FIND("]",GL_Paste!$I18024)-FIND("[",GL_Paste!$I18024)-1),"")))</f>
        <v/>
      </c>
      <c r="D18027">
        <f>IF(GL_Paste!$B18024="","",IFERROR(INDEX(DeptName,MATCH($C18027,DeptTag,0)),"UNALLOCATED"))</f>
        <v/>
      </c>
      <c r="E18027">
        <f>IF(GL_Paste!$B18024="","",IFERROR(INDEX(AcctCat,MATCH(GL_Paste!$B18024&amp;"",AcctCode,0)),"UNKNOWN"))</f>
        <v/>
      </c>
      <c r="F18027">
        <f>IF(GL_Paste!$B18024="","",IFERROR(INDEX(AcctSub,MATCH(GL_Paste!$B18024&amp;"",AcctCode,0)),"UNKNOWN"))</f>
        <v/>
      </c>
    </row>
    <row r="18028">
      <c r="A18028" s="40">
        <f>IF(GL_Paste!$B18025="","",N(GL_Paste!$H18025)-N(GL_Paste!$G18025))</f>
        <v/>
      </c>
      <c r="B18028" s="43">
        <f>IF(GL_Paste!$B18025="","",DATE(YEAR(GL_Paste!$E18025),MONTH(GL_Paste!$E18025),1))</f>
        <v/>
      </c>
      <c r="C18028">
        <f>IF(GL_Paste!$B18025="","",IF(TRIM(GL_Paste!$M18025)&lt;&gt;"",TRIM(GL_Paste!$M18025),IFERROR(MID(GL_Paste!$I18025,FIND("[",GL_Paste!$I18025)+1,FIND("]",GL_Paste!$I18025)-FIND("[",GL_Paste!$I18025)-1),"")))</f>
        <v/>
      </c>
      <c r="D18028">
        <f>IF(GL_Paste!$B18025="","",IFERROR(INDEX(DeptName,MATCH($C18028,DeptTag,0)),"UNALLOCATED"))</f>
        <v/>
      </c>
      <c r="E18028">
        <f>IF(GL_Paste!$B18025="","",IFERROR(INDEX(AcctCat,MATCH(GL_Paste!$B18025&amp;"",AcctCode,0)),"UNKNOWN"))</f>
        <v/>
      </c>
      <c r="F18028">
        <f>IF(GL_Paste!$B18025="","",IFERROR(INDEX(AcctSub,MATCH(GL_Paste!$B18025&amp;"",AcctCode,0)),"UNKNOWN"))</f>
        <v/>
      </c>
    </row>
    <row r="18029">
      <c r="A18029" s="40">
        <f>IF(GL_Paste!$B18026="","",N(GL_Paste!$H18026)-N(GL_Paste!$G18026))</f>
        <v/>
      </c>
      <c r="B18029" s="43">
        <f>IF(GL_Paste!$B18026="","",DATE(YEAR(GL_Paste!$E18026),MONTH(GL_Paste!$E18026),1))</f>
        <v/>
      </c>
      <c r="C18029">
        <f>IF(GL_Paste!$B18026="","",IF(TRIM(GL_Paste!$M18026)&lt;&gt;"",TRIM(GL_Paste!$M18026),IFERROR(MID(GL_Paste!$I18026,FIND("[",GL_Paste!$I18026)+1,FIND("]",GL_Paste!$I18026)-FIND("[",GL_Paste!$I18026)-1),"")))</f>
        <v/>
      </c>
      <c r="D18029">
        <f>IF(GL_Paste!$B18026="","",IFERROR(INDEX(DeptName,MATCH($C18029,DeptTag,0)),"UNALLOCATED"))</f>
        <v/>
      </c>
      <c r="E18029">
        <f>IF(GL_Paste!$B18026="","",IFERROR(INDEX(AcctCat,MATCH(GL_Paste!$B18026&amp;"",AcctCode,0)),"UNKNOWN"))</f>
        <v/>
      </c>
      <c r="F18029">
        <f>IF(GL_Paste!$B18026="","",IFERROR(INDEX(AcctSub,MATCH(GL_Paste!$B18026&amp;"",AcctCode,0)),"UNKNOWN"))</f>
        <v/>
      </c>
    </row>
    <row r="18030">
      <c r="A18030" s="40">
        <f>IF(GL_Paste!$B18027="","",N(GL_Paste!$H18027)-N(GL_Paste!$G18027))</f>
        <v/>
      </c>
      <c r="B18030" s="43">
        <f>IF(GL_Paste!$B18027="","",DATE(YEAR(GL_Paste!$E18027),MONTH(GL_Paste!$E18027),1))</f>
        <v/>
      </c>
      <c r="C18030">
        <f>IF(GL_Paste!$B18027="","",IF(TRIM(GL_Paste!$M18027)&lt;&gt;"",TRIM(GL_Paste!$M18027),IFERROR(MID(GL_Paste!$I18027,FIND("[",GL_Paste!$I18027)+1,FIND("]",GL_Paste!$I18027)-FIND("[",GL_Paste!$I18027)-1),"")))</f>
        <v/>
      </c>
      <c r="D18030">
        <f>IF(GL_Paste!$B18027="","",IFERROR(INDEX(DeptName,MATCH($C18030,DeptTag,0)),"UNALLOCATED"))</f>
        <v/>
      </c>
      <c r="E18030">
        <f>IF(GL_Paste!$B18027="","",IFERROR(INDEX(AcctCat,MATCH(GL_Paste!$B18027&amp;"",AcctCode,0)),"UNKNOWN"))</f>
        <v/>
      </c>
      <c r="F18030">
        <f>IF(GL_Paste!$B18027="","",IFERROR(INDEX(AcctSub,MATCH(GL_Paste!$B18027&amp;"",AcctCode,0)),"UNKNOWN"))</f>
        <v/>
      </c>
    </row>
    <row r="18031">
      <c r="A18031" s="40">
        <f>IF(GL_Paste!$B18028="","",N(GL_Paste!$H18028)-N(GL_Paste!$G18028))</f>
        <v/>
      </c>
      <c r="B18031" s="43">
        <f>IF(GL_Paste!$B18028="","",DATE(YEAR(GL_Paste!$E18028),MONTH(GL_Paste!$E18028),1))</f>
        <v/>
      </c>
      <c r="C18031">
        <f>IF(GL_Paste!$B18028="","",IF(TRIM(GL_Paste!$M18028)&lt;&gt;"",TRIM(GL_Paste!$M18028),IFERROR(MID(GL_Paste!$I18028,FIND("[",GL_Paste!$I18028)+1,FIND("]",GL_Paste!$I18028)-FIND("[",GL_Paste!$I18028)-1),"")))</f>
        <v/>
      </c>
      <c r="D18031">
        <f>IF(GL_Paste!$B18028="","",IFERROR(INDEX(DeptName,MATCH($C18031,DeptTag,0)),"UNALLOCATED"))</f>
        <v/>
      </c>
      <c r="E18031">
        <f>IF(GL_Paste!$B18028="","",IFERROR(INDEX(AcctCat,MATCH(GL_Paste!$B18028&amp;"",AcctCode,0)),"UNKNOWN"))</f>
        <v/>
      </c>
      <c r="F18031">
        <f>IF(GL_Paste!$B18028="","",IFERROR(INDEX(AcctSub,MATCH(GL_Paste!$B18028&amp;"",AcctCode,0)),"UNKNOWN"))</f>
        <v/>
      </c>
    </row>
    <row r="18032">
      <c r="A18032" s="40">
        <f>IF(GL_Paste!$B18029="","",N(GL_Paste!$H18029)-N(GL_Paste!$G18029))</f>
        <v/>
      </c>
      <c r="B18032" s="43">
        <f>IF(GL_Paste!$B18029="","",DATE(YEAR(GL_Paste!$E18029),MONTH(GL_Paste!$E18029),1))</f>
        <v/>
      </c>
      <c r="C18032">
        <f>IF(GL_Paste!$B18029="","",IF(TRIM(GL_Paste!$M18029)&lt;&gt;"",TRIM(GL_Paste!$M18029),IFERROR(MID(GL_Paste!$I18029,FIND("[",GL_Paste!$I18029)+1,FIND("]",GL_Paste!$I18029)-FIND("[",GL_Paste!$I18029)-1),"")))</f>
        <v/>
      </c>
      <c r="D18032">
        <f>IF(GL_Paste!$B18029="","",IFERROR(INDEX(DeptName,MATCH($C18032,DeptTag,0)),"UNALLOCATED"))</f>
        <v/>
      </c>
      <c r="E18032">
        <f>IF(GL_Paste!$B18029="","",IFERROR(INDEX(AcctCat,MATCH(GL_Paste!$B18029&amp;"",AcctCode,0)),"UNKNOWN"))</f>
        <v/>
      </c>
      <c r="F18032">
        <f>IF(GL_Paste!$B18029="","",IFERROR(INDEX(AcctSub,MATCH(GL_Paste!$B18029&amp;"",AcctCode,0)),"UNKNOWN"))</f>
        <v/>
      </c>
    </row>
    <row r="18033">
      <c r="A18033" s="40">
        <f>IF(GL_Paste!$B18030="","",N(GL_Paste!$H18030)-N(GL_Paste!$G18030))</f>
        <v/>
      </c>
      <c r="B18033" s="43">
        <f>IF(GL_Paste!$B18030="","",DATE(YEAR(GL_Paste!$E18030),MONTH(GL_Paste!$E18030),1))</f>
        <v/>
      </c>
      <c r="C18033">
        <f>IF(GL_Paste!$B18030="","",IF(TRIM(GL_Paste!$M18030)&lt;&gt;"",TRIM(GL_Paste!$M18030),IFERROR(MID(GL_Paste!$I18030,FIND("[",GL_Paste!$I18030)+1,FIND("]",GL_Paste!$I18030)-FIND("[",GL_Paste!$I18030)-1),"")))</f>
        <v/>
      </c>
      <c r="D18033">
        <f>IF(GL_Paste!$B18030="","",IFERROR(INDEX(DeptName,MATCH($C18033,DeptTag,0)),"UNALLOCATED"))</f>
        <v/>
      </c>
      <c r="E18033">
        <f>IF(GL_Paste!$B18030="","",IFERROR(INDEX(AcctCat,MATCH(GL_Paste!$B18030&amp;"",AcctCode,0)),"UNKNOWN"))</f>
        <v/>
      </c>
      <c r="F18033">
        <f>IF(GL_Paste!$B18030="","",IFERROR(INDEX(AcctSub,MATCH(GL_Paste!$B18030&amp;"",AcctCode,0)),"UNKNOWN"))</f>
        <v/>
      </c>
    </row>
    <row r="18034">
      <c r="A18034" s="40">
        <f>IF(GL_Paste!$B18031="","",N(GL_Paste!$H18031)-N(GL_Paste!$G18031))</f>
        <v/>
      </c>
      <c r="B18034" s="43">
        <f>IF(GL_Paste!$B18031="","",DATE(YEAR(GL_Paste!$E18031),MONTH(GL_Paste!$E18031),1))</f>
        <v/>
      </c>
      <c r="C18034">
        <f>IF(GL_Paste!$B18031="","",IF(TRIM(GL_Paste!$M18031)&lt;&gt;"",TRIM(GL_Paste!$M18031),IFERROR(MID(GL_Paste!$I18031,FIND("[",GL_Paste!$I18031)+1,FIND("]",GL_Paste!$I18031)-FIND("[",GL_Paste!$I18031)-1),"")))</f>
        <v/>
      </c>
      <c r="D18034">
        <f>IF(GL_Paste!$B18031="","",IFERROR(INDEX(DeptName,MATCH($C18034,DeptTag,0)),"UNALLOCATED"))</f>
        <v/>
      </c>
      <c r="E18034">
        <f>IF(GL_Paste!$B18031="","",IFERROR(INDEX(AcctCat,MATCH(GL_Paste!$B18031&amp;"",AcctCode,0)),"UNKNOWN"))</f>
        <v/>
      </c>
      <c r="F18034">
        <f>IF(GL_Paste!$B18031="","",IFERROR(INDEX(AcctSub,MATCH(GL_Paste!$B18031&amp;"",AcctCode,0)),"UNKNOWN"))</f>
        <v/>
      </c>
    </row>
    <row r="18035">
      <c r="A18035" s="40">
        <f>IF(GL_Paste!$B18032="","",N(GL_Paste!$H18032)-N(GL_Paste!$G18032))</f>
        <v/>
      </c>
      <c r="B18035" s="43">
        <f>IF(GL_Paste!$B18032="","",DATE(YEAR(GL_Paste!$E18032),MONTH(GL_Paste!$E18032),1))</f>
        <v/>
      </c>
      <c r="C18035">
        <f>IF(GL_Paste!$B18032="","",IF(TRIM(GL_Paste!$M18032)&lt;&gt;"",TRIM(GL_Paste!$M18032),IFERROR(MID(GL_Paste!$I18032,FIND("[",GL_Paste!$I18032)+1,FIND("]",GL_Paste!$I18032)-FIND("[",GL_Paste!$I18032)-1),"")))</f>
        <v/>
      </c>
      <c r="D18035">
        <f>IF(GL_Paste!$B18032="","",IFERROR(INDEX(DeptName,MATCH($C18035,DeptTag,0)),"UNALLOCATED"))</f>
        <v/>
      </c>
      <c r="E18035">
        <f>IF(GL_Paste!$B18032="","",IFERROR(INDEX(AcctCat,MATCH(GL_Paste!$B18032&amp;"",AcctCode,0)),"UNKNOWN"))</f>
        <v/>
      </c>
      <c r="F18035">
        <f>IF(GL_Paste!$B18032="","",IFERROR(INDEX(AcctSub,MATCH(GL_Paste!$B18032&amp;"",AcctCode,0)),"UNKNOWN"))</f>
        <v/>
      </c>
    </row>
    <row r="18036">
      <c r="A18036" s="40">
        <f>IF(GL_Paste!$B18033="","",N(GL_Paste!$H18033)-N(GL_Paste!$G18033))</f>
        <v/>
      </c>
      <c r="B18036" s="43">
        <f>IF(GL_Paste!$B18033="","",DATE(YEAR(GL_Paste!$E18033),MONTH(GL_Paste!$E18033),1))</f>
        <v/>
      </c>
      <c r="C18036">
        <f>IF(GL_Paste!$B18033="","",IF(TRIM(GL_Paste!$M18033)&lt;&gt;"",TRIM(GL_Paste!$M18033),IFERROR(MID(GL_Paste!$I18033,FIND("[",GL_Paste!$I18033)+1,FIND("]",GL_Paste!$I18033)-FIND("[",GL_Paste!$I18033)-1),"")))</f>
        <v/>
      </c>
      <c r="D18036">
        <f>IF(GL_Paste!$B18033="","",IFERROR(INDEX(DeptName,MATCH($C18036,DeptTag,0)),"UNALLOCATED"))</f>
        <v/>
      </c>
      <c r="E18036">
        <f>IF(GL_Paste!$B18033="","",IFERROR(INDEX(AcctCat,MATCH(GL_Paste!$B18033&amp;"",AcctCode,0)),"UNKNOWN"))</f>
        <v/>
      </c>
      <c r="F18036">
        <f>IF(GL_Paste!$B18033="","",IFERROR(INDEX(AcctSub,MATCH(GL_Paste!$B18033&amp;"",AcctCode,0)),"UNKNOWN"))</f>
        <v/>
      </c>
    </row>
    <row r="18037">
      <c r="A18037" s="40">
        <f>IF(GL_Paste!$B18034="","",N(GL_Paste!$H18034)-N(GL_Paste!$G18034))</f>
        <v/>
      </c>
      <c r="B18037" s="43">
        <f>IF(GL_Paste!$B18034="","",DATE(YEAR(GL_Paste!$E18034),MONTH(GL_Paste!$E18034),1))</f>
        <v/>
      </c>
      <c r="C18037">
        <f>IF(GL_Paste!$B18034="","",IF(TRIM(GL_Paste!$M18034)&lt;&gt;"",TRIM(GL_Paste!$M18034),IFERROR(MID(GL_Paste!$I18034,FIND("[",GL_Paste!$I18034)+1,FIND("]",GL_Paste!$I18034)-FIND("[",GL_Paste!$I18034)-1),"")))</f>
        <v/>
      </c>
      <c r="D18037">
        <f>IF(GL_Paste!$B18034="","",IFERROR(INDEX(DeptName,MATCH($C18037,DeptTag,0)),"UNALLOCATED"))</f>
        <v/>
      </c>
      <c r="E18037">
        <f>IF(GL_Paste!$B18034="","",IFERROR(INDEX(AcctCat,MATCH(GL_Paste!$B18034&amp;"",AcctCode,0)),"UNKNOWN"))</f>
        <v/>
      </c>
      <c r="F18037">
        <f>IF(GL_Paste!$B18034="","",IFERROR(INDEX(AcctSub,MATCH(GL_Paste!$B18034&amp;"",AcctCode,0)),"UNKNOWN"))</f>
        <v/>
      </c>
    </row>
    <row r="18038">
      <c r="A18038" s="40">
        <f>IF(GL_Paste!$B18035="","",N(GL_Paste!$H18035)-N(GL_Paste!$G18035))</f>
        <v/>
      </c>
      <c r="B18038" s="43">
        <f>IF(GL_Paste!$B18035="","",DATE(YEAR(GL_Paste!$E18035),MONTH(GL_Paste!$E18035),1))</f>
        <v/>
      </c>
      <c r="C18038">
        <f>IF(GL_Paste!$B18035="","",IF(TRIM(GL_Paste!$M18035)&lt;&gt;"",TRIM(GL_Paste!$M18035),IFERROR(MID(GL_Paste!$I18035,FIND("[",GL_Paste!$I18035)+1,FIND("]",GL_Paste!$I18035)-FIND("[",GL_Paste!$I18035)-1),"")))</f>
        <v/>
      </c>
      <c r="D18038">
        <f>IF(GL_Paste!$B18035="","",IFERROR(INDEX(DeptName,MATCH($C18038,DeptTag,0)),"UNALLOCATED"))</f>
        <v/>
      </c>
      <c r="E18038">
        <f>IF(GL_Paste!$B18035="","",IFERROR(INDEX(AcctCat,MATCH(GL_Paste!$B18035&amp;"",AcctCode,0)),"UNKNOWN"))</f>
        <v/>
      </c>
      <c r="F18038">
        <f>IF(GL_Paste!$B18035="","",IFERROR(INDEX(AcctSub,MATCH(GL_Paste!$B18035&amp;"",AcctCode,0)),"UNKNOWN"))</f>
        <v/>
      </c>
    </row>
    <row r="18039">
      <c r="A18039" s="40">
        <f>IF(GL_Paste!$B18036="","",N(GL_Paste!$H18036)-N(GL_Paste!$G18036))</f>
        <v/>
      </c>
      <c r="B18039" s="43">
        <f>IF(GL_Paste!$B18036="","",DATE(YEAR(GL_Paste!$E18036),MONTH(GL_Paste!$E18036),1))</f>
        <v/>
      </c>
      <c r="C18039">
        <f>IF(GL_Paste!$B18036="","",IF(TRIM(GL_Paste!$M18036)&lt;&gt;"",TRIM(GL_Paste!$M18036),IFERROR(MID(GL_Paste!$I18036,FIND("[",GL_Paste!$I18036)+1,FIND("]",GL_Paste!$I18036)-FIND("[",GL_Paste!$I18036)-1),"")))</f>
        <v/>
      </c>
      <c r="D18039">
        <f>IF(GL_Paste!$B18036="","",IFERROR(INDEX(DeptName,MATCH($C18039,DeptTag,0)),"UNALLOCATED"))</f>
        <v/>
      </c>
      <c r="E18039">
        <f>IF(GL_Paste!$B18036="","",IFERROR(INDEX(AcctCat,MATCH(GL_Paste!$B18036&amp;"",AcctCode,0)),"UNKNOWN"))</f>
        <v/>
      </c>
      <c r="F18039">
        <f>IF(GL_Paste!$B18036="","",IFERROR(INDEX(AcctSub,MATCH(GL_Paste!$B18036&amp;"",AcctCode,0)),"UNKNOWN"))</f>
        <v/>
      </c>
    </row>
    <row r="18040">
      <c r="A18040" s="40">
        <f>IF(GL_Paste!$B18037="","",N(GL_Paste!$H18037)-N(GL_Paste!$G18037))</f>
        <v/>
      </c>
      <c r="B18040" s="43">
        <f>IF(GL_Paste!$B18037="","",DATE(YEAR(GL_Paste!$E18037),MONTH(GL_Paste!$E18037),1))</f>
        <v/>
      </c>
      <c r="C18040">
        <f>IF(GL_Paste!$B18037="","",IF(TRIM(GL_Paste!$M18037)&lt;&gt;"",TRIM(GL_Paste!$M18037),IFERROR(MID(GL_Paste!$I18037,FIND("[",GL_Paste!$I18037)+1,FIND("]",GL_Paste!$I18037)-FIND("[",GL_Paste!$I18037)-1),"")))</f>
        <v/>
      </c>
      <c r="D18040">
        <f>IF(GL_Paste!$B18037="","",IFERROR(INDEX(DeptName,MATCH($C18040,DeptTag,0)),"UNALLOCATED"))</f>
        <v/>
      </c>
      <c r="E18040">
        <f>IF(GL_Paste!$B18037="","",IFERROR(INDEX(AcctCat,MATCH(GL_Paste!$B18037&amp;"",AcctCode,0)),"UNKNOWN"))</f>
        <v/>
      </c>
      <c r="F18040">
        <f>IF(GL_Paste!$B18037="","",IFERROR(INDEX(AcctSub,MATCH(GL_Paste!$B18037&amp;"",AcctCode,0)),"UNKNOWN"))</f>
        <v/>
      </c>
    </row>
    <row r="18041">
      <c r="A18041" s="40">
        <f>IF(GL_Paste!$B18038="","",N(GL_Paste!$H18038)-N(GL_Paste!$G18038))</f>
        <v/>
      </c>
      <c r="B18041" s="43">
        <f>IF(GL_Paste!$B18038="","",DATE(YEAR(GL_Paste!$E18038),MONTH(GL_Paste!$E18038),1))</f>
        <v/>
      </c>
      <c r="C18041">
        <f>IF(GL_Paste!$B18038="","",IF(TRIM(GL_Paste!$M18038)&lt;&gt;"",TRIM(GL_Paste!$M18038),IFERROR(MID(GL_Paste!$I18038,FIND("[",GL_Paste!$I18038)+1,FIND("]",GL_Paste!$I18038)-FIND("[",GL_Paste!$I18038)-1),"")))</f>
        <v/>
      </c>
      <c r="D18041">
        <f>IF(GL_Paste!$B18038="","",IFERROR(INDEX(DeptName,MATCH($C18041,DeptTag,0)),"UNALLOCATED"))</f>
        <v/>
      </c>
      <c r="E18041">
        <f>IF(GL_Paste!$B18038="","",IFERROR(INDEX(AcctCat,MATCH(GL_Paste!$B18038&amp;"",AcctCode,0)),"UNKNOWN"))</f>
        <v/>
      </c>
      <c r="F18041">
        <f>IF(GL_Paste!$B18038="","",IFERROR(INDEX(AcctSub,MATCH(GL_Paste!$B18038&amp;"",AcctCode,0)),"UNKNOWN"))</f>
        <v/>
      </c>
    </row>
    <row r="18042">
      <c r="A18042" s="40">
        <f>IF(GL_Paste!$B18039="","",N(GL_Paste!$H18039)-N(GL_Paste!$G18039))</f>
        <v/>
      </c>
      <c r="B18042" s="43">
        <f>IF(GL_Paste!$B18039="","",DATE(YEAR(GL_Paste!$E18039),MONTH(GL_Paste!$E18039),1))</f>
        <v/>
      </c>
      <c r="C18042">
        <f>IF(GL_Paste!$B18039="","",IF(TRIM(GL_Paste!$M18039)&lt;&gt;"",TRIM(GL_Paste!$M18039),IFERROR(MID(GL_Paste!$I18039,FIND("[",GL_Paste!$I18039)+1,FIND("]",GL_Paste!$I18039)-FIND("[",GL_Paste!$I18039)-1),"")))</f>
        <v/>
      </c>
      <c r="D18042">
        <f>IF(GL_Paste!$B18039="","",IFERROR(INDEX(DeptName,MATCH($C18042,DeptTag,0)),"UNALLOCATED"))</f>
        <v/>
      </c>
      <c r="E18042">
        <f>IF(GL_Paste!$B18039="","",IFERROR(INDEX(AcctCat,MATCH(GL_Paste!$B18039&amp;"",AcctCode,0)),"UNKNOWN"))</f>
        <v/>
      </c>
      <c r="F18042">
        <f>IF(GL_Paste!$B18039="","",IFERROR(INDEX(AcctSub,MATCH(GL_Paste!$B18039&amp;"",AcctCode,0)),"UNKNOWN"))</f>
        <v/>
      </c>
    </row>
    <row r="18043">
      <c r="A18043" s="40">
        <f>IF(GL_Paste!$B18040="","",N(GL_Paste!$H18040)-N(GL_Paste!$G18040))</f>
        <v/>
      </c>
      <c r="B18043" s="43">
        <f>IF(GL_Paste!$B18040="","",DATE(YEAR(GL_Paste!$E18040),MONTH(GL_Paste!$E18040),1))</f>
        <v/>
      </c>
      <c r="C18043">
        <f>IF(GL_Paste!$B18040="","",IF(TRIM(GL_Paste!$M18040)&lt;&gt;"",TRIM(GL_Paste!$M18040),IFERROR(MID(GL_Paste!$I18040,FIND("[",GL_Paste!$I18040)+1,FIND("]",GL_Paste!$I18040)-FIND("[",GL_Paste!$I18040)-1),"")))</f>
        <v/>
      </c>
      <c r="D18043">
        <f>IF(GL_Paste!$B18040="","",IFERROR(INDEX(DeptName,MATCH($C18043,DeptTag,0)),"UNALLOCATED"))</f>
        <v/>
      </c>
      <c r="E18043">
        <f>IF(GL_Paste!$B18040="","",IFERROR(INDEX(AcctCat,MATCH(GL_Paste!$B18040&amp;"",AcctCode,0)),"UNKNOWN"))</f>
        <v/>
      </c>
      <c r="F18043">
        <f>IF(GL_Paste!$B18040="","",IFERROR(INDEX(AcctSub,MATCH(GL_Paste!$B18040&amp;"",AcctCode,0)),"UNKNOWN"))</f>
        <v/>
      </c>
    </row>
    <row r="18044">
      <c r="A18044" s="40">
        <f>IF(GL_Paste!$B18041="","",N(GL_Paste!$H18041)-N(GL_Paste!$G18041))</f>
        <v/>
      </c>
      <c r="B18044" s="43">
        <f>IF(GL_Paste!$B18041="","",DATE(YEAR(GL_Paste!$E18041),MONTH(GL_Paste!$E18041),1))</f>
        <v/>
      </c>
      <c r="C18044">
        <f>IF(GL_Paste!$B18041="","",IF(TRIM(GL_Paste!$M18041)&lt;&gt;"",TRIM(GL_Paste!$M18041),IFERROR(MID(GL_Paste!$I18041,FIND("[",GL_Paste!$I18041)+1,FIND("]",GL_Paste!$I18041)-FIND("[",GL_Paste!$I18041)-1),"")))</f>
        <v/>
      </c>
      <c r="D18044">
        <f>IF(GL_Paste!$B18041="","",IFERROR(INDEX(DeptName,MATCH($C18044,DeptTag,0)),"UNALLOCATED"))</f>
        <v/>
      </c>
      <c r="E18044">
        <f>IF(GL_Paste!$B18041="","",IFERROR(INDEX(AcctCat,MATCH(GL_Paste!$B18041&amp;"",AcctCode,0)),"UNKNOWN"))</f>
        <v/>
      </c>
      <c r="F18044">
        <f>IF(GL_Paste!$B18041="","",IFERROR(INDEX(AcctSub,MATCH(GL_Paste!$B18041&amp;"",AcctCode,0)),"UNKNOWN"))</f>
        <v/>
      </c>
    </row>
    <row r="18045">
      <c r="A18045" s="40">
        <f>IF(GL_Paste!$B18042="","",N(GL_Paste!$H18042)-N(GL_Paste!$G18042))</f>
        <v/>
      </c>
      <c r="B18045" s="43">
        <f>IF(GL_Paste!$B18042="","",DATE(YEAR(GL_Paste!$E18042),MONTH(GL_Paste!$E18042),1))</f>
        <v/>
      </c>
      <c r="C18045">
        <f>IF(GL_Paste!$B18042="","",IF(TRIM(GL_Paste!$M18042)&lt;&gt;"",TRIM(GL_Paste!$M18042),IFERROR(MID(GL_Paste!$I18042,FIND("[",GL_Paste!$I18042)+1,FIND("]",GL_Paste!$I18042)-FIND("[",GL_Paste!$I18042)-1),"")))</f>
        <v/>
      </c>
      <c r="D18045">
        <f>IF(GL_Paste!$B18042="","",IFERROR(INDEX(DeptName,MATCH($C18045,DeptTag,0)),"UNALLOCATED"))</f>
        <v/>
      </c>
      <c r="E18045">
        <f>IF(GL_Paste!$B18042="","",IFERROR(INDEX(AcctCat,MATCH(GL_Paste!$B18042&amp;"",AcctCode,0)),"UNKNOWN"))</f>
        <v/>
      </c>
      <c r="F18045">
        <f>IF(GL_Paste!$B18042="","",IFERROR(INDEX(AcctSub,MATCH(GL_Paste!$B18042&amp;"",AcctCode,0)),"UNKNOWN"))</f>
        <v/>
      </c>
    </row>
    <row r="18046">
      <c r="A18046" s="40">
        <f>IF(GL_Paste!$B18043="","",N(GL_Paste!$H18043)-N(GL_Paste!$G18043))</f>
        <v/>
      </c>
      <c r="B18046" s="43">
        <f>IF(GL_Paste!$B18043="","",DATE(YEAR(GL_Paste!$E18043),MONTH(GL_Paste!$E18043),1))</f>
        <v/>
      </c>
      <c r="C18046">
        <f>IF(GL_Paste!$B18043="","",IF(TRIM(GL_Paste!$M18043)&lt;&gt;"",TRIM(GL_Paste!$M18043),IFERROR(MID(GL_Paste!$I18043,FIND("[",GL_Paste!$I18043)+1,FIND("]",GL_Paste!$I18043)-FIND("[",GL_Paste!$I18043)-1),"")))</f>
        <v/>
      </c>
      <c r="D18046">
        <f>IF(GL_Paste!$B18043="","",IFERROR(INDEX(DeptName,MATCH($C18046,DeptTag,0)),"UNALLOCATED"))</f>
        <v/>
      </c>
      <c r="E18046">
        <f>IF(GL_Paste!$B18043="","",IFERROR(INDEX(AcctCat,MATCH(GL_Paste!$B18043&amp;"",AcctCode,0)),"UNKNOWN"))</f>
        <v/>
      </c>
      <c r="F18046">
        <f>IF(GL_Paste!$B18043="","",IFERROR(INDEX(AcctSub,MATCH(GL_Paste!$B18043&amp;"",AcctCode,0)),"UNKNOWN"))</f>
        <v/>
      </c>
    </row>
    <row r="18047">
      <c r="A18047" s="40">
        <f>IF(GL_Paste!$B18044="","",N(GL_Paste!$H18044)-N(GL_Paste!$G18044))</f>
        <v/>
      </c>
      <c r="B18047" s="43">
        <f>IF(GL_Paste!$B18044="","",DATE(YEAR(GL_Paste!$E18044),MONTH(GL_Paste!$E18044),1))</f>
        <v/>
      </c>
      <c r="C18047">
        <f>IF(GL_Paste!$B18044="","",IF(TRIM(GL_Paste!$M18044)&lt;&gt;"",TRIM(GL_Paste!$M18044),IFERROR(MID(GL_Paste!$I18044,FIND("[",GL_Paste!$I18044)+1,FIND("]",GL_Paste!$I18044)-FIND("[",GL_Paste!$I18044)-1),"")))</f>
        <v/>
      </c>
      <c r="D18047">
        <f>IF(GL_Paste!$B18044="","",IFERROR(INDEX(DeptName,MATCH($C18047,DeptTag,0)),"UNALLOCATED"))</f>
        <v/>
      </c>
      <c r="E18047">
        <f>IF(GL_Paste!$B18044="","",IFERROR(INDEX(AcctCat,MATCH(GL_Paste!$B18044&amp;"",AcctCode,0)),"UNKNOWN"))</f>
        <v/>
      </c>
      <c r="F18047">
        <f>IF(GL_Paste!$B18044="","",IFERROR(INDEX(AcctSub,MATCH(GL_Paste!$B18044&amp;"",AcctCode,0)),"UNKNOWN"))</f>
        <v/>
      </c>
    </row>
    <row r="18048">
      <c r="A18048" s="40">
        <f>IF(GL_Paste!$B18045="","",N(GL_Paste!$H18045)-N(GL_Paste!$G18045))</f>
        <v/>
      </c>
      <c r="B18048" s="43">
        <f>IF(GL_Paste!$B18045="","",DATE(YEAR(GL_Paste!$E18045),MONTH(GL_Paste!$E18045),1))</f>
        <v/>
      </c>
      <c r="C18048">
        <f>IF(GL_Paste!$B18045="","",IF(TRIM(GL_Paste!$M18045)&lt;&gt;"",TRIM(GL_Paste!$M18045),IFERROR(MID(GL_Paste!$I18045,FIND("[",GL_Paste!$I18045)+1,FIND("]",GL_Paste!$I18045)-FIND("[",GL_Paste!$I18045)-1),"")))</f>
        <v/>
      </c>
      <c r="D18048">
        <f>IF(GL_Paste!$B18045="","",IFERROR(INDEX(DeptName,MATCH($C18048,DeptTag,0)),"UNALLOCATED"))</f>
        <v/>
      </c>
      <c r="E18048">
        <f>IF(GL_Paste!$B18045="","",IFERROR(INDEX(AcctCat,MATCH(GL_Paste!$B18045&amp;"",AcctCode,0)),"UNKNOWN"))</f>
        <v/>
      </c>
      <c r="F18048">
        <f>IF(GL_Paste!$B18045="","",IFERROR(INDEX(AcctSub,MATCH(GL_Paste!$B18045&amp;"",AcctCode,0)),"UNKNOWN"))</f>
        <v/>
      </c>
    </row>
    <row r="18049">
      <c r="A18049" s="40">
        <f>IF(GL_Paste!$B18046="","",N(GL_Paste!$H18046)-N(GL_Paste!$G18046))</f>
        <v/>
      </c>
      <c r="B18049" s="43">
        <f>IF(GL_Paste!$B18046="","",DATE(YEAR(GL_Paste!$E18046),MONTH(GL_Paste!$E18046),1))</f>
        <v/>
      </c>
      <c r="C18049">
        <f>IF(GL_Paste!$B18046="","",IF(TRIM(GL_Paste!$M18046)&lt;&gt;"",TRIM(GL_Paste!$M18046),IFERROR(MID(GL_Paste!$I18046,FIND("[",GL_Paste!$I18046)+1,FIND("]",GL_Paste!$I18046)-FIND("[",GL_Paste!$I18046)-1),"")))</f>
        <v/>
      </c>
      <c r="D18049">
        <f>IF(GL_Paste!$B18046="","",IFERROR(INDEX(DeptName,MATCH($C18049,DeptTag,0)),"UNALLOCATED"))</f>
        <v/>
      </c>
      <c r="E18049">
        <f>IF(GL_Paste!$B18046="","",IFERROR(INDEX(AcctCat,MATCH(GL_Paste!$B18046&amp;"",AcctCode,0)),"UNKNOWN"))</f>
        <v/>
      </c>
      <c r="F18049">
        <f>IF(GL_Paste!$B18046="","",IFERROR(INDEX(AcctSub,MATCH(GL_Paste!$B18046&amp;"",AcctCode,0)),"UNKNOWN"))</f>
        <v/>
      </c>
    </row>
    <row r="18050">
      <c r="A18050" s="40">
        <f>IF(GL_Paste!$B18047="","",N(GL_Paste!$H18047)-N(GL_Paste!$G18047))</f>
        <v/>
      </c>
      <c r="B18050" s="43">
        <f>IF(GL_Paste!$B18047="","",DATE(YEAR(GL_Paste!$E18047),MONTH(GL_Paste!$E18047),1))</f>
        <v/>
      </c>
      <c r="C18050">
        <f>IF(GL_Paste!$B18047="","",IF(TRIM(GL_Paste!$M18047)&lt;&gt;"",TRIM(GL_Paste!$M18047),IFERROR(MID(GL_Paste!$I18047,FIND("[",GL_Paste!$I18047)+1,FIND("]",GL_Paste!$I18047)-FIND("[",GL_Paste!$I18047)-1),"")))</f>
        <v/>
      </c>
      <c r="D18050">
        <f>IF(GL_Paste!$B18047="","",IFERROR(INDEX(DeptName,MATCH($C18050,DeptTag,0)),"UNALLOCATED"))</f>
        <v/>
      </c>
      <c r="E18050">
        <f>IF(GL_Paste!$B18047="","",IFERROR(INDEX(AcctCat,MATCH(GL_Paste!$B18047&amp;"",AcctCode,0)),"UNKNOWN"))</f>
        <v/>
      </c>
      <c r="F18050">
        <f>IF(GL_Paste!$B18047="","",IFERROR(INDEX(AcctSub,MATCH(GL_Paste!$B18047&amp;"",AcctCode,0)),"UNKNOWN"))</f>
        <v/>
      </c>
    </row>
    <row r="18051">
      <c r="A18051" s="40">
        <f>IF(GL_Paste!$B18048="","",N(GL_Paste!$H18048)-N(GL_Paste!$G18048))</f>
        <v/>
      </c>
      <c r="B18051" s="43">
        <f>IF(GL_Paste!$B18048="","",DATE(YEAR(GL_Paste!$E18048),MONTH(GL_Paste!$E18048),1))</f>
        <v/>
      </c>
      <c r="C18051">
        <f>IF(GL_Paste!$B18048="","",IF(TRIM(GL_Paste!$M18048)&lt;&gt;"",TRIM(GL_Paste!$M18048),IFERROR(MID(GL_Paste!$I18048,FIND("[",GL_Paste!$I18048)+1,FIND("]",GL_Paste!$I18048)-FIND("[",GL_Paste!$I18048)-1),"")))</f>
        <v/>
      </c>
      <c r="D18051">
        <f>IF(GL_Paste!$B18048="","",IFERROR(INDEX(DeptName,MATCH($C18051,DeptTag,0)),"UNALLOCATED"))</f>
        <v/>
      </c>
      <c r="E18051">
        <f>IF(GL_Paste!$B18048="","",IFERROR(INDEX(AcctCat,MATCH(GL_Paste!$B18048&amp;"",AcctCode,0)),"UNKNOWN"))</f>
        <v/>
      </c>
      <c r="F18051">
        <f>IF(GL_Paste!$B18048="","",IFERROR(INDEX(AcctSub,MATCH(GL_Paste!$B18048&amp;"",AcctCode,0)),"UNKNOWN"))</f>
        <v/>
      </c>
    </row>
    <row r="18052">
      <c r="A18052" s="40">
        <f>IF(GL_Paste!$B18049="","",N(GL_Paste!$H18049)-N(GL_Paste!$G18049))</f>
        <v/>
      </c>
      <c r="B18052" s="43">
        <f>IF(GL_Paste!$B18049="","",DATE(YEAR(GL_Paste!$E18049),MONTH(GL_Paste!$E18049),1))</f>
        <v/>
      </c>
      <c r="C18052">
        <f>IF(GL_Paste!$B18049="","",IF(TRIM(GL_Paste!$M18049)&lt;&gt;"",TRIM(GL_Paste!$M18049),IFERROR(MID(GL_Paste!$I18049,FIND("[",GL_Paste!$I18049)+1,FIND("]",GL_Paste!$I18049)-FIND("[",GL_Paste!$I18049)-1),"")))</f>
        <v/>
      </c>
      <c r="D18052">
        <f>IF(GL_Paste!$B18049="","",IFERROR(INDEX(DeptName,MATCH($C18052,DeptTag,0)),"UNALLOCATED"))</f>
        <v/>
      </c>
      <c r="E18052">
        <f>IF(GL_Paste!$B18049="","",IFERROR(INDEX(AcctCat,MATCH(GL_Paste!$B18049&amp;"",AcctCode,0)),"UNKNOWN"))</f>
        <v/>
      </c>
      <c r="F18052">
        <f>IF(GL_Paste!$B18049="","",IFERROR(INDEX(AcctSub,MATCH(GL_Paste!$B18049&amp;"",AcctCode,0)),"UNKNOWN"))</f>
        <v/>
      </c>
    </row>
    <row r="18053">
      <c r="A18053" s="40">
        <f>IF(GL_Paste!$B18050="","",N(GL_Paste!$H18050)-N(GL_Paste!$G18050))</f>
        <v/>
      </c>
      <c r="B18053" s="43">
        <f>IF(GL_Paste!$B18050="","",DATE(YEAR(GL_Paste!$E18050),MONTH(GL_Paste!$E18050),1))</f>
        <v/>
      </c>
      <c r="C18053">
        <f>IF(GL_Paste!$B18050="","",IF(TRIM(GL_Paste!$M18050)&lt;&gt;"",TRIM(GL_Paste!$M18050),IFERROR(MID(GL_Paste!$I18050,FIND("[",GL_Paste!$I18050)+1,FIND("]",GL_Paste!$I18050)-FIND("[",GL_Paste!$I18050)-1),"")))</f>
        <v/>
      </c>
      <c r="D18053">
        <f>IF(GL_Paste!$B18050="","",IFERROR(INDEX(DeptName,MATCH($C18053,DeptTag,0)),"UNALLOCATED"))</f>
        <v/>
      </c>
      <c r="E18053">
        <f>IF(GL_Paste!$B18050="","",IFERROR(INDEX(AcctCat,MATCH(GL_Paste!$B18050&amp;"",AcctCode,0)),"UNKNOWN"))</f>
        <v/>
      </c>
      <c r="F18053">
        <f>IF(GL_Paste!$B18050="","",IFERROR(INDEX(AcctSub,MATCH(GL_Paste!$B18050&amp;"",AcctCode,0)),"UNKNOWN"))</f>
        <v/>
      </c>
    </row>
    <row r="18054">
      <c r="A18054" s="40">
        <f>IF(GL_Paste!$B18051="","",N(GL_Paste!$H18051)-N(GL_Paste!$G18051))</f>
        <v/>
      </c>
      <c r="B18054" s="43">
        <f>IF(GL_Paste!$B18051="","",DATE(YEAR(GL_Paste!$E18051),MONTH(GL_Paste!$E18051),1))</f>
        <v/>
      </c>
      <c r="C18054">
        <f>IF(GL_Paste!$B18051="","",IF(TRIM(GL_Paste!$M18051)&lt;&gt;"",TRIM(GL_Paste!$M18051),IFERROR(MID(GL_Paste!$I18051,FIND("[",GL_Paste!$I18051)+1,FIND("]",GL_Paste!$I18051)-FIND("[",GL_Paste!$I18051)-1),"")))</f>
        <v/>
      </c>
      <c r="D18054">
        <f>IF(GL_Paste!$B18051="","",IFERROR(INDEX(DeptName,MATCH($C18054,DeptTag,0)),"UNALLOCATED"))</f>
        <v/>
      </c>
      <c r="E18054">
        <f>IF(GL_Paste!$B18051="","",IFERROR(INDEX(AcctCat,MATCH(GL_Paste!$B18051&amp;"",AcctCode,0)),"UNKNOWN"))</f>
        <v/>
      </c>
      <c r="F18054">
        <f>IF(GL_Paste!$B18051="","",IFERROR(INDEX(AcctSub,MATCH(GL_Paste!$B18051&amp;"",AcctCode,0)),"UNKNOWN"))</f>
        <v/>
      </c>
    </row>
    <row r="18055">
      <c r="A18055" s="40">
        <f>IF(GL_Paste!$B18052="","",N(GL_Paste!$H18052)-N(GL_Paste!$G18052))</f>
        <v/>
      </c>
      <c r="B18055" s="43">
        <f>IF(GL_Paste!$B18052="","",DATE(YEAR(GL_Paste!$E18052),MONTH(GL_Paste!$E18052),1))</f>
        <v/>
      </c>
      <c r="C18055">
        <f>IF(GL_Paste!$B18052="","",IF(TRIM(GL_Paste!$M18052)&lt;&gt;"",TRIM(GL_Paste!$M18052),IFERROR(MID(GL_Paste!$I18052,FIND("[",GL_Paste!$I18052)+1,FIND("]",GL_Paste!$I18052)-FIND("[",GL_Paste!$I18052)-1),"")))</f>
        <v/>
      </c>
      <c r="D18055">
        <f>IF(GL_Paste!$B18052="","",IFERROR(INDEX(DeptName,MATCH($C18055,DeptTag,0)),"UNALLOCATED"))</f>
        <v/>
      </c>
      <c r="E18055">
        <f>IF(GL_Paste!$B18052="","",IFERROR(INDEX(AcctCat,MATCH(GL_Paste!$B18052&amp;"",AcctCode,0)),"UNKNOWN"))</f>
        <v/>
      </c>
      <c r="F18055">
        <f>IF(GL_Paste!$B18052="","",IFERROR(INDEX(AcctSub,MATCH(GL_Paste!$B18052&amp;"",AcctCode,0)),"UNKNOWN"))</f>
        <v/>
      </c>
    </row>
    <row r="18056">
      <c r="A18056" s="40">
        <f>IF(GL_Paste!$B18053="","",N(GL_Paste!$H18053)-N(GL_Paste!$G18053))</f>
        <v/>
      </c>
      <c r="B18056" s="43">
        <f>IF(GL_Paste!$B18053="","",DATE(YEAR(GL_Paste!$E18053),MONTH(GL_Paste!$E18053),1))</f>
        <v/>
      </c>
      <c r="C18056">
        <f>IF(GL_Paste!$B18053="","",IF(TRIM(GL_Paste!$M18053)&lt;&gt;"",TRIM(GL_Paste!$M18053),IFERROR(MID(GL_Paste!$I18053,FIND("[",GL_Paste!$I18053)+1,FIND("]",GL_Paste!$I18053)-FIND("[",GL_Paste!$I18053)-1),"")))</f>
        <v/>
      </c>
      <c r="D18056">
        <f>IF(GL_Paste!$B18053="","",IFERROR(INDEX(DeptName,MATCH($C18056,DeptTag,0)),"UNALLOCATED"))</f>
        <v/>
      </c>
      <c r="E18056">
        <f>IF(GL_Paste!$B18053="","",IFERROR(INDEX(AcctCat,MATCH(GL_Paste!$B18053&amp;"",AcctCode,0)),"UNKNOWN"))</f>
        <v/>
      </c>
      <c r="F18056">
        <f>IF(GL_Paste!$B18053="","",IFERROR(INDEX(AcctSub,MATCH(GL_Paste!$B18053&amp;"",AcctCode,0)),"UNKNOWN"))</f>
        <v/>
      </c>
    </row>
    <row r="18057">
      <c r="A18057" s="40">
        <f>IF(GL_Paste!$B18054="","",N(GL_Paste!$H18054)-N(GL_Paste!$G18054))</f>
        <v/>
      </c>
      <c r="B18057" s="43">
        <f>IF(GL_Paste!$B18054="","",DATE(YEAR(GL_Paste!$E18054),MONTH(GL_Paste!$E18054),1))</f>
        <v/>
      </c>
      <c r="C18057">
        <f>IF(GL_Paste!$B18054="","",IF(TRIM(GL_Paste!$M18054)&lt;&gt;"",TRIM(GL_Paste!$M18054),IFERROR(MID(GL_Paste!$I18054,FIND("[",GL_Paste!$I18054)+1,FIND("]",GL_Paste!$I18054)-FIND("[",GL_Paste!$I18054)-1),"")))</f>
        <v/>
      </c>
      <c r="D18057">
        <f>IF(GL_Paste!$B18054="","",IFERROR(INDEX(DeptName,MATCH($C18057,DeptTag,0)),"UNALLOCATED"))</f>
        <v/>
      </c>
      <c r="E18057">
        <f>IF(GL_Paste!$B18054="","",IFERROR(INDEX(AcctCat,MATCH(GL_Paste!$B18054&amp;"",AcctCode,0)),"UNKNOWN"))</f>
        <v/>
      </c>
      <c r="F18057">
        <f>IF(GL_Paste!$B18054="","",IFERROR(INDEX(AcctSub,MATCH(GL_Paste!$B18054&amp;"",AcctCode,0)),"UNKNOWN"))</f>
        <v/>
      </c>
    </row>
    <row r="18058">
      <c r="A18058" s="40">
        <f>IF(GL_Paste!$B18055="","",N(GL_Paste!$H18055)-N(GL_Paste!$G18055))</f>
        <v/>
      </c>
      <c r="B18058" s="43">
        <f>IF(GL_Paste!$B18055="","",DATE(YEAR(GL_Paste!$E18055),MONTH(GL_Paste!$E18055),1))</f>
        <v/>
      </c>
      <c r="C18058">
        <f>IF(GL_Paste!$B18055="","",IF(TRIM(GL_Paste!$M18055)&lt;&gt;"",TRIM(GL_Paste!$M18055),IFERROR(MID(GL_Paste!$I18055,FIND("[",GL_Paste!$I18055)+1,FIND("]",GL_Paste!$I18055)-FIND("[",GL_Paste!$I18055)-1),"")))</f>
        <v/>
      </c>
      <c r="D18058">
        <f>IF(GL_Paste!$B18055="","",IFERROR(INDEX(DeptName,MATCH($C18058,DeptTag,0)),"UNALLOCATED"))</f>
        <v/>
      </c>
      <c r="E18058">
        <f>IF(GL_Paste!$B18055="","",IFERROR(INDEX(AcctCat,MATCH(GL_Paste!$B18055&amp;"",AcctCode,0)),"UNKNOWN"))</f>
        <v/>
      </c>
      <c r="F18058">
        <f>IF(GL_Paste!$B18055="","",IFERROR(INDEX(AcctSub,MATCH(GL_Paste!$B18055&amp;"",AcctCode,0)),"UNKNOWN"))</f>
        <v/>
      </c>
    </row>
    <row r="18059">
      <c r="A18059" s="40">
        <f>IF(GL_Paste!$B18056="","",N(GL_Paste!$H18056)-N(GL_Paste!$G18056))</f>
        <v/>
      </c>
      <c r="B18059" s="43">
        <f>IF(GL_Paste!$B18056="","",DATE(YEAR(GL_Paste!$E18056),MONTH(GL_Paste!$E18056),1))</f>
        <v/>
      </c>
      <c r="C18059">
        <f>IF(GL_Paste!$B18056="","",IF(TRIM(GL_Paste!$M18056)&lt;&gt;"",TRIM(GL_Paste!$M18056),IFERROR(MID(GL_Paste!$I18056,FIND("[",GL_Paste!$I18056)+1,FIND("]",GL_Paste!$I18056)-FIND("[",GL_Paste!$I18056)-1),"")))</f>
        <v/>
      </c>
      <c r="D18059">
        <f>IF(GL_Paste!$B18056="","",IFERROR(INDEX(DeptName,MATCH($C18059,DeptTag,0)),"UNALLOCATED"))</f>
        <v/>
      </c>
      <c r="E18059">
        <f>IF(GL_Paste!$B18056="","",IFERROR(INDEX(AcctCat,MATCH(GL_Paste!$B18056&amp;"",AcctCode,0)),"UNKNOWN"))</f>
        <v/>
      </c>
      <c r="F18059">
        <f>IF(GL_Paste!$B18056="","",IFERROR(INDEX(AcctSub,MATCH(GL_Paste!$B18056&amp;"",AcctCode,0)),"UNKNOWN"))</f>
        <v/>
      </c>
    </row>
    <row r="18060">
      <c r="A18060" s="40">
        <f>IF(GL_Paste!$B18057="","",N(GL_Paste!$H18057)-N(GL_Paste!$G18057))</f>
        <v/>
      </c>
      <c r="B18060" s="43">
        <f>IF(GL_Paste!$B18057="","",DATE(YEAR(GL_Paste!$E18057),MONTH(GL_Paste!$E18057),1))</f>
        <v/>
      </c>
      <c r="C18060">
        <f>IF(GL_Paste!$B18057="","",IF(TRIM(GL_Paste!$M18057)&lt;&gt;"",TRIM(GL_Paste!$M18057),IFERROR(MID(GL_Paste!$I18057,FIND("[",GL_Paste!$I18057)+1,FIND("]",GL_Paste!$I18057)-FIND("[",GL_Paste!$I18057)-1),"")))</f>
        <v/>
      </c>
      <c r="D18060">
        <f>IF(GL_Paste!$B18057="","",IFERROR(INDEX(DeptName,MATCH($C18060,DeptTag,0)),"UNALLOCATED"))</f>
        <v/>
      </c>
      <c r="E18060">
        <f>IF(GL_Paste!$B18057="","",IFERROR(INDEX(AcctCat,MATCH(GL_Paste!$B18057&amp;"",AcctCode,0)),"UNKNOWN"))</f>
        <v/>
      </c>
      <c r="F18060">
        <f>IF(GL_Paste!$B18057="","",IFERROR(INDEX(AcctSub,MATCH(GL_Paste!$B18057&amp;"",AcctCode,0)),"UNKNOWN"))</f>
        <v/>
      </c>
    </row>
    <row r="18061">
      <c r="A18061" s="40">
        <f>IF(GL_Paste!$B18058="","",N(GL_Paste!$H18058)-N(GL_Paste!$G18058))</f>
        <v/>
      </c>
      <c r="B18061" s="43">
        <f>IF(GL_Paste!$B18058="","",DATE(YEAR(GL_Paste!$E18058),MONTH(GL_Paste!$E18058),1))</f>
        <v/>
      </c>
      <c r="C18061">
        <f>IF(GL_Paste!$B18058="","",IF(TRIM(GL_Paste!$M18058)&lt;&gt;"",TRIM(GL_Paste!$M18058),IFERROR(MID(GL_Paste!$I18058,FIND("[",GL_Paste!$I18058)+1,FIND("]",GL_Paste!$I18058)-FIND("[",GL_Paste!$I18058)-1),"")))</f>
        <v/>
      </c>
      <c r="D18061">
        <f>IF(GL_Paste!$B18058="","",IFERROR(INDEX(DeptName,MATCH($C18061,DeptTag,0)),"UNALLOCATED"))</f>
        <v/>
      </c>
      <c r="E18061">
        <f>IF(GL_Paste!$B18058="","",IFERROR(INDEX(AcctCat,MATCH(GL_Paste!$B18058&amp;"",AcctCode,0)),"UNKNOWN"))</f>
        <v/>
      </c>
      <c r="F18061">
        <f>IF(GL_Paste!$B18058="","",IFERROR(INDEX(AcctSub,MATCH(GL_Paste!$B18058&amp;"",AcctCode,0)),"UNKNOWN"))</f>
        <v/>
      </c>
    </row>
    <row r="18062">
      <c r="A18062" s="40">
        <f>IF(GL_Paste!$B18059="","",N(GL_Paste!$H18059)-N(GL_Paste!$G18059))</f>
        <v/>
      </c>
      <c r="B18062" s="43">
        <f>IF(GL_Paste!$B18059="","",DATE(YEAR(GL_Paste!$E18059),MONTH(GL_Paste!$E18059),1))</f>
        <v/>
      </c>
      <c r="C18062">
        <f>IF(GL_Paste!$B18059="","",IF(TRIM(GL_Paste!$M18059)&lt;&gt;"",TRIM(GL_Paste!$M18059),IFERROR(MID(GL_Paste!$I18059,FIND("[",GL_Paste!$I18059)+1,FIND("]",GL_Paste!$I18059)-FIND("[",GL_Paste!$I18059)-1),"")))</f>
        <v/>
      </c>
      <c r="D18062">
        <f>IF(GL_Paste!$B18059="","",IFERROR(INDEX(DeptName,MATCH($C18062,DeptTag,0)),"UNALLOCATED"))</f>
        <v/>
      </c>
      <c r="E18062">
        <f>IF(GL_Paste!$B18059="","",IFERROR(INDEX(AcctCat,MATCH(GL_Paste!$B18059&amp;"",AcctCode,0)),"UNKNOWN"))</f>
        <v/>
      </c>
      <c r="F18062">
        <f>IF(GL_Paste!$B18059="","",IFERROR(INDEX(AcctSub,MATCH(GL_Paste!$B18059&amp;"",AcctCode,0)),"UNKNOWN"))</f>
        <v/>
      </c>
    </row>
    <row r="18063">
      <c r="A18063" s="40">
        <f>IF(GL_Paste!$B18060="","",N(GL_Paste!$H18060)-N(GL_Paste!$G18060))</f>
        <v/>
      </c>
      <c r="B18063" s="43">
        <f>IF(GL_Paste!$B18060="","",DATE(YEAR(GL_Paste!$E18060),MONTH(GL_Paste!$E18060),1))</f>
        <v/>
      </c>
      <c r="C18063">
        <f>IF(GL_Paste!$B18060="","",IF(TRIM(GL_Paste!$M18060)&lt;&gt;"",TRIM(GL_Paste!$M18060),IFERROR(MID(GL_Paste!$I18060,FIND("[",GL_Paste!$I18060)+1,FIND("]",GL_Paste!$I18060)-FIND("[",GL_Paste!$I18060)-1),"")))</f>
        <v/>
      </c>
      <c r="D18063">
        <f>IF(GL_Paste!$B18060="","",IFERROR(INDEX(DeptName,MATCH($C18063,DeptTag,0)),"UNALLOCATED"))</f>
        <v/>
      </c>
      <c r="E18063">
        <f>IF(GL_Paste!$B18060="","",IFERROR(INDEX(AcctCat,MATCH(GL_Paste!$B18060&amp;"",AcctCode,0)),"UNKNOWN"))</f>
        <v/>
      </c>
      <c r="F18063">
        <f>IF(GL_Paste!$B18060="","",IFERROR(INDEX(AcctSub,MATCH(GL_Paste!$B18060&amp;"",AcctCode,0)),"UNKNOWN"))</f>
        <v/>
      </c>
    </row>
    <row r="18064">
      <c r="A18064" s="40">
        <f>IF(GL_Paste!$B18061="","",N(GL_Paste!$H18061)-N(GL_Paste!$G18061))</f>
        <v/>
      </c>
      <c r="B18064" s="43">
        <f>IF(GL_Paste!$B18061="","",DATE(YEAR(GL_Paste!$E18061),MONTH(GL_Paste!$E18061),1))</f>
        <v/>
      </c>
      <c r="C18064">
        <f>IF(GL_Paste!$B18061="","",IF(TRIM(GL_Paste!$M18061)&lt;&gt;"",TRIM(GL_Paste!$M18061),IFERROR(MID(GL_Paste!$I18061,FIND("[",GL_Paste!$I18061)+1,FIND("]",GL_Paste!$I18061)-FIND("[",GL_Paste!$I18061)-1),"")))</f>
        <v/>
      </c>
      <c r="D18064">
        <f>IF(GL_Paste!$B18061="","",IFERROR(INDEX(DeptName,MATCH($C18064,DeptTag,0)),"UNALLOCATED"))</f>
        <v/>
      </c>
      <c r="E18064">
        <f>IF(GL_Paste!$B18061="","",IFERROR(INDEX(AcctCat,MATCH(GL_Paste!$B18061&amp;"",AcctCode,0)),"UNKNOWN"))</f>
        <v/>
      </c>
      <c r="F18064">
        <f>IF(GL_Paste!$B18061="","",IFERROR(INDEX(AcctSub,MATCH(GL_Paste!$B18061&amp;"",AcctCode,0)),"UNKNOWN"))</f>
        <v/>
      </c>
    </row>
    <row r="18065">
      <c r="A18065" s="40">
        <f>IF(GL_Paste!$B18062="","",N(GL_Paste!$H18062)-N(GL_Paste!$G18062))</f>
        <v/>
      </c>
      <c r="B18065" s="43">
        <f>IF(GL_Paste!$B18062="","",DATE(YEAR(GL_Paste!$E18062),MONTH(GL_Paste!$E18062),1))</f>
        <v/>
      </c>
      <c r="C18065">
        <f>IF(GL_Paste!$B18062="","",IF(TRIM(GL_Paste!$M18062)&lt;&gt;"",TRIM(GL_Paste!$M18062),IFERROR(MID(GL_Paste!$I18062,FIND("[",GL_Paste!$I18062)+1,FIND("]",GL_Paste!$I18062)-FIND("[",GL_Paste!$I18062)-1),"")))</f>
        <v/>
      </c>
      <c r="D18065">
        <f>IF(GL_Paste!$B18062="","",IFERROR(INDEX(DeptName,MATCH($C18065,DeptTag,0)),"UNALLOCATED"))</f>
        <v/>
      </c>
      <c r="E18065">
        <f>IF(GL_Paste!$B18062="","",IFERROR(INDEX(AcctCat,MATCH(GL_Paste!$B18062&amp;"",AcctCode,0)),"UNKNOWN"))</f>
        <v/>
      </c>
      <c r="F18065">
        <f>IF(GL_Paste!$B18062="","",IFERROR(INDEX(AcctSub,MATCH(GL_Paste!$B18062&amp;"",AcctCode,0)),"UNKNOWN"))</f>
        <v/>
      </c>
    </row>
    <row r="18066">
      <c r="A18066" s="40">
        <f>IF(GL_Paste!$B18063="","",N(GL_Paste!$H18063)-N(GL_Paste!$G18063))</f>
        <v/>
      </c>
      <c r="B18066" s="43">
        <f>IF(GL_Paste!$B18063="","",DATE(YEAR(GL_Paste!$E18063),MONTH(GL_Paste!$E18063),1))</f>
        <v/>
      </c>
      <c r="C18066">
        <f>IF(GL_Paste!$B18063="","",IF(TRIM(GL_Paste!$M18063)&lt;&gt;"",TRIM(GL_Paste!$M18063),IFERROR(MID(GL_Paste!$I18063,FIND("[",GL_Paste!$I18063)+1,FIND("]",GL_Paste!$I18063)-FIND("[",GL_Paste!$I18063)-1),"")))</f>
        <v/>
      </c>
      <c r="D18066">
        <f>IF(GL_Paste!$B18063="","",IFERROR(INDEX(DeptName,MATCH($C18066,DeptTag,0)),"UNALLOCATED"))</f>
        <v/>
      </c>
      <c r="E18066">
        <f>IF(GL_Paste!$B18063="","",IFERROR(INDEX(AcctCat,MATCH(GL_Paste!$B18063&amp;"",AcctCode,0)),"UNKNOWN"))</f>
        <v/>
      </c>
      <c r="F18066">
        <f>IF(GL_Paste!$B18063="","",IFERROR(INDEX(AcctSub,MATCH(GL_Paste!$B18063&amp;"",AcctCode,0)),"UNKNOWN"))</f>
        <v/>
      </c>
    </row>
    <row r="18067">
      <c r="A18067" s="40">
        <f>IF(GL_Paste!$B18064="","",N(GL_Paste!$H18064)-N(GL_Paste!$G18064))</f>
        <v/>
      </c>
      <c r="B18067" s="43">
        <f>IF(GL_Paste!$B18064="","",DATE(YEAR(GL_Paste!$E18064),MONTH(GL_Paste!$E18064),1))</f>
        <v/>
      </c>
      <c r="C18067">
        <f>IF(GL_Paste!$B18064="","",IF(TRIM(GL_Paste!$M18064)&lt;&gt;"",TRIM(GL_Paste!$M18064),IFERROR(MID(GL_Paste!$I18064,FIND("[",GL_Paste!$I18064)+1,FIND("]",GL_Paste!$I18064)-FIND("[",GL_Paste!$I18064)-1),"")))</f>
        <v/>
      </c>
      <c r="D18067">
        <f>IF(GL_Paste!$B18064="","",IFERROR(INDEX(DeptName,MATCH($C18067,DeptTag,0)),"UNALLOCATED"))</f>
        <v/>
      </c>
      <c r="E18067">
        <f>IF(GL_Paste!$B18064="","",IFERROR(INDEX(AcctCat,MATCH(GL_Paste!$B18064&amp;"",AcctCode,0)),"UNKNOWN"))</f>
        <v/>
      </c>
      <c r="F18067">
        <f>IF(GL_Paste!$B18064="","",IFERROR(INDEX(AcctSub,MATCH(GL_Paste!$B18064&amp;"",AcctCode,0)),"UNKNOWN"))</f>
        <v/>
      </c>
    </row>
    <row r="18068">
      <c r="A18068" s="40">
        <f>IF(GL_Paste!$B18065="","",N(GL_Paste!$H18065)-N(GL_Paste!$G18065))</f>
        <v/>
      </c>
      <c r="B18068" s="43">
        <f>IF(GL_Paste!$B18065="","",DATE(YEAR(GL_Paste!$E18065),MONTH(GL_Paste!$E18065),1))</f>
        <v/>
      </c>
      <c r="C18068">
        <f>IF(GL_Paste!$B18065="","",IF(TRIM(GL_Paste!$M18065)&lt;&gt;"",TRIM(GL_Paste!$M18065),IFERROR(MID(GL_Paste!$I18065,FIND("[",GL_Paste!$I18065)+1,FIND("]",GL_Paste!$I18065)-FIND("[",GL_Paste!$I18065)-1),"")))</f>
        <v/>
      </c>
      <c r="D18068">
        <f>IF(GL_Paste!$B18065="","",IFERROR(INDEX(DeptName,MATCH($C18068,DeptTag,0)),"UNALLOCATED"))</f>
        <v/>
      </c>
      <c r="E18068">
        <f>IF(GL_Paste!$B18065="","",IFERROR(INDEX(AcctCat,MATCH(GL_Paste!$B18065&amp;"",AcctCode,0)),"UNKNOWN"))</f>
        <v/>
      </c>
      <c r="F18068">
        <f>IF(GL_Paste!$B18065="","",IFERROR(INDEX(AcctSub,MATCH(GL_Paste!$B18065&amp;"",AcctCode,0)),"UNKNOWN"))</f>
        <v/>
      </c>
    </row>
    <row r="18069">
      <c r="A18069" s="40">
        <f>IF(GL_Paste!$B18066="","",N(GL_Paste!$H18066)-N(GL_Paste!$G18066))</f>
        <v/>
      </c>
      <c r="B18069" s="43">
        <f>IF(GL_Paste!$B18066="","",DATE(YEAR(GL_Paste!$E18066),MONTH(GL_Paste!$E18066),1))</f>
        <v/>
      </c>
      <c r="C18069">
        <f>IF(GL_Paste!$B18066="","",IF(TRIM(GL_Paste!$M18066)&lt;&gt;"",TRIM(GL_Paste!$M18066),IFERROR(MID(GL_Paste!$I18066,FIND("[",GL_Paste!$I18066)+1,FIND("]",GL_Paste!$I18066)-FIND("[",GL_Paste!$I18066)-1),"")))</f>
        <v/>
      </c>
      <c r="D18069">
        <f>IF(GL_Paste!$B18066="","",IFERROR(INDEX(DeptName,MATCH($C18069,DeptTag,0)),"UNALLOCATED"))</f>
        <v/>
      </c>
      <c r="E18069">
        <f>IF(GL_Paste!$B18066="","",IFERROR(INDEX(AcctCat,MATCH(GL_Paste!$B18066&amp;"",AcctCode,0)),"UNKNOWN"))</f>
        <v/>
      </c>
      <c r="F18069">
        <f>IF(GL_Paste!$B18066="","",IFERROR(INDEX(AcctSub,MATCH(GL_Paste!$B18066&amp;"",AcctCode,0)),"UNKNOWN"))</f>
        <v/>
      </c>
    </row>
    <row r="18070">
      <c r="A18070" s="40">
        <f>IF(GL_Paste!$B18067="","",N(GL_Paste!$H18067)-N(GL_Paste!$G18067))</f>
        <v/>
      </c>
      <c r="B18070" s="43">
        <f>IF(GL_Paste!$B18067="","",DATE(YEAR(GL_Paste!$E18067),MONTH(GL_Paste!$E18067),1))</f>
        <v/>
      </c>
      <c r="C18070">
        <f>IF(GL_Paste!$B18067="","",IF(TRIM(GL_Paste!$M18067)&lt;&gt;"",TRIM(GL_Paste!$M18067),IFERROR(MID(GL_Paste!$I18067,FIND("[",GL_Paste!$I18067)+1,FIND("]",GL_Paste!$I18067)-FIND("[",GL_Paste!$I18067)-1),"")))</f>
        <v/>
      </c>
      <c r="D18070">
        <f>IF(GL_Paste!$B18067="","",IFERROR(INDEX(DeptName,MATCH($C18070,DeptTag,0)),"UNALLOCATED"))</f>
        <v/>
      </c>
      <c r="E18070">
        <f>IF(GL_Paste!$B18067="","",IFERROR(INDEX(AcctCat,MATCH(GL_Paste!$B18067&amp;"",AcctCode,0)),"UNKNOWN"))</f>
        <v/>
      </c>
      <c r="F18070">
        <f>IF(GL_Paste!$B18067="","",IFERROR(INDEX(AcctSub,MATCH(GL_Paste!$B18067&amp;"",AcctCode,0)),"UNKNOWN"))</f>
        <v/>
      </c>
    </row>
    <row r="18071">
      <c r="A18071" s="40">
        <f>IF(GL_Paste!$B18068="","",N(GL_Paste!$H18068)-N(GL_Paste!$G18068))</f>
        <v/>
      </c>
      <c r="B18071" s="43">
        <f>IF(GL_Paste!$B18068="","",DATE(YEAR(GL_Paste!$E18068),MONTH(GL_Paste!$E18068),1))</f>
        <v/>
      </c>
      <c r="C18071">
        <f>IF(GL_Paste!$B18068="","",IF(TRIM(GL_Paste!$M18068)&lt;&gt;"",TRIM(GL_Paste!$M18068),IFERROR(MID(GL_Paste!$I18068,FIND("[",GL_Paste!$I18068)+1,FIND("]",GL_Paste!$I18068)-FIND("[",GL_Paste!$I18068)-1),"")))</f>
        <v/>
      </c>
      <c r="D18071">
        <f>IF(GL_Paste!$B18068="","",IFERROR(INDEX(DeptName,MATCH($C18071,DeptTag,0)),"UNALLOCATED"))</f>
        <v/>
      </c>
      <c r="E18071">
        <f>IF(GL_Paste!$B18068="","",IFERROR(INDEX(AcctCat,MATCH(GL_Paste!$B18068&amp;"",AcctCode,0)),"UNKNOWN"))</f>
        <v/>
      </c>
      <c r="F18071">
        <f>IF(GL_Paste!$B18068="","",IFERROR(INDEX(AcctSub,MATCH(GL_Paste!$B18068&amp;"",AcctCode,0)),"UNKNOWN"))</f>
        <v/>
      </c>
    </row>
    <row r="18072">
      <c r="A18072" s="40">
        <f>IF(GL_Paste!$B18069="","",N(GL_Paste!$H18069)-N(GL_Paste!$G18069))</f>
        <v/>
      </c>
      <c r="B18072" s="43">
        <f>IF(GL_Paste!$B18069="","",DATE(YEAR(GL_Paste!$E18069),MONTH(GL_Paste!$E18069),1))</f>
        <v/>
      </c>
      <c r="C18072">
        <f>IF(GL_Paste!$B18069="","",IF(TRIM(GL_Paste!$M18069)&lt;&gt;"",TRIM(GL_Paste!$M18069),IFERROR(MID(GL_Paste!$I18069,FIND("[",GL_Paste!$I18069)+1,FIND("]",GL_Paste!$I18069)-FIND("[",GL_Paste!$I18069)-1),"")))</f>
        <v/>
      </c>
      <c r="D18072">
        <f>IF(GL_Paste!$B18069="","",IFERROR(INDEX(DeptName,MATCH($C18072,DeptTag,0)),"UNALLOCATED"))</f>
        <v/>
      </c>
      <c r="E18072">
        <f>IF(GL_Paste!$B18069="","",IFERROR(INDEX(AcctCat,MATCH(GL_Paste!$B18069&amp;"",AcctCode,0)),"UNKNOWN"))</f>
        <v/>
      </c>
      <c r="F18072">
        <f>IF(GL_Paste!$B18069="","",IFERROR(INDEX(AcctSub,MATCH(GL_Paste!$B18069&amp;"",AcctCode,0)),"UNKNOWN"))</f>
        <v/>
      </c>
    </row>
    <row r="18073">
      <c r="A18073" s="40">
        <f>IF(GL_Paste!$B18070="","",N(GL_Paste!$H18070)-N(GL_Paste!$G18070))</f>
        <v/>
      </c>
      <c r="B18073" s="43">
        <f>IF(GL_Paste!$B18070="","",DATE(YEAR(GL_Paste!$E18070),MONTH(GL_Paste!$E18070),1))</f>
        <v/>
      </c>
      <c r="C18073">
        <f>IF(GL_Paste!$B18070="","",IF(TRIM(GL_Paste!$M18070)&lt;&gt;"",TRIM(GL_Paste!$M18070),IFERROR(MID(GL_Paste!$I18070,FIND("[",GL_Paste!$I18070)+1,FIND("]",GL_Paste!$I18070)-FIND("[",GL_Paste!$I18070)-1),"")))</f>
        <v/>
      </c>
      <c r="D18073">
        <f>IF(GL_Paste!$B18070="","",IFERROR(INDEX(DeptName,MATCH($C18073,DeptTag,0)),"UNALLOCATED"))</f>
        <v/>
      </c>
      <c r="E18073">
        <f>IF(GL_Paste!$B18070="","",IFERROR(INDEX(AcctCat,MATCH(GL_Paste!$B18070&amp;"",AcctCode,0)),"UNKNOWN"))</f>
        <v/>
      </c>
      <c r="F18073">
        <f>IF(GL_Paste!$B18070="","",IFERROR(INDEX(AcctSub,MATCH(GL_Paste!$B18070&amp;"",AcctCode,0)),"UNKNOWN"))</f>
        <v/>
      </c>
    </row>
    <row r="18074">
      <c r="A18074" s="40">
        <f>IF(GL_Paste!$B18071="","",N(GL_Paste!$H18071)-N(GL_Paste!$G18071))</f>
        <v/>
      </c>
      <c r="B18074" s="43">
        <f>IF(GL_Paste!$B18071="","",DATE(YEAR(GL_Paste!$E18071),MONTH(GL_Paste!$E18071),1))</f>
        <v/>
      </c>
      <c r="C18074">
        <f>IF(GL_Paste!$B18071="","",IF(TRIM(GL_Paste!$M18071)&lt;&gt;"",TRIM(GL_Paste!$M18071),IFERROR(MID(GL_Paste!$I18071,FIND("[",GL_Paste!$I18071)+1,FIND("]",GL_Paste!$I18071)-FIND("[",GL_Paste!$I18071)-1),"")))</f>
        <v/>
      </c>
      <c r="D18074">
        <f>IF(GL_Paste!$B18071="","",IFERROR(INDEX(DeptName,MATCH($C18074,DeptTag,0)),"UNALLOCATED"))</f>
        <v/>
      </c>
      <c r="E18074">
        <f>IF(GL_Paste!$B18071="","",IFERROR(INDEX(AcctCat,MATCH(GL_Paste!$B18071&amp;"",AcctCode,0)),"UNKNOWN"))</f>
        <v/>
      </c>
      <c r="F18074">
        <f>IF(GL_Paste!$B18071="","",IFERROR(INDEX(AcctSub,MATCH(GL_Paste!$B18071&amp;"",AcctCode,0)),"UNKNOWN"))</f>
        <v/>
      </c>
    </row>
    <row r="18075">
      <c r="A18075" s="40">
        <f>IF(GL_Paste!$B18072="","",N(GL_Paste!$H18072)-N(GL_Paste!$G18072))</f>
        <v/>
      </c>
      <c r="B18075" s="43">
        <f>IF(GL_Paste!$B18072="","",DATE(YEAR(GL_Paste!$E18072),MONTH(GL_Paste!$E18072),1))</f>
        <v/>
      </c>
      <c r="C18075">
        <f>IF(GL_Paste!$B18072="","",IF(TRIM(GL_Paste!$M18072)&lt;&gt;"",TRIM(GL_Paste!$M18072),IFERROR(MID(GL_Paste!$I18072,FIND("[",GL_Paste!$I18072)+1,FIND("]",GL_Paste!$I18072)-FIND("[",GL_Paste!$I18072)-1),"")))</f>
        <v/>
      </c>
      <c r="D18075">
        <f>IF(GL_Paste!$B18072="","",IFERROR(INDEX(DeptName,MATCH($C18075,DeptTag,0)),"UNALLOCATED"))</f>
        <v/>
      </c>
      <c r="E18075">
        <f>IF(GL_Paste!$B18072="","",IFERROR(INDEX(AcctCat,MATCH(GL_Paste!$B18072&amp;"",AcctCode,0)),"UNKNOWN"))</f>
        <v/>
      </c>
      <c r="F18075">
        <f>IF(GL_Paste!$B18072="","",IFERROR(INDEX(AcctSub,MATCH(GL_Paste!$B18072&amp;"",AcctCode,0)),"UNKNOWN"))</f>
        <v/>
      </c>
    </row>
    <row r="18076">
      <c r="A18076" s="40">
        <f>IF(GL_Paste!$B18073="","",N(GL_Paste!$H18073)-N(GL_Paste!$G18073))</f>
        <v/>
      </c>
      <c r="B18076" s="43">
        <f>IF(GL_Paste!$B18073="","",DATE(YEAR(GL_Paste!$E18073),MONTH(GL_Paste!$E18073),1))</f>
        <v/>
      </c>
      <c r="C18076">
        <f>IF(GL_Paste!$B18073="","",IF(TRIM(GL_Paste!$M18073)&lt;&gt;"",TRIM(GL_Paste!$M18073),IFERROR(MID(GL_Paste!$I18073,FIND("[",GL_Paste!$I18073)+1,FIND("]",GL_Paste!$I18073)-FIND("[",GL_Paste!$I18073)-1),"")))</f>
        <v/>
      </c>
      <c r="D18076">
        <f>IF(GL_Paste!$B18073="","",IFERROR(INDEX(DeptName,MATCH($C18076,DeptTag,0)),"UNALLOCATED"))</f>
        <v/>
      </c>
      <c r="E18076">
        <f>IF(GL_Paste!$B18073="","",IFERROR(INDEX(AcctCat,MATCH(GL_Paste!$B18073&amp;"",AcctCode,0)),"UNKNOWN"))</f>
        <v/>
      </c>
      <c r="F18076">
        <f>IF(GL_Paste!$B18073="","",IFERROR(INDEX(AcctSub,MATCH(GL_Paste!$B18073&amp;"",AcctCode,0)),"UNKNOWN"))</f>
        <v/>
      </c>
    </row>
    <row r="18077">
      <c r="A18077" s="40">
        <f>IF(GL_Paste!$B18074="","",N(GL_Paste!$H18074)-N(GL_Paste!$G18074))</f>
        <v/>
      </c>
      <c r="B18077" s="43">
        <f>IF(GL_Paste!$B18074="","",DATE(YEAR(GL_Paste!$E18074),MONTH(GL_Paste!$E18074),1))</f>
        <v/>
      </c>
      <c r="C18077">
        <f>IF(GL_Paste!$B18074="","",IF(TRIM(GL_Paste!$M18074)&lt;&gt;"",TRIM(GL_Paste!$M18074),IFERROR(MID(GL_Paste!$I18074,FIND("[",GL_Paste!$I18074)+1,FIND("]",GL_Paste!$I18074)-FIND("[",GL_Paste!$I18074)-1),"")))</f>
        <v/>
      </c>
      <c r="D18077">
        <f>IF(GL_Paste!$B18074="","",IFERROR(INDEX(DeptName,MATCH($C18077,DeptTag,0)),"UNALLOCATED"))</f>
        <v/>
      </c>
      <c r="E18077">
        <f>IF(GL_Paste!$B18074="","",IFERROR(INDEX(AcctCat,MATCH(GL_Paste!$B18074&amp;"",AcctCode,0)),"UNKNOWN"))</f>
        <v/>
      </c>
      <c r="F18077">
        <f>IF(GL_Paste!$B18074="","",IFERROR(INDEX(AcctSub,MATCH(GL_Paste!$B18074&amp;"",AcctCode,0)),"UNKNOWN"))</f>
        <v/>
      </c>
    </row>
    <row r="18078">
      <c r="A18078" s="40">
        <f>IF(GL_Paste!$B18075="","",N(GL_Paste!$H18075)-N(GL_Paste!$G18075))</f>
        <v/>
      </c>
      <c r="B18078" s="43">
        <f>IF(GL_Paste!$B18075="","",DATE(YEAR(GL_Paste!$E18075),MONTH(GL_Paste!$E18075),1))</f>
        <v/>
      </c>
      <c r="C18078">
        <f>IF(GL_Paste!$B18075="","",IF(TRIM(GL_Paste!$M18075)&lt;&gt;"",TRIM(GL_Paste!$M18075),IFERROR(MID(GL_Paste!$I18075,FIND("[",GL_Paste!$I18075)+1,FIND("]",GL_Paste!$I18075)-FIND("[",GL_Paste!$I18075)-1),"")))</f>
        <v/>
      </c>
      <c r="D18078">
        <f>IF(GL_Paste!$B18075="","",IFERROR(INDEX(DeptName,MATCH($C18078,DeptTag,0)),"UNALLOCATED"))</f>
        <v/>
      </c>
      <c r="E18078">
        <f>IF(GL_Paste!$B18075="","",IFERROR(INDEX(AcctCat,MATCH(GL_Paste!$B18075&amp;"",AcctCode,0)),"UNKNOWN"))</f>
        <v/>
      </c>
      <c r="F18078">
        <f>IF(GL_Paste!$B18075="","",IFERROR(INDEX(AcctSub,MATCH(GL_Paste!$B18075&amp;"",AcctCode,0)),"UNKNOWN"))</f>
        <v/>
      </c>
    </row>
    <row r="18079">
      <c r="A18079" s="40">
        <f>IF(GL_Paste!$B18076="","",N(GL_Paste!$H18076)-N(GL_Paste!$G18076))</f>
        <v/>
      </c>
      <c r="B18079" s="43">
        <f>IF(GL_Paste!$B18076="","",DATE(YEAR(GL_Paste!$E18076),MONTH(GL_Paste!$E18076),1))</f>
        <v/>
      </c>
      <c r="C18079">
        <f>IF(GL_Paste!$B18076="","",IF(TRIM(GL_Paste!$M18076)&lt;&gt;"",TRIM(GL_Paste!$M18076),IFERROR(MID(GL_Paste!$I18076,FIND("[",GL_Paste!$I18076)+1,FIND("]",GL_Paste!$I18076)-FIND("[",GL_Paste!$I18076)-1),"")))</f>
        <v/>
      </c>
      <c r="D18079">
        <f>IF(GL_Paste!$B18076="","",IFERROR(INDEX(DeptName,MATCH($C18079,DeptTag,0)),"UNALLOCATED"))</f>
        <v/>
      </c>
      <c r="E18079">
        <f>IF(GL_Paste!$B18076="","",IFERROR(INDEX(AcctCat,MATCH(GL_Paste!$B18076&amp;"",AcctCode,0)),"UNKNOWN"))</f>
        <v/>
      </c>
      <c r="F18079">
        <f>IF(GL_Paste!$B18076="","",IFERROR(INDEX(AcctSub,MATCH(GL_Paste!$B18076&amp;"",AcctCode,0)),"UNKNOWN"))</f>
        <v/>
      </c>
    </row>
    <row r="18080">
      <c r="A18080" s="40">
        <f>IF(GL_Paste!$B18077="","",N(GL_Paste!$H18077)-N(GL_Paste!$G18077))</f>
        <v/>
      </c>
      <c r="B18080" s="43">
        <f>IF(GL_Paste!$B18077="","",DATE(YEAR(GL_Paste!$E18077),MONTH(GL_Paste!$E18077),1))</f>
        <v/>
      </c>
      <c r="C18080">
        <f>IF(GL_Paste!$B18077="","",IF(TRIM(GL_Paste!$M18077)&lt;&gt;"",TRIM(GL_Paste!$M18077),IFERROR(MID(GL_Paste!$I18077,FIND("[",GL_Paste!$I18077)+1,FIND("]",GL_Paste!$I18077)-FIND("[",GL_Paste!$I18077)-1),"")))</f>
        <v/>
      </c>
      <c r="D18080">
        <f>IF(GL_Paste!$B18077="","",IFERROR(INDEX(DeptName,MATCH($C18080,DeptTag,0)),"UNALLOCATED"))</f>
        <v/>
      </c>
      <c r="E18080">
        <f>IF(GL_Paste!$B18077="","",IFERROR(INDEX(AcctCat,MATCH(GL_Paste!$B18077&amp;"",AcctCode,0)),"UNKNOWN"))</f>
        <v/>
      </c>
      <c r="F18080">
        <f>IF(GL_Paste!$B18077="","",IFERROR(INDEX(AcctSub,MATCH(GL_Paste!$B18077&amp;"",AcctCode,0)),"UNKNOWN"))</f>
        <v/>
      </c>
    </row>
    <row r="18081">
      <c r="A18081" s="40">
        <f>IF(GL_Paste!$B18078="","",N(GL_Paste!$H18078)-N(GL_Paste!$G18078))</f>
        <v/>
      </c>
      <c r="B18081" s="43">
        <f>IF(GL_Paste!$B18078="","",DATE(YEAR(GL_Paste!$E18078),MONTH(GL_Paste!$E18078),1))</f>
        <v/>
      </c>
      <c r="C18081">
        <f>IF(GL_Paste!$B18078="","",IF(TRIM(GL_Paste!$M18078)&lt;&gt;"",TRIM(GL_Paste!$M18078),IFERROR(MID(GL_Paste!$I18078,FIND("[",GL_Paste!$I18078)+1,FIND("]",GL_Paste!$I18078)-FIND("[",GL_Paste!$I18078)-1),"")))</f>
        <v/>
      </c>
      <c r="D18081">
        <f>IF(GL_Paste!$B18078="","",IFERROR(INDEX(DeptName,MATCH($C18081,DeptTag,0)),"UNALLOCATED"))</f>
        <v/>
      </c>
      <c r="E18081">
        <f>IF(GL_Paste!$B18078="","",IFERROR(INDEX(AcctCat,MATCH(GL_Paste!$B18078&amp;"",AcctCode,0)),"UNKNOWN"))</f>
        <v/>
      </c>
      <c r="F18081">
        <f>IF(GL_Paste!$B18078="","",IFERROR(INDEX(AcctSub,MATCH(GL_Paste!$B18078&amp;"",AcctCode,0)),"UNKNOWN"))</f>
        <v/>
      </c>
    </row>
    <row r="18082">
      <c r="A18082" s="40">
        <f>IF(GL_Paste!$B18079="","",N(GL_Paste!$H18079)-N(GL_Paste!$G18079))</f>
        <v/>
      </c>
      <c r="B18082" s="43">
        <f>IF(GL_Paste!$B18079="","",DATE(YEAR(GL_Paste!$E18079),MONTH(GL_Paste!$E18079),1))</f>
        <v/>
      </c>
      <c r="C18082">
        <f>IF(GL_Paste!$B18079="","",IF(TRIM(GL_Paste!$M18079)&lt;&gt;"",TRIM(GL_Paste!$M18079),IFERROR(MID(GL_Paste!$I18079,FIND("[",GL_Paste!$I18079)+1,FIND("]",GL_Paste!$I18079)-FIND("[",GL_Paste!$I18079)-1),"")))</f>
        <v/>
      </c>
      <c r="D18082">
        <f>IF(GL_Paste!$B18079="","",IFERROR(INDEX(DeptName,MATCH($C18082,DeptTag,0)),"UNALLOCATED"))</f>
        <v/>
      </c>
      <c r="E18082">
        <f>IF(GL_Paste!$B18079="","",IFERROR(INDEX(AcctCat,MATCH(GL_Paste!$B18079&amp;"",AcctCode,0)),"UNKNOWN"))</f>
        <v/>
      </c>
      <c r="F18082">
        <f>IF(GL_Paste!$B18079="","",IFERROR(INDEX(AcctSub,MATCH(GL_Paste!$B18079&amp;"",AcctCode,0)),"UNKNOWN"))</f>
        <v/>
      </c>
    </row>
    <row r="18083">
      <c r="A18083" s="40">
        <f>IF(GL_Paste!$B18080="","",N(GL_Paste!$H18080)-N(GL_Paste!$G18080))</f>
        <v/>
      </c>
      <c r="B18083" s="43">
        <f>IF(GL_Paste!$B18080="","",DATE(YEAR(GL_Paste!$E18080),MONTH(GL_Paste!$E18080),1))</f>
        <v/>
      </c>
      <c r="C18083">
        <f>IF(GL_Paste!$B18080="","",IF(TRIM(GL_Paste!$M18080)&lt;&gt;"",TRIM(GL_Paste!$M18080),IFERROR(MID(GL_Paste!$I18080,FIND("[",GL_Paste!$I18080)+1,FIND("]",GL_Paste!$I18080)-FIND("[",GL_Paste!$I18080)-1),"")))</f>
        <v/>
      </c>
      <c r="D18083">
        <f>IF(GL_Paste!$B18080="","",IFERROR(INDEX(DeptName,MATCH($C18083,DeptTag,0)),"UNALLOCATED"))</f>
        <v/>
      </c>
      <c r="E18083">
        <f>IF(GL_Paste!$B18080="","",IFERROR(INDEX(AcctCat,MATCH(GL_Paste!$B18080&amp;"",AcctCode,0)),"UNKNOWN"))</f>
        <v/>
      </c>
      <c r="F18083">
        <f>IF(GL_Paste!$B18080="","",IFERROR(INDEX(AcctSub,MATCH(GL_Paste!$B18080&amp;"",AcctCode,0)),"UNKNOWN"))</f>
        <v/>
      </c>
    </row>
    <row r="18084">
      <c r="A18084" s="40">
        <f>IF(GL_Paste!$B18081="","",N(GL_Paste!$H18081)-N(GL_Paste!$G18081))</f>
        <v/>
      </c>
      <c r="B18084" s="43">
        <f>IF(GL_Paste!$B18081="","",DATE(YEAR(GL_Paste!$E18081),MONTH(GL_Paste!$E18081),1))</f>
        <v/>
      </c>
      <c r="C18084">
        <f>IF(GL_Paste!$B18081="","",IF(TRIM(GL_Paste!$M18081)&lt;&gt;"",TRIM(GL_Paste!$M18081),IFERROR(MID(GL_Paste!$I18081,FIND("[",GL_Paste!$I18081)+1,FIND("]",GL_Paste!$I18081)-FIND("[",GL_Paste!$I18081)-1),"")))</f>
        <v/>
      </c>
      <c r="D18084">
        <f>IF(GL_Paste!$B18081="","",IFERROR(INDEX(DeptName,MATCH($C18084,DeptTag,0)),"UNALLOCATED"))</f>
        <v/>
      </c>
      <c r="E18084">
        <f>IF(GL_Paste!$B18081="","",IFERROR(INDEX(AcctCat,MATCH(GL_Paste!$B18081&amp;"",AcctCode,0)),"UNKNOWN"))</f>
        <v/>
      </c>
      <c r="F18084">
        <f>IF(GL_Paste!$B18081="","",IFERROR(INDEX(AcctSub,MATCH(GL_Paste!$B18081&amp;"",AcctCode,0)),"UNKNOWN"))</f>
        <v/>
      </c>
    </row>
    <row r="18085">
      <c r="A18085" s="40">
        <f>IF(GL_Paste!$B18082="","",N(GL_Paste!$H18082)-N(GL_Paste!$G18082))</f>
        <v/>
      </c>
      <c r="B18085" s="43">
        <f>IF(GL_Paste!$B18082="","",DATE(YEAR(GL_Paste!$E18082),MONTH(GL_Paste!$E18082),1))</f>
        <v/>
      </c>
      <c r="C18085">
        <f>IF(GL_Paste!$B18082="","",IF(TRIM(GL_Paste!$M18082)&lt;&gt;"",TRIM(GL_Paste!$M18082),IFERROR(MID(GL_Paste!$I18082,FIND("[",GL_Paste!$I18082)+1,FIND("]",GL_Paste!$I18082)-FIND("[",GL_Paste!$I18082)-1),"")))</f>
        <v/>
      </c>
      <c r="D18085">
        <f>IF(GL_Paste!$B18082="","",IFERROR(INDEX(DeptName,MATCH($C18085,DeptTag,0)),"UNALLOCATED"))</f>
        <v/>
      </c>
      <c r="E18085">
        <f>IF(GL_Paste!$B18082="","",IFERROR(INDEX(AcctCat,MATCH(GL_Paste!$B18082&amp;"",AcctCode,0)),"UNKNOWN"))</f>
        <v/>
      </c>
      <c r="F18085">
        <f>IF(GL_Paste!$B18082="","",IFERROR(INDEX(AcctSub,MATCH(GL_Paste!$B18082&amp;"",AcctCode,0)),"UNKNOWN"))</f>
        <v/>
      </c>
    </row>
    <row r="18086">
      <c r="A18086" s="40">
        <f>IF(GL_Paste!$B18083="","",N(GL_Paste!$H18083)-N(GL_Paste!$G18083))</f>
        <v/>
      </c>
      <c r="B18086" s="43">
        <f>IF(GL_Paste!$B18083="","",DATE(YEAR(GL_Paste!$E18083),MONTH(GL_Paste!$E18083),1))</f>
        <v/>
      </c>
      <c r="C18086">
        <f>IF(GL_Paste!$B18083="","",IF(TRIM(GL_Paste!$M18083)&lt;&gt;"",TRIM(GL_Paste!$M18083),IFERROR(MID(GL_Paste!$I18083,FIND("[",GL_Paste!$I18083)+1,FIND("]",GL_Paste!$I18083)-FIND("[",GL_Paste!$I18083)-1),"")))</f>
        <v/>
      </c>
      <c r="D18086">
        <f>IF(GL_Paste!$B18083="","",IFERROR(INDEX(DeptName,MATCH($C18086,DeptTag,0)),"UNALLOCATED"))</f>
        <v/>
      </c>
      <c r="E18086">
        <f>IF(GL_Paste!$B18083="","",IFERROR(INDEX(AcctCat,MATCH(GL_Paste!$B18083&amp;"",AcctCode,0)),"UNKNOWN"))</f>
        <v/>
      </c>
      <c r="F18086">
        <f>IF(GL_Paste!$B18083="","",IFERROR(INDEX(AcctSub,MATCH(GL_Paste!$B18083&amp;"",AcctCode,0)),"UNKNOWN"))</f>
        <v/>
      </c>
    </row>
    <row r="18087">
      <c r="A18087" s="40">
        <f>IF(GL_Paste!$B18084="","",N(GL_Paste!$H18084)-N(GL_Paste!$G18084))</f>
        <v/>
      </c>
      <c r="B18087" s="43">
        <f>IF(GL_Paste!$B18084="","",DATE(YEAR(GL_Paste!$E18084),MONTH(GL_Paste!$E18084),1))</f>
        <v/>
      </c>
      <c r="C18087">
        <f>IF(GL_Paste!$B18084="","",IF(TRIM(GL_Paste!$M18084)&lt;&gt;"",TRIM(GL_Paste!$M18084),IFERROR(MID(GL_Paste!$I18084,FIND("[",GL_Paste!$I18084)+1,FIND("]",GL_Paste!$I18084)-FIND("[",GL_Paste!$I18084)-1),"")))</f>
        <v/>
      </c>
      <c r="D18087">
        <f>IF(GL_Paste!$B18084="","",IFERROR(INDEX(DeptName,MATCH($C18087,DeptTag,0)),"UNALLOCATED"))</f>
        <v/>
      </c>
      <c r="E18087">
        <f>IF(GL_Paste!$B18084="","",IFERROR(INDEX(AcctCat,MATCH(GL_Paste!$B18084&amp;"",AcctCode,0)),"UNKNOWN"))</f>
        <v/>
      </c>
      <c r="F18087">
        <f>IF(GL_Paste!$B18084="","",IFERROR(INDEX(AcctSub,MATCH(GL_Paste!$B18084&amp;"",AcctCode,0)),"UNKNOWN"))</f>
        <v/>
      </c>
    </row>
    <row r="18088">
      <c r="A18088" s="40">
        <f>IF(GL_Paste!$B18085="","",N(GL_Paste!$H18085)-N(GL_Paste!$G18085))</f>
        <v/>
      </c>
      <c r="B18088" s="43">
        <f>IF(GL_Paste!$B18085="","",DATE(YEAR(GL_Paste!$E18085),MONTH(GL_Paste!$E18085),1))</f>
        <v/>
      </c>
      <c r="C18088">
        <f>IF(GL_Paste!$B18085="","",IF(TRIM(GL_Paste!$M18085)&lt;&gt;"",TRIM(GL_Paste!$M18085),IFERROR(MID(GL_Paste!$I18085,FIND("[",GL_Paste!$I18085)+1,FIND("]",GL_Paste!$I18085)-FIND("[",GL_Paste!$I18085)-1),"")))</f>
        <v/>
      </c>
      <c r="D18088">
        <f>IF(GL_Paste!$B18085="","",IFERROR(INDEX(DeptName,MATCH($C18088,DeptTag,0)),"UNALLOCATED"))</f>
        <v/>
      </c>
      <c r="E18088">
        <f>IF(GL_Paste!$B18085="","",IFERROR(INDEX(AcctCat,MATCH(GL_Paste!$B18085&amp;"",AcctCode,0)),"UNKNOWN"))</f>
        <v/>
      </c>
      <c r="F18088">
        <f>IF(GL_Paste!$B18085="","",IFERROR(INDEX(AcctSub,MATCH(GL_Paste!$B18085&amp;"",AcctCode,0)),"UNKNOWN"))</f>
        <v/>
      </c>
    </row>
    <row r="18089">
      <c r="A18089" s="40">
        <f>IF(GL_Paste!$B18086="","",N(GL_Paste!$H18086)-N(GL_Paste!$G18086))</f>
        <v/>
      </c>
      <c r="B18089" s="43">
        <f>IF(GL_Paste!$B18086="","",DATE(YEAR(GL_Paste!$E18086),MONTH(GL_Paste!$E18086),1))</f>
        <v/>
      </c>
      <c r="C18089">
        <f>IF(GL_Paste!$B18086="","",IF(TRIM(GL_Paste!$M18086)&lt;&gt;"",TRIM(GL_Paste!$M18086),IFERROR(MID(GL_Paste!$I18086,FIND("[",GL_Paste!$I18086)+1,FIND("]",GL_Paste!$I18086)-FIND("[",GL_Paste!$I18086)-1),"")))</f>
        <v/>
      </c>
      <c r="D18089">
        <f>IF(GL_Paste!$B18086="","",IFERROR(INDEX(DeptName,MATCH($C18089,DeptTag,0)),"UNALLOCATED"))</f>
        <v/>
      </c>
      <c r="E18089">
        <f>IF(GL_Paste!$B18086="","",IFERROR(INDEX(AcctCat,MATCH(GL_Paste!$B18086&amp;"",AcctCode,0)),"UNKNOWN"))</f>
        <v/>
      </c>
      <c r="F18089">
        <f>IF(GL_Paste!$B18086="","",IFERROR(INDEX(AcctSub,MATCH(GL_Paste!$B18086&amp;"",AcctCode,0)),"UNKNOWN"))</f>
        <v/>
      </c>
    </row>
    <row r="18090">
      <c r="A18090" s="40">
        <f>IF(GL_Paste!$B18087="","",N(GL_Paste!$H18087)-N(GL_Paste!$G18087))</f>
        <v/>
      </c>
      <c r="B18090" s="43">
        <f>IF(GL_Paste!$B18087="","",DATE(YEAR(GL_Paste!$E18087),MONTH(GL_Paste!$E18087),1))</f>
        <v/>
      </c>
      <c r="C18090">
        <f>IF(GL_Paste!$B18087="","",IF(TRIM(GL_Paste!$M18087)&lt;&gt;"",TRIM(GL_Paste!$M18087),IFERROR(MID(GL_Paste!$I18087,FIND("[",GL_Paste!$I18087)+1,FIND("]",GL_Paste!$I18087)-FIND("[",GL_Paste!$I18087)-1),"")))</f>
        <v/>
      </c>
      <c r="D18090">
        <f>IF(GL_Paste!$B18087="","",IFERROR(INDEX(DeptName,MATCH($C18090,DeptTag,0)),"UNALLOCATED"))</f>
        <v/>
      </c>
      <c r="E18090">
        <f>IF(GL_Paste!$B18087="","",IFERROR(INDEX(AcctCat,MATCH(GL_Paste!$B18087&amp;"",AcctCode,0)),"UNKNOWN"))</f>
        <v/>
      </c>
      <c r="F18090">
        <f>IF(GL_Paste!$B18087="","",IFERROR(INDEX(AcctSub,MATCH(GL_Paste!$B18087&amp;"",AcctCode,0)),"UNKNOWN"))</f>
        <v/>
      </c>
    </row>
    <row r="18091">
      <c r="A18091" s="40">
        <f>IF(GL_Paste!$B18088="","",N(GL_Paste!$H18088)-N(GL_Paste!$G18088))</f>
        <v/>
      </c>
      <c r="B18091" s="43">
        <f>IF(GL_Paste!$B18088="","",DATE(YEAR(GL_Paste!$E18088),MONTH(GL_Paste!$E18088),1))</f>
        <v/>
      </c>
      <c r="C18091">
        <f>IF(GL_Paste!$B18088="","",IF(TRIM(GL_Paste!$M18088)&lt;&gt;"",TRIM(GL_Paste!$M18088),IFERROR(MID(GL_Paste!$I18088,FIND("[",GL_Paste!$I18088)+1,FIND("]",GL_Paste!$I18088)-FIND("[",GL_Paste!$I18088)-1),"")))</f>
        <v/>
      </c>
      <c r="D18091">
        <f>IF(GL_Paste!$B18088="","",IFERROR(INDEX(DeptName,MATCH($C18091,DeptTag,0)),"UNALLOCATED"))</f>
        <v/>
      </c>
      <c r="E18091">
        <f>IF(GL_Paste!$B18088="","",IFERROR(INDEX(AcctCat,MATCH(GL_Paste!$B18088&amp;"",AcctCode,0)),"UNKNOWN"))</f>
        <v/>
      </c>
      <c r="F18091">
        <f>IF(GL_Paste!$B18088="","",IFERROR(INDEX(AcctSub,MATCH(GL_Paste!$B18088&amp;"",AcctCode,0)),"UNKNOWN"))</f>
        <v/>
      </c>
    </row>
    <row r="18092">
      <c r="A18092" s="40">
        <f>IF(GL_Paste!$B18089="","",N(GL_Paste!$H18089)-N(GL_Paste!$G18089))</f>
        <v/>
      </c>
      <c r="B18092" s="43">
        <f>IF(GL_Paste!$B18089="","",DATE(YEAR(GL_Paste!$E18089),MONTH(GL_Paste!$E18089),1))</f>
        <v/>
      </c>
      <c r="C18092">
        <f>IF(GL_Paste!$B18089="","",IF(TRIM(GL_Paste!$M18089)&lt;&gt;"",TRIM(GL_Paste!$M18089),IFERROR(MID(GL_Paste!$I18089,FIND("[",GL_Paste!$I18089)+1,FIND("]",GL_Paste!$I18089)-FIND("[",GL_Paste!$I18089)-1),"")))</f>
        <v/>
      </c>
      <c r="D18092">
        <f>IF(GL_Paste!$B18089="","",IFERROR(INDEX(DeptName,MATCH($C18092,DeptTag,0)),"UNALLOCATED"))</f>
        <v/>
      </c>
      <c r="E18092">
        <f>IF(GL_Paste!$B18089="","",IFERROR(INDEX(AcctCat,MATCH(GL_Paste!$B18089&amp;"",AcctCode,0)),"UNKNOWN"))</f>
        <v/>
      </c>
      <c r="F18092">
        <f>IF(GL_Paste!$B18089="","",IFERROR(INDEX(AcctSub,MATCH(GL_Paste!$B18089&amp;"",AcctCode,0)),"UNKNOWN"))</f>
        <v/>
      </c>
    </row>
    <row r="18093">
      <c r="A18093" s="40">
        <f>IF(GL_Paste!$B18090="","",N(GL_Paste!$H18090)-N(GL_Paste!$G18090))</f>
        <v/>
      </c>
      <c r="B18093" s="43">
        <f>IF(GL_Paste!$B18090="","",DATE(YEAR(GL_Paste!$E18090),MONTH(GL_Paste!$E18090),1))</f>
        <v/>
      </c>
      <c r="C18093">
        <f>IF(GL_Paste!$B18090="","",IF(TRIM(GL_Paste!$M18090)&lt;&gt;"",TRIM(GL_Paste!$M18090),IFERROR(MID(GL_Paste!$I18090,FIND("[",GL_Paste!$I18090)+1,FIND("]",GL_Paste!$I18090)-FIND("[",GL_Paste!$I18090)-1),"")))</f>
        <v/>
      </c>
      <c r="D18093">
        <f>IF(GL_Paste!$B18090="","",IFERROR(INDEX(DeptName,MATCH($C18093,DeptTag,0)),"UNALLOCATED"))</f>
        <v/>
      </c>
      <c r="E18093">
        <f>IF(GL_Paste!$B18090="","",IFERROR(INDEX(AcctCat,MATCH(GL_Paste!$B18090&amp;"",AcctCode,0)),"UNKNOWN"))</f>
        <v/>
      </c>
      <c r="F18093">
        <f>IF(GL_Paste!$B18090="","",IFERROR(INDEX(AcctSub,MATCH(GL_Paste!$B18090&amp;"",AcctCode,0)),"UNKNOWN"))</f>
        <v/>
      </c>
    </row>
    <row r="18094">
      <c r="A18094" s="40">
        <f>IF(GL_Paste!$B18091="","",N(GL_Paste!$H18091)-N(GL_Paste!$G18091))</f>
        <v/>
      </c>
      <c r="B18094" s="43">
        <f>IF(GL_Paste!$B18091="","",DATE(YEAR(GL_Paste!$E18091),MONTH(GL_Paste!$E18091),1))</f>
        <v/>
      </c>
      <c r="C18094">
        <f>IF(GL_Paste!$B18091="","",IF(TRIM(GL_Paste!$M18091)&lt;&gt;"",TRIM(GL_Paste!$M18091),IFERROR(MID(GL_Paste!$I18091,FIND("[",GL_Paste!$I18091)+1,FIND("]",GL_Paste!$I18091)-FIND("[",GL_Paste!$I18091)-1),"")))</f>
        <v/>
      </c>
      <c r="D18094">
        <f>IF(GL_Paste!$B18091="","",IFERROR(INDEX(DeptName,MATCH($C18094,DeptTag,0)),"UNALLOCATED"))</f>
        <v/>
      </c>
      <c r="E18094">
        <f>IF(GL_Paste!$B18091="","",IFERROR(INDEX(AcctCat,MATCH(GL_Paste!$B18091&amp;"",AcctCode,0)),"UNKNOWN"))</f>
        <v/>
      </c>
      <c r="F18094">
        <f>IF(GL_Paste!$B18091="","",IFERROR(INDEX(AcctSub,MATCH(GL_Paste!$B18091&amp;"",AcctCode,0)),"UNKNOWN"))</f>
        <v/>
      </c>
    </row>
    <row r="18095">
      <c r="A18095" s="40">
        <f>IF(GL_Paste!$B18092="","",N(GL_Paste!$H18092)-N(GL_Paste!$G18092))</f>
        <v/>
      </c>
      <c r="B18095" s="43">
        <f>IF(GL_Paste!$B18092="","",DATE(YEAR(GL_Paste!$E18092),MONTH(GL_Paste!$E18092),1))</f>
        <v/>
      </c>
      <c r="C18095">
        <f>IF(GL_Paste!$B18092="","",IF(TRIM(GL_Paste!$M18092)&lt;&gt;"",TRIM(GL_Paste!$M18092),IFERROR(MID(GL_Paste!$I18092,FIND("[",GL_Paste!$I18092)+1,FIND("]",GL_Paste!$I18092)-FIND("[",GL_Paste!$I18092)-1),"")))</f>
        <v/>
      </c>
      <c r="D18095">
        <f>IF(GL_Paste!$B18092="","",IFERROR(INDEX(DeptName,MATCH($C18095,DeptTag,0)),"UNALLOCATED"))</f>
        <v/>
      </c>
      <c r="E18095">
        <f>IF(GL_Paste!$B18092="","",IFERROR(INDEX(AcctCat,MATCH(GL_Paste!$B18092&amp;"",AcctCode,0)),"UNKNOWN"))</f>
        <v/>
      </c>
      <c r="F18095">
        <f>IF(GL_Paste!$B18092="","",IFERROR(INDEX(AcctSub,MATCH(GL_Paste!$B18092&amp;"",AcctCode,0)),"UNKNOWN"))</f>
        <v/>
      </c>
    </row>
    <row r="18096">
      <c r="A18096" s="40">
        <f>IF(GL_Paste!$B18093="","",N(GL_Paste!$H18093)-N(GL_Paste!$G18093))</f>
        <v/>
      </c>
      <c r="B18096" s="43">
        <f>IF(GL_Paste!$B18093="","",DATE(YEAR(GL_Paste!$E18093),MONTH(GL_Paste!$E18093),1))</f>
        <v/>
      </c>
      <c r="C18096">
        <f>IF(GL_Paste!$B18093="","",IF(TRIM(GL_Paste!$M18093)&lt;&gt;"",TRIM(GL_Paste!$M18093),IFERROR(MID(GL_Paste!$I18093,FIND("[",GL_Paste!$I18093)+1,FIND("]",GL_Paste!$I18093)-FIND("[",GL_Paste!$I18093)-1),"")))</f>
        <v/>
      </c>
      <c r="D18096">
        <f>IF(GL_Paste!$B18093="","",IFERROR(INDEX(DeptName,MATCH($C18096,DeptTag,0)),"UNALLOCATED"))</f>
        <v/>
      </c>
      <c r="E18096">
        <f>IF(GL_Paste!$B18093="","",IFERROR(INDEX(AcctCat,MATCH(GL_Paste!$B18093&amp;"",AcctCode,0)),"UNKNOWN"))</f>
        <v/>
      </c>
      <c r="F18096">
        <f>IF(GL_Paste!$B18093="","",IFERROR(INDEX(AcctSub,MATCH(GL_Paste!$B18093&amp;"",AcctCode,0)),"UNKNOWN"))</f>
        <v/>
      </c>
    </row>
    <row r="18097">
      <c r="A18097" s="40">
        <f>IF(GL_Paste!$B18094="","",N(GL_Paste!$H18094)-N(GL_Paste!$G18094))</f>
        <v/>
      </c>
      <c r="B18097" s="43">
        <f>IF(GL_Paste!$B18094="","",DATE(YEAR(GL_Paste!$E18094),MONTH(GL_Paste!$E18094),1))</f>
        <v/>
      </c>
      <c r="C18097">
        <f>IF(GL_Paste!$B18094="","",IF(TRIM(GL_Paste!$M18094)&lt;&gt;"",TRIM(GL_Paste!$M18094),IFERROR(MID(GL_Paste!$I18094,FIND("[",GL_Paste!$I18094)+1,FIND("]",GL_Paste!$I18094)-FIND("[",GL_Paste!$I18094)-1),"")))</f>
        <v/>
      </c>
      <c r="D18097">
        <f>IF(GL_Paste!$B18094="","",IFERROR(INDEX(DeptName,MATCH($C18097,DeptTag,0)),"UNALLOCATED"))</f>
        <v/>
      </c>
      <c r="E18097">
        <f>IF(GL_Paste!$B18094="","",IFERROR(INDEX(AcctCat,MATCH(GL_Paste!$B18094&amp;"",AcctCode,0)),"UNKNOWN"))</f>
        <v/>
      </c>
      <c r="F18097">
        <f>IF(GL_Paste!$B18094="","",IFERROR(INDEX(AcctSub,MATCH(GL_Paste!$B18094&amp;"",AcctCode,0)),"UNKNOWN"))</f>
        <v/>
      </c>
    </row>
    <row r="18098">
      <c r="A18098" s="40">
        <f>IF(GL_Paste!$B18095="","",N(GL_Paste!$H18095)-N(GL_Paste!$G18095))</f>
        <v/>
      </c>
      <c r="B18098" s="43">
        <f>IF(GL_Paste!$B18095="","",DATE(YEAR(GL_Paste!$E18095),MONTH(GL_Paste!$E18095),1))</f>
        <v/>
      </c>
      <c r="C18098">
        <f>IF(GL_Paste!$B18095="","",IF(TRIM(GL_Paste!$M18095)&lt;&gt;"",TRIM(GL_Paste!$M18095),IFERROR(MID(GL_Paste!$I18095,FIND("[",GL_Paste!$I18095)+1,FIND("]",GL_Paste!$I18095)-FIND("[",GL_Paste!$I18095)-1),"")))</f>
        <v/>
      </c>
      <c r="D18098">
        <f>IF(GL_Paste!$B18095="","",IFERROR(INDEX(DeptName,MATCH($C18098,DeptTag,0)),"UNALLOCATED"))</f>
        <v/>
      </c>
      <c r="E18098">
        <f>IF(GL_Paste!$B18095="","",IFERROR(INDEX(AcctCat,MATCH(GL_Paste!$B18095&amp;"",AcctCode,0)),"UNKNOWN"))</f>
        <v/>
      </c>
      <c r="F18098">
        <f>IF(GL_Paste!$B18095="","",IFERROR(INDEX(AcctSub,MATCH(GL_Paste!$B18095&amp;"",AcctCode,0)),"UNKNOWN"))</f>
        <v/>
      </c>
    </row>
    <row r="18099">
      <c r="A18099" s="40">
        <f>IF(GL_Paste!$B18096="","",N(GL_Paste!$H18096)-N(GL_Paste!$G18096))</f>
        <v/>
      </c>
      <c r="B18099" s="43">
        <f>IF(GL_Paste!$B18096="","",DATE(YEAR(GL_Paste!$E18096),MONTH(GL_Paste!$E18096),1))</f>
        <v/>
      </c>
      <c r="C18099">
        <f>IF(GL_Paste!$B18096="","",IF(TRIM(GL_Paste!$M18096)&lt;&gt;"",TRIM(GL_Paste!$M18096),IFERROR(MID(GL_Paste!$I18096,FIND("[",GL_Paste!$I18096)+1,FIND("]",GL_Paste!$I18096)-FIND("[",GL_Paste!$I18096)-1),"")))</f>
        <v/>
      </c>
      <c r="D18099">
        <f>IF(GL_Paste!$B18096="","",IFERROR(INDEX(DeptName,MATCH($C18099,DeptTag,0)),"UNALLOCATED"))</f>
        <v/>
      </c>
      <c r="E18099">
        <f>IF(GL_Paste!$B18096="","",IFERROR(INDEX(AcctCat,MATCH(GL_Paste!$B18096&amp;"",AcctCode,0)),"UNKNOWN"))</f>
        <v/>
      </c>
      <c r="F18099">
        <f>IF(GL_Paste!$B18096="","",IFERROR(INDEX(AcctSub,MATCH(GL_Paste!$B18096&amp;"",AcctCode,0)),"UNKNOWN"))</f>
        <v/>
      </c>
    </row>
    <row r="18100">
      <c r="A18100" s="40">
        <f>IF(GL_Paste!$B18097="","",N(GL_Paste!$H18097)-N(GL_Paste!$G18097))</f>
        <v/>
      </c>
      <c r="B18100" s="43">
        <f>IF(GL_Paste!$B18097="","",DATE(YEAR(GL_Paste!$E18097),MONTH(GL_Paste!$E18097),1))</f>
        <v/>
      </c>
      <c r="C18100">
        <f>IF(GL_Paste!$B18097="","",IF(TRIM(GL_Paste!$M18097)&lt;&gt;"",TRIM(GL_Paste!$M18097),IFERROR(MID(GL_Paste!$I18097,FIND("[",GL_Paste!$I18097)+1,FIND("]",GL_Paste!$I18097)-FIND("[",GL_Paste!$I18097)-1),"")))</f>
        <v/>
      </c>
      <c r="D18100">
        <f>IF(GL_Paste!$B18097="","",IFERROR(INDEX(DeptName,MATCH($C18100,DeptTag,0)),"UNALLOCATED"))</f>
        <v/>
      </c>
      <c r="E18100">
        <f>IF(GL_Paste!$B18097="","",IFERROR(INDEX(AcctCat,MATCH(GL_Paste!$B18097&amp;"",AcctCode,0)),"UNKNOWN"))</f>
        <v/>
      </c>
      <c r="F18100">
        <f>IF(GL_Paste!$B18097="","",IFERROR(INDEX(AcctSub,MATCH(GL_Paste!$B18097&amp;"",AcctCode,0)),"UNKNOWN"))</f>
        <v/>
      </c>
    </row>
    <row r="18101">
      <c r="A18101" s="40">
        <f>IF(GL_Paste!$B18098="","",N(GL_Paste!$H18098)-N(GL_Paste!$G18098))</f>
        <v/>
      </c>
      <c r="B18101" s="43">
        <f>IF(GL_Paste!$B18098="","",DATE(YEAR(GL_Paste!$E18098),MONTH(GL_Paste!$E18098),1))</f>
        <v/>
      </c>
      <c r="C18101">
        <f>IF(GL_Paste!$B18098="","",IF(TRIM(GL_Paste!$M18098)&lt;&gt;"",TRIM(GL_Paste!$M18098),IFERROR(MID(GL_Paste!$I18098,FIND("[",GL_Paste!$I18098)+1,FIND("]",GL_Paste!$I18098)-FIND("[",GL_Paste!$I18098)-1),"")))</f>
        <v/>
      </c>
      <c r="D18101">
        <f>IF(GL_Paste!$B18098="","",IFERROR(INDEX(DeptName,MATCH($C18101,DeptTag,0)),"UNALLOCATED"))</f>
        <v/>
      </c>
      <c r="E18101">
        <f>IF(GL_Paste!$B18098="","",IFERROR(INDEX(AcctCat,MATCH(GL_Paste!$B18098&amp;"",AcctCode,0)),"UNKNOWN"))</f>
        <v/>
      </c>
      <c r="F18101">
        <f>IF(GL_Paste!$B18098="","",IFERROR(INDEX(AcctSub,MATCH(GL_Paste!$B18098&amp;"",AcctCode,0)),"UNKNOWN"))</f>
        <v/>
      </c>
    </row>
    <row r="18102">
      <c r="A18102" s="40">
        <f>IF(GL_Paste!$B18099="","",N(GL_Paste!$H18099)-N(GL_Paste!$G18099))</f>
        <v/>
      </c>
      <c r="B18102" s="43">
        <f>IF(GL_Paste!$B18099="","",DATE(YEAR(GL_Paste!$E18099),MONTH(GL_Paste!$E18099),1))</f>
        <v/>
      </c>
      <c r="C18102">
        <f>IF(GL_Paste!$B18099="","",IF(TRIM(GL_Paste!$M18099)&lt;&gt;"",TRIM(GL_Paste!$M18099),IFERROR(MID(GL_Paste!$I18099,FIND("[",GL_Paste!$I18099)+1,FIND("]",GL_Paste!$I18099)-FIND("[",GL_Paste!$I18099)-1),"")))</f>
        <v/>
      </c>
      <c r="D18102">
        <f>IF(GL_Paste!$B18099="","",IFERROR(INDEX(DeptName,MATCH($C18102,DeptTag,0)),"UNALLOCATED"))</f>
        <v/>
      </c>
      <c r="E18102">
        <f>IF(GL_Paste!$B18099="","",IFERROR(INDEX(AcctCat,MATCH(GL_Paste!$B18099&amp;"",AcctCode,0)),"UNKNOWN"))</f>
        <v/>
      </c>
      <c r="F18102">
        <f>IF(GL_Paste!$B18099="","",IFERROR(INDEX(AcctSub,MATCH(GL_Paste!$B18099&amp;"",AcctCode,0)),"UNKNOWN"))</f>
        <v/>
      </c>
    </row>
    <row r="18103">
      <c r="A18103" s="40">
        <f>IF(GL_Paste!$B18100="","",N(GL_Paste!$H18100)-N(GL_Paste!$G18100))</f>
        <v/>
      </c>
      <c r="B18103" s="43">
        <f>IF(GL_Paste!$B18100="","",DATE(YEAR(GL_Paste!$E18100),MONTH(GL_Paste!$E18100),1))</f>
        <v/>
      </c>
      <c r="C18103">
        <f>IF(GL_Paste!$B18100="","",IF(TRIM(GL_Paste!$M18100)&lt;&gt;"",TRIM(GL_Paste!$M18100),IFERROR(MID(GL_Paste!$I18100,FIND("[",GL_Paste!$I18100)+1,FIND("]",GL_Paste!$I18100)-FIND("[",GL_Paste!$I18100)-1),"")))</f>
        <v/>
      </c>
      <c r="D18103">
        <f>IF(GL_Paste!$B18100="","",IFERROR(INDEX(DeptName,MATCH($C18103,DeptTag,0)),"UNALLOCATED"))</f>
        <v/>
      </c>
      <c r="E18103">
        <f>IF(GL_Paste!$B18100="","",IFERROR(INDEX(AcctCat,MATCH(GL_Paste!$B18100&amp;"",AcctCode,0)),"UNKNOWN"))</f>
        <v/>
      </c>
      <c r="F18103">
        <f>IF(GL_Paste!$B18100="","",IFERROR(INDEX(AcctSub,MATCH(GL_Paste!$B18100&amp;"",AcctCode,0)),"UNKNOWN"))</f>
        <v/>
      </c>
    </row>
    <row r="18104">
      <c r="A18104" s="40">
        <f>IF(GL_Paste!$B18101="","",N(GL_Paste!$H18101)-N(GL_Paste!$G18101))</f>
        <v/>
      </c>
      <c r="B18104" s="43">
        <f>IF(GL_Paste!$B18101="","",DATE(YEAR(GL_Paste!$E18101),MONTH(GL_Paste!$E18101),1))</f>
        <v/>
      </c>
      <c r="C18104">
        <f>IF(GL_Paste!$B18101="","",IF(TRIM(GL_Paste!$M18101)&lt;&gt;"",TRIM(GL_Paste!$M18101),IFERROR(MID(GL_Paste!$I18101,FIND("[",GL_Paste!$I18101)+1,FIND("]",GL_Paste!$I18101)-FIND("[",GL_Paste!$I18101)-1),"")))</f>
        <v/>
      </c>
      <c r="D18104">
        <f>IF(GL_Paste!$B18101="","",IFERROR(INDEX(DeptName,MATCH($C18104,DeptTag,0)),"UNALLOCATED"))</f>
        <v/>
      </c>
      <c r="E18104">
        <f>IF(GL_Paste!$B18101="","",IFERROR(INDEX(AcctCat,MATCH(GL_Paste!$B18101&amp;"",AcctCode,0)),"UNKNOWN"))</f>
        <v/>
      </c>
      <c r="F18104">
        <f>IF(GL_Paste!$B18101="","",IFERROR(INDEX(AcctSub,MATCH(GL_Paste!$B18101&amp;"",AcctCode,0)),"UNKNOWN"))</f>
        <v/>
      </c>
    </row>
    <row r="18105">
      <c r="A18105" s="40">
        <f>IF(GL_Paste!$B18102="","",N(GL_Paste!$H18102)-N(GL_Paste!$G18102))</f>
        <v/>
      </c>
      <c r="B18105" s="43">
        <f>IF(GL_Paste!$B18102="","",DATE(YEAR(GL_Paste!$E18102),MONTH(GL_Paste!$E18102),1))</f>
        <v/>
      </c>
      <c r="C18105">
        <f>IF(GL_Paste!$B18102="","",IF(TRIM(GL_Paste!$M18102)&lt;&gt;"",TRIM(GL_Paste!$M18102),IFERROR(MID(GL_Paste!$I18102,FIND("[",GL_Paste!$I18102)+1,FIND("]",GL_Paste!$I18102)-FIND("[",GL_Paste!$I18102)-1),"")))</f>
        <v/>
      </c>
      <c r="D18105">
        <f>IF(GL_Paste!$B18102="","",IFERROR(INDEX(DeptName,MATCH($C18105,DeptTag,0)),"UNALLOCATED"))</f>
        <v/>
      </c>
      <c r="E18105">
        <f>IF(GL_Paste!$B18102="","",IFERROR(INDEX(AcctCat,MATCH(GL_Paste!$B18102&amp;"",AcctCode,0)),"UNKNOWN"))</f>
        <v/>
      </c>
      <c r="F18105">
        <f>IF(GL_Paste!$B18102="","",IFERROR(INDEX(AcctSub,MATCH(GL_Paste!$B18102&amp;"",AcctCode,0)),"UNKNOWN"))</f>
        <v/>
      </c>
    </row>
    <row r="18106">
      <c r="A18106" s="40">
        <f>IF(GL_Paste!$B18103="","",N(GL_Paste!$H18103)-N(GL_Paste!$G18103))</f>
        <v/>
      </c>
      <c r="B18106" s="43">
        <f>IF(GL_Paste!$B18103="","",DATE(YEAR(GL_Paste!$E18103),MONTH(GL_Paste!$E18103),1))</f>
        <v/>
      </c>
      <c r="C18106">
        <f>IF(GL_Paste!$B18103="","",IF(TRIM(GL_Paste!$M18103)&lt;&gt;"",TRIM(GL_Paste!$M18103),IFERROR(MID(GL_Paste!$I18103,FIND("[",GL_Paste!$I18103)+1,FIND("]",GL_Paste!$I18103)-FIND("[",GL_Paste!$I18103)-1),"")))</f>
        <v/>
      </c>
      <c r="D18106">
        <f>IF(GL_Paste!$B18103="","",IFERROR(INDEX(DeptName,MATCH($C18106,DeptTag,0)),"UNALLOCATED"))</f>
        <v/>
      </c>
      <c r="E18106">
        <f>IF(GL_Paste!$B18103="","",IFERROR(INDEX(AcctCat,MATCH(GL_Paste!$B18103&amp;"",AcctCode,0)),"UNKNOWN"))</f>
        <v/>
      </c>
      <c r="F18106">
        <f>IF(GL_Paste!$B18103="","",IFERROR(INDEX(AcctSub,MATCH(GL_Paste!$B18103&amp;"",AcctCode,0)),"UNKNOWN"))</f>
        <v/>
      </c>
    </row>
    <row r="18107">
      <c r="A18107" s="40">
        <f>IF(GL_Paste!$B18104="","",N(GL_Paste!$H18104)-N(GL_Paste!$G18104))</f>
        <v/>
      </c>
      <c r="B18107" s="43">
        <f>IF(GL_Paste!$B18104="","",DATE(YEAR(GL_Paste!$E18104),MONTH(GL_Paste!$E18104),1))</f>
        <v/>
      </c>
      <c r="C18107">
        <f>IF(GL_Paste!$B18104="","",IF(TRIM(GL_Paste!$M18104)&lt;&gt;"",TRIM(GL_Paste!$M18104),IFERROR(MID(GL_Paste!$I18104,FIND("[",GL_Paste!$I18104)+1,FIND("]",GL_Paste!$I18104)-FIND("[",GL_Paste!$I18104)-1),"")))</f>
        <v/>
      </c>
      <c r="D18107">
        <f>IF(GL_Paste!$B18104="","",IFERROR(INDEX(DeptName,MATCH($C18107,DeptTag,0)),"UNALLOCATED"))</f>
        <v/>
      </c>
      <c r="E18107">
        <f>IF(GL_Paste!$B18104="","",IFERROR(INDEX(AcctCat,MATCH(GL_Paste!$B18104&amp;"",AcctCode,0)),"UNKNOWN"))</f>
        <v/>
      </c>
      <c r="F18107">
        <f>IF(GL_Paste!$B18104="","",IFERROR(INDEX(AcctSub,MATCH(GL_Paste!$B18104&amp;"",AcctCode,0)),"UNKNOWN"))</f>
        <v/>
      </c>
    </row>
    <row r="18108">
      <c r="A18108" s="40">
        <f>IF(GL_Paste!$B18105="","",N(GL_Paste!$H18105)-N(GL_Paste!$G18105))</f>
        <v/>
      </c>
      <c r="B18108" s="43">
        <f>IF(GL_Paste!$B18105="","",DATE(YEAR(GL_Paste!$E18105),MONTH(GL_Paste!$E18105),1))</f>
        <v/>
      </c>
      <c r="C18108">
        <f>IF(GL_Paste!$B18105="","",IF(TRIM(GL_Paste!$M18105)&lt;&gt;"",TRIM(GL_Paste!$M18105),IFERROR(MID(GL_Paste!$I18105,FIND("[",GL_Paste!$I18105)+1,FIND("]",GL_Paste!$I18105)-FIND("[",GL_Paste!$I18105)-1),"")))</f>
        <v/>
      </c>
      <c r="D18108">
        <f>IF(GL_Paste!$B18105="","",IFERROR(INDEX(DeptName,MATCH($C18108,DeptTag,0)),"UNALLOCATED"))</f>
        <v/>
      </c>
      <c r="E18108">
        <f>IF(GL_Paste!$B18105="","",IFERROR(INDEX(AcctCat,MATCH(GL_Paste!$B18105&amp;"",AcctCode,0)),"UNKNOWN"))</f>
        <v/>
      </c>
      <c r="F18108">
        <f>IF(GL_Paste!$B18105="","",IFERROR(INDEX(AcctSub,MATCH(GL_Paste!$B18105&amp;"",AcctCode,0)),"UNKNOWN"))</f>
        <v/>
      </c>
    </row>
    <row r="18109">
      <c r="A18109" s="40">
        <f>IF(GL_Paste!$B18106="","",N(GL_Paste!$H18106)-N(GL_Paste!$G18106))</f>
        <v/>
      </c>
      <c r="B18109" s="43">
        <f>IF(GL_Paste!$B18106="","",DATE(YEAR(GL_Paste!$E18106),MONTH(GL_Paste!$E18106),1))</f>
        <v/>
      </c>
      <c r="C18109">
        <f>IF(GL_Paste!$B18106="","",IF(TRIM(GL_Paste!$M18106)&lt;&gt;"",TRIM(GL_Paste!$M18106),IFERROR(MID(GL_Paste!$I18106,FIND("[",GL_Paste!$I18106)+1,FIND("]",GL_Paste!$I18106)-FIND("[",GL_Paste!$I18106)-1),"")))</f>
        <v/>
      </c>
      <c r="D18109">
        <f>IF(GL_Paste!$B18106="","",IFERROR(INDEX(DeptName,MATCH($C18109,DeptTag,0)),"UNALLOCATED"))</f>
        <v/>
      </c>
      <c r="E18109">
        <f>IF(GL_Paste!$B18106="","",IFERROR(INDEX(AcctCat,MATCH(GL_Paste!$B18106&amp;"",AcctCode,0)),"UNKNOWN"))</f>
        <v/>
      </c>
      <c r="F18109">
        <f>IF(GL_Paste!$B18106="","",IFERROR(INDEX(AcctSub,MATCH(GL_Paste!$B18106&amp;"",AcctCode,0)),"UNKNOWN"))</f>
        <v/>
      </c>
    </row>
    <row r="18110">
      <c r="A18110" s="40">
        <f>IF(GL_Paste!$B18107="","",N(GL_Paste!$H18107)-N(GL_Paste!$G18107))</f>
        <v/>
      </c>
      <c r="B18110" s="43">
        <f>IF(GL_Paste!$B18107="","",DATE(YEAR(GL_Paste!$E18107),MONTH(GL_Paste!$E18107),1))</f>
        <v/>
      </c>
      <c r="C18110">
        <f>IF(GL_Paste!$B18107="","",IF(TRIM(GL_Paste!$M18107)&lt;&gt;"",TRIM(GL_Paste!$M18107),IFERROR(MID(GL_Paste!$I18107,FIND("[",GL_Paste!$I18107)+1,FIND("]",GL_Paste!$I18107)-FIND("[",GL_Paste!$I18107)-1),"")))</f>
        <v/>
      </c>
      <c r="D18110">
        <f>IF(GL_Paste!$B18107="","",IFERROR(INDEX(DeptName,MATCH($C18110,DeptTag,0)),"UNALLOCATED"))</f>
        <v/>
      </c>
      <c r="E18110">
        <f>IF(GL_Paste!$B18107="","",IFERROR(INDEX(AcctCat,MATCH(GL_Paste!$B18107&amp;"",AcctCode,0)),"UNKNOWN"))</f>
        <v/>
      </c>
      <c r="F18110">
        <f>IF(GL_Paste!$B18107="","",IFERROR(INDEX(AcctSub,MATCH(GL_Paste!$B18107&amp;"",AcctCode,0)),"UNKNOWN"))</f>
        <v/>
      </c>
    </row>
    <row r="18111">
      <c r="A18111" s="40">
        <f>IF(GL_Paste!$B18108="","",N(GL_Paste!$H18108)-N(GL_Paste!$G18108))</f>
        <v/>
      </c>
      <c r="B18111" s="43">
        <f>IF(GL_Paste!$B18108="","",DATE(YEAR(GL_Paste!$E18108),MONTH(GL_Paste!$E18108),1))</f>
        <v/>
      </c>
      <c r="C18111">
        <f>IF(GL_Paste!$B18108="","",IF(TRIM(GL_Paste!$M18108)&lt;&gt;"",TRIM(GL_Paste!$M18108),IFERROR(MID(GL_Paste!$I18108,FIND("[",GL_Paste!$I18108)+1,FIND("]",GL_Paste!$I18108)-FIND("[",GL_Paste!$I18108)-1),"")))</f>
        <v/>
      </c>
      <c r="D18111">
        <f>IF(GL_Paste!$B18108="","",IFERROR(INDEX(DeptName,MATCH($C18111,DeptTag,0)),"UNALLOCATED"))</f>
        <v/>
      </c>
      <c r="E18111">
        <f>IF(GL_Paste!$B18108="","",IFERROR(INDEX(AcctCat,MATCH(GL_Paste!$B18108&amp;"",AcctCode,0)),"UNKNOWN"))</f>
        <v/>
      </c>
      <c r="F18111">
        <f>IF(GL_Paste!$B18108="","",IFERROR(INDEX(AcctSub,MATCH(GL_Paste!$B18108&amp;"",AcctCode,0)),"UNKNOWN"))</f>
        <v/>
      </c>
    </row>
    <row r="18112">
      <c r="A18112" s="40">
        <f>IF(GL_Paste!$B18109="","",N(GL_Paste!$H18109)-N(GL_Paste!$G18109))</f>
        <v/>
      </c>
      <c r="B18112" s="43">
        <f>IF(GL_Paste!$B18109="","",DATE(YEAR(GL_Paste!$E18109),MONTH(GL_Paste!$E18109),1))</f>
        <v/>
      </c>
      <c r="C18112">
        <f>IF(GL_Paste!$B18109="","",IF(TRIM(GL_Paste!$M18109)&lt;&gt;"",TRIM(GL_Paste!$M18109),IFERROR(MID(GL_Paste!$I18109,FIND("[",GL_Paste!$I18109)+1,FIND("]",GL_Paste!$I18109)-FIND("[",GL_Paste!$I18109)-1),"")))</f>
        <v/>
      </c>
      <c r="D18112">
        <f>IF(GL_Paste!$B18109="","",IFERROR(INDEX(DeptName,MATCH($C18112,DeptTag,0)),"UNALLOCATED"))</f>
        <v/>
      </c>
      <c r="E18112">
        <f>IF(GL_Paste!$B18109="","",IFERROR(INDEX(AcctCat,MATCH(GL_Paste!$B18109&amp;"",AcctCode,0)),"UNKNOWN"))</f>
        <v/>
      </c>
      <c r="F18112">
        <f>IF(GL_Paste!$B18109="","",IFERROR(INDEX(AcctSub,MATCH(GL_Paste!$B18109&amp;"",AcctCode,0)),"UNKNOWN"))</f>
        <v/>
      </c>
    </row>
    <row r="18113">
      <c r="A18113" s="40">
        <f>IF(GL_Paste!$B18110="","",N(GL_Paste!$H18110)-N(GL_Paste!$G18110))</f>
        <v/>
      </c>
      <c r="B18113" s="43">
        <f>IF(GL_Paste!$B18110="","",DATE(YEAR(GL_Paste!$E18110),MONTH(GL_Paste!$E18110),1))</f>
        <v/>
      </c>
      <c r="C18113">
        <f>IF(GL_Paste!$B18110="","",IF(TRIM(GL_Paste!$M18110)&lt;&gt;"",TRIM(GL_Paste!$M18110),IFERROR(MID(GL_Paste!$I18110,FIND("[",GL_Paste!$I18110)+1,FIND("]",GL_Paste!$I18110)-FIND("[",GL_Paste!$I18110)-1),"")))</f>
        <v/>
      </c>
      <c r="D18113">
        <f>IF(GL_Paste!$B18110="","",IFERROR(INDEX(DeptName,MATCH($C18113,DeptTag,0)),"UNALLOCATED"))</f>
        <v/>
      </c>
      <c r="E18113">
        <f>IF(GL_Paste!$B18110="","",IFERROR(INDEX(AcctCat,MATCH(GL_Paste!$B18110&amp;"",AcctCode,0)),"UNKNOWN"))</f>
        <v/>
      </c>
      <c r="F18113">
        <f>IF(GL_Paste!$B18110="","",IFERROR(INDEX(AcctSub,MATCH(GL_Paste!$B18110&amp;"",AcctCode,0)),"UNKNOWN"))</f>
        <v/>
      </c>
    </row>
    <row r="18114">
      <c r="A18114" s="40">
        <f>IF(GL_Paste!$B18111="","",N(GL_Paste!$H18111)-N(GL_Paste!$G18111))</f>
        <v/>
      </c>
      <c r="B18114" s="43">
        <f>IF(GL_Paste!$B18111="","",DATE(YEAR(GL_Paste!$E18111),MONTH(GL_Paste!$E18111),1))</f>
        <v/>
      </c>
      <c r="C18114">
        <f>IF(GL_Paste!$B18111="","",IF(TRIM(GL_Paste!$M18111)&lt;&gt;"",TRIM(GL_Paste!$M18111),IFERROR(MID(GL_Paste!$I18111,FIND("[",GL_Paste!$I18111)+1,FIND("]",GL_Paste!$I18111)-FIND("[",GL_Paste!$I18111)-1),"")))</f>
        <v/>
      </c>
      <c r="D18114">
        <f>IF(GL_Paste!$B18111="","",IFERROR(INDEX(DeptName,MATCH($C18114,DeptTag,0)),"UNALLOCATED"))</f>
        <v/>
      </c>
      <c r="E18114">
        <f>IF(GL_Paste!$B18111="","",IFERROR(INDEX(AcctCat,MATCH(GL_Paste!$B18111&amp;"",AcctCode,0)),"UNKNOWN"))</f>
        <v/>
      </c>
      <c r="F18114">
        <f>IF(GL_Paste!$B18111="","",IFERROR(INDEX(AcctSub,MATCH(GL_Paste!$B18111&amp;"",AcctCode,0)),"UNKNOWN"))</f>
        <v/>
      </c>
    </row>
    <row r="18115">
      <c r="A18115" s="40">
        <f>IF(GL_Paste!$B18112="","",N(GL_Paste!$H18112)-N(GL_Paste!$G18112))</f>
        <v/>
      </c>
      <c r="B18115" s="43">
        <f>IF(GL_Paste!$B18112="","",DATE(YEAR(GL_Paste!$E18112),MONTH(GL_Paste!$E18112),1))</f>
        <v/>
      </c>
      <c r="C18115">
        <f>IF(GL_Paste!$B18112="","",IF(TRIM(GL_Paste!$M18112)&lt;&gt;"",TRIM(GL_Paste!$M18112),IFERROR(MID(GL_Paste!$I18112,FIND("[",GL_Paste!$I18112)+1,FIND("]",GL_Paste!$I18112)-FIND("[",GL_Paste!$I18112)-1),"")))</f>
        <v/>
      </c>
      <c r="D18115">
        <f>IF(GL_Paste!$B18112="","",IFERROR(INDEX(DeptName,MATCH($C18115,DeptTag,0)),"UNALLOCATED"))</f>
        <v/>
      </c>
      <c r="E18115">
        <f>IF(GL_Paste!$B18112="","",IFERROR(INDEX(AcctCat,MATCH(GL_Paste!$B18112&amp;"",AcctCode,0)),"UNKNOWN"))</f>
        <v/>
      </c>
      <c r="F18115">
        <f>IF(GL_Paste!$B18112="","",IFERROR(INDEX(AcctSub,MATCH(GL_Paste!$B18112&amp;"",AcctCode,0)),"UNKNOWN"))</f>
        <v/>
      </c>
    </row>
    <row r="18116">
      <c r="A18116" s="40">
        <f>IF(GL_Paste!$B18113="","",N(GL_Paste!$H18113)-N(GL_Paste!$G18113))</f>
        <v/>
      </c>
      <c r="B18116" s="43">
        <f>IF(GL_Paste!$B18113="","",DATE(YEAR(GL_Paste!$E18113),MONTH(GL_Paste!$E18113),1))</f>
        <v/>
      </c>
      <c r="C18116">
        <f>IF(GL_Paste!$B18113="","",IF(TRIM(GL_Paste!$M18113)&lt;&gt;"",TRIM(GL_Paste!$M18113),IFERROR(MID(GL_Paste!$I18113,FIND("[",GL_Paste!$I18113)+1,FIND("]",GL_Paste!$I18113)-FIND("[",GL_Paste!$I18113)-1),"")))</f>
        <v/>
      </c>
      <c r="D18116">
        <f>IF(GL_Paste!$B18113="","",IFERROR(INDEX(DeptName,MATCH($C18116,DeptTag,0)),"UNALLOCATED"))</f>
        <v/>
      </c>
      <c r="E18116">
        <f>IF(GL_Paste!$B18113="","",IFERROR(INDEX(AcctCat,MATCH(GL_Paste!$B18113&amp;"",AcctCode,0)),"UNKNOWN"))</f>
        <v/>
      </c>
      <c r="F18116">
        <f>IF(GL_Paste!$B18113="","",IFERROR(INDEX(AcctSub,MATCH(GL_Paste!$B18113&amp;"",AcctCode,0)),"UNKNOWN"))</f>
        <v/>
      </c>
    </row>
    <row r="18117">
      <c r="A18117" s="40">
        <f>IF(GL_Paste!$B18114="","",N(GL_Paste!$H18114)-N(GL_Paste!$G18114))</f>
        <v/>
      </c>
      <c r="B18117" s="43">
        <f>IF(GL_Paste!$B18114="","",DATE(YEAR(GL_Paste!$E18114),MONTH(GL_Paste!$E18114),1))</f>
        <v/>
      </c>
      <c r="C18117">
        <f>IF(GL_Paste!$B18114="","",IF(TRIM(GL_Paste!$M18114)&lt;&gt;"",TRIM(GL_Paste!$M18114),IFERROR(MID(GL_Paste!$I18114,FIND("[",GL_Paste!$I18114)+1,FIND("]",GL_Paste!$I18114)-FIND("[",GL_Paste!$I18114)-1),"")))</f>
        <v/>
      </c>
      <c r="D18117">
        <f>IF(GL_Paste!$B18114="","",IFERROR(INDEX(DeptName,MATCH($C18117,DeptTag,0)),"UNALLOCATED"))</f>
        <v/>
      </c>
      <c r="E18117">
        <f>IF(GL_Paste!$B18114="","",IFERROR(INDEX(AcctCat,MATCH(GL_Paste!$B18114&amp;"",AcctCode,0)),"UNKNOWN"))</f>
        <v/>
      </c>
      <c r="F18117">
        <f>IF(GL_Paste!$B18114="","",IFERROR(INDEX(AcctSub,MATCH(GL_Paste!$B18114&amp;"",AcctCode,0)),"UNKNOWN"))</f>
        <v/>
      </c>
    </row>
    <row r="18118">
      <c r="A18118" s="40">
        <f>IF(GL_Paste!$B18115="","",N(GL_Paste!$H18115)-N(GL_Paste!$G18115))</f>
        <v/>
      </c>
      <c r="B18118" s="43">
        <f>IF(GL_Paste!$B18115="","",DATE(YEAR(GL_Paste!$E18115),MONTH(GL_Paste!$E18115),1))</f>
        <v/>
      </c>
      <c r="C18118">
        <f>IF(GL_Paste!$B18115="","",IF(TRIM(GL_Paste!$M18115)&lt;&gt;"",TRIM(GL_Paste!$M18115),IFERROR(MID(GL_Paste!$I18115,FIND("[",GL_Paste!$I18115)+1,FIND("]",GL_Paste!$I18115)-FIND("[",GL_Paste!$I18115)-1),"")))</f>
        <v/>
      </c>
      <c r="D18118">
        <f>IF(GL_Paste!$B18115="","",IFERROR(INDEX(DeptName,MATCH($C18118,DeptTag,0)),"UNALLOCATED"))</f>
        <v/>
      </c>
      <c r="E18118">
        <f>IF(GL_Paste!$B18115="","",IFERROR(INDEX(AcctCat,MATCH(GL_Paste!$B18115&amp;"",AcctCode,0)),"UNKNOWN"))</f>
        <v/>
      </c>
      <c r="F18118">
        <f>IF(GL_Paste!$B18115="","",IFERROR(INDEX(AcctSub,MATCH(GL_Paste!$B18115&amp;"",AcctCode,0)),"UNKNOWN"))</f>
        <v/>
      </c>
    </row>
    <row r="18119">
      <c r="A18119" s="40">
        <f>IF(GL_Paste!$B18116="","",N(GL_Paste!$H18116)-N(GL_Paste!$G18116))</f>
        <v/>
      </c>
      <c r="B18119" s="43">
        <f>IF(GL_Paste!$B18116="","",DATE(YEAR(GL_Paste!$E18116),MONTH(GL_Paste!$E18116),1))</f>
        <v/>
      </c>
      <c r="C18119">
        <f>IF(GL_Paste!$B18116="","",IF(TRIM(GL_Paste!$M18116)&lt;&gt;"",TRIM(GL_Paste!$M18116),IFERROR(MID(GL_Paste!$I18116,FIND("[",GL_Paste!$I18116)+1,FIND("]",GL_Paste!$I18116)-FIND("[",GL_Paste!$I18116)-1),"")))</f>
        <v/>
      </c>
      <c r="D18119">
        <f>IF(GL_Paste!$B18116="","",IFERROR(INDEX(DeptName,MATCH($C18119,DeptTag,0)),"UNALLOCATED"))</f>
        <v/>
      </c>
      <c r="E18119">
        <f>IF(GL_Paste!$B18116="","",IFERROR(INDEX(AcctCat,MATCH(GL_Paste!$B18116&amp;"",AcctCode,0)),"UNKNOWN"))</f>
        <v/>
      </c>
      <c r="F18119">
        <f>IF(GL_Paste!$B18116="","",IFERROR(INDEX(AcctSub,MATCH(GL_Paste!$B18116&amp;"",AcctCode,0)),"UNKNOWN"))</f>
        <v/>
      </c>
    </row>
    <row r="18120">
      <c r="A18120" s="40">
        <f>IF(GL_Paste!$B18117="","",N(GL_Paste!$H18117)-N(GL_Paste!$G18117))</f>
        <v/>
      </c>
      <c r="B18120" s="43">
        <f>IF(GL_Paste!$B18117="","",DATE(YEAR(GL_Paste!$E18117),MONTH(GL_Paste!$E18117),1))</f>
        <v/>
      </c>
      <c r="C18120">
        <f>IF(GL_Paste!$B18117="","",IF(TRIM(GL_Paste!$M18117)&lt;&gt;"",TRIM(GL_Paste!$M18117),IFERROR(MID(GL_Paste!$I18117,FIND("[",GL_Paste!$I18117)+1,FIND("]",GL_Paste!$I18117)-FIND("[",GL_Paste!$I18117)-1),"")))</f>
        <v/>
      </c>
      <c r="D18120">
        <f>IF(GL_Paste!$B18117="","",IFERROR(INDEX(DeptName,MATCH($C18120,DeptTag,0)),"UNALLOCATED"))</f>
        <v/>
      </c>
      <c r="E18120">
        <f>IF(GL_Paste!$B18117="","",IFERROR(INDEX(AcctCat,MATCH(GL_Paste!$B18117&amp;"",AcctCode,0)),"UNKNOWN"))</f>
        <v/>
      </c>
      <c r="F18120">
        <f>IF(GL_Paste!$B18117="","",IFERROR(INDEX(AcctSub,MATCH(GL_Paste!$B18117&amp;"",AcctCode,0)),"UNKNOWN"))</f>
        <v/>
      </c>
    </row>
    <row r="18121">
      <c r="A18121" s="40">
        <f>IF(GL_Paste!$B18118="","",N(GL_Paste!$H18118)-N(GL_Paste!$G18118))</f>
        <v/>
      </c>
      <c r="B18121" s="43">
        <f>IF(GL_Paste!$B18118="","",DATE(YEAR(GL_Paste!$E18118),MONTH(GL_Paste!$E18118),1))</f>
        <v/>
      </c>
      <c r="C18121">
        <f>IF(GL_Paste!$B18118="","",IF(TRIM(GL_Paste!$M18118)&lt;&gt;"",TRIM(GL_Paste!$M18118),IFERROR(MID(GL_Paste!$I18118,FIND("[",GL_Paste!$I18118)+1,FIND("]",GL_Paste!$I18118)-FIND("[",GL_Paste!$I18118)-1),"")))</f>
        <v/>
      </c>
      <c r="D18121">
        <f>IF(GL_Paste!$B18118="","",IFERROR(INDEX(DeptName,MATCH($C18121,DeptTag,0)),"UNALLOCATED"))</f>
        <v/>
      </c>
      <c r="E18121">
        <f>IF(GL_Paste!$B18118="","",IFERROR(INDEX(AcctCat,MATCH(GL_Paste!$B18118&amp;"",AcctCode,0)),"UNKNOWN"))</f>
        <v/>
      </c>
      <c r="F18121">
        <f>IF(GL_Paste!$B18118="","",IFERROR(INDEX(AcctSub,MATCH(GL_Paste!$B18118&amp;"",AcctCode,0)),"UNKNOWN"))</f>
        <v/>
      </c>
    </row>
    <row r="18122">
      <c r="A18122" s="40">
        <f>IF(GL_Paste!$B18119="","",N(GL_Paste!$H18119)-N(GL_Paste!$G18119))</f>
        <v/>
      </c>
      <c r="B18122" s="43">
        <f>IF(GL_Paste!$B18119="","",DATE(YEAR(GL_Paste!$E18119),MONTH(GL_Paste!$E18119),1))</f>
        <v/>
      </c>
      <c r="C18122">
        <f>IF(GL_Paste!$B18119="","",IF(TRIM(GL_Paste!$M18119)&lt;&gt;"",TRIM(GL_Paste!$M18119),IFERROR(MID(GL_Paste!$I18119,FIND("[",GL_Paste!$I18119)+1,FIND("]",GL_Paste!$I18119)-FIND("[",GL_Paste!$I18119)-1),"")))</f>
        <v/>
      </c>
      <c r="D18122">
        <f>IF(GL_Paste!$B18119="","",IFERROR(INDEX(DeptName,MATCH($C18122,DeptTag,0)),"UNALLOCATED"))</f>
        <v/>
      </c>
      <c r="E18122">
        <f>IF(GL_Paste!$B18119="","",IFERROR(INDEX(AcctCat,MATCH(GL_Paste!$B18119&amp;"",AcctCode,0)),"UNKNOWN"))</f>
        <v/>
      </c>
      <c r="F18122">
        <f>IF(GL_Paste!$B18119="","",IFERROR(INDEX(AcctSub,MATCH(GL_Paste!$B18119&amp;"",AcctCode,0)),"UNKNOWN"))</f>
        <v/>
      </c>
    </row>
    <row r="18123">
      <c r="A18123" s="40">
        <f>IF(GL_Paste!$B18120="","",N(GL_Paste!$H18120)-N(GL_Paste!$G18120))</f>
        <v/>
      </c>
      <c r="B18123" s="43">
        <f>IF(GL_Paste!$B18120="","",DATE(YEAR(GL_Paste!$E18120),MONTH(GL_Paste!$E18120),1))</f>
        <v/>
      </c>
      <c r="C18123">
        <f>IF(GL_Paste!$B18120="","",IF(TRIM(GL_Paste!$M18120)&lt;&gt;"",TRIM(GL_Paste!$M18120),IFERROR(MID(GL_Paste!$I18120,FIND("[",GL_Paste!$I18120)+1,FIND("]",GL_Paste!$I18120)-FIND("[",GL_Paste!$I18120)-1),"")))</f>
        <v/>
      </c>
      <c r="D18123">
        <f>IF(GL_Paste!$B18120="","",IFERROR(INDEX(DeptName,MATCH($C18123,DeptTag,0)),"UNALLOCATED"))</f>
        <v/>
      </c>
      <c r="E18123">
        <f>IF(GL_Paste!$B18120="","",IFERROR(INDEX(AcctCat,MATCH(GL_Paste!$B18120&amp;"",AcctCode,0)),"UNKNOWN"))</f>
        <v/>
      </c>
      <c r="F18123">
        <f>IF(GL_Paste!$B18120="","",IFERROR(INDEX(AcctSub,MATCH(GL_Paste!$B18120&amp;"",AcctCode,0)),"UNKNOWN"))</f>
        <v/>
      </c>
    </row>
    <row r="18124">
      <c r="A18124" s="40">
        <f>IF(GL_Paste!$B18121="","",N(GL_Paste!$H18121)-N(GL_Paste!$G18121))</f>
        <v/>
      </c>
      <c r="B18124" s="43">
        <f>IF(GL_Paste!$B18121="","",DATE(YEAR(GL_Paste!$E18121),MONTH(GL_Paste!$E18121),1))</f>
        <v/>
      </c>
      <c r="C18124">
        <f>IF(GL_Paste!$B18121="","",IF(TRIM(GL_Paste!$M18121)&lt;&gt;"",TRIM(GL_Paste!$M18121),IFERROR(MID(GL_Paste!$I18121,FIND("[",GL_Paste!$I18121)+1,FIND("]",GL_Paste!$I18121)-FIND("[",GL_Paste!$I18121)-1),"")))</f>
        <v/>
      </c>
      <c r="D18124">
        <f>IF(GL_Paste!$B18121="","",IFERROR(INDEX(DeptName,MATCH($C18124,DeptTag,0)),"UNALLOCATED"))</f>
        <v/>
      </c>
      <c r="E18124">
        <f>IF(GL_Paste!$B18121="","",IFERROR(INDEX(AcctCat,MATCH(GL_Paste!$B18121&amp;"",AcctCode,0)),"UNKNOWN"))</f>
        <v/>
      </c>
      <c r="F18124">
        <f>IF(GL_Paste!$B18121="","",IFERROR(INDEX(AcctSub,MATCH(GL_Paste!$B18121&amp;"",AcctCode,0)),"UNKNOWN"))</f>
        <v/>
      </c>
    </row>
    <row r="18125">
      <c r="A18125" s="40">
        <f>IF(GL_Paste!$B18122="","",N(GL_Paste!$H18122)-N(GL_Paste!$G18122))</f>
        <v/>
      </c>
      <c r="B18125" s="43">
        <f>IF(GL_Paste!$B18122="","",DATE(YEAR(GL_Paste!$E18122),MONTH(GL_Paste!$E18122),1))</f>
        <v/>
      </c>
      <c r="C18125">
        <f>IF(GL_Paste!$B18122="","",IF(TRIM(GL_Paste!$M18122)&lt;&gt;"",TRIM(GL_Paste!$M18122),IFERROR(MID(GL_Paste!$I18122,FIND("[",GL_Paste!$I18122)+1,FIND("]",GL_Paste!$I18122)-FIND("[",GL_Paste!$I18122)-1),"")))</f>
        <v/>
      </c>
      <c r="D18125">
        <f>IF(GL_Paste!$B18122="","",IFERROR(INDEX(DeptName,MATCH($C18125,DeptTag,0)),"UNALLOCATED"))</f>
        <v/>
      </c>
      <c r="E18125">
        <f>IF(GL_Paste!$B18122="","",IFERROR(INDEX(AcctCat,MATCH(GL_Paste!$B18122&amp;"",AcctCode,0)),"UNKNOWN"))</f>
        <v/>
      </c>
      <c r="F18125">
        <f>IF(GL_Paste!$B18122="","",IFERROR(INDEX(AcctSub,MATCH(GL_Paste!$B18122&amp;"",AcctCode,0)),"UNKNOWN"))</f>
        <v/>
      </c>
    </row>
    <row r="18126">
      <c r="A18126" s="40">
        <f>IF(GL_Paste!$B18123="","",N(GL_Paste!$H18123)-N(GL_Paste!$G18123))</f>
        <v/>
      </c>
      <c r="B18126" s="43">
        <f>IF(GL_Paste!$B18123="","",DATE(YEAR(GL_Paste!$E18123),MONTH(GL_Paste!$E18123),1))</f>
        <v/>
      </c>
      <c r="C18126">
        <f>IF(GL_Paste!$B18123="","",IF(TRIM(GL_Paste!$M18123)&lt;&gt;"",TRIM(GL_Paste!$M18123),IFERROR(MID(GL_Paste!$I18123,FIND("[",GL_Paste!$I18123)+1,FIND("]",GL_Paste!$I18123)-FIND("[",GL_Paste!$I18123)-1),"")))</f>
        <v/>
      </c>
      <c r="D18126">
        <f>IF(GL_Paste!$B18123="","",IFERROR(INDEX(DeptName,MATCH($C18126,DeptTag,0)),"UNALLOCATED"))</f>
        <v/>
      </c>
      <c r="E18126">
        <f>IF(GL_Paste!$B18123="","",IFERROR(INDEX(AcctCat,MATCH(GL_Paste!$B18123&amp;"",AcctCode,0)),"UNKNOWN"))</f>
        <v/>
      </c>
      <c r="F18126">
        <f>IF(GL_Paste!$B18123="","",IFERROR(INDEX(AcctSub,MATCH(GL_Paste!$B18123&amp;"",AcctCode,0)),"UNKNOWN"))</f>
        <v/>
      </c>
    </row>
    <row r="18127">
      <c r="A18127" s="40">
        <f>IF(GL_Paste!$B18124="","",N(GL_Paste!$H18124)-N(GL_Paste!$G18124))</f>
        <v/>
      </c>
      <c r="B18127" s="43">
        <f>IF(GL_Paste!$B18124="","",DATE(YEAR(GL_Paste!$E18124),MONTH(GL_Paste!$E18124),1))</f>
        <v/>
      </c>
      <c r="C18127">
        <f>IF(GL_Paste!$B18124="","",IF(TRIM(GL_Paste!$M18124)&lt;&gt;"",TRIM(GL_Paste!$M18124),IFERROR(MID(GL_Paste!$I18124,FIND("[",GL_Paste!$I18124)+1,FIND("]",GL_Paste!$I18124)-FIND("[",GL_Paste!$I18124)-1),"")))</f>
        <v/>
      </c>
      <c r="D18127">
        <f>IF(GL_Paste!$B18124="","",IFERROR(INDEX(DeptName,MATCH($C18127,DeptTag,0)),"UNALLOCATED"))</f>
        <v/>
      </c>
      <c r="E18127">
        <f>IF(GL_Paste!$B18124="","",IFERROR(INDEX(AcctCat,MATCH(GL_Paste!$B18124&amp;"",AcctCode,0)),"UNKNOWN"))</f>
        <v/>
      </c>
      <c r="F18127">
        <f>IF(GL_Paste!$B18124="","",IFERROR(INDEX(AcctSub,MATCH(GL_Paste!$B18124&amp;"",AcctCode,0)),"UNKNOWN"))</f>
        <v/>
      </c>
    </row>
    <row r="18128">
      <c r="A18128" s="40">
        <f>IF(GL_Paste!$B18125="","",N(GL_Paste!$H18125)-N(GL_Paste!$G18125))</f>
        <v/>
      </c>
      <c r="B18128" s="43">
        <f>IF(GL_Paste!$B18125="","",DATE(YEAR(GL_Paste!$E18125),MONTH(GL_Paste!$E18125),1))</f>
        <v/>
      </c>
      <c r="C18128">
        <f>IF(GL_Paste!$B18125="","",IF(TRIM(GL_Paste!$M18125)&lt;&gt;"",TRIM(GL_Paste!$M18125),IFERROR(MID(GL_Paste!$I18125,FIND("[",GL_Paste!$I18125)+1,FIND("]",GL_Paste!$I18125)-FIND("[",GL_Paste!$I18125)-1),"")))</f>
        <v/>
      </c>
      <c r="D18128">
        <f>IF(GL_Paste!$B18125="","",IFERROR(INDEX(DeptName,MATCH($C18128,DeptTag,0)),"UNALLOCATED"))</f>
        <v/>
      </c>
      <c r="E18128">
        <f>IF(GL_Paste!$B18125="","",IFERROR(INDEX(AcctCat,MATCH(GL_Paste!$B18125&amp;"",AcctCode,0)),"UNKNOWN"))</f>
        <v/>
      </c>
      <c r="F18128">
        <f>IF(GL_Paste!$B18125="","",IFERROR(INDEX(AcctSub,MATCH(GL_Paste!$B18125&amp;"",AcctCode,0)),"UNKNOWN"))</f>
        <v/>
      </c>
    </row>
    <row r="18129">
      <c r="A18129" s="40">
        <f>IF(GL_Paste!$B18126="","",N(GL_Paste!$H18126)-N(GL_Paste!$G18126))</f>
        <v/>
      </c>
      <c r="B18129" s="43">
        <f>IF(GL_Paste!$B18126="","",DATE(YEAR(GL_Paste!$E18126),MONTH(GL_Paste!$E18126),1))</f>
        <v/>
      </c>
      <c r="C18129">
        <f>IF(GL_Paste!$B18126="","",IF(TRIM(GL_Paste!$M18126)&lt;&gt;"",TRIM(GL_Paste!$M18126),IFERROR(MID(GL_Paste!$I18126,FIND("[",GL_Paste!$I18126)+1,FIND("]",GL_Paste!$I18126)-FIND("[",GL_Paste!$I18126)-1),"")))</f>
        <v/>
      </c>
      <c r="D18129">
        <f>IF(GL_Paste!$B18126="","",IFERROR(INDEX(DeptName,MATCH($C18129,DeptTag,0)),"UNALLOCATED"))</f>
        <v/>
      </c>
      <c r="E18129">
        <f>IF(GL_Paste!$B18126="","",IFERROR(INDEX(AcctCat,MATCH(GL_Paste!$B18126&amp;"",AcctCode,0)),"UNKNOWN"))</f>
        <v/>
      </c>
      <c r="F18129">
        <f>IF(GL_Paste!$B18126="","",IFERROR(INDEX(AcctSub,MATCH(GL_Paste!$B18126&amp;"",AcctCode,0)),"UNKNOWN"))</f>
        <v/>
      </c>
    </row>
    <row r="18130">
      <c r="A18130" s="40">
        <f>IF(GL_Paste!$B18127="","",N(GL_Paste!$H18127)-N(GL_Paste!$G18127))</f>
        <v/>
      </c>
      <c r="B18130" s="43">
        <f>IF(GL_Paste!$B18127="","",DATE(YEAR(GL_Paste!$E18127),MONTH(GL_Paste!$E18127),1))</f>
        <v/>
      </c>
      <c r="C18130">
        <f>IF(GL_Paste!$B18127="","",IF(TRIM(GL_Paste!$M18127)&lt;&gt;"",TRIM(GL_Paste!$M18127),IFERROR(MID(GL_Paste!$I18127,FIND("[",GL_Paste!$I18127)+1,FIND("]",GL_Paste!$I18127)-FIND("[",GL_Paste!$I18127)-1),"")))</f>
        <v/>
      </c>
      <c r="D18130">
        <f>IF(GL_Paste!$B18127="","",IFERROR(INDEX(DeptName,MATCH($C18130,DeptTag,0)),"UNALLOCATED"))</f>
        <v/>
      </c>
      <c r="E18130">
        <f>IF(GL_Paste!$B18127="","",IFERROR(INDEX(AcctCat,MATCH(GL_Paste!$B18127&amp;"",AcctCode,0)),"UNKNOWN"))</f>
        <v/>
      </c>
      <c r="F18130">
        <f>IF(GL_Paste!$B18127="","",IFERROR(INDEX(AcctSub,MATCH(GL_Paste!$B18127&amp;"",AcctCode,0)),"UNKNOWN"))</f>
        <v/>
      </c>
    </row>
    <row r="18131">
      <c r="A18131" s="40">
        <f>IF(GL_Paste!$B18128="","",N(GL_Paste!$H18128)-N(GL_Paste!$G18128))</f>
        <v/>
      </c>
      <c r="B18131" s="43">
        <f>IF(GL_Paste!$B18128="","",DATE(YEAR(GL_Paste!$E18128),MONTH(GL_Paste!$E18128),1))</f>
        <v/>
      </c>
      <c r="C18131">
        <f>IF(GL_Paste!$B18128="","",IF(TRIM(GL_Paste!$M18128)&lt;&gt;"",TRIM(GL_Paste!$M18128),IFERROR(MID(GL_Paste!$I18128,FIND("[",GL_Paste!$I18128)+1,FIND("]",GL_Paste!$I18128)-FIND("[",GL_Paste!$I18128)-1),"")))</f>
        <v/>
      </c>
      <c r="D18131">
        <f>IF(GL_Paste!$B18128="","",IFERROR(INDEX(DeptName,MATCH($C18131,DeptTag,0)),"UNALLOCATED"))</f>
        <v/>
      </c>
      <c r="E18131">
        <f>IF(GL_Paste!$B18128="","",IFERROR(INDEX(AcctCat,MATCH(GL_Paste!$B18128&amp;"",AcctCode,0)),"UNKNOWN"))</f>
        <v/>
      </c>
      <c r="F18131">
        <f>IF(GL_Paste!$B18128="","",IFERROR(INDEX(AcctSub,MATCH(GL_Paste!$B18128&amp;"",AcctCode,0)),"UNKNOWN"))</f>
        <v/>
      </c>
    </row>
    <row r="18132">
      <c r="A18132" s="40">
        <f>IF(GL_Paste!$B18129="","",N(GL_Paste!$H18129)-N(GL_Paste!$G18129))</f>
        <v/>
      </c>
      <c r="B18132" s="43">
        <f>IF(GL_Paste!$B18129="","",DATE(YEAR(GL_Paste!$E18129),MONTH(GL_Paste!$E18129),1))</f>
        <v/>
      </c>
      <c r="C18132">
        <f>IF(GL_Paste!$B18129="","",IF(TRIM(GL_Paste!$M18129)&lt;&gt;"",TRIM(GL_Paste!$M18129),IFERROR(MID(GL_Paste!$I18129,FIND("[",GL_Paste!$I18129)+1,FIND("]",GL_Paste!$I18129)-FIND("[",GL_Paste!$I18129)-1),"")))</f>
        <v/>
      </c>
      <c r="D18132">
        <f>IF(GL_Paste!$B18129="","",IFERROR(INDEX(DeptName,MATCH($C18132,DeptTag,0)),"UNALLOCATED"))</f>
        <v/>
      </c>
      <c r="E18132">
        <f>IF(GL_Paste!$B18129="","",IFERROR(INDEX(AcctCat,MATCH(GL_Paste!$B18129&amp;"",AcctCode,0)),"UNKNOWN"))</f>
        <v/>
      </c>
      <c r="F18132">
        <f>IF(GL_Paste!$B18129="","",IFERROR(INDEX(AcctSub,MATCH(GL_Paste!$B18129&amp;"",AcctCode,0)),"UNKNOWN"))</f>
        <v/>
      </c>
    </row>
    <row r="18133">
      <c r="A18133" s="40">
        <f>IF(GL_Paste!$B18130="","",N(GL_Paste!$H18130)-N(GL_Paste!$G18130))</f>
        <v/>
      </c>
      <c r="B18133" s="43">
        <f>IF(GL_Paste!$B18130="","",DATE(YEAR(GL_Paste!$E18130),MONTH(GL_Paste!$E18130),1))</f>
        <v/>
      </c>
      <c r="C18133">
        <f>IF(GL_Paste!$B18130="","",IF(TRIM(GL_Paste!$M18130)&lt;&gt;"",TRIM(GL_Paste!$M18130),IFERROR(MID(GL_Paste!$I18130,FIND("[",GL_Paste!$I18130)+1,FIND("]",GL_Paste!$I18130)-FIND("[",GL_Paste!$I18130)-1),"")))</f>
        <v/>
      </c>
      <c r="D18133">
        <f>IF(GL_Paste!$B18130="","",IFERROR(INDEX(DeptName,MATCH($C18133,DeptTag,0)),"UNALLOCATED"))</f>
        <v/>
      </c>
      <c r="E18133">
        <f>IF(GL_Paste!$B18130="","",IFERROR(INDEX(AcctCat,MATCH(GL_Paste!$B18130&amp;"",AcctCode,0)),"UNKNOWN"))</f>
        <v/>
      </c>
      <c r="F18133">
        <f>IF(GL_Paste!$B18130="","",IFERROR(INDEX(AcctSub,MATCH(GL_Paste!$B18130&amp;"",AcctCode,0)),"UNKNOWN"))</f>
        <v/>
      </c>
    </row>
    <row r="18134">
      <c r="A18134" s="40">
        <f>IF(GL_Paste!$B18131="","",N(GL_Paste!$H18131)-N(GL_Paste!$G18131))</f>
        <v/>
      </c>
      <c r="B18134" s="43">
        <f>IF(GL_Paste!$B18131="","",DATE(YEAR(GL_Paste!$E18131),MONTH(GL_Paste!$E18131),1))</f>
        <v/>
      </c>
      <c r="C18134">
        <f>IF(GL_Paste!$B18131="","",IF(TRIM(GL_Paste!$M18131)&lt;&gt;"",TRIM(GL_Paste!$M18131),IFERROR(MID(GL_Paste!$I18131,FIND("[",GL_Paste!$I18131)+1,FIND("]",GL_Paste!$I18131)-FIND("[",GL_Paste!$I18131)-1),"")))</f>
        <v/>
      </c>
      <c r="D18134">
        <f>IF(GL_Paste!$B18131="","",IFERROR(INDEX(DeptName,MATCH($C18134,DeptTag,0)),"UNALLOCATED"))</f>
        <v/>
      </c>
      <c r="E18134">
        <f>IF(GL_Paste!$B18131="","",IFERROR(INDEX(AcctCat,MATCH(GL_Paste!$B18131&amp;"",AcctCode,0)),"UNKNOWN"))</f>
        <v/>
      </c>
      <c r="F18134">
        <f>IF(GL_Paste!$B18131="","",IFERROR(INDEX(AcctSub,MATCH(GL_Paste!$B18131&amp;"",AcctCode,0)),"UNKNOWN"))</f>
        <v/>
      </c>
    </row>
    <row r="18135">
      <c r="A18135" s="40">
        <f>IF(GL_Paste!$B18132="","",N(GL_Paste!$H18132)-N(GL_Paste!$G18132))</f>
        <v/>
      </c>
      <c r="B18135" s="43">
        <f>IF(GL_Paste!$B18132="","",DATE(YEAR(GL_Paste!$E18132),MONTH(GL_Paste!$E18132),1))</f>
        <v/>
      </c>
      <c r="C18135">
        <f>IF(GL_Paste!$B18132="","",IF(TRIM(GL_Paste!$M18132)&lt;&gt;"",TRIM(GL_Paste!$M18132),IFERROR(MID(GL_Paste!$I18132,FIND("[",GL_Paste!$I18132)+1,FIND("]",GL_Paste!$I18132)-FIND("[",GL_Paste!$I18132)-1),"")))</f>
        <v/>
      </c>
      <c r="D18135">
        <f>IF(GL_Paste!$B18132="","",IFERROR(INDEX(DeptName,MATCH($C18135,DeptTag,0)),"UNALLOCATED"))</f>
        <v/>
      </c>
      <c r="E18135">
        <f>IF(GL_Paste!$B18132="","",IFERROR(INDEX(AcctCat,MATCH(GL_Paste!$B18132&amp;"",AcctCode,0)),"UNKNOWN"))</f>
        <v/>
      </c>
      <c r="F18135">
        <f>IF(GL_Paste!$B18132="","",IFERROR(INDEX(AcctSub,MATCH(GL_Paste!$B18132&amp;"",AcctCode,0)),"UNKNOWN"))</f>
        <v/>
      </c>
    </row>
    <row r="18136">
      <c r="A18136" s="40">
        <f>IF(GL_Paste!$B18133="","",N(GL_Paste!$H18133)-N(GL_Paste!$G18133))</f>
        <v/>
      </c>
      <c r="B18136" s="43">
        <f>IF(GL_Paste!$B18133="","",DATE(YEAR(GL_Paste!$E18133),MONTH(GL_Paste!$E18133),1))</f>
        <v/>
      </c>
      <c r="C18136">
        <f>IF(GL_Paste!$B18133="","",IF(TRIM(GL_Paste!$M18133)&lt;&gt;"",TRIM(GL_Paste!$M18133),IFERROR(MID(GL_Paste!$I18133,FIND("[",GL_Paste!$I18133)+1,FIND("]",GL_Paste!$I18133)-FIND("[",GL_Paste!$I18133)-1),"")))</f>
        <v/>
      </c>
      <c r="D18136">
        <f>IF(GL_Paste!$B18133="","",IFERROR(INDEX(DeptName,MATCH($C18136,DeptTag,0)),"UNALLOCATED"))</f>
        <v/>
      </c>
      <c r="E18136">
        <f>IF(GL_Paste!$B18133="","",IFERROR(INDEX(AcctCat,MATCH(GL_Paste!$B18133&amp;"",AcctCode,0)),"UNKNOWN"))</f>
        <v/>
      </c>
      <c r="F18136">
        <f>IF(GL_Paste!$B18133="","",IFERROR(INDEX(AcctSub,MATCH(GL_Paste!$B18133&amp;"",AcctCode,0)),"UNKNOWN"))</f>
        <v/>
      </c>
    </row>
    <row r="18137">
      <c r="A18137" s="40">
        <f>IF(GL_Paste!$B18134="","",N(GL_Paste!$H18134)-N(GL_Paste!$G18134))</f>
        <v/>
      </c>
      <c r="B18137" s="43">
        <f>IF(GL_Paste!$B18134="","",DATE(YEAR(GL_Paste!$E18134),MONTH(GL_Paste!$E18134),1))</f>
        <v/>
      </c>
      <c r="C18137">
        <f>IF(GL_Paste!$B18134="","",IF(TRIM(GL_Paste!$M18134)&lt;&gt;"",TRIM(GL_Paste!$M18134),IFERROR(MID(GL_Paste!$I18134,FIND("[",GL_Paste!$I18134)+1,FIND("]",GL_Paste!$I18134)-FIND("[",GL_Paste!$I18134)-1),"")))</f>
        <v/>
      </c>
      <c r="D18137">
        <f>IF(GL_Paste!$B18134="","",IFERROR(INDEX(DeptName,MATCH($C18137,DeptTag,0)),"UNALLOCATED"))</f>
        <v/>
      </c>
      <c r="E18137">
        <f>IF(GL_Paste!$B18134="","",IFERROR(INDEX(AcctCat,MATCH(GL_Paste!$B18134&amp;"",AcctCode,0)),"UNKNOWN"))</f>
        <v/>
      </c>
      <c r="F18137">
        <f>IF(GL_Paste!$B18134="","",IFERROR(INDEX(AcctSub,MATCH(GL_Paste!$B18134&amp;"",AcctCode,0)),"UNKNOWN"))</f>
        <v/>
      </c>
    </row>
    <row r="18138">
      <c r="A18138" s="40">
        <f>IF(GL_Paste!$B18135="","",N(GL_Paste!$H18135)-N(GL_Paste!$G18135))</f>
        <v/>
      </c>
      <c r="B18138" s="43">
        <f>IF(GL_Paste!$B18135="","",DATE(YEAR(GL_Paste!$E18135),MONTH(GL_Paste!$E18135),1))</f>
        <v/>
      </c>
      <c r="C18138">
        <f>IF(GL_Paste!$B18135="","",IF(TRIM(GL_Paste!$M18135)&lt;&gt;"",TRIM(GL_Paste!$M18135),IFERROR(MID(GL_Paste!$I18135,FIND("[",GL_Paste!$I18135)+1,FIND("]",GL_Paste!$I18135)-FIND("[",GL_Paste!$I18135)-1),"")))</f>
        <v/>
      </c>
      <c r="D18138">
        <f>IF(GL_Paste!$B18135="","",IFERROR(INDEX(DeptName,MATCH($C18138,DeptTag,0)),"UNALLOCATED"))</f>
        <v/>
      </c>
      <c r="E18138">
        <f>IF(GL_Paste!$B18135="","",IFERROR(INDEX(AcctCat,MATCH(GL_Paste!$B18135&amp;"",AcctCode,0)),"UNKNOWN"))</f>
        <v/>
      </c>
      <c r="F18138">
        <f>IF(GL_Paste!$B18135="","",IFERROR(INDEX(AcctSub,MATCH(GL_Paste!$B18135&amp;"",AcctCode,0)),"UNKNOWN"))</f>
        <v/>
      </c>
    </row>
    <row r="18139">
      <c r="A18139" s="40">
        <f>IF(GL_Paste!$B18136="","",N(GL_Paste!$H18136)-N(GL_Paste!$G18136))</f>
        <v/>
      </c>
      <c r="B18139" s="43">
        <f>IF(GL_Paste!$B18136="","",DATE(YEAR(GL_Paste!$E18136),MONTH(GL_Paste!$E18136),1))</f>
        <v/>
      </c>
      <c r="C18139">
        <f>IF(GL_Paste!$B18136="","",IF(TRIM(GL_Paste!$M18136)&lt;&gt;"",TRIM(GL_Paste!$M18136),IFERROR(MID(GL_Paste!$I18136,FIND("[",GL_Paste!$I18136)+1,FIND("]",GL_Paste!$I18136)-FIND("[",GL_Paste!$I18136)-1),"")))</f>
        <v/>
      </c>
      <c r="D18139">
        <f>IF(GL_Paste!$B18136="","",IFERROR(INDEX(DeptName,MATCH($C18139,DeptTag,0)),"UNALLOCATED"))</f>
        <v/>
      </c>
      <c r="E18139">
        <f>IF(GL_Paste!$B18136="","",IFERROR(INDEX(AcctCat,MATCH(GL_Paste!$B18136&amp;"",AcctCode,0)),"UNKNOWN"))</f>
        <v/>
      </c>
      <c r="F18139">
        <f>IF(GL_Paste!$B18136="","",IFERROR(INDEX(AcctSub,MATCH(GL_Paste!$B18136&amp;"",AcctCode,0)),"UNKNOWN"))</f>
        <v/>
      </c>
    </row>
    <row r="18140">
      <c r="A18140" s="40">
        <f>IF(GL_Paste!$B18137="","",N(GL_Paste!$H18137)-N(GL_Paste!$G18137))</f>
        <v/>
      </c>
      <c r="B18140" s="43">
        <f>IF(GL_Paste!$B18137="","",DATE(YEAR(GL_Paste!$E18137),MONTH(GL_Paste!$E18137),1))</f>
        <v/>
      </c>
      <c r="C18140">
        <f>IF(GL_Paste!$B18137="","",IF(TRIM(GL_Paste!$M18137)&lt;&gt;"",TRIM(GL_Paste!$M18137),IFERROR(MID(GL_Paste!$I18137,FIND("[",GL_Paste!$I18137)+1,FIND("]",GL_Paste!$I18137)-FIND("[",GL_Paste!$I18137)-1),"")))</f>
        <v/>
      </c>
      <c r="D18140">
        <f>IF(GL_Paste!$B18137="","",IFERROR(INDEX(DeptName,MATCH($C18140,DeptTag,0)),"UNALLOCATED"))</f>
        <v/>
      </c>
      <c r="E18140">
        <f>IF(GL_Paste!$B18137="","",IFERROR(INDEX(AcctCat,MATCH(GL_Paste!$B18137&amp;"",AcctCode,0)),"UNKNOWN"))</f>
        <v/>
      </c>
      <c r="F18140">
        <f>IF(GL_Paste!$B18137="","",IFERROR(INDEX(AcctSub,MATCH(GL_Paste!$B18137&amp;"",AcctCode,0)),"UNKNOWN"))</f>
        <v/>
      </c>
    </row>
    <row r="18141">
      <c r="A18141" s="40">
        <f>IF(GL_Paste!$B18138="","",N(GL_Paste!$H18138)-N(GL_Paste!$G18138))</f>
        <v/>
      </c>
      <c r="B18141" s="43">
        <f>IF(GL_Paste!$B18138="","",DATE(YEAR(GL_Paste!$E18138),MONTH(GL_Paste!$E18138),1))</f>
        <v/>
      </c>
      <c r="C18141">
        <f>IF(GL_Paste!$B18138="","",IF(TRIM(GL_Paste!$M18138)&lt;&gt;"",TRIM(GL_Paste!$M18138),IFERROR(MID(GL_Paste!$I18138,FIND("[",GL_Paste!$I18138)+1,FIND("]",GL_Paste!$I18138)-FIND("[",GL_Paste!$I18138)-1),"")))</f>
        <v/>
      </c>
      <c r="D18141">
        <f>IF(GL_Paste!$B18138="","",IFERROR(INDEX(DeptName,MATCH($C18141,DeptTag,0)),"UNALLOCATED"))</f>
        <v/>
      </c>
      <c r="E18141">
        <f>IF(GL_Paste!$B18138="","",IFERROR(INDEX(AcctCat,MATCH(GL_Paste!$B18138&amp;"",AcctCode,0)),"UNKNOWN"))</f>
        <v/>
      </c>
      <c r="F18141">
        <f>IF(GL_Paste!$B18138="","",IFERROR(INDEX(AcctSub,MATCH(GL_Paste!$B18138&amp;"",AcctCode,0)),"UNKNOWN"))</f>
        <v/>
      </c>
    </row>
    <row r="18142">
      <c r="A18142" s="40">
        <f>IF(GL_Paste!$B18139="","",N(GL_Paste!$H18139)-N(GL_Paste!$G18139))</f>
        <v/>
      </c>
      <c r="B18142" s="43">
        <f>IF(GL_Paste!$B18139="","",DATE(YEAR(GL_Paste!$E18139),MONTH(GL_Paste!$E18139),1))</f>
        <v/>
      </c>
      <c r="C18142">
        <f>IF(GL_Paste!$B18139="","",IF(TRIM(GL_Paste!$M18139)&lt;&gt;"",TRIM(GL_Paste!$M18139),IFERROR(MID(GL_Paste!$I18139,FIND("[",GL_Paste!$I18139)+1,FIND("]",GL_Paste!$I18139)-FIND("[",GL_Paste!$I18139)-1),"")))</f>
        <v/>
      </c>
      <c r="D18142">
        <f>IF(GL_Paste!$B18139="","",IFERROR(INDEX(DeptName,MATCH($C18142,DeptTag,0)),"UNALLOCATED"))</f>
        <v/>
      </c>
      <c r="E18142">
        <f>IF(GL_Paste!$B18139="","",IFERROR(INDEX(AcctCat,MATCH(GL_Paste!$B18139&amp;"",AcctCode,0)),"UNKNOWN"))</f>
        <v/>
      </c>
      <c r="F18142">
        <f>IF(GL_Paste!$B18139="","",IFERROR(INDEX(AcctSub,MATCH(GL_Paste!$B18139&amp;"",AcctCode,0)),"UNKNOWN"))</f>
        <v/>
      </c>
    </row>
    <row r="18143">
      <c r="A18143" s="40">
        <f>IF(GL_Paste!$B18140="","",N(GL_Paste!$H18140)-N(GL_Paste!$G18140))</f>
        <v/>
      </c>
      <c r="B18143" s="43">
        <f>IF(GL_Paste!$B18140="","",DATE(YEAR(GL_Paste!$E18140),MONTH(GL_Paste!$E18140),1))</f>
        <v/>
      </c>
      <c r="C18143">
        <f>IF(GL_Paste!$B18140="","",IF(TRIM(GL_Paste!$M18140)&lt;&gt;"",TRIM(GL_Paste!$M18140),IFERROR(MID(GL_Paste!$I18140,FIND("[",GL_Paste!$I18140)+1,FIND("]",GL_Paste!$I18140)-FIND("[",GL_Paste!$I18140)-1),"")))</f>
        <v/>
      </c>
      <c r="D18143">
        <f>IF(GL_Paste!$B18140="","",IFERROR(INDEX(DeptName,MATCH($C18143,DeptTag,0)),"UNALLOCATED"))</f>
        <v/>
      </c>
      <c r="E18143">
        <f>IF(GL_Paste!$B18140="","",IFERROR(INDEX(AcctCat,MATCH(GL_Paste!$B18140&amp;"",AcctCode,0)),"UNKNOWN"))</f>
        <v/>
      </c>
      <c r="F18143">
        <f>IF(GL_Paste!$B18140="","",IFERROR(INDEX(AcctSub,MATCH(GL_Paste!$B18140&amp;"",AcctCode,0)),"UNKNOWN"))</f>
        <v/>
      </c>
    </row>
    <row r="18144">
      <c r="A18144" s="40">
        <f>IF(GL_Paste!$B18141="","",N(GL_Paste!$H18141)-N(GL_Paste!$G18141))</f>
        <v/>
      </c>
      <c r="B18144" s="43">
        <f>IF(GL_Paste!$B18141="","",DATE(YEAR(GL_Paste!$E18141),MONTH(GL_Paste!$E18141),1))</f>
        <v/>
      </c>
      <c r="C18144">
        <f>IF(GL_Paste!$B18141="","",IF(TRIM(GL_Paste!$M18141)&lt;&gt;"",TRIM(GL_Paste!$M18141),IFERROR(MID(GL_Paste!$I18141,FIND("[",GL_Paste!$I18141)+1,FIND("]",GL_Paste!$I18141)-FIND("[",GL_Paste!$I18141)-1),"")))</f>
        <v/>
      </c>
      <c r="D18144">
        <f>IF(GL_Paste!$B18141="","",IFERROR(INDEX(DeptName,MATCH($C18144,DeptTag,0)),"UNALLOCATED"))</f>
        <v/>
      </c>
      <c r="E18144">
        <f>IF(GL_Paste!$B18141="","",IFERROR(INDEX(AcctCat,MATCH(GL_Paste!$B18141&amp;"",AcctCode,0)),"UNKNOWN"))</f>
        <v/>
      </c>
      <c r="F18144">
        <f>IF(GL_Paste!$B18141="","",IFERROR(INDEX(AcctSub,MATCH(GL_Paste!$B18141&amp;"",AcctCode,0)),"UNKNOWN"))</f>
        <v/>
      </c>
    </row>
    <row r="18145">
      <c r="A18145" s="40">
        <f>IF(GL_Paste!$B18142="","",N(GL_Paste!$H18142)-N(GL_Paste!$G18142))</f>
        <v/>
      </c>
      <c r="B18145" s="43">
        <f>IF(GL_Paste!$B18142="","",DATE(YEAR(GL_Paste!$E18142),MONTH(GL_Paste!$E18142),1))</f>
        <v/>
      </c>
      <c r="C18145">
        <f>IF(GL_Paste!$B18142="","",IF(TRIM(GL_Paste!$M18142)&lt;&gt;"",TRIM(GL_Paste!$M18142),IFERROR(MID(GL_Paste!$I18142,FIND("[",GL_Paste!$I18142)+1,FIND("]",GL_Paste!$I18142)-FIND("[",GL_Paste!$I18142)-1),"")))</f>
        <v/>
      </c>
      <c r="D18145">
        <f>IF(GL_Paste!$B18142="","",IFERROR(INDEX(DeptName,MATCH($C18145,DeptTag,0)),"UNALLOCATED"))</f>
        <v/>
      </c>
      <c r="E18145">
        <f>IF(GL_Paste!$B18142="","",IFERROR(INDEX(AcctCat,MATCH(GL_Paste!$B18142&amp;"",AcctCode,0)),"UNKNOWN"))</f>
        <v/>
      </c>
      <c r="F18145">
        <f>IF(GL_Paste!$B18142="","",IFERROR(INDEX(AcctSub,MATCH(GL_Paste!$B18142&amp;"",AcctCode,0)),"UNKNOWN"))</f>
        <v/>
      </c>
    </row>
    <row r="18146">
      <c r="A18146" s="40">
        <f>IF(GL_Paste!$B18143="","",N(GL_Paste!$H18143)-N(GL_Paste!$G18143))</f>
        <v/>
      </c>
      <c r="B18146" s="43">
        <f>IF(GL_Paste!$B18143="","",DATE(YEAR(GL_Paste!$E18143),MONTH(GL_Paste!$E18143),1))</f>
        <v/>
      </c>
      <c r="C18146">
        <f>IF(GL_Paste!$B18143="","",IF(TRIM(GL_Paste!$M18143)&lt;&gt;"",TRIM(GL_Paste!$M18143),IFERROR(MID(GL_Paste!$I18143,FIND("[",GL_Paste!$I18143)+1,FIND("]",GL_Paste!$I18143)-FIND("[",GL_Paste!$I18143)-1),"")))</f>
        <v/>
      </c>
      <c r="D18146">
        <f>IF(GL_Paste!$B18143="","",IFERROR(INDEX(DeptName,MATCH($C18146,DeptTag,0)),"UNALLOCATED"))</f>
        <v/>
      </c>
      <c r="E18146">
        <f>IF(GL_Paste!$B18143="","",IFERROR(INDEX(AcctCat,MATCH(GL_Paste!$B18143&amp;"",AcctCode,0)),"UNKNOWN"))</f>
        <v/>
      </c>
      <c r="F18146">
        <f>IF(GL_Paste!$B18143="","",IFERROR(INDEX(AcctSub,MATCH(GL_Paste!$B18143&amp;"",AcctCode,0)),"UNKNOWN"))</f>
        <v/>
      </c>
    </row>
    <row r="18147">
      <c r="A18147" s="40">
        <f>IF(GL_Paste!$B18144="","",N(GL_Paste!$H18144)-N(GL_Paste!$G18144))</f>
        <v/>
      </c>
      <c r="B18147" s="43">
        <f>IF(GL_Paste!$B18144="","",DATE(YEAR(GL_Paste!$E18144),MONTH(GL_Paste!$E18144),1))</f>
        <v/>
      </c>
      <c r="C18147">
        <f>IF(GL_Paste!$B18144="","",IF(TRIM(GL_Paste!$M18144)&lt;&gt;"",TRIM(GL_Paste!$M18144),IFERROR(MID(GL_Paste!$I18144,FIND("[",GL_Paste!$I18144)+1,FIND("]",GL_Paste!$I18144)-FIND("[",GL_Paste!$I18144)-1),"")))</f>
        <v/>
      </c>
      <c r="D18147">
        <f>IF(GL_Paste!$B18144="","",IFERROR(INDEX(DeptName,MATCH($C18147,DeptTag,0)),"UNALLOCATED"))</f>
        <v/>
      </c>
      <c r="E18147">
        <f>IF(GL_Paste!$B18144="","",IFERROR(INDEX(AcctCat,MATCH(GL_Paste!$B18144&amp;"",AcctCode,0)),"UNKNOWN"))</f>
        <v/>
      </c>
      <c r="F18147">
        <f>IF(GL_Paste!$B18144="","",IFERROR(INDEX(AcctSub,MATCH(GL_Paste!$B18144&amp;"",AcctCode,0)),"UNKNOWN"))</f>
        <v/>
      </c>
    </row>
    <row r="18148">
      <c r="A18148" s="40">
        <f>IF(GL_Paste!$B18145="","",N(GL_Paste!$H18145)-N(GL_Paste!$G18145))</f>
        <v/>
      </c>
      <c r="B18148" s="43">
        <f>IF(GL_Paste!$B18145="","",DATE(YEAR(GL_Paste!$E18145),MONTH(GL_Paste!$E18145),1))</f>
        <v/>
      </c>
      <c r="C18148">
        <f>IF(GL_Paste!$B18145="","",IF(TRIM(GL_Paste!$M18145)&lt;&gt;"",TRIM(GL_Paste!$M18145),IFERROR(MID(GL_Paste!$I18145,FIND("[",GL_Paste!$I18145)+1,FIND("]",GL_Paste!$I18145)-FIND("[",GL_Paste!$I18145)-1),"")))</f>
        <v/>
      </c>
      <c r="D18148">
        <f>IF(GL_Paste!$B18145="","",IFERROR(INDEX(DeptName,MATCH($C18148,DeptTag,0)),"UNALLOCATED"))</f>
        <v/>
      </c>
      <c r="E18148">
        <f>IF(GL_Paste!$B18145="","",IFERROR(INDEX(AcctCat,MATCH(GL_Paste!$B18145&amp;"",AcctCode,0)),"UNKNOWN"))</f>
        <v/>
      </c>
      <c r="F18148">
        <f>IF(GL_Paste!$B18145="","",IFERROR(INDEX(AcctSub,MATCH(GL_Paste!$B18145&amp;"",AcctCode,0)),"UNKNOWN"))</f>
        <v/>
      </c>
    </row>
    <row r="18149">
      <c r="A18149" s="40">
        <f>IF(GL_Paste!$B18146="","",N(GL_Paste!$H18146)-N(GL_Paste!$G18146))</f>
        <v/>
      </c>
      <c r="B18149" s="43">
        <f>IF(GL_Paste!$B18146="","",DATE(YEAR(GL_Paste!$E18146),MONTH(GL_Paste!$E18146),1))</f>
        <v/>
      </c>
      <c r="C18149">
        <f>IF(GL_Paste!$B18146="","",IF(TRIM(GL_Paste!$M18146)&lt;&gt;"",TRIM(GL_Paste!$M18146),IFERROR(MID(GL_Paste!$I18146,FIND("[",GL_Paste!$I18146)+1,FIND("]",GL_Paste!$I18146)-FIND("[",GL_Paste!$I18146)-1),"")))</f>
        <v/>
      </c>
      <c r="D18149">
        <f>IF(GL_Paste!$B18146="","",IFERROR(INDEX(DeptName,MATCH($C18149,DeptTag,0)),"UNALLOCATED"))</f>
        <v/>
      </c>
      <c r="E18149">
        <f>IF(GL_Paste!$B18146="","",IFERROR(INDEX(AcctCat,MATCH(GL_Paste!$B18146&amp;"",AcctCode,0)),"UNKNOWN"))</f>
        <v/>
      </c>
      <c r="F18149">
        <f>IF(GL_Paste!$B18146="","",IFERROR(INDEX(AcctSub,MATCH(GL_Paste!$B18146&amp;"",AcctCode,0)),"UNKNOWN"))</f>
        <v/>
      </c>
    </row>
    <row r="18150">
      <c r="A18150" s="40">
        <f>IF(GL_Paste!$B18147="","",N(GL_Paste!$H18147)-N(GL_Paste!$G18147))</f>
        <v/>
      </c>
      <c r="B18150" s="43">
        <f>IF(GL_Paste!$B18147="","",DATE(YEAR(GL_Paste!$E18147),MONTH(GL_Paste!$E18147),1))</f>
        <v/>
      </c>
      <c r="C18150">
        <f>IF(GL_Paste!$B18147="","",IF(TRIM(GL_Paste!$M18147)&lt;&gt;"",TRIM(GL_Paste!$M18147),IFERROR(MID(GL_Paste!$I18147,FIND("[",GL_Paste!$I18147)+1,FIND("]",GL_Paste!$I18147)-FIND("[",GL_Paste!$I18147)-1),"")))</f>
        <v/>
      </c>
      <c r="D18150">
        <f>IF(GL_Paste!$B18147="","",IFERROR(INDEX(DeptName,MATCH($C18150,DeptTag,0)),"UNALLOCATED"))</f>
        <v/>
      </c>
      <c r="E18150">
        <f>IF(GL_Paste!$B18147="","",IFERROR(INDEX(AcctCat,MATCH(GL_Paste!$B18147&amp;"",AcctCode,0)),"UNKNOWN"))</f>
        <v/>
      </c>
      <c r="F18150">
        <f>IF(GL_Paste!$B18147="","",IFERROR(INDEX(AcctSub,MATCH(GL_Paste!$B18147&amp;"",AcctCode,0)),"UNKNOWN"))</f>
        <v/>
      </c>
    </row>
    <row r="18151">
      <c r="A18151" s="40">
        <f>IF(GL_Paste!$B18148="","",N(GL_Paste!$H18148)-N(GL_Paste!$G18148))</f>
        <v/>
      </c>
      <c r="B18151" s="43">
        <f>IF(GL_Paste!$B18148="","",DATE(YEAR(GL_Paste!$E18148),MONTH(GL_Paste!$E18148),1))</f>
        <v/>
      </c>
      <c r="C18151">
        <f>IF(GL_Paste!$B18148="","",IF(TRIM(GL_Paste!$M18148)&lt;&gt;"",TRIM(GL_Paste!$M18148),IFERROR(MID(GL_Paste!$I18148,FIND("[",GL_Paste!$I18148)+1,FIND("]",GL_Paste!$I18148)-FIND("[",GL_Paste!$I18148)-1),"")))</f>
        <v/>
      </c>
      <c r="D18151">
        <f>IF(GL_Paste!$B18148="","",IFERROR(INDEX(DeptName,MATCH($C18151,DeptTag,0)),"UNALLOCATED"))</f>
        <v/>
      </c>
      <c r="E18151">
        <f>IF(GL_Paste!$B18148="","",IFERROR(INDEX(AcctCat,MATCH(GL_Paste!$B18148&amp;"",AcctCode,0)),"UNKNOWN"))</f>
        <v/>
      </c>
      <c r="F18151">
        <f>IF(GL_Paste!$B18148="","",IFERROR(INDEX(AcctSub,MATCH(GL_Paste!$B18148&amp;"",AcctCode,0)),"UNKNOWN"))</f>
        <v/>
      </c>
    </row>
    <row r="18152">
      <c r="A18152" s="40">
        <f>IF(GL_Paste!$B18149="","",N(GL_Paste!$H18149)-N(GL_Paste!$G18149))</f>
        <v/>
      </c>
      <c r="B18152" s="43">
        <f>IF(GL_Paste!$B18149="","",DATE(YEAR(GL_Paste!$E18149),MONTH(GL_Paste!$E18149),1))</f>
        <v/>
      </c>
      <c r="C18152">
        <f>IF(GL_Paste!$B18149="","",IF(TRIM(GL_Paste!$M18149)&lt;&gt;"",TRIM(GL_Paste!$M18149),IFERROR(MID(GL_Paste!$I18149,FIND("[",GL_Paste!$I18149)+1,FIND("]",GL_Paste!$I18149)-FIND("[",GL_Paste!$I18149)-1),"")))</f>
        <v/>
      </c>
      <c r="D18152">
        <f>IF(GL_Paste!$B18149="","",IFERROR(INDEX(DeptName,MATCH($C18152,DeptTag,0)),"UNALLOCATED"))</f>
        <v/>
      </c>
      <c r="E18152">
        <f>IF(GL_Paste!$B18149="","",IFERROR(INDEX(AcctCat,MATCH(GL_Paste!$B18149&amp;"",AcctCode,0)),"UNKNOWN"))</f>
        <v/>
      </c>
      <c r="F18152">
        <f>IF(GL_Paste!$B18149="","",IFERROR(INDEX(AcctSub,MATCH(GL_Paste!$B18149&amp;"",AcctCode,0)),"UNKNOWN"))</f>
        <v/>
      </c>
    </row>
    <row r="18153">
      <c r="A18153" s="40">
        <f>IF(GL_Paste!$B18150="","",N(GL_Paste!$H18150)-N(GL_Paste!$G18150))</f>
        <v/>
      </c>
      <c r="B18153" s="43">
        <f>IF(GL_Paste!$B18150="","",DATE(YEAR(GL_Paste!$E18150),MONTH(GL_Paste!$E18150),1))</f>
        <v/>
      </c>
      <c r="C18153">
        <f>IF(GL_Paste!$B18150="","",IF(TRIM(GL_Paste!$M18150)&lt;&gt;"",TRIM(GL_Paste!$M18150),IFERROR(MID(GL_Paste!$I18150,FIND("[",GL_Paste!$I18150)+1,FIND("]",GL_Paste!$I18150)-FIND("[",GL_Paste!$I18150)-1),"")))</f>
        <v/>
      </c>
      <c r="D18153">
        <f>IF(GL_Paste!$B18150="","",IFERROR(INDEX(DeptName,MATCH($C18153,DeptTag,0)),"UNALLOCATED"))</f>
        <v/>
      </c>
      <c r="E18153">
        <f>IF(GL_Paste!$B18150="","",IFERROR(INDEX(AcctCat,MATCH(GL_Paste!$B18150&amp;"",AcctCode,0)),"UNKNOWN"))</f>
        <v/>
      </c>
      <c r="F18153">
        <f>IF(GL_Paste!$B18150="","",IFERROR(INDEX(AcctSub,MATCH(GL_Paste!$B18150&amp;"",AcctCode,0)),"UNKNOWN"))</f>
        <v/>
      </c>
    </row>
    <row r="18154">
      <c r="A18154" s="40">
        <f>IF(GL_Paste!$B18151="","",N(GL_Paste!$H18151)-N(GL_Paste!$G18151))</f>
        <v/>
      </c>
      <c r="B18154" s="43">
        <f>IF(GL_Paste!$B18151="","",DATE(YEAR(GL_Paste!$E18151),MONTH(GL_Paste!$E18151),1))</f>
        <v/>
      </c>
      <c r="C18154">
        <f>IF(GL_Paste!$B18151="","",IF(TRIM(GL_Paste!$M18151)&lt;&gt;"",TRIM(GL_Paste!$M18151),IFERROR(MID(GL_Paste!$I18151,FIND("[",GL_Paste!$I18151)+1,FIND("]",GL_Paste!$I18151)-FIND("[",GL_Paste!$I18151)-1),"")))</f>
        <v/>
      </c>
      <c r="D18154">
        <f>IF(GL_Paste!$B18151="","",IFERROR(INDEX(DeptName,MATCH($C18154,DeptTag,0)),"UNALLOCATED"))</f>
        <v/>
      </c>
      <c r="E18154">
        <f>IF(GL_Paste!$B18151="","",IFERROR(INDEX(AcctCat,MATCH(GL_Paste!$B18151&amp;"",AcctCode,0)),"UNKNOWN"))</f>
        <v/>
      </c>
      <c r="F18154">
        <f>IF(GL_Paste!$B18151="","",IFERROR(INDEX(AcctSub,MATCH(GL_Paste!$B18151&amp;"",AcctCode,0)),"UNKNOWN"))</f>
        <v/>
      </c>
    </row>
    <row r="18155">
      <c r="A18155" s="40">
        <f>IF(GL_Paste!$B18152="","",N(GL_Paste!$H18152)-N(GL_Paste!$G18152))</f>
        <v/>
      </c>
      <c r="B18155" s="43">
        <f>IF(GL_Paste!$B18152="","",DATE(YEAR(GL_Paste!$E18152),MONTH(GL_Paste!$E18152),1))</f>
        <v/>
      </c>
      <c r="C18155">
        <f>IF(GL_Paste!$B18152="","",IF(TRIM(GL_Paste!$M18152)&lt;&gt;"",TRIM(GL_Paste!$M18152),IFERROR(MID(GL_Paste!$I18152,FIND("[",GL_Paste!$I18152)+1,FIND("]",GL_Paste!$I18152)-FIND("[",GL_Paste!$I18152)-1),"")))</f>
        <v/>
      </c>
      <c r="D18155">
        <f>IF(GL_Paste!$B18152="","",IFERROR(INDEX(DeptName,MATCH($C18155,DeptTag,0)),"UNALLOCATED"))</f>
        <v/>
      </c>
      <c r="E18155">
        <f>IF(GL_Paste!$B18152="","",IFERROR(INDEX(AcctCat,MATCH(GL_Paste!$B18152&amp;"",AcctCode,0)),"UNKNOWN"))</f>
        <v/>
      </c>
      <c r="F18155">
        <f>IF(GL_Paste!$B18152="","",IFERROR(INDEX(AcctSub,MATCH(GL_Paste!$B18152&amp;"",AcctCode,0)),"UNKNOWN"))</f>
        <v/>
      </c>
    </row>
    <row r="18156">
      <c r="A18156" s="40">
        <f>IF(GL_Paste!$B18153="","",N(GL_Paste!$H18153)-N(GL_Paste!$G18153))</f>
        <v/>
      </c>
      <c r="B18156" s="43">
        <f>IF(GL_Paste!$B18153="","",DATE(YEAR(GL_Paste!$E18153),MONTH(GL_Paste!$E18153),1))</f>
        <v/>
      </c>
      <c r="C18156">
        <f>IF(GL_Paste!$B18153="","",IF(TRIM(GL_Paste!$M18153)&lt;&gt;"",TRIM(GL_Paste!$M18153),IFERROR(MID(GL_Paste!$I18153,FIND("[",GL_Paste!$I18153)+1,FIND("]",GL_Paste!$I18153)-FIND("[",GL_Paste!$I18153)-1),"")))</f>
        <v/>
      </c>
      <c r="D18156">
        <f>IF(GL_Paste!$B18153="","",IFERROR(INDEX(DeptName,MATCH($C18156,DeptTag,0)),"UNALLOCATED"))</f>
        <v/>
      </c>
      <c r="E18156">
        <f>IF(GL_Paste!$B18153="","",IFERROR(INDEX(AcctCat,MATCH(GL_Paste!$B18153&amp;"",AcctCode,0)),"UNKNOWN"))</f>
        <v/>
      </c>
      <c r="F18156">
        <f>IF(GL_Paste!$B18153="","",IFERROR(INDEX(AcctSub,MATCH(GL_Paste!$B18153&amp;"",AcctCode,0)),"UNKNOWN"))</f>
        <v/>
      </c>
    </row>
    <row r="18157">
      <c r="A18157" s="40">
        <f>IF(GL_Paste!$B18154="","",N(GL_Paste!$H18154)-N(GL_Paste!$G18154))</f>
        <v/>
      </c>
      <c r="B18157" s="43">
        <f>IF(GL_Paste!$B18154="","",DATE(YEAR(GL_Paste!$E18154),MONTH(GL_Paste!$E18154),1))</f>
        <v/>
      </c>
      <c r="C18157">
        <f>IF(GL_Paste!$B18154="","",IF(TRIM(GL_Paste!$M18154)&lt;&gt;"",TRIM(GL_Paste!$M18154),IFERROR(MID(GL_Paste!$I18154,FIND("[",GL_Paste!$I18154)+1,FIND("]",GL_Paste!$I18154)-FIND("[",GL_Paste!$I18154)-1),"")))</f>
        <v/>
      </c>
      <c r="D18157">
        <f>IF(GL_Paste!$B18154="","",IFERROR(INDEX(DeptName,MATCH($C18157,DeptTag,0)),"UNALLOCATED"))</f>
        <v/>
      </c>
      <c r="E18157">
        <f>IF(GL_Paste!$B18154="","",IFERROR(INDEX(AcctCat,MATCH(GL_Paste!$B18154&amp;"",AcctCode,0)),"UNKNOWN"))</f>
        <v/>
      </c>
      <c r="F18157">
        <f>IF(GL_Paste!$B18154="","",IFERROR(INDEX(AcctSub,MATCH(GL_Paste!$B18154&amp;"",AcctCode,0)),"UNKNOWN"))</f>
        <v/>
      </c>
    </row>
    <row r="18158">
      <c r="A18158" s="40">
        <f>IF(GL_Paste!$B18155="","",N(GL_Paste!$H18155)-N(GL_Paste!$G18155))</f>
        <v/>
      </c>
      <c r="B18158" s="43">
        <f>IF(GL_Paste!$B18155="","",DATE(YEAR(GL_Paste!$E18155),MONTH(GL_Paste!$E18155),1))</f>
        <v/>
      </c>
      <c r="C18158">
        <f>IF(GL_Paste!$B18155="","",IF(TRIM(GL_Paste!$M18155)&lt;&gt;"",TRIM(GL_Paste!$M18155),IFERROR(MID(GL_Paste!$I18155,FIND("[",GL_Paste!$I18155)+1,FIND("]",GL_Paste!$I18155)-FIND("[",GL_Paste!$I18155)-1),"")))</f>
        <v/>
      </c>
      <c r="D18158">
        <f>IF(GL_Paste!$B18155="","",IFERROR(INDEX(DeptName,MATCH($C18158,DeptTag,0)),"UNALLOCATED"))</f>
        <v/>
      </c>
      <c r="E18158">
        <f>IF(GL_Paste!$B18155="","",IFERROR(INDEX(AcctCat,MATCH(GL_Paste!$B18155&amp;"",AcctCode,0)),"UNKNOWN"))</f>
        <v/>
      </c>
      <c r="F18158">
        <f>IF(GL_Paste!$B18155="","",IFERROR(INDEX(AcctSub,MATCH(GL_Paste!$B18155&amp;"",AcctCode,0)),"UNKNOWN"))</f>
        <v/>
      </c>
    </row>
    <row r="18159">
      <c r="A18159" s="40">
        <f>IF(GL_Paste!$B18156="","",N(GL_Paste!$H18156)-N(GL_Paste!$G18156))</f>
        <v/>
      </c>
      <c r="B18159" s="43">
        <f>IF(GL_Paste!$B18156="","",DATE(YEAR(GL_Paste!$E18156),MONTH(GL_Paste!$E18156),1))</f>
        <v/>
      </c>
      <c r="C18159">
        <f>IF(GL_Paste!$B18156="","",IF(TRIM(GL_Paste!$M18156)&lt;&gt;"",TRIM(GL_Paste!$M18156),IFERROR(MID(GL_Paste!$I18156,FIND("[",GL_Paste!$I18156)+1,FIND("]",GL_Paste!$I18156)-FIND("[",GL_Paste!$I18156)-1),"")))</f>
        <v/>
      </c>
      <c r="D18159">
        <f>IF(GL_Paste!$B18156="","",IFERROR(INDEX(DeptName,MATCH($C18159,DeptTag,0)),"UNALLOCATED"))</f>
        <v/>
      </c>
      <c r="E18159">
        <f>IF(GL_Paste!$B18156="","",IFERROR(INDEX(AcctCat,MATCH(GL_Paste!$B18156&amp;"",AcctCode,0)),"UNKNOWN"))</f>
        <v/>
      </c>
      <c r="F18159">
        <f>IF(GL_Paste!$B18156="","",IFERROR(INDEX(AcctSub,MATCH(GL_Paste!$B18156&amp;"",AcctCode,0)),"UNKNOWN"))</f>
        <v/>
      </c>
    </row>
    <row r="18160">
      <c r="A18160" s="40">
        <f>IF(GL_Paste!$B18157="","",N(GL_Paste!$H18157)-N(GL_Paste!$G18157))</f>
        <v/>
      </c>
      <c r="B18160" s="43">
        <f>IF(GL_Paste!$B18157="","",DATE(YEAR(GL_Paste!$E18157),MONTH(GL_Paste!$E18157),1))</f>
        <v/>
      </c>
      <c r="C18160">
        <f>IF(GL_Paste!$B18157="","",IF(TRIM(GL_Paste!$M18157)&lt;&gt;"",TRIM(GL_Paste!$M18157),IFERROR(MID(GL_Paste!$I18157,FIND("[",GL_Paste!$I18157)+1,FIND("]",GL_Paste!$I18157)-FIND("[",GL_Paste!$I18157)-1),"")))</f>
        <v/>
      </c>
      <c r="D18160">
        <f>IF(GL_Paste!$B18157="","",IFERROR(INDEX(DeptName,MATCH($C18160,DeptTag,0)),"UNALLOCATED"))</f>
        <v/>
      </c>
      <c r="E18160">
        <f>IF(GL_Paste!$B18157="","",IFERROR(INDEX(AcctCat,MATCH(GL_Paste!$B18157&amp;"",AcctCode,0)),"UNKNOWN"))</f>
        <v/>
      </c>
      <c r="F18160">
        <f>IF(GL_Paste!$B18157="","",IFERROR(INDEX(AcctSub,MATCH(GL_Paste!$B18157&amp;"",AcctCode,0)),"UNKNOWN"))</f>
        <v/>
      </c>
    </row>
    <row r="18161">
      <c r="A18161" s="40">
        <f>IF(GL_Paste!$B18158="","",N(GL_Paste!$H18158)-N(GL_Paste!$G18158))</f>
        <v/>
      </c>
      <c r="B18161" s="43">
        <f>IF(GL_Paste!$B18158="","",DATE(YEAR(GL_Paste!$E18158),MONTH(GL_Paste!$E18158),1))</f>
        <v/>
      </c>
      <c r="C18161">
        <f>IF(GL_Paste!$B18158="","",IF(TRIM(GL_Paste!$M18158)&lt;&gt;"",TRIM(GL_Paste!$M18158),IFERROR(MID(GL_Paste!$I18158,FIND("[",GL_Paste!$I18158)+1,FIND("]",GL_Paste!$I18158)-FIND("[",GL_Paste!$I18158)-1),"")))</f>
        <v/>
      </c>
      <c r="D18161">
        <f>IF(GL_Paste!$B18158="","",IFERROR(INDEX(DeptName,MATCH($C18161,DeptTag,0)),"UNALLOCATED"))</f>
        <v/>
      </c>
      <c r="E18161">
        <f>IF(GL_Paste!$B18158="","",IFERROR(INDEX(AcctCat,MATCH(GL_Paste!$B18158&amp;"",AcctCode,0)),"UNKNOWN"))</f>
        <v/>
      </c>
      <c r="F18161">
        <f>IF(GL_Paste!$B18158="","",IFERROR(INDEX(AcctSub,MATCH(GL_Paste!$B18158&amp;"",AcctCode,0)),"UNKNOWN"))</f>
        <v/>
      </c>
    </row>
    <row r="18162">
      <c r="A18162" s="40">
        <f>IF(GL_Paste!$B18159="","",N(GL_Paste!$H18159)-N(GL_Paste!$G18159))</f>
        <v/>
      </c>
      <c r="B18162" s="43">
        <f>IF(GL_Paste!$B18159="","",DATE(YEAR(GL_Paste!$E18159),MONTH(GL_Paste!$E18159),1))</f>
        <v/>
      </c>
      <c r="C18162">
        <f>IF(GL_Paste!$B18159="","",IF(TRIM(GL_Paste!$M18159)&lt;&gt;"",TRIM(GL_Paste!$M18159),IFERROR(MID(GL_Paste!$I18159,FIND("[",GL_Paste!$I18159)+1,FIND("]",GL_Paste!$I18159)-FIND("[",GL_Paste!$I18159)-1),"")))</f>
        <v/>
      </c>
      <c r="D18162">
        <f>IF(GL_Paste!$B18159="","",IFERROR(INDEX(DeptName,MATCH($C18162,DeptTag,0)),"UNALLOCATED"))</f>
        <v/>
      </c>
      <c r="E18162">
        <f>IF(GL_Paste!$B18159="","",IFERROR(INDEX(AcctCat,MATCH(GL_Paste!$B18159&amp;"",AcctCode,0)),"UNKNOWN"))</f>
        <v/>
      </c>
      <c r="F18162">
        <f>IF(GL_Paste!$B18159="","",IFERROR(INDEX(AcctSub,MATCH(GL_Paste!$B18159&amp;"",AcctCode,0)),"UNKNOWN"))</f>
        <v/>
      </c>
    </row>
    <row r="18163">
      <c r="A18163" s="40">
        <f>IF(GL_Paste!$B18160="","",N(GL_Paste!$H18160)-N(GL_Paste!$G18160))</f>
        <v/>
      </c>
      <c r="B18163" s="43">
        <f>IF(GL_Paste!$B18160="","",DATE(YEAR(GL_Paste!$E18160),MONTH(GL_Paste!$E18160),1))</f>
        <v/>
      </c>
      <c r="C18163">
        <f>IF(GL_Paste!$B18160="","",IF(TRIM(GL_Paste!$M18160)&lt;&gt;"",TRIM(GL_Paste!$M18160),IFERROR(MID(GL_Paste!$I18160,FIND("[",GL_Paste!$I18160)+1,FIND("]",GL_Paste!$I18160)-FIND("[",GL_Paste!$I18160)-1),"")))</f>
        <v/>
      </c>
      <c r="D18163">
        <f>IF(GL_Paste!$B18160="","",IFERROR(INDEX(DeptName,MATCH($C18163,DeptTag,0)),"UNALLOCATED"))</f>
        <v/>
      </c>
      <c r="E18163">
        <f>IF(GL_Paste!$B18160="","",IFERROR(INDEX(AcctCat,MATCH(GL_Paste!$B18160&amp;"",AcctCode,0)),"UNKNOWN"))</f>
        <v/>
      </c>
      <c r="F18163">
        <f>IF(GL_Paste!$B18160="","",IFERROR(INDEX(AcctSub,MATCH(GL_Paste!$B18160&amp;"",AcctCode,0)),"UNKNOWN"))</f>
        <v/>
      </c>
    </row>
    <row r="18164">
      <c r="A18164" s="40">
        <f>IF(GL_Paste!$B18161="","",N(GL_Paste!$H18161)-N(GL_Paste!$G18161))</f>
        <v/>
      </c>
      <c r="B18164" s="43">
        <f>IF(GL_Paste!$B18161="","",DATE(YEAR(GL_Paste!$E18161),MONTH(GL_Paste!$E18161),1))</f>
        <v/>
      </c>
      <c r="C18164">
        <f>IF(GL_Paste!$B18161="","",IF(TRIM(GL_Paste!$M18161)&lt;&gt;"",TRIM(GL_Paste!$M18161),IFERROR(MID(GL_Paste!$I18161,FIND("[",GL_Paste!$I18161)+1,FIND("]",GL_Paste!$I18161)-FIND("[",GL_Paste!$I18161)-1),"")))</f>
        <v/>
      </c>
      <c r="D18164">
        <f>IF(GL_Paste!$B18161="","",IFERROR(INDEX(DeptName,MATCH($C18164,DeptTag,0)),"UNALLOCATED"))</f>
        <v/>
      </c>
      <c r="E18164">
        <f>IF(GL_Paste!$B18161="","",IFERROR(INDEX(AcctCat,MATCH(GL_Paste!$B18161&amp;"",AcctCode,0)),"UNKNOWN"))</f>
        <v/>
      </c>
      <c r="F18164">
        <f>IF(GL_Paste!$B18161="","",IFERROR(INDEX(AcctSub,MATCH(GL_Paste!$B18161&amp;"",AcctCode,0)),"UNKNOWN"))</f>
        <v/>
      </c>
    </row>
    <row r="18165">
      <c r="A18165" s="40">
        <f>IF(GL_Paste!$B18162="","",N(GL_Paste!$H18162)-N(GL_Paste!$G18162))</f>
        <v/>
      </c>
      <c r="B18165" s="43">
        <f>IF(GL_Paste!$B18162="","",DATE(YEAR(GL_Paste!$E18162),MONTH(GL_Paste!$E18162),1))</f>
        <v/>
      </c>
      <c r="C18165">
        <f>IF(GL_Paste!$B18162="","",IF(TRIM(GL_Paste!$M18162)&lt;&gt;"",TRIM(GL_Paste!$M18162),IFERROR(MID(GL_Paste!$I18162,FIND("[",GL_Paste!$I18162)+1,FIND("]",GL_Paste!$I18162)-FIND("[",GL_Paste!$I18162)-1),"")))</f>
        <v/>
      </c>
      <c r="D18165">
        <f>IF(GL_Paste!$B18162="","",IFERROR(INDEX(DeptName,MATCH($C18165,DeptTag,0)),"UNALLOCATED"))</f>
        <v/>
      </c>
      <c r="E18165">
        <f>IF(GL_Paste!$B18162="","",IFERROR(INDEX(AcctCat,MATCH(GL_Paste!$B18162&amp;"",AcctCode,0)),"UNKNOWN"))</f>
        <v/>
      </c>
      <c r="F18165">
        <f>IF(GL_Paste!$B18162="","",IFERROR(INDEX(AcctSub,MATCH(GL_Paste!$B18162&amp;"",AcctCode,0)),"UNKNOWN"))</f>
        <v/>
      </c>
    </row>
    <row r="18166">
      <c r="A18166" s="40">
        <f>IF(GL_Paste!$B18163="","",N(GL_Paste!$H18163)-N(GL_Paste!$G18163))</f>
        <v/>
      </c>
      <c r="B18166" s="43">
        <f>IF(GL_Paste!$B18163="","",DATE(YEAR(GL_Paste!$E18163),MONTH(GL_Paste!$E18163),1))</f>
        <v/>
      </c>
      <c r="C18166">
        <f>IF(GL_Paste!$B18163="","",IF(TRIM(GL_Paste!$M18163)&lt;&gt;"",TRIM(GL_Paste!$M18163),IFERROR(MID(GL_Paste!$I18163,FIND("[",GL_Paste!$I18163)+1,FIND("]",GL_Paste!$I18163)-FIND("[",GL_Paste!$I18163)-1),"")))</f>
        <v/>
      </c>
      <c r="D18166">
        <f>IF(GL_Paste!$B18163="","",IFERROR(INDEX(DeptName,MATCH($C18166,DeptTag,0)),"UNALLOCATED"))</f>
        <v/>
      </c>
      <c r="E18166">
        <f>IF(GL_Paste!$B18163="","",IFERROR(INDEX(AcctCat,MATCH(GL_Paste!$B18163&amp;"",AcctCode,0)),"UNKNOWN"))</f>
        <v/>
      </c>
      <c r="F18166">
        <f>IF(GL_Paste!$B18163="","",IFERROR(INDEX(AcctSub,MATCH(GL_Paste!$B18163&amp;"",AcctCode,0)),"UNKNOWN"))</f>
        <v/>
      </c>
    </row>
    <row r="18167">
      <c r="A18167" s="40">
        <f>IF(GL_Paste!$B18164="","",N(GL_Paste!$H18164)-N(GL_Paste!$G18164))</f>
        <v/>
      </c>
      <c r="B18167" s="43">
        <f>IF(GL_Paste!$B18164="","",DATE(YEAR(GL_Paste!$E18164),MONTH(GL_Paste!$E18164),1))</f>
        <v/>
      </c>
      <c r="C18167">
        <f>IF(GL_Paste!$B18164="","",IF(TRIM(GL_Paste!$M18164)&lt;&gt;"",TRIM(GL_Paste!$M18164),IFERROR(MID(GL_Paste!$I18164,FIND("[",GL_Paste!$I18164)+1,FIND("]",GL_Paste!$I18164)-FIND("[",GL_Paste!$I18164)-1),"")))</f>
        <v/>
      </c>
      <c r="D18167">
        <f>IF(GL_Paste!$B18164="","",IFERROR(INDEX(DeptName,MATCH($C18167,DeptTag,0)),"UNALLOCATED"))</f>
        <v/>
      </c>
      <c r="E18167">
        <f>IF(GL_Paste!$B18164="","",IFERROR(INDEX(AcctCat,MATCH(GL_Paste!$B18164&amp;"",AcctCode,0)),"UNKNOWN"))</f>
        <v/>
      </c>
      <c r="F18167">
        <f>IF(GL_Paste!$B18164="","",IFERROR(INDEX(AcctSub,MATCH(GL_Paste!$B18164&amp;"",AcctCode,0)),"UNKNOWN"))</f>
        <v/>
      </c>
    </row>
    <row r="18168">
      <c r="A18168" s="40">
        <f>IF(GL_Paste!$B18165="","",N(GL_Paste!$H18165)-N(GL_Paste!$G18165))</f>
        <v/>
      </c>
      <c r="B18168" s="43">
        <f>IF(GL_Paste!$B18165="","",DATE(YEAR(GL_Paste!$E18165),MONTH(GL_Paste!$E18165),1))</f>
        <v/>
      </c>
      <c r="C18168">
        <f>IF(GL_Paste!$B18165="","",IF(TRIM(GL_Paste!$M18165)&lt;&gt;"",TRIM(GL_Paste!$M18165),IFERROR(MID(GL_Paste!$I18165,FIND("[",GL_Paste!$I18165)+1,FIND("]",GL_Paste!$I18165)-FIND("[",GL_Paste!$I18165)-1),"")))</f>
        <v/>
      </c>
      <c r="D18168">
        <f>IF(GL_Paste!$B18165="","",IFERROR(INDEX(DeptName,MATCH($C18168,DeptTag,0)),"UNALLOCATED"))</f>
        <v/>
      </c>
      <c r="E18168">
        <f>IF(GL_Paste!$B18165="","",IFERROR(INDEX(AcctCat,MATCH(GL_Paste!$B18165&amp;"",AcctCode,0)),"UNKNOWN"))</f>
        <v/>
      </c>
      <c r="F18168">
        <f>IF(GL_Paste!$B18165="","",IFERROR(INDEX(AcctSub,MATCH(GL_Paste!$B18165&amp;"",AcctCode,0)),"UNKNOWN"))</f>
        <v/>
      </c>
    </row>
    <row r="18169">
      <c r="A18169" s="40">
        <f>IF(GL_Paste!$B18166="","",N(GL_Paste!$H18166)-N(GL_Paste!$G18166))</f>
        <v/>
      </c>
      <c r="B18169" s="43">
        <f>IF(GL_Paste!$B18166="","",DATE(YEAR(GL_Paste!$E18166),MONTH(GL_Paste!$E18166),1))</f>
        <v/>
      </c>
      <c r="C18169">
        <f>IF(GL_Paste!$B18166="","",IF(TRIM(GL_Paste!$M18166)&lt;&gt;"",TRIM(GL_Paste!$M18166),IFERROR(MID(GL_Paste!$I18166,FIND("[",GL_Paste!$I18166)+1,FIND("]",GL_Paste!$I18166)-FIND("[",GL_Paste!$I18166)-1),"")))</f>
        <v/>
      </c>
      <c r="D18169">
        <f>IF(GL_Paste!$B18166="","",IFERROR(INDEX(DeptName,MATCH($C18169,DeptTag,0)),"UNALLOCATED"))</f>
        <v/>
      </c>
      <c r="E18169">
        <f>IF(GL_Paste!$B18166="","",IFERROR(INDEX(AcctCat,MATCH(GL_Paste!$B18166&amp;"",AcctCode,0)),"UNKNOWN"))</f>
        <v/>
      </c>
      <c r="F18169">
        <f>IF(GL_Paste!$B18166="","",IFERROR(INDEX(AcctSub,MATCH(GL_Paste!$B18166&amp;"",AcctCode,0)),"UNKNOWN"))</f>
        <v/>
      </c>
    </row>
    <row r="18170">
      <c r="A18170" s="40">
        <f>IF(GL_Paste!$B18167="","",N(GL_Paste!$H18167)-N(GL_Paste!$G18167))</f>
        <v/>
      </c>
      <c r="B18170" s="43">
        <f>IF(GL_Paste!$B18167="","",DATE(YEAR(GL_Paste!$E18167),MONTH(GL_Paste!$E18167),1))</f>
        <v/>
      </c>
      <c r="C18170">
        <f>IF(GL_Paste!$B18167="","",IF(TRIM(GL_Paste!$M18167)&lt;&gt;"",TRIM(GL_Paste!$M18167),IFERROR(MID(GL_Paste!$I18167,FIND("[",GL_Paste!$I18167)+1,FIND("]",GL_Paste!$I18167)-FIND("[",GL_Paste!$I18167)-1),"")))</f>
        <v/>
      </c>
      <c r="D18170">
        <f>IF(GL_Paste!$B18167="","",IFERROR(INDEX(DeptName,MATCH($C18170,DeptTag,0)),"UNALLOCATED"))</f>
        <v/>
      </c>
      <c r="E18170">
        <f>IF(GL_Paste!$B18167="","",IFERROR(INDEX(AcctCat,MATCH(GL_Paste!$B18167&amp;"",AcctCode,0)),"UNKNOWN"))</f>
        <v/>
      </c>
      <c r="F18170">
        <f>IF(GL_Paste!$B18167="","",IFERROR(INDEX(AcctSub,MATCH(GL_Paste!$B18167&amp;"",AcctCode,0)),"UNKNOWN"))</f>
        <v/>
      </c>
    </row>
    <row r="18171">
      <c r="A18171" s="40">
        <f>IF(GL_Paste!$B18168="","",N(GL_Paste!$H18168)-N(GL_Paste!$G18168))</f>
        <v/>
      </c>
      <c r="B18171" s="43">
        <f>IF(GL_Paste!$B18168="","",DATE(YEAR(GL_Paste!$E18168),MONTH(GL_Paste!$E18168),1))</f>
        <v/>
      </c>
      <c r="C18171">
        <f>IF(GL_Paste!$B18168="","",IF(TRIM(GL_Paste!$M18168)&lt;&gt;"",TRIM(GL_Paste!$M18168),IFERROR(MID(GL_Paste!$I18168,FIND("[",GL_Paste!$I18168)+1,FIND("]",GL_Paste!$I18168)-FIND("[",GL_Paste!$I18168)-1),"")))</f>
        <v/>
      </c>
      <c r="D18171">
        <f>IF(GL_Paste!$B18168="","",IFERROR(INDEX(DeptName,MATCH($C18171,DeptTag,0)),"UNALLOCATED"))</f>
        <v/>
      </c>
      <c r="E18171">
        <f>IF(GL_Paste!$B18168="","",IFERROR(INDEX(AcctCat,MATCH(GL_Paste!$B18168&amp;"",AcctCode,0)),"UNKNOWN"))</f>
        <v/>
      </c>
      <c r="F18171">
        <f>IF(GL_Paste!$B18168="","",IFERROR(INDEX(AcctSub,MATCH(GL_Paste!$B18168&amp;"",AcctCode,0)),"UNKNOWN"))</f>
        <v/>
      </c>
    </row>
    <row r="18172">
      <c r="A18172" s="40">
        <f>IF(GL_Paste!$B18169="","",N(GL_Paste!$H18169)-N(GL_Paste!$G18169))</f>
        <v/>
      </c>
      <c r="B18172" s="43">
        <f>IF(GL_Paste!$B18169="","",DATE(YEAR(GL_Paste!$E18169),MONTH(GL_Paste!$E18169),1))</f>
        <v/>
      </c>
      <c r="C18172">
        <f>IF(GL_Paste!$B18169="","",IF(TRIM(GL_Paste!$M18169)&lt;&gt;"",TRIM(GL_Paste!$M18169),IFERROR(MID(GL_Paste!$I18169,FIND("[",GL_Paste!$I18169)+1,FIND("]",GL_Paste!$I18169)-FIND("[",GL_Paste!$I18169)-1),"")))</f>
        <v/>
      </c>
      <c r="D18172">
        <f>IF(GL_Paste!$B18169="","",IFERROR(INDEX(DeptName,MATCH($C18172,DeptTag,0)),"UNALLOCATED"))</f>
        <v/>
      </c>
      <c r="E18172">
        <f>IF(GL_Paste!$B18169="","",IFERROR(INDEX(AcctCat,MATCH(GL_Paste!$B18169&amp;"",AcctCode,0)),"UNKNOWN"))</f>
        <v/>
      </c>
      <c r="F18172">
        <f>IF(GL_Paste!$B18169="","",IFERROR(INDEX(AcctSub,MATCH(GL_Paste!$B18169&amp;"",AcctCode,0)),"UNKNOWN"))</f>
        <v/>
      </c>
    </row>
    <row r="18173">
      <c r="A18173" s="40">
        <f>IF(GL_Paste!$B18170="","",N(GL_Paste!$H18170)-N(GL_Paste!$G18170))</f>
        <v/>
      </c>
      <c r="B18173" s="43">
        <f>IF(GL_Paste!$B18170="","",DATE(YEAR(GL_Paste!$E18170),MONTH(GL_Paste!$E18170),1))</f>
        <v/>
      </c>
      <c r="C18173">
        <f>IF(GL_Paste!$B18170="","",IF(TRIM(GL_Paste!$M18170)&lt;&gt;"",TRIM(GL_Paste!$M18170),IFERROR(MID(GL_Paste!$I18170,FIND("[",GL_Paste!$I18170)+1,FIND("]",GL_Paste!$I18170)-FIND("[",GL_Paste!$I18170)-1),"")))</f>
        <v/>
      </c>
      <c r="D18173">
        <f>IF(GL_Paste!$B18170="","",IFERROR(INDEX(DeptName,MATCH($C18173,DeptTag,0)),"UNALLOCATED"))</f>
        <v/>
      </c>
      <c r="E18173">
        <f>IF(GL_Paste!$B18170="","",IFERROR(INDEX(AcctCat,MATCH(GL_Paste!$B18170&amp;"",AcctCode,0)),"UNKNOWN"))</f>
        <v/>
      </c>
      <c r="F18173">
        <f>IF(GL_Paste!$B18170="","",IFERROR(INDEX(AcctSub,MATCH(GL_Paste!$B18170&amp;"",AcctCode,0)),"UNKNOWN"))</f>
        <v/>
      </c>
    </row>
    <row r="18174">
      <c r="A18174" s="40">
        <f>IF(GL_Paste!$B18171="","",N(GL_Paste!$H18171)-N(GL_Paste!$G18171))</f>
        <v/>
      </c>
      <c r="B18174" s="43">
        <f>IF(GL_Paste!$B18171="","",DATE(YEAR(GL_Paste!$E18171),MONTH(GL_Paste!$E18171),1))</f>
        <v/>
      </c>
      <c r="C18174">
        <f>IF(GL_Paste!$B18171="","",IF(TRIM(GL_Paste!$M18171)&lt;&gt;"",TRIM(GL_Paste!$M18171),IFERROR(MID(GL_Paste!$I18171,FIND("[",GL_Paste!$I18171)+1,FIND("]",GL_Paste!$I18171)-FIND("[",GL_Paste!$I18171)-1),"")))</f>
        <v/>
      </c>
      <c r="D18174">
        <f>IF(GL_Paste!$B18171="","",IFERROR(INDEX(DeptName,MATCH($C18174,DeptTag,0)),"UNALLOCATED"))</f>
        <v/>
      </c>
      <c r="E18174">
        <f>IF(GL_Paste!$B18171="","",IFERROR(INDEX(AcctCat,MATCH(GL_Paste!$B18171&amp;"",AcctCode,0)),"UNKNOWN"))</f>
        <v/>
      </c>
      <c r="F18174">
        <f>IF(GL_Paste!$B18171="","",IFERROR(INDEX(AcctSub,MATCH(GL_Paste!$B18171&amp;"",AcctCode,0)),"UNKNOWN"))</f>
        <v/>
      </c>
    </row>
    <row r="18175">
      <c r="A18175" s="40">
        <f>IF(GL_Paste!$B18172="","",N(GL_Paste!$H18172)-N(GL_Paste!$G18172))</f>
        <v/>
      </c>
      <c r="B18175" s="43">
        <f>IF(GL_Paste!$B18172="","",DATE(YEAR(GL_Paste!$E18172),MONTH(GL_Paste!$E18172),1))</f>
        <v/>
      </c>
      <c r="C18175">
        <f>IF(GL_Paste!$B18172="","",IF(TRIM(GL_Paste!$M18172)&lt;&gt;"",TRIM(GL_Paste!$M18172),IFERROR(MID(GL_Paste!$I18172,FIND("[",GL_Paste!$I18172)+1,FIND("]",GL_Paste!$I18172)-FIND("[",GL_Paste!$I18172)-1),"")))</f>
        <v/>
      </c>
      <c r="D18175">
        <f>IF(GL_Paste!$B18172="","",IFERROR(INDEX(DeptName,MATCH($C18175,DeptTag,0)),"UNALLOCATED"))</f>
        <v/>
      </c>
      <c r="E18175">
        <f>IF(GL_Paste!$B18172="","",IFERROR(INDEX(AcctCat,MATCH(GL_Paste!$B18172&amp;"",AcctCode,0)),"UNKNOWN"))</f>
        <v/>
      </c>
      <c r="F18175">
        <f>IF(GL_Paste!$B18172="","",IFERROR(INDEX(AcctSub,MATCH(GL_Paste!$B18172&amp;"",AcctCode,0)),"UNKNOWN"))</f>
        <v/>
      </c>
    </row>
    <row r="18176">
      <c r="A18176" s="40">
        <f>IF(GL_Paste!$B18173="","",N(GL_Paste!$H18173)-N(GL_Paste!$G18173))</f>
        <v/>
      </c>
      <c r="B18176" s="43">
        <f>IF(GL_Paste!$B18173="","",DATE(YEAR(GL_Paste!$E18173),MONTH(GL_Paste!$E18173),1))</f>
        <v/>
      </c>
      <c r="C18176">
        <f>IF(GL_Paste!$B18173="","",IF(TRIM(GL_Paste!$M18173)&lt;&gt;"",TRIM(GL_Paste!$M18173),IFERROR(MID(GL_Paste!$I18173,FIND("[",GL_Paste!$I18173)+1,FIND("]",GL_Paste!$I18173)-FIND("[",GL_Paste!$I18173)-1),"")))</f>
        <v/>
      </c>
      <c r="D18176">
        <f>IF(GL_Paste!$B18173="","",IFERROR(INDEX(DeptName,MATCH($C18176,DeptTag,0)),"UNALLOCATED"))</f>
        <v/>
      </c>
      <c r="E18176">
        <f>IF(GL_Paste!$B18173="","",IFERROR(INDEX(AcctCat,MATCH(GL_Paste!$B18173&amp;"",AcctCode,0)),"UNKNOWN"))</f>
        <v/>
      </c>
      <c r="F18176">
        <f>IF(GL_Paste!$B18173="","",IFERROR(INDEX(AcctSub,MATCH(GL_Paste!$B18173&amp;"",AcctCode,0)),"UNKNOWN"))</f>
        <v/>
      </c>
    </row>
    <row r="18177">
      <c r="A18177" s="40">
        <f>IF(GL_Paste!$B18174="","",N(GL_Paste!$H18174)-N(GL_Paste!$G18174))</f>
        <v/>
      </c>
      <c r="B18177" s="43">
        <f>IF(GL_Paste!$B18174="","",DATE(YEAR(GL_Paste!$E18174),MONTH(GL_Paste!$E18174),1))</f>
        <v/>
      </c>
      <c r="C18177">
        <f>IF(GL_Paste!$B18174="","",IF(TRIM(GL_Paste!$M18174)&lt;&gt;"",TRIM(GL_Paste!$M18174),IFERROR(MID(GL_Paste!$I18174,FIND("[",GL_Paste!$I18174)+1,FIND("]",GL_Paste!$I18174)-FIND("[",GL_Paste!$I18174)-1),"")))</f>
        <v/>
      </c>
      <c r="D18177">
        <f>IF(GL_Paste!$B18174="","",IFERROR(INDEX(DeptName,MATCH($C18177,DeptTag,0)),"UNALLOCATED"))</f>
        <v/>
      </c>
      <c r="E18177">
        <f>IF(GL_Paste!$B18174="","",IFERROR(INDEX(AcctCat,MATCH(GL_Paste!$B18174&amp;"",AcctCode,0)),"UNKNOWN"))</f>
        <v/>
      </c>
      <c r="F18177">
        <f>IF(GL_Paste!$B18174="","",IFERROR(INDEX(AcctSub,MATCH(GL_Paste!$B18174&amp;"",AcctCode,0)),"UNKNOWN"))</f>
        <v/>
      </c>
    </row>
    <row r="18178">
      <c r="A18178" s="40">
        <f>IF(GL_Paste!$B18175="","",N(GL_Paste!$H18175)-N(GL_Paste!$G18175))</f>
        <v/>
      </c>
      <c r="B18178" s="43">
        <f>IF(GL_Paste!$B18175="","",DATE(YEAR(GL_Paste!$E18175),MONTH(GL_Paste!$E18175),1))</f>
        <v/>
      </c>
      <c r="C18178">
        <f>IF(GL_Paste!$B18175="","",IF(TRIM(GL_Paste!$M18175)&lt;&gt;"",TRIM(GL_Paste!$M18175),IFERROR(MID(GL_Paste!$I18175,FIND("[",GL_Paste!$I18175)+1,FIND("]",GL_Paste!$I18175)-FIND("[",GL_Paste!$I18175)-1),"")))</f>
        <v/>
      </c>
      <c r="D18178">
        <f>IF(GL_Paste!$B18175="","",IFERROR(INDEX(DeptName,MATCH($C18178,DeptTag,0)),"UNALLOCATED"))</f>
        <v/>
      </c>
      <c r="E18178">
        <f>IF(GL_Paste!$B18175="","",IFERROR(INDEX(AcctCat,MATCH(GL_Paste!$B18175&amp;"",AcctCode,0)),"UNKNOWN"))</f>
        <v/>
      </c>
      <c r="F18178">
        <f>IF(GL_Paste!$B18175="","",IFERROR(INDEX(AcctSub,MATCH(GL_Paste!$B18175&amp;"",AcctCode,0)),"UNKNOWN"))</f>
        <v/>
      </c>
    </row>
    <row r="18179">
      <c r="A18179" s="40">
        <f>IF(GL_Paste!$B18176="","",N(GL_Paste!$H18176)-N(GL_Paste!$G18176))</f>
        <v/>
      </c>
      <c r="B18179" s="43">
        <f>IF(GL_Paste!$B18176="","",DATE(YEAR(GL_Paste!$E18176),MONTH(GL_Paste!$E18176),1))</f>
        <v/>
      </c>
      <c r="C18179">
        <f>IF(GL_Paste!$B18176="","",IF(TRIM(GL_Paste!$M18176)&lt;&gt;"",TRIM(GL_Paste!$M18176),IFERROR(MID(GL_Paste!$I18176,FIND("[",GL_Paste!$I18176)+1,FIND("]",GL_Paste!$I18176)-FIND("[",GL_Paste!$I18176)-1),"")))</f>
        <v/>
      </c>
      <c r="D18179">
        <f>IF(GL_Paste!$B18176="","",IFERROR(INDEX(DeptName,MATCH($C18179,DeptTag,0)),"UNALLOCATED"))</f>
        <v/>
      </c>
      <c r="E18179">
        <f>IF(GL_Paste!$B18176="","",IFERROR(INDEX(AcctCat,MATCH(GL_Paste!$B18176&amp;"",AcctCode,0)),"UNKNOWN"))</f>
        <v/>
      </c>
      <c r="F18179">
        <f>IF(GL_Paste!$B18176="","",IFERROR(INDEX(AcctSub,MATCH(GL_Paste!$B18176&amp;"",AcctCode,0)),"UNKNOWN"))</f>
        <v/>
      </c>
    </row>
    <row r="18180">
      <c r="A18180" s="40">
        <f>IF(GL_Paste!$B18177="","",N(GL_Paste!$H18177)-N(GL_Paste!$G18177))</f>
        <v/>
      </c>
      <c r="B18180" s="43">
        <f>IF(GL_Paste!$B18177="","",DATE(YEAR(GL_Paste!$E18177),MONTH(GL_Paste!$E18177),1))</f>
        <v/>
      </c>
      <c r="C18180">
        <f>IF(GL_Paste!$B18177="","",IF(TRIM(GL_Paste!$M18177)&lt;&gt;"",TRIM(GL_Paste!$M18177),IFERROR(MID(GL_Paste!$I18177,FIND("[",GL_Paste!$I18177)+1,FIND("]",GL_Paste!$I18177)-FIND("[",GL_Paste!$I18177)-1),"")))</f>
        <v/>
      </c>
      <c r="D18180">
        <f>IF(GL_Paste!$B18177="","",IFERROR(INDEX(DeptName,MATCH($C18180,DeptTag,0)),"UNALLOCATED"))</f>
        <v/>
      </c>
      <c r="E18180">
        <f>IF(GL_Paste!$B18177="","",IFERROR(INDEX(AcctCat,MATCH(GL_Paste!$B18177&amp;"",AcctCode,0)),"UNKNOWN"))</f>
        <v/>
      </c>
      <c r="F18180">
        <f>IF(GL_Paste!$B18177="","",IFERROR(INDEX(AcctSub,MATCH(GL_Paste!$B18177&amp;"",AcctCode,0)),"UNKNOWN"))</f>
        <v/>
      </c>
    </row>
    <row r="18181">
      <c r="A18181" s="40">
        <f>IF(GL_Paste!$B18178="","",N(GL_Paste!$H18178)-N(GL_Paste!$G18178))</f>
        <v/>
      </c>
      <c r="B18181" s="43">
        <f>IF(GL_Paste!$B18178="","",DATE(YEAR(GL_Paste!$E18178),MONTH(GL_Paste!$E18178),1))</f>
        <v/>
      </c>
      <c r="C18181">
        <f>IF(GL_Paste!$B18178="","",IF(TRIM(GL_Paste!$M18178)&lt;&gt;"",TRIM(GL_Paste!$M18178),IFERROR(MID(GL_Paste!$I18178,FIND("[",GL_Paste!$I18178)+1,FIND("]",GL_Paste!$I18178)-FIND("[",GL_Paste!$I18178)-1),"")))</f>
        <v/>
      </c>
      <c r="D18181">
        <f>IF(GL_Paste!$B18178="","",IFERROR(INDEX(DeptName,MATCH($C18181,DeptTag,0)),"UNALLOCATED"))</f>
        <v/>
      </c>
      <c r="E18181">
        <f>IF(GL_Paste!$B18178="","",IFERROR(INDEX(AcctCat,MATCH(GL_Paste!$B18178&amp;"",AcctCode,0)),"UNKNOWN"))</f>
        <v/>
      </c>
      <c r="F18181">
        <f>IF(GL_Paste!$B18178="","",IFERROR(INDEX(AcctSub,MATCH(GL_Paste!$B18178&amp;"",AcctCode,0)),"UNKNOWN"))</f>
        <v/>
      </c>
    </row>
    <row r="18182">
      <c r="A18182" s="40">
        <f>IF(GL_Paste!$B18179="","",N(GL_Paste!$H18179)-N(GL_Paste!$G18179))</f>
        <v/>
      </c>
      <c r="B18182" s="43">
        <f>IF(GL_Paste!$B18179="","",DATE(YEAR(GL_Paste!$E18179),MONTH(GL_Paste!$E18179),1))</f>
        <v/>
      </c>
      <c r="C18182">
        <f>IF(GL_Paste!$B18179="","",IF(TRIM(GL_Paste!$M18179)&lt;&gt;"",TRIM(GL_Paste!$M18179),IFERROR(MID(GL_Paste!$I18179,FIND("[",GL_Paste!$I18179)+1,FIND("]",GL_Paste!$I18179)-FIND("[",GL_Paste!$I18179)-1),"")))</f>
        <v/>
      </c>
      <c r="D18182">
        <f>IF(GL_Paste!$B18179="","",IFERROR(INDEX(DeptName,MATCH($C18182,DeptTag,0)),"UNALLOCATED"))</f>
        <v/>
      </c>
      <c r="E18182">
        <f>IF(GL_Paste!$B18179="","",IFERROR(INDEX(AcctCat,MATCH(GL_Paste!$B18179&amp;"",AcctCode,0)),"UNKNOWN"))</f>
        <v/>
      </c>
      <c r="F18182">
        <f>IF(GL_Paste!$B18179="","",IFERROR(INDEX(AcctSub,MATCH(GL_Paste!$B18179&amp;"",AcctCode,0)),"UNKNOWN"))</f>
        <v/>
      </c>
    </row>
    <row r="18183">
      <c r="A18183" s="40">
        <f>IF(GL_Paste!$B18180="","",N(GL_Paste!$H18180)-N(GL_Paste!$G18180))</f>
        <v/>
      </c>
      <c r="B18183" s="43">
        <f>IF(GL_Paste!$B18180="","",DATE(YEAR(GL_Paste!$E18180),MONTH(GL_Paste!$E18180),1))</f>
        <v/>
      </c>
      <c r="C18183">
        <f>IF(GL_Paste!$B18180="","",IF(TRIM(GL_Paste!$M18180)&lt;&gt;"",TRIM(GL_Paste!$M18180),IFERROR(MID(GL_Paste!$I18180,FIND("[",GL_Paste!$I18180)+1,FIND("]",GL_Paste!$I18180)-FIND("[",GL_Paste!$I18180)-1),"")))</f>
        <v/>
      </c>
      <c r="D18183">
        <f>IF(GL_Paste!$B18180="","",IFERROR(INDEX(DeptName,MATCH($C18183,DeptTag,0)),"UNALLOCATED"))</f>
        <v/>
      </c>
      <c r="E18183">
        <f>IF(GL_Paste!$B18180="","",IFERROR(INDEX(AcctCat,MATCH(GL_Paste!$B18180&amp;"",AcctCode,0)),"UNKNOWN"))</f>
        <v/>
      </c>
      <c r="F18183">
        <f>IF(GL_Paste!$B18180="","",IFERROR(INDEX(AcctSub,MATCH(GL_Paste!$B18180&amp;"",AcctCode,0)),"UNKNOWN"))</f>
        <v/>
      </c>
    </row>
    <row r="18184">
      <c r="A18184" s="40">
        <f>IF(GL_Paste!$B18181="","",N(GL_Paste!$H18181)-N(GL_Paste!$G18181))</f>
        <v/>
      </c>
      <c r="B18184" s="43">
        <f>IF(GL_Paste!$B18181="","",DATE(YEAR(GL_Paste!$E18181),MONTH(GL_Paste!$E18181),1))</f>
        <v/>
      </c>
      <c r="C18184">
        <f>IF(GL_Paste!$B18181="","",IF(TRIM(GL_Paste!$M18181)&lt;&gt;"",TRIM(GL_Paste!$M18181),IFERROR(MID(GL_Paste!$I18181,FIND("[",GL_Paste!$I18181)+1,FIND("]",GL_Paste!$I18181)-FIND("[",GL_Paste!$I18181)-1),"")))</f>
        <v/>
      </c>
      <c r="D18184">
        <f>IF(GL_Paste!$B18181="","",IFERROR(INDEX(DeptName,MATCH($C18184,DeptTag,0)),"UNALLOCATED"))</f>
        <v/>
      </c>
      <c r="E18184">
        <f>IF(GL_Paste!$B18181="","",IFERROR(INDEX(AcctCat,MATCH(GL_Paste!$B18181&amp;"",AcctCode,0)),"UNKNOWN"))</f>
        <v/>
      </c>
      <c r="F18184">
        <f>IF(GL_Paste!$B18181="","",IFERROR(INDEX(AcctSub,MATCH(GL_Paste!$B18181&amp;"",AcctCode,0)),"UNKNOWN"))</f>
        <v/>
      </c>
    </row>
    <row r="18185">
      <c r="A18185" s="40">
        <f>IF(GL_Paste!$B18182="","",N(GL_Paste!$H18182)-N(GL_Paste!$G18182))</f>
        <v/>
      </c>
      <c r="B18185" s="43">
        <f>IF(GL_Paste!$B18182="","",DATE(YEAR(GL_Paste!$E18182),MONTH(GL_Paste!$E18182),1))</f>
        <v/>
      </c>
      <c r="C18185">
        <f>IF(GL_Paste!$B18182="","",IF(TRIM(GL_Paste!$M18182)&lt;&gt;"",TRIM(GL_Paste!$M18182),IFERROR(MID(GL_Paste!$I18182,FIND("[",GL_Paste!$I18182)+1,FIND("]",GL_Paste!$I18182)-FIND("[",GL_Paste!$I18182)-1),"")))</f>
        <v/>
      </c>
      <c r="D18185">
        <f>IF(GL_Paste!$B18182="","",IFERROR(INDEX(DeptName,MATCH($C18185,DeptTag,0)),"UNALLOCATED"))</f>
        <v/>
      </c>
      <c r="E18185">
        <f>IF(GL_Paste!$B18182="","",IFERROR(INDEX(AcctCat,MATCH(GL_Paste!$B18182&amp;"",AcctCode,0)),"UNKNOWN"))</f>
        <v/>
      </c>
      <c r="F18185">
        <f>IF(GL_Paste!$B18182="","",IFERROR(INDEX(AcctSub,MATCH(GL_Paste!$B18182&amp;"",AcctCode,0)),"UNKNOWN"))</f>
        <v/>
      </c>
    </row>
    <row r="18186">
      <c r="A18186" s="40">
        <f>IF(GL_Paste!$B18183="","",N(GL_Paste!$H18183)-N(GL_Paste!$G18183))</f>
        <v/>
      </c>
      <c r="B18186" s="43">
        <f>IF(GL_Paste!$B18183="","",DATE(YEAR(GL_Paste!$E18183),MONTH(GL_Paste!$E18183),1))</f>
        <v/>
      </c>
      <c r="C18186">
        <f>IF(GL_Paste!$B18183="","",IF(TRIM(GL_Paste!$M18183)&lt;&gt;"",TRIM(GL_Paste!$M18183),IFERROR(MID(GL_Paste!$I18183,FIND("[",GL_Paste!$I18183)+1,FIND("]",GL_Paste!$I18183)-FIND("[",GL_Paste!$I18183)-1),"")))</f>
        <v/>
      </c>
      <c r="D18186">
        <f>IF(GL_Paste!$B18183="","",IFERROR(INDEX(DeptName,MATCH($C18186,DeptTag,0)),"UNALLOCATED"))</f>
        <v/>
      </c>
      <c r="E18186">
        <f>IF(GL_Paste!$B18183="","",IFERROR(INDEX(AcctCat,MATCH(GL_Paste!$B18183&amp;"",AcctCode,0)),"UNKNOWN"))</f>
        <v/>
      </c>
      <c r="F18186">
        <f>IF(GL_Paste!$B18183="","",IFERROR(INDEX(AcctSub,MATCH(GL_Paste!$B18183&amp;"",AcctCode,0)),"UNKNOWN"))</f>
        <v/>
      </c>
    </row>
    <row r="18187">
      <c r="A18187" s="40">
        <f>IF(GL_Paste!$B18184="","",N(GL_Paste!$H18184)-N(GL_Paste!$G18184))</f>
        <v/>
      </c>
      <c r="B18187" s="43">
        <f>IF(GL_Paste!$B18184="","",DATE(YEAR(GL_Paste!$E18184),MONTH(GL_Paste!$E18184),1))</f>
        <v/>
      </c>
      <c r="C18187">
        <f>IF(GL_Paste!$B18184="","",IF(TRIM(GL_Paste!$M18184)&lt;&gt;"",TRIM(GL_Paste!$M18184),IFERROR(MID(GL_Paste!$I18184,FIND("[",GL_Paste!$I18184)+1,FIND("]",GL_Paste!$I18184)-FIND("[",GL_Paste!$I18184)-1),"")))</f>
        <v/>
      </c>
      <c r="D18187">
        <f>IF(GL_Paste!$B18184="","",IFERROR(INDEX(DeptName,MATCH($C18187,DeptTag,0)),"UNALLOCATED"))</f>
        <v/>
      </c>
      <c r="E18187">
        <f>IF(GL_Paste!$B18184="","",IFERROR(INDEX(AcctCat,MATCH(GL_Paste!$B18184&amp;"",AcctCode,0)),"UNKNOWN"))</f>
        <v/>
      </c>
      <c r="F18187">
        <f>IF(GL_Paste!$B18184="","",IFERROR(INDEX(AcctSub,MATCH(GL_Paste!$B18184&amp;"",AcctCode,0)),"UNKNOWN"))</f>
        <v/>
      </c>
    </row>
    <row r="18188">
      <c r="A18188" s="40">
        <f>IF(GL_Paste!$B18185="","",N(GL_Paste!$H18185)-N(GL_Paste!$G18185))</f>
        <v/>
      </c>
      <c r="B18188" s="43">
        <f>IF(GL_Paste!$B18185="","",DATE(YEAR(GL_Paste!$E18185),MONTH(GL_Paste!$E18185),1))</f>
        <v/>
      </c>
      <c r="C18188">
        <f>IF(GL_Paste!$B18185="","",IF(TRIM(GL_Paste!$M18185)&lt;&gt;"",TRIM(GL_Paste!$M18185),IFERROR(MID(GL_Paste!$I18185,FIND("[",GL_Paste!$I18185)+1,FIND("]",GL_Paste!$I18185)-FIND("[",GL_Paste!$I18185)-1),"")))</f>
        <v/>
      </c>
      <c r="D18188">
        <f>IF(GL_Paste!$B18185="","",IFERROR(INDEX(DeptName,MATCH($C18188,DeptTag,0)),"UNALLOCATED"))</f>
        <v/>
      </c>
      <c r="E18188">
        <f>IF(GL_Paste!$B18185="","",IFERROR(INDEX(AcctCat,MATCH(GL_Paste!$B18185&amp;"",AcctCode,0)),"UNKNOWN"))</f>
        <v/>
      </c>
      <c r="F18188">
        <f>IF(GL_Paste!$B18185="","",IFERROR(INDEX(AcctSub,MATCH(GL_Paste!$B18185&amp;"",AcctCode,0)),"UNKNOWN"))</f>
        <v/>
      </c>
    </row>
    <row r="18189">
      <c r="A18189" s="40">
        <f>IF(GL_Paste!$B18186="","",N(GL_Paste!$H18186)-N(GL_Paste!$G18186))</f>
        <v/>
      </c>
      <c r="B18189" s="43">
        <f>IF(GL_Paste!$B18186="","",DATE(YEAR(GL_Paste!$E18186),MONTH(GL_Paste!$E18186),1))</f>
        <v/>
      </c>
      <c r="C18189">
        <f>IF(GL_Paste!$B18186="","",IF(TRIM(GL_Paste!$M18186)&lt;&gt;"",TRIM(GL_Paste!$M18186),IFERROR(MID(GL_Paste!$I18186,FIND("[",GL_Paste!$I18186)+1,FIND("]",GL_Paste!$I18186)-FIND("[",GL_Paste!$I18186)-1),"")))</f>
        <v/>
      </c>
      <c r="D18189">
        <f>IF(GL_Paste!$B18186="","",IFERROR(INDEX(DeptName,MATCH($C18189,DeptTag,0)),"UNALLOCATED"))</f>
        <v/>
      </c>
      <c r="E18189">
        <f>IF(GL_Paste!$B18186="","",IFERROR(INDEX(AcctCat,MATCH(GL_Paste!$B18186&amp;"",AcctCode,0)),"UNKNOWN"))</f>
        <v/>
      </c>
      <c r="F18189">
        <f>IF(GL_Paste!$B18186="","",IFERROR(INDEX(AcctSub,MATCH(GL_Paste!$B18186&amp;"",AcctCode,0)),"UNKNOWN"))</f>
        <v/>
      </c>
    </row>
    <row r="18190">
      <c r="A18190" s="40">
        <f>IF(GL_Paste!$B18187="","",N(GL_Paste!$H18187)-N(GL_Paste!$G18187))</f>
        <v/>
      </c>
      <c r="B18190" s="43">
        <f>IF(GL_Paste!$B18187="","",DATE(YEAR(GL_Paste!$E18187),MONTH(GL_Paste!$E18187),1))</f>
        <v/>
      </c>
      <c r="C18190">
        <f>IF(GL_Paste!$B18187="","",IF(TRIM(GL_Paste!$M18187)&lt;&gt;"",TRIM(GL_Paste!$M18187),IFERROR(MID(GL_Paste!$I18187,FIND("[",GL_Paste!$I18187)+1,FIND("]",GL_Paste!$I18187)-FIND("[",GL_Paste!$I18187)-1),"")))</f>
        <v/>
      </c>
      <c r="D18190">
        <f>IF(GL_Paste!$B18187="","",IFERROR(INDEX(DeptName,MATCH($C18190,DeptTag,0)),"UNALLOCATED"))</f>
        <v/>
      </c>
      <c r="E18190">
        <f>IF(GL_Paste!$B18187="","",IFERROR(INDEX(AcctCat,MATCH(GL_Paste!$B18187&amp;"",AcctCode,0)),"UNKNOWN"))</f>
        <v/>
      </c>
      <c r="F18190">
        <f>IF(GL_Paste!$B18187="","",IFERROR(INDEX(AcctSub,MATCH(GL_Paste!$B18187&amp;"",AcctCode,0)),"UNKNOWN"))</f>
        <v/>
      </c>
    </row>
    <row r="18191">
      <c r="A18191" s="40">
        <f>IF(GL_Paste!$B18188="","",N(GL_Paste!$H18188)-N(GL_Paste!$G18188))</f>
        <v/>
      </c>
      <c r="B18191" s="43">
        <f>IF(GL_Paste!$B18188="","",DATE(YEAR(GL_Paste!$E18188),MONTH(GL_Paste!$E18188),1))</f>
        <v/>
      </c>
      <c r="C18191">
        <f>IF(GL_Paste!$B18188="","",IF(TRIM(GL_Paste!$M18188)&lt;&gt;"",TRIM(GL_Paste!$M18188),IFERROR(MID(GL_Paste!$I18188,FIND("[",GL_Paste!$I18188)+1,FIND("]",GL_Paste!$I18188)-FIND("[",GL_Paste!$I18188)-1),"")))</f>
        <v/>
      </c>
      <c r="D18191">
        <f>IF(GL_Paste!$B18188="","",IFERROR(INDEX(DeptName,MATCH($C18191,DeptTag,0)),"UNALLOCATED"))</f>
        <v/>
      </c>
      <c r="E18191">
        <f>IF(GL_Paste!$B18188="","",IFERROR(INDEX(AcctCat,MATCH(GL_Paste!$B18188&amp;"",AcctCode,0)),"UNKNOWN"))</f>
        <v/>
      </c>
      <c r="F18191">
        <f>IF(GL_Paste!$B18188="","",IFERROR(INDEX(AcctSub,MATCH(GL_Paste!$B18188&amp;"",AcctCode,0)),"UNKNOWN"))</f>
        <v/>
      </c>
    </row>
    <row r="18192">
      <c r="A18192" s="40">
        <f>IF(GL_Paste!$B18189="","",N(GL_Paste!$H18189)-N(GL_Paste!$G18189))</f>
        <v/>
      </c>
      <c r="B18192" s="43">
        <f>IF(GL_Paste!$B18189="","",DATE(YEAR(GL_Paste!$E18189),MONTH(GL_Paste!$E18189),1))</f>
        <v/>
      </c>
      <c r="C18192">
        <f>IF(GL_Paste!$B18189="","",IF(TRIM(GL_Paste!$M18189)&lt;&gt;"",TRIM(GL_Paste!$M18189),IFERROR(MID(GL_Paste!$I18189,FIND("[",GL_Paste!$I18189)+1,FIND("]",GL_Paste!$I18189)-FIND("[",GL_Paste!$I18189)-1),"")))</f>
        <v/>
      </c>
      <c r="D18192">
        <f>IF(GL_Paste!$B18189="","",IFERROR(INDEX(DeptName,MATCH($C18192,DeptTag,0)),"UNALLOCATED"))</f>
        <v/>
      </c>
      <c r="E18192">
        <f>IF(GL_Paste!$B18189="","",IFERROR(INDEX(AcctCat,MATCH(GL_Paste!$B18189&amp;"",AcctCode,0)),"UNKNOWN"))</f>
        <v/>
      </c>
      <c r="F18192">
        <f>IF(GL_Paste!$B18189="","",IFERROR(INDEX(AcctSub,MATCH(GL_Paste!$B18189&amp;"",AcctCode,0)),"UNKNOWN"))</f>
        <v/>
      </c>
    </row>
    <row r="18193">
      <c r="A18193" s="40">
        <f>IF(GL_Paste!$B18190="","",N(GL_Paste!$H18190)-N(GL_Paste!$G18190))</f>
        <v/>
      </c>
      <c r="B18193" s="43">
        <f>IF(GL_Paste!$B18190="","",DATE(YEAR(GL_Paste!$E18190),MONTH(GL_Paste!$E18190),1))</f>
        <v/>
      </c>
      <c r="C18193">
        <f>IF(GL_Paste!$B18190="","",IF(TRIM(GL_Paste!$M18190)&lt;&gt;"",TRIM(GL_Paste!$M18190),IFERROR(MID(GL_Paste!$I18190,FIND("[",GL_Paste!$I18190)+1,FIND("]",GL_Paste!$I18190)-FIND("[",GL_Paste!$I18190)-1),"")))</f>
        <v/>
      </c>
      <c r="D18193">
        <f>IF(GL_Paste!$B18190="","",IFERROR(INDEX(DeptName,MATCH($C18193,DeptTag,0)),"UNALLOCATED"))</f>
        <v/>
      </c>
      <c r="E18193">
        <f>IF(GL_Paste!$B18190="","",IFERROR(INDEX(AcctCat,MATCH(GL_Paste!$B18190&amp;"",AcctCode,0)),"UNKNOWN"))</f>
        <v/>
      </c>
      <c r="F18193">
        <f>IF(GL_Paste!$B18190="","",IFERROR(INDEX(AcctSub,MATCH(GL_Paste!$B18190&amp;"",AcctCode,0)),"UNKNOWN"))</f>
        <v/>
      </c>
    </row>
    <row r="18194">
      <c r="A18194" s="40">
        <f>IF(GL_Paste!$B18191="","",N(GL_Paste!$H18191)-N(GL_Paste!$G18191))</f>
        <v/>
      </c>
      <c r="B18194" s="43">
        <f>IF(GL_Paste!$B18191="","",DATE(YEAR(GL_Paste!$E18191),MONTH(GL_Paste!$E18191),1))</f>
        <v/>
      </c>
      <c r="C18194">
        <f>IF(GL_Paste!$B18191="","",IF(TRIM(GL_Paste!$M18191)&lt;&gt;"",TRIM(GL_Paste!$M18191),IFERROR(MID(GL_Paste!$I18191,FIND("[",GL_Paste!$I18191)+1,FIND("]",GL_Paste!$I18191)-FIND("[",GL_Paste!$I18191)-1),"")))</f>
        <v/>
      </c>
      <c r="D18194">
        <f>IF(GL_Paste!$B18191="","",IFERROR(INDEX(DeptName,MATCH($C18194,DeptTag,0)),"UNALLOCATED"))</f>
        <v/>
      </c>
      <c r="E18194">
        <f>IF(GL_Paste!$B18191="","",IFERROR(INDEX(AcctCat,MATCH(GL_Paste!$B18191&amp;"",AcctCode,0)),"UNKNOWN"))</f>
        <v/>
      </c>
      <c r="F18194">
        <f>IF(GL_Paste!$B18191="","",IFERROR(INDEX(AcctSub,MATCH(GL_Paste!$B18191&amp;"",AcctCode,0)),"UNKNOWN"))</f>
        <v/>
      </c>
    </row>
    <row r="18195">
      <c r="A18195" s="40">
        <f>IF(GL_Paste!$B18192="","",N(GL_Paste!$H18192)-N(GL_Paste!$G18192))</f>
        <v/>
      </c>
      <c r="B18195" s="43">
        <f>IF(GL_Paste!$B18192="","",DATE(YEAR(GL_Paste!$E18192),MONTH(GL_Paste!$E18192),1))</f>
        <v/>
      </c>
      <c r="C18195">
        <f>IF(GL_Paste!$B18192="","",IF(TRIM(GL_Paste!$M18192)&lt;&gt;"",TRIM(GL_Paste!$M18192),IFERROR(MID(GL_Paste!$I18192,FIND("[",GL_Paste!$I18192)+1,FIND("]",GL_Paste!$I18192)-FIND("[",GL_Paste!$I18192)-1),"")))</f>
        <v/>
      </c>
      <c r="D18195">
        <f>IF(GL_Paste!$B18192="","",IFERROR(INDEX(DeptName,MATCH($C18195,DeptTag,0)),"UNALLOCATED"))</f>
        <v/>
      </c>
      <c r="E18195">
        <f>IF(GL_Paste!$B18192="","",IFERROR(INDEX(AcctCat,MATCH(GL_Paste!$B18192&amp;"",AcctCode,0)),"UNKNOWN"))</f>
        <v/>
      </c>
      <c r="F18195">
        <f>IF(GL_Paste!$B18192="","",IFERROR(INDEX(AcctSub,MATCH(GL_Paste!$B18192&amp;"",AcctCode,0)),"UNKNOWN"))</f>
        <v/>
      </c>
    </row>
    <row r="18196">
      <c r="A18196" s="40">
        <f>IF(GL_Paste!$B18193="","",N(GL_Paste!$H18193)-N(GL_Paste!$G18193))</f>
        <v/>
      </c>
      <c r="B18196" s="43">
        <f>IF(GL_Paste!$B18193="","",DATE(YEAR(GL_Paste!$E18193),MONTH(GL_Paste!$E18193),1))</f>
        <v/>
      </c>
      <c r="C18196">
        <f>IF(GL_Paste!$B18193="","",IF(TRIM(GL_Paste!$M18193)&lt;&gt;"",TRIM(GL_Paste!$M18193),IFERROR(MID(GL_Paste!$I18193,FIND("[",GL_Paste!$I18193)+1,FIND("]",GL_Paste!$I18193)-FIND("[",GL_Paste!$I18193)-1),"")))</f>
        <v/>
      </c>
      <c r="D18196">
        <f>IF(GL_Paste!$B18193="","",IFERROR(INDEX(DeptName,MATCH($C18196,DeptTag,0)),"UNALLOCATED"))</f>
        <v/>
      </c>
      <c r="E18196">
        <f>IF(GL_Paste!$B18193="","",IFERROR(INDEX(AcctCat,MATCH(GL_Paste!$B18193&amp;"",AcctCode,0)),"UNKNOWN"))</f>
        <v/>
      </c>
      <c r="F18196">
        <f>IF(GL_Paste!$B18193="","",IFERROR(INDEX(AcctSub,MATCH(GL_Paste!$B18193&amp;"",AcctCode,0)),"UNKNOWN"))</f>
        <v/>
      </c>
    </row>
    <row r="18197">
      <c r="A18197" s="40">
        <f>IF(GL_Paste!$B18194="","",N(GL_Paste!$H18194)-N(GL_Paste!$G18194))</f>
        <v/>
      </c>
      <c r="B18197" s="43">
        <f>IF(GL_Paste!$B18194="","",DATE(YEAR(GL_Paste!$E18194),MONTH(GL_Paste!$E18194),1))</f>
        <v/>
      </c>
      <c r="C18197">
        <f>IF(GL_Paste!$B18194="","",IF(TRIM(GL_Paste!$M18194)&lt;&gt;"",TRIM(GL_Paste!$M18194),IFERROR(MID(GL_Paste!$I18194,FIND("[",GL_Paste!$I18194)+1,FIND("]",GL_Paste!$I18194)-FIND("[",GL_Paste!$I18194)-1),"")))</f>
        <v/>
      </c>
      <c r="D18197">
        <f>IF(GL_Paste!$B18194="","",IFERROR(INDEX(DeptName,MATCH($C18197,DeptTag,0)),"UNALLOCATED"))</f>
        <v/>
      </c>
      <c r="E18197">
        <f>IF(GL_Paste!$B18194="","",IFERROR(INDEX(AcctCat,MATCH(GL_Paste!$B18194&amp;"",AcctCode,0)),"UNKNOWN"))</f>
        <v/>
      </c>
      <c r="F18197">
        <f>IF(GL_Paste!$B18194="","",IFERROR(INDEX(AcctSub,MATCH(GL_Paste!$B18194&amp;"",AcctCode,0)),"UNKNOWN"))</f>
        <v/>
      </c>
    </row>
    <row r="18198">
      <c r="A18198" s="40">
        <f>IF(GL_Paste!$B18195="","",N(GL_Paste!$H18195)-N(GL_Paste!$G18195))</f>
        <v/>
      </c>
      <c r="B18198" s="43">
        <f>IF(GL_Paste!$B18195="","",DATE(YEAR(GL_Paste!$E18195),MONTH(GL_Paste!$E18195),1))</f>
        <v/>
      </c>
      <c r="C18198">
        <f>IF(GL_Paste!$B18195="","",IF(TRIM(GL_Paste!$M18195)&lt;&gt;"",TRIM(GL_Paste!$M18195),IFERROR(MID(GL_Paste!$I18195,FIND("[",GL_Paste!$I18195)+1,FIND("]",GL_Paste!$I18195)-FIND("[",GL_Paste!$I18195)-1),"")))</f>
        <v/>
      </c>
      <c r="D18198">
        <f>IF(GL_Paste!$B18195="","",IFERROR(INDEX(DeptName,MATCH($C18198,DeptTag,0)),"UNALLOCATED"))</f>
        <v/>
      </c>
      <c r="E18198">
        <f>IF(GL_Paste!$B18195="","",IFERROR(INDEX(AcctCat,MATCH(GL_Paste!$B18195&amp;"",AcctCode,0)),"UNKNOWN"))</f>
        <v/>
      </c>
      <c r="F18198">
        <f>IF(GL_Paste!$B18195="","",IFERROR(INDEX(AcctSub,MATCH(GL_Paste!$B18195&amp;"",AcctCode,0)),"UNKNOWN"))</f>
        <v/>
      </c>
    </row>
    <row r="18199">
      <c r="A18199" s="40">
        <f>IF(GL_Paste!$B18196="","",N(GL_Paste!$H18196)-N(GL_Paste!$G18196))</f>
        <v/>
      </c>
      <c r="B18199" s="43">
        <f>IF(GL_Paste!$B18196="","",DATE(YEAR(GL_Paste!$E18196),MONTH(GL_Paste!$E18196),1))</f>
        <v/>
      </c>
      <c r="C18199">
        <f>IF(GL_Paste!$B18196="","",IF(TRIM(GL_Paste!$M18196)&lt;&gt;"",TRIM(GL_Paste!$M18196),IFERROR(MID(GL_Paste!$I18196,FIND("[",GL_Paste!$I18196)+1,FIND("]",GL_Paste!$I18196)-FIND("[",GL_Paste!$I18196)-1),"")))</f>
        <v/>
      </c>
      <c r="D18199">
        <f>IF(GL_Paste!$B18196="","",IFERROR(INDEX(DeptName,MATCH($C18199,DeptTag,0)),"UNALLOCATED"))</f>
        <v/>
      </c>
      <c r="E18199">
        <f>IF(GL_Paste!$B18196="","",IFERROR(INDEX(AcctCat,MATCH(GL_Paste!$B18196&amp;"",AcctCode,0)),"UNKNOWN"))</f>
        <v/>
      </c>
      <c r="F18199">
        <f>IF(GL_Paste!$B18196="","",IFERROR(INDEX(AcctSub,MATCH(GL_Paste!$B18196&amp;"",AcctCode,0)),"UNKNOWN"))</f>
        <v/>
      </c>
    </row>
    <row r="18200">
      <c r="A18200" s="40">
        <f>IF(GL_Paste!$B18197="","",N(GL_Paste!$H18197)-N(GL_Paste!$G18197))</f>
        <v/>
      </c>
      <c r="B18200" s="43">
        <f>IF(GL_Paste!$B18197="","",DATE(YEAR(GL_Paste!$E18197),MONTH(GL_Paste!$E18197),1))</f>
        <v/>
      </c>
      <c r="C18200">
        <f>IF(GL_Paste!$B18197="","",IF(TRIM(GL_Paste!$M18197)&lt;&gt;"",TRIM(GL_Paste!$M18197),IFERROR(MID(GL_Paste!$I18197,FIND("[",GL_Paste!$I18197)+1,FIND("]",GL_Paste!$I18197)-FIND("[",GL_Paste!$I18197)-1),"")))</f>
        <v/>
      </c>
      <c r="D18200">
        <f>IF(GL_Paste!$B18197="","",IFERROR(INDEX(DeptName,MATCH($C18200,DeptTag,0)),"UNALLOCATED"))</f>
        <v/>
      </c>
      <c r="E18200">
        <f>IF(GL_Paste!$B18197="","",IFERROR(INDEX(AcctCat,MATCH(GL_Paste!$B18197&amp;"",AcctCode,0)),"UNKNOWN"))</f>
        <v/>
      </c>
      <c r="F18200">
        <f>IF(GL_Paste!$B18197="","",IFERROR(INDEX(AcctSub,MATCH(GL_Paste!$B18197&amp;"",AcctCode,0)),"UNKNOWN"))</f>
        <v/>
      </c>
    </row>
    <row r="18201">
      <c r="A18201" s="40">
        <f>IF(GL_Paste!$B18198="","",N(GL_Paste!$H18198)-N(GL_Paste!$G18198))</f>
        <v/>
      </c>
      <c r="B18201" s="43">
        <f>IF(GL_Paste!$B18198="","",DATE(YEAR(GL_Paste!$E18198),MONTH(GL_Paste!$E18198),1))</f>
        <v/>
      </c>
      <c r="C18201">
        <f>IF(GL_Paste!$B18198="","",IF(TRIM(GL_Paste!$M18198)&lt;&gt;"",TRIM(GL_Paste!$M18198),IFERROR(MID(GL_Paste!$I18198,FIND("[",GL_Paste!$I18198)+1,FIND("]",GL_Paste!$I18198)-FIND("[",GL_Paste!$I18198)-1),"")))</f>
        <v/>
      </c>
      <c r="D18201">
        <f>IF(GL_Paste!$B18198="","",IFERROR(INDEX(DeptName,MATCH($C18201,DeptTag,0)),"UNALLOCATED"))</f>
        <v/>
      </c>
      <c r="E18201">
        <f>IF(GL_Paste!$B18198="","",IFERROR(INDEX(AcctCat,MATCH(GL_Paste!$B18198&amp;"",AcctCode,0)),"UNKNOWN"))</f>
        <v/>
      </c>
      <c r="F18201">
        <f>IF(GL_Paste!$B18198="","",IFERROR(INDEX(AcctSub,MATCH(GL_Paste!$B18198&amp;"",AcctCode,0)),"UNKNOWN"))</f>
        <v/>
      </c>
    </row>
    <row r="18202">
      <c r="A18202" s="40">
        <f>IF(GL_Paste!$B18199="","",N(GL_Paste!$H18199)-N(GL_Paste!$G18199))</f>
        <v/>
      </c>
      <c r="B18202" s="43">
        <f>IF(GL_Paste!$B18199="","",DATE(YEAR(GL_Paste!$E18199),MONTH(GL_Paste!$E18199),1))</f>
        <v/>
      </c>
      <c r="C18202">
        <f>IF(GL_Paste!$B18199="","",IF(TRIM(GL_Paste!$M18199)&lt;&gt;"",TRIM(GL_Paste!$M18199),IFERROR(MID(GL_Paste!$I18199,FIND("[",GL_Paste!$I18199)+1,FIND("]",GL_Paste!$I18199)-FIND("[",GL_Paste!$I18199)-1),"")))</f>
        <v/>
      </c>
      <c r="D18202">
        <f>IF(GL_Paste!$B18199="","",IFERROR(INDEX(DeptName,MATCH($C18202,DeptTag,0)),"UNALLOCATED"))</f>
        <v/>
      </c>
      <c r="E18202">
        <f>IF(GL_Paste!$B18199="","",IFERROR(INDEX(AcctCat,MATCH(GL_Paste!$B18199&amp;"",AcctCode,0)),"UNKNOWN"))</f>
        <v/>
      </c>
      <c r="F18202">
        <f>IF(GL_Paste!$B18199="","",IFERROR(INDEX(AcctSub,MATCH(GL_Paste!$B18199&amp;"",AcctCode,0)),"UNKNOWN"))</f>
        <v/>
      </c>
    </row>
    <row r="18203">
      <c r="A18203" s="40">
        <f>IF(GL_Paste!$B18200="","",N(GL_Paste!$H18200)-N(GL_Paste!$G18200))</f>
        <v/>
      </c>
      <c r="B18203" s="43">
        <f>IF(GL_Paste!$B18200="","",DATE(YEAR(GL_Paste!$E18200),MONTH(GL_Paste!$E18200),1))</f>
        <v/>
      </c>
      <c r="C18203">
        <f>IF(GL_Paste!$B18200="","",IF(TRIM(GL_Paste!$M18200)&lt;&gt;"",TRIM(GL_Paste!$M18200),IFERROR(MID(GL_Paste!$I18200,FIND("[",GL_Paste!$I18200)+1,FIND("]",GL_Paste!$I18200)-FIND("[",GL_Paste!$I18200)-1),"")))</f>
        <v/>
      </c>
      <c r="D18203">
        <f>IF(GL_Paste!$B18200="","",IFERROR(INDEX(DeptName,MATCH($C18203,DeptTag,0)),"UNALLOCATED"))</f>
        <v/>
      </c>
      <c r="E18203">
        <f>IF(GL_Paste!$B18200="","",IFERROR(INDEX(AcctCat,MATCH(GL_Paste!$B18200&amp;"",AcctCode,0)),"UNKNOWN"))</f>
        <v/>
      </c>
      <c r="F18203">
        <f>IF(GL_Paste!$B18200="","",IFERROR(INDEX(AcctSub,MATCH(GL_Paste!$B18200&amp;"",AcctCode,0)),"UNKNOWN"))</f>
        <v/>
      </c>
    </row>
    <row r="18204">
      <c r="A18204" s="40">
        <f>IF(GL_Paste!$B18201="","",N(GL_Paste!$H18201)-N(GL_Paste!$G18201))</f>
        <v/>
      </c>
      <c r="B18204" s="43">
        <f>IF(GL_Paste!$B18201="","",DATE(YEAR(GL_Paste!$E18201),MONTH(GL_Paste!$E18201),1))</f>
        <v/>
      </c>
      <c r="C18204">
        <f>IF(GL_Paste!$B18201="","",IF(TRIM(GL_Paste!$M18201)&lt;&gt;"",TRIM(GL_Paste!$M18201),IFERROR(MID(GL_Paste!$I18201,FIND("[",GL_Paste!$I18201)+1,FIND("]",GL_Paste!$I18201)-FIND("[",GL_Paste!$I18201)-1),"")))</f>
        <v/>
      </c>
      <c r="D18204">
        <f>IF(GL_Paste!$B18201="","",IFERROR(INDEX(DeptName,MATCH($C18204,DeptTag,0)),"UNALLOCATED"))</f>
        <v/>
      </c>
      <c r="E18204">
        <f>IF(GL_Paste!$B18201="","",IFERROR(INDEX(AcctCat,MATCH(GL_Paste!$B18201&amp;"",AcctCode,0)),"UNKNOWN"))</f>
        <v/>
      </c>
      <c r="F18204">
        <f>IF(GL_Paste!$B18201="","",IFERROR(INDEX(AcctSub,MATCH(GL_Paste!$B18201&amp;"",AcctCode,0)),"UNKNOWN"))</f>
        <v/>
      </c>
    </row>
    <row r="18205">
      <c r="A18205" s="40">
        <f>IF(GL_Paste!$B18202="","",N(GL_Paste!$H18202)-N(GL_Paste!$G18202))</f>
        <v/>
      </c>
      <c r="B18205" s="43">
        <f>IF(GL_Paste!$B18202="","",DATE(YEAR(GL_Paste!$E18202),MONTH(GL_Paste!$E18202),1))</f>
        <v/>
      </c>
      <c r="C18205">
        <f>IF(GL_Paste!$B18202="","",IF(TRIM(GL_Paste!$M18202)&lt;&gt;"",TRIM(GL_Paste!$M18202),IFERROR(MID(GL_Paste!$I18202,FIND("[",GL_Paste!$I18202)+1,FIND("]",GL_Paste!$I18202)-FIND("[",GL_Paste!$I18202)-1),"")))</f>
        <v/>
      </c>
      <c r="D18205">
        <f>IF(GL_Paste!$B18202="","",IFERROR(INDEX(DeptName,MATCH($C18205,DeptTag,0)),"UNALLOCATED"))</f>
        <v/>
      </c>
      <c r="E18205">
        <f>IF(GL_Paste!$B18202="","",IFERROR(INDEX(AcctCat,MATCH(GL_Paste!$B18202&amp;"",AcctCode,0)),"UNKNOWN"))</f>
        <v/>
      </c>
      <c r="F18205">
        <f>IF(GL_Paste!$B18202="","",IFERROR(INDEX(AcctSub,MATCH(GL_Paste!$B18202&amp;"",AcctCode,0)),"UNKNOWN"))</f>
        <v/>
      </c>
    </row>
    <row r="18206">
      <c r="A18206" s="40">
        <f>IF(GL_Paste!$B18203="","",N(GL_Paste!$H18203)-N(GL_Paste!$G18203))</f>
        <v/>
      </c>
      <c r="B18206" s="43">
        <f>IF(GL_Paste!$B18203="","",DATE(YEAR(GL_Paste!$E18203),MONTH(GL_Paste!$E18203),1))</f>
        <v/>
      </c>
      <c r="C18206">
        <f>IF(GL_Paste!$B18203="","",IF(TRIM(GL_Paste!$M18203)&lt;&gt;"",TRIM(GL_Paste!$M18203),IFERROR(MID(GL_Paste!$I18203,FIND("[",GL_Paste!$I18203)+1,FIND("]",GL_Paste!$I18203)-FIND("[",GL_Paste!$I18203)-1),"")))</f>
        <v/>
      </c>
      <c r="D18206">
        <f>IF(GL_Paste!$B18203="","",IFERROR(INDEX(DeptName,MATCH($C18206,DeptTag,0)),"UNALLOCATED"))</f>
        <v/>
      </c>
      <c r="E18206">
        <f>IF(GL_Paste!$B18203="","",IFERROR(INDEX(AcctCat,MATCH(GL_Paste!$B18203&amp;"",AcctCode,0)),"UNKNOWN"))</f>
        <v/>
      </c>
      <c r="F18206">
        <f>IF(GL_Paste!$B18203="","",IFERROR(INDEX(AcctSub,MATCH(GL_Paste!$B18203&amp;"",AcctCode,0)),"UNKNOWN"))</f>
        <v/>
      </c>
    </row>
    <row r="18207">
      <c r="A18207" s="40">
        <f>IF(GL_Paste!$B18204="","",N(GL_Paste!$H18204)-N(GL_Paste!$G18204))</f>
        <v/>
      </c>
      <c r="B18207" s="43">
        <f>IF(GL_Paste!$B18204="","",DATE(YEAR(GL_Paste!$E18204),MONTH(GL_Paste!$E18204),1))</f>
        <v/>
      </c>
      <c r="C18207">
        <f>IF(GL_Paste!$B18204="","",IF(TRIM(GL_Paste!$M18204)&lt;&gt;"",TRIM(GL_Paste!$M18204),IFERROR(MID(GL_Paste!$I18204,FIND("[",GL_Paste!$I18204)+1,FIND("]",GL_Paste!$I18204)-FIND("[",GL_Paste!$I18204)-1),"")))</f>
        <v/>
      </c>
      <c r="D18207">
        <f>IF(GL_Paste!$B18204="","",IFERROR(INDEX(DeptName,MATCH($C18207,DeptTag,0)),"UNALLOCATED"))</f>
        <v/>
      </c>
      <c r="E18207">
        <f>IF(GL_Paste!$B18204="","",IFERROR(INDEX(AcctCat,MATCH(GL_Paste!$B18204&amp;"",AcctCode,0)),"UNKNOWN"))</f>
        <v/>
      </c>
      <c r="F18207">
        <f>IF(GL_Paste!$B18204="","",IFERROR(INDEX(AcctSub,MATCH(GL_Paste!$B18204&amp;"",AcctCode,0)),"UNKNOWN"))</f>
        <v/>
      </c>
    </row>
    <row r="18208">
      <c r="A18208" s="40">
        <f>IF(GL_Paste!$B18205="","",N(GL_Paste!$H18205)-N(GL_Paste!$G18205))</f>
        <v/>
      </c>
      <c r="B18208" s="43">
        <f>IF(GL_Paste!$B18205="","",DATE(YEAR(GL_Paste!$E18205),MONTH(GL_Paste!$E18205),1))</f>
        <v/>
      </c>
      <c r="C18208">
        <f>IF(GL_Paste!$B18205="","",IF(TRIM(GL_Paste!$M18205)&lt;&gt;"",TRIM(GL_Paste!$M18205),IFERROR(MID(GL_Paste!$I18205,FIND("[",GL_Paste!$I18205)+1,FIND("]",GL_Paste!$I18205)-FIND("[",GL_Paste!$I18205)-1),"")))</f>
        <v/>
      </c>
      <c r="D18208">
        <f>IF(GL_Paste!$B18205="","",IFERROR(INDEX(DeptName,MATCH($C18208,DeptTag,0)),"UNALLOCATED"))</f>
        <v/>
      </c>
      <c r="E18208">
        <f>IF(GL_Paste!$B18205="","",IFERROR(INDEX(AcctCat,MATCH(GL_Paste!$B18205&amp;"",AcctCode,0)),"UNKNOWN"))</f>
        <v/>
      </c>
      <c r="F18208">
        <f>IF(GL_Paste!$B18205="","",IFERROR(INDEX(AcctSub,MATCH(GL_Paste!$B18205&amp;"",AcctCode,0)),"UNKNOWN"))</f>
        <v/>
      </c>
    </row>
    <row r="18209">
      <c r="A18209" s="40">
        <f>IF(GL_Paste!$B18206="","",N(GL_Paste!$H18206)-N(GL_Paste!$G18206))</f>
        <v/>
      </c>
      <c r="B18209" s="43">
        <f>IF(GL_Paste!$B18206="","",DATE(YEAR(GL_Paste!$E18206),MONTH(GL_Paste!$E18206),1))</f>
        <v/>
      </c>
      <c r="C18209">
        <f>IF(GL_Paste!$B18206="","",IF(TRIM(GL_Paste!$M18206)&lt;&gt;"",TRIM(GL_Paste!$M18206),IFERROR(MID(GL_Paste!$I18206,FIND("[",GL_Paste!$I18206)+1,FIND("]",GL_Paste!$I18206)-FIND("[",GL_Paste!$I18206)-1),"")))</f>
        <v/>
      </c>
      <c r="D18209">
        <f>IF(GL_Paste!$B18206="","",IFERROR(INDEX(DeptName,MATCH($C18209,DeptTag,0)),"UNALLOCATED"))</f>
        <v/>
      </c>
      <c r="E18209">
        <f>IF(GL_Paste!$B18206="","",IFERROR(INDEX(AcctCat,MATCH(GL_Paste!$B18206&amp;"",AcctCode,0)),"UNKNOWN"))</f>
        <v/>
      </c>
      <c r="F18209">
        <f>IF(GL_Paste!$B18206="","",IFERROR(INDEX(AcctSub,MATCH(GL_Paste!$B18206&amp;"",AcctCode,0)),"UNKNOWN"))</f>
        <v/>
      </c>
    </row>
    <row r="18210">
      <c r="A18210" s="40">
        <f>IF(GL_Paste!$B18207="","",N(GL_Paste!$H18207)-N(GL_Paste!$G18207))</f>
        <v/>
      </c>
      <c r="B18210" s="43">
        <f>IF(GL_Paste!$B18207="","",DATE(YEAR(GL_Paste!$E18207),MONTH(GL_Paste!$E18207),1))</f>
        <v/>
      </c>
      <c r="C18210">
        <f>IF(GL_Paste!$B18207="","",IF(TRIM(GL_Paste!$M18207)&lt;&gt;"",TRIM(GL_Paste!$M18207),IFERROR(MID(GL_Paste!$I18207,FIND("[",GL_Paste!$I18207)+1,FIND("]",GL_Paste!$I18207)-FIND("[",GL_Paste!$I18207)-1),"")))</f>
        <v/>
      </c>
      <c r="D18210">
        <f>IF(GL_Paste!$B18207="","",IFERROR(INDEX(DeptName,MATCH($C18210,DeptTag,0)),"UNALLOCATED"))</f>
        <v/>
      </c>
      <c r="E18210">
        <f>IF(GL_Paste!$B18207="","",IFERROR(INDEX(AcctCat,MATCH(GL_Paste!$B18207&amp;"",AcctCode,0)),"UNKNOWN"))</f>
        <v/>
      </c>
      <c r="F18210">
        <f>IF(GL_Paste!$B18207="","",IFERROR(INDEX(AcctSub,MATCH(GL_Paste!$B18207&amp;"",AcctCode,0)),"UNKNOWN"))</f>
        <v/>
      </c>
    </row>
    <row r="18211">
      <c r="A18211" s="40">
        <f>IF(GL_Paste!$B18208="","",N(GL_Paste!$H18208)-N(GL_Paste!$G18208))</f>
        <v/>
      </c>
      <c r="B18211" s="43">
        <f>IF(GL_Paste!$B18208="","",DATE(YEAR(GL_Paste!$E18208),MONTH(GL_Paste!$E18208),1))</f>
        <v/>
      </c>
      <c r="C18211">
        <f>IF(GL_Paste!$B18208="","",IF(TRIM(GL_Paste!$M18208)&lt;&gt;"",TRIM(GL_Paste!$M18208),IFERROR(MID(GL_Paste!$I18208,FIND("[",GL_Paste!$I18208)+1,FIND("]",GL_Paste!$I18208)-FIND("[",GL_Paste!$I18208)-1),"")))</f>
        <v/>
      </c>
      <c r="D18211">
        <f>IF(GL_Paste!$B18208="","",IFERROR(INDEX(DeptName,MATCH($C18211,DeptTag,0)),"UNALLOCATED"))</f>
        <v/>
      </c>
      <c r="E18211">
        <f>IF(GL_Paste!$B18208="","",IFERROR(INDEX(AcctCat,MATCH(GL_Paste!$B18208&amp;"",AcctCode,0)),"UNKNOWN"))</f>
        <v/>
      </c>
      <c r="F18211">
        <f>IF(GL_Paste!$B18208="","",IFERROR(INDEX(AcctSub,MATCH(GL_Paste!$B18208&amp;"",AcctCode,0)),"UNKNOWN"))</f>
        <v/>
      </c>
    </row>
    <row r="18212">
      <c r="A18212" s="40">
        <f>IF(GL_Paste!$B18209="","",N(GL_Paste!$H18209)-N(GL_Paste!$G18209))</f>
        <v/>
      </c>
      <c r="B18212" s="43">
        <f>IF(GL_Paste!$B18209="","",DATE(YEAR(GL_Paste!$E18209),MONTH(GL_Paste!$E18209),1))</f>
        <v/>
      </c>
      <c r="C18212">
        <f>IF(GL_Paste!$B18209="","",IF(TRIM(GL_Paste!$M18209)&lt;&gt;"",TRIM(GL_Paste!$M18209),IFERROR(MID(GL_Paste!$I18209,FIND("[",GL_Paste!$I18209)+1,FIND("]",GL_Paste!$I18209)-FIND("[",GL_Paste!$I18209)-1),"")))</f>
        <v/>
      </c>
      <c r="D18212">
        <f>IF(GL_Paste!$B18209="","",IFERROR(INDEX(DeptName,MATCH($C18212,DeptTag,0)),"UNALLOCATED"))</f>
        <v/>
      </c>
      <c r="E18212">
        <f>IF(GL_Paste!$B18209="","",IFERROR(INDEX(AcctCat,MATCH(GL_Paste!$B18209&amp;"",AcctCode,0)),"UNKNOWN"))</f>
        <v/>
      </c>
      <c r="F18212">
        <f>IF(GL_Paste!$B18209="","",IFERROR(INDEX(AcctSub,MATCH(GL_Paste!$B18209&amp;"",AcctCode,0)),"UNKNOWN"))</f>
        <v/>
      </c>
    </row>
    <row r="18213">
      <c r="A18213" s="40">
        <f>IF(GL_Paste!$B18210="","",N(GL_Paste!$H18210)-N(GL_Paste!$G18210))</f>
        <v/>
      </c>
      <c r="B18213" s="43">
        <f>IF(GL_Paste!$B18210="","",DATE(YEAR(GL_Paste!$E18210),MONTH(GL_Paste!$E18210),1))</f>
        <v/>
      </c>
      <c r="C18213">
        <f>IF(GL_Paste!$B18210="","",IF(TRIM(GL_Paste!$M18210)&lt;&gt;"",TRIM(GL_Paste!$M18210),IFERROR(MID(GL_Paste!$I18210,FIND("[",GL_Paste!$I18210)+1,FIND("]",GL_Paste!$I18210)-FIND("[",GL_Paste!$I18210)-1),"")))</f>
        <v/>
      </c>
      <c r="D18213">
        <f>IF(GL_Paste!$B18210="","",IFERROR(INDEX(DeptName,MATCH($C18213,DeptTag,0)),"UNALLOCATED"))</f>
        <v/>
      </c>
      <c r="E18213">
        <f>IF(GL_Paste!$B18210="","",IFERROR(INDEX(AcctCat,MATCH(GL_Paste!$B18210&amp;"",AcctCode,0)),"UNKNOWN"))</f>
        <v/>
      </c>
      <c r="F18213">
        <f>IF(GL_Paste!$B18210="","",IFERROR(INDEX(AcctSub,MATCH(GL_Paste!$B18210&amp;"",AcctCode,0)),"UNKNOWN"))</f>
        <v/>
      </c>
    </row>
    <row r="18214">
      <c r="A18214" s="40">
        <f>IF(GL_Paste!$B18211="","",N(GL_Paste!$H18211)-N(GL_Paste!$G18211))</f>
        <v/>
      </c>
      <c r="B18214" s="43">
        <f>IF(GL_Paste!$B18211="","",DATE(YEAR(GL_Paste!$E18211),MONTH(GL_Paste!$E18211),1))</f>
        <v/>
      </c>
      <c r="C18214">
        <f>IF(GL_Paste!$B18211="","",IF(TRIM(GL_Paste!$M18211)&lt;&gt;"",TRIM(GL_Paste!$M18211),IFERROR(MID(GL_Paste!$I18211,FIND("[",GL_Paste!$I18211)+1,FIND("]",GL_Paste!$I18211)-FIND("[",GL_Paste!$I18211)-1),"")))</f>
        <v/>
      </c>
      <c r="D18214">
        <f>IF(GL_Paste!$B18211="","",IFERROR(INDEX(DeptName,MATCH($C18214,DeptTag,0)),"UNALLOCATED"))</f>
        <v/>
      </c>
      <c r="E18214">
        <f>IF(GL_Paste!$B18211="","",IFERROR(INDEX(AcctCat,MATCH(GL_Paste!$B18211&amp;"",AcctCode,0)),"UNKNOWN"))</f>
        <v/>
      </c>
      <c r="F18214">
        <f>IF(GL_Paste!$B18211="","",IFERROR(INDEX(AcctSub,MATCH(GL_Paste!$B18211&amp;"",AcctCode,0)),"UNKNOWN"))</f>
        <v/>
      </c>
    </row>
    <row r="18215">
      <c r="A18215" s="40">
        <f>IF(GL_Paste!$B18212="","",N(GL_Paste!$H18212)-N(GL_Paste!$G18212))</f>
        <v/>
      </c>
      <c r="B18215" s="43">
        <f>IF(GL_Paste!$B18212="","",DATE(YEAR(GL_Paste!$E18212),MONTH(GL_Paste!$E18212),1))</f>
        <v/>
      </c>
      <c r="C18215">
        <f>IF(GL_Paste!$B18212="","",IF(TRIM(GL_Paste!$M18212)&lt;&gt;"",TRIM(GL_Paste!$M18212),IFERROR(MID(GL_Paste!$I18212,FIND("[",GL_Paste!$I18212)+1,FIND("]",GL_Paste!$I18212)-FIND("[",GL_Paste!$I18212)-1),"")))</f>
        <v/>
      </c>
      <c r="D18215">
        <f>IF(GL_Paste!$B18212="","",IFERROR(INDEX(DeptName,MATCH($C18215,DeptTag,0)),"UNALLOCATED"))</f>
        <v/>
      </c>
      <c r="E18215">
        <f>IF(GL_Paste!$B18212="","",IFERROR(INDEX(AcctCat,MATCH(GL_Paste!$B18212&amp;"",AcctCode,0)),"UNKNOWN"))</f>
        <v/>
      </c>
      <c r="F18215">
        <f>IF(GL_Paste!$B18212="","",IFERROR(INDEX(AcctSub,MATCH(GL_Paste!$B18212&amp;"",AcctCode,0)),"UNKNOWN"))</f>
        <v/>
      </c>
    </row>
    <row r="18216">
      <c r="A18216" s="40">
        <f>IF(GL_Paste!$B18213="","",N(GL_Paste!$H18213)-N(GL_Paste!$G18213))</f>
        <v/>
      </c>
      <c r="B18216" s="43">
        <f>IF(GL_Paste!$B18213="","",DATE(YEAR(GL_Paste!$E18213),MONTH(GL_Paste!$E18213),1))</f>
        <v/>
      </c>
      <c r="C18216">
        <f>IF(GL_Paste!$B18213="","",IF(TRIM(GL_Paste!$M18213)&lt;&gt;"",TRIM(GL_Paste!$M18213),IFERROR(MID(GL_Paste!$I18213,FIND("[",GL_Paste!$I18213)+1,FIND("]",GL_Paste!$I18213)-FIND("[",GL_Paste!$I18213)-1),"")))</f>
        <v/>
      </c>
      <c r="D18216">
        <f>IF(GL_Paste!$B18213="","",IFERROR(INDEX(DeptName,MATCH($C18216,DeptTag,0)),"UNALLOCATED"))</f>
        <v/>
      </c>
      <c r="E18216">
        <f>IF(GL_Paste!$B18213="","",IFERROR(INDEX(AcctCat,MATCH(GL_Paste!$B18213&amp;"",AcctCode,0)),"UNKNOWN"))</f>
        <v/>
      </c>
      <c r="F18216">
        <f>IF(GL_Paste!$B18213="","",IFERROR(INDEX(AcctSub,MATCH(GL_Paste!$B18213&amp;"",AcctCode,0)),"UNKNOWN"))</f>
        <v/>
      </c>
    </row>
    <row r="18217">
      <c r="A18217" s="40">
        <f>IF(GL_Paste!$B18214="","",N(GL_Paste!$H18214)-N(GL_Paste!$G18214))</f>
        <v/>
      </c>
      <c r="B18217" s="43">
        <f>IF(GL_Paste!$B18214="","",DATE(YEAR(GL_Paste!$E18214),MONTH(GL_Paste!$E18214),1))</f>
        <v/>
      </c>
      <c r="C18217">
        <f>IF(GL_Paste!$B18214="","",IF(TRIM(GL_Paste!$M18214)&lt;&gt;"",TRIM(GL_Paste!$M18214),IFERROR(MID(GL_Paste!$I18214,FIND("[",GL_Paste!$I18214)+1,FIND("]",GL_Paste!$I18214)-FIND("[",GL_Paste!$I18214)-1),"")))</f>
        <v/>
      </c>
      <c r="D18217">
        <f>IF(GL_Paste!$B18214="","",IFERROR(INDEX(DeptName,MATCH($C18217,DeptTag,0)),"UNALLOCATED"))</f>
        <v/>
      </c>
      <c r="E18217">
        <f>IF(GL_Paste!$B18214="","",IFERROR(INDEX(AcctCat,MATCH(GL_Paste!$B18214&amp;"",AcctCode,0)),"UNKNOWN"))</f>
        <v/>
      </c>
      <c r="F18217">
        <f>IF(GL_Paste!$B18214="","",IFERROR(INDEX(AcctSub,MATCH(GL_Paste!$B18214&amp;"",AcctCode,0)),"UNKNOWN"))</f>
        <v/>
      </c>
    </row>
    <row r="18218">
      <c r="A18218" s="40">
        <f>IF(GL_Paste!$B18215="","",N(GL_Paste!$H18215)-N(GL_Paste!$G18215))</f>
        <v/>
      </c>
      <c r="B18218" s="43">
        <f>IF(GL_Paste!$B18215="","",DATE(YEAR(GL_Paste!$E18215),MONTH(GL_Paste!$E18215),1))</f>
        <v/>
      </c>
      <c r="C18218">
        <f>IF(GL_Paste!$B18215="","",IF(TRIM(GL_Paste!$M18215)&lt;&gt;"",TRIM(GL_Paste!$M18215),IFERROR(MID(GL_Paste!$I18215,FIND("[",GL_Paste!$I18215)+1,FIND("]",GL_Paste!$I18215)-FIND("[",GL_Paste!$I18215)-1),"")))</f>
        <v/>
      </c>
      <c r="D18218">
        <f>IF(GL_Paste!$B18215="","",IFERROR(INDEX(DeptName,MATCH($C18218,DeptTag,0)),"UNALLOCATED"))</f>
        <v/>
      </c>
      <c r="E18218">
        <f>IF(GL_Paste!$B18215="","",IFERROR(INDEX(AcctCat,MATCH(GL_Paste!$B18215&amp;"",AcctCode,0)),"UNKNOWN"))</f>
        <v/>
      </c>
      <c r="F18218">
        <f>IF(GL_Paste!$B18215="","",IFERROR(INDEX(AcctSub,MATCH(GL_Paste!$B18215&amp;"",AcctCode,0)),"UNKNOWN"))</f>
        <v/>
      </c>
    </row>
    <row r="18219">
      <c r="A18219" s="40">
        <f>IF(GL_Paste!$B18216="","",N(GL_Paste!$H18216)-N(GL_Paste!$G18216))</f>
        <v/>
      </c>
      <c r="B18219" s="43">
        <f>IF(GL_Paste!$B18216="","",DATE(YEAR(GL_Paste!$E18216),MONTH(GL_Paste!$E18216),1))</f>
        <v/>
      </c>
      <c r="C18219">
        <f>IF(GL_Paste!$B18216="","",IF(TRIM(GL_Paste!$M18216)&lt;&gt;"",TRIM(GL_Paste!$M18216),IFERROR(MID(GL_Paste!$I18216,FIND("[",GL_Paste!$I18216)+1,FIND("]",GL_Paste!$I18216)-FIND("[",GL_Paste!$I18216)-1),"")))</f>
        <v/>
      </c>
      <c r="D18219">
        <f>IF(GL_Paste!$B18216="","",IFERROR(INDEX(DeptName,MATCH($C18219,DeptTag,0)),"UNALLOCATED"))</f>
        <v/>
      </c>
      <c r="E18219">
        <f>IF(GL_Paste!$B18216="","",IFERROR(INDEX(AcctCat,MATCH(GL_Paste!$B18216&amp;"",AcctCode,0)),"UNKNOWN"))</f>
        <v/>
      </c>
      <c r="F18219">
        <f>IF(GL_Paste!$B18216="","",IFERROR(INDEX(AcctSub,MATCH(GL_Paste!$B18216&amp;"",AcctCode,0)),"UNKNOWN"))</f>
        <v/>
      </c>
    </row>
    <row r="18220">
      <c r="A18220" s="40">
        <f>IF(GL_Paste!$B18217="","",N(GL_Paste!$H18217)-N(GL_Paste!$G18217))</f>
        <v/>
      </c>
      <c r="B18220" s="43">
        <f>IF(GL_Paste!$B18217="","",DATE(YEAR(GL_Paste!$E18217),MONTH(GL_Paste!$E18217),1))</f>
        <v/>
      </c>
      <c r="C18220">
        <f>IF(GL_Paste!$B18217="","",IF(TRIM(GL_Paste!$M18217)&lt;&gt;"",TRIM(GL_Paste!$M18217),IFERROR(MID(GL_Paste!$I18217,FIND("[",GL_Paste!$I18217)+1,FIND("]",GL_Paste!$I18217)-FIND("[",GL_Paste!$I18217)-1),"")))</f>
        <v/>
      </c>
      <c r="D18220">
        <f>IF(GL_Paste!$B18217="","",IFERROR(INDEX(DeptName,MATCH($C18220,DeptTag,0)),"UNALLOCATED"))</f>
        <v/>
      </c>
      <c r="E18220">
        <f>IF(GL_Paste!$B18217="","",IFERROR(INDEX(AcctCat,MATCH(GL_Paste!$B18217&amp;"",AcctCode,0)),"UNKNOWN"))</f>
        <v/>
      </c>
      <c r="F18220">
        <f>IF(GL_Paste!$B18217="","",IFERROR(INDEX(AcctSub,MATCH(GL_Paste!$B18217&amp;"",AcctCode,0)),"UNKNOWN"))</f>
        <v/>
      </c>
    </row>
    <row r="18221">
      <c r="A18221" s="40">
        <f>IF(GL_Paste!$B18218="","",N(GL_Paste!$H18218)-N(GL_Paste!$G18218))</f>
        <v/>
      </c>
      <c r="B18221" s="43">
        <f>IF(GL_Paste!$B18218="","",DATE(YEAR(GL_Paste!$E18218),MONTH(GL_Paste!$E18218),1))</f>
        <v/>
      </c>
      <c r="C18221">
        <f>IF(GL_Paste!$B18218="","",IF(TRIM(GL_Paste!$M18218)&lt;&gt;"",TRIM(GL_Paste!$M18218),IFERROR(MID(GL_Paste!$I18218,FIND("[",GL_Paste!$I18218)+1,FIND("]",GL_Paste!$I18218)-FIND("[",GL_Paste!$I18218)-1),"")))</f>
        <v/>
      </c>
      <c r="D18221">
        <f>IF(GL_Paste!$B18218="","",IFERROR(INDEX(DeptName,MATCH($C18221,DeptTag,0)),"UNALLOCATED"))</f>
        <v/>
      </c>
      <c r="E18221">
        <f>IF(GL_Paste!$B18218="","",IFERROR(INDEX(AcctCat,MATCH(GL_Paste!$B18218&amp;"",AcctCode,0)),"UNKNOWN"))</f>
        <v/>
      </c>
      <c r="F18221">
        <f>IF(GL_Paste!$B18218="","",IFERROR(INDEX(AcctSub,MATCH(GL_Paste!$B18218&amp;"",AcctCode,0)),"UNKNOWN"))</f>
        <v/>
      </c>
    </row>
    <row r="18222">
      <c r="A18222" s="40">
        <f>IF(GL_Paste!$B18219="","",N(GL_Paste!$H18219)-N(GL_Paste!$G18219))</f>
        <v/>
      </c>
      <c r="B18222" s="43">
        <f>IF(GL_Paste!$B18219="","",DATE(YEAR(GL_Paste!$E18219),MONTH(GL_Paste!$E18219),1))</f>
        <v/>
      </c>
      <c r="C18222">
        <f>IF(GL_Paste!$B18219="","",IF(TRIM(GL_Paste!$M18219)&lt;&gt;"",TRIM(GL_Paste!$M18219),IFERROR(MID(GL_Paste!$I18219,FIND("[",GL_Paste!$I18219)+1,FIND("]",GL_Paste!$I18219)-FIND("[",GL_Paste!$I18219)-1),"")))</f>
        <v/>
      </c>
      <c r="D18222">
        <f>IF(GL_Paste!$B18219="","",IFERROR(INDEX(DeptName,MATCH($C18222,DeptTag,0)),"UNALLOCATED"))</f>
        <v/>
      </c>
      <c r="E18222">
        <f>IF(GL_Paste!$B18219="","",IFERROR(INDEX(AcctCat,MATCH(GL_Paste!$B18219&amp;"",AcctCode,0)),"UNKNOWN"))</f>
        <v/>
      </c>
      <c r="F18222">
        <f>IF(GL_Paste!$B18219="","",IFERROR(INDEX(AcctSub,MATCH(GL_Paste!$B18219&amp;"",AcctCode,0)),"UNKNOWN"))</f>
        <v/>
      </c>
    </row>
    <row r="18223">
      <c r="A18223" s="40">
        <f>IF(GL_Paste!$B18220="","",N(GL_Paste!$H18220)-N(GL_Paste!$G18220))</f>
        <v/>
      </c>
      <c r="B18223" s="43">
        <f>IF(GL_Paste!$B18220="","",DATE(YEAR(GL_Paste!$E18220),MONTH(GL_Paste!$E18220),1))</f>
        <v/>
      </c>
      <c r="C18223">
        <f>IF(GL_Paste!$B18220="","",IF(TRIM(GL_Paste!$M18220)&lt;&gt;"",TRIM(GL_Paste!$M18220),IFERROR(MID(GL_Paste!$I18220,FIND("[",GL_Paste!$I18220)+1,FIND("]",GL_Paste!$I18220)-FIND("[",GL_Paste!$I18220)-1),"")))</f>
        <v/>
      </c>
      <c r="D18223">
        <f>IF(GL_Paste!$B18220="","",IFERROR(INDEX(DeptName,MATCH($C18223,DeptTag,0)),"UNALLOCATED"))</f>
        <v/>
      </c>
      <c r="E18223">
        <f>IF(GL_Paste!$B18220="","",IFERROR(INDEX(AcctCat,MATCH(GL_Paste!$B18220&amp;"",AcctCode,0)),"UNKNOWN"))</f>
        <v/>
      </c>
      <c r="F18223">
        <f>IF(GL_Paste!$B18220="","",IFERROR(INDEX(AcctSub,MATCH(GL_Paste!$B18220&amp;"",AcctCode,0)),"UNKNOWN"))</f>
        <v/>
      </c>
    </row>
    <row r="18224">
      <c r="A18224" s="40">
        <f>IF(GL_Paste!$B18221="","",N(GL_Paste!$H18221)-N(GL_Paste!$G18221))</f>
        <v/>
      </c>
      <c r="B18224" s="43">
        <f>IF(GL_Paste!$B18221="","",DATE(YEAR(GL_Paste!$E18221),MONTH(GL_Paste!$E18221),1))</f>
        <v/>
      </c>
      <c r="C18224">
        <f>IF(GL_Paste!$B18221="","",IF(TRIM(GL_Paste!$M18221)&lt;&gt;"",TRIM(GL_Paste!$M18221),IFERROR(MID(GL_Paste!$I18221,FIND("[",GL_Paste!$I18221)+1,FIND("]",GL_Paste!$I18221)-FIND("[",GL_Paste!$I18221)-1),"")))</f>
        <v/>
      </c>
      <c r="D18224">
        <f>IF(GL_Paste!$B18221="","",IFERROR(INDEX(DeptName,MATCH($C18224,DeptTag,0)),"UNALLOCATED"))</f>
        <v/>
      </c>
      <c r="E18224">
        <f>IF(GL_Paste!$B18221="","",IFERROR(INDEX(AcctCat,MATCH(GL_Paste!$B18221&amp;"",AcctCode,0)),"UNKNOWN"))</f>
        <v/>
      </c>
      <c r="F18224">
        <f>IF(GL_Paste!$B18221="","",IFERROR(INDEX(AcctSub,MATCH(GL_Paste!$B18221&amp;"",AcctCode,0)),"UNKNOWN"))</f>
        <v/>
      </c>
    </row>
    <row r="18225">
      <c r="A18225" s="40">
        <f>IF(GL_Paste!$B18222="","",N(GL_Paste!$H18222)-N(GL_Paste!$G18222))</f>
        <v/>
      </c>
      <c r="B18225" s="43">
        <f>IF(GL_Paste!$B18222="","",DATE(YEAR(GL_Paste!$E18222),MONTH(GL_Paste!$E18222),1))</f>
        <v/>
      </c>
      <c r="C18225">
        <f>IF(GL_Paste!$B18222="","",IF(TRIM(GL_Paste!$M18222)&lt;&gt;"",TRIM(GL_Paste!$M18222),IFERROR(MID(GL_Paste!$I18222,FIND("[",GL_Paste!$I18222)+1,FIND("]",GL_Paste!$I18222)-FIND("[",GL_Paste!$I18222)-1),"")))</f>
        <v/>
      </c>
      <c r="D18225">
        <f>IF(GL_Paste!$B18222="","",IFERROR(INDEX(DeptName,MATCH($C18225,DeptTag,0)),"UNALLOCATED"))</f>
        <v/>
      </c>
      <c r="E18225">
        <f>IF(GL_Paste!$B18222="","",IFERROR(INDEX(AcctCat,MATCH(GL_Paste!$B18222&amp;"",AcctCode,0)),"UNKNOWN"))</f>
        <v/>
      </c>
      <c r="F18225">
        <f>IF(GL_Paste!$B18222="","",IFERROR(INDEX(AcctSub,MATCH(GL_Paste!$B18222&amp;"",AcctCode,0)),"UNKNOWN"))</f>
        <v/>
      </c>
    </row>
    <row r="18226">
      <c r="A18226" s="40">
        <f>IF(GL_Paste!$B18223="","",N(GL_Paste!$H18223)-N(GL_Paste!$G18223))</f>
        <v/>
      </c>
      <c r="B18226" s="43">
        <f>IF(GL_Paste!$B18223="","",DATE(YEAR(GL_Paste!$E18223),MONTH(GL_Paste!$E18223),1))</f>
        <v/>
      </c>
      <c r="C18226">
        <f>IF(GL_Paste!$B18223="","",IF(TRIM(GL_Paste!$M18223)&lt;&gt;"",TRIM(GL_Paste!$M18223),IFERROR(MID(GL_Paste!$I18223,FIND("[",GL_Paste!$I18223)+1,FIND("]",GL_Paste!$I18223)-FIND("[",GL_Paste!$I18223)-1),"")))</f>
        <v/>
      </c>
      <c r="D18226">
        <f>IF(GL_Paste!$B18223="","",IFERROR(INDEX(DeptName,MATCH($C18226,DeptTag,0)),"UNALLOCATED"))</f>
        <v/>
      </c>
      <c r="E18226">
        <f>IF(GL_Paste!$B18223="","",IFERROR(INDEX(AcctCat,MATCH(GL_Paste!$B18223&amp;"",AcctCode,0)),"UNKNOWN"))</f>
        <v/>
      </c>
      <c r="F18226">
        <f>IF(GL_Paste!$B18223="","",IFERROR(INDEX(AcctSub,MATCH(GL_Paste!$B18223&amp;"",AcctCode,0)),"UNKNOWN"))</f>
        <v/>
      </c>
    </row>
    <row r="18227">
      <c r="A18227" s="40">
        <f>IF(GL_Paste!$B18224="","",N(GL_Paste!$H18224)-N(GL_Paste!$G18224))</f>
        <v/>
      </c>
      <c r="B18227" s="43">
        <f>IF(GL_Paste!$B18224="","",DATE(YEAR(GL_Paste!$E18224),MONTH(GL_Paste!$E18224),1))</f>
        <v/>
      </c>
      <c r="C18227">
        <f>IF(GL_Paste!$B18224="","",IF(TRIM(GL_Paste!$M18224)&lt;&gt;"",TRIM(GL_Paste!$M18224),IFERROR(MID(GL_Paste!$I18224,FIND("[",GL_Paste!$I18224)+1,FIND("]",GL_Paste!$I18224)-FIND("[",GL_Paste!$I18224)-1),"")))</f>
        <v/>
      </c>
      <c r="D18227">
        <f>IF(GL_Paste!$B18224="","",IFERROR(INDEX(DeptName,MATCH($C18227,DeptTag,0)),"UNALLOCATED"))</f>
        <v/>
      </c>
      <c r="E18227">
        <f>IF(GL_Paste!$B18224="","",IFERROR(INDEX(AcctCat,MATCH(GL_Paste!$B18224&amp;"",AcctCode,0)),"UNKNOWN"))</f>
        <v/>
      </c>
      <c r="F18227">
        <f>IF(GL_Paste!$B18224="","",IFERROR(INDEX(AcctSub,MATCH(GL_Paste!$B18224&amp;"",AcctCode,0)),"UNKNOWN"))</f>
        <v/>
      </c>
    </row>
    <row r="18228">
      <c r="A18228" s="40">
        <f>IF(GL_Paste!$B18225="","",N(GL_Paste!$H18225)-N(GL_Paste!$G18225))</f>
        <v/>
      </c>
      <c r="B18228" s="43">
        <f>IF(GL_Paste!$B18225="","",DATE(YEAR(GL_Paste!$E18225),MONTH(GL_Paste!$E18225),1))</f>
        <v/>
      </c>
      <c r="C18228">
        <f>IF(GL_Paste!$B18225="","",IF(TRIM(GL_Paste!$M18225)&lt;&gt;"",TRIM(GL_Paste!$M18225),IFERROR(MID(GL_Paste!$I18225,FIND("[",GL_Paste!$I18225)+1,FIND("]",GL_Paste!$I18225)-FIND("[",GL_Paste!$I18225)-1),"")))</f>
        <v/>
      </c>
      <c r="D18228">
        <f>IF(GL_Paste!$B18225="","",IFERROR(INDEX(DeptName,MATCH($C18228,DeptTag,0)),"UNALLOCATED"))</f>
        <v/>
      </c>
      <c r="E18228">
        <f>IF(GL_Paste!$B18225="","",IFERROR(INDEX(AcctCat,MATCH(GL_Paste!$B18225&amp;"",AcctCode,0)),"UNKNOWN"))</f>
        <v/>
      </c>
      <c r="F18228">
        <f>IF(GL_Paste!$B18225="","",IFERROR(INDEX(AcctSub,MATCH(GL_Paste!$B18225&amp;"",AcctCode,0)),"UNKNOWN"))</f>
        <v/>
      </c>
    </row>
    <row r="18229">
      <c r="A18229" s="40">
        <f>IF(GL_Paste!$B18226="","",N(GL_Paste!$H18226)-N(GL_Paste!$G18226))</f>
        <v/>
      </c>
      <c r="B18229" s="43">
        <f>IF(GL_Paste!$B18226="","",DATE(YEAR(GL_Paste!$E18226),MONTH(GL_Paste!$E18226),1))</f>
        <v/>
      </c>
      <c r="C18229">
        <f>IF(GL_Paste!$B18226="","",IF(TRIM(GL_Paste!$M18226)&lt;&gt;"",TRIM(GL_Paste!$M18226),IFERROR(MID(GL_Paste!$I18226,FIND("[",GL_Paste!$I18226)+1,FIND("]",GL_Paste!$I18226)-FIND("[",GL_Paste!$I18226)-1),"")))</f>
        <v/>
      </c>
      <c r="D18229">
        <f>IF(GL_Paste!$B18226="","",IFERROR(INDEX(DeptName,MATCH($C18229,DeptTag,0)),"UNALLOCATED"))</f>
        <v/>
      </c>
      <c r="E18229">
        <f>IF(GL_Paste!$B18226="","",IFERROR(INDEX(AcctCat,MATCH(GL_Paste!$B18226&amp;"",AcctCode,0)),"UNKNOWN"))</f>
        <v/>
      </c>
      <c r="F18229">
        <f>IF(GL_Paste!$B18226="","",IFERROR(INDEX(AcctSub,MATCH(GL_Paste!$B18226&amp;"",AcctCode,0)),"UNKNOWN"))</f>
        <v/>
      </c>
    </row>
    <row r="18230">
      <c r="A18230" s="40">
        <f>IF(GL_Paste!$B18227="","",N(GL_Paste!$H18227)-N(GL_Paste!$G18227))</f>
        <v/>
      </c>
      <c r="B18230" s="43">
        <f>IF(GL_Paste!$B18227="","",DATE(YEAR(GL_Paste!$E18227),MONTH(GL_Paste!$E18227),1))</f>
        <v/>
      </c>
      <c r="C18230">
        <f>IF(GL_Paste!$B18227="","",IF(TRIM(GL_Paste!$M18227)&lt;&gt;"",TRIM(GL_Paste!$M18227),IFERROR(MID(GL_Paste!$I18227,FIND("[",GL_Paste!$I18227)+1,FIND("]",GL_Paste!$I18227)-FIND("[",GL_Paste!$I18227)-1),"")))</f>
        <v/>
      </c>
      <c r="D18230">
        <f>IF(GL_Paste!$B18227="","",IFERROR(INDEX(DeptName,MATCH($C18230,DeptTag,0)),"UNALLOCATED"))</f>
        <v/>
      </c>
      <c r="E18230">
        <f>IF(GL_Paste!$B18227="","",IFERROR(INDEX(AcctCat,MATCH(GL_Paste!$B18227&amp;"",AcctCode,0)),"UNKNOWN"))</f>
        <v/>
      </c>
      <c r="F18230">
        <f>IF(GL_Paste!$B18227="","",IFERROR(INDEX(AcctSub,MATCH(GL_Paste!$B18227&amp;"",AcctCode,0)),"UNKNOWN"))</f>
        <v/>
      </c>
    </row>
    <row r="18231">
      <c r="A18231" s="40">
        <f>IF(GL_Paste!$B18228="","",N(GL_Paste!$H18228)-N(GL_Paste!$G18228))</f>
        <v/>
      </c>
      <c r="B18231" s="43">
        <f>IF(GL_Paste!$B18228="","",DATE(YEAR(GL_Paste!$E18228),MONTH(GL_Paste!$E18228),1))</f>
        <v/>
      </c>
      <c r="C18231">
        <f>IF(GL_Paste!$B18228="","",IF(TRIM(GL_Paste!$M18228)&lt;&gt;"",TRIM(GL_Paste!$M18228),IFERROR(MID(GL_Paste!$I18228,FIND("[",GL_Paste!$I18228)+1,FIND("]",GL_Paste!$I18228)-FIND("[",GL_Paste!$I18228)-1),"")))</f>
        <v/>
      </c>
      <c r="D18231">
        <f>IF(GL_Paste!$B18228="","",IFERROR(INDEX(DeptName,MATCH($C18231,DeptTag,0)),"UNALLOCATED"))</f>
        <v/>
      </c>
      <c r="E18231">
        <f>IF(GL_Paste!$B18228="","",IFERROR(INDEX(AcctCat,MATCH(GL_Paste!$B18228&amp;"",AcctCode,0)),"UNKNOWN"))</f>
        <v/>
      </c>
      <c r="F18231">
        <f>IF(GL_Paste!$B18228="","",IFERROR(INDEX(AcctSub,MATCH(GL_Paste!$B18228&amp;"",AcctCode,0)),"UNKNOWN"))</f>
        <v/>
      </c>
    </row>
    <row r="18232">
      <c r="A18232" s="40">
        <f>IF(GL_Paste!$B18229="","",N(GL_Paste!$H18229)-N(GL_Paste!$G18229))</f>
        <v/>
      </c>
      <c r="B18232" s="43">
        <f>IF(GL_Paste!$B18229="","",DATE(YEAR(GL_Paste!$E18229),MONTH(GL_Paste!$E18229),1))</f>
        <v/>
      </c>
      <c r="C18232">
        <f>IF(GL_Paste!$B18229="","",IF(TRIM(GL_Paste!$M18229)&lt;&gt;"",TRIM(GL_Paste!$M18229),IFERROR(MID(GL_Paste!$I18229,FIND("[",GL_Paste!$I18229)+1,FIND("]",GL_Paste!$I18229)-FIND("[",GL_Paste!$I18229)-1),"")))</f>
        <v/>
      </c>
      <c r="D18232">
        <f>IF(GL_Paste!$B18229="","",IFERROR(INDEX(DeptName,MATCH($C18232,DeptTag,0)),"UNALLOCATED"))</f>
        <v/>
      </c>
      <c r="E18232">
        <f>IF(GL_Paste!$B18229="","",IFERROR(INDEX(AcctCat,MATCH(GL_Paste!$B18229&amp;"",AcctCode,0)),"UNKNOWN"))</f>
        <v/>
      </c>
      <c r="F18232">
        <f>IF(GL_Paste!$B18229="","",IFERROR(INDEX(AcctSub,MATCH(GL_Paste!$B18229&amp;"",AcctCode,0)),"UNKNOWN"))</f>
        <v/>
      </c>
    </row>
    <row r="18233">
      <c r="A18233" s="40">
        <f>IF(GL_Paste!$B18230="","",N(GL_Paste!$H18230)-N(GL_Paste!$G18230))</f>
        <v/>
      </c>
      <c r="B18233" s="43">
        <f>IF(GL_Paste!$B18230="","",DATE(YEAR(GL_Paste!$E18230),MONTH(GL_Paste!$E18230),1))</f>
        <v/>
      </c>
      <c r="C18233">
        <f>IF(GL_Paste!$B18230="","",IF(TRIM(GL_Paste!$M18230)&lt;&gt;"",TRIM(GL_Paste!$M18230),IFERROR(MID(GL_Paste!$I18230,FIND("[",GL_Paste!$I18230)+1,FIND("]",GL_Paste!$I18230)-FIND("[",GL_Paste!$I18230)-1),"")))</f>
        <v/>
      </c>
      <c r="D18233">
        <f>IF(GL_Paste!$B18230="","",IFERROR(INDEX(DeptName,MATCH($C18233,DeptTag,0)),"UNALLOCATED"))</f>
        <v/>
      </c>
      <c r="E18233">
        <f>IF(GL_Paste!$B18230="","",IFERROR(INDEX(AcctCat,MATCH(GL_Paste!$B18230&amp;"",AcctCode,0)),"UNKNOWN"))</f>
        <v/>
      </c>
      <c r="F18233">
        <f>IF(GL_Paste!$B18230="","",IFERROR(INDEX(AcctSub,MATCH(GL_Paste!$B18230&amp;"",AcctCode,0)),"UNKNOWN"))</f>
        <v/>
      </c>
    </row>
    <row r="18234">
      <c r="A18234" s="40">
        <f>IF(GL_Paste!$B18231="","",N(GL_Paste!$H18231)-N(GL_Paste!$G18231))</f>
        <v/>
      </c>
      <c r="B18234" s="43">
        <f>IF(GL_Paste!$B18231="","",DATE(YEAR(GL_Paste!$E18231),MONTH(GL_Paste!$E18231),1))</f>
        <v/>
      </c>
      <c r="C18234">
        <f>IF(GL_Paste!$B18231="","",IF(TRIM(GL_Paste!$M18231)&lt;&gt;"",TRIM(GL_Paste!$M18231),IFERROR(MID(GL_Paste!$I18231,FIND("[",GL_Paste!$I18231)+1,FIND("]",GL_Paste!$I18231)-FIND("[",GL_Paste!$I18231)-1),"")))</f>
        <v/>
      </c>
      <c r="D18234">
        <f>IF(GL_Paste!$B18231="","",IFERROR(INDEX(DeptName,MATCH($C18234,DeptTag,0)),"UNALLOCATED"))</f>
        <v/>
      </c>
      <c r="E18234">
        <f>IF(GL_Paste!$B18231="","",IFERROR(INDEX(AcctCat,MATCH(GL_Paste!$B18231&amp;"",AcctCode,0)),"UNKNOWN"))</f>
        <v/>
      </c>
      <c r="F18234">
        <f>IF(GL_Paste!$B18231="","",IFERROR(INDEX(AcctSub,MATCH(GL_Paste!$B18231&amp;"",AcctCode,0)),"UNKNOWN"))</f>
        <v/>
      </c>
    </row>
    <row r="18235">
      <c r="A18235" s="40">
        <f>IF(GL_Paste!$B18232="","",N(GL_Paste!$H18232)-N(GL_Paste!$G18232))</f>
        <v/>
      </c>
      <c r="B18235" s="43">
        <f>IF(GL_Paste!$B18232="","",DATE(YEAR(GL_Paste!$E18232),MONTH(GL_Paste!$E18232),1))</f>
        <v/>
      </c>
      <c r="C18235">
        <f>IF(GL_Paste!$B18232="","",IF(TRIM(GL_Paste!$M18232)&lt;&gt;"",TRIM(GL_Paste!$M18232),IFERROR(MID(GL_Paste!$I18232,FIND("[",GL_Paste!$I18232)+1,FIND("]",GL_Paste!$I18232)-FIND("[",GL_Paste!$I18232)-1),"")))</f>
        <v/>
      </c>
      <c r="D18235">
        <f>IF(GL_Paste!$B18232="","",IFERROR(INDEX(DeptName,MATCH($C18235,DeptTag,0)),"UNALLOCATED"))</f>
        <v/>
      </c>
      <c r="E18235">
        <f>IF(GL_Paste!$B18232="","",IFERROR(INDEX(AcctCat,MATCH(GL_Paste!$B18232&amp;"",AcctCode,0)),"UNKNOWN"))</f>
        <v/>
      </c>
      <c r="F18235">
        <f>IF(GL_Paste!$B18232="","",IFERROR(INDEX(AcctSub,MATCH(GL_Paste!$B18232&amp;"",AcctCode,0)),"UNKNOWN"))</f>
        <v/>
      </c>
    </row>
    <row r="18236">
      <c r="A18236" s="40">
        <f>IF(GL_Paste!$B18233="","",N(GL_Paste!$H18233)-N(GL_Paste!$G18233))</f>
        <v/>
      </c>
      <c r="B18236" s="43">
        <f>IF(GL_Paste!$B18233="","",DATE(YEAR(GL_Paste!$E18233),MONTH(GL_Paste!$E18233),1))</f>
        <v/>
      </c>
      <c r="C18236">
        <f>IF(GL_Paste!$B18233="","",IF(TRIM(GL_Paste!$M18233)&lt;&gt;"",TRIM(GL_Paste!$M18233),IFERROR(MID(GL_Paste!$I18233,FIND("[",GL_Paste!$I18233)+1,FIND("]",GL_Paste!$I18233)-FIND("[",GL_Paste!$I18233)-1),"")))</f>
        <v/>
      </c>
      <c r="D18236">
        <f>IF(GL_Paste!$B18233="","",IFERROR(INDEX(DeptName,MATCH($C18236,DeptTag,0)),"UNALLOCATED"))</f>
        <v/>
      </c>
      <c r="E18236">
        <f>IF(GL_Paste!$B18233="","",IFERROR(INDEX(AcctCat,MATCH(GL_Paste!$B18233&amp;"",AcctCode,0)),"UNKNOWN"))</f>
        <v/>
      </c>
      <c r="F18236">
        <f>IF(GL_Paste!$B18233="","",IFERROR(INDEX(AcctSub,MATCH(GL_Paste!$B18233&amp;"",AcctCode,0)),"UNKNOWN"))</f>
        <v/>
      </c>
    </row>
    <row r="18237">
      <c r="A18237" s="40">
        <f>IF(GL_Paste!$B18234="","",N(GL_Paste!$H18234)-N(GL_Paste!$G18234))</f>
        <v/>
      </c>
      <c r="B18237" s="43">
        <f>IF(GL_Paste!$B18234="","",DATE(YEAR(GL_Paste!$E18234),MONTH(GL_Paste!$E18234),1))</f>
        <v/>
      </c>
      <c r="C18237">
        <f>IF(GL_Paste!$B18234="","",IF(TRIM(GL_Paste!$M18234)&lt;&gt;"",TRIM(GL_Paste!$M18234),IFERROR(MID(GL_Paste!$I18234,FIND("[",GL_Paste!$I18234)+1,FIND("]",GL_Paste!$I18234)-FIND("[",GL_Paste!$I18234)-1),"")))</f>
        <v/>
      </c>
      <c r="D18237">
        <f>IF(GL_Paste!$B18234="","",IFERROR(INDEX(DeptName,MATCH($C18237,DeptTag,0)),"UNALLOCATED"))</f>
        <v/>
      </c>
      <c r="E18237">
        <f>IF(GL_Paste!$B18234="","",IFERROR(INDEX(AcctCat,MATCH(GL_Paste!$B18234&amp;"",AcctCode,0)),"UNKNOWN"))</f>
        <v/>
      </c>
      <c r="F18237">
        <f>IF(GL_Paste!$B18234="","",IFERROR(INDEX(AcctSub,MATCH(GL_Paste!$B18234&amp;"",AcctCode,0)),"UNKNOWN"))</f>
        <v/>
      </c>
    </row>
    <row r="18238">
      <c r="A18238" s="40">
        <f>IF(GL_Paste!$B18235="","",N(GL_Paste!$H18235)-N(GL_Paste!$G18235))</f>
        <v/>
      </c>
      <c r="B18238" s="43">
        <f>IF(GL_Paste!$B18235="","",DATE(YEAR(GL_Paste!$E18235),MONTH(GL_Paste!$E18235),1))</f>
        <v/>
      </c>
      <c r="C18238">
        <f>IF(GL_Paste!$B18235="","",IF(TRIM(GL_Paste!$M18235)&lt;&gt;"",TRIM(GL_Paste!$M18235),IFERROR(MID(GL_Paste!$I18235,FIND("[",GL_Paste!$I18235)+1,FIND("]",GL_Paste!$I18235)-FIND("[",GL_Paste!$I18235)-1),"")))</f>
        <v/>
      </c>
      <c r="D18238">
        <f>IF(GL_Paste!$B18235="","",IFERROR(INDEX(DeptName,MATCH($C18238,DeptTag,0)),"UNALLOCATED"))</f>
        <v/>
      </c>
      <c r="E18238">
        <f>IF(GL_Paste!$B18235="","",IFERROR(INDEX(AcctCat,MATCH(GL_Paste!$B18235&amp;"",AcctCode,0)),"UNKNOWN"))</f>
        <v/>
      </c>
      <c r="F18238">
        <f>IF(GL_Paste!$B18235="","",IFERROR(INDEX(AcctSub,MATCH(GL_Paste!$B18235&amp;"",AcctCode,0)),"UNKNOWN"))</f>
        <v/>
      </c>
    </row>
    <row r="18239">
      <c r="A18239" s="40">
        <f>IF(GL_Paste!$B18236="","",N(GL_Paste!$H18236)-N(GL_Paste!$G18236))</f>
        <v/>
      </c>
      <c r="B18239" s="43">
        <f>IF(GL_Paste!$B18236="","",DATE(YEAR(GL_Paste!$E18236),MONTH(GL_Paste!$E18236),1))</f>
        <v/>
      </c>
      <c r="C18239">
        <f>IF(GL_Paste!$B18236="","",IF(TRIM(GL_Paste!$M18236)&lt;&gt;"",TRIM(GL_Paste!$M18236),IFERROR(MID(GL_Paste!$I18236,FIND("[",GL_Paste!$I18236)+1,FIND("]",GL_Paste!$I18236)-FIND("[",GL_Paste!$I18236)-1),"")))</f>
        <v/>
      </c>
      <c r="D18239">
        <f>IF(GL_Paste!$B18236="","",IFERROR(INDEX(DeptName,MATCH($C18239,DeptTag,0)),"UNALLOCATED"))</f>
        <v/>
      </c>
      <c r="E18239">
        <f>IF(GL_Paste!$B18236="","",IFERROR(INDEX(AcctCat,MATCH(GL_Paste!$B18236&amp;"",AcctCode,0)),"UNKNOWN"))</f>
        <v/>
      </c>
      <c r="F18239">
        <f>IF(GL_Paste!$B18236="","",IFERROR(INDEX(AcctSub,MATCH(GL_Paste!$B18236&amp;"",AcctCode,0)),"UNKNOWN"))</f>
        <v/>
      </c>
    </row>
    <row r="18240">
      <c r="A18240" s="40">
        <f>IF(GL_Paste!$B18237="","",N(GL_Paste!$H18237)-N(GL_Paste!$G18237))</f>
        <v/>
      </c>
      <c r="B18240" s="43">
        <f>IF(GL_Paste!$B18237="","",DATE(YEAR(GL_Paste!$E18237),MONTH(GL_Paste!$E18237),1))</f>
        <v/>
      </c>
      <c r="C18240">
        <f>IF(GL_Paste!$B18237="","",IF(TRIM(GL_Paste!$M18237)&lt;&gt;"",TRIM(GL_Paste!$M18237),IFERROR(MID(GL_Paste!$I18237,FIND("[",GL_Paste!$I18237)+1,FIND("]",GL_Paste!$I18237)-FIND("[",GL_Paste!$I18237)-1),"")))</f>
        <v/>
      </c>
      <c r="D18240">
        <f>IF(GL_Paste!$B18237="","",IFERROR(INDEX(DeptName,MATCH($C18240,DeptTag,0)),"UNALLOCATED"))</f>
        <v/>
      </c>
      <c r="E18240">
        <f>IF(GL_Paste!$B18237="","",IFERROR(INDEX(AcctCat,MATCH(GL_Paste!$B18237&amp;"",AcctCode,0)),"UNKNOWN"))</f>
        <v/>
      </c>
      <c r="F18240">
        <f>IF(GL_Paste!$B18237="","",IFERROR(INDEX(AcctSub,MATCH(GL_Paste!$B18237&amp;"",AcctCode,0)),"UNKNOWN"))</f>
        <v/>
      </c>
    </row>
    <row r="18241">
      <c r="A18241" s="40">
        <f>IF(GL_Paste!$B18238="","",N(GL_Paste!$H18238)-N(GL_Paste!$G18238))</f>
        <v/>
      </c>
      <c r="B18241" s="43">
        <f>IF(GL_Paste!$B18238="","",DATE(YEAR(GL_Paste!$E18238),MONTH(GL_Paste!$E18238),1))</f>
        <v/>
      </c>
      <c r="C18241">
        <f>IF(GL_Paste!$B18238="","",IF(TRIM(GL_Paste!$M18238)&lt;&gt;"",TRIM(GL_Paste!$M18238),IFERROR(MID(GL_Paste!$I18238,FIND("[",GL_Paste!$I18238)+1,FIND("]",GL_Paste!$I18238)-FIND("[",GL_Paste!$I18238)-1),"")))</f>
        <v/>
      </c>
      <c r="D18241">
        <f>IF(GL_Paste!$B18238="","",IFERROR(INDEX(DeptName,MATCH($C18241,DeptTag,0)),"UNALLOCATED"))</f>
        <v/>
      </c>
      <c r="E18241">
        <f>IF(GL_Paste!$B18238="","",IFERROR(INDEX(AcctCat,MATCH(GL_Paste!$B18238&amp;"",AcctCode,0)),"UNKNOWN"))</f>
        <v/>
      </c>
      <c r="F18241">
        <f>IF(GL_Paste!$B18238="","",IFERROR(INDEX(AcctSub,MATCH(GL_Paste!$B18238&amp;"",AcctCode,0)),"UNKNOWN"))</f>
        <v/>
      </c>
    </row>
    <row r="18242">
      <c r="A18242" s="40">
        <f>IF(GL_Paste!$B18239="","",N(GL_Paste!$H18239)-N(GL_Paste!$G18239))</f>
        <v/>
      </c>
      <c r="B18242" s="43">
        <f>IF(GL_Paste!$B18239="","",DATE(YEAR(GL_Paste!$E18239),MONTH(GL_Paste!$E18239),1))</f>
        <v/>
      </c>
      <c r="C18242">
        <f>IF(GL_Paste!$B18239="","",IF(TRIM(GL_Paste!$M18239)&lt;&gt;"",TRIM(GL_Paste!$M18239),IFERROR(MID(GL_Paste!$I18239,FIND("[",GL_Paste!$I18239)+1,FIND("]",GL_Paste!$I18239)-FIND("[",GL_Paste!$I18239)-1),"")))</f>
        <v/>
      </c>
      <c r="D18242">
        <f>IF(GL_Paste!$B18239="","",IFERROR(INDEX(DeptName,MATCH($C18242,DeptTag,0)),"UNALLOCATED"))</f>
        <v/>
      </c>
      <c r="E18242">
        <f>IF(GL_Paste!$B18239="","",IFERROR(INDEX(AcctCat,MATCH(GL_Paste!$B18239&amp;"",AcctCode,0)),"UNKNOWN"))</f>
        <v/>
      </c>
      <c r="F18242">
        <f>IF(GL_Paste!$B18239="","",IFERROR(INDEX(AcctSub,MATCH(GL_Paste!$B18239&amp;"",AcctCode,0)),"UNKNOWN"))</f>
        <v/>
      </c>
    </row>
    <row r="18243">
      <c r="A18243" s="40">
        <f>IF(GL_Paste!$B18240="","",N(GL_Paste!$H18240)-N(GL_Paste!$G18240))</f>
        <v/>
      </c>
      <c r="B18243" s="43">
        <f>IF(GL_Paste!$B18240="","",DATE(YEAR(GL_Paste!$E18240),MONTH(GL_Paste!$E18240),1))</f>
        <v/>
      </c>
      <c r="C18243">
        <f>IF(GL_Paste!$B18240="","",IF(TRIM(GL_Paste!$M18240)&lt;&gt;"",TRIM(GL_Paste!$M18240),IFERROR(MID(GL_Paste!$I18240,FIND("[",GL_Paste!$I18240)+1,FIND("]",GL_Paste!$I18240)-FIND("[",GL_Paste!$I18240)-1),"")))</f>
        <v/>
      </c>
      <c r="D18243">
        <f>IF(GL_Paste!$B18240="","",IFERROR(INDEX(DeptName,MATCH($C18243,DeptTag,0)),"UNALLOCATED"))</f>
        <v/>
      </c>
      <c r="E18243">
        <f>IF(GL_Paste!$B18240="","",IFERROR(INDEX(AcctCat,MATCH(GL_Paste!$B18240&amp;"",AcctCode,0)),"UNKNOWN"))</f>
        <v/>
      </c>
      <c r="F18243">
        <f>IF(GL_Paste!$B18240="","",IFERROR(INDEX(AcctSub,MATCH(GL_Paste!$B18240&amp;"",AcctCode,0)),"UNKNOWN"))</f>
        <v/>
      </c>
    </row>
    <row r="18244">
      <c r="A18244" s="40">
        <f>IF(GL_Paste!$B18241="","",N(GL_Paste!$H18241)-N(GL_Paste!$G18241))</f>
        <v/>
      </c>
      <c r="B18244" s="43">
        <f>IF(GL_Paste!$B18241="","",DATE(YEAR(GL_Paste!$E18241),MONTH(GL_Paste!$E18241),1))</f>
        <v/>
      </c>
      <c r="C18244">
        <f>IF(GL_Paste!$B18241="","",IF(TRIM(GL_Paste!$M18241)&lt;&gt;"",TRIM(GL_Paste!$M18241),IFERROR(MID(GL_Paste!$I18241,FIND("[",GL_Paste!$I18241)+1,FIND("]",GL_Paste!$I18241)-FIND("[",GL_Paste!$I18241)-1),"")))</f>
        <v/>
      </c>
      <c r="D18244">
        <f>IF(GL_Paste!$B18241="","",IFERROR(INDEX(DeptName,MATCH($C18244,DeptTag,0)),"UNALLOCATED"))</f>
        <v/>
      </c>
      <c r="E18244">
        <f>IF(GL_Paste!$B18241="","",IFERROR(INDEX(AcctCat,MATCH(GL_Paste!$B18241&amp;"",AcctCode,0)),"UNKNOWN"))</f>
        <v/>
      </c>
      <c r="F18244">
        <f>IF(GL_Paste!$B18241="","",IFERROR(INDEX(AcctSub,MATCH(GL_Paste!$B18241&amp;"",AcctCode,0)),"UNKNOWN"))</f>
        <v/>
      </c>
    </row>
    <row r="18245">
      <c r="A18245" s="40">
        <f>IF(GL_Paste!$B18242="","",N(GL_Paste!$H18242)-N(GL_Paste!$G18242))</f>
        <v/>
      </c>
      <c r="B18245" s="43">
        <f>IF(GL_Paste!$B18242="","",DATE(YEAR(GL_Paste!$E18242),MONTH(GL_Paste!$E18242),1))</f>
        <v/>
      </c>
      <c r="C18245">
        <f>IF(GL_Paste!$B18242="","",IF(TRIM(GL_Paste!$M18242)&lt;&gt;"",TRIM(GL_Paste!$M18242),IFERROR(MID(GL_Paste!$I18242,FIND("[",GL_Paste!$I18242)+1,FIND("]",GL_Paste!$I18242)-FIND("[",GL_Paste!$I18242)-1),"")))</f>
        <v/>
      </c>
      <c r="D18245">
        <f>IF(GL_Paste!$B18242="","",IFERROR(INDEX(DeptName,MATCH($C18245,DeptTag,0)),"UNALLOCATED"))</f>
        <v/>
      </c>
      <c r="E18245">
        <f>IF(GL_Paste!$B18242="","",IFERROR(INDEX(AcctCat,MATCH(GL_Paste!$B18242&amp;"",AcctCode,0)),"UNKNOWN"))</f>
        <v/>
      </c>
      <c r="F18245">
        <f>IF(GL_Paste!$B18242="","",IFERROR(INDEX(AcctSub,MATCH(GL_Paste!$B18242&amp;"",AcctCode,0)),"UNKNOWN"))</f>
        <v/>
      </c>
    </row>
    <row r="18246">
      <c r="A18246" s="40">
        <f>IF(GL_Paste!$B18243="","",N(GL_Paste!$H18243)-N(GL_Paste!$G18243))</f>
        <v/>
      </c>
      <c r="B18246" s="43">
        <f>IF(GL_Paste!$B18243="","",DATE(YEAR(GL_Paste!$E18243),MONTH(GL_Paste!$E18243),1))</f>
        <v/>
      </c>
      <c r="C18246">
        <f>IF(GL_Paste!$B18243="","",IF(TRIM(GL_Paste!$M18243)&lt;&gt;"",TRIM(GL_Paste!$M18243),IFERROR(MID(GL_Paste!$I18243,FIND("[",GL_Paste!$I18243)+1,FIND("]",GL_Paste!$I18243)-FIND("[",GL_Paste!$I18243)-1),"")))</f>
        <v/>
      </c>
      <c r="D18246">
        <f>IF(GL_Paste!$B18243="","",IFERROR(INDEX(DeptName,MATCH($C18246,DeptTag,0)),"UNALLOCATED"))</f>
        <v/>
      </c>
      <c r="E18246">
        <f>IF(GL_Paste!$B18243="","",IFERROR(INDEX(AcctCat,MATCH(GL_Paste!$B18243&amp;"",AcctCode,0)),"UNKNOWN"))</f>
        <v/>
      </c>
      <c r="F18246">
        <f>IF(GL_Paste!$B18243="","",IFERROR(INDEX(AcctSub,MATCH(GL_Paste!$B18243&amp;"",AcctCode,0)),"UNKNOWN"))</f>
        <v/>
      </c>
    </row>
    <row r="18247">
      <c r="A18247" s="40">
        <f>IF(GL_Paste!$B18244="","",N(GL_Paste!$H18244)-N(GL_Paste!$G18244))</f>
        <v/>
      </c>
      <c r="B18247" s="43">
        <f>IF(GL_Paste!$B18244="","",DATE(YEAR(GL_Paste!$E18244),MONTH(GL_Paste!$E18244),1))</f>
        <v/>
      </c>
      <c r="C18247">
        <f>IF(GL_Paste!$B18244="","",IF(TRIM(GL_Paste!$M18244)&lt;&gt;"",TRIM(GL_Paste!$M18244),IFERROR(MID(GL_Paste!$I18244,FIND("[",GL_Paste!$I18244)+1,FIND("]",GL_Paste!$I18244)-FIND("[",GL_Paste!$I18244)-1),"")))</f>
        <v/>
      </c>
      <c r="D18247">
        <f>IF(GL_Paste!$B18244="","",IFERROR(INDEX(DeptName,MATCH($C18247,DeptTag,0)),"UNALLOCATED"))</f>
        <v/>
      </c>
      <c r="E18247">
        <f>IF(GL_Paste!$B18244="","",IFERROR(INDEX(AcctCat,MATCH(GL_Paste!$B18244&amp;"",AcctCode,0)),"UNKNOWN"))</f>
        <v/>
      </c>
      <c r="F18247">
        <f>IF(GL_Paste!$B18244="","",IFERROR(INDEX(AcctSub,MATCH(GL_Paste!$B18244&amp;"",AcctCode,0)),"UNKNOWN"))</f>
        <v/>
      </c>
    </row>
    <row r="18248">
      <c r="A18248" s="40">
        <f>IF(GL_Paste!$B18245="","",N(GL_Paste!$H18245)-N(GL_Paste!$G18245))</f>
        <v/>
      </c>
      <c r="B18248" s="43">
        <f>IF(GL_Paste!$B18245="","",DATE(YEAR(GL_Paste!$E18245),MONTH(GL_Paste!$E18245),1))</f>
        <v/>
      </c>
      <c r="C18248">
        <f>IF(GL_Paste!$B18245="","",IF(TRIM(GL_Paste!$M18245)&lt;&gt;"",TRIM(GL_Paste!$M18245),IFERROR(MID(GL_Paste!$I18245,FIND("[",GL_Paste!$I18245)+1,FIND("]",GL_Paste!$I18245)-FIND("[",GL_Paste!$I18245)-1),"")))</f>
        <v/>
      </c>
      <c r="D18248">
        <f>IF(GL_Paste!$B18245="","",IFERROR(INDEX(DeptName,MATCH($C18248,DeptTag,0)),"UNALLOCATED"))</f>
        <v/>
      </c>
      <c r="E18248">
        <f>IF(GL_Paste!$B18245="","",IFERROR(INDEX(AcctCat,MATCH(GL_Paste!$B18245&amp;"",AcctCode,0)),"UNKNOWN"))</f>
        <v/>
      </c>
      <c r="F18248">
        <f>IF(GL_Paste!$B18245="","",IFERROR(INDEX(AcctSub,MATCH(GL_Paste!$B18245&amp;"",AcctCode,0)),"UNKNOWN"))</f>
        <v/>
      </c>
    </row>
    <row r="18249">
      <c r="A18249" s="40">
        <f>IF(GL_Paste!$B18246="","",N(GL_Paste!$H18246)-N(GL_Paste!$G18246))</f>
        <v/>
      </c>
      <c r="B18249" s="43">
        <f>IF(GL_Paste!$B18246="","",DATE(YEAR(GL_Paste!$E18246),MONTH(GL_Paste!$E18246),1))</f>
        <v/>
      </c>
      <c r="C18249">
        <f>IF(GL_Paste!$B18246="","",IF(TRIM(GL_Paste!$M18246)&lt;&gt;"",TRIM(GL_Paste!$M18246),IFERROR(MID(GL_Paste!$I18246,FIND("[",GL_Paste!$I18246)+1,FIND("]",GL_Paste!$I18246)-FIND("[",GL_Paste!$I18246)-1),"")))</f>
        <v/>
      </c>
      <c r="D18249">
        <f>IF(GL_Paste!$B18246="","",IFERROR(INDEX(DeptName,MATCH($C18249,DeptTag,0)),"UNALLOCATED"))</f>
        <v/>
      </c>
      <c r="E18249">
        <f>IF(GL_Paste!$B18246="","",IFERROR(INDEX(AcctCat,MATCH(GL_Paste!$B18246&amp;"",AcctCode,0)),"UNKNOWN"))</f>
        <v/>
      </c>
      <c r="F18249">
        <f>IF(GL_Paste!$B18246="","",IFERROR(INDEX(AcctSub,MATCH(GL_Paste!$B18246&amp;"",AcctCode,0)),"UNKNOWN"))</f>
        <v/>
      </c>
    </row>
    <row r="18250">
      <c r="A18250" s="40">
        <f>IF(GL_Paste!$B18247="","",N(GL_Paste!$H18247)-N(GL_Paste!$G18247))</f>
        <v/>
      </c>
      <c r="B18250" s="43">
        <f>IF(GL_Paste!$B18247="","",DATE(YEAR(GL_Paste!$E18247),MONTH(GL_Paste!$E18247),1))</f>
        <v/>
      </c>
      <c r="C18250">
        <f>IF(GL_Paste!$B18247="","",IF(TRIM(GL_Paste!$M18247)&lt;&gt;"",TRIM(GL_Paste!$M18247),IFERROR(MID(GL_Paste!$I18247,FIND("[",GL_Paste!$I18247)+1,FIND("]",GL_Paste!$I18247)-FIND("[",GL_Paste!$I18247)-1),"")))</f>
        <v/>
      </c>
      <c r="D18250">
        <f>IF(GL_Paste!$B18247="","",IFERROR(INDEX(DeptName,MATCH($C18250,DeptTag,0)),"UNALLOCATED"))</f>
        <v/>
      </c>
      <c r="E18250">
        <f>IF(GL_Paste!$B18247="","",IFERROR(INDEX(AcctCat,MATCH(GL_Paste!$B18247&amp;"",AcctCode,0)),"UNKNOWN"))</f>
        <v/>
      </c>
      <c r="F18250">
        <f>IF(GL_Paste!$B18247="","",IFERROR(INDEX(AcctSub,MATCH(GL_Paste!$B18247&amp;"",AcctCode,0)),"UNKNOWN"))</f>
        <v/>
      </c>
    </row>
    <row r="18251">
      <c r="A18251" s="40">
        <f>IF(GL_Paste!$B18248="","",N(GL_Paste!$H18248)-N(GL_Paste!$G18248))</f>
        <v/>
      </c>
      <c r="B18251" s="43">
        <f>IF(GL_Paste!$B18248="","",DATE(YEAR(GL_Paste!$E18248),MONTH(GL_Paste!$E18248),1))</f>
        <v/>
      </c>
      <c r="C18251">
        <f>IF(GL_Paste!$B18248="","",IF(TRIM(GL_Paste!$M18248)&lt;&gt;"",TRIM(GL_Paste!$M18248),IFERROR(MID(GL_Paste!$I18248,FIND("[",GL_Paste!$I18248)+1,FIND("]",GL_Paste!$I18248)-FIND("[",GL_Paste!$I18248)-1),"")))</f>
        <v/>
      </c>
      <c r="D18251">
        <f>IF(GL_Paste!$B18248="","",IFERROR(INDEX(DeptName,MATCH($C18251,DeptTag,0)),"UNALLOCATED"))</f>
        <v/>
      </c>
      <c r="E18251">
        <f>IF(GL_Paste!$B18248="","",IFERROR(INDEX(AcctCat,MATCH(GL_Paste!$B18248&amp;"",AcctCode,0)),"UNKNOWN"))</f>
        <v/>
      </c>
      <c r="F18251">
        <f>IF(GL_Paste!$B18248="","",IFERROR(INDEX(AcctSub,MATCH(GL_Paste!$B18248&amp;"",AcctCode,0)),"UNKNOWN"))</f>
        <v/>
      </c>
    </row>
    <row r="18252">
      <c r="A18252" s="40">
        <f>IF(GL_Paste!$B18249="","",N(GL_Paste!$H18249)-N(GL_Paste!$G18249))</f>
        <v/>
      </c>
      <c r="B18252" s="43">
        <f>IF(GL_Paste!$B18249="","",DATE(YEAR(GL_Paste!$E18249),MONTH(GL_Paste!$E18249),1))</f>
        <v/>
      </c>
      <c r="C18252">
        <f>IF(GL_Paste!$B18249="","",IF(TRIM(GL_Paste!$M18249)&lt;&gt;"",TRIM(GL_Paste!$M18249),IFERROR(MID(GL_Paste!$I18249,FIND("[",GL_Paste!$I18249)+1,FIND("]",GL_Paste!$I18249)-FIND("[",GL_Paste!$I18249)-1),"")))</f>
        <v/>
      </c>
      <c r="D18252">
        <f>IF(GL_Paste!$B18249="","",IFERROR(INDEX(DeptName,MATCH($C18252,DeptTag,0)),"UNALLOCATED"))</f>
        <v/>
      </c>
      <c r="E18252">
        <f>IF(GL_Paste!$B18249="","",IFERROR(INDEX(AcctCat,MATCH(GL_Paste!$B18249&amp;"",AcctCode,0)),"UNKNOWN"))</f>
        <v/>
      </c>
      <c r="F18252">
        <f>IF(GL_Paste!$B18249="","",IFERROR(INDEX(AcctSub,MATCH(GL_Paste!$B18249&amp;"",AcctCode,0)),"UNKNOWN"))</f>
        <v/>
      </c>
    </row>
    <row r="18253">
      <c r="A18253" s="40">
        <f>IF(GL_Paste!$B18250="","",N(GL_Paste!$H18250)-N(GL_Paste!$G18250))</f>
        <v/>
      </c>
      <c r="B18253" s="43">
        <f>IF(GL_Paste!$B18250="","",DATE(YEAR(GL_Paste!$E18250),MONTH(GL_Paste!$E18250),1))</f>
        <v/>
      </c>
      <c r="C18253">
        <f>IF(GL_Paste!$B18250="","",IF(TRIM(GL_Paste!$M18250)&lt;&gt;"",TRIM(GL_Paste!$M18250),IFERROR(MID(GL_Paste!$I18250,FIND("[",GL_Paste!$I18250)+1,FIND("]",GL_Paste!$I18250)-FIND("[",GL_Paste!$I18250)-1),"")))</f>
        <v/>
      </c>
      <c r="D18253">
        <f>IF(GL_Paste!$B18250="","",IFERROR(INDEX(DeptName,MATCH($C18253,DeptTag,0)),"UNALLOCATED"))</f>
        <v/>
      </c>
      <c r="E18253">
        <f>IF(GL_Paste!$B18250="","",IFERROR(INDEX(AcctCat,MATCH(GL_Paste!$B18250&amp;"",AcctCode,0)),"UNKNOWN"))</f>
        <v/>
      </c>
      <c r="F18253">
        <f>IF(GL_Paste!$B18250="","",IFERROR(INDEX(AcctSub,MATCH(GL_Paste!$B18250&amp;"",AcctCode,0)),"UNKNOWN"))</f>
        <v/>
      </c>
    </row>
    <row r="18254">
      <c r="A18254" s="40">
        <f>IF(GL_Paste!$B18251="","",N(GL_Paste!$H18251)-N(GL_Paste!$G18251))</f>
        <v/>
      </c>
      <c r="B18254" s="43">
        <f>IF(GL_Paste!$B18251="","",DATE(YEAR(GL_Paste!$E18251),MONTH(GL_Paste!$E18251),1))</f>
        <v/>
      </c>
      <c r="C18254">
        <f>IF(GL_Paste!$B18251="","",IF(TRIM(GL_Paste!$M18251)&lt;&gt;"",TRIM(GL_Paste!$M18251),IFERROR(MID(GL_Paste!$I18251,FIND("[",GL_Paste!$I18251)+1,FIND("]",GL_Paste!$I18251)-FIND("[",GL_Paste!$I18251)-1),"")))</f>
        <v/>
      </c>
      <c r="D18254">
        <f>IF(GL_Paste!$B18251="","",IFERROR(INDEX(DeptName,MATCH($C18254,DeptTag,0)),"UNALLOCATED"))</f>
        <v/>
      </c>
      <c r="E18254">
        <f>IF(GL_Paste!$B18251="","",IFERROR(INDEX(AcctCat,MATCH(GL_Paste!$B18251&amp;"",AcctCode,0)),"UNKNOWN"))</f>
        <v/>
      </c>
      <c r="F18254">
        <f>IF(GL_Paste!$B18251="","",IFERROR(INDEX(AcctSub,MATCH(GL_Paste!$B18251&amp;"",AcctCode,0)),"UNKNOWN"))</f>
        <v/>
      </c>
    </row>
    <row r="18255">
      <c r="A18255" s="40">
        <f>IF(GL_Paste!$B18252="","",N(GL_Paste!$H18252)-N(GL_Paste!$G18252))</f>
        <v/>
      </c>
      <c r="B18255" s="43">
        <f>IF(GL_Paste!$B18252="","",DATE(YEAR(GL_Paste!$E18252),MONTH(GL_Paste!$E18252),1))</f>
        <v/>
      </c>
      <c r="C18255">
        <f>IF(GL_Paste!$B18252="","",IF(TRIM(GL_Paste!$M18252)&lt;&gt;"",TRIM(GL_Paste!$M18252),IFERROR(MID(GL_Paste!$I18252,FIND("[",GL_Paste!$I18252)+1,FIND("]",GL_Paste!$I18252)-FIND("[",GL_Paste!$I18252)-1),"")))</f>
        <v/>
      </c>
      <c r="D18255">
        <f>IF(GL_Paste!$B18252="","",IFERROR(INDEX(DeptName,MATCH($C18255,DeptTag,0)),"UNALLOCATED"))</f>
        <v/>
      </c>
      <c r="E18255">
        <f>IF(GL_Paste!$B18252="","",IFERROR(INDEX(AcctCat,MATCH(GL_Paste!$B18252&amp;"",AcctCode,0)),"UNKNOWN"))</f>
        <v/>
      </c>
      <c r="F18255">
        <f>IF(GL_Paste!$B18252="","",IFERROR(INDEX(AcctSub,MATCH(GL_Paste!$B18252&amp;"",AcctCode,0)),"UNKNOWN"))</f>
        <v/>
      </c>
    </row>
    <row r="18256">
      <c r="A18256" s="40">
        <f>IF(GL_Paste!$B18253="","",N(GL_Paste!$H18253)-N(GL_Paste!$G18253))</f>
        <v/>
      </c>
      <c r="B18256" s="43">
        <f>IF(GL_Paste!$B18253="","",DATE(YEAR(GL_Paste!$E18253),MONTH(GL_Paste!$E18253),1))</f>
        <v/>
      </c>
      <c r="C18256">
        <f>IF(GL_Paste!$B18253="","",IF(TRIM(GL_Paste!$M18253)&lt;&gt;"",TRIM(GL_Paste!$M18253),IFERROR(MID(GL_Paste!$I18253,FIND("[",GL_Paste!$I18253)+1,FIND("]",GL_Paste!$I18253)-FIND("[",GL_Paste!$I18253)-1),"")))</f>
        <v/>
      </c>
      <c r="D18256">
        <f>IF(GL_Paste!$B18253="","",IFERROR(INDEX(DeptName,MATCH($C18256,DeptTag,0)),"UNALLOCATED"))</f>
        <v/>
      </c>
      <c r="E18256">
        <f>IF(GL_Paste!$B18253="","",IFERROR(INDEX(AcctCat,MATCH(GL_Paste!$B18253&amp;"",AcctCode,0)),"UNKNOWN"))</f>
        <v/>
      </c>
      <c r="F18256">
        <f>IF(GL_Paste!$B18253="","",IFERROR(INDEX(AcctSub,MATCH(GL_Paste!$B18253&amp;"",AcctCode,0)),"UNKNOWN"))</f>
        <v/>
      </c>
    </row>
    <row r="18257">
      <c r="A18257" s="40">
        <f>IF(GL_Paste!$B18254="","",N(GL_Paste!$H18254)-N(GL_Paste!$G18254))</f>
        <v/>
      </c>
      <c r="B18257" s="43">
        <f>IF(GL_Paste!$B18254="","",DATE(YEAR(GL_Paste!$E18254),MONTH(GL_Paste!$E18254),1))</f>
        <v/>
      </c>
      <c r="C18257">
        <f>IF(GL_Paste!$B18254="","",IF(TRIM(GL_Paste!$M18254)&lt;&gt;"",TRIM(GL_Paste!$M18254),IFERROR(MID(GL_Paste!$I18254,FIND("[",GL_Paste!$I18254)+1,FIND("]",GL_Paste!$I18254)-FIND("[",GL_Paste!$I18254)-1),"")))</f>
        <v/>
      </c>
      <c r="D18257">
        <f>IF(GL_Paste!$B18254="","",IFERROR(INDEX(DeptName,MATCH($C18257,DeptTag,0)),"UNALLOCATED"))</f>
        <v/>
      </c>
      <c r="E18257">
        <f>IF(GL_Paste!$B18254="","",IFERROR(INDEX(AcctCat,MATCH(GL_Paste!$B18254&amp;"",AcctCode,0)),"UNKNOWN"))</f>
        <v/>
      </c>
      <c r="F18257">
        <f>IF(GL_Paste!$B18254="","",IFERROR(INDEX(AcctSub,MATCH(GL_Paste!$B18254&amp;"",AcctCode,0)),"UNKNOWN"))</f>
        <v/>
      </c>
    </row>
    <row r="18258">
      <c r="A18258" s="40">
        <f>IF(GL_Paste!$B18255="","",N(GL_Paste!$H18255)-N(GL_Paste!$G18255))</f>
        <v/>
      </c>
      <c r="B18258" s="43">
        <f>IF(GL_Paste!$B18255="","",DATE(YEAR(GL_Paste!$E18255),MONTH(GL_Paste!$E18255),1))</f>
        <v/>
      </c>
      <c r="C18258">
        <f>IF(GL_Paste!$B18255="","",IF(TRIM(GL_Paste!$M18255)&lt;&gt;"",TRIM(GL_Paste!$M18255),IFERROR(MID(GL_Paste!$I18255,FIND("[",GL_Paste!$I18255)+1,FIND("]",GL_Paste!$I18255)-FIND("[",GL_Paste!$I18255)-1),"")))</f>
        <v/>
      </c>
      <c r="D18258">
        <f>IF(GL_Paste!$B18255="","",IFERROR(INDEX(DeptName,MATCH($C18258,DeptTag,0)),"UNALLOCATED"))</f>
        <v/>
      </c>
      <c r="E18258">
        <f>IF(GL_Paste!$B18255="","",IFERROR(INDEX(AcctCat,MATCH(GL_Paste!$B18255&amp;"",AcctCode,0)),"UNKNOWN"))</f>
        <v/>
      </c>
      <c r="F18258">
        <f>IF(GL_Paste!$B18255="","",IFERROR(INDEX(AcctSub,MATCH(GL_Paste!$B18255&amp;"",AcctCode,0)),"UNKNOWN"))</f>
        <v/>
      </c>
    </row>
    <row r="18259">
      <c r="A18259" s="40">
        <f>IF(GL_Paste!$B18256="","",N(GL_Paste!$H18256)-N(GL_Paste!$G18256))</f>
        <v/>
      </c>
      <c r="B18259" s="43">
        <f>IF(GL_Paste!$B18256="","",DATE(YEAR(GL_Paste!$E18256),MONTH(GL_Paste!$E18256),1))</f>
        <v/>
      </c>
      <c r="C18259">
        <f>IF(GL_Paste!$B18256="","",IF(TRIM(GL_Paste!$M18256)&lt;&gt;"",TRIM(GL_Paste!$M18256),IFERROR(MID(GL_Paste!$I18256,FIND("[",GL_Paste!$I18256)+1,FIND("]",GL_Paste!$I18256)-FIND("[",GL_Paste!$I18256)-1),"")))</f>
        <v/>
      </c>
      <c r="D18259">
        <f>IF(GL_Paste!$B18256="","",IFERROR(INDEX(DeptName,MATCH($C18259,DeptTag,0)),"UNALLOCATED"))</f>
        <v/>
      </c>
      <c r="E18259">
        <f>IF(GL_Paste!$B18256="","",IFERROR(INDEX(AcctCat,MATCH(GL_Paste!$B18256&amp;"",AcctCode,0)),"UNKNOWN"))</f>
        <v/>
      </c>
      <c r="F18259">
        <f>IF(GL_Paste!$B18256="","",IFERROR(INDEX(AcctSub,MATCH(GL_Paste!$B18256&amp;"",AcctCode,0)),"UNKNOWN"))</f>
        <v/>
      </c>
    </row>
    <row r="18260">
      <c r="A18260" s="40">
        <f>IF(GL_Paste!$B18257="","",N(GL_Paste!$H18257)-N(GL_Paste!$G18257))</f>
        <v/>
      </c>
      <c r="B18260" s="43">
        <f>IF(GL_Paste!$B18257="","",DATE(YEAR(GL_Paste!$E18257),MONTH(GL_Paste!$E18257),1))</f>
        <v/>
      </c>
      <c r="C18260">
        <f>IF(GL_Paste!$B18257="","",IF(TRIM(GL_Paste!$M18257)&lt;&gt;"",TRIM(GL_Paste!$M18257),IFERROR(MID(GL_Paste!$I18257,FIND("[",GL_Paste!$I18257)+1,FIND("]",GL_Paste!$I18257)-FIND("[",GL_Paste!$I18257)-1),"")))</f>
        <v/>
      </c>
      <c r="D18260">
        <f>IF(GL_Paste!$B18257="","",IFERROR(INDEX(DeptName,MATCH($C18260,DeptTag,0)),"UNALLOCATED"))</f>
        <v/>
      </c>
      <c r="E18260">
        <f>IF(GL_Paste!$B18257="","",IFERROR(INDEX(AcctCat,MATCH(GL_Paste!$B18257&amp;"",AcctCode,0)),"UNKNOWN"))</f>
        <v/>
      </c>
      <c r="F18260">
        <f>IF(GL_Paste!$B18257="","",IFERROR(INDEX(AcctSub,MATCH(GL_Paste!$B18257&amp;"",AcctCode,0)),"UNKNOWN"))</f>
        <v/>
      </c>
    </row>
    <row r="18261">
      <c r="A18261" s="40">
        <f>IF(GL_Paste!$B18258="","",N(GL_Paste!$H18258)-N(GL_Paste!$G18258))</f>
        <v/>
      </c>
      <c r="B18261" s="43">
        <f>IF(GL_Paste!$B18258="","",DATE(YEAR(GL_Paste!$E18258),MONTH(GL_Paste!$E18258),1))</f>
        <v/>
      </c>
      <c r="C18261">
        <f>IF(GL_Paste!$B18258="","",IF(TRIM(GL_Paste!$M18258)&lt;&gt;"",TRIM(GL_Paste!$M18258),IFERROR(MID(GL_Paste!$I18258,FIND("[",GL_Paste!$I18258)+1,FIND("]",GL_Paste!$I18258)-FIND("[",GL_Paste!$I18258)-1),"")))</f>
        <v/>
      </c>
      <c r="D18261">
        <f>IF(GL_Paste!$B18258="","",IFERROR(INDEX(DeptName,MATCH($C18261,DeptTag,0)),"UNALLOCATED"))</f>
        <v/>
      </c>
      <c r="E18261">
        <f>IF(GL_Paste!$B18258="","",IFERROR(INDEX(AcctCat,MATCH(GL_Paste!$B18258&amp;"",AcctCode,0)),"UNKNOWN"))</f>
        <v/>
      </c>
      <c r="F18261">
        <f>IF(GL_Paste!$B18258="","",IFERROR(INDEX(AcctSub,MATCH(GL_Paste!$B18258&amp;"",AcctCode,0)),"UNKNOWN"))</f>
        <v/>
      </c>
    </row>
    <row r="18262">
      <c r="A18262" s="40">
        <f>IF(GL_Paste!$B18259="","",N(GL_Paste!$H18259)-N(GL_Paste!$G18259))</f>
        <v/>
      </c>
      <c r="B18262" s="43">
        <f>IF(GL_Paste!$B18259="","",DATE(YEAR(GL_Paste!$E18259),MONTH(GL_Paste!$E18259),1))</f>
        <v/>
      </c>
      <c r="C18262">
        <f>IF(GL_Paste!$B18259="","",IF(TRIM(GL_Paste!$M18259)&lt;&gt;"",TRIM(GL_Paste!$M18259),IFERROR(MID(GL_Paste!$I18259,FIND("[",GL_Paste!$I18259)+1,FIND("]",GL_Paste!$I18259)-FIND("[",GL_Paste!$I18259)-1),"")))</f>
        <v/>
      </c>
      <c r="D18262">
        <f>IF(GL_Paste!$B18259="","",IFERROR(INDEX(DeptName,MATCH($C18262,DeptTag,0)),"UNALLOCATED"))</f>
        <v/>
      </c>
      <c r="E18262">
        <f>IF(GL_Paste!$B18259="","",IFERROR(INDEX(AcctCat,MATCH(GL_Paste!$B18259&amp;"",AcctCode,0)),"UNKNOWN"))</f>
        <v/>
      </c>
      <c r="F18262">
        <f>IF(GL_Paste!$B18259="","",IFERROR(INDEX(AcctSub,MATCH(GL_Paste!$B18259&amp;"",AcctCode,0)),"UNKNOWN"))</f>
        <v/>
      </c>
    </row>
    <row r="18263">
      <c r="A18263" s="40">
        <f>IF(GL_Paste!$B18260="","",N(GL_Paste!$H18260)-N(GL_Paste!$G18260))</f>
        <v/>
      </c>
      <c r="B18263" s="43">
        <f>IF(GL_Paste!$B18260="","",DATE(YEAR(GL_Paste!$E18260),MONTH(GL_Paste!$E18260),1))</f>
        <v/>
      </c>
      <c r="C18263">
        <f>IF(GL_Paste!$B18260="","",IF(TRIM(GL_Paste!$M18260)&lt;&gt;"",TRIM(GL_Paste!$M18260),IFERROR(MID(GL_Paste!$I18260,FIND("[",GL_Paste!$I18260)+1,FIND("]",GL_Paste!$I18260)-FIND("[",GL_Paste!$I18260)-1),"")))</f>
        <v/>
      </c>
      <c r="D18263">
        <f>IF(GL_Paste!$B18260="","",IFERROR(INDEX(DeptName,MATCH($C18263,DeptTag,0)),"UNALLOCATED"))</f>
        <v/>
      </c>
      <c r="E18263">
        <f>IF(GL_Paste!$B18260="","",IFERROR(INDEX(AcctCat,MATCH(GL_Paste!$B18260&amp;"",AcctCode,0)),"UNKNOWN"))</f>
        <v/>
      </c>
      <c r="F18263">
        <f>IF(GL_Paste!$B18260="","",IFERROR(INDEX(AcctSub,MATCH(GL_Paste!$B18260&amp;"",AcctCode,0)),"UNKNOWN"))</f>
        <v/>
      </c>
    </row>
    <row r="18264">
      <c r="A18264" s="40">
        <f>IF(GL_Paste!$B18261="","",N(GL_Paste!$H18261)-N(GL_Paste!$G18261))</f>
        <v/>
      </c>
      <c r="B18264" s="43">
        <f>IF(GL_Paste!$B18261="","",DATE(YEAR(GL_Paste!$E18261),MONTH(GL_Paste!$E18261),1))</f>
        <v/>
      </c>
      <c r="C18264">
        <f>IF(GL_Paste!$B18261="","",IF(TRIM(GL_Paste!$M18261)&lt;&gt;"",TRIM(GL_Paste!$M18261),IFERROR(MID(GL_Paste!$I18261,FIND("[",GL_Paste!$I18261)+1,FIND("]",GL_Paste!$I18261)-FIND("[",GL_Paste!$I18261)-1),"")))</f>
        <v/>
      </c>
      <c r="D18264">
        <f>IF(GL_Paste!$B18261="","",IFERROR(INDEX(DeptName,MATCH($C18264,DeptTag,0)),"UNALLOCATED"))</f>
        <v/>
      </c>
      <c r="E18264">
        <f>IF(GL_Paste!$B18261="","",IFERROR(INDEX(AcctCat,MATCH(GL_Paste!$B18261&amp;"",AcctCode,0)),"UNKNOWN"))</f>
        <v/>
      </c>
      <c r="F18264">
        <f>IF(GL_Paste!$B18261="","",IFERROR(INDEX(AcctSub,MATCH(GL_Paste!$B18261&amp;"",AcctCode,0)),"UNKNOWN"))</f>
        <v/>
      </c>
    </row>
    <row r="18265">
      <c r="A18265" s="40">
        <f>IF(GL_Paste!$B18262="","",N(GL_Paste!$H18262)-N(GL_Paste!$G18262))</f>
        <v/>
      </c>
      <c r="B18265" s="43">
        <f>IF(GL_Paste!$B18262="","",DATE(YEAR(GL_Paste!$E18262),MONTH(GL_Paste!$E18262),1))</f>
        <v/>
      </c>
      <c r="C18265">
        <f>IF(GL_Paste!$B18262="","",IF(TRIM(GL_Paste!$M18262)&lt;&gt;"",TRIM(GL_Paste!$M18262),IFERROR(MID(GL_Paste!$I18262,FIND("[",GL_Paste!$I18262)+1,FIND("]",GL_Paste!$I18262)-FIND("[",GL_Paste!$I18262)-1),"")))</f>
        <v/>
      </c>
      <c r="D18265">
        <f>IF(GL_Paste!$B18262="","",IFERROR(INDEX(DeptName,MATCH($C18265,DeptTag,0)),"UNALLOCATED"))</f>
        <v/>
      </c>
      <c r="E18265">
        <f>IF(GL_Paste!$B18262="","",IFERROR(INDEX(AcctCat,MATCH(GL_Paste!$B18262&amp;"",AcctCode,0)),"UNKNOWN"))</f>
        <v/>
      </c>
      <c r="F18265">
        <f>IF(GL_Paste!$B18262="","",IFERROR(INDEX(AcctSub,MATCH(GL_Paste!$B18262&amp;"",AcctCode,0)),"UNKNOWN"))</f>
        <v/>
      </c>
    </row>
    <row r="18266">
      <c r="A18266" s="40">
        <f>IF(GL_Paste!$B18263="","",N(GL_Paste!$H18263)-N(GL_Paste!$G18263))</f>
        <v/>
      </c>
      <c r="B18266" s="43">
        <f>IF(GL_Paste!$B18263="","",DATE(YEAR(GL_Paste!$E18263),MONTH(GL_Paste!$E18263),1))</f>
        <v/>
      </c>
      <c r="C18266">
        <f>IF(GL_Paste!$B18263="","",IF(TRIM(GL_Paste!$M18263)&lt;&gt;"",TRIM(GL_Paste!$M18263),IFERROR(MID(GL_Paste!$I18263,FIND("[",GL_Paste!$I18263)+1,FIND("]",GL_Paste!$I18263)-FIND("[",GL_Paste!$I18263)-1),"")))</f>
        <v/>
      </c>
      <c r="D18266">
        <f>IF(GL_Paste!$B18263="","",IFERROR(INDEX(DeptName,MATCH($C18266,DeptTag,0)),"UNALLOCATED"))</f>
        <v/>
      </c>
      <c r="E18266">
        <f>IF(GL_Paste!$B18263="","",IFERROR(INDEX(AcctCat,MATCH(GL_Paste!$B18263&amp;"",AcctCode,0)),"UNKNOWN"))</f>
        <v/>
      </c>
      <c r="F18266">
        <f>IF(GL_Paste!$B18263="","",IFERROR(INDEX(AcctSub,MATCH(GL_Paste!$B18263&amp;"",AcctCode,0)),"UNKNOWN"))</f>
        <v/>
      </c>
    </row>
    <row r="18267">
      <c r="A18267" s="40">
        <f>IF(GL_Paste!$B18264="","",N(GL_Paste!$H18264)-N(GL_Paste!$G18264))</f>
        <v/>
      </c>
      <c r="B18267" s="43">
        <f>IF(GL_Paste!$B18264="","",DATE(YEAR(GL_Paste!$E18264),MONTH(GL_Paste!$E18264),1))</f>
        <v/>
      </c>
      <c r="C18267">
        <f>IF(GL_Paste!$B18264="","",IF(TRIM(GL_Paste!$M18264)&lt;&gt;"",TRIM(GL_Paste!$M18264),IFERROR(MID(GL_Paste!$I18264,FIND("[",GL_Paste!$I18264)+1,FIND("]",GL_Paste!$I18264)-FIND("[",GL_Paste!$I18264)-1),"")))</f>
        <v/>
      </c>
      <c r="D18267">
        <f>IF(GL_Paste!$B18264="","",IFERROR(INDEX(DeptName,MATCH($C18267,DeptTag,0)),"UNALLOCATED"))</f>
        <v/>
      </c>
      <c r="E18267">
        <f>IF(GL_Paste!$B18264="","",IFERROR(INDEX(AcctCat,MATCH(GL_Paste!$B18264&amp;"",AcctCode,0)),"UNKNOWN"))</f>
        <v/>
      </c>
      <c r="F18267">
        <f>IF(GL_Paste!$B18264="","",IFERROR(INDEX(AcctSub,MATCH(GL_Paste!$B18264&amp;"",AcctCode,0)),"UNKNOWN"))</f>
        <v/>
      </c>
    </row>
    <row r="18268">
      <c r="A18268" s="40">
        <f>IF(GL_Paste!$B18265="","",N(GL_Paste!$H18265)-N(GL_Paste!$G18265))</f>
        <v/>
      </c>
      <c r="B18268" s="43">
        <f>IF(GL_Paste!$B18265="","",DATE(YEAR(GL_Paste!$E18265),MONTH(GL_Paste!$E18265),1))</f>
        <v/>
      </c>
      <c r="C18268">
        <f>IF(GL_Paste!$B18265="","",IF(TRIM(GL_Paste!$M18265)&lt;&gt;"",TRIM(GL_Paste!$M18265),IFERROR(MID(GL_Paste!$I18265,FIND("[",GL_Paste!$I18265)+1,FIND("]",GL_Paste!$I18265)-FIND("[",GL_Paste!$I18265)-1),"")))</f>
        <v/>
      </c>
      <c r="D18268">
        <f>IF(GL_Paste!$B18265="","",IFERROR(INDEX(DeptName,MATCH($C18268,DeptTag,0)),"UNALLOCATED"))</f>
        <v/>
      </c>
      <c r="E18268">
        <f>IF(GL_Paste!$B18265="","",IFERROR(INDEX(AcctCat,MATCH(GL_Paste!$B18265&amp;"",AcctCode,0)),"UNKNOWN"))</f>
        <v/>
      </c>
      <c r="F18268">
        <f>IF(GL_Paste!$B18265="","",IFERROR(INDEX(AcctSub,MATCH(GL_Paste!$B18265&amp;"",AcctCode,0)),"UNKNOWN"))</f>
        <v/>
      </c>
    </row>
    <row r="18269">
      <c r="A18269" s="40">
        <f>IF(GL_Paste!$B18266="","",N(GL_Paste!$H18266)-N(GL_Paste!$G18266))</f>
        <v/>
      </c>
      <c r="B18269" s="43">
        <f>IF(GL_Paste!$B18266="","",DATE(YEAR(GL_Paste!$E18266),MONTH(GL_Paste!$E18266),1))</f>
        <v/>
      </c>
      <c r="C18269">
        <f>IF(GL_Paste!$B18266="","",IF(TRIM(GL_Paste!$M18266)&lt;&gt;"",TRIM(GL_Paste!$M18266),IFERROR(MID(GL_Paste!$I18266,FIND("[",GL_Paste!$I18266)+1,FIND("]",GL_Paste!$I18266)-FIND("[",GL_Paste!$I18266)-1),"")))</f>
        <v/>
      </c>
      <c r="D18269">
        <f>IF(GL_Paste!$B18266="","",IFERROR(INDEX(DeptName,MATCH($C18269,DeptTag,0)),"UNALLOCATED"))</f>
        <v/>
      </c>
      <c r="E18269">
        <f>IF(GL_Paste!$B18266="","",IFERROR(INDEX(AcctCat,MATCH(GL_Paste!$B18266&amp;"",AcctCode,0)),"UNKNOWN"))</f>
        <v/>
      </c>
      <c r="F18269">
        <f>IF(GL_Paste!$B18266="","",IFERROR(INDEX(AcctSub,MATCH(GL_Paste!$B18266&amp;"",AcctCode,0)),"UNKNOWN"))</f>
        <v/>
      </c>
    </row>
    <row r="18270">
      <c r="A18270" s="40">
        <f>IF(GL_Paste!$B18267="","",N(GL_Paste!$H18267)-N(GL_Paste!$G18267))</f>
        <v/>
      </c>
      <c r="B18270" s="43">
        <f>IF(GL_Paste!$B18267="","",DATE(YEAR(GL_Paste!$E18267),MONTH(GL_Paste!$E18267),1))</f>
        <v/>
      </c>
      <c r="C18270">
        <f>IF(GL_Paste!$B18267="","",IF(TRIM(GL_Paste!$M18267)&lt;&gt;"",TRIM(GL_Paste!$M18267),IFERROR(MID(GL_Paste!$I18267,FIND("[",GL_Paste!$I18267)+1,FIND("]",GL_Paste!$I18267)-FIND("[",GL_Paste!$I18267)-1),"")))</f>
        <v/>
      </c>
      <c r="D18270">
        <f>IF(GL_Paste!$B18267="","",IFERROR(INDEX(DeptName,MATCH($C18270,DeptTag,0)),"UNALLOCATED"))</f>
        <v/>
      </c>
      <c r="E18270">
        <f>IF(GL_Paste!$B18267="","",IFERROR(INDEX(AcctCat,MATCH(GL_Paste!$B18267&amp;"",AcctCode,0)),"UNKNOWN"))</f>
        <v/>
      </c>
      <c r="F18270">
        <f>IF(GL_Paste!$B18267="","",IFERROR(INDEX(AcctSub,MATCH(GL_Paste!$B18267&amp;"",AcctCode,0)),"UNKNOWN"))</f>
        <v/>
      </c>
    </row>
    <row r="18271">
      <c r="A18271" s="40">
        <f>IF(GL_Paste!$B18268="","",N(GL_Paste!$H18268)-N(GL_Paste!$G18268))</f>
        <v/>
      </c>
      <c r="B18271" s="43">
        <f>IF(GL_Paste!$B18268="","",DATE(YEAR(GL_Paste!$E18268),MONTH(GL_Paste!$E18268),1))</f>
        <v/>
      </c>
      <c r="C18271">
        <f>IF(GL_Paste!$B18268="","",IF(TRIM(GL_Paste!$M18268)&lt;&gt;"",TRIM(GL_Paste!$M18268),IFERROR(MID(GL_Paste!$I18268,FIND("[",GL_Paste!$I18268)+1,FIND("]",GL_Paste!$I18268)-FIND("[",GL_Paste!$I18268)-1),"")))</f>
        <v/>
      </c>
      <c r="D18271">
        <f>IF(GL_Paste!$B18268="","",IFERROR(INDEX(DeptName,MATCH($C18271,DeptTag,0)),"UNALLOCATED"))</f>
        <v/>
      </c>
      <c r="E18271">
        <f>IF(GL_Paste!$B18268="","",IFERROR(INDEX(AcctCat,MATCH(GL_Paste!$B18268&amp;"",AcctCode,0)),"UNKNOWN"))</f>
        <v/>
      </c>
      <c r="F18271">
        <f>IF(GL_Paste!$B18268="","",IFERROR(INDEX(AcctSub,MATCH(GL_Paste!$B18268&amp;"",AcctCode,0)),"UNKNOWN"))</f>
        <v/>
      </c>
    </row>
    <row r="18272">
      <c r="A18272" s="40">
        <f>IF(GL_Paste!$B18269="","",N(GL_Paste!$H18269)-N(GL_Paste!$G18269))</f>
        <v/>
      </c>
      <c r="B18272" s="43">
        <f>IF(GL_Paste!$B18269="","",DATE(YEAR(GL_Paste!$E18269),MONTH(GL_Paste!$E18269),1))</f>
        <v/>
      </c>
      <c r="C18272">
        <f>IF(GL_Paste!$B18269="","",IF(TRIM(GL_Paste!$M18269)&lt;&gt;"",TRIM(GL_Paste!$M18269),IFERROR(MID(GL_Paste!$I18269,FIND("[",GL_Paste!$I18269)+1,FIND("]",GL_Paste!$I18269)-FIND("[",GL_Paste!$I18269)-1),"")))</f>
        <v/>
      </c>
      <c r="D18272">
        <f>IF(GL_Paste!$B18269="","",IFERROR(INDEX(DeptName,MATCH($C18272,DeptTag,0)),"UNALLOCATED"))</f>
        <v/>
      </c>
      <c r="E18272">
        <f>IF(GL_Paste!$B18269="","",IFERROR(INDEX(AcctCat,MATCH(GL_Paste!$B18269&amp;"",AcctCode,0)),"UNKNOWN"))</f>
        <v/>
      </c>
      <c r="F18272">
        <f>IF(GL_Paste!$B18269="","",IFERROR(INDEX(AcctSub,MATCH(GL_Paste!$B18269&amp;"",AcctCode,0)),"UNKNOWN"))</f>
        <v/>
      </c>
    </row>
    <row r="18273">
      <c r="A18273" s="40">
        <f>IF(GL_Paste!$B18270="","",N(GL_Paste!$H18270)-N(GL_Paste!$G18270))</f>
        <v/>
      </c>
      <c r="B18273" s="43">
        <f>IF(GL_Paste!$B18270="","",DATE(YEAR(GL_Paste!$E18270),MONTH(GL_Paste!$E18270),1))</f>
        <v/>
      </c>
      <c r="C18273">
        <f>IF(GL_Paste!$B18270="","",IF(TRIM(GL_Paste!$M18270)&lt;&gt;"",TRIM(GL_Paste!$M18270),IFERROR(MID(GL_Paste!$I18270,FIND("[",GL_Paste!$I18270)+1,FIND("]",GL_Paste!$I18270)-FIND("[",GL_Paste!$I18270)-1),"")))</f>
        <v/>
      </c>
      <c r="D18273">
        <f>IF(GL_Paste!$B18270="","",IFERROR(INDEX(DeptName,MATCH($C18273,DeptTag,0)),"UNALLOCATED"))</f>
        <v/>
      </c>
      <c r="E18273">
        <f>IF(GL_Paste!$B18270="","",IFERROR(INDEX(AcctCat,MATCH(GL_Paste!$B18270&amp;"",AcctCode,0)),"UNKNOWN"))</f>
        <v/>
      </c>
      <c r="F18273">
        <f>IF(GL_Paste!$B18270="","",IFERROR(INDEX(AcctSub,MATCH(GL_Paste!$B18270&amp;"",AcctCode,0)),"UNKNOWN"))</f>
        <v/>
      </c>
    </row>
    <row r="18274">
      <c r="A18274" s="40">
        <f>IF(GL_Paste!$B18271="","",N(GL_Paste!$H18271)-N(GL_Paste!$G18271))</f>
        <v/>
      </c>
      <c r="B18274" s="43">
        <f>IF(GL_Paste!$B18271="","",DATE(YEAR(GL_Paste!$E18271),MONTH(GL_Paste!$E18271),1))</f>
        <v/>
      </c>
      <c r="C18274">
        <f>IF(GL_Paste!$B18271="","",IF(TRIM(GL_Paste!$M18271)&lt;&gt;"",TRIM(GL_Paste!$M18271),IFERROR(MID(GL_Paste!$I18271,FIND("[",GL_Paste!$I18271)+1,FIND("]",GL_Paste!$I18271)-FIND("[",GL_Paste!$I18271)-1),"")))</f>
        <v/>
      </c>
      <c r="D18274">
        <f>IF(GL_Paste!$B18271="","",IFERROR(INDEX(DeptName,MATCH($C18274,DeptTag,0)),"UNALLOCATED"))</f>
        <v/>
      </c>
      <c r="E18274">
        <f>IF(GL_Paste!$B18271="","",IFERROR(INDEX(AcctCat,MATCH(GL_Paste!$B18271&amp;"",AcctCode,0)),"UNKNOWN"))</f>
        <v/>
      </c>
      <c r="F18274">
        <f>IF(GL_Paste!$B18271="","",IFERROR(INDEX(AcctSub,MATCH(GL_Paste!$B18271&amp;"",AcctCode,0)),"UNKNOWN"))</f>
        <v/>
      </c>
    </row>
    <row r="18275">
      <c r="A18275" s="40">
        <f>IF(GL_Paste!$B18272="","",N(GL_Paste!$H18272)-N(GL_Paste!$G18272))</f>
        <v/>
      </c>
      <c r="B18275" s="43">
        <f>IF(GL_Paste!$B18272="","",DATE(YEAR(GL_Paste!$E18272),MONTH(GL_Paste!$E18272),1))</f>
        <v/>
      </c>
      <c r="C18275">
        <f>IF(GL_Paste!$B18272="","",IF(TRIM(GL_Paste!$M18272)&lt;&gt;"",TRIM(GL_Paste!$M18272),IFERROR(MID(GL_Paste!$I18272,FIND("[",GL_Paste!$I18272)+1,FIND("]",GL_Paste!$I18272)-FIND("[",GL_Paste!$I18272)-1),"")))</f>
        <v/>
      </c>
      <c r="D18275">
        <f>IF(GL_Paste!$B18272="","",IFERROR(INDEX(DeptName,MATCH($C18275,DeptTag,0)),"UNALLOCATED"))</f>
        <v/>
      </c>
      <c r="E18275">
        <f>IF(GL_Paste!$B18272="","",IFERROR(INDEX(AcctCat,MATCH(GL_Paste!$B18272&amp;"",AcctCode,0)),"UNKNOWN"))</f>
        <v/>
      </c>
      <c r="F18275">
        <f>IF(GL_Paste!$B18272="","",IFERROR(INDEX(AcctSub,MATCH(GL_Paste!$B18272&amp;"",AcctCode,0)),"UNKNOWN"))</f>
        <v/>
      </c>
    </row>
    <row r="18276">
      <c r="A18276" s="40">
        <f>IF(GL_Paste!$B18273="","",N(GL_Paste!$H18273)-N(GL_Paste!$G18273))</f>
        <v/>
      </c>
      <c r="B18276" s="43">
        <f>IF(GL_Paste!$B18273="","",DATE(YEAR(GL_Paste!$E18273),MONTH(GL_Paste!$E18273),1))</f>
        <v/>
      </c>
      <c r="C18276">
        <f>IF(GL_Paste!$B18273="","",IF(TRIM(GL_Paste!$M18273)&lt;&gt;"",TRIM(GL_Paste!$M18273),IFERROR(MID(GL_Paste!$I18273,FIND("[",GL_Paste!$I18273)+1,FIND("]",GL_Paste!$I18273)-FIND("[",GL_Paste!$I18273)-1),"")))</f>
        <v/>
      </c>
      <c r="D18276">
        <f>IF(GL_Paste!$B18273="","",IFERROR(INDEX(DeptName,MATCH($C18276,DeptTag,0)),"UNALLOCATED"))</f>
        <v/>
      </c>
      <c r="E18276">
        <f>IF(GL_Paste!$B18273="","",IFERROR(INDEX(AcctCat,MATCH(GL_Paste!$B18273&amp;"",AcctCode,0)),"UNKNOWN"))</f>
        <v/>
      </c>
      <c r="F18276">
        <f>IF(GL_Paste!$B18273="","",IFERROR(INDEX(AcctSub,MATCH(GL_Paste!$B18273&amp;"",AcctCode,0)),"UNKNOWN"))</f>
        <v/>
      </c>
    </row>
    <row r="18277">
      <c r="A18277" s="40">
        <f>IF(GL_Paste!$B18274="","",N(GL_Paste!$H18274)-N(GL_Paste!$G18274))</f>
        <v/>
      </c>
      <c r="B18277" s="43">
        <f>IF(GL_Paste!$B18274="","",DATE(YEAR(GL_Paste!$E18274),MONTH(GL_Paste!$E18274),1))</f>
        <v/>
      </c>
      <c r="C18277">
        <f>IF(GL_Paste!$B18274="","",IF(TRIM(GL_Paste!$M18274)&lt;&gt;"",TRIM(GL_Paste!$M18274),IFERROR(MID(GL_Paste!$I18274,FIND("[",GL_Paste!$I18274)+1,FIND("]",GL_Paste!$I18274)-FIND("[",GL_Paste!$I18274)-1),"")))</f>
        <v/>
      </c>
      <c r="D18277">
        <f>IF(GL_Paste!$B18274="","",IFERROR(INDEX(DeptName,MATCH($C18277,DeptTag,0)),"UNALLOCATED"))</f>
        <v/>
      </c>
      <c r="E18277">
        <f>IF(GL_Paste!$B18274="","",IFERROR(INDEX(AcctCat,MATCH(GL_Paste!$B18274&amp;"",AcctCode,0)),"UNKNOWN"))</f>
        <v/>
      </c>
      <c r="F18277">
        <f>IF(GL_Paste!$B18274="","",IFERROR(INDEX(AcctSub,MATCH(GL_Paste!$B18274&amp;"",AcctCode,0)),"UNKNOWN"))</f>
        <v/>
      </c>
    </row>
    <row r="18278">
      <c r="A18278" s="40">
        <f>IF(GL_Paste!$B18275="","",N(GL_Paste!$H18275)-N(GL_Paste!$G18275))</f>
        <v/>
      </c>
      <c r="B18278" s="43">
        <f>IF(GL_Paste!$B18275="","",DATE(YEAR(GL_Paste!$E18275),MONTH(GL_Paste!$E18275),1))</f>
        <v/>
      </c>
      <c r="C18278">
        <f>IF(GL_Paste!$B18275="","",IF(TRIM(GL_Paste!$M18275)&lt;&gt;"",TRIM(GL_Paste!$M18275),IFERROR(MID(GL_Paste!$I18275,FIND("[",GL_Paste!$I18275)+1,FIND("]",GL_Paste!$I18275)-FIND("[",GL_Paste!$I18275)-1),"")))</f>
        <v/>
      </c>
      <c r="D18278">
        <f>IF(GL_Paste!$B18275="","",IFERROR(INDEX(DeptName,MATCH($C18278,DeptTag,0)),"UNALLOCATED"))</f>
        <v/>
      </c>
      <c r="E18278">
        <f>IF(GL_Paste!$B18275="","",IFERROR(INDEX(AcctCat,MATCH(GL_Paste!$B18275&amp;"",AcctCode,0)),"UNKNOWN"))</f>
        <v/>
      </c>
      <c r="F18278">
        <f>IF(GL_Paste!$B18275="","",IFERROR(INDEX(AcctSub,MATCH(GL_Paste!$B18275&amp;"",AcctCode,0)),"UNKNOWN"))</f>
        <v/>
      </c>
    </row>
    <row r="18279">
      <c r="A18279" s="40">
        <f>IF(GL_Paste!$B18276="","",N(GL_Paste!$H18276)-N(GL_Paste!$G18276))</f>
        <v/>
      </c>
      <c r="B18279" s="43">
        <f>IF(GL_Paste!$B18276="","",DATE(YEAR(GL_Paste!$E18276),MONTH(GL_Paste!$E18276),1))</f>
        <v/>
      </c>
      <c r="C18279">
        <f>IF(GL_Paste!$B18276="","",IF(TRIM(GL_Paste!$M18276)&lt;&gt;"",TRIM(GL_Paste!$M18276),IFERROR(MID(GL_Paste!$I18276,FIND("[",GL_Paste!$I18276)+1,FIND("]",GL_Paste!$I18276)-FIND("[",GL_Paste!$I18276)-1),"")))</f>
        <v/>
      </c>
      <c r="D18279">
        <f>IF(GL_Paste!$B18276="","",IFERROR(INDEX(DeptName,MATCH($C18279,DeptTag,0)),"UNALLOCATED"))</f>
        <v/>
      </c>
      <c r="E18279">
        <f>IF(GL_Paste!$B18276="","",IFERROR(INDEX(AcctCat,MATCH(GL_Paste!$B18276&amp;"",AcctCode,0)),"UNKNOWN"))</f>
        <v/>
      </c>
      <c r="F18279">
        <f>IF(GL_Paste!$B18276="","",IFERROR(INDEX(AcctSub,MATCH(GL_Paste!$B18276&amp;"",AcctCode,0)),"UNKNOWN"))</f>
        <v/>
      </c>
    </row>
    <row r="18280">
      <c r="A18280" s="40">
        <f>IF(GL_Paste!$B18277="","",N(GL_Paste!$H18277)-N(GL_Paste!$G18277))</f>
        <v/>
      </c>
      <c r="B18280" s="43">
        <f>IF(GL_Paste!$B18277="","",DATE(YEAR(GL_Paste!$E18277),MONTH(GL_Paste!$E18277),1))</f>
        <v/>
      </c>
      <c r="C18280">
        <f>IF(GL_Paste!$B18277="","",IF(TRIM(GL_Paste!$M18277)&lt;&gt;"",TRIM(GL_Paste!$M18277),IFERROR(MID(GL_Paste!$I18277,FIND("[",GL_Paste!$I18277)+1,FIND("]",GL_Paste!$I18277)-FIND("[",GL_Paste!$I18277)-1),"")))</f>
        <v/>
      </c>
      <c r="D18280">
        <f>IF(GL_Paste!$B18277="","",IFERROR(INDEX(DeptName,MATCH($C18280,DeptTag,0)),"UNALLOCATED"))</f>
        <v/>
      </c>
      <c r="E18280">
        <f>IF(GL_Paste!$B18277="","",IFERROR(INDEX(AcctCat,MATCH(GL_Paste!$B18277&amp;"",AcctCode,0)),"UNKNOWN"))</f>
        <v/>
      </c>
      <c r="F18280">
        <f>IF(GL_Paste!$B18277="","",IFERROR(INDEX(AcctSub,MATCH(GL_Paste!$B18277&amp;"",AcctCode,0)),"UNKNOWN"))</f>
        <v/>
      </c>
    </row>
    <row r="18281">
      <c r="A18281" s="40">
        <f>IF(GL_Paste!$B18278="","",N(GL_Paste!$H18278)-N(GL_Paste!$G18278))</f>
        <v/>
      </c>
      <c r="B18281" s="43">
        <f>IF(GL_Paste!$B18278="","",DATE(YEAR(GL_Paste!$E18278),MONTH(GL_Paste!$E18278),1))</f>
        <v/>
      </c>
      <c r="C18281">
        <f>IF(GL_Paste!$B18278="","",IF(TRIM(GL_Paste!$M18278)&lt;&gt;"",TRIM(GL_Paste!$M18278),IFERROR(MID(GL_Paste!$I18278,FIND("[",GL_Paste!$I18278)+1,FIND("]",GL_Paste!$I18278)-FIND("[",GL_Paste!$I18278)-1),"")))</f>
        <v/>
      </c>
      <c r="D18281">
        <f>IF(GL_Paste!$B18278="","",IFERROR(INDEX(DeptName,MATCH($C18281,DeptTag,0)),"UNALLOCATED"))</f>
        <v/>
      </c>
      <c r="E18281">
        <f>IF(GL_Paste!$B18278="","",IFERROR(INDEX(AcctCat,MATCH(GL_Paste!$B18278&amp;"",AcctCode,0)),"UNKNOWN"))</f>
        <v/>
      </c>
      <c r="F18281">
        <f>IF(GL_Paste!$B18278="","",IFERROR(INDEX(AcctSub,MATCH(GL_Paste!$B18278&amp;"",AcctCode,0)),"UNKNOWN"))</f>
        <v/>
      </c>
    </row>
    <row r="18282">
      <c r="A18282" s="40">
        <f>IF(GL_Paste!$B18279="","",N(GL_Paste!$H18279)-N(GL_Paste!$G18279))</f>
        <v/>
      </c>
      <c r="B18282" s="43">
        <f>IF(GL_Paste!$B18279="","",DATE(YEAR(GL_Paste!$E18279),MONTH(GL_Paste!$E18279),1))</f>
        <v/>
      </c>
      <c r="C18282">
        <f>IF(GL_Paste!$B18279="","",IF(TRIM(GL_Paste!$M18279)&lt;&gt;"",TRIM(GL_Paste!$M18279),IFERROR(MID(GL_Paste!$I18279,FIND("[",GL_Paste!$I18279)+1,FIND("]",GL_Paste!$I18279)-FIND("[",GL_Paste!$I18279)-1),"")))</f>
        <v/>
      </c>
      <c r="D18282">
        <f>IF(GL_Paste!$B18279="","",IFERROR(INDEX(DeptName,MATCH($C18282,DeptTag,0)),"UNALLOCATED"))</f>
        <v/>
      </c>
      <c r="E18282">
        <f>IF(GL_Paste!$B18279="","",IFERROR(INDEX(AcctCat,MATCH(GL_Paste!$B18279&amp;"",AcctCode,0)),"UNKNOWN"))</f>
        <v/>
      </c>
      <c r="F18282">
        <f>IF(GL_Paste!$B18279="","",IFERROR(INDEX(AcctSub,MATCH(GL_Paste!$B18279&amp;"",AcctCode,0)),"UNKNOWN"))</f>
        <v/>
      </c>
    </row>
    <row r="18283">
      <c r="A18283" s="40">
        <f>IF(GL_Paste!$B18280="","",N(GL_Paste!$H18280)-N(GL_Paste!$G18280))</f>
        <v/>
      </c>
      <c r="B18283" s="43">
        <f>IF(GL_Paste!$B18280="","",DATE(YEAR(GL_Paste!$E18280),MONTH(GL_Paste!$E18280),1))</f>
        <v/>
      </c>
      <c r="C18283">
        <f>IF(GL_Paste!$B18280="","",IF(TRIM(GL_Paste!$M18280)&lt;&gt;"",TRIM(GL_Paste!$M18280),IFERROR(MID(GL_Paste!$I18280,FIND("[",GL_Paste!$I18280)+1,FIND("]",GL_Paste!$I18280)-FIND("[",GL_Paste!$I18280)-1),"")))</f>
        <v/>
      </c>
      <c r="D18283">
        <f>IF(GL_Paste!$B18280="","",IFERROR(INDEX(DeptName,MATCH($C18283,DeptTag,0)),"UNALLOCATED"))</f>
        <v/>
      </c>
      <c r="E18283">
        <f>IF(GL_Paste!$B18280="","",IFERROR(INDEX(AcctCat,MATCH(GL_Paste!$B18280&amp;"",AcctCode,0)),"UNKNOWN"))</f>
        <v/>
      </c>
      <c r="F18283">
        <f>IF(GL_Paste!$B18280="","",IFERROR(INDEX(AcctSub,MATCH(GL_Paste!$B18280&amp;"",AcctCode,0)),"UNKNOWN"))</f>
        <v/>
      </c>
    </row>
    <row r="18284">
      <c r="A18284" s="40">
        <f>IF(GL_Paste!$B18281="","",N(GL_Paste!$H18281)-N(GL_Paste!$G18281))</f>
        <v/>
      </c>
      <c r="B18284" s="43">
        <f>IF(GL_Paste!$B18281="","",DATE(YEAR(GL_Paste!$E18281),MONTH(GL_Paste!$E18281),1))</f>
        <v/>
      </c>
      <c r="C18284">
        <f>IF(GL_Paste!$B18281="","",IF(TRIM(GL_Paste!$M18281)&lt;&gt;"",TRIM(GL_Paste!$M18281),IFERROR(MID(GL_Paste!$I18281,FIND("[",GL_Paste!$I18281)+1,FIND("]",GL_Paste!$I18281)-FIND("[",GL_Paste!$I18281)-1),"")))</f>
        <v/>
      </c>
      <c r="D18284">
        <f>IF(GL_Paste!$B18281="","",IFERROR(INDEX(DeptName,MATCH($C18284,DeptTag,0)),"UNALLOCATED"))</f>
        <v/>
      </c>
      <c r="E18284">
        <f>IF(GL_Paste!$B18281="","",IFERROR(INDEX(AcctCat,MATCH(GL_Paste!$B18281&amp;"",AcctCode,0)),"UNKNOWN"))</f>
        <v/>
      </c>
      <c r="F18284">
        <f>IF(GL_Paste!$B18281="","",IFERROR(INDEX(AcctSub,MATCH(GL_Paste!$B18281&amp;"",AcctCode,0)),"UNKNOWN"))</f>
        <v/>
      </c>
    </row>
    <row r="18285">
      <c r="A18285" s="40">
        <f>IF(GL_Paste!$B18282="","",N(GL_Paste!$H18282)-N(GL_Paste!$G18282))</f>
        <v/>
      </c>
      <c r="B18285" s="43">
        <f>IF(GL_Paste!$B18282="","",DATE(YEAR(GL_Paste!$E18282),MONTH(GL_Paste!$E18282),1))</f>
        <v/>
      </c>
      <c r="C18285">
        <f>IF(GL_Paste!$B18282="","",IF(TRIM(GL_Paste!$M18282)&lt;&gt;"",TRIM(GL_Paste!$M18282),IFERROR(MID(GL_Paste!$I18282,FIND("[",GL_Paste!$I18282)+1,FIND("]",GL_Paste!$I18282)-FIND("[",GL_Paste!$I18282)-1),"")))</f>
        <v/>
      </c>
      <c r="D18285">
        <f>IF(GL_Paste!$B18282="","",IFERROR(INDEX(DeptName,MATCH($C18285,DeptTag,0)),"UNALLOCATED"))</f>
        <v/>
      </c>
      <c r="E18285">
        <f>IF(GL_Paste!$B18282="","",IFERROR(INDEX(AcctCat,MATCH(GL_Paste!$B18282&amp;"",AcctCode,0)),"UNKNOWN"))</f>
        <v/>
      </c>
      <c r="F18285">
        <f>IF(GL_Paste!$B18282="","",IFERROR(INDEX(AcctSub,MATCH(GL_Paste!$B18282&amp;"",AcctCode,0)),"UNKNOWN"))</f>
        <v/>
      </c>
    </row>
    <row r="18286">
      <c r="A18286" s="40">
        <f>IF(GL_Paste!$B18283="","",N(GL_Paste!$H18283)-N(GL_Paste!$G18283))</f>
        <v/>
      </c>
      <c r="B18286" s="43">
        <f>IF(GL_Paste!$B18283="","",DATE(YEAR(GL_Paste!$E18283),MONTH(GL_Paste!$E18283),1))</f>
        <v/>
      </c>
      <c r="C18286">
        <f>IF(GL_Paste!$B18283="","",IF(TRIM(GL_Paste!$M18283)&lt;&gt;"",TRIM(GL_Paste!$M18283),IFERROR(MID(GL_Paste!$I18283,FIND("[",GL_Paste!$I18283)+1,FIND("]",GL_Paste!$I18283)-FIND("[",GL_Paste!$I18283)-1),"")))</f>
        <v/>
      </c>
      <c r="D18286">
        <f>IF(GL_Paste!$B18283="","",IFERROR(INDEX(DeptName,MATCH($C18286,DeptTag,0)),"UNALLOCATED"))</f>
        <v/>
      </c>
      <c r="E18286">
        <f>IF(GL_Paste!$B18283="","",IFERROR(INDEX(AcctCat,MATCH(GL_Paste!$B18283&amp;"",AcctCode,0)),"UNKNOWN"))</f>
        <v/>
      </c>
      <c r="F18286">
        <f>IF(GL_Paste!$B18283="","",IFERROR(INDEX(AcctSub,MATCH(GL_Paste!$B18283&amp;"",AcctCode,0)),"UNKNOWN"))</f>
        <v/>
      </c>
    </row>
    <row r="18287">
      <c r="A18287" s="40">
        <f>IF(GL_Paste!$B18284="","",N(GL_Paste!$H18284)-N(GL_Paste!$G18284))</f>
        <v/>
      </c>
      <c r="B18287" s="43">
        <f>IF(GL_Paste!$B18284="","",DATE(YEAR(GL_Paste!$E18284),MONTH(GL_Paste!$E18284),1))</f>
        <v/>
      </c>
      <c r="C18287">
        <f>IF(GL_Paste!$B18284="","",IF(TRIM(GL_Paste!$M18284)&lt;&gt;"",TRIM(GL_Paste!$M18284),IFERROR(MID(GL_Paste!$I18284,FIND("[",GL_Paste!$I18284)+1,FIND("]",GL_Paste!$I18284)-FIND("[",GL_Paste!$I18284)-1),"")))</f>
        <v/>
      </c>
      <c r="D18287">
        <f>IF(GL_Paste!$B18284="","",IFERROR(INDEX(DeptName,MATCH($C18287,DeptTag,0)),"UNALLOCATED"))</f>
        <v/>
      </c>
      <c r="E18287">
        <f>IF(GL_Paste!$B18284="","",IFERROR(INDEX(AcctCat,MATCH(GL_Paste!$B18284&amp;"",AcctCode,0)),"UNKNOWN"))</f>
        <v/>
      </c>
      <c r="F18287">
        <f>IF(GL_Paste!$B18284="","",IFERROR(INDEX(AcctSub,MATCH(GL_Paste!$B18284&amp;"",AcctCode,0)),"UNKNOWN"))</f>
        <v/>
      </c>
    </row>
    <row r="18288">
      <c r="A18288" s="40">
        <f>IF(GL_Paste!$B18285="","",N(GL_Paste!$H18285)-N(GL_Paste!$G18285))</f>
        <v/>
      </c>
      <c r="B18288" s="43">
        <f>IF(GL_Paste!$B18285="","",DATE(YEAR(GL_Paste!$E18285),MONTH(GL_Paste!$E18285),1))</f>
        <v/>
      </c>
      <c r="C18288">
        <f>IF(GL_Paste!$B18285="","",IF(TRIM(GL_Paste!$M18285)&lt;&gt;"",TRIM(GL_Paste!$M18285),IFERROR(MID(GL_Paste!$I18285,FIND("[",GL_Paste!$I18285)+1,FIND("]",GL_Paste!$I18285)-FIND("[",GL_Paste!$I18285)-1),"")))</f>
        <v/>
      </c>
      <c r="D18288">
        <f>IF(GL_Paste!$B18285="","",IFERROR(INDEX(DeptName,MATCH($C18288,DeptTag,0)),"UNALLOCATED"))</f>
        <v/>
      </c>
      <c r="E18288">
        <f>IF(GL_Paste!$B18285="","",IFERROR(INDEX(AcctCat,MATCH(GL_Paste!$B18285&amp;"",AcctCode,0)),"UNKNOWN"))</f>
        <v/>
      </c>
      <c r="F18288">
        <f>IF(GL_Paste!$B18285="","",IFERROR(INDEX(AcctSub,MATCH(GL_Paste!$B18285&amp;"",AcctCode,0)),"UNKNOWN"))</f>
        <v/>
      </c>
    </row>
    <row r="18289">
      <c r="A18289" s="40">
        <f>IF(GL_Paste!$B18286="","",N(GL_Paste!$H18286)-N(GL_Paste!$G18286))</f>
        <v/>
      </c>
      <c r="B18289" s="43">
        <f>IF(GL_Paste!$B18286="","",DATE(YEAR(GL_Paste!$E18286),MONTH(GL_Paste!$E18286),1))</f>
        <v/>
      </c>
      <c r="C18289">
        <f>IF(GL_Paste!$B18286="","",IF(TRIM(GL_Paste!$M18286)&lt;&gt;"",TRIM(GL_Paste!$M18286),IFERROR(MID(GL_Paste!$I18286,FIND("[",GL_Paste!$I18286)+1,FIND("]",GL_Paste!$I18286)-FIND("[",GL_Paste!$I18286)-1),"")))</f>
        <v/>
      </c>
      <c r="D18289">
        <f>IF(GL_Paste!$B18286="","",IFERROR(INDEX(DeptName,MATCH($C18289,DeptTag,0)),"UNALLOCATED"))</f>
        <v/>
      </c>
      <c r="E18289">
        <f>IF(GL_Paste!$B18286="","",IFERROR(INDEX(AcctCat,MATCH(GL_Paste!$B18286&amp;"",AcctCode,0)),"UNKNOWN"))</f>
        <v/>
      </c>
      <c r="F18289">
        <f>IF(GL_Paste!$B18286="","",IFERROR(INDEX(AcctSub,MATCH(GL_Paste!$B18286&amp;"",AcctCode,0)),"UNKNOWN"))</f>
        <v/>
      </c>
    </row>
    <row r="18290">
      <c r="A18290" s="40">
        <f>IF(GL_Paste!$B18287="","",N(GL_Paste!$H18287)-N(GL_Paste!$G18287))</f>
        <v/>
      </c>
      <c r="B18290" s="43">
        <f>IF(GL_Paste!$B18287="","",DATE(YEAR(GL_Paste!$E18287),MONTH(GL_Paste!$E18287),1))</f>
        <v/>
      </c>
      <c r="C18290">
        <f>IF(GL_Paste!$B18287="","",IF(TRIM(GL_Paste!$M18287)&lt;&gt;"",TRIM(GL_Paste!$M18287),IFERROR(MID(GL_Paste!$I18287,FIND("[",GL_Paste!$I18287)+1,FIND("]",GL_Paste!$I18287)-FIND("[",GL_Paste!$I18287)-1),"")))</f>
        <v/>
      </c>
      <c r="D18290">
        <f>IF(GL_Paste!$B18287="","",IFERROR(INDEX(DeptName,MATCH($C18290,DeptTag,0)),"UNALLOCATED"))</f>
        <v/>
      </c>
      <c r="E18290">
        <f>IF(GL_Paste!$B18287="","",IFERROR(INDEX(AcctCat,MATCH(GL_Paste!$B18287&amp;"",AcctCode,0)),"UNKNOWN"))</f>
        <v/>
      </c>
      <c r="F18290">
        <f>IF(GL_Paste!$B18287="","",IFERROR(INDEX(AcctSub,MATCH(GL_Paste!$B18287&amp;"",AcctCode,0)),"UNKNOWN"))</f>
        <v/>
      </c>
    </row>
    <row r="18291">
      <c r="A18291" s="40">
        <f>IF(GL_Paste!$B18288="","",N(GL_Paste!$H18288)-N(GL_Paste!$G18288))</f>
        <v/>
      </c>
      <c r="B18291" s="43">
        <f>IF(GL_Paste!$B18288="","",DATE(YEAR(GL_Paste!$E18288),MONTH(GL_Paste!$E18288),1))</f>
        <v/>
      </c>
      <c r="C18291">
        <f>IF(GL_Paste!$B18288="","",IF(TRIM(GL_Paste!$M18288)&lt;&gt;"",TRIM(GL_Paste!$M18288),IFERROR(MID(GL_Paste!$I18288,FIND("[",GL_Paste!$I18288)+1,FIND("]",GL_Paste!$I18288)-FIND("[",GL_Paste!$I18288)-1),"")))</f>
        <v/>
      </c>
      <c r="D18291">
        <f>IF(GL_Paste!$B18288="","",IFERROR(INDEX(DeptName,MATCH($C18291,DeptTag,0)),"UNALLOCATED"))</f>
        <v/>
      </c>
      <c r="E18291">
        <f>IF(GL_Paste!$B18288="","",IFERROR(INDEX(AcctCat,MATCH(GL_Paste!$B18288&amp;"",AcctCode,0)),"UNKNOWN"))</f>
        <v/>
      </c>
      <c r="F18291">
        <f>IF(GL_Paste!$B18288="","",IFERROR(INDEX(AcctSub,MATCH(GL_Paste!$B18288&amp;"",AcctCode,0)),"UNKNOWN"))</f>
        <v/>
      </c>
    </row>
    <row r="18292">
      <c r="A18292" s="40">
        <f>IF(GL_Paste!$B18289="","",N(GL_Paste!$H18289)-N(GL_Paste!$G18289))</f>
        <v/>
      </c>
      <c r="B18292" s="43">
        <f>IF(GL_Paste!$B18289="","",DATE(YEAR(GL_Paste!$E18289),MONTH(GL_Paste!$E18289),1))</f>
        <v/>
      </c>
      <c r="C18292">
        <f>IF(GL_Paste!$B18289="","",IF(TRIM(GL_Paste!$M18289)&lt;&gt;"",TRIM(GL_Paste!$M18289),IFERROR(MID(GL_Paste!$I18289,FIND("[",GL_Paste!$I18289)+1,FIND("]",GL_Paste!$I18289)-FIND("[",GL_Paste!$I18289)-1),"")))</f>
        <v/>
      </c>
      <c r="D18292">
        <f>IF(GL_Paste!$B18289="","",IFERROR(INDEX(DeptName,MATCH($C18292,DeptTag,0)),"UNALLOCATED"))</f>
        <v/>
      </c>
      <c r="E18292">
        <f>IF(GL_Paste!$B18289="","",IFERROR(INDEX(AcctCat,MATCH(GL_Paste!$B18289&amp;"",AcctCode,0)),"UNKNOWN"))</f>
        <v/>
      </c>
      <c r="F18292">
        <f>IF(GL_Paste!$B18289="","",IFERROR(INDEX(AcctSub,MATCH(GL_Paste!$B18289&amp;"",AcctCode,0)),"UNKNOWN"))</f>
        <v/>
      </c>
    </row>
    <row r="18293">
      <c r="A18293" s="40">
        <f>IF(GL_Paste!$B18290="","",N(GL_Paste!$H18290)-N(GL_Paste!$G18290))</f>
        <v/>
      </c>
      <c r="B18293" s="43">
        <f>IF(GL_Paste!$B18290="","",DATE(YEAR(GL_Paste!$E18290),MONTH(GL_Paste!$E18290),1))</f>
        <v/>
      </c>
      <c r="C18293">
        <f>IF(GL_Paste!$B18290="","",IF(TRIM(GL_Paste!$M18290)&lt;&gt;"",TRIM(GL_Paste!$M18290),IFERROR(MID(GL_Paste!$I18290,FIND("[",GL_Paste!$I18290)+1,FIND("]",GL_Paste!$I18290)-FIND("[",GL_Paste!$I18290)-1),"")))</f>
        <v/>
      </c>
      <c r="D18293">
        <f>IF(GL_Paste!$B18290="","",IFERROR(INDEX(DeptName,MATCH($C18293,DeptTag,0)),"UNALLOCATED"))</f>
        <v/>
      </c>
      <c r="E18293">
        <f>IF(GL_Paste!$B18290="","",IFERROR(INDEX(AcctCat,MATCH(GL_Paste!$B18290&amp;"",AcctCode,0)),"UNKNOWN"))</f>
        <v/>
      </c>
      <c r="F18293">
        <f>IF(GL_Paste!$B18290="","",IFERROR(INDEX(AcctSub,MATCH(GL_Paste!$B18290&amp;"",AcctCode,0)),"UNKNOWN"))</f>
        <v/>
      </c>
    </row>
    <row r="18294">
      <c r="A18294" s="40">
        <f>IF(GL_Paste!$B18291="","",N(GL_Paste!$H18291)-N(GL_Paste!$G18291))</f>
        <v/>
      </c>
      <c r="B18294" s="43">
        <f>IF(GL_Paste!$B18291="","",DATE(YEAR(GL_Paste!$E18291),MONTH(GL_Paste!$E18291),1))</f>
        <v/>
      </c>
      <c r="C18294">
        <f>IF(GL_Paste!$B18291="","",IF(TRIM(GL_Paste!$M18291)&lt;&gt;"",TRIM(GL_Paste!$M18291),IFERROR(MID(GL_Paste!$I18291,FIND("[",GL_Paste!$I18291)+1,FIND("]",GL_Paste!$I18291)-FIND("[",GL_Paste!$I18291)-1),"")))</f>
        <v/>
      </c>
      <c r="D18294">
        <f>IF(GL_Paste!$B18291="","",IFERROR(INDEX(DeptName,MATCH($C18294,DeptTag,0)),"UNALLOCATED"))</f>
        <v/>
      </c>
      <c r="E18294">
        <f>IF(GL_Paste!$B18291="","",IFERROR(INDEX(AcctCat,MATCH(GL_Paste!$B18291&amp;"",AcctCode,0)),"UNKNOWN"))</f>
        <v/>
      </c>
      <c r="F18294">
        <f>IF(GL_Paste!$B18291="","",IFERROR(INDEX(AcctSub,MATCH(GL_Paste!$B18291&amp;"",AcctCode,0)),"UNKNOWN"))</f>
        <v/>
      </c>
    </row>
    <row r="18295">
      <c r="A18295" s="40">
        <f>IF(GL_Paste!$B18292="","",N(GL_Paste!$H18292)-N(GL_Paste!$G18292))</f>
        <v/>
      </c>
      <c r="B18295" s="43">
        <f>IF(GL_Paste!$B18292="","",DATE(YEAR(GL_Paste!$E18292),MONTH(GL_Paste!$E18292),1))</f>
        <v/>
      </c>
      <c r="C18295">
        <f>IF(GL_Paste!$B18292="","",IF(TRIM(GL_Paste!$M18292)&lt;&gt;"",TRIM(GL_Paste!$M18292),IFERROR(MID(GL_Paste!$I18292,FIND("[",GL_Paste!$I18292)+1,FIND("]",GL_Paste!$I18292)-FIND("[",GL_Paste!$I18292)-1),"")))</f>
        <v/>
      </c>
      <c r="D18295">
        <f>IF(GL_Paste!$B18292="","",IFERROR(INDEX(DeptName,MATCH($C18295,DeptTag,0)),"UNALLOCATED"))</f>
        <v/>
      </c>
      <c r="E18295">
        <f>IF(GL_Paste!$B18292="","",IFERROR(INDEX(AcctCat,MATCH(GL_Paste!$B18292&amp;"",AcctCode,0)),"UNKNOWN"))</f>
        <v/>
      </c>
      <c r="F18295">
        <f>IF(GL_Paste!$B18292="","",IFERROR(INDEX(AcctSub,MATCH(GL_Paste!$B18292&amp;"",AcctCode,0)),"UNKNOWN"))</f>
        <v/>
      </c>
    </row>
    <row r="18296">
      <c r="A18296" s="40">
        <f>IF(GL_Paste!$B18293="","",N(GL_Paste!$H18293)-N(GL_Paste!$G18293))</f>
        <v/>
      </c>
      <c r="B18296" s="43">
        <f>IF(GL_Paste!$B18293="","",DATE(YEAR(GL_Paste!$E18293),MONTH(GL_Paste!$E18293),1))</f>
        <v/>
      </c>
      <c r="C18296">
        <f>IF(GL_Paste!$B18293="","",IF(TRIM(GL_Paste!$M18293)&lt;&gt;"",TRIM(GL_Paste!$M18293),IFERROR(MID(GL_Paste!$I18293,FIND("[",GL_Paste!$I18293)+1,FIND("]",GL_Paste!$I18293)-FIND("[",GL_Paste!$I18293)-1),"")))</f>
        <v/>
      </c>
      <c r="D18296">
        <f>IF(GL_Paste!$B18293="","",IFERROR(INDEX(DeptName,MATCH($C18296,DeptTag,0)),"UNALLOCATED"))</f>
        <v/>
      </c>
      <c r="E18296">
        <f>IF(GL_Paste!$B18293="","",IFERROR(INDEX(AcctCat,MATCH(GL_Paste!$B18293&amp;"",AcctCode,0)),"UNKNOWN"))</f>
        <v/>
      </c>
      <c r="F18296">
        <f>IF(GL_Paste!$B18293="","",IFERROR(INDEX(AcctSub,MATCH(GL_Paste!$B18293&amp;"",AcctCode,0)),"UNKNOWN"))</f>
        <v/>
      </c>
    </row>
    <row r="18297">
      <c r="A18297" s="40">
        <f>IF(GL_Paste!$B18294="","",N(GL_Paste!$H18294)-N(GL_Paste!$G18294))</f>
        <v/>
      </c>
      <c r="B18297" s="43">
        <f>IF(GL_Paste!$B18294="","",DATE(YEAR(GL_Paste!$E18294),MONTH(GL_Paste!$E18294),1))</f>
        <v/>
      </c>
      <c r="C18297">
        <f>IF(GL_Paste!$B18294="","",IF(TRIM(GL_Paste!$M18294)&lt;&gt;"",TRIM(GL_Paste!$M18294),IFERROR(MID(GL_Paste!$I18294,FIND("[",GL_Paste!$I18294)+1,FIND("]",GL_Paste!$I18294)-FIND("[",GL_Paste!$I18294)-1),"")))</f>
        <v/>
      </c>
      <c r="D18297">
        <f>IF(GL_Paste!$B18294="","",IFERROR(INDEX(DeptName,MATCH($C18297,DeptTag,0)),"UNALLOCATED"))</f>
        <v/>
      </c>
      <c r="E18297">
        <f>IF(GL_Paste!$B18294="","",IFERROR(INDEX(AcctCat,MATCH(GL_Paste!$B18294&amp;"",AcctCode,0)),"UNKNOWN"))</f>
        <v/>
      </c>
      <c r="F18297">
        <f>IF(GL_Paste!$B18294="","",IFERROR(INDEX(AcctSub,MATCH(GL_Paste!$B18294&amp;"",AcctCode,0)),"UNKNOWN"))</f>
        <v/>
      </c>
    </row>
    <row r="18298">
      <c r="A18298" s="40">
        <f>IF(GL_Paste!$B18295="","",N(GL_Paste!$H18295)-N(GL_Paste!$G18295))</f>
        <v/>
      </c>
      <c r="B18298" s="43">
        <f>IF(GL_Paste!$B18295="","",DATE(YEAR(GL_Paste!$E18295),MONTH(GL_Paste!$E18295),1))</f>
        <v/>
      </c>
      <c r="C18298">
        <f>IF(GL_Paste!$B18295="","",IF(TRIM(GL_Paste!$M18295)&lt;&gt;"",TRIM(GL_Paste!$M18295),IFERROR(MID(GL_Paste!$I18295,FIND("[",GL_Paste!$I18295)+1,FIND("]",GL_Paste!$I18295)-FIND("[",GL_Paste!$I18295)-1),"")))</f>
        <v/>
      </c>
      <c r="D18298">
        <f>IF(GL_Paste!$B18295="","",IFERROR(INDEX(DeptName,MATCH($C18298,DeptTag,0)),"UNALLOCATED"))</f>
        <v/>
      </c>
      <c r="E18298">
        <f>IF(GL_Paste!$B18295="","",IFERROR(INDEX(AcctCat,MATCH(GL_Paste!$B18295&amp;"",AcctCode,0)),"UNKNOWN"))</f>
        <v/>
      </c>
      <c r="F18298">
        <f>IF(GL_Paste!$B18295="","",IFERROR(INDEX(AcctSub,MATCH(GL_Paste!$B18295&amp;"",AcctCode,0)),"UNKNOWN"))</f>
        <v/>
      </c>
    </row>
    <row r="18299">
      <c r="A18299" s="40">
        <f>IF(GL_Paste!$B18296="","",N(GL_Paste!$H18296)-N(GL_Paste!$G18296))</f>
        <v/>
      </c>
      <c r="B18299" s="43">
        <f>IF(GL_Paste!$B18296="","",DATE(YEAR(GL_Paste!$E18296),MONTH(GL_Paste!$E18296),1))</f>
        <v/>
      </c>
      <c r="C18299">
        <f>IF(GL_Paste!$B18296="","",IF(TRIM(GL_Paste!$M18296)&lt;&gt;"",TRIM(GL_Paste!$M18296),IFERROR(MID(GL_Paste!$I18296,FIND("[",GL_Paste!$I18296)+1,FIND("]",GL_Paste!$I18296)-FIND("[",GL_Paste!$I18296)-1),"")))</f>
        <v/>
      </c>
      <c r="D18299">
        <f>IF(GL_Paste!$B18296="","",IFERROR(INDEX(DeptName,MATCH($C18299,DeptTag,0)),"UNALLOCATED"))</f>
        <v/>
      </c>
      <c r="E18299">
        <f>IF(GL_Paste!$B18296="","",IFERROR(INDEX(AcctCat,MATCH(GL_Paste!$B18296&amp;"",AcctCode,0)),"UNKNOWN"))</f>
        <v/>
      </c>
      <c r="F18299">
        <f>IF(GL_Paste!$B18296="","",IFERROR(INDEX(AcctSub,MATCH(GL_Paste!$B18296&amp;"",AcctCode,0)),"UNKNOWN"))</f>
        <v/>
      </c>
    </row>
    <row r="18300">
      <c r="A18300" s="40">
        <f>IF(GL_Paste!$B18297="","",N(GL_Paste!$H18297)-N(GL_Paste!$G18297))</f>
        <v/>
      </c>
      <c r="B18300" s="43">
        <f>IF(GL_Paste!$B18297="","",DATE(YEAR(GL_Paste!$E18297),MONTH(GL_Paste!$E18297),1))</f>
        <v/>
      </c>
      <c r="C18300">
        <f>IF(GL_Paste!$B18297="","",IF(TRIM(GL_Paste!$M18297)&lt;&gt;"",TRIM(GL_Paste!$M18297),IFERROR(MID(GL_Paste!$I18297,FIND("[",GL_Paste!$I18297)+1,FIND("]",GL_Paste!$I18297)-FIND("[",GL_Paste!$I18297)-1),"")))</f>
        <v/>
      </c>
      <c r="D18300">
        <f>IF(GL_Paste!$B18297="","",IFERROR(INDEX(DeptName,MATCH($C18300,DeptTag,0)),"UNALLOCATED"))</f>
        <v/>
      </c>
      <c r="E18300">
        <f>IF(GL_Paste!$B18297="","",IFERROR(INDEX(AcctCat,MATCH(GL_Paste!$B18297&amp;"",AcctCode,0)),"UNKNOWN"))</f>
        <v/>
      </c>
      <c r="F18300">
        <f>IF(GL_Paste!$B18297="","",IFERROR(INDEX(AcctSub,MATCH(GL_Paste!$B18297&amp;"",AcctCode,0)),"UNKNOWN"))</f>
        <v/>
      </c>
    </row>
    <row r="18301">
      <c r="A18301" s="40">
        <f>IF(GL_Paste!$B18298="","",N(GL_Paste!$H18298)-N(GL_Paste!$G18298))</f>
        <v/>
      </c>
      <c r="B18301" s="43">
        <f>IF(GL_Paste!$B18298="","",DATE(YEAR(GL_Paste!$E18298),MONTH(GL_Paste!$E18298),1))</f>
        <v/>
      </c>
      <c r="C18301">
        <f>IF(GL_Paste!$B18298="","",IF(TRIM(GL_Paste!$M18298)&lt;&gt;"",TRIM(GL_Paste!$M18298),IFERROR(MID(GL_Paste!$I18298,FIND("[",GL_Paste!$I18298)+1,FIND("]",GL_Paste!$I18298)-FIND("[",GL_Paste!$I18298)-1),"")))</f>
        <v/>
      </c>
      <c r="D18301">
        <f>IF(GL_Paste!$B18298="","",IFERROR(INDEX(DeptName,MATCH($C18301,DeptTag,0)),"UNALLOCATED"))</f>
        <v/>
      </c>
      <c r="E18301">
        <f>IF(GL_Paste!$B18298="","",IFERROR(INDEX(AcctCat,MATCH(GL_Paste!$B18298&amp;"",AcctCode,0)),"UNKNOWN"))</f>
        <v/>
      </c>
      <c r="F18301">
        <f>IF(GL_Paste!$B18298="","",IFERROR(INDEX(AcctSub,MATCH(GL_Paste!$B18298&amp;"",AcctCode,0)),"UNKNOWN"))</f>
        <v/>
      </c>
    </row>
    <row r="18302">
      <c r="A18302" s="40">
        <f>IF(GL_Paste!$B18299="","",N(GL_Paste!$H18299)-N(GL_Paste!$G18299))</f>
        <v/>
      </c>
      <c r="B18302" s="43">
        <f>IF(GL_Paste!$B18299="","",DATE(YEAR(GL_Paste!$E18299),MONTH(GL_Paste!$E18299),1))</f>
        <v/>
      </c>
      <c r="C18302">
        <f>IF(GL_Paste!$B18299="","",IF(TRIM(GL_Paste!$M18299)&lt;&gt;"",TRIM(GL_Paste!$M18299),IFERROR(MID(GL_Paste!$I18299,FIND("[",GL_Paste!$I18299)+1,FIND("]",GL_Paste!$I18299)-FIND("[",GL_Paste!$I18299)-1),"")))</f>
        <v/>
      </c>
      <c r="D18302">
        <f>IF(GL_Paste!$B18299="","",IFERROR(INDEX(DeptName,MATCH($C18302,DeptTag,0)),"UNALLOCATED"))</f>
        <v/>
      </c>
      <c r="E18302">
        <f>IF(GL_Paste!$B18299="","",IFERROR(INDEX(AcctCat,MATCH(GL_Paste!$B18299&amp;"",AcctCode,0)),"UNKNOWN"))</f>
        <v/>
      </c>
      <c r="F18302">
        <f>IF(GL_Paste!$B18299="","",IFERROR(INDEX(AcctSub,MATCH(GL_Paste!$B18299&amp;"",AcctCode,0)),"UNKNOWN"))</f>
        <v/>
      </c>
    </row>
    <row r="18303">
      <c r="A18303" s="40">
        <f>IF(GL_Paste!$B18300="","",N(GL_Paste!$H18300)-N(GL_Paste!$G18300))</f>
        <v/>
      </c>
      <c r="B18303" s="43">
        <f>IF(GL_Paste!$B18300="","",DATE(YEAR(GL_Paste!$E18300),MONTH(GL_Paste!$E18300),1))</f>
        <v/>
      </c>
      <c r="C18303">
        <f>IF(GL_Paste!$B18300="","",IF(TRIM(GL_Paste!$M18300)&lt;&gt;"",TRIM(GL_Paste!$M18300),IFERROR(MID(GL_Paste!$I18300,FIND("[",GL_Paste!$I18300)+1,FIND("]",GL_Paste!$I18300)-FIND("[",GL_Paste!$I18300)-1),"")))</f>
        <v/>
      </c>
      <c r="D18303">
        <f>IF(GL_Paste!$B18300="","",IFERROR(INDEX(DeptName,MATCH($C18303,DeptTag,0)),"UNALLOCATED"))</f>
        <v/>
      </c>
      <c r="E18303">
        <f>IF(GL_Paste!$B18300="","",IFERROR(INDEX(AcctCat,MATCH(GL_Paste!$B18300&amp;"",AcctCode,0)),"UNKNOWN"))</f>
        <v/>
      </c>
      <c r="F18303">
        <f>IF(GL_Paste!$B18300="","",IFERROR(INDEX(AcctSub,MATCH(GL_Paste!$B18300&amp;"",AcctCode,0)),"UNKNOWN"))</f>
        <v/>
      </c>
    </row>
    <row r="18304">
      <c r="A18304" s="40">
        <f>IF(GL_Paste!$B18301="","",N(GL_Paste!$H18301)-N(GL_Paste!$G18301))</f>
        <v/>
      </c>
      <c r="B18304" s="43">
        <f>IF(GL_Paste!$B18301="","",DATE(YEAR(GL_Paste!$E18301),MONTH(GL_Paste!$E18301),1))</f>
        <v/>
      </c>
      <c r="C18304">
        <f>IF(GL_Paste!$B18301="","",IF(TRIM(GL_Paste!$M18301)&lt;&gt;"",TRIM(GL_Paste!$M18301),IFERROR(MID(GL_Paste!$I18301,FIND("[",GL_Paste!$I18301)+1,FIND("]",GL_Paste!$I18301)-FIND("[",GL_Paste!$I18301)-1),"")))</f>
        <v/>
      </c>
      <c r="D18304">
        <f>IF(GL_Paste!$B18301="","",IFERROR(INDEX(DeptName,MATCH($C18304,DeptTag,0)),"UNALLOCATED"))</f>
        <v/>
      </c>
      <c r="E18304">
        <f>IF(GL_Paste!$B18301="","",IFERROR(INDEX(AcctCat,MATCH(GL_Paste!$B18301&amp;"",AcctCode,0)),"UNKNOWN"))</f>
        <v/>
      </c>
      <c r="F18304">
        <f>IF(GL_Paste!$B18301="","",IFERROR(INDEX(AcctSub,MATCH(GL_Paste!$B18301&amp;"",AcctCode,0)),"UNKNOWN"))</f>
        <v/>
      </c>
    </row>
    <row r="18305">
      <c r="A18305" s="40">
        <f>IF(GL_Paste!$B18302="","",N(GL_Paste!$H18302)-N(GL_Paste!$G18302))</f>
        <v/>
      </c>
      <c r="B18305" s="43">
        <f>IF(GL_Paste!$B18302="","",DATE(YEAR(GL_Paste!$E18302),MONTH(GL_Paste!$E18302),1))</f>
        <v/>
      </c>
      <c r="C18305">
        <f>IF(GL_Paste!$B18302="","",IF(TRIM(GL_Paste!$M18302)&lt;&gt;"",TRIM(GL_Paste!$M18302),IFERROR(MID(GL_Paste!$I18302,FIND("[",GL_Paste!$I18302)+1,FIND("]",GL_Paste!$I18302)-FIND("[",GL_Paste!$I18302)-1),"")))</f>
        <v/>
      </c>
      <c r="D18305">
        <f>IF(GL_Paste!$B18302="","",IFERROR(INDEX(DeptName,MATCH($C18305,DeptTag,0)),"UNALLOCATED"))</f>
        <v/>
      </c>
      <c r="E18305">
        <f>IF(GL_Paste!$B18302="","",IFERROR(INDEX(AcctCat,MATCH(GL_Paste!$B18302&amp;"",AcctCode,0)),"UNKNOWN"))</f>
        <v/>
      </c>
      <c r="F18305">
        <f>IF(GL_Paste!$B18302="","",IFERROR(INDEX(AcctSub,MATCH(GL_Paste!$B18302&amp;"",AcctCode,0)),"UNKNOWN"))</f>
        <v/>
      </c>
    </row>
    <row r="18306">
      <c r="A18306" s="40">
        <f>IF(GL_Paste!$B18303="","",N(GL_Paste!$H18303)-N(GL_Paste!$G18303))</f>
        <v/>
      </c>
      <c r="B18306" s="43">
        <f>IF(GL_Paste!$B18303="","",DATE(YEAR(GL_Paste!$E18303),MONTH(GL_Paste!$E18303),1))</f>
        <v/>
      </c>
      <c r="C18306">
        <f>IF(GL_Paste!$B18303="","",IF(TRIM(GL_Paste!$M18303)&lt;&gt;"",TRIM(GL_Paste!$M18303),IFERROR(MID(GL_Paste!$I18303,FIND("[",GL_Paste!$I18303)+1,FIND("]",GL_Paste!$I18303)-FIND("[",GL_Paste!$I18303)-1),"")))</f>
        <v/>
      </c>
      <c r="D18306">
        <f>IF(GL_Paste!$B18303="","",IFERROR(INDEX(DeptName,MATCH($C18306,DeptTag,0)),"UNALLOCATED"))</f>
        <v/>
      </c>
      <c r="E18306">
        <f>IF(GL_Paste!$B18303="","",IFERROR(INDEX(AcctCat,MATCH(GL_Paste!$B18303&amp;"",AcctCode,0)),"UNKNOWN"))</f>
        <v/>
      </c>
      <c r="F18306">
        <f>IF(GL_Paste!$B18303="","",IFERROR(INDEX(AcctSub,MATCH(GL_Paste!$B18303&amp;"",AcctCode,0)),"UNKNOWN"))</f>
        <v/>
      </c>
    </row>
    <row r="18307">
      <c r="A18307" s="40">
        <f>IF(GL_Paste!$B18304="","",N(GL_Paste!$H18304)-N(GL_Paste!$G18304))</f>
        <v/>
      </c>
      <c r="B18307" s="43">
        <f>IF(GL_Paste!$B18304="","",DATE(YEAR(GL_Paste!$E18304),MONTH(GL_Paste!$E18304),1))</f>
        <v/>
      </c>
      <c r="C18307">
        <f>IF(GL_Paste!$B18304="","",IF(TRIM(GL_Paste!$M18304)&lt;&gt;"",TRIM(GL_Paste!$M18304),IFERROR(MID(GL_Paste!$I18304,FIND("[",GL_Paste!$I18304)+1,FIND("]",GL_Paste!$I18304)-FIND("[",GL_Paste!$I18304)-1),"")))</f>
        <v/>
      </c>
      <c r="D18307">
        <f>IF(GL_Paste!$B18304="","",IFERROR(INDEX(DeptName,MATCH($C18307,DeptTag,0)),"UNALLOCATED"))</f>
        <v/>
      </c>
      <c r="E18307">
        <f>IF(GL_Paste!$B18304="","",IFERROR(INDEX(AcctCat,MATCH(GL_Paste!$B18304&amp;"",AcctCode,0)),"UNKNOWN"))</f>
        <v/>
      </c>
      <c r="F18307">
        <f>IF(GL_Paste!$B18304="","",IFERROR(INDEX(AcctSub,MATCH(GL_Paste!$B18304&amp;"",AcctCode,0)),"UNKNOWN"))</f>
        <v/>
      </c>
    </row>
    <row r="18308">
      <c r="A18308" s="40">
        <f>IF(GL_Paste!$B18305="","",N(GL_Paste!$H18305)-N(GL_Paste!$G18305))</f>
        <v/>
      </c>
      <c r="B18308" s="43">
        <f>IF(GL_Paste!$B18305="","",DATE(YEAR(GL_Paste!$E18305),MONTH(GL_Paste!$E18305),1))</f>
        <v/>
      </c>
      <c r="C18308">
        <f>IF(GL_Paste!$B18305="","",IF(TRIM(GL_Paste!$M18305)&lt;&gt;"",TRIM(GL_Paste!$M18305),IFERROR(MID(GL_Paste!$I18305,FIND("[",GL_Paste!$I18305)+1,FIND("]",GL_Paste!$I18305)-FIND("[",GL_Paste!$I18305)-1),"")))</f>
        <v/>
      </c>
      <c r="D18308">
        <f>IF(GL_Paste!$B18305="","",IFERROR(INDEX(DeptName,MATCH($C18308,DeptTag,0)),"UNALLOCATED"))</f>
        <v/>
      </c>
      <c r="E18308">
        <f>IF(GL_Paste!$B18305="","",IFERROR(INDEX(AcctCat,MATCH(GL_Paste!$B18305&amp;"",AcctCode,0)),"UNKNOWN"))</f>
        <v/>
      </c>
      <c r="F18308">
        <f>IF(GL_Paste!$B18305="","",IFERROR(INDEX(AcctSub,MATCH(GL_Paste!$B18305&amp;"",AcctCode,0)),"UNKNOWN"))</f>
        <v/>
      </c>
    </row>
    <row r="18309">
      <c r="A18309" s="40">
        <f>IF(GL_Paste!$B18306="","",N(GL_Paste!$H18306)-N(GL_Paste!$G18306))</f>
        <v/>
      </c>
      <c r="B18309" s="43">
        <f>IF(GL_Paste!$B18306="","",DATE(YEAR(GL_Paste!$E18306),MONTH(GL_Paste!$E18306),1))</f>
        <v/>
      </c>
      <c r="C18309">
        <f>IF(GL_Paste!$B18306="","",IF(TRIM(GL_Paste!$M18306)&lt;&gt;"",TRIM(GL_Paste!$M18306),IFERROR(MID(GL_Paste!$I18306,FIND("[",GL_Paste!$I18306)+1,FIND("]",GL_Paste!$I18306)-FIND("[",GL_Paste!$I18306)-1),"")))</f>
        <v/>
      </c>
      <c r="D18309">
        <f>IF(GL_Paste!$B18306="","",IFERROR(INDEX(DeptName,MATCH($C18309,DeptTag,0)),"UNALLOCATED"))</f>
        <v/>
      </c>
      <c r="E18309">
        <f>IF(GL_Paste!$B18306="","",IFERROR(INDEX(AcctCat,MATCH(GL_Paste!$B18306&amp;"",AcctCode,0)),"UNKNOWN"))</f>
        <v/>
      </c>
      <c r="F18309">
        <f>IF(GL_Paste!$B18306="","",IFERROR(INDEX(AcctSub,MATCH(GL_Paste!$B18306&amp;"",AcctCode,0)),"UNKNOWN"))</f>
        <v/>
      </c>
    </row>
    <row r="18310">
      <c r="A18310" s="40">
        <f>IF(GL_Paste!$B18307="","",N(GL_Paste!$H18307)-N(GL_Paste!$G18307))</f>
        <v/>
      </c>
      <c r="B18310" s="43">
        <f>IF(GL_Paste!$B18307="","",DATE(YEAR(GL_Paste!$E18307),MONTH(GL_Paste!$E18307),1))</f>
        <v/>
      </c>
      <c r="C18310">
        <f>IF(GL_Paste!$B18307="","",IF(TRIM(GL_Paste!$M18307)&lt;&gt;"",TRIM(GL_Paste!$M18307),IFERROR(MID(GL_Paste!$I18307,FIND("[",GL_Paste!$I18307)+1,FIND("]",GL_Paste!$I18307)-FIND("[",GL_Paste!$I18307)-1),"")))</f>
        <v/>
      </c>
      <c r="D18310">
        <f>IF(GL_Paste!$B18307="","",IFERROR(INDEX(DeptName,MATCH($C18310,DeptTag,0)),"UNALLOCATED"))</f>
        <v/>
      </c>
      <c r="E18310">
        <f>IF(GL_Paste!$B18307="","",IFERROR(INDEX(AcctCat,MATCH(GL_Paste!$B18307&amp;"",AcctCode,0)),"UNKNOWN"))</f>
        <v/>
      </c>
      <c r="F18310">
        <f>IF(GL_Paste!$B18307="","",IFERROR(INDEX(AcctSub,MATCH(GL_Paste!$B18307&amp;"",AcctCode,0)),"UNKNOWN"))</f>
        <v/>
      </c>
    </row>
    <row r="18311">
      <c r="A18311" s="40">
        <f>IF(GL_Paste!$B18308="","",N(GL_Paste!$H18308)-N(GL_Paste!$G18308))</f>
        <v/>
      </c>
      <c r="B18311" s="43">
        <f>IF(GL_Paste!$B18308="","",DATE(YEAR(GL_Paste!$E18308),MONTH(GL_Paste!$E18308),1))</f>
        <v/>
      </c>
      <c r="C18311">
        <f>IF(GL_Paste!$B18308="","",IF(TRIM(GL_Paste!$M18308)&lt;&gt;"",TRIM(GL_Paste!$M18308),IFERROR(MID(GL_Paste!$I18308,FIND("[",GL_Paste!$I18308)+1,FIND("]",GL_Paste!$I18308)-FIND("[",GL_Paste!$I18308)-1),"")))</f>
        <v/>
      </c>
      <c r="D18311">
        <f>IF(GL_Paste!$B18308="","",IFERROR(INDEX(DeptName,MATCH($C18311,DeptTag,0)),"UNALLOCATED"))</f>
        <v/>
      </c>
      <c r="E18311">
        <f>IF(GL_Paste!$B18308="","",IFERROR(INDEX(AcctCat,MATCH(GL_Paste!$B18308&amp;"",AcctCode,0)),"UNKNOWN"))</f>
        <v/>
      </c>
      <c r="F18311">
        <f>IF(GL_Paste!$B18308="","",IFERROR(INDEX(AcctSub,MATCH(GL_Paste!$B18308&amp;"",AcctCode,0)),"UNKNOWN"))</f>
        <v/>
      </c>
    </row>
    <row r="18312">
      <c r="A18312" s="40">
        <f>IF(GL_Paste!$B18309="","",N(GL_Paste!$H18309)-N(GL_Paste!$G18309))</f>
        <v/>
      </c>
      <c r="B18312" s="43">
        <f>IF(GL_Paste!$B18309="","",DATE(YEAR(GL_Paste!$E18309),MONTH(GL_Paste!$E18309),1))</f>
        <v/>
      </c>
      <c r="C18312">
        <f>IF(GL_Paste!$B18309="","",IF(TRIM(GL_Paste!$M18309)&lt;&gt;"",TRIM(GL_Paste!$M18309),IFERROR(MID(GL_Paste!$I18309,FIND("[",GL_Paste!$I18309)+1,FIND("]",GL_Paste!$I18309)-FIND("[",GL_Paste!$I18309)-1),"")))</f>
        <v/>
      </c>
      <c r="D18312">
        <f>IF(GL_Paste!$B18309="","",IFERROR(INDEX(DeptName,MATCH($C18312,DeptTag,0)),"UNALLOCATED"))</f>
        <v/>
      </c>
      <c r="E18312">
        <f>IF(GL_Paste!$B18309="","",IFERROR(INDEX(AcctCat,MATCH(GL_Paste!$B18309&amp;"",AcctCode,0)),"UNKNOWN"))</f>
        <v/>
      </c>
      <c r="F18312">
        <f>IF(GL_Paste!$B18309="","",IFERROR(INDEX(AcctSub,MATCH(GL_Paste!$B18309&amp;"",AcctCode,0)),"UNKNOWN"))</f>
        <v/>
      </c>
    </row>
    <row r="18313">
      <c r="A18313" s="40">
        <f>IF(GL_Paste!$B18310="","",N(GL_Paste!$H18310)-N(GL_Paste!$G18310))</f>
        <v/>
      </c>
      <c r="B18313" s="43">
        <f>IF(GL_Paste!$B18310="","",DATE(YEAR(GL_Paste!$E18310),MONTH(GL_Paste!$E18310),1))</f>
        <v/>
      </c>
      <c r="C18313">
        <f>IF(GL_Paste!$B18310="","",IF(TRIM(GL_Paste!$M18310)&lt;&gt;"",TRIM(GL_Paste!$M18310),IFERROR(MID(GL_Paste!$I18310,FIND("[",GL_Paste!$I18310)+1,FIND("]",GL_Paste!$I18310)-FIND("[",GL_Paste!$I18310)-1),"")))</f>
        <v/>
      </c>
      <c r="D18313">
        <f>IF(GL_Paste!$B18310="","",IFERROR(INDEX(DeptName,MATCH($C18313,DeptTag,0)),"UNALLOCATED"))</f>
        <v/>
      </c>
      <c r="E18313">
        <f>IF(GL_Paste!$B18310="","",IFERROR(INDEX(AcctCat,MATCH(GL_Paste!$B18310&amp;"",AcctCode,0)),"UNKNOWN"))</f>
        <v/>
      </c>
      <c r="F18313">
        <f>IF(GL_Paste!$B18310="","",IFERROR(INDEX(AcctSub,MATCH(GL_Paste!$B18310&amp;"",AcctCode,0)),"UNKNOWN"))</f>
        <v/>
      </c>
    </row>
    <row r="18314">
      <c r="A18314" s="40">
        <f>IF(GL_Paste!$B18311="","",N(GL_Paste!$H18311)-N(GL_Paste!$G18311))</f>
        <v/>
      </c>
      <c r="B18314" s="43">
        <f>IF(GL_Paste!$B18311="","",DATE(YEAR(GL_Paste!$E18311),MONTH(GL_Paste!$E18311),1))</f>
        <v/>
      </c>
      <c r="C18314">
        <f>IF(GL_Paste!$B18311="","",IF(TRIM(GL_Paste!$M18311)&lt;&gt;"",TRIM(GL_Paste!$M18311),IFERROR(MID(GL_Paste!$I18311,FIND("[",GL_Paste!$I18311)+1,FIND("]",GL_Paste!$I18311)-FIND("[",GL_Paste!$I18311)-1),"")))</f>
        <v/>
      </c>
      <c r="D18314">
        <f>IF(GL_Paste!$B18311="","",IFERROR(INDEX(DeptName,MATCH($C18314,DeptTag,0)),"UNALLOCATED"))</f>
        <v/>
      </c>
      <c r="E18314">
        <f>IF(GL_Paste!$B18311="","",IFERROR(INDEX(AcctCat,MATCH(GL_Paste!$B18311&amp;"",AcctCode,0)),"UNKNOWN"))</f>
        <v/>
      </c>
      <c r="F18314">
        <f>IF(GL_Paste!$B18311="","",IFERROR(INDEX(AcctSub,MATCH(GL_Paste!$B18311&amp;"",AcctCode,0)),"UNKNOWN"))</f>
        <v/>
      </c>
    </row>
    <row r="18315">
      <c r="A18315" s="40">
        <f>IF(GL_Paste!$B18312="","",N(GL_Paste!$H18312)-N(GL_Paste!$G18312))</f>
        <v/>
      </c>
      <c r="B18315" s="43">
        <f>IF(GL_Paste!$B18312="","",DATE(YEAR(GL_Paste!$E18312),MONTH(GL_Paste!$E18312),1))</f>
        <v/>
      </c>
      <c r="C18315">
        <f>IF(GL_Paste!$B18312="","",IF(TRIM(GL_Paste!$M18312)&lt;&gt;"",TRIM(GL_Paste!$M18312),IFERROR(MID(GL_Paste!$I18312,FIND("[",GL_Paste!$I18312)+1,FIND("]",GL_Paste!$I18312)-FIND("[",GL_Paste!$I18312)-1),"")))</f>
        <v/>
      </c>
      <c r="D18315">
        <f>IF(GL_Paste!$B18312="","",IFERROR(INDEX(DeptName,MATCH($C18315,DeptTag,0)),"UNALLOCATED"))</f>
        <v/>
      </c>
      <c r="E18315">
        <f>IF(GL_Paste!$B18312="","",IFERROR(INDEX(AcctCat,MATCH(GL_Paste!$B18312&amp;"",AcctCode,0)),"UNKNOWN"))</f>
        <v/>
      </c>
      <c r="F18315">
        <f>IF(GL_Paste!$B18312="","",IFERROR(INDEX(AcctSub,MATCH(GL_Paste!$B18312&amp;"",AcctCode,0)),"UNKNOWN"))</f>
        <v/>
      </c>
    </row>
    <row r="18316">
      <c r="A18316" s="40">
        <f>IF(GL_Paste!$B18313="","",N(GL_Paste!$H18313)-N(GL_Paste!$G18313))</f>
        <v/>
      </c>
      <c r="B18316" s="43">
        <f>IF(GL_Paste!$B18313="","",DATE(YEAR(GL_Paste!$E18313),MONTH(GL_Paste!$E18313),1))</f>
        <v/>
      </c>
      <c r="C18316">
        <f>IF(GL_Paste!$B18313="","",IF(TRIM(GL_Paste!$M18313)&lt;&gt;"",TRIM(GL_Paste!$M18313),IFERROR(MID(GL_Paste!$I18313,FIND("[",GL_Paste!$I18313)+1,FIND("]",GL_Paste!$I18313)-FIND("[",GL_Paste!$I18313)-1),"")))</f>
        <v/>
      </c>
      <c r="D18316">
        <f>IF(GL_Paste!$B18313="","",IFERROR(INDEX(DeptName,MATCH($C18316,DeptTag,0)),"UNALLOCATED"))</f>
        <v/>
      </c>
      <c r="E18316">
        <f>IF(GL_Paste!$B18313="","",IFERROR(INDEX(AcctCat,MATCH(GL_Paste!$B18313&amp;"",AcctCode,0)),"UNKNOWN"))</f>
        <v/>
      </c>
      <c r="F18316">
        <f>IF(GL_Paste!$B18313="","",IFERROR(INDEX(AcctSub,MATCH(GL_Paste!$B18313&amp;"",AcctCode,0)),"UNKNOWN"))</f>
        <v/>
      </c>
    </row>
    <row r="18317">
      <c r="A18317" s="40">
        <f>IF(GL_Paste!$B18314="","",N(GL_Paste!$H18314)-N(GL_Paste!$G18314))</f>
        <v/>
      </c>
      <c r="B18317" s="43">
        <f>IF(GL_Paste!$B18314="","",DATE(YEAR(GL_Paste!$E18314),MONTH(GL_Paste!$E18314),1))</f>
        <v/>
      </c>
      <c r="C18317">
        <f>IF(GL_Paste!$B18314="","",IF(TRIM(GL_Paste!$M18314)&lt;&gt;"",TRIM(GL_Paste!$M18314),IFERROR(MID(GL_Paste!$I18314,FIND("[",GL_Paste!$I18314)+1,FIND("]",GL_Paste!$I18314)-FIND("[",GL_Paste!$I18314)-1),"")))</f>
        <v/>
      </c>
      <c r="D18317">
        <f>IF(GL_Paste!$B18314="","",IFERROR(INDEX(DeptName,MATCH($C18317,DeptTag,0)),"UNALLOCATED"))</f>
        <v/>
      </c>
      <c r="E18317">
        <f>IF(GL_Paste!$B18314="","",IFERROR(INDEX(AcctCat,MATCH(GL_Paste!$B18314&amp;"",AcctCode,0)),"UNKNOWN"))</f>
        <v/>
      </c>
      <c r="F18317">
        <f>IF(GL_Paste!$B18314="","",IFERROR(INDEX(AcctSub,MATCH(GL_Paste!$B18314&amp;"",AcctCode,0)),"UNKNOWN"))</f>
        <v/>
      </c>
    </row>
    <row r="18318">
      <c r="A18318" s="40">
        <f>IF(GL_Paste!$B18315="","",N(GL_Paste!$H18315)-N(GL_Paste!$G18315))</f>
        <v/>
      </c>
      <c r="B18318" s="43">
        <f>IF(GL_Paste!$B18315="","",DATE(YEAR(GL_Paste!$E18315),MONTH(GL_Paste!$E18315),1))</f>
        <v/>
      </c>
      <c r="C18318">
        <f>IF(GL_Paste!$B18315="","",IF(TRIM(GL_Paste!$M18315)&lt;&gt;"",TRIM(GL_Paste!$M18315),IFERROR(MID(GL_Paste!$I18315,FIND("[",GL_Paste!$I18315)+1,FIND("]",GL_Paste!$I18315)-FIND("[",GL_Paste!$I18315)-1),"")))</f>
        <v/>
      </c>
      <c r="D18318">
        <f>IF(GL_Paste!$B18315="","",IFERROR(INDEX(DeptName,MATCH($C18318,DeptTag,0)),"UNALLOCATED"))</f>
        <v/>
      </c>
      <c r="E18318">
        <f>IF(GL_Paste!$B18315="","",IFERROR(INDEX(AcctCat,MATCH(GL_Paste!$B18315&amp;"",AcctCode,0)),"UNKNOWN"))</f>
        <v/>
      </c>
      <c r="F18318">
        <f>IF(GL_Paste!$B18315="","",IFERROR(INDEX(AcctSub,MATCH(GL_Paste!$B18315&amp;"",AcctCode,0)),"UNKNOWN"))</f>
        <v/>
      </c>
    </row>
    <row r="18319">
      <c r="A18319" s="40">
        <f>IF(GL_Paste!$B18316="","",N(GL_Paste!$H18316)-N(GL_Paste!$G18316))</f>
        <v/>
      </c>
      <c r="B18319" s="43">
        <f>IF(GL_Paste!$B18316="","",DATE(YEAR(GL_Paste!$E18316),MONTH(GL_Paste!$E18316),1))</f>
        <v/>
      </c>
      <c r="C18319">
        <f>IF(GL_Paste!$B18316="","",IF(TRIM(GL_Paste!$M18316)&lt;&gt;"",TRIM(GL_Paste!$M18316),IFERROR(MID(GL_Paste!$I18316,FIND("[",GL_Paste!$I18316)+1,FIND("]",GL_Paste!$I18316)-FIND("[",GL_Paste!$I18316)-1),"")))</f>
        <v/>
      </c>
      <c r="D18319">
        <f>IF(GL_Paste!$B18316="","",IFERROR(INDEX(DeptName,MATCH($C18319,DeptTag,0)),"UNALLOCATED"))</f>
        <v/>
      </c>
      <c r="E18319">
        <f>IF(GL_Paste!$B18316="","",IFERROR(INDEX(AcctCat,MATCH(GL_Paste!$B18316&amp;"",AcctCode,0)),"UNKNOWN"))</f>
        <v/>
      </c>
      <c r="F18319">
        <f>IF(GL_Paste!$B18316="","",IFERROR(INDEX(AcctSub,MATCH(GL_Paste!$B18316&amp;"",AcctCode,0)),"UNKNOWN"))</f>
        <v/>
      </c>
    </row>
    <row r="18320">
      <c r="A18320" s="40">
        <f>IF(GL_Paste!$B18317="","",N(GL_Paste!$H18317)-N(GL_Paste!$G18317))</f>
        <v/>
      </c>
      <c r="B18320" s="43">
        <f>IF(GL_Paste!$B18317="","",DATE(YEAR(GL_Paste!$E18317),MONTH(GL_Paste!$E18317),1))</f>
        <v/>
      </c>
      <c r="C18320">
        <f>IF(GL_Paste!$B18317="","",IF(TRIM(GL_Paste!$M18317)&lt;&gt;"",TRIM(GL_Paste!$M18317),IFERROR(MID(GL_Paste!$I18317,FIND("[",GL_Paste!$I18317)+1,FIND("]",GL_Paste!$I18317)-FIND("[",GL_Paste!$I18317)-1),"")))</f>
        <v/>
      </c>
      <c r="D18320">
        <f>IF(GL_Paste!$B18317="","",IFERROR(INDEX(DeptName,MATCH($C18320,DeptTag,0)),"UNALLOCATED"))</f>
        <v/>
      </c>
      <c r="E18320">
        <f>IF(GL_Paste!$B18317="","",IFERROR(INDEX(AcctCat,MATCH(GL_Paste!$B18317&amp;"",AcctCode,0)),"UNKNOWN"))</f>
        <v/>
      </c>
      <c r="F18320">
        <f>IF(GL_Paste!$B18317="","",IFERROR(INDEX(AcctSub,MATCH(GL_Paste!$B18317&amp;"",AcctCode,0)),"UNKNOWN"))</f>
        <v/>
      </c>
    </row>
    <row r="18321">
      <c r="A18321" s="40">
        <f>IF(GL_Paste!$B18318="","",N(GL_Paste!$H18318)-N(GL_Paste!$G18318))</f>
        <v/>
      </c>
      <c r="B18321" s="43">
        <f>IF(GL_Paste!$B18318="","",DATE(YEAR(GL_Paste!$E18318),MONTH(GL_Paste!$E18318),1))</f>
        <v/>
      </c>
      <c r="C18321">
        <f>IF(GL_Paste!$B18318="","",IF(TRIM(GL_Paste!$M18318)&lt;&gt;"",TRIM(GL_Paste!$M18318),IFERROR(MID(GL_Paste!$I18318,FIND("[",GL_Paste!$I18318)+1,FIND("]",GL_Paste!$I18318)-FIND("[",GL_Paste!$I18318)-1),"")))</f>
        <v/>
      </c>
      <c r="D18321">
        <f>IF(GL_Paste!$B18318="","",IFERROR(INDEX(DeptName,MATCH($C18321,DeptTag,0)),"UNALLOCATED"))</f>
        <v/>
      </c>
      <c r="E18321">
        <f>IF(GL_Paste!$B18318="","",IFERROR(INDEX(AcctCat,MATCH(GL_Paste!$B18318&amp;"",AcctCode,0)),"UNKNOWN"))</f>
        <v/>
      </c>
      <c r="F18321">
        <f>IF(GL_Paste!$B18318="","",IFERROR(INDEX(AcctSub,MATCH(GL_Paste!$B18318&amp;"",AcctCode,0)),"UNKNOWN"))</f>
        <v/>
      </c>
    </row>
    <row r="18322">
      <c r="A18322" s="40">
        <f>IF(GL_Paste!$B18319="","",N(GL_Paste!$H18319)-N(GL_Paste!$G18319))</f>
        <v/>
      </c>
      <c r="B18322" s="43">
        <f>IF(GL_Paste!$B18319="","",DATE(YEAR(GL_Paste!$E18319),MONTH(GL_Paste!$E18319),1))</f>
        <v/>
      </c>
      <c r="C18322">
        <f>IF(GL_Paste!$B18319="","",IF(TRIM(GL_Paste!$M18319)&lt;&gt;"",TRIM(GL_Paste!$M18319),IFERROR(MID(GL_Paste!$I18319,FIND("[",GL_Paste!$I18319)+1,FIND("]",GL_Paste!$I18319)-FIND("[",GL_Paste!$I18319)-1),"")))</f>
        <v/>
      </c>
      <c r="D18322">
        <f>IF(GL_Paste!$B18319="","",IFERROR(INDEX(DeptName,MATCH($C18322,DeptTag,0)),"UNALLOCATED"))</f>
        <v/>
      </c>
      <c r="E18322">
        <f>IF(GL_Paste!$B18319="","",IFERROR(INDEX(AcctCat,MATCH(GL_Paste!$B18319&amp;"",AcctCode,0)),"UNKNOWN"))</f>
        <v/>
      </c>
      <c r="F18322">
        <f>IF(GL_Paste!$B18319="","",IFERROR(INDEX(AcctSub,MATCH(GL_Paste!$B18319&amp;"",AcctCode,0)),"UNKNOWN"))</f>
        <v/>
      </c>
    </row>
    <row r="18323">
      <c r="A18323" s="40">
        <f>IF(GL_Paste!$B18320="","",N(GL_Paste!$H18320)-N(GL_Paste!$G18320))</f>
        <v/>
      </c>
      <c r="B18323" s="43">
        <f>IF(GL_Paste!$B18320="","",DATE(YEAR(GL_Paste!$E18320),MONTH(GL_Paste!$E18320),1))</f>
        <v/>
      </c>
      <c r="C18323">
        <f>IF(GL_Paste!$B18320="","",IF(TRIM(GL_Paste!$M18320)&lt;&gt;"",TRIM(GL_Paste!$M18320),IFERROR(MID(GL_Paste!$I18320,FIND("[",GL_Paste!$I18320)+1,FIND("]",GL_Paste!$I18320)-FIND("[",GL_Paste!$I18320)-1),"")))</f>
        <v/>
      </c>
      <c r="D18323">
        <f>IF(GL_Paste!$B18320="","",IFERROR(INDEX(DeptName,MATCH($C18323,DeptTag,0)),"UNALLOCATED"))</f>
        <v/>
      </c>
      <c r="E18323">
        <f>IF(GL_Paste!$B18320="","",IFERROR(INDEX(AcctCat,MATCH(GL_Paste!$B18320&amp;"",AcctCode,0)),"UNKNOWN"))</f>
        <v/>
      </c>
      <c r="F18323">
        <f>IF(GL_Paste!$B18320="","",IFERROR(INDEX(AcctSub,MATCH(GL_Paste!$B18320&amp;"",AcctCode,0)),"UNKNOWN"))</f>
        <v/>
      </c>
    </row>
    <row r="18324">
      <c r="A18324" s="40">
        <f>IF(GL_Paste!$B18321="","",N(GL_Paste!$H18321)-N(GL_Paste!$G18321))</f>
        <v/>
      </c>
      <c r="B18324" s="43">
        <f>IF(GL_Paste!$B18321="","",DATE(YEAR(GL_Paste!$E18321),MONTH(GL_Paste!$E18321),1))</f>
        <v/>
      </c>
      <c r="C18324">
        <f>IF(GL_Paste!$B18321="","",IF(TRIM(GL_Paste!$M18321)&lt;&gt;"",TRIM(GL_Paste!$M18321),IFERROR(MID(GL_Paste!$I18321,FIND("[",GL_Paste!$I18321)+1,FIND("]",GL_Paste!$I18321)-FIND("[",GL_Paste!$I18321)-1),"")))</f>
        <v/>
      </c>
      <c r="D18324">
        <f>IF(GL_Paste!$B18321="","",IFERROR(INDEX(DeptName,MATCH($C18324,DeptTag,0)),"UNALLOCATED"))</f>
        <v/>
      </c>
      <c r="E18324">
        <f>IF(GL_Paste!$B18321="","",IFERROR(INDEX(AcctCat,MATCH(GL_Paste!$B18321&amp;"",AcctCode,0)),"UNKNOWN"))</f>
        <v/>
      </c>
      <c r="F18324">
        <f>IF(GL_Paste!$B18321="","",IFERROR(INDEX(AcctSub,MATCH(GL_Paste!$B18321&amp;"",AcctCode,0)),"UNKNOWN"))</f>
        <v/>
      </c>
    </row>
    <row r="18325">
      <c r="A18325" s="40">
        <f>IF(GL_Paste!$B18322="","",N(GL_Paste!$H18322)-N(GL_Paste!$G18322))</f>
        <v/>
      </c>
      <c r="B18325" s="43">
        <f>IF(GL_Paste!$B18322="","",DATE(YEAR(GL_Paste!$E18322),MONTH(GL_Paste!$E18322),1))</f>
        <v/>
      </c>
      <c r="C18325">
        <f>IF(GL_Paste!$B18322="","",IF(TRIM(GL_Paste!$M18322)&lt;&gt;"",TRIM(GL_Paste!$M18322),IFERROR(MID(GL_Paste!$I18322,FIND("[",GL_Paste!$I18322)+1,FIND("]",GL_Paste!$I18322)-FIND("[",GL_Paste!$I18322)-1),"")))</f>
        <v/>
      </c>
      <c r="D18325">
        <f>IF(GL_Paste!$B18322="","",IFERROR(INDEX(DeptName,MATCH($C18325,DeptTag,0)),"UNALLOCATED"))</f>
        <v/>
      </c>
      <c r="E18325">
        <f>IF(GL_Paste!$B18322="","",IFERROR(INDEX(AcctCat,MATCH(GL_Paste!$B18322&amp;"",AcctCode,0)),"UNKNOWN"))</f>
        <v/>
      </c>
      <c r="F18325">
        <f>IF(GL_Paste!$B18322="","",IFERROR(INDEX(AcctSub,MATCH(GL_Paste!$B18322&amp;"",AcctCode,0)),"UNKNOWN"))</f>
        <v/>
      </c>
    </row>
    <row r="18326">
      <c r="A18326" s="40">
        <f>IF(GL_Paste!$B18323="","",N(GL_Paste!$H18323)-N(GL_Paste!$G18323))</f>
        <v/>
      </c>
      <c r="B18326" s="43">
        <f>IF(GL_Paste!$B18323="","",DATE(YEAR(GL_Paste!$E18323),MONTH(GL_Paste!$E18323),1))</f>
        <v/>
      </c>
      <c r="C18326">
        <f>IF(GL_Paste!$B18323="","",IF(TRIM(GL_Paste!$M18323)&lt;&gt;"",TRIM(GL_Paste!$M18323),IFERROR(MID(GL_Paste!$I18323,FIND("[",GL_Paste!$I18323)+1,FIND("]",GL_Paste!$I18323)-FIND("[",GL_Paste!$I18323)-1),"")))</f>
        <v/>
      </c>
      <c r="D18326">
        <f>IF(GL_Paste!$B18323="","",IFERROR(INDEX(DeptName,MATCH($C18326,DeptTag,0)),"UNALLOCATED"))</f>
        <v/>
      </c>
      <c r="E18326">
        <f>IF(GL_Paste!$B18323="","",IFERROR(INDEX(AcctCat,MATCH(GL_Paste!$B18323&amp;"",AcctCode,0)),"UNKNOWN"))</f>
        <v/>
      </c>
      <c r="F18326">
        <f>IF(GL_Paste!$B18323="","",IFERROR(INDEX(AcctSub,MATCH(GL_Paste!$B18323&amp;"",AcctCode,0)),"UNKNOWN"))</f>
        <v/>
      </c>
    </row>
    <row r="18327">
      <c r="A18327" s="40">
        <f>IF(GL_Paste!$B18324="","",N(GL_Paste!$H18324)-N(GL_Paste!$G18324))</f>
        <v/>
      </c>
      <c r="B18327" s="43">
        <f>IF(GL_Paste!$B18324="","",DATE(YEAR(GL_Paste!$E18324),MONTH(GL_Paste!$E18324),1))</f>
        <v/>
      </c>
      <c r="C18327">
        <f>IF(GL_Paste!$B18324="","",IF(TRIM(GL_Paste!$M18324)&lt;&gt;"",TRIM(GL_Paste!$M18324),IFERROR(MID(GL_Paste!$I18324,FIND("[",GL_Paste!$I18324)+1,FIND("]",GL_Paste!$I18324)-FIND("[",GL_Paste!$I18324)-1),"")))</f>
        <v/>
      </c>
      <c r="D18327">
        <f>IF(GL_Paste!$B18324="","",IFERROR(INDEX(DeptName,MATCH($C18327,DeptTag,0)),"UNALLOCATED"))</f>
        <v/>
      </c>
      <c r="E18327">
        <f>IF(GL_Paste!$B18324="","",IFERROR(INDEX(AcctCat,MATCH(GL_Paste!$B18324&amp;"",AcctCode,0)),"UNKNOWN"))</f>
        <v/>
      </c>
      <c r="F18327">
        <f>IF(GL_Paste!$B18324="","",IFERROR(INDEX(AcctSub,MATCH(GL_Paste!$B18324&amp;"",AcctCode,0)),"UNKNOWN"))</f>
        <v/>
      </c>
    </row>
    <row r="18328">
      <c r="A18328" s="40">
        <f>IF(GL_Paste!$B18325="","",N(GL_Paste!$H18325)-N(GL_Paste!$G18325))</f>
        <v/>
      </c>
      <c r="B18328" s="43">
        <f>IF(GL_Paste!$B18325="","",DATE(YEAR(GL_Paste!$E18325),MONTH(GL_Paste!$E18325),1))</f>
        <v/>
      </c>
      <c r="C18328">
        <f>IF(GL_Paste!$B18325="","",IF(TRIM(GL_Paste!$M18325)&lt;&gt;"",TRIM(GL_Paste!$M18325),IFERROR(MID(GL_Paste!$I18325,FIND("[",GL_Paste!$I18325)+1,FIND("]",GL_Paste!$I18325)-FIND("[",GL_Paste!$I18325)-1),"")))</f>
        <v/>
      </c>
      <c r="D18328">
        <f>IF(GL_Paste!$B18325="","",IFERROR(INDEX(DeptName,MATCH($C18328,DeptTag,0)),"UNALLOCATED"))</f>
        <v/>
      </c>
      <c r="E18328">
        <f>IF(GL_Paste!$B18325="","",IFERROR(INDEX(AcctCat,MATCH(GL_Paste!$B18325&amp;"",AcctCode,0)),"UNKNOWN"))</f>
        <v/>
      </c>
      <c r="F18328">
        <f>IF(GL_Paste!$B18325="","",IFERROR(INDEX(AcctSub,MATCH(GL_Paste!$B18325&amp;"",AcctCode,0)),"UNKNOWN"))</f>
        <v/>
      </c>
    </row>
    <row r="18329">
      <c r="A18329" s="40">
        <f>IF(GL_Paste!$B18326="","",N(GL_Paste!$H18326)-N(GL_Paste!$G18326))</f>
        <v/>
      </c>
      <c r="B18329" s="43">
        <f>IF(GL_Paste!$B18326="","",DATE(YEAR(GL_Paste!$E18326),MONTH(GL_Paste!$E18326),1))</f>
        <v/>
      </c>
      <c r="C18329">
        <f>IF(GL_Paste!$B18326="","",IF(TRIM(GL_Paste!$M18326)&lt;&gt;"",TRIM(GL_Paste!$M18326),IFERROR(MID(GL_Paste!$I18326,FIND("[",GL_Paste!$I18326)+1,FIND("]",GL_Paste!$I18326)-FIND("[",GL_Paste!$I18326)-1),"")))</f>
        <v/>
      </c>
      <c r="D18329">
        <f>IF(GL_Paste!$B18326="","",IFERROR(INDEX(DeptName,MATCH($C18329,DeptTag,0)),"UNALLOCATED"))</f>
        <v/>
      </c>
      <c r="E18329">
        <f>IF(GL_Paste!$B18326="","",IFERROR(INDEX(AcctCat,MATCH(GL_Paste!$B18326&amp;"",AcctCode,0)),"UNKNOWN"))</f>
        <v/>
      </c>
      <c r="F18329">
        <f>IF(GL_Paste!$B18326="","",IFERROR(INDEX(AcctSub,MATCH(GL_Paste!$B18326&amp;"",AcctCode,0)),"UNKNOWN"))</f>
        <v/>
      </c>
    </row>
    <row r="18330">
      <c r="A18330" s="40">
        <f>IF(GL_Paste!$B18327="","",N(GL_Paste!$H18327)-N(GL_Paste!$G18327))</f>
        <v/>
      </c>
      <c r="B18330" s="43">
        <f>IF(GL_Paste!$B18327="","",DATE(YEAR(GL_Paste!$E18327),MONTH(GL_Paste!$E18327),1))</f>
        <v/>
      </c>
      <c r="C18330">
        <f>IF(GL_Paste!$B18327="","",IF(TRIM(GL_Paste!$M18327)&lt;&gt;"",TRIM(GL_Paste!$M18327),IFERROR(MID(GL_Paste!$I18327,FIND("[",GL_Paste!$I18327)+1,FIND("]",GL_Paste!$I18327)-FIND("[",GL_Paste!$I18327)-1),"")))</f>
        <v/>
      </c>
      <c r="D18330">
        <f>IF(GL_Paste!$B18327="","",IFERROR(INDEX(DeptName,MATCH($C18330,DeptTag,0)),"UNALLOCATED"))</f>
        <v/>
      </c>
      <c r="E18330">
        <f>IF(GL_Paste!$B18327="","",IFERROR(INDEX(AcctCat,MATCH(GL_Paste!$B18327&amp;"",AcctCode,0)),"UNKNOWN"))</f>
        <v/>
      </c>
      <c r="F18330">
        <f>IF(GL_Paste!$B18327="","",IFERROR(INDEX(AcctSub,MATCH(GL_Paste!$B18327&amp;"",AcctCode,0)),"UNKNOWN"))</f>
        <v/>
      </c>
    </row>
    <row r="18331">
      <c r="A18331" s="40">
        <f>IF(GL_Paste!$B18328="","",N(GL_Paste!$H18328)-N(GL_Paste!$G18328))</f>
        <v/>
      </c>
      <c r="B18331" s="43">
        <f>IF(GL_Paste!$B18328="","",DATE(YEAR(GL_Paste!$E18328),MONTH(GL_Paste!$E18328),1))</f>
        <v/>
      </c>
      <c r="C18331">
        <f>IF(GL_Paste!$B18328="","",IF(TRIM(GL_Paste!$M18328)&lt;&gt;"",TRIM(GL_Paste!$M18328),IFERROR(MID(GL_Paste!$I18328,FIND("[",GL_Paste!$I18328)+1,FIND("]",GL_Paste!$I18328)-FIND("[",GL_Paste!$I18328)-1),"")))</f>
        <v/>
      </c>
      <c r="D18331">
        <f>IF(GL_Paste!$B18328="","",IFERROR(INDEX(DeptName,MATCH($C18331,DeptTag,0)),"UNALLOCATED"))</f>
        <v/>
      </c>
      <c r="E18331">
        <f>IF(GL_Paste!$B18328="","",IFERROR(INDEX(AcctCat,MATCH(GL_Paste!$B18328&amp;"",AcctCode,0)),"UNKNOWN"))</f>
        <v/>
      </c>
      <c r="F18331">
        <f>IF(GL_Paste!$B18328="","",IFERROR(INDEX(AcctSub,MATCH(GL_Paste!$B18328&amp;"",AcctCode,0)),"UNKNOWN"))</f>
        <v/>
      </c>
    </row>
    <row r="18332">
      <c r="A18332" s="40">
        <f>IF(GL_Paste!$B18329="","",N(GL_Paste!$H18329)-N(GL_Paste!$G18329))</f>
        <v/>
      </c>
      <c r="B18332" s="43">
        <f>IF(GL_Paste!$B18329="","",DATE(YEAR(GL_Paste!$E18329),MONTH(GL_Paste!$E18329),1))</f>
        <v/>
      </c>
      <c r="C18332">
        <f>IF(GL_Paste!$B18329="","",IF(TRIM(GL_Paste!$M18329)&lt;&gt;"",TRIM(GL_Paste!$M18329),IFERROR(MID(GL_Paste!$I18329,FIND("[",GL_Paste!$I18329)+1,FIND("]",GL_Paste!$I18329)-FIND("[",GL_Paste!$I18329)-1),"")))</f>
        <v/>
      </c>
      <c r="D18332">
        <f>IF(GL_Paste!$B18329="","",IFERROR(INDEX(DeptName,MATCH($C18332,DeptTag,0)),"UNALLOCATED"))</f>
        <v/>
      </c>
      <c r="E18332">
        <f>IF(GL_Paste!$B18329="","",IFERROR(INDEX(AcctCat,MATCH(GL_Paste!$B18329&amp;"",AcctCode,0)),"UNKNOWN"))</f>
        <v/>
      </c>
      <c r="F18332">
        <f>IF(GL_Paste!$B18329="","",IFERROR(INDEX(AcctSub,MATCH(GL_Paste!$B18329&amp;"",AcctCode,0)),"UNKNOWN"))</f>
        <v/>
      </c>
    </row>
    <row r="18333">
      <c r="A18333" s="40">
        <f>IF(GL_Paste!$B18330="","",N(GL_Paste!$H18330)-N(GL_Paste!$G18330))</f>
        <v/>
      </c>
      <c r="B18333" s="43">
        <f>IF(GL_Paste!$B18330="","",DATE(YEAR(GL_Paste!$E18330),MONTH(GL_Paste!$E18330),1))</f>
        <v/>
      </c>
      <c r="C18333">
        <f>IF(GL_Paste!$B18330="","",IF(TRIM(GL_Paste!$M18330)&lt;&gt;"",TRIM(GL_Paste!$M18330),IFERROR(MID(GL_Paste!$I18330,FIND("[",GL_Paste!$I18330)+1,FIND("]",GL_Paste!$I18330)-FIND("[",GL_Paste!$I18330)-1),"")))</f>
        <v/>
      </c>
      <c r="D18333">
        <f>IF(GL_Paste!$B18330="","",IFERROR(INDEX(DeptName,MATCH($C18333,DeptTag,0)),"UNALLOCATED"))</f>
        <v/>
      </c>
      <c r="E18333">
        <f>IF(GL_Paste!$B18330="","",IFERROR(INDEX(AcctCat,MATCH(GL_Paste!$B18330&amp;"",AcctCode,0)),"UNKNOWN"))</f>
        <v/>
      </c>
      <c r="F18333">
        <f>IF(GL_Paste!$B18330="","",IFERROR(INDEX(AcctSub,MATCH(GL_Paste!$B18330&amp;"",AcctCode,0)),"UNKNOWN"))</f>
        <v/>
      </c>
    </row>
    <row r="18334">
      <c r="A18334" s="40">
        <f>IF(GL_Paste!$B18331="","",N(GL_Paste!$H18331)-N(GL_Paste!$G18331))</f>
        <v/>
      </c>
      <c r="B18334" s="43">
        <f>IF(GL_Paste!$B18331="","",DATE(YEAR(GL_Paste!$E18331),MONTH(GL_Paste!$E18331),1))</f>
        <v/>
      </c>
      <c r="C18334">
        <f>IF(GL_Paste!$B18331="","",IF(TRIM(GL_Paste!$M18331)&lt;&gt;"",TRIM(GL_Paste!$M18331),IFERROR(MID(GL_Paste!$I18331,FIND("[",GL_Paste!$I18331)+1,FIND("]",GL_Paste!$I18331)-FIND("[",GL_Paste!$I18331)-1),"")))</f>
        <v/>
      </c>
      <c r="D18334">
        <f>IF(GL_Paste!$B18331="","",IFERROR(INDEX(DeptName,MATCH($C18334,DeptTag,0)),"UNALLOCATED"))</f>
        <v/>
      </c>
      <c r="E18334">
        <f>IF(GL_Paste!$B18331="","",IFERROR(INDEX(AcctCat,MATCH(GL_Paste!$B18331&amp;"",AcctCode,0)),"UNKNOWN"))</f>
        <v/>
      </c>
      <c r="F18334">
        <f>IF(GL_Paste!$B18331="","",IFERROR(INDEX(AcctSub,MATCH(GL_Paste!$B18331&amp;"",AcctCode,0)),"UNKNOWN"))</f>
        <v/>
      </c>
    </row>
    <row r="18335">
      <c r="A18335" s="40">
        <f>IF(GL_Paste!$B18332="","",N(GL_Paste!$H18332)-N(GL_Paste!$G18332))</f>
        <v/>
      </c>
      <c r="B18335" s="43">
        <f>IF(GL_Paste!$B18332="","",DATE(YEAR(GL_Paste!$E18332),MONTH(GL_Paste!$E18332),1))</f>
        <v/>
      </c>
      <c r="C18335">
        <f>IF(GL_Paste!$B18332="","",IF(TRIM(GL_Paste!$M18332)&lt;&gt;"",TRIM(GL_Paste!$M18332),IFERROR(MID(GL_Paste!$I18332,FIND("[",GL_Paste!$I18332)+1,FIND("]",GL_Paste!$I18332)-FIND("[",GL_Paste!$I18332)-1),"")))</f>
        <v/>
      </c>
      <c r="D18335">
        <f>IF(GL_Paste!$B18332="","",IFERROR(INDEX(DeptName,MATCH($C18335,DeptTag,0)),"UNALLOCATED"))</f>
        <v/>
      </c>
      <c r="E18335">
        <f>IF(GL_Paste!$B18332="","",IFERROR(INDEX(AcctCat,MATCH(GL_Paste!$B18332&amp;"",AcctCode,0)),"UNKNOWN"))</f>
        <v/>
      </c>
      <c r="F18335">
        <f>IF(GL_Paste!$B18332="","",IFERROR(INDEX(AcctSub,MATCH(GL_Paste!$B18332&amp;"",AcctCode,0)),"UNKNOWN"))</f>
        <v/>
      </c>
    </row>
    <row r="18336">
      <c r="A18336" s="40">
        <f>IF(GL_Paste!$B18333="","",N(GL_Paste!$H18333)-N(GL_Paste!$G18333))</f>
        <v/>
      </c>
      <c r="B18336" s="43">
        <f>IF(GL_Paste!$B18333="","",DATE(YEAR(GL_Paste!$E18333),MONTH(GL_Paste!$E18333),1))</f>
        <v/>
      </c>
      <c r="C18336">
        <f>IF(GL_Paste!$B18333="","",IF(TRIM(GL_Paste!$M18333)&lt;&gt;"",TRIM(GL_Paste!$M18333),IFERROR(MID(GL_Paste!$I18333,FIND("[",GL_Paste!$I18333)+1,FIND("]",GL_Paste!$I18333)-FIND("[",GL_Paste!$I18333)-1),"")))</f>
        <v/>
      </c>
      <c r="D18336">
        <f>IF(GL_Paste!$B18333="","",IFERROR(INDEX(DeptName,MATCH($C18336,DeptTag,0)),"UNALLOCATED"))</f>
        <v/>
      </c>
      <c r="E18336">
        <f>IF(GL_Paste!$B18333="","",IFERROR(INDEX(AcctCat,MATCH(GL_Paste!$B18333&amp;"",AcctCode,0)),"UNKNOWN"))</f>
        <v/>
      </c>
      <c r="F18336">
        <f>IF(GL_Paste!$B18333="","",IFERROR(INDEX(AcctSub,MATCH(GL_Paste!$B18333&amp;"",AcctCode,0)),"UNKNOWN"))</f>
        <v/>
      </c>
    </row>
    <row r="18337">
      <c r="A18337" s="40">
        <f>IF(GL_Paste!$B18334="","",N(GL_Paste!$H18334)-N(GL_Paste!$G18334))</f>
        <v/>
      </c>
      <c r="B18337" s="43">
        <f>IF(GL_Paste!$B18334="","",DATE(YEAR(GL_Paste!$E18334),MONTH(GL_Paste!$E18334),1))</f>
        <v/>
      </c>
      <c r="C18337">
        <f>IF(GL_Paste!$B18334="","",IF(TRIM(GL_Paste!$M18334)&lt;&gt;"",TRIM(GL_Paste!$M18334),IFERROR(MID(GL_Paste!$I18334,FIND("[",GL_Paste!$I18334)+1,FIND("]",GL_Paste!$I18334)-FIND("[",GL_Paste!$I18334)-1),"")))</f>
        <v/>
      </c>
      <c r="D18337">
        <f>IF(GL_Paste!$B18334="","",IFERROR(INDEX(DeptName,MATCH($C18337,DeptTag,0)),"UNALLOCATED"))</f>
        <v/>
      </c>
      <c r="E18337">
        <f>IF(GL_Paste!$B18334="","",IFERROR(INDEX(AcctCat,MATCH(GL_Paste!$B18334&amp;"",AcctCode,0)),"UNKNOWN"))</f>
        <v/>
      </c>
      <c r="F18337">
        <f>IF(GL_Paste!$B18334="","",IFERROR(INDEX(AcctSub,MATCH(GL_Paste!$B18334&amp;"",AcctCode,0)),"UNKNOWN"))</f>
        <v/>
      </c>
    </row>
    <row r="18338">
      <c r="A18338" s="40">
        <f>IF(GL_Paste!$B18335="","",N(GL_Paste!$H18335)-N(GL_Paste!$G18335))</f>
        <v/>
      </c>
      <c r="B18338" s="43">
        <f>IF(GL_Paste!$B18335="","",DATE(YEAR(GL_Paste!$E18335),MONTH(GL_Paste!$E18335),1))</f>
        <v/>
      </c>
      <c r="C18338">
        <f>IF(GL_Paste!$B18335="","",IF(TRIM(GL_Paste!$M18335)&lt;&gt;"",TRIM(GL_Paste!$M18335),IFERROR(MID(GL_Paste!$I18335,FIND("[",GL_Paste!$I18335)+1,FIND("]",GL_Paste!$I18335)-FIND("[",GL_Paste!$I18335)-1),"")))</f>
        <v/>
      </c>
      <c r="D18338">
        <f>IF(GL_Paste!$B18335="","",IFERROR(INDEX(DeptName,MATCH($C18338,DeptTag,0)),"UNALLOCATED"))</f>
        <v/>
      </c>
      <c r="E18338">
        <f>IF(GL_Paste!$B18335="","",IFERROR(INDEX(AcctCat,MATCH(GL_Paste!$B18335&amp;"",AcctCode,0)),"UNKNOWN"))</f>
        <v/>
      </c>
      <c r="F18338">
        <f>IF(GL_Paste!$B18335="","",IFERROR(INDEX(AcctSub,MATCH(GL_Paste!$B18335&amp;"",AcctCode,0)),"UNKNOWN"))</f>
        <v/>
      </c>
    </row>
    <row r="18339">
      <c r="A18339" s="40">
        <f>IF(GL_Paste!$B18336="","",N(GL_Paste!$H18336)-N(GL_Paste!$G18336))</f>
        <v/>
      </c>
      <c r="B18339" s="43">
        <f>IF(GL_Paste!$B18336="","",DATE(YEAR(GL_Paste!$E18336),MONTH(GL_Paste!$E18336),1))</f>
        <v/>
      </c>
      <c r="C18339">
        <f>IF(GL_Paste!$B18336="","",IF(TRIM(GL_Paste!$M18336)&lt;&gt;"",TRIM(GL_Paste!$M18336),IFERROR(MID(GL_Paste!$I18336,FIND("[",GL_Paste!$I18336)+1,FIND("]",GL_Paste!$I18336)-FIND("[",GL_Paste!$I18336)-1),"")))</f>
        <v/>
      </c>
      <c r="D18339">
        <f>IF(GL_Paste!$B18336="","",IFERROR(INDEX(DeptName,MATCH($C18339,DeptTag,0)),"UNALLOCATED"))</f>
        <v/>
      </c>
      <c r="E18339">
        <f>IF(GL_Paste!$B18336="","",IFERROR(INDEX(AcctCat,MATCH(GL_Paste!$B18336&amp;"",AcctCode,0)),"UNKNOWN"))</f>
        <v/>
      </c>
      <c r="F18339">
        <f>IF(GL_Paste!$B18336="","",IFERROR(INDEX(AcctSub,MATCH(GL_Paste!$B18336&amp;"",AcctCode,0)),"UNKNOWN"))</f>
        <v/>
      </c>
    </row>
    <row r="18340">
      <c r="A18340" s="40">
        <f>IF(GL_Paste!$B18337="","",N(GL_Paste!$H18337)-N(GL_Paste!$G18337))</f>
        <v/>
      </c>
      <c r="B18340" s="43">
        <f>IF(GL_Paste!$B18337="","",DATE(YEAR(GL_Paste!$E18337),MONTH(GL_Paste!$E18337),1))</f>
        <v/>
      </c>
      <c r="C18340">
        <f>IF(GL_Paste!$B18337="","",IF(TRIM(GL_Paste!$M18337)&lt;&gt;"",TRIM(GL_Paste!$M18337),IFERROR(MID(GL_Paste!$I18337,FIND("[",GL_Paste!$I18337)+1,FIND("]",GL_Paste!$I18337)-FIND("[",GL_Paste!$I18337)-1),"")))</f>
        <v/>
      </c>
      <c r="D18340">
        <f>IF(GL_Paste!$B18337="","",IFERROR(INDEX(DeptName,MATCH($C18340,DeptTag,0)),"UNALLOCATED"))</f>
        <v/>
      </c>
      <c r="E18340">
        <f>IF(GL_Paste!$B18337="","",IFERROR(INDEX(AcctCat,MATCH(GL_Paste!$B18337&amp;"",AcctCode,0)),"UNKNOWN"))</f>
        <v/>
      </c>
      <c r="F18340">
        <f>IF(GL_Paste!$B18337="","",IFERROR(INDEX(AcctSub,MATCH(GL_Paste!$B18337&amp;"",AcctCode,0)),"UNKNOWN"))</f>
        <v/>
      </c>
    </row>
    <row r="18341">
      <c r="A18341" s="40">
        <f>IF(GL_Paste!$B18338="","",N(GL_Paste!$H18338)-N(GL_Paste!$G18338))</f>
        <v/>
      </c>
      <c r="B18341" s="43">
        <f>IF(GL_Paste!$B18338="","",DATE(YEAR(GL_Paste!$E18338),MONTH(GL_Paste!$E18338),1))</f>
        <v/>
      </c>
      <c r="C18341">
        <f>IF(GL_Paste!$B18338="","",IF(TRIM(GL_Paste!$M18338)&lt;&gt;"",TRIM(GL_Paste!$M18338),IFERROR(MID(GL_Paste!$I18338,FIND("[",GL_Paste!$I18338)+1,FIND("]",GL_Paste!$I18338)-FIND("[",GL_Paste!$I18338)-1),"")))</f>
        <v/>
      </c>
      <c r="D18341">
        <f>IF(GL_Paste!$B18338="","",IFERROR(INDEX(DeptName,MATCH($C18341,DeptTag,0)),"UNALLOCATED"))</f>
        <v/>
      </c>
      <c r="E18341">
        <f>IF(GL_Paste!$B18338="","",IFERROR(INDEX(AcctCat,MATCH(GL_Paste!$B18338&amp;"",AcctCode,0)),"UNKNOWN"))</f>
        <v/>
      </c>
      <c r="F18341">
        <f>IF(GL_Paste!$B18338="","",IFERROR(INDEX(AcctSub,MATCH(GL_Paste!$B18338&amp;"",AcctCode,0)),"UNKNOWN"))</f>
        <v/>
      </c>
    </row>
    <row r="18342">
      <c r="A18342" s="40">
        <f>IF(GL_Paste!$B18339="","",N(GL_Paste!$H18339)-N(GL_Paste!$G18339))</f>
        <v/>
      </c>
      <c r="B18342" s="43">
        <f>IF(GL_Paste!$B18339="","",DATE(YEAR(GL_Paste!$E18339),MONTH(GL_Paste!$E18339),1))</f>
        <v/>
      </c>
      <c r="C18342">
        <f>IF(GL_Paste!$B18339="","",IF(TRIM(GL_Paste!$M18339)&lt;&gt;"",TRIM(GL_Paste!$M18339),IFERROR(MID(GL_Paste!$I18339,FIND("[",GL_Paste!$I18339)+1,FIND("]",GL_Paste!$I18339)-FIND("[",GL_Paste!$I18339)-1),"")))</f>
        <v/>
      </c>
      <c r="D18342">
        <f>IF(GL_Paste!$B18339="","",IFERROR(INDEX(DeptName,MATCH($C18342,DeptTag,0)),"UNALLOCATED"))</f>
        <v/>
      </c>
      <c r="E18342">
        <f>IF(GL_Paste!$B18339="","",IFERROR(INDEX(AcctCat,MATCH(GL_Paste!$B18339&amp;"",AcctCode,0)),"UNKNOWN"))</f>
        <v/>
      </c>
      <c r="F18342">
        <f>IF(GL_Paste!$B18339="","",IFERROR(INDEX(AcctSub,MATCH(GL_Paste!$B18339&amp;"",AcctCode,0)),"UNKNOWN"))</f>
        <v/>
      </c>
    </row>
    <row r="18343">
      <c r="A18343" s="40">
        <f>IF(GL_Paste!$B18340="","",N(GL_Paste!$H18340)-N(GL_Paste!$G18340))</f>
        <v/>
      </c>
      <c r="B18343" s="43">
        <f>IF(GL_Paste!$B18340="","",DATE(YEAR(GL_Paste!$E18340),MONTH(GL_Paste!$E18340),1))</f>
        <v/>
      </c>
      <c r="C18343">
        <f>IF(GL_Paste!$B18340="","",IF(TRIM(GL_Paste!$M18340)&lt;&gt;"",TRIM(GL_Paste!$M18340),IFERROR(MID(GL_Paste!$I18340,FIND("[",GL_Paste!$I18340)+1,FIND("]",GL_Paste!$I18340)-FIND("[",GL_Paste!$I18340)-1),"")))</f>
        <v/>
      </c>
      <c r="D18343">
        <f>IF(GL_Paste!$B18340="","",IFERROR(INDEX(DeptName,MATCH($C18343,DeptTag,0)),"UNALLOCATED"))</f>
        <v/>
      </c>
      <c r="E18343">
        <f>IF(GL_Paste!$B18340="","",IFERROR(INDEX(AcctCat,MATCH(GL_Paste!$B18340&amp;"",AcctCode,0)),"UNKNOWN"))</f>
        <v/>
      </c>
      <c r="F18343">
        <f>IF(GL_Paste!$B18340="","",IFERROR(INDEX(AcctSub,MATCH(GL_Paste!$B18340&amp;"",AcctCode,0)),"UNKNOWN"))</f>
        <v/>
      </c>
    </row>
    <row r="18344">
      <c r="A18344" s="40">
        <f>IF(GL_Paste!$B18341="","",N(GL_Paste!$H18341)-N(GL_Paste!$G18341))</f>
        <v/>
      </c>
      <c r="B18344" s="43">
        <f>IF(GL_Paste!$B18341="","",DATE(YEAR(GL_Paste!$E18341),MONTH(GL_Paste!$E18341),1))</f>
        <v/>
      </c>
      <c r="C18344">
        <f>IF(GL_Paste!$B18341="","",IF(TRIM(GL_Paste!$M18341)&lt;&gt;"",TRIM(GL_Paste!$M18341),IFERROR(MID(GL_Paste!$I18341,FIND("[",GL_Paste!$I18341)+1,FIND("]",GL_Paste!$I18341)-FIND("[",GL_Paste!$I18341)-1),"")))</f>
        <v/>
      </c>
      <c r="D18344">
        <f>IF(GL_Paste!$B18341="","",IFERROR(INDEX(DeptName,MATCH($C18344,DeptTag,0)),"UNALLOCATED"))</f>
        <v/>
      </c>
      <c r="E18344">
        <f>IF(GL_Paste!$B18341="","",IFERROR(INDEX(AcctCat,MATCH(GL_Paste!$B18341&amp;"",AcctCode,0)),"UNKNOWN"))</f>
        <v/>
      </c>
      <c r="F18344">
        <f>IF(GL_Paste!$B18341="","",IFERROR(INDEX(AcctSub,MATCH(GL_Paste!$B18341&amp;"",AcctCode,0)),"UNKNOWN"))</f>
        <v/>
      </c>
    </row>
    <row r="18345">
      <c r="A18345" s="40">
        <f>IF(GL_Paste!$B18342="","",N(GL_Paste!$H18342)-N(GL_Paste!$G18342))</f>
        <v/>
      </c>
      <c r="B18345" s="43">
        <f>IF(GL_Paste!$B18342="","",DATE(YEAR(GL_Paste!$E18342),MONTH(GL_Paste!$E18342),1))</f>
        <v/>
      </c>
      <c r="C18345">
        <f>IF(GL_Paste!$B18342="","",IF(TRIM(GL_Paste!$M18342)&lt;&gt;"",TRIM(GL_Paste!$M18342),IFERROR(MID(GL_Paste!$I18342,FIND("[",GL_Paste!$I18342)+1,FIND("]",GL_Paste!$I18342)-FIND("[",GL_Paste!$I18342)-1),"")))</f>
        <v/>
      </c>
      <c r="D18345">
        <f>IF(GL_Paste!$B18342="","",IFERROR(INDEX(DeptName,MATCH($C18345,DeptTag,0)),"UNALLOCATED"))</f>
        <v/>
      </c>
      <c r="E18345">
        <f>IF(GL_Paste!$B18342="","",IFERROR(INDEX(AcctCat,MATCH(GL_Paste!$B18342&amp;"",AcctCode,0)),"UNKNOWN"))</f>
        <v/>
      </c>
      <c r="F18345">
        <f>IF(GL_Paste!$B18342="","",IFERROR(INDEX(AcctSub,MATCH(GL_Paste!$B18342&amp;"",AcctCode,0)),"UNKNOWN"))</f>
        <v/>
      </c>
    </row>
    <row r="18346">
      <c r="A18346" s="40">
        <f>IF(GL_Paste!$B18343="","",N(GL_Paste!$H18343)-N(GL_Paste!$G18343))</f>
        <v/>
      </c>
      <c r="B18346" s="43">
        <f>IF(GL_Paste!$B18343="","",DATE(YEAR(GL_Paste!$E18343),MONTH(GL_Paste!$E18343),1))</f>
        <v/>
      </c>
      <c r="C18346">
        <f>IF(GL_Paste!$B18343="","",IF(TRIM(GL_Paste!$M18343)&lt;&gt;"",TRIM(GL_Paste!$M18343),IFERROR(MID(GL_Paste!$I18343,FIND("[",GL_Paste!$I18343)+1,FIND("]",GL_Paste!$I18343)-FIND("[",GL_Paste!$I18343)-1),"")))</f>
        <v/>
      </c>
      <c r="D18346">
        <f>IF(GL_Paste!$B18343="","",IFERROR(INDEX(DeptName,MATCH($C18346,DeptTag,0)),"UNALLOCATED"))</f>
        <v/>
      </c>
      <c r="E18346">
        <f>IF(GL_Paste!$B18343="","",IFERROR(INDEX(AcctCat,MATCH(GL_Paste!$B18343&amp;"",AcctCode,0)),"UNKNOWN"))</f>
        <v/>
      </c>
      <c r="F18346">
        <f>IF(GL_Paste!$B18343="","",IFERROR(INDEX(AcctSub,MATCH(GL_Paste!$B18343&amp;"",AcctCode,0)),"UNKNOWN"))</f>
        <v/>
      </c>
    </row>
    <row r="18347">
      <c r="A18347" s="40">
        <f>IF(GL_Paste!$B18344="","",N(GL_Paste!$H18344)-N(GL_Paste!$G18344))</f>
        <v/>
      </c>
      <c r="B18347" s="43">
        <f>IF(GL_Paste!$B18344="","",DATE(YEAR(GL_Paste!$E18344),MONTH(GL_Paste!$E18344),1))</f>
        <v/>
      </c>
      <c r="C18347">
        <f>IF(GL_Paste!$B18344="","",IF(TRIM(GL_Paste!$M18344)&lt;&gt;"",TRIM(GL_Paste!$M18344),IFERROR(MID(GL_Paste!$I18344,FIND("[",GL_Paste!$I18344)+1,FIND("]",GL_Paste!$I18344)-FIND("[",GL_Paste!$I18344)-1),"")))</f>
        <v/>
      </c>
      <c r="D18347">
        <f>IF(GL_Paste!$B18344="","",IFERROR(INDEX(DeptName,MATCH($C18347,DeptTag,0)),"UNALLOCATED"))</f>
        <v/>
      </c>
      <c r="E18347">
        <f>IF(GL_Paste!$B18344="","",IFERROR(INDEX(AcctCat,MATCH(GL_Paste!$B18344&amp;"",AcctCode,0)),"UNKNOWN"))</f>
        <v/>
      </c>
      <c r="F18347">
        <f>IF(GL_Paste!$B18344="","",IFERROR(INDEX(AcctSub,MATCH(GL_Paste!$B18344&amp;"",AcctCode,0)),"UNKNOWN"))</f>
        <v/>
      </c>
    </row>
    <row r="18348">
      <c r="A18348" s="40">
        <f>IF(GL_Paste!$B18345="","",N(GL_Paste!$H18345)-N(GL_Paste!$G18345))</f>
        <v/>
      </c>
      <c r="B18348" s="43">
        <f>IF(GL_Paste!$B18345="","",DATE(YEAR(GL_Paste!$E18345),MONTH(GL_Paste!$E18345),1))</f>
        <v/>
      </c>
      <c r="C18348">
        <f>IF(GL_Paste!$B18345="","",IF(TRIM(GL_Paste!$M18345)&lt;&gt;"",TRIM(GL_Paste!$M18345),IFERROR(MID(GL_Paste!$I18345,FIND("[",GL_Paste!$I18345)+1,FIND("]",GL_Paste!$I18345)-FIND("[",GL_Paste!$I18345)-1),"")))</f>
        <v/>
      </c>
      <c r="D18348">
        <f>IF(GL_Paste!$B18345="","",IFERROR(INDEX(DeptName,MATCH($C18348,DeptTag,0)),"UNALLOCATED"))</f>
        <v/>
      </c>
      <c r="E18348">
        <f>IF(GL_Paste!$B18345="","",IFERROR(INDEX(AcctCat,MATCH(GL_Paste!$B18345&amp;"",AcctCode,0)),"UNKNOWN"))</f>
        <v/>
      </c>
      <c r="F18348">
        <f>IF(GL_Paste!$B18345="","",IFERROR(INDEX(AcctSub,MATCH(GL_Paste!$B18345&amp;"",AcctCode,0)),"UNKNOWN"))</f>
        <v/>
      </c>
    </row>
    <row r="18349">
      <c r="A18349" s="40">
        <f>IF(GL_Paste!$B18346="","",N(GL_Paste!$H18346)-N(GL_Paste!$G18346))</f>
        <v/>
      </c>
      <c r="B18349" s="43">
        <f>IF(GL_Paste!$B18346="","",DATE(YEAR(GL_Paste!$E18346),MONTH(GL_Paste!$E18346),1))</f>
        <v/>
      </c>
      <c r="C18349">
        <f>IF(GL_Paste!$B18346="","",IF(TRIM(GL_Paste!$M18346)&lt;&gt;"",TRIM(GL_Paste!$M18346),IFERROR(MID(GL_Paste!$I18346,FIND("[",GL_Paste!$I18346)+1,FIND("]",GL_Paste!$I18346)-FIND("[",GL_Paste!$I18346)-1),"")))</f>
        <v/>
      </c>
      <c r="D18349">
        <f>IF(GL_Paste!$B18346="","",IFERROR(INDEX(DeptName,MATCH($C18349,DeptTag,0)),"UNALLOCATED"))</f>
        <v/>
      </c>
      <c r="E18349">
        <f>IF(GL_Paste!$B18346="","",IFERROR(INDEX(AcctCat,MATCH(GL_Paste!$B18346&amp;"",AcctCode,0)),"UNKNOWN"))</f>
        <v/>
      </c>
      <c r="F18349">
        <f>IF(GL_Paste!$B18346="","",IFERROR(INDEX(AcctSub,MATCH(GL_Paste!$B18346&amp;"",AcctCode,0)),"UNKNOWN"))</f>
        <v/>
      </c>
    </row>
    <row r="18350">
      <c r="A18350" s="40">
        <f>IF(GL_Paste!$B18347="","",N(GL_Paste!$H18347)-N(GL_Paste!$G18347))</f>
        <v/>
      </c>
      <c r="B18350" s="43">
        <f>IF(GL_Paste!$B18347="","",DATE(YEAR(GL_Paste!$E18347),MONTH(GL_Paste!$E18347),1))</f>
        <v/>
      </c>
      <c r="C18350">
        <f>IF(GL_Paste!$B18347="","",IF(TRIM(GL_Paste!$M18347)&lt;&gt;"",TRIM(GL_Paste!$M18347),IFERROR(MID(GL_Paste!$I18347,FIND("[",GL_Paste!$I18347)+1,FIND("]",GL_Paste!$I18347)-FIND("[",GL_Paste!$I18347)-1),"")))</f>
        <v/>
      </c>
      <c r="D18350">
        <f>IF(GL_Paste!$B18347="","",IFERROR(INDEX(DeptName,MATCH($C18350,DeptTag,0)),"UNALLOCATED"))</f>
        <v/>
      </c>
      <c r="E18350">
        <f>IF(GL_Paste!$B18347="","",IFERROR(INDEX(AcctCat,MATCH(GL_Paste!$B18347&amp;"",AcctCode,0)),"UNKNOWN"))</f>
        <v/>
      </c>
      <c r="F18350">
        <f>IF(GL_Paste!$B18347="","",IFERROR(INDEX(AcctSub,MATCH(GL_Paste!$B18347&amp;"",AcctCode,0)),"UNKNOWN"))</f>
        <v/>
      </c>
    </row>
    <row r="18351">
      <c r="A18351" s="40">
        <f>IF(GL_Paste!$B18348="","",N(GL_Paste!$H18348)-N(GL_Paste!$G18348))</f>
        <v/>
      </c>
      <c r="B18351" s="43">
        <f>IF(GL_Paste!$B18348="","",DATE(YEAR(GL_Paste!$E18348),MONTH(GL_Paste!$E18348),1))</f>
        <v/>
      </c>
      <c r="C18351">
        <f>IF(GL_Paste!$B18348="","",IF(TRIM(GL_Paste!$M18348)&lt;&gt;"",TRIM(GL_Paste!$M18348),IFERROR(MID(GL_Paste!$I18348,FIND("[",GL_Paste!$I18348)+1,FIND("]",GL_Paste!$I18348)-FIND("[",GL_Paste!$I18348)-1),"")))</f>
        <v/>
      </c>
      <c r="D18351">
        <f>IF(GL_Paste!$B18348="","",IFERROR(INDEX(DeptName,MATCH($C18351,DeptTag,0)),"UNALLOCATED"))</f>
        <v/>
      </c>
      <c r="E18351">
        <f>IF(GL_Paste!$B18348="","",IFERROR(INDEX(AcctCat,MATCH(GL_Paste!$B18348&amp;"",AcctCode,0)),"UNKNOWN"))</f>
        <v/>
      </c>
      <c r="F18351">
        <f>IF(GL_Paste!$B18348="","",IFERROR(INDEX(AcctSub,MATCH(GL_Paste!$B18348&amp;"",AcctCode,0)),"UNKNOWN"))</f>
        <v/>
      </c>
    </row>
    <row r="18352">
      <c r="A18352" s="40">
        <f>IF(GL_Paste!$B18349="","",N(GL_Paste!$H18349)-N(GL_Paste!$G18349))</f>
        <v/>
      </c>
      <c r="B18352" s="43">
        <f>IF(GL_Paste!$B18349="","",DATE(YEAR(GL_Paste!$E18349),MONTH(GL_Paste!$E18349),1))</f>
        <v/>
      </c>
      <c r="C18352">
        <f>IF(GL_Paste!$B18349="","",IF(TRIM(GL_Paste!$M18349)&lt;&gt;"",TRIM(GL_Paste!$M18349),IFERROR(MID(GL_Paste!$I18349,FIND("[",GL_Paste!$I18349)+1,FIND("]",GL_Paste!$I18349)-FIND("[",GL_Paste!$I18349)-1),"")))</f>
        <v/>
      </c>
      <c r="D18352">
        <f>IF(GL_Paste!$B18349="","",IFERROR(INDEX(DeptName,MATCH($C18352,DeptTag,0)),"UNALLOCATED"))</f>
        <v/>
      </c>
      <c r="E18352">
        <f>IF(GL_Paste!$B18349="","",IFERROR(INDEX(AcctCat,MATCH(GL_Paste!$B18349&amp;"",AcctCode,0)),"UNKNOWN"))</f>
        <v/>
      </c>
      <c r="F18352">
        <f>IF(GL_Paste!$B18349="","",IFERROR(INDEX(AcctSub,MATCH(GL_Paste!$B18349&amp;"",AcctCode,0)),"UNKNOWN"))</f>
        <v/>
      </c>
    </row>
    <row r="18353">
      <c r="A18353" s="40">
        <f>IF(GL_Paste!$B18350="","",N(GL_Paste!$H18350)-N(GL_Paste!$G18350))</f>
        <v/>
      </c>
      <c r="B18353" s="43">
        <f>IF(GL_Paste!$B18350="","",DATE(YEAR(GL_Paste!$E18350),MONTH(GL_Paste!$E18350),1))</f>
        <v/>
      </c>
      <c r="C18353">
        <f>IF(GL_Paste!$B18350="","",IF(TRIM(GL_Paste!$M18350)&lt;&gt;"",TRIM(GL_Paste!$M18350),IFERROR(MID(GL_Paste!$I18350,FIND("[",GL_Paste!$I18350)+1,FIND("]",GL_Paste!$I18350)-FIND("[",GL_Paste!$I18350)-1),"")))</f>
        <v/>
      </c>
      <c r="D18353">
        <f>IF(GL_Paste!$B18350="","",IFERROR(INDEX(DeptName,MATCH($C18353,DeptTag,0)),"UNALLOCATED"))</f>
        <v/>
      </c>
      <c r="E18353">
        <f>IF(GL_Paste!$B18350="","",IFERROR(INDEX(AcctCat,MATCH(GL_Paste!$B18350&amp;"",AcctCode,0)),"UNKNOWN"))</f>
        <v/>
      </c>
      <c r="F18353">
        <f>IF(GL_Paste!$B18350="","",IFERROR(INDEX(AcctSub,MATCH(GL_Paste!$B18350&amp;"",AcctCode,0)),"UNKNOWN"))</f>
        <v/>
      </c>
    </row>
    <row r="18354">
      <c r="A18354" s="40">
        <f>IF(GL_Paste!$B18351="","",N(GL_Paste!$H18351)-N(GL_Paste!$G18351))</f>
        <v/>
      </c>
      <c r="B18354" s="43">
        <f>IF(GL_Paste!$B18351="","",DATE(YEAR(GL_Paste!$E18351),MONTH(GL_Paste!$E18351),1))</f>
        <v/>
      </c>
      <c r="C18354">
        <f>IF(GL_Paste!$B18351="","",IF(TRIM(GL_Paste!$M18351)&lt;&gt;"",TRIM(GL_Paste!$M18351),IFERROR(MID(GL_Paste!$I18351,FIND("[",GL_Paste!$I18351)+1,FIND("]",GL_Paste!$I18351)-FIND("[",GL_Paste!$I18351)-1),"")))</f>
        <v/>
      </c>
      <c r="D18354">
        <f>IF(GL_Paste!$B18351="","",IFERROR(INDEX(DeptName,MATCH($C18354,DeptTag,0)),"UNALLOCATED"))</f>
        <v/>
      </c>
      <c r="E18354">
        <f>IF(GL_Paste!$B18351="","",IFERROR(INDEX(AcctCat,MATCH(GL_Paste!$B18351&amp;"",AcctCode,0)),"UNKNOWN"))</f>
        <v/>
      </c>
      <c r="F18354">
        <f>IF(GL_Paste!$B18351="","",IFERROR(INDEX(AcctSub,MATCH(GL_Paste!$B18351&amp;"",AcctCode,0)),"UNKNOWN"))</f>
        <v/>
      </c>
    </row>
    <row r="18355">
      <c r="A18355" s="40">
        <f>IF(GL_Paste!$B18352="","",N(GL_Paste!$H18352)-N(GL_Paste!$G18352))</f>
        <v/>
      </c>
      <c r="B18355" s="43">
        <f>IF(GL_Paste!$B18352="","",DATE(YEAR(GL_Paste!$E18352),MONTH(GL_Paste!$E18352),1))</f>
        <v/>
      </c>
      <c r="C18355">
        <f>IF(GL_Paste!$B18352="","",IF(TRIM(GL_Paste!$M18352)&lt;&gt;"",TRIM(GL_Paste!$M18352),IFERROR(MID(GL_Paste!$I18352,FIND("[",GL_Paste!$I18352)+1,FIND("]",GL_Paste!$I18352)-FIND("[",GL_Paste!$I18352)-1),"")))</f>
        <v/>
      </c>
      <c r="D18355">
        <f>IF(GL_Paste!$B18352="","",IFERROR(INDEX(DeptName,MATCH($C18355,DeptTag,0)),"UNALLOCATED"))</f>
        <v/>
      </c>
      <c r="E18355">
        <f>IF(GL_Paste!$B18352="","",IFERROR(INDEX(AcctCat,MATCH(GL_Paste!$B18352&amp;"",AcctCode,0)),"UNKNOWN"))</f>
        <v/>
      </c>
      <c r="F18355">
        <f>IF(GL_Paste!$B18352="","",IFERROR(INDEX(AcctSub,MATCH(GL_Paste!$B18352&amp;"",AcctCode,0)),"UNKNOWN"))</f>
        <v/>
      </c>
    </row>
    <row r="18356">
      <c r="A18356" s="40">
        <f>IF(GL_Paste!$B18353="","",N(GL_Paste!$H18353)-N(GL_Paste!$G18353))</f>
        <v/>
      </c>
      <c r="B18356" s="43">
        <f>IF(GL_Paste!$B18353="","",DATE(YEAR(GL_Paste!$E18353),MONTH(GL_Paste!$E18353),1))</f>
        <v/>
      </c>
      <c r="C18356">
        <f>IF(GL_Paste!$B18353="","",IF(TRIM(GL_Paste!$M18353)&lt;&gt;"",TRIM(GL_Paste!$M18353),IFERROR(MID(GL_Paste!$I18353,FIND("[",GL_Paste!$I18353)+1,FIND("]",GL_Paste!$I18353)-FIND("[",GL_Paste!$I18353)-1),"")))</f>
        <v/>
      </c>
      <c r="D18356">
        <f>IF(GL_Paste!$B18353="","",IFERROR(INDEX(DeptName,MATCH($C18356,DeptTag,0)),"UNALLOCATED"))</f>
        <v/>
      </c>
      <c r="E18356">
        <f>IF(GL_Paste!$B18353="","",IFERROR(INDEX(AcctCat,MATCH(GL_Paste!$B18353&amp;"",AcctCode,0)),"UNKNOWN"))</f>
        <v/>
      </c>
      <c r="F18356">
        <f>IF(GL_Paste!$B18353="","",IFERROR(INDEX(AcctSub,MATCH(GL_Paste!$B18353&amp;"",AcctCode,0)),"UNKNOWN"))</f>
        <v/>
      </c>
    </row>
    <row r="18357">
      <c r="A18357" s="40">
        <f>IF(GL_Paste!$B18354="","",N(GL_Paste!$H18354)-N(GL_Paste!$G18354))</f>
        <v/>
      </c>
      <c r="B18357" s="43">
        <f>IF(GL_Paste!$B18354="","",DATE(YEAR(GL_Paste!$E18354),MONTH(GL_Paste!$E18354),1))</f>
        <v/>
      </c>
      <c r="C18357">
        <f>IF(GL_Paste!$B18354="","",IF(TRIM(GL_Paste!$M18354)&lt;&gt;"",TRIM(GL_Paste!$M18354),IFERROR(MID(GL_Paste!$I18354,FIND("[",GL_Paste!$I18354)+1,FIND("]",GL_Paste!$I18354)-FIND("[",GL_Paste!$I18354)-1),"")))</f>
        <v/>
      </c>
      <c r="D18357">
        <f>IF(GL_Paste!$B18354="","",IFERROR(INDEX(DeptName,MATCH($C18357,DeptTag,0)),"UNALLOCATED"))</f>
        <v/>
      </c>
      <c r="E18357">
        <f>IF(GL_Paste!$B18354="","",IFERROR(INDEX(AcctCat,MATCH(GL_Paste!$B18354&amp;"",AcctCode,0)),"UNKNOWN"))</f>
        <v/>
      </c>
      <c r="F18357">
        <f>IF(GL_Paste!$B18354="","",IFERROR(INDEX(AcctSub,MATCH(GL_Paste!$B18354&amp;"",AcctCode,0)),"UNKNOWN"))</f>
        <v/>
      </c>
    </row>
    <row r="18358">
      <c r="A18358" s="40">
        <f>IF(GL_Paste!$B18355="","",N(GL_Paste!$H18355)-N(GL_Paste!$G18355))</f>
        <v/>
      </c>
      <c r="B18358" s="43">
        <f>IF(GL_Paste!$B18355="","",DATE(YEAR(GL_Paste!$E18355),MONTH(GL_Paste!$E18355),1))</f>
        <v/>
      </c>
      <c r="C18358">
        <f>IF(GL_Paste!$B18355="","",IF(TRIM(GL_Paste!$M18355)&lt;&gt;"",TRIM(GL_Paste!$M18355),IFERROR(MID(GL_Paste!$I18355,FIND("[",GL_Paste!$I18355)+1,FIND("]",GL_Paste!$I18355)-FIND("[",GL_Paste!$I18355)-1),"")))</f>
        <v/>
      </c>
      <c r="D18358">
        <f>IF(GL_Paste!$B18355="","",IFERROR(INDEX(DeptName,MATCH($C18358,DeptTag,0)),"UNALLOCATED"))</f>
        <v/>
      </c>
      <c r="E18358">
        <f>IF(GL_Paste!$B18355="","",IFERROR(INDEX(AcctCat,MATCH(GL_Paste!$B18355&amp;"",AcctCode,0)),"UNKNOWN"))</f>
        <v/>
      </c>
      <c r="F18358">
        <f>IF(GL_Paste!$B18355="","",IFERROR(INDEX(AcctSub,MATCH(GL_Paste!$B18355&amp;"",AcctCode,0)),"UNKNOWN"))</f>
        <v/>
      </c>
    </row>
    <row r="18359">
      <c r="A18359" s="40">
        <f>IF(GL_Paste!$B18356="","",N(GL_Paste!$H18356)-N(GL_Paste!$G18356))</f>
        <v/>
      </c>
      <c r="B18359" s="43">
        <f>IF(GL_Paste!$B18356="","",DATE(YEAR(GL_Paste!$E18356),MONTH(GL_Paste!$E18356),1))</f>
        <v/>
      </c>
      <c r="C18359">
        <f>IF(GL_Paste!$B18356="","",IF(TRIM(GL_Paste!$M18356)&lt;&gt;"",TRIM(GL_Paste!$M18356),IFERROR(MID(GL_Paste!$I18356,FIND("[",GL_Paste!$I18356)+1,FIND("]",GL_Paste!$I18356)-FIND("[",GL_Paste!$I18356)-1),"")))</f>
        <v/>
      </c>
      <c r="D18359">
        <f>IF(GL_Paste!$B18356="","",IFERROR(INDEX(DeptName,MATCH($C18359,DeptTag,0)),"UNALLOCATED"))</f>
        <v/>
      </c>
      <c r="E18359">
        <f>IF(GL_Paste!$B18356="","",IFERROR(INDEX(AcctCat,MATCH(GL_Paste!$B18356&amp;"",AcctCode,0)),"UNKNOWN"))</f>
        <v/>
      </c>
      <c r="F18359">
        <f>IF(GL_Paste!$B18356="","",IFERROR(INDEX(AcctSub,MATCH(GL_Paste!$B18356&amp;"",AcctCode,0)),"UNKNOWN"))</f>
        <v/>
      </c>
    </row>
    <row r="18360">
      <c r="A18360" s="40">
        <f>IF(GL_Paste!$B18357="","",N(GL_Paste!$H18357)-N(GL_Paste!$G18357))</f>
        <v/>
      </c>
      <c r="B18360" s="43">
        <f>IF(GL_Paste!$B18357="","",DATE(YEAR(GL_Paste!$E18357),MONTH(GL_Paste!$E18357),1))</f>
        <v/>
      </c>
      <c r="C18360">
        <f>IF(GL_Paste!$B18357="","",IF(TRIM(GL_Paste!$M18357)&lt;&gt;"",TRIM(GL_Paste!$M18357),IFERROR(MID(GL_Paste!$I18357,FIND("[",GL_Paste!$I18357)+1,FIND("]",GL_Paste!$I18357)-FIND("[",GL_Paste!$I18357)-1),"")))</f>
        <v/>
      </c>
      <c r="D18360">
        <f>IF(GL_Paste!$B18357="","",IFERROR(INDEX(DeptName,MATCH($C18360,DeptTag,0)),"UNALLOCATED"))</f>
        <v/>
      </c>
      <c r="E18360">
        <f>IF(GL_Paste!$B18357="","",IFERROR(INDEX(AcctCat,MATCH(GL_Paste!$B18357&amp;"",AcctCode,0)),"UNKNOWN"))</f>
        <v/>
      </c>
      <c r="F18360">
        <f>IF(GL_Paste!$B18357="","",IFERROR(INDEX(AcctSub,MATCH(GL_Paste!$B18357&amp;"",AcctCode,0)),"UNKNOWN"))</f>
        <v/>
      </c>
    </row>
    <row r="18361">
      <c r="A18361" s="40">
        <f>IF(GL_Paste!$B18358="","",N(GL_Paste!$H18358)-N(GL_Paste!$G18358))</f>
        <v/>
      </c>
      <c r="B18361" s="43">
        <f>IF(GL_Paste!$B18358="","",DATE(YEAR(GL_Paste!$E18358),MONTH(GL_Paste!$E18358),1))</f>
        <v/>
      </c>
      <c r="C18361">
        <f>IF(GL_Paste!$B18358="","",IF(TRIM(GL_Paste!$M18358)&lt;&gt;"",TRIM(GL_Paste!$M18358),IFERROR(MID(GL_Paste!$I18358,FIND("[",GL_Paste!$I18358)+1,FIND("]",GL_Paste!$I18358)-FIND("[",GL_Paste!$I18358)-1),"")))</f>
        <v/>
      </c>
      <c r="D18361">
        <f>IF(GL_Paste!$B18358="","",IFERROR(INDEX(DeptName,MATCH($C18361,DeptTag,0)),"UNALLOCATED"))</f>
        <v/>
      </c>
      <c r="E18361">
        <f>IF(GL_Paste!$B18358="","",IFERROR(INDEX(AcctCat,MATCH(GL_Paste!$B18358&amp;"",AcctCode,0)),"UNKNOWN"))</f>
        <v/>
      </c>
      <c r="F18361">
        <f>IF(GL_Paste!$B18358="","",IFERROR(INDEX(AcctSub,MATCH(GL_Paste!$B18358&amp;"",AcctCode,0)),"UNKNOWN"))</f>
        <v/>
      </c>
    </row>
    <row r="18362">
      <c r="A18362" s="40">
        <f>IF(GL_Paste!$B18359="","",N(GL_Paste!$H18359)-N(GL_Paste!$G18359))</f>
        <v/>
      </c>
      <c r="B18362" s="43">
        <f>IF(GL_Paste!$B18359="","",DATE(YEAR(GL_Paste!$E18359),MONTH(GL_Paste!$E18359),1))</f>
        <v/>
      </c>
      <c r="C18362">
        <f>IF(GL_Paste!$B18359="","",IF(TRIM(GL_Paste!$M18359)&lt;&gt;"",TRIM(GL_Paste!$M18359),IFERROR(MID(GL_Paste!$I18359,FIND("[",GL_Paste!$I18359)+1,FIND("]",GL_Paste!$I18359)-FIND("[",GL_Paste!$I18359)-1),"")))</f>
        <v/>
      </c>
      <c r="D18362">
        <f>IF(GL_Paste!$B18359="","",IFERROR(INDEX(DeptName,MATCH($C18362,DeptTag,0)),"UNALLOCATED"))</f>
        <v/>
      </c>
      <c r="E18362">
        <f>IF(GL_Paste!$B18359="","",IFERROR(INDEX(AcctCat,MATCH(GL_Paste!$B18359&amp;"",AcctCode,0)),"UNKNOWN"))</f>
        <v/>
      </c>
      <c r="F18362">
        <f>IF(GL_Paste!$B18359="","",IFERROR(INDEX(AcctSub,MATCH(GL_Paste!$B18359&amp;"",AcctCode,0)),"UNKNOWN"))</f>
        <v/>
      </c>
    </row>
    <row r="18363">
      <c r="A18363" s="40">
        <f>IF(GL_Paste!$B18360="","",N(GL_Paste!$H18360)-N(GL_Paste!$G18360))</f>
        <v/>
      </c>
      <c r="B18363" s="43">
        <f>IF(GL_Paste!$B18360="","",DATE(YEAR(GL_Paste!$E18360),MONTH(GL_Paste!$E18360),1))</f>
        <v/>
      </c>
      <c r="C18363">
        <f>IF(GL_Paste!$B18360="","",IF(TRIM(GL_Paste!$M18360)&lt;&gt;"",TRIM(GL_Paste!$M18360),IFERROR(MID(GL_Paste!$I18360,FIND("[",GL_Paste!$I18360)+1,FIND("]",GL_Paste!$I18360)-FIND("[",GL_Paste!$I18360)-1),"")))</f>
        <v/>
      </c>
      <c r="D18363">
        <f>IF(GL_Paste!$B18360="","",IFERROR(INDEX(DeptName,MATCH($C18363,DeptTag,0)),"UNALLOCATED"))</f>
        <v/>
      </c>
      <c r="E18363">
        <f>IF(GL_Paste!$B18360="","",IFERROR(INDEX(AcctCat,MATCH(GL_Paste!$B18360&amp;"",AcctCode,0)),"UNKNOWN"))</f>
        <v/>
      </c>
      <c r="F18363">
        <f>IF(GL_Paste!$B18360="","",IFERROR(INDEX(AcctSub,MATCH(GL_Paste!$B18360&amp;"",AcctCode,0)),"UNKNOWN"))</f>
        <v/>
      </c>
    </row>
    <row r="18364">
      <c r="A18364" s="40">
        <f>IF(GL_Paste!$B18361="","",N(GL_Paste!$H18361)-N(GL_Paste!$G18361))</f>
        <v/>
      </c>
      <c r="B18364" s="43">
        <f>IF(GL_Paste!$B18361="","",DATE(YEAR(GL_Paste!$E18361),MONTH(GL_Paste!$E18361),1))</f>
        <v/>
      </c>
      <c r="C18364">
        <f>IF(GL_Paste!$B18361="","",IF(TRIM(GL_Paste!$M18361)&lt;&gt;"",TRIM(GL_Paste!$M18361),IFERROR(MID(GL_Paste!$I18361,FIND("[",GL_Paste!$I18361)+1,FIND("]",GL_Paste!$I18361)-FIND("[",GL_Paste!$I18361)-1),"")))</f>
        <v/>
      </c>
      <c r="D18364">
        <f>IF(GL_Paste!$B18361="","",IFERROR(INDEX(DeptName,MATCH($C18364,DeptTag,0)),"UNALLOCATED"))</f>
        <v/>
      </c>
      <c r="E18364">
        <f>IF(GL_Paste!$B18361="","",IFERROR(INDEX(AcctCat,MATCH(GL_Paste!$B18361&amp;"",AcctCode,0)),"UNKNOWN"))</f>
        <v/>
      </c>
      <c r="F18364">
        <f>IF(GL_Paste!$B18361="","",IFERROR(INDEX(AcctSub,MATCH(GL_Paste!$B18361&amp;"",AcctCode,0)),"UNKNOWN"))</f>
        <v/>
      </c>
    </row>
    <row r="18365">
      <c r="A18365" s="40">
        <f>IF(GL_Paste!$B18362="","",N(GL_Paste!$H18362)-N(GL_Paste!$G18362))</f>
        <v/>
      </c>
      <c r="B18365" s="43">
        <f>IF(GL_Paste!$B18362="","",DATE(YEAR(GL_Paste!$E18362),MONTH(GL_Paste!$E18362),1))</f>
        <v/>
      </c>
      <c r="C18365">
        <f>IF(GL_Paste!$B18362="","",IF(TRIM(GL_Paste!$M18362)&lt;&gt;"",TRIM(GL_Paste!$M18362),IFERROR(MID(GL_Paste!$I18362,FIND("[",GL_Paste!$I18362)+1,FIND("]",GL_Paste!$I18362)-FIND("[",GL_Paste!$I18362)-1),"")))</f>
        <v/>
      </c>
      <c r="D18365">
        <f>IF(GL_Paste!$B18362="","",IFERROR(INDEX(DeptName,MATCH($C18365,DeptTag,0)),"UNALLOCATED"))</f>
        <v/>
      </c>
      <c r="E18365">
        <f>IF(GL_Paste!$B18362="","",IFERROR(INDEX(AcctCat,MATCH(GL_Paste!$B18362&amp;"",AcctCode,0)),"UNKNOWN"))</f>
        <v/>
      </c>
      <c r="F18365">
        <f>IF(GL_Paste!$B18362="","",IFERROR(INDEX(AcctSub,MATCH(GL_Paste!$B18362&amp;"",AcctCode,0)),"UNKNOWN"))</f>
        <v/>
      </c>
    </row>
    <row r="18366">
      <c r="A18366" s="40">
        <f>IF(GL_Paste!$B18363="","",N(GL_Paste!$H18363)-N(GL_Paste!$G18363))</f>
        <v/>
      </c>
      <c r="B18366" s="43">
        <f>IF(GL_Paste!$B18363="","",DATE(YEAR(GL_Paste!$E18363),MONTH(GL_Paste!$E18363),1))</f>
        <v/>
      </c>
      <c r="C18366">
        <f>IF(GL_Paste!$B18363="","",IF(TRIM(GL_Paste!$M18363)&lt;&gt;"",TRIM(GL_Paste!$M18363),IFERROR(MID(GL_Paste!$I18363,FIND("[",GL_Paste!$I18363)+1,FIND("]",GL_Paste!$I18363)-FIND("[",GL_Paste!$I18363)-1),"")))</f>
        <v/>
      </c>
      <c r="D18366">
        <f>IF(GL_Paste!$B18363="","",IFERROR(INDEX(DeptName,MATCH($C18366,DeptTag,0)),"UNALLOCATED"))</f>
        <v/>
      </c>
      <c r="E18366">
        <f>IF(GL_Paste!$B18363="","",IFERROR(INDEX(AcctCat,MATCH(GL_Paste!$B18363&amp;"",AcctCode,0)),"UNKNOWN"))</f>
        <v/>
      </c>
      <c r="F18366">
        <f>IF(GL_Paste!$B18363="","",IFERROR(INDEX(AcctSub,MATCH(GL_Paste!$B18363&amp;"",AcctCode,0)),"UNKNOWN"))</f>
        <v/>
      </c>
    </row>
    <row r="18367">
      <c r="A18367" s="40">
        <f>IF(GL_Paste!$B18364="","",N(GL_Paste!$H18364)-N(GL_Paste!$G18364))</f>
        <v/>
      </c>
      <c r="B18367" s="43">
        <f>IF(GL_Paste!$B18364="","",DATE(YEAR(GL_Paste!$E18364),MONTH(GL_Paste!$E18364),1))</f>
        <v/>
      </c>
      <c r="C18367">
        <f>IF(GL_Paste!$B18364="","",IF(TRIM(GL_Paste!$M18364)&lt;&gt;"",TRIM(GL_Paste!$M18364),IFERROR(MID(GL_Paste!$I18364,FIND("[",GL_Paste!$I18364)+1,FIND("]",GL_Paste!$I18364)-FIND("[",GL_Paste!$I18364)-1),"")))</f>
        <v/>
      </c>
      <c r="D18367">
        <f>IF(GL_Paste!$B18364="","",IFERROR(INDEX(DeptName,MATCH($C18367,DeptTag,0)),"UNALLOCATED"))</f>
        <v/>
      </c>
      <c r="E18367">
        <f>IF(GL_Paste!$B18364="","",IFERROR(INDEX(AcctCat,MATCH(GL_Paste!$B18364&amp;"",AcctCode,0)),"UNKNOWN"))</f>
        <v/>
      </c>
      <c r="F18367">
        <f>IF(GL_Paste!$B18364="","",IFERROR(INDEX(AcctSub,MATCH(GL_Paste!$B18364&amp;"",AcctCode,0)),"UNKNOWN"))</f>
        <v/>
      </c>
    </row>
    <row r="18368">
      <c r="A18368" s="40">
        <f>IF(GL_Paste!$B18365="","",N(GL_Paste!$H18365)-N(GL_Paste!$G18365))</f>
        <v/>
      </c>
      <c r="B18368" s="43">
        <f>IF(GL_Paste!$B18365="","",DATE(YEAR(GL_Paste!$E18365),MONTH(GL_Paste!$E18365),1))</f>
        <v/>
      </c>
      <c r="C18368">
        <f>IF(GL_Paste!$B18365="","",IF(TRIM(GL_Paste!$M18365)&lt;&gt;"",TRIM(GL_Paste!$M18365),IFERROR(MID(GL_Paste!$I18365,FIND("[",GL_Paste!$I18365)+1,FIND("]",GL_Paste!$I18365)-FIND("[",GL_Paste!$I18365)-1),"")))</f>
        <v/>
      </c>
      <c r="D18368">
        <f>IF(GL_Paste!$B18365="","",IFERROR(INDEX(DeptName,MATCH($C18368,DeptTag,0)),"UNALLOCATED"))</f>
        <v/>
      </c>
      <c r="E18368">
        <f>IF(GL_Paste!$B18365="","",IFERROR(INDEX(AcctCat,MATCH(GL_Paste!$B18365&amp;"",AcctCode,0)),"UNKNOWN"))</f>
        <v/>
      </c>
      <c r="F18368">
        <f>IF(GL_Paste!$B18365="","",IFERROR(INDEX(AcctSub,MATCH(GL_Paste!$B18365&amp;"",AcctCode,0)),"UNKNOWN"))</f>
        <v/>
      </c>
    </row>
    <row r="18369">
      <c r="A18369" s="40">
        <f>IF(GL_Paste!$B18366="","",N(GL_Paste!$H18366)-N(GL_Paste!$G18366))</f>
        <v/>
      </c>
      <c r="B18369" s="43">
        <f>IF(GL_Paste!$B18366="","",DATE(YEAR(GL_Paste!$E18366),MONTH(GL_Paste!$E18366),1))</f>
        <v/>
      </c>
      <c r="C18369">
        <f>IF(GL_Paste!$B18366="","",IF(TRIM(GL_Paste!$M18366)&lt;&gt;"",TRIM(GL_Paste!$M18366),IFERROR(MID(GL_Paste!$I18366,FIND("[",GL_Paste!$I18366)+1,FIND("]",GL_Paste!$I18366)-FIND("[",GL_Paste!$I18366)-1),"")))</f>
        <v/>
      </c>
      <c r="D18369">
        <f>IF(GL_Paste!$B18366="","",IFERROR(INDEX(DeptName,MATCH($C18369,DeptTag,0)),"UNALLOCATED"))</f>
        <v/>
      </c>
      <c r="E18369">
        <f>IF(GL_Paste!$B18366="","",IFERROR(INDEX(AcctCat,MATCH(GL_Paste!$B18366&amp;"",AcctCode,0)),"UNKNOWN"))</f>
        <v/>
      </c>
      <c r="F18369">
        <f>IF(GL_Paste!$B18366="","",IFERROR(INDEX(AcctSub,MATCH(GL_Paste!$B18366&amp;"",AcctCode,0)),"UNKNOWN"))</f>
        <v/>
      </c>
    </row>
    <row r="18370">
      <c r="A18370" s="40">
        <f>IF(GL_Paste!$B18367="","",N(GL_Paste!$H18367)-N(GL_Paste!$G18367))</f>
        <v/>
      </c>
      <c r="B18370" s="43">
        <f>IF(GL_Paste!$B18367="","",DATE(YEAR(GL_Paste!$E18367),MONTH(GL_Paste!$E18367),1))</f>
        <v/>
      </c>
      <c r="C18370">
        <f>IF(GL_Paste!$B18367="","",IF(TRIM(GL_Paste!$M18367)&lt;&gt;"",TRIM(GL_Paste!$M18367),IFERROR(MID(GL_Paste!$I18367,FIND("[",GL_Paste!$I18367)+1,FIND("]",GL_Paste!$I18367)-FIND("[",GL_Paste!$I18367)-1),"")))</f>
        <v/>
      </c>
      <c r="D18370">
        <f>IF(GL_Paste!$B18367="","",IFERROR(INDEX(DeptName,MATCH($C18370,DeptTag,0)),"UNALLOCATED"))</f>
        <v/>
      </c>
      <c r="E18370">
        <f>IF(GL_Paste!$B18367="","",IFERROR(INDEX(AcctCat,MATCH(GL_Paste!$B18367&amp;"",AcctCode,0)),"UNKNOWN"))</f>
        <v/>
      </c>
      <c r="F18370">
        <f>IF(GL_Paste!$B18367="","",IFERROR(INDEX(AcctSub,MATCH(GL_Paste!$B18367&amp;"",AcctCode,0)),"UNKNOWN"))</f>
        <v/>
      </c>
    </row>
    <row r="18371">
      <c r="A18371" s="40">
        <f>IF(GL_Paste!$B18368="","",N(GL_Paste!$H18368)-N(GL_Paste!$G18368))</f>
        <v/>
      </c>
      <c r="B18371" s="43">
        <f>IF(GL_Paste!$B18368="","",DATE(YEAR(GL_Paste!$E18368),MONTH(GL_Paste!$E18368),1))</f>
        <v/>
      </c>
      <c r="C18371">
        <f>IF(GL_Paste!$B18368="","",IF(TRIM(GL_Paste!$M18368)&lt;&gt;"",TRIM(GL_Paste!$M18368),IFERROR(MID(GL_Paste!$I18368,FIND("[",GL_Paste!$I18368)+1,FIND("]",GL_Paste!$I18368)-FIND("[",GL_Paste!$I18368)-1),"")))</f>
        <v/>
      </c>
      <c r="D18371">
        <f>IF(GL_Paste!$B18368="","",IFERROR(INDEX(DeptName,MATCH($C18371,DeptTag,0)),"UNALLOCATED"))</f>
        <v/>
      </c>
      <c r="E18371">
        <f>IF(GL_Paste!$B18368="","",IFERROR(INDEX(AcctCat,MATCH(GL_Paste!$B18368&amp;"",AcctCode,0)),"UNKNOWN"))</f>
        <v/>
      </c>
      <c r="F18371">
        <f>IF(GL_Paste!$B18368="","",IFERROR(INDEX(AcctSub,MATCH(GL_Paste!$B18368&amp;"",AcctCode,0)),"UNKNOWN"))</f>
        <v/>
      </c>
    </row>
    <row r="18372">
      <c r="A18372" s="40">
        <f>IF(GL_Paste!$B18369="","",N(GL_Paste!$H18369)-N(GL_Paste!$G18369))</f>
        <v/>
      </c>
      <c r="B18372" s="43">
        <f>IF(GL_Paste!$B18369="","",DATE(YEAR(GL_Paste!$E18369),MONTH(GL_Paste!$E18369),1))</f>
        <v/>
      </c>
      <c r="C18372">
        <f>IF(GL_Paste!$B18369="","",IF(TRIM(GL_Paste!$M18369)&lt;&gt;"",TRIM(GL_Paste!$M18369),IFERROR(MID(GL_Paste!$I18369,FIND("[",GL_Paste!$I18369)+1,FIND("]",GL_Paste!$I18369)-FIND("[",GL_Paste!$I18369)-1),"")))</f>
        <v/>
      </c>
      <c r="D18372">
        <f>IF(GL_Paste!$B18369="","",IFERROR(INDEX(DeptName,MATCH($C18372,DeptTag,0)),"UNALLOCATED"))</f>
        <v/>
      </c>
      <c r="E18372">
        <f>IF(GL_Paste!$B18369="","",IFERROR(INDEX(AcctCat,MATCH(GL_Paste!$B18369&amp;"",AcctCode,0)),"UNKNOWN"))</f>
        <v/>
      </c>
      <c r="F18372">
        <f>IF(GL_Paste!$B18369="","",IFERROR(INDEX(AcctSub,MATCH(GL_Paste!$B18369&amp;"",AcctCode,0)),"UNKNOWN"))</f>
        <v/>
      </c>
    </row>
    <row r="18373">
      <c r="A18373" s="40">
        <f>IF(GL_Paste!$B18370="","",N(GL_Paste!$H18370)-N(GL_Paste!$G18370))</f>
        <v/>
      </c>
      <c r="B18373" s="43">
        <f>IF(GL_Paste!$B18370="","",DATE(YEAR(GL_Paste!$E18370),MONTH(GL_Paste!$E18370),1))</f>
        <v/>
      </c>
      <c r="C18373">
        <f>IF(GL_Paste!$B18370="","",IF(TRIM(GL_Paste!$M18370)&lt;&gt;"",TRIM(GL_Paste!$M18370),IFERROR(MID(GL_Paste!$I18370,FIND("[",GL_Paste!$I18370)+1,FIND("]",GL_Paste!$I18370)-FIND("[",GL_Paste!$I18370)-1),"")))</f>
        <v/>
      </c>
      <c r="D18373">
        <f>IF(GL_Paste!$B18370="","",IFERROR(INDEX(DeptName,MATCH($C18373,DeptTag,0)),"UNALLOCATED"))</f>
        <v/>
      </c>
      <c r="E18373">
        <f>IF(GL_Paste!$B18370="","",IFERROR(INDEX(AcctCat,MATCH(GL_Paste!$B18370&amp;"",AcctCode,0)),"UNKNOWN"))</f>
        <v/>
      </c>
      <c r="F18373">
        <f>IF(GL_Paste!$B18370="","",IFERROR(INDEX(AcctSub,MATCH(GL_Paste!$B18370&amp;"",AcctCode,0)),"UNKNOWN"))</f>
        <v/>
      </c>
    </row>
    <row r="18374">
      <c r="A18374" s="40">
        <f>IF(GL_Paste!$B18371="","",N(GL_Paste!$H18371)-N(GL_Paste!$G18371))</f>
        <v/>
      </c>
      <c r="B18374" s="43">
        <f>IF(GL_Paste!$B18371="","",DATE(YEAR(GL_Paste!$E18371),MONTH(GL_Paste!$E18371),1))</f>
        <v/>
      </c>
      <c r="C18374">
        <f>IF(GL_Paste!$B18371="","",IF(TRIM(GL_Paste!$M18371)&lt;&gt;"",TRIM(GL_Paste!$M18371),IFERROR(MID(GL_Paste!$I18371,FIND("[",GL_Paste!$I18371)+1,FIND("]",GL_Paste!$I18371)-FIND("[",GL_Paste!$I18371)-1),"")))</f>
        <v/>
      </c>
      <c r="D18374">
        <f>IF(GL_Paste!$B18371="","",IFERROR(INDEX(DeptName,MATCH($C18374,DeptTag,0)),"UNALLOCATED"))</f>
        <v/>
      </c>
      <c r="E18374">
        <f>IF(GL_Paste!$B18371="","",IFERROR(INDEX(AcctCat,MATCH(GL_Paste!$B18371&amp;"",AcctCode,0)),"UNKNOWN"))</f>
        <v/>
      </c>
      <c r="F18374">
        <f>IF(GL_Paste!$B18371="","",IFERROR(INDEX(AcctSub,MATCH(GL_Paste!$B18371&amp;"",AcctCode,0)),"UNKNOWN"))</f>
        <v/>
      </c>
    </row>
    <row r="18375">
      <c r="A18375" s="40">
        <f>IF(GL_Paste!$B18372="","",N(GL_Paste!$H18372)-N(GL_Paste!$G18372))</f>
        <v/>
      </c>
      <c r="B18375" s="43">
        <f>IF(GL_Paste!$B18372="","",DATE(YEAR(GL_Paste!$E18372),MONTH(GL_Paste!$E18372),1))</f>
        <v/>
      </c>
      <c r="C18375">
        <f>IF(GL_Paste!$B18372="","",IF(TRIM(GL_Paste!$M18372)&lt;&gt;"",TRIM(GL_Paste!$M18372),IFERROR(MID(GL_Paste!$I18372,FIND("[",GL_Paste!$I18372)+1,FIND("]",GL_Paste!$I18372)-FIND("[",GL_Paste!$I18372)-1),"")))</f>
        <v/>
      </c>
      <c r="D18375">
        <f>IF(GL_Paste!$B18372="","",IFERROR(INDEX(DeptName,MATCH($C18375,DeptTag,0)),"UNALLOCATED"))</f>
        <v/>
      </c>
      <c r="E18375">
        <f>IF(GL_Paste!$B18372="","",IFERROR(INDEX(AcctCat,MATCH(GL_Paste!$B18372&amp;"",AcctCode,0)),"UNKNOWN"))</f>
        <v/>
      </c>
      <c r="F18375">
        <f>IF(GL_Paste!$B18372="","",IFERROR(INDEX(AcctSub,MATCH(GL_Paste!$B18372&amp;"",AcctCode,0)),"UNKNOWN"))</f>
        <v/>
      </c>
    </row>
    <row r="18376">
      <c r="A18376" s="40">
        <f>IF(GL_Paste!$B18373="","",N(GL_Paste!$H18373)-N(GL_Paste!$G18373))</f>
        <v/>
      </c>
      <c r="B18376" s="43">
        <f>IF(GL_Paste!$B18373="","",DATE(YEAR(GL_Paste!$E18373),MONTH(GL_Paste!$E18373),1))</f>
        <v/>
      </c>
      <c r="C18376">
        <f>IF(GL_Paste!$B18373="","",IF(TRIM(GL_Paste!$M18373)&lt;&gt;"",TRIM(GL_Paste!$M18373),IFERROR(MID(GL_Paste!$I18373,FIND("[",GL_Paste!$I18373)+1,FIND("]",GL_Paste!$I18373)-FIND("[",GL_Paste!$I18373)-1),"")))</f>
        <v/>
      </c>
      <c r="D18376">
        <f>IF(GL_Paste!$B18373="","",IFERROR(INDEX(DeptName,MATCH($C18376,DeptTag,0)),"UNALLOCATED"))</f>
        <v/>
      </c>
      <c r="E18376">
        <f>IF(GL_Paste!$B18373="","",IFERROR(INDEX(AcctCat,MATCH(GL_Paste!$B18373&amp;"",AcctCode,0)),"UNKNOWN"))</f>
        <v/>
      </c>
      <c r="F18376">
        <f>IF(GL_Paste!$B18373="","",IFERROR(INDEX(AcctSub,MATCH(GL_Paste!$B18373&amp;"",AcctCode,0)),"UNKNOWN"))</f>
        <v/>
      </c>
    </row>
    <row r="18377">
      <c r="A18377" s="40">
        <f>IF(GL_Paste!$B18374="","",N(GL_Paste!$H18374)-N(GL_Paste!$G18374))</f>
        <v/>
      </c>
      <c r="B18377" s="43">
        <f>IF(GL_Paste!$B18374="","",DATE(YEAR(GL_Paste!$E18374),MONTH(GL_Paste!$E18374),1))</f>
        <v/>
      </c>
      <c r="C18377">
        <f>IF(GL_Paste!$B18374="","",IF(TRIM(GL_Paste!$M18374)&lt;&gt;"",TRIM(GL_Paste!$M18374),IFERROR(MID(GL_Paste!$I18374,FIND("[",GL_Paste!$I18374)+1,FIND("]",GL_Paste!$I18374)-FIND("[",GL_Paste!$I18374)-1),"")))</f>
        <v/>
      </c>
      <c r="D18377">
        <f>IF(GL_Paste!$B18374="","",IFERROR(INDEX(DeptName,MATCH($C18377,DeptTag,0)),"UNALLOCATED"))</f>
        <v/>
      </c>
      <c r="E18377">
        <f>IF(GL_Paste!$B18374="","",IFERROR(INDEX(AcctCat,MATCH(GL_Paste!$B18374&amp;"",AcctCode,0)),"UNKNOWN"))</f>
        <v/>
      </c>
      <c r="F18377">
        <f>IF(GL_Paste!$B18374="","",IFERROR(INDEX(AcctSub,MATCH(GL_Paste!$B18374&amp;"",AcctCode,0)),"UNKNOWN"))</f>
        <v/>
      </c>
    </row>
    <row r="18378">
      <c r="A18378" s="40">
        <f>IF(GL_Paste!$B18375="","",N(GL_Paste!$H18375)-N(GL_Paste!$G18375))</f>
        <v/>
      </c>
      <c r="B18378" s="43">
        <f>IF(GL_Paste!$B18375="","",DATE(YEAR(GL_Paste!$E18375),MONTH(GL_Paste!$E18375),1))</f>
        <v/>
      </c>
      <c r="C18378">
        <f>IF(GL_Paste!$B18375="","",IF(TRIM(GL_Paste!$M18375)&lt;&gt;"",TRIM(GL_Paste!$M18375),IFERROR(MID(GL_Paste!$I18375,FIND("[",GL_Paste!$I18375)+1,FIND("]",GL_Paste!$I18375)-FIND("[",GL_Paste!$I18375)-1),"")))</f>
        <v/>
      </c>
      <c r="D18378">
        <f>IF(GL_Paste!$B18375="","",IFERROR(INDEX(DeptName,MATCH($C18378,DeptTag,0)),"UNALLOCATED"))</f>
        <v/>
      </c>
      <c r="E18378">
        <f>IF(GL_Paste!$B18375="","",IFERROR(INDEX(AcctCat,MATCH(GL_Paste!$B18375&amp;"",AcctCode,0)),"UNKNOWN"))</f>
        <v/>
      </c>
      <c r="F18378">
        <f>IF(GL_Paste!$B18375="","",IFERROR(INDEX(AcctSub,MATCH(GL_Paste!$B18375&amp;"",AcctCode,0)),"UNKNOWN"))</f>
        <v/>
      </c>
    </row>
    <row r="18379">
      <c r="A18379" s="40">
        <f>IF(GL_Paste!$B18376="","",N(GL_Paste!$H18376)-N(GL_Paste!$G18376))</f>
        <v/>
      </c>
      <c r="B18379" s="43">
        <f>IF(GL_Paste!$B18376="","",DATE(YEAR(GL_Paste!$E18376),MONTH(GL_Paste!$E18376),1))</f>
        <v/>
      </c>
      <c r="C18379">
        <f>IF(GL_Paste!$B18376="","",IF(TRIM(GL_Paste!$M18376)&lt;&gt;"",TRIM(GL_Paste!$M18376),IFERROR(MID(GL_Paste!$I18376,FIND("[",GL_Paste!$I18376)+1,FIND("]",GL_Paste!$I18376)-FIND("[",GL_Paste!$I18376)-1),"")))</f>
        <v/>
      </c>
      <c r="D18379">
        <f>IF(GL_Paste!$B18376="","",IFERROR(INDEX(DeptName,MATCH($C18379,DeptTag,0)),"UNALLOCATED"))</f>
        <v/>
      </c>
      <c r="E18379">
        <f>IF(GL_Paste!$B18376="","",IFERROR(INDEX(AcctCat,MATCH(GL_Paste!$B18376&amp;"",AcctCode,0)),"UNKNOWN"))</f>
        <v/>
      </c>
      <c r="F18379">
        <f>IF(GL_Paste!$B18376="","",IFERROR(INDEX(AcctSub,MATCH(GL_Paste!$B18376&amp;"",AcctCode,0)),"UNKNOWN"))</f>
        <v/>
      </c>
    </row>
    <row r="18380">
      <c r="A18380" s="40">
        <f>IF(GL_Paste!$B18377="","",N(GL_Paste!$H18377)-N(GL_Paste!$G18377))</f>
        <v/>
      </c>
      <c r="B18380" s="43">
        <f>IF(GL_Paste!$B18377="","",DATE(YEAR(GL_Paste!$E18377),MONTH(GL_Paste!$E18377),1))</f>
        <v/>
      </c>
      <c r="C18380">
        <f>IF(GL_Paste!$B18377="","",IF(TRIM(GL_Paste!$M18377)&lt;&gt;"",TRIM(GL_Paste!$M18377),IFERROR(MID(GL_Paste!$I18377,FIND("[",GL_Paste!$I18377)+1,FIND("]",GL_Paste!$I18377)-FIND("[",GL_Paste!$I18377)-1),"")))</f>
        <v/>
      </c>
      <c r="D18380">
        <f>IF(GL_Paste!$B18377="","",IFERROR(INDEX(DeptName,MATCH($C18380,DeptTag,0)),"UNALLOCATED"))</f>
        <v/>
      </c>
      <c r="E18380">
        <f>IF(GL_Paste!$B18377="","",IFERROR(INDEX(AcctCat,MATCH(GL_Paste!$B18377&amp;"",AcctCode,0)),"UNKNOWN"))</f>
        <v/>
      </c>
      <c r="F18380">
        <f>IF(GL_Paste!$B18377="","",IFERROR(INDEX(AcctSub,MATCH(GL_Paste!$B18377&amp;"",AcctCode,0)),"UNKNOWN"))</f>
        <v/>
      </c>
    </row>
    <row r="18381">
      <c r="A18381" s="40">
        <f>IF(GL_Paste!$B18378="","",N(GL_Paste!$H18378)-N(GL_Paste!$G18378))</f>
        <v/>
      </c>
      <c r="B18381" s="43">
        <f>IF(GL_Paste!$B18378="","",DATE(YEAR(GL_Paste!$E18378),MONTH(GL_Paste!$E18378),1))</f>
        <v/>
      </c>
      <c r="C18381">
        <f>IF(GL_Paste!$B18378="","",IF(TRIM(GL_Paste!$M18378)&lt;&gt;"",TRIM(GL_Paste!$M18378),IFERROR(MID(GL_Paste!$I18378,FIND("[",GL_Paste!$I18378)+1,FIND("]",GL_Paste!$I18378)-FIND("[",GL_Paste!$I18378)-1),"")))</f>
        <v/>
      </c>
      <c r="D18381">
        <f>IF(GL_Paste!$B18378="","",IFERROR(INDEX(DeptName,MATCH($C18381,DeptTag,0)),"UNALLOCATED"))</f>
        <v/>
      </c>
      <c r="E18381">
        <f>IF(GL_Paste!$B18378="","",IFERROR(INDEX(AcctCat,MATCH(GL_Paste!$B18378&amp;"",AcctCode,0)),"UNKNOWN"))</f>
        <v/>
      </c>
      <c r="F18381">
        <f>IF(GL_Paste!$B18378="","",IFERROR(INDEX(AcctSub,MATCH(GL_Paste!$B18378&amp;"",AcctCode,0)),"UNKNOWN"))</f>
        <v/>
      </c>
    </row>
    <row r="18382">
      <c r="A18382" s="40">
        <f>IF(GL_Paste!$B18379="","",N(GL_Paste!$H18379)-N(GL_Paste!$G18379))</f>
        <v/>
      </c>
      <c r="B18382" s="43">
        <f>IF(GL_Paste!$B18379="","",DATE(YEAR(GL_Paste!$E18379),MONTH(GL_Paste!$E18379),1))</f>
        <v/>
      </c>
      <c r="C18382">
        <f>IF(GL_Paste!$B18379="","",IF(TRIM(GL_Paste!$M18379)&lt;&gt;"",TRIM(GL_Paste!$M18379),IFERROR(MID(GL_Paste!$I18379,FIND("[",GL_Paste!$I18379)+1,FIND("]",GL_Paste!$I18379)-FIND("[",GL_Paste!$I18379)-1),"")))</f>
        <v/>
      </c>
      <c r="D18382">
        <f>IF(GL_Paste!$B18379="","",IFERROR(INDEX(DeptName,MATCH($C18382,DeptTag,0)),"UNALLOCATED"))</f>
        <v/>
      </c>
      <c r="E18382">
        <f>IF(GL_Paste!$B18379="","",IFERROR(INDEX(AcctCat,MATCH(GL_Paste!$B18379&amp;"",AcctCode,0)),"UNKNOWN"))</f>
        <v/>
      </c>
      <c r="F18382">
        <f>IF(GL_Paste!$B18379="","",IFERROR(INDEX(AcctSub,MATCH(GL_Paste!$B18379&amp;"",AcctCode,0)),"UNKNOWN"))</f>
        <v/>
      </c>
    </row>
    <row r="18383">
      <c r="A18383" s="40">
        <f>IF(GL_Paste!$B18380="","",N(GL_Paste!$H18380)-N(GL_Paste!$G18380))</f>
        <v/>
      </c>
      <c r="B18383" s="43">
        <f>IF(GL_Paste!$B18380="","",DATE(YEAR(GL_Paste!$E18380),MONTH(GL_Paste!$E18380),1))</f>
        <v/>
      </c>
      <c r="C18383">
        <f>IF(GL_Paste!$B18380="","",IF(TRIM(GL_Paste!$M18380)&lt;&gt;"",TRIM(GL_Paste!$M18380),IFERROR(MID(GL_Paste!$I18380,FIND("[",GL_Paste!$I18380)+1,FIND("]",GL_Paste!$I18380)-FIND("[",GL_Paste!$I18380)-1),"")))</f>
        <v/>
      </c>
      <c r="D18383">
        <f>IF(GL_Paste!$B18380="","",IFERROR(INDEX(DeptName,MATCH($C18383,DeptTag,0)),"UNALLOCATED"))</f>
        <v/>
      </c>
      <c r="E18383">
        <f>IF(GL_Paste!$B18380="","",IFERROR(INDEX(AcctCat,MATCH(GL_Paste!$B18380&amp;"",AcctCode,0)),"UNKNOWN"))</f>
        <v/>
      </c>
      <c r="F18383">
        <f>IF(GL_Paste!$B18380="","",IFERROR(INDEX(AcctSub,MATCH(GL_Paste!$B18380&amp;"",AcctCode,0)),"UNKNOWN"))</f>
        <v/>
      </c>
    </row>
    <row r="18384">
      <c r="A18384" s="40">
        <f>IF(GL_Paste!$B18381="","",N(GL_Paste!$H18381)-N(GL_Paste!$G18381))</f>
        <v/>
      </c>
      <c r="B18384" s="43">
        <f>IF(GL_Paste!$B18381="","",DATE(YEAR(GL_Paste!$E18381),MONTH(GL_Paste!$E18381),1))</f>
        <v/>
      </c>
      <c r="C18384">
        <f>IF(GL_Paste!$B18381="","",IF(TRIM(GL_Paste!$M18381)&lt;&gt;"",TRIM(GL_Paste!$M18381),IFERROR(MID(GL_Paste!$I18381,FIND("[",GL_Paste!$I18381)+1,FIND("]",GL_Paste!$I18381)-FIND("[",GL_Paste!$I18381)-1),"")))</f>
        <v/>
      </c>
      <c r="D18384">
        <f>IF(GL_Paste!$B18381="","",IFERROR(INDEX(DeptName,MATCH($C18384,DeptTag,0)),"UNALLOCATED"))</f>
        <v/>
      </c>
      <c r="E18384">
        <f>IF(GL_Paste!$B18381="","",IFERROR(INDEX(AcctCat,MATCH(GL_Paste!$B18381&amp;"",AcctCode,0)),"UNKNOWN"))</f>
        <v/>
      </c>
      <c r="F18384">
        <f>IF(GL_Paste!$B18381="","",IFERROR(INDEX(AcctSub,MATCH(GL_Paste!$B18381&amp;"",AcctCode,0)),"UNKNOWN"))</f>
        <v/>
      </c>
    </row>
    <row r="18385">
      <c r="A18385" s="40">
        <f>IF(GL_Paste!$B18382="","",N(GL_Paste!$H18382)-N(GL_Paste!$G18382))</f>
        <v/>
      </c>
      <c r="B18385" s="43">
        <f>IF(GL_Paste!$B18382="","",DATE(YEAR(GL_Paste!$E18382),MONTH(GL_Paste!$E18382),1))</f>
        <v/>
      </c>
      <c r="C18385">
        <f>IF(GL_Paste!$B18382="","",IF(TRIM(GL_Paste!$M18382)&lt;&gt;"",TRIM(GL_Paste!$M18382),IFERROR(MID(GL_Paste!$I18382,FIND("[",GL_Paste!$I18382)+1,FIND("]",GL_Paste!$I18382)-FIND("[",GL_Paste!$I18382)-1),"")))</f>
        <v/>
      </c>
      <c r="D18385">
        <f>IF(GL_Paste!$B18382="","",IFERROR(INDEX(DeptName,MATCH($C18385,DeptTag,0)),"UNALLOCATED"))</f>
        <v/>
      </c>
      <c r="E18385">
        <f>IF(GL_Paste!$B18382="","",IFERROR(INDEX(AcctCat,MATCH(GL_Paste!$B18382&amp;"",AcctCode,0)),"UNKNOWN"))</f>
        <v/>
      </c>
      <c r="F18385">
        <f>IF(GL_Paste!$B18382="","",IFERROR(INDEX(AcctSub,MATCH(GL_Paste!$B18382&amp;"",AcctCode,0)),"UNKNOWN"))</f>
        <v/>
      </c>
    </row>
    <row r="18386">
      <c r="A18386" s="40">
        <f>IF(GL_Paste!$B18383="","",N(GL_Paste!$H18383)-N(GL_Paste!$G18383))</f>
        <v/>
      </c>
      <c r="B18386" s="43">
        <f>IF(GL_Paste!$B18383="","",DATE(YEAR(GL_Paste!$E18383),MONTH(GL_Paste!$E18383),1))</f>
        <v/>
      </c>
      <c r="C18386">
        <f>IF(GL_Paste!$B18383="","",IF(TRIM(GL_Paste!$M18383)&lt;&gt;"",TRIM(GL_Paste!$M18383),IFERROR(MID(GL_Paste!$I18383,FIND("[",GL_Paste!$I18383)+1,FIND("]",GL_Paste!$I18383)-FIND("[",GL_Paste!$I18383)-1),"")))</f>
        <v/>
      </c>
      <c r="D18386">
        <f>IF(GL_Paste!$B18383="","",IFERROR(INDEX(DeptName,MATCH($C18386,DeptTag,0)),"UNALLOCATED"))</f>
        <v/>
      </c>
      <c r="E18386">
        <f>IF(GL_Paste!$B18383="","",IFERROR(INDEX(AcctCat,MATCH(GL_Paste!$B18383&amp;"",AcctCode,0)),"UNKNOWN"))</f>
        <v/>
      </c>
      <c r="F18386">
        <f>IF(GL_Paste!$B18383="","",IFERROR(INDEX(AcctSub,MATCH(GL_Paste!$B18383&amp;"",AcctCode,0)),"UNKNOWN"))</f>
        <v/>
      </c>
    </row>
    <row r="18387">
      <c r="A18387" s="40">
        <f>IF(GL_Paste!$B18384="","",N(GL_Paste!$H18384)-N(GL_Paste!$G18384))</f>
        <v/>
      </c>
      <c r="B18387" s="43">
        <f>IF(GL_Paste!$B18384="","",DATE(YEAR(GL_Paste!$E18384),MONTH(GL_Paste!$E18384),1))</f>
        <v/>
      </c>
      <c r="C18387">
        <f>IF(GL_Paste!$B18384="","",IF(TRIM(GL_Paste!$M18384)&lt;&gt;"",TRIM(GL_Paste!$M18384),IFERROR(MID(GL_Paste!$I18384,FIND("[",GL_Paste!$I18384)+1,FIND("]",GL_Paste!$I18384)-FIND("[",GL_Paste!$I18384)-1),"")))</f>
        <v/>
      </c>
      <c r="D18387">
        <f>IF(GL_Paste!$B18384="","",IFERROR(INDEX(DeptName,MATCH($C18387,DeptTag,0)),"UNALLOCATED"))</f>
        <v/>
      </c>
      <c r="E18387">
        <f>IF(GL_Paste!$B18384="","",IFERROR(INDEX(AcctCat,MATCH(GL_Paste!$B18384&amp;"",AcctCode,0)),"UNKNOWN"))</f>
        <v/>
      </c>
      <c r="F18387">
        <f>IF(GL_Paste!$B18384="","",IFERROR(INDEX(AcctSub,MATCH(GL_Paste!$B18384&amp;"",AcctCode,0)),"UNKNOWN"))</f>
        <v/>
      </c>
    </row>
    <row r="18388">
      <c r="A18388" s="40">
        <f>IF(GL_Paste!$B18385="","",N(GL_Paste!$H18385)-N(GL_Paste!$G18385))</f>
        <v/>
      </c>
      <c r="B18388" s="43">
        <f>IF(GL_Paste!$B18385="","",DATE(YEAR(GL_Paste!$E18385),MONTH(GL_Paste!$E18385),1))</f>
        <v/>
      </c>
      <c r="C18388">
        <f>IF(GL_Paste!$B18385="","",IF(TRIM(GL_Paste!$M18385)&lt;&gt;"",TRIM(GL_Paste!$M18385),IFERROR(MID(GL_Paste!$I18385,FIND("[",GL_Paste!$I18385)+1,FIND("]",GL_Paste!$I18385)-FIND("[",GL_Paste!$I18385)-1),"")))</f>
        <v/>
      </c>
      <c r="D18388">
        <f>IF(GL_Paste!$B18385="","",IFERROR(INDEX(DeptName,MATCH($C18388,DeptTag,0)),"UNALLOCATED"))</f>
        <v/>
      </c>
      <c r="E18388">
        <f>IF(GL_Paste!$B18385="","",IFERROR(INDEX(AcctCat,MATCH(GL_Paste!$B18385&amp;"",AcctCode,0)),"UNKNOWN"))</f>
        <v/>
      </c>
      <c r="F18388">
        <f>IF(GL_Paste!$B18385="","",IFERROR(INDEX(AcctSub,MATCH(GL_Paste!$B18385&amp;"",AcctCode,0)),"UNKNOWN"))</f>
        <v/>
      </c>
    </row>
    <row r="18389">
      <c r="A18389" s="40">
        <f>IF(GL_Paste!$B18386="","",N(GL_Paste!$H18386)-N(GL_Paste!$G18386))</f>
        <v/>
      </c>
      <c r="B18389" s="43">
        <f>IF(GL_Paste!$B18386="","",DATE(YEAR(GL_Paste!$E18386),MONTH(GL_Paste!$E18386),1))</f>
        <v/>
      </c>
      <c r="C18389">
        <f>IF(GL_Paste!$B18386="","",IF(TRIM(GL_Paste!$M18386)&lt;&gt;"",TRIM(GL_Paste!$M18386),IFERROR(MID(GL_Paste!$I18386,FIND("[",GL_Paste!$I18386)+1,FIND("]",GL_Paste!$I18386)-FIND("[",GL_Paste!$I18386)-1),"")))</f>
        <v/>
      </c>
      <c r="D18389">
        <f>IF(GL_Paste!$B18386="","",IFERROR(INDEX(DeptName,MATCH($C18389,DeptTag,0)),"UNALLOCATED"))</f>
        <v/>
      </c>
      <c r="E18389">
        <f>IF(GL_Paste!$B18386="","",IFERROR(INDEX(AcctCat,MATCH(GL_Paste!$B18386&amp;"",AcctCode,0)),"UNKNOWN"))</f>
        <v/>
      </c>
      <c r="F18389">
        <f>IF(GL_Paste!$B18386="","",IFERROR(INDEX(AcctSub,MATCH(GL_Paste!$B18386&amp;"",AcctCode,0)),"UNKNOWN"))</f>
        <v/>
      </c>
    </row>
    <row r="18390">
      <c r="A18390" s="40">
        <f>IF(GL_Paste!$B18387="","",N(GL_Paste!$H18387)-N(GL_Paste!$G18387))</f>
        <v/>
      </c>
      <c r="B18390" s="43">
        <f>IF(GL_Paste!$B18387="","",DATE(YEAR(GL_Paste!$E18387),MONTH(GL_Paste!$E18387),1))</f>
        <v/>
      </c>
      <c r="C18390">
        <f>IF(GL_Paste!$B18387="","",IF(TRIM(GL_Paste!$M18387)&lt;&gt;"",TRIM(GL_Paste!$M18387),IFERROR(MID(GL_Paste!$I18387,FIND("[",GL_Paste!$I18387)+1,FIND("]",GL_Paste!$I18387)-FIND("[",GL_Paste!$I18387)-1),"")))</f>
        <v/>
      </c>
      <c r="D18390">
        <f>IF(GL_Paste!$B18387="","",IFERROR(INDEX(DeptName,MATCH($C18390,DeptTag,0)),"UNALLOCATED"))</f>
        <v/>
      </c>
      <c r="E18390">
        <f>IF(GL_Paste!$B18387="","",IFERROR(INDEX(AcctCat,MATCH(GL_Paste!$B18387&amp;"",AcctCode,0)),"UNKNOWN"))</f>
        <v/>
      </c>
      <c r="F18390">
        <f>IF(GL_Paste!$B18387="","",IFERROR(INDEX(AcctSub,MATCH(GL_Paste!$B18387&amp;"",AcctCode,0)),"UNKNOWN"))</f>
        <v/>
      </c>
    </row>
    <row r="18391">
      <c r="A18391" s="40">
        <f>IF(GL_Paste!$B18388="","",N(GL_Paste!$H18388)-N(GL_Paste!$G18388))</f>
        <v/>
      </c>
      <c r="B18391" s="43">
        <f>IF(GL_Paste!$B18388="","",DATE(YEAR(GL_Paste!$E18388),MONTH(GL_Paste!$E18388),1))</f>
        <v/>
      </c>
      <c r="C18391">
        <f>IF(GL_Paste!$B18388="","",IF(TRIM(GL_Paste!$M18388)&lt;&gt;"",TRIM(GL_Paste!$M18388),IFERROR(MID(GL_Paste!$I18388,FIND("[",GL_Paste!$I18388)+1,FIND("]",GL_Paste!$I18388)-FIND("[",GL_Paste!$I18388)-1),"")))</f>
        <v/>
      </c>
      <c r="D18391">
        <f>IF(GL_Paste!$B18388="","",IFERROR(INDEX(DeptName,MATCH($C18391,DeptTag,0)),"UNALLOCATED"))</f>
        <v/>
      </c>
      <c r="E18391">
        <f>IF(GL_Paste!$B18388="","",IFERROR(INDEX(AcctCat,MATCH(GL_Paste!$B18388&amp;"",AcctCode,0)),"UNKNOWN"))</f>
        <v/>
      </c>
      <c r="F18391">
        <f>IF(GL_Paste!$B18388="","",IFERROR(INDEX(AcctSub,MATCH(GL_Paste!$B18388&amp;"",AcctCode,0)),"UNKNOWN"))</f>
        <v/>
      </c>
    </row>
    <row r="18392">
      <c r="A18392" s="40">
        <f>IF(GL_Paste!$B18389="","",N(GL_Paste!$H18389)-N(GL_Paste!$G18389))</f>
        <v/>
      </c>
      <c r="B18392" s="43">
        <f>IF(GL_Paste!$B18389="","",DATE(YEAR(GL_Paste!$E18389),MONTH(GL_Paste!$E18389),1))</f>
        <v/>
      </c>
      <c r="C18392">
        <f>IF(GL_Paste!$B18389="","",IF(TRIM(GL_Paste!$M18389)&lt;&gt;"",TRIM(GL_Paste!$M18389),IFERROR(MID(GL_Paste!$I18389,FIND("[",GL_Paste!$I18389)+1,FIND("]",GL_Paste!$I18389)-FIND("[",GL_Paste!$I18389)-1),"")))</f>
        <v/>
      </c>
      <c r="D18392">
        <f>IF(GL_Paste!$B18389="","",IFERROR(INDEX(DeptName,MATCH($C18392,DeptTag,0)),"UNALLOCATED"))</f>
        <v/>
      </c>
      <c r="E18392">
        <f>IF(GL_Paste!$B18389="","",IFERROR(INDEX(AcctCat,MATCH(GL_Paste!$B18389&amp;"",AcctCode,0)),"UNKNOWN"))</f>
        <v/>
      </c>
      <c r="F18392">
        <f>IF(GL_Paste!$B18389="","",IFERROR(INDEX(AcctSub,MATCH(GL_Paste!$B18389&amp;"",AcctCode,0)),"UNKNOWN"))</f>
        <v/>
      </c>
    </row>
    <row r="18393">
      <c r="A18393" s="40">
        <f>IF(GL_Paste!$B18390="","",N(GL_Paste!$H18390)-N(GL_Paste!$G18390))</f>
        <v/>
      </c>
      <c r="B18393" s="43">
        <f>IF(GL_Paste!$B18390="","",DATE(YEAR(GL_Paste!$E18390),MONTH(GL_Paste!$E18390),1))</f>
        <v/>
      </c>
      <c r="C18393">
        <f>IF(GL_Paste!$B18390="","",IF(TRIM(GL_Paste!$M18390)&lt;&gt;"",TRIM(GL_Paste!$M18390),IFERROR(MID(GL_Paste!$I18390,FIND("[",GL_Paste!$I18390)+1,FIND("]",GL_Paste!$I18390)-FIND("[",GL_Paste!$I18390)-1),"")))</f>
        <v/>
      </c>
      <c r="D18393">
        <f>IF(GL_Paste!$B18390="","",IFERROR(INDEX(DeptName,MATCH($C18393,DeptTag,0)),"UNALLOCATED"))</f>
        <v/>
      </c>
      <c r="E18393">
        <f>IF(GL_Paste!$B18390="","",IFERROR(INDEX(AcctCat,MATCH(GL_Paste!$B18390&amp;"",AcctCode,0)),"UNKNOWN"))</f>
        <v/>
      </c>
      <c r="F18393">
        <f>IF(GL_Paste!$B18390="","",IFERROR(INDEX(AcctSub,MATCH(GL_Paste!$B18390&amp;"",AcctCode,0)),"UNKNOWN"))</f>
        <v/>
      </c>
    </row>
    <row r="18394">
      <c r="A18394" s="40">
        <f>IF(GL_Paste!$B18391="","",N(GL_Paste!$H18391)-N(GL_Paste!$G18391))</f>
        <v/>
      </c>
      <c r="B18394" s="43">
        <f>IF(GL_Paste!$B18391="","",DATE(YEAR(GL_Paste!$E18391),MONTH(GL_Paste!$E18391),1))</f>
        <v/>
      </c>
      <c r="C18394">
        <f>IF(GL_Paste!$B18391="","",IF(TRIM(GL_Paste!$M18391)&lt;&gt;"",TRIM(GL_Paste!$M18391),IFERROR(MID(GL_Paste!$I18391,FIND("[",GL_Paste!$I18391)+1,FIND("]",GL_Paste!$I18391)-FIND("[",GL_Paste!$I18391)-1),"")))</f>
        <v/>
      </c>
      <c r="D18394">
        <f>IF(GL_Paste!$B18391="","",IFERROR(INDEX(DeptName,MATCH($C18394,DeptTag,0)),"UNALLOCATED"))</f>
        <v/>
      </c>
      <c r="E18394">
        <f>IF(GL_Paste!$B18391="","",IFERROR(INDEX(AcctCat,MATCH(GL_Paste!$B18391&amp;"",AcctCode,0)),"UNKNOWN"))</f>
        <v/>
      </c>
      <c r="F18394">
        <f>IF(GL_Paste!$B18391="","",IFERROR(INDEX(AcctSub,MATCH(GL_Paste!$B18391&amp;"",AcctCode,0)),"UNKNOWN"))</f>
        <v/>
      </c>
    </row>
    <row r="18395">
      <c r="A18395" s="40">
        <f>IF(GL_Paste!$B18392="","",N(GL_Paste!$H18392)-N(GL_Paste!$G18392))</f>
        <v/>
      </c>
      <c r="B18395" s="43">
        <f>IF(GL_Paste!$B18392="","",DATE(YEAR(GL_Paste!$E18392),MONTH(GL_Paste!$E18392),1))</f>
        <v/>
      </c>
      <c r="C18395">
        <f>IF(GL_Paste!$B18392="","",IF(TRIM(GL_Paste!$M18392)&lt;&gt;"",TRIM(GL_Paste!$M18392),IFERROR(MID(GL_Paste!$I18392,FIND("[",GL_Paste!$I18392)+1,FIND("]",GL_Paste!$I18392)-FIND("[",GL_Paste!$I18392)-1),"")))</f>
        <v/>
      </c>
      <c r="D18395">
        <f>IF(GL_Paste!$B18392="","",IFERROR(INDEX(DeptName,MATCH($C18395,DeptTag,0)),"UNALLOCATED"))</f>
        <v/>
      </c>
      <c r="E18395">
        <f>IF(GL_Paste!$B18392="","",IFERROR(INDEX(AcctCat,MATCH(GL_Paste!$B18392&amp;"",AcctCode,0)),"UNKNOWN"))</f>
        <v/>
      </c>
      <c r="F18395">
        <f>IF(GL_Paste!$B18392="","",IFERROR(INDEX(AcctSub,MATCH(GL_Paste!$B18392&amp;"",AcctCode,0)),"UNKNOWN"))</f>
        <v/>
      </c>
    </row>
    <row r="18396">
      <c r="A18396" s="40">
        <f>IF(GL_Paste!$B18393="","",N(GL_Paste!$H18393)-N(GL_Paste!$G18393))</f>
        <v/>
      </c>
      <c r="B18396" s="43">
        <f>IF(GL_Paste!$B18393="","",DATE(YEAR(GL_Paste!$E18393),MONTH(GL_Paste!$E18393),1))</f>
        <v/>
      </c>
      <c r="C18396">
        <f>IF(GL_Paste!$B18393="","",IF(TRIM(GL_Paste!$M18393)&lt;&gt;"",TRIM(GL_Paste!$M18393),IFERROR(MID(GL_Paste!$I18393,FIND("[",GL_Paste!$I18393)+1,FIND("]",GL_Paste!$I18393)-FIND("[",GL_Paste!$I18393)-1),"")))</f>
        <v/>
      </c>
      <c r="D18396">
        <f>IF(GL_Paste!$B18393="","",IFERROR(INDEX(DeptName,MATCH($C18396,DeptTag,0)),"UNALLOCATED"))</f>
        <v/>
      </c>
      <c r="E18396">
        <f>IF(GL_Paste!$B18393="","",IFERROR(INDEX(AcctCat,MATCH(GL_Paste!$B18393&amp;"",AcctCode,0)),"UNKNOWN"))</f>
        <v/>
      </c>
      <c r="F18396">
        <f>IF(GL_Paste!$B18393="","",IFERROR(INDEX(AcctSub,MATCH(GL_Paste!$B18393&amp;"",AcctCode,0)),"UNKNOWN"))</f>
        <v/>
      </c>
    </row>
    <row r="18397">
      <c r="A18397" s="40">
        <f>IF(GL_Paste!$B18394="","",N(GL_Paste!$H18394)-N(GL_Paste!$G18394))</f>
        <v/>
      </c>
      <c r="B18397" s="43">
        <f>IF(GL_Paste!$B18394="","",DATE(YEAR(GL_Paste!$E18394),MONTH(GL_Paste!$E18394),1))</f>
        <v/>
      </c>
      <c r="C18397">
        <f>IF(GL_Paste!$B18394="","",IF(TRIM(GL_Paste!$M18394)&lt;&gt;"",TRIM(GL_Paste!$M18394),IFERROR(MID(GL_Paste!$I18394,FIND("[",GL_Paste!$I18394)+1,FIND("]",GL_Paste!$I18394)-FIND("[",GL_Paste!$I18394)-1),"")))</f>
        <v/>
      </c>
      <c r="D18397">
        <f>IF(GL_Paste!$B18394="","",IFERROR(INDEX(DeptName,MATCH($C18397,DeptTag,0)),"UNALLOCATED"))</f>
        <v/>
      </c>
      <c r="E18397">
        <f>IF(GL_Paste!$B18394="","",IFERROR(INDEX(AcctCat,MATCH(GL_Paste!$B18394&amp;"",AcctCode,0)),"UNKNOWN"))</f>
        <v/>
      </c>
      <c r="F18397">
        <f>IF(GL_Paste!$B18394="","",IFERROR(INDEX(AcctSub,MATCH(GL_Paste!$B18394&amp;"",AcctCode,0)),"UNKNOWN"))</f>
        <v/>
      </c>
    </row>
    <row r="18398">
      <c r="A18398" s="40">
        <f>IF(GL_Paste!$B18395="","",N(GL_Paste!$H18395)-N(GL_Paste!$G18395))</f>
        <v/>
      </c>
      <c r="B18398" s="43">
        <f>IF(GL_Paste!$B18395="","",DATE(YEAR(GL_Paste!$E18395),MONTH(GL_Paste!$E18395),1))</f>
        <v/>
      </c>
      <c r="C18398">
        <f>IF(GL_Paste!$B18395="","",IF(TRIM(GL_Paste!$M18395)&lt;&gt;"",TRIM(GL_Paste!$M18395),IFERROR(MID(GL_Paste!$I18395,FIND("[",GL_Paste!$I18395)+1,FIND("]",GL_Paste!$I18395)-FIND("[",GL_Paste!$I18395)-1),"")))</f>
        <v/>
      </c>
      <c r="D18398">
        <f>IF(GL_Paste!$B18395="","",IFERROR(INDEX(DeptName,MATCH($C18398,DeptTag,0)),"UNALLOCATED"))</f>
        <v/>
      </c>
      <c r="E18398">
        <f>IF(GL_Paste!$B18395="","",IFERROR(INDEX(AcctCat,MATCH(GL_Paste!$B18395&amp;"",AcctCode,0)),"UNKNOWN"))</f>
        <v/>
      </c>
      <c r="F18398">
        <f>IF(GL_Paste!$B18395="","",IFERROR(INDEX(AcctSub,MATCH(GL_Paste!$B18395&amp;"",AcctCode,0)),"UNKNOWN"))</f>
        <v/>
      </c>
    </row>
    <row r="18399">
      <c r="A18399" s="40">
        <f>IF(GL_Paste!$B18396="","",N(GL_Paste!$H18396)-N(GL_Paste!$G18396))</f>
        <v/>
      </c>
      <c r="B18399" s="43">
        <f>IF(GL_Paste!$B18396="","",DATE(YEAR(GL_Paste!$E18396),MONTH(GL_Paste!$E18396),1))</f>
        <v/>
      </c>
      <c r="C18399">
        <f>IF(GL_Paste!$B18396="","",IF(TRIM(GL_Paste!$M18396)&lt;&gt;"",TRIM(GL_Paste!$M18396),IFERROR(MID(GL_Paste!$I18396,FIND("[",GL_Paste!$I18396)+1,FIND("]",GL_Paste!$I18396)-FIND("[",GL_Paste!$I18396)-1),"")))</f>
        <v/>
      </c>
      <c r="D18399">
        <f>IF(GL_Paste!$B18396="","",IFERROR(INDEX(DeptName,MATCH($C18399,DeptTag,0)),"UNALLOCATED"))</f>
        <v/>
      </c>
      <c r="E18399">
        <f>IF(GL_Paste!$B18396="","",IFERROR(INDEX(AcctCat,MATCH(GL_Paste!$B18396&amp;"",AcctCode,0)),"UNKNOWN"))</f>
        <v/>
      </c>
      <c r="F18399">
        <f>IF(GL_Paste!$B18396="","",IFERROR(INDEX(AcctSub,MATCH(GL_Paste!$B18396&amp;"",AcctCode,0)),"UNKNOWN"))</f>
        <v/>
      </c>
    </row>
    <row r="18400">
      <c r="A18400" s="40">
        <f>IF(GL_Paste!$B18397="","",N(GL_Paste!$H18397)-N(GL_Paste!$G18397))</f>
        <v/>
      </c>
      <c r="B18400" s="43">
        <f>IF(GL_Paste!$B18397="","",DATE(YEAR(GL_Paste!$E18397),MONTH(GL_Paste!$E18397),1))</f>
        <v/>
      </c>
      <c r="C18400">
        <f>IF(GL_Paste!$B18397="","",IF(TRIM(GL_Paste!$M18397)&lt;&gt;"",TRIM(GL_Paste!$M18397),IFERROR(MID(GL_Paste!$I18397,FIND("[",GL_Paste!$I18397)+1,FIND("]",GL_Paste!$I18397)-FIND("[",GL_Paste!$I18397)-1),"")))</f>
        <v/>
      </c>
      <c r="D18400">
        <f>IF(GL_Paste!$B18397="","",IFERROR(INDEX(DeptName,MATCH($C18400,DeptTag,0)),"UNALLOCATED"))</f>
        <v/>
      </c>
      <c r="E18400">
        <f>IF(GL_Paste!$B18397="","",IFERROR(INDEX(AcctCat,MATCH(GL_Paste!$B18397&amp;"",AcctCode,0)),"UNKNOWN"))</f>
        <v/>
      </c>
      <c r="F18400">
        <f>IF(GL_Paste!$B18397="","",IFERROR(INDEX(AcctSub,MATCH(GL_Paste!$B18397&amp;"",AcctCode,0)),"UNKNOWN"))</f>
        <v/>
      </c>
    </row>
    <row r="18401">
      <c r="A18401" s="40">
        <f>IF(GL_Paste!$B18398="","",N(GL_Paste!$H18398)-N(GL_Paste!$G18398))</f>
        <v/>
      </c>
      <c r="B18401" s="43">
        <f>IF(GL_Paste!$B18398="","",DATE(YEAR(GL_Paste!$E18398),MONTH(GL_Paste!$E18398),1))</f>
        <v/>
      </c>
      <c r="C18401">
        <f>IF(GL_Paste!$B18398="","",IF(TRIM(GL_Paste!$M18398)&lt;&gt;"",TRIM(GL_Paste!$M18398),IFERROR(MID(GL_Paste!$I18398,FIND("[",GL_Paste!$I18398)+1,FIND("]",GL_Paste!$I18398)-FIND("[",GL_Paste!$I18398)-1),"")))</f>
        <v/>
      </c>
      <c r="D18401">
        <f>IF(GL_Paste!$B18398="","",IFERROR(INDEX(DeptName,MATCH($C18401,DeptTag,0)),"UNALLOCATED"))</f>
        <v/>
      </c>
      <c r="E18401">
        <f>IF(GL_Paste!$B18398="","",IFERROR(INDEX(AcctCat,MATCH(GL_Paste!$B18398&amp;"",AcctCode,0)),"UNKNOWN"))</f>
        <v/>
      </c>
      <c r="F18401">
        <f>IF(GL_Paste!$B18398="","",IFERROR(INDEX(AcctSub,MATCH(GL_Paste!$B18398&amp;"",AcctCode,0)),"UNKNOWN"))</f>
        <v/>
      </c>
    </row>
    <row r="18402">
      <c r="A18402" s="40">
        <f>IF(GL_Paste!$B18399="","",N(GL_Paste!$H18399)-N(GL_Paste!$G18399))</f>
        <v/>
      </c>
      <c r="B18402" s="43">
        <f>IF(GL_Paste!$B18399="","",DATE(YEAR(GL_Paste!$E18399),MONTH(GL_Paste!$E18399),1))</f>
        <v/>
      </c>
      <c r="C18402">
        <f>IF(GL_Paste!$B18399="","",IF(TRIM(GL_Paste!$M18399)&lt;&gt;"",TRIM(GL_Paste!$M18399),IFERROR(MID(GL_Paste!$I18399,FIND("[",GL_Paste!$I18399)+1,FIND("]",GL_Paste!$I18399)-FIND("[",GL_Paste!$I18399)-1),"")))</f>
        <v/>
      </c>
      <c r="D18402">
        <f>IF(GL_Paste!$B18399="","",IFERROR(INDEX(DeptName,MATCH($C18402,DeptTag,0)),"UNALLOCATED"))</f>
        <v/>
      </c>
      <c r="E18402">
        <f>IF(GL_Paste!$B18399="","",IFERROR(INDEX(AcctCat,MATCH(GL_Paste!$B18399&amp;"",AcctCode,0)),"UNKNOWN"))</f>
        <v/>
      </c>
      <c r="F18402">
        <f>IF(GL_Paste!$B18399="","",IFERROR(INDEX(AcctSub,MATCH(GL_Paste!$B18399&amp;"",AcctCode,0)),"UNKNOWN"))</f>
        <v/>
      </c>
    </row>
    <row r="18403">
      <c r="A18403" s="40">
        <f>IF(GL_Paste!$B18400="","",N(GL_Paste!$H18400)-N(GL_Paste!$G18400))</f>
        <v/>
      </c>
      <c r="B18403" s="43">
        <f>IF(GL_Paste!$B18400="","",DATE(YEAR(GL_Paste!$E18400),MONTH(GL_Paste!$E18400),1))</f>
        <v/>
      </c>
      <c r="C18403">
        <f>IF(GL_Paste!$B18400="","",IF(TRIM(GL_Paste!$M18400)&lt;&gt;"",TRIM(GL_Paste!$M18400),IFERROR(MID(GL_Paste!$I18400,FIND("[",GL_Paste!$I18400)+1,FIND("]",GL_Paste!$I18400)-FIND("[",GL_Paste!$I18400)-1),"")))</f>
        <v/>
      </c>
      <c r="D18403">
        <f>IF(GL_Paste!$B18400="","",IFERROR(INDEX(DeptName,MATCH($C18403,DeptTag,0)),"UNALLOCATED"))</f>
        <v/>
      </c>
      <c r="E18403">
        <f>IF(GL_Paste!$B18400="","",IFERROR(INDEX(AcctCat,MATCH(GL_Paste!$B18400&amp;"",AcctCode,0)),"UNKNOWN"))</f>
        <v/>
      </c>
      <c r="F18403">
        <f>IF(GL_Paste!$B18400="","",IFERROR(INDEX(AcctSub,MATCH(GL_Paste!$B18400&amp;"",AcctCode,0)),"UNKNOWN"))</f>
        <v/>
      </c>
    </row>
    <row r="18404">
      <c r="A18404" s="40">
        <f>IF(GL_Paste!$B18401="","",N(GL_Paste!$H18401)-N(GL_Paste!$G18401))</f>
        <v/>
      </c>
      <c r="B18404" s="43">
        <f>IF(GL_Paste!$B18401="","",DATE(YEAR(GL_Paste!$E18401),MONTH(GL_Paste!$E18401),1))</f>
        <v/>
      </c>
      <c r="C18404">
        <f>IF(GL_Paste!$B18401="","",IF(TRIM(GL_Paste!$M18401)&lt;&gt;"",TRIM(GL_Paste!$M18401),IFERROR(MID(GL_Paste!$I18401,FIND("[",GL_Paste!$I18401)+1,FIND("]",GL_Paste!$I18401)-FIND("[",GL_Paste!$I18401)-1),"")))</f>
        <v/>
      </c>
      <c r="D18404">
        <f>IF(GL_Paste!$B18401="","",IFERROR(INDEX(DeptName,MATCH($C18404,DeptTag,0)),"UNALLOCATED"))</f>
        <v/>
      </c>
      <c r="E18404">
        <f>IF(GL_Paste!$B18401="","",IFERROR(INDEX(AcctCat,MATCH(GL_Paste!$B18401&amp;"",AcctCode,0)),"UNKNOWN"))</f>
        <v/>
      </c>
      <c r="F18404">
        <f>IF(GL_Paste!$B18401="","",IFERROR(INDEX(AcctSub,MATCH(GL_Paste!$B18401&amp;"",AcctCode,0)),"UNKNOWN"))</f>
        <v/>
      </c>
    </row>
    <row r="18405">
      <c r="A18405" s="40">
        <f>IF(GL_Paste!$B18402="","",N(GL_Paste!$H18402)-N(GL_Paste!$G18402))</f>
        <v/>
      </c>
      <c r="B18405" s="43">
        <f>IF(GL_Paste!$B18402="","",DATE(YEAR(GL_Paste!$E18402),MONTH(GL_Paste!$E18402),1))</f>
        <v/>
      </c>
      <c r="C18405">
        <f>IF(GL_Paste!$B18402="","",IF(TRIM(GL_Paste!$M18402)&lt;&gt;"",TRIM(GL_Paste!$M18402),IFERROR(MID(GL_Paste!$I18402,FIND("[",GL_Paste!$I18402)+1,FIND("]",GL_Paste!$I18402)-FIND("[",GL_Paste!$I18402)-1),"")))</f>
        <v/>
      </c>
      <c r="D18405">
        <f>IF(GL_Paste!$B18402="","",IFERROR(INDEX(DeptName,MATCH($C18405,DeptTag,0)),"UNALLOCATED"))</f>
        <v/>
      </c>
      <c r="E18405">
        <f>IF(GL_Paste!$B18402="","",IFERROR(INDEX(AcctCat,MATCH(GL_Paste!$B18402&amp;"",AcctCode,0)),"UNKNOWN"))</f>
        <v/>
      </c>
      <c r="F18405">
        <f>IF(GL_Paste!$B18402="","",IFERROR(INDEX(AcctSub,MATCH(GL_Paste!$B18402&amp;"",AcctCode,0)),"UNKNOWN"))</f>
        <v/>
      </c>
    </row>
    <row r="18406">
      <c r="A18406" s="40">
        <f>IF(GL_Paste!$B18403="","",N(GL_Paste!$H18403)-N(GL_Paste!$G18403))</f>
        <v/>
      </c>
      <c r="B18406" s="43">
        <f>IF(GL_Paste!$B18403="","",DATE(YEAR(GL_Paste!$E18403),MONTH(GL_Paste!$E18403),1))</f>
        <v/>
      </c>
      <c r="C18406">
        <f>IF(GL_Paste!$B18403="","",IF(TRIM(GL_Paste!$M18403)&lt;&gt;"",TRIM(GL_Paste!$M18403),IFERROR(MID(GL_Paste!$I18403,FIND("[",GL_Paste!$I18403)+1,FIND("]",GL_Paste!$I18403)-FIND("[",GL_Paste!$I18403)-1),"")))</f>
        <v/>
      </c>
      <c r="D18406">
        <f>IF(GL_Paste!$B18403="","",IFERROR(INDEX(DeptName,MATCH($C18406,DeptTag,0)),"UNALLOCATED"))</f>
        <v/>
      </c>
      <c r="E18406">
        <f>IF(GL_Paste!$B18403="","",IFERROR(INDEX(AcctCat,MATCH(GL_Paste!$B18403&amp;"",AcctCode,0)),"UNKNOWN"))</f>
        <v/>
      </c>
      <c r="F18406">
        <f>IF(GL_Paste!$B18403="","",IFERROR(INDEX(AcctSub,MATCH(GL_Paste!$B18403&amp;"",AcctCode,0)),"UNKNOWN"))</f>
        <v/>
      </c>
    </row>
    <row r="18407">
      <c r="A18407" s="40">
        <f>IF(GL_Paste!$B18404="","",N(GL_Paste!$H18404)-N(GL_Paste!$G18404))</f>
        <v/>
      </c>
      <c r="B18407" s="43">
        <f>IF(GL_Paste!$B18404="","",DATE(YEAR(GL_Paste!$E18404),MONTH(GL_Paste!$E18404),1))</f>
        <v/>
      </c>
      <c r="C18407">
        <f>IF(GL_Paste!$B18404="","",IF(TRIM(GL_Paste!$M18404)&lt;&gt;"",TRIM(GL_Paste!$M18404),IFERROR(MID(GL_Paste!$I18404,FIND("[",GL_Paste!$I18404)+1,FIND("]",GL_Paste!$I18404)-FIND("[",GL_Paste!$I18404)-1),"")))</f>
        <v/>
      </c>
      <c r="D18407">
        <f>IF(GL_Paste!$B18404="","",IFERROR(INDEX(DeptName,MATCH($C18407,DeptTag,0)),"UNALLOCATED"))</f>
        <v/>
      </c>
      <c r="E18407">
        <f>IF(GL_Paste!$B18404="","",IFERROR(INDEX(AcctCat,MATCH(GL_Paste!$B18404&amp;"",AcctCode,0)),"UNKNOWN"))</f>
        <v/>
      </c>
      <c r="F18407">
        <f>IF(GL_Paste!$B18404="","",IFERROR(INDEX(AcctSub,MATCH(GL_Paste!$B18404&amp;"",AcctCode,0)),"UNKNOWN"))</f>
        <v/>
      </c>
    </row>
    <row r="18408">
      <c r="A18408" s="40">
        <f>IF(GL_Paste!$B18405="","",N(GL_Paste!$H18405)-N(GL_Paste!$G18405))</f>
        <v/>
      </c>
      <c r="B18408" s="43">
        <f>IF(GL_Paste!$B18405="","",DATE(YEAR(GL_Paste!$E18405),MONTH(GL_Paste!$E18405),1))</f>
        <v/>
      </c>
      <c r="C18408">
        <f>IF(GL_Paste!$B18405="","",IF(TRIM(GL_Paste!$M18405)&lt;&gt;"",TRIM(GL_Paste!$M18405),IFERROR(MID(GL_Paste!$I18405,FIND("[",GL_Paste!$I18405)+1,FIND("]",GL_Paste!$I18405)-FIND("[",GL_Paste!$I18405)-1),"")))</f>
        <v/>
      </c>
      <c r="D18408">
        <f>IF(GL_Paste!$B18405="","",IFERROR(INDEX(DeptName,MATCH($C18408,DeptTag,0)),"UNALLOCATED"))</f>
        <v/>
      </c>
      <c r="E18408">
        <f>IF(GL_Paste!$B18405="","",IFERROR(INDEX(AcctCat,MATCH(GL_Paste!$B18405&amp;"",AcctCode,0)),"UNKNOWN"))</f>
        <v/>
      </c>
      <c r="F18408">
        <f>IF(GL_Paste!$B18405="","",IFERROR(INDEX(AcctSub,MATCH(GL_Paste!$B18405&amp;"",AcctCode,0)),"UNKNOWN"))</f>
        <v/>
      </c>
    </row>
    <row r="18409">
      <c r="A18409" s="40">
        <f>IF(GL_Paste!$B18406="","",N(GL_Paste!$H18406)-N(GL_Paste!$G18406))</f>
        <v/>
      </c>
      <c r="B18409" s="43">
        <f>IF(GL_Paste!$B18406="","",DATE(YEAR(GL_Paste!$E18406),MONTH(GL_Paste!$E18406),1))</f>
        <v/>
      </c>
      <c r="C18409">
        <f>IF(GL_Paste!$B18406="","",IF(TRIM(GL_Paste!$M18406)&lt;&gt;"",TRIM(GL_Paste!$M18406),IFERROR(MID(GL_Paste!$I18406,FIND("[",GL_Paste!$I18406)+1,FIND("]",GL_Paste!$I18406)-FIND("[",GL_Paste!$I18406)-1),"")))</f>
        <v/>
      </c>
      <c r="D18409">
        <f>IF(GL_Paste!$B18406="","",IFERROR(INDEX(DeptName,MATCH($C18409,DeptTag,0)),"UNALLOCATED"))</f>
        <v/>
      </c>
      <c r="E18409">
        <f>IF(GL_Paste!$B18406="","",IFERROR(INDEX(AcctCat,MATCH(GL_Paste!$B18406&amp;"",AcctCode,0)),"UNKNOWN"))</f>
        <v/>
      </c>
      <c r="F18409">
        <f>IF(GL_Paste!$B18406="","",IFERROR(INDEX(AcctSub,MATCH(GL_Paste!$B18406&amp;"",AcctCode,0)),"UNKNOWN"))</f>
        <v/>
      </c>
    </row>
    <row r="18410">
      <c r="A18410" s="40">
        <f>IF(GL_Paste!$B18407="","",N(GL_Paste!$H18407)-N(GL_Paste!$G18407))</f>
        <v/>
      </c>
      <c r="B18410" s="43">
        <f>IF(GL_Paste!$B18407="","",DATE(YEAR(GL_Paste!$E18407),MONTH(GL_Paste!$E18407),1))</f>
        <v/>
      </c>
      <c r="C18410">
        <f>IF(GL_Paste!$B18407="","",IF(TRIM(GL_Paste!$M18407)&lt;&gt;"",TRIM(GL_Paste!$M18407),IFERROR(MID(GL_Paste!$I18407,FIND("[",GL_Paste!$I18407)+1,FIND("]",GL_Paste!$I18407)-FIND("[",GL_Paste!$I18407)-1),"")))</f>
        <v/>
      </c>
      <c r="D18410">
        <f>IF(GL_Paste!$B18407="","",IFERROR(INDEX(DeptName,MATCH($C18410,DeptTag,0)),"UNALLOCATED"))</f>
        <v/>
      </c>
      <c r="E18410">
        <f>IF(GL_Paste!$B18407="","",IFERROR(INDEX(AcctCat,MATCH(GL_Paste!$B18407&amp;"",AcctCode,0)),"UNKNOWN"))</f>
        <v/>
      </c>
      <c r="F18410">
        <f>IF(GL_Paste!$B18407="","",IFERROR(INDEX(AcctSub,MATCH(GL_Paste!$B18407&amp;"",AcctCode,0)),"UNKNOWN"))</f>
        <v/>
      </c>
    </row>
    <row r="18411">
      <c r="A18411" s="40">
        <f>IF(GL_Paste!$B18408="","",N(GL_Paste!$H18408)-N(GL_Paste!$G18408))</f>
        <v/>
      </c>
      <c r="B18411" s="43">
        <f>IF(GL_Paste!$B18408="","",DATE(YEAR(GL_Paste!$E18408),MONTH(GL_Paste!$E18408),1))</f>
        <v/>
      </c>
      <c r="C18411">
        <f>IF(GL_Paste!$B18408="","",IF(TRIM(GL_Paste!$M18408)&lt;&gt;"",TRIM(GL_Paste!$M18408),IFERROR(MID(GL_Paste!$I18408,FIND("[",GL_Paste!$I18408)+1,FIND("]",GL_Paste!$I18408)-FIND("[",GL_Paste!$I18408)-1),"")))</f>
        <v/>
      </c>
      <c r="D18411">
        <f>IF(GL_Paste!$B18408="","",IFERROR(INDEX(DeptName,MATCH($C18411,DeptTag,0)),"UNALLOCATED"))</f>
        <v/>
      </c>
      <c r="E18411">
        <f>IF(GL_Paste!$B18408="","",IFERROR(INDEX(AcctCat,MATCH(GL_Paste!$B18408&amp;"",AcctCode,0)),"UNKNOWN"))</f>
        <v/>
      </c>
      <c r="F18411">
        <f>IF(GL_Paste!$B18408="","",IFERROR(INDEX(AcctSub,MATCH(GL_Paste!$B18408&amp;"",AcctCode,0)),"UNKNOWN"))</f>
        <v/>
      </c>
    </row>
    <row r="18412">
      <c r="A18412" s="40">
        <f>IF(GL_Paste!$B18409="","",N(GL_Paste!$H18409)-N(GL_Paste!$G18409))</f>
        <v/>
      </c>
      <c r="B18412" s="43">
        <f>IF(GL_Paste!$B18409="","",DATE(YEAR(GL_Paste!$E18409),MONTH(GL_Paste!$E18409),1))</f>
        <v/>
      </c>
      <c r="C18412">
        <f>IF(GL_Paste!$B18409="","",IF(TRIM(GL_Paste!$M18409)&lt;&gt;"",TRIM(GL_Paste!$M18409),IFERROR(MID(GL_Paste!$I18409,FIND("[",GL_Paste!$I18409)+1,FIND("]",GL_Paste!$I18409)-FIND("[",GL_Paste!$I18409)-1),"")))</f>
        <v/>
      </c>
      <c r="D18412">
        <f>IF(GL_Paste!$B18409="","",IFERROR(INDEX(DeptName,MATCH($C18412,DeptTag,0)),"UNALLOCATED"))</f>
        <v/>
      </c>
      <c r="E18412">
        <f>IF(GL_Paste!$B18409="","",IFERROR(INDEX(AcctCat,MATCH(GL_Paste!$B18409&amp;"",AcctCode,0)),"UNKNOWN"))</f>
        <v/>
      </c>
      <c r="F18412">
        <f>IF(GL_Paste!$B18409="","",IFERROR(INDEX(AcctSub,MATCH(GL_Paste!$B18409&amp;"",AcctCode,0)),"UNKNOWN"))</f>
        <v/>
      </c>
    </row>
    <row r="18413">
      <c r="A18413" s="40">
        <f>IF(GL_Paste!$B18410="","",N(GL_Paste!$H18410)-N(GL_Paste!$G18410))</f>
        <v/>
      </c>
      <c r="B18413" s="43">
        <f>IF(GL_Paste!$B18410="","",DATE(YEAR(GL_Paste!$E18410),MONTH(GL_Paste!$E18410),1))</f>
        <v/>
      </c>
      <c r="C18413">
        <f>IF(GL_Paste!$B18410="","",IF(TRIM(GL_Paste!$M18410)&lt;&gt;"",TRIM(GL_Paste!$M18410),IFERROR(MID(GL_Paste!$I18410,FIND("[",GL_Paste!$I18410)+1,FIND("]",GL_Paste!$I18410)-FIND("[",GL_Paste!$I18410)-1),"")))</f>
        <v/>
      </c>
      <c r="D18413">
        <f>IF(GL_Paste!$B18410="","",IFERROR(INDEX(DeptName,MATCH($C18413,DeptTag,0)),"UNALLOCATED"))</f>
        <v/>
      </c>
      <c r="E18413">
        <f>IF(GL_Paste!$B18410="","",IFERROR(INDEX(AcctCat,MATCH(GL_Paste!$B18410&amp;"",AcctCode,0)),"UNKNOWN"))</f>
        <v/>
      </c>
      <c r="F18413">
        <f>IF(GL_Paste!$B18410="","",IFERROR(INDEX(AcctSub,MATCH(GL_Paste!$B18410&amp;"",AcctCode,0)),"UNKNOWN"))</f>
        <v/>
      </c>
    </row>
    <row r="18414">
      <c r="A18414" s="40">
        <f>IF(GL_Paste!$B18411="","",N(GL_Paste!$H18411)-N(GL_Paste!$G18411))</f>
        <v/>
      </c>
      <c r="B18414" s="43">
        <f>IF(GL_Paste!$B18411="","",DATE(YEAR(GL_Paste!$E18411),MONTH(GL_Paste!$E18411),1))</f>
        <v/>
      </c>
      <c r="C18414">
        <f>IF(GL_Paste!$B18411="","",IF(TRIM(GL_Paste!$M18411)&lt;&gt;"",TRIM(GL_Paste!$M18411),IFERROR(MID(GL_Paste!$I18411,FIND("[",GL_Paste!$I18411)+1,FIND("]",GL_Paste!$I18411)-FIND("[",GL_Paste!$I18411)-1),"")))</f>
        <v/>
      </c>
      <c r="D18414">
        <f>IF(GL_Paste!$B18411="","",IFERROR(INDEX(DeptName,MATCH($C18414,DeptTag,0)),"UNALLOCATED"))</f>
        <v/>
      </c>
      <c r="E18414">
        <f>IF(GL_Paste!$B18411="","",IFERROR(INDEX(AcctCat,MATCH(GL_Paste!$B18411&amp;"",AcctCode,0)),"UNKNOWN"))</f>
        <v/>
      </c>
      <c r="F18414">
        <f>IF(GL_Paste!$B18411="","",IFERROR(INDEX(AcctSub,MATCH(GL_Paste!$B18411&amp;"",AcctCode,0)),"UNKNOWN"))</f>
        <v/>
      </c>
    </row>
    <row r="18415">
      <c r="A18415" s="40">
        <f>IF(GL_Paste!$B18412="","",N(GL_Paste!$H18412)-N(GL_Paste!$G18412))</f>
        <v/>
      </c>
      <c r="B18415" s="43">
        <f>IF(GL_Paste!$B18412="","",DATE(YEAR(GL_Paste!$E18412),MONTH(GL_Paste!$E18412),1))</f>
        <v/>
      </c>
      <c r="C18415">
        <f>IF(GL_Paste!$B18412="","",IF(TRIM(GL_Paste!$M18412)&lt;&gt;"",TRIM(GL_Paste!$M18412),IFERROR(MID(GL_Paste!$I18412,FIND("[",GL_Paste!$I18412)+1,FIND("]",GL_Paste!$I18412)-FIND("[",GL_Paste!$I18412)-1),"")))</f>
        <v/>
      </c>
      <c r="D18415">
        <f>IF(GL_Paste!$B18412="","",IFERROR(INDEX(DeptName,MATCH($C18415,DeptTag,0)),"UNALLOCATED"))</f>
        <v/>
      </c>
      <c r="E18415">
        <f>IF(GL_Paste!$B18412="","",IFERROR(INDEX(AcctCat,MATCH(GL_Paste!$B18412&amp;"",AcctCode,0)),"UNKNOWN"))</f>
        <v/>
      </c>
      <c r="F18415">
        <f>IF(GL_Paste!$B18412="","",IFERROR(INDEX(AcctSub,MATCH(GL_Paste!$B18412&amp;"",AcctCode,0)),"UNKNOWN"))</f>
        <v/>
      </c>
    </row>
    <row r="18416">
      <c r="A18416" s="40">
        <f>IF(GL_Paste!$B18413="","",N(GL_Paste!$H18413)-N(GL_Paste!$G18413))</f>
        <v/>
      </c>
      <c r="B18416" s="43">
        <f>IF(GL_Paste!$B18413="","",DATE(YEAR(GL_Paste!$E18413),MONTH(GL_Paste!$E18413),1))</f>
        <v/>
      </c>
      <c r="C18416">
        <f>IF(GL_Paste!$B18413="","",IF(TRIM(GL_Paste!$M18413)&lt;&gt;"",TRIM(GL_Paste!$M18413),IFERROR(MID(GL_Paste!$I18413,FIND("[",GL_Paste!$I18413)+1,FIND("]",GL_Paste!$I18413)-FIND("[",GL_Paste!$I18413)-1),"")))</f>
        <v/>
      </c>
      <c r="D18416">
        <f>IF(GL_Paste!$B18413="","",IFERROR(INDEX(DeptName,MATCH($C18416,DeptTag,0)),"UNALLOCATED"))</f>
        <v/>
      </c>
      <c r="E18416">
        <f>IF(GL_Paste!$B18413="","",IFERROR(INDEX(AcctCat,MATCH(GL_Paste!$B18413&amp;"",AcctCode,0)),"UNKNOWN"))</f>
        <v/>
      </c>
      <c r="F18416">
        <f>IF(GL_Paste!$B18413="","",IFERROR(INDEX(AcctSub,MATCH(GL_Paste!$B18413&amp;"",AcctCode,0)),"UNKNOWN"))</f>
        <v/>
      </c>
    </row>
    <row r="18417">
      <c r="A18417" s="40">
        <f>IF(GL_Paste!$B18414="","",N(GL_Paste!$H18414)-N(GL_Paste!$G18414))</f>
        <v/>
      </c>
      <c r="B18417" s="43">
        <f>IF(GL_Paste!$B18414="","",DATE(YEAR(GL_Paste!$E18414),MONTH(GL_Paste!$E18414),1))</f>
        <v/>
      </c>
      <c r="C18417">
        <f>IF(GL_Paste!$B18414="","",IF(TRIM(GL_Paste!$M18414)&lt;&gt;"",TRIM(GL_Paste!$M18414),IFERROR(MID(GL_Paste!$I18414,FIND("[",GL_Paste!$I18414)+1,FIND("]",GL_Paste!$I18414)-FIND("[",GL_Paste!$I18414)-1),"")))</f>
        <v/>
      </c>
      <c r="D18417">
        <f>IF(GL_Paste!$B18414="","",IFERROR(INDEX(DeptName,MATCH($C18417,DeptTag,0)),"UNALLOCATED"))</f>
        <v/>
      </c>
      <c r="E18417">
        <f>IF(GL_Paste!$B18414="","",IFERROR(INDEX(AcctCat,MATCH(GL_Paste!$B18414&amp;"",AcctCode,0)),"UNKNOWN"))</f>
        <v/>
      </c>
      <c r="F18417">
        <f>IF(GL_Paste!$B18414="","",IFERROR(INDEX(AcctSub,MATCH(GL_Paste!$B18414&amp;"",AcctCode,0)),"UNKNOWN"))</f>
        <v/>
      </c>
    </row>
    <row r="18418">
      <c r="A18418" s="40">
        <f>IF(GL_Paste!$B18415="","",N(GL_Paste!$H18415)-N(GL_Paste!$G18415))</f>
        <v/>
      </c>
      <c r="B18418" s="43">
        <f>IF(GL_Paste!$B18415="","",DATE(YEAR(GL_Paste!$E18415),MONTH(GL_Paste!$E18415),1))</f>
        <v/>
      </c>
      <c r="C18418">
        <f>IF(GL_Paste!$B18415="","",IF(TRIM(GL_Paste!$M18415)&lt;&gt;"",TRIM(GL_Paste!$M18415),IFERROR(MID(GL_Paste!$I18415,FIND("[",GL_Paste!$I18415)+1,FIND("]",GL_Paste!$I18415)-FIND("[",GL_Paste!$I18415)-1),"")))</f>
        <v/>
      </c>
      <c r="D18418">
        <f>IF(GL_Paste!$B18415="","",IFERROR(INDEX(DeptName,MATCH($C18418,DeptTag,0)),"UNALLOCATED"))</f>
        <v/>
      </c>
      <c r="E18418">
        <f>IF(GL_Paste!$B18415="","",IFERROR(INDEX(AcctCat,MATCH(GL_Paste!$B18415&amp;"",AcctCode,0)),"UNKNOWN"))</f>
        <v/>
      </c>
      <c r="F18418">
        <f>IF(GL_Paste!$B18415="","",IFERROR(INDEX(AcctSub,MATCH(GL_Paste!$B18415&amp;"",AcctCode,0)),"UNKNOWN"))</f>
        <v/>
      </c>
    </row>
    <row r="18419">
      <c r="A18419" s="40">
        <f>IF(GL_Paste!$B18416="","",N(GL_Paste!$H18416)-N(GL_Paste!$G18416))</f>
        <v/>
      </c>
      <c r="B18419" s="43">
        <f>IF(GL_Paste!$B18416="","",DATE(YEAR(GL_Paste!$E18416),MONTH(GL_Paste!$E18416),1))</f>
        <v/>
      </c>
      <c r="C18419">
        <f>IF(GL_Paste!$B18416="","",IF(TRIM(GL_Paste!$M18416)&lt;&gt;"",TRIM(GL_Paste!$M18416),IFERROR(MID(GL_Paste!$I18416,FIND("[",GL_Paste!$I18416)+1,FIND("]",GL_Paste!$I18416)-FIND("[",GL_Paste!$I18416)-1),"")))</f>
        <v/>
      </c>
      <c r="D18419">
        <f>IF(GL_Paste!$B18416="","",IFERROR(INDEX(DeptName,MATCH($C18419,DeptTag,0)),"UNALLOCATED"))</f>
        <v/>
      </c>
      <c r="E18419">
        <f>IF(GL_Paste!$B18416="","",IFERROR(INDEX(AcctCat,MATCH(GL_Paste!$B18416&amp;"",AcctCode,0)),"UNKNOWN"))</f>
        <v/>
      </c>
      <c r="F18419">
        <f>IF(GL_Paste!$B18416="","",IFERROR(INDEX(AcctSub,MATCH(GL_Paste!$B18416&amp;"",AcctCode,0)),"UNKNOWN"))</f>
        <v/>
      </c>
    </row>
    <row r="18420">
      <c r="A18420" s="40">
        <f>IF(GL_Paste!$B18417="","",N(GL_Paste!$H18417)-N(GL_Paste!$G18417))</f>
        <v/>
      </c>
      <c r="B18420" s="43">
        <f>IF(GL_Paste!$B18417="","",DATE(YEAR(GL_Paste!$E18417),MONTH(GL_Paste!$E18417),1))</f>
        <v/>
      </c>
      <c r="C18420">
        <f>IF(GL_Paste!$B18417="","",IF(TRIM(GL_Paste!$M18417)&lt;&gt;"",TRIM(GL_Paste!$M18417),IFERROR(MID(GL_Paste!$I18417,FIND("[",GL_Paste!$I18417)+1,FIND("]",GL_Paste!$I18417)-FIND("[",GL_Paste!$I18417)-1),"")))</f>
        <v/>
      </c>
      <c r="D18420">
        <f>IF(GL_Paste!$B18417="","",IFERROR(INDEX(DeptName,MATCH($C18420,DeptTag,0)),"UNALLOCATED"))</f>
        <v/>
      </c>
      <c r="E18420">
        <f>IF(GL_Paste!$B18417="","",IFERROR(INDEX(AcctCat,MATCH(GL_Paste!$B18417&amp;"",AcctCode,0)),"UNKNOWN"))</f>
        <v/>
      </c>
      <c r="F18420">
        <f>IF(GL_Paste!$B18417="","",IFERROR(INDEX(AcctSub,MATCH(GL_Paste!$B18417&amp;"",AcctCode,0)),"UNKNOWN"))</f>
        <v/>
      </c>
    </row>
    <row r="18421">
      <c r="A18421" s="40">
        <f>IF(GL_Paste!$B18418="","",N(GL_Paste!$H18418)-N(GL_Paste!$G18418))</f>
        <v/>
      </c>
      <c r="B18421" s="43">
        <f>IF(GL_Paste!$B18418="","",DATE(YEAR(GL_Paste!$E18418),MONTH(GL_Paste!$E18418),1))</f>
        <v/>
      </c>
      <c r="C18421">
        <f>IF(GL_Paste!$B18418="","",IF(TRIM(GL_Paste!$M18418)&lt;&gt;"",TRIM(GL_Paste!$M18418),IFERROR(MID(GL_Paste!$I18418,FIND("[",GL_Paste!$I18418)+1,FIND("]",GL_Paste!$I18418)-FIND("[",GL_Paste!$I18418)-1),"")))</f>
        <v/>
      </c>
      <c r="D18421">
        <f>IF(GL_Paste!$B18418="","",IFERROR(INDEX(DeptName,MATCH($C18421,DeptTag,0)),"UNALLOCATED"))</f>
        <v/>
      </c>
      <c r="E18421">
        <f>IF(GL_Paste!$B18418="","",IFERROR(INDEX(AcctCat,MATCH(GL_Paste!$B18418&amp;"",AcctCode,0)),"UNKNOWN"))</f>
        <v/>
      </c>
      <c r="F18421">
        <f>IF(GL_Paste!$B18418="","",IFERROR(INDEX(AcctSub,MATCH(GL_Paste!$B18418&amp;"",AcctCode,0)),"UNKNOWN"))</f>
        <v/>
      </c>
    </row>
    <row r="18422">
      <c r="A18422" s="40">
        <f>IF(GL_Paste!$B18419="","",N(GL_Paste!$H18419)-N(GL_Paste!$G18419))</f>
        <v/>
      </c>
      <c r="B18422" s="43">
        <f>IF(GL_Paste!$B18419="","",DATE(YEAR(GL_Paste!$E18419),MONTH(GL_Paste!$E18419),1))</f>
        <v/>
      </c>
      <c r="C18422">
        <f>IF(GL_Paste!$B18419="","",IF(TRIM(GL_Paste!$M18419)&lt;&gt;"",TRIM(GL_Paste!$M18419),IFERROR(MID(GL_Paste!$I18419,FIND("[",GL_Paste!$I18419)+1,FIND("]",GL_Paste!$I18419)-FIND("[",GL_Paste!$I18419)-1),"")))</f>
        <v/>
      </c>
      <c r="D18422">
        <f>IF(GL_Paste!$B18419="","",IFERROR(INDEX(DeptName,MATCH($C18422,DeptTag,0)),"UNALLOCATED"))</f>
        <v/>
      </c>
      <c r="E18422">
        <f>IF(GL_Paste!$B18419="","",IFERROR(INDEX(AcctCat,MATCH(GL_Paste!$B18419&amp;"",AcctCode,0)),"UNKNOWN"))</f>
        <v/>
      </c>
      <c r="F18422">
        <f>IF(GL_Paste!$B18419="","",IFERROR(INDEX(AcctSub,MATCH(GL_Paste!$B18419&amp;"",AcctCode,0)),"UNKNOWN"))</f>
        <v/>
      </c>
    </row>
    <row r="18423">
      <c r="A18423" s="40">
        <f>IF(GL_Paste!$B18420="","",N(GL_Paste!$H18420)-N(GL_Paste!$G18420))</f>
        <v/>
      </c>
      <c r="B18423" s="43">
        <f>IF(GL_Paste!$B18420="","",DATE(YEAR(GL_Paste!$E18420),MONTH(GL_Paste!$E18420),1))</f>
        <v/>
      </c>
      <c r="C18423">
        <f>IF(GL_Paste!$B18420="","",IF(TRIM(GL_Paste!$M18420)&lt;&gt;"",TRIM(GL_Paste!$M18420),IFERROR(MID(GL_Paste!$I18420,FIND("[",GL_Paste!$I18420)+1,FIND("]",GL_Paste!$I18420)-FIND("[",GL_Paste!$I18420)-1),"")))</f>
        <v/>
      </c>
      <c r="D18423">
        <f>IF(GL_Paste!$B18420="","",IFERROR(INDEX(DeptName,MATCH($C18423,DeptTag,0)),"UNALLOCATED"))</f>
        <v/>
      </c>
      <c r="E18423">
        <f>IF(GL_Paste!$B18420="","",IFERROR(INDEX(AcctCat,MATCH(GL_Paste!$B18420&amp;"",AcctCode,0)),"UNKNOWN"))</f>
        <v/>
      </c>
      <c r="F18423">
        <f>IF(GL_Paste!$B18420="","",IFERROR(INDEX(AcctSub,MATCH(GL_Paste!$B18420&amp;"",AcctCode,0)),"UNKNOWN"))</f>
        <v/>
      </c>
    </row>
    <row r="18424">
      <c r="A18424" s="40">
        <f>IF(GL_Paste!$B18421="","",N(GL_Paste!$H18421)-N(GL_Paste!$G18421))</f>
        <v/>
      </c>
      <c r="B18424" s="43">
        <f>IF(GL_Paste!$B18421="","",DATE(YEAR(GL_Paste!$E18421),MONTH(GL_Paste!$E18421),1))</f>
        <v/>
      </c>
      <c r="C18424">
        <f>IF(GL_Paste!$B18421="","",IF(TRIM(GL_Paste!$M18421)&lt;&gt;"",TRIM(GL_Paste!$M18421),IFERROR(MID(GL_Paste!$I18421,FIND("[",GL_Paste!$I18421)+1,FIND("]",GL_Paste!$I18421)-FIND("[",GL_Paste!$I18421)-1),"")))</f>
        <v/>
      </c>
      <c r="D18424">
        <f>IF(GL_Paste!$B18421="","",IFERROR(INDEX(DeptName,MATCH($C18424,DeptTag,0)),"UNALLOCATED"))</f>
        <v/>
      </c>
      <c r="E18424">
        <f>IF(GL_Paste!$B18421="","",IFERROR(INDEX(AcctCat,MATCH(GL_Paste!$B18421&amp;"",AcctCode,0)),"UNKNOWN"))</f>
        <v/>
      </c>
      <c r="F18424">
        <f>IF(GL_Paste!$B18421="","",IFERROR(INDEX(AcctSub,MATCH(GL_Paste!$B18421&amp;"",AcctCode,0)),"UNKNOWN"))</f>
        <v/>
      </c>
    </row>
    <row r="18425">
      <c r="A18425" s="40">
        <f>IF(GL_Paste!$B18422="","",N(GL_Paste!$H18422)-N(GL_Paste!$G18422))</f>
        <v/>
      </c>
      <c r="B18425" s="43">
        <f>IF(GL_Paste!$B18422="","",DATE(YEAR(GL_Paste!$E18422),MONTH(GL_Paste!$E18422),1))</f>
        <v/>
      </c>
      <c r="C18425">
        <f>IF(GL_Paste!$B18422="","",IF(TRIM(GL_Paste!$M18422)&lt;&gt;"",TRIM(GL_Paste!$M18422),IFERROR(MID(GL_Paste!$I18422,FIND("[",GL_Paste!$I18422)+1,FIND("]",GL_Paste!$I18422)-FIND("[",GL_Paste!$I18422)-1),"")))</f>
        <v/>
      </c>
      <c r="D18425">
        <f>IF(GL_Paste!$B18422="","",IFERROR(INDEX(DeptName,MATCH($C18425,DeptTag,0)),"UNALLOCATED"))</f>
        <v/>
      </c>
      <c r="E18425">
        <f>IF(GL_Paste!$B18422="","",IFERROR(INDEX(AcctCat,MATCH(GL_Paste!$B18422&amp;"",AcctCode,0)),"UNKNOWN"))</f>
        <v/>
      </c>
      <c r="F18425">
        <f>IF(GL_Paste!$B18422="","",IFERROR(INDEX(AcctSub,MATCH(GL_Paste!$B18422&amp;"",AcctCode,0)),"UNKNOWN"))</f>
        <v/>
      </c>
    </row>
    <row r="18426">
      <c r="A18426" s="40">
        <f>IF(GL_Paste!$B18423="","",N(GL_Paste!$H18423)-N(GL_Paste!$G18423))</f>
        <v/>
      </c>
      <c r="B18426" s="43">
        <f>IF(GL_Paste!$B18423="","",DATE(YEAR(GL_Paste!$E18423),MONTH(GL_Paste!$E18423),1))</f>
        <v/>
      </c>
      <c r="C18426">
        <f>IF(GL_Paste!$B18423="","",IF(TRIM(GL_Paste!$M18423)&lt;&gt;"",TRIM(GL_Paste!$M18423),IFERROR(MID(GL_Paste!$I18423,FIND("[",GL_Paste!$I18423)+1,FIND("]",GL_Paste!$I18423)-FIND("[",GL_Paste!$I18423)-1),"")))</f>
        <v/>
      </c>
      <c r="D18426">
        <f>IF(GL_Paste!$B18423="","",IFERROR(INDEX(DeptName,MATCH($C18426,DeptTag,0)),"UNALLOCATED"))</f>
        <v/>
      </c>
      <c r="E18426">
        <f>IF(GL_Paste!$B18423="","",IFERROR(INDEX(AcctCat,MATCH(GL_Paste!$B18423&amp;"",AcctCode,0)),"UNKNOWN"))</f>
        <v/>
      </c>
      <c r="F18426">
        <f>IF(GL_Paste!$B18423="","",IFERROR(INDEX(AcctSub,MATCH(GL_Paste!$B18423&amp;"",AcctCode,0)),"UNKNOWN"))</f>
        <v/>
      </c>
    </row>
    <row r="18427">
      <c r="A18427" s="40">
        <f>IF(GL_Paste!$B18424="","",N(GL_Paste!$H18424)-N(GL_Paste!$G18424))</f>
        <v/>
      </c>
      <c r="B18427" s="43">
        <f>IF(GL_Paste!$B18424="","",DATE(YEAR(GL_Paste!$E18424),MONTH(GL_Paste!$E18424),1))</f>
        <v/>
      </c>
      <c r="C18427">
        <f>IF(GL_Paste!$B18424="","",IF(TRIM(GL_Paste!$M18424)&lt;&gt;"",TRIM(GL_Paste!$M18424),IFERROR(MID(GL_Paste!$I18424,FIND("[",GL_Paste!$I18424)+1,FIND("]",GL_Paste!$I18424)-FIND("[",GL_Paste!$I18424)-1),"")))</f>
        <v/>
      </c>
      <c r="D18427">
        <f>IF(GL_Paste!$B18424="","",IFERROR(INDEX(DeptName,MATCH($C18427,DeptTag,0)),"UNALLOCATED"))</f>
        <v/>
      </c>
      <c r="E18427">
        <f>IF(GL_Paste!$B18424="","",IFERROR(INDEX(AcctCat,MATCH(GL_Paste!$B18424&amp;"",AcctCode,0)),"UNKNOWN"))</f>
        <v/>
      </c>
      <c r="F18427">
        <f>IF(GL_Paste!$B18424="","",IFERROR(INDEX(AcctSub,MATCH(GL_Paste!$B18424&amp;"",AcctCode,0)),"UNKNOWN"))</f>
        <v/>
      </c>
    </row>
    <row r="18428">
      <c r="A18428" s="40">
        <f>IF(GL_Paste!$B18425="","",N(GL_Paste!$H18425)-N(GL_Paste!$G18425))</f>
        <v/>
      </c>
      <c r="B18428" s="43">
        <f>IF(GL_Paste!$B18425="","",DATE(YEAR(GL_Paste!$E18425),MONTH(GL_Paste!$E18425),1))</f>
        <v/>
      </c>
      <c r="C18428">
        <f>IF(GL_Paste!$B18425="","",IF(TRIM(GL_Paste!$M18425)&lt;&gt;"",TRIM(GL_Paste!$M18425),IFERROR(MID(GL_Paste!$I18425,FIND("[",GL_Paste!$I18425)+1,FIND("]",GL_Paste!$I18425)-FIND("[",GL_Paste!$I18425)-1),"")))</f>
        <v/>
      </c>
      <c r="D18428">
        <f>IF(GL_Paste!$B18425="","",IFERROR(INDEX(DeptName,MATCH($C18428,DeptTag,0)),"UNALLOCATED"))</f>
        <v/>
      </c>
      <c r="E18428">
        <f>IF(GL_Paste!$B18425="","",IFERROR(INDEX(AcctCat,MATCH(GL_Paste!$B18425&amp;"",AcctCode,0)),"UNKNOWN"))</f>
        <v/>
      </c>
      <c r="F18428">
        <f>IF(GL_Paste!$B18425="","",IFERROR(INDEX(AcctSub,MATCH(GL_Paste!$B18425&amp;"",AcctCode,0)),"UNKNOWN"))</f>
        <v/>
      </c>
    </row>
    <row r="18429">
      <c r="A18429" s="40">
        <f>IF(GL_Paste!$B18426="","",N(GL_Paste!$H18426)-N(GL_Paste!$G18426))</f>
        <v/>
      </c>
      <c r="B18429" s="43">
        <f>IF(GL_Paste!$B18426="","",DATE(YEAR(GL_Paste!$E18426),MONTH(GL_Paste!$E18426),1))</f>
        <v/>
      </c>
      <c r="C18429">
        <f>IF(GL_Paste!$B18426="","",IF(TRIM(GL_Paste!$M18426)&lt;&gt;"",TRIM(GL_Paste!$M18426),IFERROR(MID(GL_Paste!$I18426,FIND("[",GL_Paste!$I18426)+1,FIND("]",GL_Paste!$I18426)-FIND("[",GL_Paste!$I18426)-1),"")))</f>
        <v/>
      </c>
      <c r="D18429">
        <f>IF(GL_Paste!$B18426="","",IFERROR(INDEX(DeptName,MATCH($C18429,DeptTag,0)),"UNALLOCATED"))</f>
        <v/>
      </c>
      <c r="E18429">
        <f>IF(GL_Paste!$B18426="","",IFERROR(INDEX(AcctCat,MATCH(GL_Paste!$B18426&amp;"",AcctCode,0)),"UNKNOWN"))</f>
        <v/>
      </c>
      <c r="F18429">
        <f>IF(GL_Paste!$B18426="","",IFERROR(INDEX(AcctSub,MATCH(GL_Paste!$B18426&amp;"",AcctCode,0)),"UNKNOWN"))</f>
        <v/>
      </c>
    </row>
    <row r="18430">
      <c r="A18430" s="40">
        <f>IF(GL_Paste!$B18427="","",N(GL_Paste!$H18427)-N(GL_Paste!$G18427))</f>
        <v/>
      </c>
      <c r="B18430" s="43">
        <f>IF(GL_Paste!$B18427="","",DATE(YEAR(GL_Paste!$E18427),MONTH(GL_Paste!$E18427),1))</f>
        <v/>
      </c>
      <c r="C18430">
        <f>IF(GL_Paste!$B18427="","",IF(TRIM(GL_Paste!$M18427)&lt;&gt;"",TRIM(GL_Paste!$M18427),IFERROR(MID(GL_Paste!$I18427,FIND("[",GL_Paste!$I18427)+1,FIND("]",GL_Paste!$I18427)-FIND("[",GL_Paste!$I18427)-1),"")))</f>
        <v/>
      </c>
      <c r="D18430">
        <f>IF(GL_Paste!$B18427="","",IFERROR(INDEX(DeptName,MATCH($C18430,DeptTag,0)),"UNALLOCATED"))</f>
        <v/>
      </c>
      <c r="E18430">
        <f>IF(GL_Paste!$B18427="","",IFERROR(INDEX(AcctCat,MATCH(GL_Paste!$B18427&amp;"",AcctCode,0)),"UNKNOWN"))</f>
        <v/>
      </c>
      <c r="F18430">
        <f>IF(GL_Paste!$B18427="","",IFERROR(INDEX(AcctSub,MATCH(GL_Paste!$B18427&amp;"",AcctCode,0)),"UNKNOWN"))</f>
        <v/>
      </c>
    </row>
    <row r="18431">
      <c r="A18431" s="40">
        <f>IF(GL_Paste!$B18428="","",N(GL_Paste!$H18428)-N(GL_Paste!$G18428))</f>
        <v/>
      </c>
      <c r="B18431" s="43">
        <f>IF(GL_Paste!$B18428="","",DATE(YEAR(GL_Paste!$E18428),MONTH(GL_Paste!$E18428),1))</f>
        <v/>
      </c>
      <c r="C18431">
        <f>IF(GL_Paste!$B18428="","",IF(TRIM(GL_Paste!$M18428)&lt;&gt;"",TRIM(GL_Paste!$M18428),IFERROR(MID(GL_Paste!$I18428,FIND("[",GL_Paste!$I18428)+1,FIND("]",GL_Paste!$I18428)-FIND("[",GL_Paste!$I18428)-1),"")))</f>
        <v/>
      </c>
      <c r="D18431">
        <f>IF(GL_Paste!$B18428="","",IFERROR(INDEX(DeptName,MATCH($C18431,DeptTag,0)),"UNALLOCATED"))</f>
        <v/>
      </c>
      <c r="E18431">
        <f>IF(GL_Paste!$B18428="","",IFERROR(INDEX(AcctCat,MATCH(GL_Paste!$B18428&amp;"",AcctCode,0)),"UNKNOWN"))</f>
        <v/>
      </c>
      <c r="F18431">
        <f>IF(GL_Paste!$B18428="","",IFERROR(INDEX(AcctSub,MATCH(GL_Paste!$B18428&amp;"",AcctCode,0)),"UNKNOWN"))</f>
        <v/>
      </c>
    </row>
    <row r="18432">
      <c r="A18432" s="40">
        <f>IF(GL_Paste!$B18429="","",N(GL_Paste!$H18429)-N(GL_Paste!$G18429))</f>
        <v/>
      </c>
      <c r="B18432" s="43">
        <f>IF(GL_Paste!$B18429="","",DATE(YEAR(GL_Paste!$E18429),MONTH(GL_Paste!$E18429),1))</f>
        <v/>
      </c>
      <c r="C18432">
        <f>IF(GL_Paste!$B18429="","",IF(TRIM(GL_Paste!$M18429)&lt;&gt;"",TRIM(GL_Paste!$M18429),IFERROR(MID(GL_Paste!$I18429,FIND("[",GL_Paste!$I18429)+1,FIND("]",GL_Paste!$I18429)-FIND("[",GL_Paste!$I18429)-1),"")))</f>
        <v/>
      </c>
      <c r="D18432">
        <f>IF(GL_Paste!$B18429="","",IFERROR(INDEX(DeptName,MATCH($C18432,DeptTag,0)),"UNALLOCATED"))</f>
        <v/>
      </c>
      <c r="E18432">
        <f>IF(GL_Paste!$B18429="","",IFERROR(INDEX(AcctCat,MATCH(GL_Paste!$B18429&amp;"",AcctCode,0)),"UNKNOWN"))</f>
        <v/>
      </c>
      <c r="F18432">
        <f>IF(GL_Paste!$B18429="","",IFERROR(INDEX(AcctSub,MATCH(GL_Paste!$B18429&amp;"",AcctCode,0)),"UNKNOWN"))</f>
        <v/>
      </c>
    </row>
    <row r="18433">
      <c r="A18433" s="40">
        <f>IF(GL_Paste!$B18430="","",N(GL_Paste!$H18430)-N(GL_Paste!$G18430))</f>
        <v/>
      </c>
      <c r="B18433" s="43">
        <f>IF(GL_Paste!$B18430="","",DATE(YEAR(GL_Paste!$E18430),MONTH(GL_Paste!$E18430),1))</f>
        <v/>
      </c>
      <c r="C18433">
        <f>IF(GL_Paste!$B18430="","",IF(TRIM(GL_Paste!$M18430)&lt;&gt;"",TRIM(GL_Paste!$M18430),IFERROR(MID(GL_Paste!$I18430,FIND("[",GL_Paste!$I18430)+1,FIND("]",GL_Paste!$I18430)-FIND("[",GL_Paste!$I18430)-1),"")))</f>
        <v/>
      </c>
      <c r="D18433">
        <f>IF(GL_Paste!$B18430="","",IFERROR(INDEX(DeptName,MATCH($C18433,DeptTag,0)),"UNALLOCATED"))</f>
        <v/>
      </c>
      <c r="E18433">
        <f>IF(GL_Paste!$B18430="","",IFERROR(INDEX(AcctCat,MATCH(GL_Paste!$B18430&amp;"",AcctCode,0)),"UNKNOWN"))</f>
        <v/>
      </c>
      <c r="F18433">
        <f>IF(GL_Paste!$B18430="","",IFERROR(INDEX(AcctSub,MATCH(GL_Paste!$B18430&amp;"",AcctCode,0)),"UNKNOWN"))</f>
        <v/>
      </c>
    </row>
    <row r="18434">
      <c r="A18434" s="40">
        <f>IF(GL_Paste!$B18431="","",N(GL_Paste!$H18431)-N(GL_Paste!$G18431))</f>
        <v/>
      </c>
      <c r="B18434" s="43">
        <f>IF(GL_Paste!$B18431="","",DATE(YEAR(GL_Paste!$E18431),MONTH(GL_Paste!$E18431),1))</f>
        <v/>
      </c>
      <c r="C18434">
        <f>IF(GL_Paste!$B18431="","",IF(TRIM(GL_Paste!$M18431)&lt;&gt;"",TRIM(GL_Paste!$M18431),IFERROR(MID(GL_Paste!$I18431,FIND("[",GL_Paste!$I18431)+1,FIND("]",GL_Paste!$I18431)-FIND("[",GL_Paste!$I18431)-1),"")))</f>
        <v/>
      </c>
      <c r="D18434">
        <f>IF(GL_Paste!$B18431="","",IFERROR(INDEX(DeptName,MATCH($C18434,DeptTag,0)),"UNALLOCATED"))</f>
        <v/>
      </c>
      <c r="E18434">
        <f>IF(GL_Paste!$B18431="","",IFERROR(INDEX(AcctCat,MATCH(GL_Paste!$B18431&amp;"",AcctCode,0)),"UNKNOWN"))</f>
        <v/>
      </c>
      <c r="F18434">
        <f>IF(GL_Paste!$B18431="","",IFERROR(INDEX(AcctSub,MATCH(GL_Paste!$B18431&amp;"",AcctCode,0)),"UNKNOWN"))</f>
        <v/>
      </c>
    </row>
    <row r="18435">
      <c r="A18435" s="40">
        <f>IF(GL_Paste!$B18432="","",N(GL_Paste!$H18432)-N(GL_Paste!$G18432))</f>
        <v/>
      </c>
      <c r="B18435" s="43">
        <f>IF(GL_Paste!$B18432="","",DATE(YEAR(GL_Paste!$E18432),MONTH(GL_Paste!$E18432),1))</f>
        <v/>
      </c>
      <c r="C18435">
        <f>IF(GL_Paste!$B18432="","",IF(TRIM(GL_Paste!$M18432)&lt;&gt;"",TRIM(GL_Paste!$M18432),IFERROR(MID(GL_Paste!$I18432,FIND("[",GL_Paste!$I18432)+1,FIND("]",GL_Paste!$I18432)-FIND("[",GL_Paste!$I18432)-1),"")))</f>
        <v/>
      </c>
      <c r="D18435">
        <f>IF(GL_Paste!$B18432="","",IFERROR(INDEX(DeptName,MATCH($C18435,DeptTag,0)),"UNALLOCATED"))</f>
        <v/>
      </c>
      <c r="E18435">
        <f>IF(GL_Paste!$B18432="","",IFERROR(INDEX(AcctCat,MATCH(GL_Paste!$B18432&amp;"",AcctCode,0)),"UNKNOWN"))</f>
        <v/>
      </c>
      <c r="F18435">
        <f>IF(GL_Paste!$B18432="","",IFERROR(INDEX(AcctSub,MATCH(GL_Paste!$B18432&amp;"",AcctCode,0)),"UNKNOWN"))</f>
        <v/>
      </c>
    </row>
    <row r="18436">
      <c r="A18436" s="40">
        <f>IF(GL_Paste!$B18433="","",N(GL_Paste!$H18433)-N(GL_Paste!$G18433))</f>
        <v/>
      </c>
      <c r="B18436" s="43">
        <f>IF(GL_Paste!$B18433="","",DATE(YEAR(GL_Paste!$E18433),MONTH(GL_Paste!$E18433),1))</f>
        <v/>
      </c>
      <c r="C18436">
        <f>IF(GL_Paste!$B18433="","",IF(TRIM(GL_Paste!$M18433)&lt;&gt;"",TRIM(GL_Paste!$M18433),IFERROR(MID(GL_Paste!$I18433,FIND("[",GL_Paste!$I18433)+1,FIND("]",GL_Paste!$I18433)-FIND("[",GL_Paste!$I18433)-1),"")))</f>
        <v/>
      </c>
      <c r="D18436">
        <f>IF(GL_Paste!$B18433="","",IFERROR(INDEX(DeptName,MATCH($C18436,DeptTag,0)),"UNALLOCATED"))</f>
        <v/>
      </c>
      <c r="E18436">
        <f>IF(GL_Paste!$B18433="","",IFERROR(INDEX(AcctCat,MATCH(GL_Paste!$B18433&amp;"",AcctCode,0)),"UNKNOWN"))</f>
        <v/>
      </c>
      <c r="F18436">
        <f>IF(GL_Paste!$B18433="","",IFERROR(INDEX(AcctSub,MATCH(GL_Paste!$B18433&amp;"",AcctCode,0)),"UNKNOWN"))</f>
        <v/>
      </c>
    </row>
    <row r="18437">
      <c r="A18437" s="40">
        <f>IF(GL_Paste!$B18434="","",N(GL_Paste!$H18434)-N(GL_Paste!$G18434))</f>
        <v/>
      </c>
      <c r="B18437" s="43">
        <f>IF(GL_Paste!$B18434="","",DATE(YEAR(GL_Paste!$E18434),MONTH(GL_Paste!$E18434),1))</f>
        <v/>
      </c>
      <c r="C18437">
        <f>IF(GL_Paste!$B18434="","",IF(TRIM(GL_Paste!$M18434)&lt;&gt;"",TRIM(GL_Paste!$M18434),IFERROR(MID(GL_Paste!$I18434,FIND("[",GL_Paste!$I18434)+1,FIND("]",GL_Paste!$I18434)-FIND("[",GL_Paste!$I18434)-1),"")))</f>
        <v/>
      </c>
      <c r="D18437">
        <f>IF(GL_Paste!$B18434="","",IFERROR(INDEX(DeptName,MATCH($C18437,DeptTag,0)),"UNALLOCATED"))</f>
        <v/>
      </c>
      <c r="E18437">
        <f>IF(GL_Paste!$B18434="","",IFERROR(INDEX(AcctCat,MATCH(GL_Paste!$B18434&amp;"",AcctCode,0)),"UNKNOWN"))</f>
        <v/>
      </c>
      <c r="F18437">
        <f>IF(GL_Paste!$B18434="","",IFERROR(INDEX(AcctSub,MATCH(GL_Paste!$B18434&amp;"",AcctCode,0)),"UNKNOWN"))</f>
        <v/>
      </c>
    </row>
    <row r="18438">
      <c r="A18438" s="40">
        <f>IF(GL_Paste!$B18435="","",N(GL_Paste!$H18435)-N(GL_Paste!$G18435))</f>
        <v/>
      </c>
      <c r="B18438" s="43">
        <f>IF(GL_Paste!$B18435="","",DATE(YEAR(GL_Paste!$E18435),MONTH(GL_Paste!$E18435),1))</f>
        <v/>
      </c>
      <c r="C18438">
        <f>IF(GL_Paste!$B18435="","",IF(TRIM(GL_Paste!$M18435)&lt;&gt;"",TRIM(GL_Paste!$M18435),IFERROR(MID(GL_Paste!$I18435,FIND("[",GL_Paste!$I18435)+1,FIND("]",GL_Paste!$I18435)-FIND("[",GL_Paste!$I18435)-1),"")))</f>
        <v/>
      </c>
      <c r="D18438">
        <f>IF(GL_Paste!$B18435="","",IFERROR(INDEX(DeptName,MATCH($C18438,DeptTag,0)),"UNALLOCATED"))</f>
        <v/>
      </c>
      <c r="E18438">
        <f>IF(GL_Paste!$B18435="","",IFERROR(INDEX(AcctCat,MATCH(GL_Paste!$B18435&amp;"",AcctCode,0)),"UNKNOWN"))</f>
        <v/>
      </c>
      <c r="F18438">
        <f>IF(GL_Paste!$B18435="","",IFERROR(INDEX(AcctSub,MATCH(GL_Paste!$B18435&amp;"",AcctCode,0)),"UNKNOWN"))</f>
        <v/>
      </c>
    </row>
    <row r="18439">
      <c r="A18439" s="40">
        <f>IF(GL_Paste!$B18436="","",N(GL_Paste!$H18436)-N(GL_Paste!$G18436))</f>
        <v/>
      </c>
      <c r="B18439" s="43">
        <f>IF(GL_Paste!$B18436="","",DATE(YEAR(GL_Paste!$E18436),MONTH(GL_Paste!$E18436),1))</f>
        <v/>
      </c>
      <c r="C18439">
        <f>IF(GL_Paste!$B18436="","",IF(TRIM(GL_Paste!$M18436)&lt;&gt;"",TRIM(GL_Paste!$M18436),IFERROR(MID(GL_Paste!$I18436,FIND("[",GL_Paste!$I18436)+1,FIND("]",GL_Paste!$I18436)-FIND("[",GL_Paste!$I18436)-1),"")))</f>
        <v/>
      </c>
      <c r="D18439">
        <f>IF(GL_Paste!$B18436="","",IFERROR(INDEX(DeptName,MATCH($C18439,DeptTag,0)),"UNALLOCATED"))</f>
        <v/>
      </c>
      <c r="E18439">
        <f>IF(GL_Paste!$B18436="","",IFERROR(INDEX(AcctCat,MATCH(GL_Paste!$B18436&amp;"",AcctCode,0)),"UNKNOWN"))</f>
        <v/>
      </c>
      <c r="F18439">
        <f>IF(GL_Paste!$B18436="","",IFERROR(INDEX(AcctSub,MATCH(GL_Paste!$B18436&amp;"",AcctCode,0)),"UNKNOWN"))</f>
        <v/>
      </c>
    </row>
    <row r="18440">
      <c r="A18440" s="40">
        <f>IF(GL_Paste!$B18437="","",N(GL_Paste!$H18437)-N(GL_Paste!$G18437))</f>
        <v/>
      </c>
      <c r="B18440" s="43">
        <f>IF(GL_Paste!$B18437="","",DATE(YEAR(GL_Paste!$E18437),MONTH(GL_Paste!$E18437),1))</f>
        <v/>
      </c>
      <c r="C18440">
        <f>IF(GL_Paste!$B18437="","",IF(TRIM(GL_Paste!$M18437)&lt;&gt;"",TRIM(GL_Paste!$M18437),IFERROR(MID(GL_Paste!$I18437,FIND("[",GL_Paste!$I18437)+1,FIND("]",GL_Paste!$I18437)-FIND("[",GL_Paste!$I18437)-1),"")))</f>
        <v/>
      </c>
      <c r="D18440">
        <f>IF(GL_Paste!$B18437="","",IFERROR(INDEX(DeptName,MATCH($C18440,DeptTag,0)),"UNALLOCATED"))</f>
        <v/>
      </c>
      <c r="E18440">
        <f>IF(GL_Paste!$B18437="","",IFERROR(INDEX(AcctCat,MATCH(GL_Paste!$B18437&amp;"",AcctCode,0)),"UNKNOWN"))</f>
        <v/>
      </c>
      <c r="F18440">
        <f>IF(GL_Paste!$B18437="","",IFERROR(INDEX(AcctSub,MATCH(GL_Paste!$B18437&amp;"",AcctCode,0)),"UNKNOWN"))</f>
        <v/>
      </c>
    </row>
    <row r="18441">
      <c r="A18441" s="40">
        <f>IF(GL_Paste!$B18438="","",N(GL_Paste!$H18438)-N(GL_Paste!$G18438))</f>
        <v/>
      </c>
      <c r="B18441" s="43">
        <f>IF(GL_Paste!$B18438="","",DATE(YEAR(GL_Paste!$E18438),MONTH(GL_Paste!$E18438),1))</f>
        <v/>
      </c>
      <c r="C18441">
        <f>IF(GL_Paste!$B18438="","",IF(TRIM(GL_Paste!$M18438)&lt;&gt;"",TRIM(GL_Paste!$M18438),IFERROR(MID(GL_Paste!$I18438,FIND("[",GL_Paste!$I18438)+1,FIND("]",GL_Paste!$I18438)-FIND("[",GL_Paste!$I18438)-1),"")))</f>
        <v/>
      </c>
      <c r="D18441">
        <f>IF(GL_Paste!$B18438="","",IFERROR(INDEX(DeptName,MATCH($C18441,DeptTag,0)),"UNALLOCATED"))</f>
        <v/>
      </c>
      <c r="E18441">
        <f>IF(GL_Paste!$B18438="","",IFERROR(INDEX(AcctCat,MATCH(GL_Paste!$B18438&amp;"",AcctCode,0)),"UNKNOWN"))</f>
        <v/>
      </c>
      <c r="F18441">
        <f>IF(GL_Paste!$B18438="","",IFERROR(INDEX(AcctSub,MATCH(GL_Paste!$B18438&amp;"",AcctCode,0)),"UNKNOWN"))</f>
        <v/>
      </c>
    </row>
    <row r="18442">
      <c r="A18442" s="40">
        <f>IF(GL_Paste!$B18439="","",N(GL_Paste!$H18439)-N(GL_Paste!$G18439))</f>
        <v/>
      </c>
      <c r="B18442" s="43">
        <f>IF(GL_Paste!$B18439="","",DATE(YEAR(GL_Paste!$E18439),MONTH(GL_Paste!$E18439),1))</f>
        <v/>
      </c>
      <c r="C18442">
        <f>IF(GL_Paste!$B18439="","",IF(TRIM(GL_Paste!$M18439)&lt;&gt;"",TRIM(GL_Paste!$M18439),IFERROR(MID(GL_Paste!$I18439,FIND("[",GL_Paste!$I18439)+1,FIND("]",GL_Paste!$I18439)-FIND("[",GL_Paste!$I18439)-1),"")))</f>
        <v/>
      </c>
      <c r="D18442">
        <f>IF(GL_Paste!$B18439="","",IFERROR(INDEX(DeptName,MATCH($C18442,DeptTag,0)),"UNALLOCATED"))</f>
        <v/>
      </c>
      <c r="E18442">
        <f>IF(GL_Paste!$B18439="","",IFERROR(INDEX(AcctCat,MATCH(GL_Paste!$B18439&amp;"",AcctCode,0)),"UNKNOWN"))</f>
        <v/>
      </c>
      <c r="F18442">
        <f>IF(GL_Paste!$B18439="","",IFERROR(INDEX(AcctSub,MATCH(GL_Paste!$B18439&amp;"",AcctCode,0)),"UNKNOWN"))</f>
        <v/>
      </c>
    </row>
    <row r="18443">
      <c r="A18443" s="40">
        <f>IF(GL_Paste!$B18440="","",N(GL_Paste!$H18440)-N(GL_Paste!$G18440))</f>
        <v/>
      </c>
      <c r="B18443" s="43">
        <f>IF(GL_Paste!$B18440="","",DATE(YEAR(GL_Paste!$E18440),MONTH(GL_Paste!$E18440),1))</f>
        <v/>
      </c>
      <c r="C18443">
        <f>IF(GL_Paste!$B18440="","",IF(TRIM(GL_Paste!$M18440)&lt;&gt;"",TRIM(GL_Paste!$M18440),IFERROR(MID(GL_Paste!$I18440,FIND("[",GL_Paste!$I18440)+1,FIND("]",GL_Paste!$I18440)-FIND("[",GL_Paste!$I18440)-1),"")))</f>
        <v/>
      </c>
      <c r="D18443">
        <f>IF(GL_Paste!$B18440="","",IFERROR(INDEX(DeptName,MATCH($C18443,DeptTag,0)),"UNALLOCATED"))</f>
        <v/>
      </c>
      <c r="E18443">
        <f>IF(GL_Paste!$B18440="","",IFERROR(INDEX(AcctCat,MATCH(GL_Paste!$B18440&amp;"",AcctCode,0)),"UNKNOWN"))</f>
        <v/>
      </c>
      <c r="F18443">
        <f>IF(GL_Paste!$B18440="","",IFERROR(INDEX(AcctSub,MATCH(GL_Paste!$B18440&amp;"",AcctCode,0)),"UNKNOWN"))</f>
        <v/>
      </c>
    </row>
    <row r="18444">
      <c r="A18444" s="40">
        <f>IF(GL_Paste!$B18441="","",N(GL_Paste!$H18441)-N(GL_Paste!$G18441))</f>
        <v/>
      </c>
      <c r="B18444" s="43">
        <f>IF(GL_Paste!$B18441="","",DATE(YEAR(GL_Paste!$E18441),MONTH(GL_Paste!$E18441),1))</f>
        <v/>
      </c>
      <c r="C18444">
        <f>IF(GL_Paste!$B18441="","",IF(TRIM(GL_Paste!$M18441)&lt;&gt;"",TRIM(GL_Paste!$M18441),IFERROR(MID(GL_Paste!$I18441,FIND("[",GL_Paste!$I18441)+1,FIND("]",GL_Paste!$I18441)-FIND("[",GL_Paste!$I18441)-1),"")))</f>
        <v/>
      </c>
      <c r="D18444">
        <f>IF(GL_Paste!$B18441="","",IFERROR(INDEX(DeptName,MATCH($C18444,DeptTag,0)),"UNALLOCATED"))</f>
        <v/>
      </c>
      <c r="E18444">
        <f>IF(GL_Paste!$B18441="","",IFERROR(INDEX(AcctCat,MATCH(GL_Paste!$B18441&amp;"",AcctCode,0)),"UNKNOWN"))</f>
        <v/>
      </c>
      <c r="F18444">
        <f>IF(GL_Paste!$B18441="","",IFERROR(INDEX(AcctSub,MATCH(GL_Paste!$B18441&amp;"",AcctCode,0)),"UNKNOWN"))</f>
        <v/>
      </c>
    </row>
    <row r="18445">
      <c r="A18445" s="40">
        <f>IF(GL_Paste!$B18442="","",N(GL_Paste!$H18442)-N(GL_Paste!$G18442))</f>
        <v/>
      </c>
      <c r="B18445" s="43">
        <f>IF(GL_Paste!$B18442="","",DATE(YEAR(GL_Paste!$E18442),MONTH(GL_Paste!$E18442),1))</f>
        <v/>
      </c>
      <c r="C18445">
        <f>IF(GL_Paste!$B18442="","",IF(TRIM(GL_Paste!$M18442)&lt;&gt;"",TRIM(GL_Paste!$M18442),IFERROR(MID(GL_Paste!$I18442,FIND("[",GL_Paste!$I18442)+1,FIND("]",GL_Paste!$I18442)-FIND("[",GL_Paste!$I18442)-1),"")))</f>
        <v/>
      </c>
      <c r="D18445">
        <f>IF(GL_Paste!$B18442="","",IFERROR(INDEX(DeptName,MATCH($C18445,DeptTag,0)),"UNALLOCATED"))</f>
        <v/>
      </c>
      <c r="E18445">
        <f>IF(GL_Paste!$B18442="","",IFERROR(INDEX(AcctCat,MATCH(GL_Paste!$B18442&amp;"",AcctCode,0)),"UNKNOWN"))</f>
        <v/>
      </c>
      <c r="F18445">
        <f>IF(GL_Paste!$B18442="","",IFERROR(INDEX(AcctSub,MATCH(GL_Paste!$B18442&amp;"",AcctCode,0)),"UNKNOWN"))</f>
        <v/>
      </c>
    </row>
    <row r="18446">
      <c r="A18446" s="40">
        <f>IF(GL_Paste!$B18443="","",N(GL_Paste!$H18443)-N(GL_Paste!$G18443))</f>
        <v/>
      </c>
      <c r="B18446" s="43">
        <f>IF(GL_Paste!$B18443="","",DATE(YEAR(GL_Paste!$E18443),MONTH(GL_Paste!$E18443),1))</f>
        <v/>
      </c>
      <c r="C18446">
        <f>IF(GL_Paste!$B18443="","",IF(TRIM(GL_Paste!$M18443)&lt;&gt;"",TRIM(GL_Paste!$M18443),IFERROR(MID(GL_Paste!$I18443,FIND("[",GL_Paste!$I18443)+1,FIND("]",GL_Paste!$I18443)-FIND("[",GL_Paste!$I18443)-1),"")))</f>
        <v/>
      </c>
      <c r="D18446">
        <f>IF(GL_Paste!$B18443="","",IFERROR(INDEX(DeptName,MATCH($C18446,DeptTag,0)),"UNALLOCATED"))</f>
        <v/>
      </c>
      <c r="E18446">
        <f>IF(GL_Paste!$B18443="","",IFERROR(INDEX(AcctCat,MATCH(GL_Paste!$B18443&amp;"",AcctCode,0)),"UNKNOWN"))</f>
        <v/>
      </c>
      <c r="F18446">
        <f>IF(GL_Paste!$B18443="","",IFERROR(INDEX(AcctSub,MATCH(GL_Paste!$B18443&amp;"",AcctCode,0)),"UNKNOWN"))</f>
        <v/>
      </c>
    </row>
    <row r="18447">
      <c r="A18447" s="40">
        <f>IF(GL_Paste!$B18444="","",N(GL_Paste!$H18444)-N(GL_Paste!$G18444))</f>
        <v/>
      </c>
      <c r="B18447" s="43">
        <f>IF(GL_Paste!$B18444="","",DATE(YEAR(GL_Paste!$E18444),MONTH(GL_Paste!$E18444),1))</f>
        <v/>
      </c>
      <c r="C18447">
        <f>IF(GL_Paste!$B18444="","",IF(TRIM(GL_Paste!$M18444)&lt;&gt;"",TRIM(GL_Paste!$M18444),IFERROR(MID(GL_Paste!$I18444,FIND("[",GL_Paste!$I18444)+1,FIND("]",GL_Paste!$I18444)-FIND("[",GL_Paste!$I18444)-1),"")))</f>
        <v/>
      </c>
      <c r="D18447">
        <f>IF(GL_Paste!$B18444="","",IFERROR(INDEX(DeptName,MATCH($C18447,DeptTag,0)),"UNALLOCATED"))</f>
        <v/>
      </c>
      <c r="E18447">
        <f>IF(GL_Paste!$B18444="","",IFERROR(INDEX(AcctCat,MATCH(GL_Paste!$B18444&amp;"",AcctCode,0)),"UNKNOWN"))</f>
        <v/>
      </c>
      <c r="F18447">
        <f>IF(GL_Paste!$B18444="","",IFERROR(INDEX(AcctSub,MATCH(GL_Paste!$B18444&amp;"",AcctCode,0)),"UNKNOWN"))</f>
        <v/>
      </c>
    </row>
    <row r="18448">
      <c r="A18448" s="40">
        <f>IF(GL_Paste!$B18445="","",N(GL_Paste!$H18445)-N(GL_Paste!$G18445))</f>
        <v/>
      </c>
      <c r="B18448" s="43">
        <f>IF(GL_Paste!$B18445="","",DATE(YEAR(GL_Paste!$E18445),MONTH(GL_Paste!$E18445),1))</f>
        <v/>
      </c>
      <c r="C18448">
        <f>IF(GL_Paste!$B18445="","",IF(TRIM(GL_Paste!$M18445)&lt;&gt;"",TRIM(GL_Paste!$M18445),IFERROR(MID(GL_Paste!$I18445,FIND("[",GL_Paste!$I18445)+1,FIND("]",GL_Paste!$I18445)-FIND("[",GL_Paste!$I18445)-1),"")))</f>
        <v/>
      </c>
      <c r="D18448">
        <f>IF(GL_Paste!$B18445="","",IFERROR(INDEX(DeptName,MATCH($C18448,DeptTag,0)),"UNALLOCATED"))</f>
        <v/>
      </c>
      <c r="E18448">
        <f>IF(GL_Paste!$B18445="","",IFERROR(INDEX(AcctCat,MATCH(GL_Paste!$B18445&amp;"",AcctCode,0)),"UNKNOWN"))</f>
        <v/>
      </c>
      <c r="F18448">
        <f>IF(GL_Paste!$B18445="","",IFERROR(INDEX(AcctSub,MATCH(GL_Paste!$B18445&amp;"",AcctCode,0)),"UNKNOWN"))</f>
        <v/>
      </c>
    </row>
    <row r="18449">
      <c r="A18449" s="40">
        <f>IF(GL_Paste!$B18446="","",N(GL_Paste!$H18446)-N(GL_Paste!$G18446))</f>
        <v/>
      </c>
      <c r="B18449" s="43">
        <f>IF(GL_Paste!$B18446="","",DATE(YEAR(GL_Paste!$E18446),MONTH(GL_Paste!$E18446),1))</f>
        <v/>
      </c>
      <c r="C18449">
        <f>IF(GL_Paste!$B18446="","",IF(TRIM(GL_Paste!$M18446)&lt;&gt;"",TRIM(GL_Paste!$M18446),IFERROR(MID(GL_Paste!$I18446,FIND("[",GL_Paste!$I18446)+1,FIND("]",GL_Paste!$I18446)-FIND("[",GL_Paste!$I18446)-1),"")))</f>
        <v/>
      </c>
      <c r="D18449">
        <f>IF(GL_Paste!$B18446="","",IFERROR(INDEX(DeptName,MATCH($C18449,DeptTag,0)),"UNALLOCATED"))</f>
        <v/>
      </c>
      <c r="E18449">
        <f>IF(GL_Paste!$B18446="","",IFERROR(INDEX(AcctCat,MATCH(GL_Paste!$B18446&amp;"",AcctCode,0)),"UNKNOWN"))</f>
        <v/>
      </c>
      <c r="F18449">
        <f>IF(GL_Paste!$B18446="","",IFERROR(INDEX(AcctSub,MATCH(GL_Paste!$B18446&amp;"",AcctCode,0)),"UNKNOWN"))</f>
        <v/>
      </c>
    </row>
    <row r="18450">
      <c r="A18450" s="40">
        <f>IF(GL_Paste!$B18447="","",N(GL_Paste!$H18447)-N(GL_Paste!$G18447))</f>
        <v/>
      </c>
      <c r="B18450" s="43">
        <f>IF(GL_Paste!$B18447="","",DATE(YEAR(GL_Paste!$E18447),MONTH(GL_Paste!$E18447),1))</f>
        <v/>
      </c>
      <c r="C18450">
        <f>IF(GL_Paste!$B18447="","",IF(TRIM(GL_Paste!$M18447)&lt;&gt;"",TRIM(GL_Paste!$M18447),IFERROR(MID(GL_Paste!$I18447,FIND("[",GL_Paste!$I18447)+1,FIND("]",GL_Paste!$I18447)-FIND("[",GL_Paste!$I18447)-1),"")))</f>
        <v/>
      </c>
      <c r="D18450">
        <f>IF(GL_Paste!$B18447="","",IFERROR(INDEX(DeptName,MATCH($C18450,DeptTag,0)),"UNALLOCATED"))</f>
        <v/>
      </c>
      <c r="E18450">
        <f>IF(GL_Paste!$B18447="","",IFERROR(INDEX(AcctCat,MATCH(GL_Paste!$B18447&amp;"",AcctCode,0)),"UNKNOWN"))</f>
        <v/>
      </c>
      <c r="F18450">
        <f>IF(GL_Paste!$B18447="","",IFERROR(INDEX(AcctSub,MATCH(GL_Paste!$B18447&amp;"",AcctCode,0)),"UNKNOWN"))</f>
        <v/>
      </c>
    </row>
    <row r="18451">
      <c r="A18451" s="40">
        <f>IF(GL_Paste!$B18448="","",N(GL_Paste!$H18448)-N(GL_Paste!$G18448))</f>
        <v/>
      </c>
      <c r="B18451" s="43">
        <f>IF(GL_Paste!$B18448="","",DATE(YEAR(GL_Paste!$E18448),MONTH(GL_Paste!$E18448),1))</f>
        <v/>
      </c>
      <c r="C18451">
        <f>IF(GL_Paste!$B18448="","",IF(TRIM(GL_Paste!$M18448)&lt;&gt;"",TRIM(GL_Paste!$M18448),IFERROR(MID(GL_Paste!$I18448,FIND("[",GL_Paste!$I18448)+1,FIND("]",GL_Paste!$I18448)-FIND("[",GL_Paste!$I18448)-1),"")))</f>
        <v/>
      </c>
      <c r="D18451">
        <f>IF(GL_Paste!$B18448="","",IFERROR(INDEX(DeptName,MATCH($C18451,DeptTag,0)),"UNALLOCATED"))</f>
        <v/>
      </c>
      <c r="E18451">
        <f>IF(GL_Paste!$B18448="","",IFERROR(INDEX(AcctCat,MATCH(GL_Paste!$B18448&amp;"",AcctCode,0)),"UNKNOWN"))</f>
        <v/>
      </c>
      <c r="F18451">
        <f>IF(GL_Paste!$B18448="","",IFERROR(INDEX(AcctSub,MATCH(GL_Paste!$B18448&amp;"",AcctCode,0)),"UNKNOWN"))</f>
        <v/>
      </c>
    </row>
    <row r="18452">
      <c r="A18452" s="40">
        <f>IF(GL_Paste!$B18449="","",N(GL_Paste!$H18449)-N(GL_Paste!$G18449))</f>
        <v/>
      </c>
      <c r="B18452" s="43">
        <f>IF(GL_Paste!$B18449="","",DATE(YEAR(GL_Paste!$E18449),MONTH(GL_Paste!$E18449),1))</f>
        <v/>
      </c>
      <c r="C18452">
        <f>IF(GL_Paste!$B18449="","",IF(TRIM(GL_Paste!$M18449)&lt;&gt;"",TRIM(GL_Paste!$M18449),IFERROR(MID(GL_Paste!$I18449,FIND("[",GL_Paste!$I18449)+1,FIND("]",GL_Paste!$I18449)-FIND("[",GL_Paste!$I18449)-1),"")))</f>
        <v/>
      </c>
      <c r="D18452">
        <f>IF(GL_Paste!$B18449="","",IFERROR(INDEX(DeptName,MATCH($C18452,DeptTag,0)),"UNALLOCATED"))</f>
        <v/>
      </c>
      <c r="E18452">
        <f>IF(GL_Paste!$B18449="","",IFERROR(INDEX(AcctCat,MATCH(GL_Paste!$B18449&amp;"",AcctCode,0)),"UNKNOWN"))</f>
        <v/>
      </c>
      <c r="F18452">
        <f>IF(GL_Paste!$B18449="","",IFERROR(INDEX(AcctSub,MATCH(GL_Paste!$B18449&amp;"",AcctCode,0)),"UNKNOWN"))</f>
        <v/>
      </c>
    </row>
    <row r="18453">
      <c r="A18453" s="40">
        <f>IF(GL_Paste!$B18450="","",N(GL_Paste!$H18450)-N(GL_Paste!$G18450))</f>
        <v/>
      </c>
      <c r="B18453" s="43">
        <f>IF(GL_Paste!$B18450="","",DATE(YEAR(GL_Paste!$E18450),MONTH(GL_Paste!$E18450),1))</f>
        <v/>
      </c>
      <c r="C18453">
        <f>IF(GL_Paste!$B18450="","",IF(TRIM(GL_Paste!$M18450)&lt;&gt;"",TRIM(GL_Paste!$M18450),IFERROR(MID(GL_Paste!$I18450,FIND("[",GL_Paste!$I18450)+1,FIND("]",GL_Paste!$I18450)-FIND("[",GL_Paste!$I18450)-1),"")))</f>
        <v/>
      </c>
      <c r="D18453">
        <f>IF(GL_Paste!$B18450="","",IFERROR(INDEX(DeptName,MATCH($C18453,DeptTag,0)),"UNALLOCATED"))</f>
        <v/>
      </c>
      <c r="E18453">
        <f>IF(GL_Paste!$B18450="","",IFERROR(INDEX(AcctCat,MATCH(GL_Paste!$B18450&amp;"",AcctCode,0)),"UNKNOWN"))</f>
        <v/>
      </c>
      <c r="F18453">
        <f>IF(GL_Paste!$B18450="","",IFERROR(INDEX(AcctSub,MATCH(GL_Paste!$B18450&amp;"",AcctCode,0)),"UNKNOWN"))</f>
        <v/>
      </c>
    </row>
    <row r="18454">
      <c r="A18454" s="40">
        <f>IF(GL_Paste!$B18451="","",N(GL_Paste!$H18451)-N(GL_Paste!$G18451))</f>
        <v/>
      </c>
      <c r="B18454" s="43">
        <f>IF(GL_Paste!$B18451="","",DATE(YEAR(GL_Paste!$E18451),MONTH(GL_Paste!$E18451),1))</f>
        <v/>
      </c>
      <c r="C18454">
        <f>IF(GL_Paste!$B18451="","",IF(TRIM(GL_Paste!$M18451)&lt;&gt;"",TRIM(GL_Paste!$M18451),IFERROR(MID(GL_Paste!$I18451,FIND("[",GL_Paste!$I18451)+1,FIND("]",GL_Paste!$I18451)-FIND("[",GL_Paste!$I18451)-1),"")))</f>
        <v/>
      </c>
      <c r="D18454">
        <f>IF(GL_Paste!$B18451="","",IFERROR(INDEX(DeptName,MATCH($C18454,DeptTag,0)),"UNALLOCATED"))</f>
        <v/>
      </c>
      <c r="E18454">
        <f>IF(GL_Paste!$B18451="","",IFERROR(INDEX(AcctCat,MATCH(GL_Paste!$B18451&amp;"",AcctCode,0)),"UNKNOWN"))</f>
        <v/>
      </c>
      <c r="F18454">
        <f>IF(GL_Paste!$B18451="","",IFERROR(INDEX(AcctSub,MATCH(GL_Paste!$B18451&amp;"",AcctCode,0)),"UNKNOWN"))</f>
        <v/>
      </c>
    </row>
    <row r="18455">
      <c r="A18455" s="40">
        <f>IF(GL_Paste!$B18452="","",N(GL_Paste!$H18452)-N(GL_Paste!$G18452))</f>
        <v/>
      </c>
      <c r="B18455" s="43">
        <f>IF(GL_Paste!$B18452="","",DATE(YEAR(GL_Paste!$E18452),MONTH(GL_Paste!$E18452),1))</f>
        <v/>
      </c>
      <c r="C18455">
        <f>IF(GL_Paste!$B18452="","",IF(TRIM(GL_Paste!$M18452)&lt;&gt;"",TRIM(GL_Paste!$M18452),IFERROR(MID(GL_Paste!$I18452,FIND("[",GL_Paste!$I18452)+1,FIND("]",GL_Paste!$I18452)-FIND("[",GL_Paste!$I18452)-1),"")))</f>
        <v/>
      </c>
      <c r="D18455">
        <f>IF(GL_Paste!$B18452="","",IFERROR(INDEX(DeptName,MATCH($C18455,DeptTag,0)),"UNALLOCATED"))</f>
        <v/>
      </c>
      <c r="E18455">
        <f>IF(GL_Paste!$B18452="","",IFERROR(INDEX(AcctCat,MATCH(GL_Paste!$B18452&amp;"",AcctCode,0)),"UNKNOWN"))</f>
        <v/>
      </c>
      <c r="F18455">
        <f>IF(GL_Paste!$B18452="","",IFERROR(INDEX(AcctSub,MATCH(GL_Paste!$B18452&amp;"",AcctCode,0)),"UNKNOWN"))</f>
        <v/>
      </c>
    </row>
    <row r="18456">
      <c r="A18456" s="40">
        <f>IF(GL_Paste!$B18453="","",N(GL_Paste!$H18453)-N(GL_Paste!$G18453))</f>
        <v/>
      </c>
      <c r="B18456" s="43">
        <f>IF(GL_Paste!$B18453="","",DATE(YEAR(GL_Paste!$E18453),MONTH(GL_Paste!$E18453),1))</f>
        <v/>
      </c>
      <c r="C18456">
        <f>IF(GL_Paste!$B18453="","",IF(TRIM(GL_Paste!$M18453)&lt;&gt;"",TRIM(GL_Paste!$M18453),IFERROR(MID(GL_Paste!$I18453,FIND("[",GL_Paste!$I18453)+1,FIND("]",GL_Paste!$I18453)-FIND("[",GL_Paste!$I18453)-1),"")))</f>
        <v/>
      </c>
      <c r="D18456">
        <f>IF(GL_Paste!$B18453="","",IFERROR(INDEX(DeptName,MATCH($C18456,DeptTag,0)),"UNALLOCATED"))</f>
        <v/>
      </c>
      <c r="E18456">
        <f>IF(GL_Paste!$B18453="","",IFERROR(INDEX(AcctCat,MATCH(GL_Paste!$B18453&amp;"",AcctCode,0)),"UNKNOWN"))</f>
        <v/>
      </c>
      <c r="F18456">
        <f>IF(GL_Paste!$B18453="","",IFERROR(INDEX(AcctSub,MATCH(GL_Paste!$B18453&amp;"",AcctCode,0)),"UNKNOWN"))</f>
        <v/>
      </c>
    </row>
    <row r="18457">
      <c r="A18457" s="40">
        <f>IF(GL_Paste!$B18454="","",N(GL_Paste!$H18454)-N(GL_Paste!$G18454))</f>
        <v/>
      </c>
      <c r="B18457" s="43">
        <f>IF(GL_Paste!$B18454="","",DATE(YEAR(GL_Paste!$E18454),MONTH(GL_Paste!$E18454),1))</f>
        <v/>
      </c>
      <c r="C18457">
        <f>IF(GL_Paste!$B18454="","",IF(TRIM(GL_Paste!$M18454)&lt;&gt;"",TRIM(GL_Paste!$M18454),IFERROR(MID(GL_Paste!$I18454,FIND("[",GL_Paste!$I18454)+1,FIND("]",GL_Paste!$I18454)-FIND("[",GL_Paste!$I18454)-1),"")))</f>
        <v/>
      </c>
      <c r="D18457">
        <f>IF(GL_Paste!$B18454="","",IFERROR(INDEX(DeptName,MATCH($C18457,DeptTag,0)),"UNALLOCATED"))</f>
        <v/>
      </c>
      <c r="E18457">
        <f>IF(GL_Paste!$B18454="","",IFERROR(INDEX(AcctCat,MATCH(GL_Paste!$B18454&amp;"",AcctCode,0)),"UNKNOWN"))</f>
        <v/>
      </c>
      <c r="F18457">
        <f>IF(GL_Paste!$B18454="","",IFERROR(INDEX(AcctSub,MATCH(GL_Paste!$B18454&amp;"",AcctCode,0)),"UNKNOWN"))</f>
        <v/>
      </c>
    </row>
    <row r="18458">
      <c r="A18458" s="40">
        <f>IF(GL_Paste!$B18455="","",N(GL_Paste!$H18455)-N(GL_Paste!$G18455))</f>
        <v/>
      </c>
      <c r="B18458" s="43">
        <f>IF(GL_Paste!$B18455="","",DATE(YEAR(GL_Paste!$E18455),MONTH(GL_Paste!$E18455),1))</f>
        <v/>
      </c>
      <c r="C18458">
        <f>IF(GL_Paste!$B18455="","",IF(TRIM(GL_Paste!$M18455)&lt;&gt;"",TRIM(GL_Paste!$M18455),IFERROR(MID(GL_Paste!$I18455,FIND("[",GL_Paste!$I18455)+1,FIND("]",GL_Paste!$I18455)-FIND("[",GL_Paste!$I18455)-1),"")))</f>
        <v/>
      </c>
      <c r="D18458">
        <f>IF(GL_Paste!$B18455="","",IFERROR(INDEX(DeptName,MATCH($C18458,DeptTag,0)),"UNALLOCATED"))</f>
        <v/>
      </c>
      <c r="E18458">
        <f>IF(GL_Paste!$B18455="","",IFERROR(INDEX(AcctCat,MATCH(GL_Paste!$B18455&amp;"",AcctCode,0)),"UNKNOWN"))</f>
        <v/>
      </c>
      <c r="F18458">
        <f>IF(GL_Paste!$B18455="","",IFERROR(INDEX(AcctSub,MATCH(GL_Paste!$B18455&amp;"",AcctCode,0)),"UNKNOWN"))</f>
        <v/>
      </c>
    </row>
    <row r="18459">
      <c r="A18459" s="40">
        <f>IF(GL_Paste!$B18456="","",N(GL_Paste!$H18456)-N(GL_Paste!$G18456))</f>
        <v/>
      </c>
      <c r="B18459" s="43">
        <f>IF(GL_Paste!$B18456="","",DATE(YEAR(GL_Paste!$E18456),MONTH(GL_Paste!$E18456),1))</f>
        <v/>
      </c>
      <c r="C18459">
        <f>IF(GL_Paste!$B18456="","",IF(TRIM(GL_Paste!$M18456)&lt;&gt;"",TRIM(GL_Paste!$M18456),IFERROR(MID(GL_Paste!$I18456,FIND("[",GL_Paste!$I18456)+1,FIND("]",GL_Paste!$I18456)-FIND("[",GL_Paste!$I18456)-1),"")))</f>
        <v/>
      </c>
      <c r="D18459">
        <f>IF(GL_Paste!$B18456="","",IFERROR(INDEX(DeptName,MATCH($C18459,DeptTag,0)),"UNALLOCATED"))</f>
        <v/>
      </c>
      <c r="E18459">
        <f>IF(GL_Paste!$B18456="","",IFERROR(INDEX(AcctCat,MATCH(GL_Paste!$B18456&amp;"",AcctCode,0)),"UNKNOWN"))</f>
        <v/>
      </c>
      <c r="F18459">
        <f>IF(GL_Paste!$B18456="","",IFERROR(INDEX(AcctSub,MATCH(GL_Paste!$B18456&amp;"",AcctCode,0)),"UNKNOWN"))</f>
        <v/>
      </c>
    </row>
    <row r="18460">
      <c r="A18460" s="40">
        <f>IF(GL_Paste!$B18457="","",N(GL_Paste!$H18457)-N(GL_Paste!$G18457))</f>
        <v/>
      </c>
      <c r="B18460" s="43">
        <f>IF(GL_Paste!$B18457="","",DATE(YEAR(GL_Paste!$E18457),MONTH(GL_Paste!$E18457),1))</f>
        <v/>
      </c>
      <c r="C18460">
        <f>IF(GL_Paste!$B18457="","",IF(TRIM(GL_Paste!$M18457)&lt;&gt;"",TRIM(GL_Paste!$M18457),IFERROR(MID(GL_Paste!$I18457,FIND("[",GL_Paste!$I18457)+1,FIND("]",GL_Paste!$I18457)-FIND("[",GL_Paste!$I18457)-1),"")))</f>
        <v/>
      </c>
      <c r="D18460">
        <f>IF(GL_Paste!$B18457="","",IFERROR(INDEX(DeptName,MATCH($C18460,DeptTag,0)),"UNALLOCATED"))</f>
        <v/>
      </c>
      <c r="E18460">
        <f>IF(GL_Paste!$B18457="","",IFERROR(INDEX(AcctCat,MATCH(GL_Paste!$B18457&amp;"",AcctCode,0)),"UNKNOWN"))</f>
        <v/>
      </c>
      <c r="F18460">
        <f>IF(GL_Paste!$B18457="","",IFERROR(INDEX(AcctSub,MATCH(GL_Paste!$B18457&amp;"",AcctCode,0)),"UNKNOWN"))</f>
        <v/>
      </c>
    </row>
    <row r="18461">
      <c r="A18461" s="40">
        <f>IF(GL_Paste!$B18458="","",N(GL_Paste!$H18458)-N(GL_Paste!$G18458))</f>
        <v/>
      </c>
      <c r="B18461" s="43">
        <f>IF(GL_Paste!$B18458="","",DATE(YEAR(GL_Paste!$E18458),MONTH(GL_Paste!$E18458),1))</f>
        <v/>
      </c>
      <c r="C18461">
        <f>IF(GL_Paste!$B18458="","",IF(TRIM(GL_Paste!$M18458)&lt;&gt;"",TRIM(GL_Paste!$M18458),IFERROR(MID(GL_Paste!$I18458,FIND("[",GL_Paste!$I18458)+1,FIND("]",GL_Paste!$I18458)-FIND("[",GL_Paste!$I18458)-1),"")))</f>
        <v/>
      </c>
      <c r="D18461">
        <f>IF(GL_Paste!$B18458="","",IFERROR(INDEX(DeptName,MATCH($C18461,DeptTag,0)),"UNALLOCATED"))</f>
        <v/>
      </c>
      <c r="E18461">
        <f>IF(GL_Paste!$B18458="","",IFERROR(INDEX(AcctCat,MATCH(GL_Paste!$B18458&amp;"",AcctCode,0)),"UNKNOWN"))</f>
        <v/>
      </c>
      <c r="F18461">
        <f>IF(GL_Paste!$B18458="","",IFERROR(INDEX(AcctSub,MATCH(GL_Paste!$B18458&amp;"",AcctCode,0)),"UNKNOWN"))</f>
        <v/>
      </c>
    </row>
    <row r="18462">
      <c r="A18462" s="40">
        <f>IF(GL_Paste!$B18459="","",N(GL_Paste!$H18459)-N(GL_Paste!$G18459))</f>
        <v/>
      </c>
      <c r="B18462" s="43">
        <f>IF(GL_Paste!$B18459="","",DATE(YEAR(GL_Paste!$E18459),MONTH(GL_Paste!$E18459),1))</f>
        <v/>
      </c>
      <c r="C18462">
        <f>IF(GL_Paste!$B18459="","",IF(TRIM(GL_Paste!$M18459)&lt;&gt;"",TRIM(GL_Paste!$M18459),IFERROR(MID(GL_Paste!$I18459,FIND("[",GL_Paste!$I18459)+1,FIND("]",GL_Paste!$I18459)-FIND("[",GL_Paste!$I18459)-1),"")))</f>
        <v/>
      </c>
      <c r="D18462">
        <f>IF(GL_Paste!$B18459="","",IFERROR(INDEX(DeptName,MATCH($C18462,DeptTag,0)),"UNALLOCATED"))</f>
        <v/>
      </c>
      <c r="E18462">
        <f>IF(GL_Paste!$B18459="","",IFERROR(INDEX(AcctCat,MATCH(GL_Paste!$B18459&amp;"",AcctCode,0)),"UNKNOWN"))</f>
        <v/>
      </c>
      <c r="F18462">
        <f>IF(GL_Paste!$B18459="","",IFERROR(INDEX(AcctSub,MATCH(GL_Paste!$B18459&amp;"",AcctCode,0)),"UNKNOWN"))</f>
        <v/>
      </c>
    </row>
    <row r="18463">
      <c r="A18463" s="40">
        <f>IF(GL_Paste!$B18460="","",N(GL_Paste!$H18460)-N(GL_Paste!$G18460))</f>
        <v/>
      </c>
      <c r="B18463" s="43">
        <f>IF(GL_Paste!$B18460="","",DATE(YEAR(GL_Paste!$E18460),MONTH(GL_Paste!$E18460),1))</f>
        <v/>
      </c>
      <c r="C18463">
        <f>IF(GL_Paste!$B18460="","",IF(TRIM(GL_Paste!$M18460)&lt;&gt;"",TRIM(GL_Paste!$M18460),IFERROR(MID(GL_Paste!$I18460,FIND("[",GL_Paste!$I18460)+1,FIND("]",GL_Paste!$I18460)-FIND("[",GL_Paste!$I18460)-1),"")))</f>
        <v/>
      </c>
      <c r="D18463">
        <f>IF(GL_Paste!$B18460="","",IFERROR(INDEX(DeptName,MATCH($C18463,DeptTag,0)),"UNALLOCATED"))</f>
        <v/>
      </c>
      <c r="E18463">
        <f>IF(GL_Paste!$B18460="","",IFERROR(INDEX(AcctCat,MATCH(GL_Paste!$B18460&amp;"",AcctCode,0)),"UNKNOWN"))</f>
        <v/>
      </c>
      <c r="F18463">
        <f>IF(GL_Paste!$B18460="","",IFERROR(INDEX(AcctSub,MATCH(GL_Paste!$B18460&amp;"",AcctCode,0)),"UNKNOWN"))</f>
        <v/>
      </c>
    </row>
    <row r="18464">
      <c r="A18464" s="40">
        <f>IF(GL_Paste!$B18461="","",N(GL_Paste!$H18461)-N(GL_Paste!$G18461))</f>
        <v/>
      </c>
      <c r="B18464" s="43">
        <f>IF(GL_Paste!$B18461="","",DATE(YEAR(GL_Paste!$E18461),MONTH(GL_Paste!$E18461),1))</f>
        <v/>
      </c>
      <c r="C18464">
        <f>IF(GL_Paste!$B18461="","",IF(TRIM(GL_Paste!$M18461)&lt;&gt;"",TRIM(GL_Paste!$M18461),IFERROR(MID(GL_Paste!$I18461,FIND("[",GL_Paste!$I18461)+1,FIND("]",GL_Paste!$I18461)-FIND("[",GL_Paste!$I18461)-1),"")))</f>
        <v/>
      </c>
      <c r="D18464">
        <f>IF(GL_Paste!$B18461="","",IFERROR(INDEX(DeptName,MATCH($C18464,DeptTag,0)),"UNALLOCATED"))</f>
        <v/>
      </c>
      <c r="E18464">
        <f>IF(GL_Paste!$B18461="","",IFERROR(INDEX(AcctCat,MATCH(GL_Paste!$B18461&amp;"",AcctCode,0)),"UNKNOWN"))</f>
        <v/>
      </c>
      <c r="F18464">
        <f>IF(GL_Paste!$B18461="","",IFERROR(INDEX(AcctSub,MATCH(GL_Paste!$B18461&amp;"",AcctCode,0)),"UNKNOWN"))</f>
        <v/>
      </c>
    </row>
    <row r="18465">
      <c r="A18465" s="40">
        <f>IF(GL_Paste!$B18462="","",N(GL_Paste!$H18462)-N(GL_Paste!$G18462))</f>
        <v/>
      </c>
      <c r="B18465" s="43">
        <f>IF(GL_Paste!$B18462="","",DATE(YEAR(GL_Paste!$E18462),MONTH(GL_Paste!$E18462),1))</f>
        <v/>
      </c>
      <c r="C18465">
        <f>IF(GL_Paste!$B18462="","",IF(TRIM(GL_Paste!$M18462)&lt;&gt;"",TRIM(GL_Paste!$M18462),IFERROR(MID(GL_Paste!$I18462,FIND("[",GL_Paste!$I18462)+1,FIND("]",GL_Paste!$I18462)-FIND("[",GL_Paste!$I18462)-1),"")))</f>
        <v/>
      </c>
      <c r="D18465">
        <f>IF(GL_Paste!$B18462="","",IFERROR(INDEX(DeptName,MATCH($C18465,DeptTag,0)),"UNALLOCATED"))</f>
        <v/>
      </c>
      <c r="E18465">
        <f>IF(GL_Paste!$B18462="","",IFERROR(INDEX(AcctCat,MATCH(GL_Paste!$B18462&amp;"",AcctCode,0)),"UNKNOWN"))</f>
        <v/>
      </c>
      <c r="F18465">
        <f>IF(GL_Paste!$B18462="","",IFERROR(INDEX(AcctSub,MATCH(GL_Paste!$B18462&amp;"",AcctCode,0)),"UNKNOWN"))</f>
        <v/>
      </c>
    </row>
    <row r="18466">
      <c r="A18466" s="40">
        <f>IF(GL_Paste!$B18463="","",N(GL_Paste!$H18463)-N(GL_Paste!$G18463))</f>
        <v/>
      </c>
      <c r="B18466" s="43">
        <f>IF(GL_Paste!$B18463="","",DATE(YEAR(GL_Paste!$E18463),MONTH(GL_Paste!$E18463),1))</f>
        <v/>
      </c>
      <c r="C18466">
        <f>IF(GL_Paste!$B18463="","",IF(TRIM(GL_Paste!$M18463)&lt;&gt;"",TRIM(GL_Paste!$M18463),IFERROR(MID(GL_Paste!$I18463,FIND("[",GL_Paste!$I18463)+1,FIND("]",GL_Paste!$I18463)-FIND("[",GL_Paste!$I18463)-1),"")))</f>
        <v/>
      </c>
      <c r="D18466">
        <f>IF(GL_Paste!$B18463="","",IFERROR(INDEX(DeptName,MATCH($C18466,DeptTag,0)),"UNALLOCATED"))</f>
        <v/>
      </c>
      <c r="E18466">
        <f>IF(GL_Paste!$B18463="","",IFERROR(INDEX(AcctCat,MATCH(GL_Paste!$B18463&amp;"",AcctCode,0)),"UNKNOWN"))</f>
        <v/>
      </c>
      <c r="F18466">
        <f>IF(GL_Paste!$B18463="","",IFERROR(INDEX(AcctSub,MATCH(GL_Paste!$B18463&amp;"",AcctCode,0)),"UNKNOWN"))</f>
        <v/>
      </c>
    </row>
    <row r="18467">
      <c r="A18467" s="40">
        <f>IF(GL_Paste!$B18464="","",N(GL_Paste!$H18464)-N(GL_Paste!$G18464))</f>
        <v/>
      </c>
      <c r="B18467" s="43">
        <f>IF(GL_Paste!$B18464="","",DATE(YEAR(GL_Paste!$E18464),MONTH(GL_Paste!$E18464),1))</f>
        <v/>
      </c>
      <c r="C18467">
        <f>IF(GL_Paste!$B18464="","",IF(TRIM(GL_Paste!$M18464)&lt;&gt;"",TRIM(GL_Paste!$M18464),IFERROR(MID(GL_Paste!$I18464,FIND("[",GL_Paste!$I18464)+1,FIND("]",GL_Paste!$I18464)-FIND("[",GL_Paste!$I18464)-1),"")))</f>
        <v/>
      </c>
      <c r="D18467">
        <f>IF(GL_Paste!$B18464="","",IFERROR(INDEX(DeptName,MATCH($C18467,DeptTag,0)),"UNALLOCATED"))</f>
        <v/>
      </c>
      <c r="E18467">
        <f>IF(GL_Paste!$B18464="","",IFERROR(INDEX(AcctCat,MATCH(GL_Paste!$B18464&amp;"",AcctCode,0)),"UNKNOWN"))</f>
        <v/>
      </c>
      <c r="F18467">
        <f>IF(GL_Paste!$B18464="","",IFERROR(INDEX(AcctSub,MATCH(GL_Paste!$B18464&amp;"",AcctCode,0)),"UNKNOWN"))</f>
        <v/>
      </c>
    </row>
    <row r="18468">
      <c r="A18468" s="40">
        <f>IF(GL_Paste!$B18465="","",N(GL_Paste!$H18465)-N(GL_Paste!$G18465))</f>
        <v/>
      </c>
      <c r="B18468" s="43">
        <f>IF(GL_Paste!$B18465="","",DATE(YEAR(GL_Paste!$E18465),MONTH(GL_Paste!$E18465),1))</f>
        <v/>
      </c>
      <c r="C18468">
        <f>IF(GL_Paste!$B18465="","",IF(TRIM(GL_Paste!$M18465)&lt;&gt;"",TRIM(GL_Paste!$M18465),IFERROR(MID(GL_Paste!$I18465,FIND("[",GL_Paste!$I18465)+1,FIND("]",GL_Paste!$I18465)-FIND("[",GL_Paste!$I18465)-1),"")))</f>
        <v/>
      </c>
      <c r="D18468">
        <f>IF(GL_Paste!$B18465="","",IFERROR(INDEX(DeptName,MATCH($C18468,DeptTag,0)),"UNALLOCATED"))</f>
        <v/>
      </c>
      <c r="E18468">
        <f>IF(GL_Paste!$B18465="","",IFERROR(INDEX(AcctCat,MATCH(GL_Paste!$B18465&amp;"",AcctCode,0)),"UNKNOWN"))</f>
        <v/>
      </c>
      <c r="F18468">
        <f>IF(GL_Paste!$B18465="","",IFERROR(INDEX(AcctSub,MATCH(GL_Paste!$B18465&amp;"",AcctCode,0)),"UNKNOWN"))</f>
        <v/>
      </c>
    </row>
    <row r="18469">
      <c r="A18469" s="40">
        <f>IF(GL_Paste!$B18466="","",N(GL_Paste!$H18466)-N(GL_Paste!$G18466))</f>
        <v/>
      </c>
      <c r="B18469" s="43">
        <f>IF(GL_Paste!$B18466="","",DATE(YEAR(GL_Paste!$E18466),MONTH(GL_Paste!$E18466),1))</f>
        <v/>
      </c>
      <c r="C18469">
        <f>IF(GL_Paste!$B18466="","",IF(TRIM(GL_Paste!$M18466)&lt;&gt;"",TRIM(GL_Paste!$M18466),IFERROR(MID(GL_Paste!$I18466,FIND("[",GL_Paste!$I18466)+1,FIND("]",GL_Paste!$I18466)-FIND("[",GL_Paste!$I18466)-1),"")))</f>
        <v/>
      </c>
      <c r="D18469">
        <f>IF(GL_Paste!$B18466="","",IFERROR(INDEX(DeptName,MATCH($C18469,DeptTag,0)),"UNALLOCATED"))</f>
        <v/>
      </c>
      <c r="E18469">
        <f>IF(GL_Paste!$B18466="","",IFERROR(INDEX(AcctCat,MATCH(GL_Paste!$B18466&amp;"",AcctCode,0)),"UNKNOWN"))</f>
        <v/>
      </c>
      <c r="F18469">
        <f>IF(GL_Paste!$B18466="","",IFERROR(INDEX(AcctSub,MATCH(GL_Paste!$B18466&amp;"",AcctCode,0)),"UNKNOWN"))</f>
        <v/>
      </c>
    </row>
    <row r="18470">
      <c r="A18470" s="40">
        <f>IF(GL_Paste!$B18467="","",N(GL_Paste!$H18467)-N(GL_Paste!$G18467))</f>
        <v/>
      </c>
      <c r="B18470" s="43">
        <f>IF(GL_Paste!$B18467="","",DATE(YEAR(GL_Paste!$E18467),MONTH(GL_Paste!$E18467),1))</f>
        <v/>
      </c>
      <c r="C18470">
        <f>IF(GL_Paste!$B18467="","",IF(TRIM(GL_Paste!$M18467)&lt;&gt;"",TRIM(GL_Paste!$M18467),IFERROR(MID(GL_Paste!$I18467,FIND("[",GL_Paste!$I18467)+1,FIND("]",GL_Paste!$I18467)-FIND("[",GL_Paste!$I18467)-1),"")))</f>
        <v/>
      </c>
      <c r="D18470">
        <f>IF(GL_Paste!$B18467="","",IFERROR(INDEX(DeptName,MATCH($C18470,DeptTag,0)),"UNALLOCATED"))</f>
        <v/>
      </c>
      <c r="E18470">
        <f>IF(GL_Paste!$B18467="","",IFERROR(INDEX(AcctCat,MATCH(GL_Paste!$B18467&amp;"",AcctCode,0)),"UNKNOWN"))</f>
        <v/>
      </c>
      <c r="F18470">
        <f>IF(GL_Paste!$B18467="","",IFERROR(INDEX(AcctSub,MATCH(GL_Paste!$B18467&amp;"",AcctCode,0)),"UNKNOWN"))</f>
        <v/>
      </c>
    </row>
    <row r="18471">
      <c r="A18471" s="40">
        <f>IF(GL_Paste!$B18468="","",N(GL_Paste!$H18468)-N(GL_Paste!$G18468))</f>
        <v/>
      </c>
      <c r="B18471" s="43">
        <f>IF(GL_Paste!$B18468="","",DATE(YEAR(GL_Paste!$E18468),MONTH(GL_Paste!$E18468),1))</f>
        <v/>
      </c>
      <c r="C18471">
        <f>IF(GL_Paste!$B18468="","",IF(TRIM(GL_Paste!$M18468)&lt;&gt;"",TRIM(GL_Paste!$M18468),IFERROR(MID(GL_Paste!$I18468,FIND("[",GL_Paste!$I18468)+1,FIND("]",GL_Paste!$I18468)-FIND("[",GL_Paste!$I18468)-1),"")))</f>
        <v/>
      </c>
      <c r="D18471">
        <f>IF(GL_Paste!$B18468="","",IFERROR(INDEX(DeptName,MATCH($C18471,DeptTag,0)),"UNALLOCATED"))</f>
        <v/>
      </c>
      <c r="E18471">
        <f>IF(GL_Paste!$B18468="","",IFERROR(INDEX(AcctCat,MATCH(GL_Paste!$B18468&amp;"",AcctCode,0)),"UNKNOWN"))</f>
        <v/>
      </c>
      <c r="F18471">
        <f>IF(GL_Paste!$B18468="","",IFERROR(INDEX(AcctSub,MATCH(GL_Paste!$B18468&amp;"",AcctCode,0)),"UNKNOWN"))</f>
        <v/>
      </c>
    </row>
    <row r="18472">
      <c r="A18472" s="40">
        <f>IF(GL_Paste!$B18469="","",N(GL_Paste!$H18469)-N(GL_Paste!$G18469))</f>
        <v/>
      </c>
      <c r="B18472" s="43">
        <f>IF(GL_Paste!$B18469="","",DATE(YEAR(GL_Paste!$E18469),MONTH(GL_Paste!$E18469),1))</f>
        <v/>
      </c>
      <c r="C18472">
        <f>IF(GL_Paste!$B18469="","",IF(TRIM(GL_Paste!$M18469)&lt;&gt;"",TRIM(GL_Paste!$M18469),IFERROR(MID(GL_Paste!$I18469,FIND("[",GL_Paste!$I18469)+1,FIND("]",GL_Paste!$I18469)-FIND("[",GL_Paste!$I18469)-1),"")))</f>
        <v/>
      </c>
      <c r="D18472">
        <f>IF(GL_Paste!$B18469="","",IFERROR(INDEX(DeptName,MATCH($C18472,DeptTag,0)),"UNALLOCATED"))</f>
        <v/>
      </c>
      <c r="E18472">
        <f>IF(GL_Paste!$B18469="","",IFERROR(INDEX(AcctCat,MATCH(GL_Paste!$B18469&amp;"",AcctCode,0)),"UNKNOWN"))</f>
        <v/>
      </c>
      <c r="F18472">
        <f>IF(GL_Paste!$B18469="","",IFERROR(INDEX(AcctSub,MATCH(GL_Paste!$B18469&amp;"",AcctCode,0)),"UNKNOWN"))</f>
        <v/>
      </c>
    </row>
    <row r="18473">
      <c r="A18473" s="40">
        <f>IF(GL_Paste!$B18470="","",N(GL_Paste!$H18470)-N(GL_Paste!$G18470))</f>
        <v/>
      </c>
      <c r="B18473" s="43">
        <f>IF(GL_Paste!$B18470="","",DATE(YEAR(GL_Paste!$E18470),MONTH(GL_Paste!$E18470),1))</f>
        <v/>
      </c>
      <c r="C18473">
        <f>IF(GL_Paste!$B18470="","",IF(TRIM(GL_Paste!$M18470)&lt;&gt;"",TRIM(GL_Paste!$M18470),IFERROR(MID(GL_Paste!$I18470,FIND("[",GL_Paste!$I18470)+1,FIND("]",GL_Paste!$I18470)-FIND("[",GL_Paste!$I18470)-1),"")))</f>
        <v/>
      </c>
      <c r="D18473">
        <f>IF(GL_Paste!$B18470="","",IFERROR(INDEX(DeptName,MATCH($C18473,DeptTag,0)),"UNALLOCATED"))</f>
        <v/>
      </c>
      <c r="E18473">
        <f>IF(GL_Paste!$B18470="","",IFERROR(INDEX(AcctCat,MATCH(GL_Paste!$B18470&amp;"",AcctCode,0)),"UNKNOWN"))</f>
        <v/>
      </c>
      <c r="F18473">
        <f>IF(GL_Paste!$B18470="","",IFERROR(INDEX(AcctSub,MATCH(GL_Paste!$B18470&amp;"",AcctCode,0)),"UNKNOWN"))</f>
        <v/>
      </c>
    </row>
    <row r="18474">
      <c r="A18474" s="40">
        <f>IF(GL_Paste!$B18471="","",N(GL_Paste!$H18471)-N(GL_Paste!$G18471))</f>
        <v/>
      </c>
      <c r="B18474" s="43">
        <f>IF(GL_Paste!$B18471="","",DATE(YEAR(GL_Paste!$E18471),MONTH(GL_Paste!$E18471),1))</f>
        <v/>
      </c>
      <c r="C18474">
        <f>IF(GL_Paste!$B18471="","",IF(TRIM(GL_Paste!$M18471)&lt;&gt;"",TRIM(GL_Paste!$M18471),IFERROR(MID(GL_Paste!$I18471,FIND("[",GL_Paste!$I18471)+1,FIND("]",GL_Paste!$I18471)-FIND("[",GL_Paste!$I18471)-1),"")))</f>
        <v/>
      </c>
      <c r="D18474">
        <f>IF(GL_Paste!$B18471="","",IFERROR(INDEX(DeptName,MATCH($C18474,DeptTag,0)),"UNALLOCATED"))</f>
        <v/>
      </c>
      <c r="E18474">
        <f>IF(GL_Paste!$B18471="","",IFERROR(INDEX(AcctCat,MATCH(GL_Paste!$B18471&amp;"",AcctCode,0)),"UNKNOWN"))</f>
        <v/>
      </c>
      <c r="F18474">
        <f>IF(GL_Paste!$B18471="","",IFERROR(INDEX(AcctSub,MATCH(GL_Paste!$B18471&amp;"",AcctCode,0)),"UNKNOWN"))</f>
        <v/>
      </c>
    </row>
    <row r="18475">
      <c r="A18475" s="40">
        <f>IF(GL_Paste!$B18472="","",N(GL_Paste!$H18472)-N(GL_Paste!$G18472))</f>
        <v/>
      </c>
      <c r="B18475" s="43">
        <f>IF(GL_Paste!$B18472="","",DATE(YEAR(GL_Paste!$E18472),MONTH(GL_Paste!$E18472),1))</f>
        <v/>
      </c>
      <c r="C18475">
        <f>IF(GL_Paste!$B18472="","",IF(TRIM(GL_Paste!$M18472)&lt;&gt;"",TRIM(GL_Paste!$M18472),IFERROR(MID(GL_Paste!$I18472,FIND("[",GL_Paste!$I18472)+1,FIND("]",GL_Paste!$I18472)-FIND("[",GL_Paste!$I18472)-1),"")))</f>
        <v/>
      </c>
      <c r="D18475">
        <f>IF(GL_Paste!$B18472="","",IFERROR(INDEX(DeptName,MATCH($C18475,DeptTag,0)),"UNALLOCATED"))</f>
        <v/>
      </c>
      <c r="E18475">
        <f>IF(GL_Paste!$B18472="","",IFERROR(INDEX(AcctCat,MATCH(GL_Paste!$B18472&amp;"",AcctCode,0)),"UNKNOWN"))</f>
        <v/>
      </c>
      <c r="F18475">
        <f>IF(GL_Paste!$B18472="","",IFERROR(INDEX(AcctSub,MATCH(GL_Paste!$B18472&amp;"",AcctCode,0)),"UNKNOWN"))</f>
        <v/>
      </c>
    </row>
    <row r="18476">
      <c r="A18476" s="40">
        <f>IF(GL_Paste!$B18473="","",N(GL_Paste!$H18473)-N(GL_Paste!$G18473))</f>
        <v/>
      </c>
      <c r="B18476" s="43">
        <f>IF(GL_Paste!$B18473="","",DATE(YEAR(GL_Paste!$E18473),MONTH(GL_Paste!$E18473),1))</f>
        <v/>
      </c>
      <c r="C18476">
        <f>IF(GL_Paste!$B18473="","",IF(TRIM(GL_Paste!$M18473)&lt;&gt;"",TRIM(GL_Paste!$M18473),IFERROR(MID(GL_Paste!$I18473,FIND("[",GL_Paste!$I18473)+1,FIND("]",GL_Paste!$I18473)-FIND("[",GL_Paste!$I18473)-1),"")))</f>
        <v/>
      </c>
      <c r="D18476">
        <f>IF(GL_Paste!$B18473="","",IFERROR(INDEX(DeptName,MATCH($C18476,DeptTag,0)),"UNALLOCATED"))</f>
        <v/>
      </c>
      <c r="E18476">
        <f>IF(GL_Paste!$B18473="","",IFERROR(INDEX(AcctCat,MATCH(GL_Paste!$B18473&amp;"",AcctCode,0)),"UNKNOWN"))</f>
        <v/>
      </c>
      <c r="F18476">
        <f>IF(GL_Paste!$B18473="","",IFERROR(INDEX(AcctSub,MATCH(GL_Paste!$B18473&amp;"",AcctCode,0)),"UNKNOWN"))</f>
        <v/>
      </c>
    </row>
    <row r="18477">
      <c r="A18477" s="40">
        <f>IF(GL_Paste!$B18474="","",N(GL_Paste!$H18474)-N(GL_Paste!$G18474))</f>
        <v/>
      </c>
      <c r="B18477" s="43">
        <f>IF(GL_Paste!$B18474="","",DATE(YEAR(GL_Paste!$E18474),MONTH(GL_Paste!$E18474),1))</f>
        <v/>
      </c>
      <c r="C18477">
        <f>IF(GL_Paste!$B18474="","",IF(TRIM(GL_Paste!$M18474)&lt;&gt;"",TRIM(GL_Paste!$M18474),IFERROR(MID(GL_Paste!$I18474,FIND("[",GL_Paste!$I18474)+1,FIND("]",GL_Paste!$I18474)-FIND("[",GL_Paste!$I18474)-1),"")))</f>
        <v/>
      </c>
      <c r="D18477">
        <f>IF(GL_Paste!$B18474="","",IFERROR(INDEX(DeptName,MATCH($C18477,DeptTag,0)),"UNALLOCATED"))</f>
        <v/>
      </c>
      <c r="E18477">
        <f>IF(GL_Paste!$B18474="","",IFERROR(INDEX(AcctCat,MATCH(GL_Paste!$B18474&amp;"",AcctCode,0)),"UNKNOWN"))</f>
        <v/>
      </c>
      <c r="F18477">
        <f>IF(GL_Paste!$B18474="","",IFERROR(INDEX(AcctSub,MATCH(GL_Paste!$B18474&amp;"",AcctCode,0)),"UNKNOWN"))</f>
        <v/>
      </c>
    </row>
    <row r="18478">
      <c r="A18478" s="40">
        <f>IF(GL_Paste!$B18475="","",N(GL_Paste!$H18475)-N(GL_Paste!$G18475))</f>
        <v/>
      </c>
      <c r="B18478" s="43">
        <f>IF(GL_Paste!$B18475="","",DATE(YEAR(GL_Paste!$E18475),MONTH(GL_Paste!$E18475),1))</f>
        <v/>
      </c>
      <c r="C18478">
        <f>IF(GL_Paste!$B18475="","",IF(TRIM(GL_Paste!$M18475)&lt;&gt;"",TRIM(GL_Paste!$M18475),IFERROR(MID(GL_Paste!$I18475,FIND("[",GL_Paste!$I18475)+1,FIND("]",GL_Paste!$I18475)-FIND("[",GL_Paste!$I18475)-1),"")))</f>
        <v/>
      </c>
      <c r="D18478">
        <f>IF(GL_Paste!$B18475="","",IFERROR(INDEX(DeptName,MATCH($C18478,DeptTag,0)),"UNALLOCATED"))</f>
        <v/>
      </c>
      <c r="E18478">
        <f>IF(GL_Paste!$B18475="","",IFERROR(INDEX(AcctCat,MATCH(GL_Paste!$B18475&amp;"",AcctCode,0)),"UNKNOWN"))</f>
        <v/>
      </c>
      <c r="F18478">
        <f>IF(GL_Paste!$B18475="","",IFERROR(INDEX(AcctSub,MATCH(GL_Paste!$B18475&amp;"",AcctCode,0)),"UNKNOWN"))</f>
        <v/>
      </c>
    </row>
    <row r="18479">
      <c r="A18479" s="40">
        <f>IF(GL_Paste!$B18476="","",N(GL_Paste!$H18476)-N(GL_Paste!$G18476))</f>
        <v/>
      </c>
      <c r="B18479" s="43">
        <f>IF(GL_Paste!$B18476="","",DATE(YEAR(GL_Paste!$E18476),MONTH(GL_Paste!$E18476),1))</f>
        <v/>
      </c>
      <c r="C18479">
        <f>IF(GL_Paste!$B18476="","",IF(TRIM(GL_Paste!$M18476)&lt;&gt;"",TRIM(GL_Paste!$M18476),IFERROR(MID(GL_Paste!$I18476,FIND("[",GL_Paste!$I18476)+1,FIND("]",GL_Paste!$I18476)-FIND("[",GL_Paste!$I18476)-1),"")))</f>
        <v/>
      </c>
      <c r="D18479">
        <f>IF(GL_Paste!$B18476="","",IFERROR(INDEX(DeptName,MATCH($C18479,DeptTag,0)),"UNALLOCATED"))</f>
        <v/>
      </c>
      <c r="E18479">
        <f>IF(GL_Paste!$B18476="","",IFERROR(INDEX(AcctCat,MATCH(GL_Paste!$B18476&amp;"",AcctCode,0)),"UNKNOWN"))</f>
        <v/>
      </c>
      <c r="F18479">
        <f>IF(GL_Paste!$B18476="","",IFERROR(INDEX(AcctSub,MATCH(GL_Paste!$B18476&amp;"",AcctCode,0)),"UNKNOWN"))</f>
        <v/>
      </c>
    </row>
    <row r="18480">
      <c r="A18480" s="40">
        <f>IF(GL_Paste!$B18477="","",N(GL_Paste!$H18477)-N(GL_Paste!$G18477))</f>
        <v/>
      </c>
      <c r="B18480" s="43">
        <f>IF(GL_Paste!$B18477="","",DATE(YEAR(GL_Paste!$E18477),MONTH(GL_Paste!$E18477),1))</f>
        <v/>
      </c>
      <c r="C18480">
        <f>IF(GL_Paste!$B18477="","",IF(TRIM(GL_Paste!$M18477)&lt;&gt;"",TRIM(GL_Paste!$M18477),IFERROR(MID(GL_Paste!$I18477,FIND("[",GL_Paste!$I18477)+1,FIND("]",GL_Paste!$I18477)-FIND("[",GL_Paste!$I18477)-1),"")))</f>
        <v/>
      </c>
      <c r="D18480">
        <f>IF(GL_Paste!$B18477="","",IFERROR(INDEX(DeptName,MATCH($C18480,DeptTag,0)),"UNALLOCATED"))</f>
        <v/>
      </c>
      <c r="E18480">
        <f>IF(GL_Paste!$B18477="","",IFERROR(INDEX(AcctCat,MATCH(GL_Paste!$B18477&amp;"",AcctCode,0)),"UNKNOWN"))</f>
        <v/>
      </c>
      <c r="F18480">
        <f>IF(GL_Paste!$B18477="","",IFERROR(INDEX(AcctSub,MATCH(GL_Paste!$B18477&amp;"",AcctCode,0)),"UNKNOWN"))</f>
        <v/>
      </c>
    </row>
    <row r="18481">
      <c r="A18481" s="40">
        <f>IF(GL_Paste!$B18478="","",N(GL_Paste!$H18478)-N(GL_Paste!$G18478))</f>
        <v/>
      </c>
      <c r="B18481" s="43">
        <f>IF(GL_Paste!$B18478="","",DATE(YEAR(GL_Paste!$E18478),MONTH(GL_Paste!$E18478),1))</f>
        <v/>
      </c>
      <c r="C18481">
        <f>IF(GL_Paste!$B18478="","",IF(TRIM(GL_Paste!$M18478)&lt;&gt;"",TRIM(GL_Paste!$M18478),IFERROR(MID(GL_Paste!$I18478,FIND("[",GL_Paste!$I18478)+1,FIND("]",GL_Paste!$I18478)-FIND("[",GL_Paste!$I18478)-1),"")))</f>
        <v/>
      </c>
      <c r="D18481">
        <f>IF(GL_Paste!$B18478="","",IFERROR(INDEX(DeptName,MATCH($C18481,DeptTag,0)),"UNALLOCATED"))</f>
        <v/>
      </c>
      <c r="E18481">
        <f>IF(GL_Paste!$B18478="","",IFERROR(INDEX(AcctCat,MATCH(GL_Paste!$B18478&amp;"",AcctCode,0)),"UNKNOWN"))</f>
        <v/>
      </c>
      <c r="F18481">
        <f>IF(GL_Paste!$B18478="","",IFERROR(INDEX(AcctSub,MATCH(GL_Paste!$B18478&amp;"",AcctCode,0)),"UNKNOWN"))</f>
        <v/>
      </c>
    </row>
    <row r="18482">
      <c r="A18482" s="40">
        <f>IF(GL_Paste!$B18479="","",N(GL_Paste!$H18479)-N(GL_Paste!$G18479))</f>
        <v/>
      </c>
      <c r="B18482" s="43">
        <f>IF(GL_Paste!$B18479="","",DATE(YEAR(GL_Paste!$E18479),MONTH(GL_Paste!$E18479),1))</f>
        <v/>
      </c>
      <c r="C18482">
        <f>IF(GL_Paste!$B18479="","",IF(TRIM(GL_Paste!$M18479)&lt;&gt;"",TRIM(GL_Paste!$M18479),IFERROR(MID(GL_Paste!$I18479,FIND("[",GL_Paste!$I18479)+1,FIND("]",GL_Paste!$I18479)-FIND("[",GL_Paste!$I18479)-1),"")))</f>
        <v/>
      </c>
      <c r="D18482">
        <f>IF(GL_Paste!$B18479="","",IFERROR(INDEX(DeptName,MATCH($C18482,DeptTag,0)),"UNALLOCATED"))</f>
        <v/>
      </c>
      <c r="E18482">
        <f>IF(GL_Paste!$B18479="","",IFERROR(INDEX(AcctCat,MATCH(GL_Paste!$B18479&amp;"",AcctCode,0)),"UNKNOWN"))</f>
        <v/>
      </c>
      <c r="F18482">
        <f>IF(GL_Paste!$B18479="","",IFERROR(INDEX(AcctSub,MATCH(GL_Paste!$B18479&amp;"",AcctCode,0)),"UNKNOWN"))</f>
        <v/>
      </c>
    </row>
    <row r="18483">
      <c r="A18483" s="40">
        <f>IF(GL_Paste!$B18480="","",N(GL_Paste!$H18480)-N(GL_Paste!$G18480))</f>
        <v/>
      </c>
      <c r="B18483" s="43">
        <f>IF(GL_Paste!$B18480="","",DATE(YEAR(GL_Paste!$E18480),MONTH(GL_Paste!$E18480),1))</f>
        <v/>
      </c>
      <c r="C18483">
        <f>IF(GL_Paste!$B18480="","",IF(TRIM(GL_Paste!$M18480)&lt;&gt;"",TRIM(GL_Paste!$M18480),IFERROR(MID(GL_Paste!$I18480,FIND("[",GL_Paste!$I18480)+1,FIND("]",GL_Paste!$I18480)-FIND("[",GL_Paste!$I18480)-1),"")))</f>
        <v/>
      </c>
      <c r="D18483">
        <f>IF(GL_Paste!$B18480="","",IFERROR(INDEX(DeptName,MATCH($C18483,DeptTag,0)),"UNALLOCATED"))</f>
        <v/>
      </c>
      <c r="E18483">
        <f>IF(GL_Paste!$B18480="","",IFERROR(INDEX(AcctCat,MATCH(GL_Paste!$B18480&amp;"",AcctCode,0)),"UNKNOWN"))</f>
        <v/>
      </c>
      <c r="F18483">
        <f>IF(GL_Paste!$B18480="","",IFERROR(INDEX(AcctSub,MATCH(GL_Paste!$B18480&amp;"",AcctCode,0)),"UNKNOWN"))</f>
        <v/>
      </c>
    </row>
    <row r="18484">
      <c r="A18484" s="40">
        <f>IF(GL_Paste!$B18481="","",N(GL_Paste!$H18481)-N(GL_Paste!$G18481))</f>
        <v/>
      </c>
      <c r="B18484" s="43">
        <f>IF(GL_Paste!$B18481="","",DATE(YEAR(GL_Paste!$E18481),MONTH(GL_Paste!$E18481),1))</f>
        <v/>
      </c>
      <c r="C18484">
        <f>IF(GL_Paste!$B18481="","",IF(TRIM(GL_Paste!$M18481)&lt;&gt;"",TRIM(GL_Paste!$M18481),IFERROR(MID(GL_Paste!$I18481,FIND("[",GL_Paste!$I18481)+1,FIND("]",GL_Paste!$I18481)-FIND("[",GL_Paste!$I18481)-1),"")))</f>
        <v/>
      </c>
      <c r="D18484">
        <f>IF(GL_Paste!$B18481="","",IFERROR(INDEX(DeptName,MATCH($C18484,DeptTag,0)),"UNALLOCATED"))</f>
        <v/>
      </c>
      <c r="E18484">
        <f>IF(GL_Paste!$B18481="","",IFERROR(INDEX(AcctCat,MATCH(GL_Paste!$B18481&amp;"",AcctCode,0)),"UNKNOWN"))</f>
        <v/>
      </c>
      <c r="F18484">
        <f>IF(GL_Paste!$B18481="","",IFERROR(INDEX(AcctSub,MATCH(GL_Paste!$B18481&amp;"",AcctCode,0)),"UNKNOWN"))</f>
        <v/>
      </c>
    </row>
    <row r="18485">
      <c r="A18485" s="40">
        <f>IF(GL_Paste!$B18482="","",N(GL_Paste!$H18482)-N(GL_Paste!$G18482))</f>
        <v/>
      </c>
      <c r="B18485" s="43">
        <f>IF(GL_Paste!$B18482="","",DATE(YEAR(GL_Paste!$E18482),MONTH(GL_Paste!$E18482),1))</f>
        <v/>
      </c>
      <c r="C18485">
        <f>IF(GL_Paste!$B18482="","",IF(TRIM(GL_Paste!$M18482)&lt;&gt;"",TRIM(GL_Paste!$M18482),IFERROR(MID(GL_Paste!$I18482,FIND("[",GL_Paste!$I18482)+1,FIND("]",GL_Paste!$I18482)-FIND("[",GL_Paste!$I18482)-1),"")))</f>
        <v/>
      </c>
      <c r="D18485">
        <f>IF(GL_Paste!$B18482="","",IFERROR(INDEX(DeptName,MATCH($C18485,DeptTag,0)),"UNALLOCATED"))</f>
        <v/>
      </c>
      <c r="E18485">
        <f>IF(GL_Paste!$B18482="","",IFERROR(INDEX(AcctCat,MATCH(GL_Paste!$B18482&amp;"",AcctCode,0)),"UNKNOWN"))</f>
        <v/>
      </c>
      <c r="F18485">
        <f>IF(GL_Paste!$B18482="","",IFERROR(INDEX(AcctSub,MATCH(GL_Paste!$B18482&amp;"",AcctCode,0)),"UNKNOWN"))</f>
        <v/>
      </c>
    </row>
    <row r="18486">
      <c r="A18486" s="40">
        <f>IF(GL_Paste!$B18483="","",N(GL_Paste!$H18483)-N(GL_Paste!$G18483))</f>
        <v/>
      </c>
      <c r="B18486" s="43">
        <f>IF(GL_Paste!$B18483="","",DATE(YEAR(GL_Paste!$E18483),MONTH(GL_Paste!$E18483),1))</f>
        <v/>
      </c>
      <c r="C18486">
        <f>IF(GL_Paste!$B18483="","",IF(TRIM(GL_Paste!$M18483)&lt;&gt;"",TRIM(GL_Paste!$M18483),IFERROR(MID(GL_Paste!$I18483,FIND("[",GL_Paste!$I18483)+1,FIND("]",GL_Paste!$I18483)-FIND("[",GL_Paste!$I18483)-1),"")))</f>
        <v/>
      </c>
      <c r="D18486">
        <f>IF(GL_Paste!$B18483="","",IFERROR(INDEX(DeptName,MATCH($C18486,DeptTag,0)),"UNALLOCATED"))</f>
        <v/>
      </c>
      <c r="E18486">
        <f>IF(GL_Paste!$B18483="","",IFERROR(INDEX(AcctCat,MATCH(GL_Paste!$B18483&amp;"",AcctCode,0)),"UNKNOWN"))</f>
        <v/>
      </c>
      <c r="F18486">
        <f>IF(GL_Paste!$B18483="","",IFERROR(INDEX(AcctSub,MATCH(GL_Paste!$B18483&amp;"",AcctCode,0)),"UNKNOWN"))</f>
        <v/>
      </c>
    </row>
    <row r="18487">
      <c r="A18487" s="40">
        <f>IF(GL_Paste!$B18484="","",N(GL_Paste!$H18484)-N(GL_Paste!$G18484))</f>
        <v/>
      </c>
      <c r="B18487" s="43">
        <f>IF(GL_Paste!$B18484="","",DATE(YEAR(GL_Paste!$E18484),MONTH(GL_Paste!$E18484),1))</f>
        <v/>
      </c>
      <c r="C18487">
        <f>IF(GL_Paste!$B18484="","",IF(TRIM(GL_Paste!$M18484)&lt;&gt;"",TRIM(GL_Paste!$M18484),IFERROR(MID(GL_Paste!$I18484,FIND("[",GL_Paste!$I18484)+1,FIND("]",GL_Paste!$I18484)-FIND("[",GL_Paste!$I18484)-1),"")))</f>
        <v/>
      </c>
      <c r="D18487">
        <f>IF(GL_Paste!$B18484="","",IFERROR(INDEX(DeptName,MATCH($C18487,DeptTag,0)),"UNALLOCATED"))</f>
        <v/>
      </c>
      <c r="E18487">
        <f>IF(GL_Paste!$B18484="","",IFERROR(INDEX(AcctCat,MATCH(GL_Paste!$B18484&amp;"",AcctCode,0)),"UNKNOWN"))</f>
        <v/>
      </c>
      <c r="F18487">
        <f>IF(GL_Paste!$B18484="","",IFERROR(INDEX(AcctSub,MATCH(GL_Paste!$B18484&amp;"",AcctCode,0)),"UNKNOWN"))</f>
        <v/>
      </c>
    </row>
    <row r="18488">
      <c r="A18488" s="40">
        <f>IF(GL_Paste!$B18485="","",N(GL_Paste!$H18485)-N(GL_Paste!$G18485))</f>
        <v/>
      </c>
      <c r="B18488" s="43">
        <f>IF(GL_Paste!$B18485="","",DATE(YEAR(GL_Paste!$E18485),MONTH(GL_Paste!$E18485),1))</f>
        <v/>
      </c>
      <c r="C18488">
        <f>IF(GL_Paste!$B18485="","",IF(TRIM(GL_Paste!$M18485)&lt;&gt;"",TRIM(GL_Paste!$M18485),IFERROR(MID(GL_Paste!$I18485,FIND("[",GL_Paste!$I18485)+1,FIND("]",GL_Paste!$I18485)-FIND("[",GL_Paste!$I18485)-1),"")))</f>
        <v/>
      </c>
      <c r="D18488">
        <f>IF(GL_Paste!$B18485="","",IFERROR(INDEX(DeptName,MATCH($C18488,DeptTag,0)),"UNALLOCATED"))</f>
        <v/>
      </c>
      <c r="E18488">
        <f>IF(GL_Paste!$B18485="","",IFERROR(INDEX(AcctCat,MATCH(GL_Paste!$B18485&amp;"",AcctCode,0)),"UNKNOWN"))</f>
        <v/>
      </c>
      <c r="F18488">
        <f>IF(GL_Paste!$B18485="","",IFERROR(INDEX(AcctSub,MATCH(GL_Paste!$B18485&amp;"",AcctCode,0)),"UNKNOWN"))</f>
        <v/>
      </c>
    </row>
    <row r="18489">
      <c r="A18489" s="40">
        <f>IF(GL_Paste!$B18486="","",N(GL_Paste!$H18486)-N(GL_Paste!$G18486))</f>
        <v/>
      </c>
      <c r="B18489" s="43">
        <f>IF(GL_Paste!$B18486="","",DATE(YEAR(GL_Paste!$E18486),MONTH(GL_Paste!$E18486),1))</f>
        <v/>
      </c>
      <c r="C18489">
        <f>IF(GL_Paste!$B18486="","",IF(TRIM(GL_Paste!$M18486)&lt;&gt;"",TRIM(GL_Paste!$M18486),IFERROR(MID(GL_Paste!$I18486,FIND("[",GL_Paste!$I18486)+1,FIND("]",GL_Paste!$I18486)-FIND("[",GL_Paste!$I18486)-1),"")))</f>
        <v/>
      </c>
      <c r="D18489">
        <f>IF(GL_Paste!$B18486="","",IFERROR(INDEX(DeptName,MATCH($C18489,DeptTag,0)),"UNALLOCATED"))</f>
        <v/>
      </c>
      <c r="E18489">
        <f>IF(GL_Paste!$B18486="","",IFERROR(INDEX(AcctCat,MATCH(GL_Paste!$B18486&amp;"",AcctCode,0)),"UNKNOWN"))</f>
        <v/>
      </c>
      <c r="F18489">
        <f>IF(GL_Paste!$B18486="","",IFERROR(INDEX(AcctSub,MATCH(GL_Paste!$B18486&amp;"",AcctCode,0)),"UNKNOWN"))</f>
        <v/>
      </c>
    </row>
    <row r="18490">
      <c r="A18490" s="40">
        <f>IF(GL_Paste!$B18487="","",N(GL_Paste!$H18487)-N(GL_Paste!$G18487))</f>
        <v/>
      </c>
      <c r="B18490" s="43">
        <f>IF(GL_Paste!$B18487="","",DATE(YEAR(GL_Paste!$E18487),MONTH(GL_Paste!$E18487),1))</f>
        <v/>
      </c>
      <c r="C18490">
        <f>IF(GL_Paste!$B18487="","",IF(TRIM(GL_Paste!$M18487)&lt;&gt;"",TRIM(GL_Paste!$M18487),IFERROR(MID(GL_Paste!$I18487,FIND("[",GL_Paste!$I18487)+1,FIND("]",GL_Paste!$I18487)-FIND("[",GL_Paste!$I18487)-1),"")))</f>
        <v/>
      </c>
      <c r="D18490">
        <f>IF(GL_Paste!$B18487="","",IFERROR(INDEX(DeptName,MATCH($C18490,DeptTag,0)),"UNALLOCATED"))</f>
        <v/>
      </c>
      <c r="E18490">
        <f>IF(GL_Paste!$B18487="","",IFERROR(INDEX(AcctCat,MATCH(GL_Paste!$B18487&amp;"",AcctCode,0)),"UNKNOWN"))</f>
        <v/>
      </c>
      <c r="F18490">
        <f>IF(GL_Paste!$B18487="","",IFERROR(INDEX(AcctSub,MATCH(GL_Paste!$B18487&amp;"",AcctCode,0)),"UNKNOWN"))</f>
        <v/>
      </c>
    </row>
    <row r="18491">
      <c r="A18491" s="40">
        <f>IF(GL_Paste!$B18488="","",N(GL_Paste!$H18488)-N(GL_Paste!$G18488))</f>
        <v/>
      </c>
      <c r="B18491" s="43">
        <f>IF(GL_Paste!$B18488="","",DATE(YEAR(GL_Paste!$E18488),MONTH(GL_Paste!$E18488),1))</f>
        <v/>
      </c>
      <c r="C18491">
        <f>IF(GL_Paste!$B18488="","",IF(TRIM(GL_Paste!$M18488)&lt;&gt;"",TRIM(GL_Paste!$M18488),IFERROR(MID(GL_Paste!$I18488,FIND("[",GL_Paste!$I18488)+1,FIND("]",GL_Paste!$I18488)-FIND("[",GL_Paste!$I18488)-1),"")))</f>
        <v/>
      </c>
      <c r="D18491">
        <f>IF(GL_Paste!$B18488="","",IFERROR(INDEX(DeptName,MATCH($C18491,DeptTag,0)),"UNALLOCATED"))</f>
        <v/>
      </c>
      <c r="E18491">
        <f>IF(GL_Paste!$B18488="","",IFERROR(INDEX(AcctCat,MATCH(GL_Paste!$B18488&amp;"",AcctCode,0)),"UNKNOWN"))</f>
        <v/>
      </c>
      <c r="F18491">
        <f>IF(GL_Paste!$B18488="","",IFERROR(INDEX(AcctSub,MATCH(GL_Paste!$B18488&amp;"",AcctCode,0)),"UNKNOWN"))</f>
        <v/>
      </c>
    </row>
    <row r="18492">
      <c r="A18492" s="40">
        <f>IF(GL_Paste!$B18489="","",N(GL_Paste!$H18489)-N(GL_Paste!$G18489))</f>
        <v/>
      </c>
      <c r="B18492" s="43">
        <f>IF(GL_Paste!$B18489="","",DATE(YEAR(GL_Paste!$E18489),MONTH(GL_Paste!$E18489),1))</f>
        <v/>
      </c>
      <c r="C18492">
        <f>IF(GL_Paste!$B18489="","",IF(TRIM(GL_Paste!$M18489)&lt;&gt;"",TRIM(GL_Paste!$M18489),IFERROR(MID(GL_Paste!$I18489,FIND("[",GL_Paste!$I18489)+1,FIND("]",GL_Paste!$I18489)-FIND("[",GL_Paste!$I18489)-1),"")))</f>
        <v/>
      </c>
      <c r="D18492">
        <f>IF(GL_Paste!$B18489="","",IFERROR(INDEX(DeptName,MATCH($C18492,DeptTag,0)),"UNALLOCATED"))</f>
        <v/>
      </c>
      <c r="E18492">
        <f>IF(GL_Paste!$B18489="","",IFERROR(INDEX(AcctCat,MATCH(GL_Paste!$B18489&amp;"",AcctCode,0)),"UNKNOWN"))</f>
        <v/>
      </c>
      <c r="F18492">
        <f>IF(GL_Paste!$B18489="","",IFERROR(INDEX(AcctSub,MATCH(GL_Paste!$B18489&amp;"",AcctCode,0)),"UNKNOWN"))</f>
        <v/>
      </c>
    </row>
    <row r="18493">
      <c r="A18493" s="40">
        <f>IF(GL_Paste!$B18490="","",N(GL_Paste!$H18490)-N(GL_Paste!$G18490))</f>
        <v/>
      </c>
      <c r="B18493" s="43">
        <f>IF(GL_Paste!$B18490="","",DATE(YEAR(GL_Paste!$E18490),MONTH(GL_Paste!$E18490),1))</f>
        <v/>
      </c>
      <c r="C18493">
        <f>IF(GL_Paste!$B18490="","",IF(TRIM(GL_Paste!$M18490)&lt;&gt;"",TRIM(GL_Paste!$M18490),IFERROR(MID(GL_Paste!$I18490,FIND("[",GL_Paste!$I18490)+1,FIND("]",GL_Paste!$I18490)-FIND("[",GL_Paste!$I18490)-1),"")))</f>
        <v/>
      </c>
      <c r="D18493">
        <f>IF(GL_Paste!$B18490="","",IFERROR(INDEX(DeptName,MATCH($C18493,DeptTag,0)),"UNALLOCATED"))</f>
        <v/>
      </c>
      <c r="E18493">
        <f>IF(GL_Paste!$B18490="","",IFERROR(INDEX(AcctCat,MATCH(GL_Paste!$B18490&amp;"",AcctCode,0)),"UNKNOWN"))</f>
        <v/>
      </c>
      <c r="F18493">
        <f>IF(GL_Paste!$B18490="","",IFERROR(INDEX(AcctSub,MATCH(GL_Paste!$B18490&amp;"",AcctCode,0)),"UNKNOWN"))</f>
        <v/>
      </c>
    </row>
    <row r="18494">
      <c r="A18494" s="40">
        <f>IF(GL_Paste!$B18491="","",N(GL_Paste!$H18491)-N(GL_Paste!$G18491))</f>
        <v/>
      </c>
      <c r="B18494" s="43">
        <f>IF(GL_Paste!$B18491="","",DATE(YEAR(GL_Paste!$E18491),MONTH(GL_Paste!$E18491),1))</f>
        <v/>
      </c>
      <c r="C18494">
        <f>IF(GL_Paste!$B18491="","",IF(TRIM(GL_Paste!$M18491)&lt;&gt;"",TRIM(GL_Paste!$M18491),IFERROR(MID(GL_Paste!$I18491,FIND("[",GL_Paste!$I18491)+1,FIND("]",GL_Paste!$I18491)-FIND("[",GL_Paste!$I18491)-1),"")))</f>
        <v/>
      </c>
      <c r="D18494">
        <f>IF(GL_Paste!$B18491="","",IFERROR(INDEX(DeptName,MATCH($C18494,DeptTag,0)),"UNALLOCATED"))</f>
        <v/>
      </c>
      <c r="E18494">
        <f>IF(GL_Paste!$B18491="","",IFERROR(INDEX(AcctCat,MATCH(GL_Paste!$B18491&amp;"",AcctCode,0)),"UNKNOWN"))</f>
        <v/>
      </c>
      <c r="F18494">
        <f>IF(GL_Paste!$B18491="","",IFERROR(INDEX(AcctSub,MATCH(GL_Paste!$B18491&amp;"",AcctCode,0)),"UNKNOWN"))</f>
        <v/>
      </c>
    </row>
    <row r="18495">
      <c r="A18495" s="40">
        <f>IF(GL_Paste!$B18492="","",N(GL_Paste!$H18492)-N(GL_Paste!$G18492))</f>
        <v/>
      </c>
      <c r="B18495" s="43">
        <f>IF(GL_Paste!$B18492="","",DATE(YEAR(GL_Paste!$E18492),MONTH(GL_Paste!$E18492),1))</f>
        <v/>
      </c>
      <c r="C18495">
        <f>IF(GL_Paste!$B18492="","",IF(TRIM(GL_Paste!$M18492)&lt;&gt;"",TRIM(GL_Paste!$M18492),IFERROR(MID(GL_Paste!$I18492,FIND("[",GL_Paste!$I18492)+1,FIND("]",GL_Paste!$I18492)-FIND("[",GL_Paste!$I18492)-1),"")))</f>
        <v/>
      </c>
      <c r="D18495">
        <f>IF(GL_Paste!$B18492="","",IFERROR(INDEX(DeptName,MATCH($C18495,DeptTag,0)),"UNALLOCATED"))</f>
        <v/>
      </c>
      <c r="E18495">
        <f>IF(GL_Paste!$B18492="","",IFERROR(INDEX(AcctCat,MATCH(GL_Paste!$B18492&amp;"",AcctCode,0)),"UNKNOWN"))</f>
        <v/>
      </c>
      <c r="F18495">
        <f>IF(GL_Paste!$B18492="","",IFERROR(INDEX(AcctSub,MATCH(GL_Paste!$B18492&amp;"",AcctCode,0)),"UNKNOWN"))</f>
        <v/>
      </c>
    </row>
    <row r="18496">
      <c r="A18496" s="40">
        <f>IF(GL_Paste!$B18493="","",N(GL_Paste!$H18493)-N(GL_Paste!$G18493))</f>
        <v/>
      </c>
      <c r="B18496" s="43">
        <f>IF(GL_Paste!$B18493="","",DATE(YEAR(GL_Paste!$E18493),MONTH(GL_Paste!$E18493),1))</f>
        <v/>
      </c>
      <c r="C18496">
        <f>IF(GL_Paste!$B18493="","",IF(TRIM(GL_Paste!$M18493)&lt;&gt;"",TRIM(GL_Paste!$M18493),IFERROR(MID(GL_Paste!$I18493,FIND("[",GL_Paste!$I18493)+1,FIND("]",GL_Paste!$I18493)-FIND("[",GL_Paste!$I18493)-1),"")))</f>
        <v/>
      </c>
      <c r="D18496">
        <f>IF(GL_Paste!$B18493="","",IFERROR(INDEX(DeptName,MATCH($C18496,DeptTag,0)),"UNALLOCATED"))</f>
        <v/>
      </c>
      <c r="E18496">
        <f>IF(GL_Paste!$B18493="","",IFERROR(INDEX(AcctCat,MATCH(GL_Paste!$B18493&amp;"",AcctCode,0)),"UNKNOWN"))</f>
        <v/>
      </c>
      <c r="F18496">
        <f>IF(GL_Paste!$B18493="","",IFERROR(INDEX(AcctSub,MATCH(GL_Paste!$B18493&amp;"",AcctCode,0)),"UNKNOWN"))</f>
        <v/>
      </c>
    </row>
    <row r="18497">
      <c r="A18497" s="40">
        <f>IF(GL_Paste!$B18494="","",N(GL_Paste!$H18494)-N(GL_Paste!$G18494))</f>
        <v/>
      </c>
      <c r="B18497" s="43">
        <f>IF(GL_Paste!$B18494="","",DATE(YEAR(GL_Paste!$E18494),MONTH(GL_Paste!$E18494),1))</f>
        <v/>
      </c>
      <c r="C18497">
        <f>IF(GL_Paste!$B18494="","",IF(TRIM(GL_Paste!$M18494)&lt;&gt;"",TRIM(GL_Paste!$M18494),IFERROR(MID(GL_Paste!$I18494,FIND("[",GL_Paste!$I18494)+1,FIND("]",GL_Paste!$I18494)-FIND("[",GL_Paste!$I18494)-1),"")))</f>
        <v/>
      </c>
      <c r="D18497">
        <f>IF(GL_Paste!$B18494="","",IFERROR(INDEX(DeptName,MATCH($C18497,DeptTag,0)),"UNALLOCATED"))</f>
        <v/>
      </c>
      <c r="E18497">
        <f>IF(GL_Paste!$B18494="","",IFERROR(INDEX(AcctCat,MATCH(GL_Paste!$B18494&amp;"",AcctCode,0)),"UNKNOWN"))</f>
        <v/>
      </c>
      <c r="F18497">
        <f>IF(GL_Paste!$B18494="","",IFERROR(INDEX(AcctSub,MATCH(GL_Paste!$B18494&amp;"",AcctCode,0)),"UNKNOWN"))</f>
        <v/>
      </c>
    </row>
    <row r="18498">
      <c r="A18498" s="40">
        <f>IF(GL_Paste!$B18495="","",N(GL_Paste!$H18495)-N(GL_Paste!$G18495))</f>
        <v/>
      </c>
      <c r="B18498" s="43">
        <f>IF(GL_Paste!$B18495="","",DATE(YEAR(GL_Paste!$E18495),MONTH(GL_Paste!$E18495),1))</f>
        <v/>
      </c>
      <c r="C18498">
        <f>IF(GL_Paste!$B18495="","",IF(TRIM(GL_Paste!$M18495)&lt;&gt;"",TRIM(GL_Paste!$M18495),IFERROR(MID(GL_Paste!$I18495,FIND("[",GL_Paste!$I18495)+1,FIND("]",GL_Paste!$I18495)-FIND("[",GL_Paste!$I18495)-1),"")))</f>
        <v/>
      </c>
      <c r="D18498">
        <f>IF(GL_Paste!$B18495="","",IFERROR(INDEX(DeptName,MATCH($C18498,DeptTag,0)),"UNALLOCATED"))</f>
        <v/>
      </c>
      <c r="E18498">
        <f>IF(GL_Paste!$B18495="","",IFERROR(INDEX(AcctCat,MATCH(GL_Paste!$B18495&amp;"",AcctCode,0)),"UNKNOWN"))</f>
        <v/>
      </c>
      <c r="F18498">
        <f>IF(GL_Paste!$B18495="","",IFERROR(INDEX(AcctSub,MATCH(GL_Paste!$B18495&amp;"",AcctCode,0)),"UNKNOWN"))</f>
        <v/>
      </c>
    </row>
    <row r="18499">
      <c r="A18499" s="40">
        <f>IF(GL_Paste!$B18496="","",N(GL_Paste!$H18496)-N(GL_Paste!$G18496))</f>
        <v/>
      </c>
      <c r="B18499" s="43">
        <f>IF(GL_Paste!$B18496="","",DATE(YEAR(GL_Paste!$E18496),MONTH(GL_Paste!$E18496),1))</f>
        <v/>
      </c>
      <c r="C18499">
        <f>IF(GL_Paste!$B18496="","",IF(TRIM(GL_Paste!$M18496)&lt;&gt;"",TRIM(GL_Paste!$M18496),IFERROR(MID(GL_Paste!$I18496,FIND("[",GL_Paste!$I18496)+1,FIND("]",GL_Paste!$I18496)-FIND("[",GL_Paste!$I18496)-1),"")))</f>
        <v/>
      </c>
      <c r="D18499">
        <f>IF(GL_Paste!$B18496="","",IFERROR(INDEX(DeptName,MATCH($C18499,DeptTag,0)),"UNALLOCATED"))</f>
        <v/>
      </c>
      <c r="E18499">
        <f>IF(GL_Paste!$B18496="","",IFERROR(INDEX(AcctCat,MATCH(GL_Paste!$B18496&amp;"",AcctCode,0)),"UNKNOWN"))</f>
        <v/>
      </c>
      <c r="F18499">
        <f>IF(GL_Paste!$B18496="","",IFERROR(INDEX(AcctSub,MATCH(GL_Paste!$B18496&amp;"",AcctCode,0)),"UNKNOWN"))</f>
        <v/>
      </c>
    </row>
    <row r="18500">
      <c r="A18500" s="40">
        <f>IF(GL_Paste!$B18497="","",N(GL_Paste!$H18497)-N(GL_Paste!$G18497))</f>
        <v/>
      </c>
      <c r="B18500" s="43">
        <f>IF(GL_Paste!$B18497="","",DATE(YEAR(GL_Paste!$E18497),MONTH(GL_Paste!$E18497),1))</f>
        <v/>
      </c>
      <c r="C18500">
        <f>IF(GL_Paste!$B18497="","",IF(TRIM(GL_Paste!$M18497)&lt;&gt;"",TRIM(GL_Paste!$M18497),IFERROR(MID(GL_Paste!$I18497,FIND("[",GL_Paste!$I18497)+1,FIND("]",GL_Paste!$I18497)-FIND("[",GL_Paste!$I18497)-1),"")))</f>
        <v/>
      </c>
      <c r="D18500">
        <f>IF(GL_Paste!$B18497="","",IFERROR(INDEX(DeptName,MATCH($C18500,DeptTag,0)),"UNALLOCATED"))</f>
        <v/>
      </c>
      <c r="E18500">
        <f>IF(GL_Paste!$B18497="","",IFERROR(INDEX(AcctCat,MATCH(GL_Paste!$B18497&amp;"",AcctCode,0)),"UNKNOWN"))</f>
        <v/>
      </c>
      <c r="F18500">
        <f>IF(GL_Paste!$B18497="","",IFERROR(INDEX(AcctSub,MATCH(GL_Paste!$B18497&amp;"",AcctCode,0)),"UNKNOWN"))</f>
        <v/>
      </c>
    </row>
    <row r="18501">
      <c r="A18501" s="40">
        <f>IF(GL_Paste!$B18498="","",N(GL_Paste!$H18498)-N(GL_Paste!$G18498))</f>
        <v/>
      </c>
      <c r="B18501" s="43">
        <f>IF(GL_Paste!$B18498="","",DATE(YEAR(GL_Paste!$E18498),MONTH(GL_Paste!$E18498),1))</f>
        <v/>
      </c>
      <c r="C18501">
        <f>IF(GL_Paste!$B18498="","",IF(TRIM(GL_Paste!$M18498)&lt;&gt;"",TRIM(GL_Paste!$M18498),IFERROR(MID(GL_Paste!$I18498,FIND("[",GL_Paste!$I18498)+1,FIND("]",GL_Paste!$I18498)-FIND("[",GL_Paste!$I18498)-1),"")))</f>
        <v/>
      </c>
      <c r="D18501">
        <f>IF(GL_Paste!$B18498="","",IFERROR(INDEX(DeptName,MATCH($C18501,DeptTag,0)),"UNALLOCATED"))</f>
        <v/>
      </c>
      <c r="E18501">
        <f>IF(GL_Paste!$B18498="","",IFERROR(INDEX(AcctCat,MATCH(GL_Paste!$B18498&amp;"",AcctCode,0)),"UNKNOWN"))</f>
        <v/>
      </c>
      <c r="F18501">
        <f>IF(GL_Paste!$B18498="","",IFERROR(INDEX(AcctSub,MATCH(GL_Paste!$B18498&amp;"",AcctCode,0)),"UNKNOWN"))</f>
        <v/>
      </c>
    </row>
    <row r="18502">
      <c r="A18502" s="40">
        <f>IF(GL_Paste!$B18499="","",N(GL_Paste!$H18499)-N(GL_Paste!$G18499))</f>
        <v/>
      </c>
      <c r="B18502" s="43">
        <f>IF(GL_Paste!$B18499="","",DATE(YEAR(GL_Paste!$E18499),MONTH(GL_Paste!$E18499),1))</f>
        <v/>
      </c>
      <c r="C18502">
        <f>IF(GL_Paste!$B18499="","",IF(TRIM(GL_Paste!$M18499)&lt;&gt;"",TRIM(GL_Paste!$M18499),IFERROR(MID(GL_Paste!$I18499,FIND("[",GL_Paste!$I18499)+1,FIND("]",GL_Paste!$I18499)-FIND("[",GL_Paste!$I18499)-1),"")))</f>
        <v/>
      </c>
      <c r="D18502">
        <f>IF(GL_Paste!$B18499="","",IFERROR(INDEX(DeptName,MATCH($C18502,DeptTag,0)),"UNALLOCATED"))</f>
        <v/>
      </c>
      <c r="E18502">
        <f>IF(GL_Paste!$B18499="","",IFERROR(INDEX(AcctCat,MATCH(GL_Paste!$B18499&amp;"",AcctCode,0)),"UNKNOWN"))</f>
        <v/>
      </c>
      <c r="F18502">
        <f>IF(GL_Paste!$B18499="","",IFERROR(INDEX(AcctSub,MATCH(GL_Paste!$B18499&amp;"",AcctCode,0)),"UNKNOWN"))</f>
        <v/>
      </c>
    </row>
    <row r="18503">
      <c r="A18503" s="40">
        <f>IF(GL_Paste!$B18500="","",N(GL_Paste!$H18500)-N(GL_Paste!$G18500))</f>
        <v/>
      </c>
      <c r="B18503" s="43">
        <f>IF(GL_Paste!$B18500="","",DATE(YEAR(GL_Paste!$E18500),MONTH(GL_Paste!$E18500),1))</f>
        <v/>
      </c>
      <c r="C18503">
        <f>IF(GL_Paste!$B18500="","",IF(TRIM(GL_Paste!$M18500)&lt;&gt;"",TRIM(GL_Paste!$M18500),IFERROR(MID(GL_Paste!$I18500,FIND("[",GL_Paste!$I18500)+1,FIND("]",GL_Paste!$I18500)-FIND("[",GL_Paste!$I18500)-1),"")))</f>
        <v/>
      </c>
      <c r="D18503">
        <f>IF(GL_Paste!$B18500="","",IFERROR(INDEX(DeptName,MATCH($C18503,DeptTag,0)),"UNALLOCATED"))</f>
        <v/>
      </c>
      <c r="E18503">
        <f>IF(GL_Paste!$B18500="","",IFERROR(INDEX(AcctCat,MATCH(GL_Paste!$B18500&amp;"",AcctCode,0)),"UNKNOWN"))</f>
        <v/>
      </c>
      <c r="F18503">
        <f>IF(GL_Paste!$B18500="","",IFERROR(INDEX(AcctSub,MATCH(GL_Paste!$B18500&amp;"",AcctCode,0)),"UNKNOWN"))</f>
        <v/>
      </c>
    </row>
    <row r="18504">
      <c r="A18504" s="40">
        <f>IF(GL_Paste!$B18501="","",N(GL_Paste!$H18501)-N(GL_Paste!$G18501))</f>
        <v/>
      </c>
      <c r="B18504" s="43">
        <f>IF(GL_Paste!$B18501="","",DATE(YEAR(GL_Paste!$E18501),MONTH(GL_Paste!$E18501),1))</f>
        <v/>
      </c>
      <c r="C18504">
        <f>IF(GL_Paste!$B18501="","",IF(TRIM(GL_Paste!$M18501)&lt;&gt;"",TRIM(GL_Paste!$M18501),IFERROR(MID(GL_Paste!$I18501,FIND("[",GL_Paste!$I18501)+1,FIND("]",GL_Paste!$I18501)-FIND("[",GL_Paste!$I18501)-1),"")))</f>
        <v/>
      </c>
      <c r="D18504">
        <f>IF(GL_Paste!$B18501="","",IFERROR(INDEX(DeptName,MATCH($C18504,DeptTag,0)),"UNALLOCATED"))</f>
        <v/>
      </c>
      <c r="E18504">
        <f>IF(GL_Paste!$B18501="","",IFERROR(INDEX(AcctCat,MATCH(GL_Paste!$B18501&amp;"",AcctCode,0)),"UNKNOWN"))</f>
        <v/>
      </c>
      <c r="F18504">
        <f>IF(GL_Paste!$B18501="","",IFERROR(INDEX(AcctSub,MATCH(GL_Paste!$B18501&amp;"",AcctCode,0)),"UNKNOWN"))</f>
        <v/>
      </c>
    </row>
    <row r="18505">
      <c r="A18505" s="40">
        <f>IF(GL_Paste!$B18502="","",N(GL_Paste!$H18502)-N(GL_Paste!$G18502))</f>
        <v/>
      </c>
      <c r="B18505" s="43">
        <f>IF(GL_Paste!$B18502="","",DATE(YEAR(GL_Paste!$E18502),MONTH(GL_Paste!$E18502),1))</f>
        <v/>
      </c>
      <c r="C18505">
        <f>IF(GL_Paste!$B18502="","",IF(TRIM(GL_Paste!$M18502)&lt;&gt;"",TRIM(GL_Paste!$M18502),IFERROR(MID(GL_Paste!$I18502,FIND("[",GL_Paste!$I18502)+1,FIND("]",GL_Paste!$I18502)-FIND("[",GL_Paste!$I18502)-1),"")))</f>
        <v/>
      </c>
      <c r="D18505">
        <f>IF(GL_Paste!$B18502="","",IFERROR(INDEX(DeptName,MATCH($C18505,DeptTag,0)),"UNALLOCATED"))</f>
        <v/>
      </c>
      <c r="E18505">
        <f>IF(GL_Paste!$B18502="","",IFERROR(INDEX(AcctCat,MATCH(GL_Paste!$B18502&amp;"",AcctCode,0)),"UNKNOWN"))</f>
        <v/>
      </c>
      <c r="F18505">
        <f>IF(GL_Paste!$B18502="","",IFERROR(INDEX(AcctSub,MATCH(GL_Paste!$B18502&amp;"",AcctCode,0)),"UNKNOWN"))</f>
        <v/>
      </c>
    </row>
    <row r="18506">
      <c r="A18506" s="40">
        <f>IF(GL_Paste!$B18503="","",N(GL_Paste!$H18503)-N(GL_Paste!$G18503))</f>
        <v/>
      </c>
      <c r="B18506" s="43">
        <f>IF(GL_Paste!$B18503="","",DATE(YEAR(GL_Paste!$E18503),MONTH(GL_Paste!$E18503),1))</f>
        <v/>
      </c>
      <c r="C18506">
        <f>IF(GL_Paste!$B18503="","",IF(TRIM(GL_Paste!$M18503)&lt;&gt;"",TRIM(GL_Paste!$M18503),IFERROR(MID(GL_Paste!$I18503,FIND("[",GL_Paste!$I18503)+1,FIND("]",GL_Paste!$I18503)-FIND("[",GL_Paste!$I18503)-1),"")))</f>
        <v/>
      </c>
      <c r="D18506">
        <f>IF(GL_Paste!$B18503="","",IFERROR(INDEX(DeptName,MATCH($C18506,DeptTag,0)),"UNALLOCATED"))</f>
        <v/>
      </c>
      <c r="E18506">
        <f>IF(GL_Paste!$B18503="","",IFERROR(INDEX(AcctCat,MATCH(GL_Paste!$B18503&amp;"",AcctCode,0)),"UNKNOWN"))</f>
        <v/>
      </c>
      <c r="F18506">
        <f>IF(GL_Paste!$B18503="","",IFERROR(INDEX(AcctSub,MATCH(GL_Paste!$B18503&amp;"",AcctCode,0)),"UNKNOWN"))</f>
        <v/>
      </c>
    </row>
    <row r="18507">
      <c r="A18507" s="40">
        <f>IF(GL_Paste!$B18504="","",N(GL_Paste!$H18504)-N(GL_Paste!$G18504))</f>
        <v/>
      </c>
      <c r="B18507" s="43">
        <f>IF(GL_Paste!$B18504="","",DATE(YEAR(GL_Paste!$E18504),MONTH(GL_Paste!$E18504),1))</f>
        <v/>
      </c>
      <c r="C18507">
        <f>IF(GL_Paste!$B18504="","",IF(TRIM(GL_Paste!$M18504)&lt;&gt;"",TRIM(GL_Paste!$M18504),IFERROR(MID(GL_Paste!$I18504,FIND("[",GL_Paste!$I18504)+1,FIND("]",GL_Paste!$I18504)-FIND("[",GL_Paste!$I18504)-1),"")))</f>
        <v/>
      </c>
      <c r="D18507">
        <f>IF(GL_Paste!$B18504="","",IFERROR(INDEX(DeptName,MATCH($C18507,DeptTag,0)),"UNALLOCATED"))</f>
        <v/>
      </c>
      <c r="E18507">
        <f>IF(GL_Paste!$B18504="","",IFERROR(INDEX(AcctCat,MATCH(GL_Paste!$B18504&amp;"",AcctCode,0)),"UNKNOWN"))</f>
        <v/>
      </c>
      <c r="F18507">
        <f>IF(GL_Paste!$B18504="","",IFERROR(INDEX(AcctSub,MATCH(GL_Paste!$B18504&amp;"",AcctCode,0)),"UNKNOWN"))</f>
        <v/>
      </c>
    </row>
    <row r="18508">
      <c r="A18508" s="40">
        <f>IF(GL_Paste!$B18505="","",N(GL_Paste!$H18505)-N(GL_Paste!$G18505))</f>
        <v/>
      </c>
      <c r="B18508" s="43">
        <f>IF(GL_Paste!$B18505="","",DATE(YEAR(GL_Paste!$E18505),MONTH(GL_Paste!$E18505),1))</f>
        <v/>
      </c>
      <c r="C18508">
        <f>IF(GL_Paste!$B18505="","",IF(TRIM(GL_Paste!$M18505)&lt;&gt;"",TRIM(GL_Paste!$M18505),IFERROR(MID(GL_Paste!$I18505,FIND("[",GL_Paste!$I18505)+1,FIND("]",GL_Paste!$I18505)-FIND("[",GL_Paste!$I18505)-1),"")))</f>
        <v/>
      </c>
      <c r="D18508">
        <f>IF(GL_Paste!$B18505="","",IFERROR(INDEX(DeptName,MATCH($C18508,DeptTag,0)),"UNALLOCATED"))</f>
        <v/>
      </c>
      <c r="E18508">
        <f>IF(GL_Paste!$B18505="","",IFERROR(INDEX(AcctCat,MATCH(GL_Paste!$B18505&amp;"",AcctCode,0)),"UNKNOWN"))</f>
        <v/>
      </c>
      <c r="F18508">
        <f>IF(GL_Paste!$B18505="","",IFERROR(INDEX(AcctSub,MATCH(GL_Paste!$B18505&amp;"",AcctCode,0)),"UNKNOWN"))</f>
        <v/>
      </c>
    </row>
    <row r="18509">
      <c r="A18509" s="40">
        <f>IF(GL_Paste!$B18506="","",N(GL_Paste!$H18506)-N(GL_Paste!$G18506))</f>
        <v/>
      </c>
      <c r="B18509" s="43">
        <f>IF(GL_Paste!$B18506="","",DATE(YEAR(GL_Paste!$E18506),MONTH(GL_Paste!$E18506),1))</f>
        <v/>
      </c>
      <c r="C18509">
        <f>IF(GL_Paste!$B18506="","",IF(TRIM(GL_Paste!$M18506)&lt;&gt;"",TRIM(GL_Paste!$M18506),IFERROR(MID(GL_Paste!$I18506,FIND("[",GL_Paste!$I18506)+1,FIND("]",GL_Paste!$I18506)-FIND("[",GL_Paste!$I18506)-1),"")))</f>
        <v/>
      </c>
      <c r="D18509">
        <f>IF(GL_Paste!$B18506="","",IFERROR(INDEX(DeptName,MATCH($C18509,DeptTag,0)),"UNALLOCATED"))</f>
        <v/>
      </c>
      <c r="E18509">
        <f>IF(GL_Paste!$B18506="","",IFERROR(INDEX(AcctCat,MATCH(GL_Paste!$B18506&amp;"",AcctCode,0)),"UNKNOWN"))</f>
        <v/>
      </c>
      <c r="F18509">
        <f>IF(GL_Paste!$B18506="","",IFERROR(INDEX(AcctSub,MATCH(GL_Paste!$B18506&amp;"",AcctCode,0)),"UNKNOWN"))</f>
        <v/>
      </c>
    </row>
    <row r="18510">
      <c r="A18510" s="40">
        <f>IF(GL_Paste!$B18507="","",N(GL_Paste!$H18507)-N(GL_Paste!$G18507))</f>
        <v/>
      </c>
      <c r="B18510" s="43">
        <f>IF(GL_Paste!$B18507="","",DATE(YEAR(GL_Paste!$E18507),MONTH(GL_Paste!$E18507),1))</f>
        <v/>
      </c>
      <c r="C18510">
        <f>IF(GL_Paste!$B18507="","",IF(TRIM(GL_Paste!$M18507)&lt;&gt;"",TRIM(GL_Paste!$M18507),IFERROR(MID(GL_Paste!$I18507,FIND("[",GL_Paste!$I18507)+1,FIND("]",GL_Paste!$I18507)-FIND("[",GL_Paste!$I18507)-1),"")))</f>
        <v/>
      </c>
      <c r="D18510">
        <f>IF(GL_Paste!$B18507="","",IFERROR(INDEX(DeptName,MATCH($C18510,DeptTag,0)),"UNALLOCATED"))</f>
        <v/>
      </c>
      <c r="E18510">
        <f>IF(GL_Paste!$B18507="","",IFERROR(INDEX(AcctCat,MATCH(GL_Paste!$B18507&amp;"",AcctCode,0)),"UNKNOWN"))</f>
        <v/>
      </c>
      <c r="F18510">
        <f>IF(GL_Paste!$B18507="","",IFERROR(INDEX(AcctSub,MATCH(GL_Paste!$B18507&amp;"",AcctCode,0)),"UNKNOWN"))</f>
        <v/>
      </c>
    </row>
    <row r="18511">
      <c r="A18511" s="40">
        <f>IF(GL_Paste!$B18508="","",N(GL_Paste!$H18508)-N(GL_Paste!$G18508))</f>
        <v/>
      </c>
      <c r="B18511" s="43">
        <f>IF(GL_Paste!$B18508="","",DATE(YEAR(GL_Paste!$E18508),MONTH(GL_Paste!$E18508),1))</f>
        <v/>
      </c>
      <c r="C18511">
        <f>IF(GL_Paste!$B18508="","",IF(TRIM(GL_Paste!$M18508)&lt;&gt;"",TRIM(GL_Paste!$M18508),IFERROR(MID(GL_Paste!$I18508,FIND("[",GL_Paste!$I18508)+1,FIND("]",GL_Paste!$I18508)-FIND("[",GL_Paste!$I18508)-1),"")))</f>
        <v/>
      </c>
      <c r="D18511">
        <f>IF(GL_Paste!$B18508="","",IFERROR(INDEX(DeptName,MATCH($C18511,DeptTag,0)),"UNALLOCATED"))</f>
        <v/>
      </c>
      <c r="E18511">
        <f>IF(GL_Paste!$B18508="","",IFERROR(INDEX(AcctCat,MATCH(GL_Paste!$B18508&amp;"",AcctCode,0)),"UNKNOWN"))</f>
        <v/>
      </c>
      <c r="F18511">
        <f>IF(GL_Paste!$B18508="","",IFERROR(INDEX(AcctSub,MATCH(GL_Paste!$B18508&amp;"",AcctCode,0)),"UNKNOWN"))</f>
        <v/>
      </c>
    </row>
    <row r="18512">
      <c r="A18512" s="40">
        <f>IF(GL_Paste!$B18509="","",N(GL_Paste!$H18509)-N(GL_Paste!$G18509))</f>
        <v/>
      </c>
      <c r="B18512" s="43">
        <f>IF(GL_Paste!$B18509="","",DATE(YEAR(GL_Paste!$E18509),MONTH(GL_Paste!$E18509),1))</f>
        <v/>
      </c>
      <c r="C18512">
        <f>IF(GL_Paste!$B18509="","",IF(TRIM(GL_Paste!$M18509)&lt;&gt;"",TRIM(GL_Paste!$M18509),IFERROR(MID(GL_Paste!$I18509,FIND("[",GL_Paste!$I18509)+1,FIND("]",GL_Paste!$I18509)-FIND("[",GL_Paste!$I18509)-1),"")))</f>
        <v/>
      </c>
      <c r="D18512">
        <f>IF(GL_Paste!$B18509="","",IFERROR(INDEX(DeptName,MATCH($C18512,DeptTag,0)),"UNALLOCATED"))</f>
        <v/>
      </c>
      <c r="E18512">
        <f>IF(GL_Paste!$B18509="","",IFERROR(INDEX(AcctCat,MATCH(GL_Paste!$B18509&amp;"",AcctCode,0)),"UNKNOWN"))</f>
        <v/>
      </c>
      <c r="F18512">
        <f>IF(GL_Paste!$B18509="","",IFERROR(INDEX(AcctSub,MATCH(GL_Paste!$B18509&amp;"",AcctCode,0)),"UNKNOWN"))</f>
        <v/>
      </c>
    </row>
    <row r="18513">
      <c r="A18513" s="40">
        <f>IF(GL_Paste!$B18510="","",N(GL_Paste!$H18510)-N(GL_Paste!$G18510))</f>
        <v/>
      </c>
      <c r="B18513" s="43">
        <f>IF(GL_Paste!$B18510="","",DATE(YEAR(GL_Paste!$E18510),MONTH(GL_Paste!$E18510),1))</f>
        <v/>
      </c>
      <c r="C18513">
        <f>IF(GL_Paste!$B18510="","",IF(TRIM(GL_Paste!$M18510)&lt;&gt;"",TRIM(GL_Paste!$M18510),IFERROR(MID(GL_Paste!$I18510,FIND("[",GL_Paste!$I18510)+1,FIND("]",GL_Paste!$I18510)-FIND("[",GL_Paste!$I18510)-1),"")))</f>
        <v/>
      </c>
      <c r="D18513">
        <f>IF(GL_Paste!$B18510="","",IFERROR(INDEX(DeptName,MATCH($C18513,DeptTag,0)),"UNALLOCATED"))</f>
        <v/>
      </c>
      <c r="E18513">
        <f>IF(GL_Paste!$B18510="","",IFERROR(INDEX(AcctCat,MATCH(GL_Paste!$B18510&amp;"",AcctCode,0)),"UNKNOWN"))</f>
        <v/>
      </c>
      <c r="F18513">
        <f>IF(GL_Paste!$B18510="","",IFERROR(INDEX(AcctSub,MATCH(GL_Paste!$B18510&amp;"",AcctCode,0)),"UNKNOWN"))</f>
        <v/>
      </c>
    </row>
    <row r="18514">
      <c r="A18514" s="40">
        <f>IF(GL_Paste!$B18511="","",N(GL_Paste!$H18511)-N(GL_Paste!$G18511))</f>
        <v/>
      </c>
      <c r="B18514" s="43">
        <f>IF(GL_Paste!$B18511="","",DATE(YEAR(GL_Paste!$E18511),MONTH(GL_Paste!$E18511),1))</f>
        <v/>
      </c>
      <c r="C18514">
        <f>IF(GL_Paste!$B18511="","",IF(TRIM(GL_Paste!$M18511)&lt;&gt;"",TRIM(GL_Paste!$M18511),IFERROR(MID(GL_Paste!$I18511,FIND("[",GL_Paste!$I18511)+1,FIND("]",GL_Paste!$I18511)-FIND("[",GL_Paste!$I18511)-1),"")))</f>
        <v/>
      </c>
      <c r="D18514">
        <f>IF(GL_Paste!$B18511="","",IFERROR(INDEX(DeptName,MATCH($C18514,DeptTag,0)),"UNALLOCATED"))</f>
        <v/>
      </c>
      <c r="E18514">
        <f>IF(GL_Paste!$B18511="","",IFERROR(INDEX(AcctCat,MATCH(GL_Paste!$B18511&amp;"",AcctCode,0)),"UNKNOWN"))</f>
        <v/>
      </c>
      <c r="F18514">
        <f>IF(GL_Paste!$B18511="","",IFERROR(INDEX(AcctSub,MATCH(GL_Paste!$B18511&amp;"",AcctCode,0)),"UNKNOWN"))</f>
        <v/>
      </c>
    </row>
    <row r="18515">
      <c r="A18515" s="40">
        <f>IF(GL_Paste!$B18512="","",N(GL_Paste!$H18512)-N(GL_Paste!$G18512))</f>
        <v/>
      </c>
      <c r="B18515" s="43">
        <f>IF(GL_Paste!$B18512="","",DATE(YEAR(GL_Paste!$E18512),MONTH(GL_Paste!$E18512),1))</f>
        <v/>
      </c>
      <c r="C18515">
        <f>IF(GL_Paste!$B18512="","",IF(TRIM(GL_Paste!$M18512)&lt;&gt;"",TRIM(GL_Paste!$M18512),IFERROR(MID(GL_Paste!$I18512,FIND("[",GL_Paste!$I18512)+1,FIND("]",GL_Paste!$I18512)-FIND("[",GL_Paste!$I18512)-1),"")))</f>
        <v/>
      </c>
      <c r="D18515">
        <f>IF(GL_Paste!$B18512="","",IFERROR(INDEX(DeptName,MATCH($C18515,DeptTag,0)),"UNALLOCATED"))</f>
        <v/>
      </c>
      <c r="E18515">
        <f>IF(GL_Paste!$B18512="","",IFERROR(INDEX(AcctCat,MATCH(GL_Paste!$B18512&amp;"",AcctCode,0)),"UNKNOWN"))</f>
        <v/>
      </c>
      <c r="F18515">
        <f>IF(GL_Paste!$B18512="","",IFERROR(INDEX(AcctSub,MATCH(GL_Paste!$B18512&amp;"",AcctCode,0)),"UNKNOWN"))</f>
        <v/>
      </c>
    </row>
    <row r="18516">
      <c r="A18516" s="40">
        <f>IF(GL_Paste!$B18513="","",N(GL_Paste!$H18513)-N(GL_Paste!$G18513))</f>
        <v/>
      </c>
      <c r="B18516" s="43">
        <f>IF(GL_Paste!$B18513="","",DATE(YEAR(GL_Paste!$E18513),MONTH(GL_Paste!$E18513),1))</f>
        <v/>
      </c>
      <c r="C18516">
        <f>IF(GL_Paste!$B18513="","",IF(TRIM(GL_Paste!$M18513)&lt;&gt;"",TRIM(GL_Paste!$M18513),IFERROR(MID(GL_Paste!$I18513,FIND("[",GL_Paste!$I18513)+1,FIND("]",GL_Paste!$I18513)-FIND("[",GL_Paste!$I18513)-1),"")))</f>
        <v/>
      </c>
      <c r="D18516">
        <f>IF(GL_Paste!$B18513="","",IFERROR(INDEX(DeptName,MATCH($C18516,DeptTag,0)),"UNALLOCATED"))</f>
        <v/>
      </c>
      <c r="E18516">
        <f>IF(GL_Paste!$B18513="","",IFERROR(INDEX(AcctCat,MATCH(GL_Paste!$B18513&amp;"",AcctCode,0)),"UNKNOWN"))</f>
        <v/>
      </c>
      <c r="F18516">
        <f>IF(GL_Paste!$B18513="","",IFERROR(INDEX(AcctSub,MATCH(GL_Paste!$B18513&amp;"",AcctCode,0)),"UNKNOWN"))</f>
        <v/>
      </c>
    </row>
    <row r="18517">
      <c r="A18517" s="40">
        <f>IF(GL_Paste!$B18514="","",N(GL_Paste!$H18514)-N(GL_Paste!$G18514))</f>
        <v/>
      </c>
      <c r="B18517" s="43">
        <f>IF(GL_Paste!$B18514="","",DATE(YEAR(GL_Paste!$E18514),MONTH(GL_Paste!$E18514),1))</f>
        <v/>
      </c>
      <c r="C18517">
        <f>IF(GL_Paste!$B18514="","",IF(TRIM(GL_Paste!$M18514)&lt;&gt;"",TRIM(GL_Paste!$M18514),IFERROR(MID(GL_Paste!$I18514,FIND("[",GL_Paste!$I18514)+1,FIND("]",GL_Paste!$I18514)-FIND("[",GL_Paste!$I18514)-1),"")))</f>
        <v/>
      </c>
      <c r="D18517">
        <f>IF(GL_Paste!$B18514="","",IFERROR(INDEX(DeptName,MATCH($C18517,DeptTag,0)),"UNALLOCATED"))</f>
        <v/>
      </c>
      <c r="E18517">
        <f>IF(GL_Paste!$B18514="","",IFERROR(INDEX(AcctCat,MATCH(GL_Paste!$B18514&amp;"",AcctCode,0)),"UNKNOWN"))</f>
        <v/>
      </c>
      <c r="F18517">
        <f>IF(GL_Paste!$B18514="","",IFERROR(INDEX(AcctSub,MATCH(GL_Paste!$B18514&amp;"",AcctCode,0)),"UNKNOWN"))</f>
        <v/>
      </c>
    </row>
    <row r="18518">
      <c r="A18518" s="40">
        <f>IF(GL_Paste!$B18515="","",N(GL_Paste!$H18515)-N(GL_Paste!$G18515))</f>
        <v/>
      </c>
      <c r="B18518" s="43">
        <f>IF(GL_Paste!$B18515="","",DATE(YEAR(GL_Paste!$E18515),MONTH(GL_Paste!$E18515),1))</f>
        <v/>
      </c>
      <c r="C18518">
        <f>IF(GL_Paste!$B18515="","",IF(TRIM(GL_Paste!$M18515)&lt;&gt;"",TRIM(GL_Paste!$M18515),IFERROR(MID(GL_Paste!$I18515,FIND("[",GL_Paste!$I18515)+1,FIND("]",GL_Paste!$I18515)-FIND("[",GL_Paste!$I18515)-1),"")))</f>
        <v/>
      </c>
      <c r="D18518">
        <f>IF(GL_Paste!$B18515="","",IFERROR(INDEX(DeptName,MATCH($C18518,DeptTag,0)),"UNALLOCATED"))</f>
        <v/>
      </c>
      <c r="E18518">
        <f>IF(GL_Paste!$B18515="","",IFERROR(INDEX(AcctCat,MATCH(GL_Paste!$B18515&amp;"",AcctCode,0)),"UNKNOWN"))</f>
        <v/>
      </c>
      <c r="F18518">
        <f>IF(GL_Paste!$B18515="","",IFERROR(INDEX(AcctSub,MATCH(GL_Paste!$B18515&amp;"",AcctCode,0)),"UNKNOWN"))</f>
        <v/>
      </c>
    </row>
    <row r="18519">
      <c r="A18519" s="40">
        <f>IF(GL_Paste!$B18516="","",N(GL_Paste!$H18516)-N(GL_Paste!$G18516))</f>
        <v/>
      </c>
      <c r="B18519" s="43">
        <f>IF(GL_Paste!$B18516="","",DATE(YEAR(GL_Paste!$E18516),MONTH(GL_Paste!$E18516),1))</f>
        <v/>
      </c>
      <c r="C18519">
        <f>IF(GL_Paste!$B18516="","",IF(TRIM(GL_Paste!$M18516)&lt;&gt;"",TRIM(GL_Paste!$M18516),IFERROR(MID(GL_Paste!$I18516,FIND("[",GL_Paste!$I18516)+1,FIND("]",GL_Paste!$I18516)-FIND("[",GL_Paste!$I18516)-1),"")))</f>
        <v/>
      </c>
      <c r="D18519">
        <f>IF(GL_Paste!$B18516="","",IFERROR(INDEX(DeptName,MATCH($C18519,DeptTag,0)),"UNALLOCATED"))</f>
        <v/>
      </c>
      <c r="E18519">
        <f>IF(GL_Paste!$B18516="","",IFERROR(INDEX(AcctCat,MATCH(GL_Paste!$B18516&amp;"",AcctCode,0)),"UNKNOWN"))</f>
        <v/>
      </c>
      <c r="F18519">
        <f>IF(GL_Paste!$B18516="","",IFERROR(INDEX(AcctSub,MATCH(GL_Paste!$B18516&amp;"",AcctCode,0)),"UNKNOWN"))</f>
        <v/>
      </c>
    </row>
    <row r="18520">
      <c r="A18520" s="40">
        <f>IF(GL_Paste!$B18517="","",N(GL_Paste!$H18517)-N(GL_Paste!$G18517))</f>
        <v/>
      </c>
      <c r="B18520" s="43">
        <f>IF(GL_Paste!$B18517="","",DATE(YEAR(GL_Paste!$E18517),MONTH(GL_Paste!$E18517),1))</f>
        <v/>
      </c>
      <c r="C18520">
        <f>IF(GL_Paste!$B18517="","",IF(TRIM(GL_Paste!$M18517)&lt;&gt;"",TRIM(GL_Paste!$M18517),IFERROR(MID(GL_Paste!$I18517,FIND("[",GL_Paste!$I18517)+1,FIND("]",GL_Paste!$I18517)-FIND("[",GL_Paste!$I18517)-1),"")))</f>
        <v/>
      </c>
      <c r="D18520">
        <f>IF(GL_Paste!$B18517="","",IFERROR(INDEX(DeptName,MATCH($C18520,DeptTag,0)),"UNALLOCATED"))</f>
        <v/>
      </c>
      <c r="E18520">
        <f>IF(GL_Paste!$B18517="","",IFERROR(INDEX(AcctCat,MATCH(GL_Paste!$B18517&amp;"",AcctCode,0)),"UNKNOWN"))</f>
        <v/>
      </c>
      <c r="F18520">
        <f>IF(GL_Paste!$B18517="","",IFERROR(INDEX(AcctSub,MATCH(GL_Paste!$B18517&amp;"",AcctCode,0)),"UNKNOWN"))</f>
        <v/>
      </c>
    </row>
    <row r="18521">
      <c r="A18521" s="40">
        <f>IF(GL_Paste!$B18518="","",N(GL_Paste!$H18518)-N(GL_Paste!$G18518))</f>
        <v/>
      </c>
      <c r="B18521" s="43">
        <f>IF(GL_Paste!$B18518="","",DATE(YEAR(GL_Paste!$E18518),MONTH(GL_Paste!$E18518),1))</f>
        <v/>
      </c>
      <c r="C18521">
        <f>IF(GL_Paste!$B18518="","",IF(TRIM(GL_Paste!$M18518)&lt;&gt;"",TRIM(GL_Paste!$M18518),IFERROR(MID(GL_Paste!$I18518,FIND("[",GL_Paste!$I18518)+1,FIND("]",GL_Paste!$I18518)-FIND("[",GL_Paste!$I18518)-1),"")))</f>
        <v/>
      </c>
      <c r="D18521">
        <f>IF(GL_Paste!$B18518="","",IFERROR(INDEX(DeptName,MATCH($C18521,DeptTag,0)),"UNALLOCATED"))</f>
        <v/>
      </c>
      <c r="E18521">
        <f>IF(GL_Paste!$B18518="","",IFERROR(INDEX(AcctCat,MATCH(GL_Paste!$B18518&amp;"",AcctCode,0)),"UNKNOWN"))</f>
        <v/>
      </c>
      <c r="F18521">
        <f>IF(GL_Paste!$B18518="","",IFERROR(INDEX(AcctSub,MATCH(GL_Paste!$B18518&amp;"",AcctCode,0)),"UNKNOWN"))</f>
        <v/>
      </c>
    </row>
    <row r="18522">
      <c r="A18522" s="40">
        <f>IF(GL_Paste!$B18519="","",N(GL_Paste!$H18519)-N(GL_Paste!$G18519))</f>
        <v/>
      </c>
      <c r="B18522" s="43">
        <f>IF(GL_Paste!$B18519="","",DATE(YEAR(GL_Paste!$E18519),MONTH(GL_Paste!$E18519),1))</f>
        <v/>
      </c>
      <c r="C18522">
        <f>IF(GL_Paste!$B18519="","",IF(TRIM(GL_Paste!$M18519)&lt;&gt;"",TRIM(GL_Paste!$M18519),IFERROR(MID(GL_Paste!$I18519,FIND("[",GL_Paste!$I18519)+1,FIND("]",GL_Paste!$I18519)-FIND("[",GL_Paste!$I18519)-1),"")))</f>
        <v/>
      </c>
      <c r="D18522">
        <f>IF(GL_Paste!$B18519="","",IFERROR(INDEX(DeptName,MATCH($C18522,DeptTag,0)),"UNALLOCATED"))</f>
        <v/>
      </c>
      <c r="E18522">
        <f>IF(GL_Paste!$B18519="","",IFERROR(INDEX(AcctCat,MATCH(GL_Paste!$B18519&amp;"",AcctCode,0)),"UNKNOWN"))</f>
        <v/>
      </c>
      <c r="F18522">
        <f>IF(GL_Paste!$B18519="","",IFERROR(INDEX(AcctSub,MATCH(GL_Paste!$B18519&amp;"",AcctCode,0)),"UNKNOWN"))</f>
        <v/>
      </c>
    </row>
    <row r="18523">
      <c r="A18523" s="40">
        <f>IF(GL_Paste!$B18520="","",N(GL_Paste!$H18520)-N(GL_Paste!$G18520))</f>
        <v/>
      </c>
      <c r="B18523" s="43">
        <f>IF(GL_Paste!$B18520="","",DATE(YEAR(GL_Paste!$E18520),MONTH(GL_Paste!$E18520),1))</f>
        <v/>
      </c>
      <c r="C18523">
        <f>IF(GL_Paste!$B18520="","",IF(TRIM(GL_Paste!$M18520)&lt;&gt;"",TRIM(GL_Paste!$M18520),IFERROR(MID(GL_Paste!$I18520,FIND("[",GL_Paste!$I18520)+1,FIND("]",GL_Paste!$I18520)-FIND("[",GL_Paste!$I18520)-1),"")))</f>
        <v/>
      </c>
      <c r="D18523">
        <f>IF(GL_Paste!$B18520="","",IFERROR(INDEX(DeptName,MATCH($C18523,DeptTag,0)),"UNALLOCATED"))</f>
        <v/>
      </c>
      <c r="E18523">
        <f>IF(GL_Paste!$B18520="","",IFERROR(INDEX(AcctCat,MATCH(GL_Paste!$B18520&amp;"",AcctCode,0)),"UNKNOWN"))</f>
        <v/>
      </c>
      <c r="F18523">
        <f>IF(GL_Paste!$B18520="","",IFERROR(INDEX(AcctSub,MATCH(GL_Paste!$B18520&amp;"",AcctCode,0)),"UNKNOWN"))</f>
        <v/>
      </c>
    </row>
    <row r="18524">
      <c r="A18524" s="40">
        <f>IF(GL_Paste!$B18521="","",N(GL_Paste!$H18521)-N(GL_Paste!$G18521))</f>
        <v/>
      </c>
      <c r="B18524" s="43">
        <f>IF(GL_Paste!$B18521="","",DATE(YEAR(GL_Paste!$E18521),MONTH(GL_Paste!$E18521),1))</f>
        <v/>
      </c>
      <c r="C18524">
        <f>IF(GL_Paste!$B18521="","",IF(TRIM(GL_Paste!$M18521)&lt;&gt;"",TRIM(GL_Paste!$M18521),IFERROR(MID(GL_Paste!$I18521,FIND("[",GL_Paste!$I18521)+1,FIND("]",GL_Paste!$I18521)-FIND("[",GL_Paste!$I18521)-1),"")))</f>
        <v/>
      </c>
      <c r="D18524">
        <f>IF(GL_Paste!$B18521="","",IFERROR(INDEX(DeptName,MATCH($C18524,DeptTag,0)),"UNALLOCATED"))</f>
        <v/>
      </c>
      <c r="E18524">
        <f>IF(GL_Paste!$B18521="","",IFERROR(INDEX(AcctCat,MATCH(GL_Paste!$B18521&amp;"",AcctCode,0)),"UNKNOWN"))</f>
        <v/>
      </c>
      <c r="F18524">
        <f>IF(GL_Paste!$B18521="","",IFERROR(INDEX(AcctSub,MATCH(GL_Paste!$B18521&amp;"",AcctCode,0)),"UNKNOWN"))</f>
        <v/>
      </c>
    </row>
    <row r="18525">
      <c r="A18525" s="40">
        <f>IF(GL_Paste!$B18522="","",N(GL_Paste!$H18522)-N(GL_Paste!$G18522))</f>
        <v/>
      </c>
      <c r="B18525" s="43">
        <f>IF(GL_Paste!$B18522="","",DATE(YEAR(GL_Paste!$E18522),MONTH(GL_Paste!$E18522),1))</f>
        <v/>
      </c>
      <c r="C18525">
        <f>IF(GL_Paste!$B18522="","",IF(TRIM(GL_Paste!$M18522)&lt;&gt;"",TRIM(GL_Paste!$M18522),IFERROR(MID(GL_Paste!$I18522,FIND("[",GL_Paste!$I18522)+1,FIND("]",GL_Paste!$I18522)-FIND("[",GL_Paste!$I18522)-1),"")))</f>
        <v/>
      </c>
      <c r="D18525">
        <f>IF(GL_Paste!$B18522="","",IFERROR(INDEX(DeptName,MATCH($C18525,DeptTag,0)),"UNALLOCATED"))</f>
        <v/>
      </c>
      <c r="E18525">
        <f>IF(GL_Paste!$B18522="","",IFERROR(INDEX(AcctCat,MATCH(GL_Paste!$B18522&amp;"",AcctCode,0)),"UNKNOWN"))</f>
        <v/>
      </c>
      <c r="F18525">
        <f>IF(GL_Paste!$B18522="","",IFERROR(INDEX(AcctSub,MATCH(GL_Paste!$B18522&amp;"",AcctCode,0)),"UNKNOWN"))</f>
        <v/>
      </c>
    </row>
    <row r="18526">
      <c r="A18526" s="40">
        <f>IF(GL_Paste!$B18523="","",N(GL_Paste!$H18523)-N(GL_Paste!$G18523))</f>
        <v/>
      </c>
      <c r="B18526" s="43">
        <f>IF(GL_Paste!$B18523="","",DATE(YEAR(GL_Paste!$E18523),MONTH(GL_Paste!$E18523),1))</f>
        <v/>
      </c>
      <c r="C18526">
        <f>IF(GL_Paste!$B18523="","",IF(TRIM(GL_Paste!$M18523)&lt;&gt;"",TRIM(GL_Paste!$M18523),IFERROR(MID(GL_Paste!$I18523,FIND("[",GL_Paste!$I18523)+1,FIND("]",GL_Paste!$I18523)-FIND("[",GL_Paste!$I18523)-1),"")))</f>
        <v/>
      </c>
      <c r="D18526">
        <f>IF(GL_Paste!$B18523="","",IFERROR(INDEX(DeptName,MATCH($C18526,DeptTag,0)),"UNALLOCATED"))</f>
        <v/>
      </c>
      <c r="E18526">
        <f>IF(GL_Paste!$B18523="","",IFERROR(INDEX(AcctCat,MATCH(GL_Paste!$B18523&amp;"",AcctCode,0)),"UNKNOWN"))</f>
        <v/>
      </c>
      <c r="F18526">
        <f>IF(GL_Paste!$B18523="","",IFERROR(INDEX(AcctSub,MATCH(GL_Paste!$B18523&amp;"",AcctCode,0)),"UNKNOWN"))</f>
        <v/>
      </c>
    </row>
    <row r="18527">
      <c r="A18527" s="40">
        <f>IF(GL_Paste!$B18524="","",N(GL_Paste!$H18524)-N(GL_Paste!$G18524))</f>
        <v/>
      </c>
      <c r="B18527" s="43">
        <f>IF(GL_Paste!$B18524="","",DATE(YEAR(GL_Paste!$E18524),MONTH(GL_Paste!$E18524),1))</f>
        <v/>
      </c>
      <c r="C18527">
        <f>IF(GL_Paste!$B18524="","",IF(TRIM(GL_Paste!$M18524)&lt;&gt;"",TRIM(GL_Paste!$M18524),IFERROR(MID(GL_Paste!$I18524,FIND("[",GL_Paste!$I18524)+1,FIND("]",GL_Paste!$I18524)-FIND("[",GL_Paste!$I18524)-1),"")))</f>
        <v/>
      </c>
      <c r="D18527">
        <f>IF(GL_Paste!$B18524="","",IFERROR(INDEX(DeptName,MATCH($C18527,DeptTag,0)),"UNALLOCATED"))</f>
        <v/>
      </c>
      <c r="E18527">
        <f>IF(GL_Paste!$B18524="","",IFERROR(INDEX(AcctCat,MATCH(GL_Paste!$B18524&amp;"",AcctCode,0)),"UNKNOWN"))</f>
        <v/>
      </c>
      <c r="F18527">
        <f>IF(GL_Paste!$B18524="","",IFERROR(INDEX(AcctSub,MATCH(GL_Paste!$B18524&amp;"",AcctCode,0)),"UNKNOWN"))</f>
        <v/>
      </c>
    </row>
    <row r="18528">
      <c r="A18528" s="40">
        <f>IF(GL_Paste!$B18525="","",N(GL_Paste!$H18525)-N(GL_Paste!$G18525))</f>
        <v/>
      </c>
      <c r="B18528" s="43">
        <f>IF(GL_Paste!$B18525="","",DATE(YEAR(GL_Paste!$E18525),MONTH(GL_Paste!$E18525),1))</f>
        <v/>
      </c>
      <c r="C18528">
        <f>IF(GL_Paste!$B18525="","",IF(TRIM(GL_Paste!$M18525)&lt;&gt;"",TRIM(GL_Paste!$M18525),IFERROR(MID(GL_Paste!$I18525,FIND("[",GL_Paste!$I18525)+1,FIND("]",GL_Paste!$I18525)-FIND("[",GL_Paste!$I18525)-1),"")))</f>
        <v/>
      </c>
      <c r="D18528">
        <f>IF(GL_Paste!$B18525="","",IFERROR(INDEX(DeptName,MATCH($C18528,DeptTag,0)),"UNALLOCATED"))</f>
        <v/>
      </c>
      <c r="E18528">
        <f>IF(GL_Paste!$B18525="","",IFERROR(INDEX(AcctCat,MATCH(GL_Paste!$B18525&amp;"",AcctCode,0)),"UNKNOWN"))</f>
        <v/>
      </c>
      <c r="F18528">
        <f>IF(GL_Paste!$B18525="","",IFERROR(INDEX(AcctSub,MATCH(GL_Paste!$B18525&amp;"",AcctCode,0)),"UNKNOWN"))</f>
        <v/>
      </c>
    </row>
    <row r="18529">
      <c r="A18529" s="40">
        <f>IF(GL_Paste!$B18526="","",N(GL_Paste!$H18526)-N(GL_Paste!$G18526))</f>
        <v/>
      </c>
      <c r="B18529" s="43">
        <f>IF(GL_Paste!$B18526="","",DATE(YEAR(GL_Paste!$E18526),MONTH(GL_Paste!$E18526),1))</f>
        <v/>
      </c>
      <c r="C18529">
        <f>IF(GL_Paste!$B18526="","",IF(TRIM(GL_Paste!$M18526)&lt;&gt;"",TRIM(GL_Paste!$M18526),IFERROR(MID(GL_Paste!$I18526,FIND("[",GL_Paste!$I18526)+1,FIND("]",GL_Paste!$I18526)-FIND("[",GL_Paste!$I18526)-1),"")))</f>
        <v/>
      </c>
      <c r="D18529">
        <f>IF(GL_Paste!$B18526="","",IFERROR(INDEX(DeptName,MATCH($C18529,DeptTag,0)),"UNALLOCATED"))</f>
        <v/>
      </c>
      <c r="E18529">
        <f>IF(GL_Paste!$B18526="","",IFERROR(INDEX(AcctCat,MATCH(GL_Paste!$B18526&amp;"",AcctCode,0)),"UNKNOWN"))</f>
        <v/>
      </c>
      <c r="F18529">
        <f>IF(GL_Paste!$B18526="","",IFERROR(INDEX(AcctSub,MATCH(GL_Paste!$B18526&amp;"",AcctCode,0)),"UNKNOWN"))</f>
        <v/>
      </c>
    </row>
    <row r="18530">
      <c r="A18530" s="40">
        <f>IF(GL_Paste!$B18527="","",N(GL_Paste!$H18527)-N(GL_Paste!$G18527))</f>
        <v/>
      </c>
      <c r="B18530" s="43">
        <f>IF(GL_Paste!$B18527="","",DATE(YEAR(GL_Paste!$E18527),MONTH(GL_Paste!$E18527),1))</f>
        <v/>
      </c>
      <c r="C18530">
        <f>IF(GL_Paste!$B18527="","",IF(TRIM(GL_Paste!$M18527)&lt;&gt;"",TRIM(GL_Paste!$M18527),IFERROR(MID(GL_Paste!$I18527,FIND("[",GL_Paste!$I18527)+1,FIND("]",GL_Paste!$I18527)-FIND("[",GL_Paste!$I18527)-1),"")))</f>
        <v/>
      </c>
      <c r="D18530">
        <f>IF(GL_Paste!$B18527="","",IFERROR(INDEX(DeptName,MATCH($C18530,DeptTag,0)),"UNALLOCATED"))</f>
        <v/>
      </c>
      <c r="E18530">
        <f>IF(GL_Paste!$B18527="","",IFERROR(INDEX(AcctCat,MATCH(GL_Paste!$B18527&amp;"",AcctCode,0)),"UNKNOWN"))</f>
        <v/>
      </c>
      <c r="F18530">
        <f>IF(GL_Paste!$B18527="","",IFERROR(INDEX(AcctSub,MATCH(GL_Paste!$B18527&amp;"",AcctCode,0)),"UNKNOWN"))</f>
        <v/>
      </c>
    </row>
    <row r="18531">
      <c r="A18531" s="40">
        <f>IF(GL_Paste!$B18528="","",N(GL_Paste!$H18528)-N(GL_Paste!$G18528))</f>
        <v/>
      </c>
      <c r="B18531" s="43">
        <f>IF(GL_Paste!$B18528="","",DATE(YEAR(GL_Paste!$E18528),MONTH(GL_Paste!$E18528),1))</f>
        <v/>
      </c>
      <c r="C18531">
        <f>IF(GL_Paste!$B18528="","",IF(TRIM(GL_Paste!$M18528)&lt;&gt;"",TRIM(GL_Paste!$M18528),IFERROR(MID(GL_Paste!$I18528,FIND("[",GL_Paste!$I18528)+1,FIND("]",GL_Paste!$I18528)-FIND("[",GL_Paste!$I18528)-1),"")))</f>
        <v/>
      </c>
      <c r="D18531">
        <f>IF(GL_Paste!$B18528="","",IFERROR(INDEX(DeptName,MATCH($C18531,DeptTag,0)),"UNALLOCATED"))</f>
        <v/>
      </c>
      <c r="E18531">
        <f>IF(GL_Paste!$B18528="","",IFERROR(INDEX(AcctCat,MATCH(GL_Paste!$B18528&amp;"",AcctCode,0)),"UNKNOWN"))</f>
        <v/>
      </c>
      <c r="F18531">
        <f>IF(GL_Paste!$B18528="","",IFERROR(INDEX(AcctSub,MATCH(GL_Paste!$B18528&amp;"",AcctCode,0)),"UNKNOWN"))</f>
        <v/>
      </c>
    </row>
    <row r="18532">
      <c r="A18532" s="40">
        <f>IF(GL_Paste!$B18529="","",N(GL_Paste!$H18529)-N(GL_Paste!$G18529))</f>
        <v/>
      </c>
      <c r="B18532" s="43">
        <f>IF(GL_Paste!$B18529="","",DATE(YEAR(GL_Paste!$E18529),MONTH(GL_Paste!$E18529),1))</f>
        <v/>
      </c>
      <c r="C18532">
        <f>IF(GL_Paste!$B18529="","",IF(TRIM(GL_Paste!$M18529)&lt;&gt;"",TRIM(GL_Paste!$M18529),IFERROR(MID(GL_Paste!$I18529,FIND("[",GL_Paste!$I18529)+1,FIND("]",GL_Paste!$I18529)-FIND("[",GL_Paste!$I18529)-1),"")))</f>
        <v/>
      </c>
      <c r="D18532">
        <f>IF(GL_Paste!$B18529="","",IFERROR(INDEX(DeptName,MATCH($C18532,DeptTag,0)),"UNALLOCATED"))</f>
        <v/>
      </c>
      <c r="E18532">
        <f>IF(GL_Paste!$B18529="","",IFERROR(INDEX(AcctCat,MATCH(GL_Paste!$B18529&amp;"",AcctCode,0)),"UNKNOWN"))</f>
        <v/>
      </c>
      <c r="F18532">
        <f>IF(GL_Paste!$B18529="","",IFERROR(INDEX(AcctSub,MATCH(GL_Paste!$B18529&amp;"",AcctCode,0)),"UNKNOWN"))</f>
        <v/>
      </c>
    </row>
    <row r="18533">
      <c r="A18533" s="40">
        <f>IF(GL_Paste!$B18530="","",N(GL_Paste!$H18530)-N(GL_Paste!$G18530))</f>
        <v/>
      </c>
      <c r="B18533" s="43">
        <f>IF(GL_Paste!$B18530="","",DATE(YEAR(GL_Paste!$E18530),MONTH(GL_Paste!$E18530),1))</f>
        <v/>
      </c>
      <c r="C18533">
        <f>IF(GL_Paste!$B18530="","",IF(TRIM(GL_Paste!$M18530)&lt;&gt;"",TRIM(GL_Paste!$M18530),IFERROR(MID(GL_Paste!$I18530,FIND("[",GL_Paste!$I18530)+1,FIND("]",GL_Paste!$I18530)-FIND("[",GL_Paste!$I18530)-1),"")))</f>
        <v/>
      </c>
      <c r="D18533">
        <f>IF(GL_Paste!$B18530="","",IFERROR(INDEX(DeptName,MATCH($C18533,DeptTag,0)),"UNALLOCATED"))</f>
        <v/>
      </c>
      <c r="E18533">
        <f>IF(GL_Paste!$B18530="","",IFERROR(INDEX(AcctCat,MATCH(GL_Paste!$B18530&amp;"",AcctCode,0)),"UNKNOWN"))</f>
        <v/>
      </c>
      <c r="F18533">
        <f>IF(GL_Paste!$B18530="","",IFERROR(INDEX(AcctSub,MATCH(GL_Paste!$B18530&amp;"",AcctCode,0)),"UNKNOWN"))</f>
        <v/>
      </c>
    </row>
    <row r="18534">
      <c r="A18534" s="40">
        <f>IF(GL_Paste!$B18531="","",N(GL_Paste!$H18531)-N(GL_Paste!$G18531))</f>
        <v/>
      </c>
      <c r="B18534" s="43">
        <f>IF(GL_Paste!$B18531="","",DATE(YEAR(GL_Paste!$E18531),MONTH(GL_Paste!$E18531),1))</f>
        <v/>
      </c>
      <c r="C18534">
        <f>IF(GL_Paste!$B18531="","",IF(TRIM(GL_Paste!$M18531)&lt;&gt;"",TRIM(GL_Paste!$M18531),IFERROR(MID(GL_Paste!$I18531,FIND("[",GL_Paste!$I18531)+1,FIND("]",GL_Paste!$I18531)-FIND("[",GL_Paste!$I18531)-1),"")))</f>
        <v/>
      </c>
      <c r="D18534">
        <f>IF(GL_Paste!$B18531="","",IFERROR(INDEX(DeptName,MATCH($C18534,DeptTag,0)),"UNALLOCATED"))</f>
        <v/>
      </c>
      <c r="E18534">
        <f>IF(GL_Paste!$B18531="","",IFERROR(INDEX(AcctCat,MATCH(GL_Paste!$B18531&amp;"",AcctCode,0)),"UNKNOWN"))</f>
        <v/>
      </c>
      <c r="F18534">
        <f>IF(GL_Paste!$B18531="","",IFERROR(INDEX(AcctSub,MATCH(GL_Paste!$B18531&amp;"",AcctCode,0)),"UNKNOWN"))</f>
        <v/>
      </c>
    </row>
    <row r="18535">
      <c r="A18535" s="40">
        <f>IF(GL_Paste!$B18532="","",N(GL_Paste!$H18532)-N(GL_Paste!$G18532))</f>
        <v/>
      </c>
      <c r="B18535" s="43">
        <f>IF(GL_Paste!$B18532="","",DATE(YEAR(GL_Paste!$E18532),MONTH(GL_Paste!$E18532),1))</f>
        <v/>
      </c>
      <c r="C18535">
        <f>IF(GL_Paste!$B18532="","",IF(TRIM(GL_Paste!$M18532)&lt;&gt;"",TRIM(GL_Paste!$M18532),IFERROR(MID(GL_Paste!$I18532,FIND("[",GL_Paste!$I18532)+1,FIND("]",GL_Paste!$I18532)-FIND("[",GL_Paste!$I18532)-1),"")))</f>
        <v/>
      </c>
      <c r="D18535">
        <f>IF(GL_Paste!$B18532="","",IFERROR(INDEX(DeptName,MATCH($C18535,DeptTag,0)),"UNALLOCATED"))</f>
        <v/>
      </c>
      <c r="E18535">
        <f>IF(GL_Paste!$B18532="","",IFERROR(INDEX(AcctCat,MATCH(GL_Paste!$B18532&amp;"",AcctCode,0)),"UNKNOWN"))</f>
        <v/>
      </c>
      <c r="F18535">
        <f>IF(GL_Paste!$B18532="","",IFERROR(INDEX(AcctSub,MATCH(GL_Paste!$B18532&amp;"",AcctCode,0)),"UNKNOWN"))</f>
        <v/>
      </c>
    </row>
    <row r="18536">
      <c r="A18536" s="40">
        <f>IF(GL_Paste!$B18533="","",N(GL_Paste!$H18533)-N(GL_Paste!$G18533))</f>
        <v/>
      </c>
      <c r="B18536" s="43">
        <f>IF(GL_Paste!$B18533="","",DATE(YEAR(GL_Paste!$E18533),MONTH(GL_Paste!$E18533),1))</f>
        <v/>
      </c>
      <c r="C18536">
        <f>IF(GL_Paste!$B18533="","",IF(TRIM(GL_Paste!$M18533)&lt;&gt;"",TRIM(GL_Paste!$M18533),IFERROR(MID(GL_Paste!$I18533,FIND("[",GL_Paste!$I18533)+1,FIND("]",GL_Paste!$I18533)-FIND("[",GL_Paste!$I18533)-1),"")))</f>
        <v/>
      </c>
      <c r="D18536">
        <f>IF(GL_Paste!$B18533="","",IFERROR(INDEX(DeptName,MATCH($C18536,DeptTag,0)),"UNALLOCATED"))</f>
        <v/>
      </c>
      <c r="E18536">
        <f>IF(GL_Paste!$B18533="","",IFERROR(INDEX(AcctCat,MATCH(GL_Paste!$B18533&amp;"",AcctCode,0)),"UNKNOWN"))</f>
        <v/>
      </c>
      <c r="F18536">
        <f>IF(GL_Paste!$B18533="","",IFERROR(INDEX(AcctSub,MATCH(GL_Paste!$B18533&amp;"",AcctCode,0)),"UNKNOWN"))</f>
        <v/>
      </c>
    </row>
    <row r="18537">
      <c r="A18537" s="40">
        <f>IF(GL_Paste!$B18534="","",N(GL_Paste!$H18534)-N(GL_Paste!$G18534))</f>
        <v/>
      </c>
      <c r="B18537" s="43">
        <f>IF(GL_Paste!$B18534="","",DATE(YEAR(GL_Paste!$E18534),MONTH(GL_Paste!$E18534),1))</f>
        <v/>
      </c>
      <c r="C18537">
        <f>IF(GL_Paste!$B18534="","",IF(TRIM(GL_Paste!$M18534)&lt;&gt;"",TRIM(GL_Paste!$M18534),IFERROR(MID(GL_Paste!$I18534,FIND("[",GL_Paste!$I18534)+1,FIND("]",GL_Paste!$I18534)-FIND("[",GL_Paste!$I18534)-1),"")))</f>
        <v/>
      </c>
      <c r="D18537">
        <f>IF(GL_Paste!$B18534="","",IFERROR(INDEX(DeptName,MATCH($C18537,DeptTag,0)),"UNALLOCATED"))</f>
        <v/>
      </c>
      <c r="E18537">
        <f>IF(GL_Paste!$B18534="","",IFERROR(INDEX(AcctCat,MATCH(GL_Paste!$B18534&amp;"",AcctCode,0)),"UNKNOWN"))</f>
        <v/>
      </c>
      <c r="F18537">
        <f>IF(GL_Paste!$B18534="","",IFERROR(INDEX(AcctSub,MATCH(GL_Paste!$B18534&amp;"",AcctCode,0)),"UNKNOWN"))</f>
        <v/>
      </c>
    </row>
    <row r="18538">
      <c r="A18538" s="40">
        <f>IF(GL_Paste!$B18535="","",N(GL_Paste!$H18535)-N(GL_Paste!$G18535))</f>
        <v/>
      </c>
      <c r="B18538" s="43">
        <f>IF(GL_Paste!$B18535="","",DATE(YEAR(GL_Paste!$E18535),MONTH(GL_Paste!$E18535),1))</f>
        <v/>
      </c>
      <c r="C18538">
        <f>IF(GL_Paste!$B18535="","",IF(TRIM(GL_Paste!$M18535)&lt;&gt;"",TRIM(GL_Paste!$M18535),IFERROR(MID(GL_Paste!$I18535,FIND("[",GL_Paste!$I18535)+1,FIND("]",GL_Paste!$I18535)-FIND("[",GL_Paste!$I18535)-1),"")))</f>
        <v/>
      </c>
      <c r="D18538">
        <f>IF(GL_Paste!$B18535="","",IFERROR(INDEX(DeptName,MATCH($C18538,DeptTag,0)),"UNALLOCATED"))</f>
        <v/>
      </c>
      <c r="E18538">
        <f>IF(GL_Paste!$B18535="","",IFERROR(INDEX(AcctCat,MATCH(GL_Paste!$B18535&amp;"",AcctCode,0)),"UNKNOWN"))</f>
        <v/>
      </c>
      <c r="F18538">
        <f>IF(GL_Paste!$B18535="","",IFERROR(INDEX(AcctSub,MATCH(GL_Paste!$B18535&amp;"",AcctCode,0)),"UNKNOWN"))</f>
        <v/>
      </c>
    </row>
    <row r="18539">
      <c r="A18539" s="40">
        <f>IF(GL_Paste!$B18536="","",N(GL_Paste!$H18536)-N(GL_Paste!$G18536))</f>
        <v/>
      </c>
      <c r="B18539" s="43">
        <f>IF(GL_Paste!$B18536="","",DATE(YEAR(GL_Paste!$E18536),MONTH(GL_Paste!$E18536),1))</f>
        <v/>
      </c>
      <c r="C18539">
        <f>IF(GL_Paste!$B18536="","",IF(TRIM(GL_Paste!$M18536)&lt;&gt;"",TRIM(GL_Paste!$M18536),IFERROR(MID(GL_Paste!$I18536,FIND("[",GL_Paste!$I18536)+1,FIND("]",GL_Paste!$I18536)-FIND("[",GL_Paste!$I18536)-1),"")))</f>
        <v/>
      </c>
      <c r="D18539">
        <f>IF(GL_Paste!$B18536="","",IFERROR(INDEX(DeptName,MATCH($C18539,DeptTag,0)),"UNALLOCATED"))</f>
        <v/>
      </c>
      <c r="E18539">
        <f>IF(GL_Paste!$B18536="","",IFERROR(INDEX(AcctCat,MATCH(GL_Paste!$B18536&amp;"",AcctCode,0)),"UNKNOWN"))</f>
        <v/>
      </c>
      <c r="F18539">
        <f>IF(GL_Paste!$B18536="","",IFERROR(INDEX(AcctSub,MATCH(GL_Paste!$B18536&amp;"",AcctCode,0)),"UNKNOWN"))</f>
        <v/>
      </c>
    </row>
    <row r="18540">
      <c r="A18540" s="40">
        <f>IF(GL_Paste!$B18537="","",N(GL_Paste!$H18537)-N(GL_Paste!$G18537))</f>
        <v/>
      </c>
      <c r="B18540" s="43">
        <f>IF(GL_Paste!$B18537="","",DATE(YEAR(GL_Paste!$E18537),MONTH(GL_Paste!$E18537),1))</f>
        <v/>
      </c>
      <c r="C18540">
        <f>IF(GL_Paste!$B18537="","",IF(TRIM(GL_Paste!$M18537)&lt;&gt;"",TRIM(GL_Paste!$M18537),IFERROR(MID(GL_Paste!$I18537,FIND("[",GL_Paste!$I18537)+1,FIND("]",GL_Paste!$I18537)-FIND("[",GL_Paste!$I18537)-1),"")))</f>
        <v/>
      </c>
      <c r="D18540">
        <f>IF(GL_Paste!$B18537="","",IFERROR(INDEX(DeptName,MATCH($C18540,DeptTag,0)),"UNALLOCATED"))</f>
        <v/>
      </c>
      <c r="E18540">
        <f>IF(GL_Paste!$B18537="","",IFERROR(INDEX(AcctCat,MATCH(GL_Paste!$B18537&amp;"",AcctCode,0)),"UNKNOWN"))</f>
        <v/>
      </c>
      <c r="F18540">
        <f>IF(GL_Paste!$B18537="","",IFERROR(INDEX(AcctSub,MATCH(GL_Paste!$B18537&amp;"",AcctCode,0)),"UNKNOWN"))</f>
        <v/>
      </c>
    </row>
    <row r="18541">
      <c r="A18541" s="40">
        <f>IF(GL_Paste!$B18538="","",N(GL_Paste!$H18538)-N(GL_Paste!$G18538))</f>
        <v/>
      </c>
      <c r="B18541" s="43">
        <f>IF(GL_Paste!$B18538="","",DATE(YEAR(GL_Paste!$E18538),MONTH(GL_Paste!$E18538),1))</f>
        <v/>
      </c>
      <c r="C18541">
        <f>IF(GL_Paste!$B18538="","",IF(TRIM(GL_Paste!$M18538)&lt;&gt;"",TRIM(GL_Paste!$M18538),IFERROR(MID(GL_Paste!$I18538,FIND("[",GL_Paste!$I18538)+1,FIND("]",GL_Paste!$I18538)-FIND("[",GL_Paste!$I18538)-1),"")))</f>
        <v/>
      </c>
      <c r="D18541">
        <f>IF(GL_Paste!$B18538="","",IFERROR(INDEX(DeptName,MATCH($C18541,DeptTag,0)),"UNALLOCATED"))</f>
        <v/>
      </c>
      <c r="E18541">
        <f>IF(GL_Paste!$B18538="","",IFERROR(INDEX(AcctCat,MATCH(GL_Paste!$B18538&amp;"",AcctCode,0)),"UNKNOWN"))</f>
        <v/>
      </c>
      <c r="F18541">
        <f>IF(GL_Paste!$B18538="","",IFERROR(INDEX(AcctSub,MATCH(GL_Paste!$B18538&amp;"",AcctCode,0)),"UNKNOWN"))</f>
        <v/>
      </c>
    </row>
    <row r="18542">
      <c r="A18542" s="40">
        <f>IF(GL_Paste!$B18539="","",N(GL_Paste!$H18539)-N(GL_Paste!$G18539))</f>
        <v/>
      </c>
      <c r="B18542" s="43">
        <f>IF(GL_Paste!$B18539="","",DATE(YEAR(GL_Paste!$E18539),MONTH(GL_Paste!$E18539),1))</f>
        <v/>
      </c>
      <c r="C18542">
        <f>IF(GL_Paste!$B18539="","",IF(TRIM(GL_Paste!$M18539)&lt;&gt;"",TRIM(GL_Paste!$M18539),IFERROR(MID(GL_Paste!$I18539,FIND("[",GL_Paste!$I18539)+1,FIND("]",GL_Paste!$I18539)-FIND("[",GL_Paste!$I18539)-1),"")))</f>
        <v/>
      </c>
      <c r="D18542">
        <f>IF(GL_Paste!$B18539="","",IFERROR(INDEX(DeptName,MATCH($C18542,DeptTag,0)),"UNALLOCATED"))</f>
        <v/>
      </c>
      <c r="E18542">
        <f>IF(GL_Paste!$B18539="","",IFERROR(INDEX(AcctCat,MATCH(GL_Paste!$B18539&amp;"",AcctCode,0)),"UNKNOWN"))</f>
        <v/>
      </c>
      <c r="F18542">
        <f>IF(GL_Paste!$B18539="","",IFERROR(INDEX(AcctSub,MATCH(GL_Paste!$B18539&amp;"",AcctCode,0)),"UNKNOWN"))</f>
        <v/>
      </c>
    </row>
    <row r="18543">
      <c r="A18543" s="40">
        <f>IF(GL_Paste!$B18540="","",N(GL_Paste!$H18540)-N(GL_Paste!$G18540))</f>
        <v/>
      </c>
      <c r="B18543" s="43">
        <f>IF(GL_Paste!$B18540="","",DATE(YEAR(GL_Paste!$E18540),MONTH(GL_Paste!$E18540),1))</f>
        <v/>
      </c>
      <c r="C18543">
        <f>IF(GL_Paste!$B18540="","",IF(TRIM(GL_Paste!$M18540)&lt;&gt;"",TRIM(GL_Paste!$M18540),IFERROR(MID(GL_Paste!$I18540,FIND("[",GL_Paste!$I18540)+1,FIND("]",GL_Paste!$I18540)-FIND("[",GL_Paste!$I18540)-1),"")))</f>
        <v/>
      </c>
      <c r="D18543">
        <f>IF(GL_Paste!$B18540="","",IFERROR(INDEX(DeptName,MATCH($C18543,DeptTag,0)),"UNALLOCATED"))</f>
        <v/>
      </c>
      <c r="E18543">
        <f>IF(GL_Paste!$B18540="","",IFERROR(INDEX(AcctCat,MATCH(GL_Paste!$B18540&amp;"",AcctCode,0)),"UNKNOWN"))</f>
        <v/>
      </c>
      <c r="F18543">
        <f>IF(GL_Paste!$B18540="","",IFERROR(INDEX(AcctSub,MATCH(GL_Paste!$B18540&amp;"",AcctCode,0)),"UNKNOWN"))</f>
        <v/>
      </c>
    </row>
    <row r="18544">
      <c r="A18544" s="40">
        <f>IF(GL_Paste!$B18541="","",N(GL_Paste!$H18541)-N(GL_Paste!$G18541))</f>
        <v/>
      </c>
      <c r="B18544" s="43">
        <f>IF(GL_Paste!$B18541="","",DATE(YEAR(GL_Paste!$E18541),MONTH(GL_Paste!$E18541),1))</f>
        <v/>
      </c>
      <c r="C18544">
        <f>IF(GL_Paste!$B18541="","",IF(TRIM(GL_Paste!$M18541)&lt;&gt;"",TRIM(GL_Paste!$M18541),IFERROR(MID(GL_Paste!$I18541,FIND("[",GL_Paste!$I18541)+1,FIND("]",GL_Paste!$I18541)-FIND("[",GL_Paste!$I18541)-1),"")))</f>
        <v/>
      </c>
      <c r="D18544">
        <f>IF(GL_Paste!$B18541="","",IFERROR(INDEX(DeptName,MATCH($C18544,DeptTag,0)),"UNALLOCATED"))</f>
        <v/>
      </c>
      <c r="E18544">
        <f>IF(GL_Paste!$B18541="","",IFERROR(INDEX(AcctCat,MATCH(GL_Paste!$B18541&amp;"",AcctCode,0)),"UNKNOWN"))</f>
        <v/>
      </c>
      <c r="F18544">
        <f>IF(GL_Paste!$B18541="","",IFERROR(INDEX(AcctSub,MATCH(GL_Paste!$B18541&amp;"",AcctCode,0)),"UNKNOWN"))</f>
        <v/>
      </c>
    </row>
    <row r="18545">
      <c r="A18545" s="40">
        <f>IF(GL_Paste!$B18542="","",N(GL_Paste!$H18542)-N(GL_Paste!$G18542))</f>
        <v/>
      </c>
      <c r="B18545" s="43">
        <f>IF(GL_Paste!$B18542="","",DATE(YEAR(GL_Paste!$E18542),MONTH(GL_Paste!$E18542),1))</f>
        <v/>
      </c>
      <c r="C18545">
        <f>IF(GL_Paste!$B18542="","",IF(TRIM(GL_Paste!$M18542)&lt;&gt;"",TRIM(GL_Paste!$M18542),IFERROR(MID(GL_Paste!$I18542,FIND("[",GL_Paste!$I18542)+1,FIND("]",GL_Paste!$I18542)-FIND("[",GL_Paste!$I18542)-1),"")))</f>
        <v/>
      </c>
      <c r="D18545">
        <f>IF(GL_Paste!$B18542="","",IFERROR(INDEX(DeptName,MATCH($C18545,DeptTag,0)),"UNALLOCATED"))</f>
        <v/>
      </c>
      <c r="E18545">
        <f>IF(GL_Paste!$B18542="","",IFERROR(INDEX(AcctCat,MATCH(GL_Paste!$B18542&amp;"",AcctCode,0)),"UNKNOWN"))</f>
        <v/>
      </c>
      <c r="F18545">
        <f>IF(GL_Paste!$B18542="","",IFERROR(INDEX(AcctSub,MATCH(GL_Paste!$B18542&amp;"",AcctCode,0)),"UNKNOWN"))</f>
        <v/>
      </c>
    </row>
    <row r="18546">
      <c r="A18546" s="40">
        <f>IF(GL_Paste!$B18543="","",N(GL_Paste!$H18543)-N(GL_Paste!$G18543))</f>
        <v/>
      </c>
      <c r="B18546" s="43">
        <f>IF(GL_Paste!$B18543="","",DATE(YEAR(GL_Paste!$E18543),MONTH(GL_Paste!$E18543),1))</f>
        <v/>
      </c>
      <c r="C18546">
        <f>IF(GL_Paste!$B18543="","",IF(TRIM(GL_Paste!$M18543)&lt;&gt;"",TRIM(GL_Paste!$M18543),IFERROR(MID(GL_Paste!$I18543,FIND("[",GL_Paste!$I18543)+1,FIND("]",GL_Paste!$I18543)-FIND("[",GL_Paste!$I18543)-1),"")))</f>
        <v/>
      </c>
      <c r="D18546">
        <f>IF(GL_Paste!$B18543="","",IFERROR(INDEX(DeptName,MATCH($C18546,DeptTag,0)),"UNALLOCATED"))</f>
        <v/>
      </c>
      <c r="E18546">
        <f>IF(GL_Paste!$B18543="","",IFERROR(INDEX(AcctCat,MATCH(GL_Paste!$B18543&amp;"",AcctCode,0)),"UNKNOWN"))</f>
        <v/>
      </c>
      <c r="F18546">
        <f>IF(GL_Paste!$B18543="","",IFERROR(INDEX(AcctSub,MATCH(GL_Paste!$B18543&amp;"",AcctCode,0)),"UNKNOWN"))</f>
        <v/>
      </c>
    </row>
    <row r="18547">
      <c r="A18547" s="40">
        <f>IF(GL_Paste!$B18544="","",N(GL_Paste!$H18544)-N(GL_Paste!$G18544))</f>
        <v/>
      </c>
      <c r="B18547" s="43">
        <f>IF(GL_Paste!$B18544="","",DATE(YEAR(GL_Paste!$E18544),MONTH(GL_Paste!$E18544),1))</f>
        <v/>
      </c>
      <c r="C18547">
        <f>IF(GL_Paste!$B18544="","",IF(TRIM(GL_Paste!$M18544)&lt;&gt;"",TRIM(GL_Paste!$M18544),IFERROR(MID(GL_Paste!$I18544,FIND("[",GL_Paste!$I18544)+1,FIND("]",GL_Paste!$I18544)-FIND("[",GL_Paste!$I18544)-1),"")))</f>
        <v/>
      </c>
      <c r="D18547">
        <f>IF(GL_Paste!$B18544="","",IFERROR(INDEX(DeptName,MATCH($C18547,DeptTag,0)),"UNALLOCATED"))</f>
        <v/>
      </c>
      <c r="E18547">
        <f>IF(GL_Paste!$B18544="","",IFERROR(INDEX(AcctCat,MATCH(GL_Paste!$B18544&amp;"",AcctCode,0)),"UNKNOWN"))</f>
        <v/>
      </c>
      <c r="F18547">
        <f>IF(GL_Paste!$B18544="","",IFERROR(INDEX(AcctSub,MATCH(GL_Paste!$B18544&amp;"",AcctCode,0)),"UNKNOWN"))</f>
        <v/>
      </c>
    </row>
    <row r="18548">
      <c r="A18548" s="40">
        <f>IF(GL_Paste!$B18545="","",N(GL_Paste!$H18545)-N(GL_Paste!$G18545))</f>
        <v/>
      </c>
      <c r="B18548" s="43">
        <f>IF(GL_Paste!$B18545="","",DATE(YEAR(GL_Paste!$E18545),MONTH(GL_Paste!$E18545),1))</f>
        <v/>
      </c>
      <c r="C18548">
        <f>IF(GL_Paste!$B18545="","",IF(TRIM(GL_Paste!$M18545)&lt;&gt;"",TRIM(GL_Paste!$M18545),IFERROR(MID(GL_Paste!$I18545,FIND("[",GL_Paste!$I18545)+1,FIND("]",GL_Paste!$I18545)-FIND("[",GL_Paste!$I18545)-1),"")))</f>
        <v/>
      </c>
      <c r="D18548">
        <f>IF(GL_Paste!$B18545="","",IFERROR(INDEX(DeptName,MATCH($C18548,DeptTag,0)),"UNALLOCATED"))</f>
        <v/>
      </c>
      <c r="E18548">
        <f>IF(GL_Paste!$B18545="","",IFERROR(INDEX(AcctCat,MATCH(GL_Paste!$B18545&amp;"",AcctCode,0)),"UNKNOWN"))</f>
        <v/>
      </c>
      <c r="F18548">
        <f>IF(GL_Paste!$B18545="","",IFERROR(INDEX(AcctSub,MATCH(GL_Paste!$B18545&amp;"",AcctCode,0)),"UNKNOWN"))</f>
        <v/>
      </c>
    </row>
    <row r="18549">
      <c r="A18549" s="40">
        <f>IF(GL_Paste!$B18546="","",N(GL_Paste!$H18546)-N(GL_Paste!$G18546))</f>
        <v/>
      </c>
      <c r="B18549" s="43">
        <f>IF(GL_Paste!$B18546="","",DATE(YEAR(GL_Paste!$E18546),MONTH(GL_Paste!$E18546),1))</f>
        <v/>
      </c>
      <c r="C18549">
        <f>IF(GL_Paste!$B18546="","",IF(TRIM(GL_Paste!$M18546)&lt;&gt;"",TRIM(GL_Paste!$M18546),IFERROR(MID(GL_Paste!$I18546,FIND("[",GL_Paste!$I18546)+1,FIND("]",GL_Paste!$I18546)-FIND("[",GL_Paste!$I18546)-1),"")))</f>
        <v/>
      </c>
      <c r="D18549">
        <f>IF(GL_Paste!$B18546="","",IFERROR(INDEX(DeptName,MATCH($C18549,DeptTag,0)),"UNALLOCATED"))</f>
        <v/>
      </c>
      <c r="E18549">
        <f>IF(GL_Paste!$B18546="","",IFERROR(INDEX(AcctCat,MATCH(GL_Paste!$B18546&amp;"",AcctCode,0)),"UNKNOWN"))</f>
        <v/>
      </c>
      <c r="F18549">
        <f>IF(GL_Paste!$B18546="","",IFERROR(INDEX(AcctSub,MATCH(GL_Paste!$B18546&amp;"",AcctCode,0)),"UNKNOWN"))</f>
        <v/>
      </c>
    </row>
    <row r="18550">
      <c r="A18550" s="40">
        <f>IF(GL_Paste!$B18547="","",N(GL_Paste!$H18547)-N(GL_Paste!$G18547))</f>
        <v/>
      </c>
      <c r="B18550" s="43">
        <f>IF(GL_Paste!$B18547="","",DATE(YEAR(GL_Paste!$E18547),MONTH(GL_Paste!$E18547),1))</f>
        <v/>
      </c>
      <c r="C18550">
        <f>IF(GL_Paste!$B18547="","",IF(TRIM(GL_Paste!$M18547)&lt;&gt;"",TRIM(GL_Paste!$M18547),IFERROR(MID(GL_Paste!$I18547,FIND("[",GL_Paste!$I18547)+1,FIND("]",GL_Paste!$I18547)-FIND("[",GL_Paste!$I18547)-1),"")))</f>
        <v/>
      </c>
      <c r="D18550">
        <f>IF(GL_Paste!$B18547="","",IFERROR(INDEX(DeptName,MATCH($C18550,DeptTag,0)),"UNALLOCATED"))</f>
        <v/>
      </c>
      <c r="E18550">
        <f>IF(GL_Paste!$B18547="","",IFERROR(INDEX(AcctCat,MATCH(GL_Paste!$B18547&amp;"",AcctCode,0)),"UNKNOWN"))</f>
        <v/>
      </c>
      <c r="F18550">
        <f>IF(GL_Paste!$B18547="","",IFERROR(INDEX(AcctSub,MATCH(GL_Paste!$B18547&amp;"",AcctCode,0)),"UNKNOWN"))</f>
        <v/>
      </c>
    </row>
    <row r="18551">
      <c r="A18551" s="40">
        <f>IF(GL_Paste!$B18548="","",N(GL_Paste!$H18548)-N(GL_Paste!$G18548))</f>
        <v/>
      </c>
      <c r="B18551" s="43">
        <f>IF(GL_Paste!$B18548="","",DATE(YEAR(GL_Paste!$E18548),MONTH(GL_Paste!$E18548),1))</f>
        <v/>
      </c>
      <c r="C18551">
        <f>IF(GL_Paste!$B18548="","",IF(TRIM(GL_Paste!$M18548)&lt;&gt;"",TRIM(GL_Paste!$M18548),IFERROR(MID(GL_Paste!$I18548,FIND("[",GL_Paste!$I18548)+1,FIND("]",GL_Paste!$I18548)-FIND("[",GL_Paste!$I18548)-1),"")))</f>
        <v/>
      </c>
      <c r="D18551">
        <f>IF(GL_Paste!$B18548="","",IFERROR(INDEX(DeptName,MATCH($C18551,DeptTag,0)),"UNALLOCATED"))</f>
        <v/>
      </c>
      <c r="E18551">
        <f>IF(GL_Paste!$B18548="","",IFERROR(INDEX(AcctCat,MATCH(GL_Paste!$B18548&amp;"",AcctCode,0)),"UNKNOWN"))</f>
        <v/>
      </c>
      <c r="F18551">
        <f>IF(GL_Paste!$B18548="","",IFERROR(INDEX(AcctSub,MATCH(GL_Paste!$B18548&amp;"",AcctCode,0)),"UNKNOWN"))</f>
        <v/>
      </c>
    </row>
    <row r="18552">
      <c r="A18552" s="40">
        <f>IF(GL_Paste!$B18549="","",N(GL_Paste!$H18549)-N(GL_Paste!$G18549))</f>
        <v/>
      </c>
      <c r="B18552" s="43">
        <f>IF(GL_Paste!$B18549="","",DATE(YEAR(GL_Paste!$E18549),MONTH(GL_Paste!$E18549),1))</f>
        <v/>
      </c>
      <c r="C18552">
        <f>IF(GL_Paste!$B18549="","",IF(TRIM(GL_Paste!$M18549)&lt;&gt;"",TRIM(GL_Paste!$M18549),IFERROR(MID(GL_Paste!$I18549,FIND("[",GL_Paste!$I18549)+1,FIND("]",GL_Paste!$I18549)-FIND("[",GL_Paste!$I18549)-1),"")))</f>
        <v/>
      </c>
      <c r="D18552">
        <f>IF(GL_Paste!$B18549="","",IFERROR(INDEX(DeptName,MATCH($C18552,DeptTag,0)),"UNALLOCATED"))</f>
        <v/>
      </c>
      <c r="E18552">
        <f>IF(GL_Paste!$B18549="","",IFERROR(INDEX(AcctCat,MATCH(GL_Paste!$B18549&amp;"",AcctCode,0)),"UNKNOWN"))</f>
        <v/>
      </c>
      <c r="F18552">
        <f>IF(GL_Paste!$B18549="","",IFERROR(INDEX(AcctSub,MATCH(GL_Paste!$B18549&amp;"",AcctCode,0)),"UNKNOWN"))</f>
        <v/>
      </c>
    </row>
    <row r="18553">
      <c r="A18553" s="40">
        <f>IF(GL_Paste!$B18550="","",N(GL_Paste!$H18550)-N(GL_Paste!$G18550))</f>
        <v/>
      </c>
      <c r="B18553" s="43">
        <f>IF(GL_Paste!$B18550="","",DATE(YEAR(GL_Paste!$E18550),MONTH(GL_Paste!$E18550),1))</f>
        <v/>
      </c>
      <c r="C18553">
        <f>IF(GL_Paste!$B18550="","",IF(TRIM(GL_Paste!$M18550)&lt;&gt;"",TRIM(GL_Paste!$M18550),IFERROR(MID(GL_Paste!$I18550,FIND("[",GL_Paste!$I18550)+1,FIND("]",GL_Paste!$I18550)-FIND("[",GL_Paste!$I18550)-1),"")))</f>
        <v/>
      </c>
      <c r="D18553">
        <f>IF(GL_Paste!$B18550="","",IFERROR(INDEX(DeptName,MATCH($C18553,DeptTag,0)),"UNALLOCATED"))</f>
        <v/>
      </c>
      <c r="E18553">
        <f>IF(GL_Paste!$B18550="","",IFERROR(INDEX(AcctCat,MATCH(GL_Paste!$B18550&amp;"",AcctCode,0)),"UNKNOWN"))</f>
        <v/>
      </c>
      <c r="F18553">
        <f>IF(GL_Paste!$B18550="","",IFERROR(INDEX(AcctSub,MATCH(GL_Paste!$B18550&amp;"",AcctCode,0)),"UNKNOWN"))</f>
        <v/>
      </c>
    </row>
    <row r="18554">
      <c r="A18554" s="40">
        <f>IF(GL_Paste!$B18551="","",N(GL_Paste!$H18551)-N(GL_Paste!$G18551))</f>
        <v/>
      </c>
      <c r="B18554" s="43">
        <f>IF(GL_Paste!$B18551="","",DATE(YEAR(GL_Paste!$E18551),MONTH(GL_Paste!$E18551),1))</f>
        <v/>
      </c>
      <c r="C18554">
        <f>IF(GL_Paste!$B18551="","",IF(TRIM(GL_Paste!$M18551)&lt;&gt;"",TRIM(GL_Paste!$M18551),IFERROR(MID(GL_Paste!$I18551,FIND("[",GL_Paste!$I18551)+1,FIND("]",GL_Paste!$I18551)-FIND("[",GL_Paste!$I18551)-1),"")))</f>
        <v/>
      </c>
      <c r="D18554">
        <f>IF(GL_Paste!$B18551="","",IFERROR(INDEX(DeptName,MATCH($C18554,DeptTag,0)),"UNALLOCATED"))</f>
        <v/>
      </c>
      <c r="E18554">
        <f>IF(GL_Paste!$B18551="","",IFERROR(INDEX(AcctCat,MATCH(GL_Paste!$B18551&amp;"",AcctCode,0)),"UNKNOWN"))</f>
        <v/>
      </c>
      <c r="F18554">
        <f>IF(GL_Paste!$B18551="","",IFERROR(INDEX(AcctSub,MATCH(GL_Paste!$B18551&amp;"",AcctCode,0)),"UNKNOWN"))</f>
        <v/>
      </c>
    </row>
    <row r="18555">
      <c r="A18555" s="40">
        <f>IF(GL_Paste!$B18552="","",N(GL_Paste!$H18552)-N(GL_Paste!$G18552))</f>
        <v/>
      </c>
      <c r="B18555" s="43">
        <f>IF(GL_Paste!$B18552="","",DATE(YEAR(GL_Paste!$E18552),MONTH(GL_Paste!$E18552),1))</f>
        <v/>
      </c>
      <c r="C18555">
        <f>IF(GL_Paste!$B18552="","",IF(TRIM(GL_Paste!$M18552)&lt;&gt;"",TRIM(GL_Paste!$M18552),IFERROR(MID(GL_Paste!$I18552,FIND("[",GL_Paste!$I18552)+1,FIND("]",GL_Paste!$I18552)-FIND("[",GL_Paste!$I18552)-1),"")))</f>
        <v/>
      </c>
      <c r="D18555">
        <f>IF(GL_Paste!$B18552="","",IFERROR(INDEX(DeptName,MATCH($C18555,DeptTag,0)),"UNALLOCATED"))</f>
        <v/>
      </c>
      <c r="E18555">
        <f>IF(GL_Paste!$B18552="","",IFERROR(INDEX(AcctCat,MATCH(GL_Paste!$B18552&amp;"",AcctCode,0)),"UNKNOWN"))</f>
        <v/>
      </c>
      <c r="F18555">
        <f>IF(GL_Paste!$B18552="","",IFERROR(INDEX(AcctSub,MATCH(GL_Paste!$B18552&amp;"",AcctCode,0)),"UNKNOWN"))</f>
        <v/>
      </c>
    </row>
    <row r="18556">
      <c r="A18556" s="40">
        <f>IF(GL_Paste!$B18553="","",N(GL_Paste!$H18553)-N(GL_Paste!$G18553))</f>
        <v/>
      </c>
      <c r="B18556" s="43">
        <f>IF(GL_Paste!$B18553="","",DATE(YEAR(GL_Paste!$E18553),MONTH(GL_Paste!$E18553),1))</f>
        <v/>
      </c>
      <c r="C18556">
        <f>IF(GL_Paste!$B18553="","",IF(TRIM(GL_Paste!$M18553)&lt;&gt;"",TRIM(GL_Paste!$M18553),IFERROR(MID(GL_Paste!$I18553,FIND("[",GL_Paste!$I18553)+1,FIND("]",GL_Paste!$I18553)-FIND("[",GL_Paste!$I18553)-1),"")))</f>
        <v/>
      </c>
      <c r="D18556">
        <f>IF(GL_Paste!$B18553="","",IFERROR(INDEX(DeptName,MATCH($C18556,DeptTag,0)),"UNALLOCATED"))</f>
        <v/>
      </c>
      <c r="E18556">
        <f>IF(GL_Paste!$B18553="","",IFERROR(INDEX(AcctCat,MATCH(GL_Paste!$B18553&amp;"",AcctCode,0)),"UNKNOWN"))</f>
        <v/>
      </c>
      <c r="F18556">
        <f>IF(GL_Paste!$B18553="","",IFERROR(INDEX(AcctSub,MATCH(GL_Paste!$B18553&amp;"",AcctCode,0)),"UNKNOWN"))</f>
        <v/>
      </c>
    </row>
    <row r="18557">
      <c r="A18557" s="40">
        <f>IF(GL_Paste!$B18554="","",N(GL_Paste!$H18554)-N(GL_Paste!$G18554))</f>
        <v/>
      </c>
      <c r="B18557" s="43">
        <f>IF(GL_Paste!$B18554="","",DATE(YEAR(GL_Paste!$E18554),MONTH(GL_Paste!$E18554),1))</f>
        <v/>
      </c>
      <c r="C18557">
        <f>IF(GL_Paste!$B18554="","",IF(TRIM(GL_Paste!$M18554)&lt;&gt;"",TRIM(GL_Paste!$M18554),IFERROR(MID(GL_Paste!$I18554,FIND("[",GL_Paste!$I18554)+1,FIND("]",GL_Paste!$I18554)-FIND("[",GL_Paste!$I18554)-1),"")))</f>
        <v/>
      </c>
      <c r="D18557">
        <f>IF(GL_Paste!$B18554="","",IFERROR(INDEX(DeptName,MATCH($C18557,DeptTag,0)),"UNALLOCATED"))</f>
        <v/>
      </c>
      <c r="E18557">
        <f>IF(GL_Paste!$B18554="","",IFERROR(INDEX(AcctCat,MATCH(GL_Paste!$B18554&amp;"",AcctCode,0)),"UNKNOWN"))</f>
        <v/>
      </c>
      <c r="F18557">
        <f>IF(GL_Paste!$B18554="","",IFERROR(INDEX(AcctSub,MATCH(GL_Paste!$B18554&amp;"",AcctCode,0)),"UNKNOWN"))</f>
        <v/>
      </c>
    </row>
    <row r="18558">
      <c r="A18558" s="40">
        <f>IF(GL_Paste!$B18555="","",N(GL_Paste!$H18555)-N(GL_Paste!$G18555))</f>
        <v/>
      </c>
      <c r="B18558" s="43">
        <f>IF(GL_Paste!$B18555="","",DATE(YEAR(GL_Paste!$E18555),MONTH(GL_Paste!$E18555),1))</f>
        <v/>
      </c>
      <c r="C18558">
        <f>IF(GL_Paste!$B18555="","",IF(TRIM(GL_Paste!$M18555)&lt;&gt;"",TRIM(GL_Paste!$M18555),IFERROR(MID(GL_Paste!$I18555,FIND("[",GL_Paste!$I18555)+1,FIND("]",GL_Paste!$I18555)-FIND("[",GL_Paste!$I18555)-1),"")))</f>
        <v/>
      </c>
      <c r="D18558">
        <f>IF(GL_Paste!$B18555="","",IFERROR(INDEX(DeptName,MATCH($C18558,DeptTag,0)),"UNALLOCATED"))</f>
        <v/>
      </c>
      <c r="E18558">
        <f>IF(GL_Paste!$B18555="","",IFERROR(INDEX(AcctCat,MATCH(GL_Paste!$B18555&amp;"",AcctCode,0)),"UNKNOWN"))</f>
        <v/>
      </c>
      <c r="F18558">
        <f>IF(GL_Paste!$B18555="","",IFERROR(INDEX(AcctSub,MATCH(GL_Paste!$B18555&amp;"",AcctCode,0)),"UNKNOWN"))</f>
        <v/>
      </c>
    </row>
    <row r="18559">
      <c r="A18559" s="40">
        <f>IF(GL_Paste!$B18556="","",N(GL_Paste!$H18556)-N(GL_Paste!$G18556))</f>
        <v/>
      </c>
      <c r="B18559" s="43">
        <f>IF(GL_Paste!$B18556="","",DATE(YEAR(GL_Paste!$E18556),MONTH(GL_Paste!$E18556),1))</f>
        <v/>
      </c>
      <c r="C18559">
        <f>IF(GL_Paste!$B18556="","",IF(TRIM(GL_Paste!$M18556)&lt;&gt;"",TRIM(GL_Paste!$M18556),IFERROR(MID(GL_Paste!$I18556,FIND("[",GL_Paste!$I18556)+1,FIND("]",GL_Paste!$I18556)-FIND("[",GL_Paste!$I18556)-1),"")))</f>
        <v/>
      </c>
      <c r="D18559">
        <f>IF(GL_Paste!$B18556="","",IFERROR(INDEX(DeptName,MATCH($C18559,DeptTag,0)),"UNALLOCATED"))</f>
        <v/>
      </c>
      <c r="E18559">
        <f>IF(GL_Paste!$B18556="","",IFERROR(INDEX(AcctCat,MATCH(GL_Paste!$B18556&amp;"",AcctCode,0)),"UNKNOWN"))</f>
        <v/>
      </c>
      <c r="F18559">
        <f>IF(GL_Paste!$B18556="","",IFERROR(INDEX(AcctSub,MATCH(GL_Paste!$B18556&amp;"",AcctCode,0)),"UNKNOWN"))</f>
        <v/>
      </c>
    </row>
    <row r="18560">
      <c r="A18560" s="40">
        <f>IF(GL_Paste!$B18557="","",N(GL_Paste!$H18557)-N(GL_Paste!$G18557))</f>
        <v/>
      </c>
      <c r="B18560" s="43">
        <f>IF(GL_Paste!$B18557="","",DATE(YEAR(GL_Paste!$E18557),MONTH(GL_Paste!$E18557),1))</f>
        <v/>
      </c>
      <c r="C18560">
        <f>IF(GL_Paste!$B18557="","",IF(TRIM(GL_Paste!$M18557)&lt;&gt;"",TRIM(GL_Paste!$M18557),IFERROR(MID(GL_Paste!$I18557,FIND("[",GL_Paste!$I18557)+1,FIND("]",GL_Paste!$I18557)-FIND("[",GL_Paste!$I18557)-1),"")))</f>
        <v/>
      </c>
      <c r="D18560">
        <f>IF(GL_Paste!$B18557="","",IFERROR(INDEX(DeptName,MATCH($C18560,DeptTag,0)),"UNALLOCATED"))</f>
        <v/>
      </c>
      <c r="E18560">
        <f>IF(GL_Paste!$B18557="","",IFERROR(INDEX(AcctCat,MATCH(GL_Paste!$B18557&amp;"",AcctCode,0)),"UNKNOWN"))</f>
        <v/>
      </c>
      <c r="F18560">
        <f>IF(GL_Paste!$B18557="","",IFERROR(INDEX(AcctSub,MATCH(GL_Paste!$B18557&amp;"",AcctCode,0)),"UNKNOWN"))</f>
        <v/>
      </c>
    </row>
    <row r="18561">
      <c r="A18561" s="40">
        <f>IF(GL_Paste!$B18558="","",N(GL_Paste!$H18558)-N(GL_Paste!$G18558))</f>
        <v/>
      </c>
      <c r="B18561" s="43">
        <f>IF(GL_Paste!$B18558="","",DATE(YEAR(GL_Paste!$E18558),MONTH(GL_Paste!$E18558),1))</f>
        <v/>
      </c>
      <c r="C18561">
        <f>IF(GL_Paste!$B18558="","",IF(TRIM(GL_Paste!$M18558)&lt;&gt;"",TRIM(GL_Paste!$M18558),IFERROR(MID(GL_Paste!$I18558,FIND("[",GL_Paste!$I18558)+1,FIND("]",GL_Paste!$I18558)-FIND("[",GL_Paste!$I18558)-1),"")))</f>
        <v/>
      </c>
      <c r="D18561">
        <f>IF(GL_Paste!$B18558="","",IFERROR(INDEX(DeptName,MATCH($C18561,DeptTag,0)),"UNALLOCATED"))</f>
        <v/>
      </c>
      <c r="E18561">
        <f>IF(GL_Paste!$B18558="","",IFERROR(INDEX(AcctCat,MATCH(GL_Paste!$B18558&amp;"",AcctCode,0)),"UNKNOWN"))</f>
        <v/>
      </c>
      <c r="F18561">
        <f>IF(GL_Paste!$B18558="","",IFERROR(INDEX(AcctSub,MATCH(GL_Paste!$B18558&amp;"",AcctCode,0)),"UNKNOWN"))</f>
        <v/>
      </c>
    </row>
    <row r="18562">
      <c r="A18562" s="40">
        <f>IF(GL_Paste!$B18559="","",N(GL_Paste!$H18559)-N(GL_Paste!$G18559))</f>
        <v/>
      </c>
      <c r="B18562" s="43">
        <f>IF(GL_Paste!$B18559="","",DATE(YEAR(GL_Paste!$E18559),MONTH(GL_Paste!$E18559),1))</f>
        <v/>
      </c>
      <c r="C18562">
        <f>IF(GL_Paste!$B18559="","",IF(TRIM(GL_Paste!$M18559)&lt;&gt;"",TRIM(GL_Paste!$M18559),IFERROR(MID(GL_Paste!$I18559,FIND("[",GL_Paste!$I18559)+1,FIND("]",GL_Paste!$I18559)-FIND("[",GL_Paste!$I18559)-1),"")))</f>
        <v/>
      </c>
      <c r="D18562">
        <f>IF(GL_Paste!$B18559="","",IFERROR(INDEX(DeptName,MATCH($C18562,DeptTag,0)),"UNALLOCATED"))</f>
        <v/>
      </c>
      <c r="E18562">
        <f>IF(GL_Paste!$B18559="","",IFERROR(INDEX(AcctCat,MATCH(GL_Paste!$B18559&amp;"",AcctCode,0)),"UNKNOWN"))</f>
        <v/>
      </c>
      <c r="F18562">
        <f>IF(GL_Paste!$B18559="","",IFERROR(INDEX(AcctSub,MATCH(GL_Paste!$B18559&amp;"",AcctCode,0)),"UNKNOWN"))</f>
        <v/>
      </c>
    </row>
    <row r="18563">
      <c r="A18563" s="40">
        <f>IF(GL_Paste!$B18560="","",N(GL_Paste!$H18560)-N(GL_Paste!$G18560))</f>
        <v/>
      </c>
      <c r="B18563" s="43">
        <f>IF(GL_Paste!$B18560="","",DATE(YEAR(GL_Paste!$E18560),MONTH(GL_Paste!$E18560),1))</f>
        <v/>
      </c>
      <c r="C18563">
        <f>IF(GL_Paste!$B18560="","",IF(TRIM(GL_Paste!$M18560)&lt;&gt;"",TRIM(GL_Paste!$M18560),IFERROR(MID(GL_Paste!$I18560,FIND("[",GL_Paste!$I18560)+1,FIND("]",GL_Paste!$I18560)-FIND("[",GL_Paste!$I18560)-1),"")))</f>
        <v/>
      </c>
      <c r="D18563">
        <f>IF(GL_Paste!$B18560="","",IFERROR(INDEX(DeptName,MATCH($C18563,DeptTag,0)),"UNALLOCATED"))</f>
        <v/>
      </c>
      <c r="E18563">
        <f>IF(GL_Paste!$B18560="","",IFERROR(INDEX(AcctCat,MATCH(GL_Paste!$B18560&amp;"",AcctCode,0)),"UNKNOWN"))</f>
        <v/>
      </c>
      <c r="F18563">
        <f>IF(GL_Paste!$B18560="","",IFERROR(INDEX(AcctSub,MATCH(GL_Paste!$B18560&amp;"",AcctCode,0)),"UNKNOWN"))</f>
        <v/>
      </c>
    </row>
    <row r="18564">
      <c r="A18564" s="40">
        <f>IF(GL_Paste!$B18561="","",N(GL_Paste!$H18561)-N(GL_Paste!$G18561))</f>
        <v/>
      </c>
      <c r="B18564" s="43">
        <f>IF(GL_Paste!$B18561="","",DATE(YEAR(GL_Paste!$E18561),MONTH(GL_Paste!$E18561),1))</f>
        <v/>
      </c>
      <c r="C18564">
        <f>IF(GL_Paste!$B18561="","",IF(TRIM(GL_Paste!$M18561)&lt;&gt;"",TRIM(GL_Paste!$M18561),IFERROR(MID(GL_Paste!$I18561,FIND("[",GL_Paste!$I18561)+1,FIND("]",GL_Paste!$I18561)-FIND("[",GL_Paste!$I18561)-1),"")))</f>
        <v/>
      </c>
      <c r="D18564">
        <f>IF(GL_Paste!$B18561="","",IFERROR(INDEX(DeptName,MATCH($C18564,DeptTag,0)),"UNALLOCATED"))</f>
        <v/>
      </c>
      <c r="E18564">
        <f>IF(GL_Paste!$B18561="","",IFERROR(INDEX(AcctCat,MATCH(GL_Paste!$B18561&amp;"",AcctCode,0)),"UNKNOWN"))</f>
        <v/>
      </c>
      <c r="F18564">
        <f>IF(GL_Paste!$B18561="","",IFERROR(INDEX(AcctSub,MATCH(GL_Paste!$B18561&amp;"",AcctCode,0)),"UNKNOWN"))</f>
        <v/>
      </c>
    </row>
    <row r="18565">
      <c r="A18565" s="40">
        <f>IF(GL_Paste!$B18562="","",N(GL_Paste!$H18562)-N(GL_Paste!$G18562))</f>
        <v/>
      </c>
      <c r="B18565" s="43">
        <f>IF(GL_Paste!$B18562="","",DATE(YEAR(GL_Paste!$E18562),MONTH(GL_Paste!$E18562),1))</f>
        <v/>
      </c>
      <c r="C18565">
        <f>IF(GL_Paste!$B18562="","",IF(TRIM(GL_Paste!$M18562)&lt;&gt;"",TRIM(GL_Paste!$M18562),IFERROR(MID(GL_Paste!$I18562,FIND("[",GL_Paste!$I18562)+1,FIND("]",GL_Paste!$I18562)-FIND("[",GL_Paste!$I18562)-1),"")))</f>
        <v/>
      </c>
      <c r="D18565">
        <f>IF(GL_Paste!$B18562="","",IFERROR(INDEX(DeptName,MATCH($C18565,DeptTag,0)),"UNALLOCATED"))</f>
        <v/>
      </c>
      <c r="E18565">
        <f>IF(GL_Paste!$B18562="","",IFERROR(INDEX(AcctCat,MATCH(GL_Paste!$B18562&amp;"",AcctCode,0)),"UNKNOWN"))</f>
        <v/>
      </c>
      <c r="F18565">
        <f>IF(GL_Paste!$B18562="","",IFERROR(INDEX(AcctSub,MATCH(GL_Paste!$B18562&amp;"",AcctCode,0)),"UNKNOWN"))</f>
        <v/>
      </c>
    </row>
    <row r="18566">
      <c r="A18566" s="40">
        <f>IF(GL_Paste!$B18563="","",N(GL_Paste!$H18563)-N(GL_Paste!$G18563))</f>
        <v/>
      </c>
      <c r="B18566" s="43">
        <f>IF(GL_Paste!$B18563="","",DATE(YEAR(GL_Paste!$E18563),MONTH(GL_Paste!$E18563),1))</f>
        <v/>
      </c>
      <c r="C18566">
        <f>IF(GL_Paste!$B18563="","",IF(TRIM(GL_Paste!$M18563)&lt;&gt;"",TRIM(GL_Paste!$M18563),IFERROR(MID(GL_Paste!$I18563,FIND("[",GL_Paste!$I18563)+1,FIND("]",GL_Paste!$I18563)-FIND("[",GL_Paste!$I18563)-1),"")))</f>
        <v/>
      </c>
      <c r="D18566">
        <f>IF(GL_Paste!$B18563="","",IFERROR(INDEX(DeptName,MATCH($C18566,DeptTag,0)),"UNALLOCATED"))</f>
        <v/>
      </c>
      <c r="E18566">
        <f>IF(GL_Paste!$B18563="","",IFERROR(INDEX(AcctCat,MATCH(GL_Paste!$B18563&amp;"",AcctCode,0)),"UNKNOWN"))</f>
        <v/>
      </c>
      <c r="F18566">
        <f>IF(GL_Paste!$B18563="","",IFERROR(INDEX(AcctSub,MATCH(GL_Paste!$B18563&amp;"",AcctCode,0)),"UNKNOWN"))</f>
        <v/>
      </c>
    </row>
    <row r="18567">
      <c r="A18567" s="40">
        <f>IF(GL_Paste!$B18564="","",N(GL_Paste!$H18564)-N(GL_Paste!$G18564))</f>
        <v/>
      </c>
      <c r="B18567" s="43">
        <f>IF(GL_Paste!$B18564="","",DATE(YEAR(GL_Paste!$E18564),MONTH(GL_Paste!$E18564),1))</f>
        <v/>
      </c>
      <c r="C18567">
        <f>IF(GL_Paste!$B18564="","",IF(TRIM(GL_Paste!$M18564)&lt;&gt;"",TRIM(GL_Paste!$M18564),IFERROR(MID(GL_Paste!$I18564,FIND("[",GL_Paste!$I18564)+1,FIND("]",GL_Paste!$I18564)-FIND("[",GL_Paste!$I18564)-1),"")))</f>
        <v/>
      </c>
      <c r="D18567">
        <f>IF(GL_Paste!$B18564="","",IFERROR(INDEX(DeptName,MATCH($C18567,DeptTag,0)),"UNALLOCATED"))</f>
        <v/>
      </c>
      <c r="E18567">
        <f>IF(GL_Paste!$B18564="","",IFERROR(INDEX(AcctCat,MATCH(GL_Paste!$B18564&amp;"",AcctCode,0)),"UNKNOWN"))</f>
        <v/>
      </c>
      <c r="F18567">
        <f>IF(GL_Paste!$B18564="","",IFERROR(INDEX(AcctSub,MATCH(GL_Paste!$B18564&amp;"",AcctCode,0)),"UNKNOWN"))</f>
        <v/>
      </c>
    </row>
    <row r="18568">
      <c r="A18568" s="40">
        <f>IF(GL_Paste!$B18565="","",N(GL_Paste!$H18565)-N(GL_Paste!$G18565))</f>
        <v/>
      </c>
      <c r="B18568" s="43">
        <f>IF(GL_Paste!$B18565="","",DATE(YEAR(GL_Paste!$E18565),MONTH(GL_Paste!$E18565),1))</f>
        <v/>
      </c>
      <c r="C18568">
        <f>IF(GL_Paste!$B18565="","",IF(TRIM(GL_Paste!$M18565)&lt;&gt;"",TRIM(GL_Paste!$M18565),IFERROR(MID(GL_Paste!$I18565,FIND("[",GL_Paste!$I18565)+1,FIND("]",GL_Paste!$I18565)-FIND("[",GL_Paste!$I18565)-1),"")))</f>
        <v/>
      </c>
      <c r="D18568">
        <f>IF(GL_Paste!$B18565="","",IFERROR(INDEX(DeptName,MATCH($C18568,DeptTag,0)),"UNALLOCATED"))</f>
        <v/>
      </c>
      <c r="E18568">
        <f>IF(GL_Paste!$B18565="","",IFERROR(INDEX(AcctCat,MATCH(GL_Paste!$B18565&amp;"",AcctCode,0)),"UNKNOWN"))</f>
        <v/>
      </c>
      <c r="F18568">
        <f>IF(GL_Paste!$B18565="","",IFERROR(INDEX(AcctSub,MATCH(GL_Paste!$B18565&amp;"",AcctCode,0)),"UNKNOWN"))</f>
        <v/>
      </c>
    </row>
    <row r="18569">
      <c r="A18569" s="40">
        <f>IF(GL_Paste!$B18566="","",N(GL_Paste!$H18566)-N(GL_Paste!$G18566))</f>
        <v/>
      </c>
      <c r="B18569" s="43">
        <f>IF(GL_Paste!$B18566="","",DATE(YEAR(GL_Paste!$E18566),MONTH(GL_Paste!$E18566),1))</f>
        <v/>
      </c>
      <c r="C18569">
        <f>IF(GL_Paste!$B18566="","",IF(TRIM(GL_Paste!$M18566)&lt;&gt;"",TRIM(GL_Paste!$M18566),IFERROR(MID(GL_Paste!$I18566,FIND("[",GL_Paste!$I18566)+1,FIND("]",GL_Paste!$I18566)-FIND("[",GL_Paste!$I18566)-1),"")))</f>
        <v/>
      </c>
      <c r="D18569">
        <f>IF(GL_Paste!$B18566="","",IFERROR(INDEX(DeptName,MATCH($C18569,DeptTag,0)),"UNALLOCATED"))</f>
        <v/>
      </c>
      <c r="E18569">
        <f>IF(GL_Paste!$B18566="","",IFERROR(INDEX(AcctCat,MATCH(GL_Paste!$B18566&amp;"",AcctCode,0)),"UNKNOWN"))</f>
        <v/>
      </c>
      <c r="F18569">
        <f>IF(GL_Paste!$B18566="","",IFERROR(INDEX(AcctSub,MATCH(GL_Paste!$B18566&amp;"",AcctCode,0)),"UNKNOWN"))</f>
        <v/>
      </c>
    </row>
    <row r="18570">
      <c r="A18570" s="40">
        <f>IF(GL_Paste!$B18567="","",N(GL_Paste!$H18567)-N(GL_Paste!$G18567))</f>
        <v/>
      </c>
      <c r="B18570" s="43">
        <f>IF(GL_Paste!$B18567="","",DATE(YEAR(GL_Paste!$E18567),MONTH(GL_Paste!$E18567),1))</f>
        <v/>
      </c>
      <c r="C18570">
        <f>IF(GL_Paste!$B18567="","",IF(TRIM(GL_Paste!$M18567)&lt;&gt;"",TRIM(GL_Paste!$M18567),IFERROR(MID(GL_Paste!$I18567,FIND("[",GL_Paste!$I18567)+1,FIND("]",GL_Paste!$I18567)-FIND("[",GL_Paste!$I18567)-1),"")))</f>
        <v/>
      </c>
      <c r="D18570">
        <f>IF(GL_Paste!$B18567="","",IFERROR(INDEX(DeptName,MATCH($C18570,DeptTag,0)),"UNALLOCATED"))</f>
        <v/>
      </c>
      <c r="E18570">
        <f>IF(GL_Paste!$B18567="","",IFERROR(INDEX(AcctCat,MATCH(GL_Paste!$B18567&amp;"",AcctCode,0)),"UNKNOWN"))</f>
        <v/>
      </c>
      <c r="F18570">
        <f>IF(GL_Paste!$B18567="","",IFERROR(INDEX(AcctSub,MATCH(GL_Paste!$B18567&amp;"",AcctCode,0)),"UNKNOWN"))</f>
        <v/>
      </c>
    </row>
    <row r="18571">
      <c r="A18571" s="40">
        <f>IF(GL_Paste!$B18568="","",N(GL_Paste!$H18568)-N(GL_Paste!$G18568))</f>
        <v/>
      </c>
      <c r="B18571" s="43">
        <f>IF(GL_Paste!$B18568="","",DATE(YEAR(GL_Paste!$E18568),MONTH(GL_Paste!$E18568),1))</f>
        <v/>
      </c>
      <c r="C18571">
        <f>IF(GL_Paste!$B18568="","",IF(TRIM(GL_Paste!$M18568)&lt;&gt;"",TRIM(GL_Paste!$M18568),IFERROR(MID(GL_Paste!$I18568,FIND("[",GL_Paste!$I18568)+1,FIND("]",GL_Paste!$I18568)-FIND("[",GL_Paste!$I18568)-1),"")))</f>
        <v/>
      </c>
      <c r="D18571">
        <f>IF(GL_Paste!$B18568="","",IFERROR(INDEX(DeptName,MATCH($C18571,DeptTag,0)),"UNALLOCATED"))</f>
        <v/>
      </c>
      <c r="E18571">
        <f>IF(GL_Paste!$B18568="","",IFERROR(INDEX(AcctCat,MATCH(GL_Paste!$B18568&amp;"",AcctCode,0)),"UNKNOWN"))</f>
        <v/>
      </c>
      <c r="F18571">
        <f>IF(GL_Paste!$B18568="","",IFERROR(INDEX(AcctSub,MATCH(GL_Paste!$B18568&amp;"",AcctCode,0)),"UNKNOWN"))</f>
        <v/>
      </c>
    </row>
    <row r="18572">
      <c r="A18572" s="40">
        <f>IF(GL_Paste!$B18569="","",N(GL_Paste!$H18569)-N(GL_Paste!$G18569))</f>
        <v/>
      </c>
      <c r="B18572" s="43">
        <f>IF(GL_Paste!$B18569="","",DATE(YEAR(GL_Paste!$E18569),MONTH(GL_Paste!$E18569),1))</f>
        <v/>
      </c>
      <c r="C18572">
        <f>IF(GL_Paste!$B18569="","",IF(TRIM(GL_Paste!$M18569)&lt;&gt;"",TRIM(GL_Paste!$M18569),IFERROR(MID(GL_Paste!$I18569,FIND("[",GL_Paste!$I18569)+1,FIND("]",GL_Paste!$I18569)-FIND("[",GL_Paste!$I18569)-1),"")))</f>
        <v/>
      </c>
      <c r="D18572">
        <f>IF(GL_Paste!$B18569="","",IFERROR(INDEX(DeptName,MATCH($C18572,DeptTag,0)),"UNALLOCATED"))</f>
        <v/>
      </c>
      <c r="E18572">
        <f>IF(GL_Paste!$B18569="","",IFERROR(INDEX(AcctCat,MATCH(GL_Paste!$B18569&amp;"",AcctCode,0)),"UNKNOWN"))</f>
        <v/>
      </c>
      <c r="F18572">
        <f>IF(GL_Paste!$B18569="","",IFERROR(INDEX(AcctSub,MATCH(GL_Paste!$B18569&amp;"",AcctCode,0)),"UNKNOWN"))</f>
        <v/>
      </c>
    </row>
    <row r="18573">
      <c r="A18573" s="40">
        <f>IF(GL_Paste!$B18570="","",N(GL_Paste!$H18570)-N(GL_Paste!$G18570))</f>
        <v/>
      </c>
      <c r="B18573" s="43">
        <f>IF(GL_Paste!$B18570="","",DATE(YEAR(GL_Paste!$E18570),MONTH(GL_Paste!$E18570),1))</f>
        <v/>
      </c>
      <c r="C18573">
        <f>IF(GL_Paste!$B18570="","",IF(TRIM(GL_Paste!$M18570)&lt;&gt;"",TRIM(GL_Paste!$M18570),IFERROR(MID(GL_Paste!$I18570,FIND("[",GL_Paste!$I18570)+1,FIND("]",GL_Paste!$I18570)-FIND("[",GL_Paste!$I18570)-1),"")))</f>
        <v/>
      </c>
      <c r="D18573">
        <f>IF(GL_Paste!$B18570="","",IFERROR(INDEX(DeptName,MATCH($C18573,DeptTag,0)),"UNALLOCATED"))</f>
        <v/>
      </c>
      <c r="E18573">
        <f>IF(GL_Paste!$B18570="","",IFERROR(INDEX(AcctCat,MATCH(GL_Paste!$B18570&amp;"",AcctCode,0)),"UNKNOWN"))</f>
        <v/>
      </c>
      <c r="F18573">
        <f>IF(GL_Paste!$B18570="","",IFERROR(INDEX(AcctSub,MATCH(GL_Paste!$B18570&amp;"",AcctCode,0)),"UNKNOWN"))</f>
        <v/>
      </c>
    </row>
    <row r="18574">
      <c r="A18574" s="40">
        <f>IF(GL_Paste!$B18571="","",N(GL_Paste!$H18571)-N(GL_Paste!$G18571))</f>
        <v/>
      </c>
      <c r="B18574" s="43">
        <f>IF(GL_Paste!$B18571="","",DATE(YEAR(GL_Paste!$E18571),MONTH(GL_Paste!$E18571),1))</f>
        <v/>
      </c>
      <c r="C18574">
        <f>IF(GL_Paste!$B18571="","",IF(TRIM(GL_Paste!$M18571)&lt;&gt;"",TRIM(GL_Paste!$M18571),IFERROR(MID(GL_Paste!$I18571,FIND("[",GL_Paste!$I18571)+1,FIND("]",GL_Paste!$I18571)-FIND("[",GL_Paste!$I18571)-1),"")))</f>
        <v/>
      </c>
      <c r="D18574">
        <f>IF(GL_Paste!$B18571="","",IFERROR(INDEX(DeptName,MATCH($C18574,DeptTag,0)),"UNALLOCATED"))</f>
        <v/>
      </c>
      <c r="E18574">
        <f>IF(GL_Paste!$B18571="","",IFERROR(INDEX(AcctCat,MATCH(GL_Paste!$B18571&amp;"",AcctCode,0)),"UNKNOWN"))</f>
        <v/>
      </c>
      <c r="F18574">
        <f>IF(GL_Paste!$B18571="","",IFERROR(INDEX(AcctSub,MATCH(GL_Paste!$B18571&amp;"",AcctCode,0)),"UNKNOWN"))</f>
        <v/>
      </c>
    </row>
    <row r="18575">
      <c r="A18575" s="40">
        <f>IF(GL_Paste!$B18572="","",N(GL_Paste!$H18572)-N(GL_Paste!$G18572))</f>
        <v/>
      </c>
      <c r="B18575" s="43">
        <f>IF(GL_Paste!$B18572="","",DATE(YEAR(GL_Paste!$E18572),MONTH(GL_Paste!$E18572),1))</f>
        <v/>
      </c>
      <c r="C18575">
        <f>IF(GL_Paste!$B18572="","",IF(TRIM(GL_Paste!$M18572)&lt;&gt;"",TRIM(GL_Paste!$M18572),IFERROR(MID(GL_Paste!$I18572,FIND("[",GL_Paste!$I18572)+1,FIND("]",GL_Paste!$I18572)-FIND("[",GL_Paste!$I18572)-1),"")))</f>
        <v/>
      </c>
      <c r="D18575">
        <f>IF(GL_Paste!$B18572="","",IFERROR(INDEX(DeptName,MATCH($C18575,DeptTag,0)),"UNALLOCATED"))</f>
        <v/>
      </c>
      <c r="E18575">
        <f>IF(GL_Paste!$B18572="","",IFERROR(INDEX(AcctCat,MATCH(GL_Paste!$B18572&amp;"",AcctCode,0)),"UNKNOWN"))</f>
        <v/>
      </c>
      <c r="F18575">
        <f>IF(GL_Paste!$B18572="","",IFERROR(INDEX(AcctSub,MATCH(GL_Paste!$B18572&amp;"",AcctCode,0)),"UNKNOWN"))</f>
        <v/>
      </c>
    </row>
    <row r="18576">
      <c r="A18576" s="40">
        <f>IF(GL_Paste!$B18573="","",N(GL_Paste!$H18573)-N(GL_Paste!$G18573))</f>
        <v/>
      </c>
      <c r="B18576" s="43">
        <f>IF(GL_Paste!$B18573="","",DATE(YEAR(GL_Paste!$E18573),MONTH(GL_Paste!$E18573),1))</f>
        <v/>
      </c>
      <c r="C18576">
        <f>IF(GL_Paste!$B18573="","",IF(TRIM(GL_Paste!$M18573)&lt;&gt;"",TRIM(GL_Paste!$M18573),IFERROR(MID(GL_Paste!$I18573,FIND("[",GL_Paste!$I18573)+1,FIND("]",GL_Paste!$I18573)-FIND("[",GL_Paste!$I18573)-1),"")))</f>
        <v/>
      </c>
      <c r="D18576">
        <f>IF(GL_Paste!$B18573="","",IFERROR(INDEX(DeptName,MATCH($C18576,DeptTag,0)),"UNALLOCATED"))</f>
        <v/>
      </c>
      <c r="E18576">
        <f>IF(GL_Paste!$B18573="","",IFERROR(INDEX(AcctCat,MATCH(GL_Paste!$B18573&amp;"",AcctCode,0)),"UNKNOWN"))</f>
        <v/>
      </c>
      <c r="F18576">
        <f>IF(GL_Paste!$B18573="","",IFERROR(INDEX(AcctSub,MATCH(GL_Paste!$B18573&amp;"",AcctCode,0)),"UNKNOWN"))</f>
        <v/>
      </c>
    </row>
    <row r="18577">
      <c r="A18577" s="40">
        <f>IF(GL_Paste!$B18574="","",N(GL_Paste!$H18574)-N(GL_Paste!$G18574))</f>
        <v/>
      </c>
      <c r="B18577" s="43">
        <f>IF(GL_Paste!$B18574="","",DATE(YEAR(GL_Paste!$E18574),MONTH(GL_Paste!$E18574),1))</f>
        <v/>
      </c>
      <c r="C18577">
        <f>IF(GL_Paste!$B18574="","",IF(TRIM(GL_Paste!$M18574)&lt;&gt;"",TRIM(GL_Paste!$M18574),IFERROR(MID(GL_Paste!$I18574,FIND("[",GL_Paste!$I18574)+1,FIND("]",GL_Paste!$I18574)-FIND("[",GL_Paste!$I18574)-1),"")))</f>
        <v/>
      </c>
      <c r="D18577">
        <f>IF(GL_Paste!$B18574="","",IFERROR(INDEX(DeptName,MATCH($C18577,DeptTag,0)),"UNALLOCATED"))</f>
        <v/>
      </c>
      <c r="E18577">
        <f>IF(GL_Paste!$B18574="","",IFERROR(INDEX(AcctCat,MATCH(GL_Paste!$B18574&amp;"",AcctCode,0)),"UNKNOWN"))</f>
        <v/>
      </c>
      <c r="F18577">
        <f>IF(GL_Paste!$B18574="","",IFERROR(INDEX(AcctSub,MATCH(GL_Paste!$B18574&amp;"",AcctCode,0)),"UNKNOWN"))</f>
        <v/>
      </c>
    </row>
    <row r="18578">
      <c r="A18578" s="40">
        <f>IF(GL_Paste!$B18575="","",N(GL_Paste!$H18575)-N(GL_Paste!$G18575))</f>
        <v/>
      </c>
      <c r="B18578" s="43">
        <f>IF(GL_Paste!$B18575="","",DATE(YEAR(GL_Paste!$E18575),MONTH(GL_Paste!$E18575),1))</f>
        <v/>
      </c>
      <c r="C18578">
        <f>IF(GL_Paste!$B18575="","",IF(TRIM(GL_Paste!$M18575)&lt;&gt;"",TRIM(GL_Paste!$M18575),IFERROR(MID(GL_Paste!$I18575,FIND("[",GL_Paste!$I18575)+1,FIND("]",GL_Paste!$I18575)-FIND("[",GL_Paste!$I18575)-1),"")))</f>
        <v/>
      </c>
      <c r="D18578">
        <f>IF(GL_Paste!$B18575="","",IFERROR(INDEX(DeptName,MATCH($C18578,DeptTag,0)),"UNALLOCATED"))</f>
        <v/>
      </c>
      <c r="E18578">
        <f>IF(GL_Paste!$B18575="","",IFERROR(INDEX(AcctCat,MATCH(GL_Paste!$B18575&amp;"",AcctCode,0)),"UNKNOWN"))</f>
        <v/>
      </c>
      <c r="F18578">
        <f>IF(GL_Paste!$B18575="","",IFERROR(INDEX(AcctSub,MATCH(GL_Paste!$B18575&amp;"",AcctCode,0)),"UNKNOWN"))</f>
        <v/>
      </c>
    </row>
    <row r="18579">
      <c r="A18579" s="40">
        <f>IF(GL_Paste!$B18576="","",N(GL_Paste!$H18576)-N(GL_Paste!$G18576))</f>
        <v/>
      </c>
      <c r="B18579" s="43">
        <f>IF(GL_Paste!$B18576="","",DATE(YEAR(GL_Paste!$E18576),MONTH(GL_Paste!$E18576),1))</f>
        <v/>
      </c>
      <c r="C18579">
        <f>IF(GL_Paste!$B18576="","",IF(TRIM(GL_Paste!$M18576)&lt;&gt;"",TRIM(GL_Paste!$M18576),IFERROR(MID(GL_Paste!$I18576,FIND("[",GL_Paste!$I18576)+1,FIND("]",GL_Paste!$I18576)-FIND("[",GL_Paste!$I18576)-1),"")))</f>
        <v/>
      </c>
      <c r="D18579">
        <f>IF(GL_Paste!$B18576="","",IFERROR(INDEX(DeptName,MATCH($C18579,DeptTag,0)),"UNALLOCATED"))</f>
        <v/>
      </c>
      <c r="E18579">
        <f>IF(GL_Paste!$B18576="","",IFERROR(INDEX(AcctCat,MATCH(GL_Paste!$B18576&amp;"",AcctCode,0)),"UNKNOWN"))</f>
        <v/>
      </c>
      <c r="F18579">
        <f>IF(GL_Paste!$B18576="","",IFERROR(INDEX(AcctSub,MATCH(GL_Paste!$B18576&amp;"",AcctCode,0)),"UNKNOWN"))</f>
        <v/>
      </c>
    </row>
    <row r="18580">
      <c r="A18580" s="40">
        <f>IF(GL_Paste!$B18577="","",N(GL_Paste!$H18577)-N(GL_Paste!$G18577))</f>
        <v/>
      </c>
      <c r="B18580" s="43">
        <f>IF(GL_Paste!$B18577="","",DATE(YEAR(GL_Paste!$E18577),MONTH(GL_Paste!$E18577),1))</f>
        <v/>
      </c>
      <c r="C18580">
        <f>IF(GL_Paste!$B18577="","",IF(TRIM(GL_Paste!$M18577)&lt;&gt;"",TRIM(GL_Paste!$M18577),IFERROR(MID(GL_Paste!$I18577,FIND("[",GL_Paste!$I18577)+1,FIND("]",GL_Paste!$I18577)-FIND("[",GL_Paste!$I18577)-1),"")))</f>
        <v/>
      </c>
      <c r="D18580">
        <f>IF(GL_Paste!$B18577="","",IFERROR(INDEX(DeptName,MATCH($C18580,DeptTag,0)),"UNALLOCATED"))</f>
        <v/>
      </c>
      <c r="E18580">
        <f>IF(GL_Paste!$B18577="","",IFERROR(INDEX(AcctCat,MATCH(GL_Paste!$B18577&amp;"",AcctCode,0)),"UNKNOWN"))</f>
        <v/>
      </c>
      <c r="F18580">
        <f>IF(GL_Paste!$B18577="","",IFERROR(INDEX(AcctSub,MATCH(GL_Paste!$B18577&amp;"",AcctCode,0)),"UNKNOWN"))</f>
        <v/>
      </c>
    </row>
    <row r="18581">
      <c r="A18581" s="40">
        <f>IF(GL_Paste!$B18578="","",N(GL_Paste!$H18578)-N(GL_Paste!$G18578))</f>
        <v/>
      </c>
      <c r="B18581" s="43">
        <f>IF(GL_Paste!$B18578="","",DATE(YEAR(GL_Paste!$E18578),MONTH(GL_Paste!$E18578),1))</f>
        <v/>
      </c>
      <c r="C18581">
        <f>IF(GL_Paste!$B18578="","",IF(TRIM(GL_Paste!$M18578)&lt;&gt;"",TRIM(GL_Paste!$M18578),IFERROR(MID(GL_Paste!$I18578,FIND("[",GL_Paste!$I18578)+1,FIND("]",GL_Paste!$I18578)-FIND("[",GL_Paste!$I18578)-1),"")))</f>
        <v/>
      </c>
      <c r="D18581">
        <f>IF(GL_Paste!$B18578="","",IFERROR(INDEX(DeptName,MATCH($C18581,DeptTag,0)),"UNALLOCATED"))</f>
        <v/>
      </c>
      <c r="E18581">
        <f>IF(GL_Paste!$B18578="","",IFERROR(INDEX(AcctCat,MATCH(GL_Paste!$B18578&amp;"",AcctCode,0)),"UNKNOWN"))</f>
        <v/>
      </c>
      <c r="F18581">
        <f>IF(GL_Paste!$B18578="","",IFERROR(INDEX(AcctSub,MATCH(GL_Paste!$B18578&amp;"",AcctCode,0)),"UNKNOWN"))</f>
        <v/>
      </c>
    </row>
    <row r="18582">
      <c r="A18582" s="40">
        <f>IF(GL_Paste!$B18579="","",N(GL_Paste!$H18579)-N(GL_Paste!$G18579))</f>
        <v/>
      </c>
      <c r="B18582" s="43">
        <f>IF(GL_Paste!$B18579="","",DATE(YEAR(GL_Paste!$E18579),MONTH(GL_Paste!$E18579),1))</f>
        <v/>
      </c>
      <c r="C18582">
        <f>IF(GL_Paste!$B18579="","",IF(TRIM(GL_Paste!$M18579)&lt;&gt;"",TRIM(GL_Paste!$M18579),IFERROR(MID(GL_Paste!$I18579,FIND("[",GL_Paste!$I18579)+1,FIND("]",GL_Paste!$I18579)-FIND("[",GL_Paste!$I18579)-1),"")))</f>
        <v/>
      </c>
      <c r="D18582">
        <f>IF(GL_Paste!$B18579="","",IFERROR(INDEX(DeptName,MATCH($C18582,DeptTag,0)),"UNALLOCATED"))</f>
        <v/>
      </c>
      <c r="E18582">
        <f>IF(GL_Paste!$B18579="","",IFERROR(INDEX(AcctCat,MATCH(GL_Paste!$B18579&amp;"",AcctCode,0)),"UNKNOWN"))</f>
        <v/>
      </c>
      <c r="F18582">
        <f>IF(GL_Paste!$B18579="","",IFERROR(INDEX(AcctSub,MATCH(GL_Paste!$B18579&amp;"",AcctCode,0)),"UNKNOWN"))</f>
        <v/>
      </c>
    </row>
    <row r="18583">
      <c r="A18583" s="40">
        <f>IF(GL_Paste!$B18580="","",N(GL_Paste!$H18580)-N(GL_Paste!$G18580))</f>
        <v/>
      </c>
      <c r="B18583" s="43">
        <f>IF(GL_Paste!$B18580="","",DATE(YEAR(GL_Paste!$E18580),MONTH(GL_Paste!$E18580),1))</f>
        <v/>
      </c>
      <c r="C18583">
        <f>IF(GL_Paste!$B18580="","",IF(TRIM(GL_Paste!$M18580)&lt;&gt;"",TRIM(GL_Paste!$M18580),IFERROR(MID(GL_Paste!$I18580,FIND("[",GL_Paste!$I18580)+1,FIND("]",GL_Paste!$I18580)-FIND("[",GL_Paste!$I18580)-1),"")))</f>
        <v/>
      </c>
      <c r="D18583">
        <f>IF(GL_Paste!$B18580="","",IFERROR(INDEX(DeptName,MATCH($C18583,DeptTag,0)),"UNALLOCATED"))</f>
        <v/>
      </c>
      <c r="E18583">
        <f>IF(GL_Paste!$B18580="","",IFERROR(INDEX(AcctCat,MATCH(GL_Paste!$B18580&amp;"",AcctCode,0)),"UNKNOWN"))</f>
        <v/>
      </c>
      <c r="F18583">
        <f>IF(GL_Paste!$B18580="","",IFERROR(INDEX(AcctSub,MATCH(GL_Paste!$B18580&amp;"",AcctCode,0)),"UNKNOWN"))</f>
        <v/>
      </c>
    </row>
    <row r="18584">
      <c r="A18584" s="40">
        <f>IF(GL_Paste!$B18581="","",N(GL_Paste!$H18581)-N(GL_Paste!$G18581))</f>
        <v/>
      </c>
      <c r="B18584" s="43">
        <f>IF(GL_Paste!$B18581="","",DATE(YEAR(GL_Paste!$E18581),MONTH(GL_Paste!$E18581),1))</f>
        <v/>
      </c>
      <c r="C18584">
        <f>IF(GL_Paste!$B18581="","",IF(TRIM(GL_Paste!$M18581)&lt;&gt;"",TRIM(GL_Paste!$M18581),IFERROR(MID(GL_Paste!$I18581,FIND("[",GL_Paste!$I18581)+1,FIND("]",GL_Paste!$I18581)-FIND("[",GL_Paste!$I18581)-1),"")))</f>
        <v/>
      </c>
      <c r="D18584">
        <f>IF(GL_Paste!$B18581="","",IFERROR(INDEX(DeptName,MATCH($C18584,DeptTag,0)),"UNALLOCATED"))</f>
        <v/>
      </c>
      <c r="E18584">
        <f>IF(GL_Paste!$B18581="","",IFERROR(INDEX(AcctCat,MATCH(GL_Paste!$B18581&amp;"",AcctCode,0)),"UNKNOWN"))</f>
        <v/>
      </c>
      <c r="F18584">
        <f>IF(GL_Paste!$B18581="","",IFERROR(INDEX(AcctSub,MATCH(GL_Paste!$B18581&amp;"",AcctCode,0)),"UNKNOWN"))</f>
        <v/>
      </c>
    </row>
    <row r="18585">
      <c r="A18585" s="40">
        <f>IF(GL_Paste!$B18582="","",N(GL_Paste!$H18582)-N(GL_Paste!$G18582))</f>
        <v/>
      </c>
      <c r="B18585" s="43">
        <f>IF(GL_Paste!$B18582="","",DATE(YEAR(GL_Paste!$E18582),MONTH(GL_Paste!$E18582),1))</f>
        <v/>
      </c>
      <c r="C18585">
        <f>IF(GL_Paste!$B18582="","",IF(TRIM(GL_Paste!$M18582)&lt;&gt;"",TRIM(GL_Paste!$M18582),IFERROR(MID(GL_Paste!$I18582,FIND("[",GL_Paste!$I18582)+1,FIND("]",GL_Paste!$I18582)-FIND("[",GL_Paste!$I18582)-1),"")))</f>
        <v/>
      </c>
      <c r="D18585">
        <f>IF(GL_Paste!$B18582="","",IFERROR(INDEX(DeptName,MATCH($C18585,DeptTag,0)),"UNALLOCATED"))</f>
        <v/>
      </c>
      <c r="E18585">
        <f>IF(GL_Paste!$B18582="","",IFERROR(INDEX(AcctCat,MATCH(GL_Paste!$B18582&amp;"",AcctCode,0)),"UNKNOWN"))</f>
        <v/>
      </c>
      <c r="F18585">
        <f>IF(GL_Paste!$B18582="","",IFERROR(INDEX(AcctSub,MATCH(GL_Paste!$B18582&amp;"",AcctCode,0)),"UNKNOWN"))</f>
        <v/>
      </c>
    </row>
    <row r="18586">
      <c r="A18586" s="40">
        <f>IF(GL_Paste!$B18583="","",N(GL_Paste!$H18583)-N(GL_Paste!$G18583))</f>
        <v/>
      </c>
      <c r="B18586" s="43">
        <f>IF(GL_Paste!$B18583="","",DATE(YEAR(GL_Paste!$E18583),MONTH(GL_Paste!$E18583),1))</f>
        <v/>
      </c>
      <c r="C18586">
        <f>IF(GL_Paste!$B18583="","",IF(TRIM(GL_Paste!$M18583)&lt;&gt;"",TRIM(GL_Paste!$M18583),IFERROR(MID(GL_Paste!$I18583,FIND("[",GL_Paste!$I18583)+1,FIND("]",GL_Paste!$I18583)-FIND("[",GL_Paste!$I18583)-1),"")))</f>
        <v/>
      </c>
      <c r="D18586">
        <f>IF(GL_Paste!$B18583="","",IFERROR(INDEX(DeptName,MATCH($C18586,DeptTag,0)),"UNALLOCATED"))</f>
        <v/>
      </c>
      <c r="E18586">
        <f>IF(GL_Paste!$B18583="","",IFERROR(INDEX(AcctCat,MATCH(GL_Paste!$B18583&amp;"",AcctCode,0)),"UNKNOWN"))</f>
        <v/>
      </c>
      <c r="F18586">
        <f>IF(GL_Paste!$B18583="","",IFERROR(INDEX(AcctSub,MATCH(GL_Paste!$B18583&amp;"",AcctCode,0)),"UNKNOWN"))</f>
        <v/>
      </c>
    </row>
    <row r="18587">
      <c r="A18587" s="40">
        <f>IF(GL_Paste!$B18584="","",N(GL_Paste!$H18584)-N(GL_Paste!$G18584))</f>
        <v/>
      </c>
      <c r="B18587" s="43">
        <f>IF(GL_Paste!$B18584="","",DATE(YEAR(GL_Paste!$E18584),MONTH(GL_Paste!$E18584),1))</f>
        <v/>
      </c>
      <c r="C18587">
        <f>IF(GL_Paste!$B18584="","",IF(TRIM(GL_Paste!$M18584)&lt;&gt;"",TRIM(GL_Paste!$M18584),IFERROR(MID(GL_Paste!$I18584,FIND("[",GL_Paste!$I18584)+1,FIND("]",GL_Paste!$I18584)-FIND("[",GL_Paste!$I18584)-1),"")))</f>
        <v/>
      </c>
      <c r="D18587">
        <f>IF(GL_Paste!$B18584="","",IFERROR(INDEX(DeptName,MATCH($C18587,DeptTag,0)),"UNALLOCATED"))</f>
        <v/>
      </c>
      <c r="E18587">
        <f>IF(GL_Paste!$B18584="","",IFERROR(INDEX(AcctCat,MATCH(GL_Paste!$B18584&amp;"",AcctCode,0)),"UNKNOWN"))</f>
        <v/>
      </c>
      <c r="F18587">
        <f>IF(GL_Paste!$B18584="","",IFERROR(INDEX(AcctSub,MATCH(GL_Paste!$B18584&amp;"",AcctCode,0)),"UNKNOWN"))</f>
        <v/>
      </c>
    </row>
    <row r="18588">
      <c r="A18588" s="40">
        <f>IF(GL_Paste!$B18585="","",N(GL_Paste!$H18585)-N(GL_Paste!$G18585))</f>
        <v/>
      </c>
      <c r="B18588" s="43">
        <f>IF(GL_Paste!$B18585="","",DATE(YEAR(GL_Paste!$E18585),MONTH(GL_Paste!$E18585),1))</f>
        <v/>
      </c>
      <c r="C18588">
        <f>IF(GL_Paste!$B18585="","",IF(TRIM(GL_Paste!$M18585)&lt;&gt;"",TRIM(GL_Paste!$M18585),IFERROR(MID(GL_Paste!$I18585,FIND("[",GL_Paste!$I18585)+1,FIND("]",GL_Paste!$I18585)-FIND("[",GL_Paste!$I18585)-1),"")))</f>
        <v/>
      </c>
      <c r="D18588">
        <f>IF(GL_Paste!$B18585="","",IFERROR(INDEX(DeptName,MATCH($C18588,DeptTag,0)),"UNALLOCATED"))</f>
        <v/>
      </c>
      <c r="E18588">
        <f>IF(GL_Paste!$B18585="","",IFERROR(INDEX(AcctCat,MATCH(GL_Paste!$B18585&amp;"",AcctCode,0)),"UNKNOWN"))</f>
        <v/>
      </c>
      <c r="F18588">
        <f>IF(GL_Paste!$B18585="","",IFERROR(INDEX(AcctSub,MATCH(GL_Paste!$B18585&amp;"",AcctCode,0)),"UNKNOWN"))</f>
        <v/>
      </c>
    </row>
    <row r="18589">
      <c r="A18589" s="40">
        <f>IF(GL_Paste!$B18586="","",N(GL_Paste!$H18586)-N(GL_Paste!$G18586))</f>
        <v/>
      </c>
      <c r="B18589" s="43">
        <f>IF(GL_Paste!$B18586="","",DATE(YEAR(GL_Paste!$E18586),MONTH(GL_Paste!$E18586),1))</f>
        <v/>
      </c>
      <c r="C18589">
        <f>IF(GL_Paste!$B18586="","",IF(TRIM(GL_Paste!$M18586)&lt;&gt;"",TRIM(GL_Paste!$M18586),IFERROR(MID(GL_Paste!$I18586,FIND("[",GL_Paste!$I18586)+1,FIND("]",GL_Paste!$I18586)-FIND("[",GL_Paste!$I18586)-1),"")))</f>
        <v/>
      </c>
      <c r="D18589">
        <f>IF(GL_Paste!$B18586="","",IFERROR(INDEX(DeptName,MATCH($C18589,DeptTag,0)),"UNALLOCATED"))</f>
        <v/>
      </c>
      <c r="E18589">
        <f>IF(GL_Paste!$B18586="","",IFERROR(INDEX(AcctCat,MATCH(GL_Paste!$B18586&amp;"",AcctCode,0)),"UNKNOWN"))</f>
        <v/>
      </c>
      <c r="F18589">
        <f>IF(GL_Paste!$B18586="","",IFERROR(INDEX(AcctSub,MATCH(GL_Paste!$B18586&amp;"",AcctCode,0)),"UNKNOWN"))</f>
        <v/>
      </c>
    </row>
    <row r="18590">
      <c r="A18590" s="40">
        <f>IF(GL_Paste!$B18587="","",N(GL_Paste!$H18587)-N(GL_Paste!$G18587))</f>
        <v/>
      </c>
      <c r="B18590" s="43">
        <f>IF(GL_Paste!$B18587="","",DATE(YEAR(GL_Paste!$E18587),MONTH(GL_Paste!$E18587),1))</f>
        <v/>
      </c>
      <c r="C18590">
        <f>IF(GL_Paste!$B18587="","",IF(TRIM(GL_Paste!$M18587)&lt;&gt;"",TRIM(GL_Paste!$M18587),IFERROR(MID(GL_Paste!$I18587,FIND("[",GL_Paste!$I18587)+1,FIND("]",GL_Paste!$I18587)-FIND("[",GL_Paste!$I18587)-1),"")))</f>
        <v/>
      </c>
      <c r="D18590">
        <f>IF(GL_Paste!$B18587="","",IFERROR(INDEX(DeptName,MATCH($C18590,DeptTag,0)),"UNALLOCATED"))</f>
        <v/>
      </c>
      <c r="E18590">
        <f>IF(GL_Paste!$B18587="","",IFERROR(INDEX(AcctCat,MATCH(GL_Paste!$B18587&amp;"",AcctCode,0)),"UNKNOWN"))</f>
        <v/>
      </c>
      <c r="F18590">
        <f>IF(GL_Paste!$B18587="","",IFERROR(INDEX(AcctSub,MATCH(GL_Paste!$B18587&amp;"",AcctCode,0)),"UNKNOWN"))</f>
        <v/>
      </c>
    </row>
    <row r="18591">
      <c r="A18591" s="40">
        <f>IF(GL_Paste!$B18588="","",N(GL_Paste!$H18588)-N(GL_Paste!$G18588))</f>
        <v/>
      </c>
      <c r="B18591" s="43">
        <f>IF(GL_Paste!$B18588="","",DATE(YEAR(GL_Paste!$E18588),MONTH(GL_Paste!$E18588),1))</f>
        <v/>
      </c>
      <c r="C18591">
        <f>IF(GL_Paste!$B18588="","",IF(TRIM(GL_Paste!$M18588)&lt;&gt;"",TRIM(GL_Paste!$M18588),IFERROR(MID(GL_Paste!$I18588,FIND("[",GL_Paste!$I18588)+1,FIND("]",GL_Paste!$I18588)-FIND("[",GL_Paste!$I18588)-1),"")))</f>
        <v/>
      </c>
      <c r="D18591">
        <f>IF(GL_Paste!$B18588="","",IFERROR(INDEX(DeptName,MATCH($C18591,DeptTag,0)),"UNALLOCATED"))</f>
        <v/>
      </c>
      <c r="E18591">
        <f>IF(GL_Paste!$B18588="","",IFERROR(INDEX(AcctCat,MATCH(GL_Paste!$B18588&amp;"",AcctCode,0)),"UNKNOWN"))</f>
        <v/>
      </c>
      <c r="F18591">
        <f>IF(GL_Paste!$B18588="","",IFERROR(INDEX(AcctSub,MATCH(GL_Paste!$B18588&amp;"",AcctCode,0)),"UNKNOWN"))</f>
        <v/>
      </c>
    </row>
    <row r="18592">
      <c r="A18592" s="40">
        <f>IF(GL_Paste!$B18589="","",N(GL_Paste!$H18589)-N(GL_Paste!$G18589))</f>
        <v/>
      </c>
      <c r="B18592" s="43">
        <f>IF(GL_Paste!$B18589="","",DATE(YEAR(GL_Paste!$E18589),MONTH(GL_Paste!$E18589),1))</f>
        <v/>
      </c>
      <c r="C18592">
        <f>IF(GL_Paste!$B18589="","",IF(TRIM(GL_Paste!$M18589)&lt;&gt;"",TRIM(GL_Paste!$M18589),IFERROR(MID(GL_Paste!$I18589,FIND("[",GL_Paste!$I18589)+1,FIND("]",GL_Paste!$I18589)-FIND("[",GL_Paste!$I18589)-1),"")))</f>
        <v/>
      </c>
      <c r="D18592">
        <f>IF(GL_Paste!$B18589="","",IFERROR(INDEX(DeptName,MATCH($C18592,DeptTag,0)),"UNALLOCATED"))</f>
        <v/>
      </c>
      <c r="E18592">
        <f>IF(GL_Paste!$B18589="","",IFERROR(INDEX(AcctCat,MATCH(GL_Paste!$B18589&amp;"",AcctCode,0)),"UNKNOWN"))</f>
        <v/>
      </c>
      <c r="F18592">
        <f>IF(GL_Paste!$B18589="","",IFERROR(INDEX(AcctSub,MATCH(GL_Paste!$B18589&amp;"",AcctCode,0)),"UNKNOWN"))</f>
        <v/>
      </c>
    </row>
    <row r="18593">
      <c r="A18593" s="40">
        <f>IF(GL_Paste!$B18590="","",N(GL_Paste!$H18590)-N(GL_Paste!$G18590))</f>
        <v/>
      </c>
      <c r="B18593" s="43">
        <f>IF(GL_Paste!$B18590="","",DATE(YEAR(GL_Paste!$E18590),MONTH(GL_Paste!$E18590),1))</f>
        <v/>
      </c>
      <c r="C18593">
        <f>IF(GL_Paste!$B18590="","",IF(TRIM(GL_Paste!$M18590)&lt;&gt;"",TRIM(GL_Paste!$M18590),IFERROR(MID(GL_Paste!$I18590,FIND("[",GL_Paste!$I18590)+1,FIND("]",GL_Paste!$I18590)-FIND("[",GL_Paste!$I18590)-1),"")))</f>
        <v/>
      </c>
      <c r="D18593">
        <f>IF(GL_Paste!$B18590="","",IFERROR(INDEX(DeptName,MATCH($C18593,DeptTag,0)),"UNALLOCATED"))</f>
        <v/>
      </c>
      <c r="E18593">
        <f>IF(GL_Paste!$B18590="","",IFERROR(INDEX(AcctCat,MATCH(GL_Paste!$B18590&amp;"",AcctCode,0)),"UNKNOWN"))</f>
        <v/>
      </c>
      <c r="F18593">
        <f>IF(GL_Paste!$B18590="","",IFERROR(INDEX(AcctSub,MATCH(GL_Paste!$B18590&amp;"",AcctCode,0)),"UNKNOWN"))</f>
        <v/>
      </c>
    </row>
    <row r="18594">
      <c r="A18594" s="40">
        <f>IF(GL_Paste!$B18591="","",N(GL_Paste!$H18591)-N(GL_Paste!$G18591))</f>
        <v/>
      </c>
      <c r="B18594" s="43">
        <f>IF(GL_Paste!$B18591="","",DATE(YEAR(GL_Paste!$E18591),MONTH(GL_Paste!$E18591),1))</f>
        <v/>
      </c>
      <c r="C18594">
        <f>IF(GL_Paste!$B18591="","",IF(TRIM(GL_Paste!$M18591)&lt;&gt;"",TRIM(GL_Paste!$M18591),IFERROR(MID(GL_Paste!$I18591,FIND("[",GL_Paste!$I18591)+1,FIND("]",GL_Paste!$I18591)-FIND("[",GL_Paste!$I18591)-1),"")))</f>
        <v/>
      </c>
      <c r="D18594">
        <f>IF(GL_Paste!$B18591="","",IFERROR(INDEX(DeptName,MATCH($C18594,DeptTag,0)),"UNALLOCATED"))</f>
        <v/>
      </c>
      <c r="E18594">
        <f>IF(GL_Paste!$B18591="","",IFERROR(INDEX(AcctCat,MATCH(GL_Paste!$B18591&amp;"",AcctCode,0)),"UNKNOWN"))</f>
        <v/>
      </c>
      <c r="F18594">
        <f>IF(GL_Paste!$B18591="","",IFERROR(INDEX(AcctSub,MATCH(GL_Paste!$B18591&amp;"",AcctCode,0)),"UNKNOWN"))</f>
        <v/>
      </c>
    </row>
    <row r="18595">
      <c r="A18595" s="40">
        <f>IF(GL_Paste!$B18592="","",N(GL_Paste!$H18592)-N(GL_Paste!$G18592))</f>
        <v/>
      </c>
      <c r="B18595" s="43">
        <f>IF(GL_Paste!$B18592="","",DATE(YEAR(GL_Paste!$E18592),MONTH(GL_Paste!$E18592),1))</f>
        <v/>
      </c>
      <c r="C18595">
        <f>IF(GL_Paste!$B18592="","",IF(TRIM(GL_Paste!$M18592)&lt;&gt;"",TRIM(GL_Paste!$M18592),IFERROR(MID(GL_Paste!$I18592,FIND("[",GL_Paste!$I18592)+1,FIND("]",GL_Paste!$I18592)-FIND("[",GL_Paste!$I18592)-1),"")))</f>
        <v/>
      </c>
      <c r="D18595">
        <f>IF(GL_Paste!$B18592="","",IFERROR(INDEX(DeptName,MATCH($C18595,DeptTag,0)),"UNALLOCATED"))</f>
        <v/>
      </c>
      <c r="E18595">
        <f>IF(GL_Paste!$B18592="","",IFERROR(INDEX(AcctCat,MATCH(GL_Paste!$B18592&amp;"",AcctCode,0)),"UNKNOWN"))</f>
        <v/>
      </c>
      <c r="F18595">
        <f>IF(GL_Paste!$B18592="","",IFERROR(INDEX(AcctSub,MATCH(GL_Paste!$B18592&amp;"",AcctCode,0)),"UNKNOWN"))</f>
        <v/>
      </c>
    </row>
    <row r="18596">
      <c r="A18596" s="40">
        <f>IF(GL_Paste!$B18593="","",N(GL_Paste!$H18593)-N(GL_Paste!$G18593))</f>
        <v/>
      </c>
      <c r="B18596" s="43">
        <f>IF(GL_Paste!$B18593="","",DATE(YEAR(GL_Paste!$E18593),MONTH(GL_Paste!$E18593),1))</f>
        <v/>
      </c>
      <c r="C18596">
        <f>IF(GL_Paste!$B18593="","",IF(TRIM(GL_Paste!$M18593)&lt;&gt;"",TRIM(GL_Paste!$M18593),IFERROR(MID(GL_Paste!$I18593,FIND("[",GL_Paste!$I18593)+1,FIND("]",GL_Paste!$I18593)-FIND("[",GL_Paste!$I18593)-1),"")))</f>
        <v/>
      </c>
      <c r="D18596">
        <f>IF(GL_Paste!$B18593="","",IFERROR(INDEX(DeptName,MATCH($C18596,DeptTag,0)),"UNALLOCATED"))</f>
        <v/>
      </c>
      <c r="E18596">
        <f>IF(GL_Paste!$B18593="","",IFERROR(INDEX(AcctCat,MATCH(GL_Paste!$B18593&amp;"",AcctCode,0)),"UNKNOWN"))</f>
        <v/>
      </c>
      <c r="F18596">
        <f>IF(GL_Paste!$B18593="","",IFERROR(INDEX(AcctSub,MATCH(GL_Paste!$B18593&amp;"",AcctCode,0)),"UNKNOWN"))</f>
        <v/>
      </c>
    </row>
    <row r="18597">
      <c r="A18597" s="40">
        <f>IF(GL_Paste!$B18594="","",N(GL_Paste!$H18594)-N(GL_Paste!$G18594))</f>
        <v/>
      </c>
      <c r="B18597" s="43">
        <f>IF(GL_Paste!$B18594="","",DATE(YEAR(GL_Paste!$E18594),MONTH(GL_Paste!$E18594),1))</f>
        <v/>
      </c>
      <c r="C18597">
        <f>IF(GL_Paste!$B18594="","",IF(TRIM(GL_Paste!$M18594)&lt;&gt;"",TRIM(GL_Paste!$M18594),IFERROR(MID(GL_Paste!$I18594,FIND("[",GL_Paste!$I18594)+1,FIND("]",GL_Paste!$I18594)-FIND("[",GL_Paste!$I18594)-1),"")))</f>
        <v/>
      </c>
      <c r="D18597">
        <f>IF(GL_Paste!$B18594="","",IFERROR(INDEX(DeptName,MATCH($C18597,DeptTag,0)),"UNALLOCATED"))</f>
        <v/>
      </c>
      <c r="E18597">
        <f>IF(GL_Paste!$B18594="","",IFERROR(INDEX(AcctCat,MATCH(GL_Paste!$B18594&amp;"",AcctCode,0)),"UNKNOWN"))</f>
        <v/>
      </c>
      <c r="F18597">
        <f>IF(GL_Paste!$B18594="","",IFERROR(INDEX(AcctSub,MATCH(GL_Paste!$B18594&amp;"",AcctCode,0)),"UNKNOWN"))</f>
        <v/>
      </c>
    </row>
    <row r="18598">
      <c r="A18598" s="40">
        <f>IF(GL_Paste!$B18595="","",N(GL_Paste!$H18595)-N(GL_Paste!$G18595))</f>
        <v/>
      </c>
      <c r="B18598" s="43">
        <f>IF(GL_Paste!$B18595="","",DATE(YEAR(GL_Paste!$E18595),MONTH(GL_Paste!$E18595),1))</f>
        <v/>
      </c>
      <c r="C18598">
        <f>IF(GL_Paste!$B18595="","",IF(TRIM(GL_Paste!$M18595)&lt;&gt;"",TRIM(GL_Paste!$M18595),IFERROR(MID(GL_Paste!$I18595,FIND("[",GL_Paste!$I18595)+1,FIND("]",GL_Paste!$I18595)-FIND("[",GL_Paste!$I18595)-1),"")))</f>
        <v/>
      </c>
      <c r="D18598">
        <f>IF(GL_Paste!$B18595="","",IFERROR(INDEX(DeptName,MATCH($C18598,DeptTag,0)),"UNALLOCATED"))</f>
        <v/>
      </c>
      <c r="E18598">
        <f>IF(GL_Paste!$B18595="","",IFERROR(INDEX(AcctCat,MATCH(GL_Paste!$B18595&amp;"",AcctCode,0)),"UNKNOWN"))</f>
        <v/>
      </c>
      <c r="F18598">
        <f>IF(GL_Paste!$B18595="","",IFERROR(INDEX(AcctSub,MATCH(GL_Paste!$B18595&amp;"",AcctCode,0)),"UNKNOWN"))</f>
        <v/>
      </c>
    </row>
    <row r="18599">
      <c r="A18599" s="40">
        <f>IF(GL_Paste!$B18596="","",N(GL_Paste!$H18596)-N(GL_Paste!$G18596))</f>
        <v/>
      </c>
      <c r="B18599" s="43">
        <f>IF(GL_Paste!$B18596="","",DATE(YEAR(GL_Paste!$E18596),MONTH(GL_Paste!$E18596),1))</f>
        <v/>
      </c>
      <c r="C18599">
        <f>IF(GL_Paste!$B18596="","",IF(TRIM(GL_Paste!$M18596)&lt;&gt;"",TRIM(GL_Paste!$M18596),IFERROR(MID(GL_Paste!$I18596,FIND("[",GL_Paste!$I18596)+1,FIND("]",GL_Paste!$I18596)-FIND("[",GL_Paste!$I18596)-1),"")))</f>
        <v/>
      </c>
      <c r="D18599">
        <f>IF(GL_Paste!$B18596="","",IFERROR(INDEX(DeptName,MATCH($C18599,DeptTag,0)),"UNALLOCATED"))</f>
        <v/>
      </c>
      <c r="E18599">
        <f>IF(GL_Paste!$B18596="","",IFERROR(INDEX(AcctCat,MATCH(GL_Paste!$B18596&amp;"",AcctCode,0)),"UNKNOWN"))</f>
        <v/>
      </c>
      <c r="F18599">
        <f>IF(GL_Paste!$B18596="","",IFERROR(INDEX(AcctSub,MATCH(GL_Paste!$B18596&amp;"",AcctCode,0)),"UNKNOWN"))</f>
        <v/>
      </c>
    </row>
    <row r="18600">
      <c r="A18600" s="40">
        <f>IF(GL_Paste!$B18597="","",N(GL_Paste!$H18597)-N(GL_Paste!$G18597))</f>
        <v/>
      </c>
      <c r="B18600" s="43">
        <f>IF(GL_Paste!$B18597="","",DATE(YEAR(GL_Paste!$E18597),MONTH(GL_Paste!$E18597),1))</f>
        <v/>
      </c>
      <c r="C18600">
        <f>IF(GL_Paste!$B18597="","",IF(TRIM(GL_Paste!$M18597)&lt;&gt;"",TRIM(GL_Paste!$M18597),IFERROR(MID(GL_Paste!$I18597,FIND("[",GL_Paste!$I18597)+1,FIND("]",GL_Paste!$I18597)-FIND("[",GL_Paste!$I18597)-1),"")))</f>
        <v/>
      </c>
      <c r="D18600">
        <f>IF(GL_Paste!$B18597="","",IFERROR(INDEX(DeptName,MATCH($C18600,DeptTag,0)),"UNALLOCATED"))</f>
        <v/>
      </c>
      <c r="E18600">
        <f>IF(GL_Paste!$B18597="","",IFERROR(INDEX(AcctCat,MATCH(GL_Paste!$B18597&amp;"",AcctCode,0)),"UNKNOWN"))</f>
        <v/>
      </c>
      <c r="F18600">
        <f>IF(GL_Paste!$B18597="","",IFERROR(INDEX(AcctSub,MATCH(GL_Paste!$B18597&amp;"",AcctCode,0)),"UNKNOWN"))</f>
        <v/>
      </c>
    </row>
    <row r="18601">
      <c r="A18601" s="40">
        <f>IF(GL_Paste!$B18598="","",N(GL_Paste!$H18598)-N(GL_Paste!$G18598))</f>
        <v/>
      </c>
      <c r="B18601" s="43">
        <f>IF(GL_Paste!$B18598="","",DATE(YEAR(GL_Paste!$E18598),MONTH(GL_Paste!$E18598),1))</f>
        <v/>
      </c>
      <c r="C18601">
        <f>IF(GL_Paste!$B18598="","",IF(TRIM(GL_Paste!$M18598)&lt;&gt;"",TRIM(GL_Paste!$M18598),IFERROR(MID(GL_Paste!$I18598,FIND("[",GL_Paste!$I18598)+1,FIND("]",GL_Paste!$I18598)-FIND("[",GL_Paste!$I18598)-1),"")))</f>
        <v/>
      </c>
      <c r="D18601">
        <f>IF(GL_Paste!$B18598="","",IFERROR(INDEX(DeptName,MATCH($C18601,DeptTag,0)),"UNALLOCATED"))</f>
        <v/>
      </c>
      <c r="E18601">
        <f>IF(GL_Paste!$B18598="","",IFERROR(INDEX(AcctCat,MATCH(GL_Paste!$B18598&amp;"",AcctCode,0)),"UNKNOWN"))</f>
        <v/>
      </c>
      <c r="F18601">
        <f>IF(GL_Paste!$B18598="","",IFERROR(INDEX(AcctSub,MATCH(GL_Paste!$B18598&amp;"",AcctCode,0)),"UNKNOWN"))</f>
        <v/>
      </c>
    </row>
    <row r="18602">
      <c r="A18602" s="40">
        <f>IF(GL_Paste!$B18599="","",N(GL_Paste!$H18599)-N(GL_Paste!$G18599))</f>
        <v/>
      </c>
      <c r="B18602" s="43">
        <f>IF(GL_Paste!$B18599="","",DATE(YEAR(GL_Paste!$E18599),MONTH(GL_Paste!$E18599),1))</f>
        <v/>
      </c>
      <c r="C18602">
        <f>IF(GL_Paste!$B18599="","",IF(TRIM(GL_Paste!$M18599)&lt;&gt;"",TRIM(GL_Paste!$M18599),IFERROR(MID(GL_Paste!$I18599,FIND("[",GL_Paste!$I18599)+1,FIND("]",GL_Paste!$I18599)-FIND("[",GL_Paste!$I18599)-1),"")))</f>
        <v/>
      </c>
      <c r="D18602">
        <f>IF(GL_Paste!$B18599="","",IFERROR(INDEX(DeptName,MATCH($C18602,DeptTag,0)),"UNALLOCATED"))</f>
        <v/>
      </c>
      <c r="E18602">
        <f>IF(GL_Paste!$B18599="","",IFERROR(INDEX(AcctCat,MATCH(GL_Paste!$B18599&amp;"",AcctCode,0)),"UNKNOWN"))</f>
        <v/>
      </c>
      <c r="F18602">
        <f>IF(GL_Paste!$B18599="","",IFERROR(INDEX(AcctSub,MATCH(GL_Paste!$B18599&amp;"",AcctCode,0)),"UNKNOWN"))</f>
        <v/>
      </c>
    </row>
    <row r="18603">
      <c r="A18603" s="40">
        <f>IF(GL_Paste!$B18600="","",N(GL_Paste!$H18600)-N(GL_Paste!$G18600))</f>
        <v/>
      </c>
      <c r="B18603" s="43">
        <f>IF(GL_Paste!$B18600="","",DATE(YEAR(GL_Paste!$E18600),MONTH(GL_Paste!$E18600),1))</f>
        <v/>
      </c>
      <c r="C18603">
        <f>IF(GL_Paste!$B18600="","",IF(TRIM(GL_Paste!$M18600)&lt;&gt;"",TRIM(GL_Paste!$M18600),IFERROR(MID(GL_Paste!$I18600,FIND("[",GL_Paste!$I18600)+1,FIND("]",GL_Paste!$I18600)-FIND("[",GL_Paste!$I18600)-1),"")))</f>
        <v/>
      </c>
      <c r="D18603">
        <f>IF(GL_Paste!$B18600="","",IFERROR(INDEX(DeptName,MATCH($C18603,DeptTag,0)),"UNALLOCATED"))</f>
        <v/>
      </c>
      <c r="E18603">
        <f>IF(GL_Paste!$B18600="","",IFERROR(INDEX(AcctCat,MATCH(GL_Paste!$B18600&amp;"",AcctCode,0)),"UNKNOWN"))</f>
        <v/>
      </c>
      <c r="F18603">
        <f>IF(GL_Paste!$B18600="","",IFERROR(INDEX(AcctSub,MATCH(GL_Paste!$B18600&amp;"",AcctCode,0)),"UNKNOWN"))</f>
        <v/>
      </c>
    </row>
    <row r="18604">
      <c r="A18604" s="40">
        <f>IF(GL_Paste!$B18601="","",N(GL_Paste!$H18601)-N(GL_Paste!$G18601))</f>
        <v/>
      </c>
      <c r="B18604" s="43">
        <f>IF(GL_Paste!$B18601="","",DATE(YEAR(GL_Paste!$E18601),MONTH(GL_Paste!$E18601),1))</f>
        <v/>
      </c>
      <c r="C18604">
        <f>IF(GL_Paste!$B18601="","",IF(TRIM(GL_Paste!$M18601)&lt;&gt;"",TRIM(GL_Paste!$M18601),IFERROR(MID(GL_Paste!$I18601,FIND("[",GL_Paste!$I18601)+1,FIND("]",GL_Paste!$I18601)-FIND("[",GL_Paste!$I18601)-1),"")))</f>
        <v/>
      </c>
      <c r="D18604">
        <f>IF(GL_Paste!$B18601="","",IFERROR(INDEX(DeptName,MATCH($C18604,DeptTag,0)),"UNALLOCATED"))</f>
        <v/>
      </c>
      <c r="E18604">
        <f>IF(GL_Paste!$B18601="","",IFERROR(INDEX(AcctCat,MATCH(GL_Paste!$B18601&amp;"",AcctCode,0)),"UNKNOWN"))</f>
        <v/>
      </c>
      <c r="F18604">
        <f>IF(GL_Paste!$B18601="","",IFERROR(INDEX(AcctSub,MATCH(GL_Paste!$B18601&amp;"",AcctCode,0)),"UNKNOWN"))</f>
        <v/>
      </c>
    </row>
    <row r="18605">
      <c r="A18605" s="40">
        <f>IF(GL_Paste!$B18602="","",N(GL_Paste!$H18602)-N(GL_Paste!$G18602))</f>
        <v/>
      </c>
      <c r="B18605" s="43">
        <f>IF(GL_Paste!$B18602="","",DATE(YEAR(GL_Paste!$E18602),MONTH(GL_Paste!$E18602),1))</f>
        <v/>
      </c>
      <c r="C18605">
        <f>IF(GL_Paste!$B18602="","",IF(TRIM(GL_Paste!$M18602)&lt;&gt;"",TRIM(GL_Paste!$M18602),IFERROR(MID(GL_Paste!$I18602,FIND("[",GL_Paste!$I18602)+1,FIND("]",GL_Paste!$I18602)-FIND("[",GL_Paste!$I18602)-1),"")))</f>
        <v/>
      </c>
      <c r="D18605">
        <f>IF(GL_Paste!$B18602="","",IFERROR(INDEX(DeptName,MATCH($C18605,DeptTag,0)),"UNALLOCATED"))</f>
        <v/>
      </c>
      <c r="E18605">
        <f>IF(GL_Paste!$B18602="","",IFERROR(INDEX(AcctCat,MATCH(GL_Paste!$B18602&amp;"",AcctCode,0)),"UNKNOWN"))</f>
        <v/>
      </c>
      <c r="F18605">
        <f>IF(GL_Paste!$B18602="","",IFERROR(INDEX(AcctSub,MATCH(GL_Paste!$B18602&amp;"",AcctCode,0)),"UNKNOWN"))</f>
        <v/>
      </c>
    </row>
    <row r="18606">
      <c r="A18606" s="40">
        <f>IF(GL_Paste!$B18603="","",N(GL_Paste!$H18603)-N(GL_Paste!$G18603))</f>
        <v/>
      </c>
      <c r="B18606" s="43">
        <f>IF(GL_Paste!$B18603="","",DATE(YEAR(GL_Paste!$E18603),MONTH(GL_Paste!$E18603),1))</f>
        <v/>
      </c>
      <c r="C18606">
        <f>IF(GL_Paste!$B18603="","",IF(TRIM(GL_Paste!$M18603)&lt;&gt;"",TRIM(GL_Paste!$M18603),IFERROR(MID(GL_Paste!$I18603,FIND("[",GL_Paste!$I18603)+1,FIND("]",GL_Paste!$I18603)-FIND("[",GL_Paste!$I18603)-1),"")))</f>
        <v/>
      </c>
      <c r="D18606">
        <f>IF(GL_Paste!$B18603="","",IFERROR(INDEX(DeptName,MATCH($C18606,DeptTag,0)),"UNALLOCATED"))</f>
        <v/>
      </c>
      <c r="E18606">
        <f>IF(GL_Paste!$B18603="","",IFERROR(INDEX(AcctCat,MATCH(GL_Paste!$B18603&amp;"",AcctCode,0)),"UNKNOWN"))</f>
        <v/>
      </c>
      <c r="F18606">
        <f>IF(GL_Paste!$B18603="","",IFERROR(INDEX(AcctSub,MATCH(GL_Paste!$B18603&amp;"",AcctCode,0)),"UNKNOWN"))</f>
        <v/>
      </c>
    </row>
    <row r="18607">
      <c r="A18607" s="40">
        <f>IF(GL_Paste!$B18604="","",N(GL_Paste!$H18604)-N(GL_Paste!$G18604))</f>
        <v/>
      </c>
      <c r="B18607" s="43">
        <f>IF(GL_Paste!$B18604="","",DATE(YEAR(GL_Paste!$E18604),MONTH(GL_Paste!$E18604),1))</f>
        <v/>
      </c>
      <c r="C18607">
        <f>IF(GL_Paste!$B18604="","",IF(TRIM(GL_Paste!$M18604)&lt;&gt;"",TRIM(GL_Paste!$M18604),IFERROR(MID(GL_Paste!$I18604,FIND("[",GL_Paste!$I18604)+1,FIND("]",GL_Paste!$I18604)-FIND("[",GL_Paste!$I18604)-1),"")))</f>
        <v/>
      </c>
      <c r="D18607">
        <f>IF(GL_Paste!$B18604="","",IFERROR(INDEX(DeptName,MATCH($C18607,DeptTag,0)),"UNALLOCATED"))</f>
        <v/>
      </c>
      <c r="E18607">
        <f>IF(GL_Paste!$B18604="","",IFERROR(INDEX(AcctCat,MATCH(GL_Paste!$B18604&amp;"",AcctCode,0)),"UNKNOWN"))</f>
        <v/>
      </c>
      <c r="F18607">
        <f>IF(GL_Paste!$B18604="","",IFERROR(INDEX(AcctSub,MATCH(GL_Paste!$B18604&amp;"",AcctCode,0)),"UNKNOWN"))</f>
        <v/>
      </c>
    </row>
    <row r="18608">
      <c r="A18608" s="40">
        <f>IF(GL_Paste!$B18605="","",N(GL_Paste!$H18605)-N(GL_Paste!$G18605))</f>
        <v/>
      </c>
      <c r="B18608" s="43">
        <f>IF(GL_Paste!$B18605="","",DATE(YEAR(GL_Paste!$E18605),MONTH(GL_Paste!$E18605),1))</f>
        <v/>
      </c>
      <c r="C18608">
        <f>IF(GL_Paste!$B18605="","",IF(TRIM(GL_Paste!$M18605)&lt;&gt;"",TRIM(GL_Paste!$M18605),IFERROR(MID(GL_Paste!$I18605,FIND("[",GL_Paste!$I18605)+1,FIND("]",GL_Paste!$I18605)-FIND("[",GL_Paste!$I18605)-1),"")))</f>
        <v/>
      </c>
      <c r="D18608">
        <f>IF(GL_Paste!$B18605="","",IFERROR(INDEX(DeptName,MATCH($C18608,DeptTag,0)),"UNALLOCATED"))</f>
        <v/>
      </c>
      <c r="E18608">
        <f>IF(GL_Paste!$B18605="","",IFERROR(INDEX(AcctCat,MATCH(GL_Paste!$B18605&amp;"",AcctCode,0)),"UNKNOWN"))</f>
        <v/>
      </c>
      <c r="F18608">
        <f>IF(GL_Paste!$B18605="","",IFERROR(INDEX(AcctSub,MATCH(GL_Paste!$B18605&amp;"",AcctCode,0)),"UNKNOWN"))</f>
        <v/>
      </c>
    </row>
    <row r="18609">
      <c r="A18609" s="40">
        <f>IF(GL_Paste!$B18606="","",N(GL_Paste!$H18606)-N(GL_Paste!$G18606))</f>
        <v/>
      </c>
      <c r="B18609" s="43">
        <f>IF(GL_Paste!$B18606="","",DATE(YEAR(GL_Paste!$E18606),MONTH(GL_Paste!$E18606),1))</f>
        <v/>
      </c>
      <c r="C18609">
        <f>IF(GL_Paste!$B18606="","",IF(TRIM(GL_Paste!$M18606)&lt;&gt;"",TRIM(GL_Paste!$M18606),IFERROR(MID(GL_Paste!$I18606,FIND("[",GL_Paste!$I18606)+1,FIND("]",GL_Paste!$I18606)-FIND("[",GL_Paste!$I18606)-1),"")))</f>
        <v/>
      </c>
      <c r="D18609">
        <f>IF(GL_Paste!$B18606="","",IFERROR(INDEX(DeptName,MATCH($C18609,DeptTag,0)),"UNALLOCATED"))</f>
        <v/>
      </c>
      <c r="E18609">
        <f>IF(GL_Paste!$B18606="","",IFERROR(INDEX(AcctCat,MATCH(GL_Paste!$B18606&amp;"",AcctCode,0)),"UNKNOWN"))</f>
        <v/>
      </c>
      <c r="F18609">
        <f>IF(GL_Paste!$B18606="","",IFERROR(INDEX(AcctSub,MATCH(GL_Paste!$B18606&amp;"",AcctCode,0)),"UNKNOWN"))</f>
        <v/>
      </c>
    </row>
    <row r="18610">
      <c r="A18610" s="40">
        <f>IF(GL_Paste!$B18607="","",N(GL_Paste!$H18607)-N(GL_Paste!$G18607))</f>
        <v/>
      </c>
      <c r="B18610" s="43">
        <f>IF(GL_Paste!$B18607="","",DATE(YEAR(GL_Paste!$E18607),MONTH(GL_Paste!$E18607),1))</f>
        <v/>
      </c>
      <c r="C18610">
        <f>IF(GL_Paste!$B18607="","",IF(TRIM(GL_Paste!$M18607)&lt;&gt;"",TRIM(GL_Paste!$M18607),IFERROR(MID(GL_Paste!$I18607,FIND("[",GL_Paste!$I18607)+1,FIND("]",GL_Paste!$I18607)-FIND("[",GL_Paste!$I18607)-1),"")))</f>
        <v/>
      </c>
      <c r="D18610">
        <f>IF(GL_Paste!$B18607="","",IFERROR(INDEX(DeptName,MATCH($C18610,DeptTag,0)),"UNALLOCATED"))</f>
        <v/>
      </c>
      <c r="E18610">
        <f>IF(GL_Paste!$B18607="","",IFERROR(INDEX(AcctCat,MATCH(GL_Paste!$B18607&amp;"",AcctCode,0)),"UNKNOWN"))</f>
        <v/>
      </c>
      <c r="F18610">
        <f>IF(GL_Paste!$B18607="","",IFERROR(INDEX(AcctSub,MATCH(GL_Paste!$B18607&amp;"",AcctCode,0)),"UNKNOWN"))</f>
        <v/>
      </c>
    </row>
    <row r="18611">
      <c r="A18611" s="40">
        <f>IF(GL_Paste!$B18608="","",N(GL_Paste!$H18608)-N(GL_Paste!$G18608))</f>
        <v/>
      </c>
      <c r="B18611" s="43">
        <f>IF(GL_Paste!$B18608="","",DATE(YEAR(GL_Paste!$E18608),MONTH(GL_Paste!$E18608),1))</f>
        <v/>
      </c>
      <c r="C18611">
        <f>IF(GL_Paste!$B18608="","",IF(TRIM(GL_Paste!$M18608)&lt;&gt;"",TRIM(GL_Paste!$M18608),IFERROR(MID(GL_Paste!$I18608,FIND("[",GL_Paste!$I18608)+1,FIND("]",GL_Paste!$I18608)-FIND("[",GL_Paste!$I18608)-1),"")))</f>
        <v/>
      </c>
      <c r="D18611">
        <f>IF(GL_Paste!$B18608="","",IFERROR(INDEX(DeptName,MATCH($C18611,DeptTag,0)),"UNALLOCATED"))</f>
        <v/>
      </c>
      <c r="E18611">
        <f>IF(GL_Paste!$B18608="","",IFERROR(INDEX(AcctCat,MATCH(GL_Paste!$B18608&amp;"",AcctCode,0)),"UNKNOWN"))</f>
        <v/>
      </c>
      <c r="F18611">
        <f>IF(GL_Paste!$B18608="","",IFERROR(INDEX(AcctSub,MATCH(GL_Paste!$B18608&amp;"",AcctCode,0)),"UNKNOWN"))</f>
        <v/>
      </c>
    </row>
    <row r="18612">
      <c r="A18612" s="40">
        <f>IF(GL_Paste!$B18609="","",N(GL_Paste!$H18609)-N(GL_Paste!$G18609))</f>
        <v/>
      </c>
      <c r="B18612" s="43">
        <f>IF(GL_Paste!$B18609="","",DATE(YEAR(GL_Paste!$E18609),MONTH(GL_Paste!$E18609),1))</f>
        <v/>
      </c>
      <c r="C18612">
        <f>IF(GL_Paste!$B18609="","",IF(TRIM(GL_Paste!$M18609)&lt;&gt;"",TRIM(GL_Paste!$M18609),IFERROR(MID(GL_Paste!$I18609,FIND("[",GL_Paste!$I18609)+1,FIND("]",GL_Paste!$I18609)-FIND("[",GL_Paste!$I18609)-1),"")))</f>
        <v/>
      </c>
      <c r="D18612">
        <f>IF(GL_Paste!$B18609="","",IFERROR(INDEX(DeptName,MATCH($C18612,DeptTag,0)),"UNALLOCATED"))</f>
        <v/>
      </c>
      <c r="E18612">
        <f>IF(GL_Paste!$B18609="","",IFERROR(INDEX(AcctCat,MATCH(GL_Paste!$B18609&amp;"",AcctCode,0)),"UNKNOWN"))</f>
        <v/>
      </c>
      <c r="F18612">
        <f>IF(GL_Paste!$B18609="","",IFERROR(INDEX(AcctSub,MATCH(GL_Paste!$B18609&amp;"",AcctCode,0)),"UNKNOWN"))</f>
        <v/>
      </c>
    </row>
    <row r="18613">
      <c r="A18613" s="40">
        <f>IF(GL_Paste!$B18610="","",N(GL_Paste!$H18610)-N(GL_Paste!$G18610))</f>
        <v/>
      </c>
      <c r="B18613" s="43">
        <f>IF(GL_Paste!$B18610="","",DATE(YEAR(GL_Paste!$E18610),MONTH(GL_Paste!$E18610),1))</f>
        <v/>
      </c>
      <c r="C18613">
        <f>IF(GL_Paste!$B18610="","",IF(TRIM(GL_Paste!$M18610)&lt;&gt;"",TRIM(GL_Paste!$M18610),IFERROR(MID(GL_Paste!$I18610,FIND("[",GL_Paste!$I18610)+1,FIND("]",GL_Paste!$I18610)-FIND("[",GL_Paste!$I18610)-1),"")))</f>
        <v/>
      </c>
      <c r="D18613">
        <f>IF(GL_Paste!$B18610="","",IFERROR(INDEX(DeptName,MATCH($C18613,DeptTag,0)),"UNALLOCATED"))</f>
        <v/>
      </c>
      <c r="E18613">
        <f>IF(GL_Paste!$B18610="","",IFERROR(INDEX(AcctCat,MATCH(GL_Paste!$B18610&amp;"",AcctCode,0)),"UNKNOWN"))</f>
        <v/>
      </c>
      <c r="F18613">
        <f>IF(GL_Paste!$B18610="","",IFERROR(INDEX(AcctSub,MATCH(GL_Paste!$B18610&amp;"",AcctCode,0)),"UNKNOWN"))</f>
        <v/>
      </c>
    </row>
    <row r="18614">
      <c r="A18614" s="40">
        <f>IF(GL_Paste!$B18611="","",N(GL_Paste!$H18611)-N(GL_Paste!$G18611))</f>
        <v/>
      </c>
      <c r="B18614" s="43">
        <f>IF(GL_Paste!$B18611="","",DATE(YEAR(GL_Paste!$E18611),MONTH(GL_Paste!$E18611),1))</f>
        <v/>
      </c>
      <c r="C18614">
        <f>IF(GL_Paste!$B18611="","",IF(TRIM(GL_Paste!$M18611)&lt;&gt;"",TRIM(GL_Paste!$M18611),IFERROR(MID(GL_Paste!$I18611,FIND("[",GL_Paste!$I18611)+1,FIND("]",GL_Paste!$I18611)-FIND("[",GL_Paste!$I18611)-1),"")))</f>
        <v/>
      </c>
      <c r="D18614">
        <f>IF(GL_Paste!$B18611="","",IFERROR(INDEX(DeptName,MATCH($C18614,DeptTag,0)),"UNALLOCATED"))</f>
        <v/>
      </c>
      <c r="E18614">
        <f>IF(GL_Paste!$B18611="","",IFERROR(INDEX(AcctCat,MATCH(GL_Paste!$B18611&amp;"",AcctCode,0)),"UNKNOWN"))</f>
        <v/>
      </c>
      <c r="F18614">
        <f>IF(GL_Paste!$B18611="","",IFERROR(INDEX(AcctSub,MATCH(GL_Paste!$B18611&amp;"",AcctCode,0)),"UNKNOWN"))</f>
        <v/>
      </c>
    </row>
    <row r="18615">
      <c r="A18615" s="40">
        <f>IF(GL_Paste!$B18612="","",N(GL_Paste!$H18612)-N(GL_Paste!$G18612))</f>
        <v/>
      </c>
      <c r="B18615" s="43">
        <f>IF(GL_Paste!$B18612="","",DATE(YEAR(GL_Paste!$E18612),MONTH(GL_Paste!$E18612),1))</f>
        <v/>
      </c>
      <c r="C18615">
        <f>IF(GL_Paste!$B18612="","",IF(TRIM(GL_Paste!$M18612)&lt;&gt;"",TRIM(GL_Paste!$M18612),IFERROR(MID(GL_Paste!$I18612,FIND("[",GL_Paste!$I18612)+1,FIND("]",GL_Paste!$I18612)-FIND("[",GL_Paste!$I18612)-1),"")))</f>
        <v/>
      </c>
      <c r="D18615">
        <f>IF(GL_Paste!$B18612="","",IFERROR(INDEX(DeptName,MATCH($C18615,DeptTag,0)),"UNALLOCATED"))</f>
        <v/>
      </c>
      <c r="E18615">
        <f>IF(GL_Paste!$B18612="","",IFERROR(INDEX(AcctCat,MATCH(GL_Paste!$B18612&amp;"",AcctCode,0)),"UNKNOWN"))</f>
        <v/>
      </c>
      <c r="F18615">
        <f>IF(GL_Paste!$B18612="","",IFERROR(INDEX(AcctSub,MATCH(GL_Paste!$B18612&amp;"",AcctCode,0)),"UNKNOWN"))</f>
        <v/>
      </c>
    </row>
    <row r="18616">
      <c r="A18616" s="40">
        <f>IF(GL_Paste!$B18613="","",N(GL_Paste!$H18613)-N(GL_Paste!$G18613))</f>
        <v/>
      </c>
      <c r="B18616" s="43">
        <f>IF(GL_Paste!$B18613="","",DATE(YEAR(GL_Paste!$E18613),MONTH(GL_Paste!$E18613),1))</f>
        <v/>
      </c>
      <c r="C18616">
        <f>IF(GL_Paste!$B18613="","",IF(TRIM(GL_Paste!$M18613)&lt;&gt;"",TRIM(GL_Paste!$M18613),IFERROR(MID(GL_Paste!$I18613,FIND("[",GL_Paste!$I18613)+1,FIND("]",GL_Paste!$I18613)-FIND("[",GL_Paste!$I18613)-1),"")))</f>
        <v/>
      </c>
      <c r="D18616">
        <f>IF(GL_Paste!$B18613="","",IFERROR(INDEX(DeptName,MATCH($C18616,DeptTag,0)),"UNALLOCATED"))</f>
        <v/>
      </c>
      <c r="E18616">
        <f>IF(GL_Paste!$B18613="","",IFERROR(INDEX(AcctCat,MATCH(GL_Paste!$B18613&amp;"",AcctCode,0)),"UNKNOWN"))</f>
        <v/>
      </c>
      <c r="F18616">
        <f>IF(GL_Paste!$B18613="","",IFERROR(INDEX(AcctSub,MATCH(GL_Paste!$B18613&amp;"",AcctCode,0)),"UNKNOWN"))</f>
        <v/>
      </c>
    </row>
    <row r="18617">
      <c r="A18617" s="40">
        <f>IF(GL_Paste!$B18614="","",N(GL_Paste!$H18614)-N(GL_Paste!$G18614))</f>
        <v/>
      </c>
      <c r="B18617" s="43">
        <f>IF(GL_Paste!$B18614="","",DATE(YEAR(GL_Paste!$E18614),MONTH(GL_Paste!$E18614),1))</f>
        <v/>
      </c>
      <c r="C18617">
        <f>IF(GL_Paste!$B18614="","",IF(TRIM(GL_Paste!$M18614)&lt;&gt;"",TRIM(GL_Paste!$M18614),IFERROR(MID(GL_Paste!$I18614,FIND("[",GL_Paste!$I18614)+1,FIND("]",GL_Paste!$I18614)-FIND("[",GL_Paste!$I18614)-1),"")))</f>
        <v/>
      </c>
      <c r="D18617">
        <f>IF(GL_Paste!$B18614="","",IFERROR(INDEX(DeptName,MATCH($C18617,DeptTag,0)),"UNALLOCATED"))</f>
        <v/>
      </c>
      <c r="E18617">
        <f>IF(GL_Paste!$B18614="","",IFERROR(INDEX(AcctCat,MATCH(GL_Paste!$B18614&amp;"",AcctCode,0)),"UNKNOWN"))</f>
        <v/>
      </c>
      <c r="F18617">
        <f>IF(GL_Paste!$B18614="","",IFERROR(INDEX(AcctSub,MATCH(GL_Paste!$B18614&amp;"",AcctCode,0)),"UNKNOWN"))</f>
        <v/>
      </c>
    </row>
    <row r="18618">
      <c r="A18618" s="40">
        <f>IF(GL_Paste!$B18615="","",N(GL_Paste!$H18615)-N(GL_Paste!$G18615))</f>
        <v/>
      </c>
      <c r="B18618" s="43">
        <f>IF(GL_Paste!$B18615="","",DATE(YEAR(GL_Paste!$E18615),MONTH(GL_Paste!$E18615),1))</f>
        <v/>
      </c>
      <c r="C18618">
        <f>IF(GL_Paste!$B18615="","",IF(TRIM(GL_Paste!$M18615)&lt;&gt;"",TRIM(GL_Paste!$M18615),IFERROR(MID(GL_Paste!$I18615,FIND("[",GL_Paste!$I18615)+1,FIND("]",GL_Paste!$I18615)-FIND("[",GL_Paste!$I18615)-1),"")))</f>
        <v/>
      </c>
      <c r="D18618">
        <f>IF(GL_Paste!$B18615="","",IFERROR(INDEX(DeptName,MATCH($C18618,DeptTag,0)),"UNALLOCATED"))</f>
        <v/>
      </c>
      <c r="E18618">
        <f>IF(GL_Paste!$B18615="","",IFERROR(INDEX(AcctCat,MATCH(GL_Paste!$B18615&amp;"",AcctCode,0)),"UNKNOWN"))</f>
        <v/>
      </c>
      <c r="F18618">
        <f>IF(GL_Paste!$B18615="","",IFERROR(INDEX(AcctSub,MATCH(GL_Paste!$B18615&amp;"",AcctCode,0)),"UNKNOWN"))</f>
        <v/>
      </c>
    </row>
    <row r="18619">
      <c r="A18619" s="40">
        <f>IF(GL_Paste!$B18616="","",N(GL_Paste!$H18616)-N(GL_Paste!$G18616))</f>
        <v/>
      </c>
      <c r="B18619" s="43">
        <f>IF(GL_Paste!$B18616="","",DATE(YEAR(GL_Paste!$E18616),MONTH(GL_Paste!$E18616),1))</f>
        <v/>
      </c>
      <c r="C18619">
        <f>IF(GL_Paste!$B18616="","",IF(TRIM(GL_Paste!$M18616)&lt;&gt;"",TRIM(GL_Paste!$M18616),IFERROR(MID(GL_Paste!$I18616,FIND("[",GL_Paste!$I18616)+1,FIND("]",GL_Paste!$I18616)-FIND("[",GL_Paste!$I18616)-1),"")))</f>
        <v/>
      </c>
      <c r="D18619">
        <f>IF(GL_Paste!$B18616="","",IFERROR(INDEX(DeptName,MATCH($C18619,DeptTag,0)),"UNALLOCATED"))</f>
        <v/>
      </c>
      <c r="E18619">
        <f>IF(GL_Paste!$B18616="","",IFERROR(INDEX(AcctCat,MATCH(GL_Paste!$B18616&amp;"",AcctCode,0)),"UNKNOWN"))</f>
        <v/>
      </c>
      <c r="F18619">
        <f>IF(GL_Paste!$B18616="","",IFERROR(INDEX(AcctSub,MATCH(GL_Paste!$B18616&amp;"",AcctCode,0)),"UNKNOWN"))</f>
        <v/>
      </c>
    </row>
    <row r="18620">
      <c r="A18620" s="40">
        <f>IF(GL_Paste!$B18617="","",N(GL_Paste!$H18617)-N(GL_Paste!$G18617))</f>
        <v/>
      </c>
      <c r="B18620" s="43">
        <f>IF(GL_Paste!$B18617="","",DATE(YEAR(GL_Paste!$E18617),MONTH(GL_Paste!$E18617),1))</f>
        <v/>
      </c>
      <c r="C18620">
        <f>IF(GL_Paste!$B18617="","",IF(TRIM(GL_Paste!$M18617)&lt;&gt;"",TRIM(GL_Paste!$M18617),IFERROR(MID(GL_Paste!$I18617,FIND("[",GL_Paste!$I18617)+1,FIND("]",GL_Paste!$I18617)-FIND("[",GL_Paste!$I18617)-1),"")))</f>
        <v/>
      </c>
      <c r="D18620">
        <f>IF(GL_Paste!$B18617="","",IFERROR(INDEX(DeptName,MATCH($C18620,DeptTag,0)),"UNALLOCATED"))</f>
        <v/>
      </c>
      <c r="E18620">
        <f>IF(GL_Paste!$B18617="","",IFERROR(INDEX(AcctCat,MATCH(GL_Paste!$B18617&amp;"",AcctCode,0)),"UNKNOWN"))</f>
        <v/>
      </c>
      <c r="F18620">
        <f>IF(GL_Paste!$B18617="","",IFERROR(INDEX(AcctSub,MATCH(GL_Paste!$B18617&amp;"",AcctCode,0)),"UNKNOWN"))</f>
        <v/>
      </c>
    </row>
    <row r="18621">
      <c r="A18621" s="40">
        <f>IF(GL_Paste!$B18618="","",N(GL_Paste!$H18618)-N(GL_Paste!$G18618))</f>
        <v/>
      </c>
      <c r="B18621" s="43">
        <f>IF(GL_Paste!$B18618="","",DATE(YEAR(GL_Paste!$E18618),MONTH(GL_Paste!$E18618),1))</f>
        <v/>
      </c>
      <c r="C18621">
        <f>IF(GL_Paste!$B18618="","",IF(TRIM(GL_Paste!$M18618)&lt;&gt;"",TRIM(GL_Paste!$M18618),IFERROR(MID(GL_Paste!$I18618,FIND("[",GL_Paste!$I18618)+1,FIND("]",GL_Paste!$I18618)-FIND("[",GL_Paste!$I18618)-1),"")))</f>
        <v/>
      </c>
      <c r="D18621">
        <f>IF(GL_Paste!$B18618="","",IFERROR(INDEX(DeptName,MATCH($C18621,DeptTag,0)),"UNALLOCATED"))</f>
        <v/>
      </c>
      <c r="E18621">
        <f>IF(GL_Paste!$B18618="","",IFERROR(INDEX(AcctCat,MATCH(GL_Paste!$B18618&amp;"",AcctCode,0)),"UNKNOWN"))</f>
        <v/>
      </c>
      <c r="F18621">
        <f>IF(GL_Paste!$B18618="","",IFERROR(INDEX(AcctSub,MATCH(GL_Paste!$B18618&amp;"",AcctCode,0)),"UNKNOWN"))</f>
        <v/>
      </c>
    </row>
    <row r="18622">
      <c r="A18622" s="40">
        <f>IF(GL_Paste!$B18619="","",N(GL_Paste!$H18619)-N(GL_Paste!$G18619))</f>
        <v/>
      </c>
      <c r="B18622" s="43">
        <f>IF(GL_Paste!$B18619="","",DATE(YEAR(GL_Paste!$E18619),MONTH(GL_Paste!$E18619),1))</f>
        <v/>
      </c>
      <c r="C18622">
        <f>IF(GL_Paste!$B18619="","",IF(TRIM(GL_Paste!$M18619)&lt;&gt;"",TRIM(GL_Paste!$M18619),IFERROR(MID(GL_Paste!$I18619,FIND("[",GL_Paste!$I18619)+1,FIND("]",GL_Paste!$I18619)-FIND("[",GL_Paste!$I18619)-1),"")))</f>
        <v/>
      </c>
      <c r="D18622">
        <f>IF(GL_Paste!$B18619="","",IFERROR(INDEX(DeptName,MATCH($C18622,DeptTag,0)),"UNALLOCATED"))</f>
        <v/>
      </c>
      <c r="E18622">
        <f>IF(GL_Paste!$B18619="","",IFERROR(INDEX(AcctCat,MATCH(GL_Paste!$B18619&amp;"",AcctCode,0)),"UNKNOWN"))</f>
        <v/>
      </c>
      <c r="F18622">
        <f>IF(GL_Paste!$B18619="","",IFERROR(INDEX(AcctSub,MATCH(GL_Paste!$B18619&amp;"",AcctCode,0)),"UNKNOWN"))</f>
        <v/>
      </c>
    </row>
    <row r="18623">
      <c r="A18623" s="40">
        <f>IF(GL_Paste!$B18620="","",N(GL_Paste!$H18620)-N(GL_Paste!$G18620))</f>
        <v/>
      </c>
      <c r="B18623" s="43">
        <f>IF(GL_Paste!$B18620="","",DATE(YEAR(GL_Paste!$E18620),MONTH(GL_Paste!$E18620),1))</f>
        <v/>
      </c>
      <c r="C18623">
        <f>IF(GL_Paste!$B18620="","",IF(TRIM(GL_Paste!$M18620)&lt;&gt;"",TRIM(GL_Paste!$M18620),IFERROR(MID(GL_Paste!$I18620,FIND("[",GL_Paste!$I18620)+1,FIND("]",GL_Paste!$I18620)-FIND("[",GL_Paste!$I18620)-1),"")))</f>
        <v/>
      </c>
      <c r="D18623">
        <f>IF(GL_Paste!$B18620="","",IFERROR(INDEX(DeptName,MATCH($C18623,DeptTag,0)),"UNALLOCATED"))</f>
        <v/>
      </c>
      <c r="E18623">
        <f>IF(GL_Paste!$B18620="","",IFERROR(INDEX(AcctCat,MATCH(GL_Paste!$B18620&amp;"",AcctCode,0)),"UNKNOWN"))</f>
        <v/>
      </c>
      <c r="F18623">
        <f>IF(GL_Paste!$B18620="","",IFERROR(INDEX(AcctSub,MATCH(GL_Paste!$B18620&amp;"",AcctCode,0)),"UNKNOWN"))</f>
        <v/>
      </c>
    </row>
    <row r="18624">
      <c r="A18624" s="40">
        <f>IF(GL_Paste!$B18621="","",N(GL_Paste!$H18621)-N(GL_Paste!$G18621))</f>
        <v/>
      </c>
      <c r="B18624" s="43">
        <f>IF(GL_Paste!$B18621="","",DATE(YEAR(GL_Paste!$E18621),MONTH(GL_Paste!$E18621),1))</f>
        <v/>
      </c>
      <c r="C18624">
        <f>IF(GL_Paste!$B18621="","",IF(TRIM(GL_Paste!$M18621)&lt;&gt;"",TRIM(GL_Paste!$M18621),IFERROR(MID(GL_Paste!$I18621,FIND("[",GL_Paste!$I18621)+1,FIND("]",GL_Paste!$I18621)-FIND("[",GL_Paste!$I18621)-1),"")))</f>
        <v/>
      </c>
      <c r="D18624">
        <f>IF(GL_Paste!$B18621="","",IFERROR(INDEX(DeptName,MATCH($C18624,DeptTag,0)),"UNALLOCATED"))</f>
        <v/>
      </c>
      <c r="E18624">
        <f>IF(GL_Paste!$B18621="","",IFERROR(INDEX(AcctCat,MATCH(GL_Paste!$B18621&amp;"",AcctCode,0)),"UNKNOWN"))</f>
        <v/>
      </c>
      <c r="F18624">
        <f>IF(GL_Paste!$B18621="","",IFERROR(INDEX(AcctSub,MATCH(GL_Paste!$B18621&amp;"",AcctCode,0)),"UNKNOWN"))</f>
        <v/>
      </c>
    </row>
    <row r="18625">
      <c r="A18625" s="40">
        <f>IF(GL_Paste!$B18622="","",N(GL_Paste!$H18622)-N(GL_Paste!$G18622))</f>
        <v/>
      </c>
      <c r="B18625" s="43">
        <f>IF(GL_Paste!$B18622="","",DATE(YEAR(GL_Paste!$E18622),MONTH(GL_Paste!$E18622),1))</f>
        <v/>
      </c>
      <c r="C18625">
        <f>IF(GL_Paste!$B18622="","",IF(TRIM(GL_Paste!$M18622)&lt;&gt;"",TRIM(GL_Paste!$M18622),IFERROR(MID(GL_Paste!$I18622,FIND("[",GL_Paste!$I18622)+1,FIND("]",GL_Paste!$I18622)-FIND("[",GL_Paste!$I18622)-1),"")))</f>
        <v/>
      </c>
      <c r="D18625">
        <f>IF(GL_Paste!$B18622="","",IFERROR(INDEX(DeptName,MATCH($C18625,DeptTag,0)),"UNALLOCATED"))</f>
        <v/>
      </c>
      <c r="E18625">
        <f>IF(GL_Paste!$B18622="","",IFERROR(INDEX(AcctCat,MATCH(GL_Paste!$B18622&amp;"",AcctCode,0)),"UNKNOWN"))</f>
        <v/>
      </c>
      <c r="F18625">
        <f>IF(GL_Paste!$B18622="","",IFERROR(INDEX(AcctSub,MATCH(GL_Paste!$B18622&amp;"",AcctCode,0)),"UNKNOWN"))</f>
        <v/>
      </c>
    </row>
    <row r="18626">
      <c r="A18626" s="40">
        <f>IF(GL_Paste!$B18623="","",N(GL_Paste!$H18623)-N(GL_Paste!$G18623))</f>
        <v/>
      </c>
      <c r="B18626" s="43">
        <f>IF(GL_Paste!$B18623="","",DATE(YEAR(GL_Paste!$E18623),MONTH(GL_Paste!$E18623),1))</f>
        <v/>
      </c>
      <c r="C18626">
        <f>IF(GL_Paste!$B18623="","",IF(TRIM(GL_Paste!$M18623)&lt;&gt;"",TRIM(GL_Paste!$M18623),IFERROR(MID(GL_Paste!$I18623,FIND("[",GL_Paste!$I18623)+1,FIND("]",GL_Paste!$I18623)-FIND("[",GL_Paste!$I18623)-1),"")))</f>
        <v/>
      </c>
      <c r="D18626">
        <f>IF(GL_Paste!$B18623="","",IFERROR(INDEX(DeptName,MATCH($C18626,DeptTag,0)),"UNALLOCATED"))</f>
        <v/>
      </c>
      <c r="E18626">
        <f>IF(GL_Paste!$B18623="","",IFERROR(INDEX(AcctCat,MATCH(GL_Paste!$B18623&amp;"",AcctCode,0)),"UNKNOWN"))</f>
        <v/>
      </c>
      <c r="F18626">
        <f>IF(GL_Paste!$B18623="","",IFERROR(INDEX(AcctSub,MATCH(GL_Paste!$B18623&amp;"",AcctCode,0)),"UNKNOWN"))</f>
        <v/>
      </c>
    </row>
    <row r="18627">
      <c r="A18627" s="40">
        <f>IF(GL_Paste!$B18624="","",N(GL_Paste!$H18624)-N(GL_Paste!$G18624))</f>
        <v/>
      </c>
      <c r="B18627" s="43">
        <f>IF(GL_Paste!$B18624="","",DATE(YEAR(GL_Paste!$E18624),MONTH(GL_Paste!$E18624),1))</f>
        <v/>
      </c>
      <c r="C18627">
        <f>IF(GL_Paste!$B18624="","",IF(TRIM(GL_Paste!$M18624)&lt;&gt;"",TRIM(GL_Paste!$M18624),IFERROR(MID(GL_Paste!$I18624,FIND("[",GL_Paste!$I18624)+1,FIND("]",GL_Paste!$I18624)-FIND("[",GL_Paste!$I18624)-1),"")))</f>
        <v/>
      </c>
      <c r="D18627">
        <f>IF(GL_Paste!$B18624="","",IFERROR(INDEX(DeptName,MATCH($C18627,DeptTag,0)),"UNALLOCATED"))</f>
        <v/>
      </c>
      <c r="E18627">
        <f>IF(GL_Paste!$B18624="","",IFERROR(INDEX(AcctCat,MATCH(GL_Paste!$B18624&amp;"",AcctCode,0)),"UNKNOWN"))</f>
        <v/>
      </c>
      <c r="F18627">
        <f>IF(GL_Paste!$B18624="","",IFERROR(INDEX(AcctSub,MATCH(GL_Paste!$B18624&amp;"",AcctCode,0)),"UNKNOWN"))</f>
        <v/>
      </c>
    </row>
    <row r="18628">
      <c r="A18628" s="40">
        <f>IF(GL_Paste!$B18625="","",N(GL_Paste!$H18625)-N(GL_Paste!$G18625))</f>
        <v/>
      </c>
      <c r="B18628" s="43">
        <f>IF(GL_Paste!$B18625="","",DATE(YEAR(GL_Paste!$E18625),MONTH(GL_Paste!$E18625),1))</f>
        <v/>
      </c>
      <c r="C18628">
        <f>IF(GL_Paste!$B18625="","",IF(TRIM(GL_Paste!$M18625)&lt;&gt;"",TRIM(GL_Paste!$M18625),IFERROR(MID(GL_Paste!$I18625,FIND("[",GL_Paste!$I18625)+1,FIND("]",GL_Paste!$I18625)-FIND("[",GL_Paste!$I18625)-1),"")))</f>
        <v/>
      </c>
      <c r="D18628">
        <f>IF(GL_Paste!$B18625="","",IFERROR(INDEX(DeptName,MATCH($C18628,DeptTag,0)),"UNALLOCATED"))</f>
        <v/>
      </c>
      <c r="E18628">
        <f>IF(GL_Paste!$B18625="","",IFERROR(INDEX(AcctCat,MATCH(GL_Paste!$B18625&amp;"",AcctCode,0)),"UNKNOWN"))</f>
        <v/>
      </c>
      <c r="F18628">
        <f>IF(GL_Paste!$B18625="","",IFERROR(INDEX(AcctSub,MATCH(GL_Paste!$B18625&amp;"",AcctCode,0)),"UNKNOWN"))</f>
        <v/>
      </c>
    </row>
    <row r="18629">
      <c r="A18629" s="40">
        <f>IF(GL_Paste!$B18626="","",N(GL_Paste!$H18626)-N(GL_Paste!$G18626))</f>
        <v/>
      </c>
      <c r="B18629" s="43">
        <f>IF(GL_Paste!$B18626="","",DATE(YEAR(GL_Paste!$E18626),MONTH(GL_Paste!$E18626),1))</f>
        <v/>
      </c>
      <c r="C18629">
        <f>IF(GL_Paste!$B18626="","",IF(TRIM(GL_Paste!$M18626)&lt;&gt;"",TRIM(GL_Paste!$M18626),IFERROR(MID(GL_Paste!$I18626,FIND("[",GL_Paste!$I18626)+1,FIND("]",GL_Paste!$I18626)-FIND("[",GL_Paste!$I18626)-1),"")))</f>
        <v/>
      </c>
      <c r="D18629">
        <f>IF(GL_Paste!$B18626="","",IFERROR(INDEX(DeptName,MATCH($C18629,DeptTag,0)),"UNALLOCATED"))</f>
        <v/>
      </c>
      <c r="E18629">
        <f>IF(GL_Paste!$B18626="","",IFERROR(INDEX(AcctCat,MATCH(GL_Paste!$B18626&amp;"",AcctCode,0)),"UNKNOWN"))</f>
        <v/>
      </c>
      <c r="F18629">
        <f>IF(GL_Paste!$B18626="","",IFERROR(INDEX(AcctSub,MATCH(GL_Paste!$B18626&amp;"",AcctCode,0)),"UNKNOWN"))</f>
        <v/>
      </c>
    </row>
    <row r="18630">
      <c r="A18630" s="40">
        <f>IF(GL_Paste!$B18627="","",N(GL_Paste!$H18627)-N(GL_Paste!$G18627))</f>
        <v/>
      </c>
      <c r="B18630" s="43">
        <f>IF(GL_Paste!$B18627="","",DATE(YEAR(GL_Paste!$E18627),MONTH(GL_Paste!$E18627),1))</f>
        <v/>
      </c>
      <c r="C18630">
        <f>IF(GL_Paste!$B18627="","",IF(TRIM(GL_Paste!$M18627)&lt;&gt;"",TRIM(GL_Paste!$M18627),IFERROR(MID(GL_Paste!$I18627,FIND("[",GL_Paste!$I18627)+1,FIND("]",GL_Paste!$I18627)-FIND("[",GL_Paste!$I18627)-1),"")))</f>
        <v/>
      </c>
      <c r="D18630">
        <f>IF(GL_Paste!$B18627="","",IFERROR(INDEX(DeptName,MATCH($C18630,DeptTag,0)),"UNALLOCATED"))</f>
        <v/>
      </c>
      <c r="E18630">
        <f>IF(GL_Paste!$B18627="","",IFERROR(INDEX(AcctCat,MATCH(GL_Paste!$B18627&amp;"",AcctCode,0)),"UNKNOWN"))</f>
        <v/>
      </c>
      <c r="F18630">
        <f>IF(GL_Paste!$B18627="","",IFERROR(INDEX(AcctSub,MATCH(GL_Paste!$B18627&amp;"",AcctCode,0)),"UNKNOWN"))</f>
        <v/>
      </c>
    </row>
    <row r="18631">
      <c r="A18631" s="40">
        <f>IF(GL_Paste!$B18628="","",N(GL_Paste!$H18628)-N(GL_Paste!$G18628))</f>
        <v/>
      </c>
      <c r="B18631" s="43">
        <f>IF(GL_Paste!$B18628="","",DATE(YEAR(GL_Paste!$E18628),MONTH(GL_Paste!$E18628),1))</f>
        <v/>
      </c>
      <c r="C18631">
        <f>IF(GL_Paste!$B18628="","",IF(TRIM(GL_Paste!$M18628)&lt;&gt;"",TRIM(GL_Paste!$M18628),IFERROR(MID(GL_Paste!$I18628,FIND("[",GL_Paste!$I18628)+1,FIND("]",GL_Paste!$I18628)-FIND("[",GL_Paste!$I18628)-1),"")))</f>
        <v/>
      </c>
      <c r="D18631">
        <f>IF(GL_Paste!$B18628="","",IFERROR(INDEX(DeptName,MATCH($C18631,DeptTag,0)),"UNALLOCATED"))</f>
        <v/>
      </c>
      <c r="E18631">
        <f>IF(GL_Paste!$B18628="","",IFERROR(INDEX(AcctCat,MATCH(GL_Paste!$B18628&amp;"",AcctCode,0)),"UNKNOWN"))</f>
        <v/>
      </c>
      <c r="F18631">
        <f>IF(GL_Paste!$B18628="","",IFERROR(INDEX(AcctSub,MATCH(GL_Paste!$B18628&amp;"",AcctCode,0)),"UNKNOWN"))</f>
        <v/>
      </c>
    </row>
    <row r="18632">
      <c r="A18632" s="40">
        <f>IF(GL_Paste!$B18629="","",N(GL_Paste!$H18629)-N(GL_Paste!$G18629))</f>
        <v/>
      </c>
      <c r="B18632" s="43">
        <f>IF(GL_Paste!$B18629="","",DATE(YEAR(GL_Paste!$E18629),MONTH(GL_Paste!$E18629),1))</f>
        <v/>
      </c>
      <c r="C18632">
        <f>IF(GL_Paste!$B18629="","",IF(TRIM(GL_Paste!$M18629)&lt;&gt;"",TRIM(GL_Paste!$M18629),IFERROR(MID(GL_Paste!$I18629,FIND("[",GL_Paste!$I18629)+1,FIND("]",GL_Paste!$I18629)-FIND("[",GL_Paste!$I18629)-1),"")))</f>
        <v/>
      </c>
      <c r="D18632">
        <f>IF(GL_Paste!$B18629="","",IFERROR(INDEX(DeptName,MATCH($C18632,DeptTag,0)),"UNALLOCATED"))</f>
        <v/>
      </c>
      <c r="E18632">
        <f>IF(GL_Paste!$B18629="","",IFERROR(INDEX(AcctCat,MATCH(GL_Paste!$B18629&amp;"",AcctCode,0)),"UNKNOWN"))</f>
        <v/>
      </c>
      <c r="F18632">
        <f>IF(GL_Paste!$B18629="","",IFERROR(INDEX(AcctSub,MATCH(GL_Paste!$B18629&amp;"",AcctCode,0)),"UNKNOWN"))</f>
        <v/>
      </c>
    </row>
    <row r="18633">
      <c r="A18633" s="40">
        <f>IF(GL_Paste!$B18630="","",N(GL_Paste!$H18630)-N(GL_Paste!$G18630))</f>
        <v/>
      </c>
      <c r="B18633" s="43">
        <f>IF(GL_Paste!$B18630="","",DATE(YEAR(GL_Paste!$E18630),MONTH(GL_Paste!$E18630),1))</f>
        <v/>
      </c>
      <c r="C18633">
        <f>IF(GL_Paste!$B18630="","",IF(TRIM(GL_Paste!$M18630)&lt;&gt;"",TRIM(GL_Paste!$M18630),IFERROR(MID(GL_Paste!$I18630,FIND("[",GL_Paste!$I18630)+1,FIND("]",GL_Paste!$I18630)-FIND("[",GL_Paste!$I18630)-1),"")))</f>
        <v/>
      </c>
      <c r="D18633">
        <f>IF(GL_Paste!$B18630="","",IFERROR(INDEX(DeptName,MATCH($C18633,DeptTag,0)),"UNALLOCATED"))</f>
        <v/>
      </c>
      <c r="E18633">
        <f>IF(GL_Paste!$B18630="","",IFERROR(INDEX(AcctCat,MATCH(GL_Paste!$B18630&amp;"",AcctCode,0)),"UNKNOWN"))</f>
        <v/>
      </c>
      <c r="F18633">
        <f>IF(GL_Paste!$B18630="","",IFERROR(INDEX(AcctSub,MATCH(GL_Paste!$B18630&amp;"",AcctCode,0)),"UNKNOWN"))</f>
        <v/>
      </c>
    </row>
    <row r="18634">
      <c r="A18634" s="40">
        <f>IF(GL_Paste!$B18631="","",N(GL_Paste!$H18631)-N(GL_Paste!$G18631))</f>
        <v/>
      </c>
      <c r="B18634" s="43">
        <f>IF(GL_Paste!$B18631="","",DATE(YEAR(GL_Paste!$E18631),MONTH(GL_Paste!$E18631),1))</f>
        <v/>
      </c>
      <c r="C18634">
        <f>IF(GL_Paste!$B18631="","",IF(TRIM(GL_Paste!$M18631)&lt;&gt;"",TRIM(GL_Paste!$M18631),IFERROR(MID(GL_Paste!$I18631,FIND("[",GL_Paste!$I18631)+1,FIND("]",GL_Paste!$I18631)-FIND("[",GL_Paste!$I18631)-1),"")))</f>
        <v/>
      </c>
      <c r="D18634">
        <f>IF(GL_Paste!$B18631="","",IFERROR(INDEX(DeptName,MATCH($C18634,DeptTag,0)),"UNALLOCATED"))</f>
        <v/>
      </c>
      <c r="E18634">
        <f>IF(GL_Paste!$B18631="","",IFERROR(INDEX(AcctCat,MATCH(GL_Paste!$B18631&amp;"",AcctCode,0)),"UNKNOWN"))</f>
        <v/>
      </c>
      <c r="F18634">
        <f>IF(GL_Paste!$B18631="","",IFERROR(INDEX(AcctSub,MATCH(GL_Paste!$B18631&amp;"",AcctCode,0)),"UNKNOWN"))</f>
        <v/>
      </c>
    </row>
    <row r="18635">
      <c r="A18635" s="40">
        <f>IF(GL_Paste!$B18632="","",N(GL_Paste!$H18632)-N(GL_Paste!$G18632))</f>
        <v/>
      </c>
      <c r="B18635" s="43">
        <f>IF(GL_Paste!$B18632="","",DATE(YEAR(GL_Paste!$E18632),MONTH(GL_Paste!$E18632),1))</f>
        <v/>
      </c>
      <c r="C18635">
        <f>IF(GL_Paste!$B18632="","",IF(TRIM(GL_Paste!$M18632)&lt;&gt;"",TRIM(GL_Paste!$M18632),IFERROR(MID(GL_Paste!$I18632,FIND("[",GL_Paste!$I18632)+1,FIND("]",GL_Paste!$I18632)-FIND("[",GL_Paste!$I18632)-1),"")))</f>
        <v/>
      </c>
      <c r="D18635">
        <f>IF(GL_Paste!$B18632="","",IFERROR(INDEX(DeptName,MATCH($C18635,DeptTag,0)),"UNALLOCATED"))</f>
        <v/>
      </c>
      <c r="E18635">
        <f>IF(GL_Paste!$B18632="","",IFERROR(INDEX(AcctCat,MATCH(GL_Paste!$B18632&amp;"",AcctCode,0)),"UNKNOWN"))</f>
        <v/>
      </c>
      <c r="F18635">
        <f>IF(GL_Paste!$B18632="","",IFERROR(INDEX(AcctSub,MATCH(GL_Paste!$B18632&amp;"",AcctCode,0)),"UNKNOWN"))</f>
        <v/>
      </c>
    </row>
    <row r="18636">
      <c r="A18636" s="40">
        <f>IF(GL_Paste!$B18633="","",N(GL_Paste!$H18633)-N(GL_Paste!$G18633))</f>
        <v/>
      </c>
      <c r="B18636" s="43">
        <f>IF(GL_Paste!$B18633="","",DATE(YEAR(GL_Paste!$E18633),MONTH(GL_Paste!$E18633),1))</f>
        <v/>
      </c>
      <c r="C18636">
        <f>IF(GL_Paste!$B18633="","",IF(TRIM(GL_Paste!$M18633)&lt;&gt;"",TRIM(GL_Paste!$M18633),IFERROR(MID(GL_Paste!$I18633,FIND("[",GL_Paste!$I18633)+1,FIND("]",GL_Paste!$I18633)-FIND("[",GL_Paste!$I18633)-1),"")))</f>
        <v/>
      </c>
      <c r="D18636">
        <f>IF(GL_Paste!$B18633="","",IFERROR(INDEX(DeptName,MATCH($C18636,DeptTag,0)),"UNALLOCATED"))</f>
        <v/>
      </c>
      <c r="E18636">
        <f>IF(GL_Paste!$B18633="","",IFERROR(INDEX(AcctCat,MATCH(GL_Paste!$B18633&amp;"",AcctCode,0)),"UNKNOWN"))</f>
        <v/>
      </c>
      <c r="F18636">
        <f>IF(GL_Paste!$B18633="","",IFERROR(INDEX(AcctSub,MATCH(GL_Paste!$B18633&amp;"",AcctCode,0)),"UNKNOWN"))</f>
        <v/>
      </c>
    </row>
    <row r="18637">
      <c r="A18637" s="40">
        <f>IF(GL_Paste!$B18634="","",N(GL_Paste!$H18634)-N(GL_Paste!$G18634))</f>
        <v/>
      </c>
      <c r="B18637" s="43">
        <f>IF(GL_Paste!$B18634="","",DATE(YEAR(GL_Paste!$E18634),MONTH(GL_Paste!$E18634),1))</f>
        <v/>
      </c>
      <c r="C18637">
        <f>IF(GL_Paste!$B18634="","",IF(TRIM(GL_Paste!$M18634)&lt;&gt;"",TRIM(GL_Paste!$M18634),IFERROR(MID(GL_Paste!$I18634,FIND("[",GL_Paste!$I18634)+1,FIND("]",GL_Paste!$I18634)-FIND("[",GL_Paste!$I18634)-1),"")))</f>
        <v/>
      </c>
      <c r="D18637">
        <f>IF(GL_Paste!$B18634="","",IFERROR(INDEX(DeptName,MATCH($C18637,DeptTag,0)),"UNALLOCATED"))</f>
        <v/>
      </c>
      <c r="E18637">
        <f>IF(GL_Paste!$B18634="","",IFERROR(INDEX(AcctCat,MATCH(GL_Paste!$B18634&amp;"",AcctCode,0)),"UNKNOWN"))</f>
        <v/>
      </c>
      <c r="F18637">
        <f>IF(GL_Paste!$B18634="","",IFERROR(INDEX(AcctSub,MATCH(GL_Paste!$B18634&amp;"",AcctCode,0)),"UNKNOWN"))</f>
        <v/>
      </c>
    </row>
    <row r="18638">
      <c r="A18638" s="40">
        <f>IF(GL_Paste!$B18635="","",N(GL_Paste!$H18635)-N(GL_Paste!$G18635))</f>
        <v/>
      </c>
      <c r="B18638" s="43">
        <f>IF(GL_Paste!$B18635="","",DATE(YEAR(GL_Paste!$E18635),MONTH(GL_Paste!$E18635),1))</f>
        <v/>
      </c>
      <c r="C18638">
        <f>IF(GL_Paste!$B18635="","",IF(TRIM(GL_Paste!$M18635)&lt;&gt;"",TRIM(GL_Paste!$M18635),IFERROR(MID(GL_Paste!$I18635,FIND("[",GL_Paste!$I18635)+1,FIND("]",GL_Paste!$I18635)-FIND("[",GL_Paste!$I18635)-1),"")))</f>
        <v/>
      </c>
      <c r="D18638">
        <f>IF(GL_Paste!$B18635="","",IFERROR(INDEX(DeptName,MATCH($C18638,DeptTag,0)),"UNALLOCATED"))</f>
        <v/>
      </c>
      <c r="E18638">
        <f>IF(GL_Paste!$B18635="","",IFERROR(INDEX(AcctCat,MATCH(GL_Paste!$B18635&amp;"",AcctCode,0)),"UNKNOWN"))</f>
        <v/>
      </c>
      <c r="F18638">
        <f>IF(GL_Paste!$B18635="","",IFERROR(INDEX(AcctSub,MATCH(GL_Paste!$B18635&amp;"",AcctCode,0)),"UNKNOWN"))</f>
        <v/>
      </c>
    </row>
    <row r="18639">
      <c r="A18639" s="40">
        <f>IF(GL_Paste!$B18636="","",N(GL_Paste!$H18636)-N(GL_Paste!$G18636))</f>
        <v/>
      </c>
      <c r="B18639" s="43">
        <f>IF(GL_Paste!$B18636="","",DATE(YEAR(GL_Paste!$E18636),MONTH(GL_Paste!$E18636),1))</f>
        <v/>
      </c>
      <c r="C18639">
        <f>IF(GL_Paste!$B18636="","",IF(TRIM(GL_Paste!$M18636)&lt;&gt;"",TRIM(GL_Paste!$M18636),IFERROR(MID(GL_Paste!$I18636,FIND("[",GL_Paste!$I18636)+1,FIND("]",GL_Paste!$I18636)-FIND("[",GL_Paste!$I18636)-1),"")))</f>
        <v/>
      </c>
      <c r="D18639">
        <f>IF(GL_Paste!$B18636="","",IFERROR(INDEX(DeptName,MATCH($C18639,DeptTag,0)),"UNALLOCATED"))</f>
        <v/>
      </c>
      <c r="E18639">
        <f>IF(GL_Paste!$B18636="","",IFERROR(INDEX(AcctCat,MATCH(GL_Paste!$B18636&amp;"",AcctCode,0)),"UNKNOWN"))</f>
        <v/>
      </c>
      <c r="F18639">
        <f>IF(GL_Paste!$B18636="","",IFERROR(INDEX(AcctSub,MATCH(GL_Paste!$B18636&amp;"",AcctCode,0)),"UNKNOWN"))</f>
        <v/>
      </c>
    </row>
    <row r="18640">
      <c r="A18640" s="40">
        <f>IF(GL_Paste!$B18637="","",N(GL_Paste!$H18637)-N(GL_Paste!$G18637))</f>
        <v/>
      </c>
      <c r="B18640" s="43">
        <f>IF(GL_Paste!$B18637="","",DATE(YEAR(GL_Paste!$E18637),MONTH(GL_Paste!$E18637),1))</f>
        <v/>
      </c>
      <c r="C18640">
        <f>IF(GL_Paste!$B18637="","",IF(TRIM(GL_Paste!$M18637)&lt;&gt;"",TRIM(GL_Paste!$M18637),IFERROR(MID(GL_Paste!$I18637,FIND("[",GL_Paste!$I18637)+1,FIND("]",GL_Paste!$I18637)-FIND("[",GL_Paste!$I18637)-1),"")))</f>
        <v/>
      </c>
      <c r="D18640">
        <f>IF(GL_Paste!$B18637="","",IFERROR(INDEX(DeptName,MATCH($C18640,DeptTag,0)),"UNALLOCATED"))</f>
        <v/>
      </c>
      <c r="E18640">
        <f>IF(GL_Paste!$B18637="","",IFERROR(INDEX(AcctCat,MATCH(GL_Paste!$B18637&amp;"",AcctCode,0)),"UNKNOWN"))</f>
        <v/>
      </c>
      <c r="F18640">
        <f>IF(GL_Paste!$B18637="","",IFERROR(INDEX(AcctSub,MATCH(GL_Paste!$B18637&amp;"",AcctCode,0)),"UNKNOWN"))</f>
        <v/>
      </c>
    </row>
    <row r="18641">
      <c r="A18641" s="40">
        <f>IF(GL_Paste!$B18638="","",N(GL_Paste!$H18638)-N(GL_Paste!$G18638))</f>
        <v/>
      </c>
      <c r="B18641" s="43">
        <f>IF(GL_Paste!$B18638="","",DATE(YEAR(GL_Paste!$E18638),MONTH(GL_Paste!$E18638),1))</f>
        <v/>
      </c>
      <c r="C18641">
        <f>IF(GL_Paste!$B18638="","",IF(TRIM(GL_Paste!$M18638)&lt;&gt;"",TRIM(GL_Paste!$M18638),IFERROR(MID(GL_Paste!$I18638,FIND("[",GL_Paste!$I18638)+1,FIND("]",GL_Paste!$I18638)-FIND("[",GL_Paste!$I18638)-1),"")))</f>
        <v/>
      </c>
      <c r="D18641">
        <f>IF(GL_Paste!$B18638="","",IFERROR(INDEX(DeptName,MATCH($C18641,DeptTag,0)),"UNALLOCATED"))</f>
        <v/>
      </c>
      <c r="E18641">
        <f>IF(GL_Paste!$B18638="","",IFERROR(INDEX(AcctCat,MATCH(GL_Paste!$B18638&amp;"",AcctCode,0)),"UNKNOWN"))</f>
        <v/>
      </c>
      <c r="F18641">
        <f>IF(GL_Paste!$B18638="","",IFERROR(INDEX(AcctSub,MATCH(GL_Paste!$B18638&amp;"",AcctCode,0)),"UNKNOWN"))</f>
        <v/>
      </c>
    </row>
    <row r="18642">
      <c r="A18642" s="40">
        <f>IF(GL_Paste!$B18639="","",N(GL_Paste!$H18639)-N(GL_Paste!$G18639))</f>
        <v/>
      </c>
      <c r="B18642" s="43">
        <f>IF(GL_Paste!$B18639="","",DATE(YEAR(GL_Paste!$E18639),MONTH(GL_Paste!$E18639),1))</f>
        <v/>
      </c>
      <c r="C18642">
        <f>IF(GL_Paste!$B18639="","",IF(TRIM(GL_Paste!$M18639)&lt;&gt;"",TRIM(GL_Paste!$M18639),IFERROR(MID(GL_Paste!$I18639,FIND("[",GL_Paste!$I18639)+1,FIND("]",GL_Paste!$I18639)-FIND("[",GL_Paste!$I18639)-1),"")))</f>
        <v/>
      </c>
      <c r="D18642">
        <f>IF(GL_Paste!$B18639="","",IFERROR(INDEX(DeptName,MATCH($C18642,DeptTag,0)),"UNALLOCATED"))</f>
        <v/>
      </c>
      <c r="E18642">
        <f>IF(GL_Paste!$B18639="","",IFERROR(INDEX(AcctCat,MATCH(GL_Paste!$B18639&amp;"",AcctCode,0)),"UNKNOWN"))</f>
        <v/>
      </c>
      <c r="F18642">
        <f>IF(GL_Paste!$B18639="","",IFERROR(INDEX(AcctSub,MATCH(GL_Paste!$B18639&amp;"",AcctCode,0)),"UNKNOWN"))</f>
        <v/>
      </c>
    </row>
    <row r="18643">
      <c r="A18643" s="40">
        <f>IF(GL_Paste!$B18640="","",N(GL_Paste!$H18640)-N(GL_Paste!$G18640))</f>
        <v/>
      </c>
      <c r="B18643" s="43">
        <f>IF(GL_Paste!$B18640="","",DATE(YEAR(GL_Paste!$E18640),MONTH(GL_Paste!$E18640),1))</f>
        <v/>
      </c>
      <c r="C18643">
        <f>IF(GL_Paste!$B18640="","",IF(TRIM(GL_Paste!$M18640)&lt;&gt;"",TRIM(GL_Paste!$M18640),IFERROR(MID(GL_Paste!$I18640,FIND("[",GL_Paste!$I18640)+1,FIND("]",GL_Paste!$I18640)-FIND("[",GL_Paste!$I18640)-1),"")))</f>
        <v/>
      </c>
      <c r="D18643">
        <f>IF(GL_Paste!$B18640="","",IFERROR(INDEX(DeptName,MATCH($C18643,DeptTag,0)),"UNALLOCATED"))</f>
        <v/>
      </c>
      <c r="E18643">
        <f>IF(GL_Paste!$B18640="","",IFERROR(INDEX(AcctCat,MATCH(GL_Paste!$B18640&amp;"",AcctCode,0)),"UNKNOWN"))</f>
        <v/>
      </c>
      <c r="F18643">
        <f>IF(GL_Paste!$B18640="","",IFERROR(INDEX(AcctSub,MATCH(GL_Paste!$B18640&amp;"",AcctCode,0)),"UNKNOWN"))</f>
        <v/>
      </c>
    </row>
    <row r="18644">
      <c r="A18644" s="40">
        <f>IF(GL_Paste!$B18641="","",N(GL_Paste!$H18641)-N(GL_Paste!$G18641))</f>
        <v/>
      </c>
      <c r="B18644" s="43">
        <f>IF(GL_Paste!$B18641="","",DATE(YEAR(GL_Paste!$E18641),MONTH(GL_Paste!$E18641),1))</f>
        <v/>
      </c>
      <c r="C18644">
        <f>IF(GL_Paste!$B18641="","",IF(TRIM(GL_Paste!$M18641)&lt;&gt;"",TRIM(GL_Paste!$M18641),IFERROR(MID(GL_Paste!$I18641,FIND("[",GL_Paste!$I18641)+1,FIND("]",GL_Paste!$I18641)-FIND("[",GL_Paste!$I18641)-1),"")))</f>
        <v/>
      </c>
      <c r="D18644">
        <f>IF(GL_Paste!$B18641="","",IFERROR(INDEX(DeptName,MATCH($C18644,DeptTag,0)),"UNALLOCATED"))</f>
        <v/>
      </c>
      <c r="E18644">
        <f>IF(GL_Paste!$B18641="","",IFERROR(INDEX(AcctCat,MATCH(GL_Paste!$B18641&amp;"",AcctCode,0)),"UNKNOWN"))</f>
        <v/>
      </c>
      <c r="F18644">
        <f>IF(GL_Paste!$B18641="","",IFERROR(INDEX(AcctSub,MATCH(GL_Paste!$B18641&amp;"",AcctCode,0)),"UNKNOWN"))</f>
        <v/>
      </c>
    </row>
    <row r="18645">
      <c r="A18645" s="40">
        <f>IF(GL_Paste!$B18642="","",N(GL_Paste!$H18642)-N(GL_Paste!$G18642))</f>
        <v/>
      </c>
      <c r="B18645" s="43">
        <f>IF(GL_Paste!$B18642="","",DATE(YEAR(GL_Paste!$E18642),MONTH(GL_Paste!$E18642),1))</f>
        <v/>
      </c>
      <c r="C18645">
        <f>IF(GL_Paste!$B18642="","",IF(TRIM(GL_Paste!$M18642)&lt;&gt;"",TRIM(GL_Paste!$M18642),IFERROR(MID(GL_Paste!$I18642,FIND("[",GL_Paste!$I18642)+1,FIND("]",GL_Paste!$I18642)-FIND("[",GL_Paste!$I18642)-1),"")))</f>
        <v/>
      </c>
      <c r="D18645">
        <f>IF(GL_Paste!$B18642="","",IFERROR(INDEX(DeptName,MATCH($C18645,DeptTag,0)),"UNALLOCATED"))</f>
        <v/>
      </c>
      <c r="E18645">
        <f>IF(GL_Paste!$B18642="","",IFERROR(INDEX(AcctCat,MATCH(GL_Paste!$B18642&amp;"",AcctCode,0)),"UNKNOWN"))</f>
        <v/>
      </c>
      <c r="F18645">
        <f>IF(GL_Paste!$B18642="","",IFERROR(INDEX(AcctSub,MATCH(GL_Paste!$B18642&amp;"",AcctCode,0)),"UNKNOWN"))</f>
        <v/>
      </c>
    </row>
    <row r="18646">
      <c r="A18646" s="40">
        <f>IF(GL_Paste!$B18643="","",N(GL_Paste!$H18643)-N(GL_Paste!$G18643))</f>
        <v/>
      </c>
      <c r="B18646" s="43">
        <f>IF(GL_Paste!$B18643="","",DATE(YEAR(GL_Paste!$E18643),MONTH(GL_Paste!$E18643),1))</f>
        <v/>
      </c>
      <c r="C18646">
        <f>IF(GL_Paste!$B18643="","",IF(TRIM(GL_Paste!$M18643)&lt;&gt;"",TRIM(GL_Paste!$M18643),IFERROR(MID(GL_Paste!$I18643,FIND("[",GL_Paste!$I18643)+1,FIND("]",GL_Paste!$I18643)-FIND("[",GL_Paste!$I18643)-1),"")))</f>
        <v/>
      </c>
      <c r="D18646">
        <f>IF(GL_Paste!$B18643="","",IFERROR(INDEX(DeptName,MATCH($C18646,DeptTag,0)),"UNALLOCATED"))</f>
        <v/>
      </c>
      <c r="E18646">
        <f>IF(GL_Paste!$B18643="","",IFERROR(INDEX(AcctCat,MATCH(GL_Paste!$B18643&amp;"",AcctCode,0)),"UNKNOWN"))</f>
        <v/>
      </c>
      <c r="F18646">
        <f>IF(GL_Paste!$B18643="","",IFERROR(INDEX(AcctSub,MATCH(GL_Paste!$B18643&amp;"",AcctCode,0)),"UNKNOWN"))</f>
        <v/>
      </c>
    </row>
    <row r="18647">
      <c r="A18647" s="40">
        <f>IF(GL_Paste!$B18644="","",N(GL_Paste!$H18644)-N(GL_Paste!$G18644))</f>
        <v/>
      </c>
      <c r="B18647" s="43">
        <f>IF(GL_Paste!$B18644="","",DATE(YEAR(GL_Paste!$E18644),MONTH(GL_Paste!$E18644),1))</f>
        <v/>
      </c>
      <c r="C18647">
        <f>IF(GL_Paste!$B18644="","",IF(TRIM(GL_Paste!$M18644)&lt;&gt;"",TRIM(GL_Paste!$M18644),IFERROR(MID(GL_Paste!$I18644,FIND("[",GL_Paste!$I18644)+1,FIND("]",GL_Paste!$I18644)-FIND("[",GL_Paste!$I18644)-1),"")))</f>
        <v/>
      </c>
      <c r="D18647">
        <f>IF(GL_Paste!$B18644="","",IFERROR(INDEX(DeptName,MATCH($C18647,DeptTag,0)),"UNALLOCATED"))</f>
        <v/>
      </c>
      <c r="E18647">
        <f>IF(GL_Paste!$B18644="","",IFERROR(INDEX(AcctCat,MATCH(GL_Paste!$B18644&amp;"",AcctCode,0)),"UNKNOWN"))</f>
        <v/>
      </c>
      <c r="F18647">
        <f>IF(GL_Paste!$B18644="","",IFERROR(INDEX(AcctSub,MATCH(GL_Paste!$B18644&amp;"",AcctCode,0)),"UNKNOWN"))</f>
        <v/>
      </c>
    </row>
    <row r="18648">
      <c r="A18648" s="40">
        <f>IF(GL_Paste!$B18645="","",N(GL_Paste!$H18645)-N(GL_Paste!$G18645))</f>
        <v/>
      </c>
      <c r="B18648" s="43">
        <f>IF(GL_Paste!$B18645="","",DATE(YEAR(GL_Paste!$E18645),MONTH(GL_Paste!$E18645),1))</f>
        <v/>
      </c>
      <c r="C18648">
        <f>IF(GL_Paste!$B18645="","",IF(TRIM(GL_Paste!$M18645)&lt;&gt;"",TRIM(GL_Paste!$M18645),IFERROR(MID(GL_Paste!$I18645,FIND("[",GL_Paste!$I18645)+1,FIND("]",GL_Paste!$I18645)-FIND("[",GL_Paste!$I18645)-1),"")))</f>
        <v/>
      </c>
      <c r="D18648">
        <f>IF(GL_Paste!$B18645="","",IFERROR(INDEX(DeptName,MATCH($C18648,DeptTag,0)),"UNALLOCATED"))</f>
        <v/>
      </c>
      <c r="E18648">
        <f>IF(GL_Paste!$B18645="","",IFERROR(INDEX(AcctCat,MATCH(GL_Paste!$B18645&amp;"",AcctCode,0)),"UNKNOWN"))</f>
        <v/>
      </c>
      <c r="F18648">
        <f>IF(GL_Paste!$B18645="","",IFERROR(INDEX(AcctSub,MATCH(GL_Paste!$B18645&amp;"",AcctCode,0)),"UNKNOWN"))</f>
        <v/>
      </c>
    </row>
    <row r="18649">
      <c r="A18649" s="40">
        <f>IF(GL_Paste!$B18646="","",N(GL_Paste!$H18646)-N(GL_Paste!$G18646))</f>
        <v/>
      </c>
      <c r="B18649" s="43">
        <f>IF(GL_Paste!$B18646="","",DATE(YEAR(GL_Paste!$E18646),MONTH(GL_Paste!$E18646),1))</f>
        <v/>
      </c>
      <c r="C18649">
        <f>IF(GL_Paste!$B18646="","",IF(TRIM(GL_Paste!$M18646)&lt;&gt;"",TRIM(GL_Paste!$M18646),IFERROR(MID(GL_Paste!$I18646,FIND("[",GL_Paste!$I18646)+1,FIND("]",GL_Paste!$I18646)-FIND("[",GL_Paste!$I18646)-1),"")))</f>
        <v/>
      </c>
      <c r="D18649">
        <f>IF(GL_Paste!$B18646="","",IFERROR(INDEX(DeptName,MATCH($C18649,DeptTag,0)),"UNALLOCATED"))</f>
        <v/>
      </c>
      <c r="E18649">
        <f>IF(GL_Paste!$B18646="","",IFERROR(INDEX(AcctCat,MATCH(GL_Paste!$B18646&amp;"",AcctCode,0)),"UNKNOWN"))</f>
        <v/>
      </c>
      <c r="F18649">
        <f>IF(GL_Paste!$B18646="","",IFERROR(INDEX(AcctSub,MATCH(GL_Paste!$B18646&amp;"",AcctCode,0)),"UNKNOWN"))</f>
        <v/>
      </c>
    </row>
    <row r="18650">
      <c r="A18650" s="40">
        <f>IF(GL_Paste!$B18647="","",N(GL_Paste!$H18647)-N(GL_Paste!$G18647))</f>
        <v/>
      </c>
      <c r="B18650" s="43">
        <f>IF(GL_Paste!$B18647="","",DATE(YEAR(GL_Paste!$E18647),MONTH(GL_Paste!$E18647),1))</f>
        <v/>
      </c>
      <c r="C18650">
        <f>IF(GL_Paste!$B18647="","",IF(TRIM(GL_Paste!$M18647)&lt;&gt;"",TRIM(GL_Paste!$M18647),IFERROR(MID(GL_Paste!$I18647,FIND("[",GL_Paste!$I18647)+1,FIND("]",GL_Paste!$I18647)-FIND("[",GL_Paste!$I18647)-1),"")))</f>
        <v/>
      </c>
      <c r="D18650">
        <f>IF(GL_Paste!$B18647="","",IFERROR(INDEX(DeptName,MATCH($C18650,DeptTag,0)),"UNALLOCATED"))</f>
        <v/>
      </c>
      <c r="E18650">
        <f>IF(GL_Paste!$B18647="","",IFERROR(INDEX(AcctCat,MATCH(GL_Paste!$B18647&amp;"",AcctCode,0)),"UNKNOWN"))</f>
        <v/>
      </c>
      <c r="F18650">
        <f>IF(GL_Paste!$B18647="","",IFERROR(INDEX(AcctSub,MATCH(GL_Paste!$B18647&amp;"",AcctCode,0)),"UNKNOWN"))</f>
        <v/>
      </c>
    </row>
    <row r="18651">
      <c r="A18651" s="40">
        <f>IF(GL_Paste!$B18648="","",N(GL_Paste!$H18648)-N(GL_Paste!$G18648))</f>
        <v/>
      </c>
      <c r="B18651" s="43">
        <f>IF(GL_Paste!$B18648="","",DATE(YEAR(GL_Paste!$E18648),MONTH(GL_Paste!$E18648),1))</f>
        <v/>
      </c>
      <c r="C18651">
        <f>IF(GL_Paste!$B18648="","",IF(TRIM(GL_Paste!$M18648)&lt;&gt;"",TRIM(GL_Paste!$M18648),IFERROR(MID(GL_Paste!$I18648,FIND("[",GL_Paste!$I18648)+1,FIND("]",GL_Paste!$I18648)-FIND("[",GL_Paste!$I18648)-1),"")))</f>
        <v/>
      </c>
      <c r="D18651">
        <f>IF(GL_Paste!$B18648="","",IFERROR(INDEX(DeptName,MATCH($C18651,DeptTag,0)),"UNALLOCATED"))</f>
        <v/>
      </c>
      <c r="E18651">
        <f>IF(GL_Paste!$B18648="","",IFERROR(INDEX(AcctCat,MATCH(GL_Paste!$B18648&amp;"",AcctCode,0)),"UNKNOWN"))</f>
        <v/>
      </c>
      <c r="F18651">
        <f>IF(GL_Paste!$B18648="","",IFERROR(INDEX(AcctSub,MATCH(GL_Paste!$B18648&amp;"",AcctCode,0)),"UNKNOWN"))</f>
        <v/>
      </c>
    </row>
    <row r="18652">
      <c r="A18652" s="40">
        <f>IF(GL_Paste!$B18649="","",N(GL_Paste!$H18649)-N(GL_Paste!$G18649))</f>
        <v/>
      </c>
      <c r="B18652" s="43">
        <f>IF(GL_Paste!$B18649="","",DATE(YEAR(GL_Paste!$E18649),MONTH(GL_Paste!$E18649),1))</f>
        <v/>
      </c>
      <c r="C18652">
        <f>IF(GL_Paste!$B18649="","",IF(TRIM(GL_Paste!$M18649)&lt;&gt;"",TRIM(GL_Paste!$M18649),IFERROR(MID(GL_Paste!$I18649,FIND("[",GL_Paste!$I18649)+1,FIND("]",GL_Paste!$I18649)-FIND("[",GL_Paste!$I18649)-1),"")))</f>
        <v/>
      </c>
      <c r="D18652">
        <f>IF(GL_Paste!$B18649="","",IFERROR(INDEX(DeptName,MATCH($C18652,DeptTag,0)),"UNALLOCATED"))</f>
        <v/>
      </c>
      <c r="E18652">
        <f>IF(GL_Paste!$B18649="","",IFERROR(INDEX(AcctCat,MATCH(GL_Paste!$B18649&amp;"",AcctCode,0)),"UNKNOWN"))</f>
        <v/>
      </c>
      <c r="F18652">
        <f>IF(GL_Paste!$B18649="","",IFERROR(INDEX(AcctSub,MATCH(GL_Paste!$B18649&amp;"",AcctCode,0)),"UNKNOWN"))</f>
        <v/>
      </c>
    </row>
    <row r="18653">
      <c r="A18653" s="40">
        <f>IF(GL_Paste!$B18650="","",N(GL_Paste!$H18650)-N(GL_Paste!$G18650))</f>
        <v/>
      </c>
      <c r="B18653" s="43">
        <f>IF(GL_Paste!$B18650="","",DATE(YEAR(GL_Paste!$E18650),MONTH(GL_Paste!$E18650),1))</f>
        <v/>
      </c>
      <c r="C18653">
        <f>IF(GL_Paste!$B18650="","",IF(TRIM(GL_Paste!$M18650)&lt;&gt;"",TRIM(GL_Paste!$M18650),IFERROR(MID(GL_Paste!$I18650,FIND("[",GL_Paste!$I18650)+1,FIND("]",GL_Paste!$I18650)-FIND("[",GL_Paste!$I18650)-1),"")))</f>
        <v/>
      </c>
      <c r="D18653">
        <f>IF(GL_Paste!$B18650="","",IFERROR(INDEX(DeptName,MATCH($C18653,DeptTag,0)),"UNALLOCATED"))</f>
        <v/>
      </c>
      <c r="E18653">
        <f>IF(GL_Paste!$B18650="","",IFERROR(INDEX(AcctCat,MATCH(GL_Paste!$B18650&amp;"",AcctCode,0)),"UNKNOWN"))</f>
        <v/>
      </c>
      <c r="F18653">
        <f>IF(GL_Paste!$B18650="","",IFERROR(INDEX(AcctSub,MATCH(GL_Paste!$B18650&amp;"",AcctCode,0)),"UNKNOWN"))</f>
        <v/>
      </c>
    </row>
    <row r="18654">
      <c r="A18654" s="40">
        <f>IF(GL_Paste!$B18651="","",N(GL_Paste!$H18651)-N(GL_Paste!$G18651))</f>
        <v/>
      </c>
      <c r="B18654" s="43">
        <f>IF(GL_Paste!$B18651="","",DATE(YEAR(GL_Paste!$E18651),MONTH(GL_Paste!$E18651),1))</f>
        <v/>
      </c>
      <c r="C18654">
        <f>IF(GL_Paste!$B18651="","",IF(TRIM(GL_Paste!$M18651)&lt;&gt;"",TRIM(GL_Paste!$M18651),IFERROR(MID(GL_Paste!$I18651,FIND("[",GL_Paste!$I18651)+1,FIND("]",GL_Paste!$I18651)-FIND("[",GL_Paste!$I18651)-1),"")))</f>
        <v/>
      </c>
      <c r="D18654">
        <f>IF(GL_Paste!$B18651="","",IFERROR(INDEX(DeptName,MATCH($C18654,DeptTag,0)),"UNALLOCATED"))</f>
        <v/>
      </c>
      <c r="E18654">
        <f>IF(GL_Paste!$B18651="","",IFERROR(INDEX(AcctCat,MATCH(GL_Paste!$B18651&amp;"",AcctCode,0)),"UNKNOWN"))</f>
        <v/>
      </c>
      <c r="F18654">
        <f>IF(GL_Paste!$B18651="","",IFERROR(INDEX(AcctSub,MATCH(GL_Paste!$B18651&amp;"",AcctCode,0)),"UNKNOWN"))</f>
        <v/>
      </c>
    </row>
    <row r="18655">
      <c r="A18655" s="40">
        <f>IF(GL_Paste!$B18652="","",N(GL_Paste!$H18652)-N(GL_Paste!$G18652))</f>
        <v/>
      </c>
      <c r="B18655" s="43">
        <f>IF(GL_Paste!$B18652="","",DATE(YEAR(GL_Paste!$E18652),MONTH(GL_Paste!$E18652),1))</f>
        <v/>
      </c>
      <c r="C18655">
        <f>IF(GL_Paste!$B18652="","",IF(TRIM(GL_Paste!$M18652)&lt;&gt;"",TRIM(GL_Paste!$M18652),IFERROR(MID(GL_Paste!$I18652,FIND("[",GL_Paste!$I18652)+1,FIND("]",GL_Paste!$I18652)-FIND("[",GL_Paste!$I18652)-1),"")))</f>
        <v/>
      </c>
      <c r="D18655">
        <f>IF(GL_Paste!$B18652="","",IFERROR(INDEX(DeptName,MATCH($C18655,DeptTag,0)),"UNALLOCATED"))</f>
        <v/>
      </c>
      <c r="E18655">
        <f>IF(GL_Paste!$B18652="","",IFERROR(INDEX(AcctCat,MATCH(GL_Paste!$B18652&amp;"",AcctCode,0)),"UNKNOWN"))</f>
        <v/>
      </c>
      <c r="F18655">
        <f>IF(GL_Paste!$B18652="","",IFERROR(INDEX(AcctSub,MATCH(GL_Paste!$B18652&amp;"",AcctCode,0)),"UNKNOWN"))</f>
        <v/>
      </c>
    </row>
    <row r="18656">
      <c r="A18656" s="40">
        <f>IF(GL_Paste!$B18653="","",N(GL_Paste!$H18653)-N(GL_Paste!$G18653))</f>
        <v/>
      </c>
      <c r="B18656" s="43">
        <f>IF(GL_Paste!$B18653="","",DATE(YEAR(GL_Paste!$E18653),MONTH(GL_Paste!$E18653),1))</f>
        <v/>
      </c>
      <c r="C18656">
        <f>IF(GL_Paste!$B18653="","",IF(TRIM(GL_Paste!$M18653)&lt;&gt;"",TRIM(GL_Paste!$M18653),IFERROR(MID(GL_Paste!$I18653,FIND("[",GL_Paste!$I18653)+1,FIND("]",GL_Paste!$I18653)-FIND("[",GL_Paste!$I18653)-1),"")))</f>
        <v/>
      </c>
      <c r="D18656">
        <f>IF(GL_Paste!$B18653="","",IFERROR(INDEX(DeptName,MATCH($C18656,DeptTag,0)),"UNALLOCATED"))</f>
        <v/>
      </c>
      <c r="E18656">
        <f>IF(GL_Paste!$B18653="","",IFERROR(INDEX(AcctCat,MATCH(GL_Paste!$B18653&amp;"",AcctCode,0)),"UNKNOWN"))</f>
        <v/>
      </c>
      <c r="F18656">
        <f>IF(GL_Paste!$B18653="","",IFERROR(INDEX(AcctSub,MATCH(GL_Paste!$B18653&amp;"",AcctCode,0)),"UNKNOWN"))</f>
        <v/>
      </c>
    </row>
    <row r="18657">
      <c r="A18657" s="40">
        <f>IF(GL_Paste!$B18654="","",N(GL_Paste!$H18654)-N(GL_Paste!$G18654))</f>
        <v/>
      </c>
      <c r="B18657" s="43">
        <f>IF(GL_Paste!$B18654="","",DATE(YEAR(GL_Paste!$E18654),MONTH(GL_Paste!$E18654),1))</f>
        <v/>
      </c>
      <c r="C18657">
        <f>IF(GL_Paste!$B18654="","",IF(TRIM(GL_Paste!$M18654)&lt;&gt;"",TRIM(GL_Paste!$M18654),IFERROR(MID(GL_Paste!$I18654,FIND("[",GL_Paste!$I18654)+1,FIND("]",GL_Paste!$I18654)-FIND("[",GL_Paste!$I18654)-1),"")))</f>
        <v/>
      </c>
      <c r="D18657">
        <f>IF(GL_Paste!$B18654="","",IFERROR(INDEX(DeptName,MATCH($C18657,DeptTag,0)),"UNALLOCATED"))</f>
        <v/>
      </c>
      <c r="E18657">
        <f>IF(GL_Paste!$B18654="","",IFERROR(INDEX(AcctCat,MATCH(GL_Paste!$B18654&amp;"",AcctCode,0)),"UNKNOWN"))</f>
        <v/>
      </c>
      <c r="F18657">
        <f>IF(GL_Paste!$B18654="","",IFERROR(INDEX(AcctSub,MATCH(GL_Paste!$B18654&amp;"",AcctCode,0)),"UNKNOWN"))</f>
        <v/>
      </c>
    </row>
    <row r="18658">
      <c r="A18658" s="40">
        <f>IF(GL_Paste!$B18655="","",N(GL_Paste!$H18655)-N(GL_Paste!$G18655))</f>
        <v/>
      </c>
      <c r="B18658" s="43">
        <f>IF(GL_Paste!$B18655="","",DATE(YEAR(GL_Paste!$E18655),MONTH(GL_Paste!$E18655),1))</f>
        <v/>
      </c>
      <c r="C18658">
        <f>IF(GL_Paste!$B18655="","",IF(TRIM(GL_Paste!$M18655)&lt;&gt;"",TRIM(GL_Paste!$M18655),IFERROR(MID(GL_Paste!$I18655,FIND("[",GL_Paste!$I18655)+1,FIND("]",GL_Paste!$I18655)-FIND("[",GL_Paste!$I18655)-1),"")))</f>
        <v/>
      </c>
      <c r="D18658">
        <f>IF(GL_Paste!$B18655="","",IFERROR(INDEX(DeptName,MATCH($C18658,DeptTag,0)),"UNALLOCATED"))</f>
        <v/>
      </c>
      <c r="E18658">
        <f>IF(GL_Paste!$B18655="","",IFERROR(INDEX(AcctCat,MATCH(GL_Paste!$B18655&amp;"",AcctCode,0)),"UNKNOWN"))</f>
        <v/>
      </c>
      <c r="F18658">
        <f>IF(GL_Paste!$B18655="","",IFERROR(INDEX(AcctSub,MATCH(GL_Paste!$B18655&amp;"",AcctCode,0)),"UNKNOWN"))</f>
        <v/>
      </c>
    </row>
    <row r="18659">
      <c r="A18659" s="40">
        <f>IF(GL_Paste!$B18656="","",N(GL_Paste!$H18656)-N(GL_Paste!$G18656))</f>
        <v/>
      </c>
      <c r="B18659" s="43">
        <f>IF(GL_Paste!$B18656="","",DATE(YEAR(GL_Paste!$E18656),MONTH(GL_Paste!$E18656),1))</f>
        <v/>
      </c>
      <c r="C18659">
        <f>IF(GL_Paste!$B18656="","",IF(TRIM(GL_Paste!$M18656)&lt;&gt;"",TRIM(GL_Paste!$M18656),IFERROR(MID(GL_Paste!$I18656,FIND("[",GL_Paste!$I18656)+1,FIND("]",GL_Paste!$I18656)-FIND("[",GL_Paste!$I18656)-1),"")))</f>
        <v/>
      </c>
      <c r="D18659">
        <f>IF(GL_Paste!$B18656="","",IFERROR(INDEX(DeptName,MATCH($C18659,DeptTag,0)),"UNALLOCATED"))</f>
        <v/>
      </c>
      <c r="E18659">
        <f>IF(GL_Paste!$B18656="","",IFERROR(INDEX(AcctCat,MATCH(GL_Paste!$B18656&amp;"",AcctCode,0)),"UNKNOWN"))</f>
        <v/>
      </c>
      <c r="F18659">
        <f>IF(GL_Paste!$B18656="","",IFERROR(INDEX(AcctSub,MATCH(GL_Paste!$B18656&amp;"",AcctCode,0)),"UNKNOWN"))</f>
        <v/>
      </c>
    </row>
    <row r="18660">
      <c r="A18660" s="40">
        <f>IF(GL_Paste!$B18657="","",N(GL_Paste!$H18657)-N(GL_Paste!$G18657))</f>
        <v/>
      </c>
      <c r="B18660" s="43">
        <f>IF(GL_Paste!$B18657="","",DATE(YEAR(GL_Paste!$E18657),MONTH(GL_Paste!$E18657),1))</f>
        <v/>
      </c>
      <c r="C18660">
        <f>IF(GL_Paste!$B18657="","",IF(TRIM(GL_Paste!$M18657)&lt;&gt;"",TRIM(GL_Paste!$M18657),IFERROR(MID(GL_Paste!$I18657,FIND("[",GL_Paste!$I18657)+1,FIND("]",GL_Paste!$I18657)-FIND("[",GL_Paste!$I18657)-1),"")))</f>
        <v/>
      </c>
      <c r="D18660">
        <f>IF(GL_Paste!$B18657="","",IFERROR(INDEX(DeptName,MATCH($C18660,DeptTag,0)),"UNALLOCATED"))</f>
        <v/>
      </c>
      <c r="E18660">
        <f>IF(GL_Paste!$B18657="","",IFERROR(INDEX(AcctCat,MATCH(GL_Paste!$B18657&amp;"",AcctCode,0)),"UNKNOWN"))</f>
        <v/>
      </c>
      <c r="F18660">
        <f>IF(GL_Paste!$B18657="","",IFERROR(INDEX(AcctSub,MATCH(GL_Paste!$B18657&amp;"",AcctCode,0)),"UNKNOWN"))</f>
        <v/>
      </c>
    </row>
    <row r="18661">
      <c r="A18661" s="40">
        <f>IF(GL_Paste!$B18658="","",N(GL_Paste!$H18658)-N(GL_Paste!$G18658))</f>
        <v/>
      </c>
      <c r="B18661" s="43">
        <f>IF(GL_Paste!$B18658="","",DATE(YEAR(GL_Paste!$E18658),MONTH(GL_Paste!$E18658),1))</f>
        <v/>
      </c>
      <c r="C18661">
        <f>IF(GL_Paste!$B18658="","",IF(TRIM(GL_Paste!$M18658)&lt;&gt;"",TRIM(GL_Paste!$M18658),IFERROR(MID(GL_Paste!$I18658,FIND("[",GL_Paste!$I18658)+1,FIND("]",GL_Paste!$I18658)-FIND("[",GL_Paste!$I18658)-1),"")))</f>
        <v/>
      </c>
      <c r="D18661">
        <f>IF(GL_Paste!$B18658="","",IFERROR(INDEX(DeptName,MATCH($C18661,DeptTag,0)),"UNALLOCATED"))</f>
        <v/>
      </c>
      <c r="E18661">
        <f>IF(GL_Paste!$B18658="","",IFERROR(INDEX(AcctCat,MATCH(GL_Paste!$B18658&amp;"",AcctCode,0)),"UNKNOWN"))</f>
        <v/>
      </c>
      <c r="F18661">
        <f>IF(GL_Paste!$B18658="","",IFERROR(INDEX(AcctSub,MATCH(GL_Paste!$B18658&amp;"",AcctCode,0)),"UNKNOWN"))</f>
        <v/>
      </c>
    </row>
    <row r="18662">
      <c r="A18662" s="40">
        <f>IF(GL_Paste!$B18659="","",N(GL_Paste!$H18659)-N(GL_Paste!$G18659))</f>
        <v/>
      </c>
      <c r="B18662" s="43">
        <f>IF(GL_Paste!$B18659="","",DATE(YEAR(GL_Paste!$E18659),MONTH(GL_Paste!$E18659),1))</f>
        <v/>
      </c>
      <c r="C18662">
        <f>IF(GL_Paste!$B18659="","",IF(TRIM(GL_Paste!$M18659)&lt;&gt;"",TRIM(GL_Paste!$M18659),IFERROR(MID(GL_Paste!$I18659,FIND("[",GL_Paste!$I18659)+1,FIND("]",GL_Paste!$I18659)-FIND("[",GL_Paste!$I18659)-1),"")))</f>
        <v/>
      </c>
      <c r="D18662">
        <f>IF(GL_Paste!$B18659="","",IFERROR(INDEX(DeptName,MATCH($C18662,DeptTag,0)),"UNALLOCATED"))</f>
        <v/>
      </c>
      <c r="E18662">
        <f>IF(GL_Paste!$B18659="","",IFERROR(INDEX(AcctCat,MATCH(GL_Paste!$B18659&amp;"",AcctCode,0)),"UNKNOWN"))</f>
        <v/>
      </c>
      <c r="F18662">
        <f>IF(GL_Paste!$B18659="","",IFERROR(INDEX(AcctSub,MATCH(GL_Paste!$B18659&amp;"",AcctCode,0)),"UNKNOWN"))</f>
        <v/>
      </c>
    </row>
    <row r="18663">
      <c r="A18663" s="40">
        <f>IF(GL_Paste!$B18660="","",N(GL_Paste!$H18660)-N(GL_Paste!$G18660))</f>
        <v/>
      </c>
      <c r="B18663" s="43">
        <f>IF(GL_Paste!$B18660="","",DATE(YEAR(GL_Paste!$E18660),MONTH(GL_Paste!$E18660),1))</f>
        <v/>
      </c>
      <c r="C18663">
        <f>IF(GL_Paste!$B18660="","",IF(TRIM(GL_Paste!$M18660)&lt;&gt;"",TRIM(GL_Paste!$M18660),IFERROR(MID(GL_Paste!$I18660,FIND("[",GL_Paste!$I18660)+1,FIND("]",GL_Paste!$I18660)-FIND("[",GL_Paste!$I18660)-1),"")))</f>
        <v/>
      </c>
      <c r="D18663">
        <f>IF(GL_Paste!$B18660="","",IFERROR(INDEX(DeptName,MATCH($C18663,DeptTag,0)),"UNALLOCATED"))</f>
        <v/>
      </c>
      <c r="E18663">
        <f>IF(GL_Paste!$B18660="","",IFERROR(INDEX(AcctCat,MATCH(GL_Paste!$B18660&amp;"",AcctCode,0)),"UNKNOWN"))</f>
        <v/>
      </c>
      <c r="F18663">
        <f>IF(GL_Paste!$B18660="","",IFERROR(INDEX(AcctSub,MATCH(GL_Paste!$B18660&amp;"",AcctCode,0)),"UNKNOWN"))</f>
        <v/>
      </c>
    </row>
    <row r="18664">
      <c r="A18664" s="40">
        <f>IF(GL_Paste!$B18661="","",N(GL_Paste!$H18661)-N(GL_Paste!$G18661))</f>
        <v/>
      </c>
      <c r="B18664" s="43">
        <f>IF(GL_Paste!$B18661="","",DATE(YEAR(GL_Paste!$E18661),MONTH(GL_Paste!$E18661),1))</f>
        <v/>
      </c>
      <c r="C18664">
        <f>IF(GL_Paste!$B18661="","",IF(TRIM(GL_Paste!$M18661)&lt;&gt;"",TRIM(GL_Paste!$M18661),IFERROR(MID(GL_Paste!$I18661,FIND("[",GL_Paste!$I18661)+1,FIND("]",GL_Paste!$I18661)-FIND("[",GL_Paste!$I18661)-1),"")))</f>
        <v/>
      </c>
      <c r="D18664">
        <f>IF(GL_Paste!$B18661="","",IFERROR(INDEX(DeptName,MATCH($C18664,DeptTag,0)),"UNALLOCATED"))</f>
        <v/>
      </c>
      <c r="E18664">
        <f>IF(GL_Paste!$B18661="","",IFERROR(INDEX(AcctCat,MATCH(GL_Paste!$B18661&amp;"",AcctCode,0)),"UNKNOWN"))</f>
        <v/>
      </c>
      <c r="F18664">
        <f>IF(GL_Paste!$B18661="","",IFERROR(INDEX(AcctSub,MATCH(GL_Paste!$B18661&amp;"",AcctCode,0)),"UNKNOWN"))</f>
        <v/>
      </c>
    </row>
    <row r="18665">
      <c r="A18665" s="40">
        <f>IF(GL_Paste!$B18662="","",N(GL_Paste!$H18662)-N(GL_Paste!$G18662))</f>
        <v/>
      </c>
      <c r="B18665" s="43">
        <f>IF(GL_Paste!$B18662="","",DATE(YEAR(GL_Paste!$E18662),MONTH(GL_Paste!$E18662),1))</f>
        <v/>
      </c>
      <c r="C18665">
        <f>IF(GL_Paste!$B18662="","",IF(TRIM(GL_Paste!$M18662)&lt;&gt;"",TRIM(GL_Paste!$M18662),IFERROR(MID(GL_Paste!$I18662,FIND("[",GL_Paste!$I18662)+1,FIND("]",GL_Paste!$I18662)-FIND("[",GL_Paste!$I18662)-1),"")))</f>
        <v/>
      </c>
      <c r="D18665">
        <f>IF(GL_Paste!$B18662="","",IFERROR(INDEX(DeptName,MATCH($C18665,DeptTag,0)),"UNALLOCATED"))</f>
        <v/>
      </c>
      <c r="E18665">
        <f>IF(GL_Paste!$B18662="","",IFERROR(INDEX(AcctCat,MATCH(GL_Paste!$B18662&amp;"",AcctCode,0)),"UNKNOWN"))</f>
        <v/>
      </c>
      <c r="F18665">
        <f>IF(GL_Paste!$B18662="","",IFERROR(INDEX(AcctSub,MATCH(GL_Paste!$B18662&amp;"",AcctCode,0)),"UNKNOWN"))</f>
        <v/>
      </c>
    </row>
    <row r="18666">
      <c r="A18666" s="40">
        <f>IF(GL_Paste!$B18663="","",N(GL_Paste!$H18663)-N(GL_Paste!$G18663))</f>
        <v/>
      </c>
      <c r="B18666" s="43">
        <f>IF(GL_Paste!$B18663="","",DATE(YEAR(GL_Paste!$E18663),MONTH(GL_Paste!$E18663),1))</f>
        <v/>
      </c>
      <c r="C18666">
        <f>IF(GL_Paste!$B18663="","",IF(TRIM(GL_Paste!$M18663)&lt;&gt;"",TRIM(GL_Paste!$M18663),IFERROR(MID(GL_Paste!$I18663,FIND("[",GL_Paste!$I18663)+1,FIND("]",GL_Paste!$I18663)-FIND("[",GL_Paste!$I18663)-1),"")))</f>
        <v/>
      </c>
      <c r="D18666">
        <f>IF(GL_Paste!$B18663="","",IFERROR(INDEX(DeptName,MATCH($C18666,DeptTag,0)),"UNALLOCATED"))</f>
        <v/>
      </c>
      <c r="E18666">
        <f>IF(GL_Paste!$B18663="","",IFERROR(INDEX(AcctCat,MATCH(GL_Paste!$B18663&amp;"",AcctCode,0)),"UNKNOWN"))</f>
        <v/>
      </c>
      <c r="F18666">
        <f>IF(GL_Paste!$B18663="","",IFERROR(INDEX(AcctSub,MATCH(GL_Paste!$B18663&amp;"",AcctCode,0)),"UNKNOWN"))</f>
        <v/>
      </c>
    </row>
    <row r="18667">
      <c r="A18667" s="40">
        <f>IF(GL_Paste!$B18664="","",N(GL_Paste!$H18664)-N(GL_Paste!$G18664))</f>
        <v/>
      </c>
      <c r="B18667" s="43">
        <f>IF(GL_Paste!$B18664="","",DATE(YEAR(GL_Paste!$E18664),MONTH(GL_Paste!$E18664),1))</f>
        <v/>
      </c>
      <c r="C18667">
        <f>IF(GL_Paste!$B18664="","",IF(TRIM(GL_Paste!$M18664)&lt;&gt;"",TRIM(GL_Paste!$M18664),IFERROR(MID(GL_Paste!$I18664,FIND("[",GL_Paste!$I18664)+1,FIND("]",GL_Paste!$I18664)-FIND("[",GL_Paste!$I18664)-1),"")))</f>
        <v/>
      </c>
      <c r="D18667">
        <f>IF(GL_Paste!$B18664="","",IFERROR(INDEX(DeptName,MATCH($C18667,DeptTag,0)),"UNALLOCATED"))</f>
        <v/>
      </c>
      <c r="E18667">
        <f>IF(GL_Paste!$B18664="","",IFERROR(INDEX(AcctCat,MATCH(GL_Paste!$B18664&amp;"",AcctCode,0)),"UNKNOWN"))</f>
        <v/>
      </c>
      <c r="F18667">
        <f>IF(GL_Paste!$B18664="","",IFERROR(INDEX(AcctSub,MATCH(GL_Paste!$B18664&amp;"",AcctCode,0)),"UNKNOWN"))</f>
        <v/>
      </c>
    </row>
    <row r="18668">
      <c r="A18668" s="40">
        <f>IF(GL_Paste!$B18665="","",N(GL_Paste!$H18665)-N(GL_Paste!$G18665))</f>
        <v/>
      </c>
      <c r="B18668" s="43">
        <f>IF(GL_Paste!$B18665="","",DATE(YEAR(GL_Paste!$E18665),MONTH(GL_Paste!$E18665),1))</f>
        <v/>
      </c>
      <c r="C18668">
        <f>IF(GL_Paste!$B18665="","",IF(TRIM(GL_Paste!$M18665)&lt;&gt;"",TRIM(GL_Paste!$M18665),IFERROR(MID(GL_Paste!$I18665,FIND("[",GL_Paste!$I18665)+1,FIND("]",GL_Paste!$I18665)-FIND("[",GL_Paste!$I18665)-1),"")))</f>
        <v/>
      </c>
      <c r="D18668">
        <f>IF(GL_Paste!$B18665="","",IFERROR(INDEX(DeptName,MATCH($C18668,DeptTag,0)),"UNALLOCATED"))</f>
        <v/>
      </c>
      <c r="E18668">
        <f>IF(GL_Paste!$B18665="","",IFERROR(INDEX(AcctCat,MATCH(GL_Paste!$B18665&amp;"",AcctCode,0)),"UNKNOWN"))</f>
        <v/>
      </c>
      <c r="F18668">
        <f>IF(GL_Paste!$B18665="","",IFERROR(INDEX(AcctSub,MATCH(GL_Paste!$B18665&amp;"",AcctCode,0)),"UNKNOWN"))</f>
        <v/>
      </c>
    </row>
    <row r="18669">
      <c r="A18669" s="40">
        <f>IF(GL_Paste!$B18666="","",N(GL_Paste!$H18666)-N(GL_Paste!$G18666))</f>
        <v/>
      </c>
      <c r="B18669" s="43">
        <f>IF(GL_Paste!$B18666="","",DATE(YEAR(GL_Paste!$E18666),MONTH(GL_Paste!$E18666),1))</f>
        <v/>
      </c>
      <c r="C18669">
        <f>IF(GL_Paste!$B18666="","",IF(TRIM(GL_Paste!$M18666)&lt;&gt;"",TRIM(GL_Paste!$M18666),IFERROR(MID(GL_Paste!$I18666,FIND("[",GL_Paste!$I18666)+1,FIND("]",GL_Paste!$I18666)-FIND("[",GL_Paste!$I18666)-1),"")))</f>
        <v/>
      </c>
      <c r="D18669">
        <f>IF(GL_Paste!$B18666="","",IFERROR(INDEX(DeptName,MATCH($C18669,DeptTag,0)),"UNALLOCATED"))</f>
        <v/>
      </c>
      <c r="E18669">
        <f>IF(GL_Paste!$B18666="","",IFERROR(INDEX(AcctCat,MATCH(GL_Paste!$B18666&amp;"",AcctCode,0)),"UNKNOWN"))</f>
        <v/>
      </c>
      <c r="F18669">
        <f>IF(GL_Paste!$B18666="","",IFERROR(INDEX(AcctSub,MATCH(GL_Paste!$B18666&amp;"",AcctCode,0)),"UNKNOWN"))</f>
        <v/>
      </c>
    </row>
    <row r="18670">
      <c r="A18670" s="40">
        <f>IF(GL_Paste!$B18667="","",N(GL_Paste!$H18667)-N(GL_Paste!$G18667))</f>
        <v/>
      </c>
      <c r="B18670" s="43">
        <f>IF(GL_Paste!$B18667="","",DATE(YEAR(GL_Paste!$E18667),MONTH(GL_Paste!$E18667),1))</f>
        <v/>
      </c>
      <c r="C18670">
        <f>IF(GL_Paste!$B18667="","",IF(TRIM(GL_Paste!$M18667)&lt;&gt;"",TRIM(GL_Paste!$M18667),IFERROR(MID(GL_Paste!$I18667,FIND("[",GL_Paste!$I18667)+1,FIND("]",GL_Paste!$I18667)-FIND("[",GL_Paste!$I18667)-1),"")))</f>
        <v/>
      </c>
      <c r="D18670">
        <f>IF(GL_Paste!$B18667="","",IFERROR(INDEX(DeptName,MATCH($C18670,DeptTag,0)),"UNALLOCATED"))</f>
        <v/>
      </c>
      <c r="E18670">
        <f>IF(GL_Paste!$B18667="","",IFERROR(INDEX(AcctCat,MATCH(GL_Paste!$B18667&amp;"",AcctCode,0)),"UNKNOWN"))</f>
        <v/>
      </c>
      <c r="F18670">
        <f>IF(GL_Paste!$B18667="","",IFERROR(INDEX(AcctSub,MATCH(GL_Paste!$B18667&amp;"",AcctCode,0)),"UNKNOWN"))</f>
        <v/>
      </c>
    </row>
    <row r="18671">
      <c r="A18671" s="40">
        <f>IF(GL_Paste!$B18668="","",N(GL_Paste!$H18668)-N(GL_Paste!$G18668))</f>
        <v/>
      </c>
      <c r="B18671" s="43">
        <f>IF(GL_Paste!$B18668="","",DATE(YEAR(GL_Paste!$E18668),MONTH(GL_Paste!$E18668),1))</f>
        <v/>
      </c>
      <c r="C18671">
        <f>IF(GL_Paste!$B18668="","",IF(TRIM(GL_Paste!$M18668)&lt;&gt;"",TRIM(GL_Paste!$M18668),IFERROR(MID(GL_Paste!$I18668,FIND("[",GL_Paste!$I18668)+1,FIND("]",GL_Paste!$I18668)-FIND("[",GL_Paste!$I18668)-1),"")))</f>
        <v/>
      </c>
      <c r="D18671">
        <f>IF(GL_Paste!$B18668="","",IFERROR(INDEX(DeptName,MATCH($C18671,DeptTag,0)),"UNALLOCATED"))</f>
        <v/>
      </c>
      <c r="E18671">
        <f>IF(GL_Paste!$B18668="","",IFERROR(INDEX(AcctCat,MATCH(GL_Paste!$B18668&amp;"",AcctCode,0)),"UNKNOWN"))</f>
        <v/>
      </c>
      <c r="F18671">
        <f>IF(GL_Paste!$B18668="","",IFERROR(INDEX(AcctSub,MATCH(GL_Paste!$B18668&amp;"",AcctCode,0)),"UNKNOWN"))</f>
        <v/>
      </c>
    </row>
    <row r="18672">
      <c r="A18672" s="40">
        <f>IF(GL_Paste!$B18669="","",N(GL_Paste!$H18669)-N(GL_Paste!$G18669))</f>
        <v/>
      </c>
      <c r="B18672" s="43">
        <f>IF(GL_Paste!$B18669="","",DATE(YEAR(GL_Paste!$E18669),MONTH(GL_Paste!$E18669),1))</f>
        <v/>
      </c>
      <c r="C18672">
        <f>IF(GL_Paste!$B18669="","",IF(TRIM(GL_Paste!$M18669)&lt;&gt;"",TRIM(GL_Paste!$M18669),IFERROR(MID(GL_Paste!$I18669,FIND("[",GL_Paste!$I18669)+1,FIND("]",GL_Paste!$I18669)-FIND("[",GL_Paste!$I18669)-1),"")))</f>
        <v/>
      </c>
      <c r="D18672">
        <f>IF(GL_Paste!$B18669="","",IFERROR(INDEX(DeptName,MATCH($C18672,DeptTag,0)),"UNALLOCATED"))</f>
        <v/>
      </c>
      <c r="E18672">
        <f>IF(GL_Paste!$B18669="","",IFERROR(INDEX(AcctCat,MATCH(GL_Paste!$B18669&amp;"",AcctCode,0)),"UNKNOWN"))</f>
        <v/>
      </c>
      <c r="F18672">
        <f>IF(GL_Paste!$B18669="","",IFERROR(INDEX(AcctSub,MATCH(GL_Paste!$B18669&amp;"",AcctCode,0)),"UNKNOWN"))</f>
        <v/>
      </c>
    </row>
    <row r="18673">
      <c r="A18673" s="40">
        <f>IF(GL_Paste!$B18670="","",N(GL_Paste!$H18670)-N(GL_Paste!$G18670))</f>
        <v/>
      </c>
      <c r="B18673" s="43">
        <f>IF(GL_Paste!$B18670="","",DATE(YEAR(GL_Paste!$E18670),MONTH(GL_Paste!$E18670),1))</f>
        <v/>
      </c>
      <c r="C18673">
        <f>IF(GL_Paste!$B18670="","",IF(TRIM(GL_Paste!$M18670)&lt;&gt;"",TRIM(GL_Paste!$M18670),IFERROR(MID(GL_Paste!$I18670,FIND("[",GL_Paste!$I18670)+1,FIND("]",GL_Paste!$I18670)-FIND("[",GL_Paste!$I18670)-1),"")))</f>
        <v/>
      </c>
      <c r="D18673">
        <f>IF(GL_Paste!$B18670="","",IFERROR(INDEX(DeptName,MATCH($C18673,DeptTag,0)),"UNALLOCATED"))</f>
        <v/>
      </c>
      <c r="E18673">
        <f>IF(GL_Paste!$B18670="","",IFERROR(INDEX(AcctCat,MATCH(GL_Paste!$B18670&amp;"",AcctCode,0)),"UNKNOWN"))</f>
        <v/>
      </c>
      <c r="F18673">
        <f>IF(GL_Paste!$B18670="","",IFERROR(INDEX(AcctSub,MATCH(GL_Paste!$B18670&amp;"",AcctCode,0)),"UNKNOWN"))</f>
        <v/>
      </c>
    </row>
    <row r="18674">
      <c r="A18674" s="40">
        <f>IF(GL_Paste!$B18671="","",N(GL_Paste!$H18671)-N(GL_Paste!$G18671))</f>
        <v/>
      </c>
      <c r="B18674" s="43">
        <f>IF(GL_Paste!$B18671="","",DATE(YEAR(GL_Paste!$E18671),MONTH(GL_Paste!$E18671),1))</f>
        <v/>
      </c>
      <c r="C18674">
        <f>IF(GL_Paste!$B18671="","",IF(TRIM(GL_Paste!$M18671)&lt;&gt;"",TRIM(GL_Paste!$M18671),IFERROR(MID(GL_Paste!$I18671,FIND("[",GL_Paste!$I18671)+1,FIND("]",GL_Paste!$I18671)-FIND("[",GL_Paste!$I18671)-1),"")))</f>
        <v/>
      </c>
      <c r="D18674">
        <f>IF(GL_Paste!$B18671="","",IFERROR(INDEX(DeptName,MATCH($C18674,DeptTag,0)),"UNALLOCATED"))</f>
        <v/>
      </c>
      <c r="E18674">
        <f>IF(GL_Paste!$B18671="","",IFERROR(INDEX(AcctCat,MATCH(GL_Paste!$B18671&amp;"",AcctCode,0)),"UNKNOWN"))</f>
        <v/>
      </c>
      <c r="F18674">
        <f>IF(GL_Paste!$B18671="","",IFERROR(INDEX(AcctSub,MATCH(GL_Paste!$B18671&amp;"",AcctCode,0)),"UNKNOWN"))</f>
        <v/>
      </c>
    </row>
    <row r="18675">
      <c r="A18675" s="40">
        <f>IF(GL_Paste!$B18672="","",N(GL_Paste!$H18672)-N(GL_Paste!$G18672))</f>
        <v/>
      </c>
      <c r="B18675" s="43">
        <f>IF(GL_Paste!$B18672="","",DATE(YEAR(GL_Paste!$E18672),MONTH(GL_Paste!$E18672),1))</f>
        <v/>
      </c>
      <c r="C18675">
        <f>IF(GL_Paste!$B18672="","",IF(TRIM(GL_Paste!$M18672)&lt;&gt;"",TRIM(GL_Paste!$M18672),IFERROR(MID(GL_Paste!$I18672,FIND("[",GL_Paste!$I18672)+1,FIND("]",GL_Paste!$I18672)-FIND("[",GL_Paste!$I18672)-1),"")))</f>
        <v/>
      </c>
      <c r="D18675">
        <f>IF(GL_Paste!$B18672="","",IFERROR(INDEX(DeptName,MATCH($C18675,DeptTag,0)),"UNALLOCATED"))</f>
        <v/>
      </c>
      <c r="E18675">
        <f>IF(GL_Paste!$B18672="","",IFERROR(INDEX(AcctCat,MATCH(GL_Paste!$B18672&amp;"",AcctCode,0)),"UNKNOWN"))</f>
        <v/>
      </c>
      <c r="F18675">
        <f>IF(GL_Paste!$B18672="","",IFERROR(INDEX(AcctSub,MATCH(GL_Paste!$B18672&amp;"",AcctCode,0)),"UNKNOWN"))</f>
        <v/>
      </c>
    </row>
    <row r="18676">
      <c r="A18676" s="40">
        <f>IF(GL_Paste!$B18673="","",N(GL_Paste!$H18673)-N(GL_Paste!$G18673))</f>
        <v/>
      </c>
      <c r="B18676" s="43">
        <f>IF(GL_Paste!$B18673="","",DATE(YEAR(GL_Paste!$E18673),MONTH(GL_Paste!$E18673),1))</f>
        <v/>
      </c>
      <c r="C18676">
        <f>IF(GL_Paste!$B18673="","",IF(TRIM(GL_Paste!$M18673)&lt;&gt;"",TRIM(GL_Paste!$M18673),IFERROR(MID(GL_Paste!$I18673,FIND("[",GL_Paste!$I18673)+1,FIND("]",GL_Paste!$I18673)-FIND("[",GL_Paste!$I18673)-1),"")))</f>
        <v/>
      </c>
      <c r="D18676">
        <f>IF(GL_Paste!$B18673="","",IFERROR(INDEX(DeptName,MATCH($C18676,DeptTag,0)),"UNALLOCATED"))</f>
        <v/>
      </c>
      <c r="E18676">
        <f>IF(GL_Paste!$B18673="","",IFERROR(INDEX(AcctCat,MATCH(GL_Paste!$B18673&amp;"",AcctCode,0)),"UNKNOWN"))</f>
        <v/>
      </c>
      <c r="F18676">
        <f>IF(GL_Paste!$B18673="","",IFERROR(INDEX(AcctSub,MATCH(GL_Paste!$B18673&amp;"",AcctCode,0)),"UNKNOWN"))</f>
        <v/>
      </c>
    </row>
    <row r="18677">
      <c r="A18677" s="40">
        <f>IF(GL_Paste!$B18674="","",N(GL_Paste!$H18674)-N(GL_Paste!$G18674))</f>
        <v/>
      </c>
      <c r="B18677" s="43">
        <f>IF(GL_Paste!$B18674="","",DATE(YEAR(GL_Paste!$E18674),MONTH(GL_Paste!$E18674),1))</f>
        <v/>
      </c>
      <c r="C18677">
        <f>IF(GL_Paste!$B18674="","",IF(TRIM(GL_Paste!$M18674)&lt;&gt;"",TRIM(GL_Paste!$M18674),IFERROR(MID(GL_Paste!$I18674,FIND("[",GL_Paste!$I18674)+1,FIND("]",GL_Paste!$I18674)-FIND("[",GL_Paste!$I18674)-1),"")))</f>
        <v/>
      </c>
      <c r="D18677">
        <f>IF(GL_Paste!$B18674="","",IFERROR(INDEX(DeptName,MATCH($C18677,DeptTag,0)),"UNALLOCATED"))</f>
        <v/>
      </c>
      <c r="E18677">
        <f>IF(GL_Paste!$B18674="","",IFERROR(INDEX(AcctCat,MATCH(GL_Paste!$B18674&amp;"",AcctCode,0)),"UNKNOWN"))</f>
        <v/>
      </c>
      <c r="F18677">
        <f>IF(GL_Paste!$B18674="","",IFERROR(INDEX(AcctSub,MATCH(GL_Paste!$B18674&amp;"",AcctCode,0)),"UNKNOWN"))</f>
        <v/>
      </c>
    </row>
    <row r="18678">
      <c r="A18678" s="40">
        <f>IF(GL_Paste!$B18675="","",N(GL_Paste!$H18675)-N(GL_Paste!$G18675))</f>
        <v/>
      </c>
      <c r="B18678" s="43">
        <f>IF(GL_Paste!$B18675="","",DATE(YEAR(GL_Paste!$E18675),MONTH(GL_Paste!$E18675),1))</f>
        <v/>
      </c>
      <c r="C18678">
        <f>IF(GL_Paste!$B18675="","",IF(TRIM(GL_Paste!$M18675)&lt;&gt;"",TRIM(GL_Paste!$M18675),IFERROR(MID(GL_Paste!$I18675,FIND("[",GL_Paste!$I18675)+1,FIND("]",GL_Paste!$I18675)-FIND("[",GL_Paste!$I18675)-1),"")))</f>
        <v/>
      </c>
      <c r="D18678">
        <f>IF(GL_Paste!$B18675="","",IFERROR(INDEX(DeptName,MATCH($C18678,DeptTag,0)),"UNALLOCATED"))</f>
        <v/>
      </c>
      <c r="E18678">
        <f>IF(GL_Paste!$B18675="","",IFERROR(INDEX(AcctCat,MATCH(GL_Paste!$B18675&amp;"",AcctCode,0)),"UNKNOWN"))</f>
        <v/>
      </c>
      <c r="F18678">
        <f>IF(GL_Paste!$B18675="","",IFERROR(INDEX(AcctSub,MATCH(GL_Paste!$B18675&amp;"",AcctCode,0)),"UNKNOWN"))</f>
        <v/>
      </c>
    </row>
    <row r="18679">
      <c r="A18679" s="40">
        <f>IF(GL_Paste!$B18676="","",N(GL_Paste!$H18676)-N(GL_Paste!$G18676))</f>
        <v/>
      </c>
      <c r="B18679" s="43">
        <f>IF(GL_Paste!$B18676="","",DATE(YEAR(GL_Paste!$E18676),MONTH(GL_Paste!$E18676),1))</f>
        <v/>
      </c>
      <c r="C18679">
        <f>IF(GL_Paste!$B18676="","",IF(TRIM(GL_Paste!$M18676)&lt;&gt;"",TRIM(GL_Paste!$M18676),IFERROR(MID(GL_Paste!$I18676,FIND("[",GL_Paste!$I18676)+1,FIND("]",GL_Paste!$I18676)-FIND("[",GL_Paste!$I18676)-1),"")))</f>
        <v/>
      </c>
      <c r="D18679">
        <f>IF(GL_Paste!$B18676="","",IFERROR(INDEX(DeptName,MATCH($C18679,DeptTag,0)),"UNALLOCATED"))</f>
        <v/>
      </c>
      <c r="E18679">
        <f>IF(GL_Paste!$B18676="","",IFERROR(INDEX(AcctCat,MATCH(GL_Paste!$B18676&amp;"",AcctCode,0)),"UNKNOWN"))</f>
        <v/>
      </c>
      <c r="F18679">
        <f>IF(GL_Paste!$B18676="","",IFERROR(INDEX(AcctSub,MATCH(GL_Paste!$B18676&amp;"",AcctCode,0)),"UNKNOWN"))</f>
        <v/>
      </c>
    </row>
    <row r="18680">
      <c r="A18680" s="40">
        <f>IF(GL_Paste!$B18677="","",N(GL_Paste!$H18677)-N(GL_Paste!$G18677))</f>
        <v/>
      </c>
      <c r="B18680" s="43">
        <f>IF(GL_Paste!$B18677="","",DATE(YEAR(GL_Paste!$E18677),MONTH(GL_Paste!$E18677),1))</f>
        <v/>
      </c>
      <c r="C18680">
        <f>IF(GL_Paste!$B18677="","",IF(TRIM(GL_Paste!$M18677)&lt;&gt;"",TRIM(GL_Paste!$M18677),IFERROR(MID(GL_Paste!$I18677,FIND("[",GL_Paste!$I18677)+1,FIND("]",GL_Paste!$I18677)-FIND("[",GL_Paste!$I18677)-1),"")))</f>
        <v/>
      </c>
      <c r="D18680">
        <f>IF(GL_Paste!$B18677="","",IFERROR(INDEX(DeptName,MATCH($C18680,DeptTag,0)),"UNALLOCATED"))</f>
        <v/>
      </c>
      <c r="E18680">
        <f>IF(GL_Paste!$B18677="","",IFERROR(INDEX(AcctCat,MATCH(GL_Paste!$B18677&amp;"",AcctCode,0)),"UNKNOWN"))</f>
        <v/>
      </c>
      <c r="F18680">
        <f>IF(GL_Paste!$B18677="","",IFERROR(INDEX(AcctSub,MATCH(GL_Paste!$B18677&amp;"",AcctCode,0)),"UNKNOWN"))</f>
        <v/>
      </c>
    </row>
    <row r="18681">
      <c r="A18681" s="40">
        <f>IF(GL_Paste!$B18678="","",N(GL_Paste!$H18678)-N(GL_Paste!$G18678))</f>
        <v/>
      </c>
      <c r="B18681" s="43">
        <f>IF(GL_Paste!$B18678="","",DATE(YEAR(GL_Paste!$E18678),MONTH(GL_Paste!$E18678),1))</f>
        <v/>
      </c>
      <c r="C18681">
        <f>IF(GL_Paste!$B18678="","",IF(TRIM(GL_Paste!$M18678)&lt;&gt;"",TRIM(GL_Paste!$M18678),IFERROR(MID(GL_Paste!$I18678,FIND("[",GL_Paste!$I18678)+1,FIND("]",GL_Paste!$I18678)-FIND("[",GL_Paste!$I18678)-1),"")))</f>
        <v/>
      </c>
      <c r="D18681">
        <f>IF(GL_Paste!$B18678="","",IFERROR(INDEX(DeptName,MATCH($C18681,DeptTag,0)),"UNALLOCATED"))</f>
        <v/>
      </c>
      <c r="E18681">
        <f>IF(GL_Paste!$B18678="","",IFERROR(INDEX(AcctCat,MATCH(GL_Paste!$B18678&amp;"",AcctCode,0)),"UNKNOWN"))</f>
        <v/>
      </c>
      <c r="F18681">
        <f>IF(GL_Paste!$B18678="","",IFERROR(INDEX(AcctSub,MATCH(GL_Paste!$B18678&amp;"",AcctCode,0)),"UNKNOWN"))</f>
        <v/>
      </c>
    </row>
    <row r="18682">
      <c r="A18682" s="40">
        <f>IF(GL_Paste!$B18679="","",N(GL_Paste!$H18679)-N(GL_Paste!$G18679))</f>
        <v/>
      </c>
      <c r="B18682" s="43">
        <f>IF(GL_Paste!$B18679="","",DATE(YEAR(GL_Paste!$E18679),MONTH(GL_Paste!$E18679),1))</f>
        <v/>
      </c>
      <c r="C18682">
        <f>IF(GL_Paste!$B18679="","",IF(TRIM(GL_Paste!$M18679)&lt;&gt;"",TRIM(GL_Paste!$M18679),IFERROR(MID(GL_Paste!$I18679,FIND("[",GL_Paste!$I18679)+1,FIND("]",GL_Paste!$I18679)-FIND("[",GL_Paste!$I18679)-1),"")))</f>
        <v/>
      </c>
      <c r="D18682">
        <f>IF(GL_Paste!$B18679="","",IFERROR(INDEX(DeptName,MATCH($C18682,DeptTag,0)),"UNALLOCATED"))</f>
        <v/>
      </c>
      <c r="E18682">
        <f>IF(GL_Paste!$B18679="","",IFERROR(INDEX(AcctCat,MATCH(GL_Paste!$B18679&amp;"",AcctCode,0)),"UNKNOWN"))</f>
        <v/>
      </c>
      <c r="F18682">
        <f>IF(GL_Paste!$B18679="","",IFERROR(INDEX(AcctSub,MATCH(GL_Paste!$B18679&amp;"",AcctCode,0)),"UNKNOWN"))</f>
        <v/>
      </c>
    </row>
    <row r="18683">
      <c r="A18683" s="40">
        <f>IF(GL_Paste!$B18680="","",N(GL_Paste!$H18680)-N(GL_Paste!$G18680))</f>
        <v/>
      </c>
      <c r="B18683" s="43">
        <f>IF(GL_Paste!$B18680="","",DATE(YEAR(GL_Paste!$E18680),MONTH(GL_Paste!$E18680),1))</f>
        <v/>
      </c>
      <c r="C18683">
        <f>IF(GL_Paste!$B18680="","",IF(TRIM(GL_Paste!$M18680)&lt;&gt;"",TRIM(GL_Paste!$M18680),IFERROR(MID(GL_Paste!$I18680,FIND("[",GL_Paste!$I18680)+1,FIND("]",GL_Paste!$I18680)-FIND("[",GL_Paste!$I18680)-1),"")))</f>
        <v/>
      </c>
      <c r="D18683">
        <f>IF(GL_Paste!$B18680="","",IFERROR(INDEX(DeptName,MATCH($C18683,DeptTag,0)),"UNALLOCATED"))</f>
        <v/>
      </c>
      <c r="E18683">
        <f>IF(GL_Paste!$B18680="","",IFERROR(INDEX(AcctCat,MATCH(GL_Paste!$B18680&amp;"",AcctCode,0)),"UNKNOWN"))</f>
        <v/>
      </c>
      <c r="F18683">
        <f>IF(GL_Paste!$B18680="","",IFERROR(INDEX(AcctSub,MATCH(GL_Paste!$B18680&amp;"",AcctCode,0)),"UNKNOWN"))</f>
        <v/>
      </c>
    </row>
    <row r="18684">
      <c r="A18684" s="40">
        <f>IF(GL_Paste!$B18681="","",N(GL_Paste!$H18681)-N(GL_Paste!$G18681))</f>
        <v/>
      </c>
      <c r="B18684" s="43">
        <f>IF(GL_Paste!$B18681="","",DATE(YEAR(GL_Paste!$E18681),MONTH(GL_Paste!$E18681),1))</f>
        <v/>
      </c>
      <c r="C18684">
        <f>IF(GL_Paste!$B18681="","",IF(TRIM(GL_Paste!$M18681)&lt;&gt;"",TRIM(GL_Paste!$M18681),IFERROR(MID(GL_Paste!$I18681,FIND("[",GL_Paste!$I18681)+1,FIND("]",GL_Paste!$I18681)-FIND("[",GL_Paste!$I18681)-1),"")))</f>
        <v/>
      </c>
      <c r="D18684">
        <f>IF(GL_Paste!$B18681="","",IFERROR(INDEX(DeptName,MATCH($C18684,DeptTag,0)),"UNALLOCATED"))</f>
        <v/>
      </c>
      <c r="E18684">
        <f>IF(GL_Paste!$B18681="","",IFERROR(INDEX(AcctCat,MATCH(GL_Paste!$B18681&amp;"",AcctCode,0)),"UNKNOWN"))</f>
        <v/>
      </c>
      <c r="F18684">
        <f>IF(GL_Paste!$B18681="","",IFERROR(INDEX(AcctSub,MATCH(GL_Paste!$B18681&amp;"",AcctCode,0)),"UNKNOWN"))</f>
        <v/>
      </c>
    </row>
    <row r="18685">
      <c r="A18685" s="40">
        <f>IF(GL_Paste!$B18682="","",N(GL_Paste!$H18682)-N(GL_Paste!$G18682))</f>
        <v/>
      </c>
      <c r="B18685" s="43">
        <f>IF(GL_Paste!$B18682="","",DATE(YEAR(GL_Paste!$E18682),MONTH(GL_Paste!$E18682),1))</f>
        <v/>
      </c>
      <c r="C18685">
        <f>IF(GL_Paste!$B18682="","",IF(TRIM(GL_Paste!$M18682)&lt;&gt;"",TRIM(GL_Paste!$M18682),IFERROR(MID(GL_Paste!$I18682,FIND("[",GL_Paste!$I18682)+1,FIND("]",GL_Paste!$I18682)-FIND("[",GL_Paste!$I18682)-1),"")))</f>
        <v/>
      </c>
      <c r="D18685">
        <f>IF(GL_Paste!$B18682="","",IFERROR(INDEX(DeptName,MATCH($C18685,DeptTag,0)),"UNALLOCATED"))</f>
        <v/>
      </c>
      <c r="E18685">
        <f>IF(GL_Paste!$B18682="","",IFERROR(INDEX(AcctCat,MATCH(GL_Paste!$B18682&amp;"",AcctCode,0)),"UNKNOWN"))</f>
        <v/>
      </c>
      <c r="F18685">
        <f>IF(GL_Paste!$B18682="","",IFERROR(INDEX(AcctSub,MATCH(GL_Paste!$B18682&amp;"",AcctCode,0)),"UNKNOWN"))</f>
        <v/>
      </c>
    </row>
    <row r="18686">
      <c r="A18686" s="40">
        <f>IF(GL_Paste!$B18683="","",N(GL_Paste!$H18683)-N(GL_Paste!$G18683))</f>
        <v/>
      </c>
      <c r="B18686" s="43">
        <f>IF(GL_Paste!$B18683="","",DATE(YEAR(GL_Paste!$E18683),MONTH(GL_Paste!$E18683),1))</f>
        <v/>
      </c>
      <c r="C18686">
        <f>IF(GL_Paste!$B18683="","",IF(TRIM(GL_Paste!$M18683)&lt;&gt;"",TRIM(GL_Paste!$M18683),IFERROR(MID(GL_Paste!$I18683,FIND("[",GL_Paste!$I18683)+1,FIND("]",GL_Paste!$I18683)-FIND("[",GL_Paste!$I18683)-1),"")))</f>
        <v/>
      </c>
      <c r="D18686">
        <f>IF(GL_Paste!$B18683="","",IFERROR(INDEX(DeptName,MATCH($C18686,DeptTag,0)),"UNALLOCATED"))</f>
        <v/>
      </c>
      <c r="E18686">
        <f>IF(GL_Paste!$B18683="","",IFERROR(INDEX(AcctCat,MATCH(GL_Paste!$B18683&amp;"",AcctCode,0)),"UNKNOWN"))</f>
        <v/>
      </c>
      <c r="F18686">
        <f>IF(GL_Paste!$B18683="","",IFERROR(INDEX(AcctSub,MATCH(GL_Paste!$B18683&amp;"",AcctCode,0)),"UNKNOWN"))</f>
        <v/>
      </c>
    </row>
    <row r="18687">
      <c r="A18687" s="40">
        <f>IF(GL_Paste!$B18684="","",N(GL_Paste!$H18684)-N(GL_Paste!$G18684))</f>
        <v/>
      </c>
      <c r="B18687" s="43">
        <f>IF(GL_Paste!$B18684="","",DATE(YEAR(GL_Paste!$E18684),MONTH(GL_Paste!$E18684),1))</f>
        <v/>
      </c>
      <c r="C18687">
        <f>IF(GL_Paste!$B18684="","",IF(TRIM(GL_Paste!$M18684)&lt;&gt;"",TRIM(GL_Paste!$M18684),IFERROR(MID(GL_Paste!$I18684,FIND("[",GL_Paste!$I18684)+1,FIND("]",GL_Paste!$I18684)-FIND("[",GL_Paste!$I18684)-1),"")))</f>
        <v/>
      </c>
      <c r="D18687">
        <f>IF(GL_Paste!$B18684="","",IFERROR(INDEX(DeptName,MATCH($C18687,DeptTag,0)),"UNALLOCATED"))</f>
        <v/>
      </c>
      <c r="E18687">
        <f>IF(GL_Paste!$B18684="","",IFERROR(INDEX(AcctCat,MATCH(GL_Paste!$B18684&amp;"",AcctCode,0)),"UNKNOWN"))</f>
        <v/>
      </c>
      <c r="F18687">
        <f>IF(GL_Paste!$B18684="","",IFERROR(INDEX(AcctSub,MATCH(GL_Paste!$B18684&amp;"",AcctCode,0)),"UNKNOWN"))</f>
        <v/>
      </c>
    </row>
    <row r="18688">
      <c r="A18688" s="40">
        <f>IF(GL_Paste!$B18685="","",N(GL_Paste!$H18685)-N(GL_Paste!$G18685))</f>
        <v/>
      </c>
      <c r="B18688" s="43">
        <f>IF(GL_Paste!$B18685="","",DATE(YEAR(GL_Paste!$E18685),MONTH(GL_Paste!$E18685),1))</f>
        <v/>
      </c>
      <c r="C18688">
        <f>IF(GL_Paste!$B18685="","",IF(TRIM(GL_Paste!$M18685)&lt;&gt;"",TRIM(GL_Paste!$M18685),IFERROR(MID(GL_Paste!$I18685,FIND("[",GL_Paste!$I18685)+1,FIND("]",GL_Paste!$I18685)-FIND("[",GL_Paste!$I18685)-1),"")))</f>
        <v/>
      </c>
      <c r="D18688">
        <f>IF(GL_Paste!$B18685="","",IFERROR(INDEX(DeptName,MATCH($C18688,DeptTag,0)),"UNALLOCATED"))</f>
        <v/>
      </c>
      <c r="E18688">
        <f>IF(GL_Paste!$B18685="","",IFERROR(INDEX(AcctCat,MATCH(GL_Paste!$B18685&amp;"",AcctCode,0)),"UNKNOWN"))</f>
        <v/>
      </c>
      <c r="F18688">
        <f>IF(GL_Paste!$B18685="","",IFERROR(INDEX(AcctSub,MATCH(GL_Paste!$B18685&amp;"",AcctCode,0)),"UNKNOWN"))</f>
        <v/>
      </c>
    </row>
    <row r="18689">
      <c r="A18689" s="40">
        <f>IF(GL_Paste!$B18686="","",N(GL_Paste!$H18686)-N(GL_Paste!$G18686))</f>
        <v/>
      </c>
      <c r="B18689" s="43">
        <f>IF(GL_Paste!$B18686="","",DATE(YEAR(GL_Paste!$E18686),MONTH(GL_Paste!$E18686),1))</f>
        <v/>
      </c>
      <c r="C18689">
        <f>IF(GL_Paste!$B18686="","",IF(TRIM(GL_Paste!$M18686)&lt;&gt;"",TRIM(GL_Paste!$M18686),IFERROR(MID(GL_Paste!$I18686,FIND("[",GL_Paste!$I18686)+1,FIND("]",GL_Paste!$I18686)-FIND("[",GL_Paste!$I18686)-1),"")))</f>
        <v/>
      </c>
      <c r="D18689">
        <f>IF(GL_Paste!$B18686="","",IFERROR(INDEX(DeptName,MATCH($C18689,DeptTag,0)),"UNALLOCATED"))</f>
        <v/>
      </c>
      <c r="E18689">
        <f>IF(GL_Paste!$B18686="","",IFERROR(INDEX(AcctCat,MATCH(GL_Paste!$B18686&amp;"",AcctCode,0)),"UNKNOWN"))</f>
        <v/>
      </c>
      <c r="F18689">
        <f>IF(GL_Paste!$B18686="","",IFERROR(INDEX(AcctSub,MATCH(GL_Paste!$B18686&amp;"",AcctCode,0)),"UNKNOWN"))</f>
        <v/>
      </c>
    </row>
    <row r="18690">
      <c r="A18690" s="40">
        <f>IF(GL_Paste!$B18687="","",N(GL_Paste!$H18687)-N(GL_Paste!$G18687))</f>
        <v/>
      </c>
      <c r="B18690" s="43">
        <f>IF(GL_Paste!$B18687="","",DATE(YEAR(GL_Paste!$E18687),MONTH(GL_Paste!$E18687),1))</f>
        <v/>
      </c>
      <c r="C18690">
        <f>IF(GL_Paste!$B18687="","",IF(TRIM(GL_Paste!$M18687)&lt;&gt;"",TRIM(GL_Paste!$M18687),IFERROR(MID(GL_Paste!$I18687,FIND("[",GL_Paste!$I18687)+1,FIND("]",GL_Paste!$I18687)-FIND("[",GL_Paste!$I18687)-1),"")))</f>
        <v/>
      </c>
      <c r="D18690">
        <f>IF(GL_Paste!$B18687="","",IFERROR(INDEX(DeptName,MATCH($C18690,DeptTag,0)),"UNALLOCATED"))</f>
        <v/>
      </c>
      <c r="E18690">
        <f>IF(GL_Paste!$B18687="","",IFERROR(INDEX(AcctCat,MATCH(GL_Paste!$B18687&amp;"",AcctCode,0)),"UNKNOWN"))</f>
        <v/>
      </c>
      <c r="F18690">
        <f>IF(GL_Paste!$B18687="","",IFERROR(INDEX(AcctSub,MATCH(GL_Paste!$B18687&amp;"",AcctCode,0)),"UNKNOWN"))</f>
        <v/>
      </c>
    </row>
    <row r="18691">
      <c r="A18691" s="40">
        <f>IF(GL_Paste!$B18688="","",N(GL_Paste!$H18688)-N(GL_Paste!$G18688))</f>
        <v/>
      </c>
      <c r="B18691" s="43">
        <f>IF(GL_Paste!$B18688="","",DATE(YEAR(GL_Paste!$E18688),MONTH(GL_Paste!$E18688),1))</f>
        <v/>
      </c>
      <c r="C18691">
        <f>IF(GL_Paste!$B18688="","",IF(TRIM(GL_Paste!$M18688)&lt;&gt;"",TRIM(GL_Paste!$M18688),IFERROR(MID(GL_Paste!$I18688,FIND("[",GL_Paste!$I18688)+1,FIND("]",GL_Paste!$I18688)-FIND("[",GL_Paste!$I18688)-1),"")))</f>
        <v/>
      </c>
      <c r="D18691">
        <f>IF(GL_Paste!$B18688="","",IFERROR(INDEX(DeptName,MATCH($C18691,DeptTag,0)),"UNALLOCATED"))</f>
        <v/>
      </c>
      <c r="E18691">
        <f>IF(GL_Paste!$B18688="","",IFERROR(INDEX(AcctCat,MATCH(GL_Paste!$B18688&amp;"",AcctCode,0)),"UNKNOWN"))</f>
        <v/>
      </c>
      <c r="F18691">
        <f>IF(GL_Paste!$B18688="","",IFERROR(INDEX(AcctSub,MATCH(GL_Paste!$B18688&amp;"",AcctCode,0)),"UNKNOWN"))</f>
        <v/>
      </c>
    </row>
    <row r="18692">
      <c r="A18692" s="40">
        <f>IF(GL_Paste!$B18689="","",N(GL_Paste!$H18689)-N(GL_Paste!$G18689))</f>
        <v/>
      </c>
      <c r="B18692" s="43">
        <f>IF(GL_Paste!$B18689="","",DATE(YEAR(GL_Paste!$E18689),MONTH(GL_Paste!$E18689),1))</f>
        <v/>
      </c>
      <c r="C18692">
        <f>IF(GL_Paste!$B18689="","",IF(TRIM(GL_Paste!$M18689)&lt;&gt;"",TRIM(GL_Paste!$M18689),IFERROR(MID(GL_Paste!$I18689,FIND("[",GL_Paste!$I18689)+1,FIND("]",GL_Paste!$I18689)-FIND("[",GL_Paste!$I18689)-1),"")))</f>
        <v/>
      </c>
      <c r="D18692">
        <f>IF(GL_Paste!$B18689="","",IFERROR(INDEX(DeptName,MATCH($C18692,DeptTag,0)),"UNALLOCATED"))</f>
        <v/>
      </c>
      <c r="E18692">
        <f>IF(GL_Paste!$B18689="","",IFERROR(INDEX(AcctCat,MATCH(GL_Paste!$B18689&amp;"",AcctCode,0)),"UNKNOWN"))</f>
        <v/>
      </c>
      <c r="F18692">
        <f>IF(GL_Paste!$B18689="","",IFERROR(INDEX(AcctSub,MATCH(GL_Paste!$B18689&amp;"",AcctCode,0)),"UNKNOWN"))</f>
        <v/>
      </c>
    </row>
    <row r="18693">
      <c r="A18693" s="40">
        <f>IF(GL_Paste!$B18690="","",N(GL_Paste!$H18690)-N(GL_Paste!$G18690))</f>
        <v/>
      </c>
      <c r="B18693" s="43">
        <f>IF(GL_Paste!$B18690="","",DATE(YEAR(GL_Paste!$E18690),MONTH(GL_Paste!$E18690),1))</f>
        <v/>
      </c>
      <c r="C18693">
        <f>IF(GL_Paste!$B18690="","",IF(TRIM(GL_Paste!$M18690)&lt;&gt;"",TRIM(GL_Paste!$M18690),IFERROR(MID(GL_Paste!$I18690,FIND("[",GL_Paste!$I18690)+1,FIND("]",GL_Paste!$I18690)-FIND("[",GL_Paste!$I18690)-1),"")))</f>
        <v/>
      </c>
      <c r="D18693">
        <f>IF(GL_Paste!$B18690="","",IFERROR(INDEX(DeptName,MATCH($C18693,DeptTag,0)),"UNALLOCATED"))</f>
        <v/>
      </c>
      <c r="E18693">
        <f>IF(GL_Paste!$B18690="","",IFERROR(INDEX(AcctCat,MATCH(GL_Paste!$B18690&amp;"",AcctCode,0)),"UNKNOWN"))</f>
        <v/>
      </c>
      <c r="F18693">
        <f>IF(GL_Paste!$B18690="","",IFERROR(INDEX(AcctSub,MATCH(GL_Paste!$B18690&amp;"",AcctCode,0)),"UNKNOWN"))</f>
        <v/>
      </c>
    </row>
    <row r="18694">
      <c r="A18694" s="40">
        <f>IF(GL_Paste!$B18691="","",N(GL_Paste!$H18691)-N(GL_Paste!$G18691))</f>
        <v/>
      </c>
      <c r="B18694" s="43">
        <f>IF(GL_Paste!$B18691="","",DATE(YEAR(GL_Paste!$E18691),MONTH(GL_Paste!$E18691),1))</f>
        <v/>
      </c>
      <c r="C18694">
        <f>IF(GL_Paste!$B18691="","",IF(TRIM(GL_Paste!$M18691)&lt;&gt;"",TRIM(GL_Paste!$M18691),IFERROR(MID(GL_Paste!$I18691,FIND("[",GL_Paste!$I18691)+1,FIND("]",GL_Paste!$I18691)-FIND("[",GL_Paste!$I18691)-1),"")))</f>
        <v/>
      </c>
      <c r="D18694">
        <f>IF(GL_Paste!$B18691="","",IFERROR(INDEX(DeptName,MATCH($C18694,DeptTag,0)),"UNALLOCATED"))</f>
        <v/>
      </c>
      <c r="E18694">
        <f>IF(GL_Paste!$B18691="","",IFERROR(INDEX(AcctCat,MATCH(GL_Paste!$B18691&amp;"",AcctCode,0)),"UNKNOWN"))</f>
        <v/>
      </c>
      <c r="F18694">
        <f>IF(GL_Paste!$B18691="","",IFERROR(INDEX(AcctSub,MATCH(GL_Paste!$B18691&amp;"",AcctCode,0)),"UNKNOWN"))</f>
        <v/>
      </c>
    </row>
    <row r="18695">
      <c r="A18695" s="40">
        <f>IF(GL_Paste!$B18692="","",N(GL_Paste!$H18692)-N(GL_Paste!$G18692))</f>
        <v/>
      </c>
      <c r="B18695" s="43">
        <f>IF(GL_Paste!$B18692="","",DATE(YEAR(GL_Paste!$E18692),MONTH(GL_Paste!$E18692),1))</f>
        <v/>
      </c>
      <c r="C18695">
        <f>IF(GL_Paste!$B18692="","",IF(TRIM(GL_Paste!$M18692)&lt;&gt;"",TRIM(GL_Paste!$M18692),IFERROR(MID(GL_Paste!$I18692,FIND("[",GL_Paste!$I18692)+1,FIND("]",GL_Paste!$I18692)-FIND("[",GL_Paste!$I18692)-1),"")))</f>
        <v/>
      </c>
      <c r="D18695">
        <f>IF(GL_Paste!$B18692="","",IFERROR(INDEX(DeptName,MATCH($C18695,DeptTag,0)),"UNALLOCATED"))</f>
        <v/>
      </c>
      <c r="E18695">
        <f>IF(GL_Paste!$B18692="","",IFERROR(INDEX(AcctCat,MATCH(GL_Paste!$B18692&amp;"",AcctCode,0)),"UNKNOWN"))</f>
        <v/>
      </c>
      <c r="F18695">
        <f>IF(GL_Paste!$B18692="","",IFERROR(INDEX(AcctSub,MATCH(GL_Paste!$B18692&amp;"",AcctCode,0)),"UNKNOWN"))</f>
        <v/>
      </c>
    </row>
    <row r="18696">
      <c r="A18696" s="40">
        <f>IF(GL_Paste!$B18693="","",N(GL_Paste!$H18693)-N(GL_Paste!$G18693))</f>
        <v/>
      </c>
      <c r="B18696" s="43">
        <f>IF(GL_Paste!$B18693="","",DATE(YEAR(GL_Paste!$E18693),MONTH(GL_Paste!$E18693),1))</f>
        <v/>
      </c>
      <c r="C18696">
        <f>IF(GL_Paste!$B18693="","",IF(TRIM(GL_Paste!$M18693)&lt;&gt;"",TRIM(GL_Paste!$M18693),IFERROR(MID(GL_Paste!$I18693,FIND("[",GL_Paste!$I18693)+1,FIND("]",GL_Paste!$I18693)-FIND("[",GL_Paste!$I18693)-1),"")))</f>
        <v/>
      </c>
      <c r="D18696">
        <f>IF(GL_Paste!$B18693="","",IFERROR(INDEX(DeptName,MATCH($C18696,DeptTag,0)),"UNALLOCATED"))</f>
        <v/>
      </c>
      <c r="E18696">
        <f>IF(GL_Paste!$B18693="","",IFERROR(INDEX(AcctCat,MATCH(GL_Paste!$B18693&amp;"",AcctCode,0)),"UNKNOWN"))</f>
        <v/>
      </c>
      <c r="F18696">
        <f>IF(GL_Paste!$B18693="","",IFERROR(INDEX(AcctSub,MATCH(GL_Paste!$B18693&amp;"",AcctCode,0)),"UNKNOWN"))</f>
        <v/>
      </c>
    </row>
    <row r="18697">
      <c r="A18697" s="40">
        <f>IF(GL_Paste!$B18694="","",N(GL_Paste!$H18694)-N(GL_Paste!$G18694))</f>
        <v/>
      </c>
      <c r="B18697" s="43">
        <f>IF(GL_Paste!$B18694="","",DATE(YEAR(GL_Paste!$E18694),MONTH(GL_Paste!$E18694),1))</f>
        <v/>
      </c>
      <c r="C18697">
        <f>IF(GL_Paste!$B18694="","",IF(TRIM(GL_Paste!$M18694)&lt;&gt;"",TRIM(GL_Paste!$M18694),IFERROR(MID(GL_Paste!$I18694,FIND("[",GL_Paste!$I18694)+1,FIND("]",GL_Paste!$I18694)-FIND("[",GL_Paste!$I18694)-1),"")))</f>
        <v/>
      </c>
      <c r="D18697">
        <f>IF(GL_Paste!$B18694="","",IFERROR(INDEX(DeptName,MATCH($C18697,DeptTag,0)),"UNALLOCATED"))</f>
        <v/>
      </c>
      <c r="E18697">
        <f>IF(GL_Paste!$B18694="","",IFERROR(INDEX(AcctCat,MATCH(GL_Paste!$B18694&amp;"",AcctCode,0)),"UNKNOWN"))</f>
        <v/>
      </c>
      <c r="F18697">
        <f>IF(GL_Paste!$B18694="","",IFERROR(INDEX(AcctSub,MATCH(GL_Paste!$B18694&amp;"",AcctCode,0)),"UNKNOWN"))</f>
        <v/>
      </c>
    </row>
    <row r="18698">
      <c r="A18698" s="40">
        <f>IF(GL_Paste!$B18695="","",N(GL_Paste!$H18695)-N(GL_Paste!$G18695))</f>
        <v/>
      </c>
      <c r="B18698" s="43">
        <f>IF(GL_Paste!$B18695="","",DATE(YEAR(GL_Paste!$E18695),MONTH(GL_Paste!$E18695),1))</f>
        <v/>
      </c>
      <c r="C18698">
        <f>IF(GL_Paste!$B18695="","",IF(TRIM(GL_Paste!$M18695)&lt;&gt;"",TRIM(GL_Paste!$M18695),IFERROR(MID(GL_Paste!$I18695,FIND("[",GL_Paste!$I18695)+1,FIND("]",GL_Paste!$I18695)-FIND("[",GL_Paste!$I18695)-1),"")))</f>
        <v/>
      </c>
      <c r="D18698">
        <f>IF(GL_Paste!$B18695="","",IFERROR(INDEX(DeptName,MATCH($C18698,DeptTag,0)),"UNALLOCATED"))</f>
        <v/>
      </c>
      <c r="E18698">
        <f>IF(GL_Paste!$B18695="","",IFERROR(INDEX(AcctCat,MATCH(GL_Paste!$B18695&amp;"",AcctCode,0)),"UNKNOWN"))</f>
        <v/>
      </c>
      <c r="F18698">
        <f>IF(GL_Paste!$B18695="","",IFERROR(INDEX(AcctSub,MATCH(GL_Paste!$B18695&amp;"",AcctCode,0)),"UNKNOWN"))</f>
        <v/>
      </c>
    </row>
    <row r="18699">
      <c r="A18699" s="40">
        <f>IF(GL_Paste!$B18696="","",N(GL_Paste!$H18696)-N(GL_Paste!$G18696))</f>
        <v/>
      </c>
      <c r="B18699" s="43">
        <f>IF(GL_Paste!$B18696="","",DATE(YEAR(GL_Paste!$E18696),MONTH(GL_Paste!$E18696),1))</f>
        <v/>
      </c>
      <c r="C18699">
        <f>IF(GL_Paste!$B18696="","",IF(TRIM(GL_Paste!$M18696)&lt;&gt;"",TRIM(GL_Paste!$M18696),IFERROR(MID(GL_Paste!$I18696,FIND("[",GL_Paste!$I18696)+1,FIND("]",GL_Paste!$I18696)-FIND("[",GL_Paste!$I18696)-1),"")))</f>
        <v/>
      </c>
      <c r="D18699">
        <f>IF(GL_Paste!$B18696="","",IFERROR(INDEX(DeptName,MATCH($C18699,DeptTag,0)),"UNALLOCATED"))</f>
        <v/>
      </c>
      <c r="E18699">
        <f>IF(GL_Paste!$B18696="","",IFERROR(INDEX(AcctCat,MATCH(GL_Paste!$B18696&amp;"",AcctCode,0)),"UNKNOWN"))</f>
        <v/>
      </c>
      <c r="F18699">
        <f>IF(GL_Paste!$B18696="","",IFERROR(INDEX(AcctSub,MATCH(GL_Paste!$B18696&amp;"",AcctCode,0)),"UNKNOWN"))</f>
        <v/>
      </c>
    </row>
    <row r="18700">
      <c r="A18700" s="40">
        <f>IF(GL_Paste!$B18697="","",N(GL_Paste!$H18697)-N(GL_Paste!$G18697))</f>
        <v/>
      </c>
      <c r="B18700" s="43">
        <f>IF(GL_Paste!$B18697="","",DATE(YEAR(GL_Paste!$E18697),MONTH(GL_Paste!$E18697),1))</f>
        <v/>
      </c>
      <c r="C18700">
        <f>IF(GL_Paste!$B18697="","",IF(TRIM(GL_Paste!$M18697)&lt;&gt;"",TRIM(GL_Paste!$M18697),IFERROR(MID(GL_Paste!$I18697,FIND("[",GL_Paste!$I18697)+1,FIND("]",GL_Paste!$I18697)-FIND("[",GL_Paste!$I18697)-1),"")))</f>
        <v/>
      </c>
      <c r="D18700">
        <f>IF(GL_Paste!$B18697="","",IFERROR(INDEX(DeptName,MATCH($C18700,DeptTag,0)),"UNALLOCATED"))</f>
        <v/>
      </c>
      <c r="E18700">
        <f>IF(GL_Paste!$B18697="","",IFERROR(INDEX(AcctCat,MATCH(GL_Paste!$B18697&amp;"",AcctCode,0)),"UNKNOWN"))</f>
        <v/>
      </c>
      <c r="F18700">
        <f>IF(GL_Paste!$B18697="","",IFERROR(INDEX(AcctSub,MATCH(GL_Paste!$B18697&amp;"",AcctCode,0)),"UNKNOWN"))</f>
        <v/>
      </c>
    </row>
    <row r="18701">
      <c r="A18701" s="40">
        <f>IF(GL_Paste!$B18698="","",N(GL_Paste!$H18698)-N(GL_Paste!$G18698))</f>
        <v/>
      </c>
      <c r="B18701" s="43">
        <f>IF(GL_Paste!$B18698="","",DATE(YEAR(GL_Paste!$E18698),MONTH(GL_Paste!$E18698),1))</f>
        <v/>
      </c>
      <c r="C18701">
        <f>IF(GL_Paste!$B18698="","",IF(TRIM(GL_Paste!$M18698)&lt;&gt;"",TRIM(GL_Paste!$M18698),IFERROR(MID(GL_Paste!$I18698,FIND("[",GL_Paste!$I18698)+1,FIND("]",GL_Paste!$I18698)-FIND("[",GL_Paste!$I18698)-1),"")))</f>
        <v/>
      </c>
      <c r="D18701">
        <f>IF(GL_Paste!$B18698="","",IFERROR(INDEX(DeptName,MATCH($C18701,DeptTag,0)),"UNALLOCATED"))</f>
        <v/>
      </c>
      <c r="E18701">
        <f>IF(GL_Paste!$B18698="","",IFERROR(INDEX(AcctCat,MATCH(GL_Paste!$B18698&amp;"",AcctCode,0)),"UNKNOWN"))</f>
        <v/>
      </c>
      <c r="F18701">
        <f>IF(GL_Paste!$B18698="","",IFERROR(INDEX(AcctSub,MATCH(GL_Paste!$B18698&amp;"",AcctCode,0)),"UNKNOWN"))</f>
        <v/>
      </c>
    </row>
    <row r="18702">
      <c r="A18702" s="40">
        <f>IF(GL_Paste!$B18699="","",N(GL_Paste!$H18699)-N(GL_Paste!$G18699))</f>
        <v/>
      </c>
      <c r="B18702" s="43">
        <f>IF(GL_Paste!$B18699="","",DATE(YEAR(GL_Paste!$E18699),MONTH(GL_Paste!$E18699),1))</f>
        <v/>
      </c>
      <c r="C18702">
        <f>IF(GL_Paste!$B18699="","",IF(TRIM(GL_Paste!$M18699)&lt;&gt;"",TRIM(GL_Paste!$M18699),IFERROR(MID(GL_Paste!$I18699,FIND("[",GL_Paste!$I18699)+1,FIND("]",GL_Paste!$I18699)-FIND("[",GL_Paste!$I18699)-1),"")))</f>
        <v/>
      </c>
      <c r="D18702">
        <f>IF(GL_Paste!$B18699="","",IFERROR(INDEX(DeptName,MATCH($C18702,DeptTag,0)),"UNALLOCATED"))</f>
        <v/>
      </c>
      <c r="E18702">
        <f>IF(GL_Paste!$B18699="","",IFERROR(INDEX(AcctCat,MATCH(GL_Paste!$B18699&amp;"",AcctCode,0)),"UNKNOWN"))</f>
        <v/>
      </c>
      <c r="F18702">
        <f>IF(GL_Paste!$B18699="","",IFERROR(INDEX(AcctSub,MATCH(GL_Paste!$B18699&amp;"",AcctCode,0)),"UNKNOWN"))</f>
        <v/>
      </c>
    </row>
    <row r="18703">
      <c r="A18703" s="40">
        <f>IF(GL_Paste!$B18700="","",N(GL_Paste!$H18700)-N(GL_Paste!$G18700))</f>
        <v/>
      </c>
      <c r="B18703" s="43">
        <f>IF(GL_Paste!$B18700="","",DATE(YEAR(GL_Paste!$E18700),MONTH(GL_Paste!$E18700),1))</f>
        <v/>
      </c>
      <c r="C18703">
        <f>IF(GL_Paste!$B18700="","",IF(TRIM(GL_Paste!$M18700)&lt;&gt;"",TRIM(GL_Paste!$M18700),IFERROR(MID(GL_Paste!$I18700,FIND("[",GL_Paste!$I18700)+1,FIND("]",GL_Paste!$I18700)-FIND("[",GL_Paste!$I18700)-1),"")))</f>
        <v/>
      </c>
      <c r="D18703">
        <f>IF(GL_Paste!$B18700="","",IFERROR(INDEX(DeptName,MATCH($C18703,DeptTag,0)),"UNALLOCATED"))</f>
        <v/>
      </c>
      <c r="E18703">
        <f>IF(GL_Paste!$B18700="","",IFERROR(INDEX(AcctCat,MATCH(GL_Paste!$B18700&amp;"",AcctCode,0)),"UNKNOWN"))</f>
        <v/>
      </c>
      <c r="F18703">
        <f>IF(GL_Paste!$B18700="","",IFERROR(INDEX(AcctSub,MATCH(GL_Paste!$B18700&amp;"",AcctCode,0)),"UNKNOWN"))</f>
        <v/>
      </c>
    </row>
    <row r="18704">
      <c r="A18704" s="40">
        <f>IF(GL_Paste!$B18701="","",N(GL_Paste!$H18701)-N(GL_Paste!$G18701))</f>
        <v/>
      </c>
      <c r="B18704" s="43">
        <f>IF(GL_Paste!$B18701="","",DATE(YEAR(GL_Paste!$E18701),MONTH(GL_Paste!$E18701),1))</f>
        <v/>
      </c>
      <c r="C18704">
        <f>IF(GL_Paste!$B18701="","",IF(TRIM(GL_Paste!$M18701)&lt;&gt;"",TRIM(GL_Paste!$M18701),IFERROR(MID(GL_Paste!$I18701,FIND("[",GL_Paste!$I18701)+1,FIND("]",GL_Paste!$I18701)-FIND("[",GL_Paste!$I18701)-1),"")))</f>
        <v/>
      </c>
      <c r="D18704">
        <f>IF(GL_Paste!$B18701="","",IFERROR(INDEX(DeptName,MATCH($C18704,DeptTag,0)),"UNALLOCATED"))</f>
        <v/>
      </c>
      <c r="E18704">
        <f>IF(GL_Paste!$B18701="","",IFERROR(INDEX(AcctCat,MATCH(GL_Paste!$B18701&amp;"",AcctCode,0)),"UNKNOWN"))</f>
        <v/>
      </c>
      <c r="F18704">
        <f>IF(GL_Paste!$B18701="","",IFERROR(INDEX(AcctSub,MATCH(GL_Paste!$B18701&amp;"",AcctCode,0)),"UNKNOWN"))</f>
        <v/>
      </c>
    </row>
    <row r="18705">
      <c r="A18705" s="40">
        <f>IF(GL_Paste!$B18702="","",N(GL_Paste!$H18702)-N(GL_Paste!$G18702))</f>
        <v/>
      </c>
      <c r="B18705" s="43">
        <f>IF(GL_Paste!$B18702="","",DATE(YEAR(GL_Paste!$E18702),MONTH(GL_Paste!$E18702),1))</f>
        <v/>
      </c>
      <c r="C18705">
        <f>IF(GL_Paste!$B18702="","",IF(TRIM(GL_Paste!$M18702)&lt;&gt;"",TRIM(GL_Paste!$M18702),IFERROR(MID(GL_Paste!$I18702,FIND("[",GL_Paste!$I18702)+1,FIND("]",GL_Paste!$I18702)-FIND("[",GL_Paste!$I18702)-1),"")))</f>
        <v/>
      </c>
      <c r="D18705">
        <f>IF(GL_Paste!$B18702="","",IFERROR(INDEX(DeptName,MATCH($C18705,DeptTag,0)),"UNALLOCATED"))</f>
        <v/>
      </c>
      <c r="E18705">
        <f>IF(GL_Paste!$B18702="","",IFERROR(INDEX(AcctCat,MATCH(GL_Paste!$B18702&amp;"",AcctCode,0)),"UNKNOWN"))</f>
        <v/>
      </c>
      <c r="F18705">
        <f>IF(GL_Paste!$B18702="","",IFERROR(INDEX(AcctSub,MATCH(GL_Paste!$B18702&amp;"",AcctCode,0)),"UNKNOWN"))</f>
        <v/>
      </c>
    </row>
    <row r="18706">
      <c r="A18706" s="40">
        <f>IF(GL_Paste!$B18703="","",N(GL_Paste!$H18703)-N(GL_Paste!$G18703))</f>
        <v/>
      </c>
      <c r="B18706" s="43">
        <f>IF(GL_Paste!$B18703="","",DATE(YEAR(GL_Paste!$E18703),MONTH(GL_Paste!$E18703),1))</f>
        <v/>
      </c>
      <c r="C18706">
        <f>IF(GL_Paste!$B18703="","",IF(TRIM(GL_Paste!$M18703)&lt;&gt;"",TRIM(GL_Paste!$M18703),IFERROR(MID(GL_Paste!$I18703,FIND("[",GL_Paste!$I18703)+1,FIND("]",GL_Paste!$I18703)-FIND("[",GL_Paste!$I18703)-1),"")))</f>
        <v/>
      </c>
      <c r="D18706">
        <f>IF(GL_Paste!$B18703="","",IFERROR(INDEX(DeptName,MATCH($C18706,DeptTag,0)),"UNALLOCATED"))</f>
        <v/>
      </c>
      <c r="E18706">
        <f>IF(GL_Paste!$B18703="","",IFERROR(INDEX(AcctCat,MATCH(GL_Paste!$B18703&amp;"",AcctCode,0)),"UNKNOWN"))</f>
        <v/>
      </c>
      <c r="F18706">
        <f>IF(GL_Paste!$B18703="","",IFERROR(INDEX(AcctSub,MATCH(GL_Paste!$B18703&amp;"",AcctCode,0)),"UNKNOWN"))</f>
        <v/>
      </c>
    </row>
    <row r="18707">
      <c r="A18707" s="40">
        <f>IF(GL_Paste!$B18704="","",N(GL_Paste!$H18704)-N(GL_Paste!$G18704))</f>
        <v/>
      </c>
      <c r="B18707" s="43">
        <f>IF(GL_Paste!$B18704="","",DATE(YEAR(GL_Paste!$E18704),MONTH(GL_Paste!$E18704),1))</f>
        <v/>
      </c>
      <c r="C18707">
        <f>IF(GL_Paste!$B18704="","",IF(TRIM(GL_Paste!$M18704)&lt;&gt;"",TRIM(GL_Paste!$M18704),IFERROR(MID(GL_Paste!$I18704,FIND("[",GL_Paste!$I18704)+1,FIND("]",GL_Paste!$I18704)-FIND("[",GL_Paste!$I18704)-1),"")))</f>
        <v/>
      </c>
      <c r="D18707">
        <f>IF(GL_Paste!$B18704="","",IFERROR(INDEX(DeptName,MATCH($C18707,DeptTag,0)),"UNALLOCATED"))</f>
        <v/>
      </c>
      <c r="E18707">
        <f>IF(GL_Paste!$B18704="","",IFERROR(INDEX(AcctCat,MATCH(GL_Paste!$B18704&amp;"",AcctCode,0)),"UNKNOWN"))</f>
        <v/>
      </c>
      <c r="F18707">
        <f>IF(GL_Paste!$B18704="","",IFERROR(INDEX(AcctSub,MATCH(GL_Paste!$B18704&amp;"",AcctCode,0)),"UNKNOWN"))</f>
        <v/>
      </c>
    </row>
    <row r="18708">
      <c r="A18708" s="40">
        <f>IF(GL_Paste!$B18705="","",N(GL_Paste!$H18705)-N(GL_Paste!$G18705))</f>
        <v/>
      </c>
      <c r="B18708" s="43">
        <f>IF(GL_Paste!$B18705="","",DATE(YEAR(GL_Paste!$E18705),MONTH(GL_Paste!$E18705),1))</f>
        <v/>
      </c>
      <c r="C18708">
        <f>IF(GL_Paste!$B18705="","",IF(TRIM(GL_Paste!$M18705)&lt;&gt;"",TRIM(GL_Paste!$M18705),IFERROR(MID(GL_Paste!$I18705,FIND("[",GL_Paste!$I18705)+1,FIND("]",GL_Paste!$I18705)-FIND("[",GL_Paste!$I18705)-1),"")))</f>
        <v/>
      </c>
      <c r="D18708">
        <f>IF(GL_Paste!$B18705="","",IFERROR(INDEX(DeptName,MATCH($C18708,DeptTag,0)),"UNALLOCATED"))</f>
        <v/>
      </c>
      <c r="E18708">
        <f>IF(GL_Paste!$B18705="","",IFERROR(INDEX(AcctCat,MATCH(GL_Paste!$B18705&amp;"",AcctCode,0)),"UNKNOWN"))</f>
        <v/>
      </c>
      <c r="F18708">
        <f>IF(GL_Paste!$B18705="","",IFERROR(INDEX(AcctSub,MATCH(GL_Paste!$B18705&amp;"",AcctCode,0)),"UNKNOWN"))</f>
        <v/>
      </c>
    </row>
    <row r="18709">
      <c r="A18709" s="40">
        <f>IF(GL_Paste!$B18706="","",N(GL_Paste!$H18706)-N(GL_Paste!$G18706))</f>
        <v/>
      </c>
      <c r="B18709" s="43">
        <f>IF(GL_Paste!$B18706="","",DATE(YEAR(GL_Paste!$E18706),MONTH(GL_Paste!$E18706),1))</f>
        <v/>
      </c>
      <c r="C18709">
        <f>IF(GL_Paste!$B18706="","",IF(TRIM(GL_Paste!$M18706)&lt;&gt;"",TRIM(GL_Paste!$M18706),IFERROR(MID(GL_Paste!$I18706,FIND("[",GL_Paste!$I18706)+1,FIND("]",GL_Paste!$I18706)-FIND("[",GL_Paste!$I18706)-1),"")))</f>
        <v/>
      </c>
      <c r="D18709">
        <f>IF(GL_Paste!$B18706="","",IFERROR(INDEX(DeptName,MATCH($C18709,DeptTag,0)),"UNALLOCATED"))</f>
        <v/>
      </c>
      <c r="E18709">
        <f>IF(GL_Paste!$B18706="","",IFERROR(INDEX(AcctCat,MATCH(GL_Paste!$B18706&amp;"",AcctCode,0)),"UNKNOWN"))</f>
        <v/>
      </c>
      <c r="F18709">
        <f>IF(GL_Paste!$B18706="","",IFERROR(INDEX(AcctSub,MATCH(GL_Paste!$B18706&amp;"",AcctCode,0)),"UNKNOWN"))</f>
        <v/>
      </c>
    </row>
    <row r="18710">
      <c r="A18710" s="40">
        <f>IF(GL_Paste!$B18707="","",N(GL_Paste!$H18707)-N(GL_Paste!$G18707))</f>
        <v/>
      </c>
      <c r="B18710" s="43">
        <f>IF(GL_Paste!$B18707="","",DATE(YEAR(GL_Paste!$E18707),MONTH(GL_Paste!$E18707),1))</f>
        <v/>
      </c>
      <c r="C18710">
        <f>IF(GL_Paste!$B18707="","",IF(TRIM(GL_Paste!$M18707)&lt;&gt;"",TRIM(GL_Paste!$M18707),IFERROR(MID(GL_Paste!$I18707,FIND("[",GL_Paste!$I18707)+1,FIND("]",GL_Paste!$I18707)-FIND("[",GL_Paste!$I18707)-1),"")))</f>
        <v/>
      </c>
      <c r="D18710">
        <f>IF(GL_Paste!$B18707="","",IFERROR(INDEX(DeptName,MATCH($C18710,DeptTag,0)),"UNALLOCATED"))</f>
        <v/>
      </c>
      <c r="E18710">
        <f>IF(GL_Paste!$B18707="","",IFERROR(INDEX(AcctCat,MATCH(GL_Paste!$B18707&amp;"",AcctCode,0)),"UNKNOWN"))</f>
        <v/>
      </c>
      <c r="F18710">
        <f>IF(GL_Paste!$B18707="","",IFERROR(INDEX(AcctSub,MATCH(GL_Paste!$B18707&amp;"",AcctCode,0)),"UNKNOWN"))</f>
        <v/>
      </c>
    </row>
    <row r="18711">
      <c r="A18711" s="40">
        <f>IF(GL_Paste!$B18708="","",N(GL_Paste!$H18708)-N(GL_Paste!$G18708))</f>
        <v/>
      </c>
      <c r="B18711" s="43">
        <f>IF(GL_Paste!$B18708="","",DATE(YEAR(GL_Paste!$E18708),MONTH(GL_Paste!$E18708),1))</f>
        <v/>
      </c>
      <c r="C18711">
        <f>IF(GL_Paste!$B18708="","",IF(TRIM(GL_Paste!$M18708)&lt;&gt;"",TRIM(GL_Paste!$M18708),IFERROR(MID(GL_Paste!$I18708,FIND("[",GL_Paste!$I18708)+1,FIND("]",GL_Paste!$I18708)-FIND("[",GL_Paste!$I18708)-1),"")))</f>
        <v/>
      </c>
      <c r="D18711">
        <f>IF(GL_Paste!$B18708="","",IFERROR(INDEX(DeptName,MATCH($C18711,DeptTag,0)),"UNALLOCATED"))</f>
        <v/>
      </c>
      <c r="E18711">
        <f>IF(GL_Paste!$B18708="","",IFERROR(INDEX(AcctCat,MATCH(GL_Paste!$B18708&amp;"",AcctCode,0)),"UNKNOWN"))</f>
        <v/>
      </c>
      <c r="F18711">
        <f>IF(GL_Paste!$B18708="","",IFERROR(INDEX(AcctSub,MATCH(GL_Paste!$B18708&amp;"",AcctCode,0)),"UNKNOWN"))</f>
        <v/>
      </c>
    </row>
    <row r="18712">
      <c r="A18712" s="40">
        <f>IF(GL_Paste!$B18709="","",N(GL_Paste!$H18709)-N(GL_Paste!$G18709))</f>
        <v/>
      </c>
      <c r="B18712" s="43">
        <f>IF(GL_Paste!$B18709="","",DATE(YEAR(GL_Paste!$E18709),MONTH(GL_Paste!$E18709),1))</f>
        <v/>
      </c>
      <c r="C18712">
        <f>IF(GL_Paste!$B18709="","",IF(TRIM(GL_Paste!$M18709)&lt;&gt;"",TRIM(GL_Paste!$M18709),IFERROR(MID(GL_Paste!$I18709,FIND("[",GL_Paste!$I18709)+1,FIND("]",GL_Paste!$I18709)-FIND("[",GL_Paste!$I18709)-1),"")))</f>
        <v/>
      </c>
      <c r="D18712">
        <f>IF(GL_Paste!$B18709="","",IFERROR(INDEX(DeptName,MATCH($C18712,DeptTag,0)),"UNALLOCATED"))</f>
        <v/>
      </c>
      <c r="E18712">
        <f>IF(GL_Paste!$B18709="","",IFERROR(INDEX(AcctCat,MATCH(GL_Paste!$B18709&amp;"",AcctCode,0)),"UNKNOWN"))</f>
        <v/>
      </c>
      <c r="F18712">
        <f>IF(GL_Paste!$B18709="","",IFERROR(INDEX(AcctSub,MATCH(GL_Paste!$B18709&amp;"",AcctCode,0)),"UNKNOWN"))</f>
        <v/>
      </c>
    </row>
    <row r="18713">
      <c r="A18713" s="40">
        <f>IF(GL_Paste!$B18710="","",N(GL_Paste!$H18710)-N(GL_Paste!$G18710))</f>
        <v/>
      </c>
      <c r="B18713" s="43">
        <f>IF(GL_Paste!$B18710="","",DATE(YEAR(GL_Paste!$E18710),MONTH(GL_Paste!$E18710),1))</f>
        <v/>
      </c>
      <c r="C18713">
        <f>IF(GL_Paste!$B18710="","",IF(TRIM(GL_Paste!$M18710)&lt;&gt;"",TRIM(GL_Paste!$M18710),IFERROR(MID(GL_Paste!$I18710,FIND("[",GL_Paste!$I18710)+1,FIND("]",GL_Paste!$I18710)-FIND("[",GL_Paste!$I18710)-1),"")))</f>
        <v/>
      </c>
      <c r="D18713">
        <f>IF(GL_Paste!$B18710="","",IFERROR(INDEX(DeptName,MATCH($C18713,DeptTag,0)),"UNALLOCATED"))</f>
        <v/>
      </c>
      <c r="E18713">
        <f>IF(GL_Paste!$B18710="","",IFERROR(INDEX(AcctCat,MATCH(GL_Paste!$B18710&amp;"",AcctCode,0)),"UNKNOWN"))</f>
        <v/>
      </c>
      <c r="F18713">
        <f>IF(GL_Paste!$B18710="","",IFERROR(INDEX(AcctSub,MATCH(GL_Paste!$B18710&amp;"",AcctCode,0)),"UNKNOWN"))</f>
        <v/>
      </c>
    </row>
    <row r="18714">
      <c r="A18714" s="40">
        <f>IF(GL_Paste!$B18711="","",N(GL_Paste!$H18711)-N(GL_Paste!$G18711))</f>
        <v/>
      </c>
      <c r="B18714" s="43">
        <f>IF(GL_Paste!$B18711="","",DATE(YEAR(GL_Paste!$E18711),MONTH(GL_Paste!$E18711),1))</f>
        <v/>
      </c>
      <c r="C18714">
        <f>IF(GL_Paste!$B18711="","",IF(TRIM(GL_Paste!$M18711)&lt;&gt;"",TRIM(GL_Paste!$M18711),IFERROR(MID(GL_Paste!$I18711,FIND("[",GL_Paste!$I18711)+1,FIND("]",GL_Paste!$I18711)-FIND("[",GL_Paste!$I18711)-1),"")))</f>
        <v/>
      </c>
      <c r="D18714">
        <f>IF(GL_Paste!$B18711="","",IFERROR(INDEX(DeptName,MATCH($C18714,DeptTag,0)),"UNALLOCATED"))</f>
        <v/>
      </c>
      <c r="E18714">
        <f>IF(GL_Paste!$B18711="","",IFERROR(INDEX(AcctCat,MATCH(GL_Paste!$B18711&amp;"",AcctCode,0)),"UNKNOWN"))</f>
        <v/>
      </c>
      <c r="F18714">
        <f>IF(GL_Paste!$B18711="","",IFERROR(INDEX(AcctSub,MATCH(GL_Paste!$B18711&amp;"",AcctCode,0)),"UNKNOWN"))</f>
        <v/>
      </c>
    </row>
    <row r="18715">
      <c r="A18715" s="40">
        <f>IF(GL_Paste!$B18712="","",N(GL_Paste!$H18712)-N(GL_Paste!$G18712))</f>
        <v/>
      </c>
      <c r="B18715" s="43">
        <f>IF(GL_Paste!$B18712="","",DATE(YEAR(GL_Paste!$E18712),MONTH(GL_Paste!$E18712),1))</f>
        <v/>
      </c>
      <c r="C18715">
        <f>IF(GL_Paste!$B18712="","",IF(TRIM(GL_Paste!$M18712)&lt;&gt;"",TRIM(GL_Paste!$M18712),IFERROR(MID(GL_Paste!$I18712,FIND("[",GL_Paste!$I18712)+1,FIND("]",GL_Paste!$I18712)-FIND("[",GL_Paste!$I18712)-1),"")))</f>
        <v/>
      </c>
      <c r="D18715">
        <f>IF(GL_Paste!$B18712="","",IFERROR(INDEX(DeptName,MATCH($C18715,DeptTag,0)),"UNALLOCATED"))</f>
        <v/>
      </c>
      <c r="E18715">
        <f>IF(GL_Paste!$B18712="","",IFERROR(INDEX(AcctCat,MATCH(GL_Paste!$B18712&amp;"",AcctCode,0)),"UNKNOWN"))</f>
        <v/>
      </c>
      <c r="F18715">
        <f>IF(GL_Paste!$B18712="","",IFERROR(INDEX(AcctSub,MATCH(GL_Paste!$B18712&amp;"",AcctCode,0)),"UNKNOWN"))</f>
        <v/>
      </c>
    </row>
    <row r="18716">
      <c r="A18716" s="40">
        <f>IF(GL_Paste!$B18713="","",N(GL_Paste!$H18713)-N(GL_Paste!$G18713))</f>
        <v/>
      </c>
      <c r="B18716" s="43">
        <f>IF(GL_Paste!$B18713="","",DATE(YEAR(GL_Paste!$E18713),MONTH(GL_Paste!$E18713),1))</f>
        <v/>
      </c>
      <c r="C18716">
        <f>IF(GL_Paste!$B18713="","",IF(TRIM(GL_Paste!$M18713)&lt;&gt;"",TRIM(GL_Paste!$M18713),IFERROR(MID(GL_Paste!$I18713,FIND("[",GL_Paste!$I18713)+1,FIND("]",GL_Paste!$I18713)-FIND("[",GL_Paste!$I18713)-1),"")))</f>
        <v/>
      </c>
      <c r="D18716">
        <f>IF(GL_Paste!$B18713="","",IFERROR(INDEX(DeptName,MATCH($C18716,DeptTag,0)),"UNALLOCATED"))</f>
        <v/>
      </c>
      <c r="E18716">
        <f>IF(GL_Paste!$B18713="","",IFERROR(INDEX(AcctCat,MATCH(GL_Paste!$B18713&amp;"",AcctCode,0)),"UNKNOWN"))</f>
        <v/>
      </c>
      <c r="F18716">
        <f>IF(GL_Paste!$B18713="","",IFERROR(INDEX(AcctSub,MATCH(GL_Paste!$B18713&amp;"",AcctCode,0)),"UNKNOWN"))</f>
        <v/>
      </c>
    </row>
    <row r="18717">
      <c r="A18717" s="40">
        <f>IF(GL_Paste!$B18714="","",N(GL_Paste!$H18714)-N(GL_Paste!$G18714))</f>
        <v/>
      </c>
      <c r="B18717" s="43">
        <f>IF(GL_Paste!$B18714="","",DATE(YEAR(GL_Paste!$E18714),MONTH(GL_Paste!$E18714),1))</f>
        <v/>
      </c>
      <c r="C18717">
        <f>IF(GL_Paste!$B18714="","",IF(TRIM(GL_Paste!$M18714)&lt;&gt;"",TRIM(GL_Paste!$M18714),IFERROR(MID(GL_Paste!$I18714,FIND("[",GL_Paste!$I18714)+1,FIND("]",GL_Paste!$I18714)-FIND("[",GL_Paste!$I18714)-1),"")))</f>
        <v/>
      </c>
      <c r="D18717">
        <f>IF(GL_Paste!$B18714="","",IFERROR(INDEX(DeptName,MATCH($C18717,DeptTag,0)),"UNALLOCATED"))</f>
        <v/>
      </c>
      <c r="E18717">
        <f>IF(GL_Paste!$B18714="","",IFERROR(INDEX(AcctCat,MATCH(GL_Paste!$B18714&amp;"",AcctCode,0)),"UNKNOWN"))</f>
        <v/>
      </c>
      <c r="F18717">
        <f>IF(GL_Paste!$B18714="","",IFERROR(INDEX(AcctSub,MATCH(GL_Paste!$B18714&amp;"",AcctCode,0)),"UNKNOWN"))</f>
        <v/>
      </c>
    </row>
    <row r="18718">
      <c r="A18718" s="40">
        <f>IF(GL_Paste!$B18715="","",N(GL_Paste!$H18715)-N(GL_Paste!$G18715))</f>
        <v/>
      </c>
      <c r="B18718" s="43">
        <f>IF(GL_Paste!$B18715="","",DATE(YEAR(GL_Paste!$E18715),MONTH(GL_Paste!$E18715),1))</f>
        <v/>
      </c>
      <c r="C18718">
        <f>IF(GL_Paste!$B18715="","",IF(TRIM(GL_Paste!$M18715)&lt;&gt;"",TRIM(GL_Paste!$M18715),IFERROR(MID(GL_Paste!$I18715,FIND("[",GL_Paste!$I18715)+1,FIND("]",GL_Paste!$I18715)-FIND("[",GL_Paste!$I18715)-1),"")))</f>
        <v/>
      </c>
      <c r="D18718">
        <f>IF(GL_Paste!$B18715="","",IFERROR(INDEX(DeptName,MATCH($C18718,DeptTag,0)),"UNALLOCATED"))</f>
        <v/>
      </c>
      <c r="E18718">
        <f>IF(GL_Paste!$B18715="","",IFERROR(INDEX(AcctCat,MATCH(GL_Paste!$B18715&amp;"",AcctCode,0)),"UNKNOWN"))</f>
        <v/>
      </c>
      <c r="F18718">
        <f>IF(GL_Paste!$B18715="","",IFERROR(INDEX(AcctSub,MATCH(GL_Paste!$B18715&amp;"",AcctCode,0)),"UNKNOWN"))</f>
        <v/>
      </c>
    </row>
    <row r="18719">
      <c r="A18719" s="40">
        <f>IF(GL_Paste!$B18716="","",N(GL_Paste!$H18716)-N(GL_Paste!$G18716))</f>
        <v/>
      </c>
      <c r="B18719" s="43">
        <f>IF(GL_Paste!$B18716="","",DATE(YEAR(GL_Paste!$E18716),MONTH(GL_Paste!$E18716),1))</f>
        <v/>
      </c>
      <c r="C18719">
        <f>IF(GL_Paste!$B18716="","",IF(TRIM(GL_Paste!$M18716)&lt;&gt;"",TRIM(GL_Paste!$M18716),IFERROR(MID(GL_Paste!$I18716,FIND("[",GL_Paste!$I18716)+1,FIND("]",GL_Paste!$I18716)-FIND("[",GL_Paste!$I18716)-1),"")))</f>
        <v/>
      </c>
      <c r="D18719">
        <f>IF(GL_Paste!$B18716="","",IFERROR(INDEX(DeptName,MATCH($C18719,DeptTag,0)),"UNALLOCATED"))</f>
        <v/>
      </c>
      <c r="E18719">
        <f>IF(GL_Paste!$B18716="","",IFERROR(INDEX(AcctCat,MATCH(GL_Paste!$B18716&amp;"",AcctCode,0)),"UNKNOWN"))</f>
        <v/>
      </c>
      <c r="F18719">
        <f>IF(GL_Paste!$B18716="","",IFERROR(INDEX(AcctSub,MATCH(GL_Paste!$B18716&amp;"",AcctCode,0)),"UNKNOWN"))</f>
        <v/>
      </c>
    </row>
    <row r="18720">
      <c r="A18720" s="40">
        <f>IF(GL_Paste!$B18717="","",N(GL_Paste!$H18717)-N(GL_Paste!$G18717))</f>
        <v/>
      </c>
      <c r="B18720" s="43">
        <f>IF(GL_Paste!$B18717="","",DATE(YEAR(GL_Paste!$E18717),MONTH(GL_Paste!$E18717),1))</f>
        <v/>
      </c>
      <c r="C18720">
        <f>IF(GL_Paste!$B18717="","",IF(TRIM(GL_Paste!$M18717)&lt;&gt;"",TRIM(GL_Paste!$M18717),IFERROR(MID(GL_Paste!$I18717,FIND("[",GL_Paste!$I18717)+1,FIND("]",GL_Paste!$I18717)-FIND("[",GL_Paste!$I18717)-1),"")))</f>
        <v/>
      </c>
      <c r="D18720">
        <f>IF(GL_Paste!$B18717="","",IFERROR(INDEX(DeptName,MATCH($C18720,DeptTag,0)),"UNALLOCATED"))</f>
        <v/>
      </c>
      <c r="E18720">
        <f>IF(GL_Paste!$B18717="","",IFERROR(INDEX(AcctCat,MATCH(GL_Paste!$B18717&amp;"",AcctCode,0)),"UNKNOWN"))</f>
        <v/>
      </c>
      <c r="F18720">
        <f>IF(GL_Paste!$B18717="","",IFERROR(INDEX(AcctSub,MATCH(GL_Paste!$B18717&amp;"",AcctCode,0)),"UNKNOWN"))</f>
        <v/>
      </c>
    </row>
    <row r="18721">
      <c r="A18721" s="40">
        <f>IF(GL_Paste!$B18718="","",N(GL_Paste!$H18718)-N(GL_Paste!$G18718))</f>
        <v/>
      </c>
      <c r="B18721" s="43">
        <f>IF(GL_Paste!$B18718="","",DATE(YEAR(GL_Paste!$E18718),MONTH(GL_Paste!$E18718),1))</f>
        <v/>
      </c>
      <c r="C18721">
        <f>IF(GL_Paste!$B18718="","",IF(TRIM(GL_Paste!$M18718)&lt;&gt;"",TRIM(GL_Paste!$M18718),IFERROR(MID(GL_Paste!$I18718,FIND("[",GL_Paste!$I18718)+1,FIND("]",GL_Paste!$I18718)-FIND("[",GL_Paste!$I18718)-1),"")))</f>
        <v/>
      </c>
      <c r="D18721">
        <f>IF(GL_Paste!$B18718="","",IFERROR(INDEX(DeptName,MATCH($C18721,DeptTag,0)),"UNALLOCATED"))</f>
        <v/>
      </c>
      <c r="E18721">
        <f>IF(GL_Paste!$B18718="","",IFERROR(INDEX(AcctCat,MATCH(GL_Paste!$B18718&amp;"",AcctCode,0)),"UNKNOWN"))</f>
        <v/>
      </c>
      <c r="F18721">
        <f>IF(GL_Paste!$B18718="","",IFERROR(INDEX(AcctSub,MATCH(GL_Paste!$B18718&amp;"",AcctCode,0)),"UNKNOWN"))</f>
        <v/>
      </c>
    </row>
    <row r="18722">
      <c r="A18722" s="40">
        <f>IF(GL_Paste!$B18719="","",N(GL_Paste!$H18719)-N(GL_Paste!$G18719))</f>
        <v/>
      </c>
      <c r="B18722" s="43">
        <f>IF(GL_Paste!$B18719="","",DATE(YEAR(GL_Paste!$E18719),MONTH(GL_Paste!$E18719),1))</f>
        <v/>
      </c>
      <c r="C18722">
        <f>IF(GL_Paste!$B18719="","",IF(TRIM(GL_Paste!$M18719)&lt;&gt;"",TRIM(GL_Paste!$M18719),IFERROR(MID(GL_Paste!$I18719,FIND("[",GL_Paste!$I18719)+1,FIND("]",GL_Paste!$I18719)-FIND("[",GL_Paste!$I18719)-1),"")))</f>
        <v/>
      </c>
      <c r="D18722">
        <f>IF(GL_Paste!$B18719="","",IFERROR(INDEX(DeptName,MATCH($C18722,DeptTag,0)),"UNALLOCATED"))</f>
        <v/>
      </c>
      <c r="E18722">
        <f>IF(GL_Paste!$B18719="","",IFERROR(INDEX(AcctCat,MATCH(GL_Paste!$B18719&amp;"",AcctCode,0)),"UNKNOWN"))</f>
        <v/>
      </c>
      <c r="F18722">
        <f>IF(GL_Paste!$B18719="","",IFERROR(INDEX(AcctSub,MATCH(GL_Paste!$B18719&amp;"",AcctCode,0)),"UNKNOWN"))</f>
        <v/>
      </c>
    </row>
    <row r="18723">
      <c r="A18723" s="40">
        <f>IF(GL_Paste!$B18720="","",N(GL_Paste!$H18720)-N(GL_Paste!$G18720))</f>
        <v/>
      </c>
      <c r="B18723" s="43">
        <f>IF(GL_Paste!$B18720="","",DATE(YEAR(GL_Paste!$E18720),MONTH(GL_Paste!$E18720),1))</f>
        <v/>
      </c>
      <c r="C18723">
        <f>IF(GL_Paste!$B18720="","",IF(TRIM(GL_Paste!$M18720)&lt;&gt;"",TRIM(GL_Paste!$M18720),IFERROR(MID(GL_Paste!$I18720,FIND("[",GL_Paste!$I18720)+1,FIND("]",GL_Paste!$I18720)-FIND("[",GL_Paste!$I18720)-1),"")))</f>
        <v/>
      </c>
      <c r="D18723">
        <f>IF(GL_Paste!$B18720="","",IFERROR(INDEX(DeptName,MATCH($C18723,DeptTag,0)),"UNALLOCATED"))</f>
        <v/>
      </c>
      <c r="E18723">
        <f>IF(GL_Paste!$B18720="","",IFERROR(INDEX(AcctCat,MATCH(GL_Paste!$B18720&amp;"",AcctCode,0)),"UNKNOWN"))</f>
        <v/>
      </c>
      <c r="F18723">
        <f>IF(GL_Paste!$B18720="","",IFERROR(INDEX(AcctSub,MATCH(GL_Paste!$B18720&amp;"",AcctCode,0)),"UNKNOWN"))</f>
        <v/>
      </c>
    </row>
    <row r="18724">
      <c r="A18724" s="40">
        <f>IF(GL_Paste!$B18721="","",N(GL_Paste!$H18721)-N(GL_Paste!$G18721))</f>
        <v/>
      </c>
      <c r="B18724" s="43">
        <f>IF(GL_Paste!$B18721="","",DATE(YEAR(GL_Paste!$E18721),MONTH(GL_Paste!$E18721),1))</f>
        <v/>
      </c>
      <c r="C18724">
        <f>IF(GL_Paste!$B18721="","",IF(TRIM(GL_Paste!$M18721)&lt;&gt;"",TRIM(GL_Paste!$M18721),IFERROR(MID(GL_Paste!$I18721,FIND("[",GL_Paste!$I18721)+1,FIND("]",GL_Paste!$I18721)-FIND("[",GL_Paste!$I18721)-1),"")))</f>
        <v/>
      </c>
      <c r="D18724">
        <f>IF(GL_Paste!$B18721="","",IFERROR(INDEX(DeptName,MATCH($C18724,DeptTag,0)),"UNALLOCATED"))</f>
        <v/>
      </c>
      <c r="E18724">
        <f>IF(GL_Paste!$B18721="","",IFERROR(INDEX(AcctCat,MATCH(GL_Paste!$B18721&amp;"",AcctCode,0)),"UNKNOWN"))</f>
        <v/>
      </c>
      <c r="F18724">
        <f>IF(GL_Paste!$B18721="","",IFERROR(INDEX(AcctSub,MATCH(GL_Paste!$B18721&amp;"",AcctCode,0)),"UNKNOWN"))</f>
        <v/>
      </c>
    </row>
    <row r="18725">
      <c r="A18725" s="40">
        <f>IF(GL_Paste!$B18722="","",N(GL_Paste!$H18722)-N(GL_Paste!$G18722))</f>
        <v/>
      </c>
      <c r="B18725" s="43">
        <f>IF(GL_Paste!$B18722="","",DATE(YEAR(GL_Paste!$E18722),MONTH(GL_Paste!$E18722),1))</f>
        <v/>
      </c>
      <c r="C18725">
        <f>IF(GL_Paste!$B18722="","",IF(TRIM(GL_Paste!$M18722)&lt;&gt;"",TRIM(GL_Paste!$M18722),IFERROR(MID(GL_Paste!$I18722,FIND("[",GL_Paste!$I18722)+1,FIND("]",GL_Paste!$I18722)-FIND("[",GL_Paste!$I18722)-1),"")))</f>
        <v/>
      </c>
      <c r="D18725">
        <f>IF(GL_Paste!$B18722="","",IFERROR(INDEX(DeptName,MATCH($C18725,DeptTag,0)),"UNALLOCATED"))</f>
        <v/>
      </c>
      <c r="E18725">
        <f>IF(GL_Paste!$B18722="","",IFERROR(INDEX(AcctCat,MATCH(GL_Paste!$B18722&amp;"",AcctCode,0)),"UNKNOWN"))</f>
        <v/>
      </c>
      <c r="F18725">
        <f>IF(GL_Paste!$B18722="","",IFERROR(INDEX(AcctSub,MATCH(GL_Paste!$B18722&amp;"",AcctCode,0)),"UNKNOWN"))</f>
        <v/>
      </c>
    </row>
    <row r="18726">
      <c r="A18726" s="40">
        <f>IF(GL_Paste!$B18723="","",N(GL_Paste!$H18723)-N(GL_Paste!$G18723))</f>
        <v/>
      </c>
      <c r="B18726" s="43">
        <f>IF(GL_Paste!$B18723="","",DATE(YEAR(GL_Paste!$E18723),MONTH(GL_Paste!$E18723),1))</f>
        <v/>
      </c>
      <c r="C18726">
        <f>IF(GL_Paste!$B18723="","",IF(TRIM(GL_Paste!$M18723)&lt;&gt;"",TRIM(GL_Paste!$M18723),IFERROR(MID(GL_Paste!$I18723,FIND("[",GL_Paste!$I18723)+1,FIND("]",GL_Paste!$I18723)-FIND("[",GL_Paste!$I18723)-1),"")))</f>
        <v/>
      </c>
      <c r="D18726">
        <f>IF(GL_Paste!$B18723="","",IFERROR(INDEX(DeptName,MATCH($C18726,DeptTag,0)),"UNALLOCATED"))</f>
        <v/>
      </c>
      <c r="E18726">
        <f>IF(GL_Paste!$B18723="","",IFERROR(INDEX(AcctCat,MATCH(GL_Paste!$B18723&amp;"",AcctCode,0)),"UNKNOWN"))</f>
        <v/>
      </c>
      <c r="F18726">
        <f>IF(GL_Paste!$B18723="","",IFERROR(INDEX(AcctSub,MATCH(GL_Paste!$B18723&amp;"",AcctCode,0)),"UNKNOWN"))</f>
        <v/>
      </c>
    </row>
    <row r="18727">
      <c r="A18727" s="40">
        <f>IF(GL_Paste!$B18724="","",N(GL_Paste!$H18724)-N(GL_Paste!$G18724))</f>
        <v/>
      </c>
      <c r="B18727" s="43">
        <f>IF(GL_Paste!$B18724="","",DATE(YEAR(GL_Paste!$E18724),MONTH(GL_Paste!$E18724),1))</f>
        <v/>
      </c>
      <c r="C18727">
        <f>IF(GL_Paste!$B18724="","",IF(TRIM(GL_Paste!$M18724)&lt;&gt;"",TRIM(GL_Paste!$M18724),IFERROR(MID(GL_Paste!$I18724,FIND("[",GL_Paste!$I18724)+1,FIND("]",GL_Paste!$I18724)-FIND("[",GL_Paste!$I18724)-1),"")))</f>
        <v/>
      </c>
      <c r="D18727">
        <f>IF(GL_Paste!$B18724="","",IFERROR(INDEX(DeptName,MATCH($C18727,DeptTag,0)),"UNALLOCATED"))</f>
        <v/>
      </c>
      <c r="E18727">
        <f>IF(GL_Paste!$B18724="","",IFERROR(INDEX(AcctCat,MATCH(GL_Paste!$B18724&amp;"",AcctCode,0)),"UNKNOWN"))</f>
        <v/>
      </c>
      <c r="F18727">
        <f>IF(GL_Paste!$B18724="","",IFERROR(INDEX(AcctSub,MATCH(GL_Paste!$B18724&amp;"",AcctCode,0)),"UNKNOWN"))</f>
        <v/>
      </c>
    </row>
    <row r="18728">
      <c r="A18728" s="40">
        <f>IF(GL_Paste!$B18725="","",N(GL_Paste!$H18725)-N(GL_Paste!$G18725))</f>
        <v/>
      </c>
      <c r="B18728" s="43">
        <f>IF(GL_Paste!$B18725="","",DATE(YEAR(GL_Paste!$E18725),MONTH(GL_Paste!$E18725),1))</f>
        <v/>
      </c>
      <c r="C18728">
        <f>IF(GL_Paste!$B18725="","",IF(TRIM(GL_Paste!$M18725)&lt;&gt;"",TRIM(GL_Paste!$M18725),IFERROR(MID(GL_Paste!$I18725,FIND("[",GL_Paste!$I18725)+1,FIND("]",GL_Paste!$I18725)-FIND("[",GL_Paste!$I18725)-1),"")))</f>
        <v/>
      </c>
      <c r="D18728">
        <f>IF(GL_Paste!$B18725="","",IFERROR(INDEX(DeptName,MATCH($C18728,DeptTag,0)),"UNALLOCATED"))</f>
        <v/>
      </c>
      <c r="E18728">
        <f>IF(GL_Paste!$B18725="","",IFERROR(INDEX(AcctCat,MATCH(GL_Paste!$B18725&amp;"",AcctCode,0)),"UNKNOWN"))</f>
        <v/>
      </c>
      <c r="F18728">
        <f>IF(GL_Paste!$B18725="","",IFERROR(INDEX(AcctSub,MATCH(GL_Paste!$B18725&amp;"",AcctCode,0)),"UNKNOWN"))</f>
        <v/>
      </c>
    </row>
    <row r="18729">
      <c r="A18729" s="40">
        <f>IF(GL_Paste!$B18726="","",N(GL_Paste!$H18726)-N(GL_Paste!$G18726))</f>
        <v/>
      </c>
      <c r="B18729" s="43">
        <f>IF(GL_Paste!$B18726="","",DATE(YEAR(GL_Paste!$E18726),MONTH(GL_Paste!$E18726),1))</f>
        <v/>
      </c>
      <c r="C18729">
        <f>IF(GL_Paste!$B18726="","",IF(TRIM(GL_Paste!$M18726)&lt;&gt;"",TRIM(GL_Paste!$M18726),IFERROR(MID(GL_Paste!$I18726,FIND("[",GL_Paste!$I18726)+1,FIND("]",GL_Paste!$I18726)-FIND("[",GL_Paste!$I18726)-1),"")))</f>
        <v/>
      </c>
      <c r="D18729">
        <f>IF(GL_Paste!$B18726="","",IFERROR(INDEX(DeptName,MATCH($C18729,DeptTag,0)),"UNALLOCATED"))</f>
        <v/>
      </c>
      <c r="E18729">
        <f>IF(GL_Paste!$B18726="","",IFERROR(INDEX(AcctCat,MATCH(GL_Paste!$B18726&amp;"",AcctCode,0)),"UNKNOWN"))</f>
        <v/>
      </c>
      <c r="F18729">
        <f>IF(GL_Paste!$B18726="","",IFERROR(INDEX(AcctSub,MATCH(GL_Paste!$B18726&amp;"",AcctCode,0)),"UNKNOWN"))</f>
        <v/>
      </c>
    </row>
    <row r="18730">
      <c r="A18730" s="40">
        <f>IF(GL_Paste!$B18727="","",N(GL_Paste!$H18727)-N(GL_Paste!$G18727))</f>
        <v/>
      </c>
      <c r="B18730" s="43">
        <f>IF(GL_Paste!$B18727="","",DATE(YEAR(GL_Paste!$E18727),MONTH(GL_Paste!$E18727),1))</f>
        <v/>
      </c>
      <c r="C18730">
        <f>IF(GL_Paste!$B18727="","",IF(TRIM(GL_Paste!$M18727)&lt;&gt;"",TRIM(GL_Paste!$M18727),IFERROR(MID(GL_Paste!$I18727,FIND("[",GL_Paste!$I18727)+1,FIND("]",GL_Paste!$I18727)-FIND("[",GL_Paste!$I18727)-1),"")))</f>
        <v/>
      </c>
      <c r="D18730">
        <f>IF(GL_Paste!$B18727="","",IFERROR(INDEX(DeptName,MATCH($C18730,DeptTag,0)),"UNALLOCATED"))</f>
        <v/>
      </c>
      <c r="E18730">
        <f>IF(GL_Paste!$B18727="","",IFERROR(INDEX(AcctCat,MATCH(GL_Paste!$B18727&amp;"",AcctCode,0)),"UNKNOWN"))</f>
        <v/>
      </c>
      <c r="F18730">
        <f>IF(GL_Paste!$B18727="","",IFERROR(INDEX(AcctSub,MATCH(GL_Paste!$B18727&amp;"",AcctCode,0)),"UNKNOWN"))</f>
        <v/>
      </c>
    </row>
    <row r="18731">
      <c r="A18731" s="40">
        <f>IF(GL_Paste!$B18728="","",N(GL_Paste!$H18728)-N(GL_Paste!$G18728))</f>
        <v/>
      </c>
      <c r="B18731" s="43">
        <f>IF(GL_Paste!$B18728="","",DATE(YEAR(GL_Paste!$E18728),MONTH(GL_Paste!$E18728),1))</f>
        <v/>
      </c>
      <c r="C18731">
        <f>IF(GL_Paste!$B18728="","",IF(TRIM(GL_Paste!$M18728)&lt;&gt;"",TRIM(GL_Paste!$M18728),IFERROR(MID(GL_Paste!$I18728,FIND("[",GL_Paste!$I18728)+1,FIND("]",GL_Paste!$I18728)-FIND("[",GL_Paste!$I18728)-1),"")))</f>
        <v/>
      </c>
      <c r="D18731">
        <f>IF(GL_Paste!$B18728="","",IFERROR(INDEX(DeptName,MATCH($C18731,DeptTag,0)),"UNALLOCATED"))</f>
        <v/>
      </c>
      <c r="E18731">
        <f>IF(GL_Paste!$B18728="","",IFERROR(INDEX(AcctCat,MATCH(GL_Paste!$B18728&amp;"",AcctCode,0)),"UNKNOWN"))</f>
        <v/>
      </c>
      <c r="F18731">
        <f>IF(GL_Paste!$B18728="","",IFERROR(INDEX(AcctSub,MATCH(GL_Paste!$B18728&amp;"",AcctCode,0)),"UNKNOWN"))</f>
        <v/>
      </c>
    </row>
    <row r="18732">
      <c r="A18732" s="40">
        <f>IF(GL_Paste!$B18729="","",N(GL_Paste!$H18729)-N(GL_Paste!$G18729))</f>
        <v/>
      </c>
      <c r="B18732" s="43">
        <f>IF(GL_Paste!$B18729="","",DATE(YEAR(GL_Paste!$E18729),MONTH(GL_Paste!$E18729),1))</f>
        <v/>
      </c>
      <c r="C18732">
        <f>IF(GL_Paste!$B18729="","",IF(TRIM(GL_Paste!$M18729)&lt;&gt;"",TRIM(GL_Paste!$M18729),IFERROR(MID(GL_Paste!$I18729,FIND("[",GL_Paste!$I18729)+1,FIND("]",GL_Paste!$I18729)-FIND("[",GL_Paste!$I18729)-1),"")))</f>
        <v/>
      </c>
      <c r="D18732">
        <f>IF(GL_Paste!$B18729="","",IFERROR(INDEX(DeptName,MATCH($C18732,DeptTag,0)),"UNALLOCATED"))</f>
        <v/>
      </c>
      <c r="E18732">
        <f>IF(GL_Paste!$B18729="","",IFERROR(INDEX(AcctCat,MATCH(GL_Paste!$B18729&amp;"",AcctCode,0)),"UNKNOWN"))</f>
        <v/>
      </c>
      <c r="F18732">
        <f>IF(GL_Paste!$B18729="","",IFERROR(INDEX(AcctSub,MATCH(GL_Paste!$B18729&amp;"",AcctCode,0)),"UNKNOWN"))</f>
        <v/>
      </c>
    </row>
    <row r="18733">
      <c r="A18733" s="40">
        <f>IF(GL_Paste!$B18730="","",N(GL_Paste!$H18730)-N(GL_Paste!$G18730))</f>
        <v/>
      </c>
      <c r="B18733" s="43">
        <f>IF(GL_Paste!$B18730="","",DATE(YEAR(GL_Paste!$E18730),MONTH(GL_Paste!$E18730),1))</f>
        <v/>
      </c>
      <c r="C18733">
        <f>IF(GL_Paste!$B18730="","",IF(TRIM(GL_Paste!$M18730)&lt;&gt;"",TRIM(GL_Paste!$M18730),IFERROR(MID(GL_Paste!$I18730,FIND("[",GL_Paste!$I18730)+1,FIND("]",GL_Paste!$I18730)-FIND("[",GL_Paste!$I18730)-1),"")))</f>
        <v/>
      </c>
      <c r="D18733">
        <f>IF(GL_Paste!$B18730="","",IFERROR(INDEX(DeptName,MATCH($C18733,DeptTag,0)),"UNALLOCATED"))</f>
        <v/>
      </c>
      <c r="E18733">
        <f>IF(GL_Paste!$B18730="","",IFERROR(INDEX(AcctCat,MATCH(GL_Paste!$B18730&amp;"",AcctCode,0)),"UNKNOWN"))</f>
        <v/>
      </c>
      <c r="F18733">
        <f>IF(GL_Paste!$B18730="","",IFERROR(INDEX(AcctSub,MATCH(GL_Paste!$B18730&amp;"",AcctCode,0)),"UNKNOWN"))</f>
        <v/>
      </c>
    </row>
    <row r="18734">
      <c r="A18734" s="40">
        <f>IF(GL_Paste!$B18731="","",N(GL_Paste!$H18731)-N(GL_Paste!$G18731))</f>
        <v/>
      </c>
      <c r="B18734" s="43">
        <f>IF(GL_Paste!$B18731="","",DATE(YEAR(GL_Paste!$E18731),MONTH(GL_Paste!$E18731),1))</f>
        <v/>
      </c>
      <c r="C18734">
        <f>IF(GL_Paste!$B18731="","",IF(TRIM(GL_Paste!$M18731)&lt;&gt;"",TRIM(GL_Paste!$M18731),IFERROR(MID(GL_Paste!$I18731,FIND("[",GL_Paste!$I18731)+1,FIND("]",GL_Paste!$I18731)-FIND("[",GL_Paste!$I18731)-1),"")))</f>
        <v/>
      </c>
      <c r="D18734">
        <f>IF(GL_Paste!$B18731="","",IFERROR(INDEX(DeptName,MATCH($C18734,DeptTag,0)),"UNALLOCATED"))</f>
        <v/>
      </c>
      <c r="E18734">
        <f>IF(GL_Paste!$B18731="","",IFERROR(INDEX(AcctCat,MATCH(GL_Paste!$B18731&amp;"",AcctCode,0)),"UNKNOWN"))</f>
        <v/>
      </c>
      <c r="F18734">
        <f>IF(GL_Paste!$B18731="","",IFERROR(INDEX(AcctSub,MATCH(GL_Paste!$B18731&amp;"",AcctCode,0)),"UNKNOWN"))</f>
        <v/>
      </c>
    </row>
    <row r="18735">
      <c r="A18735" s="40">
        <f>IF(GL_Paste!$B18732="","",N(GL_Paste!$H18732)-N(GL_Paste!$G18732))</f>
        <v/>
      </c>
      <c r="B18735" s="43">
        <f>IF(GL_Paste!$B18732="","",DATE(YEAR(GL_Paste!$E18732),MONTH(GL_Paste!$E18732),1))</f>
        <v/>
      </c>
      <c r="C18735">
        <f>IF(GL_Paste!$B18732="","",IF(TRIM(GL_Paste!$M18732)&lt;&gt;"",TRIM(GL_Paste!$M18732),IFERROR(MID(GL_Paste!$I18732,FIND("[",GL_Paste!$I18732)+1,FIND("]",GL_Paste!$I18732)-FIND("[",GL_Paste!$I18732)-1),"")))</f>
        <v/>
      </c>
      <c r="D18735">
        <f>IF(GL_Paste!$B18732="","",IFERROR(INDEX(DeptName,MATCH($C18735,DeptTag,0)),"UNALLOCATED"))</f>
        <v/>
      </c>
      <c r="E18735">
        <f>IF(GL_Paste!$B18732="","",IFERROR(INDEX(AcctCat,MATCH(GL_Paste!$B18732&amp;"",AcctCode,0)),"UNKNOWN"))</f>
        <v/>
      </c>
      <c r="F18735">
        <f>IF(GL_Paste!$B18732="","",IFERROR(INDEX(AcctSub,MATCH(GL_Paste!$B18732&amp;"",AcctCode,0)),"UNKNOWN"))</f>
        <v/>
      </c>
    </row>
    <row r="18736">
      <c r="A18736" s="40">
        <f>IF(GL_Paste!$B18733="","",N(GL_Paste!$H18733)-N(GL_Paste!$G18733))</f>
        <v/>
      </c>
      <c r="B18736" s="43">
        <f>IF(GL_Paste!$B18733="","",DATE(YEAR(GL_Paste!$E18733),MONTH(GL_Paste!$E18733),1))</f>
        <v/>
      </c>
      <c r="C18736">
        <f>IF(GL_Paste!$B18733="","",IF(TRIM(GL_Paste!$M18733)&lt;&gt;"",TRIM(GL_Paste!$M18733),IFERROR(MID(GL_Paste!$I18733,FIND("[",GL_Paste!$I18733)+1,FIND("]",GL_Paste!$I18733)-FIND("[",GL_Paste!$I18733)-1),"")))</f>
        <v/>
      </c>
      <c r="D18736">
        <f>IF(GL_Paste!$B18733="","",IFERROR(INDEX(DeptName,MATCH($C18736,DeptTag,0)),"UNALLOCATED"))</f>
        <v/>
      </c>
      <c r="E18736">
        <f>IF(GL_Paste!$B18733="","",IFERROR(INDEX(AcctCat,MATCH(GL_Paste!$B18733&amp;"",AcctCode,0)),"UNKNOWN"))</f>
        <v/>
      </c>
      <c r="F18736">
        <f>IF(GL_Paste!$B18733="","",IFERROR(INDEX(AcctSub,MATCH(GL_Paste!$B18733&amp;"",AcctCode,0)),"UNKNOWN"))</f>
        <v/>
      </c>
    </row>
    <row r="18737">
      <c r="A18737" s="40">
        <f>IF(GL_Paste!$B18734="","",N(GL_Paste!$H18734)-N(GL_Paste!$G18734))</f>
        <v/>
      </c>
      <c r="B18737" s="43">
        <f>IF(GL_Paste!$B18734="","",DATE(YEAR(GL_Paste!$E18734),MONTH(GL_Paste!$E18734),1))</f>
        <v/>
      </c>
      <c r="C18737">
        <f>IF(GL_Paste!$B18734="","",IF(TRIM(GL_Paste!$M18734)&lt;&gt;"",TRIM(GL_Paste!$M18734),IFERROR(MID(GL_Paste!$I18734,FIND("[",GL_Paste!$I18734)+1,FIND("]",GL_Paste!$I18734)-FIND("[",GL_Paste!$I18734)-1),"")))</f>
        <v/>
      </c>
      <c r="D18737">
        <f>IF(GL_Paste!$B18734="","",IFERROR(INDEX(DeptName,MATCH($C18737,DeptTag,0)),"UNALLOCATED"))</f>
        <v/>
      </c>
      <c r="E18737">
        <f>IF(GL_Paste!$B18734="","",IFERROR(INDEX(AcctCat,MATCH(GL_Paste!$B18734&amp;"",AcctCode,0)),"UNKNOWN"))</f>
        <v/>
      </c>
      <c r="F18737">
        <f>IF(GL_Paste!$B18734="","",IFERROR(INDEX(AcctSub,MATCH(GL_Paste!$B18734&amp;"",AcctCode,0)),"UNKNOWN"))</f>
        <v/>
      </c>
    </row>
    <row r="18738">
      <c r="A18738" s="40">
        <f>IF(GL_Paste!$B18735="","",N(GL_Paste!$H18735)-N(GL_Paste!$G18735))</f>
        <v/>
      </c>
      <c r="B18738" s="43">
        <f>IF(GL_Paste!$B18735="","",DATE(YEAR(GL_Paste!$E18735),MONTH(GL_Paste!$E18735),1))</f>
        <v/>
      </c>
      <c r="C18738">
        <f>IF(GL_Paste!$B18735="","",IF(TRIM(GL_Paste!$M18735)&lt;&gt;"",TRIM(GL_Paste!$M18735),IFERROR(MID(GL_Paste!$I18735,FIND("[",GL_Paste!$I18735)+1,FIND("]",GL_Paste!$I18735)-FIND("[",GL_Paste!$I18735)-1),"")))</f>
        <v/>
      </c>
      <c r="D18738">
        <f>IF(GL_Paste!$B18735="","",IFERROR(INDEX(DeptName,MATCH($C18738,DeptTag,0)),"UNALLOCATED"))</f>
        <v/>
      </c>
      <c r="E18738">
        <f>IF(GL_Paste!$B18735="","",IFERROR(INDEX(AcctCat,MATCH(GL_Paste!$B18735&amp;"",AcctCode,0)),"UNKNOWN"))</f>
        <v/>
      </c>
      <c r="F18738">
        <f>IF(GL_Paste!$B18735="","",IFERROR(INDEX(AcctSub,MATCH(GL_Paste!$B18735&amp;"",AcctCode,0)),"UNKNOWN"))</f>
        <v/>
      </c>
    </row>
    <row r="18739">
      <c r="A18739" s="40">
        <f>IF(GL_Paste!$B18736="","",N(GL_Paste!$H18736)-N(GL_Paste!$G18736))</f>
        <v/>
      </c>
      <c r="B18739" s="43">
        <f>IF(GL_Paste!$B18736="","",DATE(YEAR(GL_Paste!$E18736),MONTH(GL_Paste!$E18736),1))</f>
        <v/>
      </c>
      <c r="C18739">
        <f>IF(GL_Paste!$B18736="","",IF(TRIM(GL_Paste!$M18736)&lt;&gt;"",TRIM(GL_Paste!$M18736),IFERROR(MID(GL_Paste!$I18736,FIND("[",GL_Paste!$I18736)+1,FIND("]",GL_Paste!$I18736)-FIND("[",GL_Paste!$I18736)-1),"")))</f>
        <v/>
      </c>
      <c r="D18739">
        <f>IF(GL_Paste!$B18736="","",IFERROR(INDEX(DeptName,MATCH($C18739,DeptTag,0)),"UNALLOCATED"))</f>
        <v/>
      </c>
      <c r="E18739">
        <f>IF(GL_Paste!$B18736="","",IFERROR(INDEX(AcctCat,MATCH(GL_Paste!$B18736&amp;"",AcctCode,0)),"UNKNOWN"))</f>
        <v/>
      </c>
      <c r="F18739">
        <f>IF(GL_Paste!$B18736="","",IFERROR(INDEX(AcctSub,MATCH(GL_Paste!$B18736&amp;"",AcctCode,0)),"UNKNOWN"))</f>
        <v/>
      </c>
    </row>
    <row r="18740">
      <c r="A18740" s="40">
        <f>IF(GL_Paste!$B18737="","",N(GL_Paste!$H18737)-N(GL_Paste!$G18737))</f>
        <v/>
      </c>
      <c r="B18740" s="43">
        <f>IF(GL_Paste!$B18737="","",DATE(YEAR(GL_Paste!$E18737),MONTH(GL_Paste!$E18737),1))</f>
        <v/>
      </c>
      <c r="C18740">
        <f>IF(GL_Paste!$B18737="","",IF(TRIM(GL_Paste!$M18737)&lt;&gt;"",TRIM(GL_Paste!$M18737),IFERROR(MID(GL_Paste!$I18737,FIND("[",GL_Paste!$I18737)+1,FIND("]",GL_Paste!$I18737)-FIND("[",GL_Paste!$I18737)-1),"")))</f>
        <v/>
      </c>
      <c r="D18740">
        <f>IF(GL_Paste!$B18737="","",IFERROR(INDEX(DeptName,MATCH($C18740,DeptTag,0)),"UNALLOCATED"))</f>
        <v/>
      </c>
      <c r="E18740">
        <f>IF(GL_Paste!$B18737="","",IFERROR(INDEX(AcctCat,MATCH(GL_Paste!$B18737&amp;"",AcctCode,0)),"UNKNOWN"))</f>
        <v/>
      </c>
      <c r="F18740">
        <f>IF(GL_Paste!$B18737="","",IFERROR(INDEX(AcctSub,MATCH(GL_Paste!$B18737&amp;"",AcctCode,0)),"UNKNOWN"))</f>
        <v/>
      </c>
    </row>
    <row r="18741">
      <c r="A18741" s="40">
        <f>IF(GL_Paste!$B18738="","",N(GL_Paste!$H18738)-N(GL_Paste!$G18738))</f>
        <v/>
      </c>
      <c r="B18741" s="43">
        <f>IF(GL_Paste!$B18738="","",DATE(YEAR(GL_Paste!$E18738),MONTH(GL_Paste!$E18738),1))</f>
        <v/>
      </c>
      <c r="C18741">
        <f>IF(GL_Paste!$B18738="","",IF(TRIM(GL_Paste!$M18738)&lt;&gt;"",TRIM(GL_Paste!$M18738),IFERROR(MID(GL_Paste!$I18738,FIND("[",GL_Paste!$I18738)+1,FIND("]",GL_Paste!$I18738)-FIND("[",GL_Paste!$I18738)-1),"")))</f>
        <v/>
      </c>
      <c r="D18741">
        <f>IF(GL_Paste!$B18738="","",IFERROR(INDEX(DeptName,MATCH($C18741,DeptTag,0)),"UNALLOCATED"))</f>
        <v/>
      </c>
      <c r="E18741">
        <f>IF(GL_Paste!$B18738="","",IFERROR(INDEX(AcctCat,MATCH(GL_Paste!$B18738&amp;"",AcctCode,0)),"UNKNOWN"))</f>
        <v/>
      </c>
      <c r="F18741">
        <f>IF(GL_Paste!$B18738="","",IFERROR(INDEX(AcctSub,MATCH(GL_Paste!$B18738&amp;"",AcctCode,0)),"UNKNOWN"))</f>
        <v/>
      </c>
    </row>
    <row r="18742">
      <c r="A18742" s="40">
        <f>IF(GL_Paste!$B18739="","",N(GL_Paste!$H18739)-N(GL_Paste!$G18739))</f>
        <v/>
      </c>
      <c r="B18742" s="43">
        <f>IF(GL_Paste!$B18739="","",DATE(YEAR(GL_Paste!$E18739),MONTH(GL_Paste!$E18739),1))</f>
        <v/>
      </c>
      <c r="C18742">
        <f>IF(GL_Paste!$B18739="","",IF(TRIM(GL_Paste!$M18739)&lt;&gt;"",TRIM(GL_Paste!$M18739),IFERROR(MID(GL_Paste!$I18739,FIND("[",GL_Paste!$I18739)+1,FIND("]",GL_Paste!$I18739)-FIND("[",GL_Paste!$I18739)-1),"")))</f>
        <v/>
      </c>
      <c r="D18742">
        <f>IF(GL_Paste!$B18739="","",IFERROR(INDEX(DeptName,MATCH($C18742,DeptTag,0)),"UNALLOCATED"))</f>
        <v/>
      </c>
      <c r="E18742">
        <f>IF(GL_Paste!$B18739="","",IFERROR(INDEX(AcctCat,MATCH(GL_Paste!$B18739&amp;"",AcctCode,0)),"UNKNOWN"))</f>
        <v/>
      </c>
      <c r="F18742">
        <f>IF(GL_Paste!$B18739="","",IFERROR(INDEX(AcctSub,MATCH(GL_Paste!$B18739&amp;"",AcctCode,0)),"UNKNOWN"))</f>
        <v/>
      </c>
    </row>
    <row r="18743">
      <c r="A18743" s="40">
        <f>IF(GL_Paste!$B18740="","",N(GL_Paste!$H18740)-N(GL_Paste!$G18740))</f>
        <v/>
      </c>
      <c r="B18743" s="43">
        <f>IF(GL_Paste!$B18740="","",DATE(YEAR(GL_Paste!$E18740),MONTH(GL_Paste!$E18740),1))</f>
        <v/>
      </c>
      <c r="C18743">
        <f>IF(GL_Paste!$B18740="","",IF(TRIM(GL_Paste!$M18740)&lt;&gt;"",TRIM(GL_Paste!$M18740),IFERROR(MID(GL_Paste!$I18740,FIND("[",GL_Paste!$I18740)+1,FIND("]",GL_Paste!$I18740)-FIND("[",GL_Paste!$I18740)-1),"")))</f>
        <v/>
      </c>
      <c r="D18743">
        <f>IF(GL_Paste!$B18740="","",IFERROR(INDEX(DeptName,MATCH($C18743,DeptTag,0)),"UNALLOCATED"))</f>
        <v/>
      </c>
      <c r="E18743">
        <f>IF(GL_Paste!$B18740="","",IFERROR(INDEX(AcctCat,MATCH(GL_Paste!$B18740&amp;"",AcctCode,0)),"UNKNOWN"))</f>
        <v/>
      </c>
      <c r="F18743">
        <f>IF(GL_Paste!$B18740="","",IFERROR(INDEX(AcctSub,MATCH(GL_Paste!$B18740&amp;"",AcctCode,0)),"UNKNOWN"))</f>
        <v/>
      </c>
    </row>
    <row r="18744">
      <c r="A18744" s="40">
        <f>IF(GL_Paste!$B18741="","",N(GL_Paste!$H18741)-N(GL_Paste!$G18741))</f>
        <v/>
      </c>
      <c r="B18744" s="43">
        <f>IF(GL_Paste!$B18741="","",DATE(YEAR(GL_Paste!$E18741),MONTH(GL_Paste!$E18741),1))</f>
        <v/>
      </c>
      <c r="C18744">
        <f>IF(GL_Paste!$B18741="","",IF(TRIM(GL_Paste!$M18741)&lt;&gt;"",TRIM(GL_Paste!$M18741),IFERROR(MID(GL_Paste!$I18741,FIND("[",GL_Paste!$I18741)+1,FIND("]",GL_Paste!$I18741)-FIND("[",GL_Paste!$I18741)-1),"")))</f>
        <v/>
      </c>
      <c r="D18744">
        <f>IF(GL_Paste!$B18741="","",IFERROR(INDEX(DeptName,MATCH($C18744,DeptTag,0)),"UNALLOCATED"))</f>
        <v/>
      </c>
      <c r="E18744">
        <f>IF(GL_Paste!$B18741="","",IFERROR(INDEX(AcctCat,MATCH(GL_Paste!$B18741&amp;"",AcctCode,0)),"UNKNOWN"))</f>
        <v/>
      </c>
      <c r="F18744">
        <f>IF(GL_Paste!$B18741="","",IFERROR(INDEX(AcctSub,MATCH(GL_Paste!$B18741&amp;"",AcctCode,0)),"UNKNOWN"))</f>
        <v/>
      </c>
    </row>
    <row r="18745">
      <c r="A18745" s="40">
        <f>IF(GL_Paste!$B18742="","",N(GL_Paste!$H18742)-N(GL_Paste!$G18742))</f>
        <v/>
      </c>
      <c r="B18745" s="43">
        <f>IF(GL_Paste!$B18742="","",DATE(YEAR(GL_Paste!$E18742),MONTH(GL_Paste!$E18742),1))</f>
        <v/>
      </c>
      <c r="C18745">
        <f>IF(GL_Paste!$B18742="","",IF(TRIM(GL_Paste!$M18742)&lt;&gt;"",TRIM(GL_Paste!$M18742),IFERROR(MID(GL_Paste!$I18742,FIND("[",GL_Paste!$I18742)+1,FIND("]",GL_Paste!$I18742)-FIND("[",GL_Paste!$I18742)-1),"")))</f>
        <v/>
      </c>
      <c r="D18745">
        <f>IF(GL_Paste!$B18742="","",IFERROR(INDEX(DeptName,MATCH($C18745,DeptTag,0)),"UNALLOCATED"))</f>
        <v/>
      </c>
      <c r="E18745">
        <f>IF(GL_Paste!$B18742="","",IFERROR(INDEX(AcctCat,MATCH(GL_Paste!$B18742&amp;"",AcctCode,0)),"UNKNOWN"))</f>
        <v/>
      </c>
      <c r="F18745">
        <f>IF(GL_Paste!$B18742="","",IFERROR(INDEX(AcctSub,MATCH(GL_Paste!$B18742&amp;"",AcctCode,0)),"UNKNOWN"))</f>
        <v/>
      </c>
    </row>
    <row r="18746">
      <c r="A18746" s="40">
        <f>IF(GL_Paste!$B18743="","",N(GL_Paste!$H18743)-N(GL_Paste!$G18743))</f>
        <v/>
      </c>
      <c r="B18746" s="43">
        <f>IF(GL_Paste!$B18743="","",DATE(YEAR(GL_Paste!$E18743),MONTH(GL_Paste!$E18743),1))</f>
        <v/>
      </c>
      <c r="C18746">
        <f>IF(GL_Paste!$B18743="","",IF(TRIM(GL_Paste!$M18743)&lt;&gt;"",TRIM(GL_Paste!$M18743),IFERROR(MID(GL_Paste!$I18743,FIND("[",GL_Paste!$I18743)+1,FIND("]",GL_Paste!$I18743)-FIND("[",GL_Paste!$I18743)-1),"")))</f>
        <v/>
      </c>
      <c r="D18746">
        <f>IF(GL_Paste!$B18743="","",IFERROR(INDEX(DeptName,MATCH($C18746,DeptTag,0)),"UNALLOCATED"))</f>
        <v/>
      </c>
      <c r="E18746">
        <f>IF(GL_Paste!$B18743="","",IFERROR(INDEX(AcctCat,MATCH(GL_Paste!$B18743&amp;"",AcctCode,0)),"UNKNOWN"))</f>
        <v/>
      </c>
      <c r="F18746">
        <f>IF(GL_Paste!$B18743="","",IFERROR(INDEX(AcctSub,MATCH(GL_Paste!$B18743&amp;"",AcctCode,0)),"UNKNOWN"))</f>
        <v/>
      </c>
    </row>
    <row r="18747">
      <c r="A18747" s="40">
        <f>IF(GL_Paste!$B18744="","",N(GL_Paste!$H18744)-N(GL_Paste!$G18744))</f>
        <v/>
      </c>
      <c r="B18747" s="43">
        <f>IF(GL_Paste!$B18744="","",DATE(YEAR(GL_Paste!$E18744),MONTH(GL_Paste!$E18744),1))</f>
        <v/>
      </c>
      <c r="C18747">
        <f>IF(GL_Paste!$B18744="","",IF(TRIM(GL_Paste!$M18744)&lt;&gt;"",TRIM(GL_Paste!$M18744),IFERROR(MID(GL_Paste!$I18744,FIND("[",GL_Paste!$I18744)+1,FIND("]",GL_Paste!$I18744)-FIND("[",GL_Paste!$I18744)-1),"")))</f>
        <v/>
      </c>
      <c r="D18747">
        <f>IF(GL_Paste!$B18744="","",IFERROR(INDEX(DeptName,MATCH($C18747,DeptTag,0)),"UNALLOCATED"))</f>
        <v/>
      </c>
      <c r="E18747">
        <f>IF(GL_Paste!$B18744="","",IFERROR(INDEX(AcctCat,MATCH(GL_Paste!$B18744&amp;"",AcctCode,0)),"UNKNOWN"))</f>
        <v/>
      </c>
      <c r="F18747">
        <f>IF(GL_Paste!$B18744="","",IFERROR(INDEX(AcctSub,MATCH(GL_Paste!$B18744&amp;"",AcctCode,0)),"UNKNOWN"))</f>
        <v/>
      </c>
    </row>
    <row r="18748">
      <c r="A18748" s="40">
        <f>IF(GL_Paste!$B18745="","",N(GL_Paste!$H18745)-N(GL_Paste!$G18745))</f>
        <v/>
      </c>
      <c r="B18748" s="43">
        <f>IF(GL_Paste!$B18745="","",DATE(YEAR(GL_Paste!$E18745),MONTH(GL_Paste!$E18745),1))</f>
        <v/>
      </c>
      <c r="C18748">
        <f>IF(GL_Paste!$B18745="","",IF(TRIM(GL_Paste!$M18745)&lt;&gt;"",TRIM(GL_Paste!$M18745),IFERROR(MID(GL_Paste!$I18745,FIND("[",GL_Paste!$I18745)+1,FIND("]",GL_Paste!$I18745)-FIND("[",GL_Paste!$I18745)-1),"")))</f>
        <v/>
      </c>
      <c r="D18748">
        <f>IF(GL_Paste!$B18745="","",IFERROR(INDEX(DeptName,MATCH($C18748,DeptTag,0)),"UNALLOCATED"))</f>
        <v/>
      </c>
      <c r="E18748">
        <f>IF(GL_Paste!$B18745="","",IFERROR(INDEX(AcctCat,MATCH(GL_Paste!$B18745&amp;"",AcctCode,0)),"UNKNOWN"))</f>
        <v/>
      </c>
      <c r="F18748">
        <f>IF(GL_Paste!$B18745="","",IFERROR(INDEX(AcctSub,MATCH(GL_Paste!$B18745&amp;"",AcctCode,0)),"UNKNOWN"))</f>
        <v/>
      </c>
    </row>
    <row r="18749">
      <c r="A18749" s="40">
        <f>IF(GL_Paste!$B18746="","",N(GL_Paste!$H18746)-N(GL_Paste!$G18746))</f>
        <v/>
      </c>
      <c r="B18749" s="43">
        <f>IF(GL_Paste!$B18746="","",DATE(YEAR(GL_Paste!$E18746),MONTH(GL_Paste!$E18746),1))</f>
        <v/>
      </c>
      <c r="C18749">
        <f>IF(GL_Paste!$B18746="","",IF(TRIM(GL_Paste!$M18746)&lt;&gt;"",TRIM(GL_Paste!$M18746),IFERROR(MID(GL_Paste!$I18746,FIND("[",GL_Paste!$I18746)+1,FIND("]",GL_Paste!$I18746)-FIND("[",GL_Paste!$I18746)-1),"")))</f>
        <v/>
      </c>
      <c r="D18749">
        <f>IF(GL_Paste!$B18746="","",IFERROR(INDEX(DeptName,MATCH($C18749,DeptTag,0)),"UNALLOCATED"))</f>
        <v/>
      </c>
      <c r="E18749">
        <f>IF(GL_Paste!$B18746="","",IFERROR(INDEX(AcctCat,MATCH(GL_Paste!$B18746&amp;"",AcctCode,0)),"UNKNOWN"))</f>
        <v/>
      </c>
      <c r="F18749">
        <f>IF(GL_Paste!$B18746="","",IFERROR(INDEX(AcctSub,MATCH(GL_Paste!$B18746&amp;"",AcctCode,0)),"UNKNOWN"))</f>
        <v/>
      </c>
    </row>
    <row r="18750">
      <c r="A18750" s="40">
        <f>IF(GL_Paste!$B18747="","",N(GL_Paste!$H18747)-N(GL_Paste!$G18747))</f>
        <v/>
      </c>
      <c r="B18750" s="43">
        <f>IF(GL_Paste!$B18747="","",DATE(YEAR(GL_Paste!$E18747),MONTH(GL_Paste!$E18747),1))</f>
        <v/>
      </c>
      <c r="C18750">
        <f>IF(GL_Paste!$B18747="","",IF(TRIM(GL_Paste!$M18747)&lt;&gt;"",TRIM(GL_Paste!$M18747),IFERROR(MID(GL_Paste!$I18747,FIND("[",GL_Paste!$I18747)+1,FIND("]",GL_Paste!$I18747)-FIND("[",GL_Paste!$I18747)-1),"")))</f>
        <v/>
      </c>
      <c r="D18750">
        <f>IF(GL_Paste!$B18747="","",IFERROR(INDEX(DeptName,MATCH($C18750,DeptTag,0)),"UNALLOCATED"))</f>
        <v/>
      </c>
      <c r="E18750">
        <f>IF(GL_Paste!$B18747="","",IFERROR(INDEX(AcctCat,MATCH(GL_Paste!$B18747&amp;"",AcctCode,0)),"UNKNOWN"))</f>
        <v/>
      </c>
      <c r="F18750">
        <f>IF(GL_Paste!$B18747="","",IFERROR(INDEX(AcctSub,MATCH(GL_Paste!$B18747&amp;"",AcctCode,0)),"UNKNOWN"))</f>
        <v/>
      </c>
    </row>
    <row r="18751">
      <c r="A18751" s="40">
        <f>IF(GL_Paste!$B18748="","",N(GL_Paste!$H18748)-N(GL_Paste!$G18748))</f>
        <v/>
      </c>
      <c r="B18751" s="43">
        <f>IF(GL_Paste!$B18748="","",DATE(YEAR(GL_Paste!$E18748),MONTH(GL_Paste!$E18748),1))</f>
        <v/>
      </c>
      <c r="C18751">
        <f>IF(GL_Paste!$B18748="","",IF(TRIM(GL_Paste!$M18748)&lt;&gt;"",TRIM(GL_Paste!$M18748),IFERROR(MID(GL_Paste!$I18748,FIND("[",GL_Paste!$I18748)+1,FIND("]",GL_Paste!$I18748)-FIND("[",GL_Paste!$I18748)-1),"")))</f>
        <v/>
      </c>
      <c r="D18751">
        <f>IF(GL_Paste!$B18748="","",IFERROR(INDEX(DeptName,MATCH($C18751,DeptTag,0)),"UNALLOCATED"))</f>
        <v/>
      </c>
      <c r="E18751">
        <f>IF(GL_Paste!$B18748="","",IFERROR(INDEX(AcctCat,MATCH(GL_Paste!$B18748&amp;"",AcctCode,0)),"UNKNOWN"))</f>
        <v/>
      </c>
      <c r="F18751">
        <f>IF(GL_Paste!$B18748="","",IFERROR(INDEX(AcctSub,MATCH(GL_Paste!$B18748&amp;"",AcctCode,0)),"UNKNOWN"))</f>
        <v/>
      </c>
    </row>
    <row r="18752">
      <c r="A18752" s="40">
        <f>IF(GL_Paste!$B18749="","",N(GL_Paste!$H18749)-N(GL_Paste!$G18749))</f>
        <v/>
      </c>
      <c r="B18752" s="43">
        <f>IF(GL_Paste!$B18749="","",DATE(YEAR(GL_Paste!$E18749),MONTH(GL_Paste!$E18749),1))</f>
        <v/>
      </c>
      <c r="C18752">
        <f>IF(GL_Paste!$B18749="","",IF(TRIM(GL_Paste!$M18749)&lt;&gt;"",TRIM(GL_Paste!$M18749),IFERROR(MID(GL_Paste!$I18749,FIND("[",GL_Paste!$I18749)+1,FIND("]",GL_Paste!$I18749)-FIND("[",GL_Paste!$I18749)-1),"")))</f>
        <v/>
      </c>
      <c r="D18752">
        <f>IF(GL_Paste!$B18749="","",IFERROR(INDEX(DeptName,MATCH($C18752,DeptTag,0)),"UNALLOCATED"))</f>
        <v/>
      </c>
      <c r="E18752">
        <f>IF(GL_Paste!$B18749="","",IFERROR(INDEX(AcctCat,MATCH(GL_Paste!$B18749&amp;"",AcctCode,0)),"UNKNOWN"))</f>
        <v/>
      </c>
      <c r="F18752">
        <f>IF(GL_Paste!$B18749="","",IFERROR(INDEX(AcctSub,MATCH(GL_Paste!$B18749&amp;"",AcctCode,0)),"UNKNOWN"))</f>
        <v/>
      </c>
    </row>
    <row r="18753">
      <c r="A18753" s="40">
        <f>IF(GL_Paste!$B18750="","",N(GL_Paste!$H18750)-N(GL_Paste!$G18750))</f>
        <v/>
      </c>
      <c r="B18753" s="43">
        <f>IF(GL_Paste!$B18750="","",DATE(YEAR(GL_Paste!$E18750),MONTH(GL_Paste!$E18750),1))</f>
        <v/>
      </c>
      <c r="C18753">
        <f>IF(GL_Paste!$B18750="","",IF(TRIM(GL_Paste!$M18750)&lt;&gt;"",TRIM(GL_Paste!$M18750),IFERROR(MID(GL_Paste!$I18750,FIND("[",GL_Paste!$I18750)+1,FIND("]",GL_Paste!$I18750)-FIND("[",GL_Paste!$I18750)-1),"")))</f>
        <v/>
      </c>
      <c r="D18753">
        <f>IF(GL_Paste!$B18750="","",IFERROR(INDEX(DeptName,MATCH($C18753,DeptTag,0)),"UNALLOCATED"))</f>
        <v/>
      </c>
      <c r="E18753">
        <f>IF(GL_Paste!$B18750="","",IFERROR(INDEX(AcctCat,MATCH(GL_Paste!$B18750&amp;"",AcctCode,0)),"UNKNOWN"))</f>
        <v/>
      </c>
      <c r="F18753">
        <f>IF(GL_Paste!$B18750="","",IFERROR(INDEX(AcctSub,MATCH(GL_Paste!$B18750&amp;"",AcctCode,0)),"UNKNOWN"))</f>
        <v/>
      </c>
    </row>
    <row r="18754">
      <c r="A18754" s="40">
        <f>IF(GL_Paste!$B18751="","",N(GL_Paste!$H18751)-N(GL_Paste!$G18751))</f>
        <v/>
      </c>
      <c r="B18754" s="43">
        <f>IF(GL_Paste!$B18751="","",DATE(YEAR(GL_Paste!$E18751),MONTH(GL_Paste!$E18751),1))</f>
        <v/>
      </c>
      <c r="C18754">
        <f>IF(GL_Paste!$B18751="","",IF(TRIM(GL_Paste!$M18751)&lt;&gt;"",TRIM(GL_Paste!$M18751),IFERROR(MID(GL_Paste!$I18751,FIND("[",GL_Paste!$I18751)+1,FIND("]",GL_Paste!$I18751)-FIND("[",GL_Paste!$I18751)-1),"")))</f>
        <v/>
      </c>
      <c r="D18754">
        <f>IF(GL_Paste!$B18751="","",IFERROR(INDEX(DeptName,MATCH($C18754,DeptTag,0)),"UNALLOCATED"))</f>
        <v/>
      </c>
      <c r="E18754">
        <f>IF(GL_Paste!$B18751="","",IFERROR(INDEX(AcctCat,MATCH(GL_Paste!$B18751&amp;"",AcctCode,0)),"UNKNOWN"))</f>
        <v/>
      </c>
      <c r="F18754">
        <f>IF(GL_Paste!$B18751="","",IFERROR(INDEX(AcctSub,MATCH(GL_Paste!$B18751&amp;"",AcctCode,0)),"UNKNOWN"))</f>
        <v/>
      </c>
    </row>
    <row r="18755">
      <c r="A18755" s="40">
        <f>IF(GL_Paste!$B18752="","",N(GL_Paste!$H18752)-N(GL_Paste!$G18752))</f>
        <v/>
      </c>
      <c r="B18755" s="43">
        <f>IF(GL_Paste!$B18752="","",DATE(YEAR(GL_Paste!$E18752),MONTH(GL_Paste!$E18752),1))</f>
        <v/>
      </c>
      <c r="C18755">
        <f>IF(GL_Paste!$B18752="","",IF(TRIM(GL_Paste!$M18752)&lt;&gt;"",TRIM(GL_Paste!$M18752),IFERROR(MID(GL_Paste!$I18752,FIND("[",GL_Paste!$I18752)+1,FIND("]",GL_Paste!$I18752)-FIND("[",GL_Paste!$I18752)-1),"")))</f>
        <v/>
      </c>
      <c r="D18755">
        <f>IF(GL_Paste!$B18752="","",IFERROR(INDEX(DeptName,MATCH($C18755,DeptTag,0)),"UNALLOCATED"))</f>
        <v/>
      </c>
      <c r="E18755">
        <f>IF(GL_Paste!$B18752="","",IFERROR(INDEX(AcctCat,MATCH(GL_Paste!$B18752&amp;"",AcctCode,0)),"UNKNOWN"))</f>
        <v/>
      </c>
      <c r="F18755">
        <f>IF(GL_Paste!$B18752="","",IFERROR(INDEX(AcctSub,MATCH(GL_Paste!$B18752&amp;"",AcctCode,0)),"UNKNOWN"))</f>
        <v/>
      </c>
    </row>
    <row r="18756">
      <c r="A18756" s="40">
        <f>IF(GL_Paste!$B18753="","",N(GL_Paste!$H18753)-N(GL_Paste!$G18753))</f>
        <v/>
      </c>
      <c r="B18756" s="43">
        <f>IF(GL_Paste!$B18753="","",DATE(YEAR(GL_Paste!$E18753),MONTH(GL_Paste!$E18753),1))</f>
        <v/>
      </c>
      <c r="C18756">
        <f>IF(GL_Paste!$B18753="","",IF(TRIM(GL_Paste!$M18753)&lt;&gt;"",TRIM(GL_Paste!$M18753),IFERROR(MID(GL_Paste!$I18753,FIND("[",GL_Paste!$I18753)+1,FIND("]",GL_Paste!$I18753)-FIND("[",GL_Paste!$I18753)-1),"")))</f>
        <v/>
      </c>
      <c r="D18756">
        <f>IF(GL_Paste!$B18753="","",IFERROR(INDEX(DeptName,MATCH($C18756,DeptTag,0)),"UNALLOCATED"))</f>
        <v/>
      </c>
      <c r="E18756">
        <f>IF(GL_Paste!$B18753="","",IFERROR(INDEX(AcctCat,MATCH(GL_Paste!$B18753&amp;"",AcctCode,0)),"UNKNOWN"))</f>
        <v/>
      </c>
      <c r="F18756">
        <f>IF(GL_Paste!$B18753="","",IFERROR(INDEX(AcctSub,MATCH(GL_Paste!$B18753&amp;"",AcctCode,0)),"UNKNOWN"))</f>
        <v/>
      </c>
    </row>
    <row r="18757">
      <c r="A18757" s="40">
        <f>IF(GL_Paste!$B18754="","",N(GL_Paste!$H18754)-N(GL_Paste!$G18754))</f>
        <v/>
      </c>
      <c r="B18757" s="43">
        <f>IF(GL_Paste!$B18754="","",DATE(YEAR(GL_Paste!$E18754),MONTH(GL_Paste!$E18754),1))</f>
        <v/>
      </c>
      <c r="C18757">
        <f>IF(GL_Paste!$B18754="","",IF(TRIM(GL_Paste!$M18754)&lt;&gt;"",TRIM(GL_Paste!$M18754),IFERROR(MID(GL_Paste!$I18754,FIND("[",GL_Paste!$I18754)+1,FIND("]",GL_Paste!$I18754)-FIND("[",GL_Paste!$I18754)-1),"")))</f>
        <v/>
      </c>
      <c r="D18757">
        <f>IF(GL_Paste!$B18754="","",IFERROR(INDEX(DeptName,MATCH($C18757,DeptTag,0)),"UNALLOCATED"))</f>
        <v/>
      </c>
      <c r="E18757">
        <f>IF(GL_Paste!$B18754="","",IFERROR(INDEX(AcctCat,MATCH(GL_Paste!$B18754&amp;"",AcctCode,0)),"UNKNOWN"))</f>
        <v/>
      </c>
      <c r="F18757">
        <f>IF(GL_Paste!$B18754="","",IFERROR(INDEX(AcctSub,MATCH(GL_Paste!$B18754&amp;"",AcctCode,0)),"UNKNOWN"))</f>
        <v/>
      </c>
    </row>
    <row r="18758">
      <c r="A18758" s="40">
        <f>IF(GL_Paste!$B18755="","",N(GL_Paste!$H18755)-N(GL_Paste!$G18755))</f>
        <v/>
      </c>
      <c r="B18758" s="43">
        <f>IF(GL_Paste!$B18755="","",DATE(YEAR(GL_Paste!$E18755),MONTH(GL_Paste!$E18755),1))</f>
        <v/>
      </c>
      <c r="C18758">
        <f>IF(GL_Paste!$B18755="","",IF(TRIM(GL_Paste!$M18755)&lt;&gt;"",TRIM(GL_Paste!$M18755),IFERROR(MID(GL_Paste!$I18755,FIND("[",GL_Paste!$I18755)+1,FIND("]",GL_Paste!$I18755)-FIND("[",GL_Paste!$I18755)-1),"")))</f>
        <v/>
      </c>
      <c r="D18758">
        <f>IF(GL_Paste!$B18755="","",IFERROR(INDEX(DeptName,MATCH($C18758,DeptTag,0)),"UNALLOCATED"))</f>
        <v/>
      </c>
      <c r="E18758">
        <f>IF(GL_Paste!$B18755="","",IFERROR(INDEX(AcctCat,MATCH(GL_Paste!$B18755&amp;"",AcctCode,0)),"UNKNOWN"))</f>
        <v/>
      </c>
      <c r="F18758">
        <f>IF(GL_Paste!$B18755="","",IFERROR(INDEX(AcctSub,MATCH(GL_Paste!$B18755&amp;"",AcctCode,0)),"UNKNOWN"))</f>
        <v/>
      </c>
    </row>
    <row r="18759">
      <c r="A18759" s="40">
        <f>IF(GL_Paste!$B18756="","",N(GL_Paste!$H18756)-N(GL_Paste!$G18756))</f>
        <v/>
      </c>
      <c r="B18759" s="43">
        <f>IF(GL_Paste!$B18756="","",DATE(YEAR(GL_Paste!$E18756),MONTH(GL_Paste!$E18756),1))</f>
        <v/>
      </c>
      <c r="C18759">
        <f>IF(GL_Paste!$B18756="","",IF(TRIM(GL_Paste!$M18756)&lt;&gt;"",TRIM(GL_Paste!$M18756),IFERROR(MID(GL_Paste!$I18756,FIND("[",GL_Paste!$I18756)+1,FIND("]",GL_Paste!$I18756)-FIND("[",GL_Paste!$I18756)-1),"")))</f>
        <v/>
      </c>
      <c r="D18759">
        <f>IF(GL_Paste!$B18756="","",IFERROR(INDEX(DeptName,MATCH($C18759,DeptTag,0)),"UNALLOCATED"))</f>
        <v/>
      </c>
      <c r="E18759">
        <f>IF(GL_Paste!$B18756="","",IFERROR(INDEX(AcctCat,MATCH(GL_Paste!$B18756&amp;"",AcctCode,0)),"UNKNOWN"))</f>
        <v/>
      </c>
      <c r="F18759">
        <f>IF(GL_Paste!$B18756="","",IFERROR(INDEX(AcctSub,MATCH(GL_Paste!$B18756&amp;"",AcctCode,0)),"UNKNOWN"))</f>
        <v/>
      </c>
    </row>
    <row r="18760">
      <c r="A18760" s="40">
        <f>IF(GL_Paste!$B18757="","",N(GL_Paste!$H18757)-N(GL_Paste!$G18757))</f>
        <v/>
      </c>
      <c r="B18760" s="43">
        <f>IF(GL_Paste!$B18757="","",DATE(YEAR(GL_Paste!$E18757),MONTH(GL_Paste!$E18757),1))</f>
        <v/>
      </c>
      <c r="C18760">
        <f>IF(GL_Paste!$B18757="","",IF(TRIM(GL_Paste!$M18757)&lt;&gt;"",TRIM(GL_Paste!$M18757),IFERROR(MID(GL_Paste!$I18757,FIND("[",GL_Paste!$I18757)+1,FIND("]",GL_Paste!$I18757)-FIND("[",GL_Paste!$I18757)-1),"")))</f>
        <v/>
      </c>
      <c r="D18760">
        <f>IF(GL_Paste!$B18757="","",IFERROR(INDEX(DeptName,MATCH($C18760,DeptTag,0)),"UNALLOCATED"))</f>
        <v/>
      </c>
      <c r="E18760">
        <f>IF(GL_Paste!$B18757="","",IFERROR(INDEX(AcctCat,MATCH(GL_Paste!$B18757&amp;"",AcctCode,0)),"UNKNOWN"))</f>
        <v/>
      </c>
      <c r="F18760">
        <f>IF(GL_Paste!$B18757="","",IFERROR(INDEX(AcctSub,MATCH(GL_Paste!$B18757&amp;"",AcctCode,0)),"UNKNOWN"))</f>
        <v/>
      </c>
    </row>
    <row r="18761">
      <c r="A18761" s="40">
        <f>IF(GL_Paste!$B18758="","",N(GL_Paste!$H18758)-N(GL_Paste!$G18758))</f>
        <v/>
      </c>
      <c r="B18761" s="43">
        <f>IF(GL_Paste!$B18758="","",DATE(YEAR(GL_Paste!$E18758),MONTH(GL_Paste!$E18758),1))</f>
        <v/>
      </c>
      <c r="C18761">
        <f>IF(GL_Paste!$B18758="","",IF(TRIM(GL_Paste!$M18758)&lt;&gt;"",TRIM(GL_Paste!$M18758),IFERROR(MID(GL_Paste!$I18758,FIND("[",GL_Paste!$I18758)+1,FIND("]",GL_Paste!$I18758)-FIND("[",GL_Paste!$I18758)-1),"")))</f>
        <v/>
      </c>
      <c r="D18761">
        <f>IF(GL_Paste!$B18758="","",IFERROR(INDEX(DeptName,MATCH($C18761,DeptTag,0)),"UNALLOCATED"))</f>
        <v/>
      </c>
      <c r="E18761">
        <f>IF(GL_Paste!$B18758="","",IFERROR(INDEX(AcctCat,MATCH(GL_Paste!$B18758&amp;"",AcctCode,0)),"UNKNOWN"))</f>
        <v/>
      </c>
      <c r="F18761">
        <f>IF(GL_Paste!$B18758="","",IFERROR(INDEX(AcctSub,MATCH(GL_Paste!$B18758&amp;"",AcctCode,0)),"UNKNOWN"))</f>
        <v/>
      </c>
    </row>
    <row r="18762">
      <c r="A18762" s="40">
        <f>IF(GL_Paste!$B18759="","",N(GL_Paste!$H18759)-N(GL_Paste!$G18759))</f>
        <v/>
      </c>
      <c r="B18762" s="43">
        <f>IF(GL_Paste!$B18759="","",DATE(YEAR(GL_Paste!$E18759),MONTH(GL_Paste!$E18759),1))</f>
        <v/>
      </c>
      <c r="C18762">
        <f>IF(GL_Paste!$B18759="","",IF(TRIM(GL_Paste!$M18759)&lt;&gt;"",TRIM(GL_Paste!$M18759),IFERROR(MID(GL_Paste!$I18759,FIND("[",GL_Paste!$I18759)+1,FIND("]",GL_Paste!$I18759)-FIND("[",GL_Paste!$I18759)-1),"")))</f>
        <v/>
      </c>
      <c r="D18762">
        <f>IF(GL_Paste!$B18759="","",IFERROR(INDEX(DeptName,MATCH($C18762,DeptTag,0)),"UNALLOCATED"))</f>
        <v/>
      </c>
      <c r="E18762">
        <f>IF(GL_Paste!$B18759="","",IFERROR(INDEX(AcctCat,MATCH(GL_Paste!$B18759&amp;"",AcctCode,0)),"UNKNOWN"))</f>
        <v/>
      </c>
      <c r="F18762">
        <f>IF(GL_Paste!$B18759="","",IFERROR(INDEX(AcctSub,MATCH(GL_Paste!$B18759&amp;"",AcctCode,0)),"UNKNOWN"))</f>
        <v/>
      </c>
    </row>
    <row r="18763">
      <c r="A18763" s="40">
        <f>IF(GL_Paste!$B18760="","",N(GL_Paste!$H18760)-N(GL_Paste!$G18760))</f>
        <v/>
      </c>
      <c r="B18763" s="43">
        <f>IF(GL_Paste!$B18760="","",DATE(YEAR(GL_Paste!$E18760),MONTH(GL_Paste!$E18760),1))</f>
        <v/>
      </c>
      <c r="C18763">
        <f>IF(GL_Paste!$B18760="","",IF(TRIM(GL_Paste!$M18760)&lt;&gt;"",TRIM(GL_Paste!$M18760),IFERROR(MID(GL_Paste!$I18760,FIND("[",GL_Paste!$I18760)+1,FIND("]",GL_Paste!$I18760)-FIND("[",GL_Paste!$I18760)-1),"")))</f>
        <v/>
      </c>
      <c r="D18763">
        <f>IF(GL_Paste!$B18760="","",IFERROR(INDEX(DeptName,MATCH($C18763,DeptTag,0)),"UNALLOCATED"))</f>
        <v/>
      </c>
      <c r="E18763">
        <f>IF(GL_Paste!$B18760="","",IFERROR(INDEX(AcctCat,MATCH(GL_Paste!$B18760&amp;"",AcctCode,0)),"UNKNOWN"))</f>
        <v/>
      </c>
      <c r="F18763">
        <f>IF(GL_Paste!$B18760="","",IFERROR(INDEX(AcctSub,MATCH(GL_Paste!$B18760&amp;"",AcctCode,0)),"UNKNOWN"))</f>
        <v/>
      </c>
    </row>
    <row r="18764">
      <c r="A18764" s="40">
        <f>IF(GL_Paste!$B18761="","",N(GL_Paste!$H18761)-N(GL_Paste!$G18761))</f>
        <v/>
      </c>
      <c r="B18764" s="43">
        <f>IF(GL_Paste!$B18761="","",DATE(YEAR(GL_Paste!$E18761),MONTH(GL_Paste!$E18761),1))</f>
        <v/>
      </c>
      <c r="C18764">
        <f>IF(GL_Paste!$B18761="","",IF(TRIM(GL_Paste!$M18761)&lt;&gt;"",TRIM(GL_Paste!$M18761),IFERROR(MID(GL_Paste!$I18761,FIND("[",GL_Paste!$I18761)+1,FIND("]",GL_Paste!$I18761)-FIND("[",GL_Paste!$I18761)-1),"")))</f>
        <v/>
      </c>
      <c r="D18764">
        <f>IF(GL_Paste!$B18761="","",IFERROR(INDEX(DeptName,MATCH($C18764,DeptTag,0)),"UNALLOCATED"))</f>
        <v/>
      </c>
      <c r="E18764">
        <f>IF(GL_Paste!$B18761="","",IFERROR(INDEX(AcctCat,MATCH(GL_Paste!$B18761&amp;"",AcctCode,0)),"UNKNOWN"))</f>
        <v/>
      </c>
      <c r="F18764">
        <f>IF(GL_Paste!$B18761="","",IFERROR(INDEX(AcctSub,MATCH(GL_Paste!$B18761&amp;"",AcctCode,0)),"UNKNOWN"))</f>
        <v/>
      </c>
    </row>
    <row r="18765">
      <c r="A18765" s="40">
        <f>IF(GL_Paste!$B18762="","",N(GL_Paste!$H18762)-N(GL_Paste!$G18762))</f>
        <v/>
      </c>
      <c r="B18765" s="43">
        <f>IF(GL_Paste!$B18762="","",DATE(YEAR(GL_Paste!$E18762),MONTH(GL_Paste!$E18762),1))</f>
        <v/>
      </c>
      <c r="C18765">
        <f>IF(GL_Paste!$B18762="","",IF(TRIM(GL_Paste!$M18762)&lt;&gt;"",TRIM(GL_Paste!$M18762),IFERROR(MID(GL_Paste!$I18762,FIND("[",GL_Paste!$I18762)+1,FIND("]",GL_Paste!$I18762)-FIND("[",GL_Paste!$I18762)-1),"")))</f>
        <v/>
      </c>
      <c r="D18765">
        <f>IF(GL_Paste!$B18762="","",IFERROR(INDEX(DeptName,MATCH($C18765,DeptTag,0)),"UNALLOCATED"))</f>
        <v/>
      </c>
      <c r="E18765">
        <f>IF(GL_Paste!$B18762="","",IFERROR(INDEX(AcctCat,MATCH(GL_Paste!$B18762&amp;"",AcctCode,0)),"UNKNOWN"))</f>
        <v/>
      </c>
      <c r="F18765">
        <f>IF(GL_Paste!$B18762="","",IFERROR(INDEX(AcctSub,MATCH(GL_Paste!$B18762&amp;"",AcctCode,0)),"UNKNOWN"))</f>
        <v/>
      </c>
    </row>
    <row r="18766">
      <c r="A18766" s="40">
        <f>IF(GL_Paste!$B18763="","",N(GL_Paste!$H18763)-N(GL_Paste!$G18763))</f>
        <v/>
      </c>
      <c r="B18766" s="43">
        <f>IF(GL_Paste!$B18763="","",DATE(YEAR(GL_Paste!$E18763),MONTH(GL_Paste!$E18763),1))</f>
        <v/>
      </c>
      <c r="C18766">
        <f>IF(GL_Paste!$B18763="","",IF(TRIM(GL_Paste!$M18763)&lt;&gt;"",TRIM(GL_Paste!$M18763),IFERROR(MID(GL_Paste!$I18763,FIND("[",GL_Paste!$I18763)+1,FIND("]",GL_Paste!$I18763)-FIND("[",GL_Paste!$I18763)-1),"")))</f>
        <v/>
      </c>
      <c r="D18766">
        <f>IF(GL_Paste!$B18763="","",IFERROR(INDEX(DeptName,MATCH($C18766,DeptTag,0)),"UNALLOCATED"))</f>
        <v/>
      </c>
      <c r="E18766">
        <f>IF(GL_Paste!$B18763="","",IFERROR(INDEX(AcctCat,MATCH(GL_Paste!$B18763&amp;"",AcctCode,0)),"UNKNOWN"))</f>
        <v/>
      </c>
      <c r="F18766">
        <f>IF(GL_Paste!$B18763="","",IFERROR(INDEX(AcctSub,MATCH(GL_Paste!$B18763&amp;"",AcctCode,0)),"UNKNOWN"))</f>
        <v/>
      </c>
    </row>
    <row r="18767">
      <c r="A18767" s="40">
        <f>IF(GL_Paste!$B18764="","",N(GL_Paste!$H18764)-N(GL_Paste!$G18764))</f>
        <v/>
      </c>
      <c r="B18767" s="43">
        <f>IF(GL_Paste!$B18764="","",DATE(YEAR(GL_Paste!$E18764),MONTH(GL_Paste!$E18764),1))</f>
        <v/>
      </c>
      <c r="C18767">
        <f>IF(GL_Paste!$B18764="","",IF(TRIM(GL_Paste!$M18764)&lt;&gt;"",TRIM(GL_Paste!$M18764),IFERROR(MID(GL_Paste!$I18764,FIND("[",GL_Paste!$I18764)+1,FIND("]",GL_Paste!$I18764)-FIND("[",GL_Paste!$I18764)-1),"")))</f>
        <v/>
      </c>
      <c r="D18767">
        <f>IF(GL_Paste!$B18764="","",IFERROR(INDEX(DeptName,MATCH($C18767,DeptTag,0)),"UNALLOCATED"))</f>
        <v/>
      </c>
      <c r="E18767">
        <f>IF(GL_Paste!$B18764="","",IFERROR(INDEX(AcctCat,MATCH(GL_Paste!$B18764&amp;"",AcctCode,0)),"UNKNOWN"))</f>
        <v/>
      </c>
      <c r="F18767">
        <f>IF(GL_Paste!$B18764="","",IFERROR(INDEX(AcctSub,MATCH(GL_Paste!$B18764&amp;"",AcctCode,0)),"UNKNOWN"))</f>
        <v/>
      </c>
    </row>
    <row r="18768">
      <c r="A18768" s="40">
        <f>IF(GL_Paste!$B18765="","",N(GL_Paste!$H18765)-N(GL_Paste!$G18765))</f>
        <v/>
      </c>
      <c r="B18768" s="43">
        <f>IF(GL_Paste!$B18765="","",DATE(YEAR(GL_Paste!$E18765),MONTH(GL_Paste!$E18765),1))</f>
        <v/>
      </c>
      <c r="C18768">
        <f>IF(GL_Paste!$B18765="","",IF(TRIM(GL_Paste!$M18765)&lt;&gt;"",TRIM(GL_Paste!$M18765),IFERROR(MID(GL_Paste!$I18765,FIND("[",GL_Paste!$I18765)+1,FIND("]",GL_Paste!$I18765)-FIND("[",GL_Paste!$I18765)-1),"")))</f>
        <v/>
      </c>
      <c r="D18768">
        <f>IF(GL_Paste!$B18765="","",IFERROR(INDEX(DeptName,MATCH($C18768,DeptTag,0)),"UNALLOCATED"))</f>
        <v/>
      </c>
      <c r="E18768">
        <f>IF(GL_Paste!$B18765="","",IFERROR(INDEX(AcctCat,MATCH(GL_Paste!$B18765&amp;"",AcctCode,0)),"UNKNOWN"))</f>
        <v/>
      </c>
      <c r="F18768">
        <f>IF(GL_Paste!$B18765="","",IFERROR(INDEX(AcctSub,MATCH(GL_Paste!$B18765&amp;"",AcctCode,0)),"UNKNOWN"))</f>
        <v/>
      </c>
    </row>
    <row r="18769">
      <c r="A18769" s="40">
        <f>IF(GL_Paste!$B18766="","",N(GL_Paste!$H18766)-N(GL_Paste!$G18766))</f>
        <v/>
      </c>
      <c r="B18769" s="43">
        <f>IF(GL_Paste!$B18766="","",DATE(YEAR(GL_Paste!$E18766),MONTH(GL_Paste!$E18766),1))</f>
        <v/>
      </c>
      <c r="C18769">
        <f>IF(GL_Paste!$B18766="","",IF(TRIM(GL_Paste!$M18766)&lt;&gt;"",TRIM(GL_Paste!$M18766),IFERROR(MID(GL_Paste!$I18766,FIND("[",GL_Paste!$I18766)+1,FIND("]",GL_Paste!$I18766)-FIND("[",GL_Paste!$I18766)-1),"")))</f>
        <v/>
      </c>
      <c r="D18769">
        <f>IF(GL_Paste!$B18766="","",IFERROR(INDEX(DeptName,MATCH($C18769,DeptTag,0)),"UNALLOCATED"))</f>
        <v/>
      </c>
      <c r="E18769">
        <f>IF(GL_Paste!$B18766="","",IFERROR(INDEX(AcctCat,MATCH(GL_Paste!$B18766&amp;"",AcctCode,0)),"UNKNOWN"))</f>
        <v/>
      </c>
      <c r="F18769">
        <f>IF(GL_Paste!$B18766="","",IFERROR(INDEX(AcctSub,MATCH(GL_Paste!$B18766&amp;"",AcctCode,0)),"UNKNOWN"))</f>
        <v/>
      </c>
    </row>
    <row r="18770">
      <c r="A18770" s="40">
        <f>IF(GL_Paste!$B18767="","",N(GL_Paste!$H18767)-N(GL_Paste!$G18767))</f>
        <v/>
      </c>
      <c r="B18770" s="43">
        <f>IF(GL_Paste!$B18767="","",DATE(YEAR(GL_Paste!$E18767),MONTH(GL_Paste!$E18767),1))</f>
        <v/>
      </c>
      <c r="C18770">
        <f>IF(GL_Paste!$B18767="","",IF(TRIM(GL_Paste!$M18767)&lt;&gt;"",TRIM(GL_Paste!$M18767),IFERROR(MID(GL_Paste!$I18767,FIND("[",GL_Paste!$I18767)+1,FIND("]",GL_Paste!$I18767)-FIND("[",GL_Paste!$I18767)-1),"")))</f>
        <v/>
      </c>
      <c r="D18770">
        <f>IF(GL_Paste!$B18767="","",IFERROR(INDEX(DeptName,MATCH($C18770,DeptTag,0)),"UNALLOCATED"))</f>
        <v/>
      </c>
      <c r="E18770">
        <f>IF(GL_Paste!$B18767="","",IFERROR(INDEX(AcctCat,MATCH(GL_Paste!$B18767&amp;"",AcctCode,0)),"UNKNOWN"))</f>
        <v/>
      </c>
      <c r="F18770">
        <f>IF(GL_Paste!$B18767="","",IFERROR(INDEX(AcctSub,MATCH(GL_Paste!$B18767&amp;"",AcctCode,0)),"UNKNOWN"))</f>
        <v/>
      </c>
    </row>
    <row r="18771">
      <c r="A18771" s="40">
        <f>IF(GL_Paste!$B18768="","",N(GL_Paste!$H18768)-N(GL_Paste!$G18768))</f>
        <v/>
      </c>
      <c r="B18771" s="43">
        <f>IF(GL_Paste!$B18768="","",DATE(YEAR(GL_Paste!$E18768),MONTH(GL_Paste!$E18768),1))</f>
        <v/>
      </c>
      <c r="C18771">
        <f>IF(GL_Paste!$B18768="","",IF(TRIM(GL_Paste!$M18768)&lt;&gt;"",TRIM(GL_Paste!$M18768),IFERROR(MID(GL_Paste!$I18768,FIND("[",GL_Paste!$I18768)+1,FIND("]",GL_Paste!$I18768)-FIND("[",GL_Paste!$I18768)-1),"")))</f>
        <v/>
      </c>
      <c r="D18771">
        <f>IF(GL_Paste!$B18768="","",IFERROR(INDEX(DeptName,MATCH($C18771,DeptTag,0)),"UNALLOCATED"))</f>
        <v/>
      </c>
      <c r="E18771">
        <f>IF(GL_Paste!$B18768="","",IFERROR(INDEX(AcctCat,MATCH(GL_Paste!$B18768&amp;"",AcctCode,0)),"UNKNOWN"))</f>
        <v/>
      </c>
      <c r="F18771">
        <f>IF(GL_Paste!$B18768="","",IFERROR(INDEX(AcctSub,MATCH(GL_Paste!$B18768&amp;"",AcctCode,0)),"UNKNOWN"))</f>
        <v/>
      </c>
    </row>
    <row r="18772">
      <c r="A18772" s="40">
        <f>IF(GL_Paste!$B18769="","",N(GL_Paste!$H18769)-N(GL_Paste!$G18769))</f>
        <v/>
      </c>
      <c r="B18772" s="43">
        <f>IF(GL_Paste!$B18769="","",DATE(YEAR(GL_Paste!$E18769),MONTH(GL_Paste!$E18769),1))</f>
        <v/>
      </c>
      <c r="C18772">
        <f>IF(GL_Paste!$B18769="","",IF(TRIM(GL_Paste!$M18769)&lt;&gt;"",TRIM(GL_Paste!$M18769),IFERROR(MID(GL_Paste!$I18769,FIND("[",GL_Paste!$I18769)+1,FIND("]",GL_Paste!$I18769)-FIND("[",GL_Paste!$I18769)-1),"")))</f>
        <v/>
      </c>
      <c r="D18772">
        <f>IF(GL_Paste!$B18769="","",IFERROR(INDEX(DeptName,MATCH($C18772,DeptTag,0)),"UNALLOCATED"))</f>
        <v/>
      </c>
      <c r="E18772">
        <f>IF(GL_Paste!$B18769="","",IFERROR(INDEX(AcctCat,MATCH(GL_Paste!$B18769&amp;"",AcctCode,0)),"UNKNOWN"))</f>
        <v/>
      </c>
      <c r="F18772">
        <f>IF(GL_Paste!$B18769="","",IFERROR(INDEX(AcctSub,MATCH(GL_Paste!$B18769&amp;"",AcctCode,0)),"UNKNOWN"))</f>
        <v/>
      </c>
    </row>
    <row r="18773">
      <c r="A18773" s="40">
        <f>IF(GL_Paste!$B18770="","",N(GL_Paste!$H18770)-N(GL_Paste!$G18770))</f>
        <v/>
      </c>
      <c r="B18773" s="43">
        <f>IF(GL_Paste!$B18770="","",DATE(YEAR(GL_Paste!$E18770),MONTH(GL_Paste!$E18770),1))</f>
        <v/>
      </c>
      <c r="C18773">
        <f>IF(GL_Paste!$B18770="","",IF(TRIM(GL_Paste!$M18770)&lt;&gt;"",TRIM(GL_Paste!$M18770),IFERROR(MID(GL_Paste!$I18770,FIND("[",GL_Paste!$I18770)+1,FIND("]",GL_Paste!$I18770)-FIND("[",GL_Paste!$I18770)-1),"")))</f>
        <v/>
      </c>
      <c r="D18773">
        <f>IF(GL_Paste!$B18770="","",IFERROR(INDEX(DeptName,MATCH($C18773,DeptTag,0)),"UNALLOCATED"))</f>
        <v/>
      </c>
      <c r="E18773">
        <f>IF(GL_Paste!$B18770="","",IFERROR(INDEX(AcctCat,MATCH(GL_Paste!$B18770&amp;"",AcctCode,0)),"UNKNOWN"))</f>
        <v/>
      </c>
      <c r="F18773">
        <f>IF(GL_Paste!$B18770="","",IFERROR(INDEX(AcctSub,MATCH(GL_Paste!$B18770&amp;"",AcctCode,0)),"UNKNOWN"))</f>
        <v/>
      </c>
    </row>
    <row r="18774">
      <c r="A18774" s="40">
        <f>IF(GL_Paste!$B18771="","",N(GL_Paste!$H18771)-N(GL_Paste!$G18771))</f>
        <v/>
      </c>
      <c r="B18774" s="43">
        <f>IF(GL_Paste!$B18771="","",DATE(YEAR(GL_Paste!$E18771),MONTH(GL_Paste!$E18771),1))</f>
        <v/>
      </c>
      <c r="C18774">
        <f>IF(GL_Paste!$B18771="","",IF(TRIM(GL_Paste!$M18771)&lt;&gt;"",TRIM(GL_Paste!$M18771),IFERROR(MID(GL_Paste!$I18771,FIND("[",GL_Paste!$I18771)+1,FIND("]",GL_Paste!$I18771)-FIND("[",GL_Paste!$I18771)-1),"")))</f>
        <v/>
      </c>
      <c r="D18774">
        <f>IF(GL_Paste!$B18771="","",IFERROR(INDEX(DeptName,MATCH($C18774,DeptTag,0)),"UNALLOCATED"))</f>
        <v/>
      </c>
      <c r="E18774">
        <f>IF(GL_Paste!$B18771="","",IFERROR(INDEX(AcctCat,MATCH(GL_Paste!$B18771&amp;"",AcctCode,0)),"UNKNOWN"))</f>
        <v/>
      </c>
      <c r="F18774">
        <f>IF(GL_Paste!$B18771="","",IFERROR(INDEX(AcctSub,MATCH(GL_Paste!$B18771&amp;"",AcctCode,0)),"UNKNOWN"))</f>
        <v/>
      </c>
    </row>
    <row r="18775">
      <c r="A18775" s="40">
        <f>IF(GL_Paste!$B18772="","",N(GL_Paste!$H18772)-N(GL_Paste!$G18772))</f>
        <v/>
      </c>
      <c r="B18775" s="43">
        <f>IF(GL_Paste!$B18772="","",DATE(YEAR(GL_Paste!$E18772),MONTH(GL_Paste!$E18772),1))</f>
        <v/>
      </c>
      <c r="C18775">
        <f>IF(GL_Paste!$B18772="","",IF(TRIM(GL_Paste!$M18772)&lt;&gt;"",TRIM(GL_Paste!$M18772),IFERROR(MID(GL_Paste!$I18772,FIND("[",GL_Paste!$I18772)+1,FIND("]",GL_Paste!$I18772)-FIND("[",GL_Paste!$I18772)-1),"")))</f>
        <v/>
      </c>
      <c r="D18775">
        <f>IF(GL_Paste!$B18772="","",IFERROR(INDEX(DeptName,MATCH($C18775,DeptTag,0)),"UNALLOCATED"))</f>
        <v/>
      </c>
      <c r="E18775">
        <f>IF(GL_Paste!$B18772="","",IFERROR(INDEX(AcctCat,MATCH(GL_Paste!$B18772&amp;"",AcctCode,0)),"UNKNOWN"))</f>
        <v/>
      </c>
      <c r="F18775">
        <f>IF(GL_Paste!$B18772="","",IFERROR(INDEX(AcctSub,MATCH(GL_Paste!$B18772&amp;"",AcctCode,0)),"UNKNOWN"))</f>
        <v/>
      </c>
    </row>
    <row r="18776">
      <c r="A18776" s="40">
        <f>IF(GL_Paste!$B18773="","",N(GL_Paste!$H18773)-N(GL_Paste!$G18773))</f>
        <v/>
      </c>
      <c r="B18776" s="43">
        <f>IF(GL_Paste!$B18773="","",DATE(YEAR(GL_Paste!$E18773),MONTH(GL_Paste!$E18773),1))</f>
        <v/>
      </c>
      <c r="C18776">
        <f>IF(GL_Paste!$B18773="","",IF(TRIM(GL_Paste!$M18773)&lt;&gt;"",TRIM(GL_Paste!$M18773),IFERROR(MID(GL_Paste!$I18773,FIND("[",GL_Paste!$I18773)+1,FIND("]",GL_Paste!$I18773)-FIND("[",GL_Paste!$I18773)-1),"")))</f>
        <v/>
      </c>
      <c r="D18776">
        <f>IF(GL_Paste!$B18773="","",IFERROR(INDEX(DeptName,MATCH($C18776,DeptTag,0)),"UNALLOCATED"))</f>
        <v/>
      </c>
      <c r="E18776">
        <f>IF(GL_Paste!$B18773="","",IFERROR(INDEX(AcctCat,MATCH(GL_Paste!$B18773&amp;"",AcctCode,0)),"UNKNOWN"))</f>
        <v/>
      </c>
      <c r="F18776">
        <f>IF(GL_Paste!$B18773="","",IFERROR(INDEX(AcctSub,MATCH(GL_Paste!$B18773&amp;"",AcctCode,0)),"UNKNOWN"))</f>
        <v/>
      </c>
    </row>
    <row r="18777">
      <c r="A18777" s="40">
        <f>IF(GL_Paste!$B18774="","",N(GL_Paste!$H18774)-N(GL_Paste!$G18774))</f>
        <v/>
      </c>
      <c r="B18777" s="43">
        <f>IF(GL_Paste!$B18774="","",DATE(YEAR(GL_Paste!$E18774),MONTH(GL_Paste!$E18774),1))</f>
        <v/>
      </c>
      <c r="C18777">
        <f>IF(GL_Paste!$B18774="","",IF(TRIM(GL_Paste!$M18774)&lt;&gt;"",TRIM(GL_Paste!$M18774),IFERROR(MID(GL_Paste!$I18774,FIND("[",GL_Paste!$I18774)+1,FIND("]",GL_Paste!$I18774)-FIND("[",GL_Paste!$I18774)-1),"")))</f>
        <v/>
      </c>
      <c r="D18777">
        <f>IF(GL_Paste!$B18774="","",IFERROR(INDEX(DeptName,MATCH($C18777,DeptTag,0)),"UNALLOCATED"))</f>
        <v/>
      </c>
      <c r="E18777">
        <f>IF(GL_Paste!$B18774="","",IFERROR(INDEX(AcctCat,MATCH(GL_Paste!$B18774&amp;"",AcctCode,0)),"UNKNOWN"))</f>
        <v/>
      </c>
      <c r="F18777">
        <f>IF(GL_Paste!$B18774="","",IFERROR(INDEX(AcctSub,MATCH(GL_Paste!$B18774&amp;"",AcctCode,0)),"UNKNOWN"))</f>
        <v/>
      </c>
    </row>
    <row r="18778">
      <c r="A18778" s="40">
        <f>IF(GL_Paste!$B18775="","",N(GL_Paste!$H18775)-N(GL_Paste!$G18775))</f>
        <v/>
      </c>
      <c r="B18778" s="43">
        <f>IF(GL_Paste!$B18775="","",DATE(YEAR(GL_Paste!$E18775),MONTH(GL_Paste!$E18775),1))</f>
        <v/>
      </c>
      <c r="C18778">
        <f>IF(GL_Paste!$B18775="","",IF(TRIM(GL_Paste!$M18775)&lt;&gt;"",TRIM(GL_Paste!$M18775),IFERROR(MID(GL_Paste!$I18775,FIND("[",GL_Paste!$I18775)+1,FIND("]",GL_Paste!$I18775)-FIND("[",GL_Paste!$I18775)-1),"")))</f>
        <v/>
      </c>
      <c r="D18778">
        <f>IF(GL_Paste!$B18775="","",IFERROR(INDEX(DeptName,MATCH($C18778,DeptTag,0)),"UNALLOCATED"))</f>
        <v/>
      </c>
      <c r="E18778">
        <f>IF(GL_Paste!$B18775="","",IFERROR(INDEX(AcctCat,MATCH(GL_Paste!$B18775&amp;"",AcctCode,0)),"UNKNOWN"))</f>
        <v/>
      </c>
      <c r="F18778">
        <f>IF(GL_Paste!$B18775="","",IFERROR(INDEX(AcctSub,MATCH(GL_Paste!$B18775&amp;"",AcctCode,0)),"UNKNOWN"))</f>
        <v/>
      </c>
    </row>
    <row r="18779">
      <c r="A18779" s="40">
        <f>IF(GL_Paste!$B18776="","",N(GL_Paste!$H18776)-N(GL_Paste!$G18776))</f>
        <v/>
      </c>
      <c r="B18779" s="43">
        <f>IF(GL_Paste!$B18776="","",DATE(YEAR(GL_Paste!$E18776),MONTH(GL_Paste!$E18776),1))</f>
        <v/>
      </c>
      <c r="C18779">
        <f>IF(GL_Paste!$B18776="","",IF(TRIM(GL_Paste!$M18776)&lt;&gt;"",TRIM(GL_Paste!$M18776),IFERROR(MID(GL_Paste!$I18776,FIND("[",GL_Paste!$I18776)+1,FIND("]",GL_Paste!$I18776)-FIND("[",GL_Paste!$I18776)-1),"")))</f>
        <v/>
      </c>
      <c r="D18779">
        <f>IF(GL_Paste!$B18776="","",IFERROR(INDEX(DeptName,MATCH($C18779,DeptTag,0)),"UNALLOCATED"))</f>
        <v/>
      </c>
      <c r="E18779">
        <f>IF(GL_Paste!$B18776="","",IFERROR(INDEX(AcctCat,MATCH(GL_Paste!$B18776&amp;"",AcctCode,0)),"UNKNOWN"))</f>
        <v/>
      </c>
      <c r="F18779">
        <f>IF(GL_Paste!$B18776="","",IFERROR(INDEX(AcctSub,MATCH(GL_Paste!$B18776&amp;"",AcctCode,0)),"UNKNOWN"))</f>
        <v/>
      </c>
    </row>
    <row r="18780">
      <c r="A18780" s="40">
        <f>IF(GL_Paste!$B18777="","",N(GL_Paste!$H18777)-N(GL_Paste!$G18777))</f>
        <v/>
      </c>
      <c r="B18780" s="43">
        <f>IF(GL_Paste!$B18777="","",DATE(YEAR(GL_Paste!$E18777),MONTH(GL_Paste!$E18777),1))</f>
        <v/>
      </c>
      <c r="C18780">
        <f>IF(GL_Paste!$B18777="","",IF(TRIM(GL_Paste!$M18777)&lt;&gt;"",TRIM(GL_Paste!$M18777),IFERROR(MID(GL_Paste!$I18777,FIND("[",GL_Paste!$I18777)+1,FIND("]",GL_Paste!$I18777)-FIND("[",GL_Paste!$I18777)-1),"")))</f>
        <v/>
      </c>
      <c r="D18780">
        <f>IF(GL_Paste!$B18777="","",IFERROR(INDEX(DeptName,MATCH($C18780,DeptTag,0)),"UNALLOCATED"))</f>
        <v/>
      </c>
      <c r="E18780">
        <f>IF(GL_Paste!$B18777="","",IFERROR(INDEX(AcctCat,MATCH(GL_Paste!$B18777&amp;"",AcctCode,0)),"UNKNOWN"))</f>
        <v/>
      </c>
      <c r="F18780">
        <f>IF(GL_Paste!$B18777="","",IFERROR(INDEX(AcctSub,MATCH(GL_Paste!$B18777&amp;"",AcctCode,0)),"UNKNOWN"))</f>
        <v/>
      </c>
    </row>
    <row r="18781">
      <c r="A18781" s="40">
        <f>IF(GL_Paste!$B18778="","",N(GL_Paste!$H18778)-N(GL_Paste!$G18778))</f>
        <v/>
      </c>
      <c r="B18781" s="43">
        <f>IF(GL_Paste!$B18778="","",DATE(YEAR(GL_Paste!$E18778),MONTH(GL_Paste!$E18778),1))</f>
        <v/>
      </c>
      <c r="C18781">
        <f>IF(GL_Paste!$B18778="","",IF(TRIM(GL_Paste!$M18778)&lt;&gt;"",TRIM(GL_Paste!$M18778),IFERROR(MID(GL_Paste!$I18778,FIND("[",GL_Paste!$I18778)+1,FIND("]",GL_Paste!$I18778)-FIND("[",GL_Paste!$I18778)-1),"")))</f>
        <v/>
      </c>
      <c r="D18781">
        <f>IF(GL_Paste!$B18778="","",IFERROR(INDEX(DeptName,MATCH($C18781,DeptTag,0)),"UNALLOCATED"))</f>
        <v/>
      </c>
      <c r="E18781">
        <f>IF(GL_Paste!$B18778="","",IFERROR(INDEX(AcctCat,MATCH(GL_Paste!$B18778&amp;"",AcctCode,0)),"UNKNOWN"))</f>
        <v/>
      </c>
      <c r="F18781">
        <f>IF(GL_Paste!$B18778="","",IFERROR(INDEX(AcctSub,MATCH(GL_Paste!$B18778&amp;"",AcctCode,0)),"UNKNOWN"))</f>
        <v/>
      </c>
    </row>
    <row r="18782">
      <c r="A18782" s="40">
        <f>IF(GL_Paste!$B18779="","",N(GL_Paste!$H18779)-N(GL_Paste!$G18779))</f>
        <v/>
      </c>
      <c r="B18782" s="43">
        <f>IF(GL_Paste!$B18779="","",DATE(YEAR(GL_Paste!$E18779),MONTH(GL_Paste!$E18779),1))</f>
        <v/>
      </c>
      <c r="C18782">
        <f>IF(GL_Paste!$B18779="","",IF(TRIM(GL_Paste!$M18779)&lt;&gt;"",TRIM(GL_Paste!$M18779),IFERROR(MID(GL_Paste!$I18779,FIND("[",GL_Paste!$I18779)+1,FIND("]",GL_Paste!$I18779)-FIND("[",GL_Paste!$I18779)-1),"")))</f>
        <v/>
      </c>
      <c r="D18782">
        <f>IF(GL_Paste!$B18779="","",IFERROR(INDEX(DeptName,MATCH($C18782,DeptTag,0)),"UNALLOCATED"))</f>
        <v/>
      </c>
      <c r="E18782">
        <f>IF(GL_Paste!$B18779="","",IFERROR(INDEX(AcctCat,MATCH(GL_Paste!$B18779&amp;"",AcctCode,0)),"UNKNOWN"))</f>
        <v/>
      </c>
      <c r="F18782">
        <f>IF(GL_Paste!$B18779="","",IFERROR(INDEX(AcctSub,MATCH(GL_Paste!$B18779&amp;"",AcctCode,0)),"UNKNOWN"))</f>
        <v/>
      </c>
    </row>
    <row r="18783">
      <c r="A18783" s="40">
        <f>IF(GL_Paste!$B18780="","",N(GL_Paste!$H18780)-N(GL_Paste!$G18780))</f>
        <v/>
      </c>
      <c r="B18783" s="43">
        <f>IF(GL_Paste!$B18780="","",DATE(YEAR(GL_Paste!$E18780),MONTH(GL_Paste!$E18780),1))</f>
        <v/>
      </c>
      <c r="C18783">
        <f>IF(GL_Paste!$B18780="","",IF(TRIM(GL_Paste!$M18780)&lt;&gt;"",TRIM(GL_Paste!$M18780),IFERROR(MID(GL_Paste!$I18780,FIND("[",GL_Paste!$I18780)+1,FIND("]",GL_Paste!$I18780)-FIND("[",GL_Paste!$I18780)-1),"")))</f>
        <v/>
      </c>
      <c r="D18783">
        <f>IF(GL_Paste!$B18780="","",IFERROR(INDEX(DeptName,MATCH($C18783,DeptTag,0)),"UNALLOCATED"))</f>
        <v/>
      </c>
      <c r="E18783">
        <f>IF(GL_Paste!$B18780="","",IFERROR(INDEX(AcctCat,MATCH(GL_Paste!$B18780&amp;"",AcctCode,0)),"UNKNOWN"))</f>
        <v/>
      </c>
      <c r="F18783">
        <f>IF(GL_Paste!$B18780="","",IFERROR(INDEX(AcctSub,MATCH(GL_Paste!$B18780&amp;"",AcctCode,0)),"UNKNOWN"))</f>
        <v/>
      </c>
    </row>
    <row r="18784">
      <c r="A18784" s="40">
        <f>IF(GL_Paste!$B18781="","",N(GL_Paste!$H18781)-N(GL_Paste!$G18781))</f>
        <v/>
      </c>
      <c r="B18784" s="43">
        <f>IF(GL_Paste!$B18781="","",DATE(YEAR(GL_Paste!$E18781),MONTH(GL_Paste!$E18781),1))</f>
        <v/>
      </c>
      <c r="C18784">
        <f>IF(GL_Paste!$B18781="","",IF(TRIM(GL_Paste!$M18781)&lt;&gt;"",TRIM(GL_Paste!$M18781),IFERROR(MID(GL_Paste!$I18781,FIND("[",GL_Paste!$I18781)+1,FIND("]",GL_Paste!$I18781)-FIND("[",GL_Paste!$I18781)-1),"")))</f>
        <v/>
      </c>
      <c r="D18784">
        <f>IF(GL_Paste!$B18781="","",IFERROR(INDEX(DeptName,MATCH($C18784,DeptTag,0)),"UNALLOCATED"))</f>
        <v/>
      </c>
      <c r="E18784">
        <f>IF(GL_Paste!$B18781="","",IFERROR(INDEX(AcctCat,MATCH(GL_Paste!$B18781&amp;"",AcctCode,0)),"UNKNOWN"))</f>
        <v/>
      </c>
      <c r="F18784">
        <f>IF(GL_Paste!$B18781="","",IFERROR(INDEX(AcctSub,MATCH(GL_Paste!$B18781&amp;"",AcctCode,0)),"UNKNOWN"))</f>
        <v/>
      </c>
    </row>
    <row r="18785">
      <c r="A18785" s="40">
        <f>IF(GL_Paste!$B18782="","",N(GL_Paste!$H18782)-N(GL_Paste!$G18782))</f>
        <v/>
      </c>
      <c r="B18785" s="43">
        <f>IF(GL_Paste!$B18782="","",DATE(YEAR(GL_Paste!$E18782),MONTH(GL_Paste!$E18782),1))</f>
        <v/>
      </c>
      <c r="C18785">
        <f>IF(GL_Paste!$B18782="","",IF(TRIM(GL_Paste!$M18782)&lt;&gt;"",TRIM(GL_Paste!$M18782),IFERROR(MID(GL_Paste!$I18782,FIND("[",GL_Paste!$I18782)+1,FIND("]",GL_Paste!$I18782)-FIND("[",GL_Paste!$I18782)-1),"")))</f>
        <v/>
      </c>
      <c r="D18785">
        <f>IF(GL_Paste!$B18782="","",IFERROR(INDEX(DeptName,MATCH($C18785,DeptTag,0)),"UNALLOCATED"))</f>
        <v/>
      </c>
      <c r="E18785">
        <f>IF(GL_Paste!$B18782="","",IFERROR(INDEX(AcctCat,MATCH(GL_Paste!$B18782&amp;"",AcctCode,0)),"UNKNOWN"))</f>
        <v/>
      </c>
      <c r="F18785">
        <f>IF(GL_Paste!$B18782="","",IFERROR(INDEX(AcctSub,MATCH(GL_Paste!$B18782&amp;"",AcctCode,0)),"UNKNOWN"))</f>
        <v/>
      </c>
    </row>
    <row r="18786">
      <c r="A18786" s="40">
        <f>IF(GL_Paste!$B18783="","",N(GL_Paste!$H18783)-N(GL_Paste!$G18783))</f>
        <v/>
      </c>
      <c r="B18786" s="43">
        <f>IF(GL_Paste!$B18783="","",DATE(YEAR(GL_Paste!$E18783),MONTH(GL_Paste!$E18783),1))</f>
        <v/>
      </c>
      <c r="C18786">
        <f>IF(GL_Paste!$B18783="","",IF(TRIM(GL_Paste!$M18783)&lt;&gt;"",TRIM(GL_Paste!$M18783),IFERROR(MID(GL_Paste!$I18783,FIND("[",GL_Paste!$I18783)+1,FIND("]",GL_Paste!$I18783)-FIND("[",GL_Paste!$I18783)-1),"")))</f>
        <v/>
      </c>
      <c r="D18786">
        <f>IF(GL_Paste!$B18783="","",IFERROR(INDEX(DeptName,MATCH($C18786,DeptTag,0)),"UNALLOCATED"))</f>
        <v/>
      </c>
      <c r="E18786">
        <f>IF(GL_Paste!$B18783="","",IFERROR(INDEX(AcctCat,MATCH(GL_Paste!$B18783&amp;"",AcctCode,0)),"UNKNOWN"))</f>
        <v/>
      </c>
      <c r="F18786">
        <f>IF(GL_Paste!$B18783="","",IFERROR(INDEX(AcctSub,MATCH(GL_Paste!$B18783&amp;"",AcctCode,0)),"UNKNOWN"))</f>
        <v/>
      </c>
    </row>
    <row r="18787">
      <c r="A18787" s="40">
        <f>IF(GL_Paste!$B18784="","",N(GL_Paste!$H18784)-N(GL_Paste!$G18784))</f>
        <v/>
      </c>
      <c r="B18787" s="43">
        <f>IF(GL_Paste!$B18784="","",DATE(YEAR(GL_Paste!$E18784),MONTH(GL_Paste!$E18784),1))</f>
        <v/>
      </c>
      <c r="C18787">
        <f>IF(GL_Paste!$B18784="","",IF(TRIM(GL_Paste!$M18784)&lt;&gt;"",TRIM(GL_Paste!$M18784),IFERROR(MID(GL_Paste!$I18784,FIND("[",GL_Paste!$I18784)+1,FIND("]",GL_Paste!$I18784)-FIND("[",GL_Paste!$I18784)-1),"")))</f>
        <v/>
      </c>
      <c r="D18787">
        <f>IF(GL_Paste!$B18784="","",IFERROR(INDEX(DeptName,MATCH($C18787,DeptTag,0)),"UNALLOCATED"))</f>
        <v/>
      </c>
      <c r="E18787">
        <f>IF(GL_Paste!$B18784="","",IFERROR(INDEX(AcctCat,MATCH(GL_Paste!$B18784&amp;"",AcctCode,0)),"UNKNOWN"))</f>
        <v/>
      </c>
      <c r="F18787">
        <f>IF(GL_Paste!$B18784="","",IFERROR(INDEX(AcctSub,MATCH(GL_Paste!$B18784&amp;"",AcctCode,0)),"UNKNOWN"))</f>
        <v/>
      </c>
    </row>
    <row r="18788">
      <c r="A18788" s="40">
        <f>IF(GL_Paste!$B18785="","",N(GL_Paste!$H18785)-N(GL_Paste!$G18785))</f>
        <v/>
      </c>
      <c r="B18788" s="43">
        <f>IF(GL_Paste!$B18785="","",DATE(YEAR(GL_Paste!$E18785),MONTH(GL_Paste!$E18785),1))</f>
        <v/>
      </c>
      <c r="C18788">
        <f>IF(GL_Paste!$B18785="","",IF(TRIM(GL_Paste!$M18785)&lt;&gt;"",TRIM(GL_Paste!$M18785),IFERROR(MID(GL_Paste!$I18785,FIND("[",GL_Paste!$I18785)+1,FIND("]",GL_Paste!$I18785)-FIND("[",GL_Paste!$I18785)-1),"")))</f>
        <v/>
      </c>
      <c r="D18788">
        <f>IF(GL_Paste!$B18785="","",IFERROR(INDEX(DeptName,MATCH($C18788,DeptTag,0)),"UNALLOCATED"))</f>
        <v/>
      </c>
      <c r="E18788">
        <f>IF(GL_Paste!$B18785="","",IFERROR(INDEX(AcctCat,MATCH(GL_Paste!$B18785&amp;"",AcctCode,0)),"UNKNOWN"))</f>
        <v/>
      </c>
      <c r="F18788">
        <f>IF(GL_Paste!$B18785="","",IFERROR(INDEX(AcctSub,MATCH(GL_Paste!$B18785&amp;"",AcctCode,0)),"UNKNOWN"))</f>
        <v/>
      </c>
    </row>
    <row r="18789">
      <c r="A18789" s="40">
        <f>IF(GL_Paste!$B18786="","",N(GL_Paste!$H18786)-N(GL_Paste!$G18786))</f>
        <v/>
      </c>
      <c r="B18789" s="43">
        <f>IF(GL_Paste!$B18786="","",DATE(YEAR(GL_Paste!$E18786),MONTH(GL_Paste!$E18786),1))</f>
        <v/>
      </c>
      <c r="C18789">
        <f>IF(GL_Paste!$B18786="","",IF(TRIM(GL_Paste!$M18786)&lt;&gt;"",TRIM(GL_Paste!$M18786),IFERROR(MID(GL_Paste!$I18786,FIND("[",GL_Paste!$I18786)+1,FIND("]",GL_Paste!$I18786)-FIND("[",GL_Paste!$I18786)-1),"")))</f>
        <v/>
      </c>
      <c r="D18789">
        <f>IF(GL_Paste!$B18786="","",IFERROR(INDEX(DeptName,MATCH($C18789,DeptTag,0)),"UNALLOCATED"))</f>
        <v/>
      </c>
      <c r="E18789">
        <f>IF(GL_Paste!$B18786="","",IFERROR(INDEX(AcctCat,MATCH(GL_Paste!$B18786&amp;"",AcctCode,0)),"UNKNOWN"))</f>
        <v/>
      </c>
      <c r="F18789">
        <f>IF(GL_Paste!$B18786="","",IFERROR(INDEX(AcctSub,MATCH(GL_Paste!$B18786&amp;"",AcctCode,0)),"UNKNOWN"))</f>
        <v/>
      </c>
    </row>
    <row r="18790">
      <c r="A18790" s="40">
        <f>IF(GL_Paste!$B18787="","",N(GL_Paste!$H18787)-N(GL_Paste!$G18787))</f>
        <v/>
      </c>
      <c r="B18790" s="43">
        <f>IF(GL_Paste!$B18787="","",DATE(YEAR(GL_Paste!$E18787),MONTH(GL_Paste!$E18787),1))</f>
        <v/>
      </c>
      <c r="C18790">
        <f>IF(GL_Paste!$B18787="","",IF(TRIM(GL_Paste!$M18787)&lt;&gt;"",TRIM(GL_Paste!$M18787),IFERROR(MID(GL_Paste!$I18787,FIND("[",GL_Paste!$I18787)+1,FIND("]",GL_Paste!$I18787)-FIND("[",GL_Paste!$I18787)-1),"")))</f>
        <v/>
      </c>
      <c r="D18790">
        <f>IF(GL_Paste!$B18787="","",IFERROR(INDEX(DeptName,MATCH($C18790,DeptTag,0)),"UNALLOCATED"))</f>
        <v/>
      </c>
      <c r="E18790">
        <f>IF(GL_Paste!$B18787="","",IFERROR(INDEX(AcctCat,MATCH(GL_Paste!$B18787&amp;"",AcctCode,0)),"UNKNOWN"))</f>
        <v/>
      </c>
      <c r="F18790">
        <f>IF(GL_Paste!$B18787="","",IFERROR(INDEX(AcctSub,MATCH(GL_Paste!$B18787&amp;"",AcctCode,0)),"UNKNOWN"))</f>
        <v/>
      </c>
    </row>
    <row r="18791">
      <c r="A18791" s="40">
        <f>IF(GL_Paste!$B18788="","",N(GL_Paste!$H18788)-N(GL_Paste!$G18788))</f>
        <v/>
      </c>
      <c r="B18791" s="43">
        <f>IF(GL_Paste!$B18788="","",DATE(YEAR(GL_Paste!$E18788),MONTH(GL_Paste!$E18788),1))</f>
        <v/>
      </c>
      <c r="C18791">
        <f>IF(GL_Paste!$B18788="","",IF(TRIM(GL_Paste!$M18788)&lt;&gt;"",TRIM(GL_Paste!$M18788),IFERROR(MID(GL_Paste!$I18788,FIND("[",GL_Paste!$I18788)+1,FIND("]",GL_Paste!$I18788)-FIND("[",GL_Paste!$I18788)-1),"")))</f>
        <v/>
      </c>
      <c r="D18791">
        <f>IF(GL_Paste!$B18788="","",IFERROR(INDEX(DeptName,MATCH($C18791,DeptTag,0)),"UNALLOCATED"))</f>
        <v/>
      </c>
      <c r="E18791">
        <f>IF(GL_Paste!$B18788="","",IFERROR(INDEX(AcctCat,MATCH(GL_Paste!$B18788&amp;"",AcctCode,0)),"UNKNOWN"))</f>
        <v/>
      </c>
      <c r="F18791">
        <f>IF(GL_Paste!$B18788="","",IFERROR(INDEX(AcctSub,MATCH(GL_Paste!$B18788&amp;"",AcctCode,0)),"UNKNOWN"))</f>
        <v/>
      </c>
    </row>
    <row r="18792">
      <c r="A18792" s="40">
        <f>IF(GL_Paste!$B18789="","",N(GL_Paste!$H18789)-N(GL_Paste!$G18789))</f>
        <v/>
      </c>
      <c r="B18792" s="43">
        <f>IF(GL_Paste!$B18789="","",DATE(YEAR(GL_Paste!$E18789),MONTH(GL_Paste!$E18789),1))</f>
        <v/>
      </c>
      <c r="C18792">
        <f>IF(GL_Paste!$B18789="","",IF(TRIM(GL_Paste!$M18789)&lt;&gt;"",TRIM(GL_Paste!$M18789),IFERROR(MID(GL_Paste!$I18789,FIND("[",GL_Paste!$I18789)+1,FIND("]",GL_Paste!$I18789)-FIND("[",GL_Paste!$I18789)-1),"")))</f>
        <v/>
      </c>
      <c r="D18792">
        <f>IF(GL_Paste!$B18789="","",IFERROR(INDEX(DeptName,MATCH($C18792,DeptTag,0)),"UNALLOCATED"))</f>
        <v/>
      </c>
      <c r="E18792">
        <f>IF(GL_Paste!$B18789="","",IFERROR(INDEX(AcctCat,MATCH(GL_Paste!$B18789&amp;"",AcctCode,0)),"UNKNOWN"))</f>
        <v/>
      </c>
      <c r="F18792">
        <f>IF(GL_Paste!$B18789="","",IFERROR(INDEX(AcctSub,MATCH(GL_Paste!$B18789&amp;"",AcctCode,0)),"UNKNOWN"))</f>
        <v/>
      </c>
    </row>
    <row r="18793">
      <c r="A18793" s="40">
        <f>IF(GL_Paste!$B18790="","",N(GL_Paste!$H18790)-N(GL_Paste!$G18790))</f>
        <v/>
      </c>
      <c r="B18793" s="43">
        <f>IF(GL_Paste!$B18790="","",DATE(YEAR(GL_Paste!$E18790),MONTH(GL_Paste!$E18790),1))</f>
        <v/>
      </c>
      <c r="C18793">
        <f>IF(GL_Paste!$B18790="","",IF(TRIM(GL_Paste!$M18790)&lt;&gt;"",TRIM(GL_Paste!$M18790),IFERROR(MID(GL_Paste!$I18790,FIND("[",GL_Paste!$I18790)+1,FIND("]",GL_Paste!$I18790)-FIND("[",GL_Paste!$I18790)-1),"")))</f>
        <v/>
      </c>
      <c r="D18793">
        <f>IF(GL_Paste!$B18790="","",IFERROR(INDEX(DeptName,MATCH($C18793,DeptTag,0)),"UNALLOCATED"))</f>
        <v/>
      </c>
      <c r="E18793">
        <f>IF(GL_Paste!$B18790="","",IFERROR(INDEX(AcctCat,MATCH(GL_Paste!$B18790&amp;"",AcctCode,0)),"UNKNOWN"))</f>
        <v/>
      </c>
      <c r="F18793">
        <f>IF(GL_Paste!$B18790="","",IFERROR(INDEX(AcctSub,MATCH(GL_Paste!$B18790&amp;"",AcctCode,0)),"UNKNOWN"))</f>
        <v/>
      </c>
    </row>
    <row r="18794">
      <c r="A18794" s="40">
        <f>IF(GL_Paste!$B18791="","",N(GL_Paste!$H18791)-N(GL_Paste!$G18791))</f>
        <v/>
      </c>
      <c r="B18794" s="43">
        <f>IF(GL_Paste!$B18791="","",DATE(YEAR(GL_Paste!$E18791),MONTH(GL_Paste!$E18791),1))</f>
        <v/>
      </c>
      <c r="C18794">
        <f>IF(GL_Paste!$B18791="","",IF(TRIM(GL_Paste!$M18791)&lt;&gt;"",TRIM(GL_Paste!$M18791),IFERROR(MID(GL_Paste!$I18791,FIND("[",GL_Paste!$I18791)+1,FIND("]",GL_Paste!$I18791)-FIND("[",GL_Paste!$I18791)-1),"")))</f>
        <v/>
      </c>
      <c r="D18794">
        <f>IF(GL_Paste!$B18791="","",IFERROR(INDEX(DeptName,MATCH($C18794,DeptTag,0)),"UNALLOCATED"))</f>
        <v/>
      </c>
      <c r="E18794">
        <f>IF(GL_Paste!$B18791="","",IFERROR(INDEX(AcctCat,MATCH(GL_Paste!$B18791&amp;"",AcctCode,0)),"UNKNOWN"))</f>
        <v/>
      </c>
      <c r="F18794">
        <f>IF(GL_Paste!$B18791="","",IFERROR(INDEX(AcctSub,MATCH(GL_Paste!$B18791&amp;"",AcctCode,0)),"UNKNOWN"))</f>
        <v/>
      </c>
    </row>
    <row r="18795">
      <c r="A18795" s="40">
        <f>IF(GL_Paste!$B18792="","",N(GL_Paste!$H18792)-N(GL_Paste!$G18792))</f>
        <v/>
      </c>
      <c r="B18795" s="43">
        <f>IF(GL_Paste!$B18792="","",DATE(YEAR(GL_Paste!$E18792),MONTH(GL_Paste!$E18792),1))</f>
        <v/>
      </c>
      <c r="C18795">
        <f>IF(GL_Paste!$B18792="","",IF(TRIM(GL_Paste!$M18792)&lt;&gt;"",TRIM(GL_Paste!$M18792),IFERROR(MID(GL_Paste!$I18792,FIND("[",GL_Paste!$I18792)+1,FIND("]",GL_Paste!$I18792)-FIND("[",GL_Paste!$I18792)-1),"")))</f>
        <v/>
      </c>
      <c r="D18795">
        <f>IF(GL_Paste!$B18792="","",IFERROR(INDEX(DeptName,MATCH($C18795,DeptTag,0)),"UNALLOCATED"))</f>
        <v/>
      </c>
      <c r="E18795">
        <f>IF(GL_Paste!$B18792="","",IFERROR(INDEX(AcctCat,MATCH(GL_Paste!$B18792&amp;"",AcctCode,0)),"UNKNOWN"))</f>
        <v/>
      </c>
      <c r="F18795">
        <f>IF(GL_Paste!$B18792="","",IFERROR(INDEX(AcctSub,MATCH(GL_Paste!$B18792&amp;"",AcctCode,0)),"UNKNOWN"))</f>
        <v/>
      </c>
    </row>
    <row r="18796">
      <c r="A18796" s="40">
        <f>IF(GL_Paste!$B18793="","",N(GL_Paste!$H18793)-N(GL_Paste!$G18793))</f>
        <v/>
      </c>
      <c r="B18796" s="43">
        <f>IF(GL_Paste!$B18793="","",DATE(YEAR(GL_Paste!$E18793),MONTH(GL_Paste!$E18793),1))</f>
        <v/>
      </c>
      <c r="C18796">
        <f>IF(GL_Paste!$B18793="","",IF(TRIM(GL_Paste!$M18793)&lt;&gt;"",TRIM(GL_Paste!$M18793),IFERROR(MID(GL_Paste!$I18793,FIND("[",GL_Paste!$I18793)+1,FIND("]",GL_Paste!$I18793)-FIND("[",GL_Paste!$I18793)-1),"")))</f>
        <v/>
      </c>
      <c r="D18796">
        <f>IF(GL_Paste!$B18793="","",IFERROR(INDEX(DeptName,MATCH($C18796,DeptTag,0)),"UNALLOCATED"))</f>
        <v/>
      </c>
      <c r="E18796">
        <f>IF(GL_Paste!$B18793="","",IFERROR(INDEX(AcctCat,MATCH(GL_Paste!$B18793&amp;"",AcctCode,0)),"UNKNOWN"))</f>
        <v/>
      </c>
      <c r="F18796">
        <f>IF(GL_Paste!$B18793="","",IFERROR(INDEX(AcctSub,MATCH(GL_Paste!$B18793&amp;"",AcctCode,0)),"UNKNOWN"))</f>
        <v/>
      </c>
    </row>
    <row r="18797">
      <c r="A18797" s="40">
        <f>IF(GL_Paste!$B18794="","",N(GL_Paste!$H18794)-N(GL_Paste!$G18794))</f>
        <v/>
      </c>
      <c r="B18797" s="43">
        <f>IF(GL_Paste!$B18794="","",DATE(YEAR(GL_Paste!$E18794),MONTH(GL_Paste!$E18794),1))</f>
        <v/>
      </c>
      <c r="C18797">
        <f>IF(GL_Paste!$B18794="","",IF(TRIM(GL_Paste!$M18794)&lt;&gt;"",TRIM(GL_Paste!$M18794),IFERROR(MID(GL_Paste!$I18794,FIND("[",GL_Paste!$I18794)+1,FIND("]",GL_Paste!$I18794)-FIND("[",GL_Paste!$I18794)-1),"")))</f>
        <v/>
      </c>
      <c r="D18797">
        <f>IF(GL_Paste!$B18794="","",IFERROR(INDEX(DeptName,MATCH($C18797,DeptTag,0)),"UNALLOCATED"))</f>
        <v/>
      </c>
      <c r="E18797">
        <f>IF(GL_Paste!$B18794="","",IFERROR(INDEX(AcctCat,MATCH(GL_Paste!$B18794&amp;"",AcctCode,0)),"UNKNOWN"))</f>
        <v/>
      </c>
      <c r="F18797">
        <f>IF(GL_Paste!$B18794="","",IFERROR(INDEX(AcctSub,MATCH(GL_Paste!$B18794&amp;"",AcctCode,0)),"UNKNOWN"))</f>
        <v/>
      </c>
    </row>
    <row r="18798">
      <c r="A18798" s="40">
        <f>IF(GL_Paste!$B18795="","",N(GL_Paste!$H18795)-N(GL_Paste!$G18795))</f>
        <v/>
      </c>
      <c r="B18798" s="43">
        <f>IF(GL_Paste!$B18795="","",DATE(YEAR(GL_Paste!$E18795),MONTH(GL_Paste!$E18795),1))</f>
        <v/>
      </c>
      <c r="C18798">
        <f>IF(GL_Paste!$B18795="","",IF(TRIM(GL_Paste!$M18795)&lt;&gt;"",TRIM(GL_Paste!$M18795),IFERROR(MID(GL_Paste!$I18795,FIND("[",GL_Paste!$I18795)+1,FIND("]",GL_Paste!$I18795)-FIND("[",GL_Paste!$I18795)-1),"")))</f>
        <v/>
      </c>
      <c r="D18798">
        <f>IF(GL_Paste!$B18795="","",IFERROR(INDEX(DeptName,MATCH($C18798,DeptTag,0)),"UNALLOCATED"))</f>
        <v/>
      </c>
      <c r="E18798">
        <f>IF(GL_Paste!$B18795="","",IFERROR(INDEX(AcctCat,MATCH(GL_Paste!$B18795&amp;"",AcctCode,0)),"UNKNOWN"))</f>
        <v/>
      </c>
      <c r="F18798">
        <f>IF(GL_Paste!$B18795="","",IFERROR(INDEX(AcctSub,MATCH(GL_Paste!$B18795&amp;"",AcctCode,0)),"UNKNOWN"))</f>
        <v/>
      </c>
    </row>
    <row r="18799">
      <c r="A18799" s="40">
        <f>IF(GL_Paste!$B18796="","",N(GL_Paste!$H18796)-N(GL_Paste!$G18796))</f>
        <v/>
      </c>
      <c r="B18799" s="43">
        <f>IF(GL_Paste!$B18796="","",DATE(YEAR(GL_Paste!$E18796),MONTH(GL_Paste!$E18796),1))</f>
        <v/>
      </c>
      <c r="C18799">
        <f>IF(GL_Paste!$B18796="","",IF(TRIM(GL_Paste!$M18796)&lt;&gt;"",TRIM(GL_Paste!$M18796),IFERROR(MID(GL_Paste!$I18796,FIND("[",GL_Paste!$I18796)+1,FIND("]",GL_Paste!$I18796)-FIND("[",GL_Paste!$I18796)-1),"")))</f>
        <v/>
      </c>
      <c r="D18799">
        <f>IF(GL_Paste!$B18796="","",IFERROR(INDEX(DeptName,MATCH($C18799,DeptTag,0)),"UNALLOCATED"))</f>
        <v/>
      </c>
      <c r="E18799">
        <f>IF(GL_Paste!$B18796="","",IFERROR(INDEX(AcctCat,MATCH(GL_Paste!$B18796&amp;"",AcctCode,0)),"UNKNOWN"))</f>
        <v/>
      </c>
      <c r="F18799">
        <f>IF(GL_Paste!$B18796="","",IFERROR(INDEX(AcctSub,MATCH(GL_Paste!$B18796&amp;"",AcctCode,0)),"UNKNOWN"))</f>
        <v/>
      </c>
    </row>
    <row r="18800">
      <c r="A18800" s="40">
        <f>IF(GL_Paste!$B18797="","",N(GL_Paste!$H18797)-N(GL_Paste!$G18797))</f>
        <v/>
      </c>
      <c r="B18800" s="43">
        <f>IF(GL_Paste!$B18797="","",DATE(YEAR(GL_Paste!$E18797),MONTH(GL_Paste!$E18797),1))</f>
        <v/>
      </c>
      <c r="C18800">
        <f>IF(GL_Paste!$B18797="","",IF(TRIM(GL_Paste!$M18797)&lt;&gt;"",TRIM(GL_Paste!$M18797),IFERROR(MID(GL_Paste!$I18797,FIND("[",GL_Paste!$I18797)+1,FIND("]",GL_Paste!$I18797)-FIND("[",GL_Paste!$I18797)-1),"")))</f>
        <v/>
      </c>
      <c r="D18800">
        <f>IF(GL_Paste!$B18797="","",IFERROR(INDEX(DeptName,MATCH($C18800,DeptTag,0)),"UNALLOCATED"))</f>
        <v/>
      </c>
      <c r="E18800">
        <f>IF(GL_Paste!$B18797="","",IFERROR(INDEX(AcctCat,MATCH(GL_Paste!$B18797&amp;"",AcctCode,0)),"UNKNOWN"))</f>
        <v/>
      </c>
      <c r="F18800">
        <f>IF(GL_Paste!$B18797="","",IFERROR(INDEX(AcctSub,MATCH(GL_Paste!$B18797&amp;"",AcctCode,0)),"UNKNOWN"))</f>
        <v/>
      </c>
    </row>
    <row r="18801">
      <c r="A18801" s="40">
        <f>IF(GL_Paste!$B18798="","",N(GL_Paste!$H18798)-N(GL_Paste!$G18798))</f>
        <v/>
      </c>
      <c r="B18801" s="43">
        <f>IF(GL_Paste!$B18798="","",DATE(YEAR(GL_Paste!$E18798),MONTH(GL_Paste!$E18798),1))</f>
        <v/>
      </c>
      <c r="C18801">
        <f>IF(GL_Paste!$B18798="","",IF(TRIM(GL_Paste!$M18798)&lt;&gt;"",TRIM(GL_Paste!$M18798),IFERROR(MID(GL_Paste!$I18798,FIND("[",GL_Paste!$I18798)+1,FIND("]",GL_Paste!$I18798)-FIND("[",GL_Paste!$I18798)-1),"")))</f>
        <v/>
      </c>
      <c r="D18801">
        <f>IF(GL_Paste!$B18798="","",IFERROR(INDEX(DeptName,MATCH($C18801,DeptTag,0)),"UNALLOCATED"))</f>
        <v/>
      </c>
      <c r="E18801">
        <f>IF(GL_Paste!$B18798="","",IFERROR(INDEX(AcctCat,MATCH(GL_Paste!$B18798&amp;"",AcctCode,0)),"UNKNOWN"))</f>
        <v/>
      </c>
      <c r="F18801">
        <f>IF(GL_Paste!$B18798="","",IFERROR(INDEX(AcctSub,MATCH(GL_Paste!$B18798&amp;"",AcctCode,0)),"UNKNOWN"))</f>
        <v/>
      </c>
    </row>
    <row r="18802">
      <c r="A18802" s="40">
        <f>IF(GL_Paste!$B18799="","",N(GL_Paste!$H18799)-N(GL_Paste!$G18799))</f>
        <v/>
      </c>
      <c r="B18802" s="43">
        <f>IF(GL_Paste!$B18799="","",DATE(YEAR(GL_Paste!$E18799),MONTH(GL_Paste!$E18799),1))</f>
        <v/>
      </c>
      <c r="C18802">
        <f>IF(GL_Paste!$B18799="","",IF(TRIM(GL_Paste!$M18799)&lt;&gt;"",TRIM(GL_Paste!$M18799),IFERROR(MID(GL_Paste!$I18799,FIND("[",GL_Paste!$I18799)+1,FIND("]",GL_Paste!$I18799)-FIND("[",GL_Paste!$I18799)-1),"")))</f>
        <v/>
      </c>
      <c r="D18802">
        <f>IF(GL_Paste!$B18799="","",IFERROR(INDEX(DeptName,MATCH($C18802,DeptTag,0)),"UNALLOCATED"))</f>
        <v/>
      </c>
      <c r="E18802">
        <f>IF(GL_Paste!$B18799="","",IFERROR(INDEX(AcctCat,MATCH(GL_Paste!$B18799&amp;"",AcctCode,0)),"UNKNOWN"))</f>
        <v/>
      </c>
      <c r="F18802">
        <f>IF(GL_Paste!$B18799="","",IFERROR(INDEX(AcctSub,MATCH(GL_Paste!$B18799&amp;"",AcctCode,0)),"UNKNOWN"))</f>
        <v/>
      </c>
    </row>
    <row r="18803">
      <c r="A18803" s="40">
        <f>IF(GL_Paste!$B18800="","",N(GL_Paste!$H18800)-N(GL_Paste!$G18800))</f>
        <v/>
      </c>
      <c r="B18803" s="43">
        <f>IF(GL_Paste!$B18800="","",DATE(YEAR(GL_Paste!$E18800),MONTH(GL_Paste!$E18800),1))</f>
        <v/>
      </c>
      <c r="C18803">
        <f>IF(GL_Paste!$B18800="","",IF(TRIM(GL_Paste!$M18800)&lt;&gt;"",TRIM(GL_Paste!$M18800),IFERROR(MID(GL_Paste!$I18800,FIND("[",GL_Paste!$I18800)+1,FIND("]",GL_Paste!$I18800)-FIND("[",GL_Paste!$I18800)-1),"")))</f>
        <v/>
      </c>
      <c r="D18803">
        <f>IF(GL_Paste!$B18800="","",IFERROR(INDEX(DeptName,MATCH($C18803,DeptTag,0)),"UNALLOCATED"))</f>
        <v/>
      </c>
      <c r="E18803">
        <f>IF(GL_Paste!$B18800="","",IFERROR(INDEX(AcctCat,MATCH(GL_Paste!$B18800&amp;"",AcctCode,0)),"UNKNOWN"))</f>
        <v/>
      </c>
      <c r="F18803">
        <f>IF(GL_Paste!$B18800="","",IFERROR(INDEX(AcctSub,MATCH(GL_Paste!$B18800&amp;"",AcctCode,0)),"UNKNOWN"))</f>
        <v/>
      </c>
    </row>
    <row r="18804">
      <c r="A18804" s="40">
        <f>IF(GL_Paste!$B18801="","",N(GL_Paste!$H18801)-N(GL_Paste!$G18801))</f>
        <v/>
      </c>
      <c r="B18804" s="43">
        <f>IF(GL_Paste!$B18801="","",DATE(YEAR(GL_Paste!$E18801),MONTH(GL_Paste!$E18801),1))</f>
        <v/>
      </c>
      <c r="C18804">
        <f>IF(GL_Paste!$B18801="","",IF(TRIM(GL_Paste!$M18801)&lt;&gt;"",TRIM(GL_Paste!$M18801),IFERROR(MID(GL_Paste!$I18801,FIND("[",GL_Paste!$I18801)+1,FIND("]",GL_Paste!$I18801)-FIND("[",GL_Paste!$I18801)-1),"")))</f>
        <v/>
      </c>
      <c r="D18804">
        <f>IF(GL_Paste!$B18801="","",IFERROR(INDEX(DeptName,MATCH($C18804,DeptTag,0)),"UNALLOCATED"))</f>
        <v/>
      </c>
      <c r="E18804">
        <f>IF(GL_Paste!$B18801="","",IFERROR(INDEX(AcctCat,MATCH(GL_Paste!$B18801&amp;"",AcctCode,0)),"UNKNOWN"))</f>
        <v/>
      </c>
      <c r="F18804">
        <f>IF(GL_Paste!$B18801="","",IFERROR(INDEX(AcctSub,MATCH(GL_Paste!$B18801&amp;"",AcctCode,0)),"UNKNOWN"))</f>
        <v/>
      </c>
    </row>
    <row r="18805">
      <c r="A18805" s="40">
        <f>IF(GL_Paste!$B18802="","",N(GL_Paste!$H18802)-N(GL_Paste!$G18802))</f>
        <v/>
      </c>
      <c r="B18805" s="43">
        <f>IF(GL_Paste!$B18802="","",DATE(YEAR(GL_Paste!$E18802),MONTH(GL_Paste!$E18802),1))</f>
        <v/>
      </c>
      <c r="C18805">
        <f>IF(GL_Paste!$B18802="","",IF(TRIM(GL_Paste!$M18802)&lt;&gt;"",TRIM(GL_Paste!$M18802),IFERROR(MID(GL_Paste!$I18802,FIND("[",GL_Paste!$I18802)+1,FIND("]",GL_Paste!$I18802)-FIND("[",GL_Paste!$I18802)-1),"")))</f>
        <v/>
      </c>
      <c r="D18805">
        <f>IF(GL_Paste!$B18802="","",IFERROR(INDEX(DeptName,MATCH($C18805,DeptTag,0)),"UNALLOCATED"))</f>
        <v/>
      </c>
      <c r="E18805">
        <f>IF(GL_Paste!$B18802="","",IFERROR(INDEX(AcctCat,MATCH(GL_Paste!$B18802&amp;"",AcctCode,0)),"UNKNOWN"))</f>
        <v/>
      </c>
      <c r="F18805">
        <f>IF(GL_Paste!$B18802="","",IFERROR(INDEX(AcctSub,MATCH(GL_Paste!$B18802&amp;"",AcctCode,0)),"UNKNOWN"))</f>
        <v/>
      </c>
    </row>
    <row r="18806">
      <c r="A18806" s="40">
        <f>IF(GL_Paste!$B18803="","",N(GL_Paste!$H18803)-N(GL_Paste!$G18803))</f>
        <v/>
      </c>
      <c r="B18806" s="43">
        <f>IF(GL_Paste!$B18803="","",DATE(YEAR(GL_Paste!$E18803),MONTH(GL_Paste!$E18803),1))</f>
        <v/>
      </c>
      <c r="C18806">
        <f>IF(GL_Paste!$B18803="","",IF(TRIM(GL_Paste!$M18803)&lt;&gt;"",TRIM(GL_Paste!$M18803),IFERROR(MID(GL_Paste!$I18803,FIND("[",GL_Paste!$I18803)+1,FIND("]",GL_Paste!$I18803)-FIND("[",GL_Paste!$I18803)-1),"")))</f>
        <v/>
      </c>
      <c r="D18806">
        <f>IF(GL_Paste!$B18803="","",IFERROR(INDEX(DeptName,MATCH($C18806,DeptTag,0)),"UNALLOCATED"))</f>
        <v/>
      </c>
      <c r="E18806">
        <f>IF(GL_Paste!$B18803="","",IFERROR(INDEX(AcctCat,MATCH(GL_Paste!$B18803&amp;"",AcctCode,0)),"UNKNOWN"))</f>
        <v/>
      </c>
      <c r="F18806">
        <f>IF(GL_Paste!$B18803="","",IFERROR(INDEX(AcctSub,MATCH(GL_Paste!$B18803&amp;"",AcctCode,0)),"UNKNOWN"))</f>
        <v/>
      </c>
    </row>
    <row r="18807">
      <c r="A18807" s="40">
        <f>IF(GL_Paste!$B18804="","",N(GL_Paste!$H18804)-N(GL_Paste!$G18804))</f>
        <v/>
      </c>
      <c r="B18807" s="43">
        <f>IF(GL_Paste!$B18804="","",DATE(YEAR(GL_Paste!$E18804),MONTH(GL_Paste!$E18804),1))</f>
        <v/>
      </c>
      <c r="C18807">
        <f>IF(GL_Paste!$B18804="","",IF(TRIM(GL_Paste!$M18804)&lt;&gt;"",TRIM(GL_Paste!$M18804),IFERROR(MID(GL_Paste!$I18804,FIND("[",GL_Paste!$I18804)+1,FIND("]",GL_Paste!$I18804)-FIND("[",GL_Paste!$I18804)-1),"")))</f>
        <v/>
      </c>
      <c r="D18807">
        <f>IF(GL_Paste!$B18804="","",IFERROR(INDEX(DeptName,MATCH($C18807,DeptTag,0)),"UNALLOCATED"))</f>
        <v/>
      </c>
      <c r="E18807">
        <f>IF(GL_Paste!$B18804="","",IFERROR(INDEX(AcctCat,MATCH(GL_Paste!$B18804&amp;"",AcctCode,0)),"UNKNOWN"))</f>
        <v/>
      </c>
      <c r="F18807">
        <f>IF(GL_Paste!$B18804="","",IFERROR(INDEX(AcctSub,MATCH(GL_Paste!$B18804&amp;"",AcctCode,0)),"UNKNOWN"))</f>
        <v/>
      </c>
    </row>
    <row r="18808">
      <c r="A18808" s="40">
        <f>IF(GL_Paste!$B18805="","",N(GL_Paste!$H18805)-N(GL_Paste!$G18805))</f>
        <v/>
      </c>
      <c r="B18808" s="43">
        <f>IF(GL_Paste!$B18805="","",DATE(YEAR(GL_Paste!$E18805),MONTH(GL_Paste!$E18805),1))</f>
        <v/>
      </c>
      <c r="C18808">
        <f>IF(GL_Paste!$B18805="","",IF(TRIM(GL_Paste!$M18805)&lt;&gt;"",TRIM(GL_Paste!$M18805),IFERROR(MID(GL_Paste!$I18805,FIND("[",GL_Paste!$I18805)+1,FIND("]",GL_Paste!$I18805)-FIND("[",GL_Paste!$I18805)-1),"")))</f>
        <v/>
      </c>
      <c r="D18808">
        <f>IF(GL_Paste!$B18805="","",IFERROR(INDEX(DeptName,MATCH($C18808,DeptTag,0)),"UNALLOCATED"))</f>
        <v/>
      </c>
      <c r="E18808">
        <f>IF(GL_Paste!$B18805="","",IFERROR(INDEX(AcctCat,MATCH(GL_Paste!$B18805&amp;"",AcctCode,0)),"UNKNOWN"))</f>
        <v/>
      </c>
      <c r="F18808">
        <f>IF(GL_Paste!$B18805="","",IFERROR(INDEX(AcctSub,MATCH(GL_Paste!$B18805&amp;"",AcctCode,0)),"UNKNOWN"))</f>
        <v/>
      </c>
    </row>
    <row r="18809">
      <c r="A18809" s="40">
        <f>IF(GL_Paste!$B18806="","",N(GL_Paste!$H18806)-N(GL_Paste!$G18806))</f>
        <v/>
      </c>
      <c r="B18809" s="43">
        <f>IF(GL_Paste!$B18806="","",DATE(YEAR(GL_Paste!$E18806),MONTH(GL_Paste!$E18806),1))</f>
        <v/>
      </c>
      <c r="C18809">
        <f>IF(GL_Paste!$B18806="","",IF(TRIM(GL_Paste!$M18806)&lt;&gt;"",TRIM(GL_Paste!$M18806),IFERROR(MID(GL_Paste!$I18806,FIND("[",GL_Paste!$I18806)+1,FIND("]",GL_Paste!$I18806)-FIND("[",GL_Paste!$I18806)-1),"")))</f>
        <v/>
      </c>
      <c r="D18809">
        <f>IF(GL_Paste!$B18806="","",IFERROR(INDEX(DeptName,MATCH($C18809,DeptTag,0)),"UNALLOCATED"))</f>
        <v/>
      </c>
      <c r="E18809">
        <f>IF(GL_Paste!$B18806="","",IFERROR(INDEX(AcctCat,MATCH(GL_Paste!$B18806&amp;"",AcctCode,0)),"UNKNOWN"))</f>
        <v/>
      </c>
      <c r="F18809">
        <f>IF(GL_Paste!$B18806="","",IFERROR(INDEX(AcctSub,MATCH(GL_Paste!$B18806&amp;"",AcctCode,0)),"UNKNOWN"))</f>
        <v/>
      </c>
    </row>
    <row r="18810">
      <c r="A18810" s="40">
        <f>IF(GL_Paste!$B18807="","",N(GL_Paste!$H18807)-N(GL_Paste!$G18807))</f>
        <v/>
      </c>
      <c r="B18810" s="43">
        <f>IF(GL_Paste!$B18807="","",DATE(YEAR(GL_Paste!$E18807),MONTH(GL_Paste!$E18807),1))</f>
        <v/>
      </c>
      <c r="C18810">
        <f>IF(GL_Paste!$B18807="","",IF(TRIM(GL_Paste!$M18807)&lt;&gt;"",TRIM(GL_Paste!$M18807),IFERROR(MID(GL_Paste!$I18807,FIND("[",GL_Paste!$I18807)+1,FIND("]",GL_Paste!$I18807)-FIND("[",GL_Paste!$I18807)-1),"")))</f>
        <v/>
      </c>
      <c r="D18810">
        <f>IF(GL_Paste!$B18807="","",IFERROR(INDEX(DeptName,MATCH($C18810,DeptTag,0)),"UNALLOCATED"))</f>
        <v/>
      </c>
      <c r="E18810">
        <f>IF(GL_Paste!$B18807="","",IFERROR(INDEX(AcctCat,MATCH(GL_Paste!$B18807&amp;"",AcctCode,0)),"UNKNOWN"))</f>
        <v/>
      </c>
      <c r="F18810">
        <f>IF(GL_Paste!$B18807="","",IFERROR(INDEX(AcctSub,MATCH(GL_Paste!$B18807&amp;"",AcctCode,0)),"UNKNOWN"))</f>
        <v/>
      </c>
    </row>
    <row r="18811">
      <c r="A18811" s="40">
        <f>IF(GL_Paste!$B18808="","",N(GL_Paste!$H18808)-N(GL_Paste!$G18808))</f>
        <v/>
      </c>
      <c r="B18811" s="43">
        <f>IF(GL_Paste!$B18808="","",DATE(YEAR(GL_Paste!$E18808),MONTH(GL_Paste!$E18808),1))</f>
        <v/>
      </c>
      <c r="C18811">
        <f>IF(GL_Paste!$B18808="","",IF(TRIM(GL_Paste!$M18808)&lt;&gt;"",TRIM(GL_Paste!$M18808),IFERROR(MID(GL_Paste!$I18808,FIND("[",GL_Paste!$I18808)+1,FIND("]",GL_Paste!$I18808)-FIND("[",GL_Paste!$I18808)-1),"")))</f>
        <v/>
      </c>
      <c r="D18811">
        <f>IF(GL_Paste!$B18808="","",IFERROR(INDEX(DeptName,MATCH($C18811,DeptTag,0)),"UNALLOCATED"))</f>
        <v/>
      </c>
      <c r="E18811">
        <f>IF(GL_Paste!$B18808="","",IFERROR(INDEX(AcctCat,MATCH(GL_Paste!$B18808&amp;"",AcctCode,0)),"UNKNOWN"))</f>
        <v/>
      </c>
      <c r="F18811">
        <f>IF(GL_Paste!$B18808="","",IFERROR(INDEX(AcctSub,MATCH(GL_Paste!$B18808&amp;"",AcctCode,0)),"UNKNOWN"))</f>
        <v/>
      </c>
    </row>
    <row r="18812">
      <c r="A18812" s="40">
        <f>IF(GL_Paste!$B18809="","",N(GL_Paste!$H18809)-N(GL_Paste!$G18809))</f>
        <v/>
      </c>
      <c r="B18812" s="43">
        <f>IF(GL_Paste!$B18809="","",DATE(YEAR(GL_Paste!$E18809),MONTH(GL_Paste!$E18809),1))</f>
        <v/>
      </c>
      <c r="C18812">
        <f>IF(GL_Paste!$B18809="","",IF(TRIM(GL_Paste!$M18809)&lt;&gt;"",TRIM(GL_Paste!$M18809),IFERROR(MID(GL_Paste!$I18809,FIND("[",GL_Paste!$I18809)+1,FIND("]",GL_Paste!$I18809)-FIND("[",GL_Paste!$I18809)-1),"")))</f>
        <v/>
      </c>
      <c r="D18812">
        <f>IF(GL_Paste!$B18809="","",IFERROR(INDEX(DeptName,MATCH($C18812,DeptTag,0)),"UNALLOCATED"))</f>
        <v/>
      </c>
      <c r="E18812">
        <f>IF(GL_Paste!$B18809="","",IFERROR(INDEX(AcctCat,MATCH(GL_Paste!$B18809&amp;"",AcctCode,0)),"UNKNOWN"))</f>
        <v/>
      </c>
      <c r="F18812">
        <f>IF(GL_Paste!$B18809="","",IFERROR(INDEX(AcctSub,MATCH(GL_Paste!$B18809&amp;"",AcctCode,0)),"UNKNOWN"))</f>
        <v/>
      </c>
    </row>
    <row r="18813">
      <c r="A18813" s="40">
        <f>IF(GL_Paste!$B18810="","",N(GL_Paste!$H18810)-N(GL_Paste!$G18810))</f>
        <v/>
      </c>
      <c r="B18813" s="43">
        <f>IF(GL_Paste!$B18810="","",DATE(YEAR(GL_Paste!$E18810),MONTH(GL_Paste!$E18810),1))</f>
        <v/>
      </c>
      <c r="C18813">
        <f>IF(GL_Paste!$B18810="","",IF(TRIM(GL_Paste!$M18810)&lt;&gt;"",TRIM(GL_Paste!$M18810),IFERROR(MID(GL_Paste!$I18810,FIND("[",GL_Paste!$I18810)+1,FIND("]",GL_Paste!$I18810)-FIND("[",GL_Paste!$I18810)-1),"")))</f>
        <v/>
      </c>
      <c r="D18813">
        <f>IF(GL_Paste!$B18810="","",IFERROR(INDEX(DeptName,MATCH($C18813,DeptTag,0)),"UNALLOCATED"))</f>
        <v/>
      </c>
      <c r="E18813">
        <f>IF(GL_Paste!$B18810="","",IFERROR(INDEX(AcctCat,MATCH(GL_Paste!$B18810&amp;"",AcctCode,0)),"UNKNOWN"))</f>
        <v/>
      </c>
      <c r="F18813">
        <f>IF(GL_Paste!$B18810="","",IFERROR(INDEX(AcctSub,MATCH(GL_Paste!$B18810&amp;"",AcctCode,0)),"UNKNOWN"))</f>
        <v/>
      </c>
    </row>
    <row r="18814">
      <c r="A18814" s="40">
        <f>IF(GL_Paste!$B18811="","",N(GL_Paste!$H18811)-N(GL_Paste!$G18811))</f>
        <v/>
      </c>
      <c r="B18814" s="43">
        <f>IF(GL_Paste!$B18811="","",DATE(YEAR(GL_Paste!$E18811),MONTH(GL_Paste!$E18811),1))</f>
        <v/>
      </c>
      <c r="C18814">
        <f>IF(GL_Paste!$B18811="","",IF(TRIM(GL_Paste!$M18811)&lt;&gt;"",TRIM(GL_Paste!$M18811),IFERROR(MID(GL_Paste!$I18811,FIND("[",GL_Paste!$I18811)+1,FIND("]",GL_Paste!$I18811)-FIND("[",GL_Paste!$I18811)-1),"")))</f>
        <v/>
      </c>
      <c r="D18814">
        <f>IF(GL_Paste!$B18811="","",IFERROR(INDEX(DeptName,MATCH($C18814,DeptTag,0)),"UNALLOCATED"))</f>
        <v/>
      </c>
      <c r="E18814">
        <f>IF(GL_Paste!$B18811="","",IFERROR(INDEX(AcctCat,MATCH(GL_Paste!$B18811&amp;"",AcctCode,0)),"UNKNOWN"))</f>
        <v/>
      </c>
      <c r="F18814">
        <f>IF(GL_Paste!$B18811="","",IFERROR(INDEX(AcctSub,MATCH(GL_Paste!$B18811&amp;"",AcctCode,0)),"UNKNOWN"))</f>
        <v/>
      </c>
    </row>
    <row r="18815">
      <c r="A18815" s="40">
        <f>IF(GL_Paste!$B18812="","",N(GL_Paste!$H18812)-N(GL_Paste!$G18812))</f>
        <v/>
      </c>
      <c r="B18815" s="43">
        <f>IF(GL_Paste!$B18812="","",DATE(YEAR(GL_Paste!$E18812),MONTH(GL_Paste!$E18812),1))</f>
        <v/>
      </c>
      <c r="C18815">
        <f>IF(GL_Paste!$B18812="","",IF(TRIM(GL_Paste!$M18812)&lt;&gt;"",TRIM(GL_Paste!$M18812),IFERROR(MID(GL_Paste!$I18812,FIND("[",GL_Paste!$I18812)+1,FIND("]",GL_Paste!$I18812)-FIND("[",GL_Paste!$I18812)-1),"")))</f>
        <v/>
      </c>
      <c r="D18815">
        <f>IF(GL_Paste!$B18812="","",IFERROR(INDEX(DeptName,MATCH($C18815,DeptTag,0)),"UNALLOCATED"))</f>
        <v/>
      </c>
      <c r="E18815">
        <f>IF(GL_Paste!$B18812="","",IFERROR(INDEX(AcctCat,MATCH(GL_Paste!$B18812&amp;"",AcctCode,0)),"UNKNOWN"))</f>
        <v/>
      </c>
      <c r="F18815">
        <f>IF(GL_Paste!$B18812="","",IFERROR(INDEX(AcctSub,MATCH(GL_Paste!$B18812&amp;"",AcctCode,0)),"UNKNOWN"))</f>
        <v/>
      </c>
    </row>
    <row r="18816">
      <c r="A18816" s="40">
        <f>IF(GL_Paste!$B18813="","",N(GL_Paste!$H18813)-N(GL_Paste!$G18813))</f>
        <v/>
      </c>
      <c r="B18816" s="43">
        <f>IF(GL_Paste!$B18813="","",DATE(YEAR(GL_Paste!$E18813),MONTH(GL_Paste!$E18813),1))</f>
        <v/>
      </c>
      <c r="C18816">
        <f>IF(GL_Paste!$B18813="","",IF(TRIM(GL_Paste!$M18813)&lt;&gt;"",TRIM(GL_Paste!$M18813),IFERROR(MID(GL_Paste!$I18813,FIND("[",GL_Paste!$I18813)+1,FIND("]",GL_Paste!$I18813)-FIND("[",GL_Paste!$I18813)-1),"")))</f>
        <v/>
      </c>
      <c r="D18816">
        <f>IF(GL_Paste!$B18813="","",IFERROR(INDEX(DeptName,MATCH($C18816,DeptTag,0)),"UNALLOCATED"))</f>
        <v/>
      </c>
      <c r="E18816">
        <f>IF(GL_Paste!$B18813="","",IFERROR(INDEX(AcctCat,MATCH(GL_Paste!$B18813&amp;"",AcctCode,0)),"UNKNOWN"))</f>
        <v/>
      </c>
      <c r="F18816">
        <f>IF(GL_Paste!$B18813="","",IFERROR(INDEX(AcctSub,MATCH(GL_Paste!$B18813&amp;"",AcctCode,0)),"UNKNOWN"))</f>
        <v/>
      </c>
    </row>
    <row r="18817">
      <c r="A18817" s="40">
        <f>IF(GL_Paste!$B18814="","",N(GL_Paste!$H18814)-N(GL_Paste!$G18814))</f>
        <v/>
      </c>
      <c r="B18817" s="43">
        <f>IF(GL_Paste!$B18814="","",DATE(YEAR(GL_Paste!$E18814),MONTH(GL_Paste!$E18814),1))</f>
        <v/>
      </c>
      <c r="C18817">
        <f>IF(GL_Paste!$B18814="","",IF(TRIM(GL_Paste!$M18814)&lt;&gt;"",TRIM(GL_Paste!$M18814),IFERROR(MID(GL_Paste!$I18814,FIND("[",GL_Paste!$I18814)+1,FIND("]",GL_Paste!$I18814)-FIND("[",GL_Paste!$I18814)-1),"")))</f>
        <v/>
      </c>
      <c r="D18817">
        <f>IF(GL_Paste!$B18814="","",IFERROR(INDEX(DeptName,MATCH($C18817,DeptTag,0)),"UNALLOCATED"))</f>
        <v/>
      </c>
      <c r="E18817">
        <f>IF(GL_Paste!$B18814="","",IFERROR(INDEX(AcctCat,MATCH(GL_Paste!$B18814&amp;"",AcctCode,0)),"UNKNOWN"))</f>
        <v/>
      </c>
      <c r="F18817">
        <f>IF(GL_Paste!$B18814="","",IFERROR(INDEX(AcctSub,MATCH(GL_Paste!$B18814&amp;"",AcctCode,0)),"UNKNOWN"))</f>
        <v/>
      </c>
    </row>
    <row r="18818">
      <c r="A18818" s="40">
        <f>IF(GL_Paste!$B18815="","",N(GL_Paste!$H18815)-N(GL_Paste!$G18815))</f>
        <v/>
      </c>
      <c r="B18818" s="43">
        <f>IF(GL_Paste!$B18815="","",DATE(YEAR(GL_Paste!$E18815),MONTH(GL_Paste!$E18815),1))</f>
        <v/>
      </c>
      <c r="C18818">
        <f>IF(GL_Paste!$B18815="","",IF(TRIM(GL_Paste!$M18815)&lt;&gt;"",TRIM(GL_Paste!$M18815),IFERROR(MID(GL_Paste!$I18815,FIND("[",GL_Paste!$I18815)+1,FIND("]",GL_Paste!$I18815)-FIND("[",GL_Paste!$I18815)-1),"")))</f>
        <v/>
      </c>
      <c r="D18818">
        <f>IF(GL_Paste!$B18815="","",IFERROR(INDEX(DeptName,MATCH($C18818,DeptTag,0)),"UNALLOCATED"))</f>
        <v/>
      </c>
      <c r="E18818">
        <f>IF(GL_Paste!$B18815="","",IFERROR(INDEX(AcctCat,MATCH(GL_Paste!$B18815&amp;"",AcctCode,0)),"UNKNOWN"))</f>
        <v/>
      </c>
      <c r="F18818">
        <f>IF(GL_Paste!$B18815="","",IFERROR(INDEX(AcctSub,MATCH(GL_Paste!$B18815&amp;"",AcctCode,0)),"UNKNOWN"))</f>
        <v/>
      </c>
    </row>
    <row r="18819">
      <c r="A18819" s="40">
        <f>IF(GL_Paste!$B18816="","",N(GL_Paste!$H18816)-N(GL_Paste!$G18816))</f>
        <v/>
      </c>
      <c r="B18819" s="43">
        <f>IF(GL_Paste!$B18816="","",DATE(YEAR(GL_Paste!$E18816),MONTH(GL_Paste!$E18816),1))</f>
        <v/>
      </c>
      <c r="C18819">
        <f>IF(GL_Paste!$B18816="","",IF(TRIM(GL_Paste!$M18816)&lt;&gt;"",TRIM(GL_Paste!$M18816),IFERROR(MID(GL_Paste!$I18816,FIND("[",GL_Paste!$I18816)+1,FIND("]",GL_Paste!$I18816)-FIND("[",GL_Paste!$I18816)-1),"")))</f>
        <v/>
      </c>
      <c r="D18819">
        <f>IF(GL_Paste!$B18816="","",IFERROR(INDEX(DeptName,MATCH($C18819,DeptTag,0)),"UNALLOCATED"))</f>
        <v/>
      </c>
      <c r="E18819">
        <f>IF(GL_Paste!$B18816="","",IFERROR(INDEX(AcctCat,MATCH(GL_Paste!$B18816&amp;"",AcctCode,0)),"UNKNOWN"))</f>
        <v/>
      </c>
      <c r="F18819">
        <f>IF(GL_Paste!$B18816="","",IFERROR(INDEX(AcctSub,MATCH(GL_Paste!$B18816&amp;"",AcctCode,0)),"UNKNOWN"))</f>
        <v/>
      </c>
    </row>
    <row r="18820">
      <c r="A18820" s="40">
        <f>IF(GL_Paste!$B18817="","",N(GL_Paste!$H18817)-N(GL_Paste!$G18817))</f>
        <v/>
      </c>
      <c r="B18820" s="43">
        <f>IF(GL_Paste!$B18817="","",DATE(YEAR(GL_Paste!$E18817),MONTH(GL_Paste!$E18817),1))</f>
        <v/>
      </c>
      <c r="C18820">
        <f>IF(GL_Paste!$B18817="","",IF(TRIM(GL_Paste!$M18817)&lt;&gt;"",TRIM(GL_Paste!$M18817),IFERROR(MID(GL_Paste!$I18817,FIND("[",GL_Paste!$I18817)+1,FIND("]",GL_Paste!$I18817)-FIND("[",GL_Paste!$I18817)-1),"")))</f>
        <v/>
      </c>
      <c r="D18820">
        <f>IF(GL_Paste!$B18817="","",IFERROR(INDEX(DeptName,MATCH($C18820,DeptTag,0)),"UNALLOCATED"))</f>
        <v/>
      </c>
      <c r="E18820">
        <f>IF(GL_Paste!$B18817="","",IFERROR(INDEX(AcctCat,MATCH(GL_Paste!$B18817&amp;"",AcctCode,0)),"UNKNOWN"))</f>
        <v/>
      </c>
      <c r="F18820">
        <f>IF(GL_Paste!$B18817="","",IFERROR(INDEX(AcctSub,MATCH(GL_Paste!$B18817&amp;"",AcctCode,0)),"UNKNOWN"))</f>
        <v/>
      </c>
    </row>
    <row r="18821">
      <c r="A18821" s="40">
        <f>IF(GL_Paste!$B18818="","",N(GL_Paste!$H18818)-N(GL_Paste!$G18818))</f>
        <v/>
      </c>
      <c r="B18821" s="43">
        <f>IF(GL_Paste!$B18818="","",DATE(YEAR(GL_Paste!$E18818),MONTH(GL_Paste!$E18818),1))</f>
        <v/>
      </c>
      <c r="C18821">
        <f>IF(GL_Paste!$B18818="","",IF(TRIM(GL_Paste!$M18818)&lt;&gt;"",TRIM(GL_Paste!$M18818),IFERROR(MID(GL_Paste!$I18818,FIND("[",GL_Paste!$I18818)+1,FIND("]",GL_Paste!$I18818)-FIND("[",GL_Paste!$I18818)-1),"")))</f>
        <v/>
      </c>
      <c r="D18821">
        <f>IF(GL_Paste!$B18818="","",IFERROR(INDEX(DeptName,MATCH($C18821,DeptTag,0)),"UNALLOCATED"))</f>
        <v/>
      </c>
      <c r="E18821">
        <f>IF(GL_Paste!$B18818="","",IFERROR(INDEX(AcctCat,MATCH(GL_Paste!$B18818&amp;"",AcctCode,0)),"UNKNOWN"))</f>
        <v/>
      </c>
      <c r="F18821">
        <f>IF(GL_Paste!$B18818="","",IFERROR(INDEX(AcctSub,MATCH(GL_Paste!$B18818&amp;"",AcctCode,0)),"UNKNOWN"))</f>
        <v/>
      </c>
    </row>
    <row r="18822">
      <c r="A18822" s="40">
        <f>IF(GL_Paste!$B18819="","",N(GL_Paste!$H18819)-N(GL_Paste!$G18819))</f>
        <v/>
      </c>
      <c r="B18822" s="43">
        <f>IF(GL_Paste!$B18819="","",DATE(YEAR(GL_Paste!$E18819),MONTH(GL_Paste!$E18819),1))</f>
        <v/>
      </c>
      <c r="C18822">
        <f>IF(GL_Paste!$B18819="","",IF(TRIM(GL_Paste!$M18819)&lt;&gt;"",TRIM(GL_Paste!$M18819),IFERROR(MID(GL_Paste!$I18819,FIND("[",GL_Paste!$I18819)+1,FIND("]",GL_Paste!$I18819)-FIND("[",GL_Paste!$I18819)-1),"")))</f>
        <v/>
      </c>
      <c r="D18822">
        <f>IF(GL_Paste!$B18819="","",IFERROR(INDEX(DeptName,MATCH($C18822,DeptTag,0)),"UNALLOCATED"))</f>
        <v/>
      </c>
      <c r="E18822">
        <f>IF(GL_Paste!$B18819="","",IFERROR(INDEX(AcctCat,MATCH(GL_Paste!$B18819&amp;"",AcctCode,0)),"UNKNOWN"))</f>
        <v/>
      </c>
      <c r="F18822">
        <f>IF(GL_Paste!$B18819="","",IFERROR(INDEX(AcctSub,MATCH(GL_Paste!$B18819&amp;"",AcctCode,0)),"UNKNOWN"))</f>
        <v/>
      </c>
    </row>
    <row r="18823">
      <c r="A18823" s="40">
        <f>IF(GL_Paste!$B18820="","",N(GL_Paste!$H18820)-N(GL_Paste!$G18820))</f>
        <v/>
      </c>
      <c r="B18823" s="43">
        <f>IF(GL_Paste!$B18820="","",DATE(YEAR(GL_Paste!$E18820),MONTH(GL_Paste!$E18820),1))</f>
        <v/>
      </c>
      <c r="C18823">
        <f>IF(GL_Paste!$B18820="","",IF(TRIM(GL_Paste!$M18820)&lt;&gt;"",TRIM(GL_Paste!$M18820),IFERROR(MID(GL_Paste!$I18820,FIND("[",GL_Paste!$I18820)+1,FIND("]",GL_Paste!$I18820)-FIND("[",GL_Paste!$I18820)-1),"")))</f>
        <v/>
      </c>
      <c r="D18823">
        <f>IF(GL_Paste!$B18820="","",IFERROR(INDEX(DeptName,MATCH($C18823,DeptTag,0)),"UNALLOCATED"))</f>
        <v/>
      </c>
      <c r="E18823">
        <f>IF(GL_Paste!$B18820="","",IFERROR(INDEX(AcctCat,MATCH(GL_Paste!$B18820&amp;"",AcctCode,0)),"UNKNOWN"))</f>
        <v/>
      </c>
      <c r="F18823">
        <f>IF(GL_Paste!$B18820="","",IFERROR(INDEX(AcctSub,MATCH(GL_Paste!$B18820&amp;"",AcctCode,0)),"UNKNOWN"))</f>
        <v/>
      </c>
    </row>
    <row r="18824">
      <c r="A18824" s="40">
        <f>IF(GL_Paste!$B18821="","",N(GL_Paste!$H18821)-N(GL_Paste!$G18821))</f>
        <v/>
      </c>
      <c r="B18824" s="43">
        <f>IF(GL_Paste!$B18821="","",DATE(YEAR(GL_Paste!$E18821),MONTH(GL_Paste!$E18821),1))</f>
        <v/>
      </c>
      <c r="C18824">
        <f>IF(GL_Paste!$B18821="","",IF(TRIM(GL_Paste!$M18821)&lt;&gt;"",TRIM(GL_Paste!$M18821),IFERROR(MID(GL_Paste!$I18821,FIND("[",GL_Paste!$I18821)+1,FIND("]",GL_Paste!$I18821)-FIND("[",GL_Paste!$I18821)-1),"")))</f>
        <v/>
      </c>
      <c r="D18824">
        <f>IF(GL_Paste!$B18821="","",IFERROR(INDEX(DeptName,MATCH($C18824,DeptTag,0)),"UNALLOCATED"))</f>
        <v/>
      </c>
      <c r="E18824">
        <f>IF(GL_Paste!$B18821="","",IFERROR(INDEX(AcctCat,MATCH(GL_Paste!$B18821&amp;"",AcctCode,0)),"UNKNOWN"))</f>
        <v/>
      </c>
      <c r="F18824">
        <f>IF(GL_Paste!$B18821="","",IFERROR(INDEX(AcctSub,MATCH(GL_Paste!$B18821&amp;"",AcctCode,0)),"UNKNOWN"))</f>
        <v/>
      </c>
    </row>
    <row r="18825">
      <c r="A18825" s="40">
        <f>IF(GL_Paste!$B18822="","",N(GL_Paste!$H18822)-N(GL_Paste!$G18822))</f>
        <v/>
      </c>
      <c r="B18825" s="43">
        <f>IF(GL_Paste!$B18822="","",DATE(YEAR(GL_Paste!$E18822),MONTH(GL_Paste!$E18822),1))</f>
        <v/>
      </c>
      <c r="C18825">
        <f>IF(GL_Paste!$B18822="","",IF(TRIM(GL_Paste!$M18822)&lt;&gt;"",TRIM(GL_Paste!$M18822),IFERROR(MID(GL_Paste!$I18822,FIND("[",GL_Paste!$I18822)+1,FIND("]",GL_Paste!$I18822)-FIND("[",GL_Paste!$I18822)-1),"")))</f>
        <v/>
      </c>
      <c r="D18825">
        <f>IF(GL_Paste!$B18822="","",IFERROR(INDEX(DeptName,MATCH($C18825,DeptTag,0)),"UNALLOCATED"))</f>
        <v/>
      </c>
      <c r="E18825">
        <f>IF(GL_Paste!$B18822="","",IFERROR(INDEX(AcctCat,MATCH(GL_Paste!$B18822&amp;"",AcctCode,0)),"UNKNOWN"))</f>
        <v/>
      </c>
      <c r="F18825">
        <f>IF(GL_Paste!$B18822="","",IFERROR(INDEX(AcctSub,MATCH(GL_Paste!$B18822&amp;"",AcctCode,0)),"UNKNOWN"))</f>
        <v/>
      </c>
    </row>
    <row r="18826">
      <c r="A18826" s="40">
        <f>IF(GL_Paste!$B18823="","",N(GL_Paste!$H18823)-N(GL_Paste!$G18823))</f>
        <v/>
      </c>
      <c r="B18826" s="43">
        <f>IF(GL_Paste!$B18823="","",DATE(YEAR(GL_Paste!$E18823),MONTH(GL_Paste!$E18823),1))</f>
        <v/>
      </c>
      <c r="C18826">
        <f>IF(GL_Paste!$B18823="","",IF(TRIM(GL_Paste!$M18823)&lt;&gt;"",TRIM(GL_Paste!$M18823),IFERROR(MID(GL_Paste!$I18823,FIND("[",GL_Paste!$I18823)+1,FIND("]",GL_Paste!$I18823)-FIND("[",GL_Paste!$I18823)-1),"")))</f>
        <v/>
      </c>
      <c r="D18826">
        <f>IF(GL_Paste!$B18823="","",IFERROR(INDEX(DeptName,MATCH($C18826,DeptTag,0)),"UNALLOCATED"))</f>
        <v/>
      </c>
      <c r="E18826">
        <f>IF(GL_Paste!$B18823="","",IFERROR(INDEX(AcctCat,MATCH(GL_Paste!$B18823&amp;"",AcctCode,0)),"UNKNOWN"))</f>
        <v/>
      </c>
      <c r="F18826">
        <f>IF(GL_Paste!$B18823="","",IFERROR(INDEX(AcctSub,MATCH(GL_Paste!$B18823&amp;"",AcctCode,0)),"UNKNOWN"))</f>
        <v/>
      </c>
    </row>
    <row r="18827">
      <c r="A18827" s="40">
        <f>IF(GL_Paste!$B18824="","",N(GL_Paste!$H18824)-N(GL_Paste!$G18824))</f>
        <v/>
      </c>
      <c r="B18827" s="43">
        <f>IF(GL_Paste!$B18824="","",DATE(YEAR(GL_Paste!$E18824),MONTH(GL_Paste!$E18824),1))</f>
        <v/>
      </c>
      <c r="C18827">
        <f>IF(GL_Paste!$B18824="","",IF(TRIM(GL_Paste!$M18824)&lt;&gt;"",TRIM(GL_Paste!$M18824),IFERROR(MID(GL_Paste!$I18824,FIND("[",GL_Paste!$I18824)+1,FIND("]",GL_Paste!$I18824)-FIND("[",GL_Paste!$I18824)-1),"")))</f>
        <v/>
      </c>
      <c r="D18827">
        <f>IF(GL_Paste!$B18824="","",IFERROR(INDEX(DeptName,MATCH($C18827,DeptTag,0)),"UNALLOCATED"))</f>
        <v/>
      </c>
      <c r="E18827">
        <f>IF(GL_Paste!$B18824="","",IFERROR(INDEX(AcctCat,MATCH(GL_Paste!$B18824&amp;"",AcctCode,0)),"UNKNOWN"))</f>
        <v/>
      </c>
      <c r="F18827">
        <f>IF(GL_Paste!$B18824="","",IFERROR(INDEX(AcctSub,MATCH(GL_Paste!$B18824&amp;"",AcctCode,0)),"UNKNOWN"))</f>
        <v/>
      </c>
    </row>
    <row r="18828">
      <c r="A18828" s="40">
        <f>IF(GL_Paste!$B18825="","",N(GL_Paste!$H18825)-N(GL_Paste!$G18825))</f>
        <v/>
      </c>
      <c r="B18828" s="43">
        <f>IF(GL_Paste!$B18825="","",DATE(YEAR(GL_Paste!$E18825),MONTH(GL_Paste!$E18825),1))</f>
        <v/>
      </c>
      <c r="C18828">
        <f>IF(GL_Paste!$B18825="","",IF(TRIM(GL_Paste!$M18825)&lt;&gt;"",TRIM(GL_Paste!$M18825),IFERROR(MID(GL_Paste!$I18825,FIND("[",GL_Paste!$I18825)+1,FIND("]",GL_Paste!$I18825)-FIND("[",GL_Paste!$I18825)-1),"")))</f>
        <v/>
      </c>
      <c r="D18828">
        <f>IF(GL_Paste!$B18825="","",IFERROR(INDEX(DeptName,MATCH($C18828,DeptTag,0)),"UNALLOCATED"))</f>
        <v/>
      </c>
      <c r="E18828">
        <f>IF(GL_Paste!$B18825="","",IFERROR(INDEX(AcctCat,MATCH(GL_Paste!$B18825&amp;"",AcctCode,0)),"UNKNOWN"))</f>
        <v/>
      </c>
      <c r="F18828">
        <f>IF(GL_Paste!$B18825="","",IFERROR(INDEX(AcctSub,MATCH(GL_Paste!$B18825&amp;"",AcctCode,0)),"UNKNOWN"))</f>
        <v/>
      </c>
    </row>
    <row r="18829">
      <c r="A18829" s="40">
        <f>IF(GL_Paste!$B18826="","",N(GL_Paste!$H18826)-N(GL_Paste!$G18826))</f>
        <v/>
      </c>
      <c r="B18829" s="43">
        <f>IF(GL_Paste!$B18826="","",DATE(YEAR(GL_Paste!$E18826),MONTH(GL_Paste!$E18826),1))</f>
        <v/>
      </c>
      <c r="C18829">
        <f>IF(GL_Paste!$B18826="","",IF(TRIM(GL_Paste!$M18826)&lt;&gt;"",TRIM(GL_Paste!$M18826),IFERROR(MID(GL_Paste!$I18826,FIND("[",GL_Paste!$I18826)+1,FIND("]",GL_Paste!$I18826)-FIND("[",GL_Paste!$I18826)-1),"")))</f>
        <v/>
      </c>
      <c r="D18829">
        <f>IF(GL_Paste!$B18826="","",IFERROR(INDEX(DeptName,MATCH($C18829,DeptTag,0)),"UNALLOCATED"))</f>
        <v/>
      </c>
      <c r="E18829">
        <f>IF(GL_Paste!$B18826="","",IFERROR(INDEX(AcctCat,MATCH(GL_Paste!$B18826&amp;"",AcctCode,0)),"UNKNOWN"))</f>
        <v/>
      </c>
      <c r="F18829">
        <f>IF(GL_Paste!$B18826="","",IFERROR(INDEX(AcctSub,MATCH(GL_Paste!$B18826&amp;"",AcctCode,0)),"UNKNOWN"))</f>
        <v/>
      </c>
    </row>
    <row r="18830">
      <c r="A18830" s="40">
        <f>IF(GL_Paste!$B18827="","",N(GL_Paste!$H18827)-N(GL_Paste!$G18827))</f>
        <v/>
      </c>
      <c r="B18830" s="43">
        <f>IF(GL_Paste!$B18827="","",DATE(YEAR(GL_Paste!$E18827),MONTH(GL_Paste!$E18827),1))</f>
        <v/>
      </c>
      <c r="C18830">
        <f>IF(GL_Paste!$B18827="","",IF(TRIM(GL_Paste!$M18827)&lt;&gt;"",TRIM(GL_Paste!$M18827),IFERROR(MID(GL_Paste!$I18827,FIND("[",GL_Paste!$I18827)+1,FIND("]",GL_Paste!$I18827)-FIND("[",GL_Paste!$I18827)-1),"")))</f>
        <v/>
      </c>
      <c r="D18830">
        <f>IF(GL_Paste!$B18827="","",IFERROR(INDEX(DeptName,MATCH($C18830,DeptTag,0)),"UNALLOCATED"))</f>
        <v/>
      </c>
      <c r="E18830">
        <f>IF(GL_Paste!$B18827="","",IFERROR(INDEX(AcctCat,MATCH(GL_Paste!$B18827&amp;"",AcctCode,0)),"UNKNOWN"))</f>
        <v/>
      </c>
      <c r="F18830">
        <f>IF(GL_Paste!$B18827="","",IFERROR(INDEX(AcctSub,MATCH(GL_Paste!$B18827&amp;"",AcctCode,0)),"UNKNOWN"))</f>
        <v/>
      </c>
    </row>
    <row r="18831">
      <c r="A18831" s="40">
        <f>IF(GL_Paste!$B18828="","",N(GL_Paste!$H18828)-N(GL_Paste!$G18828))</f>
        <v/>
      </c>
      <c r="B18831" s="43">
        <f>IF(GL_Paste!$B18828="","",DATE(YEAR(GL_Paste!$E18828),MONTH(GL_Paste!$E18828),1))</f>
        <v/>
      </c>
      <c r="C18831">
        <f>IF(GL_Paste!$B18828="","",IF(TRIM(GL_Paste!$M18828)&lt;&gt;"",TRIM(GL_Paste!$M18828),IFERROR(MID(GL_Paste!$I18828,FIND("[",GL_Paste!$I18828)+1,FIND("]",GL_Paste!$I18828)-FIND("[",GL_Paste!$I18828)-1),"")))</f>
        <v/>
      </c>
      <c r="D18831">
        <f>IF(GL_Paste!$B18828="","",IFERROR(INDEX(DeptName,MATCH($C18831,DeptTag,0)),"UNALLOCATED"))</f>
        <v/>
      </c>
      <c r="E18831">
        <f>IF(GL_Paste!$B18828="","",IFERROR(INDEX(AcctCat,MATCH(GL_Paste!$B18828&amp;"",AcctCode,0)),"UNKNOWN"))</f>
        <v/>
      </c>
      <c r="F18831">
        <f>IF(GL_Paste!$B18828="","",IFERROR(INDEX(AcctSub,MATCH(GL_Paste!$B18828&amp;"",AcctCode,0)),"UNKNOWN"))</f>
        <v/>
      </c>
    </row>
    <row r="18832">
      <c r="A18832" s="40">
        <f>IF(GL_Paste!$B18829="","",N(GL_Paste!$H18829)-N(GL_Paste!$G18829))</f>
        <v/>
      </c>
      <c r="B18832" s="43">
        <f>IF(GL_Paste!$B18829="","",DATE(YEAR(GL_Paste!$E18829),MONTH(GL_Paste!$E18829),1))</f>
        <v/>
      </c>
      <c r="C18832">
        <f>IF(GL_Paste!$B18829="","",IF(TRIM(GL_Paste!$M18829)&lt;&gt;"",TRIM(GL_Paste!$M18829),IFERROR(MID(GL_Paste!$I18829,FIND("[",GL_Paste!$I18829)+1,FIND("]",GL_Paste!$I18829)-FIND("[",GL_Paste!$I18829)-1),"")))</f>
        <v/>
      </c>
      <c r="D18832">
        <f>IF(GL_Paste!$B18829="","",IFERROR(INDEX(DeptName,MATCH($C18832,DeptTag,0)),"UNALLOCATED"))</f>
        <v/>
      </c>
      <c r="E18832">
        <f>IF(GL_Paste!$B18829="","",IFERROR(INDEX(AcctCat,MATCH(GL_Paste!$B18829&amp;"",AcctCode,0)),"UNKNOWN"))</f>
        <v/>
      </c>
      <c r="F18832">
        <f>IF(GL_Paste!$B18829="","",IFERROR(INDEX(AcctSub,MATCH(GL_Paste!$B18829&amp;"",AcctCode,0)),"UNKNOWN"))</f>
        <v/>
      </c>
    </row>
    <row r="18833">
      <c r="A18833" s="40">
        <f>IF(GL_Paste!$B18830="","",N(GL_Paste!$H18830)-N(GL_Paste!$G18830))</f>
        <v/>
      </c>
      <c r="B18833" s="43">
        <f>IF(GL_Paste!$B18830="","",DATE(YEAR(GL_Paste!$E18830),MONTH(GL_Paste!$E18830),1))</f>
        <v/>
      </c>
      <c r="C18833">
        <f>IF(GL_Paste!$B18830="","",IF(TRIM(GL_Paste!$M18830)&lt;&gt;"",TRIM(GL_Paste!$M18830),IFERROR(MID(GL_Paste!$I18830,FIND("[",GL_Paste!$I18830)+1,FIND("]",GL_Paste!$I18830)-FIND("[",GL_Paste!$I18830)-1),"")))</f>
        <v/>
      </c>
      <c r="D18833">
        <f>IF(GL_Paste!$B18830="","",IFERROR(INDEX(DeptName,MATCH($C18833,DeptTag,0)),"UNALLOCATED"))</f>
        <v/>
      </c>
      <c r="E18833">
        <f>IF(GL_Paste!$B18830="","",IFERROR(INDEX(AcctCat,MATCH(GL_Paste!$B18830&amp;"",AcctCode,0)),"UNKNOWN"))</f>
        <v/>
      </c>
      <c r="F18833">
        <f>IF(GL_Paste!$B18830="","",IFERROR(INDEX(AcctSub,MATCH(GL_Paste!$B18830&amp;"",AcctCode,0)),"UNKNOWN"))</f>
        <v/>
      </c>
    </row>
    <row r="18834">
      <c r="A18834" s="40">
        <f>IF(GL_Paste!$B18831="","",N(GL_Paste!$H18831)-N(GL_Paste!$G18831))</f>
        <v/>
      </c>
      <c r="B18834" s="43">
        <f>IF(GL_Paste!$B18831="","",DATE(YEAR(GL_Paste!$E18831),MONTH(GL_Paste!$E18831),1))</f>
        <v/>
      </c>
      <c r="C18834">
        <f>IF(GL_Paste!$B18831="","",IF(TRIM(GL_Paste!$M18831)&lt;&gt;"",TRIM(GL_Paste!$M18831),IFERROR(MID(GL_Paste!$I18831,FIND("[",GL_Paste!$I18831)+1,FIND("]",GL_Paste!$I18831)-FIND("[",GL_Paste!$I18831)-1),"")))</f>
        <v/>
      </c>
      <c r="D18834">
        <f>IF(GL_Paste!$B18831="","",IFERROR(INDEX(DeptName,MATCH($C18834,DeptTag,0)),"UNALLOCATED"))</f>
        <v/>
      </c>
      <c r="E18834">
        <f>IF(GL_Paste!$B18831="","",IFERROR(INDEX(AcctCat,MATCH(GL_Paste!$B18831&amp;"",AcctCode,0)),"UNKNOWN"))</f>
        <v/>
      </c>
      <c r="F18834">
        <f>IF(GL_Paste!$B18831="","",IFERROR(INDEX(AcctSub,MATCH(GL_Paste!$B18831&amp;"",AcctCode,0)),"UNKNOWN"))</f>
        <v/>
      </c>
    </row>
    <row r="18835">
      <c r="A18835" s="40">
        <f>IF(GL_Paste!$B18832="","",N(GL_Paste!$H18832)-N(GL_Paste!$G18832))</f>
        <v/>
      </c>
      <c r="B18835" s="43">
        <f>IF(GL_Paste!$B18832="","",DATE(YEAR(GL_Paste!$E18832),MONTH(GL_Paste!$E18832),1))</f>
        <v/>
      </c>
      <c r="C18835">
        <f>IF(GL_Paste!$B18832="","",IF(TRIM(GL_Paste!$M18832)&lt;&gt;"",TRIM(GL_Paste!$M18832),IFERROR(MID(GL_Paste!$I18832,FIND("[",GL_Paste!$I18832)+1,FIND("]",GL_Paste!$I18832)-FIND("[",GL_Paste!$I18832)-1),"")))</f>
        <v/>
      </c>
      <c r="D18835">
        <f>IF(GL_Paste!$B18832="","",IFERROR(INDEX(DeptName,MATCH($C18835,DeptTag,0)),"UNALLOCATED"))</f>
        <v/>
      </c>
      <c r="E18835">
        <f>IF(GL_Paste!$B18832="","",IFERROR(INDEX(AcctCat,MATCH(GL_Paste!$B18832&amp;"",AcctCode,0)),"UNKNOWN"))</f>
        <v/>
      </c>
      <c r="F18835">
        <f>IF(GL_Paste!$B18832="","",IFERROR(INDEX(AcctSub,MATCH(GL_Paste!$B18832&amp;"",AcctCode,0)),"UNKNOWN"))</f>
        <v/>
      </c>
    </row>
    <row r="18836">
      <c r="A18836" s="40">
        <f>IF(GL_Paste!$B18833="","",N(GL_Paste!$H18833)-N(GL_Paste!$G18833))</f>
        <v/>
      </c>
      <c r="B18836" s="43">
        <f>IF(GL_Paste!$B18833="","",DATE(YEAR(GL_Paste!$E18833),MONTH(GL_Paste!$E18833),1))</f>
        <v/>
      </c>
      <c r="C18836">
        <f>IF(GL_Paste!$B18833="","",IF(TRIM(GL_Paste!$M18833)&lt;&gt;"",TRIM(GL_Paste!$M18833),IFERROR(MID(GL_Paste!$I18833,FIND("[",GL_Paste!$I18833)+1,FIND("]",GL_Paste!$I18833)-FIND("[",GL_Paste!$I18833)-1),"")))</f>
        <v/>
      </c>
      <c r="D18836">
        <f>IF(GL_Paste!$B18833="","",IFERROR(INDEX(DeptName,MATCH($C18836,DeptTag,0)),"UNALLOCATED"))</f>
        <v/>
      </c>
      <c r="E18836">
        <f>IF(GL_Paste!$B18833="","",IFERROR(INDEX(AcctCat,MATCH(GL_Paste!$B18833&amp;"",AcctCode,0)),"UNKNOWN"))</f>
        <v/>
      </c>
      <c r="F18836">
        <f>IF(GL_Paste!$B18833="","",IFERROR(INDEX(AcctSub,MATCH(GL_Paste!$B18833&amp;"",AcctCode,0)),"UNKNOWN"))</f>
        <v/>
      </c>
    </row>
    <row r="18837">
      <c r="A18837" s="40">
        <f>IF(GL_Paste!$B18834="","",N(GL_Paste!$H18834)-N(GL_Paste!$G18834))</f>
        <v/>
      </c>
      <c r="B18837" s="43">
        <f>IF(GL_Paste!$B18834="","",DATE(YEAR(GL_Paste!$E18834),MONTH(GL_Paste!$E18834),1))</f>
        <v/>
      </c>
      <c r="C18837">
        <f>IF(GL_Paste!$B18834="","",IF(TRIM(GL_Paste!$M18834)&lt;&gt;"",TRIM(GL_Paste!$M18834),IFERROR(MID(GL_Paste!$I18834,FIND("[",GL_Paste!$I18834)+1,FIND("]",GL_Paste!$I18834)-FIND("[",GL_Paste!$I18834)-1),"")))</f>
        <v/>
      </c>
      <c r="D18837">
        <f>IF(GL_Paste!$B18834="","",IFERROR(INDEX(DeptName,MATCH($C18837,DeptTag,0)),"UNALLOCATED"))</f>
        <v/>
      </c>
      <c r="E18837">
        <f>IF(GL_Paste!$B18834="","",IFERROR(INDEX(AcctCat,MATCH(GL_Paste!$B18834&amp;"",AcctCode,0)),"UNKNOWN"))</f>
        <v/>
      </c>
      <c r="F18837">
        <f>IF(GL_Paste!$B18834="","",IFERROR(INDEX(AcctSub,MATCH(GL_Paste!$B18834&amp;"",AcctCode,0)),"UNKNOWN"))</f>
        <v/>
      </c>
    </row>
    <row r="18838">
      <c r="A18838" s="40">
        <f>IF(GL_Paste!$B18835="","",N(GL_Paste!$H18835)-N(GL_Paste!$G18835))</f>
        <v/>
      </c>
      <c r="B18838" s="43">
        <f>IF(GL_Paste!$B18835="","",DATE(YEAR(GL_Paste!$E18835),MONTH(GL_Paste!$E18835),1))</f>
        <v/>
      </c>
      <c r="C18838">
        <f>IF(GL_Paste!$B18835="","",IF(TRIM(GL_Paste!$M18835)&lt;&gt;"",TRIM(GL_Paste!$M18835),IFERROR(MID(GL_Paste!$I18835,FIND("[",GL_Paste!$I18835)+1,FIND("]",GL_Paste!$I18835)-FIND("[",GL_Paste!$I18835)-1),"")))</f>
        <v/>
      </c>
      <c r="D18838">
        <f>IF(GL_Paste!$B18835="","",IFERROR(INDEX(DeptName,MATCH($C18838,DeptTag,0)),"UNALLOCATED"))</f>
        <v/>
      </c>
      <c r="E18838">
        <f>IF(GL_Paste!$B18835="","",IFERROR(INDEX(AcctCat,MATCH(GL_Paste!$B18835&amp;"",AcctCode,0)),"UNKNOWN"))</f>
        <v/>
      </c>
      <c r="F18838">
        <f>IF(GL_Paste!$B18835="","",IFERROR(INDEX(AcctSub,MATCH(GL_Paste!$B18835&amp;"",AcctCode,0)),"UNKNOWN"))</f>
        <v/>
      </c>
    </row>
    <row r="18839">
      <c r="A18839" s="40">
        <f>IF(GL_Paste!$B18836="","",N(GL_Paste!$H18836)-N(GL_Paste!$G18836))</f>
        <v/>
      </c>
      <c r="B18839" s="43">
        <f>IF(GL_Paste!$B18836="","",DATE(YEAR(GL_Paste!$E18836),MONTH(GL_Paste!$E18836),1))</f>
        <v/>
      </c>
      <c r="C18839">
        <f>IF(GL_Paste!$B18836="","",IF(TRIM(GL_Paste!$M18836)&lt;&gt;"",TRIM(GL_Paste!$M18836),IFERROR(MID(GL_Paste!$I18836,FIND("[",GL_Paste!$I18836)+1,FIND("]",GL_Paste!$I18836)-FIND("[",GL_Paste!$I18836)-1),"")))</f>
        <v/>
      </c>
      <c r="D18839">
        <f>IF(GL_Paste!$B18836="","",IFERROR(INDEX(DeptName,MATCH($C18839,DeptTag,0)),"UNALLOCATED"))</f>
        <v/>
      </c>
      <c r="E18839">
        <f>IF(GL_Paste!$B18836="","",IFERROR(INDEX(AcctCat,MATCH(GL_Paste!$B18836&amp;"",AcctCode,0)),"UNKNOWN"))</f>
        <v/>
      </c>
      <c r="F18839">
        <f>IF(GL_Paste!$B18836="","",IFERROR(INDEX(AcctSub,MATCH(GL_Paste!$B18836&amp;"",AcctCode,0)),"UNKNOWN"))</f>
        <v/>
      </c>
    </row>
    <row r="18840">
      <c r="A18840" s="40">
        <f>IF(GL_Paste!$B18837="","",N(GL_Paste!$H18837)-N(GL_Paste!$G18837))</f>
        <v/>
      </c>
      <c r="B18840" s="43">
        <f>IF(GL_Paste!$B18837="","",DATE(YEAR(GL_Paste!$E18837),MONTH(GL_Paste!$E18837),1))</f>
        <v/>
      </c>
      <c r="C18840">
        <f>IF(GL_Paste!$B18837="","",IF(TRIM(GL_Paste!$M18837)&lt;&gt;"",TRIM(GL_Paste!$M18837),IFERROR(MID(GL_Paste!$I18837,FIND("[",GL_Paste!$I18837)+1,FIND("]",GL_Paste!$I18837)-FIND("[",GL_Paste!$I18837)-1),"")))</f>
        <v/>
      </c>
      <c r="D18840">
        <f>IF(GL_Paste!$B18837="","",IFERROR(INDEX(DeptName,MATCH($C18840,DeptTag,0)),"UNALLOCATED"))</f>
        <v/>
      </c>
      <c r="E18840">
        <f>IF(GL_Paste!$B18837="","",IFERROR(INDEX(AcctCat,MATCH(GL_Paste!$B18837&amp;"",AcctCode,0)),"UNKNOWN"))</f>
        <v/>
      </c>
      <c r="F18840">
        <f>IF(GL_Paste!$B18837="","",IFERROR(INDEX(AcctSub,MATCH(GL_Paste!$B18837&amp;"",AcctCode,0)),"UNKNOWN"))</f>
        <v/>
      </c>
    </row>
    <row r="18841">
      <c r="A18841" s="40">
        <f>IF(GL_Paste!$B18838="","",N(GL_Paste!$H18838)-N(GL_Paste!$G18838))</f>
        <v/>
      </c>
      <c r="B18841" s="43">
        <f>IF(GL_Paste!$B18838="","",DATE(YEAR(GL_Paste!$E18838),MONTH(GL_Paste!$E18838),1))</f>
        <v/>
      </c>
      <c r="C18841">
        <f>IF(GL_Paste!$B18838="","",IF(TRIM(GL_Paste!$M18838)&lt;&gt;"",TRIM(GL_Paste!$M18838),IFERROR(MID(GL_Paste!$I18838,FIND("[",GL_Paste!$I18838)+1,FIND("]",GL_Paste!$I18838)-FIND("[",GL_Paste!$I18838)-1),"")))</f>
        <v/>
      </c>
      <c r="D18841">
        <f>IF(GL_Paste!$B18838="","",IFERROR(INDEX(DeptName,MATCH($C18841,DeptTag,0)),"UNALLOCATED"))</f>
        <v/>
      </c>
      <c r="E18841">
        <f>IF(GL_Paste!$B18838="","",IFERROR(INDEX(AcctCat,MATCH(GL_Paste!$B18838&amp;"",AcctCode,0)),"UNKNOWN"))</f>
        <v/>
      </c>
      <c r="F18841">
        <f>IF(GL_Paste!$B18838="","",IFERROR(INDEX(AcctSub,MATCH(GL_Paste!$B18838&amp;"",AcctCode,0)),"UNKNOWN"))</f>
        <v/>
      </c>
    </row>
    <row r="18842">
      <c r="A18842" s="40">
        <f>IF(GL_Paste!$B18839="","",N(GL_Paste!$H18839)-N(GL_Paste!$G18839))</f>
        <v/>
      </c>
      <c r="B18842" s="43">
        <f>IF(GL_Paste!$B18839="","",DATE(YEAR(GL_Paste!$E18839),MONTH(GL_Paste!$E18839),1))</f>
        <v/>
      </c>
      <c r="C18842">
        <f>IF(GL_Paste!$B18839="","",IF(TRIM(GL_Paste!$M18839)&lt;&gt;"",TRIM(GL_Paste!$M18839),IFERROR(MID(GL_Paste!$I18839,FIND("[",GL_Paste!$I18839)+1,FIND("]",GL_Paste!$I18839)-FIND("[",GL_Paste!$I18839)-1),"")))</f>
        <v/>
      </c>
      <c r="D18842">
        <f>IF(GL_Paste!$B18839="","",IFERROR(INDEX(DeptName,MATCH($C18842,DeptTag,0)),"UNALLOCATED"))</f>
        <v/>
      </c>
      <c r="E18842">
        <f>IF(GL_Paste!$B18839="","",IFERROR(INDEX(AcctCat,MATCH(GL_Paste!$B18839&amp;"",AcctCode,0)),"UNKNOWN"))</f>
        <v/>
      </c>
      <c r="F18842">
        <f>IF(GL_Paste!$B18839="","",IFERROR(INDEX(AcctSub,MATCH(GL_Paste!$B18839&amp;"",AcctCode,0)),"UNKNOWN"))</f>
        <v/>
      </c>
    </row>
    <row r="18843">
      <c r="A18843" s="40">
        <f>IF(GL_Paste!$B18840="","",N(GL_Paste!$H18840)-N(GL_Paste!$G18840))</f>
        <v/>
      </c>
      <c r="B18843" s="43">
        <f>IF(GL_Paste!$B18840="","",DATE(YEAR(GL_Paste!$E18840),MONTH(GL_Paste!$E18840),1))</f>
        <v/>
      </c>
      <c r="C18843">
        <f>IF(GL_Paste!$B18840="","",IF(TRIM(GL_Paste!$M18840)&lt;&gt;"",TRIM(GL_Paste!$M18840),IFERROR(MID(GL_Paste!$I18840,FIND("[",GL_Paste!$I18840)+1,FIND("]",GL_Paste!$I18840)-FIND("[",GL_Paste!$I18840)-1),"")))</f>
        <v/>
      </c>
      <c r="D18843">
        <f>IF(GL_Paste!$B18840="","",IFERROR(INDEX(DeptName,MATCH($C18843,DeptTag,0)),"UNALLOCATED"))</f>
        <v/>
      </c>
      <c r="E18843">
        <f>IF(GL_Paste!$B18840="","",IFERROR(INDEX(AcctCat,MATCH(GL_Paste!$B18840&amp;"",AcctCode,0)),"UNKNOWN"))</f>
        <v/>
      </c>
      <c r="F18843">
        <f>IF(GL_Paste!$B18840="","",IFERROR(INDEX(AcctSub,MATCH(GL_Paste!$B18840&amp;"",AcctCode,0)),"UNKNOWN"))</f>
        <v/>
      </c>
    </row>
    <row r="18844">
      <c r="A18844" s="40">
        <f>IF(GL_Paste!$B18841="","",N(GL_Paste!$H18841)-N(GL_Paste!$G18841))</f>
        <v/>
      </c>
      <c r="B18844" s="43">
        <f>IF(GL_Paste!$B18841="","",DATE(YEAR(GL_Paste!$E18841),MONTH(GL_Paste!$E18841),1))</f>
        <v/>
      </c>
      <c r="C18844">
        <f>IF(GL_Paste!$B18841="","",IF(TRIM(GL_Paste!$M18841)&lt;&gt;"",TRIM(GL_Paste!$M18841),IFERROR(MID(GL_Paste!$I18841,FIND("[",GL_Paste!$I18841)+1,FIND("]",GL_Paste!$I18841)-FIND("[",GL_Paste!$I18841)-1),"")))</f>
        <v/>
      </c>
      <c r="D18844">
        <f>IF(GL_Paste!$B18841="","",IFERROR(INDEX(DeptName,MATCH($C18844,DeptTag,0)),"UNALLOCATED"))</f>
        <v/>
      </c>
      <c r="E18844">
        <f>IF(GL_Paste!$B18841="","",IFERROR(INDEX(AcctCat,MATCH(GL_Paste!$B18841&amp;"",AcctCode,0)),"UNKNOWN"))</f>
        <v/>
      </c>
      <c r="F18844">
        <f>IF(GL_Paste!$B18841="","",IFERROR(INDEX(AcctSub,MATCH(GL_Paste!$B18841&amp;"",AcctCode,0)),"UNKNOWN"))</f>
        <v/>
      </c>
    </row>
    <row r="18845">
      <c r="A18845" s="40">
        <f>IF(GL_Paste!$B18842="","",N(GL_Paste!$H18842)-N(GL_Paste!$G18842))</f>
        <v/>
      </c>
      <c r="B18845" s="43">
        <f>IF(GL_Paste!$B18842="","",DATE(YEAR(GL_Paste!$E18842),MONTH(GL_Paste!$E18842),1))</f>
        <v/>
      </c>
      <c r="C18845">
        <f>IF(GL_Paste!$B18842="","",IF(TRIM(GL_Paste!$M18842)&lt;&gt;"",TRIM(GL_Paste!$M18842),IFERROR(MID(GL_Paste!$I18842,FIND("[",GL_Paste!$I18842)+1,FIND("]",GL_Paste!$I18842)-FIND("[",GL_Paste!$I18842)-1),"")))</f>
        <v/>
      </c>
      <c r="D18845">
        <f>IF(GL_Paste!$B18842="","",IFERROR(INDEX(DeptName,MATCH($C18845,DeptTag,0)),"UNALLOCATED"))</f>
        <v/>
      </c>
      <c r="E18845">
        <f>IF(GL_Paste!$B18842="","",IFERROR(INDEX(AcctCat,MATCH(GL_Paste!$B18842&amp;"",AcctCode,0)),"UNKNOWN"))</f>
        <v/>
      </c>
      <c r="F18845">
        <f>IF(GL_Paste!$B18842="","",IFERROR(INDEX(AcctSub,MATCH(GL_Paste!$B18842&amp;"",AcctCode,0)),"UNKNOWN"))</f>
        <v/>
      </c>
    </row>
    <row r="18846">
      <c r="A18846" s="40">
        <f>IF(GL_Paste!$B18843="","",N(GL_Paste!$H18843)-N(GL_Paste!$G18843))</f>
        <v/>
      </c>
      <c r="B18846" s="43">
        <f>IF(GL_Paste!$B18843="","",DATE(YEAR(GL_Paste!$E18843),MONTH(GL_Paste!$E18843),1))</f>
        <v/>
      </c>
      <c r="C18846">
        <f>IF(GL_Paste!$B18843="","",IF(TRIM(GL_Paste!$M18843)&lt;&gt;"",TRIM(GL_Paste!$M18843),IFERROR(MID(GL_Paste!$I18843,FIND("[",GL_Paste!$I18843)+1,FIND("]",GL_Paste!$I18843)-FIND("[",GL_Paste!$I18843)-1),"")))</f>
        <v/>
      </c>
      <c r="D18846">
        <f>IF(GL_Paste!$B18843="","",IFERROR(INDEX(DeptName,MATCH($C18846,DeptTag,0)),"UNALLOCATED"))</f>
        <v/>
      </c>
      <c r="E18846">
        <f>IF(GL_Paste!$B18843="","",IFERROR(INDEX(AcctCat,MATCH(GL_Paste!$B18843&amp;"",AcctCode,0)),"UNKNOWN"))</f>
        <v/>
      </c>
      <c r="F18846">
        <f>IF(GL_Paste!$B18843="","",IFERROR(INDEX(AcctSub,MATCH(GL_Paste!$B18843&amp;"",AcctCode,0)),"UNKNOWN"))</f>
        <v/>
      </c>
    </row>
    <row r="18847">
      <c r="A18847" s="40">
        <f>IF(GL_Paste!$B18844="","",N(GL_Paste!$H18844)-N(GL_Paste!$G18844))</f>
        <v/>
      </c>
      <c r="B18847" s="43">
        <f>IF(GL_Paste!$B18844="","",DATE(YEAR(GL_Paste!$E18844),MONTH(GL_Paste!$E18844),1))</f>
        <v/>
      </c>
      <c r="C18847">
        <f>IF(GL_Paste!$B18844="","",IF(TRIM(GL_Paste!$M18844)&lt;&gt;"",TRIM(GL_Paste!$M18844),IFERROR(MID(GL_Paste!$I18844,FIND("[",GL_Paste!$I18844)+1,FIND("]",GL_Paste!$I18844)-FIND("[",GL_Paste!$I18844)-1),"")))</f>
        <v/>
      </c>
      <c r="D18847">
        <f>IF(GL_Paste!$B18844="","",IFERROR(INDEX(DeptName,MATCH($C18847,DeptTag,0)),"UNALLOCATED"))</f>
        <v/>
      </c>
      <c r="E18847">
        <f>IF(GL_Paste!$B18844="","",IFERROR(INDEX(AcctCat,MATCH(GL_Paste!$B18844&amp;"",AcctCode,0)),"UNKNOWN"))</f>
        <v/>
      </c>
      <c r="F18847">
        <f>IF(GL_Paste!$B18844="","",IFERROR(INDEX(AcctSub,MATCH(GL_Paste!$B18844&amp;"",AcctCode,0)),"UNKNOWN"))</f>
        <v/>
      </c>
    </row>
    <row r="18848">
      <c r="A18848" s="40">
        <f>IF(GL_Paste!$B18845="","",N(GL_Paste!$H18845)-N(GL_Paste!$G18845))</f>
        <v/>
      </c>
      <c r="B18848" s="43">
        <f>IF(GL_Paste!$B18845="","",DATE(YEAR(GL_Paste!$E18845),MONTH(GL_Paste!$E18845),1))</f>
        <v/>
      </c>
      <c r="C18848">
        <f>IF(GL_Paste!$B18845="","",IF(TRIM(GL_Paste!$M18845)&lt;&gt;"",TRIM(GL_Paste!$M18845),IFERROR(MID(GL_Paste!$I18845,FIND("[",GL_Paste!$I18845)+1,FIND("]",GL_Paste!$I18845)-FIND("[",GL_Paste!$I18845)-1),"")))</f>
        <v/>
      </c>
      <c r="D18848">
        <f>IF(GL_Paste!$B18845="","",IFERROR(INDEX(DeptName,MATCH($C18848,DeptTag,0)),"UNALLOCATED"))</f>
        <v/>
      </c>
      <c r="E18848">
        <f>IF(GL_Paste!$B18845="","",IFERROR(INDEX(AcctCat,MATCH(GL_Paste!$B18845&amp;"",AcctCode,0)),"UNKNOWN"))</f>
        <v/>
      </c>
      <c r="F18848">
        <f>IF(GL_Paste!$B18845="","",IFERROR(INDEX(AcctSub,MATCH(GL_Paste!$B18845&amp;"",AcctCode,0)),"UNKNOWN"))</f>
        <v/>
      </c>
    </row>
    <row r="18849">
      <c r="A18849" s="40">
        <f>IF(GL_Paste!$B18846="","",N(GL_Paste!$H18846)-N(GL_Paste!$G18846))</f>
        <v/>
      </c>
      <c r="B18849" s="43">
        <f>IF(GL_Paste!$B18846="","",DATE(YEAR(GL_Paste!$E18846),MONTH(GL_Paste!$E18846),1))</f>
        <v/>
      </c>
      <c r="C18849">
        <f>IF(GL_Paste!$B18846="","",IF(TRIM(GL_Paste!$M18846)&lt;&gt;"",TRIM(GL_Paste!$M18846),IFERROR(MID(GL_Paste!$I18846,FIND("[",GL_Paste!$I18846)+1,FIND("]",GL_Paste!$I18846)-FIND("[",GL_Paste!$I18846)-1),"")))</f>
        <v/>
      </c>
      <c r="D18849">
        <f>IF(GL_Paste!$B18846="","",IFERROR(INDEX(DeptName,MATCH($C18849,DeptTag,0)),"UNALLOCATED"))</f>
        <v/>
      </c>
      <c r="E18849">
        <f>IF(GL_Paste!$B18846="","",IFERROR(INDEX(AcctCat,MATCH(GL_Paste!$B18846&amp;"",AcctCode,0)),"UNKNOWN"))</f>
        <v/>
      </c>
      <c r="F18849">
        <f>IF(GL_Paste!$B18846="","",IFERROR(INDEX(AcctSub,MATCH(GL_Paste!$B18846&amp;"",AcctCode,0)),"UNKNOWN"))</f>
        <v/>
      </c>
    </row>
    <row r="18850">
      <c r="A18850" s="40">
        <f>IF(GL_Paste!$B18847="","",N(GL_Paste!$H18847)-N(GL_Paste!$G18847))</f>
        <v/>
      </c>
      <c r="B18850" s="43">
        <f>IF(GL_Paste!$B18847="","",DATE(YEAR(GL_Paste!$E18847),MONTH(GL_Paste!$E18847),1))</f>
        <v/>
      </c>
      <c r="C18850">
        <f>IF(GL_Paste!$B18847="","",IF(TRIM(GL_Paste!$M18847)&lt;&gt;"",TRIM(GL_Paste!$M18847),IFERROR(MID(GL_Paste!$I18847,FIND("[",GL_Paste!$I18847)+1,FIND("]",GL_Paste!$I18847)-FIND("[",GL_Paste!$I18847)-1),"")))</f>
        <v/>
      </c>
      <c r="D18850">
        <f>IF(GL_Paste!$B18847="","",IFERROR(INDEX(DeptName,MATCH($C18850,DeptTag,0)),"UNALLOCATED"))</f>
        <v/>
      </c>
      <c r="E18850">
        <f>IF(GL_Paste!$B18847="","",IFERROR(INDEX(AcctCat,MATCH(GL_Paste!$B18847&amp;"",AcctCode,0)),"UNKNOWN"))</f>
        <v/>
      </c>
      <c r="F18850">
        <f>IF(GL_Paste!$B18847="","",IFERROR(INDEX(AcctSub,MATCH(GL_Paste!$B18847&amp;"",AcctCode,0)),"UNKNOWN"))</f>
        <v/>
      </c>
    </row>
    <row r="18851">
      <c r="A18851" s="40">
        <f>IF(GL_Paste!$B18848="","",N(GL_Paste!$H18848)-N(GL_Paste!$G18848))</f>
        <v/>
      </c>
      <c r="B18851" s="43">
        <f>IF(GL_Paste!$B18848="","",DATE(YEAR(GL_Paste!$E18848),MONTH(GL_Paste!$E18848),1))</f>
        <v/>
      </c>
      <c r="C18851">
        <f>IF(GL_Paste!$B18848="","",IF(TRIM(GL_Paste!$M18848)&lt;&gt;"",TRIM(GL_Paste!$M18848),IFERROR(MID(GL_Paste!$I18848,FIND("[",GL_Paste!$I18848)+1,FIND("]",GL_Paste!$I18848)-FIND("[",GL_Paste!$I18848)-1),"")))</f>
        <v/>
      </c>
      <c r="D18851">
        <f>IF(GL_Paste!$B18848="","",IFERROR(INDEX(DeptName,MATCH($C18851,DeptTag,0)),"UNALLOCATED"))</f>
        <v/>
      </c>
      <c r="E18851">
        <f>IF(GL_Paste!$B18848="","",IFERROR(INDEX(AcctCat,MATCH(GL_Paste!$B18848&amp;"",AcctCode,0)),"UNKNOWN"))</f>
        <v/>
      </c>
      <c r="F18851">
        <f>IF(GL_Paste!$B18848="","",IFERROR(INDEX(AcctSub,MATCH(GL_Paste!$B18848&amp;"",AcctCode,0)),"UNKNOWN"))</f>
        <v/>
      </c>
    </row>
    <row r="18852">
      <c r="A18852" s="40">
        <f>IF(GL_Paste!$B18849="","",N(GL_Paste!$H18849)-N(GL_Paste!$G18849))</f>
        <v/>
      </c>
      <c r="B18852" s="43">
        <f>IF(GL_Paste!$B18849="","",DATE(YEAR(GL_Paste!$E18849),MONTH(GL_Paste!$E18849),1))</f>
        <v/>
      </c>
      <c r="C18852">
        <f>IF(GL_Paste!$B18849="","",IF(TRIM(GL_Paste!$M18849)&lt;&gt;"",TRIM(GL_Paste!$M18849),IFERROR(MID(GL_Paste!$I18849,FIND("[",GL_Paste!$I18849)+1,FIND("]",GL_Paste!$I18849)-FIND("[",GL_Paste!$I18849)-1),"")))</f>
        <v/>
      </c>
      <c r="D18852">
        <f>IF(GL_Paste!$B18849="","",IFERROR(INDEX(DeptName,MATCH($C18852,DeptTag,0)),"UNALLOCATED"))</f>
        <v/>
      </c>
      <c r="E18852">
        <f>IF(GL_Paste!$B18849="","",IFERROR(INDEX(AcctCat,MATCH(GL_Paste!$B18849&amp;"",AcctCode,0)),"UNKNOWN"))</f>
        <v/>
      </c>
      <c r="F18852">
        <f>IF(GL_Paste!$B18849="","",IFERROR(INDEX(AcctSub,MATCH(GL_Paste!$B18849&amp;"",AcctCode,0)),"UNKNOWN"))</f>
        <v/>
      </c>
    </row>
    <row r="18853">
      <c r="A18853" s="40">
        <f>IF(GL_Paste!$B18850="","",N(GL_Paste!$H18850)-N(GL_Paste!$G18850))</f>
        <v/>
      </c>
      <c r="B18853" s="43">
        <f>IF(GL_Paste!$B18850="","",DATE(YEAR(GL_Paste!$E18850),MONTH(GL_Paste!$E18850),1))</f>
        <v/>
      </c>
      <c r="C18853">
        <f>IF(GL_Paste!$B18850="","",IF(TRIM(GL_Paste!$M18850)&lt;&gt;"",TRIM(GL_Paste!$M18850),IFERROR(MID(GL_Paste!$I18850,FIND("[",GL_Paste!$I18850)+1,FIND("]",GL_Paste!$I18850)-FIND("[",GL_Paste!$I18850)-1),"")))</f>
        <v/>
      </c>
      <c r="D18853">
        <f>IF(GL_Paste!$B18850="","",IFERROR(INDEX(DeptName,MATCH($C18853,DeptTag,0)),"UNALLOCATED"))</f>
        <v/>
      </c>
      <c r="E18853">
        <f>IF(GL_Paste!$B18850="","",IFERROR(INDEX(AcctCat,MATCH(GL_Paste!$B18850&amp;"",AcctCode,0)),"UNKNOWN"))</f>
        <v/>
      </c>
      <c r="F18853">
        <f>IF(GL_Paste!$B18850="","",IFERROR(INDEX(AcctSub,MATCH(GL_Paste!$B18850&amp;"",AcctCode,0)),"UNKNOWN"))</f>
        <v/>
      </c>
    </row>
    <row r="18854">
      <c r="A18854" s="40">
        <f>IF(GL_Paste!$B18851="","",N(GL_Paste!$H18851)-N(GL_Paste!$G18851))</f>
        <v/>
      </c>
      <c r="B18854" s="43">
        <f>IF(GL_Paste!$B18851="","",DATE(YEAR(GL_Paste!$E18851),MONTH(GL_Paste!$E18851),1))</f>
        <v/>
      </c>
      <c r="C18854">
        <f>IF(GL_Paste!$B18851="","",IF(TRIM(GL_Paste!$M18851)&lt;&gt;"",TRIM(GL_Paste!$M18851),IFERROR(MID(GL_Paste!$I18851,FIND("[",GL_Paste!$I18851)+1,FIND("]",GL_Paste!$I18851)-FIND("[",GL_Paste!$I18851)-1),"")))</f>
        <v/>
      </c>
      <c r="D18854">
        <f>IF(GL_Paste!$B18851="","",IFERROR(INDEX(DeptName,MATCH($C18854,DeptTag,0)),"UNALLOCATED"))</f>
        <v/>
      </c>
      <c r="E18854">
        <f>IF(GL_Paste!$B18851="","",IFERROR(INDEX(AcctCat,MATCH(GL_Paste!$B18851&amp;"",AcctCode,0)),"UNKNOWN"))</f>
        <v/>
      </c>
      <c r="F18854">
        <f>IF(GL_Paste!$B18851="","",IFERROR(INDEX(AcctSub,MATCH(GL_Paste!$B18851&amp;"",AcctCode,0)),"UNKNOWN"))</f>
        <v/>
      </c>
    </row>
    <row r="18855">
      <c r="A18855" s="40">
        <f>IF(GL_Paste!$B18852="","",N(GL_Paste!$H18852)-N(GL_Paste!$G18852))</f>
        <v/>
      </c>
      <c r="B18855" s="43">
        <f>IF(GL_Paste!$B18852="","",DATE(YEAR(GL_Paste!$E18852),MONTH(GL_Paste!$E18852),1))</f>
        <v/>
      </c>
      <c r="C18855">
        <f>IF(GL_Paste!$B18852="","",IF(TRIM(GL_Paste!$M18852)&lt;&gt;"",TRIM(GL_Paste!$M18852),IFERROR(MID(GL_Paste!$I18852,FIND("[",GL_Paste!$I18852)+1,FIND("]",GL_Paste!$I18852)-FIND("[",GL_Paste!$I18852)-1),"")))</f>
        <v/>
      </c>
      <c r="D18855">
        <f>IF(GL_Paste!$B18852="","",IFERROR(INDEX(DeptName,MATCH($C18855,DeptTag,0)),"UNALLOCATED"))</f>
        <v/>
      </c>
      <c r="E18855">
        <f>IF(GL_Paste!$B18852="","",IFERROR(INDEX(AcctCat,MATCH(GL_Paste!$B18852&amp;"",AcctCode,0)),"UNKNOWN"))</f>
        <v/>
      </c>
      <c r="F18855">
        <f>IF(GL_Paste!$B18852="","",IFERROR(INDEX(AcctSub,MATCH(GL_Paste!$B18852&amp;"",AcctCode,0)),"UNKNOWN"))</f>
        <v/>
      </c>
    </row>
    <row r="18856">
      <c r="A18856" s="40">
        <f>IF(GL_Paste!$B18853="","",N(GL_Paste!$H18853)-N(GL_Paste!$G18853))</f>
        <v/>
      </c>
      <c r="B18856" s="43">
        <f>IF(GL_Paste!$B18853="","",DATE(YEAR(GL_Paste!$E18853),MONTH(GL_Paste!$E18853),1))</f>
        <v/>
      </c>
      <c r="C18856">
        <f>IF(GL_Paste!$B18853="","",IF(TRIM(GL_Paste!$M18853)&lt;&gt;"",TRIM(GL_Paste!$M18853),IFERROR(MID(GL_Paste!$I18853,FIND("[",GL_Paste!$I18853)+1,FIND("]",GL_Paste!$I18853)-FIND("[",GL_Paste!$I18853)-1),"")))</f>
        <v/>
      </c>
      <c r="D18856">
        <f>IF(GL_Paste!$B18853="","",IFERROR(INDEX(DeptName,MATCH($C18856,DeptTag,0)),"UNALLOCATED"))</f>
        <v/>
      </c>
      <c r="E18856">
        <f>IF(GL_Paste!$B18853="","",IFERROR(INDEX(AcctCat,MATCH(GL_Paste!$B18853&amp;"",AcctCode,0)),"UNKNOWN"))</f>
        <v/>
      </c>
      <c r="F18856">
        <f>IF(GL_Paste!$B18853="","",IFERROR(INDEX(AcctSub,MATCH(GL_Paste!$B18853&amp;"",AcctCode,0)),"UNKNOWN"))</f>
        <v/>
      </c>
    </row>
    <row r="18857">
      <c r="A18857" s="40">
        <f>IF(GL_Paste!$B18854="","",N(GL_Paste!$H18854)-N(GL_Paste!$G18854))</f>
        <v/>
      </c>
      <c r="B18857" s="43">
        <f>IF(GL_Paste!$B18854="","",DATE(YEAR(GL_Paste!$E18854),MONTH(GL_Paste!$E18854),1))</f>
        <v/>
      </c>
      <c r="C18857">
        <f>IF(GL_Paste!$B18854="","",IF(TRIM(GL_Paste!$M18854)&lt;&gt;"",TRIM(GL_Paste!$M18854),IFERROR(MID(GL_Paste!$I18854,FIND("[",GL_Paste!$I18854)+1,FIND("]",GL_Paste!$I18854)-FIND("[",GL_Paste!$I18854)-1),"")))</f>
        <v/>
      </c>
      <c r="D18857">
        <f>IF(GL_Paste!$B18854="","",IFERROR(INDEX(DeptName,MATCH($C18857,DeptTag,0)),"UNALLOCATED"))</f>
        <v/>
      </c>
      <c r="E18857">
        <f>IF(GL_Paste!$B18854="","",IFERROR(INDEX(AcctCat,MATCH(GL_Paste!$B18854&amp;"",AcctCode,0)),"UNKNOWN"))</f>
        <v/>
      </c>
      <c r="F18857">
        <f>IF(GL_Paste!$B18854="","",IFERROR(INDEX(AcctSub,MATCH(GL_Paste!$B18854&amp;"",AcctCode,0)),"UNKNOWN"))</f>
        <v/>
      </c>
    </row>
    <row r="18858">
      <c r="A18858" s="40">
        <f>IF(GL_Paste!$B18855="","",N(GL_Paste!$H18855)-N(GL_Paste!$G18855))</f>
        <v/>
      </c>
      <c r="B18858" s="43">
        <f>IF(GL_Paste!$B18855="","",DATE(YEAR(GL_Paste!$E18855),MONTH(GL_Paste!$E18855),1))</f>
        <v/>
      </c>
      <c r="C18858">
        <f>IF(GL_Paste!$B18855="","",IF(TRIM(GL_Paste!$M18855)&lt;&gt;"",TRIM(GL_Paste!$M18855),IFERROR(MID(GL_Paste!$I18855,FIND("[",GL_Paste!$I18855)+1,FIND("]",GL_Paste!$I18855)-FIND("[",GL_Paste!$I18855)-1),"")))</f>
        <v/>
      </c>
      <c r="D18858">
        <f>IF(GL_Paste!$B18855="","",IFERROR(INDEX(DeptName,MATCH($C18858,DeptTag,0)),"UNALLOCATED"))</f>
        <v/>
      </c>
      <c r="E18858">
        <f>IF(GL_Paste!$B18855="","",IFERROR(INDEX(AcctCat,MATCH(GL_Paste!$B18855&amp;"",AcctCode,0)),"UNKNOWN"))</f>
        <v/>
      </c>
      <c r="F18858">
        <f>IF(GL_Paste!$B18855="","",IFERROR(INDEX(AcctSub,MATCH(GL_Paste!$B18855&amp;"",AcctCode,0)),"UNKNOWN"))</f>
        <v/>
      </c>
    </row>
    <row r="18859">
      <c r="A18859" s="40">
        <f>IF(GL_Paste!$B18856="","",N(GL_Paste!$H18856)-N(GL_Paste!$G18856))</f>
        <v/>
      </c>
      <c r="B18859" s="43">
        <f>IF(GL_Paste!$B18856="","",DATE(YEAR(GL_Paste!$E18856),MONTH(GL_Paste!$E18856),1))</f>
        <v/>
      </c>
      <c r="C18859">
        <f>IF(GL_Paste!$B18856="","",IF(TRIM(GL_Paste!$M18856)&lt;&gt;"",TRIM(GL_Paste!$M18856),IFERROR(MID(GL_Paste!$I18856,FIND("[",GL_Paste!$I18856)+1,FIND("]",GL_Paste!$I18856)-FIND("[",GL_Paste!$I18856)-1),"")))</f>
        <v/>
      </c>
      <c r="D18859">
        <f>IF(GL_Paste!$B18856="","",IFERROR(INDEX(DeptName,MATCH($C18859,DeptTag,0)),"UNALLOCATED"))</f>
        <v/>
      </c>
      <c r="E18859">
        <f>IF(GL_Paste!$B18856="","",IFERROR(INDEX(AcctCat,MATCH(GL_Paste!$B18856&amp;"",AcctCode,0)),"UNKNOWN"))</f>
        <v/>
      </c>
      <c r="F18859">
        <f>IF(GL_Paste!$B18856="","",IFERROR(INDEX(AcctSub,MATCH(GL_Paste!$B18856&amp;"",AcctCode,0)),"UNKNOWN"))</f>
        <v/>
      </c>
    </row>
    <row r="18860">
      <c r="A18860" s="40">
        <f>IF(GL_Paste!$B18857="","",N(GL_Paste!$H18857)-N(GL_Paste!$G18857))</f>
        <v/>
      </c>
      <c r="B18860" s="43">
        <f>IF(GL_Paste!$B18857="","",DATE(YEAR(GL_Paste!$E18857),MONTH(GL_Paste!$E18857),1))</f>
        <v/>
      </c>
      <c r="C18860">
        <f>IF(GL_Paste!$B18857="","",IF(TRIM(GL_Paste!$M18857)&lt;&gt;"",TRIM(GL_Paste!$M18857),IFERROR(MID(GL_Paste!$I18857,FIND("[",GL_Paste!$I18857)+1,FIND("]",GL_Paste!$I18857)-FIND("[",GL_Paste!$I18857)-1),"")))</f>
        <v/>
      </c>
      <c r="D18860">
        <f>IF(GL_Paste!$B18857="","",IFERROR(INDEX(DeptName,MATCH($C18860,DeptTag,0)),"UNALLOCATED"))</f>
        <v/>
      </c>
      <c r="E18860">
        <f>IF(GL_Paste!$B18857="","",IFERROR(INDEX(AcctCat,MATCH(GL_Paste!$B18857&amp;"",AcctCode,0)),"UNKNOWN"))</f>
        <v/>
      </c>
      <c r="F18860">
        <f>IF(GL_Paste!$B18857="","",IFERROR(INDEX(AcctSub,MATCH(GL_Paste!$B18857&amp;"",AcctCode,0)),"UNKNOWN"))</f>
        <v/>
      </c>
    </row>
    <row r="18861">
      <c r="A18861" s="40">
        <f>IF(GL_Paste!$B18858="","",N(GL_Paste!$H18858)-N(GL_Paste!$G18858))</f>
        <v/>
      </c>
      <c r="B18861" s="43">
        <f>IF(GL_Paste!$B18858="","",DATE(YEAR(GL_Paste!$E18858),MONTH(GL_Paste!$E18858),1))</f>
        <v/>
      </c>
      <c r="C18861">
        <f>IF(GL_Paste!$B18858="","",IF(TRIM(GL_Paste!$M18858)&lt;&gt;"",TRIM(GL_Paste!$M18858),IFERROR(MID(GL_Paste!$I18858,FIND("[",GL_Paste!$I18858)+1,FIND("]",GL_Paste!$I18858)-FIND("[",GL_Paste!$I18858)-1),"")))</f>
        <v/>
      </c>
      <c r="D18861">
        <f>IF(GL_Paste!$B18858="","",IFERROR(INDEX(DeptName,MATCH($C18861,DeptTag,0)),"UNALLOCATED"))</f>
        <v/>
      </c>
      <c r="E18861">
        <f>IF(GL_Paste!$B18858="","",IFERROR(INDEX(AcctCat,MATCH(GL_Paste!$B18858&amp;"",AcctCode,0)),"UNKNOWN"))</f>
        <v/>
      </c>
      <c r="F18861">
        <f>IF(GL_Paste!$B18858="","",IFERROR(INDEX(AcctSub,MATCH(GL_Paste!$B18858&amp;"",AcctCode,0)),"UNKNOWN"))</f>
        <v/>
      </c>
    </row>
    <row r="18862">
      <c r="A18862" s="40">
        <f>IF(GL_Paste!$B18859="","",N(GL_Paste!$H18859)-N(GL_Paste!$G18859))</f>
        <v/>
      </c>
      <c r="B18862" s="43">
        <f>IF(GL_Paste!$B18859="","",DATE(YEAR(GL_Paste!$E18859),MONTH(GL_Paste!$E18859),1))</f>
        <v/>
      </c>
      <c r="C18862">
        <f>IF(GL_Paste!$B18859="","",IF(TRIM(GL_Paste!$M18859)&lt;&gt;"",TRIM(GL_Paste!$M18859),IFERROR(MID(GL_Paste!$I18859,FIND("[",GL_Paste!$I18859)+1,FIND("]",GL_Paste!$I18859)-FIND("[",GL_Paste!$I18859)-1),"")))</f>
        <v/>
      </c>
      <c r="D18862">
        <f>IF(GL_Paste!$B18859="","",IFERROR(INDEX(DeptName,MATCH($C18862,DeptTag,0)),"UNALLOCATED"))</f>
        <v/>
      </c>
      <c r="E18862">
        <f>IF(GL_Paste!$B18859="","",IFERROR(INDEX(AcctCat,MATCH(GL_Paste!$B18859&amp;"",AcctCode,0)),"UNKNOWN"))</f>
        <v/>
      </c>
      <c r="F18862">
        <f>IF(GL_Paste!$B18859="","",IFERROR(INDEX(AcctSub,MATCH(GL_Paste!$B18859&amp;"",AcctCode,0)),"UNKNOWN"))</f>
        <v/>
      </c>
    </row>
    <row r="18863">
      <c r="A18863" s="40">
        <f>IF(GL_Paste!$B18860="","",N(GL_Paste!$H18860)-N(GL_Paste!$G18860))</f>
        <v/>
      </c>
      <c r="B18863" s="43">
        <f>IF(GL_Paste!$B18860="","",DATE(YEAR(GL_Paste!$E18860),MONTH(GL_Paste!$E18860),1))</f>
        <v/>
      </c>
      <c r="C18863">
        <f>IF(GL_Paste!$B18860="","",IF(TRIM(GL_Paste!$M18860)&lt;&gt;"",TRIM(GL_Paste!$M18860),IFERROR(MID(GL_Paste!$I18860,FIND("[",GL_Paste!$I18860)+1,FIND("]",GL_Paste!$I18860)-FIND("[",GL_Paste!$I18860)-1),"")))</f>
        <v/>
      </c>
      <c r="D18863">
        <f>IF(GL_Paste!$B18860="","",IFERROR(INDEX(DeptName,MATCH($C18863,DeptTag,0)),"UNALLOCATED"))</f>
        <v/>
      </c>
      <c r="E18863">
        <f>IF(GL_Paste!$B18860="","",IFERROR(INDEX(AcctCat,MATCH(GL_Paste!$B18860&amp;"",AcctCode,0)),"UNKNOWN"))</f>
        <v/>
      </c>
      <c r="F18863">
        <f>IF(GL_Paste!$B18860="","",IFERROR(INDEX(AcctSub,MATCH(GL_Paste!$B18860&amp;"",AcctCode,0)),"UNKNOWN"))</f>
        <v/>
      </c>
    </row>
    <row r="18864">
      <c r="A18864" s="40">
        <f>IF(GL_Paste!$B18861="","",N(GL_Paste!$H18861)-N(GL_Paste!$G18861))</f>
        <v/>
      </c>
      <c r="B18864" s="43">
        <f>IF(GL_Paste!$B18861="","",DATE(YEAR(GL_Paste!$E18861),MONTH(GL_Paste!$E18861),1))</f>
        <v/>
      </c>
      <c r="C18864">
        <f>IF(GL_Paste!$B18861="","",IF(TRIM(GL_Paste!$M18861)&lt;&gt;"",TRIM(GL_Paste!$M18861),IFERROR(MID(GL_Paste!$I18861,FIND("[",GL_Paste!$I18861)+1,FIND("]",GL_Paste!$I18861)-FIND("[",GL_Paste!$I18861)-1),"")))</f>
        <v/>
      </c>
      <c r="D18864">
        <f>IF(GL_Paste!$B18861="","",IFERROR(INDEX(DeptName,MATCH($C18864,DeptTag,0)),"UNALLOCATED"))</f>
        <v/>
      </c>
      <c r="E18864">
        <f>IF(GL_Paste!$B18861="","",IFERROR(INDEX(AcctCat,MATCH(GL_Paste!$B18861&amp;"",AcctCode,0)),"UNKNOWN"))</f>
        <v/>
      </c>
      <c r="F18864">
        <f>IF(GL_Paste!$B18861="","",IFERROR(INDEX(AcctSub,MATCH(GL_Paste!$B18861&amp;"",AcctCode,0)),"UNKNOWN"))</f>
        <v/>
      </c>
    </row>
    <row r="18865">
      <c r="A18865" s="40">
        <f>IF(GL_Paste!$B18862="","",N(GL_Paste!$H18862)-N(GL_Paste!$G18862))</f>
        <v/>
      </c>
      <c r="B18865" s="43">
        <f>IF(GL_Paste!$B18862="","",DATE(YEAR(GL_Paste!$E18862),MONTH(GL_Paste!$E18862),1))</f>
        <v/>
      </c>
      <c r="C18865">
        <f>IF(GL_Paste!$B18862="","",IF(TRIM(GL_Paste!$M18862)&lt;&gt;"",TRIM(GL_Paste!$M18862),IFERROR(MID(GL_Paste!$I18862,FIND("[",GL_Paste!$I18862)+1,FIND("]",GL_Paste!$I18862)-FIND("[",GL_Paste!$I18862)-1),"")))</f>
        <v/>
      </c>
      <c r="D18865">
        <f>IF(GL_Paste!$B18862="","",IFERROR(INDEX(DeptName,MATCH($C18865,DeptTag,0)),"UNALLOCATED"))</f>
        <v/>
      </c>
      <c r="E18865">
        <f>IF(GL_Paste!$B18862="","",IFERROR(INDEX(AcctCat,MATCH(GL_Paste!$B18862&amp;"",AcctCode,0)),"UNKNOWN"))</f>
        <v/>
      </c>
      <c r="F18865">
        <f>IF(GL_Paste!$B18862="","",IFERROR(INDEX(AcctSub,MATCH(GL_Paste!$B18862&amp;"",AcctCode,0)),"UNKNOWN"))</f>
        <v/>
      </c>
    </row>
    <row r="18866">
      <c r="A18866" s="40">
        <f>IF(GL_Paste!$B18863="","",N(GL_Paste!$H18863)-N(GL_Paste!$G18863))</f>
        <v/>
      </c>
      <c r="B18866" s="43">
        <f>IF(GL_Paste!$B18863="","",DATE(YEAR(GL_Paste!$E18863),MONTH(GL_Paste!$E18863),1))</f>
        <v/>
      </c>
      <c r="C18866">
        <f>IF(GL_Paste!$B18863="","",IF(TRIM(GL_Paste!$M18863)&lt;&gt;"",TRIM(GL_Paste!$M18863),IFERROR(MID(GL_Paste!$I18863,FIND("[",GL_Paste!$I18863)+1,FIND("]",GL_Paste!$I18863)-FIND("[",GL_Paste!$I18863)-1),"")))</f>
        <v/>
      </c>
      <c r="D18866">
        <f>IF(GL_Paste!$B18863="","",IFERROR(INDEX(DeptName,MATCH($C18866,DeptTag,0)),"UNALLOCATED"))</f>
        <v/>
      </c>
      <c r="E18866">
        <f>IF(GL_Paste!$B18863="","",IFERROR(INDEX(AcctCat,MATCH(GL_Paste!$B18863&amp;"",AcctCode,0)),"UNKNOWN"))</f>
        <v/>
      </c>
      <c r="F18866">
        <f>IF(GL_Paste!$B18863="","",IFERROR(INDEX(AcctSub,MATCH(GL_Paste!$B18863&amp;"",AcctCode,0)),"UNKNOWN"))</f>
        <v/>
      </c>
    </row>
    <row r="18867">
      <c r="A18867" s="40">
        <f>IF(GL_Paste!$B18864="","",N(GL_Paste!$H18864)-N(GL_Paste!$G18864))</f>
        <v/>
      </c>
      <c r="B18867" s="43">
        <f>IF(GL_Paste!$B18864="","",DATE(YEAR(GL_Paste!$E18864),MONTH(GL_Paste!$E18864),1))</f>
        <v/>
      </c>
      <c r="C18867">
        <f>IF(GL_Paste!$B18864="","",IF(TRIM(GL_Paste!$M18864)&lt;&gt;"",TRIM(GL_Paste!$M18864),IFERROR(MID(GL_Paste!$I18864,FIND("[",GL_Paste!$I18864)+1,FIND("]",GL_Paste!$I18864)-FIND("[",GL_Paste!$I18864)-1),"")))</f>
        <v/>
      </c>
      <c r="D18867">
        <f>IF(GL_Paste!$B18864="","",IFERROR(INDEX(DeptName,MATCH($C18867,DeptTag,0)),"UNALLOCATED"))</f>
        <v/>
      </c>
      <c r="E18867">
        <f>IF(GL_Paste!$B18864="","",IFERROR(INDEX(AcctCat,MATCH(GL_Paste!$B18864&amp;"",AcctCode,0)),"UNKNOWN"))</f>
        <v/>
      </c>
      <c r="F18867">
        <f>IF(GL_Paste!$B18864="","",IFERROR(INDEX(AcctSub,MATCH(GL_Paste!$B18864&amp;"",AcctCode,0)),"UNKNOWN"))</f>
        <v/>
      </c>
    </row>
    <row r="18868">
      <c r="A18868" s="40">
        <f>IF(GL_Paste!$B18865="","",N(GL_Paste!$H18865)-N(GL_Paste!$G18865))</f>
        <v/>
      </c>
      <c r="B18868" s="43">
        <f>IF(GL_Paste!$B18865="","",DATE(YEAR(GL_Paste!$E18865),MONTH(GL_Paste!$E18865),1))</f>
        <v/>
      </c>
      <c r="C18868">
        <f>IF(GL_Paste!$B18865="","",IF(TRIM(GL_Paste!$M18865)&lt;&gt;"",TRIM(GL_Paste!$M18865),IFERROR(MID(GL_Paste!$I18865,FIND("[",GL_Paste!$I18865)+1,FIND("]",GL_Paste!$I18865)-FIND("[",GL_Paste!$I18865)-1),"")))</f>
        <v/>
      </c>
      <c r="D18868">
        <f>IF(GL_Paste!$B18865="","",IFERROR(INDEX(DeptName,MATCH($C18868,DeptTag,0)),"UNALLOCATED"))</f>
        <v/>
      </c>
      <c r="E18868">
        <f>IF(GL_Paste!$B18865="","",IFERROR(INDEX(AcctCat,MATCH(GL_Paste!$B18865&amp;"",AcctCode,0)),"UNKNOWN"))</f>
        <v/>
      </c>
      <c r="F18868">
        <f>IF(GL_Paste!$B18865="","",IFERROR(INDEX(AcctSub,MATCH(GL_Paste!$B18865&amp;"",AcctCode,0)),"UNKNOWN"))</f>
        <v/>
      </c>
    </row>
    <row r="18869">
      <c r="A18869" s="40">
        <f>IF(GL_Paste!$B18866="","",N(GL_Paste!$H18866)-N(GL_Paste!$G18866))</f>
        <v/>
      </c>
      <c r="B18869" s="43">
        <f>IF(GL_Paste!$B18866="","",DATE(YEAR(GL_Paste!$E18866),MONTH(GL_Paste!$E18866),1))</f>
        <v/>
      </c>
      <c r="C18869">
        <f>IF(GL_Paste!$B18866="","",IF(TRIM(GL_Paste!$M18866)&lt;&gt;"",TRIM(GL_Paste!$M18866),IFERROR(MID(GL_Paste!$I18866,FIND("[",GL_Paste!$I18866)+1,FIND("]",GL_Paste!$I18866)-FIND("[",GL_Paste!$I18866)-1),"")))</f>
        <v/>
      </c>
      <c r="D18869">
        <f>IF(GL_Paste!$B18866="","",IFERROR(INDEX(DeptName,MATCH($C18869,DeptTag,0)),"UNALLOCATED"))</f>
        <v/>
      </c>
      <c r="E18869">
        <f>IF(GL_Paste!$B18866="","",IFERROR(INDEX(AcctCat,MATCH(GL_Paste!$B18866&amp;"",AcctCode,0)),"UNKNOWN"))</f>
        <v/>
      </c>
      <c r="F18869">
        <f>IF(GL_Paste!$B18866="","",IFERROR(INDEX(AcctSub,MATCH(GL_Paste!$B18866&amp;"",AcctCode,0)),"UNKNOWN"))</f>
        <v/>
      </c>
    </row>
    <row r="18870">
      <c r="A18870" s="40">
        <f>IF(GL_Paste!$B18867="","",N(GL_Paste!$H18867)-N(GL_Paste!$G18867))</f>
        <v/>
      </c>
      <c r="B18870" s="43">
        <f>IF(GL_Paste!$B18867="","",DATE(YEAR(GL_Paste!$E18867),MONTH(GL_Paste!$E18867),1))</f>
        <v/>
      </c>
      <c r="C18870">
        <f>IF(GL_Paste!$B18867="","",IF(TRIM(GL_Paste!$M18867)&lt;&gt;"",TRIM(GL_Paste!$M18867),IFERROR(MID(GL_Paste!$I18867,FIND("[",GL_Paste!$I18867)+1,FIND("]",GL_Paste!$I18867)-FIND("[",GL_Paste!$I18867)-1),"")))</f>
        <v/>
      </c>
      <c r="D18870">
        <f>IF(GL_Paste!$B18867="","",IFERROR(INDEX(DeptName,MATCH($C18870,DeptTag,0)),"UNALLOCATED"))</f>
        <v/>
      </c>
      <c r="E18870">
        <f>IF(GL_Paste!$B18867="","",IFERROR(INDEX(AcctCat,MATCH(GL_Paste!$B18867&amp;"",AcctCode,0)),"UNKNOWN"))</f>
        <v/>
      </c>
      <c r="F18870">
        <f>IF(GL_Paste!$B18867="","",IFERROR(INDEX(AcctSub,MATCH(GL_Paste!$B18867&amp;"",AcctCode,0)),"UNKNOWN"))</f>
        <v/>
      </c>
    </row>
    <row r="18871">
      <c r="A18871" s="40">
        <f>IF(GL_Paste!$B18868="","",N(GL_Paste!$H18868)-N(GL_Paste!$G18868))</f>
        <v/>
      </c>
      <c r="B18871" s="43">
        <f>IF(GL_Paste!$B18868="","",DATE(YEAR(GL_Paste!$E18868),MONTH(GL_Paste!$E18868),1))</f>
        <v/>
      </c>
      <c r="C18871">
        <f>IF(GL_Paste!$B18868="","",IF(TRIM(GL_Paste!$M18868)&lt;&gt;"",TRIM(GL_Paste!$M18868),IFERROR(MID(GL_Paste!$I18868,FIND("[",GL_Paste!$I18868)+1,FIND("]",GL_Paste!$I18868)-FIND("[",GL_Paste!$I18868)-1),"")))</f>
        <v/>
      </c>
      <c r="D18871">
        <f>IF(GL_Paste!$B18868="","",IFERROR(INDEX(DeptName,MATCH($C18871,DeptTag,0)),"UNALLOCATED"))</f>
        <v/>
      </c>
      <c r="E18871">
        <f>IF(GL_Paste!$B18868="","",IFERROR(INDEX(AcctCat,MATCH(GL_Paste!$B18868&amp;"",AcctCode,0)),"UNKNOWN"))</f>
        <v/>
      </c>
      <c r="F18871">
        <f>IF(GL_Paste!$B18868="","",IFERROR(INDEX(AcctSub,MATCH(GL_Paste!$B18868&amp;"",AcctCode,0)),"UNKNOWN"))</f>
        <v/>
      </c>
    </row>
    <row r="18872">
      <c r="A18872" s="40">
        <f>IF(GL_Paste!$B18869="","",N(GL_Paste!$H18869)-N(GL_Paste!$G18869))</f>
        <v/>
      </c>
      <c r="B18872" s="43">
        <f>IF(GL_Paste!$B18869="","",DATE(YEAR(GL_Paste!$E18869),MONTH(GL_Paste!$E18869),1))</f>
        <v/>
      </c>
      <c r="C18872">
        <f>IF(GL_Paste!$B18869="","",IF(TRIM(GL_Paste!$M18869)&lt;&gt;"",TRIM(GL_Paste!$M18869),IFERROR(MID(GL_Paste!$I18869,FIND("[",GL_Paste!$I18869)+1,FIND("]",GL_Paste!$I18869)-FIND("[",GL_Paste!$I18869)-1),"")))</f>
        <v/>
      </c>
      <c r="D18872">
        <f>IF(GL_Paste!$B18869="","",IFERROR(INDEX(DeptName,MATCH($C18872,DeptTag,0)),"UNALLOCATED"))</f>
        <v/>
      </c>
      <c r="E18872">
        <f>IF(GL_Paste!$B18869="","",IFERROR(INDEX(AcctCat,MATCH(GL_Paste!$B18869&amp;"",AcctCode,0)),"UNKNOWN"))</f>
        <v/>
      </c>
      <c r="F18872">
        <f>IF(GL_Paste!$B18869="","",IFERROR(INDEX(AcctSub,MATCH(GL_Paste!$B18869&amp;"",AcctCode,0)),"UNKNOWN"))</f>
        <v/>
      </c>
    </row>
    <row r="18873">
      <c r="A18873" s="40">
        <f>IF(GL_Paste!$B18870="","",N(GL_Paste!$H18870)-N(GL_Paste!$G18870))</f>
        <v/>
      </c>
      <c r="B18873" s="43">
        <f>IF(GL_Paste!$B18870="","",DATE(YEAR(GL_Paste!$E18870),MONTH(GL_Paste!$E18870),1))</f>
        <v/>
      </c>
      <c r="C18873">
        <f>IF(GL_Paste!$B18870="","",IF(TRIM(GL_Paste!$M18870)&lt;&gt;"",TRIM(GL_Paste!$M18870),IFERROR(MID(GL_Paste!$I18870,FIND("[",GL_Paste!$I18870)+1,FIND("]",GL_Paste!$I18870)-FIND("[",GL_Paste!$I18870)-1),"")))</f>
        <v/>
      </c>
      <c r="D18873">
        <f>IF(GL_Paste!$B18870="","",IFERROR(INDEX(DeptName,MATCH($C18873,DeptTag,0)),"UNALLOCATED"))</f>
        <v/>
      </c>
      <c r="E18873">
        <f>IF(GL_Paste!$B18870="","",IFERROR(INDEX(AcctCat,MATCH(GL_Paste!$B18870&amp;"",AcctCode,0)),"UNKNOWN"))</f>
        <v/>
      </c>
      <c r="F18873">
        <f>IF(GL_Paste!$B18870="","",IFERROR(INDEX(AcctSub,MATCH(GL_Paste!$B18870&amp;"",AcctCode,0)),"UNKNOWN"))</f>
        <v/>
      </c>
    </row>
    <row r="18874">
      <c r="A18874" s="40">
        <f>IF(GL_Paste!$B18871="","",N(GL_Paste!$H18871)-N(GL_Paste!$G18871))</f>
        <v/>
      </c>
      <c r="B18874" s="43">
        <f>IF(GL_Paste!$B18871="","",DATE(YEAR(GL_Paste!$E18871),MONTH(GL_Paste!$E18871),1))</f>
        <v/>
      </c>
      <c r="C18874">
        <f>IF(GL_Paste!$B18871="","",IF(TRIM(GL_Paste!$M18871)&lt;&gt;"",TRIM(GL_Paste!$M18871),IFERROR(MID(GL_Paste!$I18871,FIND("[",GL_Paste!$I18871)+1,FIND("]",GL_Paste!$I18871)-FIND("[",GL_Paste!$I18871)-1),"")))</f>
        <v/>
      </c>
      <c r="D18874">
        <f>IF(GL_Paste!$B18871="","",IFERROR(INDEX(DeptName,MATCH($C18874,DeptTag,0)),"UNALLOCATED"))</f>
        <v/>
      </c>
      <c r="E18874">
        <f>IF(GL_Paste!$B18871="","",IFERROR(INDEX(AcctCat,MATCH(GL_Paste!$B18871&amp;"",AcctCode,0)),"UNKNOWN"))</f>
        <v/>
      </c>
      <c r="F18874">
        <f>IF(GL_Paste!$B18871="","",IFERROR(INDEX(AcctSub,MATCH(GL_Paste!$B18871&amp;"",AcctCode,0)),"UNKNOWN"))</f>
        <v/>
      </c>
    </row>
    <row r="18875">
      <c r="A18875" s="40">
        <f>IF(GL_Paste!$B18872="","",N(GL_Paste!$H18872)-N(GL_Paste!$G18872))</f>
        <v/>
      </c>
      <c r="B18875" s="43">
        <f>IF(GL_Paste!$B18872="","",DATE(YEAR(GL_Paste!$E18872),MONTH(GL_Paste!$E18872),1))</f>
        <v/>
      </c>
      <c r="C18875">
        <f>IF(GL_Paste!$B18872="","",IF(TRIM(GL_Paste!$M18872)&lt;&gt;"",TRIM(GL_Paste!$M18872),IFERROR(MID(GL_Paste!$I18872,FIND("[",GL_Paste!$I18872)+1,FIND("]",GL_Paste!$I18872)-FIND("[",GL_Paste!$I18872)-1),"")))</f>
        <v/>
      </c>
      <c r="D18875">
        <f>IF(GL_Paste!$B18872="","",IFERROR(INDEX(DeptName,MATCH($C18875,DeptTag,0)),"UNALLOCATED"))</f>
        <v/>
      </c>
      <c r="E18875">
        <f>IF(GL_Paste!$B18872="","",IFERROR(INDEX(AcctCat,MATCH(GL_Paste!$B18872&amp;"",AcctCode,0)),"UNKNOWN"))</f>
        <v/>
      </c>
      <c r="F18875">
        <f>IF(GL_Paste!$B18872="","",IFERROR(INDEX(AcctSub,MATCH(GL_Paste!$B18872&amp;"",AcctCode,0)),"UNKNOWN"))</f>
        <v/>
      </c>
    </row>
    <row r="18876">
      <c r="A18876" s="40">
        <f>IF(GL_Paste!$B18873="","",N(GL_Paste!$H18873)-N(GL_Paste!$G18873))</f>
        <v/>
      </c>
      <c r="B18876" s="43">
        <f>IF(GL_Paste!$B18873="","",DATE(YEAR(GL_Paste!$E18873),MONTH(GL_Paste!$E18873),1))</f>
        <v/>
      </c>
      <c r="C18876">
        <f>IF(GL_Paste!$B18873="","",IF(TRIM(GL_Paste!$M18873)&lt;&gt;"",TRIM(GL_Paste!$M18873),IFERROR(MID(GL_Paste!$I18873,FIND("[",GL_Paste!$I18873)+1,FIND("]",GL_Paste!$I18873)-FIND("[",GL_Paste!$I18873)-1),"")))</f>
        <v/>
      </c>
      <c r="D18876">
        <f>IF(GL_Paste!$B18873="","",IFERROR(INDEX(DeptName,MATCH($C18876,DeptTag,0)),"UNALLOCATED"))</f>
        <v/>
      </c>
      <c r="E18876">
        <f>IF(GL_Paste!$B18873="","",IFERROR(INDEX(AcctCat,MATCH(GL_Paste!$B18873&amp;"",AcctCode,0)),"UNKNOWN"))</f>
        <v/>
      </c>
      <c r="F18876">
        <f>IF(GL_Paste!$B18873="","",IFERROR(INDEX(AcctSub,MATCH(GL_Paste!$B18873&amp;"",AcctCode,0)),"UNKNOWN"))</f>
        <v/>
      </c>
    </row>
    <row r="18877">
      <c r="A18877" s="40">
        <f>IF(GL_Paste!$B18874="","",N(GL_Paste!$H18874)-N(GL_Paste!$G18874))</f>
        <v/>
      </c>
      <c r="B18877" s="43">
        <f>IF(GL_Paste!$B18874="","",DATE(YEAR(GL_Paste!$E18874),MONTH(GL_Paste!$E18874),1))</f>
        <v/>
      </c>
      <c r="C18877">
        <f>IF(GL_Paste!$B18874="","",IF(TRIM(GL_Paste!$M18874)&lt;&gt;"",TRIM(GL_Paste!$M18874),IFERROR(MID(GL_Paste!$I18874,FIND("[",GL_Paste!$I18874)+1,FIND("]",GL_Paste!$I18874)-FIND("[",GL_Paste!$I18874)-1),"")))</f>
        <v/>
      </c>
      <c r="D18877">
        <f>IF(GL_Paste!$B18874="","",IFERROR(INDEX(DeptName,MATCH($C18877,DeptTag,0)),"UNALLOCATED"))</f>
        <v/>
      </c>
      <c r="E18877">
        <f>IF(GL_Paste!$B18874="","",IFERROR(INDEX(AcctCat,MATCH(GL_Paste!$B18874&amp;"",AcctCode,0)),"UNKNOWN"))</f>
        <v/>
      </c>
      <c r="F18877">
        <f>IF(GL_Paste!$B18874="","",IFERROR(INDEX(AcctSub,MATCH(GL_Paste!$B18874&amp;"",AcctCode,0)),"UNKNOWN"))</f>
        <v/>
      </c>
    </row>
    <row r="18878">
      <c r="A18878" s="40">
        <f>IF(GL_Paste!$B18875="","",N(GL_Paste!$H18875)-N(GL_Paste!$G18875))</f>
        <v/>
      </c>
      <c r="B18878" s="43">
        <f>IF(GL_Paste!$B18875="","",DATE(YEAR(GL_Paste!$E18875),MONTH(GL_Paste!$E18875),1))</f>
        <v/>
      </c>
      <c r="C18878">
        <f>IF(GL_Paste!$B18875="","",IF(TRIM(GL_Paste!$M18875)&lt;&gt;"",TRIM(GL_Paste!$M18875),IFERROR(MID(GL_Paste!$I18875,FIND("[",GL_Paste!$I18875)+1,FIND("]",GL_Paste!$I18875)-FIND("[",GL_Paste!$I18875)-1),"")))</f>
        <v/>
      </c>
      <c r="D18878">
        <f>IF(GL_Paste!$B18875="","",IFERROR(INDEX(DeptName,MATCH($C18878,DeptTag,0)),"UNALLOCATED"))</f>
        <v/>
      </c>
      <c r="E18878">
        <f>IF(GL_Paste!$B18875="","",IFERROR(INDEX(AcctCat,MATCH(GL_Paste!$B18875&amp;"",AcctCode,0)),"UNKNOWN"))</f>
        <v/>
      </c>
      <c r="F18878">
        <f>IF(GL_Paste!$B18875="","",IFERROR(INDEX(AcctSub,MATCH(GL_Paste!$B18875&amp;"",AcctCode,0)),"UNKNOWN"))</f>
        <v/>
      </c>
    </row>
    <row r="18879">
      <c r="A18879" s="40">
        <f>IF(GL_Paste!$B18876="","",N(GL_Paste!$H18876)-N(GL_Paste!$G18876))</f>
        <v/>
      </c>
      <c r="B18879" s="43">
        <f>IF(GL_Paste!$B18876="","",DATE(YEAR(GL_Paste!$E18876),MONTH(GL_Paste!$E18876),1))</f>
        <v/>
      </c>
      <c r="C18879">
        <f>IF(GL_Paste!$B18876="","",IF(TRIM(GL_Paste!$M18876)&lt;&gt;"",TRIM(GL_Paste!$M18876),IFERROR(MID(GL_Paste!$I18876,FIND("[",GL_Paste!$I18876)+1,FIND("]",GL_Paste!$I18876)-FIND("[",GL_Paste!$I18876)-1),"")))</f>
        <v/>
      </c>
      <c r="D18879">
        <f>IF(GL_Paste!$B18876="","",IFERROR(INDEX(DeptName,MATCH($C18879,DeptTag,0)),"UNALLOCATED"))</f>
        <v/>
      </c>
      <c r="E18879">
        <f>IF(GL_Paste!$B18876="","",IFERROR(INDEX(AcctCat,MATCH(GL_Paste!$B18876&amp;"",AcctCode,0)),"UNKNOWN"))</f>
        <v/>
      </c>
      <c r="F18879">
        <f>IF(GL_Paste!$B18876="","",IFERROR(INDEX(AcctSub,MATCH(GL_Paste!$B18876&amp;"",AcctCode,0)),"UNKNOWN"))</f>
        <v/>
      </c>
    </row>
    <row r="18880">
      <c r="A18880" s="40">
        <f>IF(GL_Paste!$B18877="","",N(GL_Paste!$H18877)-N(GL_Paste!$G18877))</f>
        <v/>
      </c>
      <c r="B18880" s="43">
        <f>IF(GL_Paste!$B18877="","",DATE(YEAR(GL_Paste!$E18877),MONTH(GL_Paste!$E18877),1))</f>
        <v/>
      </c>
      <c r="C18880">
        <f>IF(GL_Paste!$B18877="","",IF(TRIM(GL_Paste!$M18877)&lt;&gt;"",TRIM(GL_Paste!$M18877),IFERROR(MID(GL_Paste!$I18877,FIND("[",GL_Paste!$I18877)+1,FIND("]",GL_Paste!$I18877)-FIND("[",GL_Paste!$I18877)-1),"")))</f>
        <v/>
      </c>
      <c r="D18880">
        <f>IF(GL_Paste!$B18877="","",IFERROR(INDEX(DeptName,MATCH($C18880,DeptTag,0)),"UNALLOCATED"))</f>
        <v/>
      </c>
      <c r="E18880">
        <f>IF(GL_Paste!$B18877="","",IFERROR(INDEX(AcctCat,MATCH(GL_Paste!$B18877&amp;"",AcctCode,0)),"UNKNOWN"))</f>
        <v/>
      </c>
      <c r="F18880">
        <f>IF(GL_Paste!$B18877="","",IFERROR(INDEX(AcctSub,MATCH(GL_Paste!$B18877&amp;"",AcctCode,0)),"UNKNOWN"))</f>
        <v/>
      </c>
    </row>
    <row r="18881">
      <c r="A18881" s="40">
        <f>IF(GL_Paste!$B18878="","",N(GL_Paste!$H18878)-N(GL_Paste!$G18878))</f>
        <v/>
      </c>
      <c r="B18881" s="43">
        <f>IF(GL_Paste!$B18878="","",DATE(YEAR(GL_Paste!$E18878),MONTH(GL_Paste!$E18878),1))</f>
        <v/>
      </c>
      <c r="C18881">
        <f>IF(GL_Paste!$B18878="","",IF(TRIM(GL_Paste!$M18878)&lt;&gt;"",TRIM(GL_Paste!$M18878),IFERROR(MID(GL_Paste!$I18878,FIND("[",GL_Paste!$I18878)+1,FIND("]",GL_Paste!$I18878)-FIND("[",GL_Paste!$I18878)-1),"")))</f>
        <v/>
      </c>
      <c r="D18881">
        <f>IF(GL_Paste!$B18878="","",IFERROR(INDEX(DeptName,MATCH($C18881,DeptTag,0)),"UNALLOCATED"))</f>
        <v/>
      </c>
      <c r="E18881">
        <f>IF(GL_Paste!$B18878="","",IFERROR(INDEX(AcctCat,MATCH(GL_Paste!$B18878&amp;"",AcctCode,0)),"UNKNOWN"))</f>
        <v/>
      </c>
      <c r="F18881">
        <f>IF(GL_Paste!$B18878="","",IFERROR(INDEX(AcctSub,MATCH(GL_Paste!$B18878&amp;"",AcctCode,0)),"UNKNOWN"))</f>
        <v/>
      </c>
    </row>
    <row r="18882">
      <c r="A18882" s="40">
        <f>IF(GL_Paste!$B18879="","",N(GL_Paste!$H18879)-N(GL_Paste!$G18879))</f>
        <v/>
      </c>
      <c r="B18882" s="43">
        <f>IF(GL_Paste!$B18879="","",DATE(YEAR(GL_Paste!$E18879),MONTH(GL_Paste!$E18879),1))</f>
        <v/>
      </c>
      <c r="C18882">
        <f>IF(GL_Paste!$B18879="","",IF(TRIM(GL_Paste!$M18879)&lt;&gt;"",TRIM(GL_Paste!$M18879),IFERROR(MID(GL_Paste!$I18879,FIND("[",GL_Paste!$I18879)+1,FIND("]",GL_Paste!$I18879)-FIND("[",GL_Paste!$I18879)-1),"")))</f>
        <v/>
      </c>
      <c r="D18882">
        <f>IF(GL_Paste!$B18879="","",IFERROR(INDEX(DeptName,MATCH($C18882,DeptTag,0)),"UNALLOCATED"))</f>
        <v/>
      </c>
      <c r="E18882">
        <f>IF(GL_Paste!$B18879="","",IFERROR(INDEX(AcctCat,MATCH(GL_Paste!$B18879&amp;"",AcctCode,0)),"UNKNOWN"))</f>
        <v/>
      </c>
      <c r="F18882">
        <f>IF(GL_Paste!$B18879="","",IFERROR(INDEX(AcctSub,MATCH(GL_Paste!$B18879&amp;"",AcctCode,0)),"UNKNOWN"))</f>
        <v/>
      </c>
    </row>
    <row r="18883">
      <c r="A18883" s="40">
        <f>IF(GL_Paste!$B18880="","",N(GL_Paste!$H18880)-N(GL_Paste!$G18880))</f>
        <v/>
      </c>
      <c r="B18883" s="43">
        <f>IF(GL_Paste!$B18880="","",DATE(YEAR(GL_Paste!$E18880),MONTH(GL_Paste!$E18880),1))</f>
        <v/>
      </c>
      <c r="C18883">
        <f>IF(GL_Paste!$B18880="","",IF(TRIM(GL_Paste!$M18880)&lt;&gt;"",TRIM(GL_Paste!$M18880),IFERROR(MID(GL_Paste!$I18880,FIND("[",GL_Paste!$I18880)+1,FIND("]",GL_Paste!$I18880)-FIND("[",GL_Paste!$I18880)-1),"")))</f>
        <v/>
      </c>
      <c r="D18883">
        <f>IF(GL_Paste!$B18880="","",IFERROR(INDEX(DeptName,MATCH($C18883,DeptTag,0)),"UNALLOCATED"))</f>
        <v/>
      </c>
      <c r="E18883">
        <f>IF(GL_Paste!$B18880="","",IFERROR(INDEX(AcctCat,MATCH(GL_Paste!$B18880&amp;"",AcctCode,0)),"UNKNOWN"))</f>
        <v/>
      </c>
      <c r="F18883">
        <f>IF(GL_Paste!$B18880="","",IFERROR(INDEX(AcctSub,MATCH(GL_Paste!$B18880&amp;"",AcctCode,0)),"UNKNOWN"))</f>
        <v/>
      </c>
    </row>
    <row r="18884">
      <c r="A18884" s="40">
        <f>IF(GL_Paste!$B18881="","",N(GL_Paste!$H18881)-N(GL_Paste!$G18881))</f>
        <v/>
      </c>
      <c r="B18884" s="43">
        <f>IF(GL_Paste!$B18881="","",DATE(YEAR(GL_Paste!$E18881),MONTH(GL_Paste!$E18881),1))</f>
        <v/>
      </c>
      <c r="C18884">
        <f>IF(GL_Paste!$B18881="","",IF(TRIM(GL_Paste!$M18881)&lt;&gt;"",TRIM(GL_Paste!$M18881),IFERROR(MID(GL_Paste!$I18881,FIND("[",GL_Paste!$I18881)+1,FIND("]",GL_Paste!$I18881)-FIND("[",GL_Paste!$I18881)-1),"")))</f>
        <v/>
      </c>
      <c r="D18884">
        <f>IF(GL_Paste!$B18881="","",IFERROR(INDEX(DeptName,MATCH($C18884,DeptTag,0)),"UNALLOCATED"))</f>
        <v/>
      </c>
      <c r="E18884">
        <f>IF(GL_Paste!$B18881="","",IFERROR(INDEX(AcctCat,MATCH(GL_Paste!$B18881&amp;"",AcctCode,0)),"UNKNOWN"))</f>
        <v/>
      </c>
      <c r="F18884">
        <f>IF(GL_Paste!$B18881="","",IFERROR(INDEX(AcctSub,MATCH(GL_Paste!$B18881&amp;"",AcctCode,0)),"UNKNOWN"))</f>
        <v/>
      </c>
    </row>
    <row r="18885">
      <c r="A18885" s="40">
        <f>IF(GL_Paste!$B18882="","",N(GL_Paste!$H18882)-N(GL_Paste!$G18882))</f>
        <v/>
      </c>
      <c r="B18885" s="43">
        <f>IF(GL_Paste!$B18882="","",DATE(YEAR(GL_Paste!$E18882),MONTH(GL_Paste!$E18882),1))</f>
        <v/>
      </c>
      <c r="C18885">
        <f>IF(GL_Paste!$B18882="","",IF(TRIM(GL_Paste!$M18882)&lt;&gt;"",TRIM(GL_Paste!$M18882),IFERROR(MID(GL_Paste!$I18882,FIND("[",GL_Paste!$I18882)+1,FIND("]",GL_Paste!$I18882)-FIND("[",GL_Paste!$I18882)-1),"")))</f>
        <v/>
      </c>
      <c r="D18885">
        <f>IF(GL_Paste!$B18882="","",IFERROR(INDEX(DeptName,MATCH($C18885,DeptTag,0)),"UNALLOCATED"))</f>
        <v/>
      </c>
      <c r="E18885">
        <f>IF(GL_Paste!$B18882="","",IFERROR(INDEX(AcctCat,MATCH(GL_Paste!$B18882&amp;"",AcctCode,0)),"UNKNOWN"))</f>
        <v/>
      </c>
      <c r="F18885">
        <f>IF(GL_Paste!$B18882="","",IFERROR(INDEX(AcctSub,MATCH(GL_Paste!$B18882&amp;"",AcctCode,0)),"UNKNOWN"))</f>
        <v/>
      </c>
    </row>
    <row r="18886">
      <c r="A18886" s="40">
        <f>IF(GL_Paste!$B18883="","",N(GL_Paste!$H18883)-N(GL_Paste!$G18883))</f>
        <v/>
      </c>
      <c r="B18886" s="43">
        <f>IF(GL_Paste!$B18883="","",DATE(YEAR(GL_Paste!$E18883),MONTH(GL_Paste!$E18883),1))</f>
        <v/>
      </c>
      <c r="C18886">
        <f>IF(GL_Paste!$B18883="","",IF(TRIM(GL_Paste!$M18883)&lt;&gt;"",TRIM(GL_Paste!$M18883),IFERROR(MID(GL_Paste!$I18883,FIND("[",GL_Paste!$I18883)+1,FIND("]",GL_Paste!$I18883)-FIND("[",GL_Paste!$I18883)-1),"")))</f>
        <v/>
      </c>
      <c r="D18886">
        <f>IF(GL_Paste!$B18883="","",IFERROR(INDEX(DeptName,MATCH($C18886,DeptTag,0)),"UNALLOCATED"))</f>
        <v/>
      </c>
      <c r="E18886">
        <f>IF(GL_Paste!$B18883="","",IFERROR(INDEX(AcctCat,MATCH(GL_Paste!$B18883&amp;"",AcctCode,0)),"UNKNOWN"))</f>
        <v/>
      </c>
      <c r="F18886">
        <f>IF(GL_Paste!$B18883="","",IFERROR(INDEX(AcctSub,MATCH(GL_Paste!$B18883&amp;"",AcctCode,0)),"UNKNOWN"))</f>
        <v/>
      </c>
    </row>
    <row r="18887">
      <c r="A18887" s="40">
        <f>IF(GL_Paste!$B18884="","",N(GL_Paste!$H18884)-N(GL_Paste!$G18884))</f>
        <v/>
      </c>
      <c r="B18887" s="43">
        <f>IF(GL_Paste!$B18884="","",DATE(YEAR(GL_Paste!$E18884),MONTH(GL_Paste!$E18884),1))</f>
        <v/>
      </c>
      <c r="C18887">
        <f>IF(GL_Paste!$B18884="","",IF(TRIM(GL_Paste!$M18884)&lt;&gt;"",TRIM(GL_Paste!$M18884),IFERROR(MID(GL_Paste!$I18884,FIND("[",GL_Paste!$I18884)+1,FIND("]",GL_Paste!$I18884)-FIND("[",GL_Paste!$I18884)-1),"")))</f>
        <v/>
      </c>
      <c r="D18887">
        <f>IF(GL_Paste!$B18884="","",IFERROR(INDEX(DeptName,MATCH($C18887,DeptTag,0)),"UNALLOCATED"))</f>
        <v/>
      </c>
      <c r="E18887">
        <f>IF(GL_Paste!$B18884="","",IFERROR(INDEX(AcctCat,MATCH(GL_Paste!$B18884&amp;"",AcctCode,0)),"UNKNOWN"))</f>
        <v/>
      </c>
      <c r="F18887">
        <f>IF(GL_Paste!$B18884="","",IFERROR(INDEX(AcctSub,MATCH(GL_Paste!$B18884&amp;"",AcctCode,0)),"UNKNOWN"))</f>
        <v/>
      </c>
    </row>
    <row r="18888">
      <c r="A18888" s="40">
        <f>IF(GL_Paste!$B18885="","",N(GL_Paste!$H18885)-N(GL_Paste!$G18885))</f>
        <v/>
      </c>
      <c r="B18888" s="43">
        <f>IF(GL_Paste!$B18885="","",DATE(YEAR(GL_Paste!$E18885),MONTH(GL_Paste!$E18885),1))</f>
        <v/>
      </c>
      <c r="C18888">
        <f>IF(GL_Paste!$B18885="","",IF(TRIM(GL_Paste!$M18885)&lt;&gt;"",TRIM(GL_Paste!$M18885),IFERROR(MID(GL_Paste!$I18885,FIND("[",GL_Paste!$I18885)+1,FIND("]",GL_Paste!$I18885)-FIND("[",GL_Paste!$I18885)-1),"")))</f>
        <v/>
      </c>
      <c r="D18888">
        <f>IF(GL_Paste!$B18885="","",IFERROR(INDEX(DeptName,MATCH($C18888,DeptTag,0)),"UNALLOCATED"))</f>
        <v/>
      </c>
      <c r="E18888">
        <f>IF(GL_Paste!$B18885="","",IFERROR(INDEX(AcctCat,MATCH(GL_Paste!$B18885&amp;"",AcctCode,0)),"UNKNOWN"))</f>
        <v/>
      </c>
      <c r="F18888">
        <f>IF(GL_Paste!$B18885="","",IFERROR(INDEX(AcctSub,MATCH(GL_Paste!$B18885&amp;"",AcctCode,0)),"UNKNOWN"))</f>
        <v/>
      </c>
    </row>
    <row r="18889">
      <c r="A18889" s="40">
        <f>IF(GL_Paste!$B18886="","",N(GL_Paste!$H18886)-N(GL_Paste!$G18886))</f>
        <v/>
      </c>
      <c r="B18889" s="43">
        <f>IF(GL_Paste!$B18886="","",DATE(YEAR(GL_Paste!$E18886),MONTH(GL_Paste!$E18886),1))</f>
        <v/>
      </c>
      <c r="C18889">
        <f>IF(GL_Paste!$B18886="","",IF(TRIM(GL_Paste!$M18886)&lt;&gt;"",TRIM(GL_Paste!$M18886),IFERROR(MID(GL_Paste!$I18886,FIND("[",GL_Paste!$I18886)+1,FIND("]",GL_Paste!$I18886)-FIND("[",GL_Paste!$I18886)-1),"")))</f>
        <v/>
      </c>
      <c r="D18889">
        <f>IF(GL_Paste!$B18886="","",IFERROR(INDEX(DeptName,MATCH($C18889,DeptTag,0)),"UNALLOCATED"))</f>
        <v/>
      </c>
      <c r="E18889">
        <f>IF(GL_Paste!$B18886="","",IFERROR(INDEX(AcctCat,MATCH(GL_Paste!$B18886&amp;"",AcctCode,0)),"UNKNOWN"))</f>
        <v/>
      </c>
      <c r="F18889">
        <f>IF(GL_Paste!$B18886="","",IFERROR(INDEX(AcctSub,MATCH(GL_Paste!$B18886&amp;"",AcctCode,0)),"UNKNOWN"))</f>
        <v/>
      </c>
    </row>
    <row r="18890">
      <c r="A18890" s="40">
        <f>IF(GL_Paste!$B18887="","",N(GL_Paste!$H18887)-N(GL_Paste!$G18887))</f>
        <v/>
      </c>
      <c r="B18890" s="43">
        <f>IF(GL_Paste!$B18887="","",DATE(YEAR(GL_Paste!$E18887),MONTH(GL_Paste!$E18887),1))</f>
        <v/>
      </c>
      <c r="C18890">
        <f>IF(GL_Paste!$B18887="","",IF(TRIM(GL_Paste!$M18887)&lt;&gt;"",TRIM(GL_Paste!$M18887),IFERROR(MID(GL_Paste!$I18887,FIND("[",GL_Paste!$I18887)+1,FIND("]",GL_Paste!$I18887)-FIND("[",GL_Paste!$I18887)-1),"")))</f>
        <v/>
      </c>
      <c r="D18890">
        <f>IF(GL_Paste!$B18887="","",IFERROR(INDEX(DeptName,MATCH($C18890,DeptTag,0)),"UNALLOCATED"))</f>
        <v/>
      </c>
      <c r="E18890">
        <f>IF(GL_Paste!$B18887="","",IFERROR(INDEX(AcctCat,MATCH(GL_Paste!$B18887&amp;"",AcctCode,0)),"UNKNOWN"))</f>
        <v/>
      </c>
      <c r="F18890">
        <f>IF(GL_Paste!$B18887="","",IFERROR(INDEX(AcctSub,MATCH(GL_Paste!$B18887&amp;"",AcctCode,0)),"UNKNOWN"))</f>
        <v/>
      </c>
    </row>
    <row r="18891">
      <c r="A18891" s="40">
        <f>IF(GL_Paste!$B18888="","",N(GL_Paste!$H18888)-N(GL_Paste!$G18888))</f>
        <v/>
      </c>
      <c r="B18891" s="43">
        <f>IF(GL_Paste!$B18888="","",DATE(YEAR(GL_Paste!$E18888),MONTH(GL_Paste!$E18888),1))</f>
        <v/>
      </c>
      <c r="C18891">
        <f>IF(GL_Paste!$B18888="","",IF(TRIM(GL_Paste!$M18888)&lt;&gt;"",TRIM(GL_Paste!$M18888),IFERROR(MID(GL_Paste!$I18888,FIND("[",GL_Paste!$I18888)+1,FIND("]",GL_Paste!$I18888)-FIND("[",GL_Paste!$I18888)-1),"")))</f>
        <v/>
      </c>
      <c r="D18891">
        <f>IF(GL_Paste!$B18888="","",IFERROR(INDEX(DeptName,MATCH($C18891,DeptTag,0)),"UNALLOCATED"))</f>
        <v/>
      </c>
      <c r="E18891">
        <f>IF(GL_Paste!$B18888="","",IFERROR(INDEX(AcctCat,MATCH(GL_Paste!$B18888&amp;"",AcctCode,0)),"UNKNOWN"))</f>
        <v/>
      </c>
      <c r="F18891">
        <f>IF(GL_Paste!$B18888="","",IFERROR(INDEX(AcctSub,MATCH(GL_Paste!$B18888&amp;"",AcctCode,0)),"UNKNOWN"))</f>
        <v/>
      </c>
    </row>
    <row r="18892">
      <c r="A18892" s="40">
        <f>IF(GL_Paste!$B18889="","",N(GL_Paste!$H18889)-N(GL_Paste!$G18889))</f>
        <v/>
      </c>
      <c r="B18892" s="43">
        <f>IF(GL_Paste!$B18889="","",DATE(YEAR(GL_Paste!$E18889),MONTH(GL_Paste!$E18889),1))</f>
        <v/>
      </c>
      <c r="C18892">
        <f>IF(GL_Paste!$B18889="","",IF(TRIM(GL_Paste!$M18889)&lt;&gt;"",TRIM(GL_Paste!$M18889),IFERROR(MID(GL_Paste!$I18889,FIND("[",GL_Paste!$I18889)+1,FIND("]",GL_Paste!$I18889)-FIND("[",GL_Paste!$I18889)-1),"")))</f>
        <v/>
      </c>
      <c r="D18892">
        <f>IF(GL_Paste!$B18889="","",IFERROR(INDEX(DeptName,MATCH($C18892,DeptTag,0)),"UNALLOCATED"))</f>
        <v/>
      </c>
      <c r="E18892">
        <f>IF(GL_Paste!$B18889="","",IFERROR(INDEX(AcctCat,MATCH(GL_Paste!$B18889&amp;"",AcctCode,0)),"UNKNOWN"))</f>
        <v/>
      </c>
      <c r="F18892">
        <f>IF(GL_Paste!$B18889="","",IFERROR(INDEX(AcctSub,MATCH(GL_Paste!$B18889&amp;"",AcctCode,0)),"UNKNOWN"))</f>
        <v/>
      </c>
    </row>
    <row r="18893">
      <c r="A18893" s="40">
        <f>IF(GL_Paste!$B18890="","",N(GL_Paste!$H18890)-N(GL_Paste!$G18890))</f>
        <v/>
      </c>
      <c r="B18893" s="43">
        <f>IF(GL_Paste!$B18890="","",DATE(YEAR(GL_Paste!$E18890),MONTH(GL_Paste!$E18890),1))</f>
        <v/>
      </c>
      <c r="C18893">
        <f>IF(GL_Paste!$B18890="","",IF(TRIM(GL_Paste!$M18890)&lt;&gt;"",TRIM(GL_Paste!$M18890),IFERROR(MID(GL_Paste!$I18890,FIND("[",GL_Paste!$I18890)+1,FIND("]",GL_Paste!$I18890)-FIND("[",GL_Paste!$I18890)-1),"")))</f>
        <v/>
      </c>
      <c r="D18893">
        <f>IF(GL_Paste!$B18890="","",IFERROR(INDEX(DeptName,MATCH($C18893,DeptTag,0)),"UNALLOCATED"))</f>
        <v/>
      </c>
      <c r="E18893">
        <f>IF(GL_Paste!$B18890="","",IFERROR(INDEX(AcctCat,MATCH(GL_Paste!$B18890&amp;"",AcctCode,0)),"UNKNOWN"))</f>
        <v/>
      </c>
      <c r="F18893">
        <f>IF(GL_Paste!$B18890="","",IFERROR(INDEX(AcctSub,MATCH(GL_Paste!$B18890&amp;"",AcctCode,0)),"UNKNOWN"))</f>
        <v/>
      </c>
    </row>
    <row r="18894">
      <c r="A18894" s="40">
        <f>IF(GL_Paste!$B18891="","",N(GL_Paste!$H18891)-N(GL_Paste!$G18891))</f>
        <v/>
      </c>
      <c r="B18894" s="43">
        <f>IF(GL_Paste!$B18891="","",DATE(YEAR(GL_Paste!$E18891),MONTH(GL_Paste!$E18891),1))</f>
        <v/>
      </c>
      <c r="C18894">
        <f>IF(GL_Paste!$B18891="","",IF(TRIM(GL_Paste!$M18891)&lt;&gt;"",TRIM(GL_Paste!$M18891),IFERROR(MID(GL_Paste!$I18891,FIND("[",GL_Paste!$I18891)+1,FIND("]",GL_Paste!$I18891)-FIND("[",GL_Paste!$I18891)-1),"")))</f>
        <v/>
      </c>
      <c r="D18894">
        <f>IF(GL_Paste!$B18891="","",IFERROR(INDEX(DeptName,MATCH($C18894,DeptTag,0)),"UNALLOCATED"))</f>
        <v/>
      </c>
      <c r="E18894">
        <f>IF(GL_Paste!$B18891="","",IFERROR(INDEX(AcctCat,MATCH(GL_Paste!$B18891&amp;"",AcctCode,0)),"UNKNOWN"))</f>
        <v/>
      </c>
      <c r="F18894">
        <f>IF(GL_Paste!$B18891="","",IFERROR(INDEX(AcctSub,MATCH(GL_Paste!$B18891&amp;"",AcctCode,0)),"UNKNOWN"))</f>
        <v/>
      </c>
    </row>
    <row r="18895">
      <c r="A18895" s="40">
        <f>IF(GL_Paste!$B18892="","",N(GL_Paste!$H18892)-N(GL_Paste!$G18892))</f>
        <v/>
      </c>
      <c r="B18895" s="43">
        <f>IF(GL_Paste!$B18892="","",DATE(YEAR(GL_Paste!$E18892),MONTH(GL_Paste!$E18892),1))</f>
        <v/>
      </c>
      <c r="C18895">
        <f>IF(GL_Paste!$B18892="","",IF(TRIM(GL_Paste!$M18892)&lt;&gt;"",TRIM(GL_Paste!$M18892),IFERROR(MID(GL_Paste!$I18892,FIND("[",GL_Paste!$I18892)+1,FIND("]",GL_Paste!$I18892)-FIND("[",GL_Paste!$I18892)-1),"")))</f>
        <v/>
      </c>
      <c r="D18895">
        <f>IF(GL_Paste!$B18892="","",IFERROR(INDEX(DeptName,MATCH($C18895,DeptTag,0)),"UNALLOCATED"))</f>
        <v/>
      </c>
      <c r="E18895">
        <f>IF(GL_Paste!$B18892="","",IFERROR(INDEX(AcctCat,MATCH(GL_Paste!$B18892&amp;"",AcctCode,0)),"UNKNOWN"))</f>
        <v/>
      </c>
      <c r="F18895">
        <f>IF(GL_Paste!$B18892="","",IFERROR(INDEX(AcctSub,MATCH(GL_Paste!$B18892&amp;"",AcctCode,0)),"UNKNOWN"))</f>
        <v/>
      </c>
    </row>
    <row r="18896">
      <c r="A18896" s="40">
        <f>IF(GL_Paste!$B18893="","",N(GL_Paste!$H18893)-N(GL_Paste!$G18893))</f>
        <v/>
      </c>
      <c r="B18896" s="43">
        <f>IF(GL_Paste!$B18893="","",DATE(YEAR(GL_Paste!$E18893),MONTH(GL_Paste!$E18893),1))</f>
        <v/>
      </c>
      <c r="C18896">
        <f>IF(GL_Paste!$B18893="","",IF(TRIM(GL_Paste!$M18893)&lt;&gt;"",TRIM(GL_Paste!$M18893),IFERROR(MID(GL_Paste!$I18893,FIND("[",GL_Paste!$I18893)+1,FIND("]",GL_Paste!$I18893)-FIND("[",GL_Paste!$I18893)-1),"")))</f>
        <v/>
      </c>
      <c r="D18896">
        <f>IF(GL_Paste!$B18893="","",IFERROR(INDEX(DeptName,MATCH($C18896,DeptTag,0)),"UNALLOCATED"))</f>
        <v/>
      </c>
      <c r="E18896">
        <f>IF(GL_Paste!$B18893="","",IFERROR(INDEX(AcctCat,MATCH(GL_Paste!$B18893&amp;"",AcctCode,0)),"UNKNOWN"))</f>
        <v/>
      </c>
      <c r="F18896">
        <f>IF(GL_Paste!$B18893="","",IFERROR(INDEX(AcctSub,MATCH(GL_Paste!$B18893&amp;"",AcctCode,0)),"UNKNOWN"))</f>
        <v/>
      </c>
    </row>
    <row r="18897">
      <c r="A18897" s="40">
        <f>IF(GL_Paste!$B18894="","",N(GL_Paste!$H18894)-N(GL_Paste!$G18894))</f>
        <v/>
      </c>
      <c r="B18897" s="43">
        <f>IF(GL_Paste!$B18894="","",DATE(YEAR(GL_Paste!$E18894),MONTH(GL_Paste!$E18894),1))</f>
        <v/>
      </c>
      <c r="C18897">
        <f>IF(GL_Paste!$B18894="","",IF(TRIM(GL_Paste!$M18894)&lt;&gt;"",TRIM(GL_Paste!$M18894),IFERROR(MID(GL_Paste!$I18894,FIND("[",GL_Paste!$I18894)+1,FIND("]",GL_Paste!$I18894)-FIND("[",GL_Paste!$I18894)-1),"")))</f>
        <v/>
      </c>
      <c r="D18897">
        <f>IF(GL_Paste!$B18894="","",IFERROR(INDEX(DeptName,MATCH($C18897,DeptTag,0)),"UNALLOCATED"))</f>
        <v/>
      </c>
      <c r="E18897">
        <f>IF(GL_Paste!$B18894="","",IFERROR(INDEX(AcctCat,MATCH(GL_Paste!$B18894&amp;"",AcctCode,0)),"UNKNOWN"))</f>
        <v/>
      </c>
      <c r="F18897">
        <f>IF(GL_Paste!$B18894="","",IFERROR(INDEX(AcctSub,MATCH(GL_Paste!$B18894&amp;"",AcctCode,0)),"UNKNOWN"))</f>
        <v/>
      </c>
    </row>
    <row r="18898">
      <c r="A18898" s="40">
        <f>IF(GL_Paste!$B18895="","",N(GL_Paste!$H18895)-N(GL_Paste!$G18895))</f>
        <v/>
      </c>
      <c r="B18898" s="43">
        <f>IF(GL_Paste!$B18895="","",DATE(YEAR(GL_Paste!$E18895),MONTH(GL_Paste!$E18895),1))</f>
        <v/>
      </c>
      <c r="C18898">
        <f>IF(GL_Paste!$B18895="","",IF(TRIM(GL_Paste!$M18895)&lt;&gt;"",TRIM(GL_Paste!$M18895),IFERROR(MID(GL_Paste!$I18895,FIND("[",GL_Paste!$I18895)+1,FIND("]",GL_Paste!$I18895)-FIND("[",GL_Paste!$I18895)-1),"")))</f>
        <v/>
      </c>
      <c r="D18898">
        <f>IF(GL_Paste!$B18895="","",IFERROR(INDEX(DeptName,MATCH($C18898,DeptTag,0)),"UNALLOCATED"))</f>
        <v/>
      </c>
      <c r="E18898">
        <f>IF(GL_Paste!$B18895="","",IFERROR(INDEX(AcctCat,MATCH(GL_Paste!$B18895&amp;"",AcctCode,0)),"UNKNOWN"))</f>
        <v/>
      </c>
      <c r="F18898">
        <f>IF(GL_Paste!$B18895="","",IFERROR(INDEX(AcctSub,MATCH(GL_Paste!$B18895&amp;"",AcctCode,0)),"UNKNOWN"))</f>
        <v/>
      </c>
    </row>
    <row r="18899">
      <c r="A18899" s="40">
        <f>IF(GL_Paste!$B18896="","",N(GL_Paste!$H18896)-N(GL_Paste!$G18896))</f>
        <v/>
      </c>
      <c r="B18899" s="43">
        <f>IF(GL_Paste!$B18896="","",DATE(YEAR(GL_Paste!$E18896),MONTH(GL_Paste!$E18896),1))</f>
        <v/>
      </c>
      <c r="C18899">
        <f>IF(GL_Paste!$B18896="","",IF(TRIM(GL_Paste!$M18896)&lt;&gt;"",TRIM(GL_Paste!$M18896),IFERROR(MID(GL_Paste!$I18896,FIND("[",GL_Paste!$I18896)+1,FIND("]",GL_Paste!$I18896)-FIND("[",GL_Paste!$I18896)-1),"")))</f>
        <v/>
      </c>
      <c r="D18899">
        <f>IF(GL_Paste!$B18896="","",IFERROR(INDEX(DeptName,MATCH($C18899,DeptTag,0)),"UNALLOCATED"))</f>
        <v/>
      </c>
      <c r="E18899">
        <f>IF(GL_Paste!$B18896="","",IFERROR(INDEX(AcctCat,MATCH(GL_Paste!$B18896&amp;"",AcctCode,0)),"UNKNOWN"))</f>
        <v/>
      </c>
      <c r="F18899">
        <f>IF(GL_Paste!$B18896="","",IFERROR(INDEX(AcctSub,MATCH(GL_Paste!$B18896&amp;"",AcctCode,0)),"UNKNOWN"))</f>
        <v/>
      </c>
    </row>
    <row r="18900">
      <c r="A18900" s="40">
        <f>IF(GL_Paste!$B18897="","",N(GL_Paste!$H18897)-N(GL_Paste!$G18897))</f>
        <v/>
      </c>
      <c r="B18900" s="43">
        <f>IF(GL_Paste!$B18897="","",DATE(YEAR(GL_Paste!$E18897),MONTH(GL_Paste!$E18897),1))</f>
        <v/>
      </c>
      <c r="C18900">
        <f>IF(GL_Paste!$B18897="","",IF(TRIM(GL_Paste!$M18897)&lt;&gt;"",TRIM(GL_Paste!$M18897),IFERROR(MID(GL_Paste!$I18897,FIND("[",GL_Paste!$I18897)+1,FIND("]",GL_Paste!$I18897)-FIND("[",GL_Paste!$I18897)-1),"")))</f>
        <v/>
      </c>
      <c r="D18900">
        <f>IF(GL_Paste!$B18897="","",IFERROR(INDEX(DeptName,MATCH($C18900,DeptTag,0)),"UNALLOCATED"))</f>
        <v/>
      </c>
      <c r="E18900">
        <f>IF(GL_Paste!$B18897="","",IFERROR(INDEX(AcctCat,MATCH(GL_Paste!$B18897&amp;"",AcctCode,0)),"UNKNOWN"))</f>
        <v/>
      </c>
      <c r="F18900">
        <f>IF(GL_Paste!$B18897="","",IFERROR(INDEX(AcctSub,MATCH(GL_Paste!$B18897&amp;"",AcctCode,0)),"UNKNOWN"))</f>
        <v/>
      </c>
    </row>
    <row r="18901">
      <c r="A18901" s="40">
        <f>IF(GL_Paste!$B18898="","",N(GL_Paste!$H18898)-N(GL_Paste!$G18898))</f>
        <v/>
      </c>
      <c r="B18901" s="43">
        <f>IF(GL_Paste!$B18898="","",DATE(YEAR(GL_Paste!$E18898),MONTH(GL_Paste!$E18898),1))</f>
        <v/>
      </c>
      <c r="C18901">
        <f>IF(GL_Paste!$B18898="","",IF(TRIM(GL_Paste!$M18898)&lt;&gt;"",TRIM(GL_Paste!$M18898),IFERROR(MID(GL_Paste!$I18898,FIND("[",GL_Paste!$I18898)+1,FIND("]",GL_Paste!$I18898)-FIND("[",GL_Paste!$I18898)-1),"")))</f>
        <v/>
      </c>
      <c r="D18901">
        <f>IF(GL_Paste!$B18898="","",IFERROR(INDEX(DeptName,MATCH($C18901,DeptTag,0)),"UNALLOCATED"))</f>
        <v/>
      </c>
      <c r="E18901">
        <f>IF(GL_Paste!$B18898="","",IFERROR(INDEX(AcctCat,MATCH(GL_Paste!$B18898&amp;"",AcctCode,0)),"UNKNOWN"))</f>
        <v/>
      </c>
      <c r="F18901">
        <f>IF(GL_Paste!$B18898="","",IFERROR(INDEX(AcctSub,MATCH(GL_Paste!$B18898&amp;"",AcctCode,0)),"UNKNOWN"))</f>
        <v/>
      </c>
    </row>
    <row r="18902">
      <c r="A18902" s="40">
        <f>IF(GL_Paste!$B18899="","",N(GL_Paste!$H18899)-N(GL_Paste!$G18899))</f>
        <v/>
      </c>
      <c r="B18902" s="43">
        <f>IF(GL_Paste!$B18899="","",DATE(YEAR(GL_Paste!$E18899),MONTH(GL_Paste!$E18899),1))</f>
        <v/>
      </c>
      <c r="C18902">
        <f>IF(GL_Paste!$B18899="","",IF(TRIM(GL_Paste!$M18899)&lt;&gt;"",TRIM(GL_Paste!$M18899),IFERROR(MID(GL_Paste!$I18899,FIND("[",GL_Paste!$I18899)+1,FIND("]",GL_Paste!$I18899)-FIND("[",GL_Paste!$I18899)-1),"")))</f>
        <v/>
      </c>
      <c r="D18902">
        <f>IF(GL_Paste!$B18899="","",IFERROR(INDEX(DeptName,MATCH($C18902,DeptTag,0)),"UNALLOCATED"))</f>
        <v/>
      </c>
      <c r="E18902">
        <f>IF(GL_Paste!$B18899="","",IFERROR(INDEX(AcctCat,MATCH(GL_Paste!$B18899&amp;"",AcctCode,0)),"UNKNOWN"))</f>
        <v/>
      </c>
      <c r="F18902">
        <f>IF(GL_Paste!$B18899="","",IFERROR(INDEX(AcctSub,MATCH(GL_Paste!$B18899&amp;"",AcctCode,0)),"UNKNOWN"))</f>
        <v/>
      </c>
    </row>
    <row r="18903">
      <c r="A18903" s="40">
        <f>IF(GL_Paste!$B18900="","",N(GL_Paste!$H18900)-N(GL_Paste!$G18900))</f>
        <v/>
      </c>
      <c r="B18903" s="43">
        <f>IF(GL_Paste!$B18900="","",DATE(YEAR(GL_Paste!$E18900),MONTH(GL_Paste!$E18900),1))</f>
        <v/>
      </c>
      <c r="C18903">
        <f>IF(GL_Paste!$B18900="","",IF(TRIM(GL_Paste!$M18900)&lt;&gt;"",TRIM(GL_Paste!$M18900),IFERROR(MID(GL_Paste!$I18900,FIND("[",GL_Paste!$I18900)+1,FIND("]",GL_Paste!$I18900)-FIND("[",GL_Paste!$I18900)-1),"")))</f>
        <v/>
      </c>
      <c r="D18903">
        <f>IF(GL_Paste!$B18900="","",IFERROR(INDEX(DeptName,MATCH($C18903,DeptTag,0)),"UNALLOCATED"))</f>
        <v/>
      </c>
      <c r="E18903">
        <f>IF(GL_Paste!$B18900="","",IFERROR(INDEX(AcctCat,MATCH(GL_Paste!$B18900&amp;"",AcctCode,0)),"UNKNOWN"))</f>
        <v/>
      </c>
      <c r="F18903">
        <f>IF(GL_Paste!$B18900="","",IFERROR(INDEX(AcctSub,MATCH(GL_Paste!$B18900&amp;"",AcctCode,0)),"UNKNOWN"))</f>
        <v/>
      </c>
    </row>
    <row r="18904">
      <c r="A18904" s="40">
        <f>IF(GL_Paste!$B18901="","",N(GL_Paste!$H18901)-N(GL_Paste!$G18901))</f>
        <v/>
      </c>
      <c r="B18904" s="43">
        <f>IF(GL_Paste!$B18901="","",DATE(YEAR(GL_Paste!$E18901),MONTH(GL_Paste!$E18901),1))</f>
        <v/>
      </c>
      <c r="C18904">
        <f>IF(GL_Paste!$B18901="","",IF(TRIM(GL_Paste!$M18901)&lt;&gt;"",TRIM(GL_Paste!$M18901),IFERROR(MID(GL_Paste!$I18901,FIND("[",GL_Paste!$I18901)+1,FIND("]",GL_Paste!$I18901)-FIND("[",GL_Paste!$I18901)-1),"")))</f>
        <v/>
      </c>
      <c r="D18904">
        <f>IF(GL_Paste!$B18901="","",IFERROR(INDEX(DeptName,MATCH($C18904,DeptTag,0)),"UNALLOCATED"))</f>
        <v/>
      </c>
      <c r="E18904">
        <f>IF(GL_Paste!$B18901="","",IFERROR(INDEX(AcctCat,MATCH(GL_Paste!$B18901&amp;"",AcctCode,0)),"UNKNOWN"))</f>
        <v/>
      </c>
      <c r="F18904">
        <f>IF(GL_Paste!$B18901="","",IFERROR(INDEX(AcctSub,MATCH(GL_Paste!$B18901&amp;"",AcctCode,0)),"UNKNOWN"))</f>
        <v/>
      </c>
    </row>
    <row r="18905">
      <c r="A18905" s="40">
        <f>IF(GL_Paste!$B18902="","",N(GL_Paste!$H18902)-N(GL_Paste!$G18902))</f>
        <v/>
      </c>
      <c r="B18905" s="43">
        <f>IF(GL_Paste!$B18902="","",DATE(YEAR(GL_Paste!$E18902),MONTH(GL_Paste!$E18902),1))</f>
        <v/>
      </c>
      <c r="C18905">
        <f>IF(GL_Paste!$B18902="","",IF(TRIM(GL_Paste!$M18902)&lt;&gt;"",TRIM(GL_Paste!$M18902),IFERROR(MID(GL_Paste!$I18902,FIND("[",GL_Paste!$I18902)+1,FIND("]",GL_Paste!$I18902)-FIND("[",GL_Paste!$I18902)-1),"")))</f>
        <v/>
      </c>
      <c r="D18905">
        <f>IF(GL_Paste!$B18902="","",IFERROR(INDEX(DeptName,MATCH($C18905,DeptTag,0)),"UNALLOCATED"))</f>
        <v/>
      </c>
      <c r="E18905">
        <f>IF(GL_Paste!$B18902="","",IFERROR(INDEX(AcctCat,MATCH(GL_Paste!$B18902&amp;"",AcctCode,0)),"UNKNOWN"))</f>
        <v/>
      </c>
      <c r="F18905">
        <f>IF(GL_Paste!$B18902="","",IFERROR(INDEX(AcctSub,MATCH(GL_Paste!$B18902&amp;"",AcctCode,0)),"UNKNOWN"))</f>
        <v/>
      </c>
    </row>
    <row r="18906">
      <c r="A18906" s="40">
        <f>IF(GL_Paste!$B18903="","",N(GL_Paste!$H18903)-N(GL_Paste!$G18903))</f>
        <v/>
      </c>
      <c r="B18906" s="43">
        <f>IF(GL_Paste!$B18903="","",DATE(YEAR(GL_Paste!$E18903),MONTH(GL_Paste!$E18903),1))</f>
        <v/>
      </c>
      <c r="C18906">
        <f>IF(GL_Paste!$B18903="","",IF(TRIM(GL_Paste!$M18903)&lt;&gt;"",TRIM(GL_Paste!$M18903),IFERROR(MID(GL_Paste!$I18903,FIND("[",GL_Paste!$I18903)+1,FIND("]",GL_Paste!$I18903)-FIND("[",GL_Paste!$I18903)-1),"")))</f>
        <v/>
      </c>
      <c r="D18906">
        <f>IF(GL_Paste!$B18903="","",IFERROR(INDEX(DeptName,MATCH($C18906,DeptTag,0)),"UNALLOCATED"))</f>
        <v/>
      </c>
      <c r="E18906">
        <f>IF(GL_Paste!$B18903="","",IFERROR(INDEX(AcctCat,MATCH(GL_Paste!$B18903&amp;"",AcctCode,0)),"UNKNOWN"))</f>
        <v/>
      </c>
      <c r="F18906">
        <f>IF(GL_Paste!$B18903="","",IFERROR(INDEX(AcctSub,MATCH(GL_Paste!$B18903&amp;"",AcctCode,0)),"UNKNOWN"))</f>
        <v/>
      </c>
    </row>
    <row r="18907">
      <c r="A18907" s="40">
        <f>IF(GL_Paste!$B18904="","",N(GL_Paste!$H18904)-N(GL_Paste!$G18904))</f>
        <v/>
      </c>
      <c r="B18907" s="43">
        <f>IF(GL_Paste!$B18904="","",DATE(YEAR(GL_Paste!$E18904),MONTH(GL_Paste!$E18904),1))</f>
        <v/>
      </c>
      <c r="C18907">
        <f>IF(GL_Paste!$B18904="","",IF(TRIM(GL_Paste!$M18904)&lt;&gt;"",TRIM(GL_Paste!$M18904),IFERROR(MID(GL_Paste!$I18904,FIND("[",GL_Paste!$I18904)+1,FIND("]",GL_Paste!$I18904)-FIND("[",GL_Paste!$I18904)-1),"")))</f>
        <v/>
      </c>
      <c r="D18907">
        <f>IF(GL_Paste!$B18904="","",IFERROR(INDEX(DeptName,MATCH($C18907,DeptTag,0)),"UNALLOCATED"))</f>
        <v/>
      </c>
      <c r="E18907">
        <f>IF(GL_Paste!$B18904="","",IFERROR(INDEX(AcctCat,MATCH(GL_Paste!$B18904&amp;"",AcctCode,0)),"UNKNOWN"))</f>
        <v/>
      </c>
      <c r="F18907">
        <f>IF(GL_Paste!$B18904="","",IFERROR(INDEX(AcctSub,MATCH(GL_Paste!$B18904&amp;"",AcctCode,0)),"UNKNOWN"))</f>
        <v/>
      </c>
    </row>
    <row r="18908">
      <c r="A18908" s="40">
        <f>IF(GL_Paste!$B18905="","",N(GL_Paste!$H18905)-N(GL_Paste!$G18905))</f>
        <v/>
      </c>
      <c r="B18908" s="43">
        <f>IF(GL_Paste!$B18905="","",DATE(YEAR(GL_Paste!$E18905),MONTH(GL_Paste!$E18905),1))</f>
        <v/>
      </c>
      <c r="C18908">
        <f>IF(GL_Paste!$B18905="","",IF(TRIM(GL_Paste!$M18905)&lt;&gt;"",TRIM(GL_Paste!$M18905),IFERROR(MID(GL_Paste!$I18905,FIND("[",GL_Paste!$I18905)+1,FIND("]",GL_Paste!$I18905)-FIND("[",GL_Paste!$I18905)-1),"")))</f>
        <v/>
      </c>
      <c r="D18908">
        <f>IF(GL_Paste!$B18905="","",IFERROR(INDEX(DeptName,MATCH($C18908,DeptTag,0)),"UNALLOCATED"))</f>
        <v/>
      </c>
      <c r="E18908">
        <f>IF(GL_Paste!$B18905="","",IFERROR(INDEX(AcctCat,MATCH(GL_Paste!$B18905&amp;"",AcctCode,0)),"UNKNOWN"))</f>
        <v/>
      </c>
      <c r="F18908">
        <f>IF(GL_Paste!$B18905="","",IFERROR(INDEX(AcctSub,MATCH(GL_Paste!$B18905&amp;"",AcctCode,0)),"UNKNOWN"))</f>
        <v/>
      </c>
    </row>
    <row r="18909">
      <c r="A18909" s="40">
        <f>IF(GL_Paste!$B18906="","",N(GL_Paste!$H18906)-N(GL_Paste!$G18906))</f>
        <v/>
      </c>
      <c r="B18909" s="43">
        <f>IF(GL_Paste!$B18906="","",DATE(YEAR(GL_Paste!$E18906),MONTH(GL_Paste!$E18906),1))</f>
        <v/>
      </c>
      <c r="C18909">
        <f>IF(GL_Paste!$B18906="","",IF(TRIM(GL_Paste!$M18906)&lt;&gt;"",TRIM(GL_Paste!$M18906),IFERROR(MID(GL_Paste!$I18906,FIND("[",GL_Paste!$I18906)+1,FIND("]",GL_Paste!$I18906)-FIND("[",GL_Paste!$I18906)-1),"")))</f>
        <v/>
      </c>
      <c r="D18909">
        <f>IF(GL_Paste!$B18906="","",IFERROR(INDEX(DeptName,MATCH($C18909,DeptTag,0)),"UNALLOCATED"))</f>
        <v/>
      </c>
      <c r="E18909">
        <f>IF(GL_Paste!$B18906="","",IFERROR(INDEX(AcctCat,MATCH(GL_Paste!$B18906&amp;"",AcctCode,0)),"UNKNOWN"))</f>
        <v/>
      </c>
      <c r="F18909">
        <f>IF(GL_Paste!$B18906="","",IFERROR(INDEX(AcctSub,MATCH(GL_Paste!$B18906&amp;"",AcctCode,0)),"UNKNOWN"))</f>
        <v/>
      </c>
    </row>
    <row r="18910">
      <c r="A18910" s="40">
        <f>IF(GL_Paste!$B18907="","",N(GL_Paste!$H18907)-N(GL_Paste!$G18907))</f>
        <v/>
      </c>
      <c r="B18910" s="43">
        <f>IF(GL_Paste!$B18907="","",DATE(YEAR(GL_Paste!$E18907),MONTH(GL_Paste!$E18907),1))</f>
        <v/>
      </c>
      <c r="C18910">
        <f>IF(GL_Paste!$B18907="","",IF(TRIM(GL_Paste!$M18907)&lt;&gt;"",TRIM(GL_Paste!$M18907),IFERROR(MID(GL_Paste!$I18907,FIND("[",GL_Paste!$I18907)+1,FIND("]",GL_Paste!$I18907)-FIND("[",GL_Paste!$I18907)-1),"")))</f>
        <v/>
      </c>
      <c r="D18910">
        <f>IF(GL_Paste!$B18907="","",IFERROR(INDEX(DeptName,MATCH($C18910,DeptTag,0)),"UNALLOCATED"))</f>
        <v/>
      </c>
      <c r="E18910">
        <f>IF(GL_Paste!$B18907="","",IFERROR(INDEX(AcctCat,MATCH(GL_Paste!$B18907&amp;"",AcctCode,0)),"UNKNOWN"))</f>
        <v/>
      </c>
      <c r="F18910">
        <f>IF(GL_Paste!$B18907="","",IFERROR(INDEX(AcctSub,MATCH(GL_Paste!$B18907&amp;"",AcctCode,0)),"UNKNOWN"))</f>
        <v/>
      </c>
    </row>
    <row r="18911">
      <c r="A18911" s="40">
        <f>IF(GL_Paste!$B18908="","",N(GL_Paste!$H18908)-N(GL_Paste!$G18908))</f>
        <v/>
      </c>
      <c r="B18911" s="43">
        <f>IF(GL_Paste!$B18908="","",DATE(YEAR(GL_Paste!$E18908),MONTH(GL_Paste!$E18908),1))</f>
        <v/>
      </c>
      <c r="C18911">
        <f>IF(GL_Paste!$B18908="","",IF(TRIM(GL_Paste!$M18908)&lt;&gt;"",TRIM(GL_Paste!$M18908),IFERROR(MID(GL_Paste!$I18908,FIND("[",GL_Paste!$I18908)+1,FIND("]",GL_Paste!$I18908)-FIND("[",GL_Paste!$I18908)-1),"")))</f>
        <v/>
      </c>
      <c r="D18911">
        <f>IF(GL_Paste!$B18908="","",IFERROR(INDEX(DeptName,MATCH($C18911,DeptTag,0)),"UNALLOCATED"))</f>
        <v/>
      </c>
      <c r="E18911">
        <f>IF(GL_Paste!$B18908="","",IFERROR(INDEX(AcctCat,MATCH(GL_Paste!$B18908&amp;"",AcctCode,0)),"UNKNOWN"))</f>
        <v/>
      </c>
      <c r="F18911">
        <f>IF(GL_Paste!$B18908="","",IFERROR(INDEX(AcctSub,MATCH(GL_Paste!$B18908&amp;"",AcctCode,0)),"UNKNOWN"))</f>
        <v/>
      </c>
    </row>
    <row r="18912">
      <c r="A18912" s="40">
        <f>IF(GL_Paste!$B18909="","",N(GL_Paste!$H18909)-N(GL_Paste!$G18909))</f>
        <v/>
      </c>
      <c r="B18912" s="43">
        <f>IF(GL_Paste!$B18909="","",DATE(YEAR(GL_Paste!$E18909),MONTH(GL_Paste!$E18909),1))</f>
        <v/>
      </c>
      <c r="C18912">
        <f>IF(GL_Paste!$B18909="","",IF(TRIM(GL_Paste!$M18909)&lt;&gt;"",TRIM(GL_Paste!$M18909),IFERROR(MID(GL_Paste!$I18909,FIND("[",GL_Paste!$I18909)+1,FIND("]",GL_Paste!$I18909)-FIND("[",GL_Paste!$I18909)-1),"")))</f>
        <v/>
      </c>
      <c r="D18912">
        <f>IF(GL_Paste!$B18909="","",IFERROR(INDEX(DeptName,MATCH($C18912,DeptTag,0)),"UNALLOCATED"))</f>
        <v/>
      </c>
      <c r="E18912">
        <f>IF(GL_Paste!$B18909="","",IFERROR(INDEX(AcctCat,MATCH(GL_Paste!$B18909&amp;"",AcctCode,0)),"UNKNOWN"))</f>
        <v/>
      </c>
      <c r="F18912">
        <f>IF(GL_Paste!$B18909="","",IFERROR(INDEX(AcctSub,MATCH(GL_Paste!$B18909&amp;"",AcctCode,0)),"UNKNOWN"))</f>
        <v/>
      </c>
    </row>
    <row r="18913">
      <c r="A18913" s="40">
        <f>IF(GL_Paste!$B18910="","",N(GL_Paste!$H18910)-N(GL_Paste!$G18910))</f>
        <v/>
      </c>
      <c r="B18913" s="43">
        <f>IF(GL_Paste!$B18910="","",DATE(YEAR(GL_Paste!$E18910),MONTH(GL_Paste!$E18910),1))</f>
        <v/>
      </c>
      <c r="C18913">
        <f>IF(GL_Paste!$B18910="","",IF(TRIM(GL_Paste!$M18910)&lt;&gt;"",TRIM(GL_Paste!$M18910),IFERROR(MID(GL_Paste!$I18910,FIND("[",GL_Paste!$I18910)+1,FIND("]",GL_Paste!$I18910)-FIND("[",GL_Paste!$I18910)-1),"")))</f>
        <v/>
      </c>
      <c r="D18913">
        <f>IF(GL_Paste!$B18910="","",IFERROR(INDEX(DeptName,MATCH($C18913,DeptTag,0)),"UNALLOCATED"))</f>
        <v/>
      </c>
      <c r="E18913">
        <f>IF(GL_Paste!$B18910="","",IFERROR(INDEX(AcctCat,MATCH(GL_Paste!$B18910&amp;"",AcctCode,0)),"UNKNOWN"))</f>
        <v/>
      </c>
      <c r="F18913">
        <f>IF(GL_Paste!$B18910="","",IFERROR(INDEX(AcctSub,MATCH(GL_Paste!$B18910&amp;"",AcctCode,0)),"UNKNOWN"))</f>
        <v/>
      </c>
    </row>
    <row r="18914">
      <c r="A18914" s="40">
        <f>IF(GL_Paste!$B18911="","",N(GL_Paste!$H18911)-N(GL_Paste!$G18911))</f>
        <v/>
      </c>
      <c r="B18914" s="43">
        <f>IF(GL_Paste!$B18911="","",DATE(YEAR(GL_Paste!$E18911),MONTH(GL_Paste!$E18911),1))</f>
        <v/>
      </c>
      <c r="C18914">
        <f>IF(GL_Paste!$B18911="","",IF(TRIM(GL_Paste!$M18911)&lt;&gt;"",TRIM(GL_Paste!$M18911),IFERROR(MID(GL_Paste!$I18911,FIND("[",GL_Paste!$I18911)+1,FIND("]",GL_Paste!$I18911)-FIND("[",GL_Paste!$I18911)-1),"")))</f>
        <v/>
      </c>
      <c r="D18914">
        <f>IF(GL_Paste!$B18911="","",IFERROR(INDEX(DeptName,MATCH($C18914,DeptTag,0)),"UNALLOCATED"))</f>
        <v/>
      </c>
      <c r="E18914">
        <f>IF(GL_Paste!$B18911="","",IFERROR(INDEX(AcctCat,MATCH(GL_Paste!$B18911&amp;"",AcctCode,0)),"UNKNOWN"))</f>
        <v/>
      </c>
      <c r="F18914">
        <f>IF(GL_Paste!$B18911="","",IFERROR(INDEX(AcctSub,MATCH(GL_Paste!$B18911&amp;"",AcctCode,0)),"UNKNOWN"))</f>
        <v/>
      </c>
    </row>
    <row r="18915">
      <c r="A18915" s="40">
        <f>IF(GL_Paste!$B18912="","",N(GL_Paste!$H18912)-N(GL_Paste!$G18912))</f>
        <v/>
      </c>
      <c r="B18915" s="43">
        <f>IF(GL_Paste!$B18912="","",DATE(YEAR(GL_Paste!$E18912),MONTH(GL_Paste!$E18912),1))</f>
        <v/>
      </c>
      <c r="C18915">
        <f>IF(GL_Paste!$B18912="","",IF(TRIM(GL_Paste!$M18912)&lt;&gt;"",TRIM(GL_Paste!$M18912),IFERROR(MID(GL_Paste!$I18912,FIND("[",GL_Paste!$I18912)+1,FIND("]",GL_Paste!$I18912)-FIND("[",GL_Paste!$I18912)-1),"")))</f>
        <v/>
      </c>
      <c r="D18915">
        <f>IF(GL_Paste!$B18912="","",IFERROR(INDEX(DeptName,MATCH($C18915,DeptTag,0)),"UNALLOCATED"))</f>
        <v/>
      </c>
      <c r="E18915">
        <f>IF(GL_Paste!$B18912="","",IFERROR(INDEX(AcctCat,MATCH(GL_Paste!$B18912&amp;"",AcctCode,0)),"UNKNOWN"))</f>
        <v/>
      </c>
      <c r="F18915">
        <f>IF(GL_Paste!$B18912="","",IFERROR(INDEX(AcctSub,MATCH(GL_Paste!$B18912&amp;"",AcctCode,0)),"UNKNOWN"))</f>
        <v/>
      </c>
    </row>
    <row r="18916">
      <c r="A18916" s="40">
        <f>IF(GL_Paste!$B18913="","",N(GL_Paste!$H18913)-N(GL_Paste!$G18913))</f>
        <v/>
      </c>
      <c r="B18916" s="43">
        <f>IF(GL_Paste!$B18913="","",DATE(YEAR(GL_Paste!$E18913),MONTH(GL_Paste!$E18913),1))</f>
        <v/>
      </c>
      <c r="C18916">
        <f>IF(GL_Paste!$B18913="","",IF(TRIM(GL_Paste!$M18913)&lt;&gt;"",TRIM(GL_Paste!$M18913),IFERROR(MID(GL_Paste!$I18913,FIND("[",GL_Paste!$I18913)+1,FIND("]",GL_Paste!$I18913)-FIND("[",GL_Paste!$I18913)-1),"")))</f>
        <v/>
      </c>
      <c r="D18916">
        <f>IF(GL_Paste!$B18913="","",IFERROR(INDEX(DeptName,MATCH($C18916,DeptTag,0)),"UNALLOCATED"))</f>
        <v/>
      </c>
      <c r="E18916">
        <f>IF(GL_Paste!$B18913="","",IFERROR(INDEX(AcctCat,MATCH(GL_Paste!$B18913&amp;"",AcctCode,0)),"UNKNOWN"))</f>
        <v/>
      </c>
      <c r="F18916">
        <f>IF(GL_Paste!$B18913="","",IFERROR(INDEX(AcctSub,MATCH(GL_Paste!$B18913&amp;"",AcctCode,0)),"UNKNOWN"))</f>
        <v/>
      </c>
    </row>
    <row r="18917">
      <c r="A18917" s="40">
        <f>IF(GL_Paste!$B18914="","",N(GL_Paste!$H18914)-N(GL_Paste!$G18914))</f>
        <v/>
      </c>
      <c r="B18917" s="43">
        <f>IF(GL_Paste!$B18914="","",DATE(YEAR(GL_Paste!$E18914),MONTH(GL_Paste!$E18914),1))</f>
        <v/>
      </c>
      <c r="C18917">
        <f>IF(GL_Paste!$B18914="","",IF(TRIM(GL_Paste!$M18914)&lt;&gt;"",TRIM(GL_Paste!$M18914),IFERROR(MID(GL_Paste!$I18914,FIND("[",GL_Paste!$I18914)+1,FIND("]",GL_Paste!$I18914)-FIND("[",GL_Paste!$I18914)-1),"")))</f>
        <v/>
      </c>
      <c r="D18917">
        <f>IF(GL_Paste!$B18914="","",IFERROR(INDEX(DeptName,MATCH($C18917,DeptTag,0)),"UNALLOCATED"))</f>
        <v/>
      </c>
      <c r="E18917">
        <f>IF(GL_Paste!$B18914="","",IFERROR(INDEX(AcctCat,MATCH(GL_Paste!$B18914&amp;"",AcctCode,0)),"UNKNOWN"))</f>
        <v/>
      </c>
      <c r="F18917">
        <f>IF(GL_Paste!$B18914="","",IFERROR(INDEX(AcctSub,MATCH(GL_Paste!$B18914&amp;"",AcctCode,0)),"UNKNOWN"))</f>
        <v/>
      </c>
    </row>
    <row r="18918">
      <c r="A18918" s="40">
        <f>IF(GL_Paste!$B18915="","",N(GL_Paste!$H18915)-N(GL_Paste!$G18915))</f>
        <v/>
      </c>
      <c r="B18918" s="43">
        <f>IF(GL_Paste!$B18915="","",DATE(YEAR(GL_Paste!$E18915),MONTH(GL_Paste!$E18915),1))</f>
        <v/>
      </c>
      <c r="C18918">
        <f>IF(GL_Paste!$B18915="","",IF(TRIM(GL_Paste!$M18915)&lt;&gt;"",TRIM(GL_Paste!$M18915),IFERROR(MID(GL_Paste!$I18915,FIND("[",GL_Paste!$I18915)+1,FIND("]",GL_Paste!$I18915)-FIND("[",GL_Paste!$I18915)-1),"")))</f>
        <v/>
      </c>
      <c r="D18918">
        <f>IF(GL_Paste!$B18915="","",IFERROR(INDEX(DeptName,MATCH($C18918,DeptTag,0)),"UNALLOCATED"))</f>
        <v/>
      </c>
      <c r="E18918">
        <f>IF(GL_Paste!$B18915="","",IFERROR(INDEX(AcctCat,MATCH(GL_Paste!$B18915&amp;"",AcctCode,0)),"UNKNOWN"))</f>
        <v/>
      </c>
      <c r="F18918">
        <f>IF(GL_Paste!$B18915="","",IFERROR(INDEX(AcctSub,MATCH(GL_Paste!$B18915&amp;"",AcctCode,0)),"UNKNOWN"))</f>
        <v/>
      </c>
    </row>
    <row r="18919">
      <c r="A18919" s="40">
        <f>IF(GL_Paste!$B18916="","",N(GL_Paste!$H18916)-N(GL_Paste!$G18916))</f>
        <v/>
      </c>
      <c r="B18919" s="43">
        <f>IF(GL_Paste!$B18916="","",DATE(YEAR(GL_Paste!$E18916),MONTH(GL_Paste!$E18916),1))</f>
        <v/>
      </c>
      <c r="C18919">
        <f>IF(GL_Paste!$B18916="","",IF(TRIM(GL_Paste!$M18916)&lt;&gt;"",TRIM(GL_Paste!$M18916),IFERROR(MID(GL_Paste!$I18916,FIND("[",GL_Paste!$I18916)+1,FIND("]",GL_Paste!$I18916)-FIND("[",GL_Paste!$I18916)-1),"")))</f>
        <v/>
      </c>
      <c r="D18919">
        <f>IF(GL_Paste!$B18916="","",IFERROR(INDEX(DeptName,MATCH($C18919,DeptTag,0)),"UNALLOCATED"))</f>
        <v/>
      </c>
      <c r="E18919">
        <f>IF(GL_Paste!$B18916="","",IFERROR(INDEX(AcctCat,MATCH(GL_Paste!$B18916&amp;"",AcctCode,0)),"UNKNOWN"))</f>
        <v/>
      </c>
      <c r="F18919">
        <f>IF(GL_Paste!$B18916="","",IFERROR(INDEX(AcctSub,MATCH(GL_Paste!$B18916&amp;"",AcctCode,0)),"UNKNOWN"))</f>
        <v/>
      </c>
    </row>
    <row r="18920">
      <c r="A18920" s="40">
        <f>IF(GL_Paste!$B18917="","",N(GL_Paste!$H18917)-N(GL_Paste!$G18917))</f>
        <v/>
      </c>
      <c r="B18920" s="43">
        <f>IF(GL_Paste!$B18917="","",DATE(YEAR(GL_Paste!$E18917),MONTH(GL_Paste!$E18917),1))</f>
        <v/>
      </c>
      <c r="C18920">
        <f>IF(GL_Paste!$B18917="","",IF(TRIM(GL_Paste!$M18917)&lt;&gt;"",TRIM(GL_Paste!$M18917),IFERROR(MID(GL_Paste!$I18917,FIND("[",GL_Paste!$I18917)+1,FIND("]",GL_Paste!$I18917)-FIND("[",GL_Paste!$I18917)-1),"")))</f>
        <v/>
      </c>
      <c r="D18920">
        <f>IF(GL_Paste!$B18917="","",IFERROR(INDEX(DeptName,MATCH($C18920,DeptTag,0)),"UNALLOCATED"))</f>
        <v/>
      </c>
      <c r="E18920">
        <f>IF(GL_Paste!$B18917="","",IFERROR(INDEX(AcctCat,MATCH(GL_Paste!$B18917&amp;"",AcctCode,0)),"UNKNOWN"))</f>
        <v/>
      </c>
      <c r="F18920">
        <f>IF(GL_Paste!$B18917="","",IFERROR(INDEX(AcctSub,MATCH(GL_Paste!$B18917&amp;"",AcctCode,0)),"UNKNOWN"))</f>
        <v/>
      </c>
    </row>
    <row r="18921">
      <c r="A18921" s="40">
        <f>IF(GL_Paste!$B18918="","",N(GL_Paste!$H18918)-N(GL_Paste!$G18918))</f>
        <v/>
      </c>
      <c r="B18921" s="43">
        <f>IF(GL_Paste!$B18918="","",DATE(YEAR(GL_Paste!$E18918),MONTH(GL_Paste!$E18918),1))</f>
        <v/>
      </c>
      <c r="C18921">
        <f>IF(GL_Paste!$B18918="","",IF(TRIM(GL_Paste!$M18918)&lt;&gt;"",TRIM(GL_Paste!$M18918),IFERROR(MID(GL_Paste!$I18918,FIND("[",GL_Paste!$I18918)+1,FIND("]",GL_Paste!$I18918)-FIND("[",GL_Paste!$I18918)-1),"")))</f>
        <v/>
      </c>
      <c r="D18921">
        <f>IF(GL_Paste!$B18918="","",IFERROR(INDEX(DeptName,MATCH($C18921,DeptTag,0)),"UNALLOCATED"))</f>
        <v/>
      </c>
      <c r="E18921">
        <f>IF(GL_Paste!$B18918="","",IFERROR(INDEX(AcctCat,MATCH(GL_Paste!$B18918&amp;"",AcctCode,0)),"UNKNOWN"))</f>
        <v/>
      </c>
      <c r="F18921">
        <f>IF(GL_Paste!$B18918="","",IFERROR(INDEX(AcctSub,MATCH(GL_Paste!$B18918&amp;"",AcctCode,0)),"UNKNOWN"))</f>
        <v/>
      </c>
    </row>
    <row r="18922">
      <c r="A18922" s="40">
        <f>IF(GL_Paste!$B18919="","",N(GL_Paste!$H18919)-N(GL_Paste!$G18919))</f>
        <v/>
      </c>
      <c r="B18922" s="43">
        <f>IF(GL_Paste!$B18919="","",DATE(YEAR(GL_Paste!$E18919),MONTH(GL_Paste!$E18919),1))</f>
        <v/>
      </c>
      <c r="C18922">
        <f>IF(GL_Paste!$B18919="","",IF(TRIM(GL_Paste!$M18919)&lt;&gt;"",TRIM(GL_Paste!$M18919),IFERROR(MID(GL_Paste!$I18919,FIND("[",GL_Paste!$I18919)+1,FIND("]",GL_Paste!$I18919)-FIND("[",GL_Paste!$I18919)-1),"")))</f>
        <v/>
      </c>
      <c r="D18922">
        <f>IF(GL_Paste!$B18919="","",IFERROR(INDEX(DeptName,MATCH($C18922,DeptTag,0)),"UNALLOCATED"))</f>
        <v/>
      </c>
      <c r="E18922">
        <f>IF(GL_Paste!$B18919="","",IFERROR(INDEX(AcctCat,MATCH(GL_Paste!$B18919&amp;"",AcctCode,0)),"UNKNOWN"))</f>
        <v/>
      </c>
      <c r="F18922">
        <f>IF(GL_Paste!$B18919="","",IFERROR(INDEX(AcctSub,MATCH(GL_Paste!$B18919&amp;"",AcctCode,0)),"UNKNOWN"))</f>
        <v/>
      </c>
    </row>
    <row r="18923">
      <c r="A18923" s="40">
        <f>IF(GL_Paste!$B18920="","",N(GL_Paste!$H18920)-N(GL_Paste!$G18920))</f>
        <v/>
      </c>
      <c r="B18923" s="43">
        <f>IF(GL_Paste!$B18920="","",DATE(YEAR(GL_Paste!$E18920),MONTH(GL_Paste!$E18920),1))</f>
        <v/>
      </c>
      <c r="C18923">
        <f>IF(GL_Paste!$B18920="","",IF(TRIM(GL_Paste!$M18920)&lt;&gt;"",TRIM(GL_Paste!$M18920),IFERROR(MID(GL_Paste!$I18920,FIND("[",GL_Paste!$I18920)+1,FIND("]",GL_Paste!$I18920)-FIND("[",GL_Paste!$I18920)-1),"")))</f>
        <v/>
      </c>
      <c r="D18923">
        <f>IF(GL_Paste!$B18920="","",IFERROR(INDEX(DeptName,MATCH($C18923,DeptTag,0)),"UNALLOCATED"))</f>
        <v/>
      </c>
      <c r="E18923">
        <f>IF(GL_Paste!$B18920="","",IFERROR(INDEX(AcctCat,MATCH(GL_Paste!$B18920&amp;"",AcctCode,0)),"UNKNOWN"))</f>
        <v/>
      </c>
      <c r="F18923">
        <f>IF(GL_Paste!$B18920="","",IFERROR(INDEX(AcctSub,MATCH(GL_Paste!$B18920&amp;"",AcctCode,0)),"UNKNOWN"))</f>
        <v/>
      </c>
    </row>
    <row r="18924">
      <c r="A18924" s="40">
        <f>IF(GL_Paste!$B18921="","",N(GL_Paste!$H18921)-N(GL_Paste!$G18921))</f>
        <v/>
      </c>
      <c r="B18924" s="43">
        <f>IF(GL_Paste!$B18921="","",DATE(YEAR(GL_Paste!$E18921),MONTH(GL_Paste!$E18921),1))</f>
        <v/>
      </c>
      <c r="C18924">
        <f>IF(GL_Paste!$B18921="","",IF(TRIM(GL_Paste!$M18921)&lt;&gt;"",TRIM(GL_Paste!$M18921),IFERROR(MID(GL_Paste!$I18921,FIND("[",GL_Paste!$I18921)+1,FIND("]",GL_Paste!$I18921)-FIND("[",GL_Paste!$I18921)-1),"")))</f>
        <v/>
      </c>
      <c r="D18924">
        <f>IF(GL_Paste!$B18921="","",IFERROR(INDEX(DeptName,MATCH($C18924,DeptTag,0)),"UNALLOCATED"))</f>
        <v/>
      </c>
      <c r="E18924">
        <f>IF(GL_Paste!$B18921="","",IFERROR(INDEX(AcctCat,MATCH(GL_Paste!$B18921&amp;"",AcctCode,0)),"UNKNOWN"))</f>
        <v/>
      </c>
      <c r="F18924">
        <f>IF(GL_Paste!$B18921="","",IFERROR(INDEX(AcctSub,MATCH(GL_Paste!$B18921&amp;"",AcctCode,0)),"UNKNOWN"))</f>
        <v/>
      </c>
    </row>
    <row r="18925">
      <c r="A18925" s="40">
        <f>IF(GL_Paste!$B18922="","",N(GL_Paste!$H18922)-N(GL_Paste!$G18922))</f>
        <v/>
      </c>
      <c r="B18925" s="43">
        <f>IF(GL_Paste!$B18922="","",DATE(YEAR(GL_Paste!$E18922),MONTH(GL_Paste!$E18922),1))</f>
        <v/>
      </c>
      <c r="C18925">
        <f>IF(GL_Paste!$B18922="","",IF(TRIM(GL_Paste!$M18922)&lt;&gt;"",TRIM(GL_Paste!$M18922),IFERROR(MID(GL_Paste!$I18922,FIND("[",GL_Paste!$I18922)+1,FIND("]",GL_Paste!$I18922)-FIND("[",GL_Paste!$I18922)-1),"")))</f>
        <v/>
      </c>
      <c r="D18925">
        <f>IF(GL_Paste!$B18922="","",IFERROR(INDEX(DeptName,MATCH($C18925,DeptTag,0)),"UNALLOCATED"))</f>
        <v/>
      </c>
      <c r="E18925">
        <f>IF(GL_Paste!$B18922="","",IFERROR(INDEX(AcctCat,MATCH(GL_Paste!$B18922&amp;"",AcctCode,0)),"UNKNOWN"))</f>
        <v/>
      </c>
      <c r="F18925">
        <f>IF(GL_Paste!$B18922="","",IFERROR(INDEX(AcctSub,MATCH(GL_Paste!$B18922&amp;"",AcctCode,0)),"UNKNOWN"))</f>
        <v/>
      </c>
    </row>
    <row r="18926">
      <c r="A18926" s="40">
        <f>IF(GL_Paste!$B18923="","",N(GL_Paste!$H18923)-N(GL_Paste!$G18923))</f>
        <v/>
      </c>
      <c r="B18926" s="43">
        <f>IF(GL_Paste!$B18923="","",DATE(YEAR(GL_Paste!$E18923),MONTH(GL_Paste!$E18923),1))</f>
        <v/>
      </c>
      <c r="C18926">
        <f>IF(GL_Paste!$B18923="","",IF(TRIM(GL_Paste!$M18923)&lt;&gt;"",TRIM(GL_Paste!$M18923),IFERROR(MID(GL_Paste!$I18923,FIND("[",GL_Paste!$I18923)+1,FIND("]",GL_Paste!$I18923)-FIND("[",GL_Paste!$I18923)-1),"")))</f>
        <v/>
      </c>
      <c r="D18926">
        <f>IF(GL_Paste!$B18923="","",IFERROR(INDEX(DeptName,MATCH($C18926,DeptTag,0)),"UNALLOCATED"))</f>
        <v/>
      </c>
      <c r="E18926">
        <f>IF(GL_Paste!$B18923="","",IFERROR(INDEX(AcctCat,MATCH(GL_Paste!$B18923&amp;"",AcctCode,0)),"UNKNOWN"))</f>
        <v/>
      </c>
      <c r="F18926">
        <f>IF(GL_Paste!$B18923="","",IFERROR(INDEX(AcctSub,MATCH(GL_Paste!$B18923&amp;"",AcctCode,0)),"UNKNOWN"))</f>
        <v/>
      </c>
    </row>
    <row r="18927">
      <c r="A18927" s="40">
        <f>IF(GL_Paste!$B18924="","",N(GL_Paste!$H18924)-N(GL_Paste!$G18924))</f>
        <v/>
      </c>
      <c r="B18927" s="43">
        <f>IF(GL_Paste!$B18924="","",DATE(YEAR(GL_Paste!$E18924),MONTH(GL_Paste!$E18924),1))</f>
        <v/>
      </c>
      <c r="C18927">
        <f>IF(GL_Paste!$B18924="","",IF(TRIM(GL_Paste!$M18924)&lt;&gt;"",TRIM(GL_Paste!$M18924),IFERROR(MID(GL_Paste!$I18924,FIND("[",GL_Paste!$I18924)+1,FIND("]",GL_Paste!$I18924)-FIND("[",GL_Paste!$I18924)-1),"")))</f>
        <v/>
      </c>
      <c r="D18927">
        <f>IF(GL_Paste!$B18924="","",IFERROR(INDEX(DeptName,MATCH($C18927,DeptTag,0)),"UNALLOCATED"))</f>
        <v/>
      </c>
      <c r="E18927">
        <f>IF(GL_Paste!$B18924="","",IFERROR(INDEX(AcctCat,MATCH(GL_Paste!$B18924&amp;"",AcctCode,0)),"UNKNOWN"))</f>
        <v/>
      </c>
      <c r="F18927">
        <f>IF(GL_Paste!$B18924="","",IFERROR(INDEX(AcctSub,MATCH(GL_Paste!$B18924&amp;"",AcctCode,0)),"UNKNOWN"))</f>
        <v/>
      </c>
    </row>
    <row r="18928">
      <c r="A18928" s="40">
        <f>IF(GL_Paste!$B18925="","",N(GL_Paste!$H18925)-N(GL_Paste!$G18925))</f>
        <v/>
      </c>
      <c r="B18928" s="43">
        <f>IF(GL_Paste!$B18925="","",DATE(YEAR(GL_Paste!$E18925),MONTH(GL_Paste!$E18925),1))</f>
        <v/>
      </c>
      <c r="C18928">
        <f>IF(GL_Paste!$B18925="","",IF(TRIM(GL_Paste!$M18925)&lt;&gt;"",TRIM(GL_Paste!$M18925),IFERROR(MID(GL_Paste!$I18925,FIND("[",GL_Paste!$I18925)+1,FIND("]",GL_Paste!$I18925)-FIND("[",GL_Paste!$I18925)-1),"")))</f>
        <v/>
      </c>
      <c r="D18928">
        <f>IF(GL_Paste!$B18925="","",IFERROR(INDEX(DeptName,MATCH($C18928,DeptTag,0)),"UNALLOCATED"))</f>
        <v/>
      </c>
      <c r="E18928">
        <f>IF(GL_Paste!$B18925="","",IFERROR(INDEX(AcctCat,MATCH(GL_Paste!$B18925&amp;"",AcctCode,0)),"UNKNOWN"))</f>
        <v/>
      </c>
      <c r="F18928">
        <f>IF(GL_Paste!$B18925="","",IFERROR(INDEX(AcctSub,MATCH(GL_Paste!$B18925&amp;"",AcctCode,0)),"UNKNOWN"))</f>
        <v/>
      </c>
    </row>
    <row r="18929">
      <c r="A18929" s="40">
        <f>IF(GL_Paste!$B18926="","",N(GL_Paste!$H18926)-N(GL_Paste!$G18926))</f>
        <v/>
      </c>
      <c r="B18929" s="43">
        <f>IF(GL_Paste!$B18926="","",DATE(YEAR(GL_Paste!$E18926),MONTH(GL_Paste!$E18926),1))</f>
        <v/>
      </c>
      <c r="C18929">
        <f>IF(GL_Paste!$B18926="","",IF(TRIM(GL_Paste!$M18926)&lt;&gt;"",TRIM(GL_Paste!$M18926),IFERROR(MID(GL_Paste!$I18926,FIND("[",GL_Paste!$I18926)+1,FIND("]",GL_Paste!$I18926)-FIND("[",GL_Paste!$I18926)-1),"")))</f>
        <v/>
      </c>
      <c r="D18929">
        <f>IF(GL_Paste!$B18926="","",IFERROR(INDEX(DeptName,MATCH($C18929,DeptTag,0)),"UNALLOCATED"))</f>
        <v/>
      </c>
      <c r="E18929">
        <f>IF(GL_Paste!$B18926="","",IFERROR(INDEX(AcctCat,MATCH(GL_Paste!$B18926&amp;"",AcctCode,0)),"UNKNOWN"))</f>
        <v/>
      </c>
      <c r="F18929">
        <f>IF(GL_Paste!$B18926="","",IFERROR(INDEX(AcctSub,MATCH(GL_Paste!$B18926&amp;"",AcctCode,0)),"UNKNOWN"))</f>
        <v/>
      </c>
    </row>
    <row r="18930">
      <c r="A18930" s="40">
        <f>IF(GL_Paste!$B18927="","",N(GL_Paste!$H18927)-N(GL_Paste!$G18927))</f>
        <v/>
      </c>
      <c r="B18930" s="43">
        <f>IF(GL_Paste!$B18927="","",DATE(YEAR(GL_Paste!$E18927),MONTH(GL_Paste!$E18927),1))</f>
        <v/>
      </c>
      <c r="C18930">
        <f>IF(GL_Paste!$B18927="","",IF(TRIM(GL_Paste!$M18927)&lt;&gt;"",TRIM(GL_Paste!$M18927),IFERROR(MID(GL_Paste!$I18927,FIND("[",GL_Paste!$I18927)+1,FIND("]",GL_Paste!$I18927)-FIND("[",GL_Paste!$I18927)-1),"")))</f>
        <v/>
      </c>
      <c r="D18930">
        <f>IF(GL_Paste!$B18927="","",IFERROR(INDEX(DeptName,MATCH($C18930,DeptTag,0)),"UNALLOCATED"))</f>
        <v/>
      </c>
      <c r="E18930">
        <f>IF(GL_Paste!$B18927="","",IFERROR(INDEX(AcctCat,MATCH(GL_Paste!$B18927&amp;"",AcctCode,0)),"UNKNOWN"))</f>
        <v/>
      </c>
      <c r="F18930">
        <f>IF(GL_Paste!$B18927="","",IFERROR(INDEX(AcctSub,MATCH(GL_Paste!$B18927&amp;"",AcctCode,0)),"UNKNOWN"))</f>
        <v/>
      </c>
    </row>
    <row r="18931">
      <c r="A18931" s="40">
        <f>IF(GL_Paste!$B18928="","",N(GL_Paste!$H18928)-N(GL_Paste!$G18928))</f>
        <v/>
      </c>
      <c r="B18931" s="43">
        <f>IF(GL_Paste!$B18928="","",DATE(YEAR(GL_Paste!$E18928),MONTH(GL_Paste!$E18928),1))</f>
        <v/>
      </c>
      <c r="C18931">
        <f>IF(GL_Paste!$B18928="","",IF(TRIM(GL_Paste!$M18928)&lt;&gt;"",TRIM(GL_Paste!$M18928),IFERROR(MID(GL_Paste!$I18928,FIND("[",GL_Paste!$I18928)+1,FIND("]",GL_Paste!$I18928)-FIND("[",GL_Paste!$I18928)-1),"")))</f>
        <v/>
      </c>
      <c r="D18931">
        <f>IF(GL_Paste!$B18928="","",IFERROR(INDEX(DeptName,MATCH($C18931,DeptTag,0)),"UNALLOCATED"))</f>
        <v/>
      </c>
      <c r="E18931">
        <f>IF(GL_Paste!$B18928="","",IFERROR(INDEX(AcctCat,MATCH(GL_Paste!$B18928&amp;"",AcctCode,0)),"UNKNOWN"))</f>
        <v/>
      </c>
      <c r="F18931">
        <f>IF(GL_Paste!$B18928="","",IFERROR(INDEX(AcctSub,MATCH(GL_Paste!$B18928&amp;"",AcctCode,0)),"UNKNOWN"))</f>
        <v/>
      </c>
    </row>
    <row r="18932">
      <c r="A18932" s="40">
        <f>IF(GL_Paste!$B18929="","",N(GL_Paste!$H18929)-N(GL_Paste!$G18929))</f>
        <v/>
      </c>
      <c r="B18932" s="43">
        <f>IF(GL_Paste!$B18929="","",DATE(YEAR(GL_Paste!$E18929),MONTH(GL_Paste!$E18929),1))</f>
        <v/>
      </c>
      <c r="C18932">
        <f>IF(GL_Paste!$B18929="","",IF(TRIM(GL_Paste!$M18929)&lt;&gt;"",TRIM(GL_Paste!$M18929),IFERROR(MID(GL_Paste!$I18929,FIND("[",GL_Paste!$I18929)+1,FIND("]",GL_Paste!$I18929)-FIND("[",GL_Paste!$I18929)-1),"")))</f>
        <v/>
      </c>
      <c r="D18932">
        <f>IF(GL_Paste!$B18929="","",IFERROR(INDEX(DeptName,MATCH($C18932,DeptTag,0)),"UNALLOCATED"))</f>
        <v/>
      </c>
      <c r="E18932">
        <f>IF(GL_Paste!$B18929="","",IFERROR(INDEX(AcctCat,MATCH(GL_Paste!$B18929&amp;"",AcctCode,0)),"UNKNOWN"))</f>
        <v/>
      </c>
      <c r="F18932">
        <f>IF(GL_Paste!$B18929="","",IFERROR(INDEX(AcctSub,MATCH(GL_Paste!$B18929&amp;"",AcctCode,0)),"UNKNOWN"))</f>
        <v/>
      </c>
    </row>
    <row r="18933">
      <c r="A18933" s="40">
        <f>IF(GL_Paste!$B18930="","",N(GL_Paste!$H18930)-N(GL_Paste!$G18930))</f>
        <v/>
      </c>
      <c r="B18933" s="43">
        <f>IF(GL_Paste!$B18930="","",DATE(YEAR(GL_Paste!$E18930),MONTH(GL_Paste!$E18930),1))</f>
        <v/>
      </c>
      <c r="C18933">
        <f>IF(GL_Paste!$B18930="","",IF(TRIM(GL_Paste!$M18930)&lt;&gt;"",TRIM(GL_Paste!$M18930),IFERROR(MID(GL_Paste!$I18930,FIND("[",GL_Paste!$I18930)+1,FIND("]",GL_Paste!$I18930)-FIND("[",GL_Paste!$I18930)-1),"")))</f>
        <v/>
      </c>
      <c r="D18933">
        <f>IF(GL_Paste!$B18930="","",IFERROR(INDEX(DeptName,MATCH($C18933,DeptTag,0)),"UNALLOCATED"))</f>
        <v/>
      </c>
      <c r="E18933">
        <f>IF(GL_Paste!$B18930="","",IFERROR(INDEX(AcctCat,MATCH(GL_Paste!$B18930&amp;"",AcctCode,0)),"UNKNOWN"))</f>
        <v/>
      </c>
      <c r="F18933">
        <f>IF(GL_Paste!$B18930="","",IFERROR(INDEX(AcctSub,MATCH(GL_Paste!$B18930&amp;"",AcctCode,0)),"UNKNOWN"))</f>
        <v/>
      </c>
    </row>
    <row r="18934">
      <c r="A18934" s="40">
        <f>IF(GL_Paste!$B18931="","",N(GL_Paste!$H18931)-N(GL_Paste!$G18931))</f>
        <v/>
      </c>
      <c r="B18934" s="43">
        <f>IF(GL_Paste!$B18931="","",DATE(YEAR(GL_Paste!$E18931),MONTH(GL_Paste!$E18931),1))</f>
        <v/>
      </c>
      <c r="C18934">
        <f>IF(GL_Paste!$B18931="","",IF(TRIM(GL_Paste!$M18931)&lt;&gt;"",TRIM(GL_Paste!$M18931),IFERROR(MID(GL_Paste!$I18931,FIND("[",GL_Paste!$I18931)+1,FIND("]",GL_Paste!$I18931)-FIND("[",GL_Paste!$I18931)-1),"")))</f>
        <v/>
      </c>
      <c r="D18934">
        <f>IF(GL_Paste!$B18931="","",IFERROR(INDEX(DeptName,MATCH($C18934,DeptTag,0)),"UNALLOCATED"))</f>
        <v/>
      </c>
      <c r="E18934">
        <f>IF(GL_Paste!$B18931="","",IFERROR(INDEX(AcctCat,MATCH(GL_Paste!$B18931&amp;"",AcctCode,0)),"UNKNOWN"))</f>
        <v/>
      </c>
      <c r="F18934">
        <f>IF(GL_Paste!$B18931="","",IFERROR(INDEX(AcctSub,MATCH(GL_Paste!$B18931&amp;"",AcctCode,0)),"UNKNOWN"))</f>
        <v/>
      </c>
    </row>
    <row r="18935">
      <c r="A18935" s="40">
        <f>IF(GL_Paste!$B18932="","",N(GL_Paste!$H18932)-N(GL_Paste!$G18932))</f>
        <v/>
      </c>
      <c r="B18935" s="43">
        <f>IF(GL_Paste!$B18932="","",DATE(YEAR(GL_Paste!$E18932),MONTH(GL_Paste!$E18932),1))</f>
        <v/>
      </c>
      <c r="C18935">
        <f>IF(GL_Paste!$B18932="","",IF(TRIM(GL_Paste!$M18932)&lt;&gt;"",TRIM(GL_Paste!$M18932),IFERROR(MID(GL_Paste!$I18932,FIND("[",GL_Paste!$I18932)+1,FIND("]",GL_Paste!$I18932)-FIND("[",GL_Paste!$I18932)-1),"")))</f>
        <v/>
      </c>
      <c r="D18935">
        <f>IF(GL_Paste!$B18932="","",IFERROR(INDEX(DeptName,MATCH($C18935,DeptTag,0)),"UNALLOCATED"))</f>
        <v/>
      </c>
      <c r="E18935">
        <f>IF(GL_Paste!$B18932="","",IFERROR(INDEX(AcctCat,MATCH(GL_Paste!$B18932&amp;"",AcctCode,0)),"UNKNOWN"))</f>
        <v/>
      </c>
      <c r="F18935">
        <f>IF(GL_Paste!$B18932="","",IFERROR(INDEX(AcctSub,MATCH(GL_Paste!$B18932&amp;"",AcctCode,0)),"UNKNOWN"))</f>
        <v/>
      </c>
    </row>
    <row r="18936">
      <c r="A18936" s="40">
        <f>IF(GL_Paste!$B18933="","",N(GL_Paste!$H18933)-N(GL_Paste!$G18933))</f>
        <v/>
      </c>
      <c r="B18936" s="43">
        <f>IF(GL_Paste!$B18933="","",DATE(YEAR(GL_Paste!$E18933),MONTH(GL_Paste!$E18933),1))</f>
        <v/>
      </c>
      <c r="C18936">
        <f>IF(GL_Paste!$B18933="","",IF(TRIM(GL_Paste!$M18933)&lt;&gt;"",TRIM(GL_Paste!$M18933),IFERROR(MID(GL_Paste!$I18933,FIND("[",GL_Paste!$I18933)+1,FIND("]",GL_Paste!$I18933)-FIND("[",GL_Paste!$I18933)-1),"")))</f>
        <v/>
      </c>
      <c r="D18936">
        <f>IF(GL_Paste!$B18933="","",IFERROR(INDEX(DeptName,MATCH($C18936,DeptTag,0)),"UNALLOCATED"))</f>
        <v/>
      </c>
      <c r="E18936">
        <f>IF(GL_Paste!$B18933="","",IFERROR(INDEX(AcctCat,MATCH(GL_Paste!$B18933&amp;"",AcctCode,0)),"UNKNOWN"))</f>
        <v/>
      </c>
      <c r="F18936">
        <f>IF(GL_Paste!$B18933="","",IFERROR(INDEX(AcctSub,MATCH(GL_Paste!$B18933&amp;"",AcctCode,0)),"UNKNOWN"))</f>
        <v/>
      </c>
    </row>
    <row r="18937">
      <c r="A18937" s="40">
        <f>IF(GL_Paste!$B18934="","",N(GL_Paste!$H18934)-N(GL_Paste!$G18934))</f>
        <v/>
      </c>
      <c r="B18937" s="43">
        <f>IF(GL_Paste!$B18934="","",DATE(YEAR(GL_Paste!$E18934),MONTH(GL_Paste!$E18934),1))</f>
        <v/>
      </c>
      <c r="C18937">
        <f>IF(GL_Paste!$B18934="","",IF(TRIM(GL_Paste!$M18934)&lt;&gt;"",TRIM(GL_Paste!$M18934),IFERROR(MID(GL_Paste!$I18934,FIND("[",GL_Paste!$I18934)+1,FIND("]",GL_Paste!$I18934)-FIND("[",GL_Paste!$I18934)-1),"")))</f>
        <v/>
      </c>
      <c r="D18937">
        <f>IF(GL_Paste!$B18934="","",IFERROR(INDEX(DeptName,MATCH($C18937,DeptTag,0)),"UNALLOCATED"))</f>
        <v/>
      </c>
      <c r="E18937">
        <f>IF(GL_Paste!$B18934="","",IFERROR(INDEX(AcctCat,MATCH(GL_Paste!$B18934&amp;"",AcctCode,0)),"UNKNOWN"))</f>
        <v/>
      </c>
      <c r="F18937">
        <f>IF(GL_Paste!$B18934="","",IFERROR(INDEX(AcctSub,MATCH(GL_Paste!$B18934&amp;"",AcctCode,0)),"UNKNOWN"))</f>
        <v/>
      </c>
    </row>
    <row r="18938">
      <c r="A18938" s="40">
        <f>IF(GL_Paste!$B18935="","",N(GL_Paste!$H18935)-N(GL_Paste!$G18935))</f>
        <v/>
      </c>
      <c r="B18938" s="43">
        <f>IF(GL_Paste!$B18935="","",DATE(YEAR(GL_Paste!$E18935),MONTH(GL_Paste!$E18935),1))</f>
        <v/>
      </c>
      <c r="C18938">
        <f>IF(GL_Paste!$B18935="","",IF(TRIM(GL_Paste!$M18935)&lt;&gt;"",TRIM(GL_Paste!$M18935),IFERROR(MID(GL_Paste!$I18935,FIND("[",GL_Paste!$I18935)+1,FIND("]",GL_Paste!$I18935)-FIND("[",GL_Paste!$I18935)-1),"")))</f>
        <v/>
      </c>
      <c r="D18938">
        <f>IF(GL_Paste!$B18935="","",IFERROR(INDEX(DeptName,MATCH($C18938,DeptTag,0)),"UNALLOCATED"))</f>
        <v/>
      </c>
      <c r="E18938">
        <f>IF(GL_Paste!$B18935="","",IFERROR(INDEX(AcctCat,MATCH(GL_Paste!$B18935&amp;"",AcctCode,0)),"UNKNOWN"))</f>
        <v/>
      </c>
      <c r="F18938">
        <f>IF(GL_Paste!$B18935="","",IFERROR(INDEX(AcctSub,MATCH(GL_Paste!$B18935&amp;"",AcctCode,0)),"UNKNOWN"))</f>
        <v/>
      </c>
    </row>
    <row r="18939">
      <c r="A18939" s="40">
        <f>IF(GL_Paste!$B18936="","",N(GL_Paste!$H18936)-N(GL_Paste!$G18936))</f>
        <v/>
      </c>
      <c r="B18939" s="43">
        <f>IF(GL_Paste!$B18936="","",DATE(YEAR(GL_Paste!$E18936),MONTH(GL_Paste!$E18936),1))</f>
        <v/>
      </c>
      <c r="C18939">
        <f>IF(GL_Paste!$B18936="","",IF(TRIM(GL_Paste!$M18936)&lt;&gt;"",TRIM(GL_Paste!$M18936),IFERROR(MID(GL_Paste!$I18936,FIND("[",GL_Paste!$I18936)+1,FIND("]",GL_Paste!$I18936)-FIND("[",GL_Paste!$I18936)-1),"")))</f>
        <v/>
      </c>
      <c r="D18939">
        <f>IF(GL_Paste!$B18936="","",IFERROR(INDEX(DeptName,MATCH($C18939,DeptTag,0)),"UNALLOCATED"))</f>
        <v/>
      </c>
      <c r="E18939">
        <f>IF(GL_Paste!$B18936="","",IFERROR(INDEX(AcctCat,MATCH(GL_Paste!$B18936&amp;"",AcctCode,0)),"UNKNOWN"))</f>
        <v/>
      </c>
      <c r="F18939">
        <f>IF(GL_Paste!$B18936="","",IFERROR(INDEX(AcctSub,MATCH(GL_Paste!$B18936&amp;"",AcctCode,0)),"UNKNOWN"))</f>
        <v/>
      </c>
    </row>
    <row r="18940">
      <c r="A18940" s="40">
        <f>IF(GL_Paste!$B18937="","",N(GL_Paste!$H18937)-N(GL_Paste!$G18937))</f>
        <v/>
      </c>
      <c r="B18940" s="43">
        <f>IF(GL_Paste!$B18937="","",DATE(YEAR(GL_Paste!$E18937),MONTH(GL_Paste!$E18937),1))</f>
        <v/>
      </c>
      <c r="C18940">
        <f>IF(GL_Paste!$B18937="","",IF(TRIM(GL_Paste!$M18937)&lt;&gt;"",TRIM(GL_Paste!$M18937),IFERROR(MID(GL_Paste!$I18937,FIND("[",GL_Paste!$I18937)+1,FIND("]",GL_Paste!$I18937)-FIND("[",GL_Paste!$I18937)-1),"")))</f>
        <v/>
      </c>
      <c r="D18940">
        <f>IF(GL_Paste!$B18937="","",IFERROR(INDEX(DeptName,MATCH($C18940,DeptTag,0)),"UNALLOCATED"))</f>
        <v/>
      </c>
      <c r="E18940">
        <f>IF(GL_Paste!$B18937="","",IFERROR(INDEX(AcctCat,MATCH(GL_Paste!$B18937&amp;"",AcctCode,0)),"UNKNOWN"))</f>
        <v/>
      </c>
      <c r="F18940">
        <f>IF(GL_Paste!$B18937="","",IFERROR(INDEX(AcctSub,MATCH(GL_Paste!$B18937&amp;"",AcctCode,0)),"UNKNOWN"))</f>
        <v/>
      </c>
    </row>
    <row r="18941">
      <c r="A18941" s="40">
        <f>IF(GL_Paste!$B18938="","",N(GL_Paste!$H18938)-N(GL_Paste!$G18938))</f>
        <v/>
      </c>
      <c r="B18941" s="43">
        <f>IF(GL_Paste!$B18938="","",DATE(YEAR(GL_Paste!$E18938),MONTH(GL_Paste!$E18938),1))</f>
        <v/>
      </c>
      <c r="C18941">
        <f>IF(GL_Paste!$B18938="","",IF(TRIM(GL_Paste!$M18938)&lt;&gt;"",TRIM(GL_Paste!$M18938),IFERROR(MID(GL_Paste!$I18938,FIND("[",GL_Paste!$I18938)+1,FIND("]",GL_Paste!$I18938)-FIND("[",GL_Paste!$I18938)-1),"")))</f>
        <v/>
      </c>
      <c r="D18941">
        <f>IF(GL_Paste!$B18938="","",IFERROR(INDEX(DeptName,MATCH($C18941,DeptTag,0)),"UNALLOCATED"))</f>
        <v/>
      </c>
      <c r="E18941">
        <f>IF(GL_Paste!$B18938="","",IFERROR(INDEX(AcctCat,MATCH(GL_Paste!$B18938&amp;"",AcctCode,0)),"UNKNOWN"))</f>
        <v/>
      </c>
      <c r="F18941">
        <f>IF(GL_Paste!$B18938="","",IFERROR(INDEX(AcctSub,MATCH(GL_Paste!$B18938&amp;"",AcctCode,0)),"UNKNOWN"))</f>
        <v/>
      </c>
    </row>
    <row r="18942">
      <c r="A18942" s="40">
        <f>IF(GL_Paste!$B18939="","",N(GL_Paste!$H18939)-N(GL_Paste!$G18939))</f>
        <v/>
      </c>
      <c r="B18942" s="43">
        <f>IF(GL_Paste!$B18939="","",DATE(YEAR(GL_Paste!$E18939),MONTH(GL_Paste!$E18939),1))</f>
        <v/>
      </c>
      <c r="C18942">
        <f>IF(GL_Paste!$B18939="","",IF(TRIM(GL_Paste!$M18939)&lt;&gt;"",TRIM(GL_Paste!$M18939),IFERROR(MID(GL_Paste!$I18939,FIND("[",GL_Paste!$I18939)+1,FIND("]",GL_Paste!$I18939)-FIND("[",GL_Paste!$I18939)-1),"")))</f>
        <v/>
      </c>
      <c r="D18942">
        <f>IF(GL_Paste!$B18939="","",IFERROR(INDEX(DeptName,MATCH($C18942,DeptTag,0)),"UNALLOCATED"))</f>
        <v/>
      </c>
      <c r="E18942">
        <f>IF(GL_Paste!$B18939="","",IFERROR(INDEX(AcctCat,MATCH(GL_Paste!$B18939&amp;"",AcctCode,0)),"UNKNOWN"))</f>
        <v/>
      </c>
      <c r="F18942">
        <f>IF(GL_Paste!$B18939="","",IFERROR(INDEX(AcctSub,MATCH(GL_Paste!$B18939&amp;"",AcctCode,0)),"UNKNOWN"))</f>
        <v/>
      </c>
    </row>
    <row r="18943">
      <c r="A18943" s="40">
        <f>IF(GL_Paste!$B18940="","",N(GL_Paste!$H18940)-N(GL_Paste!$G18940))</f>
        <v/>
      </c>
      <c r="B18943" s="43">
        <f>IF(GL_Paste!$B18940="","",DATE(YEAR(GL_Paste!$E18940),MONTH(GL_Paste!$E18940),1))</f>
        <v/>
      </c>
      <c r="C18943">
        <f>IF(GL_Paste!$B18940="","",IF(TRIM(GL_Paste!$M18940)&lt;&gt;"",TRIM(GL_Paste!$M18940),IFERROR(MID(GL_Paste!$I18940,FIND("[",GL_Paste!$I18940)+1,FIND("]",GL_Paste!$I18940)-FIND("[",GL_Paste!$I18940)-1),"")))</f>
        <v/>
      </c>
      <c r="D18943">
        <f>IF(GL_Paste!$B18940="","",IFERROR(INDEX(DeptName,MATCH($C18943,DeptTag,0)),"UNALLOCATED"))</f>
        <v/>
      </c>
      <c r="E18943">
        <f>IF(GL_Paste!$B18940="","",IFERROR(INDEX(AcctCat,MATCH(GL_Paste!$B18940&amp;"",AcctCode,0)),"UNKNOWN"))</f>
        <v/>
      </c>
      <c r="F18943">
        <f>IF(GL_Paste!$B18940="","",IFERROR(INDEX(AcctSub,MATCH(GL_Paste!$B18940&amp;"",AcctCode,0)),"UNKNOWN"))</f>
        <v/>
      </c>
    </row>
    <row r="18944">
      <c r="A18944" s="40">
        <f>IF(GL_Paste!$B18941="","",N(GL_Paste!$H18941)-N(GL_Paste!$G18941))</f>
        <v/>
      </c>
      <c r="B18944" s="43">
        <f>IF(GL_Paste!$B18941="","",DATE(YEAR(GL_Paste!$E18941),MONTH(GL_Paste!$E18941),1))</f>
        <v/>
      </c>
      <c r="C18944">
        <f>IF(GL_Paste!$B18941="","",IF(TRIM(GL_Paste!$M18941)&lt;&gt;"",TRIM(GL_Paste!$M18941),IFERROR(MID(GL_Paste!$I18941,FIND("[",GL_Paste!$I18941)+1,FIND("]",GL_Paste!$I18941)-FIND("[",GL_Paste!$I18941)-1),"")))</f>
        <v/>
      </c>
      <c r="D18944">
        <f>IF(GL_Paste!$B18941="","",IFERROR(INDEX(DeptName,MATCH($C18944,DeptTag,0)),"UNALLOCATED"))</f>
        <v/>
      </c>
      <c r="E18944">
        <f>IF(GL_Paste!$B18941="","",IFERROR(INDEX(AcctCat,MATCH(GL_Paste!$B18941&amp;"",AcctCode,0)),"UNKNOWN"))</f>
        <v/>
      </c>
      <c r="F18944">
        <f>IF(GL_Paste!$B18941="","",IFERROR(INDEX(AcctSub,MATCH(GL_Paste!$B18941&amp;"",AcctCode,0)),"UNKNOWN"))</f>
        <v/>
      </c>
    </row>
    <row r="18945">
      <c r="A18945" s="40">
        <f>IF(GL_Paste!$B18942="","",N(GL_Paste!$H18942)-N(GL_Paste!$G18942))</f>
        <v/>
      </c>
      <c r="B18945" s="43">
        <f>IF(GL_Paste!$B18942="","",DATE(YEAR(GL_Paste!$E18942),MONTH(GL_Paste!$E18942),1))</f>
        <v/>
      </c>
      <c r="C18945">
        <f>IF(GL_Paste!$B18942="","",IF(TRIM(GL_Paste!$M18942)&lt;&gt;"",TRIM(GL_Paste!$M18942),IFERROR(MID(GL_Paste!$I18942,FIND("[",GL_Paste!$I18942)+1,FIND("]",GL_Paste!$I18942)-FIND("[",GL_Paste!$I18942)-1),"")))</f>
        <v/>
      </c>
      <c r="D18945">
        <f>IF(GL_Paste!$B18942="","",IFERROR(INDEX(DeptName,MATCH($C18945,DeptTag,0)),"UNALLOCATED"))</f>
        <v/>
      </c>
      <c r="E18945">
        <f>IF(GL_Paste!$B18942="","",IFERROR(INDEX(AcctCat,MATCH(GL_Paste!$B18942&amp;"",AcctCode,0)),"UNKNOWN"))</f>
        <v/>
      </c>
      <c r="F18945">
        <f>IF(GL_Paste!$B18942="","",IFERROR(INDEX(AcctSub,MATCH(GL_Paste!$B18942&amp;"",AcctCode,0)),"UNKNOWN"))</f>
        <v/>
      </c>
    </row>
    <row r="18946">
      <c r="A18946" s="40">
        <f>IF(GL_Paste!$B18943="","",N(GL_Paste!$H18943)-N(GL_Paste!$G18943))</f>
        <v/>
      </c>
      <c r="B18946" s="43">
        <f>IF(GL_Paste!$B18943="","",DATE(YEAR(GL_Paste!$E18943),MONTH(GL_Paste!$E18943),1))</f>
        <v/>
      </c>
      <c r="C18946">
        <f>IF(GL_Paste!$B18943="","",IF(TRIM(GL_Paste!$M18943)&lt;&gt;"",TRIM(GL_Paste!$M18943),IFERROR(MID(GL_Paste!$I18943,FIND("[",GL_Paste!$I18943)+1,FIND("]",GL_Paste!$I18943)-FIND("[",GL_Paste!$I18943)-1),"")))</f>
        <v/>
      </c>
      <c r="D18946">
        <f>IF(GL_Paste!$B18943="","",IFERROR(INDEX(DeptName,MATCH($C18946,DeptTag,0)),"UNALLOCATED"))</f>
        <v/>
      </c>
      <c r="E18946">
        <f>IF(GL_Paste!$B18943="","",IFERROR(INDEX(AcctCat,MATCH(GL_Paste!$B18943&amp;"",AcctCode,0)),"UNKNOWN"))</f>
        <v/>
      </c>
      <c r="F18946">
        <f>IF(GL_Paste!$B18943="","",IFERROR(INDEX(AcctSub,MATCH(GL_Paste!$B18943&amp;"",AcctCode,0)),"UNKNOWN"))</f>
        <v/>
      </c>
    </row>
    <row r="18947">
      <c r="A18947" s="40">
        <f>IF(GL_Paste!$B18944="","",N(GL_Paste!$H18944)-N(GL_Paste!$G18944))</f>
        <v/>
      </c>
      <c r="B18947" s="43">
        <f>IF(GL_Paste!$B18944="","",DATE(YEAR(GL_Paste!$E18944),MONTH(GL_Paste!$E18944),1))</f>
        <v/>
      </c>
      <c r="C18947">
        <f>IF(GL_Paste!$B18944="","",IF(TRIM(GL_Paste!$M18944)&lt;&gt;"",TRIM(GL_Paste!$M18944),IFERROR(MID(GL_Paste!$I18944,FIND("[",GL_Paste!$I18944)+1,FIND("]",GL_Paste!$I18944)-FIND("[",GL_Paste!$I18944)-1),"")))</f>
        <v/>
      </c>
      <c r="D18947">
        <f>IF(GL_Paste!$B18944="","",IFERROR(INDEX(DeptName,MATCH($C18947,DeptTag,0)),"UNALLOCATED"))</f>
        <v/>
      </c>
      <c r="E18947">
        <f>IF(GL_Paste!$B18944="","",IFERROR(INDEX(AcctCat,MATCH(GL_Paste!$B18944&amp;"",AcctCode,0)),"UNKNOWN"))</f>
        <v/>
      </c>
      <c r="F18947">
        <f>IF(GL_Paste!$B18944="","",IFERROR(INDEX(AcctSub,MATCH(GL_Paste!$B18944&amp;"",AcctCode,0)),"UNKNOWN"))</f>
        <v/>
      </c>
    </row>
    <row r="18948">
      <c r="A18948" s="40">
        <f>IF(GL_Paste!$B18945="","",N(GL_Paste!$H18945)-N(GL_Paste!$G18945))</f>
        <v/>
      </c>
      <c r="B18948" s="43">
        <f>IF(GL_Paste!$B18945="","",DATE(YEAR(GL_Paste!$E18945),MONTH(GL_Paste!$E18945),1))</f>
        <v/>
      </c>
      <c r="C18948">
        <f>IF(GL_Paste!$B18945="","",IF(TRIM(GL_Paste!$M18945)&lt;&gt;"",TRIM(GL_Paste!$M18945),IFERROR(MID(GL_Paste!$I18945,FIND("[",GL_Paste!$I18945)+1,FIND("]",GL_Paste!$I18945)-FIND("[",GL_Paste!$I18945)-1),"")))</f>
        <v/>
      </c>
      <c r="D18948">
        <f>IF(GL_Paste!$B18945="","",IFERROR(INDEX(DeptName,MATCH($C18948,DeptTag,0)),"UNALLOCATED"))</f>
        <v/>
      </c>
      <c r="E18948">
        <f>IF(GL_Paste!$B18945="","",IFERROR(INDEX(AcctCat,MATCH(GL_Paste!$B18945&amp;"",AcctCode,0)),"UNKNOWN"))</f>
        <v/>
      </c>
      <c r="F18948">
        <f>IF(GL_Paste!$B18945="","",IFERROR(INDEX(AcctSub,MATCH(GL_Paste!$B18945&amp;"",AcctCode,0)),"UNKNOWN"))</f>
        <v/>
      </c>
    </row>
    <row r="18949">
      <c r="A18949" s="40">
        <f>IF(GL_Paste!$B18946="","",N(GL_Paste!$H18946)-N(GL_Paste!$G18946))</f>
        <v/>
      </c>
      <c r="B18949" s="43">
        <f>IF(GL_Paste!$B18946="","",DATE(YEAR(GL_Paste!$E18946),MONTH(GL_Paste!$E18946),1))</f>
        <v/>
      </c>
      <c r="C18949">
        <f>IF(GL_Paste!$B18946="","",IF(TRIM(GL_Paste!$M18946)&lt;&gt;"",TRIM(GL_Paste!$M18946),IFERROR(MID(GL_Paste!$I18946,FIND("[",GL_Paste!$I18946)+1,FIND("]",GL_Paste!$I18946)-FIND("[",GL_Paste!$I18946)-1),"")))</f>
        <v/>
      </c>
      <c r="D18949">
        <f>IF(GL_Paste!$B18946="","",IFERROR(INDEX(DeptName,MATCH($C18949,DeptTag,0)),"UNALLOCATED"))</f>
        <v/>
      </c>
      <c r="E18949">
        <f>IF(GL_Paste!$B18946="","",IFERROR(INDEX(AcctCat,MATCH(GL_Paste!$B18946&amp;"",AcctCode,0)),"UNKNOWN"))</f>
        <v/>
      </c>
      <c r="F18949">
        <f>IF(GL_Paste!$B18946="","",IFERROR(INDEX(AcctSub,MATCH(GL_Paste!$B18946&amp;"",AcctCode,0)),"UNKNOWN"))</f>
        <v/>
      </c>
    </row>
    <row r="18950">
      <c r="A18950" s="40">
        <f>IF(GL_Paste!$B18947="","",N(GL_Paste!$H18947)-N(GL_Paste!$G18947))</f>
        <v/>
      </c>
      <c r="B18950" s="43">
        <f>IF(GL_Paste!$B18947="","",DATE(YEAR(GL_Paste!$E18947),MONTH(GL_Paste!$E18947),1))</f>
        <v/>
      </c>
      <c r="C18950">
        <f>IF(GL_Paste!$B18947="","",IF(TRIM(GL_Paste!$M18947)&lt;&gt;"",TRIM(GL_Paste!$M18947),IFERROR(MID(GL_Paste!$I18947,FIND("[",GL_Paste!$I18947)+1,FIND("]",GL_Paste!$I18947)-FIND("[",GL_Paste!$I18947)-1),"")))</f>
        <v/>
      </c>
      <c r="D18950">
        <f>IF(GL_Paste!$B18947="","",IFERROR(INDEX(DeptName,MATCH($C18950,DeptTag,0)),"UNALLOCATED"))</f>
        <v/>
      </c>
      <c r="E18950">
        <f>IF(GL_Paste!$B18947="","",IFERROR(INDEX(AcctCat,MATCH(GL_Paste!$B18947&amp;"",AcctCode,0)),"UNKNOWN"))</f>
        <v/>
      </c>
      <c r="F18950">
        <f>IF(GL_Paste!$B18947="","",IFERROR(INDEX(AcctSub,MATCH(GL_Paste!$B18947&amp;"",AcctCode,0)),"UNKNOWN"))</f>
        <v/>
      </c>
    </row>
    <row r="18951">
      <c r="A18951" s="40">
        <f>IF(GL_Paste!$B18948="","",N(GL_Paste!$H18948)-N(GL_Paste!$G18948))</f>
        <v/>
      </c>
      <c r="B18951" s="43">
        <f>IF(GL_Paste!$B18948="","",DATE(YEAR(GL_Paste!$E18948),MONTH(GL_Paste!$E18948),1))</f>
        <v/>
      </c>
      <c r="C18951">
        <f>IF(GL_Paste!$B18948="","",IF(TRIM(GL_Paste!$M18948)&lt;&gt;"",TRIM(GL_Paste!$M18948),IFERROR(MID(GL_Paste!$I18948,FIND("[",GL_Paste!$I18948)+1,FIND("]",GL_Paste!$I18948)-FIND("[",GL_Paste!$I18948)-1),"")))</f>
        <v/>
      </c>
      <c r="D18951">
        <f>IF(GL_Paste!$B18948="","",IFERROR(INDEX(DeptName,MATCH($C18951,DeptTag,0)),"UNALLOCATED"))</f>
        <v/>
      </c>
      <c r="E18951">
        <f>IF(GL_Paste!$B18948="","",IFERROR(INDEX(AcctCat,MATCH(GL_Paste!$B18948&amp;"",AcctCode,0)),"UNKNOWN"))</f>
        <v/>
      </c>
      <c r="F18951">
        <f>IF(GL_Paste!$B18948="","",IFERROR(INDEX(AcctSub,MATCH(GL_Paste!$B18948&amp;"",AcctCode,0)),"UNKNOWN"))</f>
        <v/>
      </c>
    </row>
    <row r="18952">
      <c r="A18952" s="40">
        <f>IF(GL_Paste!$B18949="","",N(GL_Paste!$H18949)-N(GL_Paste!$G18949))</f>
        <v/>
      </c>
      <c r="B18952" s="43">
        <f>IF(GL_Paste!$B18949="","",DATE(YEAR(GL_Paste!$E18949),MONTH(GL_Paste!$E18949),1))</f>
        <v/>
      </c>
      <c r="C18952">
        <f>IF(GL_Paste!$B18949="","",IF(TRIM(GL_Paste!$M18949)&lt;&gt;"",TRIM(GL_Paste!$M18949),IFERROR(MID(GL_Paste!$I18949,FIND("[",GL_Paste!$I18949)+1,FIND("]",GL_Paste!$I18949)-FIND("[",GL_Paste!$I18949)-1),"")))</f>
        <v/>
      </c>
      <c r="D18952">
        <f>IF(GL_Paste!$B18949="","",IFERROR(INDEX(DeptName,MATCH($C18952,DeptTag,0)),"UNALLOCATED"))</f>
        <v/>
      </c>
      <c r="E18952">
        <f>IF(GL_Paste!$B18949="","",IFERROR(INDEX(AcctCat,MATCH(GL_Paste!$B18949&amp;"",AcctCode,0)),"UNKNOWN"))</f>
        <v/>
      </c>
      <c r="F18952">
        <f>IF(GL_Paste!$B18949="","",IFERROR(INDEX(AcctSub,MATCH(GL_Paste!$B18949&amp;"",AcctCode,0)),"UNKNOWN"))</f>
        <v/>
      </c>
    </row>
    <row r="18953">
      <c r="A18953" s="40">
        <f>IF(GL_Paste!$B18950="","",N(GL_Paste!$H18950)-N(GL_Paste!$G18950))</f>
        <v/>
      </c>
      <c r="B18953" s="43">
        <f>IF(GL_Paste!$B18950="","",DATE(YEAR(GL_Paste!$E18950),MONTH(GL_Paste!$E18950),1))</f>
        <v/>
      </c>
      <c r="C18953">
        <f>IF(GL_Paste!$B18950="","",IF(TRIM(GL_Paste!$M18950)&lt;&gt;"",TRIM(GL_Paste!$M18950),IFERROR(MID(GL_Paste!$I18950,FIND("[",GL_Paste!$I18950)+1,FIND("]",GL_Paste!$I18950)-FIND("[",GL_Paste!$I18950)-1),"")))</f>
        <v/>
      </c>
      <c r="D18953">
        <f>IF(GL_Paste!$B18950="","",IFERROR(INDEX(DeptName,MATCH($C18953,DeptTag,0)),"UNALLOCATED"))</f>
        <v/>
      </c>
      <c r="E18953">
        <f>IF(GL_Paste!$B18950="","",IFERROR(INDEX(AcctCat,MATCH(GL_Paste!$B18950&amp;"",AcctCode,0)),"UNKNOWN"))</f>
        <v/>
      </c>
      <c r="F18953">
        <f>IF(GL_Paste!$B18950="","",IFERROR(INDEX(AcctSub,MATCH(GL_Paste!$B18950&amp;"",AcctCode,0)),"UNKNOWN"))</f>
        <v/>
      </c>
    </row>
    <row r="18954">
      <c r="A18954" s="40">
        <f>IF(GL_Paste!$B18951="","",N(GL_Paste!$H18951)-N(GL_Paste!$G18951))</f>
        <v/>
      </c>
      <c r="B18954" s="43">
        <f>IF(GL_Paste!$B18951="","",DATE(YEAR(GL_Paste!$E18951),MONTH(GL_Paste!$E18951),1))</f>
        <v/>
      </c>
      <c r="C18954">
        <f>IF(GL_Paste!$B18951="","",IF(TRIM(GL_Paste!$M18951)&lt;&gt;"",TRIM(GL_Paste!$M18951),IFERROR(MID(GL_Paste!$I18951,FIND("[",GL_Paste!$I18951)+1,FIND("]",GL_Paste!$I18951)-FIND("[",GL_Paste!$I18951)-1),"")))</f>
        <v/>
      </c>
      <c r="D18954">
        <f>IF(GL_Paste!$B18951="","",IFERROR(INDEX(DeptName,MATCH($C18954,DeptTag,0)),"UNALLOCATED"))</f>
        <v/>
      </c>
      <c r="E18954">
        <f>IF(GL_Paste!$B18951="","",IFERROR(INDEX(AcctCat,MATCH(GL_Paste!$B18951&amp;"",AcctCode,0)),"UNKNOWN"))</f>
        <v/>
      </c>
      <c r="F18954">
        <f>IF(GL_Paste!$B18951="","",IFERROR(INDEX(AcctSub,MATCH(GL_Paste!$B18951&amp;"",AcctCode,0)),"UNKNOWN"))</f>
        <v/>
      </c>
    </row>
    <row r="18955">
      <c r="A18955" s="40">
        <f>IF(GL_Paste!$B18952="","",N(GL_Paste!$H18952)-N(GL_Paste!$G18952))</f>
        <v/>
      </c>
      <c r="B18955" s="43">
        <f>IF(GL_Paste!$B18952="","",DATE(YEAR(GL_Paste!$E18952),MONTH(GL_Paste!$E18952),1))</f>
        <v/>
      </c>
      <c r="C18955">
        <f>IF(GL_Paste!$B18952="","",IF(TRIM(GL_Paste!$M18952)&lt;&gt;"",TRIM(GL_Paste!$M18952),IFERROR(MID(GL_Paste!$I18952,FIND("[",GL_Paste!$I18952)+1,FIND("]",GL_Paste!$I18952)-FIND("[",GL_Paste!$I18952)-1),"")))</f>
        <v/>
      </c>
      <c r="D18955">
        <f>IF(GL_Paste!$B18952="","",IFERROR(INDEX(DeptName,MATCH($C18955,DeptTag,0)),"UNALLOCATED"))</f>
        <v/>
      </c>
      <c r="E18955">
        <f>IF(GL_Paste!$B18952="","",IFERROR(INDEX(AcctCat,MATCH(GL_Paste!$B18952&amp;"",AcctCode,0)),"UNKNOWN"))</f>
        <v/>
      </c>
      <c r="F18955">
        <f>IF(GL_Paste!$B18952="","",IFERROR(INDEX(AcctSub,MATCH(GL_Paste!$B18952&amp;"",AcctCode,0)),"UNKNOWN"))</f>
        <v/>
      </c>
    </row>
    <row r="18956">
      <c r="A18956" s="40">
        <f>IF(GL_Paste!$B18953="","",N(GL_Paste!$H18953)-N(GL_Paste!$G18953))</f>
        <v/>
      </c>
      <c r="B18956" s="43">
        <f>IF(GL_Paste!$B18953="","",DATE(YEAR(GL_Paste!$E18953),MONTH(GL_Paste!$E18953),1))</f>
        <v/>
      </c>
      <c r="C18956">
        <f>IF(GL_Paste!$B18953="","",IF(TRIM(GL_Paste!$M18953)&lt;&gt;"",TRIM(GL_Paste!$M18953),IFERROR(MID(GL_Paste!$I18953,FIND("[",GL_Paste!$I18953)+1,FIND("]",GL_Paste!$I18953)-FIND("[",GL_Paste!$I18953)-1),"")))</f>
        <v/>
      </c>
      <c r="D18956">
        <f>IF(GL_Paste!$B18953="","",IFERROR(INDEX(DeptName,MATCH($C18956,DeptTag,0)),"UNALLOCATED"))</f>
        <v/>
      </c>
      <c r="E18956">
        <f>IF(GL_Paste!$B18953="","",IFERROR(INDEX(AcctCat,MATCH(GL_Paste!$B18953&amp;"",AcctCode,0)),"UNKNOWN"))</f>
        <v/>
      </c>
      <c r="F18956">
        <f>IF(GL_Paste!$B18953="","",IFERROR(INDEX(AcctSub,MATCH(GL_Paste!$B18953&amp;"",AcctCode,0)),"UNKNOWN"))</f>
        <v/>
      </c>
    </row>
    <row r="18957">
      <c r="A18957" s="40">
        <f>IF(GL_Paste!$B18954="","",N(GL_Paste!$H18954)-N(GL_Paste!$G18954))</f>
        <v/>
      </c>
      <c r="B18957" s="43">
        <f>IF(GL_Paste!$B18954="","",DATE(YEAR(GL_Paste!$E18954),MONTH(GL_Paste!$E18954),1))</f>
        <v/>
      </c>
      <c r="C18957">
        <f>IF(GL_Paste!$B18954="","",IF(TRIM(GL_Paste!$M18954)&lt;&gt;"",TRIM(GL_Paste!$M18954),IFERROR(MID(GL_Paste!$I18954,FIND("[",GL_Paste!$I18954)+1,FIND("]",GL_Paste!$I18954)-FIND("[",GL_Paste!$I18954)-1),"")))</f>
        <v/>
      </c>
      <c r="D18957">
        <f>IF(GL_Paste!$B18954="","",IFERROR(INDEX(DeptName,MATCH($C18957,DeptTag,0)),"UNALLOCATED"))</f>
        <v/>
      </c>
      <c r="E18957">
        <f>IF(GL_Paste!$B18954="","",IFERROR(INDEX(AcctCat,MATCH(GL_Paste!$B18954&amp;"",AcctCode,0)),"UNKNOWN"))</f>
        <v/>
      </c>
      <c r="F18957">
        <f>IF(GL_Paste!$B18954="","",IFERROR(INDEX(AcctSub,MATCH(GL_Paste!$B18954&amp;"",AcctCode,0)),"UNKNOWN"))</f>
        <v/>
      </c>
    </row>
    <row r="18958">
      <c r="A18958" s="40">
        <f>IF(GL_Paste!$B18955="","",N(GL_Paste!$H18955)-N(GL_Paste!$G18955))</f>
        <v/>
      </c>
      <c r="B18958" s="43">
        <f>IF(GL_Paste!$B18955="","",DATE(YEAR(GL_Paste!$E18955),MONTH(GL_Paste!$E18955),1))</f>
        <v/>
      </c>
      <c r="C18958">
        <f>IF(GL_Paste!$B18955="","",IF(TRIM(GL_Paste!$M18955)&lt;&gt;"",TRIM(GL_Paste!$M18955),IFERROR(MID(GL_Paste!$I18955,FIND("[",GL_Paste!$I18955)+1,FIND("]",GL_Paste!$I18955)-FIND("[",GL_Paste!$I18955)-1),"")))</f>
        <v/>
      </c>
      <c r="D18958">
        <f>IF(GL_Paste!$B18955="","",IFERROR(INDEX(DeptName,MATCH($C18958,DeptTag,0)),"UNALLOCATED"))</f>
        <v/>
      </c>
      <c r="E18958">
        <f>IF(GL_Paste!$B18955="","",IFERROR(INDEX(AcctCat,MATCH(GL_Paste!$B18955&amp;"",AcctCode,0)),"UNKNOWN"))</f>
        <v/>
      </c>
      <c r="F18958">
        <f>IF(GL_Paste!$B18955="","",IFERROR(INDEX(AcctSub,MATCH(GL_Paste!$B18955&amp;"",AcctCode,0)),"UNKNOWN"))</f>
        <v/>
      </c>
    </row>
    <row r="18959">
      <c r="A18959" s="40">
        <f>IF(GL_Paste!$B18956="","",N(GL_Paste!$H18956)-N(GL_Paste!$G18956))</f>
        <v/>
      </c>
      <c r="B18959" s="43">
        <f>IF(GL_Paste!$B18956="","",DATE(YEAR(GL_Paste!$E18956),MONTH(GL_Paste!$E18956),1))</f>
        <v/>
      </c>
      <c r="C18959">
        <f>IF(GL_Paste!$B18956="","",IF(TRIM(GL_Paste!$M18956)&lt;&gt;"",TRIM(GL_Paste!$M18956),IFERROR(MID(GL_Paste!$I18956,FIND("[",GL_Paste!$I18956)+1,FIND("]",GL_Paste!$I18956)-FIND("[",GL_Paste!$I18956)-1),"")))</f>
        <v/>
      </c>
      <c r="D18959">
        <f>IF(GL_Paste!$B18956="","",IFERROR(INDEX(DeptName,MATCH($C18959,DeptTag,0)),"UNALLOCATED"))</f>
        <v/>
      </c>
      <c r="E18959">
        <f>IF(GL_Paste!$B18956="","",IFERROR(INDEX(AcctCat,MATCH(GL_Paste!$B18956&amp;"",AcctCode,0)),"UNKNOWN"))</f>
        <v/>
      </c>
      <c r="F18959">
        <f>IF(GL_Paste!$B18956="","",IFERROR(INDEX(AcctSub,MATCH(GL_Paste!$B18956&amp;"",AcctCode,0)),"UNKNOWN"))</f>
        <v/>
      </c>
    </row>
    <row r="18960">
      <c r="A18960" s="40">
        <f>IF(GL_Paste!$B18957="","",N(GL_Paste!$H18957)-N(GL_Paste!$G18957))</f>
        <v/>
      </c>
      <c r="B18960" s="43">
        <f>IF(GL_Paste!$B18957="","",DATE(YEAR(GL_Paste!$E18957),MONTH(GL_Paste!$E18957),1))</f>
        <v/>
      </c>
      <c r="C18960">
        <f>IF(GL_Paste!$B18957="","",IF(TRIM(GL_Paste!$M18957)&lt;&gt;"",TRIM(GL_Paste!$M18957),IFERROR(MID(GL_Paste!$I18957,FIND("[",GL_Paste!$I18957)+1,FIND("]",GL_Paste!$I18957)-FIND("[",GL_Paste!$I18957)-1),"")))</f>
        <v/>
      </c>
      <c r="D18960">
        <f>IF(GL_Paste!$B18957="","",IFERROR(INDEX(DeptName,MATCH($C18960,DeptTag,0)),"UNALLOCATED"))</f>
        <v/>
      </c>
      <c r="E18960">
        <f>IF(GL_Paste!$B18957="","",IFERROR(INDEX(AcctCat,MATCH(GL_Paste!$B18957&amp;"",AcctCode,0)),"UNKNOWN"))</f>
        <v/>
      </c>
      <c r="F18960">
        <f>IF(GL_Paste!$B18957="","",IFERROR(INDEX(AcctSub,MATCH(GL_Paste!$B18957&amp;"",AcctCode,0)),"UNKNOWN"))</f>
        <v/>
      </c>
    </row>
    <row r="18961">
      <c r="A18961" s="40">
        <f>IF(GL_Paste!$B18958="","",N(GL_Paste!$H18958)-N(GL_Paste!$G18958))</f>
        <v/>
      </c>
      <c r="B18961" s="43">
        <f>IF(GL_Paste!$B18958="","",DATE(YEAR(GL_Paste!$E18958),MONTH(GL_Paste!$E18958),1))</f>
        <v/>
      </c>
      <c r="C18961">
        <f>IF(GL_Paste!$B18958="","",IF(TRIM(GL_Paste!$M18958)&lt;&gt;"",TRIM(GL_Paste!$M18958),IFERROR(MID(GL_Paste!$I18958,FIND("[",GL_Paste!$I18958)+1,FIND("]",GL_Paste!$I18958)-FIND("[",GL_Paste!$I18958)-1),"")))</f>
        <v/>
      </c>
      <c r="D18961">
        <f>IF(GL_Paste!$B18958="","",IFERROR(INDEX(DeptName,MATCH($C18961,DeptTag,0)),"UNALLOCATED"))</f>
        <v/>
      </c>
      <c r="E18961">
        <f>IF(GL_Paste!$B18958="","",IFERROR(INDEX(AcctCat,MATCH(GL_Paste!$B18958&amp;"",AcctCode,0)),"UNKNOWN"))</f>
        <v/>
      </c>
      <c r="F18961">
        <f>IF(GL_Paste!$B18958="","",IFERROR(INDEX(AcctSub,MATCH(GL_Paste!$B18958&amp;"",AcctCode,0)),"UNKNOWN"))</f>
        <v/>
      </c>
    </row>
    <row r="18962">
      <c r="A18962" s="40">
        <f>IF(GL_Paste!$B18959="","",N(GL_Paste!$H18959)-N(GL_Paste!$G18959))</f>
        <v/>
      </c>
      <c r="B18962" s="43">
        <f>IF(GL_Paste!$B18959="","",DATE(YEAR(GL_Paste!$E18959),MONTH(GL_Paste!$E18959),1))</f>
        <v/>
      </c>
      <c r="C18962">
        <f>IF(GL_Paste!$B18959="","",IF(TRIM(GL_Paste!$M18959)&lt;&gt;"",TRIM(GL_Paste!$M18959),IFERROR(MID(GL_Paste!$I18959,FIND("[",GL_Paste!$I18959)+1,FIND("]",GL_Paste!$I18959)-FIND("[",GL_Paste!$I18959)-1),"")))</f>
        <v/>
      </c>
      <c r="D18962">
        <f>IF(GL_Paste!$B18959="","",IFERROR(INDEX(DeptName,MATCH($C18962,DeptTag,0)),"UNALLOCATED"))</f>
        <v/>
      </c>
      <c r="E18962">
        <f>IF(GL_Paste!$B18959="","",IFERROR(INDEX(AcctCat,MATCH(GL_Paste!$B18959&amp;"",AcctCode,0)),"UNKNOWN"))</f>
        <v/>
      </c>
      <c r="F18962">
        <f>IF(GL_Paste!$B18959="","",IFERROR(INDEX(AcctSub,MATCH(GL_Paste!$B18959&amp;"",AcctCode,0)),"UNKNOWN"))</f>
        <v/>
      </c>
    </row>
    <row r="18963">
      <c r="A18963" s="40">
        <f>IF(GL_Paste!$B18960="","",N(GL_Paste!$H18960)-N(GL_Paste!$G18960))</f>
        <v/>
      </c>
      <c r="B18963" s="43">
        <f>IF(GL_Paste!$B18960="","",DATE(YEAR(GL_Paste!$E18960),MONTH(GL_Paste!$E18960),1))</f>
        <v/>
      </c>
      <c r="C18963">
        <f>IF(GL_Paste!$B18960="","",IF(TRIM(GL_Paste!$M18960)&lt;&gt;"",TRIM(GL_Paste!$M18960),IFERROR(MID(GL_Paste!$I18960,FIND("[",GL_Paste!$I18960)+1,FIND("]",GL_Paste!$I18960)-FIND("[",GL_Paste!$I18960)-1),"")))</f>
        <v/>
      </c>
      <c r="D18963">
        <f>IF(GL_Paste!$B18960="","",IFERROR(INDEX(DeptName,MATCH($C18963,DeptTag,0)),"UNALLOCATED"))</f>
        <v/>
      </c>
      <c r="E18963">
        <f>IF(GL_Paste!$B18960="","",IFERROR(INDEX(AcctCat,MATCH(GL_Paste!$B18960&amp;"",AcctCode,0)),"UNKNOWN"))</f>
        <v/>
      </c>
      <c r="F18963">
        <f>IF(GL_Paste!$B18960="","",IFERROR(INDEX(AcctSub,MATCH(GL_Paste!$B18960&amp;"",AcctCode,0)),"UNKNOWN"))</f>
        <v/>
      </c>
    </row>
    <row r="18964">
      <c r="A18964" s="40">
        <f>IF(GL_Paste!$B18961="","",N(GL_Paste!$H18961)-N(GL_Paste!$G18961))</f>
        <v/>
      </c>
      <c r="B18964" s="43">
        <f>IF(GL_Paste!$B18961="","",DATE(YEAR(GL_Paste!$E18961),MONTH(GL_Paste!$E18961),1))</f>
        <v/>
      </c>
      <c r="C18964">
        <f>IF(GL_Paste!$B18961="","",IF(TRIM(GL_Paste!$M18961)&lt;&gt;"",TRIM(GL_Paste!$M18961),IFERROR(MID(GL_Paste!$I18961,FIND("[",GL_Paste!$I18961)+1,FIND("]",GL_Paste!$I18961)-FIND("[",GL_Paste!$I18961)-1),"")))</f>
        <v/>
      </c>
      <c r="D18964">
        <f>IF(GL_Paste!$B18961="","",IFERROR(INDEX(DeptName,MATCH($C18964,DeptTag,0)),"UNALLOCATED"))</f>
        <v/>
      </c>
      <c r="E18964">
        <f>IF(GL_Paste!$B18961="","",IFERROR(INDEX(AcctCat,MATCH(GL_Paste!$B18961&amp;"",AcctCode,0)),"UNKNOWN"))</f>
        <v/>
      </c>
      <c r="F18964">
        <f>IF(GL_Paste!$B18961="","",IFERROR(INDEX(AcctSub,MATCH(GL_Paste!$B18961&amp;"",AcctCode,0)),"UNKNOWN"))</f>
        <v/>
      </c>
    </row>
    <row r="18965">
      <c r="A18965" s="40">
        <f>IF(GL_Paste!$B18962="","",N(GL_Paste!$H18962)-N(GL_Paste!$G18962))</f>
        <v/>
      </c>
      <c r="B18965" s="43">
        <f>IF(GL_Paste!$B18962="","",DATE(YEAR(GL_Paste!$E18962),MONTH(GL_Paste!$E18962),1))</f>
        <v/>
      </c>
      <c r="C18965">
        <f>IF(GL_Paste!$B18962="","",IF(TRIM(GL_Paste!$M18962)&lt;&gt;"",TRIM(GL_Paste!$M18962),IFERROR(MID(GL_Paste!$I18962,FIND("[",GL_Paste!$I18962)+1,FIND("]",GL_Paste!$I18962)-FIND("[",GL_Paste!$I18962)-1),"")))</f>
        <v/>
      </c>
      <c r="D18965">
        <f>IF(GL_Paste!$B18962="","",IFERROR(INDEX(DeptName,MATCH($C18965,DeptTag,0)),"UNALLOCATED"))</f>
        <v/>
      </c>
      <c r="E18965">
        <f>IF(GL_Paste!$B18962="","",IFERROR(INDEX(AcctCat,MATCH(GL_Paste!$B18962&amp;"",AcctCode,0)),"UNKNOWN"))</f>
        <v/>
      </c>
      <c r="F18965">
        <f>IF(GL_Paste!$B18962="","",IFERROR(INDEX(AcctSub,MATCH(GL_Paste!$B18962&amp;"",AcctCode,0)),"UNKNOWN"))</f>
        <v/>
      </c>
    </row>
    <row r="18966">
      <c r="A18966" s="40">
        <f>IF(GL_Paste!$B18963="","",N(GL_Paste!$H18963)-N(GL_Paste!$G18963))</f>
        <v/>
      </c>
      <c r="B18966" s="43">
        <f>IF(GL_Paste!$B18963="","",DATE(YEAR(GL_Paste!$E18963),MONTH(GL_Paste!$E18963),1))</f>
        <v/>
      </c>
      <c r="C18966">
        <f>IF(GL_Paste!$B18963="","",IF(TRIM(GL_Paste!$M18963)&lt;&gt;"",TRIM(GL_Paste!$M18963),IFERROR(MID(GL_Paste!$I18963,FIND("[",GL_Paste!$I18963)+1,FIND("]",GL_Paste!$I18963)-FIND("[",GL_Paste!$I18963)-1),"")))</f>
        <v/>
      </c>
      <c r="D18966">
        <f>IF(GL_Paste!$B18963="","",IFERROR(INDEX(DeptName,MATCH($C18966,DeptTag,0)),"UNALLOCATED"))</f>
        <v/>
      </c>
      <c r="E18966">
        <f>IF(GL_Paste!$B18963="","",IFERROR(INDEX(AcctCat,MATCH(GL_Paste!$B18963&amp;"",AcctCode,0)),"UNKNOWN"))</f>
        <v/>
      </c>
      <c r="F18966">
        <f>IF(GL_Paste!$B18963="","",IFERROR(INDEX(AcctSub,MATCH(GL_Paste!$B18963&amp;"",AcctCode,0)),"UNKNOWN"))</f>
        <v/>
      </c>
    </row>
    <row r="18967">
      <c r="A18967" s="40">
        <f>IF(GL_Paste!$B18964="","",N(GL_Paste!$H18964)-N(GL_Paste!$G18964))</f>
        <v/>
      </c>
      <c r="B18967" s="43">
        <f>IF(GL_Paste!$B18964="","",DATE(YEAR(GL_Paste!$E18964),MONTH(GL_Paste!$E18964),1))</f>
        <v/>
      </c>
      <c r="C18967">
        <f>IF(GL_Paste!$B18964="","",IF(TRIM(GL_Paste!$M18964)&lt;&gt;"",TRIM(GL_Paste!$M18964),IFERROR(MID(GL_Paste!$I18964,FIND("[",GL_Paste!$I18964)+1,FIND("]",GL_Paste!$I18964)-FIND("[",GL_Paste!$I18964)-1),"")))</f>
        <v/>
      </c>
      <c r="D18967">
        <f>IF(GL_Paste!$B18964="","",IFERROR(INDEX(DeptName,MATCH($C18967,DeptTag,0)),"UNALLOCATED"))</f>
        <v/>
      </c>
      <c r="E18967">
        <f>IF(GL_Paste!$B18964="","",IFERROR(INDEX(AcctCat,MATCH(GL_Paste!$B18964&amp;"",AcctCode,0)),"UNKNOWN"))</f>
        <v/>
      </c>
      <c r="F18967">
        <f>IF(GL_Paste!$B18964="","",IFERROR(INDEX(AcctSub,MATCH(GL_Paste!$B18964&amp;"",AcctCode,0)),"UNKNOWN"))</f>
        <v/>
      </c>
    </row>
    <row r="18968">
      <c r="A18968" s="40">
        <f>IF(GL_Paste!$B18965="","",N(GL_Paste!$H18965)-N(GL_Paste!$G18965))</f>
        <v/>
      </c>
      <c r="B18968" s="43">
        <f>IF(GL_Paste!$B18965="","",DATE(YEAR(GL_Paste!$E18965),MONTH(GL_Paste!$E18965),1))</f>
        <v/>
      </c>
      <c r="C18968">
        <f>IF(GL_Paste!$B18965="","",IF(TRIM(GL_Paste!$M18965)&lt;&gt;"",TRIM(GL_Paste!$M18965),IFERROR(MID(GL_Paste!$I18965,FIND("[",GL_Paste!$I18965)+1,FIND("]",GL_Paste!$I18965)-FIND("[",GL_Paste!$I18965)-1),"")))</f>
        <v/>
      </c>
      <c r="D18968">
        <f>IF(GL_Paste!$B18965="","",IFERROR(INDEX(DeptName,MATCH($C18968,DeptTag,0)),"UNALLOCATED"))</f>
        <v/>
      </c>
      <c r="E18968">
        <f>IF(GL_Paste!$B18965="","",IFERROR(INDEX(AcctCat,MATCH(GL_Paste!$B18965&amp;"",AcctCode,0)),"UNKNOWN"))</f>
        <v/>
      </c>
      <c r="F18968">
        <f>IF(GL_Paste!$B18965="","",IFERROR(INDEX(AcctSub,MATCH(GL_Paste!$B18965&amp;"",AcctCode,0)),"UNKNOWN"))</f>
        <v/>
      </c>
    </row>
    <row r="18969">
      <c r="A18969" s="40">
        <f>IF(GL_Paste!$B18966="","",N(GL_Paste!$H18966)-N(GL_Paste!$G18966))</f>
        <v/>
      </c>
      <c r="B18969" s="43">
        <f>IF(GL_Paste!$B18966="","",DATE(YEAR(GL_Paste!$E18966),MONTH(GL_Paste!$E18966),1))</f>
        <v/>
      </c>
      <c r="C18969">
        <f>IF(GL_Paste!$B18966="","",IF(TRIM(GL_Paste!$M18966)&lt;&gt;"",TRIM(GL_Paste!$M18966),IFERROR(MID(GL_Paste!$I18966,FIND("[",GL_Paste!$I18966)+1,FIND("]",GL_Paste!$I18966)-FIND("[",GL_Paste!$I18966)-1),"")))</f>
        <v/>
      </c>
      <c r="D18969">
        <f>IF(GL_Paste!$B18966="","",IFERROR(INDEX(DeptName,MATCH($C18969,DeptTag,0)),"UNALLOCATED"))</f>
        <v/>
      </c>
      <c r="E18969">
        <f>IF(GL_Paste!$B18966="","",IFERROR(INDEX(AcctCat,MATCH(GL_Paste!$B18966&amp;"",AcctCode,0)),"UNKNOWN"))</f>
        <v/>
      </c>
      <c r="F18969">
        <f>IF(GL_Paste!$B18966="","",IFERROR(INDEX(AcctSub,MATCH(GL_Paste!$B18966&amp;"",AcctCode,0)),"UNKNOWN"))</f>
        <v/>
      </c>
    </row>
    <row r="18970">
      <c r="A18970" s="40">
        <f>IF(GL_Paste!$B18967="","",N(GL_Paste!$H18967)-N(GL_Paste!$G18967))</f>
        <v/>
      </c>
      <c r="B18970" s="43">
        <f>IF(GL_Paste!$B18967="","",DATE(YEAR(GL_Paste!$E18967),MONTH(GL_Paste!$E18967),1))</f>
        <v/>
      </c>
      <c r="C18970">
        <f>IF(GL_Paste!$B18967="","",IF(TRIM(GL_Paste!$M18967)&lt;&gt;"",TRIM(GL_Paste!$M18967),IFERROR(MID(GL_Paste!$I18967,FIND("[",GL_Paste!$I18967)+1,FIND("]",GL_Paste!$I18967)-FIND("[",GL_Paste!$I18967)-1),"")))</f>
        <v/>
      </c>
      <c r="D18970">
        <f>IF(GL_Paste!$B18967="","",IFERROR(INDEX(DeptName,MATCH($C18970,DeptTag,0)),"UNALLOCATED"))</f>
        <v/>
      </c>
      <c r="E18970">
        <f>IF(GL_Paste!$B18967="","",IFERROR(INDEX(AcctCat,MATCH(GL_Paste!$B18967&amp;"",AcctCode,0)),"UNKNOWN"))</f>
        <v/>
      </c>
      <c r="F18970">
        <f>IF(GL_Paste!$B18967="","",IFERROR(INDEX(AcctSub,MATCH(GL_Paste!$B18967&amp;"",AcctCode,0)),"UNKNOWN"))</f>
        <v/>
      </c>
    </row>
    <row r="18971">
      <c r="A18971" s="40">
        <f>IF(GL_Paste!$B18968="","",N(GL_Paste!$H18968)-N(GL_Paste!$G18968))</f>
        <v/>
      </c>
      <c r="B18971" s="43">
        <f>IF(GL_Paste!$B18968="","",DATE(YEAR(GL_Paste!$E18968),MONTH(GL_Paste!$E18968),1))</f>
        <v/>
      </c>
      <c r="C18971">
        <f>IF(GL_Paste!$B18968="","",IF(TRIM(GL_Paste!$M18968)&lt;&gt;"",TRIM(GL_Paste!$M18968),IFERROR(MID(GL_Paste!$I18968,FIND("[",GL_Paste!$I18968)+1,FIND("]",GL_Paste!$I18968)-FIND("[",GL_Paste!$I18968)-1),"")))</f>
        <v/>
      </c>
      <c r="D18971">
        <f>IF(GL_Paste!$B18968="","",IFERROR(INDEX(DeptName,MATCH($C18971,DeptTag,0)),"UNALLOCATED"))</f>
        <v/>
      </c>
      <c r="E18971">
        <f>IF(GL_Paste!$B18968="","",IFERROR(INDEX(AcctCat,MATCH(GL_Paste!$B18968&amp;"",AcctCode,0)),"UNKNOWN"))</f>
        <v/>
      </c>
      <c r="F18971">
        <f>IF(GL_Paste!$B18968="","",IFERROR(INDEX(AcctSub,MATCH(GL_Paste!$B18968&amp;"",AcctCode,0)),"UNKNOWN"))</f>
        <v/>
      </c>
    </row>
    <row r="18972">
      <c r="A18972" s="40">
        <f>IF(GL_Paste!$B18969="","",N(GL_Paste!$H18969)-N(GL_Paste!$G18969))</f>
        <v/>
      </c>
      <c r="B18972" s="43">
        <f>IF(GL_Paste!$B18969="","",DATE(YEAR(GL_Paste!$E18969),MONTH(GL_Paste!$E18969),1))</f>
        <v/>
      </c>
      <c r="C18972">
        <f>IF(GL_Paste!$B18969="","",IF(TRIM(GL_Paste!$M18969)&lt;&gt;"",TRIM(GL_Paste!$M18969),IFERROR(MID(GL_Paste!$I18969,FIND("[",GL_Paste!$I18969)+1,FIND("]",GL_Paste!$I18969)-FIND("[",GL_Paste!$I18969)-1),"")))</f>
        <v/>
      </c>
      <c r="D18972">
        <f>IF(GL_Paste!$B18969="","",IFERROR(INDEX(DeptName,MATCH($C18972,DeptTag,0)),"UNALLOCATED"))</f>
        <v/>
      </c>
      <c r="E18972">
        <f>IF(GL_Paste!$B18969="","",IFERROR(INDEX(AcctCat,MATCH(GL_Paste!$B18969&amp;"",AcctCode,0)),"UNKNOWN"))</f>
        <v/>
      </c>
      <c r="F18972">
        <f>IF(GL_Paste!$B18969="","",IFERROR(INDEX(AcctSub,MATCH(GL_Paste!$B18969&amp;"",AcctCode,0)),"UNKNOWN"))</f>
        <v/>
      </c>
    </row>
    <row r="18973">
      <c r="A18973" s="40">
        <f>IF(GL_Paste!$B18970="","",N(GL_Paste!$H18970)-N(GL_Paste!$G18970))</f>
        <v/>
      </c>
      <c r="B18973" s="43">
        <f>IF(GL_Paste!$B18970="","",DATE(YEAR(GL_Paste!$E18970),MONTH(GL_Paste!$E18970),1))</f>
        <v/>
      </c>
      <c r="C18973">
        <f>IF(GL_Paste!$B18970="","",IF(TRIM(GL_Paste!$M18970)&lt;&gt;"",TRIM(GL_Paste!$M18970),IFERROR(MID(GL_Paste!$I18970,FIND("[",GL_Paste!$I18970)+1,FIND("]",GL_Paste!$I18970)-FIND("[",GL_Paste!$I18970)-1),"")))</f>
        <v/>
      </c>
      <c r="D18973">
        <f>IF(GL_Paste!$B18970="","",IFERROR(INDEX(DeptName,MATCH($C18973,DeptTag,0)),"UNALLOCATED"))</f>
        <v/>
      </c>
      <c r="E18973">
        <f>IF(GL_Paste!$B18970="","",IFERROR(INDEX(AcctCat,MATCH(GL_Paste!$B18970&amp;"",AcctCode,0)),"UNKNOWN"))</f>
        <v/>
      </c>
      <c r="F18973">
        <f>IF(GL_Paste!$B18970="","",IFERROR(INDEX(AcctSub,MATCH(GL_Paste!$B18970&amp;"",AcctCode,0)),"UNKNOWN"))</f>
        <v/>
      </c>
    </row>
    <row r="18974">
      <c r="A18974" s="40">
        <f>IF(GL_Paste!$B18971="","",N(GL_Paste!$H18971)-N(GL_Paste!$G18971))</f>
        <v/>
      </c>
      <c r="B18974" s="43">
        <f>IF(GL_Paste!$B18971="","",DATE(YEAR(GL_Paste!$E18971),MONTH(GL_Paste!$E18971),1))</f>
        <v/>
      </c>
      <c r="C18974">
        <f>IF(GL_Paste!$B18971="","",IF(TRIM(GL_Paste!$M18971)&lt;&gt;"",TRIM(GL_Paste!$M18971),IFERROR(MID(GL_Paste!$I18971,FIND("[",GL_Paste!$I18971)+1,FIND("]",GL_Paste!$I18971)-FIND("[",GL_Paste!$I18971)-1),"")))</f>
        <v/>
      </c>
      <c r="D18974">
        <f>IF(GL_Paste!$B18971="","",IFERROR(INDEX(DeptName,MATCH($C18974,DeptTag,0)),"UNALLOCATED"))</f>
        <v/>
      </c>
      <c r="E18974">
        <f>IF(GL_Paste!$B18971="","",IFERROR(INDEX(AcctCat,MATCH(GL_Paste!$B18971&amp;"",AcctCode,0)),"UNKNOWN"))</f>
        <v/>
      </c>
      <c r="F18974">
        <f>IF(GL_Paste!$B18971="","",IFERROR(INDEX(AcctSub,MATCH(GL_Paste!$B18971&amp;"",AcctCode,0)),"UNKNOWN"))</f>
        <v/>
      </c>
    </row>
    <row r="18975">
      <c r="A18975" s="40">
        <f>IF(GL_Paste!$B18972="","",N(GL_Paste!$H18972)-N(GL_Paste!$G18972))</f>
        <v/>
      </c>
      <c r="B18975" s="43">
        <f>IF(GL_Paste!$B18972="","",DATE(YEAR(GL_Paste!$E18972),MONTH(GL_Paste!$E18972),1))</f>
        <v/>
      </c>
      <c r="C18975">
        <f>IF(GL_Paste!$B18972="","",IF(TRIM(GL_Paste!$M18972)&lt;&gt;"",TRIM(GL_Paste!$M18972),IFERROR(MID(GL_Paste!$I18972,FIND("[",GL_Paste!$I18972)+1,FIND("]",GL_Paste!$I18972)-FIND("[",GL_Paste!$I18972)-1),"")))</f>
        <v/>
      </c>
      <c r="D18975">
        <f>IF(GL_Paste!$B18972="","",IFERROR(INDEX(DeptName,MATCH($C18975,DeptTag,0)),"UNALLOCATED"))</f>
        <v/>
      </c>
      <c r="E18975">
        <f>IF(GL_Paste!$B18972="","",IFERROR(INDEX(AcctCat,MATCH(GL_Paste!$B18972&amp;"",AcctCode,0)),"UNKNOWN"))</f>
        <v/>
      </c>
      <c r="F18975">
        <f>IF(GL_Paste!$B18972="","",IFERROR(INDEX(AcctSub,MATCH(GL_Paste!$B18972&amp;"",AcctCode,0)),"UNKNOWN"))</f>
        <v/>
      </c>
    </row>
    <row r="18976">
      <c r="A18976" s="40">
        <f>IF(GL_Paste!$B18973="","",N(GL_Paste!$H18973)-N(GL_Paste!$G18973))</f>
        <v/>
      </c>
      <c r="B18976" s="43">
        <f>IF(GL_Paste!$B18973="","",DATE(YEAR(GL_Paste!$E18973),MONTH(GL_Paste!$E18973),1))</f>
        <v/>
      </c>
      <c r="C18976">
        <f>IF(GL_Paste!$B18973="","",IF(TRIM(GL_Paste!$M18973)&lt;&gt;"",TRIM(GL_Paste!$M18973),IFERROR(MID(GL_Paste!$I18973,FIND("[",GL_Paste!$I18973)+1,FIND("]",GL_Paste!$I18973)-FIND("[",GL_Paste!$I18973)-1),"")))</f>
        <v/>
      </c>
      <c r="D18976">
        <f>IF(GL_Paste!$B18973="","",IFERROR(INDEX(DeptName,MATCH($C18976,DeptTag,0)),"UNALLOCATED"))</f>
        <v/>
      </c>
      <c r="E18976">
        <f>IF(GL_Paste!$B18973="","",IFERROR(INDEX(AcctCat,MATCH(GL_Paste!$B18973&amp;"",AcctCode,0)),"UNKNOWN"))</f>
        <v/>
      </c>
      <c r="F18976">
        <f>IF(GL_Paste!$B18973="","",IFERROR(INDEX(AcctSub,MATCH(GL_Paste!$B18973&amp;"",AcctCode,0)),"UNKNOWN"))</f>
        <v/>
      </c>
    </row>
    <row r="18977">
      <c r="A18977" s="40">
        <f>IF(GL_Paste!$B18974="","",N(GL_Paste!$H18974)-N(GL_Paste!$G18974))</f>
        <v/>
      </c>
      <c r="B18977" s="43">
        <f>IF(GL_Paste!$B18974="","",DATE(YEAR(GL_Paste!$E18974),MONTH(GL_Paste!$E18974),1))</f>
        <v/>
      </c>
      <c r="C18977">
        <f>IF(GL_Paste!$B18974="","",IF(TRIM(GL_Paste!$M18974)&lt;&gt;"",TRIM(GL_Paste!$M18974),IFERROR(MID(GL_Paste!$I18974,FIND("[",GL_Paste!$I18974)+1,FIND("]",GL_Paste!$I18974)-FIND("[",GL_Paste!$I18974)-1),"")))</f>
        <v/>
      </c>
      <c r="D18977">
        <f>IF(GL_Paste!$B18974="","",IFERROR(INDEX(DeptName,MATCH($C18977,DeptTag,0)),"UNALLOCATED"))</f>
        <v/>
      </c>
      <c r="E18977">
        <f>IF(GL_Paste!$B18974="","",IFERROR(INDEX(AcctCat,MATCH(GL_Paste!$B18974&amp;"",AcctCode,0)),"UNKNOWN"))</f>
        <v/>
      </c>
      <c r="F18977">
        <f>IF(GL_Paste!$B18974="","",IFERROR(INDEX(AcctSub,MATCH(GL_Paste!$B18974&amp;"",AcctCode,0)),"UNKNOWN"))</f>
        <v/>
      </c>
    </row>
    <row r="18978">
      <c r="A18978" s="40">
        <f>IF(GL_Paste!$B18975="","",N(GL_Paste!$H18975)-N(GL_Paste!$G18975))</f>
        <v/>
      </c>
      <c r="B18978" s="43">
        <f>IF(GL_Paste!$B18975="","",DATE(YEAR(GL_Paste!$E18975),MONTH(GL_Paste!$E18975),1))</f>
        <v/>
      </c>
      <c r="C18978">
        <f>IF(GL_Paste!$B18975="","",IF(TRIM(GL_Paste!$M18975)&lt;&gt;"",TRIM(GL_Paste!$M18975),IFERROR(MID(GL_Paste!$I18975,FIND("[",GL_Paste!$I18975)+1,FIND("]",GL_Paste!$I18975)-FIND("[",GL_Paste!$I18975)-1),"")))</f>
        <v/>
      </c>
      <c r="D18978">
        <f>IF(GL_Paste!$B18975="","",IFERROR(INDEX(DeptName,MATCH($C18978,DeptTag,0)),"UNALLOCATED"))</f>
        <v/>
      </c>
      <c r="E18978">
        <f>IF(GL_Paste!$B18975="","",IFERROR(INDEX(AcctCat,MATCH(GL_Paste!$B18975&amp;"",AcctCode,0)),"UNKNOWN"))</f>
        <v/>
      </c>
      <c r="F18978">
        <f>IF(GL_Paste!$B18975="","",IFERROR(INDEX(AcctSub,MATCH(GL_Paste!$B18975&amp;"",AcctCode,0)),"UNKNOWN"))</f>
        <v/>
      </c>
    </row>
    <row r="18979">
      <c r="A18979" s="40">
        <f>IF(GL_Paste!$B18976="","",N(GL_Paste!$H18976)-N(GL_Paste!$G18976))</f>
        <v/>
      </c>
      <c r="B18979" s="43">
        <f>IF(GL_Paste!$B18976="","",DATE(YEAR(GL_Paste!$E18976),MONTH(GL_Paste!$E18976),1))</f>
        <v/>
      </c>
      <c r="C18979">
        <f>IF(GL_Paste!$B18976="","",IF(TRIM(GL_Paste!$M18976)&lt;&gt;"",TRIM(GL_Paste!$M18976),IFERROR(MID(GL_Paste!$I18976,FIND("[",GL_Paste!$I18976)+1,FIND("]",GL_Paste!$I18976)-FIND("[",GL_Paste!$I18976)-1),"")))</f>
        <v/>
      </c>
      <c r="D18979">
        <f>IF(GL_Paste!$B18976="","",IFERROR(INDEX(DeptName,MATCH($C18979,DeptTag,0)),"UNALLOCATED"))</f>
        <v/>
      </c>
      <c r="E18979">
        <f>IF(GL_Paste!$B18976="","",IFERROR(INDEX(AcctCat,MATCH(GL_Paste!$B18976&amp;"",AcctCode,0)),"UNKNOWN"))</f>
        <v/>
      </c>
      <c r="F18979">
        <f>IF(GL_Paste!$B18976="","",IFERROR(INDEX(AcctSub,MATCH(GL_Paste!$B18976&amp;"",AcctCode,0)),"UNKNOWN"))</f>
        <v/>
      </c>
    </row>
    <row r="18980">
      <c r="A18980" s="40">
        <f>IF(GL_Paste!$B18977="","",N(GL_Paste!$H18977)-N(GL_Paste!$G18977))</f>
        <v/>
      </c>
      <c r="B18980" s="43">
        <f>IF(GL_Paste!$B18977="","",DATE(YEAR(GL_Paste!$E18977),MONTH(GL_Paste!$E18977),1))</f>
        <v/>
      </c>
      <c r="C18980">
        <f>IF(GL_Paste!$B18977="","",IF(TRIM(GL_Paste!$M18977)&lt;&gt;"",TRIM(GL_Paste!$M18977),IFERROR(MID(GL_Paste!$I18977,FIND("[",GL_Paste!$I18977)+1,FIND("]",GL_Paste!$I18977)-FIND("[",GL_Paste!$I18977)-1),"")))</f>
        <v/>
      </c>
      <c r="D18980">
        <f>IF(GL_Paste!$B18977="","",IFERROR(INDEX(DeptName,MATCH($C18980,DeptTag,0)),"UNALLOCATED"))</f>
        <v/>
      </c>
      <c r="E18980">
        <f>IF(GL_Paste!$B18977="","",IFERROR(INDEX(AcctCat,MATCH(GL_Paste!$B18977&amp;"",AcctCode,0)),"UNKNOWN"))</f>
        <v/>
      </c>
      <c r="F18980">
        <f>IF(GL_Paste!$B18977="","",IFERROR(INDEX(AcctSub,MATCH(GL_Paste!$B18977&amp;"",AcctCode,0)),"UNKNOWN"))</f>
        <v/>
      </c>
    </row>
    <row r="18981">
      <c r="A18981" s="40">
        <f>IF(GL_Paste!$B18978="","",N(GL_Paste!$H18978)-N(GL_Paste!$G18978))</f>
        <v/>
      </c>
      <c r="B18981" s="43">
        <f>IF(GL_Paste!$B18978="","",DATE(YEAR(GL_Paste!$E18978),MONTH(GL_Paste!$E18978),1))</f>
        <v/>
      </c>
      <c r="C18981">
        <f>IF(GL_Paste!$B18978="","",IF(TRIM(GL_Paste!$M18978)&lt;&gt;"",TRIM(GL_Paste!$M18978),IFERROR(MID(GL_Paste!$I18978,FIND("[",GL_Paste!$I18978)+1,FIND("]",GL_Paste!$I18978)-FIND("[",GL_Paste!$I18978)-1),"")))</f>
        <v/>
      </c>
      <c r="D18981">
        <f>IF(GL_Paste!$B18978="","",IFERROR(INDEX(DeptName,MATCH($C18981,DeptTag,0)),"UNALLOCATED"))</f>
        <v/>
      </c>
      <c r="E18981">
        <f>IF(GL_Paste!$B18978="","",IFERROR(INDEX(AcctCat,MATCH(GL_Paste!$B18978&amp;"",AcctCode,0)),"UNKNOWN"))</f>
        <v/>
      </c>
      <c r="F18981">
        <f>IF(GL_Paste!$B18978="","",IFERROR(INDEX(AcctSub,MATCH(GL_Paste!$B18978&amp;"",AcctCode,0)),"UNKNOWN"))</f>
        <v/>
      </c>
    </row>
    <row r="18982">
      <c r="A18982" s="40">
        <f>IF(GL_Paste!$B18979="","",N(GL_Paste!$H18979)-N(GL_Paste!$G18979))</f>
        <v/>
      </c>
      <c r="B18982" s="43">
        <f>IF(GL_Paste!$B18979="","",DATE(YEAR(GL_Paste!$E18979),MONTH(GL_Paste!$E18979),1))</f>
        <v/>
      </c>
      <c r="C18982">
        <f>IF(GL_Paste!$B18979="","",IF(TRIM(GL_Paste!$M18979)&lt;&gt;"",TRIM(GL_Paste!$M18979),IFERROR(MID(GL_Paste!$I18979,FIND("[",GL_Paste!$I18979)+1,FIND("]",GL_Paste!$I18979)-FIND("[",GL_Paste!$I18979)-1),"")))</f>
        <v/>
      </c>
      <c r="D18982">
        <f>IF(GL_Paste!$B18979="","",IFERROR(INDEX(DeptName,MATCH($C18982,DeptTag,0)),"UNALLOCATED"))</f>
        <v/>
      </c>
      <c r="E18982">
        <f>IF(GL_Paste!$B18979="","",IFERROR(INDEX(AcctCat,MATCH(GL_Paste!$B18979&amp;"",AcctCode,0)),"UNKNOWN"))</f>
        <v/>
      </c>
      <c r="F18982">
        <f>IF(GL_Paste!$B18979="","",IFERROR(INDEX(AcctSub,MATCH(GL_Paste!$B18979&amp;"",AcctCode,0)),"UNKNOWN"))</f>
        <v/>
      </c>
    </row>
    <row r="18983">
      <c r="A18983" s="40">
        <f>IF(GL_Paste!$B18980="","",N(GL_Paste!$H18980)-N(GL_Paste!$G18980))</f>
        <v/>
      </c>
      <c r="B18983" s="43">
        <f>IF(GL_Paste!$B18980="","",DATE(YEAR(GL_Paste!$E18980),MONTH(GL_Paste!$E18980),1))</f>
        <v/>
      </c>
      <c r="C18983">
        <f>IF(GL_Paste!$B18980="","",IF(TRIM(GL_Paste!$M18980)&lt;&gt;"",TRIM(GL_Paste!$M18980),IFERROR(MID(GL_Paste!$I18980,FIND("[",GL_Paste!$I18980)+1,FIND("]",GL_Paste!$I18980)-FIND("[",GL_Paste!$I18980)-1),"")))</f>
        <v/>
      </c>
      <c r="D18983">
        <f>IF(GL_Paste!$B18980="","",IFERROR(INDEX(DeptName,MATCH($C18983,DeptTag,0)),"UNALLOCATED"))</f>
        <v/>
      </c>
      <c r="E18983">
        <f>IF(GL_Paste!$B18980="","",IFERROR(INDEX(AcctCat,MATCH(GL_Paste!$B18980&amp;"",AcctCode,0)),"UNKNOWN"))</f>
        <v/>
      </c>
      <c r="F18983">
        <f>IF(GL_Paste!$B18980="","",IFERROR(INDEX(AcctSub,MATCH(GL_Paste!$B18980&amp;"",AcctCode,0)),"UNKNOWN"))</f>
        <v/>
      </c>
    </row>
    <row r="18984">
      <c r="A18984" s="40">
        <f>IF(GL_Paste!$B18981="","",N(GL_Paste!$H18981)-N(GL_Paste!$G18981))</f>
        <v/>
      </c>
      <c r="B18984" s="43">
        <f>IF(GL_Paste!$B18981="","",DATE(YEAR(GL_Paste!$E18981),MONTH(GL_Paste!$E18981),1))</f>
        <v/>
      </c>
      <c r="C18984">
        <f>IF(GL_Paste!$B18981="","",IF(TRIM(GL_Paste!$M18981)&lt;&gt;"",TRIM(GL_Paste!$M18981),IFERROR(MID(GL_Paste!$I18981,FIND("[",GL_Paste!$I18981)+1,FIND("]",GL_Paste!$I18981)-FIND("[",GL_Paste!$I18981)-1),"")))</f>
        <v/>
      </c>
      <c r="D18984">
        <f>IF(GL_Paste!$B18981="","",IFERROR(INDEX(DeptName,MATCH($C18984,DeptTag,0)),"UNALLOCATED"))</f>
        <v/>
      </c>
      <c r="E18984">
        <f>IF(GL_Paste!$B18981="","",IFERROR(INDEX(AcctCat,MATCH(GL_Paste!$B18981&amp;"",AcctCode,0)),"UNKNOWN"))</f>
        <v/>
      </c>
      <c r="F18984">
        <f>IF(GL_Paste!$B18981="","",IFERROR(INDEX(AcctSub,MATCH(GL_Paste!$B18981&amp;"",AcctCode,0)),"UNKNOWN"))</f>
        <v/>
      </c>
    </row>
    <row r="18985">
      <c r="A18985" s="40">
        <f>IF(GL_Paste!$B18982="","",N(GL_Paste!$H18982)-N(GL_Paste!$G18982))</f>
        <v/>
      </c>
      <c r="B18985" s="43">
        <f>IF(GL_Paste!$B18982="","",DATE(YEAR(GL_Paste!$E18982),MONTH(GL_Paste!$E18982),1))</f>
        <v/>
      </c>
      <c r="C18985">
        <f>IF(GL_Paste!$B18982="","",IF(TRIM(GL_Paste!$M18982)&lt;&gt;"",TRIM(GL_Paste!$M18982),IFERROR(MID(GL_Paste!$I18982,FIND("[",GL_Paste!$I18982)+1,FIND("]",GL_Paste!$I18982)-FIND("[",GL_Paste!$I18982)-1),"")))</f>
        <v/>
      </c>
      <c r="D18985">
        <f>IF(GL_Paste!$B18982="","",IFERROR(INDEX(DeptName,MATCH($C18985,DeptTag,0)),"UNALLOCATED"))</f>
        <v/>
      </c>
      <c r="E18985">
        <f>IF(GL_Paste!$B18982="","",IFERROR(INDEX(AcctCat,MATCH(GL_Paste!$B18982&amp;"",AcctCode,0)),"UNKNOWN"))</f>
        <v/>
      </c>
      <c r="F18985">
        <f>IF(GL_Paste!$B18982="","",IFERROR(INDEX(AcctSub,MATCH(GL_Paste!$B18982&amp;"",AcctCode,0)),"UNKNOWN"))</f>
        <v/>
      </c>
    </row>
    <row r="18986">
      <c r="A18986" s="40">
        <f>IF(GL_Paste!$B18983="","",N(GL_Paste!$H18983)-N(GL_Paste!$G18983))</f>
        <v/>
      </c>
      <c r="B18986" s="43">
        <f>IF(GL_Paste!$B18983="","",DATE(YEAR(GL_Paste!$E18983),MONTH(GL_Paste!$E18983),1))</f>
        <v/>
      </c>
      <c r="C18986">
        <f>IF(GL_Paste!$B18983="","",IF(TRIM(GL_Paste!$M18983)&lt;&gt;"",TRIM(GL_Paste!$M18983),IFERROR(MID(GL_Paste!$I18983,FIND("[",GL_Paste!$I18983)+1,FIND("]",GL_Paste!$I18983)-FIND("[",GL_Paste!$I18983)-1),"")))</f>
        <v/>
      </c>
      <c r="D18986">
        <f>IF(GL_Paste!$B18983="","",IFERROR(INDEX(DeptName,MATCH($C18986,DeptTag,0)),"UNALLOCATED"))</f>
        <v/>
      </c>
      <c r="E18986">
        <f>IF(GL_Paste!$B18983="","",IFERROR(INDEX(AcctCat,MATCH(GL_Paste!$B18983&amp;"",AcctCode,0)),"UNKNOWN"))</f>
        <v/>
      </c>
      <c r="F18986">
        <f>IF(GL_Paste!$B18983="","",IFERROR(INDEX(AcctSub,MATCH(GL_Paste!$B18983&amp;"",AcctCode,0)),"UNKNOWN"))</f>
        <v/>
      </c>
    </row>
    <row r="18987">
      <c r="A18987" s="40">
        <f>IF(GL_Paste!$B18984="","",N(GL_Paste!$H18984)-N(GL_Paste!$G18984))</f>
        <v/>
      </c>
      <c r="B18987" s="43">
        <f>IF(GL_Paste!$B18984="","",DATE(YEAR(GL_Paste!$E18984),MONTH(GL_Paste!$E18984),1))</f>
        <v/>
      </c>
      <c r="C18987">
        <f>IF(GL_Paste!$B18984="","",IF(TRIM(GL_Paste!$M18984)&lt;&gt;"",TRIM(GL_Paste!$M18984),IFERROR(MID(GL_Paste!$I18984,FIND("[",GL_Paste!$I18984)+1,FIND("]",GL_Paste!$I18984)-FIND("[",GL_Paste!$I18984)-1),"")))</f>
        <v/>
      </c>
      <c r="D18987">
        <f>IF(GL_Paste!$B18984="","",IFERROR(INDEX(DeptName,MATCH($C18987,DeptTag,0)),"UNALLOCATED"))</f>
        <v/>
      </c>
      <c r="E18987">
        <f>IF(GL_Paste!$B18984="","",IFERROR(INDEX(AcctCat,MATCH(GL_Paste!$B18984&amp;"",AcctCode,0)),"UNKNOWN"))</f>
        <v/>
      </c>
      <c r="F18987">
        <f>IF(GL_Paste!$B18984="","",IFERROR(INDEX(AcctSub,MATCH(GL_Paste!$B18984&amp;"",AcctCode,0)),"UNKNOWN"))</f>
        <v/>
      </c>
    </row>
    <row r="18988">
      <c r="A18988" s="40">
        <f>IF(GL_Paste!$B18985="","",N(GL_Paste!$H18985)-N(GL_Paste!$G18985))</f>
        <v/>
      </c>
      <c r="B18988" s="43">
        <f>IF(GL_Paste!$B18985="","",DATE(YEAR(GL_Paste!$E18985),MONTH(GL_Paste!$E18985),1))</f>
        <v/>
      </c>
      <c r="C18988">
        <f>IF(GL_Paste!$B18985="","",IF(TRIM(GL_Paste!$M18985)&lt;&gt;"",TRIM(GL_Paste!$M18985),IFERROR(MID(GL_Paste!$I18985,FIND("[",GL_Paste!$I18985)+1,FIND("]",GL_Paste!$I18985)-FIND("[",GL_Paste!$I18985)-1),"")))</f>
        <v/>
      </c>
      <c r="D18988">
        <f>IF(GL_Paste!$B18985="","",IFERROR(INDEX(DeptName,MATCH($C18988,DeptTag,0)),"UNALLOCATED"))</f>
        <v/>
      </c>
      <c r="E18988">
        <f>IF(GL_Paste!$B18985="","",IFERROR(INDEX(AcctCat,MATCH(GL_Paste!$B18985&amp;"",AcctCode,0)),"UNKNOWN"))</f>
        <v/>
      </c>
      <c r="F18988">
        <f>IF(GL_Paste!$B18985="","",IFERROR(INDEX(AcctSub,MATCH(GL_Paste!$B18985&amp;"",AcctCode,0)),"UNKNOWN"))</f>
        <v/>
      </c>
    </row>
    <row r="18989">
      <c r="A18989" s="40">
        <f>IF(GL_Paste!$B18986="","",N(GL_Paste!$H18986)-N(GL_Paste!$G18986))</f>
        <v/>
      </c>
      <c r="B18989" s="43">
        <f>IF(GL_Paste!$B18986="","",DATE(YEAR(GL_Paste!$E18986),MONTH(GL_Paste!$E18986),1))</f>
        <v/>
      </c>
      <c r="C18989">
        <f>IF(GL_Paste!$B18986="","",IF(TRIM(GL_Paste!$M18986)&lt;&gt;"",TRIM(GL_Paste!$M18986),IFERROR(MID(GL_Paste!$I18986,FIND("[",GL_Paste!$I18986)+1,FIND("]",GL_Paste!$I18986)-FIND("[",GL_Paste!$I18986)-1),"")))</f>
        <v/>
      </c>
      <c r="D18989">
        <f>IF(GL_Paste!$B18986="","",IFERROR(INDEX(DeptName,MATCH($C18989,DeptTag,0)),"UNALLOCATED"))</f>
        <v/>
      </c>
      <c r="E18989">
        <f>IF(GL_Paste!$B18986="","",IFERROR(INDEX(AcctCat,MATCH(GL_Paste!$B18986&amp;"",AcctCode,0)),"UNKNOWN"))</f>
        <v/>
      </c>
      <c r="F18989">
        <f>IF(GL_Paste!$B18986="","",IFERROR(INDEX(AcctSub,MATCH(GL_Paste!$B18986&amp;"",AcctCode,0)),"UNKNOWN"))</f>
        <v/>
      </c>
    </row>
    <row r="18990">
      <c r="A18990" s="40">
        <f>IF(GL_Paste!$B18987="","",N(GL_Paste!$H18987)-N(GL_Paste!$G18987))</f>
        <v/>
      </c>
      <c r="B18990" s="43">
        <f>IF(GL_Paste!$B18987="","",DATE(YEAR(GL_Paste!$E18987),MONTH(GL_Paste!$E18987),1))</f>
        <v/>
      </c>
      <c r="C18990">
        <f>IF(GL_Paste!$B18987="","",IF(TRIM(GL_Paste!$M18987)&lt;&gt;"",TRIM(GL_Paste!$M18987),IFERROR(MID(GL_Paste!$I18987,FIND("[",GL_Paste!$I18987)+1,FIND("]",GL_Paste!$I18987)-FIND("[",GL_Paste!$I18987)-1),"")))</f>
        <v/>
      </c>
      <c r="D18990">
        <f>IF(GL_Paste!$B18987="","",IFERROR(INDEX(DeptName,MATCH($C18990,DeptTag,0)),"UNALLOCATED"))</f>
        <v/>
      </c>
      <c r="E18990">
        <f>IF(GL_Paste!$B18987="","",IFERROR(INDEX(AcctCat,MATCH(GL_Paste!$B18987&amp;"",AcctCode,0)),"UNKNOWN"))</f>
        <v/>
      </c>
      <c r="F18990">
        <f>IF(GL_Paste!$B18987="","",IFERROR(INDEX(AcctSub,MATCH(GL_Paste!$B18987&amp;"",AcctCode,0)),"UNKNOWN"))</f>
        <v/>
      </c>
    </row>
    <row r="18991">
      <c r="A18991" s="40">
        <f>IF(GL_Paste!$B18988="","",N(GL_Paste!$H18988)-N(GL_Paste!$G18988))</f>
        <v/>
      </c>
      <c r="B18991" s="43">
        <f>IF(GL_Paste!$B18988="","",DATE(YEAR(GL_Paste!$E18988),MONTH(GL_Paste!$E18988),1))</f>
        <v/>
      </c>
      <c r="C18991">
        <f>IF(GL_Paste!$B18988="","",IF(TRIM(GL_Paste!$M18988)&lt;&gt;"",TRIM(GL_Paste!$M18988),IFERROR(MID(GL_Paste!$I18988,FIND("[",GL_Paste!$I18988)+1,FIND("]",GL_Paste!$I18988)-FIND("[",GL_Paste!$I18988)-1),"")))</f>
        <v/>
      </c>
      <c r="D18991">
        <f>IF(GL_Paste!$B18988="","",IFERROR(INDEX(DeptName,MATCH($C18991,DeptTag,0)),"UNALLOCATED"))</f>
        <v/>
      </c>
      <c r="E18991">
        <f>IF(GL_Paste!$B18988="","",IFERROR(INDEX(AcctCat,MATCH(GL_Paste!$B18988&amp;"",AcctCode,0)),"UNKNOWN"))</f>
        <v/>
      </c>
      <c r="F18991">
        <f>IF(GL_Paste!$B18988="","",IFERROR(INDEX(AcctSub,MATCH(GL_Paste!$B18988&amp;"",AcctCode,0)),"UNKNOWN"))</f>
        <v/>
      </c>
    </row>
    <row r="18992">
      <c r="A18992" s="40">
        <f>IF(GL_Paste!$B18989="","",N(GL_Paste!$H18989)-N(GL_Paste!$G18989))</f>
        <v/>
      </c>
      <c r="B18992" s="43">
        <f>IF(GL_Paste!$B18989="","",DATE(YEAR(GL_Paste!$E18989),MONTH(GL_Paste!$E18989),1))</f>
        <v/>
      </c>
      <c r="C18992">
        <f>IF(GL_Paste!$B18989="","",IF(TRIM(GL_Paste!$M18989)&lt;&gt;"",TRIM(GL_Paste!$M18989),IFERROR(MID(GL_Paste!$I18989,FIND("[",GL_Paste!$I18989)+1,FIND("]",GL_Paste!$I18989)-FIND("[",GL_Paste!$I18989)-1),"")))</f>
        <v/>
      </c>
      <c r="D18992">
        <f>IF(GL_Paste!$B18989="","",IFERROR(INDEX(DeptName,MATCH($C18992,DeptTag,0)),"UNALLOCATED"))</f>
        <v/>
      </c>
      <c r="E18992">
        <f>IF(GL_Paste!$B18989="","",IFERROR(INDEX(AcctCat,MATCH(GL_Paste!$B18989&amp;"",AcctCode,0)),"UNKNOWN"))</f>
        <v/>
      </c>
      <c r="F18992">
        <f>IF(GL_Paste!$B18989="","",IFERROR(INDEX(AcctSub,MATCH(GL_Paste!$B18989&amp;"",AcctCode,0)),"UNKNOWN"))</f>
        <v/>
      </c>
    </row>
    <row r="18993">
      <c r="A18993" s="40">
        <f>IF(GL_Paste!$B18990="","",N(GL_Paste!$H18990)-N(GL_Paste!$G18990))</f>
        <v/>
      </c>
      <c r="B18993" s="43">
        <f>IF(GL_Paste!$B18990="","",DATE(YEAR(GL_Paste!$E18990),MONTH(GL_Paste!$E18990),1))</f>
        <v/>
      </c>
      <c r="C18993">
        <f>IF(GL_Paste!$B18990="","",IF(TRIM(GL_Paste!$M18990)&lt;&gt;"",TRIM(GL_Paste!$M18990),IFERROR(MID(GL_Paste!$I18990,FIND("[",GL_Paste!$I18990)+1,FIND("]",GL_Paste!$I18990)-FIND("[",GL_Paste!$I18990)-1),"")))</f>
        <v/>
      </c>
      <c r="D18993">
        <f>IF(GL_Paste!$B18990="","",IFERROR(INDEX(DeptName,MATCH($C18993,DeptTag,0)),"UNALLOCATED"))</f>
        <v/>
      </c>
      <c r="E18993">
        <f>IF(GL_Paste!$B18990="","",IFERROR(INDEX(AcctCat,MATCH(GL_Paste!$B18990&amp;"",AcctCode,0)),"UNKNOWN"))</f>
        <v/>
      </c>
      <c r="F18993">
        <f>IF(GL_Paste!$B18990="","",IFERROR(INDEX(AcctSub,MATCH(GL_Paste!$B18990&amp;"",AcctCode,0)),"UNKNOWN"))</f>
        <v/>
      </c>
    </row>
    <row r="18994">
      <c r="A18994" s="40">
        <f>IF(GL_Paste!$B18991="","",N(GL_Paste!$H18991)-N(GL_Paste!$G18991))</f>
        <v/>
      </c>
      <c r="B18994" s="43">
        <f>IF(GL_Paste!$B18991="","",DATE(YEAR(GL_Paste!$E18991),MONTH(GL_Paste!$E18991),1))</f>
        <v/>
      </c>
      <c r="C18994">
        <f>IF(GL_Paste!$B18991="","",IF(TRIM(GL_Paste!$M18991)&lt;&gt;"",TRIM(GL_Paste!$M18991),IFERROR(MID(GL_Paste!$I18991,FIND("[",GL_Paste!$I18991)+1,FIND("]",GL_Paste!$I18991)-FIND("[",GL_Paste!$I18991)-1),"")))</f>
        <v/>
      </c>
      <c r="D18994">
        <f>IF(GL_Paste!$B18991="","",IFERROR(INDEX(DeptName,MATCH($C18994,DeptTag,0)),"UNALLOCATED"))</f>
        <v/>
      </c>
      <c r="E18994">
        <f>IF(GL_Paste!$B18991="","",IFERROR(INDEX(AcctCat,MATCH(GL_Paste!$B18991&amp;"",AcctCode,0)),"UNKNOWN"))</f>
        <v/>
      </c>
      <c r="F18994">
        <f>IF(GL_Paste!$B18991="","",IFERROR(INDEX(AcctSub,MATCH(GL_Paste!$B18991&amp;"",AcctCode,0)),"UNKNOWN"))</f>
        <v/>
      </c>
    </row>
    <row r="18995">
      <c r="A18995" s="40">
        <f>IF(GL_Paste!$B18992="","",N(GL_Paste!$H18992)-N(GL_Paste!$G18992))</f>
        <v/>
      </c>
      <c r="B18995" s="43">
        <f>IF(GL_Paste!$B18992="","",DATE(YEAR(GL_Paste!$E18992),MONTH(GL_Paste!$E18992),1))</f>
        <v/>
      </c>
      <c r="C18995">
        <f>IF(GL_Paste!$B18992="","",IF(TRIM(GL_Paste!$M18992)&lt;&gt;"",TRIM(GL_Paste!$M18992),IFERROR(MID(GL_Paste!$I18992,FIND("[",GL_Paste!$I18992)+1,FIND("]",GL_Paste!$I18992)-FIND("[",GL_Paste!$I18992)-1),"")))</f>
        <v/>
      </c>
      <c r="D18995">
        <f>IF(GL_Paste!$B18992="","",IFERROR(INDEX(DeptName,MATCH($C18995,DeptTag,0)),"UNALLOCATED"))</f>
        <v/>
      </c>
      <c r="E18995">
        <f>IF(GL_Paste!$B18992="","",IFERROR(INDEX(AcctCat,MATCH(GL_Paste!$B18992&amp;"",AcctCode,0)),"UNKNOWN"))</f>
        <v/>
      </c>
      <c r="F18995">
        <f>IF(GL_Paste!$B18992="","",IFERROR(INDEX(AcctSub,MATCH(GL_Paste!$B18992&amp;"",AcctCode,0)),"UNKNOWN"))</f>
        <v/>
      </c>
    </row>
    <row r="18996">
      <c r="A18996" s="40">
        <f>IF(GL_Paste!$B18993="","",N(GL_Paste!$H18993)-N(GL_Paste!$G18993))</f>
        <v/>
      </c>
      <c r="B18996" s="43">
        <f>IF(GL_Paste!$B18993="","",DATE(YEAR(GL_Paste!$E18993),MONTH(GL_Paste!$E18993),1))</f>
        <v/>
      </c>
      <c r="C18996">
        <f>IF(GL_Paste!$B18993="","",IF(TRIM(GL_Paste!$M18993)&lt;&gt;"",TRIM(GL_Paste!$M18993),IFERROR(MID(GL_Paste!$I18993,FIND("[",GL_Paste!$I18993)+1,FIND("]",GL_Paste!$I18993)-FIND("[",GL_Paste!$I18993)-1),"")))</f>
        <v/>
      </c>
      <c r="D18996">
        <f>IF(GL_Paste!$B18993="","",IFERROR(INDEX(DeptName,MATCH($C18996,DeptTag,0)),"UNALLOCATED"))</f>
        <v/>
      </c>
      <c r="E18996">
        <f>IF(GL_Paste!$B18993="","",IFERROR(INDEX(AcctCat,MATCH(GL_Paste!$B18993&amp;"",AcctCode,0)),"UNKNOWN"))</f>
        <v/>
      </c>
      <c r="F18996">
        <f>IF(GL_Paste!$B18993="","",IFERROR(INDEX(AcctSub,MATCH(GL_Paste!$B18993&amp;"",AcctCode,0)),"UNKNOWN"))</f>
        <v/>
      </c>
    </row>
    <row r="18997">
      <c r="A18997" s="40">
        <f>IF(GL_Paste!$B18994="","",N(GL_Paste!$H18994)-N(GL_Paste!$G18994))</f>
        <v/>
      </c>
      <c r="B18997" s="43">
        <f>IF(GL_Paste!$B18994="","",DATE(YEAR(GL_Paste!$E18994),MONTH(GL_Paste!$E18994),1))</f>
        <v/>
      </c>
      <c r="C18997">
        <f>IF(GL_Paste!$B18994="","",IF(TRIM(GL_Paste!$M18994)&lt;&gt;"",TRIM(GL_Paste!$M18994),IFERROR(MID(GL_Paste!$I18994,FIND("[",GL_Paste!$I18994)+1,FIND("]",GL_Paste!$I18994)-FIND("[",GL_Paste!$I18994)-1),"")))</f>
        <v/>
      </c>
      <c r="D18997">
        <f>IF(GL_Paste!$B18994="","",IFERROR(INDEX(DeptName,MATCH($C18997,DeptTag,0)),"UNALLOCATED"))</f>
        <v/>
      </c>
      <c r="E18997">
        <f>IF(GL_Paste!$B18994="","",IFERROR(INDEX(AcctCat,MATCH(GL_Paste!$B18994&amp;"",AcctCode,0)),"UNKNOWN"))</f>
        <v/>
      </c>
      <c r="F18997">
        <f>IF(GL_Paste!$B18994="","",IFERROR(INDEX(AcctSub,MATCH(GL_Paste!$B18994&amp;"",AcctCode,0)),"UNKNOWN"))</f>
        <v/>
      </c>
    </row>
    <row r="18998">
      <c r="A18998" s="40">
        <f>IF(GL_Paste!$B18995="","",N(GL_Paste!$H18995)-N(GL_Paste!$G18995))</f>
        <v/>
      </c>
      <c r="B18998" s="43">
        <f>IF(GL_Paste!$B18995="","",DATE(YEAR(GL_Paste!$E18995),MONTH(GL_Paste!$E18995),1))</f>
        <v/>
      </c>
      <c r="C18998">
        <f>IF(GL_Paste!$B18995="","",IF(TRIM(GL_Paste!$M18995)&lt;&gt;"",TRIM(GL_Paste!$M18995),IFERROR(MID(GL_Paste!$I18995,FIND("[",GL_Paste!$I18995)+1,FIND("]",GL_Paste!$I18995)-FIND("[",GL_Paste!$I18995)-1),"")))</f>
        <v/>
      </c>
      <c r="D18998">
        <f>IF(GL_Paste!$B18995="","",IFERROR(INDEX(DeptName,MATCH($C18998,DeptTag,0)),"UNALLOCATED"))</f>
        <v/>
      </c>
      <c r="E18998">
        <f>IF(GL_Paste!$B18995="","",IFERROR(INDEX(AcctCat,MATCH(GL_Paste!$B18995&amp;"",AcctCode,0)),"UNKNOWN"))</f>
        <v/>
      </c>
      <c r="F18998">
        <f>IF(GL_Paste!$B18995="","",IFERROR(INDEX(AcctSub,MATCH(GL_Paste!$B18995&amp;"",AcctCode,0)),"UNKNOWN"))</f>
        <v/>
      </c>
    </row>
    <row r="18999">
      <c r="A18999" s="40">
        <f>IF(GL_Paste!$B18996="","",N(GL_Paste!$H18996)-N(GL_Paste!$G18996))</f>
        <v/>
      </c>
      <c r="B18999" s="43">
        <f>IF(GL_Paste!$B18996="","",DATE(YEAR(GL_Paste!$E18996),MONTH(GL_Paste!$E18996),1))</f>
        <v/>
      </c>
      <c r="C18999">
        <f>IF(GL_Paste!$B18996="","",IF(TRIM(GL_Paste!$M18996)&lt;&gt;"",TRIM(GL_Paste!$M18996),IFERROR(MID(GL_Paste!$I18996,FIND("[",GL_Paste!$I18996)+1,FIND("]",GL_Paste!$I18996)-FIND("[",GL_Paste!$I18996)-1),"")))</f>
        <v/>
      </c>
      <c r="D18999">
        <f>IF(GL_Paste!$B18996="","",IFERROR(INDEX(DeptName,MATCH($C18999,DeptTag,0)),"UNALLOCATED"))</f>
        <v/>
      </c>
      <c r="E18999">
        <f>IF(GL_Paste!$B18996="","",IFERROR(INDEX(AcctCat,MATCH(GL_Paste!$B18996&amp;"",AcctCode,0)),"UNKNOWN"))</f>
        <v/>
      </c>
      <c r="F18999">
        <f>IF(GL_Paste!$B18996="","",IFERROR(INDEX(AcctSub,MATCH(GL_Paste!$B18996&amp;"",AcctCode,0)),"UNKNOWN"))</f>
        <v/>
      </c>
    </row>
    <row r="19000">
      <c r="A19000" s="40">
        <f>IF(GL_Paste!$B18997="","",N(GL_Paste!$H18997)-N(GL_Paste!$G18997))</f>
        <v/>
      </c>
      <c r="B19000" s="43">
        <f>IF(GL_Paste!$B18997="","",DATE(YEAR(GL_Paste!$E18997),MONTH(GL_Paste!$E18997),1))</f>
        <v/>
      </c>
      <c r="C19000">
        <f>IF(GL_Paste!$B18997="","",IF(TRIM(GL_Paste!$M18997)&lt;&gt;"",TRIM(GL_Paste!$M18997),IFERROR(MID(GL_Paste!$I18997,FIND("[",GL_Paste!$I18997)+1,FIND("]",GL_Paste!$I18997)-FIND("[",GL_Paste!$I18997)-1),"")))</f>
        <v/>
      </c>
      <c r="D19000">
        <f>IF(GL_Paste!$B18997="","",IFERROR(INDEX(DeptName,MATCH($C19000,DeptTag,0)),"UNALLOCATED"))</f>
        <v/>
      </c>
      <c r="E19000">
        <f>IF(GL_Paste!$B18997="","",IFERROR(INDEX(AcctCat,MATCH(GL_Paste!$B18997&amp;"",AcctCode,0)),"UNKNOWN"))</f>
        <v/>
      </c>
      <c r="F19000">
        <f>IF(GL_Paste!$B18997="","",IFERROR(INDEX(AcctSub,MATCH(GL_Paste!$B18997&amp;"",AcctCode,0)),"UNKNOWN"))</f>
        <v/>
      </c>
    </row>
    <row r="19001">
      <c r="A19001" s="40">
        <f>IF(GL_Paste!$B18998="","",N(GL_Paste!$H18998)-N(GL_Paste!$G18998))</f>
        <v/>
      </c>
      <c r="B19001" s="43">
        <f>IF(GL_Paste!$B18998="","",DATE(YEAR(GL_Paste!$E18998),MONTH(GL_Paste!$E18998),1))</f>
        <v/>
      </c>
      <c r="C19001">
        <f>IF(GL_Paste!$B18998="","",IF(TRIM(GL_Paste!$M18998)&lt;&gt;"",TRIM(GL_Paste!$M18998),IFERROR(MID(GL_Paste!$I18998,FIND("[",GL_Paste!$I18998)+1,FIND("]",GL_Paste!$I18998)-FIND("[",GL_Paste!$I18998)-1),"")))</f>
        <v/>
      </c>
      <c r="D19001">
        <f>IF(GL_Paste!$B18998="","",IFERROR(INDEX(DeptName,MATCH($C19001,DeptTag,0)),"UNALLOCATED"))</f>
        <v/>
      </c>
      <c r="E19001">
        <f>IF(GL_Paste!$B18998="","",IFERROR(INDEX(AcctCat,MATCH(GL_Paste!$B18998&amp;"",AcctCode,0)),"UNKNOWN"))</f>
        <v/>
      </c>
      <c r="F19001">
        <f>IF(GL_Paste!$B18998="","",IFERROR(INDEX(AcctSub,MATCH(GL_Paste!$B18998&amp;"",AcctCode,0)),"UNKNOWN"))</f>
        <v/>
      </c>
    </row>
    <row r="19002">
      <c r="A19002" s="40">
        <f>IF(GL_Paste!$B18999="","",N(GL_Paste!$H18999)-N(GL_Paste!$G18999))</f>
        <v/>
      </c>
      <c r="B19002" s="43">
        <f>IF(GL_Paste!$B18999="","",DATE(YEAR(GL_Paste!$E18999),MONTH(GL_Paste!$E18999),1))</f>
        <v/>
      </c>
      <c r="C19002">
        <f>IF(GL_Paste!$B18999="","",IF(TRIM(GL_Paste!$M18999)&lt;&gt;"",TRIM(GL_Paste!$M18999),IFERROR(MID(GL_Paste!$I18999,FIND("[",GL_Paste!$I18999)+1,FIND("]",GL_Paste!$I18999)-FIND("[",GL_Paste!$I18999)-1),"")))</f>
        <v/>
      </c>
      <c r="D19002">
        <f>IF(GL_Paste!$B18999="","",IFERROR(INDEX(DeptName,MATCH($C19002,DeptTag,0)),"UNALLOCATED"))</f>
        <v/>
      </c>
      <c r="E19002">
        <f>IF(GL_Paste!$B18999="","",IFERROR(INDEX(AcctCat,MATCH(GL_Paste!$B18999&amp;"",AcctCode,0)),"UNKNOWN"))</f>
        <v/>
      </c>
      <c r="F19002">
        <f>IF(GL_Paste!$B18999="","",IFERROR(INDEX(AcctSub,MATCH(GL_Paste!$B18999&amp;"",AcctCode,0)),"UNKNOWN"))</f>
        <v/>
      </c>
    </row>
    <row r="19003">
      <c r="A19003" s="40">
        <f>IF(GL_Paste!$B19000="","",N(GL_Paste!$H19000)-N(GL_Paste!$G19000))</f>
        <v/>
      </c>
      <c r="B19003" s="43">
        <f>IF(GL_Paste!$B19000="","",DATE(YEAR(GL_Paste!$E19000),MONTH(GL_Paste!$E19000),1))</f>
        <v/>
      </c>
      <c r="C19003">
        <f>IF(GL_Paste!$B19000="","",IF(TRIM(GL_Paste!$M19000)&lt;&gt;"",TRIM(GL_Paste!$M19000),IFERROR(MID(GL_Paste!$I19000,FIND("[",GL_Paste!$I19000)+1,FIND("]",GL_Paste!$I19000)-FIND("[",GL_Paste!$I19000)-1),"")))</f>
        <v/>
      </c>
      <c r="D19003">
        <f>IF(GL_Paste!$B19000="","",IFERROR(INDEX(DeptName,MATCH($C19003,DeptTag,0)),"UNALLOCATED"))</f>
        <v/>
      </c>
      <c r="E19003">
        <f>IF(GL_Paste!$B19000="","",IFERROR(INDEX(AcctCat,MATCH(GL_Paste!$B19000&amp;"",AcctCode,0)),"UNKNOWN"))</f>
        <v/>
      </c>
      <c r="F19003">
        <f>IF(GL_Paste!$B19000="","",IFERROR(INDEX(AcctSub,MATCH(GL_Paste!$B19000&amp;"",AcctCode,0)),"UNKNOWN"))</f>
        <v/>
      </c>
    </row>
    <row r="19004">
      <c r="A19004" s="40">
        <f>IF(GL_Paste!$B19001="","",N(GL_Paste!$H19001)-N(GL_Paste!$G19001))</f>
        <v/>
      </c>
      <c r="B19004" s="43">
        <f>IF(GL_Paste!$B19001="","",DATE(YEAR(GL_Paste!$E19001),MONTH(GL_Paste!$E19001),1))</f>
        <v/>
      </c>
      <c r="C19004">
        <f>IF(GL_Paste!$B19001="","",IF(TRIM(GL_Paste!$M19001)&lt;&gt;"",TRIM(GL_Paste!$M19001),IFERROR(MID(GL_Paste!$I19001,FIND("[",GL_Paste!$I19001)+1,FIND("]",GL_Paste!$I19001)-FIND("[",GL_Paste!$I19001)-1),"")))</f>
        <v/>
      </c>
      <c r="D19004">
        <f>IF(GL_Paste!$B19001="","",IFERROR(INDEX(DeptName,MATCH($C19004,DeptTag,0)),"UNALLOCATED"))</f>
        <v/>
      </c>
      <c r="E19004">
        <f>IF(GL_Paste!$B19001="","",IFERROR(INDEX(AcctCat,MATCH(GL_Paste!$B19001&amp;"",AcctCode,0)),"UNKNOWN"))</f>
        <v/>
      </c>
      <c r="F19004">
        <f>IF(GL_Paste!$B19001="","",IFERROR(INDEX(AcctSub,MATCH(GL_Paste!$B19001&amp;"",AcctCode,0)),"UNKNOWN"))</f>
        <v/>
      </c>
    </row>
    <row r="19005">
      <c r="A19005" s="40">
        <f>IF(GL_Paste!$B19002="","",N(GL_Paste!$H19002)-N(GL_Paste!$G19002))</f>
        <v/>
      </c>
      <c r="B19005" s="43">
        <f>IF(GL_Paste!$B19002="","",DATE(YEAR(GL_Paste!$E19002),MONTH(GL_Paste!$E19002),1))</f>
        <v/>
      </c>
      <c r="C19005">
        <f>IF(GL_Paste!$B19002="","",IF(TRIM(GL_Paste!$M19002)&lt;&gt;"",TRIM(GL_Paste!$M19002),IFERROR(MID(GL_Paste!$I19002,FIND("[",GL_Paste!$I19002)+1,FIND("]",GL_Paste!$I19002)-FIND("[",GL_Paste!$I19002)-1),"")))</f>
        <v/>
      </c>
      <c r="D19005">
        <f>IF(GL_Paste!$B19002="","",IFERROR(INDEX(DeptName,MATCH($C19005,DeptTag,0)),"UNALLOCATED"))</f>
        <v/>
      </c>
      <c r="E19005">
        <f>IF(GL_Paste!$B19002="","",IFERROR(INDEX(AcctCat,MATCH(GL_Paste!$B19002&amp;"",AcctCode,0)),"UNKNOWN"))</f>
        <v/>
      </c>
      <c r="F19005">
        <f>IF(GL_Paste!$B19002="","",IFERROR(INDEX(AcctSub,MATCH(GL_Paste!$B19002&amp;"",AcctCode,0)),"UNKNOWN"))</f>
        <v/>
      </c>
    </row>
    <row r="19006">
      <c r="A19006" s="40">
        <f>IF(GL_Paste!$B19003="","",N(GL_Paste!$H19003)-N(GL_Paste!$G19003))</f>
        <v/>
      </c>
      <c r="B19006" s="43">
        <f>IF(GL_Paste!$B19003="","",DATE(YEAR(GL_Paste!$E19003),MONTH(GL_Paste!$E19003),1))</f>
        <v/>
      </c>
      <c r="C19006">
        <f>IF(GL_Paste!$B19003="","",IF(TRIM(GL_Paste!$M19003)&lt;&gt;"",TRIM(GL_Paste!$M19003),IFERROR(MID(GL_Paste!$I19003,FIND("[",GL_Paste!$I19003)+1,FIND("]",GL_Paste!$I19003)-FIND("[",GL_Paste!$I19003)-1),"")))</f>
        <v/>
      </c>
      <c r="D19006">
        <f>IF(GL_Paste!$B19003="","",IFERROR(INDEX(DeptName,MATCH($C19006,DeptTag,0)),"UNALLOCATED"))</f>
        <v/>
      </c>
      <c r="E19006">
        <f>IF(GL_Paste!$B19003="","",IFERROR(INDEX(AcctCat,MATCH(GL_Paste!$B19003&amp;"",AcctCode,0)),"UNKNOWN"))</f>
        <v/>
      </c>
      <c r="F19006">
        <f>IF(GL_Paste!$B19003="","",IFERROR(INDEX(AcctSub,MATCH(GL_Paste!$B19003&amp;"",AcctCode,0)),"UNKNOWN"))</f>
        <v/>
      </c>
    </row>
    <row r="19007">
      <c r="A19007" s="40">
        <f>IF(GL_Paste!$B19004="","",N(GL_Paste!$H19004)-N(GL_Paste!$G19004))</f>
        <v/>
      </c>
      <c r="B19007" s="43">
        <f>IF(GL_Paste!$B19004="","",DATE(YEAR(GL_Paste!$E19004),MONTH(GL_Paste!$E19004),1))</f>
        <v/>
      </c>
      <c r="C19007">
        <f>IF(GL_Paste!$B19004="","",IF(TRIM(GL_Paste!$M19004)&lt;&gt;"",TRIM(GL_Paste!$M19004),IFERROR(MID(GL_Paste!$I19004,FIND("[",GL_Paste!$I19004)+1,FIND("]",GL_Paste!$I19004)-FIND("[",GL_Paste!$I19004)-1),"")))</f>
        <v/>
      </c>
      <c r="D19007">
        <f>IF(GL_Paste!$B19004="","",IFERROR(INDEX(DeptName,MATCH($C19007,DeptTag,0)),"UNALLOCATED"))</f>
        <v/>
      </c>
      <c r="E19007">
        <f>IF(GL_Paste!$B19004="","",IFERROR(INDEX(AcctCat,MATCH(GL_Paste!$B19004&amp;"",AcctCode,0)),"UNKNOWN"))</f>
        <v/>
      </c>
      <c r="F19007">
        <f>IF(GL_Paste!$B19004="","",IFERROR(INDEX(AcctSub,MATCH(GL_Paste!$B19004&amp;"",AcctCode,0)),"UNKNOWN"))</f>
        <v/>
      </c>
    </row>
    <row r="19008">
      <c r="A19008" s="40">
        <f>IF(GL_Paste!$B19005="","",N(GL_Paste!$H19005)-N(GL_Paste!$G19005))</f>
        <v/>
      </c>
      <c r="B19008" s="43">
        <f>IF(GL_Paste!$B19005="","",DATE(YEAR(GL_Paste!$E19005),MONTH(GL_Paste!$E19005),1))</f>
        <v/>
      </c>
      <c r="C19008">
        <f>IF(GL_Paste!$B19005="","",IF(TRIM(GL_Paste!$M19005)&lt;&gt;"",TRIM(GL_Paste!$M19005),IFERROR(MID(GL_Paste!$I19005,FIND("[",GL_Paste!$I19005)+1,FIND("]",GL_Paste!$I19005)-FIND("[",GL_Paste!$I19005)-1),"")))</f>
        <v/>
      </c>
      <c r="D19008">
        <f>IF(GL_Paste!$B19005="","",IFERROR(INDEX(DeptName,MATCH($C19008,DeptTag,0)),"UNALLOCATED"))</f>
        <v/>
      </c>
      <c r="E19008">
        <f>IF(GL_Paste!$B19005="","",IFERROR(INDEX(AcctCat,MATCH(GL_Paste!$B19005&amp;"",AcctCode,0)),"UNKNOWN"))</f>
        <v/>
      </c>
      <c r="F19008">
        <f>IF(GL_Paste!$B19005="","",IFERROR(INDEX(AcctSub,MATCH(GL_Paste!$B19005&amp;"",AcctCode,0)),"UNKNOWN"))</f>
        <v/>
      </c>
    </row>
    <row r="19009">
      <c r="A19009" s="40">
        <f>IF(GL_Paste!$B19006="","",N(GL_Paste!$H19006)-N(GL_Paste!$G19006))</f>
        <v/>
      </c>
      <c r="B19009" s="43">
        <f>IF(GL_Paste!$B19006="","",DATE(YEAR(GL_Paste!$E19006),MONTH(GL_Paste!$E19006),1))</f>
        <v/>
      </c>
      <c r="C19009">
        <f>IF(GL_Paste!$B19006="","",IF(TRIM(GL_Paste!$M19006)&lt;&gt;"",TRIM(GL_Paste!$M19006),IFERROR(MID(GL_Paste!$I19006,FIND("[",GL_Paste!$I19006)+1,FIND("]",GL_Paste!$I19006)-FIND("[",GL_Paste!$I19006)-1),"")))</f>
        <v/>
      </c>
      <c r="D19009">
        <f>IF(GL_Paste!$B19006="","",IFERROR(INDEX(DeptName,MATCH($C19009,DeptTag,0)),"UNALLOCATED"))</f>
        <v/>
      </c>
      <c r="E19009">
        <f>IF(GL_Paste!$B19006="","",IFERROR(INDEX(AcctCat,MATCH(GL_Paste!$B19006&amp;"",AcctCode,0)),"UNKNOWN"))</f>
        <v/>
      </c>
      <c r="F19009">
        <f>IF(GL_Paste!$B19006="","",IFERROR(INDEX(AcctSub,MATCH(GL_Paste!$B19006&amp;"",AcctCode,0)),"UNKNOWN"))</f>
        <v/>
      </c>
    </row>
    <row r="19010">
      <c r="A19010" s="40">
        <f>IF(GL_Paste!$B19007="","",N(GL_Paste!$H19007)-N(GL_Paste!$G19007))</f>
        <v/>
      </c>
      <c r="B19010" s="43">
        <f>IF(GL_Paste!$B19007="","",DATE(YEAR(GL_Paste!$E19007),MONTH(GL_Paste!$E19007),1))</f>
        <v/>
      </c>
      <c r="C19010">
        <f>IF(GL_Paste!$B19007="","",IF(TRIM(GL_Paste!$M19007)&lt;&gt;"",TRIM(GL_Paste!$M19007),IFERROR(MID(GL_Paste!$I19007,FIND("[",GL_Paste!$I19007)+1,FIND("]",GL_Paste!$I19007)-FIND("[",GL_Paste!$I19007)-1),"")))</f>
        <v/>
      </c>
      <c r="D19010">
        <f>IF(GL_Paste!$B19007="","",IFERROR(INDEX(DeptName,MATCH($C19010,DeptTag,0)),"UNALLOCATED"))</f>
        <v/>
      </c>
      <c r="E19010">
        <f>IF(GL_Paste!$B19007="","",IFERROR(INDEX(AcctCat,MATCH(GL_Paste!$B19007&amp;"",AcctCode,0)),"UNKNOWN"))</f>
        <v/>
      </c>
      <c r="F19010">
        <f>IF(GL_Paste!$B19007="","",IFERROR(INDEX(AcctSub,MATCH(GL_Paste!$B19007&amp;"",AcctCode,0)),"UNKNOWN"))</f>
        <v/>
      </c>
    </row>
    <row r="19011">
      <c r="A19011" s="40">
        <f>IF(GL_Paste!$B19008="","",N(GL_Paste!$H19008)-N(GL_Paste!$G19008))</f>
        <v/>
      </c>
      <c r="B19011" s="43">
        <f>IF(GL_Paste!$B19008="","",DATE(YEAR(GL_Paste!$E19008),MONTH(GL_Paste!$E19008),1))</f>
        <v/>
      </c>
      <c r="C19011">
        <f>IF(GL_Paste!$B19008="","",IF(TRIM(GL_Paste!$M19008)&lt;&gt;"",TRIM(GL_Paste!$M19008),IFERROR(MID(GL_Paste!$I19008,FIND("[",GL_Paste!$I19008)+1,FIND("]",GL_Paste!$I19008)-FIND("[",GL_Paste!$I19008)-1),"")))</f>
        <v/>
      </c>
      <c r="D19011">
        <f>IF(GL_Paste!$B19008="","",IFERROR(INDEX(DeptName,MATCH($C19011,DeptTag,0)),"UNALLOCATED"))</f>
        <v/>
      </c>
      <c r="E19011">
        <f>IF(GL_Paste!$B19008="","",IFERROR(INDEX(AcctCat,MATCH(GL_Paste!$B19008&amp;"",AcctCode,0)),"UNKNOWN"))</f>
        <v/>
      </c>
      <c r="F19011">
        <f>IF(GL_Paste!$B19008="","",IFERROR(INDEX(AcctSub,MATCH(GL_Paste!$B19008&amp;"",AcctCode,0)),"UNKNOWN"))</f>
        <v/>
      </c>
    </row>
    <row r="19012">
      <c r="A19012" s="40">
        <f>IF(GL_Paste!$B19009="","",N(GL_Paste!$H19009)-N(GL_Paste!$G19009))</f>
        <v/>
      </c>
      <c r="B19012" s="43">
        <f>IF(GL_Paste!$B19009="","",DATE(YEAR(GL_Paste!$E19009),MONTH(GL_Paste!$E19009),1))</f>
        <v/>
      </c>
      <c r="C19012">
        <f>IF(GL_Paste!$B19009="","",IF(TRIM(GL_Paste!$M19009)&lt;&gt;"",TRIM(GL_Paste!$M19009),IFERROR(MID(GL_Paste!$I19009,FIND("[",GL_Paste!$I19009)+1,FIND("]",GL_Paste!$I19009)-FIND("[",GL_Paste!$I19009)-1),"")))</f>
        <v/>
      </c>
      <c r="D19012">
        <f>IF(GL_Paste!$B19009="","",IFERROR(INDEX(DeptName,MATCH($C19012,DeptTag,0)),"UNALLOCATED"))</f>
        <v/>
      </c>
      <c r="E19012">
        <f>IF(GL_Paste!$B19009="","",IFERROR(INDEX(AcctCat,MATCH(GL_Paste!$B19009&amp;"",AcctCode,0)),"UNKNOWN"))</f>
        <v/>
      </c>
      <c r="F19012">
        <f>IF(GL_Paste!$B19009="","",IFERROR(INDEX(AcctSub,MATCH(GL_Paste!$B19009&amp;"",AcctCode,0)),"UNKNOWN"))</f>
        <v/>
      </c>
    </row>
    <row r="19013">
      <c r="A19013" s="40">
        <f>IF(GL_Paste!$B19010="","",N(GL_Paste!$H19010)-N(GL_Paste!$G19010))</f>
        <v/>
      </c>
      <c r="B19013" s="43">
        <f>IF(GL_Paste!$B19010="","",DATE(YEAR(GL_Paste!$E19010),MONTH(GL_Paste!$E19010),1))</f>
        <v/>
      </c>
      <c r="C19013">
        <f>IF(GL_Paste!$B19010="","",IF(TRIM(GL_Paste!$M19010)&lt;&gt;"",TRIM(GL_Paste!$M19010),IFERROR(MID(GL_Paste!$I19010,FIND("[",GL_Paste!$I19010)+1,FIND("]",GL_Paste!$I19010)-FIND("[",GL_Paste!$I19010)-1),"")))</f>
        <v/>
      </c>
      <c r="D19013">
        <f>IF(GL_Paste!$B19010="","",IFERROR(INDEX(DeptName,MATCH($C19013,DeptTag,0)),"UNALLOCATED"))</f>
        <v/>
      </c>
      <c r="E19013">
        <f>IF(GL_Paste!$B19010="","",IFERROR(INDEX(AcctCat,MATCH(GL_Paste!$B19010&amp;"",AcctCode,0)),"UNKNOWN"))</f>
        <v/>
      </c>
      <c r="F19013">
        <f>IF(GL_Paste!$B19010="","",IFERROR(INDEX(AcctSub,MATCH(GL_Paste!$B19010&amp;"",AcctCode,0)),"UNKNOWN"))</f>
        <v/>
      </c>
    </row>
    <row r="19014">
      <c r="A19014" s="40">
        <f>IF(GL_Paste!$B19011="","",N(GL_Paste!$H19011)-N(GL_Paste!$G19011))</f>
        <v/>
      </c>
      <c r="B19014" s="43">
        <f>IF(GL_Paste!$B19011="","",DATE(YEAR(GL_Paste!$E19011),MONTH(GL_Paste!$E19011),1))</f>
        <v/>
      </c>
      <c r="C19014">
        <f>IF(GL_Paste!$B19011="","",IF(TRIM(GL_Paste!$M19011)&lt;&gt;"",TRIM(GL_Paste!$M19011),IFERROR(MID(GL_Paste!$I19011,FIND("[",GL_Paste!$I19011)+1,FIND("]",GL_Paste!$I19011)-FIND("[",GL_Paste!$I19011)-1),"")))</f>
        <v/>
      </c>
      <c r="D19014">
        <f>IF(GL_Paste!$B19011="","",IFERROR(INDEX(DeptName,MATCH($C19014,DeptTag,0)),"UNALLOCATED"))</f>
        <v/>
      </c>
      <c r="E19014">
        <f>IF(GL_Paste!$B19011="","",IFERROR(INDEX(AcctCat,MATCH(GL_Paste!$B19011&amp;"",AcctCode,0)),"UNKNOWN"))</f>
        <v/>
      </c>
      <c r="F19014">
        <f>IF(GL_Paste!$B19011="","",IFERROR(INDEX(AcctSub,MATCH(GL_Paste!$B19011&amp;"",AcctCode,0)),"UNKNOWN"))</f>
        <v/>
      </c>
    </row>
    <row r="19015">
      <c r="A19015" s="40">
        <f>IF(GL_Paste!$B19012="","",N(GL_Paste!$H19012)-N(GL_Paste!$G19012))</f>
        <v/>
      </c>
      <c r="B19015" s="43">
        <f>IF(GL_Paste!$B19012="","",DATE(YEAR(GL_Paste!$E19012),MONTH(GL_Paste!$E19012),1))</f>
        <v/>
      </c>
      <c r="C19015">
        <f>IF(GL_Paste!$B19012="","",IF(TRIM(GL_Paste!$M19012)&lt;&gt;"",TRIM(GL_Paste!$M19012),IFERROR(MID(GL_Paste!$I19012,FIND("[",GL_Paste!$I19012)+1,FIND("]",GL_Paste!$I19012)-FIND("[",GL_Paste!$I19012)-1),"")))</f>
        <v/>
      </c>
      <c r="D19015">
        <f>IF(GL_Paste!$B19012="","",IFERROR(INDEX(DeptName,MATCH($C19015,DeptTag,0)),"UNALLOCATED"))</f>
        <v/>
      </c>
      <c r="E19015">
        <f>IF(GL_Paste!$B19012="","",IFERROR(INDEX(AcctCat,MATCH(GL_Paste!$B19012&amp;"",AcctCode,0)),"UNKNOWN"))</f>
        <v/>
      </c>
      <c r="F19015">
        <f>IF(GL_Paste!$B19012="","",IFERROR(INDEX(AcctSub,MATCH(GL_Paste!$B19012&amp;"",AcctCode,0)),"UNKNOWN"))</f>
        <v/>
      </c>
    </row>
    <row r="19016">
      <c r="A19016" s="40">
        <f>IF(GL_Paste!$B19013="","",N(GL_Paste!$H19013)-N(GL_Paste!$G19013))</f>
        <v/>
      </c>
      <c r="B19016" s="43">
        <f>IF(GL_Paste!$B19013="","",DATE(YEAR(GL_Paste!$E19013),MONTH(GL_Paste!$E19013),1))</f>
        <v/>
      </c>
      <c r="C19016">
        <f>IF(GL_Paste!$B19013="","",IF(TRIM(GL_Paste!$M19013)&lt;&gt;"",TRIM(GL_Paste!$M19013),IFERROR(MID(GL_Paste!$I19013,FIND("[",GL_Paste!$I19013)+1,FIND("]",GL_Paste!$I19013)-FIND("[",GL_Paste!$I19013)-1),"")))</f>
        <v/>
      </c>
      <c r="D19016">
        <f>IF(GL_Paste!$B19013="","",IFERROR(INDEX(DeptName,MATCH($C19016,DeptTag,0)),"UNALLOCATED"))</f>
        <v/>
      </c>
      <c r="E19016">
        <f>IF(GL_Paste!$B19013="","",IFERROR(INDEX(AcctCat,MATCH(GL_Paste!$B19013&amp;"",AcctCode,0)),"UNKNOWN"))</f>
        <v/>
      </c>
      <c r="F19016">
        <f>IF(GL_Paste!$B19013="","",IFERROR(INDEX(AcctSub,MATCH(GL_Paste!$B19013&amp;"",AcctCode,0)),"UNKNOWN"))</f>
        <v/>
      </c>
    </row>
    <row r="19017">
      <c r="A19017" s="40">
        <f>IF(GL_Paste!$B19014="","",N(GL_Paste!$H19014)-N(GL_Paste!$G19014))</f>
        <v/>
      </c>
      <c r="B19017" s="43">
        <f>IF(GL_Paste!$B19014="","",DATE(YEAR(GL_Paste!$E19014),MONTH(GL_Paste!$E19014),1))</f>
        <v/>
      </c>
      <c r="C19017">
        <f>IF(GL_Paste!$B19014="","",IF(TRIM(GL_Paste!$M19014)&lt;&gt;"",TRIM(GL_Paste!$M19014),IFERROR(MID(GL_Paste!$I19014,FIND("[",GL_Paste!$I19014)+1,FIND("]",GL_Paste!$I19014)-FIND("[",GL_Paste!$I19014)-1),"")))</f>
        <v/>
      </c>
      <c r="D19017">
        <f>IF(GL_Paste!$B19014="","",IFERROR(INDEX(DeptName,MATCH($C19017,DeptTag,0)),"UNALLOCATED"))</f>
        <v/>
      </c>
      <c r="E19017">
        <f>IF(GL_Paste!$B19014="","",IFERROR(INDEX(AcctCat,MATCH(GL_Paste!$B19014&amp;"",AcctCode,0)),"UNKNOWN"))</f>
        <v/>
      </c>
      <c r="F19017">
        <f>IF(GL_Paste!$B19014="","",IFERROR(INDEX(AcctSub,MATCH(GL_Paste!$B19014&amp;"",AcctCode,0)),"UNKNOWN"))</f>
        <v/>
      </c>
    </row>
    <row r="19018">
      <c r="A19018" s="40">
        <f>IF(GL_Paste!$B19015="","",N(GL_Paste!$H19015)-N(GL_Paste!$G19015))</f>
        <v/>
      </c>
      <c r="B19018" s="43">
        <f>IF(GL_Paste!$B19015="","",DATE(YEAR(GL_Paste!$E19015),MONTH(GL_Paste!$E19015),1))</f>
        <v/>
      </c>
      <c r="C19018">
        <f>IF(GL_Paste!$B19015="","",IF(TRIM(GL_Paste!$M19015)&lt;&gt;"",TRIM(GL_Paste!$M19015),IFERROR(MID(GL_Paste!$I19015,FIND("[",GL_Paste!$I19015)+1,FIND("]",GL_Paste!$I19015)-FIND("[",GL_Paste!$I19015)-1),"")))</f>
        <v/>
      </c>
      <c r="D19018">
        <f>IF(GL_Paste!$B19015="","",IFERROR(INDEX(DeptName,MATCH($C19018,DeptTag,0)),"UNALLOCATED"))</f>
        <v/>
      </c>
      <c r="E19018">
        <f>IF(GL_Paste!$B19015="","",IFERROR(INDEX(AcctCat,MATCH(GL_Paste!$B19015&amp;"",AcctCode,0)),"UNKNOWN"))</f>
        <v/>
      </c>
      <c r="F19018">
        <f>IF(GL_Paste!$B19015="","",IFERROR(INDEX(AcctSub,MATCH(GL_Paste!$B19015&amp;"",AcctCode,0)),"UNKNOWN"))</f>
        <v/>
      </c>
    </row>
    <row r="19019">
      <c r="A19019" s="40">
        <f>IF(GL_Paste!$B19016="","",N(GL_Paste!$H19016)-N(GL_Paste!$G19016))</f>
        <v/>
      </c>
      <c r="B19019" s="43">
        <f>IF(GL_Paste!$B19016="","",DATE(YEAR(GL_Paste!$E19016),MONTH(GL_Paste!$E19016),1))</f>
        <v/>
      </c>
      <c r="C19019">
        <f>IF(GL_Paste!$B19016="","",IF(TRIM(GL_Paste!$M19016)&lt;&gt;"",TRIM(GL_Paste!$M19016),IFERROR(MID(GL_Paste!$I19016,FIND("[",GL_Paste!$I19016)+1,FIND("]",GL_Paste!$I19016)-FIND("[",GL_Paste!$I19016)-1),"")))</f>
        <v/>
      </c>
      <c r="D19019">
        <f>IF(GL_Paste!$B19016="","",IFERROR(INDEX(DeptName,MATCH($C19019,DeptTag,0)),"UNALLOCATED"))</f>
        <v/>
      </c>
      <c r="E19019">
        <f>IF(GL_Paste!$B19016="","",IFERROR(INDEX(AcctCat,MATCH(GL_Paste!$B19016&amp;"",AcctCode,0)),"UNKNOWN"))</f>
        <v/>
      </c>
      <c r="F19019">
        <f>IF(GL_Paste!$B19016="","",IFERROR(INDEX(AcctSub,MATCH(GL_Paste!$B19016&amp;"",AcctCode,0)),"UNKNOWN"))</f>
        <v/>
      </c>
    </row>
    <row r="19020">
      <c r="A19020" s="40">
        <f>IF(GL_Paste!$B19017="","",N(GL_Paste!$H19017)-N(GL_Paste!$G19017))</f>
        <v/>
      </c>
      <c r="B19020" s="43">
        <f>IF(GL_Paste!$B19017="","",DATE(YEAR(GL_Paste!$E19017),MONTH(GL_Paste!$E19017),1))</f>
        <v/>
      </c>
      <c r="C19020">
        <f>IF(GL_Paste!$B19017="","",IF(TRIM(GL_Paste!$M19017)&lt;&gt;"",TRIM(GL_Paste!$M19017),IFERROR(MID(GL_Paste!$I19017,FIND("[",GL_Paste!$I19017)+1,FIND("]",GL_Paste!$I19017)-FIND("[",GL_Paste!$I19017)-1),"")))</f>
        <v/>
      </c>
      <c r="D19020">
        <f>IF(GL_Paste!$B19017="","",IFERROR(INDEX(DeptName,MATCH($C19020,DeptTag,0)),"UNALLOCATED"))</f>
        <v/>
      </c>
      <c r="E19020">
        <f>IF(GL_Paste!$B19017="","",IFERROR(INDEX(AcctCat,MATCH(GL_Paste!$B19017&amp;"",AcctCode,0)),"UNKNOWN"))</f>
        <v/>
      </c>
      <c r="F19020">
        <f>IF(GL_Paste!$B19017="","",IFERROR(INDEX(AcctSub,MATCH(GL_Paste!$B19017&amp;"",AcctCode,0)),"UNKNOWN"))</f>
        <v/>
      </c>
    </row>
    <row r="19021">
      <c r="A19021" s="40">
        <f>IF(GL_Paste!$B19018="","",N(GL_Paste!$H19018)-N(GL_Paste!$G19018))</f>
        <v/>
      </c>
      <c r="B19021" s="43">
        <f>IF(GL_Paste!$B19018="","",DATE(YEAR(GL_Paste!$E19018),MONTH(GL_Paste!$E19018),1))</f>
        <v/>
      </c>
      <c r="C19021">
        <f>IF(GL_Paste!$B19018="","",IF(TRIM(GL_Paste!$M19018)&lt;&gt;"",TRIM(GL_Paste!$M19018),IFERROR(MID(GL_Paste!$I19018,FIND("[",GL_Paste!$I19018)+1,FIND("]",GL_Paste!$I19018)-FIND("[",GL_Paste!$I19018)-1),"")))</f>
        <v/>
      </c>
      <c r="D19021">
        <f>IF(GL_Paste!$B19018="","",IFERROR(INDEX(DeptName,MATCH($C19021,DeptTag,0)),"UNALLOCATED"))</f>
        <v/>
      </c>
      <c r="E19021">
        <f>IF(GL_Paste!$B19018="","",IFERROR(INDEX(AcctCat,MATCH(GL_Paste!$B19018&amp;"",AcctCode,0)),"UNKNOWN"))</f>
        <v/>
      </c>
      <c r="F19021">
        <f>IF(GL_Paste!$B19018="","",IFERROR(INDEX(AcctSub,MATCH(GL_Paste!$B19018&amp;"",AcctCode,0)),"UNKNOWN"))</f>
        <v/>
      </c>
    </row>
    <row r="19022">
      <c r="A19022" s="40">
        <f>IF(GL_Paste!$B19019="","",N(GL_Paste!$H19019)-N(GL_Paste!$G19019))</f>
        <v/>
      </c>
      <c r="B19022" s="43">
        <f>IF(GL_Paste!$B19019="","",DATE(YEAR(GL_Paste!$E19019),MONTH(GL_Paste!$E19019),1))</f>
        <v/>
      </c>
      <c r="C19022">
        <f>IF(GL_Paste!$B19019="","",IF(TRIM(GL_Paste!$M19019)&lt;&gt;"",TRIM(GL_Paste!$M19019),IFERROR(MID(GL_Paste!$I19019,FIND("[",GL_Paste!$I19019)+1,FIND("]",GL_Paste!$I19019)-FIND("[",GL_Paste!$I19019)-1),"")))</f>
        <v/>
      </c>
      <c r="D19022">
        <f>IF(GL_Paste!$B19019="","",IFERROR(INDEX(DeptName,MATCH($C19022,DeptTag,0)),"UNALLOCATED"))</f>
        <v/>
      </c>
      <c r="E19022">
        <f>IF(GL_Paste!$B19019="","",IFERROR(INDEX(AcctCat,MATCH(GL_Paste!$B19019&amp;"",AcctCode,0)),"UNKNOWN"))</f>
        <v/>
      </c>
      <c r="F19022">
        <f>IF(GL_Paste!$B19019="","",IFERROR(INDEX(AcctSub,MATCH(GL_Paste!$B19019&amp;"",AcctCode,0)),"UNKNOWN"))</f>
        <v/>
      </c>
    </row>
    <row r="19023">
      <c r="A19023" s="40">
        <f>IF(GL_Paste!$B19020="","",N(GL_Paste!$H19020)-N(GL_Paste!$G19020))</f>
        <v/>
      </c>
      <c r="B19023" s="43">
        <f>IF(GL_Paste!$B19020="","",DATE(YEAR(GL_Paste!$E19020),MONTH(GL_Paste!$E19020),1))</f>
        <v/>
      </c>
      <c r="C19023">
        <f>IF(GL_Paste!$B19020="","",IF(TRIM(GL_Paste!$M19020)&lt;&gt;"",TRIM(GL_Paste!$M19020),IFERROR(MID(GL_Paste!$I19020,FIND("[",GL_Paste!$I19020)+1,FIND("]",GL_Paste!$I19020)-FIND("[",GL_Paste!$I19020)-1),"")))</f>
        <v/>
      </c>
      <c r="D19023">
        <f>IF(GL_Paste!$B19020="","",IFERROR(INDEX(DeptName,MATCH($C19023,DeptTag,0)),"UNALLOCATED"))</f>
        <v/>
      </c>
      <c r="E19023">
        <f>IF(GL_Paste!$B19020="","",IFERROR(INDEX(AcctCat,MATCH(GL_Paste!$B19020&amp;"",AcctCode,0)),"UNKNOWN"))</f>
        <v/>
      </c>
      <c r="F19023">
        <f>IF(GL_Paste!$B19020="","",IFERROR(INDEX(AcctSub,MATCH(GL_Paste!$B19020&amp;"",AcctCode,0)),"UNKNOWN"))</f>
        <v/>
      </c>
    </row>
    <row r="19024">
      <c r="A19024" s="40">
        <f>IF(GL_Paste!$B19021="","",N(GL_Paste!$H19021)-N(GL_Paste!$G19021))</f>
        <v/>
      </c>
      <c r="B19024" s="43">
        <f>IF(GL_Paste!$B19021="","",DATE(YEAR(GL_Paste!$E19021),MONTH(GL_Paste!$E19021),1))</f>
        <v/>
      </c>
      <c r="C19024">
        <f>IF(GL_Paste!$B19021="","",IF(TRIM(GL_Paste!$M19021)&lt;&gt;"",TRIM(GL_Paste!$M19021),IFERROR(MID(GL_Paste!$I19021,FIND("[",GL_Paste!$I19021)+1,FIND("]",GL_Paste!$I19021)-FIND("[",GL_Paste!$I19021)-1),"")))</f>
        <v/>
      </c>
      <c r="D19024">
        <f>IF(GL_Paste!$B19021="","",IFERROR(INDEX(DeptName,MATCH($C19024,DeptTag,0)),"UNALLOCATED"))</f>
        <v/>
      </c>
      <c r="E19024">
        <f>IF(GL_Paste!$B19021="","",IFERROR(INDEX(AcctCat,MATCH(GL_Paste!$B19021&amp;"",AcctCode,0)),"UNKNOWN"))</f>
        <v/>
      </c>
      <c r="F19024">
        <f>IF(GL_Paste!$B19021="","",IFERROR(INDEX(AcctSub,MATCH(GL_Paste!$B19021&amp;"",AcctCode,0)),"UNKNOWN"))</f>
        <v/>
      </c>
    </row>
    <row r="19025">
      <c r="A19025" s="40">
        <f>IF(GL_Paste!$B19022="","",N(GL_Paste!$H19022)-N(GL_Paste!$G19022))</f>
        <v/>
      </c>
      <c r="B19025" s="43">
        <f>IF(GL_Paste!$B19022="","",DATE(YEAR(GL_Paste!$E19022),MONTH(GL_Paste!$E19022),1))</f>
        <v/>
      </c>
      <c r="C19025">
        <f>IF(GL_Paste!$B19022="","",IF(TRIM(GL_Paste!$M19022)&lt;&gt;"",TRIM(GL_Paste!$M19022),IFERROR(MID(GL_Paste!$I19022,FIND("[",GL_Paste!$I19022)+1,FIND("]",GL_Paste!$I19022)-FIND("[",GL_Paste!$I19022)-1),"")))</f>
        <v/>
      </c>
      <c r="D19025">
        <f>IF(GL_Paste!$B19022="","",IFERROR(INDEX(DeptName,MATCH($C19025,DeptTag,0)),"UNALLOCATED"))</f>
        <v/>
      </c>
      <c r="E19025">
        <f>IF(GL_Paste!$B19022="","",IFERROR(INDEX(AcctCat,MATCH(GL_Paste!$B19022&amp;"",AcctCode,0)),"UNKNOWN"))</f>
        <v/>
      </c>
      <c r="F19025">
        <f>IF(GL_Paste!$B19022="","",IFERROR(INDEX(AcctSub,MATCH(GL_Paste!$B19022&amp;"",AcctCode,0)),"UNKNOWN"))</f>
        <v/>
      </c>
    </row>
    <row r="19026">
      <c r="A19026" s="40">
        <f>IF(GL_Paste!$B19023="","",N(GL_Paste!$H19023)-N(GL_Paste!$G19023))</f>
        <v/>
      </c>
      <c r="B19026" s="43">
        <f>IF(GL_Paste!$B19023="","",DATE(YEAR(GL_Paste!$E19023),MONTH(GL_Paste!$E19023),1))</f>
        <v/>
      </c>
      <c r="C19026">
        <f>IF(GL_Paste!$B19023="","",IF(TRIM(GL_Paste!$M19023)&lt;&gt;"",TRIM(GL_Paste!$M19023),IFERROR(MID(GL_Paste!$I19023,FIND("[",GL_Paste!$I19023)+1,FIND("]",GL_Paste!$I19023)-FIND("[",GL_Paste!$I19023)-1),"")))</f>
        <v/>
      </c>
      <c r="D19026">
        <f>IF(GL_Paste!$B19023="","",IFERROR(INDEX(DeptName,MATCH($C19026,DeptTag,0)),"UNALLOCATED"))</f>
        <v/>
      </c>
      <c r="E19026">
        <f>IF(GL_Paste!$B19023="","",IFERROR(INDEX(AcctCat,MATCH(GL_Paste!$B19023&amp;"",AcctCode,0)),"UNKNOWN"))</f>
        <v/>
      </c>
      <c r="F19026">
        <f>IF(GL_Paste!$B19023="","",IFERROR(INDEX(AcctSub,MATCH(GL_Paste!$B19023&amp;"",AcctCode,0)),"UNKNOWN"))</f>
        <v/>
      </c>
    </row>
    <row r="19027">
      <c r="A19027" s="40">
        <f>IF(GL_Paste!$B19024="","",N(GL_Paste!$H19024)-N(GL_Paste!$G19024))</f>
        <v/>
      </c>
      <c r="B19027" s="43">
        <f>IF(GL_Paste!$B19024="","",DATE(YEAR(GL_Paste!$E19024),MONTH(GL_Paste!$E19024),1))</f>
        <v/>
      </c>
      <c r="C19027">
        <f>IF(GL_Paste!$B19024="","",IF(TRIM(GL_Paste!$M19024)&lt;&gt;"",TRIM(GL_Paste!$M19024),IFERROR(MID(GL_Paste!$I19024,FIND("[",GL_Paste!$I19024)+1,FIND("]",GL_Paste!$I19024)-FIND("[",GL_Paste!$I19024)-1),"")))</f>
        <v/>
      </c>
      <c r="D19027">
        <f>IF(GL_Paste!$B19024="","",IFERROR(INDEX(DeptName,MATCH($C19027,DeptTag,0)),"UNALLOCATED"))</f>
        <v/>
      </c>
      <c r="E19027">
        <f>IF(GL_Paste!$B19024="","",IFERROR(INDEX(AcctCat,MATCH(GL_Paste!$B19024&amp;"",AcctCode,0)),"UNKNOWN"))</f>
        <v/>
      </c>
      <c r="F19027">
        <f>IF(GL_Paste!$B19024="","",IFERROR(INDEX(AcctSub,MATCH(GL_Paste!$B19024&amp;"",AcctCode,0)),"UNKNOWN"))</f>
        <v/>
      </c>
    </row>
    <row r="19028">
      <c r="A19028" s="40">
        <f>IF(GL_Paste!$B19025="","",N(GL_Paste!$H19025)-N(GL_Paste!$G19025))</f>
        <v/>
      </c>
      <c r="B19028" s="43">
        <f>IF(GL_Paste!$B19025="","",DATE(YEAR(GL_Paste!$E19025),MONTH(GL_Paste!$E19025),1))</f>
        <v/>
      </c>
      <c r="C19028">
        <f>IF(GL_Paste!$B19025="","",IF(TRIM(GL_Paste!$M19025)&lt;&gt;"",TRIM(GL_Paste!$M19025),IFERROR(MID(GL_Paste!$I19025,FIND("[",GL_Paste!$I19025)+1,FIND("]",GL_Paste!$I19025)-FIND("[",GL_Paste!$I19025)-1),"")))</f>
        <v/>
      </c>
      <c r="D19028">
        <f>IF(GL_Paste!$B19025="","",IFERROR(INDEX(DeptName,MATCH($C19028,DeptTag,0)),"UNALLOCATED"))</f>
        <v/>
      </c>
      <c r="E19028">
        <f>IF(GL_Paste!$B19025="","",IFERROR(INDEX(AcctCat,MATCH(GL_Paste!$B19025&amp;"",AcctCode,0)),"UNKNOWN"))</f>
        <v/>
      </c>
      <c r="F19028">
        <f>IF(GL_Paste!$B19025="","",IFERROR(INDEX(AcctSub,MATCH(GL_Paste!$B19025&amp;"",AcctCode,0)),"UNKNOWN"))</f>
        <v/>
      </c>
    </row>
    <row r="19029">
      <c r="A19029" s="40">
        <f>IF(GL_Paste!$B19026="","",N(GL_Paste!$H19026)-N(GL_Paste!$G19026))</f>
        <v/>
      </c>
      <c r="B19029" s="43">
        <f>IF(GL_Paste!$B19026="","",DATE(YEAR(GL_Paste!$E19026),MONTH(GL_Paste!$E19026),1))</f>
        <v/>
      </c>
      <c r="C19029">
        <f>IF(GL_Paste!$B19026="","",IF(TRIM(GL_Paste!$M19026)&lt;&gt;"",TRIM(GL_Paste!$M19026),IFERROR(MID(GL_Paste!$I19026,FIND("[",GL_Paste!$I19026)+1,FIND("]",GL_Paste!$I19026)-FIND("[",GL_Paste!$I19026)-1),"")))</f>
        <v/>
      </c>
      <c r="D19029">
        <f>IF(GL_Paste!$B19026="","",IFERROR(INDEX(DeptName,MATCH($C19029,DeptTag,0)),"UNALLOCATED"))</f>
        <v/>
      </c>
      <c r="E19029">
        <f>IF(GL_Paste!$B19026="","",IFERROR(INDEX(AcctCat,MATCH(GL_Paste!$B19026&amp;"",AcctCode,0)),"UNKNOWN"))</f>
        <v/>
      </c>
      <c r="F19029">
        <f>IF(GL_Paste!$B19026="","",IFERROR(INDEX(AcctSub,MATCH(GL_Paste!$B19026&amp;"",AcctCode,0)),"UNKNOWN"))</f>
        <v/>
      </c>
    </row>
    <row r="19030">
      <c r="A19030" s="40">
        <f>IF(GL_Paste!$B19027="","",N(GL_Paste!$H19027)-N(GL_Paste!$G19027))</f>
        <v/>
      </c>
      <c r="B19030" s="43">
        <f>IF(GL_Paste!$B19027="","",DATE(YEAR(GL_Paste!$E19027),MONTH(GL_Paste!$E19027),1))</f>
        <v/>
      </c>
      <c r="C19030">
        <f>IF(GL_Paste!$B19027="","",IF(TRIM(GL_Paste!$M19027)&lt;&gt;"",TRIM(GL_Paste!$M19027),IFERROR(MID(GL_Paste!$I19027,FIND("[",GL_Paste!$I19027)+1,FIND("]",GL_Paste!$I19027)-FIND("[",GL_Paste!$I19027)-1),"")))</f>
        <v/>
      </c>
      <c r="D19030">
        <f>IF(GL_Paste!$B19027="","",IFERROR(INDEX(DeptName,MATCH($C19030,DeptTag,0)),"UNALLOCATED"))</f>
        <v/>
      </c>
      <c r="E19030">
        <f>IF(GL_Paste!$B19027="","",IFERROR(INDEX(AcctCat,MATCH(GL_Paste!$B19027&amp;"",AcctCode,0)),"UNKNOWN"))</f>
        <v/>
      </c>
      <c r="F19030">
        <f>IF(GL_Paste!$B19027="","",IFERROR(INDEX(AcctSub,MATCH(GL_Paste!$B19027&amp;"",AcctCode,0)),"UNKNOWN"))</f>
        <v/>
      </c>
    </row>
    <row r="19031">
      <c r="A19031" s="40">
        <f>IF(GL_Paste!$B19028="","",N(GL_Paste!$H19028)-N(GL_Paste!$G19028))</f>
        <v/>
      </c>
      <c r="B19031" s="43">
        <f>IF(GL_Paste!$B19028="","",DATE(YEAR(GL_Paste!$E19028),MONTH(GL_Paste!$E19028),1))</f>
        <v/>
      </c>
      <c r="C19031">
        <f>IF(GL_Paste!$B19028="","",IF(TRIM(GL_Paste!$M19028)&lt;&gt;"",TRIM(GL_Paste!$M19028),IFERROR(MID(GL_Paste!$I19028,FIND("[",GL_Paste!$I19028)+1,FIND("]",GL_Paste!$I19028)-FIND("[",GL_Paste!$I19028)-1),"")))</f>
        <v/>
      </c>
      <c r="D19031">
        <f>IF(GL_Paste!$B19028="","",IFERROR(INDEX(DeptName,MATCH($C19031,DeptTag,0)),"UNALLOCATED"))</f>
        <v/>
      </c>
      <c r="E19031">
        <f>IF(GL_Paste!$B19028="","",IFERROR(INDEX(AcctCat,MATCH(GL_Paste!$B19028&amp;"",AcctCode,0)),"UNKNOWN"))</f>
        <v/>
      </c>
      <c r="F19031">
        <f>IF(GL_Paste!$B19028="","",IFERROR(INDEX(AcctSub,MATCH(GL_Paste!$B19028&amp;"",AcctCode,0)),"UNKNOWN"))</f>
        <v/>
      </c>
    </row>
    <row r="19032">
      <c r="A19032" s="40">
        <f>IF(GL_Paste!$B19029="","",N(GL_Paste!$H19029)-N(GL_Paste!$G19029))</f>
        <v/>
      </c>
      <c r="B19032" s="43">
        <f>IF(GL_Paste!$B19029="","",DATE(YEAR(GL_Paste!$E19029),MONTH(GL_Paste!$E19029),1))</f>
        <v/>
      </c>
      <c r="C19032">
        <f>IF(GL_Paste!$B19029="","",IF(TRIM(GL_Paste!$M19029)&lt;&gt;"",TRIM(GL_Paste!$M19029),IFERROR(MID(GL_Paste!$I19029,FIND("[",GL_Paste!$I19029)+1,FIND("]",GL_Paste!$I19029)-FIND("[",GL_Paste!$I19029)-1),"")))</f>
        <v/>
      </c>
      <c r="D19032">
        <f>IF(GL_Paste!$B19029="","",IFERROR(INDEX(DeptName,MATCH($C19032,DeptTag,0)),"UNALLOCATED"))</f>
        <v/>
      </c>
      <c r="E19032">
        <f>IF(GL_Paste!$B19029="","",IFERROR(INDEX(AcctCat,MATCH(GL_Paste!$B19029&amp;"",AcctCode,0)),"UNKNOWN"))</f>
        <v/>
      </c>
      <c r="F19032">
        <f>IF(GL_Paste!$B19029="","",IFERROR(INDEX(AcctSub,MATCH(GL_Paste!$B19029&amp;"",AcctCode,0)),"UNKNOWN"))</f>
        <v/>
      </c>
    </row>
    <row r="19033">
      <c r="A19033" s="40">
        <f>IF(GL_Paste!$B19030="","",N(GL_Paste!$H19030)-N(GL_Paste!$G19030))</f>
        <v/>
      </c>
      <c r="B19033" s="43">
        <f>IF(GL_Paste!$B19030="","",DATE(YEAR(GL_Paste!$E19030),MONTH(GL_Paste!$E19030),1))</f>
        <v/>
      </c>
      <c r="C19033">
        <f>IF(GL_Paste!$B19030="","",IF(TRIM(GL_Paste!$M19030)&lt;&gt;"",TRIM(GL_Paste!$M19030),IFERROR(MID(GL_Paste!$I19030,FIND("[",GL_Paste!$I19030)+1,FIND("]",GL_Paste!$I19030)-FIND("[",GL_Paste!$I19030)-1),"")))</f>
        <v/>
      </c>
      <c r="D19033">
        <f>IF(GL_Paste!$B19030="","",IFERROR(INDEX(DeptName,MATCH($C19033,DeptTag,0)),"UNALLOCATED"))</f>
        <v/>
      </c>
      <c r="E19033">
        <f>IF(GL_Paste!$B19030="","",IFERROR(INDEX(AcctCat,MATCH(GL_Paste!$B19030&amp;"",AcctCode,0)),"UNKNOWN"))</f>
        <v/>
      </c>
      <c r="F19033">
        <f>IF(GL_Paste!$B19030="","",IFERROR(INDEX(AcctSub,MATCH(GL_Paste!$B19030&amp;"",AcctCode,0)),"UNKNOWN"))</f>
        <v/>
      </c>
    </row>
    <row r="19034">
      <c r="A19034" s="40">
        <f>IF(GL_Paste!$B19031="","",N(GL_Paste!$H19031)-N(GL_Paste!$G19031))</f>
        <v/>
      </c>
      <c r="B19034" s="43">
        <f>IF(GL_Paste!$B19031="","",DATE(YEAR(GL_Paste!$E19031),MONTH(GL_Paste!$E19031),1))</f>
        <v/>
      </c>
      <c r="C19034">
        <f>IF(GL_Paste!$B19031="","",IF(TRIM(GL_Paste!$M19031)&lt;&gt;"",TRIM(GL_Paste!$M19031),IFERROR(MID(GL_Paste!$I19031,FIND("[",GL_Paste!$I19031)+1,FIND("]",GL_Paste!$I19031)-FIND("[",GL_Paste!$I19031)-1),"")))</f>
        <v/>
      </c>
      <c r="D19034">
        <f>IF(GL_Paste!$B19031="","",IFERROR(INDEX(DeptName,MATCH($C19034,DeptTag,0)),"UNALLOCATED"))</f>
        <v/>
      </c>
      <c r="E19034">
        <f>IF(GL_Paste!$B19031="","",IFERROR(INDEX(AcctCat,MATCH(GL_Paste!$B19031&amp;"",AcctCode,0)),"UNKNOWN"))</f>
        <v/>
      </c>
      <c r="F19034">
        <f>IF(GL_Paste!$B19031="","",IFERROR(INDEX(AcctSub,MATCH(GL_Paste!$B19031&amp;"",AcctCode,0)),"UNKNOWN"))</f>
        <v/>
      </c>
    </row>
    <row r="19035">
      <c r="A19035" s="40">
        <f>IF(GL_Paste!$B19032="","",N(GL_Paste!$H19032)-N(GL_Paste!$G19032))</f>
        <v/>
      </c>
      <c r="B19035" s="43">
        <f>IF(GL_Paste!$B19032="","",DATE(YEAR(GL_Paste!$E19032),MONTH(GL_Paste!$E19032),1))</f>
        <v/>
      </c>
      <c r="C19035">
        <f>IF(GL_Paste!$B19032="","",IF(TRIM(GL_Paste!$M19032)&lt;&gt;"",TRIM(GL_Paste!$M19032),IFERROR(MID(GL_Paste!$I19032,FIND("[",GL_Paste!$I19032)+1,FIND("]",GL_Paste!$I19032)-FIND("[",GL_Paste!$I19032)-1),"")))</f>
        <v/>
      </c>
      <c r="D19035">
        <f>IF(GL_Paste!$B19032="","",IFERROR(INDEX(DeptName,MATCH($C19035,DeptTag,0)),"UNALLOCATED"))</f>
        <v/>
      </c>
      <c r="E19035">
        <f>IF(GL_Paste!$B19032="","",IFERROR(INDEX(AcctCat,MATCH(GL_Paste!$B19032&amp;"",AcctCode,0)),"UNKNOWN"))</f>
        <v/>
      </c>
      <c r="F19035">
        <f>IF(GL_Paste!$B19032="","",IFERROR(INDEX(AcctSub,MATCH(GL_Paste!$B19032&amp;"",AcctCode,0)),"UNKNOWN"))</f>
        <v/>
      </c>
    </row>
    <row r="19036">
      <c r="A19036" s="40">
        <f>IF(GL_Paste!$B19033="","",N(GL_Paste!$H19033)-N(GL_Paste!$G19033))</f>
        <v/>
      </c>
      <c r="B19036" s="43">
        <f>IF(GL_Paste!$B19033="","",DATE(YEAR(GL_Paste!$E19033),MONTH(GL_Paste!$E19033),1))</f>
        <v/>
      </c>
      <c r="C19036">
        <f>IF(GL_Paste!$B19033="","",IF(TRIM(GL_Paste!$M19033)&lt;&gt;"",TRIM(GL_Paste!$M19033),IFERROR(MID(GL_Paste!$I19033,FIND("[",GL_Paste!$I19033)+1,FIND("]",GL_Paste!$I19033)-FIND("[",GL_Paste!$I19033)-1),"")))</f>
        <v/>
      </c>
      <c r="D19036">
        <f>IF(GL_Paste!$B19033="","",IFERROR(INDEX(DeptName,MATCH($C19036,DeptTag,0)),"UNALLOCATED"))</f>
        <v/>
      </c>
      <c r="E19036">
        <f>IF(GL_Paste!$B19033="","",IFERROR(INDEX(AcctCat,MATCH(GL_Paste!$B19033&amp;"",AcctCode,0)),"UNKNOWN"))</f>
        <v/>
      </c>
      <c r="F19036">
        <f>IF(GL_Paste!$B19033="","",IFERROR(INDEX(AcctSub,MATCH(GL_Paste!$B19033&amp;"",AcctCode,0)),"UNKNOWN"))</f>
        <v/>
      </c>
    </row>
    <row r="19037">
      <c r="A19037" s="40">
        <f>IF(GL_Paste!$B19034="","",N(GL_Paste!$H19034)-N(GL_Paste!$G19034))</f>
        <v/>
      </c>
      <c r="B19037" s="43">
        <f>IF(GL_Paste!$B19034="","",DATE(YEAR(GL_Paste!$E19034),MONTH(GL_Paste!$E19034),1))</f>
        <v/>
      </c>
      <c r="C19037">
        <f>IF(GL_Paste!$B19034="","",IF(TRIM(GL_Paste!$M19034)&lt;&gt;"",TRIM(GL_Paste!$M19034),IFERROR(MID(GL_Paste!$I19034,FIND("[",GL_Paste!$I19034)+1,FIND("]",GL_Paste!$I19034)-FIND("[",GL_Paste!$I19034)-1),"")))</f>
        <v/>
      </c>
      <c r="D19037">
        <f>IF(GL_Paste!$B19034="","",IFERROR(INDEX(DeptName,MATCH($C19037,DeptTag,0)),"UNALLOCATED"))</f>
        <v/>
      </c>
      <c r="E19037">
        <f>IF(GL_Paste!$B19034="","",IFERROR(INDEX(AcctCat,MATCH(GL_Paste!$B19034&amp;"",AcctCode,0)),"UNKNOWN"))</f>
        <v/>
      </c>
      <c r="F19037">
        <f>IF(GL_Paste!$B19034="","",IFERROR(INDEX(AcctSub,MATCH(GL_Paste!$B19034&amp;"",AcctCode,0)),"UNKNOWN"))</f>
        <v/>
      </c>
    </row>
    <row r="19038">
      <c r="A19038" s="40">
        <f>IF(GL_Paste!$B19035="","",N(GL_Paste!$H19035)-N(GL_Paste!$G19035))</f>
        <v/>
      </c>
      <c r="B19038" s="43">
        <f>IF(GL_Paste!$B19035="","",DATE(YEAR(GL_Paste!$E19035),MONTH(GL_Paste!$E19035),1))</f>
        <v/>
      </c>
      <c r="C19038">
        <f>IF(GL_Paste!$B19035="","",IF(TRIM(GL_Paste!$M19035)&lt;&gt;"",TRIM(GL_Paste!$M19035),IFERROR(MID(GL_Paste!$I19035,FIND("[",GL_Paste!$I19035)+1,FIND("]",GL_Paste!$I19035)-FIND("[",GL_Paste!$I19035)-1),"")))</f>
        <v/>
      </c>
      <c r="D19038">
        <f>IF(GL_Paste!$B19035="","",IFERROR(INDEX(DeptName,MATCH($C19038,DeptTag,0)),"UNALLOCATED"))</f>
        <v/>
      </c>
      <c r="E19038">
        <f>IF(GL_Paste!$B19035="","",IFERROR(INDEX(AcctCat,MATCH(GL_Paste!$B19035&amp;"",AcctCode,0)),"UNKNOWN"))</f>
        <v/>
      </c>
      <c r="F19038">
        <f>IF(GL_Paste!$B19035="","",IFERROR(INDEX(AcctSub,MATCH(GL_Paste!$B19035&amp;"",AcctCode,0)),"UNKNOWN"))</f>
        <v/>
      </c>
    </row>
    <row r="19039">
      <c r="A19039" s="40">
        <f>IF(GL_Paste!$B19036="","",N(GL_Paste!$H19036)-N(GL_Paste!$G19036))</f>
        <v/>
      </c>
      <c r="B19039" s="43">
        <f>IF(GL_Paste!$B19036="","",DATE(YEAR(GL_Paste!$E19036),MONTH(GL_Paste!$E19036),1))</f>
        <v/>
      </c>
      <c r="C19039">
        <f>IF(GL_Paste!$B19036="","",IF(TRIM(GL_Paste!$M19036)&lt;&gt;"",TRIM(GL_Paste!$M19036),IFERROR(MID(GL_Paste!$I19036,FIND("[",GL_Paste!$I19036)+1,FIND("]",GL_Paste!$I19036)-FIND("[",GL_Paste!$I19036)-1),"")))</f>
        <v/>
      </c>
      <c r="D19039">
        <f>IF(GL_Paste!$B19036="","",IFERROR(INDEX(DeptName,MATCH($C19039,DeptTag,0)),"UNALLOCATED"))</f>
        <v/>
      </c>
      <c r="E19039">
        <f>IF(GL_Paste!$B19036="","",IFERROR(INDEX(AcctCat,MATCH(GL_Paste!$B19036&amp;"",AcctCode,0)),"UNKNOWN"))</f>
        <v/>
      </c>
      <c r="F19039">
        <f>IF(GL_Paste!$B19036="","",IFERROR(INDEX(AcctSub,MATCH(GL_Paste!$B19036&amp;"",AcctCode,0)),"UNKNOWN"))</f>
        <v/>
      </c>
    </row>
    <row r="19040">
      <c r="A19040" s="40">
        <f>IF(GL_Paste!$B19037="","",N(GL_Paste!$H19037)-N(GL_Paste!$G19037))</f>
        <v/>
      </c>
      <c r="B19040" s="43">
        <f>IF(GL_Paste!$B19037="","",DATE(YEAR(GL_Paste!$E19037),MONTH(GL_Paste!$E19037),1))</f>
        <v/>
      </c>
      <c r="C19040">
        <f>IF(GL_Paste!$B19037="","",IF(TRIM(GL_Paste!$M19037)&lt;&gt;"",TRIM(GL_Paste!$M19037),IFERROR(MID(GL_Paste!$I19037,FIND("[",GL_Paste!$I19037)+1,FIND("]",GL_Paste!$I19037)-FIND("[",GL_Paste!$I19037)-1),"")))</f>
        <v/>
      </c>
      <c r="D19040">
        <f>IF(GL_Paste!$B19037="","",IFERROR(INDEX(DeptName,MATCH($C19040,DeptTag,0)),"UNALLOCATED"))</f>
        <v/>
      </c>
      <c r="E19040">
        <f>IF(GL_Paste!$B19037="","",IFERROR(INDEX(AcctCat,MATCH(GL_Paste!$B19037&amp;"",AcctCode,0)),"UNKNOWN"))</f>
        <v/>
      </c>
      <c r="F19040">
        <f>IF(GL_Paste!$B19037="","",IFERROR(INDEX(AcctSub,MATCH(GL_Paste!$B19037&amp;"",AcctCode,0)),"UNKNOWN"))</f>
        <v/>
      </c>
    </row>
    <row r="19041">
      <c r="A19041" s="40">
        <f>IF(GL_Paste!$B19038="","",N(GL_Paste!$H19038)-N(GL_Paste!$G19038))</f>
        <v/>
      </c>
      <c r="B19041" s="43">
        <f>IF(GL_Paste!$B19038="","",DATE(YEAR(GL_Paste!$E19038),MONTH(GL_Paste!$E19038),1))</f>
        <v/>
      </c>
      <c r="C19041">
        <f>IF(GL_Paste!$B19038="","",IF(TRIM(GL_Paste!$M19038)&lt;&gt;"",TRIM(GL_Paste!$M19038),IFERROR(MID(GL_Paste!$I19038,FIND("[",GL_Paste!$I19038)+1,FIND("]",GL_Paste!$I19038)-FIND("[",GL_Paste!$I19038)-1),"")))</f>
        <v/>
      </c>
      <c r="D19041">
        <f>IF(GL_Paste!$B19038="","",IFERROR(INDEX(DeptName,MATCH($C19041,DeptTag,0)),"UNALLOCATED"))</f>
        <v/>
      </c>
      <c r="E19041">
        <f>IF(GL_Paste!$B19038="","",IFERROR(INDEX(AcctCat,MATCH(GL_Paste!$B19038&amp;"",AcctCode,0)),"UNKNOWN"))</f>
        <v/>
      </c>
      <c r="F19041">
        <f>IF(GL_Paste!$B19038="","",IFERROR(INDEX(AcctSub,MATCH(GL_Paste!$B19038&amp;"",AcctCode,0)),"UNKNOWN"))</f>
        <v/>
      </c>
    </row>
    <row r="19042">
      <c r="A19042" s="40">
        <f>IF(GL_Paste!$B19039="","",N(GL_Paste!$H19039)-N(GL_Paste!$G19039))</f>
        <v/>
      </c>
      <c r="B19042" s="43">
        <f>IF(GL_Paste!$B19039="","",DATE(YEAR(GL_Paste!$E19039),MONTH(GL_Paste!$E19039),1))</f>
        <v/>
      </c>
      <c r="C19042">
        <f>IF(GL_Paste!$B19039="","",IF(TRIM(GL_Paste!$M19039)&lt;&gt;"",TRIM(GL_Paste!$M19039),IFERROR(MID(GL_Paste!$I19039,FIND("[",GL_Paste!$I19039)+1,FIND("]",GL_Paste!$I19039)-FIND("[",GL_Paste!$I19039)-1),"")))</f>
        <v/>
      </c>
      <c r="D19042">
        <f>IF(GL_Paste!$B19039="","",IFERROR(INDEX(DeptName,MATCH($C19042,DeptTag,0)),"UNALLOCATED"))</f>
        <v/>
      </c>
      <c r="E19042">
        <f>IF(GL_Paste!$B19039="","",IFERROR(INDEX(AcctCat,MATCH(GL_Paste!$B19039&amp;"",AcctCode,0)),"UNKNOWN"))</f>
        <v/>
      </c>
      <c r="F19042">
        <f>IF(GL_Paste!$B19039="","",IFERROR(INDEX(AcctSub,MATCH(GL_Paste!$B19039&amp;"",AcctCode,0)),"UNKNOWN"))</f>
        <v/>
      </c>
    </row>
    <row r="19043">
      <c r="A19043" s="40">
        <f>IF(GL_Paste!$B19040="","",N(GL_Paste!$H19040)-N(GL_Paste!$G19040))</f>
        <v/>
      </c>
      <c r="B19043" s="43">
        <f>IF(GL_Paste!$B19040="","",DATE(YEAR(GL_Paste!$E19040),MONTH(GL_Paste!$E19040),1))</f>
        <v/>
      </c>
      <c r="C19043">
        <f>IF(GL_Paste!$B19040="","",IF(TRIM(GL_Paste!$M19040)&lt;&gt;"",TRIM(GL_Paste!$M19040),IFERROR(MID(GL_Paste!$I19040,FIND("[",GL_Paste!$I19040)+1,FIND("]",GL_Paste!$I19040)-FIND("[",GL_Paste!$I19040)-1),"")))</f>
        <v/>
      </c>
      <c r="D19043">
        <f>IF(GL_Paste!$B19040="","",IFERROR(INDEX(DeptName,MATCH($C19043,DeptTag,0)),"UNALLOCATED"))</f>
        <v/>
      </c>
      <c r="E19043">
        <f>IF(GL_Paste!$B19040="","",IFERROR(INDEX(AcctCat,MATCH(GL_Paste!$B19040&amp;"",AcctCode,0)),"UNKNOWN"))</f>
        <v/>
      </c>
      <c r="F19043">
        <f>IF(GL_Paste!$B19040="","",IFERROR(INDEX(AcctSub,MATCH(GL_Paste!$B19040&amp;"",AcctCode,0)),"UNKNOWN"))</f>
        <v/>
      </c>
    </row>
    <row r="19044">
      <c r="A19044" s="40">
        <f>IF(GL_Paste!$B19041="","",N(GL_Paste!$H19041)-N(GL_Paste!$G19041))</f>
        <v/>
      </c>
      <c r="B19044" s="43">
        <f>IF(GL_Paste!$B19041="","",DATE(YEAR(GL_Paste!$E19041),MONTH(GL_Paste!$E19041),1))</f>
        <v/>
      </c>
      <c r="C19044">
        <f>IF(GL_Paste!$B19041="","",IF(TRIM(GL_Paste!$M19041)&lt;&gt;"",TRIM(GL_Paste!$M19041),IFERROR(MID(GL_Paste!$I19041,FIND("[",GL_Paste!$I19041)+1,FIND("]",GL_Paste!$I19041)-FIND("[",GL_Paste!$I19041)-1),"")))</f>
        <v/>
      </c>
      <c r="D19044">
        <f>IF(GL_Paste!$B19041="","",IFERROR(INDEX(DeptName,MATCH($C19044,DeptTag,0)),"UNALLOCATED"))</f>
        <v/>
      </c>
      <c r="E19044">
        <f>IF(GL_Paste!$B19041="","",IFERROR(INDEX(AcctCat,MATCH(GL_Paste!$B19041&amp;"",AcctCode,0)),"UNKNOWN"))</f>
        <v/>
      </c>
      <c r="F19044">
        <f>IF(GL_Paste!$B19041="","",IFERROR(INDEX(AcctSub,MATCH(GL_Paste!$B19041&amp;"",AcctCode,0)),"UNKNOWN"))</f>
        <v/>
      </c>
    </row>
    <row r="19045">
      <c r="A19045" s="40">
        <f>IF(GL_Paste!$B19042="","",N(GL_Paste!$H19042)-N(GL_Paste!$G19042))</f>
        <v/>
      </c>
      <c r="B19045" s="43">
        <f>IF(GL_Paste!$B19042="","",DATE(YEAR(GL_Paste!$E19042),MONTH(GL_Paste!$E19042),1))</f>
        <v/>
      </c>
      <c r="C19045">
        <f>IF(GL_Paste!$B19042="","",IF(TRIM(GL_Paste!$M19042)&lt;&gt;"",TRIM(GL_Paste!$M19042),IFERROR(MID(GL_Paste!$I19042,FIND("[",GL_Paste!$I19042)+1,FIND("]",GL_Paste!$I19042)-FIND("[",GL_Paste!$I19042)-1),"")))</f>
        <v/>
      </c>
      <c r="D19045">
        <f>IF(GL_Paste!$B19042="","",IFERROR(INDEX(DeptName,MATCH($C19045,DeptTag,0)),"UNALLOCATED"))</f>
        <v/>
      </c>
      <c r="E19045">
        <f>IF(GL_Paste!$B19042="","",IFERROR(INDEX(AcctCat,MATCH(GL_Paste!$B19042&amp;"",AcctCode,0)),"UNKNOWN"))</f>
        <v/>
      </c>
      <c r="F19045">
        <f>IF(GL_Paste!$B19042="","",IFERROR(INDEX(AcctSub,MATCH(GL_Paste!$B19042&amp;"",AcctCode,0)),"UNKNOWN"))</f>
        <v/>
      </c>
    </row>
    <row r="19046">
      <c r="A19046" s="40">
        <f>IF(GL_Paste!$B19043="","",N(GL_Paste!$H19043)-N(GL_Paste!$G19043))</f>
        <v/>
      </c>
      <c r="B19046" s="43">
        <f>IF(GL_Paste!$B19043="","",DATE(YEAR(GL_Paste!$E19043),MONTH(GL_Paste!$E19043),1))</f>
        <v/>
      </c>
      <c r="C19046">
        <f>IF(GL_Paste!$B19043="","",IF(TRIM(GL_Paste!$M19043)&lt;&gt;"",TRIM(GL_Paste!$M19043),IFERROR(MID(GL_Paste!$I19043,FIND("[",GL_Paste!$I19043)+1,FIND("]",GL_Paste!$I19043)-FIND("[",GL_Paste!$I19043)-1),"")))</f>
        <v/>
      </c>
      <c r="D19046">
        <f>IF(GL_Paste!$B19043="","",IFERROR(INDEX(DeptName,MATCH($C19046,DeptTag,0)),"UNALLOCATED"))</f>
        <v/>
      </c>
      <c r="E19046">
        <f>IF(GL_Paste!$B19043="","",IFERROR(INDEX(AcctCat,MATCH(GL_Paste!$B19043&amp;"",AcctCode,0)),"UNKNOWN"))</f>
        <v/>
      </c>
      <c r="F19046">
        <f>IF(GL_Paste!$B19043="","",IFERROR(INDEX(AcctSub,MATCH(GL_Paste!$B19043&amp;"",AcctCode,0)),"UNKNOWN"))</f>
        <v/>
      </c>
    </row>
    <row r="19047">
      <c r="A19047" s="40">
        <f>IF(GL_Paste!$B19044="","",N(GL_Paste!$H19044)-N(GL_Paste!$G19044))</f>
        <v/>
      </c>
      <c r="B19047" s="43">
        <f>IF(GL_Paste!$B19044="","",DATE(YEAR(GL_Paste!$E19044),MONTH(GL_Paste!$E19044),1))</f>
        <v/>
      </c>
      <c r="C19047">
        <f>IF(GL_Paste!$B19044="","",IF(TRIM(GL_Paste!$M19044)&lt;&gt;"",TRIM(GL_Paste!$M19044),IFERROR(MID(GL_Paste!$I19044,FIND("[",GL_Paste!$I19044)+1,FIND("]",GL_Paste!$I19044)-FIND("[",GL_Paste!$I19044)-1),"")))</f>
        <v/>
      </c>
      <c r="D19047">
        <f>IF(GL_Paste!$B19044="","",IFERROR(INDEX(DeptName,MATCH($C19047,DeptTag,0)),"UNALLOCATED"))</f>
        <v/>
      </c>
      <c r="E19047">
        <f>IF(GL_Paste!$B19044="","",IFERROR(INDEX(AcctCat,MATCH(GL_Paste!$B19044&amp;"",AcctCode,0)),"UNKNOWN"))</f>
        <v/>
      </c>
      <c r="F19047">
        <f>IF(GL_Paste!$B19044="","",IFERROR(INDEX(AcctSub,MATCH(GL_Paste!$B19044&amp;"",AcctCode,0)),"UNKNOWN"))</f>
        <v/>
      </c>
    </row>
    <row r="19048">
      <c r="A19048" s="40">
        <f>IF(GL_Paste!$B19045="","",N(GL_Paste!$H19045)-N(GL_Paste!$G19045))</f>
        <v/>
      </c>
      <c r="B19048" s="43">
        <f>IF(GL_Paste!$B19045="","",DATE(YEAR(GL_Paste!$E19045),MONTH(GL_Paste!$E19045),1))</f>
        <v/>
      </c>
      <c r="C19048">
        <f>IF(GL_Paste!$B19045="","",IF(TRIM(GL_Paste!$M19045)&lt;&gt;"",TRIM(GL_Paste!$M19045),IFERROR(MID(GL_Paste!$I19045,FIND("[",GL_Paste!$I19045)+1,FIND("]",GL_Paste!$I19045)-FIND("[",GL_Paste!$I19045)-1),"")))</f>
        <v/>
      </c>
      <c r="D19048">
        <f>IF(GL_Paste!$B19045="","",IFERROR(INDEX(DeptName,MATCH($C19048,DeptTag,0)),"UNALLOCATED"))</f>
        <v/>
      </c>
      <c r="E19048">
        <f>IF(GL_Paste!$B19045="","",IFERROR(INDEX(AcctCat,MATCH(GL_Paste!$B19045&amp;"",AcctCode,0)),"UNKNOWN"))</f>
        <v/>
      </c>
      <c r="F19048">
        <f>IF(GL_Paste!$B19045="","",IFERROR(INDEX(AcctSub,MATCH(GL_Paste!$B19045&amp;"",AcctCode,0)),"UNKNOWN"))</f>
        <v/>
      </c>
    </row>
    <row r="19049">
      <c r="A19049" s="40">
        <f>IF(GL_Paste!$B19046="","",N(GL_Paste!$H19046)-N(GL_Paste!$G19046))</f>
        <v/>
      </c>
      <c r="B19049" s="43">
        <f>IF(GL_Paste!$B19046="","",DATE(YEAR(GL_Paste!$E19046),MONTH(GL_Paste!$E19046),1))</f>
        <v/>
      </c>
      <c r="C19049">
        <f>IF(GL_Paste!$B19046="","",IF(TRIM(GL_Paste!$M19046)&lt;&gt;"",TRIM(GL_Paste!$M19046),IFERROR(MID(GL_Paste!$I19046,FIND("[",GL_Paste!$I19046)+1,FIND("]",GL_Paste!$I19046)-FIND("[",GL_Paste!$I19046)-1),"")))</f>
        <v/>
      </c>
      <c r="D19049">
        <f>IF(GL_Paste!$B19046="","",IFERROR(INDEX(DeptName,MATCH($C19049,DeptTag,0)),"UNALLOCATED"))</f>
        <v/>
      </c>
      <c r="E19049">
        <f>IF(GL_Paste!$B19046="","",IFERROR(INDEX(AcctCat,MATCH(GL_Paste!$B19046&amp;"",AcctCode,0)),"UNKNOWN"))</f>
        <v/>
      </c>
      <c r="F19049">
        <f>IF(GL_Paste!$B19046="","",IFERROR(INDEX(AcctSub,MATCH(GL_Paste!$B19046&amp;"",AcctCode,0)),"UNKNOWN"))</f>
        <v/>
      </c>
    </row>
    <row r="19050">
      <c r="A19050" s="40">
        <f>IF(GL_Paste!$B19047="","",N(GL_Paste!$H19047)-N(GL_Paste!$G19047))</f>
        <v/>
      </c>
      <c r="B19050" s="43">
        <f>IF(GL_Paste!$B19047="","",DATE(YEAR(GL_Paste!$E19047),MONTH(GL_Paste!$E19047),1))</f>
        <v/>
      </c>
      <c r="C19050">
        <f>IF(GL_Paste!$B19047="","",IF(TRIM(GL_Paste!$M19047)&lt;&gt;"",TRIM(GL_Paste!$M19047),IFERROR(MID(GL_Paste!$I19047,FIND("[",GL_Paste!$I19047)+1,FIND("]",GL_Paste!$I19047)-FIND("[",GL_Paste!$I19047)-1),"")))</f>
        <v/>
      </c>
      <c r="D19050">
        <f>IF(GL_Paste!$B19047="","",IFERROR(INDEX(DeptName,MATCH($C19050,DeptTag,0)),"UNALLOCATED"))</f>
        <v/>
      </c>
      <c r="E19050">
        <f>IF(GL_Paste!$B19047="","",IFERROR(INDEX(AcctCat,MATCH(GL_Paste!$B19047&amp;"",AcctCode,0)),"UNKNOWN"))</f>
        <v/>
      </c>
      <c r="F19050">
        <f>IF(GL_Paste!$B19047="","",IFERROR(INDEX(AcctSub,MATCH(GL_Paste!$B19047&amp;"",AcctCode,0)),"UNKNOWN"))</f>
        <v/>
      </c>
    </row>
    <row r="19051">
      <c r="A19051" s="40">
        <f>IF(GL_Paste!$B19048="","",N(GL_Paste!$H19048)-N(GL_Paste!$G19048))</f>
        <v/>
      </c>
      <c r="B19051" s="43">
        <f>IF(GL_Paste!$B19048="","",DATE(YEAR(GL_Paste!$E19048),MONTH(GL_Paste!$E19048),1))</f>
        <v/>
      </c>
      <c r="C19051">
        <f>IF(GL_Paste!$B19048="","",IF(TRIM(GL_Paste!$M19048)&lt;&gt;"",TRIM(GL_Paste!$M19048),IFERROR(MID(GL_Paste!$I19048,FIND("[",GL_Paste!$I19048)+1,FIND("]",GL_Paste!$I19048)-FIND("[",GL_Paste!$I19048)-1),"")))</f>
        <v/>
      </c>
      <c r="D19051">
        <f>IF(GL_Paste!$B19048="","",IFERROR(INDEX(DeptName,MATCH($C19051,DeptTag,0)),"UNALLOCATED"))</f>
        <v/>
      </c>
      <c r="E19051">
        <f>IF(GL_Paste!$B19048="","",IFERROR(INDEX(AcctCat,MATCH(GL_Paste!$B19048&amp;"",AcctCode,0)),"UNKNOWN"))</f>
        <v/>
      </c>
      <c r="F19051">
        <f>IF(GL_Paste!$B19048="","",IFERROR(INDEX(AcctSub,MATCH(GL_Paste!$B19048&amp;"",AcctCode,0)),"UNKNOWN"))</f>
        <v/>
      </c>
    </row>
    <row r="19052">
      <c r="A19052" s="40">
        <f>IF(GL_Paste!$B19049="","",N(GL_Paste!$H19049)-N(GL_Paste!$G19049))</f>
        <v/>
      </c>
      <c r="B19052" s="43">
        <f>IF(GL_Paste!$B19049="","",DATE(YEAR(GL_Paste!$E19049),MONTH(GL_Paste!$E19049),1))</f>
        <v/>
      </c>
      <c r="C19052">
        <f>IF(GL_Paste!$B19049="","",IF(TRIM(GL_Paste!$M19049)&lt;&gt;"",TRIM(GL_Paste!$M19049),IFERROR(MID(GL_Paste!$I19049,FIND("[",GL_Paste!$I19049)+1,FIND("]",GL_Paste!$I19049)-FIND("[",GL_Paste!$I19049)-1),"")))</f>
        <v/>
      </c>
      <c r="D19052">
        <f>IF(GL_Paste!$B19049="","",IFERROR(INDEX(DeptName,MATCH($C19052,DeptTag,0)),"UNALLOCATED"))</f>
        <v/>
      </c>
      <c r="E19052">
        <f>IF(GL_Paste!$B19049="","",IFERROR(INDEX(AcctCat,MATCH(GL_Paste!$B19049&amp;"",AcctCode,0)),"UNKNOWN"))</f>
        <v/>
      </c>
      <c r="F19052">
        <f>IF(GL_Paste!$B19049="","",IFERROR(INDEX(AcctSub,MATCH(GL_Paste!$B19049&amp;"",AcctCode,0)),"UNKNOWN"))</f>
        <v/>
      </c>
    </row>
    <row r="19053">
      <c r="A19053" s="40">
        <f>IF(GL_Paste!$B19050="","",N(GL_Paste!$H19050)-N(GL_Paste!$G19050))</f>
        <v/>
      </c>
      <c r="B19053" s="43">
        <f>IF(GL_Paste!$B19050="","",DATE(YEAR(GL_Paste!$E19050),MONTH(GL_Paste!$E19050),1))</f>
        <v/>
      </c>
      <c r="C19053">
        <f>IF(GL_Paste!$B19050="","",IF(TRIM(GL_Paste!$M19050)&lt;&gt;"",TRIM(GL_Paste!$M19050),IFERROR(MID(GL_Paste!$I19050,FIND("[",GL_Paste!$I19050)+1,FIND("]",GL_Paste!$I19050)-FIND("[",GL_Paste!$I19050)-1),"")))</f>
        <v/>
      </c>
      <c r="D19053">
        <f>IF(GL_Paste!$B19050="","",IFERROR(INDEX(DeptName,MATCH($C19053,DeptTag,0)),"UNALLOCATED"))</f>
        <v/>
      </c>
      <c r="E19053">
        <f>IF(GL_Paste!$B19050="","",IFERROR(INDEX(AcctCat,MATCH(GL_Paste!$B19050&amp;"",AcctCode,0)),"UNKNOWN"))</f>
        <v/>
      </c>
      <c r="F19053">
        <f>IF(GL_Paste!$B19050="","",IFERROR(INDEX(AcctSub,MATCH(GL_Paste!$B19050&amp;"",AcctCode,0)),"UNKNOWN"))</f>
        <v/>
      </c>
    </row>
    <row r="19054">
      <c r="A19054" s="40">
        <f>IF(GL_Paste!$B19051="","",N(GL_Paste!$H19051)-N(GL_Paste!$G19051))</f>
        <v/>
      </c>
      <c r="B19054" s="43">
        <f>IF(GL_Paste!$B19051="","",DATE(YEAR(GL_Paste!$E19051),MONTH(GL_Paste!$E19051),1))</f>
        <v/>
      </c>
      <c r="C19054">
        <f>IF(GL_Paste!$B19051="","",IF(TRIM(GL_Paste!$M19051)&lt;&gt;"",TRIM(GL_Paste!$M19051),IFERROR(MID(GL_Paste!$I19051,FIND("[",GL_Paste!$I19051)+1,FIND("]",GL_Paste!$I19051)-FIND("[",GL_Paste!$I19051)-1),"")))</f>
        <v/>
      </c>
      <c r="D19054">
        <f>IF(GL_Paste!$B19051="","",IFERROR(INDEX(DeptName,MATCH($C19054,DeptTag,0)),"UNALLOCATED"))</f>
        <v/>
      </c>
      <c r="E19054">
        <f>IF(GL_Paste!$B19051="","",IFERROR(INDEX(AcctCat,MATCH(GL_Paste!$B19051&amp;"",AcctCode,0)),"UNKNOWN"))</f>
        <v/>
      </c>
      <c r="F19054">
        <f>IF(GL_Paste!$B19051="","",IFERROR(INDEX(AcctSub,MATCH(GL_Paste!$B19051&amp;"",AcctCode,0)),"UNKNOWN"))</f>
        <v/>
      </c>
    </row>
    <row r="19055">
      <c r="A19055" s="40">
        <f>IF(GL_Paste!$B19052="","",N(GL_Paste!$H19052)-N(GL_Paste!$G19052))</f>
        <v/>
      </c>
      <c r="B19055" s="43">
        <f>IF(GL_Paste!$B19052="","",DATE(YEAR(GL_Paste!$E19052),MONTH(GL_Paste!$E19052),1))</f>
        <v/>
      </c>
      <c r="C19055">
        <f>IF(GL_Paste!$B19052="","",IF(TRIM(GL_Paste!$M19052)&lt;&gt;"",TRIM(GL_Paste!$M19052),IFERROR(MID(GL_Paste!$I19052,FIND("[",GL_Paste!$I19052)+1,FIND("]",GL_Paste!$I19052)-FIND("[",GL_Paste!$I19052)-1),"")))</f>
        <v/>
      </c>
      <c r="D19055">
        <f>IF(GL_Paste!$B19052="","",IFERROR(INDEX(DeptName,MATCH($C19055,DeptTag,0)),"UNALLOCATED"))</f>
        <v/>
      </c>
      <c r="E19055">
        <f>IF(GL_Paste!$B19052="","",IFERROR(INDEX(AcctCat,MATCH(GL_Paste!$B19052&amp;"",AcctCode,0)),"UNKNOWN"))</f>
        <v/>
      </c>
      <c r="F19055">
        <f>IF(GL_Paste!$B19052="","",IFERROR(INDEX(AcctSub,MATCH(GL_Paste!$B19052&amp;"",AcctCode,0)),"UNKNOWN"))</f>
        <v/>
      </c>
    </row>
    <row r="19056">
      <c r="A19056" s="40">
        <f>IF(GL_Paste!$B19053="","",N(GL_Paste!$H19053)-N(GL_Paste!$G19053))</f>
        <v/>
      </c>
      <c r="B19056" s="43">
        <f>IF(GL_Paste!$B19053="","",DATE(YEAR(GL_Paste!$E19053),MONTH(GL_Paste!$E19053),1))</f>
        <v/>
      </c>
      <c r="C19056">
        <f>IF(GL_Paste!$B19053="","",IF(TRIM(GL_Paste!$M19053)&lt;&gt;"",TRIM(GL_Paste!$M19053),IFERROR(MID(GL_Paste!$I19053,FIND("[",GL_Paste!$I19053)+1,FIND("]",GL_Paste!$I19053)-FIND("[",GL_Paste!$I19053)-1),"")))</f>
        <v/>
      </c>
      <c r="D19056">
        <f>IF(GL_Paste!$B19053="","",IFERROR(INDEX(DeptName,MATCH($C19056,DeptTag,0)),"UNALLOCATED"))</f>
        <v/>
      </c>
      <c r="E19056">
        <f>IF(GL_Paste!$B19053="","",IFERROR(INDEX(AcctCat,MATCH(GL_Paste!$B19053&amp;"",AcctCode,0)),"UNKNOWN"))</f>
        <v/>
      </c>
      <c r="F19056">
        <f>IF(GL_Paste!$B19053="","",IFERROR(INDEX(AcctSub,MATCH(GL_Paste!$B19053&amp;"",AcctCode,0)),"UNKNOWN"))</f>
        <v/>
      </c>
    </row>
    <row r="19057">
      <c r="A19057" s="40">
        <f>IF(GL_Paste!$B19054="","",N(GL_Paste!$H19054)-N(GL_Paste!$G19054))</f>
        <v/>
      </c>
      <c r="B19057" s="43">
        <f>IF(GL_Paste!$B19054="","",DATE(YEAR(GL_Paste!$E19054),MONTH(GL_Paste!$E19054),1))</f>
        <v/>
      </c>
      <c r="C19057">
        <f>IF(GL_Paste!$B19054="","",IF(TRIM(GL_Paste!$M19054)&lt;&gt;"",TRIM(GL_Paste!$M19054),IFERROR(MID(GL_Paste!$I19054,FIND("[",GL_Paste!$I19054)+1,FIND("]",GL_Paste!$I19054)-FIND("[",GL_Paste!$I19054)-1),"")))</f>
        <v/>
      </c>
      <c r="D19057">
        <f>IF(GL_Paste!$B19054="","",IFERROR(INDEX(DeptName,MATCH($C19057,DeptTag,0)),"UNALLOCATED"))</f>
        <v/>
      </c>
      <c r="E19057">
        <f>IF(GL_Paste!$B19054="","",IFERROR(INDEX(AcctCat,MATCH(GL_Paste!$B19054&amp;"",AcctCode,0)),"UNKNOWN"))</f>
        <v/>
      </c>
      <c r="F19057">
        <f>IF(GL_Paste!$B19054="","",IFERROR(INDEX(AcctSub,MATCH(GL_Paste!$B19054&amp;"",AcctCode,0)),"UNKNOWN"))</f>
        <v/>
      </c>
    </row>
    <row r="19058">
      <c r="A19058" s="40">
        <f>IF(GL_Paste!$B19055="","",N(GL_Paste!$H19055)-N(GL_Paste!$G19055))</f>
        <v/>
      </c>
      <c r="B19058" s="43">
        <f>IF(GL_Paste!$B19055="","",DATE(YEAR(GL_Paste!$E19055),MONTH(GL_Paste!$E19055),1))</f>
        <v/>
      </c>
      <c r="C19058">
        <f>IF(GL_Paste!$B19055="","",IF(TRIM(GL_Paste!$M19055)&lt;&gt;"",TRIM(GL_Paste!$M19055),IFERROR(MID(GL_Paste!$I19055,FIND("[",GL_Paste!$I19055)+1,FIND("]",GL_Paste!$I19055)-FIND("[",GL_Paste!$I19055)-1),"")))</f>
        <v/>
      </c>
      <c r="D19058">
        <f>IF(GL_Paste!$B19055="","",IFERROR(INDEX(DeptName,MATCH($C19058,DeptTag,0)),"UNALLOCATED"))</f>
        <v/>
      </c>
      <c r="E19058">
        <f>IF(GL_Paste!$B19055="","",IFERROR(INDEX(AcctCat,MATCH(GL_Paste!$B19055&amp;"",AcctCode,0)),"UNKNOWN"))</f>
        <v/>
      </c>
      <c r="F19058">
        <f>IF(GL_Paste!$B19055="","",IFERROR(INDEX(AcctSub,MATCH(GL_Paste!$B19055&amp;"",AcctCode,0)),"UNKNOWN"))</f>
        <v/>
      </c>
    </row>
    <row r="19059">
      <c r="A19059" s="40">
        <f>IF(GL_Paste!$B19056="","",N(GL_Paste!$H19056)-N(GL_Paste!$G19056))</f>
        <v/>
      </c>
      <c r="B19059" s="43">
        <f>IF(GL_Paste!$B19056="","",DATE(YEAR(GL_Paste!$E19056),MONTH(GL_Paste!$E19056),1))</f>
        <v/>
      </c>
      <c r="C19059">
        <f>IF(GL_Paste!$B19056="","",IF(TRIM(GL_Paste!$M19056)&lt;&gt;"",TRIM(GL_Paste!$M19056),IFERROR(MID(GL_Paste!$I19056,FIND("[",GL_Paste!$I19056)+1,FIND("]",GL_Paste!$I19056)-FIND("[",GL_Paste!$I19056)-1),"")))</f>
        <v/>
      </c>
      <c r="D19059">
        <f>IF(GL_Paste!$B19056="","",IFERROR(INDEX(DeptName,MATCH($C19059,DeptTag,0)),"UNALLOCATED"))</f>
        <v/>
      </c>
      <c r="E19059">
        <f>IF(GL_Paste!$B19056="","",IFERROR(INDEX(AcctCat,MATCH(GL_Paste!$B19056&amp;"",AcctCode,0)),"UNKNOWN"))</f>
        <v/>
      </c>
      <c r="F19059">
        <f>IF(GL_Paste!$B19056="","",IFERROR(INDEX(AcctSub,MATCH(GL_Paste!$B19056&amp;"",AcctCode,0)),"UNKNOWN"))</f>
        <v/>
      </c>
    </row>
    <row r="19060">
      <c r="A19060" s="40">
        <f>IF(GL_Paste!$B19057="","",N(GL_Paste!$H19057)-N(GL_Paste!$G19057))</f>
        <v/>
      </c>
      <c r="B19060" s="43">
        <f>IF(GL_Paste!$B19057="","",DATE(YEAR(GL_Paste!$E19057),MONTH(GL_Paste!$E19057),1))</f>
        <v/>
      </c>
      <c r="C19060">
        <f>IF(GL_Paste!$B19057="","",IF(TRIM(GL_Paste!$M19057)&lt;&gt;"",TRIM(GL_Paste!$M19057),IFERROR(MID(GL_Paste!$I19057,FIND("[",GL_Paste!$I19057)+1,FIND("]",GL_Paste!$I19057)-FIND("[",GL_Paste!$I19057)-1),"")))</f>
        <v/>
      </c>
      <c r="D19060">
        <f>IF(GL_Paste!$B19057="","",IFERROR(INDEX(DeptName,MATCH($C19060,DeptTag,0)),"UNALLOCATED"))</f>
        <v/>
      </c>
      <c r="E19060">
        <f>IF(GL_Paste!$B19057="","",IFERROR(INDEX(AcctCat,MATCH(GL_Paste!$B19057&amp;"",AcctCode,0)),"UNKNOWN"))</f>
        <v/>
      </c>
      <c r="F19060">
        <f>IF(GL_Paste!$B19057="","",IFERROR(INDEX(AcctSub,MATCH(GL_Paste!$B19057&amp;"",AcctCode,0)),"UNKNOWN"))</f>
        <v/>
      </c>
    </row>
    <row r="19061">
      <c r="A19061" s="40">
        <f>IF(GL_Paste!$B19058="","",N(GL_Paste!$H19058)-N(GL_Paste!$G19058))</f>
        <v/>
      </c>
      <c r="B19061" s="43">
        <f>IF(GL_Paste!$B19058="","",DATE(YEAR(GL_Paste!$E19058),MONTH(GL_Paste!$E19058),1))</f>
        <v/>
      </c>
      <c r="C19061">
        <f>IF(GL_Paste!$B19058="","",IF(TRIM(GL_Paste!$M19058)&lt;&gt;"",TRIM(GL_Paste!$M19058),IFERROR(MID(GL_Paste!$I19058,FIND("[",GL_Paste!$I19058)+1,FIND("]",GL_Paste!$I19058)-FIND("[",GL_Paste!$I19058)-1),"")))</f>
        <v/>
      </c>
      <c r="D19061">
        <f>IF(GL_Paste!$B19058="","",IFERROR(INDEX(DeptName,MATCH($C19061,DeptTag,0)),"UNALLOCATED"))</f>
        <v/>
      </c>
      <c r="E19061">
        <f>IF(GL_Paste!$B19058="","",IFERROR(INDEX(AcctCat,MATCH(GL_Paste!$B19058&amp;"",AcctCode,0)),"UNKNOWN"))</f>
        <v/>
      </c>
      <c r="F19061">
        <f>IF(GL_Paste!$B19058="","",IFERROR(INDEX(AcctSub,MATCH(GL_Paste!$B19058&amp;"",AcctCode,0)),"UNKNOWN"))</f>
        <v/>
      </c>
    </row>
    <row r="19062">
      <c r="A19062" s="40">
        <f>IF(GL_Paste!$B19059="","",N(GL_Paste!$H19059)-N(GL_Paste!$G19059))</f>
        <v/>
      </c>
      <c r="B19062" s="43">
        <f>IF(GL_Paste!$B19059="","",DATE(YEAR(GL_Paste!$E19059),MONTH(GL_Paste!$E19059),1))</f>
        <v/>
      </c>
      <c r="C19062">
        <f>IF(GL_Paste!$B19059="","",IF(TRIM(GL_Paste!$M19059)&lt;&gt;"",TRIM(GL_Paste!$M19059),IFERROR(MID(GL_Paste!$I19059,FIND("[",GL_Paste!$I19059)+1,FIND("]",GL_Paste!$I19059)-FIND("[",GL_Paste!$I19059)-1),"")))</f>
        <v/>
      </c>
      <c r="D19062">
        <f>IF(GL_Paste!$B19059="","",IFERROR(INDEX(DeptName,MATCH($C19062,DeptTag,0)),"UNALLOCATED"))</f>
        <v/>
      </c>
      <c r="E19062">
        <f>IF(GL_Paste!$B19059="","",IFERROR(INDEX(AcctCat,MATCH(GL_Paste!$B19059&amp;"",AcctCode,0)),"UNKNOWN"))</f>
        <v/>
      </c>
      <c r="F19062">
        <f>IF(GL_Paste!$B19059="","",IFERROR(INDEX(AcctSub,MATCH(GL_Paste!$B19059&amp;"",AcctCode,0)),"UNKNOWN"))</f>
        <v/>
      </c>
    </row>
    <row r="19063">
      <c r="A19063" s="40">
        <f>IF(GL_Paste!$B19060="","",N(GL_Paste!$H19060)-N(GL_Paste!$G19060))</f>
        <v/>
      </c>
      <c r="B19063" s="43">
        <f>IF(GL_Paste!$B19060="","",DATE(YEAR(GL_Paste!$E19060),MONTH(GL_Paste!$E19060),1))</f>
        <v/>
      </c>
      <c r="C19063">
        <f>IF(GL_Paste!$B19060="","",IF(TRIM(GL_Paste!$M19060)&lt;&gt;"",TRIM(GL_Paste!$M19060),IFERROR(MID(GL_Paste!$I19060,FIND("[",GL_Paste!$I19060)+1,FIND("]",GL_Paste!$I19060)-FIND("[",GL_Paste!$I19060)-1),"")))</f>
        <v/>
      </c>
      <c r="D19063">
        <f>IF(GL_Paste!$B19060="","",IFERROR(INDEX(DeptName,MATCH($C19063,DeptTag,0)),"UNALLOCATED"))</f>
        <v/>
      </c>
      <c r="E19063">
        <f>IF(GL_Paste!$B19060="","",IFERROR(INDEX(AcctCat,MATCH(GL_Paste!$B19060&amp;"",AcctCode,0)),"UNKNOWN"))</f>
        <v/>
      </c>
      <c r="F19063">
        <f>IF(GL_Paste!$B19060="","",IFERROR(INDEX(AcctSub,MATCH(GL_Paste!$B19060&amp;"",AcctCode,0)),"UNKNOWN"))</f>
        <v/>
      </c>
    </row>
    <row r="19064">
      <c r="A19064" s="40">
        <f>IF(GL_Paste!$B19061="","",N(GL_Paste!$H19061)-N(GL_Paste!$G19061))</f>
        <v/>
      </c>
      <c r="B19064" s="43">
        <f>IF(GL_Paste!$B19061="","",DATE(YEAR(GL_Paste!$E19061),MONTH(GL_Paste!$E19061),1))</f>
        <v/>
      </c>
      <c r="C19064">
        <f>IF(GL_Paste!$B19061="","",IF(TRIM(GL_Paste!$M19061)&lt;&gt;"",TRIM(GL_Paste!$M19061),IFERROR(MID(GL_Paste!$I19061,FIND("[",GL_Paste!$I19061)+1,FIND("]",GL_Paste!$I19061)-FIND("[",GL_Paste!$I19061)-1),"")))</f>
        <v/>
      </c>
      <c r="D19064">
        <f>IF(GL_Paste!$B19061="","",IFERROR(INDEX(DeptName,MATCH($C19064,DeptTag,0)),"UNALLOCATED"))</f>
        <v/>
      </c>
      <c r="E19064">
        <f>IF(GL_Paste!$B19061="","",IFERROR(INDEX(AcctCat,MATCH(GL_Paste!$B19061&amp;"",AcctCode,0)),"UNKNOWN"))</f>
        <v/>
      </c>
      <c r="F19064">
        <f>IF(GL_Paste!$B19061="","",IFERROR(INDEX(AcctSub,MATCH(GL_Paste!$B19061&amp;"",AcctCode,0)),"UNKNOWN"))</f>
        <v/>
      </c>
    </row>
    <row r="19065">
      <c r="A19065" s="40">
        <f>IF(GL_Paste!$B19062="","",N(GL_Paste!$H19062)-N(GL_Paste!$G19062))</f>
        <v/>
      </c>
      <c r="B19065" s="43">
        <f>IF(GL_Paste!$B19062="","",DATE(YEAR(GL_Paste!$E19062),MONTH(GL_Paste!$E19062),1))</f>
        <v/>
      </c>
      <c r="C19065">
        <f>IF(GL_Paste!$B19062="","",IF(TRIM(GL_Paste!$M19062)&lt;&gt;"",TRIM(GL_Paste!$M19062),IFERROR(MID(GL_Paste!$I19062,FIND("[",GL_Paste!$I19062)+1,FIND("]",GL_Paste!$I19062)-FIND("[",GL_Paste!$I19062)-1),"")))</f>
        <v/>
      </c>
      <c r="D19065">
        <f>IF(GL_Paste!$B19062="","",IFERROR(INDEX(DeptName,MATCH($C19065,DeptTag,0)),"UNALLOCATED"))</f>
        <v/>
      </c>
      <c r="E19065">
        <f>IF(GL_Paste!$B19062="","",IFERROR(INDEX(AcctCat,MATCH(GL_Paste!$B19062&amp;"",AcctCode,0)),"UNKNOWN"))</f>
        <v/>
      </c>
      <c r="F19065">
        <f>IF(GL_Paste!$B19062="","",IFERROR(INDEX(AcctSub,MATCH(GL_Paste!$B19062&amp;"",AcctCode,0)),"UNKNOWN"))</f>
        <v/>
      </c>
    </row>
    <row r="19066">
      <c r="A19066" s="40">
        <f>IF(GL_Paste!$B19063="","",N(GL_Paste!$H19063)-N(GL_Paste!$G19063))</f>
        <v/>
      </c>
      <c r="B19066" s="43">
        <f>IF(GL_Paste!$B19063="","",DATE(YEAR(GL_Paste!$E19063),MONTH(GL_Paste!$E19063),1))</f>
        <v/>
      </c>
      <c r="C19066">
        <f>IF(GL_Paste!$B19063="","",IF(TRIM(GL_Paste!$M19063)&lt;&gt;"",TRIM(GL_Paste!$M19063),IFERROR(MID(GL_Paste!$I19063,FIND("[",GL_Paste!$I19063)+1,FIND("]",GL_Paste!$I19063)-FIND("[",GL_Paste!$I19063)-1),"")))</f>
        <v/>
      </c>
      <c r="D19066">
        <f>IF(GL_Paste!$B19063="","",IFERROR(INDEX(DeptName,MATCH($C19066,DeptTag,0)),"UNALLOCATED"))</f>
        <v/>
      </c>
      <c r="E19066">
        <f>IF(GL_Paste!$B19063="","",IFERROR(INDEX(AcctCat,MATCH(GL_Paste!$B19063&amp;"",AcctCode,0)),"UNKNOWN"))</f>
        <v/>
      </c>
      <c r="F19066">
        <f>IF(GL_Paste!$B19063="","",IFERROR(INDEX(AcctSub,MATCH(GL_Paste!$B19063&amp;"",AcctCode,0)),"UNKNOWN"))</f>
        <v/>
      </c>
    </row>
    <row r="19067">
      <c r="A19067" s="40">
        <f>IF(GL_Paste!$B19064="","",N(GL_Paste!$H19064)-N(GL_Paste!$G19064))</f>
        <v/>
      </c>
      <c r="B19067" s="43">
        <f>IF(GL_Paste!$B19064="","",DATE(YEAR(GL_Paste!$E19064),MONTH(GL_Paste!$E19064),1))</f>
        <v/>
      </c>
      <c r="C19067">
        <f>IF(GL_Paste!$B19064="","",IF(TRIM(GL_Paste!$M19064)&lt;&gt;"",TRIM(GL_Paste!$M19064),IFERROR(MID(GL_Paste!$I19064,FIND("[",GL_Paste!$I19064)+1,FIND("]",GL_Paste!$I19064)-FIND("[",GL_Paste!$I19064)-1),"")))</f>
        <v/>
      </c>
      <c r="D19067">
        <f>IF(GL_Paste!$B19064="","",IFERROR(INDEX(DeptName,MATCH($C19067,DeptTag,0)),"UNALLOCATED"))</f>
        <v/>
      </c>
      <c r="E19067">
        <f>IF(GL_Paste!$B19064="","",IFERROR(INDEX(AcctCat,MATCH(GL_Paste!$B19064&amp;"",AcctCode,0)),"UNKNOWN"))</f>
        <v/>
      </c>
      <c r="F19067">
        <f>IF(GL_Paste!$B19064="","",IFERROR(INDEX(AcctSub,MATCH(GL_Paste!$B19064&amp;"",AcctCode,0)),"UNKNOWN"))</f>
        <v/>
      </c>
    </row>
    <row r="19068">
      <c r="A19068" s="40">
        <f>IF(GL_Paste!$B19065="","",N(GL_Paste!$H19065)-N(GL_Paste!$G19065))</f>
        <v/>
      </c>
      <c r="B19068" s="43">
        <f>IF(GL_Paste!$B19065="","",DATE(YEAR(GL_Paste!$E19065),MONTH(GL_Paste!$E19065),1))</f>
        <v/>
      </c>
      <c r="C19068">
        <f>IF(GL_Paste!$B19065="","",IF(TRIM(GL_Paste!$M19065)&lt;&gt;"",TRIM(GL_Paste!$M19065),IFERROR(MID(GL_Paste!$I19065,FIND("[",GL_Paste!$I19065)+1,FIND("]",GL_Paste!$I19065)-FIND("[",GL_Paste!$I19065)-1),"")))</f>
        <v/>
      </c>
      <c r="D19068">
        <f>IF(GL_Paste!$B19065="","",IFERROR(INDEX(DeptName,MATCH($C19068,DeptTag,0)),"UNALLOCATED"))</f>
        <v/>
      </c>
      <c r="E19068">
        <f>IF(GL_Paste!$B19065="","",IFERROR(INDEX(AcctCat,MATCH(GL_Paste!$B19065&amp;"",AcctCode,0)),"UNKNOWN"))</f>
        <v/>
      </c>
      <c r="F19068">
        <f>IF(GL_Paste!$B19065="","",IFERROR(INDEX(AcctSub,MATCH(GL_Paste!$B19065&amp;"",AcctCode,0)),"UNKNOWN"))</f>
        <v/>
      </c>
    </row>
    <row r="19069">
      <c r="A19069" s="40">
        <f>IF(GL_Paste!$B19066="","",N(GL_Paste!$H19066)-N(GL_Paste!$G19066))</f>
        <v/>
      </c>
      <c r="B19069" s="43">
        <f>IF(GL_Paste!$B19066="","",DATE(YEAR(GL_Paste!$E19066),MONTH(GL_Paste!$E19066),1))</f>
        <v/>
      </c>
      <c r="C19069">
        <f>IF(GL_Paste!$B19066="","",IF(TRIM(GL_Paste!$M19066)&lt;&gt;"",TRIM(GL_Paste!$M19066),IFERROR(MID(GL_Paste!$I19066,FIND("[",GL_Paste!$I19066)+1,FIND("]",GL_Paste!$I19066)-FIND("[",GL_Paste!$I19066)-1),"")))</f>
        <v/>
      </c>
      <c r="D19069">
        <f>IF(GL_Paste!$B19066="","",IFERROR(INDEX(DeptName,MATCH($C19069,DeptTag,0)),"UNALLOCATED"))</f>
        <v/>
      </c>
      <c r="E19069">
        <f>IF(GL_Paste!$B19066="","",IFERROR(INDEX(AcctCat,MATCH(GL_Paste!$B19066&amp;"",AcctCode,0)),"UNKNOWN"))</f>
        <v/>
      </c>
      <c r="F19069">
        <f>IF(GL_Paste!$B19066="","",IFERROR(INDEX(AcctSub,MATCH(GL_Paste!$B19066&amp;"",AcctCode,0)),"UNKNOWN"))</f>
        <v/>
      </c>
    </row>
    <row r="19070">
      <c r="A19070" s="40">
        <f>IF(GL_Paste!$B19067="","",N(GL_Paste!$H19067)-N(GL_Paste!$G19067))</f>
        <v/>
      </c>
      <c r="B19070" s="43">
        <f>IF(GL_Paste!$B19067="","",DATE(YEAR(GL_Paste!$E19067),MONTH(GL_Paste!$E19067),1))</f>
        <v/>
      </c>
      <c r="C19070">
        <f>IF(GL_Paste!$B19067="","",IF(TRIM(GL_Paste!$M19067)&lt;&gt;"",TRIM(GL_Paste!$M19067),IFERROR(MID(GL_Paste!$I19067,FIND("[",GL_Paste!$I19067)+1,FIND("]",GL_Paste!$I19067)-FIND("[",GL_Paste!$I19067)-1),"")))</f>
        <v/>
      </c>
      <c r="D19070">
        <f>IF(GL_Paste!$B19067="","",IFERROR(INDEX(DeptName,MATCH($C19070,DeptTag,0)),"UNALLOCATED"))</f>
        <v/>
      </c>
      <c r="E19070">
        <f>IF(GL_Paste!$B19067="","",IFERROR(INDEX(AcctCat,MATCH(GL_Paste!$B19067&amp;"",AcctCode,0)),"UNKNOWN"))</f>
        <v/>
      </c>
      <c r="F19070">
        <f>IF(GL_Paste!$B19067="","",IFERROR(INDEX(AcctSub,MATCH(GL_Paste!$B19067&amp;"",AcctCode,0)),"UNKNOWN"))</f>
        <v/>
      </c>
    </row>
    <row r="19071">
      <c r="A19071" s="40">
        <f>IF(GL_Paste!$B19068="","",N(GL_Paste!$H19068)-N(GL_Paste!$G19068))</f>
        <v/>
      </c>
      <c r="B19071" s="43">
        <f>IF(GL_Paste!$B19068="","",DATE(YEAR(GL_Paste!$E19068),MONTH(GL_Paste!$E19068),1))</f>
        <v/>
      </c>
      <c r="C19071">
        <f>IF(GL_Paste!$B19068="","",IF(TRIM(GL_Paste!$M19068)&lt;&gt;"",TRIM(GL_Paste!$M19068),IFERROR(MID(GL_Paste!$I19068,FIND("[",GL_Paste!$I19068)+1,FIND("]",GL_Paste!$I19068)-FIND("[",GL_Paste!$I19068)-1),"")))</f>
        <v/>
      </c>
      <c r="D19071">
        <f>IF(GL_Paste!$B19068="","",IFERROR(INDEX(DeptName,MATCH($C19071,DeptTag,0)),"UNALLOCATED"))</f>
        <v/>
      </c>
      <c r="E19071">
        <f>IF(GL_Paste!$B19068="","",IFERROR(INDEX(AcctCat,MATCH(GL_Paste!$B19068&amp;"",AcctCode,0)),"UNKNOWN"))</f>
        <v/>
      </c>
      <c r="F19071">
        <f>IF(GL_Paste!$B19068="","",IFERROR(INDEX(AcctSub,MATCH(GL_Paste!$B19068&amp;"",AcctCode,0)),"UNKNOWN"))</f>
        <v/>
      </c>
    </row>
    <row r="19072">
      <c r="A19072" s="40">
        <f>IF(GL_Paste!$B19069="","",N(GL_Paste!$H19069)-N(GL_Paste!$G19069))</f>
        <v/>
      </c>
      <c r="B19072" s="43">
        <f>IF(GL_Paste!$B19069="","",DATE(YEAR(GL_Paste!$E19069),MONTH(GL_Paste!$E19069),1))</f>
        <v/>
      </c>
      <c r="C19072">
        <f>IF(GL_Paste!$B19069="","",IF(TRIM(GL_Paste!$M19069)&lt;&gt;"",TRIM(GL_Paste!$M19069),IFERROR(MID(GL_Paste!$I19069,FIND("[",GL_Paste!$I19069)+1,FIND("]",GL_Paste!$I19069)-FIND("[",GL_Paste!$I19069)-1),"")))</f>
        <v/>
      </c>
      <c r="D19072">
        <f>IF(GL_Paste!$B19069="","",IFERROR(INDEX(DeptName,MATCH($C19072,DeptTag,0)),"UNALLOCATED"))</f>
        <v/>
      </c>
      <c r="E19072">
        <f>IF(GL_Paste!$B19069="","",IFERROR(INDEX(AcctCat,MATCH(GL_Paste!$B19069&amp;"",AcctCode,0)),"UNKNOWN"))</f>
        <v/>
      </c>
      <c r="F19072">
        <f>IF(GL_Paste!$B19069="","",IFERROR(INDEX(AcctSub,MATCH(GL_Paste!$B19069&amp;"",AcctCode,0)),"UNKNOWN"))</f>
        <v/>
      </c>
    </row>
    <row r="19073">
      <c r="A19073" s="40">
        <f>IF(GL_Paste!$B19070="","",N(GL_Paste!$H19070)-N(GL_Paste!$G19070))</f>
        <v/>
      </c>
      <c r="B19073" s="43">
        <f>IF(GL_Paste!$B19070="","",DATE(YEAR(GL_Paste!$E19070),MONTH(GL_Paste!$E19070),1))</f>
        <v/>
      </c>
      <c r="C19073">
        <f>IF(GL_Paste!$B19070="","",IF(TRIM(GL_Paste!$M19070)&lt;&gt;"",TRIM(GL_Paste!$M19070),IFERROR(MID(GL_Paste!$I19070,FIND("[",GL_Paste!$I19070)+1,FIND("]",GL_Paste!$I19070)-FIND("[",GL_Paste!$I19070)-1),"")))</f>
        <v/>
      </c>
      <c r="D19073">
        <f>IF(GL_Paste!$B19070="","",IFERROR(INDEX(DeptName,MATCH($C19073,DeptTag,0)),"UNALLOCATED"))</f>
        <v/>
      </c>
      <c r="E19073">
        <f>IF(GL_Paste!$B19070="","",IFERROR(INDEX(AcctCat,MATCH(GL_Paste!$B19070&amp;"",AcctCode,0)),"UNKNOWN"))</f>
        <v/>
      </c>
      <c r="F19073">
        <f>IF(GL_Paste!$B19070="","",IFERROR(INDEX(AcctSub,MATCH(GL_Paste!$B19070&amp;"",AcctCode,0)),"UNKNOWN"))</f>
        <v/>
      </c>
    </row>
    <row r="19074">
      <c r="A19074" s="40">
        <f>IF(GL_Paste!$B19071="","",N(GL_Paste!$H19071)-N(GL_Paste!$G19071))</f>
        <v/>
      </c>
      <c r="B19074" s="43">
        <f>IF(GL_Paste!$B19071="","",DATE(YEAR(GL_Paste!$E19071),MONTH(GL_Paste!$E19071),1))</f>
        <v/>
      </c>
      <c r="C19074">
        <f>IF(GL_Paste!$B19071="","",IF(TRIM(GL_Paste!$M19071)&lt;&gt;"",TRIM(GL_Paste!$M19071),IFERROR(MID(GL_Paste!$I19071,FIND("[",GL_Paste!$I19071)+1,FIND("]",GL_Paste!$I19071)-FIND("[",GL_Paste!$I19071)-1),"")))</f>
        <v/>
      </c>
      <c r="D19074">
        <f>IF(GL_Paste!$B19071="","",IFERROR(INDEX(DeptName,MATCH($C19074,DeptTag,0)),"UNALLOCATED"))</f>
        <v/>
      </c>
      <c r="E19074">
        <f>IF(GL_Paste!$B19071="","",IFERROR(INDEX(AcctCat,MATCH(GL_Paste!$B19071&amp;"",AcctCode,0)),"UNKNOWN"))</f>
        <v/>
      </c>
      <c r="F19074">
        <f>IF(GL_Paste!$B19071="","",IFERROR(INDEX(AcctSub,MATCH(GL_Paste!$B19071&amp;"",AcctCode,0)),"UNKNOWN"))</f>
        <v/>
      </c>
    </row>
    <row r="19075">
      <c r="A19075" s="40">
        <f>IF(GL_Paste!$B19072="","",N(GL_Paste!$H19072)-N(GL_Paste!$G19072))</f>
        <v/>
      </c>
      <c r="B19075" s="43">
        <f>IF(GL_Paste!$B19072="","",DATE(YEAR(GL_Paste!$E19072),MONTH(GL_Paste!$E19072),1))</f>
        <v/>
      </c>
      <c r="C19075">
        <f>IF(GL_Paste!$B19072="","",IF(TRIM(GL_Paste!$M19072)&lt;&gt;"",TRIM(GL_Paste!$M19072),IFERROR(MID(GL_Paste!$I19072,FIND("[",GL_Paste!$I19072)+1,FIND("]",GL_Paste!$I19072)-FIND("[",GL_Paste!$I19072)-1),"")))</f>
        <v/>
      </c>
      <c r="D19075">
        <f>IF(GL_Paste!$B19072="","",IFERROR(INDEX(DeptName,MATCH($C19075,DeptTag,0)),"UNALLOCATED"))</f>
        <v/>
      </c>
      <c r="E19075">
        <f>IF(GL_Paste!$B19072="","",IFERROR(INDEX(AcctCat,MATCH(GL_Paste!$B19072&amp;"",AcctCode,0)),"UNKNOWN"))</f>
        <v/>
      </c>
      <c r="F19075">
        <f>IF(GL_Paste!$B19072="","",IFERROR(INDEX(AcctSub,MATCH(GL_Paste!$B19072&amp;"",AcctCode,0)),"UNKNOWN"))</f>
        <v/>
      </c>
    </row>
    <row r="19076">
      <c r="A19076" s="40">
        <f>IF(GL_Paste!$B19073="","",N(GL_Paste!$H19073)-N(GL_Paste!$G19073))</f>
        <v/>
      </c>
      <c r="B19076" s="43">
        <f>IF(GL_Paste!$B19073="","",DATE(YEAR(GL_Paste!$E19073),MONTH(GL_Paste!$E19073),1))</f>
        <v/>
      </c>
      <c r="C19076">
        <f>IF(GL_Paste!$B19073="","",IF(TRIM(GL_Paste!$M19073)&lt;&gt;"",TRIM(GL_Paste!$M19073),IFERROR(MID(GL_Paste!$I19073,FIND("[",GL_Paste!$I19073)+1,FIND("]",GL_Paste!$I19073)-FIND("[",GL_Paste!$I19073)-1),"")))</f>
        <v/>
      </c>
      <c r="D19076">
        <f>IF(GL_Paste!$B19073="","",IFERROR(INDEX(DeptName,MATCH($C19076,DeptTag,0)),"UNALLOCATED"))</f>
        <v/>
      </c>
      <c r="E19076">
        <f>IF(GL_Paste!$B19073="","",IFERROR(INDEX(AcctCat,MATCH(GL_Paste!$B19073&amp;"",AcctCode,0)),"UNKNOWN"))</f>
        <v/>
      </c>
      <c r="F19076">
        <f>IF(GL_Paste!$B19073="","",IFERROR(INDEX(AcctSub,MATCH(GL_Paste!$B19073&amp;"",AcctCode,0)),"UNKNOWN"))</f>
        <v/>
      </c>
    </row>
    <row r="19077">
      <c r="A19077" s="40">
        <f>IF(GL_Paste!$B19074="","",N(GL_Paste!$H19074)-N(GL_Paste!$G19074))</f>
        <v/>
      </c>
      <c r="B19077" s="43">
        <f>IF(GL_Paste!$B19074="","",DATE(YEAR(GL_Paste!$E19074),MONTH(GL_Paste!$E19074),1))</f>
        <v/>
      </c>
      <c r="C19077">
        <f>IF(GL_Paste!$B19074="","",IF(TRIM(GL_Paste!$M19074)&lt;&gt;"",TRIM(GL_Paste!$M19074),IFERROR(MID(GL_Paste!$I19074,FIND("[",GL_Paste!$I19074)+1,FIND("]",GL_Paste!$I19074)-FIND("[",GL_Paste!$I19074)-1),"")))</f>
        <v/>
      </c>
      <c r="D19077">
        <f>IF(GL_Paste!$B19074="","",IFERROR(INDEX(DeptName,MATCH($C19077,DeptTag,0)),"UNALLOCATED"))</f>
        <v/>
      </c>
      <c r="E19077">
        <f>IF(GL_Paste!$B19074="","",IFERROR(INDEX(AcctCat,MATCH(GL_Paste!$B19074&amp;"",AcctCode,0)),"UNKNOWN"))</f>
        <v/>
      </c>
      <c r="F19077">
        <f>IF(GL_Paste!$B19074="","",IFERROR(INDEX(AcctSub,MATCH(GL_Paste!$B19074&amp;"",AcctCode,0)),"UNKNOWN"))</f>
        <v/>
      </c>
    </row>
    <row r="19078">
      <c r="A19078" s="40">
        <f>IF(GL_Paste!$B19075="","",N(GL_Paste!$H19075)-N(GL_Paste!$G19075))</f>
        <v/>
      </c>
      <c r="B19078" s="43">
        <f>IF(GL_Paste!$B19075="","",DATE(YEAR(GL_Paste!$E19075),MONTH(GL_Paste!$E19075),1))</f>
        <v/>
      </c>
      <c r="C19078">
        <f>IF(GL_Paste!$B19075="","",IF(TRIM(GL_Paste!$M19075)&lt;&gt;"",TRIM(GL_Paste!$M19075),IFERROR(MID(GL_Paste!$I19075,FIND("[",GL_Paste!$I19075)+1,FIND("]",GL_Paste!$I19075)-FIND("[",GL_Paste!$I19075)-1),"")))</f>
        <v/>
      </c>
      <c r="D19078">
        <f>IF(GL_Paste!$B19075="","",IFERROR(INDEX(DeptName,MATCH($C19078,DeptTag,0)),"UNALLOCATED"))</f>
        <v/>
      </c>
      <c r="E19078">
        <f>IF(GL_Paste!$B19075="","",IFERROR(INDEX(AcctCat,MATCH(GL_Paste!$B19075&amp;"",AcctCode,0)),"UNKNOWN"))</f>
        <v/>
      </c>
      <c r="F19078">
        <f>IF(GL_Paste!$B19075="","",IFERROR(INDEX(AcctSub,MATCH(GL_Paste!$B19075&amp;"",AcctCode,0)),"UNKNOWN"))</f>
        <v/>
      </c>
    </row>
    <row r="19079">
      <c r="A19079" s="40">
        <f>IF(GL_Paste!$B19076="","",N(GL_Paste!$H19076)-N(GL_Paste!$G19076))</f>
        <v/>
      </c>
      <c r="B19079" s="43">
        <f>IF(GL_Paste!$B19076="","",DATE(YEAR(GL_Paste!$E19076),MONTH(GL_Paste!$E19076),1))</f>
        <v/>
      </c>
      <c r="C19079">
        <f>IF(GL_Paste!$B19076="","",IF(TRIM(GL_Paste!$M19076)&lt;&gt;"",TRIM(GL_Paste!$M19076),IFERROR(MID(GL_Paste!$I19076,FIND("[",GL_Paste!$I19076)+1,FIND("]",GL_Paste!$I19076)-FIND("[",GL_Paste!$I19076)-1),"")))</f>
        <v/>
      </c>
      <c r="D19079">
        <f>IF(GL_Paste!$B19076="","",IFERROR(INDEX(DeptName,MATCH($C19079,DeptTag,0)),"UNALLOCATED"))</f>
        <v/>
      </c>
      <c r="E19079">
        <f>IF(GL_Paste!$B19076="","",IFERROR(INDEX(AcctCat,MATCH(GL_Paste!$B19076&amp;"",AcctCode,0)),"UNKNOWN"))</f>
        <v/>
      </c>
      <c r="F19079">
        <f>IF(GL_Paste!$B19076="","",IFERROR(INDEX(AcctSub,MATCH(GL_Paste!$B19076&amp;"",AcctCode,0)),"UNKNOWN"))</f>
        <v/>
      </c>
    </row>
    <row r="19080">
      <c r="A19080" s="40">
        <f>IF(GL_Paste!$B19077="","",N(GL_Paste!$H19077)-N(GL_Paste!$G19077))</f>
        <v/>
      </c>
      <c r="B19080" s="43">
        <f>IF(GL_Paste!$B19077="","",DATE(YEAR(GL_Paste!$E19077),MONTH(GL_Paste!$E19077),1))</f>
        <v/>
      </c>
      <c r="C19080">
        <f>IF(GL_Paste!$B19077="","",IF(TRIM(GL_Paste!$M19077)&lt;&gt;"",TRIM(GL_Paste!$M19077),IFERROR(MID(GL_Paste!$I19077,FIND("[",GL_Paste!$I19077)+1,FIND("]",GL_Paste!$I19077)-FIND("[",GL_Paste!$I19077)-1),"")))</f>
        <v/>
      </c>
      <c r="D19080">
        <f>IF(GL_Paste!$B19077="","",IFERROR(INDEX(DeptName,MATCH($C19080,DeptTag,0)),"UNALLOCATED"))</f>
        <v/>
      </c>
      <c r="E19080">
        <f>IF(GL_Paste!$B19077="","",IFERROR(INDEX(AcctCat,MATCH(GL_Paste!$B19077&amp;"",AcctCode,0)),"UNKNOWN"))</f>
        <v/>
      </c>
      <c r="F19080">
        <f>IF(GL_Paste!$B19077="","",IFERROR(INDEX(AcctSub,MATCH(GL_Paste!$B19077&amp;"",AcctCode,0)),"UNKNOWN"))</f>
        <v/>
      </c>
    </row>
    <row r="19081">
      <c r="A19081" s="40">
        <f>IF(GL_Paste!$B19078="","",N(GL_Paste!$H19078)-N(GL_Paste!$G19078))</f>
        <v/>
      </c>
      <c r="B19081" s="43">
        <f>IF(GL_Paste!$B19078="","",DATE(YEAR(GL_Paste!$E19078),MONTH(GL_Paste!$E19078),1))</f>
        <v/>
      </c>
      <c r="C19081">
        <f>IF(GL_Paste!$B19078="","",IF(TRIM(GL_Paste!$M19078)&lt;&gt;"",TRIM(GL_Paste!$M19078),IFERROR(MID(GL_Paste!$I19078,FIND("[",GL_Paste!$I19078)+1,FIND("]",GL_Paste!$I19078)-FIND("[",GL_Paste!$I19078)-1),"")))</f>
        <v/>
      </c>
      <c r="D19081">
        <f>IF(GL_Paste!$B19078="","",IFERROR(INDEX(DeptName,MATCH($C19081,DeptTag,0)),"UNALLOCATED"))</f>
        <v/>
      </c>
      <c r="E19081">
        <f>IF(GL_Paste!$B19078="","",IFERROR(INDEX(AcctCat,MATCH(GL_Paste!$B19078&amp;"",AcctCode,0)),"UNKNOWN"))</f>
        <v/>
      </c>
      <c r="F19081">
        <f>IF(GL_Paste!$B19078="","",IFERROR(INDEX(AcctSub,MATCH(GL_Paste!$B19078&amp;"",AcctCode,0)),"UNKNOWN"))</f>
        <v/>
      </c>
    </row>
    <row r="19082">
      <c r="A19082" s="40">
        <f>IF(GL_Paste!$B19079="","",N(GL_Paste!$H19079)-N(GL_Paste!$G19079))</f>
        <v/>
      </c>
      <c r="B19082" s="43">
        <f>IF(GL_Paste!$B19079="","",DATE(YEAR(GL_Paste!$E19079),MONTH(GL_Paste!$E19079),1))</f>
        <v/>
      </c>
      <c r="C19082">
        <f>IF(GL_Paste!$B19079="","",IF(TRIM(GL_Paste!$M19079)&lt;&gt;"",TRIM(GL_Paste!$M19079),IFERROR(MID(GL_Paste!$I19079,FIND("[",GL_Paste!$I19079)+1,FIND("]",GL_Paste!$I19079)-FIND("[",GL_Paste!$I19079)-1),"")))</f>
        <v/>
      </c>
      <c r="D19082">
        <f>IF(GL_Paste!$B19079="","",IFERROR(INDEX(DeptName,MATCH($C19082,DeptTag,0)),"UNALLOCATED"))</f>
        <v/>
      </c>
      <c r="E19082">
        <f>IF(GL_Paste!$B19079="","",IFERROR(INDEX(AcctCat,MATCH(GL_Paste!$B19079&amp;"",AcctCode,0)),"UNKNOWN"))</f>
        <v/>
      </c>
      <c r="F19082">
        <f>IF(GL_Paste!$B19079="","",IFERROR(INDEX(AcctSub,MATCH(GL_Paste!$B19079&amp;"",AcctCode,0)),"UNKNOWN"))</f>
        <v/>
      </c>
    </row>
    <row r="19083">
      <c r="A19083" s="40">
        <f>IF(GL_Paste!$B19080="","",N(GL_Paste!$H19080)-N(GL_Paste!$G19080))</f>
        <v/>
      </c>
      <c r="B19083" s="43">
        <f>IF(GL_Paste!$B19080="","",DATE(YEAR(GL_Paste!$E19080),MONTH(GL_Paste!$E19080),1))</f>
        <v/>
      </c>
      <c r="C19083">
        <f>IF(GL_Paste!$B19080="","",IF(TRIM(GL_Paste!$M19080)&lt;&gt;"",TRIM(GL_Paste!$M19080),IFERROR(MID(GL_Paste!$I19080,FIND("[",GL_Paste!$I19080)+1,FIND("]",GL_Paste!$I19080)-FIND("[",GL_Paste!$I19080)-1),"")))</f>
        <v/>
      </c>
      <c r="D19083">
        <f>IF(GL_Paste!$B19080="","",IFERROR(INDEX(DeptName,MATCH($C19083,DeptTag,0)),"UNALLOCATED"))</f>
        <v/>
      </c>
      <c r="E19083">
        <f>IF(GL_Paste!$B19080="","",IFERROR(INDEX(AcctCat,MATCH(GL_Paste!$B19080&amp;"",AcctCode,0)),"UNKNOWN"))</f>
        <v/>
      </c>
      <c r="F19083">
        <f>IF(GL_Paste!$B19080="","",IFERROR(INDEX(AcctSub,MATCH(GL_Paste!$B19080&amp;"",AcctCode,0)),"UNKNOWN"))</f>
        <v/>
      </c>
    </row>
    <row r="19084">
      <c r="A19084" s="40">
        <f>IF(GL_Paste!$B19081="","",N(GL_Paste!$H19081)-N(GL_Paste!$G19081))</f>
        <v/>
      </c>
      <c r="B19084" s="43">
        <f>IF(GL_Paste!$B19081="","",DATE(YEAR(GL_Paste!$E19081),MONTH(GL_Paste!$E19081),1))</f>
        <v/>
      </c>
      <c r="C19084">
        <f>IF(GL_Paste!$B19081="","",IF(TRIM(GL_Paste!$M19081)&lt;&gt;"",TRIM(GL_Paste!$M19081),IFERROR(MID(GL_Paste!$I19081,FIND("[",GL_Paste!$I19081)+1,FIND("]",GL_Paste!$I19081)-FIND("[",GL_Paste!$I19081)-1),"")))</f>
        <v/>
      </c>
      <c r="D19084">
        <f>IF(GL_Paste!$B19081="","",IFERROR(INDEX(DeptName,MATCH($C19084,DeptTag,0)),"UNALLOCATED"))</f>
        <v/>
      </c>
      <c r="E19084">
        <f>IF(GL_Paste!$B19081="","",IFERROR(INDEX(AcctCat,MATCH(GL_Paste!$B19081&amp;"",AcctCode,0)),"UNKNOWN"))</f>
        <v/>
      </c>
      <c r="F19084">
        <f>IF(GL_Paste!$B19081="","",IFERROR(INDEX(AcctSub,MATCH(GL_Paste!$B19081&amp;"",AcctCode,0)),"UNKNOWN"))</f>
        <v/>
      </c>
    </row>
    <row r="19085">
      <c r="A19085" s="40">
        <f>IF(GL_Paste!$B19082="","",N(GL_Paste!$H19082)-N(GL_Paste!$G19082))</f>
        <v/>
      </c>
      <c r="B19085" s="43">
        <f>IF(GL_Paste!$B19082="","",DATE(YEAR(GL_Paste!$E19082),MONTH(GL_Paste!$E19082),1))</f>
        <v/>
      </c>
      <c r="C19085">
        <f>IF(GL_Paste!$B19082="","",IF(TRIM(GL_Paste!$M19082)&lt;&gt;"",TRIM(GL_Paste!$M19082),IFERROR(MID(GL_Paste!$I19082,FIND("[",GL_Paste!$I19082)+1,FIND("]",GL_Paste!$I19082)-FIND("[",GL_Paste!$I19082)-1),"")))</f>
        <v/>
      </c>
      <c r="D19085">
        <f>IF(GL_Paste!$B19082="","",IFERROR(INDEX(DeptName,MATCH($C19085,DeptTag,0)),"UNALLOCATED"))</f>
        <v/>
      </c>
      <c r="E19085">
        <f>IF(GL_Paste!$B19082="","",IFERROR(INDEX(AcctCat,MATCH(GL_Paste!$B19082&amp;"",AcctCode,0)),"UNKNOWN"))</f>
        <v/>
      </c>
      <c r="F19085">
        <f>IF(GL_Paste!$B19082="","",IFERROR(INDEX(AcctSub,MATCH(GL_Paste!$B19082&amp;"",AcctCode,0)),"UNKNOWN"))</f>
        <v/>
      </c>
    </row>
    <row r="19086">
      <c r="A19086" s="40">
        <f>IF(GL_Paste!$B19083="","",N(GL_Paste!$H19083)-N(GL_Paste!$G19083))</f>
        <v/>
      </c>
      <c r="B19086" s="43">
        <f>IF(GL_Paste!$B19083="","",DATE(YEAR(GL_Paste!$E19083),MONTH(GL_Paste!$E19083),1))</f>
        <v/>
      </c>
      <c r="C19086">
        <f>IF(GL_Paste!$B19083="","",IF(TRIM(GL_Paste!$M19083)&lt;&gt;"",TRIM(GL_Paste!$M19083),IFERROR(MID(GL_Paste!$I19083,FIND("[",GL_Paste!$I19083)+1,FIND("]",GL_Paste!$I19083)-FIND("[",GL_Paste!$I19083)-1),"")))</f>
        <v/>
      </c>
      <c r="D19086">
        <f>IF(GL_Paste!$B19083="","",IFERROR(INDEX(DeptName,MATCH($C19086,DeptTag,0)),"UNALLOCATED"))</f>
        <v/>
      </c>
      <c r="E19086">
        <f>IF(GL_Paste!$B19083="","",IFERROR(INDEX(AcctCat,MATCH(GL_Paste!$B19083&amp;"",AcctCode,0)),"UNKNOWN"))</f>
        <v/>
      </c>
      <c r="F19086">
        <f>IF(GL_Paste!$B19083="","",IFERROR(INDEX(AcctSub,MATCH(GL_Paste!$B19083&amp;"",AcctCode,0)),"UNKNOWN"))</f>
        <v/>
      </c>
    </row>
    <row r="19087">
      <c r="A19087" s="40">
        <f>IF(GL_Paste!$B19084="","",N(GL_Paste!$H19084)-N(GL_Paste!$G19084))</f>
        <v/>
      </c>
      <c r="B19087" s="43">
        <f>IF(GL_Paste!$B19084="","",DATE(YEAR(GL_Paste!$E19084),MONTH(GL_Paste!$E19084),1))</f>
        <v/>
      </c>
      <c r="C19087">
        <f>IF(GL_Paste!$B19084="","",IF(TRIM(GL_Paste!$M19084)&lt;&gt;"",TRIM(GL_Paste!$M19084),IFERROR(MID(GL_Paste!$I19084,FIND("[",GL_Paste!$I19084)+1,FIND("]",GL_Paste!$I19084)-FIND("[",GL_Paste!$I19084)-1),"")))</f>
        <v/>
      </c>
      <c r="D19087">
        <f>IF(GL_Paste!$B19084="","",IFERROR(INDEX(DeptName,MATCH($C19087,DeptTag,0)),"UNALLOCATED"))</f>
        <v/>
      </c>
      <c r="E19087">
        <f>IF(GL_Paste!$B19084="","",IFERROR(INDEX(AcctCat,MATCH(GL_Paste!$B19084&amp;"",AcctCode,0)),"UNKNOWN"))</f>
        <v/>
      </c>
      <c r="F19087">
        <f>IF(GL_Paste!$B19084="","",IFERROR(INDEX(AcctSub,MATCH(GL_Paste!$B19084&amp;"",AcctCode,0)),"UNKNOWN"))</f>
        <v/>
      </c>
    </row>
    <row r="19088">
      <c r="A19088" s="40">
        <f>IF(GL_Paste!$B19085="","",N(GL_Paste!$H19085)-N(GL_Paste!$G19085))</f>
        <v/>
      </c>
      <c r="B19088" s="43">
        <f>IF(GL_Paste!$B19085="","",DATE(YEAR(GL_Paste!$E19085),MONTH(GL_Paste!$E19085),1))</f>
        <v/>
      </c>
      <c r="C19088">
        <f>IF(GL_Paste!$B19085="","",IF(TRIM(GL_Paste!$M19085)&lt;&gt;"",TRIM(GL_Paste!$M19085),IFERROR(MID(GL_Paste!$I19085,FIND("[",GL_Paste!$I19085)+1,FIND("]",GL_Paste!$I19085)-FIND("[",GL_Paste!$I19085)-1),"")))</f>
        <v/>
      </c>
      <c r="D19088">
        <f>IF(GL_Paste!$B19085="","",IFERROR(INDEX(DeptName,MATCH($C19088,DeptTag,0)),"UNALLOCATED"))</f>
        <v/>
      </c>
      <c r="E19088">
        <f>IF(GL_Paste!$B19085="","",IFERROR(INDEX(AcctCat,MATCH(GL_Paste!$B19085&amp;"",AcctCode,0)),"UNKNOWN"))</f>
        <v/>
      </c>
      <c r="F19088">
        <f>IF(GL_Paste!$B19085="","",IFERROR(INDEX(AcctSub,MATCH(GL_Paste!$B19085&amp;"",AcctCode,0)),"UNKNOWN"))</f>
        <v/>
      </c>
    </row>
    <row r="19089">
      <c r="A19089" s="40">
        <f>IF(GL_Paste!$B19086="","",N(GL_Paste!$H19086)-N(GL_Paste!$G19086))</f>
        <v/>
      </c>
      <c r="B19089" s="43">
        <f>IF(GL_Paste!$B19086="","",DATE(YEAR(GL_Paste!$E19086),MONTH(GL_Paste!$E19086),1))</f>
        <v/>
      </c>
      <c r="C19089">
        <f>IF(GL_Paste!$B19086="","",IF(TRIM(GL_Paste!$M19086)&lt;&gt;"",TRIM(GL_Paste!$M19086),IFERROR(MID(GL_Paste!$I19086,FIND("[",GL_Paste!$I19086)+1,FIND("]",GL_Paste!$I19086)-FIND("[",GL_Paste!$I19086)-1),"")))</f>
        <v/>
      </c>
      <c r="D19089">
        <f>IF(GL_Paste!$B19086="","",IFERROR(INDEX(DeptName,MATCH($C19089,DeptTag,0)),"UNALLOCATED"))</f>
        <v/>
      </c>
      <c r="E19089">
        <f>IF(GL_Paste!$B19086="","",IFERROR(INDEX(AcctCat,MATCH(GL_Paste!$B19086&amp;"",AcctCode,0)),"UNKNOWN"))</f>
        <v/>
      </c>
      <c r="F19089">
        <f>IF(GL_Paste!$B19086="","",IFERROR(INDEX(AcctSub,MATCH(GL_Paste!$B19086&amp;"",AcctCode,0)),"UNKNOWN"))</f>
        <v/>
      </c>
    </row>
    <row r="19090">
      <c r="A19090" s="40">
        <f>IF(GL_Paste!$B19087="","",N(GL_Paste!$H19087)-N(GL_Paste!$G19087))</f>
        <v/>
      </c>
      <c r="B19090" s="43">
        <f>IF(GL_Paste!$B19087="","",DATE(YEAR(GL_Paste!$E19087),MONTH(GL_Paste!$E19087),1))</f>
        <v/>
      </c>
      <c r="C19090">
        <f>IF(GL_Paste!$B19087="","",IF(TRIM(GL_Paste!$M19087)&lt;&gt;"",TRIM(GL_Paste!$M19087),IFERROR(MID(GL_Paste!$I19087,FIND("[",GL_Paste!$I19087)+1,FIND("]",GL_Paste!$I19087)-FIND("[",GL_Paste!$I19087)-1),"")))</f>
        <v/>
      </c>
      <c r="D19090">
        <f>IF(GL_Paste!$B19087="","",IFERROR(INDEX(DeptName,MATCH($C19090,DeptTag,0)),"UNALLOCATED"))</f>
        <v/>
      </c>
      <c r="E19090">
        <f>IF(GL_Paste!$B19087="","",IFERROR(INDEX(AcctCat,MATCH(GL_Paste!$B19087&amp;"",AcctCode,0)),"UNKNOWN"))</f>
        <v/>
      </c>
      <c r="F19090">
        <f>IF(GL_Paste!$B19087="","",IFERROR(INDEX(AcctSub,MATCH(GL_Paste!$B19087&amp;"",AcctCode,0)),"UNKNOWN"))</f>
        <v/>
      </c>
    </row>
    <row r="19091">
      <c r="A19091" s="40">
        <f>IF(GL_Paste!$B19088="","",N(GL_Paste!$H19088)-N(GL_Paste!$G19088))</f>
        <v/>
      </c>
      <c r="B19091" s="43">
        <f>IF(GL_Paste!$B19088="","",DATE(YEAR(GL_Paste!$E19088),MONTH(GL_Paste!$E19088),1))</f>
        <v/>
      </c>
      <c r="C19091">
        <f>IF(GL_Paste!$B19088="","",IF(TRIM(GL_Paste!$M19088)&lt;&gt;"",TRIM(GL_Paste!$M19088),IFERROR(MID(GL_Paste!$I19088,FIND("[",GL_Paste!$I19088)+1,FIND("]",GL_Paste!$I19088)-FIND("[",GL_Paste!$I19088)-1),"")))</f>
        <v/>
      </c>
      <c r="D19091">
        <f>IF(GL_Paste!$B19088="","",IFERROR(INDEX(DeptName,MATCH($C19091,DeptTag,0)),"UNALLOCATED"))</f>
        <v/>
      </c>
      <c r="E19091">
        <f>IF(GL_Paste!$B19088="","",IFERROR(INDEX(AcctCat,MATCH(GL_Paste!$B19088&amp;"",AcctCode,0)),"UNKNOWN"))</f>
        <v/>
      </c>
      <c r="F19091">
        <f>IF(GL_Paste!$B19088="","",IFERROR(INDEX(AcctSub,MATCH(GL_Paste!$B19088&amp;"",AcctCode,0)),"UNKNOWN"))</f>
        <v/>
      </c>
    </row>
    <row r="19092">
      <c r="A19092" s="40">
        <f>IF(GL_Paste!$B19089="","",N(GL_Paste!$H19089)-N(GL_Paste!$G19089))</f>
        <v/>
      </c>
      <c r="B19092" s="43">
        <f>IF(GL_Paste!$B19089="","",DATE(YEAR(GL_Paste!$E19089),MONTH(GL_Paste!$E19089),1))</f>
        <v/>
      </c>
      <c r="C19092">
        <f>IF(GL_Paste!$B19089="","",IF(TRIM(GL_Paste!$M19089)&lt;&gt;"",TRIM(GL_Paste!$M19089),IFERROR(MID(GL_Paste!$I19089,FIND("[",GL_Paste!$I19089)+1,FIND("]",GL_Paste!$I19089)-FIND("[",GL_Paste!$I19089)-1),"")))</f>
        <v/>
      </c>
      <c r="D19092">
        <f>IF(GL_Paste!$B19089="","",IFERROR(INDEX(DeptName,MATCH($C19092,DeptTag,0)),"UNALLOCATED"))</f>
        <v/>
      </c>
      <c r="E19092">
        <f>IF(GL_Paste!$B19089="","",IFERROR(INDEX(AcctCat,MATCH(GL_Paste!$B19089&amp;"",AcctCode,0)),"UNKNOWN"))</f>
        <v/>
      </c>
      <c r="F19092">
        <f>IF(GL_Paste!$B19089="","",IFERROR(INDEX(AcctSub,MATCH(GL_Paste!$B19089&amp;"",AcctCode,0)),"UNKNOWN"))</f>
        <v/>
      </c>
    </row>
    <row r="19093">
      <c r="A19093" s="40">
        <f>IF(GL_Paste!$B19090="","",N(GL_Paste!$H19090)-N(GL_Paste!$G19090))</f>
        <v/>
      </c>
      <c r="B19093" s="43">
        <f>IF(GL_Paste!$B19090="","",DATE(YEAR(GL_Paste!$E19090),MONTH(GL_Paste!$E19090),1))</f>
        <v/>
      </c>
      <c r="C19093">
        <f>IF(GL_Paste!$B19090="","",IF(TRIM(GL_Paste!$M19090)&lt;&gt;"",TRIM(GL_Paste!$M19090),IFERROR(MID(GL_Paste!$I19090,FIND("[",GL_Paste!$I19090)+1,FIND("]",GL_Paste!$I19090)-FIND("[",GL_Paste!$I19090)-1),"")))</f>
        <v/>
      </c>
      <c r="D19093">
        <f>IF(GL_Paste!$B19090="","",IFERROR(INDEX(DeptName,MATCH($C19093,DeptTag,0)),"UNALLOCATED"))</f>
        <v/>
      </c>
      <c r="E19093">
        <f>IF(GL_Paste!$B19090="","",IFERROR(INDEX(AcctCat,MATCH(GL_Paste!$B19090&amp;"",AcctCode,0)),"UNKNOWN"))</f>
        <v/>
      </c>
      <c r="F19093">
        <f>IF(GL_Paste!$B19090="","",IFERROR(INDEX(AcctSub,MATCH(GL_Paste!$B19090&amp;"",AcctCode,0)),"UNKNOWN"))</f>
        <v/>
      </c>
    </row>
    <row r="19094">
      <c r="A19094" s="40">
        <f>IF(GL_Paste!$B19091="","",N(GL_Paste!$H19091)-N(GL_Paste!$G19091))</f>
        <v/>
      </c>
      <c r="B19094" s="43">
        <f>IF(GL_Paste!$B19091="","",DATE(YEAR(GL_Paste!$E19091),MONTH(GL_Paste!$E19091),1))</f>
        <v/>
      </c>
      <c r="C19094">
        <f>IF(GL_Paste!$B19091="","",IF(TRIM(GL_Paste!$M19091)&lt;&gt;"",TRIM(GL_Paste!$M19091),IFERROR(MID(GL_Paste!$I19091,FIND("[",GL_Paste!$I19091)+1,FIND("]",GL_Paste!$I19091)-FIND("[",GL_Paste!$I19091)-1),"")))</f>
        <v/>
      </c>
      <c r="D19094">
        <f>IF(GL_Paste!$B19091="","",IFERROR(INDEX(DeptName,MATCH($C19094,DeptTag,0)),"UNALLOCATED"))</f>
        <v/>
      </c>
      <c r="E19094">
        <f>IF(GL_Paste!$B19091="","",IFERROR(INDEX(AcctCat,MATCH(GL_Paste!$B19091&amp;"",AcctCode,0)),"UNKNOWN"))</f>
        <v/>
      </c>
      <c r="F19094">
        <f>IF(GL_Paste!$B19091="","",IFERROR(INDEX(AcctSub,MATCH(GL_Paste!$B19091&amp;"",AcctCode,0)),"UNKNOWN"))</f>
        <v/>
      </c>
    </row>
    <row r="19095">
      <c r="A19095" s="40">
        <f>IF(GL_Paste!$B19092="","",N(GL_Paste!$H19092)-N(GL_Paste!$G19092))</f>
        <v/>
      </c>
      <c r="B19095" s="43">
        <f>IF(GL_Paste!$B19092="","",DATE(YEAR(GL_Paste!$E19092),MONTH(GL_Paste!$E19092),1))</f>
        <v/>
      </c>
      <c r="C19095">
        <f>IF(GL_Paste!$B19092="","",IF(TRIM(GL_Paste!$M19092)&lt;&gt;"",TRIM(GL_Paste!$M19092),IFERROR(MID(GL_Paste!$I19092,FIND("[",GL_Paste!$I19092)+1,FIND("]",GL_Paste!$I19092)-FIND("[",GL_Paste!$I19092)-1),"")))</f>
        <v/>
      </c>
      <c r="D19095">
        <f>IF(GL_Paste!$B19092="","",IFERROR(INDEX(DeptName,MATCH($C19095,DeptTag,0)),"UNALLOCATED"))</f>
        <v/>
      </c>
      <c r="E19095">
        <f>IF(GL_Paste!$B19092="","",IFERROR(INDEX(AcctCat,MATCH(GL_Paste!$B19092&amp;"",AcctCode,0)),"UNKNOWN"))</f>
        <v/>
      </c>
      <c r="F19095">
        <f>IF(GL_Paste!$B19092="","",IFERROR(INDEX(AcctSub,MATCH(GL_Paste!$B19092&amp;"",AcctCode,0)),"UNKNOWN"))</f>
        <v/>
      </c>
    </row>
    <row r="19096">
      <c r="A19096" s="40">
        <f>IF(GL_Paste!$B19093="","",N(GL_Paste!$H19093)-N(GL_Paste!$G19093))</f>
        <v/>
      </c>
      <c r="B19096" s="43">
        <f>IF(GL_Paste!$B19093="","",DATE(YEAR(GL_Paste!$E19093),MONTH(GL_Paste!$E19093),1))</f>
        <v/>
      </c>
      <c r="C19096">
        <f>IF(GL_Paste!$B19093="","",IF(TRIM(GL_Paste!$M19093)&lt;&gt;"",TRIM(GL_Paste!$M19093),IFERROR(MID(GL_Paste!$I19093,FIND("[",GL_Paste!$I19093)+1,FIND("]",GL_Paste!$I19093)-FIND("[",GL_Paste!$I19093)-1),"")))</f>
        <v/>
      </c>
      <c r="D19096">
        <f>IF(GL_Paste!$B19093="","",IFERROR(INDEX(DeptName,MATCH($C19096,DeptTag,0)),"UNALLOCATED"))</f>
        <v/>
      </c>
      <c r="E19096">
        <f>IF(GL_Paste!$B19093="","",IFERROR(INDEX(AcctCat,MATCH(GL_Paste!$B19093&amp;"",AcctCode,0)),"UNKNOWN"))</f>
        <v/>
      </c>
      <c r="F19096">
        <f>IF(GL_Paste!$B19093="","",IFERROR(INDEX(AcctSub,MATCH(GL_Paste!$B19093&amp;"",AcctCode,0)),"UNKNOWN"))</f>
        <v/>
      </c>
    </row>
    <row r="19097">
      <c r="A19097" s="40">
        <f>IF(GL_Paste!$B19094="","",N(GL_Paste!$H19094)-N(GL_Paste!$G19094))</f>
        <v/>
      </c>
      <c r="B19097" s="43">
        <f>IF(GL_Paste!$B19094="","",DATE(YEAR(GL_Paste!$E19094),MONTH(GL_Paste!$E19094),1))</f>
        <v/>
      </c>
      <c r="C19097">
        <f>IF(GL_Paste!$B19094="","",IF(TRIM(GL_Paste!$M19094)&lt;&gt;"",TRIM(GL_Paste!$M19094),IFERROR(MID(GL_Paste!$I19094,FIND("[",GL_Paste!$I19094)+1,FIND("]",GL_Paste!$I19094)-FIND("[",GL_Paste!$I19094)-1),"")))</f>
        <v/>
      </c>
      <c r="D19097">
        <f>IF(GL_Paste!$B19094="","",IFERROR(INDEX(DeptName,MATCH($C19097,DeptTag,0)),"UNALLOCATED"))</f>
        <v/>
      </c>
      <c r="E19097">
        <f>IF(GL_Paste!$B19094="","",IFERROR(INDEX(AcctCat,MATCH(GL_Paste!$B19094&amp;"",AcctCode,0)),"UNKNOWN"))</f>
        <v/>
      </c>
      <c r="F19097">
        <f>IF(GL_Paste!$B19094="","",IFERROR(INDEX(AcctSub,MATCH(GL_Paste!$B19094&amp;"",AcctCode,0)),"UNKNOWN"))</f>
        <v/>
      </c>
    </row>
    <row r="19098">
      <c r="A19098" s="40">
        <f>IF(GL_Paste!$B19095="","",N(GL_Paste!$H19095)-N(GL_Paste!$G19095))</f>
        <v/>
      </c>
      <c r="B19098" s="43">
        <f>IF(GL_Paste!$B19095="","",DATE(YEAR(GL_Paste!$E19095),MONTH(GL_Paste!$E19095),1))</f>
        <v/>
      </c>
      <c r="C19098">
        <f>IF(GL_Paste!$B19095="","",IF(TRIM(GL_Paste!$M19095)&lt;&gt;"",TRIM(GL_Paste!$M19095),IFERROR(MID(GL_Paste!$I19095,FIND("[",GL_Paste!$I19095)+1,FIND("]",GL_Paste!$I19095)-FIND("[",GL_Paste!$I19095)-1),"")))</f>
        <v/>
      </c>
      <c r="D19098">
        <f>IF(GL_Paste!$B19095="","",IFERROR(INDEX(DeptName,MATCH($C19098,DeptTag,0)),"UNALLOCATED"))</f>
        <v/>
      </c>
      <c r="E19098">
        <f>IF(GL_Paste!$B19095="","",IFERROR(INDEX(AcctCat,MATCH(GL_Paste!$B19095&amp;"",AcctCode,0)),"UNKNOWN"))</f>
        <v/>
      </c>
      <c r="F19098">
        <f>IF(GL_Paste!$B19095="","",IFERROR(INDEX(AcctSub,MATCH(GL_Paste!$B19095&amp;"",AcctCode,0)),"UNKNOWN"))</f>
        <v/>
      </c>
    </row>
    <row r="19099">
      <c r="A19099" s="40">
        <f>IF(GL_Paste!$B19096="","",N(GL_Paste!$H19096)-N(GL_Paste!$G19096))</f>
        <v/>
      </c>
      <c r="B19099" s="43">
        <f>IF(GL_Paste!$B19096="","",DATE(YEAR(GL_Paste!$E19096),MONTH(GL_Paste!$E19096),1))</f>
        <v/>
      </c>
      <c r="C19099">
        <f>IF(GL_Paste!$B19096="","",IF(TRIM(GL_Paste!$M19096)&lt;&gt;"",TRIM(GL_Paste!$M19096),IFERROR(MID(GL_Paste!$I19096,FIND("[",GL_Paste!$I19096)+1,FIND("]",GL_Paste!$I19096)-FIND("[",GL_Paste!$I19096)-1),"")))</f>
        <v/>
      </c>
      <c r="D19099">
        <f>IF(GL_Paste!$B19096="","",IFERROR(INDEX(DeptName,MATCH($C19099,DeptTag,0)),"UNALLOCATED"))</f>
        <v/>
      </c>
      <c r="E19099">
        <f>IF(GL_Paste!$B19096="","",IFERROR(INDEX(AcctCat,MATCH(GL_Paste!$B19096&amp;"",AcctCode,0)),"UNKNOWN"))</f>
        <v/>
      </c>
      <c r="F19099">
        <f>IF(GL_Paste!$B19096="","",IFERROR(INDEX(AcctSub,MATCH(GL_Paste!$B19096&amp;"",AcctCode,0)),"UNKNOWN"))</f>
        <v/>
      </c>
    </row>
    <row r="19100">
      <c r="A19100" s="40">
        <f>IF(GL_Paste!$B19097="","",N(GL_Paste!$H19097)-N(GL_Paste!$G19097))</f>
        <v/>
      </c>
      <c r="B19100" s="43">
        <f>IF(GL_Paste!$B19097="","",DATE(YEAR(GL_Paste!$E19097),MONTH(GL_Paste!$E19097),1))</f>
        <v/>
      </c>
      <c r="C19100">
        <f>IF(GL_Paste!$B19097="","",IF(TRIM(GL_Paste!$M19097)&lt;&gt;"",TRIM(GL_Paste!$M19097),IFERROR(MID(GL_Paste!$I19097,FIND("[",GL_Paste!$I19097)+1,FIND("]",GL_Paste!$I19097)-FIND("[",GL_Paste!$I19097)-1),"")))</f>
        <v/>
      </c>
      <c r="D19100">
        <f>IF(GL_Paste!$B19097="","",IFERROR(INDEX(DeptName,MATCH($C19100,DeptTag,0)),"UNALLOCATED"))</f>
        <v/>
      </c>
      <c r="E19100">
        <f>IF(GL_Paste!$B19097="","",IFERROR(INDEX(AcctCat,MATCH(GL_Paste!$B19097&amp;"",AcctCode,0)),"UNKNOWN"))</f>
        <v/>
      </c>
      <c r="F19100">
        <f>IF(GL_Paste!$B19097="","",IFERROR(INDEX(AcctSub,MATCH(GL_Paste!$B19097&amp;"",AcctCode,0)),"UNKNOWN"))</f>
        <v/>
      </c>
    </row>
    <row r="19101">
      <c r="A19101" s="40">
        <f>IF(GL_Paste!$B19098="","",N(GL_Paste!$H19098)-N(GL_Paste!$G19098))</f>
        <v/>
      </c>
      <c r="B19101" s="43">
        <f>IF(GL_Paste!$B19098="","",DATE(YEAR(GL_Paste!$E19098),MONTH(GL_Paste!$E19098),1))</f>
        <v/>
      </c>
      <c r="C19101">
        <f>IF(GL_Paste!$B19098="","",IF(TRIM(GL_Paste!$M19098)&lt;&gt;"",TRIM(GL_Paste!$M19098),IFERROR(MID(GL_Paste!$I19098,FIND("[",GL_Paste!$I19098)+1,FIND("]",GL_Paste!$I19098)-FIND("[",GL_Paste!$I19098)-1),"")))</f>
        <v/>
      </c>
      <c r="D19101">
        <f>IF(GL_Paste!$B19098="","",IFERROR(INDEX(DeptName,MATCH($C19101,DeptTag,0)),"UNALLOCATED"))</f>
        <v/>
      </c>
      <c r="E19101">
        <f>IF(GL_Paste!$B19098="","",IFERROR(INDEX(AcctCat,MATCH(GL_Paste!$B19098&amp;"",AcctCode,0)),"UNKNOWN"))</f>
        <v/>
      </c>
      <c r="F19101">
        <f>IF(GL_Paste!$B19098="","",IFERROR(INDEX(AcctSub,MATCH(GL_Paste!$B19098&amp;"",AcctCode,0)),"UNKNOWN"))</f>
        <v/>
      </c>
    </row>
    <row r="19102">
      <c r="A19102" s="40">
        <f>IF(GL_Paste!$B19099="","",N(GL_Paste!$H19099)-N(GL_Paste!$G19099))</f>
        <v/>
      </c>
      <c r="B19102" s="43">
        <f>IF(GL_Paste!$B19099="","",DATE(YEAR(GL_Paste!$E19099),MONTH(GL_Paste!$E19099),1))</f>
        <v/>
      </c>
      <c r="C19102">
        <f>IF(GL_Paste!$B19099="","",IF(TRIM(GL_Paste!$M19099)&lt;&gt;"",TRIM(GL_Paste!$M19099),IFERROR(MID(GL_Paste!$I19099,FIND("[",GL_Paste!$I19099)+1,FIND("]",GL_Paste!$I19099)-FIND("[",GL_Paste!$I19099)-1),"")))</f>
        <v/>
      </c>
      <c r="D19102">
        <f>IF(GL_Paste!$B19099="","",IFERROR(INDEX(DeptName,MATCH($C19102,DeptTag,0)),"UNALLOCATED"))</f>
        <v/>
      </c>
      <c r="E19102">
        <f>IF(GL_Paste!$B19099="","",IFERROR(INDEX(AcctCat,MATCH(GL_Paste!$B19099&amp;"",AcctCode,0)),"UNKNOWN"))</f>
        <v/>
      </c>
      <c r="F19102">
        <f>IF(GL_Paste!$B19099="","",IFERROR(INDEX(AcctSub,MATCH(GL_Paste!$B19099&amp;"",AcctCode,0)),"UNKNOWN"))</f>
        <v/>
      </c>
    </row>
    <row r="19103">
      <c r="A19103" s="40">
        <f>IF(GL_Paste!$B19100="","",N(GL_Paste!$H19100)-N(GL_Paste!$G19100))</f>
        <v/>
      </c>
      <c r="B19103" s="43">
        <f>IF(GL_Paste!$B19100="","",DATE(YEAR(GL_Paste!$E19100),MONTH(GL_Paste!$E19100),1))</f>
        <v/>
      </c>
      <c r="C19103">
        <f>IF(GL_Paste!$B19100="","",IF(TRIM(GL_Paste!$M19100)&lt;&gt;"",TRIM(GL_Paste!$M19100),IFERROR(MID(GL_Paste!$I19100,FIND("[",GL_Paste!$I19100)+1,FIND("]",GL_Paste!$I19100)-FIND("[",GL_Paste!$I19100)-1),"")))</f>
        <v/>
      </c>
      <c r="D19103">
        <f>IF(GL_Paste!$B19100="","",IFERROR(INDEX(DeptName,MATCH($C19103,DeptTag,0)),"UNALLOCATED"))</f>
        <v/>
      </c>
      <c r="E19103">
        <f>IF(GL_Paste!$B19100="","",IFERROR(INDEX(AcctCat,MATCH(GL_Paste!$B19100&amp;"",AcctCode,0)),"UNKNOWN"))</f>
        <v/>
      </c>
      <c r="F19103">
        <f>IF(GL_Paste!$B19100="","",IFERROR(INDEX(AcctSub,MATCH(GL_Paste!$B19100&amp;"",AcctCode,0)),"UNKNOWN"))</f>
        <v/>
      </c>
    </row>
    <row r="19104">
      <c r="A19104" s="40">
        <f>IF(GL_Paste!$B19101="","",N(GL_Paste!$H19101)-N(GL_Paste!$G19101))</f>
        <v/>
      </c>
      <c r="B19104" s="43">
        <f>IF(GL_Paste!$B19101="","",DATE(YEAR(GL_Paste!$E19101),MONTH(GL_Paste!$E19101),1))</f>
        <v/>
      </c>
      <c r="C19104">
        <f>IF(GL_Paste!$B19101="","",IF(TRIM(GL_Paste!$M19101)&lt;&gt;"",TRIM(GL_Paste!$M19101),IFERROR(MID(GL_Paste!$I19101,FIND("[",GL_Paste!$I19101)+1,FIND("]",GL_Paste!$I19101)-FIND("[",GL_Paste!$I19101)-1),"")))</f>
        <v/>
      </c>
      <c r="D19104">
        <f>IF(GL_Paste!$B19101="","",IFERROR(INDEX(DeptName,MATCH($C19104,DeptTag,0)),"UNALLOCATED"))</f>
        <v/>
      </c>
      <c r="E19104">
        <f>IF(GL_Paste!$B19101="","",IFERROR(INDEX(AcctCat,MATCH(GL_Paste!$B19101&amp;"",AcctCode,0)),"UNKNOWN"))</f>
        <v/>
      </c>
      <c r="F19104">
        <f>IF(GL_Paste!$B19101="","",IFERROR(INDEX(AcctSub,MATCH(GL_Paste!$B19101&amp;"",AcctCode,0)),"UNKNOWN"))</f>
        <v/>
      </c>
    </row>
    <row r="19105">
      <c r="A19105" s="40">
        <f>IF(GL_Paste!$B19102="","",N(GL_Paste!$H19102)-N(GL_Paste!$G19102))</f>
        <v/>
      </c>
      <c r="B19105" s="43">
        <f>IF(GL_Paste!$B19102="","",DATE(YEAR(GL_Paste!$E19102),MONTH(GL_Paste!$E19102),1))</f>
        <v/>
      </c>
      <c r="C19105">
        <f>IF(GL_Paste!$B19102="","",IF(TRIM(GL_Paste!$M19102)&lt;&gt;"",TRIM(GL_Paste!$M19102),IFERROR(MID(GL_Paste!$I19102,FIND("[",GL_Paste!$I19102)+1,FIND("]",GL_Paste!$I19102)-FIND("[",GL_Paste!$I19102)-1),"")))</f>
        <v/>
      </c>
      <c r="D19105">
        <f>IF(GL_Paste!$B19102="","",IFERROR(INDEX(DeptName,MATCH($C19105,DeptTag,0)),"UNALLOCATED"))</f>
        <v/>
      </c>
      <c r="E19105">
        <f>IF(GL_Paste!$B19102="","",IFERROR(INDEX(AcctCat,MATCH(GL_Paste!$B19102&amp;"",AcctCode,0)),"UNKNOWN"))</f>
        <v/>
      </c>
      <c r="F19105">
        <f>IF(GL_Paste!$B19102="","",IFERROR(INDEX(AcctSub,MATCH(GL_Paste!$B19102&amp;"",AcctCode,0)),"UNKNOWN"))</f>
        <v/>
      </c>
    </row>
    <row r="19106">
      <c r="A19106" s="40">
        <f>IF(GL_Paste!$B19103="","",N(GL_Paste!$H19103)-N(GL_Paste!$G19103))</f>
        <v/>
      </c>
      <c r="B19106" s="43">
        <f>IF(GL_Paste!$B19103="","",DATE(YEAR(GL_Paste!$E19103),MONTH(GL_Paste!$E19103),1))</f>
        <v/>
      </c>
      <c r="C19106">
        <f>IF(GL_Paste!$B19103="","",IF(TRIM(GL_Paste!$M19103)&lt;&gt;"",TRIM(GL_Paste!$M19103),IFERROR(MID(GL_Paste!$I19103,FIND("[",GL_Paste!$I19103)+1,FIND("]",GL_Paste!$I19103)-FIND("[",GL_Paste!$I19103)-1),"")))</f>
        <v/>
      </c>
      <c r="D19106">
        <f>IF(GL_Paste!$B19103="","",IFERROR(INDEX(DeptName,MATCH($C19106,DeptTag,0)),"UNALLOCATED"))</f>
        <v/>
      </c>
      <c r="E19106">
        <f>IF(GL_Paste!$B19103="","",IFERROR(INDEX(AcctCat,MATCH(GL_Paste!$B19103&amp;"",AcctCode,0)),"UNKNOWN"))</f>
        <v/>
      </c>
      <c r="F19106">
        <f>IF(GL_Paste!$B19103="","",IFERROR(INDEX(AcctSub,MATCH(GL_Paste!$B19103&amp;"",AcctCode,0)),"UNKNOWN"))</f>
        <v/>
      </c>
    </row>
    <row r="19107">
      <c r="A19107" s="40">
        <f>IF(GL_Paste!$B19104="","",N(GL_Paste!$H19104)-N(GL_Paste!$G19104))</f>
        <v/>
      </c>
      <c r="B19107" s="43">
        <f>IF(GL_Paste!$B19104="","",DATE(YEAR(GL_Paste!$E19104),MONTH(GL_Paste!$E19104),1))</f>
        <v/>
      </c>
      <c r="C19107">
        <f>IF(GL_Paste!$B19104="","",IF(TRIM(GL_Paste!$M19104)&lt;&gt;"",TRIM(GL_Paste!$M19104),IFERROR(MID(GL_Paste!$I19104,FIND("[",GL_Paste!$I19104)+1,FIND("]",GL_Paste!$I19104)-FIND("[",GL_Paste!$I19104)-1),"")))</f>
        <v/>
      </c>
      <c r="D19107">
        <f>IF(GL_Paste!$B19104="","",IFERROR(INDEX(DeptName,MATCH($C19107,DeptTag,0)),"UNALLOCATED"))</f>
        <v/>
      </c>
      <c r="E19107">
        <f>IF(GL_Paste!$B19104="","",IFERROR(INDEX(AcctCat,MATCH(GL_Paste!$B19104&amp;"",AcctCode,0)),"UNKNOWN"))</f>
        <v/>
      </c>
      <c r="F19107">
        <f>IF(GL_Paste!$B19104="","",IFERROR(INDEX(AcctSub,MATCH(GL_Paste!$B19104&amp;"",AcctCode,0)),"UNKNOWN"))</f>
        <v/>
      </c>
    </row>
    <row r="19108">
      <c r="A19108" s="40">
        <f>IF(GL_Paste!$B19105="","",N(GL_Paste!$H19105)-N(GL_Paste!$G19105))</f>
        <v/>
      </c>
      <c r="B19108" s="43">
        <f>IF(GL_Paste!$B19105="","",DATE(YEAR(GL_Paste!$E19105),MONTH(GL_Paste!$E19105),1))</f>
        <v/>
      </c>
      <c r="C19108">
        <f>IF(GL_Paste!$B19105="","",IF(TRIM(GL_Paste!$M19105)&lt;&gt;"",TRIM(GL_Paste!$M19105),IFERROR(MID(GL_Paste!$I19105,FIND("[",GL_Paste!$I19105)+1,FIND("]",GL_Paste!$I19105)-FIND("[",GL_Paste!$I19105)-1),"")))</f>
        <v/>
      </c>
      <c r="D19108">
        <f>IF(GL_Paste!$B19105="","",IFERROR(INDEX(DeptName,MATCH($C19108,DeptTag,0)),"UNALLOCATED"))</f>
        <v/>
      </c>
      <c r="E19108">
        <f>IF(GL_Paste!$B19105="","",IFERROR(INDEX(AcctCat,MATCH(GL_Paste!$B19105&amp;"",AcctCode,0)),"UNKNOWN"))</f>
        <v/>
      </c>
      <c r="F19108">
        <f>IF(GL_Paste!$B19105="","",IFERROR(INDEX(AcctSub,MATCH(GL_Paste!$B19105&amp;"",AcctCode,0)),"UNKNOWN"))</f>
        <v/>
      </c>
    </row>
    <row r="19109">
      <c r="A19109" s="40">
        <f>IF(GL_Paste!$B19106="","",N(GL_Paste!$H19106)-N(GL_Paste!$G19106))</f>
        <v/>
      </c>
      <c r="B19109" s="43">
        <f>IF(GL_Paste!$B19106="","",DATE(YEAR(GL_Paste!$E19106),MONTH(GL_Paste!$E19106),1))</f>
        <v/>
      </c>
      <c r="C19109">
        <f>IF(GL_Paste!$B19106="","",IF(TRIM(GL_Paste!$M19106)&lt;&gt;"",TRIM(GL_Paste!$M19106),IFERROR(MID(GL_Paste!$I19106,FIND("[",GL_Paste!$I19106)+1,FIND("]",GL_Paste!$I19106)-FIND("[",GL_Paste!$I19106)-1),"")))</f>
        <v/>
      </c>
      <c r="D19109">
        <f>IF(GL_Paste!$B19106="","",IFERROR(INDEX(DeptName,MATCH($C19109,DeptTag,0)),"UNALLOCATED"))</f>
        <v/>
      </c>
      <c r="E19109">
        <f>IF(GL_Paste!$B19106="","",IFERROR(INDEX(AcctCat,MATCH(GL_Paste!$B19106&amp;"",AcctCode,0)),"UNKNOWN"))</f>
        <v/>
      </c>
      <c r="F19109">
        <f>IF(GL_Paste!$B19106="","",IFERROR(INDEX(AcctSub,MATCH(GL_Paste!$B19106&amp;"",AcctCode,0)),"UNKNOWN"))</f>
        <v/>
      </c>
    </row>
    <row r="19110">
      <c r="A19110" s="40">
        <f>IF(GL_Paste!$B19107="","",N(GL_Paste!$H19107)-N(GL_Paste!$G19107))</f>
        <v/>
      </c>
      <c r="B19110" s="43">
        <f>IF(GL_Paste!$B19107="","",DATE(YEAR(GL_Paste!$E19107),MONTH(GL_Paste!$E19107),1))</f>
        <v/>
      </c>
      <c r="C19110">
        <f>IF(GL_Paste!$B19107="","",IF(TRIM(GL_Paste!$M19107)&lt;&gt;"",TRIM(GL_Paste!$M19107),IFERROR(MID(GL_Paste!$I19107,FIND("[",GL_Paste!$I19107)+1,FIND("]",GL_Paste!$I19107)-FIND("[",GL_Paste!$I19107)-1),"")))</f>
        <v/>
      </c>
      <c r="D19110">
        <f>IF(GL_Paste!$B19107="","",IFERROR(INDEX(DeptName,MATCH($C19110,DeptTag,0)),"UNALLOCATED"))</f>
        <v/>
      </c>
      <c r="E19110">
        <f>IF(GL_Paste!$B19107="","",IFERROR(INDEX(AcctCat,MATCH(GL_Paste!$B19107&amp;"",AcctCode,0)),"UNKNOWN"))</f>
        <v/>
      </c>
      <c r="F19110">
        <f>IF(GL_Paste!$B19107="","",IFERROR(INDEX(AcctSub,MATCH(GL_Paste!$B19107&amp;"",AcctCode,0)),"UNKNOWN"))</f>
        <v/>
      </c>
    </row>
    <row r="19111">
      <c r="A19111" s="40">
        <f>IF(GL_Paste!$B19108="","",N(GL_Paste!$H19108)-N(GL_Paste!$G19108))</f>
        <v/>
      </c>
      <c r="B19111" s="43">
        <f>IF(GL_Paste!$B19108="","",DATE(YEAR(GL_Paste!$E19108),MONTH(GL_Paste!$E19108),1))</f>
        <v/>
      </c>
      <c r="C19111">
        <f>IF(GL_Paste!$B19108="","",IF(TRIM(GL_Paste!$M19108)&lt;&gt;"",TRIM(GL_Paste!$M19108),IFERROR(MID(GL_Paste!$I19108,FIND("[",GL_Paste!$I19108)+1,FIND("]",GL_Paste!$I19108)-FIND("[",GL_Paste!$I19108)-1),"")))</f>
        <v/>
      </c>
      <c r="D19111">
        <f>IF(GL_Paste!$B19108="","",IFERROR(INDEX(DeptName,MATCH($C19111,DeptTag,0)),"UNALLOCATED"))</f>
        <v/>
      </c>
      <c r="E19111">
        <f>IF(GL_Paste!$B19108="","",IFERROR(INDEX(AcctCat,MATCH(GL_Paste!$B19108&amp;"",AcctCode,0)),"UNKNOWN"))</f>
        <v/>
      </c>
      <c r="F19111">
        <f>IF(GL_Paste!$B19108="","",IFERROR(INDEX(AcctSub,MATCH(GL_Paste!$B19108&amp;"",AcctCode,0)),"UNKNOWN"))</f>
        <v/>
      </c>
    </row>
    <row r="19112">
      <c r="A19112" s="40">
        <f>IF(GL_Paste!$B19109="","",N(GL_Paste!$H19109)-N(GL_Paste!$G19109))</f>
        <v/>
      </c>
      <c r="B19112" s="43">
        <f>IF(GL_Paste!$B19109="","",DATE(YEAR(GL_Paste!$E19109),MONTH(GL_Paste!$E19109),1))</f>
        <v/>
      </c>
      <c r="C19112">
        <f>IF(GL_Paste!$B19109="","",IF(TRIM(GL_Paste!$M19109)&lt;&gt;"",TRIM(GL_Paste!$M19109),IFERROR(MID(GL_Paste!$I19109,FIND("[",GL_Paste!$I19109)+1,FIND("]",GL_Paste!$I19109)-FIND("[",GL_Paste!$I19109)-1),"")))</f>
        <v/>
      </c>
      <c r="D19112">
        <f>IF(GL_Paste!$B19109="","",IFERROR(INDEX(DeptName,MATCH($C19112,DeptTag,0)),"UNALLOCATED"))</f>
        <v/>
      </c>
      <c r="E19112">
        <f>IF(GL_Paste!$B19109="","",IFERROR(INDEX(AcctCat,MATCH(GL_Paste!$B19109&amp;"",AcctCode,0)),"UNKNOWN"))</f>
        <v/>
      </c>
      <c r="F19112">
        <f>IF(GL_Paste!$B19109="","",IFERROR(INDEX(AcctSub,MATCH(GL_Paste!$B19109&amp;"",AcctCode,0)),"UNKNOWN"))</f>
        <v/>
      </c>
    </row>
    <row r="19113">
      <c r="A19113" s="40">
        <f>IF(GL_Paste!$B19110="","",N(GL_Paste!$H19110)-N(GL_Paste!$G19110))</f>
        <v/>
      </c>
      <c r="B19113" s="43">
        <f>IF(GL_Paste!$B19110="","",DATE(YEAR(GL_Paste!$E19110),MONTH(GL_Paste!$E19110),1))</f>
        <v/>
      </c>
      <c r="C19113">
        <f>IF(GL_Paste!$B19110="","",IF(TRIM(GL_Paste!$M19110)&lt;&gt;"",TRIM(GL_Paste!$M19110),IFERROR(MID(GL_Paste!$I19110,FIND("[",GL_Paste!$I19110)+1,FIND("]",GL_Paste!$I19110)-FIND("[",GL_Paste!$I19110)-1),"")))</f>
        <v/>
      </c>
      <c r="D19113">
        <f>IF(GL_Paste!$B19110="","",IFERROR(INDEX(DeptName,MATCH($C19113,DeptTag,0)),"UNALLOCATED"))</f>
        <v/>
      </c>
      <c r="E19113">
        <f>IF(GL_Paste!$B19110="","",IFERROR(INDEX(AcctCat,MATCH(GL_Paste!$B19110&amp;"",AcctCode,0)),"UNKNOWN"))</f>
        <v/>
      </c>
      <c r="F19113">
        <f>IF(GL_Paste!$B19110="","",IFERROR(INDEX(AcctSub,MATCH(GL_Paste!$B19110&amp;"",AcctCode,0)),"UNKNOWN"))</f>
        <v/>
      </c>
    </row>
    <row r="19114">
      <c r="A19114" s="40">
        <f>IF(GL_Paste!$B19111="","",N(GL_Paste!$H19111)-N(GL_Paste!$G19111))</f>
        <v/>
      </c>
      <c r="B19114" s="43">
        <f>IF(GL_Paste!$B19111="","",DATE(YEAR(GL_Paste!$E19111),MONTH(GL_Paste!$E19111),1))</f>
        <v/>
      </c>
      <c r="C19114">
        <f>IF(GL_Paste!$B19111="","",IF(TRIM(GL_Paste!$M19111)&lt;&gt;"",TRIM(GL_Paste!$M19111),IFERROR(MID(GL_Paste!$I19111,FIND("[",GL_Paste!$I19111)+1,FIND("]",GL_Paste!$I19111)-FIND("[",GL_Paste!$I19111)-1),"")))</f>
        <v/>
      </c>
      <c r="D19114">
        <f>IF(GL_Paste!$B19111="","",IFERROR(INDEX(DeptName,MATCH($C19114,DeptTag,0)),"UNALLOCATED"))</f>
        <v/>
      </c>
      <c r="E19114">
        <f>IF(GL_Paste!$B19111="","",IFERROR(INDEX(AcctCat,MATCH(GL_Paste!$B19111&amp;"",AcctCode,0)),"UNKNOWN"))</f>
        <v/>
      </c>
      <c r="F19114">
        <f>IF(GL_Paste!$B19111="","",IFERROR(INDEX(AcctSub,MATCH(GL_Paste!$B19111&amp;"",AcctCode,0)),"UNKNOWN"))</f>
        <v/>
      </c>
    </row>
    <row r="19115">
      <c r="A19115" s="40">
        <f>IF(GL_Paste!$B19112="","",N(GL_Paste!$H19112)-N(GL_Paste!$G19112))</f>
        <v/>
      </c>
      <c r="B19115" s="43">
        <f>IF(GL_Paste!$B19112="","",DATE(YEAR(GL_Paste!$E19112),MONTH(GL_Paste!$E19112),1))</f>
        <v/>
      </c>
      <c r="C19115">
        <f>IF(GL_Paste!$B19112="","",IF(TRIM(GL_Paste!$M19112)&lt;&gt;"",TRIM(GL_Paste!$M19112),IFERROR(MID(GL_Paste!$I19112,FIND("[",GL_Paste!$I19112)+1,FIND("]",GL_Paste!$I19112)-FIND("[",GL_Paste!$I19112)-1),"")))</f>
        <v/>
      </c>
      <c r="D19115">
        <f>IF(GL_Paste!$B19112="","",IFERROR(INDEX(DeptName,MATCH($C19115,DeptTag,0)),"UNALLOCATED"))</f>
        <v/>
      </c>
      <c r="E19115">
        <f>IF(GL_Paste!$B19112="","",IFERROR(INDEX(AcctCat,MATCH(GL_Paste!$B19112&amp;"",AcctCode,0)),"UNKNOWN"))</f>
        <v/>
      </c>
      <c r="F19115">
        <f>IF(GL_Paste!$B19112="","",IFERROR(INDEX(AcctSub,MATCH(GL_Paste!$B19112&amp;"",AcctCode,0)),"UNKNOWN"))</f>
        <v/>
      </c>
    </row>
    <row r="19116">
      <c r="A19116" s="40">
        <f>IF(GL_Paste!$B19113="","",N(GL_Paste!$H19113)-N(GL_Paste!$G19113))</f>
        <v/>
      </c>
      <c r="B19116" s="43">
        <f>IF(GL_Paste!$B19113="","",DATE(YEAR(GL_Paste!$E19113),MONTH(GL_Paste!$E19113),1))</f>
        <v/>
      </c>
      <c r="C19116">
        <f>IF(GL_Paste!$B19113="","",IF(TRIM(GL_Paste!$M19113)&lt;&gt;"",TRIM(GL_Paste!$M19113),IFERROR(MID(GL_Paste!$I19113,FIND("[",GL_Paste!$I19113)+1,FIND("]",GL_Paste!$I19113)-FIND("[",GL_Paste!$I19113)-1),"")))</f>
        <v/>
      </c>
      <c r="D19116">
        <f>IF(GL_Paste!$B19113="","",IFERROR(INDEX(DeptName,MATCH($C19116,DeptTag,0)),"UNALLOCATED"))</f>
        <v/>
      </c>
      <c r="E19116">
        <f>IF(GL_Paste!$B19113="","",IFERROR(INDEX(AcctCat,MATCH(GL_Paste!$B19113&amp;"",AcctCode,0)),"UNKNOWN"))</f>
        <v/>
      </c>
      <c r="F19116">
        <f>IF(GL_Paste!$B19113="","",IFERROR(INDEX(AcctSub,MATCH(GL_Paste!$B19113&amp;"",AcctCode,0)),"UNKNOWN"))</f>
        <v/>
      </c>
    </row>
    <row r="19117">
      <c r="A19117" s="40">
        <f>IF(GL_Paste!$B19114="","",N(GL_Paste!$H19114)-N(GL_Paste!$G19114))</f>
        <v/>
      </c>
      <c r="B19117" s="43">
        <f>IF(GL_Paste!$B19114="","",DATE(YEAR(GL_Paste!$E19114),MONTH(GL_Paste!$E19114),1))</f>
        <v/>
      </c>
      <c r="C19117">
        <f>IF(GL_Paste!$B19114="","",IF(TRIM(GL_Paste!$M19114)&lt;&gt;"",TRIM(GL_Paste!$M19114),IFERROR(MID(GL_Paste!$I19114,FIND("[",GL_Paste!$I19114)+1,FIND("]",GL_Paste!$I19114)-FIND("[",GL_Paste!$I19114)-1),"")))</f>
        <v/>
      </c>
      <c r="D19117">
        <f>IF(GL_Paste!$B19114="","",IFERROR(INDEX(DeptName,MATCH($C19117,DeptTag,0)),"UNALLOCATED"))</f>
        <v/>
      </c>
      <c r="E19117">
        <f>IF(GL_Paste!$B19114="","",IFERROR(INDEX(AcctCat,MATCH(GL_Paste!$B19114&amp;"",AcctCode,0)),"UNKNOWN"))</f>
        <v/>
      </c>
      <c r="F19117">
        <f>IF(GL_Paste!$B19114="","",IFERROR(INDEX(AcctSub,MATCH(GL_Paste!$B19114&amp;"",AcctCode,0)),"UNKNOWN"))</f>
        <v/>
      </c>
    </row>
    <row r="19118">
      <c r="A19118" s="40">
        <f>IF(GL_Paste!$B19115="","",N(GL_Paste!$H19115)-N(GL_Paste!$G19115))</f>
        <v/>
      </c>
      <c r="B19118" s="43">
        <f>IF(GL_Paste!$B19115="","",DATE(YEAR(GL_Paste!$E19115),MONTH(GL_Paste!$E19115),1))</f>
        <v/>
      </c>
      <c r="C19118">
        <f>IF(GL_Paste!$B19115="","",IF(TRIM(GL_Paste!$M19115)&lt;&gt;"",TRIM(GL_Paste!$M19115),IFERROR(MID(GL_Paste!$I19115,FIND("[",GL_Paste!$I19115)+1,FIND("]",GL_Paste!$I19115)-FIND("[",GL_Paste!$I19115)-1),"")))</f>
        <v/>
      </c>
      <c r="D19118">
        <f>IF(GL_Paste!$B19115="","",IFERROR(INDEX(DeptName,MATCH($C19118,DeptTag,0)),"UNALLOCATED"))</f>
        <v/>
      </c>
      <c r="E19118">
        <f>IF(GL_Paste!$B19115="","",IFERROR(INDEX(AcctCat,MATCH(GL_Paste!$B19115&amp;"",AcctCode,0)),"UNKNOWN"))</f>
        <v/>
      </c>
      <c r="F19118">
        <f>IF(GL_Paste!$B19115="","",IFERROR(INDEX(AcctSub,MATCH(GL_Paste!$B19115&amp;"",AcctCode,0)),"UNKNOWN"))</f>
        <v/>
      </c>
    </row>
    <row r="19119">
      <c r="A19119" s="40">
        <f>IF(GL_Paste!$B19116="","",N(GL_Paste!$H19116)-N(GL_Paste!$G19116))</f>
        <v/>
      </c>
      <c r="B19119" s="43">
        <f>IF(GL_Paste!$B19116="","",DATE(YEAR(GL_Paste!$E19116),MONTH(GL_Paste!$E19116),1))</f>
        <v/>
      </c>
      <c r="C19119">
        <f>IF(GL_Paste!$B19116="","",IF(TRIM(GL_Paste!$M19116)&lt;&gt;"",TRIM(GL_Paste!$M19116),IFERROR(MID(GL_Paste!$I19116,FIND("[",GL_Paste!$I19116)+1,FIND("]",GL_Paste!$I19116)-FIND("[",GL_Paste!$I19116)-1),"")))</f>
        <v/>
      </c>
      <c r="D19119">
        <f>IF(GL_Paste!$B19116="","",IFERROR(INDEX(DeptName,MATCH($C19119,DeptTag,0)),"UNALLOCATED"))</f>
        <v/>
      </c>
      <c r="E19119">
        <f>IF(GL_Paste!$B19116="","",IFERROR(INDEX(AcctCat,MATCH(GL_Paste!$B19116&amp;"",AcctCode,0)),"UNKNOWN"))</f>
        <v/>
      </c>
      <c r="F19119">
        <f>IF(GL_Paste!$B19116="","",IFERROR(INDEX(AcctSub,MATCH(GL_Paste!$B19116&amp;"",AcctCode,0)),"UNKNOWN"))</f>
        <v/>
      </c>
    </row>
    <row r="19120">
      <c r="A19120" s="40">
        <f>IF(GL_Paste!$B19117="","",N(GL_Paste!$H19117)-N(GL_Paste!$G19117))</f>
        <v/>
      </c>
      <c r="B19120" s="43">
        <f>IF(GL_Paste!$B19117="","",DATE(YEAR(GL_Paste!$E19117),MONTH(GL_Paste!$E19117),1))</f>
        <v/>
      </c>
      <c r="C19120">
        <f>IF(GL_Paste!$B19117="","",IF(TRIM(GL_Paste!$M19117)&lt;&gt;"",TRIM(GL_Paste!$M19117),IFERROR(MID(GL_Paste!$I19117,FIND("[",GL_Paste!$I19117)+1,FIND("]",GL_Paste!$I19117)-FIND("[",GL_Paste!$I19117)-1),"")))</f>
        <v/>
      </c>
      <c r="D19120">
        <f>IF(GL_Paste!$B19117="","",IFERROR(INDEX(DeptName,MATCH($C19120,DeptTag,0)),"UNALLOCATED"))</f>
        <v/>
      </c>
      <c r="E19120">
        <f>IF(GL_Paste!$B19117="","",IFERROR(INDEX(AcctCat,MATCH(GL_Paste!$B19117&amp;"",AcctCode,0)),"UNKNOWN"))</f>
        <v/>
      </c>
      <c r="F19120">
        <f>IF(GL_Paste!$B19117="","",IFERROR(INDEX(AcctSub,MATCH(GL_Paste!$B19117&amp;"",AcctCode,0)),"UNKNOWN"))</f>
        <v/>
      </c>
    </row>
    <row r="19121">
      <c r="A19121" s="40">
        <f>IF(GL_Paste!$B19118="","",N(GL_Paste!$H19118)-N(GL_Paste!$G19118))</f>
        <v/>
      </c>
      <c r="B19121" s="43">
        <f>IF(GL_Paste!$B19118="","",DATE(YEAR(GL_Paste!$E19118),MONTH(GL_Paste!$E19118),1))</f>
        <v/>
      </c>
      <c r="C19121">
        <f>IF(GL_Paste!$B19118="","",IF(TRIM(GL_Paste!$M19118)&lt;&gt;"",TRIM(GL_Paste!$M19118),IFERROR(MID(GL_Paste!$I19118,FIND("[",GL_Paste!$I19118)+1,FIND("]",GL_Paste!$I19118)-FIND("[",GL_Paste!$I19118)-1),"")))</f>
        <v/>
      </c>
      <c r="D19121">
        <f>IF(GL_Paste!$B19118="","",IFERROR(INDEX(DeptName,MATCH($C19121,DeptTag,0)),"UNALLOCATED"))</f>
        <v/>
      </c>
      <c r="E19121">
        <f>IF(GL_Paste!$B19118="","",IFERROR(INDEX(AcctCat,MATCH(GL_Paste!$B19118&amp;"",AcctCode,0)),"UNKNOWN"))</f>
        <v/>
      </c>
      <c r="F19121">
        <f>IF(GL_Paste!$B19118="","",IFERROR(INDEX(AcctSub,MATCH(GL_Paste!$B19118&amp;"",AcctCode,0)),"UNKNOWN"))</f>
        <v/>
      </c>
    </row>
    <row r="19122">
      <c r="A19122" s="40">
        <f>IF(GL_Paste!$B19119="","",N(GL_Paste!$H19119)-N(GL_Paste!$G19119))</f>
        <v/>
      </c>
      <c r="B19122" s="43">
        <f>IF(GL_Paste!$B19119="","",DATE(YEAR(GL_Paste!$E19119),MONTH(GL_Paste!$E19119),1))</f>
        <v/>
      </c>
      <c r="C19122">
        <f>IF(GL_Paste!$B19119="","",IF(TRIM(GL_Paste!$M19119)&lt;&gt;"",TRIM(GL_Paste!$M19119),IFERROR(MID(GL_Paste!$I19119,FIND("[",GL_Paste!$I19119)+1,FIND("]",GL_Paste!$I19119)-FIND("[",GL_Paste!$I19119)-1),"")))</f>
        <v/>
      </c>
      <c r="D19122">
        <f>IF(GL_Paste!$B19119="","",IFERROR(INDEX(DeptName,MATCH($C19122,DeptTag,0)),"UNALLOCATED"))</f>
        <v/>
      </c>
      <c r="E19122">
        <f>IF(GL_Paste!$B19119="","",IFERROR(INDEX(AcctCat,MATCH(GL_Paste!$B19119&amp;"",AcctCode,0)),"UNKNOWN"))</f>
        <v/>
      </c>
      <c r="F19122">
        <f>IF(GL_Paste!$B19119="","",IFERROR(INDEX(AcctSub,MATCH(GL_Paste!$B19119&amp;"",AcctCode,0)),"UNKNOWN"))</f>
        <v/>
      </c>
    </row>
    <row r="19123">
      <c r="A19123" s="40">
        <f>IF(GL_Paste!$B19120="","",N(GL_Paste!$H19120)-N(GL_Paste!$G19120))</f>
        <v/>
      </c>
      <c r="B19123" s="43">
        <f>IF(GL_Paste!$B19120="","",DATE(YEAR(GL_Paste!$E19120),MONTH(GL_Paste!$E19120),1))</f>
        <v/>
      </c>
      <c r="C19123">
        <f>IF(GL_Paste!$B19120="","",IF(TRIM(GL_Paste!$M19120)&lt;&gt;"",TRIM(GL_Paste!$M19120),IFERROR(MID(GL_Paste!$I19120,FIND("[",GL_Paste!$I19120)+1,FIND("]",GL_Paste!$I19120)-FIND("[",GL_Paste!$I19120)-1),"")))</f>
        <v/>
      </c>
      <c r="D19123">
        <f>IF(GL_Paste!$B19120="","",IFERROR(INDEX(DeptName,MATCH($C19123,DeptTag,0)),"UNALLOCATED"))</f>
        <v/>
      </c>
      <c r="E19123">
        <f>IF(GL_Paste!$B19120="","",IFERROR(INDEX(AcctCat,MATCH(GL_Paste!$B19120&amp;"",AcctCode,0)),"UNKNOWN"))</f>
        <v/>
      </c>
      <c r="F19123">
        <f>IF(GL_Paste!$B19120="","",IFERROR(INDEX(AcctSub,MATCH(GL_Paste!$B19120&amp;"",AcctCode,0)),"UNKNOWN"))</f>
        <v/>
      </c>
    </row>
    <row r="19124">
      <c r="A19124" s="40">
        <f>IF(GL_Paste!$B19121="","",N(GL_Paste!$H19121)-N(GL_Paste!$G19121))</f>
        <v/>
      </c>
      <c r="B19124" s="43">
        <f>IF(GL_Paste!$B19121="","",DATE(YEAR(GL_Paste!$E19121),MONTH(GL_Paste!$E19121),1))</f>
        <v/>
      </c>
      <c r="C19124">
        <f>IF(GL_Paste!$B19121="","",IF(TRIM(GL_Paste!$M19121)&lt;&gt;"",TRIM(GL_Paste!$M19121),IFERROR(MID(GL_Paste!$I19121,FIND("[",GL_Paste!$I19121)+1,FIND("]",GL_Paste!$I19121)-FIND("[",GL_Paste!$I19121)-1),"")))</f>
        <v/>
      </c>
      <c r="D19124">
        <f>IF(GL_Paste!$B19121="","",IFERROR(INDEX(DeptName,MATCH($C19124,DeptTag,0)),"UNALLOCATED"))</f>
        <v/>
      </c>
      <c r="E19124">
        <f>IF(GL_Paste!$B19121="","",IFERROR(INDEX(AcctCat,MATCH(GL_Paste!$B19121&amp;"",AcctCode,0)),"UNKNOWN"))</f>
        <v/>
      </c>
      <c r="F19124">
        <f>IF(GL_Paste!$B19121="","",IFERROR(INDEX(AcctSub,MATCH(GL_Paste!$B19121&amp;"",AcctCode,0)),"UNKNOWN"))</f>
        <v/>
      </c>
    </row>
    <row r="19125">
      <c r="A19125" s="40">
        <f>IF(GL_Paste!$B19122="","",N(GL_Paste!$H19122)-N(GL_Paste!$G19122))</f>
        <v/>
      </c>
      <c r="B19125" s="43">
        <f>IF(GL_Paste!$B19122="","",DATE(YEAR(GL_Paste!$E19122),MONTH(GL_Paste!$E19122),1))</f>
        <v/>
      </c>
      <c r="C19125">
        <f>IF(GL_Paste!$B19122="","",IF(TRIM(GL_Paste!$M19122)&lt;&gt;"",TRIM(GL_Paste!$M19122),IFERROR(MID(GL_Paste!$I19122,FIND("[",GL_Paste!$I19122)+1,FIND("]",GL_Paste!$I19122)-FIND("[",GL_Paste!$I19122)-1),"")))</f>
        <v/>
      </c>
      <c r="D19125">
        <f>IF(GL_Paste!$B19122="","",IFERROR(INDEX(DeptName,MATCH($C19125,DeptTag,0)),"UNALLOCATED"))</f>
        <v/>
      </c>
      <c r="E19125">
        <f>IF(GL_Paste!$B19122="","",IFERROR(INDEX(AcctCat,MATCH(GL_Paste!$B19122&amp;"",AcctCode,0)),"UNKNOWN"))</f>
        <v/>
      </c>
      <c r="F19125">
        <f>IF(GL_Paste!$B19122="","",IFERROR(INDEX(AcctSub,MATCH(GL_Paste!$B19122&amp;"",AcctCode,0)),"UNKNOWN"))</f>
        <v/>
      </c>
    </row>
    <row r="19126">
      <c r="A19126" s="40">
        <f>IF(GL_Paste!$B19123="","",N(GL_Paste!$H19123)-N(GL_Paste!$G19123))</f>
        <v/>
      </c>
      <c r="B19126" s="43">
        <f>IF(GL_Paste!$B19123="","",DATE(YEAR(GL_Paste!$E19123),MONTH(GL_Paste!$E19123),1))</f>
        <v/>
      </c>
      <c r="C19126">
        <f>IF(GL_Paste!$B19123="","",IF(TRIM(GL_Paste!$M19123)&lt;&gt;"",TRIM(GL_Paste!$M19123),IFERROR(MID(GL_Paste!$I19123,FIND("[",GL_Paste!$I19123)+1,FIND("]",GL_Paste!$I19123)-FIND("[",GL_Paste!$I19123)-1),"")))</f>
        <v/>
      </c>
      <c r="D19126">
        <f>IF(GL_Paste!$B19123="","",IFERROR(INDEX(DeptName,MATCH($C19126,DeptTag,0)),"UNALLOCATED"))</f>
        <v/>
      </c>
      <c r="E19126">
        <f>IF(GL_Paste!$B19123="","",IFERROR(INDEX(AcctCat,MATCH(GL_Paste!$B19123&amp;"",AcctCode,0)),"UNKNOWN"))</f>
        <v/>
      </c>
      <c r="F19126">
        <f>IF(GL_Paste!$B19123="","",IFERROR(INDEX(AcctSub,MATCH(GL_Paste!$B19123&amp;"",AcctCode,0)),"UNKNOWN"))</f>
        <v/>
      </c>
    </row>
    <row r="19127">
      <c r="A19127" s="40">
        <f>IF(GL_Paste!$B19124="","",N(GL_Paste!$H19124)-N(GL_Paste!$G19124))</f>
        <v/>
      </c>
      <c r="B19127" s="43">
        <f>IF(GL_Paste!$B19124="","",DATE(YEAR(GL_Paste!$E19124),MONTH(GL_Paste!$E19124),1))</f>
        <v/>
      </c>
      <c r="C19127">
        <f>IF(GL_Paste!$B19124="","",IF(TRIM(GL_Paste!$M19124)&lt;&gt;"",TRIM(GL_Paste!$M19124),IFERROR(MID(GL_Paste!$I19124,FIND("[",GL_Paste!$I19124)+1,FIND("]",GL_Paste!$I19124)-FIND("[",GL_Paste!$I19124)-1),"")))</f>
        <v/>
      </c>
      <c r="D19127">
        <f>IF(GL_Paste!$B19124="","",IFERROR(INDEX(DeptName,MATCH($C19127,DeptTag,0)),"UNALLOCATED"))</f>
        <v/>
      </c>
      <c r="E19127">
        <f>IF(GL_Paste!$B19124="","",IFERROR(INDEX(AcctCat,MATCH(GL_Paste!$B19124&amp;"",AcctCode,0)),"UNKNOWN"))</f>
        <v/>
      </c>
      <c r="F19127">
        <f>IF(GL_Paste!$B19124="","",IFERROR(INDEX(AcctSub,MATCH(GL_Paste!$B19124&amp;"",AcctCode,0)),"UNKNOWN"))</f>
        <v/>
      </c>
    </row>
    <row r="19128">
      <c r="A19128" s="40">
        <f>IF(GL_Paste!$B19125="","",N(GL_Paste!$H19125)-N(GL_Paste!$G19125))</f>
        <v/>
      </c>
      <c r="B19128" s="43">
        <f>IF(GL_Paste!$B19125="","",DATE(YEAR(GL_Paste!$E19125),MONTH(GL_Paste!$E19125),1))</f>
        <v/>
      </c>
      <c r="C19128">
        <f>IF(GL_Paste!$B19125="","",IF(TRIM(GL_Paste!$M19125)&lt;&gt;"",TRIM(GL_Paste!$M19125),IFERROR(MID(GL_Paste!$I19125,FIND("[",GL_Paste!$I19125)+1,FIND("]",GL_Paste!$I19125)-FIND("[",GL_Paste!$I19125)-1),"")))</f>
        <v/>
      </c>
      <c r="D19128">
        <f>IF(GL_Paste!$B19125="","",IFERROR(INDEX(DeptName,MATCH($C19128,DeptTag,0)),"UNALLOCATED"))</f>
        <v/>
      </c>
      <c r="E19128">
        <f>IF(GL_Paste!$B19125="","",IFERROR(INDEX(AcctCat,MATCH(GL_Paste!$B19125&amp;"",AcctCode,0)),"UNKNOWN"))</f>
        <v/>
      </c>
      <c r="F19128">
        <f>IF(GL_Paste!$B19125="","",IFERROR(INDEX(AcctSub,MATCH(GL_Paste!$B19125&amp;"",AcctCode,0)),"UNKNOWN"))</f>
        <v/>
      </c>
    </row>
    <row r="19129">
      <c r="A19129" s="40">
        <f>IF(GL_Paste!$B19126="","",N(GL_Paste!$H19126)-N(GL_Paste!$G19126))</f>
        <v/>
      </c>
      <c r="B19129" s="43">
        <f>IF(GL_Paste!$B19126="","",DATE(YEAR(GL_Paste!$E19126),MONTH(GL_Paste!$E19126),1))</f>
        <v/>
      </c>
      <c r="C19129">
        <f>IF(GL_Paste!$B19126="","",IF(TRIM(GL_Paste!$M19126)&lt;&gt;"",TRIM(GL_Paste!$M19126),IFERROR(MID(GL_Paste!$I19126,FIND("[",GL_Paste!$I19126)+1,FIND("]",GL_Paste!$I19126)-FIND("[",GL_Paste!$I19126)-1),"")))</f>
        <v/>
      </c>
      <c r="D19129">
        <f>IF(GL_Paste!$B19126="","",IFERROR(INDEX(DeptName,MATCH($C19129,DeptTag,0)),"UNALLOCATED"))</f>
        <v/>
      </c>
      <c r="E19129">
        <f>IF(GL_Paste!$B19126="","",IFERROR(INDEX(AcctCat,MATCH(GL_Paste!$B19126&amp;"",AcctCode,0)),"UNKNOWN"))</f>
        <v/>
      </c>
      <c r="F19129">
        <f>IF(GL_Paste!$B19126="","",IFERROR(INDEX(AcctSub,MATCH(GL_Paste!$B19126&amp;"",AcctCode,0)),"UNKNOWN"))</f>
        <v/>
      </c>
    </row>
    <row r="19130">
      <c r="A19130" s="40">
        <f>IF(GL_Paste!$B19127="","",N(GL_Paste!$H19127)-N(GL_Paste!$G19127))</f>
        <v/>
      </c>
      <c r="B19130" s="43">
        <f>IF(GL_Paste!$B19127="","",DATE(YEAR(GL_Paste!$E19127),MONTH(GL_Paste!$E19127),1))</f>
        <v/>
      </c>
      <c r="C19130">
        <f>IF(GL_Paste!$B19127="","",IF(TRIM(GL_Paste!$M19127)&lt;&gt;"",TRIM(GL_Paste!$M19127),IFERROR(MID(GL_Paste!$I19127,FIND("[",GL_Paste!$I19127)+1,FIND("]",GL_Paste!$I19127)-FIND("[",GL_Paste!$I19127)-1),"")))</f>
        <v/>
      </c>
      <c r="D19130">
        <f>IF(GL_Paste!$B19127="","",IFERROR(INDEX(DeptName,MATCH($C19130,DeptTag,0)),"UNALLOCATED"))</f>
        <v/>
      </c>
      <c r="E19130">
        <f>IF(GL_Paste!$B19127="","",IFERROR(INDEX(AcctCat,MATCH(GL_Paste!$B19127&amp;"",AcctCode,0)),"UNKNOWN"))</f>
        <v/>
      </c>
      <c r="F19130">
        <f>IF(GL_Paste!$B19127="","",IFERROR(INDEX(AcctSub,MATCH(GL_Paste!$B19127&amp;"",AcctCode,0)),"UNKNOWN"))</f>
        <v/>
      </c>
    </row>
    <row r="19131">
      <c r="A19131" s="40">
        <f>IF(GL_Paste!$B19128="","",N(GL_Paste!$H19128)-N(GL_Paste!$G19128))</f>
        <v/>
      </c>
      <c r="B19131" s="43">
        <f>IF(GL_Paste!$B19128="","",DATE(YEAR(GL_Paste!$E19128),MONTH(GL_Paste!$E19128),1))</f>
        <v/>
      </c>
      <c r="C19131">
        <f>IF(GL_Paste!$B19128="","",IF(TRIM(GL_Paste!$M19128)&lt;&gt;"",TRIM(GL_Paste!$M19128),IFERROR(MID(GL_Paste!$I19128,FIND("[",GL_Paste!$I19128)+1,FIND("]",GL_Paste!$I19128)-FIND("[",GL_Paste!$I19128)-1),"")))</f>
        <v/>
      </c>
      <c r="D19131">
        <f>IF(GL_Paste!$B19128="","",IFERROR(INDEX(DeptName,MATCH($C19131,DeptTag,0)),"UNALLOCATED"))</f>
        <v/>
      </c>
      <c r="E19131">
        <f>IF(GL_Paste!$B19128="","",IFERROR(INDEX(AcctCat,MATCH(GL_Paste!$B19128&amp;"",AcctCode,0)),"UNKNOWN"))</f>
        <v/>
      </c>
      <c r="F19131">
        <f>IF(GL_Paste!$B19128="","",IFERROR(INDEX(AcctSub,MATCH(GL_Paste!$B19128&amp;"",AcctCode,0)),"UNKNOWN"))</f>
        <v/>
      </c>
    </row>
    <row r="19132">
      <c r="A19132" s="40">
        <f>IF(GL_Paste!$B19129="","",N(GL_Paste!$H19129)-N(GL_Paste!$G19129))</f>
        <v/>
      </c>
      <c r="B19132" s="43">
        <f>IF(GL_Paste!$B19129="","",DATE(YEAR(GL_Paste!$E19129),MONTH(GL_Paste!$E19129),1))</f>
        <v/>
      </c>
      <c r="C19132">
        <f>IF(GL_Paste!$B19129="","",IF(TRIM(GL_Paste!$M19129)&lt;&gt;"",TRIM(GL_Paste!$M19129),IFERROR(MID(GL_Paste!$I19129,FIND("[",GL_Paste!$I19129)+1,FIND("]",GL_Paste!$I19129)-FIND("[",GL_Paste!$I19129)-1),"")))</f>
        <v/>
      </c>
      <c r="D19132">
        <f>IF(GL_Paste!$B19129="","",IFERROR(INDEX(DeptName,MATCH($C19132,DeptTag,0)),"UNALLOCATED"))</f>
        <v/>
      </c>
      <c r="E19132">
        <f>IF(GL_Paste!$B19129="","",IFERROR(INDEX(AcctCat,MATCH(GL_Paste!$B19129&amp;"",AcctCode,0)),"UNKNOWN"))</f>
        <v/>
      </c>
      <c r="F19132">
        <f>IF(GL_Paste!$B19129="","",IFERROR(INDEX(AcctSub,MATCH(GL_Paste!$B19129&amp;"",AcctCode,0)),"UNKNOWN"))</f>
        <v/>
      </c>
    </row>
    <row r="19133">
      <c r="A19133" s="40">
        <f>IF(GL_Paste!$B19130="","",N(GL_Paste!$H19130)-N(GL_Paste!$G19130))</f>
        <v/>
      </c>
      <c r="B19133" s="43">
        <f>IF(GL_Paste!$B19130="","",DATE(YEAR(GL_Paste!$E19130),MONTH(GL_Paste!$E19130),1))</f>
        <v/>
      </c>
      <c r="C19133">
        <f>IF(GL_Paste!$B19130="","",IF(TRIM(GL_Paste!$M19130)&lt;&gt;"",TRIM(GL_Paste!$M19130),IFERROR(MID(GL_Paste!$I19130,FIND("[",GL_Paste!$I19130)+1,FIND("]",GL_Paste!$I19130)-FIND("[",GL_Paste!$I19130)-1),"")))</f>
        <v/>
      </c>
      <c r="D19133">
        <f>IF(GL_Paste!$B19130="","",IFERROR(INDEX(DeptName,MATCH($C19133,DeptTag,0)),"UNALLOCATED"))</f>
        <v/>
      </c>
      <c r="E19133">
        <f>IF(GL_Paste!$B19130="","",IFERROR(INDEX(AcctCat,MATCH(GL_Paste!$B19130&amp;"",AcctCode,0)),"UNKNOWN"))</f>
        <v/>
      </c>
      <c r="F19133">
        <f>IF(GL_Paste!$B19130="","",IFERROR(INDEX(AcctSub,MATCH(GL_Paste!$B19130&amp;"",AcctCode,0)),"UNKNOWN"))</f>
        <v/>
      </c>
    </row>
    <row r="19134">
      <c r="A19134" s="40">
        <f>IF(GL_Paste!$B19131="","",N(GL_Paste!$H19131)-N(GL_Paste!$G19131))</f>
        <v/>
      </c>
      <c r="B19134" s="43">
        <f>IF(GL_Paste!$B19131="","",DATE(YEAR(GL_Paste!$E19131),MONTH(GL_Paste!$E19131),1))</f>
        <v/>
      </c>
      <c r="C19134">
        <f>IF(GL_Paste!$B19131="","",IF(TRIM(GL_Paste!$M19131)&lt;&gt;"",TRIM(GL_Paste!$M19131),IFERROR(MID(GL_Paste!$I19131,FIND("[",GL_Paste!$I19131)+1,FIND("]",GL_Paste!$I19131)-FIND("[",GL_Paste!$I19131)-1),"")))</f>
        <v/>
      </c>
      <c r="D19134">
        <f>IF(GL_Paste!$B19131="","",IFERROR(INDEX(DeptName,MATCH($C19134,DeptTag,0)),"UNALLOCATED"))</f>
        <v/>
      </c>
      <c r="E19134">
        <f>IF(GL_Paste!$B19131="","",IFERROR(INDEX(AcctCat,MATCH(GL_Paste!$B19131&amp;"",AcctCode,0)),"UNKNOWN"))</f>
        <v/>
      </c>
      <c r="F19134">
        <f>IF(GL_Paste!$B19131="","",IFERROR(INDEX(AcctSub,MATCH(GL_Paste!$B19131&amp;"",AcctCode,0)),"UNKNOWN"))</f>
        <v/>
      </c>
    </row>
    <row r="19135">
      <c r="A19135" s="40">
        <f>IF(GL_Paste!$B19132="","",N(GL_Paste!$H19132)-N(GL_Paste!$G19132))</f>
        <v/>
      </c>
      <c r="B19135" s="43">
        <f>IF(GL_Paste!$B19132="","",DATE(YEAR(GL_Paste!$E19132),MONTH(GL_Paste!$E19132),1))</f>
        <v/>
      </c>
      <c r="C19135">
        <f>IF(GL_Paste!$B19132="","",IF(TRIM(GL_Paste!$M19132)&lt;&gt;"",TRIM(GL_Paste!$M19132),IFERROR(MID(GL_Paste!$I19132,FIND("[",GL_Paste!$I19132)+1,FIND("]",GL_Paste!$I19132)-FIND("[",GL_Paste!$I19132)-1),"")))</f>
        <v/>
      </c>
      <c r="D19135">
        <f>IF(GL_Paste!$B19132="","",IFERROR(INDEX(DeptName,MATCH($C19135,DeptTag,0)),"UNALLOCATED"))</f>
        <v/>
      </c>
      <c r="E19135">
        <f>IF(GL_Paste!$B19132="","",IFERROR(INDEX(AcctCat,MATCH(GL_Paste!$B19132&amp;"",AcctCode,0)),"UNKNOWN"))</f>
        <v/>
      </c>
      <c r="F19135">
        <f>IF(GL_Paste!$B19132="","",IFERROR(INDEX(AcctSub,MATCH(GL_Paste!$B19132&amp;"",AcctCode,0)),"UNKNOWN"))</f>
        <v/>
      </c>
    </row>
    <row r="19136">
      <c r="A19136" s="40">
        <f>IF(GL_Paste!$B19133="","",N(GL_Paste!$H19133)-N(GL_Paste!$G19133))</f>
        <v/>
      </c>
      <c r="B19136" s="43">
        <f>IF(GL_Paste!$B19133="","",DATE(YEAR(GL_Paste!$E19133),MONTH(GL_Paste!$E19133),1))</f>
        <v/>
      </c>
      <c r="C19136">
        <f>IF(GL_Paste!$B19133="","",IF(TRIM(GL_Paste!$M19133)&lt;&gt;"",TRIM(GL_Paste!$M19133),IFERROR(MID(GL_Paste!$I19133,FIND("[",GL_Paste!$I19133)+1,FIND("]",GL_Paste!$I19133)-FIND("[",GL_Paste!$I19133)-1),"")))</f>
        <v/>
      </c>
      <c r="D19136">
        <f>IF(GL_Paste!$B19133="","",IFERROR(INDEX(DeptName,MATCH($C19136,DeptTag,0)),"UNALLOCATED"))</f>
        <v/>
      </c>
      <c r="E19136">
        <f>IF(GL_Paste!$B19133="","",IFERROR(INDEX(AcctCat,MATCH(GL_Paste!$B19133&amp;"",AcctCode,0)),"UNKNOWN"))</f>
        <v/>
      </c>
      <c r="F19136">
        <f>IF(GL_Paste!$B19133="","",IFERROR(INDEX(AcctSub,MATCH(GL_Paste!$B19133&amp;"",AcctCode,0)),"UNKNOWN"))</f>
        <v/>
      </c>
    </row>
    <row r="19137">
      <c r="A19137" s="40">
        <f>IF(GL_Paste!$B19134="","",N(GL_Paste!$H19134)-N(GL_Paste!$G19134))</f>
        <v/>
      </c>
      <c r="B19137" s="43">
        <f>IF(GL_Paste!$B19134="","",DATE(YEAR(GL_Paste!$E19134),MONTH(GL_Paste!$E19134),1))</f>
        <v/>
      </c>
      <c r="C19137">
        <f>IF(GL_Paste!$B19134="","",IF(TRIM(GL_Paste!$M19134)&lt;&gt;"",TRIM(GL_Paste!$M19134),IFERROR(MID(GL_Paste!$I19134,FIND("[",GL_Paste!$I19134)+1,FIND("]",GL_Paste!$I19134)-FIND("[",GL_Paste!$I19134)-1),"")))</f>
        <v/>
      </c>
      <c r="D19137">
        <f>IF(GL_Paste!$B19134="","",IFERROR(INDEX(DeptName,MATCH($C19137,DeptTag,0)),"UNALLOCATED"))</f>
        <v/>
      </c>
      <c r="E19137">
        <f>IF(GL_Paste!$B19134="","",IFERROR(INDEX(AcctCat,MATCH(GL_Paste!$B19134&amp;"",AcctCode,0)),"UNKNOWN"))</f>
        <v/>
      </c>
      <c r="F19137">
        <f>IF(GL_Paste!$B19134="","",IFERROR(INDEX(AcctSub,MATCH(GL_Paste!$B19134&amp;"",AcctCode,0)),"UNKNOWN"))</f>
        <v/>
      </c>
    </row>
    <row r="19138">
      <c r="A19138" s="40">
        <f>IF(GL_Paste!$B19135="","",N(GL_Paste!$H19135)-N(GL_Paste!$G19135))</f>
        <v/>
      </c>
      <c r="B19138" s="43">
        <f>IF(GL_Paste!$B19135="","",DATE(YEAR(GL_Paste!$E19135),MONTH(GL_Paste!$E19135),1))</f>
        <v/>
      </c>
      <c r="C19138">
        <f>IF(GL_Paste!$B19135="","",IF(TRIM(GL_Paste!$M19135)&lt;&gt;"",TRIM(GL_Paste!$M19135),IFERROR(MID(GL_Paste!$I19135,FIND("[",GL_Paste!$I19135)+1,FIND("]",GL_Paste!$I19135)-FIND("[",GL_Paste!$I19135)-1),"")))</f>
        <v/>
      </c>
      <c r="D19138">
        <f>IF(GL_Paste!$B19135="","",IFERROR(INDEX(DeptName,MATCH($C19138,DeptTag,0)),"UNALLOCATED"))</f>
        <v/>
      </c>
      <c r="E19138">
        <f>IF(GL_Paste!$B19135="","",IFERROR(INDEX(AcctCat,MATCH(GL_Paste!$B19135&amp;"",AcctCode,0)),"UNKNOWN"))</f>
        <v/>
      </c>
      <c r="F19138">
        <f>IF(GL_Paste!$B19135="","",IFERROR(INDEX(AcctSub,MATCH(GL_Paste!$B19135&amp;"",AcctCode,0)),"UNKNOWN"))</f>
        <v/>
      </c>
    </row>
    <row r="19139">
      <c r="A19139" s="40">
        <f>IF(GL_Paste!$B19136="","",N(GL_Paste!$H19136)-N(GL_Paste!$G19136))</f>
        <v/>
      </c>
      <c r="B19139" s="43">
        <f>IF(GL_Paste!$B19136="","",DATE(YEAR(GL_Paste!$E19136),MONTH(GL_Paste!$E19136),1))</f>
        <v/>
      </c>
      <c r="C19139">
        <f>IF(GL_Paste!$B19136="","",IF(TRIM(GL_Paste!$M19136)&lt;&gt;"",TRIM(GL_Paste!$M19136),IFERROR(MID(GL_Paste!$I19136,FIND("[",GL_Paste!$I19136)+1,FIND("]",GL_Paste!$I19136)-FIND("[",GL_Paste!$I19136)-1),"")))</f>
        <v/>
      </c>
      <c r="D19139">
        <f>IF(GL_Paste!$B19136="","",IFERROR(INDEX(DeptName,MATCH($C19139,DeptTag,0)),"UNALLOCATED"))</f>
        <v/>
      </c>
      <c r="E19139">
        <f>IF(GL_Paste!$B19136="","",IFERROR(INDEX(AcctCat,MATCH(GL_Paste!$B19136&amp;"",AcctCode,0)),"UNKNOWN"))</f>
        <v/>
      </c>
      <c r="F19139">
        <f>IF(GL_Paste!$B19136="","",IFERROR(INDEX(AcctSub,MATCH(GL_Paste!$B19136&amp;"",AcctCode,0)),"UNKNOWN"))</f>
        <v/>
      </c>
    </row>
    <row r="19140">
      <c r="A19140" s="40">
        <f>IF(GL_Paste!$B19137="","",N(GL_Paste!$H19137)-N(GL_Paste!$G19137))</f>
        <v/>
      </c>
      <c r="B19140" s="43">
        <f>IF(GL_Paste!$B19137="","",DATE(YEAR(GL_Paste!$E19137),MONTH(GL_Paste!$E19137),1))</f>
        <v/>
      </c>
      <c r="C19140">
        <f>IF(GL_Paste!$B19137="","",IF(TRIM(GL_Paste!$M19137)&lt;&gt;"",TRIM(GL_Paste!$M19137),IFERROR(MID(GL_Paste!$I19137,FIND("[",GL_Paste!$I19137)+1,FIND("]",GL_Paste!$I19137)-FIND("[",GL_Paste!$I19137)-1),"")))</f>
        <v/>
      </c>
      <c r="D19140">
        <f>IF(GL_Paste!$B19137="","",IFERROR(INDEX(DeptName,MATCH($C19140,DeptTag,0)),"UNALLOCATED"))</f>
        <v/>
      </c>
      <c r="E19140">
        <f>IF(GL_Paste!$B19137="","",IFERROR(INDEX(AcctCat,MATCH(GL_Paste!$B19137&amp;"",AcctCode,0)),"UNKNOWN"))</f>
        <v/>
      </c>
      <c r="F19140">
        <f>IF(GL_Paste!$B19137="","",IFERROR(INDEX(AcctSub,MATCH(GL_Paste!$B19137&amp;"",AcctCode,0)),"UNKNOWN"))</f>
        <v/>
      </c>
    </row>
    <row r="19141">
      <c r="A19141" s="40">
        <f>IF(GL_Paste!$B19138="","",N(GL_Paste!$H19138)-N(GL_Paste!$G19138))</f>
        <v/>
      </c>
      <c r="B19141" s="43">
        <f>IF(GL_Paste!$B19138="","",DATE(YEAR(GL_Paste!$E19138),MONTH(GL_Paste!$E19138),1))</f>
        <v/>
      </c>
      <c r="C19141">
        <f>IF(GL_Paste!$B19138="","",IF(TRIM(GL_Paste!$M19138)&lt;&gt;"",TRIM(GL_Paste!$M19138),IFERROR(MID(GL_Paste!$I19138,FIND("[",GL_Paste!$I19138)+1,FIND("]",GL_Paste!$I19138)-FIND("[",GL_Paste!$I19138)-1),"")))</f>
        <v/>
      </c>
      <c r="D19141">
        <f>IF(GL_Paste!$B19138="","",IFERROR(INDEX(DeptName,MATCH($C19141,DeptTag,0)),"UNALLOCATED"))</f>
        <v/>
      </c>
      <c r="E19141">
        <f>IF(GL_Paste!$B19138="","",IFERROR(INDEX(AcctCat,MATCH(GL_Paste!$B19138&amp;"",AcctCode,0)),"UNKNOWN"))</f>
        <v/>
      </c>
      <c r="F19141">
        <f>IF(GL_Paste!$B19138="","",IFERROR(INDEX(AcctSub,MATCH(GL_Paste!$B19138&amp;"",AcctCode,0)),"UNKNOWN"))</f>
        <v/>
      </c>
    </row>
    <row r="19142">
      <c r="A19142" s="40">
        <f>IF(GL_Paste!$B19139="","",N(GL_Paste!$H19139)-N(GL_Paste!$G19139))</f>
        <v/>
      </c>
      <c r="B19142" s="43">
        <f>IF(GL_Paste!$B19139="","",DATE(YEAR(GL_Paste!$E19139),MONTH(GL_Paste!$E19139),1))</f>
        <v/>
      </c>
      <c r="C19142">
        <f>IF(GL_Paste!$B19139="","",IF(TRIM(GL_Paste!$M19139)&lt;&gt;"",TRIM(GL_Paste!$M19139),IFERROR(MID(GL_Paste!$I19139,FIND("[",GL_Paste!$I19139)+1,FIND("]",GL_Paste!$I19139)-FIND("[",GL_Paste!$I19139)-1),"")))</f>
        <v/>
      </c>
      <c r="D19142">
        <f>IF(GL_Paste!$B19139="","",IFERROR(INDEX(DeptName,MATCH($C19142,DeptTag,0)),"UNALLOCATED"))</f>
        <v/>
      </c>
      <c r="E19142">
        <f>IF(GL_Paste!$B19139="","",IFERROR(INDEX(AcctCat,MATCH(GL_Paste!$B19139&amp;"",AcctCode,0)),"UNKNOWN"))</f>
        <v/>
      </c>
      <c r="F19142">
        <f>IF(GL_Paste!$B19139="","",IFERROR(INDEX(AcctSub,MATCH(GL_Paste!$B19139&amp;"",AcctCode,0)),"UNKNOWN"))</f>
        <v/>
      </c>
    </row>
    <row r="19143">
      <c r="A19143" s="40">
        <f>IF(GL_Paste!$B19140="","",N(GL_Paste!$H19140)-N(GL_Paste!$G19140))</f>
        <v/>
      </c>
      <c r="B19143" s="43">
        <f>IF(GL_Paste!$B19140="","",DATE(YEAR(GL_Paste!$E19140),MONTH(GL_Paste!$E19140),1))</f>
        <v/>
      </c>
      <c r="C19143">
        <f>IF(GL_Paste!$B19140="","",IF(TRIM(GL_Paste!$M19140)&lt;&gt;"",TRIM(GL_Paste!$M19140),IFERROR(MID(GL_Paste!$I19140,FIND("[",GL_Paste!$I19140)+1,FIND("]",GL_Paste!$I19140)-FIND("[",GL_Paste!$I19140)-1),"")))</f>
        <v/>
      </c>
      <c r="D19143">
        <f>IF(GL_Paste!$B19140="","",IFERROR(INDEX(DeptName,MATCH($C19143,DeptTag,0)),"UNALLOCATED"))</f>
        <v/>
      </c>
      <c r="E19143">
        <f>IF(GL_Paste!$B19140="","",IFERROR(INDEX(AcctCat,MATCH(GL_Paste!$B19140&amp;"",AcctCode,0)),"UNKNOWN"))</f>
        <v/>
      </c>
      <c r="F19143">
        <f>IF(GL_Paste!$B19140="","",IFERROR(INDEX(AcctSub,MATCH(GL_Paste!$B19140&amp;"",AcctCode,0)),"UNKNOWN"))</f>
        <v/>
      </c>
    </row>
    <row r="19144">
      <c r="A19144" s="40">
        <f>IF(GL_Paste!$B19141="","",N(GL_Paste!$H19141)-N(GL_Paste!$G19141))</f>
        <v/>
      </c>
      <c r="B19144" s="43">
        <f>IF(GL_Paste!$B19141="","",DATE(YEAR(GL_Paste!$E19141),MONTH(GL_Paste!$E19141),1))</f>
        <v/>
      </c>
      <c r="C19144">
        <f>IF(GL_Paste!$B19141="","",IF(TRIM(GL_Paste!$M19141)&lt;&gt;"",TRIM(GL_Paste!$M19141),IFERROR(MID(GL_Paste!$I19141,FIND("[",GL_Paste!$I19141)+1,FIND("]",GL_Paste!$I19141)-FIND("[",GL_Paste!$I19141)-1),"")))</f>
        <v/>
      </c>
      <c r="D19144">
        <f>IF(GL_Paste!$B19141="","",IFERROR(INDEX(DeptName,MATCH($C19144,DeptTag,0)),"UNALLOCATED"))</f>
        <v/>
      </c>
      <c r="E19144">
        <f>IF(GL_Paste!$B19141="","",IFERROR(INDEX(AcctCat,MATCH(GL_Paste!$B19141&amp;"",AcctCode,0)),"UNKNOWN"))</f>
        <v/>
      </c>
      <c r="F19144">
        <f>IF(GL_Paste!$B19141="","",IFERROR(INDEX(AcctSub,MATCH(GL_Paste!$B19141&amp;"",AcctCode,0)),"UNKNOWN"))</f>
        <v/>
      </c>
    </row>
    <row r="19145">
      <c r="A19145" s="40">
        <f>IF(GL_Paste!$B19142="","",N(GL_Paste!$H19142)-N(GL_Paste!$G19142))</f>
        <v/>
      </c>
      <c r="B19145" s="43">
        <f>IF(GL_Paste!$B19142="","",DATE(YEAR(GL_Paste!$E19142),MONTH(GL_Paste!$E19142),1))</f>
        <v/>
      </c>
      <c r="C19145">
        <f>IF(GL_Paste!$B19142="","",IF(TRIM(GL_Paste!$M19142)&lt;&gt;"",TRIM(GL_Paste!$M19142),IFERROR(MID(GL_Paste!$I19142,FIND("[",GL_Paste!$I19142)+1,FIND("]",GL_Paste!$I19142)-FIND("[",GL_Paste!$I19142)-1),"")))</f>
        <v/>
      </c>
      <c r="D19145">
        <f>IF(GL_Paste!$B19142="","",IFERROR(INDEX(DeptName,MATCH($C19145,DeptTag,0)),"UNALLOCATED"))</f>
        <v/>
      </c>
      <c r="E19145">
        <f>IF(GL_Paste!$B19142="","",IFERROR(INDEX(AcctCat,MATCH(GL_Paste!$B19142&amp;"",AcctCode,0)),"UNKNOWN"))</f>
        <v/>
      </c>
      <c r="F19145">
        <f>IF(GL_Paste!$B19142="","",IFERROR(INDEX(AcctSub,MATCH(GL_Paste!$B19142&amp;"",AcctCode,0)),"UNKNOWN"))</f>
        <v/>
      </c>
    </row>
    <row r="19146">
      <c r="A19146" s="40">
        <f>IF(GL_Paste!$B19143="","",N(GL_Paste!$H19143)-N(GL_Paste!$G19143))</f>
        <v/>
      </c>
      <c r="B19146" s="43">
        <f>IF(GL_Paste!$B19143="","",DATE(YEAR(GL_Paste!$E19143),MONTH(GL_Paste!$E19143),1))</f>
        <v/>
      </c>
      <c r="C19146">
        <f>IF(GL_Paste!$B19143="","",IF(TRIM(GL_Paste!$M19143)&lt;&gt;"",TRIM(GL_Paste!$M19143),IFERROR(MID(GL_Paste!$I19143,FIND("[",GL_Paste!$I19143)+1,FIND("]",GL_Paste!$I19143)-FIND("[",GL_Paste!$I19143)-1),"")))</f>
        <v/>
      </c>
      <c r="D19146">
        <f>IF(GL_Paste!$B19143="","",IFERROR(INDEX(DeptName,MATCH($C19146,DeptTag,0)),"UNALLOCATED"))</f>
        <v/>
      </c>
      <c r="E19146">
        <f>IF(GL_Paste!$B19143="","",IFERROR(INDEX(AcctCat,MATCH(GL_Paste!$B19143&amp;"",AcctCode,0)),"UNKNOWN"))</f>
        <v/>
      </c>
      <c r="F19146">
        <f>IF(GL_Paste!$B19143="","",IFERROR(INDEX(AcctSub,MATCH(GL_Paste!$B19143&amp;"",AcctCode,0)),"UNKNOWN"))</f>
        <v/>
      </c>
    </row>
    <row r="19147">
      <c r="A19147" s="40">
        <f>IF(GL_Paste!$B19144="","",N(GL_Paste!$H19144)-N(GL_Paste!$G19144))</f>
        <v/>
      </c>
      <c r="B19147" s="43">
        <f>IF(GL_Paste!$B19144="","",DATE(YEAR(GL_Paste!$E19144),MONTH(GL_Paste!$E19144),1))</f>
        <v/>
      </c>
      <c r="C19147">
        <f>IF(GL_Paste!$B19144="","",IF(TRIM(GL_Paste!$M19144)&lt;&gt;"",TRIM(GL_Paste!$M19144),IFERROR(MID(GL_Paste!$I19144,FIND("[",GL_Paste!$I19144)+1,FIND("]",GL_Paste!$I19144)-FIND("[",GL_Paste!$I19144)-1),"")))</f>
        <v/>
      </c>
      <c r="D19147">
        <f>IF(GL_Paste!$B19144="","",IFERROR(INDEX(DeptName,MATCH($C19147,DeptTag,0)),"UNALLOCATED"))</f>
        <v/>
      </c>
      <c r="E19147">
        <f>IF(GL_Paste!$B19144="","",IFERROR(INDEX(AcctCat,MATCH(GL_Paste!$B19144&amp;"",AcctCode,0)),"UNKNOWN"))</f>
        <v/>
      </c>
      <c r="F19147">
        <f>IF(GL_Paste!$B19144="","",IFERROR(INDEX(AcctSub,MATCH(GL_Paste!$B19144&amp;"",AcctCode,0)),"UNKNOWN"))</f>
        <v/>
      </c>
    </row>
    <row r="19148">
      <c r="A19148" s="40">
        <f>IF(GL_Paste!$B19145="","",N(GL_Paste!$H19145)-N(GL_Paste!$G19145))</f>
        <v/>
      </c>
      <c r="B19148" s="43">
        <f>IF(GL_Paste!$B19145="","",DATE(YEAR(GL_Paste!$E19145),MONTH(GL_Paste!$E19145),1))</f>
        <v/>
      </c>
      <c r="C19148">
        <f>IF(GL_Paste!$B19145="","",IF(TRIM(GL_Paste!$M19145)&lt;&gt;"",TRIM(GL_Paste!$M19145),IFERROR(MID(GL_Paste!$I19145,FIND("[",GL_Paste!$I19145)+1,FIND("]",GL_Paste!$I19145)-FIND("[",GL_Paste!$I19145)-1),"")))</f>
        <v/>
      </c>
      <c r="D19148">
        <f>IF(GL_Paste!$B19145="","",IFERROR(INDEX(DeptName,MATCH($C19148,DeptTag,0)),"UNALLOCATED"))</f>
        <v/>
      </c>
      <c r="E19148">
        <f>IF(GL_Paste!$B19145="","",IFERROR(INDEX(AcctCat,MATCH(GL_Paste!$B19145&amp;"",AcctCode,0)),"UNKNOWN"))</f>
        <v/>
      </c>
      <c r="F19148">
        <f>IF(GL_Paste!$B19145="","",IFERROR(INDEX(AcctSub,MATCH(GL_Paste!$B19145&amp;"",AcctCode,0)),"UNKNOWN"))</f>
        <v/>
      </c>
    </row>
    <row r="19149">
      <c r="A19149" s="40">
        <f>IF(GL_Paste!$B19146="","",N(GL_Paste!$H19146)-N(GL_Paste!$G19146))</f>
        <v/>
      </c>
      <c r="B19149" s="43">
        <f>IF(GL_Paste!$B19146="","",DATE(YEAR(GL_Paste!$E19146),MONTH(GL_Paste!$E19146),1))</f>
        <v/>
      </c>
      <c r="C19149">
        <f>IF(GL_Paste!$B19146="","",IF(TRIM(GL_Paste!$M19146)&lt;&gt;"",TRIM(GL_Paste!$M19146),IFERROR(MID(GL_Paste!$I19146,FIND("[",GL_Paste!$I19146)+1,FIND("]",GL_Paste!$I19146)-FIND("[",GL_Paste!$I19146)-1),"")))</f>
        <v/>
      </c>
      <c r="D19149">
        <f>IF(GL_Paste!$B19146="","",IFERROR(INDEX(DeptName,MATCH($C19149,DeptTag,0)),"UNALLOCATED"))</f>
        <v/>
      </c>
      <c r="E19149">
        <f>IF(GL_Paste!$B19146="","",IFERROR(INDEX(AcctCat,MATCH(GL_Paste!$B19146&amp;"",AcctCode,0)),"UNKNOWN"))</f>
        <v/>
      </c>
      <c r="F19149">
        <f>IF(GL_Paste!$B19146="","",IFERROR(INDEX(AcctSub,MATCH(GL_Paste!$B19146&amp;"",AcctCode,0)),"UNKNOWN"))</f>
        <v/>
      </c>
    </row>
    <row r="19150">
      <c r="A19150" s="40">
        <f>IF(GL_Paste!$B19147="","",N(GL_Paste!$H19147)-N(GL_Paste!$G19147))</f>
        <v/>
      </c>
      <c r="B19150" s="43">
        <f>IF(GL_Paste!$B19147="","",DATE(YEAR(GL_Paste!$E19147),MONTH(GL_Paste!$E19147),1))</f>
        <v/>
      </c>
      <c r="C19150">
        <f>IF(GL_Paste!$B19147="","",IF(TRIM(GL_Paste!$M19147)&lt;&gt;"",TRIM(GL_Paste!$M19147),IFERROR(MID(GL_Paste!$I19147,FIND("[",GL_Paste!$I19147)+1,FIND("]",GL_Paste!$I19147)-FIND("[",GL_Paste!$I19147)-1),"")))</f>
        <v/>
      </c>
      <c r="D19150">
        <f>IF(GL_Paste!$B19147="","",IFERROR(INDEX(DeptName,MATCH($C19150,DeptTag,0)),"UNALLOCATED"))</f>
        <v/>
      </c>
      <c r="E19150">
        <f>IF(GL_Paste!$B19147="","",IFERROR(INDEX(AcctCat,MATCH(GL_Paste!$B19147&amp;"",AcctCode,0)),"UNKNOWN"))</f>
        <v/>
      </c>
      <c r="F19150">
        <f>IF(GL_Paste!$B19147="","",IFERROR(INDEX(AcctSub,MATCH(GL_Paste!$B19147&amp;"",AcctCode,0)),"UNKNOWN"))</f>
        <v/>
      </c>
    </row>
    <row r="19151">
      <c r="A19151" s="40">
        <f>IF(GL_Paste!$B19148="","",N(GL_Paste!$H19148)-N(GL_Paste!$G19148))</f>
        <v/>
      </c>
      <c r="B19151" s="43">
        <f>IF(GL_Paste!$B19148="","",DATE(YEAR(GL_Paste!$E19148),MONTH(GL_Paste!$E19148),1))</f>
        <v/>
      </c>
      <c r="C19151">
        <f>IF(GL_Paste!$B19148="","",IF(TRIM(GL_Paste!$M19148)&lt;&gt;"",TRIM(GL_Paste!$M19148),IFERROR(MID(GL_Paste!$I19148,FIND("[",GL_Paste!$I19148)+1,FIND("]",GL_Paste!$I19148)-FIND("[",GL_Paste!$I19148)-1),"")))</f>
        <v/>
      </c>
      <c r="D19151">
        <f>IF(GL_Paste!$B19148="","",IFERROR(INDEX(DeptName,MATCH($C19151,DeptTag,0)),"UNALLOCATED"))</f>
        <v/>
      </c>
      <c r="E19151">
        <f>IF(GL_Paste!$B19148="","",IFERROR(INDEX(AcctCat,MATCH(GL_Paste!$B19148&amp;"",AcctCode,0)),"UNKNOWN"))</f>
        <v/>
      </c>
      <c r="F19151">
        <f>IF(GL_Paste!$B19148="","",IFERROR(INDEX(AcctSub,MATCH(GL_Paste!$B19148&amp;"",AcctCode,0)),"UNKNOWN"))</f>
        <v/>
      </c>
    </row>
    <row r="19152">
      <c r="A19152" s="40">
        <f>IF(GL_Paste!$B19149="","",N(GL_Paste!$H19149)-N(GL_Paste!$G19149))</f>
        <v/>
      </c>
      <c r="B19152" s="43">
        <f>IF(GL_Paste!$B19149="","",DATE(YEAR(GL_Paste!$E19149),MONTH(GL_Paste!$E19149),1))</f>
        <v/>
      </c>
      <c r="C19152">
        <f>IF(GL_Paste!$B19149="","",IF(TRIM(GL_Paste!$M19149)&lt;&gt;"",TRIM(GL_Paste!$M19149),IFERROR(MID(GL_Paste!$I19149,FIND("[",GL_Paste!$I19149)+1,FIND("]",GL_Paste!$I19149)-FIND("[",GL_Paste!$I19149)-1),"")))</f>
        <v/>
      </c>
      <c r="D19152">
        <f>IF(GL_Paste!$B19149="","",IFERROR(INDEX(DeptName,MATCH($C19152,DeptTag,0)),"UNALLOCATED"))</f>
        <v/>
      </c>
      <c r="E19152">
        <f>IF(GL_Paste!$B19149="","",IFERROR(INDEX(AcctCat,MATCH(GL_Paste!$B19149&amp;"",AcctCode,0)),"UNKNOWN"))</f>
        <v/>
      </c>
      <c r="F19152">
        <f>IF(GL_Paste!$B19149="","",IFERROR(INDEX(AcctSub,MATCH(GL_Paste!$B19149&amp;"",AcctCode,0)),"UNKNOWN"))</f>
        <v/>
      </c>
    </row>
    <row r="19153">
      <c r="A19153" s="40">
        <f>IF(GL_Paste!$B19150="","",N(GL_Paste!$H19150)-N(GL_Paste!$G19150))</f>
        <v/>
      </c>
      <c r="B19153" s="43">
        <f>IF(GL_Paste!$B19150="","",DATE(YEAR(GL_Paste!$E19150),MONTH(GL_Paste!$E19150),1))</f>
        <v/>
      </c>
      <c r="C19153">
        <f>IF(GL_Paste!$B19150="","",IF(TRIM(GL_Paste!$M19150)&lt;&gt;"",TRIM(GL_Paste!$M19150),IFERROR(MID(GL_Paste!$I19150,FIND("[",GL_Paste!$I19150)+1,FIND("]",GL_Paste!$I19150)-FIND("[",GL_Paste!$I19150)-1),"")))</f>
        <v/>
      </c>
      <c r="D19153">
        <f>IF(GL_Paste!$B19150="","",IFERROR(INDEX(DeptName,MATCH($C19153,DeptTag,0)),"UNALLOCATED"))</f>
        <v/>
      </c>
      <c r="E19153">
        <f>IF(GL_Paste!$B19150="","",IFERROR(INDEX(AcctCat,MATCH(GL_Paste!$B19150&amp;"",AcctCode,0)),"UNKNOWN"))</f>
        <v/>
      </c>
      <c r="F19153">
        <f>IF(GL_Paste!$B19150="","",IFERROR(INDEX(AcctSub,MATCH(GL_Paste!$B19150&amp;"",AcctCode,0)),"UNKNOWN"))</f>
        <v/>
      </c>
    </row>
    <row r="19154">
      <c r="A19154" s="40">
        <f>IF(GL_Paste!$B19151="","",N(GL_Paste!$H19151)-N(GL_Paste!$G19151))</f>
        <v/>
      </c>
      <c r="B19154" s="43">
        <f>IF(GL_Paste!$B19151="","",DATE(YEAR(GL_Paste!$E19151),MONTH(GL_Paste!$E19151),1))</f>
        <v/>
      </c>
      <c r="C19154">
        <f>IF(GL_Paste!$B19151="","",IF(TRIM(GL_Paste!$M19151)&lt;&gt;"",TRIM(GL_Paste!$M19151),IFERROR(MID(GL_Paste!$I19151,FIND("[",GL_Paste!$I19151)+1,FIND("]",GL_Paste!$I19151)-FIND("[",GL_Paste!$I19151)-1),"")))</f>
        <v/>
      </c>
      <c r="D19154">
        <f>IF(GL_Paste!$B19151="","",IFERROR(INDEX(DeptName,MATCH($C19154,DeptTag,0)),"UNALLOCATED"))</f>
        <v/>
      </c>
      <c r="E19154">
        <f>IF(GL_Paste!$B19151="","",IFERROR(INDEX(AcctCat,MATCH(GL_Paste!$B19151&amp;"",AcctCode,0)),"UNKNOWN"))</f>
        <v/>
      </c>
      <c r="F19154">
        <f>IF(GL_Paste!$B19151="","",IFERROR(INDEX(AcctSub,MATCH(GL_Paste!$B19151&amp;"",AcctCode,0)),"UNKNOWN"))</f>
        <v/>
      </c>
    </row>
    <row r="19155">
      <c r="A19155" s="40">
        <f>IF(GL_Paste!$B19152="","",N(GL_Paste!$H19152)-N(GL_Paste!$G19152))</f>
        <v/>
      </c>
      <c r="B19155" s="43">
        <f>IF(GL_Paste!$B19152="","",DATE(YEAR(GL_Paste!$E19152),MONTH(GL_Paste!$E19152),1))</f>
        <v/>
      </c>
      <c r="C19155">
        <f>IF(GL_Paste!$B19152="","",IF(TRIM(GL_Paste!$M19152)&lt;&gt;"",TRIM(GL_Paste!$M19152),IFERROR(MID(GL_Paste!$I19152,FIND("[",GL_Paste!$I19152)+1,FIND("]",GL_Paste!$I19152)-FIND("[",GL_Paste!$I19152)-1),"")))</f>
        <v/>
      </c>
      <c r="D19155">
        <f>IF(GL_Paste!$B19152="","",IFERROR(INDEX(DeptName,MATCH($C19155,DeptTag,0)),"UNALLOCATED"))</f>
        <v/>
      </c>
      <c r="E19155">
        <f>IF(GL_Paste!$B19152="","",IFERROR(INDEX(AcctCat,MATCH(GL_Paste!$B19152&amp;"",AcctCode,0)),"UNKNOWN"))</f>
        <v/>
      </c>
      <c r="F19155">
        <f>IF(GL_Paste!$B19152="","",IFERROR(INDEX(AcctSub,MATCH(GL_Paste!$B19152&amp;"",AcctCode,0)),"UNKNOWN"))</f>
        <v/>
      </c>
    </row>
    <row r="19156">
      <c r="A19156" s="40">
        <f>IF(GL_Paste!$B19153="","",N(GL_Paste!$H19153)-N(GL_Paste!$G19153))</f>
        <v/>
      </c>
      <c r="B19156" s="43">
        <f>IF(GL_Paste!$B19153="","",DATE(YEAR(GL_Paste!$E19153),MONTH(GL_Paste!$E19153),1))</f>
        <v/>
      </c>
      <c r="C19156">
        <f>IF(GL_Paste!$B19153="","",IF(TRIM(GL_Paste!$M19153)&lt;&gt;"",TRIM(GL_Paste!$M19153),IFERROR(MID(GL_Paste!$I19153,FIND("[",GL_Paste!$I19153)+1,FIND("]",GL_Paste!$I19153)-FIND("[",GL_Paste!$I19153)-1),"")))</f>
        <v/>
      </c>
      <c r="D19156">
        <f>IF(GL_Paste!$B19153="","",IFERROR(INDEX(DeptName,MATCH($C19156,DeptTag,0)),"UNALLOCATED"))</f>
        <v/>
      </c>
      <c r="E19156">
        <f>IF(GL_Paste!$B19153="","",IFERROR(INDEX(AcctCat,MATCH(GL_Paste!$B19153&amp;"",AcctCode,0)),"UNKNOWN"))</f>
        <v/>
      </c>
      <c r="F19156">
        <f>IF(GL_Paste!$B19153="","",IFERROR(INDEX(AcctSub,MATCH(GL_Paste!$B19153&amp;"",AcctCode,0)),"UNKNOWN"))</f>
        <v/>
      </c>
    </row>
    <row r="19157">
      <c r="A19157" s="40">
        <f>IF(GL_Paste!$B19154="","",N(GL_Paste!$H19154)-N(GL_Paste!$G19154))</f>
        <v/>
      </c>
      <c r="B19157" s="43">
        <f>IF(GL_Paste!$B19154="","",DATE(YEAR(GL_Paste!$E19154),MONTH(GL_Paste!$E19154),1))</f>
        <v/>
      </c>
      <c r="C19157">
        <f>IF(GL_Paste!$B19154="","",IF(TRIM(GL_Paste!$M19154)&lt;&gt;"",TRIM(GL_Paste!$M19154),IFERROR(MID(GL_Paste!$I19154,FIND("[",GL_Paste!$I19154)+1,FIND("]",GL_Paste!$I19154)-FIND("[",GL_Paste!$I19154)-1),"")))</f>
        <v/>
      </c>
      <c r="D19157">
        <f>IF(GL_Paste!$B19154="","",IFERROR(INDEX(DeptName,MATCH($C19157,DeptTag,0)),"UNALLOCATED"))</f>
        <v/>
      </c>
      <c r="E19157">
        <f>IF(GL_Paste!$B19154="","",IFERROR(INDEX(AcctCat,MATCH(GL_Paste!$B19154&amp;"",AcctCode,0)),"UNKNOWN"))</f>
        <v/>
      </c>
      <c r="F19157">
        <f>IF(GL_Paste!$B19154="","",IFERROR(INDEX(AcctSub,MATCH(GL_Paste!$B19154&amp;"",AcctCode,0)),"UNKNOWN"))</f>
        <v/>
      </c>
    </row>
    <row r="19158">
      <c r="A19158" s="40">
        <f>IF(GL_Paste!$B19155="","",N(GL_Paste!$H19155)-N(GL_Paste!$G19155))</f>
        <v/>
      </c>
      <c r="B19158" s="43">
        <f>IF(GL_Paste!$B19155="","",DATE(YEAR(GL_Paste!$E19155),MONTH(GL_Paste!$E19155),1))</f>
        <v/>
      </c>
      <c r="C19158">
        <f>IF(GL_Paste!$B19155="","",IF(TRIM(GL_Paste!$M19155)&lt;&gt;"",TRIM(GL_Paste!$M19155),IFERROR(MID(GL_Paste!$I19155,FIND("[",GL_Paste!$I19155)+1,FIND("]",GL_Paste!$I19155)-FIND("[",GL_Paste!$I19155)-1),"")))</f>
        <v/>
      </c>
      <c r="D19158">
        <f>IF(GL_Paste!$B19155="","",IFERROR(INDEX(DeptName,MATCH($C19158,DeptTag,0)),"UNALLOCATED"))</f>
        <v/>
      </c>
      <c r="E19158">
        <f>IF(GL_Paste!$B19155="","",IFERROR(INDEX(AcctCat,MATCH(GL_Paste!$B19155&amp;"",AcctCode,0)),"UNKNOWN"))</f>
        <v/>
      </c>
      <c r="F19158">
        <f>IF(GL_Paste!$B19155="","",IFERROR(INDEX(AcctSub,MATCH(GL_Paste!$B19155&amp;"",AcctCode,0)),"UNKNOWN"))</f>
        <v/>
      </c>
    </row>
    <row r="19159">
      <c r="A19159" s="40">
        <f>IF(GL_Paste!$B19156="","",N(GL_Paste!$H19156)-N(GL_Paste!$G19156))</f>
        <v/>
      </c>
      <c r="B19159" s="43">
        <f>IF(GL_Paste!$B19156="","",DATE(YEAR(GL_Paste!$E19156),MONTH(GL_Paste!$E19156),1))</f>
        <v/>
      </c>
      <c r="C19159">
        <f>IF(GL_Paste!$B19156="","",IF(TRIM(GL_Paste!$M19156)&lt;&gt;"",TRIM(GL_Paste!$M19156),IFERROR(MID(GL_Paste!$I19156,FIND("[",GL_Paste!$I19156)+1,FIND("]",GL_Paste!$I19156)-FIND("[",GL_Paste!$I19156)-1),"")))</f>
        <v/>
      </c>
      <c r="D19159">
        <f>IF(GL_Paste!$B19156="","",IFERROR(INDEX(DeptName,MATCH($C19159,DeptTag,0)),"UNALLOCATED"))</f>
        <v/>
      </c>
      <c r="E19159">
        <f>IF(GL_Paste!$B19156="","",IFERROR(INDEX(AcctCat,MATCH(GL_Paste!$B19156&amp;"",AcctCode,0)),"UNKNOWN"))</f>
        <v/>
      </c>
      <c r="F19159">
        <f>IF(GL_Paste!$B19156="","",IFERROR(INDEX(AcctSub,MATCH(GL_Paste!$B19156&amp;"",AcctCode,0)),"UNKNOWN"))</f>
        <v/>
      </c>
    </row>
    <row r="19160">
      <c r="A19160" s="40">
        <f>IF(GL_Paste!$B19157="","",N(GL_Paste!$H19157)-N(GL_Paste!$G19157))</f>
        <v/>
      </c>
      <c r="B19160" s="43">
        <f>IF(GL_Paste!$B19157="","",DATE(YEAR(GL_Paste!$E19157),MONTH(GL_Paste!$E19157),1))</f>
        <v/>
      </c>
      <c r="C19160">
        <f>IF(GL_Paste!$B19157="","",IF(TRIM(GL_Paste!$M19157)&lt;&gt;"",TRIM(GL_Paste!$M19157),IFERROR(MID(GL_Paste!$I19157,FIND("[",GL_Paste!$I19157)+1,FIND("]",GL_Paste!$I19157)-FIND("[",GL_Paste!$I19157)-1),"")))</f>
        <v/>
      </c>
      <c r="D19160">
        <f>IF(GL_Paste!$B19157="","",IFERROR(INDEX(DeptName,MATCH($C19160,DeptTag,0)),"UNALLOCATED"))</f>
        <v/>
      </c>
      <c r="E19160">
        <f>IF(GL_Paste!$B19157="","",IFERROR(INDEX(AcctCat,MATCH(GL_Paste!$B19157&amp;"",AcctCode,0)),"UNKNOWN"))</f>
        <v/>
      </c>
      <c r="F19160">
        <f>IF(GL_Paste!$B19157="","",IFERROR(INDEX(AcctSub,MATCH(GL_Paste!$B19157&amp;"",AcctCode,0)),"UNKNOWN"))</f>
        <v/>
      </c>
    </row>
    <row r="19161">
      <c r="A19161" s="40">
        <f>IF(GL_Paste!$B19158="","",N(GL_Paste!$H19158)-N(GL_Paste!$G19158))</f>
        <v/>
      </c>
      <c r="B19161" s="43">
        <f>IF(GL_Paste!$B19158="","",DATE(YEAR(GL_Paste!$E19158),MONTH(GL_Paste!$E19158),1))</f>
        <v/>
      </c>
      <c r="C19161">
        <f>IF(GL_Paste!$B19158="","",IF(TRIM(GL_Paste!$M19158)&lt;&gt;"",TRIM(GL_Paste!$M19158),IFERROR(MID(GL_Paste!$I19158,FIND("[",GL_Paste!$I19158)+1,FIND("]",GL_Paste!$I19158)-FIND("[",GL_Paste!$I19158)-1),"")))</f>
        <v/>
      </c>
      <c r="D19161">
        <f>IF(GL_Paste!$B19158="","",IFERROR(INDEX(DeptName,MATCH($C19161,DeptTag,0)),"UNALLOCATED"))</f>
        <v/>
      </c>
      <c r="E19161">
        <f>IF(GL_Paste!$B19158="","",IFERROR(INDEX(AcctCat,MATCH(GL_Paste!$B19158&amp;"",AcctCode,0)),"UNKNOWN"))</f>
        <v/>
      </c>
      <c r="F19161">
        <f>IF(GL_Paste!$B19158="","",IFERROR(INDEX(AcctSub,MATCH(GL_Paste!$B19158&amp;"",AcctCode,0)),"UNKNOWN"))</f>
        <v/>
      </c>
    </row>
    <row r="19162">
      <c r="A19162" s="40">
        <f>IF(GL_Paste!$B19159="","",N(GL_Paste!$H19159)-N(GL_Paste!$G19159))</f>
        <v/>
      </c>
      <c r="B19162" s="43">
        <f>IF(GL_Paste!$B19159="","",DATE(YEAR(GL_Paste!$E19159),MONTH(GL_Paste!$E19159),1))</f>
        <v/>
      </c>
      <c r="C19162">
        <f>IF(GL_Paste!$B19159="","",IF(TRIM(GL_Paste!$M19159)&lt;&gt;"",TRIM(GL_Paste!$M19159),IFERROR(MID(GL_Paste!$I19159,FIND("[",GL_Paste!$I19159)+1,FIND("]",GL_Paste!$I19159)-FIND("[",GL_Paste!$I19159)-1),"")))</f>
        <v/>
      </c>
      <c r="D19162">
        <f>IF(GL_Paste!$B19159="","",IFERROR(INDEX(DeptName,MATCH($C19162,DeptTag,0)),"UNALLOCATED"))</f>
        <v/>
      </c>
      <c r="E19162">
        <f>IF(GL_Paste!$B19159="","",IFERROR(INDEX(AcctCat,MATCH(GL_Paste!$B19159&amp;"",AcctCode,0)),"UNKNOWN"))</f>
        <v/>
      </c>
      <c r="F19162">
        <f>IF(GL_Paste!$B19159="","",IFERROR(INDEX(AcctSub,MATCH(GL_Paste!$B19159&amp;"",AcctCode,0)),"UNKNOWN"))</f>
        <v/>
      </c>
    </row>
    <row r="19163">
      <c r="A19163" s="40">
        <f>IF(GL_Paste!$B19160="","",N(GL_Paste!$H19160)-N(GL_Paste!$G19160))</f>
        <v/>
      </c>
      <c r="B19163" s="43">
        <f>IF(GL_Paste!$B19160="","",DATE(YEAR(GL_Paste!$E19160),MONTH(GL_Paste!$E19160),1))</f>
        <v/>
      </c>
      <c r="C19163">
        <f>IF(GL_Paste!$B19160="","",IF(TRIM(GL_Paste!$M19160)&lt;&gt;"",TRIM(GL_Paste!$M19160),IFERROR(MID(GL_Paste!$I19160,FIND("[",GL_Paste!$I19160)+1,FIND("]",GL_Paste!$I19160)-FIND("[",GL_Paste!$I19160)-1),"")))</f>
        <v/>
      </c>
      <c r="D19163">
        <f>IF(GL_Paste!$B19160="","",IFERROR(INDEX(DeptName,MATCH($C19163,DeptTag,0)),"UNALLOCATED"))</f>
        <v/>
      </c>
      <c r="E19163">
        <f>IF(GL_Paste!$B19160="","",IFERROR(INDEX(AcctCat,MATCH(GL_Paste!$B19160&amp;"",AcctCode,0)),"UNKNOWN"))</f>
        <v/>
      </c>
      <c r="F19163">
        <f>IF(GL_Paste!$B19160="","",IFERROR(INDEX(AcctSub,MATCH(GL_Paste!$B19160&amp;"",AcctCode,0)),"UNKNOWN"))</f>
        <v/>
      </c>
    </row>
    <row r="19164">
      <c r="A19164" s="40">
        <f>IF(GL_Paste!$B19161="","",N(GL_Paste!$H19161)-N(GL_Paste!$G19161))</f>
        <v/>
      </c>
      <c r="B19164" s="43">
        <f>IF(GL_Paste!$B19161="","",DATE(YEAR(GL_Paste!$E19161),MONTH(GL_Paste!$E19161),1))</f>
        <v/>
      </c>
      <c r="C19164">
        <f>IF(GL_Paste!$B19161="","",IF(TRIM(GL_Paste!$M19161)&lt;&gt;"",TRIM(GL_Paste!$M19161),IFERROR(MID(GL_Paste!$I19161,FIND("[",GL_Paste!$I19161)+1,FIND("]",GL_Paste!$I19161)-FIND("[",GL_Paste!$I19161)-1),"")))</f>
        <v/>
      </c>
      <c r="D19164">
        <f>IF(GL_Paste!$B19161="","",IFERROR(INDEX(DeptName,MATCH($C19164,DeptTag,0)),"UNALLOCATED"))</f>
        <v/>
      </c>
      <c r="E19164">
        <f>IF(GL_Paste!$B19161="","",IFERROR(INDEX(AcctCat,MATCH(GL_Paste!$B19161&amp;"",AcctCode,0)),"UNKNOWN"))</f>
        <v/>
      </c>
      <c r="F19164">
        <f>IF(GL_Paste!$B19161="","",IFERROR(INDEX(AcctSub,MATCH(GL_Paste!$B19161&amp;"",AcctCode,0)),"UNKNOWN"))</f>
        <v/>
      </c>
    </row>
    <row r="19165">
      <c r="A19165" s="40">
        <f>IF(GL_Paste!$B19162="","",N(GL_Paste!$H19162)-N(GL_Paste!$G19162))</f>
        <v/>
      </c>
      <c r="B19165" s="43">
        <f>IF(GL_Paste!$B19162="","",DATE(YEAR(GL_Paste!$E19162),MONTH(GL_Paste!$E19162),1))</f>
        <v/>
      </c>
      <c r="C19165">
        <f>IF(GL_Paste!$B19162="","",IF(TRIM(GL_Paste!$M19162)&lt;&gt;"",TRIM(GL_Paste!$M19162),IFERROR(MID(GL_Paste!$I19162,FIND("[",GL_Paste!$I19162)+1,FIND("]",GL_Paste!$I19162)-FIND("[",GL_Paste!$I19162)-1),"")))</f>
        <v/>
      </c>
      <c r="D19165">
        <f>IF(GL_Paste!$B19162="","",IFERROR(INDEX(DeptName,MATCH($C19165,DeptTag,0)),"UNALLOCATED"))</f>
        <v/>
      </c>
      <c r="E19165">
        <f>IF(GL_Paste!$B19162="","",IFERROR(INDEX(AcctCat,MATCH(GL_Paste!$B19162&amp;"",AcctCode,0)),"UNKNOWN"))</f>
        <v/>
      </c>
      <c r="F19165">
        <f>IF(GL_Paste!$B19162="","",IFERROR(INDEX(AcctSub,MATCH(GL_Paste!$B19162&amp;"",AcctCode,0)),"UNKNOWN"))</f>
        <v/>
      </c>
    </row>
    <row r="19166">
      <c r="A19166" s="40">
        <f>IF(GL_Paste!$B19163="","",N(GL_Paste!$H19163)-N(GL_Paste!$G19163))</f>
        <v/>
      </c>
      <c r="B19166" s="43">
        <f>IF(GL_Paste!$B19163="","",DATE(YEAR(GL_Paste!$E19163),MONTH(GL_Paste!$E19163),1))</f>
        <v/>
      </c>
      <c r="C19166">
        <f>IF(GL_Paste!$B19163="","",IF(TRIM(GL_Paste!$M19163)&lt;&gt;"",TRIM(GL_Paste!$M19163),IFERROR(MID(GL_Paste!$I19163,FIND("[",GL_Paste!$I19163)+1,FIND("]",GL_Paste!$I19163)-FIND("[",GL_Paste!$I19163)-1),"")))</f>
        <v/>
      </c>
      <c r="D19166">
        <f>IF(GL_Paste!$B19163="","",IFERROR(INDEX(DeptName,MATCH($C19166,DeptTag,0)),"UNALLOCATED"))</f>
        <v/>
      </c>
      <c r="E19166">
        <f>IF(GL_Paste!$B19163="","",IFERROR(INDEX(AcctCat,MATCH(GL_Paste!$B19163&amp;"",AcctCode,0)),"UNKNOWN"))</f>
        <v/>
      </c>
      <c r="F19166">
        <f>IF(GL_Paste!$B19163="","",IFERROR(INDEX(AcctSub,MATCH(GL_Paste!$B19163&amp;"",AcctCode,0)),"UNKNOWN"))</f>
        <v/>
      </c>
    </row>
    <row r="19167">
      <c r="A19167" s="40">
        <f>IF(GL_Paste!$B19164="","",N(GL_Paste!$H19164)-N(GL_Paste!$G19164))</f>
        <v/>
      </c>
      <c r="B19167" s="43">
        <f>IF(GL_Paste!$B19164="","",DATE(YEAR(GL_Paste!$E19164),MONTH(GL_Paste!$E19164),1))</f>
        <v/>
      </c>
      <c r="C19167">
        <f>IF(GL_Paste!$B19164="","",IF(TRIM(GL_Paste!$M19164)&lt;&gt;"",TRIM(GL_Paste!$M19164),IFERROR(MID(GL_Paste!$I19164,FIND("[",GL_Paste!$I19164)+1,FIND("]",GL_Paste!$I19164)-FIND("[",GL_Paste!$I19164)-1),"")))</f>
        <v/>
      </c>
      <c r="D19167">
        <f>IF(GL_Paste!$B19164="","",IFERROR(INDEX(DeptName,MATCH($C19167,DeptTag,0)),"UNALLOCATED"))</f>
        <v/>
      </c>
      <c r="E19167">
        <f>IF(GL_Paste!$B19164="","",IFERROR(INDEX(AcctCat,MATCH(GL_Paste!$B19164&amp;"",AcctCode,0)),"UNKNOWN"))</f>
        <v/>
      </c>
      <c r="F19167">
        <f>IF(GL_Paste!$B19164="","",IFERROR(INDEX(AcctSub,MATCH(GL_Paste!$B19164&amp;"",AcctCode,0)),"UNKNOWN"))</f>
        <v/>
      </c>
    </row>
    <row r="19168">
      <c r="A19168" s="40">
        <f>IF(GL_Paste!$B19165="","",N(GL_Paste!$H19165)-N(GL_Paste!$G19165))</f>
        <v/>
      </c>
      <c r="B19168" s="43">
        <f>IF(GL_Paste!$B19165="","",DATE(YEAR(GL_Paste!$E19165),MONTH(GL_Paste!$E19165),1))</f>
        <v/>
      </c>
      <c r="C19168">
        <f>IF(GL_Paste!$B19165="","",IF(TRIM(GL_Paste!$M19165)&lt;&gt;"",TRIM(GL_Paste!$M19165),IFERROR(MID(GL_Paste!$I19165,FIND("[",GL_Paste!$I19165)+1,FIND("]",GL_Paste!$I19165)-FIND("[",GL_Paste!$I19165)-1),"")))</f>
        <v/>
      </c>
      <c r="D19168">
        <f>IF(GL_Paste!$B19165="","",IFERROR(INDEX(DeptName,MATCH($C19168,DeptTag,0)),"UNALLOCATED"))</f>
        <v/>
      </c>
      <c r="E19168">
        <f>IF(GL_Paste!$B19165="","",IFERROR(INDEX(AcctCat,MATCH(GL_Paste!$B19165&amp;"",AcctCode,0)),"UNKNOWN"))</f>
        <v/>
      </c>
      <c r="F19168">
        <f>IF(GL_Paste!$B19165="","",IFERROR(INDEX(AcctSub,MATCH(GL_Paste!$B19165&amp;"",AcctCode,0)),"UNKNOWN"))</f>
        <v/>
      </c>
    </row>
    <row r="19169">
      <c r="A19169" s="40">
        <f>IF(GL_Paste!$B19166="","",N(GL_Paste!$H19166)-N(GL_Paste!$G19166))</f>
        <v/>
      </c>
      <c r="B19169" s="43">
        <f>IF(GL_Paste!$B19166="","",DATE(YEAR(GL_Paste!$E19166),MONTH(GL_Paste!$E19166),1))</f>
        <v/>
      </c>
      <c r="C19169">
        <f>IF(GL_Paste!$B19166="","",IF(TRIM(GL_Paste!$M19166)&lt;&gt;"",TRIM(GL_Paste!$M19166),IFERROR(MID(GL_Paste!$I19166,FIND("[",GL_Paste!$I19166)+1,FIND("]",GL_Paste!$I19166)-FIND("[",GL_Paste!$I19166)-1),"")))</f>
        <v/>
      </c>
      <c r="D19169">
        <f>IF(GL_Paste!$B19166="","",IFERROR(INDEX(DeptName,MATCH($C19169,DeptTag,0)),"UNALLOCATED"))</f>
        <v/>
      </c>
      <c r="E19169">
        <f>IF(GL_Paste!$B19166="","",IFERROR(INDEX(AcctCat,MATCH(GL_Paste!$B19166&amp;"",AcctCode,0)),"UNKNOWN"))</f>
        <v/>
      </c>
      <c r="F19169">
        <f>IF(GL_Paste!$B19166="","",IFERROR(INDEX(AcctSub,MATCH(GL_Paste!$B19166&amp;"",AcctCode,0)),"UNKNOWN"))</f>
        <v/>
      </c>
    </row>
    <row r="19170">
      <c r="A19170" s="40">
        <f>IF(GL_Paste!$B19167="","",N(GL_Paste!$H19167)-N(GL_Paste!$G19167))</f>
        <v/>
      </c>
      <c r="B19170" s="43">
        <f>IF(GL_Paste!$B19167="","",DATE(YEAR(GL_Paste!$E19167),MONTH(GL_Paste!$E19167),1))</f>
        <v/>
      </c>
      <c r="C19170">
        <f>IF(GL_Paste!$B19167="","",IF(TRIM(GL_Paste!$M19167)&lt;&gt;"",TRIM(GL_Paste!$M19167),IFERROR(MID(GL_Paste!$I19167,FIND("[",GL_Paste!$I19167)+1,FIND("]",GL_Paste!$I19167)-FIND("[",GL_Paste!$I19167)-1),"")))</f>
        <v/>
      </c>
      <c r="D19170">
        <f>IF(GL_Paste!$B19167="","",IFERROR(INDEX(DeptName,MATCH($C19170,DeptTag,0)),"UNALLOCATED"))</f>
        <v/>
      </c>
      <c r="E19170">
        <f>IF(GL_Paste!$B19167="","",IFERROR(INDEX(AcctCat,MATCH(GL_Paste!$B19167&amp;"",AcctCode,0)),"UNKNOWN"))</f>
        <v/>
      </c>
      <c r="F19170">
        <f>IF(GL_Paste!$B19167="","",IFERROR(INDEX(AcctSub,MATCH(GL_Paste!$B19167&amp;"",AcctCode,0)),"UNKNOWN"))</f>
        <v/>
      </c>
    </row>
    <row r="19171">
      <c r="A19171" s="40">
        <f>IF(GL_Paste!$B19168="","",N(GL_Paste!$H19168)-N(GL_Paste!$G19168))</f>
        <v/>
      </c>
      <c r="B19171" s="43">
        <f>IF(GL_Paste!$B19168="","",DATE(YEAR(GL_Paste!$E19168),MONTH(GL_Paste!$E19168),1))</f>
        <v/>
      </c>
      <c r="C19171">
        <f>IF(GL_Paste!$B19168="","",IF(TRIM(GL_Paste!$M19168)&lt;&gt;"",TRIM(GL_Paste!$M19168),IFERROR(MID(GL_Paste!$I19168,FIND("[",GL_Paste!$I19168)+1,FIND("]",GL_Paste!$I19168)-FIND("[",GL_Paste!$I19168)-1),"")))</f>
        <v/>
      </c>
      <c r="D19171">
        <f>IF(GL_Paste!$B19168="","",IFERROR(INDEX(DeptName,MATCH($C19171,DeptTag,0)),"UNALLOCATED"))</f>
        <v/>
      </c>
      <c r="E19171">
        <f>IF(GL_Paste!$B19168="","",IFERROR(INDEX(AcctCat,MATCH(GL_Paste!$B19168&amp;"",AcctCode,0)),"UNKNOWN"))</f>
        <v/>
      </c>
      <c r="F19171">
        <f>IF(GL_Paste!$B19168="","",IFERROR(INDEX(AcctSub,MATCH(GL_Paste!$B19168&amp;"",AcctCode,0)),"UNKNOWN"))</f>
        <v/>
      </c>
    </row>
    <row r="19172">
      <c r="A19172" s="40">
        <f>IF(GL_Paste!$B19169="","",N(GL_Paste!$H19169)-N(GL_Paste!$G19169))</f>
        <v/>
      </c>
      <c r="B19172" s="43">
        <f>IF(GL_Paste!$B19169="","",DATE(YEAR(GL_Paste!$E19169),MONTH(GL_Paste!$E19169),1))</f>
        <v/>
      </c>
      <c r="C19172">
        <f>IF(GL_Paste!$B19169="","",IF(TRIM(GL_Paste!$M19169)&lt;&gt;"",TRIM(GL_Paste!$M19169),IFERROR(MID(GL_Paste!$I19169,FIND("[",GL_Paste!$I19169)+1,FIND("]",GL_Paste!$I19169)-FIND("[",GL_Paste!$I19169)-1),"")))</f>
        <v/>
      </c>
      <c r="D19172">
        <f>IF(GL_Paste!$B19169="","",IFERROR(INDEX(DeptName,MATCH($C19172,DeptTag,0)),"UNALLOCATED"))</f>
        <v/>
      </c>
      <c r="E19172">
        <f>IF(GL_Paste!$B19169="","",IFERROR(INDEX(AcctCat,MATCH(GL_Paste!$B19169&amp;"",AcctCode,0)),"UNKNOWN"))</f>
        <v/>
      </c>
      <c r="F19172">
        <f>IF(GL_Paste!$B19169="","",IFERROR(INDEX(AcctSub,MATCH(GL_Paste!$B19169&amp;"",AcctCode,0)),"UNKNOWN"))</f>
        <v/>
      </c>
    </row>
    <row r="19173">
      <c r="A19173" s="40">
        <f>IF(GL_Paste!$B19170="","",N(GL_Paste!$H19170)-N(GL_Paste!$G19170))</f>
        <v/>
      </c>
      <c r="B19173" s="43">
        <f>IF(GL_Paste!$B19170="","",DATE(YEAR(GL_Paste!$E19170),MONTH(GL_Paste!$E19170),1))</f>
        <v/>
      </c>
      <c r="C19173">
        <f>IF(GL_Paste!$B19170="","",IF(TRIM(GL_Paste!$M19170)&lt;&gt;"",TRIM(GL_Paste!$M19170),IFERROR(MID(GL_Paste!$I19170,FIND("[",GL_Paste!$I19170)+1,FIND("]",GL_Paste!$I19170)-FIND("[",GL_Paste!$I19170)-1),"")))</f>
        <v/>
      </c>
      <c r="D19173">
        <f>IF(GL_Paste!$B19170="","",IFERROR(INDEX(DeptName,MATCH($C19173,DeptTag,0)),"UNALLOCATED"))</f>
        <v/>
      </c>
      <c r="E19173">
        <f>IF(GL_Paste!$B19170="","",IFERROR(INDEX(AcctCat,MATCH(GL_Paste!$B19170&amp;"",AcctCode,0)),"UNKNOWN"))</f>
        <v/>
      </c>
      <c r="F19173">
        <f>IF(GL_Paste!$B19170="","",IFERROR(INDEX(AcctSub,MATCH(GL_Paste!$B19170&amp;"",AcctCode,0)),"UNKNOWN"))</f>
        <v/>
      </c>
    </row>
    <row r="19174">
      <c r="A19174" s="40">
        <f>IF(GL_Paste!$B19171="","",N(GL_Paste!$H19171)-N(GL_Paste!$G19171))</f>
        <v/>
      </c>
      <c r="B19174" s="43">
        <f>IF(GL_Paste!$B19171="","",DATE(YEAR(GL_Paste!$E19171),MONTH(GL_Paste!$E19171),1))</f>
        <v/>
      </c>
      <c r="C19174">
        <f>IF(GL_Paste!$B19171="","",IF(TRIM(GL_Paste!$M19171)&lt;&gt;"",TRIM(GL_Paste!$M19171),IFERROR(MID(GL_Paste!$I19171,FIND("[",GL_Paste!$I19171)+1,FIND("]",GL_Paste!$I19171)-FIND("[",GL_Paste!$I19171)-1),"")))</f>
        <v/>
      </c>
      <c r="D19174">
        <f>IF(GL_Paste!$B19171="","",IFERROR(INDEX(DeptName,MATCH($C19174,DeptTag,0)),"UNALLOCATED"))</f>
        <v/>
      </c>
      <c r="E19174">
        <f>IF(GL_Paste!$B19171="","",IFERROR(INDEX(AcctCat,MATCH(GL_Paste!$B19171&amp;"",AcctCode,0)),"UNKNOWN"))</f>
        <v/>
      </c>
      <c r="F19174">
        <f>IF(GL_Paste!$B19171="","",IFERROR(INDEX(AcctSub,MATCH(GL_Paste!$B19171&amp;"",AcctCode,0)),"UNKNOWN"))</f>
        <v/>
      </c>
    </row>
    <row r="19175">
      <c r="A19175" s="40">
        <f>IF(GL_Paste!$B19172="","",N(GL_Paste!$H19172)-N(GL_Paste!$G19172))</f>
        <v/>
      </c>
      <c r="B19175" s="43">
        <f>IF(GL_Paste!$B19172="","",DATE(YEAR(GL_Paste!$E19172),MONTH(GL_Paste!$E19172),1))</f>
        <v/>
      </c>
      <c r="C19175">
        <f>IF(GL_Paste!$B19172="","",IF(TRIM(GL_Paste!$M19172)&lt;&gt;"",TRIM(GL_Paste!$M19172),IFERROR(MID(GL_Paste!$I19172,FIND("[",GL_Paste!$I19172)+1,FIND("]",GL_Paste!$I19172)-FIND("[",GL_Paste!$I19172)-1),"")))</f>
        <v/>
      </c>
      <c r="D19175">
        <f>IF(GL_Paste!$B19172="","",IFERROR(INDEX(DeptName,MATCH($C19175,DeptTag,0)),"UNALLOCATED"))</f>
        <v/>
      </c>
      <c r="E19175">
        <f>IF(GL_Paste!$B19172="","",IFERROR(INDEX(AcctCat,MATCH(GL_Paste!$B19172&amp;"",AcctCode,0)),"UNKNOWN"))</f>
        <v/>
      </c>
      <c r="F19175">
        <f>IF(GL_Paste!$B19172="","",IFERROR(INDEX(AcctSub,MATCH(GL_Paste!$B19172&amp;"",AcctCode,0)),"UNKNOWN"))</f>
        <v/>
      </c>
    </row>
    <row r="19176">
      <c r="A19176" s="40">
        <f>IF(GL_Paste!$B19173="","",N(GL_Paste!$H19173)-N(GL_Paste!$G19173))</f>
        <v/>
      </c>
      <c r="B19176" s="43">
        <f>IF(GL_Paste!$B19173="","",DATE(YEAR(GL_Paste!$E19173),MONTH(GL_Paste!$E19173),1))</f>
        <v/>
      </c>
      <c r="C19176">
        <f>IF(GL_Paste!$B19173="","",IF(TRIM(GL_Paste!$M19173)&lt;&gt;"",TRIM(GL_Paste!$M19173),IFERROR(MID(GL_Paste!$I19173,FIND("[",GL_Paste!$I19173)+1,FIND("]",GL_Paste!$I19173)-FIND("[",GL_Paste!$I19173)-1),"")))</f>
        <v/>
      </c>
      <c r="D19176">
        <f>IF(GL_Paste!$B19173="","",IFERROR(INDEX(DeptName,MATCH($C19176,DeptTag,0)),"UNALLOCATED"))</f>
        <v/>
      </c>
      <c r="E19176">
        <f>IF(GL_Paste!$B19173="","",IFERROR(INDEX(AcctCat,MATCH(GL_Paste!$B19173&amp;"",AcctCode,0)),"UNKNOWN"))</f>
        <v/>
      </c>
      <c r="F19176">
        <f>IF(GL_Paste!$B19173="","",IFERROR(INDEX(AcctSub,MATCH(GL_Paste!$B19173&amp;"",AcctCode,0)),"UNKNOWN"))</f>
        <v/>
      </c>
    </row>
    <row r="19177">
      <c r="A19177" s="40">
        <f>IF(GL_Paste!$B19174="","",N(GL_Paste!$H19174)-N(GL_Paste!$G19174))</f>
        <v/>
      </c>
      <c r="B19177" s="43">
        <f>IF(GL_Paste!$B19174="","",DATE(YEAR(GL_Paste!$E19174),MONTH(GL_Paste!$E19174),1))</f>
        <v/>
      </c>
      <c r="C19177">
        <f>IF(GL_Paste!$B19174="","",IF(TRIM(GL_Paste!$M19174)&lt;&gt;"",TRIM(GL_Paste!$M19174),IFERROR(MID(GL_Paste!$I19174,FIND("[",GL_Paste!$I19174)+1,FIND("]",GL_Paste!$I19174)-FIND("[",GL_Paste!$I19174)-1),"")))</f>
        <v/>
      </c>
      <c r="D19177">
        <f>IF(GL_Paste!$B19174="","",IFERROR(INDEX(DeptName,MATCH($C19177,DeptTag,0)),"UNALLOCATED"))</f>
        <v/>
      </c>
      <c r="E19177">
        <f>IF(GL_Paste!$B19174="","",IFERROR(INDEX(AcctCat,MATCH(GL_Paste!$B19174&amp;"",AcctCode,0)),"UNKNOWN"))</f>
        <v/>
      </c>
      <c r="F19177">
        <f>IF(GL_Paste!$B19174="","",IFERROR(INDEX(AcctSub,MATCH(GL_Paste!$B19174&amp;"",AcctCode,0)),"UNKNOWN"))</f>
        <v/>
      </c>
    </row>
    <row r="19178">
      <c r="A19178" s="40">
        <f>IF(GL_Paste!$B19175="","",N(GL_Paste!$H19175)-N(GL_Paste!$G19175))</f>
        <v/>
      </c>
      <c r="B19178" s="43">
        <f>IF(GL_Paste!$B19175="","",DATE(YEAR(GL_Paste!$E19175),MONTH(GL_Paste!$E19175),1))</f>
        <v/>
      </c>
      <c r="C19178">
        <f>IF(GL_Paste!$B19175="","",IF(TRIM(GL_Paste!$M19175)&lt;&gt;"",TRIM(GL_Paste!$M19175),IFERROR(MID(GL_Paste!$I19175,FIND("[",GL_Paste!$I19175)+1,FIND("]",GL_Paste!$I19175)-FIND("[",GL_Paste!$I19175)-1),"")))</f>
        <v/>
      </c>
      <c r="D19178">
        <f>IF(GL_Paste!$B19175="","",IFERROR(INDEX(DeptName,MATCH($C19178,DeptTag,0)),"UNALLOCATED"))</f>
        <v/>
      </c>
      <c r="E19178">
        <f>IF(GL_Paste!$B19175="","",IFERROR(INDEX(AcctCat,MATCH(GL_Paste!$B19175&amp;"",AcctCode,0)),"UNKNOWN"))</f>
        <v/>
      </c>
      <c r="F19178">
        <f>IF(GL_Paste!$B19175="","",IFERROR(INDEX(AcctSub,MATCH(GL_Paste!$B19175&amp;"",AcctCode,0)),"UNKNOWN"))</f>
        <v/>
      </c>
    </row>
    <row r="19179">
      <c r="A19179" s="40">
        <f>IF(GL_Paste!$B19176="","",N(GL_Paste!$H19176)-N(GL_Paste!$G19176))</f>
        <v/>
      </c>
      <c r="B19179" s="43">
        <f>IF(GL_Paste!$B19176="","",DATE(YEAR(GL_Paste!$E19176),MONTH(GL_Paste!$E19176),1))</f>
        <v/>
      </c>
      <c r="C19179">
        <f>IF(GL_Paste!$B19176="","",IF(TRIM(GL_Paste!$M19176)&lt;&gt;"",TRIM(GL_Paste!$M19176),IFERROR(MID(GL_Paste!$I19176,FIND("[",GL_Paste!$I19176)+1,FIND("]",GL_Paste!$I19176)-FIND("[",GL_Paste!$I19176)-1),"")))</f>
        <v/>
      </c>
      <c r="D19179">
        <f>IF(GL_Paste!$B19176="","",IFERROR(INDEX(DeptName,MATCH($C19179,DeptTag,0)),"UNALLOCATED"))</f>
        <v/>
      </c>
      <c r="E19179">
        <f>IF(GL_Paste!$B19176="","",IFERROR(INDEX(AcctCat,MATCH(GL_Paste!$B19176&amp;"",AcctCode,0)),"UNKNOWN"))</f>
        <v/>
      </c>
      <c r="F19179">
        <f>IF(GL_Paste!$B19176="","",IFERROR(INDEX(AcctSub,MATCH(GL_Paste!$B19176&amp;"",AcctCode,0)),"UNKNOWN"))</f>
        <v/>
      </c>
    </row>
    <row r="19180">
      <c r="A19180" s="40">
        <f>IF(GL_Paste!$B19177="","",N(GL_Paste!$H19177)-N(GL_Paste!$G19177))</f>
        <v/>
      </c>
      <c r="B19180" s="43">
        <f>IF(GL_Paste!$B19177="","",DATE(YEAR(GL_Paste!$E19177),MONTH(GL_Paste!$E19177),1))</f>
        <v/>
      </c>
      <c r="C19180">
        <f>IF(GL_Paste!$B19177="","",IF(TRIM(GL_Paste!$M19177)&lt;&gt;"",TRIM(GL_Paste!$M19177),IFERROR(MID(GL_Paste!$I19177,FIND("[",GL_Paste!$I19177)+1,FIND("]",GL_Paste!$I19177)-FIND("[",GL_Paste!$I19177)-1),"")))</f>
        <v/>
      </c>
      <c r="D19180">
        <f>IF(GL_Paste!$B19177="","",IFERROR(INDEX(DeptName,MATCH($C19180,DeptTag,0)),"UNALLOCATED"))</f>
        <v/>
      </c>
      <c r="E19180">
        <f>IF(GL_Paste!$B19177="","",IFERROR(INDEX(AcctCat,MATCH(GL_Paste!$B19177&amp;"",AcctCode,0)),"UNKNOWN"))</f>
        <v/>
      </c>
      <c r="F19180">
        <f>IF(GL_Paste!$B19177="","",IFERROR(INDEX(AcctSub,MATCH(GL_Paste!$B19177&amp;"",AcctCode,0)),"UNKNOWN"))</f>
        <v/>
      </c>
    </row>
    <row r="19181">
      <c r="A19181" s="40">
        <f>IF(GL_Paste!$B19178="","",N(GL_Paste!$H19178)-N(GL_Paste!$G19178))</f>
        <v/>
      </c>
      <c r="B19181" s="43">
        <f>IF(GL_Paste!$B19178="","",DATE(YEAR(GL_Paste!$E19178),MONTH(GL_Paste!$E19178),1))</f>
        <v/>
      </c>
      <c r="C19181">
        <f>IF(GL_Paste!$B19178="","",IF(TRIM(GL_Paste!$M19178)&lt;&gt;"",TRIM(GL_Paste!$M19178),IFERROR(MID(GL_Paste!$I19178,FIND("[",GL_Paste!$I19178)+1,FIND("]",GL_Paste!$I19178)-FIND("[",GL_Paste!$I19178)-1),"")))</f>
        <v/>
      </c>
      <c r="D19181">
        <f>IF(GL_Paste!$B19178="","",IFERROR(INDEX(DeptName,MATCH($C19181,DeptTag,0)),"UNALLOCATED"))</f>
        <v/>
      </c>
      <c r="E19181">
        <f>IF(GL_Paste!$B19178="","",IFERROR(INDEX(AcctCat,MATCH(GL_Paste!$B19178&amp;"",AcctCode,0)),"UNKNOWN"))</f>
        <v/>
      </c>
      <c r="F19181">
        <f>IF(GL_Paste!$B19178="","",IFERROR(INDEX(AcctSub,MATCH(GL_Paste!$B19178&amp;"",AcctCode,0)),"UNKNOWN"))</f>
        <v/>
      </c>
    </row>
    <row r="19182">
      <c r="A19182" s="40">
        <f>IF(GL_Paste!$B19179="","",N(GL_Paste!$H19179)-N(GL_Paste!$G19179))</f>
        <v/>
      </c>
      <c r="B19182" s="43">
        <f>IF(GL_Paste!$B19179="","",DATE(YEAR(GL_Paste!$E19179),MONTH(GL_Paste!$E19179),1))</f>
        <v/>
      </c>
      <c r="C19182">
        <f>IF(GL_Paste!$B19179="","",IF(TRIM(GL_Paste!$M19179)&lt;&gt;"",TRIM(GL_Paste!$M19179),IFERROR(MID(GL_Paste!$I19179,FIND("[",GL_Paste!$I19179)+1,FIND("]",GL_Paste!$I19179)-FIND("[",GL_Paste!$I19179)-1),"")))</f>
        <v/>
      </c>
      <c r="D19182">
        <f>IF(GL_Paste!$B19179="","",IFERROR(INDEX(DeptName,MATCH($C19182,DeptTag,0)),"UNALLOCATED"))</f>
        <v/>
      </c>
      <c r="E19182">
        <f>IF(GL_Paste!$B19179="","",IFERROR(INDEX(AcctCat,MATCH(GL_Paste!$B19179&amp;"",AcctCode,0)),"UNKNOWN"))</f>
        <v/>
      </c>
      <c r="F19182">
        <f>IF(GL_Paste!$B19179="","",IFERROR(INDEX(AcctSub,MATCH(GL_Paste!$B19179&amp;"",AcctCode,0)),"UNKNOWN"))</f>
        <v/>
      </c>
    </row>
    <row r="19183">
      <c r="A19183" s="40">
        <f>IF(GL_Paste!$B19180="","",N(GL_Paste!$H19180)-N(GL_Paste!$G19180))</f>
        <v/>
      </c>
      <c r="B19183" s="43">
        <f>IF(GL_Paste!$B19180="","",DATE(YEAR(GL_Paste!$E19180),MONTH(GL_Paste!$E19180),1))</f>
        <v/>
      </c>
      <c r="C19183">
        <f>IF(GL_Paste!$B19180="","",IF(TRIM(GL_Paste!$M19180)&lt;&gt;"",TRIM(GL_Paste!$M19180),IFERROR(MID(GL_Paste!$I19180,FIND("[",GL_Paste!$I19180)+1,FIND("]",GL_Paste!$I19180)-FIND("[",GL_Paste!$I19180)-1),"")))</f>
        <v/>
      </c>
      <c r="D19183">
        <f>IF(GL_Paste!$B19180="","",IFERROR(INDEX(DeptName,MATCH($C19183,DeptTag,0)),"UNALLOCATED"))</f>
        <v/>
      </c>
      <c r="E19183">
        <f>IF(GL_Paste!$B19180="","",IFERROR(INDEX(AcctCat,MATCH(GL_Paste!$B19180&amp;"",AcctCode,0)),"UNKNOWN"))</f>
        <v/>
      </c>
      <c r="F19183">
        <f>IF(GL_Paste!$B19180="","",IFERROR(INDEX(AcctSub,MATCH(GL_Paste!$B19180&amp;"",AcctCode,0)),"UNKNOWN"))</f>
        <v/>
      </c>
    </row>
    <row r="19184">
      <c r="A19184" s="40">
        <f>IF(GL_Paste!$B19181="","",N(GL_Paste!$H19181)-N(GL_Paste!$G19181))</f>
        <v/>
      </c>
      <c r="B19184" s="43">
        <f>IF(GL_Paste!$B19181="","",DATE(YEAR(GL_Paste!$E19181),MONTH(GL_Paste!$E19181),1))</f>
        <v/>
      </c>
      <c r="C19184">
        <f>IF(GL_Paste!$B19181="","",IF(TRIM(GL_Paste!$M19181)&lt;&gt;"",TRIM(GL_Paste!$M19181),IFERROR(MID(GL_Paste!$I19181,FIND("[",GL_Paste!$I19181)+1,FIND("]",GL_Paste!$I19181)-FIND("[",GL_Paste!$I19181)-1),"")))</f>
        <v/>
      </c>
      <c r="D19184">
        <f>IF(GL_Paste!$B19181="","",IFERROR(INDEX(DeptName,MATCH($C19184,DeptTag,0)),"UNALLOCATED"))</f>
        <v/>
      </c>
      <c r="E19184">
        <f>IF(GL_Paste!$B19181="","",IFERROR(INDEX(AcctCat,MATCH(GL_Paste!$B19181&amp;"",AcctCode,0)),"UNKNOWN"))</f>
        <v/>
      </c>
      <c r="F19184">
        <f>IF(GL_Paste!$B19181="","",IFERROR(INDEX(AcctSub,MATCH(GL_Paste!$B19181&amp;"",AcctCode,0)),"UNKNOWN"))</f>
        <v/>
      </c>
    </row>
    <row r="19185">
      <c r="A19185" s="40">
        <f>IF(GL_Paste!$B19182="","",N(GL_Paste!$H19182)-N(GL_Paste!$G19182))</f>
        <v/>
      </c>
      <c r="B19185" s="43">
        <f>IF(GL_Paste!$B19182="","",DATE(YEAR(GL_Paste!$E19182),MONTH(GL_Paste!$E19182),1))</f>
        <v/>
      </c>
      <c r="C19185">
        <f>IF(GL_Paste!$B19182="","",IF(TRIM(GL_Paste!$M19182)&lt;&gt;"",TRIM(GL_Paste!$M19182),IFERROR(MID(GL_Paste!$I19182,FIND("[",GL_Paste!$I19182)+1,FIND("]",GL_Paste!$I19182)-FIND("[",GL_Paste!$I19182)-1),"")))</f>
        <v/>
      </c>
      <c r="D19185">
        <f>IF(GL_Paste!$B19182="","",IFERROR(INDEX(DeptName,MATCH($C19185,DeptTag,0)),"UNALLOCATED"))</f>
        <v/>
      </c>
      <c r="E19185">
        <f>IF(GL_Paste!$B19182="","",IFERROR(INDEX(AcctCat,MATCH(GL_Paste!$B19182&amp;"",AcctCode,0)),"UNKNOWN"))</f>
        <v/>
      </c>
      <c r="F19185">
        <f>IF(GL_Paste!$B19182="","",IFERROR(INDEX(AcctSub,MATCH(GL_Paste!$B19182&amp;"",AcctCode,0)),"UNKNOWN"))</f>
        <v/>
      </c>
    </row>
    <row r="19186">
      <c r="A19186" s="40">
        <f>IF(GL_Paste!$B19183="","",N(GL_Paste!$H19183)-N(GL_Paste!$G19183))</f>
        <v/>
      </c>
      <c r="B19186" s="43">
        <f>IF(GL_Paste!$B19183="","",DATE(YEAR(GL_Paste!$E19183),MONTH(GL_Paste!$E19183),1))</f>
        <v/>
      </c>
      <c r="C19186">
        <f>IF(GL_Paste!$B19183="","",IF(TRIM(GL_Paste!$M19183)&lt;&gt;"",TRIM(GL_Paste!$M19183),IFERROR(MID(GL_Paste!$I19183,FIND("[",GL_Paste!$I19183)+1,FIND("]",GL_Paste!$I19183)-FIND("[",GL_Paste!$I19183)-1),"")))</f>
        <v/>
      </c>
      <c r="D19186">
        <f>IF(GL_Paste!$B19183="","",IFERROR(INDEX(DeptName,MATCH($C19186,DeptTag,0)),"UNALLOCATED"))</f>
        <v/>
      </c>
      <c r="E19186">
        <f>IF(GL_Paste!$B19183="","",IFERROR(INDEX(AcctCat,MATCH(GL_Paste!$B19183&amp;"",AcctCode,0)),"UNKNOWN"))</f>
        <v/>
      </c>
      <c r="F19186">
        <f>IF(GL_Paste!$B19183="","",IFERROR(INDEX(AcctSub,MATCH(GL_Paste!$B19183&amp;"",AcctCode,0)),"UNKNOWN"))</f>
        <v/>
      </c>
    </row>
    <row r="19187">
      <c r="A19187" s="40">
        <f>IF(GL_Paste!$B19184="","",N(GL_Paste!$H19184)-N(GL_Paste!$G19184))</f>
        <v/>
      </c>
      <c r="B19187" s="43">
        <f>IF(GL_Paste!$B19184="","",DATE(YEAR(GL_Paste!$E19184),MONTH(GL_Paste!$E19184),1))</f>
        <v/>
      </c>
      <c r="C19187">
        <f>IF(GL_Paste!$B19184="","",IF(TRIM(GL_Paste!$M19184)&lt;&gt;"",TRIM(GL_Paste!$M19184),IFERROR(MID(GL_Paste!$I19184,FIND("[",GL_Paste!$I19184)+1,FIND("]",GL_Paste!$I19184)-FIND("[",GL_Paste!$I19184)-1),"")))</f>
        <v/>
      </c>
      <c r="D19187">
        <f>IF(GL_Paste!$B19184="","",IFERROR(INDEX(DeptName,MATCH($C19187,DeptTag,0)),"UNALLOCATED"))</f>
        <v/>
      </c>
      <c r="E19187">
        <f>IF(GL_Paste!$B19184="","",IFERROR(INDEX(AcctCat,MATCH(GL_Paste!$B19184&amp;"",AcctCode,0)),"UNKNOWN"))</f>
        <v/>
      </c>
      <c r="F19187">
        <f>IF(GL_Paste!$B19184="","",IFERROR(INDEX(AcctSub,MATCH(GL_Paste!$B19184&amp;"",AcctCode,0)),"UNKNOWN"))</f>
        <v/>
      </c>
    </row>
    <row r="19188">
      <c r="A19188" s="40">
        <f>IF(GL_Paste!$B19185="","",N(GL_Paste!$H19185)-N(GL_Paste!$G19185))</f>
        <v/>
      </c>
      <c r="B19188" s="43">
        <f>IF(GL_Paste!$B19185="","",DATE(YEAR(GL_Paste!$E19185),MONTH(GL_Paste!$E19185),1))</f>
        <v/>
      </c>
      <c r="C19188">
        <f>IF(GL_Paste!$B19185="","",IF(TRIM(GL_Paste!$M19185)&lt;&gt;"",TRIM(GL_Paste!$M19185),IFERROR(MID(GL_Paste!$I19185,FIND("[",GL_Paste!$I19185)+1,FIND("]",GL_Paste!$I19185)-FIND("[",GL_Paste!$I19185)-1),"")))</f>
        <v/>
      </c>
      <c r="D19188">
        <f>IF(GL_Paste!$B19185="","",IFERROR(INDEX(DeptName,MATCH($C19188,DeptTag,0)),"UNALLOCATED"))</f>
        <v/>
      </c>
      <c r="E19188">
        <f>IF(GL_Paste!$B19185="","",IFERROR(INDEX(AcctCat,MATCH(GL_Paste!$B19185&amp;"",AcctCode,0)),"UNKNOWN"))</f>
        <v/>
      </c>
      <c r="F19188">
        <f>IF(GL_Paste!$B19185="","",IFERROR(INDEX(AcctSub,MATCH(GL_Paste!$B19185&amp;"",AcctCode,0)),"UNKNOWN"))</f>
        <v/>
      </c>
    </row>
    <row r="19189">
      <c r="A19189" s="40">
        <f>IF(GL_Paste!$B19186="","",N(GL_Paste!$H19186)-N(GL_Paste!$G19186))</f>
        <v/>
      </c>
      <c r="B19189" s="43">
        <f>IF(GL_Paste!$B19186="","",DATE(YEAR(GL_Paste!$E19186),MONTH(GL_Paste!$E19186),1))</f>
        <v/>
      </c>
      <c r="C19189">
        <f>IF(GL_Paste!$B19186="","",IF(TRIM(GL_Paste!$M19186)&lt;&gt;"",TRIM(GL_Paste!$M19186),IFERROR(MID(GL_Paste!$I19186,FIND("[",GL_Paste!$I19186)+1,FIND("]",GL_Paste!$I19186)-FIND("[",GL_Paste!$I19186)-1),"")))</f>
        <v/>
      </c>
      <c r="D19189">
        <f>IF(GL_Paste!$B19186="","",IFERROR(INDEX(DeptName,MATCH($C19189,DeptTag,0)),"UNALLOCATED"))</f>
        <v/>
      </c>
      <c r="E19189">
        <f>IF(GL_Paste!$B19186="","",IFERROR(INDEX(AcctCat,MATCH(GL_Paste!$B19186&amp;"",AcctCode,0)),"UNKNOWN"))</f>
        <v/>
      </c>
      <c r="F19189">
        <f>IF(GL_Paste!$B19186="","",IFERROR(INDEX(AcctSub,MATCH(GL_Paste!$B19186&amp;"",AcctCode,0)),"UNKNOWN"))</f>
        <v/>
      </c>
    </row>
    <row r="19190">
      <c r="A19190" s="40">
        <f>IF(GL_Paste!$B19187="","",N(GL_Paste!$H19187)-N(GL_Paste!$G19187))</f>
        <v/>
      </c>
      <c r="B19190" s="43">
        <f>IF(GL_Paste!$B19187="","",DATE(YEAR(GL_Paste!$E19187),MONTH(GL_Paste!$E19187),1))</f>
        <v/>
      </c>
      <c r="C19190">
        <f>IF(GL_Paste!$B19187="","",IF(TRIM(GL_Paste!$M19187)&lt;&gt;"",TRIM(GL_Paste!$M19187),IFERROR(MID(GL_Paste!$I19187,FIND("[",GL_Paste!$I19187)+1,FIND("]",GL_Paste!$I19187)-FIND("[",GL_Paste!$I19187)-1),"")))</f>
        <v/>
      </c>
      <c r="D19190">
        <f>IF(GL_Paste!$B19187="","",IFERROR(INDEX(DeptName,MATCH($C19190,DeptTag,0)),"UNALLOCATED"))</f>
        <v/>
      </c>
      <c r="E19190">
        <f>IF(GL_Paste!$B19187="","",IFERROR(INDEX(AcctCat,MATCH(GL_Paste!$B19187&amp;"",AcctCode,0)),"UNKNOWN"))</f>
        <v/>
      </c>
      <c r="F19190">
        <f>IF(GL_Paste!$B19187="","",IFERROR(INDEX(AcctSub,MATCH(GL_Paste!$B19187&amp;"",AcctCode,0)),"UNKNOWN"))</f>
        <v/>
      </c>
    </row>
    <row r="19191">
      <c r="A19191" s="40">
        <f>IF(GL_Paste!$B19188="","",N(GL_Paste!$H19188)-N(GL_Paste!$G19188))</f>
        <v/>
      </c>
      <c r="B19191" s="43">
        <f>IF(GL_Paste!$B19188="","",DATE(YEAR(GL_Paste!$E19188),MONTH(GL_Paste!$E19188),1))</f>
        <v/>
      </c>
      <c r="C19191">
        <f>IF(GL_Paste!$B19188="","",IF(TRIM(GL_Paste!$M19188)&lt;&gt;"",TRIM(GL_Paste!$M19188),IFERROR(MID(GL_Paste!$I19188,FIND("[",GL_Paste!$I19188)+1,FIND("]",GL_Paste!$I19188)-FIND("[",GL_Paste!$I19188)-1),"")))</f>
        <v/>
      </c>
      <c r="D19191">
        <f>IF(GL_Paste!$B19188="","",IFERROR(INDEX(DeptName,MATCH($C19191,DeptTag,0)),"UNALLOCATED"))</f>
        <v/>
      </c>
      <c r="E19191">
        <f>IF(GL_Paste!$B19188="","",IFERROR(INDEX(AcctCat,MATCH(GL_Paste!$B19188&amp;"",AcctCode,0)),"UNKNOWN"))</f>
        <v/>
      </c>
      <c r="F19191">
        <f>IF(GL_Paste!$B19188="","",IFERROR(INDEX(AcctSub,MATCH(GL_Paste!$B19188&amp;"",AcctCode,0)),"UNKNOWN"))</f>
        <v/>
      </c>
    </row>
    <row r="19192">
      <c r="A19192" s="40">
        <f>IF(GL_Paste!$B19189="","",N(GL_Paste!$H19189)-N(GL_Paste!$G19189))</f>
        <v/>
      </c>
      <c r="B19192" s="43">
        <f>IF(GL_Paste!$B19189="","",DATE(YEAR(GL_Paste!$E19189),MONTH(GL_Paste!$E19189),1))</f>
        <v/>
      </c>
      <c r="C19192">
        <f>IF(GL_Paste!$B19189="","",IF(TRIM(GL_Paste!$M19189)&lt;&gt;"",TRIM(GL_Paste!$M19189),IFERROR(MID(GL_Paste!$I19189,FIND("[",GL_Paste!$I19189)+1,FIND("]",GL_Paste!$I19189)-FIND("[",GL_Paste!$I19189)-1),"")))</f>
        <v/>
      </c>
      <c r="D19192">
        <f>IF(GL_Paste!$B19189="","",IFERROR(INDEX(DeptName,MATCH($C19192,DeptTag,0)),"UNALLOCATED"))</f>
        <v/>
      </c>
      <c r="E19192">
        <f>IF(GL_Paste!$B19189="","",IFERROR(INDEX(AcctCat,MATCH(GL_Paste!$B19189&amp;"",AcctCode,0)),"UNKNOWN"))</f>
        <v/>
      </c>
      <c r="F19192">
        <f>IF(GL_Paste!$B19189="","",IFERROR(INDEX(AcctSub,MATCH(GL_Paste!$B19189&amp;"",AcctCode,0)),"UNKNOWN"))</f>
        <v/>
      </c>
    </row>
    <row r="19193">
      <c r="A19193" s="40">
        <f>IF(GL_Paste!$B19190="","",N(GL_Paste!$H19190)-N(GL_Paste!$G19190))</f>
        <v/>
      </c>
      <c r="B19193" s="43">
        <f>IF(GL_Paste!$B19190="","",DATE(YEAR(GL_Paste!$E19190),MONTH(GL_Paste!$E19190),1))</f>
        <v/>
      </c>
      <c r="C19193">
        <f>IF(GL_Paste!$B19190="","",IF(TRIM(GL_Paste!$M19190)&lt;&gt;"",TRIM(GL_Paste!$M19190),IFERROR(MID(GL_Paste!$I19190,FIND("[",GL_Paste!$I19190)+1,FIND("]",GL_Paste!$I19190)-FIND("[",GL_Paste!$I19190)-1),"")))</f>
        <v/>
      </c>
      <c r="D19193">
        <f>IF(GL_Paste!$B19190="","",IFERROR(INDEX(DeptName,MATCH($C19193,DeptTag,0)),"UNALLOCATED"))</f>
        <v/>
      </c>
      <c r="E19193">
        <f>IF(GL_Paste!$B19190="","",IFERROR(INDEX(AcctCat,MATCH(GL_Paste!$B19190&amp;"",AcctCode,0)),"UNKNOWN"))</f>
        <v/>
      </c>
      <c r="F19193">
        <f>IF(GL_Paste!$B19190="","",IFERROR(INDEX(AcctSub,MATCH(GL_Paste!$B19190&amp;"",AcctCode,0)),"UNKNOWN"))</f>
        <v/>
      </c>
    </row>
    <row r="19194">
      <c r="A19194" s="40">
        <f>IF(GL_Paste!$B19191="","",N(GL_Paste!$H19191)-N(GL_Paste!$G19191))</f>
        <v/>
      </c>
      <c r="B19194" s="43">
        <f>IF(GL_Paste!$B19191="","",DATE(YEAR(GL_Paste!$E19191),MONTH(GL_Paste!$E19191),1))</f>
        <v/>
      </c>
      <c r="C19194">
        <f>IF(GL_Paste!$B19191="","",IF(TRIM(GL_Paste!$M19191)&lt;&gt;"",TRIM(GL_Paste!$M19191),IFERROR(MID(GL_Paste!$I19191,FIND("[",GL_Paste!$I19191)+1,FIND("]",GL_Paste!$I19191)-FIND("[",GL_Paste!$I19191)-1),"")))</f>
        <v/>
      </c>
      <c r="D19194">
        <f>IF(GL_Paste!$B19191="","",IFERROR(INDEX(DeptName,MATCH($C19194,DeptTag,0)),"UNALLOCATED"))</f>
        <v/>
      </c>
      <c r="E19194">
        <f>IF(GL_Paste!$B19191="","",IFERROR(INDEX(AcctCat,MATCH(GL_Paste!$B19191&amp;"",AcctCode,0)),"UNKNOWN"))</f>
        <v/>
      </c>
      <c r="F19194">
        <f>IF(GL_Paste!$B19191="","",IFERROR(INDEX(AcctSub,MATCH(GL_Paste!$B19191&amp;"",AcctCode,0)),"UNKNOWN"))</f>
        <v/>
      </c>
    </row>
    <row r="19195">
      <c r="A19195" s="40">
        <f>IF(GL_Paste!$B19192="","",N(GL_Paste!$H19192)-N(GL_Paste!$G19192))</f>
        <v/>
      </c>
      <c r="B19195" s="43">
        <f>IF(GL_Paste!$B19192="","",DATE(YEAR(GL_Paste!$E19192),MONTH(GL_Paste!$E19192),1))</f>
        <v/>
      </c>
      <c r="C19195">
        <f>IF(GL_Paste!$B19192="","",IF(TRIM(GL_Paste!$M19192)&lt;&gt;"",TRIM(GL_Paste!$M19192),IFERROR(MID(GL_Paste!$I19192,FIND("[",GL_Paste!$I19192)+1,FIND("]",GL_Paste!$I19192)-FIND("[",GL_Paste!$I19192)-1),"")))</f>
        <v/>
      </c>
      <c r="D19195">
        <f>IF(GL_Paste!$B19192="","",IFERROR(INDEX(DeptName,MATCH($C19195,DeptTag,0)),"UNALLOCATED"))</f>
        <v/>
      </c>
      <c r="E19195">
        <f>IF(GL_Paste!$B19192="","",IFERROR(INDEX(AcctCat,MATCH(GL_Paste!$B19192&amp;"",AcctCode,0)),"UNKNOWN"))</f>
        <v/>
      </c>
      <c r="F19195">
        <f>IF(GL_Paste!$B19192="","",IFERROR(INDEX(AcctSub,MATCH(GL_Paste!$B19192&amp;"",AcctCode,0)),"UNKNOWN"))</f>
        <v/>
      </c>
    </row>
    <row r="19196">
      <c r="A19196" s="40">
        <f>IF(GL_Paste!$B19193="","",N(GL_Paste!$H19193)-N(GL_Paste!$G19193))</f>
        <v/>
      </c>
      <c r="B19196" s="43">
        <f>IF(GL_Paste!$B19193="","",DATE(YEAR(GL_Paste!$E19193),MONTH(GL_Paste!$E19193),1))</f>
        <v/>
      </c>
      <c r="C19196">
        <f>IF(GL_Paste!$B19193="","",IF(TRIM(GL_Paste!$M19193)&lt;&gt;"",TRIM(GL_Paste!$M19193),IFERROR(MID(GL_Paste!$I19193,FIND("[",GL_Paste!$I19193)+1,FIND("]",GL_Paste!$I19193)-FIND("[",GL_Paste!$I19193)-1),"")))</f>
        <v/>
      </c>
      <c r="D19196">
        <f>IF(GL_Paste!$B19193="","",IFERROR(INDEX(DeptName,MATCH($C19196,DeptTag,0)),"UNALLOCATED"))</f>
        <v/>
      </c>
      <c r="E19196">
        <f>IF(GL_Paste!$B19193="","",IFERROR(INDEX(AcctCat,MATCH(GL_Paste!$B19193&amp;"",AcctCode,0)),"UNKNOWN"))</f>
        <v/>
      </c>
      <c r="F19196">
        <f>IF(GL_Paste!$B19193="","",IFERROR(INDEX(AcctSub,MATCH(GL_Paste!$B19193&amp;"",AcctCode,0)),"UNKNOWN"))</f>
        <v/>
      </c>
    </row>
    <row r="19197">
      <c r="A19197" s="40">
        <f>IF(GL_Paste!$B19194="","",N(GL_Paste!$H19194)-N(GL_Paste!$G19194))</f>
        <v/>
      </c>
      <c r="B19197" s="43">
        <f>IF(GL_Paste!$B19194="","",DATE(YEAR(GL_Paste!$E19194),MONTH(GL_Paste!$E19194),1))</f>
        <v/>
      </c>
      <c r="C19197">
        <f>IF(GL_Paste!$B19194="","",IF(TRIM(GL_Paste!$M19194)&lt;&gt;"",TRIM(GL_Paste!$M19194),IFERROR(MID(GL_Paste!$I19194,FIND("[",GL_Paste!$I19194)+1,FIND("]",GL_Paste!$I19194)-FIND("[",GL_Paste!$I19194)-1),"")))</f>
        <v/>
      </c>
      <c r="D19197">
        <f>IF(GL_Paste!$B19194="","",IFERROR(INDEX(DeptName,MATCH($C19197,DeptTag,0)),"UNALLOCATED"))</f>
        <v/>
      </c>
      <c r="E19197">
        <f>IF(GL_Paste!$B19194="","",IFERROR(INDEX(AcctCat,MATCH(GL_Paste!$B19194&amp;"",AcctCode,0)),"UNKNOWN"))</f>
        <v/>
      </c>
      <c r="F19197">
        <f>IF(GL_Paste!$B19194="","",IFERROR(INDEX(AcctSub,MATCH(GL_Paste!$B19194&amp;"",AcctCode,0)),"UNKNOWN"))</f>
        <v/>
      </c>
    </row>
    <row r="19198">
      <c r="A19198" s="40">
        <f>IF(GL_Paste!$B19195="","",N(GL_Paste!$H19195)-N(GL_Paste!$G19195))</f>
        <v/>
      </c>
      <c r="B19198" s="43">
        <f>IF(GL_Paste!$B19195="","",DATE(YEAR(GL_Paste!$E19195),MONTH(GL_Paste!$E19195),1))</f>
        <v/>
      </c>
      <c r="C19198">
        <f>IF(GL_Paste!$B19195="","",IF(TRIM(GL_Paste!$M19195)&lt;&gt;"",TRIM(GL_Paste!$M19195),IFERROR(MID(GL_Paste!$I19195,FIND("[",GL_Paste!$I19195)+1,FIND("]",GL_Paste!$I19195)-FIND("[",GL_Paste!$I19195)-1),"")))</f>
        <v/>
      </c>
      <c r="D19198">
        <f>IF(GL_Paste!$B19195="","",IFERROR(INDEX(DeptName,MATCH($C19198,DeptTag,0)),"UNALLOCATED"))</f>
        <v/>
      </c>
      <c r="E19198">
        <f>IF(GL_Paste!$B19195="","",IFERROR(INDEX(AcctCat,MATCH(GL_Paste!$B19195&amp;"",AcctCode,0)),"UNKNOWN"))</f>
        <v/>
      </c>
      <c r="F19198">
        <f>IF(GL_Paste!$B19195="","",IFERROR(INDEX(AcctSub,MATCH(GL_Paste!$B19195&amp;"",AcctCode,0)),"UNKNOWN"))</f>
        <v/>
      </c>
    </row>
    <row r="19199">
      <c r="A19199" s="40">
        <f>IF(GL_Paste!$B19196="","",N(GL_Paste!$H19196)-N(GL_Paste!$G19196))</f>
        <v/>
      </c>
      <c r="B19199" s="43">
        <f>IF(GL_Paste!$B19196="","",DATE(YEAR(GL_Paste!$E19196),MONTH(GL_Paste!$E19196),1))</f>
        <v/>
      </c>
      <c r="C19199">
        <f>IF(GL_Paste!$B19196="","",IF(TRIM(GL_Paste!$M19196)&lt;&gt;"",TRIM(GL_Paste!$M19196),IFERROR(MID(GL_Paste!$I19196,FIND("[",GL_Paste!$I19196)+1,FIND("]",GL_Paste!$I19196)-FIND("[",GL_Paste!$I19196)-1),"")))</f>
        <v/>
      </c>
      <c r="D19199">
        <f>IF(GL_Paste!$B19196="","",IFERROR(INDEX(DeptName,MATCH($C19199,DeptTag,0)),"UNALLOCATED"))</f>
        <v/>
      </c>
      <c r="E19199">
        <f>IF(GL_Paste!$B19196="","",IFERROR(INDEX(AcctCat,MATCH(GL_Paste!$B19196&amp;"",AcctCode,0)),"UNKNOWN"))</f>
        <v/>
      </c>
      <c r="F19199">
        <f>IF(GL_Paste!$B19196="","",IFERROR(INDEX(AcctSub,MATCH(GL_Paste!$B19196&amp;"",AcctCode,0)),"UNKNOWN"))</f>
        <v/>
      </c>
    </row>
    <row r="19200">
      <c r="A19200" s="40">
        <f>IF(GL_Paste!$B19197="","",N(GL_Paste!$H19197)-N(GL_Paste!$G19197))</f>
        <v/>
      </c>
      <c r="B19200" s="43">
        <f>IF(GL_Paste!$B19197="","",DATE(YEAR(GL_Paste!$E19197),MONTH(GL_Paste!$E19197),1))</f>
        <v/>
      </c>
      <c r="C19200">
        <f>IF(GL_Paste!$B19197="","",IF(TRIM(GL_Paste!$M19197)&lt;&gt;"",TRIM(GL_Paste!$M19197),IFERROR(MID(GL_Paste!$I19197,FIND("[",GL_Paste!$I19197)+1,FIND("]",GL_Paste!$I19197)-FIND("[",GL_Paste!$I19197)-1),"")))</f>
        <v/>
      </c>
      <c r="D19200">
        <f>IF(GL_Paste!$B19197="","",IFERROR(INDEX(DeptName,MATCH($C19200,DeptTag,0)),"UNALLOCATED"))</f>
        <v/>
      </c>
      <c r="E19200">
        <f>IF(GL_Paste!$B19197="","",IFERROR(INDEX(AcctCat,MATCH(GL_Paste!$B19197&amp;"",AcctCode,0)),"UNKNOWN"))</f>
        <v/>
      </c>
      <c r="F19200">
        <f>IF(GL_Paste!$B19197="","",IFERROR(INDEX(AcctSub,MATCH(GL_Paste!$B19197&amp;"",AcctCode,0)),"UNKNOWN"))</f>
        <v/>
      </c>
    </row>
    <row r="19201">
      <c r="A19201" s="40">
        <f>IF(GL_Paste!$B19198="","",N(GL_Paste!$H19198)-N(GL_Paste!$G19198))</f>
        <v/>
      </c>
      <c r="B19201" s="43">
        <f>IF(GL_Paste!$B19198="","",DATE(YEAR(GL_Paste!$E19198),MONTH(GL_Paste!$E19198),1))</f>
        <v/>
      </c>
      <c r="C19201">
        <f>IF(GL_Paste!$B19198="","",IF(TRIM(GL_Paste!$M19198)&lt;&gt;"",TRIM(GL_Paste!$M19198),IFERROR(MID(GL_Paste!$I19198,FIND("[",GL_Paste!$I19198)+1,FIND("]",GL_Paste!$I19198)-FIND("[",GL_Paste!$I19198)-1),"")))</f>
        <v/>
      </c>
      <c r="D19201">
        <f>IF(GL_Paste!$B19198="","",IFERROR(INDEX(DeptName,MATCH($C19201,DeptTag,0)),"UNALLOCATED"))</f>
        <v/>
      </c>
      <c r="E19201">
        <f>IF(GL_Paste!$B19198="","",IFERROR(INDEX(AcctCat,MATCH(GL_Paste!$B19198&amp;"",AcctCode,0)),"UNKNOWN"))</f>
        <v/>
      </c>
      <c r="F19201">
        <f>IF(GL_Paste!$B19198="","",IFERROR(INDEX(AcctSub,MATCH(GL_Paste!$B19198&amp;"",AcctCode,0)),"UNKNOWN"))</f>
        <v/>
      </c>
    </row>
    <row r="19202">
      <c r="A19202" s="40">
        <f>IF(GL_Paste!$B19199="","",N(GL_Paste!$H19199)-N(GL_Paste!$G19199))</f>
        <v/>
      </c>
      <c r="B19202" s="43">
        <f>IF(GL_Paste!$B19199="","",DATE(YEAR(GL_Paste!$E19199),MONTH(GL_Paste!$E19199),1))</f>
        <v/>
      </c>
      <c r="C19202">
        <f>IF(GL_Paste!$B19199="","",IF(TRIM(GL_Paste!$M19199)&lt;&gt;"",TRIM(GL_Paste!$M19199),IFERROR(MID(GL_Paste!$I19199,FIND("[",GL_Paste!$I19199)+1,FIND("]",GL_Paste!$I19199)-FIND("[",GL_Paste!$I19199)-1),"")))</f>
        <v/>
      </c>
      <c r="D19202">
        <f>IF(GL_Paste!$B19199="","",IFERROR(INDEX(DeptName,MATCH($C19202,DeptTag,0)),"UNALLOCATED"))</f>
        <v/>
      </c>
      <c r="E19202">
        <f>IF(GL_Paste!$B19199="","",IFERROR(INDEX(AcctCat,MATCH(GL_Paste!$B19199&amp;"",AcctCode,0)),"UNKNOWN"))</f>
        <v/>
      </c>
      <c r="F19202">
        <f>IF(GL_Paste!$B19199="","",IFERROR(INDEX(AcctSub,MATCH(GL_Paste!$B19199&amp;"",AcctCode,0)),"UNKNOWN"))</f>
        <v/>
      </c>
    </row>
    <row r="19203">
      <c r="A19203" s="40">
        <f>IF(GL_Paste!$B19200="","",N(GL_Paste!$H19200)-N(GL_Paste!$G19200))</f>
        <v/>
      </c>
      <c r="B19203" s="43">
        <f>IF(GL_Paste!$B19200="","",DATE(YEAR(GL_Paste!$E19200),MONTH(GL_Paste!$E19200),1))</f>
        <v/>
      </c>
      <c r="C19203">
        <f>IF(GL_Paste!$B19200="","",IF(TRIM(GL_Paste!$M19200)&lt;&gt;"",TRIM(GL_Paste!$M19200),IFERROR(MID(GL_Paste!$I19200,FIND("[",GL_Paste!$I19200)+1,FIND("]",GL_Paste!$I19200)-FIND("[",GL_Paste!$I19200)-1),"")))</f>
        <v/>
      </c>
      <c r="D19203">
        <f>IF(GL_Paste!$B19200="","",IFERROR(INDEX(DeptName,MATCH($C19203,DeptTag,0)),"UNALLOCATED"))</f>
        <v/>
      </c>
      <c r="E19203">
        <f>IF(GL_Paste!$B19200="","",IFERROR(INDEX(AcctCat,MATCH(GL_Paste!$B19200&amp;"",AcctCode,0)),"UNKNOWN"))</f>
        <v/>
      </c>
      <c r="F19203">
        <f>IF(GL_Paste!$B19200="","",IFERROR(INDEX(AcctSub,MATCH(GL_Paste!$B19200&amp;"",AcctCode,0)),"UNKNOWN"))</f>
        <v/>
      </c>
    </row>
    <row r="19204">
      <c r="A19204" s="40">
        <f>IF(GL_Paste!$B19201="","",N(GL_Paste!$H19201)-N(GL_Paste!$G19201))</f>
        <v/>
      </c>
      <c r="B19204" s="43">
        <f>IF(GL_Paste!$B19201="","",DATE(YEAR(GL_Paste!$E19201),MONTH(GL_Paste!$E19201),1))</f>
        <v/>
      </c>
      <c r="C19204">
        <f>IF(GL_Paste!$B19201="","",IF(TRIM(GL_Paste!$M19201)&lt;&gt;"",TRIM(GL_Paste!$M19201),IFERROR(MID(GL_Paste!$I19201,FIND("[",GL_Paste!$I19201)+1,FIND("]",GL_Paste!$I19201)-FIND("[",GL_Paste!$I19201)-1),"")))</f>
        <v/>
      </c>
      <c r="D19204">
        <f>IF(GL_Paste!$B19201="","",IFERROR(INDEX(DeptName,MATCH($C19204,DeptTag,0)),"UNALLOCATED"))</f>
        <v/>
      </c>
      <c r="E19204">
        <f>IF(GL_Paste!$B19201="","",IFERROR(INDEX(AcctCat,MATCH(GL_Paste!$B19201&amp;"",AcctCode,0)),"UNKNOWN"))</f>
        <v/>
      </c>
      <c r="F19204">
        <f>IF(GL_Paste!$B19201="","",IFERROR(INDEX(AcctSub,MATCH(GL_Paste!$B19201&amp;"",AcctCode,0)),"UNKNOWN"))</f>
        <v/>
      </c>
    </row>
    <row r="19205">
      <c r="A19205" s="40">
        <f>IF(GL_Paste!$B19202="","",N(GL_Paste!$H19202)-N(GL_Paste!$G19202))</f>
        <v/>
      </c>
      <c r="B19205" s="43">
        <f>IF(GL_Paste!$B19202="","",DATE(YEAR(GL_Paste!$E19202),MONTH(GL_Paste!$E19202),1))</f>
        <v/>
      </c>
      <c r="C19205">
        <f>IF(GL_Paste!$B19202="","",IF(TRIM(GL_Paste!$M19202)&lt;&gt;"",TRIM(GL_Paste!$M19202),IFERROR(MID(GL_Paste!$I19202,FIND("[",GL_Paste!$I19202)+1,FIND("]",GL_Paste!$I19202)-FIND("[",GL_Paste!$I19202)-1),"")))</f>
        <v/>
      </c>
      <c r="D19205">
        <f>IF(GL_Paste!$B19202="","",IFERROR(INDEX(DeptName,MATCH($C19205,DeptTag,0)),"UNALLOCATED"))</f>
        <v/>
      </c>
      <c r="E19205">
        <f>IF(GL_Paste!$B19202="","",IFERROR(INDEX(AcctCat,MATCH(GL_Paste!$B19202&amp;"",AcctCode,0)),"UNKNOWN"))</f>
        <v/>
      </c>
      <c r="F19205">
        <f>IF(GL_Paste!$B19202="","",IFERROR(INDEX(AcctSub,MATCH(GL_Paste!$B19202&amp;"",AcctCode,0)),"UNKNOWN"))</f>
        <v/>
      </c>
    </row>
    <row r="19206">
      <c r="A19206" s="40">
        <f>IF(GL_Paste!$B19203="","",N(GL_Paste!$H19203)-N(GL_Paste!$G19203))</f>
        <v/>
      </c>
      <c r="B19206" s="43">
        <f>IF(GL_Paste!$B19203="","",DATE(YEAR(GL_Paste!$E19203),MONTH(GL_Paste!$E19203),1))</f>
        <v/>
      </c>
      <c r="C19206">
        <f>IF(GL_Paste!$B19203="","",IF(TRIM(GL_Paste!$M19203)&lt;&gt;"",TRIM(GL_Paste!$M19203),IFERROR(MID(GL_Paste!$I19203,FIND("[",GL_Paste!$I19203)+1,FIND("]",GL_Paste!$I19203)-FIND("[",GL_Paste!$I19203)-1),"")))</f>
        <v/>
      </c>
      <c r="D19206">
        <f>IF(GL_Paste!$B19203="","",IFERROR(INDEX(DeptName,MATCH($C19206,DeptTag,0)),"UNALLOCATED"))</f>
        <v/>
      </c>
      <c r="E19206">
        <f>IF(GL_Paste!$B19203="","",IFERROR(INDEX(AcctCat,MATCH(GL_Paste!$B19203&amp;"",AcctCode,0)),"UNKNOWN"))</f>
        <v/>
      </c>
      <c r="F19206">
        <f>IF(GL_Paste!$B19203="","",IFERROR(INDEX(AcctSub,MATCH(GL_Paste!$B19203&amp;"",AcctCode,0)),"UNKNOWN"))</f>
        <v/>
      </c>
    </row>
    <row r="19207">
      <c r="A19207" s="40">
        <f>IF(GL_Paste!$B19204="","",N(GL_Paste!$H19204)-N(GL_Paste!$G19204))</f>
        <v/>
      </c>
      <c r="B19207" s="43">
        <f>IF(GL_Paste!$B19204="","",DATE(YEAR(GL_Paste!$E19204),MONTH(GL_Paste!$E19204),1))</f>
        <v/>
      </c>
      <c r="C19207">
        <f>IF(GL_Paste!$B19204="","",IF(TRIM(GL_Paste!$M19204)&lt;&gt;"",TRIM(GL_Paste!$M19204),IFERROR(MID(GL_Paste!$I19204,FIND("[",GL_Paste!$I19204)+1,FIND("]",GL_Paste!$I19204)-FIND("[",GL_Paste!$I19204)-1),"")))</f>
        <v/>
      </c>
      <c r="D19207">
        <f>IF(GL_Paste!$B19204="","",IFERROR(INDEX(DeptName,MATCH($C19207,DeptTag,0)),"UNALLOCATED"))</f>
        <v/>
      </c>
      <c r="E19207">
        <f>IF(GL_Paste!$B19204="","",IFERROR(INDEX(AcctCat,MATCH(GL_Paste!$B19204&amp;"",AcctCode,0)),"UNKNOWN"))</f>
        <v/>
      </c>
      <c r="F19207">
        <f>IF(GL_Paste!$B19204="","",IFERROR(INDEX(AcctSub,MATCH(GL_Paste!$B19204&amp;"",AcctCode,0)),"UNKNOWN"))</f>
        <v/>
      </c>
    </row>
    <row r="19208">
      <c r="A19208" s="40">
        <f>IF(GL_Paste!$B19205="","",N(GL_Paste!$H19205)-N(GL_Paste!$G19205))</f>
        <v/>
      </c>
      <c r="B19208" s="43">
        <f>IF(GL_Paste!$B19205="","",DATE(YEAR(GL_Paste!$E19205),MONTH(GL_Paste!$E19205),1))</f>
        <v/>
      </c>
      <c r="C19208">
        <f>IF(GL_Paste!$B19205="","",IF(TRIM(GL_Paste!$M19205)&lt;&gt;"",TRIM(GL_Paste!$M19205),IFERROR(MID(GL_Paste!$I19205,FIND("[",GL_Paste!$I19205)+1,FIND("]",GL_Paste!$I19205)-FIND("[",GL_Paste!$I19205)-1),"")))</f>
        <v/>
      </c>
      <c r="D19208">
        <f>IF(GL_Paste!$B19205="","",IFERROR(INDEX(DeptName,MATCH($C19208,DeptTag,0)),"UNALLOCATED"))</f>
        <v/>
      </c>
      <c r="E19208">
        <f>IF(GL_Paste!$B19205="","",IFERROR(INDEX(AcctCat,MATCH(GL_Paste!$B19205&amp;"",AcctCode,0)),"UNKNOWN"))</f>
        <v/>
      </c>
      <c r="F19208">
        <f>IF(GL_Paste!$B19205="","",IFERROR(INDEX(AcctSub,MATCH(GL_Paste!$B19205&amp;"",AcctCode,0)),"UNKNOWN"))</f>
        <v/>
      </c>
    </row>
    <row r="19209">
      <c r="A19209" s="40">
        <f>IF(GL_Paste!$B19206="","",N(GL_Paste!$H19206)-N(GL_Paste!$G19206))</f>
        <v/>
      </c>
      <c r="B19209" s="43">
        <f>IF(GL_Paste!$B19206="","",DATE(YEAR(GL_Paste!$E19206),MONTH(GL_Paste!$E19206),1))</f>
        <v/>
      </c>
      <c r="C19209">
        <f>IF(GL_Paste!$B19206="","",IF(TRIM(GL_Paste!$M19206)&lt;&gt;"",TRIM(GL_Paste!$M19206),IFERROR(MID(GL_Paste!$I19206,FIND("[",GL_Paste!$I19206)+1,FIND("]",GL_Paste!$I19206)-FIND("[",GL_Paste!$I19206)-1),"")))</f>
        <v/>
      </c>
      <c r="D19209">
        <f>IF(GL_Paste!$B19206="","",IFERROR(INDEX(DeptName,MATCH($C19209,DeptTag,0)),"UNALLOCATED"))</f>
        <v/>
      </c>
      <c r="E19209">
        <f>IF(GL_Paste!$B19206="","",IFERROR(INDEX(AcctCat,MATCH(GL_Paste!$B19206&amp;"",AcctCode,0)),"UNKNOWN"))</f>
        <v/>
      </c>
      <c r="F19209">
        <f>IF(GL_Paste!$B19206="","",IFERROR(INDEX(AcctSub,MATCH(GL_Paste!$B19206&amp;"",AcctCode,0)),"UNKNOWN"))</f>
        <v/>
      </c>
    </row>
    <row r="19210">
      <c r="A19210" s="40">
        <f>IF(GL_Paste!$B19207="","",N(GL_Paste!$H19207)-N(GL_Paste!$G19207))</f>
        <v/>
      </c>
      <c r="B19210" s="43">
        <f>IF(GL_Paste!$B19207="","",DATE(YEAR(GL_Paste!$E19207),MONTH(GL_Paste!$E19207),1))</f>
        <v/>
      </c>
      <c r="C19210">
        <f>IF(GL_Paste!$B19207="","",IF(TRIM(GL_Paste!$M19207)&lt;&gt;"",TRIM(GL_Paste!$M19207),IFERROR(MID(GL_Paste!$I19207,FIND("[",GL_Paste!$I19207)+1,FIND("]",GL_Paste!$I19207)-FIND("[",GL_Paste!$I19207)-1),"")))</f>
        <v/>
      </c>
      <c r="D19210">
        <f>IF(GL_Paste!$B19207="","",IFERROR(INDEX(DeptName,MATCH($C19210,DeptTag,0)),"UNALLOCATED"))</f>
        <v/>
      </c>
      <c r="E19210">
        <f>IF(GL_Paste!$B19207="","",IFERROR(INDEX(AcctCat,MATCH(GL_Paste!$B19207&amp;"",AcctCode,0)),"UNKNOWN"))</f>
        <v/>
      </c>
      <c r="F19210">
        <f>IF(GL_Paste!$B19207="","",IFERROR(INDEX(AcctSub,MATCH(GL_Paste!$B19207&amp;"",AcctCode,0)),"UNKNOWN"))</f>
        <v/>
      </c>
    </row>
    <row r="19211">
      <c r="A19211" s="40">
        <f>IF(GL_Paste!$B19208="","",N(GL_Paste!$H19208)-N(GL_Paste!$G19208))</f>
        <v/>
      </c>
      <c r="B19211" s="43">
        <f>IF(GL_Paste!$B19208="","",DATE(YEAR(GL_Paste!$E19208),MONTH(GL_Paste!$E19208),1))</f>
        <v/>
      </c>
      <c r="C19211">
        <f>IF(GL_Paste!$B19208="","",IF(TRIM(GL_Paste!$M19208)&lt;&gt;"",TRIM(GL_Paste!$M19208),IFERROR(MID(GL_Paste!$I19208,FIND("[",GL_Paste!$I19208)+1,FIND("]",GL_Paste!$I19208)-FIND("[",GL_Paste!$I19208)-1),"")))</f>
        <v/>
      </c>
      <c r="D19211">
        <f>IF(GL_Paste!$B19208="","",IFERROR(INDEX(DeptName,MATCH($C19211,DeptTag,0)),"UNALLOCATED"))</f>
        <v/>
      </c>
      <c r="E19211">
        <f>IF(GL_Paste!$B19208="","",IFERROR(INDEX(AcctCat,MATCH(GL_Paste!$B19208&amp;"",AcctCode,0)),"UNKNOWN"))</f>
        <v/>
      </c>
      <c r="F19211">
        <f>IF(GL_Paste!$B19208="","",IFERROR(INDEX(AcctSub,MATCH(GL_Paste!$B19208&amp;"",AcctCode,0)),"UNKNOWN"))</f>
        <v/>
      </c>
    </row>
    <row r="19212">
      <c r="A19212" s="40">
        <f>IF(GL_Paste!$B19209="","",N(GL_Paste!$H19209)-N(GL_Paste!$G19209))</f>
        <v/>
      </c>
      <c r="B19212" s="43">
        <f>IF(GL_Paste!$B19209="","",DATE(YEAR(GL_Paste!$E19209),MONTH(GL_Paste!$E19209),1))</f>
        <v/>
      </c>
      <c r="C19212">
        <f>IF(GL_Paste!$B19209="","",IF(TRIM(GL_Paste!$M19209)&lt;&gt;"",TRIM(GL_Paste!$M19209),IFERROR(MID(GL_Paste!$I19209,FIND("[",GL_Paste!$I19209)+1,FIND("]",GL_Paste!$I19209)-FIND("[",GL_Paste!$I19209)-1),"")))</f>
        <v/>
      </c>
      <c r="D19212">
        <f>IF(GL_Paste!$B19209="","",IFERROR(INDEX(DeptName,MATCH($C19212,DeptTag,0)),"UNALLOCATED"))</f>
        <v/>
      </c>
      <c r="E19212">
        <f>IF(GL_Paste!$B19209="","",IFERROR(INDEX(AcctCat,MATCH(GL_Paste!$B19209&amp;"",AcctCode,0)),"UNKNOWN"))</f>
        <v/>
      </c>
      <c r="F19212">
        <f>IF(GL_Paste!$B19209="","",IFERROR(INDEX(AcctSub,MATCH(GL_Paste!$B19209&amp;"",AcctCode,0)),"UNKNOWN"))</f>
        <v/>
      </c>
    </row>
    <row r="19213">
      <c r="A19213" s="40">
        <f>IF(GL_Paste!$B19210="","",N(GL_Paste!$H19210)-N(GL_Paste!$G19210))</f>
        <v/>
      </c>
      <c r="B19213" s="43">
        <f>IF(GL_Paste!$B19210="","",DATE(YEAR(GL_Paste!$E19210),MONTH(GL_Paste!$E19210),1))</f>
        <v/>
      </c>
      <c r="C19213">
        <f>IF(GL_Paste!$B19210="","",IF(TRIM(GL_Paste!$M19210)&lt;&gt;"",TRIM(GL_Paste!$M19210),IFERROR(MID(GL_Paste!$I19210,FIND("[",GL_Paste!$I19210)+1,FIND("]",GL_Paste!$I19210)-FIND("[",GL_Paste!$I19210)-1),"")))</f>
        <v/>
      </c>
      <c r="D19213">
        <f>IF(GL_Paste!$B19210="","",IFERROR(INDEX(DeptName,MATCH($C19213,DeptTag,0)),"UNALLOCATED"))</f>
        <v/>
      </c>
      <c r="E19213">
        <f>IF(GL_Paste!$B19210="","",IFERROR(INDEX(AcctCat,MATCH(GL_Paste!$B19210&amp;"",AcctCode,0)),"UNKNOWN"))</f>
        <v/>
      </c>
      <c r="F19213">
        <f>IF(GL_Paste!$B19210="","",IFERROR(INDEX(AcctSub,MATCH(GL_Paste!$B19210&amp;"",AcctCode,0)),"UNKNOWN"))</f>
        <v/>
      </c>
    </row>
    <row r="19214">
      <c r="A19214" s="40">
        <f>IF(GL_Paste!$B19211="","",N(GL_Paste!$H19211)-N(GL_Paste!$G19211))</f>
        <v/>
      </c>
      <c r="B19214" s="43">
        <f>IF(GL_Paste!$B19211="","",DATE(YEAR(GL_Paste!$E19211),MONTH(GL_Paste!$E19211),1))</f>
        <v/>
      </c>
      <c r="C19214">
        <f>IF(GL_Paste!$B19211="","",IF(TRIM(GL_Paste!$M19211)&lt;&gt;"",TRIM(GL_Paste!$M19211),IFERROR(MID(GL_Paste!$I19211,FIND("[",GL_Paste!$I19211)+1,FIND("]",GL_Paste!$I19211)-FIND("[",GL_Paste!$I19211)-1),"")))</f>
        <v/>
      </c>
      <c r="D19214">
        <f>IF(GL_Paste!$B19211="","",IFERROR(INDEX(DeptName,MATCH($C19214,DeptTag,0)),"UNALLOCATED"))</f>
        <v/>
      </c>
      <c r="E19214">
        <f>IF(GL_Paste!$B19211="","",IFERROR(INDEX(AcctCat,MATCH(GL_Paste!$B19211&amp;"",AcctCode,0)),"UNKNOWN"))</f>
        <v/>
      </c>
      <c r="F19214">
        <f>IF(GL_Paste!$B19211="","",IFERROR(INDEX(AcctSub,MATCH(GL_Paste!$B19211&amp;"",AcctCode,0)),"UNKNOWN"))</f>
        <v/>
      </c>
    </row>
    <row r="19215">
      <c r="A19215" s="40">
        <f>IF(GL_Paste!$B19212="","",N(GL_Paste!$H19212)-N(GL_Paste!$G19212))</f>
        <v/>
      </c>
      <c r="B19215" s="43">
        <f>IF(GL_Paste!$B19212="","",DATE(YEAR(GL_Paste!$E19212),MONTH(GL_Paste!$E19212),1))</f>
        <v/>
      </c>
      <c r="C19215">
        <f>IF(GL_Paste!$B19212="","",IF(TRIM(GL_Paste!$M19212)&lt;&gt;"",TRIM(GL_Paste!$M19212),IFERROR(MID(GL_Paste!$I19212,FIND("[",GL_Paste!$I19212)+1,FIND("]",GL_Paste!$I19212)-FIND("[",GL_Paste!$I19212)-1),"")))</f>
        <v/>
      </c>
      <c r="D19215">
        <f>IF(GL_Paste!$B19212="","",IFERROR(INDEX(DeptName,MATCH($C19215,DeptTag,0)),"UNALLOCATED"))</f>
        <v/>
      </c>
      <c r="E19215">
        <f>IF(GL_Paste!$B19212="","",IFERROR(INDEX(AcctCat,MATCH(GL_Paste!$B19212&amp;"",AcctCode,0)),"UNKNOWN"))</f>
        <v/>
      </c>
      <c r="F19215">
        <f>IF(GL_Paste!$B19212="","",IFERROR(INDEX(AcctSub,MATCH(GL_Paste!$B19212&amp;"",AcctCode,0)),"UNKNOWN"))</f>
        <v/>
      </c>
    </row>
    <row r="19216">
      <c r="A19216" s="40">
        <f>IF(GL_Paste!$B19213="","",N(GL_Paste!$H19213)-N(GL_Paste!$G19213))</f>
        <v/>
      </c>
      <c r="B19216" s="43">
        <f>IF(GL_Paste!$B19213="","",DATE(YEAR(GL_Paste!$E19213),MONTH(GL_Paste!$E19213),1))</f>
        <v/>
      </c>
      <c r="C19216">
        <f>IF(GL_Paste!$B19213="","",IF(TRIM(GL_Paste!$M19213)&lt;&gt;"",TRIM(GL_Paste!$M19213),IFERROR(MID(GL_Paste!$I19213,FIND("[",GL_Paste!$I19213)+1,FIND("]",GL_Paste!$I19213)-FIND("[",GL_Paste!$I19213)-1),"")))</f>
        <v/>
      </c>
      <c r="D19216">
        <f>IF(GL_Paste!$B19213="","",IFERROR(INDEX(DeptName,MATCH($C19216,DeptTag,0)),"UNALLOCATED"))</f>
        <v/>
      </c>
      <c r="E19216">
        <f>IF(GL_Paste!$B19213="","",IFERROR(INDEX(AcctCat,MATCH(GL_Paste!$B19213&amp;"",AcctCode,0)),"UNKNOWN"))</f>
        <v/>
      </c>
      <c r="F19216">
        <f>IF(GL_Paste!$B19213="","",IFERROR(INDEX(AcctSub,MATCH(GL_Paste!$B19213&amp;"",AcctCode,0)),"UNKNOWN"))</f>
        <v/>
      </c>
    </row>
    <row r="19217">
      <c r="A19217" s="40">
        <f>IF(GL_Paste!$B19214="","",N(GL_Paste!$H19214)-N(GL_Paste!$G19214))</f>
        <v/>
      </c>
      <c r="B19217" s="43">
        <f>IF(GL_Paste!$B19214="","",DATE(YEAR(GL_Paste!$E19214),MONTH(GL_Paste!$E19214),1))</f>
        <v/>
      </c>
      <c r="C19217">
        <f>IF(GL_Paste!$B19214="","",IF(TRIM(GL_Paste!$M19214)&lt;&gt;"",TRIM(GL_Paste!$M19214),IFERROR(MID(GL_Paste!$I19214,FIND("[",GL_Paste!$I19214)+1,FIND("]",GL_Paste!$I19214)-FIND("[",GL_Paste!$I19214)-1),"")))</f>
        <v/>
      </c>
      <c r="D19217">
        <f>IF(GL_Paste!$B19214="","",IFERROR(INDEX(DeptName,MATCH($C19217,DeptTag,0)),"UNALLOCATED"))</f>
        <v/>
      </c>
      <c r="E19217">
        <f>IF(GL_Paste!$B19214="","",IFERROR(INDEX(AcctCat,MATCH(GL_Paste!$B19214&amp;"",AcctCode,0)),"UNKNOWN"))</f>
        <v/>
      </c>
      <c r="F19217">
        <f>IF(GL_Paste!$B19214="","",IFERROR(INDEX(AcctSub,MATCH(GL_Paste!$B19214&amp;"",AcctCode,0)),"UNKNOWN"))</f>
        <v/>
      </c>
    </row>
    <row r="19218">
      <c r="A19218" s="40">
        <f>IF(GL_Paste!$B19215="","",N(GL_Paste!$H19215)-N(GL_Paste!$G19215))</f>
        <v/>
      </c>
      <c r="B19218" s="43">
        <f>IF(GL_Paste!$B19215="","",DATE(YEAR(GL_Paste!$E19215),MONTH(GL_Paste!$E19215),1))</f>
        <v/>
      </c>
      <c r="C19218">
        <f>IF(GL_Paste!$B19215="","",IF(TRIM(GL_Paste!$M19215)&lt;&gt;"",TRIM(GL_Paste!$M19215),IFERROR(MID(GL_Paste!$I19215,FIND("[",GL_Paste!$I19215)+1,FIND("]",GL_Paste!$I19215)-FIND("[",GL_Paste!$I19215)-1),"")))</f>
        <v/>
      </c>
      <c r="D19218">
        <f>IF(GL_Paste!$B19215="","",IFERROR(INDEX(DeptName,MATCH($C19218,DeptTag,0)),"UNALLOCATED"))</f>
        <v/>
      </c>
      <c r="E19218">
        <f>IF(GL_Paste!$B19215="","",IFERROR(INDEX(AcctCat,MATCH(GL_Paste!$B19215&amp;"",AcctCode,0)),"UNKNOWN"))</f>
        <v/>
      </c>
      <c r="F19218">
        <f>IF(GL_Paste!$B19215="","",IFERROR(INDEX(AcctSub,MATCH(GL_Paste!$B19215&amp;"",AcctCode,0)),"UNKNOWN"))</f>
        <v/>
      </c>
    </row>
    <row r="19219">
      <c r="A19219" s="40">
        <f>IF(GL_Paste!$B19216="","",N(GL_Paste!$H19216)-N(GL_Paste!$G19216))</f>
        <v/>
      </c>
      <c r="B19219" s="43">
        <f>IF(GL_Paste!$B19216="","",DATE(YEAR(GL_Paste!$E19216),MONTH(GL_Paste!$E19216),1))</f>
        <v/>
      </c>
      <c r="C19219">
        <f>IF(GL_Paste!$B19216="","",IF(TRIM(GL_Paste!$M19216)&lt;&gt;"",TRIM(GL_Paste!$M19216),IFERROR(MID(GL_Paste!$I19216,FIND("[",GL_Paste!$I19216)+1,FIND("]",GL_Paste!$I19216)-FIND("[",GL_Paste!$I19216)-1),"")))</f>
        <v/>
      </c>
      <c r="D19219">
        <f>IF(GL_Paste!$B19216="","",IFERROR(INDEX(DeptName,MATCH($C19219,DeptTag,0)),"UNALLOCATED"))</f>
        <v/>
      </c>
      <c r="E19219">
        <f>IF(GL_Paste!$B19216="","",IFERROR(INDEX(AcctCat,MATCH(GL_Paste!$B19216&amp;"",AcctCode,0)),"UNKNOWN"))</f>
        <v/>
      </c>
      <c r="F19219">
        <f>IF(GL_Paste!$B19216="","",IFERROR(INDEX(AcctSub,MATCH(GL_Paste!$B19216&amp;"",AcctCode,0)),"UNKNOWN"))</f>
        <v/>
      </c>
    </row>
    <row r="19220">
      <c r="A19220" s="40">
        <f>IF(GL_Paste!$B19217="","",N(GL_Paste!$H19217)-N(GL_Paste!$G19217))</f>
        <v/>
      </c>
      <c r="B19220" s="43">
        <f>IF(GL_Paste!$B19217="","",DATE(YEAR(GL_Paste!$E19217),MONTH(GL_Paste!$E19217),1))</f>
        <v/>
      </c>
      <c r="C19220">
        <f>IF(GL_Paste!$B19217="","",IF(TRIM(GL_Paste!$M19217)&lt;&gt;"",TRIM(GL_Paste!$M19217),IFERROR(MID(GL_Paste!$I19217,FIND("[",GL_Paste!$I19217)+1,FIND("]",GL_Paste!$I19217)-FIND("[",GL_Paste!$I19217)-1),"")))</f>
        <v/>
      </c>
      <c r="D19220">
        <f>IF(GL_Paste!$B19217="","",IFERROR(INDEX(DeptName,MATCH($C19220,DeptTag,0)),"UNALLOCATED"))</f>
        <v/>
      </c>
      <c r="E19220">
        <f>IF(GL_Paste!$B19217="","",IFERROR(INDEX(AcctCat,MATCH(GL_Paste!$B19217&amp;"",AcctCode,0)),"UNKNOWN"))</f>
        <v/>
      </c>
      <c r="F19220">
        <f>IF(GL_Paste!$B19217="","",IFERROR(INDEX(AcctSub,MATCH(GL_Paste!$B19217&amp;"",AcctCode,0)),"UNKNOWN"))</f>
        <v/>
      </c>
    </row>
    <row r="19221">
      <c r="A19221" s="40">
        <f>IF(GL_Paste!$B19218="","",N(GL_Paste!$H19218)-N(GL_Paste!$G19218))</f>
        <v/>
      </c>
      <c r="B19221" s="43">
        <f>IF(GL_Paste!$B19218="","",DATE(YEAR(GL_Paste!$E19218),MONTH(GL_Paste!$E19218),1))</f>
        <v/>
      </c>
      <c r="C19221">
        <f>IF(GL_Paste!$B19218="","",IF(TRIM(GL_Paste!$M19218)&lt;&gt;"",TRIM(GL_Paste!$M19218),IFERROR(MID(GL_Paste!$I19218,FIND("[",GL_Paste!$I19218)+1,FIND("]",GL_Paste!$I19218)-FIND("[",GL_Paste!$I19218)-1),"")))</f>
        <v/>
      </c>
      <c r="D19221">
        <f>IF(GL_Paste!$B19218="","",IFERROR(INDEX(DeptName,MATCH($C19221,DeptTag,0)),"UNALLOCATED"))</f>
        <v/>
      </c>
      <c r="E19221">
        <f>IF(GL_Paste!$B19218="","",IFERROR(INDEX(AcctCat,MATCH(GL_Paste!$B19218&amp;"",AcctCode,0)),"UNKNOWN"))</f>
        <v/>
      </c>
      <c r="F19221">
        <f>IF(GL_Paste!$B19218="","",IFERROR(INDEX(AcctSub,MATCH(GL_Paste!$B19218&amp;"",AcctCode,0)),"UNKNOWN"))</f>
        <v/>
      </c>
    </row>
    <row r="19222">
      <c r="A19222" s="40">
        <f>IF(GL_Paste!$B19219="","",N(GL_Paste!$H19219)-N(GL_Paste!$G19219))</f>
        <v/>
      </c>
      <c r="B19222" s="43">
        <f>IF(GL_Paste!$B19219="","",DATE(YEAR(GL_Paste!$E19219),MONTH(GL_Paste!$E19219),1))</f>
        <v/>
      </c>
      <c r="C19222">
        <f>IF(GL_Paste!$B19219="","",IF(TRIM(GL_Paste!$M19219)&lt;&gt;"",TRIM(GL_Paste!$M19219),IFERROR(MID(GL_Paste!$I19219,FIND("[",GL_Paste!$I19219)+1,FIND("]",GL_Paste!$I19219)-FIND("[",GL_Paste!$I19219)-1),"")))</f>
        <v/>
      </c>
      <c r="D19222">
        <f>IF(GL_Paste!$B19219="","",IFERROR(INDEX(DeptName,MATCH($C19222,DeptTag,0)),"UNALLOCATED"))</f>
        <v/>
      </c>
      <c r="E19222">
        <f>IF(GL_Paste!$B19219="","",IFERROR(INDEX(AcctCat,MATCH(GL_Paste!$B19219&amp;"",AcctCode,0)),"UNKNOWN"))</f>
        <v/>
      </c>
      <c r="F19222">
        <f>IF(GL_Paste!$B19219="","",IFERROR(INDEX(AcctSub,MATCH(GL_Paste!$B19219&amp;"",AcctCode,0)),"UNKNOWN"))</f>
        <v/>
      </c>
    </row>
    <row r="19223">
      <c r="A19223" s="40">
        <f>IF(GL_Paste!$B19220="","",N(GL_Paste!$H19220)-N(GL_Paste!$G19220))</f>
        <v/>
      </c>
      <c r="B19223" s="43">
        <f>IF(GL_Paste!$B19220="","",DATE(YEAR(GL_Paste!$E19220),MONTH(GL_Paste!$E19220),1))</f>
        <v/>
      </c>
      <c r="C19223">
        <f>IF(GL_Paste!$B19220="","",IF(TRIM(GL_Paste!$M19220)&lt;&gt;"",TRIM(GL_Paste!$M19220),IFERROR(MID(GL_Paste!$I19220,FIND("[",GL_Paste!$I19220)+1,FIND("]",GL_Paste!$I19220)-FIND("[",GL_Paste!$I19220)-1),"")))</f>
        <v/>
      </c>
      <c r="D19223">
        <f>IF(GL_Paste!$B19220="","",IFERROR(INDEX(DeptName,MATCH($C19223,DeptTag,0)),"UNALLOCATED"))</f>
        <v/>
      </c>
      <c r="E19223">
        <f>IF(GL_Paste!$B19220="","",IFERROR(INDEX(AcctCat,MATCH(GL_Paste!$B19220&amp;"",AcctCode,0)),"UNKNOWN"))</f>
        <v/>
      </c>
      <c r="F19223">
        <f>IF(GL_Paste!$B19220="","",IFERROR(INDEX(AcctSub,MATCH(GL_Paste!$B19220&amp;"",AcctCode,0)),"UNKNOWN"))</f>
        <v/>
      </c>
    </row>
    <row r="19224">
      <c r="A19224" s="40">
        <f>IF(GL_Paste!$B19221="","",N(GL_Paste!$H19221)-N(GL_Paste!$G19221))</f>
        <v/>
      </c>
      <c r="B19224" s="43">
        <f>IF(GL_Paste!$B19221="","",DATE(YEAR(GL_Paste!$E19221),MONTH(GL_Paste!$E19221),1))</f>
        <v/>
      </c>
      <c r="C19224">
        <f>IF(GL_Paste!$B19221="","",IF(TRIM(GL_Paste!$M19221)&lt;&gt;"",TRIM(GL_Paste!$M19221),IFERROR(MID(GL_Paste!$I19221,FIND("[",GL_Paste!$I19221)+1,FIND("]",GL_Paste!$I19221)-FIND("[",GL_Paste!$I19221)-1),"")))</f>
        <v/>
      </c>
      <c r="D19224">
        <f>IF(GL_Paste!$B19221="","",IFERROR(INDEX(DeptName,MATCH($C19224,DeptTag,0)),"UNALLOCATED"))</f>
        <v/>
      </c>
      <c r="E19224">
        <f>IF(GL_Paste!$B19221="","",IFERROR(INDEX(AcctCat,MATCH(GL_Paste!$B19221&amp;"",AcctCode,0)),"UNKNOWN"))</f>
        <v/>
      </c>
      <c r="F19224">
        <f>IF(GL_Paste!$B19221="","",IFERROR(INDEX(AcctSub,MATCH(GL_Paste!$B19221&amp;"",AcctCode,0)),"UNKNOWN"))</f>
        <v/>
      </c>
    </row>
    <row r="19225">
      <c r="A19225" s="40">
        <f>IF(GL_Paste!$B19222="","",N(GL_Paste!$H19222)-N(GL_Paste!$G19222))</f>
        <v/>
      </c>
      <c r="B19225" s="43">
        <f>IF(GL_Paste!$B19222="","",DATE(YEAR(GL_Paste!$E19222),MONTH(GL_Paste!$E19222),1))</f>
        <v/>
      </c>
      <c r="C19225">
        <f>IF(GL_Paste!$B19222="","",IF(TRIM(GL_Paste!$M19222)&lt;&gt;"",TRIM(GL_Paste!$M19222),IFERROR(MID(GL_Paste!$I19222,FIND("[",GL_Paste!$I19222)+1,FIND("]",GL_Paste!$I19222)-FIND("[",GL_Paste!$I19222)-1),"")))</f>
        <v/>
      </c>
      <c r="D19225">
        <f>IF(GL_Paste!$B19222="","",IFERROR(INDEX(DeptName,MATCH($C19225,DeptTag,0)),"UNALLOCATED"))</f>
        <v/>
      </c>
      <c r="E19225">
        <f>IF(GL_Paste!$B19222="","",IFERROR(INDEX(AcctCat,MATCH(GL_Paste!$B19222&amp;"",AcctCode,0)),"UNKNOWN"))</f>
        <v/>
      </c>
      <c r="F19225">
        <f>IF(GL_Paste!$B19222="","",IFERROR(INDEX(AcctSub,MATCH(GL_Paste!$B19222&amp;"",AcctCode,0)),"UNKNOWN"))</f>
        <v/>
      </c>
    </row>
    <row r="19226">
      <c r="A19226" s="40">
        <f>IF(GL_Paste!$B19223="","",N(GL_Paste!$H19223)-N(GL_Paste!$G19223))</f>
        <v/>
      </c>
      <c r="B19226" s="43">
        <f>IF(GL_Paste!$B19223="","",DATE(YEAR(GL_Paste!$E19223),MONTH(GL_Paste!$E19223),1))</f>
        <v/>
      </c>
      <c r="C19226">
        <f>IF(GL_Paste!$B19223="","",IF(TRIM(GL_Paste!$M19223)&lt;&gt;"",TRIM(GL_Paste!$M19223),IFERROR(MID(GL_Paste!$I19223,FIND("[",GL_Paste!$I19223)+1,FIND("]",GL_Paste!$I19223)-FIND("[",GL_Paste!$I19223)-1),"")))</f>
        <v/>
      </c>
      <c r="D19226">
        <f>IF(GL_Paste!$B19223="","",IFERROR(INDEX(DeptName,MATCH($C19226,DeptTag,0)),"UNALLOCATED"))</f>
        <v/>
      </c>
      <c r="E19226">
        <f>IF(GL_Paste!$B19223="","",IFERROR(INDEX(AcctCat,MATCH(GL_Paste!$B19223&amp;"",AcctCode,0)),"UNKNOWN"))</f>
        <v/>
      </c>
      <c r="F19226">
        <f>IF(GL_Paste!$B19223="","",IFERROR(INDEX(AcctSub,MATCH(GL_Paste!$B19223&amp;"",AcctCode,0)),"UNKNOWN"))</f>
        <v/>
      </c>
    </row>
    <row r="19227">
      <c r="A19227" s="40">
        <f>IF(GL_Paste!$B19224="","",N(GL_Paste!$H19224)-N(GL_Paste!$G19224))</f>
        <v/>
      </c>
      <c r="B19227" s="43">
        <f>IF(GL_Paste!$B19224="","",DATE(YEAR(GL_Paste!$E19224),MONTH(GL_Paste!$E19224),1))</f>
        <v/>
      </c>
      <c r="C19227">
        <f>IF(GL_Paste!$B19224="","",IF(TRIM(GL_Paste!$M19224)&lt;&gt;"",TRIM(GL_Paste!$M19224),IFERROR(MID(GL_Paste!$I19224,FIND("[",GL_Paste!$I19224)+1,FIND("]",GL_Paste!$I19224)-FIND("[",GL_Paste!$I19224)-1),"")))</f>
        <v/>
      </c>
      <c r="D19227">
        <f>IF(GL_Paste!$B19224="","",IFERROR(INDEX(DeptName,MATCH($C19227,DeptTag,0)),"UNALLOCATED"))</f>
        <v/>
      </c>
      <c r="E19227">
        <f>IF(GL_Paste!$B19224="","",IFERROR(INDEX(AcctCat,MATCH(GL_Paste!$B19224&amp;"",AcctCode,0)),"UNKNOWN"))</f>
        <v/>
      </c>
      <c r="F19227">
        <f>IF(GL_Paste!$B19224="","",IFERROR(INDEX(AcctSub,MATCH(GL_Paste!$B19224&amp;"",AcctCode,0)),"UNKNOWN"))</f>
        <v/>
      </c>
    </row>
    <row r="19228">
      <c r="A19228" s="40">
        <f>IF(GL_Paste!$B19225="","",N(GL_Paste!$H19225)-N(GL_Paste!$G19225))</f>
        <v/>
      </c>
      <c r="B19228" s="43">
        <f>IF(GL_Paste!$B19225="","",DATE(YEAR(GL_Paste!$E19225),MONTH(GL_Paste!$E19225),1))</f>
        <v/>
      </c>
      <c r="C19228">
        <f>IF(GL_Paste!$B19225="","",IF(TRIM(GL_Paste!$M19225)&lt;&gt;"",TRIM(GL_Paste!$M19225),IFERROR(MID(GL_Paste!$I19225,FIND("[",GL_Paste!$I19225)+1,FIND("]",GL_Paste!$I19225)-FIND("[",GL_Paste!$I19225)-1),"")))</f>
        <v/>
      </c>
      <c r="D19228">
        <f>IF(GL_Paste!$B19225="","",IFERROR(INDEX(DeptName,MATCH($C19228,DeptTag,0)),"UNALLOCATED"))</f>
        <v/>
      </c>
      <c r="E19228">
        <f>IF(GL_Paste!$B19225="","",IFERROR(INDEX(AcctCat,MATCH(GL_Paste!$B19225&amp;"",AcctCode,0)),"UNKNOWN"))</f>
        <v/>
      </c>
      <c r="F19228">
        <f>IF(GL_Paste!$B19225="","",IFERROR(INDEX(AcctSub,MATCH(GL_Paste!$B19225&amp;"",AcctCode,0)),"UNKNOWN"))</f>
        <v/>
      </c>
    </row>
    <row r="19229">
      <c r="A19229" s="40">
        <f>IF(GL_Paste!$B19226="","",N(GL_Paste!$H19226)-N(GL_Paste!$G19226))</f>
        <v/>
      </c>
      <c r="B19229" s="43">
        <f>IF(GL_Paste!$B19226="","",DATE(YEAR(GL_Paste!$E19226),MONTH(GL_Paste!$E19226),1))</f>
        <v/>
      </c>
      <c r="C19229">
        <f>IF(GL_Paste!$B19226="","",IF(TRIM(GL_Paste!$M19226)&lt;&gt;"",TRIM(GL_Paste!$M19226),IFERROR(MID(GL_Paste!$I19226,FIND("[",GL_Paste!$I19226)+1,FIND("]",GL_Paste!$I19226)-FIND("[",GL_Paste!$I19226)-1),"")))</f>
        <v/>
      </c>
      <c r="D19229">
        <f>IF(GL_Paste!$B19226="","",IFERROR(INDEX(DeptName,MATCH($C19229,DeptTag,0)),"UNALLOCATED"))</f>
        <v/>
      </c>
      <c r="E19229">
        <f>IF(GL_Paste!$B19226="","",IFERROR(INDEX(AcctCat,MATCH(GL_Paste!$B19226&amp;"",AcctCode,0)),"UNKNOWN"))</f>
        <v/>
      </c>
      <c r="F19229">
        <f>IF(GL_Paste!$B19226="","",IFERROR(INDEX(AcctSub,MATCH(GL_Paste!$B19226&amp;"",AcctCode,0)),"UNKNOWN"))</f>
        <v/>
      </c>
    </row>
    <row r="19230">
      <c r="A19230" s="40">
        <f>IF(GL_Paste!$B19227="","",N(GL_Paste!$H19227)-N(GL_Paste!$G19227))</f>
        <v/>
      </c>
      <c r="B19230" s="43">
        <f>IF(GL_Paste!$B19227="","",DATE(YEAR(GL_Paste!$E19227),MONTH(GL_Paste!$E19227),1))</f>
        <v/>
      </c>
      <c r="C19230">
        <f>IF(GL_Paste!$B19227="","",IF(TRIM(GL_Paste!$M19227)&lt;&gt;"",TRIM(GL_Paste!$M19227),IFERROR(MID(GL_Paste!$I19227,FIND("[",GL_Paste!$I19227)+1,FIND("]",GL_Paste!$I19227)-FIND("[",GL_Paste!$I19227)-1),"")))</f>
        <v/>
      </c>
      <c r="D19230">
        <f>IF(GL_Paste!$B19227="","",IFERROR(INDEX(DeptName,MATCH($C19230,DeptTag,0)),"UNALLOCATED"))</f>
        <v/>
      </c>
      <c r="E19230">
        <f>IF(GL_Paste!$B19227="","",IFERROR(INDEX(AcctCat,MATCH(GL_Paste!$B19227&amp;"",AcctCode,0)),"UNKNOWN"))</f>
        <v/>
      </c>
      <c r="F19230">
        <f>IF(GL_Paste!$B19227="","",IFERROR(INDEX(AcctSub,MATCH(GL_Paste!$B19227&amp;"",AcctCode,0)),"UNKNOWN"))</f>
        <v/>
      </c>
    </row>
    <row r="19231">
      <c r="A19231" s="40">
        <f>IF(GL_Paste!$B19228="","",N(GL_Paste!$H19228)-N(GL_Paste!$G19228))</f>
        <v/>
      </c>
      <c r="B19231" s="43">
        <f>IF(GL_Paste!$B19228="","",DATE(YEAR(GL_Paste!$E19228),MONTH(GL_Paste!$E19228),1))</f>
        <v/>
      </c>
      <c r="C19231">
        <f>IF(GL_Paste!$B19228="","",IF(TRIM(GL_Paste!$M19228)&lt;&gt;"",TRIM(GL_Paste!$M19228),IFERROR(MID(GL_Paste!$I19228,FIND("[",GL_Paste!$I19228)+1,FIND("]",GL_Paste!$I19228)-FIND("[",GL_Paste!$I19228)-1),"")))</f>
        <v/>
      </c>
      <c r="D19231">
        <f>IF(GL_Paste!$B19228="","",IFERROR(INDEX(DeptName,MATCH($C19231,DeptTag,0)),"UNALLOCATED"))</f>
        <v/>
      </c>
      <c r="E19231">
        <f>IF(GL_Paste!$B19228="","",IFERROR(INDEX(AcctCat,MATCH(GL_Paste!$B19228&amp;"",AcctCode,0)),"UNKNOWN"))</f>
        <v/>
      </c>
      <c r="F19231">
        <f>IF(GL_Paste!$B19228="","",IFERROR(INDEX(AcctSub,MATCH(GL_Paste!$B19228&amp;"",AcctCode,0)),"UNKNOWN"))</f>
        <v/>
      </c>
    </row>
    <row r="19232">
      <c r="A19232" s="40">
        <f>IF(GL_Paste!$B19229="","",N(GL_Paste!$H19229)-N(GL_Paste!$G19229))</f>
        <v/>
      </c>
      <c r="B19232" s="43">
        <f>IF(GL_Paste!$B19229="","",DATE(YEAR(GL_Paste!$E19229),MONTH(GL_Paste!$E19229),1))</f>
        <v/>
      </c>
      <c r="C19232">
        <f>IF(GL_Paste!$B19229="","",IF(TRIM(GL_Paste!$M19229)&lt;&gt;"",TRIM(GL_Paste!$M19229),IFERROR(MID(GL_Paste!$I19229,FIND("[",GL_Paste!$I19229)+1,FIND("]",GL_Paste!$I19229)-FIND("[",GL_Paste!$I19229)-1),"")))</f>
        <v/>
      </c>
      <c r="D19232">
        <f>IF(GL_Paste!$B19229="","",IFERROR(INDEX(DeptName,MATCH($C19232,DeptTag,0)),"UNALLOCATED"))</f>
        <v/>
      </c>
      <c r="E19232">
        <f>IF(GL_Paste!$B19229="","",IFERROR(INDEX(AcctCat,MATCH(GL_Paste!$B19229&amp;"",AcctCode,0)),"UNKNOWN"))</f>
        <v/>
      </c>
      <c r="F19232">
        <f>IF(GL_Paste!$B19229="","",IFERROR(INDEX(AcctSub,MATCH(GL_Paste!$B19229&amp;"",AcctCode,0)),"UNKNOWN"))</f>
        <v/>
      </c>
    </row>
    <row r="19233">
      <c r="A19233" s="40">
        <f>IF(GL_Paste!$B19230="","",N(GL_Paste!$H19230)-N(GL_Paste!$G19230))</f>
        <v/>
      </c>
      <c r="B19233" s="43">
        <f>IF(GL_Paste!$B19230="","",DATE(YEAR(GL_Paste!$E19230),MONTH(GL_Paste!$E19230),1))</f>
        <v/>
      </c>
      <c r="C19233">
        <f>IF(GL_Paste!$B19230="","",IF(TRIM(GL_Paste!$M19230)&lt;&gt;"",TRIM(GL_Paste!$M19230),IFERROR(MID(GL_Paste!$I19230,FIND("[",GL_Paste!$I19230)+1,FIND("]",GL_Paste!$I19230)-FIND("[",GL_Paste!$I19230)-1),"")))</f>
        <v/>
      </c>
      <c r="D19233">
        <f>IF(GL_Paste!$B19230="","",IFERROR(INDEX(DeptName,MATCH($C19233,DeptTag,0)),"UNALLOCATED"))</f>
        <v/>
      </c>
      <c r="E19233">
        <f>IF(GL_Paste!$B19230="","",IFERROR(INDEX(AcctCat,MATCH(GL_Paste!$B19230&amp;"",AcctCode,0)),"UNKNOWN"))</f>
        <v/>
      </c>
      <c r="F19233">
        <f>IF(GL_Paste!$B19230="","",IFERROR(INDEX(AcctSub,MATCH(GL_Paste!$B19230&amp;"",AcctCode,0)),"UNKNOWN"))</f>
        <v/>
      </c>
    </row>
    <row r="19234">
      <c r="A19234" s="40">
        <f>IF(GL_Paste!$B19231="","",N(GL_Paste!$H19231)-N(GL_Paste!$G19231))</f>
        <v/>
      </c>
      <c r="B19234" s="43">
        <f>IF(GL_Paste!$B19231="","",DATE(YEAR(GL_Paste!$E19231),MONTH(GL_Paste!$E19231),1))</f>
        <v/>
      </c>
      <c r="C19234">
        <f>IF(GL_Paste!$B19231="","",IF(TRIM(GL_Paste!$M19231)&lt;&gt;"",TRIM(GL_Paste!$M19231),IFERROR(MID(GL_Paste!$I19231,FIND("[",GL_Paste!$I19231)+1,FIND("]",GL_Paste!$I19231)-FIND("[",GL_Paste!$I19231)-1),"")))</f>
        <v/>
      </c>
      <c r="D19234">
        <f>IF(GL_Paste!$B19231="","",IFERROR(INDEX(DeptName,MATCH($C19234,DeptTag,0)),"UNALLOCATED"))</f>
        <v/>
      </c>
      <c r="E19234">
        <f>IF(GL_Paste!$B19231="","",IFERROR(INDEX(AcctCat,MATCH(GL_Paste!$B19231&amp;"",AcctCode,0)),"UNKNOWN"))</f>
        <v/>
      </c>
      <c r="F19234">
        <f>IF(GL_Paste!$B19231="","",IFERROR(INDEX(AcctSub,MATCH(GL_Paste!$B19231&amp;"",AcctCode,0)),"UNKNOWN"))</f>
        <v/>
      </c>
    </row>
    <row r="19235">
      <c r="A19235" s="40">
        <f>IF(GL_Paste!$B19232="","",N(GL_Paste!$H19232)-N(GL_Paste!$G19232))</f>
        <v/>
      </c>
      <c r="B19235" s="43">
        <f>IF(GL_Paste!$B19232="","",DATE(YEAR(GL_Paste!$E19232),MONTH(GL_Paste!$E19232),1))</f>
        <v/>
      </c>
      <c r="C19235">
        <f>IF(GL_Paste!$B19232="","",IF(TRIM(GL_Paste!$M19232)&lt;&gt;"",TRIM(GL_Paste!$M19232),IFERROR(MID(GL_Paste!$I19232,FIND("[",GL_Paste!$I19232)+1,FIND("]",GL_Paste!$I19232)-FIND("[",GL_Paste!$I19232)-1),"")))</f>
        <v/>
      </c>
      <c r="D19235">
        <f>IF(GL_Paste!$B19232="","",IFERROR(INDEX(DeptName,MATCH($C19235,DeptTag,0)),"UNALLOCATED"))</f>
        <v/>
      </c>
      <c r="E19235">
        <f>IF(GL_Paste!$B19232="","",IFERROR(INDEX(AcctCat,MATCH(GL_Paste!$B19232&amp;"",AcctCode,0)),"UNKNOWN"))</f>
        <v/>
      </c>
      <c r="F19235">
        <f>IF(GL_Paste!$B19232="","",IFERROR(INDEX(AcctSub,MATCH(GL_Paste!$B19232&amp;"",AcctCode,0)),"UNKNOWN"))</f>
        <v/>
      </c>
    </row>
    <row r="19236">
      <c r="A19236" s="40">
        <f>IF(GL_Paste!$B19233="","",N(GL_Paste!$H19233)-N(GL_Paste!$G19233))</f>
        <v/>
      </c>
      <c r="B19236" s="43">
        <f>IF(GL_Paste!$B19233="","",DATE(YEAR(GL_Paste!$E19233),MONTH(GL_Paste!$E19233),1))</f>
        <v/>
      </c>
      <c r="C19236">
        <f>IF(GL_Paste!$B19233="","",IF(TRIM(GL_Paste!$M19233)&lt;&gt;"",TRIM(GL_Paste!$M19233),IFERROR(MID(GL_Paste!$I19233,FIND("[",GL_Paste!$I19233)+1,FIND("]",GL_Paste!$I19233)-FIND("[",GL_Paste!$I19233)-1),"")))</f>
        <v/>
      </c>
      <c r="D19236">
        <f>IF(GL_Paste!$B19233="","",IFERROR(INDEX(DeptName,MATCH($C19236,DeptTag,0)),"UNALLOCATED"))</f>
        <v/>
      </c>
      <c r="E19236">
        <f>IF(GL_Paste!$B19233="","",IFERROR(INDEX(AcctCat,MATCH(GL_Paste!$B19233&amp;"",AcctCode,0)),"UNKNOWN"))</f>
        <v/>
      </c>
      <c r="F19236">
        <f>IF(GL_Paste!$B19233="","",IFERROR(INDEX(AcctSub,MATCH(GL_Paste!$B19233&amp;"",AcctCode,0)),"UNKNOWN"))</f>
        <v/>
      </c>
    </row>
    <row r="19237">
      <c r="A19237" s="40">
        <f>IF(GL_Paste!$B19234="","",N(GL_Paste!$H19234)-N(GL_Paste!$G19234))</f>
        <v/>
      </c>
      <c r="B19237" s="43">
        <f>IF(GL_Paste!$B19234="","",DATE(YEAR(GL_Paste!$E19234),MONTH(GL_Paste!$E19234),1))</f>
        <v/>
      </c>
      <c r="C19237">
        <f>IF(GL_Paste!$B19234="","",IF(TRIM(GL_Paste!$M19234)&lt;&gt;"",TRIM(GL_Paste!$M19234),IFERROR(MID(GL_Paste!$I19234,FIND("[",GL_Paste!$I19234)+1,FIND("]",GL_Paste!$I19234)-FIND("[",GL_Paste!$I19234)-1),"")))</f>
        <v/>
      </c>
      <c r="D19237">
        <f>IF(GL_Paste!$B19234="","",IFERROR(INDEX(DeptName,MATCH($C19237,DeptTag,0)),"UNALLOCATED"))</f>
        <v/>
      </c>
      <c r="E19237">
        <f>IF(GL_Paste!$B19234="","",IFERROR(INDEX(AcctCat,MATCH(GL_Paste!$B19234&amp;"",AcctCode,0)),"UNKNOWN"))</f>
        <v/>
      </c>
      <c r="F19237">
        <f>IF(GL_Paste!$B19234="","",IFERROR(INDEX(AcctSub,MATCH(GL_Paste!$B19234&amp;"",AcctCode,0)),"UNKNOWN"))</f>
        <v/>
      </c>
    </row>
    <row r="19238">
      <c r="A19238" s="40">
        <f>IF(GL_Paste!$B19235="","",N(GL_Paste!$H19235)-N(GL_Paste!$G19235))</f>
        <v/>
      </c>
      <c r="B19238" s="43">
        <f>IF(GL_Paste!$B19235="","",DATE(YEAR(GL_Paste!$E19235),MONTH(GL_Paste!$E19235),1))</f>
        <v/>
      </c>
      <c r="C19238">
        <f>IF(GL_Paste!$B19235="","",IF(TRIM(GL_Paste!$M19235)&lt;&gt;"",TRIM(GL_Paste!$M19235),IFERROR(MID(GL_Paste!$I19235,FIND("[",GL_Paste!$I19235)+1,FIND("]",GL_Paste!$I19235)-FIND("[",GL_Paste!$I19235)-1),"")))</f>
        <v/>
      </c>
      <c r="D19238">
        <f>IF(GL_Paste!$B19235="","",IFERROR(INDEX(DeptName,MATCH($C19238,DeptTag,0)),"UNALLOCATED"))</f>
        <v/>
      </c>
      <c r="E19238">
        <f>IF(GL_Paste!$B19235="","",IFERROR(INDEX(AcctCat,MATCH(GL_Paste!$B19235&amp;"",AcctCode,0)),"UNKNOWN"))</f>
        <v/>
      </c>
      <c r="F19238">
        <f>IF(GL_Paste!$B19235="","",IFERROR(INDEX(AcctSub,MATCH(GL_Paste!$B19235&amp;"",AcctCode,0)),"UNKNOWN"))</f>
        <v/>
      </c>
    </row>
    <row r="19239">
      <c r="A19239" s="40">
        <f>IF(GL_Paste!$B19236="","",N(GL_Paste!$H19236)-N(GL_Paste!$G19236))</f>
        <v/>
      </c>
      <c r="B19239" s="43">
        <f>IF(GL_Paste!$B19236="","",DATE(YEAR(GL_Paste!$E19236),MONTH(GL_Paste!$E19236),1))</f>
        <v/>
      </c>
      <c r="C19239">
        <f>IF(GL_Paste!$B19236="","",IF(TRIM(GL_Paste!$M19236)&lt;&gt;"",TRIM(GL_Paste!$M19236),IFERROR(MID(GL_Paste!$I19236,FIND("[",GL_Paste!$I19236)+1,FIND("]",GL_Paste!$I19236)-FIND("[",GL_Paste!$I19236)-1),"")))</f>
        <v/>
      </c>
      <c r="D19239">
        <f>IF(GL_Paste!$B19236="","",IFERROR(INDEX(DeptName,MATCH($C19239,DeptTag,0)),"UNALLOCATED"))</f>
        <v/>
      </c>
      <c r="E19239">
        <f>IF(GL_Paste!$B19236="","",IFERROR(INDEX(AcctCat,MATCH(GL_Paste!$B19236&amp;"",AcctCode,0)),"UNKNOWN"))</f>
        <v/>
      </c>
      <c r="F19239">
        <f>IF(GL_Paste!$B19236="","",IFERROR(INDEX(AcctSub,MATCH(GL_Paste!$B19236&amp;"",AcctCode,0)),"UNKNOWN"))</f>
        <v/>
      </c>
    </row>
    <row r="19240">
      <c r="A19240" s="40">
        <f>IF(GL_Paste!$B19237="","",N(GL_Paste!$H19237)-N(GL_Paste!$G19237))</f>
        <v/>
      </c>
      <c r="B19240" s="43">
        <f>IF(GL_Paste!$B19237="","",DATE(YEAR(GL_Paste!$E19237),MONTH(GL_Paste!$E19237),1))</f>
        <v/>
      </c>
      <c r="C19240">
        <f>IF(GL_Paste!$B19237="","",IF(TRIM(GL_Paste!$M19237)&lt;&gt;"",TRIM(GL_Paste!$M19237),IFERROR(MID(GL_Paste!$I19237,FIND("[",GL_Paste!$I19237)+1,FIND("]",GL_Paste!$I19237)-FIND("[",GL_Paste!$I19237)-1),"")))</f>
        <v/>
      </c>
      <c r="D19240">
        <f>IF(GL_Paste!$B19237="","",IFERROR(INDEX(DeptName,MATCH($C19240,DeptTag,0)),"UNALLOCATED"))</f>
        <v/>
      </c>
      <c r="E19240">
        <f>IF(GL_Paste!$B19237="","",IFERROR(INDEX(AcctCat,MATCH(GL_Paste!$B19237&amp;"",AcctCode,0)),"UNKNOWN"))</f>
        <v/>
      </c>
      <c r="F19240">
        <f>IF(GL_Paste!$B19237="","",IFERROR(INDEX(AcctSub,MATCH(GL_Paste!$B19237&amp;"",AcctCode,0)),"UNKNOWN"))</f>
        <v/>
      </c>
    </row>
    <row r="19241">
      <c r="A19241" s="40">
        <f>IF(GL_Paste!$B19238="","",N(GL_Paste!$H19238)-N(GL_Paste!$G19238))</f>
        <v/>
      </c>
      <c r="B19241" s="43">
        <f>IF(GL_Paste!$B19238="","",DATE(YEAR(GL_Paste!$E19238),MONTH(GL_Paste!$E19238),1))</f>
        <v/>
      </c>
      <c r="C19241">
        <f>IF(GL_Paste!$B19238="","",IF(TRIM(GL_Paste!$M19238)&lt;&gt;"",TRIM(GL_Paste!$M19238),IFERROR(MID(GL_Paste!$I19238,FIND("[",GL_Paste!$I19238)+1,FIND("]",GL_Paste!$I19238)-FIND("[",GL_Paste!$I19238)-1),"")))</f>
        <v/>
      </c>
      <c r="D19241">
        <f>IF(GL_Paste!$B19238="","",IFERROR(INDEX(DeptName,MATCH($C19241,DeptTag,0)),"UNALLOCATED"))</f>
        <v/>
      </c>
      <c r="E19241">
        <f>IF(GL_Paste!$B19238="","",IFERROR(INDEX(AcctCat,MATCH(GL_Paste!$B19238&amp;"",AcctCode,0)),"UNKNOWN"))</f>
        <v/>
      </c>
      <c r="F19241">
        <f>IF(GL_Paste!$B19238="","",IFERROR(INDEX(AcctSub,MATCH(GL_Paste!$B19238&amp;"",AcctCode,0)),"UNKNOWN"))</f>
        <v/>
      </c>
    </row>
    <row r="19242">
      <c r="A19242" s="40">
        <f>IF(GL_Paste!$B19239="","",N(GL_Paste!$H19239)-N(GL_Paste!$G19239))</f>
        <v/>
      </c>
      <c r="B19242" s="43">
        <f>IF(GL_Paste!$B19239="","",DATE(YEAR(GL_Paste!$E19239),MONTH(GL_Paste!$E19239),1))</f>
        <v/>
      </c>
      <c r="C19242">
        <f>IF(GL_Paste!$B19239="","",IF(TRIM(GL_Paste!$M19239)&lt;&gt;"",TRIM(GL_Paste!$M19239),IFERROR(MID(GL_Paste!$I19239,FIND("[",GL_Paste!$I19239)+1,FIND("]",GL_Paste!$I19239)-FIND("[",GL_Paste!$I19239)-1),"")))</f>
        <v/>
      </c>
      <c r="D19242">
        <f>IF(GL_Paste!$B19239="","",IFERROR(INDEX(DeptName,MATCH($C19242,DeptTag,0)),"UNALLOCATED"))</f>
        <v/>
      </c>
      <c r="E19242">
        <f>IF(GL_Paste!$B19239="","",IFERROR(INDEX(AcctCat,MATCH(GL_Paste!$B19239&amp;"",AcctCode,0)),"UNKNOWN"))</f>
        <v/>
      </c>
      <c r="F19242">
        <f>IF(GL_Paste!$B19239="","",IFERROR(INDEX(AcctSub,MATCH(GL_Paste!$B19239&amp;"",AcctCode,0)),"UNKNOWN"))</f>
        <v/>
      </c>
    </row>
    <row r="19243">
      <c r="A19243" s="40">
        <f>IF(GL_Paste!$B19240="","",N(GL_Paste!$H19240)-N(GL_Paste!$G19240))</f>
        <v/>
      </c>
      <c r="B19243" s="43">
        <f>IF(GL_Paste!$B19240="","",DATE(YEAR(GL_Paste!$E19240),MONTH(GL_Paste!$E19240),1))</f>
        <v/>
      </c>
      <c r="C19243">
        <f>IF(GL_Paste!$B19240="","",IF(TRIM(GL_Paste!$M19240)&lt;&gt;"",TRIM(GL_Paste!$M19240),IFERROR(MID(GL_Paste!$I19240,FIND("[",GL_Paste!$I19240)+1,FIND("]",GL_Paste!$I19240)-FIND("[",GL_Paste!$I19240)-1),"")))</f>
        <v/>
      </c>
      <c r="D19243">
        <f>IF(GL_Paste!$B19240="","",IFERROR(INDEX(DeptName,MATCH($C19243,DeptTag,0)),"UNALLOCATED"))</f>
        <v/>
      </c>
      <c r="E19243">
        <f>IF(GL_Paste!$B19240="","",IFERROR(INDEX(AcctCat,MATCH(GL_Paste!$B19240&amp;"",AcctCode,0)),"UNKNOWN"))</f>
        <v/>
      </c>
      <c r="F19243">
        <f>IF(GL_Paste!$B19240="","",IFERROR(INDEX(AcctSub,MATCH(GL_Paste!$B19240&amp;"",AcctCode,0)),"UNKNOWN"))</f>
        <v/>
      </c>
    </row>
    <row r="19244">
      <c r="A19244" s="40">
        <f>IF(GL_Paste!$B19241="","",N(GL_Paste!$H19241)-N(GL_Paste!$G19241))</f>
        <v/>
      </c>
      <c r="B19244" s="43">
        <f>IF(GL_Paste!$B19241="","",DATE(YEAR(GL_Paste!$E19241),MONTH(GL_Paste!$E19241),1))</f>
        <v/>
      </c>
      <c r="C19244">
        <f>IF(GL_Paste!$B19241="","",IF(TRIM(GL_Paste!$M19241)&lt;&gt;"",TRIM(GL_Paste!$M19241),IFERROR(MID(GL_Paste!$I19241,FIND("[",GL_Paste!$I19241)+1,FIND("]",GL_Paste!$I19241)-FIND("[",GL_Paste!$I19241)-1),"")))</f>
        <v/>
      </c>
      <c r="D19244">
        <f>IF(GL_Paste!$B19241="","",IFERROR(INDEX(DeptName,MATCH($C19244,DeptTag,0)),"UNALLOCATED"))</f>
        <v/>
      </c>
      <c r="E19244">
        <f>IF(GL_Paste!$B19241="","",IFERROR(INDEX(AcctCat,MATCH(GL_Paste!$B19241&amp;"",AcctCode,0)),"UNKNOWN"))</f>
        <v/>
      </c>
      <c r="F19244">
        <f>IF(GL_Paste!$B19241="","",IFERROR(INDEX(AcctSub,MATCH(GL_Paste!$B19241&amp;"",AcctCode,0)),"UNKNOWN"))</f>
        <v/>
      </c>
    </row>
    <row r="19245">
      <c r="A19245" s="40">
        <f>IF(GL_Paste!$B19242="","",N(GL_Paste!$H19242)-N(GL_Paste!$G19242))</f>
        <v/>
      </c>
      <c r="B19245" s="43">
        <f>IF(GL_Paste!$B19242="","",DATE(YEAR(GL_Paste!$E19242),MONTH(GL_Paste!$E19242),1))</f>
        <v/>
      </c>
      <c r="C19245">
        <f>IF(GL_Paste!$B19242="","",IF(TRIM(GL_Paste!$M19242)&lt;&gt;"",TRIM(GL_Paste!$M19242),IFERROR(MID(GL_Paste!$I19242,FIND("[",GL_Paste!$I19242)+1,FIND("]",GL_Paste!$I19242)-FIND("[",GL_Paste!$I19242)-1),"")))</f>
        <v/>
      </c>
      <c r="D19245">
        <f>IF(GL_Paste!$B19242="","",IFERROR(INDEX(DeptName,MATCH($C19245,DeptTag,0)),"UNALLOCATED"))</f>
        <v/>
      </c>
      <c r="E19245">
        <f>IF(GL_Paste!$B19242="","",IFERROR(INDEX(AcctCat,MATCH(GL_Paste!$B19242&amp;"",AcctCode,0)),"UNKNOWN"))</f>
        <v/>
      </c>
      <c r="F19245">
        <f>IF(GL_Paste!$B19242="","",IFERROR(INDEX(AcctSub,MATCH(GL_Paste!$B19242&amp;"",AcctCode,0)),"UNKNOWN"))</f>
        <v/>
      </c>
    </row>
    <row r="19246">
      <c r="A19246" s="40">
        <f>IF(GL_Paste!$B19243="","",N(GL_Paste!$H19243)-N(GL_Paste!$G19243))</f>
        <v/>
      </c>
      <c r="B19246" s="43">
        <f>IF(GL_Paste!$B19243="","",DATE(YEAR(GL_Paste!$E19243),MONTH(GL_Paste!$E19243),1))</f>
        <v/>
      </c>
      <c r="C19246">
        <f>IF(GL_Paste!$B19243="","",IF(TRIM(GL_Paste!$M19243)&lt;&gt;"",TRIM(GL_Paste!$M19243),IFERROR(MID(GL_Paste!$I19243,FIND("[",GL_Paste!$I19243)+1,FIND("]",GL_Paste!$I19243)-FIND("[",GL_Paste!$I19243)-1),"")))</f>
        <v/>
      </c>
      <c r="D19246">
        <f>IF(GL_Paste!$B19243="","",IFERROR(INDEX(DeptName,MATCH($C19246,DeptTag,0)),"UNALLOCATED"))</f>
        <v/>
      </c>
      <c r="E19246">
        <f>IF(GL_Paste!$B19243="","",IFERROR(INDEX(AcctCat,MATCH(GL_Paste!$B19243&amp;"",AcctCode,0)),"UNKNOWN"))</f>
        <v/>
      </c>
      <c r="F19246">
        <f>IF(GL_Paste!$B19243="","",IFERROR(INDEX(AcctSub,MATCH(GL_Paste!$B19243&amp;"",AcctCode,0)),"UNKNOWN"))</f>
        <v/>
      </c>
    </row>
    <row r="19247">
      <c r="A19247" s="40">
        <f>IF(GL_Paste!$B19244="","",N(GL_Paste!$H19244)-N(GL_Paste!$G19244))</f>
        <v/>
      </c>
      <c r="B19247" s="43">
        <f>IF(GL_Paste!$B19244="","",DATE(YEAR(GL_Paste!$E19244),MONTH(GL_Paste!$E19244),1))</f>
        <v/>
      </c>
      <c r="C19247">
        <f>IF(GL_Paste!$B19244="","",IF(TRIM(GL_Paste!$M19244)&lt;&gt;"",TRIM(GL_Paste!$M19244),IFERROR(MID(GL_Paste!$I19244,FIND("[",GL_Paste!$I19244)+1,FIND("]",GL_Paste!$I19244)-FIND("[",GL_Paste!$I19244)-1),"")))</f>
        <v/>
      </c>
      <c r="D19247">
        <f>IF(GL_Paste!$B19244="","",IFERROR(INDEX(DeptName,MATCH($C19247,DeptTag,0)),"UNALLOCATED"))</f>
        <v/>
      </c>
      <c r="E19247">
        <f>IF(GL_Paste!$B19244="","",IFERROR(INDEX(AcctCat,MATCH(GL_Paste!$B19244&amp;"",AcctCode,0)),"UNKNOWN"))</f>
        <v/>
      </c>
      <c r="F19247">
        <f>IF(GL_Paste!$B19244="","",IFERROR(INDEX(AcctSub,MATCH(GL_Paste!$B19244&amp;"",AcctCode,0)),"UNKNOWN"))</f>
        <v/>
      </c>
    </row>
    <row r="19248">
      <c r="A19248" s="40">
        <f>IF(GL_Paste!$B19245="","",N(GL_Paste!$H19245)-N(GL_Paste!$G19245))</f>
        <v/>
      </c>
      <c r="B19248" s="43">
        <f>IF(GL_Paste!$B19245="","",DATE(YEAR(GL_Paste!$E19245),MONTH(GL_Paste!$E19245),1))</f>
        <v/>
      </c>
      <c r="C19248">
        <f>IF(GL_Paste!$B19245="","",IF(TRIM(GL_Paste!$M19245)&lt;&gt;"",TRIM(GL_Paste!$M19245),IFERROR(MID(GL_Paste!$I19245,FIND("[",GL_Paste!$I19245)+1,FIND("]",GL_Paste!$I19245)-FIND("[",GL_Paste!$I19245)-1),"")))</f>
        <v/>
      </c>
      <c r="D19248">
        <f>IF(GL_Paste!$B19245="","",IFERROR(INDEX(DeptName,MATCH($C19248,DeptTag,0)),"UNALLOCATED"))</f>
        <v/>
      </c>
      <c r="E19248">
        <f>IF(GL_Paste!$B19245="","",IFERROR(INDEX(AcctCat,MATCH(GL_Paste!$B19245&amp;"",AcctCode,0)),"UNKNOWN"))</f>
        <v/>
      </c>
      <c r="F19248">
        <f>IF(GL_Paste!$B19245="","",IFERROR(INDEX(AcctSub,MATCH(GL_Paste!$B19245&amp;"",AcctCode,0)),"UNKNOWN"))</f>
        <v/>
      </c>
    </row>
    <row r="19249">
      <c r="A19249" s="40">
        <f>IF(GL_Paste!$B19246="","",N(GL_Paste!$H19246)-N(GL_Paste!$G19246))</f>
        <v/>
      </c>
      <c r="B19249" s="43">
        <f>IF(GL_Paste!$B19246="","",DATE(YEAR(GL_Paste!$E19246),MONTH(GL_Paste!$E19246),1))</f>
        <v/>
      </c>
      <c r="C19249">
        <f>IF(GL_Paste!$B19246="","",IF(TRIM(GL_Paste!$M19246)&lt;&gt;"",TRIM(GL_Paste!$M19246),IFERROR(MID(GL_Paste!$I19246,FIND("[",GL_Paste!$I19246)+1,FIND("]",GL_Paste!$I19246)-FIND("[",GL_Paste!$I19246)-1),"")))</f>
        <v/>
      </c>
      <c r="D19249">
        <f>IF(GL_Paste!$B19246="","",IFERROR(INDEX(DeptName,MATCH($C19249,DeptTag,0)),"UNALLOCATED"))</f>
        <v/>
      </c>
      <c r="E19249">
        <f>IF(GL_Paste!$B19246="","",IFERROR(INDEX(AcctCat,MATCH(GL_Paste!$B19246&amp;"",AcctCode,0)),"UNKNOWN"))</f>
        <v/>
      </c>
      <c r="F19249">
        <f>IF(GL_Paste!$B19246="","",IFERROR(INDEX(AcctSub,MATCH(GL_Paste!$B19246&amp;"",AcctCode,0)),"UNKNOWN"))</f>
        <v/>
      </c>
    </row>
    <row r="19250">
      <c r="A19250" s="40">
        <f>IF(GL_Paste!$B19247="","",N(GL_Paste!$H19247)-N(GL_Paste!$G19247))</f>
        <v/>
      </c>
      <c r="B19250" s="43">
        <f>IF(GL_Paste!$B19247="","",DATE(YEAR(GL_Paste!$E19247),MONTH(GL_Paste!$E19247),1))</f>
        <v/>
      </c>
      <c r="C19250">
        <f>IF(GL_Paste!$B19247="","",IF(TRIM(GL_Paste!$M19247)&lt;&gt;"",TRIM(GL_Paste!$M19247),IFERROR(MID(GL_Paste!$I19247,FIND("[",GL_Paste!$I19247)+1,FIND("]",GL_Paste!$I19247)-FIND("[",GL_Paste!$I19247)-1),"")))</f>
        <v/>
      </c>
      <c r="D19250">
        <f>IF(GL_Paste!$B19247="","",IFERROR(INDEX(DeptName,MATCH($C19250,DeptTag,0)),"UNALLOCATED"))</f>
        <v/>
      </c>
      <c r="E19250">
        <f>IF(GL_Paste!$B19247="","",IFERROR(INDEX(AcctCat,MATCH(GL_Paste!$B19247&amp;"",AcctCode,0)),"UNKNOWN"))</f>
        <v/>
      </c>
      <c r="F19250">
        <f>IF(GL_Paste!$B19247="","",IFERROR(INDEX(AcctSub,MATCH(GL_Paste!$B19247&amp;"",AcctCode,0)),"UNKNOWN"))</f>
        <v/>
      </c>
    </row>
    <row r="19251">
      <c r="A19251" s="40">
        <f>IF(GL_Paste!$B19248="","",N(GL_Paste!$H19248)-N(GL_Paste!$G19248))</f>
        <v/>
      </c>
      <c r="B19251" s="43">
        <f>IF(GL_Paste!$B19248="","",DATE(YEAR(GL_Paste!$E19248),MONTH(GL_Paste!$E19248),1))</f>
        <v/>
      </c>
      <c r="C19251">
        <f>IF(GL_Paste!$B19248="","",IF(TRIM(GL_Paste!$M19248)&lt;&gt;"",TRIM(GL_Paste!$M19248),IFERROR(MID(GL_Paste!$I19248,FIND("[",GL_Paste!$I19248)+1,FIND("]",GL_Paste!$I19248)-FIND("[",GL_Paste!$I19248)-1),"")))</f>
        <v/>
      </c>
      <c r="D19251">
        <f>IF(GL_Paste!$B19248="","",IFERROR(INDEX(DeptName,MATCH($C19251,DeptTag,0)),"UNALLOCATED"))</f>
        <v/>
      </c>
      <c r="E19251">
        <f>IF(GL_Paste!$B19248="","",IFERROR(INDEX(AcctCat,MATCH(GL_Paste!$B19248&amp;"",AcctCode,0)),"UNKNOWN"))</f>
        <v/>
      </c>
      <c r="F19251">
        <f>IF(GL_Paste!$B19248="","",IFERROR(INDEX(AcctSub,MATCH(GL_Paste!$B19248&amp;"",AcctCode,0)),"UNKNOWN"))</f>
        <v/>
      </c>
    </row>
    <row r="19252">
      <c r="A19252" s="40">
        <f>IF(GL_Paste!$B19249="","",N(GL_Paste!$H19249)-N(GL_Paste!$G19249))</f>
        <v/>
      </c>
      <c r="B19252" s="43">
        <f>IF(GL_Paste!$B19249="","",DATE(YEAR(GL_Paste!$E19249),MONTH(GL_Paste!$E19249),1))</f>
        <v/>
      </c>
      <c r="C19252">
        <f>IF(GL_Paste!$B19249="","",IF(TRIM(GL_Paste!$M19249)&lt;&gt;"",TRIM(GL_Paste!$M19249),IFERROR(MID(GL_Paste!$I19249,FIND("[",GL_Paste!$I19249)+1,FIND("]",GL_Paste!$I19249)-FIND("[",GL_Paste!$I19249)-1),"")))</f>
        <v/>
      </c>
      <c r="D19252">
        <f>IF(GL_Paste!$B19249="","",IFERROR(INDEX(DeptName,MATCH($C19252,DeptTag,0)),"UNALLOCATED"))</f>
        <v/>
      </c>
      <c r="E19252">
        <f>IF(GL_Paste!$B19249="","",IFERROR(INDEX(AcctCat,MATCH(GL_Paste!$B19249&amp;"",AcctCode,0)),"UNKNOWN"))</f>
        <v/>
      </c>
      <c r="F19252">
        <f>IF(GL_Paste!$B19249="","",IFERROR(INDEX(AcctSub,MATCH(GL_Paste!$B19249&amp;"",AcctCode,0)),"UNKNOWN"))</f>
        <v/>
      </c>
    </row>
    <row r="19253">
      <c r="A19253" s="40">
        <f>IF(GL_Paste!$B19250="","",N(GL_Paste!$H19250)-N(GL_Paste!$G19250))</f>
        <v/>
      </c>
      <c r="B19253" s="43">
        <f>IF(GL_Paste!$B19250="","",DATE(YEAR(GL_Paste!$E19250),MONTH(GL_Paste!$E19250),1))</f>
        <v/>
      </c>
      <c r="C19253">
        <f>IF(GL_Paste!$B19250="","",IF(TRIM(GL_Paste!$M19250)&lt;&gt;"",TRIM(GL_Paste!$M19250),IFERROR(MID(GL_Paste!$I19250,FIND("[",GL_Paste!$I19250)+1,FIND("]",GL_Paste!$I19250)-FIND("[",GL_Paste!$I19250)-1),"")))</f>
        <v/>
      </c>
      <c r="D19253">
        <f>IF(GL_Paste!$B19250="","",IFERROR(INDEX(DeptName,MATCH($C19253,DeptTag,0)),"UNALLOCATED"))</f>
        <v/>
      </c>
      <c r="E19253">
        <f>IF(GL_Paste!$B19250="","",IFERROR(INDEX(AcctCat,MATCH(GL_Paste!$B19250&amp;"",AcctCode,0)),"UNKNOWN"))</f>
        <v/>
      </c>
      <c r="F19253">
        <f>IF(GL_Paste!$B19250="","",IFERROR(INDEX(AcctSub,MATCH(GL_Paste!$B19250&amp;"",AcctCode,0)),"UNKNOWN"))</f>
        <v/>
      </c>
    </row>
    <row r="19254">
      <c r="A19254" s="40">
        <f>IF(GL_Paste!$B19251="","",N(GL_Paste!$H19251)-N(GL_Paste!$G19251))</f>
        <v/>
      </c>
      <c r="B19254" s="43">
        <f>IF(GL_Paste!$B19251="","",DATE(YEAR(GL_Paste!$E19251),MONTH(GL_Paste!$E19251),1))</f>
        <v/>
      </c>
      <c r="C19254">
        <f>IF(GL_Paste!$B19251="","",IF(TRIM(GL_Paste!$M19251)&lt;&gt;"",TRIM(GL_Paste!$M19251),IFERROR(MID(GL_Paste!$I19251,FIND("[",GL_Paste!$I19251)+1,FIND("]",GL_Paste!$I19251)-FIND("[",GL_Paste!$I19251)-1),"")))</f>
        <v/>
      </c>
      <c r="D19254">
        <f>IF(GL_Paste!$B19251="","",IFERROR(INDEX(DeptName,MATCH($C19254,DeptTag,0)),"UNALLOCATED"))</f>
        <v/>
      </c>
      <c r="E19254">
        <f>IF(GL_Paste!$B19251="","",IFERROR(INDEX(AcctCat,MATCH(GL_Paste!$B19251&amp;"",AcctCode,0)),"UNKNOWN"))</f>
        <v/>
      </c>
      <c r="F19254">
        <f>IF(GL_Paste!$B19251="","",IFERROR(INDEX(AcctSub,MATCH(GL_Paste!$B19251&amp;"",AcctCode,0)),"UNKNOWN"))</f>
        <v/>
      </c>
    </row>
    <row r="19255">
      <c r="A19255" s="40">
        <f>IF(GL_Paste!$B19252="","",N(GL_Paste!$H19252)-N(GL_Paste!$G19252))</f>
        <v/>
      </c>
      <c r="B19255" s="43">
        <f>IF(GL_Paste!$B19252="","",DATE(YEAR(GL_Paste!$E19252),MONTH(GL_Paste!$E19252),1))</f>
        <v/>
      </c>
      <c r="C19255">
        <f>IF(GL_Paste!$B19252="","",IF(TRIM(GL_Paste!$M19252)&lt;&gt;"",TRIM(GL_Paste!$M19252),IFERROR(MID(GL_Paste!$I19252,FIND("[",GL_Paste!$I19252)+1,FIND("]",GL_Paste!$I19252)-FIND("[",GL_Paste!$I19252)-1),"")))</f>
        <v/>
      </c>
      <c r="D19255">
        <f>IF(GL_Paste!$B19252="","",IFERROR(INDEX(DeptName,MATCH($C19255,DeptTag,0)),"UNALLOCATED"))</f>
        <v/>
      </c>
      <c r="E19255">
        <f>IF(GL_Paste!$B19252="","",IFERROR(INDEX(AcctCat,MATCH(GL_Paste!$B19252&amp;"",AcctCode,0)),"UNKNOWN"))</f>
        <v/>
      </c>
      <c r="F19255">
        <f>IF(GL_Paste!$B19252="","",IFERROR(INDEX(AcctSub,MATCH(GL_Paste!$B19252&amp;"",AcctCode,0)),"UNKNOWN"))</f>
        <v/>
      </c>
    </row>
    <row r="19256">
      <c r="A19256" s="40">
        <f>IF(GL_Paste!$B19253="","",N(GL_Paste!$H19253)-N(GL_Paste!$G19253))</f>
        <v/>
      </c>
      <c r="B19256" s="43">
        <f>IF(GL_Paste!$B19253="","",DATE(YEAR(GL_Paste!$E19253),MONTH(GL_Paste!$E19253),1))</f>
        <v/>
      </c>
      <c r="C19256">
        <f>IF(GL_Paste!$B19253="","",IF(TRIM(GL_Paste!$M19253)&lt;&gt;"",TRIM(GL_Paste!$M19253),IFERROR(MID(GL_Paste!$I19253,FIND("[",GL_Paste!$I19253)+1,FIND("]",GL_Paste!$I19253)-FIND("[",GL_Paste!$I19253)-1),"")))</f>
        <v/>
      </c>
      <c r="D19256">
        <f>IF(GL_Paste!$B19253="","",IFERROR(INDEX(DeptName,MATCH($C19256,DeptTag,0)),"UNALLOCATED"))</f>
        <v/>
      </c>
      <c r="E19256">
        <f>IF(GL_Paste!$B19253="","",IFERROR(INDEX(AcctCat,MATCH(GL_Paste!$B19253&amp;"",AcctCode,0)),"UNKNOWN"))</f>
        <v/>
      </c>
      <c r="F19256">
        <f>IF(GL_Paste!$B19253="","",IFERROR(INDEX(AcctSub,MATCH(GL_Paste!$B19253&amp;"",AcctCode,0)),"UNKNOWN"))</f>
        <v/>
      </c>
    </row>
    <row r="19257">
      <c r="A19257" s="40">
        <f>IF(GL_Paste!$B19254="","",N(GL_Paste!$H19254)-N(GL_Paste!$G19254))</f>
        <v/>
      </c>
      <c r="B19257" s="43">
        <f>IF(GL_Paste!$B19254="","",DATE(YEAR(GL_Paste!$E19254),MONTH(GL_Paste!$E19254),1))</f>
        <v/>
      </c>
      <c r="C19257">
        <f>IF(GL_Paste!$B19254="","",IF(TRIM(GL_Paste!$M19254)&lt;&gt;"",TRIM(GL_Paste!$M19254),IFERROR(MID(GL_Paste!$I19254,FIND("[",GL_Paste!$I19254)+1,FIND("]",GL_Paste!$I19254)-FIND("[",GL_Paste!$I19254)-1),"")))</f>
        <v/>
      </c>
      <c r="D19257">
        <f>IF(GL_Paste!$B19254="","",IFERROR(INDEX(DeptName,MATCH($C19257,DeptTag,0)),"UNALLOCATED"))</f>
        <v/>
      </c>
      <c r="E19257">
        <f>IF(GL_Paste!$B19254="","",IFERROR(INDEX(AcctCat,MATCH(GL_Paste!$B19254&amp;"",AcctCode,0)),"UNKNOWN"))</f>
        <v/>
      </c>
      <c r="F19257">
        <f>IF(GL_Paste!$B19254="","",IFERROR(INDEX(AcctSub,MATCH(GL_Paste!$B19254&amp;"",AcctCode,0)),"UNKNOWN"))</f>
        <v/>
      </c>
    </row>
    <row r="19258">
      <c r="A19258" s="40">
        <f>IF(GL_Paste!$B19255="","",N(GL_Paste!$H19255)-N(GL_Paste!$G19255))</f>
        <v/>
      </c>
      <c r="B19258" s="43">
        <f>IF(GL_Paste!$B19255="","",DATE(YEAR(GL_Paste!$E19255),MONTH(GL_Paste!$E19255),1))</f>
        <v/>
      </c>
      <c r="C19258">
        <f>IF(GL_Paste!$B19255="","",IF(TRIM(GL_Paste!$M19255)&lt;&gt;"",TRIM(GL_Paste!$M19255),IFERROR(MID(GL_Paste!$I19255,FIND("[",GL_Paste!$I19255)+1,FIND("]",GL_Paste!$I19255)-FIND("[",GL_Paste!$I19255)-1),"")))</f>
        <v/>
      </c>
      <c r="D19258">
        <f>IF(GL_Paste!$B19255="","",IFERROR(INDEX(DeptName,MATCH($C19258,DeptTag,0)),"UNALLOCATED"))</f>
        <v/>
      </c>
      <c r="E19258">
        <f>IF(GL_Paste!$B19255="","",IFERROR(INDEX(AcctCat,MATCH(GL_Paste!$B19255&amp;"",AcctCode,0)),"UNKNOWN"))</f>
        <v/>
      </c>
      <c r="F19258">
        <f>IF(GL_Paste!$B19255="","",IFERROR(INDEX(AcctSub,MATCH(GL_Paste!$B19255&amp;"",AcctCode,0)),"UNKNOWN"))</f>
        <v/>
      </c>
    </row>
    <row r="19259">
      <c r="A19259" s="40">
        <f>IF(GL_Paste!$B19256="","",N(GL_Paste!$H19256)-N(GL_Paste!$G19256))</f>
        <v/>
      </c>
      <c r="B19259" s="43">
        <f>IF(GL_Paste!$B19256="","",DATE(YEAR(GL_Paste!$E19256),MONTH(GL_Paste!$E19256),1))</f>
        <v/>
      </c>
      <c r="C19259">
        <f>IF(GL_Paste!$B19256="","",IF(TRIM(GL_Paste!$M19256)&lt;&gt;"",TRIM(GL_Paste!$M19256),IFERROR(MID(GL_Paste!$I19256,FIND("[",GL_Paste!$I19256)+1,FIND("]",GL_Paste!$I19256)-FIND("[",GL_Paste!$I19256)-1),"")))</f>
        <v/>
      </c>
      <c r="D19259">
        <f>IF(GL_Paste!$B19256="","",IFERROR(INDEX(DeptName,MATCH($C19259,DeptTag,0)),"UNALLOCATED"))</f>
        <v/>
      </c>
      <c r="E19259">
        <f>IF(GL_Paste!$B19256="","",IFERROR(INDEX(AcctCat,MATCH(GL_Paste!$B19256&amp;"",AcctCode,0)),"UNKNOWN"))</f>
        <v/>
      </c>
      <c r="F19259">
        <f>IF(GL_Paste!$B19256="","",IFERROR(INDEX(AcctSub,MATCH(GL_Paste!$B19256&amp;"",AcctCode,0)),"UNKNOWN"))</f>
        <v/>
      </c>
    </row>
    <row r="19260">
      <c r="A19260" s="40">
        <f>IF(GL_Paste!$B19257="","",N(GL_Paste!$H19257)-N(GL_Paste!$G19257))</f>
        <v/>
      </c>
      <c r="B19260" s="43">
        <f>IF(GL_Paste!$B19257="","",DATE(YEAR(GL_Paste!$E19257),MONTH(GL_Paste!$E19257),1))</f>
        <v/>
      </c>
      <c r="C19260">
        <f>IF(GL_Paste!$B19257="","",IF(TRIM(GL_Paste!$M19257)&lt;&gt;"",TRIM(GL_Paste!$M19257),IFERROR(MID(GL_Paste!$I19257,FIND("[",GL_Paste!$I19257)+1,FIND("]",GL_Paste!$I19257)-FIND("[",GL_Paste!$I19257)-1),"")))</f>
        <v/>
      </c>
      <c r="D19260">
        <f>IF(GL_Paste!$B19257="","",IFERROR(INDEX(DeptName,MATCH($C19260,DeptTag,0)),"UNALLOCATED"))</f>
        <v/>
      </c>
      <c r="E19260">
        <f>IF(GL_Paste!$B19257="","",IFERROR(INDEX(AcctCat,MATCH(GL_Paste!$B19257&amp;"",AcctCode,0)),"UNKNOWN"))</f>
        <v/>
      </c>
      <c r="F19260">
        <f>IF(GL_Paste!$B19257="","",IFERROR(INDEX(AcctSub,MATCH(GL_Paste!$B19257&amp;"",AcctCode,0)),"UNKNOWN"))</f>
        <v/>
      </c>
    </row>
    <row r="19261">
      <c r="A19261" s="40">
        <f>IF(GL_Paste!$B19258="","",N(GL_Paste!$H19258)-N(GL_Paste!$G19258))</f>
        <v/>
      </c>
      <c r="B19261" s="43">
        <f>IF(GL_Paste!$B19258="","",DATE(YEAR(GL_Paste!$E19258),MONTH(GL_Paste!$E19258),1))</f>
        <v/>
      </c>
      <c r="C19261">
        <f>IF(GL_Paste!$B19258="","",IF(TRIM(GL_Paste!$M19258)&lt;&gt;"",TRIM(GL_Paste!$M19258),IFERROR(MID(GL_Paste!$I19258,FIND("[",GL_Paste!$I19258)+1,FIND("]",GL_Paste!$I19258)-FIND("[",GL_Paste!$I19258)-1),"")))</f>
        <v/>
      </c>
      <c r="D19261">
        <f>IF(GL_Paste!$B19258="","",IFERROR(INDEX(DeptName,MATCH($C19261,DeptTag,0)),"UNALLOCATED"))</f>
        <v/>
      </c>
      <c r="E19261">
        <f>IF(GL_Paste!$B19258="","",IFERROR(INDEX(AcctCat,MATCH(GL_Paste!$B19258&amp;"",AcctCode,0)),"UNKNOWN"))</f>
        <v/>
      </c>
      <c r="F19261">
        <f>IF(GL_Paste!$B19258="","",IFERROR(INDEX(AcctSub,MATCH(GL_Paste!$B19258&amp;"",AcctCode,0)),"UNKNOWN"))</f>
        <v/>
      </c>
    </row>
    <row r="19262">
      <c r="A19262" s="40">
        <f>IF(GL_Paste!$B19259="","",N(GL_Paste!$H19259)-N(GL_Paste!$G19259))</f>
        <v/>
      </c>
      <c r="B19262" s="43">
        <f>IF(GL_Paste!$B19259="","",DATE(YEAR(GL_Paste!$E19259),MONTH(GL_Paste!$E19259),1))</f>
        <v/>
      </c>
      <c r="C19262">
        <f>IF(GL_Paste!$B19259="","",IF(TRIM(GL_Paste!$M19259)&lt;&gt;"",TRIM(GL_Paste!$M19259),IFERROR(MID(GL_Paste!$I19259,FIND("[",GL_Paste!$I19259)+1,FIND("]",GL_Paste!$I19259)-FIND("[",GL_Paste!$I19259)-1),"")))</f>
        <v/>
      </c>
      <c r="D19262">
        <f>IF(GL_Paste!$B19259="","",IFERROR(INDEX(DeptName,MATCH($C19262,DeptTag,0)),"UNALLOCATED"))</f>
        <v/>
      </c>
      <c r="E19262">
        <f>IF(GL_Paste!$B19259="","",IFERROR(INDEX(AcctCat,MATCH(GL_Paste!$B19259&amp;"",AcctCode,0)),"UNKNOWN"))</f>
        <v/>
      </c>
      <c r="F19262">
        <f>IF(GL_Paste!$B19259="","",IFERROR(INDEX(AcctSub,MATCH(GL_Paste!$B19259&amp;"",AcctCode,0)),"UNKNOWN"))</f>
        <v/>
      </c>
    </row>
    <row r="19263">
      <c r="A19263" s="40">
        <f>IF(GL_Paste!$B19260="","",N(GL_Paste!$H19260)-N(GL_Paste!$G19260))</f>
        <v/>
      </c>
      <c r="B19263" s="43">
        <f>IF(GL_Paste!$B19260="","",DATE(YEAR(GL_Paste!$E19260),MONTH(GL_Paste!$E19260),1))</f>
        <v/>
      </c>
      <c r="C19263">
        <f>IF(GL_Paste!$B19260="","",IF(TRIM(GL_Paste!$M19260)&lt;&gt;"",TRIM(GL_Paste!$M19260),IFERROR(MID(GL_Paste!$I19260,FIND("[",GL_Paste!$I19260)+1,FIND("]",GL_Paste!$I19260)-FIND("[",GL_Paste!$I19260)-1),"")))</f>
        <v/>
      </c>
      <c r="D19263">
        <f>IF(GL_Paste!$B19260="","",IFERROR(INDEX(DeptName,MATCH($C19263,DeptTag,0)),"UNALLOCATED"))</f>
        <v/>
      </c>
      <c r="E19263">
        <f>IF(GL_Paste!$B19260="","",IFERROR(INDEX(AcctCat,MATCH(GL_Paste!$B19260&amp;"",AcctCode,0)),"UNKNOWN"))</f>
        <v/>
      </c>
      <c r="F19263">
        <f>IF(GL_Paste!$B19260="","",IFERROR(INDEX(AcctSub,MATCH(GL_Paste!$B19260&amp;"",AcctCode,0)),"UNKNOWN"))</f>
        <v/>
      </c>
    </row>
    <row r="19264">
      <c r="A19264" s="40">
        <f>IF(GL_Paste!$B19261="","",N(GL_Paste!$H19261)-N(GL_Paste!$G19261))</f>
        <v/>
      </c>
      <c r="B19264" s="43">
        <f>IF(GL_Paste!$B19261="","",DATE(YEAR(GL_Paste!$E19261),MONTH(GL_Paste!$E19261),1))</f>
        <v/>
      </c>
      <c r="C19264">
        <f>IF(GL_Paste!$B19261="","",IF(TRIM(GL_Paste!$M19261)&lt;&gt;"",TRIM(GL_Paste!$M19261),IFERROR(MID(GL_Paste!$I19261,FIND("[",GL_Paste!$I19261)+1,FIND("]",GL_Paste!$I19261)-FIND("[",GL_Paste!$I19261)-1),"")))</f>
        <v/>
      </c>
      <c r="D19264">
        <f>IF(GL_Paste!$B19261="","",IFERROR(INDEX(DeptName,MATCH($C19264,DeptTag,0)),"UNALLOCATED"))</f>
        <v/>
      </c>
      <c r="E19264">
        <f>IF(GL_Paste!$B19261="","",IFERROR(INDEX(AcctCat,MATCH(GL_Paste!$B19261&amp;"",AcctCode,0)),"UNKNOWN"))</f>
        <v/>
      </c>
      <c r="F19264">
        <f>IF(GL_Paste!$B19261="","",IFERROR(INDEX(AcctSub,MATCH(GL_Paste!$B19261&amp;"",AcctCode,0)),"UNKNOWN"))</f>
        <v/>
      </c>
    </row>
    <row r="19265">
      <c r="A19265" s="40">
        <f>IF(GL_Paste!$B19262="","",N(GL_Paste!$H19262)-N(GL_Paste!$G19262))</f>
        <v/>
      </c>
      <c r="B19265" s="43">
        <f>IF(GL_Paste!$B19262="","",DATE(YEAR(GL_Paste!$E19262),MONTH(GL_Paste!$E19262),1))</f>
        <v/>
      </c>
      <c r="C19265">
        <f>IF(GL_Paste!$B19262="","",IF(TRIM(GL_Paste!$M19262)&lt;&gt;"",TRIM(GL_Paste!$M19262),IFERROR(MID(GL_Paste!$I19262,FIND("[",GL_Paste!$I19262)+1,FIND("]",GL_Paste!$I19262)-FIND("[",GL_Paste!$I19262)-1),"")))</f>
        <v/>
      </c>
      <c r="D19265">
        <f>IF(GL_Paste!$B19262="","",IFERROR(INDEX(DeptName,MATCH($C19265,DeptTag,0)),"UNALLOCATED"))</f>
        <v/>
      </c>
      <c r="E19265">
        <f>IF(GL_Paste!$B19262="","",IFERROR(INDEX(AcctCat,MATCH(GL_Paste!$B19262&amp;"",AcctCode,0)),"UNKNOWN"))</f>
        <v/>
      </c>
      <c r="F19265">
        <f>IF(GL_Paste!$B19262="","",IFERROR(INDEX(AcctSub,MATCH(GL_Paste!$B19262&amp;"",AcctCode,0)),"UNKNOWN"))</f>
        <v/>
      </c>
    </row>
    <row r="19266">
      <c r="A19266" s="40">
        <f>IF(GL_Paste!$B19263="","",N(GL_Paste!$H19263)-N(GL_Paste!$G19263))</f>
        <v/>
      </c>
      <c r="B19266" s="43">
        <f>IF(GL_Paste!$B19263="","",DATE(YEAR(GL_Paste!$E19263),MONTH(GL_Paste!$E19263),1))</f>
        <v/>
      </c>
      <c r="C19266">
        <f>IF(GL_Paste!$B19263="","",IF(TRIM(GL_Paste!$M19263)&lt;&gt;"",TRIM(GL_Paste!$M19263),IFERROR(MID(GL_Paste!$I19263,FIND("[",GL_Paste!$I19263)+1,FIND("]",GL_Paste!$I19263)-FIND("[",GL_Paste!$I19263)-1),"")))</f>
        <v/>
      </c>
      <c r="D19266">
        <f>IF(GL_Paste!$B19263="","",IFERROR(INDEX(DeptName,MATCH($C19266,DeptTag,0)),"UNALLOCATED"))</f>
        <v/>
      </c>
      <c r="E19266">
        <f>IF(GL_Paste!$B19263="","",IFERROR(INDEX(AcctCat,MATCH(GL_Paste!$B19263&amp;"",AcctCode,0)),"UNKNOWN"))</f>
        <v/>
      </c>
      <c r="F19266">
        <f>IF(GL_Paste!$B19263="","",IFERROR(INDEX(AcctSub,MATCH(GL_Paste!$B19263&amp;"",AcctCode,0)),"UNKNOWN"))</f>
        <v/>
      </c>
    </row>
    <row r="19267">
      <c r="A19267" s="40">
        <f>IF(GL_Paste!$B19264="","",N(GL_Paste!$H19264)-N(GL_Paste!$G19264))</f>
        <v/>
      </c>
      <c r="B19267" s="43">
        <f>IF(GL_Paste!$B19264="","",DATE(YEAR(GL_Paste!$E19264),MONTH(GL_Paste!$E19264),1))</f>
        <v/>
      </c>
      <c r="C19267">
        <f>IF(GL_Paste!$B19264="","",IF(TRIM(GL_Paste!$M19264)&lt;&gt;"",TRIM(GL_Paste!$M19264),IFERROR(MID(GL_Paste!$I19264,FIND("[",GL_Paste!$I19264)+1,FIND("]",GL_Paste!$I19264)-FIND("[",GL_Paste!$I19264)-1),"")))</f>
        <v/>
      </c>
      <c r="D19267">
        <f>IF(GL_Paste!$B19264="","",IFERROR(INDEX(DeptName,MATCH($C19267,DeptTag,0)),"UNALLOCATED"))</f>
        <v/>
      </c>
      <c r="E19267">
        <f>IF(GL_Paste!$B19264="","",IFERROR(INDEX(AcctCat,MATCH(GL_Paste!$B19264&amp;"",AcctCode,0)),"UNKNOWN"))</f>
        <v/>
      </c>
      <c r="F19267">
        <f>IF(GL_Paste!$B19264="","",IFERROR(INDEX(AcctSub,MATCH(GL_Paste!$B19264&amp;"",AcctCode,0)),"UNKNOWN"))</f>
        <v/>
      </c>
    </row>
    <row r="19268">
      <c r="A19268" s="40">
        <f>IF(GL_Paste!$B19265="","",N(GL_Paste!$H19265)-N(GL_Paste!$G19265))</f>
        <v/>
      </c>
      <c r="B19268" s="43">
        <f>IF(GL_Paste!$B19265="","",DATE(YEAR(GL_Paste!$E19265),MONTH(GL_Paste!$E19265),1))</f>
        <v/>
      </c>
      <c r="C19268">
        <f>IF(GL_Paste!$B19265="","",IF(TRIM(GL_Paste!$M19265)&lt;&gt;"",TRIM(GL_Paste!$M19265),IFERROR(MID(GL_Paste!$I19265,FIND("[",GL_Paste!$I19265)+1,FIND("]",GL_Paste!$I19265)-FIND("[",GL_Paste!$I19265)-1),"")))</f>
        <v/>
      </c>
      <c r="D19268">
        <f>IF(GL_Paste!$B19265="","",IFERROR(INDEX(DeptName,MATCH($C19268,DeptTag,0)),"UNALLOCATED"))</f>
        <v/>
      </c>
      <c r="E19268">
        <f>IF(GL_Paste!$B19265="","",IFERROR(INDEX(AcctCat,MATCH(GL_Paste!$B19265&amp;"",AcctCode,0)),"UNKNOWN"))</f>
        <v/>
      </c>
      <c r="F19268">
        <f>IF(GL_Paste!$B19265="","",IFERROR(INDEX(AcctSub,MATCH(GL_Paste!$B19265&amp;"",AcctCode,0)),"UNKNOWN"))</f>
        <v/>
      </c>
    </row>
    <row r="19269">
      <c r="A19269" s="40">
        <f>IF(GL_Paste!$B19266="","",N(GL_Paste!$H19266)-N(GL_Paste!$G19266))</f>
        <v/>
      </c>
      <c r="B19269" s="43">
        <f>IF(GL_Paste!$B19266="","",DATE(YEAR(GL_Paste!$E19266),MONTH(GL_Paste!$E19266),1))</f>
        <v/>
      </c>
      <c r="C19269">
        <f>IF(GL_Paste!$B19266="","",IF(TRIM(GL_Paste!$M19266)&lt;&gt;"",TRIM(GL_Paste!$M19266),IFERROR(MID(GL_Paste!$I19266,FIND("[",GL_Paste!$I19266)+1,FIND("]",GL_Paste!$I19266)-FIND("[",GL_Paste!$I19266)-1),"")))</f>
        <v/>
      </c>
      <c r="D19269">
        <f>IF(GL_Paste!$B19266="","",IFERROR(INDEX(DeptName,MATCH($C19269,DeptTag,0)),"UNALLOCATED"))</f>
        <v/>
      </c>
      <c r="E19269">
        <f>IF(GL_Paste!$B19266="","",IFERROR(INDEX(AcctCat,MATCH(GL_Paste!$B19266&amp;"",AcctCode,0)),"UNKNOWN"))</f>
        <v/>
      </c>
      <c r="F19269">
        <f>IF(GL_Paste!$B19266="","",IFERROR(INDEX(AcctSub,MATCH(GL_Paste!$B19266&amp;"",AcctCode,0)),"UNKNOWN"))</f>
        <v/>
      </c>
    </row>
    <row r="19270">
      <c r="A19270" s="40">
        <f>IF(GL_Paste!$B19267="","",N(GL_Paste!$H19267)-N(GL_Paste!$G19267))</f>
        <v/>
      </c>
      <c r="B19270" s="43">
        <f>IF(GL_Paste!$B19267="","",DATE(YEAR(GL_Paste!$E19267),MONTH(GL_Paste!$E19267),1))</f>
        <v/>
      </c>
      <c r="C19270">
        <f>IF(GL_Paste!$B19267="","",IF(TRIM(GL_Paste!$M19267)&lt;&gt;"",TRIM(GL_Paste!$M19267),IFERROR(MID(GL_Paste!$I19267,FIND("[",GL_Paste!$I19267)+1,FIND("]",GL_Paste!$I19267)-FIND("[",GL_Paste!$I19267)-1),"")))</f>
        <v/>
      </c>
      <c r="D19270">
        <f>IF(GL_Paste!$B19267="","",IFERROR(INDEX(DeptName,MATCH($C19270,DeptTag,0)),"UNALLOCATED"))</f>
        <v/>
      </c>
      <c r="E19270">
        <f>IF(GL_Paste!$B19267="","",IFERROR(INDEX(AcctCat,MATCH(GL_Paste!$B19267&amp;"",AcctCode,0)),"UNKNOWN"))</f>
        <v/>
      </c>
      <c r="F19270">
        <f>IF(GL_Paste!$B19267="","",IFERROR(INDEX(AcctSub,MATCH(GL_Paste!$B19267&amp;"",AcctCode,0)),"UNKNOWN"))</f>
        <v/>
      </c>
    </row>
    <row r="19271">
      <c r="A19271" s="40">
        <f>IF(GL_Paste!$B19268="","",N(GL_Paste!$H19268)-N(GL_Paste!$G19268))</f>
        <v/>
      </c>
      <c r="B19271" s="43">
        <f>IF(GL_Paste!$B19268="","",DATE(YEAR(GL_Paste!$E19268),MONTH(GL_Paste!$E19268),1))</f>
        <v/>
      </c>
      <c r="C19271">
        <f>IF(GL_Paste!$B19268="","",IF(TRIM(GL_Paste!$M19268)&lt;&gt;"",TRIM(GL_Paste!$M19268),IFERROR(MID(GL_Paste!$I19268,FIND("[",GL_Paste!$I19268)+1,FIND("]",GL_Paste!$I19268)-FIND("[",GL_Paste!$I19268)-1),"")))</f>
        <v/>
      </c>
      <c r="D19271">
        <f>IF(GL_Paste!$B19268="","",IFERROR(INDEX(DeptName,MATCH($C19271,DeptTag,0)),"UNALLOCATED"))</f>
        <v/>
      </c>
      <c r="E19271">
        <f>IF(GL_Paste!$B19268="","",IFERROR(INDEX(AcctCat,MATCH(GL_Paste!$B19268&amp;"",AcctCode,0)),"UNKNOWN"))</f>
        <v/>
      </c>
      <c r="F19271">
        <f>IF(GL_Paste!$B19268="","",IFERROR(INDEX(AcctSub,MATCH(GL_Paste!$B19268&amp;"",AcctCode,0)),"UNKNOWN"))</f>
        <v/>
      </c>
    </row>
    <row r="19272">
      <c r="A19272" s="40">
        <f>IF(GL_Paste!$B19269="","",N(GL_Paste!$H19269)-N(GL_Paste!$G19269))</f>
        <v/>
      </c>
      <c r="B19272" s="43">
        <f>IF(GL_Paste!$B19269="","",DATE(YEAR(GL_Paste!$E19269),MONTH(GL_Paste!$E19269),1))</f>
        <v/>
      </c>
      <c r="C19272">
        <f>IF(GL_Paste!$B19269="","",IF(TRIM(GL_Paste!$M19269)&lt;&gt;"",TRIM(GL_Paste!$M19269),IFERROR(MID(GL_Paste!$I19269,FIND("[",GL_Paste!$I19269)+1,FIND("]",GL_Paste!$I19269)-FIND("[",GL_Paste!$I19269)-1),"")))</f>
        <v/>
      </c>
      <c r="D19272">
        <f>IF(GL_Paste!$B19269="","",IFERROR(INDEX(DeptName,MATCH($C19272,DeptTag,0)),"UNALLOCATED"))</f>
        <v/>
      </c>
      <c r="E19272">
        <f>IF(GL_Paste!$B19269="","",IFERROR(INDEX(AcctCat,MATCH(GL_Paste!$B19269&amp;"",AcctCode,0)),"UNKNOWN"))</f>
        <v/>
      </c>
      <c r="F19272">
        <f>IF(GL_Paste!$B19269="","",IFERROR(INDEX(AcctSub,MATCH(GL_Paste!$B19269&amp;"",AcctCode,0)),"UNKNOWN"))</f>
        <v/>
      </c>
    </row>
    <row r="19273">
      <c r="A19273" s="40">
        <f>IF(GL_Paste!$B19270="","",N(GL_Paste!$H19270)-N(GL_Paste!$G19270))</f>
        <v/>
      </c>
      <c r="B19273" s="43">
        <f>IF(GL_Paste!$B19270="","",DATE(YEAR(GL_Paste!$E19270),MONTH(GL_Paste!$E19270),1))</f>
        <v/>
      </c>
      <c r="C19273">
        <f>IF(GL_Paste!$B19270="","",IF(TRIM(GL_Paste!$M19270)&lt;&gt;"",TRIM(GL_Paste!$M19270),IFERROR(MID(GL_Paste!$I19270,FIND("[",GL_Paste!$I19270)+1,FIND("]",GL_Paste!$I19270)-FIND("[",GL_Paste!$I19270)-1),"")))</f>
        <v/>
      </c>
      <c r="D19273">
        <f>IF(GL_Paste!$B19270="","",IFERROR(INDEX(DeptName,MATCH($C19273,DeptTag,0)),"UNALLOCATED"))</f>
        <v/>
      </c>
      <c r="E19273">
        <f>IF(GL_Paste!$B19270="","",IFERROR(INDEX(AcctCat,MATCH(GL_Paste!$B19270&amp;"",AcctCode,0)),"UNKNOWN"))</f>
        <v/>
      </c>
      <c r="F19273">
        <f>IF(GL_Paste!$B19270="","",IFERROR(INDEX(AcctSub,MATCH(GL_Paste!$B19270&amp;"",AcctCode,0)),"UNKNOWN"))</f>
        <v/>
      </c>
    </row>
    <row r="19274">
      <c r="A19274" s="40">
        <f>IF(GL_Paste!$B19271="","",N(GL_Paste!$H19271)-N(GL_Paste!$G19271))</f>
        <v/>
      </c>
      <c r="B19274" s="43">
        <f>IF(GL_Paste!$B19271="","",DATE(YEAR(GL_Paste!$E19271),MONTH(GL_Paste!$E19271),1))</f>
        <v/>
      </c>
      <c r="C19274">
        <f>IF(GL_Paste!$B19271="","",IF(TRIM(GL_Paste!$M19271)&lt;&gt;"",TRIM(GL_Paste!$M19271),IFERROR(MID(GL_Paste!$I19271,FIND("[",GL_Paste!$I19271)+1,FIND("]",GL_Paste!$I19271)-FIND("[",GL_Paste!$I19271)-1),"")))</f>
        <v/>
      </c>
      <c r="D19274">
        <f>IF(GL_Paste!$B19271="","",IFERROR(INDEX(DeptName,MATCH($C19274,DeptTag,0)),"UNALLOCATED"))</f>
        <v/>
      </c>
      <c r="E19274">
        <f>IF(GL_Paste!$B19271="","",IFERROR(INDEX(AcctCat,MATCH(GL_Paste!$B19271&amp;"",AcctCode,0)),"UNKNOWN"))</f>
        <v/>
      </c>
      <c r="F19274">
        <f>IF(GL_Paste!$B19271="","",IFERROR(INDEX(AcctSub,MATCH(GL_Paste!$B19271&amp;"",AcctCode,0)),"UNKNOWN"))</f>
        <v/>
      </c>
    </row>
    <row r="19275">
      <c r="A19275" s="40">
        <f>IF(GL_Paste!$B19272="","",N(GL_Paste!$H19272)-N(GL_Paste!$G19272))</f>
        <v/>
      </c>
      <c r="B19275" s="43">
        <f>IF(GL_Paste!$B19272="","",DATE(YEAR(GL_Paste!$E19272),MONTH(GL_Paste!$E19272),1))</f>
        <v/>
      </c>
      <c r="C19275">
        <f>IF(GL_Paste!$B19272="","",IF(TRIM(GL_Paste!$M19272)&lt;&gt;"",TRIM(GL_Paste!$M19272),IFERROR(MID(GL_Paste!$I19272,FIND("[",GL_Paste!$I19272)+1,FIND("]",GL_Paste!$I19272)-FIND("[",GL_Paste!$I19272)-1),"")))</f>
        <v/>
      </c>
      <c r="D19275">
        <f>IF(GL_Paste!$B19272="","",IFERROR(INDEX(DeptName,MATCH($C19275,DeptTag,0)),"UNALLOCATED"))</f>
        <v/>
      </c>
      <c r="E19275">
        <f>IF(GL_Paste!$B19272="","",IFERROR(INDEX(AcctCat,MATCH(GL_Paste!$B19272&amp;"",AcctCode,0)),"UNKNOWN"))</f>
        <v/>
      </c>
      <c r="F19275">
        <f>IF(GL_Paste!$B19272="","",IFERROR(INDEX(AcctSub,MATCH(GL_Paste!$B19272&amp;"",AcctCode,0)),"UNKNOWN"))</f>
        <v/>
      </c>
    </row>
    <row r="19276">
      <c r="A19276" s="40">
        <f>IF(GL_Paste!$B19273="","",N(GL_Paste!$H19273)-N(GL_Paste!$G19273))</f>
        <v/>
      </c>
      <c r="B19276" s="43">
        <f>IF(GL_Paste!$B19273="","",DATE(YEAR(GL_Paste!$E19273),MONTH(GL_Paste!$E19273),1))</f>
        <v/>
      </c>
      <c r="C19276">
        <f>IF(GL_Paste!$B19273="","",IF(TRIM(GL_Paste!$M19273)&lt;&gt;"",TRIM(GL_Paste!$M19273),IFERROR(MID(GL_Paste!$I19273,FIND("[",GL_Paste!$I19273)+1,FIND("]",GL_Paste!$I19273)-FIND("[",GL_Paste!$I19273)-1),"")))</f>
        <v/>
      </c>
      <c r="D19276">
        <f>IF(GL_Paste!$B19273="","",IFERROR(INDEX(DeptName,MATCH($C19276,DeptTag,0)),"UNALLOCATED"))</f>
        <v/>
      </c>
      <c r="E19276">
        <f>IF(GL_Paste!$B19273="","",IFERROR(INDEX(AcctCat,MATCH(GL_Paste!$B19273&amp;"",AcctCode,0)),"UNKNOWN"))</f>
        <v/>
      </c>
      <c r="F19276">
        <f>IF(GL_Paste!$B19273="","",IFERROR(INDEX(AcctSub,MATCH(GL_Paste!$B19273&amp;"",AcctCode,0)),"UNKNOWN"))</f>
        <v/>
      </c>
    </row>
    <row r="19277">
      <c r="A19277" s="40">
        <f>IF(GL_Paste!$B19274="","",N(GL_Paste!$H19274)-N(GL_Paste!$G19274))</f>
        <v/>
      </c>
      <c r="B19277" s="43">
        <f>IF(GL_Paste!$B19274="","",DATE(YEAR(GL_Paste!$E19274),MONTH(GL_Paste!$E19274),1))</f>
        <v/>
      </c>
      <c r="C19277">
        <f>IF(GL_Paste!$B19274="","",IF(TRIM(GL_Paste!$M19274)&lt;&gt;"",TRIM(GL_Paste!$M19274),IFERROR(MID(GL_Paste!$I19274,FIND("[",GL_Paste!$I19274)+1,FIND("]",GL_Paste!$I19274)-FIND("[",GL_Paste!$I19274)-1),"")))</f>
        <v/>
      </c>
      <c r="D19277">
        <f>IF(GL_Paste!$B19274="","",IFERROR(INDEX(DeptName,MATCH($C19277,DeptTag,0)),"UNALLOCATED"))</f>
        <v/>
      </c>
      <c r="E19277">
        <f>IF(GL_Paste!$B19274="","",IFERROR(INDEX(AcctCat,MATCH(GL_Paste!$B19274&amp;"",AcctCode,0)),"UNKNOWN"))</f>
        <v/>
      </c>
      <c r="F19277">
        <f>IF(GL_Paste!$B19274="","",IFERROR(INDEX(AcctSub,MATCH(GL_Paste!$B19274&amp;"",AcctCode,0)),"UNKNOWN"))</f>
        <v/>
      </c>
    </row>
    <row r="19278">
      <c r="A19278" s="40">
        <f>IF(GL_Paste!$B19275="","",N(GL_Paste!$H19275)-N(GL_Paste!$G19275))</f>
        <v/>
      </c>
      <c r="B19278" s="43">
        <f>IF(GL_Paste!$B19275="","",DATE(YEAR(GL_Paste!$E19275),MONTH(GL_Paste!$E19275),1))</f>
        <v/>
      </c>
      <c r="C19278">
        <f>IF(GL_Paste!$B19275="","",IF(TRIM(GL_Paste!$M19275)&lt;&gt;"",TRIM(GL_Paste!$M19275),IFERROR(MID(GL_Paste!$I19275,FIND("[",GL_Paste!$I19275)+1,FIND("]",GL_Paste!$I19275)-FIND("[",GL_Paste!$I19275)-1),"")))</f>
        <v/>
      </c>
      <c r="D19278">
        <f>IF(GL_Paste!$B19275="","",IFERROR(INDEX(DeptName,MATCH($C19278,DeptTag,0)),"UNALLOCATED"))</f>
        <v/>
      </c>
      <c r="E19278">
        <f>IF(GL_Paste!$B19275="","",IFERROR(INDEX(AcctCat,MATCH(GL_Paste!$B19275&amp;"",AcctCode,0)),"UNKNOWN"))</f>
        <v/>
      </c>
      <c r="F19278">
        <f>IF(GL_Paste!$B19275="","",IFERROR(INDEX(AcctSub,MATCH(GL_Paste!$B19275&amp;"",AcctCode,0)),"UNKNOWN"))</f>
        <v/>
      </c>
    </row>
    <row r="19279">
      <c r="A19279" s="40">
        <f>IF(GL_Paste!$B19276="","",N(GL_Paste!$H19276)-N(GL_Paste!$G19276))</f>
        <v/>
      </c>
      <c r="B19279" s="43">
        <f>IF(GL_Paste!$B19276="","",DATE(YEAR(GL_Paste!$E19276),MONTH(GL_Paste!$E19276),1))</f>
        <v/>
      </c>
      <c r="C19279">
        <f>IF(GL_Paste!$B19276="","",IF(TRIM(GL_Paste!$M19276)&lt;&gt;"",TRIM(GL_Paste!$M19276),IFERROR(MID(GL_Paste!$I19276,FIND("[",GL_Paste!$I19276)+1,FIND("]",GL_Paste!$I19276)-FIND("[",GL_Paste!$I19276)-1),"")))</f>
        <v/>
      </c>
      <c r="D19279">
        <f>IF(GL_Paste!$B19276="","",IFERROR(INDEX(DeptName,MATCH($C19279,DeptTag,0)),"UNALLOCATED"))</f>
        <v/>
      </c>
      <c r="E19279">
        <f>IF(GL_Paste!$B19276="","",IFERROR(INDEX(AcctCat,MATCH(GL_Paste!$B19276&amp;"",AcctCode,0)),"UNKNOWN"))</f>
        <v/>
      </c>
      <c r="F19279">
        <f>IF(GL_Paste!$B19276="","",IFERROR(INDEX(AcctSub,MATCH(GL_Paste!$B19276&amp;"",AcctCode,0)),"UNKNOWN"))</f>
        <v/>
      </c>
    </row>
    <row r="19280">
      <c r="A19280" s="40">
        <f>IF(GL_Paste!$B19277="","",N(GL_Paste!$H19277)-N(GL_Paste!$G19277))</f>
        <v/>
      </c>
      <c r="B19280" s="43">
        <f>IF(GL_Paste!$B19277="","",DATE(YEAR(GL_Paste!$E19277),MONTH(GL_Paste!$E19277),1))</f>
        <v/>
      </c>
      <c r="C19280">
        <f>IF(GL_Paste!$B19277="","",IF(TRIM(GL_Paste!$M19277)&lt;&gt;"",TRIM(GL_Paste!$M19277),IFERROR(MID(GL_Paste!$I19277,FIND("[",GL_Paste!$I19277)+1,FIND("]",GL_Paste!$I19277)-FIND("[",GL_Paste!$I19277)-1),"")))</f>
        <v/>
      </c>
      <c r="D19280">
        <f>IF(GL_Paste!$B19277="","",IFERROR(INDEX(DeptName,MATCH($C19280,DeptTag,0)),"UNALLOCATED"))</f>
        <v/>
      </c>
      <c r="E19280">
        <f>IF(GL_Paste!$B19277="","",IFERROR(INDEX(AcctCat,MATCH(GL_Paste!$B19277&amp;"",AcctCode,0)),"UNKNOWN"))</f>
        <v/>
      </c>
      <c r="F19280">
        <f>IF(GL_Paste!$B19277="","",IFERROR(INDEX(AcctSub,MATCH(GL_Paste!$B19277&amp;"",AcctCode,0)),"UNKNOWN"))</f>
        <v/>
      </c>
    </row>
    <row r="19281">
      <c r="A19281" s="40">
        <f>IF(GL_Paste!$B19278="","",N(GL_Paste!$H19278)-N(GL_Paste!$G19278))</f>
        <v/>
      </c>
      <c r="B19281" s="43">
        <f>IF(GL_Paste!$B19278="","",DATE(YEAR(GL_Paste!$E19278),MONTH(GL_Paste!$E19278),1))</f>
        <v/>
      </c>
      <c r="C19281">
        <f>IF(GL_Paste!$B19278="","",IF(TRIM(GL_Paste!$M19278)&lt;&gt;"",TRIM(GL_Paste!$M19278),IFERROR(MID(GL_Paste!$I19278,FIND("[",GL_Paste!$I19278)+1,FIND("]",GL_Paste!$I19278)-FIND("[",GL_Paste!$I19278)-1),"")))</f>
        <v/>
      </c>
      <c r="D19281">
        <f>IF(GL_Paste!$B19278="","",IFERROR(INDEX(DeptName,MATCH($C19281,DeptTag,0)),"UNALLOCATED"))</f>
        <v/>
      </c>
      <c r="E19281">
        <f>IF(GL_Paste!$B19278="","",IFERROR(INDEX(AcctCat,MATCH(GL_Paste!$B19278&amp;"",AcctCode,0)),"UNKNOWN"))</f>
        <v/>
      </c>
      <c r="F19281">
        <f>IF(GL_Paste!$B19278="","",IFERROR(INDEX(AcctSub,MATCH(GL_Paste!$B19278&amp;"",AcctCode,0)),"UNKNOWN"))</f>
        <v/>
      </c>
    </row>
    <row r="19282">
      <c r="A19282" s="40">
        <f>IF(GL_Paste!$B19279="","",N(GL_Paste!$H19279)-N(GL_Paste!$G19279))</f>
        <v/>
      </c>
      <c r="B19282" s="43">
        <f>IF(GL_Paste!$B19279="","",DATE(YEAR(GL_Paste!$E19279),MONTH(GL_Paste!$E19279),1))</f>
        <v/>
      </c>
      <c r="C19282">
        <f>IF(GL_Paste!$B19279="","",IF(TRIM(GL_Paste!$M19279)&lt;&gt;"",TRIM(GL_Paste!$M19279),IFERROR(MID(GL_Paste!$I19279,FIND("[",GL_Paste!$I19279)+1,FIND("]",GL_Paste!$I19279)-FIND("[",GL_Paste!$I19279)-1),"")))</f>
        <v/>
      </c>
      <c r="D19282">
        <f>IF(GL_Paste!$B19279="","",IFERROR(INDEX(DeptName,MATCH($C19282,DeptTag,0)),"UNALLOCATED"))</f>
        <v/>
      </c>
      <c r="E19282">
        <f>IF(GL_Paste!$B19279="","",IFERROR(INDEX(AcctCat,MATCH(GL_Paste!$B19279&amp;"",AcctCode,0)),"UNKNOWN"))</f>
        <v/>
      </c>
      <c r="F19282">
        <f>IF(GL_Paste!$B19279="","",IFERROR(INDEX(AcctSub,MATCH(GL_Paste!$B19279&amp;"",AcctCode,0)),"UNKNOWN"))</f>
        <v/>
      </c>
    </row>
    <row r="19283">
      <c r="A19283" s="40">
        <f>IF(GL_Paste!$B19280="","",N(GL_Paste!$H19280)-N(GL_Paste!$G19280))</f>
        <v/>
      </c>
      <c r="B19283" s="43">
        <f>IF(GL_Paste!$B19280="","",DATE(YEAR(GL_Paste!$E19280),MONTH(GL_Paste!$E19280),1))</f>
        <v/>
      </c>
      <c r="C19283">
        <f>IF(GL_Paste!$B19280="","",IF(TRIM(GL_Paste!$M19280)&lt;&gt;"",TRIM(GL_Paste!$M19280),IFERROR(MID(GL_Paste!$I19280,FIND("[",GL_Paste!$I19280)+1,FIND("]",GL_Paste!$I19280)-FIND("[",GL_Paste!$I19280)-1),"")))</f>
        <v/>
      </c>
      <c r="D19283">
        <f>IF(GL_Paste!$B19280="","",IFERROR(INDEX(DeptName,MATCH($C19283,DeptTag,0)),"UNALLOCATED"))</f>
        <v/>
      </c>
      <c r="E19283">
        <f>IF(GL_Paste!$B19280="","",IFERROR(INDEX(AcctCat,MATCH(GL_Paste!$B19280&amp;"",AcctCode,0)),"UNKNOWN"))</f>
        <v/>
      </c>
      <c r="F19283">
        <f>IF(GL_Paste!$B19280="","",IFERROR(INDEX(AcctSub,MATCH(GL_Paste!$B19280&amp;"",AcctCode,0)),"UNKNOWN"))</f>
        <v/>
      </c>
    </row>
    <row r="19284">
      <c r="A19284" s="40">
        <f>IF(GL_Paste!$B19281="","",N(GL_Paste!$H19281)-N(GL_Paste!$G19281))</f>
        <v/>
      </c>
      <c r="B19284" s="43">
        <f>IF(GL_Paste!$B19281="","",DATE(YEAR(GL_Paste!$E19281),MONTH(GL_Paste!$E19281),1))</f>
        <v/>
      </c>
      <c r="C19284">
        <f>IF(GL_Paste!$B19281="","",IF(TRIM(GL_Paste!$M19281)&lt;&gt;"",TRIM(GL_Paste!$M19281),IFERROR(MID(GL_Paste!$I19281,FIND("[",GL_Paste!$I19281)+1,FIND("]",GL_Paste!$I19281)-FIND("[",GL_Paste!$I19281)-1),"")))</f>
        <v/>
      </c>
      <c r="D19284">
        <f>IF(GL_Paste!$B19281="","",IFERROR(INDEX(DeptName,MATCH($C19284,DeptTag,0)),"UNALLOCATED"))</f>
        <v/>
      </c>
      <c r="E19284">
        <f>IF(GL_Paste!$B19281="","",IFERROR(INDEX(AcctCat,MATCH(GL_Paste!$B19281&amp;"",AcctCode,0)),"UNKNOWN"))</f>
        <v/>
      </c>
      <c r="F19284">
        <f>IF(GL_Paste!$B19281="","",IFERROR(INDEX(AcctSub,MATCH(GL_Paste!$B19281&amp;"",AcctCode,0)),"UNKNOWN"))</f>
        <v/>
      </c>
    </row>
    <row r="19285">
      <c r="A19285" s="40">
        <f>IF(GL_Paste!$B19282="","",N(GL_Paste!$H19282)-N(GL_Paste!$G19282))</f>
        <v/>
      </c>
      <c r="B19285" s="43">
        <f>IF(GL_Paste!$B19282="","",DATE(YEAR(GL_Paste!$E19282),MONTH(GL_Paste!$E19282),1))</f>
        <v/>
      </c>
      <c r="C19285">
        <f>IF(GL_Paste!$B19282="","",IF(TRIM(GL_Paste!$M19282)&lt;&gt;"",TRIM(GL_Paste!$M19282),IFERROR(MID(GL_Paste!$I19282,FIND("[",GL_Paste!$I19282)+1,FIND("]",GL_Paste!$I19282)-FIND("[",GL_Paste!$I19282)-1),"")))</f>
        <v/>
      </c>
      <c r="D19285">
        <f>IF(GL_Paste!$B19282="","",IFERROR(INDEX(DeptName,MATCH($C19285,DeptTag,0)),"UNALLOCATED"))</f>
        <v/>
      </c>
      <c r="E19285">
        <f>IF(GL_Paste!$B19282="","",IFERROR(INDEX(AcctCat,MATCH(GL_Paste!$B19282&amp;"",AcctCode,0)),"UNKNOWN"))</f>
        <v/>
      </c>
      <c r="F19285">
        <f>IF(GL_Paste!$B19282="","",IFERROR(INDEX(AcctSub,MATCH(GL_Paste!$B19282&amp;"",AcctCode,0)),"UNKNOWN"))</f>
        <v/>
      </c>
    </row>
    <row r="19286">
      <c r="A19286" s="40">
        <f>IF(GL_Paste!$B19283="","",N(GL_Paste!$H19283)-N(GL_Paste!$G19283))</f>
        <v/>
      </c>
      <c r="B19286" s="43">
        <f>IF(GL_Paste!$B19283="","",DATE(YEAR(GL_Paste!$E19283),MONTH(GL_Paste!$E19283),1))</f>
        <v/>
      </c>
      <c r="C19286">
        <f>IF(GL_Paste!$B19283="","",IF(TRIM(GL_Paste!$M19283)&lt;&gt;"",TRIM(GL_Paste!$M19283),IFERROR(MID(GL_Paste!$I19283,FIND("[",GL_Paste!$I19283)+1,FIND("]",GL_Paste!$I19283)-FIND("[",GL_Paste!$I19283)-1),"")))</f>
        <v/>
      </c>
      <c r="D19286">
        <f>IF(GL_Paste!$B19283="","",IFERROR(INDEX(DeptName,MATCH($C19286,DeptTag,0)),"UNALLOCATED"))</f>
        <v/>
      </c>
      <c r="E19286">
        <f>IF(GL_Paste!$B19283="","",IFERROR(INDEX(AcctCat,MATCH(GL_Paste!$B19283&amp;"",AcctCode,0)),"UNKNOWN"))</f>
        <v/>
      </c>
      <c r="F19286">
        <f>IF(GL_Paste!$B19283="","",IFERROR(INDEX(AcctSub,MATCH(GL_Paste!$B19283&amp;"",AcctCode,0)),"UNKNOWN"))</f>
        <v/>
      </c>
    </row>
    <row r="19287">
      <c r="A19287" s="40">
        <f>IF(GL_Paste!$B19284="","",N(GL_Paste!$H19284)-N(GL_Paste!$G19284))</f>
        <v/>
      </c>
      <c r="B19287" s="43">
        <f>IF(GL_Paste!$B19284="","",DATE(YEAR(GL_Paste!$E19284),MONTH(GL_Paste!$E19284),1))</f>
        <v/>
      </c>
      <c r="C19287">
        <f>IF(GL_Paste!$B19284="","",IF(TRIM(GL_Paste!$M19284)&lt;&gt;"",TRIM(GL_Paste!$M19284),IFERROR(MID(GL_Paste!$I19284,FIND("[",GL_Paste!$I19284)+1,FIND("]",GL_Paste!$I19284)-FIND("[",GL_Paste!$I19284)-1),"")))</f>
        <v/>
      </c>
      <c r="D19287">
        <f>IF(GL_Paste!$B19284="","",IFERROR(INDEX(DeptName,MATCH($C19287,DeptTag,0)),"UNALLOCATED"))</f>
        <v/>
      </c>
      <c r="E19287">
        <f>IF(GL_Paste!$B19284="","",IFERROR(INDEX(AcctCat,MATCH(GL_Paste!$B19284&amp;"",AcctCode,0)),"UNKNOWN"))</f>
        <v/>
      </c>
      <c r="F19287">
        <f>IF(GL_Paste!$B19284="","",IFERROR(INDEX(AcctSub,MATCH(GL_Paste!$B19284&amp;"",AcctCode,0)),"UNKNOWN"))</f>
        <v/>
      </c>
    </row>
    <row r="19288">
      <c r="A19288" s="40">
        <f>IF(GL_Paste!$B19285="","",N(GL_Paste!$H19285)-N(GL_Paste!$G19285))</f>
        <v/>
      </c>
      <c r="B19288" s="43">
        <f>IF(GL_Paste!$B19285="","",DATE(YEAR(GL_Paste!$E19285),MONTH(GL_Paste!$E19285),1))</f>
        <v/>
      </c>
      <c r="C19288">
        <f>IF(GL_Paste!$B19285="","",IF(TRIM(GL_Paste!$M19285)&lt;&gt;"",TRIM(GL_Paste!$M19285),IFERROR(MID(GL_Paste!$I19285,FIND("[",GL_Paste!$I19285)+1,FIND("]",GL_Paste!$I19285)-FIND("[",GL_Paste!$I19285)-1),"")))</f>
        <v/>
      </c>
      <c r="D19288">
        <f>IF(GL_Paste!$B19285="","",IFERROR(INDEX(DeptName,MATCH($C19288,DeptTag,0)),"UNALLOCATED"))</f>
        <v/>
      </c>
      <c r="E19288">
        <f>IF(GL_Paste!$B19285="","",IFERROR(INDEX(AcctCat,MATCH(GL_Paste!$B19285&amp;"",AcctCode,0)),"UNKNOWN"))</f>
        <v/>
      </c>
      <c r="F19288">
        <f>IF(GL_Paste!$B19285="","",IFERROR(INDEX(AcctSub,MATCH(GL_Paste!$B19285&amp;"",AcctCode,0)),"UNKNOWN"))</f>
        <v/>
      </c>
    </row>
    <row r="19289">
      <c r="A19289" s="40">
        <f>IF(GL_Paste!$B19286="","",N(GL_Paste!$H19286)-N(GL_Paste!$G19286))</f>
        <v/>
      </c>
      <c r="B19289" s="43">
        <f>IF(GL_Paste!$B19286="","",DATE(YEAR(GL_Paste!$E19286),MONTH(GL_Paste!$E19286),1))</f>
        <v/>
      </c>
      <c r="C19289">
        <f>IF(GL_Paste!$B19286="","",IF(TRIM(GL_Paste!$M19286)&lt;&gt;"",TRIM(GL_Paste!$M19286),IFERROR(MID(GL_Paste!$I19286,FIND("[",GL_Paste!$I19286)+1,FIND("]",GL_Paste!$I19286)-FIND("[",GL_Paste!$I19286)-1),"")))</f>
        <v/>
      </c>
      <c r="D19289">
        <f>IF(GL_Paste!$B19286="","",IFERROR(INDEX(DeptName,MATCH($C19289,DeptTag,0)),"UNALLOCATED"))</f>
        <v/>
      </c>
      <c r="E19289">
        <f>IF(GL_Paste!$B19286="","",IFERROR(INDEX(AcctCat,MATCH(GL_Paste!$B19286&amp;"",AcctCode,0)),"UNKNOWN"))</f>
        <v/>
      </c>
      <c r="F19289">
        <f>IF(GL_Paste!$B19286="","",IFERROR(INDEX(AcctSub,MATCH(GL_Paste!$B19286&amp;"",AcctCode,0)),"UNKNOWN"))</f>
        <v/>
      </c>
    </row>
    <row r="19290">
      <c r="A19290" s="40">
        <f>IF(GL_Paste!$B19287="","",N(GL_Paste!$H19287)-N(GL_Paste!$G19287))</f>
        <v/>
      </c>
      <c r="B19290" s="43">
        <f>IF(GL_Paste!$B19287="","",DATE(YEAR(GL_Paste!$E19287),MONTH(GL_Paste!$E19287),1))</f>
        <v/>
      </c>
      <c r="C19290">
        <f>IF(GL_Paste!$B19287="","",IF(TRIM(GL_Paste!$M19287)&lt;&gt;"",TRIM(GL_Paste!$M19287),IFERROR(MID(GL_Paste!$I19287,FIND("[",GL_Paste!$I19287)+1,FIND("]",GL_Paste!$I19287)-FIND("[",GL_Paste!$I19287)-1),"")))</f>
        <v/>
      </c>
      <c r="D19290">
        <f>IF(GL_Paste!$B19287="","",IFERROR(INDEX(DeptName,MATCH($C19290,DeptTag,0)),"UNALLOCATED"))</f>
        <v/>
      </c>
      <c r="E19290">
        <f>IF(GL_Paste!$B19287="","",IFERROR(INDEX(AcctCat,MATCH(GL_Paste!$B19287&amp;"",AcctCode,0)),"UNKNOWN"))</f>
        <v/>
      </c>
      <c r="F19290">
        <f>IF(GL_Paste!$B19287="","",IFERROR(INDEX(AcctSub,MATCH(GL_Paste!$B19287&amp;"",AcctCode,0)),"UNKNOWN"))</f>
        <v/>
      </c>
    </row>
    <row r="19291">
      <c r="A19291" s="40">
        <f>IF(GL_Paste!$B19288="","",N(GL_Paste!$H19288)-N(GL_Paste!$G19288))</f>
        <v/>
      </c>
      <c r="B19291" s="43">
        <f>IF(GL_Paste!$B19288="","",DATE(YEAR(GL_Paste!$E19288),MONTH(GL_Paste!$E19288),1))</f>
        <v/>
      </c>
      <c r="C19291">
        <f>IF(GL_Paste!$B19288="","",IF(TRIM(GL_Paste!$M19288)&lt;&gt;"",TRIM(GL_Paste!$M19288),IFERROR(MID(GL_Paste!$I19288,FIND("[",GL_Paste!$I19288)+1,FIND("]",GL_Paste!$I19288)-FIND("[",GL_Paste!$I19288)-1),"")))</f>
        <v/>
      </c>
      <c r="D19291">
        <f>IF(GL_Paste!$B19288="","",IFERROR(INDEX(DeptName,MATCH($C19291,DeptTag,0)),"UNALLOCATED"))</f>
        <v/>
      </c>
      <c r="E19291">
        <f>IF(GL_Paste!$B19288="","",IFERROR(INDEX(AcctCat,MATCH(GL_Paste!$B19288&amp;"",AcctCode,0)),"UNKNOWN"))</f>
        <v/>
      </c>
      <c r="F19291">
        <f>IF(GL_Paste!$B19288="","",IFERROR(INDEX(AcctSub,MATCH(GL_Paste!$B19288&amp;"",AcctCode,0)),"UNKNOWN"))</f>
        <v/>
      </c>
    </row>
    <row r="19292">
      <c r="A19292" s="40">
        <f>IF(GL_Paste!$B19289="","",N(GL_Paste!$H19289)-N(GL_Paste!$G19289))</f>
        <v/>
      </c>
      <c r="B19292" s="43">
        <f>IF(GL_Paste!$B19289="","",DATE(YEAR(GL_Paste!$E19289),MONTH(GL_Paste!$E19289),1))</f>
        <v/>
      </c>
      <c r="C19292">
        <f>IF(GL_Paste!$B19289="","",IF(TRIM(GL_Paste!$M19289)&lt;&gt;"",TRIM(GL_Paste!$M19289),IFERROR(MID(GL_Paste!$I19289,FIND("[",GL_Paste!$I19289)+1,FIND("]",GL_Paste!$I19289)-FIND("[",GL_Paste!$I19289)-1),"")))</f>
        <v/>
      </c>
      <c r="D19292">
        <f>IF(GL_Paste!$B19289="","",IFERROR(INDEX(DeptName,MATCH($C19292,DeptTag,0)),"UNALLOCATED"))</f>
        <v/>
      </c>
      <c r="E19292">
        <f>IF(GL_Paste!$B19289="","",IFERROR(INDEX(AcctCat,MATCH(GL_Paste!$B19289&amp;"",AcctCode,0)),"UNKNOWN"))</f>
        <v/>
      </c>
      <c r="F19292">
        <f>IF(GL_Paste!$B19289="","",IFERROR(INDEX(AcctSub,MATCH(GL_Paste!$B19289&amp;"",AcctCode,0)),"UNKNOWN"))</f>
        <v/>
      </c>
    </row>
    <row r="19293">
      <c r="A19293" s="40">
        <f>IF(GL_Paste!$B19290="","",N(GL_Paste!$H19290)-N(GL_Paste!$G19290))</f>
        <v/>
      </c>
      <c r="B19293" s="43">
        <f>IF(GL_Paste!$B19290="","",DATE(YEAR(GL_Paste!$E19290),MONTH(GL_Paste!$E19290),1))</f>
        <v/>
      </c>
      <c r="C19293">
        <f>IF(GL_Paste!$B19290="","",IF(TRIM(GL_Paste!$M19290)&lt;&gt;"",TRIM(GL_Paste!$M19290),IFERROR(MID(GL_Paste!$I19290,FIND("[",GL_Paste!$I19290)+1,FIND("]",GL_Paste!$I19290)-FIND("[",GL_Paste!$I19290)-1),"")))</f>
        <v/>
      </c>
      <c r="D19293">
        <f>IF(GL_Paste!$B19290="","",IFERROR(INDEX(DeptName,MATCH($C19293,DeptTag,0)),"UNALLOCATED"))</f>
        <v/>
      </c>
      <c r="E19293">
        <f>IF(GL_Paste!$B19290="","",IFERROR(INDEX(AcctCat,MATCH(GL_Paste!$B19290&amp;"",AcctCode,0)),"UNKNOWN"))</f>
        <v/>
      </c>
      <c r="F19293">
        <f>IF(GL_Paste!$B19290="","",IFERROR(INDEX(AcctSub,MATCH(GL_Paste!$B19290&amp;"",AcctCode,0)),"UNKNOWN"))</f>
        <v/>
      </c>
    </row>
    <row r="19294">
      <c r="A19294" s="40">
        <f>IF(GL_Paste!$B19291="","",N(GL_Paste!$H19291)-N(GL_Paste!$G19291))</f>
        <v/>
      </c>
      <c r="B19294" s="43">
        <f>IF(GL_Paste!$B19291="","",DATE(YEAR(GL_Paste!$E19291),MONTH(GL_Paste!$E19291),1))</f>
        <v/>
      </c>
      <c r="C19294">
        <f>IF(GL_Paste!$B19291="","",IF(TRIM(GL_Paste!$M19291)&lt;&gt;"",TRIM(GL_Paste!$M19291),IFERROR(MID(GL_Paste!$I19291,FIND("[",GL_Paste!$I19291)+1,FIND("]",GL_Paste!$I19291)-FIND("[",GL_Paste!$I19291)-1),"")))</f>
        <v/>
      </c>
      <c r="D19294">
        <f>IF(GL_Paste!$B19291="","",IFERROR(INDEX(DeptName,MATCH($C19294,DeptTag,0)),"UNALLOCATED"))</f>
        <v/>
      </c>
      <c r="E19294">
        <f>IF(GL_Paste!$B19291="","",IFERROR(INDEX(AcctCat,MATCH(GL_Paste!$B19291&amp;"",AcctCode,0)),"UNKNOWN"))</f>
        <v/>
      </c>
      <c r="F19294">
        <f>IF(GL_Paste!$B19291="","",IFERROR(INDEX(AcctSub,MATCH(GL_Paste!$B19291&amp;"",AcctCode,0)),"UNKNOWN"))</f>
        <v/>
      </c>
    </row>
    <row r="19295">
      <c r="A19295" s="40">
        <f>IF(GL_Paste!$B19292="","",N(GL_Paste!$H19292)-N(GL_Paste!$G19292))</f>
        <v/>
      </c>
      <c r="B19295" s="43">
        <f>IF(GL_Paste!$B19292="","",DATE(YEAR(GL_Paste!$E19292),MONTH(GL_Paste!$E19292),1))</f>
        <v/>
      </c>
      <c r="C19295">
        <f>IF(GL_Paste!$B19292="","",IF(TRIM(GL_Paste!$M19292)&lt;&gt;"",TRIM(GL_Paste!$M19292),IFERROR(MID(GL_Paste!$I19292,FIND("[",GL_Paste!$I19292)+1,FIND("]",GL_Paste!$I19292)-FIND("[",GL_Paste!$I19292)-1),"")))</f>
        <v/>
      </c>
      <c r="D19295">
        <f>IF(GL_Paste!$B19292="","",IFERROR(INDEX(DeptName,MATCH($C19295,DeptTag,0)),"UNALLOCATED"))</f>
        <v/>
      </c>
      <c r="E19295">
        <f>IF(GL_Paste!$B19292="","",IFERROR(INDEX(AcctCat,MATCH(GL_Paste!$B19292&amp;"",AcctCode,0)),"UNKNOWN"))</f>
        <v/>
      </c>
      <c r="F19295">
        <f>IF(GL_Paste!$B19292="","",IFERROR(INDEX(AcctSub,MATCH(GL_Paste!$B19292&amp;"",AcctCode,0)),"UNKNOWN"))</f>
        <v/>
      </c>
    </row>
    <row r="19296">
      <c r="A19296" s="40">
        <f>IF(GL_Paste!$B19293="","",N(GL_Paste!$H19293)-N(GL_Paste!$G19293))</f>
        <v/>
      </c>
      <c r="B19296" s="43">
        <f>IF(GL_Paste!$B19293="","",DATE(YEAR(GL_Paste!$E19293),MONTH(GL_Paste!$E19293),1))</f>
        <v/>
      </c>
      <c r="C19296">
        <f>IF(GL_Paste!$B19293="","",IF(TRIM(GL_Paste!$M19293)&lt;&gt;"",TRIM(GL_Paste!$M19293),IFERROR(MID(GL_Paste!$I19293,FIND("[",GL_Paste!$I19293)+1,FIND("]",GL_Paste!$I19293)-FIND("[",GL_Paste!$I19293)-1),"")))</f>
        <v/>
      </c>
      <c r="D19296">
        <f>IF(GL_Paste!$B19293="","",IFERROR(INDEX(DeptName,MATCH($C19296,DeptTag,0)),"UNALLOCATED"))</f>
        <v/>
      </c>
      <c r="E19296">
        <f>IF(GL_Paste!$B19293="","",IFERROR(INDEX(AcctCat,MATCH(GL_Paste!$B19293&amp;"",AcctCode,0)),"UNKNOWN"))</f>
        <v/>
      </c>
      <c r="F19296">
        <f>IF(GL_Paste!$B19293="","",IFERROR(INDEX(AcctSub,MATCH(GL_Paste!$B19293&amp;"",AcctCode,0)),"UNKNOWN"))</f>
        <v/>
      </c>
    </row>
    <row r="19297">
      <c r="A19297" s="40">
        <f>IF(GL_Paste!$B19294="","",N(GL_Paste!$H19294)-N(GL_Paste!$G19294))</f>
        <v/>
      </c>
      <c r="B19297" s="43">
        <f>IF(GL_Paste!$B19294="","",DATE(YEAR(GL_Paste!$E19294),MONTH(GL_Paste!$E19294),1))</f>
        <v/>
      </c>
      <c r="C19297">
        <f>IF(GL_Paste!$B19294="","",IF(TRIM(GL_Paste!$M19294)&lt;&gt;"",TRIM(GL_Paste!$M19294),IFERROR(MID(GL_Paste!$I19294,FIND("[",GL_Paste!$I19294)+1,FIND("]",GL_Paste!$I19294)-FIND("[",GL_Paste!$I19294)-1),"")))</f>
        <v/>
      </c>
      <c r="D19297">
        <f>IF(GL_Paste!$B19294="","",IFERROR(INDEX(DeptName,MATCH($C19297,DeptTag,0)),"UNALLOCATED"))</f>
        <v/>
      </c>
      <c r="E19297">
        <f>IF(GL_Paste!$B19294="","",IFERROR(INDEX(AcctCat,MATCH(GL_Paste!$B19294&amp;"",AcctCode,0)),"UNKNOWN"))</f>
        <v/>
      </c>
      <c r="F19297">
        <f>IF(GL_Paste!$B19294="","",IFERROR(INDEX(AcctSub,MATCH(GL_Paste!$B19294&amp;"",AcctCode,0)),"UNKNOWN"))</f>
        <v/>
      </c>
    </row>
    <row r="19298">
      <c r="A19298" s="40">
        <f>IF(GL_Paste!$B19295="","",N(GL_Paste!$H19295)-N(GL_Paste!$G19295))</f>
        <v/>
      </c>
      <c r="B19298" s="43">
        <f>IF(GL_Paste!$B19295="","",DATE(YEAR(GL_Paste!$E19295),MONTH(GL_Paste!$E19295),1))</f>
        <v/>
      </c>
      <c r="C19298">
        <f>IF(GL_Paste!$B19295="","",IF(TRIM(GL_Paste!$M19295)&lt;&gt;"",TRIM(GL_Paste!$M19295),IFERROR(MID(GL_Paste!$I19295,FIND("[",GL_Paste!$I19295)+1,FIND("]",GL_Paste!$I19295)-FIND("[",GL_Paste!$I19295)-1),"")))</f>
        <v/>
      </c>
      <c r="D19298">
        <f>IF(GL_Paste!$B19295="","",IFERROR(INDEX(DeptName,MATCH($C19298,DeptTag,0)),"UNALLOCATED"))</f>
        <v/>
      </c>
      <c r="E19298">
        <f>IF(GL_Paste!$B19295="","",IFERROR(INDEX(AcctCat,MATCH(GL_Paste!$B19295&amp;"",AcctCode,0)),"UNKNOWN"))</f>
        <v/>
      </c>
      <c r="F19298">
        <f>IF(GL_Paste!$B19295="","",IFERROR(INDEX(AcctSub,MATCH(GL_Paste!$B19295&amp;"",AcctCode,0)),"UNKNOWN"))</f>
        <v/>
      </c>
    </row>
    <row r="19299">
      <c r="A19299" s="40">
        <f>IF(GL_Paste!$B19296="","",N(GL_Paste!$H19296)-N(GL_Paste!$G19296))</f>
        <v/>
      </c>
      <c r="B19299" s="43">
        <f>IF(GL_Paste!$B19296="","",DATE(YEAR(GL_Paste!$E19296),MONTH(GL_Paste!$E19296),1))</f>
        <v/>
      </c>
      <c r="C19299">
        <f>IF(GL_Paste!$B19296="","",IF(TRIM(GL_Paste!$M19296)&lt;&gt;"",TRIM(GL_Paste!$M19296),IFERROR(MID(GL_Paste!$I19296,FIND("[",GL_Paste!$I19296)+1,FIND("]",GL_Paste!$I19296)-FIND("[",GL_Paste!$I19296)-1),"")))</f>
        <v/>
      </c>
      <c r="D19299">
        <f>IF(GL_Paste!$B19296="","",IFERROR(INDEX(DeptName,MATCH($C19299,DeptTag,0)),"UNALLOCATED"))</f>
        <v/>
      </c>
      <c r="E19299">
        <f>IF(GL_Paste!$B19296="","",IFERROR(INDEX(AcctCat,MATCH(GL_Paste!$B19296&amp;"",AcctCode,0)),"UNKNOWN"))</f>
        <v/>
      </c>
      <c r="F19299">
        <f>IF(GL_Paste!$B19296="","",IFERROR(INDEX(AcctSub,MATCH(GL_Paste!$B19296&amp;"",AcctCode,0)),"UNKNOWN"))</f>
        <v/>
      </c>
    </row>
    <row r="19300">
      <c r="A19300" s="40">
        <f>IF(GL_Paste!$B19297="","",N(GL_Paste!$H19297)-N(GL_Paste!$G19297))</f>
        <v/>
      </c>
      <c r="B19300" s="43">
        <f>IF(GL_Paste!$B19297="","",DATE(YEAR(GL_Paste!$E19297),MONTH(GL_Paste!$E19297),1))</f>
        <v/>
      </c>
      <c r="C19300">
        <f>IF(GL_Paste!$B19297="","",IF(TRIM(GL_Paste!$M19297)&lt;&gt;"",TRIM(GL_Paste!$M19297),IFERROR(MID(GL_Paste!$I19297,FIND("[",GL_Paste!$I19297)+1,FIND("]",GL_Paste!$I19297)-FIND("[",GL_Paste!$I19297)-1),"")))</f>
        <v/>
      </c>
      <c r="D19300">
        <f>IF(GL_Paste!$B19297="","",IFERROR(INDEX(DeptName,MATCH($C19300,DeptTag,0)),"UNALLOCATED"))</f>
        <v/>
      </c>
      <c r="E19300">
        <f>IF(GL_Paste!$B19297="","",IFERROR(INDEX(AcctCat,MATCH(GL_Paste!$B19297&amp;"",AcctCode,0)),"UNKNOWN"))</f>
        <v/>
      </c>
      <c r="F19300">
        <f>IF(GL_Paste!$B19297="","",IFERROR(INDEX(AcctSub,MATCH(GL_Paste!$B19297&amp;"",AcctCode,0)),"UNKNOWN"))</f>
        <v/>
      </c>
    </row>
    <row r="19301">
      <c r="A19301" s="40">
        <f>IF(GL_Paste!$B19298="","",N(GL_Paste!$H19298)-N(GL_Paste!$G19298))</f>
        <v/>
      </c>
      <c r="B19301" s="43">
        <f>IF(GL_Paste!$B19298="","",DATE(YEAR(GL_Paste!$E19298),MONTH(GL_Paste!$E19298),1))</f>
        <v/>
      </c>
      <c r="C19301">
        <f>IF(GL_Paste!$B19298="","",IF(TRIM(GL_Paste!$M19298)&lt;&gt;"",TRIM(GL_Paste!$M19298),IFERROR(MID(GL_Paste!$I19298,FIND("[",GL_Paste!$I19298)+1,FIND("]",GL_Paste!$I19298)-FIND("[",GL_Paste!$I19298)-1),"")))</f>
        <v/>
      </c>
      <c r="D19301">
        <f>IF(GL_Paste!$B19298="","",IFERROR(INDEX(DeptName,MATCH($C19301,DeptTag,0)),"UNALLOCATED"))</f>
        <v/>
      </c>
      <c r="E19301">
        <f>IF(GL_Paste!$B19298="","",IFERROR(INDEX(AcctCat,MATCH(GL_Paste!$B19298&amp;"",AcctCode,0)),"UNKNOWN"))</f>
        <v/>
      </c>
      <c r="F19301">
        <f>IF(GL_Paste!$B19298="","",IFERROR(INDEX(AcctSub,MATCH(GL_Paste!$B19298&amp;"",AcctCode,0)),"UNKNOWN"))</f>
        <v/>
      </c>
    </row>
    <row r="19302">
      <c r="A19302" s="40">
        <f>IF(GL_Paste!$B19299="","",N(GL_Paste!$H19299)-N(GL_Paste!$G19299))</f>
        <v/>
      </c>
      <c r="B19302" s="43">
        <f>IF(GL_Paste!$B19299="","",DATE(YEAR(GL_Paste!$E19299),MONTH(GL_Paste!$E19299),1))</f>
        <v/>
      </c>
      <c r="C19302">
        <f>IF(GL_Paste!$B19299="","",IF(TRIM(GL_Paste!$M19299)&lt;&gt;"",TRIM(GL_Paste!$M19299),IFERROR(MID(GL_Paste!$I19299,FIND("[",GL_Paste!$I19299)+1,FIND("]",GL_Paste!$I19299)-FIND("[",GL_Paste!$I19299)-1),"")))</f>
        <v/>
      </c>
      <c r="D19302">
        <f>IF(GL_Paste!$B19299="","",IFERROR(INDEX(DeptName,MATCH($C19302,DeptTag,0)),"UNALLOCATED"))</f>
        <v/>
      </c>
      <c r="E19302">
        <f>IF(GL_Paste!$B19299="","",IFERROR(INDEX(AcctCat,MATCH(GL_Paste!$B19299&amp;"",AcctCode,0)),"UNKNOWN"))</f>
        <v/>
      </c>
      <c r="F19302">
        <f>IF(GL_Paste!$B19299="","",IFERROR(INDEX(AcctSub,MATCH(GL_Paste!$B19299&amp;"",AcctCode,0)),"UNKNOWN"))</f>
        <v/>
      </c>
    </row>
    <row r="19303">
      <c r="A19303" s="40">
        <f>IF(GL_Paste!$B19300="","",N(GL_Paste!$H19300)-N(GL_Paste!$G19300))</f>
        <v/>
      </c>
      <c r="B19303" s="43">
        <f>IF(GL_Paste!$B19300="","",DATE(YEAR(GL_Paste!$E19300),MONTH(GL_Paste!$E19300),1))</f>
        <v/>
      </c>
      <c r="C19303">
        <f>IF(GL_Paste!$B19300="","",IF(TRIM(GL_Paste!$M19300)&lt;&gt;"",TRIM(GL_Paste!$M19300),IFERROR(MID(GL_Paste!$I19300,FIND("[",GL_Paste!$I19300)+1,FIND("]",GL_Paste!$I19300)-FIND("[",GL_Paste!$I19300)-1),"")))</f>
        <v/>
      </c>
      <c r="D19303">
        <f>IF(GL_Paste!$B19300="","",IFERROR(INDEX(DeptName,MATCH($C19303,DeptTag,0)),"UNALLOCATED"))</f>
        <v/>
      </c>
      <c r="E19303">
        <f>IF(GL_Paste!$B19300="","",IFERROR(INDEX(AcctCat,MATCH(GL_Paste!$B19300&amp;"",AcctCode,0)),"UNKNOWN"))</f>
        <v/>
      </c>
      <c r="F19303">
        <f>IF(GL_Paste!$B19300="","",IFERROR(INDEX(AcctSub,MATCH(GL_Paste!$B19300&amp;"",AcctCode,0)),"UNKNOWN"))</f>
        <v/>
      </c>
    </row>
    <row r="19304">
      <c r="A19304" s="40">
        <f>IF(GL_Paste!$B19301="","",N(GL_Paste!$H19301)-N(GL_Paste!$G19301))</f>
        <v/>
      </c>
      <c r="B19304" s="43">
        <f>IF(GL_Paste!$B19301="","",DATE(YEAR(GL_Paste!$E19301),MONTH(GL_Paste!$E19301),1))</f>
        <v/>
      </c>
      <c r="C19304">
        <f>IF(GL_Paste!$B19301="","",IF(TRIM(GL_Paste!$M19301)&lt;&gt;"",TRIM(GL_Paste!$M19301),IFERROR(MID(GL_Paste!$I19301,FIND("[",GL_Paste!$I19301)+1,FIND("]",GL_Paste!$I19301)-FIND("[",GL_Paste!$I19301)-1),"")))</f>
        <v/>
      </c>
      <c r="D19304">
        <f>IF(GL_Paste!$B19301="","",IFERROR(INDEX(DeptName,MATCH($C19304,DeptTag,0)),"UNALLOCATED"))</f>
        <v/>
      </c>
      <c r="E19304">
        <f>IF(GL_Paste!$B19301="","",IFERROR(INDEX(AcctCat,MATCH(GL_Paste!$B19301&amp;"",AcctCode,0)),"UNKNOWN"))</f>
        <v/>
      </c>
      <c r="F19304">
        <f>IF(GL_Paste!$B19301="","",IFERROR(INDEX(AcctSub,MATCH(GL_Paste!$B19301&amp;"",AcctCode,0)),"UNKNOWN"))</f>
        <v/>
      </c>
    </row>
    <row r="19305">
      <c r="A19305" s="40">
        <f>IF(GL_Paste!$B19302="","",N(GL_Paste!$H19302)-N(GL_Paste!$G19302))</f>
        <v/>
      </c>
      <c r="B19305" s="43">
        <f>IF(GL_Paste!$B19302="","",DATE(YEAR(GL_Paste!$E19302),MONTH(GL_Paste!$E19302),1))</f>
        <v/>
      </c>
      <c r="C19305">
        <f>IF(GL_Paste!$B19302="","",IF(TRIM(GL_Paste!$M19302)&lt;&gt;"",TRIM(GL_Paste!$M19302),IFERROR(MID(GL_Paste!$I19302,FIND("[",GL_Paste!$I19302)+1,FIND("]",GL_Paste!$I19302)-FIND("[",GL_Paste!$I19302)-1),"")))</f>
        <v/>
      </c>
      <c r="D19305">
        <f>IF(GL_Paste!$B19302="","",IFERROR(INDEX(DeptName,MATCH($C19305,DeptTag,0)),"UNALLOCATED"))</f>
        <v/>
      </c>
      <c r="E19305">
        <f>IF(GL_Paste!$B19302="","",IFERROR(INDEX(AcctCat,MATCH(GL_Paste!$B19302&amp;"",AcctCode,0)),"UNKNOWN"))</f>
        <v/>
      </c>
      <c r="F19305">
        <f>IF(GL_Paste!$B19302="","",IFERROR(INDEX(AcctSub,MATCH(GL_Paste!$B19302&amp;"",AcctCode,0)),"UNKNOWN"))</f>
        <v/>
      </c>
    </row>
    <row r="19306">
      <c r="A19306" s="40">
        <f>IF(GL_Paste!$B19303="","",N(GL_Paste!$H19303)-N(GL_Paste!$G19303))</f>
        <v/>
      </c>
      <c r="B19306" s="43">
        <f>IF(GL_Paste!$B19303="","",DATE(YEAR(GL_Paste!$E19303),MONTH(GL_Paste!$E19303),1))</f>
        <v/>
      </c>
      <c r="C19306">
        <f>IF(GL_Paste!$B19303="","",IF(TRIM(GL_Paste!$M19303)&lt;&gt;"",TRIM(GL_Paste!$M19303),IFERROR(MID(GL_Paste!$I19303,FIND("[",GL_Paste!$I19303)+1,FIND("]",GL_Paste!$I19303)-FIND("[",GL_Paste!$I19303)-1),"")))</f>
        <v/>
      </c>
      <c r="D19306">
        <f>IF(GL_Paste!$B19303="","",IFERROR(INDEX(DeptName,MATCH($C19306,DeptTag,0)),"UNALLOCATED"))</f>
        <v/>
      </c>
      <c r="E19306">
        <f>IF(GL_Paste!$B19303="","",IFERROR(INDEX(AcctCat,MATCH(GL_Paste!$B19303&amp;"",AcctCode,0)),"UNKNOWN"))</f>
        <v/>
      </c>
      <c r="F19306">
        <f>IF(GL_Paste!$B19303="","",IFERROR(INDEX(AcctSub,MATCH(GL_Paste!$B19303&amp;"",AcctCode,0)),"UNKNOWN"))</f>
        <v/>
      </c>
    </row>
    <row r="19307">
      <c r="A19307" s="40">
        <f>IF(GL_Paste!$B19304="","",N(GL_Paste!$H19304)-N(GL_Paste!$G19304))</f>
        <v/>
      </c>
      <c r="B19307" s="43">
        <f>IF(GL_Paste!$B19304="","",DATE(YEAR(GL_Paste!$E19304),MONTH(GL_Paste!$E19304),1))</f>
        <v/>
      </c>
      <c r="C19307">
        <f>IF(GL_Paste!$B19304="","",IF(TRIM(GL_Paste!$M19304)&lt;&gt;"",TRIM(GL_Paste!$M19304),IFERROR(MID(GL_Paste!$I19304,FIND("[",GL_Paste!$I19304)+1,FIND("]",GL_Paste!$I19304)-FIND("[",GL_Paste!$I19304)-1),"")))</f>
        <v/>
      </c>
      <c r="D19307">
        <f>IF(GL_Paste!$B19304="","",IFERROR(INDEX(DeptName,MATCH($C19307,DeptTag,0)),"UNALLOCATED"))</f>
        <v/>
      </c>
      <c r="E19307">
        <f>IF(GL_Paste!$B19304="","",IFERROR(INDEX(AcctCat,MATCH(GL_Paste!$B19304&amp;"",AcctCode,0)),"UNKNOWN"))</f>
        <v/>
      </c>
      <c r="F19307">
        <f>IF(GL_Paste!$B19304="","",IFERROR(INDEX(AcctSub,MATCH(GL_Paste!$B19304&amp;"",AcctCode,0)),"UNKNOWN"))</f>
        <v/>
      </c>
    </row>
    <row r="19308">
      <c r="A19308" s="40">
        <f>IF(GL_Paste!$B19305="","",N(GL_Paste!$H19305)-N(GL_Paste!$G19305))</f>
        <v/>
      </c>
      <c r="B19308" s="43">
        <f>IF(GL_Paste!$B19305="","",DATE(YEAR(GL_Paste!$E19305),MONTH(GL_Paste!$E19305),1))</f>
        <v/>
      </c>
      <c r="C19308">
        <f>IF(GL_Paste!$B19305="","",IF(TRIM(GL_Paste!$M19305)&lt;&gt;"",TRIM(GL_Paste!$M19305),IFERROR(MID(GL_Paste!$I19305,FIND("[",GL_Paste!$I19305)+1,FIND("]",GL_Paste!$I19305)-FIND("[",GL_Paste!$I19305)-1),"")))</f>
        <v/>
      </c>
      <c r="D19308">
        <f>IF(GL_Paste!$B19305="","",IFERROR(INDEX(DeptName,MATCH($C19308,DeptTag,0)),"UNALLOCATED"))</f>
        <v/>
      </c>
      <c r="E19308">
        <f>IF(GL_Paste!$B19305="","",IFERROR(INDEX(AcctCat,MATCH(GL_Paste!$B19305&amp;"",AcctCode,0)),"UNKNOWN"))</f>
        <v/>
      </c>
      <c r="F19308">
        <f>IF(GL_Paste!$B19305="","",IFERROR(INDEX(AcctSub,MATCH(GL_Paste!$B19305&amp;"",AcctCode,0)),"UNKNOWN"))</f>
        <v/>
      </c>
    </row>
    <row r="19309">
      <c r="A19309" s="40">
        <f>IF(GL_Paste!$B19306="","",N(GL_Paste!$H19306)-N(GL_Paste!$G19306))</f>
        <v/>
      </c>
      <c r="B19309" s="43">
        <f>IF(GL_Paste!$B19306="","",DATE(YEAR(GL_Paste!$E19306),MONTH(GL_Paste!$E19306),1))</f>
        <v/>
      </c>
      <c r="C19309">
        <f>IF(GL_Paste!$B19306="","",IF(TRIM(GL_Paste!$M19306)&lt;&gt;"",TRIM(GL_Paste!$M19306),IFERROR(MID(GL_Paste!$I19306,FIND("[",GL_Paste!$I19306)+1,FIND("]",GL_Paste!$I19306)-FIND("[",GL_Paste!$I19306)-1),"")))</f>
        <v/>
      </c>
      <c r="D19309">
        <f>IF(GL_Paste!$B19306="","",IFERROR(INDEX(DeptName,MATCH($C19309,DeptTag,0)),"UNALLOCATED"))</f>
        <v/>
      </c>
      <c r="E19309">
        <f>IF(GL_Paste!$B19306="","",IFERROR(INDEX(AcctCat,MATCH(GL_Paste!$B19306&amp;"",AcctCode,0)),"UNKNOWN"))</f>
        <v/>
      </c>
      <c r="F19309">
        <f>IF(GL_Paste!$B19306="","",IFERROR(INDEX(AcctSub,MATCH(GL_Paste!$B19306&amp;"",AcctCode,0)),"UNKNOWN"))</f>
        <v/>
      </c>
    </row>
    <row r="19310">
      <c r="A19310" s="40">
        <f>IF(GL_Paste!$B19307="","",N(GL_Paste!$H19307)-N(GL_Paste!$G19307))</f>
        <v/>
      </c>
      <c r="B19310" s="43">
        <f>IF(GL_Paste!$B19307="","",DATE(YEAR(GL_Paste!$E19307),MONTH(GL_Paste!$E19307),1))</f>
        <v/>
      </c>
      <c r="C19310">
        <f>IF(GL_Paste!$B19307="","",IF(TRIM(GL_Paste!$M19307)&lt;&gt;"",TRIM(GL_Paste!$M19307),IFERROR(MID(GL_Paste!$I19307,FIND("[",GL_Paste!$I19307)+1,FIND("]",GL_Paste!$I19307)-FIND("[",GL_Paste!$I19307)-1),"")))</f>
        <v/>
      </c>
      <c r="D19310">
        <f>IF(GL_Paste!$B19307="","",IFERROR(INDEX(DeptName,MATCH($C19310,DeptTag,0)),"UNALLOCATED"))</f>
        <v/>
      </c>
      <c r="E19310">
        <f>IF(GL_Paste!$B19307="","",IFERROR(INDEX(AcctCat,MATCH(GL_Paste!$B19307&amp;"",AcctCode,0)),"UNKNOWN"))</f>
        <v/>
      </c>
      <c r="F19310">
        <f>IF(GL_Paste!$B19307="","",IFERROR(INDEX(AcctSub,MATCH(GL_Paste!$B19307&amp;"",AcctCode,0)),"UNKNOWN"))</f>
        <v/>
      </c>
    </row>
    <row r="19311">
      <c r="A19311" s="40">
        <f>IF(GL_Paste!$B19308="","",N(GL_Paste!$H19308)-N(GL_Paste!$G19308))</f>
        <v/>
      </c>
      <c r="B19311" s="43">
        <f>IF(GL_Paste!$B19308="","",DATE(YEAR(GL_Paste!$E19308),MONTH(GL_Paste!$E19308),1))</f>
        <v/>
      </c>
      <c r="C19311">
        <f>IF(GL_Paste!$B19308="","",IF(TRIM(GL_Paste!$M19308)&lt;&gt;"",TRIM(GL_Paste!$M19308),IFERROR(MID(GL_Paste!$I19308,FIND("[",GL_Paste!$I19308)+1,FIND("]",GL_Paste!$I19308)-FIND("[",GL_Paste!$I19308)-1),"")))</f>
        <v/>
      </c>
      <c r="D19311">
        <f>IF(GL_Paste!$B19308="","",IFERROR(INDEX(DeptName,MATCH($C19311,DeptTag,0)),"UNALLOCATED"))</f>
        <v/>
      </c>
      <c r="E19311">
        <f>IF(GL_Paste!$B19308="","",IFERROR(INDEX(AcctCat,MATCH(GL_Paste!$B19308&amp;"",AcctCode,0)),"UNKNOWN"))</f>
        <v/>
      </c>
      <c r="F19311">
        <f>IF(GL_Paste!$B19308="","",IFERROR(INDEX(AcctSub,MATCH(GL_Paste!$B19308&amp;"",AcctCode,0)),"UNKNOWN"))</f>
        <v/>
      </c>
    </row>
    <row r="19312">
      <c r="A19312" s="40">
        <f>IF(GL_Paste!$B19309="","",N(GL_Paste!$H19309)-N(GL_Paste!$G19309))</f>
        <v/>
      </c>
      <c r="B19312" s="43">
        <f>IF(GL_Paste!$B19309="","",DATE(YEAR(GL_Paste!$E19309),MONTH(GL_Paste!$E19309),1))</f>
        <v/>
      </c>
      <c r="C19312">
        <f>IF(GL_Paste!$B19309="","",IF(TRIM(GL_Paste!$M19309)&lt;&gt;"",TRIM(GL_Paste!$M19309),IFERROR(MID(GL_Paste!$I19309,FIND("[",GL_Paste!$I19309)+1,FIND("]",GL_Paste!$I19309)-FIND("[",GL_Paste!$I19309)-1),"")))</f>
        <v/>
      </c>
      <c r="D19312">
        <f>IF(GL_Paste!$B19309="","",IFERROR(INDEX(DeptName,MATCH($C19312,DeptTag,0)),"UNALLOCATED"))</f>
        <v/>
      </c>
      <c r="E19312">
        <f>IF(GL_Paste!$B19309="","",IFERROR(INDEX(AcctCat,MATCH(GL_Paste!$B19309&amp;"",AcctCode,0)),"UNKNOWN"))</f>
        <v/>
      </c>
      <c r="F19312">
        <f>IF(GL_Paste!$B19309="","",IFERROR(INDEX(AcctSub,MATCH(GL_Paste!$B19309&amp;"",AcctCode,0)),"UNKNOWN"))</f>
        <v/>
      </c>
    </row>
    <row r="19313">
      <c r="A19313" s="40">
        <f>IF(GL_Paste!$B19310="","",N(GL_Paste!$H19310)-N(GL_Paste!$G19310))</f>
        <v/>
      </c>
      <c r="B19313" s="43">
        <f>IF(GL_Paste!$B19310="","",DATE(YEAR(GL_Paste!$E19310),MONTH(GL_Paste!$E19310),1))</f>
        <v/>
      </c>
      <c r="C19313">
        <f>IF(GL_Paste!$B19310="","",IF(TRIM(GL_Paste!$M19310)&lt;&gt;"",TRIM(GL_Paste!$M19310),IFERROR(MID(GL_Paste!$I19310,FIND("[",GL_Paste!$I19310)+1,FIND("]",GL_Paste!$I19310)-FIND("[",GL_Paste!$I19310)-1),"")))</f>
        <v/>
      </c>
      <c r="D19313">
        <f>IF(GL_Paste!$B19310="","",IFERROR(INDEX(DeptName,MATCH($C19313,DeptTag,0)),"UNALLOCATED"))</f>
        <v/>
      </c>
      <c r="E19313">
        <f>IF(GL_Paste!$B19310="","",IFERROR(INDEX(AcctCat,MATCH(GL_Paste!$B19310&amp;"",AcctCode,0)),"UNKNOWN"))</f>
        <v/>
      </c>
      <c r="F19313">
        <f>IF(GL_Paste!$B19310="","",IFERROR(INDEX(AcctSub,MATCH(GL_Paste!$B19310&amp;"",AcctCode,0)),"UNKNOWN"))</f>
        <v/>
      </c>
    </row>
    <row r="19314">
      <c r="A19314" s="40">
        <f>IF(GL_Paste!$B19311="","",N(GL_Paste!$H19311)-N(GL_Paste!$G19311))</f>
        <v/>
      </c>
      <c r="B19314" s="43">
        <f>IF(GL_Paste!$B19311="","",DATE(YEAR(GL_Paste!$E19311),MONTH(GL_Paste!$E19311),1))</f>
        <v/>
      </c>
      <c r="C19314">
        <f>IF(GL_Paste!$B19311="","",IF(TRIM(GL_Paste!$M19311)&lt;&gt;"",TRIM(GL_Paste!$M19311),IFERROR(MID(GL_Paste!$I19311,FIND("[",GL_Paste!$I19311)+1,FIND("]",GL_Paste!$I19311)-FIND("[",GL_Paste!$I19311)-1),"")))</f>
        <v/>
      </c>
      <c r="D19314">
        <f>IF(GL_Paste!$B19311="","",IFERROR(INDEX(DeptName,MATCH($C19314,DeptTag,0)),"UNALLOCATED"))</f>
        <v/>
      </c>
      <c r="E19314">
        <f>IF(GL_Paste!$B19311="","",IFERROR(INDEX(AcctCat,MATCH(GL_Paste!$B19311&amp;"",AcctCode,0)),"UNKNOWN"))</f>
        <v/>
      </c>
      <c r="F19314">
        <f>IF(GL_Paste!$B19311="","",IFERROR(INDEX(AcctSub,MATCH(GL_Paste!$B19311&amp;"",AcctCode,0)),"UNKNOWN"))</f>
        <v/>
      </c>
    </row>
    <row r="19315">
      <c r="A19315" s="40">
        <f>IF(GL_Paste!$B19312="","",N(GL_Paste!$H19312)-N(GL_Paste!$G19312))</f>
        <v/>
      </c>
      <c r="B19315" s="43">
        <f>IF(GL_Paste!$B19312="","",DATE(YEAR(GL_Paste!$E19312),MONTH(GL_Paste!$E19312),1))</f>
        <v/>
      </c>
      <c r="C19315">
        <f>IF(GL_Paste!$B19312="","",IF(TRIM(GL_Paste!$M19312)&lt;&gt;"",TRIM(GL_Paste!$M19312),IFERROR(MID(GL_Paste!$I19312,FIND("[",GL_Paste!$I19312)+1,FIND("]",GL_Paste!$I19312)-FIND("[",GL_Paste!$I19312)-1),"")))</f>
        <v/>
      </c>
      <c r="D19315">
        <f>IF(GL_Paste!$B19312="","",IFERROR(INDEX(DeptName,MATCH($C19315,DeptTag,0)),"UNALLOCATED"))</f>
        <v/>
      </c>
      <c r="E19315">
        <f>IF(GL_Paste!$B19312="","",IFERROR(INDEX(AcctCat,MATCH(GL_Paste!$B19312&amp;"",AcctCode,0)),"UNKNOWN"))</f>
        <v/>
      </c>
      <c r="F19315">
        <f>IF(GL_Paste!$B19312="","",IFERROR(INDEX(AcctSub,MATCH(GL_Paste!$B19312&amp;"",AcctCode,0)),"UNKNOWN"))</f>
        <v/>
      </c>
    </row>
    <row r="19316">
      <c r="A19316" s="40">
        <f>IF(GL_Paste!$B19313="","",N(GL_Paste!$H19313)-N(GL_Paste!$G19313))</f>
        <v/>
      </c>
      <c r="B19316" s="43">
        <f>IF(GL_Paste!$B19313="","",DATE(YEAR(GL_Paste!$E19313),MONTH(GL_Paste!$E19313),1))</f>
        <v/>
      </c>
      <c r="C19316">
        <f>IF(GL_Paste!$B19313="","",IF(TRIM(GL_Paste!$M19313)&lt;&gt;"",TRIM(GL_Paste!$M19313),IFERROR(MID(GL_Paste!$I19313,FIND("[",GL_Paste!$I19313)+1,FIND("]",GL_Paste!$I19313)-FIND("[",GL_Paste!$I19313)-1),"")))</f>
        <v/>
      </c>
      <c r="D19316">
        <f>IF(GL_Paste!$B19313="","",IFERROR(INDEX(DeptName,MATCH($C19316,DeptTag,0)),"UNALLOCATED"))</f>
        <v/>
      </c>
      <c r="E19316">
        <f>IF(GL_Paste!$B19313="","",IFERROR(INDEX(AcctCat,MATCH(GL_Paste!$B19313&amp;"",AcctCode,0)),"UNKNOWN"))</f>
        <v/>
      </c>
      <c r="F19316">
        <f>IF(GL_Paste!$B19313="","",IFERROR(INDEX(AcctSub,MATCH(GL_Paste!$B19313&amp;"",AcctCode,0)),"UNKNOWN"))</f>
        <v/>
      </c>
    </row>
    <row r="19317">
      <c r="A19317" s="40">
        <f>IF(GL_Paste!$B19314="","",N(GL_Paste!$H19314)-N(GL_Paste!$G19314))</f>
        <v/>
      </c>
      <c r="B19317" s="43">
        <f>IF(GL_Paste!$B19314="","",DATE(YEAR(GL_Paste!$E19314),MONTH(GL_Paste!$E19314),1))</f>
        <v/>
      </c>
      <c r="C19317">
        <f>IF(GL_Paste!$B19314="","",IF(TRIM(GL_Paste!$M19314)&lt;&gt;"",TRIM(GL_Paste!$M19314),IFERROR(MID(GL_Paste!$I19314,FIND("[",GL_Paste!$I19314)+1,FIND("]",GL_Paste!$I19314)-FIND("[",GL_Paste!$I19314)-1),"")))</f>
        <v/>
      </c>
      <c r="D19317">
        <f>IF(GL_Paste!$B19314="","",IFERROR(INDEX(DeptName,MATCH($C19317,DeptTag,0)),"UNALLOCATED"))</f>
        <v/>
      </c>
      <c r="E19317">
        <f>IF(GL_Paste!$B19314="","",IFERROR(INDEX(AcctCat,MATCH(GL_Paste!$B19314&amp;"",AcctCode,0)),"UNKNOWN"))</f>
        <v/>
      </c>
      <c r="F19317">
        <f>IF(GL_Paste!$B19314="","",IFERROR(INDEX(AcctSub,MATCH(GL_Paste!$B19314&amp;"",AcctCode,0)),"UNKNOWN"))</f>
        <v/>
      </c>
    </row>
    <row r="19318">
      <c r="A19318" s="40">
        <f>IF(GL_Paste!$B19315="","",N(GL_Paste!$H19315)-N(GL_Paste!$G19315))</f>
        <v/>
      </c>
      <c r="B19318" s="43">
        <f>IF(GL_Paste!$B19315="","",DATE(YEAR(GL_Paste!$E19315),MONTH(GL_Paste!$E19315),1))</f>
        <v/>
      </c>
      <c r="C19318">
        <f>IF(GL_Paste!$B19315="","",IF(TRIM(GL_Paste!$M19315)&lt;&gt;"",TRIM(GL_Paste!$M19315),IFERROR(MID(GL_Paste!$I19315,FIND("[",GL_Paste!$I19315)+1,FIND("]",GL_Paste!$I19315)-FIND("[",GL_Paste!$I19315)-1),"")))</f>
        <v/>
      </c>
      <c r="D19318">
        <f>IF(GL_Paste!$B19315="","",IFERROR(INDEX(DeptName,MATCH($C19318,DeptTag,0)),"UNALLOCATED"))</f>
        <v/>
      </c>
      <c r="E19318">
        <f>IF(GL_Paste!$B19315="","",IFERROR(INDEX(AcctCat,MATCH(GL_Paste!$B19315&amp;"",AcctCode,0)),"UNKNOWN"))</f>
        <v/>
      </c>
      <c r="F19318">
        <f>IF(GL_Paste!$B19315="","",IFERROR(INDEX(AcctSub,MATCH(GL_Paste!$B19315&amp;"",AcctCode,0)),"UNKNOWN"))</f>
        <v/>
      </c>
    </row>
    <row r="19319">
      <c r="A19319" s="40">
        <f>IF(GL_Paste!$B19316="","",N(GL_Paste!$H19316)-N(GL_Paste!$G19316))</f>
        <v/>
      </c>
      <c r="B19319" s="43">
        <f>IF(GL_Paste!$B19316="","",DATE(YEAR(GL_Paste!$E19316),MONTH(GL_Paste!$E19316),1))</f>
        <v/>
      </c>
      <c r="C19319">
        <f>IF(GL_Paste!$B19316="","",IF(TRIM(GL_Paste!$M19316)&lt;&gt;"",TRIM(GL_Paste!$M19316),IFERROR(MID(GL_Paste!$I19316,FIND("[",GL_Paste!$I19316)+1,FIND("]",GL_Paste!$I19316)-FIND("[",GL_Paste!$I19316)-1),"")))</f>
        <v/>
      </c>
      <c r="D19319">
        <f>IF(GL_Paste!$B19316="","",IFERROR(INDEX(DeptName,MATCH($C19319,DeptTag,0)),"UNALLOCATED"))</f>
        <v/>
      </c>
      <c r="E19319">
        <f>IF(GL_Paste!$B19316="","",IFERROR(INDEX(AcctCat,MATCH(GL_Paste!$B19316&amp;"",AcctCode,0)),"UNKNOWN"))</f>
        <v/>
      </c>
      <c r="F19319">
        <f>IF(GL_Paste!$B19316="","",IFERROR(INDEX(AcctSub,MATCH(GL_Paste!$B19316&amp;"",AcctCode,0)),"UNKNOWN"))</f>
        <v/>
      </c>
    </row>
    <row r="19320">
      <c r="A19320" s="40">
        <f>IF(GL_Paste!$B19317="","",N(GL_Paste!$H19317)-N(GL_Paste!$G19317))</f>
        <v/>
      </c>
      <c r="B19320" s="43">
        <f>IF(GL_Paste!$B19317="","",DATE(YEAR(GL_Paste!$E19317),MONTH(GL_Paste!$E19317),1))</f>
        <v/>
      </c>
      <c r="C19320">
        <f>IF(GL_Paste!$B19317="","",IF(TRIM(GL_Paste!$M19317)&lt;&gt;"",TRIM(GL_Paste!$M19317),IFERROR(MID(GL_Paste!$I19317,FIND("[",GL_Paste!$I19317)+1,FIND("]",GL_Paste!$I19317)-FIND("[",GL_Paste!$I19317)-1),"")))</f>
        <v/>
      </c>
      <c r="D19320">
        <f>IF(GL_Paste!$B19317="","",IFERROR(INDEX(DeptName,MATCH($C19320,DeptTag,0)),"UNALLOCATED"))</f>
        <v/>
      </c>
      <c r="E19320">
        <f>IF(GL_Paste!$B19317="","",IFERROR(INDEX(AcctCat,MATCH(GL_Paste!$B19317&amp;"",AcctCode,0)),"UNKNOWN"))</f>
        <v/>
      </c>
      <c r="F19320">
        <f>IF(GL_Paste!$B19317="","",IFERROR(INDEX(AcctSub,MATCH(GL_Paste!$B19317&amp;"",AcctCode,0)),"UNKNOWN"))</f>
        <v/>
      </c>
    </row>
    <row r="19321">
      <c r="A19321" s="40">
        <f>IF(GL_Paste!$B19318="","",N(GL_Paste!$H19318)-N(GL_Paste!$G19318))</f>
        <v/>
      </c>
      <c r="B19321" s="43">
        <f>IF(GL_Paste!$B19318="","",DATE(YEAR(GL_Paste!$E19318),MONTH(GL_Paste!$E19318),1))</f>
        <v/>
      </c>
      <c r="C19321">
        <f>IF(GL_Paste!$B19318="","",IF(TRIM(GL_Paste!$M19318)&lt;&gt;"",TRIM(GL_Paste!$M19318),IFERROR(MID(GL_Paste!$I19318,FIND("[",GL_Paste!$I19318)+1,FIND("]",GL_Paste!$I19318)-FIND("[",GL_Paste!$I19318)-1),"")))</f>
        <v/>
      </c>
      <c r="D19321">
        <f>IF(GL_Paste!$B19318="","",IFERROR(INDEX(DeptName,MATCH($C19321,DeptTag,0)),"UNALLOCATED"))</f>
        <v/>
      </c>
      <c r="E19321">
        <f>IF(GL_Paste!$B19318="","",IFERROR(INDEX(AcctCat,MATCH(GL_Paste!$B19318&amp;"",AcctCode,0)),"UNKNOWN"))</f>
        <v/>
      </c>
      <c r="F19321">
        <f>IF(GL_Paste!$B19318="","",IFERROR(INDEX(AcctSub,MATCH(GL_Paste!$B19318&amp;"",AcctCode,0)),"UNKNOWN"))</f>
        <v/>
      </c>
    </row>
    <row r="19322">
      <c r="A19322" s="40">
        <f>IF(GL_Paste!$B19319="","",N(GL_Paste!$H19319)-N(GL_Paste!$G19319))</f>
        <v/>
      </c>
      <c r="B19322" s="43">
        <f>IF(GL_Paste!$B19319="","",DATE(YEAR(GL_Paste!$E19319),MONTH(GL_Paste!$E19319),1))</f>
        <v/>
      </c>
      <c r="C19322">
        <f>IF(GL_Paste!$B19319="","",IF(TRIM(GL_Paste!$M19319)&lt;&gt;"",TRIM(GL_Paste!$M19319),IFERROR(MID(GL_Paste!$I19319,FIND("[",GL_Paste!$I19319)+1,FIND("]",GL_Paste!$I19319)-FIND("[",GL_Paste!$I19319)-1),"")))</f>
        <v/>
      </c>
      <c r="D19322">
        <f>IF(GL_Paste!$B19319="","",IFERROR(INDEX(DeptName,MATCH($C19322,DeptTag,0)),"UNALLOCATED"))</f>
        <v/>
      </c>
      <c r="E19322">
        <f>IF(GL_Paste!$B19319="","",IFERROR(INDEX(AcctCat,MATCH(GL_Paste!$B19319&amp;"",AcctCode,0)),"UNKNOWN"))</f>
        <v/>
      </c>
      <c r="F19322">
        <f>IF(GL_Paste!$B19319="","",IFERROR(INDEX(AcctSub,MATCH(GL_Paste!$B19319&amp;"",AcctCode,0)),"UNKNOWN"))</f>
        <v/>
      </c>
    </row>
    <row r="19323">
      <c r="A19323" s="40">
        <f>IF(GL_Paste!$B19320="","",N(GL_Paste!$H19320)-N(GL_Paste!$G19320))</f>
        <v/>
      </c>
      <c r="B19323" s="43">
        <f>IF(GL_Paste!$B19320="","",DATE(YEAR(GL_Paste!$E19320),MONTH(GL_Paste!$E19320),1))</f>
        <v/>
      </c>
      <c r="C19323">
        <f>IF(GL_Paste!$B19320="","",IF(TRIM(GL_Paste!$M19320)&lt;&gt;"",TRIM(GL_Paste!$M19320),IFERROR(MID(GL_Paste!$I19320,FIND("[",GL_Paste!$I19320)+1,FIND("]",GL_Paste!$I19320)-FIND("[",GL_Paste!$I19320)-1),"")))</f>
        <v/>
      </c>
      <c r="D19323">
        <f>IF(GL_Paste!$B19320="","",IFERROR(INDEX(DeptName,MATCH($C19323,DeptTag,0)),"UNALLOCATED"))</f>
        <v/>
      </c>
      <c r="E19323">
        <f>IF(GL_Paste!$B19320="","",IFERROR(INDEX(AcctCat,MATCH(GL_Paste!$B19320&amp;"",AcctCode,0)),"UNKNOWN"))</f>
        <v/>
      </c>
      <c r="F19323">
        <f>IF(GL_Paste!$B19320="","",IFERROR(INDEX(AcctSub,MATCH(GL_Paste!$B19320&amp;"",AcctCode,0)),"UNKNOWN"))</f>
        <v/>
      </c>
    </row>
    <row r="19324">
      <c r="A19324" s="40">
        <f>IF(GL_Paste!$B19321="","",N(GL_Paste!$H19321)-N(GL_Paste!$G19321))</f>
        <v/>
      </c>
      <c r="B19324" s="43">
        <f>IF(GL_Paste!$B19321="","",DATE(YEAR(GL_Paste!$E19321),MONTH(GL_Paste!$E19321),1))</f>
        <v/>
      </c>
      <c r="C19324">
        <f>IF(GL_Paste!$B19321="","",IF(TRIM(GL_Paste!$M19321)&lt;&gt;"",TRIM(GL_Paste!$M19321),IFERROR(MID(GL_Paste!$I19321,FIND("[",GL_Paste!$I19321)+1,FIND("]",GL_Paste!$I19321)-FIND("[",GL_Paste!$I19321)-1),"")))</f>
        <v/>
      </c>
      <c r="D19324">
        <f>IF(GL_Paste!$B19321="","",IFERROR(INDEX(DeptName,MATCH($C19324,DeptTag,0)),"UNALLOCATED"))</f>
        <v/>
      </c>
      <c r="E19324">
        <f>IF(GL_Paste!$B19321="","",IFERROR(INDEX(AcctCat,MATCH(GL_Paste!$B19321&amp;"",AcctCode,0)),"UNKNOWN"))</f>
        <v/>
      </c>
      <c r="F19324">
        <f>IF(GL_Paste!$B19321="","",IFERROR(INDEX(AcctSub,MATCH(GL_Paste!$B19321&amp;"",AcctCode,0)),"UNKNOWN"))</f>
        <v/>
      </c>
    </row>
    <row r="19325">
      <c r="A19325" s="40">
        <f>IF(GL_Paste!$B19322="","",N(GL_Paste!$H19322)-N(GL_Paste!$G19322))</f>
        <v/>
      </c>
      <c r="B19325" s="43">
        <f>IF(GL_Paste!$B19322="","",DATE(YEAR(GL_Paste!$E19322),MONTH(GL_Paste!$E19322),1))</f>
        <v/>
      </c>
      <c r="C19325">
        <f>IF(GL_Paste!$B19322="","",IF(TRIM(GL_Paste!$M19322)&lt;&gt;"",TRIM(GL_Paste!$M19322),IFERROR(MID(GL_Paste!$I19322,FIND("[",GL_Paste!$I19322)+1,FIND("]",GL_Paste!$I19322)-FIND("[",GL_Paste!$I19322)-1),"")))</f>
        <v/>
      </c>
      <c r="D19325">
        <f>IF(GL_Paste!$B19322="","",IFERROR(INDEX(DeptName,MATCH($C19325,DeptTag,0)),"UNALLOCATED"))</f>
        <v/>
      </c>
      <c r="E19325">
        <f>IF(GL_Paste!$B19322="","",IFERROR(INDEX(AcctCat,MATCH(GL_Paste!$B19322&amp;"",AcctCode,0)),"UNKNOWN"))</f>
        <v/>
      </c>
      <c r="F19325">
        <f>IF(GL_Paste!$B19322="","",IFERROR(INDEX(AcctSub,MATCH(GL_Paste!$B19322&amp;"",AcctCode,0)),"UNKNOWN"))</f>
        <v/>
      </c>
    </row>
    <row r="19326">
      <c r="A19326" s="40">
        <f>IF(GL_Paste!$B19323="","",N(GL_Paste!$H19323)-N(GL_Paste!$G19323))</f>
        <v/>
      </c>
      <c r="B19326" s="43">
        <f>IF(GL_Paste!$B19323="","",DATE(YEAR(GL_Paste!$E19323),MONTH(GL_Paste!$E19323),1))</f>
        <v/>
      </c>
      <c r="C19326">
        <f>IF(GL_Paste!$B19323="","",IF(TRIM(GL_Paste!$M19323)&lt;&gt;"",TRIM(GL_Paste!$M19323),IFERROR(MID(GL_Paste!$I19323,FIND("[",GL_Paste!$I19323)+1,FIND("]",GL_Paste!$I19323)-FIND("[",GL_Paste!$I19323)-1),"")))</f>
        <v/>
      </c>
      <c r="D19326">
        <f>IF(GL_Paste!$B19323="","",IFERROR(INDEX(DeptName,MATCH($C19326,DeptTag,0)),"UNALLOCATED"))</f>
        <v/>
      </c>
      <c r="E19326">
        <f>IF(GL_Paste!$B19323="","",IFERROR(INDEX(AcctCat,MATCH(GL_Paste!$B19323&amp;"",AcctCode,0)),"UNKNOWN"))</f>
        <v/>
      </c>
      <c r="F19326">
        <f>IF(GL_Paste!$B19323="","",IFERROR(INDEX(AcctSub,MATCH(GL_Paste!$B19323&amp;"",AcctCode,0)),"UNKNOWN"))</f>
        <v/>
      </c>
    </row>
    <row r="19327">
      <c r="A19327" s="40">
        <f>IF(GL_Paste!$B19324="","",N(GL_Paste!$H19324)-N(GL_Paste!$G19324))</f>
        <v/>
      </c>
      <c r="B19327" s="43">
        <f>IF(GL_Paste!$B19324="","",DATE(YEAR(GL_Paste!$E19324),MONTH(GL_Paste!$E19324),1))</f>
        <v/>
      </c>
      <c r="C19327">
        <f>IF(GL_Paste!$B19324="","",IF(TRIM(GL_Paste!$M19324)&lt;&gt;"",TRIM(GL_Paste!$M19324),IFERROR(MID(GL_Paste!$I19324,FIND("[",GL_Paste!$I19324)+1,FIND("]",GL_Paste!$I19324)-FIND("[",GL_Paste!$I19324)-1),"")))</f>
        <v/>
      </c>
      <c r="D19327">
        <f>IF(GL_Paste!$B19324="","",IFERROR(INDEX(DeptName,MATCH($C19327,DeptTag,0)),"UNALLOCATED"))</f>
        <v/>
      </c>
      <c r="E19327">
        <f>IF(GL_Paste!$B19324="","",IFERROR(INDEX(AcctCat,MATCH(GL_Paste!$B19324&amp;"",AcctCode,0)),"UNKNOWN"))</f>
        <v/>
      </c>
      <c r="F19327">
        <f>IF(GL_Paste!$B19324="","",IFERROR(INDEX(AcctSub,MATCH(GL_Paste!$B19324&amp;"",AcctCode,0)),"UNKNOWN"))</f>
        <v/>
      </c>
    </row>
    <row r="19328">
      <c r="A19328" s="40">
        <f>IF(GL_Paste!$B19325="","",N(GL_Paste!$H19325)-N(GL_Paste!$G19325))</f>
        <v/>
      </c>
      <c r="B19328" s="43">
        <f>IF(GL_Paste!$B19325="","",DATE(YEAR(GL_Paste!$E19325),MONTH(GL_Paste!$E19325),1))</f>
        <v/>
      </c>
      <c r="C19328">
        <f>IF(GL_Paste!$B19325="","",IF(TRIM(GL_Paste!$M19325)&lt;&gt;"",TRIM(GL_Paste!$M19325),IFERROR(MID(GL_Paste!$I19325,FIND("[",GL_Paste!$I19325)+1,FIND("]",GL_Paste!$I19325)-FIND("[",GL_Paste!$I19325)-1),"")))</f>
        <v/>
      </c>
      <c r="D19328">
        <f>IF(GL_Paste!$B19325="","",IFERROR(INDEX(DeptName,MATCH($C19328,DeptTag,0)),"UNALLOCATED"))</f>
        <v/>
      </c>
      <c r="E19328">
        <f>IF(GL_Paste!$B19325="","",IFERROR(INDEX(AcctCat,MATCH(GL_Paste!$B19325&amp;"",AcctCode,0)),"UNKNOWN"))</f>
        <v/>
      </c>
      <c r="F19328">
        <f>IF(GL_Paste!$B19325="","",IFERROR(INDEX(AcctSub,MATCH(GL_Paste!$B19325&amp;"",AcctCode,0)),"UNKNOWN"))</f>
        <v/>
      </c>
    </row>
    <row r="19329">
      <c r="A19329" s="40">
        <f>IF(GL_Paste!$B19326="","",N(GL_Paste!$H19326)-N(GL_Paste!$G19326))</f>
        <v/>
      </c>
      <c r="B19329" s="43">
        <f>IF(GL_Paste!$B19326="","",DATE(YEAR(GL_Paste!$E19326),MONTH(GL_Paste!$E19326),1))</f>
        <v/>
      </c>
      <c r="C19329">
        <f>IF(GL_Paste!$B19326="","",IF(TRIM(GL_Paste!$M19326)&lt;&gt;"",TRIM(GL_Paste!$M19326),IFERROR(MID(GL_Paste!$I19326,FIND("[",GL_Paste!$I19326)+1,FIND("]",GL_Paste!$I19326)-FIND("[",GL_Paste!$I19326)-1),"")))</f>
        <v/>
      </c>
      <c r="D19329">
        <f>IF(GL_Paste!$B19326="","",IFERROR(INDEX(DeptName,MATCH($C19329,DeptTag,0)),"UNALLOCATED"))</f>
        <v/>
      </c>
      <c r="E19329">
        <f>IF(GL_Paste!$B19326="","",IFERROR(INDEX(AcctCat,MATCH(GL_Paste!$B19326&amp;"",AcctCode,0)),"UNKNOWN"))</f>
        <v/>
      </c>
      <c r="F19329">
        <f>IF(GL_Paste!$B19326="","",IFERROR(INDEX(AcctSub,MATCH(GL_Paste!$B19326&amp;"",AcctCode,0)),"UNKNOWN"))</f>
        <v/>
      </c>
    </row>
    <row r="19330">
      <c r="A19330" s="40">
        <f>IF(GL_Paste!$B19327="","",N(GL_Paste!$H19327)-N(GL_Paste!$G19327))</f>
        <v/>
      </c>
      <c r="B19330" s="43">
        <f>IF(GL_Paste!$B19327="","",DATE(YEAR(GL_Paste!$E19327),MONTH(GL_Paste!$E19327),1))</f>
        <v/>
      </c>
      <c r="C19330">
        <f>IF(GL_Paste!$B19327="","",IF(TRIM(GL_Paste!$M19327)&lt;&gt;"",TRIM(GL_Paste!$M19327),IFERROR(MID(GL_Paste!$I19327,FIND("[",GL_Paste!$I19327)+1,FIND("]",GL_Paste!$I19327)-FIND("[",GL_Paste!$I19327)-1),"")))</f>
        <v/>
      </c>
      <c r="D19330">
        <f>IF(GL_Paste!$B19327="","",IFERROR(INDEX(DeptName,MATCH($C19330,DeptTag,0)),"UNALLOCATED"))</f>
        <v/>
      </c>
      <c r="E19330">
        <f>IF(GL_Paste!$B19327="","",IFERROR(INDEX(AcctCat,MATCH(GL_Paste!$B19327&amp;"",AcctCode,0)),"UNKNOWN"))</f>
        <v/>
      </c>
      <c r="F19330">
        <f>IF(GL_Paste!$B19327="","",IFERROR(INDEX(AcctSub,MATCH(GL_Paste!$B19327&amp;"",AcctCode,0)),"UNKNOWN"))</f>
        <v/>
      </c>
    </row>
    <row r="19331">
      <c r="A19331" s="40">
        <f>IF(GL_Paste!$B19328="","",N(GL_Paste!$H19328)-N(GL_Paste!$G19328))</f>
        <v/>
      </c>
      <c r="B19331" s="43">
        <f>IF(GL_Paste!$B19328="","",DATE(YEAR(GL_Paste!$E19328),MONTH(GL_Paste!$E19328),1))</f>
        <v/>
      </c>
      <c r="C19331">
        <f>IF(GL_Paste!$B19328="","",IF(TRIM(GL_Paste!$M19328)&lt;&gt;"",TRIM(GL_Paste!$M19328),IFERROR(MID(GL_Paste!$I19328,FIND("[",GL_Paste!$I19328)+1,FIND("]",GL_Paste!$I19328)-FIND("[",GL_Paste!$I19328)-1),"")))</f>
        <v/>
      </c>
      <c r="D19331">
        <f>IF(GL_Paste!$B19328="","",IFERROR(INDEX(DeptName,MATCH($C19331,DeptTag,0)),"UNALLOCATED"))</f>
        <v/>
      </c>
      <c r="E19331">
        <f>IF(GL_Paste!$B19328="","",IFERROR(INDEX(AcctCat,MATCH(GL_Paste!$B19328&amp;"",AcctCode,0)),"UNKNOWN"))</f>
        <v/>
      </c>
      <c r="F19331">
        <f>IF(GL_Paste!$B19328="","",IFERROR(INDEX(AcctSub,MATCH(GL_Paste!$B19328&amp;"",AcctCode,0)),"UNKNOWN"))</f>
        <v/>
      </c>
    </row>
    <row r="19332">
      <c r="A19332" s="40">
        <f>IF(GL_Paste!$B19329="","",N(GL_Paste!$H19329)-N(GL_Paste!$G19329))</f>
        <v/>
      </c>
      <c r="B19332" s="43">
        <f>IF(GL_Paste!$B19329="","",DATE(YEAR(GL_Paste!$E19329),MONTH(GL_Paste!$E19329),1))</f>
        <v/>
      </c>
      <c r="C19332">
        <f>IF(GL_Paste!$B19329="","",IF(TRIM(GL_Paste!$M19329)&lt;&gt;"",TRIM(GL_Paste!$M19329),IFERROR(MID(GL_Paste!$I19329,FIND("[",GL_Paste!$I19329)+1,FIND("]",GL_Paste!$I19329)-FIND("[",GL_Paste!$I19329)-1),"")))</f>
        <v/>
      </c>
      <c r="D19332">
        <f>IF(GL_Paste!$B19329="","",IFERROR(INDEX(DeptName,MATCH($C19332,DeptTag,0)),"UNALLOCATED"))</f>
        <v/>
      </c>
      <c r="E19332">
        <f>IF(GL_Paste!$B19329="","",IFERROR(INDEX(AcctCat,MATCH(GL_Paste!$B19329&amp;"",AcctCode,0)),"UNKNOWN"))</f>
        <v/>
      </c>
      <c r="F19332">
        <f>IF(GL_Paste!$B19329="","",IFERROR(INDEX(AcctSub,MATCH(GL_Paste!$B19329&amp;"",AcctCode,0)),"UNKNOWN"))</f>
        <v/>
      </c>
    </row>
    <row r="19333">
      <c r="A19333" s="40">
        <f>IF(GL_Paste!$B19330="","",N(GL_Paste!$H19330)-N(GL_Paste!$G19330))</f>
        <v/>
      </c>
      <c r="B19333" s="43">
        <f>IF(GL_Paste!$B19330="","",DATE(YEAR(GL_Paste!$E19330),MONTH(GL_Paste!$E19330),1))</f>
        <v/>
      </c>
      <c r="C19333">
        <f>IF(GL_Paste!$B19330="","",IF(TRIM(GL_Paste!$M19330)&lt;&gt;"",TRIM(GL_Paste!$M19330),IFERROR(MID(GL_Paste!$I19330,FIND("[",GL_Paste!$I19330)+1,FIND("]",GL_Paste!$I19330)-FIND("[",GL_Paste!$I19330)-1),"")))</f>
        <v/>
      </c>
      <c r="D19333">
        <f>IF(GL_Paste!$B19330="","",IFERROR(INDEX(DeptName,MATCH($C19333,DeptTag,0)),"UNALLOCATED"))</f>
        <v/>
      </c>
      <c r="E19333">
        <f>IF(GL_Paste!$B19330="","",IFERROR(INDEX(AcctCat,MATCH(GL_Paste!$B19330&amp;"",AcctCode,0)),"UNKNOWN"))</f>
        <v/>
      </c>
      <c r="F19333">
        <f>IF(GL_Paste!$B19330="","",IFERROR(INDEX(AcctSub,MATCH(GL_Paste!$B19330&amp;"",AcctCode,0)),"UNKNOWN"))</f>
        <v/>
      </c>
    </row>
    <row r="19334">
      <c r="A19334" s="40">
        <f>IF(GL_Paste!$B19331="","",N(GL_Paste!$H19331)-N(GL_Paste!$G19331))</f>
        <v/>
      </c>
      <c r="B19334" s="43">
        <f>IF(GL_Paste!$B19331="","",DATE(YEAR(GL_Paste!$E19331),MONTH(GL_Paste!$E19331),1))</f>
        <v/>
      </c>
      <c r="C19334">
        <f>IF(GL_Paste!$B19331="","",IF(TRIM(GL_Paste!$M19331)&lt;&gt;"",TRIM(GL_Paste!$M19331),IFERROR(MID(GL_Paste!$I19331,FIND("[",GL_Paste!$I19331)+1,FIND("]",GL_Paste!$I19331)-FIND("[",GL_Paste!$I19331)-1),"")))</f>
        <v/>
      </c>
      <c r="D19334">
        <f>IF(GL_Paste!$B19331="","",IFERROR(INDEX(DeptName,MATCH($C19334,DeptTag,0)),"UNALLOCATED"))</f>
        <v/>
      </c>
      <c r="E19334">
        <f>IF(GL_Paste!$B19331="","",IFERROR(INDEX(AcctCat,MATCH(GL_Paste!$B19331&amp;"",AcctCode,0)),"UNKNOWN"))</f>
        <v/>
      </c>
      <c r="F19334">
        <f>IF(GL_Paste!$B19331="","",IFERROR(INDEX(AcctSub,MATCH(GL_Paste!$B19331&amp;"",AcctCode,0)),"UNKNOWN"))</f>
        <v/>
      </c>
    </row>
    <row r="19335">
      <c r="A19335" s="40">
        <f>IF(GL_Paste!$B19332="","",N(GL_Paste!$H19332)-N(GL_Paste!$G19332))</f>
        <v/>
      </c>
      <c r="B19335" s="43">
        <f>IF(GL_Paste!$B19332="","",DATE(YEAR(GL_Paste!$E19332),MONTH(GL_Paste!$E19332),1))</f>
        <v/>
      </c>
      <c r="C19335">
        <f>IF(GL_Paste!$B19332="","",IF(TRIM(GL_Paste!$M19332)&lt;&gt;"",TRIM(GL_Paste!$M19332),IFERROR(MID(GL_Paste!$I19332,FIND("[",GL_Paste!$I19332)+1,FIND("]",GL_Paste!$I19332)-FIND("[",GL_Paste!$I19332)-1),"")))</f>
        <v/>
      </c>
      <c r="D19335">
        <f>IF(GL_Paste!$B19332="","",IFERROR(INDEX(DeptName,MATCH($C19335,DeptTag,0)),"UNALLOCATED"))</f>
        <v/>
      </c>
      <c r="E19335">
        <f>IF(GL_Paste!$B19332="","",IFERROR(INDEX(AcctCat,MATCH(GL_Paste!$B19332&amp;"",AcctCode,0)),"UNKNOWN"))</f>
        <v/>
      </c>
      <c r="F19335">
        <f>IF(GL_Paste!$B19332="","",IFERROR(INDEX(AcctSub,MATCH(GL_Paste!$B19332&amp;"",AcctCode,0)),"UNKNOWN"))</f>
        <v/>
      </c>
    </row>
    <row r="19336">
      <c r="A19336" s="40">
        <f>IF(GL_Paste!$B19333="","",N(GL_Paste!$H19333)-N(GL_Paste!$G19333))</f>
        <v/>
      </c>
      <c r="B19336" s="43">
        <f>IF(GL_Paste!$B19333="","",DATE(YEAR(GL_Paste!$E19333),MONTH(GL_Paste!$E19333),1))</f>
        <v/>
      </c>
      <c r="C19336">
        <f>IF(GL_Paste!$B19333="","",IF(TRIM(GL_Paste!$M19333)&lt;&gt;"",TRIM(GL_Paste!$M19333),IFERROR(MID(GL_Paste!$I19333,FIND("[",GL_Paste!$I19333)+1,FIND("]",GL_Paste!$I19333)-FIND("[",GL_Paste!$I19333)-1),"")))</f>
        <v/>
      </c>
      <c r="D19336">
        <f>IF(GL_Paste!$B19333="","",IFERROR(INDEX(DeptName,MATCH($C19336,DeptTag,0)),"UNALLOCATED"))</f>
        <v/>
      </c>
      <c r="E19336">
        <f>IF(GL_Paste!$B19333="","",IFERROR(INDEX(AcctCat,MATCH(GL_Paste!$B19333&amp;"",AcctCode,0)),"UNKNOWN"))</f>
        <v/>
      </c>
      <c r="F19336">
        <f>IF(GL_Paste!$B19333="","",IFERROR(INDEX(AcctSub,MATCH(GL_Paste!$B19333&amp;"",AcctCode,0)),"UNKNOWN"))</f>
        <v/>
      </c>
    </row>
    <row r="19337">
      <c r="A19337" s="40">
        <f>IF(GL_Paste!$B19334="","",N(GL_Paste!$H19334)-N(GL_Paste!$G19334))</f>
        <v/>
      </c>
      <c r="B19337" s="43">
        <f>IF(GL_Paste!$B19334="","",DATE(YEAR(GL_Paste!$E19334),MONTH(GL_Paste!$E19334),1))</f>
        <v/>
      </c>
      <c r="C19337">
        <f>IF(GL_Paste!$B19334="","",IF(TRIM(GL_Paste!$M19334)&lt;&gt;"",TRIM(GL_Paste!$M19334),IFERROR(MID(GL_Paste!$I19334,FIND("[",GL_Paste!$I19334)+1,FIND("]",GL_Paste!$I19334)-FIND("[",GL_Paste!$I19334)-1),"")))</f>
        <v/>
      </c>
      <c r="D19337">
        <f>IF(GL_Paste!$B19334="","",IFERROR(INDEX(DeptName,MATCH($C19337,DeptTag,0)),"UNALLOCATED"))</f>
        <v/>
      </c>
      <c r="E19337">
        <f>IF(GL_Paste!$B19334="","",IFERROR(INDEX(AcctCat,MATCH(GL_Paste!$B19334&amp;"",AcctCode,0)),"UNKNOWN"))</f>
        <v/>
      </c>
      <c r="F19337">
        <f>IF(GL_Paste!$B19334="","",IFERROR(INDEX(AcctSub,MATCH(GL_Paste!$B19334&amp;"",AcctCode,0)),"UNKNOWN"))</f>
        <v/>
      </c>
    </row>
    <row r="19338">
      <c r="A19338" s="40">
        <f>IF(GL_Paste!$B19335="","",N(GL_Paste!$H19335)-N(GL_Paste!$G19335))</f>
        <v/>
      </c>
      <c r="B19338" s="43">
        <f>IF(GL_Paste!$B19335="","",DATE(YEAR(GL_Paste!$E19335),MONTH(GL_Paste!$E19335),1))</f>
        <v/>
      </c>
      <c r="C19338">
        <f>IF(GL_Paste!$B19335="","",IF(TRIM(GL_Paste!$M19335)&lt;&gt;"",TRIM(GL_Paste!$M19335),IFERROR(MID(GL_Paste!$I19335,FIND("[",GL_Paste!$I19335)+1,FIND("]",GL_Paste!$I19335)-FIND("[",GL_Paste!$I19335)-1),"")))</f>
        <v/>
      </c>
      <c r="D19338">
        <f>IF(GL_Paste!$B19335="","",IFERROR(INDEX(DeptName,MATCH($C19338,DeptTag,0)),"UNALLOCATED"))</f>
        <v/>
      </c>
      <c r="E19338">
        <f>IF(GL_Paste!$B19335="","",IFERROR(INDEX(AcctCat,MATCH(GL_Paste!$B19335&amp;"",AcctCode,0)),"UNKNOWN"))</f>
        <v/>
      </c>
      <c r="F19338">
        <f>IF(GL_Paste!$B19335="","",IFERROR(INDEX(AcctSub,MATCH(GL_Paste!$B19335&amp;"",AcctCode,0)),"UNKNOWN"))</f>
        <v/>
      </c>
    </row>
    <row r="19339">
      <c r="A19339" s="40">
        <f>IF(GL_Paste!$B19336="","",N(GL_Paste!$H19336)-N(GL_Paste!$G19336))</f>
        <v/>
      </c>
      <c r="B19339" s="43">
        <f>IF(GL_Paste!$B19336="","",DATE(YEAR(GL_Paste!$E19336),MONTH(GL_Paste!$E19336),1))</f>
        <v/>
      </c>
      <c r="C19339">
        <f>IF(GL_Paste!$B19336="","",IF(TRIM(GL_Paste!$M19336)&lt;&gt;"",TRIM(GL_Paste!$M19336),IFERROR(MID(GL_Paste!$I19336,FIND("[",GL_Paste!$I19336)+1,FIND("]",GL_Paste!$I19336)-FIND("[",GL_Paste!$I19336)-1),"")))</f>
        <v/>
      </c>
      <c r="D19339">
        <f>IF(GL_Paste!$B19336="","",IFERROR(INDEX(DeptName,MATCH($C19339,DeptTag,0)),"UNALLOCATED"))</f>
        <v/>
      </c>
      <c r="E19339">
        <f>IF(GL_Paste!$B19336="","",IFERROR(INDEX(AcctCat,MATCH(GL_Paste!$B19336&amp;"",AcctCode,0)),"UNKNOWN"))</f>
        <v/>
      </c>
      <c r="F19339">
        <f>IF(GL_Paste!$B19336="","",IFERROR(INDEX(AcctSub,MATCH(GL_Paste!$B19336&amp;"",AcctCode,0)),"UNKNOWN"))</f>
        <v/>
      </c>
    </row>
    <row r="19340">
      <c r="A19340" s="40">
        <f>IF(GL_Paste!$B19337="","",N(GL_Paste!$H19337)-N(GL_Paste!$G19337))</f>
        <v/>
      </c>
      <c r="B19340" s="43">
        <f>IF(GL_Paste!$B19337="","",DATE(YEAR(GL_Paste!$E19337),MONTH(GL_Paste!$E19337),1))</f>
        <v/>
      </c>
      <c r="C19340">
        <f>IF(GL_Paste!$B19337="","",IF(TRIM(GL_Paste!$M19337)&lt;&gt;"",TRIM(GL_Paste!$M19337),IFERROR(MID(GL_Paste!$I19337,FIND("[",GL_Paste!$I19337)+1,FIND("]",GL_Paste!$I19337)-FIND("[",GL_Paste!$I19337)-1),"")))</f>
        <v/>
      </c>
      <c r="D19340">
        <f>IF(GL_Paste!$B19337="","",IFERROR(INDEX(DeptName,MATCH($C19340,DeptTag,0)),"UNALLOCATED"))</f>
        <v/>
      </c>
      <c r="E19340">
        <f>IF(GL_Paste!$B19337="","",IFERROR(INDEX(AcctCat,MATCH(GL_Paste!$B19337&amp;"",AcctCode,0)),"UNKNOWN"))</f>
        <v/>
      </c>
      <c r="F19340">
        <f>IF(GL_Paste!$B19337="","",IFERROR(INDEX(AcctSub,MATCH(GL_Paste!$B19337&amp;"",AcctCode,0)),"UNKNOWN"))</f>
        <v/>
      </c>
    </row>
    <row r="19341">
      <c r="A19341" s="40">
        <f>IF(GL_Paste!$B19338="","",N(GL_Paste!$H19338)-N(GL_Paste!$G19338))</f>
        <v/>
      </c>
      <c r="B19341" s="43">
        <f>IF(GL_Paste!$B19338="","",DATE(YEAR(GL_Paste!$E19338),MONTH(GL_Paste!$E19338),1))</f>
        <v/>
      </c>
      <c r="C19341">
        <f>IF(GL_Paste!$B19338="","",IF(TRIM(GL_Paste!$M19338)&lt;&gt;"",TRIM(GL_Paste!$M19338),IFERROR(MID(GL_Paste!$I19338,FIND("[",GL_Paste!$I19338)+1,FIND("]",GL_Paste!$I19338)-FIND("[",GL_Paste!$I19338)-1),"")))</f>
        <v/>
      </c>
      <c r="D19341">
        <f>IF(GL_Paste!$B19338="","",IFERROR(INDEX(DeptName,MATCH($C19341,DeptTag,0)),"UNALLOCATED"))</f>
        <v/>
      </c>
      <c r="E19341">
        <f>IF(GL_Paste!$B19338="","",IFERROR(INDEX(AcctCat,MATCH(GL_Paste!$B19338&amp;"",AcctCode,0)),"UNKNOWN"))</f>
        <v/>
      </c>
      <c r="F19341">
        <f>IF(GL_Paste!$B19338="","",IFERROR(INDEX(AcctSub,MATCH(GL_Paste!$B19338&amp;"",AcctCode,0)),"UNKNOWN"))</f>
        <v/>
      </c>
    </row>
    <row r="19342">
      <c r="A19342" s="40">
        <f>IF(GL_Paste!$B19339="","",N(GL_Paste!$H19339)-N(GL_Paste!$G19339))</f>
        <v/>
      </c>
      <c r="B19342" s="43">
        <f>IF(GL_Paste!$B19339="","",DATE(YEAR(GL_Paste!$E19339),MONTH(GL_Paste!$E19339),1))</f>
        <v/>
      </c>
      <c r="C19342">
        <f>IF(GL_Paste!$B19339="","",IF(TRIM(GL_Paste!$M19339)&lt;&gt;"",TRIM(GL_Paste!$M19339),IFERROR(MID(GL_Paste!$I19339,FIND("[",GL_Paste!$I19339)+1,FIND("]",GL_Paste!$I19339)-FIND("[",GL_Paste!$I19339)-1),"")))</f>
        <v/>
      </c>
      <c r="D19342">
        <f>IF(GL_Paste!$B19339="","",IFERROR(INDEX(DeptName,MATCH($C19342,DeptTag,0)),"UNALLOCATED"))</f>
        <v/>
      </c>
      <c r="E19342">
        <f>IF(GL_Paste!$B19339="","",IFERROR(INDEX(AcctCat,MATCH(GL_Paste!$B19339&amp;"",AcctCode,0)),"UNKNOWN"))</f>
        <v/>
      </c>
      <c r="F19342">
        <f>IF(GL_Paste!$B19339="","",IFERROR(INDEX(AcctSub,MATCH(GL_Paste!$B19339&amp;"",AcctCode,0)),"UNKNOWN"))</f>
        <v/>
      </c>
    </row>
    <row r="19343">
      <c r="A19343" s="40">
        <f>IF(GL_Paste!$B19340="","",N(GL_Paste!$H19340)-N(GL_Paste!$G19340))</f>
        <v/>
      </c>
      <c r="B19343" s="43">
        <f>IF(GL_Paste!$B19340="","",DATE(YEAR(GL_Paste!$E19340),MONTH(GL_Paste!$E19340),1))</f>
        <v/>
      </c>
      <c r="C19343">
        <f>IF(GL_Paste!$B19340="","",IF(TRIM(GL_Paste!$M19340)&lt;&gt;"",TRIM(GL_Paste!$M19340),IFERROR(MID(GL_Paste!$I19340,FIND("[",GL_Paste!$I19340)+1,FIND("]",GL_Paste!$I19340)-FIND("[",GL_Paste!$I19340)-1),"")))</f>
        <v/>
      </c>
      <c r="D19343">
        <f>IF(GL_Paste!$B19340="","",IFERROR(INDEX(DeptName,MATCH($C19343,DeptTag,0)),"UNALLOCATED"))</f>
        <v/>
      </c>
      <c r="E19343">
        <f>IF(GL_Paste!$B19340="","",IFERROR(INDEX(AcctCat,MATCH(GL_Paste!$B19340&amp;"",AcctCode,0)),"UNKNOWN"))</f>
        <v/>
      </c>
      <c r="F19343">
        <f>IF(GL_Paste!$B19340="","",IFERROR(INDEX(AcctSub,MATCH(GL_Paste!$B19340&amp;"",AcctCode,0)),"UNKNOWN"))</f>
        <v/>
      </c>
    </row>
    <row r="19344">
      <c r="A19344" s="40">
        <f>IF(GL_Paste!$B19341="","",N(GL_Paste!$H19341)-N(GL_Paste!$G19341))</f>
        <v/>
      </c>
      <c r="B19344" s="43">
        <f>IF(GL_Paste!$B19341="","",DATE(YEAR(GL_Paste!$E19341),MONTH(GL_Paste!$E19341),1))</f>
        <v/>
      </c>
      <c r="C19344">
        <f>IF(GL_Paste!$B19341="","",IF(TRIM(GL_Paste!$M19341)&lt;&gt;"",TRIM(GL_Paste!$M19341),IFERROR(MID(GL_Paste!$I19341,FIND("[",GL_Paste!$I19341)+1,FIND("]",GL_Paste!$I19341)-FIND("[",GL_Paste!$I19341)-1),"")))</f>
        <v/>
      </c>
      <c r="D19344">
        <f>IF(GL_Paste!$B19341="","",IFERROR(INDEX(DeptName,MATCH($C19344,DeptTag,0)),"UNALLOCATED"))</f>
        <v/>
      </c>
      <c r="E19344">
        <f>IF(GL_Paste!$B19341="","",IFERROR(INDEX(AcctCat,MATCH(GL_Paste!$B19341&amp;"",AcctCode,0)),"UNKNOWN"))</f>
        <v/>
      </c>
      <c r="F19344">
        <f>IF(GL_Paste!$B19341="","",IFERROR(INDEX(AcctSub,MATCH(GL_Paste!$B19341&amp;"",AcctCode,0)),"UNKNOWN"))</f>
        <v/>
      </c>
    </row>
    <row r="19345">
      <c r="A19345" s="40">
        <f>IF(GL_Paste!$B19342="","",N(GL_Paste!$H19342)-N(GL_Paste!$G19342))</f>
        <v/>
      </c>
      <c r="B19345" s="43">
        <f>IF(GL_Paste!$B19342="","",DATE(YEAR(GL_Paste!$E19342),MONTH(GL_Paste!$E19342),1))</f>
        <v/>
      </c>
      <c r="C19345">
        <f>IF(GL_Paste!$B19342="","",IF(TRIM(GL_Paste!$M19342)&lt;&gt;"",TRIM(GL_Paste!$M19342),IFERROR(MID(GL_Paste!$I19342,FIND("[",GL_Paste!$I19342)+1,FIND("]",GL_Paste!$I19342)-FIND("[",GL_Paste!$I19342)-1),"")))</f>
        <v/>
      </c>
      <c r="D19345">
        <f>IF(GL_Paste!$B19342="","",IFERROR(INDEX(DeptName,MATCH($C19345,DeptTag,0)),"UNALLOCATED"))</f>
        <v/>
      </c>
      <c r="E19345">
        <f>IF(GL_Paste!$B19342="","",IFERROR(INDEX(AcctCat,MATCH(GL_Paste!$B19342&amp;"",AcctCode,0)),"UNKNOWN"))</f>
        <v/>
      </c>
      <c r="F19345">
        <f>IF(GL_Paste!$B19342="","",IFERROR(INDEX(AcctSub,MATCH(GL_Paste!$B19342&amp;"",AcctCode,0)),"UNKNOWN"))</f>
        <v/>
      </c>
    </row>
    <row r="19346">
      <c r="A19346" s="40">
        <f>IF(GL_Paste!$B19343="","",N(GL_Paste!$H19343)-N(GL_Paste!$G19343))</f>
        <v/>
      </c>
      <c r="B19346" s="43">
        <f>IF(GL_Paste!$B19343="","",DATE(YEAR(GL_Paste!$E19343),MONTH(GL_Paste!$E19343),1))</f>
        <v/>
      </c>
      <c r="C19346">
        <f>IF(GL_Paste!$B19343="","",IF(TRIM(GL_Paste!$M19343)&lt;&gt;"",TRIM(GL_Paste!$M19343),IFERROR(MID(GL_Paste!$I19343,FIND("[",GL_Paste!$I19343)+1,FIND("]",GL_Paste!$I19343)-FIND("[",GL_Paste!$I19343)-1),"")))</f>
        <v/>
      </c>
      <c r="D19346">
        <f>IF(GL_Paste!$B19343="","",IFERROR(INDEX(DeptName,MATCH($C19346,DeptTag,0)),"UNALLOCATED"))</f>
        <v/>
      </c>
      <c r="E19346">
        <f>IF(GL_Paste!$B19343="","",IFERROR(INDEX(AcctCat,MATCH(GL_Paste!$B19343&amp;"",AcctCode,0)),"UNKNOWN"))</f>
        <v/>
      </c>
      <c r="F19346">
        <f>IF(GL_Paste!$B19343="","",IFERROR(INDEX(AcctSub,MATCH(GL_Paste!$B19343&amp;"",AcctCode,0)),"UNKNOWN"))</f>
        <v/>
      </c>
    </row>
    <row r="19347">
      <c r="A19347" s="40">
        <f>IF(GL_Paste!$B19344="","",N(GL_Paste!$H19344)-N(GL_Paste!$G19344))</f>
        <v/>
      </c>
      <c r="B19347" s="43">
        <f>IF(GL_Paste!$B19344="","",DATE(YEAR(GL_Paste!$E19344),MONTH(GL_Paste!$E19344),1))</f>
        <v/>
      </c>
      <c r="C19347">
        <f>IF(GL_Paste!$B19344="","",IF(TRIM(GL_Paste!$M19344)&lt;&gt;"",TRIM(GL_Paste!$M19344),IFERROR(MID(GL_Paste!$I19344,FIND("[",GL_Paste!$I19344)+1,FIND("]",GL_Paste!$I19344)-FIND("[",GL_Paste!$I19344)-1),"")))</f>
        <v/>
      </c>
      <c r="D19347">
        <f>IF(GL_Paste!$B19344="","",IFERROR(INDEX(DeptName,MATCH($C19347,DeptTag,0)),"UNALLOCATED"))</f>
        <v/>
      </c>
      <c r="E19347">
        <f>IF(GL_Paste!$B19344="","",IFERROR(INDEX(AcctCat,MATCH(GL_Paste!$B19344&amp;"",AcctCode,0)),"UNKNOWN"))</f>
        <v/>
      </c>
      <c r="F19347">
        <f>IF(GL_Paste!$B19344="","",IFERROR(INDEX(AcctSub,MATCH(GL_Paste!$B19344&amp;"",AcctCode,0)),"UNKNOWN"))</f>
        <v/>
      </c>
    </row>
    <row r="19348">
      <c r="A19348" s="40">
        <f>IF(GL_Paste!$B19345="","",N(GL_Paste!$H19345)-N(GL_Paste!$G19345))</f>
        <v/>
      </c>
      <c r="B19348" s="43">
        <f>IF(GL_Paste!$B19345="","",DATE(YEAR(GL_Paste!$E19345),MONTH(GL_Paste!$E19345),1))</f>
        <v/>
      </c>
      <c r="C19348">
        <f>IF(GL_Paste!$B19345="","",IF(TRIM(GL_Paste!$M19345)&lt;&gt;"",TRIM(GL_Paste!$M19345),IFERROR(MID(GL_Paste!$I19345,FIND("[",GL_Paste!$I19345)+1,FIND("]",GL_Paste!$I19345)-FIND("[",GL_Paste!$I19345)-1),"")))</f>
        <v/>
      </c>
      <c r="D19348">
        <f>IF(GL_Paste!$B19345="","",IFERROR(INDEX(DeptName,MATCH($C19348,DeptTag,0)),"UNALLOCATED"))</f>
        <v/>
      </c>
      <c r="E19348">
        <f>IF(GL_Paste!$B19345="","",IFERROR(INDEX(AcctCat,MATCH(GL_Paste!$B19345&amp;"",AcctCode,0)),"UNKNOWN"))</f>
        <v/>
      </c>
      <c r="F19348">
        <f>IF(GL_Paste!$B19345="","",IFERROR(INDEX(AcctSub,MATCH(GL_Paste!$B19345&amp;"",AcctCode,0)),"UNKNOWN"))</f>
        <v/>
      </c>
    </row>
    <row r="19349">
      <c r="A19349" s="40">
        <f>IF(GL_Paste!$B19346="","",N(GL_Paste!$H19346)-N(GL_Paste!$G19346))</f>
        <v/>
      </c>
      <c r="B19349" s="43">
        <f>IF(GL_Paste!$B19346="","",DATE(YEAR(GL_Paste!$E19346),MONTH(GL_Paste!$E19346),1))</f>
        <v/>
      </c>
      <c r="C19349">
        <f>IF(GL_Paste!$B19346="","",IF(TRIM(GL_Paste!$M19346)&lt;&gt;"",TRIM(GL_Paste!$M19346),IFERROR(MID(GL_Paste!$I19346,FIND("[",GL_Paste!$I19346)+1,FIND("]",GL_Paste!$I19346)-FIND("[",GL_Paste!$I19346)-1),"")))</f>
        <v/>
      </c>
      <c r="D19349">
        <f>IF(GL_Paste!$B19346="","",IFERROR(INDEX(DeptName,MATCH($C19349,DeptTag,0)),"UNALLOCATED"))</f>
        <v/>
      </c>
      <c r="E19349">
        <f>IF(GL_Paste!$B19346="","",IFERROR(INDEX(AcctCat,MATCH(GL_Paste!$B19346&amp;"",AcctCode,0)),"UNKNOWN"))</f>
        <v/>
      </c>
      <c r="F19349">
        <f>IF(GL_Paste!$B19346="","",IFERROR(INDEX(AcctSub,MATCH(GL_Paste!$B19346&amp;"",AcctCode,0)),"UNKNOWN"))</f>
        <v/>
      </c>
    </row>
    <row r="19350">
      <c r="A19350" s="40">
        <f>IF(GL_Paste!$B19347="","",N(GL_Paste!$H19347)-N(GL_Paste!$G19347))</f>
        <v/>
      </c>
      <c r="B19350" s="43">
        <f>IF(GL_Paste!$B19347="","",DATE(YEAR(GL_Paste!$E19347),MONTH(GL_Paste!$E19347),1))</f>
        <v/>
      </c>
      <c r="C19350">
        <f>IF(GL_Paste!$B19347="","",IF(TRIM(GL_Paste!$M19347)&lt;&gt;"",TRIM(GL_Paste!$M19347),IFERROR(MID(GL_Paste!$I19347,FIND("[",GL_Paste!$I19347)+1,FIND("]",GL_Paste!$I19347)-FIND("[",GL_Paste!$I19347)-1),"")))</f>
        <v/>
      </c>
      <c r="D19350">
        <f>IF(GL_Paste!$B19347="","",IFERROR(INDEX(DeptName,MATCH($C19350,DeptTag,0)),"UNALLOCATED"))</f>
        <v/>
      </c>
      <c r="E19350">
        <f>IF(GL_Paste!$B19347="","",IFERROR(INDEX(AcctCat,MATCH(GL_Paste!$B19347&amp;"",AcctCode,0)),"UNKNOWN"))</f>
        <v/>
      </c>
      <c r="F19350">
        <f>IF(GL_Paste!$B19347="","",IFERROR(INDEX(AcctSub,MATCH(GL_Paste!$B19347&amp;"",AcctCode,0)),"UNKNOWN"))</f>
        <v/>
      </c>
    </row>
    <row r="19351">
      <c r="A19351" s="40">
        <f>IF(GL_Paste!$B19348="","",N(GL_Paste!$H19348)-N(GL_Paste!$G19348))</f>
        <v/>
      </c>
      <c r="B19351" s="43">
        <f>IF(GL_Paste!$B19348="","",DATE(YEAR(GL_Paste!$E19348),MONTH(GL_Paste!$E19348),1))</f>
        <v/>
      </c>
      <c r="C19351">
        <f>IF(GL_Paste!$B19348="","",IF(TRIM(GL_Paste!$M19348)&lt;&gt;"",TRIM(GL_Paste!$M19348),IFERROR(MID(GL_Paste!$I19348,FIND("[",GL_Paste!$I19348)+1,FIND("]",GL_Paste!$I19348)-FIND("[",GL_Paste!$I19348)-1),"")))</f>
        <v/>
      </c>
      <c r="D19351">
        <f>IF(GL_Paste!$B19348="","",IFERROR(INDEX(DeptName,MATCH($C19351,DeptTag,0)),"UNALLOCATED"))</f>
        <v/>
      </c>
      <c r="E19351">
        <f>IF(GL_Paste!$B19348="","",IFERROR(INDEX(AcctCat,MATCH(GL_Paste!$B19348&amp;"",AcctCode,0)),"UNKNOWN"))</f>
        <v/>
      </c>
      <c r="F19351">
        <f>IF(GL_Paste!$B19348="","",IFERROR(INDEX(AcctSub,MATCH(GL_Paste!$B19348&amp;"",AcctCode,0)),"UNKNOWN"))</f>
        <v/>
      </c>
    </row>
    <row r="19352">
      <c r="A19352" s="40">
        <f>IF(GL_Paste!$B19349="","",N(GL_Paste!$H19349)-N(GL_Paste!$G19349))</f>
        <v/>
      </c>
      <c r="B19352" s="43">
        <f>IF(GL_Paste!$B19349="","",DATE(YEAR(GL_Paste!$E19349),MONTH(GL_Paste!$E19349),1))</f>
        <v/>
      </c>
      <c r="C19352">
        <f>IF(GL_Paste!$B19349="","",IF(TRIM(GL_Paste!$M19349)&lt;&gt;"",TRIM(GL_Paste!$M19349),IFERROR(MID(GL_Paste!$I19349,FIND("[",GL_Paste!$I19349)+1,FIND("]",GL_Paste!$I19349)-FIND("[",GL_Paste!$I19349)-1),"")))</f>
        <v/>
      </c>
      <c r="D19352">
        <f>IF(GL_Paste!$B19349="","",IFERROR(INDEX(DeptName,MATCH($C19352,DeptTag,0)),"UNALLOCATED"))</f>
        <v/>
      </c>
      <c r="E19352">
        <f>IF(GL_Paste!$B19349="","",IFERROR(INDEX(AcctCat,MATCH(GL_Paste!$B19349&amp;"",AcctCode,0)),"UNKNOWN"))</f>
        <v/>
      </c>
      <c r="F19352">
        <f>IF(GL_Paste!$B19349="","",IFERROR(INDEX(AcctSub,MATCH(GL_Paste!$B19349&amp;"",AcctCode,0)),"UNKNOWN"))</f>
        <v/>
      </c>
    </row>
    <row r="19353">
      <c r="A19353" s="40">
        <f>IF(GL_Paste!$B19350="","",N(GL_Paste!$H19350)-N(GL_Paste!$G19350))</f>
        <v/>
      </c>
      <c r="B19353" s="43">
        <f>IF(GL_Paste!$B19350="","",DATE(YEAR(GL_Paste!$E19350),MONTH(GL_Paste!$E19350),1))</f>
        <v/>
      </c>
      <c r="C19353">
        <f>IF(GL_Paste!$B19350="","",IF(TRIM(GL_Paste!$M19350)&lt;&gt;"",TRIM(GL_Paste!$M19350),IFERROR(MID(GL_Paste!$I19350,FIND("[",GL_Paste!$I19350)+1,FIND("]",GL_Paste!$I19350)-FIND("[",GL_Paste!$I19350)-1),"")))</f>
        <v/>
      </c>
      <c r="D19353">
        <f>IF(GL_Paste!$B19350="","",IFERROR(INDEX(DeptName,MATCH($C19353,DeptTag,0)),"UNALLOCATED"))</f>
        <v/>
      </c>
      <c r="E19353">
        <f>IF(GL_Paste!$B19350="","",IFERROR(INDEX(AcctCat,MATCH(GL_Paste!$B19350&amp;"",AcctCode,0)),"UNKNOWN"))</f>
        <v/>
      </c>
      <c r="F19353">
        <f>IF(GL_Paste!$B19350="","",IFERROR(INDEX(AcctSub,MATCH(GL_Paste!$B19350&amp;"",AcctCode,0)),"UNKNOWN"))</f>
        <v/>
      </c>
    </row>
    <row r="19354">
      <c r="A19354" s="40">
        <f>IF(GL_Paste!$B19351="","",N(GL_Paste!$H19351)-N(GL_Paste!$G19351))</f>
        <v/>
      </c>
      <c r="B19354" s="43">
        <f>IF(GL_Paste!$B19351="","",DATE(YEAR(GL_Paste!$E19351),MONTH(GL_Paste!$E19351),1))</f>
        <v/>
      </c>
      <c r="C19354">
        <f>IF(GL_Paste!$B19351="","",IF(TRIM(GL_Paste!$M19351)&lt;&gt;"",TRIM(GL_Paste!$M19351),IFERROR(MID(GL_Paste!$I19351,FIND("[",GL_Paste!$I19351)+1,FIND("]",GL_Paste!$I19351)-FIND("[",GL_Paste!$I19351)-1),"")))</f>
        <v/>
      </c>
      <c r="D19354">
        <f>IF(GL_Paste!$B19351="","",IFERROR(INDEX(DeptName,MATCH($C19354,DeptTag,0)),"UNALLOCATED"))</f>
        <v/>
      </c>
      <c r="E19354">
        <f>IF(GL_Paste!$B19351="","",IFERROR(INDEX(AcctCat,MATCH(GL_Paste!$B19351&amp;"",AcctCode,0)),"UNKNOWN"))</f>
        <v/>
      </c>
      <c r="F19354">
        <f>IF(GL_Paste!$B19351="","",IFERROR(INDEX(AcctSub,MATCH(GL_Paste!$B19351&amp;"",AcctCode,0)),"UNKNOWN"))</f>
        <v/>
      </c>
    </row>
    <row r="19355">
      <c r="A19355" s="40">
        <f>IF(GL_Paste!$B19352="","",N(GL_Paste!$H19352)-N(GL_Paste!$G19352))</f>
        <v/>
      </c>
      <c r="B19355" s="43">
        <f>IF(GL_Paste!$B19352="","",DATE(YEAR(GL_Paste!$E19352),MONTH(GL_Paste!$E19352),1))</f>
        <v/>
      </c>
      <c r="C19355">
        <f>IF(GL_Paste!$B19352="","",IF(TRIM(GL_Paste!$M19352)&lt;&gt;"",TRIM(GL_Paste!$M19352),IFERROR(MID(GL_Paste!$I19352,FIND("[",GL_Paste!$I19352)+1,FIND("]",GL_Paste!$I19352)-FIND("[",GL_Paste!$I19352)-1),"")))</f>
        <v/>
      </c>
      <c r="D19355">
        <f>IF(GL_Paste!$B19352="","",IFERROR(INDEX(DeptName,MATCH($C19355,DeptTag,0)),"UNALLOCATED"))</f>
        <v/>
      </c>
      <c r="E19355">
        <f>IF(GL_Paste!$B19352="","",IFERROR(INDEX(AcctCat,MATCH(GL_Paste!$B19352&amp;"",AcctCode,0)),"UNKNOWN"))</f>
        <v/>
      </c>
      <c r="F19355">
        <f>IF(GL_Paste!$B19352="","",IFERROR(INDEX(AcctSub,MATCH(GL_Paste!$B19352&amp;"",AcctCode,0)),"UNKNOWN"))</f>
        <v/>
      </c>
    </row>
    <row r="19356">
      <c r="A19356" s="40">
        <f>IF(GL_Paste!$B19353="","",N(GL_Paste!$H19353)-N(GL_Paste!$G19353))</f>
        <v/>
      </c>
      <c r="B19356" s="43">
        <f>IF(GL_Paste!$B19353="","",DATE(YEAR(GL_Paste!$E19353),MONTH(GL_Paste!$E19353),1))</f>
        <v/>
      </c>
      <c r="C19356">
        <f>IF(GL_Paste!$B19353="","",IF(TRIM(GL_Paste!$M19353)&lt;&gt;"",TRIM(GL_Paste!$M19353),IFERROR(MID(GL_Paste!$I19353,FIND("[",GL_Paste!$I19353)+1,FIND("]",GL_Paste!$I19353)-FIND("[",GL_Paste!$I19353)-1),"")))</f>
        <v/>
      </c>
      <c r="D19356">
        <f>IF(GL_Paste!$B19353="","",IFERROR(INDEX(DeptName,MATCH($C19356,DeptTag,0)),"UNALLOCATED"))</f>
        <v/>
      </c>
      <c r="E19356">
        <f>IF(GL_Paste!$B19353="","",IFERROR(INDEX(AcctCat,MATCH(GL_Paste!$B19353&amp;"",AcctCode,0)),"UNKNOWN"))</f>
        <v/>
      </c>
      <c r="F19356">
        <f>IF(GL_Paste!$B19353="","",IFERROR(INDEX(AcctSub,MATCH(GL_Paste!$B19353&amp;"",AcctCode,0)),"UNKNOWN"))</f>
        <v/>
      </c>
    </row>
    <row r="19357">
      <c r="A19357" s="40">
        <f>IF(GL_Paste!$B19354="","",N(GL_Paste!$H19354)-N(GL_Paste!$G19354))</f>
        <v/>
      </c>
      <c r="B19357" s="43">
        <f>IF(GL_Paste!$B19354="","",DATE(YEAR(GL_Paste!$E19354),MONTH(GL_Paste!$E19354),1))</f>
        <v/>
      </c>
      <c r="C19357">
        <f>IF(GL_Paste!$B19354="","",IF(TRIM(GL_Paste!$M19354)&lt;&gt;"",TRIM(GL_Paste!$M19354),IFERROR(MID(GL_Paste!$I19354,FIND("[",GL_Paste!$I19354)+1,FIND("]",GL_Paste!$I19354)-FIND("[",GL_Paste!$I19354)-1),"")))</f>
        <v/>
      </c>
      <c r="D19357">
        <f>IF(GL_Paste!$B19354="","",IFERROR(INDEX(DeptName,MATCH($C19357,DeptTag,0)),"UNALLOCATED"))</f>
        <v/>
      </c>
      <c r="E19357">
        <f>IF(GL_Paste!$B19354="","",IFERROR(INDEX(AcctCat,MATCH(GL_Paste!$B19354&amp;"",AcctCode,0)),"UNKNOWN"))</f>
        <v/>
      </c>
      <c r="F19357">
        <f>IF(GL_Paste!$B19354="","",IFERROR(INDEX(AcctSub,MATCH(GL_Paste!$B19354&amp;"",AcctCode,0)),"UNKNOWN"))</f>
        <v/>
      </c>
    </row>
    <row r="19358">
      <c r="A19358" s="40">
        <f>IF(GL_Paste!$B19355="","",N(GL_Paste!$H19355)-N(GL_Paste!$G19355))</f>
        <v/>
      </c>
      <c r="B19358" s="43">
        <f>IF(GL_Paste!$B19355="","",DATE(YEAR(GL_Paste!$E19355),MONTH(GL_Paste!$E19355),1))</f>
        <v/>
      </c>
      <c r="C19358">
        <f>IF(GL_Paste!$B19355="","",IF(TRIM(GL_Paste!$M19355)&lt;&gt;"",TRIM(GL_Paste!$M19355),IFERROR(MID(GL_Paste!$I19355,FIND("[",GL_Paste!$I19355)+1,FIND("]",GL_Paste!$I19355)-FIND("[",GL_Paste!$I19355)-1),"")))</f>
        <v/>
      </c>
      <c r="D19358">
        <f>IF(GL_Paste!$B19355="","",IFERROR(INDEX(DeptName,MATCH($C19358,DeptTag,0)),"UNALLOCATED"))</f>
        <v/>
      </c>
      <c r="E19358">
        <f>IF(GL_Paste!$B19355="","",IFERROR(INDEX(AcctCat,MATCH(GL_Paste!$B19355&amp;"",AcctCode,0)),"UNKNOWN"))</f>
        <v/>
      </c>
      <c r="F19358">
        <f>IF(GL_Paste!$B19355="","",IFERROR(INDEX(AcctSub,MATCH(GL_Paste!$B19355&amp;"",AcctCode,0)),"UNKNOWN"))</f>
        <v/>
      </c>
    </row>
    <row r="19359">
      <c r="A19359" s="40">
        <f>IF(GL_Paste!$B19356="","",N(GL_Paste!$H19356)-N(GL_Paste!$G19356))</f>
        <v/>
      </c>
      <c r="B19359" s="43">
        <f>IF(GL_Paste!$B19356="","",DATE(YEAR(GL_Paste!$E19356),MONTH(GL_Paste!$E19356),1))</f>
        <v/>
      </c>
      <c r="C19359">
        <f>IF(GL_Paste!$B19356="","",IF(TRIM(GL_Paste!$M19356)&lt;&gt;"",TRIM(GL_Paste!$M19356),IFERROR(MID(GL_Paste!$I19356,FIND("[",GL_Paste!$I19356)+1,FIND("]",GL_Paste!$I19356)-FIND("[",GL_Paste!$I19356)-1),"")))</f>
        <v/>
      </c>
      <c r="D19359">
        <f>IF(GL_Paste!$B19356="","",IFERROR(INDEX(DeptName,MATCH($C19359,DeptTag,0)),"UNALLOCATED"))</f>
        <v/>
      </c>
      <c r="E19359">
        <f>IF(GL_Paste!$B19356="","",IFERROR(INDEX(AcctCat,MATCH(GL_Paste!$B19356&amp;"",AcctCode,0)),"UNKNOWN"))</f>
        <v/>
      </c>
      <c r="F19359">
        <f>IF(GL_Paste!$B19356="","",IFERROR(INDEX(AcctSub,MATCH(GL_Paste!$B19356&amp;"",AcctCode,0)),"UNKNOWN"))</f>
        <v/>
      </c>
    </row>
    <row r="19360">
      <c r="A19360" s="40">
        <f>IF(GL_Paste!$B19357="","",N(GL_Paste!$H19357)-N(GL_Paste!$G19357))</f>
        <v/>
      </c>
      <c r="B19360" s="43">
        <f>IF(GL_Paste!$B19357="","",DATE(YEAR(GL_Paste!$E19357),MONTH(GL_Paste!$E19357),1))</f>
        <v/>
      </c>
      <c r="C19360">
        <f>IF(GL_Paste!$B19357="","",IF(TRIM(GL_Paste!$M19357)&lt;&gt;"",TRIM(GL_Paste!$M19357),IFERROR(MID(GL_Paste!$I19357,FIND("[",GL_Paste!$I19357)+1,FIND("]",GL_Paste!$I19357)-FIND("[",GL_Paste!$I19357)-1),"")))</f>
        <v/>
      </c>
      <c r="D19360">
        <f>IF(GL_Paste!$B19357="","",IFERROR(INDEX(DeptName,MATCH($C19360,DeptTag,0)),"UNALLOCATED"))</f>
        <v/>
      </c>
      <c r="E19360">
        <f>IF(GL_Paste!$B19357="","",IFERROR(INDEX(AcctCat,MATCH(GL_Paste!$B19357&amp;"",AcctCode,0)),"UNKNOWN"))</f>
        <v/>
      </c>
      <c r="F19360">
        <f>IF(GL_Paste!$B19357="","",IFERROR(INDEX(AcctSub,MATCH(GL_Paste!$B19357&amp;"",AcctCode,0)),"UNKNOWN"))</f>
        <v/>
      </c>
    </row>
    <row r="19361">
      <c r="A19361" s="40">
        <f>IF(GL_Paste!$B19358="","",N(GL_Paste!$H19358)-N(GL_Paste!$G19358))</f>
        <v/>
      </c>
      <c r="B19361" s="43">
        <f>IF(GL_Paste!$B19358="","",DATE(YEAR(GL_Paste!$E19358),MONTH(GL_Paste!$E19358),1))</f>
        <v/>
      </c>
      <c r="C19361">
        <f>IF(GL_Paste!$B19358="","",IF(TRIM(GL_Paste!$M19358)&lt;&gt;"",TRIM(GL_Paste!$M19358),IFERROR(MID(GL_Paste!$I19358,FIND("[",GL_Paste!$I19358)+1,FIND("]",GL_Paste!$I19358)-FIND("[",GL_Paste!$I19358)-1),"")))</f>
        <v/>
      </c>
      <c r="D19361">
        <f>IF(GL_Paste!$B19358="","",IFERROR(INDEX(DeptName,MATCH($C19361,DeptTag,0)),"UNALLOCATED"))</f>
        <v/>
      </c>
      <c r="E19361">
        <f>IF(GL_Paste!$B19358="","",IFERROR(INDEX(AcctCat,MATCH(GL_Paste!$B19358&amp;"",AcctCode,0)),"UNKNOWN"))</f>
        <v/>
      </c>
      <c r="F19361">
        <f>IF(GL_Paste!$B19358="","",IFERROR(INDEX(AcctSub,MATCH(GL_Paste!$B19358&amp;"",AcctCode,0)),"UNKNOWN"))</f>
        <v/>
      </c>
    </row>
    <row r="19362">
      <c r="A19362" s="40">
        <f>IF(GL_Paste!$B19359="","",N(GL_Paste!$H19359)-N(GL_Paste!$G19359))</f>
        <v/>
      </c>
      <c r="B19362" s="43">
        <f>IF(GL_Paste!$B19359="","",DATE(YEAR(GL_Paste!$E19359),MONTH(GL_Paste!$E19359),1))</f>
        <v/>
      </c>
      <c r="C19362">
        <f>IF(GL_Paste!$B19359="","",IF(TRIM(GL_Paste!$M19359)&lt;&gt;"",TRIM(GL_Paste!$M19359),IFERROR(MID(GL_Paste!$I19359,FIND("[",GL_Paste!$I19359)+1,FIND("]",GL_Paste!$I19359)-FIND("[",GL_Paste!$I19359)-1),"")))</f>
        <v/>
      </c>
      <c r="D19362">
        <f>IF(GL_Paste!$B19359="","",IFERROR(INDEX(DeptName,MATCH($C19362,DeptTag,0)),"UNALLOCATED"))</f>
        <v/>
      </c>
      <c r="E19362">
        <f>IF(GL_Paste!$B19359="","",IFERROR(INDEX(AcctCat,MATCH(GL_Paste!$B19359&amp;"",AcctCode,0)),"UNKNOWN"))</f>
        <v/>
      </c>
      <c r="F19362">
        <f>IF(GL_Paste!$B19359="","",IFERROR(INDEX(AcctSub,MATCH(GL_Paste!$B19359&amp;"",AcctCode,0)),"UNKNOWN"))</f>
        <v/>
      </c>
    </row>
    <row r="19363">
      <c r="A19363" s="40">
        <f>IF(GL_Paste!$B19360="","",N(GL_Paste!$H19360)-N(GL_Paste!$G19360))</f>
        <v/>
      </c>
      <c r="B19363" s="43">
        <f>IF(GL_Paste!$B19360="","",DATE(YEAR(GL_Paste!$E19360),MONTH(GL_Paste!$E19360),1))</f>
        <v/>
      </c>
      <c r="C19363">
        <f>IF(GL_Paste!$B19360="","",IF(TRIM(GL_Paste!$M19360)&lt;&gt;"",TRIM(GL_Paste!$M19360),IFERROR(MID(GL_Paste!$I19360,FIND("[",GL_Paste!$I19360)+1,FIND("]",GL_Paste!$I19360)-FIND("[",GL_Paste!$I19360)-1),"")))</f>
        <v/>
      </c>
      <c r="D19363">
        <f>IF(GL_Paste!$B19360="","",IFERROR(INDEX(DeptName,MATCH($C19363,DeptTag,0)),"UNALLOCATED"))</f>
        <v/>
      </c>
      <c r="E19363">
        <f>IF(GL_Paste!$B19360="","",IFERROR(INDEX(AcctCat,MATCH(GL_Paste!$B19360&amp;"",AcctCode,0)),"UNKNOWN"))</f>
        <v/>
      </c>
      <c r="F19363">
        <f>IF(GL_Paste!$B19360="","",IFERROR(INDEX(AcctSub,MATCH(GL_Paste!$B19360&amp;"",AcctCode,0)),"UNKNOWN"))</f>
        <v/>
      </c>
    </row>
    <row r="19364">
      <c r="A19364" s="40">
        <f>IF(GL_Paste!$B19361="","",N(GL_Paste!$H19361)-N(GL_Paste!$G19361))</f>
        <v/>
      </c>
      <c r="B19364" s="43">
        <f>IF(GL_Paste!$B19361="","",DATE(YEAR(GL_Paste!$E19361),MONTH(GL_Paste!$E19361),1))</f>
        <v/>
      </c>
      <c r="C19364">
        <f>IF(GL_Paste!$B19361="","",IF(TRIM(GL_Paste!$M19361)&lt;&gt;"",TRIM(GL_Paste!$M19361),IFERROR(MID(GL_Paste!$I19361,FIND("[",GL_Paste!$I19361)+1,FIND("]",GL_Paste!$I19361)-FIND("[",GL_Paste!$I19361)-1),"")))</f>
        <v/>
      </c>
      <c r="D19364">
        <f>IF(GL_Paste!$B19361="","",IFERROR(INDEX(DeptName,MATCH($C19364,DeptTag,0)),"UNALLOCATED"))</f>
        <v/>
      </c>
      <c r="E19364">
        <f>IF(GL_Paste!$B19361="","",IFERROR(INDEX(AcctCat,MATCH(GL_Paste!$B19361&amp;"",AcctCode,0)),"UNKNOWN"))</f>
        <v/>
      </c>
      <c r="F19364">
        <f>IF(GL_Paste!$B19361="","",IFERROR(INDEX(AcctSub,MATCH(GL_Paste!$B19361&amp;"",AcctCode,0)),"UNKNOWN"))</f>
        <v/>
      </c>
    </row>
    <row r="19365">
      <c r="A19365" s="40">
        <f>IF(GL_Paste!$B19362="","",N(GL_Paste!$H19362)-N(GL_Paste!$G19362))</f>
        <v/>
      </c>
      <c r="B19365" s="43">
        <f>IF(GL_Paste!$B19362="","",DATE(YEAR(GL_Paste!$E19362),MONTH(GL_Paste!$E19362),1))</f>
        <v/>
      </c>
      <c r="C19365">
        <f>IF(GL_Paste!$B19362="","",IF(TRIM(GL_Paste!$M19362)&lt;&gt;"",TRIM(GL_Paste!$M19362),IFERROR(MID(GL_Paste!$I19362,FIND("[",GL_Paste!$I19362)+1,FIND("]",GL_Paste!$I19362)-FIND("[",GL_Paste!$I19362)-1),"")))</f>
        <v/>
      </c>
      <c r="D19365">
        <f>IF(GL_Paste!$B19362="","",IFERROR(INDEX(DeptName,MATCH($C19365,DeptTag,0)),"UNALLOCATED"))</f>
        <v/>
      </c>
      <c r="E19365">
        <f>IF(GL_Paste!$B19362="","",IFERROR(INDEX(AcctCat,MATCH(GL_Paste!$B19362&amp;"",AcctCode,0)),"UNKNOWN"))</f>
        <v/>
      </c>
      <c r="F19365">
        <f>IF(GL_Paste!$B19362="","",IFERROR(INDEX(AcctSub,MATCH(GL_Paste!$B19362&amp;"",AcctCode,0)),"UNKNOWN"))</f>
        <v/>
      </c>
    </row>
    <row r="19366">
      <c r="A19366" s="40">
        <f>IF(GL_Paste!$B19363="","",N(GL_Paste!$H19363)-N(GL_Paste!$G19363))</f>
        <v/>
      </c>
      <c r="B19366" s="43">
        <f>IF(GL_Paste!$B19363="","",DATE(YEAR(GL_Paste!$E19363),MONTH(GL_Paste!$E19363),1))</f>
        <v/>
      </c>
      <c r="C19366">
        <f>IF(GL_Paste!$B19363="","",IF(TRIM(GL_Paste!$M19363)&lt;&gt;"",TRIM(GL_Paste!$M19363),IFERROR(MID(GL_Paste!$I19363,FIND("[",GL_Paste!$I19363)+1,FIND("]",GL_Paste!$I19363)-FIND("[",GL_Paste!$I19363)-1),"")))</f>
        <v/>
      </c>
      <c r="D19366">
        <f>IF(GL_Paste!$B19363="","",IFERROR(INDEX(DeptName,MATCH($C19366,DeptTag,0)),"UNALLOCATED"))</f>
        <v/>
      </c>
      <c r="E19366">
        <f>IF(GL_Paste!$B19363="","",IFERROR(INDEX(AcctCat,MATCH(GL_Paste!$B19363&amp;"",AcctCode,0)),"UNKNOWN"))</f>
        <v/>
      </c>
      <c r="F19366">
        <f>IF(GL_Paste!$B19363="","",IFERROR(INDEX(AcctSub,MATCH(GL_Paste!$B19363&amp;"",AcctCode,0)),"UNKNOWN"))</f>
        <v/>
      </c>
    </row>
    <row r="19367">
      <c r="A19367" s="40">
        <f>IF(GL_Paste!$B19364="","",N(GL_Paste!$H19364)-N(GL_Paste!$G19364))</f>
        <v/>
      </c>
      <c r="B19367" s="43">
        <f>IF(GL_Paste!$B19364="","",DATE(YEAR(GL_Paste!$E19364),MONTH(GL_Paste!$E19364),1))</f>
        <v/>
      </c>
      <c r="C19367">
        <f>IF(GL_Paste!$B19364="","",IF(TRIM(GL_Paste!$M19364)&lt;&gt;"",TRIM(GL_Paste!$M19364),IFERROR(MID(GL_Paste!$I19364,FIND("[",GL_Paste!$I19364)+1,FIND("]",GL_Paste!$I19364)-FIND("[",GL_Paste!$I19364)-1),"")))</f>
        <v/>
      </c>
      <c r="D19367">
        <f>IF(GL_Paste!$B19364="","",IFERROR(INDEX(DeptName,MATCH($C19367,DeptTag,0)),"UNALLOCATED"))</f>
        <v/>
      </c>
      <c r="E19367">
        <f>IF(GL_Paste!$B19364="","",IFERROR(INDEX(AcctCat,MATCH(GL_Paste!$B19364&amp;"",AcctCode,0)),"UNKNOWN"))</f>
        <v/>
      </c>
      <c r="F19367">
        <f>IF(GL_Paste!$B19364="","",IFERROR(INDEX(AcctSub,MATCH(GL_Paste!$B19364&amp;"",AcctCode,0)),"UNKNOWN"))</f>
        <v/>
      </c>
    </row>
    <row r="19368">
      <c r="A19368" s="40">
        <f>IF(GL_Paste!$B19365="","",N(GL_Paste!$H19365)-N(GL_Paste!$G19365))</f>
        <v/>
      </c>
      <c r="B19368" s="43">
        <f>IF(GL_Paste!$B19365="","",DATE(YEAR(GL_Paste!$E19365),MONTH(GL_Paste!$E19365),1))</f>
        <v/>
      </c>
      <c r="C19368">
        <f>IF(GL_Paste!$B19365="","",IF(TRIM(GL_Paste!$M19365)&lt;&gt;"",TRIM(GL_Paste!$M19365),IFERROR(MID(GL_Paste!$I19365,FIND("[",GL_Paste!$I19365)+1,FIND("]",GL_Paste!$I19365)-FIND("[",GL_Paste!$I19365)-1),"")))</f>
        <v/>
      </c>
      <c r="D19368">
        <f>IF(GL_Paste!$B19365="","",IFERROR(INDEX(DeptName,MATCH($C19368,DeptTag,0)),"UNALLOCATED"))</f>
        <v/>
      </c>
      <c r="E19368">
        <f>IF(GL_Paste!$B19365="","",IFERROR(INDEX(AcctCat,MATCH(GL_Paste!$B19365&amp;"",AcctCode,0)),"UNKNOWN"))</f>
        <v/>
      </c>
      <c r="F19368">
        <f>IF(GL_Paste!$B19365="","",IFERROR(INDEX(AcctSub,MATCH(GL_Paste!$B19365&amp;"",AcctCode,0)),"UNKNOWN"))</f>
        <v/>
      </c>
    </row>
    <row r="19369">
      <c r="A19369" s="40">
        <f>IF(GL_Paste!$B19366="","",N(GL_Paste!$H19366)-N(GL_Paste!$G19366))</f>
        <v/>
      </c>
      <c r="B19369" s="43">
        <f>IF(GL_Paste!$B19366="","",DATE(YEAR(GL_Paste!$E19366),MONTH(GL_Paste!$E19366),1))</f>
        <v/>
      </c>
      <c r="C19369">
        <f>IF(GL_Paste!$B19366="","",IF(TRIM(GL_Paste!$M19366)&lt;&gt;"",TRIM(GL_Paste!$M19366),IFERROR(MID(GL_Paste!$I19366,FIND("[",GL_Paste!$I19366)+1,FIND("]",GL_Paste!$I19366)-FIND("[",GL_Paste!$I19366)-1),"")))</f>
        <v/>
      </c>
      <c r="D19369">
        <f>IF(GL_Paste!$B19366="","",IFERROR(INDEX(DeptName,MATCH($C19369,DeptTag,0)),"UNALLOCATED"))</f>
        <v/>
      </c>
      <c r="E19369">
        <f>IF(GL_Paste!$B19366="","",IFERROR(INDEX(AcctCat,MATCH(GL_Paste!$B19366&amp;"",AcctCode,0)),"UNKNOWN"))</f>
        <v/>
      </c>
      <c r="F19369">
        <f>IF(GL_Paste!$B19366="","",IFERROR(INDEX(AcctSub,MATCH(GL_Paste!$B19366&amp;"",AcctCode,0)),"UNKNOWN"))</f>
        <v/>
      </c>
    </row>
    <row r="19370">
      <c r="A19370" s="40">
        <f>IF(GL_Paste!$B19367="","",N(GL_Paste!$H19367)-N(GL_Paste!$G19367))</f>
        <v/>
      </c>
      <c r="B19370" s="43">
        <f>IF(GL_Paste!$B19367="","",DATE(YEAR(GL_Paste!$E19367),MONTH(GL_Paste!$E19367),1))</f>
        <v/>
      </c>
      <c r="C19370">
        <f>IF(GL_Paste!$B19367="","",IF(TRIM(GL_Paste!$M19367)&lt;&gt;"",TRIM(GL_Paste!$M19367),IFERROR(MID(GL_Paste!$I19367,FIND("[",GL_Paste!$I19367)+1,FIND("]",GL_Paste!$I19367)-FIND("[",GL_Paste!$I19367)-1),"")))</f>
        <v/>
      </c>
      <c r="D19370">
        <f>IF(GL_Paste!$B19367="","",IFERROR(INDEX(DeptName,MATCH($C19370,DeptTag,0)),"UNALLOCATED"))</f>
        <v/>
      </c>
      <c r="E19370">
        <f>IF(GL_Paste!$B19367="","",IFERROR(INDEX(AcctCat,MATCH(GL_Paste!$B19367&amp;"",AcctCode,0)),"UNKNOWN"))</f>
        <v/>
      </c>
      <c r="F19370">
        <f>IF(GL_Paste!$B19367="","",IFERROR(INDEX(AcctSub,MATCH(GL_Paste!$B19367&amp;"",AcctCode,0)),"UNKNOWN"))</f>
        <v/>
      </c>
    </row>
    <row r="19371">
      <c r="A19371" s="40">
        <f>IF(GL_Paste!$B19368="","",N(GL_Paste!$H19368)-N(GL_Paste!$G19368))</f>
        <v/>
      </c>
      <c r="B19371" s="43">
        <f>IF(GL_Paste!$B19368="","",DATE(YEAR(GL_Paste!$E19368),MONTH(GL_Paste!$E19368),1))</f>
        <v/>
      </c>
      <c r="C19371">
        <f>IF(GL_Paste!$B19368="","",IF(TRIM(GL_Paste!$M19368)&lt;&gt;"",TRIM(GL_Paste!$M19368),IFERROR(MID(GL_Paste!$I19368,FIND("[",GL_Paste!$I19368)+1,FIND("]",GL_Paste!$I19368)-FIND("[",GL_Paste!$I19368)-1),"")))</f>
        <v/>
      </c>
      <c r="D19371">
        <f>IF(GL_Paste!$B19368="","",IFERROR(INDEX(DeptName,MATCH($C19371,DeptTag,0)),"UNALLOCATED"))</f>
        <v/>
      </c>
      <c r="E19371">
        <f>IF(GL_Paste!$B19368="","",IFERROR(INDEX(AcctCat,MATCH(GL_Paste!$B19368&amp;"",AcctCode,0)),"UNKNOWN"))</f>
        <v/>
      </c>
      <c r="F19371">
        <f>IF(GL_Paste!$B19368="","",IFERROR(INDEX(AcctSub,MATCH(GL_Paste!$B19368&amp;"",AcctCode,0)),"UNKNOWN"))</f>
        <v/>
      </c>
    </row>
    <row r="19372">
      <c r="A19372" s="40">
        <f>IF(GL_Paste!$B19369="","",N(GL_Paste!$H19369)-N(GL_Paste!$G19369))</f>
        <v/>
      </c>
      <c r="B19372" s="43">
        <f>IF(GL_Paste!$B19369="","",DATE(YEAR(GL_Paste!$E19369),MONTH(GL_Paste!$E19369),1))</f>
        <v/>
      </c>
      <c r="C19372">
        <f>IF(GL_Paste!$B19369="","",IF(TRIM(GL_Paste!$M19369)&lt;&gt;"",TRIM(GL_Paste!$M19369),IFERROR(MID(GL_Paste!$I19369,FIND("[",GL_Paste!$I19369)+1,FIND("]",GL_Paste!$I19369)-FIND("[",GL_Paste!$I19369)-1),"")))</f>
        <v/>
      </c>
      <c r="D19372">
        <f>IF(GL_Paste!$B19369="","",IFERROR(INDEX(DeptName,MATCH($C19372,DeptTag,0)),"UNALLOCATED"))</f>
        <v/>
      </c>
      <c r="E19372">
        <f>IF(GL_Paste!$B19369="","",IFERROR(INDEX(AcctCat,MATCH(GL_Paste!$B19369&amp;"",AcctCode,0)),"UNKNOWN"))</f>
        <v/>
      </c>
      <c r="F19372">
        <f>IF(GL_Paste!$B19369="","",IFERROR(INDEX(AcctSub,MATCH(GL_Paste!$B19369&amp;"",AcctCode,0)),"UNKNOWN"))</f>
        <v/>
      </c>
    </row>
    <row r="19373">
      <c r="A19373" s="40">
        <f>IF(GL_Paste!$B19370="","",N(GL_Paste!$H19370)-N(GL_Paste!$G19370))</f>
        <v/>
      </c>
      <c r="B19373" s="43">
        <f>IF(GL_Paste!$B19370="","",DATE(YEAR(GL_Paste!$E19370),MONTH(GL_Paste!$E19370),1))</f>
        <v/>
      </c>
      <c r="C19373">
        <f>IF(GL_Paste!$B19370="","",IF(TRIM(GL_Paste!$M19370)&lt;&gt;"",TRIM(GL_Paste!$M19370),IFERROR(MID(GL_Paste!$I19370,FIND("[",GL_Paste!$I19370)+1,FIND("]",GL_Paste!$I19370)-FIND("[",GL_Paste!$I19370)-1),"")))</f>
        <v/>
      </c>
      <c r="D19373">
        <f>IF(GL_Paste!$B19370="","",IFERROR(INDEX(DeptName,MATCH($C19373,DeptTag,0)),"UNALLOCATED"))</f>
        <v/>
      </c>
      <c r="E19373">
        <f>IF(GL_Paste!$B19370="","",IFERROR(INDEX(AcctCat,MATCH(GL_Paste!$B19370&amp;"",AcctCode,0)),"UNKNOWN"))</f>
        <v/>
      </c>
      <c r="F19373">
        <f>IF(GL_Paste!$B19370="","",IFERROR(INDEX(AcctSub,MATCH(GL_Paste!$B19370&amp;"",AcctCode,0)),"UNKNOWN"))</f>
        <v/>
      </c>
    </row>
    <row r="19374">
      <c r="A19374" s="40">
        <f>IF(GL_Paste!$B19371="","",N(GL_Paste!$H19371)-N(GL_Paste!$G19371))</f>
        <v/>
      </c>
      <c r="B19374" s="43">
        <f>IF(GL_Paste!$B19371="","",DATE(YEAR(GL_Paste!$E19371),MONTH(GL_Paste!$E19371),1))</f>
        <v/>
      </c>
      <c r="C19374">
        <f>IF(GL_Paste!$B19371="","",IF(TRIM(GL_Paste!$M19371)&lt;&gt;"",TRIM(GL_Paste!$M19371),IFERROR(MID(GL_Paste!$I19371,FIND("[",GL_Paste!$I19371)+1,FIND("]",GL_Paste!$I19371)-FIND("[",GL_Paste!$I19371)-1),"")))</f>
        <v/>
      </c>
      <c r="D19374">
        <f>IF(GL_Paste!$B19371="","",IFERROR(INDEX(DeptName,MATCH($C19374,DeptTag,0)),"UNALLOCATED"))</f>
        <v/>
      </c>
      <c r="E19374">
        <f>IF(GL_Paste!$B19371="","",IFERROR(INDEX(AcctCat,MATCH(GL_Paste!$B19371&amp;"",AcctCode,0)),"UNKNOWN"))</f>
        <v/>
      </c>
      <c r="F19374">
        <f>IF(GL_Paste!$B19371="","",IFERROR(INDEX(AcctSub,MATCH(GL_Paste!$B19371&amp;"",AcctCode,0)),"UNKNOWN"))</f>
        <v/>
      </c>
    </row>
    <row r="19375">
      <c r="A19375" s="40">
        <f>IF(GL_Paste!$B19372="","",N(GL_Paste!$H19372)-N(GL_Paste!$G19372))</f>
        <v/>
      </c>
      <c r="B19375" s="43">
        <f>IF(GL_Paste!$B19372="","",DATE(YEAR(GL_Paste!$E19372),MONTH(GL_Paste!$E19372),1))</f>
        <v/>
      </c>
      <c r="C19375">
        <f>IF(GL_Paste!$B19372="","",IF(TRIM(GL_Paste!$M19372)&lt;&gt;"",TRIM(GL_Paste!$M19372),IFERROR(MID(GL_Paste!$I19372,FIND("[",GL_Paste!$I19372)+1,FIND("]",GL_Paste!$I19372)-FIND("[",GL_Paste!$I19372)-1),"")))</f>
        <v/>
      </c>
      <c r="D19375">
        <f>IF(GL_Paste!$B19372="","",IFERROR(INDEX(DeptName,MATCH($C19375,DeptTag,0)),"UNALLOCATED"))</f>
        <v/>
      </c>
      <c r="E19375">
        <f>IF(GL_Paste!$B19372="","",IFERROR(INDEX(AcctCat,MATCH(GL_Paste!$B19372&amp;"",AcctCode,0)),"UNKNOWN"))</f>
        <v/>
      </c>
      <c r="F19375">
        <f>IF(GL_Paste!$B19372="","",IFERROR(INDEX(AcctSub,MATCH(GL_Paste!$B19372&amp;"",AcctCode,0)),"UNKNOWN"))</f>
        <v/>
      </c>
    </row>
    <row r="19376">
      <c r="A19376" s="40">
        <f>IF(GL_Paste!$B19373="","",N(GL_Paste!$H19373)-N(GL_Paste!$G19373))</f>
        <v/>
      </c>
      <c r="B19376" s="43">
        <f>IF(GL_Paste!$B19373="","",DATE(YEAR(GL_Paste!$E19373),MONTH(GL_Paste!$E19373),1))</f>
        <v/>
      </c>
      <c r="C19376">
        <f>IF(GL_Paste!$B19373="","",IF(TRIM(GL_Paste!$M19373)&lt;&gt;"",TRIM(GL_Paste!$M19373),IFERROR(MID(GL_Paste!$I19373,FIND("[",GL_Paste!$I19373)+1,FIND("]",GL_Paste!$I19373)-FIND("[",GL_Paste!$I19373)-1),"")))</f>
        <v/>
      </c>
      <c r="D19376">
        <f>IF(GL_Paste!$B19373="","",IFERROR(INDEX(DeptName,MATCH($C19376,DeptTag,0)),"UNALLOCATED"))</f>
        <v/>
      </c>
      <c r="E19376">
        <f>IF(GL_Paste!$B19373="","",IFERROR(INDEX(AcctCat,MATCH(GL_Paste!$B19373&amp;"",AcctCode,0)),"UNKNOWN"))</f>
        <v/>
      </c>
      <c r="F19376">
        <f>IF(GL_Paste!$B19373="","",IFERROR(INDEX(AcctSub,MATCH(GL_Paste!$B19373&amp;"",AcctCode,0)),"UNKNOWN"))</f>
        <v/>
      </c>
    </row>
    <row r="19377">
      <c r="A19377" s="40">
        <f>IF(GL_Paste!$B19374="","",N(GL_Paste!$H19374)-N(GL_Paste!$G19374))</f>
        <v/>
      </c>
      <c r="B19377" s="43">
        <f>IF(GL_Paste!$B19374="","",DATE(YEAR(GL_Paste!$E19374),MONTH(GL_Paste!$E19374),1))</f>
        <v/>
      </c>
      <c r="C19377">
        <f>IF(GL_Paste!$B19374="","",IF(TRIM(GL_Paste!$M19374)&lt;&gt;"",TRIM(GL_Paste!$M19374),IFERROR(MID(GL_Paste!$I19374,FIND("[",GL_Paste!$I19374)+1,FIND("]",GL_Paste!$I19374)-FIND("[",GL_Paste!$I19374)-1),"")))</f>
        <v/>
      </c>
      <c r="D19377">
        <f>IF(GL_Paste!$B19374="","",IFERROR(INDEX(DeptName,MATCH($C19377,DeptTag,0)),"UNALLOCATED"))</f>
        <v/>
      </c>
      <c r="E19377">
        <f>IF(GL_Paste!$B19374="","",IFERROR(INDEX(AcctCat,MATCH(GL_Paste!$B19374&amp;"",AcctCode,0)),"UNKNOWN"))</f>
        <v/>
      </c>
      <c r="F19377">
        <f>IF(GL_Paste!$B19374="","",IFERROR(INDEX(AcctSub,MATCH(GL_Paste!$B19374&amp;"",AcctCode,0)),"UNKNOWN"))</f>
        <v/>
      </c>
    </row>
    <row r="19378">
      <c r="A19378" s="40">
        <f>IF(GL_Paste!$B19375="","",N(GL_Paste!$H19375)-N(GL_Paste!$G19375))</f>
        <v/>
      </c>
      <c r="B19378" s="43">
        <f>IF(GL_Paste!$B19375="","",DATE(YEAR(GL_Paste!$E19375),MONTH(GL_Paste!$E19375),1))</f>
        <v/>
      </c>
      <c r="C19378">
        <f>IF(GL_Paste!$B19375="","",IF(TRIM(GL_Paste!$M19375)&lt;&gt;"",TRIM(GL_Paste!$M19375),IFERROR(MID(GL_Paste!$I19375,FIND("[",GL_Paste!$I19375)+1,FIND("]",GL_Paste!$I19375)-FIND("[",GL_Paste!$I19375)-1),"")))</f>
        <v/>
      </c>
      <c r="D19378">
        <f>IF(GL_Paste!$B19375="","",IFERROR(INDEX(DeptName,MATCH($C19378,DeptTag,0)),"UNALLOCATED"))</f>
        <v/>
      </c>
      <c r="E19378">
        <f>IF(GL_Paste!$B19375="","",IFERROR(INDEX(AcctCat,MATCH(GL_Paste!$B19375&amp;"",AcctCode,0)),"UNKNOWN"))</f>
        <v/>
      </c>
      <c r="F19378">
        <f>IF(GL_Paste!$B19375="","",IFERROR(INDEX(AcctSub,MATCH(GL_Paste!$B19375&amp;"",AcctCode,0)),"UNKNOWN"))</f>
        <v/>
      </c>
    </row>
    <row r="19379">
      <c r="A19379" s="40">
        <f>IF(GL_Paste!$B19376="","",N(GL_Paste!$H19376)-N(GL_Paste!$G19376))</f>
        <v/>
      </c>
      <c r="B19379" s="43">
        <f>IF(GL_Paste!$B19376="","",DATE(YEAR(GL_Paste!$E19376),MONTH(GL_Paste!$E19376),1))</f>
        <v/>
      </c>
      <c r="C19379">
        <f>IF(GL_Paste!$B19376="","",IF(TRIM(GL_Paste!$M19376)&lt;&gt;"",TRIM(GL_Paste!$M19376),IFERROR(MID(GL_Paste!$I19376,FIND("[",GL_Paste!$I19376)+1,FIND("]",GL_Paste!$I19376)-FIND("[",GL_Paste!$I19376)-1),"")))</f>
        <v/>
      </c>
      <c r="D19379">
        <f>IF(GL_Paste!$B19376="","",IFERROR(INDEX(DeptName,MATCH($C19379,DeptTag,0)),"UNALLOCATED"))</f>
        <v/>
      </c>
      <c r="E19379">
        <f>IF(GL_Paste!$B19376="","",IFERROR(INDEX(AcctCat,MATCH(GL_Paste!$B19376&amp;"",AcctCode,0)),"UNKNOWN"))</f>
        <v/>
      </c>
      <c r="F19379">
        <f>IF(GL_Paste!$B19376="","",IFERROR(INDEX(AcctSub,MATCH(GL_Paste!$B19376&amp;"",AcctCode,0)),"UNKNOWN"))</f>
        <v/>
      </c>
    </row>
    <row r="19380">
      <c r="A19380" s="40">
        <f>IF(GL_Paste!$B19377="","",N(GL_Paste!$H19377)-N(GL_Paste!$G19377))</f>
        <v/>
      </c>
      <c r="B19380" s="43">
        <f>IF(GL_Paste!$B19377="","",DATE(YEAR(GL_Paste!$E19377),MONTH(GL_Paste!$E19377),1))</f>
        <v/>
      </c>
      <c r="C19380">
        <f>IF(GL_Paste!$B19377="","",IF(TRIM(GL_Paste!$M19377)&lt;&gt;"",TRIM(GL_Paste!$M19377),IFERROR(MID(GL_Paste!$I19377,FIND("[",GL_Paste!$I19377)+1,FIND("]",GL_Paste!$I19377)-FIND("[",GL_Paste!$I19377)-1),"")))</f>
        <v/>
      </c>
      <c r="D19380">
        <f>IF(GL_Paste!$B19377="","",IFERROR(INDEX(DeptName,MATCH($C19380,DeptTag,0)),"UNALLOCATED"))</f>
        <v/>
      </c>
      <c r="E19380">
        <f>IF(GL_Paste!$B19377="","",IFERROR(INDEX(AcctCat,MATCH(GL_Paste!$B19377&amp;"",AcctCode,0)),"UNKNOWN"))</f>
        <v/>
      </c>
      <c r="F19380">
        <f>IF(GL_Paste!$B19377="","",IFERROR(INDEX(AcctSub,MATCH(GL_Paste!$B19377&amp;"",AcctCode,0)),"UNKNOWN"))</f>
        <v/>
      </c>
    </row>
    <row r="19381">
      <c r="A19381" s="40">
        <f>IF(GL_Paste!$B19378="","",N(GL_Paste!$H19378)-N(GL_Paste!$G19378))</f>
        <v/>
      </c>
      <c r="B19381" s="43">
        <f>IF(GL_Paste!$B19378="","",DATE(YEAR(GL_Paste!$E19378),MONTH(GL_Paste!$E19378),1))</f>
        <v/>
      </c>
      <c r="C19381">
        <f>IF(GL_Paste!$B19378="","",IF(TRIM(GL_Paste!$M19378)&lt;&gt;"",TRIM(GL_Paste!$M19378),IFERROR(MID(GL_Paste!$I19378,FIND("[",GL_Paste!$I19378)+1,FIND("]",GL_Paste!$I19378)-FIND("[",GL_Paste!$I19378)-1),"")))</f>
        <v/>
      </c>
      <c r="D19381">
        <f>IF(GL_Paste!$B19378="","",IFERROR(INDEX(DeptName,MATCH($C19381,DeptTag,0)),"UNALLOCATED"))</f>
        <v/>
      </c>
      <c r="E19381">
        <f>IF(GL_Paste!$B19378="","",IFERROR(INDEX(AcctCat,MATCH(GL_Paste!$B19378&amp;"",AcctCode,0)),"UNKNOWN"))</f>
        <v/>
      </c>
      <c r="F19381">
        <f>IF(GL_Paste!$B19378="","",IFERROR(INDEX(AcctSub,MATCH(GL_Paste!$B19378&amp;"",AcctCode,0)),"UNKNOWN"))</f>
        <v/>
      </c>
    </row>
    <row r="19382">
      <c r="A19382" s="40">
        <f>IF(GL_Paste!$B19379="","",N(GL_Paste!$H19379)-N(GL_Paste!$G19379))</f>
        <v/>
      </c>
      <c r="B19382" s="43">
        <f>IF(GL_Paste!$B19379="","",DATE(YEAR(GL_Paste!$E19379),MONTH(GL_Paste!$E19379),1))</f>
        <v/>
      </c>
      <c r="C19382">
        <f>IF(GL_Paste!$B19379="","",IF(TRIM(GL_Paste!$M19379)&lt;&gt;"",TRIM(GL_Paste!$M19379),IFERROR(MID(GL_Paste!$I19379,FIND("[",GL_Paste!$I19379)+1,FIND("]",GL_Paste!$I19379)-FIND("[",GL_Paste!$I19379)-1),"")))</f>
        <v/>
      </c>
      <c r="D19382">
        <f>IF(GL_Paste!$B19379="","",IFERROR(INDEX(DeptName,MATCH($C19382,DeptTag,0)),"UNALLOCATED"))</f>
        <v/>
      </c>
      <c r="E19382">
        <f>IF(GL_Paste!$B19379="","",IFERROR(INDEX(AcctCat,MATCH(GL_Paste!$B19379&amp;"",AcctCode,0)),"UNKNOWN"))</f>
        <v/>
      </c>
      <c r="F19382">
        <f>IF(GL_Paste!$B19379="","",IFERROR(INDEX(AcctSub,MATCH(GL_Paste!$B19379&amp;"",AcctCode,0)),"UNKNOWN"))</f>
        <v/>
      </c>
    </row>
    <row r="19383">
      <c r="A19383" s="40">
        <f>IF(GL_Paste!$B19380="","",N(GL_Paste!$H19380)-N(GL_Paste!$G19380))</f>
        <v/>
      </c>
      <c r="B19383" s="43">
        <f>IF(GL_Paste!$B19380="","",DATE(YEAR(GL_Paste!$E19380),MONTH(GL_Paste!$E19380),1))</f>
        <v/>
      </c>
      <c r="C19383">
        <f>IF(GL_Paste!$B19380="","",IF(TRIM(GL_Paste!$M19380)&lt;&gt;"",TRIM(GL_Paste!$M19380),IFERROR(MID(GL_Paste!$I19380,FIND("[",GL_Paste!$I19380)+1,FIND("]",GL_Paste!$I19380)-FIND("[",GL_Paste!$I19380)-1),"")))</f>
        <v/>
      </c>
      <c r="D19383">
        <f>IF(GL_Paste!$B19380="","",IFERROR(INDEX(DeptName,MATCH($C19383,DeptTag,0)),"UNALLOCATED"))</f>
        <v/>
      </c>
      <c r="E19383">
        <f>IF(GL_Paste!$B19380="","",IFERROR(INDEX(AcctCat,MATCH(GL_Paste!$B19380&amp;"",AcctCode,0)),"UNKNOWN"))</f>
        <v/>
      </c>
      <c r="F19383">
        <f>IF(GL_Paste!$B19380="","",IFERROR(INDEX(AcctSub,MATCH(GL_Paste!$B19380&amp;"",AcctCode,0)),"UNKNOWN"))</f>
        <v/>
      </c>
    </row>
    <row r="19384">
      <c r="A19384" s="40">
        <f>IF(GL_Paste!$B19381="","",N(GL_Paste!$H19381)-N(GL_Paste!$G19381))</f>
        <v/>
      </c>
      <c r="B19384" s="43">
        <f>IF(GL_Paste!$B19381="","",DATE(YEAR(GL_Paste!$E19381),MONTH(GL_Paste!$E19381),1))</f>
        <v/>
      </c>
      <c r="C19384">
        <f>IF(GL_Paste!$B19381="","",IF(TRIM(GL_Paste!$M19381)&lt;&gt;"",TRIM(GL_Paste!$M19381),IFERROR(MID(GL_Paste!$I19381,FIND("[",GL_Paste!$I19381)+1,FIND("]",GL_Paste!$I19381)-FIND("[",GL_Paste!$I19381)-1),"")))</f>
        <v/>
      </c>
      <c r="D19384">
        <f>IF(GL_Paste!$B19381="","",IFERROR(INDEX(DeptName,MATCH($C19384,DeptTag,0)),"UNALLOCATED"))</f>
        <v/>
      </c>
      <c r="E19384">
        <f>IF(GL_Paste!$B19381="","",IFERROR(INDEX(AcctCat,MATCH(GL_Paste!$B19381&amp;"",AcctCode,0)),"UNKNOWN"))</f>
        <v/>
      </c>
      <c r="F19384">
        <f>IF(GL_Paste!$B19381="","",IFERROR(INDEX(AcctSub,MATCH(GL_Paste!$B19381&amp;"",AcctCode,0)),"UNKNOWN"))</f>
        <v/>
      </c>
    </row>
    <row r="19385">
      <c r="A19385" s="40">
        <f>IF(GL_Paste!$B19382="","",N(GL_Paste!$H19382)-N(GL_Paste!$G19382))</f>
        <v/>
      </c>
      <c r="B19385" s="43">
        <f>IF(GL_Paste!$B19382="","",DATE(YEAR(GL_Paste!$E19382),MONTH(GL_Paste!$E19382),1))</f>
        <v/>
      </c>
      <c r="C19385">
        <f>IF(GL_Paste!$B19382="","",IF(TRIM(GL_Paste!$M19382)&lt;&gt;"",TRIM(GL_Paste!$M19382),IFERROR(MID(GL_Paste!$I19382,FIND("[",GL_Paste!$I19382)+1,FIND("]",GL_Paste!$I19382)-FIND("[",GL_Paste!$I19382)-1),"")))</f>
        <v/>
      </c>
      <c r="D19385">
        <f>IF(GL_Paste!$B19382="","",IFERROR(INDEX(DeptName,MATCH($C19385,DeptTag,0)),"UNALLOCATED"))</f>
        <v/>
      </c>
      <c r="E19385">
        <f>IF(GL_Paste!$B19382="","",IFERROR(INDEX(AcctCat,MATCH(GL_Paste!$B19382&amp;"",AcctCode,0)),"UNKNOWN"))</f>
        <v/>
      </c>
      <c r="F19385">
        <f>IF(GL_Paste!$B19382="","",IFERROR(INDEX(AcctSub,MATCH(GL_Paste!$B19382&amp;"",AcctCode,0)),"UNKNOWN"))</f>
        <v/>
      </c>
    </row>
    <row r="19386">
      <c r="A19386" s="40">
        <f>IF(GL_Paste!$B19383="","",N(GL_Paste!$H19383)-N(GL_Paste!$G19383))</f>
        <v/>
      </c>
      <c r="B19386" s="43">
        <f>IF(GL_Paste!$B19383="","",DATE(YEAR(GL_Paste!$E19383),MONTH(GL_Paste!$E19383),1))</f>
        <v/>
      </c>
      <c r="C19386">
        <f>IF(GL_Paste!$B19383="","",IF(TRIM(GL_Paste!$M19383)&lt;&gt;"",TRIM(GL_Paste!$M19383),IFERROR(MID(GL_Paste!$I19383,FIND("[",GL_Paste!$I19383)+1,FIND("]",GL_Paste!$I19383)-FIND("[",GL_Paste!$I19383)-1),"")))</f>
        <v/>
      </c>
      <c r="D19386">
        <f>IF(GL_Paste!$B19383="","",IFERROR(INDEX(DeptName,MATCH($C19386,DeptTag,0)),"UNALLOCATED"))</f>
        <v/>
      </c>
      <c r="E19386">
        <f>IF(GL_Paste!$B19383="","",IFERROR(INDEX(AcctCat,MATCH(GL_Paste!$B19383&amp;"",AcctCode,0)),"UNKNOWN"))</f>
        <v/>
      </c>
      <c r="F19386">
        <f>IF(GL_Paste!$B19383="","",IFERROR(INDEX(AcctSub,MATCH(GL_Paste!$B19383&amp;"",AcctCode,0)),"UNKNOWN"))</f>
        <v/>
      </c>
    </row>
    <row r="19387">
      <c r="A19387" s="40">
        <f>IF(GL_Paste!$B19384="","",N(GL_Paste!$H19384)-N(GL_Paste!$G19384))</f>
        <v/>
      </c>
      <c r="B19387" s="43">
        <f>IF(GL_Paste!$B19384="","",DATE(YEAR(GL_Paste!$E19384),MONTH(GL_Paste!$E19384),1))</f>
        <v/>
      </c>
      <c r="C19387">
        <f>IF(GL_Paste!$B19384="","",IF(TRIM(GL_Paste!$M19384)&lt;&gt;"",TRIM(GL_Paste!$M19384),IFERROR(MID(GL_Paste!$I19384,FIND("[",GL_Paste!$I19384)+1,FIND("]",GL_Paste!$I19384)-FIND("[",GL_Paste!$I19384)-1),"")))</f>
        <v/>
      </c>
      <c r="D19387">
        <f>IF(GL_Paste!$B19384="","",IFERROR(INDEX(DeptName,MATCH($C19387,DeptTag,0)),"UNALLOCATED"))</f>
        <v/>
      </c>
      <c r="E19387">
        <f>IF(GL_Paste!$B19384="","",IFERROR(INDEX(AcctCat,MATCH(GL_Paste!$B19384&amp;"",AcctCode,0)),"UNKNOWN"))</f>
        <v/>
      </c>
      <c r="F19387">
        <f>IF(GL_Paste!$B19384="","",IFERROR(INDEX(AcctSub,MATCH(GL_Paste!$B19384&amp;"",AcctCode,0)),"UNKNOWN"))</f>
        <v/>
      </c>
    </row>
    <row r="19388">
      <c r="A19388" s="40">
        <f>IF(GL_Paste!$B19385="","",N(GL_Paste!$H19385)-N(GL_Paste!$G19385))</f>
        <v/>
      </c>
      <c r="B19388" s="43">
        <f>IF(GL_Paste!$B19385="","",DATE(YEAR(GL_Paste!$E19385),MONTH(GL_Paste!$E19385),1))</f>
        <v/>
      </c>
      <c r="C19388">
        <f>IF(GL_Paste!$B19385="","",IF(TRIM(GL_Paste!$M19385)&lt;&gt;"",TRIM(GL_Paste!$M19385),IFERROR(MID(GL_Paste!$I19385,FIND("[",GL_Paste!$I19385)+1,FIND("]",GL_Paste!$I19385)-FIND("[",GL_Paste!$I19385)-1),"")))</f>
        <v/>
      </c>
      <c r="D19388">
        <f>IF(GL_Paste!$B19385="","",IFERROR(INDEX(DeptName,MATCH($C19388,DeptTag,0)),"UNALLOCATED"))</f>
        <v/>
      </c>
      <c r="E19388">
        <f>IF(GL_Paste!$B19385="","",IFERROR(INDEX(AcctCat,MATCH(GL_Paste!$B19385&amp;"",AcctCode,0)),"UNKNOWN"))</f>
        <v/>
      </c>
      <c r="F19388">
        <f>IF(GL_Paste!$B19385="","",IFERROR(INDEX(AcctSub,MATCH(GL_Paste!$B19385&amp;"",AcctCode,0)),"UNKNOWN"))</f>
        <v/>
      </c>
    </row>
    <row r="19389">
      <c r="A19389" s="40">
        <f>IF(GL_Paste!$B19386="","",N(GL_Paste!$H19386)-N(GL_Paste!$G19386))</f>
        <v/>
      </c>
      <c r="B19389" s="43">
        <f>IF(GL_Paste!$B19386="","",DATE(YEAR(GL_Paste!$E19386),MONTH(GL_Paste!$E19386),1))</f>
        <v/>
      </c>
      <c r="C19389">
        <f>IF(GL_Paste!$B19386="","",IF(TRIM(GL_Paste!$M19386)&lt;&gt;"",TRIM(GL_Paste!$M19386),IFERROR(MID(GL_Paste!$I19386,FIND("[",GL_Paste!$I19386)+1,FIND("]",GL_Paste!$I19386)-FIND("[",GL_Paste!$I19386)-1),"")))</f>
        <v/>
      </c>
      <c r="D19389">
        <f>IF(GL_Paste!$B19386="","",IFERROR(INDEX(DeptName,MATCH($C19389,DeptTag,0)),"UNALLOCATED"))</f>
        <v/>
      </c>
      <c r="E19389">
        <f>IF(GL_Paste!$B19386="","",IFERROR(INDEX(AcctCat,MATCH(GL_Paste!$B19386&amp;"",AcctCode,0)),"UNKNOWN"))</f>
        <v/>
      </c>
      <c r="F19389">
        <f>IF(GL_Paste!$B19386="","",IFERROR(INDEX(AcctSub,MATCH(GL_Paste!$B19386&amp;"",AcctCode,0)),"UNKNOWN"))</f>
        <v/>
      </c>
    </row>
    <row r="19390">
      <c r="A19390" s="40">
        <f>IF(GL_Paste!$B19387="","",N(GL_Paste!$H19387)-N(GL_Paste!$G19387))</f>
        <v/>
      </c>
      <c r="B19390" s="43">
        <f>IF(GL_Paste!$B19387="","",DATE(YEAR(GL_Paste!$E19387),MONTH(GL_Paste!$E19387),1))</f>
        <v/>
      </c>
      <c r="C19390">
        <f>IF(GL_Paste!$B19387="","",IF(TRIM(GL_Paste!$M19387)&lt;&gt;"",TRIM(GL_Paste!$M19387),IFERROR(MID(GL_Paste!$I19387,FIND("[",GL_Paste!$I19387)+1,FIND("]",GL_Paste!$I19387)-FIND("[",GL_Paste!$I19387)-1),"")))</f>
        <v/>
      </c>
      <c r="D19390">
        <f>IF(GL_Paste!$B19387="","",IFERROR(INDEX(DeptName,MATCH($C19390,DeptTag,0)),"UNALLOCATED"))</f>
        <v/>
      </c>
      <c r="E19390">
        <f>IF(GL_Paste!$B19387="","",IFERROR(INDEX(AcctCat,MATCH(GL_Paste!$B19387&amp;"",AcctCode,0)),"UNKNOWN"))</f>
        <v/>
      </c>
      <c r="F19390">
        <f>IF(GL_Paste!$B19387="","",IFERROR(INDEX(AcctSub,MATCH(GL_Paste!$B19387&amp;"",AcctCode,0)),"UNKNOWN"))</f>
        <v/>
      </c>
    </row>
    <row r="19391">
      <c r="A19391" s="40">
        <f>IF(GL_Paste!$B19388="","",N(GL_Paste!$H19388)-N(GL_Paste!$G19388))</f>
        <v/>
      </c>
      <c r="B19391" s="43">
        <f>IF(GL_Paste!$B19388="","",DATE(YEAR(GL_Paste!$E19388),MONTH(GL_Paste!$E19388),1))</f>
        <v/>
      </c>
      <c r="C19391">
        <f>IF(GL_Paste!$B19388="","",IF(TRIM(GL_Paste!$M19388)&lt;&gt;"",TRIM(GL_Paste!$M19388),IFERROR(MID(GL_Paste!$I19388,FIND("[",GL_Paste!$I19388)+1,FIND("]",GL_Paste!$I19388)-FIND("[",GL_Paste!$I19388)-1),"")))</f>
        <v/>
      </c>
      <c r="D19391">
        <f>IF(GL_Paste!$B19388="","",IFERROR(INDEX(DeptName,MATCH($C19391,DeptTag,0)),"UNALLOCATED"))</f>
        <v/>
      </c>
      <c r="E19391">
        <f>IF(GL_Paste!$B19388="","",IFERROR(INDEX(AcctCat,MATCH(GL_Paste!$B19388&amp;"",AcctCode,0)),"UNKNOWN"))</f>
        <v/>
      </c>
      <c r="F19391">
        <f>IF(GL_Paste!$B19388="","",IFERROR(INDEX(AcctSub,MATCH(GL_Paste!$B19388&amp;"",AcctCode,0)),"UNKNOWN"))</f>
        <v/>
      </c>
    </row>
    <row r="19392">
      <c r="A19392" s="40">
        <f>IF(GL_Paste!$B19389="","",N(GL_Paste!$H19389)-N(GL_Paste!$G19389))</f>
        <v/>
      </c>
      <c r="B19392" s="43">
        <f>IF(GL_Paste!$B19389="","",DATE(YEAR(GL_Paste!$E19389),MONTH(GL_Paste!$E19389),1))</f>
        <v/>
      </c>
      <c r="C19392">
        <f>IF(GL_Paste!$B19389="","",IF(TRIM(GL_Paste!$M19389)&lt;&gt;"",TRIM(GL_Paste!$M19389),IFERROR(MID(GL_Paste!$I19389,FIND("[",GL_Paste!$I19389)+1,FIND("]",GL_Paste!$I19389)-FIND("[",GL_Paste!$I19389)-1),"")))</f>
        <v/>
      </c>
      <c r="D19392">
        <f>IF(GL_Paste!$B19389="","",IFERROR(INDEX(DeptName,MATCH($C19392,DeptTag,0)),"UNALLOCATED"))</f>
        <v/>
      </c>
      <c r="E19392">
        <f>IF(GL_Paste!$B19389="","",IFERROR(INDEX(AcctCat,MATCH(GL_Paste!$B19389&amp;"",AcctCode,0)),"UNKNOWN"))</f>
        <v/>
      </c>
      <c r="F19392">
        <f>IF(GL_Paste!$B19389="","",IFERROR(INDEX(AcctSub,MATCH(GL_Paste!$B19389&amp;"",AcctCode,0)),"UNKNOWN"))</f>
        <v/>
      </c>
    </row>
    <row r="19393">
      <c r="A19393" s="40">
        <f>IF(GL_Paste!$B19390="","",N(GL_Paste!$H19390)-N(GL_Paste!$G19390))</f>
        <v/>
      </c>
      <c r="B19393" s="43">
        <f>IF(GL_Paste!$B19390="","",DATE(YEAR(GL_Paste!$E19390),MONTH(GL_Paste!$E19390),1))</f>
        <v/>
      </c>
      <c r="C19393">
        <f>IF(GL_Paste!$B19390="","",IF(TRIM(GL_Paste!$M19390)&lt;&gt;"",TRIM(GL_Paste!$M19390),IFERROR(MID(GL_Paste!$I19390,FIND("[",GL_Paste!$I19390)+1,FIND("]",GL_Paste!$I19390)-FIND("[",GL_Paste!$I19390)-1),"")))</f>
        <v/>
      </c>
      <c r="D19393">
        <f>IF(GL_Paste!$B19390="","",IFERROR(INDEX(DeptName,MATCH($C19393,DeptTag,0)),"UNALLOCATED"))</f>
        <v/>
      </c>
      <c r="E19393">
        <f>IF(GL_Paste!$B19390="","",IFERROR(INDEX(AcctCat,MATCH(GL_Paste!$B19390&amp;"",AcctCode,0)),"UNKNOWN"))</f>
        <v/>
      </c>
      <c r="F19393">
        <f>IF(GL_Paste!$B19390="","",IFERROR(INDEX(AcctSub,MATCH(GL_Paste!$B19390&amp;"",AcctCode,0)),"UNKNOWN"))</f>
        <v/>
      </c>
    </row>
    <row r="19394">
      <c r="A19394" s="40">
        <f>IF(GL_Paste!$B19391="","",N(GL_Paste!$H19391)-N(GL_Paste!$G19391))</f>
        <v/>
      </c>
      <c r="B19394" s="43">
        <f>IF(GL_Paste!$B19391="","",DATE(YEAR(GL_Paste!$E19391),MONTH(GL_Paste!$E19391),1))</f>
        <v/>
      </c>
      <c r="C19394">
        <f>IF(GL_Paste!$B19391="","",IF(TRIM(GL_Paste!$M19391)&lt;&gt;"",TRIM(GL_Paste!$M19391),IFERROR(MID(GL_Paste!$I19391,FIND("[",GL_Paste!$I19391)+1,FIND("]",GL_Paste!$I19391)-FIND("[",GL_Paste!$I19391)-1),"")))</f>
        <v/>
      </c>
      <c r="D19394">
        <f>IF(GL_Paste!$B19391="","",IFERROR(INDEX(DeptName,MATCH($C19394,DeptTag,0)),"UNALLOCATED"))</f>
        <v/>
      </c>
      <c r="E19394">
        <f>IF(GL_Paste!$B19391="","",IFERROR(INDEX(AcctCat,MATCH(GL_Paste!$B19391&amp;"",AcctCode,0)),"UNKNOWN"))</f>
        <v/>
      </c>
      <c r="F19394">
        <f>IF(GL_Paste!$B19391="","",IFERROR(INDEX(AcctSub,MATCH(GL_Paste!$B19391&amp;"",AcctCode,0)),"UNKNOWN"))</f>
        <v/>
      </c>
    </row>
    <row r="19395">
      <c r="A19395" s="40">
        <f>IF(GL_Paste!$B19392="","",N(GL_Paste!$H19392)-N(GL_Paste!$G19392))</f>
        <v/>
      </c>
      <c r="B19395" s="43">
        <f>IF(GL_Paste!$B19392="","",DATE(YEAR(GL_Paste!$E19392),MONTH(GL_Paste!$E19392),1))</f>
        <v/>
      </c>
      <c r="C19395">
        <f>IF(GL_Paste!$B19392="","",IF(TRIM(GL_Paste!$M19392)&lt;&gt;"",TRIM(GL_Paste!$M19392),IFERROR(MID(GL_Paste!$I19392,FIND("[",GL_Paste!$I19392)+1,FIND("]",GL_Paste!$I19392)-FIND("[",GL_Paste!$I19392)-1),"")))</f>
        <v/>
      </c>
      <c r="D19395">
        <f>IF(GL_Paste!$B19392="","",IFERROR(INDEX(DeptName,MATCH($C19395,DeptTag,0)),"UNALLOCATED"))</f>
        <v/>
      </c>
      <c r="E19395">
        <f>IF(GL_Paste!$B19392="","",IFERROR(INDEX(AcctCat,MATCH(GL_Paste!$B19392&amp;"",AcctCode,0)),"UNKNOWN"))</f>
        <v/>
      </c>
      <c r="F19395">
        <f>IF(GL_Paste!$B19392="","",IFERROR(INDEX(AcctSub,MATCH(GL_Paste!$B19392&amp;"",AcctCode,0)),"UNKNOWN"))</f>
        <v/>
      </c>
    </row>
    <row r="19396">
      <c r="A19396" s="40">
        <f>IF(GL_Paste!$B19393="","",N(GL_Paste!$H19393)-N(GL_Paste!$G19393))</f>
        <v/>
      </c>
      <c r="B19396" s="43">
        <f>IF(GL_Paste!$B19393="","",DATE(YEAR(GL_Paste!$E19393),MONTH(GL_Paste!$E19393),1))</f>
        <v/>
      </c>
      <c r="C19396">
        <f>IF(GL_Paste!$B19393="","",IF(TRIM(GL_Paste!$M19393)&lt;&gt;"",TRIM(GL_Paste!$M19393),IFERROR(MID(GL_Paste!$I19393,FIND("[",GL_Paste!$I19393)+1,FIND("]",GL_Paste!$I19393)-FIND("[",GL_Paste!$I19393)-1),"")))</f>
        <v/>
      </c>
      <c r="D19396">
        <f>IF(GL_Paste!$B19393="","",IFERROR(INDEX(DeptName,MATCH($C19396,DeptTag,0)),"UNALLOCATED"))</f>
        <v/>
      </c>
      <c r="E19396">
        <f>IF(GL_Paste!$B19393="","",IFERROR(INDEX(AcctCat,MATCH(GL_Paste!$B19393&amp;"",AcctCode,0)),"UNKNOWN"))</f>
        <v/>
      </c>
      <c r="F19396">
        <f>IF(GL_Paste!$B19393="","",IFERROR(INDEX(AcctSub,MATCH(GL_Paste!$B19393&amp;"",AcctCode,0)),"UNKNOWN"))</f>
        <v/>
      </c>
    </row>
    <row r="19397">
      <c r="A19397" s="40">
        <f>IF(GL_Paste!$B19394="","",N(GL_Paste!$H19394)-N(GL_Paste!$G19394))</f>
        <v/>
      </c>
      <c r="B19397" s="43">
        <f>IF(GL_Paste!$B19394="","",DATE(YEAR(GL_Paste!$E19394),MONTH(GL_Paste!$E19394),1))</f>
        <v/>
      </c>
      <c r="C19397">
        <f>IF(GL_Paste!$B19394="","",IF(TRIM(GL_Paste!$M19394)&lt;&gt;"",TRIM(GL_Paste!$M19394),IFERROR(MID(GL_Paste!$I19394,FIND("[",GL_Paste!$I19394)+1,FIND("]",GL_Paste!$I19394)-FIND("[",GL_Paste!$I19394)-1),"")))</f>
        <v/>
      </c>
      <c r="D19397">
        <f>IF(GL_Paste!$B19394="","",IFERROR(INDEX(DeptName,MATCH($C19397,DeptTag,0)),"UNALLOCATED"))</f>
        <v/>
      </c>
      <c r="E19397">
        <f>IF(GL_Paste!$B19394="","",IFERROR(INDEX(AcctCat,MATCH(GL_Paste!$B19394&amp;"",AcctCode,0)),"UNKNOWN"))</f>
        <v/>
      </c>
      <c r="F19397">
        <f>IF(GL_Paste!$B19394="","",IFERROR(INDEX(AcctSub,MATCH(GL_Paste!$B19394&amp;"",AcctCode,0)),"UNKNOWN"))</f>
        <v/>
      </c>
    </row>
    <row r="19398">
      <c r="A19398" s="40">
        <f>IF(GL_Paste!$B19395="","",N(GL_Paste!$H19395)-N(GL_Paste!$G19395))</f>
        <v/>
      </c>
      <c r="B19398" s="43">
        <f>IF(GL_Paste!$B19395="","",DATE(YEAR(GL_Paste!$E19395),MONTH(GL_Paste!$E19395),1))</f>
        <v/>
      </c>
      <c r="C19398">
        <f>IF(GL_Paste!$B19395="","",IF(TRIM(GL_Paste!$M19395)&lt;&gt;"",TRIM(GL_Paste!$M19395),IFERROR(MID(GL_Paste!$I19395,FIND("[",GL_Paste!$I19395)+1,FIND("]",GL_Paste!$I19395)-FIND("[",GL_Paste!$I19395)-1),"")))</f>
        <v/>
      </c>
      <c r="D19398">
        <f>IF(GL_Paste!$B19395="","",IFERROR(INDEX(DeptName,MATCH($C19398,DeptTag,0)),"UNALLOCATED"))</f>
        <v/>
      </c>
      <c r="E19398">
        <f>IF(GL_Paste!$B19395="","",IFERROR(INDEX(AcctCat,MATCH(GL_Paste!$B19395&amp;"",AcctCode,0)),"UNKNOWN"))</f>
        <v/>
      </c>
      <c r="F19398">
        <f>IF(GL_Paste!$B19395="","",IFERROR(INDEX(AcctSub,MATCH(GL_Paste!$B19395&amp;"",AcctCode,0)),"UNKNOWN"))</f>
        <v/>
      </c>
    </row>
    <row r="19399">
      <c r="A19399" s="40">
        <f>IF(GL_Paste!$B19396="","",N(GL_Paste!$H19396)-N(GL_Paste!$G19396))</f>
        <v/>
      </c>
      <c r="B19399" s="43">
        <f>IF(GL_Paste!$B19396="","",DATE(YEAR(GL_Paste!$E19396),MONTH(GL_Paste!$E19396),1))</f>
        <v/>
      </c>
      <c r="C19399">
        <f>IF(GL_Paste!$B19396="","",IF(TRIM(GL_Paste!$M19396)&lt;&gt;"",TRIM(GL_Paste!$M19396),IFERROR(MID(GL_Paste!$I19396,FIND("[",GL_Paste!$I19396)+1,FIND("]",GL_Paste!$I19396)-FIND("[",GL_Paste!$I19396)-1),"")))</f>
        <v/>
      </c>
      <c r="D19399">
        <f>IF(GL_Paste!$B19396="","",IFERROR(INDEX(DeptName,MATCH($C19399,DeptTag,0)),"UNALLOCATED"))</f>
        <v/>
      </c>
      <c r="E19399">
        <f>IF(GL_Paste!$B19396="","",IFERROR(INDEX(AcctCat,MATCH(GL_Paste!$B19396&amp;"",AcctCode,0)),"UNKNOWN"))</f>
        <v/>
      </c>
      <c r="F19399">
        <f>IF(GL_Paste!$B19396="","",IFERROR(INDEX(AcctSub,MATCH(GL_Paste!$B19396&amp;"",AcctCode,0)),"UNKNOWN"))</f>
        <v/>
      </c>
    </row>
    <row r="19400">
      <c r="A19400" s="40">
        <f>IF(GL_Paste!$B19397="","",N(GL_Paste!$H19397)-N(GL_Paste!$G19397))</f>
        <v/>
      </c>
      <c r="B19400" s="43">
        <f>IF(GL_Paste!$B19397="","",DATE(YEAR(GL_Paste!$E19397),MONTH(GL_Paste!$E19397),1))</f>
        <v/>
      </c>
      <c r="C19400">
        <f>IF(GL_Paste!$B19397="","",IF(TRIM(GL_Paste!$M19397)&lt;&gt;"",TRIM(GL_Paste!$M19397),IFERROR(MID(GL_Paste!$I19397,FIND("[",GL_Paste!$I19397)+1,FIND("]",GL_Paste!$I19397)-FIND("[",GL_Paste!$I19397)-1),"")))</f>
        <v/>
      </c>
      <c r="D19400">
        <f>IF(GL_Paste!$B19397="","",IFERROR(INDEX(DeptName,MATCH($C19400,DeptTag,0)),"UNALLOCATED"))</f>
        <v/>
      </c>
      <c r="E19400">
        <f>IF(GL_Paste!$B19397="","",IFERROR(INDEX(AcctCat,MATCH(GL_Paste!$B19397&amp;"",AcctCode,0)),"UNKNOWN"))</f>
        <v/>
      </c>
      <c r="F19400">
        <f>IF(GL_Paste!$B19397="","",IFERROR(INDEX(AcctSub,MATCH(GL_Paste!$B19397&amp;"",AcctCode,0)),"UNKNOWN"))</f>
        <v/>
      </c>
    </row>
    <row r="19401">
      <c r="A19401" s="40">
        <f>IF(GL_Paste!$B19398="","",N(GL_Paste!$H19398)-N(GL_Paste!$G19398))</f>
        <v/>
      </c>
      <c r="B19401" s="43">
        <f>IF(GL_Paste!$B19398="","",DATE(YEAR(GL_Paste!$E19398),MONTH(GL_Paste!$E19398),1))</f>
        <v/>
      </c>
      <c r="C19401">
        <f>IF(GL_Paste!$B19398="","",IF(TRIM(GL_Paste!$M19398)&lt;&gt;"",TRIM(GL_Paste!$M19398),IFERROR(MID(GL_Paste!$I19398,FIND("[",GL_Paste!$I19398)+1,FIND("]",GL_Paste!$I19398)-FIND("[",GL_Paste!$I19398)-1),"")))</f>
        <v/>
      </c>
      <c r="D19401">
        <f>IF(GL_Paste!$B19398="","",IFERROR(INDEX(DeptName,MATCH($C19401,DeptTag,0)),"UNALLOCATED"))</f>
        <v/>
      </c>
      <c r="E19401">
        <f>IF(GL_Paste!$B19398="","",IFERROR(INDEX(AcctCat,MATCH(GL_Paste!$B19398&amp;"",AcctCode,0)),"UNKNOWN"))</f>
        <v/>
      </c>
      <c r="F19401">
        <f>IF(GL_Paste!$B19398="","",IFERROR(INDEX(AcctSub,MATCH(GL_Paste!$B19398&amp;"",AcctCode,0)),"UNKNOWN"))</f>
        <v/>
      </c>
    </row>
    <row r="19402">
      <c r="A19402" s="40">
        <f>IF(GL_Paste!$B19399="","",N(GL_Paste!$H19399)-N(GL_Paste!$G19399))</f>
        <v/>
      </c>
      <c r="B19402" s="43">
        <f>IF(GL_Paste!$B19399="","",DATE(YEAR(GL_Paste!$E19399),MONTH(GL_Paste!$E19399),1))</f>
        <v/>
      </c>
      <c r="C19402">
        <f>IF(GL_Paste!$B19399="","",IF(TRIM(GL_Paste!$M19399)&lt;&gt;"",TRIM(GL_Paste!$M19399),IFERROR(MID(GL_Paste!$I19399,FIND("[",GL_Paste!$I19399)+1,FIND("]",GL_Paste!$I19399)-FIND("[",GL_Paste!$I19399)-1),"")))</f>
        <v/>
      </c>
      <c r="D19402">
        <f>IF(GL_Paste!$B19399="","",IFERROR(INDEX(DeptName,MATCH($C19402,DeptTag,0)),"UNALLOCATED"))</f>
        <v/>
      </c>
      <c r="E19402">
        <f>IF(GL_Paste!$B19399="","",IFERROR(INDEX(AcctCat,MATCH(GL_Paste!$B19399&amp;"",AcctCode,0)),"UNKNOWN"))</f>
        <v/>
      </c>
      <c r="F19402">
        <f>IF(GL_Paste!$B19399="","",IFERROR(INDEX(AcctSub,MATCH(GL_Paste!$B19399&amp;"",AcctCode,0)),"UNKNOWN"))</f>
        <v/>
      </c>
    </row>
    <row r="19403">
      <c r="A19403" s="40">
        <f>IF(GL_Paste!$B19400="","",N(GL_Paste!$H19400)-N(GL_Paste!$G19400))</f>
        <v/>
      </c>
      <c r="B19403" s="43">
        <f>IF(GL_Paste!$B19400="","",DATE(YEAR(GL_Paste!$E19400),MONTH(GL_Paste!$E19400),1))</f>
        <v/>
      </c>
      <c r="C19403">
        <f>IF(GL_Paste!$B19400="","",IF(TRIM(GL_Paste!$M19400)&lt;&gt;"",TRIM(GL_Paste!$M19400),IFERROR(MID(GL_Paste!$I19400,FIND("[",GL_Paste!$I19400)+1,FIND("]",GL_Paste!$I19400)-FIND("[",GL_Paste!$I19400)-1),"")))</f>
        <v/>
      </c>
      <c r="D19403">
        <f>IF(GL_Paste!$B19400="","",IFERROR(INDEX(DeptName,MATCH($C19403,DeptTag,0)),"UNALLOCATED"))</f>
        <v/>
      </c>
      <c r="E19403">
        <f>IF(GL_Paste!$B19400="","",IFERROR(INDEX(AcctCat,MATCH(GL_Paste!$B19400&amp;"",AcctCode,0)),"UNKNOWN"))</f>
        <v/>
      </c>
      <c r="F19403">
        <f>IF(GL_Paste!$B19400="","",IFERROR(INDEX(AcctSub,MATCH(GL_Paste!$B19400&amp;"",AcctCode,0)),"UNKNOWN"))</f>
        <v/>
      </c>
    </row>
    <row r="19404">
      <c r="A19404" s="40">
        <f>IF(GL_Paste!$B19401="","",N(GL_Paste!$H19401)-N(GL_Paste!$G19401))</f>
        <v/>
      </c>
      <c r="B19404" s="43">
        <f>IF(GL_Paste!$B19401="","",DATE(YEAR(GL_Paste!$E19401),MONTH(GL_Paste!$E19401),1))</f>
        <v/>
      </c>
      <c r="C19404">
        <f>IF(GL_Paste!$B19401="","",IF(TRIM(GL_Paste!$M19401)&lt;&gt;"",TRIM(GL_Paste!$M19401),IFERROR(MID(GL_Paste!$I19401,FIND("[",GL_Paste!$I19401)+1,FIND("]",GL_Paste!$I19401)-FIND("[",GL_Paste!$I19401)-1),"")))</f>
        <v/>
      </c>
      <c r="D19404">
        <f>IF(GL_Paste!$B19401="","",IFERROR(INDEX(DeptName,MATCH($C19404,DeptTag,0)),"UNALLOCATED"))</f>
        <v/>
      </c>
      <c r="E19404">
        <f>IF(GL_Paste!$B19401="","",IFERROR(INDEX(AcctCat,MATCH(GL_Paste!$B19401&amp;"",AcctCode,0)),"UNKNOWN"))</f>
        <v/>
      </c>
      <c r="F19404">
        <f>IF(GL_Paste!$B19401="","",IFERROR(INDEX(AcctSub,MATCH(GL_Paste!$B19401&amp;"",AcctCode,0)),"UNKNOWN"))</f>
        <v/>
      </c>
    </row>
    <row r="19405">
      <c r="A19405" s="40">
        <f>IF(GL_Paste!$B19402="","",N(GL_Paste!$H19402)-N(GL_Paste!$G19402))</f>
        <v/>
      </c>
      <c r="B19405" s="43">
        <f>IF(GL_Paste!$B19402="","",DATE(YEAR(GL_Paste!$E19402),MONTH(GL_Paste!$E19402),1))</f>
        <v/>
      </c>
      <c r="C19405">
        <f>IF(GL_Paste!$B19402="","",IF(TRIM(GL_Paste!$M19402)&lt;&gt;"",TRIM(GL_Paste!$M19402),IFERROR(MID(GL_Paste!$I19402,FIND("[",GL_Paste!$I19402)+1,FIND("]",GL_Paste!$I19402)-FIND("[",GL_Paste!$I19402)-1),"")))</f>
        <v/>
      </c>
      <c r="D19405">
        <f>IF(GL_Paste!$B19402="","",IFERROR(INDEX(DeptName,MATCH($C19405,DeptTag,0)),"UNALLOCATED"))</f>
        <v/>
      </c>
      <c r="E19405">
        <f>IF(GL_Paste!$B19402="","",IFERROR(INDEX(AcctCat,MATCH(GL_Paste!$B19402&amp;"",AcctCode,0)),"UNKNOWN"))</f>
        <v/>
      </c>
      <c r="F19405">
        <f>IF(GL_Paste!$B19402="","",IFERROR(INDEX(AcctSub,MATCH(GL_Paste!$B19402&amp;"",AcctCode,0)),"UNKNOWN"))</f>
        <v/>
      </c>
    </row>
    <row r="19406">
      <c r="A19406" s="40">
        <f>IF(GL_Paste!$B19403="","",N(GL_Paste!$H19403)-N(GL_Paste!$G19403))</f>
        <v/>
      </c>
      <c r="B19406" s="43">
        <f>IF(GL_Paste!$B19403="","",DATE(YEAR(GL_Paste!$E19403),MONTH(GL_Paste!$E19403),1))</f>
        <v/>
      </c>
      <c r="C19406">
        <f>IF(GL_Paste!$B19403="","",IF(TRIM(GL_Paste!$M19403)&lt;&gt;"",TRIM(GL_Paste!$M19403),IFERROR(MID(GL_Paste!$I19403,FIND("[",GL_Paste!$I19403)+1,FIND("]",GL_Paste!$I19403)-FIND("[",GL_Paste!$I19403)-1),"")))</f>
        <v/>
      </c>
      <c r="D19406">
        <f>IF(GL_Paste!$B19403="","",IFERROR(INDEX(DeptName,MATCH($C19406,DeptTag,0)),"UNALLOCATED"))</f>
        <v/>
      </c>
      <c r="E19406">
        <f>IF(GL_Paste!$B19403="","",IFERROR(INDEX(AcctCat,MATCH(GL_Paste!$B19403&amp;"",AcctCode,0)),"UNKNOWN"))</f>
        <v/>
      </c>
      <c r="F19406">
        <f>IF(GL_Paste!$B19403="","",IFERROR(INDEX(AcctSub,MATCH(GL_Paste!$B19403&amp;"",AcctCode,0)),"UNKNOWN"))</f>
        <v/>
      </c>
    </row>
    <row r="19407">
      <c r="A19407" s="40">
        <f>IF(GL_Paste!$B19404="","",N(GL_Paste!$H19404)-N(GL_Paste!$G19404))</f>
        <v/>
      </c>
      <c r="B19407" s="43">
        <f>IF(GL_Paste!$B19404="","",DATE(YEAR(GL_Paste!$E19404),MONTH(GL_Paste!$E19404),1))</f>
        <v/>
      </c>
      <c r="C19407">
        <f>IF(GL_Paste!$B19404="","",IF(TRIM(GL_Paste!$M19404)&lt;&gt;"",TRIM(GL_Paste!$M19404),IFERROR(MID(GL_Paste!$I19404,FIND("[",GL_Paste!$I19404)+1,FIND("]",GL_Paste!$I19404)-FIND("[",GL_Paste!$I19404)-1),"")))</f>
        <v/>
      </c>
      <c r="D19407">
        <f>IF(GL_Paste!$B19404="","",IFERROR(INDEX(DeptName,MATCH($C19407,DeptTag,0)),"UNALLOCATED"))</f>
        <v/>
      </c>
      <c r="E19407">
        <f>IF(GL_Paste!$B19404="","",IFERROR(INDEX(AcctCat,MATCH(GL_Paste!$B19404&amp;"",AcctCode,0)),"UNKNOWN"))</f>
        <v/>
      </c>
      <c r="F19407">
        <f>IF(GL_Paste!$B19404="","",IFERROR(INDEX(AcctSub,MATCH(GL_Paste!$B19404&amp;"",AcctCode,0)),"UNKNOWN"))</f>
        <v/>
      </c>
    </row>
    <row r="19408">
      <c r="A19408" s="40">
        <f>IF(GL_Paste!$B19405="","",N(GL_Paste!$H19405)-N(GL_Paste!$G19405))</f>
        <v/>
      </c>
      <c r="B19408" s="43">
        <f>IF(GL_Paste!$B19405="","",DATE(YEAR(GL_Paste!$E19405),MONTH(GL_Paste!$E19405),1))</f>
        <v/>
      </c>
      <c r="C19408">
        <f>IF(GL_Paste!$B19405="","",IF(TRIM(GL_Paste!$M19405)&lt;&gt;"",TRIM(GL_Paste!$M19405),IFERROR(MID(GL_Paste!$I19405,FIND("[",GL_Paste!$I19405)+1,FIND("]",GL_Paste!$I19405)-FIND("[",GL_Paste!$I19405)-1),"")))</f>
        <v/>
      </c>
      <c r="D19408">
        <f>IF(GL_Paste!$B19405="","",IFERROR(INDEX(DeptName,MATCH($C19408,DeptTag,0)),"UNALLOCATED"))</f>
        <v/>
      </c>
      <c r="E19408">
        <f>IF(GL_Paste!$B19405="","",IFERROR(INDEX(AcctCat,MATCH(GL_Paste!$B19405&amp;"",AcctCode,0)),"UNKNOWN"))</f>
        <v/>
      </c>
      <c r="F19408">
        <f>IF(GL_Paste!$B19405="","",IFERROR(INDEX(AcctSub,MATCH(GL_Paste!$B19405&amp;"",AcctCode,0)),"UNKNOWN"))</f>
        <v/>
      </c>
    </row>
    <row r="19409">
      <c r="A19409" s="40">
        <f>IF(GL_Paste!$B19406="","",N(GL_Paste!$H19406)-N(GL_Paste!$G19406))</f>
        <v/>
      </c>
      <c r="B19409" s="43">
        <f>IF(GL_Paste!$B19406="","",DATE(YEAR(GL_Paste!$E19406),MONTH(GL_Paste!$E19406),1))</f>
        <v/>
      </c>
      <c r="C19409">
        <f>IF(GL_Paste!$B19406="","",IF(TRIM(GL_Paste!$M19406)&lt;&gt;"",TRIM(GL_Paste!$M19406),IFERROR(MID(GL_Paste!$I19406,FIND("[",GL_Paste!$I19406)+1,FIND("]",GL_Paste!$I19406)-FIND("[",GL_Paste!$I19406)-1),"")))</f>
        <v/>
      </c>
      <c r="D19409">
        <f>IF(GL_Paste!$B19406="","",IFERROR(INDEX(DeptName,MATCH($C19409,DeptTag,0)),"UNALLOCATED"))</f>
        <v/>
      </c>
      <c r="E19409">
        <f>IF(GL_Paste!$B19406="","",IFERROR(INDEX(AcctCat,MATCH(GL_Paste!$B19406&amp;"",AcctCode,0)),"UNKNOWN"))</f>
        <v/>
      </c>
      <c r="F19409">
        <f>IF(GL_Paste!$B19406="","",IFERROR(INDEX(AcctSub,MATCH(GL_Paste!$B19406&amp;"",AcctCode,0)),"UNKNOWN"))</f>
        <v/>
      </c>
    </row>
    <row r="19410">
      <c r="A19410" s="40">
        <f>IF(GL_Paste!$B19407="","",N(GL_Paste!$H19407)-N(GL_Paste!$G19407))</f>
        <v/>
      </c>
      <c r="B19410" s="43">
        <f>IF(GL_Paste!$B19407="","",DATE(YEAR(GL_Paste!$E19407),MONTH(GL_Paste!$E19407),1))</f>
        <v/>
      </c>
      <c r="C19410">
        <f>IF(GL_Paste!$B19407="","",IF(TRIM(GL_Paste!$M19407)&lt;&gt;"",TRIM(GL_Paste!$M19407),IFERROR(MID(GL_Paste!$I19407,FIND("[",GL_Paste!$I19407)+1,FIND("]",GL_Paste!$I19407)-FIND("[",GL_Paste!$I19407)-1),"")))</f>
        <v/>
      </c>
      <c r="D19410">
        <f>IF(GL_Paste!$B19407="","",IFERROR(INDEX(DeptName,MATCH($C19410,DeptTag,0)),"UNALLOCATED"))</f>
        <v/>
      </c>
      <c r="E19410">
        <f>IF(GL_Paste!$B19407="","",IFERROR(INDEX(AcctCat,MATCH(GL_Paste!$B19407&amp;"",AcctCode,0)),"UNKNOWN"))</f>
        <v/>
      </c>
      <c r="F19410">
        <f>IF(GL_Paste!$B19407="","",IFERROR(INDEX(AcctSub,MATCH(GL_Paste!$B19407&amp;"",AcctCode,0)),"UNKNOWN"))</f>
        <v/>
      </c>
    </row>
    <row r="19411">
      <c r="A19411" s="40">
        <f>IF(GL_Paste!$B19408="","",N(GL_Paste!$H19408)-N(GL_Paste!$G19408))</f>
        <v/>
      </c>
      <c r="B19411" s="43">
        <f>IF(GL_Paste!$B19408="","",DATE(YEAR(GL_Paste!$E19408),MONTH(GL_Paste!$E19408),1))</f>
        <v/>
      </c>
      <c r="C19411">
        <f>IF(GL_Paste!$B19408="","",IF(TRIM(GL_Paste!$M19408)&lt;&gt;"",TRIM(GL_Paste!$M19408),IFERROR(MID(GL_Paste!$I19408,FIND("[",GL_Paste!$I19408)+1,FIND("]",GL_Paste!$I19408)-FIND("[",GL_Paste!$I19408)-1),"")))</f>
        <v/>
      </c>
      <c r="D19411">
        <f>IF(GL_Paste!$B19408="","",IFERROR(INDEX(DeptName,MATCH($C19411,DeptTag,0)),"UNALLOCATED"))</f>
        <v/>
      </c>
      <c r="E19411">
        <f>IF(GL_Paste!$B19408="","",IFERROR(INDEX(AcctCat,MATCH(GL_Paste!$B19408&amp;"",AcctCode,0)),"UNKNOWN"))</f>
        <v/>
      </c>
      <c r="F19411">
        <f>IF(GL_Paste!$B19408="","",IFERROR(INDEX(AcctSub,MATCH(GL_Paste!$B19408&amp;"",AcctCode,0)),"UNKNOWN"))</f>
        <v/>
      </c>
    </row>
    <row r="19412">
      <c r="A19412" s="40">
        <f>IF(GL_Paste!$B19409="","",N(GL_Paste!$H19409)-N(GL_Paste!$G19409))</f>
        <v/>
      </c>
      <c r="B19412" s="43">
        <f>IF(GL_Paste!$B19409="","",DATE(YEAR(GL_Paste!$E19409),MONTH(GL_Paste!$E19409),1))</f>
        <v/>
      </c>
      <c r="C19412">
        <f>IF(GL_Paste!$B19409="","",IF(TRIM(GL_Paste!$M19409)&lt;&gt;"",TRIM(GL_Paste!$M19409),IFERROR(MID(GL_Paste!$I19409,FIND("[",GL_Paste!$I19409)+1,FIND("]",GL_Paste!$I19409)-FIND("[",GL_Paste!$I19409)-1),"")))</f>
        <v/>
      </c>
      <c r="D19412">
        <f>IF(GL_Paste!$B19409="","",IFERROR(INDEX(DeptName,MATCH($C19412,DeptTag,0)),"UNALLOCATED"))</f>
        <v/>
      </c>
      <c r="E19412">
        <f>IF(GL_Paste!$B19409="","",IFERROR(INDEX(AcctCat,MATCH(GL_Paste!$B19409&amp;"",AcctCode,0)),"UNKNOWN"))</f>
        <v/>
      </c>
      <c r="F19412">
        <f>IF(GL_Paste!$B19409="","",IFERROR(INDEX(AcctSub,MATCH(GL_Paste!$B19409&amp;"",AcctCode,0)),"UNKNOWN"))</f>
        <v/>
      </c>
    </row>
    <row r="19413">
      <c r="A19413" s="40">
        <f>IF(GL_Paste!$B19410="","",N(GL_Paste!$H19410)-N(GL_Paste!$G19410))</f>
        <v/>
      </c>
      <c r="B19413" s="43">
        <f>IF(GL_Paste!$B19410="","",DATE(YEAR(GL_Paste!$E19410),MONTH(GL_Paste!$E19410),1))</f>
        <v/>
      </c>
      <c r="C19413">
        <f>IF(GL_Paste!$B19410="","",IF(TRIM(GL_Paste!$M19410)&lt;&gt;"",TRIM(GL_Paste!$M19410),IFERROR(MID(GL_Paste!$I19410,FIND("[",GL_Paste!$I19410)+1,FIND("]",GL_Paste!$I19410)-FIND("[",GL_Paste!$I19410)-1),"")))</f>
        <v/>
      </c>
      <c r="D19413">
        <f>IF(GL_Paste!$B19410="","",IFERROR(INDEX(DeptName,MATCH($C19413,DeptTag,0)),"UNALLOCATED"))</f>
        <v/>
      </c>
      <c r="E19413">
        <f>IF(GL_Paste!$B19410="","",IFERROR(INDEX(AcctCat,MATCH(GL_Paste!$B19410&amp;"",AcctCode,0)),"UNKNOWN"))</f>
        <v/>
      </c>
      <c r="F19413">
        <f>IF(GL_Paste!$B19410="","",IFERROR(INDEX(AcctSub,MATCH(GL_Paste!$B19410&amp;"",AcctCode,0)),"UNKNOWN"))</f>
        <v/>
      </c>
    </row>
    <row r="19414">
      <c r="A19414" s="40">
        <f>IF(GL_Paste!$B19411="","",N(GL_Paste!$H19411)-N(GL_Paste!$G19411))</f>
        <v/>
      </c>
      <c r="B19414" s="43">
        <f>IF(GL_Paste!$B19411="","",DATE(YEAR(GL_Paste!$E19411),MONTH(GL_Paste!$E19411),1))</f>
        <v/>
      </c>
      <c r="C19414">
        <f>IF(GL_Paste!$B19411="","",IF(TRIM(GL_Paste!$M19411)&lt;&gt;"",TRIM(GL_Paste!$M19411),IFERROR(MID(GL_Paste!$I19411,FIND("[",GL_Paste!$I19411)+1,FIND("]",GL_Paste!$I19411)-FIND("[",GL_Paste!$I19411)-1),"")))</f>
        <v/>
      </c>
      <c r="D19414">
        <f>IF(GL_Paste!$B19411="","",IFERROR(INDEX(DeptName,MATCH($C19414,DeptTag,0)),"UNALLOCATED"))</f>
        <v/>
      </c>
      <c r="E19414">
        <f>IF(GL_Paste!$B19411="","",IFERROR(INDEX(AcctCat,MATCH(GL_Paste!$B19411&amp;"",AcctCode,0)),"UNKNOWN"))</f>
        <v/>
      </c>
      <c r="F19414">
        <f>IF(GL_Paste!$B19411="","",IFERROR(INDEX(AcctSub,MATCH(GL_Paste!$B19411&amp;"",AcctCode,0)),"UNKNOWN"))</f>
        <v/>
      </c>
    </row>
    <row r="19415">
      <c r="A19415" s="40">
        <f>IF(GL_Paste!$B19412="","",N(GL_Paste!$H19412)-N(GL_Paste!$G19412))</f>
        <v/>
      </c>
      <c r="B19415" s="43">
        <f>IF(GL_Paste!$B19412="","",DATE(YEAR(GL_Paste!$E19412),MONTH(GL_Paste!$E19412),1))</f>
        <v/>
      </c>
      <c r="C19415">
        <f>IF(GL_Paste!$B19412="","",IF(TRIM(GL_Paste!$M19412)&lt;&gt;"",TRIM(GL_Paste!$M19412),IFERROR(MID(GL_Paste!$I19412,FIND("[",GL_Paste!$I19412)+1,FIND("]",GL_Paste!$I19412)-FIND("[",GL_Paste!$I19412)-1),"")))</f>
        <v/>
      </c>
      <c r="D19415">
        <f>IF(GL_Paste!$B19412="","",IFERROR(INDEX(DeptName,MATCH($C19415,DeptTag,0)),"UNALLOCATED"))</f>
        <v/>
      </c>
      <c r="E19415">
        <f>IF(GL_Paste!$B19412="","",IFERROR(INDEX(AcctCat,MATCH(GL_Paste!$B19412&amp;"",AcctCode,0)),"UNKNOWN"))</f>
        <v/>
      </c>
      <c r="F19415">
        <f>IF(GL_Paste!$B19412="","",IFERROR(INDEX(AcctSub,MATCH(GL_Paste!$B19412&amp;"",AcctCode,0)),"UNKNOWN"))</f>
        <v/>
      </c>
    </row>
    <row r="19416">
      <c r="A19416" s="40">
        <f>IF(GL_Paste!$B19413="","",N(GL_Paste!$H19413)-N(GL_Paste!$G19413))</f>
        <v/>
      </c>
      <c r="B19416" s="43">
        <f>IF(GL_Paste!$B19413="","",DATE(YEAR(GL_Paste!$E19413),MONTH(GL_Paste!$E19413),1))</f>
        <v/>
      </c>
      <c r="C19416">
        <f>IF(GL_Paste!$B19413="","",IF(TRIM(GL_Paste!$M19413)&lt;&gt;"",TRIM(GL_Paste!$M19413),IFERROR(MID(GL_Paste!$I19413,FIND("[",GL_Paste!$I19413)+1,FIND("]",GL_Paste!$I19413)-FIND("[",GL_Paste!$I19413)-1),"")))</f>
        <v/>
      </c>
      <c r="D19416">
        <f>IF(GL_Paste!$B19413="","",IFERROR(INDEX(DeptName,MATCH($C19416,DeptTag,0)),"UNALLOCATED"))</f>
        <v/>
      </c>
      <c r="E19416">
        <f>IF(GL_Paste!$B19413="","",IFERROR(INDEX(AcctCat,MATCH(GL_Paste!$B19413&amp;"",AcctCode,0)),"UNKNOWN"))</f>
        <v/>
      </c>
      <c r="F19416">
        <f>IF(GL_Paste!$B19413="","",IFERROR(INDEX(AcctSub,MATCH(GL_Paste!$B19413&amp;"",AcctCode,0)),"UNKNOWN"))</f>
        <v/>
      </c>
    </row>
    <row r="19417">
      <c r="A19417" s="40">
        <f>IF(GL_Paste!$B19414="","",N(GL_Paste!$H19414)-N(GL_Paste!$G19414))</f>
        <v/>
      </c>
      <c r="B19417" s="43">
        <f>IF(GL_Paste!$B19414="","",DATE(YEAR(GL_Paste!$E19414),MONTH(GL_Paste!$E19414),1))</f>
        <v/>
      </c>
      <c r="C19417">
        <f>IF(GL_Paste!$B19414="","",IF(TRIM(GL_Paste!$M19414)&lt;&gt;"",TRIM(GL_Paste!$M19414),IFERROR(MID(GL_Paste!$I19414,FIND("[",GL_Paste!$I19414)+1,FIND("]",GL_Paste!$I19414)-FIND("[",GL_Paste!$I19414)-1),"")))</f>
        <v/>
      </c>
      <c r="D19417">
        <f>IF(GL_Paste!$B19414="","",IFERROR(INDEX(DeptName,MATCH($C19417,DeptTag,0)),"UNALLOCATED"))</f>
        <v/>
      </c>
      <c r="E19417">
        <f>IF(GL_Paste!$B19414="","",IFERROR(INDEX(AcctCat,MATCH(GL_Paste!$B19414&amp;"",AcctCode,0)),"UNKNOWN"))</f>
        <v/>
      </c>
      <c r="F19417">
        <f>IF(GL_Paste!$B19414="","",IFERROR(INDEX(AcctSub,MATCH(GL_Paste!$B19414&amp;"",AcctCode,0)),"UNKNOWN"))</f>
        <v/>
      </c>
    </row>
    <row r="19418">
      <c r="A19418" s="40">
        <f>IF(GL_Paste!$B19415="","",N(GL_Paste!$H19415)-N(GL_Paste!$G19415))</f>
        <v/>
      </c>
      <c r="B19418" s="43">
        <f>IF(GL_Paste!$B19415="","",DATE(YEAR(GL_Paste!$E19415),MONTH(GL_Paste!$E19415),1))</f>
        <v/>
      </c>
      <c r="C19418">
        <f>IF(GL_Paste!$B19415="","",IF(TRIM(GL_Paste!$M19415)&lt;&gt;"",TRIM(GL_Paste!$M19415),IFERROR(MID(GL_Paste!$I19415,FIND("[",GL_Paste!$I19415)+1,FIND("]",GL_Paste!$I19415)-FIND("[",GL_Paste!$I19415)-1),"")))</f>
        <v/>
      </c>
      <c r="D19418">
        <f>IF(GL_Paste!$B19415="","",IFERROR(INDEX(DeptName,MATCH($C19418,DeptTag,0)),"UNALLOCATED"))</f>
        <v/>
      </c>
      <c r="E19418">
        <f>IF(GL_Paste!$B19415="","",IFERROR(INDEX(AcctCat,MATCH(GL_Paste!$B19415&amp;"",AcctCode,0)),"UNKNOWN"))</f>
        <v/>
      </c>
      <c r="F19418">
        <f>IF(GL_Paste!$B19415="","",IFERROR(INDEX(AcctSub,MATCH(GL_Paste!$B19415&amp;"",AcctCode,0)),"UNKNOWN"))</f>
        <v/>
      </c>
    </row>
    <row r="19419">
      <c r="A19419" s="40">
        <f>IF(GL_Paste!$B19416="","",N(GL_Paste!$H19416)-N(GL_Paste!$G19416))</f>
        <v/>
      </c>
      <c r="B19419" s="43">
        <f>IF(GL_Paste!$B19416="","",DATE(YEAR(GL_Paste!$E19416),MONTH(GL_Paste!$E19416),1))</f>
        <v/>
      </c>
      <c r="C19419">
        <f>IF(GL_Paste!$B19416="","",IF(TRIM(GL_Paste!$M19416)&lt;&gt;"",TRIM(GL_Paste!$M19416),IFERROR(MID(GL_Paste!$I19416,FIND("[",GL_Paste!$I19416)+1,FIND("]",GL_Paste!$I19416)-FIND("[",GL_Paste!$I19416)-1),"")))</f>
        <v/>
      </c>
      <c r="D19419">
        <f>IF(GL_Paste!$B19416="","",IFERROR(INDEX(DeptName,MATCH($C19419,DeptTag,0)),"UNALLOCATED"))</f>
        <v/>
      </c>
      <c r="E19419">
        <f>IF(GL_Paste!$B19416="","",IFERROR(INDEX(AcctCat,MATCH(GL_Paste!$B19416&amp;"",AcctCode,0)),"UNKNOWN"))</f>
        <v/>
      </c>
      <c r="F19419">
        <f>IF(GL_Paste!$B19416="","",IFERROR(INDEX(AcctSub,MATCH(GL_Paste!$B19416&amp;"",AcctCode,0)),"UNKNOWN"))</f>
        <v/>
      </c>
    </row>
    <row r="19420">
      <c r="A19420" s="40">
        <f>IF(GL_Paste!$B19417="","",N(GL_Paste!$H19417)-N(GL_Paste!$G19417))</f>
        <v/>
      </c>
      <c r="B19420" s="43">
        <f>IF(GL_Paste!$B19417="","",DATE(YEAR(GL_Paste!$E19417),MONTH(GL_Paste!$E19417),1))</f>
        <v/>
      </c>
      <c r="C19420">
        <f>IF(GL_Paste!$B19417="","",IF(TRIM(GL_Paste!$M19417)&lt;&gt;"",TRIM(GL_Paste!$M19417),IFERROR(MID(GL_Paste!$I19417,FIND("[",GL_Paste!$I19417)+1,FIND("]",GL_Paste!$I19417)-FIND("[",GL_Paste!$I19417)-1),"")))</f>
        <v/>
      </c>
      <c r="D19420">
        <f>IF(GL_Paste!$B19417="","",IFERROR(INDEX(DeptName,MATCH($C19420,DeptTag,0)),"UNALLOCATED"))</f>
        <v/>
      </c>
      <c r="E19420">
        <f>IF(GL_Paste!$B19417="","",IFERROR(INDEX(AcctCat,MATCH(GL_Paste!$B19417&amp;"",AcctCode,0)),"UNKNOWN"))</f>
        <v/>
      </c>
      <c r="F19420">
        <f>IF(GL_Paste!$B19417="","",IFERROR(INDEX(AcctSub,MATCH(GL_Paste!$B19417&amp;"",AcctCode,0)),"UNKNOWN"))</f>
        <v/>
      </c>
    </row>
    <row r="19421">
      <c r="A19421" s="40">
        <f>IF(GL_Paste!$B19418="","",N(GL_Paste!$H19418)-N(GL_Paste!$G19418))</f>
        <v/>
      </c>
      <c r="B19421" s="43">
        <f>IF(GL_Paste!$B19418="","",DATE(YEAR(GL_Paste!$E19418),MONTH(GL_Paste!$E19418),1))</f>
        <v/>
      </c>
      <c r="C19421">
        <f>IF(GL_Paste!$B19418="","",IF(TRIM(GL_Paste!$M19418)&lt;&gt;"",TRIM(GL_Paste!$M19418),IFERROR(MID(GL_Paste!$I19418,FIND("[",GL_Paste!$I19418)+1,FIND("]",GL_Paste!$I19418)-FIND("[",GL_Paste!$I19418)-1),"")))</f>
        <v/>
      </c>
      <c r="D19421">
        <f>IF(GL_Paste!$B19418="","",IFERROR(INDEX(DeptName,MATCH($C19421,DeptTag,0)),"UNALLOCATED"))</f>
        <v/>
      </c>
      <c r="E19421">
        <f>IF(GL_Paste!$B19418="","",IFERROR(INDEX(AcctCat,MATCH(GL_Paste!$B19418&amp;"",AcctCode,0)),"UNKNOWN"))</f>
        <v/>
      </c>
      <c r="F19421">
        <f>IF(GL_Paste!$B19418="","",IFERROR(INDEX(AcctSub,MATCH(GL_Paste!$B19418&amp;"",AcctCode,0)),"UNKNOWN"))</f>
        <v/>
      </c>
    </row>
    <row r="19422">
      <c r="A19422" s="40">
        <f>IF(GL_Paste!$B19419="","",N(GL_Paste!$H19419)-N(GL_Paste!$G19419))</f>
        <v/>
      </c>
      <c r="B19422" s="43">
        <f>IF(GL_Paste!$B19419="","",DATE(YEAR(GL_Paste!$E19419),MONTH(GL_Paste!$E19419),1))</f>
        <v/>
      </c>
      <c r="C19422">
        <f>IF(GL_Paste!$B19419="","",IF(TRIM(GL_Paste!$M19419)&lt;&gt;"",TRIM(GL_Paste!$M19419),IFERROR(MID(GL_Paste!$I19419,FIND("[",GL_Paste!$I19419)+1,FIND("]",GL_Paste!$I19419)-FIND("[",GL_Paste!$I19419)-1),"")))</f>
        <v/>
      </c>
      <c r="D19422">
        <f>IF(GL_Paste!$B19419="","",IFERROR(INDEX(DeptName,MATCH($C19422,DeptTag,0)),"UNALLOCATED"))</f>
        <v/>
      </c>
      <c r="E19422">
        <f>IF(GL_Paste!$B19419="","",IFERROR(INDEX(AcctCat,MATCH(GL_Paste!$B19419&amp;"",AcctCode,0)),"UNKNOWN"))</f>
        <v/>
      </c>
      <c r="F19422">
        <f>IF(GL_Paste!$B19419="","",IFERROR(INDEX(AcctSub,MATCH(GL_Paste!$B19419&amp;"",AcctCode,0)),"UNKNOWN"))</f>
        <v/>
      </c>
    </row>
    <row r="19423">
      <c r="A19423" s="40">
        <f>IF(GL_Paste!$B19420="","",N(GL_Paste!$H19420)-N(GL_Paste!$G19420))</f>
        <v/>
      </c>
      <c r="B19423" s="43">
        <f>IF(GL_Paste!$B19420="","",DATE(YEAR(GL_Paste!$E19420),MONTH(GL_Paste!$E19420),1))</f>
        <v/>
      </c>
      <c r="C19423">
        <f>IF(GL_Paste!$B19420="","",IF(TRIM(GL_Paste!$M19420)&lt;&gt;"",TRIM(GL_Paste!$M19420),IFERROR(MID(GL_Paste!$I19420,FIND("[",GL_Paste!$I19420)+1,FIND("]",GL_Paste!$I19420)-FIND("[",GL_Paste!$I19420)-1),"")))</f>
        <v/>
      </c>
      <c r="D19423">
        <f>IF(GL_Paste!$B19420="","",IFERROR(INDEX(DeptName,MATCH($C19423,DeptTag,0)),"UNALLOCATED"))</f>
        <v/>
      </c>
      <c r="E19423">
        <f>IF(GL_Paste!$B19420="","",IFERROR(INDEX(AcctCat,MATCH(GL_Paste!$B19420&amp;"",AcctCode,0)),"UNKNOWN"))</f>
        <v/>
      </c>
      <c r="F19423">
        <f>IF(GL_Paste!$B19420="","",IFERROR(INDEX(AcctSub,MATCH(GL_Paste!$B19420&amp;"",AcctCode,0)),"UNKNOWN"))</f>
        <v/>
      </c>
    </row>
    <row r="19424">
      <c r="A19424" s="40">
        <f>IF(GL_Paste!$B19421="","",N(GL_Paste!$H19421)-N(GL_Paste!$G19421))</f>
        <v/>
      </c>
      <c r="B19424" s="43">
        <f>IF(GL_Paste!$B19421="","",DATE(YEAR(GL_Paste!$E19421),MONTH(GL_Paste!$E19421),1))</f>
        <v/>
      </c>
      <c r="C19424">
        <f>IF(GL_Paste!$B19421="","",IF(TRIM(GL_Paste!$M19421)&lt;&gt;"",TRIM(GL_Paste!$M19421),IFERROR(MID(GL_Paste!$I19421,FIND("[",GL_Paste!$I19421)+1,FIND("]",GL_Paste!$I19421)-FIND("[",GL_Paste!$I19421)-1),"")))</f>
        <v/>
      </c>
      <c r="D19424">
        <f>IF(GL_Paste!$B19421="","",IFERROR(INDEX(DeptName,MATCH($C19424,DeptTag,0)),"UNALLOCATED"))</f>
        <v/>
      </c>
      <c r="E19424">
        <f>IF(GL_Paste!$B19421="","",IFERROR(INDEX(AcctCat,MATCH(GL_Paste!$B19421&amp;"",AcctCode,0)),"UNKNOWN"))</f>
        <v/>
      </c>
      <c r="F19424">
        <f>IF(GL_Paste!$B19421="","",IFERROR(INDEX(AcctSub,MATCH(GL_Paste!$B19421&amp;"",AcctCode,0)),"UNKNOWN"))</f>
        <v/>
      </c>
    </row>
    <row r="19425">
      <c r="A19425" s="40">
        <f>IF(GL_Paste!$B19422="","",N(GL_Paste!$H19422)-N(GL_Paste!$G19422))</f>
        <v/>
      </c>
      <c r="B19425" s="43">
        <f>IF(GL_Paste!$B19422="","",DATE(YEAR(GL_Paste!$E19422),MONTH(GL_Paste!$E19422),1))</f>
        <v/>
      </c>
      <c r="C19425">
        <f>IF(GL_Paste!$B19422="","",IF(TRIM(GL_Paste!$M19422)&lt;&gt;"",TRIM(GL_Paste!$M19422),IFERROR(MID(GL_Paste!$I19422,FIND("[",GL_Paste!$I19422)+1,FIND("]",GL_Paste!$I19422)-FIND("[",GL_Paste!$I19422)-1),"")))</f>
        <v/>
      </c>
      <c r="D19425">
        <f>IF(GL_Paste!$B19422="","",IFERROR(INDEX(DeptName,MATCH($C19425,DeptTag,0)),"UNALLOCATED"))</f>
        <v/>
      </c>
      <c r="E19425">
        <f>IF(GL_Paste!$B19422="","",IFERROR(INDEX(AcctCat,MATCH(GL_Paste!$B19422&amp;"",AcctCode,0)),"UNKNOWN"))</f>
        <v/>
      </c>
      <c r="F19425">
        <f>IF(GL_Paste!$B19422="","",IFERROR(INDEX(AcctSub,MATCH(GL_Paste!$B19422&amp;"",AcctCode,0)),"UNKNOWN"))</f>
        <v/>
      </c>
    </row>
    <row r="19426">
      <c r="A19426" s="40">
        <f>IF(GL_Paste!$B19423="","",N(GL_Paste!$H19423)-N(GL_Paste!$G19423))</f>
        <v/>
      </c>
      <c r="B19426" s="43">
        <f>IF(GL_Paste!$B19423="","",DATE(YEAR(GL_Paste!$E19423),MONTH(GL_Paste!$E19423),1))</f>
        <v/>
      </c>
      <c r="C19426">
        <f>IF(GL_Paste!$B19423="","",IF(TRIM(GL_Paste!$M19423)&lt;&gt;"",TRIM(GL_Paste!$M19423),IFERROR(MID(GL_Paste!$I19423,FIND("[",GL_Paste!$I19423)+1,FIND("]",GL_Paste!$I19423)-FIND("[",GL_Paste!$I19423)-1),"")))</f>
        <v/>
      </c>
      <c r="D19426">
        <f>IF(GL_Paste!$B19423="","",IFERROR(INDEX(DeptName,MATCH($C19426,DeptTag,0)),"UNALLOCATED"))</f>
        <v/>
      </c>
      <c r="E19426">
        <f>IF(GL_Paste!$B19423="","",IFERROR(INDEX(AcctCat,MATCH(GL_Paste!$B19423&amp;"",AcctCode,0)),"UNKNOWN"))</f>
        <v/>
      </c>
      <c r="F19426">
        <f>IF(GL_Paste!$B19423="","",IFERROR(INDEX(AcctSub,MATCH(GL_Paste!$B19423&amp;"",AcctCode,0)),"UNKNOWN"))</f>
        <v/>
      </c>
    </row>
    <row r="19427">
      <c r="A19427" s="40">
        <f>IF(GL_Paste!$B19424="","",N(GL_Paste!$H19424)-N(GL_Paste!$G19424))</f>
        <v/>
      </c>
      <c r="B19427" s="43">
        <f>IF(GL_Paste!$B19424="","",DATE(YEAR(GL_Paste!$E19424),MONTH(GL_Paste!$E19424),1))</f>
        <v/>
      </c>
      <c r="C19427">
        <f>IF(GL_Paste!$B19424="","",IF(TRIM(GL_Paste!$M19424)&lt;&gt;"",TRIM(GL_Paste!$M19424),IFERROR(MID(GL_Paste!$I19424,FIND("[",GL_Paste!$I19424)+1,FIND("]",GL_Paste!$I19424)-FIND("[",GL_Paste!$I19424)-1),"")))</f>
        <v/>
      </c>
      <c r="D19427">
        <f>IF(GL_Paste!$B19424="","",IFERROR(INDEX(DeptName,MATCH($C19427,DeptTag,0)),"UNALLOCATED"))</f>
        <v/>
      </c>
      <c r="E19427">
        <f>IF(GL_Paste!$B19424="","",IFERROR(INDEX(AcctCat,MATCH(GL_Paste!$B19424&amp;"",AcctCode,0)),"UNKNOWN"))</f>
        <v/>
      </c>
      <c r="F19427">
        <f>IF(GL_Paste!$B19424="","",IFERROR(INDEX(AcctSub,MATCH(GL_Paste!$B19424&amp;"",AcctCode,0)),"UNKNOWN"))</f>
        <v/>
      </c>
    </row>
    <row r="19428">
      <c r="A19428" s="40">
        <f>IF(GL_Paste!$B19425="","",N(GL_Paste!$H19425)-N(GL_Paste!$G19425))</f>
        <v/>
      </c>
      <c r="B19428" s="43">
        <f>IF(GL_Paste!$B19425="","",DATE(YEAR(GL_Paste!$E19425),MONTH(GL_Paste!$E19425),1))</f>
        <v/>
      </c>
      <c r="C19428">
        <f>IF(GL_Paste!$B19425="","",IF(TRIM(GL_Paste!$M19425)&lt;&gt;"",TRIM(GL_Paste!$M19425),IFERROR(MID(GL_Paste!$I19425,FIND("[",GL_Paste!$I19425)+1,FIND("]",GL_Paste!$I19425)-FIND("[",GL_Paste!$I19425)-1),"")))</f>
        <v/>
      </c>
      <c r="D19428">
        <f>IF(GL_Paste!$B19425="","",IFERROR(INDEX(DeptName,MATCH($C19428,DeptTag,0)),"UNALLOCATED"))</f>
        <v/>
      </c>
      <c r="E19428">
        <f>IF(GL_Paste!$B19425="","",IFERROR(INDEX(AcctCat,MATCH(GL_Paste!$B19425&amp;"",AcctCode,0)),"UNKNOWN"))</f>
        <v/>
      </c>
      <c r="F19428">
        <f>IF(GL_Paste!$B19425="","",IFERROR(INDEX(AcctSub,MATCH(GL_Paste!$B19425&amp;"",AcctCode,0)),"UNKNOWN"))</f>
        <v/>
      </c>
    </row>
    <row r="19429">
      <c r="A19429" s="40">
        <f>IF(GL_Paste!$B19426="","",N(GL_Paste!$H19426)-N(GL_Paste!$G19426))</f>
        <v/>
      </c>
      <c r="B19429" s="43">
        <f>IF(GL_Paste!$B19426="","",DATE(YEAR(GL_Paste!$E19426),MONTH(GL_Paste!$E19426),1))</f>
        <v/>
      </c>
      <c r="C19429">
        <f>IF(GL_Paste!$B19426="","",IF(TRIM(GL_Paste!$M19426)&lt;&gt;"",TRIM(GL_Paste!$M19426),IFERROR(MID(GL_Paste!$I19426,FIND("[",GL_Paste!$I19426)+1,FIND("]",GL_Paste!$I19426)-FIND("[",GL_Paste!$I19426)-1),"")))</f>
        <v/>
      </c>
      <c r="D19429">
        <f>IF(GL_Paste!$B19426="","",IFERROR(INDEX(DeptName,MATCH($C19429,DeptTag,0)),"UNALLOCATED"))</f>
        <v/>
      </c>
      <c r="E19429">
        <f>IF(GL_Paste!$B19426="","",IFERROR(INDEX(AcctCat,MATCH(GL_Paste!$B19426&amp;"",AcctCode,0)),"UNKNOWN"))</f>
        <v/>
      </c>
      <c r="F19429">
        <f>IF(GL_Paste!$B19426="","",IFERROR(INDEX(AcctSub,MATCH(GL_Paste!$B19426&amp;"",AcctCode,0)),"UNKNOWN"))</f>
        <v/>
      </c>
    </row>
    <row r="19430">
      <c r="A19430" s="40">
        <f>IF(GL_Paste!$B19427="","",N(GL_Paste!$H19427)-N(GL_Paste!$G19427))</f>
        <v/>
      </c>
      <c r="B19430" s="43">
        <f>IF(GL_Paste!$B19427="","",DATE(YEAR(GL_Paste!$E19427),MONTH(GL_Paste!$E19427),1))</f>
        <v/>
      </c>
      <c r="C19430">
        <f>IF(GL_Paste!$B19427="","",IF(TRIM(GL_Paste!$M19427)&lt;&gt;"",TRIM(GL_Paste!$M19427),IFERROR(MID(GL_Paste!$I19427,FIND("[",GL_Paste!$I19427)+1,FIND("]",GL_Paste!$I19427)-FIND("[",GL_Paste!$I19427)-1),"")))</f>
        <v/>
      </c>
      <c r="D19430">
        <f>IF(GL_Paste!$B19427="","",IFERROR(INDEX(DeptName,MATCH($C19430,DeptTag,0)),"UNALLOCATED"))</f>
        <v/>
      </c>
      <c r="E19430">
        <f>IF(GL_Paste!$B19427="","",IFERROR(INDEX(AcctCat,MATCH(GL_Paste!$B19427&amp;"",AcctCode,0)),"UNKNOWN"))</f>
        <v/>
      </c>
      <c r="F19430">
        <f>IF(GL_Paste!$B19427="","",IFERROR(INDEX(AcctSub,MATCH(GL_Paste!$B19427&amp;"",AcctCode,0)),"UNKNOWN"))</f>
        <v/>
      </c>
    </row>
    <row r="19431">
      <c r="A19431" s="40">
        <f>IF(GL_Paste!$B19428="","",N(GL_Paste!$H19428)-N(GL_Paste!$G19428))</f>
        <v/>
      </c>
      <c r="B19431" s="43">
        <f>IF(GL_Paste!$B19428="","",DATE(YEAR(GL_Paste!$E19428),MONTH(GL_Paste!$E19428),1))</f>
        <v/>
      </c>
      <c r="C19431">
        <f>IF(GL_Paste!$B19428="","",IF(TRIM(GL_Paste!$M19428)&lt;&gt;"",TRIM(GL_Paste!$M19428),IFERROR(MID(GL_Paste!$I19428,FIND("[",GL_Paste!$I19428)+1,FIND("]",GL_Paste!$I19428)-FIND("[",GL_Paste!$I19428)-1),"")))</f>
        <v/>
      </c>
      <c r="D19431">
        <f>IF(GL_Paste!$B19428="","",IFERROR(INDEX(DeptName,MATCH($C19431,DeptTag,0)),"UNALLOCATED"))</f>
        <v/>
      </c>
      <c r="E19431">
        <f>IF(GL_Paste!$B19428="","",IFERROR(INDEX(AcctCat,MATCH(GL_Paste!$B19428&amp;"",AcctCode,0)),"UNKNOWN"))</f>
        <v/>
      </c>
      <c r="F19431">
        <f>IF(GL_Paste!$B19428="","",IFERROR(INDEX(AcctSub,MATCH(GL_Paste!$B19428&amp;"",AcctCode,0)),"UNKNOWN"))</f>
        <v/>
      </c>
    </row>
    <row r="19432">
      <c r="A19432" s="40">
        <f>IF(GL_Paste!$B19429="","",N(GL_Paste!$H19429)-N(GL_Paste!$G19429))</f>
        <v/>
      </c>
      <c r="B19432" s="43">
        <f>IF(GL_Paste!$B19429="","",DATE(YEAR(GL_Paste!$E19429),MONTH(GL_Paste!$E19429),1))</f>
        <v/>
      </c>
      <c r="C19432">
        <f>IF(GL_Paste!$B19429="","",IF(TRIM(GL_Paste!$M19429)&lt;&gt;"",TRIM(GL_Paste!$M19429),IFERROR(MID(GL_Paste!$I19429,FIND("[",GL_Paste!$I19429)+1,FIND("]",GL_Paste!$I19429)-FIND("[",GL_Paste!$I19429)-1),"")))</f>
        <v/>
      </c>
      <c r="D19432">
        <f>IF(GL_Paste!$B19429="","",IFERROR(INDEX(DeptName,MATCH($C19432,DeptTag,0)),"UNALLOCATED"))</f>
        <v/>
      </c>
      <c r="E19432">
        <f>IF(GL_Paste!$B19429="","",IFERROR(INDEX(AcctCat,MATCH(GL_Paste!$B19429&amp;"",AcctCode,0)),"UNKNOWN"))</f>
        <v/>
      </c>
      <c r="F19432">
        <f>IF(GL_Paste!$B19429="","",IFERROR(INDEX(AcctSub,MATCH(GL_Paste!$B19429&amp;"",AcctCode,0)),"UNKNOWN"))</f>
        <v/>
      </c>
    </row>
    <row r="19433">
      <c r="A19433" s="40">
        <f>IF(GL_Paste!$B19430="","",N(GL_Paste!$H19430)-N(GL_Paste!$G19430))</f>
        <v/>
      </c>
      <c r="B19433" s="43">
        <f>IF(GL_Paste!$B19430="","",DATE(YEAR(GL_Paste!$E19430),MONTH(GL_Paste!$E19430),1))</f>
        <v/>
      </c>
      <c r="C19433">
        <f>IF(GL_Paste!$B19430="","",IF(TRIM(GL_Paste!$M19430)&lt;&gt;"",TRIM(GL_Paste!$M19430),IFERROR(MID(GL_Paste!$I19430,FIND("[",GL_Paste!$I19430)+1,FIND("]",GL_Paste!$I19430)-FIND("[",GL_Paste!$I19430)-1),"")))</f>
        <v/>
      </c>
      <c r="D19433">
        <f>IF(GL_Paste!$B19430="","",IFERROR(INDEX(DeptName,MATCH($C19433,DeptTag,0)),"UNALLOCATED"))</f>
        <v/>
      </c>
      <c r="E19433">
        <f>IF(GL_Paste!$B19430="","",IFERROR(INDEX(AcctCat,MATCH(GL_Paste!$B19430&amp;"",AcctCode,0)),"UNKNOWN"))</f>
        <v/>
      </c>
      <c r="F19433">
        <f>IF(GL_Paste!$B19430="","",IFERROR(INDEX(AcctSub,MATCH(GL_Paste!$B19430&amp;"",AcctCode,0)),"UNKNOWN"))</f>
        <v/>
      </c>
    </row>
    <row r="19434">
      <c r="A19434" s="40">
        <f>IF(GL_Paste!$B19431="","",N(GL_Paste!$H19431)-N(GL_Paste!$G19431))</f>
        <v/>
      </c>
      <c r="B19434" s="43">
        <f>IF(GL_Paste!$B19431="","",DATE(YEAR(GL_Paste!$E19431),MONTH(GL_Paste!$E19431),1))</f>
        <v/>
      </c>
      <c r="C19434">
        <f>IF(GL_Paste!$B19431="","",IF(TRIM(GL_Paste!$M19431)&lt;&gt;"",TRIM(GL_Paste!$M19431),IFERROR(MID(GL_Paste!$I19431,FIND("[",GL_Paste!$I19431)+1,FIND("]",GL_Paste!$I19431)-FIND("[",GL_Paste!$I19431)-1),"")))</f>
        <v/>
      </c>
      <c r="D19434">
        <f>IF(GL_Paste!$B19431="","",IFERROR(INDEX(DeptName,MATCH($C19434,DeptTag,0)),"UNALLOCATED"))</f>
        <v/>
      </c>
      <c r="E19434">
        <f>IF(GL_Paste!$B19431="","",IFERROR(INDEX(AcctCat,MATCH(GL_Paste!$B19431&amp;"",AcctCode,0)),"UNKNOWN"))</f>
        <v/>
      </c>
      <c r="F19434">
        <f>IF(GL_Paste!$B19431="","",IFERROR(INDEX(AcctSub,MATCH(GL_Paste!$B19431&amp;"",AcctCode,0)),"UNKNOWN"))</f>
        <v/>
      </c>
    </row>
    <row r="19435">
      <c r="A19435" s="40">
        <f>IF(GL_Paste!$B19432="","",N(GL_Paste!$H19432)-N(GL_Paste!$G19432))</f>
        <v/>
      </c>
      <c r="B19435" s="43">
        <f>IF(GL_Paste!$B19432="","",DATE(YEAR(GL_Paste!$E19432),MONTH(GL_Paste!$E19432),1))</f>
        <v/>
      </c>
      <c r="C19435">
        <f>IF(GL_Paste!$B19432="","",IF(TRIM(GL_Paste!$M19432)&lt;&gt;"",TRIM(GL_Paste!$M19432),IFERROR(MID(GL_Paste!$I19432,FIND("[",GL_Paste!$I19432)+1,FIND("]",GL_Paste!$I19432)-FIND("[",GL_Paste!$I19432)-1),"")))</f>
        <v/>
      </c>
      <c r="D19435">
        <f>IF(GL_Paste!$B19432="","",IFERROR(INDEX(DeptName,MATCH($C19435,DeptTag,0)),"UNALLOCATED"))</f>
        <v/>
      </c>
      <c r="E19435">
        <f>IF(GL_Paste!$B19432="","",IFERROR(INDEX(AcctCat,MATCH(GL_Paste!$B19432&amp;"",AcctCode,0)),"UNKNOWN"))</f>
        <v/>
      </c>
      <c r="F19435">
        <f>IF(GL_Paste!$B19432="","",IFERROR(INDEX(AcctSub,MATCH(GL_Paste!$B19432&amp;"",AcctCode,0)),"UNKNOWN"))</f>
        <v/>
      </c>
    </row>
    <row r="19436">
      <c r="A19436" s="40">
        <f>IF(GL_Paste!$B19433="","",N(GL_Paste!$H19433)-N(GL_Paste!$G19433))</f>
        <v/>
      </c>
      <c r="B19436" s="43">
        <f>IF(GL_Paste!$B19433="","",DATE(YEAR(GL_Paste!$E19433),MONTH(GL_Paste!$E19433),1))</f>
        <v/>
      </c>
      <c r="C19436">
        <f>IF(GL_Paste!$B19433="","",IF(TRIM(GL_Paste!$M19433)&lt;&gt;"",TRIM(GL_Paste!$M19433),IFERROR(MID(GL_Paste!$I19433,FIND("[",GL_Paste!$I19433)+1,FIND("]",GL_Paste!$I19433)-FIND("[",GL_Paste!$I19433)-1),"")))</f>
        <v/>
      </c>
      <c r="D19436">
        <f>IF(GL_Paste!$B19433="","",IFERROR(INDEX(DeptName,MATCH($C19436,DeptTag,0)),"UNALLOCATED"))</f>
        <v/>
      </c>
      <c r="E19436">
        <f>IF(GL_Paste!$B19433="","",IFERROR(INDEX(AcctCat,MATCH(GL_Paste!$B19433&amp;"",AcctCode,0)),"UNKNOWN"))</f>
        <v/>
      </c>
      <c r="F19436">
        <f>IF(GL_Paste!$B19433="","",IFERROR(INDEX(AcctSub,MATCH(GL_Paste!$B19433&amp;"",AcctCode,0)),"UNKNOWN"))</f>
        <v/>
      </c>
    </row>
    <row r="19437">
      <c r="A19437" s="40">
        <f>IF(GL_Paste!$B19434="","",N(GL_Paste!$H19434)-N(GL_Paste!$G19434))</f>
        <v/>
      </c>
      <c r="B19437" s="43">
        <f>IF(GL_Paste!$B19434="","",DATE(YEAR(GL_Paste!$E19434),MONTH(GL_Paste!$E19434),1))</f>
        <v/>
      </c>
      <c r="C19437">
        <f>IF(GL_Paste!$B19434="","",IF(TRIM(GL_Paste!$M19434)&lt;&gt;"",TRIM(GL_Paste!$M19434),IFERROR(MID(GL_Paste!$I19434,FIND("[",GL_Paste!$I19434)+1,FIND("]",GL_Paste!$I19434)-FIND("[",GL_Paste!$I19434)-1),"")))</f>
        <v/>
      </c>
      <c r="D19437">
        <f>IF(GL_Paste!$B19434="","",IFERROR(INDEX(DeptName,MATCH($C19437,DeptTag,0)),"UNALLOCATED"))</f>
        <v/>
      </c>
      <c r="E19437">
        <f>IF(GL_Paste!$B19434="","",IFERROR(INDEX(AcctCat,MATCH(GL_Paste!$B19434&amp;"",AcctCode,0)),"UNKNOWN"))</f>
        <v/>
      </c>
      <c r="F19437">
        <f>IF(GL_Paste!$B19434="","",IFERROR(INDEX(AcctSub,MATCH(GL_Paste!$B19434&amp;"",AcctCode,0)),"UNKNOWN"))</f>
        <v/>
      </c>
    </row>
    <row r="19438">
      <c r="A19438" s="40">
        <f>IF(GL_Paste!$B19435="","",N(GL_Paste!$H19435)-N(GL_Paste!$G19435))</f>
        <v/>
      </c>
      <c r="B19438" s="43">
        <f>IF(GL_Paste!$B19435="","",DATE(YEAR(GL_Paste!$E19435),MONTH(GL_Paste!$E19435),1))</f>
        <v/>
      </c>
      <c r="C19438">
        <f>IF(GL_Paste!$B19435="","",IF(TRIM(GL_Paste!$M19435)&lt;&gt;"",TRIM(GL_Paste!$M19435),IFERROR(MID(GL_Paste!$I19435,FIND("[",GL_Paste!$I19435)+1,FIND("]",GL_Paste!$I19435)-FIND("[",GL_Paste!$I19435)-1),"")))</f>
        <v/>
      </c>
      <c r="D19438">
        <f>IF(GL_Paste!$B19435="","",IFERROR(INDEX(DeptName,MATCH($C19438,DeptTag,0)),"UNALLOCATED"))</f>
        <v/>
      </c>
      <c r="E19438">
        <f>IF(GL_Paste!$B19435="","",IFERROR(INDEX(AcctCat,MATCH(GL_Paste!$B19435&amp;"",AcctCode,0)),"UNKNOWN"))</f>
        <v/>
      </c>
      <c r="F19438">
        <f>IF(GL_Paste!$B19435="","",IFERROR(INDEX(AcctSub,MATCH(GL_Paste!$B19435&amp;"",AcctCode,0)),"UNKNOWN"))</f>
        <v/>
      </c>
    </row>
    <row r="19439">
      <c r="A19439" s="40">
        <f>IF(GL_Paste!$B19436="","",N(GL_Paste!$H19436)-N(GL_Paste!$G19436))</f>
        <v/>
      </c>
      <c r="B19439" s="43">
        <f>IF(GL_Paste!$B19436="","",DATE(YEAR(GL_Paste!$E19436),MONTH(GL_Paste!$E19436),1))</f>
        <v/>
      </c>
      <c r="C19439">
        <f>IF(GL_Paste!$B19436="","",IF(TRIM(GL_Paste!$M19436)&lt;&gt;"",TRIM(GL_Paste!$M19436),IFERROR(MID(GL_Paste!$I19436,FIND("[",GL_Paste!$I19436)+1,FIND("]",GL_Paste!$I19436)-FIND("[",GL_Paste!$I19436)-1),"")))</f>
        <v/>
      </c>
      <c r="D19439">
        <f>IF(GL_Paste!$B19436="","",IFERROR(INDEX(DeptName,MATCH($C19439,DeptTag,0)),"UNALLOCATED"))</f>
        <v/>
      </c>
      <c r="E19439">
        <f>IF(GL_Paste!$B19436="","",IFERROR(INDEX(AcctCat,MATCH(GL_Paste!$B19436&amp;"",AcctCode,0)),"UNKNOWN"))</f>
        <v/>
      </c>
      <c r="F19439">
        <f>IF(GL_Paste!$B19436="","",IFERROR(INDEX(AcctSub,MATCH(GL_Paste!$B19436&amp;"",AcctCode,0)),"UNKNOWN"))</f>
        <v/>
      </c>
    </row>
    <row r="19440">
      <c r="A19440" s="40">
        <f>IF(GL_Paste!$B19437="","",N(GL_Paste!$H19437)-N(GL_Paste!$G19437))</f>
        <v/>
      </c>
      <c r="B19440" s="43">
        <f>IF(GL_Paste!$B19437="","",DATE(YEAR(GL_Paste!$E19437),MONTH(GL_Paste!$E19437),1))</f>
        <v/>
      </c>
      <c r="C19440">
        <f>IF(GL_Paste!$B19437="","",IF(TRIM(GL_Paste!$M19437)&lt;&gt;"",TRIM(GL_Paste!$M19437),IFERROR(MID(GL_Paste!$I19437,FIND("[",GL_Paste!$I19437)+1,FIND("]",GL_Paste!$I19437)-FIND("[",GL_Paste!$I19437)-1),"")))</f>
        <v/>
      </c>
      <c r="D19440">
        <f>IF(GL_Paste!$B19437="","",IFERROR(INDEX(DeptName,MATCH($C19440,DeptTag,0)),"UNALLOCATED"))</f>
        <v/>
      </c>
      <c r="E19440">
        <f>IF(GL_Paste!$B19437="","",IFERROR(INDEX(AcctCat,MATCH(GL_Paste!$B19437&amp;"",AcctCode,0)),"UNKNOWN"))</f>
        <v/>
      </c>
      <c r="F19440">
        <f>IF(GL_Paste!$B19437="","",IFERROR(INDEX(AcctSub,MATCH(GL_Paste!$B19437&amp;"",AcctCode,0)),"UNKNOWN"))</f>
        <v/>
      </c>
    </row>
    <row r="19441">
      <c r="A19441" s="40">
        <f>IF(GL_Paste!$B19438="","",N(GL_Paste!$H19438)-N(GL_Paste!$G19438))</f>
        <v/>
      </c>
      <c r="B19441" s="43">
        <f>IF(GL_Paste!$B19438="","",DATE(YEAR(GL_Paste!$E19438),MONTH(GL_Paste!$E19438),1))</f>
        <v/>
      </c>
      <c r="C19441">
        <f>IF(GL_Paste!$B19438="","",IF(TRIM(GL_Paste!$M19438)&lt;&gt;"",TRIM(GL_Paste!$M19438),IFERROR(MID(GL_Paste!$I19438,FIND("[",GL_Paste!$I19438)+1,FIND("]",GL_Paste!$I19438)-FIND("[",GL_Paste!$I19438)-1),"")))</f>
        <v/>
      </c>
      <c r="D19441">
        <f>IF(GL_Paste!$B19438="","",IFERROR(INDEX(DeptName,MATCH($C19441,DeptTag,0)),"UNALLOCATED"))</f>
        <v/>
      </c>
      <c r="E19441">
        <f>IF(GL_Paste!$B19438="","",IFERROR(INDEX(AcctCat,MATCH(GL_Paste!$B19438&amp;"",AcctCode,0)),"UNKNOWN"))</f>
        <v/>
      </c>
      <c r="F19441">
        <f>IF(GL_Paste!$B19438="","",IFERROR(INDEX(AcctSub,MATCH(GL_Paste!$B19438&amp;"",AcctCode,0)),"UNKNOWN"))</f>
        <v/>
      </c>
    </row>
    <row r="19442">
      <c r="A19442" s="40">
        <f>IF(GL_Paste!$B19439="","",N(GL_Paste!$H19439)-N(GL_Paste!$G19439))</f>
        <v/>
      </c>
      <c r="B19442" s="43">
        <f>IF(GL_Paste!$B19439="","",DATE(YEAR(GL_Paste!$E19439),MONTH(GL_Paste!$E19439),1))</f>
        <v/>
      </c>
      <c r="C19442">
        <f>IF(GL_Paste!$B19439="","",IF(TRIM(GL_Paste!$M19439)&lt;&gt;"",TRIM(GL_Paste!$M19439),IFERROR(MID(GL_Paste!$I19439,FIND("[",GL_Paste!$I19439)+1,FIND("]",GL_Paste!$I19439)-FIND("[",GL_Paste!$I19439)-1),"")))</f>
        <v/>
      </c>
      <c r="D19442">
        <f>IF(GL_Paste!$B19439="","",IFERROR(INDEX(DeptName,MATCH($C19442,DeptTag,0)),"UNALLOCATED"))</f>
        <v/>
      </c>
      <c r="E19442">
        <f>IF(GL_Paste!$B19439="","",IFERROR(INDEX(AcctCat,MATCH(GL_Paste!$B19439&amp;"",AcctCode,0)),"UNKNOWN"))</f>
        <v/>
      </c>
      <c r="F19442">
        <f>IF(GL_Paste!$B19439="","",IFERROR(INDEX(AcctSub,MATCH(GL_Paste!$B19439&amp;"",AcctCode,0)),"UNKNOWN"))</f>
        <v/>
      </c>
    </row>
    <row r="19443">
      <c r="A19443" s="40">
        <f>IF(GL_Paste!$B19440="","",N(GL_Paste!$H19440)-N(GL_Paste!$G19440))</f>
        <v/>
      </c>
      <c r="B19443" s="43">
        <f>IF(GL_Paste!$B19440="","",DATE(YEAR(GL_Paste!$E19440),MONTH(GL_Paste!$E19440),1))</f>
        <v/>
      </c>
      <c r="C19443">
        <f>IF(GL_Paste!$B19440="","",IF(TRIM(GL_Paste!$M19440)&lt;&gt;"",TRIM(GL_Paste!$M19440),IFERROR(MID(GL_Paste!$I19440,FIND("[",GL_Paste!$I19440)+1,FIND("]",GL_Paste!$I19440)-FIND("[",GL_Paste!$I19440)-1),"")))</f>
        <v/>
      </c>
      <c r="D19443">
        <f>IF(GL_Paste!$B19440="","",IFERROR(INDEX(DeptName,MATCH($C19443,DeptTag,0)),"UNALLOCATED"))</f>
        <v/>
      </c>
      <c r="E19443">
        <f>IF(GL_Paste!$B19440="","",IFERROR(INDEX(AcctCat,MATCH(GL_Paste!$B19440&amp;"",AcctCode,0)),"UNKNOWN"))</f>
        <v/>
      </c>
      <c r="F19443">
        <f>IF(GL_Paste!$B19440="","",IFERROR(INDEX(AcctSub,MATCH(GL_Paste!$B19440&amp;"",AcctCode,0)),"UNKNOWN"))</f>
        <v/>
      </c>
    </row>
    <row r="19444">
      <c r="A19444" s="40">
        <f>IF(GL_Paste!$B19441="","",N(GL_Paste!$H19441)-N(GL_Paste!$G19441))</f>
        <v/>
      </c>
      <c r="B19444" s="43">
        <f>IF(GL_Paste!$B19441="","",DATE(YEAR(GL_Paste!$E19441),MONTH(GL_Paste!$E19441),1))</f>
        <v/>
      </c>
      <c r="C19444">
        <f>IF(GL_Paste!$B19441="","",IF(TRIM(GL_Paste!$M19441)&lt;&gt;"",TRIM(GL_Paste!$M19441),IFERROR(MID(GL_Paste!$I19441,FIND("[",GL_Paste!$I19441)+1,FIND("]",GL_Paste!$I19441)-FIND("[",GL_Paste!$I19441)-1),"")))</f>
        <v/>
      </c>
      <c r="D19444">
        <f>IF(GL_Paste!$B19441="","",IFERROR(INDEX(DeptName,MATCH($C19444,DeptTag,0)),"UNALLOCATED"))</f>
        <v/>
      </c>
      <c r="E19444">
        <f>IF(GL_Paste!$B19441="","",IFERROR(INDEX(AcctCat,MATCH(GL_Paste!$B19441&amp;"",AcctCode,0)),"UNKNOWN"))</f>
        <v/>
      </c>
      <c r="F19444">
        <f>IF(GL_Paste!$B19441="","",IFERROR(INDEX(AcctSub,MATCH(GL_Paste!$B19441&amp;"",AcctCode,0)),"UNKNOWN"))</f>
        <v/>
      </c>
    </row>
    <row r="19445">
      <c r="A19445" s="40">
        <f>IF(GL_Paste!$B19442="","",N(GL_Paste!$H19442)-N(GL_Paste!$G19442))</f>
        <v/>
      </c>
      <c r="B19445" s="43">
        <f>IF(GL_Paste!$B19442="","",DATE(YEAR(GL_Paste!$E19442),MONTH(GL_Paste!$E19442),1))</f>
        <v/>
      </c>
      <c r="C19445">
        <f>IF(GL_Paste!$B19442="","",IF(TRIM(GL_Paste!$M19442)&lt;&gt;"",TRIM(GL_Paste!$M19442),IFERROR(MID(GL_Paste!$I19442,FIND("[",GL_Paste!$I19442)+1,FIND("]",GL_Paste!$I19442)-FIND("[",GL_Paste!$I19442)-1),"")))</f>
        <v/>
      </c>
      <c r="D19445">
        <f>IF(GL_Paste!$B19442="","",IFERROR(INDEX(DeptName,MATCH($C19445,DeptTag,0)),"UNALLOCATED"))</f>
        <v/>
      </c>
      <c r="E19445">
        <f>IF(GL_Paste!$B19442="","",IFERROR(INDEX(AcctCat,MATCH(GL_Paste!$B19442&amp;"",AcctCode,0)),"UNKNOWN"))</f>
        <v/>
      </c>
      <c r="F19445">
        <f>IF(GL_Paste!$B19442="","",IFERROR(INDEX(AcctSub,MATCH(GL_Paste!$B19442&amp;"",AcctCode,0)),"UNKNOWN"))</f>
        <v/>
      </c>
    </row>
    <row r="19446">
      <c r="A19446" s="40">
        <f>IF(GL_Paste!$B19443="","",N(GL_Paste!$H19443)-N(GL_Paste!$G19443))</f>
        <v/>
      </c>
      <c r="B19446" s="43">
        <f>IF(GL_Paste!$B19443="","",DATE(YEAR(GL_Paste!$E19443),MONTH(GL_Paste!$E19443),1))</f>
        <v/>
      </c>
      <c r="C19446">
        <f>IF(GL_Paste!$B19443="","",IF(TRIM(GL_Paste!$M19443)&lt;&gt;"",TRIM(GL_Paste!$M19443),IFERROR(MID(GL_Paste!$I19443,FIND("[",GL_Paste!$I19443)+1,FIND("]",GL_Paste!$I19443)-FIND("[",GL_Paste!$I19443)-1),"")))</f>
        <v/>
      </c>
      <c r="D19446">
        <f>IF(GL_Paste!$B19443="","",IFERROR(INDEX(DeptName,MATCH($C19446,DeptTag,0)),"UNALLOCATED"))</f>
        <v/>
      </c>
      <c r="E19446">
        <f>IF(GL_Paste!$B19443="","",IFERROR(INDEX(AcctCat,MATCH(GL_Paste!$B19443&amp;"",AcctCode,0)),"UNKNOWN"))</f>
        <v/>
      </c>
      <c r="F19446">
        <f>IF(GL_Paste!$B19443="","",IFERROR(INDEX(AcctSub,MATCH(GL_Paste!$B19443&amp;"",AcctCode,0)),"UNKNOWN"))</f>
        <v/>
      </c>
    </row>
    <row r="19447">
      <c r="A19447" s="40">
        <f>IF(GL_Paste!$B19444="","",N(GL_Paste!$H19444)-N(GL_Paste!$G19444))</f>
        <v/>
      </c>
      <c r="B19447" s="43">
        <f>IF(GL_Paste!$B19444="","",DATE(YEAR(GL_Paste!$E19444),MONTH(GL_Paste!$E19444),1))</f>
        <v/>
      </c>
      <c r="C19447">
        <f>IF(GL_Paste!$B19444="","",IF(TRIM(GL_Paste!$M19444)&lt;&gt;"",TRIM(GL_Paste!$M19444),IFERROR(MID(GL_Paste!$I19444,FIND("[",GL_Paste!$I19444)+1,FIND("]",GL_Paste!$I19444)-FIND("[",GL_Paste!$I19444)-1),"")))</f>
        <v/>
      </c>
      <c r="D19447">
        <f>IF(GL_Paste!$B19444="","",IFERROR(INDEX(DeptName,MATCH($C19447,DeptTag,0)),"UNALLOCATED"))</f>
        <v/>
      </c>
      <c r="E19447">
        <f>IF(GL_Paste!$B19444="","",IFERROR(INDEX(AcctCat,MATCH(GL_Paste!$B19444&amp;"",AcctCode,0)),"UNKNOWN"))</f>
        <v/>
      </c>
      <c r="F19447">
        <f>IF(GL_Paste!$B19444="","",IFERROR(INDEX(AcctSub,MATCH(GL_Paste!$B19444&amp;"",AcctCode,0)),"UNKNOWN"))</f>
        <v/>
      </c>
    </row>
    <row r="19448">
      <c r="A19448" s="40">
        <f>IF(GL_Paste!$B19445="","",N(GL_Paste!$H19445)-N(GL_Paste!$G19445))</f>
        <v/>
      </c>
      <c r="B19448" s="43">
        <f>IF(GL_Paste!$B19445="","",DATE(YEAR(GL_Paste!$E19445),MONTH(GL_Paste!$E19445),1))</f>
        <v/>
      </c>
      <c r="C19448">
        <f>IF(GL_Paste!$B19445="","",IF(TRIM(GL_Paste!$M19445)&lt;&gt;"",TRIM(GL_Paste!$M19445),IFERROR(MID(GL_Paste!$I19445,FIND("[",GL_Paste!$I19445)+1,FIND("]",GL_Paste!$I19445)-FIND("[",GL_Paste!$I19445)-1),"")))</f>
        <v/>
      </c>
      <c r="D19448">
        <f>IF(GL_Paste!$B19445="","",IFERROR(INDEX(DeptName,MATCH($C19448,DeptTag,0)),"UNALLOCATED"))</f>
        <v/>
      </c>
      <c r="E19448">
        <f>IF(GL_Paste!$B19445="","",IFERROR(INDEX(AcctCat,MATCH(GL_Paste!$B19445&amp;"",AcctCode,0)),"UNKNOWN"))</f>
        <v/>
      </c>
      <c r="F19448">
        <f>IF(GL_Paste!$B19445="","",IFERROR(INDEX(AcctSub,MATCH(GL_Paste!$B19445&amp;"",AcctCode,0)),"UNKNOWN"))</f>
        <v/>
      </c>
    </row>
    <row r="19449">
      <c r="A19449" s="40">
        <f>IF(GL_Paste!$B19446="","",N(GL_Paste!$H19446)-N(GL_Paste!$G19446))</f>
        <v/>
      </c>
      <c r="B19449" s="43">
        <f>IF(GL_Paste!$B19446="","",DATE(YEAR(GL_Paste!$E19446),MONTH(GL_Paste!$E19446),1))</f>
        <v/>
      </c>
      <c r="C19449">
        <f>IF(GL_Paste!$B19446="","",IF(TRIM(GL_Paste!$M19446)&lt;&gt;"",TRIM(GL_Paste!$M19446),IFERROR(MID(GL_Paste!$I19446,FIND("[",GL_Paste!$I19446)+1,FIND("]",GL_Paste!$I19446)-FIND("[",GL_Paste!$I19446)-1),"")))</f>
        <v/>
      </c>
      <c r="D19449">
        <f>IF(GL_Paste!$B19446="","",IFERROR(INDEX(DeptName,MATCH($C19449,DeptTag,0)),"UNALLOCATED"))</f>
        <v/>
      </c>
      <c r="E19449">
        <f>IF(GL_Paste!$B19446="","",IFERROR(INDEX(AcctCat,MATCH(GL_Paste!$B19446&amp;"",AcctCode,0)),"UNKNOWN"))</f>
        <v/>
      </c>
      <c r="F19449">
        <f>IF(GL_Paste!$B19446="","",IFERROR(INDEX(AcctSub,MATCH(GL_Paste!$B19446&amp;"",AcctCode,0)),"UNKNOWN"))</f>
        <v/>
      </c>
    </row>
    <row r="19450">
      <c r="A19450" s="40">
        <f>IF(GL_Paste!$B19447="","",N(GL_Paste!$H19447)-N(GL_Paste!$G19447))</f>
        <v/>
      </c>
      <c r="B19450" s="43">
        <f>IF(GL_Paste!$B19447="","",DATE(YEAR(GL_Paste!$E19447),MONTH(GL_Paste!$E19447),1))</f>
        <v/>
      </c>
      <c r="C19450">
        <f>IF(GL_Paste!$B19447="","",IF(TRIM(GL_Paste!$M19447)&lt;&gt;"",TRIM(GL_Paste!$M19447),IFERROR(MID(GL_Paste!$I19447,FIND("[",GL_Paste!$I19447)+1,FIND("]",GL_Paste!$I19447)-FIND("[",GL_Paste!$I19447)-1),"")))</f>
        <v/>
      </c>
      <c r="D19450">
        <f>IF(GL_Paste!$B19447="","",IFERROR(INDEX(DeptName,MATCH($C19450,DeptTag,0)),"UNALLOCATED"))</f>
        <v/>
      </c>
      <c r="E19450">
        <f>IF(GL_Paste!$B19447="","",IFERROR(INDEX(AcctCat,MATCH(GL_Paste!$B19447&amp;"",AcctCode,0)),"UNKNOWN"))</f>
        <v/>
      </c>
      <c r="F19450">
        <f>IF(GL_Paste!$B19447="","",IFERROR(INDEX(AcctSub,MATCH(GL_Paste!$B19447&amp;"",AcctCode,0)),"UNKNOWN"))</f>
        <v/>
      </c>
    </row>
    <row r="19451">
      <c r="A19451" s="40">
        <f>IF(GL_Paste!$B19448="","",N(GL_Paste!$H19448)-N(GL_Paste!$G19448))</f>
        <v/>
      </c>
      <c r="B19451" s="43">
        <f>IF(GL_Paste!$B19448="","",DATE(YEAR(GL_Paste!$E19448),MONTH(GL_Paste!$E19448),1))</f>
        <v/>
      </c>
      <c r="C19451">
        <f>IF(GL_Paste!$B19448="","",IF(TRIM(GL_Paste!$M19448)&lt;&gt;"",TRIM(GL_Paste!$M19448),IFERROR(MID(GL_Paste!$I19448,FIND("[",GL_Paste!$I19448)+1,FIND("]",GL_Paste!$I19448)-FIND("[",GL_Paste!$I19448)-1),"")))</f>
        <v/>
      </c>
      <c r="D19451">
        <f>IF(GL_Paste!$B19448="","",IFERROR(INDEX(DeptName,MATCH($C19451,DeptTag,0)),"UNALLOCATED"))</f>
        <v/>
      </c>
      <c r="E19451">
        <f>IF(GL_Paste!$B19448="","",IFERROR(INDEX(AcctCat,MATCH(GL_Paste!$B19448&amp;"",AcctCode,0)),"UNKNOWN"))</f>
        <v/>
      </c>
      <c r="F19451">
        <f>IF(GL_Paste!$B19448="","",IFERROR(INDEX(AcctSub,MATCH(GL_Paste!$B19448&amp;"",AcctCode,0)),"UNKNOWN"))</f>
        <v/>
      </c>
    </row>
    <row r="19452">
      <c r="A19452" s="40">
        <f>IF(GL_Paste!$B19449="","",N(GL_Paste!$H19449)-N(GL_Paste!$G19449))</f>
        <v/>
      </c>
      <c r="B19452" s="43">
        <f>IF(GL_Paste!$B19449="","",DATE(YEAR(GL_Paste!$E19449),MONTH(GL_Paste!$E19449),1))</f>
        <v/>
      </c>
      <c r="C19452">
        <f>IF(GL_Paste!$B19449="","",IF(TRIM(GL_Paste!$M19449)&lt;&gt;"",TRIM(GL_Paste!$M19449),IFERROR(MID(GL_Paste!$I19449,FIND("[",GL_Paste!$I19449)+1,FIND("]",GL_Paste!$I19449)-FIND("[",GL_Paste!$I19449)-1),"")))</f>
        <v/>
      </c>
      <c r="D19452">
        <f>IF(GL_Paste!$B19449="","",IFERROR(INDEX(DeptName,MATCH($C19452,DeptTag,0)),"UNALLOCATED"))</f>
        <v/>
      </c>
      <c r="E19452">
        <f>IF(GL_Paste!$B19449="","",IFERROR(INDEX(AcctCat,MATCH(GL_Paste!$B19449&amp;"",AcctCode,0)),"UNKNOWN"))</f>
        <v/>
      </c>
      <c r="F19452">
        <f>IF(GL_Paste!$B19449="","",IFERROR(INDEX(AcctSub,MATCH(GL_Paste!$B19449&amp;"",AcctCode,0)),"UNKNOWN"))</f>
        <v/>
      </c>
    </row>
    <row r="19453">
      <c r="A19453" s="40">
        <f>IF(GL_Paste!$B19450="","",N(GL_Paste!$H19450)-N(GL_Paste!$G19450))</f>
        <v/>
      </c>
      <c r="B19453" s="43">
        <f>IF(GL_Paste!$B19450="","",DATE(YEAR(GL_Paste!$E19450),MONTH(GL_Paste!$E19450),1))</f>
        <v/>
      </c>
      <c r="C19453">
        <f>IF(GL_Paste!$B19450="","",IF(TRIM(GL_Paste!$M19450)&lt;&gt;"",TRIM(GL_Paste!$M19450),IFERROR(MID(GL_Paste!$I19450,FIND("[",GL_Paste!$I19450)+1,FIND("]",GL_Paste!$I19450)-FIND("[",GL_Paste!$I19450)-1),"")))</f>
        <v/>
      </c>
      <c r="D19453">
        <f>IF(GL_Paste!$B19450="","",IFERROR(INDEX(DeptName,MATCH($C19453,DeptTag,0)),"UNALLOCATED"))</f>
        <v/>
      </c>
      <c r="E19453">
        <f>IF(GL_Paste!$B19450="","",IFERROR(INDEX(AcctCat,MATCH(GL_Paste!$B19450&amp;"",AcctCode,0)),"UNKNOWN"))</f>
        <v/>
      </c>
      <c r="F19453">
        <f>IF(GL_Paste!$B19450="","",IFERROR(INDEX(AcctSub,MATCH(GL_Paste!$B19450&amp;"",AcctCode,0)),"UNKNOWN"))</f>
        <v/>
      </c>
    </row>
    <row r="19454">
      <c r="A19454" s="40">
        <f>IF(GL_Paste!$B19451="","",N(GL_Paste!$H19451)-N(GL_Paste!$G19451))</f>
        <v/>
      </c>
      <c r="B19454" s="43">
        <f>IF(GL_Paste!$B19451="","",DATE(YEAR(GL_Paste!$E19451),MONTH(GL_Paste!$E19451),1))</f>
        <v/>
      </c>
      <c r="C19454">
        <f>IF(GL_Paste!$B19451="","",IF(TRIM(GL_Paste!$M19451)&lt;&gt;"",TRIM(GL_Paste!$M19451),IFERROR(MID(GL_Paste!$I19451,FIND("[",GL_Paste!$I19451)+1,FIND("]",GL_Paste!$I19451)-FIND("[",GL_Paste!$I19451)-1),"")))</f>
        <v/>
      </c>
      <c r="D19454">
        <f>IF(GL_Paste!$B19451="","",IFERROR(INDEX(DeptName,MATCH($C19454,DeptTag,0)),"UNALLOCATED"))</f>
        <v/>
      </c>
      <c r="E19454">
        <f>IF(GL_Paste!$B19451="","",IFERROR(INDEX(AcctCat,MATCH(GL_Paste!$B19451&amp;"",AcctCode,0)),"UNKNOWN"))</f>
        <v/>
      </c>
      <c r="F19454">
        <f>IF(GL_Paste!$B19451="","",IFERROR(INDEX(AcctSub,MATCH(GL_Paste!$B19451&amp;"",AcctCode,0)),"UNKNOWN"))</f>
        <v/>
      </c>
    </row>
    <row r="19455">
      <c r="A19455" s="40">
        <f>IF(GL_Paste!$B19452="","",N(GL_Paste!$H19452)-N(GL_Paste!$G19452))</f>
        <v/>
      </c>
      <c r="B19455" s="43">
        <f>IF(GL_Paste!$B19452="","",DATE(YEAR(GL_Paste!$E19452),MONTH(GL_Paste!$E19452),1))</f>
        <v/>
      </c>
      <c r="C19455">
        <f>IF(GL_Paste!$B19452="","",IF(TRIM(GL_Paste!$M19452)&lt;&gt;"",TRIM(GL_Paste!$M19452),IFERROR(MID(GL_Paste!$I19452,FIND("[",GL_Paste!$I19452)+1,FIND("]",GL_Paste!$I19452)-FIND("[",GL_Paste!$I19452)-1),"")))</f>
        <v/>
      </c>
      <c r="D19455">
        <f>IF(GL_Paste!$B19452="","",IFERROR(INDEX(DeptName,MATCH($C19455,DeptTag,0)),"UNALLOCATED"))</f>
        <v/>
      </c>
      <c r="E19455">
        <f>IF(GL_Paste!$B19452="","",IFERROR(INDEX(AcctCat,MATCH(GL_Paste!$B19452&amp;"",AcctCode,0)),"UNKNOWN"))</f>
        <v/>
      </c>
      <c r="F19455">
        <f>IF(GL_Paste!$B19452="","",IFERROR(INDEX(AcctSub,MATCH(GL_Paste!$B19452&amp;"",AcctCode,0)),"UNKNOWN"))</f>
        <v/>
      </c>
    </row>
    <row r="19456">
      <c r="A19456" s="40">
        <f>IF(GL_Paste!$B19453="","",N(GL_Paste!$H19453)-N(GL_Paste!$G19453))</f>
        <v/>
      </c>
      <c r="B19456" s="43">
        <f>IF(GL_Paste!$B19453="","",DATE(YEAR(GL_Paste!$E19453),MONTH(GL_Paste!$E19453),1))</f>
        <v/>
      </c>
      <c r="C19456">
        <f>IF(GL_Paste!$B19453="","",IF(TRIM(GL_Paste!$M19453)&lt;&gt;"",TRIM(GL_Paste!$M19453),IFERROR(MID(GL_Paste!$I19453,FIND("[",GL_Paste!$I19453)+1,FIND("]",GL_Paste!$I19453)-FIND("[",GL_Paste!$I19453)-1),"")))</f>
        <v/>
      </c>
      <c r="D19456">
        <f>IF(GL_Paste!$B19453="","",IFERROR(INDEX(DeptName,MATCH($C19456,DeptTag,0)),"UNALLOCATED"))</f>
        <v/>
      </c>
      <c r="E19456">
        <f>IF(GL_Paste!$B19453="","",IFERROR(INDEX(AcctCat,MATCH(GL_Paste!$B19453&amp;"",AcctCode,0)),"UNKNOWN"))</f>
        <v/>
      </c>
      <c r="F19456">
        <f>IF(GL_Paste!$B19453="","",IFERROR(INDEX(AcctSub,MATCH(GL_Paste!$B19453&amp;"",AcctCode,0)),"UNKNOWN"))</f>
        <v/>
      </c>
    </row>
    <row r="19457">
      <c r="A19457" s="40">
        <f>IF(GL_Paste!$B19454="","",N(GL_Paste!$H19454)-N(GL_Paste!$G19454))</f>
        <v/>
      </c>
      <c r="B19457" s="43">
        <f>IF(GL_Paste!$B19454="","",DATE(YEAR(GL_Paste!$E19454),MONTH(GL_Paste!$E19454),1))</f>
        <v/>
      </c>
      <c r="C19457">
        <f>IF(GL_Paste!$B19454="","",IF(TRIM(GL_Paste!$M19454)&lt;&gt;"",TRIM(GL_Paste!$M19454),IFERROR(MID(GL_Paste!$I19454,FIND("[",GL_Paste!$I19454)+1,FIND("]",GL_Paste!$I19454)-FIND("[",GL_Paste!$I19454)-1),"")))</f>
        <v/>
      </c>
      <c r="D19457">
        <f>IF(GL_Paste!$B19454="","",IFERROR(INDEX(DeptName,MATCH($C19457,DeptTag,0)),"UNALLOCATED"))</f>
        <v/>
      </c>
      <c r="E19457">
        <f>IF(GL_Paste!$B19454="","",IFERROR(INDEX(AcctCat,MATCH(GL_Paste!$B19454&amp;"",AcctCode,0)),"UNKNOWN"))</f>
        <v/>
      </c>
      <c r="F19457">
        <f>IF(GL_Paste!$B19454="","",IFERROR(INDEX(AcctSub,MATCH(GL_Paste!$B19454&amp;"",AcctCode,0)),"UNKNOWN"))</f>
        <v/>
      </c>
    </row>
    <row r="19458">
      <c r="A19458" s="40">
        <f>IF(GL_Paste!$B19455="","",N(GL_Paste!$H19455)-N(GL_Paste!$G19455))</f>
        <v/>
      </c>
      <c r="B19458" s="43">
        <f>IF(GL_Paste!$B19455="","",DATE(YEAR(GL_Paste!$E19455),MONTH(GL_Paste!$E19455),1))</f>
        <v/>
      </c>
      <c r="C19458">
        <f>IF(GL_Paste!$B19455="","",IF(TRIM(GL_Paste!$M19455)&lt;&gt;"",TRIM(GL_Paste!$M19455),IFERROR(MID(GL_Paste!$I19455,FIND("[",GL_Paste!$I19455)+1,FIND("]",GL_Paste!$I19455)-FIND("[",GL_Paste!$I19455)-1),"")))</f>
        <v/>
      </c>
      <c r="D19458">
        <f>IF(GL_Paste!$B19455="","",IFERROR(INDEX(DeptName,MATCH($C19458,DeptTag,0)),"UNALLOCATED"))</f>
        <v/>
      </c>
      <c r="E19458">
        <f>IF(GL_Paste!$B19455="","",IFERROR(INDEX(AcctCat,MATCH(GL_Paste!$B19455&amp;"",AcctCode,0)),"UNKNOWN"))</f>
        <v/>
      </c>
      <c r="F19458">
        <f>IF(GL_Paste!$B19455="","",IFERROR(INDEX(AcctSub,MATCH(GL_Paste!$B19455&amp;"",AcctCode,0)),"UNKNOWN"))</f>
        <v/>
      </c>
    </row>
    <row r="19459">
      <c r="A19459" s="40">
        <f>IF(GL_Paste!$B19456="","",N(GL_Paste!$H19456)-N(GL_Paste!$G19456))</f>
        <v/>
      </c>
      <c r="B19459" s="43">
        <f>IF(GL_Paste!$B19456="","",DATE(YEAR(GL_Paste!$E19456),MONTH(GL_Paste!$E19456),1))</f>
        <v/>
      </c>
      <c r="C19459">
        <f>IF(GL_Paste!$B19456="","",IF(TRIM(GL_Paste!$M19456)&lt;&gt;"",TRIM(GL_Paste!$M19456),IFERROR(MID(GL_Paste!$I19456,FIND("[",GL_Paste!$I19456)+1,FIND("]",GL_Paste!$I19456)-FIND("[",GL_Paste!$I19456)-1),"")))</f>
        <v/>
      </c>
      <c r="D19459">
        <f>IF(GL_Paste!$B19456="","",IFERROR(INDEX(DeptName,MATCH($C19459,DeptTag,0)),"UNALLOCATED"))</f>
        <v/>
      </c>
      <c r="E19459">
        <f>IF(GL_Paste!$B19456="","",IFERROR(INDEX(AcctCat,MATCH(GL_Paste!$B19456&amp;"",AcctCode,0)),"UNKNOWN"))</f>
        <v/>
      </c>
      <c r="F19459">
        <f>IF(GL_Paste!$B19456="","",IFERROR(INDEX(AcctSub,MATCH(GL_Paste!$B19456&amp;"",AcctCode,0)),"UNKNOWN"))</f>
        <v/>
      </c>
    </row>
    <row r="19460">
      <c r="A19460" s="40">
        <f>IF(GL_Paste!$B19457="","",N(GL_Paste!$H19457)-N(GL_Paste!$G19457))</f>
        <v/>
      </c>
      <c r="B19460" s="43">
        <f>IF(GL_Paste!$B19457="","",DATE(YEAR(GL_Paste!$E19457),MONTH(GL_Paste!$E19457),1))</f>
        <v/>
      </c>
      <c r="C19460">
        <f>IF(GL_Paste!$B19457="","",IF(TRIM(GL_Paste!$M19457)&lt;&gt;"",TRIM(GL_Paste!$M19457),IFERROR(MID(GL_Paste!$I19457,FIND("[",GL_Paste!$I19457)+1,FIND("]",GL_Paste!$I19457)-FIND("[",GL_Paste!$I19457)-1),"")))</f>
        <v/>
      </c>
      <c r="D19460">
        <f>IF(GL_Paste!$B19457="","",IFERROR(INDEX(DeptName,MATCH($C19460,DeptTag,0)),"UNALLOCATED"))</f>
        <v/>
      </c>
      <c r="E19460">
        <f>IF(GL_Paste!$B19457="","",IFERROR(INDEX(AcctCat,MATCH(GL_Paste!$B19457&amp;"",AcctCode,0)),"UNKNOWN"))</f>
        <v/>
      </c>
      <c r="F19460">
        <f>IF(GL_Paste!$B19457="","",IFERROR(INDEX(AcctSub,MATCH(GL_Paste!$B19457&amp;"",AcctCode,0)),"UNKNOWN"))</f>
        <v/>
      </c>
    </row>
    <row r="19461">
      <c r="A19461" s="40">
        <f>IF(GL_Paste!$B19458="","",N(GL_Paste!$H19458)-N(GL_Paste!$G19458))</f>
        <v/>
      </c>
      <c r="B19461" s="43">
        <f>IF(GL_Paste!$B19458="","",DATE(YEAR(GL_Paste!$E19458),MONTH(GL_Paste!$E19458),1))</f>
        <v/>
      </c>
      <c r="C19461">
        <f>IF(GL_Paste!$B19458="","",IF(TRIM(GL_Paste!$M19458)&lt;&gt;"",TRIM(GL_Paste!$M19458),IFERROR(MID(GL_Paste!$I19458,FIND("[",GL_Paste!$I19458)+1,FIND("]",GL_Paste!$I19458)-FIND("[",GL_Paste!$I19458)-1),"")))</f>
        <v/>
      </c>
      <c r="D19461">
        <f>IF(GL_Paste!$B19458="","",IFERROR(INDEX(DeptName,MATCH($C19461,DeptTag,0)),"UNALLOCATED"))</f>
        <v/>
      </c>
      <c r="E19461">
        <f>IF(GL_Paste!$B19458="","",IFERROR(INDEX(AcctCat,MATCH(GL_Paste!$B19458&amp;"",AcctCode,0)),"UNKNOWN"))</f>
        <v/>
      </c>
      <c r="F19461">
        <f>IF(GL_Paste!$B19458="","",IFERROR(INDEX(AcctSub,MATCH(GL_Paste!$B19458&amp;"",AcctCode,0)),"UNKNOWN"))</f>
        <v/>
      </c>
    </row>
    <row r="19462">
      <c r="A19462" s="40">
        <f>IF(GL_Paste!$B19459="","",N(GL_Paste!$H19459)-N(GL_Paste!$G19459))</f>
        <v/>
      </c>
      <c r="B19462" s="43">
        <f>IF(GL_Paste!$B19459="","",DATE(YEAR(GL_Paste!$E19459),MONTH(GL_Paste!$E19459),1))</f>
        <v/>
      </c>
      <c r="C19462">
        <f>IF(GL_Paste!$B19459="","",IF(TRIM(GL_Paste!$M19459)&lt;&gt;"",TRIM(GL_Paste!$M19459),IFERROR(MID(GL_Paste!$I19459,FIND("[",GL_Paste!$I19459)+1,FIND("]",GL_Paste!$I19459)-FIND("[",GL_Paste!$I19459)-1),"")))</f>
        <v/>
      </c>
      <c r="D19462">
        <f>IF(GL_Paste!$B19459="","",IFERROR(INDEX(DeptName,MATCH($C19462,DeptTag,0)),"UNALLOCATED"))</f>
        <v/>
      </c>
      <c r="E19462">
        <f>IF(GL_Paste!$B19459="","",IFERROR(INDEX(AcctCat,MATCH(GL_Paste!$B19459&amp;"",AcctCode,0)),"UNKNOWN"))</f>
        <v/>
      </c>
      <c r="F19462">
        <f>IF(GL_Paste!$B19459="","",IFERROR(INDEX(AcctSub,MATCH(GL_Paste!$B19459&amp;"",AcctCode,0)),"UNKNOWN"))</f>
        <v/>
      </c>
    </row>
    <row r="19463">
      <c r="A19463" s="40">
        <f>IF(GL_Paste!$B19460="","",N(GL_Paste!$H19460)-N(GL_Paste!$G19460))</f>
        <v/>
      </c>
      <c r="B19463" s="43">
        <f>IF(GL_Paste!$B19460="","",DATE(YEAR(GL_Paste!$E19460),MONTH(GL_Paste!$E19460),1))</f>
        <v/>
      </c>
      <c r="C19463">
        <f>IF(GL_Paste!$B19460="","",IF(TRIM(GL_Paste!$M19460)&lt;&gt;"",TRIM(GL_Paste!$M19460),IFERROR(MID(GL_Paste!$I19460,FIND("[",GL_Paste!$I19460)+1,FIND("]",GL_Paste!$I19460)-FIND("[",GL_Paste!$I19460)-1),"")))</f>
        <v/>
      </c>
      <c r="D19463">
        <f>IF(GL_Paste!$B19460="","",IFERROR(INDEX(DeptName,MATCH($C19463,DeptTag,0)),"UNALLOCATED"))</f>
        <v/>
      </c>
      <c r="E19463">
        <f>IF(GL_Paste!$B19460="","",IFERROR(INDEX(AcctCat,MATCH(GL_Paste!$B19460&amp;"",AcctCode,0)),"UNKNOWN"))</f>
        <v/>
      </c>
      <c r="F19463">
        <f>IF(GL_Paste!$B19460="","",IFERROR(INDEX(AcctSub,MATCH(GL_Paste!$B19460&amp;"",AcctCode,0)),"UNKNOWN"))</f>
        <v/>
      </c>
    </row>
    <row r="19464">
      <c r="A19464" s="40">
        <f>IF(GL_Paste!$B19461="","",N(GL_Paste!$H19461)-N(GL_Paste!$G19461))</f>
        <v/>
      </c>
      <c r="B19464" s="43">
        <f>IF(GL_Paste!$B19461="","",DATE(YEAR(GL_Paste!$E19461),MONTH(GL_Paste!$E19461),1))</f>
        <v/>
      </c>
      <c r="C19464">
        <f>IF(GL_Paste!$B19461="","",IF(TRIM(GL_Paste!$M19461)&lt;&gt;"",TRIM(GL_Paste!$M19461),IFERROR(MID(GL_Paste!$I19461,FIND("[",GL_Paste!$I19461)+1,FIND("]",GL_Paste!$I19461)-FIND("[",GL_Paste!$I19461)-1),"")))</f>
        <v/>
      </c>
      <c r="D19464">
        <f>IF(GL_Paste!$B19461="","",IFERROR(INDEX(DeptName,MATCH($C19464,DeptTag,0)),"UNALLOCATED"))</f>
        <v/>
      </c>
      <c r="E19464">
        <f>IF(GL_Paste!$B19461="","",IFERROR(INDEX(AcctCat,MATCH(GL_Paste!$B19461&amp;"",AcctCode,0)),"UNKNOWN"))</f>
        <v/>
      </c>
      <c r="F19464">
        <f>IF(GL_Paste!$B19461="","",IFERROR(INDEX(AcctSub,MATCH(GL_Paste!$B19461&amp;"",AcctCode,0)),"UNKNOWN"))</f>
        <v/>
      </c>
    </row>
    <row r="19465">
      <c r="A19465" s="40">
        <f>IF(GL_Paste!$B19462="","",N(GL_Paste!$H19462)-N(GL_Paste!$G19462))</f>
        <v/>
      </c>
      <c r="B19465" s="43">
        <f>IF(GL_Paste!$B19462="","",DATE(YEAR(GL_Paste!$E19462),MONTH(GL_Paste!$E19462),1))</f>
        <v/>
      </c>
      <c r="C19465">
        <f>IF(GL_Paste!$B19462="","",IF(TRIM(GL_Paste!$M19462)&lt;&gt;"",TRIM(GL_Paste!$M19462),IFERROR(MID(GL_Paste!$I19462,FIND("[",GL_Paste!$I19462)+1,FIND("]",GL_Paste!$I19462)-FIND("[",GL_Paste!$I19462)-1),"")))</f>
        <v/>
      </c>
      <c r="D19465">
        <f>IF(GL_Paste!$B19462="","",IFERROR(INDEX(DeptName,MATCH($C19465,DeptTag,0)),"UNALLOCATED"))</f>
        <v/>
      </c>
      <c r="E19465">
        <f>IF(GL_Paste!$B19462="","",IFERROR(INDEX(AcctCat,MATCH(GL_Paste!$B19462&amp;"",AcctCode,0)),"UNKNOWN"))</f>
        <v/>
      </c>
      <c r="F19465">
        <f>IF(GL_Paste!$B19462="","",IFERROR(INDEX(AcctSub,MATCH(GL_Paste!$B19462&amp;"",AcctCode,0)),"UNKNOWN"))</f>
        <v/>
      </c>
    </row>
    <row r="19466">
      <c r="A19466" s="40">
        <f>IF(GL_Paste!$B19463="","",N(GL_Paste!$H19463)-N(GL_Paste!$G19463))</f>
        <v/>
      </c>
      <c r="B19466" s="43">
        <f>IF(GL_Paste!$B19463="","",DATE(YEAR(GL_Paste!$E19463),MONTH(GL_Paste!$E19463),1))</f>
        <v/>
      </c>
      <c r="C19466">
        <f>IF(GL_Paste!$B19463="","",IF(TRIM(GL_Paste!$M19463)&lt;&gt;"",TRIM(GL_Paste!$M19463),IFERROR(MID(GL_Paste!$I19463,FIND("[",GL_Paste!$I19463)+1,FIND("]",GL_Paste!$I19463)-FIND("[",GL_Paste!$I19463)-1),"")))</f>
        <v/>
      </c>
      <c r="D19466">
        <f>IF(GL_Paste!$B19463="","",IFERROR(INDEX(DeptName,MATCH($C19466,DeptTag,0)),"UNALLOCATED"))</f>
        <v/>
      </c>
      <c r="E19466">
        <f>IF(GL_Paste!$B19463="","",IFERROR(INDEX(AcctCat,MATCH(GL_Paste!$B19463&amp;"",AcctCode,0)),"UNKNOWN"))</f>
        <v/>
      </c>
      <c r="F19466">
        <f>IF(GL_Paste!$B19463="","",IFERROR(INDEX(AcctSub,MATCH(GL_Paste!$B19463&amp;"",AcctCode,0)),"UNKNOWN"))</f>
        <v/>
      </c>
    </row>
    <row r="19467">
      <c r="A19467" s="40">
        <f>IF(GL_Paste!$B19464="","",N(GL_Paste!$H19464)-N(GL_Paste!$G19464))</f>
        <v/>
      </c>
      <c r="B19467" s="43">
        <f>IF(GL_Paste!$B19464="","",DATE(YEAR(GL_Paste!$E19464),MONTH(GL_Paste!$E19464),1))</f>
        <v/>
      </c>
      <c r="C19467">
        <f>IF(GL_Paste!$B19464="","",IF(TRIM(GL_Paste!$M19464)&lt;&gt;"",TRIM(GL_Paste!$M19464),IFERROR(MID(GL_Paste!$I19464,FIND("[",GL_Paste!$I19464)+1,FIND("]",GL_Paste!$I19464)-FIND("[",GL_Paste!$I19464)-1),"")))</f>
        <v/>
      </c>
      <c r="D19467">
        <f>IF(GL_Paste!$B19464="","",IFERROR(INDEX(DeptName,MATCH($C19467,DeptTag,0)),"UNALLOCATED"))</f>
        <v/>
      </c>
      <c r="E19467">
        <f>IF(GL_Paste!$B19464="","",IFERROR(INDEX(AcctCat,MATCH(GL_Paste!$B19464&amp;"",AcctCode,0)),"UNKNOWN"))</f>
        <v/>
      </c>
      <c r="F19467">
        <f>IF(GL_Paste!$B19464="","",IFERROR(INDEX(AcctSub,MATCH(GL_Paste!$B19464&amp;"",AcctCode,0)),"UNKNOWN"))</f>
        <v/>
      </c>
    </row>
    <row r="19468">
      <c r="A19468" s="40">
        <f>IF(GL_Paste!$B19465="","",N(GL_Paste!$H19465)-N(GL_Paste!$G19465))</f>
        <v/>
      </c>
      <c r="B19468" s="43">
        <f>IF(GL_Paste!$B19465="","",DATE(YEAR(GL_Paste!$E19465),MONTH(GL_Paste!$E19465),1))</f>
        <v/>
      </c>
      <c r="C19468">
        <f>IF(GL_Paste!$B19465="","",IF(TRIM(GL_Paste!$M19465)&lt;&gt;"",TRIM(GL_Paste!$M19465),IFERROR(MID(GL_Paste!$I19465,FIND("[",GL_Paste!$I19465)+1,FIND("]",GL_Paste!$I19465)-FIND("[",GL_Paste!$I19465)-1),"")))</f>
        <v/>
      </c>
      <c r="D19468">
        <f>IF(GL_Paste!$B19465="","",IFERROR(INDEX(DeptName,MATCH($C19468,DeptTag,0)),"UNALLOCATED"))</f>
        <v/>
      </c>
      <c r="E19468">
        <f>IF(GL_Paste!$B19465="","",IFERROR(INDEX(AcctCat,MATCH(GL_Paste!$B19465&amp;"",AcctCode,0)),"UNKNOWN"))</f>
        <v/>
      </c>
      <c r="F19468">
        <f>IF(GL_Paste!$B19465="","",IFERROR(INDEX(AcctSub,MATCH(GL_Paste!$B19465&amp;"",AcctCode,0)),"UNKNOWN"))</f>
        <v/>
      </c>
    </row>
    <row r="19469">
      <c r="A19469" s="40">
        <f>IF(GL_Paste!$B19466="","",N(GL_Paste!$H19466)-N(GL_Paste!$G19466))</f>
        <v/>
      </c>
      <c r="B19469" s="43">
        <f>IF(GL_Paste!$B19466="","",DATE(YEAR(GL_Paste!$E19466),MONTH(GL_Paste!$E19466),1))</f>
        <v/>
      </c>
      <c r="C19469">
        <f>IF(GL_Paste!$B19466="","",IF(TRIM(GL_Paste!$M19466)&lt;&gt;"",TRIM(GL_Paste!$M19466),IFERROR(MID(GL_Paste!$I19466,FIND("[",GL_Paste!$I19466)+1,FIND("]",GL_Paste!$I19466)-FIND("[",GL_Paste!$I19466)-1),"")))</f>
        <v/>
      </c>
      <c r="D19469">
        <f>IF(GL_Paste!$B19466="","",IFERROR(INDEX(DeptName,MATCH($C19469,DeptTag,0)),"UNALLOCATED"))</f>
        <v/>
      </c>
      <c r="E19469">
        <f>IF(GL_Paste!$B19466="","",IFERROR(INDEX(AcctCat,MATCH(GL_Paste!$B19466&amp;"",AcctCode,0)),"UNKNOWN"))</f>
        <v/>
      </c>
      <c r="F19469">
        <f>IF(GL_Paste!$B19466="","",IFERROR(INDEX(AcctSub,MATCH(GL_Paste!$B19466&amp;"",AcctCode,0)),"UNKNOWN"))</f>
        <v/>
      </c>
    </row>
    <row r="19470">
      <c r="A19470" s="40">
        <f>IF(GL_Paste!$B19467="","",N(GL_Paste!$H19467)-N(GL_Paste!$G19467))</f>
        <v/>
      </c>
      <c r="B19470" s="43">
        <f>IF(GL_Paste!$B19467="","",DATE(YEAR(GL_Paste!$E19467),MONTH(GL_Paste!$E19467),1))</f>
        <v/>
      </c>
      <c r="C19470">
        <f>IF(GL_Paste!$B19467="","",IF(TRIM(GL_Paste!$M19467)&lt;&gt;"",TRIM(GL_Paste!$M19467),IFERROR(MID(GL_Paste!$I19467,FIND("[",GL_Paste!$I19467)+1,FIND("]",GL_Paste!$I19467)-FIND("[",GL_Paste!$I19467)-1),"")))</f>
        <v/>
      </c>
      <c r="D19470">
        <f>IF(GL_Paste!$B19467="","",IFERROR(INDEX(DeptName,MATCH($C19470,DeptTag,0)),"UNALLOCATED"))</f>
        <v/>
      </c>
      <c r="E19470">
        <f>IF(GL_Paste!$B19467="","",IFERROR(INDEX(AcctCat,MATCH(GL_Paste!$B19467&amp;"",AcctCode,0)),"UNKNOWN"))</f>
        <v/>
      </c>
      <c r="F19470">
        <f>IF(GL_Paste!$B19467="","",IFERROR(INDEX(AcctSub,MATCH(GL_Paste!$B19467&amp;"",AcctCode,0)),"UNKNOWN"))</f>
        <v/>
      </c>
    </row>
    <row r="19471">
      <c r="A19471" s="40">
        <f>IF(GL_Paste!$B19468="","",N(GL_Paste!$H19468)-N(GL_Paste!$G19468))</f>
        <v/>
      </c>
      <c r="B19471" s="43">
        <f>IF(GL_Paste!$B19468="","",DATE(YEAR(GL_Paste!$E19468),MONTH(GL_Paste!$E19468),1))</f>
        <v/>
      </c>
      <c r="C19471">
        <f>IF(GL_Paste!$B19468="","",IF(TRIM(GL_Paste!$M19468)&lt;&gt;"",TRIM(GL_Paste!$M19468),IFERROR(MID(GL_Paste!$I19468,FIND("[",GL_Paste!$I19468)+1,FIND("]",GL_Paste!$I19468)-FIND("[",GL_Paste!$I19468)-1),"")))</f>
        <v/>
      </c>
      <c r="D19471">
        <f>IF(GL_Paste!$B19468="","",IFERROR(INDEX(DeptName,MATCH($C19471,DeptTag,0)),"UNALLOCATED"))</f>
        <v/>
      </c>
      <c r="E19471">
        <f>IF(GL_Paste!$B19468="","",IFERROR(INDEX(AcctCat,MATCH(GL_Paste!$B19468&amp;"",AcctCode,0)),"UNKNOWN"))</f>
        <v/>
      </c>
      <c r="F19471">
        <f>IF(GL_Paste!$B19468="","",IFERROR(INDEX(AcctSub,MATCH(GL_Paste!$B19468&amp;"",AcctCode,0)),"UNKNOWN"))</f>
        <v/>
      </c>
    </row>
    <row r="19472">
      <c r="A19472" s="40">
        <f>IF(GL_Paste!$B19469="","",N(GL_Paste!$H19469)-N(GL_Paste!$G19469))</f>
        <v/>
      </c>
      <c r="B19472" s="43">
        <f>IF(GL_Paste!$B19469="","",DATE(YEAR(GL_Paste!$E19469),MONTH(GL_Paste!$E19469),1))</f>
        <v/>
      </c>
      <c r="C19472">
        <f>IF(GL_Paste!$B19469="","",IF(TRIM(GL_Paste!$M19469)&lt;&gt;"",TRIM(GL_Paste!$M19469),IFERROR(MID(GL_Paste!$I19469,FIND("[",GL_Paste!$I19469)+1,FIND("]",GL_Paste!$I19469)-FIND("[",GL_Paste!$I19469)-1),"")))</f>
        <v/>
      </c>
      <c r="D19472">
        <f>IF(GL_Paste!$B19469="","",IFERROR(INDEX(DeptName,MATCH($C19472,DeptTag,0)),"UNALLOCATED"))</f>
        <v/>
      </c>
      <c r="E19472">
        <f>IF(GL_Paste!$B19469="","",IFERROR(INDEX(AcctCat,MATCH(GL_Paste!$B19469&amp;"",AcctCode,0)),"UNKNOWN"))</f>
        <v/>
      </c>
      <c r="F19472">
        <f>IF(GL_Paste!$B19469="","",IFERROR(INDEX(AcctSub,MATCH(GL_Paste!$B19469&amp;"",AcctCode,0)),"UNKNOWN"))</f>
        <v/>
      </c>
    </row>
    <row r="19473">
      <c r="A19473" s="40">
        <f>IF(GL_Paste!$B19470="","",N(GL_Paste!$H19470)-N(GL_Paste!$G19470))</f>
        <v/>
      </c>
      <c r="B19473" s="43">
        <f>IF(GL_Paste!$B19470="","",DATE(YEAR(GL_Paste!$E19470),MONTH(GL_Paste!$E19470),1))</f>
        <v/>
      </c>
      <c r="C19473">
        <f>IF(GL_Paste!$B19470="","",IF(TRIM(GL_Paste!$M19470)&lt;&gt;"",TRIM(GL_Paste!$M19470),IFERROR(MID(GL_Paste!$I19470,FIND("[",GL_Paste!$I19470)+1,FIND("]",GL_Paste!$I19470)-FIND("[",GL_Paste!$I19470)-1),"")))</f>
        <v/>
      </c>
      <c r="D19473">
        <f>IF(GL_Paste!$B19470="","",IFERROR(INDEX(DeptName,MATCH($C19473,DeptTag,0)),"UNALLOCATED"))</f>
        <v/>
      </c>
      <c r="E19473">
        <f>IF(GL_Paste!$B19470="","",IFERROR(INDEX(AcctCat,MATCH(GL_Paste!$B19470&amp;"",AcctCode,0)),"UNKNOWN"))</f>
        <v/>
      </c>
      <c r="F19473">
        <f>IF(GL_Paste!$B19470="","",IFERROR(INDEX(AcctSub,MATCH(GL_Paste!$B19470&amp;"",AcctCode,0)),"UNKNOWN"))</f>
        <v/>
      </c>
    </row>
    <row r="19474">
      <c r="A19474" s="40">
        <f>IF(GL_Paste!$B19471="","",N(GL_Paste!$H19471)-N(GL_Paste!$G19471))</f>
        <v/>
      </c>
      <c r="B19474" s="43">
        <f>IF(GL_Paste!$B19471="","",DATE(YEAR(GL_Paste!$E19471),MONTH(GL_Paste!$E19471),1))</f>
        <v/>
      </c>
      <c r="C19474">
        <f>IF(GL_Paste!$B19471="","",IF(TRIM(GL_Paste!$M19471)&lt;&gt;"",TRIM(GL_Paste!$M19471),IFERROR(MID(GL_Paste!$I19471,FIND("[",GL_Paste!$I19471)+1,FIND("]",GL_Paste!$I19471)-FIND("[",GL_Paste!$I19471)-1),"")))</f>
        <v/>
      </c>
      <c r="D19474">
        <f>IF(GL_Paste!$B19471="","",IFERROR(INDEX(DeptName,MATCH($C19474,DeptTag,0)),"UNALLOCATED"))</f>
        <v/>
      </c>
      <c r="E19474">
        <f>IF(GL_Paste!$B19471="","",IFERROR(INDEX(AcctCat,MATCH(GL_Paste!$B19471&amp;"",AcctCode,0)),"UNKNOWN"))</f>
        <v/>
      </c>
      <c r="F19474">
        <f>IF(GL_Paste!$B19471="","",IFERROR(INDEX(AcctSub,MATCH(GL_Paste!$B19471&amp;"",AcctCode,0)),"UNKNOWN"))</f>
        <v/>
      </c>
    </row>
    <row r="19475">
      <c r="A19475" s="40">
        <f>IF(GL_Paste!$B19472="","",N(GL_Paste!$H19472)-N(GL_Paste!$G19472))</f>
        <v/>
      </c>
      <c r="B19475" s="43">
        <f>IF(GL_Paste!$B19472="","",DATE(YEAR(GL_Paste!$E19472),MONTH(GL_Paste!$E19472),1))</f>
        <v/>
      </c>
      <c r="C19475">
        <f>IF(GL_Paste!$B19472="","",IF(TRIM(GL_Paste!$M19472)&lt;&gt;"",TRIM(GL_Paste!$M19472),IFERROR(MID(GL_Paste!$I19472,FIND("[",GL_Paste!$I19472)+1,FIND("]",GL_Paste!$I19472)-FIND("[",GL_Paste!$I19472)-1),"")))</f>
        <v/>
      </c>
      <c r="D19475">
        <f>IF(GL_Paste!$B19472="","",IFERROR(INDEX(DeptName,MATCH($C19475,DeptTag,0)),"UNALLOCATED"))</f>
        <v/>
      </c>
      <c r="E19475">
        <f>IF(GL_Paste!$B19472="","",IFERROR(INDEX(AcctCat,MATCH(GL_Paste!$B19472&amp;"",AcctCode,0)),"UNKNOWN"))</f>
        <v/>
      </c>
      <c r="F19475">
        <f>IF(GL_Paste!$B19472="","",IFERROR(INDEX(AcctSub,MATCH(GL_Paste!$B19472&amp;"",AcctCode,0)),"UNKNOWN"))</f>
        <v/>
      </c>
    </row>
    <row r="19476">
      <c r="A19476" s="40">
        <f>IF(GL_Paste!$B19473="","",N(GL_Paste!$H19473)-N(GL_Paste!$G19473))</f>
        <v/>
      </c>
      <c r="B19476" s="43">
        <f>IF(GL_Paste!$B19473="","",DATE(YEAR(GL_Paste!$E19473),MONTH(GL_Paste!$E19473),1))</f>
        <v/>
      </c>
      <c r="C19476">
        <f>IF(GL_Paste!$B19473="","",IF(TRIM(GL_Paste!$M19473)&lt;&gt;"",TRIM(GL_Paste!$M19473),IFERROR(MID(GL_Paste!$I19473,FIND("[",GL_Paste!$I19473)+1,FIND("]",GL_Paste!$I19473)-FIND("[",GL_Paste!$I19473)-1),"")))</f>
        <v/>
      </c>
      <c r="D19476">
        <f>IF(GL_Paste!$B19473="","",IFERROR(INDEX(DeptName,MATCH($C19476,DeptTag,0)),"UNALLOCATED"))</f>
        <v/>
      </c>
      <c r="E19476">
        <f>IF(GL_Paste!$B19473="","",IFERROR(INDEX(AcctCat,MATCH(GL_Paste!$B19473&amp;"",AcctCode,0)),"UNKNOWN"))</f>
        <v/>
      </c>
      <c r="F19476">
        <f>IF(GL_Paste!$B19473="","",IFERROR(INDEX(AcctSub,MATCH(GL_Paste!$B19473&amp;"",AcctCode,0)),"UNKNOWN"))</f>
        <v/>
      </c>
    </row>
    <row r="19477">
      <c r="A19477" s="40">
        <f>IF(GL_Paste!$B19474="","",N(GL_Paste!$H19474)-N(GL_Paste!$G19474))</f>
        <v/>
      </c>
      <c r="B19477" s="43">
        <f>IF(GL_Paste!$B19474="","",DATE(YEAR(GL_Paste!$E19474),MONTH(GL_Paste!$E19474),1))</f>
        <v/>
      </c>
      <c r="C19477">
        <f>IF(GL_Paste!$B19474="","",IF(TRIM(GL_Paste!$M19474)&lt;&gt;"",TRIM(GL_Paste!$M19474),IFERROR(MID(GL_Paste!$I19474,FIND("[",GL_Paste!$I19474)+1,FIND("]",GL_Paste!$I19474)-FIND("[",GL_Paste!$I19474)-1),"")))</f>
        <v/>
      </c>
      <c r="D19477">
        <f>IF(GL_Paste!$B19474="","",IFERROR(INDEX(DeptName,MATCH($C19477,DeptTag,0)),"UNALLOCATED"))</f>
        <v/>
      </c>
      <c r="E19477">
        <f>IF(GL_Paste!$B19474="","",IFERROR(INDEX(AcctCat,MATCH(GL_Paste!$B19474&amp;"",AcctCode,0)),"UNKNOWN"))</f>
        <v/>
      </c>
      <c r="F19477">
        <f>IF(GL_Paste!$B19474="","",IFERROR(INDEX(AcctSub,MATCH(GL_Paste!$B19474&amp;"",AcctCode,0)),"UNKNOWN"))</f>
        <v/>
      </c>
    </row>
    <row r="19478">
      <c r="A19478" s="40">
        <f>IF(GL_Paste!$B19475="","",N(GL_Paste!$H19475)-N(GL_Paste!$G19475))</f>
        <v/>
      </c>
      <c r="B19478" s="43">
        <f>IF(GL_Paste!$B19475="","",DATE(YEAR(GL_Paste!$E19475),MONTH(GL_Paste!$E19475),1))</f>
        <v/>
      </c>
      <c r="C19478">
        <f>IF(GL_Paste!$B19475="","",IF(TRIM(GL_Paste!$M19475)&lt;&gt;"",TRIM(GL_Paste!$M19475),IFERROR(MID(GL_Paste!$I19475,FIND("[",GL_Paste!$I19475)+1,FIND("]",GL_Paste!$I19475)-FIND("[",GL_Paste!$I19475)-1),"")))</f>
        <v/>
      </c>
      <c r="D19478">
        <f>IF(GL_Paste!$B19475="","",IFERROR(INDEX(DeptName,MATCH($C19478,DeptTag,0)),"UNALLOCATED"))</f>
        <v/>
      </c>
      <c r="E19478">
        <f>IF(GL_Paste!$B19475="","",IFERROR(INDEX(AcctCat,MATCH(GL_Paste!$B19475&amp;"",AcctCode,0)),"UNKNOWN"))</f>
        <v/>
      </c>
      <c r="F19478">
        <f>IF(GL_Paste!$B19475="","",IFERROR(INDEX(AcctSub,MATCH(GL_Paste!$B19475&amp;"",AcctCode,0)),"UNKNOWN"))</f>
        <v/>
      </c>
    </row>
    <row r="19479">
      <c r="A19479" s="40">
        <f>IF(GL_Paste!$B19476="","",N(GL_Paste!$H19476)-N(GL_Paste!$G19476))</f>
        <v/>
      </c>
      <c r="B19479" s="43">
        <f>IF(GL_Paste!$B19476="","",DATE(YEAR(GL_Paste!$E19476),MONTH(GL_Paste!$E19476),1))</f>
        <v/>
      </c>
      <c r="C19479">
        <f>IF(GL_Paste!$B19476="","",IF(TRIM(GL_Paste!$M19476)&lt;&gt;"",TRIM(GL_Paste!$M19476),IFERROR(MID(GL_Paste!$I19476,FIND("[",GL_Paste!$I19476)+1,FIND("]",GL_Paste!$I19476)-FIND("[",GL_Paste!$I19476)-1),"")))</f>
        <v/>
      </c>
      <c r="D19479">
        <f>IF(GL_Paste!$B19476="","",IFERROR(INDEX(DeptName,MATCH($C19479,DeptTag,0)),"UNALLOCATED"))</f>
        <v/>
      </c>
      <c r="E19479">
        <f>IF(GL_Paste!$B19476="","",IFERROR(INDEX(AcctCat,MATCH(GL_Paste!$B19476&amp;"",AcctCode,0)),"UNKNOWN"))</f>
        <v/>
      </c>
      <c r="F19479">
        <f>IF(GL_Paste!$B19476="","",IFERROR(INDEX(AcctSub,MATCH(GL_Paste!$B19476&amp;"",AcctCode,0)),"UNKNOWN"))</f>
        <v/>
      </c>
    </row>
    <row r="19480">
      <c r="A19480" s="40">
        <f>IF(GL_Paste!$B19477="","",N(GL_Paste!$H19477)-N(GL_Paste!$G19477))</f>
        <v/>
      </c>
      <c r="B19480" s="43">
        <f>IF(GL_Paste!$B19477="","",DATE(YEAR(GL_Paste!$E19477),MONTH(GL_Paste!$E19477),1))</f>
        <v/>
      </c>
      <c r="C19480">
        <f>IF(GL_Paste!$B19477="","",IF(TRIM(GL_Paste!$M19477)&lt;&gt;"",TRIM(GL_Paste!$M19477),IFERROR(MID(GL_Paste!$I19477,FIND("[",GL_Paste!$I19477)+1,FIND("]",GL_Paste!$I19477)-FIND("[",GL_Paste!$I19477)-1),"")))</f>
        <v/>
      </c>
      <c r="D19480">
        <f>IF(GL_Paste!$B19477="","",IFERROR(INDEX(DeptName,MATCH($C19480,DeptTag,0)),"UNALLOCATED"))</f>
        <v/>
      </c>
      <c r="E19480">
        <f>IF(GL_Paste!$B19477="","",IFERROR(INDEX(AcctCat,MATCH(GL_Paste!$B19477&amp;"",AcctCode,0)),"UNKNOWN"))</f>
        <v/>
      </c>
      <c r="F19480">
        <f>IF(GL_Paste!$B19477="","",IFERROR(INDEX(AcctSub,MATCH(GL_Paste!$B19477&amp;"",AcctCode,0)),"UNKNOWN"))</f>
        <v/>
      </c>
    </row>
    <row r="19481">
      <c r="A19481" s="40">
        <f>IF(GL_Paste!$B19478="","",N(GL_Paste!$H19478)-N(GL_Paste!$G19478))</f>
        <v/>
      </c>
      <c r="B19481" s="43">
        <f>IF(GL_Paste!$B19478="","",DATE(YEAR(GL_Paste!$E19478),MONTH(GL_Paste!$E19478),1))</f>
        <v/>
      </c>
      <c r="C19481">
        <f>IF(GL_Paste!$B19478="","",IF(TRIM(GL_Paste!$M19478)&lt;&gt;"",TRIM(GL_Paste!$M19478),IFERROR(MID(GL_Paste!$I19478,FIND("[",GL_Paste!$I19478)+1,FIND("]",GL_Paste!$I19478)-FIND("[",GL_Paste!$I19478)-1),"")))</f>
        <v/>
      </c>
      <c r="D19481">
        <f>IF(GL_Paste!$B19478="","",IFERROR(INDEX(DeptName,MATCH($C19481,DeptTag,0)),"UNALLOCATED"))</f>
        <v/>
      </c>
      <c r="E19481">
        <f>IF(GL_Paste!$B19478="","",IFERROR(INDEX(AcctCat,MATCH(GL_Paste!$B19478&amp;"",AcctCode,0)),"UNKNOWN"))</f>
        <v/>
      </c>
      <c r="F19481">
        <f>IF(GL_Paste!$B19478="","",IFERROR(INDEX(AcctSub,MATCH(GL_Paste!$B19478&amp;"",AcctCode,0)),"UNKNOWN"))</f>
        <v/>
      </c>
    </row>
    <row r="19482">
      <c r="A19482" s="40">
        <f>IF(GL_Paste!$B19479="","",N(GL_Paste!$H19479)-N(GL_Paste!$G19479))</f>
        <v/>
      </c>
      <c r="B19482" s="43">
        <f>IF(GL_Paste!$B19479="","",DATE(YEAR(GL_Paste!$E19479),MONTH(GL_Paste!$E19479),1))</f>
        <v/>
      </c>
      <c r="C19482">
        <f>IF(GL_Paste!$B19479="","",IF(TRIM(GL_Paste!$M19479)&lt;&gt;"",TRIM(GL_Paste!$M19479),IFERROR(MID(GL_Paste!$I19479,FIND("[",GL_Paste!$I19479)+1,FIND("]",GL_Paste!$I19479)-FIND("[",GL_Paste!$I19479)-1),"")))</f>
        <v/>
      </c>
      <c r="D19482">
        <f>IF(GL_Paste!$B19479="","",IFERROR(INDEX(DeptName,MATCH($C19482,DeptTag,0)),"UNALLOCATED"))</f>
        <v/>
      </c>
      <c r="E19482">
        <f>IF(GL_Paste!$B19479="","",IFERROR(INDEX(AcctCat,MATCH(GL_Paste!$B19479&amp;"",AcctCode,0)),"UNKNOWN"))</f>
        <v/>
      </c>
      <c r="F19482">
        <f>IF(GL_Paste!$B19479="","",IFERROR(INDEX(AcctSub,MATCH(GL_Paste!$B19479&amp;"",AcctCode,0)),"UNKNOWN"))</f>
        <v/>
      </c>
    </row>
    <row r="19483">
      <c r="A19483" s="40">
        <f>IF(GL_Paste!$B19480="","",N(GL_Paste!$H19480)-N(GL_Paste!$G19480))</f>
        <v/>
      </c>
      <c r="B19483" s="43">
        <f>IF(GL_Paste!$B19480="","",DATE(YEAR(GL_Paste!$E19480),MONTH(GL_Paste!$E19480),1))</f>
        <v/>
      </c>
      <c r="C19483">
        <f>IF(GL_Paste!$B19480="","",IF(TRIM(GL_Paste!$M19480)&lt;&gt;"",TRIM(GL_Paste!$M19480),IFERROR(MID(GL_Paste!$I19480,FIND("[",GL_Paste!$I19480)+1,FIND("]",GL_Paste!$I19480)-FIND("[",GL_Paste!$I19480)-1),"")))</f>
        <v/>
      </c>
      <c r="D19483">
        <f>IF(GL_Paste!$B19480="","",IFERROR(INDEX(DeptName,MATCH($C19483,DeptTag,0)),"UNALLOCATED"))</f>
        <v/>
      </c>
      <c r="E19483">
        <f>IF(GL_Paste!$B19480="","",IFERROR(INDEX(AcctCat,MATCH(GL_Paste!$B19480&amp;"",AcctCode,0)),"UNKNOWN"))</f>
        <v/>
      </c>
      <c r="F19483">
        <f>IF(GL_Paste!$B19480="","",IFERROR(INDEX(AcctSub,MATCH(GL_Paste!$B19480&amp;"",AcctCode,0)),"UNKNOWN"))</f>
        <v/>
      </c>
    </row>
    <row r="19484">
      <c r="A19484" s="40">
        <f>IF(GL_Paste!$B19481="","",N(GL_Paste!$H19481)-N(GL_Paste!$G19481))</f>
        <v/>
      </c>
      <c r="B19484" s="43">
        <f>IF(GL_Paste!$B19481="","",DATE(YEAR(GL_Paste!$E19481),MONTH(GL_Paste!$E19481),1))</f>
        <v/>
      </c>
      <c r="C19484">
        <f>IF(GL_Paste!$B19481="","",IF(TRIM(GL_Paste!$M19481)&lt;&gt;"",TRIM(GL_Paste!$M19481),IFERROR(MID(GL_Paste!$I19481,FIND("[",GL_Paste!$I19481)+1,FIND("]",GL_Paste!$I19481)-FIND("[",GL_Paste!$I19481)-1),"")))</f>
        <v/>
      </c>
      <c r="D19484">
        <f>IF(GL_Paste!$B19481="","",IFERROR(INDEX(DeptName,MATCH($C19484,DeptTag,0)),"UNALLOCATED"))</f>
        <v/>
      </c>
      <c r="E19484">
        <f>IF(GL_Paste!$B19481="","",IFERROR(INDEX(AcctCat,MATCH(GL_Paste!$B19481&amp;"",AcctCode,0)),"UNKNOWN"))</f>
        <v/>
      </c>
      <c r="F19484">
        <f>IF(GL_Paste!$B19481="","",IFERROR(INDEX(AcctSub,MATCH(GL_Paste!$B19481&amp;"",AcctCode,0)),"UNKNOWN"))</f>
        <v/>
      </c>
    </row>
    <row r="19485">
      <c r="A19485" s="40">
        <f>IF(GL_Paste!$B19482="","",N(GL_Paste!$H19482)-N(GL_Paste!$G19482))</f>
        <v/>
      </c>
      <c r="B19485" s="43">
        <f>IF(GL_Paste!$B19482="","",DATE(YEAR(GL_Paste!$E19482),MONTH(GL_Paste!$E19482),1))</f>
        <v/>
      </c>
      <c r="C19485">
        <f>IF(GL_Paste!$B19482="","",IF(TRIM(GL_Paste!$M19482)&lt;&gt;"",TRIM(GL_Paste!$M19482),IFERROR(MID(GL_Paste!$I19482,FIND("[",GL_Paste!$I19482)+1,FIND("]",GL_Paste!$I19482)-FIND("[",GL_Paste!$I19482)-1),"")))</f>
        <v/>
      </c>
      <c r="D19485">
        <f>IF(GL_Paste!$B19482="","",IFERROR(INDEX(DeptName,MATCH($C19485,DeptTag,0)),"UNALLOCATED"))</f>
        <v/>
      </c>
      <c r="E19485">
        <f>IF(GL_Paste!$B19482="","",IFERROR(INDEX(AcctCat,MATCH(GL_Paste!$B19482&amp;"",AcctCode,0)),"UNKNOWN"))</f>
        <v/>
      </c>
      <c r="F19485">
        <f>IF(GL_Paste!$B19482="","",IFERROR(INDEX(AcctSub,MATCH(GL_Paste!$B19482&amp;"",AcctCode,0)),"UNKNOWN"))</f>
        <v/>
      </c>
    </row>
    <row r="19486">
      <c r="A19486" s="40">
        <f>IF(GL_Paste!$B19483="","",N(GL_Paste!$H19483)-N(GL_Paste!$G19483))</f>
        <v/>
      </c>
      <c r="B19486" s="43">
        <f>IF(GL_Paste!$B19483="","",DATE(YEAR(GL_Paste!$E19483),MONTH(GL_Paste!$E19483),1))</f>
        <v/>
      </c>
      <c r="C19486">
        <f>IF(GL_Paste!$B19483="","",IF(TRIM(GL_Paste!$M19483)&lt;&gt;"",TRIM(GL_Paste!$M19483),IFERROR(MID(GL_Paste!$I19483,FIND("[",GL_Paste!$I19483)+1,FIND("]",GL_Paste!$I19483)-FIND("[",GL_Paste!$I19483)-1),"")))</f>
        <v/>
      </c>
      <c r="D19486">
        <f>IF(GL_Paste!$B19483="","",IFERROR(INDEX(DeptName,MATCH($C19486,DeptTag,0)),"UNALLOCATED"))</f>
        <v/>
      </c>
      <c r="E19486">
        <f>IF(GL_Paste!$B19483="","",IFERROR(INDEX(AcctCat,MATCH(GL_Paste!$B19483&amp;"",AcctCode,0)),"UNKNOWN"))</f>
        <v/>
      </c>
      <c r="F19486">
        <f>IF(GL_Paste!$B19483="","",IFERROR(INDEX(AcctSub,MATCH(GL_Paste!$B19483&amp;"",AcctCode,0)),"UNKNOWN"))</f>
        <v/>
      </c>
    </row>
    <row r="19487">
      <c r="A19487" s="40">
        <f>IF(GL_Paste!$B19484="","",N(GL_Paste!$H19484)-N(GL_Paste!$G19484))</f>
        <v/>
      </c>
      <c r="B19487" s="43">
        <f>IF(GL_Paste!$B19484="","",DATE(YEAR(GL_Paste!$E19484),MONTH(GL_Paste!$E19484),1))</f>
        <v/>
      </c>
      <c r="C19487">
        <f>IF(GL_Paste!$B19484="","",IF(TRIM(GL_Paste!$M19484)&lt;&gt;"",TRIM(GL_Paste!$M19484),IFERROR(MID(GL_Paste!$I19484,FIND("[",GL_Paste!$I19484)+1,FIND("]",GL_Paste!$I19484)-FIND("[",GL_Paste!$I19484)-1),"")))</f>
        <v/>
      </c>
      <c r="D19487">
        <f>IF(GL_Paste!$B19484="","",IFERROR(INDEX(DeptName,MATCH($C19487,DeptTag,0)),"UNALLOCATED"))</f>
        <v/>
      </c>
      <c r="E19487">
        <f>IF(GL_Paste!$B19484="","",IFERROR(INDEX(AcctCat,MATCH(GL_Paste!$B19484&amp;"",AcctCode,0)),"UNKNOWN"))</f>
        <v/>
      </c>
      <c r="F19487">
        <f>IF(GL_Paste!$B19484="","",IFERROR(INDEX(AcctSub,MATCH(GL_Paste!$B19484&amp;"",AcctCode,0)),"UNKNOWN"))</f>
        <v/>
      </c>
    </row>
    <row r="19488">
      <c r="A19488" s="40">
        <f>IF(GL_Paste!$B19485="","",N(GL_Paste!$H19485)-N(GL_Paste!$G19485))</f>
        <v/>
      </c>
      <c r="B19488" s="43">
        <f>IF(GL_Paste!$B19485="","",DATE(YEAR(GL_Paste!$E19485),MONTH(GL_Paste!$E19485),1))</f>
        <v/>
      </c>
      <c r="C19488">
        <f>IF(GL_Paste!$B19485="","",IF(TRIM(GL_Paste!$M19485)&lt;&gt;"",TRIM(GL_Paste!$M19485),IFERROR(MID(GL_Paste!$I19485,FIND("[",GL_Paste!$I19485)+1,FIND("]",GL_Paste!$I19485)-FIND("[",GL_Paste!$I19485)-1),"")))</f>
        <v/>
      </c>
      <c r="D19488">
        <f>IF(GL_Paste!$B19485="","",IFERROR(INDEX(DeptName,MATCH($C19488,DeptTag,0)),"UNALLOCATED"))</f>
        <v/>
      </c>
      <c r="E19488">
        <f>IF(GL_Paste!$B19485="","",IFERROR(INDEX(AcctCat,MATCH(GL_Paste!$B19485&amp;"",AcctCode,0)),"UNKNOWN"))</f>
        <v/>
      </c>
      <c r="F19488">
        <f>IF(GL_Paste!$B19485="","",IFERROR(INDEX(AcctSub,MATCH(GL_Paste!$B19485&amp;"",AcctCode,0)),"UNKNOWN"))</f>
        <v/>
      </c>
    </row>
    <row r="19489">
      <c r="A19489" s="40">
        <f>IF(GL_Paste!$B19486="","",N(GL_Paste!$H19486)-N(GL_Paste!$G19486))</f>
        <v/>
      </c>
      <c r="B19489" s="43">
        <f>IF(GL_Paste!$B19486="","",DATE(YEAR(GL_Paste!$E19486),MONTH(GL_Paste!$E19486),1))</f>
        <v/>
      </c>
      <c r="C19489">
        <f>IF(GL_Paste!$B19486="","",IF(TRIM(GL_Paste!$M19486)&lt;&gt;"",TRIM(GL_Paste!$M19486),IFERROR(MID(GL_Paste!$I19486,FIND("[",GL_Paste!$I19486)+1,FIND("]",GL_Paste!$I19486)-FIND("[",GL_Paste!$I19486)-1),"")))</f>
        <v/>
      </c>
      <c r="D19489">
        <f>IF(GL_Paste!$B19486="","",IFERROR(INDEX(DeptName,MATCH($C19489,DeptTag,0)),"UNALLOCATED"))</f>
        <v/>
      </c>
      <c r="E19489">
        <f>IF(GL_Paste!$B19486="","",IFERROR(INDEX(AcctCat,MATCH(GL_Paste!$B19486&amp;"",AcctCode,0)),"UNKNOWN"))</f>
        <v/>
      </c>
      <c r="F19489">
        <f>IF(GL_Paste!$B19486="","",IFERROR(INDEX(AcctSub,MATCH(GL_Paste!$B19486&amp;"",AcctCode,0)),"UNKNOWN"))</f>
        <v/>
      </c>
    </row>
    <row r="19490">
      <c r="A19490" s="40">
        <f>IF(GL_Paste!$B19487="","",N(GL_Paste!$H19487)-N(GL_Paste!$G19487))</f>
        <v/>
      </c>
      <c r="B19490" s="43">
        <f>IF(GL_Paste!$B19487="","",DATE(YEAR(GL_Paste!$E19487),MONTH(GL_Paste!$E19487),1))</f>
        <v/>
      </c>
      <c r="C19490">
        <f>IF(GL_Paste!$B19487="","",IF(TRIM(GL_Paste!$M19487)&lt;&gt;"",TRIM(GL_Paste!$M19487),IFERROR(MID(GL_Paste!$I19487,FIND("[",GL_Paste!$I19487)+1,FIND("]",GL_Paste!$I19487)-FIND("[",GL_Paste!$I19487)-1),"")))</f>
        <v/>
      </c>
      <c r="D19490">
        <f>IF(GL_Paste!$B19487="","",IFERROR(INDEX(DeptName,MATCH($C19490,DeptTag,0)),"UNALLOCATED"))</f>
        <v/>
      </c>
      <c r="E19490">
        <f>IF(GL_Paste!$B19487="","",IFERROR(INDEX(AcctCat,MATCH(GL_Paste!$B19487&amp;"",AcctCode,0)),"UNKNOWN"))</f>
        <v/>
      </c>
      <c r="F19490">
        <f>IF(GL_Paste!$B19487="","",IFERROR(INDEX(AcctSub,MATCH(GL_Paste!$B19487&amp;"",AcctCode,0)),"UNKNOWN"))</f>
        <v/>
      </c>
    </row>
    <row r="19491">
      <c r="A19491" s="40">
        <f>IF(GL_Paste!$B19488="","",N(GL_Paste!$H19488)-N(GL_Paste!$G19488))</f>
        <v/>
      </c>
      <c r="B19491" s="43">
        <f>IF(GL_Paste!$B19488="","",DATE(YEAR(GL_Paste!$E19488),MONTH(GL_Paste!$E19488),1))</f>
        <v/>
      </c>
      <c r="C19491">
        <f>IF(GL_Paste!$B19488="","",IF(TRIM(GL_Paste!$M19488)&lt;&gt;"",TRIM(GL_Paste!$M19488),IFERROR(MID(GL_Paste!$I19488,FIND("[",GL_Paste!$I19488)+1,FIND("]",GL_Paste!$I19488)-FIND("[",GL_Paste!$I19488)-1),"")))</f>
        <v/>
      </c>
      <c r="D19491">
        <f>IF(GL_Paste!$B19488="","",IFERROR(INDEX(DeptName,MATCH($C19491,DeptTag,0)),"UNALLOCATED"))</f>
        <v/>
      </c>
      <c r="E19491">
        <f>IF(GL_Paste!$B19488="","",IFERROR(INDEX(AcctCat,MATCH(GL_Paste!$B19488&amp;"",AcctCode,0)),"UNKNOWN"))</f>
        <v/>
      </c>
      <c r="F19491">
        <f>IF(GL_Paste!$B19488="","",IFERROR(INDEX(AcctSub,MATCH(GL_Paste!$B19488&amp;"",AcctCode,0)),"UNKNOWN"))</f>
        <v/>
      </c>
    </row>
    <row r="19492">
      <c r="A19492" s="40">
        <f>IF(GL_Paste!$B19489="","",N(GL_Paste!$H19489)-N(GL_Paste!$G19489))</f>
        <v/>
      </c>
      <c r="B19492" s="43">
        <f>IF(GL_Paste!$B19489="","",DATE(YEAR(GL_Paste!$E19489),MONTH(GL_Paste!$E19489),1))</f>
        <v/>
      </c>
      <c r="C19492">
        <f>IF(GL_Paste!$B19489="","",IF(TRIM(GL_Paste!$M19489)&lt;&gt;"",TRIM(GL_Paste!$M19489),IFERROR(MID(GL_Paste!$I19489,FIND("[",GL_Paste!$I19489)+1,FIND("]",GL_Paste!$I19489)-FIND("[",GL_Paste!$I19489)-1),"")))</f>
        <v/>
      </c>
      <c r="D19492">
        <f>IF(GL_Paste!$B19489="","",IFERROR(INDEX(DeptName,MATCH($C19492,DeptTag,0)),"UNALLOCATED"))</f>
        <v/>
      </c>
      <c r="E19492">
        <f>IF(GL_Paste!$B19489="","",IFERROR(INDEX(AcctCat,MATCH(GL_Paste!$B19489&amp;"",AcctCode,0)),"UNKNOWN"))</f>
        <v/>
      </c>
      <c r="F19492">
        <f>IF(GL_Paste!$B19489="","",IFERROR(INDEX(AcctSub,MATCH(GL_Paste!$B19489&amp;"",AcctCode,0)),"UNKNOWN"))</f>
        <v/>
      </c>
    </row>
    <row r="19493">
      <c r="A19493" s="40">
        <f>IF(GL_Paste!$B19490="","",N(GL_Paste!$H19490)-N(GL_Paste!$G19490))</f>
        <v/>
      </c>
      <c r="B19493" s="43">
        <f>IF(GL_Paste!$B19490="","",DATE(YEAR(GL_Paste!$E19490),MONTH(GL_Paste!$E19490),1))</f>
        <v/>
      </c>
      <c r="C19493">
        <f>IF(GL_Paste!$B19490="","",IF(TRIM(GL_Paste!$M19490)&lt;&gt;"",TRIM(GL_Paste!$M19490),IFERROR(MID(GL_Paste!$I19490,FIND("[",GL_Paste!$I19490)+1,FIND("]",GL_Paste!$I19490)-FIND("[",GL_Paste!$I19490)-1),"")))</f>
        <v/>
      </c>
      <c r="D19493">
        <f>IF(GL_Paste!$B19490="","",IFERROR(INDEX(DeptName,MATCH($C19493,DeptTag,0)),"UNALLOCATED"))</f>
        <v/>
      </c>
      <c r="E19493">
        <f>IF(GL_Paste!$B19490="","",IFERROR(INDEX(AcctCat,MATCH(GL_Paste!$B19490&amp;"",AcctCode,0)),"UNKNOWN"))</f>
        <v/>
      </c>
      <c r="F19493">
        <f>IF(GL_Paste!$B19490="","",IFERROR(INDEX(AcctSub,MATCH(GL_Paste!$B19490&amp;"",AcctCode,0)),"UNKNOWN"))</f>
        <v/>
      </c>
    </row>
    <row r="19494">
      <c r="A19494" s="40">
        <f>IF(GL_Paste!$B19491="","",N(GL_Paste!$H19491)-N(GL_Paste!$G19491))</f>
        <v/>
      </c>
      <c r="B19494" s="43">
        <f>IF(GL_Paste!$B19491="","",DATE(YEAR(GL_Paste!$E19491),MONTH(GL_Paste!$E19491),1))</f>
        <v/>
      </c>
      <c r="C19494">
        <f>IF(GL_Paste!$B19491="","",IF(TRIM(GL_Paste!$M19491)&lt;&gt;"",TRIM(GL_Paste!$M19491),IFERROR(MID(GL_Paste!$I19491,FIND("[",GL_Paste!$I19491)+1,FIND("]",GL_Paste!$I19491)-FIND("[",GL_Paste!$I19491)-1),"")))</f>
        <v/>
      </c>
      <c r="D19494">
        <f>IF(GL_Paste!$B19491="","",IFERROR(INDEX(DeptName,MATCH($C19494,DeptTag,0)),"UNALLOCATED"))</f>
        <v/>
      </c>
      <c r="E19494">
        <f>IF(GL_Paste!$B19491="","",IFERROR(INDEX(AcctCat,MATCH(GL_Paste!$B19491&amp;"",AcctCode,0)),"UNKNOWN"))</f>
        <v/>
      </c>
      <c r="F19494">
        <f>IF(GL_Paste!$B19491="","",IFERROR(INDEX(AcctSub,MATCH(GL_Paste!$B19491&amp;"",AcctCode,0)),"UNKNOWN"))</f>
        <v/>
      </c>
    </row>
    <row r="19495">
      <c r="A19495" s="40">
        <f>IF(GL_Paste!$B19492="","",N(GL_Paste!$H19492)-N(GL_Paste!$G19492))</f>
        <v/>
      </c>
      <c r="B19495" s="43">
        <f>IF(GL_Paste!$B19492="","",DATE(YEAR(GL_Paste!$E19492),MONTH(GL_Paste!$E19492),1))</f>
        <v/>
      </c>
      <c r="C19495">
        <f>IF(GL_Paste!$B19492="","",IF(TRIM(GL_Paste!$M19492)&lt;&gt;"",TRIM(GL_Paste!$M19492),IFERROR(MID(GL_Paste!$I19492,FIND("[",GL_Paste!$I19492)+1,FIND("]",GL_Paste!$I19492)-FIND("[",GL_Paste!$I19492)-1),"")))</f>
        <v/>
      </c>
      <c r="D19495">
        <f>IF(GL_Paste!$B19492="","",IFERROR(INDEX(DeptName,MATCH($C19495,DeptTag,0)),"UNALLOCATED"))</f>
        <v/>
      </c>
      <c r="E19495">
        <f>IF(GL_Paste!$B19492="","",IFERROR(INDEX(AcctCat,MATCH(GL_Paste!$B19492&amp;"",AcctCode,0)),"UNKNOWN"))</f>
        <v/>
      </c>
      <c r="F19495">
        <f>IF(GL_Paste!$B19492="","",IFERROR(INDEX(AcctSub,MATCH(GL_Paste!$B19492&amp;"",AcctCode,0)),"UNKNOWN"))</f>
        <v/>
      </c>
    </row>
    <row r="19496">
      <c r="A19496" s="40">
        <f>IF(GL_Paste!$B19493="","",N(GL_Paste!$H19493)-N(GL_Paste!$G19493))</f>
        <v/>
      </c>
      <c r="B19496" s="43">
        <f>IF(GL_Paste!$B19493="","",DATE(YEAR(GL_Paste!$E19493),MONTH(GL_Paste!$E19493),1))</f>
        <v/>
      </c>
      <c r="C19496">
        <f>IF(GL_Paste!$B19493="","",IF(TRIM(GL_Paste!$M19493)&lt;&gt;"",TRIM(GL_Paste!$M19493),IFERROR(MID(GL_Paste!$I19493,FIND("[",GL_Paste!$I19493)+1,FIND("]",GL_Paste!$I19493)-FIND("[",GL_Paste!$I19493)-1),"")))</f>
        <v/>
      </c>
      <c r="D19496">
        <f>IF(GL_Paste!$B19493="","",IFERROR(INDEX(DeptName,MATCH($C19496,DeptTag,0)),"UNALLOCATED"))</f>
        <v/>
      </c>
      <c r="E19496">
        <f>IF(GL_Paste!$B19493="","",IFERROR(INDEX(AcctCat,MATCH(GL_Paste!$B19493&amp;"",AcctCode,0)),"UNKNOWN"))</f>
        <v/>
      </c>
      <c r="F19496">
        <f>IF(GL_Paste!$B19493="","",IFERROR(INDEX(AcctSub,MATCH(GL_Paste!$B19493&amp;"",AcctCode,0)),"UNKNOWN"))</f>
        <v/>
      </c>
    </row>
    <row r="19497">
      <c r="A19497" s="40">
        <f>IF(GL_Paste!$B19494="","",N(GL_Paste!$H19494)-N(GL_Paste!$G19494))</f>
        <v/>
      </c>
      <c r="B19497" s="43">
        <f>IF(GL_Paste!$B19494="","",DATE(YEAR(GL_Paste!$E19494),MONTH(GL_Paste!$E19494),1))</f>
        <v/>
      </c>
      <c r="C19497">
        <f>IF(GL_Paste!$B19494="","",IF(TRIM(GL_Paste!$M19494)&lt;&gt;"",TRIM(GL_Paste!$M19494),IFERROR(MID(GL_Paste!$I19494,FIND("[",GL_Paste!$I19494)+1,FIND("]",GL_Paste!$I19494)-FIND("[",GL_Paste!$I19494)-1),"")))</f>
        <v/>
      </c>
      <c r="D19497">
        <f>IF(GL_Paste!$B19494="","",IFERROR(INDEX(DeptName,MATCH($C19497,DeptTag,0)),"UNALLOCATED"))</f>
        <v/>
      </c>
      <c r="E19497">
        <f>IF(GL_Paste!$B19494="","",IFERROR(INDEX(AcctCat,MATCH(GL_Paste!$B19494&amp;"",AcctCode,0)),"UNKNOWN"))</f>
        <v/>
      </c>
      <c r="F19497">
        <f>IF(GL_Paste!$B19494="","",IFERROR(INDEX(AcctSub,MATCH(GL_Paste!$B19494&amp;"",AcctCode,0)),"UNKNOWN"))</f>
        <v/>
      </c>
    </row>
    <row r="19498">
      <c r="A19498" s="40">
        <f>IF(GL_Paste!$B19495="","",N(GL_Paste!$H19495)-N(GL_Paste!$G19495))</f>
        <v/>
      </c>
      <c r="B19498" s="43">
        <f>IF(GL_Paste!$B19495="","",DATE(YEAR(GL_Paste!$E19495),MONTH(GL_Paste!$E19495),1))</f>
        <v/>
      </c>
      <c r="C19498">
        <f>IF(GL_Paste!$B19495="","",IF(TRIM(GL_Paste!$M19495)&lt;&gt;"",TRIM(GL_Paste!$M19495),IFERROR(MID(GL_Paste!$I19495,FIND("[",GL_Paste!$I19495)+1,FIND("]",GL_Paste!$I19495)-FIND("[",GL_Paste!$I19495)-1),"")))</f>
        <v/>
      </c>
      <c r="D19498">
        <f>IF(GL_Paste!$B19495="","",IFERROR(INDEX(DeptName,MATCH($C19498,DeptTag,0)),"UNALLOCATED"))</f>
        <v/>
      </c>
      <c r="E19498">
        <f>IF(GL_Paste!$B19495="","",IFERROR(INDEX(AcctCat,MATCH(GL_Paste!$B19495&amp;"",AcctCode,0)),"UNKNOWN"))</f>
        <v/>
      </c>
      <c r="F19498">
        <f>IF(GL_Paste!$B19495="","",IFERROR(INDEX(AcctSub,MATCH(GL_Paste!$B19495&amp;"",AcctCode,0)),"UNKNOWN"))</f>
        <v/>
      </c>
    </row>
    <row r="19499">
      <c r="A19499" s="40">
        <f>IF(GL_Paste!$B19496="","",N(GL_Paste!$H19496)-N(GL_Paste!$G19496))</f>
        <v/>
      </c>
      <c r="B19499" s="43">
        <f>IF(GL_Paste!$B19496="","",DATE(YEAR(GL_Paste!$E19496),MONTH(GL_Paste!$E19496),1))</f>
        <v/>
      </c>
      <c r="C19499">
        <f>IF(GL_Paste!$B19496="","",IF(TRIM(GL_Paste!$M19496)&lt;&gt;"",TRIM(GL_Paste!$M19496),IFERROR(MID(GL_Paste!$I19496,FIND("[",GL_Paste!$I19496)+1,FIND("]",GL_Paste!$I19496)-FIND("[",GL_Paste!$I19496)-1),"")))</f>
        <v/>
      </c>
      <c r="D19499">
        <f>IF(GL_Paste!$B19496="","",IFERROR(INDEX(DeptName,MATCH($C19499,DeptTag,0)),"UNALLOCATED"))</f>
        <v/>
      </c>
      <c r="E19499">
        <f>IF(GL_Paste!$B19496="","",IFERROR(INDEX(AcctCat,MATCH(GL_Paste!$B19496&amp;"",AcctCode,0)),"UNKNOWN"))</f>
        <v/>
      </c>
      <c r="F19499">
        <f>IF(GL_Paste!$B19496="","",IFERROR(INDEX(AcctSub,MATCH(GL_Paste!$B19496&amp;"",AcctCode,0)),"UNKNOWN"))</f>
        <v/>
      </c>
    </row>
    <row r="19500">
      <c r="A19500" s="40">
        <f>IF(GL_Paste!$B19497="","",N(GL_Paste!$H19497)-N(GL_Paste!$G19497))</f>
        <v/>
      </c>
      <c r="B19500" s="43">
        <f>IF(GL_Paste!$B19497="","",DATE(YEAR(GL_Paste!$E19497),MONTH(GL_Paste!$E19497),1))</f>
        <v/>
      </c>
      <c r="C19500">
        <f>IF(GL_Paste!$B19497="","",IF(TRIM(GL_Paste!$M19497)&lt;&gt;"",TRIM(GL_Paste!$M19497),IFERROR(MID(GL_Paste!$I19497,FIND("[",GL_Paste!$I19497)+1,FIND("]",GL_Paste!$I19497)-FIND("[",GL_Paste!$I19497)-1),"")))</f>
        <v/>
      </c>
      <c r="D19500">
        <f>IF(GL_Paste!$B19497="","",IFERROR(INDEX(DeptName,MATCH($C19500,DeptTag,0)),"UNALLOCATED"))</f>
        <v/>
      </c>
      <c r="E19500">
        <f>IF(GL_Paste!$B19497="","",IFERROR(INDEX(AcctCat,MATCH(GL_Paste!$B19497&amp;"",AcctCode,0)),"UNKNOWN"))</f>
        <v/>
      </c>
      <c r="F19500">
        <f>IF(GL_Paste!$B19497="","",IFERROR(INDEX(AcctSub,MATCH(GL_Paste!$B19497&amp;"",AcctCode,0)),"UNKNOWN"))</f>
        <v/>
      </c>
    </row>
    <row r="19501">
      <c r="A19501" s="40">
        <f>IF(GL_Paste!$B19498="","",N(GL_Paste!$H19498)-N(GL_Paste!$G19498))</f>
        <v/>
      </c>
      <c r="B19501" s="43">
        <f>IF(GL_Paste!$B19498="","",DATE(YEAR(GL_Paste!$E19498),MONTH(GL_Paste!$E19498),1))</f>
        <v/>
      </c>
      <c r="C19501">
        <f>IF(GL_Paste!$B19498="","",IF(TRIM(GL_Paste!$M19498)&lt;&gt;"",TRIM(GL_Paste!$M19498),IFERROR(MID(GL_Paste!$I19498,FIND("[",GL_Paste!$I19498)+1,FIND("]",GL_Paste!$I19498)-FIND("[",GL_Paste!$I19498)-1),"")))</f>
        <v/>
      </c>
      <c r="D19501">
        <f>IF(GL_Paste!$B19498="","",IFERROR(INDEX(DeptName,MATCH($C19501,DeptTag,0)),"UNALLOCATED"))</f>
        <v/>
      </c>
      <c r="E19501">
        <f>IF(GL_Paste!$B19498="","",IFERROR(INDEX(AcctCat,MATCH(GL_Paste!$B19498&amp;"",AcctCode,0)),"UNKNOWN"))</f>
        <v/>
      </c>
      <c r="F19501">
        <f>IF(GL_Paste!$B19498="","",IFERROR(INDEX(AcctSub,MATCH(GL_Paste!$B19498&amp;"",AcctCode,0)),"UNKNOWN"))</f>
        <v/>
      </c>
    </row>
    <row r="19502">
      <c r="A19502" s="40">
        <f>IF(GL_Paste!$B19499="","",N(GL_Paste!$H19499)-N(GL_Paste!$G19499))</f>
        <v/>
      </c>
      <c r="B19502" s="43">
        <f>IF(GL_Paste!$B19499="","",DATE(YEAR(GL_Paste!$E19499),MONTH(GL_Paste!$E19499),1))</f>
        <v/>
      </c>
      <c r="C19502">
        <f>IF(GL_Paste!$B19499="","",IF(TRIM(GL_Paste!$M19499)&lt;&gt;"",TRIM(GL_Paste!$M19499),IFERROR(MID(GL_Paste!$I19499,FIND("[",GL_Paste!$I19499)+1,FIND("]",GL_Paste!$I19499)-FIND("[",GL_Paste!$I19499)-1),"")))</f>
        <v/>
      </c>
      <c r="D19502">
        <f>IF(GL_Paste!$B19499="","",IFERROR(INDEX(DeptName,MATCH($C19502,DeptTag,0)),"UNALLOCATED"))</f>
        <v/>
      </c>
      <c r="E19502">
        <f>IF(GL_Paste!$B19499="","",IFERROR(INDEX(AcctCat,MATCH(GL_Paste!$B19499&amp;"",AcctCode,0)),"UNKNOWN"))</f>
        <v/>
      </c>
      <c r="F19502">
        <f>IF(GL_Paste!$B19499="","",IFERROR(INDEX(AcctSub,MATCH(GL_Paste!$B19499&amp;"",AcctCode,0)),"UNKNOWN"))</f>
        <v/>
      </c>
    </row>
    <row r="19503">
      <c r="A19503" s="40">
        <f>IF(GL_Paste!$B19500="","",N(GL_Paste!$H19500)-N(GL_Paste!$G19500))</f>
        <v/>
      </c>
      <c r="B19503" s="43">
        <f>IF(GL_Paste!$B19500="","",DATE(YEAR(GL_Paste!$E19500),MONTH(GL_Paste!$E19500),1))</f>
        <v/>
      </c>
      <c r="C19503">
        <f>IF(GL_Paste!$B19500="","",IF(TRIM(GL_Paste!$M19500)&lt;&gt;"",TRIM(GL_Paste!$M19500),IFERROR(MID(GL_Paste!$I19500,FIND("[",GL_Paste!$I19500)+1,FIND("]",GL_Paste!$I19500)-FIND("[",GL_Paste!$I19500)-1),"")))</f>
        <v/>
      </c>
      <c r="D19503">
        <f>IF(GL_Paste!$B19500="","",IFERROR(INDEX(DeptName,MATCH($C19503,DeptTag,0)),"UNALLOCATED"))</f>
        <v/>
      </c>
      <c r="E19503">
        <f>IF(GL_Paste!$B19500="","",IFERROR(INDEX(AcctCat,MATCH(GL_Paste!$B19500&amp;"",AcctCode,0)),"UNKNOWN"))</f>
        <v/>
      </c>
      <c r="F19503">
        <f>IF(GL_Paste!$B19500="","",IFERROR(INDEX(AcctSub,MATCH(GL_Paste!$B19500&amp;"",AcctCode,0)),"UNKNOWN"))</f>
        <v/>
      </c>
    </row>
    <row r="19504">
      <c r="A19504" s="40">
        <f>IF(GL_Paste!$B19501="","",N(GL_Paste!$H19501)-N(GL_Paste!$G19501))</f>
        <v/>
      </c>
      <c r="B19504" s="43">
        <f>IF(GL_Paste!$B19501="","",DATE(YEAR(GL_Paste!$E19501),MONTH(GL_Paste!$E19501),1))</f>
        <v/>
      </c>
      <c r="C19504">
        <f>IF(GL_Paste!$B19501="","",IF(TRIM(GL_Paste!$M19501)&lt;&gt;"",TRIM(GL_Paste!$M19501),IFERROR(MID(GL_Paste!$I19501,FIND("[",GL_Paste!$I19501)+1,FIND("]",GL_Paste!$I19501)-FIND("[",GL_Paste!$I19501)-1),"")))</f>
        <v/>
      </c>
      <c r="D19504">
        <f>IF(GL_Paste!$B19501="","",IFERROR(INDEX(DeptName,MATCH($C19504,DeptTag,0)),"UNALLOCATED"))</f>
        <v/>
      </c>
      <c r="E19504">
        <f>IF(GL_Paste!$B19501="","",IFERROR(INDEX(AcctCat,MATCH(GL_Paste!$B19501&amp;"",AcctCode,0)),"UNKNOWN"))</f>
        <v/>
      </c>
      <c r="F19504">
        <f>IF(GL_Paste!$B19501="","",IFERROR(INDEX(AcctSub,MATCH(GL_Paste!$B19501&amp;"",AcctCode,0)),"UNKNOWN"))</f>
        <v/>
      </c>
    </row>
    <row r="19505">
      <c r="A19505" s="40">
        <f>IF(GL_Paste!$B19502="","",N(GL_Paste!$H19502)-N(GL_Paste!$G19502))</f>
        <v/>
      </c>
      <c r="B19505" s="43">
        <f>IF(GL_Paste!$B19502="","",DATE(YEAR(GL_Paste!$E19502),MONTH(GL_Paste!$E19502),1))</f>
        <v/>
      </c>
      <c r="C19505">
        <f>IF(GL_Paste!$B19502="","",IF(TRIM(GL_Paste!$M19502)&lt;&gt;"",TRIM(GL_Paste!$M19502),IFERROR(MID(GL_Paste!$I19502,FIND("[",GL_Paste!$I19502)+1,FIND("]",GL_Paste!$I19502)-FIND("[",GL_Paste!$I19502)-1),"")))</f>
        <v/>
      </c>
      <c r="D19505">
        <f>IF(GL_Paste!$B19502="","",IFERROR(INDEX(DeptName,MATCH($C19505,DeptTag,0)),"UNALLOCATED"))</f>
        <v/>
      </c>
      <c r="E19505">
        <f>IF(GL_Paste!$B19502="","",IFERROR(INDEX(AcctCat,MATCH(GL_Paste!$B19502&amp;"",AcctCode,0)),"UNKNOWN"))</f>
        <v/>
      </c>
      <c r="F19505">
        <f>IF(GL_Paste!$B19502="","",IFERROR(INDEX(AcctSub,MATCH(GL_Paste!$B19502&amp;"",AcctCode,0)),"UNKNOWN"))</f>
        <v/>
      </c>
    </row>
    <row r="19506">
      <c r="A19506" s="40">
        <f>IF(GL_Paste!$B19503="","",N(GL_Paste!$H19503)-N(GL_Paste!$G19503))</f>
        <v/>
      </c>
      <c r="B19506" s="43">
        <f>IF(GL_Paste!$B19503="","",DATE(YEAR(GL_Paste!$E19503),MONTH(GL_Paste!$E19503),1))</f>
        <v/>
      </c>
      <c r="C19506">
        <f>IF(GL_Paste!$B19503="","",IF(TRIM(GL_Paste!$M19503)&lt;&gt;"",TRIM(GL_Paste!$M19503),IFERROR(MID(GL_Paste!$I19503,FIND("[",GL_Paste!$I19503)+1,FIND("]",GL_Paste!$I19503)-FIND("[",GL_Paste!$I19503)-1),"")))</f>
        <v/>
      </c>
      <c r="D19506">
        <f>IF(GL_Paste!$B19503="","",IFERROR(INDEX(DeptName,MATCH($C19506,DeptTag,0)),"UNALLOCATED"))</f>
        <v/>
      </c>
      <c r="E19506">
        <f>IF(GL_Paste!$B19503="","",IFERROR(INDEX(AcctCat,MATCH(GL_Paste!$B19503&amp;"",AcctCode,0)),"UNKNOWN"))</f>
        <v/>
      </c>
      <c r="F19506">
        <f>IF(GL_Paste!$B19503="","",IFERROR(INDEX(AcctSub,MATCH(GL_Paste!$B19503&amp;"",AcctCode,0)),"UNKNOWN"))</f>
        <v/>
      </c>
    </row>
    <row r="19507">
      <c r="A19507" s="40">
        <f>IF(GL_Paste!$B19504="","",N(GL_Paste!$H19504)-N(GL_Paste!$G19504))</f>
        <v/>
      </c>
      <c r="B19507" s="43">
        <f>IF(GL_Paste!$B19504="","",DATE(YEAR(GL_Paste!$E19504),MONTH(GL_Paste!$E19504),1))</f>
        <v/>
      </c>
      <c r="C19507">
        <f>IF(GL_Paste!$B19504="","",IF(TRIM(GL_Paste!$M19504)&lt;&gt;"",TRIM(GL_Paste!$M19504),IFERROR(MID(GL_Paste!$I19504,FIND("[",GL_Paste!$I19504)+1,FIND("]",GL_Paste!$I19504)-FIND("[",GL_Paste!$I19504)-1),"")))</f>
        <v/>
      </c>
      <c r="D19507">
        <f>IF(GL_Paste!$B19504="","",IFERROR(INDEX(DeptName,MATCH($C19507,DeptTag,0)),"UNALLOCATED"))</f>
        <v/>
      </c>
      <c r="E19507">
        <f>IF(GL_Paste!$B19504="","",IFERROR(INDEX(AcctCat,MATCH(GL_Paste!$B19504&amp;"",AcctCode,0)),"UNKNOWN"))</f>
        <v/>
      </c>
      <c r="F19507">
        <f>IF(GL_Paste!$B19504="","",IFERROR(INDEX(AcctSub,MATCH(GL_Paste!$B19504&amp;"",AcctCode,0)),"UNKNOWN"))</f>
        <v/>
      </c>
    </row>
    <row r="19508">
      <c r="A19508" s="40">
        <f>IF(GL_Paste!$B19505="","",N(GL_Paste!$H19505)-N(GL_Paste!$G19505))</f>
        <v/>
      </c>
      <c r="B19508" s="43">
        <f>IF(GL_Paste!$B19505="","",DATE(YEAR(GL_Paste!$E19505),MONTH(GL_Paste!$E19505),1))</f>
        <v/>
      </c>
      <c r="C19508">
        <f>IF(GL_Paste!$B19505="","",IF(TRIM(GL_Paste!$M19505)&lt;&gt;"",TRIM(GL_Paste!$M19505),IFERROR(MID(GL_Paste!$I19505,FIND("[",GL_Paste!$I19505)+1,FIND("]",GL_Paste!$I19505)-FIND("[",GL_Paste!$I19505)-1),"")))</f>
        <v/>
      </c>
      <c r="D19508">
        <f>IF(GL_Paste!$B19505="","",IFERROR(INDEX(DeptName,MATCH($C19508,DeptTag,0)),"UNALLOCATED"))</f>
        <v/>
      </c>
      <c r="E19508">
        <f>IF(GL_Paste!$B19505="","",IFERROR(INDEX(AcctCat,MATCH(GL_Paste!$B19505&amp;"",AcctCode,0)),"UNKNOWN"))</f>
        <v/>
      </c>
      <c r="F19508">
        <f>IF(GL_Paste!$B19505="","",IFERROR(INDEX(AcctSub,MATCH(GL_Paste!$B19505&amp;"",AcctCode,0)),"UNKNOWN"))</f>
        <v/>
      </c>
    </row>
    <row r="19509">
      <c r="A19509" s="40">
        <f>IF(GL_Paste!$B19506="","",N(GL_Paste!$H19506)-N(GL_Paste!$G19506))</f>
        <v/>
      </c>
      <c r="B19509" s="43">
        <f>IF(GL_Paste!$B19506="","",DATE(YEAR(GL_Paste!$E19506),MONTH(GL_Paste!$E19506),1))</f>
        <v/>
      </c>
      <c r="C19509">
        <f>IF(GL_Paste!$B19506="","",IF(TRIM(GL_Paste!$M19506)&lt;&gt;"",TRIM(GL_Paste!$M19506),IFERROR(MID(GL_Paste!$I19506,FIND("[",GL_Paste!$I19506)+1,FIND("]",GL_Paste!$I19506)-FIND("[",GL_Paste!$I19506)-1),"")))</f>
        <v/>
      </c>
      <c r="D19509">
        <f>IF(GL_Paste!$B19506="","",IFERROR(INDEX(DeptName,MATCH($C19509,DeptTag,0)),"UNALLOCATED"))</f>
        <v/>
      </c>
      <c r="E19509">
        <f>IF(GL_Paste!$B19506="","",IFERROR(INDEX(AcctCat,MATCH(GL_Paste!$B19506&amp;"",AcctCode,0)),"UNKNOWN"))</f>
        <v/>
      </c>
      <c r="F19509">
        <f>IF(GL_Paste!$B19506="","",IFERROR(INDEX(AcctSub,MATCH(GL_Paste!$B19506&amp;"",AcctCode,0)),"UNKNOWN"))</f>
        <v/>
      </c>
    </row>
    <row r="19510">
      <c r="A19510" s="40">
        <f>IF(GL_Paste!$B19507="","",N(GL_Paste!$H19507)-N(GL_Paste!$G19507))</f>
        <v/>
      </c>
      <c r="B19510" s="43">
        <f>IF(GL_Paste!$B19507="","",DATE(YEAR(GL_Paste!$E19507),MONTH(GL_Paste!$E19507),1))</f>
        <v/>
      </c>
      <c r="C19510">
        <f>IF(GL_Paste!$B19507="","",IF(TRIM(GL_Paste!$M19507)&lt;&gt;"",TRIM(GL_Paste!$M19507),IFERROR(MID(GL_Paste!$I19507,FIND("[",GL_Paste!$I19507)+1,FIND("]",GL_Paste!$I19507)-FIND("[",GL_Paste!$I19507)-1),"")))</f>
        <v/>
      </c>
      <c r="D19510">
        <f>IF(GL_Paste!$B19507="","",IFERROR(INDEX(DeptName,MATCH($C19510,DeptTag,0)),"UNALLOCATED"))</f>
        <v/>
      </c>
      <c r="E19510">
        <f>IF(GL_Paste!$B19507="","",IFERROR(INDEX(AcctCat,MATCH(GL_Paste!$B19507&amp;"",AcctCode,0)),"UNKNOWN"))</f>
        <v/>
      </c>
      <c r="F19510">
        <f>IF(GL_Paste!$B19507="","",IFERROR(INDEX(AcctSub,MATCH(GL_Paste!$B19507&amp;"",AcctCode,0)),"UNKNOWN"))</f>
        <v/>
      </c>
    </row>
    <row r="19511">
      <c r="A19511" s="40">
        <f>IF(GL_Paste!$B19508="","",N(GL_Paste!$H19508)-N(GL_Paste!$G19508))</f>
        <v/>
      </c>
      <c r="B19511" s="43">
        <f>IF(GL_Paste!$B19508="","",DATE(YEAR(GL_Paste!$E19508),MONTH(GL_Paste!$E19508),1))</f>
        <v/>
      </c>
      <c r="C19511">
        <f>IF(GL_Paste!$B19508="","",IF(TRIM(GL_Paste!$M19508)&lt;&gt;"",TRIM(GL_Paste!$M19508),IFERROR(MID(GL_Paste!$I19508,FIND("[",GL_Paste!$I19508)+1,FIND("]",GL_Paste!$I19508)-FIND("[",GL_Paste!$I19508)-1),"")))</f>
        <v/>
      </c>
      <c r="D19511">
        <f>IF(GL_Paste!$B19508="","",IFERROR(INDEX(DeptName,MATCH($C19511,DeptTag,0)),"UNALLOCATED"))</f>
        <v/>
      </c>
      <c r="E19511">
        <f>IF(GL_Paste!$B19508="","",IFERROR(INDEX(AcctCat,MATCH(GL_Paste!$B19508&amp;"",AcctCode,0)),"UNKNOWN"))</f>
        <v/>
      </c>
      <c r="F19511">
        <f>IF(GL_Paste!$B19508="","",IFERROR(INDEX(AcctSub,MATCH(GL_Paste!$B19508&amp;"",AcctCode,0)),"UNKNOWN"))</f>
        <v/>
      </c>
    </row>
    <row r="19512">
      <c r="A19512" s="40">
        <f>IF(GL_Paste!$B19509="","",N(GL_Paste!$H19509)-N(GL_Paste!$G19509))</f>
        <v/>
      </c>
      <c r="B19512" s="43">
        <f>IF(GL_Paste!$B19509="","",DATE(YEAR(GL_Paste!$E19509),MONTH(GL_Paste!$E19509),1))</f>
        <v/>
      </c>
      <c r="C19512">
        <f>IF(GL_Paste!$B19509="","",IF(TRIM(GL_Paste!$M19509)&lt;&gt;"",TRIM(GL_Paste!$M19509),IFERROR(MID(GL_Paste!$I19509,FIND("[",GL_Paste!$I19509)+1,FIND("]",GL_Paste!$I19509)-FIND("[",GL_Paste!$I19509)-1),"")))</f>
        <v/>
      </c>
      <c r="D19512">
        <f>IF(GL_Paste!$B19509="","",IFERROR(INDEX(DeptName,MATCH($C19512,DeptTag,0)),"UNALLOCATED"))</f>
        <v/>
      </c>
      <c r="E19512">
        <f>IF(GL_Paste!$B19509="","",IFERROR(INDEX(AcctCat,MATCH(GL_Paste!$B19509&amp;"",AcctCode,0)),"UNKNOWN"))</f>
        <v/>
      </c>
      <c r="F19512">
        <f>IF(GL_Paste!$B19509="","",IFERROR(INDEX(AcctSub,MATCH(GL_Paste!$B19509&amp;"",AcctCode,0)),"UNKNOWN"))</f>
        <v/>
      </c>
    </row>
    <row r="19513">
      <c r="A19513" s="40">
        <f>IF(GL_Paste!$B19510="","",N(GL_Paste!$H19510)-N(GL_Paste!$G19510))</f>
        <v/>
      </c>
      <c r="B19513" s="43">
        <f>IF(GL_Paste!$B19510="","",DATE(YEAR(GL_Paste!$E19510),MONTH(GL_Paste!$E19510),1))</f>
        <v/>
      </c>
      <c r="C19513">
        <f>IF(GL_Paste!$B19510="","",IF(TRIM(GL_Paste!$M19510)&lt;&gt;"",TRIM(GL_Paste!$M19510),IFERROR(MID(GL_Paste!$I19510,FIND("[",GL_Paste!$I19510)+1,FIND("]",GL_Paste!$I19510)-FIND("[",GL_Paste!$I19510)-1),"")))</f>
        <v/>
      </c>
      <c r="D19513">
        <f>IF(GL_Paste!$B19510="","",IFERROR(INDEX(DeptName,MATCH($C19513,DeptTag,0)),"UNALLOCATED"))</f>
        <v/>
      </c>
      <c r="E19513">
        <f>IF(GL_Paste!$B19510="","",IFERROR(INDEX(AcctCat,MATCH(GL_Paste!$B19510&amp;"",AcctCode,0)),"UNKNOWN"))</f>
        <v/>
      </c>
      <c r="F19513">
        <f>IF(GL_Paste!$B19510="","",IFERROR(INDEX(AcctSub,MATCH(GL_Paste!$B19510&amp;"",AcctCode,0)),"UNKNOWN"))</f>
        <v/>
      </c>
    </row>
    <row r="19514">
      <c r="A19514" s="40">
        <f>IF(GL_Paste!$B19511="","",N(GL_Paste!$H19511)-N(GL_Paste!$G19511))</f>
        <v/>
      </c>
      <c r="B19514" s="43">
        <f>IF(GL_Paste!$B19511="","",DATE(YEAR(GL_Paste!$E19511),MONTH(GL_Paste!$E19511),1))</f>
        <v/>
      </c>
      <c r="C19514">
        <f>IF(GL_Paste!$B19511="","",IF(TRIM(GL_Paste!$M19511)&lt;&gt;"",TRIM(GL_Paste!$M19511),IFERROR(MID(GL_Paste!$I19511,FIND("[",GL_Paste!$I19511)+1,FIND("]",GL_Paste!$I19511)-FIND("[",GL_Paste!$I19511)-1),"")))</f>
        <v/>
      </c>
      <c r="D19514">
        <f>IF(GL_Paste!$B19511="","",IFERROR(INDEX(DeptName,MATCH($C19514,DeptTag,0)),"UNALLOCATED"))</f>
        <v/>
      </c>
      <c r="E19514">
        <f>IF(GL_Paste!$B19511="","",IFERROR(INDEX(AcctCat,MATCH(GL_Paste!$B19511&amp;"",AcctCode,0)),"UNKNOWN"))</f>
        <v/>
      </c>
      <c r="F19514">
        <f>IF(GL_Paste!$B19511="","",IFERROR(INDEX(AcctSub,MATCH(GL_Paste!$B19511&amp;"",AcctCode,0)),"UNKNOWN"))</f>
        <v/>
      </c>
    </row>
    <row r="19515">
      <c r="A19515" s="40">
        <f>IF(GL_Paste!$B19512="","",N(GL_Paste!$H19512)-N(GL_Paste!$G19512))</f>
        <v/>
      </c>
      <c r="B19515" s="43">
        <f>IF(GL_Paste!$B19512="","",DATE(YEAR(GL_Paste!$E19512),MONTH(GL_Paste!$E19512),1))</f>
        <v/>
      </c>
      <c r="C19515">
        <f>IF(GL_Paste!$B19512="","",IF(TRIM(GL_Paste!$M19512)&lt;&gt;"",TRIM(GL_Paste!$M19512),IFERROR(MID(GL_Paste!$I19512,FIND("[",GL_Paste!$I19512)+1,FIND("]",GL_Paste!$I19512)-FIND("[",GL_Paste!$I19512)-1),"")))</f>
        <v/>
      </c>
      <c r="D19515">
        <f>IF(GL_Paste!$B19512="","",IFERROR(INDEX(DeptName,MATCH($C19515,DeptTag,0)),"UNALLOCATED"))</f>
        <v/>
      </c>
      <c r="E19515">
        <f>IF(GL_Paste!$B19512="","",IFERROR(INDEX(AcctCat,MATCH(GL_Paste!$B19512&amp;"",AcctCode,0)),"UNKNOWN"))</f>
        <v/>
      </c>
      <c r="F19515">
        <f>IF(GL_Paste!$B19512="","",IFERROR(INDEX(AcctSub,MATCH(GL_Paste!$B19512&amp;"",AcctCode,0)),"UNKNOWN"))</f>
        <v/>
      </c>
    </row>
    <row r="19516">
      <c r="A19516" s="40">
        <f>IF(GL_Paste!$B19513="","",N(GL_Paste!$H19513)-N(GL_Paste!$G19513))</f>
        <v/>
      </c>
      <c r="B19516" s="43">
        <f>IF(GL_Paste!$B19513="","",DATE(YEAR(GL_Paste!$E19513),MONTH(GL_Paste!$E19513),1))</f>
        <v/>
      </c>
      <c r="C19516">
        <f>IF(GL_Paste!$B19513="","",IF(TRIM(GL_Paste!$M19513)&lt;&gt;"",TRIM(GL_Paste!$M19513),IFERROR(MID(GL_Paste!$I19513,FIND("[",GL_Paste!$I19513)+1,FIND("]",GL_Paste!$I19513)-FIND("[",GL_Paste!$I19513)-1),"")))</f>
        <v/>
      </c>
      <c r="D19516">
        <f>IF(GL_Paste!$B19513="","",IFERROR(INDEX(DeptName,MATCH($C19516,DeptTag,0)),"UNALLOCATED"))</f>
        <v/>
      </c>
      <c r="E19516">
        <f>IF(GL_Paste!$B19513="","",IFERROR(INDEX(AcctCat,MATCH(GL_Paste!$B19513&amp;"",AcctCode,0)),"UNKNOWN"))</f>
        <v/>
      </c>
      <c r="F19516">
        <f>IF(GL_Paste!$B19513="","",IFERROR(INDEX(AcctSub,MATCH(GL_Paste!$B19513&amp;"",AcctCode,0)),"UNKNOWN"))</f>
        <v/>
      </c>
    </row>
    <row r="19517">
      <c r="A19517" s="40">
        <f>IF(GL_Paste!$B19514="","",N(GL_Paste!$H19514)-N(GL_Paste!$G19514))</f>
        <v/>
      </c>
      <c r="B19517" s="43">
        <f>IF(GL_Paste!$B19514="","",DATE(YEAR(GL_Paste!$E19514),MONTH(GL_Paste!$E19514),1))</f>
        <v/>
      </c>
      <c r="C19517">
        <f>IF(GL_Paste!$B19514="","",IF(TRIM(GL_Paste!$M19514)&lt;&gt;"",TRIM(GL_Paste!$M19514),IFERROR(MID(GL_Paste!$I19514,FIND("[",GL_Paste!$I19514)+1,FIND("]",GL_Paste!$I19514)-FIND("[",GL_Paste!$I19514)-1),"")))</f>
        <v/>
      </c>
      <c r="D19517">
        <f>IF(GL_Paste!$B19514="","",IFERROR(INDEX(DeptName,MATCH($C19517,DeptTag,0)),"UNALLOCATED"))</f>
        <v/>
      </c>
      <c r="E19517">
        <f>IF(GL_Paste!$B19514="","",IFERROR(INDEX(AcctCat,MATCH(GL_Paste!$B19514&amp;"",AcctCode,0)),"UNKNOWN"))</f>
        <v/>
      </c>
      <c r="F19517">
        <f>IF(GL_Paste!$B19514="","",IFERROR(INDEX(AcctSub,MATCH(GL_Paste!$B19514&amp;"",AcctCode,0)),"UNKNOWN"))</f>
        <v/>
      </c>
    </row>
    <row r="19518">
      <c r="A19518" s="40">
        <f>IF(GL_Paste!$B19515="","",N(GL_Paste!$H19515)-N(GL_Paste!$G19515))</f>
        <v/>
      </c>
      <c r="B19518" s="43">
        <f>IF(GL_Paste!$B19515="","",DATE(YEAR(GL_Paste!$E19515),MONTH(GL_Paste!$E19515),1))</f>
        <v/>
      </c>
      <c r="C19518">
        <f>IF(GL_Paste!$B19515="","",IF(TRIM(GL_Paste!$M19515)&lt;&gt;"",TRIM(GL_Paste!$M19515),IFERROR(MID(GL_Paste!$I19515,FIND("[",GL_Paste!$I19515)+1,FIND("]",GL_Paste!$I19515)-FIND("[",GL_Paste!$I19515)-1),"")))</f>
        <v/>
      </c>
      <c r="D19518">
        <f>IF(GL_Paste!$B19515="","",IFERROR(INDEX(DeptName,MATCH($C19518,DeptTag,0)),"UNALLOCATED"))</f>
        <v/>
      </c>
      <c r="E19518">
        <f>IF(GL_Paste!$B19515="","",IFERROR(INDEX(AcctCat,MATCH(GL_Paste!$B19515&amp;"",AcctCode,0)),"UNKNOWN"))</f>
        <v/>
      </c>
      <c r="F19518">
        <f>IF(GL_Paste!$B19515="","",IFERROR(INDEX(AcctSub,MATCH(GL_Paste!$B19515&amp;"",AcctCode,0)),"UNKNOWN"))</f>
        <v/>
      </c>
    </row>
    <row r="19519">
      <c r="A19519" s="40">
        <f>IF(GL_Paste!$B19516="","",N(GL_Paste!$H19516)-N(GL_Paste!$G19516))</f>
        <v/>
      </c>
      <c r="B19519" s="43">
        <f>IF(GL_Paste!$B19516="","",DATE(YEAR(GL_Paste!$E19516),MONTH(GL_Paste!$E19516),1))</f>
        <v/>
      </c>
      <c r="C19519">
        <f>IF(GL_Paste!$B19516="","",IF(TRIM(GL_Paste!$M19516)&lt;&gt;"",TRIM(GL_Paste!$M19516),IFERROR(MID(GL_Paste!$I19516,FIND("[",GL_Paste!$I19516)+1,FIND("]",GL_Paste!$I19516)-FIND("[",GL_Paste!$I19516)-1),"")))</f>
        <v/>
      </c>
      <c r="D19519">
        <f>IF(GL_Paste!$B19516="","",IFERROR(INDEX(DeptName,MATCH($C19519,DeptTag,0)),"UNALLOCATED"))</f>
        <v/>
      </c>
      <c r="E19519">
        <f>IF(GL_Paste!$B19516="","",IFERROR(INDEX(AcctCat,MATCH(GL_Paste!$B19516&amp;"",AcctCode,0)),"UNKNOWN"))</f>
        <v/>
      </c>
      <c r="F19519">
        <f>IF(GL_Paste!$B19516="","",IFERROR(INDEX(AcctSub,MATCH(GL_Paste!$B19516&amp;"",AcctCode,0)),"UNKNOWN"))</f>
        <v/>
      </c>
    </row>
    <row r="19520">
      <c r="A19520" s="40">
        <f>IF(GL_Paste!$B19517="","",N(GL_Paste!$H19517)-N(GL_Paste!$G19517))</f>
        <v/>
      </c>
      <c r="B19520" s="43">
        <f>IF(GL_Paste!$B19517="","",DATE(YEAR(GL_Paste!$E19517),MONTH(GL_Paste!$E19517),1))</f>
        <v/>
      </c>
      <c r="C19520">
        <f>IF(GL_Paste!$B19517="","",IF(TRIM(GL_Paste!$M19517)&lt;&gt;"",TRIM(GL_Paste!$M19517),IFERROR(MID(GL_Paste!$I19517,FIND("[",GL_Paste!$I19517)+1,FIND("]",GL_Paste!$I19517)-FIND("[",GL_Paste!$I19517)-1),"")))</f>
        <v/>
      </c>
      <c r="D19520">
        <f>IF(GL_Paste!$B19517="","",IFERROR(INDEX(DeptName,MATCH($C19520,DeptTag,0)),"UNALLOCATED"))</f>
        <v/>
      </c>
      <c r="E19520">
        <f>IF(GL_Paste!$B19517="","",IFERROR(INDEX(AcctCat,MATCH(GL_Paste!$B19517&amp;"",AcctCode,0)),"UNKNOWN"))</f>
        <v/>
      </c>
      <c r="F19520">
        <f>IF(GL_Paste!$B19517="","",IFERROR(INDEX(AcctSub,MATCH(GL_Paste!$B19517&amp;"",AcctCode,0)),"UNKNOWN"))</f>
        <v/>
      </c>
    </row>
    <row r="19521">
      <c r="A19521" s="40">
        <f>IF(GL_Paste!$B19518="","",N(GL_Paste!$H19518)-N(GL_Paste!$G19518))</f>
        <v/>
      </c>
      <c r="B19521" s="43">
        <f>IF(GL_Paste!$B19518="","",DATE(YEAR(GL_Paste!$E19518),MONTH(GL_Paste!$E19518),1))</f>
        <v/>
      </c>
      <c r="C19521">
        <f>IF(GL_Paste!$B19518="","",IF(TRIM(GL_Paste!$M19518)&lt;&gt;"",TRIM(GL_Paste!$M19518),IFERROR(MID(GL_Paste!$I19518,FIND("[",GL_Paste!$I19518)+1,FIND("]",GL_Paste!$I19518)-FIND("[",GL_Paste!$I19518)-1),"")))</f>
        <v/>
      </c>
      <c r="D19521">
        <f>IF(GL_Paste!$B19518="","",IFERROR(INDEX(DeptName,MATCH($C19521,DeptTag,0)),"UNALLOCATED"))</f>
        <v/>
      </c>
      <c r="E19521">
        <f>IF(GL_Paste!$B19518="","",IFERROR(INDEX(AcctCat,MATCH(GL_Paste!$B19518&amp;"",AcctCode,0)),"UNKNOWN"))</f>
        <v/>
      </c>
      <c r="F19521">
        <f>IF(GL_Paste!$B19518="","",IFERROR(INDEX(AcctSub,MATCH(GL_Paste!$B19518&amp;"",AcctCode,0)),"UNKNOWN"))</f>
        <v/>
      </c>
    </row>
    <row r="19522">
      <c r="A19522" s="40">
        <f>IF(GL_Paste!$B19519="","",N(GL_Paste!$H19519)-N(GL_Paste!$G19519))</f>
        <v/>
      </c>
      <c r="B19522" s="43">
        <f>IF(GL_Paste!$B19519="","",DATE(YEAR(GL_Paste!$E19519),MONTH(GL_Paste!$E19519),1))</f>
        <v/>
      </c>
      <c r="C19522">
        <f>IF(GL_Paste!$B19519="","",IF(TRIM(GL_Paste!$M19519)&lt;&gt;"",TRIM(GL_Paste!$M19519),IFERROR(MID(GL_Paste!$I19519,FIND("[",GL_Paste!$I19519)+1,FIND("]",GL_Paste!$I19519)-FIND("[",GL_Paste!$I19519)-1),"")))</f>
        <v/>
      </c>
      <c r="D19522">
        <f>IF(GL_Paste!$B19519="","",IFERROR(INDEX(DeptName,MATCH($C19522,DeptTag,0)),"UNALLOCATED"))</f>
        <v/>
      </c>
      <c r="E19522">
        <f>IF(GL_Paste!$B19519="","",IFERROR(INDEX(AcctCat,MATCH(GL_Paste!$B19519&amp;"",AcctCode,0)),"UNKNOWN"))</f>
        <v/>
      </c>
      <c r="F19522">
        <f>IF(GL_Paste!$B19519="","",IFERROR(INDEX(AcctSub,MATCH(GL_Paste!$B19519&amp;"",AcctCode,0)),"UNKNOWN"))</f>
        <v/>
      </c>
    </row>
    <row r="19523">
      <c r="A19523" s="40">
        <f>IF(GL_Paste!$B19520="","",N(GL_Paste!$H19520)-N(GL_Paste!$G19520))</f>
        <v/>
      </c>
      <c r="B19523" s="43">
        <f>IF(GL_Paste!$B19520="","",DATE(YEAR(GL_Paste!$E19520),MONTH(GL_Paste!$E19520),1))</f>
        <v/>
      </c>
      <c r="C19523">
        <f>IF(GL_Paste!$B19520="","",IF(TRIM(GL_Paste!$M19520)&lt;&gt;"",TRIM(GL_Paste!$M19520),IFERROR(MID(GL_Paste!$I19520,FIND("[",GL_Paste!$I19520)+1,FIND("]",GL_Paste!$I19520)-FIND("[",GL_Paste!$I19520)-1),"")))</f>
        <v/>
      </c>
      <c r="D19523">
        <f>IF(GL_Paste!$B19520="","",IFERROR(INDEX(DeptName,MATCH($C19523,DeptTag,0)),"UNALLOCATED"))</f>
        <v/>
      </c>
      <c r="E19523">
        <f>IF(GL_Paste!$B19520="","",IFERROR(INDEX(AcctCat,MATCH(GL_Paste!$B19520&amp;"",AcctCode,0)),"UNKNOWN"))</f>
        <v/>
      </c>
      <c r="F19523">
        <f>IF(GL_Paste!$B19520="","",IFERROR(INDEX(AcctSub,MATCH(GL_Paste!$B19520&amp;"",AcctCode,0)),"UNKNOWN"))</f>
        <v/>
      </c>
    </row>
    <row r="19524">
      <c r="A19524" s="40">
        <f>IF(GL_Paste!$B19521="","",N(GL_Paste!$H19521)-N(GL_Paste!$G19521))</f>
        <v/>
      </c>
      <c r="B19524" s="43">
        <f>IF(GL_Paste!$B19521="","",DATE(YEAR(GL_Paste!$E19521),MONTH(GL_Paste!$E19521),1))</f>
        <v/>
      </c>
      <c r="C19524">
        <f>IF(GL_Paste!$B19521="","",IF(TRIM(GL_Paste!$M19521)&lt;&gt;"",TRIM(GL_Paste!$M19521),IFERROR(MID(GL_Paste!$I19521,FIND("[",GL_Paste!$I19521)+1,FIND("]",GL_Paste!$I19521)-FIND("[",GL_Paste!$I19521)-1),"")))</f>
        <v/>
      </c>
      <c r="D19524">
        <f>IF(GL_Paste!$B19521="","",IFERROR(INDEX(DeptName,MATCH($C19524,DeptTag,0)),"UNALLOCATED"))</f>
        <v/>
      </c>
      <c r="E19524">
        <f>IF(GL_Paste!$B19521="","",IFERROR(INDEX(AcctCat,MATCH(GL_Paste!$B19521&amp;"",AcctCode,0)),"UNKNOWN"))</f>
        <v/>
      </c>
      <c r="F19524">
        <f>IF(GL_Paste!$B19521="","",IFERROR(INDEX(AcctSub,MATCH(GL_Paste!$B19521&amp;"",AcctCode,0)),"UNKNOWN"))</f>
        <v/>
      </c>
    </row>
    <row r="19525">
      <c r="A19525" s="40">
        <f>IF(GL_Paste!$B19522="","",N(GL_Paste!$H19522)-N(GL_Paste!$G19522))</f>
        <v/>
      </c>
      <c r="B19525" s="43">
        <f>IF(GL_Paste!$B19522="","",DATE(YEAR(GL_Paste!$E19522),MONTH(GL_Paste!$E19522),1))</f>
        <v/>
      </c>
      <c r="C19525">
        <f>IF(GL_Paste!$B19522="","",IF(TRIM(GL_Paste!$M19522)&lt;&gt;"",TRIM(GL_Paste!$M19522),IFERROR(MID(GL_Paste!$I19522,FIND("[",GL_Paste!$I19522)+1,FIND("]",GL_Paste!$I19522)-FIND("[",GL_Paste!$I19522)-1),"")))</f>
        <v/>
      </c>
      <c r="D19525">
        <f>IF(GL_Paste!$B19522="","",IFERROR(INDEX(DeptName,MATCH($C19525,DeptTag,0)),"UNALLOCATED"))</f>
        <v/>
      </c>
      <c r="E19525">
        <f>IF(GL_Paste!$B19522="","",IFERROR(INDEX(AcctCat,MATCH(GL_Paste!$B19522&amp;"",AcctCode,0)),"UNKNOWN"))</f>
        <v/>
      </c>
      <c r="F19525">
        <f>IF(GL_Paste!$B19522="","",IFERROR(INDEX(AcctSub,MATCH(GL_Paste!$B19522&amp;"",AcctCode,0)),"UNKNOWN"))</f>
        <v/>
      </c>
    </row>
    <row r="19526">
      <c r="A19526" s="40">
        <f>IF(GL_Paste!$B19523="","",N(GL_Paste!$H19523)-N(GL_Paste!$G19523))</f>
        <v/>
      </c>
      <c r="B19526" s="43">
        <f>IF(GL_Paste!$B19523="","",DATE(YEAR(GL_Paste!$E19523),MONTH(GL_Paste!$E19523),1))</f>
        <v/>
      </c>
      <c r="C19526">
        <f>IF(GL_Paste!$B19523="","",IF(TRIM(GL_Paste!$M19523)&lt;&gt;"",TRIM(GL_Paste!$M19523),IFERROR(MID(GL_Paste!$I19523,FIND("[",GL_Paste!$I19523)+1,FIND("]",GL_Paste!$I19523)-FIND("[",GL_Paste!$I19523)-1),"")))</f>
        <v/>
      </c>
      <c r="D19526">
        <f>IF(GL_Paste!$B19523="","",IFERROR(INDEX(DeptName,MATCH($C19526,DeptTag,0)),"UNALLOCATED"))</f>
        <v/>
      </c>
      <c r="E19526">
        <f>IF(GL_Paste!$B19523="","",IFERROR(INDEX(AcctCat,MATCH(GL_Paste!$B19523&amp;"",AcctCode,0)),"UNKNOWN"))</f>
        <v/>
      </c>
      <c r="F19526">
        <f>IF(GL_Paste!$B19523="","",IFERROR(INDEX(AcctSub,MATCH(GL_Paste!$B19523&amp;"",AcctCode,0)),"UNKNOWN"))</f>
        <v/>
      </c>
    </row>
    <row r="19527">
      <c r="A19527" s="40">
        <f>IF(GL_Paste!$B19524="","",N(GL_Paste!$H19524)-N(GL_Paste!$G19524))</f>
        <v/>
      </c>
      <c r="B19527" s="43">
        <f>IF(GL_Paste!$B19524="","",DATE(YEAR(GL_Paste!$E19524),MONTH(GL_Paste!$E19524),1))</f>
        <v/>
      </c>
      <c r="C19527">
        <f>IF(GL_Paste!$B19524="","",IF(TRIM(GL_Paste!$M19524)&lt;&gt;"",TRIM(GL_Paste!$M19524),IFERROR(MID(GL_Paste!$I19524,FIND("[",GL_Paste!$I19524)+1,FIND("]",GL_Paste!$I19524)-FIND("[",GL_Paste!$I19524)-1),"")))</f>
        <v/>
      </c>
      <c r="D19527">
        <f>IF(GL_Paste!$B19524="","",IFERROR(INDEX(DeptName,MATCH($C19527,DeptTag,0)),"UNALLOCATED"))</f>
        <v/>
      </c>
      <c r="E19527">
        <f>IF(GL_Paste!$B19524="","",IFERROR(INDEX(AcctCat,MATCH(GL_Paste!$B19524&amp;"",AcctCode,0)),"UNKNOWN"))</f>
        <v/>
      </c>
      <c r="F19527">
        <f>IF(GL_Paste!$B19524="","",IFERROR(INDEX(AcctSub,MATCH(GL_Paste!$B19524&amp;"",AcctCode,0)),"UNKNOWN"))</f>
        <v/>
      </c>
    </row>
    <row r="19528">
      <c r="A19528" s="40">
        <f>IF(GL_Paste!$B19525="","",N(GL_Paste!$H19525)-N(GL_Paste!$G19525))</f>
        <v/>
      </c>
      <c r="B19528" s="43">
        <f>IF(GL_Paste!$B19525="","",DATE(YEAR(GL_Paste!$E19525),MONTH(GL_Paste!$E19525),1))</f>
        <v/>
      </c>
      <c r="C19528">
        <f>IF(GL_Paste!$B19525="","",IF(TRIM(GL_Paste!$M19525)&lt;&gt;"",TRIM(GL_Paste!$M19525),IFERROR(MID(GL_Paste!$I19525,FIND("[",GL_Paste!$I19525)+1,FIND("]",GL_Paste!$I19525)-FIND("[",GL_Paste!$I19525)-1),"")))</f>
        <v/>
      </c>
      <c r="D19528">
        <f>IF(GL_Paste!$B19525="","",IFERROR(INDEX(DeptName,MATCH($C19528,DeptTag,0)),"UNALLOCATED"))</f>
        <v/>
      </c>
      <c r="E19528">
        <f>IF(GL_Paste!$B19525="","",IFERROR(INDEX(AcctCat,MATCH(GL_Paste!$B19525&amp;"",AcctCode,0)),"UNKNOWN"))</f>
        <v/>
      </c>
      <c r="F19528">
        <f>IF(GL_Paste!$B19525="","",IFERROR(INDEX(AcctSub,MATCH(GL_Paste!$B19525&amp;"",AcctCode,0)),"UNKNOWN"))</f>
        <v/>
      </c>
    </row>
    <row r="19529">
      <c r="A19529" s="40">
        <f>IF(GL_Paste!$B19526="","",N(GL_Paste!$H19526)-N(GL_Paste!$G19526))</f>
        <v/>
      </c>
      <c r="B19529" s="43">
        <f>IF(GL_Paste!$B19526="","",DATE(YEAR(GL_Paste!$E19526),MONTH(GL_Paste!$E19526),1))</f>
        <v/>
      </c>
      <c r="C19529">
        <f>IF(GL_Paste!$B19526="","",IF(TRIM(GL_Paste!$M19526)&lt;&gt;"",TRIM(GL_Paste!$M19526),IFERROR(MID(GL_Paste!$I19526,FIND("[",GL_Paste!$I19526)+1,FIND("]",GL_Paste!$I19526)-FIND("[",GL_Paste!$I19526)-1),"")))</f>
        <v/>
      </c>
      <c r="D19529">
        <f>IF(GL_Paste!$B19526="","",IFERROR(INDEX(DeptName,MATCH($C19529,DeptTag,0)),"UNALLOCATED"))</f>
        <v/>
      </c>
      <c r="E19529">
        <f>IF(GL_Paste!$B19526="","",IFERROR(INDEX(AcctCat,MATCH(GL_Paste!$B19526&amp;"",AcctCode,0)),"UNKNOWN"))</f>
        <v/>
      </c>
      <c r="F19529">
        <f>IF(GL_Paste!$B19526="","",IFERROR(INDEX(AcctSub,MATCH(GL_Paste!$B19526&amp;"",AcctCode,0)),"UNKNOWN"))</f>
        <v/>
      </c>
    </row>
    <row r="19530">
      <c r="A19530" s="40">
        <f>IF(GL_Paste!$B19527="","",N(GL_Paste!$H19527)-N(GL_Paste!$G19527))</f>
        <v/>
      </c>
      <c r="B19530" s="43">
        <f>IF(GL_Paste!$B19527="","",DATE(YEAR(GL_Paste!$E19527),MONTH(GL_Paste!$E19527),1))</f>
        <v/>
      </c>
      <c r="C19530">
        <f>IF(GL_Paste!$B19527="","",IF(TRIM(GL_Paste!$M19527)&lt;&gt;"",TRIM(GL_Paste!$M19527),IFERROR(MID(GL_Paste!$I19527,FIND("[",GL_Paste!$I19527)+1,FIND("]",GL_Paste!$I19527)-FIND("[",GL_Paste!$I19527)-1),"")))</f>
        <v/>
      </c>
      <c r="D19530">
        <f>IF(GL_Paste!$B19527="","",IFERROR(INDEX(DeptName,MATCH($C19530,DeptTag,0)),"UNALLOCATED"))</f>
        <v/>
      </c>
      <c r="E19530">
        <f>IF(GL_Paste!$B19527="","",IFERROR(INDEX(AcctCat,MATCH(GL_Paste!$B19527&amp;"",AcctCode,0)),"UNKNOWN"))</f>
        <v/>
      </c>
      <c r="F19530">
        <f>IF(GL_Paste!$B19527="","",IFERROR(INDEX(AcctSub,MATCH(GL_Paste!$B19527&amp;"",AcctCode,0)),"UNKNOWN"))</f>
        <v/>
      </c>
    </row>
    <row r="19531">
      <c r="A19531" s="40">
        <f>IF(GL_Paste!$B19528="","",N(GL_Paste!$H19528)-N(GL_Paste!$G19528))</f>
        <v/>
      </c>
      <c r="B19531" s="43">
        <f>IF(GL_Paste!$B19528="","",DATE(YEAR(GL_Paste!$E19528),MONTH(GL_Paste!$E19528),1))</f>
        <v/>
      </c>
      <c r="C19531">
        <f>IF(GL_Paste!$B19528="","",IF(TRIM(GL_Paste!$M19528)&lt;&gt;"",TRIM(GL_Paste!$M19528),IFERROR(MID(GL_Paste!$I19528,FIND("[",GL_Paste!$I19528)+1,FIND("]",GL_Paste!$I19528)-FIND("[",GL_Paste!$I19528)-1),"")))</f>
        <v/>
      </c>
      <c r="D19531">
        <f>IF(GL_Paste!$B19528="","",IFERROR(INDEX(DeptName,MATCH($C19531,DeptTag,0)),"UNALLOCATED"))</f>
        <v/>
      </c>
      <c r="E19531">
        <f>IF(GL_Paste!$B19528="","",IFERROR(INDEX(AcctCat,MATCH(GL_Paste!$B19528&amp;"",AcctCode,0)),"UNKNOWN"))</f>
        <v/>
      </c>
      <c r="F19531">
        <f>IF(GL_Paste!$B19528="","",IFERROR(INDEX(AcctSub,MATCH(GL_Paste!$B19528&amp;"",AcctCode,0)),"UNKNOWN"))</f>
        <v/>
      </c>
    </row>
    <row r="19532">
      <c r="A19532" s="40">
        <f>IF(GL_Paste!$B19529="","",N(GL_Paste!$H19529)-N(GL_Paste!$G19529))</f>
        <v/>
      </c>
      <c r="B19532" s="43">
        <f>IF(GL_Paste!$B19529="","",DATE(YEAR(GL_Paste!$E19529),MONTH(GL_Paste!$E19529),1))</f>
        <v/>
      </c>
      <c r="C19532">
        <f>IF(GL_Paste!$B19529="","",IF(TRIM(GL_Paste!$M19529)&lt;&gt;"",TRIM(GL_Paste!$M19529),IFERROR(MID(GL_Paste!$I19529,FIND("[",GL_Paste!$I19529)+1,FIND("]",GL_Paste!$I19529)-FIND("[",GL_Paste!$I19529)-1),"")))</f>
        <v/>
      </c>
      <c r="D19532">
        <f>IF(GL_Paste!$B19529="","",IFERROR(INDEX(DeptName,MATCH($C19532,DeptTag,0)),"UNALLOCATED"))</f>
        <v/>
      </c>
      <c r="E19532">
        <f>IF(GL_Paste!$B19529="","",IFERROR(INDEX(AcctCat,MATCH(GL_Paste!$B19529&amp;"",AcctCode,0)),"UNKNOWN"))</f>
        <v/>
      </c>
      <c r="F19532">
        <f>IF(GL_Paste!$B19529="","",IFERROR(INDEX(AcctSub,MATCH(GL_Paste!$B19529&amp;"",AcctCode,0)),"UNKNOWN"))</f>
        <v/>
      </c>
    </row>
    <row r="19533">
      <c r="A19533" s="40">
        <f>IF(GL_Paste!$B19530="","",N(GL_Paste!$H19530)-N(GL_Paste!$G19530))</f>
        <v/>
      </c>
      <c r="B19533" s="43">
        <f>IF(GL_Paste!$B19530="","",DATE(YEAR(GL_Paste!$E19530),MONTH(GL_Paste!$E19530),1))</f>
        <v/>
      </c>
      <c r="C19533">
        <f>IF(GL_Paste!$B19530="","",IF(TRIM(GL_Paste!$M19530)&lt;&gt;"",TRIM(GL_Paste!$M19530),IFERROR(MID(GL_Paste!$I19530,FIND("[",GL_Paste!$I19530)+1,FIND("]",GL_Paste!$I19530)-FIND("[",GL_Paste!$I19530)-1),"")))</f>
        <v/>
      </c>
      <c r="D19533">
        <f>IF(GL_Paste!$B19530="","",IFERROR(INDEX(DeptName,MATCH($C19533,DeptTag,0)),"UNALLOCATED"))</f>
        <v/>
      </c>
      <c r="E19533">
        <f>IF(GL_Paste!$B19530="","",IFERROR(INDEX(AcctCat,MATCH(GL_Paste!$B19530&amp;"",AcctCode,0)),"UNKNOWN"))</f>
        <v/>
      </c>
      <c r="F19533">
        <f>IF(GL_Paste!$B19530="","",IFERROR(INDEX(AcctSub,MATCH(GL_Paste!$B19530&amp;"",AcctCode,0)),"UNKNOWN"))</f>
        <v/>
      </c>
    </row>
    <row r="19534">
      <c r="A19534" s="40">
        <f>IF(GL_Paste!$B19531="","",N(GL_Paste!$H19531)-N(GL_Paste!$G19531))</f>
        <v/>
      </c>
      <c r="B19534" s="43">
        <f>IF(GL_Paste!$B19531="","",DATE(YEAR(GL_Paste!$E19531),MONTH(GL_Paste!$E19531),1))</f>
        <v/>
      </c>
      <c r="C19534">
        <f>IF(GL_Paste!$B19531="","",IF(TRIM(GL_Paste!$M19531)&lt;&gt;"",TRIM(GL_Paste!$M19531),IFERROR(MID(GL_Paste!$I19531,FIND("[",GL_Paste!$I19531)+1,FIND("]",GL_Paste!$I19531)-FIND("[",GL_Paste!$I19531)-1),"")))</f>
        <v/>
      </c>
      <c r="D19534">
        <f>IF(GL_Paste!$B19531="","",IFERROR(INDEX(DeptName,MATCH($C19534,DeptTag,0)),"UNALLOCATED"))</f>
        <v/>
      </c>
      <c r="E19534">
        <f>IF(GL_Paste!$B19531="","",IFERROR(INDEX(AcctCat,MATCH(GL_Paste!$B19531&amp;"",AcctCode,0)),"UNKNOWN"))</f>
        <v/>
      </c>
      <c r="F19534">
        <f>IF(GL_Paste!$B19531="","",IFERROR(INDEX(AcctSub,MATCH(GL_Paste!$B19531&amp;"",AcctCode,0)),"UNKNOWN"))</f>
        <v/>
      </c>
    </row>
    <row r="19535">
      <c r="A19535" s="40">
        <f>IF(GL_Paste!$B19532="","",N(GL_Paste!$H19532)-N(GL_Paste!$G19532))</f>
        <v/>
      </c>
      <c r="B19535" s="43">
        <f>IF(GL_Paste!$B19532="","",DATE(YEAR(GL_Paste!$E19532),MONTH(GL_Paste!$E19532),1))</f>
        <v/>
      </c>
      <c r="C19535">
        <f>IF(GL_Paste!$B19532="","",IF(TRIM(GL_Paste!$M19532)&lt;&gt;"",TRIM(GL_Paste!$M19532),IFERROR(MID(GL_Paste!$I19532,FIND("[",GL_Paste!$I19532)+1,FIND("]",GL_Paste!$I19532)-FIND("[",GL_Paste!$I19532)-1),"")))</f>
        <v/>
      </c>
      <c r="D19535">
        <f>IF(GL_Paste!$B19532="","",IFERROR(INDEX(DeptName,MATCH($C19535,DeptTag,0)),"UNALLOCATED"))</f>
        <v/>
      </c>
      <c r="E19535">
        <f>IF(GL_Paste!$B19532="","",IFERROR(INDEX(AcctCat,MATCH(GL_Paste!$B19532&amp;"",AcctCode,0)),"UNKNOWN"))</f>
        <v/>
      </c>
      <c r="F19535">
        <f>IF(GL_Paste!$B19532="","",IFERROR(INDEX(AcctSub,MATCH(GL_Paste!$B19532&amp;"",AcctCode,0)),"UNKNOWN"))</f>
        <v/>
      </c>
    </row>
    <row r="19536">
      <c r="A19536" s="40">
        <f>IF(GL_Paste!$B19533="","",N(GL_Paste!$H19533)-N(GL_Paste!$G19533))</f>
        <v/>
      </c>
      <c r="B19536" s="43">
        <f>IF(GL_Paste!$B19533="","",DATE(YEAR(GL_Paste!$E19533),MONTH(GL_Paste!$E19533),1))</f>
        <v/>
      </c>
      <c r="C19536">
        <f>IF(GL_Paste!$B19533="","",IF(TRIM(GL_Paste!$M19533)&lt;&gt;"",TRIM(GL_Paste!$M19533),IFERROR(MID(GL_Paste!$I19533,FIND("[",GL_Paste!$I19533)+1,FIND("]",GL_Paste!$I19533)-FIND("[",GL_Paste!$I19533)-1),"")))</f>
        <v/>
      </c>
      <c r="D19536">
        <f>IF(GL_Paste!$B19533="","",IFERROR(INDEX(DeptName,MATCH($C19536,DeptTag,0)),"UNALLOCATED"))</f>
        <v/>
      </c>
      <c r="E19536">
        <f>IF(GL_Paste!$B19533="","",IFERROR(INDEX(AcctCat,MATCH(GL_Paste!$B19533&amp;"",AcctCode,0)),"UNKNOWN"))</f>
        <v/>
      </c>
      <c r="F19536">
        <f>IF(GL_Paste!$B19533="","",IFERROR(INDEX(AcctSub,MATCH(GL_Paste!$B19533&amp;"",AcctCode,0)),"UNKNOWN"))</f>
        <v/>
      </c>
    </row>
    <row r="19537">
      <c r="A19537" s="40">
        <f>IF(GL_Paste!$B19534="","",N(GL_Paste!$H19534)-N(GL_Paste!$G19534))</f>
        <v/>
      </c>
      <c r="B19537" s="43">
        <f>IF(GL_Paste!$B19534="","",DATE(YEAR(GL_Paste!$E19534),MONTH(GL_Paste!$E19534),1))</f>
        <v/>
      </c>
      <c r="C19537">
        <f>IF(GL_Paste!$B19534="","",IF(TRIM(GL_Paste!$M19534)&lt;&gt;"",TRIM(GL_Paste!$M19534),IFERROR(MID(GL_Paste!$I19534,FIND("[",GL_Paste!$I19534)+1,FIND("]",GL_Paste!$I19534)-FIND("[",GL_Paste!$I19534)-1),"")))</f>
        <v/>
      </c>
      <c r="D19537">
        <f>IF(GL_Paste!$B19534="","",IFERROR(INDEX(DeptName,MATCH($C19537,DeptTag,0)),"UNALLOCATED"))</f>
        <v/>
      </c>
      <c r="E19537">
        <f>IF(GL_Paste!$B19534="","",IFERROR(INDEX(AcctCat,MATCH(GL_Paste!$B19534&amp;"",AcctCode,0)),"UNKNOWN"))</f>
        <v/>
      </c>
      <c r="F19537">
        <f>IF(GL_Paste!$B19534="","",IFERROR(INDEX(AcctSub,MATCH(GL_Paste!$B19534&amp;"",AcctCode,0)),"UNKNOWN"))</f>
        <v/>
      </c>
    </row>
    <row r="19538">
      <c r="A19538" s="40">
        <f>IF(GL_Paste!$B19535="","",N(GL_Paste!$H19535)-N(GL_Paste!$G19535))</f>
        <v/>
      </c>
      <c r="B19538" s="43">
        <f>IF(GL_Paste!$B19535="","",DATE(YEAR(GL_Paste!$E19535),MONTH(GL_Paste!$E19535),1))</f>
        <v/>
      </c>
      <c r="C19538">
        <f>IF(GL_Paste!$B19535="","",IF(TRIM(GL_Paste!$M19535)&lt;&gt;"",TRIM(GL_Paste!$M19535),IFERROR(MID(GL_Paste!$I19535,FIND("[",GL_Paste!$I19535)+1,FIND("]",GL_Paste!$I19535)-FIND("[",GL_Paste!$I19535)-1),"")))</f>
        <v/>
      </c>
      <c r="D19538">
        <f>IF(GL_Paste!$B19535="","",IFERROR(INDEX(DeptName,MATCH($C19538,DeptTag,0)),"UNALLOCATED"))</f>
        <v/>
      </c>
      <c r="E19538">
        <f>IF(GL_Paste!$B19535="","",IFERROR(INDEX(AcctCat,MATCH(GL_Paste!$B19535&amp;"",AcctCode,0)),"UNKNOWN"))</f>
        <v/>
      </c>
      <c r="F19538">
        <f>IF(GL_Paste!$B19535="","",IFERROR(INDEX(AcctSub,MATCH(GL_Paste!$B19535&amp;"",AcctCode,0)),"UNKNOWN"))</f>
        <v/>
      </c>
    </row>
    <row r="19539">
      <c r="A19539" s="40">
        <f>IF(GL_Paste!$B19536="","",N(GL_Paste!$H19536)-N(GL_Paste!$G19536))</f>
        <v/>
      </c>
      <c r="B19539" s="43">
        <f>IF(GL_Paste!$B19536="","",DATE(YEAR(GL_Paste!$E19536),MONTH(GL_Paste!$E19536),1))</f>
        <v/>
      </c>
      <c r="C19539">
        <f>IF(GL_Paste!$B19536="","",IF(TRIM(GL_Paste!$M19536)&lt;&gt;"",TRIM(GL_Paste!$M19536),IFERROR(MID(GL_Paste!$I19536,FIND("[",GL_Paste!$I19536)+1,FIND("]",GL_Paste!$I19536)-FIND("[",GL_Paste!$I19536)-1),"")))</f>
        <v/>
      </c>
      <c r="D19539">
        <f>IF(GL_Paste!$B19536="","",IFERROR(INDEX(DeptName,MATCH($C19539,DeptTag,0)),"UNALLOCATED"))</f>
        <v/>
      </c>
      <c r="E19539">
        <f>IF(GL_Paste!$B19536="","",IFERROR(INDEX(AcctCat,MATCH(GL_Paste!$B19536&amp;"",AcctCode,0)),"UNKNOWN"))</f>
        <v/>
      </c>
      <c r="F19539">
        <f>IF(GL_Paste!$B19536="","",IFERROR(INDEX(AcctSub,MATCH(GL_Paste!$B19536&amp;"",AcctCode,0)),"UNKNOWN"))</f>
        <v/>
      </c>
    </row>
    <row r="19540">
      <c r="A19540" s="40">
        <f>IF(GL_Paste!$B19537="","",N(GL_Paste!$H19537)-N(GL_Paste!$G19537))</f>
        <v/>
      </c>
      <c r="B19540" s="43">
        <f>IF(GL_Paste!$B19537="","",DATE(YEAR(GL_Paste!$E19537),MONTH(GL_Paste!$E19537),1))</f>
        <v/>
      </c>
      <c r="C19540">
        <f>IF(GL_Paste!$B19537="","",IF(TRIM(GL_Paste!$M19537)&lt;&gt;"",TRIM(GL_Paste!$M19537),IFERROR(MID(GL_Paste!$I19537,FIND("[",GL_Paste!$I19537)+1,FIND("]",GL_Paste!$I19537)-FIND("[",GL_Paste!$I19537)-1),"")))</f>
        <v/>
      </c>
      <c r="D19540">
        <f>IF(GL_Paste!$B19537="","",IFERROR(INDEX(DeptName,MATCH($C19540,DeptTag,0)),"UNALLOCATED"))</f>
        <v/>
      </c>
      <c r="E19540">
        <f>IF(GL_Paste!$B19537="","",IFERROR(INDEX(AcctCat,MATCH(GL_Paste!$B19537&amp;"",AcctCode,0)),"UNKNOWN"))</f>
        <v/>
      </c>
      <c r="F19540">
        <f>IF(GL_Paste!$B19537="","",IFERROR(INDEX(AcctSub,MATCH(GL_Paste!$B19537&amp;"",AcctCode,0)),"UNKNOWN"))</f>
        <v/>
      </c>
    </row>
    <row r="19541">
      <c r="A19541" s="40">
        <f>IF(GL_Paste!$B19538="","",N(GL_Paste!$H19538)-N(GL_Paste!$G19538))</f>
        <v/>
      </c>
      <c r="B19541" s="43">
        <f>IF(GL_Paste!$B19538="","",DATE(YEAR(GL_Paste!$E19538),MONTH(GL_Paste!$E19538),1))</f>
        <v/>
      </c>
      <c r="C19541">
        <f>IF(GL_Paste!$B19538="","",IF(TRIM(GL_Paste!$M19538)&lt;&gt;"",TRIM(GL_Paste!$M19538),IFERROR(MID(GL_Paste!$I19538,FIND("[",GL_Paste!$I19538)+1,FIND("]",GL_Paste!$I19538)-FIND("[",GL_Paste!$I19538)-1),"")))</f>
        <v/>
      </c>
      <c r="D19541">
        <f>IF(GL_Paste!$B19538="","",IFERROR(INDEX(DeptName,MATCH($C19541,DeptTag,0)),"UNALLOCATED"))</f>
        <v/>
      </c>
      <c r="E19541">
        <f>IF(GL_Paste!$B19538="","",IFERROR(INDEX(AcctCat,MATCH(GL_Paste!$B19538&amp;"",AcctCode,0)),"UNKNOWN"))</f>
        <v/>
      </c>
      <c r="F19541">
        <f>IF(GL_Paste!$B19538="","",IFERROR(INDEX(AcctSub,MATCH(GL_Paste!$B19538&amp;"",AcctCode,0)),"UNKNOWN"))</f>
        <v/>
      </c>
    </row>
    <row r="19542">
      <c r="A19542" s="40">
        <f>IF(GL_Paste!$B19539="","",N(GL_Paste!$H19539)-N(GL_Paste!$G19539))</f>
        <v/>
      </c>
      <c r="B19542" s="43">
        <f>IF(GL_Paste!$B19539="","",DATE(YEAR(GL_Paste!$E19539),MONTH(GL_Paste!$E19539),1))</f>
        <v/>
      </c>
      <c r="C19542">
        <f>IF(GL_Paste!$B19539="","",IF(TRIM(GL_Paste!$M19539)&lt;&gt;"",TRIM(GL_Paste!$M19539),IFERROR(MID(GL_Paste!$I19539,FIND("[",GL_Paste!$I19539)+1,FIND("]",GL_Paste!$I19539)-FIND("[",GL_Paste!$I19539)-1),"")))</f>
        <v/>
      </c>
      <c r="D19542">
        <f>IF(GL_Paste!$B19539="","",IFERROR(INDEX(DeptName,MATCH($C19542,DeptTag,0)),"UNALLOCATED"))</f>
        <v/>
      </c>
      <c r="E19542">
        <f>IF(GL_Paste!$B19539="","",IFERROR(INDEX(AcctCat,MATCH(GL_Paste!$B19539&amp;"",AcctCode,0)),"UNKNOWN"))</f>
        <v/>
      </c>
      <c r="F19542">
        <f>IF(GL_Paste!$B19539="","",IFERROR(INDEX(AcctSub,MATCH(GL_Paste!$B19539&amp;"",AcctCode,0)),"UNKNOWN"))</f>
        <v/>
      </c>
    </row>
    <row r="19543">
      <c r="A19543" s="40">
        <f>IF(GL_Paste!$B19540="","",N(GL_Paste!$H19540)-N(GL_Paste!$G19540))</f>
        <v/>
      </c>
      <c r="B19543" s="43">
        <f>IF(GL_Paste!$B19540="","",DATE(YEAR(GL_Paste!$E19540),MONTH(GL_Paste!$E19540),1))</f>
        <v/>
      </c>
      <c r="C19543">
        <f>IF(GL_Paste!$B19540="","",IF(TRIM(GL_Paste!$M19540)&lt;&gt;"",TRIM(GL_Paste!$M19540),IFERROR(MID(GL_Paste!$I19540,FIND("[",GL_Paste!$I19540)+1,FIND("]",GL_Paste!$I19540)-FIND("[",GL_Paste!$I19540)-1),"")))</f>
        <v/>
      </c>
      <c r="D19543">
        <f>IF(GL_Paste!$B19540="","",IFERROR(INDEX(DeptName,MATCH($C19543,DeptTag,0)),"UNALLOCATED"))</f>
        <v/>
      </c>
      <c r="E19543">
        <f>IF(GL_Paste!$B19540="","",IFERROR(INDEX(AcctCat,MATCH(GL_Paste!$B19540&amp;"",AcctCode,0)),"UNKNOWN"))</f>
        <v/>
      </c>
      <c r="F19543">
        <f>IF(GL_Paste!$B19540="","",IFERROR(INDEX(AcctSub,MATCH(GL_Paste!$B19540&amp;"",AcctCode,0)),"UNKNOWN"))</f>
        <v/>
      </c>
    </row>
    <row r="19544">
      <c r="A19544" s="40">
        <f>IF(GL_Paste!$B19541="","",N(GL_Paste!$H19541)-N(GL_Paste!$G19541))</f>
        <v/>
      </c>
      <c r="B19544" s="43">
        <f>IF(GL_Paste!$B19541="","",DATE(YEAR(GL_Paste!$E19541),MONTH(GL_Paste!$E19541),1))</f>
        <v/>
      </c>
      <c r="C19544">
        <f>IF(GL_Paste!$B19541="","",IF(TRIM(GL_Paste!$M19541)&lt;&gt;"",TRIM(GL_Paste!$M19541),IFERROR(MID(GL_Paste!$I19541,FIND("[",GL_Paste!$I19541)+1,FIND("]",GL_Paste!$I19541)-FIND("[",GL_Paste!$I19541)-1),"")))</f>
        <v/>
      </c>
      <c r="D19544">
        <f>IF(GL_Paste!$B19541="","",IFERROR(INDEX(DeptName,MATCH($C19544,DeptTag,0)),"UNALLOCATED"))</f>
        <v/>
      </c>
      <c r="E19544">
        <f>IF(GL_Paste!$B19541="","",IFERROR(INDEX(AcctCat,MATCH(GL_Paste!$B19541&amp;"",AcctCode,0)),"UNKNOWN"))</f>
        <v/>
      </c>
      <c r="F19544">
        <f>IF(GL_Paste!$B19541="","",IFERROR(INDEX(AcctSub,MATCH(GL_Paste!$B19541&amp;"",AcctCode,0)),"UNKNOWN"))</f>
        <v/>
      </c>
    </row>
    <row r="19545">
      <c r="A19545" s="40">
        <f>IF(GL_Paste!$B19542="","",N(GL_Paste!$H19542)-N(GL_Paste!$G19542))</f>
        <v/>
      </c>
      <c r="B19545" s="43">
        <f>IF(GL_Paste!$B19542="","",DATE(YEAR(GL_Paste!$E19542),MONTH(GL_Paste!$E19542),1))</f>
        <v/>
      </c>
      <c r="C19545">
        <f>IF(GL_Paste!$B19542="","",IF(TRIM(GL_Paste!$M19542)&lt;&gt;"",TRIM(GL_Paste!$M19542),IFERROR(MID(GL_Paste!$I19542,FIND("[",GL_Paste!$I19542)+1,FIND("]",GL_Paste!$I19542)-FIND("[",GL_Paste!$I19542)-1),"")))</f>
        <v/>
      </c>
      <c r="D19545">
        <f>IF(GL_Paste!$B19542="","",IFERROR(INDEX(DeptName,MATCH($C19545,DeptTag,0)),"UNALLOCATED"))</f>
        <v/>
      </c>
      <c r="E19545">
        <f>IF(GL_Paste!$B19542="","",IFERROR(INDEX(AcctCat,MATCH(GL_Paste!$B19542&amp;"",AcctCode,0)),"UNKNOWN"))</f>
        <v/>
      </c>
      <c r="F19545">
        <f>IF(GL_Paste!$B19542="","",IFERROR(INDEX(AcctSub,MATCH(GL_Paste!$B19542&amp;"",AcctCode,0)),"UNKNOWN"))</f>
        <v/>
      </c>
    </row>
    <row r="19546">
      <c r="A19546" s="40">
        <f>IF(GL_Paste!$B19543="","",N(GL_Paste!$H19543)-N(GL_Paste!$G19543))</f>
        <v/>
      </c>
      <c r="B19546" s="43">
        <f>IF(GL_Paste!$B19543="","",DATE(YEAR(GL_Paste!$E19543),MONTH(GL_Paste!$E19543),1))</f>
        <v/>
      </c>
      <c r="C19546">
        <f>IF(GL_Paste!$B19543="","",IF(TRIM(GL_Paste!$M19543)&lt;&gt;"",TRIM(GL_Paste!$M19543),IFERROR(MID(GL_Paste!$I19543,FIND("[",GL_Paste!$I19543)+1,FIND("]",GL_Paste!$I19543)-FIND("[",GL_Paste!$I19543)-1),"")))</f>
        <v/>
      </c>
      <c r="D19546">
        <f>IF(GL_Paste!$B19543="","",IFERROR(INDEX(DeptName,MATCH($C19546,DeptTag,0)),"UNALLOCATED"))</f>
        <v/>
      </c>
      <c r="E19546">
        <f>IF(GL_Paste!$B19543="","",IFERROR(INDEX(AcctCat,MATCH(GL_Paste!$B19543&amp;"",AcctCode,0)),"UNKNOWN"))</f>
        <v/>
      </c>
      <c r="F19546">
        <f>IF(GL_Paste!$B19543="","",IFERROR(INDEX(AcctSub,MATCH(GL_Paste!$B19543&amp;"",AcctCode,0)),"UNKNOWN"))</f>
        <v/>
      </c>
    </row>
    <row r="19547">
      <c r="A19547" s="40">
        <f>IF(GL_Paste!$B19544="","",N(GL_Paste!$H19544)-N(GL_Paste!$G19544))</f>
        <v/>
      </c>
      <c r="B19547" s="43">
        <f>IF(GL_Paste!$B19544="","",DATE(YEAR(GL_Paste!$E19544),MONTH(GL_Paste!$E19544),1))</f>
        <v/>
      </c>
      <c r="C19547">
        <f>IF(GL_Paste!$B19544="","",IF(TRIM(GL_Paste!$M19544)&lt;&gt;"",TRIM(GL_Paste!$M19544),IFERROR(MID(GL_Paste!$I19544,FIND("[",GL_Paste!$I19544)+1,FIND("]",GL_Paste!$I19544)-FIND("[",GL_Paste!$I19544)-1),"")))</f>
        <v/>
      </c>
      <c r="D19547">
        <f>IF(GL_Paste!$B19544="","",IFERROR(INDEX(DeptName,MATCH($C19547,DeptTag,0)),"UNALLOCATED"))</f>
        <v/>
      </c>
      <c r="E19547">
        <f>IF(GL_Paste!$B19544="","",IFERROR(INDEX(AcctCat,MATCH(GL_Paste!$B19544&amp;"",AcctCode,0)),"UNKNOWN"))</f>
        <v/>
      </c>
      <c r="F19547">
        <f>IF(GL_Paste!$B19544="","",IFERROR(INDEX(AcctSub,MATCH(GL_Paste!$B19544&amp;"",AcctCode,0)),"UNKNOWN"))</f>
        <v/>
      </c>
    </row>
    <row r="19548">
      <c r="A19548" s="40">
        <f>IF(GL_Paste!$B19545="","",N(GL_Paste!$H19545)-N(GL_Paste!$G19545))</f>
        <v/>
      </c>
      <c r="B19548" s="43">
        <f>IF(GL_Paste!$B19545="","",DATE(YEAR(GL_Paste!$E19545),MONTH(GL_Paste!$E19545),1))</f>
        <v/>
      </c>
      <c r="C19548">
        <f>IF(GL_Paste!$B19545="","",IF(TRIM(GL_Paste!$M19545)&lt;&gt;"",TRIM(GL_Paste!$M19545),IFERROR(MID(GL_Paste!$I19545,FIND("[",GL_Paste!$I19545)+1,FIND("]",GL_Paste!$I19545)-FIND("[",GL_Paste!$I19545)-1),"")))</f>
        <v/>
      </c>
      <c r="D19548">
        <f>IF(GL_Paste!$B19545="","",IFERROR(INDEX(DeptName,MATCH($C19548,DeptTag,0)),"UNALLOCATED"))</f>
        <v/>
      </c>
      <c r="E19548">
        <f>IF(GL_Paste!$B19545="","",IFERROR(INDEX(AcctCat,MATCH(GL_Paste!$B19545&amp;"",AcctCode,0)),"UNKNOWN"))</f>
        <v/>
      </c>
      <c r="F19548">
        <f>IF(GL_Paste!$B19545="","",IFERROR(INDEX(AcctSub,MATCH(GL_Paste!$B19545&amp;"",AcctCode,0)),"UNKNOWN"))</f>
        <v/>
      </c>
    </row>
    <row r="19549">
      <c r="A19549" s="40">
        <f>IF(GL_Paste!$B19546="","",N(GL_Paste!$H19546)-N(GL_Paste!$G19546))</f>
        <v/>
      </c>
      <c r="B19549" s="43">
        <f>IF(GL_Paste!$B19546="","",DATE(YEAR(GL_Paste!$E19546),MONTH(GL_Paste!$E19546),1))</f>
        <v/>
      </c>
      <c r="C19549">
        <f>IF(GL_Paste!$B19546="","",IF(TRIM(GL_Paste!$M19546)&lt;&gt;"",TRIM(GL_Paste!$M19546),IFERROR(MID(GL_Paste!$I19546,FIND("[",GL_Paste!$I19546)+1,FIND("]",GL_Paste!$I19546)-FIND("[",GL_Paste!$I19546)-1),"")))</f>
        <v/>
      </c>
      <c r="D19549">
        <f>IF(GL_Paste!$B19546="","",IFERROR(INDEX(DeptName,MATCH($C19549,DeptTag,0)),"UNALLOCATED"))</f>
        <v/>
      </c>
      <c r="E19549">
        <f>IF(GL_Paste!$B19546="","",IFERROR(INDEX(AcctCat,MATCH(GL_Paste!$B19546&amp;"",AcctCode,0)),"UNKNOWN"))</f>
        <v/>
      </c>
      <c r="F19549">
        <f>IF(GL_Paste!$B19546="","",IFERROR(INDEX(AcctSub,MATCH(GL_Paste!$B19546&amp;"",AcctCode,0)),"UNKNOWN"))</f>
        <v/>
      </c>
    </row>
    <row r="19550">
      <c r="A19550" s="40">
        <f>IF(GL_Paste!$B19547="","",N(GL_Paste!$H19547)-N(GL_Paste!$G19547))</f>
        <v/>
      </c>
      <c r="B19550" s="43">
        <f>IF(GL_Paste!$B19547="","",DATE(YEAR(GL_Paste!$E19547),MONTH(GL_Paste!$E19547),1))</f>
        <v/>
      </c>
      <c r="C19550">
        <f>IF(GL_Paste!$B19547="","",IF(TRIM(GL_Paste!$M19547)&lt;&gt;"",TRIM(GL_Paste!$M19547),IFERROR(MID(GL_Paste!$I19547,FIND("[",GL_Paste!$I19547)+1,FIND("]",GL_Paste!$I19547)-FIND("[",GL_Paste!$I19547)-1),"")))</f>
        <v/>
      </c>
      <c r="D19550">
        <f>IF(GL_Paste!$B19547="","",IFERROR(INDEX(DeptName,MATCH($C19550,DeptTag,0)),"UNALLOCATED"))</f>
        <v/>
      </c>
      <c r="E19550">
        <f>IF(GL_Paste!$B19547="","",IFERROR(INDEX(AcctCat,MATCH(GL_Paste!$B19547&amp;"",AcctCode,0)),"UNKNOWN"))</f>
        <v/>
      </c>
      <c r="F19550">
        <f>IF(GL_Paste!$B19547="","",IFERROR(INDEX(AcctSub,MATCH(GL_Paste!$B19547&amp;"",AcctCode,0)),"UNKNOWN"))</f>
        <v/>
      </c>
    </row>
    <row r="19551">
      <c r="A19551" s="40">
        <f>IF(GL_Paste!$B19548="","",N(GL_Paste!$H19548)-N(GL_Paste!$G19548))</f>
        <v/>
      </c>
      <c r="B19551" s="43">
        <f>IF(GL_Paste!$B19548="","",DATE(YEAR(GL_Paste!$E19548),MONTH(GL_Paste!$E19548),1))</f>
        <v/>
      </c>
      <c r="C19551">
        <f>IF(GL_Paste!$B19548="","",IF(TRIM(GL_Paste!$M19548)&lt;&gt;"",TRIM(GL_Paste!$M19548),IFERROR(MID(GL_Paste!$I19548,FIND("[",GL_Paste!$I19548)+1,FIND("]",GL_Paste!$I19548)-FIND("[",GL_Paste!$I19548)-1),"")))</f>
        <v/>
      </c>
      <c r="D19551">
        <f>IF(GL_Paste!$B19548="","",IFERROR(INDEX(DeptName,MATCH($C19551,DeptTag,0)),"UNALLOCATED"))</f>
        <v/>
      </c>
      <c r="E19551">
        <f>IF(GL_Paste!$B19548="","",IFERROR(INDEX(AcctCat,MATCH(GL_Paste!$B19548&amp;"",AcctCode,0)),"UNKNOWN"))</f>
        <v/>
      </c>
      <c r="F19551">
        <f>IF(GL_Paste!$B19548="","",IFERROR(INDEX(AcctSub,MATCH(GL_Paste!$B19548&amp;"",AcctCode,0)),"UNKNOWN"))</f>
        <v/>
      </c>
    </row>
    <row r="19552">
      <c r="A19552" s="40">
        <f>IF(GL_Paste!$B19549="","",N(GL_Paste!$H19549)-N(GL_Paste!$G19549))</f>
        <v/>
      </c>
      <c r="B19552" s="43">
        <f>IF(GL_Paste!$B19549="","",DATE(YEAR(GL_Paste!$E19549),MONTH(GL_Paste!$E19549),1))</f>
        <v/>
      </c>
      <c r="C19552">
        <f>IF(GL_Paste!$B19549="","",IF(TRIM(GL_Paste!$M19549)&lt;&gt;"",TRIM(GL_Paste!$M19549),IFERROR(MID(GL_Paste!$I19549,FIND("[",GL_Paste!$I19549)+1,FIND("]",GL_Paste!$I19549)-FIND("[",GL_Paste!$I19549)-1),"")))</f>
        <v/>
      </c>
      <c r="D19552">
        <f>IF(GL_Paste!$B19549="","",IFERROR(INDEX(DeptName,MATCH($C19552,DeptTag,0)),"UNALLOCATED"))</f>
        <v/>
      </c>
      <c r="E19552">
        <f>IF(GL_Paste!$B19549="","",IFERROR(INDEX(AcctCat,MATCH(GL_Paste!$B19549&amp;"",AcctCode,0)),"UNKNOWN"))</f>
        <v/>
      </c>
      <c r="F19552">
        <f>IF(GL_Paste!$B19549="","",IFERROR(INDEX(AcctSub,MATCH(GL_Paste!$B19549&amp;"",AcctCode,0)),"UNKNOWN"))</f>
        <v/>
      </c>
    </row>
    <row r="19553">
      <c r="A19553" s="40">
        <f>IF(GL_Paste!$B19550="","",N(GL_Paste!$H19550)-N(GL_Paste!$G19550))</f>
        <v/>
      </c>
      <c r="B19553" s="43">
        <f>IF(GL_Paste!$B19550="","",DATE(YEAR(GL_Paste!$E19550),MONTH(GL_Paste!$E19550),1))</f>
        <v/>
      </c>
      <c r="C19553">
        <f>IF(GL_Paste!$B19550="","",IF(TRIM(GL_Paste!$M19550)&lt;&gt;"",TRIM(GL_Paste!$M19550),IFERROR(MID(GL_Paste!$I19550,FIND("[",GL_Paste!$I19550)+1,FIND("]",GL_Paste!$I19550)-FIND("[",GL_Paste!$I19550)-1),"")))</f>
        <v/>
      </c>
      <c r="D19553">
        <f>IF(GL_Paste!$B19550="","",IFERROR(INDEX(DeptName,MATCH($C19553,DeptTag,0)),"UNALLOCATED"))</f>
        <v/>
      </c>
      <c r="E19553">
        <f>IF(GL_Paste!$B19550="","",IFERROR(INDEX(AcctCat,MATCH(GL_Paste!$B19550&amp;"",AcctCode,0)),"UNKNOWN"))</f>
        <v/>
      </c>
      <c r="F19553">
        <f>IF(GL_Paste!$B19550="","",IFERROR(INDEX(AcctSub,MATCH(GL_Paste!$B19550&amp;"",AcctCode,0)),"UNKNOWN"))</f>
        <v/>
      </c>
    </row>
    <row r="19554">
      <c r="A19554" s="40">
        <f>IF(GL_Paste!$B19551="","",N(GL_Paste!$H19551)-N(GL_Paste!$G19551))</f>
        <v/>
      </c>
      <c r="B19554" s="43">
        <f>IF(GL_Paste!$B19551="","",DATE(YEAR(GL_Paste!$E19551),MONTH(GL_Paste!$E19551),1))</f>
        <v/>
      </c>
      <c r="C19554">
        <f>IF(GL_Paste!$B19551="","",IF(TRIM(GL_Paste!$M19551)&lt;&gt;"",TRIM(GL_Paste!$M19551),IFERROR(MID(GL_Paste!$I19551,FIND("[",GL_Paste!$I19551)+1,FIND("]",GL_Paste!$I19551)-FIND("[",GL_Paste!$I19551)-1),"")))</f>
        <v/>
      </c>
      <c r="D19554">
        <f>IF(GL_Paste!$B19551="","",IFERROR(INDEX(DeptName,MATCH($C19554,DeptTag,0)),"UNALLOCATED"))</f>
        <v/>
      </c>
      <c r="E19554">
        <f>IF(GL_Paste!$B19551="","",IFERROR(INDEX(AcctCat,MATCH(GL_Paste!$B19551&amp;"",AcctCode,0)),"UNKNOWN"))</f>
        <v/>
      </c>
      <c r="F19554">
        <f>IF(GL_Paste!$B19551="","",IFERROR(INDEX(AcctSub,MATCH(GL_Paste!$B19551&amp;"",AcctCode,0)),"UNKNOWN"))</f>
        <v/>
      </c>
    </row>
    <row r="19555">
      <c r="A19555" s="40">
        <f>IF(GL_Paste!$B19552="","",N(GL_Paste!$H19552)-N(GL_Paste!$G19552))</f>
        <v/>
      </c>
      <c r="B19555" s="43">
        <f>IF(GL_Paste!$B19552="","",DATE(YEAR(GL_Paste!$E19552),MONTH(GL_Paste!$E19552),1))</f>
        <v/>
      </c>
      <c r="C19555">
        <f>IF(GL_Paste!$B19552="","",IF(TRIM(GL_Paste!$M19552)&lt;&gt;"",TRIM(GL_Paste!$M19552),IFERROR(MID(GL_Paste!$I19552,FIND("[",GL_Paste!$I19552)+1,FIND("]",GL_Paste!$I19552)-FIND("[",GL_Paste!$I19552)-1),"")))</f>
        <v/>
      </c>
      <c r="D19555">
        <f>IF(GL_Paste!$B19552="","",IFERROR(INDEX(DeptName,MATCH($C19555,DeptTag,0)),"UNALLOCATED"))</f>
        <v/>
      </c>
      <c r="E19555">
        <f>IF(GL_Paste!$B19552="","",IFERROR(INDEX(AcctCat,MATCH(GL_Paste!$B19552&amp;"",AcctCode,0)),"UNKNOWN"))</f>
        <v/>
      </c>
      <c r="F19555">
        <f>IF(GL_Paste!$B19552="","",IFERROR(INDEX(AcctSub,MATCH(GL_Paste!$B19552&amp;"",AcctCode,0)),"UNKNOWN"))</f>
        <v/>
      </c>
    </row>
    <row r="19556">
      <c r="A19556" s="40">
        <f>IF(GL_Paste!$B19553="","",N(GL_Paste!$H19553)-N(GL_Paste!$G19553))</f>
        <v/>
      </c>
      <c r="B19556" s="43">
        <f>IF(GL_Paste!$B19553="","",DATE(YEAR(GL_Paste!$E19553),MONTH(GL_Paste!$E19553),1))</f>
        <v/>
      </c>
      <c r="C19556">
        <f>IF(GL_Paste!$B19553="","",IF(TRIM(GL_Paste!$M19553)&lt;&gt;"",TRIM(GL_Paste!$M19553),IFERROR(MID(GL_Paste!$I19553,FIND("[",GL_Paste!$I19553)+1,FIND("]",GL_Paste!$I19553)-FIND("[",GL_Paste!$I19553)-1),"")))</f>
        <v/>
      </c>
      <c r="D19556">
        <f>IF(GL_Paste!$B19553="","",IFERROR(INDEX(DeptName,MATCH($C19556,DeptTag,0)),"UNALLOCATED"))</f>
        <v/>
      </c>
      <c r="E19556">
        <f>IF(GL_Paste!$B19553="","",IFERROR(INDEX(AcctCat,MATCH(GL_Paste!$B19553&amp;"",AcctCode,0)),"UNKNOWN"))</f>
        <v/>
      </c>
      <c r="F19556">
        <f>IF(GL_Paste!$B19553="","",IFERROR(INDEX(AcctSub,MATCH(GL_Paste!$B19553&amp;"",AcctCode,0)),"UNKNOWN"))</f>
        <v/>
      </c>
    </row>
    <row r="19557">
      <c r="A19557" s="40">
        <f>IF(GL_Paste!$B19554="","",N(GL_Paste!$H19554)-N(GL_Paste!$G19554))</f>
        <v/>
      </c>
      <c r="B19557" s="43">
        <f>IF(GL_Paste!$B19554="","",DATE(YEAR(GL_Paste!$E19554),MONTH(GL_Paste!$E19554),1))</f>
        <v/>
      </c>
      <c r="C19557">
        <f>IF(GL_Paste!$B19554="","",IF(TRIM(GL_Paste!$M19554)&lt;&gt;"",TRIM(GL_Paste!$M19554),IFERROR(MID(GL_Paste!$I19554,FIND("[",GL_Paste!$I19554)+1,FIND("]",GL_Paste!$I19554)-FIND("[",GL_Paste!$I19554)-1),"")))</f>
        <v/>
      </c>
      <c r="D19557">
        <f>IF(GL_Paste!$B19554="","",IFERROR(INDEX(DeptName,MATCH($C19557,DeptTag,0)),"UNALLOCATED"))</f>
        <v/>
      </c>
      <c r="E19557">
        <f>IF(GL_Paste!$B19554="","",IFERROR(INDEX(AcctCat,MATCH(GL_Paste!$B19554&amp;"",AcctCode,0)),"UNKNOWN"))</f>
        <v/>
      </c>
      <c r="F19557">
        <f>IF(GL_Paste!$B19554="","",IFERROR(INDEX(AcctSub,MATCH(GL_Paste!$B19554&amp;"",AcctCode,0)),"UNKNOWN"))</f>
        <v/>
      </c>
    </row>
    <row r="19558">
      <c r="A19558" s="40">
        <f>IF(GL_Paste!$B19555="","",N(GL_Paste!$H19555)-N(GL_Paste!$G19555))</f>
        <v/>
      </c>
      <c r="B19558" s="43">
        <f>IF(GL_Paste!$B19555="","",DATE(YEAR(GL_Paste!$E19555),MONTH(GL_Paste!$E19555),1))</f>
        <v/>
      </c>
      <c r="C19558">
        <f>IF(GL_Paste!$B19555="","",IF(TRIM(GL_Paste!$M19555)&lt;&gt;"",TRIM(GL_Paste!$M19555),IFERROR(MID(GL_Paste!$I19555,FIND("[",GL_Paste!$I19555)+1,FIND("]",GL_Paste!$I19555)-FIND("[",GL_Paste!$I19555)-1),"")))</f>
        <v/>
      </c>
      <c r="D19558">
        <f>IF(GL_Paste!$B19555="","",IFERROR(INDEX(DeptName,MATCH($C19558,DeptTag,0)),"UNALLOCATED"))</f>
        <v/>
      </c>
      <c r="E19558">
        <f>IF(GL_Paste!$B19555="","",IFERROR(INDEX(AcctCat,MATCH(GL_Paste!$B19555&amp;"",AcctCode,0)),"UNKNOWN"))</f>
        <v/>
      </c>
      <c r="F19558">
        <f>IF(GL_Paste!$B19555="","",IFERROR(INDEX(AcctSub,MATCH(GL_Paste!$B19555&amp;"",AcctCode,0)),"UNKNOWN"))</f>
        <v/>
      </c>
    </row>
    <row r="19559">
      <c r="A19559" s="40">
        <f>IF(GL_Paste!$B19556="","",N(GL_Paste!$H19556)-N(GL_Paste!$G19556))</f>
        <v/>
      </c>
      <c r="B19559" s="43">
        <f>IF(GL_Paste!$B19556="","",DATE(YEAR(GL_Paste!$E19556),MONTH(GL_Paste!$E19556),1))</f>
        <v/>
      </c>
      <c r="C19559">
        <f>IF(GL_Paste!$B19556="","",IF(TRIM(GL_Paste!$M19556)&lt;&gt;"",TRIM(GL_Paste!$M19556),IFERROR(MID(GL_Paste!$I19556,FIND("[",GL_Paste!$I19556)+1,FIND("]",GL_Paste!$I19556)-FIND("[",GL_Paste!$I19556)-1),"")))</f>
        <v/>
      </c>
      <c r="D19559">
        <f>IF(GL_Paste!$B19556="","",IFERROR(INDEX(DeptName,MATCH($C19559,DeptTag,0)),"UNALLOCATED"))</f>
        <v/>
      </c>
      <c r="E19559">
        <f>IF(GL_Paste!$B19556="","",IFERROR(INDEX(AcctCat,MATCH(GL_Paste!$B19556&amp;"",AcctCode,0)),"UNKNOWN"))</f>
        <v/>
      </c>
      <c r="F19559">
        <f>IF(GL_Paste!$B19556="","",IFERROR(INDEX(AcctSub,MATCH(GL_Paste!$B19556&amp;"",AcctCode,0)),"UNKNOWN"))</f>
        <v/>
      </c>
    </row>
    <row r="19560">
      <c r="A19560" s="40">
        <f>IF(GL_Paste!$B19557="","",N(GL_Paste!$H19557)-N(GL_Paste!$G19557))</f>
        <v/>
      </c>
      <c r="B19560" s="43">
        <f>IF(GL_Paste!$B19557="","",DATE(YEAR(GL_Paste!$E19557),MONTH(GL_Paste!$E19557),1))</f>
        <v/>
      </c>
      <c r="C19560">
        <f>IF(GL_Paste!$B19557="","",IF(TRIM(GL_Paste!$M19557)&lt;&gt;"",TRIM(GL_Paste!$M19557),IFERROR(MID(GL_Paste!$I19557,FIND("[",GL_Paste!$I19557)+1,FIND("]",GL_Paste!$I19557)-FIND("[",GL_Paste!$I19557)-1),"")))</f>
        <v/>
      </c>
      <c r="D19560">
        <f>IF(GL_Paste!$B19557="","",IFERROR(INDEX(DeptName,MATCH($C19560,DeptTag,0)),"UNALLOCATED"))</f>
        <v/>
      </c>
      <c r="E19560">
        <f>IF(GL_Paste!$B19557="","",IFERROR(INDEX(AcctCat,MATCH(GL_Paste!$B19557&amp;"",AcctCode,0)),"UNKNOWN"))</f>
        <v/>
      </c>
      <c r="F19560">
        <f>IF(GL_Paste!$B19557="","",IFERROR(INDEX(AcctSub,MATCH(GL_Paste!$B19557&amp;"",AcctCode,0)),"UNKNOWN"))</f>
        <v/>
      </c>
    </row>
    <row r="19561">
      <c r="A19561" s="40">
        <f>IF(GL_Paste!$B19558="","",N(GL_Paste!$H19558)-N(GL_Paste!$G19558))</f>
        <v/>
      </c>
      <c r="B19561" s="43">
        <f>IF(GL_Paste!$B19558="","",DATE(YEAR(GL_Paste!$E19558),MONTH(GL_Paste!$E19558),1))</f>
        <v/>
      </c>
      <c r="C19561">
        <f>IF(GL_Paste!$B19558="","",IF(TRIM(GL_Paste!$M19558)&lt;&gt;"",TRIM(GL_Paste!$M19558),IFERROR(MID(GL_Paste!$I19558,FIND("[",GL_Paste!$I19558)+1,FIND("]",GL_Paste!$I19558)-FIND("[",GL_Paste!$I19558)-1),"")))</f>
        <v/>
      </c>
      <c r="D19561">
        <f>IF(GL_Paste!$B19558="","",IFERROR(INDEX(DeptName,MATCH($C19561,DeptTag,0)),"UNALLOCATED"))</f>
        <v/>
      </c>
      <c r="E19561">
        <f>IF(GL_Paste!$B19558="","",IFERROR(INDEX(AcctCat,MATCH(GL_Paste!$B19558&amp;"",AcctCode,0)),"UNKNOWN"))</f>
        <v/>
      </c>
      <c r="F19561">
        <f>IF(GL_Paste!$B19558="","",IFERROR(INDEX(AcctSub,MATCH(GL_Paste!$B19558&amp;"",AcctCode,0)),"UNKNOWN"))</f>
        <v/>
      </c>
    </row>
    <row r="19562">
      <c r="A19562" s="40">
        <f>IF(GL_Paste!$B19559="","",N(GL_Paste!$H19559)-N(GL_Paste!$G19559))</f>
        <v/>
      </c>
      <c r="B19562" s="43">
        <f>IF(GL_Paste!$B19559="","",DATE(YEAR(GL_Paste!$E19559),MONTH(GL_Paste!$E19559),1))</f>
        <v/>
      </c>
      <c r="C19562">
        <f>IF(GL_Paste!$B19559="","",IF(TRIM(GL_Paste!$M19559)&lt;&gt;"",TRIM(GL_Paste!$M19559),IFERROR(MID(GL_Paste!$I19559,FIND("[",GL_Paste!$I19559)+1,FIND("]",GL_Paste!$I19559)-FIND("[",GL_Paste!$I19559)-1),"")))</f>
        <v/>
      </c>
      <c r="D19562">
        <f>IF(GL_Paste!$B19559="","",IFERROR(INDEX(DeptName,MATCH($C19562,DeptTag,0)),"UNALLOCATED"))</f>
        <v/>
      </c>
      <c r="E19562">
        <f>IF(GL_Paste!$B19559="","",IFERROR(INDEX(AcctCat,MATCH(GL_Paste!$B19559&amp;"",AcctCode,0)),"UNKNOWN"))</f>
        <v/>
      </c>
      <c r="F19562">
        <f>IF(GL_Paste!$B19559="","",IFERROR(INDEX(AcctSub,MATCH(GL_Paste!$B19559&amp;"",AcctCode,0)),"UNKNOWN"))</f>
        <v/>
      </c>
    </row>
    <row r="19563">
      <c r="A19563" s="40">
        <f>IF(GL_Paste!$B19560="","",N(GL_Paste!$H19560)-N(GL_Paste!$G19560))</f>
        <v/>
      </c>
      <c r="B19563" s="43">
        <f>IF(GL_Paste!$B19560="","",DATE(YEAR(GL_Paste!$E19560),MONTH(GL_Paste!$E19560),1))</f>
        <v/>
      </c>
      <c r="C19563">
        <f>IF(GL_Paste!$B19560="","",IF(TRIM(GL_Paste!$M19560)&lt;&gt;"",TRIM(GL_Paste!$M19560),IFERROR(MID(GL_Paste!$I19560,FIND("[",GL_Paste!$I19560)+1,FIND("]",GL_Paste!$I19560)-FIND("[",GL_Paste!$I19560)-1),"")))</f>
        <v/>
      </c>
      <c r="D19563">
        <f>IF(GL_Paste!$B19560="","",IFERROR(INDEX(DeptName,MATCH($C19563,DeptTag,0)),"UNALLOCATED"))</f>
        <v/>
      </c>
      <c r="E19563">
        <f>IF(GL_Paste!$B19560="","",IFERROR(INDEX(AcctCat,MATCH(GL_Paste!$B19560&amp;"",AcctCode,0)),"UNKNOWN"))</f>
        <v/>
      </c>
      <c r="F19563">
        <f>IF(GL_Paste!$B19560="","",IFERROR(INDEX(AcctSub,MATCH(GL_Paste!$B19560&amp;"",AcctCode,0)),"UNKNOWN"))</f>
        <v/>
      </c>
    </row>
    <row r="19564">
      <c r="A19564" s="40">
        <f>IF(GL_Paste!$B19561="","",N(GL_Paste!$H19561)-N(GL_Paste!$G19561))</f>
        <v/>
      </c>
      <c r="B19564" s="43">
        <f>IF(GL_Paste!$B19561="","",DATE(YEAR(GL_Paste!$E19561),MONTH(GL_Paste!$E19561),1))</f>
        <v/>
      </c>
      <c r="C19564">
        <f>IF(GL_Paste!$B19561="","",IF(TRIM(GL_Paste!$M19561)&lt;&gt;"",TRIM(GL_Paste!$M19561),IFERROR(MID(GL_Paste!$I19561,FIND("[",GL_Paste!$I19561)+1,FIND("]",GL_Paste!$I19561)-FIND("[",GL_Paste!$I19561)-1),"")))</f>
        <v/>
      </c>
      <c r="D19564">
        <f>IF(GL_Paste!$B19561="","",IFERROR(INDEX(DeptName,MATCH($C19564,DeptTag,0)),"UNALLOCATED"))</f>
        <v/>
      </c>
      <c r="E19564">
        <f>IF(GL_Paste!$B19561="","",IFERROR(INDEX(AcctCat,MATCH(GL_Paste!$B19561&amp;"",AcctCode,0)),"UNKNOWN"))</f>
        <v/>
      </c>
      <c r="F19564">
        <f>IF(GL_Paste!$B19561="","",IFERROR(INDEX(AcctSub,MATCH(GL_Paste!$B19561&amp;"",AcctCode,0)),"UNKNOWN"))</f>
        <v/>
      </c>
    </row>
    <row r="19565">
      <c r="A19565" s="40">
        <f>IF(GL_Paste!$B19562="","",N(GL_Paste!$H19562)-N(GL_Paste!$G19562))</f>
        <v/>
      </c>
      <c r="B19565" s="43">
        <f>IF(GL_Paste!$B19562="","",DATE(YEAR(GL_Paste!$E19562),MONTH(GL_Paste!$E19562),1))</f>
        <v/>
      </c>
      <c r="C19565">
        <f>IF(GL_Paste!$B19562="","",IF(TRIM(GL_Paste!$M19562)&lt;&gt;"",TRIM(GL_Paste!$M19562),IFERROR(MID(GL_Paste!$I19562,FIND("[",GL_Paste!$I19562)+1,FIND("]",GL_Paste!$I19562)-FIND("[",GL_Paste!$I19562)-1),"")))</f>
        <v/>
      </c>
      <c r="D19565">
        <f>IF(GL_Paste!$B19562="","",IFERROR(INDEX(DeptName,MATCH($C19565,DeptTag,0)),"UNALLOCATED"))</f>
        <v/>
      </c>
      <c r="E19565">
        <f>IF(GL_Paste!$B19562="","",IFERROR(INDEX(AcctCat,MATCH(GL_Paste!$B19562&amp;"",AcctCode,0)),"UNKNOWN"))</f>
        <v/>
      </c>
      <c r="F19565">
        <f>IF(GL_Paste!$B19562="","",IFERROR(INDEX(AcctSub,MATCH(GL_Paste!$B19562&amp;"",AcctCode,0)),"UNKNOWN"))</f>
        <v/>
      </c>
    </row>
    <row r="19566">
      <c r="A19566" s="40">
        <f>IF(GL_Paste!$B19563="","",N(GL_Paste!$H19563)-N(GL_Paste!$G19563))</f>
        <v/>
      </c>
      <c r="B19566" s="43">
        <f>IF(GL_Paste!$B19563="","",DATE(YEAR(GL_Paste!$E19563),MONTH(GL_Paste!$E19563),1))</f>
        <v/>
      </c>
      <c r="C19566">
        <f>IF(GL_Paste!$B19563="","",IF(TRIM(GL_Paste!$M19563)&lt;&gt;"",TRIM(GL_Paste!$M19563),IFERROR(MID(GL_Paste!$I19563,FIND("[",GL_Paste!$I19563)+1,FIND("]",GL_Paste!$I19563)-FIND("[",GL_Paste!$I19563)-1),"")))</f>
        <v/>
      </c>
      <c r="D19566">
        <f>IF(GL_Paste!$B19563="","",IFERROR(INDEX(DeptName,MATCH($C19566,DeptTag,0)),"UNALLOCATED"))</f>
        <v/>
      </c>
      <c r="E19566">
        <f>IF(GL_Paste!$B19563="","",IFERROR(INDEX(AcctCat,MATCH(GL_Paste!$B19563&amp;"",AcctCode,0)),"UNKNOWN"))</f>
        <v/>
      </c>
      <c r="F19566">
        <f>IF(GL_Paste!$B19563="","",IFERROR(INDEX(AcctSub,MATCH(GL_Paste!$B19563&amp;"",AcctCode,0)),"UNKNOWN"))</f>
        <v/>
      </c>
    </row>
    <row r="19567">
      <c r="A19567" s="40">
        <f>IF(GL_Paste!$B19564="","",N(GL_Paste!$H19564)-N(GL_Paste!$G19564))</f>
        <v/>
      </c>
      <c r="B19567" s="43">
        <f>IF(GL_Paste!$B19564="","",DATE(YEAR(GL_Paste!$E19564),MONTH(GL_Paste!$E19564),1))</f>
        <v/>
      </c>
      <c r="C19567">
        <f>IF(GL_Paste!$B19564="","",IF(TRIM(GL_Paste!$M19564)&lt;&gt;"",TRIM(GL_Paste!$M19564),IFERROR(MID(GL_Paste!$I19564,FIND("[",GL_Paste!$I19564)+1,FIND("]",GL_Paste!$I19564)-FIND("[",GL_Paste!$I19564)-1),"")))</f>
        <v/>
      </c>
      <c r="D19567">
        <f>IF(GL_Paste!$B19564="","",IFERROR(INDEX(DeptName,MATCH($C19567,DeptTag,0)),"UNALLOCATED"))</f>
        <v/>
      </c>
      <c r="E19567">
        <f>IF(GL_Paste!$B19564="","",IFERROR(INDEX(AcctCat,MATCH(GL_Paste!$B19564&amp;"",AcctCode,0)),"UNKNOWN"))</f>
        <v/>
      </c>
      <c r="F19567">
        <f>IF(GL_Paste!$B19564="","",IFERROR(INDEX(AcctSub,MATCH(GL_Paste!$B19564&amp;"",AcctCode,0)),"UNKNOWN"))</f>
        <v/>
      </c>
    </row>
    <row r="19568">
      <c r="A19568" s="40">
        <f>IF(GL_Paste!$B19565="","",N(GL_Paste!$H19565)-N(GL_Paste!$G19565))</f>
        <v/>
      </c>
      <c r="B19568" s="43">
        <f>IF(GL_Paste!$B19565="","",DATE(YEAR(GL_Paste!$E19565),MONTH(GL_Paste!$E19565),1))</f>
        <v/>
      </c>
      <c r="C19568">
        <f>IF(GL_Paste!$B19565="","",IF(TRIM(GL_Paste!$M19565)&lt;&gt;"",TRIM(GL_Paste!$M19565),IFERROR(MID(GL_Paste!$I19565,FIND("[",GL_Paste!$I19565)+1,FIND("]",GL_Paste!$I19565)-FIND("[",GL_Paste!$I19565)-1),"")))</f>
        <v/>
      </c>
      <c r="D19568">
        <f>IF(GL_Paste!$B19565="","",IFERROR(INDEX(DeptName,MATCH($C19568,DeptTag,0)),"UNALLOCATED"))</f>
        <v/>
      </c>
      <c r="E19568">
        <f>IF(GL_Paste!$B19565="","",IFERROR(INDEX(AcctCat,MATCH(GL_Paste!$B19565&amp;"",AcctCode,0)),"UNKNOWN"))</f>
        <v/>
      </c>
      <c r="F19568">
        <f>IF(GL_Paste!$B19565="","",IFERROR(INDEX(AcctSub,MATCH(GL_Paste!$B19565&amp;"",AcctCode,0)),"UNKNOWN"))</f>
        <v/>
      </c>
    </row>
    <row r="19569">
      <c r="A19569" s="40">
        <f>IF(GL_Paste!$B19566="","",N(GL_Paste!$H19566)-N(GL_Paste!$G19566))</f>
        <v/>
      </c>
      <c r="B19569" s="43">
        <f>IF(GL_Paste!$B19566="","",DATE(YEAR(GL_Paste!$E19566),MONTH(GL_Paste!$E19566),1))</f>
        <v/>
      </c>
      <c r="C19569">
        <f>IF(GL_Paste!$B19566="","",IF(TRIM(GL_Paste!$M19566)&lt;&gt;"",TRIM(GL_Paste!$M19566),IFERROR(MID(GL_Paste!$I19566,FIND("[",GL_Paste!$I19566)+1,FIND("]",GL_Paste!$I19566)-FIND("[",GL_Paste!$I19566)-1),"")))</f>
        <v/>
      </c>
      <c r="D19569">
        <f>IF(GL_Paste!$B19566="","",IFERROR(INDEX(DeptName,MATCH($C19569,DeptTag,0)),"UNALLOCATED"))</f>
        <v/>
      </c>
      <c r="E19569">
        <f>IF(GL_Paste!$B19566="","",IFERROR(INDEX(AcctCat,MATCH(GL_Paste!$B19566&amp;"",AcctCode,0)),"UNKNOWN"))</f>
        <v/>
      </c>
      <c r="F19569">
        <f>IF(GL_Paste!$B19566="","",IFERROR(INDEX(AcctSub,MATCH(GL_Paste!$B19566&amp;"",AcctCode,0)),"UNKNOWN"))</f>
        <v/>
      </c>
    </row>
    <row r="19570">
      <c r="A19570" s="40">
        <f>IF(GL_Paste!$B19567="","",N(GL_Paste!$H19567)-N(GL_Paste!$G19567))</f>
        <v/>
      </c>
      <c r="B19570" s="43">
        <f>IF(GL_Paste!$B19567="","",DATE(YEAR(GL_Paste!$E19567),MONTH(GL_Paste!$E19567),1))</f>
        <v/>
      </c>
      <c r="C19570">
        <f>IF(GL_Paste!$B19567="","",IF(TRIM(GL_Paste!$M19567)&lt;&gt;"",TRIM(GL_Paste!$M19567),IFERROR(MID(GL_Paste!$I19567,FIND("[",GL_Paste!$I19567)+1,FIND("]",GL_Paste!$I19567)-FIND("[",GL_Paste!$I19567)-1),"")))</f>
        <v/>
      </c>
      <c r="D19570">
        <f>IF(GL_Paste!$B19567="","",IFERROR(INDEX(DeptName,MATCH($C19570,DeptTag,0)),"UNALLOCATED"))</f>
        <v/>
      </c>
      <c r="E19570">
        <f>IF(GL_Paste!$B19567="","",IFERROR(INDEX(AcctCat,MATCH(GL_Paste!$B19567&amp;"",AcctCode,0)),"UNKNOWN"))</f>
        <v/>
      </c>
      <c r="F19570">
        <f>IF(GL_Paste!$B19567="","",IFERROR(INDEX(AcctSub,MATCH(GL_Paste!$B19567&amp;"",AcctCode,0)),"UNKNOWN"))</f>
        <v/>
      </c>
    </row>
    <row r="19571">
      <c r="A19571" s="40">
        <f>IF(GL_Paste!$B19568="","",N(GL_Paste!$H19568)-N(GL_Paste!$G19568))</f>
        <v/>
      </c>
      <c r="B19571" s="43">
        <f>IF(GL_Paste!$B19568="","",DATE(YEAR(GL_Paste!$E19568),MONTH(GL_Paste!$E19568),1))</f>
        <v/>
      </c>
      <c r="C19571">
        <f>IF(GL_Paste!$B19568="","",IF(TRIM(GL_Paste!$M19568)&lt;&gt;"",TRIM(GL_Paste!$M19568),IFERROR(MID(GL_Paste!$I19568,FIND("[",GL_Paste!$I19568)+1,FIND("]",GL_Paste!$I19568)-FIND("[",GL_Paste!$I19568)-1),"")))</f>
        <v/>
      </c>
      <c r="D19571">
        <f>IF(GL_Paste!$B19568="","",IFERROR(INDEX(DeptName,MATCH($C19571,DeptTag,0)),"UNALLOCATED"))</f>
        <v/>
      </c>
      <c r="E19571">
        <f>IF(GL_Paste!$B19568="","",IFERROR(INDEX(AcctCat,MATCH(GL_Paste!$B19568&amp;"",AcctCode,0)),"UNKNOWN"))</f>
        <v/>
      </c>
      <c r="F19571">
        <f>IF(GL_Paste!$B19568="","",IFERROR(INDEX(AcctSub,MATCH(GL_Paste!$B19568&amp;"",AcctCode,0)),"UNKNOWN"))</f>
        <v/>
      </c>
    </row>
    <row r="19572">
      <c r="A19572" s="40">
        <f>IF(GL_Paste!$B19569="","",N(GL_Paste!$H19569)-N(GL_Paste!$G19569))</f>
        <v/>
      </c>
      <c r="B19572" s="43">
        <f>IF(GL_Paste!$B19569="","",DATE(YEAR(GL_Paste!$E19569),MONTH(GL_Paste!$E19569),1))</f>
        <v/>
      </c>
      <c r="C19572">
        <f>IF(GL_Paste!$B19569="","",IF(TRIM(GL_Paste!$M19569)&lt;&gt;"",TRIM(GL_Paste!$M19569),IFERROR(MID(GL_Paste!$I19569,FIND("[",GL_Paste!$I19569)+1,FIND("]",GL_Paste!$I19569)-FIND("[",GL_Paste!$I19569)-1),"")))</f>
        <v/>
      </c>
      <c r="D19572">
        <f>IF(GL_Paste!$B19569="","",IFERROR(INDEX(DeptName,MATCH($C19572,DeptTag,0)),"UNALLOCATED"))</f>
        <v/>
      </c>
      <c r="E19572">
        <f>IF(GL_Paste!$B19569="","",IFERROR(INDEX(AcctCat,MATCH(GL_Paste!$B19569&amp;"",AcctCode,0)),"UNKNOWN"))</f>
        <v/>
      </c>
      <c r="F19572">
        <f>IF(GL_Paste!$B19569="","",IFERROR(INDEX(AcctSub,MATCH(GL_Paste!$B19569&amp;"",AcctCode,0)),"UNKNOWN"))</f>
        <v/>
      </c>
    </row>
    <row r="19573">
      <c r="A19573" s="40">
        <f>IF(GL_Paste!$B19570="","",N(GL_Paste!$H19570)-N(GL_Paste!$G19570))</f>
        <v/>
      </c>
      <c r="B19573" s="43">
        <f>IF(GL_Paste!$B19570="","",DATE(YEAR(GL_Paste!$E19570),MONTH(GL_Paste!$E19570),1))</f>
        <v/>
      </c>
      <c r="C19573">
        <f>IF(GL_Paste!$B19570="","",IF(TRIM(GL_Paste!$M19570)&lt;&gt;"",TRIM(GL_Paste!$M19570),IFERROR(MID(GL_Paste!$I19570,FIND("[",GL_Paste!$I19570)+1,FIND("]",GL_Paste!$I19570)-FIND("[",GL_Paste!$I19570)-1),"")))</f>
        <v/>
      </c>
      <c r="D19573">
        <f>IF(GL_Paste!$B19570="","",IFERROR(INDEX(DeptName,MATCH($C19573,DeptTag,0)),"UNALLOCATED"))</f>
        <v/>
      </c>
      <c r="E19573">
        <f>IF(GL_Paste!$B19570="","",IFERROR(INDEX(AcctCat,MATCH(GL_Paste!$B19570&amp;"",AcctCode,0)),"UNKNOWN"))</f>
        <v/>
      </c>
      <c r="F19573">
        <f>IF(GL_Paste!$B19570="","",IFERROR(INDEX(AcctSub,MATCH(GL_Paste!$B19570&amp;"",AcctCode,0)),"UNKNOWN"))</f>
        <v/>
      </c>
    </row>
    <row r="19574">
      <c r="A19574" s="40">
        <f>IF(GL_Paste!$B19571="","",N(GL_Paste!$H19571)-N(GL_Paste!$G19571))</f>
        <v/>
      </c>
      <c r="B19574" s="43">
        <f>IF(GL_Paste!$B19571="","",DATE(YEAR(GL_Paste!$E19571),MONTH(GL_Paste!$E19571),1))</f>
        <v/>
      </c>
      <c r="C19574">
        <f>IF(GL_Paste!$B19571="","",IF(TRIM(GL_Paste!$M19571)&lt;&gt;"",TRIM(GL_Paste!$M19571),IFERROR(MID(GL_Paste!$I19571,FIND("[",GL_Paste!$I19571)+1,FIND("]",GL_Paste!$I19571)-FIND("[",GL_Paste!$I19571)-1),"")))</f>
        <v/>
      </c>
      <c r="D19574">
        <f>IF(GL_Paste!$B19571="","",IFERROR(INDEX(DeptName,MATCH($C19574,DeptTag,0)),"UNALLOCATED"))</f>
        <v/>
      </c>
      <c r="E19574">
        <f>IF(GL_Paste!$B19571="","",IFERROR(INDEX(AcctCat,MATCH(GL_Paste!$B19571&amp;"",AcctCode,0)),"UNKNOWN"))</f>
        <v/>
      </c>
      <c r="F19574">
        <f>IF(GL_Paste!$B19571="","",IFERROR(INDEX(AcctSub,MATCH(GL_Paste!$B19571&amp;"",AcctCode,0)),"UNKNOWN"))</f>
        <v/>
      </c>
    </row>
    <row r="19575">
      <c r="A19575" s="40">
        <f>IF(GL_Paste!$B19572="","",N(GL_Paste!$H19572)-N(GL_Paste!$G19572))</f>
        <v/>
      </c>
      <c r="B19575" s="43">
        <f>IF(GL_Paste!$B19572="","",DATE(YEAR(GL_Paste!$E19572),MONTH(GL_Paste!$E19572),1))</f>
        <v/>
      </c>
      <c r="C19575">
        <f>IF(GL_Paste!$B19572="","",IF(TRIM(GL_Paste!$M19572)&lt;&gt;"",TRIM(GL_Paste!$M19572),IFERROR(MID(GL_Paste!$I19572,FIND("[",GL_Paste!$I19572)+1,FIND("]",GL_Paste!$I19572)-FIND("[",GL_Paste!$I19572)-1),"")))</f>
        <v/>
      </c>
      <c r="D19575">
        <f>IF(GL_Paste!$B19572="","",IFERROR(INDEX(DeptName,MATCH($C19575,DeptTag,0)),"UNALLOCATED"))</f>
        <v/>
      </c>
      <c r="E19575">
        <f>IF(GL_Paste!$B19572="","",IFERROR(INDEX(AcctCat,MATCH(GL_Paste!$B19572&amp;"",AcctCode,0)),"UNKNOWN"))</f>
        <v/>
      </c>
      <c r="F19575">
        <f>IF(GL_Paste!$B19572="","",IFERROR(INDEX(AcctSub,MATCH(GL_Paste!$B19572&amp;"",AcctCode,0)),"UNKNOWN"))</f>
        <v/>
      </c>
    </row>
    <row r="19576">
      <c r="A19576" s="40">
        <f>IF(GL_Paste!$B19573="","",N(GL_Paste!$H19573)-N(GL_Paste!$G19573))</f>
        <v/>
      </c>
      <c r="B19576" s="43">
        <f>IF(GL_Paste!$B19573="","",DATE(YEAR(GL_Paste!$E19573),MONTH(GL_Paste!$E19573),1))</f>
        <v/>
      </c>
      <c r="C19576">
        <f>IF(GL_Paste!$B19573="","",IF(TRIM(GL_Paste!$M19573)&lt;&gt;"",TRIM(GL_Paste!$M19573),IFERROR(MID(GL_Paste!$I19573,FIND("[",GL_Paste!$I19573)+1,FIND("]",GL_Paste!$I19573)-FIND("[",GL_Paste!$I19573)-1),"")))</f>
        <v/>
      </c>
      <c r="D19576">
        <f>IF(GL_Paste!$B19573="","",IFERROR(INDEX(DeptName,MATCH($C19576,DeptTag,0)),"UNALLOCATED"))</f>
        <v/>
      </c>
      <c r="E19576">
        <f>IF(GL_Paste!$B19573="","",IFERROR(INDEX(AcctCat,MATCH(GL_Paste!$B19573&amp;"",AcctCode,0)),"UNKNOWN"))</f>
        <v/>
      </c>
      <c r="F19576">
        <f>IF(GL_Paste!$B19573="","",IFERROR(INDEX(AcctSub,MATCH(GL_Paste!$B19573&amp;"",AcctCode,0)),"UNKNOWN"))</f>
        <v/>
      </c>
    </row>
    <row r="19577">
      <c r="A19577" s="40">
        <f>IF(GL_Paste!$B19574="","",N(GL_Paste!$H19574)-N(GL_Paste!$G19574))</f>
        <v/>
      </c>
      <c r="B19577" s="43">
        <f>IF(GL_Paste!$B19574="","",DATE(YEAR(GL_Paste!$E19574),MONTH(GL_Paste!$E19574),1))</f>
        <v/>
      </c>
      <c r="C19577">
        <f>IF(GL_Paste!$B19574="","",IF(TRIM(GL_Paste!$M19574)&lt;&gt;"",TRIM(GL_Paste!$M19574),IFERROR(MID(GL_Paste!$I19574,FIND("[",GL_Paste!$I19574)+1,FIND("]",GL_Paste!$I19574)-FIND("[",GL_Paste!$I19574)-1),"")))</f>
        <v/>
      </c>
      <c r="D19577">
        <f>IF(GL_Paste!$B19574="","",IFERROR(INDEX(DeptName,MATCH($C19577,DeptTag,0)),"UNALLOCATED"))</f>
        <v/>
      </c>
      <c r="E19577">
        <f>IF(GL_Paste!$B19574="","",IFERROR(INDEX(AcctCat,MATCH(GL_Paste!$B19574&amp;"",AcctCode,0)),"UNKNOWN"))</f>
        <v/>
      </c>
      <c r="F19577">
        <f>IF(GL_Paste!$B19574="","",IFERROR(INDEX(AcctSub,MATCH(GL_Paste!$B19574&amp;"",AcctCode,0)),"UNKNOWN"))</f>
        <v/>
      </c>
    </row>
    <row r="19578">
      <c r="A19578" s="40">
        <f>IF(GL_Paste!$B19575="","",N(GL_Paste!$H19575)-N(GL_Paste!$G19575))</f>
        <v/>
      </c>
      <c r="B19578" s="43">
        <f>IF(GL_Paste!$B19575="","",DATE(YEAR(GL_Paste!$E19575),MONTH(GL_Paste!$E19575),1))</f>
        <v/>
      </c>
      <c r="C19578">
        <f>IF(GL_Paste!$B19575="","",IF(TRIM(GL_Paste!$M19575)&lt;&gt;"",TRIM(GL_Paste!$M19575),IFERROR(MID(GL_Paste!$I19575,FIND("[",GL_Paste!$I19575)+1,FIND("]",GL_Paste!$I19575)-FIND("[",GL_Paste!$I19575)-1),"")))</f>
        <v/>
      </c>
      <c r="D19578">
        <f>IF(GL_Paste!$B19575="","",IFERROR(INDEX(DeptName,MATCH($C19578,DeptTag,0)),"UNALLOCATED"))</f>
        <v/>
      </c>
      <c r="E19578">
        <f>IF(GL_Paste!$B19575="","",IFERROR(INDEX(AcctCat,MATCH(GL_Paste!$B19575&amp;"",AcctCode,0)),"UNKNOWN"))</f>
        <v/>
      </c>
      <c r="F19578">
        <f>IF(GL_Paste!$B19575="","",IFERROR(INDEX(AcctSub,MATCH(GL_Paste!$B19575&amp;"",AcctCode,0)),"UNKNOWN"))</f>
        <v/>
      </c>
    </row>
    <row r="19579">
      <c r="A19579" s="40">
        <f>IF(GL_Paste!$B19576="","",N(GL_Paste!$H19576)-N(GL_Paste!$G19576))</f>
        <v/>
      </c>
      <c r="B19579" s="43">
        <f>IF(GL_Paste!$B19576="","",DATE(YEAR(GL_Paste!$E19576),MONTH(GL_Paste!$E19576),1))</f>
        <v/>
      </c>
      <c r="C19579">
        <f>IF(GL_Paste!$B19576="","",IF(TRIM(GL_Paste!$M19576)&lt;&gt;"",TRIM(GL_Paste!$M19576),IFERROR(MID(GL_Paste!$I19576,FIND("[",GL_Paste!$I19576)+1,FIND("]",GL_Paste!$I19576)-FIND("[",GL_Paste!$I19576)-1),"")))</f>
        <v/>
      </c>
      <c r="D19579">
        <f>IF(GL_Paste!$B19576="","",IFERROR(INDEX(DeptName,MATCH($C19579,DeptTag,0)),"UNALLOCATED"))</f>
        <v/>
      </c>
      <c r="E19579">
        <f>IF(GL_Paste!$B19576="","",IFERROR(INDEX(AcctCat,MATCH(GL_Paste!$B19576&amp;"",AcctCode,0)),"UNKNOWN"))</f>
        <v/>
      </c>
      <c r="F19579">
        <f>IF(GL_Paste!$B19576="","",IFERROR(INDEX(AcctSub,MATCH(GL_Paste!$B19576&amp;"",AcctCode,0)),"UNKNOWN"))</f>
        <v/>
      </c>
    </row>
    <row r="19580">
      <c r="A19580" s="40">
        <f>IF(GL_Paste!$B19577="","",N(GL_Paste!$H19577)-N(GL_Paste!$G19577))</f>
        <v/>
      </c>
      <c r="B19580" s="43">
        <f>IF(GL_Paste!$B19577="","",DATE(YEAR(GL_Paste!$E19577),MONTH(GL_Paste!$E19577),1))</f>
        <v/>
      </c>
      <c r="C19580">
        <f>IF(GL_Paste!$B19577="","",IF(TRIM(GL_Paste!$M19577)&lt;&gt;"",TRIM(GL_Paste!$M19577),IFERROR(MID(GL_Paste!$I19577,FIND("[",GL_Paste!$I19577)+1,FIND("]",GL_Paste!$I19577)-FIND("[",GL_Paste!$I19577)-1),"")))</f>
        <v/>
      </c>
      <c r="D19580">
        <f>IF(GL_Paste!$B19577="","",IFERROR(INDEX(DeptName,MATCH($C19580,DeptTag,0)),"UNALLOCATED"))</f>
        <v/>
      </c>
      <c r="E19580">
        <f>IF(GL_Paste!$B19577="","",IFERROR(INDEX(AcctCat,MATCH(GL_Paste!$B19577&amp;"",AcctCode,0)),"UNKNOWN"))</f>
        <v/>
      </c>
      <c r="F19580">
        <f>IF(GL_Paste!$B19577="","",IFERROR(INDEX(AcctSub,MATCH(GL_Paste!$B19577&amp;"",AcctCode,0)),"UNKNOWN"))</f>
        <v/>
      </c>
    </row>
    <row r="19581">
      <c r="A19581" s="40">
        <f>IF(GL_Paste!$B19578="","",N(GL_Paste!$H19578)-N(GL_Paste!$G19578))</f>
        <v/>
      </c>
      <c r="B19581" s="43">
        <f>IF(GL_Paste!$B19578="","",DATE(YEAR(GL_Paste!$E19578),MONTH(GL_Paste!$E19578),1))</f>
        <v/>
      </c>
      <c r="C19581">
        <f>IF(GL_Paste!$B19578="","",IF(TRIM(GL_Paste!$M19578)&lt;&gt;"",TRIM(GL_Paste!$M19578),IFERROR(MID(GL_Paste!$I19578,FIND("[",GL_Paste!$I19578)+1,FIND("]",GL_Paste!$I19578)-FIND("[",GL_Paste!$I19578)-1),"")))</f>
        <v/>
      </c>
      <c r="D19581">
        <f>IF(GL_Paste!$B19578="","",IFERROR(INDEX(DeptName,MATCH($C19581,DeptTag,0)),"UNALLOCATED"))</f>
        <v/>
      </c>
      <c r="E19581">
        <f>IF(GL_Paste!$B19578="","",IFERROR(INDEX(AcctCat,MATCH(GL_Paste!$B19578&amp;"",AcctCode,0)),"UNKNOWN"))</f>
        <v/>
      </c>
      <c r="F19581">
        <f>IF(GL_Paste!$B19578="","",IFERROR(INDEX(AcctSub,MATCH(GL_Paste!$B19578&amp;"",AcctCode,0)),"UNKNOWN"))</f>
        <v/>
      </c>
    </row>
    <row r="19582">
      <c r="A19582" s="40">
        <f>IF(GL_Paste!$B19579="","",N(GL_Paste!$H19579)-N(GL_Paste!$G19579))</f>
        <v/>
      </c>
      <c r="B19582" s="43">
        <f>IF(GL_Paste!$B19579="","",DATE(YEAR(GL_Paste!$E19579),MONTH(GL_Paste!$E19579),1))</f>
        <v/>
      </c>
      <c r="C19582">
        <f>IF(GL_Paste!$B19579="","",IF(TRIM(GL_Paste!$M19579)&lt;&gt;"",TRIM(GL_Paste!$M19579),IFERROR(MID(GL_Paste!$I19579,FIND("[",GL_Paste!$I19579)+1,FIND("]",GL_Paste!$I19579)-FIND("[",GL_Paste!$I19579)-1),"")))</f>
        <v/>
      </c>
      <c r="D19582">
        <f>IF(GL_Paste!$B19579="","",IFERROR(INDEX(DeptName,MATCH($C19582,DeptTag,0)),"UNALLOCATED"))</f>
        <v/>
      </c>
      <c r="E19582">
        <f>IF(GL_Paste!$B19579="","",IFERROR(INDEX(AcctCat,MATCH(GL_Paste!$B19579&amp;"",AcctCode,0)),"UNKNOWN"))</f>
        <v/>
      </c>
      <c r="F19582">
        <f>IF(GL_Paste!$B19579="","",IFERROR(INDEX(AcctSub,MATCH(GL_Paste!$B19579&amp;"",AcctCode,0)),"UNKNOWN"))</f>
        <v/>
      </c>
    </row>
    <row r="19583">
      <c r="A19583" s="40">
        <f>IF(GL_Paste!$B19580="","",N(GL_Paste!$H19580)-N(GL_Paste!$G19580))</f>
        <v/>
      </c>
      <c r="B19583" s="43">
        <f>IF(GL_Paste!$B19580="","",DATE(YEAR(GL_Paste!$E19580),MONTH(GL_Paste!$E19580),1))</f>
        <v/>
      </c>
      <c r="C19583">
        <f>IF(GL_Paste!$B19580="","",IF(TRIM(GL_Paste!$M19580)&lt;&gt;"",TRIM(GL_Paste!$M19580),IFERROR(MID(GL_Paste!$I19580,FIND("[",GL_Paste!$I19580)+1,FIND("]",GL_Paste!$I19580)-FIND("[",GL_Paste!$I19580)-1),"")))</f>
        <v/>
      </c>
      <c r="D19583">
        <f>IF(GL_Paste!$B19580="","",IFERROR(INDEX(DeptName,MATCH($C19583,DeptTag,0)),"UNALLOCATED"))</f>
        <v/>
      </c>
      <c r="E19583">
        <f>IF(GL_Paste!$B19580="","",IFERROR(INDEX(AcctCat,MATCH(GL_Paste!$B19580&amp;"",AcctCode,0)),"UNKNOWN"))</f>
        <v/>
      </c>
      <c r="F19583">
        <f>IF(GL_Paste!$B19580="","",IFERROR(INDEX(AcctSub,MATCH(GL_Paste!$B19580&amp;"",AcctCode,0)),"UNKNOWN"))</f>
        <v/>
      </c>
    </row>
    <row r="19584">
      <c r="A19584" s="40">
        <f>IF(GL_Paste!$B19581="","",N(GL_Paste!$H19581)-N(GL_Paste!$G19581))</f>
        <v/>
      </c>
      <c r="B19584" s="43">
        <f>IF(GL_Paste!$B19581="","",DATE(YEAR(GL_Paste!$E19581),MONTH(GL_Paste!$E19581),1))</f>
        <v/>
      </c>
      <c r="C19584">
        <f>IF(GL_Paste!$B19581="","",IF(TRIM(GL_Paste!$M19581)&lt;&gt;"",TRIM(GL_Paste!$M19581),IFERROR(MID(GL_Paste!$I19581,FIND("[",GL_Paste!$I19581)+1,FIND("]",GL_Paste!$I19581)-FIND("[",GL_Paste!$I19581)-1),"")))</f>
        <v/>
      </c>
      <c r="D19584">
        <f>IF(GL_Paste!$B19581="","",IFERROR(INDEX(DeptName,MATCH($C19584,DeptTag,0)),"UNALLOCATED"))</f>
        <v/>
      </c>
      <c r="E19584">
        <f>IF(GL_Paste!$B19581="","",IFERROR(INDEX(AcctCat,MATCH(GL_Paste!$B19581&amp;"",AcctCode,0)),"UNKNOWN"))</f>
        <v/>
      </c>
      <c r="F19584">
        <f>IF(GL_Paste!$B19581="","",IFERROR(INDEX(AcctSub,MATCH(GL_Paste!$B19581&amp;"",AcctCode,0)),"UNKNOWN"))</f>
        <v/>
      </c>
    </row>
    <row r="19585">
      <c r="A19585" s="40">
        <f>IF(GL_Paste!$B19582="","",N(GL_Paste!$H19582)-N(GL_Paste!$G19582))</f>
        <v/>
      </c>
      <c r="B19585" s="43">
        <f>IF(GL_Paste!$B19582="","",DATE(YEAR(GL_Paste!$E19582),MONTH(GL_Paste!$E19582),1))</f>
        <v/>
      </c>
      <c r="C19585">
        <f>IF(GL_Paste!$B19582="","",IF(TRIM(GL_Paste!$M19582)&lt;&gt;"",TRIM(GL_Paste!$M19582),IFERROR(MID(GL_Paste!$I19582,FIND("[",GL_Paste!$I19582)+1,FIND("]",GL_Paste!$I19582)-FIND("[",GL_Paste!$I19582)-1),"")))</f>
        <v/>
      </c>
      <c r="D19585">
        <f>IF(GL_Paste!$B19582="","",IFERROR(INDEX(DeptName,MATCH($C19585,DeptTag,0)),"UNALLOCATED"))</f>
        <v/>
      </c>
      <c r="E19585">
        <f>IF(GL_Paste!$B19582="","",IFERROR(INDEX(AcctCat,MATCH(GL_Paste!$B19582&amp;"",AcctCode,0)),"UNKNOWN"))</f>
        <v/>
      </c>
      <c r="F19585">
        <f>IF(GL_Paste!$B19582="","",IFERROR(INDEX(AcctSub,MATCH(GL_Paste!$B19582&amp;"",AcctCode,0)),"UNKNOWN"))</f>
        <v/>
      </c>
    </row>
    <row r="19586">
      <c r="A19586" s="40">
        <f>IF(GL_Paste!$B19583="","",N(GL_Paste!$H19583)-N(GL_Paste!$G19583))</f>
        <v/>
      </c>
      <c r="B19586" s="43">
        <f>IF(GL_Paste!$B19583="","",DATE(YEAR(GL_Paste!$E19583),MONTH(GL_Paste!$E19583),1))</f>
        <v/>
      </c>
      <c r="C19586">
        <f>IF(GL_Paste!$B19583="","",IF(TRIM(GL_Paste!$M19583)&lt;&gt;"",TRIM(GL_Paste!$M19583),IFERROR(MID(GL_Paste!$I19583,FIND("[",GL_Paste!$I19583)+1,FIND("]",GL_Paste!$I19583)-FIND("[",GL_Paste!$I19583)-1),"")))</f>
        <v/>
      </c>
      <c r="D19586">
        <f>IF(GL_Paste!$B19583="","",IFERROR(INDEX(DeptName,MATCH($C19586,DeptTag,0)),"UNALLOCATED"))</f>
        <v/>
      </c>
      <c r="E19586">
        <f>IF(GL_Paste!$B19583="","",IFERROR(INDEX(AcctCat,MATCH(GL_Paste!$B19583&amp;"",AcctCode,0)),"UNKNOWN"))</f>
        <v/>
      </c>
      <c r="F19586">
        <f>IF(GL_Paste!$B19583="","",IFERROR(INDEX(AcctSub,MATCH(GL_Paste!$B19583&amp;"",AcctCode,0)),"UNKNOWN"))</f>
        <v/>
      </c>
    </row>
    <row r="19587">
      <c r="A19587" s="40">
        <f>IF(GL_Paste!$B19584="","",N(GL_Paste!$H19584)-N(GL_Paste!$G19584))</f>
        <v/>
      </c>
      <c r="B19587" s="43">
        <f>IF(GL_Paste!$B19584="","",DATE(YEAR(GL_Paste!$E19584),MONTH(GL_Paste!$E19584),1))</f>
        <v/>
      </c>
      <c r="C19587">
        <f>IF(GL_Paste!$B19584="","",IF(TRIM(GL_Paste!$M19584)&lt;&gt;"",TRIM(GL_Paste!$M19584),IFERROR(MID(GL_Paste!$I19584,FIND("[",GL_Paste!$I19584)+1,FIND("]",GL_Paste!$I19584)-FIND("[",GL_Paste!$I19584)-1),"")))</f>
        <v/>
      </c>
      <c r="D19587">
        <f>IF(GL_Paste!$B19584="","",IFERROR(INDEX(DeptName,MATCH($C19587,DeptTag,0)),"UNALLOCATED"))</f>
        <v/>
      </c>
      <c r="E19587">
        <f>IF(GL_Paste!$B19584="","",IFERROR(INDEX(AcctCat,MATCH(GL_Paste!$B19584&amp;"",AcctCode,0)),"UNKNOWN"))</f>
        <v/>
      </c>
      <c r="F19587">
        <f>IF(GL_Paste!$B19584="","",IFERROR(INDEX(AcctSub,MATCH(GL_Paste!$B19584&amp;"",AcctCode,0)),"UNKNOWN"))</f>
        <v/>
      </c>
    </row>
    <row r="19588">
      <c r="A19588" s="40">
        <f>IF(GL_Paste!$B19585="","",N(GL_Paste!$H19585)-N(GL_Paste!$G19585))</f>
        <v/>
      </c>
      <c r="B19588" s="43">
        <f>IF(GL_Paste!$B19585="","",DATE(YEAR(GL_Paste!$E19585),MONTH(GL_Paste!$E19585),1))</f>
        <v/>
      </c>
      <c r="C19588">
        <f>IF(GL_Paste!$B19585="","",IF(TRIM(GL_Paste!$M19585)&lt;&gt;"",TRIM(GL_Paste!$M19585),IFERROR(MID(GL_Paste!$I19585,FIND("[",GL_Paste!$I19585)+1,FIND("]",GL_Paste!$I19585)-FIND("[",GL_Paste!$I19585)-1),"")))</f>
        <v/>
      </c>
      <c r="D19588">
        <f>IF(GL_Paste!$B19585="","",IFERROR(INDEX(DeptName,MATCH($C19588,DeptTag,0)),"UNALLOCATED"))</f>
        <v/>
      </c>
      <c r="E19588">
        <f>IF(GL_Paste!$B19585="","",IFERROR(INDEX(AcctCat,MATCH(GL_Paste!$B19585&amp;"",AcctCode,0)),"UNKNOWN"))</f>
        <v/>
      </c>
      <c r="F19588">
        <f>IF(GL_Paste!$B19585="","",IFERROR(INDEX(AcctSub,MATCH(GL_Paste!$B19585&amp;"",AcctCode,0)),"UNKNOWN"))</f>
        <v/>
      </c>
    </row>
    <row r="19589">
      <c r="A19589" s="40">
        <f>IF(GL_Paste!$B19586="","",N(GL_Paste!$H19586)-N(GL_Paste!$G19586))</f>
        <v/>
      </c>
      <c r="B19589" s="43">
        <f>IF(GL_Paste!$B19586="","",DATE(YEAR(GL_Paste!$E19586),MONTH(GL_Paste!$E19586),1))</f>
        <v/>
      </c>
      <c r="C19589">
        <f>IF(GL_Paste!$B19586="","",IF(TRIM(GL_Paste!$M19586)&lt;&gt;"",TRIM(GL_Paste!$M19586),IFERROR(MID(GL_Paste!$I19586,FIND("[",GL_Paste!$I19586)+1,FIND("]",GL_Paste!$I19586)-FIND("[",GL_Paste!$I19586)-1),"")))</f>
        <v/>
      </c>
      <c r="D19589">
        <f>IF(GL_Paste!$B19586="","",IFERROR(INDEX(DeptName,MATCH($C19589,DeptTag,0)),"UNALLOCATED"))</f>
        <v/>
      </c>
      <c r="E19589">
        <f>IF(GL_Paste!$B19586="","",IFERROR(INDEX(AcctCat,MATCH(GL_Paste!$B19586&amp;"",AcctCode,0)),"UNKNOWN"))</f>
        <v/>
      </c>
      <c r="F19589">
        <f>IF(GL_Paste!$B19586="","",IFERROR(INDEX(AcctSub,MATCH(GL_Paste!$B19586&amp;"",AcctCode,0)),"UNKNOWN"))</f>
        <v/>
      </c>
    </row>
    <row r="19590">
      <c r="A19590" s="40">
        <f>IF(GL_Paste!$B19587="","",N(GL_Paste!$H19587)-N(GL_Paste!$G19587))</f>
        <v/>
      </c>
      <c r="B19590" s="43">
        <f>IF(GL_Paste!$B19587="","",DATE(YEAR(GL_Paste!$E19587),MONTH(GL_Paste!$E19587),1))</f>
        <v/>
      </c>
      <c r="C19590">
        <f>IF(GL_Paste!$B19587="","",IF(TRIM(GL_Paste!$M19587)&lt;&gt;"",TRIM(GL_Paste!$M19587),IFERROR(MID(GL_Paste!$I19587,FIND("[",GL_Paste!$I19587)+1,FIND("]",GL_Paste!$I19587)-FIND("[",GL_Paste!$I19587)-1),"")))</f>
        <v/>
      </c>
      <c r="D19590">
        <f>IF(GL_Paste!$B19587="","",IFERROR(INDEX(DeptName,MATCH($C19590,DeptTag,0)),"UNALLOCATED"))</f>
        <v/>
      </c>
      <c r="E19590">
        <f>IF(GL_Paste!$B19587="","",IFERROR(INDEX(AcctCat,MATCH(GL_Paste!$B19587&amp;"",AcctCode,0)),"UNKNOWN"))</f>
        <v/>
      </c>
      <c r="F19590">
        <f>IF(GL_Paste!$B19587="","",IFERROR(INDEX(AcctSub,MATCH(GL_Paste!$B19587&amp;"",AcctCode,0)),"UNKNOWN"))</f>
        <v/>
      </c>
    </row>
    <row r="19591">
      <c r="A19591" s="40">
        <f>IF(GL_Paste!$B19588="","",N(GL_Paste!$H19588)-N(GL_Paste!$G19588))</f>
        <v/>
      </c>
      <c r="B19591" s="43">
        <f>IF(GL_Paste!$B19588="","",DATE(YEAR(GL_Paste!$E19588),MONTH(GL_Paste!$E19588),1))</f>
        <v/>
      </c>
      <c r="C19591">
        <f>IF(GL_Paste!$B19588="","",IF(TRIM(GL_Paste!$M19588)&lt;&gt;"",TRIM(GL_Paste!$M19588),IFERROR(MID(GL_Paste!$I19588,FIND("[",GL_Paste!$I19588)+1,FIND("]",GL_Paste!$I19588)-FIND("[",GL_Paste!$I19588)-1),"")))</f>
        <v/>
      </c>
      <c r="D19591">
        <f>IF(GL_Paste!$B19588="","",IFERROR(INDEX(DeptName,MATCH($C19591,DeptTag,0)),"UNALLOCATED"))</f>
        <v/>
      </c>
      <c r="E19591">
        <f>IF(GL_Paste!$B19588="","",IFERROR(INDEX(AcctCat,MATCH(GL_Paste!$B19588&amp;"",AcctCode,0)),"UNKNOWN"))</f>
        <v/>
      </c>
      <c r="F19591">
        <f>IF(GL_Paste!$B19588="","",IFERROR(INDEX(AcctSub,MATCH(GL_Paste!$B19588&amp;"",AcctCode,0)),"UNKNOWN"))</f>
        <v/>
      </c>
    </row>
    <row r="19592">
      <c r="A19592" s="40">
        <f>IF(GL_Paste!$B19589="","",N(GL_Paste!$H19589)-N(GL_Paste!$G19589))</f>
        <v/>
      </c>
      <c r="B19592" s="43">
        <f>IF(GL_Paste!$B19589="","",DATE(YEAR(GL_Paste!$E19589),MONTH(GL_Paste!$E19589),1))</f>
        <v/>
      </c>
      <c r="C19592">
        <f>IF(GL_Paste!$B19589="","",IF(TRIM(GL_Paste!$M19589)&lt;&gt;"",TRIM(GL_Paste!$M19589),IFERROR(MID(GL_Paste!$I19589,FIND("[",GL_Paste!$I19589)+1,FIND("]",GL_Paste!$I19589)-FIND("[",GL_Paste!$I19589)-1),"")))</f>
        <v/>
      </c>
      <c r="D19592">
        <f>IF(GL_Paste!$B19589="","",IFERROR(INDEX(DeptName,MATCH($C19592,DeptTag,0)),"UNALLOCATED"))</f>
        <v/>
      </c>
      <c r="E19592">
        <f>IF(GL_Paste!$B19589="","",IFERROR(INDEX(AcctCat,MATCH(GL_Paste!$B19589&amp;"",AcctCode,0)),"UNKNOWN"))</f>
        <v/>
      </c>
      <c r="F19592">
        <f>IF(GL_Paste!$B19589="","",IFERROR(INDEX(AcctSub,MATCH(GL_Paste!$B19589&amp;"",AcctCode,0)),"UNKNOWN"))</f>
        <v/>
      </c>
    </row>
    <row r="19593">
      <c r="A19593" s="40">
        <f>IF(GL_Paste!$B19590="","",N(GL_Paste!$H19590)-N(GL_Paste!$G19590))</f>
        <v/>
      </c>
      <c r="B19593" s="43">
        <f>IF(GL_Paste!$B19590="","",DATE(YEAR(GL_Paste!$E19590),MONTH(GL_Paste!$E19590),1))</f>
        <v/>
      </c>
      <c r="C19593">
        <f>IF(GL_Paste!$B19590="","",IF(TRIM(GL_Paste!$M19590)&lt;&gt;"",TRIM(GL_Paste!$M19590),IFERROR(MID(GL_Paste!$I19590,FIND("[",GL_Paste!$I19590)+1,FIND("]",GL_Paste!$I19590)-FIND("[",GL_Paste!$I19590)-1),"")))</f>
        <v/>
      </c>
      <c r="D19593">
        <f>IF(GL_Paste!$B19590="","",IFERROR(INDEX(DeptName,MATCH($C19593,DeptTag,0)),"UNALLOCATED"))</f>
        <v/>
      </c>
      <c r="E19593">
        <f>IF(GL_Paste!$B19590="","",IFERROR(INDEX(AcctCat,MATCH(GL_Paste!$B19590&amp;"",AcctCode,0)),"UNKNOWN"))</f>
        <v/>
      </c>
      <c r="F19593">
        <f>IF(GL_Paste!$B19590="","",IFERROR(INDEX(AcctSub,MATCH(GL_Paste!$B19590&amp;"",AcctCode,0)),"UNKNOWN"))</f>
        <v/>
      </c>
    </row>
    <row r="19594">
      <c r="A19594" s="40">
        <f>IF(GL_Paste!$B19591="","",N(GL_Paste!$H19591)-N(GL_Paste!$G19591))</f>
        <v/>
      </c>
      <c r="B19594" s="43">
        <f>IF(GL_Paste!$B19591="","",DATE(YEAR(GL_Paste!$E19591),MONTH(GL_Paste!$E19591),1))</f>
        <v/>
      </c>
      <c r="C19594">
        <f>IF(GL_Paste!$B19591="","",IF(TRIM(GL_Paste!$M19591)&lt;&gt;"",TRIM(GL_Paste!$M19591),IFERROR(MID(GL_Paste!$I19591,FIND("[",GL_Paste!$I19591)+1,FIND("]",GL_Paste!$I19591)-FIND("[",GL_Paste!$I19591)-1),"")))</f>
        <v/>
      </c>
      <c r="D19594">
        <f>IF(GL_Paste!$B19591="","",IFERROR(INDEX(DeptName,MATCH($C19594,DeptTag,0)),"UNALLOCATED"))</f>
        <v/>
      </c>
      <c r="E19594">
        <f>IF(GL_Paste!$B19591="","",IFERROR(INDEX(AcctCat,MATCH(GL_Paste!$B19591&amp;"",AcctCode,0)),"UNKNOWN"))</f>
        <v/>
      </c>
      <c r="F19594">
        <f>IF(GL_Paste!$B19591="","",IFERROR(INDEX(AcctSub,MATCH(GL_Paste!$B19591&amp;"",AcctCode,0)),"UNKNOWN"))</f>
        <v/>
      </c>
    </row>
    <row r="19595">
      <c r="A19595" s="40">
        <f>IF(GL_Paste!$B19592="","",N(GL_Paste!$H19592)-N(GL_Paste!$G19592))</f>
        <v/>
      </c>
      <c r="B19595" s="43">
        <f>IF(GL_Paste!$B19592="","",DATE(YEAR(GL_Paste!$E19592),MONTH(GL_Paste!$E19592),1))</f>
        <v/>
      </c>
      <c r="C19595">
        <f>IF(GL_Paste!$B19592="","",IF(TRIM(GL_Paste!$M19592)&lt;&gt;"",TRIM(GL_Paste!$M19592),IFERROR(MID(GL_Paste!$I19592,FIND("[",GL_Paste!$I19592)+1,FIND("]",GL_Paste!$I19592)-FIND("[",GL_Paste!$I19592)-1),"")))</f>
        <v/>
      </c>
      <c r="D19595">
        <f>IF(GL_Paste!$B19592="","",IFERROR(INDEX(DeptName,MATCH($C19595,DeptTag,0)),"UNALLOCATED"))</f>
        <v/>
      </c>
      <c r="E19595">
        <f>IF(GL_Paste!$B19592="","",IFERROR(INDEX(AcctCat,MATCH(GL_Paste!$B19592&amp;"",AcctCode,0)),"UNKNOWN"))</f>
        <v/>
      </c>
      <c r="F19595">
        <f>IF(GL_Paste!$B19592="","",IFERROR(INDEX(AcctSub,MATCH(GL_Paste!$B19592&amp;"",AcctCode,0)),"UNKNOWN"))</f>
        <v/>
      </c>
    </row>
    <row r="19596">
      <c r="A19596" s="40">
        <f>IF(GL_Paste!$B19593="","",N(GL_Paste!$H19593)-N(GL_Paste!$G19593))</f>
        <v/>
      </c>
      <c r="B19596" s="43">
        <f>IF(GL_Paste!$B19593="","",DATE(YEAR(GL_Paste!$E19593),MONTH(GL_Paste!$E19593),1))</f>
        <v/>
      </c>
      <c r="C19596">
        <f>IF(GL_Paste!$B19593="","",IF(TRIM(GL_Paste!$M19593)&lt;&gt;"",TRIM(GL_Paste!$M19593),IFERROR(MID(GL_Paste!$I19593,FIND("[",GL_Paste!$I19593)+1,FIND("]",GL_Paste!$I19593)-FIND("[",GL_Paste!$I19593)-1),"")))</f>
        <v/>
      </c>
      <c r="D19596">
        <f>IF(GL_Paste!$B19593="","",IFERROR(INDEX(DeptName,MATCH($C19596,DeptTag,0)),"UNALLOCATED"))</f>
        <v/>
      </c>
      <c r="E19596">
        <f>IF(GL_Paste!$B19593="","",IFERROR(INDEX(AcctCat,MATCH(GL_Paste!$B19593&amp;"",AcctCode,0)),"UNKNOWN"))</f>
        <v/>
      </c>
      <c r="F19596">
        <f>IF(GL_Paste!$B19593="","",IFERROR(INDEX(AcctSub,MATCH(GL_Paste!$B19593&amp;"",AcctCode,0)),"UNKNOWN"))</f>
        <v/>
      </c>
    </row>
    <row r="19597">
      <c r="A19597" s="40">
        <f>IF(GL_Paste!$B19594="","",N(GL_Paste!$H19594)-N(GL_Paste!$G19594))</f>
        <v/>
      </c>
      <c r="B19597" s="43">
        <f>IF(GL_Paste!$B19594="","",DATE(YEAR(GL_Paste!$E19594),MONTH(GL_Paste!$E19594),1))</f>
        <v/>
      </c>
      <c r="C19597">
        <f>IF(GL_Paste!$B19594="","",IF(TRIM(GL_Paste!$M19594)&lt;&gt;"",TRIM(GL_Paste!$M19594),IFERROR(MID(GL_Paste!$I19594,FIND("[",GL_Paste!$I19594)+1,FIND("]",GL_Paste!$I19594)-FIND("[",GL_Paste!$I19594)-1),"")))</f>
        <v/>
      </c>
      <c r="D19597">
        <f>IF(GL_Paste!$B19594="","",IFERROR(INDEX(DeptName,MATCH($C19597,DeptTag,0)),"UNALLOCATED"))</f>
        <v/>
      </c>
      <c r="E19597">
        <f>IF(GL_Paste!$B19594="","",IFERROR(INDEX(AcctCat,MATCH(GL_Paste!$B19594&amp;"",AcctCode,0)),"UNKNOWN"))</f>
        <v/>
      </c>
      <c r="F19597">
        <f>IF(GL_Paste!$B19594="","",IFERROR(INDEX(AcctSub,MATCH(GL_Paste!$B19594&amp;"",AcctCode,0)),"UNKNOWN"))</f>
        <v/>
      </c>
    </row>
    <row r="19598">
      <c r="A19598" s="40">
        <f>IF(GL_Paste!$B19595="","",N(GL_Paste!$H19595)-N(GL_Paste!$G19595))</f>
        <v/>
      </c>
      <c r="B19598" s="43">
        <f>IF(GL_Paste!$B19595="","",DATE(YEAR(GL_Paste!$E19595),MONTH(GL_Paste!$E19595),1))</f>
        <v/>
      </c>
      <c r="C19598">
        <f>IF(GL_Paste!$B19595="","",IF(TRIM(GL_Paste!$M19595)&lt;&gt;"",TRIM(GL_Paste!$M19595),IFERROR(MID(GL_Paste!$I19595,FIND("[",GL_Paste!$I19595)+1,FIND("]",GL_Paste!$I19595)-FIND("[",GL_Paste!$I19595)-1),"")))</f>
        <v/>
      </c>
      <c r="D19598">
        <f>IF(GL_Paste!$B19595="","",IFERROR(INDEX(DeptName,MATCH($C19598,DeptTag,0)),"UNALLOCATED"))</f>
        <v/>
      </c>
      <c r="E19598">
        <f>IF(GL_Paste!$B19595="","",IFERROR(INDEX(AcctCat,MATCH(GL_Paste!$B19595&amp;"",AcctCode,0)),"UNKNOWN"))</f>
        <v/>
      </c>
      <c r="F19598">
        <f>IF(GL_Paste!$B19595="","",IFERROR(INDEX(AcctSub,MATCH(GL_Paste!$B19595&amp;"",AcctCode,0)),"UNKNOWN"))</f>
        <v/>
      </c>
    </row>
    <row r="19599">
      <c r="A19599" s="40">
        <f>IF(GL_Paste!$B19596="","",N(GL_Paste!$H19596)-N(GL_Paste!$G19596))</f>
        <v/>
      </c>
      <c r="B19599" s="43">
        <f>IF(GL_Paste!$B19596="","",DATE(YEAR(GL_Paste!$E19596),MONTH(GL_Paste!$E19596),1))</f>
        <v/>
      </c>
      <c r="C19599">
        <f>IF(GL_Paste!$B19596="","",IF(TRIM(GL_Paste!$M19596)&lt;&gt;"",TRIM(GL_Paste!$M19596),IFERROR(MID(GL_Paste!$I19596,FIND("[",GL_Paste!$I19596)+1,FIND("]",GL_Paste!$I19596)-FIND("[",GL_Paste!$I19596)-1),"")))</f>
        <v/>
      </c>
      <c r="D19599">
        <f>IF(GL_Paste!$B19596="","",IFERROR(INDEX(DeptName,MATCH($C19599,DeptTag,0)),"UNALLOCATED"))</f>
        <v/>
      </c>
      <c r="E19599">
        <f>IF(GL_Paste!$B19596="","",IFERROR(INDEX(AcctCat,MATCH(GL_Paste!$B19596&amp;"",AcctCode,0)),"UNKNOWN"))</f>
        <v/>
      </c>
      <c r="F19599">
        <f>IF(GL_Paste!$B19596="","",IFERROR(INDEX(AcctSub,MATCH(GL_Paste!$B19596&amp;"",AcctCode,0)),"UNKNOWN"))</f>
        <v/>
      </c>
    </row>
    <row r="19600">
      <c r="A19600" s="40">
        <f>IF(GL_Paste!$B19597="","",N(GL_Paste!$H19597)-N(GL_Paste!$G19597))</f>
        <v/>
      </c>
      <c r="B19600" s="43">
        <f>IF(GL_Paste!$B19597="","",DATE(YEAR(GL_Paste!$E19597),MONTH(GL_Paste!$E19597),1))</f>
        <v/>
      </c>
      <c r="C19600">
        <f>IF(GL_Paste!$B19597="","",IF(TRIM(GL_Paste!$M19597)&lt;&gt;"",TRIM(GL_Paste!$M19597),IFERROR(MID(GL_Paste!$I19597,FIND("[",GL_Paste!$I19597)+1,FIND("]",GL_Paste!$I19597)-FIND("[",GL_Paste!$I19597)-1),"")))</f>
        <v/>
      </c>
      <c r="D19600">
        <f>IF(GL_Paste!$B19597="","",IFERROR(INDEX(DeptName,MATCH($C19600,DeptTag,0)),"UNALLOCATED"))</f>
        <v/>
      </c>
      <c r="E19600">
        <f>IF(GL_Paste!$B19597="","",IFERROR(INDEX(AcctCat,MATCH(GL_Paste!$B19597&amp;"",AcctCode,0)),"UNKNOWN"))</f>
        <v/>
      </c>
      <c r="F19600">
        <f>IF(GL_Paste!$B19597="","",IFERROR(INDEX(AcctSub,MATCH(GL_Paste!$B19597&amp;"",AcctCode,0)),"UNKNOWN"))</f>
        <v/>
      </c>
    </row>
    <row r="19601">
      <c r="A19601" s="40">
        <f>IF(GL_Paste!$B19598="","",N(GL_Paste!$H19598)-N(GL_Paste!$G19598))</f>
        <v/>
      </c>
      <c r="B19601" s="43">
        <f>IF(GL_Paste!$B19598="","",DATE(YEAR(GL_Paste!$E19598),MONTH(GL_Paste!$E19598),1))</f>
        <v/>
      </c>
      <c r="C19601">
        <f>IF(GL_Paste!$B19598="","",IF(TRIM(GL_Paste!$M19598)&lt;&gt;"",TRIM(GL_Paste!$M19598),IFERROR(MID(GL_Paste!$I19598,FIND("[",GL_Paste!$I19598)+1,FIND("]",GL_Paste!$I19598)-FIND("[",GL_Paste!$I19598)-1),"")))</f>
        <v/>
      </c>
      <c r="D19601">
        <f>IF(GL_Paste!$B19598="","",IFERROR(INDEX(DeptName,MATCH($C19601,DeptTag,0)),"UNALLOCATED"))</f>
        <v/>
      </c>
      <c r="E19601">
        <f>IF(GL_Paste!$B19598="","",IFERROR(INDEX(AcctCat,MATCH(GL_Paste!$B19598&amp;"",AcctCode,0)),"UNKNOWN"))</f>
        <v/>
      </c>
      <c r="F19601">
        <f>IF(GL_Paste!$B19598="","",IFERROR(INDEX(AcctSub,MATCH(GL_Paste!$B19598&amp;"",AcctCode,0)),"UNKNOWN"))</f>
        <v/>
      </c>
    </row>
    <row r="19602">
      <c r="A19602" s="40">
        <f>IF(GL_Paste!$B19599="","",N(GL_Paste!$H19599)-N(GL_Paste!$G19599))</f>
        <v/>
      </c>
      <c r="B19602" s="43">
        <f>IF(GL_Paste!$B19599="","",DATE(YEAR(GL_Paste!$E19599),MONTH(GL_Paste!$E19599),1))</f>
        <v/>
      </c>
      <c r="C19602">
        <f>IF(GL_Paste!$B19599="","",IF(TRIM(GL_Paste!$M19599)&lt;&gt;"",TRIM(GL_Paste!$M19599),IFERROR(MID(GL_Paste!$I19599,FIND("[",GL_Paste!$I19599)+1,FIND("]",GL_Paste!$I19599)-FIND("[",GL_Paste!$I19599)-1),"")))</f>
        <v/>
      </c>
      <c r="D19602">
        <f>IF(GL_Paste!$B19599="","",IFERROR(INDEX(DeptName,MATCH($C19602,DeptTag,0)),"UNALLOCATED"))</f>
        <v/>
      </c>
      <c r="E19602">
        <f>IF(GL_Paste!$B19599="","",IFERROR(INDEX(AcctCat,MATCH(GL_Paste!$B19599&amp;"",AcctCode,0)),"UNKNOWN"))</f>
        <v/>
      </c>
      <c r="F19602">
        <f>IF(GL_Paste!$B19599="","",IFERROR(INDEX(AcctSub,MATCH(GL_Paste!$B19599&amp;"",AcctCode,0)),"UNKNOWN"))</f>
        <v/>
      </c>
    </row>
    <row r="19603">
      <c r="A19603" s="40">
        <f>IF(GL_Paste!$B19600="","",N(GL_Paste!$H19600)-N(GL_Paste!$G19600))</f>
        <v/>
      </c>
      <c r="B19603" s="43">
        <f>IF(GL_Paste!$B19600="","",DATE(YEAR(GL_Paste!$E19600),MONTH(GL_Paste!$E19600),1))</f>
        <v/>
      </c>
      <c r="C19603">
        <f>IF(GL_Paste!$B19600="","",IF(TRIM(GL_Paste!$M19600)&lt;&gt;"",TRIM(GL_Paste!$M19600),IFERROR(MID(GL_Paste!$I19600,FIND("[",GL_Paste!$I19600)+1,FIND("]",GL_Paste!$I19600)-FIND("[",GL_Paste!$I19600)-1),"")))</f>
        <v/>
      </c>
      <c r="D19603">
        <f>IF(GL_Paste!$B19600="","",IFERROR(INDEX(DeptName,MATCH($C19603,DeptTag,0)),"UNALLOCATED"))</f>
        <v/>
      </c>
      <c r="E19603">
        <f>IF(GL_Paste!$B19600="","",IFERROR(INDEX(AcctCat,MATCH(GL_Paste!$B19600&amp;"",AcctCode,0)),"UNKNOWN"))</f>
        <v/>
      </c>
      <c r="F19603">
        <f>IF(GL_Paste!$B19600="","",IFERROR(INDEX(AcctSub,MATCH(GL_Paste!$B19600&amp;"",AcctCode,0)),"UNKNOWN"))</f>
        <v/>
      </c>
    </row>
    <row r="19604">
      <c r="A19604" s="40">
        <f>IF(GL_Paste!$B19601="","",N(GL_Paste!$H19601)-N(GL_Paste!$G19601))</f>
        <v/>
      </c>
      <c r="B19604" s="43">
        <f>IF(GL_Paste!$B19601="","",DATE(YEAR(GL_Paste!$E19601),MONTH(GL_Paste!$E19601),1))</f>
        <v/>
      </c>
      <c r="C19604">
        <f>IF(GL_Paste!$B19601="","",IF(TRIM(GL_Paste!$M19601)&lt;&gt;"",TRIM(GL_Paste!$M19601),IFERROR(MID(GL_Paste!$I19601,FIND("[",GL_Paste!$I19601)+1,FIND("]",GL_Paste!$I19601)-FIND("[",GL_Paste!$I19601)-1),"")))</f>
        <v/>
      </c>
      <c r="D19604">
        <f>IF(GL_Paste!$B19601="","",IFERROR(INDEX(DeptName,MATCH($C19604,DeptTag,0)),"UNALLOCATED"))</f>
        <v/>
      </c>
      <c r="E19604">
        <f>IF(GL_Paste!$B19601="","",IFERROR(INDEX(AcctCat,MATCH(GL_Paste!$B19601&amp;"",AcctCode,0)),"UNKNOWN"))</f>
        <v/>
      </c>
      <c r="F19604">
        <f>IF(GL_Paste!$B19601="","",IFERROR(INDEX(AcctSub,MATCH(GL_Paste!$B19601&amp;"",AcctCode,0)),"UNKNOWN"))</f>
        <v/>
      </c>
    </row>
    <row r="19605">
      <c r="A19605" s="40">
        <f>IF(GL_Paste!$B19602="","",N(GL_Paste!$H19602)-N(GL_Paste!$G19602))</f>
        <v/>
      </c>
      <c r="B19605" s="43">
        <f>IF(GL_Paste!$B19602="","",DATE(YEAR(GL_Paste!$E19602),MONTH(GL_Paste!$E19602),1))</f>
        <v/>
      </c>
      <c r="C19605">
        <f>IF(GL_Paste!$B19602="","",IF(TRIM(GL_Paste!$M19602)&lt;&gt;"",TRIM(GL_Paste!$M19602),IFERROR(MID(GL_Paste!$I19602,FIND("[",GL_Paste!$I19602)+1,FIND("]",GL_Paste!$I19602)-FIND("[",GL_Paste!$I19602)-1),"")))</f>
        <v/>
      </c>
      <c r="D19605">
        <f>IF(GL_Paste!$B19602="","",IFERROR(INDEX(DeptName,MATCH($C19605,DeptTag,0)),"UNALLOCATED"))</f>
        <v/>
      </c>
      <c r="E19605">
        <f>IF(GL_Paste!$B19602="","",IFERROR(INDEX(AcctCat,MATCH(GL_Paste!$B19602&amp;"",AcctCode,0)),"UNKNOWN"))</f>
        <v/>
      </c>
      <c r="F19605">
        <f>IF(GL_Paste!$B19602="","",IFERROR(INDEX(AcctSub,MATCH(GL_Paste!$B19602&amp;"",AcctCode,0)),"UNKNOWN"))</f>
        <v/>
      </c>
    </row>
    <row r="19606">
      <c r="A19606" s="40">
        <f>IF(GL_Paste!$B19603="","",N(GL_Paste!$H19603)-N(GL_Paste!$G19603))</f>
        <v/>
      </c>
      <c r="B19606" s="43">
        <f>IF(GL_Paste!$B19603="","",DATE(YEAR(GL_Paste!$E19603),MONTH(GL_Paste!$E19603),1))</f>
        <v/>
      </c>
      <c r="C19606">
        <f>IF(GL_Paste!$B19603="","",IF(TRIM(GL_Paste!$M19603)&lt;&gt;"",TRIM(GL_Paste!$M19603),IFERROR(MID(GL_Paste!$I19603,FIND("[",GL_Paste!$I19603)+1,FIND("]",GL_Paste!$I19603)-FIND("[",GL_Paste!$I19603)-1),"")))</f>
        <v/>
      </c>
      <c r="D19606">
        <f>IF(GL_Paste!$B19603="","",IFERROR(INDEX(DeptName,MATCH($C19606,DeptTag,0)),"UNALLOCATED"))</f>
        <v/>
      </c>
      <c r="E19606">
        <f>IF(GL_Paste!$B19603="","",IFERROR(INDEX(AcctCat,MATCH(GL_Paste!$B19603&amp;"",AcctCode,0)),"UNKNOWN"))</f>
        <v/>
      </c>
      <c r="F19606">
        <f>IF(GL_Paste!$B19603="","",IFERROR(INDEX(AcctSub,MATCH(GL_Paste!$B19603&amp;"",AcctCode,0)),"UNKNOWN"))</f>
        <v/>
      </c>
    </row>
    <row r="19607">
      <c r="A19607" s="40">
        <f>IF(GL_Paste!$B19604="","",N(GL_Paste!$H19604)-N(GL_Paste!$G19604))</f>
        <v/>
      </c>
      <c r="B19607" s="43">
        <f>IF(GL_Paste!$B19604="","",DATE(YEAR(GL_Paste!$E19604),MONTH(GL_Paste!$E19604),1))</f>
        <v/>
      </c>
      <c r="C19607">
        <f>IF(GL_Paste!$B19604="","",IF(TRIM(GL_Paste!$M19604)&lt;&gt;"",TRIM(GL_Paste!$M19604),IFERROR(MID(GL_Paste!$I19604,FIND("[",GL_Paste!$I19604)+1,FIND("]",GL_Paste!$I19604)-FIND("[",GL_Paste!$I19604)-1),"")))</f>
        <v/>
      </c>
      <c r="D19607">
        <f>IF(GL_Paste!$B19604="","",IFERROR(INDEX(DeptName,MATCH($C19607,DeptTag,0)),"UNALLOCATED"))</f>
        <v/>
      </c>
      <c r="E19607">
        <f>IF(GL_Paste!$B19604="","",IFERROR(INDEX(AcctCat,MATCH(GL_Paste!$B19604&amp;"",AcctCode,0)),"UNKNOWN"))</f>
        <v/>
      </c>
      <c r="F19607">
        <f>IF(GL_Paste!$B19604="","",IFERROR(INDEX(AcctSub,MATCH(GL_Paste!$B19604&amp;"",AcctCode,0)),"UNKNOWN"))</f>
        <v/>
      </c>
    </row>
    <row r="19608">
      <c r="A19608" s="40">
        <f>IF(GL_Paste!$B19605="","",N(GL_Paste!$H19605)-N(GL_Paste!$G19605))</f>
        <v/>
      </c>
      <c r="B19608" s="43">
        <f>IF(GL_Paste!$B19605="","",DATE(YEAR(GL_Paste!$E19605),MONTH(GL_Paste!$E19605),1))</f>
        <v/>
      </c>
      <c r="C19608">
        <f>IF(GL_Paste!$B19605="","",IF(TRIM(GL_Paste!$M19605)&lt;&gt;"",TRIM(GL_Paste!$M19605),IFERROR(MID(GL_Paste!$I19605,FIND("[",GL_Paste!$I19605)+1,FIND("]",GL_Paste!$I19605)-FIND("[",GL_Paste!$I19605)-1),"")))</f>
        <v/>
      </c>
      <c r="D19608">
        <f>IF(GL_Paste!$B19605="","",IFERROR(INDEX(DeptName,MATCH($C19608,DeptTag,0)),"UNALLOCATED"))</f>
        <v/>
      </c>
      <c r="E19608">
        <f>IF(GL_Paste!$B19605="","",IFERROR(INDEX(AcctCat,MATCH(GL_Paste!$B19605&amp;"",AcctCode,0)),"UNKNOWN"))</f>
        <v/>
      </c>
      <c r="F19608">
        <f>IF(GL_Paste!$B19605="","",IFERROR(INDEX(AcctSub,MATCH(GL_Paste!$B19605&amp;"",AcctCode,0)),"UNKNOWN"))</f>
        <v/>
      </c>
    </row>
    <row r="19609">
      <c r="A19609" s="40">
        <f>IF(GL_Paste!$B19606="","",N(GL_Paste!$H19606)-N(GL_Paste!$G19606))</f>
        <v/>
      </c>
      <c r="B19609" s="43">
        <f>IF(GL_Paste!$B19606="","",DATE(YEAR(GL_Paste!$E19606),MONTH(GL_Paste!$E19606),1))</f>
        <v/>
      </c>
      <c r="C19609">
        <f>IF(GL_Paste!$B19606="","",IF(TRIM(GL_Paste!$M19606)&lt;&gt;"",TRIM(GL_Paste!$M19606),IFERROR(MID(GL_Paste!$I19606,FIND("[",GL_Paste!$I19606)+1,FIND("]",GL_Paste!$I19606)-FIND("[",GL_Paste!$I19606)-1),"")))</f>
        <v/>
      </c>
      <c r="D19609">
        <f>IF(GL_Paste!$B19606="","",IFERROR(INDEX(DeptName,MATCH($C19609,DeptTag,0)),"UNALLOCATED"))</f>
        <v/>
      </c>
      <c r="E19609">
        <f>IF(GL_Paste!$B19606="","",IFERROR(INDEX(AcctCat,MATCH(GL_Paste!$B19606&amp;"",AcctCode,0)),"UNKNOWN"))</f>
        <v/>
      </c>
      <c r="F19609">
        <f>IF(GL_Paste!$B19606="","",IFERROR(INDEX(AcctSub,MATCH(GL_Paste!$B19606&amp;"",AcctCode,0)),"UNKNOWN"))</f>
        <v/>
      </c>
    </row>
    <row r="19610">
      <c r="A19610" s="40">
        <f>IF(GL_Paste!$B19607="","",N(GL_Paste!$H19607)-N(GL_Paste!$G19607))</f>
        <v/>
      </c>
      <c r="B19610" s="43">
        <f>IF(GL_Paste!$B19607="","",DATE(YEAR(GL_Paste!$E19607),MONTH(GL_Paste!$E19607),1))</f>
        <v/>
      </c>
      <c r="C19610">
        <f>IF(GL_Paste!$B19607="","",IF(TRIM(GL_Paste!$M19607)&lt;&gt;"",TRIM(GL_Paste!$M19607),IFERROR(MID(GL_Paste!$I19607,FIND("[",GL_Paste!$I19607)+1,FIND("]",GL_Paste!$I19607)-FIND("[",GL_Paste!$I19607)-1),"")))</f>
        <v/>
      </c>
      <c r="D19610">
        <f>IF(GL_Paste!$B19607="","",IFERROR(INDEX(DeptName,MATCH($C19610,DeptTag,0)),"UNALLOCATED"))</f>
        <v/>
      </c>
      <c r="E19610">
        <f>IF(GL_Paste!$B19607="","",IFERROR(INDEX(AcctCat,MATCH(GL_Paste!$B19607&amp;"",AcctCode,0)),"UNKNOWN"))</f>
        <v/>
      </c>
      <c r="F19610">
        <f>IF(GL_Paste!$B19607="","",IFERROR(INDEX(AcctSub,MATCH(GL_Paste!$B19607&amp;"",AcctCode,0)),"UNKNOWN"))</f>
        <v/>
      </c>
    </row>
    <row r="19611">
      <c r="A19611" s="40">
        <f>IF(GL_Paste!$B19608="","",N(GL_Paste!$H19608)-N(GL_Paste!$G19608))</f>
        <v/>
      </c>
      <c r="B19611" s="43">
        <f>IF(GL_Paste!$B19608="","",DATE(YEAR(GL_Paste!$E19608),MONTH(GL_Paste!$E19608),1))</f>
        <v/>
      </c>
      <c r="C19611">
        <f>IF(GL_Paste!$B19608="","",IF(TRIM(GL_Paste!$M19608)&lt;&gt;"",TRIM(GL_Paste!$M19608),IFERROR(MID(GL_Paste!$I19608,FIND("[",GL_Paste!$I19608)+1,FIND("]",GL_Paste!$I19608)-FIND("[",GL_Paste!$I19608)-1),"")))</f>
        <v/>
      </c>
      <c r="D19611">
        <f>IF(GL_Paste!$B19608="","",IFERROR(INDEX(DeptName,MATCH($C19611,DeptTag,0)),"UNALLOCATED"))</f>
        <v/>
      </c>
      <c r="E19611">
        <f>IF(GL_Paste!$B19608="","",IFERROR(INDEX(AcctCat,MATCH(GL_Paste!$B19608&amp;"",AcctCode,0)),"UNKNOWN"))</f>
        <v/>
      </c>
      <c r="F19611">
        <f>IF(GL_Paste!$B19608="","",IFERROR(INDEX(AcctSub,MATCH(GL_Paste!$B19608&amp;"",AcctCode,0)),"UNKNOWN"))</f>
        <v/>
      </c>
    </row>
    <row r="19612">
      <c r="A19612" s="40">
        <f>IF(GL_Paste!$B19609="","",N(GL_Paste!$H19609)-N(GL_Paste!$G19609))</f>
        <v/>
      </c>
      <c r="B19612" s="43">
        <f>IF(GL_Paste!$B19609="","",DATE(YEAR(GL_Paste!$E19609),MONTH(GL_Paste!$E19609),1))</f>
        <v/>
      </c>
      <c r="C19612">
        <f>IF(GL_Paste!$B19609="","",IF(TRIM(GL_Paste!$M19609)&lt;&gt;"",TRIM(GL_Paste!$M19609),IFERROR(MID(GL_Paste!$I19609,FIND("[",GL_Paste!$I19609)+1,FIND("]",GL_Paste!$I19609)-FIND("[",GL_Paste!$I19609)-1),"")))</f>
        <v/>
      </c>
      <c r="D19612">
        <f>IF(GL_Paste!$B19609="","",IFERROR(INDEX(DeptName,MATCH($C19612,DeptTag,0)),"UNALLOCATED"))</f>
        <v/>
      </c>
      <c r="E19612">
        <f>IF(GL_Paste!$B19609="","",IFERROR(INDEX(AcctCat,MATCH(GL_Paste!$B19609&amp;"",AcctCode,0)),"UNKNOWN"))</f>
        <v/>
      </c>
      <c r="F19612">
        <f>IF(GL_Paste!$B19609="","",IFERROR(INDEX(AcctSub,MATCH(GL_Paste!$B19609&amp;"",AcctCode,0)),"UNKNOWN"))</f>
        <v/>
      </c>
    </row>
    <row r="19613">
      <c r="A19613" s="40">
        <f>IF(GL_Paste!$B19610="","",N(GL_Paste!$H19610)-N(GL_Paste!$G19610))</f>
        <v/>
      </c>
      <c r="B19613" s="43">
        <f>IF(GL_Paste!$B19610="","",DATE(YEAR(GL_Paste!$E19610),MONTH(GL_Paste!$E19610),1))</f>
        <v/>
      </c>
      <c r="C19613">
        <f>IF(GL_Paste!$B19610="","",IF(TRIM(GL_Paste!$M19610)&lt;&gt;"",TRIM(GL_Paste!$M19610),IFERROR(MID(GL_Paste!$I19610,FIND("[",GL_Paste!$I19610)+1,FIND("]",GL_Paste!$I19610)-FIND("[",GL_Paste!$I19610)-1),"")))</f>
        <v/>
      </c>
      <c r="D19613">
        <f>IF(GL_Paste!$B19610="","",IFERROR(INDEX(DeptName,MATCH($C19613,DeptTag,0)),"UNALLOCATED"))</f>
        <v/>
      </c>
      <c r="E19613">
        <f>IF(GL_Paste!$B19610="","",IFERROR(INDEX(AcctCat,MATCH(GL_Paste!$B19610&amp;"",AcctCode,0)),"UNKNOWN"))</f>
        <v/>
      </c>
      <c r="F19613">
        <f>IF(GL_Paste!$B19610="","",IFERROR(INDEX(AcctSub,MATCH(GL_Paste!$B19610&amp;"",AcctCode,0)),"UNKNOWN"))</f>
        <v/>
      </c>
    </row>
    <row r="19614">
      <c r="A19614" s="40">
        <f>IF(GL_Paste!$B19611="","",N(GL_Paste!$H19611)-N(GL_Paste!$G19611))</f>
        <v/>
      </c>
      <c r="B19614" s="43">
        <f>IF(GL_Paste!$B19611="","",DATE(YEAR(GL_Paste!$E19611),MONTH(GL_Paste!$E19611),1))</f>
        <v/>
      </c>
      <c r="C19614">
        <f>IF(GL_Paste!$B19611="","",IF(TRIM(GL_Paste!$M19611)&lt;&gt;"",TRIM(GL_Paste!$M19611),IFERROR(MID(GL_Paste!$I19611,FIND("[",GL_Paste!$I19611)+1,FIND("]",GL_Paste!$I19611)-FIND("[",GL_Paste!$I19611)-1),"")))</f>
        <v/>
      </c>
      <c r="D19614">
        <f>IF(GL_Paste!$B19611="","",IFERROR(INDEX(DeptName,MATCH($C19614,DeptTag,0)),"UNALLOCATED"))</f>
        <v/>
      </c>
      <c r="E19614">
        <f>IF(GL_Paste!$B19611="","",IFERROR(INDEX(AcctCat,MATCH(GL_Paste!$B19611&amp;"",AcctCode,0)),"UNKNOWN"))</f>
        <v/>
      </c>
      <c r="F19614">
        <f>IF(GL_Paste!$B19611="","",IFERROR(INDEX(AcctSub,MATCH(GL_Paste!$B19611&amp;"",AcctCode,0)),"UNKNOWN"))</f>
        <v/>
      </c>
    </row>
    <row r="19615">
      <c r="A19615" s="40">
        <f>IF(GL_Paste!$B19612="","",N(GL_Paste!$H19612)-N(GL_Paste!$G19612))</f>
        <v/>
      </c>
      <c r="B19615" s="43">
        <f>IF(GL_Paste!$B19612="","",DATE(YEAR(GL_Paste!$E19612),MONTH(GL_Paste!$E19612),1))</f>
        <v/>
      </c>
      <c r="C19615">
        <f>IF(GL_Paste!$B19612="","",IF(TRIM(GL_Paste!$M19612)&lt;&gt;"",TRIM(GL_Paste!$M19612),IFERROR(MID(GL_Paste!$I19612,FIND("[",GL_Paste!$I19612)+1,FIND("]",GL_Paste!$I19612)-FIND("[",GL_Paste!$I19612)-1),"")))</f>
        <v/>
      </c>
      <c r="D19615">
        <f>IF(GL_Paste!$B19612="","",IFERROR(INDEX(DeptName,MATCH($C19615,DeptTag,0)),"UNALLOCATED"))</f>
        <v/>
      </c>
      <c r="E19615">
        <f>IF(GL_Paste!$B19612="","",IFERROR(INDEX(AcctCat,MATCH(GL_Paste!$B19612&amp;"",AcctCode,0)),"UNKNOWN"))</f>
        <v/>
      </c>
      <c r="F19615">
        <f>IF(GL_Paste!$B19612="","",IFERROR(INDEX(AcctSub,MATCH(GL_Paste!$B19612&amp;"",AcctCode,0)),"UNKNOWN"))</f>
        <v/>
      </c>
    </row>
    <row r="19616">
      <c r="A19616" s="40">
        <f>IF(GL_Paste!$B19613="","",N(GL_Paste!$H19613)-N(GL_Paste!$G19613))</f>
        <v/>
      </c>
      <c r="B19616" s="43">
        <f>IF(GL_Paste!$B19613="","",DATE(YEAR(GL_Paste!$E19613),MONTH(GL_Paste!$E19613),1))</f>
        <v/>
      </c>
      <c r="C19616">
        <f>IF(GL_Paste!$B19613="","",IF(TRIM(GL_Paste!$M19613)&lt;&gt;"",TRIM(GL_Paste!$M19613),IFERROR(MID(GL_Paste!$I19613,FIND("[",GL_Paste!$I19613)+1,FIND("]",GL_Paste!$I19613)-FIND("[",GL_Paste!$I19613)-1),"")))</f>
        <v/>
      </c>
      <c r="D19616">
        <f>IF(GL_Paste!$B19613="","",IFERROR(INDEX(DeptName,MATCH($C19616,DeptTag,0)),"UNALLOCATED"))</f>
        <v/>
      </c>
      <c r="E19616">
        <f>IF(GL_Paste!$B19613="","",IFERROR(INDEX(AcctCat,MATCH(GL_Paste!$B19613&amp;"",AcctCode,0)),"UNKNOWN"))</f>
        <v/>
      </c>
      <c r="F19616">
        <f>IF(GL_Paste!$B19613="","",IFERROR(INDEX(AcctSub,MATCH(GL_Paste!$B19613&amp;"",AcctCode,0)),"UNKNOWN"))</f>
        <v/>
      </c>
    </row>
    <row r="19617">
      <c r="A19617" s="40">
        <f>IF(GL_Paste!$B19614="","",N(GL_Paste!$H19614)-N(GL_Paste!$G19614))</f>
        <v/>
      </c>
      <c r="B19617" s="43">
        <f>IF(GL_Paste!$B19614="","",DATE(YEAR(GL_Paste!$E19614),MONTH(GL_Paste!$E19614),1))</f>
        <v/>
      </c>
      <c r="C19617">
        <f>IF(GL_Paste!$B19614="","",IF(TRIM(GL_Paste!$M19614)&lt;&gt;"",TRIM(GL_Paste!$M19614),IFERROR(MID(GL_Paste!$I19614,FIND("[",GL_Paste!$I19614)+1,FIND("]",GL_Paste!$I19614)-FIND("[",GL_Paste!$I19614)-1),"")))</f>
        <v/>
      </c>
      <c r="D19617">
        <f>IF(GL_Paste!$B19614="","",IFERROR(INDEX(DeptName,MATCH($C19617,DeptTag,0)),"UNALLOCATED"))</f>
        <v/>
      </c>
      <c r="E19617">
        <f>IF(GL_Paste!$B19614="","",IFERROR(INDEX(AcctCat,MATCH(GL_Paste!$B19614&amp;"",AcctCode,0)),"UNKNOWN"))</f>
        <v/>
      </c>
      <c r="F19617">
        <f>IF(GL_Paste!$B19614="","",IFERROR(INDEX(AcctSub,MATCH(GL_Paste!$B19614&amp;"",AcctCode,0)),"UNKNOWN"))</f>
        <v/>
      </c>
    </row>
    <row r="19618">
      <c r="A19618" s="40">
        <f>IF(GL_Paste!$B19615="","",N(GL_Paste!$H19615)-N(GL_Paste!$G19615))</f>
        <v/>
      </c>
      <c r="B19618" s="43">
        <f>IF(GL_Paste!$B19615="","",DATE(YEAR(GL_Paste!$E19615),MONTH(GL_Paste!$E19615),1))</f>
        <v/>
      </c>
      <c r="C19618">
        <f>IF(GL_Paste!$B19615="","",IF(TRIM(GL_Paste!$M19615)&lt;&gt;"",TRIM(GL_Paste!$M19615),IFERROR(MID(GL_Paste!$I19615,FIND("[",GL_Paste!$I19615)+1,FIND("]",GL_Paste!$I19615)-FIND("[",GL_Paste!$I19615)-1),"")))</f>
        <v/>
      </c>
      <c r="D19618">
        <f>IF(GL_Paste!$B19615="","",IFERROR(INDEX(DeptName,MATCH($C19618,DeptTag,0)),"UNALLOCATED"))</f>
        <v/>
      </c>
      <c r="E19618">
        <f>IF(GL_Paste!$B19615="","",IFERROR(INDEX(AcctCat,MATCH(GL_Paste!$B19615&amp;"",AcctCode,0)),"UNKNOWN"))</f>
        <v/>
      </c>
      <c r="F19618">
        <f>IF(GL_Paste!$B19615="","",IFERROR(INDEX(AcctSub,MATCH(GL_Paste!$B19615&amp;"",AcctCode,0)),"UNKNOWN"))</f>
        <v/>
      </c>
    </row>
    <row r="19619">
      <c r="A19619" s="40">
        <f>IF(GL_Paste!$B19616="","",N(GL_Paste!$H19616)-N(GL_Paste!$G19616))</f>
        <v/>
      </c>
      <c r="B19619" s="43">
        <f>IF(GL_Paste!$B19616="","",DATE(YEAR(GL_Paste!$E19616),MONTH(GL_Paste!$E19616),1))</f>
        <v/>
      </c>
      <c r="C19619">
        <f>IF(GL_Paste!$B19616="","",IF(TRIM(GL_Paste!$M19616)&lt;&gt;"",TRIM(GL_Paste!$M19616),IFERROR(MID(GL_Paste!$I19616,FIND("[",GL_Paste!$I19616)+1,FIND("]",GL_Paste!$I19616)-FIND("[",GL_Paste!$I19616)-1),"")))</f>
        <v/>
      </c>
      <c r="D19619">
        <f>IF(GL_Paste!$B19616="","",IFERROR(INDEX(DeptName,MATCH($C19619,DeptTag,0)),"UNALLOCATED"))</f>
        <v/>
      </c>
      <c r="E19619">
        <f>IF(GL_Paste!$B19616="","",IFERROR(INDEX(AcctCat,MATCH(GL_Paste!$B19616&amp;"",AcctCode,0)),"UNKNOWN"))</f>
        <v/>
      </c>
      <c r="F19619">
        <f>IF(GL_Paste!$B19616="","",IFERROR(INDEX(AcctSub,MATCH(GL_Paste!$B19616&amp;"",AcctCode,0)),"UNKNOWN"))</f>
        <v/>
      </c>
    </row>
    <row r="19620">
      <c r="A19620" s="40">
        <f>IF(GL_Paste!$B19617="","",N(GL_Paste!$H19617)-N(GL_Paste!$G19617))</f>
        <v/>
      </c>
      <c r="B19620" s="43">
        <f>IF(GL_Paste!$B19617="","",DATE(YEAR(GL_Paste!$E19617),MONTH(GL_Paste!$E19617),1))</f>
        <v/>
      </c>
      <c r="C19620">
        <f>IF(GL_Paste!$B19617="","",IF(TRIM(GL_Paste!$M19617)&lt;&gt;"",TRIM(GL_Paste!$M19617),IFERROR(MID(GL_Paste!$I19617,FIND("[",GL_Paste!$I19617)+1,FIND("]",GL_Paste!$I19617)-FIND("[",GL_Paste!$I19617)-1),"")))</f>
        <v/>
      </c>
      <c r="D19620">
        <f>IF(GL_Paste!$B19617="","",IFERROR(INDEX(DeptName,MATCH($C19620,DeptTag,0)),"UNALLOCATED"))</f>
        <v/>
      </c>
      <c r="E19620">
        <f>IF(GL_Paste!$B19617="","",IFERROR(INDEX(AcctCat,MATCH(GL_Paste!$B19617&amp;"",AcctCode,0)),"UNKNOWN"))</f>
        <v/>
      </c>
      <c r="F19620">
        <f>IF(GL_Paste!$B19617="","",IFERROR(INDEX(AcctSub,MATCH(GL_Paste!$B19617&amp;"",AcctCode,0)),"UNKNOWN"))</f>
        <v/>
      </c>
    </row>
    <row r="19621">
      <c r="A19621" s="40">
        <f>IF(GL_Paste!$B19618="","",N(GL_Paste!$H19618)-N(GL_Paste!$G19618))</f>
        <v/>
      </c>
      <c r="B19621" s="43">
        <f>IF(GL_Paste!$B19618="","",DATE(YEAR(GL_Paste!$E19618),MONTH(GL_Paste!$E19618),1))</f>
        <v/>
      </c>
      <c r="C19621">
        <f>IF(GL_Paste!$B19618="","",IF(TRIM(GL_Paste!$M19618)&lt;&gt;"",TRIM(GL_Paste!$M19618),IFERROR(MID(GL_Paste!$I19618,FIND("[",GL_Paste!$I19618)+1,FIND("]",GL_Paste!$I19618)-FIND("[",GL_Paste!$I19618)-1),"")))</f>
        <v/>
      </c>
      <c r="D19621">
        <f>IF(GL_Paste!$B19618="","",IFERROR(INDEX(DeptName,MATCH($C19621,DeptTag,0)),"UNALLOCATED"))</f>
        <v/>
      </c>
      <c r="E19621">
        <f>IF(GL_Paste!$B19618="","",IFERROR(INDEX(AcctCat,MATCH(GL_Paste!$B19618&amp;"",AcctCode,0)),"UNKNOWN"))</f>
        <v/>
      </c>
      <c r="F19621">
        <f>IF(GL_Paste!$B19618="","",IFERROR(INDEX(AcctSub,MATCH(GL_Paste!$B19618&amp;"",AcctCode,0)),"UNKNOWN"))</f>
        <v/>
      </c>
    </row>
    <row r="19622">
      <c r="A19622" s="40">
        <f>IF(GL_Paste!$B19619="","",N(GL_Paste!$H19619)-N(GL_Paste!$G19619))</f>
        <v/>
      </c>
      <c r="B19622" s="43">
        <f>IF(GL_Paste!$B19619="","",DATE(YEAR(GL_Paste!$E19619),MONTH(GL_Paste!$E19619),1))</f>
        <v/>
      </c>
      <c r="C19622">
        <f>IF(GL_Paste!$B19619="","",IF(TRIM(GL_Paste!$M19619)&lt;&gt;"",TRIM(GL_Paste!$M19619),IFERROR(MID(GL_Paste!$I19619,FIND("[",GL_Paste!$I19619)+1,FIND("]",GL_Paste!$I19619)-FIND("[",GL_Paste!$I19619)-1),"")))</f>
        <v/>
      </c>
      <c r="D19622">
        <f>IF(GL_Paste!$B19619="","",IFERROR(INDEX(DeptName,MATCH($C19622,DeptTag,0)),"UNALLOCATED"))</f>
        <v/>
      </c>
      <c r="E19622">
        <f>IF(GL_Paste!$B19619="","",IFERROR(INDEX(AcctCat,MATCH(GL_Paste!$B19619&amp;"",AcctCode,0)),"UNKNOWN"))</f>
        <v/>
      </c>
      <c r="F19622">
        <f>IF(GL_Paste!$B19619="","",IFERROR(INDEX(AcctSub,MATCH(GL_Paste!$B19619&amp;"",AcctCode,0)),"UNKNOWN"))</f>
        <v/>
      </c>
    </row>
    <row r="19623">
      <c r="A19623" s="40">
        <f>IF(GL_Paste!$B19620="","",N(GL_Paste!$H19620)-N(GL_Paste!$G19620))</f>
        <v/>
      </c>
      <c r="B19623" s="43">
        <f>IF(GL_Paste!$B19620="","",DATE(YEAR(GL_Paste!$E19620),MONTH(GL_Paste!$E19620),1))</f>
        <v/>
      </c>
      <c r="C19623">
        <f>IF(GL_Paste!$B19620="","",IF(TRIM(GL_Paste!$M19620)&lt;&gt;"",TRIM(GL_Paste!$M19620),IFERROR(MID(GL_Paste!$I19620,FIND("[",GL_Paste!$I19620)+1,FIND("]",GL_Paste!$I19620)-FIND("[",GL_Paste!$I19620)-1),"")))</f>
        <v/>
      </c>
      <c r="D19623">
        <f>IF(GL_Paste!$B19620="","",IFERROR(INDEX(DeptName,MATCH($C19623,DeptTag,0)),"UNALLOCATED"))</f>
        <v/>
      </c>
      <c r="E19623">
        <f>IF(GL_Paste!$B19620="","",IFERROR(INDEX(AcctCat,MATCH(GL_Paste!$B19620&amp;"",AcctCode,0)),"UNKNOWN"))</f>
        <v/>
      </c>
      <c r="F19623">
        <f>IF(GL_Paste!$B19620="","",IFERROR(INDEX(AcctSub,MATCH(GL_Paste!$B19620&amp;"",AcctCode,0)),"UNKNOWN"))</f>
        <v/>
      </c>
    </row>
    <row r="19624">
      <c r="A19624" s="40">
        <f>IF(GL_Paste!$B19621="","",N(GL_Paste!$H19621)-N(GL_Paste!$G19621))</f>
        <v/>
      </c>
      <c r="B19624" s="43">
        <f>IF(GL_Paste!$B19621="","",DATE(YEAR(GL_Paste!$E19621),MONTH(GL_Paste!$E19621),1))</f>
        <v/>
      </c>
      <c r="C19624">
        <f>IF(GL_Paste!$B19621="","",IF(TRIM(GL_Paste!$M19621)&lt;&gt;"",TRIM(GL_Paste!$M19621),IFERROR(MID(GL_Paste!$I19621,FIND("[",GL_Paste!$I19621)+1,FIND("]",GL_Paste!$I19621)-FIND("[",GL_Paste!$I19621)-1),"")))</f>
        <v/>
      </c>
      <c r="D19624">
        <f>IF(GL_Paste!$B19621="","",IFERROR(INDEX(DeptName,MATCH($C19624,DeptTag,0)),"UNALLOCATED"))</f>
        <v/>
      </c>
      <c r="E19624">
        <f>IF(GL_Paste!$B19621="","",IFERROR(INDEX(AcctCat,MATCH(GL_Paste!$B19621&amp;"",AcctCode,0)),"UNKNOWN"))</f>
        <v/>
      </c>
      <c r="F19624">
        <f>IF(GL_Paste!$B19621="","",IFERROR(INDEX(AcctSub,MATCH(GL_Paste!$B19621&amp;"",AcctCode,0)),"UNKNOWN"))</f>
        <v/>
      </c>
    </row>
    <row r="19625">
      <c r="A19625" s="40">
        <f>IF(GL_Paste!$B19622="","",N(GL_Paste!$H19622)-N(GL_Paste!$G19622))</f>
        <v/>
      </c>
      <c r="B19625" s="43">
        <f>IF(GL_Paste!$B19622="","",DATE(YEAR(GL_Paste!$E19622),MONTH(GL_Paste!$E19622),1))</f>
        <v/>
      </c>
      <c r="C19625">
        <f>IF(GL_Paste!$B19622="","",IF(TRIM(GL_Paste!$M19622)&lt;&gt;"",TRIM(GL_Paste!$M19622),IFERROR(MID(GL_Paste!$I19622,FIND("[",GL_Paste!$I19622)+1,FIND("]",GL_Paste!$I19622)-FIND("[",GL_Paste!$I19622)-1),"")))</f>
        <v/>
      </c>
      <c r="D19625">
        <f>IF(GL_Paste!$B19622="","",IFERROR(INDEX(DeptName,MATCH($C19625,DeptTag,0)),"UNALLOCATED"))</f>
        <v/>
      </c>
      <c r="E19625">
        <f>IF(GL_Paste!$B19622="","",IFERROR(INDEX(AcctCat,MATCH(GL_Paste!$B19622&amp;"",AcctCode,0)),"UNKNOWN"))</f>
        <v/>
      </c>
      <c r="F19625">
        <f>IF(GL_Paste!$B19622="","",IFERROR(INDEX(AcctSub,MATCH(GL_Paste!$B19622&amp;"",AcctCode,0)),"UNKNOWN"))</f>
        <v/>
      </c>
    </row>
    <row r="19626">
      <c r="A19626" s="40">
        <f>IF(GL_Paste!$B19623="","",N(GL_Paste!$H19623)-N(GL_Paste!$G19623))</f>
        <v/>
      </c>
      <c r="B19626" s="43">
        <f>IF(GL_Paste!$B19623="","",DATE(YEAR(GL_Paste!$E19623),MONTH(GL_Paste!$E19623),1))</f>
        <v/>
      </c>
      <c r="C19626">
        <f>IF(GL_Paste!$B19623="","",IF(TRIM(GL_Paste!$M19623)&lt;&gt;"",TRIM(GL_Paste!$M19623),IFERROR(MID(GL_Paste!$I19623,FIND("[",GL_Paste!$I19623)+1,FIND("]",GL_Paste!$I19623)-FIND("[",GL_Paste!$I19623)-1),"")))</f>
        <v/>
      </c>
      <c r="D19626">
        <f>IF(GL_Paste!$B19623="","",IFERROR(INDEX(DeptName,MATCH($C19626,DeptTag,0)),"UNALLOCATED"))</f>
        <v/>
      </c>
      <c r="E19626">
        <f>IF(GL_Paste!$B19623="","",IFERROR(INDEX(AcctCat,MATCH(GL_Paste!$B19623&amp;"",AcctCode,0)),"UNKNOWN"))</f>
        <v/>
      </c>
      <c r="F19626">
        <f>IF(GL_Paste!$B19623="","",IFERROR(INDEX(AcctSub,MATCH(GL_Paste!$B19623&amp;"",AcctCode,0)),"UNKNOWN"))</f>
        <v/>
      </c>
    </row>
    <row r="19627">
      <c r="A19627" s="40">
        <f>IF(GL_Paste!$B19624="","",N(GL_Paste!$H19624)-N(GL_Paste!$G19624))</f>
        <v/>
      </c>
      <c r="B19627" s="43">
        <f>IF(GL_Paste!$B19624="","",DATE(YEAR(GL_Paste!$E19624),MONTH(GL_Paste!$E19624),1))</f>
        <v/>
      </c>
      <c r="C19627">
        <f>IF(GL_Paste!$B19624="","",IF(TRIM(GL_Paste!$M19624)&lt;&gt;"",TRIM(GL_Paste!$M19624),IFERROR(MID(GL_Paste!$I19624,FIND("[",GL_Paste!$I19624)+1,FIND("]",GL_Paste!$I19624)-FIND("[",GL_Paste!$I19624)-1),"")))</f>
        <v/>
      </c>
      <c r="D19627">
        <f>IF(GL_Paste!$B19624="","",IFERROR(INDEX(DeptName,MATCH($C19627,DeptTag,0)),"UNALLOCATED"))</f>
        <v/>
      </c>
      <c r="E19627">
        <f>IF(GL_Paste!$B19624="","",IFERROR(INDEX(AcctCat,MATCH(GL_Paste!$B19624&amp;"",AcctCode,0)),"UNKNOWN"))</f>
        <v/>
      </c>
      <c r="F19627">
        <f>IF(GL_Paste!$B19624="","",IFERROR(INDEX(AcctSub,MATCH(GL_Paste!$B19624&amp;"",AcctCode,0)),"UNKNOWN"))</f>
        <v/>
      </c>
    </row>
    <row r="19628">
      <c r="A19628" s="40">
        <f>IF(GL_Paste!$B19625="","",N(GL_Paste!$H19625)-N(GL_Paste!$G19625))</f>
        <v/>
      </c>
      <c r="B19628" s="43">
        <f>IF(GL_Paste!$B19625="","",DATE(YEAR(GL_Paste!$E19625),MONTH(GL_Paste!$E19625),1))</f>
        <v/>
      </c>
      <c r="C19628">
        <f>IF(GL_Paste!$B19625="","",IF(TRIM(GL_Paste!$M19625)&lt;&gt;"",TRIM(GL_Paste!$M19625),IFERROR(MID(GL_Paste!$I19625,FIND("[",GL_Paste!$I19625)+1,FIND("]",GL_Paste!$I19625)-FIND("[",GL_Paste!$I19625)-1),"")))</f>
        <v/>
      </c>
      <c r="D19628">
        <f>IF(GL_Paste!$B19625="","",IFERROR(INDEX(DeptName,MATCH($C19628,DeptTag,0)),"UNALLOCATED"))</f>
        <v/>
      </c>
      <c r="E19628">
        <f>IF(GL_Paste!$B19625="","",IFERROR(INDEX(AcctCat,MATCH(GL_Paste!$B19625&amp;"",AcctCode,0)),"UNKNOWN"))</f>
        <v/>
      </c>
      <c r="F19628">
        <f>IF(GL_Paste!$B19625="","",IFERROR(INDEX(AcctSub,MATCH(GL_Paste!$B19625&amp;"",AcctCode,0)),"UNKNOWN"))</f>
        <v/>
      </c>
    </row>
    <row r="19629">
      <c r="A19629" s="40">
        <f>IF(GL_Paste!$B19626="","",N(GL_Paste!$H19626)-N(GL_Paste!$G19626))</f>
        <v/>
      </c>
      <c r="B19629" s="43">
        <f>IF(GL_Paste!$B19626="","",DATE(YEAR(GL_Paste!$E19626),MONTH(GL_Paste!$E19626),1))</f>
        <v/>
      </c>
      <c r="C19629">
        <f>IF(GL_Paste!$B19626="","",IF(TRIM(GL_Paste!$M19626)&lt;&gt;"",TRIM(GL_Paste!$M19626),IFERROR(MID(GL_Paste!$I19626,FIND("[",GL_Paste!$I19626)+1,FIND("]",GL_Paste!$I19626)-FIND("[",GL_Paste!$I19626)-1),"")))</f>
        <v/>
      </c>
      <c r="D19629">
        <f>IF(GL_Paste!$B19626="","",IFERROR(INDEX(DeptName,MATCH($C19629,DeptTag,0)),"UNALLOCATED"))</f>
        <v/>
      </c>
      <c r="E19629">
        <f>IF(GL_Paste!$B19626="","",IFERROR(INDEX(AcctCat,MATCH(GL_Paste!$B19626&amp;"",AcctCode,0)),"UNKNOWN"))</f>
        <v/>
      </c>
      <c r="F19629">
        <f>IF(GL_Paste!$B19626="","",IFERROR(INDEX(AcctSub,MATCH(GL_Paste!$B19626&amp;"",AcctCode,0)),"UNKNOWN"))</f>
        <v/>
      </c>
    </row>
    <row r="19630">
      <c r="A19630" s="40">
        <f>IF(GL_Paste!$B19627="","",N(GL_Paste!$H19627)-N(GL_Paste!$G19627))</f>
        <v/>
      </c>
      <c r="B19630" s="43">
        <f>IF(GL_Paste!$B19627="","",DATE(YEAR(GL_Paste!$E19627),MONTH(GL_Paste!$E19627),1))</f>
        <v/>
      </c>
      <c r="C19630">
        <f>IF(GL_Paste!$B19627="","",IF(TRIM(GL_Paste!$M19627)&lt;&gt;"",TRIM(GL_Paste!$M19627),IFERROR(MID(GL_Paste!$I19627,FIND("[",GL_Paste!$I19627)+1,FIND("]",GL_Paste!$I19627)-FIND("[",GL_Paste!$I19627)-1),"")))</f>
        <v/>
      </c>
      <c r="D19630">
        <f>IF(GL_Paste!$B19627="","",IFERROR(INDEX(DeptName,MATCH($C19630,DeptTag,0)),"UNALLOCATED"))</f>
        <v/>
      </c>
      <c r="E19630">
        <f>IF(GL_Paste!$B19627="","",IFERROR(INDEX(AcctCat,MATCH(GL_Paste!$B19627&amp;"",AcctCode,0)),"UNKNOWN"))</f>
        <v/>
      </c>
      <c r="F19630">
        <f>IF(GL_Paste!$B19627="","",IFERROR(INDEX(AcctSub,MATCH(GL_Paste!$B19627&amp;"",AcctCode,0)),"UNKNOWN"))</f>
        <v/>
      </c>
    </row>
    <row r="19631">
      <c r="A19631" s="40">
        <f>IF(GL_Paste!$B19628="","",N(GL_Paste!$H19628)-N(GL_Paste!$G19628))</f>
        <v/>
      </c>
      <c r="B19631" s="43">
        <f>IF(GL_Paste!$B19628="","",DATE(YEAR(GL_Paste!$E19628),MONTH(GL_Paste!$E19628),1))</f>
        <v/>
      </c>
      <c r="C19631">
        <f>IF(GL_Paste!$B19628="","",IF(TRIM(GL_Paste!$M19628)&lt;&gt;"",TRIM(GL_Paste!$M19628),IFERROR(MID(GL_Paste!$I19628,FIND("[",GL_Paste!$I19628)+1,FIND("]",GL_Paste!$I19628)-FIND("[",GL_Paste!$I19628)-1),"")))</f>
        <v/>
      </c>
      <c r="D19631">
        <f>IF(GL_Paste!$B19628="","",IFERROR(INDEX(DeptName,MATCH($C19631,DeptTag,0)),"UNALLOCATED"))</f>
        <v/>
      </c>
      <c r="E19631">
        <f>IF(GL_Paste!$B19628="","",IFERROR(INDEX(AcctCat,MATCH(GL_Paste!$B19628&amp;"",AcctCode,0)),"UNKNOWN"))</f>
        <v/>
      </c>
      <c r="F19631">
        <f>IF(GL_Paste!$B19628="","",IFERROR(INDEX(AcctSub,MATCH(GL_Paste!$B19628&amp;"",AcctCode,0)),"UNKNOWN"))</f>
        <v/>
      </c>
    </row>
    <row r="19632">
      <c r="A19632" s="40">
        <f>IF(GL_Paste!$B19629="","",N(GL_Paste!$H19629)-N(GL_Paste!$G19629))</f>
        <v/>
      </c>
      <c r="B19632" s="43">
        <f>IF(GL_Paste!$B19629="","",DATE(YEAR(GL_Paste!$E19629),MONTH(GL_Paste!$E19629),1))</f>
        <v/>
      </c>
      <c r="C19632">
        <f>IF(GL_Paste!$B19629="","",IF(TRIM(GL_Paste!$M19629)&lt;&gt;"",TRIM(GL_Paste!$M19629),IFERROR(MID(GL_Paste!$I19629,FIND("[",GL_Paste!$I19629)+1,FIND("]",GL_Paste!$I19629)-FIND("[",GL_Paste!$I19629)-1),"")))</f>
        <v/>
      </c>
      <c r="D19632">
        <f>IF(GL_Paste!$B19629="","",IFERROR(INDEX(DeptName,MATCH($C19632,DeptTag,0)),"UNALLOCATED"))</f>
        <v/>
      </c>
      <c r="E19632">
        <f>IF(GL_Paste!$B19629="","",IFERROR(INDEX(AcctCat,MATCH(GL_Paste!$B19629&amp;"",AcctCode,0)),"UNKNOWN"))</f>
        <v/>
      </c>
      <c r="F19632">
        <f>IF(GL_Paste!$B19629="","",IFERROR(INDEX(AcctSub,MATCH(GL_Paste!$B19629&amp;"",AcctCode,0)),"UNKNOWN"))</f>
        <v/>
      </c>
    </row>
    <row r="19633">
      <c r="A19633" s="40">
        <f>IF(GL_Paste!$B19630="","",N(GL_Paste!$H19630)-N(GL_Paste!$G19630))</f>
        <v/>
      </c>
      <c r="B19633" s="43">
        <f>IF(GL_Paste!$B19630="","",DATE(YEAR(GL_Paste!$E19630),MONTH(GL_Paste!$E19630),1))</f>
        <v/>
      </c>
      <c r="C19633">
        <f>IF(GL_Paste!$B19630="","",IF(TRIM(GL_Paste!$M19630)&lt;&gt;"",TRIM(GL_Paste!$M19630),IFERROR(MID(GL_Paste!$I19630,FIND("[",GL_Paste!$I19630)+1,FIND("]",GL_Paste!$I19630)-FIND("[",GL_Paste!$I19630)-1),"")))</f>
        <v/>
      </c>
      <c r="D19633">
        <f>IF(GL_Paste!$B19630="","",IFERROR(INDEX(DeptName,MATCH($C19633,DeptTag,0)),"UNALLOCATED"))</f>
        <v/>
      </c>
      <c r="E19633">
        <f>IF(GL_Paste!$B19630="","",IFERROR(INDEX(AcctCat,MATCH(GL_Paste!$B19630&amp;"",AcctCode,0)),"UNKNOWN"))</f>
        <v/>
      </c>
      <c r="F19633">
        <f>IF(GL_Paste!$B19630="","",IFERROR(INDEX(AcctSub,MATCH(GL_Paste!$B19630&amp;"",AcctCode,0)),"UNKNOWN"))</f>
        <v/>
      </c>
    </row>
    <row r="19634">
      <c r="A19634" s="40">
        <f>IF(GL_Paste!$B19631="","",N(GL_Paste!$H19631)-N(GL_Paste!$G19631))</f>
        <v/>
      </c>
      <c r="B19634" s="43">
        <f>IF(GL_Paste!$B19631="","",DATE(YEAR(GL_Paste!$E19631),MONTH(GL_Paste!$E19631),1))</f>
        <v/>
      </c>
      <c r="C19634">
        <f>IF(GL_Paste!$B19631="","",IF(TRIM(GL_Paste!$M19631)&lt;&gt;"",TRIM(GL_Paste!$M19631),IFERROR(MID(GL_Paste!$I19631,FIND("[",GL_Paste!$I19631)+1,FIND("]",GL_Paste!$I19631)-FIND("[",GL_Paste!$I19631)-1),"")))</f>
        <v/>
      </c>
      <c r="D19634">
        <f>IF(GL_Paste!$B19631="","",IFERROR(INDEX(DeptName,MATCH($C19634,DeptTag,0)),"UNALLOCATED"))</f>
        <v/>
      </c>
      <c r="E19634">
        <f>IF(GL_Paste!$B19631="","",IFERROR(INDEX(AcctCat,MATCH(GL_Paste!$B19631&amp;"",AcctCode,0)),"UNKNOWN"))</f>
        <v/>
      </c>
      <c r="F19634">
        <f>IF(GL_Paste!$B19631="","",IFERROR(INDEX(AcctSub,MATCH(GL_Paste!$B19631&amp;"",AcctCode,0)),"UNKNOWN"))</f>
        <v/>
      </c>
    </row>
    <row r="19635">
      <c r="A19635" s="40">
        <f>IF(GL_Paste!$B19632="","",N(GL_Paste!$H19632)-N(GL_Paste!$G19632))</f>
        <v/>
      </c>
      <c r="B19635" s="43">
        <f>IF(GL_Paste!$B19632="","",DATE(YEAR(GL_Paste!$E19632),MONTH(GL_Paste!$E19632),1))</f>
        <v/>
      </c>
      <c r="C19635">
        <f>IF(GL_Paste!$B19632="","",IF(TRIM(GL_Paste!$M19632)&lt;&gt;"",TRIM(GL_Paste!$M19632),IFERROR(MID(GL_Paste!$I19632,FIND("[",GL_Paste!$I19632)+1,FIND("]",GL_Paste!$I19632)-FIND("[",GL_Paste!$I19632)-1),"")))</f>
        <v/>
      </c>
      <c r="D19635">
        <f>IF(GL_Paste!$B19632="","",IFERROR(INDEX(DeptName,MATCH($C19635,DeptTag,0)),"UNALLOCATED"))</f>
        <v/>
      </c>
      <c r="E19635">
        <f>IF(GL_Paste!$B19632="","",IFERROR(INDEX(AcctCat,MATCH(GL_Paste!$B19632&amp;"",AcctCode,0)),"UNKNOWN"))</f>
        <v/>
      </c>
      <c r="F19635">
        <f>IF(GL_Paste!$B19632="","",IFERROR(INDEX(AcctSub,MATCH(GL_Paste!$B19632&amp;"",AcctCode,0)),"UNKNOWN"))</f>
        <v/>
      </c>
    </row>
    <row r="19636">
      <c r="A19636" s="40">
        <f>IF(GL_Paste!$B19633="","",N(GL_Paste!$H19633)-N(GL_Paste!$G19633))</f>
        <v/>
      </c>
      <c r="B19636" s="43">
        <f>IF(GL_Paste!$B19633="","",DATE(YEAR(GL_Paste!$E19633),MONTH(GL_Paste!$E19633),1))</f>
        <v/>
      </c>
      <c r="C19636">
        <f>IF(GL_Paste!$B19633="","",IF(TRIM(GL_Paste!$M19633)&lt;&gt;"",TRIM(GL_Paste!$M19633),IFERROR(MID(GL_Paste!$I19633,FIND("[",GL_Paste!$I19633)+1,FIND("]",GL_Paste!$I19633)-FIND("[",GL_Paste!$I19633)-1),"")))</f>
        <v/>
      </c>
      <c r="D19636">
        <f>IF(GL_Paste!$B19633="","",IFERROR(INDEX(DeptName,MATCH($C19636,DeptTag,0)),"UNALLOCATED"))</f>
        <v/>
      </c>
      <c r="E19636">
        <f>IF(GL_Paste!$B19633="","",IFERROR(INDEX(AcctCat,MATCH(GL_Paste!$B19633&amp;"",AcctCode,0)),"UNKNOWN"))</f>
        <v/>
      </c>
      <c r="F19636">
        <f>IF(GL_Paste!$B19633="","",IFERROR(INDEX(AcctSub,MATCH(GL_Paste!$B19633&amp;"",AcctCode,0)),"UNKNOWN"))</f>
        <v/>
      </c>
    </row>
    <row r="19637">
      <c r="A19637" s="40">
        <f>IF(GL_Paste!$B19634="","",N(GL_Paste!$H19634)-N(GL_Paste!$G19634))</f>
        <v/>
      </c>
      <c r="B19637" s="43">
        <f>IF(GL_Paste!$B19634="","",DATE(YEAR(GL_Paste!$E19634),MONTH(GL_Paste!$E19634),1))</f>
        <v/>
      </c>
      <c r="C19637">
        <f>IF(GL_Paste!$B19634="","",IF(TRIM(GL_Paste!$M19634)&lt;&gt;"",TRIM(GL_Paste!$M19634),IFERROR(MID(GL_Paste!$I19634,FIND("[",GL_Paste!$I19634)+1,FIND("]",GL_Paste!$I19634)-FIND("[",GL_Paste!$I19634)-1),"")))</f>
        <v/>
      </c>
      <c r="D19637">
        <f>IF(GL_Paste!$B19634="","",IFERROR(INDEX(DeptName,MATCH($C19637,DeptTag,0)),"UNALLOCATED"))</f>
        <v/>
      </c>
      <c r="E19637">
        <f>IF(GL_Paste!$B19634="","",IFERROR(INDEX(AcctCat,MATCH(GL_Paste!$B19634&amp;"",AcctCode,0)),"UNKNOWN"))</f>
        <v/>
      </c>
      <c r="F19637">
        <f>IF(GL_Paste!$B19634="","",IFERROR(INDEX(AcctSub,MATCH(GL_Paste!$B19634&amp;"",AcctCode,0)),"UNKNOWN"))</f>
        <v/>
      </c>
    </row>
    <row r="19638">
      <c r="A19638" s="40">
        <f>IF(GL_Paste!$B19635="","",N(GL_Paste!$H19635)-N(GL_Paste!$G19635))</f>
        <v/>
      </c>
      <c r="B19638" s="43">
        <f>IF(GL_Paste!$B19635="","",DATE(YEAR(GL_Paste!$E19635),MONTH(GL_Paste!$E19635),1))</f>
        <v/>
      </c>
      <c r="C19638">
        <f>IF(GL_Paste!$B19635="","",IF(TRIM(GL_Paste!$M19635)&lt;&gt;"",TRIM(GL_Paste!$M19635),IFERROR(MID(GL_Paste!$I19635,FIND("[",GL_Paste!$I19635)+1,FIND("]",GL_Paste!$I19635)-FIND("[",GL_Paste!$I19635)-1),"")))</f>
        <v/>
      </c>
      <c r="D19638">
        <f>IF(GL_Paste!$B19635="","",IFERROR(INDEX(DeptName,MATCH($C19638,DeptTag,0)),"UNALLOCATED"))</f>
        <v/>
      </c>
      <c r="E19638">
        <f>IF(GL_Paste!$B19635="","",IFERROR(INDEX(AcctCat,MATCH(GL_Paste!$B19635&amp;"",AcctCode,0)),"UNKNOWN"))</f>
        <v/>
      </c>
      <c r="F19638">
        <f>IF(GL_Paste!$B19635="","",IFERROR(INDEX(AcctSub,MATCH(GL_Paste!$B19635&amp;"",AcctCode,0)),"UNKNOWN"))</f>
        <v/>
      </c>
    </row>
    <row r="19639">
      <c r="A19639" s="40">
        <f>IF(GL_Paste!$B19636="","",N(GL_Paste!$H19636)-N(GL_Paste!$G19636))</f>
        <v/>
      </c>
      <c r="B19639" s="43">
        <f>IF(GL_Paste!$B19636="","",DATE(YEAR(GL_Paste!$E19636),MONTH(GL_Paste!$E19636),1))</f>
        <v/>
      </c>
      <c r="C19639">
        <f>IF(GL_Paste!$B19636="","",IF(TRIM(GL_Paste!$M19636)&lt;&gt;"",TRIM(GL_Paste!$M19636),IFERROR(MID(GL_Paste!$I19636,FIND("[",GL_Paste!$I19636)+1,FIND("]",GL_Paste!$I19636)-FIND("[",GL_Paste!$I19636)-1),"")))</f>
        <v/>
      </c>
      <c r="D19639">
        <f>IF(GL_Paste!$B19636="","",IFERROR(INDEX(DeptName,MATCH($C19639,DeptTag,0)),"UNALLOCATED"))</f>
        <v/>
      </c>
      <c r="E19639">
        <f>IF(GL_Paste!$B19636="","",IFERROR(INDEX(AcctCat,MATCH(GL_Paste!$B19636&amp;"",AcctCode,0)),"UNKNOWN"))</f>
        <v/>
      </c>
      <c r="F19639">
        <f>IF(GL_Paste!$B19636="","",IFERROR(INDEX(AcctSub,MATCH(GL_Paste!$B19636&amp;"",AcctCode,0)),"UNKNOWN"))</f>
        <v/>
      </c>
    </row>
    <row r="19640">
      <c r="A19640" s="40">
        <f>IF(GL_Paste!$B19637="","",N(GL_Paste!$H19637)-N(GL_Paste!$G19637))</f>
        <v/>
      </c>
      <c r="B19640" s="43">
        <f>IF(GL_Paste!$B19637="","",DATE(YEAR(GL_Paste!$E19637),MONTH(GL_Paste!$E19637),1))</f>
        <v/>
      </c>
      <c r="C19640">
        <f>IF(GL_Paste!$B19637="","",IF(TRIM(GL_Paste!$M19637)&lt;&gt;"",TRIM(GL_Paste!$M19637),IFERROR(MID(GL_Paste!$I19637,FIND("[",GL_Paste!$I19637)+1,FIND("]",GL_Paste!$I19637)-FIND("[",GL_Paste!$I19637)-1),"")))</f>
        <v/>
      </c>
      <c r="D19640">
        <f>IF(GL_Paste!$B19637="","",IFERROR(INDEX(DeptName,MATCH($C19640,DeptTag,0)),"UNALLOCATED"))</f>
        <v/>
      </c>
      <c r="E19640">
        <f>IF(GL_Paste!$B19637="","",IFERROR(INDEX(AcctCat,MATCH(GL_Paste!$B19637&amp;"",AcctCode,0)),"UNKNOWN"))</f>
        <v/>
      </c>
      <c r="F19640">
        <f>IF(GL_Paste!$B19637="","",IFERROR(INDEX(AcctSub,MATCH(GL_Paste!$B19637&amp;"",AcctCode,0)),"UNKNOWN"))</f>
        <v/>
      </c>
    </row>
    <row r="19641">
      <c r="A19641" s="40">
        <f>IF(GL_Paste!$B19638="","",N(GL_Paste!$H19638)-N(GL_Paste!$G19638))</f>
        <v/>
      </c>
      <c r="B19641" s="43">
        <f>IF(GL_Paste!$B19638="","",DATE(YEAR(GL_Paste!$E19638),MONTH(GL_Paste!$E19638),1))</f>
        <v/>
      </c>
      <c r="C19641">
        <f>IF(GL_Paste!$B19638="","",IF(TRIM(GL_Paste!$M19638)&lt;&gt;"",TRIM(GL_Paste!$M19638),IFERROR(MID(GL_Paste!$I19638,FIND("[",GL_Paste!$I19638)+1,FIND("]",GL_Paste!$I19638)-FIND("[",GL_Paste!$I19638)-1),"")))</f>
        <v/>
      </c>
      <c r="D19641">
        <f>IF(GL_Paste!$B19638="","",IFERROR(INDEX(DeptName,MATCH($C19641,DeptTag,0)),"UNALLOCATED"))</f>
        <v/>
      </c>
      <c r="E19641">
        <f>IF(GL_Paste!$B19638="","",IFERROR(INDEX(AcctCat,MATCH(GL_Paste!$B19638&amp;"",AcctCode,0)),"UNKNOWN"))</f>
        <v/>
      </c>
      <c r="F19641">
        <f>IF(GL_Paste!$B19638="","",IFERROR(INDEX(AcctSub,MATCH(GL_Paste!$B19638&amp;"",AcctCode,0)),"UNKNOWN"))</f>
        <v/>
      </c>
    </row>
    <row r="19642">
      <c r="A19642" s="40">
        <f>IF(GL_Paste!$B19639="","",N(GL_Paste!$H19639)-N(GL_Paste!$G19639))</f>
        <v/>
      </c>
      <c r="B19642" s="43">
        <f>IF(GL_Paste!$B19639="","",DATE(YEAR(GL_Paste!$E19639),MONTH(GL_Paste!$E19639),1))</f>
        <v/>
      </c>
      <c r="C19642">
        <f>IF(GL_Paste!$B19639="","",IF(TRIM(GL_Paste!$M19639)&lt;&gt;"",TRIM(GL_Paste!$M19639),IFERROR(MID(GL_Paste!$I19639,FIND("[",GL_Paste!$I19639)+1,FIND("]",GL_Paste!$I19639)-FIND("[",GL_Paste!$I19639)-1),"")))</f>
        <v/>
      </c>
      <c r="D19642">
        <f>IF(GL_Paste!$B19639="","",IFERROR(INDEX(DeptName,MATCH($C19642,DeptTag,0)),"UNALLOCATED"))</f>
        <v/>
      </c>
      <c r="E19642">
        <f>IF(GL_Paste!$B19639="","",IFERROR(INDEX(AcctCat,MATCH(GL_Paste!$B19639&amp;"",AcctCode,0)),"UNKNOWN"))</f>
        <v/>
      </c>
      <c r="F19642">
        <f>IF(GL_Paste!$B19639="","",IFERROR(INDEX(AcctSub,MATCH(GL_Paste!$B19639&amp;"",AcctCode,0)),"UNKNOWN"))</f>
        <v/>
      </c>
    </row>
    <row r="19643">
      <c r="A19643" s="40">
        <f>IF(GL_Paste!$B19640="","",N(GL_Paste!$H19640)-N(GL_Paste!$G19640))</f>
        <v/>
      </c>
      <c r="B19643" s="43">
        <f>IF(GL_Paste!$B19640="","",DATE(YEAR(GL_Paste!$E19640),MONTH(GL_Paste!$E19640),1))</f>
        <v/>
      </c>
      <c r="C19643">
        <f>IF(GL_Paste!$B19640="","",IF(TRIM(GL_Paste!$M19640)&lt;&gt;"",TRIM(GL_Paste!$M19640),IFERROR(MID(GL_Paste!$I19640,FIND("[",GL_Paste!$I19640)+1,FIND("]",GL_Paste!$I19640)-FIND("[",GL_Paste!$I19640)-1),"")))</f>
        <v/>
      </c>
      <c r="D19643">
        <f>IF(GL_Paste!$B19640="","",IFERROR(INDEX(DeptName,MATCH($C19643,DeptTag,0)),"UNALLOCATED"))</f>
        <v/>
      </c>
      <c r="E19643">
        <f>IF(GL_Paste!$B19640="","",IFERROR(INDEX(AcctCat,MATCH(GL_Paste!$B19640&amp;"",AcctCode,0)),"UNKNOWN"))</f>
        <v/>
      </c>
      <c r="F19643">
        <f>IF(GL_Paste!$B19640="","",IFERROR(INDEX(AcctSub,MATCH(GL_Paste!$B19640&amp;"",AcctCode,0)),"UNKNOWN"))</f>
        <v/>
      </c>
    </row>
    <row r="19644">
      <c r="A19644" s="40">
        <f>IF(GL_Paste!$B19641="","",N(GL_Paste!$H19641)-N(GL_Paste!$G19641))</f>
        <v/>
      </c>
      <c r="B19644" s="43">
        <f>IF(GL_Paste!$B19641="","",DATE(YEAR(GL_Paste!$E19641),MONTH(GL_Paste!$E19641),1))</f>
        <v/>
      </c>
      <c r="C19644">
        <f>IF(GL_Paste!$B19641="","",IF(TRIM(GL_Paste!$M19641)&lt;&gt;"",TRIM(GL_Paste!$M19641),IFERROR(MID(GL_Paste!$I19641,FIND("[",GL_Paste!$I19641)+1,FIND("]",GL_Paste!$I19641)-FIND("[",GL_Paste!$I19641)-1),"")))</f>
        <v/>
      </c>
      <c r="D19644">
        <f>IF(GL_Paste!$B19641="","",IFERROR(INDEX(DeptName,MATCH($C19644,DeptTag,0)),"UNALLOCATED"))</f>
        <v/>
      </c>
      <c r="E19644">
        <f>IF(GL_Paste!$B19641="","",IFERROR(INDEX(AcctCat,MATCH(GL_Paste!$B19641&amp;"",AcctCode,0)),"UNKNOWN"))</f>
        <v/>
      </c>
      <c r="F19644">
        <f>IF(GL_Paste!$B19641="","",IFERROR(INDEX(AcctSub,MATCH(GL_Paste!$B19641&amp;"",AcctCode,0)),"UNKNOWN"))</f>
        <v/>
      </c>
    </row>
    <row r="19645">
      <c r="A19645" s="40">
        <f>IF(GL_Paste!$B19642="","",N(GL_Paste!$H19642)-N(GL_Paste!$G19642))</f>
        <v/>
      </c>
      <c r="B19645" s="43">
        <f>IF(GL_Paste!$B19642="","",DATE(YEAR(GL_Paste!$E19642),MONTH(GL_Paste!$E19642),1))</f>
        <v/>
      </c>
      <c r="C19645">
        <f>IF(GL_Paste!$B19642="","",IF(TRIM(GL_Paste!$M19642)&lt;&gt;"",TRIM(GL_Paste!$M19642),IFERROR(MID(GL_Paste!$I19642,FIND("[",GL_Paste!$I19642)+1,FIND("]",GL_Paste!$I19642)-FIND("[",GL_Paste!$I19642)-1),"")))</f>
        <v/>
      </c>
      <c r="D19645">
        <f>IF(GL_Paste!$B19642="","",IFERROR(INDEX(DeptName,MATCH($C19645,DeptTag,0)),"UNALLOCATED"))</f>
        <v/>
      </c>
      <c r="E19645">
        <f>IF(GL_Paste!$B19642="","",IFERROR(INDEX(AcctCat,MATCH(GL_Paste!$B19642&amp;"",AcctCode,0)),"UNKNOWN"))</f>
        <v/>
      </c>
      <c r="F19645">
        <f>IF(GL_Paste!$B19642="","",IFERROR(INDEX(AcctSub,MATCH(GL_Paste!$B19642&amp;"",AcctCode,0)),"UNKNOWN"))</f>
        <v/>
      </c>
    </row>
    <row r="19646">
      <c r="A19646" s="40">
        <f>IF(GL_Paste!$B19643="","",N(GL_Paste!$H19643)-N(GL_Paste!$G19643))</f>
        <v/>
      </c>
      <c r="B19646" s="43">
        <f>IF(GL_Paste!$B19643="","",DATE(YEAR(GL_Paste!$E19643),MONTH(GL_Paste!$E19643),1))</f>
        <v/>
      </c>
      <c r="C19646">
        <f>IF(GL_Paste!$B19643="","",IF(TRIM(GL_Paste!$M19643)&lt;&gt;"",TRIM(GL_Paste!$M19643),IFERROR(MID(GL_Paste!$I19643,FIND("[",GL_Paste!$I19643)+1,FIND("]",GL_Paste!$I19643)-FIND("[",GL_Paste!$I19643)-1),"")))</f>
        <v/>
      </c>
      <c r="D19646">
        <f>IF(GL_Paste!$B19643="","",IFERROR(INDEX(DeptName,MATCH($C19646,DeptTag,0)),"UNALLOCATED"))</f>
        <v/>
      </c>
      <c r="E19646">
        <f>IF(GL_Paste!$B19643="","",IFERROR(INDEX(AcctCat,MATCH(GL_Paste!$B19643&amp;"",AcctCode,0)),"UNKNOWN"))</f>
        <v/>
      </c>
      <c r="F19646">
        <f>IF(GL_Paste!$B19643="","",IFERROR(INDEX(AcctSub,MATCH(GL_Paste!$B19643&amp;"",AcctCode,0)),"UNKNOWN"))</f>
        <v/>
      </c>
    </row>
    <row r="19647">
      <c r="A19647" s="40">
        <f>IF(GL_Paste!$B19644="","",N(GL_Paste!$H19644)-N(GL_Paste!$G19644))</f>
        <v/>
      </c>
      <c r="B19647" s="43">
        <f>IF(GL_Paste!$B19644="","",DATE(YEAR(GL_Paste!$E19644),MONTH(GL_Paste!$E19644),1))</f>
        <v/>
      </c>
      <c r="C19647">
        <f>IF(GL_Paste!$B19644="","",IF(TRIM(GL_Paste!$M19644)&lt;&gt;"",TRIM(GL_Paste!$M19644),IFERROR(MID(GL_Paste!$I19644,FIND("[",GL_Paste!$I19644)+1,FIND("]",GL_Paste!$I19644)-FIND("[",GL_Paste!$I19644)-1),"")))</f>
        <v/>
      </c>
      <c r="D19647">
        <f>IF(GL_Paste!$B19644="","",IFERROR(INDEX(DeptName,MATCH($C19647,DeptTag,0)),"UNALLOCATED"))</f>
        <v/>
      </c>
      <c r="E19647">
        <f>IF(GL_Paste!$B19644="","",IFERROR(INDEX(AcctCat,MATCH(GL_Paste!$B19644&amp;"",AcctCode,0)),"UNKNOWN"))</f>
        <v/>
      </c>
      <c r="F19647">
        <f>IF(GL_Paste!$B19644="","",IFERROR(INDEX(AcctSub,MATCH(GL_Paste!$B19644&amp;"",AcctCode,0)),"UNKNOWN"))</f>
        <v/>
      </c>
    </row>
    <row r="19648">
      <c r="A19648" s="40">
        <f>IF(GL_Paste!$B19645="","",N(GL_Paste!$H19645)-N(GL_Paste!$G19645))</f>
        <v/>
      </c>
      <c r="B19648" s="43">
        <f>IF(GL_Paste!$B19645="","",DATE(YEAR(GL_Paste!$E19645),MONTH(GL_Paste!$E19645),1))</f>
        <v/>
      </c>
      <c r="C19648">
        <f>IF(GL_Paste!$B19645="","",IF(TRIM(GL_Paste!$M19645)&lt;&gt;"",TRIM(GL_Paste!$M19645),IFERROR(MID(GL_Paste!$I19645,FIND("[",GL_Paste!$I19645)+1,FIND("]",GL_Paste!$I19645)-FIND("[",GL_Paste!$I19645)-1),"")))</f>
        <v/>
      </c>
      <c r="D19648">
        <f>IF(GL_Paste!$B19645="","",IFERROR(INDEX(DeptName,MATCH($C19648,DeptTag,0)),"UNALLOCATED"))</f>
        <v/>
      </c>
      <c r="E19648">
        <f>IF(GL_Paste!$B19645="","",IFERROR(INDEX(AcctCat,MATCH(GL_Paste!$B19645&amp;"",AcctCode,0)),"UNKNOWN"))</f>
        <v/>
      </c>
      <c r="F19648">
        <f>IF(GL_Paste!$B19645="","",IFERROR(INDEX(AcctSub,MATCH(GL_Paste!$B19645&amp;"",AcctCode,0)),"UNKNOWN"))</f>
        <v/>
      </c>
    </row>
    <row r="19649">
      <c r="A19649" s="40">
        <f>IF(GL_Paste!$B19646="","",N(GL_Paste!$H19646)-N(GL_Paste!$G19646))</f>
        <v/>
      </c>
      <c r="B19649" s="43">
        <f>IF(GL_Paste!$B19646="","",DATE(YEAR(GL_Paste!$E19646),MONTH(GL_Paste!$E19646),1))</f>
        <v/>
      </c>
      <c r="C19649">
        <f>IF(GL_Paste!$B19646="","",IF(TRIM(GL_Paste!$M19646)&lt;&gt;"",TRIM(GL_Paste!$M19646),IFERROR(MID(GL_Paste!$I19646,FIND("[",GL_Paste!$I19646)+1,FIND("]",GL_Paste!$I19646)-FIND("[",GL_Paste!$I19646)-1),"")))</f>
        <v/>
      </c>
      <c r="D19649">
        <f>IF(GL_Paste!$B19646="","",IFERROR(INDEX(DeptName,MATCH($C19649,DeptTag,0)),"UNALLOCATED"))</f>
        <v/>
      </c>
      <c r="E19649">
        <f>IF(GL_Paste!$B19646="","",IFERROR(INDEX(AcctCat,MATCH(GL_Paste!$B19646&amp;"",AcctCode,0)),"UNKNOWN"))</f>
        <v/>
      </c>
      <c r="F19649">
        <f>IF(GL_Paste!$B19646="","",IFERROR(INDEX(AcctSub,MATCH(GL_Paste!$B19646&amp;"",AcctCode,0)),"UNKNOWN"))</f>
        <v/>
      </c>
    </row>
    <row r="19650">
      <c r="A19650" s="40">
        <f>IF(GL_Paste!$B19647="","",N(GL_Paste!$H19647)-N(GL_Paste!$G19647))</f>
        <v/>
      </c>
      <c r="B19650" s="43">
        <f>IF(GL_Paste!$B19647="","",DATE(YEAR(GL_Paste!$E19647),MONTH(GL_Paste!$E19647),1))</f>
        <v/>
      </c>
      <c r="C19650">
        <f>IF(GL_Paste!$B19647="","",IF(TRIM(GL_Paste!$M19647)&lt;&gt;"",TRIM(GL_Paste!$M19647),IFERROR(MID(GL_Paste!$I19647,FIND("[",GL_Paste!$I19647)+1,FIND("]",GL_Paste!$I19647)-FIND("[",GL_Paste!$I19647)-1),"")))</f>
        <v/>
      </c>
      <c r="D19650">
        <f>IF(GL_Paste!$B19647="","",IFERROR(INDEX(DeptName,MATCH($C19650,DeptTag,0)),"UNALLOCATED"))</f>
        <v/>
      </c>
      <c r="E19650">
        <f>IF(GL_Paste!$B19647="","",IFERROR(INDEX(AcctCat,MATCH(GL_Paste!$B19647&amp;"",AcctCode,0)),"UNKNOWN"))</f>
        <v/>
      </c>
      <c r="F19650">
        <f>IF(GL_Paste!$B19647="","",IFERROR(INDEX(AcctSub,MATCH(GL_Paste!$B19647&amp;"",AcctCode,0)),"UNKNOWN"))</f>
        <v/>
      </c>
    </row>
    <row r="19651">
      <c r="A19651" s="40">
        <f>IF(GL_Paste!$B19648="","",N(GL_Paste!$H19648)-N(GL_Paste!$G19648))</f>
        <v/>
      </c>
      <c r="B19651" s="43">
        <f>IF(GL_Paste!$B19648="","",DATE(YEAR(GL_Paste!$E19648),MONTH(GL_Paste!$E19648),1))</f>
        <v/>
      </c>
      <c r="C19651">
        <f>IF(GL_Paste!$B19648="","",IF(TRIM(GL_Paste!$M19648)&lt;&gt;"",TRIM(GL_Paste!$M19648),IFERROR(MID(GL_Paste!$I19648,FIND("[",GL_Paste!$I19648)+1,FIND("]",GL_Paste!$I19648)-FIND("[",GL_Paste!$I19648)-1),"")))</f>
        <v/>
      </c>
      <c r="D19651">
        <f>IF(GL_Paste!$B19648="","",IFERROR(INDEX(DeptName,MATCH($C19651,DeptTag,0)),"UNALLOCATED"))</f>
        <v/>
      </c>
      <c r="E19651">
        <f>IF(GL_Paste!$B19648="","",IFERROR(INDEX(AcctCat,MATCH(GL_Paste!$B19648&amp;"",AcctCode,0)),"UNKNOWN"))</f>
        <v/>
      </c>
      <c r="F19651">
        <f>IF(GL_Paste!$B19648="","",IFERROR(INDEX(AcctSub,MATCH(GL_Paste!$B19648&amp;"",AcctCode,0)),"UNKNOWN"))</f>
        <v/>
      </c>
    </row>
    <row r="19652">
      <c r="A19652" s="40">
        <f>IF(GL_Paste!$B19649="","",N(GL_Paste!$H19649)-N(GL_Paste!$G19649))</f>
        <v/>
      </c>
      <c r="B19652" s="43">
        <f>IF(GL_Paste!$B19649="","",DATE(YEAR(GL_Paste!$E19649),MONTH(GL_Paste!$E19649),1))</f>
        <v/>
      </c>
      <c r="C19652">
        <f>IF(GL_Paste!$B19649="","",IF(TRIM(GL_Paste!$M19649)&lt;&gt;"",TRIM(GL_Paste!$M19649),IFERROR(MID(GL_Paste!$I19649,FIND("[",GL_Paste!$I19649)+1,FIND("]",GL_Paste!$I19649)-FIND("[",GL_Paste!$I19649)-1),"")))</f>
        <v/>
      </c>
      <c r="D19652">
        <f>IF(GL_Paste!$B19649="","",IFERROR(INDEX(DeptName,MATCH($C19652,DeptTag,0)),"UNALLOCATED"))</f>
        <v/>
      </c>
      <c r="E19652">
        <f>IF(GL_Paste!$B19649="","",IFERROR(INDEX(AcctCat,MATCH(GL_Paste!$B19649&amp;"",AcctCode,0)),"UNKNOWN"))</f>
        <v/>
      </c>
      <c r="F19652">
        <f>IF(GL_Paste!$B19649="","",IFERROR(INDEX(AcctSub,MATCH(GL_Paste!$B19649&amp;"",AcctCode,0)),"UNKNOWN"))</f>
        <v/>
      </c>
    </row>
    <row r="19653">
      <c r="A19653" s="40">
        <f>IF(GL_Paste!$B19650="","",N(GL_Paste!$H19650)-N(GL_Paste!$G19650))</f>
        <v/>
      </c>
      <c r="B19653" s="43">
        <f>IF(GL_Paste!$B19650="","",DATE(YEAR(GL_Paste!$E19650),MONTH(GL_Paste!$E19650),1))</f>
        <v/>
      </c>
      <c r="C19653">
        <f>IF(GL_Paste!$B19650="","",IF(TRIM(GL_Paste!$M19650)&lt;&gt;"",TRIM(GL_Paste!$M19650),IFERROR(MID(GL_Paste!$I19650,FIND("[",GL_Paste!$I19650)+1,FIND("]",GL_Paste!$I19650)-FIND("[",GL_Paste!$I19650)-1),"")))</f>
        <v/>
      </c>
      <c r="D19653">
        <f>IF(GL_Paste!$B19650="","",IFERROR(INDEX(DeptName,MATCH($C19653,DeptTag,0)),"UNALLOCATED"))</f>
        <v/>
      </c>
      <c r="E19653">
        <f>IF(GL_Paste!$B19650="","",IFERROR(INDEX(AcctCat,MATCH(GL_Paste!$B19650&amp;"",AcctCode,0)),"UNKNOWN"))</f>
        <v/>
      </c>
      <c r="F19653">
        <f>IF(GL_Paste!$B19650="","",IFERROR(INDEX(AcctSub,MATCH(GL_Paste!$B19650&amp;"",AcctCode,0)),"UNKNOWN"))</f>
        <v/>
      </c>
    </row>
    <row r="19654">
      <c r="A19654" s="40">
        <f>IF(GL_Paste!$B19651="","",N(GL_Paste!$H19651)-N(GL_Paste!$G19651))</f>
        <v/>
      </c>
      <c r="B19654" s="43">
        <f>IF(GL_Paste!$B19651="","",DATE(YEAR(GL_Paste!$E19651),MONTH(GL_Paste!$E19651),1))</f>
        <v/>
      </c>
      <c r="C19654">
        <f>IF(GL_Paste!$B19651="","",IF(TRIM(GL_Paste!$M19651)&lt;&gt;"",TRIM(GL_Paste!$M19651),IFERROR(MID(GL_Paste!$I19651,FIND("[",GL_Paste!$I19651)+1,FIND("]",GL_Paste!$I19651)-FIND("[",GL_Paste!$I19651)-1),"")))</f>
        <v/>
      </c>
      <c r="D19654">
        <f>IF(GL_Paste!$B19651="","",IFERROR(INDEX(DeptName,MATCH($C19654,DeptTag,0)),"UNALLOCATED"))</f>
        <v/>
      </c>
      <c r="E19654">
        <f>IF(GL_Paste!$B19651="","",IFERROR(INDEX(AcctCat,MATCH(GL_Paste!$B19651&amp;"",AcctCode,0)),"UNKNOWN"))</f>
        <v/>
      </c>
      <c r="F19654">
        <f>IF(GL_Paste!$B19651="","",IFERROR(INDEX(AcctSub,MATCH(GL_Paste!$B19651&amp;"",AcctCode,0)),"UNKNOWN"))</f>
        <v/>
      </c>
    </row>
    <row r="19655">
      <c r="A19655" s="40">
        <f>IF(GL_Paste!$B19652="","",N(GL_Paste!$H19652)-N(GL_Paste!$G19652))</f>
        <v/>
      </c>
      <c r="B19655" s="43">
        <f>IF(GL_Paste!$B19652="","",DATE(YEAR(GL_Paste!$E19652),MONTH(GL_Paste!$E19652),1))</f>
        <v/>
      </c>
      <c r="C19655">
        <f>IF(GL_Paste!$B19652="","",IF(TRIM(GL_Paste!$M19652)&lt;&gt;"",TRIM(GL_Paste!$M19652),IFERROR(MID(GL_Paste!$I19652,FIND("[",GL_Paste!$I19652)+1,FIND("]",GL_Paste!$I19652)-FIND("[",GL_Paste!$I19652)-1),"")))</f>
        <v/>
      </c>
      <c r="D19655">
        <f>IF(GL_Paste!$B19652="","",IFERROR(INDEX(DeptName,MATCH($C19655,DeptTag,0)),"UNALLOCATED"))</f>
        <v/>
      </c>
      <c r="E19655">
        <f>IF(GL_Paste!$B19652="","",IFERROR(INDEX(AcctCat,MATCH(GL_Paste!$B19652&amp;"",AcctCode,0)),"UNKNOWN"))</f>
        <v/>
      </c>
      <c r="F19655">
        <f>IF(GL_Paste!$B19652="","",IFERROR(INDEX(AcctSub,MATCH(GL_Paste!$B19652&amp;"",AcctCode,0)),"UNKNOWN"))</f>
        <v/>
      </c>
    </row>
    <row r="19656">
      <c r="A19656" s="40">
        <f>IF(GL_Paste!$B19653="","",N(GL_Paste!$H19653)-N(GL_Paste!$G19653))</f>
        <v/>
      </c>
      <c r="B19656" s="43">
        <f>IF(GL_Paste!$B19653="","",DATE(YEAR(GL_Paste!$E19653),MONTH(GL_Paste!$E19653),1))</f>
        <v/>
      </c>
      <c r="C19656">
        <f>IF(GL_Paste!$B19653="","",IF(TRIM(GL_Paste!$M19653)&lt;&gt;"",TRIM(GL_Paste!$M19653),IFERROR(MID(GL_Paste!$I19653,FIND("[",GL_Paste!$I19653)+1,FIND("]",GL_Paste!$I19653)-FIND("[",GL_Paste!$I19653)-1),"")))</f>
        <v/>
      </c>
      <c r="D19656">
        <f>IF(GL_Paste!$B19653="","",IFERROR(INDEX(DeptName,MATCH($C19656,DeptTag,0)),"UNALLOCATED"))</f>
        <v/>
      </c>
      <c r="E19656">
        <f>IF(GL_Paste!$B19653="","",IFERROR(INDEX(AcctCat,MATCH(GL_Paste!$B19653&amp;"",AcctCode,0)),"UNKNOWN"))</f>
        <v/>
      </c>
      <c r="F19656">
        <f>IF(GL_Paste!$B19653="","",IFERROR(INDEX(AcctSub,MATCH(GL_Paste!$B19653&amp;"",AcctCode,0)),"UNKNOWN"))</f>
        <v/>
      </c>
    </row>
    <row r="19657">
      <c r="A19657" s="40">
        <f>IF(GL_Paste!$B19654="","",N(GL_Paste!$H19654)-N(GL_Paste!$G19654))</f>
        <v/>
      </c>
      <c r="B19657" s="43">
        <f>IF(GL_Paste!$B19654="","",DATE(YEAR(GL_Paste!$E19654),MONTH(GL_Paste!$E19654),1))</f>
        <v/>
      </c>
      <c r="C19657">
        <f>IF(GL_Paste!$B19654="","",IF(TRIM(GL_Paste!$M19654)&lt;&gt;"",TRIM(GL_Paste!$M19654),IFERROR(MID(GL_Paste!$I19654,FIND("[",GL_Paste!$I19654)+1,FIND("]",GL_Paste!$I19654)-FIND("[",GL_Paste!$I19654)-1),"")))</f>
        <v/>
      </c>
      <c r="D19657">
        <f>IF(GL_Paste!$B19654="","",IFERROR(INDEX(DeptName,MATCH($C19657,DeptTag,0)),"UNALLOCATED"))</f>
        <v/>
      </c>
      <c r="E19657">
        <f>IF(GL_Paste!$B19654="","",IFERROR(INDEX(AcctCat,MATCH(GL_Paste!$B19654&amp;"",AcctCode,0)),"UNKNOWN"))</f>
        <v/>
      </c>
      <c r="F19657">
        <f>IF(GL_Paste!$B19654="","",IFERROR(INDEX(AcctSub,MATCH(GL_Paste!$B19654&amp;"",AcctCode,0)),"UNKNOWN"))</f>
        <v/>
      </c>
    </row>
    <row r="19658">
      <c r="A19658" s="40">
        <f>IF(GL_Paste!$B19655="","",N(GL_Paste!$H19655)-N(GL_Paste!$G19655))</f>
        <v/>
      </c>
      <c r="B19658" s="43">
        <f>IF(GL_Paste!$B19655="","",DATE(YEAR(GL_Paste!$E19655),MONTH(GL_Paste!$E19655),1))</f>
        <v/>
      </c>
      <c r="C19658">
        <f>IF(GL_Paste!$B19655="","",IF(TRIM(GL_Paste!$M19655)&lt;&gt;"",TRIM(GL_Paste!$M19655),IFERROR(MID(GL_Paste!$I19655,FIND("[",GL_Paste!$I19655)+1,FIND("]",GL_Paste!$I19655)-FIND("[",GL_Paste!$I19655)-1),"")))</f>
        <v/>
      </c>
      <c r="D19658">
        <f>IF(GL_Paste!$B19655="","",IFERROR(INDEX(DeptName,MATCH($C19658,DeptTag,0)),"UNALLOCATED"))</f>
        <v/>
      </c>
      <c r="E19658">
        <f>IF(GL_Paste!$B19655="","",IFERROR(INDEX(AcctCat,MATCH(GL_Paste!$B19655&amp;"",AcctCode,0)),"UNKNOWN"))</f>
        <v/>
      </c>
      <c r="F19658">
        <f>IF(GL_Paste!$B19655="","",IFERROR(INDEX(AcctSub,MATCH(GL_Paste!$B19655&amp;"",AcctCode,0)),"UNKNOWN"))</f>
        <v/>
      </c>
    </row>
    <row r="19659">
      <c r="A19659" s="40">
        <f>IF(GL_Paste!$B19656="","",N(GL_Paste!$H19656)-N(GL_Paste!$G19656))</f>
        <v/>
      </c>
      <c r="B19659" s="43">
        <f>IF(GL_Paste!$B19656="","",DATE(YEAR(GL_Paste!$E19656),MONTH(GL_Paste!$E19656),1))</f>
        <v/>
      </c>
      <c r="C19659">
        <f>IF(GL_Paste!$B19656="","",IF(TRIM(GL_Paste!$M19656)&lt;&gt;"",TRIM(GL_Paste!$M19656),IFERROR(MID(GL_Paste!$I19656,FIND("[",GL_Paste!$I19656)+1,FIND("]",GL_Paste!$I19656)-FIND("[",GL_Paste!$I19656)-1),"")))</f>
        <v/>
      </c>
      <c r="D19659">
        <f>IF(GL_Paste!$B19656="","",IFERROR(INDEX(DeptName,MATCH($C19659,DeptTag,0)),"UNALLOCATED"))</f>
        <v/>
      </c>
      <c r="E19659">
        <f>IF(GL_Paste!$B19656="","",IFERROR(INDEX(AcctCat,MATCH(GL_Paste!$B19656&amp;"",AcctCode,0)),"UNKNOWN"))</f>
        <v/>
      </c>
      <c r="F19659">
        <f>IF(GL_Paste!$B19656="","",IFERROR(INDEX(AcctSub,MATCH(GL_Paste!$B19656&amp;"",AcctCode,0)),"UNKNOWN"))</f>
        <v/>
      </c>
    </row>
    <row r="19660">
      <c r="A19660" s="40">
        <f>IF(GL_Paste!$B19657="","",N(GL_Paste!$H19657)-N(GL_Paste!$G19657))</f>
        <v/>
      </c>
      <c r="B19660" s="43">
        <f>IF(GL_Paste!$B19657="","",DATE(YEAR(GL_Paste!$E19657),MONTH(GL_Paste!$E19657),1))</f>
        <v/>
      </c>
      <c r="C19660">
        <f>IF(GL_Paste!$B19657="","",IF(TRIM(GL_Paste!$M19657)&lt;&gt;"",TRIM(GL_Paste!$M19657),IFERROR(MID(GL_Paste!$I19657,FIND("[",GL_Paste!$I19657)+1,FIND("]",GL_Paste!$I19657)-FIND("[",GL_Paste!$I19657)-1),"")))</f>
        <v/>
      </c>
      <c r="D19660">
        <f>IF(GL_Paste!$B19657="","",IFERROR(INDEX(DeptName,MATCH($C19660,DeptTag,0)),"UNALLOCATED"))</f>
        <v/>
      </c>
      <c r="E19660">
        <f>IF(GL_Paste!$B19657="","",IFERROR(INDEX(AcctCat,MATCH(GL_Paste!$B19657&amp;"",AcctCode,0)),"UNKNOWN"))</f>
        <v/>
      </c>
      <c r="F19660">
        <f>IF(GL_Paste!$B19657="","",IFERROR(INDEX(AcctSub,MATCH(GL_Paste!$B19657&amp;"",AcctCode,0)),"UNKNOWN"))</f>
        <v/>
      </c>
    </row>
    <row r="19661">
      <c r="A19661" s="40">
        <f>IF(GL_Paste!$B19658="","",N(GL_Paste!$H19658)-N(GL_Paste!$G19658))</f>
        <v/>
      </c>
      <c r="B19661" s="43">
        <f>IF(GL_Paste!$B19658="","",DATE(YEAR(GL_Paste!$E19658),MONTH(GL_Paste!$E19658),1))</f>
        <v/>
      </c>
      <c r="C19661">
        <f>IF(GL_Paste!$B19658="","",IF(TRIM(GL_Paste!$M19658)&lt;&gt;"",TRIM(GL_Paste!$M19658),IFERROR(MID(GL_Paste!$I19658,FIND("[",GL_Paste!$I19658)+1,FIND("]",GL_Paste!$I19658)-FIND("[",GL_Paste!$I19658)-1),"")))</f>
        <v/>
      </c>
      <c r="D19661">
        <f>IF(GL_Paste!$B19658="","",IFERROR(INDEX(DeptName,MATCH($C19661,DeptTag,0)),"UNALLOCATED"))</f>
        <v/>
      </c>
      <c r="E19661">
        <f>IF(GL_Paste!$B19658="","",IFERROR(INDEX(AcctCat,MATCH(GL_Paste!$B19658&amp;"",AcctCode,0)),"UNKNOWN"))</f>
        <v/>
      </c>
      <c r="F19661">
        <f>IF(GL_Paste!$B19658="","",IFERROR(INDEX(AcctSub,MATCH(GL_Paste!$B19658&amp;"",AcctCode,0)),"UNKNOWN"))</f>
        <v/>
      </c>
    </row>
    <row r="19662">
      <c r="A19662" s="40">
        <f>IF(GL_Paste!$B19659="","",N(GL_Paste!$H19659)-N(GL_Paste!$G19659))</f>
        <v/>
      </c>
      <c r="B19662" s="43">
        <f>IF(GL_Paste!$B19659="","",DATE(YEAR(GL_Paste!$E19659),MONTH(GL_Paste!$E19659),1))</f>
        <v/>
      </c>
      <c r="C19662">
        <f>IF(GL_Paste!$B19659="","",IF(TRIM(GL_Paste!$M19659)&lt;&gt;"",TRIM(GL_Paste!$M19659),IFERROR(MID(GL_Paste!$I19659,FIND("[",GL_Paste!$I19659)+1,FIND("]",GL_Paste!$I19659)-FIND("[",GL_Paste!$I19659)-1),"")))</f>
        <v/>
      </c>
      <c r="D19662">
        <f>IF(GL_Paste!$B19659="","",IFERROR(INDEX(DeptName,MATCH($C19662,DeptTag,0)),"UNALLOCATED"))</f>
        <v/>
      </c>
      <c r="E19662">
        <f>IF(GL_Paste!$B19659="","",IFERROR(INDEX(AcctCat,MATCH(GL_Paste!$B19659&amp;"",AcctCode,0)),"UNKNOWN"))</f>
        <v/>
      </c>
      <c r="F19662">
        <f>IF(GL_Paste!$B19659="","",IFERROR(INDEX(AcctSub,MATCH(GL_Paste!$B19659&amp;"",AcctCode,0)),"UNKNOWN"))</f>
        <v/>
      </c>
    </row>
    <row r="19663">
      <c r="A19663" s="40">
        <f>IF(GL_Paste!$B19660="","",N(GL_Paste!$H19660)-N(GL_Paste!$G19660))</f>
        <v/>
      </c>
      <c r="B19663" s="43">
        <f>IF(GL_Paste!$B19660="","",DATE(YEAR(GL_Paste!$E19660),MONTH(GL_Paste!$E19660),1))</f>
        <v/>
      </c>
      <c r="C19663">
        <f>IF(GL_Paste!$B19660="","",IF(TRIM(GL_Paste!$M19660)&lt;&gt;"",TRIM(GL_Paste!$M19660),IFERROR(MID(GL_Paste!$I19660,FIND("[",GL_Paste!$I19660)+1,FIND("]",GL_Paste!$I19660)-FIND("[",GL_Paste!$I19660)-1),"")))</f>
        <v/>
      </c>
      <c r="D19663">
        <f>IF(GL_Paste!$B19660="","",IFERROR(INDEX(DeptName,MATCH($C19663,DeptTag,0)),"UNALLOCATED"))</f>
        <v/>
      </c>
      <c r="E19663">
        <f>IF(GL_Paste!$B19660="","",IFERROR(INDEX(AcctCat,MATCH(GL_Paste!$B19660&amp;"",AcctCode,0)),"UNKNOWN"))</f>
        <v/>
      </c>
      <c r="F19663">
        <f>IF(GL_Paste!$B19660="","",IFERROR(INDEX(AcctSub,MATCH(GL_Paste!$B19660&amp;"",AcctCode,0)),"UNKNOWN"))</f>
        <v/>
      </c>
    </row>
    <row r="19664">
      <c r="A19664" s="40">
        <f>IF(GL_Paste!$B19661="","",N(GL_Paste!$H19661)-N(GL_Paste!$G19661))</f>
        <v/>
      </c>
      <c r="B19664" s="43">
        <f>IF(GL_Paste!$B19661="","",DATE(YEAR(GL_Paste!$E19661),MONTH(GL_Paste!$E19661),1))</f>
        <v/>
      </c>
      <c r="C19664">
        <f>IF(GL_Paste!$B19661="","",IF(TRIM(GL_Paste!$M19661)&lt;&gt;"",TRIM(GL_Paste!$M19661),IFERROR(MID(GL_Paste!$I19661,FIND("[",GL_Paste!$I19661)+1,FIND("]",GL_Paste!$I19661)-FIND("[",GL_Paste!$I19661)-1),"")))</f>
        <v/>
      </c>
      <c r="D19664">
        <f>IF(GL_Paste!$B19661="","",IFERROR(INDEX(DeptName,MATCH($C19664,DeptTag,0)),"UNALLOCATED"))</f>
        <v/>
      </c>
      <c r="E19664">
        <f>IF(GL_Paste!$B19661="","",IFERROR(INDEX(AcctCat,MATCH(GL_Paste!$B19661&amp;"",AcctCode,0)),"UNKNOWN"))</f>
        <v/>
      </c>
      <c r="F19664">
        <f>IF(GL_Paste!$B19661="","",IFERROR(INDEX(AcctSub,MATCH(GL_Paste!$B19661&amp;"",AcctCode,0)),"UNKNOWN"))</f>
        <v/>
      </c>
    </row>
    <row r="19665">
      <c r="A19665" s="40">
        <f>IF(GL_Paste!$B19662="","",N(GL_Paste!$H19662)-N(GL_Paste!$G19662))</f>
        <v/>
      </c>
      <c r="B19665" s="43">
        <f>IF(GL_Paste!$B19662="","",DATE(YEAR(GL_Paste!$E19662),MONTH(GL_Paste!$E19662),1))</f>
        <v/>
      </c>
      <c r="C19665">
        <f>IF(GL_Paste!$B19662="","",IF(TRIM(GL_Paste!$M19662)&lt;&gt;"",TRIM(GL_Paste!$M19662),IFERROR(MID(GL_Paste!$I19662,FIND("[",GL_Paste!$I19662)+1,FIND("]",GL_Paste!$I19662)-FIND("[",GL_Paste!$I19662)-1),"")))</f>
        <v/>
      </c>
      <c r="D19665">
        <f>IF(GL_Paste!$B19662="","",IFERROR(INDEX(DeptName,MATCH($C19665,DeptTag,0)),"UNALLOCATED"))</f>
        <v/>
      </c>
      <c r="E19665">
        <f>IF(GL_Paste!$B19662="","",IFERROR(INDEX(AcctCat,MATCH(GL_Paste!$B19662&amp;"",AcctCode,0)),"UNKNOWN"))</f>
        <v/>
      </c>
      <c r="F19665">
        <f>IF(GL_Paste!$B19662="","",IFERROR(INDEX(AcctSub,MATCH(GL_Paste!$B19662&amp;"",AcctCode,0)),"UNKNOWN"))</f>
        <v/>
      </c>
    </row>
    <row r="19666">
      <c r="A19666" s="40">
        <f>IF(GL_Paste!$B19663="","",N(GL_Paste!$H19663)-N(GL_Paste!$G19663))</f>
        <v/>
      </c>
      <c r="B19666" s="43">
        <f>IF(GL_Paste!$B19663="","",DATE(YEAR(GL_Paste!$E19663),MONTH(GL_Paste!$E19663),1))</f>
        <v/>
      </c>
      <c r="C19666">
        <f>IF(GL_Paste!$B19663="","",IF(TRIM(GL_Paste!$M19663)&lt;&gt;"",TRIM(GL_Paste!$M19663),IFERROR(MID(GL_Paste!$I19663,FIND("[",GL_Paste!$I19663)+1,FIND("]",GL_Paste!$I19663)-FIND("[",GL_Paste!$I19663)-1),"")))</f>
        <v/>
      </c>
      <c r="D19666">
        <f>IF(GL_Paste!$B19663="","",IFERROR(INDEX(DeptName,MATCH($C19666,DeptTag,0)),"UNALLOCATED"))</f>
        <v/>
      </c>
      <c r="E19666">
        <f>IF(GL_Paste!$B19663="","",IFERROR(INDEX(AcctCat,MATCH(GL_Paste!$B19663&amp;"",AcctCode,0)),"UNKNOWN"))</f>
        <v/>
      </c>
      <c r="F19666">
        <f>IF(GL_Paste!$B19663="","",IFERROR(INDEX(AcctSub,MATCH(GL_Paste!$B19663&amp;"",AcctCode,0)),"UNKNOWN"))</f>
        <v/>
      </c>
    </row>
    <row r="19667">
      <c r="A19667" s="40">
        <f>IF(GL_Paste!$B19664="","",N(GL_Paste!$H19664)-N(GL_Paste!$G19664))</f>
        <v/>
      </c>
      <c r="B19667" s="43">
        <f>IF(GL_Paste!$B19664="","",DATE(YEAR(GL_Paste!$E19664),MONTH(GL_Paste!$E19664),1))</f>
        <v/>
      </c>
      <c r="C19667">
        <f>IF(GL_Paste!$B19664="","",IF(TRIM(GL_Paste!$M19664)&lt;&gt;"",TRIM(GL_Paste!$M19664),IFERROR(MID(GL_Paste!$I19664,FIND("[",GL_Paste!$I19664)+1,FIND("]",GL_Paste!$I19664)-FIND("[",GL_Paste!$I19664)-1),"")))</f>
        <v/>
      </c>
      <c r="D19667">
        <f>IF(GL_Paste!$B19664="","",IFERROR(INDEX(DeptName,MATCH($C19667,DeptTag,0)),"UNALLOCATED"))</f>
        <v/>
      </c>
      <c r="E19667">
        <f>IF(GL_Paste!$B19664="","",IFERROR(INDEX(AcctCat,MATCH(GL_Paste!$B19664&amp;"",AcctCode,0)),"UNKNOWN"))</f>
        <v/>
      </c>
      <c r="F19667">
        <f>IF(GL_Paste!$B19664="","",IFERROR(INDEX(AcctSub,MATCH(GL_Paste!$B19664&amp;"",AcctCode,0)),"UNKNOWN"))</f>
        <v/>
      </c>
    </row>
    <row r="19668">
      <c r="A19668" s="40">
        <f>IF(GL_Paste!$B19665="","",N(GL_Paste!$H19665)-N(GL_Paste!$G19665))</f>
        <v/>
      </c>
      <c r="B19668" s="43">
        <f>IF(GL_Paste!$B19665="","",DATE(YEAR(GL_Paste!$E19665),MONTH(GL_Paste!$E19665),1))</f>
        <v/>
      </c>
      <c r="C19668">
        <f>IF(GL_Paste!$B19665="","",IF(TRIM(GL_Paste!$M19665)&lt;&gt;"",TRIM(GL_Paste!$M19665),IFERROR(MID(GL_Paste!$I19665,FIND("[",GL_Paste!$I19665)+1,FIND("]",GL_Paste!$I19665)-FIND("[",GL_Paste!$I19665)-1),"")))</f>
        <v/>
      </c>
      <c r="D19668">
        <f>IF(GL_Paste!$B19665="","",IFERROR(INDEX(DeptName,MATCH($C19668,DeptTag,0)),"UNALLOCATED"))</f>
        <v/>
      </c>
      <c r="E19668">
        <f>IF(GL_Paste!$B19665="","",IFERROR(INDEX(AcctCat,MATCH(GL_Paste!$B19665&amp;"",AcctCode,0)),"UNKNOWN"))</f>
        <v/>
      </c>
      <c r="F19668">
        <f>IF(GL_Paste!$B19665="","",IFERROR(INDEX(AcctSub,MATCH(GL_Paste!$B19665&amp;"",AcctCode,0)),"UNKNOWN"))</f>
        <v/>
      </c>
    </row>
    <row r="19669">
      <c r="A19669" s="40">
        <f>IF(GL_Paste!$B19666="","",N(GL_Paste!$H19666)-N(GL_Paste!$G19666))</f>
        <v/>
      </c>
      <c r="B19669" s="43">
        <f>IF(GL_Paste!$B19666="","",DATE(YEAR(GL_Paste!$E19666),MONTH(GL_Paste!$E19666),1))</f>
        <v/>
      </c>
      <c r="C19669">
        <f>IF(GL_Paste!$B19666="","",IF(TRIM(GL_Paste!$M19666)&lt;&gt;"",TRIM(GL_Paste!$M19666),IFERROR(MID(GL_Paste!$I19666,FIND("[",GL_Paste!$I19666)+1,FIND("]",GL_Paste!$I19666)-FIND("[",GL_Paste!$I19666)-1),"")))</f>
        <v/>
      </c>
      <c r="D19669">
        <f>IF(GL_Paste!$B19666="","",IFERROR(INDEX(DeptName,MATCH($C19669,DeptTag,0)),"UNALLOCATED"))</f>
        <v/>
      </c>
      <c r="E19669">
        <f>IF(GL_Paste!$B19666="","",IFERROR(INDEX(AcctCat,MATCH(GL_Paste!$B19666&amp;"",AcctCode,0)),"UNKNOWN"))</f>
        <v/>
      </c>
      <c r="F19669">
        <f>IF(GL_Paste!$B19666="","",IFERROR(INDEX(AcctSub,MATCH(GL_Paste!$B19666&amp;"",AcctCode,0)),"UNKNOWN"))</f>
        <v/>
      </c>
    </row>
    <row r="19670">
      <c r="A19670" s="40">
        <f>IF(GL_Paste!$B19667="","",N(GL_Paste!$H19667)-N(GL_Paste!$G19667))</f>
        <v/>
      </c>
      <c r="B19670" s="43">
        <f>IF(GL_Paste!$B19667="","",DATE(YEAR(GL_Paste!$E19667),MONTH(GL_Paste!$E19667),1))</f>
        <v/>
      </c>
      <c r="C19670">
        <f>IF(GL_Paste!$B19667="","",IF(TRIM(GL_Paste!$M19667)&lt;&gt;"",TRIM(GL_Paste!$M19667),IFERROR(MID(GL_Paste!$I19667,FIND("[",GL_Paste!$I19667)+1,FIND("]",GL_Paste!$I19667)-FIND("[",GL_Paste!$I19667)-1),"")))</f>
        <v/>
      </c>
      <c r="D19670">
        <f>IF(GL_Paste!$B19667="","",IFERROR(INDEX(DeptName,MATCH($C19670,DeptTag,0)),"UNALLOCATED"))</f>
        <v/>
      </c>
      <c r="E19670">
        <f>IF(GL_Paste!$B19667="","",IFERROR(INDEX(AcctCat,MATCH(GL_Paste!$B19667&amp;"",AcctCode,0)),"UNKNOWN"))</f>
        <v/>
      </c>
      <c r="F19670">
        <f>IF(GL_Paste!$B19667="","",IFERROR(INDEX(AcctSub,MATCH(GL_Paste!$B19667&amp;"",AcctCode,0)),"UNKNOWN"))</f>
        <v/>
      </c>
    </row>
    <row r="19671">
      <c r="A19671" s="40">
        <f>IF(GL_Paste!$B19668="","",N(GL_Paste!$H19668)-N(GL_Paste!$G19668))</f>
        <v/>
      </c>
      <c r="B19671" s="43">
        <f>IF(GL_Paste!$B19668="","",DATE(YEAR(GL_Paste!$E19668),MONTH(GL_Paste!$E19668),1))</f>
        <v/>
      </c>
      <c r="C19671">
        <f>IF(GL_Paste!$B19668="","",IF(TRIM(GL_Paste!$M19668)&lt;&gt;"",TRIM(GL_Paste!$M19668),IFERROR(MID(GL_Paste!$I19668,FIND("[",GL_Paste!$I19668)+1,FIND("]",GL_Paste!$I19668)-FIND("[",GL_Paste!$I19668)-1),"")))</f>
        <v/>
      </c>
      <c r="D19671">
        <f>IF(GL_Paste!$B19668="","",IFERROR(INDEX(DeptName,MATCH($C19671,DeptTag,0)),"UNALLOCATED"))</f>
        <v/>
      </c>
      <c r="E19671">
        <f>IF(GL_Paste!$B19668="","",IFERROR(INDEX(AcctCat,MATCH(GL_Paste!$B19668&amp;"",AcctCode,0)),"UNKNOWN"))</f>
        <v/>
      </c>
      <c r="F19671">
        <f>IF(GL_Paste!$B19668="","",IFERROR(INDEX(AcctSub,MATCH(GL_Paste!$B19668&amp;"",AcctCode,0)),"UNKNOWN"))</f>
        <v/>
      </c>
    </row>
    <row r="19672">
      <c r="A19672" s="40">
        <f>IF(GL_Paste!$B19669="","",N(GL_Paste!$H19669)-N(GL_Paste!$G19669))</f>
        <v/>
      </c>
      <c r="B19672" s="43">
        <f>IF(GL_Paste!$B19669="","",DATE(YEAR(GL_Paste!$E19669),MONTH(GL_Paste!$E19669),1))</f>
        <v/>
      </c>
      <c r="C19672">
        <f>IF(GL_Paste!$B19669="","",IF(TRIM(GL_Paste!$M19669)&lt;&gt;"",TRIM(GL_Paste!$M19669),IFERROR(MID(GL_Paste!$I19669,FIND("[",GL_Paste!$I19669)+1,FIND("]",GL_Paste!$I19669)-FIND("[",GL_Paste!$I19669)-1),"")))</f>
        <v/>
      </c>
      <c r="D19672">
        <f>IF(GL_Paste!$B19669="","",IFERROR(INDEX(DeptName,MATCH($C19672,DeptTag,0)),"UNALLOCATED"))</f>
        <v/>
      </c>
      <c r="E19672">
        <f>IF(GL_Paste!$B19669="","",IFERROR(INDEX(AcctCat,MATCH(GL_Paste!$B19669&amp;"",AcctCode,0)),"UNKNOWN"))</f>
        <v/>
      </c>
      <c r="F19672">
        <f>IF(GL_Paste!$B19669="","",IFERROR(INDEX(AcctSub,MATCH(GL_Paste!$B19669&amp;"",AcctCode,0)),"UNKNOWN"))</f>
        <v/>
      </c>
    </row>
    <row r="19673">
      <c r="A19673" s="40">
        <f>IF(GL_Paste!$B19670="","",N(GL_Paste!$H19670)-N(GL_Paste!$G19670))</f>
        <v/>
      </c>
      <c r="B19673" s="43">
        <f>IF(GL_Paste!$B19670="","",DATE(YEAR(GL_Paste!$E19670),MONTH(GL_Paste!$E19670),1))</f>
        <v/>
      </c>
      <c r="C19673">
        <f>IF(GL_Paste!$B19670="","",IF(TRIM(GL_Paste!$M19670)&lt;&gt;"",TRIM(GL_Paste!$M19670),IFERROR(MID(GL_Paste!$I19670,FIND("[",GL_Paste!$I19670)+1,FIND("]",GL_Paste!$I19670)-FIND("[",GL_Paste!$I19670)-1),"")))</f>
        <v/>
      </c>
      <c r="D19673">
        <f>IF(GL_Paste!$B19670="","",IFERROR(INDEX(DeptName,MATCH($C19673,DeptTag,0)),"UNALLOCATED"))</f>
        <v/>
      </c>
      <c r="E19673">
        <f>IF(GL_Paste!$B19670="","",IFERROR(INDEX(AcctCat,MATCH(GL_Paste!$B19670&amp;"",AcctCode,0)),"UNKNOWN"))</f>
        <v/>
      </c>
      <c r="F19673">
        <f>IF(GL_Paste!$B19670="","",IFERROR(INDEX(AcctSub,MATCH(GL_Paste!$B19670&amp;"",AcctCode,0)),"UNKNOWN"))</f>
        <v/>
      </c>
    </row>
    <row r="19674">
      <c r="A19674" s="40">
        <f>IF(GL_Paste!$B19671="","",N(GL_Paste!$H19671)-N(GL_Paste!$G19671))</f>
        <v/>
      </c>
      <c r="B19674" s="43">
        <f>IF(GL_Paste!$B19671="","",DATE(YEAR(GL_Paste!$E19671),MONTH(GL_Paste!$E19671),1))</f>
        <v/>
      </c>
      <c r="C19674">
        <f>IF(GL_Paste!$B19671="","",IF(TRIM(GL_Paste!$M19671)&lt;&gt;"",TRIM(GL_Paste!$M19671),IFERROR(MID(GL_Paste!$I19671,FIND("[",GL_Paste!$I19671)+1,FIND("]",GL_Paste!$I19671)-FIND("[",GL_Paste!$I19671)-1),"")))</f>
        <v/>
      </c>
      <c r="D19674">
        <f>IF(GL_Paste!$B19671="","",IFERROR(INDEX(DeptName,MATCH($C19674,DeptTag,0)),"UNALLOCATED"))</f>
        <v/>
      </c>
      <c r="E19674">
        <f>IF(GL_Paste!$B19671="","",IFERROR(INDEX(AcctCat,MATCH(GL_Paste!$B19671&amp;"",AcctCode,0)),"UNKNOWN"))</f>
        <v/>
      </c>
      <c r="F19674">
        <f>IF(GL_Paste!$B19671="","",IFERROR(INDEX(AcctSub,MATCH(GL_Paste!$B19671&amp;"",AcctCode,0)),"UNKNOWN"))</f>
        <v/>
      </c>
    </row>
    <row r="19675">
      <c r="A19675" s="40">
        <f>IF(GL_Paste!$B19672="","",N(GL_Paste!$H19672)-N(GL_Paste!$G19672))</f>
        <v/>
      </c>
      <c r="B19675" s="43">
        <f>IF(GL_Paste!$B19672="","",DATE(YEAR(GL_Paste!$E19672),MONTH(GL_Paste!$E19672),1))</f>
        <v/>
      </c>
      <c r="C19675">
        <f>IF(GL_Paste!$B19672="","",IF(TRIM(GL_Paste!$M19672)&lt;&gt;"",TRIM(GL_Paste!$M19672),IFERROR(MID(GL_Paste!$I19672,FIND("[",GL_Paste!$I19672)+1,FIND("]",GL_Paste!$I19672)-FIND("[",GL_Paste!$I19672)-1),"")))</f>
        <v/>
      </c>
      <c r="D19675">
        <f>IF(GL_Paste!$B19672="","",IFERROR(INDEX(DeptName,MATCH($C19675,DeptTag,0)),"UNALLOCATED"))</f>
        <v/>
      </c>
      <c r="E19675">
        <f>IF(GL_Paste!$B19672="","",IFERROR(INDEX(AcctCat,MATCH(GL_Paste!$B19672&amp;"",AcctCode,0)),"UNKNOWN"))</f>
        <v/>
      </c>
      <c r="F19675">
        <f>IF(GL_Paste!$B19672="","",IFERROR(INDEX(AcctSub,MATCH(GL_Paste!$B19672&amp;"",AcctCode,0)),"UNKNOWN"))</f>
        <v/>
      </c>
    </row>
    <row r="19676">
      <c r="A19676" s="40">
        <f>IF(GL_Paste!$B19673="","",N(GL_Paste!$H19673)-N(GL_Paste!$G19673))</f>
        <v/>
      </c>
      <c r="B19676" s="43">
        <f>IF(GL_Paste!$B19673="","",DATE(YEAR(GL_Paste!$E19673),MONTH(GL_Paste!$E19673),1))</f>
        <v/>
      </c>
      <c r="C19676">
        <f>IF(GL_Paste!$B19673="","",IF(TRIM(GL_Paste!$M19673)&lt;&gt;"",TRIM(GL_Paste!$M19673),IFERROR(MID(GL_Paste!$I19673,FIND("[",GL_Paste!$I19673)+1,FIND("]",GL_Paste!$I19673)-FIND("[",GL_Paste!$I19673)-1),"")))</f>
        <v/>
      </c>
      <c r="D19676">
        <f>IF(GL_Paste!$B19673="","",IFERROR(INDEX(DeptName,MATCH($C19676,DeptTag,0)),"UNALLOCATED"))</f>
        <v/>
      </c>
      <c r="E19676">
        <f>IF(GL_Paste!$B19673="","",IFERROR(INDEX(AcctCat,MATCH(GL_Paste!$B19673&amp;"",AcctCode,0)),"UNKNOWN"))</f>
        <v/>
      </c>
      <c r="F19676">
        <f>IF(GL_Paste!$B19673="","",IFERROR(INDEX(AcctSub,MATCH(GL_Paste!$B19673&amp;"",AcctCode,0)),"UNKNOWN"))</f>
        <v/>
      </c>
    </row>
    <row r="19677">
      <c r="A19677" s="40">
        <f>IF(GL_Paste!$B19674="","",N(GL_Paste!$H19674)-N(GL_Paste!$G19674))</f>
        <v/>
      </c>
      <c r="B19677" s="43">
        <f>IF(GL_Paste!$B19674="","",DATE(YEAR(GL_Paste!$E19674),MONTH(GL_Paste!$E19674),1))</f>
        <v/>
      </c>
      <c r="C19677">
        <f>IF(GL_Paste!$B19674="","",IF(TRIM(GL_Paste!$M19674)&lt;&gt;"",TRIM(GL_Paste!$M19674),IFERROR(MID(GL_Paste!$I19674,FIND("[",GL_Paste!$I19674)+1,FIND("]",GL_Paste!$I19674)-FIND("[",GL_Paste!$I19674)-1),"")))</f>
        <v/>
      </c>
      <c r="D19677">
        <f>IF(GL_Paste!$B19674="","",IFERROR(INDEX(DeptName,MATCH($C19677,DeptTag,0)),"UNALLOCATED"))</f>
        <v/>
      </c>
      <c r="E19677">
        <f>IF(GL_Paste!$B19674="","",IFERROR(INDEX(AcctCat,MATCH(GL_Paste!$B19674&amp;"",AcctCode,0)),"UNKNOWN"))</f>
        <v/>
      </c>
      <c r="F19677">
        <f>IF(GL_Paste!$B19674="","",IFERROR(INDEX(AcctSub,MATCH(GL_Paste!$B19674&amp;"",AcctCode,0)),"UNKNOWN"))</f>
        <v/>
      </c>
    </row>
    <row r="19678">
      <c r="A19678" s="40">
        <f>IF(GL_Paste!$B19675="","",N(GL_Paste!$H19675)-N(GL_Paste!$G19675))</f>
        <v/>
      </c>
      <c r="B19678" s="43">
        <f>IF(GL_Paste!$B19675="","",DATE(YEAR(GL_Paste!$E19675),MONTH(GL_Paste!$E19675),1))</f>
        <v/>
      </c>
      <c r="C19678">
        <f>IF(GL_Paste!$B19675="","",IF(TRIM(GL_Paste!$M19675)&lt;&gt;"",TRIM(GL_Paste!$M19675),IFERROR(MID(GL_Paste!$I19675,FIND("[",GL_Paste!$I19675)+1,FIND("]",GL_Paste!$I19675)-FIND("[",GL_Paste!$I19675)-1),"")))</f>
        <v/>
      </c>
      <c r="D19678">
        <f>IF(GL_Paste!$B19675="","",IFERROR(INDEX(DeptName,MATCH($C19678,DeptTag,0)),"UNALLOCATED"))</f>
        <v/>
      </c>
      <c r="E19678">
        <f>IF(GL_Paste!$B19675="","",IFERROR(INDEX(AcctCat,MATCH(GL_Paste!$B19675&amp;"",AcctCode,0)),"UNKNOWN"))</f>
        <v/>
      </c>
      <c r="F19678">
        <f>IF(GL_Paste!$B19675="","",IFERROR(INDEX(AcctSub,MATCH(GL_Paste!$B19675&amp;"",AcctCode,0)),"UNKNOWN"))</f>
        <v/>
      </c>
    </row>
    <row r="19679">
      <c r="A19679" s="40">
        <f>IF(GL_Paste!$B19676="","",N(GL_Paste!$H19676)-N(GL_Paste!$G19676))</f>
        <v/>
      </c>
      <c r="B19679" s="43">
        <f>IF(GL_Paste!$B19676="","",DATE(YEAR(GL_Paste!$E19676),MONTH(GL_Paste!$E19676),1))</f>
        <v/>
      </c>
      <c r="C19679">
        <f>IF(GL_Paste!$B19676="","",IF(TRIM(GL_Paste!$M19676)&lt;&gt;"",TRIM(GL_Paste!$M19676),IFERROR(MID(GL_Paste!$I19676,FIND("[",GL_Paste!$I19676)+1,FIND("]",GL_Paste!$I19676)-FIND("[",GL_Paste!$I19676)-1),"")))</f>
        <v/>
      </c>
      <c r="D19679">
        <f>IF(GL_Paste!$B19676="","",IFERROR(INDEX(DeptName,MATCH($C19679,DeptTag,0)),"UNALLOCATED"))</f>
        <v/>
      </c>
      <c r="E19679">
        <f>IF(GL_Paste!$B19676="","",IFERROR(INDEX(AcctCat,MATCH(GL_Paste!$B19676&amp;"",AcctCode,0)),"UNKNOWN"))</f>
        <v/>
      </c>
      <c r="F19679">
        <f>IF(GL_Paste!$B19676="","",IFERROR(INDEX(AcctSub,MATCH(GL_Paste!$B19676&amp;"",AcctCode,0)),"UNKNOWN"))</f>
        <v/>
      </c>
    </row>
    <row r="19680">
      <c r="A19680" s="40">
        <f>IF(GL_Paste!$B19677="","",N(GL_Paste!$H19677)-N(GL_Paste!$G19677))</f>
        <v/>
      </c>
      <c r="B19680" s="43">
        <f>IF(GL_Paste!$B19677="","",DATE(YEAR(GL_Paste!$E19677),MONTH(GL_Paste!$E19677),1))</f>
        <v/>
      </c>
      <c r="C19680">
        <f>IF(GL_Paste!$B19677="","",IF(TRIM(GL_Paste!$M19677)&lt;&gt;"",TRIM(GL_Paste!$M19677),IFERROR(MID(GL_Paste!$I19677,FIND("[",GL_Paste!$I19677)+1,FIND("]",GL_Paste!$I19677)-FIND("[",GL_Paste!$I19677)-1),"")))</f>
        <v/>
      </c>
      <c r="D19680">
        <f>IF(GL_Paste!$B19677="","",IFERROR(INDEX(DeptName,MATCH($C19680,DeptTag,0)),"UNALLOCATED"))</f>
        <v/>
      </c>
      <c r="E19680">
        <f>IF(GL_Paste!$B19677="","",IFERROR(INDEX(AcctCat,MATCH(GL_Paste!$B19677&amp;"",AcctCode,0)),"UNKNOWN"))</f>
        <v/>
      </c>
      <c r="F19680">
        <f>IF(GL_Paste!$B19677="","",IFERROR(INDEX(AcctSub,MATCH(GL_Paste!$B19677&amp;"",AcctCode,0)),"UNKNOWN"))</f>
        <v/>
      </c>
    </row>
    <row r="19681">
      <c r="A19681" s="40">
        <f>IF(GL_Paste!$B19678="","",N(GL_Paste!$H19678)-N(GL_Paste!$G19678))</f>
        <v/>
      </c>
      <c r="B19681" s="43">
        <f>IF(GL_Paste!$B19678="","",DATE(YEAR(GL_Paste!$E19678),MONTH(GL_Paste!$E19678),1))</f>
        <v/>
      </c>
      <c r="C19681">
        <f>IF(GL_Paste!$B19678="","",IF(TRIM(GL_Paste!$M19678)&lt;&gt;"",TRIM(GL_Paste!$M19678),IFERROR(MID(GL_Paste!$I19678,FIND("[",GL_Paste!$I19678)+1,FIND("]",GL_Paste!$I19678)-FIND("[",GL_Paste!$I19678)-1),"")))</f>
        <v/>
      </c>
      <c r="D19681">
        <f>IF(GL_Paste!$B19678="","",IFERROR(INDEX(DeptName,MATCH($C19681,DeptTag,0)),"UNALLOCATED"))</f>
        <v/>
      </c>
      <c r="E19681">
        <f>IF(GL_Paste!$B19678="","",IFERROR(INDEX(AcctCat,MATCH(GL_Paste!$B19678&amp;"",AcctCode,0)),"UNKNOWN"))</f>
        <v/>
      </c>
      <c r="F19681">
        <f>IF(GL_Paste!$B19678="","",IFERROR(INDEX(AcctSub,MATCH(GL_Paste!$B19678&amp;"",AcctCode,0)),"UNKNOWN"))</f>
        <v/>
      </c>
    </row>
    <row r="19682">
      <c r="A19682" s="40">
        <f>IF(GL_Paste!$B19679="","",N(GL_Paste!$H19679)-N(GL_Paste!$G19679))</f>
        <v/>
      </c>
      <c r="B19682" s="43">
        <f>IF(GL_Paste!$B19679="","",DATE(YEAR(GL_Paste!$E19679),MONTH(GL_Paste!$E19679),1))</f>
        <v/>
      </c>
      <c r="C19682">
        <f>IF(GL_Paste!$B19679="","",IF(TRIM(GL_Paste!$M19679)&lt;&gt;"",TRIM(GL_Paste!$M19679),IFERROR(MID(GL_Paste!$I19679,FIND("[",GL_Paste!$I19679)+1,FIND("]",GL_Paste!$I19679)-FIND("[",GL_Paste!$I19679)-1),"")))</f>
        <v/>
      </c>
      <c r="D19682">
        <f>IF(GL_Paste!$B19679="","",IFERROR(INDEX(DeptName,MATCH($C19682,DeptTag,0)),"UNALLOCATED"))</f>
        <v/>
      </c>
      <c r="E19682">
        <f>IF(GL_Paste!$B19679="","",IFERROR(INDEX(AcctCat,MATCH(GL_Paste!$B19679&amp;"",AcctCode,0)),"UNKNOWN"))</f>
        <v/>
      </c>
      <c r="F19682">
        <f>IF(GL_Paste!$B19679="","",IFERROR(INDEX(AcctSub,MATCH(GL_Paste!$B19679&amp;"",AcctCode,0)),"UNKNOWN"))</f>
        <v/>
      </c>
    </row>
    <row r="19683">
      <c r="A19683" s="40">
        <f>IF(GL_Paste!$B19680="","",N(GL_Paste!$H19680)-N(GL_Paste!$G19680))</f>
        <v/>
      </c>
      <c r="B19683" s="43">
        <f>IF(GL_Paste!$B19680="","",DATE(YEAR(GL_Paste!$E19680),MONTH(GL_Paste!$E19680),1))</f>
        <v/>
      </c>
      <c r="C19683">
        <f>IF(GL_Paste!$B19680="","",IF(TRIM(GL_Paste!$M19680)&lt;&gt;"",TRIM(GL_Paste!$M19680),IFERROR(MID(GL_Paste!$I19680,FIND("[",GL_Paste!$I19680)+1,FIND("]",GL_Paste!$I19680)-FIND("[",GL_Paste!$I19680)-1),"")))</f>
        <v/>
      </c>
      <c r="D19683">
        <f>IF(GL_Paste!$B19680="","",IFERROR(INDEX(DeptName,MATCH($C19683,DeptTag,0)),"UNALLOCATED"))</f>
        <v/>
      </c>
      <c r="E19683">
        <f>IF(GL_Paste!$B19680="","",IFERROR(INDEX(AcctCat,MATCH(GL_Paste!$B19680&amp;"",AcctCode,0)),"UNKNOWN"))</f>
        <v/>
      </c>
      <c r="F19683">
        <f>IF(GL_Paste!$B19680="","",IFERROR(INDEX(AcctSub,MATCH(GL_Paste!$B19680&amp;"",AcctCode,0)),"UNKNOWN"))</f>
        <v/>
      </c>
    </row>
    <row r="19684">
      <c r="A19684" s="40">
        <f>IF(GL_Paste!$B19681="","",N(GL_Paste!$H19681)-N(GL_Paste!$G19681))</f>
        <v/>
      </c>
      <c r="B19684" s="43">
        <f>IF(GL_Paste!$B19681="","",DATE(YEAR(GL_Paste!$E19681),MONTH(GL_Paste!$E19681),1))</f>
        <v/>
      </c>
      <c r="C19684">
        <f>IF(GL_Paste!$B19681="","",IF(TRIM(GL_Paste!$M19681)&lt;&gt;"",TRIM(GL_Paste!$M19681),IFERROR(MID(GL_Paste!$I19681,FIND("[",GL_Paste!$I19681)+1,FIND("]",GL_Paste!$I19681)-FIND("[",GL_Paste!$I19681)-1),"")))</f>
        <v/>
      </c>
      <c r="D19684">
        <f>IF(GL_Paste!$B19681="","",IFERROR(INDEX(DeptName,MATCH($C19684,DeptTag,0)),"UNALLOCATED"))</f>
        <v/>
      </c>
      <c r="E19684">
        <f>IF(GL_Paste!$B19681="","",IFERROR(INDEX(AcctCat,MATCH(GL_Paste!$B19681&amp;"",AcctCode,0)),"UNKNOWN"))</f>
        <v/>
      </c>
      <c r="F19684">
        <f>IF(GL_Paste!$B19681="","",IFERROR(INDEX(AcctSub,MATCH(GL_Paste!$B19681&amp;"",AcctCode,0)),"UNKNOWN"))</f>
        <v/>
      </c>
    </row>
    <row r="19685">
      <c r="A19685" s="40">
        <f>IF(GL_Paste!$B19682="","",N(GL_Paste!$H19682)-N(GL_Paste!$G19682))</f>
        <v/>
      </c>
      <c r="B19685" s="43">
        <f>IF(GL_Paste!$B19682="","",DATE(YEAR(GL_Paste!$E19682),MONTH(GL_Paste!$E19682),1))</f>
        <v/>
      </c>
      <c r="C19685">
        <f>IF(GL_Paste!$B19682="","",IF(TRIM(GL_Paste!$M19682)&lt;&gt;"",TRIM(GL_Paste!$M19682),IFERROR(MID(GL_Paste!$I19682,FIND("[",GL_Paste!$I19682)+1,FIND("]",GL_Paste!$I19682)-FIND("[",GL_Paste!$I19682)-1),"")))</f>
        <v/>
      </c>
      <c r="D19685">
        <f>IF(GL_Paste!$B19682="","",IFERROR(INDEX(DeptName,MATCH($C19685,DeptTag,0)),"UNALLOCATED"))</f>
        <v/>
      </c>
      <c r="E19685">
        <f>IF(GL_Paste!$B19682="","",IFERROR(INDEX(AcctCat,MATCH(GL_Paste!$B19682&amp;"",AcctCode,0)),"UNKNOWN"))</f>
        <v/>
      </c>
      <c r="F19685">
        <f>IF(GL_Paste!$B19682="","",IFERROR(INDEX(AcctSub,MATCH(GL_Paste!$B19682&amp;"",AcctCode,0)),"UNKNOWN"))</f>
        <v/>
      </c>
    </row>
    <row r="19686">
      <c r="A19686" s="40">
        <f>IF(GL_Paste!$B19683="","",N(GL_Paste!$H19683)-N(GL_Paste!$G19683))</f>
        <v/>
      </c>
      <c r="B19686" s="43">
        <f>IF(GL_Paste!$B19683="","",DATE(YEAR(GL_Paste!$E19683),MONTH(GL_Paste!$E19683),1))</f>
        <v/>
      </c>
      <c r="C19686">
        <f>IF(GL_Paste!$B19683="","",IF(TRIM(GL_Paste!$M19683)&lt;&gt;"",TRIM(GL_Paste!$M19683),IFERROR(MID(GL_Paste!$I19683,FIND("[",GL_Paste!$I19683)+1,FIND("]",GL_Paste!$I19683)-FIND("[",GL_Paste!$I19683)-1),"")))</f>
        <v/>
      </c>
      <c r="D19686">
        <f>IF(GL_Paste!$B19683="","",IFERROR(INDEX(DeptName,MATCH($C19686,DeptTag,0)),"UNALLOCATED"))</f>
        <v/>
      </c>
      <c r="E19686">
        <f>IF(GL_Paste!$B19683="","",IFERROR(INDEX(AcctCat,MATCH(GL_Paste!$B19683&amp;"",AcctCode,0)),"UNKNOWN"))</f>
        <v/>
      </c>
      <c r="F19686">
        <f>IF(GL_Paste!$B19683="","",IFERROR(INDEX(AcctSub,MATCH(GL_Paste!$B19683&amp;"",AcctCode,0)),"UNKNOWN"))</f>
        <v/>
      </c>
    </row>
    <row r="19687">
      <c r="A19687" s="40">
        <f>IF(GL_Paste!$B19684="","",N(GL_Paste!$H19684)-N(GL_Paste!$G19684))</f>
        <v/>
      </c>
      <c r="B19687" s="43">
        <f>IF(GL_Paste!$B19684="","",DATE(YEAR(GL_Paste!$E19684),MONTH(GL_Paste!$E19684),1))</f>
        <v/>
      </c>
      <c r="C19687">
        <f>IF(GL_Paste!$B19684="","",IF(TRIM(GL_Paste!$M19684)&lt;&gt;"",TRIM(GL_Paste!$M19684),IFERROR(MID(GL_Paste!$I19684,FIND("[",GL_Paste!$I19684)+1,FIND("]",GL_Paste!$I19684)-FIND("[",GL_Paste!$I19684)-1),"")))</f>
        <v/>
      </c>
      <c r="D19687">
        <f>IF(GL_Paste!$B19684="","",IFERROR(INDEX(DeptName,MATCH($C19687,DeptTag,0)),"UNALLOCATED"))</f>
        <v/>
      </c>
      <c r="E19687">
        <f>IF(GL_Paste!$B19684="","",IFERROR(INDEX(AcctCat,MATCH(GL_Paste!$B19684&amp;"",AcctCode,0)),"UNKNOWN"))</f>
        <v/>
      </c>
      <c r="F19687">
        <f>IF(GL_Paste!$B19684="","",IFERROR(INDEX(AcctSub,MATCH(GL_Paste!$B19684&amp;"",AcctCode,0)),"UNKNOWN"))</f>
        <v/>
      </c>
    </row>
    <row r="19688">
      <c r="A19688" s="40">
        <f>IF(GL_Paste!$B19685="","",N(GL_Paste!$H19685)-N(GL_Paste!$G19685))</f>
        <v/>
      </c>
      <c r="B19688" s="43">
        <f>IF(GL_Paste!$B19685="","",DATE(YEAR(GL_Paste!$E19685),MONTH(GL_Paste!$E19685),1))</f>
        <v/>
      </c>
      <c r="C19688">
        <f>IF(GL_Paste!$B19685="","",IF(TRIM(GL_Paste!$M19685)&lt;&gt;"",TRIM(GL_Paste!$M19685),IFERROR(MID(GL_Paste!$I19685,FIND("[",GL_Paste!$I19685)+1,FIND("]",GL_Paste!$I19685)-FIND("[",GL_Paste!$I19685)-1),"")))</f>
        <v/>
      </c>
      <c r="D19688">
        <f>IF(GL_Paste!$B19685="","",IFERROR(INDEX(DeptName,MATCH($C19688,DeptTag,0)),"UNALLOCATED"))</f>
        <v/>
      </c>
      <c r="E19688">
        <f>IF(GL_Paste!$B19685="","",IFERROR(INDEX(AcctCat,MATCH(GL_Paste!$B19685&amp;"",AcctCode,0)),"UNKNOWN"))</f>
        <v/>
      </c>
      <c r="F19688">
        <f>IF(GL_Paste!$B19685="","",IFERROR(INDEX(AcctSub,MATCH(GL_Paste!$B19685&amp;"",AcctCode,0)),"UNKNOWN"))</f>
        <v/>
      </c>
    </row>
    <row r="19689">
      <c r="A19689" s="40">
        <f>IF(GL_Paste!$B19686="","",N(GL_Paste!$H19686)-N(GL_Paste!$G19686))</f>
        <v/>
      </c>
      <c r="B19689" s="43">
        <f>IF(GL_Paste!$B19686="","",DATE(YEAR(GL_Paste!$E19686),MONTH(GL_Paste!$E19686),1))</f>
        <v/>
      </c>
      <c r="C19689">
        <f>IF(GL_Paste!$B19686="","",IF(TRIM(GL_Paste!$M19686)&lt;&gt;"",TRIM(GL_Paste!$M19686),IFERROR(MID(GL_Paste!$I19686,FIND("[",GL_Paste!$I19686)+1,FIND("]",GL_Paste!$I19686)-FIND("[",GL_Paste!$I19686)-1),"")))</f>
        <v/>
      </c>
      <c r="D19689">
        <f>IF(GL_Paste!$B19686="","",IFERROR(INDEX(DeptName,MATCH($C19689,DeptTag,0)),"UNALLOCATED"))</f>
        <v/>
      </c>
      <c r="E19689">
        <f>IF(GL_Paste!$B19686="","",IFERROR(INDEX(AcctCat,MATCH(GL_Paste!$B19686&amp;"",AcctCode,0)),"UNKNOWN"))</f>
        <v/>
      </c>
      <c r="F19689">
        <f>IF(GL_Paste!$B19686="","",IFERROR(INDEX(AcctSub,MATCH(GL_Paste!$B19686&amp;"",AcctCode,0)),"UNKNOWN"))</f>
        <v/>
      </c>
    </row>
    <row r="19690">
      <c r="A19690" s="40">
        <f>IF(GL_Paste!$B19687="","",N(GL_Paste!$H19687)-N(GL_Paste!$G19687))</f>
        <v/>
      </c>
      <c r="B19690" s="43">
        <f>IF(GL_Paste!$B19687="","",DATE(YEAR(GL_Paste!$E19687),MONTH(GL_Paste!$E19687),1))</f>
        <v/>
      </c>
      <c r="C19690">
        <f>IF(GL_Paste!$B19687="","",IF(TRIM(GL_Paste!$M19687)&lt;&gt;"",TRIM(GL_Paste!$M19687),IFERROR(MID(GL_Paste!$I19687,FIND("[",GL_Paste!$I19687)+1,FIND("]",GL_Paste!$I19687)-FIND("[",GL_Paste!$I19687)-1),"")))</f>
        <v/>
      </c>
      <c r="D19690">
        <f>IF(GL_Paste!$B19687="","",IFERROR(INDEX(DeptName,MATCH($C19690,DeptTag,0)),"UNALLOCATED"))</f>
        <v/>
      </c>
      <c r="E19690">
        <f>IF(GL_Paste!$B19687="","",IFERROR(INDEX(AcctCat,MATCH(GL_Paste!$B19687&amp;"",AcctCode,0)),"UNKNOWN"))</f>
        <v/>
      </c>
      <c r="F19690">
        <f>IF(GL_Paste!$B19687="","",IFERROR(INDEX(AcctSub,MATCH(GL_Paste!$B19687&amp;"",AcctCode,0)),"UNKNOWN"))</f>
        <v/>
      </c>
    </row>
    <row r="19691">
      <c r="A19691" s="40">
        <f>IF(GL_Paste!$B19688="","",N(GL_Paste!$H19688)-N(GL_Paste!$G19688))</f>
        <v/>
      </c>
      <c r="B19691" s="43">
        <f>IF(GL_Paste!$B19688="","",DATE(YEAR(GL_Paste!$E19688),MONTH(GL_Paste!$E19688),1))</f>
        <v/>
      </c>
      <c r="C19691">
        <f>IF(GL_Paste!$B19688="","",IF(TRIM(GL_Paste!$M19688)&lt;&gt;"",TRIM(GL_Paste!$M19688),IFERROR(MID(GL_Paste!$I19688,FIND("[",GL_Paste!$I19688)+1,FIND("]",GL_Paste!$I19688)-FIND("[",GL_Paste!$I19688)-1),"")))</f>
        <v/>
      </c>
      <c r="D19691">
        <f>IF(GL_Paste!$B19688="","",IFERROR(INDEX(DeptName,MATCH($C19691,DeptTag,0)),"UNALLOCATED"))</f>
        <v/>
      </c>
      <c r="E19691">
        <f>IF(GL_Paste!$B19688="","",IFERROR(INDEX(AcctCat,MATCH(GL_Paste!$B19688&amp;"",AcctCode,0)),"UNKNOWN"))</f>
        <v/>
      </c>
      <c r="F19691">
        <f>IF(GL_Paste!$B19688="","",IFERROR(INDEX(AcctSub,MATCH(GL_Paste!$B19688&amp;"",AcctCode,0)),"UNKNOWN"))</f>
        <v/>
      </c>
    </row>
    <row r="19692">
      <c r="A19692" s="40">
        <f>IF(GL_Paste!$B19689="","",N(GL_Paste!$H19689)-N(GL_Paste!$G19689))</f>
        <v/>
      </c>
      <c r="B19692" s="43">
        <f>IF(GL_Paste!$B19689="","",DATE(YEAR(GL_Paste!$E19689),MONTH(GL_Paste!$E19689),1))</f>
        <v/>
      </c>
      <c r="C19692">
        <f>IF(GL_Paste!$B19689="","",IF(TRIM(GL_Paste!$M19689)&lt;&gt;"",TRIM(GL_Paste!$M19689),IFERROR(MID(GL_Paste!$I19689,FIND("[",GL_Paste!$I19689)+1,FIND("]",GL_Paste!$I19689)-FIND("[",GL_Paste!$I19689)-1),"")))</f>
        <v/>
      </c>
      <c r="D19692">
        <f>IF(GL_Paste!$B19689="","",IFERROR(INDEX(DeptName,MATCH($C19692,DeptTag,0)),"UNALLOCATED"))</f>
        <v/>
      </c>
      <c r="E19692">
        <f>IF(GL_Paste!$B19689="","",IFERROR(INDEX(AcctCat,MATCH(GL_Paste!$B19689&amp;"",AcctCode,0)),"UNKNOWN"))</f>
        <v/>
      </c>
      <c r="F19692">
        <f>IF(GL_Paste!$B19689="","",IFERROR(INDEX(AcctSub,MATCH(GL_Paste!$B19689&amp;"",AcctCode,0)),"UNKNOWN"))</f>
        <v/>
      </c>
    </row>
    <row r="19693">
      <c r="A19693" s="40">
        <f>IF(GL_Paste!$B19690="","",N(GL_Paste!$H19690)-N(GL_Paste!$G19690))</f>
        <v/>
      </c>
      <c r="B19693" s="43">
        <f>IF(GL_Paste!$B19690="","",DATE(YEAR(GL_Paste!$E19690),MONTH(GL_Paste!$E19690),1))</f>
        <v/>
      </c>
      <c r="C19693">
        <f>IF(GL_Paste!$B19690="","",IF(TRIM(GL_Paste!$M19690)&lt;&gt;"",TRIM(GL_Paste!$M19690),IFERROR(MID(GL_Paste!$I19690,FIND("[",GL_Paste!$I19690)+1,FIND("]",GL_Paste!$I19690)-FIND("[",GL_Paste!$I19690)-1),"")))</f>
        <v/>
      </c>
      <c r="D19693">
        <f>IF(GL_Paste!$B19690="","",IFERROR(INDEX(DeptName,MATCH($C19693,DeptTag,0)),"UNALLOCATED"))</f>
        <v/>
      </c>
      <c r="E19693">
        <f>IF(GL_Paste!$B19690="","",IFERROR(INDEX(AcctCat,MATCH(GL_Paste!$B19690&amp;"",AcctCode,0)),"UNKNOWN"))</f>
        <v/>
      </c>
      <c r="F19693">
        <f>IF(GL_Paste!$B19690="","",IFERROR(INDEX(AcctSub,MATCH(GL_Paste!$B19690&amp;"",AcctCode,0)),"UNKNOWN"))</f>
        <v/>
      </c>
    </row>
    <row r="19694">
      <c r="A19694" s="40">
        <f>IF(GL_Paste!$B19691="","",N(GL_Paste!$H19691)-N(GL_Paste!$G19691))</f>
        <v/>
      </c>
      <c r="B19694" s="43">
        <f>IF(GL_Paste!$B19691="","",DATE(YEAR(GL_Paste!$E19691),MONTH(GL_Paste!$E19691),1))</f>
        <v/>
      </c>
      <c r="C19694">
        <f>IF(GL_Paste!$B19691="","",IF(TRIM(GL_Paste!$M19691)&lt;&gt;"",TRIM(GL_Paste!$M19691),IFERROR(MID(GL_Paste!$I19691,FIND("[",GL_Paste!$I19691)+1,FIND("]",GL_Paste!$I19691)-FIND("[",GL_Paste!$I19691)-1),"")))</f>
        <v/>
      </c>
      <c r="D19694">
        <f>IF(GL_Paste!$B19691="","",IFERROR(INDEX(DeptName,MATCH($C19694,DeptTag,0)),"UNALLOCATED"))</f>
        <v/>
      </c>
      <c r="E19694">
        <f>IF(GL_Paste!$B19691="","",IFERROR(INDEX(AcctCat,MATCH(GL_Paste!$B19691&amp;"",AcctCode,0)),"UNKNOWN"))</f>
        <v/>
      </c>
      <c r="F19694">
        <f>IF(GL_Paste!$B19691="","",IFERROR(INDEX(AcctSub,MATCH(GL_Paste!$B19691&amp;"",AcctCode,0)),"UNKNOWN"))</f>
        <v/>
      </c>
    </row>
    <row r="19695">
      <c r="A19695" s="40">
        <f>IF(GL_Paste!$B19692="","",N(GL_Paste!$H19692)-N(GL_Paste!$G19692))</f>
        <v/>
      </c>
      <c r="B19695" s="43">
        <f>IF(GL_Paste!$B19692="","",DATE(YEAR(GL_Paste!$E19692),MONTH(GL_Paste!$E19692),1))</f>
        <v/>
      </c>
      <c r="C19695">
        <f>IF(GL_Paste!$B19692="","",IF(TRIM(GL_Paste!$M19692)&lt;&gt;"",TRIM(GL_Paste!$M19692),IFERROR(MID(GL_Paste!$I19692,FIND("[",GL_Paste!$I19692)+1,FIND("]",GL_Paste!$I19692)-FIND("[",GL_Paste!$I19692)-1),"")))</f>
        <v/>
      </c>
      <c r="D19695">
        <f>IF(GL_Paste!$B19692="","",IFERROR(INDEX(DeptName,MATCH($C19695,DeptTag,0)),"UNALLOCATED"))</f>
        <v/>
      </c>
      <c r="E19695">
        <f>IF(GL_Paste!$B19692="","",IFERROR(INDEX(AcctCat,MATCH(GL_Paste!$B19692&amp;"",AcctCode,0)),"UNKNOWN"))</f>
        <v/>
      </c>
      <c r="F19695">
        <f>IF(GL_Paste!$B19692="","",IFERROR(INDEX(AcctSub,MATCH(GL_Paste!$B19692&amp;"",AcctCode,0)),"UNKNOWN"))</f>
        <v/>
      </c>
    </row>
    <row r="19696">
      <c r="A19696" s="40">
        <f>IF(GL_Paste!$B19693="","",N(GL_Paste!$H19693)-N(GL_Paste!$G19693))</f>
        <v/>
      </c>
      <c r="B19696" s="43">
        <f>IF(GL_Paste!$B19693="","",DATE(YEAR(GL_Paste!$E19693),MONTH(GL_Paste!$E19693),1))</f>
        <v/>
      </c>
      <c r="C19696">
        <f>IF(GL_Paste!$B19693="","",IF(TRIM(GL_Paste!$M19693)&lt;&gt;"",TRIM(GL_Paste!$M19693),IFERROR(MID(GL_Paste!$I19693,FIND("[",GL_Paste!$I19693)+1,FIND("]",GL_Paste!$I19693)-FIND("[",GL_Paste!$I19693)-1),"")))</f>
        <v/>
      </c>
      <c r="D19696">
        <f>IF(GL_Paste!$B19693="","",IFERROR(INDEX(DeptName,MATCH($C19696,DeptTag,0)),"UNALLOCATED"))</f>
        <v/>
      </c>
      <c r="E19696">
        <f>IF(GL_Paste!$B19693="","",IFERROR(INDEX(AcctCat,MATCH(GL_Paste!$B19693&amp;"",AcctCode,0)),"UNKNOWN"))</f>
        <v/>
      </c>
      <c r="F19696">
        <f>IF(GL_Paste!$B19693="","",IFERROR(INDEX(AcctSub,MATCH(GL_Paste!$B19693&amp;"",AcctCode,0)),"UNKNOWN"))</f>
        <v/>
      </c>
    </row>
    <row r="19697">
      <c r="A19697" s="40">
        <f>IF(GL_Paste!$B19694="","",N(GL_Paste!$H19694)-N(GL_Paste!$G19694))</f>
        <v/>
      </c>
      <c r="B19697" s="43">
        <f>IF(GL_Paste!$B19694="","",DATE(YEAR(GL_Paste!$E19694),MONTH(GL_Paste!$E19694),1))</f>
        <v/>
      </c>
      <c r="C19697">
        <f>IF(GL_Paste!$B19694="","",IF(TRIM(GL_Paste!$M19694)&lt;&gt;"",TRIM(GL_Paste!$M19694),IFERROR(MID(GL_Paste!$I19694,FIND("[",GL_Paste!$I19694)+1,FIND("]",GL_Paste!$I19694)-FIND("[",GL_Paste!$I19694)-1),"")))</f>
        <v/>
      </c>
      <c r="D19697">
        <f>IF(GL_Paste!$B19694="","",IFERROR(INDEX(DeptName,MATCH($C19697,DeptTag,0)),"UNALLOCATED"))</f>
        <v/>
      </c>
      <c r="E19697">
        <f>IF(GL_Paste!$B19694="","",IFERROR(INDEX(AcctCat,MATCH(GL_Paste!$B19694&amp;"",AcctCode,0)),"UNKNOWN"))</f>
        <v/>
      </c>
      <c r="F19697">
        <f>IF(GL_Paste!$B19694="","",IFERROR(INDEX(AcctSub,MATCH(GL_Paste!$B19694&amp;"",AcctCode,0)),"UNKNOWN"))</f>
        <v/>
      </c>
    </row>
    <row r="19698">
      <c r="A19698" s="40">
        <f>IF(GL_Paste!$B19695="","",N(GL_Paste!$H19695)-N(GL_Paste!$G19695))</f>
        <v/>
      </c>
      <c r="B19698" s="43">
        <f>IF(GL_Paste!$B19695="","",DATE(YEAR(GL_Paste!$E19695),MONTH(GL_Paste!$E19695),1))</f>
        <v/>
      </c>
      <c r="C19698">
        <f>IF(GL_Paste!$B19695="","",IF(TRIM(GL_Paste!$M19695)&lt;&gt;"",TRIM(GL_Paste!$M19695),IFERROR(MID(GL_Paste!$I19695,FIND("[",GL_Paste!$I19695)+1,FIND("]",GL_Paste!$I19695)-FIND("[",GL_Paste!$I19695)-1),"")))</f>
        <v/>
      </c>
      <c r="D19698">
        <f>IF(GL_Paste!$B19695="","",IFERROR(INDEX(DeptName,MATCH($C19698,DeptTag,0)),"UNALLOCATED"))</f>
        <v/>
      </c>
      <c r="E19698">
        <f>IF(GL_Paste!$B19695="","",IFERROR(INDEX(AcctCat,MATCH(GL_Paste!$B19695&amp;"",AcctCode,0)),"UNKNOWN"))</f>
        <v/>
      </c>
      <c r="F19698">
        <f>IF(GL_Paste!$B19695="","",IFERROR(INDEX(AcctSub,MATCH(GL_Paste!$B19695&amp;"",AcctCode,0)),"UNKNOWN"))</f>
        <v/>
      </c>
    </row>
    <row r="19699">
      <c r="A19699" s="40">
        <f>IF(GL_Paste!$B19696="","",N(GL_Paste!$H19696)-N(GL_Paste!$G19696))</f>
        <v/>
      </c>
      <c r="B19699" s="43">
        <f>IF(GL_Paste!$B19696="","",DATE(YEAR(GL_Paste!$E19696),MONTH(GL_Paste!$E19696),1))</f>
        <v/>
      </c>
      <c r="C19699">
        <f>IF(GL_Paste!$B19696="","",IF(TRIM(GL_Paste!$M19696)&lt;&gt;"",TRIM(GL_Paste!$M19696),IFERROR(MID(GL_Paste!$I19696,FIND("[",GL_Paste!$I19696)+1,FIND("]",GL_Paste!$I19696)-FIND("[",GL_Paste!$I19696)-1),"")))</f>
        <v/>
      </c>
      <c r="D19699">
        <f>IF(GL_Paste!$B19696="","",IFERROR(INDEX(DeptName,MATCH($C19699,DeptTag,0)),"UNALLOCATED"))</f>
        <v/>
      </c>
      <c r="E19699">
        <f>IF(GL_Paste!$B19696="","",IFERROR(INDEX(AcctCat,MATCH(GL_Paste!$B19696&amp;"",AcctCode,0)),"UNKNOWN"))</f>
        <v/>
      </c>
      <c r="F19699">
        <f>IF(GL_Paste!$B19696="","",IFERROR(INDEX(AcctSub,MATCH(GL_Paste!$B19696&amp;"",AcctCode,0)),"UNKNOWN"))</f>
        <v/>
      </c>
    </row>
    <row r="19700">
      <c r="A19700" s="40">
        <f>IF(GL_Paste!$B19697="","",N(GL_Paste!$H19697)-N(GL_Paste!$G19697))</f>
        <v/>
      </c>
      <c r="B19700" s="43">
        <f>IF(GL_Paste!$B19697="","",DATE(YEAR(GL_Paste!$E19697),MONTH(GL_Paste!$E19697),1))</f>
        <v/>
      </c>
      <c r="C19700">
        <f>IF(GL_Paste!$B19697="","",IF(TRIM(GL_Paste!$M19697)&lt;&gt;"",TRIM(GL_Paste!$M19697),IFERROR(MID(GL_Paste!$I19697,FIND("[",GL_Paste!$I19697)+1,FIND("]",GL_Paste!$I19697)-FIND("[",GL_Paste!$I19697)-1),"")))</f>
        <v/>
      </c>
      <c r="D19700">
        <f>IF(GL_Paste!$B19697="","",IFERROR(INDEX(DeptName,MATCH($C19700,DeptTag,0)),"UNALLOCATED"))</f>
        <v/>
      </c>
      <c r="E19700">
        <f>IF(GL_Paste!$B19697="","",IFERROR(INDEX(AcctCat,MATCH(GL_Paste!$B19697&amp;"",AcctCode,0)),"UNKNOWN"))</f>
        <v/>
      </c>
      <c r="F19700">
        <f>IF(GL_Paste!$B19697="","",IFERROR(INDEX(AcctSub,MATCH(GL_Paste!$B19697&amp;"",AcctCode,0)),"UNKNOWN"))</f>
        <v/>
      </c>
    </row>
    <row r="19701">
      <c r="A19701" s="40">
        <f>IF(GL_Paste!$B19698="","",N(GL_Paste!$H19698)-N(GL_Paste!$G19698))</f>
        <v/>
      </c>
      <c r="B19701" s="43">
        <f>IF(GL_Paste!$B19698="","",DATE(YEAR(GL_Paste!$E19698),MONTH(GL_Paste!$E19698),1))</f>
        <v/>
      </c>
      <c r="C19701">
        <f>IF(GL_Paste!$B19698="","",IF(TRIM(GL_Paste!$M19698)&lt;&gt;"",TRIM(GL_Paste!$M19698),IFERROR(MID(GL_Paste!$I19698,FIND("[",GL_Paste!$I19698)+1,FIND("]",GL_Paste!$I19698)-FIND("[",GL_Paste!$I19698)-1),"")))</f>
        <v/>
      </c>
      <c r="D19701">
        <f>IF(GL_Paste!$B19698="","",IFERROR(INDEX(DeptName,MATCH($C19701,DeptTag,0)),"UNALLOCATED"))</f>
        <v/>
      </c>
      <c r="E19701">
        <f>IF(GL_Paste!$B19698="","",IFERROR(INDEX(AcctCat,MATCH(GL_Paste!$B19698&amp;"",AcctCode,0)),"UNKNOWN"))</f>
        <v/>
      </c>
      <c r="F19701">
        <f>IF(GL_Paste!$B19698="","",IFERROR(INDEX(AcctSub,MATCH(GL_Paste!$B19698&amp;"",AcctCode,0)),"UNKNOWN"))</f>
        <v/>
      </c>
    </row>
    <row r="19702">
      <c r="A19702" s="40">
        <f>IF(GL_Paste!$B19699="","",N(GL_Paste!$H19699)-N(GL_Paste!$G19699))</f>
        <v/>
      </c>
      <c r="B19702" s="43">
        <f>IF(GL_Paste!$B19699="","",DATE(YEAR(GL_Paste!$E19699),MONTH(GL_Paste!$E19699),1))</f>
        <v/>
      </c>
      <c r="C19702">
        <f>IF(GL_Paste!$B19699="","",IF(TRIM(GL_Paste!$M19699)&lt;&gt;"",TRIM(GL_Paste!$M19699),IFERROR(MID(GL_Paste!$I19699,FIND("[",GL_Paste!$I19699)+1,FIND("]",GL_Paste!$I19699)-FIND("[",GL_Paste!$I19699)-1),"")))</f>
        <v/>
      </c>
      <c r="D19702">
        <f>IF(GL_Paste!$B19699="","",IFERROR(INDEX(DeptName,MATCH($C19702,DeptTag,0)),"UNALLOCATED"))</f>
        <v/>
      </c>
      <c r="E19702">
        <f>IF(GL_Paste!$B19699="","",IFERROR(INDEX(AcctCat,MATCH(GL_Paste!$B19699&amp;"",AcctCode,0)),"UNKNOWN"))</f>
        <v/>
      </c>
      <c r="F19702">
        <f>IF(GL_Paste!$B19699="","",IFERROR(INDEX(AcctSub,MATCH(GL_Paste!$B19699&amp;"",AcctCode,0)),"UNKNOWN"))</f>
        <v/>
      </c>
    </row>
    <row r="19703">
      <c r="A19703" s="40">
        <f>IF(GL_Paste!$B19700="","",N(GL_Paste!$H19700)-N(GL_Paste!$G19700))</f>
        <v/>
      </c>
      <c r="B19703" s="43">
        <f>IF(GL_Paste!$B19700="","",DATE(YEAR(GL_Paste!$E19700),MONTH(GL_Paste!$E19700),1))</f>
        <v/>
      </c>
      <c r="C19703">
        <f>IF(GL_Paste!$B19700="","",IF(TRIM(GL_Paste!$M19700)&lt;&gt;"",TRIM(GL_Paste!$M19700),IFERROR(MID(GL_Paste!$I19700,FIND("[",GL_Paste!$I19700)+1,FIND("]",GL_Paste!$I19700)-FIND("[",GL_Paste!$I19700)-1),"")))</f>
        <v/>
      </c>
      <c r="D19703">
        <f>IF(GL_Paste!$B19700="","",IFERROR(INDEX(DeptName,MATCH($C19703,DeptTag,0)),"UNALLOCATED"))</f>
        <v/>
      </c>
      <c r="E19703">
        <f>IF(GL_Paste!$B19700="","",IFERROR(INDEX(AcctCat,MATCH(GL_Paste!$B19700&amp;"",AcctCode,0)),"UNKNOWN"))</f>
        <v/>
      </c>
      <c r="F19703">
        <f>IF(GL_Paste!$B19700="","",IFERROR(INDEX(AcctSub,MATCH(GL_Paste!$B19700&amp;"",AcctCode,0)),"UNKNOWN"))</f>
        <v/>
      </c>
    </row>
    <row r="19704">
      <c r="A19704" s="40">
        <f>IF(GL_Paste!$B19701="","",N(GL_Paste!$H19701)-N(GL_Paste!$G19701))</f>
        <v/>
      </c>
      <c r="B19704" s="43">
        <f>IF(GL_Paste!$B19701="","",DATE(YEAR(GL_Paste!$E19701),MONTH(GL_Paste!$E19701),1))</f>
        <v/>
      </c>
      <c r="C19704">
        <f>IF(GL_Paste!$B19701="","",IF(TRIM(GL_Paste!$M19701)&lt;&gt;"",TRIM(GL_Paste!$M19701),IFERROR(MID(GL_Paste!$I19701,FIND("[",GL_Paste!$I19701)+1,FIND("]",GL_Paste!$I19701)-FIND("[",GL_Paste!$I19701)-1),"")))</f>
        <v/>
      </c>
      <c r="D19704">
        <f>IF(GL_Paste!$B19701="","",IFERROR(INDEX(DeptName,MATCH($C19704,DeptTag,0)),"UNALLOCATED"))</f>
        <v/>
      </c>
      <c r="E19704">
        <f>IF(GL_Paste!$B19701="","",IFERROR(INDEX(AcctCat,MATCH(GL_Paste!$B19701&amp;"",AcctCode,0)),"UNKNOWN"))</f>
        <v/>
      </c>
      <c r="F19704">
        <f>IF(GL_Paste!$B19701="","",IFERROR(INDEX(AcctSub,MATCH(GL_Paste!$B19701&amp;"",AcctCode,0)),"UNKNOWN"))</f>
        <v/>
      </c>
    </row>
    <row r="19705">
      <c r="A19705" s="40">
        <f>IF(GL_Paste!$B19702="","",N(GL_Paste!$H19702)-N(GL_Paste!$G19702))</f>
        <v/>
      </c>
      <c r="B19705" s="43">
        <f>IF(GL_Paste!$B19702="","",DATE(YEAR(GL_Paste!$E19702),MONTH(GL_Paste!$E19702),1))</f>
        <v/>
      </c>
      <c r="C19705">
        <f>IF(GL_Paste!$B19702="","",IF(TRIM(GL_Paste!$M19702)&lt;&gt;"",TRIM(GL_Paste!$M19702),IFERROR(MID(GL_Paste!$I19702,FIND("[",GL_Paste!$I19702)+1,FIND("]",GL_Paste!$I19702)-FIND("[",GL_Paste!$I19702)-1),"")))</f>
        <v/>
      </c>
      <c r="D19705">
        <f>IF(GL_Paste!$B19702="","",IFERROR(INDEX(DeptName,MATCH($C19705,DeptTag,0)),"UNALLOCATED"))</f>
        <v/>
      </c>
      <c r="E19705">
        <f>IF(GL_Paste!$B19702="","",IFERROR(INDEX(AcctCat,MATCH(GL_Paste!$B19702&amp;"",AcctCode,0)),"UNKNOWN"))</f>
        <v/>
      </c>
      <c r="F19705">
        <f>IF(GL_Paste!$B19702="","",IFERROR(INDEX(AcctSub,MATCH(GL_Paste!$B19702&amp;"",AcctCode,0)),"UNKNOWN"))</f>
        <v/>
      </c>
    </row>
    <row r="19706">
      <c r="A19706" s="40">
        <f>IF(GL_Paste!$B19703="","",N(GL_Paste!$H19703)-N(GL_Paste!$G19703))</f>
        <v/>
      </c>
      <c r="B19706" s="43">
        <f>IF(GL_Paste!$B19703="","",DATE(YEAR(GL_Paste!$E19703),MONTH(GL_Paste!$E19703),1))</f>
        <v/>
      </c>
      <c r="C19706">
        <f>IF(GL_Paste!$B19703="","",IF(TRIM(GL_Paste!$M19703)&lt;&gt;"",TRIM(GL_Paste!$M19703),IFERROR(MID(GL_Paste!$I19703,FIND("[",GL_Paste!$I19703)+1,FIND("]",GL_Paste!$I19703)-FIND("[",GL_Paste!$I19703)-1),"")))</f>
        <v/>
      </c>
      <c r="D19706">
        <f>IF(GL_Paste!$B19703="","",IFERROR(INDEX(DeptName,MATCH($C19706,DeptTag,0)),"UNALLOCATED"))</f>
        <v/>
      </c>
      <c r="E19706">
        <f>IF(GL_Paste!$B19703="","",IFERROR(INDEX(AcctCat,MATCH(GL_Paste!$B19703&amp;"",AcctCode,0)),"UNKNOWN"))</f>
        <v/>
      </c>
      <c r="F19706">
        <f>IF(GL_Paste!$B19703="","",IFERROR(INDEX(AcctSub,MATCH(GL_Paste!$B19703&amp;"",AcctCode,0)),"UNKNOWN"))</f>
        <v/>
      </c>
    </row>
    <row r="19707">
      <c r="A19707" s="40">
        <f>IF(GL_Paste!$B19704="","",N(GL_Paste!$H19704)-N(GL_Paste!$G19704))</f>
        <v/>
      </c>
      <c r="B19707" s="43">
        <f>IF(GL_Paste!$B19704="","",DATE(YEAR(GL_Paste!$E19704),MONTH(GL_Paste!$E19704),1))</f>
        <v/>
      </c>
      <c r="C19707">
        <f>IF(GL_Paste!$B19704="","",IF(TRIM(GL_Paste!$M19704)&lt;&gt;"",TRIM(GL_Paste!$M19704),IFERROR(MID(GL_Paste!$I19704,FIND("[",GL_Paste!$I19704)+1,FIND("]",GL_Paste!$I19704)-FIND("[",GL_Paste!$I19704)-1),"")))</f>
        <v/>
      </c>
      <c r="D19707">
        <f>IF(GL_Paste!$B19704="","",IFERROR(INDEX(DeptName,MATCH($C19707,DeptTag,0)),"UNALLOCATED"))</f>
        <v/>
      </c>
      <c r="E19707">
        <f>IF(GL_Paste!$B19704="","",IFERROR(INDEX(AcctCat,MATCH(GL_Paste!$B19704&amp;"",AcctCode,0)),"UNKNOWN"))</f>
        <v/>
      </c>
      <c r="F19707">
        <f>IF(GL_Paste!$B19704="","",IFERROR(INDEX(AcctSub,MATCH(GL_Paste!$B19704&amp;"",AcctCode,0)),"UNKNOWN"))</f>
        <v/>
      </c>
    </row>
    <row r="19708">
      <c r="A19708" s="40">
        <f>IF(GL_Paste!$B19705="","",N(GL_Paste!$H19705)-N(GL_Paste!$G19705))</f>
        <v/>
      </c>
      <c r="B19708" s="43">
        <f>IF(GL_Paste!$B19705="","",DATE(YEAR(GL_Paste!$E19705),MONTH(GL_Paste!$E19705),1))</f>
        <v/>
      </c>
      <c r="C19708">
        <f>IF(GL_Paste!$B19705="","",IF(TRIM(GL_Paste!$M19705)&lt;&gt;"",TRIM(GL_Paste!$M19705),IFERROR(MID(GL_Paste!$I19705,FIND("[",GL_Paste!$I19705)+1,FIND("]",GL_Paste!$I19705)-FIND("[",GL_Paste!$I19705)-1),"")))</f>
        <v/>
      </c>
      <c r="D19708">
        <f>IF(GL_Paste!$B19705="","",IFERROR(INDEX(DeptName,MATCH($C19708,DeptTag,0)),"UNALLOCATED"))</f>
        <v/>
      </c>
      <c r="E19708">
        <f>IF(GL_Paste!$B19705="","",IFERROR(INDEX(AcctCat,MATCH(GL_Paste!$B19705&amp;"",AcctCode,0)),"UNKNOWN"))</f>
        <v/>
      </c>
      <c r="F19708">
        <f>IF(GL_Paste!$B19705="","",IFERROR(INDEX(AcctSub,MATCH(GL_Paste!$B19705&amp;"",AcctCode,0)),"UNKNOWN"))</f>
        <v/>
      </c>
    </row>
    <row r="19709">
      <c r="A19709" s="40">
        <f>IF(GL_Paste!$B19706="","",N(GL_Paste!$H19706)-N(GL_Paste!$G19706))</f>
        <v/>
      </c>
      <c r="B19709" s="43">
        <f>IF(GL_Paste!$B19706="","",DATE(YEAR(GL_Paste!$E19706),MONTH(GL_Paste!$E19706),1))</f>
        <v/>
      </c>
      <c r="C19709">
        <f>IF(GL_Paste!$B19706="","",IF(TRIM(GL_Paste!$M19706)&lt;&gt;"",TRIM(GL_Paste!$M19706),IFERROR(MID(GL_Paste!$I19706,FIND("[",GL_Paste!$I19706)+1,FIND("]",GL_Paste!$I19706)-FIND("[",GL_Paste!$I19706)-1),"")))</f>
        <v/>
      </c>
      <c r="D19709">
        <f>IF(GL_Paste!$B19706="","",IFERROR(INDEX(DeptName,MATCH($C19709,DeptTag,0)),"UNALLOCATED"))</f>
        <v/>
      </c>
      <c r="E19709">
        <f>IF(GL_Paste!$B19706="","",IFERROR(INDEX(AcctCat,MATCH(GL_Paste!$B19706&amp;"",AcctCode,0)),"UNKNOWN"))</f>
        <v/>
      </c>
      <c r="F19709">
        <f>IF(GL_Paste!$B19706="","",IFERROR(INDEX(AcctSub,MATCH(GL_Paste!$B19706&amp;"",AcctCode,0)),"UNKNOWN"))</f>
        <v/>
      </c>
    </row>
    <row r="19710">
      <c r="A19710" s="40">
        <f>IF(GL_Paste!$B19707="","",N(GL_Paste!$H19707)-N(GL_Paste!$G19707))</f>
        <v/>
      </c>
      <c r="B19710" s="43">
        <f>IF(GL_Paste!$B19707="","",DATE(YEAR(GL_Paste!$E19707),MONTH(GL_Paste!$E19707),1))</f>
        <v/>
      </c>
      <c r="C19710">
        <f>IF(GL_Paste!$B19707="","",IF(TRIM(GL_Paste!$M19707)&lt;&gt;"",TRIM(GL_Paste!$M19707),IFERROR(MID(GL_Paste!$I19707,FIND("[",GL_Paste!$I19707)+1,FIND("]",GL_Paste!$I19707)-FIND("[",GL_Paste!$I19707)-1),"")))</f>
        <v/>
      </c>
      <c r="D19710">
        <f>IF(GL_Paste!$B19707="","",IFERROR(INDEX(DeptName,MATCH($C19710,DeptTag,0)),"UNALLOCATED"))</f>
        <v/>
      </c>
      <c r="E19710">
        <f>IF(GL_Paste!$B19707="","",IFERROR(INDEX(AcctCat,MATCH(GL_Paste!$B19707&amp;"",AcctCode,0)),"UNKNOWN"))</f>
        <v/>
      </c>
      <c r="F19710">
        <f>IF(GL_Paste!$B19707="","",IFERROR(INDEX(AcctSub,MATCH(GL_Paste!$B19707&amp;"",AcctCode,0)),"UNKNOWN"))</f>
        <v/>
      </c>
    </row>
    <row r="19711">
      <c r="A19711" s="40">
        <f>IF(GL_Paste!$B19708="","",N(GL_Paste!$H19708)-N(GL_Paste!$G19708))</f>
        <v/>
      </c>
      <c r="B19711" s="43">
        <f>IF(GL_Paste!$B19708="","",DATE(YEAR(GL_Paste!$E19708),MONTH(GL_Paste!$E19708),1))</f>
        <v/>
      </c>
      <c r="C19711">
        <f>IF(GL_Paste!$B19708="","",IF(TRIM(GL_Paste!$M19708)&lt;&gt;"",TRIM(GL_Paste!$M19708),IFERROR(MID(GL_Paste!$I19708,FIND("[",GL_Paste!$I19708)+1,FIND("]",GL_Paste!$I19708)-FIND("[",GL_Paste!$I19708)-1),"")))</f>
        <v/>
      </c>
      <c r="D19711">
        <f>IF(GL_Paste!$B19708="","",IFERROR(INDEX(DeptName,MATCH($C19711,DeptTag,0)),"UNALLOCATED"))</f>
        <v/>
      </c>
      <c r="E19711">
        <f>IF(GL_Paste!$B19708="","",IFERROR(INDEX(AcctCat,MATCH(GL_Paste!$B19708&amp;"",AcctCode,0)),"UNKNOWN"))</f>
        <v/>
      </c>
      <c r="F19711">
        <f>IF(GL_Paste!$B19708="","",IFERROR(INDEX(AcctSub,MATCH(GL_Paste!$B19708&amp;"",AcctCode,0)),"UNKNOWN"))</f>
        <v/>
      </c>
    </row>
    <row r="19712">
      <c r="A19712" s="40">
        <f>IF(GL_Paste!$B19709="","",N(GL_Paste!$H19709)-N(GL_Paste!$G19709))</f>
        <v/>
      </c>
      <c r="B19712" s="43">
        <f>IF(GL_Paste!$B19709="","",DATE(YEAR(GL_Paste!$E19709),MONTH(GL_Paste!$E19709),1))</f>
        <v/>
      </c>
      <c r="C19712">
        <f>IF(GL_Paste!$B19709="","",IF(TRIM(GL_Paste!$M19709)&lt;&gt;"",TRIM(GL_Paste!$M19709),IFERROR(MID(GL_Paste!$I19709,FIND("[",GL_Paste!$I19709)+1,FIND("]",GL_Paste!$I19709)-FIND("[",GL_Paste!$I19709)-1),"")))</f>
        <v/>
      </c>
      <c r="D19712">
        <f>IF(GL_Paste!$B19709="","",IFERROR(INDEX(DeptName,MATCH($C19712,DeptTag,0)),"UNALLOCATED"))</f>
        <v/>
      </c>
      <c r="E19712">
        <f>IF(GL_Paste!$B19709="","",IFERROR(INDEX(AcctCat,MATCH(GL_Paste!$B19709&amp;"",AcctCode,0)),"UNKNOWN"))</f>
        <v/>
      </c>
      <c r="F19712">
        <f>IF(GL_Paste!$B19709="","",IFERROR(INDEX(AcctSub,MATCH(GL_Paste!$B19709&amp;"",AcctCode,0)),"UNKNOWN"))</f>
        <v/>
      </c>
    </row>
    <row r="19713">
      <c r="A19713" s="40">
        <f>IF(GL_Paste!$B19710="","",N(GL_Paste!$H19710)-N(GL_Paste!$G19710))</f>
        <v/>
      </c>
      <c r="B19713" s="43">
        <f>IF(GL_Paste!$B19710="","",DATE(YEAR(GL_Paste!$E19710),MONTH(GL_Paste!$E19710),1))</f>
        <v/>
      </c>
      <c r="C19713">
        <f>IF(GL_Paste!$B19710="","",IF(TRIM(GL_Paste!$M19710)&lt;&gt;"",TRIM(GL_Paste!$M19710),IFERROR(MID(GL_Paste!$I19710,FIND("[",GL_Paste!$I19710)+1,FIND("]",GL_Paste!$I19710)-FIND("[",GL_Paste!$I19710)-1),"")))</f>
        <v/>
      </c>
      <c r="D19713">
        <f>IF(GL_Paste!$B19710="","",IFERROR(INDEX(DeptName,MATCH($C19713,DeptTag,0)),"UNALLOCATED"))</f>
        <v/>
      </c>
      <c r="E19713">
        <f>IF(GL_Paste!$B19710="","",IFERROR(INDEX(AcctCat,MATCH(GL_Paste!$B19710&amp;"",AcctCode,0)),"UNKNOWN"))</f>
        <v/>
      </c>
      <c r="F19713">
        <f>IF(GL_Paste!$B19710="","",IFERROR(INDEX(AcctSub,MATCH(GL_Paste!$B19710&amp;"",AcctCode,0)),"UNKNOWN"))</f>
        <v/>
      </c>
    </row>
    <row r="19714">
      <c r="A19714" s="40">
        <f>IF(GL_Paste!$B19711="","",N(GL_Paste!$H19711)-N(GL_Paste!$G19711))</f>
        <v/>
      </c>
      <c r="B19714" s="43">
        <f>IF(GL_Paste!$B19711="","",DATE(YEAR(GL_Paste!$E19711),MONTH(GL_Paste!$E19711),1))</f>
        <v/>
      </c>
      <c r="C19714">
        <f>IF(GL_Paste!$B19711="","",IF(TRIM(GL_Paste!$M19711)&lt;&gt;"",TRIM(GL_Paste!$M19711),IFERROR(MID(GL_Paste!$I19711,FIND("[",GL_Paste!$I19711)+1,FIND("]",GL_Paste!$I19711)-FIND("[",GL_Paste!$I19711)-1),"")))</f>
        <v/>
      </c>
      <c r="D19714">
        <f>IF(GL_Paste!$B19711="","",IFERROR(INDEX(DeptName,MATCH($C19714,DeptTag,0)),"UNALLOCATED"))</f>
        <v/>
      </c>
      <c r="E19714">
        <f>IF(GL_Paste!$B19711="","",IFERROR(INDEX(AcctCat,MATCH(GL_Paste!$B19711&amp;"",AcctCode,0)),"UNKNOWN"))</f>
        <v/>
      </c>
      <c r="F19714">
        <f>IF(GL_Paste!$B19711="","",IFERROR(INDEX(AcctSub,MATCH(GL_Paste!$B19711&amp;"",AcctCode,0)),"UNKNOWN"))</f>
        <v/>
      </c>
    </row>
    <row r="19715">
      <c r="A19715" s="40">
        <f>IF(GL_Paste!$B19712="","",N(GL_Paste!$H19712)-N(GL_Paste!$G19712))</f>
        <v/>
      </c>
      <c r="B19715" s="43">
        <f>IF(GL_Paste!$B19712="","",DATE(YEAR(GL_Paste!$E19712),MONTH(GL_Paste!$E19712),1))</f>
        <v/>
      </c>
      <c r="C19715">
        <f>IF(GL_Paste!$B19712="","",IF(TRIM(GL_Paste!$M19712)&lt;&gt;"",TRIM(GL_Paste!$M19712),IFERROR(MID(GL_Paste!$I19712,FIND("[",GL_Paste!$I19712)+1,FIND("]",GL_Paste!$I19712)-FIND("[",GL_Paste!$I19712)-1),"")))</f>
        <v/>
      </c>
      <c r="D19715">
        <f>IF(GL_Paste!$B19712="","",IFERROR(INDEX(DeptName,MATCH($C19715,DeptTag,0)),"UNALLOCATED"))</f>
        <v/>
      </c>
      <c r="E19715">
        <f>IF(GL_Paste!$B19712="","",IFERROR(INDEX(AcctCat,MATCH(GL_Paste!$B19712&amp;"",AcctCode,0)),"UNKNOWN"))</f>
        <v/>
      </c>
      <c r="F19715">
        <f>IF(GL_Paste!$B19712="","",IFERROR(INDEX(AcctSub,MATCH(GL_Paste!$B19712&amp;"",AcctCode,0)),"UNKNOWN"))</f>
        <v/>
      </c>
    </row>
    <row r="19716">
      <c r="A19716" s="40">
        <f>IF(GL_Paste!$B19713="","",N(GL_Paste!$H19713)-N(GL_Paste!$G19713))</f>
        <v/>
      </c>
      <c r="B19716" s="43">
        <f>IF(GL_Paste!$B19713="","",DATE(YEAR(GL_Paste!$E19713),MONTH(GL_Paste!$E19713),1))</f>
        <v/>
      </c>
      <c r="C19716">
        <f>IF(GL_Paste!$B19713="","",IF(TRIM(GL_Paste!$M19713)&lt;&gt;"",TRIM(GL_Paste!$M19713),IFERROR(MID(GL_Paste!$I19713,FIND("[",GL_Paste!$I19713)+1,FIND("]",GL_Paste!$I19713)-FIND("[",GL_Paste!$I19713)-1),"")))</f>
        <v/>
      </c>
      <c r="D19716">
        <f>IF(GL_Paste!$B19713="","",IFERROR(INDEX(DeptName,MATCH($C19716,DeptTag,0)),"UNALLOCATED"))</f>
        <v/>
      </c>
      <c r="E19716">
        <f>IF(GL_Paste!$B19713="","",IFERROR(INDEX(AcctCat,MATCH(GL_Paste!$B19713&amp;"",AcctCode,0)),"UNKNOWN"))</f>
        <v/>
      </c>
      <c r="F19716">
        <f>IF(GL_Paste!$B19713="","",IFERROR(INDEX(AcctSub,MATCH(GL_Paste!$B19713&amp;"",AcctCode,0)),"UNKNOWN"))</f>
        <v/>
      </c>
    </row>
    <row r="19717">
      <c r="A19717" s="40">
        <f>IF(GL_Paste!$B19714="","",N(GL_Paste!$H19714)-N(GL_Paste!$G19714))</f>
        <v/>
      </c>
      <c r="B19717" s="43">
        <f>IF(GL_Paste!$B19714="","",DATE(YEAR(GL_Paste!$E19714),MONTH(GL_Paste!$E19714),1))</f>
        <v/>
      </c>
      <c r="C19717">
        <f>IF(GL_Paste!$B19714="","",IF(TRIM(GL_Paste!$M19714)&lt;&gt;"",TRIM(GL_Paste!$M19714),IFERROR(MID(GL_Paste!$I19714,FIND("[",GL_Paste!$I19714)+1,FIND("]",GL_Paste!$I19714)-FIND("[",GL_Paste!$I19714)-1),"")))</f>
        <v/>
      </c>
      <c r="D19717">
        <f>IF(GL_Paste!$B19714="","",IFERROR(INDEX(DeptName,MATCH($C19717,DeptTag,0)),"UNALLOCATED"))</f>
        <v/>
      </c>
      <c r="E19717">
        <f>IF(GL_Paste!$B19714="","",IFERROR(INDEX(AcctCat,MATCH(GL_Paste!$B19714&amp;"",AcctCode,0)),"UNKNOWN"))</f>
        <v/>
      </c>
      <c r="F19717">
        <f>IF(GL_Paste!$B19714="","",IFERROR(INDEX(AcctSub,MATCH(GL_Paste!$B19714&amp;"",AcctCode,0)),"UNKNOWN"))</f>
        <v/>
      </c>
    </row>
    <row r="19718">
      <c r="A19718" s="40">
        <f>IF(GL_Paste!$B19715="","",N(GL_Paste!$H19715)-N(GL_Paste!$G19715))</f>
        <v/>
      </c>
      <c r="B19718" s="43">
        <f>IF(GL_Paste!$B19715="","",DATE(YEAR(GL_Paste!$E19715),MONTH(GL_Paste!$E19715),1))</f>
        <v/>
      </c>
      <c r="C19718">
        <f>IF(GL_Paste!$B19715="","",IF(TRIM(GL_Paste!$M19715)&lt;&gt;"",TRIM(GL_Paste!$M19715),IFERROR(MID(GL_Paste!$I19715,FIND("[",GL_Paste!$I19715)+1,FIND("]",GL_Paste!$I19715)-FIND("[",GL_Paste!$I19715)-1),"")))</f>
        <v/>
      </c>
      <c r="D19718">
        <f>IF(GL_Paste!$B19715="","",IFERROR(INDEX(DeptName,MATCH($C19718,DeptTag,0)),"UNALLOCATED"))</f>
        <v/>
      </c>
      <c r="E19718">
        <f>IF(GL_Paste!$B19715="","",IFERROR(INDEX(AcctCat,MATCH(GL_Paste!$B19715&amp;"",AcctCode,0)),"UNKNOWN"))</f>
        <v/>
      </c>
      <c r="F19718">
        <f>IF(GL_Paste!$B19715="","",IFERROR(INDEX(AcctSub,MATCH(GL_Paste!$B19715&amp;"",AcctCode,0)),"UNKNOWN"))</f>
        <v/>
      </c>
    </row>
    <row r="19719">
      <c r="A19719" s="40">
        <f>IF(GL_Paste!$B19716="","",N(GL_Paste!$H19716)-N(GL_Paste!$G19716))</f>
        <v/>
      </c>
      <c r="B19719" s="43">
        <f>IF(GL_Paste!$B19716="","",DATE(YEAR(GL_Paste!$E19716),MONTH(GL_Paste!$E19716),1))</f>
        <v/>
      </c>
      <c r="C19719">
        <f>IF(GL_Paste!$B19716="","",IF(TRIM(GL_Paste!$M19716)&lt;&gt;"",TRIM(GL_Paste!$M19716),IFERROR(MID(GL_Paste!$I19716,FIND("[",GL_Paste!$I19716)+1,FIND("]",GL_Paste!$I19716)-FIND("[",GL_Paste!$I19716)-1),"")))</f>
        <v/>
      </c>
      <c r="D19719">
        <f>IF(GL_Paste!$B19716="","",IFERROR(INDEX(DeptName,MATCH($C19719,DeptTag,0)),"UNALLOCATED"))</f>
        <v/>
      </c>
      <c r="E19719">
        <f>IF(GL_Paste!$B19716="","",IFERROR(INDEX(AcctCat,MATCH(GL_Paste!$B19716&amp;"",AcctCode,0)),"UNKNOWN"))</f>
        <v/>
      </c>
      <c r="F19719">
        <f>IF(GL_Paste!$B19716="","",IFERROR(INDEX(AcctSub,MATCH(GL_Paste!$B19716&amp;"",AcctCode,0)),"UNKNOWN"))</f>
        <v/>
      </c>
    </row>
    <row r="19720">
      <c r="A19720" s="40">
        <f>IF(GL_Paste!$B19717="","",N(GL_Paste!$H19717)-N(GL_Paste!$G19717))</f>
        <v/>
      </c>
      <c r="B19720" s="43">
        <f>IF(GL_Paste!$B19717="","",DATE(YEAR(GL_Paste!$E19717),MONTH(GL_Paste!$E19717),1))</f>
        <v/>
      </c>
      <c r="C19720">
        <f>IF(GL_Paste!$B19717="","",IF(TRIM(GL_Paste!$M19717)&lt;&gt;"",TRIM(GL_Paste!$M19717),IFERROR(MID(GL_Paste!$I19717,FIND("[",GL_Paste!$I19717)+1,FIND("]",GL_Paste!$I19717)-FIND("[",GL_Paste!$I19717)-1),"")))</f>
        <v/>
      </c>
      <c r="D19720">
        <f>IF(GL_Paste!$B19717="","",IFERROR(INDEX(DeptName,MATCH($C19720,DeptTag,0)),"UNALLOCATED"))</f>
        <v/>
      </c>
      <c r="E19720">
        <f>IF(GL_Paste!$B19717="","",IFERROR(INDEX(AcctCat,MATCH(GL_Paste!$B19717&amp;"",AcctCode,0)),"UNKNOWN"))</f>
        <v/>
      </c>
      <c r="F19720">
        <f>IF(GL_Paste!$B19717="","",IFERROR(INDEX(AcctSub,MATCH(GL_Paste!$B19717&amp;"",AcctCode,0)),"UNKNOWN"))</f>
        <v/>
      </c>
    </row>
    <row r="19721">
      <c r="A19721" s="40">
        <f>IF(GL_Paste!$B19718="","",N(GL_Paste!$H19718)-N(GL_Paste!$G19718))</f>
        <v/>
      </c>
      <c r="B19721" s="43">
        <f>IF(GL_Paste!$B19718="","",DATE(YEAR(GL_Paste!$E19718),MONTH(GL_Paste!$E19718),1))</f>
        <v/>
      </c>
      <c r="C19721">
        <f>IF(GL_Paste!$B19718="","",IF(TRIM(GL_Paste!$M19718)&lt;&gt;"",TRIM(GL_Paste!$M19718),IFERROR(MID(GL_Paste!$I19718,FIND("[",GL_Paste!$I19718)+1,FIND("]",GL_Paste!$I19718)-FIND("[",GL_Paste!$I19718)-1),"")))</f>
        <v/>
      </c>
      <c r="D19721">
        <f>IF(GL_Paste!$B19718="","",IFERROR(INDEX(DeptName,MATCH($C19721,DeptTag,0)),"UNALLOCATED"))</f>
        <v/>
      </c>
      <c r="E19721">
        <f>IF(GL_Paste!$B19718="","",IFERROR(INDEX(AcctCat,MATCH(GL_Paste!$B19718&amp;"",AcctCode,0)),"UNKNOWN"))</f>
        <v/>
      </c>
      <c r="F19721">
        <f>IF(GL_Paste!$B19718="","",IFERROR(INDEX(AcctSub,MATCH(GL_Paste!$B19718&amp;"",AcctCode,0)),"UNKNOWN"))</f>
        <v/>
      </c>
    </row>
    <row r="19722">
      <c r="A19722" s="40">
        <f>IF(GL_Paste!$B19719="","",N(GL_Paste!$H19719)-N(GL_Paste!$G19719))</f>
        <v/>
      </c>
      <c r="B19722" s="43">
        <f>IF(GL_Paste!$B19719="","",DATE(YEAR(GL_Paste!$E19719),MONTH(GL_Paste!$E19719),1))</f>
        <v/>
      </c>
      <c r="C19722">
        <f>IF(GL_Paste!$B19719="","",IF(TRIM(GL_Paste!$M19719)&lt;&gt;"",TRIM(GL_Paste!$M19719),IFERROR(MID(GL_Paste!$I19719,FIND("[",GL_Paste!$I19719)+1,FIND("]",GL_Paste!$I19719)-FIND("[",GL_Paste!$I19719)-1),"")))</f>
        <v/>
      </c>
      <c r="D19722">
        <f>IF(GL_Paste!$B19719="","",IFERROR(INDEX(DeptName,MATCH($C19722,DeptTag,0)),"UNALLOCATED"))</f>
        <v/>
      </c>
      <c r="E19722">
        <f>IF(GL_Paste!$B19719="","",IFERROR(INDEX(AcctCat,MATCH(GL_Paste!$B19719&amp;"",AcctCode,0)),"UNKNOWN"))</f>
        <v/>
      </c>
      <c r="F19722">
        <f>IF(GL_Paste!$B19719="","",IFERROR(INDEX(AcctSub,MATCH(GL_Paste!$B19719&amp;"",AcctCode,0)),"UNKNOWN"))</f>
        <v/>
      </c>
    </row>
    <row r="19723">
      <c r="A19723" s="40">
        <f>IF(GL_Paste!$B19720="","",N(GL_Paste!$H19720)-N(GL_Paste!$G19720))</f>
        <v/>
      </c>
      <c r="B19723" s="43">
        <f>IF(GL_Paste!$B19720="","",DATE(YEAR(GL_Paste!$E19720),MONTH(GL_Paste!$E19720),1))</f>
        <v/>
      </c>
      <c r="C19723">
        <f>IF(GL_Paste!$B19720="","",IF(TRIM(GL_Paste!$M19720)&lt;&gt;"",TRIM(GL_Paste!$M19720),IFERROR(MID(GL_Paste!$I19720,FIND("[",GL_Paste!$I19720)+1,FIND("]",GL_Paste!$I19720)-FIND("[",GL_Paste!$I19720)-1),"")))</f>
        <v/>
      </c>
      <c r="D19723">
        <f>IF(GL_Paste!$B19720="","",IFERROR(INDEX(DeptName,MATCH($C19723,DeptTag,0)),"UNALLOCATED"))</f>
        <v/>
      </c>
      <c r="E19723">
        <f>IF(GL_Paste!$B19720="","",IFERROR(INDEX(AcctCat,MATCH(GL_Paste!$B19720&amp;"",AcctCode,0)),"UNKNOWN"))</f>
        <v/>
      </c>
      <c r="F19723">
        <f>IF(GL_Paste!$B19720="","",IFERROR(INDEX(AcctSub,MATCH(GL_Paste!$B19720&amp;"",AcctCode,0)),"UNKNOWN"))</f>
        <v/>
      </c>
    </row>
    <row r="19724">
      <c r="A19724" s="40">
        <f>IF(GL_Paste!$B19721="","",N(GL_Paste!$H19721)-N(GL_Paste!$G19721))</f>
        <v/>
      </c>
      <c r="B19724" s="43">
        <f>IF(GL_Paste!$B19721="","",DATE(YEAR(GL_Paste!$E19721),MONTH(GL_Paste!$E19721),1))</f>
        <v/>
      </c>
      <c r="C19724">
        <f>IF(GL_Paste!$B19721="","",IF(TRIM(GL_Paste!$M19721)&lt;&gt;"",TRIM(GL_Paste!$M19721),IFERROR(MID(GL_Paste!$I19721,FIND("[",GL_Paste!$I19721)+1,FIND("]",GL_Paste!$I19721)-FIND("[",GL_Paste!$I19721)-1),"")))</f>
        <v/>
      </c>
      <c r="D19724">
        <f>IF(GL_Paste!$B19721="","",IFERROR(INDEX(DeptName,MATCH($C19724,DeptTag,0)),"UNALLOCATED"))</f>
        <v/>
      </c>
      <c r="E19724">
        <f>IF(GL_Paste!$B19721="","",IFERROR(INDEX(AcctCat,MATCH(GL_Paste!$B19721&amp;"",AcctCode,0)),"UNKNOWN"))</f>
        <v/>
      </c>
      <c r="F19724">
        <f>IF(GL_Paste!$B19721="","",IFERROR(INDEX(AcctSub,MATCH(GL_Paste!$B19721&amp;"",AcctCode,0)),"UNKNOWN"))</f>
        <v/>
      </c>
    </row>
    <row r="19725">
      <c r="A19725" s="40">
        <f>IF(GL_Paste!$B19722="","",N(GL_Paste!$H19722)-N(GL_Paste!$G19722))</f>
        <v/>
      </c>
      <c r="B19725" s="43">
        <f>IF(GL_Paste!$B19722="","",DATE(YEAR(GL_Paste!$E19722),MONTH(GL_Paste!$E19722),1))</f>
        <v/>
      </c>
      <c r="C19725">
        <f>IF(GL_Paste!$B19722="","",IF(TRIM(GL_Paste!$M19722)&lt;&gt;"",TRIM(GL_Paste!$M19722),IFERROR(MID(GL_Paste!$I19722,FIND("[",GL_Paste!$I19722)+1,FIND("]",GL_Paste!$I19722)-FIND("[",GL_Paste!$I19722)-1),"")))</f>
        <v/>
      </c>
      <c r="D19725">
        <f>IF(GL_Paste!$B19722="","",IFERROR(INDEX(DeptName,MATCH($C19725,DeptTag,0)),"UNALLOCATED"))</f>
        <v/>
      </c>
      <c r="E19725">
        <f>IF(GL_Paste!$B19722="","",IFERROR(INDEX(AcctCat,MATCH(GL_Paste!$B19722&amp;"",AcctCode,0)),"UNKNOWN"))</f>
        <v/>
      </c>
      <c r="F19725">
        <f>IF(GL_Paste!$B19722="","",IFERROR(INDEX(AcctSub,MATCH(GL_Paste!$B19722&amp;"",AcctCode,0)),"UNKNOWN"))</f>
        <v/>
      </c>
    </row>
    <row r="19726">
      <c r="A19726" s="40">
        <f>IF(GL_Paste!$B19723="","",N(GL_Paste!$H19723)-N(GL_Paste!$G19723))</f>
        <v/>
      </c>
      <c r="B19726" s="43">
        <f>IF(GL_Paste!$B19723="","",DATE(YEAR(GL_Paste!$E19723),MONTH(GL_Paste!$E19723),1))</f>
        <v/>
      </c>
      <c r="C19726">
        <f>IF(GL_Paste!$B19723="","",IF(TRIM(GL_Paste!$M19723)&lt;&gt;"",TRIM(GL_Paste!$M19723),IFERROR(MID(GL_Paste!$I19723,FIND("[",GL_Paste!$I19723)+1,FIND("]",GL_Paste!$I19723)-FIND("[",GL_Paste!$I19723)-1),"")))</f>
        <v/>
      </c>
      <c r="D19726">
        <f>IF(GL_Paste!$B19723="","",IFERROR(INDEX(DeptName,MATCH($C19726,DeptTag,0)),"UNALLOCATED"))</f>
        <v/>
      </c>
      <c r="E19726">
        <f>IF(GL_Paste!$B19723="","",IFERROR(INDEX(AcctCat,MATCH(GL_Paste!$B19723&amp;"",AcctCode,0)),"UNKNOWN"))</f>
        <v/>
      </c>
      <c r="F19726">
        <f>IF(GL_Paste!$B19723="","",IFERROR(INDEX(AcctSub,MATCH(GL_Paste!$B19723&amp;"",AcctCode,0)),"UNKNOWN"))</f>
        <v/>
      </c>
    </row>
    <row r="19727">
      <c r="A19727" s="40">
        <f>IF(GL_Paste!$B19724="","",N(GL_Paste!$H19724)-N(GL_Paste!$G19724))</f>
        <v/>
      </c>
      <c r="B19727" s="43">
        <f>IF(GL_Paste!$B19724="","",DATE(YEAR(GL_Paste!$E19724),MONTH(GL_Paste!$E19724),1))</f>
        <v/>
      </c>
      <c r="C19727">
        <f>IF(GL_Paste!$B19724="","",IF(TRIM(GL_Paste!$M19724)&lt;&gt;"",TRIM(GL_Paste!$M19724),IFERROR(MID(GL_Paste!$I19724,FIND("[",GL_Paste!$I19724)+1,FIND("]",GL_Paste!$I19724)-FIND("[",GL_Paste!$I19724)-1),"")))</f>
        <v/>
      </c>
      <c r="D19727">
        <f>IF(GL_Paste!$B19724="","",IFERROR(INDEX(DeptName,MATCH($C19727,DeptTag,0)),"UNALLOCATED"))</f>
        <v/>
      </c>
      <c r="E19727">
        <f>IF(GL_Paste!$B19724="","",IFERROR(INDEX(AcctCat,MATCH(GL_Paste!$B19724&amp;"",AcctCode,0)),"UNKNOWN"))</f>
        <v/>
      </c>
      <c r="F19727">
        <f>IF(GL_Paste!$B19724="","",IFERROR(INDEX(AcctSub,MATCH(GL_Paste!$B19724&amp;"",AcctCode,0)),"UNKNOWN"))</f>
        <v/>
      </c>
    </row>
    <row r="19728">
      <c r="A19728" s="40">
        <f>IF(GL_Paste!$B19725="","",N(GL_Paste!$H19725)-N(GL_Paste!$G19725))</f>
        <v/>
      </c>
      <c r="B19728" s="43">
        <f>IF(GL_Paste!$B19725="","",DATE(YEAR(GL_Paste!$E19725),MONTH(GL_Paste!$E19725),1))</f>
        <v/>
      </c>
      <c r="C19728">
        <f>IF(GL_Paste!$B19725="","",IF(TRIM(GL_Paste!$M19725)&lt;&gt;"",TRIM(GL_Paste!$M19725),IFERROR(MID(GL_Paste!$I19725,FIND("[",GL_Paste!$I19725)+1,FIND("]",GL_Paste!$I19725)-FIND("[",GL_Paste!$I19725)-1),"")))</f>
        <v/>
      </c>
      <c r="D19728">
        <f>IF(GL_Paste!$B19725="","",IFERROR(INDEX(DeptName,MATCH($C19728,DeptTag,0)),"UNALLOCATED"))</f>
        <v/>
      </c>
      <c r="E19728">
        <f>IF(GL_Paste!$B19725="","",IFERROR(INDEX(AcctCat,MATCH(GL_Paste!$B19725&amp;"",AcctCode,0)),"UNKNOWN"))</f>
        <v/>
      </c>
      <c r="F19728">
        <f>IF(GL_Paste!$B19725="","",IFERROR(INDEX(AcctSub,MATCH(GL_Paste!$B19725&amp;"",AcctCode,0)),"UNKNOWN"))</f>
        <v/>
      </c>
    </row>
    <row r="19729">
      <c r="A19729" s="40">
        <f>IF(GL_Paste!$B19726="","",N(GL_Paste!$H19726)-N(GL_Paste!$G19726))</f>
        <v/>
      </c>
      <c r="B19729" s="43">
        <f>IF(GL_Paste!$B19726="","",DATE(YEAR(GL_Paste!$E19726),MONTH(GL_Paste!$E19726),1))</f>
        <v/>
      </c>
      <c r="C19729">
        <f>IF(GL_Paste!$B19726="","",IF(TRIM(GL_Paste!$M19726)&lt;&gt;"",TRIM(GL_Paste!$M19726),IFERROR(MID(GL_Paste!$I19726,FIND("[",GL_Paste!$I19726)+1,FIND("]",GL_Paste!$I19726)-FIND("[",GL_Paste!$I19726)-1),"")))</f>
        <v/>
      </c>
      <c r="D19729">
        <f>IF(GL_Paste!$B19726="","",IFERROR(INDEX(DeptName,MATCH($C19729,DeptTag,0)),"UNALLOCATED"))</f>
        <v/>
      </c>
      <c r="E19729">
        <f>IF(GL_Paste!$B19726="","",IFERROR(INDEX(AcctCat,MATCH(GL_Paste!$B19726&amp;"",AcctCode,0)),"UNKNOWN"))</f>
        <v/>
      </c>
      <c r="F19729">
        <f>IF(GL_Paste!$B19726="","",IFERROR(INDEX(AcctSub,MATCH(GL_Paste!$B19726&amp;"",AcctCode,0)),"UNKNOWN"))</f>
        <v/>
      </c>
    </row>
    <row r="19730">
      <c r="A19730" s="40">
        <f>IF(GL_Paste!$B19727="","",N(GL_Paste!$H19727)-N(GL_Paste!$G19727))</f>
        <v/>
      </c>
      <c r="B19730" s="43">
        <f>IF(GL_Paste!$B19727="","",DATE(YEAR(GL_Paste!$E19727),MONTH(GL_Paste!$E19727),1))</f>
        <v/>
      </c>
      <c r="C19730">
        <f>IF(GL_Paste!$B19727="","",IF(TRIM(GL_Paste!$M19727)&lt;&gt;"",TRIM(GL_Paste!$M19727),IFERROR(MID(GL_Paste!$I19727,FIND("[",GL_Paste!$I19727)+1,FIND("]",GL_Paste!$I19727)-FIND("[",GL_Paste!$I19727)-1),"")))</f>
        <v/>
      </c>
      <c r="D19730">
        <f>IF(GL_Paste!$B19727="","",IFERROR(INDEX(DeptName,MATCH($C19730,DeptTag,0)),"UNALLOCATED"))</f>
        <v/>
      </c>
      <c r="E19730">
        <f>IF(GL_Paste!$B19727="","",IFERROR(INDEX(AcctCat,MATCH(GL_Paste!$B19727&amp;"",AcctCode,0)),"UNKNOWN"))</f>
        <v/>
      </c>
      <c r="F19730">
        <f>IF(GL_Paste!$B19727="","",IFERROR(INDEX(AcctSub,MATCH(GL_Paste!$B19727&amp;"",AcctCode,0)),"UNKNOWN"))</f>
        <v/>
      </c>
    </row>
    <row r="19731">
      <c r="A19731" s="40">
        <f>IF(GL_Paste!$B19728="","",N(GL_Paste!$H19728)-N(GL_Paste!$G19728))</f>
        <v/>
      </c>
      <c r="B19731" s="43">
        <f>IF(GL_Paste!$B19728="","",DATE(YEAR(GL_Paste!$E19728),MONTH(GL_Paste!$E19728),1))</f>
        <v/>
      </c>
      <c r="C19731">
        <f>IF(GL_Paste!$B19728="","",IF(TRIM(GL_Paste!$M19728)&lt;&gt;"",TRIM(GL_Paste!$M19728),IFERROR(MID(GL_Paste!$I19728,FIND("[",GL_Paste!$I19728)+1,FIND("]",GL_Paste!$I19728)-FIND("[",GL_Paste!$I19728)-1),"")))</f>
        <v/>
      </c>
      <c r="D19731">
        <f>IF(GL_Paste!$B19728="","",IFERROR(INDEX(DeptName,MATCH($C19731,DeptTag,0)),"UNALLOCATED"))</f>
        <v/>
      </c>
      <c r="E19731">
        <f>IF(GL_Paste!$B19728="","",IFERROR(INDEX(AcctCat,MATCH(GL_Paste!$B19728&amp;"",AcctCode,0)),"UNKNOWN"))</f>
        <v/>
      </c>
      <c r="F19731">
        <f>IF(GL_Paste!$B19728="","",IFERROR(INDEX(AcctSub,MATCH(GL_Paste!$B19728&amp;"",AcctCode,0)),"UNKNOWN"))</f>
        <v/>
      </c>
    </row>
    <row r="19732">
      <c r="A19732" s="40">
        <f>IF(GL_Paste!$B19729="","",N(GL_Paste!$H19729)-N(GL_Paste!$G19729))</f>
        <v/>
      </c>
      <c r="B19732" s="43">
        <f>IF(GL_Paste!$B19729="","",DATE(YEAR(GL_Paste!$E19729),MONTH(GL_Paste!$E19729),1))</f>
        <v/>
      </c>
      <c r="C19732">
        <f>IF(GL_Paste!$B19729="","",IF(TRIM(GL_Paste!$M19729)&lt;&gt;"",TRIM(GL_Paste!$M19729),IFERROR(MID(GL_Paste!$I19729,FIND("[",GL_Paste!$I19729)+1,FIND("]",GL_Paste!$I19729)-FIND("[",GL_Paste!$I19729)-1),"")))</f>
        <v/>
      </c>
      <c r="D19732">
        <f>IF(GL_Paste!$B19729="","",IFERROR(INDEX(DeptName,MATCH($C19732,DeptTag,0)),"UNALLOCATED"))</f>
        <v/>
      </c>
      <c r="E19732">
        <f>IF(GL_Paste!$B19729="","",IFERROR(INDEX(AcctCat,MATCH(GL_Paste!$B19729&amp;"",AcctCode,0)),"UNKNOWN"))</f>
        <v/>
      </c>
      <c r="F19732">
        <f>IF(GL_Paste!$B19729="","",IFERROR(INDEX(AcctSub,MATCH(GL_Paste!$B19729&amp;"",AcctCode,0)),"UNKNOWN"))</f>
        <v/>
      </c>
    </row>
    <row r="19733">
      <c r="A19733" s="40">
        <f>IF(GL_Paste!$B19730="","",N(GL_Paste!$H19730)-N(GL_Paste!$G19730))</f>
        <v/>
      </c>
      <c r="B19733" s="43">
        <f>IF(GL_Paste!$B19730="","",DATE(YEAR(GL_Paste!$E19730),MONTH(GL_Paste!$E19730),1))</f>
        <v/>
      </c>
      <c r="C19733">
        <f>IF(GL_Paste!$B19730="","",IF(TRIM(GL_Paste!$M19730)&lt;&gt;"",TRIM(GL_Paste!$M19730),IFERROR(MID(GL_Paste!$I19730,FIND("[",GL_Paste!$I19730)+1,FIND("]",GL_Paste!$I19730)-FIND("[",GL_Paste!$I19730)-1),"")))</f>
        <v/>
      </c>
      <c r="D19733">
        <f>IF(GL_Paste!$B19730="","",IFERROR(INDEX(DeptName,MATCH($C19733,DeptTag,0)),"UNALLOCATED"))</f>
        <v/>
      </c>
      <c r="E19733">
        <f>IF(GL_Paste!$B19730="","",IFERROR(INDEX(AcctCat,MATCH(GL_Paste!$B19730&amp;"",AcctCode,0)),"UNKNOWN"))</f>
        <v/>
      </c>
      <c r="F19733">
        <f>IF(GL_Paste!$B19730="","",IFERROR(INDEX(AcctSub,MATCH(GL_Paste!$B19730&amp;"",AcctCode,0)),"UNKNOWN"))</f>
        <v/>
      </c>
    </row>
    <row r="19734">
      <c r="A19734" s="40">
        <f>IF(GL_Paste!$B19731="","",N(GL_Paste!$H19731)-N(GL_Paste!$G19731))</f>
        <v/>
      </c>
      <c r="B19734" s="43">
        <f>IF(GL_Paste!$B19731="","",DATE(YEAR(GL_Paste!$E19731),MONTH(GL_Paste!$E19731),1))</f>
        <v/>
      </c>
      <c r="C19734">
        <f>IF(GL_Paste!$B19731="","",IF(TRIM(GL_Paste!$M19731)&lt;&gt;"",TRIM(GL_Paste!$M19731),IFERROR(MID(GL_Paste!$I19731,FIND("[",GL_Paste!$I19731)+1,FIND("]",GL_Paste!$I19731)-FIND("[",GL_Paste!$I19731)-1),"")))</f>
        <v/>
      </c>
      <c r="D19734">
        <f>IF(GL_Paste!$B19731="","",IFERROR(INDEX(DeptName,MATCH($C19734,DeptTag,0)),"UNALLOCATED"))</f>
        <v/>
      </c>
      <c r="E19734">
        <f>IF(GL_Paste!$B19731="","",IFERROR(INDEX(AcctCat,MATCH(GL_Paste!$B19731&amp;"",AcctCode,0)),"UNKNOWN"))</f>
        <v/>
      </c>
      <c r="F19734">
        <f>IF(GL_Paste!$B19731="","",IFERROR(INDEX(AcctSub,MATCH(GL_Paste!$B19731&amp;"",AcctCode,0)),"UNKNOWN"))</f>
        <v/>
      </c>
    </row>
    <row r="19735">
      <c r="A19735" s="40">
        <f>IF(GL_Paste!$B19732="","",N(GL_Paste!$H19732)-N(GL_Paste!$G19732))</f>
        <v/>
      </c>
      <c r="B19735" s="43">
        <f>IF(GL_Paste!$B19732="","",DATE(YEAR(GL_Paste!$E19732),MONTH(GL_Paste!$E19732),1))</f>
        <v/>
      </c>
      <c r="C19735">
        <f>IF(GL_Paste!$B19732="","",IF(TRIM(GL_Paste!$M19732)&lt;&gt;"",TRIM(GL_Paste!$M19732),IFERROR(MID(GL_Paste!$I19732,FIND("[",GL_Paste!$I19732)+1,FIND("]",GL_Paste!$I19732)-FIND("[",GL_Paste!$I19732)-1),"")))</f>
        <v/>
      </c>
      <c r="D19735">
        <f>IF(GL_Paste!$B19732="","",IFERROR(INDEX(DeptName,MATCH($C19735,DeptTag,0)),"UNALLOCATED"))</f>
        <v/>
      </c>
      <c r="E19735">
        <f>IF(GL_Paste!$B19732="","",IFERROR(INDEX(AcctCat,MATCH(GL_Paste!$B19732&amp;"",AcctCode,0)),"UNKNOWN"))</f>
        <v/>
      </c>
      <c r="F19735">
        <f>IF(GL_Paste!$B19732="","",IFERROR(INDEX(AcctSub,MATCH(GL_Paste!$B19732&amp;"",AcctCode,0)),"UNKNOWN"))</f>
        <v/>
      </c>
    </row>
    <row r="19736">
      <c r="A19736" s="40">
        <f>IF(GL_Paste!$B19733="","",N(GL_Paste!$H19733)-N(GL_Paste!$G19733))</f>
        <v/>
      </c>
      <c r="B19736" s="43">
        <f>IF(GL_Paste!$B19733="","",DATE(YEAR(GL_Paste!$E19733),MONTH(GL_Paste!$E19733),1))</f>
        <v/>
      </c>
      <c r="C19736">
        <f>IF(GL_Paste!$B19733="","",IF(TRIM(GL_Paste!$M19733)&lt;&gt;"",TRIM(GL_Paste!$M19733),IFERROR(MID(GL_Paste!$I19733,FIND("[",GL_Paste!$I19733)+1,FIND("]",GL_Paste!$I19733)-FIND("[",GL_Paste!$I19733)-1),"")))</f>
        <v/>
      </c>
      <c r="D19736">
        <f>IF(GL_Paste!$B19733="","",IFERROR(INDEX(DeptName,MATCH($C19736,DeptTag,0)),"UNALLOCATED"))</f>
        <v/>
      </c>
      <c r="E19736">
        <f>IF(GL_Paste!$B19733="","",IFERROR(INDEX(AcctCat,MATCH(GL_Paste!$B19733&amp;"",AcctCode,0)),"UNKNOWN"))</f>
        <v/>
      </c>
      <c r="F19736">
        <f>IF(GL_Paste!$B19733="","",IFERROR(INDEX(AcctSub,MATCH(GL_Paste!$B19733&amp;"",AcctCode,0)),"UNKNOWN"))</f>
        <v/>
      </c>
    </row>
    <row r="19737">
      <c r="A19737" s="40">
        <f>IF(GL_Paste!$B19734="","",N(GL_Paste!$H19734)-N(GL_Paste!$G19734))</f>
        <v/>
      </c>
      <c r="B19737" s="43">
        <f>IF(GL_Paste!$B19734="","",DATE(YEAR(GL_Paste!$E19734),MONTH(GL_Paste!$E19734),1))</f>
        <v/>
      </c>
      <c r="C19737">
        <f>IF(GL_Paste!$B19734="","",IF(TRIM(GL_Paste!$M19734)&lt;&gt;"",TRIM(GL_Paste!$M19734),IFERROR(MID(GL_Paste!$I19734,FIND("[",GL_Paste!$I19734)+1,FIND("]",GL_Paste!$I19734)-FIND("[",GL_Paste!$I19734)-1),"")))</f>
        <v/>
      </c>
      <c r="D19737">
        <f>IF(GL_Paste!$B19734="","",IFERROR(INDEX(DeptName,MATCH($C19737,DeptTag,0)),"UNALLOCATED"))</f>
        <v/>
      </c>
      <c r="E19737">
        <f>IF(GL_Paste!$B19734="","",IFERROR(INDEX(AcctCat,MATCH(GL_Paste!$B19734&amp;"",AcctCode,0)),"UNKNOWN"))</f>
        <v/>
      </c>
      <c r="F19737">
        <f>IF(GL_Paste!$B19734="","",IFERROR(INDEX(AcctSub,MATCH(GL_Paste!$B19734&amp;"",AcctCode,0)),"UNKNOWN"))</f>
        <v/>
      </c>
    </row>
    <row r="19738">
      <c r="A19738" s="40">
        <f>IF(GL_Paste!$B19735="","",N(GL_Paste!$H19735)-N(GL_Paste!$G19735))</f>
        <v/>
      </c>
      <c r="B19738" s="43">
        <f>IF(GL_Paste!$B19735="","",DATE(YEAR(GL_Paste!$E19735),MONTH(GL_Paste!$E19735),1))</f>
        <v/>
      </c>
      <c r="C19738">
        <f>IF(GL_Paste!$B19735="","",IF(TRIM(GL_Paste!$M19735)&lt;&gt;"",TRIM(GL_Paste!$M19735),IFERROR(MID(GL_Paste!$I19735,FIND("[",GL_Paste!$I19735)+1,FIND("]",GL_Paste!$I19735)-FIND("[",GL_Paste!$I19735)-1),"")))</f>
        <v/>
      </c>
      <c r="D19738">
        <f>IF(GL_Paste!$B19735="","",IFERROR(INDEX(DeptName,MATCH($C19738,DeptTag,0)),"UNALLOCATED"))</f>
        <v/>
      </c>
      <c r="E19738">
        <f>IF(GL_Paste!$B19735="","",IFERROR(INDEX(AcctCat,MATCH(GL_Paste!$B19735&amp;"",AcctCode,0)),"UNKNOWN"))</f>
        <v/>
      </c>
      <c r="F19738">
        <f>IF(GL_Paste!$B19735="","",IFERROR(INDEX(AcctSub,MATCH(GL_Paste!$B19735&amp;"",AcctCode,0)),"UNKNOWN"))</f>
        <v/>
      </c>
    </row>
    <row r="19739">
      <c r="A19739" s="40">
        <f>IF(GL_Paste!$B19736="","",N(GL_Paste!$H19736)-N(GL_Paste!$G19736))</f>
        <v/>
      </c>
      <c r="B19739" s="43">
        <f>IF(GL_Paste!$B19736="","",DATE(YEAR(GL_Paste!$E19736),MONTH(GL_Paste!$E19736),1))</f>
        <v/>
      </c>
      <c r="C19739">
        <f>IF(GL_Paste!$B19736="","",IF(TRIM(GL_Paste!$M19736)&lt;&gt;"",TRIM(GL_Paste!$M19736),IFERROR(MID(GL_Paste!$I19736,FIND("[",GL_Paste!$I19736)+1,FIND("]",GL_Paste!$I19736)-FIND("[",GL_Paste!$I19736)-1),"")))</f>
        <v/>
      </c>
      <c r="D19739">
        <f>IF(GL_Paste!$B19736="","",IFERROR(INDEX(DeptName,MATCH($C19739,DeptTag,0)),"UNALLOCATED"))</f>
        <v/>
      </c>
      <c r="E19739">
        <f>IF(GL_Paste!$B19736="","",IFERROR(INDEX(AcctCat,MATCH(GL_Paste!$B19736&amp;"",AcctCode,0)),"UNKNOWN"))</f>
        <v/>
      </c>
      <c r="F19739">
        <f>IF(GL_Paste!$B19736="","",IFERROR(INDEX(AcctSub,MATCH(GL_Paste!$B19736&amp;"",AcctCode,0)),"UNKNOWN"))</f>
        <v/>
      </c>
    </row>
    <row r="19740">
      <c r="A19740" s="40">
        <f>IF(GL_Paste!$B19737="","",N(GL_Paste!$H19737)-N(GL_Paste!$G19737))</f>
        <v/>
      </c>
      <c r="B19740" s="43">
        <f>IF(GL_Paste!$B19737="","",DATE(YEAR(GL_Paste!$E19737),MONTH(GL_Paste!$E19737),1))</f>
        <v/>
      </c>
      <c r="C19740">
        <f>IF(GL_Paste!$B19737="","",IF(TRIM(GL_Paste!$M19737)&lt;&gt;"",TRIM(GL_Paste!$M19737),IFERROR(MID(GL_Paste!$I19737,FIND("[",GL_Paste!$I19737)+1,FIND("]",GL_Paste!$I19737)-FIND("[",GL_Paste!$I19737)-1),"")))</f>
        <v/>
      </c>
      <c r="D19740">
        <f>IF(GL_Paste!$B19737="","",IFERROR(INDEX(DeptName,MATCH($C19740,DeptTag,0)),"UNALLOCATED"))</f>
        <v/>
      </c>
      <c r="E19740">
        <f>IF(GL_Paste!$B19737="","",IFERROR(INDEX(AcctCat,MATCH(GL_Paste!$B19737&amp;"",AcctCode,0)),"UNKNOWN"))</f>
        <v/>
      </c>
      <c r="F19740">
        <f>IF(GL_Paste!$B19737="","",IFERROR(INDEX(AcctSub,MATCH(GL_Paste!$B19737&amp;"",AcctCode,0)),"UNKNOWN"))</f>
        <v/>
      </c>
    </row>
    <row r="19741">
      <c r="A19741" s="40">
        <f>IF(GL_Paste!$B19738="","",N(GL_Paste!$H19738)-N(GL_Paste!$G19738))</f>
        <v/>
      </c>
      <c r="B19741" s="43">
        <f>IF(GL_Paste!$B19738="","",DATE(YEAR(GL_Paste!$E19738),MONTH(GL_Paste!$E19738),1))</f>
        <v/>
      </c>
      <c r="C19741">
        <f>IF(GL_Paste!$B19738="","",IF(TRIM(GL_Paste!$M19738)&lt;&gt;"",TRIM(GL_Paste!$M19738),IFERROR(MID(GL_Paste!$I19738,FIND("[",GL_Paste!$I19738)+1,FIND("]",GL_Paste!$I19738)-FIND("[",GL_Paste!$I19738)-1),"")))</f>
        <v/>
      </c>
      <c r="D19741">
        <f>IF(GL_Paste!$B19738="","",IFERROR(INDEX(DeptName,MATCH($C19741,DeptTag,0)),"UNALLOCATED"))</f>
        <v/>
      </c>
      <c r="E19741">
        <f>IF(GL_Paste!$B19738="","",IFERROR(INDEX(AcctCat,MATCH(GL_Paste!$B19738&amp;"",AcctCode,0)),"UNKNOWN"))</f>
        <v/>
      </c>
      <c r="F19741">
        <f>IF(GL_Paste!$B19738="","",IFERROR(INDEX(AcctSub,MATCH(GL_Paste!$B19738&amp;"",AcctCode,0)),"UNKNOWN"))</f>
        <v/>
      </c>
    </row>
    <row r="19742">
      <c r="A19742" s="40">
        <f>IF(GL_Paste!$B19739="","",N(GL_Paste!$H19739)-N(GL_Paste!$G19739))</f>
        <v/>
      </c>
      <c r="B19742" s="43">
        <f>IF(GL_Paste!$B19739="","",DATE(YEAR(GL_Paste!$E19739),MONTH(GL_Paste!$E19739),1))</f>
        <v/>
      </c>
      <c r="C19742">
        <f>IF(GL_Paste!$B19739="","",IF(TRIM(GL_Paste!$M19739)&lt;&gt;"",TRIM(GL_Paste!$M19739),IFERROR(MID(GL_Paste!$I19739,FIND("[",GL_Paste!$I19739)+1,FIND("]",GL_Paste!$I19739)-FIND("[",GL_Paste!$I19739)-1),"")))</f>
        <v/>
      </c>
      <c r="D19742">
        <f>IF(GL_Paste!$B19739="","",IFERROR(INDEX(DeptName,MATCH($C19742,DeptTag,0)),"UNALLOCATED"))</f>
        <v/>
      </c>
      <c r="E19742">
        <f>IF(GL_Paste!$B19739="","",IFERROR(INDEX(AcctCat,MATCH(GL_Paste!$B19739&amp;"",AcctCode,0)),"UNKNOWN"))</f>
        <v/>
      </c>
      <c r="F19742">
        <f>IF(GL_Paste!$B19739="","",IFERROR(INDEX(AcctSub,MATCH(GL_Paste!$B19739&amp;"",AcctCode,0)),"UNKNOWN"))</f>
        <v/>
      </c>
    </row>
    <row r="19743">
      <c r="A19743" s="40">
        <f>IF(GL_Paste!$B19740="","",N(GL_Paste!$H19740)-N(GL_Paste!$G19740))</f>
        <v/>
      </c>
      <c r="B19743" s="43">
        <f>IF(GL_Paste!$B19740="","",DATE(YEAR(GL_Paste!$E19740),MONTH(GL_Paste!$E19740),1))</f>
        <v/>
      </c>
      <c r="C19743">
        <f>IF(GL_Paste!$B19740="","",IF(TRIM(GL_Paste!$M19740)&lt;&gt;"",TRIM(GL_Paste!$M19740),IFERROR(MID(GL_Paste!$I19740,FIND("[",GL_Paste!$I19740)+1,FIND("]",GL_Paste!$I19740)-FIND("[",GL_Paste!$I19740)-1),"")))</f>
        <v/>
      </c>
      <c r="D19743">
        <f>IF(GL_Paste!$B19740="","",IFERROR(INDEX(DeptName,MATCH($C19743,DeptTag,0)),"UNALLOCATED"))</f>
        <v/>
      </c>
      <c r="E19743">
        <f>IF(GL_Paste!$B19740="","",IFERROR(INDEX(AcctCat,MATCH(GL_Paste!$B19740&amp;"",AcctCode,0)),"UNKNOWN"))</f>
        <v/>
      </c>
      <c r="F19743">
        <f>IF(GL_Paste!$B19740="","",IFERROR(INDEX(AcctSub,MATCH(GL_Paste!$B19740&amp;"",AcctCode,0)),"UNKNOWN"))</f>
        <v/>
      </c>
    </row>
    <row r="19744">
      <c r="A19744" s="40">
        <f>IF(GL_Paste!$B19741="","",N(GL_Paste!$H19741)-N(GL_Paste!$G19741))</f>
        <v/>
      </c>
      <c r="B19744" s="43">
        <f>IF(GL_Paste!$B19741="","",DATE(YEAR(GL_Paste!$E19741),MONTH(GL_Paste!$E19741),1))</f>
        <v/>
      </c>
      <c r="C19744">
        <f>IF(GL_Paste!$B19741="","",IF(TRIM(GL_Paste!$M19741)&lt;&gt;"",TRIM(GL_Paste!$M19741),IFERROR(MID(GL_Paste!$I19741,FIND("[",GL_Paste!$I19741)+1,FIND("]",GL_Paste!$I19741)-FIND("[",GL_Paste!$I19741)-1),"")))</f>
        <v/>
      </c>
      <c r="D19744">
        <f>IF(GL_Paste!$B19741="","",IFERROR(INDEX(DeptName,MATCH($C19744,DeptTag,0)),"UNALLOCATED"))</f>
        <v/>
      </c>
      <c r="E19744">
        <f>IF(GL_Paste!$B19741="","",IFERROR(INDEX(AcctCat,MATCH(GL_Paste!$B19741&amp;"",AcctCode,0)),"UNKNOWN"))</f>
        <v/>
      </c>
      <c r="F19744">
        <f>IF(GL_Paste!$B19741="","",IFERROR(INDEX(AcctSub,MATCH(GL_Paste!$B19741&amp;"",AcctCode,0)),"UNKNOWN"))</f>
        <v/>
      </c>
    </row>
    <row r="19745">
      <c r="A19745" s="40">
        <f>IF(GL_Paste!$B19742="","",N(GL_Paste!$H19742)-N(GL_Paste!$G19742))</f>
        <v/>
      </c>
      <c r="B19745" s="43">
        <f>IF(GL_Paste!$B19742="","",DATE(YEAR(GL_Paste!$E19742),MONTH(GL_Paste!$E19742),1))</f>
        <v/>
      </c>
      <c r="C19745">
        <f>IF(GL_Paste!$B19742="","",IF(TRIM(GL_Paste!$M19742)&lt;&gt;"",TRIM(GL_Paste!$M19742),IFERROR(MID(GL_Paste!$I19742,FIND("[",GL_Paste!$I19742)+1,FIND("]",GL_Paste!$I19742)-FIND("[",GL_Paste!$I19742)-1),"")))</f>
        <v/>
      </c>
      <c r="D19745">
        <f>IF(GL_Paste!$B19742="","",IFERROR(INDEX(DeptName,MATCH($C19745,DeptTag,0)),"UNALLOCATED"))</f>
        <v/>
      </c>
      <c r="E19745">
        <f>IF(GL_Paste!$B19742="","",IFERROR(INDEX(AcctCat,MATCH(GL_Paste!$B19742&amp;"",AcctCode,0)),"UNKNOWN"))</f>
        <v/>
      </c>
      <c r="F19745">
        <f>IF(GL_Paste!$B19742="","",IFERROR(INDEX(AcctSub,MATCH(GL_Paste!$B19742&amp;"",AcctCode,0)),"UNKNOWN"))</f>
        <v/>
      </c>
    </row>
    <row r="19746">
      <c r="A19746" s="40">
        <f>IF(GL_Paste!$B19743="","",N(GL_Paste!$H19743)-N(GL_Paste!$G19743))</f>
        <v/>
      </c>
      <c r="B19746" s="43">
        <f>IF(GL_Paste!$B19743="","",DATE(YEAR(GL_Paste!$E19743),MONTH(GL_Paste!$E19743),1))</f>
        <v/>
      </c>
      <c r="C19746">
        <f>IF(GL_Paste!$B19743="","",IF(TRIM(GL_Paste!$M19743)&lt;&gt;"",TRIM(GL_Paste!$M19743),IFERROR(MID(GL_Paste!$I19743,FIND("[",GL_Paste!$I19743)+1,FIND("]",GL_Paste!$I19743)-FIND("[",GL_Paste!$I19743)-1),"")))</f>
        <v/>
      </c>
      <c r="D19746">
        <f>IF(GL_Paste!$B19743="","",IFERROR(INDEX(DeptName,MATCH($C19746,DeptTag,0)),"UNALLOCATED"))</f>
        <v/>
      </c>
      <c r="E19746">
        <f>IF(GL_Paste!$B19743="","",IFERROR(INDEX(AcctCat,MATCH(GL_Paste!$B19743&amp;"",AcctCode,0)),"UNKNOWN"))</f>
        <v/>
      </c>
      <c r="F19746">
        <f>IF(GL_Paste!$B19743="","",IFERROR(INDEX(AcctSub,MATCH(GL_Paste!$B19743&amp;"",AcctCode,0)),"UNKNOWN"))</f>
        <v/>
      </c>
    </row>
    <row r="19747">
      <c r="A19747" s="40">
        <f>IF(GL_Paste!$B19744="","",N(GL_Paste!$H19744)-N(GL_Paste!$G19744))</f>
        <v/>
      </c>
      <c r="B19747" s="43">
        <f>IF(GL_Paste!$B19744="","",DATE(YEAR(GL_Paste!$E19744),MONTH(GL_Paste!$E19744),1))</f>
        <v/>
      </c>
      <c r="C19747">
        <f>IF(GL_Paste!$B19744="","",IF(TRIM(GL_Paste!$M19744)&lt;&gt;"",TRIM(GL_Paste!$M19744),IFERROR(MID(GL_Paste!$I19744,FIND("[",GL_Paste!$I19744)+1,FIND("]",GL_Paste!$I19744)-FIND("[",GL_Paste!$I19744)-1),"")))</f>
        <v/>
      </c>
      <c r="D19747">
        <f>IF(GL_Paste!$B19744="","",IFERROR(INDEX(DeptName,MATCH($C19747,DeptTag,0)),"UNALLOCATED"))</f>
        <v/>
      </c>
      <c r="E19747">
        <f>IF(GL_Paste!$B19744="","",IFERROR(INDEX(AcctCat,MATCH(GL_Paste!$B19744&amp;"",AcctCode,0)),"UNKNOWN"))</f>
        <v/>
      </c>
      <c r="F19747">
        <f>IF(GL_Paste!$B19744="","",IFERROR(INDEX(AcctSub,MATCH(GL_Paste!$B19744&amp;"",AcctCode,0)),"UNKNOWN"))</f>
        <v/>
      </c>
    </row>
    <row r="19748">
      <c r="A19748" s="40">
        <f>IF(GL_Paste!$B19745="","",N(GL_Paste!$H19745)-N(GL_Paste!$G19745))</f>
        <v/>
      </c>
      <c r="B19748" s="43">
        <f>IF(GL_Paste!$B19745="","",DATE(YEAR(GL_Paste!$E19745),MONTH(GL_Paste!$E19745),1))</f>
        <v/>
      </c>
      <c r="C19748">
        <f>IF(GL_Paste!$B19745="","",IF(TRIM(GL_Paste!$M19745)&lt;&gt;"",TRIM(GL_Paste!$M19745),IFERROR(MID(GL_Paste!$I19745,FIND("[",GL_Paste!$I19745)+1,FIND("]",GL_Paste!$I19745)-FIND("[",GL_Paste!$I19745)-1),"")))</f>
        <v/>
      </c>
      <c r="D19748">
        <f>IF(GL_Paste!$B19745="","",IFERROR(INDEX(DeptName,MATCH($C19748,DeptTag,0)),"UNALLOCATED"))</f>
        <v/>
      </c>
      <c r="E19748">
        <f>IF(GL_Paste!$B19745="","",IFERROR(INDEX(AcctCat,MATCH(GL_Paste!$B19745&amp;"",AcctCode,0)),"UNKNOWN"))</f>
        <v/>
      </c>
      <c r="F19748">
        <f>IF(GL_Paste!$B19745="","",IFERROR(INDEX(AcctSub,MATCH(GL_Paste!$B19745&amp;"",AcctCode,0)),"UNKNOWN"))</f>
        <v/>
      </c>
    </row>
    <row r="19749">
      <c r="A19749" s="40">
        <f>IF(GL_Paste!$B19746="","",N(GL_Paste!$H19746)-N(GL_Paste!$G19746))</f>
        <v/>
      </c>
      <c r="B19749" s="43">
        <f>IF(GL_Paste!$B19746="","",DATE(YEAR(GL_Paste!$E19746),MONTH(GL_Paste!$E19746),1))</f>
        <v/>
      </c>
      <c r="C19749">
        <f>IF(GL_Paste!$B19746="","",IF(TRIM(GL_Paste!$M19746)&lt;&gt;"",TRIM(GL_Paste!$M19746),IFERROR(MID(GL_Paste!$I19746,FIND("[",GL_Paste!$I19746)+1,FIND("]",GL_Paste!$I19746)-FIND("[",GL_Paste!$I19746)-1),"")))</f>
        <v/>
      </c>
      <c r="D19749">
        <f>IF(GL_Paste!$B19746="","",IFERROR(INDEX(DeptName,MATCH($C19749,DeptTag,0)),"UNALLOCATED"))</f>
        <v/>
      </c>
      <c r="E19749">
        <f>IF(GL_Paste!$B19746="","",IFERROR(INDEX(AcctCat,MATCH(GL_Paste!$B19746&amp;"",AcctCode,0)),"UNKNOWN"))</f>
        <v/>
      </c>
      <c r="F19749">
        <f>IF(GL_Paste!$B19746="","",IFERROR(INDEX(AcctSub,MATCH(GL_Paste!$B19746&amp;"",AcctCode,0)),"UNKNOWN"))</f>
        <v/>
      </c>
    </row>
    <row r="19750">
      <c r="A19750" s="40">
        <f>IF(GL_Paste!$B19747="","",N(GL_Paste!$H19747)-N(GL_Paste!$G19747))</f>
        <v/>
      </c>
      <c r="B19750" s="43">
        <f>IF(GL_Paste!$B19747="","",DATE(YEAR(GL_Paste!$E19747),MONTH(GL_Paste!$E19747),1))</f>
        <v/>
      </c>
      <c r="C19750">
        <f>IF(GL_Paste!$B19747="","",IF(TRIM(GL_Paste!$M19747)&lt;&gt;"",TRIM(GL_Paste!$M19747),IFERROR(MID(GL_Paste!$I19747,FIND("[",GL_Paste!$I19747)+1,FIND("]",GL_Paste!$I19747)-FIND("[",GL_Paste!$I19747)-1),"")))</f>
        <v/>
      </c>
      <c r="D19750">
        <f>IF(GL_Paste!$B19747="","",IFERROR(INDEX(DeptName,MATCH($C19750,DeptTag,0)),"UNALLOCATED"))</f>
        <v/>
      </c>
      <c r="E19750">
        <f>IF(GL_Paste!$B19747="","",IFERROR(INDEX(AcctCat,MATCH(GL_Paste!$B19747&amp;"",AcctCode,0)),"UNKNOWN"))</f>
        <v/>
      </c>
      <c r="F19750">
        <f>IF(GL_Paste!$B19747="","",IFERROR(INDEX(AcctSub,MATCH(GL_Paste!$B19747&amp;"",AcctCode,0)),"UNKNOWN"))</f>
        <v/>
      </c>
    </row>
    <row r="19751">
      <c r="A19751" s="40">
        <f>IF(GL_Paste!$B19748="","",N(GL_Paste!$H19748)-N(GL_Paste!$G19748))</f>
        <v/>
      </c>
      <c r="B19751" s="43">
        <f>IF(GL_Paste!$B19748="","",DATE(YEAR(GL_Paste!$E19748),MONTH(GL_Paste!$E19748),1))</f>
        <v/>
      </c>
      <c r="C19751">
        <f>IF(GL_Paste!$B19748="","",IF(TRIM(GL_Paste!$M19748)&lt;&gt;"",TRIM(GL_Paste!$M19748),IFERROR(MID(GL_Paste!$I19748,FIND("[",GL_Paste!$I19748)+1,FIND("]",GL_Paste!$I19748)-FIND("[",GL_Paste!$I19748)-1),"")))</f>
        <v/>
      </c>
      <c r="D19751">
        <f>IF(GL_Paste!$B19748="","",IFERROR(INDEX(DeptName,MATCH($C19751,DeptTag,0)),"UNALLOCATED"))</f>
        <v/>
      </c>
      <c r="E19751">
        <f>IF(GL_Paste!$B19748="","",IFERROR(INDEX(AcctCat,MATCH(GL_Paste!$B19748&amp;"",AcctCode,0)),"UNKNOWN"))</f>
        <v/>
      </c>
      <c r="F19751">
        <f>IF(GL_Paste!$B19748="","",IFERROR(INDEX(AcctSub,MATCH(GL_Paste!$B19748&amp;"",AcctCode,0)),"UNKNOWN"))</f>
        <v/>
      </c>
    </row>
    <row r="19752">
      <c r="A19752" s="40">
        <f>IF(GL_Paste!$B19749="","",N(GL_Paste!$H19749)-N(GL_Paste!$G19749))</f>
        <v/>
      </c>
      <c r="B19752" s="43">
        <f>IF(GL_Paste!$B19749="","",DATE(YEAR(GL_Paste!$E19749),MONTH(GL_Paste!$E19749),1))</f>
        <v/>
      </c>
      <c r="C19752">
        <f>IF(GL_Paste!$B19749="","",IF(TRIM(GL_Paste!$M19749)&lt;&gt;"",TRIM(GL_Paste!$M19749),IFERROR(MID(GL_Paste!$I19749,FIND("[",GL_Paste!$I19749)+1,FIND("]",GL_Paste!$I19749)-FIND("[",GL_Paste!$I19749)-1),"")))</f>
        <v/>
      </c>
      <c r="D19752">
        <f>IF(GL_Paste!$B19749="","",IFERROR(INDEX(DeptName,MATCH($C19752,DeptTag,0)),"UNALLOCATED"))</f>
        <v/>
      </c>
      <c r="E19752">
        <f>IF(GL_Paste!$B19749="","",IFERROR(INDEX(AcctCat,MATCH(GL_Paste!$B19749&amp;"",AcctCode,0)),"UNKNOWN"))</f>
        <v/>
      </c>
      <c r="F19752">
        <f>IF(GL_Paste!$B19749="","",IFERROR(INDEX(AcctSub,MATCH(GL_Paste!$B19749&amp;"",AcctCode,0)),"UNKNOWN"))</f>
        <v/>
      </c>
    </row>
    <row r="19753">
      <c r="A19753" s="40">
        <f>IF(GL_Paste!$B19750="","",N(GL_Paste!$H19750)-N(GL_Paste!$G19750))</f>
        <v/>
      </c>
      <c r="B19753" s="43">
        <f>IF(GL_Paste!$B19750="","",DATE(YEAR(GL_Paste!$E19750),MONTH(GL_Paste!$E19750),1))</f>
        <v/>
      </c>
      <c r="C19753">
        <f>IF(GL_Paste!$B19750="","",IF(TRIM(GL_Paste!$M19750)&lt;&gt;"",TRIM(GL_Paste!$M19750),IFERROR(MID(GL_Paste!$I19750,FIND("[",GL_Paste!$I19750)+1,FIND("]",GL_Paste!$I19750)-FIND("[",GL_Paste!$I19750)-1),"")))</f>
        <v/>
      </c>
      <c r="D19753">
        <f>IF(GL_Paste!$B19750="","",IFERROR(INDEX(DeptName,MATCH($C19753,DeptTag,0)),"UNALLOCATED"))</f>
        <v/>
      </c>
      <c r="E19753">
        <f>IF(GL_Paste!$B19750="","",IFERROR(INDEX(AcctCat,MATCH(GL_Paste!$B19750&amp;"",AcctCode,0)),"UNKNOWN"))</f>
        <v/>
      </c>
      <c r="F19753">
        <f>IF(GL_Paste!$B19750="","",IFERROR(INDEX(AcctSub,MATCH(GL_Paste!$B19750&amp;"",AcctCode,0)),"UNKNOWN"))</f>
        <v/>
      </c>
    </row>
    <row r="19754">
      <c r="A19754" s="40">
        <f>IF(GL_Paste!$B19751="","",N(GL_Paste!$H19751)-N(GL_Paste!$G19751))</f>
        <v/>
      </c>
      <c r="B19754" s="43">
        <f>IF(GL_Paste!$B19751="","",DATE(YEAR(GL_Paste!$E19751),MONTH(GL_Paste!$E19751),1))</f>
        <v/>
      </c>
      <c r="C19754">
        <f>IF(GL_Paste!$B19751="","",IF(TRIM(GL_Paste!$M19751)&lt;&gt;"",TRIM(GL_Paste!$M19751),IFERROR(MID(GL_Paste!$I19751,FIND("[",GL_Paste!$I19751)+1,FIND("]",GL_Paste!$I19751)-FIND("[",GL_Paste!$I19751)-1),"")))</f>
        <v/>
      </c>
      <c r="D19754">
        <f>IF(GL_Paste!$B19751="","",IFERROR(INDEX(DeptName,MATCH($C19754,DeptTag,0)),"UNALLOCATED"))</f>
        <v/>
      </c>
      <c r="E19754">
        <f>IF(GL_Paste!$B19751="","",IFERROR(INDEX(AcctCat,MATCH(GL_Paste!$B19751&amp;"",AcctCode,0)),"UNKNOWN"))</f>
        <v/>
      </c>
      <c r="F19754">
        <f>IF(GL_Paste!$B19751="","",IFERROR(INDEX(AcctSub,MATCH(GL_Paste!$B19751&amp;"",AcctCode,0)),"UNKNOWN"))</f>
        <v/>
      </c>
    </row>
    <row r="19755">
      <c r="A19755" s="40">
        <f>IF(GL_Paste!$B19752="","",N(GL_Paste!$H19752)-N(GL_Paste!$G19752))</f>
        <v/>
      </c>
      <c r="B19755" s="43">
        <f>IF(GL_Paste!$B19752="","",DATE(YEAR(GL_Paste!$E19752),MONTH(GL_Paste!$E19752),1))</f>
        <v/>
      </c>
      <c r="C19755">
        <f>IF(GL_Paste!$B19752="","",IF(TRIM(GL_Paste!$M19752)&lt;&gt;"",TRIM(GL_Paste!$M19752),IFERROR(MID(GL_Paste!$I19752,FIND("[",GL_Paste!$I19752)+1,FIND("]",GL_Paste!$I19752)-FIND("[",GL_Paste!$I19752)-1),"")))</f>
        <v/>
      </c>
      <c r="D19755">
        <f>IF(GL_Paste!$B19752="","",IFERROR(INDEX(DeptName,MATCH($C19755,DeptTag,0)),"UNALLOCATED"))</f>
        <v/>
      </c>
      <c r="E19755">
        <f>IF(GL_Paste!$B19752="","",IFERROR(INDEX(AcctCat,MATCH(GL_Paste!$B19752&amp;"",AcctCode,0)),"UNKNOWN"))</f>
        <v/>
      </c>
      <c r="F19755">
        <f>IF(GL_Paste!$B19752="","",IFERROR(INDEX(AcctSub,MATCH(GL_Paste!$B19752&amp;"",AcctCode,0)),"UNKNOWN"))</f>
        <v/>
      </c>
    </row>
    <row r="19756">
      <c r="A19756" s="40">
        <f>IF(GL_Paste!$B19753="","",N(GL_Paste!$H19753)-N(GL_Paste!$G19753))</f>
        <v/>
      </c>
      <c r="B19756" s="43">
        <f>IF(GL_Paste!$B19753="","",DATE(YEAR(GL_Paste!$E19753),MONTH(GL_Paste!$E19753),1))</f>
        <v/>
      </c>
      <c r="C19756">
        <f>IF(GL_Paste!$B19753="","",IF(TRIM(GL_Paste!$M19753)&lt;&gt;"",TRIM(GL_Paste!$M19753),IFERROR(MID(GL_Paste!$I19753,FIND("[",GL_Paste!$I19753)+1,FIND("]",GL_Paste!$I19753)-FIND("[",GL_Paste!$I19753)-1),"")))</f>
        <v/>
      </c>
      <c r="D19756">
        <f>IF(GL_Paste!$B19753="","",IFERROR(INDEX(DeptName,MATCH($C19756,DeptTag,0)),"UNALLOCATED"))</f>
        <v/>
      </c>
      <c r="E19756">
        <f>IF(GL_Paste!$B19753="","",IFERROR(INDEX(AcctCat,MATCH(GL_Paste!$B19753&amp;"",AcctCode,0)),"UNKNOWN"))</f>
        <v/>
      </c>
      <c r="F19756">
        <f>IF(GL_Paste!$B19753="","",IFERROR(INDEX(AcctSub,MATCH(GL_Paste!$B19753&amp;"",AcctCode,0)),"UNKNOWN"))</f>
        <v/>
      </c>
    </row>
    <row r="19757">
      <c r="A19757" s="40">
        <f>IF(GL_Paste!$B19754="","",N(GL_Paste!$H19754)-N(GL_Paste!$G19754))</f>
        <v/>
      </c>
      <c r="B19757" s="43">
        <f>IF(GL_Paste!$B19754="","",DATE(YEAR(GL_Paste!$E19754),MONTH(GL_Paste!$E19754),1))</f>
        <v/>
      </c>
      <c r="C19757">
        <f>IF(GL_Paste!$B19754="","",IF(TRIM(GL_Paste!$M19754)&lt;&gt;"",TRIM(GL_Paste!$M19754),IFERROR(MID(GL_Paste!$I19754,FIND("[",GL_Paste!$I19754)+1,FIND("]",GL_Paste!$I19754)-FIND("[",GL_Paste!$I19754)-1),"")))</f>
        <v/>
      </c>
      <c r="D19757">
        <f>IF(GL_Paste!$B19754="","",IFERROR(INDEX(DeptName,MATCH($C19757,DeptTag,0)),"UNALLOCATED"))</f>
        <v/>
      </c>
      <c r="E19757">
        <f>IF(GL_Paste!$B19754="","",IFERROR(INDEX(AcctCat,MATCH(GL_Paste!$B19754&amp;"",AcctCode,0)),"UNKNOWN"))</f>
        <v/>
      </c>
      <c r="F19757">
        <f>IF(GL_Paste!$B19754="","",IFERROR(INDEX(AcctSub,MATCH(GL_Paste!$B19754&amp;"",AcctCode,0)),"UNKNOWN"))</f>
        <v/>
      </c>
    </row>
    <row r="19758">
      <c r="A19758" s="40">
        <f>IF(GL_Paste!$B19755="","",N(GL_Paste!$H19755)-N(GL_Paste!$G19755))</f>
        <v/>
      </c>
      <c r="B19758" s="43">
        <f>IF(GL_Paste!$B19755="","",DATE(YEAR(GL_Paste!$E19755),MONTH(GL_Paste!$E19755),1))</f>
        <v/>
      </c>
      <c r="C19758">
        <f>IF(GL_Paste!$B19755="","",IF(TRIM(GL_Paste!$M19755)&lt;&gt;"",TRIM(GL_Paste!$M19755),IFERROR(MID(GL_Paste!$I19755,FIND("[",GL_Paste!$I19755)+1,FIND("]",GL_Paste!$I19755)-FIND("[",GL_Paste!$I19755)-1),"")))</f>
        <v/>
      </c>
      <c r="D19758">
        <f>IF(GL_Paste!$B19755="","",IFERROR(INDEX(DeptName,MATCH($C19758,DeptTag,0)),"UNALLOCATED"))</f>
        <v/>
      </c>
      <c r="E19758">
        <f>IF(GL_Paste!$B19755="","",IFERROR(INDEX(AcctCat,MATCH(GL_Paste!$B19755&amp;"",AcctCode,0)),"UNKNOWN"))</f>
        <v/>
      </c>
      <c r="F19758">
        <f>IF(GL_Paste!$B19755="","",IFERROR(INDEX(AcctSub,MATCH(GL_Paste!$B19755&amp;"",AcctCode,0)),"UNKNOWN"))</f>
        <v/>
      </c>
    </row>
    <row r="19759">
      <c r="A19759" s="40">
        <f>IF(GL_Paste!$B19756="","",N(GL_Paste!$H19756)-N(GL_Paste!$G19756))</f>
        <v/>
      </c>
      <c r="B19759" s="43">
        <f>IF(GL_Paste!$B19756="","",DATE(YEAR(GL_Paste!$E19756),MONTH(GL_Paste!$E19756),1))</f>
        <v/>
      </c>
      <c r="C19759">
        <f>IF(GL_Paste!$B19756="","",IF(TRIM(GL_Paste!$M19756)&lt;&gt;"",TRIM(GL_Paste!$M19756),IFERROR(MID(GL_Paste!$I19756,FIND("[",GL_Paste!$I19756)+1,FIND("]",GL_Paste!$I19756)-FIND("[",GL_Paste!$I19756)-1),"")))</f>
        <v/>
      </c>
      <c r="D19759">
        <f>IF(GL_Paste!$B19756="","",IFERROR(INDEX(DeptName,MATCH($C19759,DeptTag,0)),"UNALLOCATED"))</f>
        <v/>
      </c>
      <c r="E19759">
        <f>IF(GL_Paste!$B19756="","",IFERROR(INDEX(AcctCat,MATCH(GL_Paste!$B19756&amp;"",AcctCode,0)),"UNKNOWN"))</f>
        <v/>
      </c>
      <c r="F19759">
        <f>IF(GL_Paste!$B19756="","",IFERROR(INDEX(AcctSub,MATCH(GL_Paste!$B19756&amp;"",AcctCode,0)),"UNKNOWN"))</f>
        <v/>
      </c>
    </row>
    <row r="19760">
      <c r="A19760" s="40">
        <f>IF(GL_Paste!$B19757="","",N(GL_Paste!$H19757)-N(GL_Paste!$G19757))</f>
        <v/>
      </c>
      <c r="B19760" s="43">
        <f>IF(GL_Paste!$B19757="","",DATE(YEAR(GL_Paste!$E19757),MONTH(GL_Paste!$E19757),1))</f>
        <v/>
      </c>
      <c r="C19760">
        <f>IF(GL_Paste!$B19757="","",IF(TRIM(GL_Paste!$M19757)&lt;&gt;"",TRIM(GL_Paste!$M19757),IFERROR(MID(GL_Paste!$I19757,FIND("[",GL_Paste!$I19757)+1,FIND("]",GL_Paste!$I19757)-FIND("[",GL_Paste!$I19757)-1),"")))</f>
        <v/>
      </c>
      <c r="D19760">
        <f>IF(GL_Paste!$B19757="","",IFERROR(INDEX(DeptName,MATCH($C19760,DeptTag,0)),"UNALLOCATED"))</f>
        <v/>
      </c>
      <c r="E19760">
        <f>IF(GL_Paste!$B19757="","",IFERROR(INDEX(AcctCat,MATCH(GL_Paste!$B19757&amp;"",AcctCode,0)),"UNKNOWN"))</f>
        <v/>
      </c>
      <c r="F19760">
        <f>IF(GL_Paste!$B19757="","",IFERROR(INDEX(AcctSub,MATCH(GL_Paste!$B19757&amp;"",AcctCode,0)),"UNKNOWN"))</f>
        <v/>
      </c>
    </row>
    <row r="19761">
      <c r="A19761" s="40">
        <f>IF(GL_Paste!$B19758="","",N(GL_Paste!$H19758)-N(GL_Paste!$G19758))</f>
        <v/>
      </c>
      <c r="B19761" s="43">
        <f>IF(GL_Paste!$B19758="","",DATE(YEAR(GL_Paste!$E19758),MONTH(GL_Paste!$E19758),1))</f>
        <v/>
      </c>
      <c r="C19761">
        <f>IF(GL_Paste!$B19758="","",IF(TRIM(GL_Paste!$M19758)&lt;&gt;"",TRIM(GL_Paste!$M19758),IFERROR(MID(GL_Paste!$I19758,FIND("[",GL_Paste!$I19758)+1,FIND("]",GL_Paste!$I19758)-FIND("[",GL_Paste!$I19758)-1),"")))</f>
        <v/>
      </c>
      <c r="D19761">
        <f>IF(GL_Paste!$B19758="","",IFERROR(INDEX(DeptName,MATCH($C19761,DeptTag,0)),"UNALLOCATED"))</f>
        <v/>
      </c>
      <c r="E19761">
        <f>IF(GL_Paste!$B19758="","",IFERROR(INDEX(AcctCat,MATCH(GL_Paste!$B19758&amp;"",AcctCode,0)),"UNKNOWN"))</f>
        <v/>
      </c>
      <c r="F19761">
        <f>IF(GL_Paste!$B19758="","",IFERROR(INDEX(AcctSub,MATCH(GL_Paste!$B19758&amp;"",AcctCode,0)),"UNKNOWN"))</f>
        <v/>
      </c>
    </row>
    <row r="19762">
      <c r="A19762" s="40">
        <f>IF(GL_Paste!$B19759="","",N(GL_Paste!$H19759)-N(GL_Paste!$G19759))</f>
        <v/>
      </c>
      <c r="B19762" s="43">
        <f>IF(GL_Paste!$B19759="","",DATE(YEAR(GL_Paste!$E19759),MONTH(GL_Paste!$E19759),1))</f>
        <v/>
      </c>
      <c r="C19762">
        <f>IF(GL_Paste!$B19759="","",IF(TRIM(GL_Paste!$M19759)&lt;&gt;"",TRIM(GL_Paste!$M19759),IFERROR(MID(GL_Paste!$I19759,FIND("[",GL_Paste!$I19759)+1,FIND("]",GL_Paste!$I19759)-FIND("[",GL_Paste!$I19759)-1),"")))</f>
        <v/>
      </c>
      <c r="D19762">
        <f>IF(GL_Paste!$B19759="","",IFERROR(INDEX(DeptName,MATCH($C19762,DeptTag,0)),"UNALLOCATED"))</f>
        <v/>
      </c>
      <c r="E19762">
        <f>IF(GL_Paste!$B19759="","",IFERROR(INDEX(AcctCat,MATCH(GL_Paste!$B19759&amp;"",AcctCode,0)),"UNKNOWN"))</f>
        <v/>
      </c>
      <c r="F19762">
        <f>IF(GL_Paste!$B19759="","",IFERROR(INDEX(AcctSub,MATCH(GL_Paste!$B19759&amp;"",AcctCode,0)),"UNKNOWN"))</f>
        <v/>
      </c>
    </row>
    <row r="19763">
      <c r="A19763" s="40">
        <f>IF(GL_Paste!$B19760="","",N(GL_Paste!$H19760)-N(GL_Paste!$G19760))</f>
        <v/>
      </c>
      <c r="B19763" s="43">
        <f>IF(GL_Paste!$B19760="","",DATE(YEAR(GL_Paste!$E19760),MONTH(GL_Paste!$E19760),1))</f>
        <v/>
      </c>
      <c r="C19763">
        <f>IF(GL_Paste!$B19760="","",IF(TRIM(GL_Paste!$M19760)&lt;&gt;"",TRIM(GL_Paste!$M19760),IFERROR(MID(GL_Paste!$I19760,FIND("[",GL_Paste!$I19760)+1,FIND("]",GL_Paste!$I19760)-FIND("[",GL_Paste!$I19760)-1),"")))</f>
        <v/>
      </c>
      <c r="D19763">
        <f>IF(GL_Paste!$B19760="","",IFERROR(INDEX(DeptName,MATCH($C19763,DeptTag,0)),"UNALLOCATED"))</f>
        <v/>
      </c>
      <c r="E19763">
        <f>IF(GL_Paste!$B19760="","",IFERROR(INDEX(AcctCat,MATCH(GL_Paste!$B19760&amp;"",AcctCode,0)),"UNKNOWN"))</f>
        <v/>
      </c>
      <c r="F19763">
        <f>IF(GL_Paste!$B19760="","",IFERROR(INDEX(AcctSub,MATCH(GL_Paste!$B19760&amp;"",AcctCode,0)),"UNKNOWN"))</f>
        <v/>
      </c>
    </row>
    <row r="19764">
      <c r="A19764" s="40">
        <f>IF(GL_Paste!$B19761="","",N(GL_Paste!$H19761)-N(GL_Paste!$G19761))</f>
        <v/>
      </c>
      <c r="B19764" s="43">
        <f>IF(GL_Paste!$B19761="","",DATE(YEAR(GL_Paste!$E19761),MONTH(GL_Paste!$E19761),1))</f>
        <v/>
      </c>
      <c r="C19764">
        <f>IF(GL_Paste!$B19761="","",IF(TRIM(GL_Paste!$M19761)&lt;&gt;"",TRIM(GL_Paste!$M19761),IFERROR(MID(GL_Paste!$I19761,FIND("[",GL_Paste!$I19761)+1,FIND("]",GL_Paste!$I19761)-FIND("[",GL_Paste!$I19761)-1),"")))</f>
        <v/>
      </c>
      <c r="D19764">
        <f>IF(GL_Paste!$B19761="","",IFERROR(INDEX(DeptName,MATCH($C19764,DeptTag,0)),"UNALLOCATED"))</f>
        <v/>
      </c>
      <c r="E19764">
        <f>IF(GL_Paste!$B19761="","",IFERROR(INDEX(AcctCat,MATCH(GL_Paste!$B19761&amp;"",AcctCode,0)),"UNKNOWN"))</f>
        <v/>
      </c>
      <c r="F19764">
        <f>IF(GL_Paste!$B19761="","",IFERROR(INDEX(AcctSub,MATCH(GL_Paste!$B19761&amp;"",AcctCode,0)),"UNKNOWN"))</f>
        <v/>
      </c>
    </row>
    <row r="19765">
      <c r="A19765" s="40">
        <f>IF(GL_Paste!$B19762="","",N(GL_Paste!$H19762)-N(GL_Paste!$G19762))</f>
        <v/>
      </c>
      <c r="B19765" s="43">
        <f>IF(GL_Paste!$B19762="","",DATE(YEAR(GL_Paste!$E19762),MONTH(GL_Paste!$E19762),1))</f>
        <v/>
      </c>
      <c r="C19765">
        <f>IF(GL_Paste!$B19762="","",IF(TRIM(GL_Paste!$M19762)&lt;&gt;"",TRIM(GL_Paste!$M19762),IFERROR(MID(GL_Paste!$I19762,FIND("[",GL_Paste!$I19762)+1,FIND("]",GL_Paste!$I19762)-FIND("[",GL_Paste!$I19762)-1),"")))</f>
        <v/>
      </c>
      <c r="D19765">
        <f>IF(GL_Paste!$B19762="","",IFERROR(INDEX(DeptName,MATCH($C19765,DeptTag,0)),"UNALLOCATED"))</f>
        <v/>
      </c>
      <c r="E19765">
        <f>IF(GL_Paste!$B19762="","",IFERROR(INDEX(AcctCat,MATCH(GL_Paste!$B19762&amp;"",AcctCode,0)),"UNKNOWN"))</f>
        <v/>
      </c>
      <c r="F19765">
        <f>IF(GL_Paste!$B19762="","",IFERROR(INDEX(AcctSub,MATCH(GL_Paste!$B19762&amp;"",AcctCode,0)),"UNKNOWN"))</f>
        <v/>
      </c>
    </row>
    <row r="19766">
      <c r="A19766" s="40">
        <f>IF(GL_Paste!$B19763="","",N(GL_Paste!$H19763)-N(GL_Paste!$G19763))</f>
        <v/>
      </c>
      <c r="B19766" s="43">
        <f>IF(GL_Paste!$B19763="","",DATE(YEAR(GL_Paste!$E19763),MONTH(GL_Paste!$E19763),1))</f>
        <v/>
      </c>
      <c r="C19766">
        <f>IF(GL_Paste!$B19763="","",IF(TRIM(GL_Paste!$M19763)&lt;&gt;"",TRIM(GL_Paste!$M19763),IFERROR(MID(GL_Paste!$I19763,FIND("[",GL_Paste!$I19763)+1,FIND("]",GL_Paste!$I19763)-FIND("[",GL_Paste!$I19763)-1),"")))</f>
        <v/>
      </c>
      <c r="D19766">
        <f>IF(GL_Paste!$B19763="","",IFERROR(INDEX(DeptName,MATCH($C19766,DeptTag,0)),"UNALLOCATED"))</f>
        <v/>
      </c>
      <c r="E19766">
        <f>IF(GL_Paste!$B19763="","",IFERROR(INDEX(AcctCat,MATCH(GL_Paste!$B19763&amp;"",AcctCode,0)),"UNKNOWN"))</f>
        <v/>
      </c>
      <c r="F19766">
        <f>IF(GL_Paste!$B19763="","",IFERROR(INDEX(AcctSub,MATCH(GL_Paste!$B19763&amp;"",AcctCode,0)),"UNKNOWN"))</f>
        <v/>
      </c>
    </row>
    <row r="19767">
      <c r="A19767" s="40">
        <f>IF(GL_Paste!$B19764="","",N(GL_Paste!$H19764)-N(GL_Paste!$G19764))</f>
        <v/>
      </c>
      <c r="B19767" s="43">
        <f>IF(GL_Paste!$B19764="","",DATE(YEAR(GL_Paste!$E19764),MONTH(GL_Paste!$E19764),1))</f>
        <v/>
      </c>
      <c r="C19767">
        <f>IF(GL_Paste!$B19764="","",IF(TRIM(GL_Paste!$M19764)&lt;&gt;"",TRIM(GL_Paste!$M19764),IFERROR(MID(GL_Paste!$I19764,FIND("[",GL_Paste!$I19764)+1,FIND("]",GL_Paste!$I19764)-FIND("[",GL_Paste!$I19764)-1),"")))</f>
        <v/>
      </c>
      <c r="D19767">
        <f>IF(GL_Paste!$B19764="","",IFERROR(INDEX(DeptName,MATCH($C19767,DeptTag,0)),"UNALLOCATED"))</f>
        <v/>
      </c>
      <c r="E19767">
        <f>IF(GL_Paste!$B19764="","",IFERROR(INDEX(AcctCat,MATCH(GL_Paste!$B19764&amp;"",AcctCode,0)),"UNKNOWN"))</f>
        <v/>
      </c>
      <c r="F19767">
        <f>IF(GL_Paste!$B19764="","",IFERROR(INDEX(AcctSub,MATCH(GL_Paste!$B19764&amp;"",AcctCode,0)),"UNKNOWN"))</f>
        <v/>
      </c>
    </row>
    <row r="19768">
      <c r="A19768" s="40">
        <f>IF(GL_Paste!$B19765="","",N(GL_Paste!$H19765)-N(GL_Paste!$G19765))</f>
        <v/>
      </c>
      <c r="B19768" s="43">
        <f>IF(GL_Paste!$B19765="","",DATE(YEAR(GL_Paste!$E19765),MONTH(GL_Paste!$E19765),1))</f>
        <v/>
      </c>
      <c r="C19768">
        <f>IF(GL_Paste!$B19765="","",IF(TRIM(GL_Paste!$M19765)&lt;&gt;"",TRIM(GL_Paste!$M19765),IFERROR(MID(GL_Paste!$I19765,FIND("[",GL_Paste!$I19765)+1,FIND("]",GL_Paste!$I19765)-FIND("[",GL_Paste!$I19765)-1),"")))</f>
        <v/>
      </c>
      <c r="D19768">
        <f>IF(GL_Paste!$B19765="","",IFERROR(INDEX(DeptName,MATCH($C19768,DeptTag,0)),"UNALLOCATED"))</f>
        <v/>
      </c>
      <c r="E19768">
        <f>IF(GL_Paste!$B19765="","",IFERROR(INDEX(AcctCat,MATCH(GL_Paste!$B19765&amp;"",AcctCode,0)),"UNKNOWN"))</f>
        <v/>
      </c>
      <c r="F19768">
        <f>IF(GL_Paste!$B19765="","",IFERROR(INDEX(AcctSub,MATCH(GL_Paste!$B19765&amp;"",AcctCode,0)),"UNKNOWN"))</f>
        <v/>
      </c>
    </row>
    <row r="19769">
      <c r="A19769" s="40">
        <f>IF(GL_Paste!$B19766="","",N(GL_Paste!$H19766)-N(GL_Paste!$G19766))</f>
        <v/>
      </c>
      <c r="B19769" s="43">
        <f>IF(GL_Paste!$B19766="","",DATE(YEAR(GL_Paste!$E19766),MONTH(GL_Paste!$E19766),1))</f>
        <v/>
      </c>
      <c r="C19769">
        <f>IF(GL_Paste!$B19766="","",IF(TRIM(GL_Paste!$M19766)&lt;&gt;"",TRIM(GL_Paste!$M19766),IFERROR(MID(GL_Paste!$I19766,FIND("[",GL_Paste!$I19766)+1,FIND("]",GL_Paste!$I19766)-FIND("[",GL_Paste!$I19766)-1),"")))</f>
        <v/>
      </c>
      <c r="D19769">
        <f>IF(GL_Paste!$B19766="","",IFERROR(INDEX(DeptName,MATCH($C19769,DeptTag,0)),"UNALLOCATED"))</f>
        <v/>
      </c>
      <c r="E19769">
        <f>IF(GL_Paste!$B19766="","",IFERROR(INDEX(AcctCat,MATCH(GL_Paste!$B19766&amp;"",AcctCode,0)),"UNKNOWN"))</f>
        <v/>
      </c>
      <c r="F19769">
        <f>IF(GL_Paste!$B19766="","",IFERROR(INDEX(AcctSub,MATCH(GL_Paste!$B19766&amp;"",AcctCode,0)),"UNKNOWN"))</f>
        <v/>
      </c>
    </row>
    <row r="19770">
      <c r="A19770" s="40">
        <f>IF(GL_Paste!$B19767="","",N(GL_Paste!$H19767)-N(GL_Paste!$G19767))</f>
        <v/>
      </c>
      <c r="B19770" s="43">
        <f>IF(GL_Paste!$B19767="","",DATE(YEAR(GL_Paste!$E19767),MONTH(GL_Paste!$E19767),1))</f>
        <v/>
      </c>
      <c r="C19770">
        <f>IF(GL_Paste!$B19767="","",IF(TRIM(GL_Paste!$M19767)&lt;&gt;"",TRIM(GL_Paste!$M19767),IFERROR(MID(GL_Paste!$I19767,FIND("[",GL_Paste!$I19767)+1,FIND("]",GL_Paste!$I19767)-FIND("[",GL_Paste!$I19767)-1),"")))</f>
        <v/>
      </c>
      <c r="D19770">
        <f>IF(GL_Paste!$B19767="","",IFERROR(INDEX(DeptName,MATCH($C19770,DeptTag,0)),"UNALLOCATED"))</f>
        <v/>
      </c>
      <c r="E19770">
        <f>IF(GL_Paste!$B19767="","",IFERROR(INDEX(AcctCat,MATCH(GL_Paste!$B19767&amp;"",AcctCode,0)),"UNKNOWN"))</f>
        <v/>
      </c>
      <c r="F19770">
        <f>IF(GL_Paste!$B19767="","",IFERROR(INDEX(AcctSub,MATCH(GL_Paste!$B19767&amp;"",AcctCode,0)),"UNKNOWN"))</f>
        <v/>
      </c>
    </row>
    <row r="19771">
      <c r="A19771" s="40">
        <f>IF(GL_Paste!$B19768="","",N(GL_Paste!$H19768)-N(GL_Paste!$G19768))</f>
        <v/>
      </c>
      <c r="B19771" s="43">
        <f>IF(GL_Paste!$B19768="","",DATE(YEAR(GL_Paste!$E19768),MONTH(GL_Paste!$E19768),1))</f>
        <v/>
      </c>
      <c r="C19771">
        <f>IF(GL_Paste!$B19768="","",IF(TRIM(GL_Paste!$M19768)&lt;&gt;"",TRIM(GL_Paste!$M19768),IFERROR(MID(GL_Paste!$I19768,FIND("[",GL_Paste!$I19768)+1,FIND("]",GL_Paste!$I19768)-FIND("[",GL_Paste!$I19768)-1),"")))</f>
        <v/>
      </c>
      <c r="D19771">
        <f>IF(GL_Paste!$B19768="","",IFERROR(INDEX(DeptName,MATCH($C19771,DeptTag,0)),"UNALLOCATED"))</f>
        <v/>
      </c>
      <c r="E19771">
        <f>IF(GL_Paste!$B19768="","",IFERROR(INDEX(AcctCat,MATCH(GL_Paste!$B19768&amp;"",AcctCode,0)),"UNKNOWN"))</f>
        <v/>
      </c>
      <c r="F19771">
        <f>IF(GL_Paste!$B19768="","",IFERROR(INDEX(AcctSub,MATCH(GL_Paste!$B19768&amp;"",AcctCode,0)),"UNKNOWN"))</f>
        <v/>
      </c>
    </row>
    <row r="19772">
      <c r="A19772" s="40">
        <f>IF(GL_Paste!$B19769="","",N(GL_Paste!$H19769)-N(GL_Paste!$G19769))</f>
        <v/>
      </c>
      <c r="B19772" s="43">
        <f>IF(GL_Paste!$B19769="","",DATE(YEAR(GL_Paste!$E19769),MONTH(GL_Paste!$E19769),1))</f>
        <v/>
      </c>
      <c r="C19772">
        <f>IF(GL_Paste!$B19769="","",IF(TRIM(GL_Paste!$M19769)&lt;&gt;"",TRIM(GL_Paste!$M19769),IFERROR(MID(GL_Paste!$I19769,FIND("[",GL_Paste!$I19769)+1,FIND("]",GL_Paste!$I19769)-FIND("[",GL_Paste!$I19769)-1),"")))</f>
        <v/>
      </c>
      <c r="D19772">
        <f>IF(GL_Paste!$B19769="","",IFERROR(INDEX(DeptName,MATCH($C19772,DeptTag,0)),"UNALLOCATED"))</f>
        <v/>
      </c>
      <c r="E19772">
        <f>IF(GL_Paste!$B19769="","",IFERROR(INDEX(AcctCat,MATCH(GL_Paste!$B19769&amp;"",AcctCode,0)),"UNKNOWN"))</f>
        <v/>
      </c>
      <c r="F19772">
        <f>IF(GL_Paste!$B19769="","",IFERROR(INDEX(AcctSub,MATCH(GL_Paste!$B19769&amp;"",AcctCode,0)),"UNKNOWN"))</f>
        <v/>
      </c>
    </row>
    <row r="19773">
      <c r="A19773" s="40">
        <f>IF(GL_Paste!$B19770="","",N(GL_Paste!$H19770)-N(GL_Paste!$G19770))</f>
        <v/>
      </c>
      <c r="B19773" s="43">
        <f>IF(GL_Paste!$B19770="","",DATE(YEAR(GL_Paste!$E19770),MONTH(GL_Paste!$E19770),1))</f>
        <v/>
      </c>
      <c r="C19773">
        <f>IF(GL_Paste!$B19770="","",IF(TRIM(GL_Paste!$M19770)&lt;&gt;"",TRIM(GL_Paste!$M19770),IFERROR(MID(GL_Paste!$I19770,FIND("[",GL_Paste!$I19770)+1,FIND("]",GL_Paste!$I19770)-FIND("[",GL_Paste!$I19770)-1),"")))</f>
        <v/>
      </c>
      <c r="D19773">
        <f>IF(GL_Paste!$B19770="","",IFERROR(INDEX(DeptName,MATCH($C19773,DeptTag,0)),"UNALLOCATED"))</f>
        <v/>
      </c>
      <c r="E19773">
        <f>IF(GL_Paste!$B19770="","",IFERROR(INDEX(AcctCat,MATCH(GL_Paste!$B19770&amp;"",AcctCode,0)),"UNKNOWN"))</f>
        <v/>
      </c>
      <c r="F19773">
        <f>IF(GL_Paste!$B19770="","",IFERROR(INDEX(AcctSub,MATCH(GL_Paste!$B19770&amp;"",AcctCode,0)),"UNKNOWN"))</f>
        <v/>
      </c>
    </row>
    <row r="19774">
      <c r="A19774" s="40">
        <f>IF(GL_Paste!$B19771="","",N(GL_Paste!$H19771)-N(GL_Paste!$G19771))</f>
        <v/>
      </c>
      <c r="B19774" s="43">
        <f>IF(GL_Paste!$B19771="","",DATE(YEAR(GL_Paste!$E19771),MONTH(GL_Paste!$E19771),1))</f>
        <v/>
      </c>
      <c r="C19774">
        <f>IF(GL_Paste!$B19771="","",IF(TRIM(GL_Paste!$M19771)&lt;&gt;"",TRIM(GL_Paste!$M19771),IFERROR(MID(GL_Paste!$I19771,FIND("[",GL_Paste!$I19771)+1,FIND("]",GL_Paste!$I19771)-FIND("[",GL_Paste!$I19771)-1),"")))</f>
        <v/>
      </c>
      <c r="D19774">
        <f>IF(GL_Paste!$B19771="","",IFERROR(INDEX(DeptName,MATCH($C19774,DeptTag,0)),"UNALLOCATED"))</f>
        <v/>
      </c>
      <c r="E19774">
        <f>IF(GL_Paste!$B19771="","",IFERROR(INDEX(AcctCat,MATCH(GL_Paste!$B19771&amp;"",AcctCode,0)),"UNKNOWN"))</f>
        <v/>
      </c>
      <c r="F19774">
        <f>IF(GL_Paste!$B19771="","",IFERROR(INDEX(AcctSub,MATCH(GL_Paste!$B19771&amp;"",AcctCode,0)),"UNKNOWN"))</f>
        <v/>
      </c>
    </row>
    <row r="19775">
      <c r="A19775" s="40">
        <f>IF(GL_Paste!$B19772="","",N(GL_Paste!$H19772)-N(GL_Paste!$G19772))</f>
        <v/>
      </c>
      <c r="B19775" s="43">
        <f>IF(GL_Paste!$B19772="","",DATE(YEAR(GL_Paste!$E19772),MONTH(GL_Paste!$E19772),1))</f>
        <v/>
      </c>
      <c r="C19775">
        <f>IF(GL_Paste!$B19772="","",IF(TRIM(GL_Paste!$M19772)&lt;&gt;"",TRIM(GL_Paste!$M19772),IFERROR(MID(GL_Paste!$I19772,FIND("[",GL_Paste!$I19772)+1,FIND("]",GL_Paste!$I19772)-FIND("[",GL_Paste!$I19772)-1),"")))</f>
        <v/>
      </c>
      <c r="D19775">
        <f>IF(GL_Paste!$B19772="","",IFERROR(INDEX(DeptName,MATCH($C19775,DeptTag,0)),"UNALLOCATED"))</f>
        <v/>
      </c>
      <c r="E19775">
        <f>IF(GL_Paste!$B19772="","",IFERROR(INDEX(AcctCat,MATCH(GL_Paste!$B19772&amp;"",AcctCode,0)),"UNKNOWN"))</f>
        <v/>
      </c>
      <c r="F19775">
        <f>IF(GL_Paste!$B19772="","",IFERROR(INDEX(AcctSub,MATCH(GL_Paste!$B19772&amp;"",AcctCode,0)),"UNKNOWN"))</f>
        <v/>
      </c>
    </row>
    <row r="19776">
      <c r="A19776" s="40">
        <f>IF(GL_Paste!$B19773="","",N(GL_Paste!$H19773)-N(GL_Paste!$G19773))</f>
        <v/>
      </c>
      <c r="B19776" s="43">
        <f>IF(GL_Paste!$B19773="","",DATE(YEAR(GL_Paste!$E19773),MONTH(GL_Paste!$E19773),1))</f>
        <v/>
      </c>
      <c r="C19776">
        <f>IF(GL_Paste!$B19773="","",IF(TRIM(GL_Paste!$M19773)&lt;&gt;"",TRIM(GL_Paste!$M19773),IFERROR(MID(GL_Paste!$I19773,FIND("[",GL_Paste!$I19773)+1,FIND("]",GL_Paste!$I19773)-FIND("[",GL_Paste!$I19773)-1),"")))</f>
        <v/>
      </c>
      <c r="D19776">
        <f>IF(GL_Paste!$B19773="","",IFERROR(INDEX(DeptName,MATCH($C19776,DeptTag,0)),"UNALLOCATED"))</f>
        <v/>
      </c>
      <c r="E19776">
        <f>IF(GL_Paste!$B19773="","",IFERROR(INDEX(AcctCat,MATCH(GL_Paste!$B19773&amp;"",AcctCode,0)),"UNKNOWN"))</f>
        <v/>
      </c>
      <c r="F19776">
        <f>IF(GL_Paste!$B19773="","",IFERROR(INDEX(AcctSub,MATCH(GL_Paste!$B19773&amp;"",AcctCode,0)),"UNKNOWN"))</f>
        <v/>
      </c>
    </row>
    <row r="19777">
      <c r="A19777" s="40">
        <f>IF(GL_Paste!$B19774="","",N(GL_Paste!$H19774)-N(GL_Paste!$G19774))</f>
        <v/>
      </c>
      <c r="B19777" s="43">
        <f>IF(GL_Paste!$B19774="","",DATE(YEAR(GL_Paste!$E19774),MONTH(GL_Paste!$E19774),1))</f>
        <v/>
      </c>
      <c r="C19777">
        <f>IF(GL_Paste!$B19774="","",IF(TRIM(GL_Paste!$M19774)&lt;&gt;"",TRIM(GL_Paste!$M19774),IFERROR(MID(GL_Paste!$I19774,FIND("[",GL_Paste!$I19774)+1,FIND("]",GL_Paste!$I19774)-FIND("[",GL_Paste!$I19774)-1),"")))</f>
        <v/>
      </c>
      <c r="D19777">
        <f>IF(GL_Paste!$B19774="","",IFERROR(INDEX(DeptName,MATCH($C19777,DeptTag,0)),"UNALLOCATED"))</f>
        <v/>
      </c>
      <c r="E19777">
        <f>IF(GL_Paste!$B19774="","",IFERROR(INDEX(AcctCat,MATCH(GL_Paste!$B19774&amp;"",AcctCode,0)),"UNKNOWN"))</f>
        <v/>
      </c>
      <c r="F19777">
        <f>IF(GL_Paste!$B19774="","",IFERROR(INDEX(AcctSub,MATCH(GL_Paste!$B19774&amp;"",AcctCode,0)),"UNKNOWN"))</f>
        <v/>
      </c>
    </row>
    <row r="19778">
      <c r="A19778" s="40">
        <f>IF(GL_Paste!$B19775="","",N(GL_Paste!$H19775)-N(GL_Paste!$G19775))</f>
        <v/>
      </c>
      <c r="B19778" s="43">
        <f>IF(GL_Paste!$B19775="","",DATE(YEAR(GL_Paste!$E19775),MONTH(GL_Paste!$E19775),1))</f>
        <v/>
      </c>
      <c r="C19778">
        <f>IF(GL_Paste!$B19775="","",IF(TRIM(GL_Paste!$M19775)&lt;&gt;"",TRIM(GL_Paste!$M19775),IFERROR(MID(GL_Paste!$I19775,FIND("[",GL_Paste!$I19775)+1,FIND("]",GL_Paste!$I19775)-FIND("[",GL_Paste!$I19775)-1),"")))</f>
        <v/>
      </c>
      <c r="D19778">
        <f>IF(GL_Paste!$B19775="","",IFERROR(INDEX(DeptName,MATCH($C19778,DeptTag,0)),"UNALLOCATED"))</f>
        <v/>
      </c>
      <c r="E19778">
        <f>IF(GL_Paste!$B19775="","",IFERROR(INDEX(AcctCat,MATCH(GL_Paste!$B19775&amp;"",AcctCode,0)),"UNKNOWN"))</f>
        <v/>
      </c>
      <c r="F19778">
        <f>IF(GL_Paste!$B19775="","",IFERROR(INDEX(AcctSub,MATCH(GL_Paste!$B19775&amp;"",AcctCode,0)),"UNKNOWN"))</f>
        <v/>
      </c>
    </row>
    <row r="19779">
      <c r="A19779" s="40">
        <f>IF(GL_Paste!$B19776="","",N(GL_Paste!$H19776)-N(GL_Paste!$G19776))</f>
        <v/>
      </c>
      <c r="B19779" s="43">
        <f>IF(GL_Paste!$B19776="","",DATE(YEAR(GL_Paste!$E19776),MONTH(GL_Paste!$E19776),1))</f>
        <v/>
      </c>
      <c r="C19779">
        <f>IF(GL_Paste!$B19776="","",IF(TRIM(GL_Paste!$M19776)&lt;&gt;"",TRIM(GL_Paste!$M19776),IFERROR(MID(GL_Paste!$I19776,FIND("[",GL_Paste!$I19776)+1,FIND("]",GL_Paste!$I19776)-FIND("[",GL_Paste!$I19776)-1),"")))</f>
        <v/>
      </c>
      <c r="D19779">
        <f>IF(GL_Paste!$B19776="","",IFERROR(INDEX(DeptName,MATCH($C19779,DeptTag,0)),"UNALLOCATED"))</f>
        <v/>
      </c>
      <c r="E19779">
        <f>IF(GL_Paste!$B19776="","",IFERROR(INDEX(AcctCat,MATCH(GL_Paste!$B19776&amp;"",AcctCode,0)),"UNKNOWN"))</f>
        <v/>
      </c>
      <c r="F19779">
        <f>IF(GL_Paste!$B19776="","",IFERROR(INDEX(AcctSub,MATCH(GL_Paste!$B19776&amp;"",AcctCode,0)),"UNKNOWN"))</f>
        <v/>
      </c>
    </row>
    <row r="19780">
      <c r="A19780" s="40">
        <f>IF(GL_Paste!$B19777="","",N(GL_Paste!$H19777)-N(GL_Paste!$G19777))</f>
        <v/>
      </c>
      <c r="B19780" s="43">
        <f>IF(GL_Paste!$B19777="","",DATE(YEAR(GL_Paste!$E19777),MONTH(GL_Paste!$E19777),1))</f>
        <v/>
      </c>
      <c r="C19780">
        <f>IF(GL_Paste!$B19777="","",IF(TRIM(GL_Paste!$M19777)&lt;&gt;"",TRIM(GL_Paste!$M19777),IFERROR(MID(GL_Paste!$I19777,FIND("[",GL_Paste!$I19777)+1,FIND("]",GL_Paste!$I19777)-FIND("[",GL_Paste!$I19777)-1),"")))</f>
        <v/>
      </c>
      <c r="D19780">
        <f>IF(GL_Paste!$B19777="","",IFERROR(INDEX(DeptName,MATCH($C19780,DeptTag,0)),"UNALLOCATED"))</f>
        <v/>
      </c>
      <c r="E19780">
        <f>IF(GL_Paste!$B19777="","",IFERROR(INDEX(AcctCat,MATCH(GL_Paste!$B19777&amp;"",AcctCode,0)),"UNKNOWN"))</f>
        <v/>
      </c>
      <c r="F19780">
        <f>IF(GL_Paste!$B19777="","",IFERROR(INDEX(AcctSub,MATCH(GL_Paste!$B19777&amp;"",AcctCode,0)),"UNKNOWN"))</f>
        <v/>
      </c>
    </row>
    <row r="19781">
      <c r="A19781" s="40">
        <f>IF(GL_Paste!$B19778="","",N(GL_Paste!$H19778)-N(GL_Paste!$G19778))</f>
        <v/>
      </c>
      <c r="B19781" s="43">
        <f>IF(GL_Paste!$B19778="","",DATE(YEAR(GL_Paste!$E19778),MONTH(GL_Paste!$E19778),1))</f>
        <v/>
      </c>
      <c r="C19781">
        <f>IF(GL_Paste!$B19778="","",IF(TRIM(GL_Paste!$M19778)&lt;&gt;"",TRIM(GL_Paste!$M19778),IFERROR(MID(GL_Paste!$I19778,FIND("[",GL_Paste!$I19778)+1,FIND("]",GL_Paste!$I19778)-FIND("[",GL_Paste!$I19778)-1),"")))</f>
        <v/>
      </c>
      <c r="D19781">
        <f>IF(GL_Paste!$B19778="","",IFERROR(INDEX(DeptName,MATCH($C19781,DeptTag,0)),"UNALLOCATED"))</f>
        <v/>
      </c>
      <c r="E19781">
        <f>IF(GL_Paste!$B19778="","",IFERROR(INDEX(AcctCat,MATCH(GL_Paste!$B19778&amp;"",AcctCode,0)),"UNKNOWN"))</f>
        <v/>
      </c>
      <c r="F19781">
        <f>IF(GL_Paste!$B19778="","",IFERROR(INDEX(AcctSub,MATCH(GL_Paste!$B19778&amp;"",AcctCode,0)),"UNKNOWN"))</f>
        <v/>
      </c>
    </row>
    <row r="19782">
      <c r="A19782" s="40">
        <f>IF(GL_Paste!$B19779="","",N(GL_Paste!$H19779)-N(GL_Paste!$G19779))</f>
        <v/>
      </c>
      <c r="B19782" s="43">
        <f>IF(GL_Paste!$B19779="","",DATE(YEAR(GL_Paste!$E19779),MONTH(GL_Paste!$E19779),1))</f>
        <v/>
      </c>
      <c r="C19782">
        <f>IF(GL_Paste!$B19779="","",IF(TRIM(GL_Paste!$M19779)&lt;&gt;"",TRIM(GL_Paste!$M19779),IFERROR(MID(GL_Paste!$I19779,FIND("[",GL_Paste!$I19779)+1,FIND("]",GL_Paste!$I19779)-FIND("[",GL_Paste!$I19779)-1),"")))</f>
        <v/>
      </c>
      <c r="D19782">
        <f>IF(GL_Paste!$B19779="","",IFERROR(INDEX(DeptName,MATCH($C19782,DeptTag,0)),"UNALLOCATED"))</f>
        <v/>
      </c>
      <c r="E19782">
        <f>IF(GL_Paste!$B19779="","",IFERROR(INDEX(AcctCat,MATCH(GL_Paste!$B19779&amp;"",AcctCode,0)),"UNKNOWN"))</f>
        <v/>
      </c>
      <c r="F19782">
        <f>IF(GL_Paste!$B19779="","",IFERROR(INDEX(AcctSub,MATCH(GL_Paste!$B19779&amp;"",AcctCode,0)),"UNKNOWN"))</f>
        <v/>
      </c>
    </row>
    <row r="19783">
      <c r="A19783" s="40">
        <f>IF(GL_Paste!$B19780="","",N(GL_Paste!$H19780)-N(GL_Paste!$G19780))</f>
        <v/>
      </c>
      <c r="B19783" s="43">
        <f>IF(GL_Paste!$B19780="","",DATE(YEAR(GL_Paste!$E19780),MONTH(GL_Paste!$E19780),1))</f>
        <v/>
      </c>
      <c r="C19783">
        <f>IF(GL_Paste!$B19780="","",IF(TRIM(GL_Paste!$M19780)&lt;&gt;"",TRIM(GL_Paste!$M19780),IFERROR(MID(GL_Paste!$I19780,FIND("[",GL_Paste!$I19780)+1,FIND("]",GL_Paste!$I19780)-FIND("[",GL_Paste!$I19780)-1),"")))</f>
        <v/>
      </c>
      <c r="D19783">
        <f>IF(GL_Paste!$B19780="","",IFERROR(INDEX(DeptName,MATCH($C19783,DeptTag,0)),"UNALLOCATED"))</f>
        <v/>
      </c>
      <c r="E19783">
        <f>IF(GL_Paste!$B19780="","",IFERROR(INDEX(AcctCat,MATCH(GL_Paste!$B19780&amp;"",AcctCode,0)),"UNKNOWN"))</f>
        <v/>
      </c>
      <c r="F19783">
        <f>IF(GL_Paste!$B19780="","",IFERROR(INDEX(AcctSub,MATCH(GL_Paste!$B19780&amp;"",AcctCode,0)),"UNKNOWN"))</f>
        <v/>
      </c>
    </row>
    <row r="19784">
      <c r="A19784" s="40">
        <f>IF(GL_Paste!$B19781="","",N(GL_Paste!$H19781)-N(GL_Paste!$G19781))</f>
        <v/>
      </c>
      <c r="B19784" s="43">
        <f>IF(GL_Paste!$B19781="","",DATE(YEAR(GL_Paste!$E19781),MONTH(GL_Paste!$E19781),1))</f>
        <v/>
      </c>
      <c r="C19784">
        <f>IF(GL_Paste!$B19781="","",IF(TRIM(GL_Paste!$M19781)&lt;&gt;"",TRIM(GL_Paste!$M19781),IFERROR(MID(GL_Paste!$I19781,FIND("[",GL_Paste!$I19781)+1,FIND("]",GL_Paste!$I19781)-FIND("[",GL_Paste!$I19781)-1),"")))</f>
        <v/>
      </c>
      <c r="D19784">
        <f>IF(GL_Paste!$B19781="","",IFERROR(INDEX(DeptName,MATCH($C19784,DeptTag,0)),"UNALLOCATED"))</f>
        <v/>
      </c>
      <c r="E19784">
        <f>IF(GL_Paste!$B19781="","",IFERROR(INDEX(AcctCat,MATCH(GL_Paste!$B19781&amp;"",AcctCode,0)),"UNKNOWN"))</f>
        <v/>
      </c>
      <c r="F19784">
        <f>IF(GL_Paste!$B19781="","",IFERROR(INDEX(AcctSub,MATCH(GL_Paste!$B19781&amp;"",AcctCode,0)),"UNKNOWN"))</f>
        <v/>
      </c>
    </row>
    <row r="19785">
      <c r="A19785" s="40">
        <f>IF(GL_Paste!$B19782="","",N(GL_Paste!$H19782)-N(GL_Paste!$G19782))</f>
        <v/>
      </c>
      <c r="B19785" s="43">
        <f>IF(GL_Paste!$B19782="","",DATE(YEAR(GL_Paste!$E19782),MONTH(GL_Paste!$E19782),1))</f>
        <v/>
      </c>
      <c r="C19785">
        <f>IF(GL_Paste!$B19782="","",IF(TRIM(GL_Paste!$M19782)&lt;&gt;"",TRIM(GL_Paste!$M19782),IFERROR(MID(GL_Paste!$I19782,FIND("[",GL_Paste!$I19782)+1,FIND("]",GL_Paste!$I19782)-FIND("[",GL_Paste!$I19782)-1),"")))</f>
        <v/>
      </c>
      <c r="D19785">
        <f>IF(GL_Paste!$B19782="","",IFERROR(INDEX(DeptName,MATCH($C19785,DeptTag,0)),"UNALLOCATED"))</f>
        <v/>
      </c>
      <c r="E19785">
        <f>IF(GL_Paste!$B19782="","",IFERROR(INDEX(AcctCat,MATCH(GL_Paste!$B19782&amp;"",AcctCode,0)),"UNKNOWN"))</f>
        <v/>
      </c>
      <c r="F19785">
        <f>IF(GL_Paste!$B19782="","",IFERROR(INDEX(AcctSub,MATCH(GL_Paste!$B19782&amp;"",AcctCode,0)),"UNKNOWN"))</f>
        <v/>
      </c>
    </row>
    <row r="19786">
      <c r="A19786" s="40">
        <f>IF(GL_Paste!$B19783="","",N(GL_Paste!$H19783)-N(GL_Paste!$G19783))</f>
        <v/>
      </c>
      <c r="B19786" s="43">
        <f>IF(GL_Paste!$B19783="","",DATE(YEAR(GL_Paste!$E19783),MONTH(GL_Paste!$E19783),1))</f>
        <v/>
      </c>
      <c r="C19786">
        <f>IF(GL_Paste!$B19783="","",IF(TRIM(GL_Paste!$M19783)&lt;&gt;"",TRIM(GL_Paste!$M19783),IFERROR(MID(GL_Paste!$I19783,FIND("[",GL_Paste!$I19783)+1,FIND("]",GL_Paste!$I19783)-FIND("[",GL_Paste!$I19783)-1),"")))</f>
        <v/>
      </c>
      <c r="D19786">
        <f>IF(GL_Paste!$B19783="","",IFERROR(INDEX(DeptName,MATCH($C19786,DeptTag,0)),"UNALLOCATED"))</f>
        <v/>
      </c>
      <c r="E19786">
        <f>IF(GL_Paste!$B19783="","",IFERROR(INDEX(AcctCat,MATCH(GL_Paste!$B19783&amp;"",AcctCode,0)),"UNKNOWN"))</f>
        <v/>
      </c>
      <c r="F19786">
        <f>IF(GL_Paste!$B19783="","",IFERROR(INDEX(AcctSub,MATCH(GL_Paste!$B19783&amp;"",AcctCode,0)),"UNKNOWN"))</f>
        <v/>
      </c>
    </row>
    <row r="19787">
      <c r="A19787" s="40">
        <f>IF(GL_Paste!$B19784="","",N(GL_Paste!$H19784)-N(GL_Paste!$G19784))</f>
        <v/>
      </c>
      <c r="B19787" s="43">
        <f>IF(GL_Paste!$B19784="","",DATE(YEAR(GL_Paste!$E19784),MONTH(GL_Paste!$E19784),1))</f>
        <v/>
      </c>
      <c r="C19787">
        <f>IF(GL_Paste!$B19784="","",IF(TRIM(GL_Paste!$M19784)&lt;&gt;"",TRIM(GL_Paste!$M19784),IFERROR(MID(GL_Paste!$I19784,FIND("[",GL_Paste!$I19784)+1,FIND("]",GL_Paste!$I19784)-FIND("[",GL_Paste!$I19784)-1),"")))</f>
        <v/>
      </c>
      <c r="D19787">
        <f>IF(GL_Paste!$B19784="","",IFERROR(INDEX(DeptName,MATCH($C19787,DeptTag,0)),"UNALLOCATED"))</f>
        <v/>
      </c>
      <c r="E19787">
        <f>IF(GL_Paste!$B19784="","",IFERROR(INDEX(AcctCat,MATCH(GL_Paste!$B19784&amp;"",AcctCode,0)),"UNKNOWN"))</f>
        <v/>
      </c>
      <c r="F19787">
        <f>IF(GL_Paste!$B19784="","",IFERROR(INDEX(AcctSub,MATCH(GL_Paste!$B19784&amp;"",AcctCode,0)),"UNKNOWN"))</f>
        <v/>
      </c>
    </row>
    <row r="19788">
      <c r="A19788" s="40">
        <f>IF(GL_Paste!$B19785="","",N(GL_Paste!$H19785)-N(GL_Paste!$G19785))</f>
        <v/>
      </c>
      <c r="B19788" s="43">
        <f>IF(GL_Paste!$B19785="","",DATE(YEAR(GL_Paste!$E19785),MONTH(GL_Paste!$E19785),1))</f>
        <v/>
      </c>
      <c r="C19788">
        <f>IF(GL_Paste!$B19785="","",IF(TRIM(GL_Paste!$M19785)&lt;&gt;"",TRIM(GL_Paste!$M19785),IFERROR(MID(GL_Paste!$I19785,FIND("[",GL_Paste!$I19785)+1,FIND("]",GL_Paste!$I19785)-FIND("[",GL_Paste!$I19785)-1),"")))</f>
        <v/>
      </c>
      <c r="D19788">
        <f>IF(GL_Paste!$B19785="","",IFERROR(INDEX(DeptName,MATCH($C19788,DeptTag,0)),"UNALLOCATED"))</f>
        <v/>
      </c>
      <c r="E19788">
        <f>IF(GL_Paste!$B19785="","",IFERROR(INDEX(AcctCat,MATCH(GL_Paste!$B19785&amp;"",AcctCode,0)),"UNKNOWN"))</f>
        <v/>
      </c>
      <c r="F19788">
        <f>IF(GL_Paste!$B19785="","",IFERROR(INDEX(AcctSub,MATCH(GL_Paste!$B19785&amp;"",AcctCode,0)),"UNKNOWN"))</f>
        <v/>
      </c>
    </row>
    <row r="19789">
      <c r="A19789" s="40">
        <f>IF(GL_Paste!$B19786="","",N(GL_Paste!$H19786)-N(GL_Paste!$G19786))</f>
        <v/>
      </c>
      <c r="B19789" s="43">
        <f>IF(GL_Paste!$B19786="","",DATE(YEAR(GL_Paste!$E19786),MONTH(GL_Paste!$E19786),1))</f>
        <v/>
      </c>
      <c r="C19789">
        <f>IF(GL_Paste!$B19786="","",IF(TRIM(GL_Paste!$M19786)&lt;&gt;"",TRIM(GL_Paste!$M19786),IFERROR(MID(GL_Paste!$I19786,FIND("[",GL_Paste!$I19786)+1,FIND("]",GL_Paste!$I19786)-FIND("[",GL_Paste!$I19786)-1),"")))</f>
        <v/>
      </c>
      <c r="D19789">
        <f>IF(GL_Paste!$B19786="","",IFERROR(INDEX(DeptName,MATCH($C19789,DeptTag,0)),"UNALLOCATED"))</f>
        <v/>
      </c>
      <c r="E19789">
        <f>IF(GL_Paste!$B19786="","",IFERROR(INDEX(AcctCat,MATCH(GL_Paste!$B19786&amp;"",AcctCode,0)),"UNKNOWN"))</f>
        <v/>
      </c>
      <c r="F19789">
        <f>IF(GL_Paste!$B19786="","",IFERROR(INDEX(AcctSub,MATCH(GL_Paste!$B19786&amp;"",AcctCode,0)),"UNKNOWN"))</f>
        <v/>
      </c>
    </row>
    <row r="19790">
      <c r="A19790" s="40">
        <f>IF(GL_Paste!$B19787="","",N(GL_Paste!$H19787)-N(GL_Paste!$G19787))</f>
        <v/>
      </c>
      <c r="B19790" s="43">
        <f>IF(GL_Paste!$B19787="","",DATE(YEAR(GL_Paste!$E19787),MONTH(GL_Paste!$E19787),1))</f>
        <v/>
      </c>
      <c r="C19790">
        <f>IF(GL_Paste!$B19787="","",IF(TRIM(GL_Paste!$M19787)&lt;&gt;"",TRIM(GL_Paste!$M19787),IFERROR(MID(GL_Paste!$I19787,FIND("[",GL_Paste!$I19787)+1,FIND("]",GL_Paste!$I19787)-FIND("[",GL_Paste!$I19787)-1),"")))</f>
        <v/>
      </c>
      <c r="D19790">
        <f>IF(GL_Paste!$B19787="","",IFERROR(INDEX(DeptName,MATCH($C19790,DeptTag,0)),"UNALLOCATED"))</f>
        <v/>
      </c>
      <c r="E19790">
        <f>IF(GL_Paste!$B19787="","",IFERROR(INDEX(AcctCat,MATCH(GL_Paste!$B19787&amp;"",AcctCode,0)),"UNKNOWN"))</f>
        <v/>
      </c>
      <c r="F19790">
        <f>IF(GL_Paste!$B19787="","",IFERROR(INDEX(AcctSub,MATCH(GL_Paste!$B19787&amp;"",AcctCode,0)),"UNKNOWN"))</f>
        <v/>
      </c>
    </row>
    <row r="19791">
      <c r="A19791" s="40">
        <f>IF(GL_Paste!$B19788="","",N(GL_Paste!$H19788)-N(GL_Paste!$G19788))</f>
        <v/>
      </c>
      <c r="B19791" s="43">
        <f>IF(GL_Paste!$B19788="","",DATE(YEAR(GL_Paste!$E19788),MONTH(GL_Paste!$E19788),1))</f>
        <v/>
      </c>
      <c r="C19791">
        <f>IF(GL_Paste!$B19788="","",IF(TRIM(GL_Paste!$M19788)&lt;&gt;"",TRIM(GL_Paste!$M19788),IFERROR(MID(GL_Paste!$I19788,FIND("[",GL_Paste!$I19788)+1,FIND("]",GL_Paste!$I19788)-FIND("[",GL_Paste!$I19788)-1),"")))</f>
        <v/>
      </c>
      <c r="D19791">
        <f>IF(GL_Paste!$B19788="","",IFERROR(INDEX(DeptName,MATCH($C19791,DeptTag,0)),"UNALLOCATED"))</f>
        <v/>
      </c>
      <c r="E19791">
        <f>IF(GL_Paste!$B19788="","",IFERROR(INDEX(AcctCat,MATCH(GL_Paste!$B19788&amp;"",AcctCode,0)),"UNKNOWN"))</f>
        <v/>
      </c>
      <c r="F19791">
        <f>IF(GL_Paste!$B19788="","",IFERROR(INDEX(AcctSub,MATCH(GL_Paste!$B19788&amp;"",AcctCode,0)),"UNKNOWN"))</f>
        <v/>
      </c>
    </row>
    <row r="19792">
      <c r="A19792" s="40">
        <f>IF(GL_Paste!$B19789="","",N(GL_Paste!$H19789)-N(GL_Paste!$G19789))</f>
        <v/>
      </c>
      <c r="B19792" s="43">
        <f>IF(GL_Paste!$B19789="","",DATE(YEAR(GL_Paste!$E19789),MONTH(GL_Paste!$E19789),1))</f>
        <v/>
      </c>
      <c r="C19792">
        <f>IF(GL_Paste!$B19789="","",IF(TRIM(GL_Paste!$M19789)&lt;&gt;"",TRIM(GL_Paste!$M19789),IFERROR(MID(GL_Paste!$I19789,FIND("[",GL_Paste!$I19789)+1,FIND("]",GL_Paste!$I19789)-FIND("[",GL_Paste!$I19789)-1),"")))</f>
        <v/>
      </c>
      <c r="D19792">
        <f>IF(GL_Paste!$B19789="","",IFERROR(INDEX(DeptName,MATCH($C19792,DeptTag,0)),"UNALLOCATED"))</f>
        <v/>
      </c>
      <c r="E19792">
        <f>IF(GL_Paste!$B19789="","",IFERROR(INDEX(AcctCat,MATCH(GL_Paste!$B19789&amp;"",AcctCode,0)),"UNKNOWN"))</f>
        <v/>
      </c>
      <c r="F19792">
        <f>IF(GL_Paste!$B19789="","",IFERROR(INDEX(AcctSub,MATCH(GL_Paste!$B19789&amp;"",AcctCode,0)),"UNKNOWN"))</f>
        <v/>
      </c>
    </row>
    <row r="19793">
      <c r="A19793" s="40">
        <f>IF(GL_Paste!$B19790="","",N(GL_Paste!$H19790)-N(GL_Paste!$G19790))</f>
        <v/>
      </c>
      <c r="B19793" s="43">
        <f>IF(GL_Paste!$B19790="","",DATE(YEAR(GL_Paste!$E19790),MONTH(GL_Paste!$E19790),1))</f>
        <v/>
      </c>
      <c r="C19793">
        <f>IF(GL_Paste!$B19790="","",IF(TRIM(GL_Paste!$M19790)&lt;&gt;"",TRIM(GL_Paste!$M19790),IFERROR(MID(GL_Paste!$I19790,FIND("[",GL_Paste!$I19790)+1,FIND("]",GL_Paste!$I19790)-FIND("[",GL_Paste!$I19790)-1),"")))</f>
        <v/>
      </c>
      <c r="D19793">
        <f>IF(GL_Paste!$B19790="","",IFERROR(INDEX(DeptName,MATCH($C19793,DeptTag,0)),"UNALLOCATED"))</f>
        <v/>
      </c>
      <c r="E19793">
        <f>IF(GL_Paste!$B19790="","",IFERROR(INDEX(AcctCat,MATCH(GL_Paste!$B19790&amp;"",AcctCode,0)),"UNKNOWN"))</f>
        <v/>
      </c>
      <c r="F19793">
        <f>IF(GL_Paste!$B19790="","",IFERROR(INDEX(AcctSub,MATCH(GL_Paste!$B19790&amp;"",AcctCode,0)),"UNKNOWN"))</f>
        <v/>
      </c>
    </row>
    <row r="19794">
      <c r="A19794" s="40">
        <f>IF(GL_Paste!$B19791="","",N(GL_Paste!$H19791)-N(GL_Paste!$G19791))</f>
        <v/>
      </c>
      <c r="B19794" s="43">
        <f>IF(GL_Paste!$B19791="","",DATE(YEAR(GL_Paste!$E19791),MONTH(GL_Paste!$E19791),1))</f>
        <v/>
      </c>
      <c r="C19794">
        <f>IF(GL_Paste!$B19791="","",IF(TRIM(GL_Paste!$M19791)&lt;&gt;"",TRIM(GL_Paste!$M19791),IFERROR(MID(GL_Paste!$I19791,FIND("[",GL_Paste!$I19791)+1,FIND("]",GL_Paste!$I19791)-FIND("[",GL_Paste!$I19791)-1),"")))</f>
        <v/>
      </c>
      <c r="D19794">
        <f>IF(GL_Paste!$B19791="","",IFERROR(INDEX(DeptName,MATCH($C19794,DeptTag,0)),"UNALLOCATED"))</f>
        <v/>
      </c>
      <c r="E19794">
        <f>IF(GL_Paste!$B19791="","",IFERROR(INDEX(AcctCat,MATCH(GL_Paste!$B19791&amp;"",AcctCode,0)),"UNKNOWN"))</f>
        <v/>
      </c>
      <c r="F19794">
        <f>IF(GL_Paste!$B19791="","",IFERROR(INDEX(AcctSub,MATCH(GL_Paste!$B19791&amp;"",AcctCode,0)),"UNKNOWN"))</f>
        <v/>
      </c>
    </row>
    <row r="19795">
      <c r="A19795" s="40">
        <f>IF(GL_Paste!$B19792="","",N(GL_Paste!$H19792)-N(GL_Paste!$G19792))</f>
        <v/>
      </c>
      <c r="B19795" s="43">
        <f>IF(GL_Paste!$B19792="","",DATE(YEAR(GL_Paste!$E19792),MONTH(GL_Paste!$E19792),1))</f>
        <v/>
      </c>
      <c r="C19795">
        <f>IF(GL_Paste!$B19792="","",IF(TRIM(GL_Paste!$M19792)&lt;&gt;"",TRIM(GL_Paste!$M19792),IFERROR(MID(GL_Paste!$I19792,FIND("[",GL_Paste!$I19792)+1,FIND("]",GL_Paste!$I19792)-FIND("[",GL_Paste!$I19792)-1),"")))</f>
        <v/>
      </c>
      <c r="D19795">
        <f>IF(GL_Paste!$B19792="","",IFERROR(INDEX(DeptName,MATCH($C19795,DeptTag,0)),"UNALLOCATED"))</f>
        <v/>
      </c>
      <c r="E19795">
        <f>IF(GL_Paste!$B19792="","",IFERROR(INDEX(AcctCat,MATCH(GL_Paste!$B19792&amp;"",AcctCode,0)),"UNKNOWN"))</f>
        <v/>
      </c>
      <c r="F19795">
        <f>IF(GL_Paste!$B19792="","",IFERROR(INDEX(AcctSub,MATCH(GL_Paste!$B19792&amp;"",AcctCode,0)),"UNKNOWN"))</f>
        <v/>
      </c>
    </row>
    <row r="19796">
      <c r="A19796" s="40">
        <f>IF(GL_Paste!$B19793="","",N(GL_Paste!$H19793)-N(GL_Paste!$G19793))</f>
        <v/>
      </c>
      <c r="B19796" s="43">
        <f>IF(GL_Paste!$B19793="","",DATE(YEAR(GL_Paste!$E19793),MONTH(GL_Paste!$E19793),1))</f>
        <v/>
      </c>
      <c r="C19796">
        <f>IF(GL_Paste!$B19793="","",IF(TRIM(GL_Paste!$M19793)&lt;&gt;"",TRIM(GL_Paste!$M19793),IFERROR(MID(GL_Paste!$I19793,FIND("[",GL_Paste!$I19793)+1,FIND("]",GL_Paste!$I19793)-FIND("[",GL_Paste!$I19793)-1),"")))</f>
        <v/>
      </c>
      <c r="D19796">
        <f>IF(GL_Paste!$B19793="","",IFERROR(INDEX(DeptName,MATCH($C19796,DeptTag,0)),"UNALLOCATED"))</f>
        <v/>
      </c>
      <c r="E19796">
        <f>IF(GL_Paste!$B19793="","",IFERROR(INDEX(AcctCat,MATCH(GL_Paste!$B19793&amp;"",AcctCode,0)),"UNKNOWN"))</f>
        <v/>
      </c>
      <c r="F19796">
        <f>IF(GL_Paste!$B19793="","",IFERROR(INDEX(AcctSub,MATCH(GL_Paste!$B19793&amp;"",AcctCode,0)),"UNKNOWN"))</f>
        <v/>
      </c>
    </row>
    <row r="19797">
      <c r="A19797" s="40">
        <f>IF(GL_Paste!$B19794="","",N(GL_Paste!$H19794)-N(GL_Paste!$G19794))</f>
        <v/>
      </c>
      <c r="B19797" s="43">
        <f>IF(GL_Paste!$B19794="","",DATE(YEAR(GL_Paste!$E19794),MONTH(GL_Paste!$E19794),1))</f>
        <v/>
      </c>
      <c r="C19797">
        <f>IF(GL_Paste!$B19794="","",IF(TRIM(GL_Paste!$M19794)&lt;&gt;"",TRIM(GL_Paste!$M19794),IFERROR(MID(GL_Paste!$I19794,FIND("[",GL_Paste!$I19794)+1,FIND("]",GL_Paste!$I19794)-FIND("[",GL_Paste!$I19794)-1),"")))</f>
        <v/>
      </c>
      <c r="D19797">
        <f>IF(GL_Paste!$B19794="","",IFERROR(INDEX(DeptName,MATCH($C19797,DeptTag,0)),"UNALLOCATED"))</f>
        <v/>
      </c>
      <c r="E19797">
        <f>IF(GL_Paste!$B19794="","",IFERROR(INDEX(AcctCat,MATCH(GL_Paste!$B19794&amp;"",AcctCode,0)),"UNKNOWN"))</f>
        <v/>
      </c>
      <c r="F19797">
        <f>IF(GL_Paste!$B19794="","",IFERROR(INDEX(AcctSub,MATCH(GL_Paste!$B19794&amp;"",AcctCode,0)),"UNKNOWN"))</f>
        <v/>
      </c>
    </row>
    <row r="19798">
      <c r="A19798" s="40">
        <f>IF(GL_Paste!$B19795="","",N(GL_Paste!$H19795)-N(GL_Paste!$G19795))</f>
        <v/>
      </c>
      <c r="B19798" s="43">
        <f>IF(GL_Paste!$B19795="","",DATE(YEAR(GL_Paste!$E19795),MONTH(GL_Paste!$E19795),1))</f>
        <v/>
      </c>
      <c r="C19798">
        <f>IF(GL_Paste!$B19795="","",IF(TRIM(GL_Paste!$M19795)&lt;&gt;"",TRIM(GL_Paste!$M19795),IFERROR(MID(GL_Paste!$I19795,FIND("[",GL_Paste!$I19795)+1,FIND("]",GL_Paste!$I19795)-FIND("[",GL_Paste!$I19795)-1),"")))</f>
        <v/>
      </c>
      <c r="D19798">
        <f>IF(GL_Paste!$B19795="","",IFERROR(INDEX(DeptName,MATCH($C19798,DeptTag,0)),"UNALLOCATED"))</f>
        <v/>
      </c>
      <c r="E19798">
        <f>IF(GL_Paste!$B19795="","",IFERROR(INDEX(AcctCat,MATCH(GL_Paste!$B19795&amp;"",AcctCode,0)),"UNKNOWN"))</f>
        <v/>
      </c>
      <c r="F19798">
        <f>IF(GL_Paste!$B19795="","",IFERROR(INDEX(AcctSub,MATCH(GL_Paste!$B19795&amp;"",AcctCode,0)),"UNKNOWN"))</f>
        <v/>
      </c>
    </row>
    <row r="19799">
      <c r="A19799" s="40">
        <f>IF(GL_Paste!$B19796="","",N(GL_Paste!$H19796)-N(GL_Paste!$G19796))</f>
        <v/>
      </c>
      <c r="B19799" s="43">
        <f>IF(GL_Paste!$B19796="","",DATE(YEAR(GL_Paste!$E19796),MONTH(GL_Paste!$E19796),1))</f>
        <v/>
      </c>
      <c r="C19799">
        <f>IF(GL_Paste!$B19796="","",IF(TRIM(GL_Paste!$M19796)&lt;&gt;"",TRIM(GL_Paste!$M19796),IFERROR(MID(GL_Paste!$I19796,FIND("[",GL_Paste!$I19796)+1,FIND("]",GL_Paste!$I19796)-FIND("[",GL_Paste!$I19796)-1),"")))</f>
        <v/>
      </c>
      <c r="D19799">
        <f>IF(GL_Paste!$B19796="","",IFERROR(INDEX(DeptName,MATCH($C19799,DeptTag,0)),"UNALLOCATED"))</f>
        <v/>
      </c>
      <c r="E19799">
        <f>IF(GL_Paste!$B19796="","",IFERROR(INDEX(AcctCat,MATCH(GL_Paste!$B19796&amp;"",AcctCode,0)),"UNKNOWN"))</f>
        <v/>
      </c>
      <c r="F19799">
        <f>IF(GL_Paste!$B19796="","",IFERROR(INDEX(AcctSub,MATCH(GL_Paste!$B19796&amp;"",AcctCode,0)),"UNKNOWN"))</f>
        <v/>
      </c>
    </row>
    <row r="19800">
      <c r="A19800" s="40">
        <f>IF(GL_Paste!$B19797="","",N(GL_Paste!$H19797)-N(GL_Paste!$G19797))</f>
        <v/>
      </c>
      <c r="B19800" s="43">
        <f>IF(GL_Paste!$B19797="","",DATE(YEAR(GL_Paste!$E19797),MONTH(GL_Paste!$E19797),1))</f>
        <v/>
      </c>
      <c r="C19800">
        <f>IF(GL_Paste!$B19797="","",IF(TRIM(GL_Paste!$M19797)&lt;&gt;"",TRIM(GL_Paste!$M19797),IFERROR(MID(GL_Paste!$I19797,FIND("[",GL_Paste!$I19797)+1,FIND("]",GL_Paste!$I19797)-FIND("[",GL_Paste!$I19797)-1),"")))</f>
        <v/>
      </c>
      <c r="D19800">
        <f>IF(GL_Paste!$B19797="","",IFERROR(INDEX(DeptName,MATCH($C19800,DeptTag,0)),"UNALLOCATED"))</f>
        <v/>
      </c>
      <c r="E19800">
        <f>IF(GL_Paste!$B19797="","",IFERROR(INDEX(AcctCat,MATCH(GL_Paste!$B19797&amp;"",AcctCode,0)),"UNKNOWN"))</f>
        <v/>
      </c>
      <c r="F19800">
        <f>IF(GL_Paste!$B19797="","",IFERROR(INDEX(AcctSub,MATCH(GL_Paste!$B19797&amp;"",AcctCode,0)),"UNKNOWN"))</f>
        <v/>
      </c>
    </row>
    <row r="19801">
      <c r="A19801" s="40">
        <f>IF(GL_Paste!$B19798="","",N(GL_Paste!$H19798)-N(GL_Paste!$G19798))</f>
        <v/>
      </c>
      <c r="B19801" s="43">
        <f>IF(GL_Paste!$B19798="","",DATE(YEAR(GL_Paste!$E19798),MONTH(GL_Paste!$E19798),1))</f>
        <v/>
      </c>
      <c r="C19801">
        <f>IF(GL_Paste!$B19798="","",IF(TRIM(GL_Paste!$M19798)&lt;&gt;"",TRIM(GL_Paste!$M19798),IFERROR(MID(GL_Paste!$I19798,FIND("[",GL_Paste!$I19798)+1,FIND("]",GL_Paste!$I19798)-FIND("[",GL_Paste!$I19798)-1),"")))</f>
        <v/>
      </c>
      <c r="D19801">
        <f>IF(GL_Paste!$B19798="","",IFERROR(INDEX(DeptName,MATCH($C19801,DeptTag,0)),"UNALLOCATED"))</f>
        <v/>
      </c>
      <c r="E19801">
        <f>IF(GL_Paste!$B19798="","",IFERROR(INDEX(AcctCat,MATCH(GL_Paste!$B19798&amp;"",AcctCode,0)),"UNKNOWN"))</f>
        <v/>
      </c>
      <c r="F19801">
        <f>IF(GL_Paste!$B19798="","",IFERROR(INDEX(AcctSub,MATCH(GL_Paste!$B19798&amp;"",AcctCode,0)),"UNKNOWN"))</f>
        <v/>
      </c>
    </row>
    <row r="19802">
      <c r="A19802" s="40">
        <f>IF(GL_Paste!$B19799="","",N(GL_Paste!$H19799)-N(GL_Paste!$G19799))</f>
        <v/>
      </c>
      <c r="B19802" s="43">
        <f>IF(GL_Paste!$B19799="","",DATE(YEAR(GL_Paste!$E19799),MONTH(GL_Paste!$E19799),1))</f>
        <v/>
      </c>
      <c r="C19802">
        <f>IF(GL_Paste!$B19799="","",IF(TRIM(GL_Paste!$M19799)&lt;&gt;"",TRIM(GL_Paste!$M19799),IFERROR(MID(GL_Paste!$I19799,FIND("[",GL_Paste!$I19799)+1,FIND("]",GL_Paste!$I19799)-FIND("[",GL_Paste!$I19799)-1),"")))</f>
        <v/>
      </c>
      <c r="D19802">
        <f>IF(GL_Paste!$B19799="","",IFERROR(INDEX(DeptName,MATCH($C19802,DeptTag,0)),"UNALLOCATED"))</f>
        <v/>
      </c>
      <c r="E19802">
        <f>IF(GL_Paste!$B19799="","",IFERROR(INDEX(AcctCat,MATCH(GL_Paste!$B19799&amp;"",AcctCode,0)),"UNKNOWN"))</f>
        <v/>
      </c>
      <c r="F19802">
        <f>IF(GL_Paste!$B19799="","",IFERROR(INDEX(AcctSub,MATCH(GL_Paste!$B19799&amp;"",AcctCode,0)),"UNKNOWN"))</f>
        <v/>
      </c>
    </row>
    <row r="19803">
      <c r="A19803" s="40">
        <f>IF(GL_Paste!$B19800="","",N(GL_Paste!$H19800)-N(GL_Paste!$G19800))</f>
        <v/>
      </c>
      <c r="B19803" s="43">
        <f>IF(GL_Paste!$B19800="","",DATE(YEAR(GL_Paste!$E19800),MONTH(GL_Paste!$E19800),1))</f>
        <v/>
      </c>
      <c r="C19803">
        <f>IF(GL_Paste!$B19800="","",IF(TRIM(GL_Paste!$M19800)&lt;&gt;"",TRIM(GL_Paste!$M19800),IFERROR(MID(GL_Paste!$I19800,FIND("[",GL_Paste!$I19800)+1,FIND("]",GL_Paste!$I19800)-FIND("[",GL_Paste!$I19800)-1),"")))</f>
        <v/>
      </c>
      <c r="D19803">
        <f>IF(GL_Paste!$B19800="","",IFERROR(INDEX(DeptName,MATCH($C19803,DeptTag,0)),"UNALLOCATED"))</f>
        <v/>
      </c>
      <c r="E19803">
        <f>IF(GL_Paste!$B19800="","",IFERROR(INDEX(AcctCat,MATCH(GL_Paste!$B19800&amp;"",AcctCode,0)),"UNKNOWN"))</f>
        <v/>
      </c>
      <c r="F19803">
        <f>IF(GL_Paste!$B19800="","",IFERROR(INDEX(AcctSub,MATCH(GL_Paste!$B19800&amp;"",AcctCode,0)),"UNKNOWN"))</f>
        <v/>
      </c>
    </row>
    <row r="19804">
      <c r="A19804" s="40">
        <f>IF(GL_Paste!$B19801="","",N(GL_Paste!$H19801)-N(GL_Paste!$G19801))</f>
        <v/>
      </c>
      <c r="B19804" s="43">
        <f>IF(GL_Paste!$B19801="","",DATE(YEAR(GL_Paste!$E19801),MONTH(GL_Paste!$E19801),1))</f>
        <v/>
      </c>
      <c r="C19804">
        <f>IF(GL_Paste!$B19801="","",IF(TRIM(GL_Paste!$M19801)&lt;&gt;"",TRIM(GL_Paste!$M19801),IFERROR(MID(GL_Paste!$I19801,FIND("[",GL_Paste!$I19801)+1,FIND("]",GL_Paste!$I19801)-FIND("[",GL_Paste!$I19801)-1),"")))</f>
        <v/>
      </c>
      <c r="D19804">
        <f>IF(GL_Paste!$B19801="","",IFERROR(INDEX(DeptName,MATCH($C19804,DeptTag,0)),"UNALLOCATED"))</f>
        <v/>
      </c>
      <c r="E19804">
        <f>IF(GL_Paste!$B19801="","",IFERROR(INDEX(AcctCat,MATCH(GL_Paste!$B19801&amp;"",AcctCode,0)),"UNKNOWN"))</f>
        <v/>
      </c>
      <c r="F19804">
        <f>IF(GL_Paste!$B19801="","",IFERROR(INDEX(AcctSub,MATCH(GL_Paste!$B19801&amp;"",AcctCode,0)),"UNKNOWN"))</f>
        <v/>
      </c>
    </row>
    <row r="19805">
      <c r="A19805" s="40">
        <f>IF(GL_Paste!$B19802="","",N(GL_Paste!$H19802)-N(GL_Paste!$G19802))</f>
        <v/>
      </c>
      <c r="B19805" s="43">
        <f>IF(GL_Paste!$B19802="","",DATE(YEAR(GL_Paste!$E19802),MONTH(GL_Paste!$E19802),1))</f>
        <v/>
      </c>
      <c r="C19805">
        <f>IF(GL_Paste!$B19802="","",IF(TRIM(GL_Paste!$M19802)&lt;&gt;"",TRIM(GL_Paste!$M19802),IFERROR(MID(GL_Paste!$I19802,FIND("[",GL_Paste!$I19802)+1,FIND("]",GL_Paste!$I19802)-FIND("[",GL_Paste!$I19802)-1),"")))</f>
        <v/>
      </c>
      <c r="D19805">
        <f>IF(GL_Paste!$B19802="","",IFERROR(INDEX(DeptName,MATCH($C19805,DeptTag,0)),"UNALLOCATED"))</f>
        <v/>
      </c>
      <c r="E19805">
        <f>IF(GL_Paste!$B19802="","",IFERROR(INDEX(AcctCat,MATCH(GL_Paste!$B19802&amp;"",AcctCode,0)),"UNKNOWN"))</f>
        <v/>
      </c>
      <c r="F19805">
        <f>IF(GL_Paste!$B19802="","",IFERROR(INDEX(AcctSub,MATCH(GL_Paste!$B19802&amp;"",AcctCode,0)),"UNKNOWN"))</f>
        <v/>
      </c>
    </row>
    <row r="19806">
      <c r="A19806" s="40">
        <f>IF(GL_Paste!$B19803="","",N(GL_Paste!$H19803)-N(GL_Paste!$G19803))</f>
        <v/>
      </c>
      <c r="B19806" s="43">
        <f>IF(GL_Paste!$B19803="","",DATE(YEAR(GL_Paste!$E19803),MONTH(GL_Paste!$E19803),1))</f>
        <v/>
      </c>
      <c r="C19806">
        <f>IF(GL_Paste!$B19803="","",IF(TRIM(GL_Paste!$M19803)&lt;&gt;"",TRIM(GL_Paste!$M19803),IFERROR(MID(GL_Paste!$I19803,FIND("[",GL_Paste!$I19803)+1,FIND("]",GL_Paste!$I19803)-FIND("[",GL_Paste!$I19803)-1),"")))</f>
        <v/>
      </c>
      <c r="D19806">
        <f>IF(GL_Paste!$B19803="","",IFERROR(INDEX(DeptName,MATCH($C19806,DeptTag,0)),"UNALLOCATED"))</f>
        <v/>
      </c>
      <c r="E19806">
        <f>IF(GL_Paste!$B19803="","",IFERROR(INDEX(AcctCat,MATCH(GL_Paste!$B19803&amp;"",AcctCode,0)),"UNKNOWN"))</f>
        <v/>
      </c>
      <c r="F19806">
        <f>IF(GL_Paste!$B19803="","",IFERROR(INDEX(AcctSub,MATCH(GL_Paste!$B19803&amp;"",AcctCode,0)),"UNKNOWN"))</f>
        <v/>
      </c>
    </row>
    <row r="19807">
      <c r="A19807" s="40">
        <f>IF(GL_Paste!$B19804="","",N(GL_Paste!$H19804)-N(GL_Paste!$G19804))</f>
        <v/>
      </c>
      <c r="B19807" s="43">
        <f>IF(GL_Paste!$B19804="","",DATE(YEAR(GL_Paste!$E19804),MONTH(GL_Paste!$E19804),1))</f>
        <v/>
      </c>
      <c r="C19807">
        <f>IF(GL_Paste!$B19804="","",IF(TRIM(GL_Paste!$M19804)&lt;&gt;"",TRIM(GL_Paste!$M19804),IFERROR(MID(GL_Paste!$I19804,FIND("[",GL_Paste!$I19804)+1,FIND("]",GL_Paste!$I19804)-FIND("[",GL_Paste!$I19804)-1),"")))</f>
        <v/>
      </c>
      <c r="D19807">
        <f>IF(GL_Paste!$B19804="","",IFERROR(INDEX(DeptName,MATCH($C19807,DeptTag,0)),"UNALLOCATED"))</f>
        <v/>
      </c>
      <c r="E19807">
        <f>IF(GL_Paste!$B19804="","",IFERROR(INDEX(AcctCat,MATCH(GL_Paste!$B19804&amp;"",AcctCode,0)),"UNKNOWN"))</f>
        <v/>
      </c>
      <c r="F19807">
        <f>IF(GL_Paste!$B19804="","",IFERROR(INDEX(AcctSub,MATCH(GL_Paste!$B19804&amp;"",AcctCode,0)),"UNKNOWN"))</f>
        <v/>
      </c>
    </row>
    <row r="19808">
      <c r="A19808" s="40">
        <f>IF(GL_Paste!$B19805="","",N(GL_Paste!$H19805)-N(GL_Paste!$G19805))</f>
        <v/>
      </c>
      <c r="B19808" s="43">
        <f>IF(GL_Paste!$B19805="","",DATE(YEAR(GL_Paste!$E19805),MONTH(GL_Paste!$E19805),1))</f>
        <v/>
      </c>
      <c r="C19808">
        <f>IF(GL_Paste!$B19805="","",IF(TRIM(GL_Paste!$M19805)&lt;&gt;"",TRIM(GL_Paste!$M19805),IFERROR(MID(GL_Paste!$I19805,FIND("[",GL_Paste!$I19805)+1,FIND("]",GL_Paste!$I19805)-FIND("[",GL_Paste!$I19805)-1),"")))</f>
        <v/>
      </c>
      <c r="D19808">
        <f>IF(GL_Paste!$B19805="","",IFERROR(INDEX(DeptName,MATCH($C19808,DeptTag,0)),"UNALLOCATED"))</f>
        <v/>
      </c>
      <c r="E19808">
        <f>IF(GL_Paste!$B19805="","",IFERROR(INDEX(AcctCat,MATCH(GL_Paste!$B19805&amp;"",AcctCode,0)),"UNKNOWN"))</f>
        <v/>
      </c>
      <c r="F19808">
        <f>IF(GL_Paste!$B19805="","",IFERROR(INDEX(AcctSub,MATCH(GL_Paste!$B19805&amp;"",AcctCode,0)),"UNKNOWN"))</f>
        <v/>
      </c>
    </row>
    <row r="19809">
      <c r="A19809" s="40">
        <f>IF(GL_Paste!$B19806="","",N(GL_Paste!$H19806)-N(GL_Paste!$G19806))</f>
        <v/>
      </c>
      <c r="B19809" s="43">
        <f>IF(GL_Paste!$B19806="","",DATE(YEAR(GL_Paste!$E19806),MONTH(GL_Paste!$E19806),1))</f>
        <v/>
      </c>
      <c r="C19809">
        <f>IF(GL_Paste!$B19806="","",IF(TRIM(GL_Paste!$M19806)&lt;&gt;"",TRIM(GL_Paste!$M19806),IFERROR(MID(GL_Paste!$I19806,FIND("[",GL_Paste!$I19806)+1,FIND("]",GL_Paste!$I19806)-FIND("[",GL_Paste!$I19806)-1),"")))</f>
        <v/>
      </c>
      <c r="D19809">
        <f>IF(GL_Paste!$B19806="","",IFERROR(INDEX(DeptName,MATCH($C19809,DeptTag,0)),"UNALLOCATED"))</f>
        <v/>
      </c>
      <c r="E19809">
        <f>IF(GL_Paste!$B19806="","",IFERROR(INDEX(AcctCat,MATCH(GL_Paste!$B19806&amp;"",AcctCode,0)),"UNKNOWN"))</f>
        <v/>
      </c>
      <c r="F19809">
        <f>IF(GL_Paste!$B19806="","",IFERROR(INDEX(AcctSub,MATCH(GL_Paste!$B19806&amp;"",AcctCode,0)),"UNKNOWN"))</f>
        <v/>
      </c>
    </row>
    <row r="19810">
      <c r="A19810" s="40">
        <f>IF(GL_Paste!$B19807="","",N(GL_Paste!$H19807)-N(GL_Paste!$G19807))</f>
        <v/>
      </c>
      <c r="B19810" s="43">
        <f>IF(GL_Paste!$B19807="","",DATE(YEAR(GL_Paste!$E19807),MONTH(GL_Paste!$E19807),1))</f>
        <v/>
      </c>
      <c r="C19810">
        <f>IF(GL_Paste!$B19807="","",IF(TRIM(GL_Paste!$M19807)&lt;&gt;"",TRIM(GL_Paste!$M19807),IFERROR(MID(GL_Paste!$I19807,FIND("[",GL_Paste!$I19807)+1,FIND("]",GL_Paste!$I19807)-FIND("[",GL_Paste!$I19807)-1),"")))</f>
        <v/>
      </c>
      <c r="D19810">
        <f>IF(GL_Paste!$B19807="","",IFERROR(INDEX(DeptName,MATCH($C19810,DeptTag,0)),"UNALLOCATED"))</f>
        <v/>
      </c>
      <c r="E19810">
        <f>IF(GL_Paste!$B19807="","",IFERROR(INDEX(AcctCat,MATCH(GL_Paste!$B19807&amp;"",AcctCode,0)),"UNKNOWN"))</f>
        <v/>
      </c>
      <c r="F19810">
        <f>IF(GL_Paste!$B19807="","",IFERROR(INDEX(AcctSub,MATCH(GL_Paste!$B19807&amp;"",AcctCode,0)),"UNKNOWN"))</f>
        <v/>
      </c>
    </row>
    <row r="19811">
      <c r="A19811" s="40">
        <f>IF(GL_Paste!$B19808="","",N(GL_Paste!$H19808)-N(GL_Paste!$G19808))</f>
        <v/>
      </c>
      <c r="B19811" s="43">
        <f>IF(GL_Paste!$B19808="","",DATE(YEAR(GL_Paste!$E19808),MONTH(GL_Paste!$E19808),1))</f>
        <v/>
      </c>
      <c r="C19811">
        <f>IF(GL_Paste!$B19808="","",IF(TRIM(GL_Paste!$M19808)&lt;&gt;"",TRIM(GL_Paste!$M19808),IFERROR(MID(GL_Paste!$I19808,FIND("[",GL_Paste!$I19808)+1,FIND("]",GL_Paste!$I19808)-FIND("[",GL_Paste!$I19808)-1),"")))</f>
        <v/>
      </c>
      <c r="D19811">
        <f>IF(GL_Paste!$B19808="","",IFERROR(INDEX(DeptName,MATCH($C19811,DeptTag,0)),"UNALLOCATED"))</f>
        <v/>
      </c>
      <c r="E19811">
        <f>IF(GL_Paste!$B19808="","",IFERROR(INDEX(AcctCat,MATCH(GL_Paste!$B19808&amp;"",AcctCode,0)),"UNKNOWN"))</f>
        <v/>
      </c>
      <c r="F19811">
        <f>IF(GL_Paste!$B19808="","",IFERROR(INDEX(AcctSub,MATCH(GL_Paste!$B19808&amp;"",AcctCode,0)),"UNKNOWN"))</f>
        <v/>
      </c>
    </row>
    <row r="19812">
      <c r="A19812" s="40">
        <f>IF(GL_Paste!$B19809="","",N(GL_Paste!$H19809)-N(GL_Paste!$G19809))</f>
        <v/>
      </c>
      <c r="B19812" s="43">
        <f>IF(GL_Paste!$B19809="","",DATE(YEAR(GL_Paste!$E19809),MONTH(GL_Paste!$E19809),1))</f>
        <v/>
      </c>
      <c r="C19812">
        <f>IF(GL_Paste!$B19809="","",IF(TRIM(GL_Paste!$M19809)&lt;&gt;"",TRIM(GL_Paste!$M19809),IFERROR(MID(GL_Paste!$I19809,FIND("[",GL_Paste!$I19809)+1,FIND("]",GL_Paste!$I19809)-FIND("[",GL_Paste!$I19809)-1),"")))</f>
        <v/>
      </c>
      <c r="D19812">
        <f>IF(GL_Paste!$B19809="","",IFERROR(INDEX(DeptName,MATCH($C19812,DeptTag,0)),"UNALLOCATED"))</f>
        <v/>
      </c>
      <c r="E19812">
        <f>IF(GL_Paste!$B19809="","",IFERROR(INDEX(AcctCat,MATCH(GL_Paste!$B19809&amp;"",AcctCode,0)),"UNKNOWN"))</f>
        <v/>
      </c>
      <c r="F19812">
        <f>IF(GL_Paste!$B19809="","",IFERROR(INDEX(AcctSub,MATCH(GL_Paste!$B19809&amp;"",AcctCode,0)),"UNKNOWN"))</f>
        <v/>
      </c>
    </row>
    <row r="19813">
      <c r="A19813" s="40">
        <f>IF(GL_Paste!$B19810="","",N(GL_Paste!$H19810)-N(GL_Paste!$G19810))</f>
        <v/>
      </c>
      <c r="B19813" s="43">
        <f>IF(GL_Paste!$B19810="","",DATE(YEAR(GL_Paste!$E19810),MONTH(GL_Paste!$E19810),1))</f>
        <v/>
      </c>
      <c r="C19813">
        <f>IF(GL_Paste!$B19810="","",IF(TRIM(GL_Paste!$M19810)&lt;&gt;"",TRIM(GL_Paste!$M19810),IFERROR(MID(GL_Paste!$I19810,FIND("[",GL_Paste!$I19810)+1,FIND("]",GL_Paste!$I19810)-FIND("[",GL_Paste!$I19810)-1),"")))</f>
        <v/>
      </c>
      <c r="D19813">
        <f>IF(GL_Paste!$B19810="","",IFERROR(INDEX(DeptName,MATCH($C19813,DeptTag,0)),"UNALLOCATED"))</f>
        <v/>
      </c>
      <c r="E19813">
        <f>IF(GL_Paste!$B19810="","",IFERROR(INDEX(AcctCat,MATCH(GL_Paste!$B19810&amp;"",AcctCode,0)),"UNKNOWN"))</f>
        <v/>
      </c>
      <c r="F19813">
        <f>IF(GL_Paste!$B19810="","",IFERROR(INDEX(AcctSub,MATCH(GL_Paste!$B19810&amp;"",AcctCode,0)),"UNKNOWN"))</f>
        <v/>
      </c>
    </row>
    <row r="19814">
      <c r="A19814" s="40">
        <f>IF(GL_Paste!$B19811="","",N(GL_Paste!$H19811)-N(GL_Paste!$G19811))</f>
        <v/>
      </c>
      <c r="B19814" s="43">
        <f>IF(GL_Paste!$B19811="","",DATE(YEAR(GL_Paste!$E19811),MONTH(GL_Paste!$E19811),1))</f>
        <v/>
      </c>
      <c r="C19814">
        <f>IF(GL_Paste!$B19811="","",IF(TRIM(GL_Paste!$M19811)&lt;&gt;"",TRIM(GL_Paste!$M19811),IFERROR(MID(GL_Paste!$I19811,FIND("[",GL_Paste!$I19811)+1,FIND("]",GL_Paste!$I19811)-FIND("[",GL_Paste!$I19811)-1),"")))</f>
        <v/>
      </c>
      <c r="D19814">
        <f>IF(GL_Paste!$B19811="","",IFERROR(INDEX(DeptName,MATCH($C19814,DeptTag,0)),"UNALLOCATED"))</f>
        <v/>
      </c>
      <c r="E19814">
        <f>IF(GL_Paste!$B19811="","",IFERROR(INDEX(AcctCat,MATCH(GL_Paste!$B19811&amp;"",AcctCode,0)),"UNKNOWN"))</f>
        <v/>
      </c>
      <c r="F19814">
        <f>IF(GL_Paste!$B19811="","",IFERROR(INDEX(AcctSub,MATCH(GL_Paste!$B19811&amp;"",AcctCode,0)),"UNKNOWN"))</f>
        <v/>
      </c>
    </row>
    <row r="19815">
      <c r="A19815" s="40">
        <f>IF(GL_Paste!$B19812="","",N(GL_Paste!$H19812)-N(GL_Paste!$G19812))</f>
        <v/>
      </c>
      <c r="B19815" s="43">
        <f>IF(GL_Paste!$B19812="","",DATE(YEAR(GL_Paste!$E19812),MONTH(GL_Paste!$E19812),1))</f>
        <v/>
      </c>
      <c r="C19815">
        <f>IF(GL_Paste!$B19812="","",IF(TRIM(GL_Paste!$M19812)&lt;&gt;"",TRIM(GL_Paste!$M19812),IFERROR(MID(GL_Paste!$I19812,FIND("[",GL_Paste!$I19812)+1,FIND("]",GL_Paste!$I19812)-FIND("[",GL_Paste!$I19812)-1),"")))</f>
        <v/>
      </c>
      <c r="D19815">
        <f>IF(GL_Paste!$B19812="","",IFERROR(INDEX(DeptName,MATCH($C19815,DeptTag,0)),"UNALLOCATED"))</f>
        <v/>
      </c>
      <c r="E19815">
        <f>IF(GL_Paste!$B19812="","",IFERROR(INDEX(AcctCat,MATCH(GL_Paste!$B19812&amp;"",AcctCode,0)),"UNKNOWN"))</f>
        <v/>
      </c>
      <c r="F19815">
        <f>IF(GL_Paste!$B19812="","",IFERROR(INDEX(AcctSub,MATCH(GL_Paste!$B19812&amp;"",AcctCode,0)),"UNKNOWN"))</f>
        <v/>
      </c>
    </row>
    <row r="19816">
      <c r="A19816" s="40">
        <f>IF(GL_Paste!$B19813="","",N(GL_Paste!$H19813)-N(GL_Paste!$G19813))</f>
        <v/>
      </c>
      <c r="B19816" s="43">
        <f>IF(GL_Paste!$B19813="","",DATE(YEAR(GL_Paste!$E19813),MONTH(GL_Paste!$E19813),1))</f>
        <v/>
      </c>
      <c r="C19816">
        <f>IF(GL_Paste!$B19813="","",IF(TRIM(GL_Paste!$M19813)&lt;&gt;"",TRIM(GL_Paste!$M19813),IFERROR(MID(GL_Paste!$I19813,FIND("[",GL_Paste!$I19813)+1,FIND("]",GL_Paste!$I19813)-FIND("[",GL_Paste!$I19813)-1),"")))</f>
        <v/>
      </c>
      <c r="D19816">
        <f>IF(GL_Paste!$B19813="","",IFERROR(INDEX(DeptName,MATCH($C19816,DeptTag,0)),"UNALLOCATED"))</f>
        <v/>
      </c>
      <c r="E19816">
        <f>IF(GL_Paste!$B19813="","",IFERROR(INDEX(AcctCat,MATCH(GL_Paste!$B19813&amp;"",AcctCode,0)),"UNKNOWN"))</f>
        <v/>
      </c>
      <c r="F19816">
        <f>IF(GL_Paste!$B19813="","",IFERROR(INDEX(AcctSub,MATCH(GL_Paste!$B19813&amp;"",AcctCode,0)),"UNKNOWN"))</f>
        <v/>
      </c>
    </row>
    <row r="19817">
      <c r="A19817" s="40">
        <f>IF(GL_Paste!$B19814="","",N(GL_Paste!$H19814)-N(GL_Paste!$G19814))</f>
        <v/>
      </c>
      <c r="B19817" s="43">
        <f>IF(GL_Paste!$B19814="","",DATE(YEAR(GL_Paste!$E19814),MONTH(GL_Paste!$E19814),1))</f>
        <v/>
      </c>
      <c r="C19817">
        <f>IF(GL_Paste!$B19814="","",IF(TRIM(GL_Paste!$M19814)&lt;&gt;"",TRIM(GL_Paste!$M19814),IFERROR(MID(GL_Paste!$I19814,FIND("[",GL_Paste!$I19814)+1,FIND("]",GL_Paste!$I19814)-FIND("[",GL_Paste!$I19814)-1),"")))</f>
        <v/>
      </c>
      <c r="D19817">
        <f>IF(GL_Paste!$B19814="","",IFERROR(INDEX(DeptName,MATCH($C19817,DeptTag,0)),"UNALLOCATED"))</f>
        <v/>
      </c>
      <c r="E19817">
        <f>IF(GL_Paste!$B19814="","",IFERROR(INDEX(AcctCat,MATCH(GL_Paste!$B19814&amp;"",AcctCode,0)),"UNKNOWN"))</f>
        <v/>
      </c>
      <c r="F19817">
        <f>IF(GL_Paste!$B19814="","",IFERROR(INDEX(AcctSub,MATCH(GL_Paste!$B19814&amp;"",AcctCode,0)),"UNKNOWN"))</f>
        <v/>
      </c>
    </row>
    <row r="19818">
      <c r="A19818" s="40">
        <f>IF(GL_Paste!$B19815="","",N(GL_Paste!$H19815)-N(GL_Paste!$G19815))</f>
        <v/>
      </c>
      <c r="B19818" s="43">
        <f>IF(GL_Paste!$B19815="","",DATE(YEAR(GL_Paste!$E19815),MONTH(GL_Paste!$E19815),1))</f>
        <v/>
      </c>
      <c r="C19818">
        <f>IF(GL_Paste!$B19815="","",IF(TRIM(GL_Paste!$M19815)&lt;&gt;"",TRIM(GL_Paste!$M19815),IFERROR(MID(GL_Paste!$I19815,FIND("[",GL_Paste!$I19815)+1,FIND("]",GL_Paste!$I19815)-FIND("[",GL_Paste!$I19815)-1),"")))</f>
        <v/>
      </c>
      <c r="D19818">
        <f>IF(GL_Paste!$B19815="","",IFERROR(INDEX(DeptName,MATCH($C19818,DeptTag,0)),"UNALLOCATED"))</f>
        <v/>
      </c>
      <c r="E19818">
        <f>IF(GL_Paste!$B19815="","",IFERROR(INDEX(AcctCat,MATCH(GL_Paste!$B19815&amp;"",AcctCode,0)),"UNKNOWN"))</f>
        <v/>
      </c>
      <c r="F19818">
        <f>IF(GL_Paste!$B19815="","",IFERROR(INDEX(AcctSub,MATCH(GL_Paste!$B19815&amp;"",AcctCode,0)),"UNKNOWN"))</f>
        <v/>
      </c>
    </row>
    <row r="19819">
      <c r="A19819" s="40">
        <f>IF(GL_Paste!$B19816="","",N(GL_Paste!$H19816)-N(GL_Paste!$G19816))</f>
        <v/>
      </c>
      <c r="B19819" s="43">
        <f>IF(GL_Paste!$B19816="","",DATE(YEAR(GL_Paste!$E19816),MONTH(GL_Paste!$E19816),1))</f>
        <v/>
      </c>
      <c r="C19819">
        <f>IF(GL_Paste!$B19816="","",IF(TRIM(GL_Paste!$M19816)&lt;&gt;"",TRIM(GL_Paste!$M19816),IFERROR(MID(GL_Paste!$I19816,FIND("[",GL_Paste!$I19816)+1,FIND("]",GL_Paste!$I19816)-FIND("[",GL_Paste!$I19816)-1),"")))</f>
        <v/>
      </c>
      <c r="D19819">
        <f>IF(GL_Paste!$B19816="","",IFERROR(INDEX(DeptName,MATCH($C19819,DeptTag,0)),"UNALLOCATED"))</f>
        <v/>
      </c>
      <c r="E19819">
        <f>IF(GL_Paste!$B19816="","",IFERROR(INDEX(AcctCat,MATCH(GL_Paste!$B19816&amp;"",AcctCode,0)),"UNKNOWN"))</f>
        <v/>
      </c>
      <c r="F19819">
        <f>IF(GL_Paste!$B19816="","",IFERROR(INDEX(AcctSub,MATCH(GL_Paste!$B19816&amp;"",AcctCode,0)),"UNKNOWN"))</f>
        <v/>
      </c>
    </row>
    <row r="19820">
      <c r="A19820" s="40">
        <f>IF(GL_Paste!$B19817="","",N(GL_Paste!$H19817)-N(GL_Paste!$G19817))</f>
        <v/>
      </c>
      <c r="B19820" s="43">
        <f>IF(GL_Paste!$B19817="","",DATE(YEAR(GL_Paste!$E19817),MONTH(GL_Paste!$E19817),1))</f>
        <v/>
      </c>
      <c r="C19820">
        <f>IF(GL_Paste!$B19817="","",IF(TRIM(GL_Paste!$M19817)&lt;&gt;"",TRIM(GL_Paste!$M19817),IFERROR(MID(GL_Paste!$I19817,FIND("[",GL_Paste!$I19817)+1,FIND("]",GL_Paste!$I19817)-FIND("[",GL_Paste!$I19817)-1),"")))</f>
        <v/>
      </c>
      <c r="D19820">
        <f>IF(GL_Paste!$B19817="","",IFERROR(INDEX(DeptName,MATCH($C19820,DeptTag,0)),"UNALLOCATED"))</f>
        <v/>
      </c>
      <c r="E19820">
        <f>IF(GL_Paste!$B19817="","",IFERROR(INDEX(AcctCat,MATCH(GL_Paste!$B19817&amp;"",AcctCode,0)),"UNKNOWN"))</f>
        <v/>
      </c>
      <c r="F19820">
        <f>IF(GL_Paste!$B19817="","",IFERROR(INDEX(AcctSub,MATCH(GL_Paste!$B19817&amp;"",AcctCode,0)),"UNKNOWN"))</f>
        <v/>
      </c>
    </row>
    <row r="19821">
      <c r="A19821" s="40">
        <f>IF(GL_Paste!$B19818="","",N(GL_Paste!$H19818)-N(GL_Paste!$G19818))</f>
        <v/>
      </c>
      <c r="B19821" s="43">
        <f>IF(GL_Paste!$B19818="","",DATE(YEAR(GL_Paste!$E19818),MONTH(GL_Paste!$E19818),1))</f>
        <v/>
      </c>
      <c r="C19821">
        <f>IF(GL_Paste!$B19818="","",IF(TRIM(GL_Paste!$M19818)&lt;&gt;"",TRIM(GL_Paste!$M19818),IFERROR(MID(GL_Paste!$I19818,FIND("[",GL_Paste!$I19818)+1,FIND("]",GL_Paste!$I19818)-FIND("[",GL_Paste!$I19818)-1),"")))</f>
        <v/>
      </c>
      <c r="D19821">
        <f>IF(GL_Paste!$B19818="","",IFERROR(INDEX(DeptName,MATCH($C19821,DeptTag,0)),"UNALLOCATED"))</f>
        <v/>
      </c>
      <c r="E19821">
        <f>IF(GL_Paste!$B19818="","",IFERROR(INDEX(AcctCat,MATCH(GL_Paste!$B19818&amp;"",AcctCode,0)),"UNKNOWN"))</f>
        <v/>
      </c>
      <c r="F19821">
        <f>IF(GL_Paste!$B19818="","",IFERROR(INDEX(AcctSub,MATCH(GL_Paste!$B19818&amp;"",AcctCode,0)),"UNKNOWN"))</f>
        <v/>
      </c>
    </row>
    <row r="19822">
      <c r="A19822" s="40">
        <f>IF(GL_Paste!$B19819="","",N(GL_Paste!$H19819)-N(GL_Paste!$G19819))</f>
        <v/>
      </c>
      <c r="B19822" s="43">
        <f>IF(GL_Paste!$B19819="","",DATE(YEAR(GL_Paste!$E19819),MONTH(GL_Paste!$E19819),1))</f>
        <v/>
      </c>
      <c r="C19822">
        <f>IF(GL_Paste!$B19819="","",IF(TRIM(GL_Paste!$M19819)&lt;&gt;"",TRIM(GL_Paste!$M19819),IFERROR(MID(GL_Paste!$I19819,FIND("[",GL_Paste!$I19819)+1,FIND("]",GL_Paste!$I19819)-FIND("[",GL_Paste!$I19819)-1),"")))</f>
        <v/>
      </c>
      <c r="D19822">
        <f>IF(GL_Paste!$B19819="","",IFERROR(INDEX(DeptName,MATCH($C19822,DeptTag,0)),"UNALLOCATED"))</f>
        <v/>
      </c>
      <c r="E19822">
        <f>IF(GL_Paste!$B19819="","",IFERROR(INDEX(AcctCat,MATCH(GL_Paste!$B19819&amp;"",AcctCode,0)),"UNKNOWN"))</f>
        <v/>
      </c>
      <c r="F19822">
        <f>IF(GL_Paste!$B19819="","",IFERROR(INDEX(AcctSub,MATCH(GL_Paste!$B19819&amp;"",AcctCode,0)),"UNKNOWN"))</f>
        <v/>
      </c>
    </row>
    <row r="19823">
      <c r="A19823" s="40">
        <f>IF(GL_Paste!$B19820="","",N(GL_Paste!$H19820)-N(GL_Paste!$G19820))</f>
        <v/>
      </c>
      <c r="B19823" s="43">
        <f>IF(GL_Paste!$B19820="","",DATE(YEAR(GL_Paste!$E19820),MONTH(GL_Paste!$E19820),1))</f>
        <v/>
      </c>
      <c r="C19823">
        <f>IF(GL_Paste!$B19820="","",IF(TRIM(GL_Paste!$M19820)&lt;&gt;"",TRIM(GL_Paste!$M19820),IFERROR(MID(GL_Paste!$I19820,FIND("[",GL_Paste!$I19820)+1,FIND("]",GL_Paste!$I19820)-FIND("[",GL_Paste!$I19820)-1),"")))</f>
        <v/>
      </c>
      <c r="D19823">
        <f>IF(GL_Paste!$B19820="","",IFERROR(INDEX(DeptName,MATCH($C19823,DeptTag,0)),"UNALLOCATED"))</f>
        <v/>
      </c>
      <c r="E19823">
        <f>IF(GL_Paste!$B19820="","",IFERROR(INDEX(AcctCat,MATCH(GL_Paste!$B19820&amp;"",AcctCode,0)),"UNKNOWN"))</f>
        <v/>
      </c>
      <c r="F19823">
        <f>IF(GL_Paste!$B19820="","",IFERROR(INDEX(AcctSub,MATCH(GL_Paste!$B19820&amp;"",AcctCode,0)),"UNKNOWN"))</f>
        <v/>
      </c>
    </row>
    <row r="19824">
      <c r="A19824" s="40">
        <f>IF(GL_Paste!$B19821="","",N(GL_Paste!$H19821)-N(GL_Paste!$G19821))</f>
        <v/>
      </c>
      <c r="B19824" s="43">
        <f>IF(GL_Paste!$B19821="","",DATE(YEAR(GL_Paste!$E19821),MONTH(GL_Paste!$E19821),1))</f>
        <v/>
      </c>
      <c r="C19824">
        <f>IF(GL_Paste!$B19821="","",IF(TRIM(GL_Paste!$M19821)&lt;&gt;"",TRIM(GL_Paste!$M19821),IFERROR(MID(GL_Paste!$I19821,FIND("[",GL_Paste!$I19821)+1,FIND("]",GL_Paste!$I19821)-FIND("[",GL_Paste!$I19821)-1),"")))</f>
        <v/>
      </c>
      <c r="D19824">
        <f>IF(GL_Paste!$B19821="","",IFERROR(INDEX(DeptName,MATCH($C19824,DeptTag,0)),"UNALLOCATED"))</f>
        <v/>
      </c>
      <c r="E19824">
        <f>IF(GL_Paste!$B19821="","",IFERROR(INDEX(AcctCat,MATCH(GL_Paste!$B19821&amp;"",AcctCode,0)),"UNKNOWN"))</f>
        <v/>
      </c>
      <c r="F19824">
        <f>IF(GL_Paste!$B19821="","",IFERROR(INDEX(AcctSub,MATCH(GL_Paste!$B19821&amp;"",AcctCode,0)),"UNKNOWN"))</f>
        <v/>
      </c>
    </row>
    <row r="19825">
      <c r="A19825" s="40">
        <f>IF(GL_Paste!$B19822="","",N(GL_Paste!$H19822)-N(GL_Paste!$G19822))</f>
        <v/>
      </c>
      <c r="B19825" s="43">
        <f>IF(GL_Paste!$B19822="","",DATE(YEAR(GL_Paste!$E19822),MONTH(GL_Paste!$E19822),1))</f>
        <v/>
      </c>
      <c r="C19825">
        <f>IF(GL_Paste!$B19822="","",IF(TRIM(GL_Paste!$M19822)&lt;&gt;"",TRIM(GL_Paste!$M19822),IFERROR(MID(GL_Paste!$I19822,FIND("[",GL_Paste!$I19822)+1,FIND("]",GL_Paste!$I19822)-FIND("[",GL_Paste!$I19822)-1),"")))</f>
        <v/>
      </c>
      <c r="D19825">
        <f>IF(GL_Paste!$B19822="","",IFERROR(INDEX(DeptName,MATCH($C19825,DeptTag,0)),"UNALLOCATED"))</f>
        <v/>
      </c>
      <c r="E19825">
        <f>IF(GL_Paste!$B19822="","",IFERROR(INDEX(AcctCat,MATCH(GL_Paste!$B19822&amp;"",AcctCode,0)),"UNKNOWN"))</f>
        <v/>
      </c>
      <c r="F19825">
        <f>IF(GL_Paste!$B19822="","",IFERROR(INDEX(AcctSub,MATCH(GL_Paste!$B19822&amp;"",AcctCode,0)),"UNKNOWN"))</f>
        <v/>
      </c>
    </row>
    <row r="19826">
      <c r="A19826" s="40">
        <f>IF(GL_Paste!$B19823="","",N(GL_Paste!$H19823)-N(GL_Paste!$G19823))</f>
        <v/>
      </c>
      <c r="B19826" s="43">
        <f>IF(GL_Paste!$B19823="","",DATE(YEAR(GL_Paste!$E19823),MONTH(GL_Paste!$E19823),1))</f>
        <v/>
      </c>
      <c r="C19826">
        <f>IF(GL_Paste!$B19823="","",IF(TRIM(GL_Paste!$M19823)&lt;&gt;"",TRIM(GL_Paste!$M19823),IFERROR(MID(GL_Paste!$I19823,FIND("[",GL_Paste!$I19823)+1,FIND("]",GL_Paste!$I19823)-FIND("[",GL_Paste!$I19823)-1),"")))</f>
        <v/>
      </c>
      <c r="D19826">
        <f>IF(GL_Paste!$B19823="","",IFERROR(INDEX(DeptName,MATCH($C19826,DeptTag,0)),"UNALLOCATED"))</f>
        <v/>
      </c>
      <c r="E19826">
        <f>IF(GL_Paste!$B19823="","",IFERROR(INDEX(AcctCat,MATCH(GL_Paste!$B19823&amp;"",AcctCode,0)),"UNKNOWN"))</f>
        <v/>
      </c>
      <c r="F19826">
        <f>IF(GL_Paste!$B19823="","",IFERROR(INDEX(AcctSub,MATCH(GL_Paste!$B19823&amp;"",AcctCode,0)),"UNKNOWN"))</f>
        <v/>
      </c>
    </row>
    <row r="19827">
      <c r="A19827" s="40">
        <f>IF(GL_Paste!$B19824="","",N(GL_Paste!$H19824)-N(GL_Paste!$G19824))</f>
        <v/>
      </c>
      <c r="B19827" s="43">
        <f>IF(GL_Paste!$B19824="","",DATE(YEAR(GL_Paste!$E19824),MONTH(GL_Paste!$E19824),1))</f>
        <v/>
      </c>
      <c r="C19827">
        <f>IF(GL_Paste!$B19824="","",IF(TRIM(GL_Paste!$M19824)&lt;&gt;"",TRIM(GL_Paste!$M19824),IFERROR(MID(GL_Paste!$I19824,FIND("[",GL_Paste!$I19824)+1,FIND("]",GL_Paste!$I19824)-FIND("[",GL_Paste!$I19824)-1),"")))</f>
        <v/>
      </c>
      <c r="D19827">
        <f>IF(GL_Paste!$B19824="","",IFERROR(INDEX(DeptName,MATCH($C19827,DeptTag,0)),"UNALLOCATED"))</f>
        <v/>
      </c>
      <c r="E19827">
        <f>IF(GL_Paste!$B19824="","",IFERROR(INDEX(AcctCat,MATCH(GL_Paste!$B19824&amp;"",AcctCode,0)),"UNKNOWN"))</f>
        <v/>
      </c>
      <c r="F19827">
        <f>IF(GL_Paste!$B19824="","",IFERROR(INDEX(AcctSub,MATCH(GL_Paste!$B19824&amp;"",AcctCode,0)),"UNKNOWN"))</f>
        <v/>
      </c>
    </row>
    <row r="19828">
      <c r="A19828" s="40">
        <f>IF(GL_Paste!$B19825="","",N(GL_Paste!$H19825)-N(GL_Paste!$G19825))</f>
        <v/>
      </c>
      <c r="B19828" s="43">
        <f>IF(GL_Paste!$B19825="","",DATE(YEAR(GL_Paste!$E19825),MONTH(GL_Paste!$E19825),1))</f>
        <v/>
      </c>
      <c r="C19828">
        <f>IF(GL_Paste!$B19825="","",IF(TRIM(GL_Paste!$M19825)&lt;&gt;"",TRIM(GL_Paste!$M19825),IFERROR(MID(GL_Paste!$I19825,FIND("[",GL_Paste!$I19825)+1,FIND("]",GL_Paste!$I19825)-FIND("[",GL_Paste!$I19825)-1),"")))</f>
        <v/>
      </c>
      <c r="D19828">
        <f>IF(GL_Paste!$B19825="","",IFERROR(INDEX(DeptName,MATCH($C19828,DeptTag,0)),"UNALLOCATED"))</f>
        <v/>
      </c>
      <c r="E19828">
        <f>IF(GL_Paste!$B19825="","",IFERROR(INDEX(AcctCat,MATCH(GL_Paste!$B19825&amp;"",AcctCode,0)),"UNKNOWN"))</f>
        <v/>
      </c>
      <c r="F19828">
        <f>IF(GL_Paste!$B19825="","",IFERROR(INDEX(AcctSub,MATCH(GL_Paste!$B19825&amp;"",AcctCode,0)),"UNKNOWN"))</f>
        <v/>
      </c>
    </row>
    <row r="19829">
      <c r="A19829" s="40">
        <f>IF(GL_Paste!$B19826="","",N(GL_Paste!$H19826)-N(GL_Paste!$G19826))</f>
        <v/>
      </c>
      <c r="B19829" s="43">
        <f>IF(GL_Paste!$B19826="","",DATE(YEAR(GL_Paste!$E19826),MONTH(GL_Paste!$E19826),1))</f>
        <v/>
      </c>
      <c r="C19829">
        <f>IF(GL_Paste!$B19826="","",IF(TRIM(GL_Paste!$M19826)&lt;&gt;"",TRIM(GL_Paste!$M19826),IFERROR(MID(GL_Paste!$I19826,FIND("[",GL_Paste!$I19826)+1,FIND("]",GL_Paste!$I19826)-FIND("[",GL_Paste!$I19826)-1),"")))</f>
        <v/>
      </c>
      <c r="D19829">
        <f>IF(GL_Paste!$B19826="","",IFERROR(INDEX(DeptName,MATCH($C19829,DeptTag,0)),"UNALLOCATED"))</f>
        <v/>
      </c>
      <c r="E19829">
        <f>IF(GL_Paste!$B19826="","",IFERROR(INDEX(AcctCat,MATCH(GL_Paste!$B19826&amp;"",AcctCode,0)),"UNKNOWN"))</f>
        <v/>
      </c>
      <c r="F19829">
        <f>IF(GL_Paste!$B19826="","",IFERROR(INDEX(AcctSub,MATCH(GL_Paste!$B19826&amp;"",AcctCode,0)),"UNKNOWN"))</f>
        <v/>
      </c>
    </row>
    <row r="19830">
      <c r="A19830" s="40">
        <f>IF(GL_Paste!$B19827="","",N(GL_Paste!$H19827)-N(GL_Paste!$G19827))</f>
        <v/>
      </c>
      <c r="B19830" s="43">
        <f>IF(GL_Paste!$B19827="","",DATE(YEAR(GL_Paste!$E19827),MONTH(GL_Paste!$E19827),1))</f>
        <v/>
      </c>
      <c r="C19830">
        <f>IF(GL_Paste!$B19827="","",IF(TRIM(GL_Paste!$M19827)&lt;&gt;"",TRIM(GL_Paste!$M19827),IFERROR(MID(GL_Paste!$I19827,FIND("[",GL_Paste!$I19827)+1,FIND("]",GL_Paste!$I19827)-FIND("[",GL_Paste!$I19827)-1),"")))</f>
        <v/>
      </c>
      <c r="D19830">
        <f>IF(GL_Paste!$B19827="","",IFERROR(INDEX(DeptName,MATCH($C19830,DeptTag,0)),"UNALLOCATED"))</f>
        <v/>
      </c>
      <c r="E19830">
        <f>IF(GL_Paste!$B19827="","",IFERROR(INDEX(AcctCat,MATCH(GL_Paste!$B19827&amp;"",AcctCode,0)),"UNKNOWN"))</f>
        <v/>
      </c>
      <c r="F19830">
        <f>IF(GL_Paste!$B19827="","",IFERROR(INDEX(AcctSub,MATCH(GL_Paste!$B19827&amp;"",AcctCode,0)),"UNKNOWN"))</f>
        <v/>
      </c>
    </row>
    <row r="19831">
      <c r="A19831" s="40">
        <f>IF(GL_Paste!$B19828="","",N(GL_Paste!$H19828)-N(GL_Paste!$G19828))</f>
        <v/>
      </c>
      <c r="B19831" s="43">
        <f>IF(GL_Paste!$B19828="","",DATE(YEAR(GL_Paste!$E19828),MONTH(GL_Paste!$E19828),1))</f>
        <v/>
      </c>
      <c r="C19831">
        <f>IF(GL_Paste!$B19828="","",IF(TRIM(GL_Paste!$M19828)&lt;&gt;"",TRIM(GL_Paste!$M19828),IFERROR(MID(GL_Paste!$I19828,FIND("[",GL_Paste!$I19828)+1,FIND("]",GL_Paste!$I19828)-FIND("[",GL_Paste!$I19828)-1),"")))</f>
        <v/>
      </c>
      <c r="D19831">
        <f>IF(GL_Paste!$B19828="","",IFERROR(INDEX(DeptName,MATCH($C19831,DeptTag,0)),"UNALLOCATED"))</f>
        <v/>
      </c>
      <c r="E19831">
        <f>IF(GL_Paste!$B19828="","",IFERROR(INDEX(AcctCat,MATCH(GL_Paste!$B19828&amp;"",AcctCode,0)),"UNKNOWN"))</f>
        <v/>
      </c>
      <c r="F19831">
        <f>IF(GL_Paste!$B19828="","",IFERROR(INDEX(AcctSub,MATCH(GL_Paste!$B19828&amp;"",AcctCode,0)),"UNKNOWN"))</f>
        <v/>
      </c>
    </row>
    <row r="19832">
      <c r="A19832" s="40">
        <f>IF(GL_Paste!$B19829="","",N(GL_Paste!$H19829)-N(GL_Paste!$G19829))</f>
        <v/>
      </c>
      <c r="B19832" s="43">
        <f>IF(GL_Paste!$B19829="","",DATE(YEAR(GL_Paste!$E19829),MONTH(GL_Paste!$E19829),1))</f>
        <v/>
      </c>
      <c r="C19832">
        <f>IF(GL_Paste!$B19829="","",IF(TRIM(GL_Paste!$M19829)&lt;&gt;"",TRIM(GL_Paste!$M19829),IFERROR(MID(GL_Paste!$I19829,FIND("[",GL_Paste!$I19829)+1,FIND("]",GL_Paste!$I19829)-FIND("[",GL_Paste!$I19829)-1),"")))</f>
        <v/>
      </c>
      <c r="D19832">
        <f>IF(GL_Paste!$B19829="","",IFERROR(INDEX(DeptName,MATCH($C19832,DeptTag,0)),"UNALLOCATED"))</f>
        <v/>
      </c>
      <c r="E19832">
        <f>IF(GL_Paste!$B19829="","",IFERROR(INDEX(AcctCat,MATCH(GL_Paste!$B19829&amp;"",AcctCode,0)),"UNKNOWN"))</f>
        <v/>
      </c>
      <c r="F19832">
        <f>IF(GL_Paste!$B19829="","",IFERROR(INDEX(AcctSub,MATCH(GL_Paste!$B19829&amp;"",AcctCode,0)),"UNKNOWN"))</f>
        <v/>
      </c>
    </row>
    <row r="19833">
      <c r="A19833" s="40">
        <f>IF(GL_Paste!$B19830="","",N(GL_Paste!$H19830)-N(GL_Paste!$G19830))</f>
        <v/>
      </c>
      <c r="B19833" s="43">
        <f>IF(GL_Paste!$B19830="","",DATE(YEAR(GL_Paste!$E19830),MONTH(GL_Paste!$E19830),1))</f>
        <v/>
      </c>
      <c r="C19833">
        <f>IF(GL_Paste!$B19830="","",IF(TRIM(GL_Paste!$M19830)&lt;&gt;"",TRIM(GL_Paste!$M19830),IFERROR(MID(GL_Paste!$I19830,FIND("[",GL_Paste!$I19830)+1,FIND("]",GL_Paste!$I19830)-FIND("[",GL_Paste!$I19830)-1),"")))</f>
        <v/>
      </c>
      <c r="D19833">
        <f>IF(GL_Paste!$B19830="","",IFERROR(INDEX(DeptName,MATCH($C19833,DeptTag,0)),"UNALLOCATED"))</f>
        <v/>
      </c>
      <c r="E19833">
        <f>IF(GL_Paste!$B19830="","",IFERROR(INDEX(AcctCat,MATCH(GL_Paste!$B19830&amp;"",AcctCode,0)),"UNKNOWN"))</f>
        <v/>
      </c>
      <c r="F19833">
        <f>IF(GL_Paste!$B19830="","",IFERROR(INDEX(AcctSub,MATCH(GL_Paste!$B19830&amp;"",AcctCode,0)),"UNKNOWN"))</f>
        <v/>
      </c>
    </row>
    <row r="19834">
      <c r="A19834" s="40">
        <f>IF(GL_Paste!$B19831="","",N(GL_Paste!$H19831)-N(GL_Paste!$G19831))</f>
        <v/>
      </c>
      <c r="B19834" s="43">
        <f>IF(GL_Paste!$B19831="","",DATE(YEAR(GL_Paste!$E19831),MONTH(GL_Paste!$E19831),1))</f>
        <v/>
      </c>
      <c r="C19834">
        <f>IF(GL_Paste!$B19831="","",IF(TRIM(GL_Paste!$M19831)&lt;&gt;"",TRIM(GL_Paste!$M19831),IFERROR(MID(GL_Paste!$I19831,FIND("[",GL_Paste!$I19831)+1,FIND("]",GL_Paste!$I19831)-FIND("[",GL_Paste!$I19831)-1),"")))</f>
        <v/>
      </c>
      <c r="D19834">
        <f>IF(GL_Paste!$B19831="","",IFERROR(INDEX(DeptName,MATCH($C19834,DeptTag,0)),"UNALLOCATED"))</f>
        <v/>
      </c>
      <c r="E19834">
        <f>IF(GL_Paste!$B19831="","",IFERROR(INDEX(AcctCat,MATCH(GL_Paste!$B19831&amp;"",AcctCode,0)),"UNKNOWN"))</f>
        <v/>
      </c>
      <c r="F19834">
        <f>IF(GL_Paste!$B19831="","",IFERROR(INDEX(AcctSub,MATCH(GL_Paste!$B19831&amp;"",AcctCode,0)),"UNKNOWN"))</f>
        <v/>
      </c>
    </row>
    <row r="19835">
      <c r="A19835" s="40">
        <f>IF(GL_Paste!$B19832="","",N(GL_Paste!$H19832)-N(GL_Paste!$G19832))</f>
        <v/>
      </c>
      <c r="B19835" s="43">
        <f>IF(GL_Paste!$B19832="","",DATE(YEAR(GL_Paste!$E19832),MONTH(GL_Paste!$E19832),1))</f>
        <v/>
      </c>
      <c r="C19835">
        <f>IF(GL_Paste!$B19832="","",IF(TRIM(GL_Paste!$M19832)&lt;&gt;"",TRIM(GL_Paste!$M19832),IFERROR(MID(GL_Paste!$I19832,FIND("[",GL_Paste!$I19832)+1,FIND("]",GL_Paste!$I19832)-FIND("[",GL_Paste!$I19832)-1),"")))</f>
        <v/>
      </c>
      <c r="D19835">
        <f>IF(GL_Paste!$B19832="","",IFERROR(INDEX(DeptName,MATCH($C19835,DeptTag,0)),"UNALLOCATED"))</f>
        <v/>
      </c>
      <c r="E19835">
        <f>IF(GL_Paste!$B19832="","",IFERROR(INDEX(AcctCat,MATCH(GL_Paste!$B19832&amp;"",AcctCode,0)),"UNKNOWN"))</f>
        <v/>
      </c>
      <c r="F19835">
        <f>IF(GL_Paste!$B19832="","",IFERROR(INDEX(AcctSub,MATCH(GL_Paste!$B19832&amp;"",AcctCode,0)),"UNKNOWN"))</f>
        <v/>
      </c>
    </row>
    <row r="19836">
      <c r="A19836" s="40">
        <f>IF(GL_Paste!$B19833="","",N(GL_Paste!$H19833)-N(GL_Paste!$G19833))</f>
        <v/>
      </c>
      <c r="B19836" s="43">
        <f>IF(GL_Paste!$B19833="","",DATE(YEAR(GL_Paste!$E19833),MONTH(GL_Paste!$E19833),1))</f>
        <v/>
      </c>
      <c r="C19836">
        <f>IF(GL_Paste!$B19833="","",IF(TRIM(GL_Paste!$M19833)&lt;&gt;"",TRIM(GL_Paste!$M19833),IFERROR(MID(GL_Paste!$I19833,FIND("[",GL_Paste!$I19833)+1,FIND("]",GL_Paste!$I19833)-FIND("[",GL_Paste!$I19833)-1),"")))</f>
        <v/>
      </c>
      <c r="D19836">
        <f>IF(GL_Paste!$B19833="","",IFERROR(INDEX(DeptName,MATCH($C19836,DeptTag,0)),"UNALLOCATED"))</f>
        <v/>
      </c>
      <c r="E19836">
        <f>IF(GL_Paste!$B19833="","",IFERROR(INDEX(AcctCat,MATCH(GL_Paste!$B19833&amp;"",AcctCode,0)),"UNKNOWN"))</f>
        <v/>
      </c>
      <c r="F19836">
        <f>IF(GL_Paste!$B19833="","",IFERROR(INDEX(AcctSub,MATCH(GL_Paste!$B19833&amp;"",AcctCode,0)),"UNKNOWN"))</f>
        <v/>
      </c>
    </row>
    <row r="19837">
      <c r="A19837" s="40">
        <f>IF(GL_Paste!$B19834="","",N(GL_Paste!$H19834)-N(GL_Paste!$G19834))</f>
        <v/>
      </c>
      <c r="B19837" s="43">
        <f>IF(GL_Paste!$B19834="","",DATE(YEAR(GL_Paste!$E19834),MONTH(GL_Paste!$E19834),1))</f>
        <v/>
      </c>
      <c r="C19837">
        <f>IF(GL_Paste!$B19834="","",IF(TRIM(GL_Paste!$M19834)&lt;&gt;"",TRIM(GL_Paste!$M19834),IFERROR(MID(GL_Paste!$I19834,FIND("[",GL_Paste!$I19834)+1,FIND("]",GL_Paste!$I19834)-FIND("[",GL_Paste!$I19834)-1),"")))</f>
        <v/>
      </c>
      <c r="D19837">
        <f>IF(GL_Paste!$B19834="","",IFERROR(INDEX(DeptName,MATCH($C19837,DeptTag,0)),"UNALLOCATED"))</f>
        <v/>
      </c>
      <c r="E19837">
        <f>IF(GL_Paste!$B19834="","",IFERROR(INDEX(AcctCat,MATCH(GL_Paste!$B19834&amp;"",AcctCode,0)),"UNKNOWN"))</f>
        <v/>
      </c>
      <c r="F19837">
        <f>IF(GL_Paste!$B19834="","",IFERROR(INDEX(AcctSub,MATCH(GL_Paste!$B19834&amp;"",AcctCode,0)),"UNKNOWN"))</f>
        <v/>
      </c>
    </row>
    <row r="19838">
      <c r="A19838" s="40">
        <f>IF(GL_Paste!$B19835="","",N(GL_Paste!$H19835)-N(GL_Paste!$G19835))</f>
        <v/>
      </c>
      <c r="B19838" s="43">
        <f>IF(GL_Paste!$B19835="","",DATE(YEAR(GL_Paste!$E19835),MONTH(GL_Paste!$E19835),1))</f>
        <v/>
      </c>
      <c r="C19838">
        <f>IF(GL_Paste!$B19835="","",IF(TRIM(GL_Paste!$M19835)&lt;&gt;"",TRIM(GL_Paste!$M19835),IFERROR(MID(GL_Paste!$I19835,FIND("[",GL_Paste!$I19835)+1,FIND("]",GL_Paste!$I19835)-FIND("[",GL_Paste!$I19835)-1),"")))</f>
        <v/>
      </c>
      <c r="D19838">
        <f>IF(GL_Paste!$B19835="","",IFERROR(INDEX(DeptName,MATCH($C19838,DeptTag,0)),"UNALLOCATED"))</f>
        <v/>
      </c>
      <c r="E19838">
        <f>IF(GL_Paste!$B19835="","",IFERROR(INDEX(AcctCat,MATCH(GL_Paste!$B19835&amp;"",AcctCode,0)),"UNKNOWN"))</f>
        <v/>
      </c>
      <c r="F19838">
        <f>IF(GL_Paste!$B19835="","",IFERROR(INDEX(AcctSub,MATCH(GL_Paste!$B19835&amp;"",AcctCode,0)),"UNKNOWN"))</f>
        <v/>
      </c>
    </row>
    <row r="19839">
      <c r="A19839" s="40">
        <f>IF(GL_Paste!$B19836="","",N(GL_Paste!$H19836)-N(GL_Paste!$G19836))</f>
        <v/>
      </c>
      <c r="B19839" s="43">
        <f>IF(GL_Paste!$B19836="","",DATE(YEAR(GL_Paste!$E19836),MONTH(GL_Paste!$E19836),1))</f>
        <v/>
      </c>
      <c r="C19839">
        <f>IF(GL_Paste!$B19836="","",IF(TRIM(GL_Paste!$M19836)&lt;&gt;"",TRIM(GL_Paste!$M19836),IFERROR(MID(GL_Paste!$I19836,FIND("[",GL_Paste!$I19836)+1,FIND("]",GL_Paste!$I19836)-FIND("[",GL_Paste!$I19836)-1),"")))</f>
        <v/>
      </c>
      <c r="D19839">
        <f>IF(GL_Paste!$B19836="","",IFERROR(INDEX(DeptName,MATCH($C19839,DeptTag,0)),"UNALLOCATED"))</f>
        <v/>
      </c>
      <c r="E19839">
        <f>IF(GL_Paste!$B19836="","",IFERROR(INDEX(AcctCat,MATCH(GL_Paste!$B19836&amp;"",AcctCode,0)),"UNKNOWN"))</f>
        <v/>
      </c>
      <c r="F19839">
        <f>IF(GL_Paste!$B19836="","",IFERROR(INDEX(AcctSub,MATCH(GL_Paste!$B19836&amp;"",AcctCode,0)),"UNKNOWN"))</f>
        <v/>
      </c>
    </row>
    <row r="19840">
      <c r="A19840" s="40">
        <f>IF(GL_Paste!$B19837="","",N(GL_Paste!$H19837)-N(GL_Paste!$G19837))</f>
        <v/>
      </c>
      <c r="B19840" s="43">
        <f>IF(GL_Paste!$B19837="","",DATE(YEAR(GL_Paste!$E19837),MONTH(GL_Paste!$E19837),1))</f>
        <v/>
      </c>
      <c r="C19840">
        <f>IF(GL_Paste!$B19837="","",IF(TRIM(GL_Paste!$M19837)&lt;&gt;"",TRIM(GL_Paste!$M19837),IFERROR(MID(GL_Paste!$I19837,FIND("[",GL_Paste!$I19837)+1,FIND("]",GL_Paste!$I19837)-FIND("[",GL_Paste!$I19837)-1),"")))</f>
        <v/>
      </c>
      <c r="D19840">
        <f>IF(GL_Paste!$B19837="","",IFERROR(INDEX(DeptName,MATCH($C19840,DeptTag,0)),"UNALLOCATED"))</f>
        <v/>
      </c>
      <c r="E19840">
        <f>IF(GL_Paste!$B19837="","",IFERROR(INDEX(AcctCat,MATCH(GL_Paste!$B19837&amp;"",AcctCode,0)),"UNKNOWN"))</f>
        <v/>
      </c>
      <c r="F19840">
        <f>IF(GL_Paste!$B19837="","",IFERROR(INDEX(AcctSub,MATCH(GL_Paste!$B19837&amp;"",AcctCode,0)),"UNKNOWN"))</f>
        <v/>
      </c>
    </row>
    <row r="19841">
      <c r="A19841" s="40">
        <f>IF(GL_Paste!$B19838="","",N(GL_Paste!$H19838)-N(GL_Paste!$G19838))</f>
        <v/>
      </c>
      <c r="B19841" s="43">
        <f>IF(GL_Paste!$B19838="","",DATE(YEAR(GL_Paste!$E19838),MONTH(GL_Paste!$E19838),1))</f>
        <v/>
      </c>
      <c r="C19841">
        <f>IF(GL_Paste!$B19838="","",IF(TRIM(GL_Paste!$M19838)&lt;&gt;"",TRIM(GL_Paste!$M19838),IFERROR(MID(GL_Paste!$I19838,FIND("[",GL_Paste!$I19838)+1,FIND("]",GL_Paste!$I19838)-FIND("[",GL_Paste!$I19838)-1),"")))</f>
        <v/>
      </c>
      <c r="D19841">
        <f>IF(GL_Paste!$B19838="","",IFERROR(INDEX(DeptName,MATCH($C19841,DeptTag,0)),"UNALLOCATED"))</f>
        <v/>
      </c>
      <c r="E19841">
        <f>IF(GL_Paste!$B19838="","",IFERROR(INDEX(AcctCat,MATCH(GL_Paste!$B19838&amp;"",AcctCode,0)),"UNKNOWN"))</f>
        <v/>
      </c>
      <c r="F19841">
        <f>IF(GL_Paste!$B19838="","",IFERROR(INDEX(AcctSub,MATCH(GL_Paste!$B19838&amp;"",AcctCode,0)),"UNKNOWN"))</f>
        <v/>
      </c>
    </row>
    <row r="19842">
      <c r="A19842" s="40">
        <f>IF(GL_Paste!$B19839="","",N(GL_Paste!$H19839)-N(GL_Paste!$G19839))</f>
        <v/>
      </c>
      <c r="B19842" s="43">
        <f>IF(GL_Paste!$B19839="","",DATE(YEAR(GL_Paste!$E19839),MONTH(GL_Paste!$E19839),1))</f>
        <v/>
      </c>
      <c r="C19842">
        <f>IF(GL_Paste!$B19839="","",IF(TRIM(GL_Paste!$M19839)&lt;&gt;"",TRIM(GL_Paste!$M19839),IFERROR(MID(GL_Paste!$I19839,FIND("[",GL_Paste!$I19839)+1,FIND("]",GL_Paste!$I19839)-FIND("[",GL_Paste!$I19839)-1),"")))</f>
        <v/>
      </c>
      <c r="D19842">
        <f>IF(GL_Paste!$B19839="","",IFERROR(INDEX(DeptName,MATCH($C19842,DeptTag,0)),"UNALLOCATED"))</f>
        <v/>
      </c>
      <c r="E19842">
        <f>IF(GL_Paste!$B19839="","",IFERROR(INDEX(AcctCat,MATCH(GL_Paste!$B19839&amp;"",AcctCode,0)),"UNKNOWN"))</f>
        <v/>
      </c>
      <c r="F19842">
        <f>IF(GL_Paste!$B19839="","",IFERROR(INDEX(AcctSub,MATCH(GL_Paste!$B19839&amp;"",AcctCode,0)),"UNKNOWN"))</f>
        <v/>
      </c>
    </row>
    <row r="19843">
      <c r="A19843" s="40">
        <f>IF(GL_Paste!$B19840="","",N(GL_Paste!$H19840)-N(GL_Paste!$G19840))</f>
        <v/>
      </c>
      <c r="B19843" s="43">
        <f>IF(GL_Paste!$B19840="","",DATE(YEAR(GL_Paste!$E19840),MONTH(GL_Paste!$E19840),1))</f>
        <v/>
      </c>
      <c r="C19843">
        <f>IF(GL_Paste!$B19840="","",IF(TRIM(GL_Paste!$M19840)&lt;&gt;"",TRIM(GL_Paste!$M19840),IFERROR(MID(GL_Paste!$I19840,FIND("[",GL_Paste!$I19840)+1,FIND("]",GL_Paste!$I19840)-FIND("[",GL_Paste!$I19840)-1),"")))</f>
        <v/>
      </c>
      <c r="D19843">
        <f>IF(GL_Paste!$B19840="","",IFERROR(INDEX(DeptName,MATCH($C19843,DeptTag,0)),"UNALLOCATED"))</f>
        <v/>
      </c>
      <c r="E19843">
        <f>IF(GL_Paste!$B19840="","",IFERROR(INDEX(AcctCat,MATCH(GL_Paste!$B19840&amp;"",AcctCode,0)),"UNKNOWN"))</f>
        <v/>
      </c>
      <c r="F19843">
        <f>IF(GL_Paste!$B19840="","",IFERROR(INDEX(AcctSub,MATCH(GL_Paste!$B19840&amp;"",AcctCode,0)),"UNKNOWN"))</f>
        <v/>
      </c>
    </row>
    <row r="19844">
      <c r="A19844" s="40">
        <f>IF(GL_Paste!$B19841="","",N(GL_Paste!$H19841)-N(GL_Paste!$G19841))</f>
        <v/>
      </c>
      <c r="B19844" s="43">
        <f>IF(GL_Paste!$B19841="","",DATE(YEAR(GL_Paste!$E19841),MONTH(GL_Paste!$E19841),1))</f>
        <v/>
      </c>
      <c r="C19844">
        <f>IF(GL_Paste!$B19841="","",IF(TRIM(GL_Paste!$M19841)&lt;&gt;"",TRIM(GL_Paste!$M19841),IFERROR(MID(GL_Paste!$I19841,FIND("[",GL_Paste!$I19841)+1,FIND("]",GL_Paste!$I19841)-FIND("[",GL_Paste!$I19841)-1),"")))</f>
        <v/>
      </c>
      <c r="D19844">
        <f>IF(GL_Paste!$B19841="","",IFERROR(INDEX(DeptName,MATCH($C19844,DeptTag,0)),"UNALLOCATED"))</f>
        <v/>
      </c>
      <c r="E19844">
        <f>IF(GL_Paste!$B19841="","",IFERROR(INDEX(AcctCat,MATCH(GL_Paste!$B19841&amp;"",AcctCode,0)),"UNKNOWN"))</f>
        <v/>
      </c>
      <c r="F19844">
        <f>IF(GL_Paste!$B19841="","",IFERROR(INDEX(AcctSub,MATCH(GL_Paste!$B19841&amp;"",AcctCode,0)),"UNKNOWN"))</f>
        <v/>
      </c>
    </row>
    <row r="19845">
      <c r="A19845" s="40">
        <f>IF(GL_Paste!$B19842="","",N(GL_Paste!$H19842)-N(GL_Paste!$G19842))</f>
        <v/>
      </c>
      <c r="B19845" s="43">
        <f>IF(GL_Paste!$B19842="","",DATE(YEAR(GL_Paste!$E19842),MONTH(GL_Paste!$E19842),1))</f>
        <v/>
      </c>
      <c r="C19845">
        <f>IF(GL_Paste!$B19842="","",IF(TRIM(GL_Paste!$M19842)&lt;&gt;"",TRIM(GL_Paste!$M19842),IFERROR(MID(GL_Paste!$I19842,FIND("[",GL_Paste!$I19842)+1,FIND("]",GL_Paste!$I19842)-FIND("[",GL_Paste!$I19842)-1),"")))</f>
        <v/>
      </c>
      <c r="D19845">
        <f>IF(GL_Paste!$B19842="","",IFERROR(INDEX(DeptName,MATCH($C19845,DeptTag,0)),"UNALLOCATED"))</f>
        <v/>
      </c>
      <c r="E19845">
        <f>IF(GL_Paste!$B19842="","",IFERROR(INDEX(AcctCat,MATCH(GL_Paste!$B19842&amp;"",AcctCode,0)),"UNKNOWN"))</f>
        <v/>
      </c>
      <c r="F19845">
        <f>IF(GL_Paste!$B19842="","",IFERROR(INDEX(AcctSub,MATCH(GL_Paste!$B19842&amp;"",AcctCode,0)),"UNKNOWN"))</f>
        <v/>
      </c>
    </row>
    <row r="19846">
      <c r="A19846" s="40">
        <f>IF(GL_Paste!$B19843="","",N(GL_Paste!$H19843)-N(GL_Paste!$G19843))</f>
        <v/>
      </c>
      <c r="B19846" s="43">
        <f>IF(GL_Paste!$B19843="","",DATE(YEAR(GL_Paste!$E19843),MONTH(GL_Paste!$E19843),1))</f>
        <v/>
      </c>
      <c r="C19846">
        <f>IF(GL_Paste!$B19843="","",IF(TRIM(GL_Paste!$M19843)&lt;&gt;"",TRIM(GL_Paste!$M19843),IFERROR(MID(GL_Paste!$I19843,FIND("[",GL_Paste!$I19843)+1,FIND("]",GL_Paste!$I19843)-FIND("[",GL_Paste!$I19843)-1),"")))</f>
        <v/>
      </c>
      <c r="D19846">
        <f>IF(GL_Paste!$B19843="","",IFERROR(INDEX(DeptName,MATCH($C19846,DeptTag,0)),"UNALLOCATED"))</f>
        <v/>
      </c>
      <c r="E19846">
        <f>IF(GL_Paste!$B19843="","",IFERROR(INDEX(AcctCat,MATCH(GL_Paste!$B19843&amp;"",AcctCode,0)),"UNKNOWN"))</f>
        <v/>
      </c>
      <c r="F19846">
        <f>IF(GL_Paste!$B19843="","",IFERROR(INDEX(AcctSub,MATCH(GL_Paste!$B19843&amp;"",AcctCode,0)),"UNKNOWN"))</f>
        <v/>
      </c>
    </row>
    <row r="19847">
      <c r="A19847" s="40">
        <f>IF(GL_Paste!$B19844="","",N(GL_Paste!$H19844)-N(GL_Paste!$G19844))</f>
        <v/>
      </c>
      <c r="B19847" s="43">
        <f>IF(GL_Paste!$B19844="","",DATE(YEAR(GL_Paste!$E19844),MONTH(GL_Paste!$E19844),1))</f>
        <v/>
      </c>
      <c r="C19847">
        <f>IF(GL_Paste!$B19844="","",IF(TRIM(GL_Paste!$M19844)&lt;&gt;"",TRIM(GL_Paste!$M19844),IFERROR(MID(GL_Paste!$I19844,FIND("[",GL_Paste!$I19844)+1,FIND("]",GL_Paste!$I19844)-FIND("[",GL_Paste!$I19844)-1),"")))</f>
        <v/>
      </c>
      <c r="D19847">
        <f>IF(GL_Paste!$B19844="","",IFERROR(INDEX(DeptName,MATCH($C19847,DeptTag,0)),"UNALLOCATED"))</f>
        <v/>
      </c>
      <c r="E19847">
        <f>IF(GL_Paste!$B19844="","",IFERROR(INDEX(AcctCat,MATCH(GL_Paste!$B19844&amp;"",AcctCode,0)),"UNKNOWN"))</f>
        <v/>
      </c>
      <c r="F19847">
        <f>IF(GL_Paste!$B19844="","",IFERROR(INDEX(AcctSub,MATCH(GL_Paste!$B19844&amp;"",AcctCode,0)),"UNKNOWN"))</f>
        <v/>
      </c>
    </row>
    <row r="19848">
      <c r="A19848" s="40">
        <f>IF(GL_Paste!$B19845="","",N(GL_Paste!$H19845)-N(GL_Paste!$G19845))</f>
        <v/>
      </c>
      <c r="B19848" s="43">
        <f>IF(GL_Paste!$B19845="","",DATE(YEAR(GL_Paste!$E19845),MONTH(GL_Paste!$E19845),1))</f>
        <v/>
      </c>
      <c r="C19848">
        <f>IF(GL_Paste!$B19845="","",IF(TRIM(GL_Paste!$M19845)&lt;&gt;"",TRIM(GL_Paste!$M19845),IFERROR(MID(GL_Paste!$I19845,FIND("[",GL_Paste!$I19845)+1,FIND("]",GL_Paste!$I19845)-FIND("[",GL_Paste!$I19845)-1),"")))</f>
        <v/>
      </c>
      <c r="D19848">
        <f>IF(GL_Paste!$B19845="","",IFERROR(INDEX(DeptName,MATCH($C19848,DeptTag,0)),"UNALLOCATED"))</f>
        <v/>
      </c>
      <c r="E19848">
        <f>IF(GL_Paste!$B19845="","",IFERROR(INDEX(AcctCat,MATCH(GL_Paste!$B19845&amp;"",AcctCode,0)),"UNKNOWN"))</f>
        <v/>
      </c>
      <c r="F19848">
        <f>IF(GL_Paste!$B19845="","",IFERROR(INDEX(AcctSub,MATCH(GL_Paste!$B19845&amp;"",AcctCode,0)),"UNKNOWN"))</f>
        <v/>
      </c>
    </row>
    <row r="19849">
      <c r="A19849" s="40">
        <f>IF(GL_Paste!$B19846="","",N(GL_Paste!$H19846)-N(GL_Paste!$G19846))</f>
        <v/>
      </c>
      <c r="B19849" s="43">
        <f>IF(GL_Paste!$B19846="","",DATE(YEAR(GL_Paste!$E19846),MONTH(GL_Paste!$E19846),1))</f>
        <v/>
      </c>
      <c r="C19849">
        <f>IF(GL_Paste!$B19846="","",IF(TRIM(GL_Paste!$M19846)&lt;&gt;"",TRIM(GL_Paste!$M19846),IFERROR(MID(GL_Paste!$I19846,FIND("[",GL_Paste!$I19846)+1,FIND("]",GL_Paste!$I19846)-FIND("[",GL_Paste!$I19846)-1),"")))</f>
        <v/>
      </c>
      <c r="D19849">
        <f>IF(GL_Paste!$B19846="","",IFERROR(INDEX(DeptName,MATCH($C19849,DeptTag,0)),"UNALLOCATED"))</f>
        <v/>
      </c>
      <c r="E19849">
        <f>IF(GL_Paste!$B19846="","",IFERROR(INDEX(AcctCat,MATCH(GL_Paste!$B19846&amp;"",AcctCode,0)),"UNKNOWN"))</f>
        <v/>
      </c>
      <c r="F19849">
        <f>IF(GL_Paste!$B19846="","",IFERROR(INDEX(AcctSub,MATCH(GL_Paste!$B19846&amp;"",AcctCode,0)),"UNKNOWN"))</f>
        <v/>
      </c>
    </row>
    <row r="19850">
      <c r="A19850" s="40">
        <f>IF(GL_Paste!$B19847="","",N(GL_Paste!$H19847)-N(GL_Paste!$G19847))</f>
        <v/>
      </c>
      <c r="B19850" s="43">
        <f>IF(GL_Paste!$B19847="","",DATE(YEAR(GL_Paste!$E19847),MONTH(GL_Paste!$E19847),1))</f>
        <v/>
      </c>
      <c r="C19850">
        <f>IF(GL_Paste!$B19847="","",IF(TRIM(GL_Paste!$M19847)&lt;&gt;"",TRIM(GL_Paste!$M19847),IFERROR(MID(GL_Paste!$I19847,FIND("[",GL_Paste!$I19847)+1,FIND("]",GL_Paste!$I19847)-FIND("[",GL_Paste!$I19847)-1),"")))</f>
        <v/>
      </c>
      <c r="D19850">
        <f>IF(GL_Paste!$B19847="","",IFERROR(INDEX(DeptName,MATCH($C19850,DeptTag,0)),"UNALLOCATED"))</f>
        <v/>
      </c>
      <c r="E19850">
        <f>IF(GL_Paste!$B19847="","",IFERROR(INDEX(AcctCat,MATCH(GL_Paste!$B19847&amp;"",AcctCode,0)),"UNKNOWN"))</f>
        <v/>
      </c>
      <c r="F19850">
        <f>IF(GL_Paste!$B19847="","",IFERROR(INDEX(AcctSub,MATCH(GL_Paste!$B19847&amp;"",AcctCode,0)),"UNKNOWN"))</f>
        <v/>
      </c>
    </row>
    <row r="19851">
      <c r="A19851" s="40">
        <f>IF(GL_Paste!$B19848="","",N(GL_Paste!$H19848)-N(GL_Paste!$G19848))</f>
        <v/>
      </c>
      <c r="B19851" s="43">
        <f>IF(GL_Paste!$B19848="","",DATE(YEAR(GL_Paste!$E19848),MONTH(GL_Paste!$E19848),1))</f>
        <v/>
      </c>
      <c r="C19851">
        <f>IF(GL_Paste!$B19848="","",IF(TRIM(GL_Paste!$M19848)&lt;&gt;"",TRIM(GL_Paste!$M19848),IFERROR(MID(GL_Paste!$I19848,FIND("[",GL_Paste!$I19848)+1,FIND("]",GL_Paste!$I19848)-FIND("[",GL_Paste!$I19848)-1),"")))</f>
        <v/>
      </c>
      <c r="D19851">
        <f>IF(GL_Paste!$B19848="","",IFERROR(INDEX(DeptName,MATCH($C19851,DeptTag,0)),"UNALLOCATED"))</f>
        <v/>
      </c>
      <c r="E19851">
        <f>IF(GL_Paste!$B19848="","",IFERROR(INDEX(AcctCat,MATCH(GL_Paste!$B19848&amp;"",AcctCode,0)),"UNKNOWN"))</f>
        <v/>
      </c>
      <c r="F19851">
        <f>IF(GL_Paste!$B19848="","",IFERROR(INDEX(AcctSub,MATCH(GL_Paste!$B19848&amp;"",AcctCode,0)),"UNKNOWN"))</f>
        <v/>
      </c>
    </row>
    <row r="19852">
      <c r="A19852" s="40">
        <f>IF(GL_Paste!$B19849="","",N(GL_Paste!$H19849)-N(GL_Paste!$G19849))</f>
        <v/>
      </c>
      <c r="B19852" s="43">
        <f>IF(GL_Paste!$B19849="","",DATE(YEAR(GL_Paste!$E19849),MONTH(GL_Paste!$E19849),1))</f>
        <v/>
      </c>
      <c r="C19852">
        <f>IF(GL_Paste!$B19849="","",IF(TRIM(GL_Paste!$M19849)&lt;&gt;"",TRIM(GL_Paste!$M19849),IFERROR(MID(GL_Paste!$I19849,FIND("[",GL_Paste!$I19849)+1,FIND("]",GL_Paste!$I19849)-FIND("[",GL_Paste!$I19849)-1),"")))</f>
        <v/>
      </c>
      <c r="D19852">
        <f>IF(GL_Paste!$B19849="","",IFERROR(INDEX(DeptName,MATCH($C19852,DeptTag,0)),"UNALLOCATED"))</f>
        <v/>
      </c>
      <c r="E19852">
        <f>IF(GL_Paste!$B19849="","",IFERROR(INDEX(AcctCat,MATCH(GL_Paste!$B19849&amp;"",AcctCode,0)),"UNKNOWN"))</f>
        <v/>
      </c>
      <c r="F19852">
        <f>IF(GL_Paste!$B19849="","",IFERROR(INDEX(AcctSub,MATCH(GL_Paste!$B19849&amp;"",AcctCode,0)),"UNKNOWN"))</f>
        <v/>
      </c>
    </row>
    <row r="19853">
      <c r="A19853" s="40">
        <f>IF(GL_Paste!$B19850="","",N(GL_Paste!$H19850)-N(GL_Paste!$G19850))</f>
        <v/>
      </c>
      <c r="B19853" s="43">
        <f>IF(GL_Paste!$B19850="","",DATE(YEAR(GL_Paste!$E19850),MONTH(GL_Paste!$E19850),1))</f>
        <v/>
      </c>
      <c r="C19853">
        <f>IF(GL_Paste!$B19850="","",IF(TRIM(GL_Paste!$M19850)&lt;&gt;"",TRIM(GL_Paste!$M19850),IFERROR(MID(GL_Paste!$I19850,FIND("[",GL_Paste!$I19850)+1,FIND("]",GL_Paste!$I19850)-FIND("[",GL_Paste!$I19850)-1),"")))</f>
        <v/>
      </c>
      <c r="D19853">
        <f>IF(GL_Paste!$B19850="","",IFERROR(INDEX(DeptName,MATCH($C19853,DeptTag,0)),"UNALLOCATED"))</f>
        <v/>
      </c>
      <c r="E19853">
        <f>IF(GL_Paste!$B19850="","",IFERROR(INDEX(AcctCat,MATCH(GL_Paste!$B19850&amp;"",AcctCode,0)),"UNKNOWN"))</f>
        <v/>
      </c>
      <c r="F19853">
        <f>IF(GL_Paste!$B19850="","",IFERROR(INDEX(AcctSub,MATCH(GL_Paste!$B19850&amp;"",AcctCode,0)),"UNKNOWN"))</f>
        <v/>
      </c>
    </row>
    <row r="19854">
      <c r="A19854" s="40">
        <f>IF(GL_Paste!$B19851="","",N(GL_Paste!$H19851)-N(GL_Paste!$G19851))</f>
        <v/>
      </c>
      <c r="B19854" s="43">
        <f>IF(GL_Paste!$B19851="","",DATE(YEAR(GL_Paste!$E19851),MONTH(GL_Paste!$E19851),1))</f>
        <v/>
      </c>
      <c r="C19854">
        <f>IF(GL_Paste!$B19851="","",IF(TRIM(GL_Paste!$M19851)&lt;&gt;"",TRIM(GL_Paste!$M19851),IFERROR(MID(GL_Paste!$I19851,FIND("[",GL_Paste!$I19851)+1,FIND("]",GL_Paste!$I19851)-FIND("[",GL_Paste!$I19851)-1),"")))</f>
        <v/>
      </c>
      <c r="D19854">
        <f>IF(GL_Paste!$B19851="","",IFERROR(INDEX(DeptName,MATCH($C19854,DeptTag,0)),"UNALLOCATED"))</f>
        <v/>
      </c>
      <c r="E19854">
        <f>IF(GL_Paste!$B19851="","",IFERROR(INDEX(AcctCat,MATCH(GL_Paste!$B19851&amp;"",AcctCode,0)),"UNKNOWN"))</f>
        <v/>
      </c>
      <c r="F19854">
        <f>IF(GL_Paste!$B19851="","",IFERROR(INDEX(AcctSub,MATCH(GL_Paste!$B19851&amp;"",AcctCode,0)),"UNKNOWN"))</f>
        <v/>
      </c>
    </row>
    <row r="19855">
      <c r="A19855" s="40">
        <f>IF(GL_Paste!$B19852="","",N(GL_Paste!$H19852)-N(GL_Paste!$G19852))</f>
        <v/>
      </c>
      <c r="B19855" s="43">
        <f>IF(GL_Paste!$B19852="","",DATE(YEAR(GL_Paste!$E19852),MONTH(GL_Paste!$E19852),1))</f>
        <v/>
      </c>
      <c r="C19855">
        <f>IF(GL_Paste!$B19852="","",IF(TRIM(GL_Paste!$M19852)&lt;&gt;"",TRIM(GL_Paste!$M19852),IFERROR(MID(GL_Paste!$I19852,FIND("[",GL_Paste!$I19852)+1,FIND("]",GL_Paste!$I19852)-FIND("[",GL_Paste!$I19852)-1),"")))</f>
        <v/>
      </c>
      <c r="D19855">
        <f>IF(GL_Paste!$B19852="","",IFERROR(INDEX(DeptName,MATCH($C19855,DeptTag,0)),"UNALLOCATED"))</f>
        <v/>
      </c>
      <c r="E19855">
        <f>IF(GL_Paste!$B19852="","",IFERROR(INDEX(AcctCat,MATCH(GL_Paste!$B19852&amp;"",AcctCode,0)),"UNKNOWN"))</f>
        <v/>
      </c>
      <c r="F19855">
        <f>IF(GL_Paste!$B19852="","",IFERROR(INDEX(AcctSub,MATCH(GL_Paste!$B19852&amp;"",AcctCode,0)),"UNKNOWN"))</f>
        <v/>
      </c>
    </row>
    <row r="19856">
      <c r="A19856" s="40">
        <f>IF(GL_Paste!$B19853="","",N(GL_Paste!$H19853)-N(GL_Paste!$G19853))</f>
        <v/>
      </c>
      <c r="B19856" s="43">
        <f>IF(GL_Paste!$B19853="","",DATE(YEAR(GL_Paste!$E19853),MONTH(GL_Paste!$E19853),1))</f>
        <v/>
      </c>
      <c r="C19856">
        <f>IF(GL_Paste!$B19853="","",IF(TRIM(GL_Paste!$M19853)&lt;&gt;"",TRIM(GL_Paste!$M19853),IFERROR(MID(GL_Paste!$I19853,FIND("[",GL_Paste!$I19853)+1,FIND("]",GL_Paste!$I19853)-FIND("[",GL_Paste!$I19853)-1),"")))</f>
        <v/>
      </c>
      <c r="D19856">
        <f>IF(GL_Paste!$B19853="","",IFERROR(INDEX(DeptName,MATCH($C19856,DeptTag,0)),"UNALLOCATED"))</f>
        <v/>
      </c>
      <c r="E19856">
        <f>IF(GL_Paste!$B19853="","",IFERROR(INDEX(AcctCat,MATCH(GL_Paste!$B19853&amp;"",AcctCode,0)),"UNKNOWN"))</f>
        <v/>
      </c>
      <c r="F19856">
        <f>IF(GL_Paste!$B19853="","",IFERROR(INDEX(AcctSub,MATCH(GL_Paste!$B19853&amp;"",AcctCode,0)),"UNKNOWN"))</f>
        <v/>
      </c>
    </row>
    <row r="19857">
      <c r="A19857" s="40">
        <f>IF(GL_Paste!$B19854="","",N(GL_Paste!$H19854)-N(GL_Paste!$G19854))</f>
        <v/>
      </c>
      <c r="B19857" s="43">
        <f>IF(GL_Paste!$B19854="","",DATE(YEAR(GL_Paste!$E19854),MONTH(GL_Paste!$E19854),1))</f>
        <v/>
      </c>
      <c r="C19857">
        <f>IF(GL_Paste!$B19854="","",IF(TRIM(GL_Paste!$M19854)&lt;&gt;"",TRIM(GL_Paste!$M19854),IFERROR(MID(GL_Paste!$I19854,FIND("[",GL_Paste!$I19854)+1,FIND("]",GL_Paste!$I19854)-FIND("[",GL_Paste!$I19854)-1),"")))</f>
        <v/>
      </c>
      <c r="D19857">
        <f>IF(GL_Paste!$B19854="","",IFERROR(INDEX(DeptName,MATCH($C19857,DeptTag,0)),"UNALLOCATED"))</f>
        <v/>
      </c>
      <c r="E19857">
        <f>IF(GL_Paste!$B19854="","",IFERROR(INDEX(AcctCat,MATCH(GL_Paste!$B19854&amp;"",AcctCode,0)),"UNKNOWN"))</f>
        <v/>
      </c>
      <c r="F19857">
        <f>IF(GL_Paste!$B19854="","",IFERROR(INDEX(AcctSub,MATCH(GL_Paste!$B19854&amp;"",AcctCode,0)),"UNKNOWN"))</f>
        <v/>
      </c>
    </row>
    <row r="19858">
      <c r="A19858" s="40">
        <f>IF(GL_Paste!$B19855="","",N(GL_Paste!$H19855)-N(GL_Paste!$G19855))</f>
        <v/>
      </c>
      <c r="B19858" s="43">
        <f>IF(GL_Paste!$B19855="","",DATE(YEAR(GL_Paste!$E19855),MONTH(GL_Paste!$E19855),1))</f>
        <v/>
      </c>
      <c r="C19858">
        <f>IF(GL_Paste!$B19855="","",IF(TRIM(GL_Paste!$M19855)&lt;&gt;"",TRIM(GL_Paste!$M19855),IFERROR(MID(GL_Paste!$I19855,FIND("[",GL_Paste!$I19855)+1,FIND("]",GL_Paste!$I19855)-FIND("[",GL_Paste!$I19855)-1),"")))</f>
        <v/>
      </c>
      <c r="D19858">
        <f>IF(GL_Paste!$B19855="","",IFERROR(INDEX(DeptName,MATCH($C19858,DeptTag,0)),"UNALLOCATED"))</f>
        <v/>
      </c>
      <c r="E19858">
        <f>IF(GL_Paste!$B19855="","",IFERROR(INDEX(AcctCat,MATCH(GL_Paste!$B19855&amp;"",AcctCode,0)),"UNKNOWN"))</f>
        <v/>
      </c>
      <c r="F19858">
        <f>IF(GL_Paste!$B19855="","",IFERROR(INDEX(AcctSub,MATCH(GL_Paste!$B19855&amp;"",AcctCode,0)),"UNKNOWN"))</f>
        <v/>
      </c>
    </row>
    <row r="19859">
      <c r="A19859" s="40">
        <f>IF(GL_Paste!$B19856="","",N(GL_Paste!$H19856)-N(GL_Paste!$G19856))</f>
        <v/>
      </c>
      <c r="B19859" s="43">
        <f>IF(GL_Paste!$B19856="","",DATE(YEAR(GL_Paste!$E19856),MONTH(GL_Paste!$E19856),1))</f>
        <v/>
      </c>
      <c r="C19859">
        <f>IF(GL_Paste!$B19856="","",IF(TRIM(GL_Paste!$M19856)&lt;&gt;"",TRIM(GL_Paste!$M19856),IFERROR(MID(GL_Paste!$I19856,FIND("[",GL_Paste!$I19856)+1,FIND("]",GL_Paste!$I19856)-FIND("[",GL_Paste!$I19856)-1),"")))</f>
        <v/>
      </c>
      <c r="D19859">
        <f>IF(GL_Paste!$B19856="","",IFERROR(INDEX(DeptName,MATCH($C19859,DeptTag,0)),"UNALLOCATED"))</f>
        <v/>
      </c>
      <c r="E19859">
        <f>IF(GL_Paste!$B19856="","",IFERROR(INDEX(AcctCat,MATCH(GL_Paste!$B19856&amp;"",AcctCode,0)),"UNKNOWN"))</f>
        <v/>
      </c>
      <c r="F19859">
        <f>IF(GL_Paste!$B19856="","",IFERROR(INDEX(AcctSub,MATCH(GL_Paste!$B19856&amp;"",AcctCode,0)),"UNKNOWN"))</f>
        <v/>
      </c>
    </row>
    <row r="19860">
      <c r="A19860" s="40">
        <f>IF(GL_Paste!$B19857="","",N(GL_Paste!$H19857)-N(GL_Paste!$G19857))</f>
        <v/>
      </c>
      <c r="B19860" s="43">
        <f>IF(GL_Paste!$B19857="","",DATE(YEAR(GL_Paste!$E19857),MONTH(GL_Paste!$E19857),1))</f>
        <v/>
      </c>
      <c r="C19860">
        <f>IF(GL_Paste!$B19857="","",IF(TRIM(GL_Paste!$M19857)&lt;&gt;"",TRIM(GL_Paste!$M19857),IFERROR(MID(GL_Paste!$I19857,FIND("[",GL_Paste!$I19857)+1,FIND("]",GL_Paste!$I19857)-FIND("[",GL_Paste!$I19857)-1),"")))</f>
        <v/>
      </c>
      <c r="D19860">
        <f>IF(GL_Paste!$B19857="","",IFERROR(INDEX(DeptName,MATCH($C19860,DeptTag,0)),"UNALLOCATED"))</f>
        <v/>
      </c>
      <c r="E19860">
        <f>IF(GL_Paste!$B19857="","",IFERROR(INDEX(AcctCat,MATCH(GL_Paste!$B19857&amp;"",AcctCode,0)),"UNKNOWN"))</f>
        <v/>
      </c>
      <c r="F19860">
        <f>IF(GL_Paste!$B19857="","",IFERROR(INDEX(AcctSub,MATCH(GL_Paste!$B19857&amp;"",AcctCode,0)),"UNKNOWN"))</f>
        <v/>
      </c>
    </row>
    <row r="19861">
      <c r="A19861" s="40">
        <f>IF(GL_Paste!$B19858="","",N(GL_Paste!$H19858)-N(GL_Paste!$G19858))</f>
        <v/>
      </c>
      <c r="B19861" s="43">
        <f>IF(GL_Paste!$B19858="","",DATE(YEAR(GL_Paste!$E19858),MONTH(GL_Paste!$E19858),1))</f>
        <v/>
      </c>
      <c r="C19861">
        <f>IF(GL_Paste!$B19858="","",IF(TRIM(GL_Paste!$M19858)&lt;&gt;"",TRIM(GL_Paste!$M19858),IFERROR(MID(GL_Paste!$I19858,FIND("[",GL_Paste!$I19858)+1,FIND("]",GL_Paste!$I19858)-FIND("[",GL_Paste!$I19858)-1),"")))</f>
        <v/>
      </c>
      <c r="D19861">
        <f>IF(GL_Paste!$B19858="","",IFERROR(INDEX(DeptName,MATCH($C19861,DeptTag,0)),"UNALLOCATED"))</f>
        <v/>
      </c>
      <c r="E19861">
        <f>IF(GL_Paste!$B19858="","",IFERROR(INDEX(AcctCat,MATCH(GL_Paste!$B19858&amp;"",AcctCode,0)),"UNKNOWN"))</f>
        <v/>
      </c>
      <c r="F19861">
        <f>IF(GL_Paste!$B19858="","",IFERROR(INDEX(AcctSub,MATCH(GL_Paste!$B19858&amp;"",AcctCode,0)),"UNKNOWN"))</f>
        <v/>
      </c>
    </row>
    <row r="19862">
      <c r="A19862" s="40">
        <f>IF(GL_Paste!$B19859="","",N(GL_Paste!$H19859)-N(GL_Paste!$G19859))</f>
        <v/>
      </c>
      <c r="B19862" s="43">
        <f>IF(GL_Paste!$B19859="","",DATE(YEAR(GL_Paste!$E19859),MONTH(GL_Paste!$E19859),1))</f>
        <v/>
      </c>
      <c r="C19862">
        <f>IF(GL_Paste!$B19859="","",IF(TRIM(GL_Paste!$M19859)&lt;&gt;"",TRIM(GL_Paste!$M19859),IFERROR(MID(GL_Paste!$I19859,FIND("[",GL_Paste!$I19859)+1,FIND("]",GL_Paste!$I19859)-FIND("[",GL_Paste!$I19859)-1),"")))</f>
        <v/>
      </c>
      <c r="D19862">
        <f>IF(GL_Paste!$B19859="","",IFERROR(INDEX(DeptName,MATCH($C19862,DeptTag,0)),"UNALLOCATED"))</f>
        <v/>
      </c>
      <c r="E19862">
        <f>IF(GL_Paste!$B19859="","",IFERROR(INDEX(AcctCat,MATCH(GL_Paste!$B19859&amp;"",AcctCode,0)),"UNKNOWN"))</f>
        <v/>
      </c>
      <c r="F19862">
        <f>IF(GL_Paste!$B19859="","",IFERROR(INDEX(AcctSub,MATCH(GL_Paste!$B19859&amp;"",AcctCode,0)),"UNKNOWN"))</f>
        <v/>
      </c>
    </row>
    <row r="19863">
      <c r="A19863" s="40">
        <f>IF(GL_Paste!$B19860="","",N(GL_Paste!$H19860)-N(GL_Paste!$G19860))</f>
        <v/>
      </c>
      <c r="B19863" s="43">
        <f>IF(GL_Paste!$B19860="","",DATE(YEAR(GL_Paste!$E19860),MONTH(GL_Paste!$E19860),1))</f>
        <v/>
      </c>
      <c r="C19863">
        <f>IF(GL_Paste!$B19860="","",IF(TRIM(GL_Paste!$M19860)&lt;&gt;"",TRIM(GL_Paste!$M19860),IFERROR(MID(GL_Paste!$I19860,FIND("[",GL_Paste!$I19860)+1,FIND("]",GL_Paste!$I19860)-FIND("[",GL_Paste!$I19860)-1),"")))</f>
        <v/>
      </c>
      <c r="D19863">
        <f>IF(GL_Paste!$B19860="","",IFERROR(INDEX(DeptName,MATCH($C19863,DeptTag,0)),"UNALLOCATED"))</f>
        <v/>
      </c>
      <c r="E19863">
        <f>IF(GL_Paste!$B19860="","",IFERROR(INDEX(AcctCat,MATCH(GL_Paste!$B19860&amp;"",AcctCode,0)),"UNKNOWN"))</f>
        <v/>
      </c>
      <c r="F19863">
        <f>IF(GL_Paste!$B19860="","",IFERROR(INDEX(AcctSub,MATCH(GL_Paste!$B19860&amp;"",AcctCode,0)),"UNKNOWN"))</f>
        <v/>
      </c>
    </row>
    <row r="19864">
      <c r="A19864" s="40">
        <f>IF(GL_Paste!$B19861="","",N(GL_Paste!$H19861)-N(GL_Paste!$G19861))</f>
        <v/>
      </c>
      <c r="B19864" s="43">
        <f>IF(GL_Paste!$B19861="","",DATE(YEAR(GL_Paste!$E19861),MONTH(GL_Paste!$E19861),1))</f>
        <v/>
      </c>
      <c r="C19864">
        <f>IF(GL_Paste!$B19861="","",IF(TRIM(GL_Paste!$M19861)&lt;&gt;"",TRIM(GL_Paste!$M19861),IFERROR(MID(GL_Paste!$I19861,FIND("[",GL_Paste!$I19861)+1,FIND("]",GL_Paste!$I19861)-FIND("[",GL_Paste!$I19861)-1),"")))</f>
        <v/>
      </c>
      <c r="D19864">
        <f>IF(GL_Paste!$B19861="","",IFERROR(INDEX(DeptName,MATCH($C19864,DeptTag,0)),"UNALLOCATED"))</f>
        <v/>
      </c>
      <c r="E19864">
        <f>IF(GL_Paste!$B19861="","",IFERROR(INDEX(AcctCat,MATCH(GL_Paste!$B19861&amp;"",AcctCode,0)),"UNKNOWN"))</f>
        <v/>
      </c>
      <c r="F19864">
        <f>IF(GL_Paste!$B19861="","",IFERROR(INDEX(AcctSub,MATCH(GL_Paste!$B19861&amp;"",AcctCode,0)),"UNKNOWN"))</f>
        <v/>
      </c>
    </row>
    <row r="19865">
      <c r="A19865" s="40">
        <f>IF(GL_Paste!$B19862="","",N(GL_Paste!$H19862)-N(GL_Paste!$G19862))</f>
        <v/>
      </c>
      <c r="B19865" s="43">
        <f>IF(GL_Paste!$B19862="","",DATE(YEAR(GL_Paste!$E19862),MONTH(GL_Paste!$E19862),1))</f>
        <v/>
      </c>
      <c r="C19865">
        <f>IF(GL_Paste!$B19862="","",IF(TRIM(GL_Paste!$M19862)&lt;&gt;"",TRIM(GL_Paste!$M19862),IFERROR(MID(GL_Paste!$I19862,FIND("[",GL_Paste!$I19862)+1,FIND("]",GL_Paste!$I19862)-FIND("[",GL_Paste!$I19862)-1),"")))</f>
        <v/>
      </c>
      <c r="D19865">
        <f>IF(GL_Paste!$B19862="","",IFERROR(INDEX(DeptName,MATCH($C19865,DeptTag,0)),"UNALLOCATED"))</f>
        <v/>
      </c>
      <c r="E19865">
        <f>IF(GL_Paste!$B19862="","",IFERROR(INDEX(AcctCat,MATCH(GL_Paste!$B19862&amp;"",AcctCode,0)),"UNKNOWN"))</f>
        <v/>
      </c>
      <c r="F19865">
        <f>IF(GL_Paste!$B19862="","",IFERROR(INDEX(AcctSub,MATCH(GL_Paste!$B19862&amp;"",AcctCode,0)),"UNKNOWN"))</f>
        <v/>
      </c>
    </row>
    <row r="19866">
      <c r="A19866" s="40">
        <f>IF(GL_Paste!$B19863="","",N(GL_Paste!$H19863)-N(GL_Paste!$G19863))</f>
        <v/>
      </c>
      <c r="B19866" s="43">
        <f>IF(GL_Paste!$B19863="","",DATE(YEAR(GL_Paste!$E19863),MONTH(GL_Paste!$E19863),1))</f>
        <v/>
      </c>
      <c r="C19866">
        <f>IF(GL_Paste!$B19863="","",IF(TRIM(GL_Paste!$M19863)&lt;&gt;"",TRIM(GL_Paste!$M19863),IFERROR(MID(GL_Paste!$I19863,FIND("[",GL_Paste!$I19863)+1,FIND("]",GL_Paste!$I19863)-FIND("[",GL_Paste!$I19863)-1),"")))</f>
        <v/>
      </c>
      <c r="D19866">
        <f>IF(GL_Paste!$B19863="","",IFERROR(INDEX(DeptName,MATCH($C19866,DeptTag,0)),"UNALLOCATED"))</f>
        <v/>
      </c>
      <c r="E19866">
        <f>IF(GL_Paste!$B19863="","",IFERROR(INDEX(AcctCat,MATCH(GL_Paste!$B19863&amp;"",AcctCode,0)),"UNKNOWN"))</f>
        <v/>
      </c>
      <c r="F19866">
        <f>IF(GL_Paste!$B19863="","",IFERROR(INDEX(AcctSub,MATCH(GL_Paste!$B19863&amp;"",AcctCode,0)),"UNKNOWN"))</f>
        <v/>
      </c>
    </row>
    <row r="19867">
      <c r="A19867" s="40">
        <f>IF(GL_Paste!$B19864="","",N(GL_Paste!$H19864)-N(GL_Paste!$G19864))</f>
        <v/>
      </c>
      <c r="B19867" s="43">
        <f>IF(GL_Paste!$B19864="","",DATE(YEAR(GL_Paste!$E19864),MONTH(GL_Paste!$E19864),1))</f>
        <v/>
      </c>
      <c r="C19867">
        <f>IF(GL_Paste!$B19864="","",IF(TRIM(GL_Paste!$M19864)&lt;&gt;"",TRIM(GL_Paste!$M19864),IFERROR(MID(GL_Paste!$I19864,FIND("[",GL_Paste!$I19864)+1,FIND("]",GL_Paste!$I19864)-FIND("[",GL_Paste!$I19864)-1),"")))</f>
        <v/>
      </c>
      <c r="D19867">
        <f>IF(GL_Paste!$B19864="","",IFERROR(INDEX(DeptName,MATCH($C19867,DeptTag,0)),"UNALLOCATED"))</f>
        <v/>
      </c>
      <c r="E19867">
        <f>IF(GL_Paste!$B19864="","",IFERROR(INDEX(AcctCat,MATCH(GL_Paste!$B19864&amp;"",AcctCode,0)),"UNKNOWN"))</f>
        <v/>
      </c>
      <c r="F19867">
        <f>IF(GL_Paste!$B19864="","",IFERROR(INDEX(AcctSub,MATCH(GL_Paste!$B19864&amp;"",AcctCode,0)),"UNKNOWN"))</f>
        <v/>
      </c>
    </row>
    <row r="19868">
      <c r="A19868" s="40">
        <f>IF(GL_Paste!$B19865="","",N(GL_Paste!$H19865)-N(GL_Paste!$G19865))</f>
        <v/>
      </c>
      <c r="B19868" s="43">
        <f>IF(GL_Paste!$B19865="","",DATE(YEAR(GL_Paste!$E19865),MONTH(GL_Paste!$E19865),1))</f>
        <v/>
      </c>
      <c r="C19868">
        <f>IF(GL_Paste!$B19865="","",IF(TRIM(GL_Paste!$M19865)&lt;&gt;"",TRIM(GL_Paste!$M19865),IFERROR(MID(GL_Paste!$I19865,FIND("[",GL_Paste!$I19865)+1,FIND("]",GL_Paste!$I19865)-FIND("[",GL_Paste!$I19865)-1),"")))</f>
        <v/>
      </c>
      <c r="D19868">
        <f>IF(GL_Paste!$B19865="","",IFERROR(INDEX(DeptName,MATCH($C19868,DeptTag,0)),"UNALLOCATED"))</f>
        <v/>
      </c>
      <c r="E19868">
        <f>IF(GL_Paste!$B19865="","",IFERROR(INDEX(AcctCat,MATCH(GL_Paste!$B19865&amp;"",AcctCode,0)),"UNKNOWN"))</f>
        <v/>
      </c>
      <c r="F19868">
        <f>IF(GL_Paste!$B19865="","",IFERROR(INDEX(AcctSub,MATCH(GL_Paste!$B19865&amp;"",AcctCode,0)),"UNKNOWN"))</f>
        <v/>
      </c>
    </row>
    <row r="19869">
      <c r="A19869" s="40">
        <f>IF(GL_Paste!$B19866="","",N(GL_Paste!$H19866)-N(GL_Paste!$G19866))</f>
        <v/>
      </c>
      <c r="B19869" s="43">
        <f>IF(GL_Paste!$B19866="","",DATE(YEAR(GL_Paste!$E19866),MONTH(GL_Paste!$E19866),1))</f>
        <v/>
      </c>
      <c r="C19869">
        <f>IF(GL_Paste!$B19866="","",IF(TRIM(GL_Paste!$M19866)&lt;&gt;"",TRIM(GL_Paste!$M19866),IFERROR(MID(GL_Paste!$I19866,FIND("[",GL_Paste!$I19866)+1,FIND("]",GL_Paste!$I19866)-FIND("[",GL_Paste!$I19866)-1),"")))</f>
        <v/>
      </c>
      <c r="D19869">
        <f>IF(GL_Paste!$B19866="","",IFERROR(INDEX(DeptName,MATCH($C19869,DeptTag,0)),"UNALLOCATED"))</f>
        <v/>
      </c>
      <c r="E19869">
        <f>IF(GL_Paste!$B19866="","",IFERROR(INDEX(AcctCat,MATCH(GL_Paste!$B19866&amp;"",AcctCode,0)),"UNKNOWN"))</f>
        <v/>
      </c>
      <c r="F19869">
        <f>IF(GL_Paste!$B19866="","",IFERROR(INDEX(AcctSub,MATCH(GL_Paste!$B19866&amp;"",AcctCode,0)),"UNKNOWN"))</f>
        <v/>
      </c>
    </row>
    <row r="19870">
      <c r="A19870" s="40">
        <f>IF(GL_Paste!$B19867="","",N(GL_Paste!$H19867)-N(GL_Paste!$G19867))</f>
        <v/>
      </c>
      <c r="B19870" s="43">
        <f>IF(GL_Paste!$B19867="","",DATE(YEAR(GL_Paste!$E19867),MONTH(GL_Paste!$E19867),1))</f>
        <v/>
      </c>
      <c r="C19870">
        <f>IF(GL_Paste!$B19867="","",IF(TRIM(GL_Paste!$M19867)&lt;&gt;"",TRIM(GL_Paste!$M19867),IFERROR(MID(GL_Paste!$I19867,FIND("[",GL_Paste!$I19867)+1,FIND("]",GL_Paste!$I19867)-FIND("[",GL_Paste!$I19867)-1),"")))</f>
        <v/>
      </c>
      <c r="D19870">
        <f>IF(GL_Paste!$B19867="","",IFERROR(INDEX(DeptName,MATCH($C19870,DeptTag,0)),"UNALLOCATED"))</f>
        <v/>
      </c>
      <c r="E19870">
        <f>IF(GL_Paste!$B19867="","",IFERROR(INDEX(AcctCat,MATCH(GL_Paste!$B19867&amp;"",AcctCode,0)),"UNKNOWN"))</f>
        <v/>
      </c>
      <c r="F19870">
        <f>IF(GL_Paste!$B19867="","",IFERROR(INDEX(AcctSub,MATCH(GL_Paste!$B19867&amp;"",AcctCode,0)),"UNKNOWN"))</f>
        <v/>
      </c>
    </row>
    <row r="19871">
      <c r="A19871" s="40">
        <f>IF(GL_Paste!$B19868="","",N(GL_Paste!$H19868)-N(GL_Paste!$G19868))</f>
        <v/>
      </c>
      <c r="B19871" s="43">
        <f>IF(GL_Paste!$B19868="","",DATE(YEAR(GL_Paste!$E19868),MONTH(GL_Paste!$E19868),1))</f>
        <v/>
      </c>
      <c r="C19871">
        <f>IF(GL_Paste!$B19868="","",IF(TRIM(GL_Paste!$M19868)&lt;&gt;"",TRIM(GL_Paste!$M19868),IFERROR(MID(GL_Paste!$I19868,FIND("[",GL_Paste!$I19868)+1,FIND("]",GL_Paste!$I19868)-FIND("[",GL_Paste!$I19868)-1),"")))</f>
        <v/>
      </c>
      <c r="D19871">
        <f>IF(GL_Paste!$B19868="","",IFERROR(INDEX(DeptName,MATCH($C19871,DeptTag,0)),"UNALLOCATED"))</f>
        <v/>
      </c>
      <c r="E19871">
        <f>IF(GL_Paste!$B19868="","",IFERROR(INDEX(AcctCat,MATCH(GL_Paste!$B19868&amp;"",AcctCode,0)),"UNKNOWN"))</f>
        <v/>
      </c>
      <c r="F19871">
        <f>IF(GL_Paste!$B19868="","",IFERROR(INDEX(AcctSub,MATCH(GL_Paste!$B19868&amp;"",AcctCode,0)),"UNKNOWN"))</f>
        <v/>
      </c>
    </row>
    <row r="19872">
      <c r="A19872" s="40">
        <f>IF(GL_Paste!$B19869="","",N(GL_Paste!$H19869)-N(GL_Paste!$G19869))</f>
        <v/>
      </c>
      <c r="B19872" s="43">
        <f>IF(GL_Paste!$B19869="","",DATE(YEAR(GL_Paste!$E19869),MONTH(GL_Paste!$E19869),1))</f>
        <v/>
      </c>
      <c r="C19872">
        <f>IF(GL_Paste!$B19869="","",IF(TRIM(GL_Paste!$M19869)&lt;&gt;"",TRIM(GL_Paste!$M19869),IFERROR(MID(GL_Paste!$I19869,FIND("[",GL_Paste!$I19869)+1,FIND("]",GL_Paste!$I19869)-FIND("[",GL_Paste!$I19869)-1),"")))</f>
        <v/>
      </c>
      <c r="D19872">
        <f>IF(GL_Paste!$B19869="","",IFERROR(INDEX(DeptName,MATCH($C19872,DeptTag,0)),"UNALLOCATED"))</f>
        <v/>
      </c>
      <c r="E19872">
        <f>IF(GL_Paste!$B19869="","",IFERROR(INDEX(AcctCat,MATCH(GL_Paste!$B19869&amp;"",AcctCode,0)),"UNKNOWN"))</f>
        <v/>
      </c>
      <c r="F19872">
        <f>IF(GL_Paste!$B19869="","",IFERROR(INDEX(AcctSub,MATCH(GL_Paste!$B19869&amp;"",AcctCode,0)),"UNKNOWN"))</f>
        <v/>
      </c>
    </row>
    <row r="19873">
      <c r="A19873" s="40">
        <f>IF(GL_Paste!$B19870="","",N(GL_Paste!$H19870)-N(GL_Paste!$G19870))</f>
        <v/>
      </c>
      <c r="B19873" s="43">
        <f>IF(GL_Paste!$B19870="","",DATE(YEAR(GL_Paste!$E19870),MONTH(GL_Paste!$E19870),1))</f>
        <v/>
      </c>
      <c r="C19873">
        <f>IF(GL_Paste!$B19870="","",IF(TRIM(GL_Paste!$M19870)&lt;&gt;"",TRIM(GL_Paste!$M19870),IFERROR(MID(GL_Paste!$I19870,FIND("[",GL_Paste!$I19870)+1,FIND("]",GL_Paste!$I19870)-FIND("[",GL_Paste!$I19870)-1),"")))</f>
        <v/>
      </c>
      <c r="D19873">
        <f>IF(GL_Paste!$B19870="","",IFERROR(INDEX(DeptName,MATCH($C19873,DeptTag,0)),"UNALLOCATED"))</f>
        <v/>
      </c>
      <c r="E19873">
        <f>IF(GL_Paste!$B19870="","",IFERROR(INDEX(AcctCat,MATCH(GL_Paste!$B19870&amp;"",AcctCode,0)),"UNKNOWN"))</f>
        <v/>
      </c>
      <c r="F19873">
        <f>IF(GL_Paste!$B19870="","",IFERROR(INDEX(AcctSub,MATCH(GL_Paste!$B19870&amp;"",AcctCode,0)),"UNKNOWN"))</f>
        <v/>
      </c>
    </row>
    <row r="19874">
      <c r="A19874" s="40">
        <f>IF(GL_Paste!$B19871="","",N(GL_Paste!$H19871)-N(GL_Paste!$G19871))</f>
        <v/>
      </c>
      <c r="B19874" s="43">
        <f>IF(GL_Paste!$B19871="","",DATE(YEAR(GL_Paste!$E19871),MONTH(GL_Paste!$E19871),1))</f>
        <v/>
      </c>
      <c r="C19874">
        <f>IF(GL_Paste!$B19871="","",IF(TRIM(GL_Paste!$M19871)&lt;&gt;"",TRIM(GL_Paste!$M19871),IFERROR(MID(GL_Paste!$I19871,FIND("[",GL_Paste!$I19871)+1,FIND("]",GL_Paste!$I19871)-FIND("[",GL_Paste!$I19871)-1),"")))</f>
        <v/>
      </c>
      <c r="D19874">
        <f>IF(GL_Paste!$B19871="","",IFERROR(INDEX(DeptName,MATCH($C19874,DeptTag,0)),"UNALLOCATED"))</f>
        <v/>
      </c>
      <c r="E19874">
        <f>IF(GL_Paste!$B19871="","",IFERROR(INDEX(AcctCat,MATCH(GL_Paste!$B19871&amp;"",AcctCode,0)),"UNKNOWN"))</f>
        <v/>
      </c>
      <c r="F19874">
        <f>IF(GL_Paste!$B19871="","",IFERROR(INDEX(AcctSub,MATCH(GL_Paste!$B19871&amp;"",AcctCode,0)),"UNKNOWN"))</f>
        <v/>
      </c>
    </row>
    <row r="19875">
      <c r="A19875" s="40">
        <f>IF(GL_Paste!$B19872="","",N(GL_Paste!$H19872)-N(GL_Paste!$G19872))</f>
        <v/>
      </c>
      <c r="B19875" s="43">
        <f>IF(GL_Paste!$B19872="","",DATE(YEAR(GL_Paste!$E19872),MONTH(GL_Paste!$E19872),1))</f>
        <v/>
      </c>
      <c r="C19875">
        <f>IF(GL_Paste!$B19872="","",IF(TRIM(GL_Paste!$M19872)&lt;&gt;"",TRIM(GL_Paste!$M19872),IFERROR(MID(GL_Paste!$I19872,FIND("[",GL_Paste!$I19872)+1,FIND("]",GL_Paste!$I19872)-FIND("[",GL_Paste!$I19872)-1),"")))</f>
        <v/>
      </c>
      <c r="D19875">
        <f>IF(GL_Paste!$B19872="","",IFERROR(INDEX(DeptName,MATCH($C19875,DeptTag,0)),"UNALLOCATED"))</f>
        <v/>
      </c>
      <c r="E19875">
        <f>IF(GL_Paste!$B19872="","",IFERROR(INDEX(AcctCat,MATCH(GL_Paste!$B19872&amp;"",AcctCode,0)),"UNKNOWN"))</f>
        <v/>
      </c>
      <c r="F19875">
        <f>IF(GL_Paste!$B19872="","",IFERROR(INDEX(AcctSub,MATCH(GL_Paste!$B19872&amp;"",AcctCode,0)),"UNKNOWN"))</f>
        <v/>
      </c>
    </row>
    <row r="19876">
      <c r="A19876" s="40">
        <f>IF(GL_Paste!$B19873="","",N(GL_Paste!$H19873)-N(GL_Paste!$G19873))</f>
        <v/>
      </c>
      <c r="B19876" s="43">
        <f>IF(GL_Paste!$B19873="","",DATE(YEAR(GL_Paste!$E19873),MONTH(GL_Paste!$E19873),1))</f>
        <v/>
      </c>
      <c r="C19876">
        <f>IF(GL_Paste!$B19873="","",IF(TRIM(GL_Paste!$M19873)&lt;&gt;"",TRIM(GL_Paste!$M19873),IFERROR(MID(GL_Paste!$I19873,FIND("[",GL_Paste!$I19873)+1,FIND("]",GL_Paste!$I19873)-FIND("[",GL_Paste!$I19873)-1),"")))</f>
        <v/>
      </c>
      <c r="D19876">
        <f>IF(GL_Paste!$B19873="","",IFERROR(INDEX(DeptName,MATCH($C19876,DeptTag,0)),"UNALLOCATED"))</f>
        <v/>
      </c>
      <c r="E19876">
        <f>IF(GL_Paste!$B19873="","",IFERROR(INDEX(AcctCat,MATCH(GL_Paste!$B19873&amp;"",AcctCode,0)),"UNKNOWN"))</f>
        <v/>
      </c>
      <c r="F19876">
        <f>IF(GL_Paste!$B19873="","",IFERROR(INDEX(AcctSub,MATCH(GL_Paste!$B19873&amp;"",AcctCode,0)),"UNKNOWN"))</f>
        <v/>
      </c>
    </row>
    <row r="19877">
      <c r="A19877" s="40">
        <f>IF(GL_Paste!$B19874="","",N(GL_Paste!$H19874)-N(GL_Paste!$G19874))</f>
        <v/>
      </c>
      <c r="B19877" s="43">
        <f>IF(GL_Paste!$B19874="","",DATE(YEAR(GL_Paste!$E19874),MONTH(GL_Paste!$E19874),1))</f>
        <v/>
      </c>
      <c r="C19877">
        <f>IF(GL_Paste!$B19874="","",IF(TRIM(GL_Paste!$M19874)&lt;&gt;"",TRIM(GL_Paste!$M19874),IFERROR(MID(GL_Paste!$I19874,FIND("[",GL_Paste!$I19874)+1,FIND("]",GL_Paste!$I19874)-FIND("[",GL_Paste!$I19874)-1),"")))</f>
        <v/>
      </c>
      <c r="D19877">
        <f>IF(GL_Paste!$B19874="","",IFERROR(INDEX(DeptName,MATCH($C19877,DeptTag,0)),"UNALLOCATED"))</f>
        <v/>
      </c>
      <c r="E19877">
        <f>IF(GL_Paste!$B19874="","",IFERROR(INDEX(AcctCat,MATCH(GL_Paste!$B19874&amp;"",AcctCode,0)),"UNKNOWN"))</f>
        <v/>
      </c>
      <c r="F19877">
        <f>IF(GL_Paste!$B19874="","",IFERROR(INDEX(AcctSub,MATCH(GL_Paste!$B19874&amp;"",AcctCode,0)),"UNKNOWN"))</f>
        <v/>
      </c>
    </row>
    <row r="19878">
      <c r="A19878" s="40">
        <f>IF(GL_Paste!$B19875="","",N(GL_Paste!$H19875)-N(GL_Paste!$G19875))</f>
        <v/>
      </c>
      <c r="B19878" s="43">
        <f>IF(GL_Paste!$B19875="","",DATE(YEAR(GL_Paste!$E19875),MONTH(GL_Paste!$E19875),1))</f>
        <v/>
      </c>
      <c r="C19878">
        <f>IF(GL_Paste!$B19875="","",IF(TRIM(GL_Paste!$M19875)&lt;&gt;"",TRIM(GL_Paste!$M19875),IFERROR(MID(GL_Paste!$I19875,FIND("[",GL_Paste!$I19875)+1,FIND("]",GL_Paste!$I19875)-FIND("[",GL_Paste!$I19875)-1),"")))</f>
        <v/>
      </c>
      <c r="D19878">
        <f>IF(GL_Paste!$B19875="","",IFERROR(INDEX(DeptName,MATCH($C19878,DeptTag,0)),"UNALLOCATED"))</f>
        <v/>
      </c>
      <c r="E19878">
        <f>IF(GL_Paste!$B19875="","",IFERROR(INDEX(AcctCat,MATCH(GL_Paste!$B19875&amp;"",AcctCode,0)),"UNKNOWN"))</f>
        <v/>
      </c>
      <c r="F19878">
        <f>IF(GL_Paste!$B19875="","",IFERROR(INDEX(AcctSub,MATCH(GL_Paste!$B19875&amp;"",AcctCode,0)),"UNKNOWN"))</f>
        <v/>
      </c>
    </row>
    <row r="19879">
      <c r="A19879" s="40">
        <f>IF(GL_Paste!$B19876="","",N(GL_Paste!$H19876)-N(GL_Paste!$G19876))</f>
        <v/>
      </c>
      <c r="B19879" s="43">
        <f>IF(GL_Paste!$B19876="","",DATE(YEAR(GL_Paste!$E19876),MONTH(GL_Paste!$E19876),1))</f>
        <v/>
      </c>
      <c r="C19879">
        <f>IF(GL_Paste!$B19876="","",IF(TRIM(GL_Paste!$M19876)&lt;&gt;"",TRIM(GL_Paste!$M19876),IFERROR(MID(GL_Paste!$I19876,FIND("[",GL_Paste!$I19876)+1,FIND("]",GL_Paste!$I19876)-FIND("[",GL_Paste!$I19876)-1),"")))</f>
        <v/>
      </c>
      <c r="D19879">
        <f>IF(GL_Paste!$B19876="","",IFERROR(INDEX(DeptName,MATCH($C19879,DeptTag,0)),"UNALLOCATED"))</f>
        <v/>
      </c>
      <c r="E19879">
        <f>IF(GL_Paste!$B19876="","",IFERROR(INDEX(AcctCat,MATCH(GL_Paste!$B19876&amp;"",AcctCode,0)),"UNKNOWN"))</f>
        <v/>
      </c>
      <c r="F19879">
        <f>IF(GL_Paste!$B19876="","",IFERROR(INDEX(AcctSub,MATCH(GL_Paste!$B19876&amp;"",AcctCode,0)),"UNKNOWN"))</f>
        <v/>
      </c>
    </row>
    <row r="19880">
      <c r="A19880" s="40">
        <f>IF(GL_Paste!$B19877="","",N(GL_Paste!$H19877)-N(GL_Paste!$G19877))</f>
        <v/>
      </c>
      <c r="B19880" s="43">
        <f>IF(GL_Paste!$B19877="","",DATE(YEAR(GL_Paste!$E19877),MONTH(GL_Paste!$E19877),1))</f>
        <v/>
      </c>
      <c r="C19880">
        <f>IF(GL_Paste!$B19877="","",IF(TRIM(GL_Paste!$M19877)&lt;&gt;"",TRIM(GL_Paste!$M19877),IFERROR(MID(GL_Paste!$I19877,FIND("[",GL_Paste!$I19877)+1,FIND("]",GL_Paste!$I19877)-FIND("[",GL_Paste!$I19877)-1),"")))</f>
        <v/>
      </c>
      <c r="D19880">
        <f>IF(GL_Paste!$B19877="","",IFERROR(INDEX(DeptName,MATCH($C19880,DeptTag,0)),"UNALLOCATED"))</f>
        <v/>
      </c>
      <c r="E19880">
        <f>IF(GL_Paste!$B19877="","",IFERROR(INDEX(AcctCat,MATCH(GL_Paste!$B19877&amp;"",AcctCode,0)),"UNKNOWN"))</f>
        <v/>
      </c>
      <c r="F19880">
        <f>IF(GL_Paste!$B19877="","",IFERROR(INDEX(AcctSub,MATCH(GL_Paste!$B19877&amp;"",AcctCode,0)),"UNKNOWN"))</f>
        <v/>
      </c>
    </row>
    <row r="19881">
      <c r="A19881" s="40">
        <f>IF(GL_Paste!$B19878="","",N(GL_Paste!$H19878)-N(GL_Paste!$G19878))</f>
        <v/>
      </c>
      <c r="B19881" s="43">
        <f>IF(GL_Paste!$B19878="","",DATE(YEAR(GL_Paste!$E19878),MONTH(GL_Paste!$E19878),1))</f>
        <v/>
      </c>
      <c r="C19881">
        <f>IF(GL_Paste!$B19878="","",IF(TRIM(GL_Paste!$M19878)&lt;&gt;"",TRIM(GL_Paste!$M19878),IFERROR(MID(GL_Paste!$I19878,FIND("[",GL_Paste!$I19878)+1,FIND("]",GL_Paste!$I19878)-FIND("[",GL_Paste!$I19878)-1),"")))</f>
        <v/>
      </c>
      <c r="D19881">
        <f>IF(GL_Paste!$B19878="","",IFERROR(INDEX(DeptName,MATCH($C19881,DeptTag,0)),"UNALLOCATED"))</f>
        <v/>
      </c>
      <c r="E19881">
        <f>IF(GL_Paste!$B19878="","",IFERROR(INDEX(AcctCat,MATCH(GL_Paste!$B19878&amp;"",AcctCode,0)),"UNKNOWN"))</f>
        <v/>
      </c>
      <c r="F19881">
        <f>IF(GL_Paste!$B19878="","",IFERROR(INDEX(AcctSub,MATCH(GL_Paste!$B19878&amp;"",AcctCode,0)),"UNKNOWN"))</f>
        <v/>
      </c>
    </row>
    <row r="19882">
      <c r="A19882" s="40">
        <f>IF(GL_Paste!$B19879="","",N(GL_Paste!$H19879)-N(GL_Paste!$G19879))</f>
        <v/>
      </c>
      <c r="B19882" s="43">
        <f>IF(GL_Paste!$B19879="","",DATE(YEAR(GL_Paste!$E19879),MONTH(GL_Paste!$E19879),1))</f>
        <v/>
      </c>
      <c r="C19882">
        <f>IF(GL_Paste!$B19879="","",IF(TRIM(GL_Paste!$M19879)&lt;&gt;"",TRIM(GL_Paste!$M19879),IFERROR(MID(GL_Paste!$I19879,FIND("[",GL_Paste!$I19879)+1,FIND("]",GL_Paste!$I19879)-FIND("[",GL_Paste!$I19879)-1),"")))</f>
        <v/>
      </c>
      <c r="D19882">
        <f>IF(GL_Paste!$B19879="","",IFERROR(INDEX(DeptName,MATCH($C19882,DeptTag,0)),"UNALLOCATED"))</f>
        <v/>
      </c>
      <c r="E19882">
        <f>IF(GL_Paste!$B19879="","",IFERROR(INDEX(AcctCat,MATCH(GL_Paste!$B19879&amp;"",AcctCode,0)),"UNKNOWN"))</f>
        <v/>
      </c>
      <c r="F19882">
        <f>IF(GL_Paste!$B19879="","",IFERROR(INDEX(AcctSub,MATCH(GL_Paste!$B19879&amp;"",AcctCode,0)),"UNKNOWN"))</f>
        <v/>
      </c>
    </row>
    <row r="19883">
      <c r="A19883" s="40">
        <f>IF(GL_Paste!$B19880="","",N(GL_Paste!$H19880)-N(GL_Paste!$G19880))</f>
        <v/>
      </c>
      <c r="B19883" s="43">
        <f>IF(GL_Paste!$B19880="","",DATE(YEAR(GL_Paste!$E19880),MONTH(GL_Paste!$E19880),1))</f>
        <v/>
      </c>
      <c r="C19883">
        <f>IF(GL_Paste!$B19880="","",IF(TRIM(GL_Paste!$M19880)&lt;&gt;"",TRIM(GL_Paste!$M19880),IFERROR(MID(GL_Paste!$I19880,FIND("[",GL_Paste!$I19880)+1,FIND("]",GL_Paste!$I19880)-FIND("[",GL_Paste!$I19880)-1),"")))</f>
        <v/>
      </c>
      <c r="D19883">
        <f>IF(GL_Paste!$B19880="","",IFERROR(INDEX(DeptName,MATCH($C19883,DeptTag,0)),"UNALLOCATED"))</f>
        <v/>
      </c>
      <c r="E19883">
        <f>IF(GL_Paste!$B19880="","",IFERROR(INDEX(AcctCat,MATCH(GL_Paste!$B19880&amp;"",AcctCode,0)),"UNKNOWN"))</f>
        <v/>
      </c>
      <c r="F19883">
        <f>IF(GL_Paste!$B19880="","",IFERROR(INDEX(AcctSub,MATCH(GL_Paste!$B19880&amp;"",AcctCode,0)),"UNKNOWN"))</f>
        <v/>
      </c>
    </row>
    <row r="19884">
      <c r="A19884" s="40">
        <f>IF(GL_Paste!$B19881="","",N(GL_Paste!$H19881)-N(GL_Paste!$G19881))</f>
        <v/>
      </c>
      <c r="B19884" s="43">
        <f>IF(GL_Paste!$B19881="","",DATE(YEAR(GL_Paste!$E19881),MONTH(GL_Paste!$E19881),1))</f>
        <v/>
      </c>
      <c r="C19884">
        <f>IF(GL_Paste!$B19881="","",IF(TRIM(GL_Paste!$M19881)&lt;&gt;"",TRIM(GL_Paste!$M19881),IFERROR(MID(GL_Paste!$I19881,FIND("[",GL_Paste!$I19881)+1,FIND("]",GL_Paste!$I19881)-FIND("[",GL_Paste!$I19881)-1),"")))</f>
        <v/>
      </c>
      <c r="D19884">
        <f>IF(GL_Paste!$B19881="","",IFERROR(INDEX(DeptName,MATCH($C19884,DeptTag,0)),"UNALLOCATED"))</f>
        <v/>
      </c>
      <c r="E19884">
        <f>IF(GL_Paste!$B19881="","",IFERROR(INDEX(AcctCat,MATCH(GL_Paste!$B19881&amp;"",AcctCode,0)),"UNKNOWN"))</f>
        <v/>
      </c>
      <c r="F19884">
        <f>IF(GL_Paste!$B19881="","",IFERROR(INDEX(AcctSub,MATCH(GL_Paste!$B19881&amp;"",AcctCode,0)),"UNKNOWN"))</f>
        <v/>
      </c>
    </row>
    <row r="19885">
      <c r="A19885" s="40">
        <f>IF(GL_Paste!$B19882="","",N(GL_Paste!$H19882)-N(GL_Paste!$G19882))</f>
        <v/>
      </c>
      <c r="B19885" s="43">
        <f>IF(GL_Paste!$B19882="","",DATE(YEAR(GL_Paste!$E19882),MONTH(GL_Paste!$E19882),1))</f>
        <v/>
      </c>
      <c r="C19885">
        <f>IF(GL_Paste!$B19882="","",IF(TRIM(GL_Paste!$M19882)&lt;&gt;"",TRIM(GL_Paste!$M19882),IFERROR(MID(GL_Paste!$I19882,FIND("[",GL_Paste!$I19882)+1,FIND("]",GL_Paste!$I19882)-FIND("[",GL_Paste!$I19882)-1),"")))</f>
        <v/>
      </c>
      <c r="D19885">
        <f>IF(GL_Paste!$B19882="","",IFERROR(INDEX(DeptName,MATCH($C19885,DeptTag,0)),"UNALLOCATED"))</f>
        <v/>
      </c>
      <c r="E19885">
        <f>IF(GL_Paste!$B19882="","",IFERROR(INDEX(AcctCat,MATCH(GL_Paste!$B19882&amp;"",AcctCode,0)),"UNKNOWN"))</f>
        <v/>
      </c>
      <c r="F19885">
        <f>IF(GL_Paste!$B19882="","",IFERROR(INDEX(AcctSub,MATCH(GL_Paste!$B19882&amp;"",AcctCode,0)),"UNKNOWN"))</f>
        <v/>
      </c>
    </row>
    <row r="19886">
      <c r="A19886" s="40">
        <f>IF(GL_Paste!$B19883="","",N(GL_Paste!$H19883)-N(GL_Paste!$G19883))</f>
        <v/>
      </c>
      <c r="B19886" s="43">
        <f>IF(GL_Paste!$B19883="","",DATE(YEAR(GL_Paste!$E19883),MONTH(GL_Paste!$E19883),1))</f>
        <v/>
      </c>
      <c r="C19886">
        <f>IF(GL_Paste!$B19883="","",IF(TRIM(GL_Paste!$M19883)&lt;&gt;"",TRIM(GL_Paste!$M19883),IFERROR(MID(GL_Paste!$I19883,FIND("[",GL_Paste!$I19883)+1,FIND("]",GL_Paste!$I19883)-FIND("[",GL_Paste!$I19883)-1),"")))</f>
        <v/>
      </c>
      <c r="D19886">
        <f>IF(GL_Paste!$B19883="","",IFERROR(INDEX(DeptName,MATCH($C19886,DeptTag,0)),"UNALLOCATED"))</f>
        <v/>
      </c>
      <c r="E19886">
        <f>IF(GL_Paste!$B19883="","",IFERROR(INDEX(AcctCat,MATCH(GL_Paste!$B19883&amp;"",AcctCode,0)),"UNKNOWN"))</f>
        <v/>
      </c>
      <c r="F19886">
        <f>IF(GL_Paste!$B19883="","",IFERROR(INDEX(AcctSub,MATCH(GL_Paste!$B19883&amp;"",AcctCode,0)),"UNKNOWN"))</f>
        <v/>
      </c>
    </row>
    <row r="19887">
      <c r="A19887" s="40">
        <f>IF(GL_Paste!$B19884="","",N(GL_Paste!$H19884)-N(GL_Paste!$G19884))</f>
        <v/>
      </c>
      <c r="B19887" s="43">
        <f>IF(GL_Paste!$B19884="","",DATE(YEAR(GL_Paste!$E19884),MONTH(GL_Paste!$E19884),1))</f>
        <v/>
      </c>
      <c r="C19887">
        <f>IF(GL_Paste!$B19884="","",IF(TRIM(GL_Paste!$M19884)&lt;&gt;"",TRIM(GL_Paste!$M19884),IFERROR(MID(GL_Paste!$I19884,FIND("[",GL_Paste!$I19884)+1,FIND("]",GL_Paste!$I19884)-FIND("[",GL_Paste!$I19884)-1),"")))</f>
        <v/>
      </c>
      <c r="D19887">
        <f>IF(GL_Paste!$B19884="","",IFERROR(INDEX(DeptName,MATCH($C19887,DeptTag,0)),"UNALLOCATED"))</f>
        <v/>
      </c>
      <c r="E19887">
        <f>IF(GL_Paste!$B19884="","",IFERROR(INDEX(AcctCat,MATCH(GL_Paste!$B19884&amp;"",AcctCode,0)),"UNKNOWN"))</f>
        <v/>
      </c>
      <c r="F19887">
        <f>IF(GL_Paste!$B19884="","",IFERROR(INDEX(AcctSub,MATCH(GL_Paste!$B19884&amp;"",AcctCode,0)),"UNKNOWN"))</f>
        <v/>
      </c>
    </row>
    <row r="19888">
      <c r="A19888" s="40">
        <f>IF(GL_Paste!$B19885="","",N(GL_Paste!$H19885)-N(GL_Paste!$G19885))</f>
        <v/>
      </c>
      <c r="B19888" s="43">
        <f>IF(GL_Paste!$B19885="","",DATE(YEAR(GL_Paste!$E19885),MONTH(GL_Paste!$E19885),1))</f>
        <v/>
      </c>
      <c r="C19888">
        <f>IF(GL_Paste!$B19885="","",IF(TRIM(GL_Paste!$M19885)&lt;&gt;"",TRIM(GL_Paste!$M19885),IFERROR(MID(GL_Paste!$I19885,FIND("[",GL_Paste!$I19885)+1,FIND("]",GL_Paste!$I19885)-FIND("[",GL_Paste!$I19885)-1),"")))</f>
        <v/>
      </c>
      <c r="D19888">
        <f>IF(GL_Paste!$B19885="","",IFERROR(INDEX(DeptName,MATCH($C19888,DeptTag,0)),"UNALLOCATED"))</f>
        <v/>
      </c>
      <c r="E19888">
        <f>IF(GL_Paste!$B19885="","",IFERROR(INDEX(AcctCat,MATCH(GL_Paste!$B19885&amp;"",AcctCode,0)),"UNKNOWN"))</f>
        <v/>
      </c>
      <c r="F19888">
        <f>IF(GL_Paste!$B19885="","",IFERROR(INDEX(AcctSub,MATCH(GL_Paste!$B19885&amp;"",AcctCode,0)),"UNKNOWN"))</f>
        <v/>
      </c>
    </row>
    <row r="19889">
      <c r="A19889" s="40">
        <f>IF(GL_Paste!$B19886="","",N(GL_Paste!$H19886)-N(GL_Paste!$G19886))</f>
        <v/>
      </c>
      <c r="B19889" s="43">
        <f>IF(GL_Paste!$B19886="","",DATE(YEAR(GL_Paste!$E19886),MONTH(GL_Paste!$E19886),1))</f>
        <v/>
      </c>
      <c r="C19889">
        <f>IF(GL_Paste!$B19886="","",IF(TRIM(GL_Paste!$M19886)&lt;&gt;"",TRIM(GL_Paste!$M19886),IFERROR(MID(GL_Paste!$I19886,FIND("[",GL_Paste!$I19886)+1,FIND("]",GL_Paste!$I19886)-FIND("[",GL_Paste!$I19886)-1),"")))</f>
        <v/>
      </c>
      <c r="D19889">
        <f>IF(GL_Paste!$B19886="","",IFERROR(INDEX(DeptName,MATCH($C19889,DeptTag,0)),"UNALLOCATED"))</f>
        <v/>
      </c>
      <c r="E19889">
        <f>IF(GL_Paste!$B19886="","",IFERROR(INDEX(AcctCat,MATCH(GL_Paste!$B19886&amp;"",AcctCode,0)),"UNKNOWN"))</f>
        <v/>
      </c>
      <c r="F19889">
        <f>IF(GL_Paste!$B19886="","",IFERROR(INDEX(AcctSub,MATCH(GL_Paste!$B19886&amp;"",AcctCode,0)),"UNKNOWN"))</f>
        <v/>
      </c>
    </row>
    <row r="19890">
      <c r="A19890" s="40">
        <f>IF(GL_Paste!$B19887="","",N(GL_Paste!$H19887)-N(GL_Paste!$G19887))</f>
        <v/>
      </c>
      <c r="B19890" s="43">
        <f>IF(GL_Paste!$B19887="","",DATE(YEAR(GL_Paste!$E19887),MONTH(GL_Paste!$E19887),1))</f>
        <v/>
      </c>
      <c r="C19890">
        <f>IF(GL_Paste!$B19887="","",IF(TRIM(GL_Paste!$M19887)&lt;&gt;"",TRIM(GL_Paste!$M19887),IFERROR(MID(GL_Paste!$I19887,FIND("[",GL_Paste!$I19887)+1,FIND("]",GL_Paste!$I19887)-FIND("[",GL_Paste!$I19887)-1),"")))</f>
        <v/>
      </c>
      <c r="D19890">
        <f>IF(GL_Paste!$B19887="","",IFERROR(INDEX(DeptName,MATCH($C19890,DeptTag,0)),"UNALLOCATED"))</f>
        <v/>
      </c>
      <c r="E19890">
        <f>IF(GL_Paste!$B19887="","",IFERROR(INDEX(AcctCat,MATCH(GL_Paste!$B19887&amp;"",AcctCode,0)),"UNKNOWN"))</f>
        <v/>
      </c>
      <c r="F19890">
        <f>IF(GL_Paste!$B19887="","",IFERROR(INDEX(AcctSub,MATCH(GL_Paste!$B19887&amp;"",AcctCode,0)),"UNKNOWN"))</f>
        <v/>
      </c>
    </row>
    <row r="19891">
      <c r="A19891" s="40">
        <f>IF(GL_Paste!$B19888="","",N(GL_Paste!$H19888)-N(GL_Paste!$G19888))</f>
        <v/>
      </c>
      <c r="B19891" s="43">
        <f>IF(GL_Paste!$B19888="","",DATE(YEAR(GL_Paste!$E19888),MONTH(GL_Paste!$E19888),1))</f>
        <v/>
      </c>
      <c r="C19891">
        <f>IF(GL_Paste!$B19888="","",IF(TRIM(GL_Paste!$M19888)&lt;&gt;"",TRIM(GL_Paste!$M19888),IFERROR(MID(GL_Paste!$I19888,FIND("[",GL_Paste!$I19888)+1,FIND("]",GL_Paste!$I19888)-FIND("[",GL_Paste!$I19888)-1),"")))</f>
        <v/>
      </c>
      <c r="D19891">
        <f>IF(GL_Paste!$B19888="","",IFERROR(INDEX(DeptName,MATCH($C19891,DeptTag,0)),"UNALLOCATED"))</f>
        <v/>
      </c>
      <c r="E19891">
        <f>IF(GL_Paste!$B19888="","",IFERROR(INDEX(AcctCat,MATCH(GL_Paste!$B19888&amp;"",AcctCode,0)),"UNKNOWN"))</f>
        <v/>
      </c>
      <c r="F19891">
        <f>IF(GL_Paste!$B19888="","",IFERROR(INDEX(AcctSub,MATCH(GL_Paste!$B19888&amp;"",AcctCode,0)),"UNKNOWN"))</f>
        <v/>
      </c>
    </row>
    <row r="19892">
      <c r="A19892" s="40">
        <f>IF(GL_Paste!$B19889="","",N(GL_Paste!$H19889)-N(GL_Paste!$G19889))</f>
        <v/>
      </c>
      <c r="B19892" s="43">
        <f>IF(GL_Paste!$B19889="","",DATE(YEAR(GL_Paste!$E19889),MONTH(GL_Paste!$E19889),1))</f>
        <v/>
      </c>
      <c r="C19892">
        <f>IF(GL_Paste!$B19889="","",IF(TRIM(GL_Paste!$M19889)&lt;&gt;"",TRIM(GL_Paste!$M19889),IFERROR(MID(GL_Paste!$I19889,FIND("[",GL_Paste!$I19889)+1,FIND("]",GL_Paste!$I19889)-FIND("[",GL_Paste!$I19889)-1),"")))</f>
        <v/>
      </c>
      <c r="D19892">
        <f>IF(GL_Paste!$B19889="","",IFERROR(INDEX(DeptName,MATCH($C19892,DeptTag,0)),"UNALLOCATED"))</f>
        <v/>
      </c>
      <c r="E19892">
        <f>IF(GL_Paste!$B19889="","",IFERROR(INDEX(AcctCat,MATCH(GL_Paste!$B19889&amp;"",AcctCode,0)),"UNKNOWN"))</f>
        <v/>
      </c>
      <c r="F19892">
        <f>IF(GL_Paste!$B19889="","",IFERROR(INDEX(AcctSub,MATCH(GL_Paste!$B19889&amp;"",AcctCode,0)),"UNKNOWN"))</f>
        <v/>
      </c>
    </row>
    <row r="19893">
      <c r="A19893" s="40">
        <f>IF(GL_Paste!$B19890="","",N(GL_Paste!$H19890)-N(GL_Paste!$G19890))</f>
        <v/>
      </c>
      <c r="B19893" s="43">
        <f>IF(GL_Paste!$B19890="","",DATE(YEAR(GL_Paste!$E19890),MONTH(GL_Paste!$E19890),1))</f>
        <v/>
      </c>
      <c r="C19893">
        <f>IF(GL_Paste!$B19890="","",IF(TRIM(GL_Paste!$M19890)&lt;&gt;"",TRIM(GL_Paste!$M19890),IFERROR(MID(GL_Paste!$I19890,FIND("[",GL_Paste!$I19890)+1,FIND("]",GL_Paste!$I19890)-FIND("[",GL_Paste!$I19890)-1),"")))</f>
        <v/>
      </c>
      <c r="D19893">
        <f>IF(GL_Paste!$B19890="","",IFERROR(INDEX(DeptName,MATCH($C19893,DeptTag,0)),"UNALLOCATED"))</f>
        <v/>
      </c>
      <c r="E19893">
        <f>IF(GL_Paste!$B19890="","",IFERROR(INDEX(AcctCat,MATCH(GL_Paste!$B19890&amp;"",AcctCode,0)),"UNKNOWN"))</f>
        <v/>
      </c>
      <c r="F19893">
        <f>IF(GL_Paste!$B19890="","",IFERROR(INDEX(AcctSub,MATCH(GL_Paste!$B19890&amp;"",AcctCode,0)),"UNKNOWN"))</f>
        <v/>
      </c>
    </row>
    <row r="19894">
      <c r="A19894" s="40">
        <f>IF(GL_Paste!$B19891="","",N(GL_Paste!$H19891)-N(GL_Paste!$G19891))</f>
        <v/>
      </c>
      <c r="B19894" s="43">
        <f>IF(GL_Paste!$B19891="","",DATE(YEAR(GL_Paste!$E19891),MONTH(GL_Paste!$E19891),1))</f>
        <v/>
      </c>
      <c r="C19894">
        <f>IF(GL_Paste!$B19891="","",IF(TRIM(GL_Paste!$M19891)&lt;&gt;"",TRIM(GL_Paste!$M19891),IFERROR(MID(GL_Paste!$I19891,FIND("[",GL_Paste!$I19891)+1,FIND("]",GL_Paste!$I19891)-FIND("[",GL_Paste!$I19891)-1),"")))</f>
        <v/>
      </c>
      <c r="D19894">
        <f>IF(GL_Paste!$B19891="","",IFERROR(INDEX(DeptName,MATCH($C19894,DeptTag,0)),"UNALLOCATED"))</f>
        <v/>
      </c>
      <c r="E19894">
        <f>IF(GL_Paste!$B19891="","",IFERROR(INDEX(AcctCat,MATCH(GL_Paste!$B19891&amp;"",AcctCode,0)),"UNKNOWN"))</f>
        <v/>
      </c>
      <c r="F19894">
        <f>IF(GL_Paste!$B19891="","",IFERROR(INDEX(AcctSub,MATCH(GL_Paste!$B19891&amp;"",AcctCode,0)),"UNKNOWN"))</f>
        <v/>
      </c>
    </row>
    <row r="19895">
      <c r="A19895" s="40">
        <f>IF(GL_Paste!$B19892="","",N(GL_Paste!$H19892)-N(GL_Paste!$G19892))</f>
        <v/>
      </c>
      <c r="B19895" s="43">
        <f>IF(GL_Paste!$B19892="","",DATE(YEAR(GL_Paste!$E19892),MONTH(GL_Paste!$E19892),1))</f>
        <v/>
      </c>
      <c r="C19895">
        <f>IF(GL_Paste!$B19892="","",IF(TRIM(GL_Paste!$M19892)&lt;&gt;"",TRIM(GL_Paste!$M19892),IFERROR(MID(GL_Paste!$I19892,FIND("[",GL_Paste!$I19892)+1,FIND("]",GL_Paste!$I19892)-FIND("[",GL_Paste!$I19892)-1),"")))</f>
        <v/>
      </c>
      <c r="D19895">
        <f>IF(GL_Paste!$B19892="","",IFERROR(INDEX(DeptName,MATCH($C19895,DeptTag,0)),"UNALLOCATED"))</f>
        <v/>
      </c>
      <c r="E19895">
        <f>IF(GL_Paste!$B19892="","",IFERROR(INDEX(AcctCat,MATCH(GL_Paste!$B19892&amp;"",AcctCode,0)),"UNKNOWN"))</f>
        <v/>
      </c>
      <c r="F19895">
        <f>IF(GL_Paste!$B19892="","",IFERROR(INDEX(AcctSub,MATCH(GL_Paste!$B19892&amp;"",AcctCode,0)),"UNKNOWN"))</f>
        <v/>
      </c>
    </row>
    <row r="19896">
      <c r="A19896" s="40">
        <f>IF(GL_Paste!$B19893="","",N(GL_Paste!$H19893)-N(GL_Paste!$G19893))</f>
        <v/>
      </c>
      <c r="B19896" s="43">
        <f>IF(GL_Paste!$B19893="","",DATE(YEAR(GL_Paste!$E19893),MONTH(GL_Paste!$E19893),1))</f>
        <v/>
      </c>
      <c r="C19896">
        <f>IF(GL_Paste!$B19893="","",IF(TRIM(GL_Paste!$M19893)&lt;&gt;"",TRIM(GL_Paste!$M19893),IFERROR(MID(GL_Paste!$I19893,FIND("[",GL_Paste!$I19893)+1,FIND("]",GL_Paste!$I19893)-FIND("[",GL_Paste!$I19893)-1),"")))</f>
        <v/>
      </c>
      <c r="D19896">
        <f>IF(GL_Paste!$B19893="","",IFERROR(INDEX(DeptName,MATCH($C19896,DeptTag,0)),"UNALLOCATED"))</f>
        <v/>
      </c>
      <c r="E19896">
        <f>IF(GL_Paste!$B19893="","",IFERROR(INDEX(AcctCat,MATCH(GL_Paste!$B19893&amp;"",AcctCode,0)),"UNKNOWN"))</f>
        <v/>
      </c>
      <c r="F19896">
        <f>IF(GL_Paste!$B19893="","",IFERROR(INDEX(AcctSub,MATCH(GL_Paste!$B19893&amp;"",AcctCode,0)),"UNKNOWN"))</f>
        <v/>
      </c>
    </row>
    <row r="19897">
      <c r="A19897" s="40">
        <f>IF(GL_Paste!$B19894="","",N(GL_Paste!$H19894)-N(GL_Paste!$G19894))</f>
        <v/>
      </c>
      <c r="B19897" s="43">
        <f>IF(GL_Paste!$B19894="","",DATE(YEAR(GL_Paste!$E19894),MONTH(GL_Paste!$E19894),1))</f>
        <v/>
      </c>
      <c r="C19897">
        <f>IF(GL_Paste!$B19894="","",IF(TRIM(GL_Paste!$M19894)&lt;&gt;"",TRIM(GL_Paste!$M19894),IFERROR(MID(GL_Paste!$I19894,FIND("[",GL_Paste!$I19894)+1,FIND("]",GL_Paste!$I19894)-FIND("[",GL_Paste!$I19894)-1),"")))</f>
        <v/>
      </c>
      <c r="D19897">
        <f>IF(GL_Paste!$B19894="","",IFERROR(INDEX(DeptName,MATCH($C19897,DeptTag,0)),"UNALLOCATED"))</f>
        <v/>
      </c>
      <c r="E19897">
        <f>IF(GL_Paste!$B19894="","",IFERROR(INDEX(AcctCat,MATCH(GL_Paste!$B19894&amp;"",AcctCode,0)),"UNKNOWN"))</f>
        <v/>
      </c>
      <c r="F19897">
        <f>IF(GL_Paste!$B19894="","",IFERROR(INDEX(AcctSub,MATCH(GL_Paste!$B19894&amp;"",AcctCode,0)),"UNKNOWN"))</f>
        <v/>
      </c>
    </row>
    <row r="19898">
      <c r="A19898" s="40">
        <f>IF(GL_Paste!$B19895="","",N(GL_Paste!$H19895)-N(GL_Paste!$G19895))</f>
        <v/>
      </c>
      <c r="B19898" s="43">
        <f>IF(GL_Paste!$B19895="","",DATE(YEAR(GL_Paste!$E19895),MONTH(GL_Paste!$E19895),1))</f>
        <v/>
      </c>
      <c r="C19898">
        <f>IF(GL_Paste!$B19895="","",IF(TRIM(GL_Paste!$M19895)&lt;&gt;"",TRIM(GL_Paste!$M19895),IFERROR(MID(GL_Paste!$I19895,FIND("[",GL_Paste!$I19895)+1,FIND("]",GL_Paste!$I19895)-FIND("[",GL_Paste!$I19895)-1),"")))</f>
        <v/>
      </c>
      <c r="D19898">
        <f>IF(GL_Paste!$B19895="","",IFERROR(INDEX(DeptName,MATCH($C19898,DeptTag,0)),"UNALLOCATED"))</f>
        <v/>
      </c>
      <c r="E19898">
        <f>IF(GL_Paste!$B19895="","",IFERROR(INDEX(AcctCat,MATCH(GL_Paste!$B19895&amp;"",AcctCode,0)),"UNKNOWN"))</f>
        <v/>
      </c>
      <c r="F19898">
        <f>IF(GL_Paste!$B19895="","",IFERROR(INDEX(AcctSub,MATCH(GL_Paste!$B19895&amp;"",AcctCode,0)),"UNKNOWN"))</f>
        <v/>
      </c>
    </row>
    <row r="19899">
      <c r="A19899" s="40">
        <f>IF(GL_Paste!$B19896="","",N(GL_Paste!$H19896)-N(GL_Paste!$G19896))</f>
        <v/>
      </c>
      <c r="B19899" s="43">
        <f>IF(GL_Paste!$B19896="","",DATE(YEAR(GL_Paste!$E19896),MONTH(GL_Paste!$E19896),1))</f>
        <v/>
      </c>
      <c r="C19899">
        <f>IF(GL_Paste!$B19896="","",IF(TRIM(GL_Paste!$M19896)&lt;&gt;"",TRIM(GL_Paste!$M19896),IFERROR(MID(GL_Paste!$I19896,FIND("[",GL_Paste!$I19896)+1,FIND("]",GL_Paste!$I19896)-FIND("[",GL_Paste!$I19896)-1),"")))</f>
        <v/>
      </c>
      <c r="D19899">
        <f>IF(GL_Paste!$B19896="","",IFERROR(INDEX(DeptName,MATCH($C19899,DeptTag,0)),"UNALLOCATED"))</f>
        <v/>
      </c>
      <c r="E19899">
        <f>IF(GL_Paste!$B19896="","",IFERROR(INDEX(AcctCat,MATCH(GL_Paste!$B19896&amp;"",AcctCode,0)),"UNKNOWN"))</f>
        <v/>
      </c>
      <c r="F19899">
        <f>IF(GL_Paste!$B19896="","",IFERROR(INDEX(AcctSub,MATCH(GL_Paste!$B19896&amp;"",AcctCode,0)),"UNKNOWN"))</f>
        <v/>
      </c>
    </row>
    <row r="19900">
      <c r="A19900" s="40">
        <f>IF(GL_Paste!$B19897="","",N(GL_Paste!$H19897)-N(GL_Paste!$G19897))</f>
        <v/>
      </c>
      <c r="B19900" s="43">
        <f>IF(GL_Paste!$B19897="","",DATE(YEAR(GL_Paste!$E19897),MONTH(GL_Paste!$E19897),1))</f>
        <v/>
      </c>
      <c r="C19900">
        <f>IF(GL_Paste!$B19897="","",IF(TRIM(GL_Paste!$M19897)&lt;&gt;"",TRIM(GL_Paste!$M19897),IFERROR(MID(GL_Paste!$I19897,FIND("[",GL_Paste!$I19897)+1,FIND("]",GL_Paste!$I19897)-FIND("[",GL_Paste!$I19897)-1),"")))</f>
        <v/>
      </c>
      <c r="D19900">
        <f>IF(GL_Paste!$B19897="","",IFERROR(INDEX(DeptName,MATCH($C19900,DeptTag,0)),"UNALLOCATED"))</f>
        <v/>
      </c>
      <c r="E19900">
        <f>IF(GL_Paste!$B19897="","",IFERROR(INDEX(AcctCat,MATCH(GL_Paste!$B19897&amp;"",AcctCode,0)),"UNKNOWN"))</f>
        <v/>
      </c>
      <c r="F19900">
        <f>IF(GL_Paste!$B19897="","",IFERROR(INDEX(AcctSub,MATCH(GL_Paste!$B19897&amp;"",AcctCode,0)),"UNKNOWN"))</f>
        <v/>
      </c>
    </row>
    <row r="19901">
      <c r="A19901" s="40">
        <f>IF(GL_Paste!$B19898="","",N(GL_Paste!$H19898)-N(GL_Paste!$G19898))</f>
        <v/>
      </c>
      <c r="B19901" s="43">
        <f>IF(GL_Paste!$B19898="","",DATE(YEAR(GL_Paste!$E19898),MONTH(GL_Paste!$E19898),1))</f>
        <v/>
      </c>
      <c r="C19901">
        <f>IF(GL_Paste!$B19898="","",IF(TRIM(GL_Paste!$M19898)&lt;&gt;"",TRIM(GL_Paste!$M19898),IFERROR(MID(GL_Paste!$I19898,FIND("[",GL_Paste!$I19898)+1,FIND("]",GL_Paste!$I19898)-FIND("[",GL_Paste!$I19898)-1),"")))</f>
        <v/>
      </c>
      <c r="D19901">
        <f>IF(GL_Paste!$B19898="","",IFERROR(INDEX(DeptName,MATCH($C19901,DeptTag,0)),"UNALLOCATED"))</f>
        <v/>
      </c>
      <c r="E19901">
        <f>IF(GL_Paste!$B19898="","",IFERROR(INDEX(AcctCat,MATCH(GL_Paste!$B19898&amp;"",AcctCode,0)),"UNKNOWN"))</f>
        <v/>
      </c>
      <c r="F19901">
        <f>IF(GL_Paste!$B19898="","",IFERROR(INDEX(AcctSub,MATCH(GL_Paste!$B19898&amp;"",AcctCode,0)),"UNKNOWN"))</f>
        <v/>
      </c>
    </row>
    <row r="19902">
      <c r="A19902" s="40">
        <f>IF(GL_Paste!$B19899="","",N(GL_Paste!$H19899)-N(GL_Paste!$G19899))</f>
        <v/>
      </c>
      <c r="B19902" s="43">
        <f>IF(GL_Paste!$B19899="","",DATE(YEAR(GL_Paste!$E19899),MONTH(GL_Paste!$E19899),1))</f>
        <v/>
      </c>
      <c r="C19902">
        <f>IF(GL_Paste!$B19899="","",IF(TRIM(GL_Paste!$M19899)&lt;&gt;"",TRIM(GL_Paste!$M19899),IFERROR(MID(GL_Paste!$I19899,FIND("[",GL_Paste!$I19899)+1,FIND("]",GL_Paste!$I19899)-FIND("[",GL_Paste!$I19899)-1),"")))</f>
        <v/>
      </c>
      <c r="D19902">
        <f>IF(GL_Paste!$B19899="","",IFERROR(INDEX(DeptName,MATCH($C19902,DeptTag,0)),"UNALLOCATED"))</f>
        <v/>
      </c>
      <c r="E19902">
        <f>IF(GL_Paste!$B19899="","",IFERROR(INDEX(AcctCat,MATCH(GL_Paste!$B19899&amp;"",AcctCode,0)),"UNKNOWN"))</f>
        <v/>
      </c>
      <c r="F19902">
        <f>IF(GL_Paste!$B19899="","",IFERROR(INDEX(AcctSub,MATCH(GL_Paste!$B19899&amp;"",AcctCode,0)),"UNKNOWN"))</f>
        <v/>
      </c>
    </row>
    <row r="19903">
      <c r="A19903" s="40">
        <f>IF(GL_Paste!$B19900="","",N(GL_Paste!$H19900)-N(GL_Paste!$G19900))</f>
        <v/>
      </c>
      <c r="B19903" s="43">
        <f>IF(GL_Paste!$B19900="","",DATE(YEAR(GL_Paste!$E19900),MONTH(GL_Paste!$E19900),1))</f>
        <v/>
      </c>
      <c r="C19903">
        <f>IF(GL_Paste!$B19900="","",IF(TRIM(GL_Paste!$M19900)&lt;&gt;"",TRIM(GL_Paste!$M19900),IFERROR(MID(GL_Paste!$I19900,FIND("[",GL_Paste!$I19900)+1,FIND("]",GL_Paste!$I19900)-FIND("[",GL_Paste!$I19900)-1),"")))</f>
        <v/>
      </c>
      <c r="D19903">
        <f>IF(GL_Paste!$B19900="","",IFERROR(INDEX(DeptName,MATCH($C19903,DeptTag,0)),"UNALLOCATED"))</f>
        <v/>
      </c>
      <c r="E19903">
        <f>IF(GL_Paste!$B19900="","",IFERROR(INDEX(AcctCat,MATCH(GL_Paste!$B19900&amp;"",AcctCode,0)),"UNKNOWN"))</f>
        <v/>
      </c>
      <c r="F19903">
        <f>IF(GL_Paste!$B19900="","",IFERROR(INDEX(AcctSub,MATCH(GL_Paste!$B19900&amp;"",AcctCode,0)),"UNKNOWN"))</f>
        <v/>
      </c>
    </row>
    <row r="19904">
      <c r="A19904" s="40">
        <f>IF(GL_Paste!$B19901="","",N(GL_Paste!$H19901)-N(GL_Paste!$G19901))</f>
        <v/>
      </c>
      <c r="B19904" s="43">
        <f>IF(GL_Paste!$B19901="","",DATE(YEAR(GL_Paste!$E19901),MONTH(GL_Paste!$E19901),1))</f>
        <v/>
      </c>
      <c r="C19904">
        <f>IF(GL_Paste!$B19901="","",IF(TRIM(GL_Paste!$M19901)&lt;&gt;"",TRIM(GL_Paste!$M19901),IFERROR(MID(GL_Paste!$I19901,FIND("[",GL_Paste!$I19901)+1,FIND("]",GL_Paste!$I19901)-FIND("[",GL_Paste!$I19901)-1),"")))</f>
        <v/>
      </c>
      <c r="D19904">
        <f>IF(GL_Paste!$B19901="","",IFERROR(INDEX(DeptName,MATCH($C19904,DeptTag,0)),"UNALLOCATED"))</f>
        <v/>
      </c>
      <c r="E19904">
        <f>IF(GL_Paste!$B19901="","",IFERROR(INDEX(AcctCat,MATCH(GL_Paste!$B19901&amp;"",AcctCode,0)),"UNKNOWN"))</f>
        <v/>
      </c>
      <c r="F19904">
        <f>IF(GL_Paste!$B19901="","",IFERROR(INDEX(AcctSub,MATCH(GL_Paste!$B19901&amp;"",AcctCode,0)),"UNKNOWN"))</f>
        <v/>
      </c>
    </row>
    <row r="19905">
      <c r="A19905" s="40">
        <f>IF(GL_Paste!$B19902="","",N(GL_Paste!$H19902)-N(GL_Paste!$G19902))</f>
        <v/>
      </c>
      <c r="B19905" s="43">
        <f>IF(GL_Paste!$B19902="","",DATE(YEAR(GL_Paste!$E19902),MONTH(GL_Paste!$E19902),1))</f>
        <v/>
      </c>
      <c r="C19905">
        <f>IF(GL_Paste!$B19902="","",IF(TRIM(GL_Paste!$M19902)&lt;&gt;"",TRIM(GL_Paste!$M19902),IFERROR(MID(GL_Paste!$I19902,FIND("[",GL_Paste!$I19902)+1,FIND("]",GL_Paste!$I19902)-FIND("[",GL_Paste!$I19902)-1),"")))</f>
        <v/>
      </c>
      <c r="D19905">
        <f>IF(GL_Paste!$B19902="","",IFERROR(INDEX(DeptName,MATCH($C19905,DeptTag,0)),"UNALLOCATED"))</f>
        <v/>
      </c>
      <c r="E19905">
        <f>IF(GL_Paste!$B19902="","",IFERROR(INDEX(AcctCat,MATCH(GL_Paste!$B19902&amp;"",AcctCode,0)),"UNKNOWN"))</f>
        <v/>
      </c>
      <c r="F19905">
        <f>IF(GL_Paste!$B19902="","",IFERROR(INDEX(AcctSub,MATCH(GL_Paste!$B19902&amp;"",AcctCode,0)),"UNKNOWN"))</f>
        <v/>
      </c>
    </row>
    <row r="19906">
      <c r="A19906" s="40">
        <f>IF(GL_Paste!$B19903="","",N(GL_Paste!$H19903)-N(GL_Paste!$G19903))</f>
        <v/>
      </c>
      <c r="B19906" s="43">
        <f>IF(GL_Paste!$B19903="","",DATE(YEAR(GL_Paste!$E19903),MONTH(GL_Paste!$E19903),1))</f>
        <v/>
      </c>
      <c r="C19906">
        <f>IF(GL_Paste!$B19903="","",IF(TRIM(GL_Paste!$M19903)&lt;&gt;"",TRIM(GL_Paste!$M19903),IFERROR(MID(GL_Paste!$I19903,FIND("[",GL_Paste!$I19903)+1,FIND("]",GL_Paste!$I19903)-FIND("[",GL_Paste!$I19903)-1),"")))</f>
        <v/>
      </c>
      <c r="D19906">
        <f>IF(GL_Paste!$B19903="","",IFERROR(INDEX(DeptName,MATCH($C19906,DeptTag,0)),"UNALLOCATED"))</f>
        <v/>
      </c>
      <c r="E19906">
        <f>IF(GL_Paste!$B19903="","",IFERROR(INDEX(AcctCat,MATCH(GL_Paste!$B19903&amp;"",AcctCode,0)),"UNKNOWN"))</f>
        <v/>
      </c>
      <c r="F19906">
        <f>IF(GL_Paste!$B19903="","",IFERROR(INDEX(AcctSub,MATCH(GL_Paste!$B19903&amp;"",AcctCode,0)),"UNKNOWN"))</f>
        <v/>
      </c>
    </row>
    <row r="19907">
      <c r="A19907" s="40">
        <f>IF(GL_Paste!$B19904="","",N(GL_Paste!$H19904)-N(GL_Paste!$G19904))</f>
        <v/>
      </c>
      <c r="B19907" s="43">
        <f>IF(GL_Paste!$B19904="","",DATE(YEAR(GL_Paste!$E19904),MONTH(GL_Paste!$E19904),1))</f>
        <v/>
      </c>
      <c r="C19907">
        <f>IF(GL_Paste!$B19904="","",IF(TRIM(GL_Paste!$M19904)&lt;&gt;"",TRIM(GL_Paste!$M19904),IFERROR(MID(GL_Paste!$I19904,FIND("[",GL_Paste!$I19904)+1,FIND("]",GL_Paste!$I19904)-FIND("[",GL_Paste!$I19904)-1),"")))</f>
        <v/>
      </c>
      <c r="D19907">
        <f>IF(GL_Paste!$B19904="","",IFERROR(INDEX(DeptName,MATCH($C19907,DeptTag,0)),"UNALLOCATED"))</f>
        <v/>
      </c>
      <c r="E19907">
        <f>IF(GL_Paste!$B19904="","",IFERROR(INDEX(AcctCat,MATCH(GL_Paste!$B19904&amp;"",AcctCode,0)),"UNKNOWN"))</f>
        <v/>
      </c>
      <c r="F19907">
        <f>IF(GL_Paste!$B19904="","",IFERROR(INDEX(AcctSub,MATCH(GL_Paste!$B19904&amp;"",AcctCode,0)),"UNKNOWN"))</f>
        <v/>
      </c>
    </row>
    <row r="19908">
      <c r="A19908" s="40">
        <f>IF(GL_Paste!$B19905="","",N(GL_Paste!$H19905)-N(GL_Paste!$G19905))</f>
        <v/>
      </c>
      <c r="B19908" s="43">
        <f>IF(GL_Paste!$B19905="","",DATE(YEAR(GL_Paste!$E19905),MONTH(GL_Paste!$E19905),1))</f>
        <v/>
      </c>
      <c r="C19908">
        <f>IF(GL_Paste!$B19905="","",IF(TRIM(GL_Paste!$M19905)&lt;&gt;"",TRIM(GL_Paste!$M19905),IFERROR(MID(GL_Paste!$I19905,FIND("[",GL_Paste!$I19905)+1,FIND("]",GL_Paste!$I19905)-FIND("[",GL_Paste!$I19905)-1),"")))</f>
        <v/>
      </c>
      <c r="D19908">
        <f>IF(GL_Paste!$B19905="","",IFERROR(INDEX(DeptName,MATCH($C19908,DeptTag,0)),"UNALLOCATED"))</f>
        <v/>
      </c>
      <c r="E19908">
        <f>IF(GL_Paste!$B19905="","",IFERROR(INDEX(AcctCat,MATCH(GL_Paste!$B19905&amp;"",AcctCode,0)),"UNKNOWN"))</f>
        <v/>
      </c>
      <c r="F19908">
        <f>IF(GL_Paste!$B19905="","",IFERROR(INDEX(AcctSub,MATCH(GL_Paste!$B19905&amp;"",AcctCode,0)),"UNKNOWN"))</f>
        <v/>
      </c>
    </row>
    <row r="19909">
      <c r="A19909" s="40">
        <f>IF(GL_Paste!$B19906="","",N(GL_Paste!$H19906)-N(GL_Paste!$G19906))</f>
        <v/>
      </c>
      <c r="B19909" s="43">
        <f>IF(GL_Paste!$B19906="","",DATE(YEAR(GL_Paste!$E19906),MONTH(GL_Paste!$E19906),1))</f>
        <v/>
      </c>
      <c r="C19909">
        <f>IF(GL_Paste!$B19906="","",IF(TRIM(GL_Paste!$M19906)&lt;&gt;"",TRIM(GL_Paste!$M19906),IFERROR(MID(GL_Paste!$I19906,FIND("[",GL_Paste!$I19906)+1,FIND("]",GL_Paste!$I19906)-FIND("[",GL_Paste!$I19906)-1),"")))</f>
        <v/>
      </c>
      <c r="D19909">
        <f>IF(GL_Paste!$B19906="","",IFERROR(INDEX(DeptName,MATCH($C19909,DeptTag,0)),"UNALLOCATED"))</f>
        <v/>
      </c>
      <c r="E19909">
        <f>IF(GL_Paste!$B19906="","",IFERROR(INDEX(AcctCat,MATCH(GL_Paste!$B19906&amp;"",AcctCode,0)),"UNKNOWN"))</f>
        <v/>
      </c>
      <c r="F19909">
        <f>IF(GL_Paste!$B19906="","",IFERROR(INDEX(AcctSub,MATCH(GL_Paste!$B19906&amp;"",AcctCode,0)),"UNKNOWN"))</f>
        <v/>
      </c>
    </row>
    <row r="19910">
      <c r="A19910" s="40">
        <f>IF(GL_Paste!$B19907="","",N(GL_Paste!$H19907)-N(GL_Paste!$G19907))</f>
        <v/>
      </c>
      <c r="B19910" s="43">
        <f>IF(GL_Paste!$B19907="","",DATE(YEAR(GL_Paste!$E19907),MONTH(GL_Paste!$E19907),1))</f>
        <v/>
      </c>
      <c r="C19910">
        <f>IF(GL_Paste!$B19907="","",IF(TRIM(GL_Paste!$M19907)&lt;&gt;"",TRIM(GL_Paste!$M19907),IFERROR(MID(GL_Paste!$I19907,FIND("[",GL_Paste!$I19907)+1,FIND("]",GL_Paste!$I19907)-FIND("[",GL_Paste!$I19907)-1),"")))</f>
        <v/>
      </c>
      <c r="D19910">
        <f>IF(GL_Paste!$B19907="","",IFERROR(INDEX(DeptName,MATCH($C19910,DeptTag,0)),"UNALLOCATED"))</f>
        <v/>
      </c>
      <c r="E19910">
        <f>IF(GL_Paste!$B19907="","",IFERROR(INDEX(AcctCat,MATCH(GL_Paste!$B19907&amp;"",AcctCode,0)),"UNKNOWN"))</f>
        <v/>
      </c>
      <c r="F19910">
        <f>IF(GL_Paste!$B19907="","",IFERROR(INDEX(AcctSub,MATCH(GL_Paste!$B19907&amp;"",AcctCode,0)),"UNKNOWN"))</f>
        <v/>
      </c>
    </row>
    <row r="19911">
      <c r="A19911" s="40">
        <f>IF(GL_Paste!$B19908="","",N(GL_Paste!$H19908)-N(GL_Paste!$G19908))</f>
        <v/>
      </c>
      <c r="B19911" s="43">
        <f>IF(GL_Paste!$B19908="","",DATE(YEAR(GL_Paste!$E19908),MONTH(GL_Paste!$E19908),1))</f>
        <v/>
      </c>
      <c r="C19911">
        <f>IF(GL_Paste!$B19908="","",IF(TRIM(GL_Paste!$M19908)&lt;&gt;"",TRIM(GL_Paste!$M19908),IFERROR(MID(GL_Paste!$I19908,FIND("[",GL_Paste!$I19908)+1,FIND("]",GL_Paste!$I19908)-FIND("[",GL_Paste!$I19908)-1),"")))</f>
        <v/>
      </c>
      <c r="D19911">
        <f>IF(GL_Paste!$B19908="","",IFERROR(INDEX(DeptName,MATCH($C19911,DeptTag,0)),"UNALLOCATED"))</f>
        <v/>
      </c>
      <c r="E19911">
        <f>IF(GL_Paste!$B19908="","",IFERROR(INDEX(AcctCat,MATCH(GL_Paste!$B19908&amp;"",AcctCode,0)),"UNKNOWN"))</f>
        <v/>
      </c>
      <c r="F19911">
        <f>IF(GL_Paste!$B19908="","",IFERROR(INDEX(AcctSub,MATCH(GL_Paste!$B19908&amp;"",AcctCode,0)),"UNKNOWN"))</f>
        <v/>
      </c>
    </row>
    <row r="19912">
      <c r="A19912" s="40">
        <f>IF(GL_Paste!$B19909="","",N(GL_Paste!$H19909)-N(GL_Paste!$G19909))</f>
        <v/>
      </c>
      <c r="B19912" s="43">
        <f>IF(GL_Paste!$B19909="","",DATE(YEAR(GL_Paste!$E19909),MONTH(GL_Paste!$E19909),1))</f>
        <v/>
      </c>
      <c r="C19912">
        <f>IF(GL_Paste!$B19909="","",IF(TRIM(GL_Paste!$M19909)&lt;&gt;"",TRIM(GL_Paste!$M19909),IFERROR(MID(GL_Paste!$I19909,FIND("[",GL_Paste!$I19909)+1,FIND("]",GL_Paste!$I19909)-FIND("[",GL_Paste!$I19909)-1),"")))</f>
        <v/>
      </c>
      <c r="D19912">
        <f>IF(GL_Paste!$B19909="","",IFERROR(INDEX(DeptName,MATCH($C19912,DeptTag,0)),"UNALLOCATED"))</f>
        <v/>
      </c>
      <c r="E19912">
        <f>IF(GL_Paste!$B19909="","",IFERROR(INDEX(AcctCat,MATCH(GL_Paste!$B19909&amp;"",AcctCode,0)),"UNKNOWN"))</f>
        <v/>
      </c>
      <c r="F19912">
        <f>IF(GL_Paste!$B19909="","",IFERROR(INDEX(AcctSub,MATCH(GL_Paste!$B19909&amp;"",AcctCode,0)),"UNKNOWN"))</f>
        <v/>
      </c>
    </row>
    <row r="19913">
      <c r="A19913" s="40">
        <f>IF(GL_Paste!$B19910="","",N(GL_Paste!$H19910)-N(GL_Paste!$G19910))</f>
        <v/>
      </c>
      <c r="B19913" s="43">
        <f>IF(GL_Paste!$B19910="","",DATE(YEAR(GL_Paste!$E19910),MONTH(GL_Paste!$E19910),1))</f>
        <v/>
      </c>
      <c r="C19913">
        <f>IF(GL_Paste!$B19910="","",IF(TRIM(GL_Paste!$M19910)&lt;&gt;"",TRIM(GL_Paste!$M19910),IFERROR(MID(GL_Paste!$I19910,FIND("[",GL_Paste!$I19910)+1,FIND("]",GL_Paste!$I19910)-FIND("[",GL_Paste!$I19910)-1),"")))</f>
        <v/>
      </c>
      <c r="D19913">
        <f>IF(GL_Paste!$B19910="","",IFERROR(INDEX(DeptName,MATCH($C19913,DeptTag,0)),"UNALLOCATED"))</f>
        <v/>
      </c>
      <c r="E19913">
        <f>IF(GL_Paste!$B19910="","",IFERROR(INDEX(AcctCat,MATCH(GL_Paste!$B19910&amp;"",AcctCode,0)),"UNKNOWN"))</f>
        <v/>
      </c>
      <c r="F19913">
        <f>IF(GL_Paste!$B19910="","",IFERROR(INDEX(AcctSub,MATCH(GL_Paste!$B19910&amp;"",AcctCode,0)),"UNKNOWN"))</f>
        <v/>
      </c>
    </row>
    <row r="19914">
      <c r="A19914" s="40">
        <f>IF(GL_Paste!$B19911="","",N(GL_Paste!$H19911)-N(GL_Paste!$G19911))</f>
        <v/>
      </c>
      <c r="B19914" s="43">
        <f>IF(GL_Paste!$B19911="","",DATE(YEAR(GL_Paste!$E19911),MONTH(GL_Paste!$E19911),1))</f>
        <v/>
      </c>
      <c r="C19914">
        <f>IF(GL_Paste!$B19911="","",IF(TRIM(GL_Paste!$M19911)&lt;&gt;"",TRIM(GL_Paste!$M19911),IFERROR(MID(GL_Paste!$I19911,FIND("[",GL_Paste!$I19911)+1,FIND("]",GL_Paste!$I19911)-FIND("[",GL_Paste!$I19911)-1),"")))</f>
        <v/>
      </c>
      <c r="D19914">
        <f>IF(GL_Paste!$B19911="","",IFERROR(INDEX(DeptName,MATCH($C19914,DeptTag,0)),"UNALLOCATED"))</f>
        <v/>
      </c>
      <c r="E19914">
        <f>IF(GL_Paste!$B19911="","",IFERROR(INDEX(AcctCat,MATCH(GL_Paste!$B19911&amp;"",AcctCode,0)),"UNKNOWN"))</f>
        <v/>
      </c>
      <c r="F19914">
        <f>IF(GL_Paste!$B19911="","",IFERROR(INDEX(AcctSub,MATCH(GL_Paste!$B19911&amp;"",AcctCode,0)),"UNKNOWN"))</f>
        <v/>
      </c>
    </row>
    <row r="19915">
      <c r="A19915" s="40">
        <f>IF(GL_Paste!$B19912="","",N(GL_Paste!$H19912)-N(GL_Paste!$G19912))</f>
        <v/>
      </c>
      <c r="B19915" s="43">
        <f>IF(GL_Paste!$B19912="","",DATE(YEAR(GL_Paste!$E19912),MONTH(GL_Paste!$E19912),1))</f>
        <v/>
      </c>
      <c r="C19915">
        <f>IF(GL_Paste!$B19912="","",IF(TRIM(GL_Paste!$M19912)&lt;&gt;"",TRIM(GL_Paste!$M19912),IFERROR(MID(GL_Paste!$I19912,FIND("[",GL_Paste!$I19912)+1,FIND("]",GL_Paste!$I19912)-FIND("[",GL_Paste!$I19912)-1),"")))</f>
        <v/>
      </c>
      <c r="D19915">
        <f>IF(GL_Paste!$B19912="","",IFERROR(INDEX(DeptName,MATCH($C19915,DeptTag,0)),"UNALLOCATED"))</f>
        <v/>
      </c>
      <c r="E19915">
        <f>IF(GL_Paste!$B19912="","",IFERROR(INDEX(AcctCat,MATCH(GL_Paste!$B19912&amp;"",AcctCode,0)),"UNKNOWN"))</f>
        <v/>
      </c>
      <c r="F19915">
        <f>IF(GL_Paste!$B19912="","",IFERROR(INDEX(AcctSub,MATCH(GL_Paste!$B19912&amp;"",AcctCode,0)),"UNKNOWN"))</f>
        <v/>
      </c>
    </row>
    <row r="19916">
      <c r="A19916" s="40">
        <f>IF(GL_Paste!$B19913="","",N(GL_Paste!$H19913)-N(GL_Paste!$G19913))</f>
        <v/>
      </c>
      <c r="B19916" s="43">
        <f>IF(GL_Paste!$B19913="","",DATE(YEAR(GL_Paste!$E19913),MONTH(GL_Paste!$E19913),1))</f>
        <v/>
      </c>
      <c r="C19916">
        <f>IF(GL_Paste!$B19913="","",IF(TRIM(GL_Paste!$M19913)&lt;&gt;"",TRIM(GL_Paste!$M19913),IFERROR(MID(GL_Paste!$I19913,FIND("[",GL_Paste!$I19913)+1,FIND("]",GL_Paste!$I19913)-FIND("[",GL_Paste!$I19913)-1),"")))</f>
        <v/>
      </c>
      <c r="D19916">
        <f>IF(GL_Paste!$B19913="","",IFERROR(INDEX(DeptName,MATCH($C19916,DeptTag,0)),"UNALLOCATED"))</f>
        <v/>
      </c>
      <c r="E19916">
        <f>IF(GL_Paste!$B19913="","",IFERROR(INDEX(AcctCat,MATCH(GL_Paste!$B19913&amp;"",AcctCode,0)),"UNKNOWN"))</f>
        <v/>
      </c>
      <c r="F19916">
        <f>IF(GL_Paste!$B19913="","",IFERROR(INDEX(AcctSub,MATCH(GL_Paste!$B19913&amp;"",AcctCode,0)),"UNKNOWN"))</f>
        <v/>
      </c>
    </row>
    <row r="19917">
      <c r="A19917" s="40">
        <f>IF(GL_Paste!$B19914="","",N(GL_Paste!$H19914)-N(GL_Paste!$G19914))</f>
        <v/>
      </c>
      <c r="B19917" s="43">
        <f>IF(GL_Paste!$B19914="","",DATE(YEAR(GL_Paste!$E19914),MONTH(GL_Paste!$E19914),1))</f>
        <v/>
      </c>
      <c r="C19917">
        <f>IF(GL_Paste!$B19914="","",IF(TRIM(GL_Paste!$M19914)&lt;&gt;"",TRIM(GL_Paste!$M19914),IFERROR(MID(GL_Paste!$I19914,FIND("[",GL_Paste!$I19914)+1,FIND("]",GL_Paste!$I19914)-FIND("[",GL_Paste!$I19914)-1),"")))</f>
        <v/>
      </c>
      <c r="D19917">
        <f>IF(GL_Paste!$B19914="","",IFERROR(INDEX(DeptName,MATCH($C19917,DeptTag,0)),"UNALLOCATED"))</f>
        <v/>
      </c>
      <c r="E19917">
        <f>IF(GL_Paste!$B19914="","",IFERROR(INDEX(AcctCat,MATCH(GL_Paste!$B19914&amp;"",AcctCode,0)),"UNKNOWN"))</f>
        <v/>
      </c>
      <c r="F19917">
        <f>IF(GL_Paste!$B19914="","",IFERROR(INDEX(AcctSub,MATCH(GL_Paste!$B19914&amp;"",AcctCode,0)),"UNKNOWN"))</f>
        <v/>
      </c>
    </row>
    <row r="19918">
      <c r="A19918" s="40">
        <f>IF(GL_Paste!$B19915="","",N(GL_Paste!$H19915)-N(GL_Paste!$G19915))</f>
        <v/>
      </c>
      <c r="B19918" s="43">
        <f>IF(GL_Paste!$B19915="","",DATE(YEAR(GL_Paste!$E19915),MONTH(GL_Paste!$E19915),1))</f>
        <v/>
      </c>
      <c r="C19918">
        <f>IF(GL_Paste!$B19915="","",IF(TRIM(GL_Paste!$M19915)&lt;&gt;"",TRIM(GL_Paste!$M19915),IFERROR(MID(GL_Paste!$I19915,FIND("[",GL_Paste!$I19915)+1,FIND("]",GL_Paste!$I19915)-FIND("[",GL_Paste!$I19915)-1),"")))</f>
        <v/>
      </c>
      <c r="D19918">
        <f>IF(GL_Paste!$B19915="","",IFERROR(INDEX(DeptName,MATCH($C19918,DeptTag,0)),"UNALLOCATED"))</f>
        <v/>
      </c>
      <c r="E19918">
        <f>IF(GL_Paste!$B19915="","",IFERROR(INDEX(AcctCat,MATCH(GL_Paste!$B19915&amp;"",AcctCode,0)),"UNKNOWN"))</f>
        <v/>
      </c>
      <c r="F19918">
        <f>IF(GL_Paste!$B19915="","",IFERROR(INDEX(AcctSub,MATCH(GL_Paste!$B19915&amp;"",AcctCode,0)),"UNKNOWN"))</f>
        <v/>
      </c>
    </row>
    <row r="19919">
      <c r="A19919" s="40">
        <f>IF(GL_Paste!$B19916="","",N(GL_Paste!$H19916)-N(GL_Paste!$G19916))</f>
        <v/>
      </c>
      <c r="B19919" s="43">
        <f>IF(GL_Paste!$B19916="","",DATE(YEAR(GL_Paste!$E19916),MONTH(GL_Paste!$E19916),1))</f>
        <v/>
      </c>
      <c r="C19919">
        <f>IF(GL_Paste!$B19916="","",IF(TRIM(GL_Paste!$M19916)&lt;&gt;"",TRIM(GL_Paste!$M19916),IFERROR(MID(GL_Paste!$I19916,FIND("[",GL_Paste!$I19916)+1,FIND("]",GL_Paste!$I19916)-FIND("[",GL_Paste!$I19916)-1),"")))</f>
        <v/>
      </c>
      <c r="D19919">
        <f>IF(GL_Paste!$B19916="","",IFERROR(INDEX(DeptName,MATCH($C19919,DeptTag,0)),"UNALLOCATED"))</f>
        <v/>
      </c>
      <c r="E19919">
        <f>IF(GL_Paste!$B19916="","",IFERROR(INDEX(AcctCat,MATCH(GL_Paste!$B19916&amp;"",AcctCode,0)),"UNKNOWN"))</f>
        <v/>
      </c>
      <c r="F19919">
        <f>IF(GL_Paste!$B19916="","",IFERROR(INDEX(AcctSub,MATCH(GL_Paste!$B19916&amp;"",AcctCode,0)),"UNKNOWN"))</f>
        <v/>
      </c>
    </row>
    <row r="19920">
      <c r="A19920" s="40">
        <f>IF(GL_Paste!$B19917="","",N(GL_Paste!$H19917)-N(GL_Paste!$G19917))</f>
        <v/>
      </c>
      <c r="B19920" s="43">
        <f>IF(GL_Paste!$B19917="","",DATE(YEAR(GL_Paste!$E19917),MONTH(GL_Paste!$E19917),1))</f>
        <v/>
      </c>
      <c r="C19920">
        <f>IF(GL_Paste!$B19917="","",IF(TRIM(GL_Paste!$M19917)&lt;&gt;"",TRIM(GL_Paste!$M19917),IFERROR(MID(GL_Paste!$I19917,FIND("[",GL_Paste!$I19917)+1,FIND("]",GL_Paste!$I19917)-FIND("[",GL_Paste!$I19917)-1),"")))</f>
        <v/>
      </c>
      <c r="D19920">
        <f>IF(GL_Paste!$B19917="","",IFERROR(INDEX(DeptName,MATCH($C19920,DeptTag,0)),"UNALLOCATED"))</f>
        <v/>
      </c>
      <c r="E19920">
        <f>IF(GL_Paste!$B19917="","",IFERROR(INDEX(AcctCat,MATCH(GL_Paste!$B19917&amp;"",AcctCode,0)),"UNKNOWN"))</f>
        <v/>
      </c>
      <c r="F19920">
        <f>IF(GL_Paste!$B19917="","",IFERROR(INDEX(AcctSub,MATCH(GL_Paste!$B19917&amp;"",AcctCode,0)),"UNKNOWN"))</f>
        <v/>
      </c>
    </row>
    <row r="19921">
      <c r="A19921" s="40">
        <f>IF(GL_Paste!$B19918="","",N(GL_Paste!$H19918)-N(GL_Paste!$G19918))</f>
        <v/>
      </c>
      <c r="B19921" s="43">
        <f>IF(GL_Paste!$B19918="","",DATE(YEAR(GL_Paste!$E19918),MONTH(GL_Paste!$E19918),1))</f>
        <v/>
      </c>
      <c r="C19921">
        <f>IF(GL_Paste!$B19918="","",IF(TRIM(GL_Paste!$M19918)&lt;&gt;"",TRIM(GL_Paste!$M19918),IFERROR(MID(GL_Paste!$I19918,FIND("[",GL_Paste!$I19918)+1,FIND("]",GL_Paste!$I19918)-FIND("[",GL_Paste!$I19918)-1),"")))</f>
        <v/>
      </c>
      <c r="D19921">
        <f>IF(GL_Paste!$B19918="","",IFERROR(INDEX(DeptName,MATCH($C19921,DeptTag,0)),"UNALLOCATED"))</f>
        <v/>
      </c>
      <c r="E19921">
        <f>IF(GL_Paste!$B19918="","",IFERROR(INDEX(AcctCat,MATCH(GL_Paste!$B19918&amp;"",AcctCode,0)),"UNKNOWN"))</f>
        <v/>
      </c>
      <c r="F19921">
        <f>IF(GL_Paste!$B19918="","",IFERROR(INDEX(AcctSub,MATCH(GL_Paste!$B19918&amp;"",AcctCode,0)),"UNKNOWN"))</f>
        <v/>
      </c>
    </row>
    <row r="19922">
      <c r="A19922" s="40">
        <f>IF(GL_Paste!$B19919="","",N(GL_Paste!$H19919)-N(GL_Paste!$G19919))</f>
        <v/>
      </c>
      <c r="B19922" s="43">
        <f>IF(GL_Paste!$B19919="","",DATE(YEAR(GL_Paste!$E19919),MONTH(GL_Paste!$E19919),1))</f>
        <v/>
      </c>
      <c r="C19922">
        <f>IF(GL_Paste!$B19919="","",IF(TRIM(GL_Paste!$M19919)&lt;&gt;"",TRIM(GL_Paste!$M19919),IFERROR(MID(GL_Paste!$I19919,FIND("[",GL_Paste!$I19919)+1,FIND("]",GL_Paste!$I19919)-FIND("[",GL_Paste!$I19919)-1),"")))</f>
        <v/>
      </c>
      <c r="D19922">
        <f>IF(GL_Paste!$B19919="","",IFERROR(INDEX(DeptName,MATCH($C19922,DeptTag,0)),"UNALLOCATED"))</f>
        <v/>
      </c>
      <c r="E19922">
        <f>IF(GL_Paste!$B19919="","",IFERROR(INDEX(AcctCat,MATCH(GL_Paste!$B19919&amp;"",AcctCode,0)),"UNKNOWN"))</f>
        <v/>
      </c>
      <c r="F19922">
        <f>IF(GL_Paste!$B19919="","",IFERROR(INDEX(AcctSub,MATCH(GL_Paste!$B19919&amp;"",AcctCode,0)),"UNKNOWN"))</f>
        <v/>
      </c>
    </row>
    <row r="19923">
      <c r="A19923" s="40">
        <f>IF(GL_Paste!$B19920="","",N(GL_Paste!$H19920)-N(GL_Paste!$G19920))</f>
        <v/>
      </c>
      <c r="B19923" s="43">
        <f>IF(GL_Paste!$B19920="","",DATE(YEAR(GL_Paste!$E19920),MONTH(GL_Paste!$E19920),1))</f>
        <v/>
      </c>
      <c r="C19923">
        <f>IF(GL_Paste!$B19920="","",IF(TRIM(GL_Paste!$M19920)&lt;&gt;"",TRIM(GL_Paste!$M19920),IFERROR(MID(GL_Paste!$I19920,FIND("[",GL_Paste!$I19920)+1,FIND("]",GL_Paste!$I19920)-FIND("[",GL_Paste!$I19920)-1),"")))</f>
        <v/>
      </c>
      <c r="D19923">
        <f>IF(GL_Paste!$B19920="","",IFERROR(INDEX(DeptName,MATCH($C19923,DeptTag,0)),"UNALLOCATED"))</f>
        <v/>
      </c>
      <c r="E19923">
        <f>IF(GL_Paste!$B19920="","",IFERROR(INDEX(AcctCat,MATCH(GL_Paste!$B19920&amp;"",AcctCode,0)),"UNKNOWN"))</f>
        <v/>
      </c>
      <c r="F19923">
        <f>IF(GL_Paste!$B19920="","",IFERROR(INDEX(AcctSub,MATCH(GL_Paste!$B19920&amp;"",AcctCode,0)),"UNKNOWN"))</f>
        <v/>
      </c>
    </row>
    <row r="19924">
      <c r="A19924" s="40">
        <f>IF(GL_Paste!$B19921="","",N(GL_Paste!$H19921)-N(GL_Paste!$G19921))</f>
        <v/>
      </c>
      <c r="B19924" s="43">
        <f>IF(GL_Paste!$B19921="","",DATE(YEAR(GL_Paste!$E19921),MONTH(GL_Paste!$E19921),1))</f>
        <v/>
      </c>
      <c r="C19924">
        <f>IF(GL_Paste!$B19921="","",IF(TRIM(GL_Paste!$M19921)&lt;&gt;"",TRIM(GL_Paste!$M19921),IFERROR(MID(GL_Paste!$I19921,FIND("[",GL_Paste!$I19921)+1,FIND("]",GL_Paste!$I19921)-FIND("[",GL_Paste!$I19921)-1),"")))</f>
        <v/>
      </c>
      <c r="D19924">
        <f>IF(GL_Paste!$B19921="","",IFERROR(INDEX(DeptName,MATCH($C19924,DeptTag,0)),"UNALLOCATED"))</f>
        <v/>
      </c>
      <c r="E19924">
        <f>IF(GL_Paste!$B19921="","",IFERROR(INDEX(AcctCat,MATCH(GL_Paste!$B19921&amp;"",AcctCode,0)),"UNKNOWN"))</f>
        <v/>
      </c>
      <c r="F19924">
        <f>IF(GL_Paste!$B19921="","",IFERROR(INDEX(AcctSub,MATCH(GL_Paste!$B19921&amp;"",AcctCode,0)),"UNKNOWN"))</f>
        <v/>
      </c>
    </row>
    <row r="19925">
      <c r="A19925" s="40">
        <f>IF(GL_Paste!$B19922="","",N(GL_Paste!$H19922)-N(GL_Paste!$G19922))</f>
        <v/>
      </c>
      <c r="B19925" s="43">
        <f>IF(GL_Paste!$B19922="","",DATE(YEAR(GL_Paste!$E19922),MONTH(GL_Paste!$E19922),1))</f>
        <v/>
      </c>
      <c r="C19925">
        <f>IF(GL_Paste!$B19922="","",IF(TRIM(GL_Paste!$M19922)&lt;&gt;"",TRIM(GL_Paste!$M19922),IFERROR(MID(GL_Paste!$I19922,FIND("[",GL_Paste!$I19922)+1,FIND("]",GL_Paste!$I19922)-FIND("[",GL_Paste!$I19922)-1),"")))</f>
        <v/>
      </c>
      <c r="D19925">
        <f>IF(GL_Paste!$B19922="","",IFERROR(INDEX(DeptName,MATCH($C19925,DeptTag,0)),"UNALLOCATED"))</f>
        <v/>
      </c>
      <c r="E19925">
        <f>IF(GL_Paste!$B19922="","",IFERROR(INDEX(AcctCat,MATCH(GL_Paste!$B19922&amp;"",AcctCode,0)),"UNKNOWN"))</f>
        <v/>
      </c>
      <c r="F19925">
        <f>IF(GL_Paste!$B19922="","",IFERROR(INDEX(AcctSub,MATCH(GL_Paste!$B19922&amp;"",AcctCode,0)),"UNKNOWN"))</f>
        <v/>
      </c>
    </row>
    <row r="19926">
      <c r="A19926" s="40">
        <f>IF(GL_Paste!$B19923="","",N(GL_Paste!$H19923)-N(GL_Paste!$G19923))</f>
        <v/>
      </c>
      <c r="B19926" s="43">
        <f>IF(GL_Paste!$B19923="","",DATE(YEAR(GL_Paste!$E19923),MONTH(GL_Paste!$E19923),1))</f>
        <v/>
      </c>
      <c r="C19926">
        <f>IF(GL_Paste!$B19923="","",IF(TRIM(GL_Paste!$M19923)&lt;&gt;"",TRIM(GL_Paste!$M19923),IFERROR(MID(GL_Paste!$I19923,FIND("[",GL_Paste!$I19923)+1,FIND("]",GL_Paste!$I19923)-FIND("[",GL_Paste!$I19923)-1),"")))</f>
        <v/>
      </c>
      <c r="D19926">
        <f>IF(GL_Paste!$B19923="","",IFERROR(INDEX(DeptName,MATCH($C19926,DeptTag,0)),"UNALLOCATED"))</f>
        <v/>
      </c>
      <c r="E19926">
        <f>IF(GL_Paste!$B19923="","",IFERROR(INDEX(AcctCat,MATCH(GL_Paste!$B19923&amp;"",AcctCode,0)),"UNKNOWN"))</f>
        <v/>
      </c>
      <c r="F19926">
        <f>IF(GL_Paste!$B19923="","",IFERROR(INDEX(AcctSub,MATCH(GL_Paste!$B19923&amp;"",AcctCode,0)),"UNKNOWN"))</f>
        <v/>
      </c>
    </row>
    <row r="19927">
      <c r="A19927" s="40">
        <f>IF(GL_Paste!$B19924="","",N(GL_Paste!$H19924)-N(GL_Paste!$G19924))</f>
        <v/>
      </c>
      <c r="B19927" s="43">
        <f>IF(GL_Paste!$B19924="","",DATE(YEAR(GL_Paste!$E19924),MONTH(GL_Paste!$E19924),1))</f>
        <v/>
      </c>
      <c r="C19927">
        <f>IF(GL_Paste!$B19924="","",IF(TRIM(GL_Paste!$M19924)&lt;&gt;"",TRIM(GL_Paste!$M19924),IFERROR(MID(GL_Paste!$I19924,FIND("[",GL_Paste!$I19924)+1,FIND("]",GL_Paste!$I19924)-FIND("[",GL_Paste!$I19924)-1),"")))</f>
        <v/>
      </c>
      <c r="D19927">
        <f>IF(GL_Paste!$B19924="","",IFERROR(INDEX(DeptName,MATCH($C19927,DeptTag,0)),"UNALLOCATED"))</f>
        <v/>
      </c>
      <c r="E19927">
        <f>IF(GL_Paste!$B19924="","",IFERROR(INDEX(AcctCat,MATCH(GL_Paste!$B19924&amp;"",AcctCode,0)),"UNKNOWN"))</f>
        <v/>
      </c>
      <c r="F19927">
        <f>IF(GL_Paste!$B19924="","",IFERROR(INDEX(AcctSub,MATCH(GL_Paste!$B19924&amp;"",AcctCode,0)),"UNKNOWN"))</f>
        <v/>
      </c>
    </row>
    <row r="19928">
      <c r="A19928" s="40">
        <f>IF(GL_Paste!$B19925="","",N(GL_Paste!$H19925)-N(GL_Paste!$G19925))</f>
        <v/>
      </c>
      <c r="B19928" s="43">
        <f>IF(GL_Paste!$B19925="","",DATE(YEAR(GL_Paste!$E19925),MONTH(GL_Paste!$E19925),1))</f>
        <v/>
      </c>
      <c r="C19928">
        <f>IF(GL_Paste!$B19925="","",IF(TRIM(GL_Paste!$M19925)&lt;&gt;"",TRIM(GL_Paste!$M19925),IFERROR(MID(GL_Paste!$I19925,FIND("[",GL_Paste!$I19925)+1,FIND("]",GL_Paste!$I19925)-FIND("[",GL_Paste!$I19925)-1),"")))</f>
        <v/>
      </c>
      <c r="D19928">
        <f>IF(GL_Paste!$B19925="","",IFERROR(INDEX(DeptName,MATCH($C19928,DeptTag,0)),"UNALLOCATED"))</f>
        <v/>
      </c>
      <c r="E19928">
        <f>IF(GL_Paste!$B19925="","",IFERROR(INDEX(AcctCat,MATCH(GL_Paste!$B19925&amp;"",AcctCode,0)),"UNKNOWN"))</f>
        <v/>
      </c>
      <c r="F19928">
        <f>IF(GL_Paste!$B19925="","",IFERROR(INDEX(AcctSub,MATCH(GL_Paste!$B19925&amp;"",AcctCode,0)),"UNKNOWN"))</f>
        <v/>
      </c>
    </row>
    <row r="19929">
      <c r="A19929" s="40">
        <f>IF(GL_Paste!$B19926="","",N(GL_Paste!$H19926)-N(GL_Paste!$G19926))</f>
        <v/>
      </c>
      <c r="B19929" s="43">
        <f>IF(GL_Paste!$B19926="","",DATE(YEAR(GL_Paste!$E19926),MONTH(GL_Paste!$E19926),1))</f>
        <v/>
      </c>
      <c r="C19929">
        <f>IF(GL_Paste!$B19926="","",IF(TRIM(GL_Paste!$M19926)&lt;&gt;"",TRIM(GL_Paste!$M19926),IFERROR(MID(GL_Paste!$I19926,FIND("[",GL_Paste!$I19926)+1,FIND("]",GL_Paste!$I19926)-FIND("[",GL_Paste!$I19926)-1),"")))</f>
        <v/>
      </c>
      <c r="D19929">
        <f>IF(GL_Paste!$B19926="","",IFERROR(INDEX(DeptName,MATCH($C19929,DeptTag,0)),"UNALLOCATED"))</f>
        <v/>
      </c>
      <c r="E19929">
        <f>IF(GL_Paste!$B19926="","",IFERROR(INDEX(AcctCat,MATCH(GL_Paste!$B19926&amp;"",AcctCode,0)),"UNKNOWN"))</f>
        <v/>
      </c>
      <c r="F19929">
        <f>IF(GL_Paste!$B19926="","",IFERROR(INDEX(AcctSub,MATCH(GL_Paste!$B19926&amp;"",AcctCode,0)),"UNKNOWN"))</f>
        <v/>
      </c>
    </row>
    <row r="19930">
      <c r="A19930" s="40">
        <f>IF(GL_Paste!$B19927="","",N(GL_Paste!$H19927)-N(GL_Paste!$G19927))</f>
        <v/>
      </c>
      <c r="B19930" s="43">
        <f>IF(GL_Paste!$B19927="","",DATE(YEAR(GL_Paste!$E19927),MONTH(GL_Paste!$E19927),1))</f>
        <v/>
      </c>
      <c r="C19930">
        <f>IF(GL_Paste!$B19927="","",IF(TRIM(GL_Paste!$M19927)&lt;&gt;"",TRIM(GL_Paste!$M19927),IFERROR(MID(GL_Paste!$I19927,FIND("[",GL_Paste!$I19927)+1,FIND("]",GL_Paste!$I19927)-FIND("[",GL_Paste!$I19927)-1),"")))</f>
        <v/>
      </c>
      <c r="D19930">
        <f>IF(GL_Paste!$B19927="","",IFERROR(INDEX(DeptName,MATCH($C19930,DeptTag,0)),"UNALLOCATED"))</f>
        <v/>
      </c>
      <c r="E19930">
        <f>IF(GL_Paste!$B19927="","",IFERROR(INDEX(AcctCat,MATCH(GL_Paste!$B19927&amp;"",AcctCode,0)),"UNKNOWN"))</f>
        <v/>
      </c>
      <c r="F19930">
        <f>IF(GL_Paste!$B19927="","",IFERROR(INDEX(AcctSub,MATCH(GL_Paste!$B19927&amp;"",AcctCode,0)),"UNKNOWN"))</f>
        <v/>
      </c>
    </row>
    <row r="19931">
      <c r="A19931" s="40">
        <f>IF(GL_Paste!$B19928="","",N(GL_Paste!$H19928)-N(GL_Paste!$G19928))</f>
        <v/>
      </c>
      <c r="B19931" s="43">
        <f>IF(GL_Paste!$B19928="","",DATE(YEAR(GL_Paste!$E19928),MONTH(GL_Paste!$E19928),1))</f>
        <v/>
      </c>
      <c r="C19931">
        <f>IF(GL_Paste!$B19928="","",IF(TRIM(GL_Paste!$M19928)&lt;&gt;"",TRIM(GL_Paste!$M19928),IFERROR(MID(GL_Paste!$I19928,FIND("[",GL_Paste!$I19928)+1,FIND("]",GL_Paste!$I19928)-FIND("[",GL_Paste!$I19928)-1),"")))</f>
        <v/>
      </c>
      <c r="D19931">
        <f>IF(GL_Paste!$B19928="","",IFERROR(INDEX(DeptName,MATCH($C19931,DeptTag,0)),"UNALLOCATED"))</f>
        <v/>
      </c>
      <c r="E19931">
        <f>IF(GL_Paste!$B19928="","",IFERROR(INDEX(AcctCat,MATCH(GL_Paste!$B19928&amp;"",AcctCode,0)),"UNKNOWN"))</f>
        <v/>
      </c>
      <c r="F19931">
        <f>IF(GL_Paste!$B19928="","",IFERROR(INDEX(AcctSub,MATCH(GL_Paste!$B19928&amp;"",AcctCode,0)),"UNKNOWN"))</f>
        <v/>
      </c>
    </row>
    <row r="19932">
      <c r="A19932" s="40">
        <f>IF(GL_Paste!$B19929="","",N(GL_Paste!$H19929)-N(GL_Paste!$G19929))</f>
        <v/>
      </c>
      <c r="B19932" s="43">
        <f>IF(GL_Paste!$B19929="","",DATE(YEAR(GL_Paste!$E19929),MONTH(GL_Paste!$E19929),1))</f>
        <v/>
      </c>
      <c r="C19932">
        <f>IF(GL_Paste!$B19929="","",IF(TRIM(GL_Paste!$M19929)&lt;&gt;"",TRIM(GL_Paste!$M19929),IFERROR(MID(GL_Paste!$I19929,FIND("[",GL_Paste!$I19929)+1,FIND("]",GL_Paste!$I19929)-FIND("[",GL_Paste!$I19929)-1),"")))</f>
        <v/>
      </c>
      <c r="D19932">
        <f>IF(GL_Paste!$B19929="","",IFERROR(INDEX(DeptName,MATCH($C19932,DeptTag,0)),"UNALLOCATED"))</f>
        <v/>
      </c>
      <c r="E19932">
        <f>IF(GL_Paste!$B19929="","",IFERROR(INDEX(AcctCat,MATCH(GL_Paste!$B19929&amp;"",AcctCode,0)),"UNKNOWN"))</f>
        <v/>
      </c>
      <c r="F19932">
        <f>IF(GL_Paste!$B19929="","",IFERROR(INDEX(AcctSub,MATCH(GL_Paste!$B19929&amp;"",AcctCode,0)),"UNKNOWN"))</f>
        <v/>
      </c>
    </row>
    <row r="19933">
      <c r="A19933" s="40">
        <f>IF(GL_Paste!$B19930="","",N(GL_Paste!$H19930)-N(GL_Paste!$G19930))</f>
        <v/>
      </c>
      <c r="B19933" s="43">
        <f>IF(GL_Paste!$B19930="","",DATE(YEAR(GL_Paste!$E19930),MONTH(GL_Paste!$E19930),1))</f>
        <v/>
      </c>
      <c r="C19933">
        <f>IF(GL_Paste!$B19930="","",IF(TRIM(GL_Paste!$M19930)&lt;&gt;"",TRIM(GL_Paste!$M19930),IFERROR(MID(GL_Paste!$I19930,FIND("[",GL_Paste!$I19930)+1,FIND("]",GL_Paste!$I19930)-FIND("[",GL_Paste!$I19930)-1),"")))</f>
        <v/>
      </c>
      <c r="D19933">
        <f>IF(GL_Paste!$B19930="","",IFERROR(INDEX(DeptName,MATCH($C19933,DeptTag,0)),"UNALLOCATED"))</f>
        <v/>
      </c>
      <c r="E19933">
        <f>IF(GL_Paste!$B19930="","",IFERROR(INDEX(AcctCat,MATCH(GL_Paste!$B19930&amp;"",AcctCode,0)),"UNKNOWN"))</f>
        <v/>
      </c>
      <c r="F19933">
        <f>IF(GL_Paste!$B19930="","",IFERROR(INDEX(AcctSub,MATCH(GL_Paste!$B19930&amp;"",AcctCode,0)),"UNKNOWN"))</f>
        <v/>
      </c>
    </row>
    <row r="19934">
      <c r="A19934" s="40">
        <f>IF(GL_Paste!$B19931="","",N(GL_Paste!$H19931)-N(GL_Paste!$G19931))</f>
        <v/>
      </c>
      <c r="B19934" s="43">
        <f>IF(GL_Paste!$B19931="","",DATE(YEAR(GL_Paste!$E19931),MONTH(GL_Paste!$E19931),1))</f>
        <v/>
      </c>
      <c r="C19934">
        <f>IF(GL_Paste!$B19931="","",IF(TRIM(GL_Paste!$M19931)&lt;&gt;"",TRIM(GL_Paste!$M19931),IFERROR(MID(GL_Paste!$I19931,FIND("[",GL_Paste!$I19931)+1,FIND("]",GL_Paste!$I19931)-FIND("[",GL_Paste!$I19931)-1),"")))</f>
        <v/>
      </c>
      <c r="D19934">
        <f>IF(GL_Paste!$B19931="","",IFERROR(INDEX(DeptName,MATCH($C19934,DeptTag,0)),"UNALLOCATED"))</f>
        <v/>
      </c>
      <c r="E19934">
        <f>IF(GL_Paste!$B19931="","",IFERROR(INDEX(AcctCat,MATCH(GL_Paste!$B19931&amp;"",AcctCode,0)),"UNKNOWN"))</f>
        <v/>
      </c>
      <c r="F19934">
        <f>IF(GL_Paste!$B19931="","",IFERROR(INDEX(AcctSub,MATCH(GL_Paste!$B19931&amp;"",AcctCode,0)),"UNKNOWN"))</f>
        <v/>
      </c>
    </row>
    <row r="19935">
      <c r="A19935" s="40">
        <f>IF(GL_Paste!$B19932="","",N(GL_Paste!$H19932)-N(GL_Paste!$G19932))</f>
        <v/>
      </c>
      <c r="B19935" s="43">
        <f>IF(GL_Paste!$B19932="","",DATE(YEAR(GL_Paste!$E19932),MONTH(GL_Paste!$E19932),1))</f>
        <v/>
      </c>
      <c r="C19935">
        <f>IF(GL_Paste!$B19932="","",IF(TRIM(GL_Paste!$M19932)&lt;&gt;"",TRIM(GL_Paste!$M19932),IFERROR(MID(GL_Paste!$I19932,FIND("[",GL_Paste!$I19932)+1,FIND("]",GL_Paste!$I19932)-FIND("[",GL_Paste!$I19932)-1),"")))</f>
        <v/>
      </c>
      <c r="D19935">
        <f>IF(GL_Paste!$B19932="","",IFERROR(INDEX(DeptName,MATCH($C19935,DeptTag,0)),"UNALLOCATED"))</f>
        <v/>
      </c>
      <c r="E19935">
        <f>IF(GL_Paste!$B19932="","",IFERROR(INDEX(AcctCat,MATCH(GL_Paste!$B19932&amp;"",AcctCode,0)),"UNKNOWN"))</f>
        <v/>
      </c>
      <c r="F19935">
        <f>IF(GL_Paste!$B19932="","",IFERROR(INDEX(AcctSub,MATCH(GL_Paste!$B19932&amp;"",AcctCode,0)),"UNKNOWN"))</f>
        <v/>
      </c>
    </row>
    <row r="19936">
      <c r="A19936" s="40">
        <f>IF(GL_Paste!$B19933="","",N(GL_Paste!$H19933)-N(GL_Paste!$G19933))</f>
        <v/>
      </c>
      <c r="B19936" s="43">
        <f>IF(GL_Paste!$B19933="","",DATE(YEAR(GL_Paste!$E19933),MONTH(GL_Paste!$E19933),1))</f>
        <v/>
      </c>
      <c r="C19936">
        <f>IF(GL_Paste!$B19933="","",IF(TRIM(GL_Paste!$M19933)&lt;&gt;"",TRIM(GL_Paste!$M19933),IFERROR(MID(GL_Paste!$I19933,FIND("[",GL_Paste!$I19933)+1,FIND("]",GL_Paste!$I19933)-FIND("[",GL_Paste!$I19933)-1),"")))</f>
        <v/>
      </c>
      <c r="D19936">
        <f>IF(GL_Paste!$B19933="","",IFERROR(INDEX(DeptName,MATCH($C19936,DeptTag,0)),"UNALLOCATED"))</f>
        <v/>
      </c>
      <c r="E19936">
        <f>IF(GL_Paste!$B19933="","",IFERROR(INDEX(AcctCat,MATCH(GL_Paste!$B19933&amp;"",AcctCode,0)),"UNKNOWN"))</f>
        <v/>
      </c>
      <c r="F19936">
        <f>IF(GL_Paste!$B19933="","",IFERROR(INDEX(AcctSub,MATCH(GL_Paste!$B19933&amp;"",AcctCode,0)),"UNKNOWN"))</f>
        <v/>
      </c>
    </row>
    <row r="19937">
      <c r="A19937" s="40">
        <f>IF(GL_Paste!$B19934="","",N(GL_Paste!$H19934)-N(GL_Paste!$G19934))</f>
        <v/>
      </c>
      <c r="B19937" s="43">
        <f>IF(GL_Paste!$B19934="","",DATE(YEAR(GL_Paste!$E19934),MONTH(GL_Paste!$E19934),1))</f>
        <v/>
      </c>
      <c r="C19937">
        <f>IF(GL_Paste!$B19934="","",IF(TRIM(GL_Paste!$M19934)&lt;&gt;"",TRIM(GL_Paste!$M19934),IFERROR(MID(GL_Paste!$I19934,FIND("[",GL_Paste!$I19934)+1,FIND("]",GL_Paste!$I19934)-FIND("[",GL_Paste!$I19934)-1),"")))</f>
        <v/>
      </c>
      <c r="D19937">
        <f>IF(GL_Paste!$B19934="","",IFERROR(INDEX(DeptName,MATCH($C19937,DeptTag,0)),"UNALLOCATED"))</f>
        <v/>
      </c>
      <c r="E19937">
        <f>IF(GL_Paste!$B19934="","",IFERROR(INDEX(AcctCat,MATCH(GL_Paste!$B19934&amp;"",AcctCode,0)),"UNKNOWN"))</f>
        <v/>
      </c>
      <c r="F19937">
        <f>IF(GL_Paste!$B19934="","",IFERROR(INDEX(AcctSub,MATCH(GL_Paste!$B19934&amp;"",AcctCode,0)),"UNKNOWN"))</f>
        <v/>
      </c>
    </row>
    <row r="19938">
      <c r="A19938" s="40">
        <f>IF(GL_Paste!$B19935="","",N(GL_Paste!$H19935)-N(GL_Paste!$G19935))</f>
        <v/>
      </c>
      <c r="B19938" s="43">
        <f>IF(GL_Paste!$B19935="","",DATE(YEAR(GL_Paste!$E19935),MONTH(GL_Paste!$E19935),1))</f>
        <v/>
      </c>
      <c r="C19938">
        <f>IF(GL_Paste!$B19935="","",IF(TRIM(GL_Paste!$M19935)&lt;&gt;"",TRIM(GL_Paste!$M19935),IFERROR(MID(GL_Paste!$I19935,FIND("[",GL_Paste!$I19935)+1,FIND("]",GL_Paste!$I19935)-FIND("[",GL_Paste!$I19935)-1),"")))</f>
        <v/>
      </c>
      <c r="D19938">
        <f>IF(GL_Paste!$B19935="","",IFERROR(INDEX(DeptName,MATCH($C19938,DeptTag,0)),"UNALLOCATED"))</f>
        <v/>
      </c>
      <c r="E19938">
        <f>IF(GL_Paste!$B19935="","",IFERROR(INDEX(AcctCat,MATCH(GL_Paste!$B19935&amp;"",AcctCode,0)),"UNKNOWN"))</f>
        <v/>
      </c>
      <c r="F19938">
        <f>IF(GL_Paste!$B19935="","",IFERROR(INDEX(AcctSub,MATCH(GL_Paste!$B19935&amp;"",AcctCode,0)),"UNKNOWN"))</f>
        <v/>
      </c>
    </row>
    <row r="19939">
      <c r="A19939" s="40">
        <f>IF(GL_Paste!$B19936="","",N(GL_Paste!$H19936)-N(GL_Paste!$G19936))</f>
        <v/>
      </c>
      <c r="B19939" s="43">
        <f>IF(GL_Paste!$B19936="","",DATE(YEAR(GL_Paste!$E19936),MONTH(GL_Paste!$E19936),1))</f>
        <v/>
      </c>
      <c r="C19939">
        <f>IF(GL_Paste!$B19936="","",IF(TRIM(GL_Paste!$M19936)&lt;&gt;"",TRIM(GL_Paste!$M19936),IFERROR(MID(GL_Paste!$I19936,FIND("[",GL_Paste!$I19936)+1,FIND("]",GL_Paste!$I19936)-FIND("[",GL_Paste!$I19936)-1),"")))</f>
        <v/>
      </c>
      <c r="D19939">
        <f>IF(GL_Paste!$B19936="","",IFERROR(INDEX(DeptName,MATCH($C19939,DeptTag,0)),"UNALLOCATED"))</f>
        <v/>
      </c>
      <c r="E19939">
        <f>IF(GL_Paste!$B19936="","",IFERROR(INDEX(AcctCat,MATCH(GL_Paste!$B19936&amp;"",AcctCode,0)),"UNKNOWN"))</f>
        <v/>
      </c>
      <c r="F19939">
        <f>IF(GL_Paste!$B19936="","",IFERROR(INDEX(AcctSub,MATCH(GL_Paste!$B19936&amp;"",AcctCode,0)),"UNKNOWN"))</f>
        <v/>
      </c>
    </row>
    <row r="19940">
      <c r="A19940" s="40">
        <f>IF(GL_Paste!$B19937="","",N(GL_Paste!$H19937)-N(GL_Paste!$G19937))</f>
        <v/>
      </c>
      <c r="B19940" s="43">
        <f>IF(GL_Paste!$B19937="","",DATE(YEAR(GL_Paste!$E19937),MONTH(GL_Paste!$E19937),1))</f>
        <v/>
      </c>
      <c r="C19940">
        <f>IF(GL_Paste!$B19937="","",IF(TRIM(GL_Paste!$M19937)&lt;&gt;"",TRIM(GL_Paste!$M19937),IFERROR(MID(GL_Paste!$I19937,FIND("[",GL_Paste!$I19937)+1,FIND("]",GL_Paste!$I19937)-FIND("[",GL_Paste!$I19937)-1),"")))</f>
        <v/>
      </c>
      <c r="D19940">
        <f>IF(GL_Paste!$B19937="","",IFERROR(INDEX(DeptName,MATCH($C19940,DeptTag,0)),"UNALLOCATED"))</f>
        <v/>
      </c>
      <c r="E19940">
        <f>IF(GL_Paste!$B19937="","",IFERROR(INDEX(AcctCat,MATCH(GL_Paste!$B19937&amp;"",AcctCode,0)),"UNKNOWN"))</f>
        <v/>
      </c>
      <c r="F19940">
        <f>IF(GL_Paste!$B19937="","",IFERROR(INDEX(AcctSub,MATCH(GL_Paste!$B19937&amp;"",AcctCode,0)),"UNKNOWN"))</f>
        <v/>
      </c>
    </row>
    <row r="19941">
      <c r="A19941" s="40">
        <f>IF(GL_Paste!$B19938="","",N(GL_Paste!$H19938)-N(GL_Paste!$G19938))</f>
        <v/>
      </c>
      <c r="B19941" s="43">
        <f>IF(GL_Paste!$B19938="","",DATE(YEAR(GL_Paste!$E19938),MONTH(GL_Paste!$E19938),1))</f>
        <v/>
      </c>
      <c r="C19941">
        <f>IF(GL_Paste!$B19938="","",IF(TRIM(GL_Paste!$M19938)&lt;&gt;"",TRIM(GL_Paste!$M19938),IFERROR(MID(GL_Paste!$I19938,FIND("[",GL_Paste!$I19938)+1,FIND("]",GL_Paste!$I19938)-FIND("[",GL_Paste!$I19938)-1),"")))</f>
        <v/>
      </c>
      <c r="D19941">
        <f>IF(GL_Paste!$B19938="","",IFERROR(INDEX(DeptName,MATCH($C19941,DeptTag,0)),"UNALLOCATED"))</f>
        <v/>
      </c>
      <c r="E19941">
        <f>IF(GL_Paste!$B19938="","",IFERROR(INDEX(AcctCat,MATCH(GL_Paste!$B19938&amp;"",AcctCode,0)),"UNKNOWN"))</f>
        <v/>
      </c>
      <c r="F19941">
        <f>IF(GL_Paste!$B19938="","",IFERROR(INDEX(AcctSub,MATCH(GL_Paste!$B19938&amp;"",AcctCode,0)),"UNKNOWN"))</f>
        <v/>
      </c>
    </row>
    <row r="19942">
      <c r="A19942" s="40">
        <f>IF(GL_Paste!$B19939="","",N(GL_Paste!$H19939)-N(GL_Paste!$G19939))</f>
        <v/>
      </c>
      <c r="B19942" s="43">
        <f>IF(GL_Paste!$B19939="","",DATE(YEAR(GL_Paste!$E19939),MONTH(GL_Paste!$E19939),1))</f>
        <v/>
      </c>
      <c r="C19942">
        <f>IF(GL_Paste!$B19939="","",IF(TRIM(GL_Paste!$M19939)&lt;&gt;"",TRIM(GL_Paste!$M19939),IFERROR(MID(GL_Paste!$I19939,FIND("[",GL_Paste!$I19939)+1,FIND("]",GL_Paste!$I19939)-FIND("[",GL_Paste!$I19939)-1),"")))</f>
        <v/>
      </c>
      <c r="D19942">
        <f>IF(GL_Paste!$B19939="","",IFERROR(INDEX(DeptName,MATCH($C19942,DeptTag,0)),"UNALLOCATED"))</f>
        <v/>
      </c>
      <c r="E19942">
        <f>IF(GL_Paste!$B19939="","",IFERROR(INDEX(AcctCat,MATCH(GL_Paste!$B19939&amp;"",AcctCode,0)),"UNKNOWN"))</f>
        <v/>
      </c>
      <c r="F19942">
        <f>IF(GL_Paste!$B19939="","",IFERROR(INDEX(AcctSub,MATCH(GL_Paste!$B19939&amp;"",AcctCode,0)),"UNKNOWN"))</f>
        <v/>
      </c>
    </row>
    <row r="19943">
      <c r="A19943" s="40">
        <f>IF(GL_Paste!$B19940="","",N(GL_Paste!$H19940)-N(GL_Paste!$G19940))</f>
        <v/>
      </c>
      <c r="B19943" s="43">
        <f>IF(GL_Paste!$B19940="","",DATE(YEAR(GL_Paste!$E19940),MONTH(GL_Paste!$E19940),1))</f>
        <v/>
      </c>
      <c r="C19943">
        <f>IF(GL_Paste!$B19940="","",IF(TRIM(GL_Paste!$M19940)&lt;&gt;"",TRIM(GL_Paste!$M19940),IFERROR(MID(GL_Paste!$I19940,FIND("[",GL_Paste!$I19940)+1,FIND("]",GL_Paste!$I19940)-FIND("[",GL_Paste!$I19940)-1),"")))</f>
        <v/>
      </c>
      <c r="D19943">
        <f>IF(GL_Paste!$B19940="","",IFERROR(INDEX(DeptName,MATCH($C19943,DeptTag,0)),"UNALLOCATED"))</f>
        <v/>
      </c>
      <c r="E19943">
        <f>IF(GL_Paste!$B19940="","",IFERROR(INDEX(AcctCat,MATCH(GL_Paste!$B19940&amp;"",AcctCode,0)),"UNKNOWN"))</f>
        <v/>
      </c>
      <c r="F19943">
        <f>IF(GL_Paste!$B19940="","",IFERROR(INDEX(AcctSub,MATCH(GL_Paste!$B19940&amp;"",AcctCode,0)),"UNKNOWN"))</f>
        <v/>
      </c>
    </row>
    <row r="19944">
      <c r="A19944" s="40">
        <f>IF(GL_Paste!$B19941="","",N(GL_Paste!$H19941)-N(GL_Paste!$G19941))</f>
        <v/>
      </c>
      <c r="B19944" s="43">
        <f>IF(GL_Paste!$B19941="","",DATE(YEAR(GL_Paste!$E19941),MONTH(GL_Paste!$E19941),1))</f>
        <v/>
      </c>
      <c r="C19944">
        <f>IF(GL_Paste!$B19941="","",IF(TRIM(GL_Paste!$M19941)&lt;&gt;"",TRIM(GL_Paste!$M19941),IFERROR(MID(GL_Paste!$I19941,FIND("[",GL_Paste!$I19941)+1,FIND("]",GL_Paste!$I19941)-FIND("[",GL_Paste!$I19941)-1),"")))</f>
        <v/>
      </c>
      <c r="D19944">
        <f>IF(GL_Paste!$B19941="","",IFERROR(INDEX(DeptName,MATCH($C19944,DeptTag,0)),"UNALLOCATED"))</f>
        <v/>
      </c>
      <c r="E19944">
        <f>IF(GL_Paste!$B19941="","",IFERROR(INDEX(AcctCat,MATCH(GL_Paste!$B19941&amp;"",AcctCode,0)),"UNKNOWN"))</f>
        <v/>
      </c>
      <c r="F19944">
        <f>IF(GL_Paste!$B19941="","",IFERROR(INDEX(AcctSub,MATCH(GL_Paste!$B19941&amp;"",AcctCode,0)),"UNKNOWN"))</f>
        <v/>
      </c>
    </row>
    <row r="19945">
      <c r="A19945" s="40">
        <f>IF(GL_Paste!$B19942="","",N(GL_Paste!$H19942)-N(GL_Paste!$G19942))</f>
        <v/>
      </c>
      <c r="B19945" s="43">
        <f>IF(GL_Paste!$B19942="","",DATE(YEAR(GL_Paste!$E19942),MONTH(GL_Paste!$E19942),1))</f>
        <v/>
      </c>
      <c r="C19945">
        <f>IF(GL_Paste!$B19942="","",IF(TRIM(GL_Paste!$M19942)&lt;&gt;"",TRIM(GL_Paste!$M19942),IFERROR(MID(GL_Paste!$I19942,FIND("[",GL_Paste!$I19942)+1,FIND("]",GL_Paste!$I19942)-FIND("[",GL_Paste!$I19942)-1),"")))</f>
        <v/>
      </c>
      <c r="D19945">
        <f>IF(GL_Paste!$B19942="","",IFERROR(INDEX(DeptName,MATCH($C19945,DeptTag,0)),"UNALLOCATED"))</f>
        <v/>
      </c>
      <c r="E19945">
        <f>IF(GL_Paste!$B19942="","",IFERROR(INDEX(AcctCat,MATCH(GL_Paste!$B19942&amp;"",AcctCode,0)),"UNKNOWN"))</f>
        <v/>
      </c>
      <c r="F19945">
        <f>IF(GL_Paste!$B19942="","",IFERROR(INDEX(AcctSub,MATCH(GL_Paste!$B19942&amp;"",AcctCode,0)),"UNKNOWN"))</f>
        <v/>
      </c>
    </row>
    <row r="19946">
      <c r="A19946" s="40">
        <f>IF(GL_Paste!$B19943="","",N(GL_Paste!$H19943)-N(GL_Paste!$G19943))</f>
        <v/>
      </c>
      <c r="B19946" s="43">
        <f>IF(GL_Paste!$B19943="","",DATE(YEAR(GL_Paste!$E19943),MONTH(GL_Paste!$E19943),1))</f>
        <v/>
      </c>
      <c r="C19946">
        <f>IF(GL_Paste!$B19943="","",IF(TRIM(GL_Paste!$M19943)&lt;&gt;"",TRIM(GL_Paste!$M19943),IFERROR(MID(GL_Paste!$I19943,FIND("[",GL_Paste!$I19943)+1,FIND("]",GL_Paste!$I19943)-FIND("[",GL_Paste!$I19943)-1),"")))</f>
        <v/>
      </c>
      <c r="D19946">
        <f>IF(GL_Paste!$B19943="","",IFERROR(INDEX(DeptName,MATCH($C19946,DeptTag,0)),"UNALLOCATED"))</f>
        <v/>
      </c>
      <c r="E19946">
        <f>IF(GL_Paste!$B19943="","",IFERROR(INDEX(AcctCat,MATCH(GL_Paste!$B19943&amp;"",AcctCode,0)),"UNKNOWN"))</f>
        <v/>
      </c>
      <c r="F19946">
        <f>IF(GL_Paste!$B19943="","",IFERROR(INDEX(AcctSub,MATCH(GL_Paste!$B19943&amp;"",AcctCode,0)),"UNKNOWN"))</f>
        <v/>
      </c>
    </row>
    <row r="19947">
      <c r="A19947" s="40">
        <f>IF(GL_Paste!$B19944="","",N(GL_Paste!$H19944)-N(GL_Paste!$G19944))</f>
        <v/>
      </c>
      <c r="B19947" s="43">
        <f>IF(GL_Paste!$B19944="","",DATE(YEAR(GL_Paste!$E19944),MONTH(GL_Paste!$E19944),1))</f>
        <v/>
      </c>
      <c r="C19947">
        <f>IF(GL_Paste!$B19944="","",IF(TRIM(GL_Paste!$M19944)&lt;&gt;"",TRIM(GL_Paste!$M19944),IFERROR(MID(GL_Paste!$I19944,FIND("[",GL_Paste!$I19944)+1,FIND("]",GL_Paste!$I19944)-FIND("[",GL_Paste!$I19944)-1),"")))</f>
        <v/>
      </c>
      <c r="D19947">
        <f>IF(GL_Paste!$B19944="","",IFERROR(INDEX(DeptName,MATCH($C19947,DeptTag,0)),"UNALLOCATED"))</f>
        <v/>
      </c>
      <c r="E19947">
        <f>IF(GL_Paste!$B19944="","",IFERROR(INDEX(AcctCat,MATCH(GL_Paste!$B19944&amp;"",AcctCode,0)),"UNKNOWN"))</f>
        <v/>
      </c>
      <c r="F19947">
        <f>IF(GL_Paste!$B19944="","",IFERROR(INDEX(AcctSub,MATCH(GL_Paste!$B19944&amp;"",AcctCode,0)),"UNKNOWN"))</f>
        <v/>
      </c>
    </row>
    <row r="19948">
      <c r="A19948" s="40">
        <f>IF(GL_Paste!$B19945="","",N(GL_Paste!$H19945)-N(GL_Paste!$G19945))</f>
        <v/>
      </c>
      <c r="B19948" s="43">
        <f>IF(GL_Paste!$B19945="","",DATE(YEAR(GL_Paste!$E19945),MONTH(GL_Paste!$E19945),1))</f>
        <v/>
      </c>
      <c r="C19948">
        <f>IF(GL_Paste!$B19945="","",IF(TRIM(GL_Paste!$M19945)&lt;&gt;"",TRIM(GL_Paste!$M19945),IFERROR(MID(GL_Paste!$I19945,FIND("[",GL_Paste!$I19945)+1,FIND("]",GL_Paste!$I19945)-FIND("[",GL_Paste!$I19945)-1),"")))</f>
        <v/>
      </c>
      <c r="D19948">
        <f>IF(GL_Paste!$B19945="","",IFERROR(INDEX(DeptName,MATCH($C19948,DeptTag,0)),"UNALLOCATED"))</f>
        <v/>
      </c>
      <c r="E19948">
        <f>IF(GL_Paste!$B19945="","",IFERROR(INDEX(AcctCat,MATCH(GL_Paste!$B19945&amp;"",AcctCode,0)),"UNKNOWN"))</f>
        <v/>
      </c>
      <c r="F19948">
        <f>IF(GL_Paste!$B19945="","",IFERROR(INDEX(AcctSub,MATCH(GL_Paste!$B19945&amp;"",AcctCode,0)),"UNKNOWN"))</f>
        <v/>
      </c>
    </row>
    <row r="19949">
      <c r="A19949" s="40">
        <f>IF(GL_Paste!$B19946="","",N(GL_Paste!$H19946)-N(GL_Paste!$G19946))</f>
        <v/>
      </c>
      <c r="B19949" s="43">
        <f>IF(GL_Paste!$B19946="","",DATE(YEAR(GL_Paste!$E19946),MONTH(GL_Paste!$E19946),1))</f>
        <v/>
      </c>
      <c r="C19949">
        <f>IF(GL_Paste!$B19946="","",IF(TRIM(GL_Paste!$M19946)&lt;&gt;"",TRIM(GL_Paste!$M19946),IFERROR(MID(GL_Paste!$I19946,FIND("[",GL_Paste!$I19946)+1,FIND("]",GL_Paste!$I19946)-FIND("[",GL_Paste!$I19946)-1),"")))</f>
        <v/>
      </c>
      <c r="D19949">
        <f>IF(GL_Paste!$B19946="","",IFERROR(INDEX(DeptName,MATCH($C19949,DeptTag,0)),"UNALLOCATED"))</f>
        <v/>
      </c>
      <c r="E19949">
        <f>IF(GL_Paste!$B19946="","",IFERROR(INDEX(AcctCat,MATCH(GL_Paste!$B19946&amp;"",AcctCode,0)),"UNKNOWN"))</f>
        <v/>
      </c>
      <c r="F19949">
        <f>IF(GL_Paste!$B19946="","",IFERROR(INDEX(AcctSub,MATCH(GL_Paste!$B19946&amp;"",AcctCode,0)),"UNKNOWN"))</f>
        <v/>
      </c>
    </row>
    <row r="19950">
      <c r="A19950" s="40">
        <f>IF(GL_Paste!$B19947="","",N(GL_Paste!$H19947)-N(GL_Paste!$G19947))</f>
        <v/>
      </c>
      <c r="B19950" s="43">
        <f>IF(GL_Paste!$B19947="","",DATE(YEAR(GL_Paste!$E19947),MONTH(GL_Paste!$E19947),1))</f>
        <v/>
      </c>
      <c r="C19950">
        <f>IF(GL_Paste!$B19947="","",IF(TRIM(GL_Paste!$M19947)&lt;&gt;"",TRIM(GL_Paste!$M19947),IFERROR(MID(GL_Paste!$I19947,FIND("[",GL_Paste!$I19947)+1,FIND("]",GL_Paste!$I19947)-FIND("[",GL_Paste!$I19947)-1),"")))</f>
        <v/>
      </c>
      <c r="D19950">
        <f>IF(GL_Paste!$B19947="","",IFERROR(INDEX(DeptName,MATCH($C19950,DeptTag,0)),"UNALLOCATED"))</f>
        <v/>
      </c>
      <c r="E19950">
        <f>IF(GL_Paste!$B19947="","",IFERROR(INDEX(AcctCat,MATCH(GL_Paste!$B19947&amp;"",AcctCode,0)),"UNKNOWN"))</f>
        <v/>
      </c>
      <c r="F19950">
        <f>IF(GL_Paste!$B19947="","",IFERROR(INDEX(AcctSub,MATCH(GL_Paste!$B19947&amp;"",AcctCode,0)),"UNKNOWN"))</f>
        <v/>
      </c>
    </row>
    <row r="19951">
      <c r="A19951" s="40">
        <f>IF(GL_Paste!$B19948="","",N(GL_Paste!$H19948)-N(GL_Paste!$G19948))</f>
        <v/>
      </c>
      <c r="B19951" s="43">
        <f>IF(GL_Paste!$B19948="","",DATE(YEAR(GL_Paste!$E19948),MONTH(GL_Paste!$E19948),1))</f>
        <v/>
      </c>
      <c r="C19951">
        <f>IF(GL_Paste!$B19948="","",IF(TRIM(GL_Paste!$M19948)&lt;&gt;"",TRIM(GL_Paste!$M19948),IFERROR(MID(GL_Paste!$I19948,FIND("[",GL_Paste!$I19948)+1,FIND("]",GL_Paste!$I19948)-FIND("[",GL_Paste!$I19948)-1),"")))</f>
        <v/>
      </c>
      <c r="D19951">
        <f>IF(GL_Paste!$B19948="","",IFERROR(INDEX(DeptName,MATCH($C19951,DeptTag,0)),"UNALLOCATED"))</f>
        <v/>
      </c>
      <c r="E19951">
        <f>IF(GL_Paste!$B19948="","",IFERROR(INDEX(AcctCat,MATCH(GL_Paste!$B19948&amp;"",AcctCode,0)),"UNKNOWN"))</f>
        <v/>
      </c>
      <c r="F19951">
        <f>IF(GL_Paste!$B19948="","",IFERROR(INDEX(AcctSub,MATCH(GL_Paste!$B19948&amp;"",AcctCode,0)),"UNKNOWN"))</f>
        <v/>
      </c>
    </row>
    <row r="19952">
      <c r="A19952" s="40">
        <f>IF(GL_Paste!$B19949="","",N(GL_Paste!$H19949)-N(GL_Paste!$G19949))</f>
        <v/>
      </c>
      <c r="B19952" s="43">
        <f>IF(GL_Paste!$B19949="","",DATE(YEAR(GL_Paste!$E19949),MONTH(GL_Paste!$E19949),1))</f>
        <v/>
      </c>
      <c r="C19952">
        <f>IF(GL_Paste!$B19949="","",IF(TRIM(GL_Paste!$M19949)&lt;&gt;"",TRIM(GL_Paste!$M19949),IFERROR(MID(GL_Paste!$I19949,FIND("[",GL_Paste!$I19949)+1,FIND("]",GL_Paste!$I19949)-FIND("[",GL_Paste!$I19949)-1),"")))</f>
        <v/>
      </c>
      <c r="D19952">
        <f>IF(GL_Paste!$B19949="","",IFERROR(INDEX(DeptName,MATCH($C19952,DeptTag,0)),"UNALLOCATED"))</f>
        <v/>
      </c>
      <c r="E19952">
        <f>IF(GL_Paste!$B19949="","",IFERROR(INDEX(AcctCat,MATCH(GL_Paste!$B19949&amp;"",AcctCode,0)),"UNKNOWN"))</f>
        <v/>
      </c>
      <c r="F19952">
        <f>IF(GL_Paste!$B19949="","",IFERROR(INDEX(AcctSub,MATCH(GL_Paste!$B19949&amp;"",AcctCode,0)),"UNKNOWN"))</f>
        <v/>
      </c>
    </row>
    <row r="19953">
      <c r="A19953" s="40">
        <f>IF(GL_Paste!$B19950="","",N(GL_Paste!$H19950)-N(GL_Paste!$G19950))</f>
        <v/>
      </c>
      <c r="B19953" s="43">
        <f>IF(GL_Paste!$B19950="","",DATE(YEAR(GL_Paste!$E19950),MONTH(GL_Paste!$E19950),1))</f>
        <v/>
      </c>
      <c r="C19953">
        <f>IF(GL_Paste!$B19950="","",IF(TRIM(GL_Paste!$M19950)&lt;&gt;"",TRIM(GL_Paste!$M19950),IFERROR(MID(GL_Paste!$I19950,FIND("[",GL_Paste!$I19950)+1,FIND("]",GL_Paste!$I19950)-FIND("[",GL_Paste!$I19950)-1),"")))</f>
        <v/>
      </c>
      <c r="D19953">
        <f>IF(GL_Paste!$B19950="","",IFERROR(INDEX(DeptName,MATCH($C19953,DeptTag,0)),"UNALLOCATED"))</f>
        <v/>
      </c>
      <c r="E19953">
        <f>IF(GL_Paste!$B19950="","",IFERROR(INDEX(AcctCat,MATCH(GL_Paste!$B19950&amp;"",AcctCode,0)),"UNKNOWN"))</f>
        <v/>
      </c>
      <c r="F19953">
        <f>IF(GL_Paste!$B19950="","",IFERROR(INDEX(AcctSub,MATCH(GL_Paste!$B19950&amp;"",AcctCode,0)),"UNKNOWN"))</f>
        <v/>
      </c>
    </row>
    <row r="19954">
      <c r="A19954" s="40">
        <f>IF(GL_Paste!$B19951="","",N(GL_Paste!$H19951)-N(GL_Paste!$G19951))</f>
        <v/>
      </c>
      <c r="B19954" s="43">
        <f>IF(GL_Paste!$B19951="","",DATE(YEAR(GL_Paste!$E19951),MONTH(GL_Paste!$E19951),1))</f>
        <v/>
      </c>
      <c r="C19954">
        <f>IF(GL_Paste!$B19951="","",IF(TRIM(GL_Paste!$M19951)&lt;&gt;"",TRIM(GL_Paste!$M19951),IFERROR(MID(GL_Paste!$I19951,FIND("[",GL_Paste!$I19951)+1,FIND("]",GL_Paste!$I19951)-FIND("[",GL_Paste!$I19951)-1),"")))</f>
        <v/>
      </c>
      <c r="D19954">
        <f>IF(GL_Paste!$B19951="","",IFERROR(INDEX(DeptName,MATCH($C19954,DeptTag,0)),"UNALLOCATED"))</f>
        <v/>
      </c>
      <c r="E19954">
        <f>IF(GL_Paste!$B19951="","",IFERROR(INDEX(AcctCat,MATCH(GL_Paste!$B19951&amp;"",AcctCode,0)),"UNKNOWN"))</f>
        <v/>
      </c>
      <c r="F19954">
        <f>IF(GL_Paste!$B19951="","",IFERROR(INDEX(AcctSub,MATCH(GL_Paste!$B19951&amp;"",AcctCode,0)),"UNKNOWN"))</f>
        <v/>
      </c>
    </row>
    <row r="19955">
      <c r="A19955" s="40">
        <f>IF(GL_Paste!$B19952="","",N(GL_Paste!$H19952)-N(GL_Paste!$G19952))</f>
        <v/>
      </c>
      <c r="B19955" s="43">
        <f>IF(GL_Paste!$B19952="","",DATE(YEAR(GL_Paste!$E19952),MONTH(GL_Paste!$E19952),1))</f>
        <v/>
      </c>
      <c r="C19955">
        <f>IF(GL_Paste!$B19952="","",IF(TRIM(GL_Paste!$M19952)&lt;&gt;"",TRIM(GL_Paste!$M19952),IFERROR(MID(GL_Paste!$I19952,FIND("[",GL_Paste!$I19952)+1,FIND("]",GL_Paste!$I19952)-FIND("[",GL_Paste!$I19952)-1),"")))</f>
        <v/>
      </c>
      <c r="D19955">
        <f>IF(GL_Paste!$B19952="","",IFERROR(INDEX(DeptName,MATCH($C19955,DeptTag,0)),"UNALLOCATED"))</f>
        <v/>
      </c>
      <c r="E19955">
        <f>IF(GL_Paste!$B19952="","",IFERROR(INDEX(AcctCat,MATCH(GL_Paste!$B19952&amp;"",AcctCode,0)),"UNKNOWN"))</f>
        <v/>
      </c>
      <c r="F19955">
        <f>IF(GL_Paste!$B19952="","",IFERROR(INDEX(AcctSub,MATCH(GL_Paste!$B19952&amp;"",AcctCode,0)),"UNKNOWN"))</f>
        <v/>
      </c>
    </row>
    <row r="19956">
      <c r="A19956" s="40">
        <f>IF(GL_Paste!$B19953="","",N(GL_Paste!$H19953)-N(GL_Paste!$G19953))</f>
        <v/>
      </c>
      <c r="B19956" s="43">
        <f>IF(GL_Paste!$B19953="","",DATE(YEAR(GL_Paste!$E19953),MONTH(GL_Paste!$E19953),1))</f>
        <v/>
      </c>
      <c r="C19956">
        <f>IF(GL_Paste!$B19953="","",IF(TRIM(GL_Paste!$M19953)&lt;&gt;"",TRIM(GL_Paste!$M19953),IFERROR(MID(GL_Paste!$I19953,FIND("[",GL_Paste!$I19953)+1,FIND("]",GL_Paste!$I19953)-FIND("[",GL_Paste!$I19953)-1),"")))</f>
        <v/>
      </c>
      <c r="D19956">
        <f>IF(GL_Paste!$B19953="","",IFERROR(INDEX(DeptName,MATCH($C19956,DeptTag,0)),"UNALLOCATED"))</f>
        <v/>
      </c>
      <c r="E19956">
        <f>IF(GL_Paste!$B19953="","",IFERROR(INDEX(AcctCat,MATCH(GL_Paste!$B19953&amp;"",AcctCode,0)),"UNKNOWN"))</f>
        <v/>
      </c>
      <c r="F19956">
        <f>IF(GL_Paste!$B19953="","",IFERROR(INDEX(AcctSub,MATCH(GL_Paste!$B19953&amp;"",AcctCode,0)),"UNKNOWN"))</f>
        <v/>
      </c>
    </row>
    <row r="19957">
      <c r="A19957" s="40">
        <f>IF(GL_Paste!$B19954="","",N(GL_Paste!$H19954)-N(GL_Paste!$G19954))</f>
        <v/>
      </c>
      <c r="B19957" s="43">
        <f>IF(GL_Paste!$B19954="","",DATE(YEAR(GL_Paste!$E19954),MONTH(GL_Paste!$E19954),1))</f>
        <v/>
      </c>
      <c r="C19957">
        <f>IF(GL_Paste!$B19954="","",IF(TRIM(GL_Paste!$M19954)&lt;&gt;"",TRIM(GL_Paste!$M19954),IFERROR(MID(GL_Paste!$I19954,FIND("[",GL_Paste!$I19954)+1,FIND("]",GL_Paste!$I19954)-FIND("[",GL_Paste!$I19954)-1),"")))</f>
        <v/>
      </c>
      <c r="D19957">
        <f>IF(GL_Paste!$B19954="","",IFERROR(INDEX(DeptName,MATCH($C19957,DeptTag,0)),"UNALLOCATED"))</f>
        <v/>
      </c>
      <c r="E19957">
        <f>IF(GL_Paste!$B19954="","",IFERROR(INDEX(AcctCat,MATCH(GL_Paste!$B19954&amp;"",AcctCode,0)),"UNKNOWN"))</f>
        <v/>
      </c>
      <c r="F19957">
        <f>IF(GL_Paste!$B19954="","",IFERROR(INDEX(AcctSub,MATCH(GL_Paste!$B19954&amp;"",AcctCode,0)),"UNKNOWN"))</f>
        <v/>
      </c>
    </row>
    <row r="19958">
      <c r="A19958" s="40">
        <f>IF(GL_Paste!$B19955="","",N(GL_Paste!$H19955)-N(GL_Paste!$G19955))</f>
        <v/>
      </c>
      <c r="B19958" s="43">
        <f>IF(GL_Paste!$B19955="","",DATE(YEAR(GL_Paste!$E19955),MONTH(GL_Paste!$E19955),1))</f>
        <v/>
      </c>
      <c r="C19958">
        <f>IF(GL_Paste!$B19955="","",IF(TRIM(GL_Paste!$M19955)&lt;&gt;"",TRIM(GL_Paste!$M19955),IFERROR(MID(GL_Paste!$I19955,FIND("[",GL_Paste!$I19955)+1,FIND("]",GL_Paste!$I19955)-FIND("[",GL_Paste!$I19955)-1),"")))</f>
        <v/>
      </c>
      <c r="D19958">
        <f>IF(GL_Paste!$B19955="","",IFERROR(INDEX(DeptName,MATCH($C19958,DeptTag,0)),"UNALLOCATED"))</f>
        <v/>
      </c>
      <c r="E19958">
        <f>IF(GL_Paste!$B19955="","",IFERROR(INDEX(AcctCat,MATCH(GL_Paste!$B19955&amp;"",AcctCode,0)),"UNKNOWN"))</f>
        <v/>
      </c>
      <c r="F19958">
        <f>IF(GL_Paste!$B19955="","",IFERROR(INDEX(AcctSub,MATCH(GL_Paste!$B19955&amp;"",AcctCode,0)),"UNKNOWN"))</f>
        <v/>
      </c>
    </row>
    <row r="19959">
      <c r="A19959" s="40">
        <f>IF(GL_Paste!$B19956="","",N(GL_Paste!$H19956)-N(GL_Paste!$G19956))</f>
        <v/>
      </c>
      <c r="B19959" s="43">
        <f>IF(GL_Paste!$B19956="","",DATE(YEAR(GL_Paste!$E19956),MONTH(GL_Paste!$E19956),1))</f>
        <v/>
      </c>
      <c r="C19959">
        <f>IF(GL_Paste!$B19956="","",IF(TRIM(GL_Paste!$M19956)&lt;&gt;"",TRIM(GL_Paste!$M19956),IFERROR(MID(GL_Paste!$I19956,FIND("[",GL_Paste!$I19956)+1,FIND("]",GL_Paste!$I19956)-FIND("[",GL_Paste!$I19956)-1),"")))</f>
        <v/>
      </c>
      <c r="D19959">
        <f>IF(GL_Paste!$B19956="","",IFERROR(INDEX(DeptName,MATCH($C19959,DeptTag,0)),"UNALLOCATED"))</f>
        <v/>
      </c>
      <c r="E19959">
        <f>IF(GL_Paste!$B19956="","",IFERROR(INDEX(AcctCat,MATCH(GL_Paste!$B19956&amp;"",AcctCode,0)),"UNKNOWN"))</f>
        <v/>
      </c>
      <c r="F19959">
        <f>IF(GL_Paste!$B19956="","",IFERROR(INDEX(AcctSub,MATCH(GL_Paste!$B19956&amp;"",AcctCode,0)),"UNKNOWN"))</f>
        <v/>
      </c>
    </row>
    <row r="19960">
      <c r="A19960" s="40">
        <f>IF(GL_Paste!$B19957="","",N(GL_Paste!$H19957)-N(GL_Paste!$G19957))</f>
        <v/>
      </c>
      <c r="B19960" s="43">
        <f>IF(GL_Paste!$B19957="","",DATE(YEAR(GL_Paste!$E19957),MONTH(GL_Paste!$E19957),1))</f>
        <v/>
      </c>
      <c r="C19960">
        <f>IF(GL_Paste!$B19957="","",IF(TRIM(GL_Paste!$M19957)&lt;&gt;"",TRIM(GL_Paste!$M19957),IFERROR(MID(GL_Paste!$I19957,FIND("[",GL_Paste!$I19957)+1,FIND("]",GL_Paste!$I19957)-FIND("[",GL_Paste!$I19957)-1),"")))</f>
        <v/>
      </c>
      <c r="D19960">
        <f>IF(GL_Paste!$B19957="","",IFERROR(INDEX(DeptName,MATCH($C19960,DeptTag,0)),"UNALLOCATED"))</f>
        <v/>
      </c>
      <c r="E19960">
        <f>IF(GL_Paste!$B19957="","",IFERROR(INDEX(AcctCat,MATCH(GL_Paste!$B19957&amp;"",AcctCode,0)),"UNKNOWN"))</f>
        <v/>
      </c>
      <c r="F19960">
        <f>IF(GL_Paste!$B19957="","",IFERROR(INDEX(AcctSub,MATCH(GL_Paste!$B19957&amp;"",AcctCode,0)),"UNKNOWN"))</f>
        <v/>
      </c>
    </row>
    <row r="19961">
      <c r="A19961" s="40">
        <f>IF(GL_Paste!$B19958="","",N(GL_Paste!$H19958)-N(GL_Paste!$G19958))</f>
        <v/>
      </c>
      <c r="B19961" s="43">
        <f>IF(GL_Paste!$B19958="","",DATE(YEAR(GL_Paste!$E19958),MONTH(GL_Paste!$E19958),1))</f>
        <v/>
      </c>
      <c r="C19961">
        <f>IF(GL_Paste!$B19958="","",IF(TRIM(GL_Paste!$M19958)&lt;&gt;"",TRIM(GL_Paste!$M19958),IFERROR(MID(GL_Paste!$I19958,FIND("[",GL_Paste!$I19958)+1,FIND("]",GL_Paste!$I19958)-FIND("[",GL_Paste!$I19958)-1),"")))</f>
        <v/>
      </c>
      <c r="D19961">
        <f>IF(GL_Paste!$B19958="","",IFERROR(INDEX(DeptName,MATCH($C19961,DeptTag,0)),"UNALLOCATED"))</f>
        <v/>
      </c>
      <c r="E19961">
        <f>IF(GL_Paste!$B19958="","",IFERROR(INDEX(AcctCat,MATCH(GL_Paste!$B19958&amp;"",AcctCode,0)),"UNKNOWN"))</f>
        <v/>
      </c>
      <c r="F19961">
        <f>IF(GL_Paste!$B19958="","",IFERROR(INDEX(AcctSub,MATCH(GL_Paste!$B19958&amp;"",AcctCode,0)),"UNKNOWN"))</f>
        <v/>
      </c>
    </row>
    <row r="19962">
      <c r="A19962" s="40">
        <f>IF(GL_Paste!$B19959="","",N(GL_Paste!$H19959)-N(GL_Paste!$G19959))</f>
        <v/>
      </c>
      <c r="B19962" s="43">
        <f>IF(GL_Paste!$B19959="","",DATE(YEAR(GL_Paste!$E19959),MONTH(GL_Paste!$E19959),1))</f>
        <v/>
      </c>
      <c r="C19962">
        <f>IF(GL_Paste!$B19959="","",IF(TRIM(GL_Paste!$M19959)&lt;&gt;"",TRIM(GL_Paste!$M19959),IFERROR(MID(GL_Paste!$I19959,FIND("[",GL_Paste!$I19959)+1,FIND("]",GL_Paste!$I19959)-FIND("[",GL_Paste!$I19959)-1),"")))</f>
        <v/>
      </c>
      <c r="D19962">
        <f>IF(GL_Paste!$B19959="","",IFERROR(INDEX(DeptName,MATCH($C19962,DeptTag,0)),"UNALLOCATED"))</f>
        <v/>
      </c>
      <c r="E19962">
        <f>IF(GL_Paste!$B19959="","",IFERROR(INDEX(AcctCat,MATCH(GL_Paste!$B19959&amp;"",AcctCode,0)),"UNKNOWN"))</f>
        <v/>
      </c>
      <c r="F19962">
        <f>IF(GL_Paste!$B19959="","",IFERROR(INDEX(AcctSub,MATCH(GL_Paste!$B19959&amp;"",AcctCode,0)),"UNKNOWN"))</f>
        <v/>
      </c>
    </row>
    <row r="19963">
      <c r="A19963" s="40">
        <f>IF(GL_Paste!$B19960="","",N(GL_Paste!$H19960)-N(GL_Paste!$G19960))</f>
        <v/>
      </c>
      <c r="B19963" s="43">
        <f>IF(GL_Paste!$B19960="","",DATE(YEAR(GL_Paste!$E19960),MONTH(GL_Paste!$E19960),1))</f>
        <v/>
      </c>
      <c r="C19963">
        <f>IF(GL_Paste!$B19960="","",IF(TRIM(GL_Paste!$M19960)&lt;&gt;"",TRIM(GL_Paste!$M19960),IFERROR(MID(GL_Paste!$I19960,FIND("[",GL_Paste!$I19960)+1,FIND("]",GL_Paste!$I19960)-FIND("[",GL_Paste!$I19960)-1),"")))</f>
        <v/>
      </c>
      <c r="D19963">
        <f>IF(GL_Paste!$B19960="","",IFERROR(INDEX(DeptName,MATCH($C19963,DeptTag,0)),"UNALLOCATED"))</f>
        <v/>
      </c>
      <c r="E19963">
        <f>IF(GL_Paste!$B19960="","",IFERROR(INDEX(AcctCat,MATCH(GL_Paste!$B19960&amp;"",AcctCode,0)),"UNKNOWN"))</f>
        <v/>
      </c>
      <c r="F19963">
        <f>IF(GL_Paste!$B19960="","",IFERROR(INDEX(AcctSub,MATCH(GL_Paste!$B19960&amp;"",AcctCode,0)),"UNKNOWN"))</f>
        <v/>
      </c>
    </row>
    <row r="19964">
      <c r="A19964" s="40">
        <f>IF(GL_Paste!$B19961="","",N(GL_Paste!$H19961)-N(GL_Paste!$G19961))</f>
        <v/>
      </c>
      <c r="B19964" s="43">
        <f>IF(GL_Paste!$B19961="","",DATE(YEAR(GL_Paste!$E19961),MONTH(GL_Paste!$E19961),1))</f>
        <v/>
      </c>
      <c r="C19964">
        <f>IF(GL_Paste!$B19961="","",IF(TRIM(GL_Paste!$M19961)&lt;&gt;"",TRIM(GL_Paste!$M19961),IFERROR(MID(GL_Paste!$I19961,FIND("[",GL_Paste!$I19961)+1,FIND("]",GL_Paste!$I19961)-FIND("[",GL_Paste!$I19961)-1),"")))</f>
        <v/>
      </c>
      <c r="D19964">
        <f>IF(GL_Paste!$B19961="","",IFERROR(INDEX(DeptName,MATCH($C19964,DeptTag,0)),"UNALLOCATED"))</f>
        <v/>
      </c>
      <c r="E19964">
        <f>IF(GL_Paste!$B19961="","",IFERROR(INDEX(AcctCat,MATCH(GL_Paste!$B19961&amp;"",AcctCode,0)),"UNKNOWN"))</f>
        <v/>
      </c>
      <c r="F19964">
        <f>IF(GL_Paste!$B19961="","",IFERROR(INDEX(AcctSub,MATCH(GL_Paste!$B19961&amp;"",AcctCode,0)),"UNKNOWN"))</f>
        <v/>
      </c>
    </row>
    <row r="19965">
      <c r="A19965" s="40">
        <f>IF(GL_Paste!$B19962="","",N(GL_Paste!$H19962)-N(GL_Paste!$G19962))</f>
        <v/>
      </c>
      <c r="B19965" s="43">
        <f>IF(GL_Paste!$B19962="","",DATE(YEAR(GL_Paste!$E19962),MONTH(GL_Paste!$E19962),1))</f>
        <v/>
      </c>
      <c r="C19965">
        <f>IF(GL_Paste!$B19962="","",IF(TRIM(GL_Paste!$M19962)&lt;&gt;"",TRIM(GL_Paste!$M19962),IFERROR(MID(GL_Paste!$I19962,FIND("[",GL_Paste!$I19962)+1,FIND("]",GL_Paste!$I19962)-FIND("[",GL_Paste!$I19962)-1),"")))</f>
        <v/>
      </c>
      <c r="D19965">
        <f>IF(GL_Paste!$B19962="","",IFERROR(INDEX(DeptName,MATCH($C19965,DeptTag,0)),"UNALLOCATED"))</f>
        <v/>
      </c>
      <c r="E19965">
        <f>IF(GL_Paste!$B19962="","",IFERROR(INDEX(AcctCat,MATCH(GL_Paste!$B19962&amp;"",AcctCode,0)),"UNKNOWN"))</f>
        <v/>
      </c>
      <c r="F19965">
        <f>IF(GL_Paste!$B19962="","",IFERROR(INDEX(AcctSub,MATCH(GL_Paste!$B19962&amp;"",AcctCode,0)),"UNKNOWN"))</f>
        <v/>
      </c>
    </row>
    <row r="19966">
      <c r="A19966" s="40">
        <f>IF(GL_Paste!$B19963="","",N(GL_Paste!$H19963)-N(GL_Paste!$G19963))</f>
        <v/>
      </c>
      <c r="B19966" s="43">
        <f>IF(GL_Paste!$B19963="","",DATE(YEAR(GL_Paste!$E19963),MONTH(GL_Paste!$E19963),1))</f>
        <v/>
      </c>
      <c r="C19966">
        <f>IF(GL_Paste!$B19963="","",IF(TRIM(GL_Paste!$M19963)&lt;&gt;"",TRIM(GL_Paste!$M19963),IFERROR(MID(GL_Paste!$I19963,FIND("[",GL_Paste!$I19963)+1,FIND("]",GL_Paste!$I19963)-FIND("[",GL_Paste!$I19963)-1),"")))</f>
        <v/>
      </c>
      <c r="D19966">
        <f>IF(GL_Paste!$B19963="","",IFERROR(INDEX(DeptName,MATCH($C19966,DeptTag,0)),"UNALLOCATED"))</f>
        <v/>
      </c>
      <c r="E19966">
        <f>IF(GL_Paste!$B19963="","",IFERROR(INDEX(AcctCat,MATCH(GL_Paste!$B19963&amp;"",AcctCode,0)),"UNKNOWN"))</f>
        <v/>
      </c>
      <c r="F19966">
        <f>IF(GL_Paste!$B19963="","",IFERROR(INDEX(AcctSub,MATCH(GL_Paste!$B19963&amp;"",AcctCode,0)),"UNKNOWN"))</f>
        <v/>
      </c>
    </row>
    <row r="19967">
      <c r="A19967" s="40">
        <f>IF(GL_Paste!$B19964="","",N(GL_Paste!$H19964)-N(GL_Paste!$G19964))</f>
        <v/>
      </c>
      <c r="B19967" s="43">
        <f>IF(GL_Paste!$B19964="","",DATE(YEAR(GL_Paste!$E19964),MONTH(GL_Paste!$E19964),1))</f>
        <v/>
      </c>
      <c r="C19967">
        <f>IF(GL_Paste!$B19964="","",IF(TRIM(GL_Paste!$M19964)&lt;&gt;"",TRIM(GL_Paste!$M19964),IFERROR(MID(GL_Paste!$I19964,FIND("[",GL_Paste!$I19964)+1,FIND("]",GL_Paste!$I19964)-FIND("[",GL_Paste!$I19964)-1),"")))</f>
        <v/>
      </c>
      <c r="D19967">
        <f>IF(GL_Paste!$B19964="","",IFERROR(INDEX(DeptName,MATCH($C19967,DeptTag,0)),"UNALLOCATED"))</f>
        <v/>
      </c>
      <c r="E19967">
        <f>IF(GL_Paste!$B19964="","",IFERROR(INDEX(AcctCat,MATCH(GL_Paste!$B19964&amp;"",AcctCode,0)),"UNKNOWN"))</f>
        <v/>
      </c>
      <c r="F19967">
        <f>IF(GL_Paste!$B19964="","",IFERROR(INDEX(AcctSub,MATCH(GL_Paste!$B19964&amp;"",AcctCode,0)),"UNKNOWN"))</f>
        <v/>
      </c>
    </row>
    <row r="19968">
      <c r="A19968" s="40">
        <f>IF(GL_Paste!$B19965="","",N(GL_Paste!$H19965)-N(GL_Paste!$G19965))</f>
        <v/>
      </c>
      <c r="B19968" s="43">
        <f>IF(GL_Paste!$B19965="","",DATE(YEAR(GL_Paste!$E19965),MONTH(GL_Paste!$E19965),1))</f>
        <v/>
      </c>
      <c r="C19968">
        <f>IF(GL_Paste!$B19965="","",IF(TRIM(GL_Paste!$M19965)&lt;&gt;"",TRIM(GL_Paste!$M19965),IFERROR(MID(GL_Paste!$I19965,FIND("[",GL_Paste!$I19965)+1,FIND("]",GL_Paste!$I19965)-FIND("[",GL_Paste!$I19965)-1),"")))</f>
        <v/>
      </c>
      <c r="D19968">
        <f>IF(GL_Paste!$B19965="","",IFERROR(INDEX(DeptName,MATCH($C19968,DeptTag,0)),"UNALLOCATED"))</f>
        <v/>
      </c>
      <c r="E19968">
        <f>IF(GL_Paste!$B19965="","",IFERROR(INDEX(AcctCat,MATCH(GL_Paste!$B19965&amp;"",AcctCode,0)),"UNKNOWN"))</f>
        <v/>
      </c>
      <c r="F19968">
        <f>IF(GL_Paste!$B19965="","",IFERROR(INDEX(AcctSub,MATCH(GL_Paste!$B19965&amp;"",AcctCode,0)),"UNKNOWN"))</f>
        <v/>
      </c>
    </row>
    <row r="19969">
      <c r="A19969" s="40">
        <f>IF(GL_Paste!$B19966="","",N(GL_Paste!$H19966)-N(GL_Paste!$G19966))</f>
        <v/>
      </c>
      <c r="B19969" s="43">
        <f>IF(GL_Paste!$B19966="","",DATE(YEAR(GL_Paste!$E19966),MONTH(GL_Paste!$E19966),1))</f>
        <v/>
      </c>
      <c r="C19969">
        <f>IF(GL_Paste!$B19966="","",IF(TRIM(GL_Paste!$M19966)&lt;&gt;"",TRIM(GL_Paste!$M19966),IFERROR(MID(GL_Paste!$I19966,FIND("[",GL_Paste!$I19966)+1,FIND("]",GL_Paste!$I19966)-FIND("[",GL_Paste!$I19966)-1),"")))</f>
        <v/>
      </c>
      <c r="D19969">
        <f>IF(GL_Paste!$B19966="","",IFERROR(INDEX(DeptName,MATCH($C19969,DeptTag,0)),"UNALLOCATED"))</f>
        <v/>
      </c>
      <c r="E19969">
        <f>IF(GL_Paste!$B19966="","",IFERROR(INDEX(AcctCat,MATCH(GL_Paste!$B19966&amp;"",AcctCode,0)),"UNKNOWN"))</f>
        <v/>
      </c>
      <c r="F19969">
        <f>IF(GL_Paste!$B19966="","",IFERROR(INDEX(AcctSub,MATCH(GL_Paste!$B19966&amp;"",AcctCode,0)),"UNKNOWN"))</f>
        <v/>
      </c>
    </row>
    <row r="19970">
      <c r="A19970" s="40">
        <f>IF(GL_Paste!$B19967="","",N(GL_Paste!$H19967)-N(GL_Paste!$G19967))</f>
        <v/>
      </c>
      <c r="B19970" s="43">
        <f>IF(GL_Paste!$B19967="","",DATE(YEAR(GL_Paste!$E19967),MONTH(GL_Paste!$E19967),1))</f>
        <v/>
      </c>
      <c r="C19970">
        <f>IF(GL_Paste!$B19967="","",IF(TRIM(GL_Paste!$M19967)&lt;&gt;"",TRIM(GL_Paste!$M19967),IFERROR(MID(GL_Paste!$I19967,FIND("[",GL_Paste!$I19967)+1,FIND("]",GL_Paste!$I19967)-FIND("[",GL_Paste!$I19967)-1),"")))</f>
        <v/>
      </c>
      <c r="D19970">
        <f>IF(GL_Paste!$B19967="","",IFERROR(INDEX(DeptName,MATCH($C19970,DeptTag,0)),"UNALLOCATED"))</f>
        <v/>
      </c>
      <c r="E19970">
        <f>IF(GL_Paste!$B19967="","",IFERROR(INDEX(AcctCat,MATCH(GL_Paste!$B19967&amp;"",AcctCode,0)),"UNKNOWN"))</f>
        <v/>
      </c>
      <c r="F19970">
        <f>IF(GL_Paste!$B19967="","",IFERROR(INDEX(AcctSub,MATCH(GL_Paste!$B19967&amp;"",AcctCode,0)),"UNKNOWN"))</f>
        <v/>
      </c>
    </row>
    <row r="19971">
      <c r="A19971" s="40">
        <f>IF(GL_Paste!$B19968="","",N(GL_Paste!$H19968)-N(GL_Paste!$G19968))</f>
        <v/>
      </c>
      <c r="B19971" s="43">
        <f>IF(GL_Paste!$B19968="","",DATE(YEAR(GL_Paste!$E19968),MONTH(GL_Paste!$E19968),1))</f>
        <v/>
      </c>
      <c r="C19971">
        <f>IF(GL_Paste!$B19968="","",IF(TRIM(GL_Paste!$M19968)&lt;&gt;"",TRIM(GL_Paste!$M19968),IFERROR(MID(GL_Paste!$I19968,FIND("[",GL_Paste!$I19968)+1,FIND("]",GL_Paste!$I19968)-FIND("[",GL_Paste!$I19968)-1),"")))</f>
        <v/>
      </c>
      <c r="D19971">
        <f>IF(GL_Paste!$B19968="","",IFERROR(INDEX(DeptName,MATCH($C19971,DeptTag,0)),"UNALLOCATED"))</f>
        <v/>
      </c>
      <c r="E19971">
        <f>IF(GL_Paste!$B19968="","",IFERROR(INDEX(AcctCat,MATCH(GL_Paste!$B19968&amp;"",AcctCode,0)),"UNKNOWN"))</f>
        <v/>
      </c>
      <c r="F19971">
        <f>IF(GL_Paste!$B19968="","",IFERROR(INDEX(AcctSub,MATCH(GL_Paste!$B19968&amp;"",AcctCode,0)),"UNKNOWN"))</f>
        <v/>
      </c>
    </row>
    <row r="19972">
      <c r="A19972" s="40">
        <f>IF(GL_Paste!$B19969="","",N(GL_Paste!$H19969)-N(GL_Paste!$G19969))</f>
        <v/>
      </c>
      <c r="B19972" s="43">
        <f>IF(GL_Paste!$B19969="","",DATE(YEAR(GL_Paste!$E19969),MONTH(GL_Paste!$E19969),1))</f>
        <v/>
      </c>
      <c r="C19972">
        <f>IF(GL_Paste!$B19969="","",IF(TRIM(GL_Paste!$M19969)&lt;&gt;"",TRIM(GL_Paste!$M19969),IFERROR(MID(GL_Paste!$I19969,FIND("[",GL_Paste!$I19969)+1,FIND("]",GL_Paste!$I19969)-FIND("[",GL_Paste!$I19969)-1),"")))</f>
        <v/>
      </c>
      <c r="D19972">
        <f>IF(GL_Paste!$B19969="","",IFERROR(INDEX(DeptName,MATCH($C19972,DeptTag,0)),"UNALLOCATED"))</f>
        <v/>
      </c>
      <c r="E19972">
        <f>IF(GL_Paste!$B19969="","",IFERROR(INDEX(AcctCat,MATCH(GL_Paste!$B19969&amp;"",AcctCode,0)),"UNKNOWN"))</f>
        <v/>
      </c>
      <c r="F19972">
        <f>IF(GL_Paste!$B19969="","",IFERROR(INDEX(AcctSub,MATCH(GL_Paste!$B19969&amp;"",AcctCode,0)),"UNKNOWN"))</f>
        <v/>
      </c>
    </row>
    <row r="19973">
      <c r="A19973" s="40">
        <f>IF(GL_Paste!$B19970="","",N(GL_Paste!$H19970)-N(GL_Paste!$G19970))</f>
        <v/>
      </c>
      <c r="B19973" s="43">
        <f>IF(GL_Paste!$B19970="","",DATE(YEAR(GL_Paste!$E19970),MONTH(GL_Paste!$E19970),1))</f>
        <v/>
      </c>
      <c r="C19973">
        <f>IF(GL_Paste!$B19970="","",IF(TRIM(GL_Paste!$M19970)&lt;&gt;"",TRIM(GL_Paste!$M19970),IFERROR(MID(GL_Paste!$I19970,FIND("[",GL_Paste!$I19970)+1,FIND("]",GL_Paste!$I19970)-FIND("[",GL_Paste!$I19970)-1),"")))</f>
        <v/>
      </c>
      <c r="D19973">
        <f>IF(GL_Paste!$B19970="","",IFERROR(INDEX(DeptName,MATCH($C19973,DeptTag,0)),"UNALLOCATED"))</f>
        <v/>
      </c>
      <c r="E19973">
        <f>IF(GL_Paste!$B19970="","",IFERROR(INDEX(AcctCat,MATCH(GL_Paste!$B19970&amp;"",AcctCode,0)),"UNKNOWN"))</f>
        <v/>
      </c>
      <c r="F19973">
        <f>IF(GL_Paste!$B19970="","",IFERROR(INDEX(AcctSub,MATCH(GL_Paste!$B19970&amp;"",AcctCode,0)),"UNKNOWN"))</f>
        <v/>
      </c>
    </row>
    <row r="19974">
      <c r="A19974" s="40">
        <f>IF(GL_Paste!$B19971="","",N(GL_Paste!$H19971)-N(GL_Paste!$G19971))</f>
        <v/>
      </c>
      <c r="B19974" s="43">
        <f>IF(GL_Paste!$B19971="","",DATE(YEAR(GL_Paste!$E19971),MONTH(GL_Paste!$E19971),1))</f>
        <v/>
      </c>
      <c r="C19974">
        <f>IF(GL_Paste!$B19971="","",IF(TRIM(GL_Paste!$M19971)&lt;&gt;"",TRIM(GL_Paste!$M19971),IFERROR(MID(GL_Paste!$I19971,FIND("[",GL_Paste!$I19971)+1,FIND("]",GL_Paste!$I19971)-FIND("[",GL_Paste!$I19971)-1),"")))</f>
        <v/>
      </c>
      <c r="D19974">
        <f>IF(GL_Paste!$B19971="","",IFERROR(INDEX(DeptName,MATCH($C19974,DeptTag,0)),"UNALLOCATED"))</f>
        <v/>
      </c>
      <c r="E19974">
        <f>IF(GL_Paste!$B19971="","",IFERROR(INDEX(AcctCat,MATCH(GL_Paste!$B19971&amp;"",AcctCode,0)),"UNKNOWN"))</f>
        <v/>
      </c>
      <c r="F19974">
        <f>IF(GL_Paste!$B19971="","",IFERROR(INDEX(AcctSub,MATCH(GL_Paste!$B19971&amp;"",AcctCode,0)),"UNKNOWN"))</f>
        <v/>
      </c>
    </row>
    <row r="19975">
      <c r="A19975" s="40">
        <f>IF(GL_Paste!$B19972="","",N(GL_Paste!$H19972)-N(GL_Paste!$G19972))</f>
        <v/>
      </c>
      <c r="B19975" s="43">
        <f>IF(GL_Paste!$B19972="","",DATE(YEAR(GL_Paste!$E19972),MONTH(GL_Paste!$E19972),1))</f>
        <v/>
      </c>
      <c r="C19975">
        <f>IF(GL_Paste!$B19972="","",IF(TRIM(GL_Paste!$M19972)&lt;&gt;"",TRIM(GL_Paste!$M19972),IFERROR(MID(GL_Paste!$I19972,FIND("[",GL_Paste!$I19972)+1,FIND("]",GL_Paste!$I19972)-FIND("[",GL_Paste!$I19972)-1),"")))</f>
        <v/>
      </c>
      <c r="D19975">
        <f>IF(GL_Paste!$B19972="","",IFERROR(INDEX(DeptName,MATCH($C19975,DeptTag,0)),"UNALLOCATED"))</f>
        <v/>
      </c>
      <c r="E19975">
        <f>IF(GL_Paste!$B19972="","",IFERROR(INDEX(AcctCat,MATCH(GL_Paste!$B19972&amp;"",AcctCode,0)),"UNKNOWN"))</f>
        <v/>
      </c>
      <c r="F19975">
        <f>IF(GL_Paste!$B19972="","",IFERROR(INDEX(AcctSub,MATCH(GL_Paste!$B19972&amp;"",AcctCode,0)),"UNKNOWN"))</f>
        <v/>
      </c>
    </row>
    <row r="19976">
      <c r="A19976" s="40">
        <f>IF(GL_Paste!$B19973="","",N(GL_Paste!$H19973)-N(GL_Paste!$G19973))</f>
        <v/>
      </c>
      <c r="B19976" s="43">
        <f>IF(GL_Paste!$B19973="","",DATE(YEAR(GL_Paste!$E19973),MONTH(GL_Paste!$E19973),1))</f>
        <v/>
      </c>
      <c r="C19976">
        <f>IF(GL_Paste!$B19973="","",IF(TRIM(GL_Paste!$M19973)&lt;&gt;"",TRIM(GL_Paste!$M19973),IFERROR(MID(GL_Paste!$I19973,FIND("[",GL_Paste!$I19973)+1,FIND("]",GL_Paste!$I19973)-FIND("[",GL_Paste!$I19973)-1),"")))</f>
        <v/>
      </c>
      <c r="D19976">
        <f>IF(GL_Paste!$B19973="","",IFERROR(INDEX(DeptName,MATCH($C19976,DeptTag,0)),"UNALLOCATED"))</f>
        <v/>
      </c>
      <c r="E19976">
        <f>IF(GL_Paste!$B19973="","",IFERROR(INDEX(AcctCat,MATCH(GL_Paste!$B19973&amp;"",AcctCode,0)),"UNKNOWN"))</f>
        <v/>
      </c>
      <c r="F19976">
        <f>IF(GL_Paste!$B19973="","",IFERROR(INDEX(AcctSub,MATCH(GL_Paste!$B19973&amp;"",AcctCode,0)),"UNKNOWN"))</f>
        <v/>
      </c>
    </row>
    <row r="19977">
      <c r="A19977" s="40">
        <f>IF(GL_Paste!$B19974="","",N(GL_Paste!$H19974)-N(GL_Paste!$G19974))</f>
        <v/>
      </c>
      <c r="B19977" s="43">
        <f>IF(GL_Paste!$B19974="","",DATE(YEAR(GL_Paste!$E19974),MONTH(GL_Paste!$E19974),1))</f>
        <v/>
      </c>
      <c r="C19977">
        <f>IF(GL_Paste!$B19974="","",IF(TRIM(GL_Paste!$M19974)&lt;&gt;"",TRIM(GL_Paste!$M19974),IFERROR(MID(GL_Paste!$I19974,FIND("[",GL_Paste!$I19974)+1,FIND("]",GL_Paste!$I19974)-FIND("[",GL_Paste!$I19974)-1),"")))</f>
        <v/>
      </c>
      <c r="D19977">
        <f>IF(GL_Paste!$B19974="","",IFERROR(INDEX(DeptName,MATCH($C19977,DeptTag,0)),"UNALLOCATED"))</f>
        <v/>
      </c>
      <c r="E19977">
        <f>IF(GL_Paste!$B19974="","",IFERROR(INDEX(AcctCat,MATCH(GL_Paste!$B19974&amp;"",AcctCode,0)),"UNKNOWN"))</f>
        <v/>
      </c>
      <c r="F19977">
        <f>IF(GL_Paste!$B19974="","",IFERROR(INDEX(AcctSub,MATCH(GL_Paste!$B19974&amp;"",AcctCode,0)),"UNKNOWN"))</f>
        <v/>
      </c>
    </row>
    <row r="19978">
      <c r="A19978" s="40">
        <f>IF(GL_Paste!$B19975="","",N(GL_Paste!$H19975)-N(GL_Paste!$G19975))</f>
        <v/>
      </c>
      <c r="B19978" s="43">
        <f>IF(GL_Paste!$B19975="","",DATE(YEAR(GL_Paste!$E19975),MONTH(GL_Paste!$E19975),1))</f>
        <v/>
      </c>
      <c r="C19978">
        <f>IF(GL_Paste!$B19975="","",IF(TRIM(GL_Paste!$M19975)&lt;&gt;"",TRIM(GL_Paste!$M19975),IFERROR(MID(GL_Paste!$I19975,FIND("[",GL_Paste!$I19975)+1,FIND("]",GL_Paste!$I19975)-FIND("[",GL_Paste!$I19975)-1),"")))</f>
        <v/>
      </c>
      <c r="D19978">
        <f>IF(GL_Paste!$B19975="","",IFERROR(INDEX(DeptName,MATCH($C19978,DeptTag,0)),"UNALLOCATED"))</f>
        <v/>
      </c>
      <c r="E19978">
        <f>IF(GL_Paste!$B19975="","",IFERROR(INDEX(AcctCat,MATCH(GL_Paste!$B19975&amp;"",AcctCode,0)),"UNKNOWN"))</f>
        <v/>
      </c>
      <c r="F19978">
        <f>IF(GL_Paste!$B19975="","",IFERROR(INDEX(AcctSub,MATCH(GL_Paste!$B19975&amp;"",AcctCode,0)),"UNKNOWN"))</f>
        <v/>
      </c>
    </row>
    <row r="19979">
      <c r="A19979" s="40">
        <f>IF(GL_Paste!$B19976="","",N(GL_Paste!$H19976)-N(GL_Paste!$G19976))</f>
        <v/>
      </c>
      <c r="B19979" s="43">
        <f>IF(GL_Paste!$B19976="","",DATE(YEAR(GL_Paste!$E19976),MONTH(GL_Paste!$E19976),1))</f>
        <v/>
      </c>
      <c r="C19979">
        <f>IF(GL_Paste!$B19976="","",IF(TRIM(GL_Paste!$M19976)&lt;&gt;"",TRIM(GL_Paste!$M19976),IFERROR(MID(GL_Paste!$I19976,FIND("[",GL_Paste!$I19976)+1,FIND("]",GL_Paste!$I19976)-FIND("[",GL_Paste!$I19976)-1),"")))</f>
        <v/>
      </c>
      <c r="D19979">
        <f>IF(GL_Paste!$B19976="","",IFERROR(INDEX(DeptName,MATCH($C19979,DeptTag,0)),"UNALLOCATED"))</f>
        <v/>
      </c>
      <c r="E19979">
        <f>IF(GL_Paste!$B19976="","",IFERROR(INDEX(AcctCat,MATCH(GL_Paste!$B19976&amp;"",AcctCode,0)),"UNKNOWN"))</f>
        <v/>
      </c>
      <c r="F19979">
        <f>IF(GL_Paste!$B19976="","",IFERROR(INDEX(AcctSub,MATCH(GL_Paste!$B19976&amp;"",AcctCode,0)),"UNKNOWN"))</f>
        <v/>
      </c>
    </row>
    <row r="19980">
      <c r="A19980" s="40">
        <f>IF(GL_Paste!$B19977="","",N(GL_Paste!$H19977)-N(GL_Paste!$G19977))</f>
        <v/>
      </c>
      <c r="B19980" s="43">
        <f>IF(GL_Paste!$B19977="","",DATE(YEAR(GL_Paste!$E19977),MONTH(GL_Paste!$E19977),1))</f>
        <v/>
      </c>
      <c r="C19980">
        <f>IF(GL_Paste!$B19977="","",IF(TRIM(GL_Paste!$M19977)&lt;&gt;"",TRIM(GL_Paste!$M19977),IFERROR(MID(GL_Paste!$I19977,FIND("[",GL_Paste!$I19977)+1,FIND("]",GL_Paste!$I19977)-FIND("[",GL_Paste!$I19977)-1),"")))</f>
        <v/>
      </c>
      <c r="D19980">
        <f>IF(GL_Paste!$B19977="","",IFERROR(INDEX(DeptName,MATCH($C19980,DeptTag,0)),"UNALLOCATED"))</f>
        <v/>
      </c>
      <c r="E19980">
        <f>IF(GL_Paste!$B19977="","",IFERROR(INDEX(AcctCat,MATCH(GL_Paste!$B19977&amp;"",AcctCode,0)),"UNKNOWN"))</f>
        <v/>
      </c>
      <c r="F19980">
        <f>IF(GL_Paste!$B19977="","",IFERROR(INDEX(AcctSub,MATCH(GL_Paste!$B19977&amp;"",AcctCode,0)),"UNKNOWN"))</f>
        <v/>
      </c>
    </row>
    <row r="19981">
      <c r="A19981" s="40">
        <f>IF(GL_Paste!$B19978="","",N(GL_Paste!$H19978)-N(GL_Paste!$G19978))</f>
        <v/>
      </c>
      <c r="B19981" s="43">
        <f>IF(GL_Paste!$B19978="","",DATE(YEAR(GL_Paste!$E19978),MONTH(GL_Paste!$E19978),1))</f>
        <v/>
      </c>
      <c r="C19981">
        <f>IF(GL_Paste!$B19978="","",IF(TRIM(GL_Paste!$M19978)&lt;&gt;"",TRIM(GL_Paste!$M19978),IFERROR(MID(GL_Paste!$I19978,FIND("[",GL_Paste!$I19978)+1,FIND("]",GL_Paste!$I19978)-FIND("[",GL_Paste!$I19978)-1),"")))</f>
        <v/>
      </c>
      <c r="D19981">
        <f>IF(GL_Paste!$B19978="","",IFERROR(INDEX(DeptName,MATCH($C19981,DeptTag,0)),"UNALLOCATED"))</f>
        <v/>
      </c>
      <c r="E19981">
        <f>IF(GL_Paste!$B19978="","",IFERROR(INDEX(AcctCat,MATCH(GL_Paste!$B19978&amp;"",AcctCode,0)),"UNKNOWN"))</f>
        <v/>
      </c>
      <c r="F19981">
        <f>IF(GL_Paste!$B19978="","",IFERROR(INDEX(AcctSub,MATCH(GL_Paste!$B19978&amp;"",AcctCode,0)),"UNKNOWN"))</f>
        <v/>
      </c>
    </row>
    <row r="19982">
      <c r="A19982" s="40">
        <f>IF(GL_Paste!$B19979="","",N(GL_Paste!$H19979)-N(GL_Paste!$G19979))</f>
        <v/>
      </c>
      <c r="B19982" s="43">
        <f>IF(GL_Paste!$B19979="","",DATE(YEAR(GL_Paste!$E19979),MONTH(GL_Paste!$E19979),1))</f>
        <v/>
      </c>
      <c r="C19982">
        <f>IF(GL_Paste!$B19979="","",IF(TRIM(GL_Paste!$M19979)&lt;&gt;"",TRIM(GL_Paste!$M19979),IFERROR(MID(GL_Paste!$I19979,FIND("[",GL_Paste!$I19979)+1,FIND("]",GL_Paste!$I19979)-FIND("[",GL_Paste!$I19979)-1),"")))</f>
        <v/>
      </c>
      <c r="D19982">
        <f>IF(GL_Paste!$B19979="","",IFERROR(INDEX(DeptName,MATCH($C19982,DeptTag,0)),"UNALLOCATED"))</f>
        <v/>
      </c>
      <c r="E19982">
        <f>IF(GL_Paste!$B19979="","",IFERROR(INDEX(AcctCat,MATCH(GL_Paste!$B19979&amp;"",AcctCode,0)),"UNKNOWN"))</f>
        <v/>
      </c>
      <c r="F19982">
        <f>IF(GL_Paste!$B19979="","",IFERROR(INDEX(AcctSub,MATCH(GL_Paste!$B19979&amp;"",AcctCode,0)),"UNKNOWN"))</f>
        <v/>
      </c>
    </row>
    <row r="19983">
      <c r="A19983" s="40">
        <f>IF(GL_Paste!$B19980="","",N(GL_Paste!$H19980)-N(GL_Paste!$G19980))</f>
        <v/>
      </c>
      <c r="B19983" s="43">
        <f>IF(GL_Paste!$B19980="","",DATE(YEAR(GL_Paste!$E19980),MONTH(GL_Paste!$E19980),1))</f>
        <v/>
      </c>
      <c r="C19983">
        <f>IF(GL_Paste!$B19980="","",IF(TRIM(GL_Paste!$M19980)&lt;&gt;"",TRIM(GL_Paste!$M19980),IFERROR(MID(GL_Paste!$I19980,FIND("[",GL_Paste!$I19980)+1,FIND("]",GL_Paste!$I19980)-FIND("[",GL_Paste!$I19980)-1),"")))</f>
        <v/>
      </c>
      <c r="D19983">
        <f>IF(GL_Paste!$B19980="","",IFERROR(INDEX(DeptName,MATCH($C19983,DeptTag,0)),"UNALLOCATED"))</f>
        <v/>
      </c>
      <c r="E19983">
        <f>IF(GL_Paste!$B19980="","",IFERROR(INDEX(AcctCat,MATCH(GL_Paste!$B19980&amp;"",AcctCode,0)),"UNKNOWN"))</f>
        <v/>
      </c>
      <c r="F19983">
        <f>IF(GL_Paste!$B19980="","",IFERROR(INDEX(AcctSub,MATCH(GL_Paste!$B19980&amp;"",AcctCode,0)),"UNKNOWN"))</f>
        <v/>
      </c>
    </row>
    <row r="19984">
      <c r="A19984" s="40">
        <f>IF(GL_Paste!$B19981="","",N(GL_Paste!$H19981)-N(GL_Paste!$G19981))</f>
        <v/>
      </c>
      <c r="B19984" s="43">
        <f>IF(GL_Paste!$B19981="","",DATE(YEAR(GL_Paste!$E19981),MONTH(GL_Paste!$E19981),1))</f>
        <v/>
      </c>
      <c r="C19984">
        <f>IF(GL_Paste!$B19981="","",IF(TRIM(GL_Paste!$M19981)&lt;&gt;"",TRIM(GL_Paste!$M19981),IFERROR(MID(GL_Paste!$I19981,FIND("[",GL_Paste!$I19981)+1,FIND("]",GL_Paste!$I19981)-FIND("[",GL_Paste!$I19981)-1),"")))</f>
        <v/>
      </c>
      <c r="D19984">
        <f>IF(GL_Paste!$B19981="","",IFERROR(INDEX(DeptName,MATCH($C19984,DeptTag,0)),"UNALLOCATED"))</f>
        <v/>
      </c>
      <c r="E19984">
        <f>IF(GL_Paste!$B19981="","",IFERROR(INDEX(AcctCat,MATCH(GL_Paste!$B19981&amp;"",AcctCode,0)),"UNKNOWN"))</f>
        <v/>
      </c>
      <c r="F19984">
        <f>IF(GL_Paste!$B19981="","",IFERROR(INDEX(AcctSub,MATCH(GL_Paste!$B19981&amp;"",AcctCode,0)),"UNKNOWN"))</f>
        <v/>
      </c>
    </row>
    <row r="19985">
      <c r="A19985" s="40">
        <f>IF(GL_Paste!$B19982="","",N(GL_Paste!$H19982)-N(GL_Paste!$G19982))</f>
        <v/>
      </c>
      <c r="B19985" s="43">
        <f>IF(GL_Paste!$B19982="","",DATE(YEAR(GL_Paste!$E19982),MONTH(GL_Paste!$E19982),1))</f>
        <v/>
      </c>
      <c r="C19985">
        <f>IF(GL_Paste!$B19982="","",IF(TRIM(GL_Paste!$M19982)&lt;&gt;"",TRIM(GL_Paste!$M19982),IFERROR(MID(GL_Paste!$I19982,FIND("[",GL_Paste!$I19982)+1,FIND("]",GL_Paste!$I19982)-FIND("[",GL_Paste!$I19982)-1),"")))</f>
        <v/>
      </c>
      <c r="D19985">
        <f>IF(GL_Paste!$B19982="","",IFERROR(INDEX(DeptName,MATCH($C19985,DeptTag,0)),"UNALLOCATED"))</f>
        <v/>
      </c>
      <c r="E19985">
        <f>IF(GL_Paste!$B19982="","",IFERROR(INDEX(AcctCat,MATCH(GL_Paste!$B19982&amp;"",AcctCode,0)),"UNKNOWN"))</f>
        <v/>
      </c>
      <c r="F19985">
        <f>IF(GL_Paste!$B19982="","",IFERROR(INDEX(AcctSub,MATCH(GL_Paste!$B19982&amp;"",AcctCode,0)),"UNKNOWN"))</f>
        <v/>
      </c>
    </row>
    <row r="19986">
      <c r="A19986" s="40">
        <f>IF(GL_Paste!$B19983="","",N(GL_Paste!$H19983)-N(GL_Paste!$G19983))</f>
        <v/>
      </c>
      <c r="B19986" s="43">
        <f>IF(GL_Paste!$B19983="","",DATE(YEAR(GL_Paste!$E19983),MONTH(GL_Paste!$E19983),1))</f>
        <v/>
      </c>
      <c r="C19986">
        <f>IF(GL_Paste!$B19983="","",IF(TRIM(GL_Paste!$M19983)&lt;&gt;"",TRIM(GL_Paste!$M19983),IFERROR(MID(GL_Paste!$I19983,FIND("[",GL_Paste!$I19983)+1,FIND("]",GL_Paste!$I19983)-FIND("[",GL_Paste!$I19983)-1),"")))</f>
        <v/>
      </c>
      <c r="D19986">
        <f>IF(GL_Paste!$B19983="","",IFERROR(INDEX(DeptName,MATCH($C19986,DeptTag,0)),"UNALLOCATED"))</f>
        <v/>
      </c>
      <c r="E19986">
        <f>IF(GL_Paste!$B19983="","",IFERROR(INDEX(AcctCat,MATCH(GL_Paste!$B19983&amp;"",AcctCode,0)),"UNKNOWN"))</f>
        <v/>
      </c>
      <c r="F19986">
        <f>IF(GL_Paste!$B19983="","",IFERROR(INDEX(AcctSub,MATCH(GL_Paste!$B19983&amp;"",AcctCode,0)),"UNKNOWN"))</f>
        <v/>
      </c>
    </row>
    <row r="19987">
      <c r="A19987" s="40">
        <f>IF(GL_Paste!$B19984="","",N(GL_Paste!$H19984)-N(GL_Paste!$G19984))</f>
        <v/>
      </c>
      <c r="B19987" s="43">
        <f>IF(GL_Paste!$B19984="","",DATE(YEAR(GL_Paste!$E19984),MONTH(GL_Paste!$E19984),1))</f>
        <v/>
      </c>
      <c r="C19987">
        <f>IF(GL_Paste!$B19984="","",IF(TRIM(GL_Paste!$M19984)&lt;&gt;"",TRIM(GL_Paste!$M19984),IFERROR(MID(GL_Paste!$I19984,FIND("[",GL_Paste!$I19984)+1,FIND("]",GL_Paste!$I19984)-FIND("[",GL_Paste!$I19984)-1),"")))</f>
        <v/>
      </c>
      <c r="D19987">
        <f>IF(GL_Paste!$B19984="","",IFERROR(INDEX(DeptName,MATCH($C19987,DeptTag,0)),"UNALLOCATED"))</f>
        <v/>
      </c>
      <c r="E19987">
        <f>IF(GL_Paste!$B19984="","",IFERROR(INDEX(AcctCat,MATCH(GL_Paste!$B19984&amp;"",AcctCode,0)),"UNKNOWN"))</f>
        <v/>
      </c>
      <c r="F19987">
        <f>IF(GL_Paste!$B19984="","",IFERROR(INDEX(AcctSub,MATCH(GL_Paste!$B19984&amp;"",AcctCode,0)),"UNKNOWN"))</f>
        <v/>
      </c>
    </row>
    <row r="19988">
      <c r="A19988" s="40">
        <f>IF(GL_Paste!$B19985="","",N(GL_Paste!$H19985)-N(GL_Paste!$G19985))</f>
        <v/>
      </c>
      <c r="B19988" s="43">
        <f>IF(GL_Paste!$B19985="","",DATE(YEAR(GL_Paste!$E19985),MONTH(GL_Paste!$E19985),1))</f>
        <v/>
      </c>
      <c r="C19988">
        <f>IF(GL_Paste!$B19985="","",IF(TRIM(GL_Paste!$M19985)&lt;&gt;"",TRIM(GL_Paste!$M19985),IFERROR(MID(GL_Paste!$I19985,FIND("[",GL_Paste!$I19985)+1,FIND("]",GL_Paste!$I19985)-FIND("[",GL_Paste!$I19985)-1),"")))</f>
        <v/>
      </c>
      <c r="D19988">
        <f>IF(GL_Paste!$B19985="","",IFERROR(INDEX(DeptName,MATCH($C19988,DeptTag,0)),"UNALLOCATED"))</f>
        <v/>
      </c>
      <c r="E19988">
        <f>IF(GL_Paste!$B19985="","",IFERROR(INDEX(AcctCat,MATCH(GL_Paste!$B19985&amp;"",AcctCode,0)),"UNKNOWN"))</f>
        <v/>
      </c>
      <c r="F19988">
        <f>IF(GL_Paste!$B19985="","",IFERROR(INDEX(AcctSub,MATCH(GL_Paste!$B19985&amp;"",AcctCode,0)),"UNKNOWN"))</f>
        <v/>
      </c>
    </row>
    <row r="19989">
      <c r="A19989" s="40">
        <f>IF(GL_Paste!$B19986="","",N(GL_Paste!$H19986)-N(GL_Paste!$G19986))</f>
        <v/>
      </c>
      <c r="B19989" s="43">
        <f>IF(GL_Paste!$B19986="","",DATE(YEAR(GL_Paste!$E19986),MONTH(GL_Paste!$E19986),1))</f>
        <v/>
      </c>
      <c r="C19989">
        <f>IF(GL_Paste!$B19986="","",IF(TRIM(GL_Paste!$M19986)&lt;&gt;"",TRIM(GL_Paste!$M19986),IFERROR(MID(GL_Paste!$I19986,FIND("[",GL_Paste!$I19986)+1,FIND("]",GL_Paste!$I19986)-FIND("[",GL_Paste!$I19986)-1),"")))</f>
        <v/>
      </c>
      <c r="D19989">
        <f>IF(GL_Paste!$B19986="","",IFERROR(INDEX(DeptName,MATCH($C19989,DeptTag,0)),"UNALLOCATED"))</f>
        <v/>
      </c>
      <c r="E19989">
        <f>IF(GL_Paste!$B19986="","",IFERROR(INDEX(AcctCat,MATCH(GL_Paste!$B19986&amp;"",AcctCode,0)),"UNKNOWN"))</f>
        <v/>
      </c>
      <c r="F19989">
        <f>IF(GL_Paste!$B19986="","",IFERROR(INDEX(AcctSub,MATCH(GL_Paste!$B19986&amp;"",AcctCode,0)),"UNKNOWN"))</f>
        <v/>
      </c>
    </row>
    <row r="19990">
      <c r="A19990" s="40">
        <f>IF(GL_Paste!$B19987="","",N(GL_Paste!$H19987)-N(GL_Paste!$G19987))</f>
        <v/>
      </c>
      <c r="B19990" s="43">
        <f>IF(GL_Paste!$B19987="","",DATE(YEAR(GL_Paste!$E19987),MONTH(GL_Paste!$E19987),1))</f>
        <v/>
      </c>
      <c r="C19990">
        <f>IF(GL_Paste!$B19987="","",IF(TRIM(GL_Paste!$M19987)&lt;&gt;"",TRIM(GL_Paste!$M19987),IFERROR(MID(GL_Paste!$I19987,FIND("[",GL_Paste!$I19987)+1,FIND("]",GL_Paste!$I19987)-FIND("[",GL_Paste!$I19987)-1),"")))</f>
        <v/>
      </c>
      <c r="D19990">
        <f>IF(GL_Paste!$B19987="","",IFERROR(INDEX(DeptName,MATCH($C19990,DeptTag,0)),"UNALLOCATED"))</f>
        <v/>
      </c>
      <c r="E19990">
        <f>IF(GL_Paste!$B19987="","",IFERROR(INDEX(AcctCat,MATCH(GL_Paste!$B19987&amp;"",AcctCode,0)),"UNKNOWN"))</f>
        <v/>
      </c>
      <c r="F19990">
        <f>IF(GL_Paste!$B19987="","",IFERROR(INDEX(AcctSub,MATCH(GL_Paste!$B19987&amp;"",AcctCode,0)),"UNKNOWN"))</f>
        <v/>
      </c>
    </row>
    <row r="19991">
      <c r="A19991" s="40">
        <f>IF(GL_Paste!$B19988="","",N(GL_Paste!$H19988)-N(GL_Paste!$G19988))</f>
        <v/>
      </c>
      <c r="B19991" s="43">
        <f>IF(GL_Paste!$B19988="","",DATE(YEAR(GL_Paste!$E19988),MONTH(GL_Paste!$E19988),1))</f>
        <v/>
      </c>
      <c r="C19991">
        <f>IF(GL_Paste!$B19988="","",IF(TRIM(GL_Paste!$M19988)&lt;&gt;"",TRIM(GL_Paste!$M19988),IFERROR(MID(GL_Paste!$I19988,FIND("[",GL_Paste!$I19988)+1,FIND("]",GL_Paste!$I19988)-FIND("[",GL_Paste!$I19988)-1),"")))</f>
        <v/>
      </c>
      <c r="D19991">
        <f>IF(GL_Paste!$B19988="","",IFERROR(INDEX(DeptName,MATCH($C19991,DeptTag,0)),"UNALLOCATED"))</f>
        <v/>
      </c>
      <c r="E19991">
        <f>IF(GL_Paste!$B19988="","",IFERROR(INDEX(AcctCat,MATCH(GL_Paste!$B19988&amp;"",AcctCode,0)),"UNKNOWN"))</f>
        <v/>
      </c>
      <c r="F19991">
        <f>IF(GL_Paste!$B19988="","",IFERROR(INDEX(AcctSub,MATCH(GL_Paste!$B19988&amp;"",AcctCode,0)),"UNKNOWN"))</f>
        <v/>
      </c>
    </row>
    <row r="19992">
      <c r="A19992" s="40">
        <f>IF(GL_Paste!$B19989="","",N(GL_Paste!$H19989)-N(GL_Paste!$G19989))</f>
        <v/>
      </c>
      <c r="B19992" s="43">
        <f>IF(GL_Paste!$B19989="","",DATE(YEAR(GL_Paste!$E19989),MONTH(GL_Paste!$E19989),1))</f>
        <v/>
      </c>
      <c r="C19992">
        <f>IF(GL_Paste!$B19989="","",IF(TRIM(GL_Paste!$M19989)&lt;&gt;"",TRIM(GL_Paste!$M19989),IFERROR(MID(GL_Paste!$I19989,FIND("[",GL_Paste!$I19989)+1,FIND("]",GL_Paste!$I19989)-FIND("[",GL_Paste!$I19989)-1),"")))</f>
        <v/>
      </c>
      <c r="D19992">
        <f>IF(GL_Paste!$B19989="","",IFERROR(INDEX(DeptName,MATCH($C19992,DeptTag,0)),"UNALLOCATED"))</f>
        <v/>
      </c>
      <c r="E19992">
        <f>IF(GL_Paste!$B19989="","",IFERROR(INDEX(AcctCat,MATCH(GL_Paste!$B19989&amp;"",AcctCode,0)),"UNKNOWN"))</f>
        <v/>
      </c>
      <c r="F19992">
        <f>IF(GL_Paste!$B19989="","",IFERROR(INDEX(AcctSub,MATCH(GL_Paste!$B19989&amp;"",AcctCode,0)),"UNKNOWN"))</f>
        <v/>
      </c>
    </row>
    <row r="19993">
      <c r="A19993" s="40">
        <f>IF(GL_Paste!$B19990="","",N(GL_Paste!$H19990)-N(GL_Paste!$G19990))</f>
        <v/>
      </c>
      <c r="B19993" s="43">
        <f>IF(GL_Paste!$B19990="","",DATE(YEAR(GL_Paste!$E19990),MONTH(GL_Paste!$E19990),1))</f>
        <v/>
      </c>
      <c r="C19993">
        <f>IF(GL_Paste!$B19990="","",IF(TRIM(GL_Paste!$M19990)&lt;&gt;"",TRIM(GL_Paste!$M19990),IFERROR(MID(GL_Paste!$I19990,FIND("[",GL_Paste!$I19990)+1,FIND("]",GL_Paste!$I19990)-FIND("[",GL_Paste!$I19990)-1),"")))</f>
        <v/>
      </c>
      <c r="D19993">
        <f>IF(GL_Paste!$B19990="","",IFERROR(INDEX(DeptName,MATCH($C19993,DeptTag,0)),"UNALLOCATED"))</f>
        <v/>
      </c>
      <c r="E19993">
        <f>IF(GL_Paste!$B19990="","",IFERROR(INDEX(AcctCat,MATCH(GL_Paste!$B19990&amp;"",AcctCode,0)),"UNKNOWN"))</f>
        <v/>
      </c>
      <c r="F19993">
        <f>IF(GL_Paste!$B19990="","",IFERROR(INDEX(AcctSub,MATCH(GL_Paste!$B19990&amp;"",AcctCode,0)),"UNKNOWN"))</f>
        <v/>
      </c>
    </row>
    <row r="19994">
      <c r="A19994" s="40">
        <f>IF(GL_Paste!$B19991="","",N(GL_Paste!$H19991)-N(GL_Paste!$G19991))</f>
        <v/>
      </c>
      <c r="B19994" s="43">
        <f>IF(GL_Paste!$B19991="","",DATE(YEAR(GL_Paste!$E19991),MONTH(GL_Paste!$E19991),1))</f>
        <v/>
      </c>
      <c r="C19994">
        <f>IF(GL_Paste!$B19991="","",IF(TRIM(GL_Paste!$M19991)&lt;&gt;"",TRIM(GL_Paste!$M19991),IFERROR(MID(GL_Paste!$I19991,FIND("[",GL_Paste!$I19991)+1,FIND("]",GL_Paste!$I19991)-FIND("[",GL_Paste!$I19991)-1),"")))</f>
        <v/>
      </c>
      <c r="D19994">
        <f>IF(GL_Paste!$B19991="","",IFERROR(INDEX(DeptName,MATCH($C19994,DeptTag,0)),"UNALLOCATED"))</f>
        <v/>
      </c>
      <c r="E19994">
        <f>IF(GL_Paste!$B19991="","",IFERROR(INDEX(AcctCat,MATCH(GL_Paste!$B19991&amp;"",AcctCode,0)),"UNKNOWN"))</f>
        <v/>
      </c>
      <c r="F19994">
        <f>IF(GL_Paste!$B19991="","",IFERROR(INDEX(AcctSub,MATCH(GL_Paste!$B19991&amp;"",AcctCode,0)),"UNKNOWN"))</f>
        <v/>
      </c>
    </row>
    <row r="19995">
      <c r="A19995" s="40">
        <f>IF(GL_Paste!$B19992="","",N(GL_Paste!$H19992)-N(GL_Paste!$G19992))</f>
        <v/>
      </c>
      <c r="B19995" s="43">
        <f>IF(GL_Paste!$B19992="","",DATE(YEAR(GL_Paste!$E19992),MONTH(GL_Paste!$E19992),1))</f>
        <v/>
      </c>
      <c r="C19995">
        <f>IF(GL_Paste!$B19992="","",IF(TRIM(GL_Paste!$M19992)&lt;&gt;"",TRIM(GL_Paste!$M19992),IFERROR(MID(GL_Paste!$I19992,FIND("[",GL_Paste!$I19992)+1,FIND("]",GL_Paste!$I19992)-FIND("[",GL_Paste!$I19992)-1),"")))</f>
        <v/>
      </c>
      <c r="D19995">
        <f>IF(GL_Paste!$B19992="","",IFERROR(INDEX(DeptName,MATCH($C19995,DeptTag,0)),"UNALLOCATED"))</f>
        <v/>
      </c>
      <c r="E19995">
        <f>IF(GL_Paste!$B19992="","",IFERROR(INDEX(AcctCat,MATCH(GL_Paste!$B19992&amp;"",AcctCode,0)),"UNKNOWN"))</f>
        <v/>
      </c>
      <c r="F19995">
        <f>IF(GL_Paste!$B19992="","",IFERROR(INDEX(AcctSub,MATCH(GL_Paste!$B19992&amp;"",AcctCode,0)),"UNKNOWN"))</f>
        <v/>
      </c>
    </row>
    <row r="19996">
      <c r="A19996" s="40">
        <f>IF(GL_Paste!$B19993="","",N(GL_Paste!$H19993)-N(GL_Paste!$G19993))</f>
        <v/>
      </c>
      <c r="B19996" s="43">
        <f>IF(GL_Paste!$B19993="","",DATE(YEAR(GL_Paste!$E19993),MONTH(GL_Paste!$E19993),1))</f>
        <v/>
      </c>
      <c r="C19996">
        <f>IF(GL_Paste!$B19993="","",IF(TRIM(GL_Paste!$M19993)&lt;&gt;"",TRIM(GL_Paste!$M19993),IFERROR(MID(GL_Paste!$I19993,FIND("[",GL_Paste!$I19993)+1,FIND("]",GL_Paste!$I19993)-FIND("[",GL_Paste!$I19993)-1),"")))</f>
        <v/>
      </c>
      <c r="D19996">
        <f>IF(GL_Paste!$B19993="","",IFERROR(INDEX(DeptName,MATCH($C19996,DeptTag,0)),"UNALLOCATED"))</f>
        <v/>
      </c>
      <c r="E19996">
        <f>IF(GL_Paste!$B19993="","",IFERROR(INDEX(AcctCat,MATCH(GL_Paste!$B19993&amp;"",AcctCode,0)),"UNKNOWN"))</f>
        <v/>
      </c>
      <c r="F19996">
        <f>IF(GL_Paste!$B19993="","",IFERROR(INDEX(AcctSub,MATCH(GL_Paste!$B19993&amp;"",AcctCode,0)),"UNKNOWN"))</f>
        <v/>
      </c>
    </row>
    <row r="19997">
      <c r="A19997" s="40">
        <f>IF(GL_Paste!$B19994="","",N(GL_Paste!$H19994)-N(GL_Paste!$G19994))</f>
        <v/>
      </c>
      <c r="B19997" s="43">
        <f>IF(GL_Paste!$B19994="","",DATE(YEAR(GL_Paste!$E19994),MONTH(GL_Paste!$E19994),1))</f>
        <v/>
      </c>
      <c r="C19997">
        <f>IF(GL_Paste!$B19994="","",IF(TRIM(GL_Paste!$M19994)&lt;&gt;"",TRIM(GL_Paste!$M19994),IFERROR(MID(GL_Paste!$I19994,FIND("[",GL_Paste!$I19994)+1,FIND("]",GL_Paste!$I19994)-FIND("[",GL_Paste!$I19994)-1),"")))</f>
        <v/>
      </c>
      <c r="D19997">
        <f>IF(GL_Paste!$B19994="","",IFERROR(INDEX(DeptName,MATCH($C19997,DeptTag,0)),"UNALLOCATED"))</f>
        <v/>
      </c>
      <c r="E19997">
        <f>IF(GL_Paste!$B19994="","",IFERROR(INDEX(AcctCat,MATCH(GL_Paste!$B19994&amp;"",AcctCode,0)),"UNKNOWN"))</f>
        <v/>
      </c>
      <c r="F19997">
        <f>IF(GL_Paste!$B19994="","",IFERROR(INDEX(AcctSub,MATCH(GL_Paste!$B19994&amp;"",AcctCode,0)),"UNKNOWN"))</f>
        <v/>
      </c>
    </row>
    <row r="19998">
      <c r="A19998" s="40">
        <f>IF(GL_Paste!$B19995="","",N(GL_Paste!$H19995)-N(GL_Paste!$G19995))</f>
        <v/>
      </c>
      <c r="B19998" s="43">
        <f>IF(GL_Paste!$B19995="","",DATE(YEAR(GL_Paste!$E19995),MONTH(GL_Paste!$E19995),1))</f>
        <v/>
      </c>
      <c r="C19998">
        <f>IF(GL_Paste!$B19995="","",IF(TRIM(GL_Paste!$M19995)&lt;&gt;"",TRIM(GL_Paste!$M19995),IFERROR(MID(GL_Paste!$I19995,FIND("[",GL_Paste!$I19995)+1,FIND("]",GL_Paste!$I19995)-FIND("[",GL_Paste!$I19995)-1),"")))</f>
        <v/>
      </c>
      <c r="D19998">
        <f>IF(GL_Paste!$B19995="","",IFERROR(INDEX(DeptName,MATCH($C19998,DeptTag,0)),"UNALLOCATED"))</f>
        <v/>
      </c>
      <c r="E19998">
        <f>IF(GL_Paste!$B19995="","",IFERROR(INDEX(AcctCat,MATCH(GL_Paste!$B19995&amp;"",AcctCode,0)),"UNKNOWN"))</f>
        <v/>
      </c>
      <c r="F19998">
        <f>IF(GL_Paste!$B19995="","",IFERROR(INDEX(AcctSub,MATCH(GL_Paste!$B19995&amp;"",AcctCode,0)),"UNKNOWN"))</f>
        <v/>
      </c>
    </row>
    <row r="19999">
      <c r="A19999" s="40">
        <f>IF(GL_Paste!$B19996="","",N(GL_Paste!$H19996)-N(GL_Paste!$G19996))</f>
        <v/>
      </c>
      <c r="B19999" s="43">
        <f>IF(GL_Paste!$B19996="","",DATE(YEAR(GL_Paste!$E19996),MONTH(GL_Paste!$E19996),1))</f>
        <v/>
      </c>
      <c r="C19999">
        <f>IF(GL_Paste!$B19996="","",IF(TRIM(GL_Paste!$M19996)&lt;&gt;"",TRIM(GL_Paste!$M19996),IFERROR(MID(GL_Paste!$I19996,FIND("[",GL_Paste!$I19996)+1,FIND("]",GL_Paste!$I19996)-FIND("[",GL_Paste!$I19996)-1),"")))</f>
        <v/>
      </c>
      <c r="D19999">
        <f>IF(GL_Paste!$B19996="","",IFERROR(INDEX(DeptName,MATCH($C19999,DeptTag,0)),"UNALLOCATED"))</f>
        <v/>
      </c>
      <c r="E19999">
        <f>IF(GL_Paste!$B19996="","",IFERROR(INDEX(AcctCat,MATCH(GL_Paste!$B19996&amp;"",AcctCode,0)),"UNKNOWN"))</f>
        <v/>
      </c>
      <c r="F19999">
        <f>IF(GL_Paste!$B19996="","",IFERROR(INDEX(AcctSub,MATCH(GL_Paste!$B19996&amp;"",AcctCode,0)),"UNKNOWN"))</f>
        <v/>
      </c>
    </row>
    <row r="20000">
      <c r="A20000" s="40">
        <f>IF(GL_Paste!$B19997="","",N(GL_Paste!$H19997)-N(GL_Paste!$G19997))</f>
        <v/>
      </c>
      <c r="B20000" s="43">
        <f>IF(GL_Paste!$B19997="","",DATE(YEAR(GL_Paste!$E19997),MONTH(GL_Paste!$E19997),1))</f>
        <v/>
      </c>
      <c r="C20000">
        <f>IF(GL_Paste!$B19997="","",IF(TRIM(GL_Paste!$M19997)&lt;&gt;"",TRIM(GL_Paste!$M19997),IFERROR(MID(GL_Paste!$I19997,FIND("[",GL_Paste!$I19997)+1,FIND("]",GL_Paste!$I19997)-FIND("[",GL_Paste!$I19997)-1),"")))</f>
        <v/>
      </c>
      <c r="D20000">
        <f>IF(GL_Paste!$B19997="","",IFERROR(INDEX(DeptName,MATCH($C20000,DeptTag,0)),"UNALLOCATED"))</f>
        <v/>
      </c>
      <c r="E20000">
        <f>IF(GL_Paste!$B19997="","",IFERROR(INDEX(AcctCat,MATCH(GL_Paste!$B19997&amp;"",AcctCode,0)),"UNKNOWN"))</f>
        <v/>
      </c>
      <c r="F20000">
        <f>IF(GL_Paste!$B19997="","",IFERROR(INDEX(AcctSub,MATCH(GL_Paste!$B19997&amp;"",AcctCode,0)),"UNKNOWN"))</f>
        <v/>
      </c>
    </row>
    <row r="20001">
      <c r="A20001" s="40">
        <f>IF(GL_Paste!$B19998="","",N(GL_Paste!$H19998)-N(GL_Paste!$G19998))</f>
        <v/>
      </c>
      <c r="B20001" s="43">
        <f>IF(GL_Paste!$B19998="","",DATE(YEAR(GL_Paste!$E19998),MONTH(GL_Paste!$E19998),1))</f>
        <v/>
      </c>
      <c r="C20001">
        <f>IF(GL_Paste!$B19998="","",IF(TRIM(GL_Paste!$M19998)&lt;&gt;"",TRIM(GL_Paste!$M19998),IFERROR(MID(GL_Paste!$I19998,FIND("[",GL_Paste!$I19998)+1,FIND("]",GL_Paste!$I19998)-FIND("[",GL_Paste!$I19998)-1),"")))</f>
        <v/>
      </c>
      <c r="D20001">
        <f>IF(GL_Paste!$B19998="","",IFERROR(INDEX(DeptName,MATCH($C20001,DeptTag,0)),"UNALLOCATED"))</f>
        <v/>
      </c>
      <c r="E20001">
        <f>IF(GL_Paste!$B19998="","",IFERROR(INDEX(AcctCat,MATCH(GL_Paste!$B19998&amp;"",AcctCode,0)),"UNKNOWN"))</f>
        <v/>
      </c>
      <c r="F20001">
        <f>IF(GL_Paste!$B19998="","",IFERROR(INDEX(AcctSub,MATCH(GL_Paste!$B19998&amp;"",AcctCode,0)),"UNKNOWN"))</f>
        <v/>
      </c>
    </row>
    <row r="20002">
      <c r="A20002" s="40">
        <f>IF(GL_Paste!$B19999="","",N(GL_Paste!$H19999)-N(GL_Paste!$G19999))</f>
        <v/>
      </c>
      <c r="B20002" s="43">
        <f>IF(GL_Paste!$B19999="","",DATE(YEAR(GL_Paste!$E19999),MONTH(GL_Paste!$E19999),1))</f>
        <v/>
      </c>
      <c r="C20002">
        <f>IF(GL_Paste!$B19999="","",IF(TRIM(GL_Paste!$M19999)&lt;&gt;"",TRIM(GL_Paste!$M19999),IFERROR(MID(GL_Paste!$I19999,FIND("[",GL_Paste!$I19999)+1,FIND("]",GL_Paste!$I19999)-FIND("[",GL_Paste!$I19999)-1),"")))</f>
        <v/>
      </c>
      <c r="D20002">
        <f>IF(GL_Paste!$B19999="","",IFERROR(INDEX(DeptName,MATCH($C20002,DeptTag,0)),"UNALLOCATED"))</f>
        <v/>
      </c>
      <c r="E20002">
        <f>IF(GL_Paste!$B19999="","",IFERROR(INDEX(AcctCat,MATCH(GL_Paste!$B19999&amp;"",AcctCode,0)),"UNKNOWN"))</f>
        <v/>
      </c>
      <c r="F20002">
        <f>IF(GL_Paste!$B19999="","",IFERROR(INDEX(AcctSub,MATCH(GL_Paste!$B19999&amp;"",AcctCode,0)),"UNKNOWN"))</f>
        <v/>
      </c>
    </row>
    <row r="20003">
      <c r="A20003" s="40">
        <f>IF(GL_Paste!$B20000="","",N(GL_Paste!$H20000)-N(GL_Paste!$G20000))</f>
        <v/>
      </c>
      <c r="B20003" s="43">
        <f>IF(GL_Paste!$B20000="","",DATE(YEAR(GL_Paste!$E20000),MONTH(GL_Paste!$E20000),1))</f>
        <v/>
      </c>
      <c r="C20003">
        <f>IF(GL_Paste!$B20000="","",IF(TRIM(GL_Paste!$M20000)&lt;&gt;"",TRIM(GL_Paste!$M20000),IFERROR(MID(GL_Paste!$I20000,FIND("[",GL_Paste!$I20000)+1,FIND("]",GL_Paste!$I20000)-FIND("[",GL_Paste!$I20000)-1),"")))</f>
        <v/>
      </c>
      <c r="D20003">
        <f>IF(GL_Paste!$B20000="","",IFERROR(INDEX(DeptName,MATCH($C20003,DeptTag,0)),"UNALLOCATED"))</f>
        <v/>
      </c>
      <c r="E20003">
        <f>IF(GL_Paste!$B20000="","",IFERROR(INDEX(AcctCat,MATCH(GL_Paste!$B20000&amp;"",AcctCode,0)),"UNKNOWN"))</f>
        <v/>
      </c>
      <c r="F20003">
        <f>IF(GL_Paste!$B20000="","",IFERROR(INDEX(AcctSub,MATCH(GL_Paste!$B20000&amp;"",AcctCode,0)),"UNKNOWN"))</f>
        <v/>
      </c>
    </row>
    <row r="20004">
      <c r="A20004" s="40">
        <f>IF(GL_Paste!$B20001="","",N(GL_Paste!$H20001)-N(GL_Paste!$G20001))</f>
        <v/>
      </c>
      <c r="B20004" s="43">
        <f>IF(GL_Paste!$B20001="","",DATE(YEAR(GL_Paste!$E20001),MONTH(GL_Paste!$E20001),1))</f>
        <v/>
      </c>
      <c r="C20004">
        <f>IF(GL_Paste!$B20001="","",IF(TRIM(GL_Paste!$M20001)&lt;&gt;"",TRIM(GL_Paste!$M20001),IFERROR(MID(GL_Paste!$I20001,FIND("[",GL_Paste!$I20001)+1,FIND("]",GL_Paste!$I20001)-FIND("[",GL_Paste!$I20001)-1),"")))</f>
        <v/>
      </c>
      <c r="D20004">
        <f>IF(GL_Paste!$B20001="","",IFERROR(INDEX(DeptName,MATCH($C20004,DeptTag,0)),"UNALLOCATED"))</f>
        <v/>
      </c>
      <c r="E20004">
        <f>IF(GL_Paste!$B20001="","",IFERROR(INDEX(AcctCat,MATCH(GL_Paste!$B20001&amp;"",AcctCode,0)),"UNKNOWN"))</f>
        <v/>
      </c>
      <c r="F20004">
        <f>IF(GL_Paste!$B20001="","",IFERROR(INDEX(AcctSub,MATCH(GL_Paste!$B20001&amp;"",AcctCode,0)),"UNKNOWN"))</f>
        <v/>
      </c>
    </row>
  </sheetData>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Q190"/>
  <sheetViews>
    <sheetView showGridLines="0"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5" customWidth="1" min="2" max="2"/>
    <col width="15" customWidth="1" min="3" max="3"/>
    <col width="3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c r="A1" s="1" t="inlineStr">
        <is>
          <t>Engine  -  calculated, never type here</t>
        </is>
      </c>
    </row>
    <row r="2">
      <c r="A2" s="2" t="inlineStr">
        <is>
          <t>One row per department and subcategory, twelve months across. Read by the P&amp;L, the Summary and the charts.</t>
        </is>
      </c>
    </row>
    <row r="4">
      <c r="A4" s="12" t="inlineStr">
        <is>
          <t>Key</t>
        </is>
      </c>
      <c r="B4" s="12" t="inlineStr">
        <is>
          <t>Department</t>
        </is>
      </c>
      <c r="C4" s="12" t="inlineStr">
        <is>
          <t>Category</t>
        </is>
      </c>
      <c r="D4" s="12" t="inlineStr">
        <is>
          <t>Subcategory</t>
        </is>
      </c>
      <c r="E4" s="18" t="n">
        <v>46204</v>
      </c>
      <c r="F4" s="18" t="n">
        <v>46235</v>
      </c>
      <c r="G4" s="18" t="n">
        <v>46266</v>
      </c>
      <c r="H4" s="18" t="n">
        <v>46296</v>
      </c>
      <c r="I4" s="18" t="n">
        <v>46327</v>
      </c>
      <c r="J4" s="18" t="n">
        <v>46357</v>
      </c>
      <c r="K4" s="18" t="n">
        <v>46388</v>
      </c>
      <c r="L4" s="18" t="n">
        <v>46419</v>
      </c>
      <c r="M4" s="18" t="n">
        <v>46447</v>
      </c>
      <c r="N4" s="18" t="n">
        <v>46478</v>
      </c>
      <c r="O4" s="18" t="n">
        <v>46508</v>
      </c>
      <c r="P4" s="18" t="n">
        <v>46539</v>
      </c>
      <c r="Q4" s="12" t="inlineStr">
        <is>
          <t>FY total</t>
        </is>
      </c>
    </row>
    <row r="5">
      <c r="A5" s="6" t="inlineStr">
        <is>
          <t>ONSITE|Contract Income</t>
        </is>
      </c>
      <c r="B5" s="6" t="inlineStr">
        <is>
          <t>ONSITE</t>
        </is>
      </c>
      <c r="C5" s="6" t="inlineStr">
        <is>
          <t>Income</t>
        </is>
      </c>
      <c r="D5" s="6" t="inlineStr">
        <is>
          <t>Contract Income</t>
        </is>
      </c>
      <c r="E5" s="44">
        <f>SUMIFS(Cleanup!$A$5:$A$20004,Cleanup!$D$5:$D$20004,$B5,Cleanup!$F$5:$F$20004,$D5,Cleanup!$B$5:$B$20004,E$4)</f>
        <v/>
      </c>
      <c r="F5" s="44">
        <f>SUMIFS(Cleanup!$A$5:$A$20004,Cleanup!$D$5:$D$20004,$B5,Cleanup!$F$5:$F$20004,$D5,Cleanup!$B$5:$B$20004,F$4)</f>
        <v/>
      </c>
      <c r="G5" s="44">
        <f>SUMIFS(Cleanup!$A$5:$A$20004,Cleanup!$D$5:$D$20004,$B5,Cleanup!$F$5:$F$20004,$D5,Cleanup!$B$5:$B$20004,G$4)</f>
        <v/>
      </c>
      <c r="H5" s="44">
        <f>SUMIFS(Cleanup!$A$5:$A$20004,Cleanup!$D$5:$D$20004,$B5,Cleanup!$F$5:$F$20004,$D5,Cleanup!$B$5:$B$20004,H$4)</f>
        <v/>
      </c>
      <c r="I5" s="44">
        <f>SUMIFS(Cleanup!$A$5:$A$20004,Cleanup!$D$5:$D$20004,$B5,Cleanup!$F$5:$F$20004,$D5,Cleanup!$B$5:$B$20004,I$4)</f>
        <v/>
      </c>
      <c r="J5" s="44">
        <f>SUMIFS(Cleanup!$A$5:$A$20004,Cleanup!$D$5:$D$20004,$B5,Cleanup!$F$5:$F$20004,$D5,Cleanup!$B$5:$B$20004,J$4)</f>
        <v/>
      </c>
      <c r="K5" s="44">
        <f>SUMIFS(Cleanup!$A$5:$A$20004,Cleanup!$D$5:$D$20004,$B5,Cleanup!$F$5:$F$20004,$D5,Cleanup!$B$5:$B$20004,K$4)</f>
        <v/>
      </c>
      <c r="L5" s="44">
        <f>SUMIFS(Cleanup!$A$5:$A$20004,Cleanup!$D$5:$D$20004,$B5,Cleanup!$F$5:$F$20004,$D5,Cleanup!$B$5:$B$20004,L$4)</f>
        <v/>
      </c>
      <c r="M5" s="44">
        <f>SUMIFS(Cleanup!$A$5:$A$20004,Cleanup!$D$5:$D$20004,$B5,Cleanup!$F$5:$F$20004,$D5,Cleanup!$B$5:$B$20004,M$4)</f>
        <v/>
      </c>
      <c r="N5" s="44">
        <f>SUMIFS(Cleanup!$A$5:$A$20004,Cleanup!$D$5:$D$20004,$B5,Cleanup!$F$5:$F$20004,$D5,Cleanup!$B$5:$B$20004,N$4)</f>
        <v/>
      </c>
      <c r="O5" s="44">
        <f>SUMIFS(Cleanup!$A$5:$A$20004,Cleanup!$D$5:$D$20004,$B5,Cleanup!$F$5:$F$20004,$D5,Cleanup!$B$5:$B$20004,O$4)</f>
        <v/>
      </c>
      <c r="P5" s="44">
        <f>SUMIFS(Cleanup!$A$5:$A$20004,Cleanup!$D$5:$D$20004,$B5,Cleanup!$F$5:$F$20004,$D5,Cleanup!$B$5:$B$20004,P$4)</f>
        <v/>
      </c>
      <c r="Q5" s="42">
        <f>SUM(E5:P5)</f>
        <v/>
      </c>
    </row>
    <row r="6">
      <c r="A6" s="6" t="inlineStr">
        <is>
          <t>ONSITE|Non Contract Income</t>
        </is>
      </c>
      <c r="B6" s="6" t="inlineStr">
        <is>
          <t>ONSITE</t>
        </is>
      </c>
      <c r="C6" s="6" t="inlineStr">
        <is>
          <t>Income</t>
        </is>
      </c>
      <c r="D6" s="6" t="inlineStr">
        <is>
          <t>Non Contract Income</t>
        </is>
      </c>
      <c r="E6" s="44">
        <f>SUMIFS(Cleanup!$A$5:$A$20004,Cleanup!$D$5:$D$20004,$B6,Cleanup!$F$5:$F$20004,$D6,Cleanup!$B$5:$B$20004,E$4)</f>
        <v/>
      </c>
      <c r="F6" s="44">
        <f>SUMIFS(Cleanup!$A$5:$A$20004,Cleanup!$D$5:$D$20004,$B6,Cleanup!$F$5:$F$20004,$D6,Cleanup!$B$5:$B$20004,F$4)</f>
        <v/>
      </c>
      <c r="G6" s="44">
        <f>SUMIFS(Cleanup!$A$5:$A$20004,Cleanup!$D$5:$D$20004,$B6,Cleanup!$F$5:$F$20004,$D6,Cleanup!$B$5:$B$20004,G$4)</f>
        <v/>
      </c>
      <c r="H6" s="44">
        <f>SUMIFS(Cleanup!$A$5:$A$20004,Cleanup!$D$5:$D$20004,$B6,Cleanup!$F$5:$F$20004,$D6,Cleanup!$B$5:$B$20004,H$4)</f>
        <v/>
      </c>
      <c r="I6" s="44">
        <f>SUMIFS(Cleanup!$A$5:$A$20004,Cleanup!$D$5:$D$20004,$B6,Cleanup!$F$5:$F$20004,$D6,Cleanup!$B$5:$B$20004,I$4)</f>
        <v/>
      </c>
      <c r="J6" s="44">
        <f>SUMIFS(Cleanup!$A$5:$A$20004,Cleanup!$D$5:$D$20004,$B6,Cleanup!$F$5:$F$20004,$D6,Cleanup!$B$5:$B$20004,J$4)</f>
        <v/>
      </c>
      <c r="K6" s="44">
        <f>SUMIFS(Cleanup!$A$5:$A$20004,Cleanup!$D$5:$D$20004,$B6,Cleanup!$F$5:$F$20004,$D6,Cleanup!$B$5:$B$20004,K$4)</f>
        <v/>
      </c>
      <c r="L6" s="44">
        <f>SUMIFS(Cleanup!$A$5:$A$20004,Cleanup!$D$5:$D$20004,$B6,Cleanup!$F$5:$F$20004,$D6,Cleanup!$B$5:$B$20004,L$4)</f>
        <v/>
      </c>
      <c r="M6" s="44">
        <f>SUMIFS(Cleanup!$A$5:$A$20004,Cleanup!$D$5:$D$20004,$B6,Cleanup!$F$5:$F$20004,$D6,Cleanup!$B$5:$B$20004,M$4)</f>
        <v/>
      </c>
      <c r="N6" s="44">
        <f>SUMIFS(Cleanup!$A$5:$A$20004,Cleanup!$D$5:$D$20004,$B6,Cleanup!$F$5:$F$20004,$D6,Cleanup!$B$5:$B$20004,N$4)</f>
        <v/>
      </c>
      <c r="O6" s="44">
        <f>SUMIFS(Cleanup!$A$5:$A$20004,Cleanup!$D$5:$D$20004,$B6,Cleanup!$F$5:$F$20004,$D6,Cleanup!$B$5:$B$20004,O$4)</f>
        <v/>
      </c>
      <c r="P6" s="44">
        <f>SUMIFS(Cleanup!$A$5:$A$20004,Cleanup!$D$5:$D$20004,$B6,Cleanup!$F$5:$F$20004,$D6,Cleanup!$B$5:$B$20004,P$4)</f>
        <v/>
      </c>
      <c r="Q6" s="42">
        <f>SUM(E6:P6)</f>
        <v/>
      </c>
    </row>
    <row r="7">
      <c r="A7" s="6" t="inlineStr">
        <is>
          <t>ONSITE|Work in Progess</t>
        </is>
      </c>
      <c r="B7" s="6" t="inlineStr">
        <is>
          <t>ONSITE</t>
        </is>
      </c>
      <c r="C7" s="6" t="inlineStr">
        <is>
          <t>Income</t>
        </is>
      </c>
      <c r="D7" s="6" t="inlineStr">
        <is>
          <t>Work in Progess</t>
        </is>
      </c>
      <c r="E7" s="44">
        <f>SUMIFS(Cleanup!$A$5:$A$20004,Cleanup!$D$5:$D$20004,$B7,Cleanup!$F$5:$F$20004,$D7,Cleanup!$B$5:$B$20004,E$4)</f>
        <v/>
      </c>
      <c r="F7" s="44">
        <f>SUMIFS(Cleanup!$A$5:$A$20004,Cleanup!$D$5:$D$20004,$B7,Cleanup!$F$5:$F$20004,$D7,Cleanup!$B$5:$B$20004,F$4)</f>
        <v/>
      </c>
      <c r="G7" s="44">
        <f>SUMIFS(Cleanup!$A$5:$A$20004,Cleanup!$D$5:$D$20004,$B7,Cleanup!$F$5:$F$20004,$D7,Cleanup!$B$5:$B$20004,G$4)</f>
        <v/>
      </c>
      <c r="H7" s="44">
        <f>SUMIFS(Cleanup!$A$5:$A$20004,Cleanup!$D$5:$D$20004,$B7,Cleanup!$F$5:$F$20004,$D7,Cleanup!$B$5:$B$20004,H$4)</f>
        <v/>
      </c>
      <c r="I7" s="44">
        <f>SUMIFS(Cleanup!$A$5:$A$20004,Cleanup!$D$5:$D$20004,$B7,Cleanup!$F$5:$F$20004,$D7,Cleanup!$B$5:$B$20004,I$4)</f>
        <v/>
      </c>
      <c r="J7" s="44">
        <f>SUMIFS(Cleanup!$A$5:$A$20004,Cleanup!$D$5:$D$20004,$B7,Cleanup!$F$5:$F$20004,$D7,Cleanup!$B$5:$B$20004,J$4)</f>
        <v/>
      </c>
      <c r="K7" s="44">
        <f>SUMIFS(Cleanup!$A$5:$A$20004,Cleanup!$D$5:$D$20004,$B7,Cleanup!$F$5:$F$20004,$D7,Cleanup!$B$5:$B$20004,K$4)</f>
        <v/>
      </c>
      <c r="L7" s="44">
        <f>SUMIFS(Cleanup!$A$5:$A$20004,Cleanup!$D$5:$D$20004,$B7,Cleanup!$F$5:$F$20004,$D7,Cleanup!$B$5:$B$20004,L$4)</f>
        <v/>
      </c>
      <c r="M7" s="44">
        <f>SUMIFS(Cleanup!$A$5:$A$20004,Cleanup!$D$5:$D$20004,$B7,Cleanup!$F$5:$F$20004,$D7,Cleanup!$B$5:$B$20004,M$4)</f>
        <v/>
      </c>
      <c r="N7" s="44">
        <f>SUMIFS(Cleanup!$A$5:$A$20004,Cleanup!$D$5:$D$20004,$B7,Cleanup!$F$5:$F$20004,$D7,Cleanup!$B$5:$B$20004,N$4)</f>
        <v/>
      </c>
      <c r="O7" s="44">
        <f>SUMIFS(Cleanup!$A$5:$A$20004,Cleanup!$D$5:$D$20004,$B7,Cleanup!$F$5:$F$20004,$D7,Cleanup!$B$5:$B$20004,O$4)</f>
        <v/>
      </c>
      <c r="P7" s="44">
        <f>SUMIFS(Cleanup!$A$5:$A$20004,Cleanup!$D$5:$D$20004,$B7,Cleanup!$F$5:$F$20004,$D7,Cleanup!$B$5:$B$20004,P$4)</f>
        <v/>
      </c>
      <c r="Q7" s="42">
        <f>SUM(E7:P7)</f>
        <v/>
      </c>
    </row>
    <row r="8">
      <c r="A8" s="6" t="inlineStr">
        <is>
          <t>ONSITE|Freight Collected &amp; Travel</t>
        </is>
      </c>
      <c r="B8" s="6" t="inlineStr">
        <is>
          <t>ONSITE</t>
        </is>
      </c>
      <c r="C8" s="6" t="inlineStr">
        <is>
          <t>Income</t>
        </is>
      </c>
      <c r="D8" s="6" t="inlineStr">
        <is>
          <t>Freight Collected &amp; Travel</t>
        </is>
      </c>
      <c r="E8" s="44">
        <f>SUMIFS(Cleanup!$A$5:$A$20004,Cleanup!$D$5:$D$20004,$B8,Cleanup!$F$5:$F$20004,$D8,Cleanup!$B$5:$B$20004,E$4)</f>
        <v/>
      </c>
      <c r="F8" s="44">
        <f>SUMIFS(Cleanup!$A$5:$A$20004,Cleanup!$D$5:$D$20004,$B8,Cleanup!$F$5:$F$20004,$D8,Cleanup!$B$5:$B$20004,F$4)</f>
        <v/>
      </c>
      <c r="G8" s="44">
        <f>SUMIFS(Cleanup!$A$5:$A$20004,Cleanup!$D$5:$D$20004,$B8,Cleanup!$F$5:$F$20004,$D8,Cleanup!$B$5:$B$20004,G$4)</f>
        <v/>
      </c>
      <c r="H8" s="44">
        <f>SUMIFS(Cleanup!$A$5:$A$20004,Cleanup!$D$5:$D$20004,$B8,Cleanup!$F$5:$F$20004,$D8,Cleanup!$B$5:$B$20004,H$4)</f>
        <v/>
      </c>
      <c r="I8" s="44">
        <f>SUMIFS(Cleanup!$A$5:$A$20004,Cleanup!$D$5:$D$20004,$B8,Cleanup!$F$5:$F$20004,$D8,Cleanup!$B$5:$B$20004,I$4)</f>
        <v/>
      </c>
      <c r="J8" s="44">
        <f>SUMIFS(Cleanup!$A$5:$A$20004,Cleanup!$D$5:$D$20004,$B8,Cleanup!$F$5:$F$20004,$D8,Cleanup!$B$5:$B$20004,J$4)</f>
        <v/>
      </c>
      <c r="K8" s="44">
        <f>SUMIFS(Cleanup!$A$5:$A$20004,Cleanup!$D$5:$D$20004,$B8,Cleanup!$F$5:$F$20004,$D8,Cleanup!$B$5:$B$20004,K$4)</f>
        <v/>
      </c>
      <c r="L8" s="44">
        <f>SUMIFS(Cleanup!$A$5:$A$20004,Cleanup!$D$5:$D$20004,$B8,Cleanup!$F$5:$F$20004,$D8,Cleanup!$B$5:$B$20004,L$4)</f>
        <v/>
      </c>
      <c r="M8" s="44">
        <f>SUMIFS(Cleanup!$A$5:$A$20004,Cleanup!$D$5:$D$20004,$B8,Cleanup!$F$5:$F$20004,$D8,Cleanup!$B$5:$B$20004,M$4)</f>
        <v/>
      </c>
      <c r="N8" s="44">
        <f>SUMIFS(Cleanup!$A$5:$A$20004,Cleanup!$D$5:$D$20004,$B8,Cleanup!$F$5:$F$20004,$D8,Cleanup!$B$5:$B$20004,N$4)</f>
        <v/>
      </c>
      <c r="O8" s="44">
        <f>SUMIFS(Cleanup!$A$5:$A$20004,Cleanup!$D$5:$D$20004,$B8,Cleanup!$F$5:$F$20004,$D8,Cleanup!$B$5:$B$20004,O$4)</f>
        <v/>
      </c>
      <c r="P8" s="44">
        <f>SUMIFS(Cleanup!$A$5:$A$20004,Cleanup!$D$5:$D$20004,$B8,Cleanup!$F$5:$F$20004,$D8,Cleanup!$B$5:$B$20004,P$4)</f>
        <v/>
      </c>
      <c r="Q8" s="42">
        <f>SUM(E8:P8)</f>
        <v/>
      </c>
    </row>
    <row r="9">
      <c r="A9" s="6" t="inlineStr">
        <is>
          <t>ONSITE|Credit Card Fees Collected</t>
        </is>
      </c>
      <c r="B9" s="6" t="inlineStr">
        <is>
          <t>ONSITE</t>
        </is>
      </c>
      <c r="C9" s="6" t="inlineStr">
        <is>
          <t>Income</t>
        </is>
      </c>
      <c r="D9" s="6" t="inlineStr">
        <is>
          <t>Credit Card Fees Collected</t>
        </is>
      </c>
      <c r="E9" s="44">
        <f>SUMIFS(Cleanup!$A$5:$A$20004,Cleanup!$D$5:$D$20004,$B9,Cleanup!$F$5:$F$20004,$D9,Cleanup!$B$5:$B$20004,E$4)</f>
        <v/>
      </c>
      <c r="F9" s="44">
        <f>SUMIFS(Cleanup!$A$5:$A$20004,Cleanup!$D$5:$D$20004,$B9,Cleanup!$F$5:$F$20004,$D9,Cleanup!$B$5:$B$20004,F$4)</f>
        <v/>
      </c>
      <c r="G9" s="44">
        <f>SUMIFS(Cleanup!$A$5:$A$20004,Cleanup!$D$5:$D$20004,$B9,Cleanup!$F$5:$F$20004,$D9,Cleanup!$B$5:$B$20004,G$4)</f>
        <v/>
      </c>
      <c r="H9" s="44">
        <f>SUMIFS(Cleanup!$A$5:$A$20004,Cleanup!$D$5:$D$20004,$B9,Cleanup!$F$5:$F$20004,$D9,Cleanup!$B$5:$B$20004,H$4)</f>
        <v/>
      </c>
      <c r="I9" s="44">
        <f>SUMIFS(Cleanup!$A$5:$A$20004,Cleanup!$D$5:$D$20004,$B9,Cleanup!$F$5:$F$20004,$D9,Cleanup!$B$5:$B$20004,I$4)</f>
        <v/>
      </c>
      <c r="J9" s="44">
        <f>SUMIFS(Cleanup!$A$5:$A$20004,Cleanup!$D$5:$D$20004,$B9,Cleanup!$F$5:$F$20004,$D9,Cleanup!$B$5:$B$20004,J$4)</f>
        <v/>
      </c>
      <c r="K9" s="44">
        <f>SUMIFS(Cleanup!$A$5:$A$20004,Cleanup!$D$5:$D$20004,$B9,Cleanup!$F$5:$F$20004,$D9,Cleanup!$B$5:$B$20004,K$4)</f>
        <v/>
      </c>
      <c r="L9" s="44">
        <f>SUMIFS(Cleanup!$A$5:$A$20004,Cleanup!$D$5:$D$20004,$B9,Cleanup!$F$5:$F$20004,$D9,Cleanup!$B$5:$B$20004,L$4)</f>
        <v/>
      </c>
      <c r="M9" s="44">
        <f>SUMIFS(Cleanup!$A$5:$A$20004,Cleanup!$D$5:$D$20004,$B9,Cleanup!$F$5:$F$20004,$D9,Cleanup!$B$5:$B$20004,M$4)</f>
        <v/>
      </c>
      <c r="N9" s="44">
        <f>SUMIFS(Cleanup!$A$5:$A$20004,Cleanup!$D$5:$D$20004,$B9,Cleanup!$F$5:$F$20004,$D9,Cleanup!$B$5:$B$20004,N$4)</f>
        <v/>
      </c>
      <c r="O9" s="44">
        <f>SUMIFS(Cleanup!$A$5:$A$20004,Cleanup!$D$5:$D$20004,$B9,Cleanup!$F$5:$F$20004,$D9,Cleanup!$B$5:$B$20004,O$4)</f>
        <v/>
      </c>
      <c r="P9" s="44">
        <f>SUMIFS(Cleanup!$A$5:$A$20004,Cleanup!$D$5:$D$20004,$B9,Cleanup!$F$5:$F$20004,$D9,Cleanup!$B$5:$B$20004,P$4)</f>
        <v/>
      </c>
      <c r="Q9" s="42">
        <f>SUM(E9:P9)</f>
        <v/>
      </c>
    </row>
    <row r="10">
      <c r="A10" s="6" t="inlineStr">
        <is>
          <t>ONSITE|Meal &amp; Travel Allowances</t>
        </is>
      </c>
      <c r="B10" s="6" t="inlineStr">
        <is>
          <t>ONSITE</t>
        </is>
      </c>
      <c r="C10" s="6" t="inlineStr">
        <is>
          <t>Income</t>
        </is>
      </c>
      <c r="D10" s="6" t="inlineStr">
        <is>
          <t>Meal &amp; Travel Allowances</t>
        </is>
      </c>
      <c r="E10" s="44">
        <f>SUMIFS(Cleanup!$A$5:$A$20004,Cleanup!$D$5:$D$20004,$B10,Cleanup!$F$5:$F$20004,$D10,Cleanup!$B$5:$B$20004,E$4)</f>
        <v/>
      </c>
      <c r="F10" s="44">
        <f>SUMIFS(Cleanup!$A$5:$A$20004,Cleanup!$D$5:$D$20004,$B10,Cleanup!$F$5:$F$20004,$D10,Cleanup!$B$5:$B$20004,F$4)</f>
        <v/>
      </c>
      <c r="G10" s="44">
        <f>SUMIFS(Cleanup!$A$5:$A$20004,Cleanup!$D$5:$D$20004,$B10,Cleanup!$F$5:$F$20004,$D10,Cleanup!$B$5:$B$20004,G$4)</f>
        <v/>
      </c>
      <c r="H10" s="44">
        <f>SUMIFS(Cleanup!$A$5:$A$20004,Cleanup!$D$5:$D$20004,$B10,Cleanup!$F$5:$F$20004,$D10,Cleanup!$B$5:$B$20004,H$4)</f>
        <v/>
      </c>
      <c r="I10" s="44">
        <f>SUMIFS(Cleanup!$A$5:$A$20004,Cleanup!$D$5:$D$20004,$B10,Cleanup!$F$5:$F$20004,$D10,Cleanup!$B$5:$B$20004,I$4)</f>
        <v/>
      </c>
      <c r="J10" s="44">
        <f>SUMIFS(Cleanup!$A$5:$A$20004,Cleanup!$D$5:$D$20004,$B10,Cleanup!$F$5:$F$20004,$D10,Cleanup!$B$5:$B$20004,J$4)</f>
        <v/>
      </c>
      <c r="K10" s="44">
        <f>SUMIFS(Cleanup!$A$5:$A$20004,Cleanup!$D$5:$D$20004,$B10,Cleanup!$F$5:$F$20004,$D10,Cleanup!$B$5:$B$20004,K$4)</f>
        <v/>
      </c>
      <c r="L10" s="44">
        <f>SUMIFS(Cleanup!$A$5:$A$20004,Cleanup!$D$5:$D$20004,$B10,Cleanup!$F$5:$F$20004,$D10,Cleanup!$B$5:$B$20004,L$4)</f>
        <v/>
      </c>
      <c r="M10" s="44">
        <f>SUMIFS(Cleanup!$A$5:$A$20004,Cleanup!$D$5:$D$20004,$B10,Cleanup!$F$5:$F$20004,$D10,Cleanup!$B$5:$B$20004,M$4)</f>
        <v/>
      </c>
      <c r="N10" s="44">
        <f>SUMIFS(Cleanup!$A$5:$A$20004,Cleanup!$D$5:$D$20004,$B10,Cleanup!$F$5:$F$20004,$D10,Cleanup!$B$5:$B$20004,N$4)</f>
        <v/>
      </c>
      <c r="O10" s="44">
        <f>SUMIFS(Cleanup!$A$5:$A$20004,Cleanup!$D$5:$D$20004,$B10,Cleanup!$F$5:$F$20004,$D10,Cleanup!$B$5:$B$20004,O$4)</f>
        <v/>
      </c>
      <c r="P10" s="44">
        <f>SUMIFS(Cleanup!$A$5:$A$20004,Cleanup!$D$5:$D$20004,$B10,Cleanup!$F$5:$F$20004,$D10,Cleanup!$B$5:$B$20004,P$4)</f>
        <v/>
      </c>
      <c r="Q10" s="42">
        <f>SUM(E10:P10)</f>
        <v/>
      </c>
    </row>
    <row r="11">
      <c r="A11" s="6" t="inlineStr">
        <is>
          <t>ONSITE|Miscellaneous Income</t>
        </is>
      </c>
      <c r="B11" s="6" t="inlineStr">
        <is>
          <t>ONSITE</t>
        </is>
      </c>
      <c r="C11" s="6" t="inlineStr">
        <is>
          <t>Income</t>
        </is>
      </c>
      <c r="D11" s="6" t="inlineStr">
        <is>
          <t>Miscellaneous Income</t>
        </is>
      </c>
      <c r="E11" s="44">
        <f>SUMIFS(Cleanup!$A$5:$A$20004,Cleanup!$D$5:$D$20004,$B11,Cleanup!$F$5:$F$20004,$D11,Cleanup!$B$5:$B$20004,E$4)</f>
        <v/>
      </c>
      <c r="F11" s="44">
        <f>SUMIFS(Cleanup!$A$5:$A$20004,Cleanup!$D$5:$D$20004,$B11,Cleanup!$F$5:$F$20004,$D11,Cleanup!$B$5:$B$20004,F$4)</f>
        <v/>
      </c>
      <c r="G11" s="44">
        <f>SUMIFS(Cleanup!$A$5:$A$20004,Cleanup!$D$5:$D$20004,$B11,Cleanup!$F$5:$F$20004,$D11,Cleanup!$B$5:$B$20004,G$4)</f>
        <v/>
      </c>
      <c r="H11" s="44">
        <f>SUMIFS(Cleanup!$A$5:$A$20004,Cleanup!$D$5:$D$20004,$B11,Cleanup!$F$5:$F$20004,$D11,Cleanup!$B$5:$B$20004,H$4)</f>
        <v/>
      </c>
      <c r="I11" s="44">
        <f>SUMIFS(Cleanup!$A$5:$A$20004,Cleanup!$D$5:$D$20004,$B11,Cleanup!$F$5:$F$20004,$D11,Cleanup!$B$5:$B$20004,I$4)</f>
        <v/>
      </c>
      <c r="J11" s="44">
        <f>SUMIFS(Cleanup!$A$5:$A$20004,Cleanup!$D$5:$D$20004,$B11,Cleanup!$F$5:$F$20004,$D11,Cleanup!$B$5:$B$20004,J$4)</f>
        <v/>
      </c>
      <c r="K11" s="44">
        <f>SUMIFS(Cleanup!$A$5:$A$20004,Cleanup!$D$5:$D$20004,$B11,Cleanup!$F$5:$F$20004,$D11,Cleanup!$B$5:$B$20004,K$4)</f>
        <v/>
      </c>
      <c r="L11" s="44">
        <f>SUMIFS(Cleanup!$A$5:$A$20004,Cleanup!$D$5:$D$20004,$B11,Cleanup!$F$5:$F$20004,$D11,Cleanup!$B$5:$B$20004,L$4)</f>
        <v/>
      </c>
      <c r="M11" s="44">
        <f>SUMIFS(Cleanup!$A$5:$A$20004,Cleanup!$D$5:$D$20004,$B11,Cleanup!$F$5:$F$20004,$D11,Cleanup!$B$5:$B$20004,M$4)</f>
        <v/>
      </c>
      <c r="N11" s="44">
        <f>SUMIFS(Cleanup!$A$5:$A$20004,Cleanup!$D$5:$D$20004,$B11,Cleanup!$F$5:$F$20004,$D11,Cleanup!$B$5:$B$20004,N$4)</f>
        <v/>
      </c>
      <c r="O11" s="44">
        <f>SUMIFS(Cleanup!$A$5:$A$20004,Cleanup!$D$5:$D$20004,$B11,Cleanup!$F$5:$F$20004,$D11,Cleanup!$B$5:$B$20004,O$4)</f>
        <v/>
      </c>
      <c r="P11" s="44">
        <f>SUMIFS(Cleanup!$A$5:$A$20004,Cleanup!$D$5:$D$20004,$B11,Cleanup!$F$5:$F$20004,$D11,Cleanup!$B$5:$B$20004,P$4)</f>
        <v/>
      </c>
      <c r="Q11" s="42">
        <f>SUM(E11:P11)</f>
        <v/>
      </c>
    </row>
    <row r="12">
      <c r="A12" s="6" t="inlineStr">
        <is>
          <t>ONSITE|Equipment - Purchase</t>
        </is>
      </c>
      <c r="B12" s="6" t="inlineStr">
        <is>
          <t>ONSITE</t>
        </is>
      </c>
      <c r="C12" s="6" t="inlineStr">
        <is>
          <t>Cost of Sales</t>
        </is>
      </c>
      <c r="D12" s="6" t="inlineStr">
        <is>
          <t>Equipment - Purchase</t>
        </is>
      </c>
      <c r="E12" s="44">
        <f>SUMIFS(Cleanup!$A$5:$A$20004,Cleanup!$D$5:$D$20004,$B12,Cleanup!$F$5:$F$20004,$D12,Cleanup!$B$5:$B$20004,E$4)</f>
        <v/>
      </c>
      <c r="F12" s="44">
        <f>SUMIFS(Cleanup!$A$5:$A$20004,Cleanup!$D$5:$D$20004,$B12,Cleanup!$F$5:$F$20004,$D12,Cleanup!$B$5:$B$20004,F$4)</f>
        <v/>
      </c>
      <c r="G12" s="44">
        <f>SUMIFS(Cleanup!$A$5:$A$20004,Cleanup!$D$5:$D$20004,$B12,Cleanup!$F$5:$F$20004,$D12,Cleanup!$B$5:$B$20004,G$4)</f>
        <v/>
      </c>
      <c r="H12" s="44">
        <f>SUMIFS(Cleanup!$A$5:$A$20004,Cleanup!$D$5:$D$20004,$B12,Cleanup!$F$5:$F$20004,$D12,Cleanup!$B$5:$B$20004,H$4)</f>
        <v/>
      </c>
      <c r="I12" s="44">
        <f>SUMIFS(Cleanup!$A$5:$A$20004,Cleanup!$D$5:$D$20004,$B12,Cleanup!$F$5:$F$20004,$D12,Cleanup!$B$5:$B$20004,I$4)</f>
        <v/>
      </c>
      <c r="J12" s="44">
        <f>SUMIFS(Cleanup!$A$5:$A$20004,Cleanup!$D$5:$D$20004,$B12,Cleanup!$F$5:$F$20004,$D12,Cleanup!$B$5:$B$20004,J$4)</f>
        <v/>
      </c>
      <c r="K12" s="44">
        <f>SUMIFS(Cleanup!$A$5:$A$20004,Cleanup!$D$5:$D$20004,$B12,Cleanup!$F$5:$F$20004,$D12,Cleanup!$B$5:$B$20004,K$4)</f>
        <v/>
      </c>
      <c r="L12" s="44">
        <f>SUMIFS(Cleanup!$A$5:$A$20004,Cleanup!$D$5:$D$20004,$B12,Cleanup!$F$5:$F$20004,$D12,Cleanup!$B$5:$B$20004,L$4)</f>
        <v/>
      </c>
      <c r="M12" s="44">
        <f>SUMIFS(Cleanup!$A$5:$A$20004,Cleanup!$D$5:$D$20004,$B12,Cleanup!$F$5:$F$20004,$D12,Cleanup!$B$5:$B$20004,M$4)</f>
        <v/>
      </c>
      <c r="N12" s="44">
        <f>SUMIFS(Cleanup!$A$5:$A$20004,Cleanup!$D$5:$D$20004,$B12,Cleanup!$F$5:$F$20004,$D12,Cleanup!$B$5:$B$20004,N$4)</f>
        <v/>
      </c>
      <c r="O12" s="44">
        <f>SUMIFS(Cleanup!$A$5:$A$20004,Cleanup!$D$5:$D$20004,$B12,Cleanup!$F$5:$F$20004,$D12,Cleanup!$B$5:$B$20004,O$4)</f>
        <v/>
      </c>
      <c r="P12" s="44">
        <f>SUMIFS(Cleanup!$A$5:$A$20004,Cleanup!$D$5:$D$20004,$B12,Cleanup!$F$5:$F$20004,$D12,Cleanup!$B$5:$B$20004,P$4)</f>
        <v/>
      </c>
      <c r="Q12" s="42">
        <f>SUM(E12:P12)</f>
        <v/>
      </c>
    </row>
    <row r="13">
      <c r="A13" s="6" t="inlineStr">
        <is>
          <t>ONSITE|Equipment - Hires</t>
        </is>
      </c>
      <c r="B13" s="6" t="inlineStr">
        <is>
          <t>ONSITE</t>
        </is>
      </c>
      <c r="C13" s="6" t="inlineStr">
        <is>
          <t>Cost of Sales</t>
        </is>
      </c>
      <c r="D13" s="6" t="inlineStr">
        <is>
          <t>Equipment - Hires</t>
        </is>
      </c>
      <c r="E13" s="44">
        <f>SUMIFS(Cleanup!$A$5:$A$20004,Cleanup!$D$5:$D$20004,$B13,Cleanup!$F$5:$F$20004,$D13,Cleanup!$B$5:$B$20004,E$4)</f>
        <v/>
      </c>
      <c r="F13" s="44">
        <f>SUMIFS(Cleanup!$A$5:$A$20004,Cleanup!$D$5:$D$20004,$B13,Cleanup!$F$5:$F$20004,$D13,Cleanup!$B$5:$B$20004,F$4)</f>
        <v/>
      </c>
      <c r="G13" s="44">
        <f>SUMIFS(Cleanup!$A$5:$A$20004,Cleanup!$D$5:$D$20004,$B13,Cleanup!$F$5:$F$20004,$D13,Cleanup!$B$5:$B$20004,G$4)</f>
        <v/>
      </c>
      <c r="H13" s="44">
        <f>SUMIFS(Cleanup!$A$5:$A$20004,Cleanup!$D$5:$D$20004,$B13,Cleanup!$F$5:$F$20004,$D13,Cleanup!$B$5:$B$20004,H$4)</f>
        <v/>
      </c>
      <c r="I13" s="44">
        <f>SUMIFS(Cleanup!$A$5:$A$20004,Cleanup!$D$5:$D$20004,$B13,Cleanup!$F$5:$F$20004,$D13,Cleanup!$B$5:$B$20004,I$4)</f>
        <v/>
      </c>
      <c r="J13" s="44">
        <f>SUMIFS(Cleanup!$A$5:$A$20004,Cleanup!$D$5:$D$20004,$B13,Cleanup!$F$5:$F$20004,$D13,Cleanup!$B$5:$B$20004,J$4)</f>
        <v/>
      </c>
      <c r="K13" s="44">
        <f>SUMIFS(Cleanup!$A$5:$A$20004,Cleanup!$D$5:$D$20004,$B13,Cleanup!$F$5:$F$20004,$D13,Cleanup!$B$5:$B$20004,K$4)</f>
        <v/>
      </c>
      <c r="L13" s="44">
        <f>SUMIFS(Cleanup!$A$5:$A$20004,Cleanup!$D$5:$D$20004,$B13,Cleanup!$F$5:$F$20004,$D13,Cleanup!$B$5:$B$20004,L$4)</f>
        <v/>
      </c>
      <c r="M13" s="44">
        <f>SUMIFS(Cleanup!$A$5:$A$20004,Cleanup!$D$5:$D$20004,$B13,Cleanup!$F$5:$F$20004,$D13,Cleanup!$B$5:$B$20004,M$4)</f>
        <v/>
      </c>
      <c r="N13" s="44">
        <f>SUMIFS(Cleanup!$A$5:$A$20004,Cleanup!$D$5:$D$20004,$B13,Cleanup!$F$5:$F$20004,$D13,Cleanup!$B$5:$B$20004,N$4)</f>
        <v/>
      </c>
      <c r="O13" s="44">
        <f>SUMIFS(Cleanup!$A$5:$A$20004,Cleanup!$D$5:$D$20004,$B13,Cleanup!$F$5:$F$20004,$D13,Cleanup!$B$5:$B$20004,O$4)</f>
        <v/>
      </c>
      <c r="P13" s="44">
        <f>SUMIFS(Cleanup!$A$5:$A$20004,Cleanup!$D$5:$D$20004,$B13,Cleanup!$F$5:$F$20004,$D13,Cleanup!$B$5:$B$20004,P$4)</f>
        <v/>
      </c>
      <c r="Q13" s="42">
        <f>SUM(E13:P13)</f>
        <v/>
      </c>
    </row>
    <row r="14">
      <c r="A14" s="6" t="inlineStr">
        <is>
          <t>ONSITE|Sub-Contract Labour</t>
        </is>
      </c>
      <c r="B14" s="6" t="inlineStr">
        <is>
          <t>ONSITE</t>
        </is>
      </c>
      <c r="C14" s="6" t="inlineStr">
        <is>
          <t>Cost of Sales</t>
        </is>
      </c>
      <c r="D14" s="6" t="inlineStr">
        <is>
          <t>Sub-Contract Labour</t>
        </is>
      </c>
      <c r="E14" s="44">
        <f>SUMIFS(Cleanup!$A$5:$A$20004,Cleanup!$D$5:$D$20004,$B14,Cleanup!$F$5:$F$20004,$D14,Cleanup!$B$5:$B$20004,E$4)</f>
        <v/>
      </c>
      <c r="F14" s="44">
        <f>SUMIFS(Cleanup!$A$5:$A$20004,Cleanup!$D$5:$D$20004,$B14,Cleanup!$F$5:$F$20004,$D14,Cleanup!$B$5:$B$20004,F$4)</f>
        <v/>
      </c>
      <c r="G14" s="44">
        <f>SUMIFS(Cleanup!$A$5:$A$20004,Cleanup!$D$5:$D$20004,$B14,Cleanup!$F$5:$F$20004,$D14,Cleanup!$B$5:$B$20004,G$4)</f>
        <v/>
      </c>
      <c r="H14" s="44">
        <f>SUMIFS(Cleanup!$A$5:$A$20004,Cleanup!$D$5:$D$20004,$B14,Cleanup!$F$5:$F$20004,$D14,Cleanup!$B$5:$B$20004,H$4)</f>
        <v/>
      </c>
      <c r="I14" s="44">
        <f>SUMIFS(Cleanup!$A$5:$A$20004,Cleanup!$D$5:$D$20004,$B14,Cleanup!$F$5:$F$20004,$D14,Cleanup!$B$5:$B$20004,I$4)</f>
        <v/>
      </c>
      <c r="J14" s="44">
        <f>SUMIFS(Cleanup!$A$5:$A$20004,Cleanup!$D$5:$D$20004,$B14,Cleanup!$F$5:$F$20004,$D14,Cleanup!$B$5:$B$20004,J$4)</f>
        <v/>
      </c>
      <c r="K14" s="44">
        <f>SUMIFS(Cleanup!$A$5:$A$20004,Cleanup!$D$5:$D$20004,$B14,Cleanup!$F$5:$F$20004,$D14,Cleanup!$B$5:$B$20004,K$4)</f>
        <v/>
      </c>
      <c r="L14" s="44">
        <f>SUMIFS(Cleanup!$A$5:$A$20004,Cleanup!$D$5:$D$20004,$B14,Cleanup!$F$5:$F$20004,$D14,Cleanup!$B$5:$B$20004,L$4)</f>
        <v/>
      </c>
      <c r="M14" s="44">
        <f>SUMIFS(Cleanup!$A$5:$A$20004,Cleanup!$D$5:$D$20004,$B14,Cleanup!$F$5:$F$20004,$D14,Cleanup!$B$5:$B$20004,M$4)</f>
        <v/>
      </c>
      <c r="N14" s="44">
        <f>SUMIFS(Cleanup!$A$5:$A$20004,Cleanup!$D$5:$D$20004,$B14,Cleanup!$F$5:$F$20004,$D14,Cleanup!$B$5:$B$20004,N$4)</f>
        <v/>
      </c>
      <c r="O14" s="44">
        <f>SUMIFS(Cleanup!$A$5:$A$20004,Cleanup!$D$5:$D$20004,$B14,Cleanup!$F$5:$F$20004,$D14,Cleanup!$B$5:$B$20004,O$4)</f>
        <v/>
      </c>
      <c r="P14" s="44">
        <f>SUMIFS(Cleanup!$A$5:$A$20004,Cleanup!$D$5:$D$20004,$B14,Cleanup!$F$5:$F$20004,$D14,Cleanup!$B$5:$B$20004,P$4)</f>
        <v/>
      </c>
      <c r="Q14" s="42">
        <f>SUM(E14:P14)</f>
        <v/>
      </c>
    </row>
    <row r="15">
      <c r="A15" s="6" t="inlineStr">
        <is>
          <t>ONSITE|Service - hires</t>
        </is>
      </c>
      <c r="B15" s="6" t="inlineStr">
        <is>
          <t>ONSITE</t>
        </is>
      </c>
      <c r="C15" s="6" t="inlineStr">
        <is>
          <t>Cost of Sales</t>
        </is>
      </c>
      <c r="D15" s="6" t="inlineStr">
        <is>
          <t>Service - hires</t>
        </is>
      </c>
      <c r="E15" s="44">
        <f>SUMIFS(Cleanup!$A$5:$A$20004,Cleanup!$D$5:$D$20004,$B15,Cleanup!$F$5:$F$20004,$D15,Cleanup!$B$5:$B$20004,E$4)</f>
        <v/>
      </c>
      <c r="F15" s="44">
        <f>SUMIFS(Cleanup!$A$5:$A$20004,Cleanup!$D$5:$D$20004,$B15,Cleanup!$F$5:$F$20004,$D15,Cleanup!$B$5:$B$20004,F$4)</f>
        <v/>
      </c>
      <c r="G15" s="44">
        <f>SUMIFS(Cleanup!$A$5:$A$20004,Cleanup!$D$5:$D$20004,$B15,Cleanup!$F$5:$F$20004,$D15,Cleanup!$B$5:$B$20004,G$4)</f>
        <v/>
      </c>
      <c r="H15" s="44">
        <f>SUMIFS(Cleanup!$A$5:$A$20004,Cleanup!$D$5:$D$20004,$B15,Cleanup!$F$5:$F$20004,$D15,Cleanup!$B$5:$B$20004,H$4)</f>
        <v/>
      </c>
      <c r="I15" s="44">
        <f>SUMIFS(Cleanup!$A$5:$A$20004,Cleanup!$D$5:$D$20004,$B15,Cleanup!$F$5:$F$20004,$D15,Cleanup!$B$5:$B$20004,I$4)</f>
        <v/>
      </c>
      <c r="J15" s="44">
        <f>SUMIFS(Cleanup!$A$5:$A$20004,Cleanup!$D$5:$D$20004,$B15,Cleanup!$F$5:$F$20004,$D15,Cleanup!$B$5:$B$20004,J$4)</f>
        <v/>
      </c>
      <c r="K15" s="44">
        <f>SUMIFS(Cleanup!$A$5:$A$20004,Cleanup!$D$5:$D$20004,$B15,Cleanup!$F$5:$F$20004,$D15,Cleanup!$B$5:$B$20004,K$4)</f>
        <v/>
      </c>
      <c r="L15" s="44">
        <f>SUMIFS(Cleanup!$A$5:$A$20004,Cleanup!$D$5:$D$20004,$B15,Cleanup!$F$5:$F$20004,$D15,Cleanup!$B$5:$B$20004,L$4)</f>
        <v/>
      </c>
      <c r="M15" s="44">
        <f>SUMIFS(Cleanup!$A$5:$A$20004,Cleanup!$D$5:$D$20004,$B15,Cleanup!$F$5:$F$20004,$D15,Cleanup!$B$5:$B$20004,M$4)</f>
        <v/>
      </c>
      <c r="N15" s="44">
        <f>SUMIFS(Cleanup!$A$5:$A$20004,Cleanup!$D$5:$D$20004,$B15,Cleanup!$F$5:$F$20004,$D15,Cleanup!$B$5:$B$20004,N$4)</f>
        <v/>
      </c>
      <c r="O15" s="44">
        <f>SUMIFS(Cleanup!$A$5:$A$20004,Cleanup!$D$5:$D$20004,$B15,Cleanup!$F$5:$F$20004,$D15,Cleanup!$B$5:$B$20004,O$4)</f>
        <v/>
      </c>
      <c r="P15" s="44">
        <f>SUMIFS(Cleanup!$A$5:$A$20004,Cleanup!$D$5:$D$20004,$B15,Cleanup!$F$5:$F$20004,$D15,Cleanup!$B$5:$B$20004,P$4)</f>
        <v/>
      </c>
      <c r="Q15" s="42">
        <f>SUM(E15:P15)</f>
        <v/>
      </c>
    </row>
    <row r="16">
      <c r="A16" s="6" t="inlineStr">
        <is>
          <t>ONSITE|Subscriptions &amp; Licences</t>
        </is>
      </c>
      <c r="B16" s="6" t="inlineStr">
        <is>
          <t>ONSITE</t>
        </is>
      </c>
      <c r="C16" s="6" t="inlineStr">
        <is>
          <t>Cost of Sales</t>
        </is>
      </c>
      <c r="D16" s="6" t="inlineStr">
        <is>
          <t>Subscriptions &amp; Licences</t>
        </is>
      </c>
      <c r="E16" s="44">
        <f>SUMIFS(Cleanup!$A$5:$A$20004,Cleanup!$D$5:$D$20004,$B16,Cleanup!$F$5:$F$20004,$D16,Cleanup!$B$5:$B$20004,E$4)</f>
        <v/>
      </c>
      <c r="F16" s="44">
        <f>SUMIFS(Cleanup!$A$5:$A$20004,Cleanup!$D$5:$D$20004,$B16,Cleanup!$F$5:$F$20004,$D16,Cleanup!$B$5:$B$20004,F$4)</f>
        <v/>
      </c>
      <c r="G16" s="44">
        <f>SUMIFS(Cleanup!$A$5:$A$20004,Cleanup!$D$5:$D$20004,$B16,Cleanup!$F$5:$F$20004,$D16,Cleanup!$B$5:$B$20004,G$4)</f>
        <v/>
      </c>
      <c r="H16" s="44">
        <f>SUMIFS(Cleanup!$A$5:$A$20004,Cleanup!$D$5:$D$20004,$B16,Cleanup!$F$5:$F$20004,$D16,Cleanup!$B$5:$B$20004,H$4)</f>
        <v/>
      </c>
      <c r="I16" s="44">
        <f>SUMIFS(Cleanup!$A$5:$A$20004,Cleanup!$D$5:$D$20004,$B16,Cleanup!$F$5:$F$20004,$D16,Cleanup!$B$5:$B$20004,I$4)</f>
        <v/>
      </c>
      <c r="J16" s="44">
        <f>SUMIFS(Cleanup!$A$5:$A$20004,Cleanup!$D$5:$D$20004,$B16,Cleanup!$F$5:$F$20004,$D16,Cleanup!$B$5:$B$20004,J$4)</f>
        <v/>
      </c>
      <c r="K16" s="44">
        <f>SUMIFS(Cleanup!$A$5:$A$20004,Cleanup!$D$5:$D$20004,$B16,Cleanup!$F$5:$F$20004,$D16,Cleanup!$B$5:$B$20004,K$4)</f>
        <v/>
      </c>
      <c r="L16" s="44">
        <f>SUMIFS(Cleanup!$A$5:$A$20004,Cleanup!$D$5:$D$20004,$B16,Cleanup!$F$5:$F$20004,$D16,Cleanup!$B$5:$B$20004,L$4)</f>
        <v/>
      </c>
      <c r="M16" s="44">
        <f>SUMIFS(Cleanup!$A$5:$A$20004,Cleanup!$D$5:$D$20004,$B16,Cleanup!$F$5:$F$20004,$D16,Cleanup!$B$5:$B$20004,M$4)</f>
        <v/>
      </c>
      <c r="N16" s="44">
        <f>SUMIFS(Cleanup!$A$5:$A$20004,Cleanup!$D$5:$D$20004,$B16,Cleanup!$F$5:$F$20004,$D16,Cleanup!$B$5:$B$20004,N$4)</f>
        <v/>
      </c>
      <c r="O16" s="44">
        <f>SUMIFS(Cleanup!$A$5:$A$20004,Cleanup!$D$5:$D$20004,$B16,Cleanup!$F$5:$F$20004,$D16,Cleanup!$B$5:$B$20004,O$4)</f>
        <v/>
      </c>
      <c r="P16" s="44">
        <f>SUMIFS(Cleanup!$A$5:$A$20004,Cleanup!$D$5:$D$20004,$B16,Cleanup!$F$5:$F$20004,$D16,Cleanup!$B$5:$B$20004,P$4)</f>
        <v/>
      </c>
      <c r="Q16" s="42">
        <f>SUM(E16:P16)</f>
        <v/>
      </c>
    </row>
    <row r="17">
      <c r="A17" s="6" t="inlineStr">
        <is>
          <t>ONSITE|Equipment -Maintenance Support</t>
        </is>
      </c>
      <c r="B17" s="6" t="inlineStr">
        <is>
          <t>ONSITE</t>
        </is>
      </c>
      <c r="C17" s="6" t="inlineStr">
        <is>
          <t>Cost of Sales</t>
        </is>
      </c>
      <c r="D17" s="6" t="inlineStr">
        <is>
          <t>Equipment -Maintenance Support</t>
        </is>
      </c>
      <c r="E17" s="44">
        <f>SUMIFS(Cleanup!$A$5:$A$20004,Cleanup!$D$5:$D$20004,$B17,Cleanup!$F$5:$F$20004,$D17,Cleanup!$B$5:$B$20004,E$4)</f>
        <v/>
      </c>
      <c r="F17" s="44">
        <f>SUMIFS(Cleanup!$A$5:$A$20004,Cleanup!$D$5:$D$20004,$B17,Cleanup!$F$5:$F$20004,$D17,Cleanup!$B$5:$B$20004,F$4)</f>
        <v/>
      </c>
      <c r="G17" s="44">
        <f>SUMIFS(Cleanup!$A$5:$A$20004,Cleanup!$D$5:$D$20004,$B17,Cleanup!$F$5:$F$20004,$D17,Cleanup!$B$5:$B$20004,G$4)</f>
        <v/>
      </c>
      <c r="H17" s="44">
        <f>SUMIFS(Cleanup!$A$5:$A$20004,Cleanup!$D$5:$D$20004,$B17,Cleanup!$F$5:$F$20004,$D17,Cleanup!$B$5:$B$20004,H$4)</f>
        <v/>
      </c>
      <c r="I17" s="44">
        <f>SUMIFS(Cleanup!$A$5:$A$20004,Cleanup!$D$5:$D$20004,$B17,Cleanup!$F$5:$F$20004,$D17,Cleanup!$B$5:$B$20004,I$4)</f>
        <v/>
      </c>
      <c r="J17" s="44">
        <f>SUMIFS(Cleanup!$A$5:$A$20004,Cleanup!$D$5:$D$20004,$B17,Cleanup!$F$5:$F$20004,$D17,Cleanup!$B$5:$B$20004,J$4)</f>
        <v/>
      </c>
      <c r="K17" s="44">
        <f>SUMIFS(Cleanup!$A$5:$A$20004,Cleanup!$D$5:$D$20004,$B17,Cleanup!$F$5:$F$20004,$D17,Cleanup!$B$5:$B$20004,K$4)</f>
        <v/>
      </c>
      <c r="L17" s="44">
        <f>SUMIFS(Cleanup!$A$5:$A$20004,Cleanup!$D$5:$D$20004,$B17,Cleanup!$F$5:$F$20004,$D17,Cleanup!$B$5:$B$20004,L$4)</f>
        <v/>
      </c>
      <c r="M17" s="44">
        <f>SUMIFS(Cleanup!$A$5:$A$20004,Cleanup!$D$5:$D$20004,$B17,Cleanup!$F$5:$F$20004,$D17,Cleanup!$B$5:$B$20004,M$4)</f>
        <v/>
      </c>
      <c r="N17" s="44">
        <f>SUMIFS(Cleanup!$A$5:$A$20004,Cleanup!$D$5:$D$20004,$B17,Cleanup!$F$5:$F$20004,$D17,Cleanup!$B$5:$B$20004,N$4)</f>
        <v/>
      </c>
      <c r="O17" s="44">
        <f>SUMIFS(Cleanup!$A$5:$A$20004,Cleanup!$D$5:$D$20004,$B17,Cleanup!$F$5:$F$20004,$D17,Cleanup!$B$5:$B$20004,O$4)</f>
        <v/>
      </c>
      <c r="P17" s="44">
        <f>SUMIFS(Cleanup!$A$5:$A$20004,Cleanup!$D$5:$D$20004,$B17,Cleanup!$F$5:$F$20004,$D17,Cleanup!$B$5:$B$20004,P$4)</f>
        <v/>
      </c>
      <c r="Q17" s="42">
        <f>SUM(E17:P17)</f>
        <v/>
      </c>
    </row>
    <row r="18">
      <c r="A18" s="6" t="inlineStr">
        <is>
          <t>ONSITE|Stamp Duty</t>
        </is>
      </c>
      <c r="B18" s="6" t="inlineStr">
        <is>
          <t>ONSITE</t>
        </is>
      </c>
      <c r="C18" s="6" t="inlineStr">
        <is>
          <t>Cost of Sales</t>
        </is>
      </c>
      <c r="D18" s="6" t="inlineStr">
        <is>
          <t>Stamp Duty</t>
        </is>
      </c>
      <c r="E18" s="44">
        <f>SUMIFS(Cleanup!$A$5:$A$20004,Cleanup!$D$5:$D$20004,$B18,Cleanup!$F$5:$F$20004,$D18,Cleanup!$B$5:$B$20004,E$4)</f>
        <v/>
      </c>
      <c r="F18" s="44">
        <f>SUMIFS(Cleanup!$A$5:$A$20004,Cleanup!$D$5:$D$20004,$B18,Cleanup!$F$5:$F$20004,$D18,Cleanup!$B$5:$B$20004,F$4)</f>
        <v/>
      </c>
      <c r="G18" s="44">
        <f>SUMIFS(Cleanup!$A$5:$A$20004,Cleanup!$D$5:$D$20004,$B18,Cleanup!$F$5:$F$20004,$D18,Cleanup!$B$5:$B$20004,G$4)</f>
        <v/>
      </c>
      <c r="H18" s="44">
        <f>SUMIFS(Cleanup!$A$5:$A$20004,Cleanup!$D$5:$D$20004,$B18,Cleanup!$F$5:$F$20004,$D18,Cleanup!$B$5:$B$20004,H$4)</f>
        <v/>
      </c>
      <c r="I18" s="44">
        <f>SUMIFS(Cleanup!$A$5:$A$20004,Cleanup!$D$5:$D$20004,$B18,Cleanup!$F$5:$F$20004,$D18,Cleanup!$B$5:$B$20004,I$4)</f>
        <v/>
      </c>
      <c r="J18" s="44">
        <f>SUMIFS(Cleanup!$A$5:$A$20004,Cleanup!$D$5:$D$20004,$B18,Cleanup!$F$5:$F$20004,$D18,Cleanup!$B$5:$B$20004,J$4)</f>
        <v/>
      </c>
      <c r="K18" s="44">
        <f>SUMIFS(Cleanup!$A$5:$A$20004,Cleanup!$D$5:$D$20004,$B18,Cleanup!$F$5:$F$20004,$D18,Cleanup!$B$5:$B$20004,K$4)</f>
        <v/>
      </c>
      <c r="L18" s="44">
        <f>SUMIFS(Cleanup!$A$5:$A$20004,Cleanup!$D$5:$D$20004,$B18,Cleanup!$F$5:$F$20004,$D18,Cleanup!$B$5:$B$20004,L$4)</f>
        <v/>
      </c>
      <c r="M18" s="44">
        <f>SUMIFS(Cleanup!$A$5:$A$20004,Cleanup!$D$5:$D$20004,$B18,Cleanup!$F$5:$F$20004,$D18,Cleanup!$B$5:$B$20004,M$4)</f>
        <v/>
      </c>
      <c r="N18" s="44">
        <f>SUMIFS(Cleanup!$A$5:$A$20004,Cleanup!$D$5:$D$20004,$B18,Cleanup!$F$5:$F$20004,$D18,Cleanup!$B$5:$B$20004,N$4)</f>
        <v/>
      </c>
      <c r="O18" s="44">
        <f>SUMIFS(Cleanup!$A$5:$A$20004,Cleanup!$D$5:$D$20004,$B18,Cleanup!$F$5:$F$20004,$D18,Cleanup!$B$5:$B$20004,O$4)</f>
        <v/>
      </c>
      <c r="P18" s="44">
        <f>SUMIFS(Cleanup!$A$5:$A$20004,Cleanup!$D$5:$D$20004,$B18,Cleanup!$F$5:$F$20004,$D18,Cleanup!$B$5:$B$20004,P$4)</f>
        <v/>
      </c>
      <c r="Q18" s="42">
        <f>SUM(E18:P18)</f>
        <v/>
      </c>
    </row>
    <row r="19">
      <c r="A19" s="6" t="inlineStr">
        <is>
          <t>ONSITE|Damage Waiver</t>
        </is>
      </c>
      <c r="B19" s="6" t="inlineStr">
        <is>
          <t>ONSITE</t>
        </is>
      </c>
      <c r="C19" s="6" t="inlineStr">
        <is>
          <t>Cost of Sales</t>
        </is>
      </c>
      <c r="D19" s="6" t="inlineStr">
        <is>
          <t>Damage Waiver</t>
        </is>
      </c>
      <c r="E19" s="44">
        <f>SUMIFS(Cleanup!$A$5:$A$20004,Cleanup!$D$5:$D$20004,$B19,Cleanup!$F$5:$F$20004,$D19,Cleanup!$B$5:$B$20004,E$4)</f>
        <v/>
      </c>
      <c r="F19" s="44">
        <f>SUMIFS(Cleanup!$A$5:$A$20004,Cleanup!$D$5:$D$20004,$B19,Cleanup!$F$5:$F$20004,$D19,Cleanup!$B$5:$B$20004,F$4)</f>
        <v/>
      </c>
      <c r="G19" s="44">
        <f>SUMIFS(Cleanup!$A$5:$A$20004,Cleanup!$D$5:$D$20004,$B19,Cleanup!$F$5:$F$20004,$D19,Cleanup!$B$5:$B$20004,G$4)</f>
        <v/>
      </c>
      <c r="H19" s="44">
        <f>SUMIFS(Cleanup!$A$5:$A$20004,Cleanup!$D$5:$D$20004,$B19,Cleanup!$F$5:$F$20004,$D19,Cleanup!$B$5:$B$20004,H$4)</f>
        <v/>
      </c>
      <c r="I19" s="44">
        <f>SUMIFS(Cleanup!$A$5:$A$20004,Cleanup!$D$5:$D$20004,$B19,Cleanup!$F$5:$F$20004,$D19,Cleanup!$B$5:$B$20004,I$4)</f>
        <v/>
      </c>
      <c r="J19" s="44">
        <f>SUMIFS(Cleanup!$A$5:$A$20004,Cleanup!$D$5:$D$20004,$B19,Cleanup!$F$5:$F$20004,$D19,Cleanup!$B$5:$B$20004,J$4)</f>
        <v/>
      </c>
      <c r="K19" s="44">
        <f>SUMIFS(Cleanup!$A$5:$A$20004,Cleanup!$D$5:$D$20004,$B19,Cleanup!$F$5:$F$20004,$D19,Cleanup!$B$5:$B$20004,K$4)</f>
        <v/>
      </c>
      <c r="L19" s="44">
        <f>SUMIFS(Cleanup!$A$5:$A$20004,Cleanup!$D$5:$D$20004,$B19,Cleanup!$F$5:$F$20004,$D19,Cleanup!$B$5:$B$20004,L$4)</f>
        <v/>
      </c>
      <c r="M19" s="44">
        <f>SUMIFS(Cleanup!$A$5:$A$20004,Cleanup!$D$5:$D$20004,$B19,Cleanup!$F$5:$F$20004,$D19,Cleanup!$B$5:$B$20004,M$4)</f>
        <v/>
      </c>
      <c r="N19" s="44">
        <f>SUMIFS(Cleanup!$A$5:$A$20004,Cleanup!$D$5:$D$20004,$B19,Cleanup!$F$5:$F$20004,$D19,Cleanup!$B$5:$B$20004,N$4)</f>
        <v/>
      </c>
      <c r="O19" s="44">
        <f>SUMIFS(Cleanup!$A$5:$A$20004,Cleanup!$D$5:$D$20004,$B19,Cleanup!$F$5:$F$20004,$D19,Cleanup!$B$5:$B$20004,O$4)</f>
        <v/>
      </c>
      <c r="P19" s="44">
        <f>SUMIFS(Cleanup!$A$5:$A$20004,Cleanup!$D$5:$D$20004,$B19,Cleanup!$F$5:$F$20004,$D19,Cleanup!$B$5:$B$20004,P$4)</f>
        <v/>
      </c>
      <c r="Q19" s="42">
        <f>SUM(E19:P19)</f>
        <v/>
      </c>
    </row>
    <row r="20">
      <c r="A20" s="6" t="inlineStr">
        <is>
          <t>ONSITE|Supplier Per Diems</t>
        </is>
      </c>
      <c r="B20" s="6" t="inlineStr">
        <is>
          <t>ONSITE</t>
        </is>
      </c>
      <c r="C20" s="6" t="inlineStr">
        <is>
          <t>Cost of Sales</t>
        </is>
      </c>
      <c r="D20" s="6" t="inlineStr">
        <is>
          <t>Supplier Per Diems</t>
        </is>
      </c>
      <c r="E20" s="44">
        <f>SUMIFS(Cleanup!$A$5:$A$20004,Cleanup!$D$5:$D$20004,$B20,Cleanup!$F$5:$F$20004,$D20,Cleanup!$B$5:$B$20004,E$4)</f>
        <v/>
      </c>
      <c r="F20" s="44">
        <f>SUMIFS(Cleanup!$A$5:$A$20004,Cleanup!$D$5:$D$20004,$B20,Cleanup!$F$5:$F$20004,$D20,Cleanup!$B$5:$B$20004,F$4)</f>
        <v/>
      </c>
      <c r="G20" s="44">
        <f>SUMIFS(Cleanup!$A$5:$A$20004,Cleanup!$D$5:$D$20004,$B20,Cleanup!$F$5:$F$20004,$D20,Cleanup!$B$5:$B$20004,G$4)</f>
        <v/>
      </c>
      <c r="H20" s="44">
        <f>SUMIFS(Cleanup!$A$5:$A$20004,Cleanup!$D$5:$D$20004,$B20,Cleanup!$F$5:$F$20004,$D20,Cleanup!$B$5:$B$20004,H$4)</f>
        <v/>
      </c>
      <c r="I20" s="44">
        <f>SUMIFS(Cleanup!$A$5:$A$20004,Cleanup!$D$5:$D$20004,$B20,Cleanup!$F$5:$F$20004,$D20,Cleanup!$B$5:$B$20004,I$4)</f>
        <v/>
      </c>
      <c r="J20" s="44">
        <f>SUMIFS(Cleanup!$A$5:$A$20004,Cleanup!$D$5:$D$20004,$B20,Cleanup!$F$5:$F$20004,$D20,Cleanup!$B$5:$B$20004,J$4)</f>
        <v/>
      </c>
      <c r="K20" s="44">
        <f>SUMIFS(Cleanup!$A$5:$A$20004,Cleanup!$D$5:$D$20004,$B20,Cleanup!$F$5:$F$20004,$D20,Cleanup!$B$5:$B$20004,K$4)</f>
        <v/>
      </c>
      <c r="L20" s="44">
        <f>SUMIFS(Cleanup!$A$5:$A$20004,Cleanup!$D$5:$D$20004,$B20,Cleanup!$F$5:$F$20004,$D20,Cleanup!$B$5:$B$20004,L$4)</f>
        <v/>
      </c>
      <c r="M20" s="44">
        <f>SUMIFS(Cleanup!$A$5:$A$20004,Cleanup!$D$5:$D$20004,$B20,Cleanup!$F$5:$F$20004,$D20,Cleanup!$B$5:$B$20004,M$4)</f>
        <v/>
      </c>
      <c r="N20" s="44">
        <f>SUMIFS(Cleanup!$A$5:$A$20004,Cleanup!$D$5:$D$20004,$B20,Cleanup!$F$5:$F$20004,$D20,Cleanup!$B$5:$B$20004,N$4)</f>
        <v/>
      </c>
      <c r="O20" s="44">
        <f>SUMIFS(Cleanup!$A$5:$A$20004,Cleanup!$D$5:$D$20004,$B20,Cleanup!$F$5:$F$20004,$D20,Cleanup!$B$5:$B$20004,O$4)</f>
        <v/>
      </c>
      <c r="P20" s="44">
        <f>SUMIFS(Cleanup!$A$5:$A$20004,Cleanup!$D$5:$D$20004,$B20,Cleanup!$F$5:$F$20004,$D20,Cleanup!$B$5:$B$20004,P$4)</f>
        <v/>
      </c>
      <c r="Q20" s="42">
        <f>SUM(E20:P20)</f>
        <v/>
      </c>
    </row>
    <row r="21">
      <c r="A21" s="6" t="inlineStr">
        <is>
          <t>ONSITE|Direct Wages &amp; Salaries</t>
        </is>
      </c>
      <c r="B21" s="6" t="inlineStr">
        <is>
          <t>ONSITE</t>
        </is>
      </c>
      <c r="C21" s="6" t="inlineStr">
        <is>
          <t>Cost of Sales</t>
        </is>
      </c>
      <c r="D21" s="6" t="inlineStr">
        <is>
          <t>Direct Wages &amp; Salaries</t>
        </is>
      </c>
      <c r="E21" s="44">
        <f>SUMIFS(Cleanup!$A$5:$A$20004,Cleanup!$D$5:$D$20004,$B21,Cleanup!$F$5:$F$20004,$D21,Cleanup!$B$5:$B$20004,E$4)</f>
        <v/>
      </c>
      <c r="F21" s="44">
        <f>SUMIFS(Cleanup!$A$5:$A$20004,Cleanup!$D$5:$D$20004,$B21,Cleanup!$F$5:$F$20004,$D21,Cleanup!$B$5:$B$20004,F$4)</f>
        <v/>
      </c>
      <c r="G21" s="44">
        <f>SUMIFS(Cleanup!$A$5:$A$20004,Cleanup!$D$5:$D$20004,$B21,Cleanup!$F$5:$F$20004,$D21,Cleanup!$B$5:$B$20004,G$4)</f>
        <v/>
      </c>
      <c r="H21" s="44">
        <f>SUMIFS(Cleanup!$A$5:$A$20004,Cleanup!$D$5:$D$20004,$B21,Cleanup!$F$5:$F$20004,$D21,Cleanup!$B$5:$B$20004,H$4)</f>
        <v/>
      </c>
      <c r="I21" s="44">
        <f>SUMIFS(Cleanup!$A$5:$A$20004,Cleanup!$D$5:$D$20004,$B21,Cleanup!$F$5:$F$20004,$D21,Cleanup!$B$5:$B$20004,I$4)</f>
        <v/>
      </c>
      <c r="J21" s="44">
        <f>SUMIFS(Cleanup!$A$5:$A$20004,Cleanup!$D$5:$D$20004,$B21,Cleanup!$F$5:$F$20004,$D21,Cleanup!$B$5:$B$20004,J$4)</f>
        <v/>
      </c>
      <c r="K21" s="44">
        <f>SUMIFS(Cleanup!$A$5:$A$20004,Cleanup!$D$5:$D$20004,$B21,Cleanup!$F$5:$F$20004,$D21,Cleanup!$B$5:$B$20004,K$4)</f>
        <v/>
      </c>
      <c r="L21" s="44">
        <f>SUMIFS(Cleanup!$A$5:$A$20004,Cleanup!$D$5:$D$20004,$B21,Cleanup!$F$5:$F$20004,$D21,Cleanup!$B$5:$B$20004,L$4)</f>
        <v/>
      </c>
      <c r="M21" s="44">
        <f>SUMIFS(Cleanup!$A$5:$A$20004,Cleanup!$D$5:$D$20004,$B21,Cleanup!$F$5:$F$20004,$D21,Cleanup!$B$5:$B$20004,M$4)</f>
        <v/>
      </c>
      <c r="N21" s="44">
        <f>SUMIFS(Cleanup!$A$5:$A$20004,Cleanup!$D$5:$D$20004,$B21,Cleanup!$F$5:$F$20004,$D21,Cleanup!$B$5:$B$20004,N$4)</f>
        <v/>
      </c>
      <c r="O21" s="44">
        <f>SUMIFS(Cleanup!$A$5:$A$20004,Cleanup!$D$5:$D$20004,$B21,Cleanup!$F$5:$F$20004,$D21,Cleanup!$B$5:$B$20004,O$4)</f>
        <v/>
      </c>
      <c r="P21" s="44">
        <f>SUMIFS(Cleanup!$A$5:$A$20004,Cleanup!$D$5:$D$20004,$B21,Cleanup!$F$5:$F$20004,$D21,Cleanup!$B$5:$B$20004,P$4)</f>
        <v/>
      </c>
      <c r="Q21" s="42">
        <f>SUM(E21:P21)</f>
        <v/>
      </c>
    </row>
    <row r="22">
      <c r="A22" s="6" t="inlineStr">
        <is>
          <t>ONSITE|Direct Salaries</t>
        </is>
      </c>
      <c r="B22" s="6" t="inlineStr">
        <is>
          <t>ONSITE</t>
        </is>
      </c>
      <c r="C22" s="6" t="inlineStr">
        <is>
          <t>Cost of Sales</t>
        </is>
      </c>
      <c r="D22" s="6" t="inlineStr">
        <is>
          <t>Direct Salaries</t>
        </is>
      </c>
      <c r="E22" s="44">
        <f>SUMIFS(Cleanup!$A$5:$A$20004,Cleanup!$D$5:$D$20004,$B22,Cleanup!$F$5:$F$20004,$D22,Cleanup!$B$5:$B$20004,E$4)</f>
        <v/>
      </c>
      <c r="F22" s="44">
        <f>SUMIFS(Cleanup!$A$5:$A$20004,Cleanup!$D$5:$D$20004,$B22,Cleanup!$F$5:$F$20004,$D22,Cleanup!$B$5:$B$20004,F$4)</f>
        <v/>
      </c>
      <c r="G22" s="44">
        <f>SUMIFS(Cleanup!$A$5:$A$20004,Cleanup!$D$5:$D$20004,$B22,Cleanup!$F$5:$F$20004,$D22,Cleanup!$B$5:$B$20004,G$4)</f>
        <v/>
      </c>
      <c r="H22" s="44">
        <f>SUMIFS(Cleanup!$A$5:$A$20004,Cleanup!$D$5:$D$20004,$B22,Cleanup!$F$5:$F$20004,$D22,Cleanup!$B$5:$B$20004,H$4)</f>
        <v/>
      </c>
      <c r="I22" s="44">
        <f>SUMIFS(Cleanup!$A$5:$A$20004,Cleanup!$D$5:$D$20004,$B22,Cleanup!$F$5:$F$20004,$D22,Cleanup!$B$5:$B$20004,I$4)</f>
        <v/>
      </c>
      <c r="J22" s="44">
        <f>SUMIFS(Cleanup!$A$5:$A$20004,Cleanup!$D$5:$D$20004,$B22,Cleanup!$F$5:$F$20004,$D22,Cleanup!$B$5:$B$20004,J$4)</f>
        <v/>
      </c>
      <c r="K22" s="44">
        <f>SUMIFS(Cleanup!$A$5:$A$20004,Cleanup!$D$5:$D$20004,$B22,Cleanup!$F$5:$F$20004,$D22,Cleanup!$B$5:$B$20004,K$4)</f>
        <v/>
      </c>
      <c r="L22" s="44">
        <f>SUMIFS(Cleanup!$A$5:$A$20004,Cleanup!$D$5:$D$20004,$B22,Cleanup!$F$5:$F$20004,$D22,Cleanup!$B$5:$B$20004,L$4)</f>
        <v/>
      </c>
      <c r="M22" s="44">
        <f>SUMIFS(Cleanup!$A$5:$A$20004,Cleanup!$D$5:$D$20004,$B22,Cleanup!$F$5:$F$20004,$D22,Cleanup!$B$5:$B$20004,M$4)</f>
        <v/>
      </c>
      <c r="N22" s="44">
        <f>SUMIFS(Cleanup!$A$5:$A$20004,Cleanup!$D$5:$D$20004,$B22,Cleanup!$F$5:$F$20004,$D22,Cleanup!$B$5:$B$20004,N$4)</f>
        <v/>
      </c>
      <c r="O22" s="44">
        <f>SUMIFS(Cleanup!$A$5:$A$20004,Cleanup!$D$5:$D$20004,$B22,Cleanup!$F$5:$F$20004,$D22,Cleanup!$B$5:$B$20004,O$4)</f>
        <v/>
      </c>
      <c r="P22" s="44">
        <f>SUMIFS(Cleanup!$A$5:$A$20004,Cleanup!$D$5:$D$20004,$B22,Cleanup!$F$5:$F$20004,$D22,Cleanup!$B$5:$B$20004,P$4)</f>
        <v/>
      </c>
      <c r="Q22" s="42">
        <f>SUM(E22:P22)</f>
        <v/>
      </c>
    </row>
    <row r="23">
      <c r="A23" s="6" t="inlineStr">
        <is>
          <t>ONSITE|Direct Wages</t>
        </is>
      </c>
      <c r="B23" s="6" t="inlineStr">
        <is>
          <t>ONSITE</t>
        </is>
      </c>
      <c r="C23" s="6" t="inlineStr">
        <is>
          <t>Cost of Sales</t>
        </is>
      </c>
      <c r="D23" s="6" t="inlineStr">
        <is>
          <t>Direct Wages</t>
        </is>
      </c>
      <c r="E23" s="44">
        <f>SUMIFS(Cleanup!$A$5:$A$20004,Cleanup!$D$5:$D$20004,$B23,Cleanup!$F$5:$F$20004,$D23,Cleanup!$B$5:$B$20004,E$4)</f>
        <v/>
      </c>
      <c r="F23" s="44">
        <f>SUMIFS(Cleanup!$A$5:$A$20004,Cleanup!$D$5:$D$20004,$B23,Cleanup!$F$5:$F$20004,$D23,Cleanup!$B$5:$B$20004,F$4)</f>
        <v/>
      </c>
      <c r="G23" s="44">
        <f>SUMIFS(Cleanup!$A$5:$A$20004,Cleanup!$D$5:$D$20004,$B23,Cleanup!$F$5:$F$20004,$D23,Cleanup!$B$5:$B$20004,G$4)</f>
        <v/>
      </c>
      <c r="H23" s="44">
        <f>SUMIFS(Cleanup!$A$5:$A$20004,Cleanup!$D$5:$D$20004,$B23,Cleanup!$F$5:$F$20004,$D23,Cleanup!$B$5:$B$20004,H$4)</f>
        <v/>
      </c>
      <c r="I23" s="44">
        <f>SUMIFS(Cleanup!$A$5:$A$20004,Cleanup!$D$5:$D$20004,$B23,Cleanup!$F$5:$F$20004,$D23,Cleanup!$B$5:$B$20004,I$4)</f>
        <v/>
      </c>
      <c r="J23" s="44">
        <f>SUMIFS(Cleanup!$A$5:$A$20004,Cleanup!$D$5:$D$20004,$B23,Cleanup!$F$5:$F$20004,$D23,Cleanup!$B$5:$B$20004,J$4)</f>
        <v/>
      </c>
      <c r="K23" s="44">
        <f>SUMIFS(Cleanup!$A$5:$A$20004,Cleanup!$D$5:$D$20004,$B23,Cleanup!$F$5:$F$20004,$D23,Cleanup!$B$5:$B$20004,K$4)</f>
        <v/>
      </c>
      <c r="L23" s="44">
        <f>SUMIFS(Cleanup!$A$5:$A$20004,Cleanup!$D$5:$D$20004,$B23,Cleanup!$F$5:$F$20004,$D23,Cleanup!$B$5:$B$20004,L$4)</f>
        <v/>
      </c>
      <c r="M23" s="44">
        <f>SUMIFS(Cleanup!$A$5:$A$20004,Cleanup!$D$5:$D$20004,$B23,Cleanup!$F$5:$F$20004,$D23,Cleanup!$B$5:$B$20004,M$4)</f>
        <v/>
      </c>
      <c r="N23" s="44">
        <f>SUMIFS(Cleanup!$A$5:$A$20004,Cleanup!$D$5:$D$20004,$B23,Cleanup!$F$5:$F$20004,$D23,Cleanup!$B$5:$B$20004,N$4)</f>
        <v/>
      </c>
      <c r="O23" s="44">
        <f>SUMIFS(Cleanup!$A$5:$A$20004,Cleanup!$D$5:$D$20004,$B23,Cleanup!$F$5:$F$20004,$D23,Cleanup!$B$5:$B$20004,O$4)</f>
        <v/>
      </c>
      <c r="P23" s="44">
        <f>SUMIFS(Cleanup!$A$5:$A$20004,Cleanup!$D$5:$D$20004,$B23,Cleanup!$F$5:$F$20004,$D23,Cleanup!$B$5:$B$20004,P$4)</f>
        <v/>
      </c>
      <c r="Q23" s="42">
        <f>SUM(E23:P23)</f>
        <v/>
      </c>
    </row>
    <row r="24">
      <c r="A24" s="6" t="inlineStr">
        <is>
          <t>ONSITE|Direct Superannuation</t>
        </is>
      </c>
      <c r="B24" s="6" t="inlineStr">
        <is>
          <t>ONSITE</t>
        </is>
      </c>
      <c r="C24" s="6" t="inlineStr">
        <is>
          <t>Cost of Sales</t>
        </is>
      </c>
      <c r="D24" s="6" t="inlineStr">
        <is>
          <t>Direct Superannuation</t>
        </is>
      </c>
      <c r="E24" s="44">
        <f>SUMIFS(Cleanup!$A$5:$A$20004,Cleanup!$D$5:$D$20004,$B24,Cleanup!$F$5:$F$20004,$D24,Cleanup!$B$5:$B$20004,E$4)</f>
        <v/>
      </c>
      <c r="F24" s="44">
        <f>SUMIFS(Cleanup!$A$5:$A$20004,Cleanup!$D$5:$D$20004,$B24,Cleanup!$F$5:$F$20004,$D24,Cleanup!$B$5:$B$20004,F$4)</f>
        <v/>
      </c>
      <c r="G24" s="44">
        <f>SUMIFS(Cleanup!$A$5:$A$20004,Cleanup!$D$5:$D$20004,$B24,Cleanup!$F$5:$F$20004,$D24,Cleanup!$B$5:$B$20004,G$4)</f>
        <v/>
      </c>
      <c r="H24" s="44">
        <f>SUMIFS(Cleanup!$A$5:$A$20004,Cleanup!$D$5:$D$20004,$B24,Cleanup!$F$5:$F$20004,$D24,Cleanup!$B$5:$B$20004,H$4)</f>
        <v/>
      </c>
      <c r="I24" s="44">
        <f>SUMIFS(Cleanup!$A$5:$A$20004,Cleanup!$D$5:$D$20004,$B24,Cleanup!$F$5:$F$20004,$D24,Cleanup!$B$5:$B$20004,I$4)</f>
        <v/>
      </c>
      <c r="J24" s="44">
        <f>SUMIFS(Cleanup!$A$5:$A$20004,Cleanup!$D$5:$D$20004,$B24,Cleanup!$F$5:$F$20004,$D24,Cleanup!$B$5:$B$20004,J$4)</f>
        <v/>
      </c>
      <c r="K24" s="44">
        <f>SUMIFS(Cleanup!$A$5:$A$20004,Cleanup!$D$5:$D$20004,$B24,Cleanup!$F$5:$F$20004,$D24,Cleanup!$B$5:$B$20004,K$4)</f>
        <v/>
      </c>
      <c r="L24" s="44">
        <f>SUMIFS(Cleanup!$A$5:$A$20004,Cleanup!$D$5:$D$20004,$B24,Cleanup!$F$5:$F$20004,$D24,Cleanup!$B$5:$B$20004,L$4)</f>
        <v/>
      </c>
      <c r="M24" s="44">
        <f>SUMIFS(Cleanup!$A$5:$A$20004,Cleanup!$D$5:$D$20004,$B24,Cleanup!$F$5:$F$20004,$D24,Cleanup!$B$5:$B$20004,M$4)</f>
        <v/>
      </c>
      <c r="N24" s="44">
        <f>SUMIFS(Cleanup!$A$5:$A$20004,Cleanup!$D$5:$D$20004,$B24,Cleanup!$F$5:$F$20004,$D24,Cleanup!$B$5:$B$20004,N$4)</f>
        <v/>
      </c>
      <c r="O24" s="44">
        <f>SUMIFS(Cleanup!$A$5:$A$20004,Cleanup!$D$5:$D$20004,$B24,Cleanup!$F$5:$F$20004,$D24,Cleanup!$B$5:$B$20004,O$4)</f>
        <v/>
      </c>
      <c r="P24" s="44">
        <f>SUMIFS(Cleanup!$A$5:$A$20004,Cleanup!$D$5:$D$20004,$B24,Cleanup!$F$5:$F$20004,$D24,Cleanup!$B$5:$B$20004,P$4)</f>
        <v/>
      </c>
      <c r="Q24" s="42">
        <f>SUM(E24:P24)</f>
        <v/>
      </c>
    </row>
    <row r="25">
      <c r="A25" s="6" t="inlineStr">
        <is>
          <t>ONSITE|Direct Workers Comp</t>
        </is>
      </c>
      <c r="B25" s="6" t="inlineStr">
        <is>
          <t>ONSITE</t>
        </is>
      </c>
      <c r="C25" s="6" t="inlineStr">
        <is>
          <t>Cost of Sales</t>
        </is>
      </c>
      <c r="D25" s="6" t="inlineStr">
        <is>
          <t>Direct Workers Comp</t>
        </is>
      </c>
      <c r="E25" s="44">
        <f>SUMIFS(Cleanup!$A$5:$A$20004,Cleanup!$D$5:$D$20004,$B25,Cleanup!$F$5:$F$20004,$D25,Cleanup!$B$5:$B$20004,E$4)</f>
        <v/>
      </c>
      <c r="F25" s="44">
        <f>SUMIFS(Cleanup!$A$5:$A$20004,Cleanup!$D$5:$D$20004,$B25,Cleanup!$F$5:$F$20004,$D25,Cleanup!$B$5:$B$20004,F$4)</f>
        <v/>
      </c>
      <c r="G25" s="44">
        <f>SUMIFS(Cleanup!$A$5:$A$20004,Cleanup!$D$5:$D$20004,$B25,Cleanup!$F$5:$F$20004,$D25,Cleanup!$B$5:$B$20004,G$4)</f>
        <v/>
      </c>
      <c r="H25" s="44">
        <f>SUMIFS(Cleanup!$A$5:$A$20004,Cleanup!$D$5:$D$20004,$B25,Cleanup!$F$5:$F$20004,$D25,Cleanup!$B$5:$B$20004,H$4)</f>
        <v/>
      </c>
      <c r="I25" s="44">
        <f>SUMIFS(Cleanup!$A$5:$A$20004,Cleanup!$D$5:$D$20004,$B25,Cleanup!$F$5:$F$20004,$D25,Cleanup!$B$5:$B$20004,I$4)</f>
        <v/>
      </c>
      <c r="J25" s="44">
        <f>SUMIFS(Cleanup!$A$5:$A$20004,Cleanup!$D$5:$D$20004,$B25,Cleanup!$F$5:$F$20004,$D25,Cleanup!$B$5:$B$20004,J$4)</f>
        <v/>
      </c>
      <c r="K25" s="44">
        <f>SUMIFS(Cleanup!$A$5:$A$20004,Cleanup!$D$5:$D$20004,$B25,Cleanup!$F$5:$F$20004,$D25,Cleanup!$B$5:$B$20004,K$4)</f>
        <v/>
      </c>
      <c r="L25" s="44">
        <f>SUMIFS(Cleanup!$A$5:$A$20004,Cleanup!$D$5:$D$20004,$B25,Cleanup!$F$5:$F$20004,$D25,Cleanup!$B$5:$B$20004,L$4)</f>
        <v/>
      </c>
      <c r="M25" s="44">
        <f>SUMIFS(Cleanup!$A$5:$A$20004,Cleanup!$D$5:$D$20004,$B25,Cleanup!$F$5:$F$20004,$D25,Cleanup!$B$5:$B$20004,M$4)</f>
        <v/>
      </c>
      <c r="N25" s="44">
        <f>SUMIFS(Cleanup!$A$5:$A$20004,Cleanup!$D$5:$D$20004,$B25,Cleanup!$F$5:$F$20004,$D25,Cleanup!$B$5:$B$20004,N$4)</f>
        <v/>
      </c>
      <c r="O25" s="44">
        <f>SUMIFS(Cleanup!$A$5:$A$20004,Cleanup!$D$5:$D$20004,$B25,Cleanup!$F$5:$F$20004,$D25,Cleanup!$B$5:$B$20004,O$4)</f>
        <v/>
      </c>
      <c r="P25" s="44">
        <f>SUMIFS(Cleanup!$A$5:$A$20004,Cleanup!$D$5:$D$20004,$B25,Cleanup!$F$5:$F$20004,$D25,Cleanup!$B$5:$B$20004,P$4)</f>
        <v/>
      </c>
      <c r="Q25" s="42">
        <f>SUM(E25:P25)</f>
        <v/>
      </c>
    </row>
    <row r="26">
      <c r="A26" s="6" t="inlineStr">
        <is>
          <t>ONSITE|Other Direct Expenses</t>
        </is>
      </c>
      <c r="B26" s="6" t="inlineStr">
        <is>
          <t>ONSITE</t>
        </is>
      </c>
      <c r="C26" s="6" t="inlineStr">
        <is>
          <t>Cost of Sales</t>
        </is>
      </c>
      <c r="D26" s="6" t="inlineStr">
        <is>
          <t>Other Direct Expenses</t>
        </is>
      </c>
      <c r="E26" s="44">
        <f>SUMIFS(Cleanup!$A$5:$A$20004,Cleanup!$D$5:$D$20004,$B26,Cleanup!$F$5:$F$20004,$D26,Cleanup!$B$5:$B$20004,E$4)</f>
        <v/>
      </c>
      <c r="F26" s="44">
        <f>SUMIFS(Cleanup!$A$5:$A$20004,Cleanup!$D$5:$D$20004,$B26,Cleanup!$F$5:$F$20004,$D26,Cleanup!$B$5:$B$20004,F$4)</f>
        <v/>
      </c>
      <c r="G26" s="44">
        <f>SUMIFS(Cleanup!$A$5:$A$20004,Cleanup!$D$5:$D$20004,$B26,Cleanup!$F$5:$F$20004,$D26,Cleanup!$B$5:$B$20004,G$4)</f>
        <v/>
      </c>
      <c r="H26" s="44">
        <f>SUMIFS(Cleanup!$A$5:$A$20004,Cleanup!$D$5:$D$20004,$B26,Cleanup!$F$5:$F$20004,$D26,Cleanup!$B$5:$B$20004,H$4)</f>
        <v/>
      </c>
      <c r="I26" s="44">
        <f>SUMIFS(Cleanup!$A$5:$A$20004,Cleanup!$D$5:$D$20004,$B26,Cleanup!$F$5:$F$20004,$D26,Cleanup!$B$5:$B$20004,I$4)</f>
        <v/>
      </c>
      <c r="J26" s="44">
        <f>SUMIFS(Cleanup!$A$5:$A$20004,Cleanup!$D$5:$D$20004,$B26,Cleanup!$F$5:$F$20004,$D26,Cleanup!$B$5:$B$20004,J$4)</f>
        <v/>
      </c>
      <c r="K26" s="44">
        <f>SUMIFS(Cleanup!$A$5:$A$20004,Cleanup!$D$5:$D$20004,$B26,Cleanup!$F$5:$F$20004,$D26,Cleanup!$B$5:$B$20004,K$4)</f>
        <v/>
      </c>
      <c r="L26" s="44">
        <f>SUMIFS(Cleanup!$A$5:$A$20004,Cleanup!$D$5:$D$20004,$B26,Cleanup!$F$5:$F$20004,$D26,Cleanup!$B$5:$B$20004,L$4)</f>
        <v/>
      </c>
      <c r="M26" s="44">
        <f>SUMIFS(Cleanup!$A$5:$A$20004,Cleanup!$D$5:$D$20004,$B26,Cleanup!$F$5:$F$20004,$D26,Cleanup!$B$5:$B$20004,M$4)</f>
        <v/>
      </c>
      <c r="N26" s="44">
        <f>SUMIFS(Cleanup!$A$5:$A$20004,Cleanup!$D$5:$D$20004,$B26,Cleanup!$F$5:$F$20004,$D26,Cleanup!$B$5:$B$20004,N$4)</f>
        <v/>
      </c>
      <c r="O26" s="44">
        <f>SUMIFS(Cleanup!$A$5:$A$20004,Cleanup!$D$5:$D$20004,$B26,Cleanup!$F$5:$F$20004,$D26,Cleanup!$B$5:$B$20004,O$4)</f>
        <v/>
      </c>
      <c r="P26" s="44">
        <f>SUMIFS(Cleanup!$A$5:$A$20004,Cleanup!$D$5:$D$20004,$B26,Cleanup!$F$5:$F$20004,$D26,Cleanup!$B$5:$B$20004,P$4)</f>
        <v/>
      </c>
      <c r="Q26" s="42">
        <f>SUM(E26:P26)</f>
        <v/>
      </c>
    </row>
    <row r="27">
      <c r="A27" s="6" t="inlineStr">
        <is>
          <t>ONSITE|Credit Card fees paid - COGS</t>
        </is>
      </c>
      <c r="B27" s="6" t="inlineStr">
        <is>
          <t>ONSITE</t>
        </is>
      </c>
      <c r="C27" s="6" t="inlineStr">
        <is>
          <t>Cost of Sales</t>
        </is>
      </c>
      <c r="D27" s="6" t="inlineStr">
        <is>
          <t>Credit Card fees paid - COGS</t>
        </is>
      </c>
      <c r="E27" s="44">
        <f>SUMIFS(Cleanup!$A$5:$A$20004,Cleanup!$D$5:$D$20004,$B27,Cleanup!$F$5:$F$20004,$D27,Cleanup!$B$5:$B$20004,E$4)</f>
        <v/>
      </c>
      <c r="F27" s="44">
        <f>SUMIFS(Cleanup!$A$5:$A$20004,Cleanup!$D$5:$D$20004,$B27,Cleanup!$F$5:$F$20004,$D27,Cleanup!$B$5:$B$20004,F$4)</f>
        <v/>
      </c>
      <c r="G27" s="44">
        <f>SUMIFS(Cleanup!$A$5:$A$20004,Cleanup!$D$5:$D$20004,$B27,Cleanup!$F$5:$F$20004,$D27,Cleanup!$B$5:$B$20004,G$4)</f>
        <v/>
      </c>
      <c r="H27" s="44">
        <f>SUMIFS(Cleanup!$A$5:$A$20004,Cleanup!$D$5:$D$20004,$B27,Cleanup!$F$5:$F$20004,$D27,Cleanup!$B$5:$B$20004,H$4)</f>
        <v/>
      </c>
      <c r="I27" s="44">
        <f>SUMIFS(Cleanup!$A$5:$A$20004,Cleanup!$D$5:$D$20004,$B27,Cleanup!$F$5:$F$20004,$D27,Cleanup!$B$5:$B$20004,I$4)</f>
        <v/>
      </c>
      <c r="J27" s="44">
        <f>SUMIFS(Cleanup!$A$5:$A$20004,Cleanup!$D$5:$D$20004,$B27,Cleanup!$F$5:$F$20004,$D27,Cleanup!$B$5:$B$20004,J$4)</f>
        <v/>
      </c>
      <c r="K27" s="44">
        <f>SUMIFS(Cleanup!$A$5:$A$20004,Cleanup!$D$5:$D$20004,$B27,Cleanup!$F$5:$F$20004,$D27,Cleanup!$B$5:$B$20004,K$4)</f>
        <v/>
      </c>
      <c r="L27" s="44">
        <f>SUMIFS(Cleanup!$A$5:$A$20004,Cleanup!$D$5:$D$20004,$B27,Cleanup!$F$5:$F$20004,$D27,Cleanup!$B$5:$B$20004,L$4)</f>
        <v/>
      </c>
      <c r="M27" s="44">
        <f>SUMIFS(Cleanup!$A$5:$A$20004,Cleanup!$D$5:$D$20004,$B27,Cleanup!$F$5:$F$20004,$D27,Cleanup!$B$5:$B$20004,M$4)</f>
        <v/>
      </c>
      <c r="N27" s="44">
        <f>SUMIFS(Cleanup!$A$5:$A$20004,Cleanup!$D$5:$D$20004,$B27,Cleanup!$F$5:$F$20004,$D27,Cleanup!$B$5:$B$20004,N$4)</f>
        <v/>
      </c>
      <c r="O27" s="44">
        <f>SUMIFS(Cleanup!$A$5:$A$20004,Cleanup!$D$5:$D$20004,$B27,Cleanup!$F$5:$F$20004,$D27,Cleanup!$B$5:$B$20004,O$4)</f>
        <v/>
      </c>
      <c r="P27" s="44">
        <f>SUMIFS(Cleanup!$A$5:$A$20004,Cleanup!$D$5:$D$20004,$B27,Cleanup!$F$5:$F$20004,$D27,Cleanup!$B$5:$B$20004,P$4)</f>
        <v/>
      </c>
      <c r="Q27" s="42">
        <f>SUM(E27:P27)</f>
        <v/>
      </c>
    </row>
    <row r="28">
      <c r="A28" s="6" t="inlineStr">
        <is>
          <t>ONSITE|General &amp; Administrative Exp</t>
        </is>
      </c>
      <c r="B28" s="6" t="inlineStr">
        <is>
          <t>ONSITE</t>
        </is>
      </c>
      <c r="C28" s="6" t="inlineStr">
        <is>
          <t>Expenses</t>
        </is>
      </c>
      <c r="D28" s="6" t="inlineStr">
        <is>
          <t>General &amp; Administrative Exp</t>
        </is>
      </c>
      <c r="E28" s="44">
        <f>SUMIFS(Cleanup!$A$5:$A$20004,Cleanup!$D$5:$D$20004,$B28,Cleanup!$F$5:$F$20004,$D28,Cleanup!$B$5:$B$20004,E$4)</f>
        <v/>
      </c>
      <c r="F28" s="44">
        <f>SUMIFS(Cleanup!$A$5:$A$20004,Cleanup!$D$5:$D$20004,$B28,Cleanup!$F$5:$F$20004,$D28,Cleanup!$B$5:$B$20004,F$4)</f>
        <v/>
      </c>
      <c r="G28" s="44">
        <f>SUMIFS(Cleanup!$A$5:$A$20004,Cleanup!$D$5:$D$20004,$B28,Cleanup!$F$5:$F$20004,$D28,Cleanup!$B$5:$B$20004,G$4)</f>
        <v/>
      </c>
      <c r="H28" s="44">
        <f>SUMIFS(Cleanup!$A$5:$A$20004,Cleanup!$D$5:$D$20004,$B28,Cleanup!$F$5:$F$20004,$D28,Cleanup!$B$5:$B$20004,H$4)</f>
        <v/>
      </c>
      <c r="I28" s="44">
        <f>SUMIFS(Cleanup!$A$5:$A$20004,Cleanup!$D$5:$D$20004,$B28,Cleanup!$F$5:$F$20004,$D28,Cleanup!$B$5:$B$20004,I$4)</f>
        <v/>
      </c>
      <c r="J28" s="44">
        <f>SUMIFS(Cleanup!$A$5:$A$20004,Cleanup!$D$5:$D$20004,$B28,Cleanup!$F$5:$F$20004,$D28,Cleanup!$B$5:$B$20004,J$4)</f>
        <v/>
      </c>
      <c r="K28" s="44">
        <f>SUMIFS(Cleanup!$A$5:$A$20004,Cleanup!$D$5:$D$20004,$B28,Cleanup!$F$5:$F$20004,$D28,Cleanup!$B$5:$B$20004,K$4)</f>
        <v/>
      </c>
      <c r="L28" s="44">
        <f>SUMIFS(Cleanup!$A$5:$A$20004,Cleanup!$D$5:$D$20004,$B28,Cleanup!$F$5:$F$20004,$D28,Cleanup!$B$5:$B$20004,L$4)</f>
        <v/>
      </c>
      <c r="M28" s="44">
        <f>SUMIFS(Cleanup!$A$5:$A$20004,Cleanup!$D$5:$D$20004,$B28,Cleanup!$F$5:$F$20004,$D28,Cleanup!$B$5:$B$20004,M$4)</f>
        <v/>
      </c>
      <c r="N28" s="44">
        <f>SUMIFS(Cleanup!$A$5:$A$20004,Cleanup!$D$5:$D$20004,$B28,Cleanup!$F$5:$F$20004,$D28,Cleanup!$B$5:$B$20004,N$4)</f>
        <v/>
      </c>
      <c r="O28" s="44">
        <f>SUMIFS(Cleanup!$A$5:$A$20004,Cleanup!$D$5:$D$20004,$B28,Cleanup!$F$5:$F$20004,$D28,Cleanup!$B$5:$B$20004,O$4)</f>
        <v/>
      </c>
      <c r="P28" s="44">
        <f>SUMIFS(Cleanup!$A$5:$A$20004,Cleanup!$D$5:$D$20004,$B28,Cleanup!$F$5:$F$20004,$D28,Cleanup!$B$5:$B$20004,P$4)</f>
        <v/>
      </c>
      <c r="Q28" s="42">
        <f>SUM(E28:P28)</f>
        <v/>
      </c>
    </row>
    <row r="29">
      <c r="A29" s="6" t="inlineStr">
        <is>
          <t>ONSITE|Business Insurances</t>
        </is>
      </c>
      <c r="B29" s="6" t="inlineStr">
        <is>
          <t>ONSITE</t>
        </is>
      </c>
      <c r="C29" s="6" t="inlineStr">
        <is>
          <t>Expenses</t>
        </is>
      </c>
      <c r="D29" s="6" t="inlineStr">
        <is>
          <t>Business Insurances</t>
        </is>
      </c>
      <c r="E29" s="44">
        <f>SUMIFS(Cleanup!$A$5:$A$20004,Cleanup!$D$5:$D$20004,$B29,Cleanup!$F$5:$F$20004,$D29,Cleanup!$B$5:$B$20004,E$4)</f>
        <v/>
      </c>
      <c r="F29" s="44">
        <f>SUMIFS(Cleanup!$A$5:$A$20004,Cleanup!$D$5:$D$20004,$B29,Cleanup!$F$5:$F$20004,$D29,Cleanup!$B$5:$B$20004,F$4)</f>
        <v/>
      </c>
      <c r="G29" s="44">
        <f>SUMIFS(Cleanup!$A$5:$A$20004,Cleanup!$D$5:$D$20004,$B29,Cleanup!$F$5:$F$20004,$D29,Cleanup!$B$5:$B$20004,G$4)</f>
        <v/>
      </c>
      <c r="H29" s="44">
        <f>SUMIFS(Cleanup!$A$5:$A$20004,Cleanup!$D$5:$D$20004,$B29,Cleanup!$F$5:$F$20004,$D29,Cleanup!$B$5:$B$20004,H$4)</f>
        <v/>
      </c>
      <c r="I29" s="44">
        <f>SUMIFS(Cleanup!$A$5:$A$20004,Cleanup!$D$5:$D$20004,$B29,Cleanup!$F$5:$F$20004,$D29,Cleanup!$B$5:$B$20004,I$4)</f>
        <v/>
      </c>
      <c r="J29" s="44">
        <f>SUMIFS(Cleanup!$A$5:$A$20004,Cleanup!$D$5:$D$20004,$B29,Cleanup!$F$5:$F$20004,$D29,Cleanup!$B$5:$B$20004,J$4)</f>
        <v/>
      </c>
      <c r="K29" s="44">
        <f>SUMIFS(Cleanup!$A$5:$A$20004,Cleanup!$D$5:$D$20004,$B29,Cleanup!$F$5:$F$20004,$D29,Cleanup!$B$5:$B$20004,K$4)</f>
        <v/>
      </c>
      <c r="L29" s="44">
        <f>SUMIFS(Cleanup!$A$5:$A$20004,Cleanup!$D$5:$D$20004,$B29,Cleanup!$F$5:$F$20004,$D29,Cleanup!$B$5:$B$20004,L$4)</f>
        <v/>
      </c>
      <c r="M29" s="44">
        <f>SUMIFS(Cleanup!$A$5:$A$20004,Cleanup!$D$5:$D$20004,$B29,Cleanup!$F$5:$F$20004,$D29,Cleanup!$B$5:$B$20004,M$4)</f>
        <v/>
      </c>
      <c r="N29" s="44">
        <f>SUMIFS(Cleanup!$A$5:$A$20004,Cleanup!$D$5:$D$20004,$B29,Cleanup!$F$5:$F$20004,$D29,Cleanup!$B$5:$B$20004,N$4)</f>
        <v/>
      </c>
      <c r="O29" s="44">
        <f>SUMIFS(Cleanup!$A$5:$A$20004,Cleanup!$D$5:$D$20004,$B29,Cleanup!$F$5:$F$20004,$D29,Cleanup!$B$5:$B$20004,O$4)</f>
        <v/>
      </c>
      <c r="P29" s="44">
        <f>SUMIFS(Cleanup!$A$5:$A$20004,Cleanup!$D$5:$D$20004,$B29,Cleanup!$F$5:$F$20004,$D29,Cleanup!$B$5:$B$20004,P$4)</f>
        <v/>
      </c>
      <c r="Q29" s="42">
        <f>SUM(E29:P29)</f>
        <v/>
      </c>
    </row>
    <row r="30">
      <c r="A30" s="6" t="inlineStr">
        <is>
          <t>ONSITE|Advertising &amp; Promotion Exp</t>
        </is>
      </c>
      <c r="B30" s="6" t="inlineStr">
        <is>
          <t>ONSITE</t>
        </is>
      </c>
      <c r="C30" s="6" t="inlineStr">
        <is>
          <t>Expenses</t>
        </is>
      </c>
      <c r="D30" s="6" t="inlineStr">
        <is>
          <t>Advertising &amp; Promotion Exp</t>
        </is>
      </c>
      <c r="E30" s="44">
        <f>SUMIFS(Cleanup!$A$5:$A$20004,Cleanup!$D$5:$D$20004,$B30,Cleanup!$F$5:$F$20004,$D30,Cleanup!$B$5:$B$20004,E$4)</f>
        <v/>
      </c>
      <c r="F30" s="44">
        <f>SUMIFS(Cleanup!$A$5:$A$20004,Cleanup!$D$5:$D$20004,$B30,Cleanup!$F$5:$F$20004,$D30,Cleanup!$B$5:$B$20004,F$4)</f>
        <v/>
      </c>
      <c r="G30" s="44">
        <f>SUMIFS(Cleanup!$A$5:$A$20004,Cleanup!$D$5:$D$20004,$B30,Cleanup!$F$5:$F$20004,$D30,Cleanup!$B$5:$B$20004,G$4)</f>
        <v/>
      </c>
      <c r="H30" s="44">
        <f>SUMIFS(Cleanup!$A$5:$A$20004,Cleanup!$D$5:$D$20004,$B30,Cleanup!$F$5:$F$20004,$D30,Cleanup!$B$5:$B$20004,H$4)</f>
        <v/>
      </c>
      <c r="I30" s="44">
        <f>SUMIFS(Cleanup!$A$5:$A$20004,Cleanup!$D$5:$D$20004,$B30,Cleanup!$F$5:$F$20004,$D30,Cleanup!$B$5:$B$20004,I$4)</f>
        <v/>
      </c>
      <c r="J30" s="44">
        <f>SUMIFS(Cleanup!$A$5:$A$20004,Cleanup!$D$5:$D$20004,$B30,Cleanup!$F$5:$F$20004,$D30,Cleanup!$B$5:$B$20004,J$4)</f>
        <v/>
      </c>
      <c r="K30" s="44">
        <f>SUMIFS(Cleanup!$A$5:$A$20004,Cleanup!$D$5:$D$20004,$B30,Cleanup!$F$5:$F$20004,$D30,Cleanup!$B$5:$B$20004,K$4)</f>
        <v/>
      </c>
      <c r="L30" s="44">
        <f>SUMIFS(Cleanup!$A$5:$A$20004,Cleanup!$D$5:$D$20004,$B30,Cleanup!$F$5:$F$20004,$D30,Cleanup!$B$5:$B$20004,L$4)</f>
        <v/>
      </c>
      <c r="M30" s="44">
        <f>SUMIFS(Cleanup!$A$5:$A$20004,Cleanup!$D$5:$D$20004,$B30,Cleanup!$F$5:$F$20004,$D30,Cleanup!$B$5:$B$20004,M$4)</f>
        <v/>
      </c>
      <c r="N30" s="44">
        <f>SUMIFS(Cleanup!$A$5:$A$20004,Cleanup!$D$5:$D$20004,$B30,Cleanup!$F$5:$F$20004,$D30,Cleanup!$B$5:$B$20004,N$4)</f>
        <v/>
      </c>
      <c r="O30" s="44">
        <f>SUMIFS(Cleanup!$A$5:$A$20004,Cleanup!$D$5:$D$20004,$B30,Cleanup!$F$5:$F$20004,$D30,Cleanup!$B$5:$B$20004,O$4)</f>
        <v/>
      </c>
      <c r="P30" s="44">
        <f>SUMIFS(Cleanup!$A$5:$A$20004,Cleanup!$D$5:$D$20004,$B30,Cleanup!$F$5:$F$20004,$D30,Cleanup!$B$5:$B$20004,P$4)</f>
        <v/>
      </c>
      <c r="Q30" s="42">
        <f>SUM(E30:P30)</f>
        <v/>
      </c>
    </row>
    <row r="31">
      <c r="A31" s="6" t="inlineStr">
        <is>
          <t>ONSITE|Operating Expenses</t>
        </is>
      </c>
      <c r="B31" s="6" t="inlineStr">
        <is>
          <t>ONSITE</t>
        </is>
      </c>
      <c r="C31" s="6" t="inlineStr">
        <is>
          <t>Expenses</t>
        </is>
      </c>
      <c r="D31" s="6" t="inlineStr">
        <is>
          <t>Operating Expenses</t>
        </is>
      </c>
      <c r="E31" s="44">
        <f>SUMIFS(Cleanup!$A$5:$A$20004,Cleanup!$D$5:$D$20004,$B31,Cleanup!$F$5:$F$20004,$D31,Cleanup!$B$5:$B$20004,E$4)</f>
        <v/>
      </c>
      <c r="F31" s="44">
        <f>SUMIFS(Cleanup!$A$5:$A$20004,Cleanup!$D$5:$D$20004,$B31,Cleanup!$F$5:$F$20004,$D31,Cleanup!$B$5:$B$20004,F$4)</f>
        <v/>
      </c>
      <c r="G31" s="44">
        <f>SUMIFS(Cleanup!$A$5:$A$20004,Cleanup!$D$5:$D$20004,$B31,Cleanup!$F$5:$F$20004,$D31,Cleanup!$B$5:$B$20004,G$4)</f>
        <v/>
      </c>
      <c r="H31" s="44">
        <f>SUMIFS(Cleanup!$A$5:$A$20004,Cleanup!$D$5:$D$20004,$B31,Cleanup!$F$5:$F$20004,$D31,Cleanup!$B$5:$B$20004,H$4)</f>
        <v/>
      </c>
      <c r="I31" s="44">
        <f>SUMIFS(Cleanup!$A$5:$A$20004,Cleanup!$D$5:$D$20004,$B31,Cleanup!$F$5:$F$20004,$D31,Cleanup!$B$5:$B$20004,I$4)</f>
        <v/>
      </c>
      <c r="J31" s="44">
        <f>SUMIFS(Cleanup!$A$5:$A$20004,Cleanup!$D$5:$D$20004,$B31,Cleanup!$F$5:$F$20004,$D31,Cleanup!$B$5:$B$20004,J$4)</f>
        <v/>
      </c>
      <c r="K31" s="44">
        <f>SUMIFS(Cleanup!$A$5:$A$20004,Cleanup!$D$5:$D$20004,$B31,Cleanup!$F$5:$F$20004,$D31,Cleanup!$B$5:$B$20004,K$4)</f>
        <v/>
      </c>
      <c r="L31" s="44">
        <f>SUMIFS(Cleanup!$A$5:$A$20004,Cleanup!$D$5:$D$20004,$B31,Cleanup!$F$5:$F$20004,$D31,Cleanup!$B$5:$B$20004,L$4)</f>
        <v/>
      </c>
      <c r="M31" s="44">
        <f>SUMIFS(Cleanup!$A$5:$A$20004,Cleanup!$D$5:$D$20004,$B31,Cleanup!$F$5:$F$20004,$D31,Cleanup!$B$5:$B$20004,M$4)</f>
        <v/>
      </c>
      <c r="N31" s="44">
        <f>SUMIFS(Cleanup!$A$5:$A$20004,Cleanup!$D$5:$D$20004,$B31,Cleanup!$F$5:$F$20004,$D31,Cleanup!$B$5:$B$20004,N$4)</f>
        <v/>
      </c>
      <c r="O31" s="44">
        <f>SUMIFS(Cleanup!$A$5:$A$20004,Cleanup!$D$5:$D$20004,$B31,Cleanup!$F$5:$F$20004,$D31,Cleanup!$B$5:$B$20004,O$4)</f>
        <v/>
      </c>
      <c r="P31" s="44">
        <f>SUMIFS(Cleanup!$A$5:$A$20004,Cleanup!$D$5:$D$20004,$B31,Cleanup!$F$5:$F$20004,$D31,Cleanup!$B$5:$B$20004,P$4)</f>
        <v/>
      </c>
      <c r="Q31" s="42">
        <f>SUM(E31:P31)</f>
        <v/>
      </c>
    </row>
    <row r="32">
      <c r="A32" s="6" t="inlineStr">
        <is>
          <t>ONSITE|Employment Expenses</t>
        </is>
      </c>
      <c r="B32" s="6" t="inlineStr">
        <is>
          <t>ONSITE</t>
        </is>
      </c>
      <c r="C32" s="6" t="inlineStr">
        <is>
          <t>Expenses</t>
        </is>
      </c>
      <c r="D32" s="6" t="inlineStr">
        <is>
          <t>Employment Expenses</t>
        </is>
      </c>
      <c r="E32" s="44">
        <f>SUMIFS(Cleanup!$A$5:$A$20004,Cleanup!$D$5:$D$20004,$B32,Cleanup!$F$5:$F$20004,$D32,Cleanup!$B$5:$B$20004,E$4)</f>
        <v/>
      </c>
      <c r="F32" s="44">
        <f>SUMIFS(Cleanup!$A$5:$A$20004,Cleanup!$D$5:$D$20004,$B32,Cleanup!$F$5:$F$20004,$D32,Cleanup!$B$5:$B$20004,F$4)</f>
        <v/>
      </c>
      <c r="G32" s="44">
        <f>SUMIFS(Cleanup!$A$5:$A$20004,Cleanup!$D$5:$D$20004,$B32,Cleanup!$F$5:$F$20004,$D32,Cleanup!$B$5:$B$20004,G$4)</f>
        <v/>
      </c>
      <c r="H32" s="44">
        <f>SUMIFS(Cleanup!$A$5:$A$20004,Cleanup!$D$5:$D$20004,$B32,Cleanup!$F$5:$F$20004,$D32,Cleanup!$B$5:$B$20004,H$4)</f>
        <v/>
      </c>
      <c r="I32" s="44">
        <f>SUMIFS(Cleanup!$A$5:$A$20004,Cleanup!$D$5:$D$20004,$B32,Cleanup!$F$5:$F$20004,$D32,Cleanup!$B$5:$B$20004,I$4)</f>
        <v/>
      </c>
      <c r="J32" s="44">
        <f>SUMIFS(Cleanup!$A$5:$A$20004,Cleanup!$D$5:$D$20004,$B32,Cleanup!$F$5:$F$20004,$D32,Cleanup!$B$5:$B$20004,J$4)</f>
        <v/>
      </c>
      <c r="K32" s="44">
        <f>SUMIFS(Cleanup!$A$5:$A$20004,Cleanup!$D$5:$D$20004,$B32,Cleanup!$F$5:$F$20004,$D32,Cleanup!$B$5:$B$20004,K$4)</f>
        <v/>
      </c>
      <c r="L32" s="44">
        <f>SUMIFS(Cleanup!$A$5:$A$20004,Cleanup!$D$5:$D$20004,$B32,Cleanup!$F$5:$F$20004,$D32,Cleanup!$B$5:$B$20004,L$4)</f>
        <v/>
      </c>
      <c r="M32" s="44">
        <f>SUMIFS(Cleanup!$A$5:$A$20004,Cleanup!$D$5:$D$20004,$B32,Cleanup!$F$5:$F$20004,$D32,Cleanup!$B$5:$B$20004,M$4)</f>
        <v/>
      </c>
      <c r="N32" s="44">
        <f>SUMIFS(Cleanup!$A$5:$A$20004,Cleanup!$D$5:$D$20004,$B32,Cleanup!$F$5:$F$20004,$D32,Cleanup!$B$5:$B$20004,N$4)</f>
        <v/>
      </c>
      <c r="O32" s="44">
        <f>SUMIFS(Cleanup!$A$5:$A$20004,Cleanup!$D$5:$D$20004,$B32,Cleanup!$F$5:$F$20004,$D32,Cleanup!$B$5:$B$20004,O$4)</f>
        <v/>
      </c>
      <c r="P32" s="44">
        <f>SUMIFS(Cleanup!$A$5:$A$20004,Cleanup!$D$5:$D$20004,$B32,Cleanup!$F$5:$F$20004,$D32,Cleanup!$B$5:$B$20004,P$4)</f>
        <v/>
      </c>
      <c r="Q32" s="42">
        <f>SUM(E32:P32)</f>
        <v/>
      </c>
    </row>
    <row r="33">
      <c r="A33" s="6" t="inlineStr">
        <is>
          <t>ONSITE|Credit Card fees paid</t>
        </is>
      </c>
      <c r="B33" s="6" t="inlineStr">
        <is>
          <t>ONSITE</t>
        </is>
      </c>
      <c r="C33" s="6" t="inlineStr">
        <is>
          <t>Expenses</t>
        </is>
      </c>
      <c r="D33" s="6" t="inlineStr">
        <is>
          <t>Credit Card fees paid</t>
        </is>
      </c>
      <c r="E33" s="44">
        <f>SUMIFS(Cleanup!$A$5:$A$20004,Cleanup!$D$5:$D$20004,$B33,Cleanup!$F$5:$F$20004,$D33,Cleanup!$B$5:$B$20004,E$4)</f>
        <v/>
      </c>
      <c r="F33" s="44">
        <f>SUMIFS(Cleanup!$A$5:$A$20004,Cleanup!$D$5:$D$20004,$B33,Cleanup!$F$5:$F$20004,$D33,Cleanup!$B$5:$B$20004,F$4)</f>
        <v/>
      </c>
      <c r="G33" s="44">
        <f>SUMIFS(Cleanup!$A$5:$A$20004,Cleanup!$D$5:$D$20004,$B33,Cleanup!$F$5:$F$20004,$D33,Cleanup!$B$5:$B$20004,G$4)</f>
        <v/>
      </c>
      <c r="H33" s="44">
        <f>SUMIFS(Cleanup!$A$5:$A$20004,Cleanup!$D$5:$D$20004,$B33,Cleanup!$F$5:$F$20004,$D33,Cleanup!$B$5:$B$20004,H$4)</f>
        <v/>
      </c>
      <c r="I33" s="44">
        <f>SUMIFS(Cleanup!$A$5:$A$20004,Cleanup!$D$5:$D$20004,$B33,Cleanup!$F$5:$F$20004,$D33,Cleanup!$B$5:$B$20004,I$4)</f>
        <v/>
      </c>
      <c r="J33" s="44">
        <f>SUMIFS(Cleanup!$A$5:$A$20004,Cleanup!$D$5:$D$20004,$B33,Cleanup!$F$5:$F$20004,$D33,Cleanup!$B$5:$B$20004,J$4)</f>
        <v/>
      </c>
      <c r="K33" s="44">
        <f>SUMIFS(Cleanup!$A$5:$A$20004,Cleanup!$D$5:$D$20004,$B33,Cleanup!$F$5:$F$20004,$D33,Cleanup!$B$5:$B$20004,K$4)</f>
        <v/>
      </c>
      <c r="L33" s="44">
        <f>SUMIFS(Cleanup!$A$5:$A$20004,Cleanup!$D$5:$D$20004,$B33,Cleanup!$F$5:$F$20004,$D33,Cleanup!$B$5:$B$20004,L$4)</f>
        <v/>
      </c>
      <c r="M33" s="44">
        <f>SUMIFS(Cleanup!$A$5:$A$20004,Cleanup!$D$5:$D$20004,$B33,Cleanup!$F$5:$F$20004,$D33,Cleanup!$B$5:$B$20004,M$4)</f>
        <v/>
      </c>
      <c r="N33" s="44">
        <f>SUMIFS(Cleanup!$A$5:$A$20004,Cleanup!$D$5:$D$20004,$B33,Cleanup!$F$5:$F$20004,$D33,Cleanup!$B$5:$B$20004,N$4)</f>
        <v/>
      </c>
      <c r="O33" s="44">
        <f>SUMIFS(Cleanup!$A$5:$A$20004,Cleanup!$D$5:$D$20004,$B33,Cleanup!$F$5:$F$20004,$D33,Cleanup!$B$5:$B$20004,O$4)</f>
        <v/>
      </c>
      <c r="P33" s="44">
        <f>SUMIFS(Cleanup!$A$5:$A$20004,Cleanup!$D$5:$D$20004,$B33,Cleanup!$F$5:$F$20004,$D33,Cleanup!$B$5:$B$20004,P$4)</f>
        <v/>
      </c>
      <c r="Q33" s="42">
        <f>SUM(E33:P33)</f>
        <v/>
      </c>
    </row>
    <row r="34">
      <c r="A34" s="6" t="inlineStr">
        <is>
          <t>ONSITE|Other Income</t>
        </is>
      </c>
      <c r="B34" s="6" t="inlineStr">
        <is>
          <t>ONSITE</t>
        </is>
      </c>
      <c r="C34" s="6" t="inlineStr">
        <is>
          <t>Other Income</t>
        </is>
      </c>
      <c r="D34" s="6" t="inlineStr">
        <is>
          <t>Other Income</t>
        </is>
      </c>
      <c r="E34" s="44">
        <f>SUMIFS(Cleanup!$A$5:$A$20004,Cleanup!$D$5:$D$20004,$B34,Cleanup!$F$5:$F$20004,$D34,Cleanup!$B$5:$B$20004,E$4)</f>
        <v/>
      </c>
      <c r="F34" s="44">
        <f>SUMIFS(Cleanup!$A$5:$A$20004,Cleanup!$D$5:$D$20004,$B34,Cleanup!$F$5:$F$20004,$D34,Cleanup!$B$5:$B$20004,F$4)</f>
        <v/>
      </c>
      <c r="G34" s="44">
        <f>SUMIFS(Cleanup!$A$5:$A$20004,Cleanup!$D$5:$D$20004,$B34,Cleanup!$F$5:$F$20004,$D34,Cleanup!$B$5:$B$20004,G$4)</f>
        <v/>
      </c>
      <c r="H34" s="44">
        <f>SUMIFS(Cleanup!$A$5:$A$20004,Cleanup!$D$5:$D$20004,$B34,Cleanup!$F$5:$F$20004,$D34,Cleanup!$B$5:$B$20004,H$4)</f>
        <v/>
      </c>
      <c r="I34" s="44">
        <f>SUMIFS(Cleanup!$A$5:$A$20004,Cleanup!$D$5:$D$20004,$B34,Cleanup!$F$5:$F$20004,$D34,Cleanup!$B$5:$B$20004,I$4)</f>
        <v/>
      </c>
      <c r="J34" s="44">
        <f>SUMIFS(Cleanup!$A$5:$A$20004,Cleanup!$D$5:$D$20004,$B34,Cleanup!$F$5:$F$20004,$D34,Cleanup!$B$5:$B$20004,J$4)</f>
        <v/>
      </c>
      <c r="K34" s="44">
        <f>SUMIFS(Cleanup!$A$5:$A$20004,Cleanup!$D$5:$D$20004,$B34,Cleanup!$F$5:$F$20004,$D34,Cleanup!$B$5:$B$20004,K$4)</f>
        <v/>
      </c>
      <c r="L34" s="44">
        <f>SUMIFS(Cleanup!$A$5:$A$20004,Cleanup!$D$5:$D$20004,$B34,Cleanup!$F$5:$F$20004,$D34,Cleanup!$B$5:$B$20004,L$4)</f>
        <v/>
      </c>
      <c r="M34" s="44">
        <f>SUMIFS(Cleanup!$A$5:$A$20004,Cleanup!$D$5:$D$20004,$B34,Cleanup!$F$5:$F$20004,$D34,Cleanup!$B$5:$B$20004,M$4)</f>
        <v/>
      </c>
      <c r="N34" s="44">
        <f>SUMIFS(Cleanup!$A$5:$A$20004,Cleanup!$D$5:$D$20004,$B34,Cleanup!$F$5:$F$20004,$D34,Cleanup!$B$5:$B$20004,N$4)</f>
        <v/>
      </c>
      <c r="O34" s="44">
        <f>SUMIFS(Cleanup!$A$5:$A$20004,Cleanup!$D$5:$D$20004,$B34,Cleanup!$F$5:$F$20004,$D34,Cleanup!$B$5:$B$20004,O$4)</f>
        <v/>
      </c>
      <c r="P34" s="44">
        <f>SUMIFS(Cleanup!$A$5:$A$20004,Cleanup!$D$5:$D$20004,$B34,Cleanup!$F$5:$F$20004,$D34,Cleanup!$B$5:$B$20004,P$4)</f>
        <v/>
      </c>
      <c r="Q34" s="42">
        <f>SUM(E34:P34)</f>
        <v/>
      </c>
    </row>
    <row r="35">
      <c r="A35" s="6" t="inlineStr">
        <is>
          <t>ONSITE|Other Expenses</t>
        </is>
      </c>
      <c r="B35" s="6" t="inlineStr">
        <is>
          <t>ONSITE</t>
        </is>
      </c>
      <c r="C35" s="6" t="inlineStr">
        <is>
          <t>Other Expenses</t>
        </is>
      </c>
      <c r="D35" s="6" t="inlineStr">
        <is>
          <t>Other Expenses</t>
        </is>
      </c>
      <c r="E35" s="44">
        <f>SUMIFS(Cleanup!$A$5:$A$20004,Cleanup!$D$5:$D$20004,$B35,Cleanup!$F$5:$F$20004,$D35,Cleanup!$B$5:$B$20004,E$4)</f>
        <v/>
      </c>
      <c r="F35" s="44">
        <f>SUMIFS(Cleanup!$A$5:$A$20004,Cleanup!$D$5:$D$20004,$B35,Cleanup!$F$5:$F$20004,$D35,Cleanup!$B$5:$B$20004,F$4)</f>
        <v/>
      </c>
      <c r="G35" s="44">
        <f>SUMIFS(Cleanup!$A$5:$A$20004,Cleanup!$D$5:$D$20004,$B35,Cleanup!$F$5:$F$20004,$D35,Cleanup!$B$5:$B$20004,G$4)</f>
        <v/>
      </c>
      <c r="H35" s="44">
        <f>SUMIFS(Cleanup!$A$5:$A$20004,Cleanup!$D$5:$D$20004,$B35,Cleanup!$F$5:$F$20004,$D35,Cleanup!$B$5:$B$20004,H$4)</f>
        <v/>
      </c>
      <c r="I35" s="44">
        <f>SUMIFS(Cleanup!$A$5:$A$20004,Cleanup!$D$5:$D$20004,$B35,Cleanup!$F$5:$F$20004,$D35,Cleanup!$B$5:$B$20004,I$4)</f>
        <v/>
      </c>
      <c r="J35" s="44">
        <f>SUMIFS(Cleanup!$A$5:$A$20004,Cleanup!$D$5:$D$20004,$B35,Cleanup!$F$5:$F$20004,$D35,Cleanup!$B$5:$B$20004,J$4)</f>
        <v/>
      </c>
      <c r="K35" s="44">
        <f>SUMIFS(Cleanup!$A$5:$A$20004,Cleanup!$D$5:$D$20004,$B35,Cleanup!$F$5:$F$20004,$D35,Cleanup!$B$5:$B$20004,K$4)</f>
        <v/>
      </c>
      <c r="L35" s="44">
        <f>SUMIFS(Cleanup!$A$5:$A$20004,Cleanup!$D$5:$D$20004,$B35,Cleanup!$F$5:$F$20004,$D35,Cleanup!$B$5:$B$20004,L$4)</f>
        <v/>
      </c>
      <c r="M35" s="44">
        <f>SUMIFS(Cleanup!$A$5:$A$20004,Cleanup!$D$5:$D$20004,$B35,Cleanup!$F$5:$F$20004,$D35,Cleanup!$B$5:$B$20004,M$4)</f>
        <v/>
      </c>
      <c r="N35" s="44">
        <f>SUMIFS(Cleanup!$A$5:$A$20004,Cleanup!$D$5:$D$20004,$B35,Cleanup!$F$5:$F$20004,$D35,Cleanup!$B$5:$B$20004,N$4)</f>
        <v/>
      </c>
      <c r="O35" s="44">
        <f>SUMIFS(Cleanup!$A$5:$A$20004,Cleanup!$D$5:$D$20004,$B35,Cleanup!$F$5:$F$20004,$D35,Cleanup!$B$5:$B$20004,O$4)</f>
        <v/>
      </c>
      <c r="P35" s="44">
        <f>SUMIFS(Cleanup!$A$5:$A$20004,Cleanup!$D$5:$D$20004,$B35,Cleanup!$F$5:$F$20004,$D35,Cleanup!$B$5:$B$20004,P$4)</f>
        <v/>
      </c>
      <c r="Q35" s="42">
        <f>SUM(E35:P35)</f>
        <v/>
      </c>
    </row>
    <row r="36">
      <c r="A36" s="6" t="inlineStr">
        <is>
          <t>PRODUCTION|Contract Income</t>
        </is>
      </c>
      <c r="B36" s="6" t="inlineStr">
        <is>
          <t>PRODUCTION</t>
        </is>
      </c>
      <c r="C36" s="6" t="inlineStr">
        <is>
          <t>Income</t>
        </is>
      </c>
      <c r="D36" s="6" t="inlineStr">
        <is>
          <t>Contract Income</t>
        </is>
      </c>
      <c r="E36" s="44">
        <f>SUMIFS(Cleanup!$A$5:$A$20004,Cleanup!$D$5:$D$20004,$B36,Cleanup!$F$5:$F$20004,$D36,Cleanup!$B$5:$B$20004,E$4)</f>
        <v/>
      </c>
      <c r="F36" s="44">
        <f>SUMIFS(Cleanup!$A$5:$A$20004,Cleanup!$D$5:$D$20004,$B36,Cleanup!$F$5:$F$20004,$D36,Cleanup!$B$5:$B$20004,F$4)</f>
        <v/>
      </c>
      <c r="G36" s="44">
        <f>SUMIFS(Cleanup!$A$5:$A$20004,Cleanup!$D$5:$D$20004,$B36,Cleanup!$F$5:$F$20004,$D36,Cleanup!$B$5:$B$20004,G$4)</f>
        <v/>
      </c>
      <c r="H36" s="44">
        <f>SUMIFS(Cleanup!$A$5:$A$20004,Cleanup!$D$5:$D$20004,$B36,Cleanup!$F$5:$F$20004,$D36,Cleanup!$B$5:$B$20004,H$4)</f>
        <v/>
      </c>
      <c r="I36" s="44">
        <f>SUMIFS(Cleanup!$A$5:$A$20004,Cleanup!$D$5:$D$20004,$B36,Cleanup!$F$5:$F$20004,$D36,Cleanup!$B$5:$B$20004,I$4)</f>
        <v/>
      </c>
      <c r="J36" s="44">
        <f>SUMIFS(Cleanup!$A$5:$A$20004,Cleanup!$D$5:$D$20004,$B36,Cleanup!$F$5:$F$20004,$D36,Cleanup!$B$5:$B$20004,J$4)</f>
        <v/>
      </c>
      <c r="K36" s="44">
        <f>SUMIFS(Cleanup!$A$5:$A$20004,Cleanup!$D$5:$D$20004,$B36,Cleanup!$F$5:$F$20004,$D36,Cleanup!$B$5:$B$20004,K$4)</f>
        <v/>
      </c>
      <c r="L36" s="44">
        <f>SUMIFS(Cleanup!$A$5:$A$20004,Cleanup!$D$5:$D$20004,$B36,Cleanup!$F$5:$F$20004,$D36,Cleanup!$B$5:$B$20004,L$4)</f>
        <v/>
      </c>
      <c r="M36" s="44">
        <f>SUMIFS(Cleanup!$A$5:$A$20004,Cleanup!$D$5:$D$20004,$B36,Cleanup!$F$5:$F$20004,$D36,Cleanup!$B$5:$B$20004,M$4)</f>
        <v/>
      </c>
      <c r="N36" s="44">
        <f>SUMIFS(Cleanup!$A$5:$A$20004,Cleanup!$D$5:$D$20004,$B36,Cleanup!$F$5:$F$20004,$D36,Cleanup!$B$5:$B$20004,N$4)</f>
        <v/>
      </c>
      <c r="O36" s="44">
        <f>SUMIFS(Cleanup!$A$5:$A$20004,Cleanup!$D$5:$D$20004,$B36,Cleanup!$F$5:$F$20004,$D36,Cleanup!$B$5:$B$20004,O$4)</f>
        <v/>
      </c>
      <c r="P36" s="44">
        <f>SUMIFS(Cleanup!$A$5:$A$20004,Cleanup!$D$5:$D$20004,$B36,Cleanup!$F$5:$F$20004,$D36,Cleanup!$B$5:$B$20004,P$4)</f>
        <v/>
      </c>
      <c r="Q36" s="42">
        <f>SUM(E36:P36)</f>
        <v/>
      </c>
    </row>
    <row r="37">
      <c r="A37" s="6" t="inlineStr">
        <is>
          <t>PRODUCTION|Non Contract Income</t>
        </is>
      </c>
      <c r="B37" s="6" t="inlineStr">
        <is>
          <t>PRODUCTION</t>
        </is>
      </c>
      <c r="C37" s="6" t="inlineStr">
        <is>
          <t>Income</t>
        </is>
      </c>
      <c r="D37" s="6" t="inlineStr">
        <is>
          <t>Non Contract Income</t>
        </is>
      </c>
      <c r="E37" s="44">
        <f>SUMIFS(Cleanup!$A$5:$A$20004,Cleanup!$D$5:$D$20004,$B37,Cleanup!$F$5:$F$20004,$D37,Cleanup!$B$5:$B$20004,E$4)</f>
        <v/>
      </c>
      <c r="F37" s="44">
        <f>SUMIFS(Cleanup!$A$5:$A$20004,Cleanup!$D$5:$D$20004,$B37,Cleanup!$F$5:$F$20004,$D37,Cleanup!$B$5:$B$20004,F$4)</f>
        <v/>
      </c>
      <c r="G37" s="44">
        <f>SUMIFS(Cleanup!$A$5:$A$20004,Cleanup!$D$5:$D$20004,$B37,Cleanup!$F$5:$F$20004,$D37,Cleanup!$B$5:$B$20004,G$4)</f>
        <v/>
      </c>
      <c r="H37" s="44">
        <f>SUMIFS(Cleanup!$A$5:$A$20004,Cleanup!$D$5:$D$20004,$B37,Cleanup!$F$5:$F$20004,$D37,Cleanup!$B$5:$B$20004,H$4)</f>
        <v/>
      </c>
      <c r="I37" s="44">
        <f>SUMIFS(Cleanup!$A$5:$A$20004,Cleanup!$D$5:$D$20004,$B37,Cleanup!$F$5:$F$20004,$D37,Cleanup!$B$5:$B$20004,I$4)</f>
        <v/>
      </c>
      <c r="J37" s="44">
        <f>SUMIFS(Cleanup!$A$5:$A$20004,Cleanup!$D$5:$D$20004,$B37,Cleanup!$F$5:$F$20004,$D37,Cleanup!$B$5:$B$20004,J$4)</f>
        <v/>
      </c>
      <c r="K37" s="44">
        <f>SUMIFS(Cleanup!$A$5:$A$20004,Cleanup!$D$5:$D$20004,$B37,Cleanup!$F$5:$F$20004,$D37,Cleanup!$B$5:$B$20004,K$4)</f>
        <v/>
      </c>
      <c r="L37" s="44">
        <f>SUMIFS(Cleanup!$A$5:$A$20004,Cleanup!$D$5:$D$20004,$B37,Cleanup!$F$5:$F$20004,$D37,Cleanup!$B$5:$B$20004,L$4)</f>
        <v/>
      </c>
      <c r="M37" s="44">
        <f>SUMIFS(Cleanup!$A$5:$A$20004,Cleanup!$D$5:$D$20004,$B37,Cleanup!$F$5:$F$20004,$D37,Cleanup!$B$5:$B$20004,M$4)</f>
        <v/>
      </c>
      <c r="N37" s="44">
        <f>SUMIFS(Cleanup!$A$5:$A$20004,Cleanup!$D$5:$D$20004,$B37,Cleanup!$F$5:$F$20004,$D37,Cleanup!$B$5:$B$20004,N$4)</f>
        <v/>
      </c>
      <c r="O37" s="44">
        <f>SUMIFS(Cleanup!$A$5:$A$20004,Cleanup!$D$5:$D$20004,$B37,Cleanup!$F$5:$F$20004,$D37,Cleanup!$B$5:$B$20004,O$4)</f>
        <v/>
      </c>
      <c r="P37" s="44">
        <f>SUMIFS(Cleanup!$A$5:$A$20004,Cleanup!$D$5:$D$20004,$B37,Cleanup!$F$5:$F$20004,$D37,Cleanup!$B$5:$B$20004,P$4)</f>
        <v/>
      </c>
      <c r="Q37" s="42">
        <f>SUM(E37:P37)</f>
        <v/>
      </c>
    </row>
    <row r="38">
      <c r="A38" s="6" t="inlineStr">
        <is>
          <t>PRODUCTION|Work in Progess</t>
        </is>
      </c>
      <c r="B38" s="6" t="inlineStr">
        <is>
          <t>PRODUCTION</t>
        </is>
      </c>
      <c r="C38" s="6" t="inlineStr">
        <is>
          <t>Income</t>
        </is>
      </c>
      <c r="D38" s="6" t="inlineStr">
        <is>
          <t>Work in Progess</t>
        </is>
      </c>
      <c r="E38" s="44">
        <f>SUMIFS(Cleanup!$A$5:$A$20004,Cleanup!$D$5:$D$20004,$B38,Cleanup!$F$5:$F$20004,$D38,Cleanup!$B$5:$B$20004,E$4)</f>
        <v/>
      </c>
      <c r="F38" s="44">
        <f>SUMIFS(Cleanup!$A$5:$A$20004,Cleanup!$D$5:$D$20004,$B38,Cleanup!$F$5:$F$20004,$D38,Cleanup!$B$5:$B$20004,F$4)</f>
        <v/>
      </c>
      <c r="G38" s="44">
        <f>SUMIFS(Cleanup!$A$5:$A$20004,Cleanup!$D$5:$D$20004,$B38,Cleanup!$F$5:$F$20004,$D38,Cleanup!$B$5:$B$20004,G$4)</f>
        <v/>
      </c>
      <c r="H38" s="44">
        <f>SUMIFS(Cleanup!$A$5:$A$20004,Cleanup!$D$5:$D$20004,$B38,Cleanup!$F$5:$F$20004,$D38,Cleanup!$B$5:$B$20004,H$4)</f>
        <v/>
      </c>
      <c r="I38" s="44">
        <f>SUMIFS(Cleanup!$A$5:$A$20004,Cleanup!$D$5:$D$20004,$B38,Cleanup!$F$5:$F$20004,$D38,Cleanup!$B$5:$B$20004,I$4)</f>
        <v/>
      </c>
      <c r="J38" s="44">
        <f>SUMIFS(Cleanup!$A$5:$A$20004,Cleanup!$D$5:$D$20004,$B38,Cleanup!$F$5:$F$20004,$D38,Cleanup!$B$5:$B$20004,J$4)</f>
        <v/>
      </c>
      <c r="K38" s="44">
        <f>SUMIFS(Cleanup!$A$5:$A$20004,Cleanup!$D$5:$D$20004,$B38,Cleanup!$F$5:$F$20004,$D38,Cleanup!$B$5:$B$20004,K$4)</f>
        <v/>
      </c>
      <c r="L38" s="44">
        <f>SUMIFS(Cleanup!$A$5:$A$20004,Cleanup!$D$5:$D$20004,$B38,Cleanup!$F$5:$F$20004,$D38,Cleanup!$B$5:$B$20004,L$4)</f>
        <v/>
      </c>
      <c r="M38" s="44">
        <f>SUMIFS(Cleanup!$A$5:$A$20004,Cleanup!$D$5:$D$20004,$B38,Cleanup!$F$5:$F$20004,$D38,Cleanup!$B$5:$B$20004,M$4)</f>
        <v/>
      </c>
      <c r="N38" s="44">
        <f>SUMIFS(Cleanup!$A$5:$A$20004,Cleanup!$D$5:$D$20004,$B38,Cleanup!$F$5:$F$20004,$D38,Cleanup!$B$5:$B$20004,N$4)</f>
        <v/>
      </c>
      <c r="O38" s="44">
        <f>SUMIFS(Cleanup!$A$5:$A$20004,Cleanup!$D$5:$D$20004,$B38,Cleanup!$F$5:$F$20004,$D38,Cleanup!$B$5:$B$20004,O$4)</f>
        <v/>
      </c>
      <c r="P38" s="44">
        <f>SUMIFS(Cleanup!$A$5:$A$20004,Cleanup!$D$5:$D$20004,$B38,Cleanup!$F$5:$F$20004,$D38,Cleanup!$B$5:$B$20004,P$4)</f>
        <v/>
      </c>
      <c r="Q38" s="42">
        <f>SUM(E38:P38)</f>
        <v/>
      </c>
    </row>
    <row r="39">
      <c r="A39" s="6" t="inlineStr">
        <is>
          <t>PRODUCTION|Freight Collected &amp; Travel</t>
        </is>
      </c>
      <c r="B39" s="6" t="inlineStr">
        <is>
          <t>PRODUCTION</t>
        </is>
      </c>
      <c r="C39" s="6" t="inlineStr">
        <is>
          <t>Income</t>
        </is>
      </c>
      <c r="D39" s="6" t="inlineStr">
        <is>
          <t>Freight Collected &amp; Travel</t>
        </is>
      </c>
      <c r="E39" s="44">
        <f>SUMIFS(Cleanup!$A$5:$A$20004,Cleanup!$D$5:$D$20004,$B39,Cleanup!$F$5:$F$20004,$D39,Cleanup!$B$5:$B$20004,E$4)</f>
        <v/>
      </c>
      <c r="F39" s="44">
        <f>SUMIFS(Cleanup!$A$5:$A$20004,Cleanup!$D$5:$D$20004,$B39,Cleanup!$F$5:$F$20004,$D39,Cleanup!$B$5:$B$20004,F$4)</f>
        <v/>
      </c>
      <c r="G39" s="44">
        <f>SUMIFS(Cleanup!$A$5:$A$20004,Cleanup!$D$5:$D$20004,$B39,Cleanup!$F$5:$F$20004,$D39,Cleanup!$B$5:$B$20004,G$4)</f>
        <v/>
      </c>
      <c r="H39" s="44">
        <f>SUMIFS(Cleanup!$A$5:$A$20004,Cleanup!$D$5:$D$20004,$B39,Cleanup!$F$5:$F$20004,$D39,Cleanup!$B$5:$B$20004,H$4)</f>
        <v/>
      </c>
      <c r="I39" s="44">
        <f>SUMIFS(Cleanup!$A$5:$A$20004,Cleanup!$D$5:$D$20004,$B39,Cleanup!$F$5:$F$20004,$D39,Cleanup!$B$5:$B$20004,I$4)</f>
        <v/>
      </c>
      <c r="J39" s="44">
        <f>SUMIFS(Cleanup!$A$5:$A$20004,Cleanup!$D$5:$D$20004,$B39,Cleanup!$F$5:$F$20004,$D39,Cleanup!$B$5:$B$20004,J$4)</f>
        <v/>
      </c>
      <c r="K39" s="44">
        <f>SUMIFS(Cleanup!$A$5:$A$20004,Cleanup!$D$5:$D$20004,$B39,Cleanup!$F$5:$F$20004,$D39,Cleanup!$B$5:$B$20004,K$4)</f>
        <v/>
      </c>
      <c r="L39" s="44">
        <f>SUMIFS(Cleanup!$A$5:$A$20004,Cleanup!$D$5:$D$20004,$B39,Cleanup!$F$5:$F$20004,$D39,Cleanup!$B$5:$B$20004,L$4)</f>
        <v/>
      </c>
      <c r="M39" s="44">
        <f>SUMIFS(Cleanup!$A$5:$A$20004,Cleanup!$D$5:$D$20004,$B39,Cleanup!$F$5:$F$20004,$D39,Cleanup!$B$5:$B$20004,M$4)</f>
        <v/>
      </c>
      <c r="N39" s="44">
        <f>SUMIFS(Cleanup!$A$5:$A$20004,Cleanup!$D$5:$D$20004,$B39,Cleanup!$F$5:$F$20004,$D39,Cleanup!$B$5:$B$20004,N$4)</f>
        <v/>
      </c>
      <c r="O39" s="44">
        <f>SUMIFS(Cleanup!$A$5:$A$20004,Cleanup!$D$5:$D$20004,$B39,Cleanup!$F$5:$F$20004,$D39,Cleanup!$B$5:$B$20004,O$4)</f>
        <v/>
      </c>
      <c r="P39" s="44">
        <f>SUMIFS(Cleanup!$A$5:$A$20004,Cleanup!$D$5:$D$20004,$B39,Cleanup!$F$5:$F$20004,$D39,Cleanup!$B$5:$B$20004,P$4)</f>
        <v/>
      </c>
      <c r="Q39" s="42">
        <f>SUM(E39:P39)</f>
        <v/>
      </c>
    </row>
    <row r="40">
      <c r="A40" s="6" t="inlineStr">
        <is>
          <t>PRODUCTION|Credit Card Fees Collected</t>
        </is>
      </c>
      <c r="B40" s="6" t="inlineStr">
        <is>
          <t>PRODUCTION</t>
        </is>
      </c>
      <c r="C40" s="6" t="inlineStr">
        <is>
          <t>Income</t>
        </is>
      </c>
      <c r="D40" s="6" t="inlineStr">
        <is>
          <t>Credit Card Fees Collected</t>
        </is>
      </c>
      <c r="E40" s="44">
        <f>SUMIFS(Cleanup!$A$5:$A$20004,Cleanup!$D$5:$D$20004,$B40,Cleanup!$F$5:$F$20004,$D40,Cleanup!$B$5:$B$20004,E$4)</f>
        <v/>
      </c>
      <c r="F40" s="44">
        <f>SUMIFS(Cleanup!$A$5:$A$20004,Cleanup!$D$5:$D$20004,$B40,Cleanup!$F$5:$F$20004,$D40,Cleanup!$B$5:$B$20004,F$4)</f>
        <v/>
      </c>
      <c r="G40" s="44">
        <f>SUMIFS(Cleanup!$A$5:$A$20004,Cleanup!$D$5:$D$20004,$B40,Cleanup!$F$5:$F$20004,$D40,Cleanup!$B$5:$B$20004,G$4)</f>
        <v/>
      </c>
      <c r="H40" s="44">
        <f>SUMIFS(Cleanup!$A$5:$A$20004,Cleanup!$D$5:$D$20004,$B40,Cleanup!$F$5:$F$20004,$D40,Cleanup!$B$5:$B$20004,H$4)</f>
        <v/>
      </c>
      <c r="I40" s="44">
        <f>SUMIFS(Cleanup!$A$5:$A$20004,Cleanup!$D$5:$D$20004,$B40,Cleanup!$F$5:$F$20004,$D40,Cleanup!$B$5:$B$20004,I$4)</f>
        <v/>
      </c>
      <c r="J40" s="44">
        <f>SUMIFS(Cleanup!$A$5:$A$20004,Cleanup!$D$5:$D$20004,$B40,Cleanup!$F$5:$F$20004,$D40,Cleanup!$B$5:$B$20004,J$4)</f>
        <v/>
      </c>
      <c r="K40" s="44">
        <f>SUMIFS(Cleanup!$A$5:$A$20004,Cleanup!$D$5:$D$20004,$B40,Cleanup!$F$5:$F$20004,$D40,Cleanup!$B$5:$B$20004,K$4)</f>
        <v/>
      </c>
      <c r="L40" s="44">
        <f>SUMIFS(Cleanup!$A$5:$A$20004,Cleanup!$D$5:$D$20004,$B40,Cleanup!$F$5:$F$20004,$D40,Cleanup!$B$5:$B$20004,L$4)</f>
        <v/>
      </c>
      <c r="M40" s="44">
        <f>SUMIFS(Cleanup!$A$5:$A$20004,Cleanup!$D$5:$D$20004,$B40,Cleanup!$F$5:$F$20004,$D40,Cleanup!$B$5:$B$20004,M$4)</f>
        <v/>
      </c>
      <c r="N40" s="44">
        <f>SUMIFS(Cleanup!$A$5:$A$20004,Cleanup!$D$5:$D$20004,$B40,Cleanup!$F$5:$F$20004,$D40,Cleanup!$B$5:$B$20004,N$4)</f>
        <v/>
      </c>
      <c r="O40" s="44">
        <f>SUMIFS(Cleanup!$A$5:$A$20004,Cleanup!$D$5:$D$20004,$B40,Cleanup!$F$5:$F$20004,$D40,Cleanup!$B$5:$B$20004,O$4)</f>
        <v/>
      </c>
      <c r="P40" s="44">
        <f>SUMIFS(Cleanup!$A$5:$A$20004,Cleanup!$D$5:$D$20004,$B40,Cleanup!$F$5:$F$20004,$D40,Cleanup!$B$5:$B$20004,P$4)</f>
        <v/>
      </c>
      <c r="Q40" s="42">
        <f>SUM(E40:P40)</f>
        <v/>
      </c>
    </row>
    <row r="41">
      <c r="A41" s="6" t="inlineStr">
        <is>
          <t>PRODUCTION|Meal &amp; Travel Allowances</t>
        </is>
      </c>
      <c r="B41" s="6" t="inlineStr">
        <is>
          <t>PRODUCTION</t>
        </is>
      </c>
      <c r="C41" s="6" t="inlineStr">
        <is>
          <t>Income</t>
        </is>
      </c>
      <c r="D41" s="6" t="inlineStr">
        <is>
          <t>Meal &amp; Travel Allowances</t>
        </is>
      </c>
      <c r="E41" s="44">
        <f>SUMIFS(Cleanup!$A$5:$A$20004,Cleanup!$D$5:$D$20004,$B41,Cleanup!$F$5:$F$20004,$D41,Cleanup!$B$5:$B$20004,E$4)</f>
        <v/>
      </c>
      <c r="F41" s="44">
        <f>SUMIFS(Cleanup!$A$5:$A$20004,Cleanup!$D$5:$D$20004,$B41,Cleanup!$F$5:$F$20004,$D41,Cleanup!$B$5:$B$20004,F$4)</f>
        <v/>
      </c>
      <c r="G41" s="44">
        <f>SUMIFS(Cleanup!$A$5:$A$20004,Cleanup!$D$5:$D$20004,$B41,Cleanup!$F$5:$F$20004,$D41,Cleanup!$B$5:$B$20004,G$4)</f>
        <v/>
      </c>
      <c r="H41" s="44">
        <f>SUMIFS(Cleanup!$A$5:$A$20004,Cleanup!$D$5:$D$20004,$B41,Cleanup!$F$5:$F$20004,$D41,Cleanup!$B$5:$B$20004,H$4)</f>
        <v/>
      </c>
      <c r="I41" s="44">
        <f>SUMIFS(Cleanup!$A$5:$A$20004,Cleanup!$D$5:$D$20004,$B41,Cleanup!$F$5:$F$20004,$D41,Cleanup!$B$5:$B$20004,I$4)</f>
        <v/>
      </c>
      <c r="J41" s="44">
        <f>SUMIFS(Cleanup!$A$5:$A$20004,Cleanup!$D$5:$D$20004,$B41,Cleanup!$F$5:$F$20004,$D41,Cleanup!$B$5:$B$20004,J$4)</f>
        <v/>
      </c>
      <c r="K41" s="44">
        <f>SUMIFS(Cleanup!$A$5:$A$20004,Cleanup!$D$5:$D$20004,$B41,Cleanup!$F$5:$F$20004,$D41,Cleanup!$B$5:$B$20004,K$4)</f>
        <v/>
      </c>
      <c r="L41" s="44">
        <f>SUMIFS(Cleanup!$A$5:$A$20004,Cleanup!$D$5:$D$20004,$B41,Cleanup!$F$5:$F$20004,$D41,Cleanup!$B$5:$B$20004,L$4)</f>
        <v/>
      </c>
      <c r="M41" s="44">
        <f>SUMIFS(Cleanup!$A$5:$A$20004,Cleanup!$D$5:$D$20004,$B41,Cleanup!$F$5:$F$20004,$D41,Cleanup!$B$5:$B$20004,M$4)</f>
        <v/>
      </c>
      <c r="N41" s="44">
        <f>SUMIFS(Cleanup!$A$5:$A$20004,Cleanup!$D$5:$D$20004,$B41,Cleanup!$F$5:$F$20004,$D41,Cleanup!$B$5:$B$20004,N$4)</f>
        <v/>
      </c>
      <c r="O41" s="44">
        <f>SUMIFS(Cleanup!$A$5:$A$20004,Cleanup!$D$5:$D$20004,$B41,Cleanup!$F$5:$F$20004,$D41,Cleanup!$B$5:$B$20004,O$4)</f>
        <v/>
      </c>
      <c r="P41" s="44">
        <f>SUMIFS(Cleanup!$A$5:$A$20004,Cleanup!$D$5:$D$20004,$B41,Cleanup!$F$5:$F$20004,$D41,Cleanup!$B$5:$B$20004,P$4)</f>
        <v/>
      </c>
      <c r="Q41" s="42">
        <f>SUM(E41:P41)</f>
        <v/>
      </c>
    </row>
    <row r="42">
      <c r="A42" s="6" t="inlineStr">
        <is>
          <t>PRODUCTION|Miscellaneous Income</t>
        </is>
      </c>
      <c r="B42" s="6" t="inlineStr">
        <is>
          <t>PRODUCTION</t>
        </is>
      </c>
      <c r="C42" s="6" t="inlineStr">
        <is>
          <t>Income</t>
        </is>
      </c>
      <c r="D42" s="6" t="inlineStr">
        <is>
          <t>Miscellaneous Income</t>
        </is>
      </c>
      <c r="E42" s="44">
        <f>SUMIFS(Cleanup!$A$5:$A$20004,Cleanup!$D$5:$D$20004,$B42,Cleanup!$F$5:$F$20004,$D42,Cleanup!$B$5:$B$20004,E$4)</f>
        <v/>
      </c>
      <c r="F42" s="44">
        <f>SUMIFS(Cleanup!$A$5:$A$20004,Cleanup!$D$5:$D$20004,$B42,Cleanup!$F$5:$F$20004,$D42,Cleanup!$B$5:$B$20004,F$4)</f>
        <v/>
      </c>
      <c r="G42" s="44">
        <f>SUMIFS(Cleanup!$A$5:$A$20004,Cleanup!$D$5:$D$20004,$B42,Cleanup!$F$5:$F$20004,$D42,Cleanup!$B$5:$B$20004,G$4)</f>
        <v/>
      </c>
      <c r="H42" s="44">
        <f>SUMIFS(Cleanup!$A$5:$A$20004,Cleanup!$D$5:$D$20004,$B42,Cleanup!$F$5:$F$20004,$D42,Cleanup!$B$5:$B$20004,H$4)</f>
        <v/>
      </c>
      <c r="I42" s="44">
        <f>SUMIFS(Cleanup!$A$5:$A$20004,Cleanup!$D$5:$D$20004,$B42,Cleanup!$F$5:$F$20004,$D42,Cleanup!$B$5:$B$20004,I$4)</f>
        <v/>
      </c>
      <c r="J42" s="44">
        <f>SUMIFS(Cleanup!$A$5:$A$20004,Cleanup!$D$5:$D$20004,$B42,Cleanup!$F$5:$F$20004,$D42,Cleanup!$B$5:$B$20004,J$4)</f>
        <v/>
      </c>
      <c r="K42" s="44">
        <f>SUMIFS(Cleanup!$A$5:$A$20004,Cleanup!$D$5:$D$20004,$B42,Cleanup!$F$5:$F$20004,$D42,Cleanup!$B$5:$B$20004,K$4)</f>
        <v/>
      </c>
      <c r="L42" s="44">
        <f>SUMIFS(Cleanup!$A$5:$A$20004,Cleanup!$D$5:$D$20004,$B42,Cleanup!$F$5:$F$20004,$D42,Cleanup!$B$5:$B$20004,L$4)</f>
        <v/>
      </c>
      <c r="M42" s="44">
        <f>SUMIFS(Cleanup!$A$5:$A$20004,Cleanup!$D$5:$D$20004,$B42,Cleanup!$F$5:$F$20004,$D42,Cleanup!$B$5:$B$20004,M$4)</f>
        <v/>
      </c>
      <c r="N42" s="44">
        <f>SUMIFS(Cleanup!$A$5:$A$20004,Cleanup!$D$5:$D$20004,$B42,Cleanup!$F$5:$F$20004,$D42,Cleanup!$B$5:$B$20004,N$4)</f>
        <v/>
      </c>
      <c r="O42" s="44">
        <f>SUMIFS(Cleanup!$A$5:$A$20004,Cleanup!$D$5:$D$20004,$B42,Cleanup!$F$5:$F$20004,$D42,Cleanup!$B$5:$B$20004,O$4)</f>
        <v/>
      </c>
      <c r="P42" s="44">
        <f>SUMIFS(Cleanup!$A$5:$A$20004,Cleanup!$D$5:$D$20004,$B42,Cleanup!$F$5:$F$20004,$D42,Cleanup!$B$5:$B$20004,P$4)</f>
        <v/>
      </c>
      <c r="Q42" s="42">
        <f>SUM(E42:P42)</f>
        <v/>
      </c>
    </row>
    <row r="43">
      <c r="A43" s="6" t="inlineStr">
        <is>
          <t>PRODUCTION|Equipment - Purchase</t>
        </is>
      </c>
      <c r="B43" s="6" t="inlineStr">
        <is>
          <t>PRODUCTION</t>
        </is>
      </c>
      <c r="C43" s="6" t="inlineStr">
        <is>
          <t>Cost of Sales</t>
        </is>
      </c>
      <c r="D43" s="6" t="inlineStr">
        <is>
          <t>Equipment - Purchase</t>
        </is>
      </c>
      <c r="E43" s="44">
        <f>SUMIFS(Cleanup!$A$5:$A$20004,Cleanup!$D$5:$D$20004,$B43,Cleanup!$F$5:$F$20004,$D43,Cleanup!$B$5:$B$20004,E$4)</f>
        <v/>
      </c>
      <c r="F43" s="44">
        <f>SUMIFS(Cleanup!$A$5:$A$20004,Cleanup!$D$5:$D$20004,$B43,Cleanup!$F$5:$F$20004,$D43,Cleanup!$B$5:$B$20004,F$4)</f>
        <v/>
      </c>
      <c r="G43" s="44">
        <f>SUMIFS(Cleanup!$A$5:$A$20004,Cleanup!$D$5:$D$20004,$B43,Cleanup!$F$5:$F$20004,$D43,Cleanup!$B$5:$B$20004,G$4)</f>
        <v/>
      </c>
      <c r="H43" s="44">
        <f>SUMIFS(Cleanup!$A$5:$A$20004,Cleanup!$D$5:$D$20004,$B43,Cleanup!$F$5:$F$20004,$D43,Cleanup!$B$5:$B$20004,H$4)</f>
        <v/>
      </c>
      <c r="I43" s="44">
        <f>SUMIFS(Cleanup!$A$5:$A$20004,Cleanup!$D$5:$D$20004,$B43,Cleanup!$F$5:$F$20004,$D43,Cleanup!$B$5:$B$20004,I$4)</f>
        <v/>
      </c>
      <c r="J43" s="44">
        <f>SUMIFS(Cleanup!$A$5:$A$20004,Cleanup!$D$5:$D$20004,$B43,Cleanup!$F$5:$F$20004,$D43,Cleanup!$B$5:$B$20004,J$4)</f>
        <v/>
      </c>
      <c r="K43" s="44">
        <f>SUMIFS(Cleanup!$A$5:$A$20004,Cleanup!$D$5:$D$20004,$B43,Cleanup!$F$5:$F$20004,$D43,Cleanup!$B$5:$B$20004,K$4)</f>
        <v/>
      </c>
      <c r="L43" s="44">
        <f>SUMIFS(Cleanup!$A$5:$A$20004,Cleanup!$D$5:$D$20004,$B43,Cleanup!$F$5:$F$20004,$D43,Cleanup!$B$5:$B$20004,L$4)</f>
        <v/>
      </c>
      <c r="M43" s="44">
        <f>SUMIFS(Cleanup!$A$5:$A$20004,Cleanup!$D$5:$D$20004,$B43,Cleanup!$F$5:$F$20004,$D43,Cleanup!$B$5:$B$20004,M$4)</f>
        <v/>
      </c>
      <c r="N43" s="44">
        <f>SUMIFS(Cleanup!$A$5:$A$20004,Cleanup!$D$5:$D$20004,$B43,Cleanup!$F$5:$F$20004,$D43,Cleanup!$B$5:$B$20004,N$4)</f>
        <v/>
      </c>
      <c r="O43" s="44">
        <f>SUMIFS(Cleanup!$A$5:$A$20004,Cleanup!$D$5:$D$20004,$B43,Cleanup!$F$5:$F$20004,$D43,Cleanup!$B$5:$B$20004,O$4)</f>
        <v/>
      </c>
      <c r="P43" s="44">
        <f>SUMIFS(Cleanup!$A$5:$A$20004,Cleanup!$D$5:$D$20004,$B43,Cleanup!$F$5:$F$20004,$D43,Cleanup!$B$5:$B$20004,P$4)</f>
        <v/>
      </c>
      <c r="Q43" s="42">
        <f>SUM(E43:P43)</f>
        <v/>
      </c>
    </row>
    <row r="44">
      <c r="A44" s="6" t="inlineStr">
        <is>
          <t>PRODUCTION|Equipment - Hires</t>
        </is>
      </c>
      <c r="B44" s="6" t="inlineStr">
        <is>
          <t>PRODUCTION</t>
        </is>
      </c>
      <c r="C44" s="6" t="inlineStr">
        <is>
          <t>Cost of Sales</t>
        </is>
      </c>
      <c r="D44" s="6" t="inlineStr">
        <is>
          <t>Equipment - Hires</t>
        </is>
      </c>
      <c r="E44" s="44">
        <f>SUMIFS(Cleanup!$A$5:$A$20004,Cleanup!$D$5:$D$20004,$B44,Cleanup!$F$5:$F$20004,$D44,Cleanup!$B$5:$B$20004,E$4)</f>
        <v/>
      </c>
      <c r="F44" s="44">
        <f>SUMIFS(Cleanup!$A$5:$A$20004,Cleanup!$D$5:$D$20004,$B44,Cleanup!$F$5:$F$20004,$D44,Cleanup!$B$5:$B$20004,F$4)</f>
        <v/>
      </c>
      <c r="G44" s="44">
        <f>SUMIFS(Cleanup!$A$5:$A$20004,Cleanup!$D$5:$D$20004,$B44,Cleanup!$F$5:$F$20004,$D44,Cleanup!$B$5:$B$20004,G$4)</f>
        <v/>
      </c>
      <c r="H44" s="44">
        <f>SUMIFS(Cleanup!$A$5:$A$20004,Cleanup!$D$5:$D$20004,$B44,Cleanup!$F$5:$F$20004,$D44,Cleanup!$B$5:$B$20004,H$4)</f>
        <v/>
      </c>
      <c r="I44" s="44">
        <f>SUMIFS(Cleanup!$A$5:$A$20004,Cleanup!$D$5:$D$20004,$B44,Cleanup!$F$5:$F$20004,$D44,Cleanup!$B$5:$B$20004,I$4)</f>
        <v/>
      </c>
      <c r="J44" s="44">
        <f>SUMIFS(Cleanup!$A$5:$A$20004,Cleanup!$D$5:$D$20004,$B44,Cleanup!$F$5:$F$20004,$D44,Cleanup!$B$5:$B$20004,J$4)</f>
        <v/>
      </c>
      <c r="K44" s="44">
        <f>SUMIFS(Cleanup!$A$5:$A$20004,Cleanup!$D$5:$D$20004,$B44,Cleanup!$F$5:$F$20004,$D44,Cleanup!$B$5:$B$20004,K$4)</f>
        <v/>
      </c>
      <c r="L44" s="44">
        <f>SUMIFS(Cleanup!$A$5:$A$20004,Cleanup!$D$5:$D$20004,$B44,Cleanup!$F$5:$F$20004,$D44,Cleanup!$B$5:$B$20004,L$4)</f>
        <v/>
      </c>
      <c r="M44" s="44">
        <f>SUMIFS(Cleanup!$A$5:$A$20004,Cleanup!$D$5:$D$20004,$B44,Cleanup!$F$5:$F$20004,$D44,Cleanup!$B$5:$B$20004,M$4)</f>
        <v/>
      </c>
      <c r="N44" s="44">
        <f>SUMIFS(Cleanup!$A$5:$A$20004,Cleanup!$D$5:$D$20004,$B44,Cleanup!$F$5:$F$20004,$D44,Cleanup!$B$5:$B$20004,N$4)</f>
        <v/>
      </c>
      <c r="O44" s="44">
        <f>SUMIFS(Cleanup!$A$5:$A$20004,Cleanup!$D$5:$D$20004,$B44,Cleanup!$F$5:$F$20004,$D44,Cleanup!$B$5:$B$20004,O$4)</f>
        <v/>
      </c>
      <c r="P44" s="44">
        <f>SUMIFS(Cleanup!$A$5:$A$20004,Cleanup!$D$5:$D$20004,$B44,Cleanup!$F$5:$F$20004,$D44,Cleanup!$B$5:$B$20004,P$4)</f>
        <v/>
      </c>
      <c r="Q44" s="42">
        <f>SUM(E44:P44)</f>
        <v/>
      </c>
    </row>
    <row r="45">
      <c r="A45" s="6" t="inlineStr">
        <is>
          <t>PRODUCTION|Sub-Contract Labour</t>
        </is>
      </c>
      <c r="B45" s="6" t="inlineStr">
        <is>
          <t>PRODUCTION</t>
        </is>
      </c>
      <c r="C45" s="6" t="inlineStr">
        <is>
          <t>Cost of Sales</t>
        </is>
      </c>
      <c r="D45" s="6" t="inlineStr">
        <is>
          <t>Sub-Contract Labour</t>
        </is>
      </c>
      <c r="E45" s="44">
        <f>SUMIFS(Cleanup!$A$5:$A$20004,Cleanup!$D$5:$D$20004,$B45,Cleanup!$F$5:$F$20004,$D45,Cleanup!$B$5:$B$20004,E$4)</f>
        <v/>
      </c>
      <c r="F45" s="44">
        <f>SUMIFS(Cleanup!$A$5:$A$20004,Cleanup!$D$5:$D$20004,$B45,Cleanup!$F$5:$F$20004,$D45,Cleanup!$B$5:$B$20004,F$4)</f>
        <v/>
      </c>
      <c r="G45" s="44">
        <f>SUMIFS(Cleanup!$A$5:$A$20004,Cleanup!$D$5:$D$20004,$B45,Cleanup!$F$5:$F$20004,$D45,Cleanup!$B$5:$B$20004,G$4)</f>
        <v/>
      </c>
      <c r="H45" s="44">
        <f>SUMIFS(Cleanup!$A$5:$A$20004,Cleanup!$D$5:$D$20004,$B45,Cleanup!$F$5:$F$20004,$D45,Cleanup!$B$5:$B$20004,H$4)</f>
        <v/>
      </c>
      <c r="I45" s="44">
        <f>SUMIFS(Cleanup!$A$5:$A$20004,Cleanup!$D$5:$D$20004,$B45,Cleanup!$F$5:$F$20004,$D45,Cleanup!$B$5:$B$20004,I$4)</f>
        <v/>
      </c>
      <c r="J45" s="44">
        <f>SUMIFS(Cleanup!$A$5:$A$20004,Cleanup!$D$5:$D$20004,$B45,Cleanup!$F$5:$F$20004,$D45,Cleanup!$B$5:$B$20004,J$4)</f>
        <v/>
      </c>
      <c r="K45" s="44">
        <f>SUMIFS(Cleanup!$A$5:$A$20004,Cleanup!$D$5:$D$20004,$B45,Cleanup!$F$5:$F$20004,$D45,Cleanup!$B$5:$B$20004,K$4)</f>
        <v/>
      </c>
      <c r="L45" s="44">
        <f>SUMIFS(Cleanup!$A$5:$A$20004,Cleanup!$D$5:$D$20004,$B45,Cleanup!$F$5:$F$20004,$D45,Cleanup!$B$5:$B$20004,L$4)</f>
        <v/>
      </c>
      <c r="M45" s="44">
        <f>SUMIFS(Cleanup!$A$5:$A$20004,Cleanup!$D$5:$D$20004,$B45,Cleanup!$F$5:$F$20004,$D45,Cleanup!$B$5:$B$20004,M$4)</f>
        <v/>
      </c>
      <c r="N45" s="44">
        <f>SUMIFS(Cleanup!$A$5:$A$20004,Cleanup!$D$5:$D$20004,$B45,Cleanup!$F$5:$F$20004,$D45,Cleanup!$B$5:$B$20004,N$4)</f>
        <v/>
      </c>
      <c r="O45" s="44">
        <f>SUMIFS(Cleanup!$A$5:$A$20004,Cleanup!$D$5:$D$20004,$B45,Cleanup!$F$5:$F$20004,$D45,Cleanup!$B$5:$B$20004,O$4)</f>
        <v/>
      </c>
      <c r="P45" s="44">
        <f>SUMIFS(Cleanup!$A$5:$A$20004,Cleanup!$D$5:$D$20004,$B45,Cleanup!$F$5:$F$20004,$D45,Cleanup!$B$5:$B$20004,P$4)</f>
        <v/>
      </c>
      <c r="Q45" s="42">
        <f>SUM(E45:P45)</f>
        <v/>
      </c>
    </row>
    <row r="46">
      <c r="A46" s="6" t="inlineStr">
        <is>
          <t>PRODUCTION|Service - hires</t>
        </is>
      </c>
      <c r="B46" s="6" t="inlineStr">
        <is>
          <t>PRODUCTION</t>
        </is>
      </c>
      <c r="C46" s="6" t="inlineStr">
        <is>
          <t>Cost of Sales</t>
        </is>
      </c>
      <c r="D46" s="6" t="inlineStr">
        <is>
          <t>Service - hires</t>
        </is>
      </c>
      <c r="E46" s="44">
        <f>SUMIFS(Cleanup!$A$5:$A$20004,Cleanup!$D$5:$D$20004,$B46,Cleanup!$F$5:$F$20004,$D46,Cleanup!$B$5:$B$20004,E$4)</f>
        <v/>
      </c>
      <c r="F46" s="44">
        <f>SUMIFS(Cleanup!$A$5:$A$20004,Cleanup!$D$5:$D$20004,$B46,Cleanup!$F$5:$F$20004,$D46,Cleanup!$B$5:$B$20004,F$4)</f>
        <v/>
      </c>
      <c r="G46" s="44">
        <f>SUMIFS(Cleanup!$A$5:$A$20004,Cleanup!$D$5:$D$20004,$B46,Cleanup!$F$5:$F$20004,$D46,Cleanup!$B$5:$B$20004,G$4)</f>
        <v/>
      </c>
      <c r="H46" s="44">
        <f>SUMIFS(Cleanup!$A$5:$A$20004,Cleanup!$D$5:$D$20004,$B46,Cleanup!$F$5:$F$20004,$D46,Cleanup!$B$5:$B$20004,H$4)</f>
        <v/>
      </c>
      <c r="I46" s="44">
        <f>SUMIFS(Cleanup!$A$5:$A$20004,Cleanup!$D$5:$D$20004,$B46,Cleanup!$F$5:$F$20004,$D46,Cleanup!$B$5:$B$20004,I$4)</f>
        <v/>
      </c>
      <c r="J46" s="44">
        <f>SUMIFS(Cleanup!$A$5:$A$20004,Cleanup!$D$5:$D$20004,$B46,Cleanup!$F$5:$F$20004,$D46,Cleanup!$B$5:$B$20004,J$4)</f>
        <v/>
      </c>
      <c r="K46" s="44">
        <f>SUMIFS(Cleanup!$A$5:$A$20004,Cleanup!$D$5:$D$20004,$B46,Cleanup!$F$5:$F$20004,$D46,Cleanup!$B$5:$B$20004,K$4)</f>
        <v/>
      </c>
      <c r="L46" s="44">
        <f>SUMIFS(Cleanup!$A$5:$A$20004,Cleanup!$D$5:$D$20004,$B46,Cleanup!$F$5:$F$20004,$D46,Cleanup!$B$5:$B$20004,L$4)</f>
        <v/>
      </c>
      <c r="M46" s="44">
        <f>SUMIFS(Cleanup!$A$5:$A$20004,Cleanup!$D$5:$D$20004,$B46,Cleanup!$F$5:$F$20004,$D46,Cleanup!$B$5:$B$20004,M$4)</f>
        <v/>
      </c>
      <c r="N46" s="44">
        <f>SUMIFS(Cleanup!$A$5:$A$20004,Cleanup!$D$5:$D$20004,$B46,Cleanup!$F$5:$F$20004,$D46,Cleanup!$B$5:$B$20004,N$4)</f>
        <v/>
      </c>
      <c r="O46" s="44">
        <f>SUMIFS(Cleanup!$A$5:$A$20004,Cleanup!$D$5:$D$20004,$B46,Cleanup!$F$5:$F$20004,$D46,Cleanup!$B$5:$B$20004,O$4)</f>
        <v/>
      </c>
      <c r="P46" s="44">
        <f>SUMIFS(Cleanup!$A$5:$A$20004,Cleanup!$D$5:$D$20004,$B46,Cleanup!$F$5:$F$20004,$D46,Cleanup!$B$5:$B$20004,P$4)</f>
        <v/>
      </c>
      <c r="Q46" s="42">
        <f>SUM(E46:P46)</f>
        <v/>
      </c>
    </row>
    <row r="47">
      <c r="A47" s="6" t="inlineStr">
        <is>
          <t>PRODUCTION|Subscriptions &amp; Licences</t>
        </is>
      </c>
      <c r="B47" s="6" t="inlineStr">
        <is>
          <t>PRODUCTION</t>
        </is>
      </c>
      <c r="C47" s="6" t="inlineStr">
        <is>
          <t>Cost of Sales</t>
        </is>
      </c>
      <c r="D47" s="6" t="inlineStr">
        <is>
          <t>Subscriptions &amp; Licences</t>
        </is>
      </c>
      <c r="E47" s="44">
        <f>SUMIFS(Cleanup!$A$5:$A$20004,Cleanup!$D$5:$D$20004,$B47,Cleanup!$F$5:$F$20004,$D47,Cleanup!$B$5:$B$20004,E$4)</f>
        <v/>
      </c>
      <c r="F47" s="44">
        <f>SUMIFS(Cleanup!$A$5:$A$20004,Cleanup!$D$5:$D$20004,$B47,Cleanup!$F$5:$F$20004,$D47,Cleanup!$B$5:$B$20004,F$4)</f>
        <v/>
      </c>
      <c r="G47" s="44">
        <f>SUMIFS(Cleanup!$A$5:$A$20004,Cleanup!$D$5:$D$20004,$B47,Cleanup!$F$5:$F$20004,$D47,Cleanup!$B$5:$B$20004,G$4)</f>
        <v/>
      </c>
      <c r="H47" s="44">
        <f>SUMIFS(Cleanup!$A$5:$A$20004,Cleanup!$D$5:$D$20004,$B47,Cleanup!$F$5:$F$20004,$D47,Cleanup!$B$5:$B$20004,H$4)</f>
        <v/>
      </c>
      <c r="I47" s="44">
        <f>SUMIFS(Cleanup!$A$5:$A$20004,Cleanup!$D$5:$D$20004,$B47,Cleanup!$F$5:$F$20004,$D47,Cleanup!$B$5:$B$20004,I$4)</f>
        <v/>
      </c>
      <c r="J47" s="44">
        <f>SUMIFS(Cleanup!$A$5:$A$20004,Cleanup!$D$5:$D$20004,$B47,Cleanup!$F$5:$F$20004,$D47,Cleanup!$B$5:$B$20004,J$4)</f>
        <v/>
      </c>
      <c r="K47" s="44">
        <f>SUMIFS(Cleanup!$A$5:$A$20004,Cleanup!$D$5:$D$20004,$B47,Cleanup!$F$5:$F$20004,$D47,Cleanup!$B$5:$B$20004,K$4)</f>
        <v/>
      </c>
      <c r="L47" s="44">
        <f>SUMIFS(Cleanup!$A$5:$A$20004,Cleanup!$D$5:$D$20004,$B47,Cleanup!$F$5:$F$20004,$D47,Cleanup!$B$5:$B$20004,L$4)</f>
        <v/>
      </c>
      <c r="M47" s="44">
        <f>SUMIFS(Cleanup!$A$5:$A$20004,Cleanup!$D$5:$D$20004,$B47,Cleanup!$F$5:$F$20004,$D47,Cleanup!$B$5:$B$20004,M$4)</f>
        <v/>
      </c>
      <c r="N47" s="44">
        <f>SUMIFS(Cleanup!$A$5:$A$20004,Cleanup!$D$5:$D$20004,$B47,Cleanup!$F$5:$F$20004,$D47,Cleanup!$B$5:$B$20004,N$4)</f>
        <v/>
      </c>
      <c r="O47" s="44">
        <f>SUMIFS(Cleanup!$A$5:$A$20004,Cleanup!$D$5:$D$20004,$B47,Cleanup!$F$5:$F$20004,$D47,Cleanup!$B$5:$B$20004,O$4)</f>
        <v/>
      </c>
      <c r="P47" s="44">
        <f>SUMIFS(Cleanup!$A$5:$A$20004,Cleanup!$D$5:$D$20004,$B47,Cleanup!$F$5:$F$20004,$D47,Cleanup!$B$5:$B$20004,P$4)</f>
        <v/>
      </c>
      <c r="Q47" s="42">
        <f>SUM(E47:P47)</f>
        <v/>
      </c>
    </row>
    <row r="48">
      <c r="A48" s="6" t="inlineStr">
        <is>
          <t>PRODUCTION|Equipment -Maintenance Support</t>
        </is>
      </c>
      <c r="B48" s="6" t="inlineStr">
        <is>
          <t>PRODUCTION</t>
        </is>
      </c>
      <c r="C48" s="6" t="inlineStr">
        <is>
          <t>Cost of Sales</t>
        </is>
      </c>
      <c r="D48" s="6" t="inlineStr">
        <is>
          <t>Equipment -Maintenance Support</t>
        </is>
      </c>
      <c r="E48" s="44">
        <f>SUMIFS(Cleanup!$A$5:$A$20004,Cleanup!$D$5:$D$20004,$B48,Cleanup!$F$5:$F$20004,$D48,Cleanup!$B$5:$B$20004,E$4)</f>
        <v/>
      </c>
      <c r="F48" s="44">
        <f>SUMIFS(Cleanup!$A$5:$A$20004,Cleanup!$D$5:$D$20004,$B48,Cleanup!$F$5:$F$20004,$D48,Cleanup!$B$5:$B$20004,F$4)</f>
        <v/>
      </c>
      <c r="G48" s="44">
        <f>SUMIFS(Cleanup!$A$5:$A$20004,Cleanup!$D$5:$D$20004,$B48,Cleanup!$F$5:$F$20004,$D48,Cleanup!$B$5:$B$20004,G$4)</f>
        <v/>
      </c>
      <c r="H48" s="44">
        <f>SUMIFS(Cleanup!$A$5:$A$20004,Cleanup!$D$5:$D$20004,$B48,Cleanup!$F$5:$F$20004,$D48,Cleanup!$B$5:$B$20004,H$4)</f>
        <v/>
      </c>
      <c r="I48" s="44">
        <f>SUMIFS(Cleanup!$A$5:$A$20004,Cleanup!$D$5:$D$20004,$B48,Cleanup!$F$5:$F$20004,$D48,Cleanup!$B$5:$B$20004,I$4)</f>
        <v/>
      </c>
      <c r="J48" s="44">
        <f>SUMIFS(Cleanup!$A$5:$A$20004,Cleanup!$D$5:$D$20004,$B48,Cleanup!$F$5:$F$20004,$D48,Cleanup!$B$5:$B$20004,J$4)</f>
        <v/>
      </c>
      <c r="K48" s="44">
        <f>SUMIFS(Cleanup!$A$5:$A$20004,Cleanup!$D$5:$D$20004,$B48,Cleanup!$F$5:$F$20004,$D48,Cleanup!$B$5:$B$20004,K$4)</f>
        <v/>
      </c>
      <c r="L48" s="44">
        <f>SUMIFS(Cleanup!$A$5:$A$20004,Cleanup!$D$5:$D$20004,$B48,Cleanup!$F$5:$F$20004,$D48,Cleanup!$B$5:$B$20004,L$4)</f>
        <v/>
      </c>
      <c r="M48" s="44">
        <f>SUMIFS(Cleanup!$A$5:$A$20004,Cleanup!$D$5:$D$20004,$B48,Cleanup!$F$5:$F$20004,$D48,Cleanup!$B$5:$B$20004,M$4)</f>
        <v/>
      </c>
      <c r="N48" s="44">
        <f>SUMIFS(Cleanup!$A$5:$A$20004,Cleanup!$D$5:$D$20004,$B48,Cleanup!$F$5:$F$20004,$D48,Cleanup!$B$5:$B$20004,N$4)</f>
        <v/>
      </c>
      <c r="O48" s="44">
        <f>SUMIFS(Cleanup!$A$5:$A$20004,Cleanup!$D$5:$D$20004,$B48,Cleanup!$F$5:$F$20004,$D48,Cleanup!$B$5:$B$20004,O$4)</f>
        <v/>
      </c>
      <c r="P48" s="44">
        <f>SUMIFS(Cleanup!$A$5:$A$20004,Cleanup!$D$5:$D$20004,$B48,Cleanup!$F$5:$F$20004,$D48,Cleanup!$B$5:$B$20004,P$4)</f>
        <v/>
      </c>
      <c r="Q48" s="42">
        <f>SUM(E48:P48)</f>
        <v/>
      </c>
    </row>
    <row r="49">
      <c r="A49" s="6" t="inlineStr">
        <is>
          <t>PRODUCTION|Stamp Duty</t>
        </is>
      </c>
      <c r="B49" s="6" t="inlineStr">
        <is>
          <t>PRODUCTION</t>
        </is>
      </c>
      <c r="C49" s="6" t="inlineStr">
        <is>
          <t>Cost of Sales</t>
        </is>
      </c>
      <c r="D49" s="6" t="inlineStr">
        <is>
          <t>Stamp Duty</t>
        </is>
      </c>
      <c r="E49" s="44">
        <f>SUMIFS(Cleanup!$A$5:$A$20004,Cleanup!$D$5:$D$20004,$B49,Cleanup!$F$5:$F$20004,$D49,Cleanup!$B$5:$B$20004,E$4)</f>
        <v/>
      </c>
      <c r="F49" s="44">
        <f>SUMIFS(Cleanup!$A$5:$A$20004,Cleanup!$D$5:$D$20004,$B49,Cleanup!$F$5:$F$20004,$D49,Cleanup!$B$5:$B$20004,F$4)</f>
        <v/>
      </c>
      <c r="G49" s="44">
        <f>SUMIFS(Cleanup!$A$5:$A$20004,Cleanup!$D$5:$D$20004,$B49,Cleanup!$F$5:$F$20004,$D49,Cleanup!$B$5:$B$20004,G$4)</f>
        <v/>
      </c>
      <c r="H49" s="44">
        <f>SUMIFS(Cleanup!$A$5:$A$20004,Cleanup!$D$5:$D$20004,$B49,Cleanup!$F$5:$F$20004,$D49,Cleanup!$B$5:$B$20004,H$4)</f>
        <v/>
      </c>
      <c r="I49" s="44">
        <f>SUMIFS(Cleanup!$A$5:$A$20004,Cleanup!$D$5:$D$20004,$B49,Cleanup!$F$5:$F$20004,$D49,Cleanup!$B$5:$B$20004,I$4)</f>
        <v/>
      </c>
      <c r="J49" s="44">
        <f>SUMIFS(Cleanup!$A$5:$A$20004,Cleanup!$D$5:$D$20004,$B49,Cleanup!$F$5:$F$20004,$D49,Cleanup!$B$5:$B$20004,J$4)</f>
        <v/>
      </c>
      <c r="K49" s="44">
        <f>SUMIFS(Cleanup!$A$5:$A$20004,Cleanup!$D$5:$D$20004,$B49,Cleanup!$F$5:$F$20004,$D49,Cleanup!$B$5:$B$20004,K$4)</f>
        <v/>
      </c>
      <c r="L49" s="44">
        <f>SUMIFS(Cleanup!$A$5:$A$20004,Cleanup!$D$5:$D$20004,$B49,Cleanup!$F$5:$F$20004,$D49,Cleanup!$B$5:$B$20004,L$4)</f>
        <v/>
      </c>
      <c r="M49" s="44">
        <f>SUMIFS(Cleanup!$A$5:$A$20004,Cleanup!$D$5:$D$20004,$B49,Cleanup!$F$5:$F$20004,$D49,Cleanup!$B$5:$B$20004,M$4)</f>
        <v/>
      </c>
      <c r="N49" s="44">
        <f>SUMIFS(Cleanup!$A$5:$A$20004,Cleanup!$D$5:$D$20004,$B49,Cleanup!$F$5:$F$20004,$D49,Cleanup!$B$5:$B$20004,N$4)</f>
        <v/>
      </c>
      <c r="O49" s="44">
        <f>SUMIFS(Cleanup!$A$5:$A$20004,Cleanup!$D$5:$D$20004,$B49,Cleanup!$F$5:$F$20004,$D49,Cleanup!$B$5:$B$20004,O$4)</f>
        <v/>
      </c>
      <c r="P49" s="44">
        <f>SUMIFS(Cleanup!$A$5:$A$20004,Cleanup!$D$5:$D$20004,$B49,Cleanup!$F$5:$F$20004,$D49,Cleanup!$B$5:$B$20004,P$4)</f>
        <v/>
      </c>
      <c r="Q49" s="42">
        <f>SUM(E49:P49)</f>
        <v/>
      </c>
    </row>
    <row r="50">
      <c r="A50" s="6" t="inlineStr">
        <is>
          <t>PRODUCTION|Damage Waiver</t>
        </is>
      </c>
      <c r="B50" s="6" t="inlineStr">
        <is>
          <t>PRODUCTION</t>
        </is>
      </c>
      <c r="C50" s="6" t="inlineStr">
        <is>
          <t>Cost of Sales</t>
        </is>
      </c>
      <c r="D50" s="6" t="inlineStr">
        <is>
          <t>Damage Waiver</t>
        </is>
      </c>
      <c r="E50" s="44">
        <f>SUMIFS(Cleanup!$A$5:$A$20004,Cleanup!$D$5:$D$20004,$B50,Cleanup!$F$5:$F$20004,$D50,Cleanup!$B$5:$B$20004,E$4)</f>
        <v/>
      </c>
      <c r="F50" s="44">
        <f>SUMIFS(Cleanup!$A$5:$A$20004,Cleanup!$D$5:$D$20004,$B50,Cleanup!$F$5:$F$20004,$D50,Cleanup!$B$5:$B$20004,F$4)</f>
        <v/>
      </c>
      <c r="G50" s="44">
        <f>SUMIFS(Cleanup!$A$5:$A$20004,Cleanup!$D$5:$D$20004,$B50,Cleanup!$F$5:$F$20004,$D50,Cleanup!$B$5:$B$20004,G$4)</f>
        <v/>
      </c>
      <c r="H50" s="44">
        <f>SUMIFS(Cleanup!$A$5:$A$20004,Cleanup!$D$5:$D$20004,$B50,Cleanup!$F$5:$F$20004,$D50,Cleanup!$B$5:$B$20004,H$4)</f>
        <v/>
      </c>
      <c r="I50" s="44">
        <f>SUMIFS(Cleanup!$A$5:$A$20004,Cleanup!$D$5:$D$20004,$B50,Cleanup!$F$5:$F$20004,$D50,Cleanup!$B$5:$B$20004,I$4)</f>
        <v/>
      </c>
      <c r="J50" s="44">
        <f>SUMIFS(Cleanup!$A$5:$A$20004,Cleanup!$D$5:$D$20004,$B50,Cleanup!$F$5:$F$20004,$D50,Cleanup!$B$5:$B$20004,J$4)</f>
        <v/>
      </c>
      <c r="K50" s="44">
        <f>SUMIFS(Cleanup!$A$5:$A$20004,Cleanup!$D$5:$D$20004,$B50,Cleanup!$F$5:$F$20004,$D50,Cleanup!$B$5:$B$20004,K$4)</f>
        <v/>
      </c>
      <c r="L50" s="44">
        <f>SUMIFS(Cleanup!$A$5:$A$20004,Cleanup!$D$5:$D$20004,$B50,Cleanup!$F$5:$F$20004,$D50,Cleanup!$B$5:$B$20004,L$4)</f>
        <v/>
      </c>
      <c r="M50" s="44">
        <f>SUMIFS(Cleanup!$A$5:$A$20004,Cleanup!$D$5:$D$20004,$B50,Cleanup!$F$5:$F$20004,$D50,Cleanup!$B$5:$B$20004,M$4)</f>
        <v/>
      </c>
      <c r="N50" s="44">
        <f>SUMIFS(Cleanup!$A$5:$A$20004,Cleanup!$D$5:$D$20004,$B50,Cleanup!$F$5:$F$20004,$D50,Cleanup!$B$5:$B$20004,N$4)</f>
        <v/>
      </c>
      <c r="O50" s="44">
        <f>SUMIFS(Cleanup!$A$5:$A$20004,Cleanup!$D$5:$D$20004,$B50,Cleanup!$F$5:$F$20004,$D50,Cleanup!$B$5:$B$20004,O$4)</f>
        <v/>
      </c>
      <c r="P50" s="44">
        <f>SUMIFS(Cleanup!$A$5:$A$20004,Cleanup!$D$5:$D$20004,$B50,Cleanup!$F$5:$F$20004,$D50,Cleanup!$B$5:$B$20004,P$4)</f>
        <v/>
      </c>
      <c r="Q50" s="42">
        <f>SUM(E50:P50)</f>
        <v/>
      </c>
    </row>
    <row r="51">
      <c r="A51" s="6" t="inlineStr">
        <is>
          <t>PRODUCTION|Supplier Per Diems</t>
        </is>
      </c>
      <c r="B51" s="6" t="inlineStr">
        <is>
          <t>PRODUCTION</t>
        </is>
      </c>
      <c r="C51" s="6" t="inlineStr">
        <is>
          <t>Cost of Sales</t>
        </is>
      </c>
      <c r="D51" s="6" t="inlineStr">
        <is>
          <t>Supplier Per Diems</t>
        </is>
      </c>
      <c r="E51" s="44">
        <f>SUMIFS(Cleanup!$A$5:$A$20004,Cleanup!$D$5:$D$20004,$B51,Cleanup!$F$5:$F$20004,$D51,Cleanup!$B$5:$B$20004,E$4)</f>
        <v/>
      </c>
      <c r="F51" s="44">
        <f>SUMIFS(Cleanup!$A$5:$A$20004,Cleanup!$D$5:$D$20004,$B51,Cleanup!$F$5:$F$20004,$D51,Cleanup!$B$5:$B$20004,F$4)</f>
        <v/>
      </c>
      <c r="G51" s="44">
        <f>SUMIFS(Cleanup!$A$5:$A$20004,Cleanup!$D$5:$D$20004,$B51,Cleanup!$F$5:$F$20004,$D51,Cleanup!$B$5:$B$20004,G$4)</f>
        <v/>
      </c>
      <c r="H51" s="44">
        <f>SUMIFS(Cleanup!$A$5:$A$20004,Cleanup!$D$5:$D$20004,$B51,Cleanup!$F$5:$F$20004,$D51,Cleanup!$B$5:$B$20004,H$4)</f>
        <v/>
      </c>
      <c r="I51" s="44">
        <f>SUMIFS(Cleanup!$A$5:$A$20004,Cleanup!$D$5:$D$20004,$B51,Cleanup!$F$5:$F$20004,$D51,Cleanup!$B$5:$B$20004,I$4)</f>
        <v/>
      </c>
      <c r="J51" s="44">
        <f>SUMIFS(Cleanup!$A$5:$A$20004,Cleanup!$D$5:$D$20004,$B51,Cleanup!$F$5:$F$20004,$D51,Cleanup!$B$5:$B$20004,J$4)</f>
        <v/>
      </c>
      <c r="K51" s="44">
        <f>SUMIFS(Cleanup!$A$5:$A$20004,Cleanup!$D$5:$D$20004,$B51,Cleanup!$F$5:$F$20004,$D51,Cleanup!$B$5:$B$20004,K$4)</f>
        <v/>
      </c>
      <c r="L51" s="44">
        <f>SUMIFS(Cleanup!$A$5:$A$20004,Cleanup!$D$5:$D$20004,$B51,Cleanup!$F$5:$F$20004,$D51,Cleanup!$B$5:$B$20004,L$4)</f>
        <v/>
      </c>
      <c r="M51" s="44">
        <f>SUMIFS(Cleanup!$A$5:$A$20004,Cleanup!$D$5:$D$20004,$B51,Cleanup!$F$5:$F$20004,$D51,Cleanup!$B$5:$B$20004,M$4)</f>
        <v/>
      </c>
      <c r="N51" s="44">
        <f>SUMIFS(Cleanup!$A$5:$A$20004,Cleanup!$D$5:$D$20004,$B51,Cleanup!$F$5:$F$20004,$D51,Cleanup!$B$5:$B$20004,N$4)</f>
        <v/>
      </c>
      <c r="O51" s="44">
        <f>SUMIFS(Cleanup!$A$5:$A$20004,Cleanup!$D$5:$D$20004,$B51,Cleanup!$F$5:$F$20004,$D51,Cleanup!$B$5:$B$20004,O$4)</f>
        <v/>
      </c>
      <c r="P51" s="44">
        <f>SUMIFS(Cleanup!$A$5:$A$20004,Cleanup!$D$5:$D$20004,$B51,Cleanup!$F$5:$F$20004,$D51,Cleanup!$B$5:$B$20004,P$4)</f>
        <v/>
      </c>
      <c r="Q51" s="42">
        <f>SUM(E51:P51)</f>
        <v/>
      </c>
    </row>
    <row r="52">
      <c r="A52" s="6" t="inlineStr">
        <is>
          <t>PRODUCTION|Direct Wages &amp; Salaries</t>
        </is>
      </c>
      <c r="B52" s="6" t="inlineStr">
        <is>
          <t>PRODUCTION</t>
        </is>
      </c>
      <c r="C52" s="6" t="inlineStr">
        <is>
          <t>Cost of Sales</t>
        </is>
      </c>
      <c r="D52" s="6" t="inlineStr">
        <is>
          <t>Direct Wages &amp; Salaries</t>
        </is>
      </c>
      <c r="E52" s="44">
        <f>SUMIFS(Cleanup!$A$5:$A$20004,Cleanup!$D$5:$D$20004,$B52,Cleanup!$F$5:$F$20004,$D52,Cleanup!$B$5:$B$20004,E$4)</f>
        <v/>
      </c>
      <c r="F52" s="44">
        <f>SUMIFS(Cleanup!$A$5:$A$20004,Cleanup!$D$5:$D$20004,$B52,Cleanup!$F$5:$F$20004,$D52,Cleanup!$B$5:$B$20004,F$4)</f>
        <v/>
      </c>
      <c r="G52" s="44">
        <f>SUMIFS(Cleanup!$A$5:$A$20004,Cleanup!$D$5:$D$20004,$B52,Cleanup!$F$5:$F$20004,$D52,Cleanup!$B$5:$B$20004,G$4)</f>
        <v/>
      </c>
      <c r="H52" s="44">
        <f>SUMIFS(Cleanup!$A$5:$A$20004,Cleanup!$D$5:$D$20004,$B52,Cleanup!$F$5:$F$20004,$D52,Cleanup!$B$5:$B$20004,H$4)</f>
        <v/>
      </c>
      <c r="I52" s="44">
        <f>SUMIFS(Cleanup!$A$5:$A$20004,Cleanup!$D$5:$D$20004,$B52,Cleanup!$F$5:$F$20004,$D52,Cleanup!$B$5:$B$20004,I$4)</f>
        <v/>
      </c>
      <c r="J52" s="44">
        <f>SUMIFS(Cleanup!$A$5:$A$20004,Cleanup!$D$5:$D$20004,$B52,Cleanup!$F$5:$F$20004,$D52,Cleanup!$B$5:$B$20004,J$4)</f>
        <v/>
      </c>
      <c r="K52" s="44">
        <f>SUMIFS(Cleanup!$A$5:$A$20004,Cleanup!$D$5:$D$20004,$B52,Cleanup!$F$5:$F$20004,$D52,Cleanup!$B$5:$B$20004,K$4)</f>
        <v/>
      </c>
      <c r="L52" s="44">
        <f>SUMIFS(Cleanup!$A$5:$A$20004,Cleanup!$D$5:$D$20004,$B52,Cleanup!$F$5:$F$20004,$D52,Cleanup!$B$5:$B$20004,L$4)</f>
        <v/>
      </c>
      <c r="M52" s="44">
        <f>SUMIFS(Cleanup!$A$5:$A$20004,Cleanup!$D$5:$D$20004,$B52,Cleanup!$F$5:$F$20004,$D52,Cleanup!$B$5:$B$20004,M$4)</f>
        <v/>
      </c>
      <c r="N52" s="44">
        <f>SUMIFS(Cleanup!$A$5:$A$20004,Cleanup!$D$5:$D$20004,$B52,Cleanup!$F$5:$F$20004,$D52,Cleanup!$B$5:$B$20004,N$4)</f>
        <v/>
      </c>
      <c r="O52" s="44">
        <f>SUMIFS(Cleanup!$A$5:$A$20004,Cleanup!$D$5:$D$20004,$B52,Cleanup!$F$5:$F$20004,$D52,Cleanup!$B$5:$B$20004,O$4)</f>
        <v/>
      </c>
      <c r="P52" s="44">
        <f>SUMIFS(Cleanup!$A$5:$A$20004,Cleanup!$D$5:$D$20004,$B52,Cleanup!$F$5:$F$20004,$D52,Cleanup!$B$5:$B$20004,P$4)</f>
        <v/>
      </c>
      <c r="Q52" s="42">
        <f>SUM(E52:P52)</f>
        <v/>
      </c>
    </row>
    <row r="53">
      <c r="A53" s="6" t="inlineStr">
        <is>
          <t>PRODUCTION|Direct Salaries</t>
        </is>
      </c>
      <c r="B53" s="6" t="inlineStr">
        <is>
          <t>PRODUCTION</t>
        </is>
      </c>
      <c r="C53" s="6" t="inlineStr">
        <is>
          <t>Cost of Sales</t>
        </is>
      </c>
      <c r="D53" s="6" t="inlineStr">
        <is>
          <t>Direct Salaries</t>
        </is>
      </c>
      <c r="E53" s="44">
        <f>SUMIFS(Cleanup!$A$5:$A$20004,Cleanup!$D$5:$D$20004,$B53,Cleanup!$F$5:$F$20004,$D53,Cleanup!$B$5:$B$20004,E$4)</f>
        <v/>
      </c>
      <c r="F53" s="44">
        <f>SUMIFS(Cleanup!$A$5:$A$20004,Cleanup!$D$5:$D$20004,$B53,Cleanup!$F$5:$F$20004,$D53,Cleanup!$B$5:$B$20004,F$4)</f>
        <v/>
      </c>
      <c r="G53" s="44">
        <f>SUMIFS(Cleanup!$A$5:$A$20004,Cleanup!$D$5:$D$20004,$B53,Cleanup!$F$5:$F$20004,$D53,Cleanup!$B$5:$B$20004,G$4)</f>
        <v/>
      </c>
      <c r="H53" s="44">
        <f>SUMIFS(Cleanup!$A$5:$A$20004,Cleanup!$D$5:$D$20004,$B53,Cleanup!$F$5:$F$20004,$D53,Cleanup!$B$5:$B$20004,H$4)</f>
        <v/>
      </c>
      <c r="I53" s="44">
        <f>SUMIFS(Cleanup!$A$5:$A$20004,Cleanup!$D$5:$D$20004,$B53,Cleanup!$F$5:$F$20004,$D53,Cleanup!$B$5:$B$20004,I$4)</f>
        <v/>
      </c>
      <c r="J53" s="44">
        <f>SUMIFS(Cleanup!$A$5:$A$20004,Cleanup!$D$5:$D$20004,$B53,Cleanup!$F$5:$F$20004,$D53,Cleanup!$B$5:$B$20004,J$4)</f>
        <v/>
      </c>
      <c r="K53" s="44">
        <f>SUMIFS(Cleanup!$A$5:$A$20004,Cleanup!$D$5:$D$20004,$B53,Cleanup!$F$5:$F$20004,$D53,Cleanup!$B$5:$B$20004,K$4)</f>
        <v/>
      </c>
      <c r="L53" s="44">
        <f>SUMIFS(Cleanup!$A$5:$A$20004,Cleanup!$D$5:$D$20004,$B53,Cleanup!$F$5:$F$20004,$D53,Cleanup!$B$5:$B$20004,L$4)</f>
        <v/>
      </c>
      <c r="M53" s="44">
        <f>SUMIFS(Cleanup!$A$5:$A$20004,Cleanup!$D$5:$D$20004,$B53,Cleanup!$F$5:$F$20004,$D53,Cleanup!$B$5:$B$20004,M$4)</f>
        <v/>
      </c>
      <c r="N53" s="44">
        <f>SUMIFS(Cleanup!$A$5:$A$20004,Cleanup!$D$5:$D$20004,$B53,Cleanup!$F$5:$F$20004,$D53,Cleanup!$B$5:$B$20004,N$4)</f>
        <v/>
      </c>
      <c r="O53" s="44">
        <f>SUMIFS(Cleanup!$A$5:$A$20004,Cleanup!$D$5:$D$20004,$B53,Cleanup!$F$5:$F$20004,$D53,Cleanup!$B$5:$B$20004,O$4)</f>
        <v/>
      </c>
      <c r="P53" s="44">
        <f>SUMIFS(Cleanup!$A$5:$A$20004,Cleanup!$D$5:$D$20004,$B53,Cleanup!$F$5:$F$20004,$D53,Cleanup!$B$5:$B$20004,P$4)</f>
        <v/>
      </c>
      <c r="Q53" s="42">
        <f>SUM(E53:P53)</f>
        <v/>
      </c>
    </row>
    <row r="54">
      <c r="A54" s="6" t="inlineStr">
        <is>
          <t>PRODUCTION|Direct Wages</t>
        </is>
      </c>
      <c r="B54" s="6" t="inlineStr">
        <is>
          <t>PRODUCTION</t>
        </is>
      </c>
      <c r="C54" s="6" t="inlineStr">
        <is>
          <t>Cost of Sales</t>
        </is>
      </c>
      <c r="D54" s="6" t="inlineStr">
        <is>
          <t>Direct Wages</t>
        </is>
      </c>
      <c r="E54" s="44">
        <f>SUMIFS(Cleanup!$A$5:$A$20004,Cleanup!$D$5:$D$20004,$B54,Cleanup!$F$5:$F$20004,$D54,Cleanup!$B$5:$B$20004,E$4)</f>
        <v/>
      </c>
      <c r="F54" s="44">
        <f>SUMIFS(Cleanup!$A$5:$A$20004,Cleanup!$D$5:$D$20004,$B54,Cleanup!$F$5:$F$20004,$D54,Cleanup!$B$5:$B$20004,F$4)</f>
        <v/>
      </c>
      <c r="G54" s="44">
        <f>SUMIFS(Cleanup!$A$5:$A$20004,Cleanup!$D$5:$D$20004,$B54,Cleanup!$F$5:$F$20004,$D54,Cleanup!$B$5:$B$20004,G$4)</f>
        <v/>
      </c>
      <c r="H54" s="44">
        <f>SUMIFS(Cleanup!$A$5:$A$20004,Cleanup!$D$5:$D$20004,$B54,Cleanup!$F$5:$F$20004,$D54,Cleanup!$B$5:$B$20004,H$4)</f>
        <v/>
      </c>
      <c r="I54" s="44">
        <f>SUMIFS(Cleanup!$A$5:$A$20004,Cleanup!$D$5:$D$20004,$B54,Cleanup!$F$5:$F$20004,$D54,Cleanup!$B$5:$B$20004,I$4)</f>
        <v/>
      </c>
      <c r="J54" s="44">
        <f>SUMIFS(Cleanup!$A$5:$A$20004,Cleanup!$D$5:$D$20004,$B54,Cleanup!$F$5:$F$20004,$D54,Cleanup!$B$5:$B$20004,J$4)</f>
        <v/>
      </c>
      <c r="K54" s="44">
        <f>SUMIFS(Cleanup!$A$5:$A$20004,Cleanup!$D$5:$D$20004,$B54,Cleanup!$F$5:$F$20004,$D54,Cleanup!$B$5:$B$20004,K$4)</f>
        <v/>
      </c>
      <c r="L54" s="44">
        <f>SUMIFS(Cleanup!$A$5:$A$20004,Cleanup!$D$5:$D$20004,$B54,Cleanup!$F$5:$F$20004,$D54,Cleanup!$B$5:$B$20004,L$4)</f>
        <v/>
      </c>
      <c r="M54" s="44">
        <f>SUMIFS(Cleanup!$A$5:$A$20004,Cleanup!$D$5:$D$20004,$B54,Cleanup!$F$5:$F$20004,$D54,Cleanup!$B$5:$B$20004,M$4)</f>
        <v/>
      </c>
      <c r="N54" s="44">
        <f>SUMIFS(Cleanup!$A$5:$A$20004,Cleanup!$D$5:$D$20004,$B54,Cleanup!$F$5:$F$20004,$D54,Cleanup!$B$5:$B$20004,N$4)</f>
        <v/>
      </c>
      <c r="O54" s="44">
        <f>SUMIFS(Cleanup!$A$5:$A$20004,Cleanup!$D$5:$D$20004,$B54,Cleanup!$F$5:$F$20004,$D54,Cleanup!$B$5:$B$20004,O$4)</f>
        <v/>
      </c>
      <c r="P54" s="44">
        <f>SUMIFS(Cleanup!$A$5:$A$20004,Cleanup!$D$5:$D$20004,$B54,Cleanup!$F$5:$F$20004,$D54,Cleanup!$B$5:$B$20004,P$4)</f>
        <v/>
      </c>
      <c r="Q54" s="42">
        <f>SUM(E54:P54)</f>
        <v/>
      </c>
    </row>
    <row r="55">
      <c r="A55" s="6" t="inlineStr">
        <is>
          <t>PRODUCTION|Direct Superannuation</t>
        </is>
      </c>
      <c r="B55" s="6" t="inlineStr">
        <is>
          <t>PRODUCTION</t>
        </is>
      </c>
      <c r="C55" s="6" t="inlineStr">
        <is>
          <t>Cost of Sales</t>
        </is>
      </c>
      <c r="D55" s="6" t="inlineStr">
        <is>
          <t>Direct Superannuation</t>
        </is>
      </c>
      <c r="E55" s="44">
        <f>SUMIFS(Cleanup!$A$5:$A$20004,Cleanup!$D$5:$D$20004,$B55,Cleanup!$F$5:$F$20004,$D55,Cleanup!$B$5:$B$20004,E$4)</f>
        <v/>
      </c>
      <c r="F55" s="44">
        <f>SUMIFS(Cleanup!$A$5:$A$20004,Cleanup!$D$5:$D$20004,$B55,Cleanup!$F$5:$F$20004,$D55,Cleanup!$B$5:$B$20004,F$4)</f>
        <v/>
      </c>
      <c r="G55" s="44">
        <f>SUMIFS(Cleanup!$A$5:$A$20004,Cleanup!$D$5:$D$20004,$B55,Cleanup!$F$5:$F$20004,$D55,Cleanup!$B$5:$B$20004,G$4)</f>
        <v/>
      </c>
      <c r="H55" s="44">
        <f>SUMIFS(Cleanup!$A$5:$A$20004,Cleanup!$D$5:$D$20004,$B55,Cleanup!$F$5:$F$20004,$D55,Cleanup!$B$5:$B$20004,H$4)</f>
        <v/>
      </c>
      <c r="I55" s="44">
        <f>SUMIFS(Cleanup!$A$5:$A$20004,Cleanup!$D$5:$D$20004,$B55,Cleanup!$F$5:$F$20004,$D55,Cleanup!$B$5:$B$20004,I$4)</f>
        <v/>
      </c>
      <c r="J55" s="44">
        <f>SUMIFS(Cleanup!$A$5:$A$20004,Cleanup!$D$5:$D$20004,$B55,Cleanup!$F$5:$F$20004,$D55,Cleanup!$B$5:$B$20004,J$4)</f>
        <v/>
      </c>
      <c r="K55" s="44">
        <f>SUMIFS(Cleanup!$A$5:$A$20004,Cleanup!$D$5:$D$20004,$B55,Cleanup!$F$5:$F$20004,$D55,Cleanup!$B$5:$B$20004,K$4)</f>
        <v/>
      </c>
      <c r="L55" s="44">
        <f>SUMIFS(Cleanup!$A$5:$A$20004,Cleanup!$D$5:$D$20004,$B55,Cleanup!$F$5:$F$20004,$D55,Cleanup!$B$5:$B$20004,L$4)</f>
        <v/>
      </c>
      <c r="M55" s="44">
        <f>SUMIFS(Cleanup!$A$5:$A$20004,Cleanup!$D$5:$D$20004,$B55,Cleanup!$F$5:$F$20004,$D55,Cleanup!$B$5:$B$20004,M$4)</f>
        <v/>
      </c>
      <c r="N55" s="44">
        <f>SUMIFS(Cleanup!$A$5:$A$20004,Cleanup!$D$5:$D$20004,$B55,Cleanup!$F$5:$F$20004,$D55,Cleanup!$B$5:$B$20004,N$4)</f>
        <v/>
      </c>
      <c r="O55" s="44">
        <f>SUMIFS(Cleanup!$A$5:$A$20004,Cleanup!$D$5:$D$20004,$B55,Cleanup!$F$5:$F$20004,$D55,Cleanup!$B$5:$B$20004,O$4)</f>
        <v/>
      </c>
      <c r="P55" s="44">
        <f>SUMIFS(Cleanup!$A$5:$A$20004,Cleanup!$D$5:$D$20004,$B55,Cleanup!$F$5:$F$20004,$D55,Cleanup!$B$5:$B$20004,P$4)</f>
        <v/>
      </c>
      <c r="Q55" s="42">
        <f>SUM(E55:P55)</f>
        <v/>
      </c>
    </row>
    <row r="56">
      <c r="A56" s="6" t="inlineStr">
        <is>
          <t>PRODUCTION|Direct Workers Comp</t>
        </is>
      </c>
      <c r="B56" s="6" t="inlineStr">
        <is>
          <t>PRODUCTION</t>
        </is>
      </c>
      <c r="C56" s="6" t="inlineStr">
        <is>
          <t>Cost of Sales</t>
        </is>
      </c>
      <c r="D56" s="6" t="inlineStr">
        <is>
          <t>Direct Workers Comp</t>
        </is>
      </c>
      <c r="E56" s="44">
        <f>SUMIFS(Cleanup!$A$5:$A$20004,Cleanup!$D$5:$D$20004,$B56,Cleanup!$F$5:$F$20004,$D56,Cleanup!$B$5:$B$20004,E$4)</f>
        <v/>
      </c>
      <c r="F56" s="44">
        <f>SUMIFS(Cleanup!$A$5:$A$20004,Cleanup!$D$5:$D$20004,$B56,Cleanup!$F$5:$F$20004,$D56,Cleanup!$B$5:$B$20004,F$4)</f>
        <v/>
      </c>
      <c r="G56" s="44">
        <f>SUMIFS(Cleanup!$A$5:$A$20004,Cleanup!$D$5:$D$20004,$B56,Cleanup!$F$5:$F$20004,$D56,Cleanup!$B$5:$B$20004,G$4)</f>
        <v/>
      </c>
      <c r="H56" s="44">
        <f>SUMIFS(Cleanup!$A$5:$A$20004,Cleanup!$D$5:$D$20004,$B56,Cleanup!$F$5:$F$20004,$D56,Cleanup!$B$5:$B$20004,H$4)</f>
        <v/>
      </c>
      <c r="I56" s="44">
        <f>SUMIFS(Cleanup!$A$5:$A$20004,Cleanup!$D$5:$D$20004,$B56,Cleanup!$F$5:$F$20004,$D56,Cleanup!$B$5:$B$20004,I$4)</f>
        <v/>
      </c>
      <c r="J56" s="44">
        <f>SUMIFS(Cleanup!$A$5:$A$20004,Cleanup!$D$5:$D$20004,$B56,Cleanup!$F$5:$F$20004,$D56,Cleanup!$B$5:$B$20004,J$4)</f>
        <v/>
      </c>
      <c r="K56" s="44">
        <f>SUMIFS(Cleanup!$A$5:$A$20004,Cleanup!$D$5:$D$20004,$B56,Cleanup!$F$5:$F$20004,$D56,Cleanup!$B$5:$B$20004,K$4)</f>
        <v/>
      </c>
      <c r="L56" s="44">
        <f>SUMIFS(Cleanup!$A$5:$A$20004,Cleanup!$D$5:$D$20004,$B56,Cleanup!$F$5:$F$20004,$D56,Cleanup!$B$5:$B$20004,L$4)</f>
        <v/>
      </c>
      <c r="M56" s="44">
        <f>SUMIFS(Cleanup!$A$5:$A$20004,Cleanup!$D$5:$D$20004,$B56,Cleanup!$F$5:$F$20004,$D56,Cleanup!$B$5:$B$20004,M$4)</f>
        <v/>
      </c>
      <c r="N56" s="44">
        <f>SUMIFS(Cleanup!$A$5:$A$20004,Cleanup!$D$5:$D$20004,$B56,Cleanup!$F$5:$F$20004,$D56,Cleanup!$B$5:$B$20004,N$4)</f>
        <v/>
      </c>
      <c r="O56" s="44">
        <f>SUMIFS(Cleanup!$A$5:$A$20004,Cleanup!$D$5:$D$20004,$B56,Cleanup!$F$5:$F$20004,$D56,Cleanup!$B$5:$B$20004,O$4)</f>
        <v/>
      </c>
      <c r="P56" s="44">
        <f>SUMIFS(Cleanup!$A$5:$A$20004,Cleanup!$D$5:$D$20004,$B56,Cleanup!$F$5:$F$20004,$D56,Cleanup!$B$5:$B$20004,P$4)</f>
        <v/>
      </c>
      <c r="Q56" s="42">
        <f>SUM(E56:P56)</f>
        <v/>
      </c>
    </row>
    <row r="57">
      <c r="A57" s="6" t="inlineStr">
        <is>
          <t>PRODUCTION|Other Direct Expenses</t>
        </is>
      </c>
      <c r="B57" s="6" t="inlineStr">
        <is>
          <t>PRODUCTION</t>
        </is>
      </c>
      <c r="C57" s="6" t="inlineStr">
        <is>
          <t>Cost of Sales</t>
        </is>
      </c>
      <c r="D57" s="6" t="inlineStr">
        <is>
          <t>Other Direct Expenses</t>
        </is>
      </c>
      <c r="E57" s="44">
        <f>SUMIFS(Cleanup!$A$5:$A$20004,Cleanup!$D$5:$D$20004,$B57,Cleanup!$F$5:$F$20004,$D57,Cleanup!$B$5:$B$20004,E$4)</f>
        <v/>
      </c>
      <c r="F57" s="44">
        <f>SUMIFS(Cleanup!$A$5:$A$20004,Cleanup!$D$5:$D$20004,$B57,Cleanup!$F$5:$F$20004,$D57,Cleanup!$B$5:$B$20004,F$4)</f>
        <v/>
      </c>
      <c r="G57" s="44">
        <f>SUMIFS(Cleanup!$A$5:$A$20004,Cleanup!$D$5:$D$20004,$B57,Cleanup!$F$5:$F$20004,$D57,Cleanup!$B$5:$B$20004,G$4)</f>
        <v/>
      </c>
      <c r="H57" s="44">
        <f>SUMIFS(Cleanup!$A$5:$A$20004,Cleanup!$D$5:$D$20004,$B57,Cleanup!$F$5:$F$20004,$D57,Cleanup!$B$5:$B$20004,H$4)</f>
        <v/>
      </c>
      <c r="I57" s="44">
        <f>SUMIFS(Cleanup!$A$5:$A$20004,Cleanup!$D$5:$D$20004,$B57,Cleanup!$F$5:$F$20004,$D57,Cleanup!$B$5:$B$20004,I$4)</f>
        <v/>
      </c>
      <c r="J57" s="44">
        <f>SUMIFS(Cleanup!$A$5:$A$20004,Cleanup!$D$5:$D$20004,$B57,Cleanup!$F$5:$F$20004,$D57,Cleanup!$B$5:$B$20004,J$4)</f>
        <v/>
      </c>
      <c r="K57" s="44">
        <f>SUMIFS(Cleanup!$A$5:$A$20004,Cleanup!$D$5:$D$20004,$B57,Cleanup!$F$5:$F$20004,$D57,Cleanup!$B$5:$B$20004,K$4)</f>
        <v/>
      </c>
      <c r="L57" s="44">
        <f>SUMIFS(Cleanup!$A$5:$A$20004,Cleanup!$D$5:$D$20004,$B57,Cleanup!$F$5:$F$20004,$D57,Cleanup!$B$5:$B$20004,L$4)</f>
        <v/>
      </c>
      <c r="M57" s="44">
        <f>SUMIFS(Cleanup!$A$5:$A$20004,Cleanup!$D$5:$D$20004,$B57,Cleanup!$F$5:$F$20004,$D57,Cleanup!$B$5:$B$20004,M$4)</f>
        <v/>
      </c>
      <c r="N57" s="44">
        <f>SUMIFS(Cleanup!$A$5:$A$20004,Cleanup!$D$5:$D$20004,$B57,Cleanup!$F$5:$F$20004,$D57,Cleanup!$B$5:$B$20004,N$4)</f>
        <v/>
      </c>
      <c r="O57" s="44">
        <f>SUMIFS(Cleanup!$A$5:$A$20004,Cleanup!$D$5:$D$20004,$B57,Cleanup!$F$5:$F$20004,$D57,Cleanup!$B$5:$B$20004,O$4)</f>
        <v/>
      </c>
      <c r="P57" s="44">
        <f>SUMIFS(Cleanup!$A$5:$A$20004,Cleanup!$D$5:$D$20004,$B57,Cleanup!$F$5:$F$20004,$D57,Cleanup!$B$5:$B$20004,P$4)</f>
        <v/>
      </c>
      <c r="Q57" s="42">
        <f>SUM(E57:P57)</f>
        <v/>
      </c>
    </row>
    <row r="58">
      <c r="A58" s="6" t="inlineStr">
        <is>
          <t>PRODUCTION|Credit Card fees paid - COGS</t>
        </is>
      </c>
      <c r="B58" s="6" t="inlineStr">
        <is>
          <t>PRODUCTION</t>
        </is>
      </c>
      <c r="C58" s="6" t="inlineStr">
        <is>
          <t>Cost of Sales</t>
        </is>
      </c>
      <c r="D58" s="6" t="inlineStr">
        <is>
          <t>Credit Card fees paid - COGS</t>
        </is>
      </c>
      <c r="E58" s="44">
        <f>SUMIFS(Cleanup!$A$5:$A$20004,Cleanup!$D$5:$D$20004,$B58,Cleanup!$F$5:$F$20004,$D58,Cleanup!$B$5:$B$20004,E$4)</f>
        <v/>
      </c>
      <c r="F58" s="44">
        <f>SUMIFS(Cleanup!$A$5:$A$20004,Cleanup!$D$5:$D$20004,$B58,Cleanup!$F$5:$F$20004,$D58,Cleanup!$B$5:$B$20004,F$4)</f>
        <v/>
      </c>
      <c r="G58" s="44">
        <f>SUMIFS(Cleanup!$A$5:$A$20004,Cleanup!$D$5:$D$20004,$B58,Cleanup!$F$5:$F$20004,$D58,Cleanup!$B$5:$B$20004,G$4)</f>
        <v/>
      </c>
      <c r="H58" s="44">
        <f>SUMIFS(Cleanup!$A$5:$A$20004,Cleanup!$D$5:$D$20004,$B58,Cleanup!$F$5:$F$20004,$D58,Cleanup!$B$5:$B$20004,H$4)</f>
        <v/>
      </c>
      <c r="I58" s="44">
        <f>SUMIFS(Cleanup!$A$5:$A$20004,Cleanup!$D$5:$D$20004,$B58,Cleanup!$F$5:$F$20004,$D58,Cleanup!$B$5:$B$20004,I$4)</f>
        <v/>
      </c>
      <c r="J58" s="44">
        <f>SUMIFS(Cleanup!$A$5:$A$20004,Cleanup!$D$5:$D$20004,$B58,Cleanup!$F$5:$F$20004,$D58,Cleanup!$B$5:$B$20004,J$4)</f>
        <v/>
      </c>
      <c r="K58" s="44">
        <f>SUMIFS(Cleanup!$A$5:$A$20004,Cleanup!$D$5:$D$20004,$B58,Cleanup!$F$5:$F$20004,$D58,Cleanup!$B$5:$B$20004,K$4)</f>
        <v/>
      </c>
      <c r="L58" s="44">
        <f>SUMIFS(Cleanup!$A$5:$A$20004,Cleanup!$D$5:$D$20004,$B58,Cleanup!$F$5:$F$20004,$D58,Cleanup!$B$5:$B$20004,L$4)</f>
        <v/>
      </c>
      <c r="M58" s="44">
        <f>SUMIFS(Cleanup!$A$5:$A$20004,Cleanup!$D$5:$D$20004,$B58,Cleanup!$F$5:$F$20004,$D58,Cleanup!$B$5:$B$20004,M$4)</f>
        <v/>
      </c>
      <c r="N58" s="44">
        <f>SUMIFS(Cleanup!$A$5:$A$20004,Cleanup!$D$5:$D$20004,$B58,Cleanup!$F$5:$F$20004,$D58,Cleanup!$B$5:$B$20004,N$4)</f>
        <v/>
      </c>
      <c r="O58" s="44">
        <f>SUMIFS(Cleanup!$A$5:$A$20004,Cleanup!$D$5:$D$20004,$B58,Cleanup!$F$5:$F$20004,$D58,Cleanup!$B$5:$B$20004,O$4)</f>
        <v/>
      </c>
      <c r="P58" s="44">
        <f>SUMIFS(Cleanup!$A$5:$A$20004,Cleanup!$D$5:$D$20004,$B58,Cleanup!$F$5:$F$20004,$D58,Cleanup!$B$5:$B$20004,P$4)</f>
        <v/>
      </c>
      <c r="Q58" s="42">
        <f>SUM(E58:P58)</f>
        <v/>
      </c>
    </row>
    <row r="59">
      <c r="A59" s="6" t="inlineStr">
        <is>
          <t>PRODUCTION|General &amp; Administrative Exp</t>
        </is>
      </c>
      <c r="B59" s="6" t="inlineStr">
        <is>
          <t>PRODUCTION</t>
        </is>
      </c>
      <c r="C59" s="6" t="inlineStr">
        <is>
          <t>Expenses</t>
        </is>
      </c>
      <c r="D59" s="6" t="inlineStr">
        <is>
          <t>General &amp; Administrative Exp</t>
        </is>
      </c>
      <c r="E59" s="44">
        <f>SUMIFS(Cleanup!$A$5:$A$20004,Cleanup!$D$5:$D$20004,$B59,Cleanup!$F$5:$F$20004,$D59,Cleanup!$B$5:$B$20004,E$4)</f>
        <v/>
      </c>
      <c r="F59" s="44">
        <f>SUMIFS(Cleanup!$A$5:$A$20004,Cleanup!$D$5:$D$20004,$B59,Cleanup!$F$5:$F$20004,$D59,Cleanup!$B$5:$B$20004,F$4)</f>
        <v/>
      </c>
      <c r="G59" s="44">
        <f>SUMIFS(Cleanup!$A$5:$A$20004,Cleanup!$D$5:$D$20004,$B59,Cleanup!$F$5:$F$20004,$D59,Cleanup!$B$5:$B$20004,G$4)</f>
        <v/>
      </c>
      <c r="H59" s="44">
        <f>SUMIFS(Cleanup!$A$5:$A$20004,Cleanup!$D$5:$D$20004,$B59,Cleanup!$F$5:$F$20004,$D59,Cleanup!$B$5:$B$20004,H$4)</f>
        <v/>
      </c>
      <c r="I59" s="44">
        <f>SUMIFS(Cleanup!$A$5:$A$20004,Cleanup!$D$5:$D$20004,$B59,Cleanup!$F$5:$F$20004,$D59,Cleanup!$B$5:$B$20004,I$4)</f>
        <v/>
      </c>
      <c r="J59" s="44">
        <f>SUMIFS(Cleanup!$A$5:$A$20004,Cleanup!$D$5:$D$20004,$B59,Cleanup!$F$5:$F$20004,$D59,Cleanup!$B$5:$B$20004,J$4)</f>
        <v/>
      </c>
      <c r="K59" s="44">
        <f>SUMIFS(Cleanup!$A$5:$A$20004,Cleanup!$D$5:$D$20004,$B59,Cleanup!$F$5:$F$20004,$D59,Cleanup!$B$5:$B$20004,K$4)</f>
        <v/>
      </c>
      <c r="L59" s="44">
        <f>SUMIFS(Cleanup!$A$5:$A$20004,Cleanup!$D$5:$D$20004,$B59,Cleanup!$F$5:$F$20004,$D59,Cleanup!$B$5:$B$20004,L$4)</f>
        <v/>
      </c>
      <c r="M59" s="44">
        <f>SUMIFS(Cleanup!$A$5:$A$20004,Cleanup!$D$5:$D$20004,$B59,Cleanup!$F$5:$F$20004,$D59,Cleanup!$B$5:$B$20004,M$4)</f>
        <v/>
      </c>
      <c r="N59" s="44">
        <f>SUMIFS(Cleanup!$A$5:$A$20004,Cleanup!$D$5:$D$20004,$B59,Cleanup!$F$5:$F$20004,$D59,Cleanup!$B$5:$B$20004,N$4)</f>
        <v/>
      </c>
      <c r="O59" s="44">
        <f>SUMIFS(Cleanup!$A$5:$A$20004,Cleanup!$D$5:$D$20004,$B59,Cleanup!$F$5:$F$20004,$D59,Cleanup!$B$5:$B$20004,O$4)</f>
        <v/>
      </c>
      <c r="P59" s="44">
        <f>SUMIFS(Cleanup!$A$5:$A$20004,Cleanup!$D$5:$D$20004,$B59,Cleanup!$F$5:$F$20004,$D59,Cleanup!$B$5:$B$20004,P$4)</f>
        <v/>
      </c>
      <c r="Q59" s="42">
        <f>SUM(E59:P59)</f>
        <v/>
      </c>
    </row>
    <row r="60">
      <c r="A60" s="6" t="inlineStr">
        <is>
          <t>PRODUCTION|Business Insurances</t>
        </is>
      </c>
      <c r="B60" s="6" t="inlineStr">
        <is>
          <t>PRODUCTION</t>
        </is>
      </c>
      <c r="C60" s="6" t="inlineStr">
        <is>
          <t>Expenses</t>
        </is>
      </c>
      <c r="D60" s="6" t="inlineStr">
        <is>
          <t>Business Insurances</t>
        </is>
      </c>
      <c r="E60" s="44">
        <f>SUMIFS(Cleanup!$A$5:$A$20004,Cleanup!$D$5:$D$20004,$B60,Cleanup!$F$5:$F$20004,$D60,Cleanup!$B$5:$B$20004,E$4)</f>
        <v/>
      </c>
      <c r="F60" s="44">
        <f>SUMIFS(Cleanup!$A$5:$A$20004,Cleanup!$D$5:$D$20004,$B60,Cleanup!$F$5:$F$20004,$D60,Cleanup!$B$5:$B$20004,F$4)</f>
        <v/>
      </c>
      <c r="G60" s="44">
        <f>SUMIFS(Cleanup!$A$5:$A$20004,Cleanup!$D$5:$D$20004,$B60,Cleanup!$F$5:$F$20004,$D60,Cleanup!$B$5:$B$20004,G$4)</f>
        <v/>
      </c>
      <c r="H60" s="44">
        <f>SUMIFS(Cleanup!$A$5:$A$20004,Cleanup!$D$5:$D$20004,$B60,Cleanup!$F$5:$F$20004,$D60,Cleanup!$B$5:$B$20004,H$4)</f>
        <v/>
      </c>
      <c r="I60" s="44">
        <f>SUMIFS(Cleanup!$A$5:$A$20004,Cleanup!$D$5:$D$20004,$B60,Cleanup!$F$5:$F$20004,$D60,Cleanup!$B$5:$B$20004,I$4)</f>
        <v/>
      </c>
      <c r="J60" s="44">
        <f>SUMIFS(Cleanup!$A$5:$A$20004,Cleanup!$D$5:$D$20004,$B60,Cleanup!$F$5:$F$20004,$D60,Cleanup!$B$5:$B$20004,J$4)</f>
        <v/>
      </c>
      <c r="K60" s="44">
        <f>SUMIFS(Cleanup!$A$5:$A$20004,Cleanup!$D$5:$D$20004,$B60,Cleanup!$F$5:$F$20004,$D60,Cleanup!$B$5:$B$20004,K$4)</f>
        <v/>
      </c>
      <c r="L60" s="44">
        <f>SUMIFS(Cleanup!$A$5:$A$20004,Cleanup!$D$5:$D$20004,$B60,Cleanup!$F$5:$F$20004,$D60,Cleanup!$B$5:$B$20004,L$4)</f>
        <v/>
      </c>
      <c r="M60" s="44">
        <f>SUMIFS(Cleanup!$A$5:$A$20004,Cleanup!$D$5:$D$20004,$B60,Cleanup!$F$5:$F$20004,$D60,Cleanup!$B$5:$B$20004,M$4)</f>
        <v/>
      </c>
      <c r="N60" s="44">
        <f>SUMIFS(Cleanup!$A$5:$A$20004,Cleanup!$D$5:$D$20004,$B60,Cleanup!$F$5:$F$20004,$D60,Cleanup!$B$5:$B$20004,N$4)</f>
        <v/>
      </c>
      <c r="O60" s="44">
        <f>SUMIFS(Cleanup!$A$5:$A$20004,Cleanup!$D$5:$D$20004,$B60,Cleanup!$F$5:$F$20004,$D60,Cleanup!$B$5:$B$20004,O$4)</f>
        <v/>
      </c>
      <c r="P60" s="44">
        <f>SUMIFS(Cleanup!$A$5:$A$20004,Cleanup!$D$5:$D$20004,$B60,Cleanup!$F$5:$F$20004,$D60,Cleanup!$B$5:$B$20004,P$4)</f>
        <v/>
      </c>
      <c r="Q60" s="42">
        <f>SUM(E60:P60)</f>
        <v/>
      </c>
    </row>
    <row r="61">
      <c r="A61" s="6" t="inlineStr">
        <is>
          <t>PRODUCTION|Advertising &amp; Promotion Exp</t>
        </is>
      </c>
      <c r="B61" s="6" t="inlineStr">
        <is>
          <t>PRODUCTION</t>
        </is>
      </c>
      <c r="C61" s="6" t="inlineStr">
        <is>
          <t>Expenses</t>
        </is>
      </c>
      <c r="D61" s="6" t="inlineStr">
        <is>
          <t>Advertising &amp; Promotion Exp</t>
        </is>
      </c>
      <c r="E61" s="44">
        <f>SUMIFS(Cleanup!$A$5:$A$20004,Cleanup!$D$5:$D$20004,$B61,Cleanup!$F$5:$F$20004,$D61,Cleanup!$B$5:$B$20004,E$4)</f>
        <v/>
      </c>
      <c r="F61" s="44">
        <f>SUMIFS(Cleanup!$A$5:$A$20004,Cleanup!$D$5:$D$20004,$B61,Cleanup!$F$5:$F$20004,$D61,Cleanup!$B$5:$B$20004,F$4)</f>
        <v/>
      </c>
      <c r="G61" s="44">
        <f>SUMIFS(Cleanup!$A$5:$A$20004,Cleanup!$D$5:$D$20004,$B61,Cleanup!$F$5:$F$20004,$D61,Cleanup!$B$5:$B$20004,G$4)</f>
        <v/>
      </c>
      <c r="H61" s="44">
        <f>SUMIFS(Cleanup!$A$5:$A$20004,Cleanup!$D$5:$D$20004,$B61,Cleanup!$F$5:$F$20004,$D61,Cleanup!$B$5:$B$20004,H$4)</f>
        <v/>
      </c>
      <c r="I61" s="44">
        <f>SUMIFS(Cleanup!$A$5:$A$20004,Cleanup!$D$5:$D$20004,$B61,Cleanup!$F$5:$F$20004,$D61,Cleanup!$B$5:$B$20004,I$4)</f>
        <v/>
      </c>
      <c r="J61" s="44">
        <f>SUMIFS(Cleanup!$A$5:$A$20004,Cleanup!$D$5:$D$20004,$B61,Cleanup!$F$5:$F$20004,$D61,Cleanup!$B$5:$B$20004,J$4)</f>
        <v/>
      </c>
      <c r="K61" s="44">
        <f>SUMIFS(Cleanup!$A$5:$A$20004,Cleanup!$D$5:$D$20004,$B61,Cleanup!$F$5:$F$20004,$D61,Cleanup!$B$5:$B$20004,K$4)</f>
        <v/>
      </c>
      <c r="L61" s="44">
        <f>SUMIFS(Cleanup!$A$5:$A$20004,Cleanup!$D$5:$D$20004,$B61,Cleanup!$F$5:$F$20004,$D61,Cleanup!$B$5:$B$20004,L$4)</f>
        <v/>
      </c>
      <c r="M61" s="44">
        <f>SUMIFS(Cleanup!$A$5:$A$20004,Cleanup!$D$5:$D$20004,$B61,Cleanup!$F$5:$F$20004,$D61,Cleanup!$B$5:$B$20004,M$4)</f>
        <v/>
      </c>
      <c r="N61" s="44">
        <f>SUMIFS(Cleanup!$A$5:$A$20004,Cleanup!$D$5:$D$20004,$B61,Cleanup!$F$5:$F$20004,$D61,Cleanup!$B$5:$B$20004,N$4)</f>
        <v/>
      </c>
      <c r="O61" s="44">
        <f>SUMIFS(Cleanup!$A$5:$A$20004,Cleanup!$D$5:$D$20004,$B61,Cleanup!$F$5:$F$20004,$D61,Cleanup!$B$5:$B$20004,O$4)</f>
        <v/>
      </c>
      <c r="P61" s="44">
        <f>SUMIFS(Cleanup!$A$5:$A$20004,Cleanup!$D$5:$D$20004,$B61,Cleanup!$F$5:$F$20004,$D61,Cleanup!$B$5:$B$20004,P$4)</f>
        <v/>
      </c>
      <c r="Q61" s="42">
        <f>SUM(E61:P61)</f>
        <v/>
      </c>
    </row>
    <row r="62">
      <c r="A62" s="6" t="inlineStr">
        <is>
          <t>PRODUCTION|Operating Expenses</t>
        </is>
      </c>
      <c r="B62" s="6" t="inlineStr">
        <is>
          <t>PRODUCTION</t>
        </is>
      </c>
      <c r="C62" s="6" t="inlineStr">
        <is>
          <t>Expenses</t>
        </is>
      </c>
      <c r="D62" s="6" t="inlineStr">
        <is>
          <t>Operating Expenses</t>
        </is>
      </c>
      <c r="E62" s="44">
        <f>SUMIFS(Cleanup!$A$5:$A$20004,Cleanup!$D$5:$D$20004,$B62,Cleanup!$F$5:$F$20004,$D62,Cleanup!$B$5:$B$20004,E$4)</f>
        <v/>
      </c>
      <c r="F62" s="44">
        <f>SUMIFS(Cleanup!$A$5:$A$20004,Cleanup!$D$5:$D$20004,$B62,Cleanup!$F$5:$F$20004,$D62,Cleanup!$B$5:$B$20004,F$4)</f>
        <v/>
      </c>
      <c r="G62" s="44">
        <f>SUMIFS(Cleanup!$A$5:$A$20004,Cleanup!$D$5:$D$20004,$B62,Cleanup!$F$5:$F$20004,$D62,Cleanup!$B$5:$B$20004,G$4)</f>
        <v/>
      </c>
      <c r="H62" s="44">
        <f>SUMIFS(Cleanup!$A$5:$A$20004,Cleanup!$D$5:$D$20004,$B62,Cleanup!$F$5:$F$20004,$D62,Cleanup!$B$5:$B$20004,H$4)</f>
        <v/>
      </c>
      <c r="I62" s="44">
        <f>SUMIFS(Cleanup!$A$5:$A$20004,Cleanup!$D$5:$D$20004,$B62,Cleanup!$F$5:$F$20004,$D62,Cleanup!$B$5:$B$20004,I$4)</f>
        <v/>
      </c>
      <c r="J62" s="44">
        <f>SUMIFS(Cleanup!$A$5:$A$20004,Cleanup!$D$5:$D$20004,$B62,Cleanup!$F$5:$F$20004,$D62,Cleanup!$B$5:$B$20004,J$4)</f>
        <v/>
      </c>
      <c r="K62" s="44">
        <f>SUMIFS(Cleanup!$A$5:$A$20004,Cleanup!$D$5:$D$20004,$B62,Cleanup!$F$5:$F$20004,$D62,Cleanup!$B$5:$B$20004,K$4)</f>
        <v/>
      </c>
      <c r="L62" s="44">
        <f>SUMIFS(Cleanup!$A$5:$A$20004,Cleanup!$D$5:$D$20004,$B62,Cleanup!$F$5:$F$20004,$D62,Cleanup!$B$5:$B$20004,L$4)</f>
        <v/>
      </c>
      <c r="M62" s="44">
        <f>SUMIFS(Cleanup!$A$5:$A$20004,Cleanup!$D$5:$D$20004,$B62,Cleanup!$F$5:$F$20004,$D62,Cleanup!$B$5:$B$20004,M$4)</f>
        <v/>
      </c>
      <c r="N62" s="44">
        <f>SUMIFS(Cleanup!$A$5:$A$20004,Cleanup!$D$5:$D$20004,$B62,Cleanup!$F$5:$F$20004,$D62,Cleanup!$B$5:$B$20004,N$4)</f>
        <v/>
      </c>
      <c r="O62" s="44">
        <f>SUMIFS(Cleanup!$A$5:$A$20004,Cleanup!$D$5:$D$20004,$B62,Cleanup!$F$5:$F$20004,$D62,Cleanup!$B$5:$B$20004,O$4)</f>
        <v/>
      </c>
      <c r="P62" s="44">
        <f>SUMIFS(Cleanup!$A$5:$A$20004,Cleanup!$D$5:$D$20004,$B62,Cleanup!$F$5:$F$20004,$D62,Cleanup!$B$5:$B$20004,P$4)</f>
        <v/>
      </c>
      <c r="Q62" s="42">
        <f>SUM(E62:P62)</f>
        <v/>
      </c>
    </row>
    <row r="63">
      <c r="A63" s="6" t="inlineStr">
        <is>
          <t>PRODUCTION|Employment Expenses</t>
        </is>
      </c>
      <c r="B63" s="6" t="inlineStr">
        <is>
          <t>PRODUCTION</t>
        </is>
      </c>
      <c r="C63" s="6" t="inlineStr">
        <is>
          <t>Expenses</t>
        </is>
      </c>
      <c r="D63" s="6" t="inlineStr">
        <is>
          <t>Employment Expenses</t>
        </is>
      </c>
      <c r="E63" s="44">
        <f>SUMIFS(Cleanup!$A$5:$A$20004,Cleanup!$D$5:$D$20004,$B63,Cleanup!$F$5:$F$20004,$D63,Cleanup!$B$5:$B$20004,E$4)</f>
        <v/>
      </c>
      <c r="F63" s="44">
        <f>SUMIFS(Cleanup!$A$5:$A$20004,Cleanup!$D$5:$D$20004,$B63,Cleanup!$F$5:$F$20004,$D63,Cleanup!$B$5:$B$20004,F$4)</f>
        <v/>
      </c>
      <c r="G63" s="44">
        <f>SUMIFS(Cleanup!$A$5:$A$20004,Cleanup!$D$5:$D$20004,$B63,Cleanup!$F$5:$F$20004,$D63,Cleanup!$B$5:$B$20004,G$4)</f>
        <v/>
      </c>
      <c r="H63" s="44">
        <f>SUMIFS(Cleanup!$A$5:$A$20004,Cleanup!$D$5:$D$20004,$B63,Cleanup!$F$5:$F$20004,$D63,Cleanup!$B$5:$B$20004,H$4)</f>
        <v/>
      </c>
      <c r="I63" s="44">
        <f>SUMIFS(Cleanup!$A$5:$A$20004,Cleanup!$D$5:$D$20004,$B63,Cleanup!$F$5:$F$20004,$D63,Cleanup!$B$5:$B$20004,I$4)</f>
        <v/>
      </c>
      <c r="J63" s="44">
        <f>SUMIFS(Cleanup!$A$5:$A$20004,Cleanup!$D$5:$D$20004,$B63,Cleanup!$F$5:$F$20004,$D63,Cleanup!$B$5:$B$20004,J$4)</f>
        <v/>
      </c>
      <c r="K63" s="44">
        <f>SUMIFS(Cleanup!$A$5:$A$20004,Cleanup!$D$5:$D$20004,$B63,Cleanup!$F$5:$F$20004,$D63,Cleanup!$B$5:$B$20004,K$4)</f>
        <v/>
      </c>
      <c r="L63" s="44">
        <f>SUMIFS(Cleanup!$A$5:$A$20004,Cleanup!$D$5:$D$20004,$B63,Cleanup!$F$5:$F$20004,$D63,Cleanup!$B$5:$B$20004,L$4)</f>
        <v/>
      </c>
      <c r="M63" s="44">
        <f>SUMIFS(Cleanup!$A$5:$A$20004,Cleanup!$D$5:$D$20004,$B63,Cleanup!$F$5:$F$20004,$D63,Cleanup!$B$5:$B$20004,M$4)</f>
        <v/>
      </c>
      <c r="N63" s="44">
        <f>SUMIFS(Cleanup!$A$5:$A$20004,Cleanup!$D$5:$D$20004,$B63,Cleanup!$F$5:$F$20004,$D63,Cleanup!$B$5:$B$20004,N$4)</f>
        <v/>
      </c>
      <c r="O63" s="44">
        <f>SUMIFS(Cleanup!$A$5:$A$20004,Cleanup!$D$5:$D$20004,$B63,Cleanup!$F$5:$F$20004,$D63,Cleanup!$B$5:$B$20004,O$4)</f>
        <v/>
      </c>
      <c r="P63" s="44">
        <f>SUMIFS(Cleanup!$A$5:$A$20004,Cleanup!$D$5:$D$20004,$B63,Cleanup!$F$5:$F$20004,$D63,Cleanup!$B$5:$B$20004,P$4)</f>
        <v/>
      </c>
      <c r="Q63" s="42">
        <f>SUM(E63:P63)</f>
        <v/>
      </c>
    </row>
    <row r="64">
      <c r="A64" s="6" t="inlineStr">
        <is>
          <t>PRODUCTION|Credit Card fees paid</t>
        </is>
      </c>
      <c r="B64" s="6" t="inlineStr">
        <is>
          <t>PRODUCTION</t>
        </is>
      </c>
      <c r="C64" s="6" t="inlineStr">
        <is>
          <t>Expenses</t>
        </is>
      </c>
      <c r="D64" s="6" t="inlineStr">
        <is>
          <t>Credit Card fees paid</t>
        </is>
      </c>
      <c r="E64" s="44">
        <f>SUMIFS(Cleanup!$A$5:$A$20004,Cleanup!$D$5:$D$20004,$B64,Cleanup!$F$5:$F$20004,$D64,Cleanup!$B$5:$B$20004,E$4)</f>
        <v/>
      </c>
      <c r="F64" s="44">
        <f>SUMIFS(Cleanup!$A$5:$A$20004,Cleanup!$D$5:$D$20004,$B64,Cleanup!$F$5:$F$20004,$D64,Cleanup!$B$5:$B$20004,F$4)</f>
        <v/>
      </c>
      <c r="G64" s="44">
        <f>SUMIFS(Cleanup!$A$5:$A$20004,Cleanup!$D$5:$D$20004,$B64,Cleanup!$F$5:$F$20004,$D64,Cleanup!$B$5:$B$20004,G$4)</f>
        <v/>
      </c>
      <c r="H64" s="44">
        <f>SUMIFS(Cleanup!$A$5:$A$20004,Cleanup!$D$5:$D$20004,$B64,Cleanup!$F$5:$F$20004,$D64,Cleanup!$B$5:$B$20004,H$4)</f>
        <v/>
      </c>
      <c r="I64" s="44">
        <f>SUMIFS(Cleanup!$A$5:$A$20004,Cleanup!$D$5:$D$20004,$B64,Cleanup!$F$5:$F$20004,$D64,Cleanup!$B$5:$B$20004,I$4)</f>
        <v/>
      </c>
      <c r="J64" s="44">
        <f>SUMIFS(Cleanup!$A$5:$A$20004,Cleanup!$D$5:$D$20004,$B64,Cleanup!$F$5:$F$20004,$D64,Cleanup!$B$5:$B$20004,J$4)</f>
        <v/>
      </c>
      <c r="K64" s="44">
        <f>SUMIFS(Cleanup!$A$5:$A$20004,Cleanup!$D$5:$D$20004,$B64,Cleanup!$F$5:$F$20004,$D64,Cleanup!$B$5:$B$20004,K$4)</f>
        <v/>
      </c>
      <c r="L64" s="44">
        <f>SUMIFS(Cleanup!$A$5:$A$20004,Cleanup!$D$5:$D$20004,$B64,Cleanup!$F$5:$F$20004,$D64,Cleanup!$B$5:$B$20004,L$4)</f>
        <v/>
      </c>
      <c r="M64" s="44">
        <f>SUMIFS(Cleanup!$A$5:$A$20004,Cleanup!$D$5:$D$20004,$B64,Cleanup!$F$5:$F$20004,$D64,Cleanup!$B$5:$B$20004,M$4)</f>
        <v/>
      </c>
      <c r="N64" s="44">
        <f>SUMIFS(Cleanup!$A$5:$A$20004,Cleanup!$D$5:$D$20004,$B64,Cleanup!$F$5:$F$20004,$D64,Cleanup!$B$5:$B$20004,N$4)</f>
        <v/>
      </c>
      <c r="O64" s="44">
        <f>SUMIFS(Cleanup!$A$5:$A$20004,Cleanup!$D$5:$D$20004,$B64,Cleanup!$F$5:$F$20004,$D64,Cleanup!$B$5:$B$20004,O$4)</f>
        <v/>
      </c>
      <c r="P64" s="44">
        <f>SUMIFS(Cleanup!$A$5:$A$20004,Cleanup!$D$5:$D$20004,$B64,Cleanup!$F$5:$F$20004,$D64,Cleanup!$B$5:$B$20004,P$4)</f>
        <v/>
      </c>
      <c r="Q64" s="42">
        <f>SUM(E64:P64)</f>
        <v/>
      </c>
    </row>
    <row r="65">
      <c r="A65" s="6" t="inlineStr">
        <is>
          <t>PRODUCTION|Other Income</t>
        </is>
      </c>
      <c r="B65" s="6" t="inlineStr">
        <is>
          <t>PRODUCTION</t>
        </is>
      </c>
      <c r="C65" s="6" t="inlineStr">
        <is>
          <t>Other Income</t>
        </is>
      </c>
      <c r="D65" s="6" t="inlineStr">
        <is>
          <t>Other Income</t>
        </is>
      </c>
      <c r="E65" s="44">
        <f>SUMIFS(Cleanup!$A$5:$A$20004,Cleanup!$D$5:$D$20004,$B65,Cleanup!$F$5:$F$20004,$D65,Cleanup!$B$5:$B$20004,E$4)</f>
        <v/>
      </c>
      <c r="F65" s="44">
        <f>SUMIFS(Cleanup!$A$5:$A$20004,Cleanup!$D$5:$D$20004,$B65,Cleanup!$F$5:$F$20004,$D65,Cleanup!$B$5:$B$20004,F$4)</f>
        <v/>
      </c>
      <c r="G65" s="44">
        <f>SUMIFS(Cleanup!$A$5:$A$20004,Cleanup!$D$5:$D$20004,$B65,Cleanup!$F$5:$F$20004,$D65,Cleanup!$B$5:$B$20004,G$4)</f>
        <v/>
      </c>
      <c r="H65" s="44">
        <f>SUMIFS(Cleanup!$A$5:$A$20004,Cleanup!$D$5:$D$20004,$B65,Cleanup!$F$5:$F$20004,$D65,Cleanup!$B$5:$B$20004,H$4)</f>
        <v/>
      </c>
      <c r="I65" s="44">
        <f>SUMIFS(Cleanup!$A$5:$A$20004,Cleanup!$D$5:$D$20004,$B65,Cleanup!$F$5:$F$20004,$D65,Cleanup!$B$5:$B$20004,I$4)</f>
        <v/>
      </c>
      <c r="J65" s="44">
        <f>SUMIFS(Cleanup!$A$5:$A$20004,Cleanup!$D$5:$D$20004,$B65,Cleanup!$F$5:$F$20004,$D65,Cleanup!$B$5:$B$20004,J$4)</f>
        <v/>
      </c>
      <c r="K65" s="44">
        <f>SUMIFS(Cleanup!$A$5:$A$20004,Cleanup!$D$5:$D$20004,$B65,Cleanup!$F$5:$F$20004,$D65,Cleanup!$B$5:$B$20004,K$4)</f>
        <v/>
      </c>
      <c r="L65" s="44">
        <f>SUMIFS(Cleanup!$A$5:$A$20004,Cleanup!$D$5:$D$20004,$B65,Cleanup!$F$5:$F$20004,$D65,Cleanup!$B$5:$B$20004,L$4)</f>
        <v/>
      </c>
      <c r="M65" s="44">
        <f>SUMIFS(Cleanup!$A$5:$A$20004,Cleanup!$D$5:$D$20004,$B65,Cleanup!$F$5:$F$20004,$D65,Cleanup!$B$5:$B$20004,M$4)</f>
        <v/>
      </c>
      <c r="N65" s="44">
        <f>SUMIFS(Cleanup!$A$5:$A$20004,Cleanup!$D$5:$D$20004,$B65,Cleanup!$F$5:$F$20004,$D65,Cleanup!$B$5:$B$20004,N$4)</f>
        <v/>
      </c>
      <c r="O65" s="44">
        <f>SUMIFS(Cleanup!$A$5:$A$20004,Cleanup!$D$5:$D$20004,$B65,Cleanup!$F$5:$F$20004,$D65,Cleanup!$B$5:$B$20004,O$4)</f>
        <v/>
      </c>
      <c r="P65" s="44">
        <f>SUMIFS(Cleanup!$A$5:$A$20004,Cleanup!$D$5:$D$20004,$B65,Cleanup!$F$5:$F$20004,$D65,Cleanup!$B$5:$B$20004,P$4)</f>
        <v/>
      </c>
      <c r="Q65" s="42">
        <f>SUM(E65:P65)</f>
        <v/>
      </c>
    </row>
    <row r="66">
      <c r="A66" s="6" t="inlineStr">
        <is>
          <t>PRODUCTION|Other Expenses</t>
        </is>
      </c>
      <c r="B66" s="6" t="inlineStr">
        <is>
          <t>PRODUCTION</t>
        </is>
      </c>
      <c r="C66" s="6" t="inlineStr">
        <is>
          <t>Other Expenses</t>
        </is>
      </c>
      <c r="D66" s="6" t="inlineStr">
        <is>
          <t>Other Expenses</t>
        </is>
      </c>
      <c r="E66" s="44">
        <f>SUMIFS(Cleanup!$A$5:$A$20004,Cleanup!$D$5:$D$20004,$B66,Cleanup!$F$5:$F$20004,$D66,Cleanup!$B$5:$B$20004,E$4)</f>
        <v/>
      </c>
      <c r="F66" s="44">
        <f>SUMIFS(Cleanup!$A$5:$A$20004,Cleanup!$D$5:$D$20004,$B66,Cleanup!$F$5:$F$20004,$D66,Cleanup!$B$5:$B$20004,F$4)</f>
        <v/>
      </c>
      <c r="G66" s="44">
        <f>SUMIFS(Cleanup!$A$5:$A$20004,Cleanup!$D$5:$D$20004,$B66,Cleanup!$F$5:$F$20004,$D66,Cleanup!$B$5:$B$20004,G$4)</f>
        <v/>
      </c>
      <c r="H66" s="44">
        <f>SUMIFS(Cleanup!$A$5:$A$20004,Cleanup!$D$5:$D$20004,$B66,Cleanup!$F$5:$F$20004,$D66,Cleanup!$B$5:$B$20004,H$4)</f>
        <v/>
      </c>
      <c r="I66" s="44">
        <f>SUMIFS(Cleanup!$A$5:$A$20004,Cleanup!$D$5:$D$20004,$B66,Cleanup!$F$5:$F$20004,$D66,Cleanup!$B$5:$B$20004,I$4)</f>
        <v/>
      </c>
      <c r="J66" s="44">
        <f>SUMIFS(Cleanup!$A$5:$A$20004,Cleanup!$D$5:$D$20004,$B66,Cleanup!$F$5:$F$20004,$D66,Cleanup!$B$5:$B$20004,J$4)</f>
        <v/>
      </c>
      <c r="K66" s="44">
        <f>SUMIFS(Cleanup!$A$5:$A$20004,Cleanup!$D$5:$D$20004,$B66,Cleanup!$F$5:$F$20004,$D66,Cleanup!$B$5:$B$20004,K$4)</f>
        <v/>
      </c>
      <c r="L66" s="44">
        <f>SUMIFS(Cleanup!$A$5:$A$20004,Cleanup!$D$5:$D$20004,$B66,Cleanup!$F$5:$F$20004,$D66,Cleanup!$B$5:$B$20004,L$4)</f>
        <v/>
      </c>
      <c r="M66" s="44">
        <f>SUMIFS(Cleanup!$A$5:$A$20004,Cleanup!$D$5:$D$20004,$B66,Cleanup!$F$5:$F$20004,$D66,Cleanup!$B$5:$B$20004,M$4)</f>
        <v/>
      </c>
      <c r="N66" s="44">
        <f>SUMIFS(Cleanup!$A$5:$A$20004,Cleanup!$D$5:$D$20004,$B66,Cleanup!$F$5:$F$20004,$D66,Cleanup!$B$5:$B$20004,N$4)</f>
        <v/>
      </c>
      <c r="O66" s="44">
        <f>SUMIFS(Cleanup!$A$5:$A$20004,Cleanup!$D$5:$D$20004,$B66,Cleanup!$F$5:$F$20004,$D66,Cleanup!$B$5:$B$20004,O$4)</f>
        <v/>
      </c>
      <c r="P66" s="44">
        <f>SUMIFS(Cleanup!$A$5:$A$20004,Cleanup!$D$5:$D$20004,$B66,Cleanup!$F$5:$F$20004,$D66,Cleanup!$B$5:$B$20004,P$4)</f>
        <v/>
      </c>
      <c r="Q66" s="42">
        <f>SUM(E66:P66)</f>
        <v/>
      </c>
    </row>
    <row r="67">
      <c r="A67" s="6" t="inlineStr">
        <is>
          <t>VIDEO|Contract Income</t>
        </is>
      </c>
      <c r="B67" s="6" t="inlineStr">
        <is>
          <t>VIDEO</t>
        </is>
      </c>
      <c r="C67" s="6" t="inlineStr">
        <is>
          <t>Income</t>
        </is>
      </c>
      <c r="D67" s="6" t="inlineStr">
        <is>
          <t>Contract Income</t>
        </is>
      </c>
      <c r="E67" s="44">
        <f>SUMIFS(Cleanup!$A$5:$A$20004,Cleanup!$D$5:$D$20004,$B67,Cleanup!$F$5:$F$20004,$D67,Cleanup!$B$5:$B$20004,E$4)</f>
        <v/>
      </c>
      <c r="F67" s="44">
        <f>SUMIFS(Cleanup!$A$5:$A$20004,Cleanup!$D$5:$D$20004,$B67,Cleanup!$F$5:$F$20004,$D67,Cleanup!$B$5:$B$20004,F$4)</f>
        <v/>
      </c>
      <c r="G67" s="44">
        <f>SUMIFS(Cleanup!$A$5:$A$20004,Cleanup!$D$5:$D$20004,$B67,Cleanup!$F$5:$F$20004,$D67,Cleanup!$B$5:$B$20004,G$4)</f>
        <v/>
      </c>
      <c r="H67" s="44">
        <f>SUMIFS(Cleanup!$A$5:$A$20004,Cleanup!$D$5:$D$20004,$B67,Cleanup!$F$5:$F$20004,$D67,Cleanup!$B$5:$B$20004,H$4)</f>
        <v/>
      </c>
      <c r="I67" s="44">
        <f>SUMIFS(Cleanup!$A$5:$A$20004,Cleanup!$D$5:$D$20004,$B67,Cleanup!$F$5:$F$20004,$D67,Cleanup!$B$5:$B$20004,I$4)</f>
        <v/>
      </c>
      <c r="J67" s="44">
        <f>SUMIFS(Cleanup!$A$5:$A$20004,Cleanup!$D$5:$D$20004,$B67,Cleanup!$F$5:$F$20004,$D67,Cleanup!$B$5:$B$20004,J$4)</f>
        <v/>
      </c>
      <c r="K67" s="44">
        <f>SUMIFS(Cleanup!$A$5:$A$20004,Cleanup!$D$5:$D$20004,$B67,Cleanup!$F$5:$F$20004,$D67,Cleanup!$B$5:$B$20004,K$4)</f>
        <v/>
      </c>
      <c r="L67" s="44">
        <f>SUMIFS(Cleanup!$A$5:$A$20004,Cleanup!$D$5:$D$20004,$B67,Cleanup!$F$5:$F$20004,$D67,Cleanup!$B$5:$B$20004,L$4)</f>
        <v/>
      </c>
      <c r="M67" s="44">
        <f>SUMIFS(Cleanup!$A$5:$A$20004,Cleanup!$D$5:$D$20004,$B67,Cleanup!$F$5:$F$20004,$D67,Cleanup!$B$5:$B$20004,M$4)</f>
        <v/>
      </c>
      <c r="N67" s="44">
        <f>SUMIFS(Cleanup!$A$5:$A$20004,Cleanup!$D$5:$D$20004,$B67,Cleanup!$F$5:$F$20004,$D67,Cleanup!$B$5:$B$20004,N$4)</f>
        <v/>
      </c>
      <c r="O67" s="44">
        <f>SUMIFS(Cleanup!$A$5:$A$20004,Cleanup!$D$5:$D$20004,$B67,Cleanup!$F$5:$F$20004,$D67,Cleanup!$B$5:$B$20004,O$4)</f>
        <v/>
      </c>
      <c r="P67" s="44">
        <f>SUMIFS(Cleanup!$A$5:$A$20004,Cleanup!$D$5:$D$20004,$B67,Cleanup!$F$5:$F$20004,$D67,Cleanup!$B$5:$B$20004,P$4)</f>
        <v/>
      </c>
      <c r="Q67" s="42">
        <f>SUM(E67:P67)</f>
        <v/>
      </c>
    </row>
    <row r="68">
      <c r="A68" s="6" t="inlineStr">
        <is>
          <t>VIDEO|Non Contract Income</t>
        </is>
      </c>
      <c r="B68" s="6" t="inlineStr">
        <is>
          <t>VIDEO</t>
        </is>
      </c>
      <c r="C68" s="6" t="inlineStr">
        <is>
          <t>Income</t>
        </is>
      </c>
      <c r="D68" s="6" t="inlineStr">
        <is>
          <t>Non Contract Income</t>
        </is>
      </c>
      <c r="E68" s="44">
        <f>SUMIFS(Cleanup!$A$5:$A$20004,Cleanup!$D$5:$D$20004,$B68,Cleanup!$F$5:$F$20004,$D68,Cleanup!$B$5:$B$20004,E$4)</f>
        <v/>
      </c>
      <c r="F68" s="44">
        <f>SUMIFS(Cleanup!$A$5:$A$20004,Cleanup!$D$5:$D$20004,$B68,Cleanup!$F$5:$F$20004,$D68,Cleanup!$B$5:$B$20004,F$4)</f>
        <v/>
      </c>
      <c r="G68" s="44">
        <f>SUMIFS(Cleanup!$A$5:$A$20004,Cleanup!$D$5:$D$20004,$B68,Cleanup!$F$5:$F$20004,$D68,Cleanup!$B$5:$B$20004,G$4)</f>
        <v/>
      </c>
      <c r="H68" s="44">
        <f>SUMIFS(Cleanup!$A$5:$A$20004,Cleanup!$D$5:$D$20004,$B68,Cleanup!$F$5:$F$20004,$D68,Cleanup!$B$5:$B$20004,H$4)</f>
        <v/>
      </c>
      <c r="I68" s="44">
        <f>SUMIFS(Cleanup!$A$5:$A$20004,Cleanup!$D$5:$D$20004,$B68,Cleanup!$F$5:$F$20004,$D68,Cleanup!$B$5:$B$20004,I$4)</f>
        <v/>
      </c>
      <c r="J68" s="44">
        <f>SUMIFS(Cleanup!$A$5:$A$20004,Cleanup!$D$5:$D$20004,$B68,Cleanup!$F$5:$F$20004,$D68,Cleanup!$B$5:$B$20004,J$4)</f>
        <v/>
      </c>
      <c r="K68" s="44">
        <f>SUMIFS(Cleanup!$A$5:$A$20004,Cleanup!$D$5:$D$20004,$B68,Cleanup!$F$5:$F$20004,$D68,Cleanup!$B$5:$B$20004,K$4)</f>
        <v/>
      </c>
      <c r="L68" s="44">
        <f>SUMIFS(Cleanup!$A$5:$A$20004,Cleanup!$D$5:$D$20004,$B68,Cleanup!$F$5:$F$20004,$D68,Cleanup!$B$5:$B$20004,L$4)</f>
        <v/>
      </c>
      <c r="M68" s="44">
        <f>SUMIFS(Cleanup!$A$5:$A$20004,Cleanup!$D$5:$D$20004,$B68,Cleanup!$F$5:$F$20004,$D68,Cleanup!$B$5:$B$20004,M$4)</f>
        <v/>
      </c>
      <c r="N68" s="44">
        <f>SUMIFS(Cleanup!$A$5:$A$20004,Cleanup!$D$5:$D$20004,$B68,Cleanup!$F$5:$F$20004,$D68,Cleanup!$B$5:$B$20004,N$4)</f>
        <v/>
      </c>
      <c r="O68" s="44">
        <f>SUMIFS(Cleanup!$A$5:$A$20004,Cleanup!$D$5:$D$20004,$B68,Cleanup!$F$5:$F$20004,$D68,Cleanup!$B$5:$B$20004,O$4)</f>
        <v/>
      </c>
      <c r="P68" s="44">
        <f>SUMIFS(Cleanup!$A$5:$A$20004,Cleanup!$D$5:$D$20004,$B68,Cleanup!$F$5:$F$20004,$D68,Cleanup!$B$5:$B$20004,P$4)</f>
        <v/>
      </c>
      <c r="Q68" s="42">
        <f>SUM(E68:P68)</f>
        <v/>
      </c>
    </row>
    <row r="69">
      <c r="A69" s="6" t="inlineStr">
        <is>
          <t>VIDEO|Work in Progess</t>
        </is>
      </c>
      <c r="B69" s="6" t="inlineStr">
        <is>
          <t>VIDEO</t>
        </is>
      </c>
      <c r="C69" s="6" t="inlineStr">
        <is>
          <t>Income</t>
        </is>
      </c>
      <c r="D69" s="6" t="inlineStr">
        <is>
          <t>Work in Progess</t>
        </is>
      </c>
      <c r="E69" s="44">
        <f>SUMIFS(Cleanup!$A$5:$A$20004,Cleanup!$D$5:$D$20004,$B69,Cleanup!$F$5:$F$20004,$D69,Cleanup!$B$5:$B$20004,E$4)</f>
        <v/>
      </c>
      <c r="F69" s="44">
        <f>SUMIFS(Cleanup!$A$5:$A$20004,Cleanup!$D$5:$D$20004,$B69,Cleanup!$F$5:$F$20004,$D69,Cleanup!$B$5:$B$20004,F$4)</f>
        <v/>
      </c>
      <c r="G69" s="44">
        <f>SUMIFS(Cleanup!$A$5:$A$20004,Cleanup!$D$5:$D$20004,$B69,Cleanup!$F$5:$F$20004,$D69,Cleanup!$B$5:$B$20004,G$4)</f>
        <v/>
      </c>
      <c r="H69" s="44">
        <f>SUMIFS(Cleanup!$A$5:$A$20004,Cleanup!$D$5:$D$20004,$B69,Cleanup!$F$5:$F$20004,$D69,Cleanup!$B$5:$B$20004,H$4)</f>
        <v/>
      </c>
      <c r="I69" s="44">
        <f>SUMIFS(Cleanup!$A$5:$A$20004,Cleanup!$D$5:$D$20004,$B69,Cleanup!$F$5:$F$20004,$D69,Cleanup!$B$5:$B$20004,I$4)</f>
        <v/>
      </c>
      <c r="J69" s="44">
        <f>SUMIFS(Cleanup!$A$5:$A$20004,Cleanup!$D$5:$D$20004,$B69,Cleanup!$F$5:$F$20004,$D69,Cleanup!$B$5:$B$20004,J$4)</f>
        <v/>
      </c>
      <c r="K69" s="44">
        <f>SUMIFS(Cleanup!$A$5:$A$20004,Cleanup!$D$5:$D$20004,$B69,Cleanup!$F$5:$F$20004,$D69,Cleanup!$B$5:$B$20004,K$4)</f>
        <v/>
      </c>
      <c r="L69" s="44">
        <f>SUMIFS(Cleanup!$A$5:$A$20004,Cleanup!$D$5:$D$20004,$B69,Cleanup!$F$5:$F$20004,$D69,Cleanup!$B$5:$B$20004,L$4)</f>
        <v/>
      </c>
      <c r="M69" s="44">
        <f>SUMIFS(Cleanup!$A$5:$A$20004,Cleanup!$D$5:$D$20004,$B69,Cleanup!$F$5:$F$20004,$D69,Cleanup!$B$5:$B$20004,M$4)</f>
        <v/>
      </c>
      <c r="N69" s="44">
        <f>SUMIFS(Cleanup!$A$5:$A$20004,Cleanup!$D$5:$D$20004,$B69,Cleanup!$F$5:$F$20004,$D69,Cleanup!$B$5:$B$20004,N$4)</f>
        <v/>
      </c>
      <c r="O69" s="44">
        <f>SUMIFS(Cleanup!$A$5:$A$20004,Cleanup!$D$5:$D$20004,$B69,Cleanup!$F$5:$F$20004,$D69,Cleanup!$B$5:$B$20004,O$4)</f>
        <v/>
      </c>
      <c r="P69" s="44">
        <f>SUMIFS(Cleanup!$A$5:$A$20004,Cleanup!$D$5:$D$20004,$B69,Cleanup!$F$5:$F$20004,$D69,Cleanup!$B$5:$B$20004,P$4)</f>
        <v/>
      </c>
      <c r="Q69" s="42">
        <f>SUM(E69:P69)</f>
        <v/>
      </c>
    </row>
    <row r="70">
      <c r="A70" s="6" t="inlineStr">
        <is>
          <t>VIDEO|Freight Collected &amp; Travel</t>
        </is>
      </c>
      <c r="B70" s="6" t="inlineStr">
        <is>
          <t>VIDEO</t>
        </is>
      </c>
      <c r="C70" s="6" t="inlineStr">
        <is>
          <t>Income</t>
        </is>
      </c>
      <c r="D70" s="6" t="inlineStr">
        <is>
          <t>Freight Collected &amp; Travel</t>
        </is>
      </c>
      <c r="E70" s="44">
        <f>SUMIFS(Cleanup!$A$5:$A$20004,Cleanup!$D$5:$D$20004,$B70,Cleanup!$F$5:$F$20004,$D70,Cleanup!$B$5:$B$20004,E$4)</f>
        <v/>
      </c>
      <c r="F70" s="44">
        <f>SUMIFS(Cleanup!$A$5:$A$20004,Cleanup!$D$5:$D$20004,$B70,Cleanup!$F$5:$F$20004,$D70,Cleanup!$B$5:$B$20004,F$4)</f>
        <v/>
      </c>
      <c r="G70" s="44">
        <f>SUMIFS(Cleanup!$A$5:$A$20004,Cleanup!$D$5:$D$20004,$B70,Cleanup!$F$5:$F$20004,$D70,Cleanup!$B$5:$B$20004,G$4)</f>
        <v/>
      </c>
      <c r="H70" s="44">
        <f>SUMIFS(Cleanup!$A$5:$A$20004,Cleanup!$D$5:$D$20004,$B70,Cleanup!$F$5:$F$20004,$D70,Cleanup!$B$5:$B$20004,H$4)</f>
        <v/>
      </c>
      <c r="I70" s="44">
        <f>SUMIFS(Cleanup!$A$5:$A$20004,Cleanup!$D$5:$D$20004,$B70,Cleanup!$F$5:$F$20004,$D70,Cleanup!$B$5:$B$20004,I$4)</f>
        <v/>
      </c>
      <c r="J70" s="44">
        <f>SUMIFS(Cleanup!$A$5:$A$20004,Cleanup!$D$5:$D$20004,$B70,Cleanup!$F$5:$F$20004,$D70,Cleanup!$B$5:$B$20004,J$4)</f>
        <v/>
      </c>
      <c r="K70" s="44">
        <f>SUMIFS(Cleanup!$A$5:$A$20004,Cleanup!$D$5:$D$20004,$B70,Cleanup!$F$5:$F$20004,$D70,Cleanup!$B$5:$B$20004,K$4)</f>
        <v/>
      </c>
      <c r="L70" s="44">
        <f>SUMIFS(Cleanup!$A$5:$A$20004,Cleanup!$D$5:$D$20004,$B70,Cleanup!$F$5:$F$20004,$D70,Cleanup!$B$5:$B$20004,L$4)</f>
        <v/>
      </c>
      <c r="M70" s="44">
        <f>SUMIFS(Cleanup!$A$5:$A$20004,Cleanup!$D$5:$D$20004,$B70,Cleanup!$F$5:$F$20004,$D70,Cleanup!$B$5:$B$20004,M$4)</f>
        <v/>
      </c>
      <c r="N70" s="44">
        <f>SUMIFS(Cleanup!$A$5:$A$20004,Cleanup!$D$5:$D$20004,$B70,Cleanup!$F$5:$F$20004,$D70,Cleanup!$B$5:$B$20004,N$4)</f>
        <v/>
      </c>
      <c r="O70" s="44">
        <f>SUMIFS(Cleanup!$A$5:$A$20004,Cleanup!$D$5:$D$20004,$B70,Cleanup!$F$5:$F$20004,$D70,Cleanup!$B$5:$B$20004,O$4)</f>
        <v/>
      </c>
      <c r="P70" s="44">
        <f>SUMIFS(Cleanup!$A$5:$A$20004,Cleanup!$D$5:$D$20004,$B70,Cleanup!$F$5:$F$20004,$D70,Cleanup!$B$5:$B$20004,P$4)</f>
        <v/>
      </c>
      <c r="Q70" s="42">
        <f>SUM(E70:P70)</f>
        <v/>
      </c>
    </row>
    <row r="71">
      <c r="A71" s="6" t="inlineStr">
        <is>
          <t>VIDEO|Credit Card Fees Collected</t>
        </is>
      </c>
      <c r="B71" s="6" t="inlineStr">
        <is>
          <t>VIDEO</t>
        </is>
      </c>
      <c r="C71" s="6" t="inlineStr">
        <is>
          <t>Income</t>
        </is>
      </c>
      <c r="D71" s="6" t="inlineStr">
        <is>
          <t>Credit Card Fees Collected</t>
        </is>
      </c>
      <c r="E71" s="44">
        <f>SUMIFS(Cleanup!$A$5:$A$20004,Cleanup!$D$5:$D$20004,$B71,Cleanup!$F$5:$F$20004,$D71,Cleanup!$B$5:$B$20004,E$4)</f>
        <v/>
      </c>
      <c r="F71" s="44">
        <f>SUMIFS(Cleanup!$A$5:$A$20004,Cleanup!$D$5:$D$20004,$B71,Cleanup!$F$5:$F$20004,$D71,Cleanup!$B$5:$B$20004,F$4)</f>
        <v/>
      </c>
      <c r="G71" s="44">
        <f>SUMIFS(Cleanup!$A$5:$A$20004,Cleanup!$D$5:$D$20004,$B71,Cleanup!$F$5:$F$20004,$D71,Cleanup!$B$5:$B$20004,G$4)</f>
        <v/>
      </c>
      <c r="H71" s="44">
        <f>SUMIFS(Cleanup!$A$5:$A$20004,Cleanup!$D$5:$D$20004,$B71,Cleanup!$F$5:$F$20004,$D71,Cleanup!$B$5:$B$20004,H$4)</f>
        <v/>
      </c>
      <c r="I71" s="44">
        <f>SUMIFS(Cleanup!$A$5:$A$20004,Cleanup!$D$5:$D$20004,$B71,Cleanup!$F$5:$F$20004,$D71,Cleanup!$B$5:$B$20004,I$4)</f>
        <v/>
      </c>
      <c r="J71" s="44">
        <f>SUMIFS(Cleanup!$A$5:$A$20004,Cleanup!$D$5:$D$20004,$B71,Cleanup!$F$5:$F$20004,$D71,Cleanup!$B$5:$B$20004,J$4)</f>
        <v/>
      </c>
      <c r="K71" s="44">
        <f>SUMIFS(Cleanup!$A$5:$A$20004,Cleanup!$D$5:$D$20004,$B71,Cleanup!$F$5:$F$20004,$D71,Cleanup!$B$5:$B$20004,K$4)</f>
        <v/>
      </c>
      <c r="L71" s="44">
        <f>SUMIFS(Cleanup!$A$5:$A$20004,Cleanup!$D$5:$D$20004,$B71,Cleanup!$F$5:$F$20004,$D71,Cleanup!$B$5:$B$20004,L$4)</f>
        <v/>
      </c>
      <c r="M71" s="44">
        <f>SUMIFS(Cleanup!$A$5:$A$20004,Cleanup!$D$5:$D$20004,$B71,Cleanup!$F$5:$F$20004,$D71,Cleanup!$B$5:$B$20004,M$4)</f>
        <v/>
      </c>
      <c r="N71" s="44">
        <f>SUMIFS(Cleanup!$A$5:$A$20004,Cleanup!$D$5:$D$20004,$B71,Cleanup!$F$5:$F$20004,$D71,Cleanup!$B$5:$B$20004,N$4)</f>
        <v/>
      </c>
      <c r="O71" s="44">
        <f>SUMIFS(Cleanup!$A$5:$A$20004,Cleanup!$D$5:$D$20004,$B71,Cleanup!$F$5:$F$20004,$D71,Cleanup!$B$5:$B$20004,O$4)</f>
        <v/>
      </c>
      <c r="P71" s="44">
        <f>SUMIFS(Cleanup!$A$5:$A$20004,Cleanup!$D$5:$D$20004,$B71,Cleanup!$F$5:$F$20004,$D71,Cleanup!$B$5:$B$20004,P$4)</f>
        <v/>
      </c>
      <c r="Q71" s="42">
        <f>SUM(E71:P71)</f>
        <v/>
      </c>
    </row>
    <row r="72">
      <c r="A72" s="6" t="inlineStr">
        <is>
          <t>VIDEO|Meal &amp; Travel Allowances</t>
        </is>
      </c>
      <c r="B72" s="6" t="inlineStr">
        <is>
          <t>VIDEO</t>
        </is>
      </c>
      <c r="C72" s="6" t="inlineStr">
        <is>
          <t>Income</t>
        </is>
      </c>
      <c r="D72" s="6" t="inlineStr">
        <is>
          <t>Meal &amp; Travel Allowances</t>
        </is>
      </c>
      <c r="E72" s="44">
        <f>SUMIFS(Cleanup!$A$5:$A$20004,Cleanup!$D$5:$D$20004,$B72,Cleanup!$F$5:$F$20004,$D72,Cleanup!$B$5:$B$20004,E$4)</f>
        <v/>
      </c>
      <c r="F72" s="44">
        <f>SUMIFS(Cleanup!$A$5:$A$20004,Cleanup!$D$5:$D$20004,$B72,Cleanup!$F$5:$F$20004,$D72,Cleanup!$B$5:$B$20004,F$4)</f>
        <v/>
      </c>
      <c r="G72" s="44">
        <f>SUMIFS(Cleanup!$A$5:$A$20004,Cleanup!$D$5:$D$20004,$B72,Cleanup!$F$5:$F$20004,$D72,Cleanup!$B$5:$B$20004,G$4)</f>
        <v/>
      </c>
      <c r="H72" s="44">
        <f>SUMIFS(Cleanup!$A$5:$A$20004,Cleanup!$D$5:$D$20004,$B72,Cleanup!$F$5:$F$20004,$D72,Cleanup!$B$5:$B$20004,H$4)</f>
        <v/>
      </c>
      <c r="I72" s="44">
        <f>SUMIFS(Cleanup!$A$5:$A$20004,Cleanup!$D$5:$D$20004,$B72,Cleanup!$F$5:$F$20004,$D72,Cleanup!$B$5:$B$20004,I$4)</f>
        <v/>
      </c>
      <c r="J72" s="44">
        <f>SUMIFS(Cleanup!$A$5:$A$20004,Cleanup!$D$5:$D$20004,$B72,Cleanup!$F$5:$F$20004,$D72,Cleanup!$B$5:$B$20004,J$4)</f>
        <v/>
      </c>
      <c r="K72" s="44">
        <f>SUMIFS(Cleanup!$A$5:$A$20004,Cleanup!$D$5:$D$20004,$B72,Cleanup!$F$5:$F$20004,$D72,Cleanup!$B$5:$B$20004,K$4)</f>
        <v/>
      </c>
      <c r="L72" s="44">
        <f>SUMIFS(Cleanup!$A$5:$A$20004,Cleanup!$D$5:$D$20004,$B72,Cleanup!$F$5:$F$20004,$D72,Cleanup!$B$5:$B$20004,L$4)</f>
        <v/>
      </c>
      <c r="M72" s="44">
        <f>SUMIFS(Cleanup!$A$5:$A$20004,Cleanup!$D$5:$D$20004,$B72,Cleanup!$F$5:$F$20004,$D72,Cleanup!$B$5:$B$20004,M$4)</f>
        <v/>
      </c>
      <c r="N72" s="44">
        <f>SUMIFS(Cleanup!$A$5:$A$20004,Cleanup!$D$5:$D$20004,$B72,Cleanup!$F$5:$F$20004,$D72,Cleanup!$B$5:$B$20004,N$4)</f>
        <v/>
      </c>
      <c r="O72" s="44">
        <f>SUMIFS(Cleanup!$A$5:$A$20004,Cleanup!$D$5:$D$20004,$B72,Cleanup!$F$5:$F$20004,$D72,Cleanup!$B$5:$B$20004,O$4)</f>
        <v/>
      </c>
      <c r="P72" s="44">
        <f>SUMIFS(Cleanup!$A$5:$A$20004,Cleanup!$D$5:$D$20004,$B72,Cleanup!$F$5:$F$20004,$D72,Cleanup!$B$5:$B$20004,P$4)</f>
        <v/>
      </c>
      <c r="Q72" s="42">
        <f>SUM(E72:P72)</f>
        <v/>
      </c>
    </row>
    <row r="73">
      <c r="A73" s="6" t="inlineStr">
        <is>
          <t>VIDEO|Miscellaneous Income</t>
        </is>
      </c>
      <c r="B73" s="6" t="inlineStr">
        <is>
          <t>VIDEO</t>
        </is>
      </c>
      <c r="C73" s="6" t="inlineStr">
        <is>
          <t>Income</t>
        </is>
      </c>
      <c r="D73" s="6" t="inlineStr">
        <is>
          <t>Miscellaneous Income</t>
        </is>
      </c>
      <c r="E73" s="44">
        <f>SUMIFS(Cleanup!$A$5:$A$20004,Cleanup!$D$5:$D$20004,$B73,Cleanup!$F$5:$F$20004,$D73,Cleanup!$B$5:$B$20004,E$4)</f>
        <v/>
      </c>
      <c r="F73" s="44">
        <f>SUMIFS(Cleanup!$A$5:$A$20004,Cleanup!$D$5:$D$20004,$B73,Cleanup!$F$5:$F$20004,$D73,Cleanup!$B$5:$B$20004,F$4)</f>
        <v/>
      </c>
      <c r="G73" s="44">
        <f>SUMIFS(Cleanup!$A$5:$A$20004,Cleanup!$D$5:$D$20004,$B73,Cleanup!$F$5:$F$20004,$D73,Cleanup!$B$5:$B$20004,G$4)</f>
        <v/>
      </c>
      <c r="H73" s="44">
        <f>SUMIFS(Cleanup!$A$5:$A$20004,Cleanup!$D$5:$D$20004,$B73,Cleanup!$F$5:$F$20004,$D73,Cleanup!$B$5:$B$20004,H$4)</f>
        <v/>
      </c>
      <c r="I73" s="44">
        <f>SUMIFS(Cleanup!$A$5:$A$20004,Cleanup!$D$5:$D$20004,$B73,Cleanup!$F$5:$F$20004,$D73,Cleanup!$B$5:$B$20004,I$4)</f>
        <v/>
      </c>
      <c r="J73" s="44">
        <f>SUMIFS(Cleanup!$A$5:$A$20004,Cleanup!$D$5:$D$20004,$B73,Cleanup!$F$5:$F$20004,$D73,Cleanup!$B$5:$B$20004,J$4)</f>
        <v/>
      </c>
      <c r="K73" s="44">
        <f>SUMIFS(Cleanup!$A$5:$A$20004,Cleanup!$D$5:$D$20004,$B73,Cleanup!$F$5:$F$20004,$D73,Cleanup!$B$5:$B$20004,K$4)</f>
        <v/>
      </c>
      <c r="L73" s="44">
        <f>SUMIFS(Cleanup!$A$5:$A$20004,Cleanup!$D$5:$D$20004,$B73,Cleanup!$F$5:$F$20004,$D73,Cleanup!$B$5:$B$20004,L$4)</f>
        <v/>
      </c>
      <c r="M73" s="44">
        <f>SUMIFS(Cleanup!$A$5:$A$20004,Cleanup!$D$5:$D$20004,$B73,Cleanup!$F$5:$F$20004,$D73,Cleanup!$B$5:$B$20004,M$4)</f>
        <v/>
      </c>
      <c r="N73" s="44">
        <f>SUMIFS(Cleanup!$A$5:$A$20004,Cleanup!$D$5:$D$20004,$B73,Cleanup!$F$5:$F$20004,$D73,Cleanup!$B$5:$B$20004,N$4)</f>
        <v/>
      </c>
      <c r="O73" s="44">
        <f>SUMIFS(Cleanup!$A$5:$A$20004,Cleanup!$D$5:$D$20004,$B73,Cleanup!$F$5:$F$20004,$D73,Cleanup!$B$5:$B$20004,O$4)</f>
        <v/>
      </c>
      <c r="P73" s="44">
        <f>SUMIFS(Cleanup!$A$5:$A$20004,Cleanup!$D$5:$D$20004,$B73,Cleanup!$F$5:$F$20004,$D73,Cleanup!$B$5:$B$20004,P$4)</f>
        <v/>
      </c>
      <c r="Q73" s="42">
        <f>SUM(E73:P73)</f>
        <v/>
      </c>
    </row>
    <row r="74">
      <c r="A74" s="6" t="inlineStr">
        <is>
          <t>VIDEO|Equipment - Purchase</t>
        </is>
      </c>
      <c r="B74" s="6" t="inlineStr">
        <is>
          <t>VIDEO</t>
        </is>
      </c>
      <c r="C74" s="6" t="inlineStr">
        <is>
          <t>Cost of Sales</t>
        </is>
      </c>
      <c r="D74" s="6" t="inlineStr">
        <is>
          <t>Equipment - Purchase</t>
        </is>
      </c>
      <c r="E74" s="44">
        <f>SUMIFS(Cleanup!$A$5:$A$20004,Cleanup!$D$5:$D$20004,$B74,Cleanup!$F$5:$F$20004,$D74,Cleanup!$B$5:$B$20004,E$4)</f>
        <v/>
      </c>
      <c r="F74" s="44">
        <f>SUMIFS(Cleanup!$A$5:$A$20004,Cleanup!$D$5:$D$20004,$B74,Cleanup!$F$5:$F$20004,$D74,Cleanup!$B$5:$B$20004,F$4)</f>
        <v/>
      </c>
      <c r="G74" s="44">
        <f>SUMIFS(Cleanup!$A$5:$A$20004,Cleanup!$D$5:$D$20004,$B74,Cleanup!$F$5:$F$20004,$D74,Cleanup!$B$5:$B$20004,G$4)</f>
        <v/>
      </c>
      <c r="H74" s="44">
        <f>SUMIFS(Cleanup!$A$5:$A$20004,Cleanup!$D$5:$D$20004,$B74,Cleanup!$F$5:$F$20004,$D74,Cleanup!$B$5:$B$20004,H$4)</f>
        <v/>
      </c>
      <c r="I74" s="44">
        <f>SUMIFS(Cleanup!$A$5:$A$20004,Cleanup!$D$5:$D$20004,$B74,Cleanup!$F$5:$F$20004,$D74,Cleanup!$B$5:$B$20004,I$4)</f>
        <v/>
      </c>
      <c r="J74" s="44">
        <f>SUMIFS(Cleanup!$A$5:$A$20004,Cleanup!$D$5:$D$20004,$B74,Cleanup!$F$5:$F$20004,$D74,Cleanup!$B$5:$B$20004,J$4)</f>
        <v/>
      </c>
      <c r="K74" s="44">
        <f>SUMIFS(Cleanup!$A$5:$A$20004,Cleanup!$D$5:$D$20004,$B74,Cleanup!$F$5:$F$20004,$D74,Cleanup!$B$5:$B$20004,K$4)</f>
        <v/>
      </c>
      <c r="L74" s="44">
        <f>SUMIFS(Cleanup!$A$5:$A$20004,Cleanup!$D$5:$D$20004,$B74,Cleanup!$F$5:$F$20004,$D74,Cleanup!$B$5:$B$20004,L$4)</f>
        <v/>
      </c>
      <c r="M74" s="44">
        <f>SUMIFS(Cleanup!$A$5:$A$20004,Cleanup!$D$5:$D$20004,$B74,Cleanup!$F$5:$F$20004,$D74,Cleanup!$B$5:$B$20004,M$4)</f>
        <v/>
      </c>
      <c r="N74" s="44">
        <f>SUMIFS(Cleanup!$A$5:$A$20004,Cleanup!$D$5:$D$20004,$B74,Cleanup!$F$5:$F$20004,$D74,Cleanup!$B$5:$B$20004,N$4)</f>
        <v/>
      </c>
      <c r="O74" s="44">
        <f>SUMIFS(Cleanup!$A$5:$A$20004,Cleanup!$D$5:$D$20004,$B74,Cleanup!$F$5:$F$20004,$D74,Cleanup!$B$5:$B$20004,O$4)</f>
        <v/>
      </c>
      <c r="P74" s="44">
        <f>SUMIFS(Cleanup!$A$5:$A$20004,Cleanup!$D$5:$D$20004,$B74,Cleanup!$F$5:$F$20004,$D74,Cleanup!$B$5:$B$20004,P$4)</f>
        <v/>
      </c>
      <c r="Q74" s="42">
        <f>SUM(E74:P74)</f>
        <v/>
      </c>
    </row>
    <row r="75">
      <c r="A75" s="6" t="inlineStr">
        <is>
          <t>VIDEO|Equipment - Hires</t>
        </is>
      </c>
      <c r="B75" s="6" t="inlineStr">
        <is>
          <t>VIDEO</t>
        </is>
      </c>
      <c r="C75" s="6" t="inlineStr">
        <is>
          <t>Cost of Sales</t>
        </is>
      </c>
      <c r="D75" s="6" t="inlineStr">
        <is>
          <t>Equipment - Hires</t>
        </is>
      </c>
      <c r="E75" s="44">
        <f>SUMIFS(Cleanup!$A$5:$A$20004,Cleanup!$D$5:$D$20004,$B75,Cleanup!$F$5:$F$20004,$D75,Cleanup!$B$5:$B$20004,E$4)</f>
        <v/>
      </c>
      <c r="F75" s="44">
        <f>SUMIFS(Cleanup!$A$5:$A$20004,Cleanup!$D$5:$D$20004,$B75,Cleanup!$F$5:$F$20004,$D75,Cleanup!$B$5:$B$20004,F$4)</f>
        <v/>
      </c>
      <c r="G75" s="44">
        <f>SUMIFS(Cleanup!$A$5:$A$20004,Cleanup!$D$5:$D$20004,$B75,Cleanup!$F$5:$F$20004,$D75,Cleanup!$B$5:$B$20004,G$4)</f>
        <v/>
      </c>
      <c r="H75" s="44">
        <f>SUMIFS(Cleanup!$A$5:$A$20004,Cleanup!$D$5:$D$20004,$B75,Cleanup!$F$5:$F$20004,$D75,Cleanup!$B$5:$B$20004,H$4)</f>
        <v/>
      </c>
      <c r="I75" s="44">
        <f>SUMIFS(Cleanup!$A$5:$A$20004,Cleanup!$D$5:$D$20004,$B75,Cleanup!$F$5:$F$20004,$D75,Cleanup!$B$5:$B$20004,I$4)</f>
        <v/>
      </c>
      <c r="J75" s="44">
        <f>SUMIFS(Cleanup!$A$5:$A$20004,Cleanup!$D$5:$D$20004,$B75,Cleanup!$F$5:$F$20004,$D75,Cleanup!$B$5:$B$20004,J$4)</f>
        <v/>
      </c>
      <c r="K75" s="44">
        <f>SUMIFS(Cleanup!$A$5:$A$20004,Cleanup!$D$5:$D$20004,$B75,Cleanup!$F$5:$F$20004,$D75,Cleanup!$B$5:$B$20004,K$4)</f>
        <v/>
      </c>
      <c r="L75" s="44">
        <f>SUMIFS(Cleanup!$A$5:$A$20004,Cleanup!$D$5:$D$20004,$B75,Cleanup!$F$5:$F$20004,$D75,Cleanup!$B$5:$B$20004,L$4)</f>
        <v/>
      </c>
      <c r="M75" s="44">
        <f>SUMIFS(Cleanup!$A$5:$A$20004,Cleanup!$D$5:$D$20004,$B75,Cleanup!$F$5:$F$20004,$D75,Cleanup!$B$5:$B$20004,M$4)</f>
        <v/>
      </c>
      <c r="N75" s="44">
        <f>SUMIFS(Cleanup!$A$5:$A$20004,Cleanup!$D$5:$D$20004,$B75,Cleanup!$F$5:$F$20004,$D75,Cleanup!$B$5:$B$20004,N$4)</f>
        <v/>
      </c>
      <c r="O75" s="44">
        <f>SUMIFS(Cleanup!$A$5:$A$20004,Cleanup!$D$5:$D$20004,$B75,Cleanup!$F$5:$F$20004,$D75,Cleanup!$B$5:$B$20004,O$4)</f>
        <v/>
      </c>
      <c r="P75" s="44">
        <f>SUMIFS(Cleanup!$A$5:$A$20004,Cleanup!$D$5:$D$20004,$B75,Cleanup!$F$5:$F$20004,$D75,Cleanup!$B$5:$B$20004,P$4)</f>
        <v/>
      </c>
      <c r="Q75" s="42">
        <f>SUM(E75:P75)</f>
        <v/>
      </c>
    </row>
    <row r="76">
      <c r="A76" s="6" t="inlineStr">
        <is>
          <t>VIDEO|Sub-Contract Labour</t>
        </is>
      </c>
      <c r="B76" s="6" t="inlineStr">
        <is>
          <t>VIDEO</t>
        </is>
      </c>
      <c r="C76" s="6" t="inlineStr">
        <is>
          <t>Cost of Sales</t>
        </is>
      </c>
      <c r="D76" s="6" t="inlineStr">
        <is>
          <t>Sub-Contract Labour</t>
        </is>
      </c>
      <c r="E76" s="44">
        <f>SUMIFS(Cleanup!$A$5:$A$20004,Cleanup!$D$5:$D$20004,$B76,Cleanup!$F$5:$F$20004,$D76,Cleanup!$B$5:$B$20004,E$4)</f>
        <v/>
      </c>
      <c r="F76" s="44">
        <f>SUMIFS(Cleanup!$A$5:$A$20004,Cleanup!$D$5:$D$20004,$B76,Cleanup!$F$5:$F$20004,$D76,Cleanup!$B$5:$B$20004,F$4)</f>
        <v/>
      </c>
      <c r="G76" s="44">
        <f>SUMIFS(Cleanup!$A$5:$A$20004,Cleanup!$D$5:$D$20004,$B76,Cleanup!$F$5:$F$20004,$D76,Cleanup!$B$5:$B$20004,G$4)</f>
        <v/>
      </c>
      <c r="H76" s="44">
        <f>SUMIFS(Cleanup!$A$5:$A$20004,Cleanup!$D$5:$D$20004,$B76,Cleanup!$F$5:$F$20004,$D76,Cleanup!$B$5:$B$20004,H$4)</f>
        <v/>
      </c>
      <c r="I76" s="44">
        <f>SUMIFS(Cleanup!$A$5:$A$20004,Cleanup!$D$5:$D$20004,$B76,Cleanup!$F$5:$F$20004,$D76,Cleanup!$B$5:$B$20004,I$4)</f>
        <v/>
      </c>
      <c r="J76" s="44">
        <f>SUMIFS(Cleanup!$A$5:$A$20004,Cleanup!$D$5:$D$20004,$B76,Cleanup!$F$5:$F$20004,$D76,Cleanup!$B$5:$B$20004,J$4)</f>
        <v/>
      </c>
      <c r="K76" s="44">
        <f>SUMIFS(Cleanup!$A$5:$A$20004,Cleanup!$D$5:$D$20004,$B76,Cleanup!$F$5:$F$20004,$D76,Cleanup!$B$5:$B$20004,K$4)</f>
        <v/>
      </c>
      <c r="L76" s="44">
        <f>SUMIFS(Cleanup!$A$5:$A$20004,Cleanup!$D$5:$D$20004,$B76,Cleanup!$F$5:$F$20004,$D76,Cleanup!$B$5:$B$20004,L$4)</f>
        <v/>
      </c>
      <c r="M76" s="44">
        <f>SUMIFS(Cleanup!$A$5:$A$20004,Cleanup!$D$5:$D$20004,$B76,Cleanup!$F$5:$F$20004,$D76,Cleanup!$B$5:$B$20004,M$4)</f>
        <v/>
      </c>
      <c r="N76" s="44">
        <f>SUMIFS(Cleanup!$A$5:$A$20004,Cleanup!$D$5:$D$20004,$B76,Cleanup!$F$5:$F$20004,$D76,Cleanup!$B$5:$B$20004,N$4)</f>
        <v/>
      </c>
      <c r="O76" s="44">
        <f>SUMIFS(Cleanup!$A$5:$A$20004,Cleanup!$D$5:$D$20004,$B76,Cleanup!$F$5:$F$20004,$D76,Cleanup!$B$5:$B$20004,O$4)</f>
        <v/>
      </c>
      <c r="P76" s="44">
        <f>SUMIFS(Cleanup!$A$5:$A$20004,Cleanup!$D$5:$D$20004,$B76,Cleanup!$F$5:$F$20004,$D76,Cleanup!$B$5:$B$20004,P$4)</f>
        <v/>
      </c>
      <c r="Q76" s="42">
        <f>SUM(E76:P76)</f>
        <v/>
      </c>
    </row>
    <row r="77">
      <c r="A77" s="6" t="inlineStr">
        <is>
          <t>VIDEO|Service - hires</t>
        </is>
      </c>
      <c r="B77" s="6" t="inlineStr">
        <is>
          <t>VIDEO</t>
        </is>
      </c>
      <c r="C77" s="6" t="inlineStr">
        <is>
          <t>Cost of Sales</t>
        </is>
      </c>
      <c r="D77" s="6" t="inlineStr">
        <is>
          <t>Service - hires</t>
        </is>
      </c>
      <c r="E77" s="44">
        <f>SUMIFS(Cleanup!$A$5:$A$20004,Cleanup!$D$5:$D$20004,$B77,Cleanup!$F$5:$F$20004,$D77,Cleanup!$B$5:$B$20004,E$4)</f>
        <v/>
      </c>
      <c r="F77" s="44">
        <f>SUMIFS(Cleanup!$A$5:$A$20004,Cleanup!$D$5:$D$20004,$B77,Cleanup!$F$5:$F$20004,$D77,Cleanup!$B$5:$B$20004,F$4)</f>
        <v/>
      </c>
      <c r="G77" s="44">
        <f>SUMIFS(Cleanup!$A$5:$A$20004,Cleanup!$D$5:$D$20004,$B77,Cleanup!$F$5:$F$20004,$D77,Cleanup!$B$5:$B$20004,G$4)</f>
        <v/>
      </c>
      <c r="H77" s="44">
        <f>SUMIFS(Cleanup!$A$5:$A$20004,Cleanup!$D$5:$D$20004,$B77,Cleanup!$F$5:$F$20004,$D77,Cleanup!$B$5:$B$20004,H$4)</f>
        <v/>
      </c>
      <c r="I77" s="44">
        <f>SUMIFS(Cleanup!$A$5:$A$20004,Cleanup!$D$5:$D$20004,$B77,Cleanup!$F$5:$F$20004,$D77,Cleanup!$B$5:$B$20004,I$4)</f>
        <v/>
      </c>
      <c r="J77" s="44">
        <f>SUMIFS(Cleanup!$A$5:$A$20004,Cleanup!$D$5:$D$20004,$B77,Cleanup!$F$5:$F$20004,$D77,Cleanup!$B$5:$B$20004,J$4)</f>
        <v/>
      </c>
      <c r="K77" s="44">
        <f>SUMIFS(Cleanup!$A$5:$A$20004,Cleanup!$D$5:$D$20004,$B77,Cleanup!$F$5:$F$20004,$D77,Cleanup!$B$5:$B$20004,K$4)</f>
        <v/>
      </c>
      <c r="L77" s="44">
        <f>SUMIFS(Cleanup!$A$5:$A$20004,Cleanup!$D$5:$D$20004,$B77,Cleanup!$F$5:$F$20004,$D77,Cleanup!$B$5:$B$20004,L$4)</f>
        <v/>
      </c>
      <c r="M77" s="44">
        <f>SUMIFS(Cleanup!$A$5:$A$20004,Cleanup!$D$5:$D$20004,$B77,Cleanup!$F$5:$F$20004,$D77,Cleanup!$B$5:$B$20004,M$4)</f>
        <v/>
      </c>
      <c r="N77" s="44">
        <f>SUMIFS(Cleanup!$A$5:$A$20004,Cleanup!$D$5:$D$20004,$B77,Cleanup!$F$5:$F$20004,$D77,Cleanup!$B$5:$B$20004,N$4)</f>
        <v/>
      </c>
      <c r="O77" s="44">
        <f>SUMIFS(Cleanup!$A$5:$A$20004,Cleanup!$D$5:$D$20004,$B77,Cleanup!$F$5:$F$20004,$D77,Cleanup!$B$5:$B$20004,O$4)</f>
        <v/>
      </c>
      <c r="P77" s="44">
        <f>SUMIFS(Cleanup!$A$5:$A$20004,Cleanup!$D$5:$D$20004,$B77,Cleanup!$F$5:$F$20004,$D77,Cleanup!$B$5:$B$20004,P$4)</f>
        <v/>
      </c>
      <c r="Q77" s="42">
        <f>SUM(E77:P77)</f>
        <v/>
      </c>
    </row>
    <row r="78">
      <c r="A78" s="6" t="inlineStr">
        <is>
          <t>VIDEO|Subscriptions &amp; Licences</t>
        </is>
      </c>
      <c r="B78" s="6" t="inlineStr">
        <is>
          <t>VIDEO</t>
        </is>
      </c>
      <c r="C78" s="6" t="inlineStr">
        <is>
          <t>Cost of Sales</t>
        </is>
      </c>
      <c r="D78" s="6" t="inlineStr">
        <is>
          <t>Subscriptions &amp; Licences</t>
        </is>
      </c>
      <c r="E78" s="44">
        <f>SUMIFS(Cleanup!$A$5:$A$20004,Cleanup!$D$5:$D$20004,$B78,Cleanup!$F$5:$F$20004,$D78,Cleanup!$B$5:$B$20004,E$4)</f>
        <v/>
      </c>
      <c r="F78" s="44">
        <f>SUMIFS(Cleanup!$A$5:$A$20004,Cleanup!$D$5:$D$20004,$B78,Cleanup!$F$5:$F$20004,$D78,Cleanup!$B$5:$B$20004,F$4)</f>
        <v/>
      </c>
      <c r="G78" s="44">
        <f>SUMIFS(Cleanup!$A$5:$A$20004,Cleanup!$D$5:$D$20004,$B78,Cleanup!$F$5:$F$20004,$D78,Cleanup!$B$5:$B$20004,G$4)</f>
        <v/>
      </c>
      <c r="H78" s="44">
        <f>SUMIFS(Cleanup!$A$5:$A$20004,Cleanup!$D$5:$D$20004,$B78,Cleanup!$F$5:$F$20004,$D78,Cleanup!$B$5:$B$20004,H$4)</f>
        <v/>
      </c>
      <c r="I78" s="44">
        <f>SUMIFS(Cleanup!$A$5:$A$20004,Cleanup!$D$5:$D$20004,$B78,Cleanup!$F$5:$F$20004,$D78,Cleanup!$B$5:$B$20004,I$4)</f>
        <v/>
      </c>
      <c r="J78" s="44">
        <f>SUMIFS(Cleanup!$A$5:$A$20004,Cleanup!$D$5:$D$20004,$B78,Cleanup!$F$5:$F$20004,$D78,Cleanup!$B$5:$B$20004,J$4)</f>
        <v/>
      </c>
      <c r="K78" s="44">
        <f>SUMIFS(Cleanup!$A$5:$A$20004,Cleanup!$D$5:$D$20004,$B78,Cleanup!$F$5:$F$20004,$D78,Cleanup!$B$5:$B$20004,K$4)</f>
        <v/>
      </c>
      <c r="L78" s="44">
        <f>SUMIFS(Cleanup!$A$5:$A$20004,Cleanup!$D$5:$D$20004,$B78,Cleanup!$F$5:$F$20004,$D78,Cleanup!$B$5:$B$20004,L$4)</f>
        <v/>
      </c>
      <c r="M78" s="44">
        <f>SUMIFS(Cleanup!$A$5:$A$20004,Cleanup!$D$5:$D$20004,$B78,Cleanup!$F$5:$F$20004,$D78,Cleanup!$B$5:$B$20004,M$4)</f>
        <v/>
      </c>
      <c r="N78" s="44">
        <f>SUMIFS(Cleanup!$A$5:$A$20004,Cleanup!$D$5:$D$20004,$B78,Cleanup!$F$5:$F$20004,$D78,Cleanup!$B$5:$B$20004,N$4)</f>
        <v/>
      </c>
      <c r="O78" s="44">
        <f>SUMIFS(Cleanup!$A$5:$A$20004,Cleanup!$D$5:$D$20004,$B78,Cleanup!$F$5:$F$20004,$D78,Cleanup!$B$5:$B$20004,O$4)</f>
        <v/>
      </c>
      <c r="P78" s="44">
        <f>SUMIFS(Cleanup!$A$5:$A$20004,Cleanup!$D$5:$D$20004,$B78,Cleanup!$F$5:$F$20004,$D78,Cleanup!$B$5:$B$20004,P$4)</f>
        <v/>
      </c>
      <c r="Q78" s="42">
        <f>SUM(E78:P78)</f>
        <v/>
      </c>
    </row>
    <row r="79">
      <c r="A79" s="6" t="inlineStr">
        <is>
          <t>VIDEO|Equipment -Maintenance Support</t>
        </is>
      </c>
      <c r="B79" s="6" t="inlineStr">
        <is>
          <t>VIDEO</t>
        </is>
      </c>
      <c r="C79" s="6" t="inlineStr">
        <is>
          <t>Cost of Sales</t>
        </is>
      </c>
      <c r="D79" s="6" t="inlineStr">
        <is>
          <t>Equipment -Maintenance Support</t>
        </is>
      </c>
      <c r="E79" s="44">
        <f>SUMIFS(Cleanup!$A$5:$A$20004,Cleanup!$D$5:$D$20004,$B79,Cleanup!$F$5:$F$20004,$D79,Cleanup!$B$5:$B$20004,E$4)</f>
        <v/>
      </c>
      <c r="F79" s="44">
        <f>SUMIFS(Cleanup!$A$5:$A$20004,Cleanup!$D$5:$D$20004,$B79,Cleanup!$F$5:$F$20004,$D79,Cleanup!$B$5:$B$20004,F$4)</f>
        <v/>
      </c>
      <c r="G79" s="44">
        <f>SUMIFS(Cleanup!$A$5:$A$20004,Cleanup!$D$5:$D$20004,$B79,Cleanup!$F$5:$F$20004,$D79,Cleanup!$B$5:$B$20004,G$4)</f>
        <v/>
      </c>
      <c r="H79" s="44">
        <f>SUMIFS(Cleanup!$A$5:$A$20004,Cleanup!$D$5:$D$20004,$B79,Cleanup!$F$5:$F$20004,$D79,Cleanup!$B$5:$B$20004,H$4)</f>
        <v/>
      </c>
      <c r="I79" s="44">
        <f>SUMIFS(Cleanup!$A$5:$A$20004,Cleanup!$D$5:$D$20004,$B79,Cleanup!$F$5:$F$20004,$D79,Cleanup!$B$5:$B$20004,I$4)</f>
        <v/>
      </c>
      <c r="J79" s="44">
        <f>SUMIFS(Cleanup!$A$5:$A$20004,Cleanup!$D$5:$D$20004,$B79,Cleanup!$F$5:$F$20004,$D79,Cleanup!$B$5:$B$20004,J$4)</f>
        <v/>
      </c>
      <c r="K79" s="44">
        <f>SUMIFS(Cleanup!$A$5:$A$20004,Cleanup!$D$5:$D$20004,$B79,Cleanup!$F$5:$F$20004,$D79,Cleanup!$B$5:$B$20004,K$4)</f>
        <v/>
      </c>
      <c r="L79" s="44">
        <f>SUMIFS(Cleanup!$A$5:$A$20004,Cleanup!$D$5:$D$20004,$B79,Cleanup!$F$5:$F$20004,$D79,Cleanup!$B$5:$B$20004,L$4)</f>
        <v/>
      </c>
      <c r="M79" s="44">
        <f>SUMIFS(Cleanup!$A$5:$A$20004,Cleanup!$D$5:$D$20004,$B79,Cleanup!$F$5:$F$20004,$D79,Cleanup!$B$5:$B$20004,M$4)</f>
        <v/>
      </c>
      <c r="N79" s="44">
        <f>SUMIFS(Cleanup!$A$5:$A$20004,Cleanup!$D$5:$D$20004,$B79,Cleanup!$F$5:$F$20004,$D79,Cleanup!$B$5:$B$20004,N$4)</f>
        <v/>
      </c>
      <c r="O79" s="44">
        <f>SUMIFS(Cleanup!$A$5:$A$20004,Cleanup!$D$5:$D$20004,$B79,Cleanup!$F$5:$F$20004,$D79,Cleanup!$B$5:$B$20004,O$4)</f>
        <v/>
      </c>
      <c r="P79" s="44">
        <f>SUMIFS(Cleanup!$A$5:$A$20004,Cleanup!$D$5:$D$20004,$B79,Cleanup!$F$5:$F$20004,$D79,Cleanup!$B$5:$B$20004,P$4)</f>
        <v/>
      </c>
      <c r="Q79" s="42">
        <f>SUM(E79:P79)</f>
        <v/>
      </c>
    </row>
    <row r="80">
      <c r="A80" s="6" t="inlineStr">
        <is>
          <t>VIDEO|Stamp Duty</t>
        </is>
      </c>
      <c r="B80" s="6" t="inlineStr">
        <is>
          <t>VIDEO</t>
        </is>
      </c>
      <c r="C80" s="6" t="inlineStr">
        <is>
          <t>Cost of Sales</t>
        </is>
      </c>
      <c r="D80" s="6" t="inlineStr">
        <is>
          <t>Stamp Duty</t>
        </is>
      </c>
      <c r="E80" s="44">
        <f>SUMIFS(Cleanup!$A$5:$A$20004,Cleanup!$D$5:$D$20004,$B80,Cleanup!$F$5:$F$20004,$D80,Cleanup!$B$5:$B$20004,E$4)</f>
        <v/>
      </c>
      <c r="F80" s="44">
        <f>SUMIFS(Cleanup!$A$5:$A$20004,Cleanup!$D$5:$D$20004,$B80,Cleanup!$F$5:$F$20004,$D80,Cleanup!$B$5:$B$20004,F$4)</f>
        <v/>
      </c>
      <c r="G80" s="44">
        <f>SUMIFS(Cleanup!$A$5:$A$20004,Cleanup!$D$5:$D$20004,$B80,Cleanup!$F$5:$F$20004,$D80,Cleanup!$B$5:$B$20004,G$4)</f>
        <v/>
      </c>
      <c r="H80" s="44">
        <f>SUMIFS(Cleanup!$A$5:$A$20004,Cleanup!$D$5:$D$20004,$B80,Cleanup!$F$5:$F$20004,$D80,Cleanup!$B$5:$B$20004,H$4)</f>
        <v/>
      </c>
      <c r="I80" s="44">
        <f>SUMIFS(Cleanup!$A$5:$A$20004,Cleanup!$D$5:$D$20004,$B80,Cleanup!$F$5:$F$20004,$D80,Cleanup!$B$5:$B$20004,I$4)</f>
        <v/>
      </c>
      <c r="J80" s="44">
        <f>SUMIFS(Cleanup!$A$5:$A$20004,Cleanup!$D$5:$D$20004,$B80,Cleanup!$F$5:$F$20004,$D80,Cleanup!$B$5:$B$20004,J$4)</f>
        <v/>
      </c>
      <c r="K80" s="44">
        <f>SUMIFS(Cleanup!$A$5:$A$20004,Cleanup!$D$5:$D$20004,$B80,Cleanup!$F$5:$F$20004,$D80,Cleanup!$B$5:$B$20004,K$4)</f>
        <v/>
      </c>
      <c r="L80" s="44">
        <f>SUMIFS(Cleanup!$A$5:$A$20004,Cleanup!$D$5:$D$20004,$B80,Cleanup!$F$5:$F$20004,$D80,Cleanup!$B$5:$B$20004,L$4)</f>
        <v/>
      </c>
      <c r="M80" s="44">
        <f>SUMIFS(Cleanup!$A$5:$A$20004,Cleanup!$D$5:$D$20004,$B80,Cleanup!$F$5:$F$20004,$D80,Cleanup!$B$5:$B$20004,M$4)</f>
        <v/>
      </c>
      <c r="N80" s="44">
        <f>SUMIFS(Cleanup!$A$5:$A$20004,Cleanup!$D$5:$D$20004,$B80,Cleanup!$F$5:$F$20004,$D80,Cleanup!$B$5:$B$20004,N$4)</f>
        <v/>
      </c>
      <c r="O80" s="44">
        <f>SUMIFS(Cleanup!$A$5:$A$20004,Cleanup!$D$5:$D$20004,$B80,Cleanup!$F$5:$F$20004,$D80,Cleanup!$B$5:$B$20004,O$4)</f>
        <v/>
      </c>
      <c r="P80" s="44">
        <f>SUMIFS(Cleanup!$A$5:$A$20004,Cleanup!$D$5:$D$20004,$B80,Cleanup!$F$5:$F$20004,$D80,Cleanup!$B$5:$B$20004,P$4)</f>
        <v/>
      </c>
      <c r="Q80" s="42">
        <f>SUM(E80:P80)</f>
        <v/>
      </c>
    </row>
    <row r="81">
      <c r="A81" s="6" t="inlineStr">
        <is>
          <t>VIDEO|Damage Waiver</t>
        </is>
      </c>
      <c r="B81" s="6" t="inlineStr">
        <is>
          <t>VIDEO</t>
        </is>
      </c>
      <c r="C81" s="6" t="inlineStr">
        <is>
          <t>Cost of Sales</t>
        </is>
      </c>
      <c r="D81" s="6" t="inlineStr">
        <is>
          <t>Damage Waiver</t>
        </is>
      </c>
      <c r="E81" s="44">
        <f>SUMIFS(Cleanup!$A$5:$A$20004,Cleanup!$D$5:$D$20004,$B81,Cleanup!$F$5:$F$20004,$D81,Cleanup!$B$5:$B$20004,E$4)</f>
        <v/>
      </c>
      <c r="F81" s="44">
        <f>SUMIFS(Cleanup!$A$5:$A$20004,Cleanup!$D$5:$D$20004,$B81,Cleanup!$F$5:$F$20004,$D81,Cleanup!$B$5:$B$20004,F$4)</f>
        <v/>
      </c>
      <c r="G81" s="44">
        <f>SUMIFS(Cleanup!$A$5:$A$20004,Cleanup!$D$5:$D$20004,$B81,Cleanup!$F$5:$F$20004,$D81,Cleanup!$B$5:$B$20004,G$4)</f>
        <v/>
      </c>
      <c r="H81" s="44">
        <f>SUMIFS(Cleanup!$A$5:$A$20004,Cleanup!$D$5:$D$20004,$B81,Cleanup!$F$5:$F$20004,$D81,Cleanup!$B$5:$B$20004,H$4)</f>
        <v/>
      </c>
      <c r="I81" s="44">
        <f>SUMIFS(Cleanup!$A$5:$A$20004,Cleanup!$D$5:$D$20004,$B81,Cleanup!$F$5:$F$20004,$D81,Cleanup!$B$5:$B$20004,I$4)</f>
        <v/>
      </c>
      <c r="J81" s="44">
        <f>SUMIFS(Cleanup!$A$5:$A$20004,Cleanup!$D$5:$D$20004,$B81,Cleanup!$F$5:$F$20004,$D81,Cleanup!$B$5:$B$20004,J$4)</f>
        <v/>
      </c>
      <c r="K81" s="44">
        <f>SUMIFS(Cleanup!$A$5:$A$20004,Cleanup!$D$5:$D$20004,$B81,Cleanup!$F$5:$F$20004,$D81,Cleanup!$B$5:$B$20004,K$4)</f>
        <v/>
      </c>
      <c r="L81" s="44">
        <f>SUMIFS(Cleanup!$A$5:$A$20004,Cleanup!$D$5:$D$20004,$B81,Cleanup!$F$5:$F$20004,$D81,Cleanup!$B$5:$B$20004,L$4)</f>
        <v/>
      </c>
      <c r="M81" s="44">
        <f>SUMIFS(Cleanup!$A$5:$A$20004,Cleanup!$D$5:$D$20004,$B81,Cleanup!$F$5:$F$20004,$D81,Cleanup!$B$5:$B$20004,M$4)</f>
        <v/>
      </c>
      <c r="N81" s="44">
        <f>SUMIFS(Cleanup!$A$5:$A$20004,Cleanup!$D$5:$D$20004,$B81,Cleanup!$F$5:$F$20004,$D81,Cleanup!$B$5:$B$20004,N$4)</f>
        <v/>
      </c>
      <c r="O81" s="44">
        <f>SUMIFS(Cleanup!$A$5:$A$20004,Cleanup!$D$5:$D$20004,$B81,Cleanup!$F$5:$F$20004,$D81,Cleanup!$B$5:$B$20004,O$4)</f>
        <v/>
      </c>
      <c r="P81" s="44">
        <f>SUMIFS(Cleanup!$A$5:$A$20004,Cleanup!$D$5:$D$20004,$B81,Cleanup!$F$5:$F$20004,$D81,Cleanup!$B$5:$B$20004,P$4)</f>
        <v/>
      </c>
      <c r="Q81" s="42">
        <f>SUM(E81:P81)</f>
        <v/>
      </c>
    </row>
    <row r="82">
      <c r="A82" s="6" t="inlineStr">
        <is>
          <t>VIDEO|Supplier Per Diems</t>
        </is>
      </c>
      <c r="B82" s="6" t="inlineStr">
        <is>
          <t>VIDEO</t>
        </is>
      </c>
      <c r="C82" s="6" t="inlineStr">
        <is>
          <t>Cost of Sales</t>
        </is>
      </c>
      <c r="D82" s="6" t="inlineStr">
        <is>
          <t>Supplier Per Diems</t>
        </is>
      </c>
      <c r="E82" s="44">
        <f>SUMIFS(Cleanup!$A$5:$A$20004,Cleanup!$D$5:$D$20004,$B82,Cleanup!$F$5:$F$20004,$D82,Cleanup!$B$5:$B$20004,E$4)</f>
        <v/>
      </c>
      <c r="F82" s="44">
        <f>SUMIFS(Cleanup!$A$5:$A$20004,Cleanup!$D$5:$D$20004,$B82,Cleanup!$F$5:$F$20004,$D82,Cleanup!$B$5:$B$20004,F$4)</f>
        <v/>
      </c>
      <c r="G82" s="44">
        <f>SUMIFS(Cleanup!$A$5:$A$20004,Cleanup!$D$5:$D$20004,$B82,Cleanup!$F$5:$F$20004,$D82,Cleanup!$B$5:$B$20004,G$4)</f>
        <v/>
      </c>
      <c r="H82" s="44">
        <f>SUMIFS(Cleanup!$A$5:$A$20004,Cleanup!$D$5:$D$20004,$B82,Cleanup!$F$5:$F$20004,$D82,Cleanup!$B$5:$B$20004,H$4)</f>
        <v/>
      </c>
      <c r="I82" s="44">
        <f>SUMIFS(Cleanup!$A$5:$A$20004,Cleanup!$D$5:$D$20004,$B82,Cleanup!$F$5:$F$20004,$D82,Cleanup!$B$5:$B$20004,I$4)</f>
        <v/>
      </c>
      <c r="J82" s="44">
        <f>SUMIFS(Cleanup!$A$5:$A$20004,Cleanup!$D$5:$D$20004,$B82,Cleanup!$F$5:$F$20004,$D82,Cleanup!$B$5:$B$20004,J$4)</f>
        <v/>
      </c>
      <c r="K82" s="44">
        <f>SUMIFS(Cleanup!$A$5:$A$20004,Cleanup!$D$5:$D$20004,$B82,Cleanup!$F$5:$F$20004,$D82,Cleanup!$B$5:$B$20004,K$4)</f>
        <v/>
      </c>
      <c r="L82" s="44">
        <f>SUMIFS(Cleanup!$A$5:$A$20004,Cleanup!$D$5:$D$20004,$B82,Cleanup!$F$5:$F$20004,$D82,Cleanup!$B$5:$B$20004,L$4)</f>
        <v/>
      </c>
      <c r="M82" s="44">
        <f>SUMIFS(Cleanup!$A$5:$A$20004,Cleanup!$D$5:$D$20004,$B82,Cleanup!$F$5:$F$20004,$D82,Cleanup!$B$5:$B$20004,M$4)</f>
        <v/>
      </c>
      <c r="N82" s="44">
        <f>SUMIFS(Cleanup!$A$5:$A$20004,Cleanup!$D$5:$D$20004,$B82,Cleanup!$F$5:$F$20004,$D82,Cleanup!$B$5:$B$20004,N$4)</f>
        <v/>
      </c>
      <c r="O82" s="44">
        <f>SUMIFS(Cleanup!$A$5:$A$20004,Cleanup!$D$5:$D$20004,$B82,Cleanup!$F$5:$F$20004,$D82,Cleanup!$B$5:$B$20004,O$4)</f>
        <v/>
      </c>
      <c r="P82" s="44">
        <f>SUMIFS(Cleanup!$A$5:$A$20004,Cleanup!$D$5:$D$20004,$B82,Cleanup!$F$5:$F$20004,$D82,Cleanup!$B$5:$B$20004,P$4)</f>
        <v/>
      </c>
      <c r="Q82" s="42">
        <f>SUM(E82:P82)</f>
        <v/>
      </c>
    </row>
    <row r="83">
      <c r="A83" s="6" t="inlineStr">
        <is>
          <t>VIDEO|Direct Wages &amp; Salaries</t>
        </is>
      </c>
      <c r="B83" s="6" t="inlineStr">
        <is>
          <t>VIDEO</t>
        </is>
      </c>
      <c r="C83" s="6" t="inlineStr">
        <is>
          <t>Cost of Sales</t>
        </is>
      </c>
      <c r="D83" s="6" t="inlineStr">
        <is>
          <t>Direct Wages &amp; Salaries</t>
        </is>
      </c>
      <c r="E83" s="44">
        <f>SUMIFS(Cleanup!$A$5:$A$20004,Cleanup!$D$5:$D$20004,$B83,Cleanup!$F$5:$F$20004,$D83,Cleanup!$B$5:$B$20004,E$4)</f>
        <v/>
      </c>
      <c r="F83" s="44">
        <f>SUMIFS(Cleanup!$A$5:$A$20004,Cleanup!$D$5:$D$20004,$B83,Cleanup!$F$5:$F$20004,$D83,Cleanup!$B$5:$B$20004,F$4)</f>
        <v/>
      </c>
      <c r="G83" s="44">
        <f>SUMIFS(Cleanup!$A$5:$A$20004,Cleanup!$D$5:$D$20004,$B83,Cleanup!$F$5:$F$20004,$D83,Cleanup!$B$5:$B$20004,G$4)</f>
        <v/>
      </c>
      <c r="H83" s="44">
        <f>SUMIFS(Cleanup!$A$5:$A$20004,Cleanup!$D$5:$D$20004,$B83,Cleanup!$F$5:$F$20004,$D83,Cleanup!$B$5:$B$20004,H$4)</f>
        <v/>
      </c>
      <c r="I83" s="44">
        <f>SUMIFS(Cleanup!$A$5:$A$20004,Cleanup!$D$5:$D$20004,$B83,Cleanup!$F$5:$F$20004,$D83,Cleanup!$B$5:$B$20004,I$4)</f>
        <v/>
      </c>
      <c r="J83" s="44">
        <f>SUMIFS(Cleanup!$A$5:$A$20004,Cleanup!$D$5:$D$20004,$B83,Cleanup!$F$5:$F$20004,$D83,Cleanup!$B$5:$B$20004,J$4)</f>
        <v/>
      </c>
      <c r="K83" s="44">
        <f>SUMIFS(Cleanup!$A$5:$A$20004,Cleanup!$D$5:$D$20004,$B83,Cleanup!$F$5:$F$20004,$D83,Cleanup!$B$5:$B$20004,K$4)</f>
        <v/>
      </c>
      <c r="L83" s="44">
        <f>SUMIFS(Cleanup!$A$5:$A$20004,Cleanup!$D$5:$D$20004,$B83,Cleanup!$F$5:$F$20004,$D83,Cleanup!$B$5:$B$20004,L$4)</f>
        <v/>
      </c>
      <c r="M83" s="44">
        <f>SUMIFS(Cleanup!$A$5:$A$20004,Cleanup!$D$5:$D$20004,$B83,Cleanup!$F$5:$F$20004,$D83,Cleanup!$B$5:$B$20004,M$4)</f>
        <v/>
      </c>
      <c r="N83" s="44">
        <f>SUMIFS(Cleanup!$A$5:$A$20004,Cleanup!$D$5:$D$20004,$B83,Cleanup!$F$5:$F$20004,$D83,Cleanup!$B$5:$B$20004,N$4)</f>
        <v/>
      </c>
      <c r="O83" s="44">
        <f>SUMIFS(Cleanup!$A$5:$A$20004,Cleanup!$D$5:$D$20004,$B83,Cleanup!$F$5:$F$20004,$D83,Cleanup!$B$5:$B$20004,O$4)</f>
        <v/>
      </c>
      <c r="P83" s="44">
        <f>SUMIFS(Cleanup!$A$5:$A$20004,Cleanup!$D$5:$D$20004,$B83,Cleanup!$F$5:$F$20004,$D83,Cleanup!$B$5:$B$20004,P$4)</f>
        <v/>
      </c>
      <c r="Q83" s="42">
        <f>SUM(E83:P83)</f>
        <v/>
      </c>
    </row>
    <row r="84">
      <c r="A84" s="6" t="inlineStr">
        <is>
          <t>VIDEO|Direct Salaries</t>
        </is>
      </c>
      <c r="B84" s="6" t="inlineStr">
        <is>
          <t>VIDEO</t>
        </is>
      </c>
      <c r="C84" s="6" t="inlineStr">
        <is>
          <t>Cost of Sales</t>
        </is>
      </c>
      <c r="D84" s="6" t="inlineStr">
        <is>
          <t>Direct Salaries</t>
        </is>
      </c>
      <c r="E84" s="44">
        <f>SUMIFS(Cleanup!$A$5:$A$20004,Cleanup!$D$5:$D$20004,$B84,Cleanup!$F$5:$F$20004,$D84,Cleanup!$B$5:$B$20004,E$4)</f>
        <v/>
      </c>
      <c r="F84" s="44">
        <f>SUMIFS(Cleanup!$A$5:$A$20004,Cleanup!$D$5:$D$20004,$B84,Cleanup!$F$5:$F$20004,$D84,Cleanup!$B$5:$B$20004,F$4)</f>
        <v/>
      </c>
      <c r="G84" s="44">
        <f>SUMIFS(Cleanup!$A$5:$A$20004,Cleanup!$D$5:$D$20004,$B84,Cleanup!$F$5:$F$20004,$D84,Cleanup!$B$5:$B$20004,G$4)</f>
        <v/>
      </c>
      <c r="H84" s="44">
        <f>SUMIFS(Cleanup!$A$5:$A$20004,Cleanup!$D$5:$D$20004,$B84,Cleanup!$F$5:$F$20004,$D84,Cleanup!$B$5:$B$20004,H$4)</f>
        <v/>
      </c>
      <c r="I84" s="44">
        <f>SUMIFS(Cleanup!$A$5:$A$20004,Cleanup!$D$5:$D$20004,$B84,Cleanup!$F$5:$F$20004,$D84,Cleanup!$B$5:$B$20004,I$4)</f>
        <v/>
      </c>
      <c r="J84" s="44">
        <f>SUMIFS(Cleanup!$A$5:$A$20004,Cleanup!$D$5:$D$20004,$B84,Cleanup!$F$5:$F$20004,$D84,Cleanup!$B$5:$B$20004,J$4)</f>
        <v/>
      </c>
      <c r="K84" s="44">
        <f>SUMIFS(Cleanup!$A$5:$A$20004,Cleanup!$D$5:$D$20004,$B84,Cleanup!$F$5:$F$20004,$D84,Cleanup!$B$5:$B$20004,K$4)</f>
        <v/>
      </c>
      <c r="L84" s="44">
        <f>SUMIFS(Cleanup!$A$5:$A$20004,Cleanup!$D$5:$D$20004,$B84,Cleanup!$F$5:$F$20004,$D84,Cleanup!$B$5:$B$20004,L$4)</f>
        <v/>
      </c>
      <c r="M84" s="44">
        <f>SUMIFS(Cleanup!$A$5:$A$20004,Cleanup!$D$5:$D$20004,$B84,Cleanup!$F$5:$F$20004,$D84,Cleanup!$B$5:$B$20004,M$4)</f>
        <v/>
      </c>
      <c r="N84" s="44">
        <f>SUMIFS(Cleanup!$A$5:$A$20004,Cleanup!$D$5:$D$20004,$B84,Cleanup!$F$5:$F$20004,$D84,Cleanup!$B$5:$B$20004,N$4)</f>
        <v/>
      </c>
      <c r="O84" s="44">
        <f>SUMIFS(Cleanup!$A$5:$A$20004,Cleanup!$D$5:$D$20004,$B84,Cleanup!$F$5:$F$20004,$D84,Cleanup!$B$5:$B$20004,O$4)</f>
        <v/>
      </c>
      <c r="P84" s="44">
        <f>SUMIFS(Cleanup!$A$5:$A$20004,Cleanup!$D$5:$D$20004,$B84,Cleanup!$F$5:$F$20004,$D84,Cleanup!$B$5:$B$20004,P$4)</f>
        <v/>
      </c>
      <c r="Q84" s="42">
        <f>SUM(E84:P84)</f>
        <v/>
      </c>
    </row>
    <row r="85">
      <c r="A85" s="6" t="inlineStr">
        <is>
          <t>VIDEO|Direct Wages</t>
        </is>
      </c>
      <c r="B85" s="6" t="inlineStr">
        <is>
          <t>VIDEO</t>
        </is>
      </c>
      <c r="C85" s="6" t="inlineStr">
        <is>
          <t>Cost of Sales</t>
        </is>
      </c>
      <c r="D85" s="6" t="inlineStr">
        <is>
          <t>Direct Wages</t>
        </is>
      </c>
      <c r="E85" s="44">
        <f>SUMIFS(Cleanup!$A$5:$A$20004,Cleanup!$D$5:$D$20004,$B85,Cleanup!$F$5:$F$20004,$D85,Cleanup!$B$5:$B$20004,E$4)</f>
        <v/>
      </c>
      <c r="F85" s="44">
        <f>SUMIFS(Cleanup!$A$5:$A$20004,Cleanup!$D$5:$D$20004,$B85,Cleanup!$F$5:$F$20004,$D85,Cleanup!$B$5:$B$20004,F$4)</f>
        <v/>
      </c>
      <c r="G85" s="44">
        <f>SUMIFS(Cleanup!$A$5:$A$20004,Cleanup!$D$5:$D$20004,$B85,Cleanup!$F$5:$F$20004,$D85,Cleanup!$B$5:$B$20004,G$4)</f>
        <v/>
      </c>
      <c r="H85" s="44">
        <f>SUMIFS(Cleanup!$A$5:$A$20004,Cleanup!$D$5:$D$20004,$B85,Cleanup!$F$5:$F$20004,$D85,Cleanup!$B$5:$B$20004,H$4)</f>
        <v/>
      </c>
      <c r="I85" s="44">
        <f>SUMIFS(Cleanup!$A$5:$A$20004,Cleanup!$D$5:$D$20004,$B85,Cleanup!$F$5:$F$20004,$D85,Cleanup!$B$5:$B$20004,I$4)</f>
        <v/>
      </c>
      <c r="J85" s="44">
        <f>SUMIFS(Cleanup!$A$5:$A$20004,Cleanup!$D$5:$D$20004,$B85,Cleanup!$F$5:$F$20004,$D85,Cleanup!$B$5:$B$20004,J$4)</f>
        <v/>
      </c>
      <c r="K85" s="44">
        <f>SUMIFS(Cleanup!$A$5:$A$20004,Cleanup!$D$5:$D$20004,$B85,Cleanup!$F$5:$F$20004,$D85,Cleanup!$B$5:$B$20004,K$4)</f>
        <v/>
      </c>
      <c r="L85" s="44">
        <f>SUMIFS(Cleanup!$A$5:$A$20004,Cleanup!$D$5:$D$20004,$B85,Cleanup!$F$5:$F$20004,$D85,Cleanup!$B$5:$B$20004,L$4)</f>
        <v/>
      </c>
      <c r="M85" s="44">
        <f>SUMIFS(Cleanup!$A$5:$A$20004,Cleanup!$D$5:$D$20004,$B85,Cleanup!$F$5:$F$20004,$D85,Cleanup!$B$5:$B$20004,M$4)</f>
        <v/>
      </c>
      <c r="N85" s="44">
        <f>SUMIFS(Cleanup!$A$5:$A$20004,Cleanup!$D$5:$D$20004,$B85,Cleanup!$F$5:$F$20004,$D85,Cleanup!$B$5:$B$20004,N$4)</f>
        <v/>
      </c>
      <c r="O85" s="44">
        <f>SUMIFS(Cleanup!$A$5:$A$20004,Cleanup!$D$5:$D$20004,$B85,Cleanup!$F$5:$F$20004,$D85,Cleanup!$B$5:$B$20004,O$4)</f>
        <v/>
      </c>
      <c r="P85" s="44">
        <f>SUMIFS(Cleanup!$A$5:$A$20004,Cleanup!$D$5:$D$20004,$B85,Cleanup!$F$5:$F$20004,$D85,Cleanup!$B$5:$B$20004,P$4)</f>
        <v/>
      </c>
      <c r="Q85" s="42">
        <f>SUM(E85:P85)</f>
        <v/>
      </c>
    </row>
    <row r="86">
      <c r="A86" s="6" t="inlineStr">
        <is>
          <t>VIDEO|Direct Superannuation</t>
        </is>
      </c>
      <c r="B86" s="6" t="inlineStr">
        <is>
          <t>VIDEO</t>
        </is>
      </c>
      <c r="C86" s="6" t="inlineStr">
        <is>
          <t>Cost of Sales</t>
        </is>
      </c>
      <c r="D86" s="6" t="inlineStr">
        <is>
          <t>Direct Superannuation</t>
        </is>
      </c>
      <c r="E86" s="44">
        <f>SUMIFS(Cleanup!$A$5:$A$20004,Cleanup!$D$5:$D$20004,$B86,Cleanup!$F$5:$F$20004,$D86,Cleanup!$B$5:$B$20004,E$4)</f>
        <v/>
      </c>
      <c r="F86" s="44">
        <f>SUMIFS(Cleanup!$A$5:$A$20004,Cleanup!$D$5:$D$20004,$B86,Cleanup!$F$5:$F$20004,$D86,Cleanup!$B$5:$B$20004,F$4)</f>
        <v/>
      </c>
      <c r="G86" s="44">
        <f>SUMIFS(Cleanup!$A$5:$A$20004,Cleanup!$D$5:$D$20004,$B86,Cleanup!$F$5:$F$20004,$D86,Cleanup!$B$5:$B$20004,G$4)</f>
        <v/>
      </c>
      <c r="H86" s="44">
        <f>SUMIFS(Cleanup!$A$5:$A$20004,Cleanup!$D$5:$D$20004,$B86,Cleanup!$F$5:$F$20004,$D86,Cleanup!$B$5:$B$20004,H$4)</f>
        <v/>
      </c>
      <c r="I86" s="44">
        <f>SUMIFS(Cleanup!$A$5:$A$20004,Cleanup!$D$5:$D$20004,$B86,Cleanup!$F$5:$F$20004,$D86,Cleanup!$B$5:$B$20004,I$4)</f>
        <v/>
      </c>
      <c r="J86" s="44">
        <f>SUMIFS(Cleanup!$A$5:$A$20004,Cleanup!$D$5:$D$20004,$B86,Cleanup!$F$5:$F$20004,$D86,Cleanup!$B$5:$B$20004,J$4)</f>
        <v/>
      </c>
      <c r="K86" s="44">
        <f>SUMIFS(Cleanup!$A$5:$A$20004,Cleanup!$D$5:$D$20004,$B86,Cleanup!$F$5:$F$20004,$D86,Cleanup!$B$5:$B$20004,K$4)</f>
        <v/>
      </c>
      <c r="L86" s="44">
        <f>SUMIFS(Cleanup!$A$5:$A$20004,Cleanup!$D$5:$D$20004,$B86,Cleanup!$F$5:$F$20004,$D86,Cleanup!$B$5:$B$20004,L$4)</f>
        <v/>
      </c>
      <c r="M86" s="44">
        <f>SUMIFS(Cleanup!$A$5:$A$20004,Cleanup!$D$5:$D$20004,$B86,Cleanup!$F$5:$F$20004,$D86,Cleanup!$B$5:$B$20004,M$4)</f>
        <v/>
      </c>
      <c r="N86" s="44">
        <f>SUMIFS(Cleanup!$A$5:$A$20004,Cleanup!$D$5:$D$20004,$B86,Cleanup!$F$5:$F$20004,$D86,Cleanup!$B$5:$B$20004,N$4)</f>
        <v/>
      </c>
      <c r="O86" s="44">
        <f>SUMIFS(Cleanup!$A$5:$A$20004,Cleanup!$D$5:$D$20004,$B86,Cleanup!$F$5:$F$20004,$D86,Cleanup!$B$5:$B$20004,O$4)</f>
        <v/>
      </c>
      <c r="P86" s="44">
        <f>SUMIFS(Cleanup!$A$5:$A$20004,Cleanup!$D$5:$D$20004,$B86,Cleanup!$F$5:$F$20004,$D86,Cleanup!$B$5:$B$20004,P$4)</f>
        <v/>
      </c>
      <c r="Q86" s="42">
        <f>SUM(E86:P86)</f>
        <v/>
      </c>
    </row>
    <row r="87">
      <c r="A87" s="6" t="inlineStr">
        <is>
          <t>VIDEO|Direct Workers Comp</t>
        </is>
      </c>
      <c r="B87" s="6" t="inlineStr">
        <is>
          <t>VIDEO</t>
        </is>
      </c>
      <c r="C87" s="6" t="inlineStr">
        <is>
          <t>Cost of Sales</t>
        </is>
      </c>
      <c r="D87" s="6" t="inlineStr">
        <is>
          <t>Direct Workers Comp</t>
        </is>
      </c>
      <c r="E87" s="44">
        <f>SUMIFS(Cleanup!$A$5:$A$20004,Cleanup!$D$5:$D$20004,$B87,Cleanup!$F$5:$F$20004,$D87,Cleanup!$B$5:$B$20004,E$4)</f>
        <v/>
      </c>
      <c r="F87" s="44">
        <f>SUMIFS(Cleanup!$A$5:$A$20004,Cleanup!$D$5:$D$20004,$B87,Cleanup!$F$5:$F$20004,$D87,Cleanup!$B$5:$B$20004,F$4)</f>
        <v/>
      </c>
      <c r="G87" s="44">
        <f>SUMIFS(Cleanup!$A$5:$A$20004,Cleanup!$D$5:$D$20004,$B87,Cleanup!$F$5:$F$20004,$D87,Cleanup!$B$5:$B$20004,G$4)</f>
        <v/>
      </c>
      <c r="H87" s="44">
        <f>SUMIFS(Cleanup!$A$5:$A$20004,Cleanup!$D$5:$D$20004,$B87,Cleanup!$F$5:$F$20004,$D87,Cleanup!$B$5:$B$20004,H$4)</f>
        <v/>
      </c>
      <c r="I87" s="44">
        <f>SUMIFS(Cleanup!$A$5:$A$20004,Cleanup!$D$5:$D$20004,$B87,Cleanup!$F$5:$F$20004,$D87,Cleanup!$B$5:$B$20004,I$4)</f>
        <v/>
      </c>
      <c r="J87" s="44">
        <f>SUMIFS(Cleanup!$A$5:$A$20004,Cleanup!$D$5:$D$20004,$B87,Cleanup!$F$5:$F$20004,$D87,Cleanup!$B$5:$B$20004,J$4)</f>
        <v/>
      </c>
      <c r="K87" s="44">
        <f>SUMIFS(Cleanup!$A$5:$A$20004,Cleanup!$D$5:$D$20004,$B87,Cleanup!$F$5:$F$20004,$D87,Cleanup!$B$5:$B$20004,K$4)</f>
        <v/>
      </c>
      <c r="L87" s="44">
        <f>SUMIFS(Cleanup!$A$5:$A$20004,Cleanup!$D$5:$D$20004,$B87,Cleanup!$F$5:$F$20004,$D87,Cleanup!$B$5:$B$20004,L$4)</f>
        <v/>
      </c>
      <c r="M87" s="44">
        <f>SUMIFS(Cleanup!$A$5:$A$20004,Cleanup!$D$5:$D$20004,$B87,Cleanup!$F$5:$F$20004,$D87,Cleanup!$B$5:$B$20004,M$4)</f>
        <v/>
      </c>
      <c r="N87" s="44">
        <f>SUMIFS(Cleanup!$A$5:$A$20004,Cleanup!$D$5:$D$20004,$B87,Cleanup!$F$5:$F$20004,$D87,Cleanup!$B$5:$B$20004,N$4)</f>
        <v/>
      </c>
      <c r="O87" s="44">
        <f>SUMIFS(Cleanup!$A$5:$A$20004,Cleanup!$D$5:$D$20004,$B87,Cleanup!$F$5:$F$20004,$D87,Cleanup!$B$5:$B$20004,O$4)</f>
        <v/>
      </c>
      <c r="P87" s="44">
        <f>SUMIFS(Cleanup!$A$5:$A$20004,Cleanup!$D$5:$D$20004,$B87,Cleanup!$F$5:$F$20004,$D87,Cleanup!$B$5:$B$20004,P$4)</f>
        <v/>
      </c>
      <c r="Q87" s="42">
        <f>SUM(E87:P87)</f>
        <v/>
      </c>
    </row>
    <row r="88">
      <c r="A88" s="6" t="inlineStr">
        <is>
          <t>VIDEO|Other Direct Expenses</t>
        </is>
      </c>
      <c r="B88" s="6" t="inlineStr">
        <is>
          <t>VIDEO</t>
        </is>
      </c>
      <c r="C88" s="6" t="inlineStr">
        <is>
          <t>Cost of Sales</t>
        </is>
      </c>
      <c r="D88" s="6" t="inlineStr">
        <is>
          <t>Other Direct Expenses</t>
        </is>
      </c>
      <c r="E88" s="44">
        <f>SUMIFS(Cleanup!$A$5:$A$20004,Cleanup!$D$5:$D$20004,$B88,Cleanup!$F$5:$F$20004,$D88,Cleanup!$B$5:$B$20004,E$4)</f>
        <v/>
      </c>
      <c r="F88" s="44">
        <f>SUMIFS(Cleanup!$A$5:$A$20004,Cleanup!$D$5:$D$20004,$B88,Cleanup!$F$5:$F$20004,$D88,Cleanup!$B$5:$B$20004,F$4)</f>
        <v/>
      </c>
      <c r="G88" s="44">
        <f>SUMIFS(Cleanup!$A$5:$A$20004,Cleanup!$D$5:$D$20004,$B88,Cleanup!$F$5:$F$20004,$D88,Cleanup!$B$5:$B$20004,G$4)</f>
        <v/>
      </c>
      <c r="H88" s="44">
        <f>SUMIFS(Cleanup!$A$5:$A$20004,Cleanup!$D$5:$D$20004,$B88,Cleanup!$F$5:$F$20004,$D88,Cleanup!$B$5:$B$20004,H$4)</f>
        <v/>
      </c>
      <c r="I88" s="44">
        <f>SUMIFS(Cleanup!$A$5:$A$20004,Cleanup!$D$5:$D$20004,$B88,Cleanup!$F$5:$F$20004,$D88,Cleanup!$B$5:$B$20004,I$4)</f>
        <v/>
      </c>
      <c r="J88" s="44">
        <f>SUMIFS(Cleanup!$A$5:$A$20004,Cleanup!$D$5:$D$20004,$B88,Cleanup!$F$5:$F$20004,$D88,Cleanup!$B$5:$B$20004,J$4)</f>
        <v/>
      </c>
      <c r="K88" s="44">
        <f>SUMIFS(Cleanup!$A$5:$A$20004,Cleanup!$D$5:$D$20004,$B88,Cleanup!$F$5:$F$20004,$D88,Cleanup!$B$5:$B$20004,K$4)</f>
        <v/>
      </c>
      <c r="L88" s="44">
        <f>SUMIFS(Cleanup!$A$5:$A$20004,Cleanup!$D$5:$D$20004,$B88,Cleanup!$F$5:$F$20004,$D88,Cleanup!$B$5:$B$20004,L$4)</f>
        <v/>
      </c>
      <c r="M88" s="44">
        <f>SUMIFS(Cleanup!$A$5:$A$20004,Cleanup!$D$5:$D$20004,$B88,Cleanup!$F$5:$F$20004,$D88,Cleanup!$B$5:$B$20004,M$4)</f>
        <v/>
      </c>
      <c r="N88" s="44">
        <f>SUMIFS(Cleanup!$A$5:$A$20004,Cleanup!$D$5:$D$20004,$B88,Cleanup!$F$5:$F$20004,$D88,Cleanup!$B$5:$B$20004,N$4)</f>
        <v/>
      </c>
      <c r="O88" s="44">
        <f>SUMIFS(Cleanup!$A$5:$A$20004,Cleanup!$D$5:$D$20004,$B88,Cleanup!$F$5:$F$20004,$D88,Cleanup!$B$5:$B$20004,O$4)</f>
        <v/>
      </c>
      <c r="P88" s="44">
        <f>SUMIFS(Cleanup!$A$5:$A$20004,Cleanup!$D$5:$D$20004,$B88,Cleanup!$F$5:$F$20004,$D88,Cleanup!$B$5:$B$20004,P$4)</f>
        <v/>
      </c>
      <c r="Q88" s="42">
        <f>SUM(E88:P88)</f>
        <v/>
      </c>
    </row>
    <row r="89">
      <c r="A89" s="6" t="inlineStr">
        <is>
          <t>VIDEO|Credit Card fees paid - COGS</t>
        </is>
      </c>
      <c r="B89" s="6" t="inlineStr">
        <is>
          <t>VIDEO</t>
        </is>
      </c>
      <c r="C89" s="6" t="inlineStr">
        <is>
          <t>Cost of Sales</t>
        </is>
      </c>
      <c r="D89" s="6" t="inlineStr">
        <is>
          <t>Credit Card fees paid - COGS</t>
        </is>
      </c>
      <c r="E89" s="44">
        <f>SUMIFS(Cleanup!$A$5:$A$20004,Cleanup!$D$5:$D$20004,$B89,Cleanup!$F$5:$F$20004,$D89,Cleanup!$B$5:$B$20004,E$4)</f>
        <v/>
      </c>
      <c r="F89" s="44">
        <f>SUMIFS(Cleanup!$A$5:$A$20004,Cleanup!$D$5:$D$20004,$B89,Cleanup!$F$5:$F$20004,$D89,Cleanup!$B$5:$B$20004,F$4)</f>
        <v/>
      </c>
      <c r="G89" s="44">
        <f>SUMIFS(Cleanup!$A$5:$A$20004,Cleanup!$D$5:$D$20004,$B89,Cleanup!$F$5:$F$20004,$D89,Cleanup!$B$5:$B$20004,G$4)</f>
        <v/>
      </c>
      <c r="H89" s="44">
        <f>SUMIFS(Cleanup!$A$5:$A$20004,Cleanup!$D$5:$D$20004,$B89,Cleanup!$F$5:$F$20004,$D89,Cleanup!$B$5:$B$20004,H$4)</f>
        <v/>
      </c>
      <c r="I89" s="44">
        <f>SUMIFS(Cleanup!$A$5:$A$20004,Cleanup!$D$5:$D$20004,$B89,Cleanup!$F$5:$F$20004,$D89,Cleanup!$B$5:$B$20004,I$4)</f>
        <v/>
      </c>
      <c r="J89" s="44">
        <f>SUMIFS(Cleanup!$A$5:$A$20004,Cleanup!$D$5:$D$20004,$B89,Cleanup!$F$5:$F$20004,$D89,Cleanup!$B$5:$B$20004,J$4)</f>
        <v/>
      </c>
      <c r="K89" s="44">
        <f>SUMIFS(Cleanup!$A$5:$A$20004,Cleanup!$D$5:$D$20004,$B89,Cleanup!$F$5:$F$20004,$D89,Cleanup!$B$5:$B$20004,K$4)</f>
        <v/>
      </c>
      <c r="L89" s="44">
        <f>SUMIFS(Cleanup!$A$5:$A$20004,Cleanup!$D$5:$D$20004,$B89,Cleanup!$F$5:$F$20004,$D89,Cleanup!$B$5:$B$20004,L$4)</f>
        <v/>
      </c>
      <c r="M89" s="44">
        <f>SUMIFS(Cleanup!$A$5:$A$20004,Cleanup!$D$5:$D$20004,$B89,Cleanup!$F$5:$F$20004,$D89,Cleanup!$B$5:$B$20004,M$4)</f>
        <v/>
      </c>
      <c r="N89" s="44">
        <f>SUMIFS(Cleanup!$A$5:$A$20004,Cleanup!$D$5:$D$20004,$B89,Cleanup!$F$5:$F$20004,$D89,Cleanup!$B$5:$B$20004,N$4)</f>
        <v/>
      </c>
      <c r="O89" s="44">
        <f>SUMIFS(Cleanup!$A$5:$A$20004,Cleanup!$D$5:$D$20004,$B89,Cleanup!$F$5:$F$20004,$D89,Cleanup!$B$5:$B$20004,O$4)</f>
        <v/>
      </c>
      <c r="P89" s="44">
        <f>SUMIFS(Cleanup!$A$5:$A$20004,Cleanup!$D$5:$D$20004,$B89,Cleanup!$F$5:$F$20004,$D89,Cleanup!$B$5:$B$20004,P$4)</f>
        <v/>
      </c>
      <c r="Q89" s="42">
        <f>SUM(E89:P89)</f>
        <v/>
      </c>
    </row>
    <row r="90">
      <c r="A90" s="6" t="inlineStr">
        <is>
          <t>VIDEO|General &amp; Administrative Exp</t>
        </is>
      </c>
      <c r="B90" s="6" t="inlineStr">
        <is>
          <t>VIDEO</t>
        </is>
      </c>
      <c r="C90" s="6" t="inlineStr">
        <is>
          <t>Expenses</t>
        </is>
      </c>
      <c r="D90" s="6" t="inlineStr">
        <is>
          <t>General &amp; Administrative Exp</t>
        </is>
      </c>
      <c r="E90" s="44">
        <f>SUMIFS(Cleanup!$A$5:$A$20004,Cleanup!$D$5:$D$20004,$B90,Cleanup!$F$5:$F$20004,$D90,Cleanup!$B$5:$B$20004,E$4)</f>
        <v/>
      </c>
      <c r="F90" s="44">
        <f>SUMIFS(Cleanup!$A$5:$A$20004,Cleanup!$D$5:$D$20004,$B90,Cleanup!$F$5:$F$20004,$D90,Cleanup!$B$5:$B$20004,F$4)</f>
        <v/>
      </c>
      <c r="G90" s="44">
        <f>SUMIFS(Cleanup!$A$5:$A$20004,Cleanup!$D$5:$D$20004,$B90,Cleanup!$F$5:$F$20004,$D90,Cleanup!$B$5:$B$20004,G$4)</f>
        <v/>
      </c>
      <c r="H90" s="44">
        <f>SUMIFS(Cleanup!$A$5:$A$20004,Cleanup!$D$5:$D$20004,$B90,Cleanup!$F$5:$F$20004,$D90,Cleanup!$B$5:$B$20004,H$4)</f>
        <v/>
      </c>
      <c r="I90" s="44">
        <f>SUMIFS(Cleanup!$A$5:$A$20004,Cleanup!$D$5:$D$20004,$B90,Cleanup!$F$5:$F$20004,$D90,Cleanup!$B$5:$B$20004,I$4)</f>
        <v/>
      </c>
      <c r="J90" s="44">
        <f>SUMIFS(Cleanup!$A$5:$A$20004,Cleanup!$D$5:$D$20004,$B90,Cleanup!$F$5:$F$20004,$D90,Cleanup!$B$5:$B$20004,J$4)</f>
        <v/>
      </c>
      <c r="K90" s="44">
        <f>SUMIFS(Cleanup!$A$5:$A$20004,Cleanup!$D$5:$D$20004,$B90,Cleanup!$F$5:$F$20004,$D90,Cleanup!$B$5:$B$20004,K$4)</f>
        <v/>
      </c>
      <c r="L90" s="44">
        <f>SUMIFS(Cleanup!$A$5:$A$20004,Cleanup!$D$5:$D$20004,$B90,Cleanup!$F$5:$F$20004,$D90,Cleanup!$B$5:$B$20004,L$4)</f>
        <v/>
      </c>
      <c r="M90" s="44">
        <f>SUMIFS(Cleanup!$A$5:$A$20004,Cleanup!$D$5:$D$20004,$B90,Cleanup!$F$5:$F$20004,$D90,Cleanup!$B$5:$B$20004,M$4)</f>
        <v/>
      </c>
      <c r="N90" s="44">
        <f>SUMIFS(Cleanup!$A$5:$A$20004,Cleanup!$D$5:$D$20004,$B90,Cleanup!$F$5:$F$20004,$D90,Cleanup!$B$5:$B$20004,N$4)</f>
        <v/>
      </c>
      <c r="O90" s="44">
        <f>SUMIFS(Cleanup!$A$5:$A$20004,Cleanup!$D$5:$D$20004,$B90,Cleanup!$F$5:$F$20004,$D90,Cleanup!$B$5:$B$20004,O$4)</f>
        <v/>
      </c>
      <c r="P90" s="44">
        <f>SUMIFS(Cleanup!$A$5:$A$20004,Cleanup!$D$5:$D$20004,$B90,Cleanup!$F$5:$F$20004,$D90,Cleanup!$B$5:$B$20004,P$4)</f>
        <v/>
      </c>
      <c r="Q90" s="42">
        <f>SUM(E90:P90)</f>
        <v/>
      </c>
    </row>
    <row r="91">
      <c r="A91" s="6" t="inlineStr">
        <is>
          <t>VIDEO|Business Insurances</t>
        </is>
      </c>
      <c r="B91" s="6" t="inlineStr">
        <is>
          <t>VIDEO</t>
        </is>
      </c>
      <c r="C91" s="6" t="inlineStr">
        <is>
          <t>Expenses</t>
        </is>
      </c>
      <c r="D91" s="6" t="inlineStr">
        <is>
          <t>Business Insurances</t>
        </is>
      </c>
      <c r="E91" s="44">
        <f>SUMIFS(Cleanup!$A$5:$A$20004,Cleanup!$D$5:$D$20004,$B91,Cleanup!$F$5:$F$20004,$D91,Cleanup!$B$5:$B$20004,E$4)</f>
        <v/>
      </c>
      <c r="F91" s="44">
        <f>SUMIFS(Cleanup!$A$5:$A$20004,Cleanup!$D$5:$D$20004,$B91,Cleanup!$F$5:$F$20004,$D91,Cleanup!$B$5:$B$20004,F$4)</f>
        <v/>
      </c>
      <c r="G91" s="44">
        <f>SUMIFS(Cleanup!$A$5:$A$20004,Cleanup!$D$5:$D$20004,$B91,Cleanup!$F$5:$F$20004,$D91,Cleanup!$B$5:$B$20004,G$4)</f>
        <v/>
      </c>
      <c r="H91" s="44">
        <f>SUMIFS(Cleanup!$A$5:$A$20004,Cleanup!$D$5:$D$20004,$B91,Cleanup!$F$5:$F$20004,$D91,Cleanup!$B$5:$B$20004,H$4)</f>
        <v/>
      </c>
      <c r="I91" s="44">
        <f>SUMIFS(Cleanup!$A$5:$A$20004,Cleanup!$D$5:$D$20004,$B91,Cleanup!$F$5:$F$20004,$D91,Cleanup!$B$5:$B$20004,I$4)</f>
        <v/>
      </c>
      <c r="J91" s="44">
        <f>SUMIFS(Cleanup!$A$5:$A$20004,Cleanup!$D$5:$D$20004,$B91,Cleanup!$F$5:$F$20004,$D91,Cleanup!$B$5:$B$20004,J$4)</f>
        <v/>
      </c>
      <c r="K91" s="44">
        <f>SUMIFS(Cleanup!$A$5:$A$20004,Cleanup!$D$5:$D$20004,$B91,Cleanup!$F$5:$F$20004,$D91,Cleanup!$B$5:$B$20004,K$4)</f>
        <v/>
      </c>
      <c r="L91" s="44">
        <f>SUMIFS(Cleanup!$A$5:$A$20004,Cleanup!$D$5:$D$20004,$B91,Cleanup!$F$5:$F$20004,$D91,Cleanup!$B$5:$B$20004,L$4)</f>
        <v/>
      </c>
      <c r="M91" s="44">
        <f>SUMIFS(Cleanup!$A$5:$A$20004,Cleanup!$D$5:$D$20004,$B91,Cleanup!$F$5:$F$20004,$D91,Cleanup!$B$5:$B$20004,M$4)</f>
        <v/>
      </c>
      <c r="N91" s="44">
        <f>SUMIFS(Cleanup!$A$5:$A$20004,Cleanup!$D$5:$D$20004,$B91,Cleanup!$F$5:$F$20004,$D91,Cleanup!$B$5:$B$20004,N$4)</f>
        <v/>
      </c>
      <c r="O91" s="44">
        <f>SUMIFS(Cleanup!$A$5:$A$20004,Cleanup!$D$5:$D$20004,$B91,Cleanup!$F$5:$F$20004,$D91,Cleanup!$B$5:$B$20004,O$4)</f>
        <v/>
      </c>
      <c r="P91" s="44">
        <f>SUMIFS(Cleanup!$A$5:$A$20004,Cleanup!$D$5:$D$20004,$B91,Cleanup!$F$5:$F$20004,$D91,Cleanup!$B$5:$B$20004,P$4)</f>
        <v/>
      </c>
      <c r="Q91" s="42">
        <f>SUM(E91:P91)</f>
        <v/>
      </c>
    </row>
    <row r="92">
      <c r="A92" s="6" t="inlineStr">
        <is>
          <t>VIDEO|Advertising &amp; Promotion Exp</t>
        </is>
      </c>
      <c r="B92" s="6" t="inlineStr">
        <is>
          <t>VIDEO</t>
        </is>
      </c>
      <c r="C92" s="6" t="inlineStr">
        <is>
          <t>Expenses</t>
        </is>
      </c>
      <c r="D92" s="6" t="inlineStr">
        <is>
          <t>Advertising &amp; Promotion Exp</t>
        </is>
      </c>
      <c r="E92" s="44">
        <f>SUMIFS(Cleanup!$A$5:$A$20004,Cleanup!$D$5:$D$20004,$B92,Cleanup!$F$5:$F$20004,$D92,Cleanup!$B$5:$B$20004,E$4)</f>
        <v/>
      </c>
      <c r="F92" s="44">
        <f>SUMIFS(Cleanup!$A$5:$A$20004,Cleanup!$D$5:$D$20004,$B92,Cleanup!$F$5:$F$20004,$D92,Cleanup!$B$5:$B$20004,F$4)</f>
        <v/>
      </c>
      <c r="G92" s="44">
        <f>SUMIFS(Cleanup!$A$5:$A$20004,Cleanup!$D$5:$D$20004,$B92,Cleanup!$F$5:$F$20004,$D92,Cleanup!$B$5:$B$20004,G$4)</f>
        <v/>
      </c>
      <c r="H92" s="44">
        <f>SUMIFS(Cleanup!$A$5:$A$20004,Cleanup!$D$5:$D$20004,$B92,Cleanup!$F$5:$F$20004,$D92,Cleanup!$B$5:$B$20004,H$4)</f>
        <v/>
      </c>
      <c r="I92" s="44">
        <f>SUMIFS(Cleanup!$A$5:$A$20004,Cleanup!$D$5:$D$20004,$B92,Cleanup!$F$5:$F$20004,$D92,Cleanup!$B$5:$B$20004,I$4)</f>
        <v/>
      </c>
      <c r="J92" s="44">
        <f>SUMIFS(Cleanup!$A$5:$A$20004,Cleanup!$D$5:$D$20004,$B92,Cleanup!$F$5:$F$20004,$D92,Cleanup!$B$5:$B$20004,J$4)</f>
        <v/>
      </c>
      <c r="K92" s="44">
        <f>SUMIFS(Cleanup!$A$5:$A$20004,Cleanup!$D$5:$D$20004,$B92,Cleanup!$F$5:$F$20004,$D92,Cleanup!$B$5:$B$20004,K$4)</f>
        <v/>
      </c>
      <c r="L92" s="44">
        <f>SUMIFS(Cleanup!$A$5:$A$20004,Cleanup!$D$5:$D$20004,$B92,Cleanup!$F$5:$F$20004,$D92,Cleanup!$B$5:$B$20004,L$4)</f>
        <v/>
      </c>
      <c r="M92" s="44">
        <f>SUMIFS(Cleanup!$A$5:$A$20004,Cleanup!$D$5:$D$20004,$B92,Cleanup!$F$5:$F$20004,$D92,Cleanup!$B$5:$B$20004,M$4)</f>
        <v/>
      </c>
      <c r="N92" s="44">
        <f>SUMIFS(Cleanup!$A$5:$A$20004,Cleanup!$D$5:$D$20004,$B92,Cleanup!$F$5:$F$20004,$D92,Cleanup!$B$5:$B$20004,N$4)</f>
        <v/>
      </c>
      <c r="O92" s="44">
        <f>SUMIFS(Cleanup!$A$5:$A$20004,Cleanup!$D$5:$D$20004,$B92,Cleanup!$F$5:$F$20004,$D92,Cleanup!$B$5:$B$20004,O$4)</f>
        <v/>
      </c>
      <c r="P92" s="44">
        <f>SUMIFS(Cleanup!$A$5:$A$20004,Cleanup!$D$5:$D$20004,$B92,Cleanup!$F$5:$F$20004,$D92,Cleanup!$B$5:$B$20004,P$4)</f>
        <v/>
      </c>
      <c r="Q92" s="42">
        <f>SUM(E92:P92)</f>
        <v/>
      </c>
    </row>
    <row r="93">
      <c r="A93" s="6" t="inlineStr">
        <is>
          <t>VIDEO|Operating Expenses</t>
        </is>
      </c>
      <c r="B93" s="6" t="inlineStr">
        <is>
          <t>VIDEO</t>
        </is>
      </c>
      <c r="C93" s="6" t="inlineStr">
        <is>
          <t>Expenses</t>
        </is>
      </c>
      <c r="D93" s="6" t="inlineStr">
        <is>
          <t>Operating Expenses</t>
        </is>
      </c>
      <c r="E93" s="44">
        <f>SUMIFS(Cleanup!$A$5:$A$20004,Cleanup!$D$5:$D$20004,$B93,Cleanup!$F$5:$F$20004,$D93,Cleanup!$B$5:$B$20004,E$4)</f>
        <v/>
      </c>
      <c r="F93" s="44">
        <f>SUMIFS(Cleanup!$A$5:$A$20004,Cleanup!$D$5:$D$20004,$B93,Cleanup!$F$5:$F$20004,$D93,Cleanup!$B$5:$B$20004,F$4)</f>
        <v/>
      </c>
      <c r="G93" s="44">
        <f>SUMIFS(Cleanup!$A$5:$A$20004,Cleanup!$D$5:$D$20004,$B93,Cleanup!$F$5:$F$20004,$D93,Cleanup!$B$5:$B$20004,G$4)</f>
        <v/>
      </c>
      <c r="H93" s="44">
        <f>SUMIFS(Cleanup!$A$5:$A$20004,Cleanup!$D$5:$D$20004,$B93,Cleanup!$F$5:$F$20004,$D93,Cleanup!$B$5:$B$20004,H$4)</f>
        <v/>
      </c>
      <c r="I93" s="44">
        <f>SUMIFS(Cleanup!$A$5:$A$20004,Cleanup!$D$5:$D$20004,$B93,Cleanup!$F$5:$F$20004,$D93,Cleanup!$B$5:$B$20004,I$4)</f>
        <v/>
      </c>
      <c r="J93" s="44">
        <f>SUMIFS(Cleanup!$A$5:$A$20004,Cleanup!$D$5:$D$20004,$B93,Cleanup!$F$5:$F$20004,$D93,Cleanup!$B$5:$B$20004,J$4)</f>
        <v/>
      </c>
      <c r="K93" s="44">
        <f>SUMIFS(Cleanup!$A$5:$A$20004,Cleanup!$D$5:$D$20004,$B93,Cleanup!$F$5:$F$20004,$D93,Cleanup!$B$5:$B$20004,K$4)</f>
        <v/>
      </c>
      <c r="L93" s="44">
        <f>SUMIFS(Cleanup!$A$5:$A$20004,Cleanup!$D$5:$D$20004,$B93,Cleanup!$F$5:$F$20004,$D93,Cleanup!$B$5:$B$20004,L$4)</f>
        <v/>
      </c>
      <c r="M93" s="44">
        <f>SUMIFS(Cleanup!$A$5:$A$20004,Cleanup!$D$5:$D$20004,$B93,Cleanup!$F$5:$F$20004,$D93,Cleanup!$B$5:$B$20004,M$4)</f>
        <v/>
      </c>
      <c r="N93" s="44">
        <f>SUMIFS(Cleanup!$A$5:$A$20004,Cleanup!$D$5:$D$20004,$B93,Cleanup!$F$5:$F$20004,$D93,Cleanup!$B$5:$B$20004,N$4)</f>
        <v/>
      </c>
      <c r="O93" s="44">
        <f>SUMIFS(Cleanup!$A$5:$A$20004,Cleanup!$D$5:$D$20004,$B93,Cleanup!$F$5:$F$20004,$D93,Cleanup!$B$5:$B$20004,O$4)</f>
        <v/>
      </c>
      <c r="P93" s="44">
        <f>SUMIFS(Cleanup!$A$5:$A$20004,Cleanup!$D$5:$D$20004,$B93,Cleanup!$F$5:$F$20004,$D93,Cleanup!$B$5:$B$20004,P$4)</f>
        <v/>
      </c>
      <c r="Q93" s="42">
        <f>SUM(E93:P93)</f>
        <v/>
      </c>
    </row>
    <row r="94">
      <c r="A94" s="6" t="inlineStr">
        <is>
          <t>VIDEO|Employment Expenses</t>
        </is>
      </c>
      <c r="B94" s="6" t="inlineStr">
        <is>
          <t>VIDEO</t>
        </is>
      </c>
      <c r="C94" s="6" t="inlineStr">
        <is>
          <t>Expenses</t>
        </is>
      </c>
      <c r="D94" s="6" t="inlineStr">
        <is>
          <t>Employment Expenses</t>
        </is>
      </c>
      <c r="E94" s="44">
        <f>SUMIFS(Cleanup!$A$5:$A$20004,Cleanup!$D$5:$D$20004,$B94,Cleanup!$F$5:$F$20004,$D94,Cleanup!$B$5:$B$20004,E$4)</f>
        <v/>
      </c>
      <c r="F94" s="44">
        <f>SUMIFS(Cleanup!$A$5:$A$20004,Cleanup!$D$5:$D$20004,$B94,Cleanup!$F$5:$F$20004,$D94,Cleanup!$B$5:$B$20004,F$4)</f>
        <v/>
      </c>
      <c r="G94" s="44">
        <f>SUMIFS(Cleanup!$A$5:$A$20004,Cleanup!$D$5:$D$20004,$B94,Cleanup!$F$5:$F$20004,$D94,Cleanup!$B$5:$B$20004,G$4)</f>
        <v/>
      </c>
      <c r="H94" s="44">
        <f>SUMIFS(Cleanup!$A$5:$A$20004,Cleanup!$D$5:$D$20004,$B94,Cleanup!$F$5:$F$20004,$D94,Cleanup!$B$5:$B$20004,H$4)</f>
        <v/>
      </c>
      <c r="I94" s="44">
        <f>SUMIFS(Cleanup!$A$5:$A$20004,Cleanup!$D$5:$D$20004,$B94,Cleanup!$F$5:$F$20004,$D94,Cleanup!$B$5:$B$20004,I$4)</f>
        <v/>
      </c>
      <c r="J94" s="44">
        <f>SUMIFS(Cleanup!$A$5:$A$20004,Cleanup!$D$5:$D$20004,$B94,Cleanup!$F$5:$F$20004,$D94,Cleanup!$B$5:$B$20004,J$4)</f>
        <v/>
      </c>
      <c r="K94" s="44">
        <f>SUMIFS(Cleanup!$A$5:$A$20004,Cleanup!$D$5:$D$20004,$B94,Cleanup!$F$5:$F$20004,$D94,Cleanup!$B$5:$B$20004,K$4)</f>
        <v/>
      </c>
      <c r="L94" s="44">
        <f>SUMIFS(Cleanup!$A$5:$A$20004,Cleanup!$D$5:$D$20004,$B94,Cleanup!$F$5:$F$20004,$D94,Cleanup!$B$5:$B$20004,L$4)</f>
        <v/>
      </c>
      <c r="M94" s="44">
        <f>SUMIFS(Cleanup!$A$5:$A$20004,Cleanup!$D$5:$D$20004,$B94,Cleanup!$F$5:$F$20004,$D94,Cleanup!$B$5:$B$20004,M$4)</f>
        <v/>
      </c>
      <c r="N94" s="44">
        <f>SUMIFS(Cleanup!$A$5:$A$20004,Cleanup!$D$5:$D$20004,$B94,Cleanup!$F$5:$F$20004,$D94,Cleanup!$B$5:$B$20004,N$4)</f>
        <v/>
      </c>
      <c r="O94" s="44">
        <f>SUMIFS(Cleanup!$A$5:$A$20004,Cleanup!$D$5:$D$20004,$B94,Cleanup!$F$5:$F$20004,$D94,Cleanup!$B$5:$B$20004,O$4)</f>
        <v/>
      </c>
      <c r="P94" s="44">
        <f>SUMIFS(Cleanup!$A$5:$A$20004,Cleanup!$D$5:$D$20004,$B94,Cleanup!$F$5:$F$20004,$D94,Cleanup!$B$5:$B$20004,P$4)</f>
        <v/>
      </c>
      <c r="Q94" s="42">
        <f>SUM(E94:P94)</f>
        <v/>
      </c>
    </row>
    <row r="95">
      <c r="A95" s="6" t="inlineStr">
        <is>
          <t>VIDEO|Credit Card fees paid</t>
        </is>
      </c>
      <c r="B95" s="6" t="inlineStr">
        <is>
          <t>VIDEO</t>
        </is>
      </c>
      <c r="C95" s="6" t="inlineStr">
        <is>
          <t>Expenses</t>
        </is>
      </c>
      <c r="D95" s="6" t="inlineStr">
        <is>
          <t>Credit Card fees paid</t>
        </is>
      </c>
      <c r="E95" s="44">
        <f>SUMIFS(Cleanup!$A$5:$A$20004,Cleanup!$D$5:$D$20004,$B95,Cleanup!$F$5:$F$20004,$D95,Cleanup!$B$5:$B$20004,E$4)</f>
        <v/>
      </c>
      <c r="F95" s="44">
        <f>SUMIFS(Cleanup!$A$5:$A$20004,Cleanup!$D$5:$D$20004,$B95,Cleanup!$F$5:$F$20004,$D95,Cleanup!$B$5:$B$20004,F$4)</f>
        <v/>
      </c>
      <c r="G95" s="44">
        <f>SUMIFS(Cleanup!$A$5:$A$20004,Cleanup!$D$5:$D$20004,$B95,Cleanup!$F$5:$F$20004,$D95,Cleanup!$B$5:$B$20004,G$4)</f>
        <v/>
      </c>
      <c r="H95" s="44">
        <f>SUMIFS(Cleanup!$A$5:$A$20004,Cleanup!$D$5:$D$20004,$B95,Cleanup!$F$5:$F$20004,$D95,Cleanup!$B$5:$B$20004,H$4)</f>
        <v/>
      </c>
      <c r="I95" s="44">
        <f>SUMIFS(Cleanup!$A$5:$A$20004,Cleanup!$D$5:$D$20004,$B95,Cleanup!$F$5:$F$20004,$D95,Cleanup!$B$5:$B$20004,I$4)</f>
        <v/>
      </c>
      <c r="J95" s="44">
        <f>SUMIFS(Cleanup!$A$5:$A$20004,Cleanup!$D$5:$D$20004,$B95,Cleanup!$F$5:$F$20004,$D95,Cleanup!$B$5:$B$20004,J$4)</f>
        <v/>
      </c>
      <c r="K95" s="44">
        <f>SUMIFS(Cleanup!$A$5:$A$20004,Cleanup!$D$5:$D$20004,$B95,Cleanup!$F$5:$F$20004,$D95,Cleanup!$B$5:$B$20004,K$4)</f>
        <v/>
      </c>
      <c r="L95" s="44">
        <f>SUMIFS(Cleanup!$A$5:$A$20004,Cleanup!$D$5:$D$20004,$B95,Cleanup!$F$5:$F$20004,$D95,Cleanup!$B$5:$B$20004,L$4)</f>
        <v/>
      </c>
      <c r="M95" s="44">
        <f>SUMIFS(Cleanup!$A$5:$A$20004,Cleanup!$D$5:$D$20004,$B95,Cleanup!$F$5:$F$20004,$D95,Cleanup!$B$5:$B$20004,M$4)</f>
        <v/>
      </c>
      <c r="N95" s="44">
        <f>SUMIFS(Cleanup!$A$5:$A$20004,Cleanup!$D$5:$D$20004,$B95,Cleanup!$F$5:$F$20004,$D95,Cleanup!$B$5:$B$20004,N$4)</f>
        <v/>
      </c>
      <c r="O95" s="44">
        <f>SUMIFS(Cleanup!$A$5:$A$20004,Cleanup!$D$5:$D$20004,$B95,Cleanup!$F$5:$F$20004,$D95,Cleanup!$B$5:$B$20004,O$4)</f>
        <v/>
      </c>
      <c r="P95" s="44">
        <f>SUMIFS(Cleanup!$A$5:$A$20004,Cleanup!$D$5:$D$20004,$B95,Cleanup!$F$5:$F$20004,$D95,Cleanup!$B$5:$B$20004,P$4)</f>
        <v/>
      </c>
      <c r="Q95" s="42">
        <f>SUM(E95:P95)</f>
        <v/>
      </c>
    </row>
    <row r="96">
      <c r="A96" s="6" t="inlineStr">
        <is>
          <t>VIDEO|Other Income</t>
        </is>
      </c>
      <c r="B96" s="6" t="inlineStr">
        <is>
          <t>VIDEO</t>
        </is>
      </c>
      <c r="C96" s="6" t="inlineStr">
        <is>
          <t>Other Income</t>
        </is>
      </c>
      <c r="D96" s="6" t="inlineStr">
        <is>
          <t>Other Income</t>
        </is>
      </c>
      <c r="E96" s="44">
        <f>SUMIFS(Cleanup!$A$5:$A$20004,Cleanup!$D$5:$D$20004,$B96,Cleanup!$F$5:$F$20004,$D96,Cleanup!$B$5:$B$20004,E$4)</f>
        <v/>
      </c>
      <c r="F96" s="44">
        <f>SUMIFS(Cleanup!$A$5:$A$20004,Cleanup!$D$5:$D$20004,$B96,Cleanup!$F$5:$F$20004,$D96,Cleanup!$B$5:$B$20004,F$4)</f>
        <v/>
      </c>
      <c r="G96" s="44">
        <f>SUMIFS(Cleanup!$A$5:$A$20004,Cleanup!$D$5:$D$20004,$B96,Cleanup!$F$5:$F$20004,$D96,Cleanup!$B$5:$B$20004,G$4)</f>
        <v/>
      </c>
      <c r="H96" s="44">
        <f>SUMIFS(Cleanup!$A$5:$A$20004,Cleanup!$D$5:$D$20004,$B96,Cleanup!$F$5:$F$20004,$D96,Cleanup!$B$5:$B$20004,H$4)</f>
        <v/>
      </c>
      <c r="I96" s="44">
        <f>SUMIFS(Cleanup!$A$5:$A$20004,Cleanup!$D$5:$D$20004,$B96,Cleanup!$F$5:$F$20004,$D96,Cleanup!$B$5:$B$20004,I$4)</f>
        <v/>
      </c>
      <c r="J96" s="44">
        <f>SUMIFS(Cleanup!$A$5:$A$20004,Cleanup!$D$5:$D$20004,$B96,Cleanup!$F$5:$F$20004,$D96,Cleanup!$B$5:$B$20004,J$4)</f>
        <v/>
      </c>
      <c r="K96" s="44">
        <f>SUMIFS(Cleanup!$A$5:$A$20004,Cleanup!$D$5:$D$20004,$B96,Cleanup!$F$5:$F$20004,$D96,Cleanup!$B$5:$B$20004,K$4)</f>
        <v/>
      </c>
      <c r="L96" s="44">
        <f>SUMIFS(Cleanup!$A$5:$A$20004,Cleanup!$D$5:$D$20004,$B96,Cleanup!$F$5:$F$20004,$D96,Cleanup!$B$5:$B$20004,L$4)</f>
        <v/>
      </c>
      <c r="M96" s="44">
        <f>SUMIFS(Cleanup!$A$5:$A$20004,Cleanup!$D$5:$D$20004,$B96,Cleanup!$F$5:$F$20004,$D96,Cleanup!$B$5:$B$20004,M$4)</f>
        <v/>
      </c>
      <c r="N96" s="44">
        <f>SUMIFS(Cleanup!$A$5:$A$20004,Cleanup!$D$5:$D$20004,$B96,Cleanup!$F$5:$F$20004,$D96,Cleanup!$B$5:$B$20004,N$4)</f>
        <v/>
      </c>
      <c r="O96" s="44">
        <f>SUMIFS(Cleanup!$A$5:$A$20004,Cleanup!$D$5:$D$20004,$B96,Cleanup!$F$5:$F$20004,$D96,Cleanup!$B$5:$B$20004,O$4)</f>
        <v/>
      </c>
      <c r="P96" s="44">
        <f>SUMIFS(Cleanup!$A$5:$A$20004,Cleanup!$D$5:$D$20004,$B96,Cleanup!$F$5:$F$20004,$D96,Cleanup!$B$5:$B$20004,P$4)</f>
        <v/>
      </c>
      <c r="Q96" s="42">
        <f>SUM(E96:P96)</f>
        <v/>
      </c>
    </row>
    <row r="97">
      <c r="A97" s="6" t="inlineStr">
        <is>
          <t>VIDEO|Other Expenses</t>
        </is>
      </c>
      <c r="B97" s="6" t="inlineStr">
        <is>
          <t>VIDEO</t>
        </is>
      </c>
      <c r="C97" s="6" t="inlineStr">
        <is>
          <t>Other Expenses</t>
        </is>
      </c>
      <c r="D97" s="6" t="inlineStr">
        <is>
          <t>Other Expenses</t>
        </is>
      </c>
      <c r="E97" s="44">
        <f>SUMIFS(Cleanup!$A$5:$A$20004,Cleanup!$D$5:$D$20004,$B97,Cleanup!$F$5:$F$20004,$D97,Cleanup!$B$5:$B$20004,E$4)</f>
        <v/>
      </c>
      <c r="F97" s="44">
        <f>SUMIFS(Cleanup!$A$5:$A$20004,Cleanup!$D$5:$D$20004,$B97,Cleanup!$F$5:$F$20004,$D97,Cleanup!$B$5:$B$20004,F$4)</f>
        <v/>
      </c>
      <c r="G97" s="44">
        <f>SUMIFS(Cleanup!$A$5:$A$20004,Cleanup!$D$5:$D$20004,$B97,Cleanup!$F$5:$F$20004,$D97,Cleanup!$B$5:$B$20004,G$4)</f>
        <v/>
      </c>
      <c r="H97" s="44">
        <f>SUMIFS(Cleanup!$A$5:$A$20004,Cleanup!$D$5:$D$20004,$B97,Cleanup!$F$5:$F$20004,$D97,Cleanup!$B$5:$B$20004,H$4)</f>
        <v/>
      </c>
      <c r="I97" s="44">
        <f>SUMIFS(Cleanup!$A$5:$A$20004,Cleanup!$D$5:$D$20004,$B97,Cleanup!$F$5:$F$20004,$D97,Cleanup!$B$5:$B$20004,I$4)</f>
        <v/>
      </c>
      <c r="J97" s="44">
        <f>SUMIFS(Cleanup!$A$5:$A$20004,Cleanup!$D$5:$D$20004,$B97,Cleanup!$F$5:$F$20004,$D97,Cleanup!$B$5:$B$20004,J$4)</f>
        <v/>
      </c>
      <c r="K97" s="44">
        <f>SUMIFS(Cleanup!$A$5:$A$20004,Cleanup!$D$5:$D$20004,$B97,Cleanup!$F$5:$F$20004,$D97,Cleanup!$B$5:$B$20004,K$4)</f>
        <v/>
      </c>
      <c r="L97" s="44">
        <f>SUMIFS(Cleanup!$A$5:$A$20004,Cleanup!$D$5:$D$20004,$B97,Cleanup!$F$5:$F$20004,$D97,Cleanup!$B$5:$B$20004,L$4)</f>
        <v/>
      </c>
      <c r="M97" s="44">
        <f>SUMIFS(Cleanup!$A$5:$A$20004,Cleanup!$D$5:$D$20004,$B97,Cleanup!$F$5:$F$20004,$D97,Cleanup!$B$5:$B$20004,M$4)</f>
        <v/>
      </c>
      <c r="N97" s="44">
        <f>SUMIFS(Cleanup!$A$5:$A$20004,Cleanup!$D$5:$D$20004,$B97,Cleanup!$F$5:$F$20004,$D97,Cleanup!$B$5:$B$20004,N$4)</f>
        <v/>
      </c>
      <c r="O97" s="44">
        <f>SUMIFS(Cleanup!$A$5:$A$20004,Cleanup!$D$5:$D$20004,$B97,Cleanup!$F$5:$F$20004,$D97,Cleanup!$B$5:$B$20004,O$4)</f>
        <v/>
      </c>
      <c r="P97" s="44">
        <f>SUMIFS(Cleanup!$A$5:$A$20004,Cleanup!$D$5:$D$20004,$B97,Cleanup!$F$5:$F$20004,$D97,Cleanup!$B$5:$B$20004,P$4)</f>
        <v/>
      </c>
      <c r="Q97" s="42">
        <f>SUM(E97:P97)</f>
        <v/>
      </c>
    </row>
    <row r="98">
      <c r="A98" s="6" t="inlineStr">
        <is>
          <t>INTEGRATION|Contract Income</t>
        </is>
      </c>
      <c r="B98" s="6" t="inlineStr">
        <is>
          <t>INTEGRATION</t>
        </is>
      </c>
      <c r="C98" s="6" t="inlineStr">
        <is>
          <t>Income</t>
        </is>
      </c>
      <c r="D98" s="6" t="inlineStr">
        <is>
          <t>Contract Income</t>
        </is>
      </c>
      <c r="E98" s="44">
        <f>SUMIFS(Cleanup!$A$5:$A$20004,Cleanup!$D$5:$D$20004,$B98,Cleanup!$F$5:$F$20004,$D98,Cleanup!$B$5:$B$20004,E$4)</f>
        <v/>
      </c>
      <c r="F98" s="44">
        <f>SUMIFS(Cleanup!$A$5:$A$20004,Cleanup!$D$5:$D$20004,$B98,Cleanup!$F$5:$F$20004,$D98,Cleanup!$B$5:$B$20004,F$4)</f>
        <v/>
      </c>
      <c r="G98" s="44">
        <f>SUMIFS(Cleanup!$A$5:$A$20004,Cleanup!$D$5:$D$20004,$B98,Cleanup!$F$5:$F$20004,$D98,Cleanup!$B$5:$B$20004,G$4)</f>
        <v/>
      </c>
      <c r="H98" s="44">
        <f>SUMIFS(Cleanup!$A$5:$A$20004,Cleanup!$D$5:$D$20004,$B98,Cleanup!$F$5:$F$20004,$D98,Cleanup!$B$5:$B$20004,H$4)</f>
        <v/>
      </c>
      <c r="I98" s="44">
        <f>SUMIFS(Cleanup!$A$5:$A$20004,Cleanup!$D$5:$D$20004,$B98,Cleanup!$F$5:$F$20004,$D98,Cleanup!$B$5:$B$20004,I$4)</f>
        <v/>
      </c>
      <c r="J98" s="44">
        <f>SUMIFS(Cleanup!$A$5:$A$20004,Cleanup!$D$5:$D$20004,$B98,Cleanup!$F$5:$F$20004,$D98,Cleanup!$B$5:$B$20004,J$4)</f>
        <v/>
      </c>
      <c r="K98" s="44">
        <f>SUMIFS(Cleanup!$A$5:$A$20004,Cleanup!$D$5:$D$20004,$B98,Cleanup!$F$5:$F$20004,$D98,Cleanup!$B$5:$B$20004,K$4)</f>
        <v/>
      </c>
      <c r="L98" s="44">
        <f>SUMIFS(Cleanup!$A$5:$A$20004,Cleanup!$D$5:$D$20004,$B98,Cleanup!$F$5:$F$20004,$D98,Cleanup!$B$5:$B$20004,L$4)</f>
        <v/>
      </c>
      <c r="M98" s="44">
        <f>SUMIFS(Cleanup!$A$5:$A$20004,Cleanup!$D$5:$D$20004,$B98,Cleanup!$F$5:$F$20004,$D98,Cleanup!$B$5:$B$20004,M$4)</f>
        <v/>
      </c>
      <c r="N98" s="44">
        <f>SUMIFS(Cleanup!$A$5:$A$20004,Cleanup!$D$5:$D$20004,$B98,Cleanup!$F$5:$F$20004,$D98,Cleanup!$B$5:$B$20004,N$4)</f>
        <v/>
      </c>
      <c r="O98" s="44">
        <f>SUMIFS(Cleanup!$A$5:$A$20004,Cleanup!$D$5:$D$20004,$B98,Cleanup!$F$5:$F$20004,$D98,Cleanup!$B$5:$B$20004,O$4)</f>
        <v/>
      </c>
      <c r="P98" s="44">
        <f>SUMIFS(Cleanup!$A$5:$A$20004,Cleanup!$D$5:$D$20004,$B98,Cleanup!$F$5:$F$20004,$D98,Cleanup!$B$5:$B$20004,P$4)</f>
        <v/>
      </c>
      <c r="Q98" s="42">
        <f>SUM(E98:P98)</f>
        <v/>
      </c>
    </row>
    <row r="99">
      <c r="A99" s="6" t="inlineStr">
        <is>
          <t>INTEGRATION|Non Contract Income</t>
        </is>
      </c>
      <c r="B99" s="6" t="inlineStr">
        <is>
          <t>INTEGRATION</t>
        </is>
      </c>
      <c r="C99" s="6" t="inlineStr">
        <is>
          <t>Income</t>
        </is>
      </c>
      <c r="D99" s="6" t="inlineStr">
        <is>
          <t>Non Contract Income</t>
        </is>
      </c>
      <c r="E99" s="44">
        <f>SUMIFS(Cleanup!$A$5:$A$20004,Cleanup!$D$5:$D$20004,$B99,Cleanup!$F$5:$F$20004,$D99,Cleanup!$B$5:$B$20004,E$4)</f>
        <v/>
      </c>
      <c r="F99" s="44">
        <f>SUMIFS(Cleanup!$A$5:$A$20004,Cleanup!$D$5:$D$20004,$B99,Cleanup!$F$5:$F$20004,$D99,Cleanup!$B$5:$B$20004,F$4)</f>
        <v/>
      </c>
      <c r="G99" s="44">
        <f>SUMIFS(Cleanup!$A$5:$A$20004,Cleanup!$D$5:$D$20004,$B99,Cleanup!$F$5:$F$20004,$D99,Cleanup!$B$5:$B$20004,G$4)</f>
        <v/>
      </c>
      <c r="H99" s="44">
        <f>SUMIFS(Cleanup!$A$5:$A$20004,Cleanup!$D$5:$D$20004,$B99,Cleanup!$F$5:$F$20004,$D99,Cleanup!$B$5:$B$20004,H$4)</f>
        <v/>
      </c>
      <c r="I99" s="44">
        <f>SUMIFS(Cleanup!$A$5:$A$20004,Cleanup!$D$5:$D$20004,$B99,Cleanup!$F$5:$F$20004,$D99,Cleanup!$B$5:$B$20004,I$4)</f>
        <v/>
      </c>
      <c r="J99" s="44">
        <f>SUMIFS(Cleanup!$A$5:$A$20004,Cleanup!$D$5:$D$20004,$B99,Cleanup!$F$5:$F$20004,$D99,Cleanup!$B$5:$B$20004,J$4)</f>
        <v/>
      </c>
      <c r="K99" s="44">
        <f>SUMIFS(Cleanup!$A$5:$A$20004,Cleanup!$D$5:$D$20004,$B99,Cleanup!$F$5:$F$20004,$D99,Cleanup!$B$5:$B$20004,K$4)</f>
        <v/>
      </c>
      <c r="L99" s="44">
        <f>SUMIFS(Cleanup!$A$5:$A$20004,Cleanup!$D$5:$D$20004,$B99,Cleanup!$F$5:$F$20004,$D99,Cleanup!$B$5:$B$20004,L$4)</f>
        <v/>
      </c>
      <c r="M99" s="44">
        <f>SUMIFS(Cleanup!$A$5:$A$20004,Cleanup!$D$5:$D$20004,$B99,Cleanup!$F$5:$F$20004,$D99,Cleanup!$B$5:$B$20004,M$4)</f>
        <v/>
      </c>
      <c r="N99" s="44">
        <f>SUMIFS(Cleanup!$A$5:$A$20004,Cleanup!$D$5:$D$20004,$B99,Cleanup!$F$5:$F$20004,$D99,Cleanup!$B$5:$B$20004,N$4)</f>
        <v/>
      </c>
      <c r="O99" s="44">
        <f>SUMIFS(Cleanup!$A$5:$A$20004,Cleanup!$D$5:$D$20004,$B99,Cleanup!$F$5:$F$20004,$D99,Cleanup!$B$5:$B$20004,O$4)</f>
        <v/>
      </c>
      <c r="P99" s="44">
        <f>SUMIFS(Cleanup!$A$5:$A$20004,Cleanup!$D$5:$D$20004,$B99,Cleanup!$F$5:$F$20004,$D99,Cleanup!$B$5:$B$20004,P$4)</f>
        <v/>
      </c>
      <c r="Q99" s="42">
        <f>SUM(E99:P99)</f>
        <v/>
      </c>
    </row>
    <row r="100">
      <c r="A100" s="6" t="inlineStr">
        <is>
          <t>INTEGRATION|Work in Progess</t>
        </is>
      </c>
      <c r="B100" s="6" t="inlineStr">
        <is>
          <t>INTEGRATION</t>
        </is>
      </c>
      <c r="C100" s="6" t="inlineStr">
        <is>
          <t>Income</t>
        </is>
      </c>
      <c r="D100" s="6" t="inlineStr">
        <is>
          <t>Work in Progess</t>
        </is>
      </c>
      <c r="E100" s="44">
        <f>SUMIFS(Cleanup!$A$5:$A$20004,Cleanup!$D$5:$D$20004,$B100,Cleanup!$F$5:$F$20004,$D100,Cleanup!$B$5:$B$20004,E$4)</f>
        <v/>
      </c>
      <c r="F100" s="44">
        <f>SUMIFS(Cleanup!$A$5:$A$20004,Cleanup!$D$5:$D$20004,$B100,Cleanup!$F$5:$F$20004,$D100,Cleanup!$B$5:$B$20004,F$4)</f>
        <v/>
      </c>
      <c r="G100" s="44">
        <f>SUMIFS(Cleanup!$A$5:$A$20004,Cleanup!$D$5:$D$20004,$B100,Cleanup!$F$5:$F$20004,$D100,Cleanup!$B$5:$B$20004,G$4)</f>
        <v/>
      </c>
      <c r="H100" s="44">
        <f>SUMIFS(Cleanup!$A$5:$A$20004,Cleanup!$D$5:$D$20004,$B100,Cleanup!$F$5:$F$20004,$D100,Cleanup!$B$5:$B$20004,H$4)</f>
        <v/>
      </c>
      <c r="I100" s="44">
        <f>SUMIFS(Cleanup!$A$5:$A$20004,Cleanup!$D$5:$D$20004,$B100,Cleanup!$F$5:$F$20004,$D100,Cleanup!$B$5:$B$20004,I$4)</f>
        <v/>
      </c>
      <c r="J100" s="44">
        <f>SUMIFS(Cleanup!$A$5:$A$20004,Cleanup!$D$5:$D$20004,$B100,Cleanup!$F$5:$F$20004,$D100,Cleanup!$B$5:$B$20004,J$4)</f>
        <v/>
      </c>
      <c r="K100" s="44">
        <f>SUMIFS(Cleanup!$A$5:$A$20004,Cleanup!$D$5:$D$20004,$B100,Cleanup!$F$5:$F$20004,$D100,Cleanup!$B$5:$B$20004,K$4)</f>
        <v/>
      </c>
      <c r="L100" s="44">
        <f>SUMIFS(Cleanup!$A$5:$A$20004,Cleanup!$D$5:$D$20004,$B100,Cleanup!$F$5:$F$20004,$D100,Cleanup!$B$5:$B$20004,L$4)</f>
        <v/>
      </c>
      <c r="M100" s="44">
        <f>SUMIFS(Cleanup!$A$5:$A$20004,Cleanup!$D$5:$D$20004,$B100,Cleanup!$F$5:$F$20004,$D100,Cleanup!$B$5:$B$20004,M$4)</f>
        <v/>
      </c>
      <c r="N100" s="44">
        <f>SUMIFS(Cleanup!$A$5:$A$20004,Cleanup!$D$5:$D$20004,$B100,Cleanup!$F$5:$F$20004,$D100,Cleanup!$B$5:$B$20004,N$4)</f>
        <v/>
      </c>
      <c r="O100" s="44">
        <f>SUMIFS(Cleanup!$A$5:$A$20004,Cleanup!$D$5:$D$20004,$B100,Cleanup!$F$5:$F$20004,$D100,Cleanup!$B$5:$B$20004,O$4)</f>
        <v/>
      </c>
      <c r="P100" s="44">
        <f>SUMIFS(Cleanup!$A$5:$A$20004,Cleanup!$D$5:$D$20004,$B100,Cleanup!$F$5:$F$20004,$D100,Cleanup!$B$5:$B$20004,P$4)</f>
        <v/>
      </c>
      <c r="Q100" s="42">
        <f>SUM(E100:P100)</f>
        <v/>
      </c>
    </row>
    <row r="101">
      <c r="A101" s="6" t="inlineStr">
        <is>
          <t>INTEGRATION|Freight Collected &amp; Travel</t>
        </is>
      </c>
      <c r="B101" s="6" t="inlineStr">
        <is>
          <t>INTEGRATION</t>
        </is>
      </c>
      <c r="C101" s="6" t="inlineStr">
        <is>
          <t>Income</t>
        </is>
      </c>
      <c r="D101" s="6" t="inlineStr">
        <is>
          <t>Freight Collected &amp; Travel</t>
        </is>
      </c>
      <c r="E101" s="44">
        <f>SUMIFS(Cleanup!$A$5:$A$20004,Cleanup!$D$5:$D$20004,$B101,Cleanup!$F$5:$F$20004,$D101,Cleanup!$B$5:$B$20004,E$4)</f>
        <v/>
      </c>
      <c r="F101" s="44">
        <f>SUMIFS(Cleanup!$A$5:$A$20004,Cleanup!$D$5:$D$20004,$B101,Cleanup!$F$5:$F$20004,$D101,Cleanup!$B$5:$B$20004,F$4)</f>
        <v/>
      </c>
      <c r="G101" s="44">
        <f>SUMIFS(Cleanup!$A$5:$A$20004,Cleanup!$D$5:$D$20004,$B101,Cleanup!$F$5:$F$20004,$D101,Cleanup!$B$5:$B$20004,G$4)</f>
        <v/>
      </c>
      <c r="H101" s="44">
        <f>SUMIFS(Cleanup!$A$5:$A$20004,Cleanup!$D$5:$D$20004,$B101,Cleanup!$F$5:$F$20004,$D101,Cleanup!$B$5:$B$20004,H$4)</f>
        <v/>
      </c>
      <c r="I101" s="44">
        <f>SUMIFS(Cleanup!$A$5:$A$20004,Cleanup!$D$5:$D$20004,$B101,Cleanup!$F$5:$F$20004,$D101,Cleanup!$B$5:$B$20004,I$4)</f>
        <v/>
      </c>
      <c r="J101" s="44">
        <f>SUMIFS(Cleanup!$A$5:$A$20004,Cleanup!$D$5:$D$20004,$B101,Cleanup!$F$5:$F$20004,$D101,Cleanup!$B$5:$B$20004,J$4)</f>
        <v/>
      </c>
      <c r="K101" s="44">
        <f>SUMIFS(Cleanup!$A$5:$A$20004,Cleanup!$D$5:$D$20004,$B101,Cleanup!$F$5:$F$20004,$D101,Cleanup!$B$5:$B$20004,K$4)</f>
        <v/>
      </c>
      <c r="L101" s="44">
        <f>SUMIFS(Cleanup!$A$5:$A$20004,Cleanup!$D$5:$D$20004,$B101,Cleanup!$F$5:$F$20004,$D101,Cleanup!$B$5:$B$20004,L$4)</f>
        <v/>
      </c>
      <c r="M101" s="44">
        <f>SUMIFS(Cleanup!$A$5:$A$20004,Cleanup!$D$5:$D$20004,$B101,Cleanup!$F$5:$F$20004,$D101,Cleanup!$B$5:$B$20004,M$4)</f>
        <v/>
      </c>
      <c r="N101" s="44">
        <f>SUMIFS(Cleanup!$A$5:$A$20004,Cleanup!$D$5:$D$20004,$B101,Cleanup!$F$5:$F$20004,$D101,Cleanup!$B$5:$B$20004,N$4)</f>
        <v/>
      </c>
      <c r="O101" s="44">
        <f>SUMIFS(Cleanup!$A$5:$A$20004,Cleanup!$D$5:$D$20004,$B101,Cleanup!$F$5:$F$20004,$D101,Cleanup!$B$5:$B$20004,O$4)</f>
        <v/>
      </c>
      <c r="P101" s="44">
        <f>SUMIFS(Cleanup!$A$5:$A$20004,Cleanup!$D$5:$D$20004,$B101,Cleanup!$F$5:$F$20004,$D101,Cleanup!$B$5:$B$20004,P$4)</f>
        <v/>
      </c>
      <c r="Q101" s="42">
        <f>SUM(E101:P101)</f>
        <v/>
      </c>
    </row>
    <row r="102">
      <c r="A102" s="6" t="inlineStr">
        <is>
          <t>INTEGRATION|Credit Card Fees Collected</t>
        </is>
      </c>
      <c r="B102" s="6" t="inlineStr">
        <is>
          <t>INTEGRATION</t>
        </is>
      </c>
      <c r="C102" s="6" t="inlineStr">
        <is>
          <t>Income</t>
        </is>
      </c>
      <c r="D102" s="6" t="inlineStr">
        <is>
          <t>Credit Card Fees Collected</t>
        </is>
      </c>
      <c r="E102" s="44">
        <f>SUMIFS(Cleanup!$A$5:$A$20004,Cleanup!$D$5:$D$20004,$B102,Cleanup!$F$5:$F$20004,$D102,Cleanup!$B$5:$B$20004,E$4)</f>
        <v/>
      </c>
      <c r="F102" s="44">
        <f>SUMIFS(Cleanup!$A$5:$A$20004,Cleanup!$D$5:$D$20004,$B102,Cleanup!$F$5:$F$20004,$D102,Cleanup!$B$5:$B$20004,F$4)</f>
        <v/>
      </c>
      <c r="G102" s="44">
        <f>SUMIFS(Cleanup!$A$5:$A$20004,Cleanup!$D$5:$D$20004,$B102,Cleanup!$F$5:$F$20004,$D102,Cleanup!$B$5:$B$20004,G$4)</f>
        <v/>
      </c>
      <c r="H102" s="44">
        <f>SUMIFS(Cleanup!$A$5:$A$20004,Cleanup!$D$5:$D$20004,$B102,Cleanup!$F$5:$F$20004,$D102,Cleanup!$B$5:$B$20004,H$4)</f>
        <v/>
      </c>
      <c r="I102" s="44">
        <f>SUMIFS(Cleanup!$A$5:$A$20004,Cleanup!$D$5:$D$20004,$B102,Cleanup!$F$5:$F$20004,$D102,Cleanup!$B$5:$B$20004,I$4)</f>
        <v/>
      </c>
      <c r="J102" s="44">
        <f>SUMIFS(Cleanup!$A$5:$A$20004,Cleanup!$D$5:$D$20004,$B102,Cleanup!$F$5:$F$20004,$D102,Cleanup!$B$5:$B$20004,J$4)</f>
        <v/>
      </c>
      <c r="K102" s="44">
        <f>SUMIFS(Cleanup!$A$5:$A$20004,Cleanup!$D$5:$D$20004,$B102,Cleanup!$F$5:$F$20004,$D102,Cleanup!$B$5:$B$20004,K$4)</f>
        <v/>
      </c>
      <c r="L102" s="44">
        <f>SUMIFS(Cleanup!$A$5:$A$20004,Cleanup!$D$5:$D$20004,$B102,Cleanup!$F$5:$F$20004,$D102,Cleanup!$B$5:$B$20004,L$4)</f>
        <v/>
      </c>
      <c r="M102" s="44">
        <f>SUMIFS(Cleanup!$A$5:$A$20004,Cleanup!$D$5:$D$20004,$B102,Cleanup!$F$5:$F$20004,$D102,Cleanup!$B$5:$B$20004,M$4)</f>
        <v/>
      </c>
      <c r="N102" s="44">
        <f>SUMIFS(Cleanup!$A$5:$A$20004,Cleanup!$D$5:$D$20004,$B102,Cleanup!$F$5:$F$20004,$D102,Cleanup!$B$5:$B$20004,N$4)</f>
        <v/>
      </c>
      <c r="O102" s="44">
        <f>SUMIFS(Cleanup!$A$5:$A$20004,Cleanup!$D$5:$D$20004,$B102,Cleanup!$F$5:$F$20004,$D102,Cleanup!$B$5:$B$20004,O$4)</f>
        <v/>
      </c>
      <c r="P102" s="44">
        <f>SUMIFS(Cleanup!$A$5:$A$20004,Cleanup!$D$5:$D$20004,$B102,Cleanup!$F$5:$F$20004,$D102,Cleanup!$B$5:$B$20004,P$4)</f>
        <v/>
      </c>
      <c r="Q102" s="42">
        <f>SUM(E102:P102)</f>
        <v/>
      </c>
    </row>
    <row r="103">
      <c r="A103" s="6" t="inlineStr">
        <is>
          <t>INTEGRATION|Meal &amp; Travel Allowances</t>
        </is>
      </c>
      <c r="B103" s="6" t="inlineStr">
        <is>
          <t>INTEGRATION</t>
        </is>
      </c>
      <c r="C103" s="6" t="inlineStr">
        <is>
          <t>Income</t>
        </is>
      </c>
      <c r="D103" s="6" t="inlineStr">
        <is>
          <t>Meal &amp; Travel Allowances</t>
        </is>
      </c>
      <c r="E103" s="44">
        <f>SUMIFS(Cleanup!$A$5:$A$20004,Cleanup!$D$5:$D$20004,$B103,Cleanup!$F$5:$F$20004,$D103,Cleanup!$B$5:$B$20004,E$4)</f>
        <v/>
      </c>
      <c r="F103" s="44">
        <f>SUMIFS(Cleanup!$A$5:$A$20004,Cleanup!$D$5:$D$20004,$B103,Cleanup!$F$5:$F$20004,$D103,Cleanup!$B$5:$B$20004,F$4)</f>
        <v/>
      </c>
      <c r="G103" s="44">
        <f>SUMIFS(Cleanup!$A$5:$A$20004,Cleanup!$D$5:$D$20004,$B103,Cleanup!$F$5:$F$20004,$D103,Cleanup!$B$5:$B$20004,G$4)</f>
        <v/>
      </c>
      <c r="H103" s="44">
        <f>SUMIFS(Cleanup!$A$5:$A$20004,Cleanup!$D$5:$D$20004,$B103,Cleanup!$F$5:$F$20004,$D103,Cleanup!$B$5:$B$20004,H$4)</f>
        <v/>
      </c>
      <c r="I103" s="44">
        <f>SUMIFS(Cleanup!$A$5:$A$20004,Cleanup!$D$5:$D$20004,$B103,Cleanup!$F$5:$F$20004,$D103,Cleanup!$B$5:$B$20004,I$4)</f>
        <v/>
      </c>
      <c r="J103" s="44">
        <f>SUMIFS(Cleanup!$A$5:$A$20004,Cleanup!$D$5:$D$20004,$B103,Cleanup!$F$5:$F$20004,$D103,Cleanup!$B$5:$B$20004,J$4)</f>
        <v/>
      </c>
      <c r="K103" s="44">
        <f>SUMIFS(Cleanup!$A$5:$A$20004,Cleanup!$D$5:$D$20004,$B103,Cleanup!$F$5:$F$20004,$D103,Cleanup!$B$5:$B$20004,K$4)</f>
        <v/>
      </c>
      <c r="L103" s="44">
        <f>SUMIFS(Cleanup!$A$5:$A$20004,Cleanup!$D$5:$D$20004,$B103,Cleanup!$F$5:$F$20004,$D103,Cleanup!$B$5:$B$20004,L$4)</f>
        <v/>
      </c>
      <c r="M103" s="44">
        <f>SUMIFS(Cleanup!$A$5:$A$20004,Cleanup!$D$5:$D$20004,$B103,Cleanup!$F$5:$F$20004,$D103,Cleanup!$B$5:$B$20004,M$4)</f>
        <v/>
      </c>
      <c r="N103" s="44">
        <f>SUMIFS(Cleanup!$A$5:$A$20004,Cleanup!$D$5:$D$20004,$B103,Cleanup!$F$5:$F$20004,$D103,Cleanup!$B$5:$B$20004,N$4)</f>
        <v/>
      </c>
      <c r="O103" s="44">
        <f>SUMIFS(Cleanup!$A$5:$A$20004,Cleanup!$D$5:$D$20004,$B103,Cleanup!$F$5:$F$20004,$D103,Cleanup!$B$5:$B$20004,O$4)</f>
        <v/>
      </c>
      <c r="P103" s="44">
        <f>SUMIFS(Cleanup!$A$5:$A$20004,Cleanup!$D$5:$D$20004,$B103,Cleanup!$F$5:$F$20004,$D103,Cleanup!$B$5:$B$20004,P$4)</f>
        <v/>
      </c>
      <c r="Q103" s="42">
        <f>SUM(E103:P103)</f>
        <v/>
      </c>
    </row>
    <row r="104">
      <c r="A104" s="6" t="inlineStr">
        <is>
          <t>INTEGRATION|Miscellaneous Income</t>
        </is>
      </c>
      <c r="B104" s="6" t="inlineStr">
        <is>
          <t>INTEGRATION</t>
        </is>
      </c>
      <c r="C104" s="6" t="inlineStr">
        <is>
          <t>Income</t>
        </is>
      </c>
      <c r="D104" s="6" t="inlineStr">
        <is>
          <t>Miscellaneous Income</t>
        </is>
      </c>
      <c r="E104" s="44">
        <f>SUMIFS(Cleanup!$A$5:$A$20004,Cleanup!$D$5:$D$20004,$B104,Cleanup!$F$5:$F$20004,$D104,Cleanup!$B$5:$B$20004,E$4)</f>
        <v/>
      </c>
      <c r="F104" s="44">
        <f>SUMIFS(Cleanup!$A$5:$A$20004,Cleanup!$D$5:$D$20004,$B104,Cleanup!$F$5:$F$20004,$D104,Cleanup!$B$5:$B$20004,F$4)</f>
        <v/>
      </c>
      <c r="G104" s="44">
        <f>SUMIFS(Cleanup!$A$5:$A$20004,Cleanup!$D$5:$D$20004,$B104,Cleanup!$F$5:$F$20004,$D104,Cleanup!$B$5:$B$20004,G$4)</f>
        <v/>
      </c>
      <c r="H104" s="44">
        <f>SUMIFS(Cleanup!$A$5:$A$20004,Cleanup!$D$5:$D$20004,$B104,Cleanup!$F$5:$F$20004,$D104,Cleanup!$B$5:$B$20004,H$4)</f>
        <v/>
      </c>
      <c r="I104" s="44">
        <f>SUMIFS(Cleanup!$A$5:$A$20004,Cleanup!$D$5:$D$20004,$B104,Cleanup!$F$5:$F$20004,$D104,Cleanup!$B$5:$B$20004,I$4)</f>
        <v/>
      </c>
      <c r="J104" s="44">
        <f>SUMIFS(Cleanup!$A$5:$A$20004,Cleanup!$D$5:$D$20004,$B104,Cleanup!$F$5:$F$20004,$D104,Cleanup!$B$5:$B$20004,J$4)</f>
        <v/>
      </c>
      <c r="K104" s="44">
        <f>SUMIFS(Cleanup!$A$5:$A$20004,Cleanup!$D$5:$D$20004,$B104,Cleanup!$F$5:$F$20004,$D104,Cleanup!$B$5:$B$20004,K$4)</f>
        <v/>
      </c>
      <c r="L104" s="44">
        <f>SUMIFS(Cleanup!$A$5:$A$20004,Cleanup!$D$5:$D$20004,$B104,Cleanup!$F$5:$F$20004,$D104,Cleanup!$B$5:$B$20004,L$4)</f>
        <v/>
      </c>
      <c r="M104" s="44">
        <f>SUMIFS(Cleanup!$A$5:$A$20004,Cleanup!$D$5:$D$20004,$B104,Cleanup!$F$5:$F$20004,$D104,Cleanup!$B$5:$B$20004,M$4)</f>
        <v/>
      </c>
      <c r="N104" s="44">
        <f>SUMIFS(Cleanup!$A$5:$A$20004,Cleanup!$D$5:$D$20004,$B104,Cleanup!$F$5:$F$20004,$D104,Cleanup!$B$5:$B$20004,N$4)</f>
        <v/>
      </c>
      <c r="O104" s="44">
        <f>SUMIFS(Cleanup!$A$5:$A$20004,Cleanup!$D$5:$D$20004,$B104,Cleanup!$F$5:$F$20004,$D104,Cleanup!$B$5:$B$20004,O$4)</f>
        <v/>
      </c>
      <c r="P104" s="44">
        <f>SUMIFS(Cleanup!$A$5:$A$20004,Cleanup!$D$5:$D$20004,$B104,Cleanup!$F$5:$F$20004,$D104,Cleanup!$B$5:$B$20004,P$4)</f>
        <v/>
      </c>
      <c r="Q104" s="42">
        <f>SUM(E104:P104)</f>
        <v/>
      </c>
    </row>
    <row r="105">
      <c r="A105" s="6" t="inlineStr">
        <is>
          <t>INTEGRATION|Equipment - Purchase</t>
        </is>
      </c>
      <c r="B105" s="6" t="inlineStr">
        <is>
          <t>INTEGRATION</t>
        </is>
      </c>
      <c r="C105" s="6" t="inlineStr">
        <is>
          <t>Cost of Sales</t>
        </is>
      </c>
      <c r="D105" s="6" t="inlineStr">
        <is>
          <t>Equipment - Purchase</t>
        </is>
      </c>
      <c r="E105" s="44">
        <f>SUMIFS(Cleanup!$A$5:$A$20004,Cleanup!$D$5:$D$20004,$B105,Cleanup!$F$5:$F$20004,$D105,Cleanup!$B$5:$B$20004,E$4)</f>
        <v/>
      </c>
      <c r="F105" s="44">
        <f>SUMIFS(Cleanup!$A$5:$A$20004,Cleanup!$D$5:$D$20004,$B105,Cleanup!$F$5:$F$20004,$D105,Cleanup!$B$5:$B$20004,F$4)</f>
        <v/>
      </c>
      <c r="G105" s="44">
        <f>SUMIFS(Cleanup!$A$5:$A$20004,Cleanup!$D$5:$D$20004,$B105,Cleanup!$F$5:$F$20004,$D105,Cleanup!$B$5:$B$20004,G$4)</f>
        <v/>
      </c>
      <c r="H105" s="44">
        <f>SUMIFS(Cleanup!$A$5:$A$20004,Cleanup!$D$5:$D$20004,$B105,Cleanup!$F$5:$F$20004,$D105,Cleanup!$B$5:$B$20004,H$4)</f>
        <v/>
      </c>
      <c r="I105" s="44">
        <f>SUMIFS(Cleanup!$A$5:$A$20004,Cleanup!$D$5:$D$20004,$B105,Cleanup!$F$5:$F$20004,$D105,Cleanup!$B$5:$B$20004,I$4)</f>
        <v/>
      </c>
      <c r="J105" s="44">
        <f>SUMIFS(Cleanup!$A$5:$A$20004,Cleanup!$D$5:$D$20004,$B105,Cleanup!$F$5:$F$20004,$D105,Cleanup!$B$5:$B$20004,J$4)</f>
        <v/>
      </c>
      <c r="K105" s="44">
        <f>SUMIFS(Cleanup!$A$5:$A$20004,Cleanup!$D$5:$D$20004,$B105,Cleanup!$F$5:$F$20004,$D105,Cleanup!$B$5:$B$20004,K$4)</f>
        <v/>
      </c>
      <c r="L105" s="44">
        <f>SUMIFS(Cleanup!$A$5:$A$20004,Cleanup!$D$5:$D$20004,$B105,Cleanup!$F$5:$F$20004,$D105,Cleanup!$B$5:$B$20004,L$4)</f>
        <v/>
      </c>
      <c r="M105" s="44">
        <f>SUMIFS(Cleanup!$A$5:$A$20004,Cleanup!$D$5:$D$20004,$B105,Cleanup!$F$5:$F$20004,$D105,Cleanup!$B$5:$B$20004,M$4)</f>
        <v/>
      </c>
      <c r="N105" s="44">
        <f>SUMIFS(Cleanup!$A$5:$A$20004,Cleanup!$D$5:$D$20004,$B105,Cleanup!$F$5:$F$20004,$D105,Cleanup!$B$5:$B$20004,N$4)</f>
        <v/>
      </c>
      <c r="O105" s="44">
        <f>SUMIFS(Cleanup!$A$5:$A$20004,Cleanup!$D$5:$D$20004,$B105,Cleanup!$F$5:$F$20004,$D105,Cleanup!$B$5:$B$20004,O$4)</f>
        <v/>
      </c>
      <c r="P105" s="44">
        <f>SUMIFS(Cleanup!$A$5:$A$20004,Cleanup!$D$5:$D$20004,$B105,Cleanup!$F$5:$F$20004,$D105,Cleanup!$B$5:$B$20004,P$4)</f>
        <v/>
      </c>
      <c r="Q105" s="42">
        <f>SUM(E105:P105)</f>
        <v/>
      </c>
    </row>
    <row r="106">
      <c r="A106" s="6" t="inlineStr">
        <is>
          <t>INTEGRATION|Equipment - Hires</t>
        </is>
      </c>
      <c r="B106" s="6" t="inlineStr">
        <is>
          <t>INTEGRATION</t>
        </is>
      </c>
      <c r="C106" s="6" t="inlineStr">
        <is>
          <t>Cost of Sales</t>
        </is>
      </c>
      <c r="D106" s="6" t="inlineStr">
        <is>
          <t>Equipment - Hires</t>
        </is>
      </c>
      <c r="E106" s="44">
        <f>SUMIFS(Cleanup!$A$5:$A$20004,Cleanup!$D$5:$D$20004,$B106,Cleanup!$F$5:$F$20004,$D106,Cleanup!$B$5:$B$20004,E$4)</f>
        <v/>
      </c>
      <c r="F106" s="44">
        <f>SUMIFS(Cleanup!$A$5:$A$20004,Cleanup!$D$5:$D$20004,$B106,Cleanup!$F$5:$F$20004,$D106,Cleanup!$B$5:$B$20004,F$4)</f>
        <v/>
      </c>
      <c r="G106" s="44">
        <f>SUMIFS(Cleanup!$A$5:$A$20004,Cleanup!$D$5:$D$20004,$B106,Cleanup!$F$5:$F$20004,$D106,Cleanup!$B$5:$B$20004,G$4)</f>
        <v/>
      </c>
      <c r="H106" s="44">
        <f>SUMIFS(Cleanup!$A$5:$A$20004,Cleanup!$D$5:$D$20004,$B106,Cleanup!$F$5:$F$20004,$D106,Cleanup!$B$5:$B$20004,H$4)</f>
        <v/>
      </c>
      <c r="I106" s="44">
        <f>SUMIFS(Cleanup!$A$5:$A$20004,Cleanup!$D$5:$D$20004,$B106,Cleanup!$F$5:$F$20004,$D106,Cleanup!$B$5:$B$20004,I$4)</f>
        <v/>
      </c>
      <c r="J106" s="44">
        <f>SUMIFS(Cleanup!$A$5:$A$20004,Cleanup!$D$5:$D$20004,$B106,Cleanup!$F$5:$F$20004,$D106,Cleanup!$B$5:$B$20004,J$4)</f>
        <v/>
      </c>
      <c r="K106" s="44">
        <f>SUMIFS(Cleanup!$A$5:$A$20004,Cleanup!$D$5:$D$20004,$B106,Cleanup!$F$5:$F$20004,$D106,Cleanup!$B$5:$B$20004,K$4)</f>
        <v/>
      </c>
      <c r="L106" s="44">
        <f>SUMIFS(Cleanup!$A$5:$A$20004,Cleanup!$D$5:$D$20004,$B106,Cleanup!$F$5:$F$20004,$D106,Cleanup!$B$5:$B$20004,L$4)</f>
        <v/>
      </c>
      <c r="M106" s="44">
        <f>SUMIFS(Cleanup!$A$5:$A$20004,Cleanup!$D$5:$D$20004,$B106,Cleanup!$F$5:$F$20004,$D106,Cleanup!$B$5:$B$20004,M$4)</f>
        <v/>
      </c>
      <c r="N106" s="44">
        <f>SUMIFS(Cleanup!$A$5:$A$20004,Cleanup!$D$5:$D$20004,$B106,Cleanup!$F$5:$F$20004,$D106,Cleanup!$B$5:$B$20004,N$4)</f>
        <v/>
      </c>
      <c r="O106" s="44">
        <f>SUMIFS(Cleanup!$A$5:$A$20004,Cleanup!$D$5:$D$20004,$B106,Cleanup!$F$5:$F$20004,$D106,Cleanup!$B$5:$B$20004,O$4)</f>
        <v/>
      </c>
      <c r="P106" s="44">
        <f>SUMIFS(Cleanup!$A$5:$A$20004,Cleanup!$D$5:$D$20004,$B106,Cleanup!$F$5:$F$20004,$D106,Cleanup!$B$5:$B$20004,P$4)</f>
        <v/>
      </c>
      <c r="Q106" s="42">
        <f>SUM(E106:P106)</f>
        <v/>
      </c>
    </row>
    <row r="107">
      <c r="A107" s="6" t="inlineStr">
        <is>
          <t>INTEGRATION|Sub-Contract Labour</t>
        </is>
      </c>
      <c r="B107" s="6" t="inlineStr">
        <is>
          <t>INTEGRATION</t>
        </is>
      </c>
      <c r="C107" s="6" t="inlineStr">
        <is>
          <t>Cost of Sales</t>
        </is>
      </c>
      <c r="D107" s="6" t="inlineStr">
        <is>
          <t>Sub-Contract Labour</t>
        </is>
      </c>
      <c r="E107" s="44">
        <f>SUMIFS(Cleanup!$A$5:$A$20004,Cleanup!$D$5:$D$20004,$B107,Cleanup!$F$5:$F$20004,$D107,Cleanup!$B$5:$B$20004,E$4)</f>
        <v/>
      </c>
      <c r="F107" s="44">
        <f>SUMIFS(Cleanup!$A$5:$A$20004,Cleanup!$D$5:$D$20004,$B107,Cleanup!$F$5:$F$20004,$D107,Cleanup!$B$5:$B$20004,F$4)</f>
        <v/>
      </c>
      <c r="G107" s="44">
        <f>SUMIFS(Cleanup!$A$5:$A$20004,Cleanup!$D$5:$D$20004,$B107,Cleanup!$F$5:$F$20004,$D107,Cleanup!$B$5:$B$20004,G$4)</f>
        <v/>
      </c>
      <c r="H107" s="44">
        <f>SUMIFS(Cleanup!$A$5:$A$20004,Cleanup!$D$5:$D$20004,$B107,Cleanup!$F$5:$F$20004,$D107,Cleanup!$B$5:$B$20004,H$4)</f>
        <v/>
      </c>
      <c r="I107" s="44">
        <f>SUMIFS(Cleanup!$A$5:$A$20004,Cleanup!$D$5:$D$20004,$B107,Cleanup!$F$5:$F$20004,$D107,Cleanup!$B$5:$B$20004,I$4)</f>
        <v/>
      </c>
      <c r="J107" s="44">
        <f>SUMIFS(Cleanup!$A$5:$A$20004,Cleanup!$D$5:$D$20004,$B107,Cleanup!$F$5:$F$20004,$D107,Cleanup!$B$5:$B$20004,J$4)</f>
        <v/>
      </c>
      <c r="K107" s="44">
        <f>SUMIFS(Cleanup!$A$5:$A$20004,Cleanup!$D$5:$D$20004,$B107,Cleanup!$F$5:$F$20004,$D107,Cleanup!$B$5:$B$20004,K$4)</f>
        <v/>
      </c>
      <c r="L107" s="44">
        <f>SUMIFS(Cleanup!$A$5:$A$20004,Cleanup!$D$5:$D$20004,$B107,Cleanup!$F$5:$F$20004,$D107,Cleanup!$B$5:$B$20004,L$4)</f>
        <v/>
      </c>
      <c r="M107" s="44">
        <f>SUMIFS(Cleanup!$A$5:$A$20004,Cleanup!$D$5:$D$20004,$B107,Cleanup!$F$5:$F$20004,$D107,Cleanup!$B$5:$B$20004,M$4)</f>
        <v/>
      </c>
      <c r="N107" s="44">
        <f>SUMIFS(Cleanup!$A$5:$A$20004,Cleanup!$D$5:$D$20004,$B107,Cleanup!$F$5:$F$20004,$D107,Cleanup!$B$5:$B$20004,N$4)</f>
        <v/>
      </c>
      <c r="O107" s="44">
        <f>SUMIFS(Cleanup!$A$5:$A$20004,Cleanup!$D$5:$D$20004,$B107,Cleanup!$F$5:$F$20004,$D107,Cleanup!$B$5:$B$20004,O$4)</f>
        <v/>
      </c>
      <c r="P107" s="44">
        <f>SUMIFS(Cleanup!$A$5:$A$20004,Cleanup!$D$5:$D$20004,$B107,Cleanup!$F$5:$F$20004,$D107,Cleanup!$B$5:$B$20004,P$4)</f>
        <v/>
      </c>
      <c r="Q107" s="42">
        <f>SUM(E107:P107)</f>
        <v/>
      </c>
    </row>
    <row r="108">
      <c r="A108" s="6" t="inlineStr">
        <is>
          <t>INTEGRATION|Service - hires</t>
        </is>
      </c>
      <c r="B108" s="6" t="inlineStr">
        <is>
          <t>INTEGRATION</t>
        </is>
      </c>
      <c r="C108" s="6" t="inlineStr">
        <is>
          <t>Cost of Sales</t>
        </is>
      </c>
      <c r="D108" s="6" t="inlineStr">
        <is>
          <t>Service - hires</t>
        </is>
      </c>
      <c r="E108" s="44">
        <f>SUMIFS(Cleanup!$A$5:$A$20004,Cleanup!$D$5:$D$20004,$B108,Cleanup!$F$5:$F$20004,$D108,Cleanup!$B$5:$B$20004,E$4)</f>
        <v/>
      </c>
      <c r="F108" s="44">
        <f>SUMIFS(Cleanup!$A$5:$A$20004,Cleanup!$D$5:$D$20004,$B108,Cleanup!$F$5:$F$20004,$D108,Cleanup!$B$5:$B$20004,F$4)</f>
        <v/>
      </c>
      <c r="G108" s="44">
        <f>SUMIFS(Cleanup!$A$5:$A$20004,Cleanup!$D$5:$D$20004,$B108,Cleanup!$F$5:$F$20004,$D108,Cleanup!$B$5:$B$20004,G$4)</f>
        <v/>
      </c>
      <c r="H108" s="44">
        <f>SUMIFS(Cleanup!$A$5:$A$20004,Cleanup!$D$5:$D$20004,$B108,Cleanup!$F$5:$F$20004,$D108,Cleanup!$B$5:$B$20004,H$4)</f>
        <v/>
      </c>
      <c r="I108" s="44">
        <f>SUMIFS(Cleanup!$A$5:$A$20004,Cleanup!$D$5:$D$20004,$B108,Cleanup!$F$5:$F$20004,$D108,Cleanup!$B$5:$B$20004,I$4)</f>
        <v/>
      </c>
      <c r="J108" s="44">
        <f>SUMIFS(Cleanup!$A$5:$A$20004,Cleanup!$D$5:$D$20004,$B108,Cleanup!$F$5:$F$20004,$D108,Cleanup!$B$5:$B$20004,J$4)</f>
        <v/>
      </c>
      <c r="K108" s="44">
        <f>SUMIFS(Cleanup!$A$5:$A$20004,Cleanup!$D$5:$D$20004,$B108,Cleanup!$F$5:$F$20004,$D108,Cleanup!$B$5:$B$20004,K$4)</f>
        <v/>
      </c>
      <c r="L108" s="44">
        <f>SUMIFS(Cleanup!$A$5:$A$20004,Cleanup!$D$5:$D$20004,$B108,Cleanup!$F$5:$F$20004,$D108,Cleanup!$B$5:$B$20004,L$4)</f>
        <v/>
      </c>
      <c r="M108" s="44">
        <f>SUMIFS(Cleanup!$A$5:$A$20004,Cleanup!$D$5:$D$20004,$B108,Cleanup!$F$5:$F$20004,$D108,Cleanup!$B$5:$B$20004,M$4)</f>
        <v/>
      </c>
      <c r="N108" s="44">
        <f>SUMIFS(Cleanup!$A$5:$A$20004,Cleanup!$D$5:$D$20004,$B108,Cleanup!$F$5:$F$20004,$D108,Cleanup!$B$5:$B$20004,N$4)</f>
        <v/>
      </c>
      <c r="O108" s="44">
        <f>SUMIFS(Cleanup!$A$5:$A$20004,Cleanup!$D$5:$D$20004,$B108,Cleanup!$F$5:$F$20004,$D108,Cleanup!$B$5:$B$20004,O$4)</f>
        <v/>
      </c>
      <c r="P108" s="44">
        <f>SUMIFS(Cleanup!$A$5:$A$20004,Cleanup!$D$5:$D$20004,$B108,Cleanup!$F$5:$F$20004,$D108,Cleanup!$B$5:$B$20004,P$4)</f>
        <v/>
      </c>
      <c r="Q108" s="42">
        <f>SUM(E108:P108)</f>
        <v/>
      </c>
    </row>
    <row r="109">
      <c r="A109" s="6" t="inlineStr">
        <is>
          <t>INTEGRATION|Subscriptions &amp; Licences</t>
        </is>
      </c>
      <c r="B109" s="6" t="inlineStr">
        <is>
          <t>INTEGRATION</t>
        </is>
      </c>
      <c r="C109" s="6" t="inlineStr">
        <is>
          <t>Cost of Sales</t>
        </is>
      </c>
      <c r="D109" s="6" t="inlineStr">
        <is>
          <t>Subscriptions &amp; Licences</t>
        </is>
      </c>
      <c r="E109" s="44">
        <f>SUMIFS(Cleanup!$A$5:$A$20004,Cleanup!$D$5:$D$20004,$B109,Cleanup!$F$5:$F$20004,$D109,Cleanup!$B$5:$B$20004,E$4)</f>
        <v/>
      </c>
      <c r="F109" s="44">
        <f>SUMIFS(Cleanup!$A$5:$A$20004,Cleanup!$D$5:$D$20004,$B109,Cleanup!$F$5:$F$20004,$D109,Cleanup!$B$5:$B$20004,F$4)</f>
        <v/>
      </c>
      <c r="G109" s="44">
        <f>SUMIFS(Cleanup!$A$5:$A$20004,Cleanup!$D$5:$D$20004,$B109,Cleanup!$F$5:$F$20004,$D109,Cleanup!$B$5:$B$20004,G$4)</f>
        <v/>
      </c>
      <c r="H109" s="44">
        <f>SUMIFS(Cleanup!$A$5:$A$20004,Cleanup!$D$5:$D$20004,$B109,Cleanup!$F$5:$F$20004,$D109,Cleanup!$B$5:$B$20004,H$4)</f>
        <v/>
      </c>
      <c r="I109" s="44">
        <f>SUMIFS(Cleanup!$A$5:$A$20004,Cleanup!$D$5:$D$20004,$B109,Cleanup!$F$5:$F$20004,$D109,Cleanup!$B$5:$B$20004,I$4)</f>
        <v/>
      </c>
      <c r="J109" s="44">
        <f>SUMIFS(Cleanup!$A$5:$A$20004,Cleanup!$D$5:$D$20004,$B109,Cleanup!$F$5:$F$20004,$D109,Cleanup!$B$5:$B$20004,J$4)</f>
        <v/>
      </c>
      <c r="K109" s="44">
        <f>SUMIFS(Cleanup!$A$5:$A$20004,Cleanup!$D$5:$D$20004,$B109,Cleanup!$F$5:$F$20004,$D109,Cleanup!$B$5:$B$20004,K$4)</f>
        <v/>
      </c>
      <c r="L109" s="44">
        <f>SUMIFS(Cleanup!$A$5:$A$20004,Cleanup!$D$5:$D$20004,$B109,Cleanup!$F$5:$F$20004,$D109,Cleanup!$B$5:$B$20004,L$4)</f>
        <v/>
      </c>
      <c r="M109" s="44">
        <f>SUMIFS(Cleanup!$A$5:$A$20004,Cleanup!$D$5:$D$20004,$B109,Cleanup!$F$5:$F$20004,$D109,Cleanup!$B$5:$B$20004,M$4)</f>
        <v/>
      </c>
      <c r="N109" s="44">
        <f>SUMIFS(Cleanup!$A$5:$A$20004,Cleanup!$D$5:$D$20004,$B109,Cleanup!$F$5:$F$20004,$D109,Cleanup!$B$5:$B$20004,N$4)</f>
        <v/>
      </c>
      <c r="O109" s="44">
        <f>SUMIFS(Cleanup!$A$5:$A$20004,Cleanup!$D$5:$D$20004,$B109,Cleanup!$F$5:$F$20004,$D109,Cleanup!$B$5:$B$20004,O$4)</f>
        <v/>
      </c>
      <c r="P109" s="44">
        <f>SUMIFS(Cleanup!$A$5:$A$20004,Cleanup!$D$5:$D$20004,$B109,Cleanup!$F$5:$F$20004,$D109,Cleanup!$B$5:$B$20004,P$4)</f>
        <v/>
      </c>
      <c r="Q109" s="42">
        <f>SUM(E109:P109)</f>
        <v/>
      </c>
    </row>
    <row r="110">
      <c r="A110" s="6" t="inlineStr">
        <is>
          <t>INTEGRATION|Equipment -Maintenance Support</t>
        </is>
      </c>
      <c r="B110" s="6" t="inlineStr">
        <is>
          <t>INTEGRATION</t>
        </is>
      </c>
      <c r="C110" s="6" t="inlineStr">
        <is>
          <t>Cost of Sales</t>
        </is>
      </c>
      <c r="D110" s="6" t="inlineStr">
        <is>
          <t>Equipment -Maintenance Support</t>
        </is>
      </c>
      <c r="E110" s="44">
        <f>SUMIFS(Cleanup!$A$5:$A$20004,Cleanup!$D$5:$D$20004,$B110,Cleanup!$F$5:$F$20004,$D110,Cleanup!$B$5:$B$20004,E$4)</f>
        <v/>
      </c>
      <c r="F110" s="44">
        <f>SUMIFS(Cleanup!$A$5:$A$20004,Cleanup!$D$5:$D$20004,$B110,Cleanup!$F$5:$F$20004,$D110,Cleanup!$B$5:$B$20004,F$4)</f>
        <v/>
      </c>
      <c r="G110" s="44">
        <f>SUMIFS(Cleanup!$A$5:$A$20004,Cleanup!$D$5:$D$20004,$B110,Cleanup!$F$5:$F$20004,$D110,Cleanup!$B$5:$B$20004,G$4)</f>
        <v/>
      </c>
      <c r="H110" s="44">
        <f>SUMIFS(Cleanup!$A$5:$A$20004,Cleanup!$D$5:$D$20004,$B110,Cleanup!$F$5:$F$20004,$D110,Cleanup!$B$5:$B$20004,H$4)</f>
        <v/>
      </c>
      <c r="I110" s="44">
        <f>SUMIFS(Cleanup!$A$5:$A$20004,Cleanup!$D$5:$D$20004,$B110,Cleanup!$F$5:$F$20004,$D110,Cleanup!$B$5:$B$20004,I$4)</f>
        <v/>
      </c>
      <c r="J110" s="44">
        <f>SUMIFS(Cleanup!$A$5:$A$20004,Cleanup!$D$5:$D$20004,$B110,Cleanup!$F$5:$F$20004,$D110,Cleanup!$B$5:$B$20004,J$4)</f>
        <v/>
      </c>
      <c r="K110" s="44">
        <f>SUMIFS(Cleanup!$A$5:$A$20004,Cleanup!$D$5:$D$20004,$B110,Cleanup!$F$5:$F$20004,$D110,Cleanup!$B$5:$B$20004,K$4)</f>
        <v/>
      </c>
      <c r="L110" s="44">
        <f>SUMIFS(Cleanup!$A$5:$A$20004,Cleanup!$D$5:$D$20004,$B110,Cleanup!$F$5:$F$20004,$D110,Cleanup!$B$5:$B$20004,L$4)</f>
        <v/>
      </c>
      <c r="M110" s="44">
        <f>SUMIFS(Cleanup!$A$5:$A$20004,Cleanup!$D$5:$D$20004,$B110,Cleanup!$F$5:$F$20004,$D110,Cleanup!$B$5:$B$20004,M$4)</f>
        <v/>
      </c>
      <c r="N110" s="44">
        <f>SUMIFS(Cleanup!$A$5:$A$20004,Cleanup!$D$5:$D$20004,$B110,Cleanup!$F$5:$F$20004,$D110,Cleanup!$B$5:$B$20004,N$4)</f>
        <v/>
      </c>
      <c r="O110" s="44">
        <f>SUMIFS(Cleanup!$A$5:$A$20004,Cleanup!$D$5:$D$20004,$B110,Cleanup!$F$5:$F$20004,$D110,Cleanup!$B$5:$B$20004,O$4)</f>
        <v/>
      </c>
      <c r="P110" s="44">
        <f>SUMIFS(Cleanup!$A$5:$A$20004,Cleanup!$D$5:$D$20004,$B110,Cleanup!$F$5:$F$20004,$D110,Cleanup!$B$5:$B$20004,P$4)</f>
        <v/>
      </c>
      <c r="Q110" s="42">
        <f>SUM(E110:P110)</f>
        <v/>
      </c>
    </row>
    <row r="111">
      <c r="A111" s="6" t="inlineStr">
        <is>
          <t>INTEGRATION|Stamp Duty</t>
        </is>
      </c>
      <c r="B111" s="6" t="inlineStr">
        <is>
          <t>INTEGRATION</t>
        </is>
      </c>
      <c r="C111" s="6" t="inlineStr">
        <is>
          <t>Cost of Sales</t>
        </is>
      </c>
      <c r="D111" s="6" t="inlineStr">
        <is>
          <t>Stamp Duty</t>
        </is>
      </c>
      <c r="E111" s="44">
        <f>SUMIFS(Cleanup!$A$5:$A$20004,Cleanup!$D$5:$D$20004,$B111,Cleanup!$F$5:$F$20004,$D111,Cleanup!$B$5:$B$20004,E$4)</f>
        <v/>
      </c>
      <c r="F111" s="44">
        <f>SUMIFS(Cleanup!$A$5:$A$20004,Cleanup!$D$5:$D$20004,$B111,Cleanup!$F$5:$F$20004,$D111,Cleanup!$B$5:$B$20004,F$4)</f>
        <v/>
      </c>
      <c r="G111" s="44">
        <f>SUMIFS(Cleanup!$A$5:$A$20004,Cleanup!$D$5:$D$20004,$B111,Cleanup!$F$5:$F$20004,$D111,Cleanup!$B$5:$B$20004,G$4)</f>
        <v/>
      </c>
      <c r="H111" s="44">
        <f>SUMIFS(Cleanup!$A$5:$A$20004,Cleanup!$D$5:$D$20004,$B111,Cleanup!$F$5:$F$20004,$D111,Cleanup!$B$5:$B$20004,H$4)</f>
        <v/>
      </c>
      <c r="I111" s="44">
        <f>SUMIFS(Cleanup!$A$5:$A$20004,Cleanup!$D$5:$D$20004,$B111,Cleanup!$F$5:$F$20004,$D111,Cleanup!$B$5:$B$20004,I$4)</f>
        <v/>
      </c>
      <c r="J111" s="44">
        <f>SUMIFS(Cleanup!$A$5:$A$20004,Cleanup!$D$5:$D$20004,$B111,Cleanup!$F$5:$F$20004,$D111,Cleanup!$B$5:$B$20004,J$4)</f>
        <v/>
      </c>
      <c r="K111" s="44">
        <f>SUMIFS(Cleanup!$A$5:$A$20004,Cleanup!$D$5:$D$20004,$B111,Cleanup!$F$5:$F$20004,$D111,Cleanup!$B$5:$B$20004,K$4)</f>
        <v/>
      </c>
      <c r="L111" s="44">
        <f>SUMIFS(Cleanup!$A$5:$A$20004,Cleanup!$D$5:$D$20004,$B111,Cleanup!$F$5:$F$20004,$D111,Cleanup!$B$5:$B$20004,L$4)</f>
        <v/>
      </c>
      <c r="M111" s="44">
        <f>SUMIFS(Cleanup!$A$5:$A$20004,Cleanup!$D$5:$D$20004,$B111,Cleanup!$F$5:$F$20004,$D111,Cleanup!$B$5:$B$20004,M$4)</f>
        <v/>
      </c>
      <c r="N111" s="44">
        <f>SUMIFS(Cleanup!$A$5:$A$20004,Cleanup!$D$5:$D$20004,$B111,Cleanup!$F$5:$F$20004,$D111,Cleanup!$B$5:$B$20004,N$4)</f>
        <v/>
      </c>
      <c r="O111" s="44">
        <f>SUMIFS(Cleanup!$A$5:$A$20004,Cleanup!$D$5:$D$20004,$B111,Cleanup!$F$5:$F$20004,$D111,Cleanup!$B$5:$B$20004,O$4)</f>
        <v/>
      </c>
      <c r="P111" s="44">
        <f>SUMIFS(Cleanup!$A$5:$A$20004,Cleanup!$D$5:$D$20004,$B111,Cleanup!$F$5:$F$20004,$D111,Cleanup!$B$5:$B$20004,P$4)</f>
        <v/>
      </c>
      <c r="Q111" s="42">
        <f>SUM(E111:P111)</f>
        <v/>
      </c>
    </row>
    <row r="112">
      <c r="A112" s="6" t="inlineStr">
        <is>
          <t>INTEGRATION|Damage Waiver</t>
        </is>
      </c>
      <c r="B112" s="6" t="inlineStr">
        <is>
          <t>INTEGRATION</t>
        </is>
      </c>
      <c r="C112" s="6" t="inlineStr">
        <is>
          <t>Cost of Sales</t>
        </is>
      </c>
      <c r="D112" s="6" t="inlineStr">
        <is>
          <t>Damage Waiver</t>
        </is>
      </c>
      <c r="E112" s="44">
        <f>SUMIFS(Cleanup!$A$5:$A$20004,Cleanup!$D$5:$D$20004,$B112,Cleanup!$F$5:$F$20004,$D112,Cleanup!$B$5:$B$20004,E$4)</f>
        <v/>
      </c>
      <c r="F112" s="44">
        <f>SUMIFS(Cleanup!$A$5:$A$20004,Cleanup!$D$5:$D$20004,$B112,Cleanup!$F$5:$F$20004,$D112,Cleanup!$B$5:$B$20004,F$4)</f>
        <v/>
      </c>
      <c r="G112" s="44">
        <f>SUMIFS(Cleanup!$A$5:$A$20004,Cleanup!$D$5:$D$20004,$B112,Cleanup!$F$5:$F$20004,$D112,Cleanup!$B$5:$B$20004,G$4)</f>
        <v/>
      </c>
      <c r="H112" s="44">
        <f>SUMIFS(Cleanup!$A$5:$A$20004,Cleanup!$D$5:$D$20004,$B112,Cleanup!$F$5:$F$20004,$D112,Cleanup!$B$5:$B$20004,H$4)</f>
        <v/>
      </c>
      <c r="I112" s="44">
        <f>SUMIFS(Cleanup!$A$5:$A$20004,Cleanup!$D$5:$D$20004,$B112,Cleanup!$F$5:$F$20004,$D112,Cleanup!$B$5:$B$20004,I$4)</f>
        <v/>
      </c>
      <c r="J112" s="44">
        <f>SUMIFS(Cleanup!$A$5:$A$20004,Cleanup!$D$5:$D$20004,$B112,Cleanup!$F$5:$F$20004,$D112,Cleanup!$B$5:$B$20004,J$4)</f>
        <v/>
      </c>
      <c r="K112" s="44">
        <f>SUMIFS(Cleanup!$A$5:$A$20004,Cleanup!$D$5:$D$20004,$B112,Cleanup!$F$5:$F$20004,$D112,Cleanup!$B$5:$B$20004,K$4)</f>
        <v/>
      </c>
      <c r="L112" s="44">
        <f>SUMIFS(Cleanup!$A$5:$A$20004,Cleanup!$D$5:$D$20004,$B112,Cleanup!$F$5:$F$20004,$D112,Cleanup!$B$5:$B$20004,L$4)</f>
        <v/>
      </c>
      <c r="M112" s="44">
        <f>SUMIFS(Cleanup!$A$5:$A$20004,Cleanup!$D$5:$D$20004,$B112,Cleanup!$F$5:$F$20004,$D112,Cleanup!$B$5:$B$20004,M$4)</f>
        <v/>
      </c>
      <c r="N112" s="44">
        <f>SUMIFS(Cleanup!$A$5:$A$20004,Cleanup!$D$5:$D$20004,$B112,Cleanup!$F$5:$F$20004,$D112,Cleanup!$B$5:$B$20004,N$4)</f>
        <v/>
      </c>
      <c r="O112" s="44">
        <f>SUMIFS(Cleanup!$A$5:$A$20004,Cleanup!$D$5:$D$20004,$B112,Cleanup!$F$5:$F$20004,$D112,Cleanup!$B$5:$B$20004,O$4)</f>
        <v/>
      </c>
      <c r="P112" s="44">
        <f>SUMIFS(Cleanup!$A$5:$A$20004,Cleanup!$D$5:$D$20004,$B112,Cleanup!$F$5:$F$20004,$D112,Cleanup!$B$5:$B$20004,P$4)</f>
        <v/>
      </c>
      <c r="Q112" s="42">
        <f>SUM(E112:P112)</f>
        <v/>
      </c>
    </row>
    <row r="113">
      <c r="A113" s="6" t="inlineStr">
        <is>
          <t>INTEGRATION|Supplier Per Diems</t>
        </is>
      </c>
      <c r="B113" s="6" t="inlineStr">
        <is>
          <t>INTEGRATION</t>
        </is>
      </c>
      <c r="C113" s="6" t="inlineStr">
        <is>
          <t>Cost of Sales</t>
        </is>
      </c>
      <c r="D113" s="6" t="inlineStr">
        <is>
          <t>Supplier Per Diems</t>
        </is>
      </c>
      <c r="E113" s="44">
        <f>SUMIFS(Cleanup!$A$5:$A$20004,Cleanup!$D$5:$D$20004,$B113,Cleanup!$F$5:$F$20004,$D113,Cleanup!$B$5:$B$20004,E$4)</f>
        <v/>
      </c>
      <c r="F113" s="44">
        <f>SUMIFS(Cleanup!$A$5:$A$20004,Cleanup!$D$5:$D$20004,$B113,Cleanup!$F$5:$F$20004,$D113,Cleanup!$B$5:$B$20004,F$4)</f>
        <v/>
      </c>
      <c r="G113" s="44">
        <f>SUMIFS(Cleanup!$A$5:$A$20004,Cleanup!$D$5:$D$20004,$B113,Cleanup!$F$5:$F$20004,$D113,Cleanup!$B$5:$B$20004,G$4)</f>
        <v/>
      </c>
      <c r="H113" s="44">
        <f>SUMIFS(Cleanup!$A$5:$A$20004,Cleanup!$D$5:$D$20004,$B113,Cleanup!$F$5:$F$20004,$D113,Cleanup!$B$5:$B$20004,H$4)</f>
        <v/>
      </c>
      <c r="I113" s="44">
        <f>SUMIFS(Cleanup!$A$5:$A$20004,Cleanup!$D$5:$D$20004,$B113,Cleanup!$F$5:$F$20004,$D113,Cleanup!$B$5:$B$20004,I$4)</f>
        <v/>
      </c>
      <c r="J113" s="44">
        <f>SUMIFS(Cleanup!$A$5:$A$20004,Cleanup!$D$5:$D$20004,$B113,Cleanup!$F$5:$F$20004,$D113,Cleanup!$B$5:$B$20004,J$4)</f>
        <v/>
      </c>
      <c r="K113" s="44">
        <f>SUMIFS(Cleanup!$A$5:$A$20004,Cleanup!$D$5:$D$20004,$B113,Cleanup!$F$5:$F$20004,$D113,Cleanup!$B$5:$B$20004,K$4)</f>
        <v/>
      </c>
      <c r="L113" s="44">
        <f>SUMIFS(Cleanup!$A$5:$A$20004,Cleanup!$D$5:$D$20004,$B113,Cleanup!$F$5:$F$20004,$D113,Cleanup!$B$5:$B$20004,L$4)</f>
        <v/>
      </c>
      <c r="M113" s="44">
        <f>SUMIFS(Cleanup!$A$5:$A$20004,Cleanup!$D$5:$D$20004,$B113,Cleanup!$F$5:$F$20004,$D113,Cleanup!$B$5:$B$20004,M$4)</f>
        <v/>
      </c>
      <c r="N113" s="44">
        <f>SUMIFS(Cleanup!$A$5:$A$20004,Cleanup!$D$5:$D$20004,$B113,Cleanup!$F$5:$F$20004,$D113,Cleanup!$B$5:$B$20004,N$4)</f>
        <v/>
      </c>
      <c r="O113" s="44">
        <f>SUMIFS(Cleanup!$A$5:$A$20004,Cleanup!$D$5:$D$20004,$B113,Cleanup!$F$5:$F$20004,$D113,Cleanup!$B$5:$B$20004,O$4)</f>
        <v/>
      </c>
      <c r="P113" s="44">
        <f>SUMIFS(Cleanup!$A$5:$A$20004,Cleanup!$D$5:$D$20004,$B113,Cleanup!$F$5:$F$20004,$D113,Cleanup!$B$5:$B$20004,P$4)</f>
        <v/>
      </c>
      <c r="Q113" s="42">
        <f>SUM(E113:P113)</f>
        <v/>
      </c>
    </row>
    <row r="114">
      <c r="A114" s="6" t="inlineStr">
        <is>
          <t>INTEGRATION|Direct Wages &amp; Salaries</t>
        </is>
      </c>
      <c r="B114" s="6" t="inlineStr">
        <is>
          <t>INTEGRATION</t>
        </is>
      </c>
      <c r="C114" s="6" t="inlineStr">
        <is>
          <t>Cost of Sales</t>
        </is>
      </c>
      <c r="D114" s="6" t="inlineStr">
        <is>
          <t>Direct Wages &amp; Salaries</t>
        </is>
      </c>
      <c r="E114" s="44">
        <f>SUMIFS(Cleanup!$A$5:$A$20004,Cleanup!$D$5:$D$20004,$B114,Cleanup!$F$5:$F$20004,$D114,Cleanup!$B$5:$B$20004,E$4)</f>
        <v/>
      </c>
      <c r="F114" s="44">
        <f>SUMIFS(Cleanup!$A$5:$A$20004,Cleanup!$D$5:$D$20004,$B114,Cleanup!$F$5:$F$20004,$D114,Cleanup!$B$5:$B$20004,F$4)</f>
        <v/>
      </c>
      <c r="G114" s="44">
        <f>SUMIFS(Cleanup!$A$5:$A$20004,Cleanup!$D$5:$D$20004,$B114,Cleanup!$F$5:$F$20004,$D114,Cleanup!$B$5:$B$20004,G$4)</f>
        <v/>
      </c>
      <c r="H114" s="44">
        <f>SUMIFS(Cleanup!$A$5:$A$20004,Cleanup!$D$5:$D$20004,$B114,Cleanup!$F$5:$F$20004,$D114,Cleanup!$B$5:$B$20004,H$4)</f>
        <v/>
      </c>
      <c r="I114" s="44">
        <f>SUMIFS(Cleanup!$A$5:$A$20004,Cleanup!$D$5:$D$20004,$B114,Cleanup!$F$5:$F$20004,$D114,Cleanup!$B$5:$B$20004,I$4)</f>
        <v/>
      </c>
      <c r="J114" s="44">
        <f>SUMIFS(Cleanup!$A$5:$A$20004,Cleanup!$D$5:$D$20004,$B114,Cleanup!$F$5:$F$20004,$D114,Cleanup!$B$5:$B$20004,J$4)</f>
        <v/>
      </c>
      <c r="K114" s="44">
        <f>SUMIFS(Cleanup!$A$5:$A$20004,Cleanup!$D$5:$D$20004,$B114,Cleanup!$F$5:$F$20004,$D114,Cleanup!$B$5:$B$20004,K$4)</f>
        <v/>
      </c>
      <c r="L114" s="44">
        <f>SUMIFS(Cleanup!$A$5:$A$20004,Cleanup!$D$5:$D$20004,$B114,Cleanup!$F$5:$F$20004,$D114,Cleanup!$B$5:$B$20004,L$4)</f>
        <v/>
      </c>
      <c r="M114" s="44">
        <f>SUMIFS(Cleanup!$A$5:$A$20004,Cleanup!$D$5:$D$20004,$B114,Cleanup!$F$5:$F$20004,$D114,Cleanup!$B$5:$B$20004,M$4)</f>
        <v/>
      </c>
      <c r="N114" s="44">
        <f>SUMIFS(Cleanup!$A$5:$A$20004,Cleanup!$D$5:$D$20004,$B114,Cleanup!$F$5:$F$20004,$D114,Cleanup!$B$5:$B$20004,N$4)</f>
        <v/>
      </c>
      <c r="O114" s="44">
        <f>SUMIFS(Cleanup!$A$5:$A$20004,Cleanup!$D$5:$D$20004,$B114,Cleanup!$F$5:$F$20004,$D114,Cleanup!$B$5:$B$20004,O$4)</f>
        <v/>
      </c>
      <c r="P114" s="44">
        <f>SUMIFS(Cleanup!$A$5:$A$20004,Cleanup!$D$5:$D$20004,$B114,Cleanup!$F$5:$F$20004,$D114,Cleanup!$B$5:$B$20004,P$4)</f>
        <v/>
      </c>
      <c r="Q114" s="42">
        <f>SUM(E114:P114)</f>
        <v/>
      </c>
    </row>
    <row r="115">
      <c r="A115" s="6" t="inlineStr">
        <is>
          <t>INTEGRATION|Direct Salaries</t>
        </is>
      </c>
      <c r="B115" s="6" t="inlineStr">
        <is>
          <t>INTEGRATION</t>
        </is>
      </c>
      <c r="C115" s="6" t="inlineStr">
        <is>
          <t>Cost of Sales</t>
        </is>
      </c>
      <c r="D115" s="6" t="inlineStr">
        <is>
          <t>Direct Salaries</t>
        </is>
      </c>
      <c r="E115" s="44">
        <f>SUMIFS(Cleanup!$A$5:$A$20004,Cleanup!$D$5:$D$20004,$B115,Cleanup!$F$5:$F$20004,$D115,Cleanup!$B$5:$B$20004,E$4)</f>
        <v/>
      </c>
      <c r="F115" s="44">
        <f>SUMIFS(Cleanup!$A$5:$A$20004,Cleanup!$D$5:$D$20004,$B115,Cleanup!$F$5:$F$20004,$D115,Cleanup!$B$5:$B$20004,F$4)</f>
        <v/>
      </c>
      <c r="G115" s="44">
        <f>SUMIFS(Cleanup!$A$5:$A$20004,Cleanup!$D$5:$D$20004,$B115,Cleanup!$F$5:$F$20004,$D115,Cleanup!$B$5:$B$20004,G$4)</f>
        <v/>
      </c>
      <c r="H115" s="44">
        <f>SUMIFS(Cleanup!$A$5:$A$20004,Cleanup!$D$5:$D$20004,$B115,Cleanup!$F$5:$F$20004,$D115,Cleanup!$B$5:$B$20004,H$4)</f>
        <v/>
      </c>
      <c r="I115" s="44">
        <f>SUMIFS(Cleanup!$A$5:$A$20004,Cleanup!$D$5:$D$20004,$B115,Cleanup!$F$5:$F$20004,$D115,Cleanup!$B$5:$B$20004,I$4)</f>
        <v/>
      </c>
      <c r="J115" s="44">
        <f>SUMIFS(Cleanup!$A$5:$A$20004,Cleanup!$D$5:$D$20004,$B115,Cleanup!$F$5:$F$20004,$D115,Cleanup!$B$5:$B$20004,J$4)</f>
        <v/>
      </c>
      <c r="K115" s="44">
        <f>SUMIFS(Cleanup!$A$5:$A$20004,Cleanup!$D$5:$D$20004,$B115,Cleanup!$F$5:$F$20004,$D115,Cleanup!$B$5:$B$20004,K$4)</f>
        <v/>
      </c>
      <c r="L115" s="44">
        <f>SUMIFS(Cleanup!$A$5:$A$20004,Cleanup!$D$5:$D$20004,$B115,Cleanup!$F$5:$F$20004,$D115,Cleanup!$B$5:$B$20004,L$4)</f>
        <v/>
      </c>
      <c r="M115" s="44">
        <f>SUMIFS(Cleanup!$A$5:$A$20004,Cleanup!$D$5:$D$20004,$B115,Cleanup!$F$5:$F$20004,$D115,Cleanup!$B$5:$B$20004,M$4)</f>
        <v/>
      </c>
      <c r="N115" s="44">
        <f>SUMIFS(Cleanup!$A$5:$A$20004,Cleanup!$D$5:$D$20004,$B115,Cleanup!$F$5:$F$20004,$D115,Cleanup!$B$5:$B$20004,N$4)</f>
        <v/>
      </c>
      <c r="O115" s="44">
        <f>SUMIFS(Cleanup!$A$5:$A$20004,Cleanup!$D$5:$D$20004,$B115,Cleanup!$F$5:$F$20004,$D115,Cleanup!$B$5:$B$20004,O$4)</f>
        <v/>
      </c>
      <c r="P115" s="44">
        <f>SUMIFS(Cleanup!$A$5:$A$20004,Cleanup!$D$5:$D$20004,$B115,Cleanup!$F$5:$F$20004,$D115,Cleanup!$B$5:$B$20004,P$4)</f>
        <v/>
      </c>
      <c r="Q115" s="42">
        <f>SUM(E115:P115)</f>
        <v/>
      </c>
    </row>
    <row r="116">
      <c r="A116" s="6" t="inlineStr">
        <is>
          <t>INTEGRATION|Direct Wages</t>
        </is>
      </c>
      <c r="B116" s="6" t="inlineStr">
        <is>
          <t>INTEGRATION</t>
        </is>
      </c>
      <c r="C116" s="6" t="inlineStr">
        <is>
          <t>Cost of Sales</t>
        </is>
      </c>
      <c r="D116" s="6" t="inlineStr">
        <is>
          <t>Direct Wages</t>
        </is>
      </c>
      <c r="E116" s="44">
        <f>SUMIFS(Cleanup!$A$5:$A$20004,Cleanup!$D$5:$D$20004,$B116,Cleanup!$F$5:$F$20004,$D116,Cleanup!$B$5:$B$20004,E$4)</f>
        <v/>
      </c>
      <c r="F116" s="44">
        <f>SUMIFS(Cleanup!$A$5:$A$20004,Cleanup!$D$5:$D$20004,$B116,Cleanup!$F$5:$F$20004,$D116,Cleanup!$B$5:$B$20004,F$4)</f>
        <v/>
      </c>
      <c r="G116" s="44">
        <f>SUMIFS(Cleanup!$A$5:$A$20004,Cleanup!$D$5:$D$20004,$B116,Cleanup!$F$5:$F$20004,$D116,Cleanup!$B$5:$B$20004,G$4)</f>
        <v/>
      </c>
      <c r="H116" s="44">
        <f>SUMIFS(Cleanup!$A$5:$A$20004,Cleanup!$D$5:$D$20004,$B116,Cleanup!$F$5:$F$20004,$D116,Cleanup!$B$5:$B$20004,H$4)</f>
        <v/>
      </c>
      <c r="I116" s="44">
        <f>SUMIFS(Cleanup!$A$5:$A$20004,Cleanup!$D$5:$D$20004,$B116,Cleanup!$F$5:$F$20004,$D116,Cleanup!$B$5:$B$20004,I$4)</f>
        <v/>
      </c>
      <c r="J116" s="44">
        <f>SUMIFS(Cleanup!$A$5:$A$20004,Cleanup!$D$5:$D$20004,$B116,Cleanup!$F$5:$F$20004,$D116,Cleanup!$B$5:$B$20004,J$4)</f>
        <v/>
      </c>
      <c r="K116" s="44">
        <f>SUMIFS(Cleanup!$A$5:$A$20004,Cleanup!$D$5:$D$20004,$B116,Cleanup!$F$5:$F$20004,$D116,Cleanup!$B$5:$B$20004,K$4)</f>
        <v/>
      </c>
      <c r="L116" s="44">
        <f>SUMIFS(Cleanup!$A$5:$A$20004,Cleanup!$D$5:$D$20004,$B116,Cleanup!$F$5:$F$20004,$D116,Cleanup!$B$5:$B$20004,L$4)</f>
        <v/>
      </c>
      <c r="M116" s="44">
        <f>SUMIFS(Cleanup!$A$5:$A$20004,Cleanup!$D$5:$D$20004,$B116,Cleanup!$F$5:$F$20004,$D116,Cleanup!$B$5:$B$20004,M$4)</f>
        <v/>
      </c>
      <c r="N116" s="44">
        <f>SUMIFS(Cleanup!$A$5:$A$20004,Cleanup!$D$5:$D$20004,$B116,Cleanup!$F$5:$F$20004,$D116,Cleanup!$B$5:$B$20004,N$4)</f>
        <v/>
      </c>
      <c r="O116" s="44">
        <f>SUMIFS(Cleanup!$A$5:$A$20004,Cleanup!$D$5:$D$20004,$B116,Cleanup!$F$5:$F$20004,$D116,Cleanup!$B$5:$B$20004,O$4)</f>
        <v/>
      </c>
      <c r="P116" s="44">
        <f>SUMIFS(Cleanup!$A$5:$A$20004,Cleanup!$D$5:$D$20004,$B116,Cleanup!$F$5:$F$20004,$D116,Cleanup!$B$5:$B$20004,P$4)</f>
        <v/>
      </c>
      <c r="Q116" s="42">
        <f>SUM(E116:P116)</f>
        <v/>
      </c>
    </row>
    <row r="117">
      <c r="A117" s="6" t="inlineStr">
        <is>
          <t>INTEGRATION|Direct Superannuation</t>
        </is>
      </c>
      <c r="B117" s="6" t="inlineStr">
        <is>
          <t>INTEGRATION</t>
        </is>
      </c>
      <c r="C117" s="6" t="inlineStr">
        <is>
          <t>Cost of Sales</t>
        </is>
      </c>
      <c r="D117" s="6" t="inlineStr">
        <is>
          <t>Direct Superannuation</t>
        </is>
      </c>
      <c r="E117" s="44">
        <f>SUMIFS(Cleanup!$A$5:$A$20004,Cleanup!$D$5:$D$20004,$B117,Cleanup!$F$5:$F$20004,$D117,Cleanup!$B$5:$B$20004,E$4)</f>
        <v/>
      </c>
      <c r="F117" s="44">
        <f>SUMIFS(Cleanup!$A$5:$A$20004,Cleanup!$D$5:$D$20004,$B117,Cleanup!$F$5:$F$20004,$D117,Cleanup!$B$5:$B$20004,F$4)</f>
        <v/>
      </c>
      <c r="G117" s="44">
        <f>SUMIFS(Cleanup!$A$5:$A$20004,Cleanup!$D$5:$D$20004,$B117,Cleanup!$F$5:$F$20004,$D117,Cleanup!$B$5:$B$20004,G$4)</f>
        <v/>
      </c>
      <c r="H117" s="44">
        <f>SUMIFS(Cleanup!$A$5:$A$20004,Cleanup!$D$5:$D$20004,$B117,Cleanup!$F$5:$F$20004,$D117,Cleanup!$B$5:$B$20004,H$4)</f>
        <v/>
      </c>
      <c r="I117" s="44">
        <f>SUMIFS(Cleanup!$A$5:$A$20004,Cleanup!$D$5:$D$20004,$B117,Cleanup!$F$5:$F$20004,$D117,Cleanup!$B$5:$B$20004,I$4)</f>
        <v/>
      </c>
      <c r="J117" s="44">
        <f>SUMIFS(Cleanup!$A$5:$A$20004,Cleanup!$D$5:$D$20004,$B117,Cleanup!$F$5:$F$20004,$D117,Cleanup!$B$5:$B$20004,J$4)</f>
        <v/>
      </c>
      <c r="K117" s="44">
        <f>SUMIFS(Cleanup!$A$5:$A$20004,Cleanup!$D$5:$D$20004,$B117,Cleanup!$F$5:$F$20004,$D117,Cleanup!$B$5:$B$20004,K$4)</f>
        <v/>
      </c>
      <c r="L117" s="44">
        <f>SUMIFS(Cleanup!$A$5:$A$20004,Cleanup!$D$5:$D$20004,$B117,Cleanup!$F$5:$F$20004,$D117,Cleanup!$B$5:$B$20004,L$4)</f>
        <v/>
      </c>
      <c r="M117" s="44">
        <f>SUMIFS(Cleanup!$A$5:$A$20004,Cleanup!$D$5:$D$20004,$B117,Cleanup!$F$5:$F$20004,$D117,Cleanup!$B$5:$B$20004,M$4)</f>
        <v/>
      </c>
      <c r="N117" s="44">
        <f>SUMIFS(Cleanup!$A$5:$A$20004,Cleanup!$D$5:$D$20004,$B117,Cleanup!$F$5:$F$20004,$D117,Cleanup!$B$5:$B$20004,N$4)</f>
        <v/>
      </c>
      <c r="O117" s="44">
        <f>SUMIFS(Cleanup!$A$5:$A$20004,Cleanup!$D$5:$D$20004,$B117,Cleanup!$F$5:$F$20004,$D117,Cleanup!$B$5:$B$20004,O$4)</f>
        <v/>
      </c>
      <c r="P117" s="44">
        <f>SUMIFS(Cleanup!$A$5:$A$20004,Cleanup!$D$5:$D$20004,$B117,Cleanup!$F$5:$F$20004,$D117,Cleanup!$B$5:$B$20004,P$4)</f>
        <v/>
      </c>
      <c r="Q117" s="42">
        <f>SUM(E117:P117)</f>
        <v/>
      </c>
    </row>
    <row r="118">
      <c r="A118" s="6" t="inlineStr">
        <is>
          <t>INTEGRATION|Direct Workers Comp</t>
        </is>
      </c>
      <c r="B118" s="6" t="inlineStr">
        <is>
          <t>INTEGRATION</t>
        </is>
      </c>
      <c r="C118" s="6" t="inlineStr">
        <is>
          <t>Cost of Sales</t>
        </is>
      </c>
      <c r="D118" s="6" t="inlineStr">
        <is>
          <t>Direct Workers Comp</t>
        </is>
      </c>
      <c r="E118" s="44">
        <f>SUMIFS(Cleanup!$A$5:$A$20004,Cleanup!$D$5:$D$20004,$B118,Cleanup!$F$5:$F$20004,$D118,Cleanup!$B$5:$B$20004,E$4)</f>
        <v/>
      </c>
      <c r="F118" s="44">
        <f>SUMIFS(Cleanup!$A$5:$A$20004,Cleanup!$D$5:$D$20004,$B118,Cleanup!$F$5:$F$20004,$D118,Cleanup!$B$5:$B$20004,F$4)</f>
        <v/>
      </c>
      <c r="G118" s="44">
        <f>SUMIFS(Cleanup!$A$5:$A$20004,Cleanup!$D$5:$D$20004,$B118,Cleanup!$F$5:$F$20004,$D118,Cleanup!$B$5:$B$20004,G$4)</f>
        <v/>
      </c>
      <c r="H118" s="44">
        <f>SUMIFS(Cleanup!$A$5:$A$20004,Cleanup!$D$5:$D$20004,$B118,Cleanup!$F$5:$F$20004,$D118,Cleanup!$B$5:$B$20004,H$4)</f>
        <v/>
      </c>
      <c r="I118" s="44">
        <f>SUMIFS(Cleanup!$A$5:$A$20004,Cleanup!$D$5:$D$20004,$B118,Cleanup!$F$5:$F$20004,$D118,Cleanup!$B$5:$B$20004,I$4)</f>
        <v/>
      </c>
      <c r="J118" s="44">
        <f>SUMIFS(Cleanup!$A$5:$A$20004,Cleanup!$D$5:$D$20004,$B118,Cleanup!$F$5:$F$20004,$D118,Cleanup!$B$5:$B$20004,J$4)</f>
        <v/>
      </c>
      <c r="K118" s="44">
        <f>SUMIFS(Cleanup!$A$5:$A$20004,Cleanup!$D$5:$D$20004,$B118,Cleanup!$F$5:$F$20004,$D118,Cleanup!$B$5:$B$20004,K$4)</f>
        <v/>
      </c>
      <c r="L118" s="44">
        <f>SUMIFS(Cleanup!$A$5:$A$20004,Cleanup!$D$5:$D$20004,$B118,Cleanup!$F$5:$F$20004,$D118,Cleanup!$B$5:$B$20004,L$4)</f>
        <v/>
      </c>
      <c r="M118" s="44">
        <f>SUMIFS(Cleanup!$A$5:$A$20004,Cleanup!$D$5:$D$20004,$B118,Cleanup!$F$5:$F$20004,$D118,Cleanup!$B$5:$B$20004,M$4)</f>
        <v/>
      </c>
      <c r="N118" s="44">
        <f>SUMIFS(Cleanup!$A$5:$A$20004,Cleanup!$D$5:$D$20004,$B118,Cleanup!$F$5:$F$20004,$D118,Cleanup!$B$5:$B$20004,N$4)</f>
        <v/>
      </c>
      <c r="O118" s="44">
        <f>SUMIFS(Cleanup!$A$5:$A$20004,Cleanup!$D$5:$D$20004,$B118,Cleanup!$F$5:$F$20004,$D118,Cleanup!$B$5:$B$20004,O$4)</f>
        <v/>
      </c>
      <c r="P118" s="44">
        <f>SUMIFS(Cleanup!$A$5:$A$20004,Cleanup!$D$5:$D$20004,$B118,Cleanup!$F$5:$F$20004,$D118,Cleanup!$B$5:$B$20004,P$4)</f>
        <v/>
      </c>
      <c r="Q118" s="42">
        <f>SUM(E118:P118)</f>
        <v/>
      </c>
    </row>
    <row r="119">
      <c r="A119" s="6" t="inlineStr">
        <is>
          <t>INTEGRATION|Other Direct Expenses</t>
        </is>
      </c>
      <c r="B119" s="6" t="inlineStr">
        <is>
          <t>INTEGRATION</t>
        </is>
      </c>
      <c r="C119" s="6" t="inlineStr">
        <is>
          <t>Cost of Sales</t>
        </is>
      </c>
      <c r="D119" s="6" t="inlineStr">
        <is>
          <t>Other Direct Expenses</t>
        </is>
      </c>
      <c r="E119" s="44">
        <f>SUMIFS(Cleanup!$A$5:$A$20004,Cleanup!$D$5:$D$20004,$B119,Cleanup!$F$5:$F$20004,$D119,Cleanup!$B$5:$B$20004,E$4)</f>
        <v/>
      </c>
      <c r="F119" s="44">
        <f>SUMIFS(Cleanup!$A$5:$A$20004,Cleanup!$D$5:$D$20004,$B119,Cleanup!$F$5:$F$20004,$D119,Cleanup!$B$5:$B$20004,F$4)</f>
        <v/>
      </c>
      <c r="G119" s="44">
        <f>SUMIFS(Cleanup!$A$5:$A$20004,Cleanup!$D$5:$D$20004,$B119,Cleanup!$F$5:$F$20004,$D119,Cleanup!$B$5:$B$20004,G$4)</f>
        <v/>
      </c>
      <c r="H119" s="44">
        <f>SUMIFS(Cleanup!$A$5:$A$20004,Cleanup!$D$5:$D$20004,$B119,Cleanup!$F$5:$F$20004,$D119,Cleanup!$B$5:$B$20004,H$4)</f>
        <v/>
      </c>
      <c r="I119" s="44">
        <f>SUMIFS(Cleanup!$A$5:$A$20004,Cleanup!$D$5:$D$20004,$B119,Cleanup!$F$5:$F$20004,$D119,Cleanup!$B$5:$B$20004,I$4)</f>
        <v/>
      </c>
      <c r="J119" s="44">
        <f>SUMIFS(Cleanup!$A$5:$A$20004,Cleanup!$D$5:$D$20004,$B119,Cleanup!$F$5:$F$20004,$D119,Cleanup!$B$5:$B$20004,J$4)</f>
        <v/>
      </c>
      <c r="K119" s="44">
        <f>SUMIFS(Cleanup!$A$5:$A$20004,Cleanup!$D$5:$D$20004,$B119,Cleanup!$F$5:$F$20004,$D119,Cleanup!$B$5:$B$20004,K$4)</f>
        <v/>
      </c>
      <c r="L119" s="44">
        <f>SUMIFS(Cleanup!$A$5:$A$20004,Cleanup!$D$5:$D$20004,$B119,Cleanup!$F$5:$F$20004,$D119,Cleanup!$B$5:$B$20004,L$4)</f>
        <v/>
      </c>
      <c r="M119" s="44">
        <f>SUMIFS(Cleanup!$A$5:$A$20004,Cleanup!$D$5:$D$20004,$B119,Cleanup!$F$5:$F$20004,$D119,Cleanup!$B$5:$B$20004,M$4)</f>
        <v/>
      </c>
      <c r="N119" s="44">
        <f>SUMIFS(Cleanup!$A$5:$A$20004,Cleanup!$D$5:$D$20004,$B119,Cleanup!$F$5:$F$20004,$D119,Cleanup!$B$5:$B$20004,N$4)</f>
        <v/>
      </c>
      <c r="O119" s="44">
        <f>SUMIFS(Cleanup!$A$5:$A$20004,Cleanup!$D$5:$D$20004,$B119,Cleanup!$F$5:$F$20004,$D119,Cleanup!$B$5:$B$20004,O$4)</f>
        <v/>
      </c>
      <c r="P119" s="44">
        <f>SUMIFS(Cleanup!$A$5:$A$20004,Cleanup!$D$5:$D$20004,$B119,Cleanup!$F$5:$F$20004,$D119,Cleanup!$B$5:$B$20004,P$4)</f>
        <v/>
      </c>
      <c r="Q119" s="42">
        <f>SUM(E119:P119)</f>
        <v/>
      </c>
    </row>
    <row r="120">
      <c r="A120" s="6" t="inlineStr">
        <is>
          <t>INTEGRATION|Credit Card fees paid - COGS</t>
        </is>
      </c>
      <c r="B120" s="6" t="inlineStr">
        <is>
          <t>INTEGRATION</t>
        </is>
      </c>
      <c r="C120" s="6" t="inlineStr">
        <is>
          <t>Cost of Sales</t>
        </is>
      </c>
      <c r="D120" s="6" t="inlineStr">
        <is>
          <t>Credit Card fees paid - COGS</t>
        </is>
      </c>
      <c r="E120" s="44">
        <f>SUMIFS(Cleanup!$A$5:$A$20004,Cleanup!$D$5:$D$20004,$B120,Cleanup!$F$5:$F$20004,$D120,Cleanup!$B$5:$B$20004,E$4)</f>
        <v/>
      </c>
      <c r="F120" s="44">
        <f>SUMIFS(Cleanup!$A$5:$A$20004,Cleanup!$D$5:$D$20004,$B120,Cleanup!$F$5:$F$20004,$D120,Cleanup!$B$5:$B$20004,F$4)</f>
        <v/>
      </c>
      <c r="G120" s="44">
        <f>SUMIFS(Cleanup!$A$5:$A$20004,Cleanup!$D$5:$D$20004,$B120,Cleanup!$F$5:$F$20004,$D120,Cleanup!$B$5:$B$20004,G$4)</f>
        <v/>
      </c>
      <c r="H120" s="44">
        <f>SUMIFS(Cleanup!$A$5:$A$20004,Cleanup!$D$5:$D$20004,$B120,Cleanup!$F$5:$F$20004,$D120,Cleanup!$B$5:$B$20004,H$4)</f>
        <v/>
      </c>
      <c r="I120" s="44">
        <f>SUMIFS(Cleanup!$A$5:$A$20004,Cleanup!$D$5:$D$20004,$B120,Cleanup!$F$5:$F$20004,$D120,Cleanup!$B$5:$B$20004,I$4)</f>
        <v/>
      </c>
      <c r="J120" s="44">
        <f>SUMIFS(Cleanup!$A$5:$A$20004,Cleanup!$D$5:$D$20004,$B120,Cleanup!$F$5:$F$20004,$D120,Cleanup!$B$5:$B$20004,J$4)</f>
        <v/>
      </c>
      <c r="K120" s="44">
        <f>SUMIFS(Cleanup!$A$5:$A$20004,Cleanup!$D$5:$D$20004,$B120,Cleanup!$F$5:$F$20004,$D120,Cleanup!$B$5:$B$20004,K$4)</f>
        <v/>
      </c>
      <c r="L120" s="44">
        <f>SUMIFS(Cleanup!$A$5:$A$20004,Cleanup!$D$5:$D$20004,$B120,Cleanup!$F$5:$F$20004,$D120,Cleanup!$B$5:$B$20004,L$4)</f>
        <v/>
      </c>
      <c r="M120" s="44">
        <f>SUMIFS(Cleanup!$A$5:$A$20004,Cleanup!$D$5:$D$20004,$B120,Cleanup!$F$5:$F$20004,$D120,Cleanup!$B$5:$B$20004,M$4)</f>
        <v/>
      </c>
      <c r="N120" s="44">
        <f>SUMIFS(Cleanup!$A$5:$A$20004,Cleanup!$D$5:$D$20004,$B120,Cleanup!$F$5:$F$20004,$D120,Cleanup!$B$5:$B$20004,N$4)</f>
        <v/>
      </c>
      <c r="O120" s="44">
        <f>SUMIFS(Cleanup!$A$5:$A$20004,Cleanup!$D$5:$D$20004,$B120,Cleanup!$F$5:$F$20004,$D120,Cleanup!$B$5:$B$20004,O$4)</f>
        <v/>
      </c>
      <c r="P120" s="44">
        <f>SUMIFS(Cleanup!$A$5:$A$20004,Cleanup!$D$5:$D$20004,$B120,Cleanup!$F$5:$F$20004,$D120,Cleanup!$B$5:$B$20004,P$4)</f>
        <v/>
      </c>
      <c r="Q120" s="42">
        <f>SUM(E120:P120)</f>
        <v/>
      </c>
    </row>
    <row r="121">
      <c r="A121" s="6" t="inlineStr">
        <is>
          <t>INTEGRATION|General &amp; Administrative Exp</t>
        </is>
      </c>
      <c r="B121" s="6" t="inlineStr">
        <is>
          <t>INTEGRATION</t>
        </is>
      </c>
      <c r="C121" s="6" t="inlineStr">
        <is>
          <t>Expenses</t>
        </is>
      </c>
      <c r="D121" s="6" t="inlineStr">
        <is>
          <t>General &amp; Administrative Exp</t>
        </is>
      </c>
      <c r="E121" s="44">
        <f>SUMIFS(Cleanup!$A$5:$A$20004,Cleanup!$D$5:$D$20004,$B121,Cleanup!$F$5:$F$20004,$D121,Cleanup!$B$5:$B$20004,E$4)</f>
        <v/>
      </c>
      <c r="F121" s="44">
        <f>SUMIFS(Cleanup!$A$5:$A$20004,Cleanup!$D$5:$D$20004,$B121,Cleanup!$F$5:$F$20004,$D121,Cleanup!$B$5:$B$20004,F$4)</f>
        <v/>
      </c>
      <c r="G121" s="44">
        <f>SUMIFS(Cleanup!$A$5:$A$20004,Cleanup!$D$5:$D$20004,$B121,Cleanup!$F$5:$F$20004,$D121,Cleanup!$B$5:$B$20004,G$4)</f>
        <v/>
      </c>
      <c r="H121" s="44">
        <f>SUMIFS(Cleanup!$A$5:$A$20004,Cleanup!$D$5:$D$20004,$B121,Cleanup!$F$5:$F$20004,$D121,Cleanup!$B$5:$B$20004,H$4)</f>
        <v/>
      </c>
      <c r="I121" s="44">
        <f>SUMIFS(Cleanup!$A$5:$A$20004,Cleanup!$D$5:$D$20004,$B121,Cleanup!$F$5:$F$20004,$D121,Cleanup!$B$5:$B$20004,I$4)</f>
        <v/>
      </c>
      <c r="J121" s="44">
        <f>SUMIFS(Cleanup!$A$5:$A$20004,Cleanup!$D$5:$D$20004,$B121,Cleanup!$F$5:$F$20004,$D121,Cleanup!$B$5:$B$20004,J$4)</f>
        <v/>
      </c>
      <c r="K121" s="44">
        <f>SUMIFS(Cleanup!$A$5:$A$20004,Cleanup!$D$5:$D$20004,$B121,Cleanup!$F$5:$F$20004,$D121,Cleanup!$B$5:$B$20004,K$4)</f>
        <v/>
      </c>
      <c r="L121" s="44">
        <f>SUMIFS(Cleanup!$A$5:$A$20004,Cleanup!$D$5:$D$20004,$B121,Cleanup!$F$5:$F$20004,$D121,Cleanup!$B$5:$B$20004,L$4)</f>
        <v/>
      </c>
      <c r="M121" s="44">
        <f>SUMIFS(Cleanup!$A$5:$A$20004,Cleanup!$D$5:$D$20004,$B121,Cleanup!$F$5:$F$20004,$D121,Cleanup!$B$5:$B$20004,M$4)</f>
        <v/>
      </c>
      <c r="N121" s="44">
        <f>SUMIFS(Cleanup!$A$5:$A$20004,Cleanup!$D$5:$D$20004,$B121,Cleanup!$F$5:$F$20004,$D121,Cleanup!$B$5:$B$20004,N$4)</f>
        <v/>
      </c>
      <c r="O121" s="44">
        <f>SUMIFS(Cleanup!$A$5:$A$20004,Cleanup!$D$5:$D$20004,$B121,Cleanup!$F$5:$F$20004,$D121,Cleanup!$B$5:$B$20004,O$4)</f>
        <v/>
      </c>
      <c r="P121" s="44">
        <f>SUMIFS(Cleanup!$A$5:$A$20004,Cleanup!$D$5:$D$20004,$B121,Cleanup!$F$5:$F$20004,$D121,Cleanup!$B$5:$B$20004,P$4)</f>
        <v/>
      </c>
      <c r="Q121" s="42">
        <f>SUM(E121:P121)</f>
        <v/>
      </c>
    </row>
    <row r="122">
      <c r="A122" s="6" t="inlineStr">
        <is>
          <t>INTEGRATION|Business Insurances</t>
        </is>
      </c>
      <c r="B122" s="6" t="inlineStr">
        <is>
          <t>INTEGRATION</t>
        </is>
      </c>
      <c r="C122" s="6" t="inlineStr">
        <is>
          <t>Expenses</t>
        </is>
      </c>
      <c r="D122" s="6" t="inlineStr">
        <is>
          <t>Business Insurances</t>
        </is>
      </c>
      <c r="E122" s="44">
        <f>SUMIFS(Cleanup!$A$5:$A$20004,Cleanup!$D$5:$D$20004,$B122,Cleanup!$F$5:$F$20004,$D122,Cleanup!$B$5:$B$20004,E$4)</f>
        <v/>
      </c>
      <c r="F122" s="44">
        <f>SUMIFS(Cleanup!$A$5:$A$20004,Cleanup!$D$5:$D$20004,$B122,Cleanup!$F$5:$F$20004,$D122,Cleanup!$B$5:$B$20004,F$4)</f>
        <v/>
      </c>
      <c r="G122" s="44">
        <f>SUMIFS(Cleanup!$A$5:$A$20004,Cleanup!$D$5:$D$20004,$B122,Cleanup!$F$5:$F$20004,$D122,Cleanup!$B$5:$B$20004,G$4)</f>
        <v/>
      </c>
      <c r="H122" s="44">
        <f>SUMIFS(Cleanup!$A$5:$A$20004,Cleanup!$D$5:$D$20004,$B122,Cleanup!$F$5:$F$20004,$D122,Cleanup!$B$5:$B$20004,H$4)</f>
        <v/>
      </c>
      <c r="I122" s="44">
        <f>SUMIFS(Cleanup!$A$5:$A$20004,Cleanup!$D$5:$D$20004,$B122,Cleanup!$F$5:$F$20004,$D122,Cleanup!$B$5:$B$20004,I$4)</f>
        <v/>
      </c>
      <c r="J122" s="44">
        <f>SUMIFS(Cleanup!$A$5:$A$20004,Cleanup!$D$5:$D$20004,$B122,Cleanup!$F$5:$F$20004,$D122,Cleanup!$B$5:$B$20004,J$4)</f>
        <v/>
      </c>
      <c r="K122" s="44">
        <f>SUMIFS(Cleanup!$A$5:$A$20004,Cleanup!$D$5:$D$20004,$B122,Cleanup!$F$5:$F$20004,$D122,Cleanup!$B$5:$B$20004,K$4)</f>
        <v/>
      </c>
      <c r="L122" s="44">
        <f>SUMIFS(Cleanup!$A$5:$A$20004,Cleanup!$D$5:$D$20004,$B122,Cleanup!$F$5:$F$20004,$D122,Cleanup!$B$5:$B$20004,L$4)</f>
        <v/>
      </c>
      <c r="M122" s="44">
        <f>SUMIFS(Cleanup!$A$5:$A$20004,Cleanup!$D$5:$D$20004,$B122,Cleanup!$F$5:$F$20004,$D122,Cleanup!$B$5:$B$20004,M$4)</f>
        <v/>
      </c>
      <c r="N122" s="44">
        <f>SUMIFS(Cleanup!$A$5:$A$20004,Cleanup!$D$5:$D$20004,$B122,Cleanup!$F$5:$F$20004,$D122,Cleanup!$B$5:$B$20004,N$4)</f>
        <v/>
      </c>
      <c r="O122" s="44">
        <f>SUMIFS(Cleanup!$A$5:$A$20004,Cleanup!$D$5:$D$20004,$B122,Cleanup!$F$5:$F$20004,$D122,Cleanup!$B$5:$B$20004,O$4)</f>
        <v/>
      </c>
      <c r="P122" s="44">
        <f>SUMIFS(Cleanup!$A$5:$A$20004,Cleanup!$D$5:$D$20004,$B122,Cleanup!$F$5:$F$20004,$D122,Cleanup!$B$5:$B$20004,P$4)</f>
        <v/>
      </c>
      <c r="Q122" s="42">
        <f>SUM(E122:P122)</f>
        <v/>
      </c>
    </row>
    <row r="123">
      <c r="A123" s="6" t="inlineStr">
        <is>
          <t>INTEGRATION|Advertising &amp; Promotion Exp</t>
        </is>
      </c>
      <c r="B123" s="6" t="inlineStr">
        <is>
          <t>INTEGRATION</t>
        </is>
      </c>
      <c r="C123" s="6" t="inlineStr">
        <is>
          <t>Expenses</t>
        </is>
      </c>
      <c r="D123" s="6" t="inlineStr">
        <is>
          <t>Advertising &amp; Promotion Exp</t>
        </is>
      </c>
      <c r="E123" s="44">
        <f>SUMIFS(Cleanup!$A$5:$A$20004,Cleanup!$D$5:$D$20004,$B123,Cleanup!$F$5:$F$20004,$D123,Cleanup!$B$5:$B$20004,E$4)</f>
        <v/>
      </c>
      <c r="F123" s="44">
        <f>SUMIFS(Cleanup!$A$5:$A$20004,Cleanup!$D$5:$D$20004,$B123,Cleanup!$F$5:$F$20004,$D123,Cleanup!$B$5:$B$20004,F$4)</f>
        <v/>
      </c>
      <c r="G123" s="44">
        <f>SUMIFS(Cleanup!$A$5:$A$20004,Cleanup!$D$5:$D$20004,$B123,Cleanup!$F$5:$F$20004,$D123,Cleanup!$B$5:$B$20004,G$4)</f>
        <v/>
      </c>
      <c r="H123" s="44">
        <f>SUMIFS(Cleanup!$A$5:$A$20004,Cleanup!$D$5:$D$20004,$B123,Cleanup!$F$5:$F$20004,$D123,Cleanup!$B$5:$B$20004,H$4)</f>
        <v/>
      </c>
      <c r="I123" s="44">
        <f>SUMIFS(Cleanup!$A$5:$A$20004,Cleanup!$D$5:$D$20004,$B123,Cleanup!$F$5:$F$20004,$D123,Cleanup!$B$5:$B$20004,I$4)</f>
        <v/>
      </c>
      <c r="J123" s="44">
        <f>SUMIFS(Cleanup!$A$5:$A$20004,Cleanup!$D$5:$D$20004,$B123,Cleanup!$F$5:$F$20004,$D123,Cleanup!$B$5:$B$20004,J$4)</f>
        <v/>
      </c>
      <c r="K123" s="44">
        <f>SUMIFS(Cleanup!$A$5:$A$20004,Cleanup!$D$5:$D$20004,$B123,Cleanup!$F$5:$F$20004,$D123,Cleanup!$B$5:$B$20004,K$4)</f>
        <v/>
      </c>
      <c r="L123" s="44">
        <f>SUMIFS(Cleanup!$A$5:$A$20004,Cleanup!$D$5:$D$20004,$B123,Cleanup!$F$5:$F$20004,$D123,Cleanup!$B$5:$B$20004,L$4)</f>
        <v/>
      </c>
      <c r="M123" s="44">
        <f>SUMIFS(Cleanup!$A$5:$A$20004,Cleanup!$D$5:$D$20004,$B123,Cleanup!$F$5:$F$20004,$D123,Cleanup!$B$5:$B$20004,M$4)</f>
        <v/>
      </c>
      <c r="N123" s="44">
        <f>SUMIFS(Cleanup!$A$5:$A$20004,Cleanup!$D$5:$D$20004,$B123,Cleanup!$F$5:$F$20004,$D123,Cleanup!$B$5:$B$20004,N$4)</f>
        <v/>
      </c>
      <c r="O123" s="44">
        <f>SUMIFS(Cleanup!$A$5:$A$20004,Cleanup!$D$5:$D$20004,$B123,Cleanup!$F$5:$F$20004,$D123,Cleanup!$B$5:$B$20004,O$4)</f>
        <v/>
      </c>
      <c r="P123" s="44">
        <f>SUMIFS(Cleanup!$A$5:$A$20004,Cleanup!$D$5:$D$20004,$B123,Cleanup!$F$5:$F$20004,$D123,Cleanup!$B$5:$B$20004,P$4)</f>
        <v/>
      </c>
      <c r="Q123" s="42">
        <f>SUM(E123:P123)</f>
        <v/>
      </c>
    </row>
    <row r="124">
      <c r="A124" s="6" t="inlineStr">
        <is>
          <t>INTEGRATION|Operating Expenses</t>
        </is>
      </c>
      <c r="B124" s="6" t="inlineStr">
        <is>
          <t>INTEGRATION</t>
        </is>
      </c>
      <c r="C124" s="6" t="inlineStr">
        <is>
          <t>Expenses</t>
        </is>
      </c>
      <c r="D124" s="6" t="inlineStr">
        <is>
          <t>Operating Expenses</t>
        </is>
      </c>
      <c r="E124" s="44">
        <f>SUMIFS(Cleanup!$A$5:$A$20004,Cleanup!$D$5:$D$20004,$B124,Cleanup!$F$5:$F$20004,$D124,Cleanup!$B$5:$B$20004,E$4)</f>
        <v/>
      </c>
      <c r="F124" s="44">
        <f>SUMIFS(Cleanup!$A$5:$A$20004,Cleanup!$D$5:$D$20004,$B124,Cleanup!$F$5:$F$20004,$D124,Cleanup!$B$5:$B$20004,F$4)</f>
        <v/>
      </c>
      <c r="G124" s="44">
        <f>SUMIFS(Cleanup!$A$5:$A$20004,Cleanup!$D$5:$D$20004,$B124,Cleanup!$F$5:$F$20004,$D124,Cleanup!$B$5:$B$20004,G$4)</f>
        <v/>
      </c>
      <c r="H124" s="44">
        <f>SUMIFS(Cleanup!$A$5:$A$20004,Cleanup!$D$5:$D$20004,$B124,Cleanup!$F$5:$F$20004,$D124,Cleanup!$B$5:$B$20004,H$4)</f>
        <v/>
      </c>
      <c r="I124" s="44">
        <f>SUMIFS(Cleanup!$A$5:$A$20004,Cleanup!$D$5:$D$20004,$B124,Cleanup!$F$5:$F$20004,$D124,Cleanup!$B$5:$B$20004,I$4)</f>
        <v/>
      </c>
      <c r="J124" s="44">
        <f>SUMIFS(Cleanup!$A$5:$A$20004,Cleanup!$D$5:$D$20004,$B124,Cleanup!$F$5:$F$20004,$D124,Cleanup!$B$5:$B$20004,J$4)</f>
        <v/>
      </c>
      <c r="K124" s="44">
        <f>SUMIFS(Cleanup!$A$5:$A$20004,Cleanup!$D$5:$D$20004,$B124,Cleanup!$F$5:$F$20004,$D124,Cleanup!$B$5:$B$20004,K$4)</f>
        <v/>
      </c>
      <c r="L124" s="44">
        <f>SUMIFS(Cleanup!$A$5:$A$20004,Cleanup!$D$5:$D$20004,$B124,Cleanup!$F$5:$F$20004,$D124,Cleanup!$B$5:$B$20004,L$4)</f>
        <v/>
      </c>
      <c r="M124" s="44">
        <f>SUMIFS(Cleanup!$A$5:$A$20004,Cleanup!$D$5:$D$20004,$B124,Cleanup!$F$5:$F$20004,$D124,Cleanup!$B$5:$B$20004,M$4)</f>
        <v/>
      </c>
      <c r="N124" s="44">
        <f>SUMIFS(Cleanup!$A$5:$A$20004,Cleanup!$D$5:$D$20004,$B124,Cleanup!$F$5:$F$20004,$D124,Cleanup!$B$5:$B$20004,N$4)</f>
        <v/>
      </c>
      <c r="O124" s="44">
        <f>SUMIFS(Cleanup!$A$5:$A$20004,Cleanup!$D$5:$D$20004,$B124,Cleanup!$F$5:$F$20004,$D124,Cleanup!$B$5:$B$20004,O$4)</f>
        <v/>
      </c>
      <c r="P124" s="44">
        <f>SUMIFS(Cleanup!$A$5:$A$20004,Cleanup!$D$5:$D$20004,$B124,Cleanup!$F$5:$F$20004,$D124,Cleanup!$B$5:$B$20004,P$4)</f>
        <v/>
      </c>
      <c r="Q124" s="42">
        <f>SUM(E124:P124)</f>
        <v/>
      </c>
    </row>
    <row r="125">
      <c r="A125" s="6" t="inlineStr">
        <is>
          <t>INTEGRATION|Employment Expenses</t>
        </is>
      </c>
      <c r="B125" s="6" t="inlineStr">
        <is>
          <t>INTEGRATION</t>
        </is>
      </c>
      <c r="C125" s="6" t="inlineStr">
        <is>
          <t>Expenses</t>
        </is>
      </c>
      <c r="D125" s="6" t="inlineStr">
        <is>
          <t>Employment Expenses</t>
        </is>
      </c>
      <c r="E125" s="44">
        <f>SUMIFS(Cleanup!$A$5:$A$20004,Cleanup!$D$5:$D$20004,$B125,Cleanup!$F$5:$F$20004,$D125,Cleanup!$B$5:$B$20004,E$4)</f>
        <v/>
      </c>
      <c r="F125" s="44">
        <f>SUMIFS(Cleanup!$A$5:$A$20004,Cleanup!$D$5:$D$20004,$B125,Cleanup!$F$5:$F$20004,$D125,Cleanup!$B$5:$B$20004,F$4)</f>
        <v/>
      </c>
      <c r="G125" s="44">
        <f>SUMIFS(Cleanup!$A$5:$A$20004,Cleanup!$D$5:$D$20004,$B125,Cleanup!$F$5:$F$20004,$D125,Cleanup!$B$5:$B$20004,G$4)</f>
        <v/>
      </c>
      <c r="H125" s="44">
        <f>SUMIFS(Cleanup!$A$5:$A$20004,Cleanup!$D$5:$D$20004,$B125,Cleanup!$F$5:$F$20004,$D125,Cleanup!$B$5:$B$20004,H$4)</f>
        <v/>
      </c>
      <c r="I125" s="44">
        <f>SUMIFS(Cleanup!$A$5:$A$20004,Cleanup!$D$5:$D$20004,$B125,Cleanup!$F$5:$F$20004,$D125,Cleanup!$B$5:$B$20004,I$4)</f>
        <v/>
      </c>
      <c r="J125" s="44">
        <f>SUMIFS(Cleanup!$A$5:$A$20004,Cleanup!$D$5:$D$20004,$B125,Cleanup!$F$5:$F$20004,$D125,Cleanup!$B$5:$B$20004,J$4)</f>
        <v/>
      </c>
      <c r="K125" s="44">
        <f>SUMIFS(Cleanup!$A$5:$A$20004,Cleanup!$D$5:$D$20004,$B125,Cleanup!$F$5:$F$20004,$D125,Cleanup!$B$5:$B$20004,K$4)</f>
        <v/>
      </c>
      <c r="L125" s="44">
        <f>SUMIFS(Cleanup!$A$5:$A$20004,Cleanup!$D$5:$D$20004,$B125,Cleanup!$F$5:$F$20004,$D125,Cleanup!$B$5:$B$20004,L$4)</f>
        <v/>
      </c>
      <c r="M125" s="44">
        <f>SUMIFS(Cleanup!$A$5:$A$20004,Cleanup!$D$5:$D$20004,$B125,Cleanup!$F$5:$F$20004,$D125,Cleanup!$B$5:$B$20004,M$4)</f>
        <v/>
      </c>
      <c r="N125" s="44">
        <f>SUMIFS(Cleanup!$A$5:$A$20004,Cleanup!$D$5:$D$20004,$B125,Cleanup!$F$5:$F$20004,$D125,Cleanup!$B$5:$B$20004,N$4)</f>
        <v/>
      </c>
      <c r="O125" s="44">
        <f>SUMIFS(Cleanup!$A$5:$A$20004,Cleanup!$D$5:$D$20004,$B125,Cleanup!$F$5:$F$20004,$D125,Cleanup!$B$5:$B$20004,O$4)</f>
        <v/>
      </c>
      <c r="P125" s="44">
        <f>SUMIFS(Cleanup!$A$5:$A$20004,Cleanup!$D$5:$D$20004,$B125,Cleanup!$F$5:$F$20004,$D125,Cleanup!$B$5:$B$20004,P$4)</f>
        <v/>
      </c>
      <c r="Q125" s="42">
        <f>SUM(E125:P125)</f>
        <v/>
      </c>
    </row>
    <row r="126">
      <c r="A126" s="6" t="inlineStr">
        <is>
          <t>INTEGRATION|Credit Card fees paid</t>
        </is>
      </c>
      <c r="B126" s="6" t="inlineStr">
        <is>
          <t>INTEGRATION</t>
        </is>
      </c>
      <c r="C126" s="6" t="inlineStr">
        <is>
          <t>Expenses</t>
        </is>
      </c>
      <c r="D126" s="6" t="inlineStr">
        <is>
          <t>Credit Card fees paid</t>
        </is>
      </c>
      <c r="E126" s="44">
        <f>SUMIFS(Cleanup!$A$5:$A$20004,Cleanup!$D$5:$D$20004,$B126,Cleanup!$F$5:$F$20004,$D126,Cleanup!$B$5:$B$20004,E$4)</f>
        <v/>
      </c>
      <c r="F126" s="44">
        <f>SUMIFS(Cleanup!$A$5:$A$20004,Cleanup!$D$5:$D$20004,$B126,Cleanup!$F$5:$F$20004,$D126,Cleanup!$B$5:$B$20004,F$4)</f>
        <v/>
      </c>
      <c r="G126" s="44">
        <f>SUMIFS(Cleanup!$A$5:$A$20004,Cleanup!$D$5:$D$20004,$B126,Cleanup!$F$5:$F$20004,$D126,Cleanup!$B$5:$B$20004,G$4)</f>
        <v/>
      </c>
      <c r="H126" s="44">
        <f>SUMIFS(Cleanup!$A$5:$A$20004,Cleanup!$D$5:$D$20004,$B126,Cleanup!$F$5:$F$20004,$D126,Cleanup!$B$5:$B$20004,H$4)</f>
        <v/>
      </c>
      <c r="I126" s="44">
        <f>SUMIFS(Cleanup!$A$5:$A$20004,Cleanup!$D$5:$D$20004,$B126,Cleanup!$F$5:$F$20004,$D126,Cleanup!$B$5:$B$20004,I$4)</f>
        <v/>
      </c>
      <c r="J126" s="44">
        <f>SUMIFS(Cleanup!$A$5:$A$20004,Cleanup!$D$5:$D$20004,$B126,Cleanup!$F$5:$F$20004,$D126,Cleanup!$B$5:$B$20004,J$4)</f>
        <v/>
      </c>
      <c r="K126" s="44">
        <f>SUMIFS(Cleanup!$A$5:$A$20004,Cleanup!$D$5:$D$20004,$B126,Cleanup!$F$5:$F$20004,$D126,Cleanup!$B$5:$B$20004,K$4)</f>
        <v/>
      </c>
      <c r="L126" s="44">
        <f>SUMIFS(Cleanup!$A$5:$A$20004,Cleanup!$D$5:$D$20004,$B126,Cleanup!$F$5:$F$20004,$D126,Cleanup!$B$5:$B$20004,L$4)</f>
        <v/>
      </c>
      <c r="M126" s="44">
        <f>SUMIFS(Cleanup!$A$5:$A$20004,Cleanup!$D$5:$D$20004,$B126,Cleanup!$F$5:$F$20004,$D126,Cleanup!$B$5:$B$20004,M$4)</f>
        <v/>
      </c>
      <c r="N126" s="44">
        <f>SUMIFS(Cleanup!$A$5:$A$20004,Cleanup!$D$5:$D$20004,$B126,Cleanup!$F$5:$F$20004,$D126,Cleanup!$B$5:$B$20004,N$4)</f>
        <v/>
      </c>
      <c r="O126" s="44">
        <f>SUMIFS(Cleanup!$A$5:$A$20004,Cleanup!$D$5:$D$20004,$B126,Cleanup!$F$5:$F$20004,$D126,Cleanup!$B$5:$B$20004,O$4)</f>
        <v/>
      </c>
      <c r="P126" s="44">
        <f>SUMIFS(Cleanup!$A$5:$A$20004,Cleanup!$D$5:$D$20004,$B126,Cleanup!$F$5:$F$20004,$D126,Cleanup!$B$5:$B$20004,P$4)</f>
        <v/>
      </c>
      <c r="Q126" s="42">
        <f>SUM(E126:P126)</f>
        <v/>
      </c>
    </row>
    <row r="127">
      <c r="A127" s="6" t="inlineStr">
        <is>
          <t>INTEGRATION|Other Income</t>
        </is>
      </c>
      <c r="B127" s="6" t="inlineStr">
        <is>
          <t>INTEGRATION</t>
        </is>
      </c>
      <c r="C127" s="6" t="inlineStr">
        <is>
          <t>Other Income</t>
        </is>
      </c>
      <c r="D127" s="6" t="inlineStr">
        <is>
          <t>Other Income</t>
        </is>
      </c>
      <c r="E127" s="44">
        <f>SUMIFS(Cleanup!$A$5:$A$20004,Cleanup!$D$5:$D$20004,$B127,Cleanup!$F$5:$F$20004,$D127,Cleanup!$B$5:$B$20004,E$4)</f>
        <v/>
      </c>
      <c r="F127" s="44">
        <f>SUMIFS(Cleanup!$A$5:$A$20004,Cleanup!$D$5:$D$20004,$B127,Cleanup!$F$5:$F$20004,$D127,Cleanup!$B$5:$B$20004,F$4)</f>
        <v/>
      </c>
      <c r="G127" s="44">
        <f>SUMIFS(Cleanup!$A$5:$A$20004,Cleanup!$D$5:$D$20004,$B127,Cleanup!$F$5:$F$20004,$D127,Cleanup!$B$5:$B$20004,G$4)</f>
        <v/>
      </c>
      <c r="H127" s="44">
        <f>SUMIFS(Cleanup!$A$5:$A$20004,Cleanup!$D$5:$D$20004,$B127,Cleanup!$F$5:$F$20004,$D127,Cleanup!$B$5:$B$20004,H$4)</f>
        <v/>
      </c>
      <c r="I127" s="44">
        <f>SUMIFS(Cleanup!$A$5:$A$20004,Cleanup!$D$5:$D$20004,$B127,Cleanup!$F$5:$F$20004,$D127,Cleanup!$B$5:$B$20004,I$4)</f>
        <v/>
      </c>
      <c r="J127" s="44">
        <f>SUMIFS(Cleanup!$A$5:$A$20004,Cleanup!$D$5:$D$20004,$B127,Cleanup!$F$5:$F$20004,$D127,Cleanup!$B$5:$B$20004,J$4)</f>
        <v/>
      </c>
      <c r="K127" s="44">
        <f>SUMIFS(Cleanup!$A$5:$A$20004,Cleanup!$D$5:$D$20004,$B127,Cleanup!$F$5:$F$20004,$D127,Cleanup!$B$5:$B$20004,K$4)</f>
        <v/>
      </c>
      <c r="L127" s="44">
        <f>SUMIFS(Cleanup!$A$5:$A$20004,Cleanup!$D$5:$D$20004,$B127,Cleanup!$F$5:$F$20004,$D127,Cleanup!$B$5:$B$20004,L$4)</f>
        <v/>
      </c>
      <c r="M127" s="44">
        <f>SUMIFS(Cleanup!$A$5:$A$20004,Cleanup!$D$5:$D$20004,$B127,Cleanup!$F$5:$F$20004,$D127,Cleanup!$B$5:$B$20004,M$4)</f>
        <v/>
      </c>
      <c r="N127" s="44">
        <f>SUMIFS(Cleanup!$A$5:$A$20004,Cleanup!$D$5:$D$20004,$B127,Cleanup!$F$5:$F$20004,$D127,Cleanup!$B$5:$B$20004,N$4)</f>
        <v/>
      </c>
      <c r="O127" s="44">
        <f>SUMIFS(Cleanup!$A$5:$A$20004,Cleanup!$D$5:$D$20004,$B127,Cleanup!$F$5:$F$20004,$D127,Cleanup!$B$5:$B$20004,O$4)</f>
        <v/>
      </c>
      <c r="P127" s="44">
        <f>SUMIFS(Cleanup!$A$5:$A$20004,Cleanup!$D$5:$D$20004,$B127,Cleanup!$F$5:$F$20004,$D127,Cleanup!$B$5:$B$20004,P$4)</f>
        <v/>
      </c>
      <c r="Q127" s="42">
        <f>SUM(E127:P127)</f>
        <v/>
      </c>
    </row>
    <row r="128">
      <c r="A128" s="6" t="inlineStr">
        <is>
          <t>INTEGRATION|Other Expenses</t>
        </is>
      </c>
      <c r="B128" s="6" t="inlineStr">
        <is>
          <t>INTEGRATION</t>
        </is>
      </c>
      <c r="C128" s="6" t="inlineStr">
        <is>
          <t>Other Expenses</t>
        </is>
      </c>
      <c r="D128" s="6" t="inlineStr">
        <is>
          <t>Other Expenses</t>
        </is>
      </c>
      <c r="E128" s="44">
        <f>SUMIFS(Cleanup!$A$5:$A$20004,Cleanup!$D$5:$D$20004,$B128,Cleanup!$F$5:$F$20004,$D128,Cleanup!$B$5:$B$20004,E$4)</f>
        <v/>
      </c>
      <c r="F128" s="44">
        <f>SUMIFS(Cleanup!$A$5:$A$20004,Cleanup!$D$5:$D$20004,$B128,Cleanup!$F$5:$F$20004,$D128,Cleanup!$B$5:$B$20004,F$4)</f>
        <v/>
      </c>
      <c r="G128" s="44">
        <f>SUMIFS(Cleanup!$A$5:$A$20004,Cleanup!$D$5:$D$20004,$B128,Cleanup!$F$5:$F$20004,$D128,Cleanup!$B$5:$B$20004,G$4)</f>
        <v/>
      </c>
      <c r="H128" s="44">
        <f>SUMIFS(Cleanup!$A$5:$A$20004,Cleanup!$D$5:$D$20004,$B128,Cleanup!$F$5:$F$20004,$D128,Cleanup!$B$5:$B$20004,H$4)</f>
        <v/>
      </c>
      <c r="I128" s="44">
        <f>SUMIFS(Cleanup!$A$5:$A$20004,Cleanup!$D$5:$D$20004,$B128,Cleanup!$F$5:$F$20004,$D128,Cleanup!$B$5:$B$20004,I$4)</f>
        <v/>
      </c>
      <c r="J128" s="44">
        <f>SUMIFS(Cleanup!$A$5:$A$20004,Cleanup!$D$5:$D$20004,$B128,Cleanup!$F$5:$F$20004,$D128,Cleanup!$B$5:$B$20004,J$4)</f>
        <v/>
      </c>
      <c r="K128" s="44">
        <f>SUMIFS(Cleanup!$A$5:$A$20004,Cleanup!$D$5:$D$20004,$B128,Cleanup!$F$5:$F$20004,$D128,Cleanup!$B$5:$B$20004,K$4)</f>
        <v/>
      </c>
      <c r="L128" s="44">
        <f>SUMIFS(Cleanup!$A$5:$A$20004,Cleanup!$D$5:$D$20004,$B128,Cleanup!$F$5:$F$20004,$D128,Cleanup!$B$5:$B$20004,L$4)</f>
        <v/>
      </c>
      <c r="M128" s="44">
        <f>SUMIFS(Cleanup!$A$5:$A$20004,Cleanup!$D$5:$D$20004,$B128,Cleanup!$F$5:$F$20004,$D128,Cleanup!$B$5:$B$20004,M$4)</f>
        <v/>
      </c>
      <c r="N128" s="44">
        <f>SUMIFS(Cleanup!$A$5:$A$20004,Cleanup!$D$5:$D$20004,$B128,Cleanup!$F$5:$F$20004,$D128,Cleanup!$B$5:$B$20004,N$4)</f>
        <v/>
      </c>
      <c r="O128" s="44">
        <f>SUMIFS(Cleanup!$A$5:$A$20004,Cleanup!$D$5:$D$20004,$B128,Cleanup!$F$5:$F$20004,$D128,Cleanup!$B$5:$B$20004,O$4)</f>
        <v/>
      </c>
      <c r="P128" s="44">
        <f>SUMIFS(Cleanup!$A$5:$A$20004,Cleanup!$D$5:$D$20004,$B128,Cleanup!$F$5:$F$20004,$D128,Cleanup!$B$5:$B$20004,P$4)</f>
        <v/>
      </c>
      <c r="Q128" s="42">
        <f>SUM(E128:P128)</f>
        <v/>
      </c>
    </row>
    <row r="129">
      <c r="A129" s="6" t="inlineStr">
        <is>
          <t>CONSULTING|Contract Income</t>
        </is>
      </c>
      <c r="B129" s="6" t="inlineStr">
        <is>
          <t>CONSULTING</t>
        </is>
      </c>
      <c r="C129" s="6" t="inlineStr">
        <is>
          <t>Income</t>
        </is>
      </c>
      <c r="D129" s="6" t="inlineStr">
        <is>
          <t>Contract Income</t>
        </is>
      </c>
      <c r="E129" s="44">
        <f>SUMIFS(Cleanup!$A$5:$A$20004,Cleanup!$D$5:$D$20004,$B129,Cleanup!$F$5:$F$20004,$D129,Cleanup!$B$5:$B$20004,E$4)</f>
        <v/>
      </c>
      <c r="F129" s="44">
        <f>SUMIFS(Cleanup!$A$5:$A$20004,Cleanup!$D$5:$D$20004,$B129,Cleanup!$F$5:$F$20004,$D129,Cleanup!$B$5:$B$20004,F$4)</f>
        <v/>
      </c>
      <c r="G129" s="44">
        <f>SUMIFS(Cleanup!$A$5:$A$20004,Cleanup!$D$5:$D$20004,$B129,Cleanup!$F$5:$F$20004,$D129,Cleanup!$B$5:$B$20004,G$4)</f>
        <v/>
      </c>
      <c r="H129" s="44">
        <f>SUMIFS(Cleanup!$A$5:$A$20004,Cleanup!$D$5:$D$20004,$B129,Cleanup!$F$5:$F$20004,$D129,Cleanup!$B$5:$B$20004,H$4)</f>
        <v/>
      </c>
      <c r="I129" s="44">
        <f>SUMIFS(Cleanup!$A$5:$A$20004,Cleanup!$D$5:$D$20004,$B129,Cleanup!$F$5:$F$20004,$D129,Cleanup!$B$5:$B$20004,I$4)</f>
        <v/>
      </c>
      <c r="J129" s="44">
        <f>SUMIFS(Cleanup!$A$5:$A$20004,Cleanup!$D$5:$D$20004,$B129,Cleanup!$F$5:$F$20004,$D129,Cleanup!$B$5:$B$20004,J$4)</f>
        <v/>
      </c>
      <c r="K129" s="44">
        <f>SUMIFS(Cleanup!$A$5:$A$20004,Cleanup!$D$5:$D$20004,$B129,Cleanup!$F$5:$F$20004,$D129,Cleanup!$B$5:$B$20004,K$4)</f>
        <v/>
      </c>
      <c r="L129" s="44">
        <f>SUMIFS(Cleanup!$A$5:$A$20004,Cleanup!$D$5:$D$20004,$B129,Cleanup!$F$5:$F$20004,$D129,Cleanup!$B$5:$B$20004,L$4)</f>
        <v/>
      </c>
      <c r="M129" s="44">
        <f>SUMIFS(Cleanup!$A$5:$A$20004,Cleanup!$D$5:$D$20004,$B129,Cleanup!$F$5:$F$20004,$D129,Cleanup!$B$5:$B$20004,M$4)</f>
        <v/>
      </c>
      <c r="N129" s="44">
        <f>SUMIFS(Cleanup!$A$5:$A$20004,Cleanup!$D$5:$D$20004,$B129,Cleanup!$F$5:$F$20004,$D129,Cleanup!$B$5:$B$20004,N$4)</f>
        <v/>
      </c>
      <c r="O129" s="44">
        <f>SUMIFS(Cleanup!$A$5:$A$20004,Cleanup!$D$5:$D$20004,$B129,Cleanup!$F$5:$F$20004,$D129,Cleanup!$B$5:$B$20004,O$4)</f>
        <v/>
      </c>
      <c r="P129" s="44">
        <f>SUMIFS(Cleanup!$A$5:$A$20004,Cleanup!$D$5:$D$20004,$B129,Cleanup!$F$5:$F$20004,$D129,Cleanup!$B$5:$B$20004,P$4)</f>
        <v/>
      </c>
      <c r="Q129" s="42">
        <f>SUM(E129:P129)</f>
        <v/>
      </c>
    </row>
    <row r="130">
      <c r="A130" s="6" t="inlineStr">
        <is>
          <t>CONSULTING|Non Contract Income</t>
        </is>
      </c>
      <c r="B130" s="6" t="inlineStr">
        <is>
          <t>CONSULTING</t>
        </is>
      </c>
      <c r="C130" s="6" t="inlineStr">
        <is>
          <t>Income</t>
        </is>
      </c>
      <c r="D130" s="6" t="inlineStr">
        <is>
          <t>Non Contract Income</t>
        </is>
      </c>
      <c r="E130" s="44">
        <f>SUMIFS(Cleanup!$A$5:$A$20004,Cleanup!$D$5:$D$20004,$B130,Cleanup!$F$5:$F$20004,$D130,Cleanup!$B$5:$B$20004,E$4)</f>
        <v/>
      </c>
      <c r="F130" s="44">
        <f>SUMIFS(Cleanup!$A$5:$A$20004,Cleanup!$D$5:$D$20004,$B130,Cleanup!$F$5:$F$20004,$D130,Cleanup!$B$5:$B$20004,F$4)</f>
        <v/>
      </c>
      <c r="G130" s="44">
        <f>SUMIFS(Cleanup!$A$5:$A$20004,Cleanup!$D$5:$D$20004,$B130,Cleanup!$F$5:$F$20004,$D130,Cleanup!$B$5:$B$20004,G$4)</f>
        <v/>
      </c>
      <c r="H130" s="44">
        <f>SUMIFS(Cleanup!$A$5:$A$20004,Cleanup!$D$5:$D$20004,$B130,Cleanup!$F$5:$F$20004,$D130,Cleanup!$B$5:$B$20004,H$4)</f>
        <v/>
      </c>
      <c r="I130" s="44">
        <f>SUMIFS(Cleanup!$A$5:$A$20004,Cleanup!$D$5:$D$20004,$B130,Cleanup!$F$5:$F$20004,$D130,Cleanup!$B$5:$B$20004,I$4)</f>
        <v/>
      </c>
      <c r="J130" s="44">
        <f>SUMIFS(Cleanup!$A$5:$A$20004,Cleanup!$D$5:$D$20004,$B130,Cleanup!$F$5:$F$20004,$D130,Cleanup!$B$5:$B$20004,J$4)</f>
        <v/>
      </c>
      <c r="K130" s="44">
        <f>SUMIFS(Cleanup!$A$5:$A$20004,Cleanup!$D$5:$D$20004,$B130,Cleanup!$F$5:$F$20004,$D130,Cleanup!$B$5:$B$20004,K$4)</f>
        <v/>
      </c>
      <c r="L130" s="44">
        <f>SUMIFS(Cleanup!$A$5:$A$20004,Cleanup!$D$5:$D$20004,$B130,Cleanup!$F$5:$F$20004,$D130,Cleanup!$B$5:$B$20004,L$4)</f>
        <v/>
      </c>
      <c r="M130" s="44">
        <f>SUMIFS(Cleanup!$A$5:$A$20004,Cleanup!$D$5:$D$20004,$B130,Cleanup!$F$5:$F$20004,$D130,Cleanup!$B$5:$B$20004,M$4)</f>
        <v/>
      </c>
      <c r="N130" s="44">
        <f>SUMIFS(Cleanup!$A$5:$A$20004,Cleanup!$D$5:$D$20004,$B130,Cleanup!$F$5:$F$20004,$D130,Cleanup!$B$5:$B$20004,N$4)</f>
        <v/>
      </c>
      <c r="O130" s="44">
        <f>SUMIFS(Cleanup!$A$5:$A$20004,Cleanup!$D$5:$D$20004,$B130,Cleanup!$F$5:$F$20004,$D130,Cleanup!$B$5:$B$20004,O$4)</f>
        <v/>
      </c>
      <c r="P130" s="44">
        <f>SUMIFS(Cleanup!$A$5:$A$20004,Cleanup!$D$5:$D$20004,$B130,Cleanup!$F$5:$F$20004,$D130,Cleanup!$B$5:$B$20004,P$4)</f>
        <v/>
      </c>
      <c r="Q130" s="42">
        <f>SUM(E130:P130)</f>
        <v/>
      </c>
    </row>
    <row r="131">
      <c r="A131" s="6" t="inlineStr">
        <is>
          <t>CONSULTING|Work in Progess</t>
        </is>
      </c>
      <c r="B131" s="6" t="inlineStr">
        <is>
          <t>CONSULTING</t>
        </is>
      </c>
      <c r="C131" s="6" t="inlineStr">
        <is>
          <t>Income</t>
        </is>
      </c>
      <c r="D131" s="6" t="inlineStr">
        <is>
          <t>Work in Progess</t>
        </is>
      </c>
      <c r="E131" s="44">
        <f>SUMIFS(Cleanup!$A$5:$A$20004,Cleanup!$D$5:$D$20004,$B131,Cleanup!$F$5:$F$20004,$D131,Cleanup!$B$5:$B$20004,E$4)</f>
        <v/>
      </c>
      <c r="F131" s="44">
        <f>SUMIFS(Cleanup!$A$5:$A$20004,Cleanup!$D$5:$D$20004,$B131,Cleanup!$F$5:$F$20004,$D131,Cleanup!$B$5:$B$20004,F$4)</f>
        <v/>
      </c>
      <c r="G131" s="44">
        <f>SUMIFS(Cleanup!$A$5:$A$20004,Cleanup!$D$5:$D$20004,$B131,Cleanup!$F$5:$F$20004,$D131,Cleanup!$B$5:$B$20004,G$4)</f>
        <v/>
      </c>
      <c r="H131" s="44">
        <f>SUMIFS(Cleanup!$A$5:$A$20004,Cleanup!$D$5:$D$20004,$B131,Cleanup!$F$5:$F$20004,$D131,Cleanup!$B$5:$B$20004,H$4)</f>
        <v/>
      </c>
      <c r="I131" s="44">
        <f>SUMIFS(Cleanup!$A$5:$A$20004,Cleanup!$D$5:$D$20004,$B131,Cleanup!$F$5:$F$20004,$D131,Cleanup!$B$5:$B$20004,I$4)</f>
        <v/>
      </c>
      <c r="J131" s="44">
        <f>SUMIFS(Cleanup!$A$5:$A$20004,Cleanup!$D$5:$D$20004,$B131,Cleanup!$F$5:$F$20004,$D131,Cleanup!$B$5:$B$20004,J$4)</f>
        <v/>
      </c>
      <c r="K131" s="44">
        <f>SUMIFS(Cleanup!$A$5:$A$20004,Cleanup!$D$5:$D$20004,$B131,Cleanup!$F$5:$F$20004,$D131,Cleanup!$B$5:$B$20004,K$4)</f>
        <v/>
      </c>
      <c r="L131" s="44">
        <f>SUMIFS(Cleanup!$A$5:$A$20004,Cleanup!$D$5:$D$20004,$B131,Cleanup!$F$5:$F$20004,$D131,Cleanup!$B$5:$B$20004,L$4)</f>
        <v/>
      </c>
      <c r="M131" s="44">
        <f>SUMIFS(Cleanup!$A$5:$A$20004,Cleanup!$D$5:$D$20004,$B131,Cleanup!$F$5:$F$20004,$D131,Cleanup!$B$5:$B$20004,M$4)</f>
        <v/>
      </c>
      <c r="N131" s="44">
        <f>SUMIFS(Cleanup!$A$5:$A$20004,Cleanup!$D$5:$D$20004,$B131,Cleanup!$F$5:$F$20004,$D131,Cleanup!$B$5:$B$20004,N$4)</f>
        <v/>
      </c>
      <c r="O131" s="44">
        <f>SUMIFS(Cleanup!$A$5:$A$20004,Cleanup!$D$5:$D$20004,$B131,Cleanup!$F$5:$F$20004,$D131,Cleanup!$B$5:$B$20004,O$4)</f>
        <v/>
      </c>
      <c r="P131" s="44">
        <f>SUMIFS(Cleanup!$A$5:$A$20004,Cleanup!$D$5:$D$20004,$B131,Cleanup!$F$5:$F$20004,$D131,Cleanup!$B$5:$B$20004,P$4)</f>
        <v/>
      </c>
      <c r="Q131" s="42">
        <f>SUM(E131:P131)</f>
        <v/>
      </c>
    </row>
    <row r="132">
      <c r="A132" s="6" t="inlineStr">
        <is>
          <t>CONSULTING|Freight Collected &amp; Travel</t>
        </is>
      </c>
      <c r="B132" s="6" t="inlineStr">
        <is>
          <t>CONSULTING</t>
        </is>
      </c>
      <c r="C132" s="6" t="inlineStr">
        <is>
          <t>Income</t>
        </is>
      </c>
      <c r="D132" s="6" t="inlineStr">
        <is>
          <t>Freight Collected &amp; Travel</t>
        </is>
      </c>
      <c r="E132" s="44">
        <f>SUMIFS(Cleanup!$A$5:$A$20004,Cleanup!$D$5:$D$20004,$B132,Cleanup!$F$5:$F$20004,$D132,Cleanup!$B$5:$B$20004,E$4)</f>
        <v/>
      </c>
      <c r="F132" s="44">
        <f>SUMIFS(Cleanup!$A$5:$A$20004,Cleanup!$D$5:$D$20004,$B132,Cleanup!$F$5:$F$20004,$D132,Cleanup!$B$5:$B$20004,F$4)</f>
        <v/>
      </c>
      <c r="G132" s="44">
        <f>SUMIFS(Cleanup!$A$5:$A$20004,Cleanup!$D$5:$D$20004,$B132,Cleanup!$F$5:$F$20004,$D132,Cleanup!$B$5:$B$20004,G$4)</f>
        <v/>
      </c>
      <c r="H132" s="44">
        <f>SUMIFS(Cleanup!$A$5:$A$20004,Cleanup!$D$5:$D$20004,$B132,Cleanup!$F$5:$F$20004,$D132,Cleanup!$B$5:$B$20004,H$4)</f>
        <v/>
      </c>
      <c r="I132" s="44">
        <f>SUMIFS(Cleanup!$A$5:$A$20004,Cleanup!$D$5:$D$20004,$B132,Cleanup!$F$5:$F$20004,$D132,Cleanup!$B$5:$B$20004,I$4)</f>
        <v/>
      </c>
      <c r="J132" s="44">
        <f>SUMIFS(Cleanup!$A$5:$A$20004,Cleanup!$D$5:$D$20004,$B132,Cleanup!$F$5:$F$20004,$D132,Cleanup!$B$5:$B$20004,J$4)</f>
        <v/>
      </c>
      <c r="K132" s="44">
        <f>SUMIFS(Cleanup!$A$5:$A$20004,Cleanup!$D$5:$D$20004,$B132,Cleanup!$F$5:$F$20004,$D132,Cleanup!$B$5:$B$20004,K$4)</f>
        <v/>
      </c>
      <c r="L132" s="44">
        <f>SUMIFS(Cleanup!$A$5:$A$20004,Cleanup!$D$5:$D$20004,$B132,Cleanup!$F$5:$F$20004,$D132,Cleanup!$B$5:$B$20004,L$4)</f>
        <v/>
      </c>
      <c r="M132" s="44">
        <f>SUMIFS(Cleanup!$A$5:$A$20004,Cleanup!$D$5:$D$20004,$B132,Cleanup!$F$5:$F$20004,$D132,Cleanup!$B$5:$B$20004,M$4)</f>
        <v/>
      </c>
      <c r="N132" s="44">
        <f>SUMIFS(Cleanup!$A$5:$A$20004,Cleanup!$D$5:$D$20004,$B132,Cleanup!$F$5:$F$20004,$D132,Cleanup!$B$5:$B$20004,N$4)</f>
        <v/>
      </c>
      <c r="O132" s="44">
        <f>SUMIFS(Cleanup!$A$5:$A$20004,Cleanup!$D$5:$D$20004,$B132,Cleanup!$F$5:$F$20004,$D132,Cleanup!$B$5:$B$20004,O$4)</f>
        <v/>
      </c>
      <c r="P132" s="44">
        <f>SUMIFS(Cleanup!$A$5:$A$20004,Cleanup!$D$5:$D$20004,$B132,Cleanup!$F$5:$F$20004,$D132,Cleanup!$B$5:$B$20004,P$4)</f>
        <v/>
      </c>
      <c r="Q132" s="42">
        <f>SUM(E132:P132)</f>
        <v/>
      </c>
    </row>
    <row r="133">
      <c r="A133" s="6" t="inlineStr">
        <is>
          <t>CONSULTING|Credit Card Fees Collected</t>
        </is>
      </c>
      <c r="B133" s="6" t="inlineStr">
        <is>
          <t>CONSULTING</t>
        </is>
      </c>
      <c r="C133" s="6" t="inlineStr">
        <is>
          <t>Income</t>
        </is>
      </c>
      <c r="D133" s="6" t="inlineStr">
        <is>
          <t>Credit Card Fees Collected</t>
        </is>
      </c>
      <c r="E133" s="44">
        <f>SUMIFS(Cleanup!$A$5:$A$20004,Cleanup!$D$5:$D$20004,$B133,Cleanup!$F$5:$F$20004,$D133,Cleanup!$B$5:$B$20004,E$4)</f>
        <v/>
      </c>
      <c r="F133" s="44">
        <f>SUMIFS(Cleanup!$A$5:$A$20004,Cleanup!$D$5:$D$20004,$B133,Cleanup!$F$5:$F$20004,$D133,Cleanup!$B$5:$B$20004,F$4)</f>
        <v/>
      </c>
      <c r="G133" s="44">
        <f>SUMIFS(Cleanup!$A$5:$A$20004,Cleanup!$D$5:$D$20004,$B133,Cleanup!$F$5:$F$20004,$D133,Cleanup!$B$5:$B$20004,G$4)</f>
        <v/>
      </c>
      <c r="H133" s="44">
        <f>SUMIFS(Cleanup!$A$5:$A$20004,Cleanup!$D$5:$D$20004,$B133,Cleanup!$F$5:$F$20004,$D133,Cleanup!$B$5:$B$20004,H$4)</f>
        <v/>
      </c>
      <c r="I133" s="44">
        <f>SUMIFS(Cleanup!$A$5:$A$20004,Cleanup!$D$5:$D$20004,$B133,Cleanup!$F$5:$F$20004,$D133,Cleanup!$B$5:$B$20004,I$4)</f>
        <v/>
      </c>
      <c r="J133" s="44">
        <f>SUMIFS(Cleanup!$A$5:$A$20004,Cleanup!$D$5:$D$20004,$B133,Cleanup!$F$5:$F$20004,$D133,Cleanup!$B$5:$B$20004,J$4)</f>
        <v/>
      </c>
      <c r="K133" s="44">
        <f>SUMIFS(Cleanup!$A$5:$A$20004,Cleanup!$D$5:$D$20004,$B133,Cleanup!$F$5:$F$20004,$D133,Cleanup!$B$5:$B$20004,K$4)</f>
        <v/>
      </c>
      <c r="L133" s="44">
        <f>SUMIFS(Cleanup!$A$5:$A$20004,Cleanup!$D$5:$D$20004,$B133,Cleanup!$F$5:$F$20004,$D133,Cleanup!$B$5:$B$20004,L$4)</f>
        <v/>
      </c>
      <c r="M133" s="44">
        <f>SUMIFS(Cleanup!$A$5:$A$20004,Cleanup!$D$5:$D$20004,$B133,Cleanup!$F$5:$F$20004,$D133,Cleanup!$B$5:$B$20004,M$4)</f>
        <v/>
      </c>
      <c r="N133" s="44">
        <f>SUMIFS(Cleanup!$A$5:$A$20004,Cleanup!$D$5:$D$20004,$B133,Cleanup!$F$5:$F$20004,$D133,Cleanup!$B$5:$B$20004,N$4)</f>
        <v/>
      </c>
      <c r="O133" s="44">
        <f>SUMIFS(Cleanup!$A$5:$A$20004,Cleanup!$D$5:$D$20004,$B133,Cleanup!$F$5:$F$20004,$D133,Cleanup!$B$5:$B$20004,O$4)</f>
        <v/>
      </c>
      <c r="P133" s="44">
        <f>SUMIFS(Cleanup!$A$5:$A$20004,Cleanup!$D$5:$D$20004,$B133,Cleanup!$F$5:$F$20004,$D133,Cleanup!$B$5:$B$20004,P$4)</f>
        <v/>
      </c>
      <c r="Q133" s="42">
        <f>SUM(E133:P133)</f>
        <v/>
      </c>
    </row>
    <row r="134">
      <c r="A134" s="6" t="inlineStr">
        <is>
          <t>CONSULTING|Meal &amp; Travel Allowances</t>
        </is>
      </c>
      <c r="B134" s="6" t="inlineStr">
        <is>
          <t>CONSULTING</t>
        </is>
      </c>
      <c r="C134" s="6" t="inlineStr">
        <is>
          <t>Income</t>
        </is>
      </c>
      <c r="D134" s="6" t="inlineStr">
        <is>
          <t>Meal &amp; Travel Allowances</t>
        </is>
      </c>
      <c r="E134" s="44">
        <f>SUMIFS(Cleanup!$A$5:$A$20004,Cleanup!$D$5:$D$20004,$B134,Cleanup!$F$5:$F$20004,$D134,Cleanup!$B$5:$B$20004,E$4)</f>
        <v/>
      </c>
      <c r="F134" s="44">
        <f>SUMIFS(Cleanup!$A$5:$A$20004,Cleanup!$D$5:$D$20004,$B134,Cleanup!$F$5:$F$20004,$D134,Cleanup!$B$5:$B$20004,F$4)</f>
        <v/>
      </c>
      <c r="G134" s="44">
        <f>SUMIFS(Cleanup!$A$5:$A$20004,Cleanup!$D$5:$D$20004,$B134,Cleanup!$F$5:$F$20004,$D134,Cleanup!$B$5:$B$20004,G$4)</f>
        <v/>
      </c>
      <c r="H134" s="44">
        <f>SUMIFS(Cleanup!$A$5:$A$20004,Cleanup!$D$5:$D$20004,$B134,Cleanup!$F$5:$F$20004,$D134,Cleanup!$B$5:$B$20004,H$4)</f>
        <v/>
      </c>
      <c r="I134" s="44">
        <f>SUMIFS(Cleanup!$A$5:$A$20004,Cleanup!$D$5:$D$20004,$B134,Cleanup!$F$5:$F$20004,$D134,Cleanup!$B$5:$B$20004,I$4)</f>
        <v/>
      </c>
      <c r="J134" s="44">
        <f>SUMIFS(Cleanup!$A$5:$A$20004,Cleanup!$D$5:$D$20004,$B134,Cleanup!$F$5:$F$20004,$D134,Cleanup!$B$5:$B$20004,J$4)</f>
        <v/>
      </c>
      <c r="K134" s="44">
        <f>SUMIFS(Cleanup!$A$5:$A$20004,Cleanup!$D$5:$D$20004,$B134,Cleanup!$F$5:$F$20004,$D134,Cleanup!$B$5:$B$20004,K$4)</f>
        <v/>
      </c>
      <c r="L134" s="44">
        <f>SUMIFS(Cleanup!$A$5:$A$20004,Cleanup!$D$5:$D$20004,$B134,Cleanup!$F$5:$F$20004,$D134,Cleanup!$B$5:$B$20004,L$4)</f>
        <v/>
      </c>
      <c r="M134" s="44">
        <f>SUMIFS(Cleanup!$A$5:$A$20004,Cleanup!$D$5:$D$20004,$B134,Cleanup!$F$5:$F$20004,$D134,Cleanup!$B$5:$B$20004,M$4)</f>
        <v/>
      </c>
      <c r="N134" s="44">
        <f>SUMIFS(Cleanup!$A$5:$A$20004,Cleanup!$D$5:$D$20004,$B134,Cleanup!$F$5:$F$20004,$D134,Cleanup!$B$5:$B$20004,N$4)</f>
        <v/>
      </c>
      <c r="O134" s="44">
        <f>SUMIFS(Cleanup!$A$5:$A$20004,Cleanup!$D$5:$D$20004,$B134,Cleanup!$F$5:$F$20004,$D134,Cleanup!$B$5:$B$20004,O$4)</f>
        <v/>
      </c>
      <c r="P134" s="44">
        <f>SUMIFS(Cleanup!$A$5:$A$20004,Cleanup!$D$5:$D$20004,$B134,Cleanup!$F$5:$F$20004,$D134,Cleanup!$B$5:$B$20004,P$4)</f>
        <v/>
      </c>
      <c r="Q134" s="42">
        <f>SUM(E134:P134)</f>
        <v/>
      </c>
    </row>
    <row r="135">
      <c r="A135" s="6" t="inlineStr">
        <is>
          <t>CONSULTING|Miscellaneous Income</t>
        </is>
      </c>
      <c r="B135" s="6" t="inlineStr">
        <is>
          <t>CONSULTING</t>
        </is>
      </c>
      <c r="C135" s="6" t="inlineStr">
        <is>
          <t>Income</t>
        </is>
      </c>
      <c r="D135" s="6" t="inlineStr">
        <is>
          <t>Miscellaneous Income</t>
        </is>
      </c>
      <c r="E135" s="44">
        <f>SUMIFS(Cleanup!$A$5:$A$20004,Cleanup!$D$5:$D$20004,$B135,Cleanup!$F$5:$F$20004,$D135,Cleanup!$B$5:$B$20004,E$4)</f>
        <v/>
      </c>
      <c r="F135" s="44">
        <f>SUMIFS(Cleanup!$A$5:$A$20004,Cleanup!$D$5:$D$20004,$B135,Cleanup!$F$5:$F$20004,$D135,Cleanup!$B$5:$B$20004,F$4)</f>
        <v/>
      </c>
      <c r="G135" s="44">
        <f>SUMIFS(Cleanup!$A$5:$A$20004,Cleanup!$D$5:$D$20004,$B135,Cleanup!$F$5:$F$20004,$D135,Cleanup!$B$5:$B$20004,G$4)</f>
        <v/>
      </c>
      <c r="H135" s="44">
        <f>SUMIFS(Cleanup!$A$5:$A$20004,Cleanup!$D$5:$D$20004,$B135,Cleanup!$F$5:$F$20004,$D135,Cleanup!$B$5:$B$20004,H$4)</f>
        <v/>
      </c>
      <c r="I135" s="44">
        <f>SUMIFS(Cleanup!$A$5:$A$20004,Cleanup!$D$5:$D$20004,$B135,Cleanup!$F$5:$F$20004,$D135,Cleanup!$B$5:$B$20004,I$4)</f>
        <v/>
      </c>
      <c r="J135" s="44">
        <f>SUMIFS(Cleanup!$A$5:$A$20004,Cleanup!$D$5:$D$20004,$B135,Cleanup!$F$5:$F$20004,$D135,Cleanup!$B$5:$B$20004,J$4)</f>
        <v/>
      </c>
      <c r="K135" s="44">
        <f>SUMIFS(Cleanup!$A$5:$A$20004,Cleanup!$D$5:$D$20004,$B135,Cleanup!$F$5:$F$20004,$D135,Cleanup!$B$5:$B$20004,K$4)</f>
        <v/>
      </c>
      <c r="L135" s="44">
        <f>SUMIFS(Cleanup!$A$5:$A$20004,Cleanup!$D$5:$D$20004,$B135,Cleanup!$F$5:$F$20004,$D135,Cleanup!$B$5:$B$20004,L$4)</f>
        <v/>
      </c>
      <c r="M135" s="44">
        <f>SUMIFS(Cleanup!$A$5:$A$20004,Cleanup!$D$5:$D$20004,$B135,Cleanup!$F$5:$F$20004,$D135,Cleanup!$B$5:$B$20004,M$4)</f>
        <v/>
      </c>
      <c r="N135" s="44">
        <f>SUMIFS(Cleanup!$A$5:$A$20004,Cleanup!$D$5:$D$20004,$B135,Cleanup!$F$5:$F$20004,$D135,Cleanup!$B$5:$B$20004,N$4)</f>
        <v/>
      </c>
      <c r="O135" s="44">
        <f>SUMIFS(Cleanup!$A$5:$A$20004,Cleanup!$D$5:$D$20004,$B135,Cleanup!$F$5:$F$20004,$D135,Cleanup!$B$5:$B$20004,O$4)</f>
        <v/>
      </c>
      <c r="P135" s="44">
        <f>SUMIFS(Cleanup!$A$5:$A$20004,Cleanup!$D$5:$D$20004,$B135,Cleanup!$F$5:$F$20004,$D135,Cleanup!$B$5:$B$20004,P$4)</f>
        <v/>
      </c>
      <c r="Q135" s="42">
        <f>SUM(E135:P135)</f>
        <v/>
      </c>
    </row>
    <row r="136">
      <c r="A136" s="6" t="inlineStr">
        <is>
          <t>CONSULTING|Equipment - Purchase</t>
        </is>
      </c>
      <c r="B136" s="6" t="inlineStr">
        <is>
          <t>CONSULTING</t>
        </is>
      </c>
      <c r="C136" s="6" t="inlineStr">
        <is>
          <t>Cost of Sales</t>
        </is>
      </c>
      <c r="D136" s="6" t="inlineStr">
        <is>
          <t>Equipment - Purchase</t>
        </is>
      </c>
      <c r="E136" s="44">
        <f>SUMIFS(Cleanup!$A$5:$A$20004,Cleanup!$D$5:$D$20004,$B136,Cleanup!$F$5:$F$20004,$D136,Cleanup!$B$5:$B$20004,E$4)</f>
        <v/>
      </c>
      <c r="F136" s="44">
        <f>SUMIFS(Cleanup!$A$5:$A$20004,Cleanup!$D$5:$D$20004,$B136,Cleanup!$F$5:$F$20004,$D136,Cleanup!$B$5:$B$20004,F$4)</f>
        <v/>
      </c>
      <c r="G136" s="44">
        <f>SUMIFS(Cleanup!$A$5:$A$20004,Cleanup!$D$5:$D$20004,$B136,Cleanup!$F$5:$F$20004,$D136,Cleanup!$B$5:$B$20004,G$4)</f>
        <v/>
      </c>
      <c r="H136" s="44">
        <f>SUMIFS(Cleanup!$A$5:$A$20004,Cleanup!$D$5:$D$20004,$B136,Cleanup!$F$5:$F$20004,$D136,Cleanup!$B$5:$B$20004,H$4)</f>
        <v/>
      </c>
      <c r="I136" s="44">
        <f>SUMIFS(Cleanup!$A$5:$A$20004,Cleanup!$D$5:$D$20004,$B136,Cleanup!$F$5:$F$20004,$D136,Cleanup!$B$5:$B$20004,I$4)</f>
        <v/>
      </c>
      <c r="J136" s="44">
        <f>SUMIFS(Cleanup!$A$5:$A$20004,Cleanup!$D$5:$D$20004,$B136,Cleanup!$F$5:$F$20004,$D136,Cleanup!$B$5:$B$20004,J$4)</f>
        <v/>
      </c>
      <c r="K136" s="44">
        <f>SUMIFS(Cleanup!$A$5:$A$20004,Cleanup!$D$5:$D$20004,$B136,Cleanup!$F$5:$F$20004,$D136,Cleanup!$B$5:$B$20004,K$4)</f>
        <v/>
      </c>
      <c r="L136" s="44">
        <f>SUMIFS(Cleanup!$A$5:$A$20004,Cleanup!$D$5:$D$20004,$B136,Cleanup!$F$5:$F$20004,$D136,Cleanup!$B$5:$B$20004,L$4)</f>
        <v/>
      </c>
      <c r="M136" s="44">
        <f>SUMIFS(Cleanup!$A$5:$A$20004,Cleanup!$D$5:$D$20004,$B136,Cleanup!$F$5:$F$20004,$D136,Cleanup!$B$5:$B$20004,M$4)</f>
        <v/>
      </c>
      <c r="N136" s="44">
        <f>SUMIFS(Cleanup!$A$5:$A$20004,Cleanup!$D$5:$D$20004,$B136,Cleanup!$F$5:$F$20004,$D136,Cleanup!$B$5:$B$20004,N$4)</f>
        <v/>
      </c>
      <c r="O136" s="44">
        <f>SUMIFS(Cleanup!$A$5:$A$20004,Cleanup!$D$5:$D$20004,$B136,Cleanup!$F$5:$F$20004,$D136,Cleanup!$B$5:$B$20004,O$4)</f>
        <v/>
      </c>
      <c r="P136" s="44">
        <f>SUMIFS(Cleanup!$A$5:$A$20004,Cleanup!$D$5:$D$20004,$B136,Cleanup!$F$5:$F$20004,$D136,Cleanup!$B$5:$B$20004,P$4)</f>
        <v/>
      </c>
      <c r="Q136" s="42">
        <f>SUM(E136:P136)</f>
        <v/>
      </c>
    </row>
    <row r="137">
      <c r="A137" s="6" t="inlineStr">
        <is>
          <t>CONSULTING|Equipment - Hires</t>
        </is>
      </c>
      <c r="B137" s="6" t="inlineStr">
        <is>
          <t>CONSULTING</t>
        </is>
      </c>
      <c r="C137" s="6" t="inlineStr">
        <is>
          <t>Cost of Sales</t>
        </is>
      </c>
      <c r="D137" s="6" t="inlineStr">
        <is>
          <t>Equipment - Hires</t>
        </is>
      </c>
      <c r="E137" s="44">
        <f>SUMIFS(Cleanup!$A$5:$A$20004,Cleanup!$D$5:$D$20004,$B137,Cleanup!$F$5:$F$20004,$D137,Cleanup!$B$5:$B$20004,E$4)</f>
        <v/>
      </c>
      <c r="F137" s="44">
        <f>SUMIFS(Cleanup!$A$5:$A$20004,Cleanup!$D$5:$D$20004,$B137,Cleanup!$F$5:$F$20004,$D137,Cleanup!$B$5:$B$20004,F$4)</f>
        <v/>
      </c>
      <c r="G137" s="44">
        <f>SUMIFS(Cleanup!$A$5:$A$20004,Cleanup!$D$5:$D$20004,$B137,Cleanup!$F$5:$F$20004,$D137,Cleanup!$B$5:$B$20004,G$4)</f>
        <v/>
      </c>
      <c r="H137" s="44">
        <f>SUMIFS(Cleanup!$A$5:$A$20004,Cleanup!$D$5:$D$20004,$B137,Cleanup!$F$5:$F$20004,$D137,Cleanup!$B$5:$B$20004,H$4)</f>
        <v/>
      </c>
      <c r="I137" s="44">
        <f>SUMIFS(Cleanup!$A$5:$A$20004,Cleanup!$D$5:$D$20004,$B137,Cleanup!$F$5:$F$20004,$D137,Cleanup!$B$5:$B$20004,I$4)</f>
        <v/>
      </c>
      <c r="J137" s="44">
        <f>SUMIFS(Cleanup!$A$5:$A$20004,Cleanup!$D$5:$D$20004,$B137,Cleanup!$F$5:$F$20004,$D137,Cleanup!$B$5:$B$20004,J$4)</f>
        <v/>
      </c>
      <c r="K137" s="44">
        <f>SUMIFS(Cleanup!$A$5:$A$20004,Cleanup!$D$5:$D$20004,$B137,Cleanup!$F$5:$F$20004,$D137,Cleanup!$B$5:$B$20004,K$4)</f>
        <v/>
      </c>
      <c r="L137" s="44">
        <f>SUMIFS(Cleanup!$A$5:$A$20004,Cleanup!$D$5:$D$20004,$B137,Cleanup!$F$5:$F$20004,$D137,Cleanup!$B$5:$B$20004,L$4)</f>
        <v/>
      </c>
      <c r="M137" s="44">
        <f>SUMIFS(Cleanup!$A$5:$A$20004,Cleanup!$D$5:$D$20004,$B137,Cleanup!$F$5:$F$20004,$D137,Cleanup!$B$5:$B$20004,M$4)</f>
        <v/>
      </c>
      <c r="N137" s="44">
        <f>SUMIFS(Cleanup!$A$5:$A$20004,Cleanup!$D$5:$D$20004,$B137,Cleanup!$F$5:$F$20004,$D137,Cleanup!$B$5:$B$20004,N$4)</f>
        <v/>
      </c>
      <c r="O137" s="44">
        <f>SUMIFS(Cleanup!$A$5:$A$20004,Cleanup!$D$5:$D$20004,$B137,Cleanup!$F$5:$F$20004,$D137,Cleanup!$B$5:$B$20004,O$4)</f>
        <v/>
      </c>
      <c r="P137" s="44">
        <f>SUMIFS(Cleanup!$A$5:$A$20004,Cleanup!$D$5:$D$20004,$B137,Cleanup!$F$5:$F$20004,$D137,Cleanup!$B$5:$B$20004,P$4)</f>
        <v/>
      </c>
      <c r="Q137" s="42">
        <f>SUM(E137:P137)</f>
        <v/>
      </c>
    </row>
    <row r="138">
      <c r="A138" s="6" t="inlineStr">
        <is>
          <t>CONSULTING|Sub-Contract Labour</t>
        </is>
      </c>
      <c r="B138" s="6" t="inlineStr">
        <is>
          <t>CONSULTING</t>
        </is>
      </c>
      <c r="C138" s="6" t="inlineStr">
        <is>
          <t>Cost of Sales</t>
        </is>
      </c>
      <c r="D138" s="6" t="inlineStr">
        <is>
          <t>Sub-Contract Labour</t>
        </is>
      </c>
      <c r="E138" s="44">
        <f>SUMIFS(Cleanup!$A$5:$A$20004,Cleanup!$D$5:$D$20004,$B138,Cleanup!$F$5:$F$20004,$D138,Cleanup!$B$5:$B$20004,E$4)</f>
        <v/>
      </c>
      <c r="F138" s="44">
        <f>SUMIFS(Cleanup!$A$5:$A$20004,Cleanup!$D$5:$D$20004,$B138,Cleanup!$F$5:$F$20004,$D138,Cleanup!$B$5:$B$20004,F$4)</f>
        <v/>
      </c>
      <c r="G138" s="44">
        <f>SUMIFS(Cleanup!$A$5:$A$20004,Cleanup!$D$5:$D$20004,$B138,Cleanup!$F$5:$F$20004,$D138,Cleanup!$B$5:$B$20004,G$4)</f>
        <v/>
      </c>
      <c r="H138" s="44">
        <f>SUMIFS(Cleanup!$A$5:$A$20004,Cleanup!$D$5:$D$20004,$B138,Cleanup!$F$5:$F$20004,$D138,Cleanup!$B$5:$B$20004,H$4)</f>
        <v/>
      </c>
      <c r="I138" s="44">
        <f>SUMIFS(Cleanup!$A$5:$A$20004,Cleanup!$D$5:$D$20004,$B138,Cleanup!$F$5:$F$20004,$D138,Cleanup!$B$5:$B$20004,I$4)</f>
        <v/>
      </c>
      <c r="J138" s="44">
        <f>SUMIFS(Cleanup!$A$5:$A$20004,Cleanup!$D$5:$D$20004,$B138,Cleanup!$F$5:$F$20004,$D138,Cleanup!$B$5:$B$20004,J$4)</f>
        <v/>
      </c>
      <c r="K138" s="44">
        <f>SUMIFS(Cleanup!$A$5:$A$20004,Cleanup!$D$5:$D$20004,$B138,Cleanup!$F$5:$F$20004,$D138,Cleanup!$B$5:$B$20004,K$4)</f>
        <v/>
      </c>
      <c r="L138" s="44">
        <f>SUMIFS(Cleanup!$A$5:$A$20004,Cleanup!$D$5:$D$20004,$B138,Cleanup!$F$5:$F$20004,$D138,Cleanup!$B$5:$B$20004,L$4)</f>
        <v/>
      </c>
      <c r="M138" s="44">
        <f>SUMIFS(Cleanup!$A$5:$A$20004,Cleanup!$D$5:$D$20004,$B138,Cleanup!$F$5:$F$20004,$D138,Cleanup!$B$5:$B$20004,M$4)</f>
        <v/>
      </c>
      <c r="N138" s="44">
        <f>SUMIFS(Cleanup!$A$5:$A$20004,Cleanup!$D$5:$D$20004,$B138,Cleanup!$F$5:$F$20004,$D138,Cleanup!$B$5:$B$20004,N$4)</f>
        <v/>
      </c>
      <c r="O138" s="44">
        <f>SUMIFS(Cleanup!$A$5:$A$20004,Cleanup!$D$5:$D$20004,$B138,Cleanup!$F$5:$F$20004,$D138,Cleanup!$B$5:$B$20004,O$4)</f>
        <v/>
      </c>
      <c r="P138" s="44">
        <f>SUMIFS(Cleanup!$A$5:$A$20004,Cleanup!$D$5:$D$20004,$B138,Cleanup!$F$5:$F$20004,$D138,Cleanup!$B$5:$B$20004,P$4)</f>
        <v/>
      </c>
      <c r="Q138" s="42">
        <f>SUM(E138:P138)</f>
        <v/>
      </c>
    </row>
    <row r="139">
      <c r="A139" s="6" t="inlineStr">
        <is>
          <t>CONSULTING|Service - hires</t>
        </is>
      </c>
      <c r="B139" s="6" t="inlineStr">
        <is>
          <t>CONSULTING</t>
        </is>
      </c>
      <c r="C139" s="6" t="inlineStr">
        <is>
          <t>Cost of Sales</t>
        </is>
      </c>
      <c r="D139" s="6" t="inlineStr">
        <is>
          <t>Service - hires</t>
        </is>
      </c>
      <c r="E139" s="44">
        <f>SUMIFS(Cleanup!$A$5:$A$20004,Cleanup!$D$5:$D$20004,$B139,Cleanup!$F$5:$F$20004,$D139,Cleanup!$B$5:$B$20004,E$4)</f>
        <v/>
      </c>
      <c r="F139" s="44">
        <f>SUMIFS(Cleanup!$A$5:$A$20004,Cleanup!$D$5:$D$20004,$B139,Cleanup!$F$5:$F$20004,$D139,Cleanup!$B$5:$B$20004,F$4)</f>
        <v/>
      </c>
      <c r="G139" s="44">
        <f>SUMIFS(Cleanup!$A$5:$A$20004,Cleanup!$D$5:$D$20004,$B139,Cleanup!$F$5:$F$20004,$D139,Cleanup!$B$5:$B$20004,G$4)</f>
        <v/>
      </c>
      <c r="H139" s="44">
        <f>SUMIFS(Cleanup!$A$5:$A$20004,Cleanup!$D$5:$D$20004,$B139,Cleanup!$F$5:$F$20004,$D139,Cleanup!$B$5:$B$20004,H$4)</f>
        <v/>
      </c>
      <c r="I139" s="44">
        <f>SUMIFS(Cleanup!$A$5:$A$20004,Cleanup!$D$5:$D$20004,$B139,Cleanup!$F$5:$F$20004,$D139,Cleanup!$B$5:$B$20004,I$4)</f>
        <v/>
      </c>
      <c r="J139" s="44">
        <f>SUMIFS(Cleanup!$A$5:$A$20004,Cleanup!$D$5:$D$20004,$B139,Cleanup!$F$5:$F$20004,$D139,Cleanup!$B$5:$B$20004,J$4)</f>
        <v/>
      </c>
      <c r="K139" s="44">
        <f>SUMIFS(Cleanup!$A$5:$A$20004,Cleanup!$D$5:$D$20004,$B139,Cleanup!$F$5:$F$20004,$D139,Cleanup!$B$5:$B$20004,K$4)</f>
        <v/>
      </c>
      <c r="L139" s="44">
        <f>SUMIFS(Cleanup!$A$5:$A$20004,Cleanup!$D$5:$D$20004,$B139,Cleanup!$F$5:$F$20004,$D139,Cleanup!$B$5:$B$20004,L$4)</f>
        <v/>
      </c>
      <c r="M139" s="44">
        <f>SUMIFS(Cleanup!$A$5:$A$20004,Cleanup!$D$5:$D$20004,$B139,Cleanup!$F$5:$F$20004,$D139,Cleanup!$B$5:$B$20004,M$4)</f>
        <v/>
      </c>
      <c r="N139" s="44">
        <f>SUMIFS(Cleanup!$A$5:$A$20004,Cleanup!$D$5:$D$20004,$B139,Cleanup!$F$5:$F$20004,$D139,Cleanup!$B$5:$B$20004,N$4)</f>
        <v/>
      </c>
      <c r="O139" s="44">
        <f>SUMIFS(Cleanup!$A$5:$A$20004,Cleanup!$D$5:$D$20004,$B139,Cleanup!$F$5:$F$20004,$D139,Cleanup!$B$5:$B$20004,O$4)</f>
        <v/>
      </c>
      <c r="P139" s="44">
        <f>SUMIFS(Cleanup!$A$5:$A$20004,Cleanup!$D$5:$D$20004,$B139,Cleanup!$F$5:$F$20004,$D139,Cleanup!$B$5:$B$20004,P$4)</f>
        <v/>
      </c>
      <c r="Q139" s="42">
        <f>SUM(E139:P139)</f>
        <v/>
      </c>
    </row>
    <row r="140">
      <c r="A140" s="6" t="inlineStr">
        <is>
          <t>CONSULTING|Subscriptions &amp; Licences</t>
        </is>
      </c>
      <c r="B140" s="6" t="inlineStr">
        <is>
          <t>CONSULTING</t>
        </is>
      </c>
      <c r="C140" s="6" t="inlineStr">
        <is>
          <t>Cost of Sales</t>
        </is>
      </c>
      <c r="D140" s="6" t="inlineStr">
        <is>
          <t>Subscriptions &amp; Licences</t>
        </is>
      </c>
      <c r="E140" s="44">
        <f>SUMIFS(Cleanup!$A$5:$A$20004,Cleanup!$D$5:$D$20004,$B140,Cleanup!$F$5:$F$20004,$D140,Cleanup!$B$5:$B$20004,E$4)</f>
        <v/>
      </c>
      <c r="F140" s="44">
        <f>SUMIFS(Cleanup!$A$5:$A$20004,Cleanup!$D$5:$D$20004,$B140,Cleanup!$F$5:$F$20004,$D140,Cleanup!$B$5:$B$20004,F$4)</f>
        <v/>
      </c>
      <c r="G140" s="44">
        <f>SUMIFS(Cleanup!$A$5:$A$20004,Cleanup!$D$5:$D$20004,$B140,Cleanup!$F$5:$F$20004,$D140,Cleanup!$B$5:$B$20004,G$4)</f>
        <v/>
      </c>
      <c r="H140" s="44">
        <f>SUMIFS(Cleanup!$A$5:$A$20004,Cleanup!$D$5:$D$20004,$B140,Cleanup!$F$5:$F$20004,$D140,Cleanup!$B$5:$B$20004,H$4)</f>
        <v/>
      </c>
      <c r="I140" s="44">
        <f>SUMIFS(Cleanup!$A$5:$A$20004,Cleanup!$D$5:$D$20004,$B140,Cleanup!$F$5:$F$20004,$D140,Cleanup!$B$5:$B$20004,I$4)</f>
        <v/>
      </c>
      <c r="J140" s="44">
        <f>SUMIFS(Cleanup!$A$5:$A$20004,Cleanup!$D$5:$D$20004,$B140,Cleanup!$F$5:$F$20004,$D140,Cleanup!$B$5:$B$20004,J$4)</f>
        <v/>
      </c>
      <c r="K140" s="44">
        <f>SUMIFS(Cleanup!$A$5:$A$20004,Cleanup!$D$5:$D$20004,$B140,Cleanup!$F$5:$F$20004,$D140,Cleanup!$B$5:$B$20004,K$4)</f>
        <v/>
      </c>
      <c r="L140" s="44">
        <f>SUMIFS(Cleanup!$A$5:$A$20004,Cleanup!$D$5:$D$20004,$B140,Cleanup!$F$5:$F$20004,$D140,Cleanup!$B$5:$B$20004,L$4)</f>
        <v/>
      </c>
      <c r="M140" s="44">
        <f>SUMIFS(Cleanup!$A$5:$A$20004,Cleanup!$D$5:$D$20004,$B140,Cleanup!$F$5:$F$20004,$D140,Cleanup!$B$5:$B$20004,M$4)</f>
        <v/>
      </c>
      <c r="N140" s="44">
        <f>SUMIFS(Cleanup!$A$5:$A$20004,Cleanup!$D$5:$D$20004,$B140,Cleanup!$F$5:$F$20004,$D140,Cleanup!$B$5:$B$20004,N$4)</f>
        <v/>
      </c>
      <c r="O140" s="44">
        <f>SUMIFS(Cleanup!$A$5:$A$20004,Cleanup!$D$5:$D$20004,$B140,Cleanup!$F$5:$F$20004,$D140,Cleanup!$B$5:$B$20004,O$4)</f>
        <v/>
      </c>
      <c r="P140" s="44">
        <f>SUMIFS(Cleanup!$A$5:$A$20004,Cleanup!$D$5:$D$20004,$B140,Cleanup!$F$5:$F$20004,$D140,Cleanup!$B$5:$B$20004,P$4)</f>
        <v/>
      </c>
      <c r="Q140" s="42">
        <f>SUM(E140:P140)</f>
        <v/>
      </c>
    </row>
    <row r="141">
      <c r="A141" s="6" t="inlineStr">
        <is>
          <t>CONSULTING|Equipment -Maintenance Support</t>
        </is>
      </c>
      <c r="B141" s="6" t="inlineStr">
        <is>
          <t>CONSULTING</t>
        </is>
      </c>
      <c r="C141" s="6" t="inlineStr">
        <is>
          <t>Cost of Sales</t>
        </is>
      </c>
      <c r="D141" s="6" t="inlineStr">
        <is>
          <t>Equipment -Maintenance Support</t>
        </is>
      </c>
      <c r="E141" s="44">
        <f>SUMIFS(Cleanup!$A$5:$A$20004,Cleanup!$D$5:$D$20004,$B141,Cleanup!$F$5:$F$20004,$D141,Cleanup!$B$5:$B$20004,E$4)</f>
        <v/>
      </c>
      <c r="F141" s="44">
        <f>SUMIFS(Cleanup!$A$5:$A$20004,Cleanup!$D$5:$D$20004,$B141,Cleanup!$F$5:$F$20004,$D141,Cleanup!$B$5:$B$20004,F$4)</f>
        <v/>
      </c>
      <c r="G141" s="44">
        <f>SUMIFS(Cleanup!$A$5:$A$20004,Cleanup!$D$5:$D$20004,$B141,Cleanup!$F$5:$F$20004,$D141,Cleanup!$B$5:$B$20004,G$4)</f>
        <v/>
      </c>
      <c r="H141" s="44">
        <f>SUMIFS(Cleanup!$A$5:$A$20004,Cleanup!$D$5:$D$20004,$B141,Cleanup!$F$5:$F$20004,$D141,Cleanup!$B$5:$B$20004,H$4)</f>
        <v/>
      </c>
      <c r="I141" s="44">
        <f>SUMIFS(Cleanup!$A$5:$A$20004,Cleanup!$D$5:$D$20004,$B141,Cleanup!$F$5:$F$20004,$D141,Cleanup!$B$5:$B$20004,I$4)</f>
        <v/>
      </c>
      <c r="J141" s="44">
        <f>SUMIFS(Cleanup!$A$5:$A$20004,Cleanup!$D$5:$D$20004,$B141,Cleanup!$F$5:$F$20004,$D141,Cleanup!$B$5:$B$20004,J$4)</f>
        <v/>
      </c>
      <c r="K141" s="44">
        <f>SUMIFS(Cleanup!$A$5:$A$20004,Cleanup!$D$5:$D$20004,$B141,Cleanup!$F$5:$F$20004,$D141,Cleanup!$B$5:$B$20004,K$4)</f>
        <v/>
      </c>
      <c r="L141" s="44">
        <f>SUMIFS(Cleanup!$A$5:$A$20004,Cleanup!$D$5:$D$20004,$B141,Cleanup!$F$5:$F$20004,$D141,Cleanup!$B$5:$B$20004,L$4)</f>
        <v/>
      </c>
      <c r="M141" s="44">
        <f>SUMIFS(Cleanup!$A$5:$A$20004,Cleanup!$D$5:$D$20004,$B141,Cleanup!$F$5:$F$20004,$D141,Cleanup!$B$5:$B$20004,M$4)</f>
        <v/>
      </c>
      <c r="N141" s="44">
        <f>SUMIFS(Cleanup!$A$5:$A$20004,Cleanup!$D$5:$D$20004,$B141,Cleanup!$F$5:$F$20004,$D141,Cleanup!$B$5:$B$20004,N$4)</f>
        <v/>
      </c>
      <c r="O141" s="44">
        <f>SUMIFS(Cleanup!$A$5:$A$20004,Cleanup!$D$5:$D$20004,$B141,Cleanup!$F$5:$F$20004,$D141,Cleanup!$B$5:$B$20004,O$4)</f>
        <v/>
      </c>
      <c r="P141" s="44">
        <f>SUMIFS(Cleanup!$A$5:$A$20004,Cleanup!$D$5:$D$20004,$B141,Cleanup!$F$5:$F$20004,$D141,Cleanup!$B$5:$B$20004,P$4)</f>
        <v/>
      </c>
      <c r="Q141" s="42">
        <f>SUM(E141:P141)</f>
        <v/>
      </c>
    </row>
    <row r="142">
      <c r="A142" s="6" t="inlineStr">
        <is>
          <t>CONSULTING|Stamp Duty</t>
        </is>
      </c>
      <c r="B142" s="6" t="inlineStr">
        <is>
          <t>CONSULTING</t>
        </is>
      </c>
      <c r="C142" s="6" t="inlineStr">
        <is>
          <t>Cost of Sales</t>
        </is>
      </c>
      <c r="D142" s="6" t="inlineStr">
        <is>
          <t>Stamp Duty</t>
        </is>
      </c>
      <c r="E142" s="44">
        <f>SUMIFS(Cleanup!$A$5:$A$20004,Cleanup!$D$5:$D$20004,$B142,Cleanup!$F$5:$F$20004,$D142,Cleanup!$B$5:$B$20004,E$4)</f>
        <v/>
      </c>
      <c r="F142" s="44">
        <f>SUMIFS(Cleanup!$A$5:$A$20004,Cleanup!$D$5:$D$20004,$B142,Cleanup!$F$5:$F$20004,$D142,Cleanup!$B$5:$B$20004,F$4)</f>
        <v/>
      </c>
      <c r="G142" s="44">
        <f>SUMIFS(Cleanup!$A$5:$A$20004,Cleanup!$D$5:$D$20004,$B142,Cleanup!$F$5:$F$20004,$D142,Cleanup!$B$5:$B$20004,G$4)</f>
        <v/>
      </c>
      <c r="H142" s="44">
        <f>SUMIFS(Cleanup!$A$5:$A$20004,Cleanup!$D$5:$D$20004,$B142,Cleanup!$F$5:$F$20004,$D142,Cleanup!$B$5:$B$20004,H$4)</f>
        <v/>
      </c>
      <c r="I142" s="44">
        <f>SUMIFS(Cleanup!$A$5:$A$20004,Cleanup!$D$5:$D$20004,$B142,Cleanup!$F$5:$F$20004,$D142,Cleanup!$B$5:$B$20004,I$4)</f>
        <v/>
      </c>
      <c r="J142" s="44">
        <f>SUMIFS(Cleanup!$A$5:$A$20004,Cleanup!$D$5:$D$20004,$B142,Cleanup!$F$5:$F$20004,$D142,Cleanup!$B$5:$B$20004,J$4)</f>
        <v/>
      </c>
      <c r="K142" s="44">
        <f>SUMIFS(Cleanup!$A$5:$A$20004,Cleanup!$D$5:$D$20004,$B142,Cleanup!$F$5:$F$20004,$D142,Cleanup!$B$5:$B$20004,K$4)</f>
        <v/>
      </c>
      <c r="L142" s="44">
        <f>SUMIFS(Cleanup!$A$5:$A$20004,Cleanup!$D$5:$D$20004,$B142,Cleanup!$F$5:$F$20004,$D142,Cleanup!$B$5:$B$20004,L$4)</f>
        <v/>
      </c>
      <c r="M142" s="44">
        <f>SUMIFS(Cleanup!$A$5:$A$20004,Cleanup!$D$5:$D$20004,$B142,Cleanup!$F$5:$F$20004,$D142,Cleanup!$B$5:$B$20004,M$4)</f>
        <v/>
      </c>
      <c r="N142" s="44">
        <f>SUMIFS(Cleanup!$A$5:$A$20004,Cleanup!$D$5:$D$20004,$B142,Cleanup!$F$5:$F$20004,$D142,Cleanup!$B$5:$B$20004,N$4)</f>
        <v/>
      </c>
      <c r="O142" s="44">
        <f>SUMIFS(Cleanup!$A$5:$A$20004,Cleanup!$D$5:$D$20004,$B142,Cleanup!$F$5:$F$20004,$D142,Cleanup!$B$5:$B$20004,O$4)</f>
        <v/>
      </c>
      <c r="P142" s="44">
        <f>SUMIFS(Cleanup!$A$5:$A$20004,Cleanup!$D$5:$D$20004,$B142,Cleanup!$F$5:$F$20004,$D142,Cleanup!$B$5:$B$20004,P$4)</f>
        <v/>
      </c>
      <c r="Q142" s="42">
        <f>SUM(E142:P142)</f>
        <v/>
      </c>
    </row>
    <row r="143">
      <c r="A143" s="6" t="inlineStr">
        <is>
          <t>CONSULTING|Damage Waiver</t>
        </is>
      </c>
      <c r="B143" s="6" t="inlineStr">
        <is>
          <t>CONSULTING</t>
        </is>
      </c>
      <c r="C143" s="6" t="inlineStr">
        <is>
          <t>Cost of Sales</t>
        </is>
      </c>
      <c r="D143" s="6" t="inlineStr">
        <is>
          <t>Damage Waiver</t>
        </is>
      </c>
      <c r="E143" s="44">
        <f>SUMIFS(Cleanup!$A$5:$A$20004,Cleanup!$D$5:$D$20004,$B143,Cleanup!$F$5:$F$20004,$D143,Cleanup!$B$5:$B$20004,E$4)</f>
        <v/>
      </c>
      <c r="F143" s="44">
        <f>SUMIFS(Cleanup!$A$5:$A$20004,Cleanup!$D$5:$D$20004,$B143,Cleanup!$F$5:$F$20004,$D143,Cleanup!$B$5:$B$20004,F$4)</f>
        <v/>
      </c>
      <c r="G143" s="44">
        <f>SUMIFS(Cleanup!$A$5:$A$20004,Cleanup!$D$5:$D$20004,$B143,Cleanup!$F$5:$F$20004,$D143,Cleanup!$B$5:$B$20004,G$4)</f>
        <v/>
      </c>
      <c r="H143" s="44">
        <f>SUMIFS(Cleanup!$A$5:$A$20004,Cleanup!$D$5:$D$20004,$B143,Cleanup!$F$5:$F$20004,$D143,Cleanup!$B$5:$B$20004,H$4)</f>
        <v/>
      </c>
      <c r="I143" s="44">
        <f>SUMIFS(Cleanup!$A$5:$A$20004,Cleanup!$D$5:$D$20004,$B143,Cleanup!$F$5:$F$20004,$D143,Cleanup!$B$5:$B$20004,I$4)</f>
        <v/>
      </c>
      <c r="J143" s="44">
        <f>SUMIFS(Cleanup!$A$5:$A$20004,Cleanup!$D$5:$D$20004,$B143,Cleanup!$F$5:$F$20004,$D143,Cleanup!$B$5:$B$20004,J$4)</f>
        <v/>
      </c>
      <c r="K143" s="44">
        <f>SUMIFS(Cleanup!$A$5:$A$20004,Cleanup!$D$5:$D$20004,$B143,Cleanup!$F$5:$F$20004,$D143,Cleanup!$B$5:$B$20004,K$4)</f>
        <v/>
      </c>
      <c r="L143" s="44">
        <f>SUMIFS(Cleanup!$A$5:$A$20004,Cleanup!$D$5:$D$20004,$B143,Cleanup!$F$5:$F$20004,$D143,Cleanup!$B$5:$B$20004,L$4)</f>
        <v/>
      </c>
      <c r="M143" s="44">
        <f>SUMIFS(Cleanup!$A$5:$A$20004,Cleanup!$D$5:$D$20004,$B143,Cleanup!$F$5:$F$20004,$D143,Cleanup!$B$5:$B$20004,M$4)</f>
        <v/>
      </c>
      <c r="N143" s="44">
        <f>SUMIFS(Cleanup!$A$5:$A$20004,Cleanup!$D$5:$D$20004,$B143,Cleanup!$F$5:$F$20004,$D143,Cleanup!$B$5:$B$20004,N$4)</f>
        <v/>
      </c>
      <c r="O143" s="44">
        <f>SUMIFS(Cleanup!$A$5:$A$20004,Cleanup!$D$5:$D$20004,$B143,Cleanup!$F$5:$F$20004,$D143,Cleanup!$B$5:$B$20004,O$4)</f>
        <v/>
      </c>
      <c r="P143" s="44">
        <f>SUMIFS(Cleanup!$A$5:$A$20004,Cleanup!$D$5:$D$20004,$B143,Cleanup!$F$5:$F$20004,$D143,Cleanup!$B$5:$B$20004,P$4)</f>
        <v/>
      </c>
      <c r="Q143" s="42">
        <f>SUM(E143:P143)</f>
        <v/>
      </c>
    </row>
    <row r="144">
      <c r="A144" s="6" t="inlineStr">
        <is>
          <t>CONSULTING|Supplier Per Diems</t>
        </is>
      </c>
      <c r="B144" s="6" t="inlineStr">
        <is>
          <t>CONSULTING</t>
        </is>
      </c>
      <c r="C144" s="6" t="inlineStr">
        <is>
          <t>Cost of Sales</t>
        </is>
      </c>
      <c r="D144" s="6" t="inlineStr">
        <is>
          <t>Supplier Per Diems</t>
        </is>
      </c>
      <c r="E144" s="44">
        <f>SUMIFS(Cleanup!$A$5:$A$20004,Cleanup!$D$5:$D$20004,$B144,Cleanup!$F$5:$F$20004,$D144,Cleanup!$B$5:$B$20004,E$4)</f>
        <v/>
      </c>
      <c r="F144" s="44">
        <f>SUMIFS(Cleanup!$A$5:$A$20004,Cleanup!$D$5:$D$20004,$B144,Cleanup!$F$5:$F$20004,$D144,Cleanup!$B$5:$B$20004,F$4)</f>
        <v/>
      </c>
      <c r="G144" s="44">
        <f>SUMIFS(Cleanup!$A$5:$A$20004,Cleanup!$D$5:$D$20004,$B144,Cleanup!$F$5:$F$20004,$D144,Cleanup!$B$5:$B$20004,G$4)</f>
        <v/>
      </c>
      <c r="H144" s="44">
        <f>SUMIFS(Cleanup!$A$5:$A$20004,Cleanup!$D$5:$D$20004,$B144,Cleanup!$F$5:$F$20004,$D144,Cleanup!$B$5:$B$20004,H$4)</f>
        <v/>
      </c>
      <c r="I144" s="44">
        <f>SUMIFS(Cleanup!$A$5:$A$20004,Cleanup!$D$5:$D$20004,$B144,Cleanup!$F$5:$F$20004,$D144,Cleanup!$B$5:$B$20004,I$4)</f>
        <v/>
      </c>
      <c r="J144" s="44">
        <f>SUMIFS(Cleanup!$A$5:$A$20004,Cleanup!$D$5:$D$20004,$B144,Cleanup!$F$5:$F$20004,$D144,Cleanup!$B$5:$B$20004,J$4)</f>
        <v/>
      </c>
      <c r="K144" s="44">
        <f>SUMIFS(Cleanup!$A$5:$A$20004,Cleanup!$D$5:$D$20004,$B144,Cleanup!$F$5:$F$20004,$D144,Cleanup!$B$5:$B$20004,K$4)</f>
        <v/>
      </c>
      <c r="L144" s="44">
        <f>SUMIFS(Cleanup!$A$5:$A$20004,Cleanup!$D$5:$D$20004,$B144,Cleanup!$F$5:$F$20004,$D144,Cleanup!$B$5:$B$20004,L$4)</f>
        <v/>
      </c>
      <c r="M144" s="44">
        <f>SUMIFS(Cleanup!$A$5:$A$20004,Cleanup!$D$5:$D$20004,$B144,Cleanup!$F$5:$F$20004,$D144,Cleanup!$B$5:$B$20004,M$4)</f>
        <v/>
      </c>
      <c r="N144" s="44">
        <f>SUMIFS(Cleanup!$A$5:$A$20004,Cleanup!$D$5:$D$20004,$B144,Cleanup!$F$5:$F$20004,$D144,Cleanup!$B$5:$B$20004,N$4)</f>
        <v/>
      </c>
      <c r="O144" s="44">
        <f>SUMIFS(Cleanup!$A$5:$A$20004,Cleanup!$D$5:$D$20004,$B144,Cleanup!$F$5:$F$20004,$D144,Cleanup!$B$5:$B$20004,O$4)</f>
        <v/>
      </c>
      <c r="P144" s="44">
        <f>SUMIFS(Cleanup!$A$5:$A$20004,Cleanup!$D$5:$D$20004,$B144,Cleanup!$F$5:$F$20004,$D144,Cleanup!$B$5:$B$20004,P$4)</f>
        <v/>
      </c>
      <c r="Q144" s="42">
        <f>SUM(E144:P144)</f>
        <v/>
      </c>
    </row>
    <row r="145">
      <c r="A145" s="6" t="inlineStr">
        <is>
          <t>CONSULTING|Direct Wages &amp; Salaries</t>
        </is>
      </c>
      <c r="B145" s="6" t="inlineStr">
        <is>
          <t>CONSULTING</t>
        </is>
      </c>
      <c r="C145" s="6" t="inlineStr">
        <is>
          <t>Cost of Sales</t>
        </is>
      </c>
      <c r="D145" s="6" t="inlineStr">
        <is>
          <t>Direct Wages &amp; Salaries</t>
        </is>
      </c>
      <c r="E145" s="44">
        <f>SUMIFS(Cleanup!$A$5:$A$20004,Cleanup!$D$5:$D$20004,$B145,Cleanup!$F$5:$F$20004,$D145,Cleanup!$B$5:$B$20004,E$4)</f>
        <v/>
      </c>
      <c r="F145" s="44">
        <f>SUMIFS(Cleanup!$A$5:$A$20004,Cleanup!$D$5:$D$20004,$B145,Cleanup!$F$5:$F$20004,$D145,Cleanup!$B$5:$B$20004,F$4)</f>
        <v/>
      </c>
      <c r="G145" s="44">
        <f>SUMIFS(Cleanup!$A$5:$A$20004,Cleanup!$D$5:$D$20004,$B145,Cleanup!$F$5:$F$20004,$D145,Cleanup!$B$5:$B$20004,G$4)</f>
        <v/>
      </c>
      <c r="H145" s="44">
        <f>SUMIFS(Cleanup!$A$5:$A$20004,Cleanup!$D$5:$D$20004,$B145,Cleanup!$F$5:$F$20004,$D145,Cleanup!$B$5:$B$20004,H$4)</f>
        <v/>
      </c>
      <c r="I145" s="44">
        <f>SUMIFS(Cleanup!$A$5:$A$20004,Cleanup!$D$5:$D$20004,$B145,Cleanup!$F$5:$F$20004,$D145,Cleanup!$B$5:$B$20004,I$4)</f>
        <v/>
      </c>
      <c r="J145" s="44">
        <f>SUMIFS(Cleanup!$A$5:$A$20004,Cleanup!$D$5:$D$20004,$B145,Cleanup!$F$5:$F$20004,$D145,Cleanup!$B$5:$B$20004,J$4)</f>
        <v/>
      </c>
      <c r="K145" s="44">
        <f>SUMIFS(Cleanup!$A$5:$A$20004,Cleanup!$D$5:$D$20004,$B145,Cleanup!$F$5:$F$20004,$D145,Cleanup!$B$5:$B$20004,K$4)</f>
        <v/>
      </c>
      <c r="L145" s="44">
        <f>SUMIFS(Cleanup!$A$5:$A$20004,Cleanup!$D$5:$D$20004,$B145,Cleanup!$F$5:$F$20004,$D145,Cleanup!$B$5:$B$20004,L$4)</f>
        <v/>
      </c>
      <c r="M145" s="44">
        <f>SUMIFS(Cleanup!$A$5:$A$20004,Cleanup!$D$5:$D$20004,$B145,Cleanup!$F$5:$F$20004,$D145,Cleanup!$B$5:$B$20004,M$4)</f>
        <v/>
      </c>
      <c r="N145" s="44">
        <f>SUMIFS(Cleanup!$A$5:$A$20004,Cleanup!$D$5:$D$20004,$B145,Cleanup!$F$5:$F$20004,$D145,Cleanup!$B$5:$B$20004,N$4)</f>
        <v/>
      </c>
      <c r="O145" s="44">
        <f>SUMIFS(Cleanup!$A$5:$A$20004,Cleanup!$D$5:$D$20004,$B145,Cleanup!$F$5:$F$20004,$D145,Cleanup!$B$5:$B$20004,O$4)</f>
        <v/>
      </c>
      <c r="P145" s="44">
        <f>SUMIFS(Cleanup!$A$5:$A$20004,Cleanup!$D$5:$D$20004,$B145,Cleanup!$F$5:$F$20004,$D145,Cleanup!$B$5:$B$20004,P$4)</f>
        <v/>
      </c>
      <c r="Q145" s="42">
        <f>SUM(E145:P145)</f>
        <v/>
      </c>
    </row>
    <row r="146">
      <c r="A146" s="6" t="inlineStr">
        <is>
          <t>CONSULTING|Direct Salaries</t>
        </is>
      </c>
      <c r="B146" s="6" t="inlineStr">
        <is>
          <t>CONSULTING</t>
        </is>
      </c>
      <c r="C146" s="6" t="inlineStr">
        <is>
          <t>Cost of Sales</t>
        </is>
      </c>
      <c r="D146" s="6" t="inlineStr">
        <is>
          <t>Direct Salaries</t>
        </is>
      </c>
      <c r="E146" s="44">
        <f>SUMIFS(Cleanup!$A$5:$A$20004,Cleanup!$D$5:$D$20004,$B146,Cleanup!$F$5:$F$20004,$D146,Cleanup!$B$5:$B$20004,E$4)</f>
        <v/>
      </c>
      <c r="F146" s="44">
        <f>SUMIFS(Cleanup!$A$5:$A$20004,Cleanup!$D$5:$D$20004,$B146,Cleanup!$F$5:$F$20004,$D146,Cleanup!$B$5:$B$20004,F$4)</f>
        <v/>
      </c>
      <c r="G146" s="44">
        <f>SUMIFS(Cleanup!$A$5:$A$20004,Cleanup!$D$5:$D$20004,$B146,Cleanup!$F$5:$F$20004,$D146,Cleanup!$B$5:$B$20004,G$4)</f>
        <v/>
      </c>
      <c r="H146" s="44">
        <f>SUMIFS(Cleanup!$A$5:$A$20004,Cleanup!$D$5:$D$20004,$B146,Cleanup!$F$5:$F$20004,$D146,Cleanup!$B$5:$B$20004,H$4)</f>
        <v/>
      </c>
      <c r="I146" s="44">
        <f>SUMIFS(Cleanup!$A$5:$A$20004,Cleanup!$D$5:$D$20004,$B146,Cleanup!$F$5:$F$20004,$D146,Cleanup!$B$5:$B$20004,I$4)</f>
        <v/>
      </c>
      <c r="J146" s="44">
        <f>SUMIFS(Cleanup!$A$5:$A$20004,Cleanup!$D$5:$D$20004,$B146,Cleanup!$F$5:$F$20004,$D146,Cleanup!$B$5:$B$20004,J$4)</f>
        <v/>
      </c>
      <c r="K146" s="44">
        <f>SUMIFS(Cleanup!$A$5:$A$20004,Cleanup!$D$5:$D$20004,$B146,Cleanup!$F$5:$F$20004,$D146,Cleanup!$B$5:$B$20004,K$4)</f>
        <v/>
      </c>
      <c r="L146" s="44">
        <f>SUMIFS(Cleanup!$A$5:$A$20004,Cleanup!$D$5:$D$20004,$B146,Cleanup!$F$5:$F$20004,$D146,Cleanup!$B$5:$B$20004,L$4)</f>
        <v/>
      </c>
      <c r="M146" s="44">
        <f>SUMIFS(Cleanup!$A$5:$A$20004,Cleanup!$D$5:$D$20004,$B146,Cleanup!$F$5:$F$20004,$D146,Cleanup!$B$5:$B$20004,M$4)</f>
        <v/>
      </c>
      <c r="N146" s="44">
        <f>SUMIFS(Cleanup!$A$5:$A$20004,Cleanup!$D$5:$D$20004,$B146,Cleanup!$F$5:$F$20004,$D146,Cleanup!$B$5:$B$20004,N$4)</f>
        <v/>
      </c>
      <c r="O146" s="44">
        <f>SUMIFS(Cleanup!$A$5:$A$20004,Cleanup!$D$5:$D$20004,$B146,Cleanup!$F$5:$F$20004,$D146,Cleanup!$B$5:$B$20004,O$4)</f>
        <v/>
      </c>
      <c r="P146" s="44">
        <f>SUMIFS(Cleanup!$A$5:$A$20004,Cleanup!$D$5:$D$20004,$B146,Cleanup!$F$5:$F$20004,$D146,Cleanup!$B$5:$B$20004,P$4)</f>
        <v/>
      </c>
      <c r="Q146" s="42">
        <f>SUM(E146:P146)</f>
        <v/>
      </c>
    </row>
    <row r="147">
      <c r="A147" s="6" t="inlineStr">
        <is>
          <t>CONSULTING|Direct Wages</t>
        </is>
      </c>
      <c r="B147" s="6" t="inlineStr">
        <is>
          <t>CONSULTING</t>
        </is>
      </c>
      <c r="C147" s="6" t="inlineStr">
        <is>
          <t>Cost of Sales</t>
        </is>
      </c>
      <c r="D147" s="6" t="inlineStr">
        <is>
          <t>Direct Wages</t>
        </is>
      </c>
      <c r="E147" s="44">
        <f>SUMIFS(Cleanup!$A$5:$A$20004,Cleanup!$D$5:$D$20004,$B147,Cleanup!$F$5:$F$20004,$D147,Cleanup!$B$5:$B$20004,E$4)</f>
        <v/>
      </c>
      <c r="F147" s="44">
        <f>SUMIFS(Cleanup!$A$5:$A$20004,Cleanup!$D$5:$D$20004,$B147,Cleanup!$F$5:$F$20004,$D147,Cleanup!$B$5:$B$20004,F$4)</f>
        <v/>
      </c>
      <c r="G147" s="44">
        <f>SUMIFS(Cleanup!$A$5:$A$20004,Cleanup!$D$5:$D$20004,$B147,Cleanup!$F$5:$F$20004,$D147,Cleanup!$B$5:$B$20004,G$4)</f>
        <v/>
      </c>
      <c r="H147" s="44">
        <f>SUMIFS(Cleanup!$A$5:$A$20004,Cleanup!$D$5:$D$20004,$B147,Cleanup!$F$5:$F$20004,$D147,Cleanup!$B$5:$B$20004,H$4)</f>
        <v/>
      </c>
      <c r="I147" s="44">
        <f>SUMIFS(Cleanup!$A$5:$A$20004,Cleanup!$D$5:$D$20004,$B147,Cleanup!$F$5:$F$20004,$D147,Cleanup!$B$5:$B$20004,I$4)</f>
        <v/>
      </c>
      <c r="J147" s="44">
        <f>SUMIFS(Cleanup!$A$5:$A$20004,Cleanup!$D$5:$D$20004,$B147,Cleanup!$F$5:$F$20004,$D147,Cleanup!$B$5:$B$20004,J$4)</f>
        <v/>
      </c>
      <c r="K147" s="44">
        <f>SUMIFS(Cleanup!$A$5:$A$20004,Cleanup!$D$5:$D$20004,$B147,Cleanup!$F$5:$F$20004,$D147,Cleanup!$B$5:$B$20004,K$4)</f>
        <v/>
      </c>
      <c r="L147" s="44">
        <f>SUMIFS(Cleanup!$A$5:$A$20004,Cleanup!$D$5:$D$20004,$B147,Cleanup!$F$5:$F$20004,$D147,Cleanup!$B$5:$B$20004,L$4)</f>
        <v/>
      </c>
      <c r="M147" s="44">
        <f>SUMIFS(Cleanup!$A$5:$A$20004,Cleanup!$D$5:$D$20004,$B147,Cleanup!$F$5:$F$20004,$D147,Cleanup!$B$5:$B$20004,M$4)</f>
        <v/>
      </c>
      <c r="N147" s="44">
        <f>SUMIFS(Cleanup!$A$5:$A$20004,Cleanup!$D$5:$D$20004,$B147,Cleanup!$F$5:$F$20004,$D147,Cleanup!$B$5:$B$20004,N$4)</f>
        <v/>
      </c>
      <c r="O147" s="44">
        <f>SUMIFS(Cleanup!$A$5:$A$20004,Cleanup!$D$5:$D$20004,$B147,Cleanup!$F$5:$F$20004,$D147,Cleanup!$B$5:$B$20004,O$4)</f>
        <v/>
      </c>
      <c r="P147" s="44">
        <f>SUMIFS(Cleanup!$A$5:$A$20004,Cleanup!$D$5:$D$20004,$B147,Cleanup!$F$5:$F$20004,$D147,Cleanup!$B$5:$B$20004,P$4)</f>
        <v/>
      </c>
      <c r="Q147" s="42">
        <f>SUM(E147:P147)</f>
        <v/>
      </c>
    </row>
    <row r="148">
      <c r="A148" s="6" t="inlineStr">
        <is>
          <t>CONSULTING|Direct Superannuation</t>
        </is>
      </c>
      <c r="B148" s="6" t="inlineStr">
        <is>
          <t>CONSULTING</t>
        </is>
      </c>
      <c r="C148" s="6" t="inlineStr">
        <is>
          <t>Cost of Sales</t>
        </is>
      </c>
      <c r="D148" s="6" t="inlineStr">
        <is>
          <t>Direct Superannuation</t>
        </is>
      </c>
      <c r="E148" s="44">
        <f>SUMIFS(Cleanup!$A$5:$A$20004,Cleanup!$D$5:$D$20004,$B148,Cleanup!$F$5:$F$20004,$D148,Cleanup!$B$5:$B$20004,E$4)</f>
        <v/>
      </c>
      <c r="F148" s="44">
        <f>SUMIFS(Cleanup!$A$5:$A$20004,Cleanup!$D$5:$D$20004,$B148,Cleanup!$F$5:$F$20004,$D148,Cleanup!$B$5:$B$20004,F$4)</f>
        <v/>
      </c>
      <c r="G148" s="44">
        <f>SUMIFS(Cleanup!$A$5:$A$20004,Cleanup!$D$5:$D$20004,$B148,Cleanup!$F$5:$F$20004,$D148,Cleanup!$B$5:$B$20004,G$4)</f>
        <v/>
      </c>
      <c r="H148" s="44">
        <f>SUMIFS(Cleanup!$A$5:$A$20004,Cleanup!$D$5:$D$20004,$B148,Cleanup!$F$5:$F$20004,$D148,Cleanup!$B$5:$B$20004,H$4)</f>
        <v/>
      </c>
      <c r="I148" s="44">
        <f>SUMIFS(Cleanup!$A$5:$A$20004,Cleanup!$D$5:$D$20004,$B148,Cleanup!$F$5:$F$20004,$D148,Cleanup!$B$5:$B$20004,I$4)</f>
        <v/>
      </c>
      <c r="J148" s="44">
        <f>SUMIFS(Cleanup!$A$5:$A$20004,Cleanup!$D$5:$D$20004,$B148,Cleanup!$F$5:$F$20004,$D148,Cleanup!$B$5:$B$20004,J$4)</f>
        <v/>
      </c>
      <c r="K148" s="44">
        <f>SUMIFS(Cleanup!$A$5:$A$20004,Cleanup!$D$5:$D$20004,$B148,Cleanup!$F$5:$F$20004,$D148,Cleanup!$B$5:$B$20004,K$4)</f>
        <v/>
      </c>
      <c r="L148" s="44">
        <f>SUMIFS(Cleanup!$A$5:$A$20004,Cleanup!$D$5:$D$20004,$B148,Cleanup!$F$5:$F$20004,$D148,Cleanup!$B$5:$B$20004,L$4)</f>
        <v/>
      </c>
      <c r="M148" s="44">
        <f>SUMIFS(Cleanup!$A$5:$A$20004,Cleanup!$D$5:$D$20004,$B148,Cleanup!$F$5:$F$20004,$D148,Cleanup!$B$5:$B$20004,M$4)</f>
        <v/>
      </c>
      <c r="N148" s="44">
        <f>SUMIFS(Cleanup!$A$5:$A$20004,Cleanup!$D$5:$D$20004,$B148,Cleanup!$F$5:$F$20004,$D148,Cleanup!$B$5:$B$20004,N$4)</f>
        <v/>
      </c>
      <c r="O148" s="44">
        <f>SUMIFS(Cleanup!$A$5:$A$20004,Cleanup!$D$5:$D$20004,$B148,Cleanup!$F$5:$F$20004,$D148,Cleanup!$B$5:$B$20004,O$4)</f>
        <v/>
      </c>
      <c r="P148" s="44">
        <f>SUMIFS(Cleanup!$A$5:$A$20004,Cleanup!$D$5:$D$20004,$B148,Cleanup!$F$5:$F$20004,$D148,Cleanup!$B$5:$B$20004,P$4)</f>
        <v/>
      </c>
      <c r="Q148" s="42">
        <f>SUM(E148:P148)</f>
        <v/>
      </c>
    </row>
    <row r="149">
      <c r="A149" s="6" t="inlineStr">
        <is>
          <t>CONSULTING|Direct Workers Comp</t>
        </is>
      </c>
      <c r="B149" s="6" t="inlineStr">
        <is>
          <t>CONSULTING</t>
        </is>
      </c>
      <c r="C149" s="6" t="inlineStr">
        <is>
          <t>Cost of Sales</t>
        </is>
      </c>
      <c r="D149" s="6" t="inlineStr">
        <is>
          <t>Direct Workers Comp</t>
        </is>
      </c>
      <c r="E149" s="44">
        <f>SUMIFS(Cleanup!$A$5:$A$20004,Cleanup!$D$5:$D$20004,$B149,Cleanup!$F$5:$F$20004,$D149,Cleanup!$B$5:$B$20004,E$4)</f>
        <v/>
      </c>
      <c r="F149" s="44">
        <f>SUMIFS(Cleanup!$A$5:$A$20004,Cleanup!$D$5:$D$20004,$B149,Cleanup!$F$5:$F$20004,$D149,Cleanup!$B$5:$B$20004,F$4)</f>
        <v/>
      </c>
      <c r="G149" s="44">
        <f>SUMIFS(Cleanup!$A$5:$A$20004,Cleanup!$D$5:$D$20004,$B149,Cleanup!$F$5:$F$20004,$D149,Cleanup!$B$5:$B$20004,G$4)</f>
        <v/>
      </c>
      <c r="H149" s="44">
        <f>SUMIFS(Cleanup!$A$5:$A$20004,Cleanup!$D$5:$D$20004,$B149,Cleanup!$F$5:$F$20004,$D149,Cleanup!$B$5:$B$20004,H$4)</f>
        <v/>
      </c>
      <c r="I149" s="44">
        <f>SUMIFS(Cleanup!$A$5:$A$20004,Cleanup!$D$5:$D$20004,$B149,Cleanup!$F$5:$F$20004,$D149,Cleanup!$B$5:$B$20004,I$4)</f>
        <v/>
      </c>
      <c r="J149" s="44">
        <f>SUMIFS(Cleanup!$A$5:$A$20004,Cleanup!$D$5:$D$20004,$B149,Cleanup!$F$5:$F$20004,$D149,Cleanup!$B$5:$B$20004,J$4)</f>
        <v/>
      </c>
      <c r="K149" s="44">
        <f>SUMIFS(Cleanup!$A$5:$A$20004,Cleanup!$D$5:$D$20004,$B149,Cleanup!$F$5:$F$20004,$D149,Cleanup!$B$5:$B$20004,K$4)</f>
        <v/>
      </c>
      <c r="L149" s="44">
        <f>SUMIFS(Cleanup!$A$5:$A$20004,Cleanup!$D$5:$D$20004,$B149,Cleanup!$F$5:$F$20004,$D149,Cleanup!$B$5:$B$20004,L$4)</f>
        <v/>
      </c>
      <c r="M149" s="44">
        <f>SUMIFS(Cleanup!$A$5:$A$20004,Cleanup!$D$5:$D$20004,$B149,Cleanup!$F$5:$F$20004,$D149,Cleanup!$B$5:$B$20004,M$4)</f>
        <v/>
      </c>
      <c r="N149" s="44">
        <f>SUMIFS(Cleanup!$A$5:$A$20004,Cleanup!$D$5:$D$20004,$B149,Cleanup!$F$5:$F$20004,$D149,Cleanup!$B$5:$B$20004,N$4)</f>
        <v/>
      </c>
      <c r="O149" s="44">
        <f>SUMIFS(Cleanup!$A$5:$A$20004,Cleanup!$D$5:$D$20004,$B149,Cleanup!$F$5:$F$20004,$D149,Cleanup!$B$5:$B$20004,O$4)</f>
        <v/>
      </c>
      <c r="P149" s="44">
        <f>SUMIFS(Cleanup!$A$5:$A$20004,Cleanup!$D$5:$D$20004,$B149,Cleanup!$F$5:$F$20004,$D149,Cleanup!$B$5:$B$20004,P$4)</f>
        <v/>
      </c>
      <c r="Q149" s="42">
        <f>SUM(E149:P149)</f>
        <v/>
      </c>
    </row>
    <row r="150">
      <c r="A150" s="6" t="inlineStr">
        <is>
          <t>CONSULTING|Other Direct Expenses</t>
        </is>
      </c>
      <c r="B150" s="6" t="inlineStr">
        <is>
          <t>CONSULTING</t>
        </is>
      </c>
      <c r="C150" s="6" t="inlineStr">
        <is>
          <t>Cost of Sales</t>
        </is>
      </c>
      <c r="D150" s="6" t="inlineStr">
        <is>
          <t>Other Direct Expenses</t>
        </is>
      </c>
      <c r="E150" s="44">
        <f>SUMIFS(Cleanup!$A$5:$A$20004,Cleanup!$D$5:$D$20004,$B150,Cleanup!$F$5:$F$20004,$D150,Cleanup!$B$5:$B$20004,E$4)</f>
        <v/>
      </c>
      <c r="F150" s="44">
        <f>SUMIFS(Cleanup!$A$5:$A$20004,Cleanup!$D$5:$D$20004,$B150,Cleanup!$F$5:$F$20004,$D150,Cleanup!$B$5:$B$20004,F$4)</f>
        <v/>
      </c>
      <c r="G150" s="44">
        <f>SUMIFS(Cleanup!$A$5:$A$20004,Cleanup!$D$5:$D$20004,$B150,Cleanup!$F$5:$F$20004,$D150,Cleanup!$B$5:$B$20004,G$4)</f>
        <v/>
      </c>
      <c r="H150" s="44">
        <f>SUMIFS(Cleanup!$A$5:$A$20004,Cleanup!$D$5:$D$20004,$B150,Cleanup!$F$5:$F$20004,$D150,Cleanup!$B$5:$B$20004,H$4)</f>
        <v/>
      </c>
      <c r="I150" s="44">
        <f>SUMIFS(Cleanup!$A$5:$A$20004,Cleanup!$D$5:$D$20004,$B150,Cleanup!$F$5:$F$20004,$D150,Cleanup!$B$5:$B$20004,I$4)</f>
        <v/>
      </c>
      <c r="J150" s="44">
        <f>SUMIFS(Cleanup!$A$5:$A$20004,Cleanup!$D$5:$D$20004,$B150,Cleanup!$F$5:$F$20004,$D150,Cleanup!$B$5:$B$20004,J$4)</f>
        <v/>
      </c>
      <c r="K150" s="44">
        <f>SUMIFS(Cleanup!$A$5:$A$20004,Cleanup!$D$5:$D$20004,$B150,Cleanup!$F$5:$F$20004,$D150,Cleanup!$B$5:$B$20004,K$4)</f>
        <v/>
      </c>
      <c r="L150" s="44">
        <f>SUMIFS(Cleanup!$A$5:$A$20004,Cleanup!$D$5:$D$20004,$B150,Cleanup!$F$5:$F$20004,$D150,Cleanup!$B$5:$B$20004,L$4)</f>
        <v/>
      </c>
      <c r="M150" s="44">
        <f>SUMIFS(Cleanup!$A$5:$A$20004,Cleanup!$D$5:$D$20004,$B150,Cleanup!$F$5:$F$20004,$D150,Cleanup!$B$5:$B$20004,M$4)</f>
        <v/>
      </c>
      <c r="N150" s="44">
        <f>SUMIFS(Cleanup!$A$5:$A$20004,Cleanup!$D$5:$D$20004,$B150,Cleanup!$F$5:$F$20004,$D150,Cleanup!$B$5:$B$20004,N$4)</f>
        <v/>
      </c>
      <c r="O150" s="44">
        <f>SUMIFS(Cleanup!$A$5:$A$20004,Cleanup!$D$5:$D$20004,$B150,Cleanup!$F$5:$F$20004,$D150,Cleanup!$B$5:$B$20004,O$4)</f>
        <v/>
      </c>
      <c r="P150" s="44">
        <f>SUMIFS(Cleanup!$A$5:$A$20004,Cleanup!$D$5:$D$20004,$B150,Cleanup!$F$5:$F$20004,$D150,Cleanup!$B$5:$B$20004,P$4)</f>
        <v/>
      </c>
      <c r="Q150" s="42">
        <f>SUM(E150:P150)</f>
        <v/>
      </c>
    </row>
    <row r="151">
      <c r="A151" s="6" t="inlineStr">
        <is>
          <t>CONSULTING|Credit Card fees paid - COGS</t>
        </is>
      </c>
      <c r="B151" s="6" t="inlineStr">
        <is>
          <t>CONSULTING</t>
        </is>
      </c>
      <c r="C151" s="6" t="inlineStr">
        <is>
          <t>Cost of Sales</t>
        </is>
      </c>
      <c r="D151" s="6" t="inlineStr">
        <is>
          <t>Credit Card fees paid - COGS</t>
        </is>
      </c>
      <c r="E151" s="44">
        <f>SUMIFS(Cleanup!$A$5:$A$20004,Cleanup!$D$5:$D$20004,$B151,Cleanup!$F$5:$F$20004,$D151,Cleanup!$B$5:$B$20004,E$4)</f>
        <v/>
      </c>
      <c r="F151" s="44">
        <f>SUMIFS(Cleanup!$A$5:$A$20004,Cleanup!$D$5:$D$20004,$B151,Cleanup!$F$5:$F$20004,$D151,Cleanup!$B$5:$B$20004,F$4)</f>
        <v/>
      </c>
      <c r="G151" s="44">
        <f>SUMIFS(Cleanup!$A$5:$A$20004,Cleanup!$D$5:$D$20004,$B151,Cleanup!$F$5:$F$20004,$D151,Cleanup!$B$5:$B$20004,G$4)</f>
        <v/>
      </c>
      <c r="H151" s="44">
        <f>SUMIFS(Cleanup!$A$5:$A$20004,Cleanup!$D$5:$D$20004,$B151,Cleanup!$F$5:$F$20004,$D151,Cleanup!$B$5:$B$20004,H$4)</f>
        <v/>
      </c>
      <c r="I151" s="44">
        <f>SUMIFS(Cleanup!$A$5:$A$20004,Cleanup!$D$5:$D$20004,$B151,Cleanup!$F$5:$F$20004,$D151,Cleanup!$B$5:$B$20004,I$4)</f>
        <v/>
      </c>
      <c r="J151" s="44">
        <f>SUMIFS(Cleanup!$A$5:$A$20004,Cleanup!$D$5:$D$20004,$B151,Cleanup!$F$5:$F$20004,$D151,Cleanup!$B$5:$B$20004,J$4)</f>
        <v/>
      </c>
      <c r="K151" s="44">
        <f>SUMIFS(Cleanup!$A$5:$A$20004,Cleanup!$D$5:$D$20004,$B151,Cleanup!$F$5:$F$20004,$D151,Cleanup!$B$5:$B$20004,K$4)</f>
        <v/>
      </c>
      <c r="L151" s="44">
        <f>SUMIFS(Cleanup!$A$5:$A$20004,Cleanup!$D$5:$D$20004,$B151,Cleanup!$F$5:$F$20004,$D151,Cleanup!$B$5:$B$20004,L$4)</f>
        <v/>
      </c>
      <c r="M151" s="44">
        <f>SUMIFS(Cleanup!$A$5:$A$20004,Cleanup!$D$5:$D$20004,$B151,Cleanup!$F$5:$F$20004,$D151,Cleanup!$B$5:$B$20004,M$4)</f>
        <v/>
      </c>
      <c r="N151" s="44">
        <f>SUMIFS(Cleanup!$A$5:$A$20004,Cleanup!$D$5:$D$20004,$B151,Cleanup!$F$5:$F$20004,$D151,Cleanup!$B$5:$B$20004,N$4)</f>
        <v/>
      </c>
      <c r="O151" s="44">
        <f>SUMIFS(Cleanup!$A$5:$A$20004,Cleanup!$D$5:$D$20004,$B151,Cleanup!$F$5:$F$20004,$D151,Cleanup!$B$5:$B$20004,O$4)</f>
        <v/>
      </c>
      <c r="P151" s="44">
        <f>SUMIFS(Cleanup!$A$5:$A$20004,Cleanup!$D$5:$D$20004,$B151,Cleanup!$F$5:$F$20004,$D151,Cleanup!$B$5:$B$20004,P$4)</f>
        <v/>
      </c>
      <c r="Q151" s="42">
        <f>SUM(E151:P151)</f>
        <v/>
      </c>
    </row>
    <row r="152">
      <c r="A152" s="6" t="inlineStr">
        <is>
          <t>CONSULTING|General &amp; Administrative Exp</t>
        </is>
      </c>
      <c r="B152" s="6" t="inlineStr">
        <is>
          <t>CONSULTING</t>
        </is>
      </c>
      <c r="C152" s="6" t="inlineStr">
        <is>
          <t>Expenses</t>
        </is>
      </c>
      <c r="D152" s="6" t="inlineStr">
        <is>
          <t>General &amp; Administrative Exp</t>
        </is>
      </c>
      <c r="E152" s="44">
        <f>SUMIFS(Cleanup!$A$5:$A$20004,Cleanup!$D$5:$D$20004,$B152,Cleanup!$F$5:$F$20004,$D152,Cleanup!$B$5:$B$20004,E$4)</f>
        <v/>
      </c>
      <c r="F152" s="44">
        <f>SUMIFS(Cleanup!$A$5:$A$20004,Cleanup!$D$5:$D$20004,$B152,Cleanup!$F$5:$F$20004,$D152,Cleanup!$B$5:$B$20004,F$4)</f>
        <v/>
      </c>
      <c r="G152" s="44">
        <f>SUMIFS(Cleanup!$A$5:$A$20004,Cleanup!$D$5:$D$20004,$B152,Cleanup!$F$5:$F$20004,$D152,Cleanup!$B$5:$B$20004,G$4)</f>
        <v/>
      </c>
      <c r="H152" s="44">
        <f>SUMIFS(Cleanup!$A$5:$A$20004,Cleanup!$D$5:$D$20004,$B152,Cleanup!$F$5:$F$20004,$D152,Cleanup!$B$5:$B$20004,H$4)</f>
        <v/>
      </c>
      <c r="I152" s="44">
        <f>SUMIFS(Cleanup!$A$5:$A$20004,Cleanup!$D$5:$D$20004,$B152,Cleanup!$F$5:$F$20004,$D152,Cleanup!$B$5:$B$20004,I$4)</f>
        <v/>
      </c>
      <c r="J152" s="44">
        <f>SUMIFS(Cleanup!$A$5:$A$20004,Cleanup!$D$5:$D$20004,$B152,Cleanup!$F$5:$F$20004,$D152,Cleanup!$B$5:$B$20004,J$4)</f>
        <v/>
      </c>
      <c r="K152" s="44">
        <f>SUMIFS(Cleanup!$A$5:$A$20004,Cleanup!$D$5:$D$20004,$B152,Cleanup!$F$5:$F$20004,$D152,Cleanup!$B$5:$B$20004,K$4)</f>
        <v/>
      </c>
      <c r="L152" s="44">
        <f>SUMIFS(Cleanup!$A$5:$A$20004,Cleanup!$D$5:$D$20004,$B152,Cleanup!$F$5:$F$20004,$D152,Cleanup!$B$5:$B$20004,L$4)</f>
        <v/>
      </c>
      <c r="M152" s="44">
        <f>SUMIFS(Cleanup!$A$5:$A$20004,Cleanup!$D$5:$D$20004,$B152,Cleanup!$F$5:$F$20004,$D152,Cleanup!$B$5:$B$20004,M$4)</f>
        <v/>
      </c>
      <c r="N152" s="44">
        <f>SUMIFS(Cleanup!$A$5:$A$20004,Cleanup!$D$5:$D$20004,$B152,Cleanup!$F$5:$F$20004,$D152,Cleanup!$B$5:$B$20004,N$4)</f>
        <v/>
      </c>
      <c r="O152" s="44">
        <f>SUMIFS(Cleanup!$A$5:$A$20004,Cleanup!$D$5:$D$20004,$B152,Cleanup!$F$5:$F$20004,$D152,Cleanup!$B$5:$B$20004,O$4)</f>
        <v/>
      </c>
      <c r="P152" s="44">
        <f>SUMIFS(Cleanup!$A$5:$A$20004,Cleanup!$D$5:$D$20004,$B152,Cleanup!$F$5:$F$20004,$D152,Cleanup!$B$5:$B$20004,P$4)</f>
        <v/>
      </c>
      <c r="Q152" s="42">
        <f>SUM(E152:P152)</f>
        <v/>
      </c>
    </row>
    <row r="153">
      <c r="A153" s="6" t="inlineStr">
        <is>
          <t>CONSULTING|Business Insurances</t>
        </is>
      </c>
      <c r="B153" s="6" t="inlineStr">
        <is>
          <t>CONSULTING</t>
        </is>
      </c>
      <c r="C153" s="6" t="inlineStr">
        <is>
          <t>Expenses</t>
        </is>
      </c>
      <c r="D153" s="6" t="inlineStr">
        <is>
          <t>Business Insurances</t>
        </is>
      </c>
      <c r="E153" s="44">
        <f>SUMIFS(Cleanup!$A$5:$A$20004,Cleanup!$D$5:$D$20004,$B153,Cleanup!$F$5:$F$20004,$D153,Cleanup!$B$5:$B$20004,E$4)</f>
        <v/>
      </c>
      <c r="F153" s="44">
        <f>SUMIFS(Cleanup!$A$5:$A$20004,Cleanup!$D$5:$D$20004,$B153,Cleanup!$F$5:$F$20004,$D153,Cleanup!$B$5:$B$20004,F$4)</f>
        <v/>
      </c>
      <c r="G153" s="44">
        <f>SUMIFS(Cleanup!$A$5:$A$20004,Cleanup!$D$5:$D$20004,$B153,Cleanup!$F$5:$F$20004,$D153,Cleanup!$B$5:$B$20004,G$4)</f>
        <v/>
      </c>
      <c r="H153" s="44">
        <f>SUMIFS(Cleanup!$A$5:$A$20004,Cleanup!$D$5:$D$20004,$B153,Cleanup!$F$5:$F$20004,$D153,Cleanup!$B$5:$B$20004,H$4)</f>
        <v/>
      </c>
      <c r="I153" s="44">
        <f>SUMIFS(Cleanup!$A$5:$A$20004,Cleanup!$D$5:$D$20004,$B153,Cleanup!$F$5:$F$20004,$D153,Cleanup!$B$5:$B$20004,I$4)</f>
        <v/>
      </c>
      <c r="J153" s="44">
        <f>SUMIFS(Cleanup!$A$5:$A$20004,Cleanup!$D$5:$D$20004,$B153,Cleanup!$F$5:$F$20004,$D153,Cleanup!$B$5:$B$20004,J$4)</f>
        <v/>
      </c>
      <c r="K153" s="44">
        <f>SUMIFS(Cleanup!$A$5:$A$20004,Cleanup!$D$5:$D$20004,$B153,Cleanup!$F$5:$F$20004,$D153,Cleanup!$B$5:$B$20004,K$4)</f>
        <v/>
      </c>
      <c r="L153" s="44">
        <f>SUMIFS(Cleanup!$A$5:$A$20004,Cleanup!$D$5:$D$20004,$B153,Cleanup!$F$5:$F$20004,$D153,Cleanup!$B$5:$B$20004,L$4)</f>
        <v/>
      </c>
      <c r="M153" s="44">
        <f>SUMIFS(Cleanup!$A$5:$A$20004,Cleanup!$D$5:$D$20004,$B153,Cleanup!$F$5:$F$20004,$D153,Cleanup!$B$5:$B$20004,M$4)</f>
        <v/>
      </c>
      <c r="N153" s="44">
        <f>SUMIFS(Cleanup!$A$5:$A$20004,Cleanup!$D$5:$D$20004,$B153,Cleanup!$F$5:$F$20004,$D153,Cleanup!$B$5:$B$20004,N$4)</f>
        <v/>
      </c>
      <c r="O153" s="44">
        <f>SUMIFS(Cleanup!$A$5:$A$20004,Cleanup!$D$5:$D$20004,$B153,Cleanup!$F$5:$F$20004,$D153,Cleanup!$B$5:$B$20004,O$4)</f>
        <v/>
      </c>
      <c r="P153" s="44">
        <f>SUMIFS(Cleanup!$A$5:$A$20004,Cleanup!$D$5:$D$20004,$B153,Cleanup!$F$5:$F$20004,$D153,Cleanup!$B$5:$B$20004,P$4)</f>
        <v/>
      </c>
      <c r="Q153" s="42">
        <f>SUM(E153:P153)</f>
        <v/>
      </c>
    </row>
    <row r="154">
      <c r="A154" s="6" t="inlineStr">
        <is>
          <t>CONSULTING|Advertising &amp; Promotion Exp</t>
        </is>
      </c>
      <c r="B154" s="6" t="inlineStr">
        <is>
          <t>CONSULTING</t>
        </is>
      </c>
      <c r="C154" s="6" t="inlineStr">
        <is>
          <t>Expenses</t>
        </is>
      </c>
      <c r="D154" s="6" t="inlineStr">
        <is>
          <t>Advertising &amp; Promotion Exp</t>
        </is>
      </c>
      <c r="E154" s="44">
        <f>SUMIFS(Cleanup!$A$5:$A$20004,Cleanup!$D$5:$D$20004,$B154,Cleanup!$F$5:$F$20004,$D154,Cleanup!$B$5:$B$20004,E$4)</f>
        <v/>
      </c>
      <c r="F154" s="44">
        <f>SUMIFS(Cleanup!$A$5:$A$20004,Cleanup!$D$5:$D$20004,$B154,Cleanup!$F$5:$F$20004,$D154,Cleanup!$B$5:$B$20004,F$4)</f>
        <v/>
      </c>
      <c r="G154" s="44">
        <f>SUMIFS(Cleanup!$A$5:$A$20004,Cleanup!$D$5:$D$20004,$B154,Cleanup!$F$5:$F$20004,$D154,Cleanup!$B$5:$B$20004,G$4)</f>
        <v/>
      </c>
      <c r="H154" s="44">
        <f>SUMIFS(Cleanup!$A$5:$A$20004,Cleanup!$D$5:$D$20004,$B154,Cleanup!$F$5:$F$20004,$D154,Cleanup!$B$5:$B$20004,H$4)</f>
        <v/>
      </c>
      <c r="I154" s="44">
        <f>SUMIFS(Cleanup!$A$5:$A$20004,Cleanup!$D$5:$D$20004,$B154,Cleanup!$F$5:$F$20004,$D154,Cleanup!$B$5:$B$20004,I$4)</f>
        <v/>
      </c>
      <c r="J154" s="44">
        <f>SUMIFS(Cleanup!$A$5:$A$20004,Cleanup!$D$5:$D$20004,$B154,Cleanup!$F$5:$F$20004,$D154,Cleanup!$B$5:$B$20004,J$4)</f>
        <v/>
      </c>
      <c r="K154" s="44">
        <f>SUMIFS(Cleanup!$A$5:$A$20004,Cleanup!$D$5:$D$20004,$B154,Cleanup!$F$5:$F$20004,$D154,Cleanup!$B$5:$B$20004,K$4)</f>
        <v/>
      </c>
      <c r="L154" s="44">
        <f>SUMIFS(Cleanup!$A$5:$A$20004,Cleanup!$D$5:$D$20004,$B154,Cleanup!$F$5:$F$20004,$D154,Cleanup!$B$5:$B$20004,L$4)</f>
        <v/>
      </c>
      <c r="M154" s="44">
        <f>SUMIFS(Cleanup!$A$5:$A$20004,Cleanup!$D$5:$D$20004,$B154,Cleanup!$F$5:$F$20004,$D154,Cleanup!$B$5:$B$20004,M$4)</f>
        <v/>
      </c>
      <c r="N154" s="44">
        <f>SUMIFS(Cleanup!$A$5:$A$20004,Cleanup!$D$5:$D$20004,$B154,Cleanup!$F$5:$F$20004,$D154,Cleanup!$B$5:$B$20004,N$4)</f>
        <v/>
      </c>
      <c r="O154" s="44">
        <f>SUMIFS(Cleanup!$A$5:$A$20004,Cleanup!$D$5:$D$20004,$B154,Cleanup!$F$5:$F$20004,$D154,Cleanup!$B$5:$B$20004,O$4)</f>
        <v/>
      </c>
      <c r="P154" s="44">
        <f>SUMIFS(Cleanup!$A$5:$A$20004,Cleanup!$D$5:$D$20004,$B154,Cleanup!$F$5:$F$20004,$D154,Cleanup!$B$5:$B$20004,P$4)</f>
        <v/>
      </c>
      <c r="Q154" s="42">
        <f>SUM(E154:P154)</f>
        <v/>
      </c>
    </row>
    <row r="155">
      <c r="A155" s="6" t="inlineStr">
        <is>
          <t>CONSULTING|Operating Expenses</t>
        </is>
      </c>
      <c r="B155" s="6" t="inlineStr">
        <is>
          <t>CONSULTING</t>
        </is>
      </c>
      <c r="C155" s="6" t="inlineStr">
        <is>
          <t>Expenses</t>
        </is>
      </c>
      <c r="D155" s="6" t="inlineStr">
        <is>
          <t>Operating Expenses</t>
        </is>
      </c>
      <c r="E155" s="44">
        <f>SUMIFS(Cleanup!$A$5:$A$20004,Cleanup!$D$5:$D$20004,$B155,Cleanup!$F$5:$F$20004,$D155,Cleanup!$B$5:$B$20004,E$4)</f>
        <v/>
      </c>
      <c r="F155" s="44">
        <f>SUMIFS(Cleanup!$A$5:$A$20004,Cleanup!$D$5:$D$20004,$B155,Cleanup!$F$5:$F$20004,$D155,Cleanup!$B$5:$B$20004,F$4)</f>
        <v/>
      </c>
      <c r="G155" s="44">
        <f>SUMIFS(Cleanup!$A$5:$A$20004,Cleanup!$D$5:$D$20004,$B155,Cleanup!$F$5:$F$20004,$D155,Cleanup!$B$5:$B$20004,G$4)</f>
        <v/>
      </c>
      <c r="H155" s="44">
        <f>SUMIFS(Cleanup!$A$5:$A$20004,Cleanup!$D$5:$D$20004,$B155,Cleanup!$F$5:$F$20004,$D155,Cleanup!$B$5:$B$20004,H$4)</f>
        <v/>
      </c>
      <c r="I155" s="44">
        <f>SUMIFS(Cleanup!$A$5:$A$20004,Cleanup!$D$5:$D$20004,$B155,Cleanup!$F$5:$F$20004,$D155,Cleanup!$B$5:$B$20004,I$4)</f>
        <v/>
      </c>
      <c r="J155" s="44">
        <f>SUMIFS(Cleanup!$A$5:$A$20004,Cleanup!$D$5:$D$20004,$B155,Cleanup!$F$5:$F$20004,$D155,Cleanup!$B$5:$B$20004,J$4)</f>
        <v/>
      </c>
      <c r="K155" s="44">
        <f>SUMIFS(Cleanup!$A$5:$A$20004,Cleanup!$D$5:$D$20004,$B155,Cleanup!$F$5:$F$20004,$D155,Cleanup!$B$5:$B$20004,K$4)</f>
        <v/>
      </c>
      <c r="L155" s="44">
        <f>SUMIFS(Cleanup!$A$5:$A$20004,Cleanup!$D$5:$D$20004,$B155,Cleanup!$F$5:$F$20004,$D155,Cleanup!$B$5:$B$20004,L$4)</f>
        <v/>
      </c>
      <c r="M155" s="44">
        <f>SUMIFS(Cleanup!$A$5:$A$20004,Cleanup!$D$5:$D$20004,$B155,Cleanup!$F$5:$F$20004,$D155,Cleanup!$B$5:$B$20004,M$4)</f>
        <v/>
      </c>
      <c r="N155" s="44">
        <f>SUMIFS(Cleanup!$A$5:$A$20004,Cleanup!$D$5:$D$20004,$B155,Cleanup!$F$5:$F$20004,$D155,Cleanup!$B$5:$B$20004,N$4)</f>
        <v/>
      </c>
      <c r="O155" s="44">
        <f>SUMIFS(Cleanup!$A$5:$A$20004,Cleanup!$D$5:$D$20004,$B155,Cleanup!$F$5:$F$20004,$D155,Cleanup!$B$5:$B$20004,O$4)</f>
        <v/>
      </c>
      <c r="P155" s="44">
        <f>SUMIFS(Cleanup!$A$5:$A$20004,Cleanup!$D$5:$D$20004,$B155,Cleanup!$F$5:$F$20004,$D155,Cleanup!$B$5:$B$20004,P$4)</f>
        <v/>
      </c>
      <c r="Q155" s="42">
        <f>SUM(E155:P155)</f>
        <v/>
      </c>
    </row>
    <row r="156">
      <c r="A156" s="6" t="inlineStr">
        <is>
          <t>CONSULTING|Employment Expenses</t>
        </is>
      </c>
      <c r="B156" s="6" t="inlineStr">
        <is>
          <t>CONSULTING</t>
        </is>
      </c>
      <c r="C156" s="6" t="inlineStr">
        <is>
          <t>Expenses</t>
        </is>
      </c>
      <c r="D156" s="6" t="inlineStr">
        <is>
          <t>Employment Expenses</t>
        </is>
      </c>
      <c r="E156" s="44">
        <f>SUMIFS(Cleanup!$A$5:$A$20004,Cleanup!$D$5:$D$20004,$B156,Cleanup!$F$5:$F$20004,$D156,Cleanup!$B$5:$B$20004,E$4)</f>
        <v/>
      </c>
      <c r="F156" s="44">
        <f>SUMIFS(Cleanup!$A$5:$A$20004,Cleanup!$D$5:$D$20004,$B156,Cleanup!$F$5:$F$20004,$D156,Cleanup!$B$5:$B$20004,F$4)</f>
        <v/>
      </c>
      <c r="G156" s="44">
        <f>SUMIFS(Cleanup!$A$5:$A$20004,Cleanup!$D$5:$D$20004,$B156,Cleanup!$F$5:$F$20004,$D156,Cleanup!$B$5:$B$20004,G$4)</f>
        <v/>
      </c>
      <c r="H156" s="44">
        <f>SUMIFS(Cleanup!$A$5:$A$20004,Cleanup!$D$5:$D$20004,$B156,Cleanup!$F$5:$F$20004,$D156,Cleanup!$B$5:$B$20004,H$4)</f>
        <v/>
      </c>
      <c r="I156" s="44">
        <f>SUMIFS(Cleanup!$A$5:$A$20004,Cleanup!$D$5:$D$20004,$B156,Cleanup!$F$5:$F$20004,$D156,Cleanup!$B$5:$B$20004,I$4)</f>
        <v/>
      </c>
      <c r="J156" s="44">
        <f>SUMIFS(Cleanup!$A$5:$A$20004,Cleanup!$D$5:$D$20004,$B156,Cleanup!$F$5:$F$20004,$D156,Cleanup!$B$5:$B$20004,J$4)</f>
        <v/>
      </c>
      <c r="K156" s="44">
        <f>SUMIFS(Cleanup!$A$5:$A$20004,Cleanup!$D$5:$D$20004,$B156,Cleanup!$F$5:$F$20004,$D156,Cleanup!$B$5:$B$20004,K$4)</f>
        <v/>
      </c>
      <c r="L156" s="44">
        <f>SUMIFS(Cleanup!$A$5:$A$20004,Cleanup!$D$5:$D$20004,$B156,Cleanup!$F$5:$F$20004,$D156,Cleanup!$B$5:$B$20004,L$4)</f>
        <v/>
      </c>
      <c r="M156" s="44">
        <f>SUMIFS(Cleanup!$A$5:$A$20004,Cleanup!$D$5:$D$20004,$B156,Cleanup!$F$5:$F$20004,$D156,Cleanup!$B$5:$B$20004,M$4)</f>
        <v/>
      </c>
      <c r="N156" s="44">
        <f>SUMIFS(Cleanup!$A$5:$A$20004,Cleanup!$D$5:$D$20004,$B156,Cleanup!$F$5:$F$20004,$D156,Cleanup!$B$5:$B$20004,N$4)</f>
        <v/>
      </c>
      <c r="O156" s="44">
        <f>SUMIFS(Cleanup!$A$5:$A$20004,Cleanup!$D$5:$D$20004,$B156,Cleanup!$F$5:$F$20004,$D156,Cleanup!$B$5:$B$20004,O$4)</f>
        <v/>
      </c>
      <c r="P156" s="44">
        <f>SUMIFS(Cleanup!$A$5:$A$20004,Cleanup!$D$5:$D$20004,$B156,Cleanup!$F$5:$F$20004,$D156,Cleanup!$B$5:$B$20004,P$4)</f>
        <v/>
      </c>
      <c r="Q156" s="42">
        <f>SUM(E156:P156)</f>
        <v/>
      </c>
    </row>
    <row r="157">
      <c r="A157" s="6" t="inlineStr">
        <is>
          <t>CONSULTING|Credit Card fees paid</t>
        </is>
      </c>
      <c r="B157" s="6" t="inlineStr">
        <is>
          <t>CONSULTING</t>
        </is>
      </c>
      <c r="C157" s="6" t="inlineStr">
        <is>
          <t>Expenses</t>
        </is>
      </c>
      <c r="D157" s="6" t="inlineStr">
        <is>
          <t>Credit Card fees paid</t>
        </is>
      </c>
      <c r="E157" s="44">
        <f>SUMIFS(Cleanup!$A$5:$A$20004,Cleanup!$D$5:$D$20004,$B157,Cleanup!$F$5:$F$20004,$D157,Cleanup!$B$5:$B$20004,E$4)</f>
        <v/>
      </c>
      <c r="F157" s="44">
        <f>SUMIFS(Cleanup!$A$5:$A$20004,Cleanup!$D$5:$D$20004,$B157,Cleanup!$F$5:$F$20004,$D157,Cleanup!$B$5:$B$20004,F$4)</f>
        <v/>
      </c>
      <c r="G157" s="44">
        <f>SUMIFS(Cleanup!$A$5:$A$20004,Cleanup!$D$5:$D$20004,$B157,Cleanup!$F$5:$F$20004,$D157,Cleanup!$B$5:$B$20004,G$4)</f>
        <v/>
      </c>
      <c r="H157" s="44">
        <f>SUMIFS(Cleanup!$A$5:$A$20004,Cleanup!$D$5:$D$20004,$B157,Cleanup!$F$5:$F$20004,$D157,Cleanup!$B$5:$B$20004,H$4)</f>
        <v/>
      </c>
      <c r="I157" s="44">
        <f>SUMIFS(Cleanup!$A$5:$A$20004,Cleanup!$D$5:$D$20004,$B157,Cleanup!$F$5:$F$20004,$D157,Cleanup!$B$5:$B$20004,I$4)</f>
        <v/>
      </c>
      <c r="J157" s="44">
        <f>SUMIFS(Cleanup!$A$5:$A$20004,Cleanup!$D$5:$D$20004,$B157,Cleanup!$F$5:$F$20004,$D157,Cleanup!$B$5:$B$20004,J$4)</f>
        <v/>
      </c>
      <c r="K157" s="44">
        <f>SUMIFS(Cleanup!$A$5:$A$20004,Cleanup!$D$5:$D$20004,$B157,Cleanup!$F$5:$F$20004,$D157,Cleanup!$B$5:$B$20004,K$4)</f>
        <v/>
      </c>
      <c r="L157" s="44">
        <f>SUMIFS(Cleanup!$A$5:$A$20004,Cleanup!$D$5:$D$20004,$B157,Cleanup!$F$5:$F$20004,$D157,Cleanup!$B$5:$B$20004,L$4)</f>
        <v/>
      </c>
      <c r="M157" s="44">
        <f>SUMIFS(Cleanup!$A$5:$A$20004,Cleanup!$D$5:$D$20004,$B157,Cleanup!$F$5:$F$20004,$D157,Cleanup!$B$5:$B$20004,M$4)</f>
        <v/>
      </c>
      <c r="N157" s="44">
        <f>SUMIFS(Cleanup!$A$5:$A$20004,Cleanup!$D$5:$D$20004,$B157,Cleanup!$F$5:$F$20004,$D157,Cleanup!$B$5:$B$20004,N$4)</f>
        <v/>
      </c>
      <c r="O157" s="44">
        <f>SUMIFS(Cleanup!$A$5:$A$20004,Cleanup!$D$5:$D$20004,$B157,Cleanup!$F$5:$F$20004,$D157,Cleanup!$B$5:$B$20004,O$4)</f>
        <v/>
      </c>
      <c r="P157" s="44">
        <f>SUMIFS(Cleanup!$A$5:$A$20004,Cleanup!$D$5:$D$20004,$B157,Cleanup!$F$5:$F$20004,$D157,Cleanup!$B$5:$B$20004,P$4)</f>
        <v/>
      </c>
      <c r="Q157" s="42">
        <f>SUM(E157:P157)</f>
        <v/>
      </c>
    </row>
    <row r="158">
      <c r="A158" s="6" t="inlineStr">
        <is>
          <t>CONSULTING|Other Income</t>
        </is>
      </c>
      <c r="B158" s="6" t="inlineStr">
        <is>
          <t>CONSULTING</t>
        </is>
      </c>
      <c r="C158" s="6" t="inlineStr">
        <is>
          <t>Other Income</t>
        </is>
      </c>
      <c r="D158" s="6" t="inlineStr">
        <is>
          <t>Other Income</t>
        </is>
      </c>
      <c r="E158" s="44">
        <f>SUMIFS(Cleanup!$A$5:$A$20004,Cleanup!$D$5:$D$20004,$B158,Cleanup!$F$5:$F$20004,$D158,Cleanup!$B$5:$B$20004,E$4)</f>
        <v/>
      </c>
      <c r="F158" s="44">
        <f>SUMIFS(Cleanup!$A$5:$A$20004,Cleanup!$D$5:$D$20004,$B158,Cleanup!$F$5:$F$20004,$D158,Cleanup!$B$5:$B$20004,F$4)</f>
        <v/>
      </c>
      <c r="G158" s="44">
        <f>SUMIFS(Cleanup!$A$5:$A$20004,Cleanup!$D$5:$D$20004,$B158,Cleanup!$F$5:$F$20004,$D158,Cleanup!$B$5:$B$20004,G$4)</f>
        <v/>
      </c>
      <c r="H158" s="44">
        <f>SUMIFS(Cleanup!$A$5:$A$20004,Cleanup!$D$5:$D$20004,$B158,Cleanup!$F$5:$F$20004,$D158,Cleanup!$B$5:$B$20004,H$4)</f>
        <v/>
      </c>
      <c r="I158" s="44">
        <f>SUMIFS(Cleanup!$A$5:$A$20004,Cleanup!$D$5:$D$20004,$B158,Cleanup!$F$5:$F$20004,$D158,Cleanup!$B$5:$B$20004,I$4)</f>
        <v/>
      </c>
      <c r="J158" s="44">
        <f>SUMIFS(Cleanup!$A$5:$A$20004,Cleanup!$D$5:$D$20004,$B158,Cleanup!$F$5:$F$20004,$D158,Cleanup!$B$5:$B$20004,J$4)</f>
        <v/>
      </c>
      <c r="K158" s="44">
        <f>SUMIFS(Cleanup!$A$5:$A$20004,Cleanup!$D$5:$D$20004,$B158,Cleanup!$F$5:$F$20004,$D158,Cleanup!$B$5:$B$20004,K$4)</f>
        <v/>
      </c>
      <c r="L158" s="44">
        <f>SUMIFS(Cleanup!$A$5:$A$20004,Cleanup!$D$5:$D$20004,$B158,Cleanup!$F$5:$F$20004,$D158,Cleanup!$B$5:$B$20004,L$4)</f>
        <v/>
      </c>
      <c r="M158" s="44">
        <f>SUMIFS(Cleanup!$A$5:$A$20004,Cleanup!$D$5:$D$20004,$B158,Cleanup!$F$5:$F$20004,$D158,Cleanup!$B$5:$B$20004,M$4)</f>
        <v/>
      </c>
      <c r="N158" s="44">
        <f>SUMIFS(Cleanup!$A$5:$A$20004,Cleanup!$D$5:$D$20004,$B158,Cleanup!$F$5:$F$20004,$D158,Cleanup!$B$5:$B$20004,N$4)</f>
        <v/>
      </c>
      <c r="O158" s="44">
        <f>SUMIFS(Cleanup!$A$5:$A$20004,Cleanup!$D$5:$D$20004,$B158,Cleanup!$F$5:$F$20004,$D158,Cleanup!$B$5:$B$20004,O$4)</f>
        <v/>
      </c>
      <c r="P158" s="44">
        <f>SUMIFS(Cleanup!$A$5:$A$20004,Cleanup!$D$5:$D$20004,$B158,Cleanup!$F$5:$F$20004,$D158,Cleanup!$B$5:$B$20004,P$4)</f>
        <v/>
      </c>
      <c r="Q158" s="42">
        <f>SUM(E158:P158)</f>
        <v/>
      </c>
    </row>
    <row r="159">
      <c r="A159" s="6" t="inlineStr">
        <is>
          <t>CONSULTING|Other Expenses</t>
        </is>
      </c>
      <c r="B159" s="6" t="inlineStr">
        <is>
          <t>CONSULTING</t>
        </is>
      </c>
      <c r="C159" s="6" t="inlineStr">
        <is>
          <t>Other Expenses</t>
        </is>
      </c>
      <c r="D159" s="6" t="inlineStr">
        <is>
          <t>Other Expenses</t>
        </is>
      </c>
      <c r="E159" s="44">
        <f>SUMIFS(Cleanup!$A$5:$A$20004,Cleanup!$D$5:$D$20004,$B159,Cleanup!$F$5:$F$20004,$D159,Cleanup!$B$5:$B$20004,E$4)</f>
        <v/>
      </c>
      <c r="F159" s="44">
        <f>SUMIFS(Cleanup!$A$5:$A$20004,Cleanup!$D$5:$D$20004,$B159,Cleanup!$F$5:$F$20004,$D159,Cleanup!$B$5:$B$20004,F$4)</f>
        <v/>
      </c>
      <c r="G159" s="44">
        <f>SUMIFS(Cleanup!$A$5:$A$20004,Cleanup!$D$5:$D$20004,$B159,Cleanup!$F$5:$F$20004,$D159,Cleanup!$B$5:$B$20004,G$4)</f>
        <v/>
      </c>
      <c r="H159" s="44">
        <f>SUMIFS(Cleanup!$A$5:$A$20004,Cleanup!$D$5:$D$20004,$B159,Cleanup!$F$5:$F$20004,$D159,Cleanup!$B$5:$B$20004,H$4)</f>
        <v/>
      </c>
      <c r="I159" s="44">
        <f>SUMIFS(Cleanup!$A$5:$A$20004,Cleanup!$D$5:$D$20004,$B159,Cleanup!$F$5:$F$20004,$D159,Cleanup!$B$5:$B$20004,I$4)</f>
        <v/>
      </c>
      <c r="J159" s="44">
        <f>SUMIFS(Cleanup!$A$5:$A$20004,Cleanup!$D$5:$D$20004,$B159,Cleanup!$F$5:$F$20004,$D159,Cleanup!$B$5:$B$20004,J$4)</f>
        <v/>
      </c>
      <c r="K159" s="44">
        <f>SUMIFS(Cleanup!$A$5:$A$20004,Cleanup!$D$5:$D$20004,$B159,Cleanup!$F$5:$F$20004,$D159,Cleanup!$B$5:$B$20004,K$4)</f>
        <v/>
      </c>
      <c r="L159" s="44">
        <f>SUMIFS(Cleanup!$A$5:$A$20004,Cleanup!$D$5:$D$20004,$B159,Cleanup!$F$5:$F$20004,$D159,Cleanup!$B$5:$B$20004,L$4)</f>
        <v/>
      </c>
      <c r="M159" s="44">
        <f>SUMIFS(Cleanup!$A$5:$A$20004,Cleanup!$D$5:$D$20004,$B159,Cleanup!$F$5:$F$20004,$D159,Cleanup!$B$5:$B$20004,M$4)</f>
        <v/>
      </c>
      <c r="N159" s="44">
        <f>SUMIFS(Cleanup!$A$5:$A$20004,Cleanup!$D$5:$D$20004,$B159,Cleanup!$F$5:$F$20004,$D159,Cleanup!$B$5:$B$20004,N$4)</f>
        <v/>
      </c>
      <c r="O159" s="44">
        <f>SUMIFS(Cleanup!$A$5:$A$20004,Cleanup!$D$5:$D$20004,$B159,Cleanup!$F$5:$F$20004,$D159,Cleanup!$B$5:$B$20004,O$4)</f>
        <v/>
      </c>
      <c r="P159" s="44">
        <f>SUMIFS(Cleanup!$A$5:$A$20004,Cleanup!$D$5:$D$20004,$B159,Cleanup!$F$5:$F$20004,$D159,Cleanup!$B$5:$B$20004,P$4)</f>
        <v/>
      </c>
      <c r="Q159" s="42">
        <f>SUM(E159:P159)</f>
        <v/>
      </c>
    </row>
    <row r="160">
      <c r="A160" s="6" t="inlineStr">
        <is>
          <t>ADMIN|Contract Income</t>
        </is>
      </c>
      <c r="B160" s="6" t="inlineStr">
        <is>
          <t>ADMIN</t>
        </is>
      </c>
      <c r="C160" s="6" t="inlineStr">
        <is>
          <t>Income</t>
        </is>
      </c>
      <c r="D160" s="6" t="inlineStr">
        <is>
          <t>Contract Income</t>
        </is>
      </c>
      <c r="E160" s="44">
        <f>SUMIFS(Cleanup!$A$5:$A$20004,Cleanup!$D$5:$D$20004,$B160,Cleanup!$F$5:$F$20004,$D160,Cleanup!$B$5:$B$20004,E$4)</f>
        <v/>
      </c>
      <c r="F160" s="44">
        <f>SUMIFS(Cleanup!$A$5:$A$20004,Cleanup!$D$5:$D$20004,$B160,Cleanup!$F$5:$F$20004,$D160,Cleanup!$B$5:$B$20004,F$4)</f>
        <v/>
      </c>
      <c r="G160" s="44">
        <f>SUMIFS(Cleanup!$A$5:$A$20004,Cleanup!$D$5:$D$20004,$B160,Cleanup!$F$5:$F$20004,$D160,Cleanup!$B$5:$B$20004,G$4)</f>
        <v/>
      </c>
      <c r="H160" s="44">
        <f>SUMIFS(Cleanup!$A$5:$A$20004,Cleanup!$D$5:$D$20004,$B160,Cleanup!$F$5:$F$20004,$D160,Cleanup!$B$5:$B$20004,H$4)</f>
        <v/>
      </c>
      <c r="I160" s="44">
        <f>SUMIFS(Cleanup!$A$5:$A$20004,Cleanup!$D$5:$D$20004,$B160,Cleanup!$F$5:$F$20004,$D160,Cleanup!$B$5:$B$20004,I$4)</f>
        <v/>
      </c>
      <c r="J160" s="44">
        <f>SUMIFS(Cleanup!$A$5:$A$20004,Cleanup!$D$5:$D$20004,$B160,Cleanup!$F$5:$F$20004,$D160,Cleanup!$B$5:$B$20004,J$4)</f>
        <v/>
      </c>
      <c r="K160" s="44">
        <f>SUMIFS(Cleanup!$A$5:$A$20004,Cleanup!$D$5:$D$20004,$B160,Cleanup!$F$5:$F$20004,$D160,Cleanup!$B$5:$B$20004,K$4)</f>
        <v/>
      </c>
      <c r="L160" s="44">
        <f>SUMIFS(Cleanup!$A$5:$A$20004,Cleanup!$D$5:$D$20004,$B160,Cleanup!$F$5:$F$20004,$D160,Cleanup!$B$5:$B$20004,L$4)</f>
        <v/>
      </c>
      <c r="M160" s="44">
        <f>SUMIFS(Cleanup!$A$5:$A$20004,Cleanup!$D$5:$D$20004,$B160,Cleanup!$F$5:$F$20004,$D160,Cleanup!$B$5:$B$20004,M$4)</f>
        <v/>
      </c>
      <c r="N160" s="44">
        <f>SUMIFS(Cleanup!$A$5:$A$20004,Cleanup!$D$5:$D$20004,$B160,Cleanup!$F$5:$F$20004,$D160,Cleanup!$B$5:$B$20004,N$4)</f>
        <v/>
      </c>
      <c r="O160" s="44">
        <f>SUMIFS(Cleanup!$A$5:$A$20004,Cleanup!$D$5:$D$20004,$B160,Cleanup!$F$5:$F$20004,$D160,Cleanup!$B$5:$B$20004,O$4)</f>
        <v/>
      </c>
      <c r="P160" s="44">
        <f>SUMIFS(Cleanup!$A$5:$A$20004,Cleanup!$D$5:$D$20004,$B160,Cleanup!$F$5:$F$20004,$D160,Cleanup!$B$5:$B$20004,P$4)</f>
        <v/>
      </c>
      <c r="Q160" s="42">
        <f>SUM(E160:P160)</f>
        <v/>
      </c>
    </row>
    <row r="161">
      <c r="A161" s="6" t="inlineStr">
        <is>
          <t>ADMIN|Non Contract Income</t>
        </is>
      </c>
      <c r="B161" s="6" t="inlineStr">
        <is>
          <t>ADMIN</t>
        </is>
      </c>
      <c r="C161" s="6" t="inlineStr">
        <is>
          <t>Income</t>
        </is>
      </c>
      <c r="D161" s="6" t="inlineStr">
        <is>
          <t>Non Contract Income</t>
        </is>
      </c>
      <c r="E161" s="44">
        <f>SUMIFS(Cleanup!$A$5:$A$20004,Cleanup!$D$5:$D$20004,$B161,Cleanup!$F$5:$F$20004,$D161,Cleanup!$B$5:$B$20004,E$4)</f>
        <v/>
      </c>
      <c r="F161" s="44">
        <f>SUMIFS(Cleanup!$A$5:$A$20004,Cleanup!$D$5:$D$20004,$B161,Cleanup!$F$5:$F$20004,$D161,Cleanup!$B$5:$B$20004,F$4)</f>
        <v/>
      </c>
      <c r="G161" s="44">
        <f>SUMIFS(Cleanup!$A$5:$A$20004,Cleanup!$D$5:$D$20004,$B161,Cleanup!$F$5:$F$20004,$D161,Cleanup!$B$5:$B$20004,G$4)</f>
        <v/>
      </c>
      <c r="H161" s="44">
        <f>SUMIFS(Cleanup!$A$5:$A$20004,Cleanup!$D$5:$D$20004,$B161,Cleanup!$F$5:$F$20004,$D161,Cleanup!$B$5:$B$20004,H$4)</f>
        <v/>
      </c>
      <c r="I161" s="44">
        <f>SUMIFS(Cleanup!$A$5:$A$20004,Cleanup!$D$5:$D$20004,$B161,Cleanup!$F$5:$F$20004,$D161,Cleanup!$B$5:$B$20004,I$4)</f>
        <v/>
      </c>
      <c r="J161" s="44">
        <f>SUMIFS(Cleanup!$A$5:$A$20004,Cleanup!$D$5:$D$20004,$B161,Cleanup!$F$5:$F$20004,$D161,Cleanup!$B$5:$B$20004,J$4)</f>
        <v/>
      </c>
      <c r="K161" s="44">
        <f>SUMIFS(Cleanup!$A$5:$A$20004,Cleanup!$D$5:$D$20004,$B161,Cleanup!$F$5:$F$20004,$D161,Cleanup!$B$5:$B$20004,K$4)</f>
        <v/>
      </c>
      <c r="L161" s="44">
        <f>SUMIFS(Cleanup!$A$5:$A$20004,Cleanup!$D$5:$D$20004,$B161,Cleanup!$F$5:$F$20004,$D161,Cleanup!$B$5:$B$20004,L$4)</f>
        <v/>
      </c>
      <c r="M161" s="44">
        <f>SUMIFS(Cleanup!$A$5:$A$20004,Cleanup!$D$5:$D$20004,$B161,Cleanup!$F$5:$F$20004,$D161,Cleanup!$B$5:$B$20004,M$4)</f>
        <v/>
      </c>
      <c r="N161" s="44">
        <f>SUMIFS(Cleanup!$A$5:$A$20004,Cleanup!$D$5:$D$20004,$B161,Cleanup!$F$5:$F$20004,$D161,Cleanup!$B$5:$B$20004,N$4)</f>
        <v/>
      </c>
      <c r="O161" s="44">
        <f>SUMIFS(Cleanup!$A$5:$A$20004,Cleanup!$D$5:$D$20004,$B161,Cleanup!$F$5:$F$20004,$D161,Cleanup!$B$5:$B$20004,O$4)</f>
        <v/>
      </c>
      <c r="P161" s="44">
        <f>SUMIFS(Cleanup!$A$5:$A$20004,Cleanup!$D$5:$D$20004,$B161,Cleanup!$F$5:$F$20004,$D161,Cleanup!$B$5:$B$20004,P$4)</f>
        <v/>
      </c>
      <c r="Q161" s="42">
        <f>SUM(E161:P161)</f>
        <v/>
      </c>
    </row>
    <row r="162">
      <c r="A162" s="6" t="inlineStr">
        <is>
          <t>ADMIN|Work in Progess</t>
        </is>
      </c>
      <c r="B162" s="6" t="inlineStr">
        <is>
          <t>ADMIN</t>
        </is>
      </c>
      <c r="C162" s="6" t="inlineStr">
        <is>
          <t>Income</t>
        </is>
      </c>
      <c r="D162" s="6" t="inlineStr">
        <is>
          <t>Work in Progess</t>
        </is>
      </c>
      <c r="E162" s="44">
        <f>SUMIFS(Cleanup!$A$5:$A$20004,Cleanup!$D$5:$D$20004,$B162,Cleanup!$F$5:$F$20004,$D162,Cleanup!$B$5:$B$20004,E$4)</f>
        <v/>
      </c>
      <c r="F162" s="44">
        <f>SUMIFS(Cleanup!$A$5:$A$20004,Cleanup!$D$5:$D$20004,$B162,Cleanup!$F$5:$F$20004,$D162,Cleanup!$B$5:$B$20004,F$4)</f>
        <v/>
      </c>
      <c r="G162" s="44">
        <f>SUMIFS(Cleanup!$A$5:$A$20004,Cleanup!$D$5:$D$20004,$B162,Cleanup!$F$5:$F$20004,$D162,Cleanup!$B$5:$B$20004,G$4)</f>
        <v/>
      </c>
      <c r="H162" s="44">
        <f>SUMIFS(Cleanup!$A$5:$A$20004,Cleanup!$D$5:$D$20004,$B162,Cleanup!$F$5:$F$20004,$D162,Cleanup!$B$5:$B$20004,H$4)</f>
        <v/>
      </c>
      <c r="I162" s="44">
        <f>SUMIFS(Cleanup!$A$5:$A$20004,Cleanup!$D$5:$D$20004,$B162,Cleanup!$F$5:$F$20004,$D162,Cleanup!$B$5:$B$20004,I$4)</f>
        <v/>
      </c>
      <c r="J162" s="44">
        <f>SUMIFS(Cleanup!$A$5:$A$20004,Cleanup!$D$5:$D$20004,$B162,Cleanup!$F$5:$F$20004,$D162,Cleanup!$B$5:$B$20004,J$4)</f>
        <v/>
      </c>
      <c r="K162" s="44">
        <f>SUMIFS(Cleanup!$A$5:$A$20004,Cleanup!$D$5:$D$20004,$B162,Cleanup!$F$5:$F$20004,$D162,Cleanup!$B$5:$B$20004,K$4)</f>
        <v/>
      </c>
      <c r="L162" s="44">
        <f>SUMIFS(Cleanup!$A$5:$A$20004,Cleanup!$D$5:$D$20004,$B162,Cleanup!$F$5:$F$20004,$D162,Cleanup!$B$5:$B$20004,L$4)</f>
        <v/>
      </c>
      <c r="M162" s="44">
        <f>SUMIFS(Cleanup!$A$5:$A$20004,Cleanup!$D$5:$D$20004,$B162,Cleanup!$F$5:$F$20004,$D162,Cleanup!$B$5:$B$20004,M$4)</f>
        <v/>
      </c>
      <c r="N162" s="44">
        <f>SUMIFS(Cleanup!$A$5:$A$20004,Cleanup!$D$5:$D$20004,$B162,Cleanup!$F$5:$F$20004,$D162,Cleanup!$B$5:$B$20004,N$4)</f>
        <v/>
      </c>
      <c r="O162" s="44">
        <f>SUMIFS(Cleanup!$A$5:$A$20004,Cleanup!$D$5:$D$20004,$B162,Cleanup!$F$5:$F$20004,$D162,Cleanup!$B$5:$B$20004,O$4)</f>
        <v/>
      </c>
      <c r="P162" s="44">
        <f>SUMIFS(Cleanup!$A$5:$A$20004,Cleanup!$D$5:$D$20004,$B162,Cleanup!$F$5:$F$20004,$D162,Cleanup!$B$5:$B$20004,P$4)</f>
        <v/>
      </c>
      <c r="Q162" s="42">
        <f>SUM(E162:P162)</f>
        <v/>
      </c>
    </row>
    <row r="163">
      <c r="A163" s="6" t="inlineStr">
        <is>
          <t>ADMIN|Freight Collected &amp; Travel</t>
        </is>
      </c>
      <c r="B163" s="6" t="inlineStr">
        <is>
          <t>ADMIN</t>
        </is>
      </c>
      <c r="C163" s="6" t="inlineStr">
        <is>
          <t>Income</t>
        </is>
      </c>
      <c r="D163" s="6" t="inlineStr">
        <is>
          <t>Freight Collected &amp; Travel</t>
        </is>
      </c>
      <c r="E163" s="44">
        <f>SUMIFS(Cleanup!$A$5:$A$20004,Cleanup!$D$5:$D$20004,$B163,Cleanup!$F$5:$F$20004,$D163,Cleanup!$B$5:$B$20004,E$4)</f>
        <v/>
      </c>
      <c r="F163" s="44">
        <f>SUMIFS(Cleanup!$A$5:$A$20004,Cleanup!$D$5:$D$20004,$B163,Cleanup!$F$5:$F$20004,$D163,Cleanup!$B$5:$B$20004,F$4)</f>
        <v/>
      </c>
      <c r="G163" s="44">
        <f>SUMIFS(Cleanup!$A$5:$A$20004,Cleanup!$D$5:$D$20004,$B163,Cleanup!$F$5:$F$20004,$D163,Cleanup!$B$5:$B$20004,G$4)</f>
        <v/>
      </c>
      <c r="H163" s="44">
        <f>SUMIFS(Cleanup!$A$5:$A$20004,Cleanup!$D$5:$D$20004,$B163,Cleanup!$F$5:$F$20004,$D163,Cleanup!$B$5:$B$20004,H$4)</f>
        <v/>
      </c>
      <c r="I163" s="44">
        <f>SUMIFS(Cleanup!$A$5:$A$20004,Cleanup!$D$5:$D$20004,$B163,Cleanup!$F$5:$F$20004,$D163,Cleanup!$B$5:$B$20004,I$4)</f>
        <v/>
      </c>
      <c r="J163" s="44">
        <f>SUMIFS(Cleanup!$A$5:$A$20004,Cleanup!$D$5:$D$20004,$B163,Cleanup!$F$5:$F$20004,$D163,Cleanup!$B$5:$B$20004,J$4)</f>
        <v/>
      </c>
      <c r="K163" s="44">
        <f>SUMIFS(Cleanup!$A$5:$A$20004,Cleanup!$D$5:$D$20004,$B163,Cleanup!$F$5:$F$20004,$D163,Cleanup!$B$5:$B$20004,K$4)</f>
        <v/>
      </c>
      <c r="L163" s="44">
        <f>SUMIFS(Cleanup!$A$5:$A$20004,Cleanup!$D$5:$D$20004,$B163,Cleanup!$F$5:$F$20004,$D163,Cleanup!$B$5:$B$20004,L$4)</f>
        <v/>
      </c>
      <c r="M163" s="44">
        <f>SUMIFS(Cleanup!$A$5:$A$20004,Cleanup!$D$5:$D$20004,$B163,Cleanup!$F$5:$F$20004,$D163,Cleanup!$B$5:$B$20004,M$4)</f>
        <v/>
      </c>
      <c r="N163" s="44">
        <f>SUMIFS(Cleanup!$A$5:$A$20004,Cleanup!$D$5:$D$20004,$B163,Cleanup!$F$5:$F$20004,$D163,Cleanup!$B$5:$B$20004,N$4)</f>
        <v/>
      </c>
      <c r="O163" s="44">
        <f>SUMIFS(Cleanup!$A$5:$A$20004,Cleanup!$D$5:$D$20004,$B163,Cleanup!$F$5:$F$20004,$D163,Cleanup!$B$5:$B$20004,O$4)</f>
        <v/>
      </c>
      <c r="P163" s="44">
        <f>SUMIFS(Cleanup!$A$5:$A$20004,Cleanup!$D$5:$D$20004,$B163,Cleanup!$F$5:$F$20004,$D163,Cleanup!$B$5:$B$20004,P$4)</f>
        <v/>
      </c>
      <c r="Q163" s="42">
        <f>SUM(E163:P163)</f>
        <v/>
      </c>
    </row>
    <row r="164">
      <c r="A164" s="6" t="inlineStr">
        <is>
          <t>ADMIN|Credit Card Fees Collected</t>
        </is>
      </c>
      <c r="B164" s="6" t="inlineStr">
        <is>
          <t>ADMIN</t>
        </is>
      </c>
      <c r="C164" s="6" t="inlineStr">
        <is>
          <t>Income</t>
        </is>
      </c>
      <c r="D164" s="6" t="inlineStr">
        <is>
          <t>Credit Card Fees Collected</t>
        </is>
      </c>
      <c r="E164" s="44">
        <f>SUMIFS(Cleanup!$A$5:$A$20004,Cleanup!$D$5:$D$20004,$B164,Cleanup!$F$5:$F$20004,$D164,Cleanup!$B$5:$B$20004,E$4)</f>
        <v/>
      </c>
      <c r="F164" s="44">
        <f>SUMIFS(Cleanup!$A$5:$A$20004,Cleanup!$D$5:$D$20004,$B164,Cleanup!$F$5:$F$20004,$D164,Cleanup!$B$5:$B$20004,F$4)</f>
        <v/>
      </c>
      <c r="G164" s="44">
        <f>SUMIFS(Cleanup!$A$5:$A$20004,Cleanup!$D$5:$D$20004,$B164,Cleanup!$F$5:$F$20004,$D164,Cleanup!$B$5:$B$20004,G$4)</f>
        <v/>
      </c>
      <c r="H164" s="44">
        <f>SUMIFS(Cleanup!$A$5:$A$20004,Cleanup!$D$5:$D$20004,$B164,Cleanup!$F$5:$F$20004,$D164,Cleanup!$B$5:$B$20004,H$4)</f>
        <v/>
      </c>
      <c r="I164" s="44">
        <f>SUMIFS(Cleanup!$A$5:$A$20004,Cleanup!$D$5:$D$20004,$B164,Cleanup!$F$5:$F$20004,$D164,Cleanup!$B$5:$B$20004,I$4)</f>
        <v/>
      </c>
      <c r="J164" s="44">
        <f>SUMIFS(Cleanup!$A$5:$A$20004,Cleanup!$D$5:$D$20004,$B164,Cleanup!$F$5:$F$20004,$D164,Cleanup!$B$5:$B$20004,J$4)</f>
        <v/>
      </c>
      <c r="K164" s="44">
        <f>SUMIFS(Cleanup!$A$5:$A$20004,Cleanup!$D$5:$D$20004,$B164,Cleanup!$F$5:$F$20004,$D164,Cleanup!$B$5:$B$20004,K$4)</f>
        <v/>
      </c>
      <c r="L164" s="44">
        <f>SUMIFS(Cleanup!$A$5:$A$20004,Cleanup!$D$5:$D$20004,$B164,Cleanup!$F$5:$F$20004,$D164,Cleanup!$B$5:$B$20004,L$4)</f>
        <v/>
      </c>
      <c r="M164" s="44">
        <f>SUMIFS(Cleanup!$A$5:$A$20004,Cleanup!$D$5:$D$20004,$B164,Cleanup!$F$5:$F$20004,$D164,Cleanup!$B$5:$B$20004,M$4)</f>
        <v/>
      </c>
      <c r="N164" s="44">
        <f>SUMIFS(Cleanup!$A$5:$A$20004,Cleanup!$D$5:$D$20004,$B164,Cleanup!$F$5:$F$20004,$D164,Cleanup!$B$5:$B$20004,N$4)</f>
        <v/>
      </c>
      <c r="O164" s="44">
        <f>SUMIFS(Cleanup!$A$5:$A$20004,Cleanup!$D$5:$D$20004,$B164,Cleanup!$F$5:$F$20004,$D164,Cleanup!$B$5:$B$20004,O$4)</f>
        <v/>
      </c>
      <c r="P164" s="44">
        <f>SUMIFS(Cleanup!$A$5:$A$20004,Cleanup!$D$5:$D$20004,$B164,Cleanup!$F$5:$F$20004,$D164,Cleanup!$B$5:$B$20004,P$4)</f>
        <v/>
      </c>
      <c r="Q164" s="42">
        <f>SUM(E164:P164)</f>
        <v/>
      </c>
    </row>
    <row r="165">
      <c r="A165" s="6" t="inlineStr">
        <is>
          <t>ADMIN|Meal &amp; Travel Allowances</t>
        </is>
      </c>
      <c r="B165" s="6" t="inlineStr">
        <is>
          <t>ADMIN</t>
        </is>
      </c>
      <c r="C165" s="6" t="inlineStr">
        <is>
          <t>Income</t>
        </is>
      </c>
      <c r="D165" s="6" t="inlineStr">
        <is>
          <t>Meal &amp; Travel Allowances</t>
        </is>
      </c>
      <c r="E165" s="44">
        <f>SUMIFS(Cleanup!$A$5:$A$20004,Cleanup!$D$5:$D$20004,$B165,Cleanup!$F$5:$F$20004,$D165,Cleanup!$B$5:$B$20004,E$4)</f>
        <v/>
      </c>
      <c r="F165" s="44">
        <f>SUMIFS(Cleanup!$A$5:$A$20004,Cleanup!$D$5:$D$20004,$B165,Cleanup!$F$5:$F$20004,$D165,Cleanup!$B$5:$B$20004,F$4)</f>
        <v/>
      </c>
      <c r="G165" s="44">
        <f>SUMIFS(Cleanup!$A$5:$A$20004,Cleanup!$D$5:$D$20004,$B165,Cleanup!$F$5:$F$20004,$D165,Cleanup!$B$5:$B$20004,G$4)</f>
        <v/>
      </c>
      <c r="H165" s="44">
        <f>SUMIFS(Cleanup!$A$5:$A$20004,Cleanup!$D$5:$D$20004,$B165,Cleanup!$F$5:$F$20004,$D165,Cleanup!$B$5:$B$20004,H$4)</f>
        <v/>
      </c>
      <c r="I165" s="44">
        <f>SUMIFS(Cleanup!$A$5:$A$20004,Cleanup!$D$5:$D$20004,$B165,Cleanup!$F$5:$F$20004,$D165,Cleanup!$B$5:$B$20004,I$4)</f>
        <v/>
      </c>
      <c r="J165" s="44">
        <f>SUMIFS(Cleanup!$A$5:$A$20004,Cleanup!$D$5:$D$20004,$B165,Cleanup!$F$5:$F$20004,$D165,Cleanup!$B$5:$B$20004,J$4)</f>
        <v/>
      </c>
      <c r="K165" s="44">
        <f>SUMIFS(Cleanup!$A$5:$A$20004,Cleanup!$D$5:$D$20004,$B165,Cleanup!$F$5:$F$20004,$D165,Cleanup!$B$5:$B$20004,K$4)</f>
        <v/>
      </c>
      <c r="L165" s="44">
        <f>SUMIFS(Cleanup!$A$5:$A$20004,Cleanup!$D$5:$D$20004,$B165,Cleanup!$F$5:$F$20004,$D165,Cleanup!$B$5:$B$20004,L$4)</f>
        <v/>
      </c>
      <c r="M165" s="44">
        <f>SUMIFS(Cleanup!$A$5:$A$20004,Cleanup!$D$5:$D$20004,$B165,Cleanup!$F$5:$F$20004,$D165,Cleanup!$B$5:$B$20004,M$4)</f>
        <v/>
      </c>
      <c r="N165" s="44">
        <f>SUMIFS(Cleanup!$A$5:$A$20004,Cleanup!$D$5:$D$20004,$B165,Cleanup!$F$5:$F$20004,$D165,Cleanup!$B$5:$B$20004,N$4)</f>
        <v/>
      </c>
      <c r="O165" s="44">
        <f>SUMIFS(Cleanup!$A$5:$A$20004,Cleanup!$D$5:$D$20004,$B165,Cleanup!$F$5:$F$20004,$D165,Cleanup!$B$5:$B$20004,O$4)</f>
        <v/>
      </c>
      <c r="P165" s="44">
        <f>SUMIFS(Cleanup!$A$5:$A$20004,Cleanup!$D$5:$D$20004,$B165,Cleanup!$F$5:$F$20004,$D165,Cleanup!$B$5:$B$20004,P$4)</f>
        <v/>
      </c>
      <c r="Q165" s="42">
        <f>SUM(E165:P165)</f>
        <v/>
      </c>
    </row>
    <row r="166">
      <c r="A166" s="6" t="inlineStr">
        <is>
          <t>ADMIN|Miscellaneous Income</t>
        </is>
      </c>
      <c r="B166" s="6" t="inlineStr">
        <is>
          <t>ADMIN</t>
        </is>
      </c>
      <c r="C166" s="6" t="inlineStr">
        <is>
          <t>Income</t>
        </is>
      </c>
      <c r="D166" s="6" t="inlineStr">
        <is>
          <t>Miscellaneous Income</t>
        </is>
      </c>
      <c r="E166" s="44">
        <f>SUMIFS(Cleanup!$A$5:$A$20004,Cleanup!$D$5:$D$20004,$B166,Cleanup!$F$5:$F$20004,$D166,Cleanup!$B$5:$B$20004,E$4)</f>
        <v/>
      </c>
      <c r="F166" s="44">
        <f>SUMIFS(Cleanup!$A$5:$A$20004,Cleanup!$D$5:$D$20004,$B166,Cleanup!$F$5:$F$20004,$D166,Cleanup!$B$5:$B$20004,F$4)</f>
        <v/>
      </c>
      <c r="G166" s="44">
        <f>SUMIFS(Cleanup!$A$5:$A$20004,Cleanup!$D$5:$D$20004,$B166,Cleanup!$F$5:$F$20004,$D166,Cleanup!$B$5:$B$20004,G$4)</f>
        <v/>
      </c>
      <c r="H166" s="44">
        <f>SUMIFS(Cleanup!$A$5:$A$20004,Cleanup!$D$5:$D$20004,$B166,Cleanup!$F$5:$F$20004,$D166,Cleanup!$B$5:$B$20004,H$4)</f>
        <v/>
      </c>
      <c r="I166" s="44">
        <f>SUMIFS(Cleanup!$A$5:$A$20004,Cleanup!$D$5:$D$20004,$B166,Cleanup!$F$5:$F$20004,$D166,Cleanup!$B$5:$B$20004,I$4)</f>
        <v/>
      </c>
      <c r="J166" s="44">
        <f>SUMIFS(Cleanup!$A$5:$A$20004,Cleanup!$D$5:$D$20004,$B166,Cleanup!$F$5:$F$20004,$D166,Cleanup!$B$5:$B$20004,J$4)</f>
        <v/>
      </c>
      <c r="K166" s="44">
        <f>SUMIFS(Cleanup!$A$5:$A$20004,Cleanup!$D$5:$D$20004,$B166,Cleanup!$F$5:$F$20004,$D166,Cleanup!$B$5:$B$20004,K$4)</f>
        <v/>
      </c>
      <c r="L166" s="44">
        <f>SUMIFS(Cleanup!$A$5:$A$20004,Cleanup!$D$5:$D$20004,$B166,Cleanup!$F$5:$F$20004,$D166,Cleanup!$B$5:$B$20004,L$4)</f>
        <v/>
      </c>
      <c r="M166" s="44">
        <f>SUMIFS(Cleanup!$A$5:$A$20004,Cleanup!$D$5:$D$20004,$B166,Cleanup!$F$5:$F$20004,$D166,Cleanup!$B$5:$B$20004,M$4)</f>
        <v/>
      </c>
      <c r="N166" s="44">
        <f>SUMIFS(Cleanup!$A$5:$A$20004,Cleanup!$D$5:$D$20004,$B166,Cleanup!$F$5:$F$20004,$D166,Cleanup!$B$5:$B$20004,N$4)</f>
        <v/>
      </c>
      <c r="O166" s="44">
        <f>SUMIFS(Cleanup!$A$5:$A$20004,Cleanup!$D$5:$D$20004,$B166,Cleanup!$F$5:$F$20004,$D166,Cleanup!$B$5:$B$20004,O$4)</f>
        <v/>
      </c>
      <c r="P166" s="44">
        <f>SUMIFS(Cleanup!$A$5:$A$20004,Cleanup!$D$5:$D$20004,$B166,Cleanup!$F$5:$F$20004,$D166,Cleanup!$B$5:$B$20004,P$4)</f>
        <v/>
      </c>
      <c r="Q166" s="42">
        <f>SUM(E166:P166)</f>
        <v/>
      </c>
    </row>
    <row r="167">
      <c r="A167" s="6" t="inlineStr">
        <is>
          <t>ADMIN|Equipment - Purchase</t>
        </is>
      </c>
      <c r="B167" s="6" t="inlineStr">
        <is>
          <t>ADMIN</t>
        </is>
      </c>
      <c r="C167" s="6" t="inlineStr">
        <is>
          <t>Cost of Sales</t>
        </is>
      </c>
      <c r="D167" s="6" t="inlineStr">
        <is>
          <t>Equipment - Purchase</t>
        </is>
      </c>
      <c r="E167" s="44">
        <f>SUMIFS(Cleanup!$A$5:$A$20004,Cleanup!$D$5:$D$20004,$B167,Cleanup!$F$5:$F$20004,$D167,Cleanup!$B$5:$B$20004,E$4)</f>
        <v/>
      </c>
      <c r="F167" s="44">
        <f>SUMIFS(Cleanup!$A$5:$A$20004,Cleanup!$D$5:$D$20004,$B167,Cleanup!$F$5:$F$20004,$D167,Cleanup!$B$5:$B$20004,F$4)</f>
        <v/>
      </c>
      <c r="G167" s="44">
        <f>SUMIFS(Cleanup!$A$5:$A$20004,Cleanup!$D$5:$D$20004,$B167,Cleanup!$F$5:$F$20004,$D167,Cleanup!$B$5:$B$20004,G$4)</f>
        <v/>
      </c>
      <c r="H167" s="44">
        <f>SUMIFS(Cleanup!$A$5:$A$20004,Cleanup!$D$5:$D$20004,$B167,Cleanup!$F$5:$F$20004,$D167,Cleanup!$B$5:$B$20004,H$4)</f>
        <v/>
      </c>
      <c r="I167" s="44">
        <f>SUMIFS(Cleanup!$A$5:$A$20004,Cleanup!$D$5:$D$20004,$B167,Cleanup!$F$5:$F$20004,$D167,Cleanup!$B$5:$B$20004,I$4)</f>
        <v/>
      </c>
      <c r="J167" s="44">
        <f>SUMIFS(Cleanup!$A$5:$A$20004,Cleanup!$D$5:$D$20004,$B167,Cleanup!$F$5:$F$20004,$D167,Cleanup!$B$5:$B$20004,J$4)</f>
        <v/>
      </c>
      <c r="K167" s="44">
        <f>SUMIFS(Cleanup!$A$5:$A$20004,Cleanup!$D$5:$D$20004,$B167,Cleanup!$F$5:$F$20004,$D167,Cleanup!$B$5:$B$20004,K$4)</f>
        <v/>
      </c>
      <c r="L167" s="44">
        <f>SUMIFS(Cleanup!$A$5:$A$20004,Cleanup!$D$5:$D$20004,$B167,Cleanup!$F$5:$F$20004,$D167,Cleanup!$B$5:$B$20004,L$4)</f>
        <v/>
      </c>
      <c r="M167" s="44">
        <f>SUMIFS(Cleanup!$A$5:$A$20004,Cleanup!$D$5:$D$20004,$B167,Cleanup!$F$5:$F$20004,$D167,Cleanup!$B$5:$B$20004,M$4)</f>
        <v/>
      </c>
      <c r="N167" s="44">
        <f>SUMIFS(Cleanup!$A$5:$A$20004,Cleanup!$D$5:$D$20004,$B167,Cleanup!$F$5:$F$20004,$D167,Cleanup!$B$5:$B$20004,N$4)</f>
        <v/>
      </c>
      <c r="O167" s="44">
        <f>SUMIFS(Cleanup!$A$5:$A$20004,Cleanup!$D$5:$D$20004,$B167,Cleanup!$F$5:$F$20004,$D167,Cleanup!$B$5:$B$20004,O$4)</f>
        <v/>
      </c>
      <c r="P167" s="44">
        <f>SUMIFS(Cleanup!$A$5:$A$20004,Cleanup!$D$5:$D$20004,$B167,Cleanup!$F$5:$F$20004,$D167,Cleanup!$B$5:$B$20004,P$4)</f>
        <v/>
      </c>
      <c r="Q167" s="42">
        <f>SUM(E167:P167)</f>
        <v/>
      </c>
    </row>
    <row r="168">
      <c r="A168" s="6" t="inlineStr">
        <is>
          <t>ADMIN|Equipment - Hires</t>
        </is>
      </c>
      <c r="B168" s="6" t="inlineStr">
        <is>
          <t>ADMIN</t>
        </is>
      </c>
      <c r="C168" s="6" t="inlineStr">
        <is>
          <t>Cost of Sales</t>
        </is>
      </c>
      <c r="D168" s="6" t="inlineStr">
        <is>
          <t>Equipment - Hires</t>
        </is>
      </c>
      <c r="E168" s="44">
        <f>SUMIFS(Cleanup!$A$5:$A$20004,Cleanup!$D$5:$D$20004,$B168,Cleanup!$F$5:$F$20004,$D168,Cleanup!$B$5:$B$20004,E$4)</f>
        <v/>
      </c>
      <c r="F168" s="44">
        <f>SUMIFS(Cleanup!$A$5:$A$20004,Cleanup!$D$5:$D$20004,$B168,Cleanup!$F$5:$F$20004,$D168,Cleanup!$B$5:$B$20004,F$4)</f>
        <v/>
      </c>
      <c r="G168" s="44">
        <f>SUMIFS(Cleanup!$A$5:$A$20004,Cleanup!$D$5:$D$20004,$B168,Cleanup!$F$5:$F$20004,$D168,Cleanup!$B$5:$B$20004,G$4)</f>
        <v/>
      </c>
      <c r="H168" s="44">
        <f>SUMIFS(Cleanup!$A$5:$A$20004,Cleanup!$D$5:$D$20004,$B168,Cleanup!$F$5:$F$20004,$D168,Cleanup!$B$5:$B$20004,H$4)</f>
        <v/>
      </c>
      <c r="I168" s="44">
        <f>SUMIFS(Cleanup!$A$5:$A$20004,Cleanup!$D$5:$D$20004,$B168,Cleanup!$F$5:$F$20004,$D168,Cleanup!$B$5:$B$20004,I$4)</f>
        <v/>
      </c>
      <c r="J168" s="44">
        <f>SUMIFS(Cleanup!$A$5:$A$20004,Cleanup!$D$5:$D$20004,$B168,Cleanup!$F$5:$F$20004,$D168,Cleanup!$B$5:$B$20004,J$4)</f>
        <v/>
      </c>
      <c r="K168" s="44">
        <f>SUMIFS(Cleanup!$A$5:$A$20004,Cleanup!$D$5:$D$20004,$B168,Cleanup!$F$5:$F$20004,$D168,Cleanup!$B$5:$B$20004,K$4)</f>
        <v/>
      </c>
      <c r="L168" s="44">
        <f>SUMIFS(Cleanup!$A$5:$A$20004,Cleanup!$D$5:$D$20004,$B168,Cleanup!$F$5:$F$20004,$D168,Cleanup!$B$5:$B$20004,L$4)</f>
        <v/>
      </c>
      <c r="M168" s="44">
        <f>SUMIFS(Cleanup!$A$5:$A$20004,Cleanup!$D$5:$D$20004,$B168,Cleanup!$F$5:$F$20004,$D168,Cleanup!$B$5:$B$20004,M$4)</f>
        <v/>
      </c>
      <c r="N168" s="44">
        <f>SUMIFS(Cleanup!$A$5:$A$20004,Cleanup!$D$5:$D$20004,$B168,Cleanup!$F$5:$F$20004,$D168,Cleanup!$B$5:$B$20004,N$4)</f>
        <v/>
      </c>
      <c r="O168" s="44">
        <f>SUMIFS(Cleanup!$A$5:$A$20004,Cleanup!$D$5:$D$20004,$B168,Cleanup!$F$5:$F$20004,$D168,Cleanup!$B$5:$B$20004,O$4)</f>
        <v/>
      </c>
      <c r="P168" s="44">
        <f>SUMIFS(Cleanup!$A$5:$A$20004,Cleanup!$D$5:$D$20004,$B168,Cleanup!$F$5:$F$20004,$D168,Cleanup!$B$5:$B$20004,P$4)</f>
        <v/>
      </c>
      <c r="Q168" s="42">
        <f>SUM(E168:P168)</f>
        <v/>
      </c>
    </row>
    <row r="169">
      <c r="A169" s="6" t="inlineStr">
        <is>
          <t>ADMIN|Sub-Contract Labour</t>
        </is>
      </c>
      <c r="B169" s="6" t="inlineStr">
        <is>
          <t>ADMIN</t>
        </is>
      </c>
      <c r="C169" s="6" t="inlineStr">
        <is>
          <t>Cost of Sales</t>
        </is>
      </c>
      <c r="D169" s="6" t="inlineStr">
        <is>
          <t>Sub-Contract Labour</t>
        </is>
      </c>
      <c r="E169" s="44">
        <f>SUMIFS(Cleanup!$A$5:$A$20004,Cleanup!$D$5:$D$20004,$B169,Cleanup!$F$5:$F$20004,$D169,Cleanup!$B$5:$B$20004,E$4)</f>
        <v/>
      </c>
      <c r="F169" s="44">
        <f>SUMIFS(Cleanup!$A$5:$A$20004,Cleanup!$D$5:$D$20004,$B169,Cleanup!$F$5:$F$20004,$D169,Cleanup!$B$5:$B$20004,F$4)</f>
        <v/>
      </c>
      <c r="G169" s="44">
        <f>SUMIFS(Cleanup!$A$5:$A$20004,Cleanup!$D$5:$D$20004,$B169,Cleanup!$F$5:$F$20004,$D169,Cleanup!$B$5:$B$20004,G$4)</f>
        <v/>
      </c>
      <c r="H169" s="44">
        <f>SUMIFS(Cleanup!$A$5:$A$20004,Cleanup!$D$5:$D$20004,$B169,Cleanup!$F$5:$F$20004,$D169,Cleanup!$B$5:$B$20004,H$4)</f>
        <v/>
      </c>
      <c r="I169" s="44">
        <f>SUMIFS(Cleanup!$A$5:$A$20004,Cleanup!$D$5:$D$20004,$B169,Cleanup!$F$5:$F$20004,$D169,Cleanup!$B$5:$B$20004,I$4)</f>
        <v/>
      </c>
      <c r="J169" s="44">
        <f>SUMIFS(Cleanup!$A$5:$A$20004,Cleanup!$D$5:$D$20004,$B169,Cleanup!$F$5:$F$20004,$D169,Cleanup!$B$5:$B$20004,J$4)</f>
        <v/>
      </c>
      <c r="K169" s="44">
        <f>SUMIFS(Cleanup!$A$5:$A$20004,Cleanup!$D$5:$D$20004,$B169,Cleanup!$F$5:$F$20004,$D169,Cleanup!$B$5:$B$20004,K$4)</f>
        <v/>
      </c>
      <c r="L169" s="44">
        <f>SUMIFS(Cleanup!$A$5:$A$20004,Cleanup!$D$5:$D$20004,$B169,Cleanup!$F$5:$F$20004,$D169,Cleanup!$B$5:$B$20004,L$4)</f>
        <v/>
      </c>
      <c r="M169" s="44">
        <f>SUMIFS(Cleanup!$A$5:$A$20004,Cleanup!$D$5:$D$20004,$B169,Cleanup!$F$5:$F$20004,$D169,Cleanup!$B$5:$B$20004,M$4)</f>
        <v/>
      </c>
      <c r="N169" s="44">
        <f>SUMIFS(Cleanup!$A$5:$A$20004,Cleanup!$D$5:$D$20004,$B169,Cleanup!$F$5:$F$20004,$D169,Cleanup!$B$5:$B$20004,N$4)</f>
        <v/>
      </c>
      <c r="O169" s="44">
        <f>SUMIFS(Cleanup!$A$5:$A$20004,Cleanup!$D$5:$D$20004,$B169,Cleanup!$F$5:$F$20004,$D169,Cleanup!$B$5:$B$20004,O$4)</f>
        <v/>
      </c>
      <c r="P169" s="44">
        <f>SUMIFS(Cleanup!$A$5:$A$20004,Cleanup!$D$5:$D$20004,$B169,Cleanup!$F$5:$F$20004,$D169,Cleanup!$B$5:$B$20004,P$4)</f>
        <v/>
      </c>
      <c r="Q169" s="42">
        <f>SUM(E169:P169)</f>
        <v/>
      </c>
    </row>
    <row r="170">
      <c r="A170" s="6" t="inlineStr">
        <is>
          <t>ADMIN|Service - hires</t>
        </is>
      </c>
      <c r="B170" s="6" t="inlineStr">
        <is>
          <t>ADMIN</t>
        </is>
      </c>
      <c r="C170" s="6" t="inlineStr">
        <is>
          <t>Cost of Sales</t>
        </is>
      </c>
      <c r="D170" s="6" t="inlineStr">
        <is>
          <t>Service - hires</t>
        </is>
      </c>
      <c r="E170" s="44">
        <f>SUMIFS(Cleanup!$A$5:$A$20004,Cleanup!$D$5:$D$20004,$B170,Cleanup!$F$5:$F$20004,$D170,Cleanup!$B$5:$B$20004,E$4)</f>
        <v/>
      </c>
      <c r="F170" s="44">
        <f>SUMIFS(Cleanup!$A$5:$A$20004,Cleanup!$D$5:$D$20004,$B170,Cleanup!$F$5:$F$20004,$D170,Cleanup!$B$5:$B$20004,F$4)</f>
        <v/>
      </c>
      <c r="G170" s="44">
        <f>SUMIFS(Cleanup!$A$5:$A$20004,Cleanup!$D$5:$D$20004,$B170,Cleanup!$F$5:$F$20004,$D170,Cleanup!$B$5:$B$20004,G$4)</f>
        <v/>
      </c>
      <c r="H170" s="44">
        <f>SUMIFS(Cleanup!$A$5:$A$20004,Cleanup!$D$5:$D$20004,$B170,Cleanup!$F$5:$F$20004,$D170,Cleanup!$B$5:$B$20004,H$4)</f>
        <v/>
      </c>
      <c r="I170" s="44">
        <f>SUMIFS(Cleanup!$A$5:$A$20004,Cleanup!$D$5:$D$20004,$B170,Cleanup!$F$5:$F$20004,$D170,Cleanup!$B$5:$B$20004,I$4)</f>
        <v/>
      </c>
      <c r="J170" s="44">
        <f>SUMIFS(Cleanup!$A$5:$A$20004,Cleanup!$D$5:$D$20004,$B170,Cleanup!$F$5:$F$20004,$D170,Cleanup!$B$5:$B$20004,J$4)</f>
        <v/>
      </c>
      <c r="K170" s="44">
        <f>SUMIFS(Cleanup!$A$5:$A$20004,Cleanup!$D$5:$D$20004,$B170,Cleanup!$F$5:$F$20004,$D170,Cleanup!$B$5:$B$20004,K$4)</f>
        <v/>
      </c>
      <c r="L170" s="44">
        <f>SUMIFS(Cleanup!$A$5:$A$20004,Cleanup!$D$5:$D$20004,$B170,Cleanup!$F$5:$F$20004,$D170,Cleanup!$B$5:$B$20004,L$4)</f>
        <v/>
      </c>
      <c r="M170" s="44">
        <f>SUMIFS(Cleanup!$A$5:$A$20004,Cleanup!$D$5:$D$20004,$B170,Cleanup!$F$5:$F$20004,$D170,Cleanup!$B$5:$B$20004,M$4)</f>
        <v/>
      </c>
      <c r="N170" s="44">
        <f>SUMIFS(Cleanup!$A$5:$A$20004,Cleanup!$D$5:$D$20004,$B170,Cleanup!$F$5:$F$20004,$D170,Cleanup!$B$5:$B$20004,N$4)</f>
        <v/>
      </c>
      <c r="O170" s="44">
        <f>SUMIFS(Cleanup!$A$5:$A$20004,Cleanup!$D$5:$D$20004,$B170,Cleanup!$F$5:$F$20004,$D170,Cleanup!$B$5:$B$20004,O$4)</f>
        <v/>
      </c>
      <c r="P170" s="44">
        <f>SUMIFS(Cleanup!$A$5:$A$20004,Cleanup!$D$5:$D$20004,$B170,Cleanup!$F$5:$F$20004,$D170,Cleanup!$B$5:$B$20004,P$4)</f>
        <v/>
      </c>
      <c r="Q170" s="42">
        <f>SUM(E170:P170)</f>
        <v/>
      </c>
    </row>
    <row r="171">
      <c r="A171" s="6" t="inlineStr">
        <is>
          <t>ADMIN|Subscriptions &amp; Licences</t>
        </is>
      </c>
      <c r="B171" s="6" t="inlineStr">
        <is>
          <t>ADMIN</t>
        </is>
      </c>
      <c r="C171" s="6" t="inlineStr">
        <is>
          <t>Cost of Sales</t>
        </is>
      </c>
      <c r="D171" s="6" t="inlineStr">
        <is>
          <t>Subscriptions &amp; Licences</t>
        </is>
      </c>
      <c r="E171" s="44">
        <f>SUMIFS(Cleanup!$A$5:$A$20004,Cleanup!$D$5:$D$20004,$B171,Cleanup!$F$5:$F$20004,$D171,Cleanup!$B$5:$B$20004,E$4)</f>
        <v/>
      </c>
      <c r="F171" s="44">
        <f>SUMIFS(Cleanup!$A$5:$A$20004,Cleanup!$D$5:$D$20004,$B171,Cleanup!$F$5:$F$20004,$D171,Cleanup!$B$5:$B$20004,F$4)</f>
        <v/>
      </c>
      <c r="G171" s="44">
        <f>SUMIFS(Cleanup!$A$5:$A$20004,Cleanup!$D$5:$D$20004,$B171,Cleanup!$F$5:$F$20004,$D171,Cleanup!$B$5:$B$20004,G$4)</f>
        <v/>
      </c>
      <c r="H171" s="44">
        <f>SUMIFS(Cleanup!$A$5:$A$20004,Cleanup!$D$5:$D$20004,$B171,Cleanup!$F$5:$F$20004,$D171,Cleanup!$B$5:$B$20004,H$4)</f>
        <v/>
      </c>
      <c r="I171" s="44">
        <f>SUMIFS(Cleanup!$A$5:$A$20004,Cleanup!$D$5:$D$20004,$B171,Cleanup!$F$5:$F$20004,$D171,Cleanup!$B$5:$B$20004,I$4)</f>
        <v/>
      </c>
      <c r="J171" s="44">
        <f>SUMIFS(Cleanup!$A$5:$A$20004,Cleanup!$D$5:$D$20004,$B171,Cleanup!$F$5:$F$20004,$D171,Cleanup!$B$5:$B$20004,J$4)</f>
        <v/>
      </c>
      <c r="K171" s="44">
        <f>SUMIFS(Cleanup!$A$5:$A$20004,Cleanup!$D$5:$D$20004,$B171,Cleanup!$F$5:$F$20004,$D171,Cleanup!$B$5:$B$20004,K$4)</f>
        <v/>
      </c>
      <c r="L171" s="44">
        <f>SUMIFS(Cleanup!$A$5:$A$20004,Cleanup!$D$5:$D$20004,$B171,Cleanup!$F$5:$F$20004,$D171,Cleanup!$B$5:$B$20004,L$4)</f>
        <v/>
      </c>
      <c r="M171" s="44">
        <f>SUMIFS(Cleanup!$A$5:$A$20004,Cleanup!$D$5:$D$20004,$B171,Cleanup!$F$5:$F$20004,$D171,Cleanup!$B$5:$B$20004,M$4)</f>
        <v/>
      </c>
      <c r="N171" s="44">
        <f>SUMIFS(Cleanup!$A$5:$A$20004,Cleanup!$D$5:$D$20004,$B171,Cleanup!$F$5:$F$20004,$D171,Cleanup!$B$5:$B$20004,N$4)</f>
        <v/>
      </c>
      <c r="O171" s="44">
        <f>SUMIFS(Cleanup!$A$5:$A$20004,Cleanup!$D$5:$D$20004,$B171,Cleanup!$F$5:$F$20004,$D171,Cleanup!$B$5:$B$20004,O$4)</f>
        <v/>
      </c>
      <c r="P171" s="44">
        <f>SUMIFS(Cleanup!$A$5:$A$20004,Cleanup!$D$5:$D$20004,$B171,Cleanup!$F$5:$F$20004,$D171,Cleanup!$B$5:$B$20004,P$4)</f>
        <v/>
      </c>
      <c r="Q171" s="42">
        <f>SUM(E171:P171)</f>
        <v/>
      </c>
    </row>
    <row r="172">
      <c r="A172" s="6" t="inlineStr">
        <is>
          <t>ADMIN|Equipment -Maintenance Support</t>
        </is>
      </c>
      <c r="B172" s="6" t="inlineStr">
        <is>
          <t>ADMIN</t>
        </is>
      </c>
      <c r="C172" s="6" t="inlineStr">
        <is>
          <t>Cost of Sales</t>
        </is>
      </c>
      <c r="D172" s="6" t="inlineStr">
        <is>
          <t>Equipment -Maintenance Support</t>
        </is>
      </c>
      <c r="E172" s="44">
        <f>SUMIFS(Cleanup!$A$5:$A$20004,Cleanup!$D$5:$D$20004,$B172,Cleanup!$F$5:$F$20004,$D172,Cleanup!$B$5:$B$20004,E$4)</f>
        <v/>
      </c>
      <c r="F172" s="44">
        <f>SUMIFS(Cleanup!$A$5:$A$20004,Cleanup!$D$5:$D$20004,$B172,Cleanup!$F$5:$F$20004,$D172,Cleanup!$B$5:$B$20004,F$4)</f>
        <v/>
      </c>
      <c r="G172" s="44">
        <f>SUMIFS(Cleanup!$A$5:$A$20004,Cleanup!$D$5:$D$20004,$B172,Cleanup!$F$5:$F$20004,$D172,Cleanup!$B$5:$B$20004,G$4)</f>
        <v/>
      </c>
      <c r="H172" s="44">
        <f>SUMIFS(Cleanup!$A$5:$A$20004,Cleanup!$D$5:$D$20004,$B172,Cleanup!$F$5:$F$20004,$D172,Cleanup!$B$5:$B$20004,H$4)</f>
        <v/>
      </c>
      <c r="I172" s="44">
        <f>SUMIFS(Cleanup!$A$5:$A$20004,Cleanup!$D$5:$D$20004,$B172,Cleanup!$F$5:$F$20004,$D172,Cleanup!$B$5:$B$20004,I$4)</f>
        <v/>
      </c>
      <c r="J172" s="44">
        <f>SUMIFS(Cleanup!$A$5:$A$20004,Cleanup!$D$5:$D$20004,$B172,Cleanup!$F$5:$F$20004,$D172,Cleanup!$B$5:$B$20004,J$4)</f>
        <v/>
      </c>
      <c r="K172" s="44">
        <f>SUMIFS(Cleanup!$A$5:$A$20004,Cleanup!$D$5:$D$20004,$B172,Cleanup!$F$5:$F$20004,$D172,Cleanup!$B$5:$B$20004,K$4)</f>
        <v/>
      </c>
      <c r="L172" s="44">
        <f>SUMIFS(Cleanup!$A$5:$A$20004,Cleanup!$D$5:$D$20004,$B172,Cleanup!$F$5:$F$20004,$D172,Cleanup!$B$5:$B$20004,L$4)</f>
        <v/>
      </c>
      <c r="M172" s="44">
        <f>SUMIFS(Cleanup!$A$5:$A$20004,Cleanup!$D$5:$D$20004,$B172,Cleanup!$F$5:$F$20004,$D172,Cleanup!$B$5:$B$20004,M$4)</f>
        <v/>
      </c>
      <c r="N172" s="44">
        <f>SUMIFS(Cleanup!$A$5:$A$20004,Cleanup!$D$5:$D$20004,$B172,Cleanup!$F$5:$F$20004,$D172,Cleanup!$B$5:$B$20004,N$4)</f>
        <v/>
      </c>
      <c r="O172" s="44">
        <f>SUMIFS(Cleanup!$A$5:$A$20004,Cleanup!$D$5:$D$20004,$B172,Cleanup!$F$5:$F$20004,$D172,Cleanup!$B$5:$B$20004,O$4)</f>
        <v/>
      </c>
      <c r="P172" s="44">
        <f>SUMIFS(Cleanup!$A$5:$A$20004,Cleanup!$D$5:$D$20004,$B172,Cleanup!$F$5:$F$20004,$D172,Cleanup!$B$5:$B$20004,P$4)</f>
        <v/>
      </c>
      <c r="Q172" s="42">
        <f>SUM(E172:P172)</f>
        <v/>
      </c>
    </row>
    <row r="173">
      <c r="A173" s="6" t="inlineStr">
        <is>
          <t>ADMIN|Stamp Duty</t>
        </is>
      </c>
      <c r="B173" s="6" t="inlineStr">
        <is>
          <t>ADMIN</t>
        </is>
      </c>
      <c r="C173" s="6" t="inlineStr">
        <is>
          <t>Cost of Sales</t>
        </is>
      </c>
      <c r="D173" s="6" t="inlineStr">
        <is>
          <t>Stamp Duty</t>
        </is>
      </c>
      <c r="E173" s="44">
        <f>SUMIFS(Cleanup!$A$5:$A$20004,Cleanup!$D$5:$D$20004,$B173,Cleanup!$F$5:$F$20004,$D173,Cleanup!$B$5:$B$20004,E$4)</f>
        <v/>
      </c>
      <c r="F173" s="44">
        <f>SUMIFS(Cleanup!$A$5:$A$20004,Cleanup!$D$5:$D$20004,$B173,Cleanup!$F$5:$F$20004,$D173,Cleanup!$B$5:$B$20004,F$4)</f>
        <v/>
      </c>
      <c r="G173" s="44">
        <f>SUMIFS(Cleanup!$A$5:$A$20004,Cleanup!$D$5:$D$20004,$B173,Cleanup!$F$5:$F$20004,$D173,Cleanup!$B$5:$B$20004,G$4)</f>
        <v/>
      </c>
      <c r="H173" s="44">
        <f>SUMIFS(Cleanup!$A$5:$A$20004,Cleanup!$D$5:$D$20004,$B173,Cleanup!$F$5:$F$20004,$D173,Cleanup!$B$5:$B$20004,H$4)</f>
        <v/>
      </c>
      <c r="I173" s="44">
        <f>SUMIFS(Cleanup!$A$5:$A$20004,Cleanup!$D$5:$D$20004,$B173,Cleanup!$F$5:$F$20004,$D173,Cleanup!$B$5:$B$20004,I$4)</f>
        <v/>
      </c>
      <c r="J173" s="44">
        <f>SUMIFS(Cleanup!$A$5:$A$20004,Cleanup!$D$5:$D$20004,$B173,Cleanup!$F$5:$F$20004,$D173,Cleanup!$B$5:$B$20004,J$4)</f>
        <v/>
      </c>
      <c r="K173" s="44">
        <f>SUMIFS(Cleanup!$A$5:$A$20004,Cleanup!$D$5:$D$20004,$B173,Cleanup!$F$5:$F$20004,$D173,Cleanup!$B$5:$B$20004,K$4)</f>
        <v/>
      </c>
      <c r="L173" s="44">
        <f>SUMIFS(Cleanup!$A$5:$A$20004,Cleanup!$D$5:$D$20004,$B173,Cleanup!$F$5:$F$20004,$D173,Cleanup!$B$5:$B$20004,L$4)</f>
        <v/>
      </c>
      <c r="M173" s="44">
        <f>SUMIFS(Cleanup!$A$5:$A$20004,Cleanup!$D$5:$D$20004,$B173,Cleanup!$F$5:$F$20004,$D173,Cleanup!$B$5:$B$20004,M$4)</f>
        <v/>
      </c>
      <c r="N173" s="44">
        <f>SUMIFS(Cleanup!$A$5:$A$20004,Cleanup!$D$5:$D$20004,$B173,Cleanup!$F$5:$F$20004,$D173,Cleanup!$B$5:$B$20004,N$4)</f>
        <v/>
      </c>
      <c r="O173" s="44">
        <f>SUMIFS(Cleanup!$A$5:$A$20004,Cleanup!$D$5:$D$20004,$B173,Cleanup!$F$5:$F$20004,$D173,Cleanup!$B$5:$B$20004,O$4)</f>
        <v/>
      </c>
      <c r="P173" s="44">
        <f>SUMIFS(Cleanup!$A$5:$A$20004,Cleanup!$D$5:$D$20004,$B173,Cleanup!$F$5:$F$20004,$D173,Cleanup!$B$5:$B$20004,P$4)</f>
        <v/>
      </c>
      <c r="Q173" s="42">
        <f>SUM(E173:P173)</f>
        <v/>
      </c>
    </row>
    <row r="174">
      <c r="A174" s="6" t="inlineStr">
        <is>
          <t>ADMIN|Damage Waiver</t>
        </is>
      </c>
      <c r="B174" s="6" t="inlineStr">
        <is>
          <t>ADMIN</t>
        </is>
      </c>
      <c r="C174" s="6" t="inlineStr">
        <is>
          <t>Cost of Sales</t>
        </is>
      </c>
      <c r="D174" s="6" t="inlineStr">
        <is>
          <t>Damage Waiver</t>
        </is>
      </c>
      <c r="E174" s="44">
        <f>SUMIFS(Cleanup!$A$5:$A$20004,Cleanup!$D$5:$D$20004,$B174,Cleanup!$F$5:$F$20004,$D174,Cleanup!$B$5:$B$20004,E$4)</f>
        <v/>
      </c>
      <c r="F174" s="44">
        <f>SUMIFS(Cleanup!$A$5:$A$20004,Cleanup!$D$5:$D$20004,$B174,Cleanup!$F$5:$F$20004,$D174,Cleanup!$B$5:$B$20004,F$4)</f>
        <v/>
      </c>
      <c r="G174" s="44">
        <f>SUMIFS(Cleanup!$A$5:$A$20004,Cleanup!$D$5:$D$20004,$B174,Cleanup!$F$5:$F$20004,$D174,Cleanup!$B$5:$B$20004,G$4)</f>
        <v/>
      </c>
      <c r="H174" s="44">
        <f>SUMIFS(Cleanup!$A$5:$A$20004,Cleanup!$D$5:$D$20004,$B174,Cleanup!$F$5:$F$20004,$D174,Cleanup!$B$5:$B$20004,H$4)</f>
        <v/>
      </c>
      <c r="I174" s="44">
        <f>SUMIFS(Cleanup!$A$5:$A$20004,Cleanup!$D$5:$D$20004,$B174,Cleanup!$F$5:$F$20004,$D174,Cleanup!$B$5:$B$20004,I$4)</f>
        <v/>
      </c>
      <c r="J174" s="44">
        <f>SUMIFS(Cleanup!$A$5:$A$20004,Cleanup!$D$5:$D$20004,$B174,Cleanup!$F$5:$F$20004,$D174,Cleanup!$B$5:$B$20004,J$4)</f>
        <v/>
      </c>
      <c r="K174" s="44">
        <f>SUMIFS(Cleanup!$A$5:$A$20004,Cleanup!$D$5:$D$20004,$B174,Cleanup!$F$5:$F$20004,$D174,Cleanup!$B$5:$B$20004,K$4)</f>
        <v/>
      </c>
      <c r="L174" s="44">
        <f>SUMIFS(Cleanup!$A$5:$A$20004,Cleanup!$D$5:$D$20004,$B174,Cleanup!$F$5:$F$20004,$D174,Cleanup!$B$5:$B$20004,L$4)</f>
        <v/>
      </c>
      <c r="M174" s="44">
        <f>SUMIFS(Cleanup!$A$5:$A$20004,Cleanup!$D$5:$D$20004,$B174,Cleanup!$F$5:$F$20004,$D174,Cleanup!$B$5:$B$20004,M$4)</f>
        <v/>
      </c>
      <c r="N174" s="44">
        <f>SUMIFS(Cleanup!$A$5:$A$20004,Cleanup!$D$5:$D$20004,$B174,Cleanup!$F$5:$F$20004,$D174,Cleanup!$B$5:$B$20004,N$4)</f>
        <v/>
      </c>
      <c r="O174" s="44">
        <f>SUMIFS(Cleanup!$A$5:$A$20004,Cleanup!$D$5:$D$20004,$B174,Cleanup!$F$5:$F$20004,$D174,Cleanup!$B$5:$B$20004,O$4)</f>
        <v/>
      </c>
      <c r="P174" s="44">
        <f>SUMIFS(Cleanup!$A$5:$A$20004,Cleanup!$D$5:$D$20004,$B174,Cleanup!$F$5:$F$20004,$D174,Cleanup!$B$5:$B$20004,P$4)</f>
        <v/>
      </c>
      <c r="Q174" s="42">
        <f>SUM(E174:P174)</f>
        <v/>
      </c>
    </row>
    <row r="175">
      <c r="A175" s="6" t="inlineStr">
        <is>
          <t>ADMIN|Supplier Per Diems</t>
        </is>
      </c>
      <c r="B175" s="6" t="inlineStr">
        <is>
          <t>ADMIN</t>
        </is>
      </c>
      <c r="C175" s="6" t="inlineStr">
        <is>
          <t>Cost of Sales</t>
        </is>
      </c>
      <c r="D175" s="6" t="inlineStr">
        <is>
          <t>Supplier Per Diems</t>
        </is>
      </c>
      <c r="E175" s="44">
        <f>SUMIFS(Cleanup!$A$5:$A$20004,Cleanup!$D$5:$D$20004,$B175,Cleanup!$F$5:$F$20004,$D175,Cleanup!$B$5:$B$20004,E$4)</f>
        <v/>
      </c>
      <c r="F175" s="44">
        <f>SUMIFS(Cleanup!$A$5:$A$20004,Cleanup!$D$5:$D$20004,$B175,Cleanup!$F$5:$F$20004,$D175,Cleanup!$B$5:$B$20004,F$4)</f>
        <v/>
      </c>
      <c r="G175" s="44">
        <f>SUMIFS(Cleanup!$A$5:$A$20004,Cleanup!$D$5:$D$20004,$B175,Cleanup!$F$5:$F$20004,$D175,Cleanup!$B$5:$B$20004,G$4)</f>
        <v/>
      </c>
      <c r="H175" s="44">
        <f>SUMIFS(Cleanup!$A$5:$A$20004,Cleanup!$D$5:$D$20004,$B175,Cleanup!$F$5:$F$20004,$D175,Cleanup!$B$5:$B$20004,H$4)</f>
        <v/>
      </c>
      <c r="I175" s="44">
        <f>SUMIFS(Cleanup!$A$5:$A$20004,Cleanup!$D$5:$D$20004,$B175,Cleanup!$F$5:$F$20004,$D175,Cleanup!$B$5:$B$20004,I$4)</f>
        <v/>
      </c>
      <c r="J175" s="44">
        <f>SUMIFS(Cleanup!$A$5:$A$20004,Cleanup!$D$5:$D$20004,$B175,Cleanup!$F$5:$F$20004,$D175,Cleanup!$B$5:$B$20004,J$4)</f>
        <v/>
      </c>
      <c r="K175" s="44">
        <f>SUMIFS(Cleanup!$A$5:$A$20004,Cleanup!$D$5:$D$20004,$B175,Cleanup!$F$5:$F$20004,$D175,Cleanup!$B$5:$B$20004,K$4)</f>
        <v/>
      </c>
      <c r="L175" s="44">
        <f>SUMIFS(Cleanup!$A$5:$A$20004,Cleanup!$D$5:$D$20004,$B175,Cleanup!$F$5:$F$20004,$D175,Cleanup!$B$5:$B$20004,L$4)</f>
        <v/>
      </c>
      <c r="M175" s="44">
        <f>SUMIFS(Cleanup!$A$5:$A$20004,Cleanup!$D$5:$D$20004,$B175,Cleanup!$F$5:$F$20004,$D175,Cleanup!$B$5:$B$20004,M$4)</f>
        <v/>
      </c>
      <c r="N175" s="44">
        <f>SUMIFS(Cleanup!$A$5:$A$20004,Cleanup!$D$5:$D$20004,$B175,Cleanup!$F$5:$F$20004,$D175,Cleanup!$B$5:$B$20004,N$4)</f>
        <v/>
      </c>
      <c r="O175" s="44">
        <f>SUMIFS(Cleanup!$A$5:$A$20004,Cleanup!$D$5:$D$20004,$B175,Cleanup!$F$5:$F$20004,$D175,Cleanup!$B$5:$B$20004,O$4)</f>
        <v/>
      </c>
      <c r="P175" s="44">
        <f>SUMIFS(Cleanup!$A$5:$A$20004,Cleanup!$D$5:$D$20004,$B175,Cleanup!$F$5:$F$20004,$D175,Cleanup!$B$5:$B$20004,P$4)</f>
        <v/>
      </c>
      <c r="Q175" s="42">
        <f>SUM(E175:P175)</f>
        <v/>
      </c>
    </row>
    <row r="176">
      <c r="A176" s="6" t="inlineStr">
        <is>
          <t>ADMIN|Direct Wages &amp; Salaries</t>
        </is>
      </c>
      <c r="B176" s="6" t="inlineStr">
        <is>
          <t>ADMIN</t>
        </is>
      </c>
      <c r="C176" s="6" t="inlineStr">
        <is>
          <t>Cost of Sales</t>
        </is>
      </c>
      <c r="D176" s="6" t="inlineStr">
        <is>
          <t>Direct Wages &amp; Salaries</t>
        </is>
      </c>
      <c r="E176" s="44">
        <f>SUMIFS(Cleanup!$A$5:$A$20004,Cleanup!$D$5:$D$20004,$B176,Cleanup!$F$5:$F$20004,$D176,Cleanup!$B$5:$B$20004,E$4)</f>
        <v/>
      </c>
      <c r="F176" s="44">
        <f>SUMIFS(Cleanup!$A$5:$A$20004,Cleanup!$D$5:$D$20004,$B176,Cleanup!$F$5:$F$20004,$D176,Cleanup!$B$5:$B$20004,F$4)</f>
        <v/>
      </c>
      <c r="G176" s="44">
        <f>SUMIFS(Cleanup!$A$5:$A$20004,Cleanup!$D$5:$D$20004,$B176,Cleanup!$F$5:$F$20004,$D176,Cleanup!$B$5:$B$20004,G$4)</f>
        <v/>
      </c>
      <c r="H176" s="44">
        <f>SUMIFS(Cleanup!$A$5:$A$20004,Cleanup!$D$5:$D$20004,$B176,Cleanup!$F$5:$F$20004,$D176,Cleanup!$B$5:$B$20004,H$4)</f>
        <v/>
      </c>
      <c r="I176" s="44">
        <f>SUMIFS(Cleanup!$A$5:$A$20004,Cleanup!$D$5:$D$20004,$B176,Cleanup!$F$5:$F$20004,$D176,Cleanup!$B$5:$B$20004,I$4)</f>
        <v/>
      </c>
      <c r="J176" s="44">
        <f>SUMIFS(Cleanup!$A$5:$A$20004,Cleanup!$D$5:$D$20004,$B176,Cleanup!$F$5:$F$20004,$D176,Cleanup!$B$5:$B$20004,J$4)</f>
        <v/>
      </c>
      <c r="K176" s="44">
        <f>SUMIFS(Cleanup!$A$5:$A$20004,Cleanup!$D$5:$D$20004,$B176,Cleanup!$F$5:$F$20004,$D176,Cleanup!$B$5:$B$20004,K$4)</f>
        <v/>
      </c>
      <c r="L176" s="44">
        <f>SUMIFS(Cleanup!$A$5:$A$20004,Cleanup!$D$5:$D$20004,$B176,Cleanup!$F$5:$F$20004,$D176,Cleanup!$B$5:$B$20004,L$4)</f>
        <v/>
      </c>
      <c r="M176" s="44">
        <f>SUMIFS(Cleanup!$A$5:$A$20004,Cleanup!$D$5:$D$20004,$B176,Cleanup!$F$5:$F$20004,$D176,Cleanup!$B$5:$B$20004,M$4)</f>
        <v/>
      </c>
      <c r="N176" s="44">
        <f>SUMIFS(Cleanup!$A$5:$A$20004,Cleanup!$D$5:$D$20004,$B176,Cleanup!$F$5:$F$20004,$D176,Cleanup!$B$5:$B$20004,N$4)</f>
        <v/>
      </c>
      <c r="O176" s="44">
        <f>SUMIFS(Cleanup!$A$5:$A$20004,Cleanup!$D$5:$D$20004,$B176,Cleanup!$F$5:$F$20004,$D176,Cleanup!$B$5:$B$20004,O$4)</f>
        <v/>
      </c>
      <c r="P176" s="44">
        <f>SUMIFS(Cleanup!$A$5:$A$20004,Cleanup!$D$5:$D$20004,$B176,Cleanup!$F$5:$F$20004,$D176,Cleanup!$B$5:$B$20004,P$4)</f>
        <v/>
      </c>
      <c r="Q176" s="42">
        <f>SUM(E176:P176)</f>
        <v/>
      </c>
    </row>
    <row r="177">
      <c r="A177" s="6" t="inlineStr">
        <is>
          <t>ADMIN|Direct Salaries</t>
        </is>
      </c>
      <c r="B177" s="6" t="inlineStr">
        <is>
          <t>ADMIN</t>
        </is>
      </c>
      <c r="C177" s="6" t="inlineStr">
        <is>
          <t>Cost of Sales</t>
        </is>
      </c>
      <c r="D177" s="6" t="inlineStr">
        <is>
          <t>Direct Salaries</t>
        </is>
      </c>
      <c r="E177" s="44">
        <f>SUMIFS(Cleanup!$A$5:$A$20004,Cleanup!$D$5:$D$20004,$B177,Cleanup!$F$5:$F$20004,$D177,Cleanup!$B$5:$B$20004,E$4)</f>
        <v/>
      </c>
      <c r="F177" s="44">
        <f>SUMIFS(Cleanup!$A$5:$A$20004,Cleanup!$D$5:$D$20004,$B177,Cleanup!$F$5:$F$20004,$D177,Cleanup!$B$5:$B$20004,F$4)</f>
        <v/>
      </c>
      <c r="G177" s="44">
        <f>SUMIFS(Cleanup!$A$5:$A$20004,Cleanup!$D$5:$D$20004,$B177,Cleanup!$F$5:$F$20004,$D177,Cleanup!$B$5:$B$20004,G$4)</f>
        <v/>
      </c>
      <c r="H177" s="44">
        <f>SUMIFS(Cleanup!$A$5:$A$20004,Cleanup!$D$5:$D$20004,$B177,Cleanup!$F$5:$F$20004,$D177,Cleanup!$B$5:$B$20004,H$4)</f>
        <v/>
      </c>
      <c r="I177" s="44">
        <f>SUMIFS(Cleanup!$A$5:$A$20004,Cleanup!$D$5:$D$20004,$B177,Cleanup!$F$5:$F$20004,$D177,Cleanup!$B$5:$B$20004,I$4)</f>
        <v/>
      </c>
      <c r="J177" s="44">
        <f>SUMIFS(Cleanup!$A$5:$A$20004,Cleanup!$D$5:$D$20004,$B177,Cleanup!$F$5:$F$20004,$D177,Cleanup!$B$5:$B$20004,J$4)</f>
        <v/>
      </c>
      <c r="K177" s="44">
        <f>SUMIFS(Cleanup!$A$5:$A$20004,Cleanup!$D$5:$D$20004,$B177,Cleanup!$F$5:$F$20004,$D177,Cleanup!$B$5:$B$20004,K$4)</f>
        <v/>
      </c>
      <c r="L177" s="44">
        <f>SUMIFS(Cleanup!$A$5:$A$20004,Cleanup!$D$5:$D$20004,$B177,Cleanup!$F$5:$F$20004,$D177,Cleanup!$B$5:$B$20004,L$4)</f>
        <v/>
      </c>
      <c r="M177" s="44">
        <f>SUMIFS(Cleanup!$A$5:$A$20004,Cleanup!$D$5:$D$20004,$B177,Cleanup!$F$5:$F$20004,$D177,Cleanup!$B$5:$B$20004,M$4)</f>
        <v/>
      </c>
      <c r="N177" s="44">
        <f>SUMIFS(Cleanup!$A$5:$A$20004,Cleanup!$D$5:$D$20004,$B177,Cleanup!$F$5:$F$20004,$D177,Cleanup!$B$5:$B$20004,N$4)</f>
        <v/>
      </c>
      <c r="O177" s="44">
        <f>SUMIFS(Cleanup!$A$5:$A$20004,Cleanup!$D$5:$D$20004,$B177,Cleanup!$F$5:$F$20004,$D177,Cleanup!$B$5:$B$20004,O$4)</f>
        <v/>
      </c>
      <c r="P177" s="44">
        <f>SUMIFS(Cleanup!$A$5:$A$20004,Cleanup!$D$5:$D$20004,$B177,Cleanup!$F$5:$F$20004,$D177,Cleanup!$B$5:$B$20004,P$4)</f>
        <v/>
      </c>
      <c r="Q177" s="42">
        <f>SUM(E177:P177)</f>
        <v/>
      </c>
    </row>
    <row r="178">
      <c r="A178" s="6" t="inlineStr">
        <is>
          <t>ADMIN|Direct Wages</t>
        </is>
      </c>
      <c r="B178" s="6" t="inlineStr">
        <is>
          <t>ADMIN</t>
        </is>
      </c>
      <c r="C178" s="6" t="inlineStr">
        <is>
          <t>Cost of Sales</t>
        </is>
      </c>
      <c r="D178" s="6" t="inlineStr">
        <is>
          <t>Direct Wages</t>
        </is>
      </c>
      <c r="E178" s="44">
        <f>SUMIFS(Cleanup!$A$5:$A$20004,Cleanup!$D$5:$D$20004,$B178,Cleanup!$F$5:$F$20004,$D178,Cleanup!$B$5:$B$20004,E$4)</f>
        <v/>
      </c>
      <c r="F178" s="44">
        <f>SUMIFS(Cleanup!$A$5:$A$20004,Cleanup!$D$5:$D$20004,$B178,Cleanup!$F$5:$F$20004,$D178,Cleanup!$B$5:$B$20004,F$4)</f>
        <v/>
      </c>
      <c r="G178" s="44">
        <f>SUMIFS(Cleanup!$A$5:$A$20004,Cleanup!$D$5:$D$20004,$B178,Cleanup!$F$5:$F$20004,$D178,Cleanup!$B$5:$B$20004,G$4)</f>
        <v/>
      </c>
      <c r="H178" s="44">
        <f>SUMIFS(Cleanup!$A$5:$A$20004,Cleanup!$D$5:$D$20004,$B178,Cleanup!$F$5:$F$20004,$D178,Cleanup!$B$5:$B$20004,H$4)</f>
        <v/>
      </c>
      <c r="I178" s="44">
        <f>SUMIFS(Cleanup!$A$5:$A$20004,Cleanup!$D$5:$D$20004,$B178,Cleanup!$F$5:$F$20004,$D178,Cleanup!$B$5:$B$20004,I$4)</f>
        <v/>
      </c>
      <c r="J178" s="44">
        <f>SUMIFS(Cleanup!$A$5:$A$20004,Cleanup!$D$5:$D$20004,$B178,Cleanup!$F$5:$F$20004,$D178,Cleanup!$B$5:$B$20004,J$4)</f>
        <v/>
      </c>
      <c r="K178" s="44">
        <f>SUMIFS(Cleanup!$A$5:$A$20004,Cleanup!$D$5:$D$20004,$B178,Cleanup!$F$5:$F$20004,$D178,Cleanup!$B$5:$B$20004,K$4)</f>
        <v/>
      </c>
      <c r="L178" s="44">
        <f>SUMIFS(Cleanup!$A$5:$A$20004,Cleanup!$D$5:$D$20004,$B178,Cleanup!$F$5:$F$20004,$D178,Cleanup!$B$5:$B$20004,L$4)</f>
        <v/>
      </c>
      <c r="M178" s="44">
        <f>SUMIFS(Cleanup!$A$5:$A$20004,Cleanup!$D$5:$D$20004,$B178,Cleanup!$F$5:$F$20004,$D178,Cleanup!$B$5:$B$20004,M$4)</f>
        <v/>
      </c>
      <c r="N178" s="44">
        <f>SUMIFS(Cleanup!$A$5:$A$20004,Cleanup!$D$5:$D$20004,$B178,Cleanup!$F$5:$F$20004,$D178,Cleanup!$B$5:$B$20004,N$4)</f>
        <v/>
      </c>
      <c r="O178" s="44">
        <f>SUMIFS(Cleanup!$A$5:$A$20004,Cleanup!$D$5:$D$20004,$B178,Cleanup!$F$5:$F$20004,$D178,Cleanup!$B$5:$B$20004,O$4)</f>
        <v/>
      </c>
      <c r="P178" s="44">
        <f>SUMIFS(Cleanup!$A$5:$A$20004,Cleanup!$D$5:$D$20004,$B178,Cleanup!$F$5:$F$20004,$D178,Cleanup!$B$5:$B$20004,P$4)</f>
        <v/>
      </c>
      <c r="Q178" s="42">
        <f>SUM(E178:P178)</f>
        <v/>
      </c>
    </row>
    <row r="179">
      <c r="A179" s="6" t="inlineStr">
        <is>
          <t>ADMIN|Direct Superannuation</t>
        </is>
      </c>
      <c r="B179" s="6" t="inlineStr">
        <is>
          <t>ADMIN</t>
        </is>
      </c>
      <c r="C179" s="6" t="inlineStr">
        <is>
          <t>Cost of Sales</t>
        </is>
      </c>
      <c r="D179" s="6" t="inlineStr">
        <is>
          <t>Direct Superannuation</t>
        </is>
      </c>
      <c r="E179" s="44">
        <f>SUMIFS(Cleanup!$A$5:$A$20004,Cleanup!$D$5:$D$20004,$B179,Cleanup!$F$5:$F$20004,$D179,Cleanup!$B$5:$B$20004,E$4)</f>
        <v/>
      </c>
      <c r="F179" s="44">
        <f>SUMIFS(Cleanup!$A$5:$A$20004,Cleanup!$D$5:$D$20004,$B179,Cleanup!$F$5:$F$20004,$D179,Cleanup!$B$5:$B$20004,F$4)</f>
        <v/>
      </c>
      <c r="G179" s="44">
        <f>SUMIFS(Cleanup!$A$5:$A$20004,Cleanup!$D$5:$D$20004,$B179,Cleanup!$F$5:$F$20004,$D179,Cleanup!$B$5:$B$20004,G$4)</f>
        <v/>
      </c>
      <c r="H179" s="44">
        <f>SUMIFS(Cleanup!$A$5:$A$20004,Cleanup!$D$5:$D$20004,$B179,Cleanup!$F$5:$F$20004,$D179,Cleanup!$B$5:$B$20004,H$4)</f>
        <v/>
      </c>
      <c r="I179" s="44">
        <f>SUMIFS(Cleanup!$A$5:$A$20004,Cleanup!$D$5:$D$20004,$B179,Cleanup!$F$5:$F$20004,$D179,Cleanup!$B$5:$B$20004,I$4)</f>
        <v/>
      </c>
      <c r="J179" s="44">
        <f>SUMIFS(Cleanup!$A$5:$A$20004,Cleanup!$D$5:$D$20004,$B179,Cleanup!$F$5:$F$20004,$D179,Cleanup!$B$5:$B$20004,J$4)</f>
        <v/>
      </c>
      <c r="K179" s="44">
        <f>SUMIFS(Cleanup!$A$5:$A$20004,Cleanup!$D$5:$D$20004,$B179,Cleanup!$F$5:$F$20004,$D179,Cleanup!$B$5:$B$20004,K$4)</f>
        <v/>
      </c>
      <c r="L179" s="44">
        <f>SUMIFS(Cleanup!$A$5:$A$20004,Cleanup!$D$5:$D$20004,$B179,Cleanup!$F$5:$F$20004,$D179,Cleanup!$B$5:$B$20004,L$4)</f>
        <v/>
      </c>
      <c r="M179" s="44">
        <f>SUMIFS(Cleanup!$A$5:$A$20004,Cleanup!$D$5:$D$20004,$B179,Cleanup!$F$5:$F$20004,$D179,Cleanup!$B$5:$B$20004,M$4)</f>
        <v/>
      </c>
      <c r="N179" s="44">
        <f>SUMIFS(Cleanup!$A$5:$A$20004,Cleanup!$D$5:$D$20004,$B179,Cleanup!$F$5:$F$20004,$D179,Cleanup!$B$5:$B$20004,N$4)</f>
        <v/>
      </c>
      <c r="O179" s="44">
        <f>SUMIFS(Cleanup!$A$5:$A$20004,Cleanup!$D$5:$D$20004,$B179,Cleanup!$F$5:$F$20004,$D179,Cleanup!$B$5:$B$20004,O$4)</f>
        <v/>
      </c>
      <c r="P179" s="44">
        <f>SUMIFS(Cleanup!$A$5:$A$20004,Cleanup!$D$5:$D$20004,$B179,Cleanup!$F$5:$F$20004,$D179,Cleanup!$B$5:$B$20004,P$4)</f>
        <v/>
      </c>
      <c r="Q179" s="42">
        <f>SUM(E179:P179)</f>
        <v/>
      </c>
    </row>
    <row r="180">
      <c r="A180" s="6" t="inlineStr">
        <is>
          <t>ADMIN|Direct Workers Comp</t>
        </is>
      </c>
      <c r="B180" s="6" t="inlineStr">
        <is>
          <t>ADMIN</t>
        </is>
      </c>
      <c r="C180" s="6" t="inlineStr">
        <is>
          <t>Cost of Sales</t>
        </is>
      </c>
      <c r="D180" s="6" t="inlineStr">
        <is>
          <t>Direct Workers Comp</t>
        </is>
      </c>
      <c r="E180" s="44">
        <f>SUMIFS(Cleanup!$A$5:$A$20004,Cleanup!$D$5:$D$20004,$B180,Cleanup!$F$5:$F$20004,$D180,Cleanup!$B$5:$B$20004,E$4)</f>
        <v/>
      </c>
      <c r="F180" s="44">
        <f>SUMIFS(Cleanup!$A$5:$A$20004,Cleanup!$D$5:$D$20004,$B180,Cleanup!$F$5:$F$20004,$D180,Cleanup!$B$5:$B$20004,F$4)</f>
        <v/>
      </c>
      <c r="G180" s="44">
        <f>SUMIFS(Cleanup!$A$5:$A$20004,Cleanup!$D$5:$D$20004,$B180,Cleanup!$F$5:$F$20004,$D180,Cleanup!$B$5:$B$20004,G$4)</f>
        <v/>
      </c>
      <c r="H180" s="44">
        <f>SUMIFS(Cleanup!$A$5:$A$20004,Cleanup!$D$5:$D$20004,$B180,Cleanup!$F$5:$F$20004,$D180,Cleanup!$B$5:$B$20004,H$4)</f>
        <v/>
      </c>
      <c r="I180" s="44">
        <f>SUMIFS(Cleanup!$A$5:$A$20004,Cleanup!$D$5:$D$20004,$B180,Cleanup!$F$5:$F$20004,$D180,Cleanup!$B$5:$B$20004,I$4)</f>
        <v/>
      </c>
      <c r="J180" s="44">
        <f>SUMIFS(Cleanup!$A$5:$A$20004,Cleanup!$D$5:$D$20004,$B180,Cleanup!$F$5:$F$20004,$D180,Cleanup!$B$5:$B$20004,J$4)</f>
        <v/>
      </c>
      <c r="K180" s="44">
        <f>SUMIFS(Cleanup!$A$5:$A$20004,Cleanup!$D$5:$D$20004,$B180,Cleanup!$F$5:$F$20004,$D180,Cleanup!$B$5:$B$20004,K$4)</f>
        <v/>
      </c>
      <c r="L180" s="44">
        <f>SUMIFS(Cleanup!$A$5:$A$20004,Cleanup!$D$5:$D$20004,$B180,Cleanup!$F$5:$F$20004,$D180,Cleanup!$B$5:$B$20004,L$4)</f>
        <v/>
      </c>
      <c r="M180" s="44">
        <f>SUMIFS(Cleanup!$A$5:$A$20004,Cleanup!$D$5:$D$20004,$B180,Cleanup!$F$5:$F$20004,$D180,Cleanup!$B$5:$B$20004,M$4)</f>
        <v/>
      </c>
      <c r="N180" s="44">
        <f>SUMIFS(Cleanup!$A$5:$A$20004,Cleanup!$D$5:$D$20004,$B180,Cleanup!$F$5:$F$20004,$D180,Cleanup!$B$5:$B$20004,N$4)</f>
        <v/>
      </c>
      <c r="O180" s="44">
        <f>SUMIFS(Cleanup!$A$5:$A$20004,Cleanup!$D$5:$D$20004,$B180,Cleanup!$F$5:$F$20004,$D180,Cleanup!$B$5:$B$20004,O$4)</f>
        <v/>
      </c>
      <c r="P180" s="44">
        <f>SUMIFS(Cleanup!$A$5:$A$20004,Cleanup!$D$5:$D$20004,$B180,Cleanup!$F$5:$F$20004,$D180,Cleanup!$B$5:$B$20004,P$4)</f>
        <v/>
      </c>
      <c r="Q180" s="42">
        <f>SUM(E180:P180)</f>
        <v/>
      </c>
    </row>
    <row r="181">
      <c r="A181" s="6" t="inlineStr">
        <is>
          <t>ADMIN|Other Direct Expenses</t>
        </is>
      </c>
      <c r="B181" s="6" t="inlineStr">
        <is>
          <t>ADMIN</t>
        </is>
      </c>
      <c r="C181" s="6" t="inlineStr">
        <is>
          <t>Cost of Sales</t>
        </is>
      </c>
      <c r="D181" s="6" t="inlineStr">
        <is>
          <t>Other Direct Expenses</t>
        </is>
      </c>
      <c r="E181" s="44">
        <f>SUMIFS(Cleanup!$A$5:$A$20004,Cleanup!$D$5:$D$20004,$B181,Cleanup!$F$5:$F$20004,$D181,Cleanup!$B$5:$B$20004,E$4)</f>
        <v/>
      </c>
      <c r="F181" s="44">
        <f>SUMIFS(Cleanup!$A$5:$A$20004,Cleanup!$D$5:$D$20004,$B181,Cleanup!$F$5:$F$20004,$D181,Cleanup!$B$5:$B$20004,F$4)</f>
        <v/>
      </c>
      <c r="G181" s="44">
        <f>SUMIFS(Cleanup!$A$5:$A$20004,Cleanup!$D$5:$D$20004,$B181,Cleanup!$F$5:$F$20004,$D181,Cleanup!$B$5:$B$20004,G$4)</f>
        <v/>
      </c>
      <c r="H181" s="44">
        <f>SUMIFS(Cleanup!$A$5:$A$20004,Cleanup!$D$5:$D$20004,$B181,Cleanup!$F$5:$F$20004,$D181,Cleanup!$B$5:$B$20004,H$4)</f>
        <v/>
      </c>
      <c r="I181" s="44">
        <f>SUMIFS(Cleanup!$A$5:$A$20004,Cleanup!$D$5:$D$20004,$B181,Cleanup!$F$5:$F$20004,$D181,Cleanup!$B$5:$B$20004,I$4)</f>
        <v/>
      </c>
      <c r="J181" s="44">
        <f>SUMIFS(Cleanup!$A$5:$A$20004,Cleanup!$D$5:$D$20004,$B181,Cleanup!$F$5:$F$20004,$D181,Cleanup!$B$5:$B$20004,J$4)</f>
        <v/>
      </c>
      <c r="K181" s="44">
        <f>SUMIFS(Cleanup!$A$5:$A$20004,Cleanup!$D$5:$D$20004,$B181,Cleanup!$F$5:$F$20004,$D181,Cleanup!$B$5:$B$20004,K$4)</f>
        <v/>
      </c>
      <c r="L181" s="44">
        <f>SUMIFS(Cleanup!$A$5:$A$20004,Cleanup!$D$5:$D$20004,$B181,Cleanup!$F$5:$F$20004,$D181,Cleanup!$B$5:$B$20004,L$4)</f>
        <v/>
      </c>
      <c r="M181" s="44">
        <f>SUMIFS(Cleanup!$A$5:$A$20004,Cleanup!$D$5:$D$20004,$B181,Cleanup!$F$5:$F$20004,$D181,Cleanup!$B$5:$B$20004,M$4)</f>
        <v/>
      </c>
      <c r="N181" s="44">
        <f>SUMIFS(Cleanup!$A$5:$A$20004,Cleanup!$D$5:$D$20004,$B181,Cleanup!$F$5:$F$20004,$D181,Cleanup!$B$5:$B$20004,N$4)</f>
        <v/>
      </c>
      <c r="O181" s="44">
        <f>SUMIFS(Cleanup!$A$5:$A$20004,Cleanup!$D$5:$D$20004,$B181,Cleanup!$F$5:$F$20004,$D181,Cleanup!$B$5:$B$20004,O$4)</f>
        <v/>
      </c>
      <c r="P181" s="44">
        <f>SUMIFS(Cleanup!$A$5:$A$20004,Cleanup!$D$5:$D$20004,$B181,Cleanup!$F$5:$F$20004,$D181,Cleanup!$B$5:$B$20004,P$4)</f>
        <v/>
      </c>
      <c r="Q181" s="42">
        <f>SUM(E181:P181)</f>
        <v/>
      </c>
    </row>
    <row r="182">
      <c r="A182" s="6" t="inlineStr">
        <is>
          <t>ADMIN|Credit Card fees paid - COGS</t>
        </is>
      </c>
      <c r="B182" s="6" t="inlineStr">
        <is>
          <t>ADMIN</t>
        </is>
      </c>
      <c r="C182" s="6" t="inlineStr">
        <is>
          <t>Cost of Sales</t>
        </is>
      </c>
      <c r="D182" s="6" t="inlineStr">
        <is>
          <t>Credit Card fees paid - COGS</t>
        </is>
      </c>
      <c r="E182" s="44">
        <f>SUMIFS(Cleanup!$A$5:$A$20004,Cleanup!$D$5:$D$20004,$B182,Cleanup!$F$5:$F$20004,$D182,Cleanup!$B$5:$B$20004,E$4)</f>
        <v/>
      </c>
      <c r="F182" s="44">
        <f>SUMIFS(Cleanup!$A$5:$A$20004,Cleanup!$D$5:$D$20004,$B182,Cleanup!$F$5:$F$20004,$D182,Cleanup!$B$5:$B$20004,F$4)</f>
        <v/>
      </c>
      <c r="G182" s="44">
        <f>SUMIFS(Cleanup!$A$5:$A$20004,Cleanup!$D$5:$D$20004,$B182,Cleanup!$F$5:$F$20004,$D182,Cleanup!$B$5:$B$20004,G$4)</f>
        <v/>
      </c>
      <c r="H182" s="44">
        <f>SUMIFS(Cleanup!$A$5:$A$20004,Cleanup!$D$5:$D$20004,$B182,Cleanup!$F$5:$F$20004,$D182,Cleanup!$B$5:$B$20004,H$4)</f>
        <v/>
      </c>
      <c r="I182" s="44">
        <f>SUMIFS(Cleanup!$A$5:$A$20004,Cleanup!$D$5:$D$20004,$B182,Cleanup!$F$5:$F$20004,$D182,Cleanup!$B$5:$B$20004,I$4)</f>
        <v/>
      </c>
      <c r="J182" s="44">
        <f>SUMIFS(Cleanup!$A$5:$A$20004,Cleanup!$D$5:$D$20004,$B182,Cleanup!$F$5:$F$20004,$D182,Cleanup!$B$5:$B$20004,J$4)</f>
        <v/>
      </c>
      <c r="K182" s="44">
        <f>SUMIFS(Cleanup!$A$5:$A$20004,Cleanup!$D$5:$D$20004,$B182,Cleanup!$F$5:$F$20004,$D182,Cleanup!$B$5:$B$20004,K$4)</f>
        <v/>
      </c>
      <c r="L182" s="44">
        <f>SUMIFS(Cleanup!$A$5:$A$20004,Cleanup!$D$5:$D$20004,$B182,Cleanup!$F$5:$F$20004,$D182,Cleanup!$B$5:$B$20004,L$4)</f>
        <v/>
      </c>
      <c r="M182" s="44">
        <f>SUMIFS(Cleanup!$A$5:$A$20004,Cleanup!$D$5:$D$20004,$B182,Cleanup!$F$5:$F$20004,$D182,Cleanup!$B$5:$B$20004,M$4)</f>
        <v/>
      </c>
      <c r="N182" s="44">
        <f>SUMIFS(Cleanup!$A$5:$A$20004,Cleanup!$D$5:$D$20004,$B182,Cleanup!$F$5:$F$20004,$D182,Cleanup!$B$5:$B$20004,N$4)</f>
        <v/>
      </c>
      <c r="O182" s="44">
        <f>SUMIFS(Cleanup!$A$5:$A$20004,Cleanup!$D$5:$D$20004,$B182,Cleanup!$F$5:$F$20004,$D182,Cleanup!$B$5:$B$20004,O$4)</f>
        <v/>
      </c>
      <c r="P182" s="44">
        <f>SUMIFS(Cleanup!$A$5:$A$20004,Cleanup!$D$5:$D$20004,$B182,Cleanup!$F$5:$F$20004,$D182,Cleanup!$B$5:$B$20004,P$4)</f>
        <v/>
      </c>
      <c r="Q182" s="42">
        <f>SUM(E182:P182)</f>
        <v/>
      </c>
    </row>
    <row r="183">
      <c r="A183" s="6" t="inlineStr">
        <is>
          <t>ADMIN|General &amp; Administrative Exp</t>
        </is>
      </c>
      <c r="B183" s="6" t="inlineStr">
        <is>
          <t>ADMIN</t>
        </is>
      </c>
      <c r="C183" s="6" t="inlineStr">
        <is>
          <t>Expenses</t>
        </is>
      </c>
      <c r="D183" s="6" t="inlineStr">
        <is>
          <t>General &amp; Administrative Exp</t>
        </is>
      </c>
      <c r="E183" s="44">
        <f>SUMIFS(Cleanup!$A$5:$A$20004,Cleanup!$D$5:$D$20004,$B183,Cleanup!$F$5:$F$20004,$D183,Cleanup!$B$5:$B$20004,E$4)</f>
        <v/>
      </c>
      <c r="F183" s="44">
        <f>SUMIFS(Cleanup!$A$5:$A$20004,Cleanup!$D$5:$D$20004,$B183,Cleanup!$F$5:$F$20004,$D183,Cleanup!$B$5:$B$20004,F$4)</f>
        <v/>
      </c>
      <c r="G183" s="44">
        <f>SUMIFS(Cleanup!$A$5:$A$20004,Cleanup!$D$5:$D$20004,$B183,Cleanup!$F$5:$F$20004,$D183,Cleanup!$B$5:$B$20004,G$4)</f>
        <v/>
      </c>
      <c r="H183" s="44">
        <f>SUMIFS(Cleanup!$A$5:$A$20004,Cleanup!$D$5:$D$20004,$B183,Cleanup!$F$5:$F$20004,$D183,Cleanup!$B$5:$B$20004,H$4)</f>
        <v/>
      </c>
      <c r="I183" s="44">
        <f>SUMIFS(Cleanup!$A$5:$A$20004,Cleanup!$D$5:$D$20004,$B183,Cleanup!$F$5:$F$20004,$D183,Cleanup!$B$5:$B$20004,I$4)</f>
        <v/>
      </c>
      <c r="J183" s="44">
        <f>SUMIFS(Cleanup!$A$5:$A$20004,Cleanup!$D$5:$D$20004,$B183,Cleanup!$F$5:$F$20004,$D183,Cleanup!$B$5:$B$20004,J$4)</f>
        <v/>
      </c>
      <c r="K183" s="44">
        <f>SUMIFS(Cleanup!$A$5:$A$20004,Cleanup!$D$5:$D$20004,$B183,Cleanup!$F$5:$F$20004,$D183,Cleanup!$B$5:$B$20004,K$4)</f>
        <v/>
      </c>
      <c r="L183" s="44">
        <f>SUMIFS(Cleanup!$A$5:$A$20004,Cleanup!$D$5:$D$20004,$B183,Cleanup!$F$5:$F$20004,$D183,Cleanup!$B$5:$B$20004,L$4)</f>
        <v/>
      </c>
      <c r="M183" s="44">
        <f>SUMIFS(Cleanup!$A$5:$A$20004,Cleanup!$D$5:$D$20004,$B183,Cleanup!$F$5:$F$20004,$D183,Cleanup!$B$5:$B$20004,M$4)</f>
        <v/>
      </c>
      <c r="N183" s="44">
        <f>SUMIFS(Cleanup!$A$5:$A$20004,Cleanup!$D$5:$D$20004,$B183,Cleanup!$F$5:$F$20004,$D183,Cleanup!$B$5:$B$20004,N$4)</f>
        <v/>
      </c>
      <c r="O183" s="44">
        <f>SUMIFS(Cleanup!$A$5:$A$20004,Cleanup!$D$5:$D$20004,$B183,Cleanup!$F$5:$F$20004,$D183,Cleanup!$B$5:$B$20004,O$4)</f>
        <v/>
      </c>
      <c r="P183" s="44">
        <f>SUMIFS(Cleanup!$A$5:$A$20004,Cleanup!$D$5:$D$20004,$B183,Cleanup!$F$5:$F$20004,$D183,Cleanup!$B$5:$B$20004,P$4)</f>
        <v/>
      </c>
      <c r="Q183" s="42">
        <f>SUM(E183:P183)</f>
        <v/>
      </c>
    </row>
    <row r="184">
      <c r="A184" s="6" t="inlineStr">
        <is>
          <t>ADMIN|Business Insurances</t>
        </is>
      </c>
      <c r="B184" s="6" t="inlineStr">
        <is>
          <t>ADMIN</t>
        </is>
      </c>
      <c r="C184" s="6" t="inlineStr">
        <is>
          <t>Expenses</t>
        </is>
      </c>
      <c r="D184" s="6" t="inlineStr">
        <is>
          <t>Business Insurances</t>
        </is>
      </c>
      <c r="E184" s="44">
        <f>SUMIFS(Cleanup!$A$5:$A$20004,Cleanup!$D$5:$D$20004,$B184,Cleanup!$F$5:$F$20004,$D184,Cleanup!$B$5:$B$20004,E$4)</f>
        <v/>
      </c>
      <c r="F184" s="44">
        <f>SUMIFS(Cleanup!$A$5:$A$20004,Cleanup!$D$5:$D$20004,$B184,Cleanup!$F$5:$F$20004,$D184,Cleanup!$B$5:$B$20004,F$4)</f>
        <v/>
      </c>
      <c r="G184" s="44">
        <f>SUMIFS(Cleanup!$A$5:$A$20004,Cleanup!$D$5:$D$20004,$B184,Cleanup!$F$5:$F$20004,$D184,Cleanup!$B$5:$B$20004,G$4)</f>
        <v/>
      </c>
      <c r="H184" s="44">
        <f>SUMIFS(Cleanup!$A$5:$A$20004,Cleanup!$D$5:$D$20004,$B184,Cleanup!$F$5:$F$20004,$D184,Cleanup!$B$5:$B$20004,H$4)</f>
        <v/>
      </c>
      <c r="I184" s="44">
        <f>SUMIFS(Cleanup!$A$5:$A$20004,Cleanup!$D$5:$D$20004,$B184,Cleanup!$F$5:$F$20004,$D184,Cleanup!$B$5:$B$20004,I$4)</f>
        <v/>
      </c>
      <c r="J184" s="44">
        <f>SUMIFS(Cleanup!$A$5:$A$20004,Cleanup!$D$5:$D$20004,$B184,Cleanup!$F$5:$F$20004,$D184,Cleanup!$B$5:$B$20004,J$4)</f>
        <v/>
      </c>
      <c r="K184" s="44">
        <f>SUMIFS(Cleanup!$A$5:$A$20004,Cleanup!$D$5:$D$20004,$B184,Cleanup!$F$5:$F$20004,$D184,Cleanup!$B$5:$B$20004,K$4)</f>
        <v/>
      </c>
      <c r="L184" s="44">
        <f>SUMIFS(Cleanup!$A$5:$A$20004,Cleanup!$D$5:$D$20004,$B184,Cleanup!$F$5:$F$20004,$D184,Cleanup!$B$5:$B$20004,L$4)</f>
        <v/>
      </c>
      <c r="M184" s="44">
        <f>SUMIFS(Cleanup!$A$5:$A$20004,Cleanup!$D$5:$D$20004,$B184,Cleanup!$F$5:$F$20004,$D184,Cleanup!$B$5:$B$20004,M$4)</f>
        <v/>
      </c>
      <c r="N184" s="44">
        <f>SUMIFS(Cleanup!$A$5:$A$20004,Cleanup!$D$5:$D$20004,$B184,Cleanup!$F$5:$F$20004,$D184,Cleanup!$B$5:$B$20004,N$4)</f>
        <v/>
      </c>
      <c r="O184" s="44">
        <f>SUMIFS(Cleanup!$A$5:$A$20004,Cleanup!$D$5:$D$20004,$B184,Cleanup!$F$5:$F$20004,$D184,Cleanup!$B$5:$B$20004,O$4)</f>
        <v/>
      </c>
      <c r="P184" s="44">
        <f>SUMIFS(Cleanup!$A$5:$A$20004,Cleanup!$D$5:$D$20004,$B184,Cleanup!$F$5:$F$20004,$D184,Cleanup!$B$5:$B$20004,P$4)</f>
        <v/>
      </c>
      <c r="Q184" s="42">
        <f>SUM(E184:P184)</f>
        <v/>
      </c>
    </row>
    <row r="185">
      <c r="A185" s="6" t="inlineStr">
        <is>
          <t>ADMIN|Advertising &amp; Promotion Exp</t>
        </is>
      </c>
      <c r="B185" s="6" t="inlineStr">
        <is>
          <t>ADMIN</t>
        </is>
      </c>
      <c r="C185" s="6" t="inlineStr">
        <is>
          <t>Expenses</t>
        </is>
      </c>
      <c r="D185" s="6" t="inlineStr">
        <is>
          <t>Advertising &amp; Promotion Exp</t>
        </is>
      </c>
      <c r="E185" s="44">
        <f>SUMIFS(Cleanup!$A$5:$A$20004,Cleanup!$D$5:$D$20004,$B185,Cleanup!$F$5:$F$20004,$D185,Cleanup!$B$5:$B$20004,E$4)</f>
        <v/>
      </c>
      <c r="F185" s="44">
        <f>SUMIFS(Cleanup!$A$5:$A$20004,Cleanup!$D$5:$D$20004,$B185,Cleanup!$F$5:$F$20004,$D185,Cleanup!$B$5:$B$20004,F$4)</f>
        <v/>
      </c>
      <c r="G185" s="44">
        <f>SUMIFS(Cleanup!$A$5:$A$20004,Cleanup!$D$5:$D$20004,$B185,Cleanup!$F$5:$F$20004,$D185,Cleanup!$B$5:$B$20004,G$4)</f>
        <v/>
      </c>
      <c r="H185" s="44">
        <f>SUMIFS(Cleanup!$A$5:$A$20004,Cleanup!$D$5:$D$20004,$B185,Cleanup!$F$5:$F$20004,$D185,Cleanup!$B$5:$B$20004,H$4)</f>
        <v/>
      </c>
      <c r="I185" s="44">
        <f>SUMIFS(Cleanup!$A$5:$A$20004,Cleanup!$D$5:$D$20004,$B185,Cleanup!$F$5:$F$20004,$D185,Cleanup!$B$5:$B$20004,I$4)</f>
        <v/>
      </c>
      <c r="J185" s="44">
        <f>SUMIFS(Cleanup!$A$5:$A$20004,Cleanup!$D$5:$D$20004,$B185,Cleanup!$F$5:$F$20004,$D185,Cleanup!$B$5:$B$20004,J$4)</f>
        <v/>
      </c>
      <c r="K185" s="44">
        <f>SUMIFS(Cleanup!$A$5:$A$20004,Cleanup!$D$5:$D$20004,$B185,Cleanup!$F$5:$F$20004,$D185,Cleanup!$B$5:$B$20004,K$4)</f>
        <v/>
      </c>
      <c r="L185" s="44">
        <f>SUMIFS(Cleanup!$A$5:$A$20004,Cleanup!$D$5:$D$20004,$B185,Cleanup!$F$5:$F$20004,$D185,Cleanup!$B$5:$B$20004,L$4)</f>
        <v/>
      </c>
      <c r="M185" s="44">
        <f>SUMIFS(Cleanup!$A$5:$A$20004,Cleanup!$D$5:$D$20004,$B185,Cleanup!$F$5:$F$20004,$D185,Cleanup!$B$5:$B$20004,M$4)</f>
        <v/>
      </c>
      <c r="N185" s="44">
        <f>SUMIFS(Cleanup!$A$5:$A$20004,Cleanup!$D$5:$D$20004,$B185,Cleanup!$F$5:$F$20004,$D185,Cleanup!$B$5:$B$20004,N$4)</f>
        <v/>
      </c>
      <c r="O185" s="44">
        <f>SUMIFS(Cleanup!$A$5:$A$20004,Cleanup!$D$5:$D$20004,$B185,Cleanup!$F$5:$F$20004,$D185,Cleanup!$B$5:$B$20004,O$4)</f>
        <v/>
      </c>
      <c r="P185" s="44">
        <f>SUMIFS(Cleanup!$A$5:$A$20004,Cleanup!$D$5:$D$20004,$B185,Cleanup!$F$5:$F$20004,$D185,Cleanup!$B$5:$B$20004,P$4)</f>
        <v/>
      </c>
      <c r="Q185" s="42">
        <f>SUM(E185:P185)</f>
        <v/>
      </c>
    </row>
    <row r="186">
      <c r="A186" s="6" t="inlineStr">
        <is>
          <t>ADMIN|Operating Expenses</t>
        </is>
      </c>
      <c r="B186" s="6" t="inlineStr">
        <is>
          <t>ADMIN</t>
        </is>
      </c>
      <c r="C186" s="6" t="inlineStr">
        <is>
          <t>Expenses</t>
        </is>
      </c>
      <c r="D186" s="6" t="inlineStr">
        <is>
          <t>Operating Expenses</t>
        </is>
      </c>
      <c r="E186" s="44">
        <f>SUMIFS(Cleanup!$A$5:$A$20004,Cleanup!$D$5:$D$20004,$B186,Cleanup!$F$5:$F$20004,$D186,Cleanup!$B$5:$B$20004,E$4)</f>
        <v/>
      </c>
      <c r="F186" s="44">
        <f>SUMIFS(Cleanup!$A$5:$A$20004,Cleanup!$D$5:$D$20004,$B186,Cleanup!$F$5:$F$20004,$D186,Cleanup!$B$5:$B$20004,F$4)</f>
        <v/>
      </c>
      <c r="G186" s="44">
        <f>SUMIFS(Cleanup!$A$5:$A$20004,Cleanup!$D$5:$D$20004,$B186,Cleanup!$F$5:$F$20004,$D186,Cleanup!$B$5:$B$20004,G$4)</f>
        <v/>
      </c>
      <c r="H186" s="44">
        <f>SUMIFS(Cleanup!$A$5:$A$20004,Cleanup!$D$5:$D$20004,$B186,Cleanup!$F$5:$F$20004,$D186,Cleanup!$B$5:$B$20004,H$4)</f>
        <v/>
      </c>
      <c r="I186" s="44">
        <f>SUMIFS(Cleanup!$A$5:$A$20004,Cleanup!$D$5:$D$20004,$B186,Cleanup!$F$5:$F$20004,$D186,Cleanup!$B$5:$B$20004,I$4)</f>
        <v/>
      </c>
      <c r="J186" s="44">
        <f>SUMIFS(Cleanup!$A$5:$A$20004,Cleanup!$D$5:$D$20004,$B186,Cleanup!$F$5:$F$20004,$D186,Cleanup!$B$5:$B$20004,J$4)</f>
        <v/>
      </c>
      <c r="K186" s="44">
        <f>SUMIFS(Cleanup!$A$5:$A$20004,Cleanup!$D$5:$D$20004,$B186,Cleanup!$F$5:$F$20004,$D186,Cleanup!$B$5:$B$20004,K$4)</f>
        <v/>
      </c>
      <c r="L186" s="44">
        <f>SUMIFS(Cleanup!$A$5:$A$20004,Cleanup!$D$5:$D$20004,$B186,Cleanup!$F$5:$F$20004,$D186,Cleanup!$B$5:$B$20004,L$4)</f>
        <v/>
      </c>
      <c r="M186" s="44">
        <f>SUMIFS(Cleanup!$A$5:$A$20004,Cleanup!$D$5:$D$20004,$B186,Cleanup!$F$5:$F$20004,$D186,Cleanup!$B$5:$B$20004,M$4)</f>
        <v/>
      </c>
      <c r="N186" s="44">
        <f>SUMIFS(Cleanup!$A$5:$A$20004,Cleanup!$D$5:$D$20004,$B186,Cleanup!$F$5:$F$20004,$D186,Cleanup!$B$5:$B$20004,N$4)</f>
        <v/>
      </c>
      <c r="O186" s="44">
        <f>SUMIFS(Cleanup!$A$5:$A$20004,Cleanup!$D$5:$D$20004,$B186,Cleanup!$F$5:$F$20004,$D186,Cleanup!$B$5:$B$20004,O$4)</f>
        <v/>
      </c>
      <c r="P186" s="44">
        <f>SUMIFS(Cleanup!$A$5:$A$20004,Cleanup!$D$5:$D$20004,$B186,Cleanup!$F$5:$F$20004,$D186,Cleanup!$B$5:$B$20004,P$4)</f>
        <v/>
      </c>
      <c r="Q186" s="42">
        <f>SUM(E186:P186)</f>
        <v/>
      </c>
    </row>
    <row r="187">
      <c r="A187" s="6" t="inlineStr">
        <is>
          <t>ADMIN|Employment Expenses</t>
        </is>
      </c>
      <c r="B187" s="6" t="inlineStr">
        <is>
          <t>ADMIN</t>
        </is>
      </c>
      <c r="C187" s="6" t="inlineStr">
        <is>
          <t>Expenses</t>
        </is>
      </c>
      <c r="D187" s="6" t="inlineStr">
        <is>
          <t>Employment Expenses</t>
        </is>
      </c>
      <c r="E187" s="44">
        <f>SUMIFS(Cleanup!$A$5:$A$20004,Cleanup!$D$5:$D$20004,$B187,Cleanup!$F$5:$F$20004,$D187,Cleanup!$B$5:$B$20004,E$4)</f>
        <v/>
      </c>
      <c r="F187" s="44">
        <f>SUMIFS(Cleanup!$A$5:$A$20004,Cleanup!$D$5:$D$20004,$B187,Cleanup!$F$5:$F$20004,$D187,Cleanup!$B$5:$B$20004,F$4)</f>
        <v/>
      </c>
      <c r="G187" s="44">
        <f>SUMIFS(Cleanup!$A$5:$A$20004,Cleanup!$D$5:$D$20004,$B187,Cleanup!$F$5:$F$20004,$D187,Cleanup!$B$5:$B$20004,G$4)</f>
        <v/>
      </c>
      <c r="H187" s="44">
        <f>SUMIFS(Cleanup!$A$5:$A$20004,Cleanup!$D$5:$D$20004,$B187,Cleanup!$F$5:$F$20004,$D187,Cleanup!$B$5:$B$20004,H$4)</f>
        <v/>
      </c>
      <c r="I187" s="44">
        <f>SUMIFS(Cleanup!$A$5:$A$20004,Cleanup!$D$5:$D$20004,$B187,Cleanup!$F$5:$F$20004,$D187,Cleanup!$B$5:$B$20004,I$4)</f>
        <v/>
      </c>
      <c r="J187" s="44">
        <f>SUMIFS(Cleanup!$A$5:$A$20004,Cleanup!$D$5:$D$20004,$B187,Cleanup!$F$5:$F$20004,$D187,Cleanup!$B$5:$B$20004,J$4)</f>
        <v/>
      </c>
      <c r="K187" s="44">
        <f>SUMIFS(Cleanup!$A$5:$A$20004,Cleanup!$D$5:$D$20004,$B187,Cleanup!$F$5:$F$20004,$D187,Cleanup!$B$5:$B$20004,K$4)</f>
        <v/>
      </c>
      <c r="L187" s="44">
        <f>SUMIFS(Cleanup!$A$5:$A$20004,Cleanup!$D$5:$D$20004,$B187,Cleanup!$F$5:$F$20004,$D187,Cleanup!$B$5:$B$20004,L$4)</f>
        <v/>
      </c>
      <c r="M187" s="44">
        <f>SUMIFS(Cleanup!$A$5:$A$20004,Cleanup!$D$5:$D$20004,$B187,Cleanup!$F$5:$F$20004,$D187,Cleanup!$B$5:$B$20004,M$4)</f>
        <v/>
      </c>
      <c r="N187" s="44">
        <f>SUMIFS(Cleanup!$A$5:$A$20004,Cleanup!$D$5:$D$20004,$B187,Cleanup!$F$5:$F$20004,$D187,Cleanup!$B$5:$B$20004,N$4)</f>
        <v/>
      </c>
      <c r="O187" s="44">
        <f>SUMIFS(Cleanup!$A$5:$A$20004,Cleanup!$D$5:$D$20004,$B187,Cleanup!$F$5:$F$20004,$D187,Cleanup!$B$5:$B$20004,O$4)</f>
        <v/>
      </c>
      <c r="P187" s="44">
        <f>SUMIFS(Cleanup!$A$5:$A$20004,Cleanup!$D$5:$D$20004,$B187,Cleanup!$F$5:$F$20004,$D187,Cleanup!$B$5:$B$20004,P$4)</f>
        <v/>
      </c>
      <c r="Q187" s="42">
        <f>SUM(E187:P187)</f>
        <v/>
      </c>
    </row>
    <row r="188">
      <c r="A188" s="6" t="inlineStr">
        <is>
          <t>ADMIN|Credit Card fees paid</t>
        </is>
      </c>
      <c r="B188" s="6" t="inlineStr">
        <is>
          <t>ADMIN</t>
        </is>
      </c>
      <c r="C188" s="6" t="inlineStr">
        <is>
          <t>Expenses</t>
        </is>
      </c>
      <c r="D188" s="6" t="inlineStr">
        <is>
          <t>Credit Card fees paid</t>
        </is>
      </c>
      <c r="E188" s="44">
        <f>SUMIFS(Cleanup!$A$5:$A$20004,Cleanup!$D$5:$D$20004,$B188,Cleanup!$F$5:$F$20004,$D188,Cleanup!$B$5:$B$20004,E$4)</f>
        <v/>
      </c>
      <c r="F188" s="44">
        <f>SUMIFS(Cleanup!$A$5:$A$20004,Cleanup!$D$5:$D$20004,$B188,Cleanup!$F$5:$F$20004,$D188,Cleanup!$B$5:$B$20004,F$4)</f>
        <v/>
      </c>
      <c r="G188" s="44">
        <f>SUMIFS(Cleanup!$A$5:$A$20004,Cleanup!$D$5:$D$20004,$B188,Cleanup!$F$5:$F$20004,$D188,Cleanup!$B$5:$B$20004,G$4)</f>
        <v/>
      </c>
      <c r="H188" s="44">
        <f>SUMIFS(Cleanup!$A$5:$A$20004,Cleanup!$D$5:$D$20004,$B188,Cleanup!$F$5:$F$20004,$D188,Cleanup!$B$5:$B$20004,H$4)</f>
        <v/>
      </c>
      <c r="I188" s="44">
        <f>SUMIFS(Cleanup!$A$5:$A$20004,Cleanup!$D$5:$D$20004,$B188,Cleanup!$F$5:$F$20004,$D188,Cleanup!$B$5:$B$20004,I$4)</f>
        <v/>
      </c>
      <c r="J188" s="44">
        <f>SUMIFS(Cleanup!$A$5:$A$20004,Cleanup!$D$5:$D$20004,$B188,Cleanup!$F$5:$F$20004,$D188,Cleanup!$B$5:$B$20004,J$4)</f>
        <v/>
      </c>
      <c r="K188" s="44">
        <f>SUMIFS(Cleanup!$A$5:$A$20004,Cleanup!$D$5:$D$20004,$B188,Cleanup!$F$5:$F$20004,$D188,Cleanup!$B$5:$B$20004,K$4)</f>
        <v/>
      </c>
      <c r="L188" s="44">
        <f>SUMIFS(Cleanup!$A$5:$A$20004,Cleanup!$D$5:$D$20004,$B188,Cleanup!$F$5:$F$20004,$D188,Cleanup!$B$5:$B$20004,L$4)</f>
        <v/>
      </c>
      <c r="M188" s="44">
        <f>SUMIFS(Cleanup!$A$5:$A$20004,Cleanup!$D$5:$D$20004,$B188,Cleanup!$F$5:$F$20004,$D188,Cleanup!$B$5:$B$20004,M$4)</f>
        <v/>
      </c>
      <c r="N188" s="44">
        <f>SUMIFS(Cleanup!$A$5:$A$20004,Cleanup!$D$5:$D$20004,$B188,Cleanup!$F$5:$F$20004,$D188,Cleanup!$B$5:$B$20004,N$4)</f>
        <v/>
      </c>
      <c r="O188" s="44">
        <f>SUMIFS(Cleanup!$A$5:$A$20004,Cleanup!$D$5:$D$20004,$B188,Cleanup!$F$5:$F$20004,$D188,Cleanup!$B$5:$B$20004,O$4)</f>
        <v/>
      </c>
      <c r="P188" s="44">
        <f>SUMIFS(Cleanup!$A$5:$A$20004,Cleanup!$D$5:$D$20004,$B188,Cleanup!$F$5:$F$20004,$D188,Cleanup!$B$5:$B$20004,P$4)</f>
        <v/>
      </c>
      <c r="Q188" s="42">
        <f>SUM(E188:P188)</f>
        <v/>
      </c>
    </row>
    <row r="189">
      <c r="A189" s="6" t="inlineStr">
        <is>
          <t>ADMIN|Other Income</t>
        </is>
      </c>
      <c r="B189" s="6" t="inlineStr">
        <is>
          <t>ADMIN</t>
        </is>
      </c>
      <c r="C189" s="6" t="inlineStr">
        <is>
          <t>Other Income</t>
        </is>
      </c>
      <c r="D189" s="6" t="inlineStr">
        <is>
          <t>Other Income</t>
        </is>
      </c>
      <c r="E189" s="44">
        <f>SUMIFS(Cleanup!$A$5:$A$20004,Cleanup!$D$5:$D$20004,$B189,Cleanup!$F$5:$F$20004,$D189,Cleanup!$B$5:$B$20004,E$4)</f>
        <v/>
      </c>
      <c r="F189" s="44">
        <f>SUMIFS(Cleanup!$A$5:$A$20004,Cleanup!$D$5:$D$20004,$B189,Cleanup!$F$5:$F$20004,$D189,Cleanup!$B$5:$B$20004,F$4)</f>
        <v/>
      </c>
      <c r="G189" s="44">
        <f>SUMIFS(Cleanup!$A$5:$A$20004,Cleanup!$D$5:$D$20004,$B189,Cleanup!$F$5:$F$20004,$D189,Cleanup!$B$5:$B$20004,G$4)</f>
        <v/>
      </c>
      <c r="H189" s="44">
        <f>SUMIFS(Cleanup!$A$5:$A$20004,Cleanup!$D$5:$D$20004,$B189,Cleanup!$F$5:$F$20004,$D189,Cleanup!$B$5:$B$20004,H$4)</f>
        <v/>
      </c>
      <c r="I189" s="44">
        <f>SUMIFS(Cleanup!$A$5:$A$20004,Cleanup!$D$5:$D$20004,$B189,Cleanup!$F$5:$F$20004,$D189,Cleanup!$B$5:$B$20004,I$4)</f>
        <v/>
      </c>
      <c r="J189" s="44">
        <f>SUMIFS(Cleanup!$A$5:$A$20004,Cleanup!$D$5:$D$20004,$B189,Cleanup!$F$5:$F$20004,$D189,Cleanup!$B$5:$B$20004,J$4)</f>
        <v/>
      </c>
      <c r="K189" s="44">
        <f>SUMIFS(Cleanup!$A$5:$A$20004,Cleanup!$D$5:$D$20004,$B189,Cleanup!$F$5:$F$20004,$D189,Cleanup!$B$5:$B$20004,K$4)</f>
        <v/>
      </c>
      <c r="L189" s="44">
        <f>SUMIFS(Cleanup!$A$5:$A$20004,Cleanup!$D$5:$D$20004,$B189,Cleanup!$F$5:$F$20004,$D189,Cleanup!$B$5:$B$20004,L$4)</f>
        <v/>
      </c>
      <c r="M189" s="44">
        <f>SUMIFS(Cleanup!$A$5:$A$20004,Cleanup!$D$5:$D$20004,$B189,Cleanup!$F$5:$F$20004,$D189,Cleanup!$B$5:$B$20004,M$4)</f>
        <v/>
      </c>
      <c r="N189" s="44">
        <f>SUMIFS(Cleanup!$A$5:$A$20004,Cleanup!$D$5:$D$20004,$B189,Cleanup!$F$5:$F$20004,$D189,Cleanup!$B$5:$B$20004,N$4)</f>
        <v/>
      </c>
      <c r="O189" s="44">
        <f>SUMIFS(Cleanup!$A$5:$A$20004,Cleanup!$D$5:$D$20004,$B189,Cleanup!$F$5:$F$20004,$D189,Cleanup!$B$5:$B$20004,O$4)</f>
        <v/>
      </c>
      <c r="P189" s="44">
        <f>SUMIFS(Cleanup!$A$5:$A$20004,Cleanup!$D$5:$D$20004,$B189,Cleanup!$F$5:$F$20004,$D189,Cleanup!$B$5:$B$20004,P$4)</f>
        <v/>
      </c>
      <c r="Q189" s="42">
        <f>SUM(E189:P189)</f>
        <v/>
      </c>
    </row>
    <row r="190">
      <c r="A190" s="6" t="inlineStr">
        <is>
          <t>ADMIN|Other Expenses</t>
        </is>
      </c>
      <c r="B190" s="6" t="inlineStr">
        <is>
          <t>ADMIN</t>
        </is>
      </c>
      <c r="C190" s="6" t="inlineStr">
        <is>
          <t>Other Expenses</t>
        </is>
      </c>
      <c r="D190" s="6" t="inlineStr">
        <is>
          <t>Other Expenses</t>
        </is>
      </c>
      <c r="E190" s="44">
        <f>SUMIFS(Cleanup!$A$5:$A$20004,Cleanup!$D$5:$D$20004,$B190,Cleanup!$F$5:$F$20004,$D190,Cleanup!$B$5:$B$20004,E$4)</f>
        <v/>
      </c>
      <c r="F190" s="44">
        <f>SUMIFS(Cleanup!$A$5:$A$20004,Cleanup!$D$5:$D$20004,$B190,Cleanup!$F$5:$F$20004,$D190,Cleanup!$B$5:$B$20004,F$4)</f>
        <v/>
      </c>
      <c r="G190" s="44">
        <f>SUMIFS(Cleanup!$A$5:$A$20004,Cleanup!$D$5:$D$20004,$B190,Cleanup!$F$5:$F$20004,$D190,Cleanup!$B$5:$B$20004,G$4)</f>
        <v/>
      </c>
      <c r="H190" s="44">
        <f>SUMIFS(Cleanup!$A$5:$A$20004,Cleanup!$D$5:$D$20004,$B190,Cleanup!$F$5:$F$20004,$D190,Cleanup!$B$5:$B$20004,H$4)</f>
        <v/>
      </c>
      <c r="I190" s="44">
        <f>SUMIFS(Cleanup!$A$5:$A$20004,Cleanup!$D$5:$D$20004,$B190,Cleanup!$F$5:$F$20004,$D190,Cleanup!$B$5:$B$20004,I$4)</f>
        <v/>
      </c>
      <c r="J190" s="44">
        <f>SUMIFS(Cleanup!$A$5:$A$20004,Cleanup!$D$5:$D$20004,$B190,Cleanup!$F$5:$F$20004,$D190,Cleanup!$B$5:$B$20004,J$4)</f>
        <v/>
      </c>
      <c r="K190" s="44">
        <f>SUMIFS(Cleanup!$A$5:$A$20004,Cleanup!$D$5:$D$20004,$B190,Cleanup!$F$5:$F$20004,$D190,Cleanup!$B$5:$B$20004,K$4)</f>
        <v/>
      </c>
      <c r="L190" s="44">
        <f>SUMIFS(Cleanup!$A$5:$A$20004,Cleanup!$D$5:$D$20004,$B190,Cleanup!$F$5:$F$20004,$D190,Cleanup!$B$5:$B$20004,L$4)</f>
        <v/>
      </c>
      <c r="M190" s="44">
        <f>SUMIFS(Cleanup!$A$5:$A$20004,Cleanup!$D$5:$D$20004,$B190,Cleanup!$F$5:$F$20004,$D190,Cleanup!$B$5:$B$20004,M$4)</f>
        <v/>
      </c>
      <c r="N190" s="44">
        <f>SUMIFS(Cleanup!$A$5:$A$20004,Cleanup!$D$5:$D$20004,$B190,Cleanup!$F$5:$F$20004,$D190,Cleanup!$B$5:$B$20004,N$4)</f>
        <v/>
      </c>
      <c r="O190" s="44">
        <f>SUMIFS(Cleanup!$A$5:$A$20004,Cleanup!$D$5:$D$20004,$B190,Cleanup!$F$5:$F$20004,$D190,Cleanup!$B$5:$B$20004,O$4)</f>
        <v/>
      </c>
      <c r="P190" s="44">
        <f>SUMIFS(Cleanup!$A$5:$A$20004,Cleanup!$D$5:$D$20004,$B190,Cleanup!$F$5:$F$20004,$D190,Cleanup!$B$5:$B$20004,P$4)</f>
        <v/>
      </c>
      <c r="Q190" s="42">
        <f>SUM(E190:P190)</f>
        <v/>
      </c>
    </row>
  </sheetData>
  <pageMargins left="0.75" right="0.75" top="1" bottom="1" header="0.5" footer="0.5"/>
</worksheet>
</file>

<file path=xl/worksheets/sheet9.xml><?xml version="1.0" encoding="utf-8"?>
<worksheet xmlns="http://schemas.openxmlformats.org/spreadsheetml/2006/main">
  <sheetPr>
    <tabColor rgb="001F3864"/>
    <outlinePr summaryBelow="0" summaryRight="1"/>
    <pageSetUpPr/>
  </sheetPr>
  <dimension ref="A1:N25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Profit and loss  -  FY27 by department</t>
        </is>
      </c>
    </row>
    <row r="2">
      <c r="A2" s="2" t="inlineStr">
        <is>
          <t>Click the plus and minus buttons on the left to open a department down to subcategory detail. Months up to the reporting month are actual. Months after it are budget or rolling forecast.</t>
        </is>
      </c>
    </row>
    <row r="3">
      <c r="A3" s="22">
        <f>"Reporting month: "&amp;TEXT(Setup!$B$5,"mmm yyyy")&amp;"   |   shaded columns are forecast"</f>
        <v/>
      </c>
    </row>
    <row r="5">
      <c r="A5" s="12" t="inlineStr">
        <is>
          <t>Line</t>
        </is>
      </c>
      <c r="B5" s="18" t="n">
        <v>46204</v>
      </c>
      <c r="C5" s="18" t="n">
        <v>46235</v>
      </c>
      <c r="D5" s="18" t="n">
        <v>46266</v>
      </c>
      <c r="E5" s="18" t="n">
        <v>46296</v>
      </c>
      <c r="F5" s="18" t="n">
        <v>46327</v>
      </c>
      <c r="G5" s="18" t="n">
        <v>46357</v>
      </c>
      <c r="H5" s="18" t="n">
        <v>46388</v>
      </c>
      <c r="I5" s="18" t="n">
        <v>46419</v>
      </c>
      <c r="J5" s="18" t="n">
        <v>46447</v>
      </c>
      <c r="K5" s="18" t="n">
        <v>46478</v>
      </c>
      <c r="L5" s="18" t="n">
        <v>46508</v>
      </c>
      <c r="M5" s="18" t="n">
        <v>46539</v>
      </c>
      <c r="N5" s="12" t="inlineStr">
        <is>
          <t>FY total</t>
        </is>
      </c>
    </row>
    <row r="6">
      <c r="A6" s="23" t="inlineStr">
        <is>
          <t>ONSITE</t>
        </is>
      </c>
      <c r="B6" s="45">
        <f>B45</f>
        <v/>
      </c>
      <c r="C6" s="45">
        <f>C45</f>
        <v/>
      </c>
      <c r="D6" s="45">
        <f>D45</f>
        <v/>
      </c>
      <c r="E6" s="45">
        <f>E45</f>
        <v/>
      </c>
      <c r="F6" s="45">
        <f>F45</f>
        <v/>
      </c>
      <c r="G6" s="45">
        <f>G45</f>
        <v/>
      </c>
      <c r="H6" s="45">
        <f>H45</f>
        <v/>
      </c>
      <c r="I6" s="45">
        <f>I45</f>
        <v/>
      </c>
      <c r="J6" s="45">
        <f>J45</f>
        <v/>
      </c>
      <c r="K6" s="45">
        <f>K45</f>
        <v/>
      </c>
      <c r="L6" s="45">
        <f>L45</f>
        <v/>
      </c>
      <c r="M6" s="45">
        <f>M45</f>
        <v/>
      </c>
      <c r="N6" s="45">
        <f>N45</f>
        <v/>
      </c>
    </row>
    <row r="7" outlineLevel="1">
      <c r="A7" s="25" t="inlineStr">
        <is>
          <t xml:space="preserve">    Income</t>
        </is>
      </c>
      <c r="B7" s="46">
        <f>SUM(B8:B14)</f>
        <v/>
      </c>
      <c r="C7" s="46">
        <f>SUM(C8:C14)</f>
        <v/>
      </c>
      <c r="D7" s="46">
        <f>SUM(D8:D14)</f>
        <v/>
      </c>
      <c r="E7" s="46">
        <f>SUM(E8:E14)</f>
        <v/>
      </c>
      <c r="F7" s="46">
        <f>SUM(F8:F14)</f>
        <v/>
      </c>
      <c r="G7" s="46">
        <f>SUM(G8:G14)</f>
        <v/>
      </c>
      <c r="H7" s="46">
        <f>SUM(H8:H14)</f>
        <v/>
      </c>
      <c r="I7" s="46">
        <f>SUM(I8:I14)</f>
        <v/>
      </c>
      <c r="J7" s="46">
        <f>SUM(J8:J14)</f>
        <v/>
      </c>
      <c r="K7" s="46">
        <f>SUM(K8:K14)</f>
        <v/>
      </c>
      <c r="L7" s="46">
        <f>SUM(L8:L14)</f>
        <v/>
      </c>
      <c r="M7" s="46">
        <f>SUM(M8:M14)</f>
        <v/>
      </c>
      <c r="N7" s="46">
        <f>SUM(N8:N14)</f>
        <v/>
      </c>
    </row>
    <row r="8" hidden="1" outlineLevel="2">
      <c r="A8" s="6" t="inlineStr">
        <is>
          <t xml:space="preserve">        Contract Income</t>
        </is>
      </c>
      <c r="B8" s="44">
        <f>IF(B$5&lt;=Setup!$B$5,Engine!$E5,Budget_Paste!$E5)</f>
        <v/>
      </c>
      <c r="C8" s="44">
        <f>IF(C$5&lt;=Setup!$B$5,Engine!$F5,Budget_Paste!$F5)</f>
        <v/>
      </c>
      <c r="D8" s="44">
        <f>IF(D$5&lt;=Setup!$B$5,Engine!$G5,Budget_Paste!$G5)</f>
        <v/>
      </c>
      <c r="E8" s="44">
        <f>IF(E$5&lt;=Setup!$B$5,Engine!$H5,Budget_Paste!$H5)</f>
        <v/>
      </c>
      <c r="F8" s="44">
        <f>IF(F$5&lt;=Setup!$B$5,Engine!$I5,Budget_Paste!$I5)</f>
        <v/>
      </c>
      <c r="G8" s="44">
        <f>IF(G$5&lt;=Setup!$B$5,Engine!$J5,Budget_Paste!$J5)</f>
        <v/>
      </c>
      <c r="H8" s="44">
        <f>IF(H$5&lt;=Setup!$B$5,Engine!$K5,Budget_Paste!$K5)</f>
        <v/>
      </c>
      <c r="I8" s="44">
        <f>IF(I$5&lt;=Setup!$B$5,Engine!$L5,Budget_Paste!$L5)</f>
        <v/>
      </c>
      <c r="J8" s="44">
        <f>IF(J$5&lt;=Setup!$B$5,Engine!$M5,Budget_Paste!$M5)</f>
        <v/>
      </c>
      <c r="K8" s="44">
        <f>IF(K$5&lt;=Setup!$B$5,Engine!$N5,Budget_Paste!$N5)</f>
        <v/>
      </c>
      <c r="L8" s="44">
        <f>IF(L$5&lt;=Setup!$B$5,Engine!$O5,Budget_Paste!$O5)</f>
        <v/>
      </c>
      <c r="M8" s="44">
        <f>IF(M$5&lt;=Setup!$B$5,Engine!$P5,Budget_Paste!$P5)</f>
        <v/>
      </c>
      <c r="N8" s="44">
        <f>SUM(B8:M8)</f>
        <v/>
      </c>
    </row>
    <row r="9" hidden="1" outlineLevel="2">
      <c r="A9" s="6" t="inlineStr">
        <is>
          <t xml:space="preserve">        Non Contract Income</t>
        </is>
      </c>
      <c r="B9" s="44">
        <f>IF(B$5&lt;=Setup!$B$5,Engine!$E6,Budget_Paste!$E6)</f>
        <v/>
      </c>
      <c r="C9" s="44">
        <f>IF(C$5&lt;=Setup!$B$5,Engine!$F6,Budget_Paste!$F6)</f>
        <v/>
      </c>
      <c r="D9" s="44">
        <f>IF(D$5&lt;=Setup!$B$5,Engine!$G6,Budget_Paste!$G6)</f>
        <v/>
      </c>
      <c r="E9" s="44">
        <f>IF(E$5&lt;=Setup!$B$5,Engine!$H6,Budget_Paste!$H6)</f>
        <v/>
      </c>
      <c r="F9" s="44">
        <f>IF(F$5&lt;=Setup!$B$5,Engine!$I6,Budget_Paste!$I6)</f>
        <v/>
      </c>
      <c r="G9" s="44">
        <f>IF(G$5&lt;=Setup!$B$5,Engine!$J6,Budget_Paste!$J6)</f>
        <v/>
      </c>
      <c r="H9" s="44">
        <f>IF(H$5&lt;=Setup!$B$5,Engine!$K6,Budget_Paste!$K6)</f>
        <v/>
      </c>
      <c r="I9" s="44">
        <f>IF(I$5&lt;=Setup!$B$5,Engine!$L6,Budget_Paste!$L6)</f>
        <v/>
      </c>
      <c r="J9" s="44">
        <f>IF(J$5&lt;=Setup!$B$5,Engine!$M6,Budget_Paste!$M6)</f>
        <v/>
      </c>
      <c r="K9" s="44">
        <f>IF(K$5&lt;=Setup!$B$5,Engine!$N6,Budget_Paste!$N6)</f>
        <v/>
      </c>
      <c r="L9" s="44">
        <f>IF(L$5&lt;=Setup!$B$5,Engine!$O6,Budget_Paste!$O6)</f>
        <v/>
      </c>
      <c r="M9" s="44">
        <f>IF(M$5&lt;=Setup!$B$5,Engine!$P6,Budget_Paste!$P6)</f>
        <v/>
      </c>
      <c r="N9" s="44">
        <f>SUM(B9:M9)</f>
        <v/>
      </c>
    </row>
    <row r="10" hidden="1" outlineLevel="2">
      <c r="A10" s="6" t="inlineStr">
        <is>
          <t xml:space="preserve">        Work in Progess</t>
        </is>
      </c>
      <c r="B10" s="44">
        <f>IF(B$5&lt;=Setup!$B$5,Engine!$E7,Budget_Paste!$E7)</f>
        <v/>
      </c>
      <c r="C10" s="44">
        <f>IF(C$5&lt;=Setup!$B$5,Engine!$F7,Budget_Paste!$F7)</f>
        <v/>
      </c>
      <c r="D10" s="44">
        <f>IF(D$5&lt;=Setup!$B$5,Engine!$G7,Budget_Paste!$G7)</f>
        <v/>
      </c>
      <c r="E10" s="44">
        <f>IF(E$5&lt;=Setup!$B$5,Engine!$H7,Budget_Paste!$H7)</f>
        <v/>
      </c>
      <c r="F10" s="44">
        <f>IF(F$5&lt;=Setup!$B$5,Engine!$I7,Budget_Paste!$I7)</f>
        <v/>
      </c>
      <c r="G10" s="44">
        <f>IF(G$5&lt;=Setup!$B$5,Engine!$J7,Budget_Paste!$J7)</f>
        <v/>
      </c>
      <c r="H10" s="44">
        <f>IF(H$5&lt;=Setup!$B$5,Engine!$K7,Budget_Paste!$K7)</f>
        <v/>
      </c>
      <c r="I10" s="44">
        <f>IF(I$5&lt;=Setup!$B$5,Engine!$L7,Budget_Paste!$L7)</f>
        <v/>
      </c>
      <c r="J10" s="44">
        <f>IF(J$5&lt;=Setup!$B$5,Engine!$M7,Budget_Paste!$M7)</f>
        <v/>
      </c>
      <c r="K10" s="44">
        <f>IF(K$5&lt;=Setup!$B$5,Engine!$N7,Budget_Paste!$N7)</f>
        <v/>
      </c>
      <c r="L10" s="44">
        <f>IF(L$5&lt;=Setup!$B$5,Engine!$O7,Budget_Paste!$O7)</f>
        <v/>
      </c>
      <c r="M10" s="44">
        <f>IF(M$5&lt;=Setup!$B$5,Engine!$P7,Budget_Paste!$P7)</f>
        <v/>
      </c>
      <c r="N10" s="44">
        <f>SUM(B10:M10)</f>
        <v/>
      </c>
    </row>
    <row r="11" hidden="1" outlineLevel="2">
      <c r="A11" s="6" t="inlineStr">
        <is>
          <t xml:space="preserve">        Freight Collected &amp; Travel</t>
        </is>
      </c>
      <c r="B11" s="44">
        <f>IF(B$5&lt;=Setup!$B$5,Engine!$E8,Budget_Paste!$E8)</f>
        <v/>
      </c>
      <c r="C11" s="44">
        <f>IF(C$5&lt;=Setup!$B$5,Engine!$F8,Budget_Paste!$F8)</f>
        <v/>
      </c>
      <c r="D11" s="44">
        <f>IF(D$5&lt;=Setup!$B$5,Engine!$G8,Budget_Paste!$G8)</f>
        <v/>
      </c>
      <c r="E11" s="44">
        <f>IF(E$5&lt;=Setup!$B$5,Engine!$H8,Budget_Paste!$H8)</f>
        <v/>
      </c>
      <c r="F11" s="44">
        <f>IF(F$5&lt;=Setup!$B$5,Engine!$I8,Budget_Paste!$I8)</f>
        <v/>
      </c>
      <c r="G11" s="44">
        <f>IF(G$5&lt;=Setup!$B$5,Engine!$J8,Budget_Paste!$J8)</f>
        <v/>
      </c>
      <c r="H11" s="44">
        <f>IF(H$5&lt;=Setup!$B$5,Engine!$K8,Budget_Paste!$K8)</f>
        <v/>
      </c>
      <c r="I11" s="44">
        <f>IF(I$5&lt;=Setup!$B$5,Engine!$L8,Budget_Paste!$L8)</f>
        <v/>
      </c>
      <c r="J11" s="44">
        <f>IF(J$5&lt;=Setup!$B$5,Engine!$M8,Budget_Paste!$M8)</f>
        <v/>
      </c>
      <c r="K11" s="44">
        <f>IF(K$5&lt;=Setup!$B$5,Engine!$N8,Budget_Paste!$N8)</f>
        <v/>
      </c>
      <c r="L11" s="44">
        <f>IF(L$5&lt;=Setup!$B$5,Engine!$O8,Budget_Paste!$O8)</f>
        <v/>
      </c>
      <c r="M11" s="44">
        <f>IF(M$5&lt;=Setup!$B$5,Engine!$P8,Budget_Paste!$P8)</f>
        <v/>
      </c>
      <c r="N11" s="44">
        <f>SUM(B11:M11)</f>
        <v/>
      </c>
    </row>
    <row r="12" hidden="1" outlineLevel="2">
      <c r="A12" s="6" t="inlineStr">
        <is>
          <t xml:space="preserve">        Credit Card Fees Collected</t>
        </is>
      </c>
      <c r="B12" s="44">
        <f>IF(B$5&lt;=Setup!$B$5,Engine!$E9,Budget_Paste!$E9)</f>
        <v/>
      </c>
      <c r="C12" s="44">
        <f>IF(C$5&lt;=Setup!$B$5,Engine!$F9,Budget_Paste!$F9)</f>
        <v/>
      </c>
      <c r="D12" s="44">
        <f>IF(D$5&lt;=Setup!$B$5,Engine!$G9,Budget_Paste!$G9)</f>
        <v/>
      </c>
      <c r="E12" s="44">
        <f>IF(E$5&lt;=Setup!$B$5,Engine!$H9,Budget_Paste!$H9)</f>
        <v/>
      </c>
      <c r="F12" s="44">
        <f>IF(F$5&lt;=Setup!$B$5,Engine!$I9,Budget_Paste!$I9)</f>
        <v/>
      </c>
      <c r="G12" s="44">
        <f>IF(G$5&lt;=Setup!$B$5,Engine!$J9,Budget_Paste!$J9)</f>
        <v/>
      </c>
      <c r="H12" s="44">
        <f>IF(H$5&lt;=Setup!$B$5,Engine!$K9,Budget_Paste!$K9)</f>
        <v/>
      </c>
      <c r="I12" s="44">
        <f>IF(I$5&lt;=Setup!$B$5,Engine!$L9,Budget_Paste!$L9)</f>
        <v/>
      </c>
      <c r="J12" s="44">
        <f>IF(J$5&lt;=Setup!$B$5,Engine!$M9,Budget_Paste!$M9)</f>
        <v/>
      </c>
      <c r="K12" s="44">
        <f>IF(K$5&lt;=Setup!$B$5,Engine!$N9,Budget_Paste!$N9)</f>
        <v/>
      </c>
      <c r="L12" s="44">
        <f>IF(L$5&lt;=Setup!$B$5,Engine!$O9,Budget_Paste!$O9)</f>
        <v/>
      </c>
      <c r="M12" s="44">
        <f>IF(M$5&lt;=Setup!$B$5,Engine!$P9,Budget_Paste!$P9)</f>
        <v/>
      </c>
      <c r="N12" s="44">
        <f>SUM(B12:M12)</f>
        <v/>
      </c>
    </row>
    <row r="13" hidden="1" outlineLevel="2">
      <c r="A13" s="6" t="inlineStr">
        <is>
          <t xml:space="preserve">        Meal &amp; Travel Allowances</t>
        </is>
      </c>
      <c r="B13" s="44">
        <f>IF(B$5&lt;=Setup!$B$5,Engine!$E10,Budget_Paste!$E10)</f>
        <v/>
      </c>
      <c r="C13" s="44">
        <f>IF(C$5&lt;=Setup!$B$5,Engine!$F10,Budget_Paste!$F10)</f>
        <v/>
      </c>
      <c r="D13" s="44">
        <f>IF(D$5&lt;=Setup!$B$5,Engine!$G10,Budget_Paste!$G10)</f>
        <v/>
      </c>
      <c r="E13" s="44">
        <f>IF(E$5&lt;=Setup!$B$5,Engine!$H10,Budget_Paste!$H10)</f>
        <v/>
      </c>
      <c r="F13" s="44">
        <f>IF(F$5&lt;=Setup!$B$5,Engine!$I10,Budget_Paste!$I10)</f>
        <v/>
      </c>
      <c r="G13" s="44">
        <f>IF(G$5&lt;=Setup!$B$5,Engine!$J10,Budget_Paste!$J10)</f>
        <v/>
      </c>
      <c r="H13" s="44">
        <f>IF(H$5&lt;=Setup!$B$5,Engine!$K10,Budget_Paste!$K10)</f>
        <v/>
      </c>
      <c r="I13" s="44">
        <f>IF(I$5&lt;=Setup!$B$5,Engine!$L10,Budget_Paste!$L10)</f>
        <v/>
      </c>
      <c r="J13" s="44">
        <f>IF(J$5&lt;=Setup!$B$5,Engine!$M10,Budget_Paste!$M10)</f>
        <v/>
      </c>
      <c r="K13" s="44">
        <f>IF(K$5&lt;=Setup!$B$5,Engine!$N10,Budget_Paste!$N10)</f>
        <v/>
      </c>
      <c r="L13" s="44">
        <f>IF(L$5&lt;=Setup!$B$5,Engine!$O10,Budget_Paste!$O10)</f>
        <v/>
      </c>
      <c r="M13" s="44">
        <f>IF(M$5&lt;=Setup!$B$5,Engine!$P10,Budget_Paste!$P10)</f>
        <v/>
      </c>
      <c r="N13" s="44">
        <f>SUM(B13:M13)</f>
        <v/>
      </c>
    </row>
    <row r="14" hidden="1" outlineLevel="2">
      <c r="A14" s="6" t="inlineStr">
        <is>
          <t xml:space="preserve">        Miscellaneous Income</t>
        </is>
      </c>
      <c r="B14" s="44">
        <f>IF(B$5&lt;=Setup!$B$5,Engine!$E11,Budget_Paste!$E11)</f>
        <v/>
      </c>
      <c r="C14" s="44">
        <f>IF(C$5&lt;=Setup!$B$5,Engine!$F11,Budget_Paste!$F11)</f>
        <v/>
      </c>
      <c r="D14" s="44">
        <f>IF(D$5&lt;=Setup!$B$5,Engine!$G11,Budget_Paste!$G11)</f>
        <v/>
      </c>
      <c r="E14" s="44">
        <f>IF(E$5&lt;=Setup!$B$5,Engine!$H11,Budget_Paste!$H11)</f>
        <v/>
      </c>
      <c r="F14" s="44">
        <f>IF(F$5&lt;=Setup!$B$5,Engine!$I11,Budget_Paste!$I11)</f>
        <v/>
      </c>
      <c r="G14" s="44">
        <f>IF(G$5&lt;=Setup!$B$5,Engine!$J11,Budget_Paste!$J11)</f>
        <v/>
      </c>
      <c r="H14" s="44">
        <f>IF(H$5&lt;=Setup!$B$5,Engine!$K11,Budget_Paste!$K11)</f>
        <v/>
      </c>
      <c r="I14" s="44">
        <f>IF(I$5&lt;=Setup!$B$5,Engine!$L11,Budget_Paste!$L11)</f>
        <v/>
      </c>
      <c r="J14" s="44">
        <f>IF(J$5&lt;=Setup!$B$5,Engine!$M11,Budget_Paste!$M11)</f>
        <v/>
      </c>
      <c r="K14" s="44">
        <f>IF(K$5&lt;=Setup!$B$5,Engine!$N11,Budget_Paste!$N11)</f>
        <v/>
      </c>
      <c r="L14" s="44">
        <f>IF(L$5&lt;=Setup!$B$5,Engine!$O11,Budget_Paste!$O11)</f>
        <v/>
      </c>
      <c r="M14" s="44">
        <f>IF(M$5&lt;=Setup!$B$5,Engine!$P11,Budget_Paste!$P11)</f>
        <v/>
      </c>
      <c r="N14" s="44">
        <f>SUM(B14:M14)</f>
        <v/>
      </c>
    </row>
    <row r="15" outlineLevel="1">
      <c r="A15" s="25" t="inlineStr">
        <is>
          <t xml:space="preserve">    Cost of Sales</t>
        </is>
      </c>
      <c r="B15" s="46">
        <f>SUM(B16:B31)</f>
        <v/>
      </c>
      <c r="C15" s="46">
        <f>SUM(C16:C31)</f>
        <v/>
      </c>
      <c r="D15" s="46">
        <f>SUM(D16:D31)</f>
        <v/>
      </c>
      <c r="E15" s="46">
        <f>SUM(E16:E31)</f>
        <v/>
      </c>
      <c r="F15" s="46">
        <f>SUM(F16:F31)</f>
        <v/>
      </c>
      <c r="G15" s="46">
        <f>SUM(G16:G31)</f>
        <v/>
      </c>
      <c r="H15" s="46">
        <f>SUM(H16:H31)</f>
        <v/>
      </c>
      <c r="I15" s="46">
        <f>SUM(I16:I31)</f>
        <v/>
      </c>
      <c r="J15" s="46">
        <f>SUM(J16:J31)</f>
        <v/>
      </c>
      <c r="K15" s="46">
        <f>SUM(K16:K31)</f>
        <v/>
      </c>
      <c r="L15" s="46">
        <f>SUM(L16:L31)</f>
        <v/>
      </c>
      <c r="M15" s="46">
        <f>SUM(M16:M31)</f>
        <v/>
      </c>
      <c r="N15" s="46">
        <f>SUM(N16:N31)</f>
        <v/>
      </c>
    </row>
    <row r="16" hidden="1" outlineLevel="2">
      <c r="A16" s="6" t="inlineStr">
        <is>
          <t xml:space="preserve">        Equipment - Purchase</t>
        </is>
      </c>
      <c r="B16" s="44">
        <f>IF(B$5&lt;=Setup!$B$5,Engine!$E12,Budget_Paste!$E12)</f>
        <v/>
      </c>
      <c r="C16" s="44">
        <f>IF(C$5&lt;=Setup!$B$5,Engine!$F12,Budget_Paste!$F12)</f>
        <v/>
      </c>
      <c r="D16" s="44">
        <f>IF(D$5&lt;=Setup!$B$5,Engine!$G12,Budget_Paste!$G12)</f>
        <v/>
      </c>
      <c r="E16" s="44">
        <f>IF(E$5&lt;=Setup!$B$5,Engine!$H12,Budget_Paste!$H12)</f>
        <v/>
      </c>
      <c r="F16" s="44">
        <f>IF(F$5&lt;=Setup!$B$5,Engine!$I12,Budget_Paste!$I12)</f>
        <v/>
      </c>
      <c r="G16" s="44">
        <f>IF(G$5&lt;=Setup!$B$5,Engine!$J12,Budget_Paste!$J12)</f>
        <v/>
      </c>
      <c r="H16" s="44">
        <f>IF(H$5&lt;=Setup!$B$5,Engine!$K12,Budget_Paste!$K12)</f>
        <v/>
      </c>
      <c r="I16" s="44">
        <f>IF(I$5&lt;=Setup!$B$5,Engine!$L12,Budget_Paste!$L12)</f>
        <v/>
      </c>
      <c r="J16" s="44">
        <f>IF(J$5&lt;=Setup!$B$5,Engine!$M12,Budget_Paste!$M12)</f>
        <v/>
      </c>
      <c r="K16" s="44">
        <f>IF(K$5&lt;=Setup!$B$5,Engine!$N12,Budget_Paste!$N12)</f>
        <v/>
      </c>
      <c r="L16" s="44">
        <f>IF(L$5&lt;=Setup!$B$5,Engine!$O12,Budget_Paste!$O12)</f>
        <v/>
      </c>
      <c r="M16" s="44">
        <f>IF(M$5&lt;=Setup!$B$5,Engine!$P12,Budget_Paste!$P12)</f>
        <v/>
      </c>
      <c r="N16" s="44">
        <f>SUM(B16:M16)</f>
        <v/>
      </c>
    </row>
    <row r="17" hidden="1" outlineLevel="2">
      <c r="A17" s="6" t="inlineStr">
        <is>
          <t xml:space="preserve">        Equipment - Hires</t>
        </is>
      </c>
      <c r="B17" s="44">
        <f>IF(B$5&lt;=Setup!$B$5,Engine!$E13,Budget_Paste!$E13)</f>
        <v/>
      </c>
      <c r="C17" s="44">
        <f>IF(C$5&lt;=Setup!$B$5,Engine!$F13,Budget_Paste!$F13)</f>
        <v/>
      </c>
      <c r="D17" s="44">
        <f>IF(D$5&lt;=Setup!$B$5,Engine!$G13,Budget_Paste!$G13)</f>
        <v/>
      </c>
      <c r="E17" s="44">
        <f>IF(E$5&lt;=Setup!$B$5,Engine!$H13,Budget_Paste!$H13)</f>
        <v/>
      </c>
      <c r="F17" s="44">
        <f>IF(F$5&lt;=Setup!$B$5,Engine!$I13,Budget_Paste!$I13)</f>
        <v/>
      </c>
      <c r="G17" s="44">
        <f>IF(G$5&lt;=Setup!$B$5,Engine!$J13,Budget_Paste!$J13)</f>
        <v/>
      </c>
      <c r="H17" s="44">
        <f>IF(H$5&lt;=Setup!$B$5,Engine!$K13,Budget_Paste!$K13)</f>
        <v/>
      </c>
      <c r="I17" s="44">
        <f>IF(I$5&lt;=Setup!$B$5,Engine!$L13,Budget_Paste!$L13)</f>
        <v/>
      </c>
      <c r="J17" s="44">
        <f>IF(J$5&lt;=Setup!$B$5,Engine!$M13,Budget_Paste!$M13)</f>
        <v/>
      </c>
      <c r="K17" s="44">
        <f>IF(K$5&lt;=Setup!$B$5,Engine!$N13,Budget_Paste!$N13)</f>
        <v/>
      </c>
      <c r="L17" s="44">
        <f>IF(L$5&lt;=Setup!$B$5,Engine!$O13,Budget_Paste!$O13)</f>
        <v/>
      </c>
      <c r="M17" s="44">
        <f>IF(M$5&lt;=Setup!$B$5,Engine!$P13,Budget_Paste!$P13)</f>
        <v/>
      </c>
      <c r="N17" s="44">
        <f>SUM(B17:M17)</f>
        <v/>
      </c>
    </row>
    <row r="18" hidden="1" outlineLevel="2">
      <c r="A18" s="6" t="inlineStr">
        <is>
          <t xml:space="preserve">        Sub-Contract Labour</t>
        </is>
      </c>
      <c r="B18" s="44">
        <f>IF(B$5&lt;=Setup!$B$5,Engine!$E14,Budget_Paste!$E14)</f>
        <v/>
      </c>
      <c r="C18" s="44">
        <f>IF(C$5&lt;=Setup!$B$5,Engine!$F14,Budget_Paste!$F14)</f>
        <v/>
      </c>
      <c r="D18" s="44">
        <f>IF(D$5&lt;=Setup!$B$5,Engine!$G14,Budget_Paste!$G14)</f>
        <v/>
      </c>
      <c r="E18" s="44">
        <f>IF(E$5&lt;=Setup!$B$5,Engine!$H14,Budget_Paste!$H14)</f>
        <v/>
      </c>
      <c r="F18" s="44">
        <f>IF(F$5&lt;=Setup!$B$5,Engine!$I14,Budget_Paste!$I14)</f>
        <v/>
      </c>
      <c r="G18" s="44">
        <f>IF(G$5&lt;=Setup!$B$5,Engine!$J14,Budget_Paste!$J14)</f>
        <v/>
      </c>
      <c r="H18" s="44">
        <f>IF(H$5&lt;=Setup!$B$5,Engine!$K14,Budget_Paste!$K14)</f>
        <v/>
      </c>
      <c r="I18" s="44">
        <f>IF(I$5&lt;=Setup!$B$5,Engine!$L14,Budget_Paste!$L14)</f>
        <v/>
      </c>
      <c r="J18" s="44">
        <f>IF(J$5&lt;=Setup!$B$5,Engine!$M14,Budget_Paste!$M14)</f>
        <v/>
      </c>
      <c r="K18" s="44">
        <f>IF(K$5&lt;=Setup!$B$5,Engine!$N14,Budget_Paste!$N14)</f>
        <v/>
      </c>
      <c r="L18" s="44">
        <f>IF(L$5&lt;=Setup!$B$5,Engine!$O14,Budget_Paste!$O14)</f>
        <v/>
      </c>
      <c r="M18" s="44">
        <f>IF(M$5&lt;=Setup!$B$5,Engine!$P14,Budget_Paste!$P14)</f>
        <v/>
      </c>
      <c r="N18" s="44">
        <f>SUM(B18:M18)</f>
        <v/>
      </c>
    </row>
    <row r="19" hidden="1" outlineLevel="2">
      <c r="A19" s="6" t="inlineStr">
        <is>
          <t xml:space="preserve">        Service - hires</t>
        </is>
      </c>
      <c r="B19" s="44">
        <f>IF(B$5&lt;=Setup!$B$5,Engine!$E15,Budget_Paste!$E15)</f>
        <v/>
      </c>
      <c r="C19" s="44">
        <f>IF(C$5&lt;=Setup!$B$5,Engine!$F15,Budget_Paste!$F15)</f>
        <v/>
      </c>
      <c r="D19" s="44">
        <f>IF(D$5&lt;=Setup!$B$5,Engine!$G15,Budget_Paste!$G15)</f>
        <v/>
      </c>
      <c r="E19" s="44">
        <f>IF(E$5&lt;=Setup!$B$5,Engine!$H15,Budget_Paste!$H15)</f>
        <v/>
      </c>
      <c r="F19" s="44">
        <f>IF(F$5&lt;=Setup!$B$5,Engine!$I15,Budget_Paste!$I15)</f>
        <v/>
      </c>
      <c r="G19" s="44">
        <f>IF(G$5&lt;=Setup!$B$5,Engine!$J15,Budget_Paste!$J15)</f>
        <v/>
      </c>
      <c r="H19" s="44">
        <f>IF(H$5&lt;=Setup!$B$5,Engine!$K15,Budget_Paste!$K15)</f>
        <v/>
      </c>
      <c r="I19" s="44">
        <f>IF(I$5&lt;=Setup!$B$5,Engine!$L15,Budget_Paste!$L15)</f>
        <v/>
      </c>
      <c r="J19" s="44">
        <f>IF(J$5&lt;=Setup!$B$5,Engine!$M15,Budget_Paste!$M15)</f>
        <v/>
      </c>
      <c r="K19" s="44">
        <f>IF(K$5&lt;=Setup!$B$5,Engine!$N15,Budget_Paste!$N15)</f>
        <v/>
      </c>
      <c r="L19" s="44">
        <f>IF(L$5&lt;=Setup!$B$5,Engine!$O15,Budget_Paste!$O15)</f>
        <v/>
      </c>
      <c r="M19" s="44">
        <f>IF(M$5&lt;=Setup!$B$5,Engine!$P15,Budget_Paste!$P15)</f>
        <v/>
      </c>
      <c r="N19" s="44">
        <f>SUM(B19:M19)</f>
        <v/>
      </c>
    </row>
    <row r="20" hidden="1" outlineLevel="2">
      <c r="A20" s="6" t="inlineStr">
        <is>
          <t xml:space="preserve">        Subscriptions &amp; Licences</t>
        </is>
      </c>
      <c r="B20" s="44">
        <f>IF(B$5&lt;=Setup!$B$5,Engine!$E16,Budget_Paste!$E16)</f>
        <v/>
      </c>
      <c r="C20" s="44">
        <f>IF(C$5&lt;=Setup!$B$5,Engine!$F16,Budget_Paste!$F16)</f>
        <v/>
      </c>
      <c r="D20" s="44">
        <f>IF(D$5&lt;=Setup!$B$5,Engine!$G16,Budget_Paste!$G16)</f>
        <v/>
      </c>
      <c r="E20" s="44">
        <f>IF(E$5&lt;=Setup!$B$5,Engine!$H16,Budget_Paste!$H16)</f>
        <v/>
      </c>
      <c r="F20" s="44">
        <f>IF(F$5&lt;=Setup!$B$5,Engine!$I16,Budget_Paste!$I16)</f>
        <v/>
      </c>
      <c r="G20" s="44">
        <f>IF(G$5&lt;=Setup!$B$5,Engine!$J16,Budget_Paste!$J16)</f>
        <v/>
      </c>
      <c r="H20" s="44">
        <f>IF(H$5&lt;=Setup!$B$5,Engine!$K16,Budget_Paste!$K16)</f>
        <v/>
      </c>
      <c r="I20" s="44">
        <f>IF(I$5&lt;=Setup!$B$5,Engine!$L16,Budget_Paste!$L16)</f>
        <v/>
      </c>
      <c r="J20" s="44">
        <f>IF(J$5&lt;=Setup!$B$5,Engine!$M16,Budget_Paste!$M16)</f>
        <v/>
      </c>
      <c r="K20" s="44">
        <f>IF(K$5&lt;=Setup!$B$5,Engine!$N16,Budget_Paste!$N16)</f>
        <v/>
      </c>
      <c r="L20" s="44">
        <f>IF(L$5&lt;=Setup!$B$5,Engine!$O16,Budget_Paste!$O16)</f>
        <v/>
      </c>
      <c r="M20" s="44">
        <f>IF(M$5&lt;=Setup!$B$5,Engine!$P16,Budget_Paste!$P16)</f>
        <v/>
      </c>
      <c r="N20" s="44">
        <f>SUM(B20:M20)</f>
        <v/>
      </c>
    </row>
    <row r="21" hidden="1" outlineLevel="2">
      <c r="A21" s="6" t="inlineStr">
        <is>
          <t xml:space="preserve">        Equipment -Maintenance Support</t>
        </is>
      </c>
      <c r="B21" s="44">
        <f>IF(B$5&lt;=Setup!$B$5,Engine!$E17,Budget_Paste!$E17)</f>
        <v/>
      </c>
      <c r="C21" s="44">
        <f>IF(C$5&lt;=Setup!$B$5,Engine!$F17,Budget_Paste!$F17)</f>
        <v/>
      </c>
      <c r="D21" s="44">
        <f>IF(D$5&lt;=Setup!$B$5,Engine!$G17,Budget_Paste!$G17)</f>
        <v/>
      </c>
      <c r="E21" s="44">
        <f>IF(E$5&lt;=Setup!$B$5,Engine!$H17,Budget_Paste!$H17)</f>
        <v/>
      </c>
      <c r="F21" s="44">
        <f>IF(F$5&lt;=Setup!$B$5,Engine!$I17,Budget_Paste!$I17)</f>
        <v/>
      </c>
      <c r="G21" s="44">
        <f>IF(G$5&lt;=Setup!$B$5,Engine!$J17,Budget_Paste!$J17)</f>
        <v/>
      </c>
      <c r="H21" s="44">
        <f>IF(H$5&lt;=Setup!$B$5,Engine!$K17,Budget_Paste!$K17)</f>
        <v/>
      </c>
      <c r="I21" s="44">
        <f>IF(I$5&lt;=Setup!$B$5,Engine!$L17,Budget_Paste!$L17)</f>
        <v/>
      </c>
      <c r="J21" s="44">
        <f>IF(J$5&lt;=Setup!$B$5,Engine!$M17,Budget_Paste!$M17)</f>
        <v/>
      </c>
      <c r="K21" s="44">
        <f>IF(K$5&lt;=Setup!$B$5,Engine!$N17,Budget_Paste!$N17)</f>
        <v/>
      </c>
      <c r="L21" s="44">
        <f>IF(L$5&lt;=Setup!$B$5,Engine!$O17,Budget_Paste!$O17)</f>
        <v/>
      </c>
      <c r="M21" s="44">
        <f>IF(M$5&lt;=Setup!$B$5,Engine!$P17,Budget_Paste!$P17)</f>
        <v/>
      </c>
      <c r="N21" s="44">
        <f>SUM(B21:M21)</f>
        <v/>
      </c>
    </row>
    <row r="22" hidden="1" outlineLevel="2">
      <c r="A22" s="6" t="inlineStr">
        <is>
          <t xml:space="preserve">        Stamp Duty</t>
        </is>
      </c>
      <c r="B22" s="44">
        <f>IF(B$5&lt;=Setup!$B$5,Engine!$E18,Budget_Paste!$E18)</f>
        <v/>
      </c>
      <c r="C22" s="44">
        <f>IF(C$5&lt;=Setup!$B$5,Engine!$F18,Budget_Paste!$F18)</f>
        <v/>
      </c>
      <c r="D22" s="44">
        <f>IF(D$5&lt;=Setup!$B$5,Engine!$G18,Budget_Paste!$G18)</f>
        <v/>
      </c>
      <c r="E22" s="44">
        <f>IF(E$5&lt;=Setup!$B$5,Engine!$H18,Budget_Paste!$H18)</f>
        <v/>
      </c>
      <c r="F22" s="44">
        <f>IF(F$5&lt;=Setup!$B$5,Engine!$I18,Budget_Paste!$I18)</f>
        <v/>
      </c>
      <c r="G22" s="44">
        <f>IF(G$5&lt;=Setup!$B$5,Engine!$J18,Budget_Paste!$J18)</f>
        <v/>
      </c>
      <c r="H22" s="44">
        <f>IF(H$5&lt;=Setup!$B$5,Engine!$K18,Budget_Paste!$K18)</f>
        <v/>
      </c>
      <c r="I22" s="44">
        <f>IF(I$5&lt;=Setup!$B$5,Engine!$L18,Budget_Paste!$L18)</f>
        <v/>
      </c>
      <c r="J22" s="44">
        <f>IF(J$5&lt;=Setup!$B$5,Engine!$M18,Budget_Paste!$M18)</f>
        <v/>
      </c>
      <c r="K22" s="44">
        <f>IF(K$5&lt;=Setup!$B$5,Engine!$N18,Budget_Paste!$N18)</f>
        <v/>
      </c>
      <c r="L22" s="44">
        <f>IF(L$5&lt;=Setup!$B$5,Engine!$O18,Budget_Paste!$O18)</f>
        <v/>
      </c>
      <c r="M22" s="44">
        <f>IF(M$5&lt;=Setup!$B$5,Engine!$P18,Budget_Paste!$P18)</f>
        <v/>
      </c>
      <c r="N22" s="44">
        <f>SUM(B22:M22)</f>
        <v/>
      </c>
    </row>
    <row r="23" hidden="1" outlineLevel="2">
      <c r="A23" s="6" t="inlineStr">
        <is>
          <t xml:space="preserve">        Damage Waiver</t>
        </is>
      </c>
      <c r="B23" s="44">
        <f>IF(B$5&lt;=Setup!$B$5,Engine!$E19,Budget_Paste!$E19)</f>
        <v/>
      </c>
      <c r="C23" s="44">
        <f>IF(C$5&lt;=Setup!$B$5,Engine!$F19,Budget_Paste!$F19)</f>
        <v/>
      </c>
      <c r="D23" s="44">
        <f>IF(D$5&lt;=Setup!$B$5,Engine!$G19,Budget_Paste!$G19)</f>
        <v/>
      </c>
      <c r="E23" s="44">
        <f>IF(E$5&lt;=Setup!$B$5,Engine!$H19,Budget_Paste!$H19)</f>
        <v/>
      </c>
      <c r="F23" s="44">
        <f>IF(F$5&lt;=Setup!$B$5,Engine!$I19,Budget_Paste!$I19)</f>
        <v/>
      </c>
      <c r="G23" s="44">
        <f>IF(G$5&lt;=Setup!$B$5,Engine!$J19,Budget_Paste!$J19)</f>
        <v/>
      </c>
      <c r="H23" s="44">
        <f>IF(H$5&lt;=Setup!$B$5,Engine!$K19,Budget_Paste!$K19)</f>
        <v/>
      </c>
      <c r="I23" s="44">
        <f>IF(I$5&lt;=Setup!$B$5,Engine!$L19,Budget_Paste!$L19)</f>
        <v/>
      </c>
      <c r="J23" s="44">
        <f>IF(J$5&lt;=Setup!$B$5,Engine!$M19,Budget_Paste!$M19)</f>
        <v/>
      </c>
      <c r="K23" s="44">
        <f>IF(K$5&lt;=Setup!$B$5,Engine!$N19,Budget_Paste!$N19)</f>
        <v/>
      </c>
      <c r="L23" s="44">
        <f>IF(L$5&lt;=Setup!$B$5,Engine!$O19,Budget_Paste!$O19)</f>
        <v/>
      </c>
      <c r="M23" s="44">
        <f>IF(M$5&lt;=Setup!$B$5,Engine!$P19,Budget_Paste!$P19)</f>
        <v/>
      </c>
      <c r="N23" s="44">
        <f>SUM(B23:M23)</f>
        <v/>
      </c>
    </row>
    <row r="24" hidden="1" outlineLevel="2">
      <c r="A24" s="6" t="inlineStr">
        <is>
          <t xml:space="preserve">        Supplier Per Diems</t>
        </is>
      </c>
      <c r="B24" s="44">
        <f>IF(B$5&lt;=Setup!$B$5,Engine!$E20,Budget_Paste!$E20)</f>
        <v/>
      </c>
      <c r="C24" s="44">
        <f>IF(C$5&lt;=Setup!$B$5,Engine!$F20,Budget_Paste!$F20)</f>
        <v/>
      </c>
      <c r="D24" s="44">
        <f>IF(D$5&lt;=Setup!$B$5,Engine!$G20,Budget_Paste!$G20)</f>
        <v/>
      </c>
      <c r="E24" s="44">
        <f>IF(E$5&lt;=Setup!$B$5,Engine!$H20,Budget_Paste!$H20)</f>
        <v/>
      </c>
      <c r="F24" s="44">
        <f>IF(F$5&lt;=Setup!$B$5,Engine!$I20,Budget_Paste!$I20)</f>
        <v/>
      </c>
      <c r="G24" s="44">
        <f>IF(G$5&lt;=Setup!$B$5,Engine!$J20,Budget_Paste!$J20)</f>
        <v/>
      </c>
      <c r="H24" s="44">
        <f>IF(H$5&lt;=Setup!$B$5,Engine!$K20,Budget_Paste!$K20)</f>
        <v/>
      </c>
      <c r="I24" s="44">
        <f>IF(I$5&lt;=Setup!$B$5,Engine!$L20,Budget_Paste!$L20)</f>
        <v/>
      </c>
      <c r="J24" s="44">
        <f>IF(J$5&lt;=Setup!$B$5,Engine!$M20,Budget_Paste!$M20)</f>
        <v/>
      </c>
      <c r="K24" s="44">
        <f>IF(K$5&lt;=Setup!$B$5,Engine!$N20,Budget_Paste!$N20)</f>
        <v/>
      </c>
      <c r="L24" s="44">
        <f>IF(L$5&lt;=Setup!$B$5,Engine!$O20,Budget_Paste!$O20)</f>
        <v/>
      </c>
      <c r="M24" s="44">
        <f>IF(M$5&lt;=Setup!$B$5,Engine!$P20,Budget_Paste!$P20)</f>
        <v/>
      </c>
      <c r="N24" s="44">
        <f>SUM(B24:M24)</f>
        <v/>
      </c>
    </row>
    <row r="25" hidden="1" outlineLevel="2">
      <c r="A25" s="6" t="inlineStr">
        <is>
          <t xml:space="preserve">        Direct Wages &amp; Salaries</t>
        </is>
      </c>
      <c r="B25" s="44">
        <f>IF(B$5&lt;=Setup!$B$5,Engine!$E21,Budget_Paste!$E21)</f>
        <v/>
      </c>
      <c r="C25" s="44">
        <f>IF(C$5&lt;=Setup!$B$5,Engine!$F21,Budget_Paste!$F21)</f>
        <v/>
      </c>
      <c r="D25" s="44">
        <f>IF(D$5&lt;=Setup!$B$5,Engine!$G21,Budget_Paste!$G21)</f>
        <v/>
      </c>
      <c r="E25" s="44">
        <f>IF(E$5&lt;=Setup!$B$5,Engine!$H21,Budget_Paste!$H21)</f>
        <v/>
      </c>
      <c r="F25" s="44">
        <f>IF(F$5&lt;=Setup!$B$5,Engine!$I21,Budget_Paste!$I21)</f>
        <v/>
      </c>
      <c r="G25" s="44">
        <f>IF(G$5&lt;=Setup!$B$5,Engine!$J21,Budget_Paste!$J21)</f>
        <v/>
      </c>
      <c r="H25" s="44">
        <f>IF(H$5&lt;=Setup!$B$5,Engine!$K21,Budget_Paste!$K21)</f>
        <v/>
      </c>
      <c r="I25" s="44">
        <f>IF(I$5&lt;=Setup!$B$5,Engine!$L21,Budget_Paste!$L21)</f>
        <v/>
      </c>
      <c r="J25" s="44">
        <f>IF(J$5&lt;=Setup!$B$5,Engine!$M21,Budget_Paste!$M21)</f>
        <v/>
      </c>
      <c r="K25" s="44">
        <f>IF(K$5&lt;=Setup!$B$5,Engine!$N21,Budget_Paste!$N21)</f>
        <v/>
      </c>
      <c r="L25" s="44">
        <f>IF(L$5&lt;=Setup!$B$5,Engine!$O21,Budget_Paste!$O21)</f>
        <v/>
      </c>
      <c r="M25" s="44">
        <f>IF(M$5&lt;=Setup!$B$5,Engine!$P21,Budget_Paste!$P21)</f>
        <v/>
      </c>
      <c r="N25" s="44">
        <f>SUM(B25:M25)</f>
        <v/>
      </c>
    </row>
    <row r="26" hidden="1" outlineLevel="2">
      <c r="A26" s="6" t="inlineStr">
        <is>
          <t xml:space="preserve">        Direct Salaries</t>
        </is>
      </c>
      <c r="B26" s="44">
        <f>IF(B$5&lt;=Setup!$B$5,Engine!$E22,Budget_Paste!$E22)</f>
        <v/>
      </c>
      <c r="C26" s="44">
        <f>IF(C$5&lt;=Setup!$B$5,Engine!$F22,Budget_Paste!$F22)</f>
        <v/>
      </c>
      <c r="D26" s="44">
        <f>IF(D$5&lt;=Setup!$B$5,Engine!$G22,Budget_Paste!$G22)</f>
        <v/>
      </c>
      <c r="E26" s="44">
        <f>IF(E$5&lt;=Setup!$B$5,Engine!$H22,Budget_Paste!$H22)</f>
        <v/>
      </c>
      <c r="F26" s="44">
        <f>IF(F$5&lt;=Setup!$B$5,Engine!$I22,Budget_Paste!$I22)</f>
        <v/>
      </c>
      <c r="G26" s="44">
        <f>IF(G$5&lt;=Setup!$B$5,Engine!$J22,Budget_Paste!$J22)</f>
        <v/>
      </c>
      <c r="H26" s="44">
        <f>IF(H$5&lt;=Setup!$B$5,Engine!$K22,Budget_Paste!$K22)</f>
        <v/>
      </c>
      <c r="I26" s="44">
        <f>IF(I$5&lt;=Setup!$B$5,Engine!$L22,Budget_Paste!$L22)</f>
        <v/>
      </c>
      <c r="J26" s="44">
        <f>IF(J$5&lt;=Setup!$B$5,Engine!$M22,Budget_Paste!$M22)</f>
        <v/>
      </c>
      <c r="K26" s="44">
        <f>IF(K$5&lt;=Setup!$B$5,Engine!$N22,Budget_Paste!$N22)</f>
        <v/>
      </c>
      <c r="L26" s="44">
        <f>IF(L$5&lt;=Setup!$B$5,Engine!$O22,Budget_Paste!$O22)</f>
        <v/>
      </c>
      <c r="M26" s="44">
        <f>IF(M$5&lt;=Setup!$B$5,Engine!$P22,Budget_Paste!$P22)</f>
        <v/>
      </c>
      <c r="N26" s="44">
        <f>SUM(B26:M26)</f>
        <v/>
      </c>
    </row>
    <row r="27" hidden="1" outlineLevel="2">
      <c r="A27" s="6" t="inlineStr">
        <is>
          <t xml:space="preserve">        Direct Wages</t>
        </is>
      </c>
      <c r="B27" s="44">
        <f>IF(B$5&lt;=Setup!$B$5,Engine!$E23,Budget_Paste!$E23)</f>
        <v/>
      </c>
      <c r="C27" s="44">
        <f>IF(C$5&lt;=Setup!$B$5,Engine!$F23,Budget_Paste!$F23)</f>
        <v/>
      </c>
      <c r="D27" s="44">
        <f>IF(D$5&lt;=Setup!$B$5,Engine!$G23,Budget_Paste!$G23)</f>
        <v/>
      </c>
      <c r="E27" s="44">
        <f>IF(E$5&lt;=Setup!$B$5,Engine!$H23,Budget_Paste!$H23)</f>
        <v/>
      </c>
      <c r="F27" s="44">
        <f>IF(F$5&lt;=Setup!$B$5,Engine!$I23,Budget_Paste!$I23)</f>
        <v/>
      </c>
      <c r="G27" s="44">
        <f>IF(G$5&lt;=Setup!$B$5,Engine!$J23,Budget_Paste!$J23)</f>
        <v/>
      </c>
      <c r="H27" s="44">
        <f>IF(H$5&lt;=Setup!$B$5,Engine!$K23,Budget_Paste!$K23)</f>
        <v/>
      </c>
      <c r="I27" s="44">
        <f>IF(I$5&lt;=Setup!$B$5,Engine!$L23,Budget_Paste!$L23)</f>
        <v/>
      </c>
      <c r="J27" s="44">
        <f>IF(J$5&lt;=Setup!$B$5,Engine!$M23,Budget_Paste!$M23)</f>
        <v/>
      </c>
      <c r="K27" s="44">
        <f>IF(K$5&lt;=Setup!$B$5,Engine!$N23,Budget_Paste!$N23)</f>
        <v/>
      </c>
      <c r="L27" s="44">
        <f>IF(L$5&lt;=Setup!$B$5,Engine!$O23,Budget_Paste!$O23)</f>
        <v/>
      </c>
      <c r="M27" s="44">
        <f>IF(M$5&lt;=Setup!$B$5,Engine!$P23,Budget_Paste!$P23)</f>
        <v/>
      </c>
      <c r="N27" s="44">
        <f>SUM(B27:M27)</f>
        <v/>
      </c>
    </row>
    <row r="28" hidden="1" outlineLevel="2">
      <c r="A28" s="6" t="inlineStr">
        <is>
          <t xml:space="preserve">        Direct Superannuation</t>
        </is>
      </c>
      <c r="B28" s="44">
        <f>IF(B$5&lt;=Setup!$B$5,Engine!$E24,Budget_Paste!$E24)</f>
        <v/>
      </c>
      <c r="C28" s="44">
        <f>IF(C$5&lt;=Setup!$B$5,Engine!$F24,Budget_Paste!$F24)</f>
        <v/>
      </c>
      <c r="D28" s="44">
        <f>IF(D$5&lt;=Setup!$B$5,Engine!$G24,Budget_Paste!$G24)</f>
        <v/>
      </c>
      <c r="E28" s="44">
        <f>IF(E$5&lt;=Setup!$B$5,Engine!$H24,Budget_Paste!$H24)</f>
        <v/>
      </c>
      <c r="F28" s="44">
        <f>IF(F$5&lt;=Setup!$B$5,Engine!$I24,Budget_Paste!$I24)</f>
        <v/>
      </c>
      <c r="G28" s="44">
        <f>IF(G$5&lt;=Setup!$B$5,Engine!$J24,Budget_Paste!$J24)</f>
        <v/>
      </c>
      <c r="H28" s="44">
        <f>IF(H$5&lt;=Setup!$B$5,Engine!$K24,Budget_Paste!$K24)</f>
        <v/>
      </c>
      <c r="I28" s="44">
        <f>IF(I$5&lt;=Setup!$B$5,Engine!$L24,Budget_Paste!$L24)</f>
        <v/>
      </c>
      <c r="J28" s="44">
        <f>IF(J$5&lt;=Setup!$B$5,Engine!$M24,Budget_Paste!$M24)</f>
        <v/>
      </c>
      <c r="K28" s="44">
        <f>IF(K$5&lt;=Setup!$B$5,Engine!$N24,Budget_Paste!$N24)</f>
        <v/>
      </c>
      <c r="L28" s="44">
        <f>IF(L$5&lt;=Setup!$B$5,Engine!$O24,Budget_Paste!$O24)</f>
        <v/>
      </c>
      <c r="M28" s="44">
        <f>IF(M$5&lt;=Setup!$B$5,Engine!$P24,Budget_Paste!$P24)</f>
        <v/>
      </c>
      <c r="N28" s="44">
        <f>SUM(B28:M28)</f>
        <v/>
      </c>
    </row>
    <row r="29" hidden="1" outlineLevel="2">
      <c r="A29" s="6" t="inlineStr">
        <is>
          <t xml:space="preserve">        Direct Workers Comp</t>
        </is>
      </c>
      <c r="B29" s="44">
        <f>IF(B$5&lt;=Setup!$B$5,Engine!$E25,Budget_Paste!$E25)</f>
        <v/>
      </c>
      <c r="C29" s="44">
        <f>IF(C$5&lt;=Setup!$B$5,Engine!$F25,Budget_Paste!$F25)</f>
        <v/>
      </c>
      <c r="D29" s="44">
        <f>IF(D$5&lt;=Setup!$B$5,Engine!$G25,Budget_Paste!$G25)</f>
        <v/>
      </c>
      <c r="E29" s="44">
        <f>IF(E$5&lt;=Setup!$B$5,Engine!$H25,Budget_Paste!$H25)</f>
        <v/>
      </c>
      <c r="F29" s="44">
        <f>IF(F$5&lt;=Setup!$B$5,Engine!$I25,Budget_Paste!$I25)</f>
        <v/>
      </c>
      <c r="G29" s="44">
        <f>IF(G$5&lt;=Setup!$B$5,Engine!$J25,Budget_Paste!$J25)</f>
        <v/>
      </c>
      <c r="H29" s="44">
        <f>IF(H$5&lt;=Setup!$B$5,Engine!$K25,Budget_Paste!$K25)</f>
        <v/>
      </c>
      <c r="I29" s="44">
        <f>IF(I$5&lt;=Setup!$B$5,Engine!$L25,Budget_Paste!$L25)</f>
        <v/>
      </c>
      <c r="J29" s="44">
        <f>IF(J$5&lt;=Setup!$B$5,Engine!$M25,Budget_Paste!$M25)</f>
        <v/>
      </c>
      <c r="K29" s="44">
        <f>IF(K$5&lt;=Setup!$B$5,Engine!$N25,Budget_Paste!$N25)</f>
        <v/>
      </c>
      <c r="L29" s="44">
        <f>IF(L$5&lt;=Setup!$B$5,Engine!$O25,Budget_Paste!$O25)</f>
        <v/>
      </c>
      <c r="M29" s="44">
        <f>IF(M$5&lt;=Setup!$B$5,Engine!$P25,Budget_Paste!$P25)</f>
        <v/>
      </c>
      <c r="N29" s="44">
        <f>SUM(B29:M29)</f>
        <v/>
      </c>
    </row>
    <row r="30" hidden="1" outlineLevel="2">
      <c r="A30" s="6" t="inlineStr">
        <is>
          <t xml:space="preserve">        Other Direct Expenses</t>
        </is>
      </c>
      <c r="B30" s="44">
        <f>IF(B$5&lt;=Setup!$B$5,Engine!$E26,Budget_Paste!$E26)</f>
        <v/>
      </c>
      <c r="C30" s="44">
        <f>IF(C$5&lt;=Setup!$B$5,Engine!$F26,Budget_Paste!$F26)</f>
        <v/>
      </c>
      <c r="D30" s="44">
        <f>IF(D$5&lt;=Setup!$B$5,Engine!$G26,Budget_Paste!$G26)</f>
        <v/>
      </c>
      <c r="E30" s="44">
        <f>IF(E$5&lt;=Setup!$B$5,Engine!$H26,Budget_Paste!$H26)</f>
        <v/>
      </c>
      <c r="F30" s="44">
        <f>IF(F$5&lt;=Setup!$B$5,Engine!$I26,Budget_Paste!$I26)</f>
        <v/>
      </c>
      <c r="G30" s="44">
        <f>IF(G$5&lt;=Setup!$B$5,Engine!$J26,Budget_Paste!$J26)</f>
        <v/>
      </c>
      <c r="H30" s="44">
        <f>IF(H$5&lt;=Setup!$B$5,Engine!$K26,Budget_Paste!$K26)</f>
        <v/>
      </c>
      <c r="I30" s="44">
        <f>IF(I$5&lt;=Setup!$B$5,Engine!$L26,Budget_Paste!$L26)</f>
        <v/>
      </c>
      <c r="J30" s="44">
        <f>IF(J$5&lt;=Setup!$B$5,Engine!$M26,Budget_Paste!$M26)</f>
        <v/>
      </c>
      <c r="K30" s="44">
        <f>IF(K$5&lt;=Setup!$B$5,Engine!$N26,Budget_Paste!$N26)</f>
        <v/>
      </c>
      <c r="L30" s="44">
        <f>IF(L$5&lt;=Setup!$B$5,Engine!$O26,Budget_Paste!$O26)</f>
        <v/>
      </c>
      <c r="M30" s="44">
        <f>IF(M$5&lt;=Setup!$B$5,Engine!$P26,Budget_Paste!$P26)</f>
        <v/>
      </c>
      <c r="N30" s="44">
        <f>SUM(B30:M30)</f>
        <v/>
      </c>
    </row>
    <row r="31" hidden="1" outlineLevel="2">
      <c r="A31" s="6" t="inlineStr">
        <is>
          <t xml:space="preserve">        Credit Card fees paid - COGS</t>
        </is>
      </c>
      <c r="B31" s="44">
        <f>IF(B$5&lt;=Setup!$B$5,Engine!$E27,Budget_Paste!$E27)</f>
        <v/>
      </c>
      <c r="C31" s="44">
        <f>IF(C$5&lt;=Setup!$B$5,Engine!$F27,Budget_Paste!$F27)</f>
        <v/>
      </c>
      <c r="D31" s="44">
        <f>IF(D$5&lt;=Setup!$B$5,Engine!$G27,Budget_Paste!$G27)</f>
        <v/>
      </c>
      <c r="E31" s="44">
        <f>IF(E$5&lt;=Setup!$B$5,Engine!$H27,Budget_Paste!$H27)</f>
        <v/>
      </c>
      <c r="F31" s="44">
        <f>IF(F$5&lt;=Setup!$B$5,Engine!$I27,Budget_Paste!$I27)</f>
        <v/>
      </c>
      <c r="G31" s="44">
        <f>IF(G$5&lt;=Setup!$B$5,Engine!$J27,Budget_Paste!$J27)</f>
        <v/>
      </c>
      <c r="H31" s="44">
        <f>IF(H$5&lt;=Setup!$B$5,Engine!$K27,Budget_Paste!$K27)</f>
        <v/>
      </c>
      <c r="I31" s="44">
        <f>IF(I$5&lt;=Setup!$B$5,Engine!$L27,Budget_Paste!$L27)</f>
        <v/>
      </c>
      <c r="J31" s="44">
        <f>IF(J$5&lt;=Setup!$B$5,Engine!$M27,Budget_Paste!$M27)</f>
        <v/>
      </c>
      <c r="K31" s="44">
        <f>IF(K$5&lt;=Setup!$B$5,Engine!$N27,Budget_Paste!$N27)</f>
        <v/>
      </c>
      <c r="L31" s="44">
        <f>IF(L$5&lt;=Setup!$B$5,Engine!$O27,Budget_Paste!$O27)</f>
        <v/>
      </c>
      <c r="M31" s="44">
        <f>IF(M$5&lt;=Setup!$B$5,Engine!$P27,Budget_Paste!$P27)</f>
        <v/>
      </c>
      <c r="N31" s="44">
        <f>SUM(B31:M31)</f>
        <v/>
      </c>
    </row>
    <row r="32" outlineLevel="1">
      <c r="A32" s="25" t="inlineStr">
        <is>
          <t xml:space="preserve">    Expenses</t>
        </is>
      </c>
      <c r="B32" s="46">
        <f>SUM(B33:B38)</f>
        <v/>
      </c>
      <c r="C32" s="46">
        <f>SUM(C33:C38)</f>
        <v/>
      </c>
      <c r="D32" s="46">
        <f>SUM(D33:D38)</f>
        <v/>
      </c>
      <c r="E32" s="46">
        <f>SUM(E33:E38)</f>
        <v/>
      </c>
      <c r="F32" s="46">
        <f>SUM(F33:F38)</f>
        <v/>
      </c>
      <c r="G32" s="46">
        <f>SUM(G33:G38)</f>
        <v/>
      </c>
      <c r="H32" s="46">
        <f>SUM(H33:H38)</f>
        <v/>
      </c>
      <c r="I32" s="46">
        <f>SUM(I33:I38)</f>
        <v/>
      </c>
      <c r="J32" s="46">
        <f>SUM(J33:J38)</f>
        <v/>
      </c>
      <c r="K32" s="46">
        <f>SUM(K33:K38)</f>
        <v/>
      </c>
      <c r="L32" s="46">
        <f>SUM(L33:L38)</f>
        <v/>
      </c>
      <c r="M32" s="46">
        <f>SUM(M33:M38)</f>
        <v/>
      </c>
      <c r="N32" s="46">
        <f>SUM(N33:N38)</f>
        <v/>
      </c>
    </row>
    <row r="33" hidden="1" outlineLevel="2">
      <c r="A33" s="6" t="inlineStr">
        <is>
          <t xml:space="preserve">        General &amp; Administrative Exp</t>
        </is>
      </c>
      <c r="B33" s="44">
        <f>IF(B$5&lt;=Setup!$B$5,Engine!$E28,Budget_Paste!$E28)</f>
        <v/>
      </c>
      <c r="C33" s="44">
        <f>IF(C$5&lt;=Setup!$B$5,Engine!$F28,Budget_Paste!$F28)</f>
        <v/>
      </c>
      <c r="D33" s="44">
        <f>IF(D$5&lt;=Setup!$B$5,Engine!$G28,Budget_Paste!$G28)</f>
        <v/>
      </c>
      <c r="E33" s="44">
        <f>IF(E$5&lt;=Setup!$B$5,Engine!$H28,Budget_Paste!$H28)</f>
        <v/>
      </c>
      <c r="F33" s="44">
        <f>IF(F$5&lt;=Setup!$B$5,Engine!$I28,Budget_Paste!$I28)</f>
        <v/>
      </c>
      <c r="G33" s="44">
        <f>IF(G$5&lt;=Setup!$B$5,Engine!$J28,Budget_Paste!$J28)</f>
        <v/>
      </c>
      <c r="H33" s="44">
        <f>IF(H$5&lt;=Setup!$B$5,Engine!$K28,Budget_Paste!$K28)</f>
        <v/>
      </c>
      <c r="I33" s="44">
        <f>IF(I$5&lt;=Setup!$B$5,Engine!$L28,Budget_Paste!$L28)</f>
        <v/>
      </c>
      <c r="J33" s="44">
        <f>IF(J$5&lt;=Setup!$B$5,Engine!$M28,Budget_Paste!$M28)</f>
        <v/>
      </c>
      <c r="K33" s="44">
        <f>IF(K$5&lt;=Setup!$B$5,Engine!$N28,Budget_Paste!$N28)</f>
        <v/>
      </c>
      <c r="L33" s="44">
        <f>IF(L$5&lt;=Setup!$B$5,Engine!$O28,Budget_Paste!$O28)</f>
        <v/>
      </c>
      <c r="M33" s="44">
        <f>IF(M$5&lt;=Setup!$B$5,Engine!$P28,Budget_Paste!$P28)</f>
        <v/>
      </c>
      <c r="N33" s="44">
        <f>SUM(B33:M33)</f>
        <v/>
      </c>
    </row>
    <row r="34" hidden="1" outlineLevel="2">
      <c r="A34" s="6" t="inlineStr">
        <is>
          <t xml:space="preserve">        Business Insurances</t>
        </is>
      </c>
      <c r="B34" s="44">
        <f>IF(B$5&lt;=Setup!$B$5,Engine!$E29,Budget_Paste!$E29)</f>
        <v/>
      </c>
      <c r="C34" s="44">
        <f>IF(C$5&lt;=Setup!$B$5,Engine!$F29,Budget_Paste!$F29)</f>
        <v/>
      </c>
      <c r="D34" s="44">
        <f>IF(D$5&lt;=Setup!$B$5,Engine!$G29,Budget_Paste!$G29)</f>
        <v/>
      </c>
      <c r="E34" s="44">
        <f>IF(E$5&lt;=Setup!$B$5,Engine!$H29,Budget_Paste!$H29)</f>
        <v/>
      </c>
      <c r="F34" s="44">
        <f>IF(F$5&lt;=Setup!$B$5,Engine!$I29,Budget_Paste!$I29)</f>
        <v/>
      </c>
      <c r="G34" s="44">
        <f>IF(G$5&lt;=Setup!$B$5,Engine!$J29,Budget_Paste!$J29)</f>
        <v/>
      </c>
      <c r="H34" s="44">
        <f>IF(H$5&lt;=Setup!$B$5,Engine!$K29,Budget_Paste!$K29)</f>
        <v/>
      </c>
      <c r="I34" s="44">
        <f>IF(I$5&lt;=Setup!$B$5,Engine!$L29,Budget_Paste!$L29)</f>
        <v/>
      </c>
      <c r="J34" s="44">
        <f>IF(J$5&lt;=Setup!$B$5,Engine!$M29,Budget_Paste!$M29)</f>
        <v/>
      </c>
      <c r="K34" s="44">
        <f>IF(K$5&lt;=Setup!$B$5,Engine!$N29,Budget_Paste!$N29)</f>
        <v/>
      </c>
      <c r="L34" s="44">
        <f>IF(L$5&lt;=Setup!$B$5,Engine!$O29,Budget_Paste!$O29)</f>
        <v/>
      </c>
      <c r="M34" s="44">
        <f>IF(M$5&lt;=Setup!$B$5,Engine!$P29,Budget_Paste!$P29)</f>
        <v/>
      </c>
      <c r="N34" s="44">
        <f>SUM(B34:M34)</f>
        <v/>
      </c>
    </row>
    <row r="35" hidden="1" outlineLevel="2">
      <c r="A35" s="6" t="inlineStr">
        <is>
          <t xml:space="preserve">        Advertising &amp; Promotion Exp</t>
        </is>
      </c>
      <c r="B35" s="44">
        <f>IF(B$5&lt;=Setup!$B$5,Engine!$E30,Budget_Paste!$E30)</f>
        <v/>
      </c>
      <c r="C35" s="44">
        <f>IF(C$5&lt;=Setup!$B$5,Engine!$F30,Budget_Paste!$F30)</f>
        <v/>
      </c>
      <c r="D35" s="44">
        <f>IF(D$5&lt;=Setup!$B$5,Engine!$G30,Budget_Paste!$G30)</f>
        <v/>
      </c>
      <c r="E35" s="44">
        <f>IF(E$5&lt;=Setup!$B$5,Engine!$H30,Budget_Paste!$H30)</f>
        <v/>
      </c>
      <c r="F35" s="44">
        <f>IF(F$5&lt;=Setup!$B$5,Engine!$I30,Budget_Paste!$I30)</f>
        <v/>
      </c>
      <c r="G35" s="44">
        <f>IF(G$5&lt;=Setup!$B$5,Engine!$J30,Budget_Paste!$J30)</f>
        <v/>
      </c>
      <c r="H35" s="44">
        <f>IF(H$5&lt;=Setup!$B$5,Engine!$K30,Budget_Paste!$K30)</f>
        <v/>
      </c>
      <c r="I35" s="44">
        <f>IF(I$5&lt;=Setup!$B$5,Engine!$L30,Budget_Paste!$L30)</f>
        <v/>
      </c>
      <c r="J35" s="44">
        <f>IF(J$5&lt;=Setup!$B$5,Engine!$M30,Budget_Paste!$M30)</f>
        <v/>
      </c>
      <c r="K35" s="44">
        <f>IF(K$5&lt;=Setup!$B$5,Engine!$N30,Budget_Paste!$N30)</f>
        <v/>
      </c>
      <c r="L35" s="44">
        <f>IF(L$5&lt;=Setup!$B$5,Engine!$O30,Budget_Paste!$O30)</f>
        <v/>
      </c>
      <c r="M35" s="44">
        <f>IF(M$5&lt;=Setup!$B$5,Engine!$P30,Budget_Paste!$P30)</f>
        <v/>
      </c>
      <c r="N35" s="44">
        <f>SUM(B35:M35)</f>
        <v/>
      </c>
    </row>
    <row r="36" hidden="1" outlineLevel="2">
      <c r="A36" s="6" t="inlineStr">
        <is>
          <t xml:space="preserve">        Operating Expenses</t>
        </is>
      </c>
      <c r="B36" s="44">
        <f>IF(B$5&lt;=Setup!$B$5,Engine!$E31,Budget_Paste!$E31)</f>
        <v/>
      </c>
      <c r="C36" s="44">
        <f>IF(C$5&lt;=Setup!$B$5,Engine!$F31,Budget_Paste!$F31)</f>
        <v/>
      </c>
      <c r="D36" s="44">
        <f>IF(D$5&lt;=Setup!$B$5,Engine!$G31,Budget_Paste!$G31)</f>
        <v/>
      </c>
      <c r="E36" s="44">
        <f>IF(E$5&lt;=Setup!$B$5,Engine!$H31,Budget_Paste!$H31)</f>
        <v/>
      </c>
      <c r="F36" s="44">
        <f>IF(F$5&lt;=Setup!$B$5,Engine!$I31,Budget_Paste!$I31)</f>
        <v/>
      </c>
      <c r="G36" s="44">
        <f>IF(G$5&lt;=Setup!$B$5,Engine!$J31,Budget_Paste!$J31)</f>
        <v/>
      </c>
      <c r="H36" s="44">
        <f>IF(H$5&lt;=Setup!$B$5,Engine!$K31,Budget_Paste!$K31)</f>
        <v/>
      </c>
      <c r="I36" s="44">
        <f>IF(I$5&lt;=Setup!$B$5,Engine!$L31,Budget_Paste!$L31)</f>
        <v/>
      </c>
      <c r="J36" s="44">
        <f>IF(J$5&lt;=Setup!$B$5,Engine!$M31,Budget_Paste!$M31)</f>
        <v/>
      </c>
      <c r="K36" s="44">
        <f>IF(K$5&lt;=Setup!$B$5,Engine!$N31,Budget_Paste!$N31)</f>
        <v/>
      </c>
      <c r="L36" s="44">
        <f>IF(L$5&lt;=Setup!$B$5,Engine!$O31,Budget_Paste!$O31)</f>
        <v/>
      </c>
      <c r="M36" s="44">
        <f>IF(M$5&lt;=Setup!$B$5,Engine!$P31,Budget_Paste!$P31)</f>
        <v/>
      </c>
      <c r="N36" s="44">
        <f>SUM(B36:M36)</f>
        <v/>
      </c>
    </row>
    <row r="37" hidden="1" outlineLevel="2">
      <c r="A37" s="6" t="inlineStr">
        <is>
          <t xml:space="preserve">        Employment Expenses</t>
        </is>
      </c>
      <c r="B37" s="44">
        <f>IF(B$5&lt;=Setup!$B$5,Engine!$E32,Budget_Paste!$E32)</f>
        <v/>
      </c>
      <c r="C37" s="44">
        <f>IF(C$5&lt;=Setup!$B$5,Engine!$F32,Budget_Paste!$F32)</f>
        <v/>
      </c>
      <c r="D37" s="44">
        <f>IF(D$5&lt;=Setup!$B$5,Engine!$G32,Budget_Paste!$G32)</f>
        <v/>
      </c>
      <c r="E37" s="44">
        <f>IF(E$5&lt;=Setup!$B$5,Engine!$H32,Budget_Paste!$H32)</f>
        <v/>
      </c>
      <c r="F37" s="44">
        <f>IF(F$5&lt;=Setup!$B$5,Engine!$I32,Budget_Paste!$I32)</f>
        <v/>
      </c>
      <c r="G37" s="44">
        <f>IF(G$5&lt;=Setup!$B$5,Engine!$J32,Budget_Paste!$J32)</f>
        <v/>
      </c>
      <c r="H37" s="44">
        <f>IF(H$5&lt;=Setup!$B$5,Engine!$K32,Budget_Paste!$K32)</f>
        <v/>
      </c>
      <c r="I37" s="44">
        <f>IF(I$5&lt;=Setup!$B$5,Engine!$L32,Budget_Paste!$L32)</f>
        <v/>
      </c>
      <c r="J37" s="44">
        <f>IF(J$5&lt;=Setup!$B$5,Engine!$M32,Budget_Paste!$M32)</f>
        <v/>
      </c>
      <c r="K37" s="44">
        <f>IF(K$5&lt;=Setup!$B$5,Engine!$N32,Budget_Paste!$N32)</f>
        <v/>
      </c>
      <c r="L37" s="44">
        <f>IF(L$5&lt;=Setup!$B$5,Engine!$O32,Budget_Paste!$O32)</f>
        <v/>
      </c>
      <c r="M37" s="44">
        <f>IF(M$5&lt;=Setup!$B$5,Engine!$P32,Budget_Paste!$P32)</f>
        <v/>
      </c>
      <c r="N37" s="44">
        <f>SUM(B37:M37)</f>
        <v/>
      </c>
    </row>
    <row r="38" hidden="1" outlineLevel="2">
      <c r="A38" s="6" t="inlineStr">
        <is>
          <t xml:space="preserve">        Credit Card fees paid</t>
        </is>
      </c>
      <c r="B38" s="44">
        <f>IF(B$5&lt;=Setup!$B$5,Engine!$E33,Budget_Paste!$E33)</f>
        <v/>
      </c>
      <c r="C38" s="44">
        <f>IF(C$5&lt;=Setup!$B$5,Engine!$F33,Budget_Paste!$F33)</f>
        <v/>
      </c>
      <c r="D38" s="44">
        <f>IF(D$5&lt;=Setup!$B$5,Engine!$G33,Budget_Paste!$G33)</f>
        <v/>
      </c>
      <c r="E38" s="44">
        <f>IF(E$5&lt;=Setup!$B$5,Engine!$H33,Budget_Paste!$H33)</f>
        <v/>
      </c>
      <c r="F38" s="44">
        <f>IF(F$5&lt;=Setup!$B$5,Engine!$I33,Budget_Paste!$I33)</f>
        <v/>
      </c>
      <c r="G38" s="44">
        <f>IF(G$5&lt;=Setup!$B$5,Engine!$J33,Budget_Paste!$J33)</f>
        <v/>
      </c>
      <c r="H38" s="44">
        <f>IF(H$5&lt;=Setup!$B$5,Engine!$K33,Budget_Paste!$K33)</f>
        <v/>
      </c>
      <c r="I38" s="44">
        <f>IF(I$5&lt;=Setup!$B$5,Engine!$L33,Budget_Paste!$L33)</f>
        <v/>
      </c>
      <c r="J38" s="44">
        <f>IF(J$5&lt;=Setup!$B$5,Engine!$M33,Budget_Paste!$M33)</f>
        <v/>
      </c>
      <c r="K38" s="44">
        <f>IF(K$5&lt;=Setup!$B$5,Engine!$N33,Budget_Paste!$N33)</f>
        <v/>
      </c>
      <c r="L38" s="44">
        <f>IF(L$5&lt;=Setup!$B$5,Engine!$O33,Budget_Paste!$O33)</f>
        <v/>
      </c>
      <c r="M38" s="44">
        <f>IF(M$5&lt;=Setup!$B$5,Engine!$P33,Budget_Paste!$P33)</f>
        <v/>
      </c>
      <c r="N38" s="44">
        <f>SUM(B38:M38)</f>
        <v/>
      </c>
    </row>
    <row r="39" outlineLevel="1">
      <c r="A39" s="25" t="inlineStr">
        <is>
          <t xml:space="preserve">    Other Income</t>
        </is>
      </c>
      <c r="B39" s="46">
        <f>SUM(B40:B40)</f>
        <v/>
      </c>
      <c r="C39" s="46">
        <f>SUM(C40:C40)</f>
        <v/>
      </c>
      <c r="D39" s="46">
        <f>SUM(D40:D40)</f>
        <v/>
      </c>
      <c r="E39" s="46">
        <f>SUM(E40:E40)</f>
        <v/>
      </c>
      <c r="F39" s="46">
        <f>SUM(F40:F40)</f>
        <v/>
      </c>
      <c r="G39" s="46">
        <f>SUM(G40:G40)</f>
        <v/>
      </c>
      <c r="H39" s="46">
        <f>SUM(H40:H40)</f>
        <v/>
      </c>
      <c r="I39" s="46">
        <f>SUM(I40:I40)</f>
        <v/>
      </c>
      <c r="J39" s="46">
        <f>SUM(J40:J40)</f>
        <v/>
      </c>
      <c r="K39" s="46">
        <f>SUM(K40:K40)</f>
        <v/>
      </c>
      <c r="L39" s="46">
        <f>SUM(L40:L40)</f>
        <v/>
      </c>
      <c r="M39" s="46">
        <f>SUM(M40:M40)</f>
        <v/>
      </c>
      <c r="N39" s="46">
        <f>SUM(N40:N40)</f>
        <v/>
      </c>
    </row>
    <row r="40" hidden="1" outlineLevel="2">
      <c r="A40" s="6" t="inlineStr">
        <is>
          <t xml:space="preserve">        Other Income</t>
        </is>
      </c>
      <c r="B40" s="44">
        <f>IF(B$5&lt;=Setup!$B$5,Engine!$E34,Budget_Paste!$E34)</f>
        <v/>
      </c>
      <c r="C40" s="44">
        <f>IF(C$5&lt;=Setup!$B$5,Engine!$F34,Budget_Paste!$F34)</f>
        <v/>
      </c>
      <c r="D40" s="44">
        <f>IF(D$5&lt;=Setup!$B$5,Engine!$G34,Budget_Paste!$G34)</f>
        <v/>
      </c>
      <c r="E40" s="44">
        <f>IF(E$5&lt;=Setup!$B$5,Engine!$H34,Budget_Paste!$H34)</f>
        <v/>
      </c>
      <c r="F40" s="44">
        <f>IF(F$5&lt;=Setup!$B$5,Engine!$I34,Budget_Paste!$I34)</f>
        <v/>
      </c>
      <c r="G40" s="44">
        <f>IF(G$5&lt;=Setup!$B$5,Engine!$J34,Budget_Paste!$J34)</f>
        <v/>
      </c>
      <c r="H40" s="44">
        <f>IF(H$5&lt;=Setup!$B$5,Engine!$K34,Budget_Paste!$K34)</f>
        <v/>
      </c>
      <c r="I40" s="44">
        <f>IF(I$5&lt;=Setup!$B$5,Engine!$L34,Budget_Paste!$L34)</f>
        <v/>
      </c>
      <c r="J40" s="44">
        <f>IF(J$5&lt;=Setup!$B$5,Engine!$M34,Budget_Paste!$M34)</f>
        <v/>
      </c>
      <c r="K40" s="44">
        <f>IF(K$5&lt;=Setup!$B$5,Engine!$N34,Budget_Paste!$N34)</f>
        <v/>
      </c>
      <c r="L40" s="44">
        <f>IF(L$5&lt;=Setup!$B$5,Engine!$O34,Budget_Paste!$O34)</f>
        <v/>
      </c>
      <c r="M40" s="44">
        <f>IF(M$5&lt;=Setup!$B$5,Engine!$P34,Budget_Paste!$P34)</f>
        <v/>
      </c>
      <c r="N40" s="44">
        <f>SUM(B40:M40)</f>
        <v/>
      </c>
    </row>
    <row r="41" outlineLevel="1">
      <c r="A41" s="25" t="inlineStr">
        <is>
          <t xml:space="preserve">    Other Expenses</t>
        </is>
      </c>
      <c r="B41" s="46">
        <f>SUM(B42:B42)</f>
        <v/>
      </c>
      <c r="C41" s="46">
        <f>SUM(C42:C42)</f>
        <v/>
      </c>
      <c r="D41" s="46">
        <f>SUM(D42:D42)</f>
        <v/>
      </c>
      <c r="E41" s="46">
        <f>SUM(E42:E42)</f>
        <v/>
      </c>
      <c r="F41" s="46">
        <f>SUM(F42:F42)</f>
        <v/>
      </c>
      <c r="G41" s="46">
        <f>SUM(G42:G42)</f>
        <v/>
      </c>
      <c r="H41" s="46">
        <f>SUM(H42:H42)</f>
        <v/>
      </c>
      <c r="I41" s="46">
        <f>SUM(I42:I42)</f>
        <v/>
      </c>
      <c r="J41" s="46">
        <f>SUM(J42:J42)</f>
        <v/>
      </c>
      <c r="K41" s="46">
        <f>SUM(K42:K42)</f>
        <v/>
      </c>
      <c r="L41" s="46">
        <f>SUM(L42:L42)</f>
        <v/>
      </c>
      <c r="M41" s="46">
        <f>SUM(M42:M42)</f>
        <v/>
      </c>
      <c r="N41" s="46">
        <f>SUM(N42:N42)</f>
        <v/>
      </c>
    </row>
    <row r="42" hidden="1" outlineLevel="2">
      <c r="A42" s="6" t="inlineStr">
        <is>
          <t xml:space="preserve">        Other Expenses</t>
        </is>
      </c>
      <c r="B42" s="44">
        <f>IF(B$5&lt;=Setup!$B$5,Engine!$E35,Budget_Paste!$E35)</f>
        <v/>
      </c>
      <c r="C42" s="44">
        <f>IF(C$5&lt;=Setup!$B$5,Engine!$F35,Budget_Paste!$F35)</f>
        <v/>
      </c>
      <c r="D42" s="44">
        <f>IF(D$5&lt;=Setup!$B$5,Engine!$G35,Budget_Paste!$G35)</f>
        <v/>
      </c>
      <c r="E42" s="44">
        <f>IF(E$5&lt;=Setup!$B$5,Engine!$H35,Budget_Paste!$H35)</f>
        <v/>
      </c>
      <c r="F42" s="44">
        <f>IF(F$5&lt;=Setup!$B$5,Engine!$I35,Budget_Paste!$I35)</f>
        <v/>
      </c>
      <c r="G42" s="44">
        <f>IF(G$5&lt;=Setup!$B$5,Engine!$J35,Budget_Paste!$J35)</f>
        <v/>
      </c>
      <c r="H42" s="44">
        <f>IF(H$5&lt;=Setup!$B$5,Engine!$K35,Budget_Paste!$K35)</f>
        <v/>
      </c>
      <c r="I42" s="44">
        <f>IF(I$5&lt;=Setup!$B$5,Engine!$L35,Budget_Paste!$L35)</f>
        <v/>
      </c>
      <c r="J42" s="44">
        <f>IF(J$5&lt;=Setup!$B$5,Engine!$M35,Budget_Paste!$M35)</f>
        <v/>
      </c>
      <c r="K42" s="44">
        <f>IF(K$5&lt;=Setup!$B$5,Engine!$N35,Budget_Paste!$N35)</f>
        <v/>
      </c>
      <c r="L42" s="44">
        <f>IF(L$5&lt;=Setup!$B$5,Engine!$O35,Budget_Paste!$O35)</f>
        <v/>
      </c>
      <c r="M42" s="44">
        <f>IF(M$5&lt;=Setup!$B$5,Engine!$P35,Budget_Paste!$P35)</f>
        <v/>
      </c>
      <c r="N42" s="44">
        <f>SUM(B42:M42)</f>
        <v/>
      </c>
    </row>
    <row r="43" outlineLevel="1">
      <c r="A43" s="27" t="inlineStr">
        <is>
          <t xml:space="preserve">    Gross profit</t>
        </is>
      </c>
      <c r="B43" s="47">
        <f>B7+B15</f>
        <v/>
      </c>
      <c r="C43" s="47">
        <f>C7+C15</f>
        <v/>
      </c>
      <c r="D43" s="47">
        <f>D7+D15</f>
        <v/>
      </c>
      <c r="E43" s="47">
        <f>E7+E15</f>
        <v/>
      </c>
      <c r="F43" s="47">
        <f>F7+F15</f>
        <v/>
      </c>
      <c r="G43" s="47">
        <f>G7+G15</f>
        <v/>
      </c>
      <c r="H43" s="47">
        <f>H7+H15</f>
        <v/>
      </c>
      <c r="I43" s="47">
        <f>I7+I15</f>
        <v/>
      </c>
      <c r="J43" s="47">
        <f>J7+J15</f>
        <v/>
      </c>
      <c r="K43" s="47">
        <f>K7+K15</f>
        <v/>
      </c>
      <c r="L43" s="47">
        <f>L7+L15</f>
        <v/>
      </c>
      <c r="M43" s="47">
        <f>M7+M15</f>
        <v/>
      </c>
      <c r="N43" s="47">
        <f>N7+N15</f>
        <v/>
      </c>
    </row>
    <row r="44" outlineLevel="1">
      <c r="A44" s="6" t="inlineStr">
        <is>
          <t xml:space="preserve">    Gross margin %</t>
        </is>
      </c>
      <c r="B44" s="48">
        <f>IFERROR(B43/B7,0)</f>
        <v/>
      </c>
      <c r="C44" s="48">
        <f>IFERROR(C43/C7,0)</f>
        <v/>
      </c>
      <c r="D44" s="48">
        <f>IFERROR(D43/D7,0)</f>
        <v/>
      </c>
      <c r="E44" s="48">
        <f>IFERROR(E43/E7,0)</f>
        <v/>
      </c>
      <c r="F44" s="48">
        <f>IFERROR(F43/F7,0)</f>
        <v/>
      </c>
      <c r="G44" s="48">
        <f>IFERROR(G43/G7,0)</f>
        <v/>
      </c>
      <c r="H44" s="48">
        <f>IFERROR(H43/H7,0)</f>
        <v/>
      </c>
      <c r="I44" s="48">
        <f>IFERROR(I43/I7,0)</f>
        <v/>
      </c>
      <c r="J44" s="48">
        <f>IFERROR(J43/J7,0)</f>
        <v/>
      </c>
      <c r="K44" s="48">
        <f>IFERROR(K43/K7,0)</f>
        <v/>
      </c>
      <c r="L44" s="48">
        <f>IFERROR(L43/L7,0)</f>
        <v/>
      </c>
      <c r="M44" s="48">
        <f>IFERROR(M43/M7,0)</f>
        <v/>
      </c>
      <c r="N44" s="48">
        <f>IFERROR(N43/N7,0)</f>
        <v/>
      </c>
    </row>
    <row r="45" outlineLevel="1">
      <c r="A45" s="27" t="inlineStr">
        <is>
          <t xml:space="preserve">    Net profit</t>
        </is>
      </c>
      <c r="B45" s="47">
        <f>B7+B15+B32+B39+B41</f>
        <v/>
      </c>
      <c r="C45" s="47">
        <f>C7+C15+C32+C39+C41</f>
        <v/>
      </c>
      <c r="D45" s="47">
        <f>D7+D15+D32+D39+D41</f>
        <v/>
      </c>
      <c r="E45" s="47">
        <f>E7+E15+E32+E39+E41</f>
        <v/>
      </c>
      <c r="F45" s="47">
        <f>F7+F15+F32+F39+F41</f>
        <v/>
      </c>
      <c r="G45" s="47">
        <f>G7+G15+G32+G39+G41</f>
        <v/>
      </c>
      <c r="H45" s="47">
        <f>H7+H15+H32+H39+H41</f>
        <v/>
      </c>
      <c r="I45" s="47">
        <f>I7+I15+I32+I39+I41</f>
        <v/>
      </c>
      <c r="J45" s="47">
        <f>J7+J15+J32+J39+J41</f>
        <v/>
      </c>
      <c r="K45" s="47">
        <f>K7+K15+K32+K39+K41</f>
        <v/>
      </c>
      <c r="L45" s="47">
        <f>L7+L15+L32+L39+L41</f>
        <v/>
      </c>
      <c r="M45" s="47">
        <f>M7+M15+M32+M39+M41</f>
        <v/>
      </c>
      <c r="N45" s="47">
        <f>N7+N15+N32+N39+N41</f>
        <v/>
      </c>
    </row>
    <row r="47">
      <c r="A47" s="23" t="inlineStr">
        <is>
          <t>PRODUCTION</t>
        </is>
      </c>
      <c r="B47" s="45">
        <f>B86</f>
        <v/>
      </c>
      <c r="C47" s="45">
        <f>C86</f>
        <v/>
      </c>
      <c r="D47" s="45">
        <f>D86</f>
        <v/>
      </c>
      <c r="E47" s="45">
        <f>E86</f>
        <v/>
      </c>
      <c r="F47" s="45">
        <f>F86</f>
        <v/>
      </c>
      <c r="G47" s="45">
        <f>G86</f>
        <v/>
      </c>
      <c r="H47" s="45">
        <f>H86</f>
        <v/>
      </c>
      <c r="I47" s="45">
        <f>I86</f>
        <v/>
      </c>
      <c r="J47" s="45">
        <f>J86</f>
        <v/>
      </c>
      <c r="K47" s="45">
        <f>K86</f>
        <v/>
      </c>
      <c r="L47" s="45">
        <f>L86</f>
        <v/>
      </c>
      <c r="M47" s="45">
        <f>M86</f>
        <v/>
      </c>
      <c r="N47" s="45">
        <f>N86</f>
        <v/>
      </c>
    </row>
    <row r="48" outlineLevel="1">
      <c r="A48" s="25" t="inlineStr">
        <is>
          <t xml:space="preserve">    Income</t>
        </is>
      </c>
      <c r="B48" s="46">
        <f>SUM(B49:B55)</f>
        <v/>
      </c>
      <c r="C48" s="46">
        <f>SUM(C49:C55)</f>
        <v/>
      </c>
      <c r="D48" s="46">
        <f>SUM(D49:D55)</f>
        <v/>
      </c>
      <c r="E48" s="46">
        <f>SUM(E49:E55)</f>
        <v/>
      </c>
      <c r="F48" s="46">
        <f>SUM(F49:F55)</f>
        <v/>
      </c>
      <c r="G48" s="46">
        <f>SUM(G49:G55)</f>
        <v/>
      </c>
      <c r="H48" s="46">
        <f>SUM(H49:H55)</f>
        <v/>
      </c>
      <c r="I48" s="46">
        <f>SUM(I49:I55)</f>
        <v/>
      </c>
      <c r="J48" s="46">
        <f>SUM(J49:J55)</f>
        <v/>
      </c>
      <c r="K48" s="46">
        <f>SUM(K49:K55)</f>
        <v/>
      </c>
      <c r="L48" s="46">
        <f>SUM(L49:L55)</f>
        <v/>
      </c>
      <c r="M48" s="46">
        <f>SUM(M49:M55)</f>
        <v/>
      </c>
      <c r="N48" s="46">
        <f>SUM(N49:N55)</f>
        <v/>
      </c>
    </row>
    <row r="49" hidden="1" outlineLevel="2">
      <c r="A49" s="6" t="inlineStr">
        <is>
          <t xml:space="preserve">        Contract Income</t>
        </is>
      </c>
      <c r="B49" s="44">
        <f>IF(B$5&lt;=Setup!$B$5,Engine!$E36,Budget_Paste!$E36)</f>
        <v/>
      </c>
      <c r="C49" s="44">
        <f>IF(C$5&lt;=Setup!$B$5,Engine!$F36,Budget_Paste!$F36)</f>
        <v/>
      </c>
      <c r="D49" s="44">
        <f>IF(D$5&lt;=Setup!$B$5,Engine!$G36,Budget_Paste!$G36)</f>
        <v/>
      </c>
      <c r="E49" s="44">
        <f>IF(E$5&lt;=Setup!$B$5,Engine!$H36,Budget_Paste!$H36)</f>
        <v/>
      </c>
      <c r="F49" s="44">
        <f>IF(F$5&lt;=Setup!$B$5,Engine!$I36,Budget_Paste!$I36)</f>
        <v/>
      </c>
      <c r="G49" s="44">
        <f>IF(G$5&lt;=Setup!$B$5,Engine!$J36,Budget_Paste!$J36)</f>
        <v/>
      </c>
      <c r="H49" s="44">
        <f>IF(H$5&lt;=Setup!$B$5,Engine!$K36,Budget_Paste!$K36)</f>
        <v/>
      </c>
      <c r="I49" s="44">
        <f>IF(I$5&lt;=Setup!$B$5,Engine!$L36,Budget_Paste!$L36)</f>
        <v/>
      </c>
      <c r="J49" s="44">
        <f>IF(J$5&lt;=Setup!$B$5,Engine!$M36,Budget_Paste!$M36)</f>
        <v/>
      </c>
      <c r="K49" s="44">
        <f>IF(K$5&lt;=Setup!$B$5,Engine!$N36,Budget_Paste!$N36)</f>
        <v/>
      </c>
      <c r="L49" s="44">
        <f>IF(L$5&lt;=Setup!$B$5,Engine!$O36,Budget_Paste!$O36)</f>
        <v/>
      </c>
      <c r="M49" s="44">
        <f>IF(M$5&lt;=Setup!$B$5,Engine!$P36,Budget_Paste!$P36)</f>
        <v/>
      </c>
      <c r="N49" s="44">
        <f>SUM(B49:M49)</f>
        <v/>
      </c>
    </row>
    <row r="50" hidden="1" outlineLevel="2">
      <c r="A50" s="6" t="inlineStr">
        <is>
          <t xml:space="preserve">        Non Contract Income</t>
        </is>
      </c>
      <c r="B50" s="44">
        <f>IF(B$5&lt;=Setup!$B$5,Engine!$E37,Budget_Paste!$E37)</f>
        <v/>
      </c>
      <c r="C50" s="44">
        <f>IF(C$5&lt;=Setup!$B$5,Engine!$F37,Budget_Paste!$F37)</f>
        <v/>
      </c>
      <c r="D50" s="44">
        <f>IF(D$5&lt;=Setup!$B$5,Engine!$G37,Budget_Paste!$G37)</f>
        <v/>
      </c>
      <c r="E50" s="44">
        <f>IF(E$5&lt;=Setup!$B$5,Engine!$H37,Budget_Paste!$H37)</f>
        <v/>
      </c>
      <c r="F50" s="44">
        <f>IF(F$5&lt;=Setup!$B$5,Engine!$I37,Budget_Paste!$I37)</f>
        <v/>
      </c>
      <c r="G50" s="44">
        <f>IF(G$5&lt;=Setup!$B$5,Engine!$J37,Budget_Paste!$J37)</f>
        <v/>
      </c>
      <c r="H50" s="44">
        <f>IF(H$5&lt;=Setup!$B$5,Engine!$K37,Budget_Paste!$K37)</f>
        <v/>
      </c>
      <c r="I50" s="44">
        <f>IF(I$5&lt;=Setup!$B$5,Engine!$L37,Budget_Paste!$L37)</f>
        <v/>
      </c>
      <c r="J50" s="44">
        <f>IF(J$5&lt;=Setup!$B$5,Engine!$M37,Budget_Paste!$M37)</f>
        <v/>
      </c>
      <c r="K50" s="44">
        <f>IF(K$5&lt;=Setup!$B$5,Engine!$N37,Budget_Paste!$N37)</f>
        <v/>
      </c>
      <c r="L50" s="44">
        <f>IF(L$5&lt;=Setup!$B$5,Engine!$O37,Budget_Paste!$O37)</f>
        <v/>
      </c>
      <c r="M50" s="44">
        <f>IF(M$5&lt;=Setup!$B$5,Engine!$P37,Budget_Paste!$P37)</f>
        <v/>
      </c>
      <c r="N50" s="44">
        <f>SUM(B50:M50)</f>
        <v/>
      </c>
    </row>
    <row r="51" hidden="1" outlineLevel="2">
      <c r="A51" s="6" t="inlineStr">
        <is>
          <t xml:space="preserve">        Work in Progess</t>
        </is>
      </c>
      <c r="B51" s="44">
        <f>IF(B$5&lt;=Setup!$B$5,Engine!$E38,Budget_Paste!$E38)</f>
        <v/>
      </c>
      <c r="C51" s="44">
        <f>IF(C$5&lt;=Setup!$B$5,Engine!$F38,Budget_Paste!$F38)</f>
        <v/>
      </c>
      <c r="D51" s="44">
        <f>IF(D$5&lt;=Setup!$B$5,Engine!$G38,Budget_Paste!$G38)</f>
        <v/>
      </c>
      <c r="E51" s="44">
        <f>IF(E$5&lt;=Setup!$B$5,Engine!$H38,Budget_Paste!$H38)</f>
        <v/>
      </c>
      <c r="F51" s="44">
        <f>IF(F$5&lt;=Setup!$B$5,Engine!$I38,Budget_Paste!$I38)</f>
        <v/>
      </c>
      <c r="G51" s="44">
        <f>IF(G$5&lt;=Setup!$B$5,Engine!$J38,Budget_Paste!$J38)</f>
        <v/>
      </c>
      <c r="H51" s="44">
        <f>IF(H$5&lt;=Setup!$B$5,Engine!$K38,Budget_Paste!$K38)</f>
        <v/>
      </c>
      <c r="I51" s="44">
        <f>IF(I$5&lt;=Setup!$B$5,Engine!$L38,Budget_Paste!$L38)</f>
        <v/>
      </c>
      <c r="J51" s="44">
        <f>IF(J$5&lt;=Setup!$B$5,Engine!$M38,Budget_Paste!$M38)</f>
        <v/>
      </c>
      <c r="K51" s="44">
        <f>IF(K$5&lt;=Setup!$B$5,Engine!$N38,Budget_Paste!$N38)</f>
        <v/>
      </c>
      <c r="L51" s="44">
        <f>IF(L$5&lt;=Setup!$B$5,Engine!$O38,Budget_Paste!$O38)</f>
        <v/>
      </c>
      <c r="M51" s="44">
        <f>IF(M$5&lt;=Setup!$B$5,Engine!$P38,Budget_Paste!$P38)</f>
        <v/>
      </c>
      <c r="N51" s="44">
        <f>SUM(B51:M51)</f>
        <v/>
      </c>
    </row>
    <row r="52" hidden="1" outlineLevel="2">
      <c r="A52" s="6" t="inlineStr">
        <is>
          <t xml:space="preserve">        Freight Collected &amp; Travel</t>
        </is>
      </c>
      <c r="B52" s="44">
        <f>IF(B$5&lt;=Setup!$B$5,Engine!$E39,Budget_Paste!$E39)</f>
        <v/>
      </c>
      <c r="C52" s="44">
        <f>IF(C$5&lt;=Setup!$B$5,Engine!$F39,Budget_Paste!$F39)</f>
        <v/>
      </c>
      <c r="D52" s="44">
        <f>IF(D$5&lt;=Setup!$B$5,Engine!$G39,Budget_Paste!$G39)</f>
        <v/>
      </c>
      <c r="E52" s="44">
        <f>IF(E$5&lt;=Setup!$B$5,Engine!$H39,Budget_Paste!$H39)</f>
        <v/>
      </c>
      <c r="F52" s="44">
        <f>IF(F$5&lt;=Setup!$B$5,Engine!$I39,Budget_Paste!$I39)</f>
        <v/>
      </c>
      <c r="G52" s="44">
        <f>IF(G$5&lt;=Setup!$B$5,Engine!$J39,Budget_Paste!$J39)</f>
        <v/>
      </c>
      <c r="H52" s="44">
        <f>IF(H$5&lt;=Setup!$B$5,Engine!$K39,Budget_Paste!$K39)</f>
        <v/>
      </c>
      <c r="I52" s="44">
        <f>IF(I$5&lt;=Setup!$B$5,Engine!$L39,Budget_Paste!$L39)</f>
        <v/>
      </c>
      <c r="J52" s="44">
        <f>IF(J$5&lt;=Setup!$B$5,Engine!$M39,Budget_Paste!$M39)</f>
        <v/>
      </c>
      <c r="K52" s="44">
        <f>IF(K$5&lt;=Setup!$B$5,Engine!$N39,Budget_Paste!$N39)</f>
        <v/>
      </c>
      <c r="L52" s="44">
        <f>IF(L$5&lt;=Setup!$B$5,Engine!$O39,Budget_Paste!$O39)</f>
        <v/>
      </c>
      <c r="M52" s="44">
        <f>IF(M$5&lt;=Setup!$B$5,Engine!$P39,Budget_Paste!$P39)</f>
        <v/>
      </c>
      <c r="N52" s="44">
        <f>SUM(B52:M52)</f>
        <v/>
      </c>
    </row>
    <row r="53" hidden="1" outlineLevel="2">
      <c r="A53" s="6" t="inlineStr">
        <is>
          <t xml:space="preserve">        Credit Card Fees Collected</t>
        </is>
      </c>
      <c r="B53" s="44">
        <f>IF(B$5&lt;=Setup!$B$5,Engine!$E40,Budget_Paste!$E40)</f>
        <v/>
      </c>
      <c r="C53" s="44">
        <f>IF(C$5&lt;=Setup!$B$5,Engine!$F40,Budget_Paste!$F40)</f>
        <v/>
      </c>
      <c r="D53" s="44">
        <f>IF(D$5&lt;=Setup!$B$5,Engine!$G40,Budget_Paste!$G40)</f>
        <v/>
      </c>
      <c r="E53" s="44">
        <f>IF(E$5&lt;=Setup!$B$5,Engine!$H40,Budget_Paste!$H40)</f>
        <v/>
      </c>
      <c r="F53" s="44">
        <f>IF(F$5&lt;=Setup!$B$5,Engine!$I40,Budget_Paste!$I40)</f>
        <v/>
      </c>
      <c r="G53" s="44">
        <f>IF(G$5&lt;=Setup!$B$5,Engine!$J40,Budget_Paste!$J40)</f>
        <v/>
      </c>
      <c r="H53" s="44">
        <f>IF(H$5&lt;=Setup!$B$5,Engine!$K40,Budget_Paste!$K40)</f>
        <v/>
      </c>
      <c r="I53" s="44">
        <f>IF(I$5&lt;=Setup!$B$5,Engine!$L40,Budget_Paste!$L40)</f>
        <v/>
      </c>
      <c r="J53" s="44">
        <f>IF(J$5&lt;=Setup!$B$5,Engine!$M40,Budget_Paste!$M40)</f>
        <v/>
      </c>
      <c r="K53" s="44">
        <f>IF(K$5&lt;=Setup!$B$5,Engine!$N40,Budget_Paste!$N40)</f>
        <v/>
      </c>
      <c r="L53" s="44">
        <f>IF(L$5&lt;=Setup!$B$5,Engine!$O40,Budget_Paste!$O40)</f>
        <v/>
      </c>
      <c r="M53" s="44">
        <f>IF(M$5&lt;=Setup!$B$5,Engine!$P40,Budget_Paste!$P40)</f>
        <v/>
      </c>
      <c r="N53" s="44">
        <f>SUM(B53:M53)</f>
        <v/>
      </c>
    </row>
    <row r="54" hidden="1" outlineLevel="2">
      <c r="A54" s="6" t="inlineStr">
        <is>
          <t xml:space="preserve">        Meal &amp; Travel Allowances</t>
        </is>
      </c>
      <c r="B54" s="44">
        <f>IF(B$5&lt;=Setup!$B$5,Engine!$E41,Budget_Paste!$E41)</f>
        <v/>
      </c>
      <c r="C54" s="44">
        <f>IF(C$5&lt;=Setup!$B$5,Engine!$F41,Budget_Paste!$F41)</f>
        <v/>
      </c>
      <c r="D54" s="44">
        <f>IF(D$5&lt;=Setup!$B$5,Engine!$G41,Budget_Paste!$G41)</f>
        <v/>
      </c>
      <c r="E54" s="44">
        <f>IF(E$5&lt;=Setup!$B$5,Engine!$H41,Budget_Paste!$H41)</f>
        <v/>
      </c>
      <c r="F54" s="44">
        <f>IF(F$5&lt;=Setup!$B$5,Engine!$I41,Budget_Paste!$I41)</f>
        <v/>
      </c>
      <c r="G54" s="44">
        <f>IF(G$5&lt;=Setup!$B$5,Engine!$J41,Budget_Paste!$J41)</f>
        <v/>
      </c>
      <c r="H54" s="44">
        <f>IF(H$5&lt;=Setup!$B$5,Engine!$K41,Budget_Paste!$K41)</f>
        <v/>
      </c>
      <c r="I54" s="44">
        <f>IF(I$5&lt;=Setup!$B$5,Engine!$L41,Budget_Paste!$L41)</f>
        <v/>
      </c>
      <c r="J54" s="44">
        <f>IF(J$5&lt;=Setup!$B$5,Engine!$M41,Budget_Paste!$M41)</f>
        <v/>
      </c>
      <c r="K54" s="44">
        <f>IF(K$5&lt;=Setup!$B$5,Engine!$N41,Budget_Paste!$N41)</f>
        <v/>
      </c>
      <c r="L54" s="44">
        <f>IF(L$5&lt;=Setup!$B$5,Engine!$O41,Budget_Paste!$O41)</f>
        <v/>
      </c>
      <c r="M54" s="44">
        <f>IF(M$5&lt;=Setup!$B$5,Engine!$P41,Budget_Paste!$P41)</f>
        <v/>
      </c>
      <c r="N54" s="44">
        <f>SUM(B54:M54)</f>
        <v/>
      </c>
    </row>
    <row r="55" hidden="1" outlineLevel="2">
      <c r="A55" s="6" t="inlineStr">
        <is>
          <t xml:space="preserve">        Miscellaneous Income</t>
        </is>
      </c>
      <c r="B55" s="44">
        <f>IF(B$5&lt;=Setup!$B$5,Engine!$E42,Budget_Paste!$E42)</f>
        <v/>
      </c>
      <c r="C55" s="44">
        <f>IF(C$5&lt;=Setup!$B$5,Engine!$F42,Budget_Paste!$F42)</f>
        <v/>
      </c>
      <c r="D55" s="44">
        <f>IF(D$5&lt;=Setup!$B$5,Engine!$G42,Budget_Paste!$G42)</f>
        <v/>
      </c>
      <c r="E55" s="44">
        <f>IF(E$5&lt;=Setup!$B$5,Engine!$H42,Budget_Paste!$H42)</f>
        <v/>
      </c>
      <c r="F55" s="44">
        <f>IF(F$5&lt;=Setup!$B$5,Engine!$I42,Budget_Paste!$I42)</f>
        <v/>
      </c>
      <c r="G55" s="44">
        <f>IF(G$5&lt;=Setup!$B$5,Engine!$J42,Budget_Paste!$J42)</f>
        <v/>
      </c>
      <c r="H55" s="44">
        <f>IF(H$5&lt;=Setup!$B$5,Engine!$K42,Budget_Paste!$K42)</f>
        <v/>
      </c>
      <c r="I55" s="44">
        <f>IF(I$5&lt;=Setup!$B$5,Engine!$L42,Budget_Paste!$L42)</f>
        <v/>
      </c>
      <c r="J55" s="44">
        <f>IF(J$5&lt;=Setup!$B$5,Engine!$M42,Budget_Paste!$M42)</f>
        <v/>
      </c>
      <c r="K55" s="44">
        <f>IF(K$5&lt;=Setup!$B$5,Engine!$N42,Budget_Paste!$N42)</f>
        <v/>
      </c>
      <c r="L55" s="44">
        <f>IF(L$5&lt;=Setup!$B$5,Engine!$O42,Budget_Paste!$O42)</f>
        <v/>
      </c>
      <c r="M55" s="44">
        <f>IF(M$5&lt;=Setup!$B$5,Engine!$P42,Budget_Paste!$P42)</f>
        <v/>
      </c>
      <c r="N55" s="44">
        <f>SUM(B55:M55)</f>
        <v/>
      </c>
    </row>
    <row r="56" outlineLevel="1">
      <c r="A56" s="25" t="inlineStr">
        <is>
          <t xml:space="preserve">    Cost of Sales</t>
        </is>
      </c>
      <c r="B56" s="46">
        <f>SUM(B57:B72)</f>
        <v/>
      </c>
      <c r="C56" s="46">
        <f>SUM(C57:C72)</f>
        <v/>
      </c>
      <c r="D56" s="46">
        <f>SUM(D57:D72)</f>
        <v/>
      </c>
      <c r="E56" s="46">
        <f>SUM(E57:E72)</f>
        <v/>
      </c>
      <c r="F56" s="46">
        <f>SUM(F57:F72)</f>
        <v/>
      </c>
      <c r="G56" s="46">
        <f>SUM(G57:G72)</f>
        <v/>
      </c>
      <c r="H56" s="46">
        <f>SUM(H57:H72)</f>
        <v/>
      </c>
      <c r="I56" s="46">
        <f>SUM(I57:I72)</f>
        <v/>
      </c>
      <c r="J56" s="46">
        <f>SUM(J57:J72)</f>
        <v/>
      </c>
      <c r="K56" s="46">
        <f>SUM(K57:K72)</f>
        <v/>
      </c>
      <c r="L56" s="46">
        <f>SUM(L57:L72)</f>
        <v/>
      </c>
      <c r="M56" s="46">
        <f>SUM(M57:M72)</f>
        <v/>
      </c>
      <c r="N56" s="46">
        <f>SUM(N57:N72)</f>
        <v/>
      </c>
    </row>
    <row r="57" hidden="1" outlineLevel="2">
      <c r="A57" s="6" t="inlineStr">
        <is>
          <t xml:space="preserve">        Equipment - Purchase</t>
        </is>
      </c>
      <c r="B57" s="44">
        <f>IF(B$5&lt;=Setup!$B$5,Engine!$E43,Budget_Paste!$E43)</f>
        <v/>
      </c>
      <c r="C57" s="44">
        <f>IF(C$5&lt;=Setup!$B$5,Engine!$F43,Budget_Paste!$F43)</f>
        <v/>
      </c>
      <c r="D57" s="44">
        <f>IF(D$5&lt;=Setup!$B$5,Engine!$G43,Budget_Paste!$G43)</f>
        <v/>
      </c>
      <c r="E57" s="44">
        <f>IF(E$5&lt;=Setup!$B$5,Engine!$H43,Budget_Paste!$H43)</f>
        <v/>
      </c>
      <c r="F57" s="44">
        <f>IF(F$5&lt;=Setup!$B$5,Engine!$I43,Budget_Paste!$I43)</f>
        <v/>
      </c>
      <c r="G57" s="44">
        <f>IF(G$5&lt;=Setup!$B$5,Engine!$J43,Budget_Paste!$J43)</f>
        <v/>
      </c>
      <c r="H57" s="44">
        <f>IF(H$5&lt;=Setup!$B$5,Engine!$K43,Budget_Paste!$K43)</f>
        <v/>
      </c>
      <c r="I57" s="44">
        <f>IF(I$5&lt;=Setup!$B$5,Engine!$L43,Budget_Paste!$L43)</f>
        <v/>
      </c>
      <c r="J57" s="44">
        <f>IF(J$5&lt;=Setup!$B$5,Engine!$M43,Budget_Paste!$M43)</f>
        <v/>
      </c>
      <c r="K57" s="44">
        <f>IF(K$5&lt;=Setup!$B$5,Engine!$N43,Budget_Paste!$N43)</f>
        <v/>
      </c>
      <c r="L57" s="44">
        <f>IF(L$5&lt;=Setup!$B$5,Engine!$O43,Budget_Paste!$O43)</f>
        <v/>
      </c>
      <c r="M57" s="44">
        <f>IF(M$5&lt;=Setup!$B$5,Engine!$P43,Budget_Paste!$P43)</f>
        <v/>
      </c>
      <c r="N57" s="44">
        <f>SUM(B57:M57)</f>
        <v/>
      </c>
    </row>
    <row r="58" hidden="1" outlineLevel="2">
      <c r="A58" s="6" t="inlineStr">
        <is>
          <t xml:space="preserve">        Equipment - Hires</t>
        </is>
      </c>
      <c r="B58" s="44">
        <f>IF(B$5&lt;=Setup!$B$5,Engine!$E44,Budget_Paste!$E44)</f>
        <v/>
      </c>
      <c r="C58" s="44">
        <f>IF(C$5&lt;=Setup!$B$5,Engine!$F44,Budget_Paste!$F44)</f>
        <v/>
      </c>
      <c r="D58" s="44">
        <f>IF(D$5&lt;=Setup!$B$5,Engine!$G44,Budget_Paste!$G44)</f>
        <v/>
      </c>
      <c r="E58" s="44">
        <f>IF(E$5&lt;=Setup!$B$5,Engine!$H44,Budget_Paste!$H44)</f>
        <v/>
      </c>
      <c r="F58" s="44">
        <f>IF(F$5&lt;=Setup!$B$5,Engine!$I44,Budget_Paste!$I44)</f>
        <v/>
      </c>
      <c r="G58" s="44">
        <f>IF(G$5&lt;=Setup!$B$5,Engine!$J44,Budget_Paste!$J44)</f>
        <v/>
      </c>
      <c r="H58" s="44">
        <f>IF(H$5&lt;=Setup!$B$5,Engine!$K44,Budget_Paste!$K44)</f>
        <v/>
      </c>
      <c r="I58" s="44">
        <f>IF(I$5&lt;=Setup!$B$5,Engine!$L44,Budget_Paste!$L44)</f>
        <v/>
      </c>
      <c r="J58" s="44">
        <f>IF(J$5&lt;=Setup!$B$5,Engine!$M44,Budget_Paste!$M44)</f>
        <v/>
      </c>
      <c r="K58" s="44">
        <f>IF(K$5&lt;=Setup!$B$5,Engine!$N44,Budget_Paste!$N44)</f>
        <v/>
      </c>
      <c r="L58" s="44">
        <f>IF(L$5&lt;=Setup!$B$5,Engine!$O44,Budget_Paste!$O44)</f>
        <v/>
      </c>
      <c r="M58" s="44">
        <f>IF(M$5&lt;=Setup!$B$5,Engine!$P44,Budget_Paste!$P44)</f>
        <v/>
      </c>
      <c r="N58" s="44">
        <f>SUM(B58:M58)</f>
        <v/>
      </c>
    </row>
    <row r="59" hidden="1" outlineLevel="2">
      <c r="A59" s="6" t="inlineStr">
        <is>
          <t xml:space="preserve">        Sub-Contract Labour</t>
        </is>
      </c>
      <c r="B59" s="44">
        <f>IF(B$5&lt;=Setup!$B$5,Engine!$E45,Budget_Paste!$E45)</f>
        <v/>
      </c>
      <c r="C59" s="44">
        <f>IF(C$5&lt;=Setup!$B$5,Engine!$F45,Budget_Paste!$F45)</f>
        <v/>
      </c>
      <c r="D59" s="44">
        <f>IF(D$5&lt;=Setup!$B$5,Engine!$G45,Budget_Paste!$G45)</f>
        <v/>
      </c>
      <c r="E59" s="44">
        <f>IF(E$5&lt;=Setup!$B$5,Engine!$H45,Budget_Paste!$H45)</f>
        <v/>
      </c>
      <c r="F59" s="44">
        <f>IF(F$5&lt;=Setup!$B$5,Engine!$I45,Budget_Paste!$I45)</f>
        <v/>
      </c>
      <c r="G59" s="44">
        <f>IF(G$5&lt;=Setup!$B$5,Engine!$J45,Budget_Paste!$J45)</f>
        <v/>
      </c>
      <c r="H59" s="44">
        <f>IF(H$5&lt;=Setup!$B$5,Engine!$K45,Budget_Paste!$K45)</f>
        <v/>
      </c>
      <c r="I59" s="44">
        <f>IF(I$5&lt;=Setup!$B$5,Engine!$L45,Budget_Paste!$L45)</f>
        <v/>
      </c>
      <c r="J59" s="44">
        <f>IF(J$5&lt;=Setup!$B$5,Engine!$M45,Budget_Paste!$M45)</f>
        <v/>
      </c>
      <c r="K59" s="44">
        <f>IF(K$5&lt;=Setup!$B$5,Engine!$N45,Budget_Paste!$N45)</f>
        <v/>
      </c>
      <c r="L59" s="44">
        <f>IF(L$5&lt;=Setup!$B$5,Engine!$O45,Budget_Paste!$O45)</f>
        <v/>
      </c>
      <c r="M59" s="44">
        <f>IF(M$5&lt;=Setup!$B$5,Engine!$P45,Budget_Paste!$P45)</f>
        <v/>
      </c>
      <c r="N59" s="44">
        <f>SUM(B59:M59)</f>
        <v/>
      </c>
    </row>
    <row r="60" hidden="1" outlineLevel="2">
      <c r="A60" s="6" t="inlineStr">
        <is>
          <t xml:space="preserve">        Service - hires</t>
        </is>
      </c>
      <c r="B60" s="44">
        <f>IF(B$5&lt;=Setup!$B$5,Engine!$E46,Budget_Paste!$E46)</f>
        <v/>
      </c>
      <c r="C60" s="44">
        <f>IF(C$5&lt;=Setup!$B$5,Engine!$F46,Budget_Paste!$F46)</f>
        <v/>
      </c>
      <c r="D60" s="44">
        <f>IF(D$5&lt;=Setup!$B$5,Engine!$G46,Budget_Paste!$G46)</f>
        <v/>
      </c>
      <c r="E60" s="44">
        <f>IF(E$5&lt;=Setup!$B$5,Engine!$H46,Budget_Paste!$H46)</f>
        <v/>
      </c>
      <c r="F60" s="44">
        <f>IF(F$5&lt;=Setup!$B$5,Engine!$I46,Budget_Paste!$I46)</f>
        <v/>
      </c>
      <c r="G60" s="44">
        <f>IF(G$5&lt;=Setup!$B$5,Engine!$J46,Budget_Paste!$J46)</f>
        <v/>
      </c>
      <c r="H60" s="44">
        <f>IF(H$5&lt;=Setup!$B$5,Engine!$K46,Budget_Paste!$K46)</f>
        <v/>
      </c>
      <c r="I60" s="44">
        <f>IF(I$5&lt;=Setup!$B$5,Engine!$L46,Budget_Paste!$L46)</f>
        <v/>
      </c>
      <c r="J60" s="44">
        <f>IF(J$5&lt;=Setup!$B$5,Engine!$M46,Budget_Paste!$M46)</f>
        <v/>
      </c>
      <c r="K60" s="44">
        <f>IF(K$5&lt;=Setup!$B$5,Engine!$N46,Budget_Paste!$N46)</f>
        <v/>
      </c>
      <c r="L60" s="44">
        <f>IF(L$5&lt;=Setup!$B$5,Engine!$O46,Budget_Paste!$O46)</f>
        <v/>
      </c>
      <c r="M60" s="44">
        <f>IF(M$5&lt;=Setup!$B$5,Engine!$P46,Budget_Paste!$P46)</f>
        <v/>
      </c>
      <c r="N60" s="44">
        <f>SUM(B60:M60)</f>
        <v/>
      </c>
    </row>
    <row r="61" hidden="1" outlineLevel="2">
      <c r="A61" s="6" t="inlineStr">
        <is>
          <t xml:space="preserve">        Subscriptions &amp; Licences</t>
        </is>
      </c>
      <c r="B61" s="44">
        <f>IF(B$5&lt;=Setup!$B$5,Engine!$E47,Budget_Paste!$E47)</f>
        <v/>
      </c>
      <c r="C61" s="44">
        <f>IF(C$5&lt;=Setup!$B$5,Engine!$F47,Budget_Paste!$F47)</f>
        <v/>
      </c>
      <c r="D61" s="44">
        <f>IF(D$5&lt;=Setup!$B$5,Engine!$G47,Budget_Paste!$G47)</f>
        <v/>
      </c>
      <c r="E61" s="44">
        <f>IF(E$5&lt;=Setup!$B$5,Engine!$H47,Budget_Paste!$H47)</f>
        <v/>
      </c>
      <c r="F61" s="44">
        <f>IF(F$5&lt;=Setup!$B$5,Engine!$I47,Budget_Paste!$I47)</f>
        <v/>
      </c>
      <c r="G61" s="44">
        <f>IF(G$5&lt;=Setup!$B$5,Engine!$J47,Budget_Paste!$J47)</f>
        <v/>
      </c>
      <c r="H61" s="44">
        <f>IF(H$5&lt;=Setup!$B$5,Engine!$K47,Budget_Paste!$K47)</f>
        <v/>
      </c>
      <c r="I61" s="44">
        <f>IF(I$5&lt;=Setup!$B$5,Engine!$L47,Budget_Paste!$L47)</f>
        <v/>
      </c>
      <c r="J61" s="44">
        <f>IF(J$5&lt;=Setup!$B$5,Engine!$M47,Budget_Paste!$M47)</f>
        <v/>
      </c>
      <c r="K61" s="44">
        <f>IF(K$5&lt;=Setup!$B$5,Engine!$N47,Budget_Paste!$N47)</f>
        <v/>
      </c>
      <c r="L61" s="44">
        <f>IF(L$5&lt;=Setup!$B$5,Engine!$O47,Budget_Paste!$O47)</f>
        <v/>
      </c>
      <c r="M61" s="44">
        <f>IF(M$5&lt;=Setup!$B$5,Engine!$P47,Budget_Paste!$P47)</f>
        <v/>
      </c>
      <c r="N61" s="44">
        <f>SUM(B61:M61)</f>
        <v/>
      </c>
    </row>
    <row r="62" hidden="1" outlineLevel="2">
      <c r="A62" s="6" t="inlineStr">
        <is>
          <t xml:space="preserve">        Equipment -Maintenance Support</t>
        </is>
      </c>
      <c r="B62" s="44">
        <f>IF(B$5&lt;=Setup!$B$5,Engine!$E48,Budget_Paste!$E48)</f>
        <v/>
      </c>
      <c r="C62" s="44">
        <f>IF(C$5&lt;=Setup!$B$5,Engine!$F48,Budget_Paste!$F48)</f>
        <v/>
      </c>
      <c r="D62" s="44">
        <f>IF(D$5&lt;=Setup!$B$5,Engine!$G48,Budget_Paste!$G48)</f>
        <v/>
      </c>
      <c r="E62" s="44">
        <f>IF(E$5&lt;=Setup!$B$5,Engine!$H48,Budget_Paste!$H48)</f>
        <v/>
      </c>
      <c r="F62" s="44">
        <f>IF(F$5&lt;=Setup!$B$5,Engine!$I48,Budget_Paste!$I48)</f>
        <v/>
      </c>
      <c r="G62" s="44">
        <f>IF(G$5&lt;=Setup!$B$5,Engine!$J48,Budget_Paste!$J48)</f>
        <v/>
      </c>
      <c r="H62" s="44">
        <f>IF(H$5&lt;=Setup!$B$5,Engine!$K48,Budget_Paste!$K48)</f>
        <v/>
      </c>
      <c r="I62" s="44">
        <f>IF(I$5&lt;=Setup!$B$5,Engine!$L48,Budget_Paste!$L48)</f>
        <v/>
      </c>
      <c r="J62" s="44">
        <f>IF(J$5&lt;=Setup!$B$5,Engine!$M48,Budget_Paste!$M48)</f>
        <v/>
      </c>
      <c r="K62" s="44">
        <f>IF(K$5&lt;=Setup!$B$5,Engine!$N48,Budget_Paste!$N48)</f>
        <v/>
      </c>
      <c r="L62" s="44">
        <f>IF(L$5&lt;=Setup!$B$5,Engine!$O48,Budget_Paste!$O48)</f>
        <v/>
      </c>
      <c r="M62" s="44">
        <f>IF(M$5&lt;=Setup!$B$5,Engine!$P48,Budget_Paste!$P48)</f>
        <v/>
      </c>
      <c r="N62" s="44">
        <f>SUM(B62:M62)</f>
        <v/>
      </c>
    </row>
    <row r="63" hidden="1" outlineLevel="2">
      <c r="A63" s="6" t="inlineStr">
        <is>
          <t xml:space="preserve">        Stamp Duty</t>
        </is>
      </c>
      <c r="B63" s="44">
        <f>IF(B$5&lt;=Setup!$B$5,Engine!$E49,Budget_Paste!$E49)</f>
        <v/>
      </c>
      <c r="C63" s="44">
        <f>IF(C$5&lt;=Setup!$B$5,Engine!$F49,Budget_Paste!$F49)</f>
        <v/>
      </c>
      <c r="D63" s="44">
        <f>IF(D$5&lt;=Setup!$B$5,Engine!$G49,Budget_Paste!$G49)</f>
        <v/>
      </c>
      <c r="E63" s="44">
        <f>IF(E$5&lt;=Setup!$B$5,Engine!$H49,Budget_Paste!$H49)</f>
        <v/>
      </c>
      <c r="F63" s="44">
        <f>IF(F$5&lt;=Setup!$B$5,Engine!$I49,Budget_Paste!$I49)</f>
        <v/>
      </c>
      <c r="G63" s="44">
        <f>IF(G$5&lt;=Setup!$B$5,Engine!$J49,Budget_Paste!$J49)</f>
        <v/>
      </c>
      <c r="H63" s="44">
        <f>IF(H$5&lt;=Setup!$B$5,Engine!$K49,Budget_Paste!$K49)</f>
        <v/>
      </c>
      <c r="I63" s="44">
        <f>IF(I$5&lt;=Setup!$B$5,Engine!$L49,Budget_Paste!$L49)</f>
        <v/>
      </c>
      <c r="J63" s="44">
        <f>IF(J$5&lt;=Setup!$B$5,Engine!$M49,Budget_Paste!$M49)</f>
        <v/>
      </c>
      <c r="K63" s="44">
        <f>IF(K$5&lt;=Setup!$B$5,Engine!$N49,Budget_Paste!$N49)</f>
        <v/>
      </c>
      <c r="L63" s="44">
        <f>IF(L$5&lt;=Setup!$B$5,Engine!$O49,Budget_Paste!$O49)</f>
        <v/>
      </c>
      <c r="M63" s="44">
        <f>IF(M$5&lt;=Setup!$B$5,Engine!$P49,Budget_Paste!$P49)</f>
        <v/>
      </c>
      <c r="N63" s="44">
        <f>SUM(B63:M63)</f>
        <v/>
      </c>
    </row>
    <row r="64" hidden="1" outlineLevel="2">
      <c r="A64" s="6" t="inlineStr">
        <is>
          <t xml:space="preserve">        Damage Waiver</t>
        </is>
      </c>
      <c r="B64" s="44">
        <f>IF(B$5&lt;=Setup!$B$5,Engine!$E50,Budget_Paste!$E50)</f>
        <v/>
      </c>
      <c r="C64" s="44">
        <f>IF(C$5&lt;=Setup!$B$5,Engine!$F50,Budget_Paste!$F50)</f>
        <v/>
      </c>
      <c r="D64" s="44">
        <f>IF(D$5&lt;=Setup!$B$5,Engine!$G50,Budget_Paste!$G50)</f>
        <v/>
      </c>
      <c r="E64" s="44">
        <f>IF(E$5&lt;=Setup!$B$5,Engine!$H50,Budget_Paste!$H50)</f>
        <v/>
      </c>
      <c r="F64" s="44">
        <f>IF(F$5&lt;=Setup!$B$5,Engine!$I50,Budget_Paste!$I50)</f>
        <v/>
      </c>
      <c r="G64" s="44">
        <f>IF(G$5&lt;=Setup!$B$5,Engine!$J50,Budget_Paste!$J50)</f>
        <v/>
      </c>
      <c r="H64" s="44">
        <f>IF(H$5&lt;=Setup!$B$5,Engine!$K50,Budget_Paste!$K50)</f>
        <v/>
      </c>
      <c r="I64" s="44">
        <f>IF(I$5&lt;=Setup!$B$5,Engine!$L50,Budget_Paste!$L50)</f>
        <v/>
      </c>
      <c r="J64" s="44">
        <f>IF(J$5&lt;=Setup!$B$5,Engine!$M50,Budget_Paste!$M50)</f>
        <v/>
      </c>
      <c r="K64" s="44">
        <f>IF(K$5&lt;=Setup!$B$5,Engine!$N50,Budget_Paste!$N50)</f>
        <v/>
      </c>
      <c r="L64" s="44">
        <f>IF(L$5&lt;=Setup!$B$5,Engine!$O50,Budget_Paste!$O50)</f>
        <v/>
      </c>
      <c r="M64" s="44">
        <f>IF(M$5&lt;=Setup!$B$5,Engine!$P50,Budget_Paste!$P50)</f>
        <v/>
      </c>
      <c r="N64" s="44">
        <f>SUM(B64:M64)</f>
        <v/>
      </c>
    </row>
    <row r="65" hidden="1" outlineLevel="2">
      <c r="A65" s="6" t="inlineStr">
        <is>
          <t xml:space="preserve">        Supplier Per Diems</t>
        </is>
      </c>
      <c r="B65" s="44">
        <f>IF(B$5&lt;=Setup!$B$5,Engine!$E51,Budget_Paste!$E51)</f>
        <v/>
      </c>
      <c r="C65" s="44">
        <f>IF(C$5&lt;=Setup!$B$5,Engine!$F51,Budget_Paste!$F51)</f>
        <v/>
      </c>
      <c r="D65" s="44">
        <f>IF(D$5&lt;=Setup!$B$5,Engine!$G51,Budget_Paste!$G51)</f>
        <v/>
      </c>
      <c r="E65" s="44">
        <f>IF(E$5&lt;=Setup!$B$5,Engine!$H51,Budget_Paste!$H51)</f>
        <v/>
      </c>
      <c r="F65" s="44">
        <f>IF(F$5&lt;=Setup!$B$5,Engine!$I51,Budget_Paste!$I51)</f>
        <v/>
      </c>
      <c r="G65" s="44">
        <f>IF(G$5&lt;=Setup!$B$5,Engine!$J51,Budget_Paste!$J51)</f>
        <v/>
      </c>
      <c r="H65" s="44">
        <f>IF(H$5&lt;=Setup!$B$5,Engine!$K51,Budget_Paste!$K51)</f>
        <v/>
      </c>
      <c r="I65" s="44">
        <f>IF(I$5&lt;=Setup!$B$5,Engine!$L51,Budget_Paste!$L51)</f>
        <v/>
      </c>
      <c r="J65" s="44">
        <f>IF(J$5&lt;=Setup!$B$5,Engine!$M51,Budget_Paste!$M51)</f>
        <v/>
      </c>
      <c r="K65" s="44">
        <f>IF(K$5&lt;=Setup!$B$5,Engine!$N51,Budget_Paste!$N51)</f>
        <v/>
      </c>
      <c r="L65" s="44">
        <f>IF(L$5&lt;=Setup!$B$5,Engine!$O51,Budget_Paste!$O51)</f>
        <v/>
      </c>
      <c r="M65" s="44">
        <f>IF(M$5&lt;=Setup!$B$5,Engine!$P51,Budget_Paste!$P51)</f>
        <v/>
      </c>
      <c r="N65" s="44">
        <f>SUM(B65:M65)</f>
        <v/>
      </c>
    </row>
    <row r="66" hidden="1" outlineLevel="2">
      <c r="A66" s="6" t="inlineStr">
        <is>
          <t xml:space="preserve">        Direct Wages &amp; Salaries</t>
        </is>
      </c>
      <c r="B66" s="44">
        <f>IF(B$5&lt;=Setup!$B$5,Engine!$E52,Budget_Paste!$E52)</f>
        <v/>
      </c>
      <c r="C66" s="44">
        <f>IF(C$5&lt;=Setup!$B$5,Engine!$F52,Budget_Paste!$F52)</f>
        <v/>
      </c>
      <c r="D66" s="44">
        <f>IF(D$5&lt;=Setup!$B$5,Engine!$G52,Budget_Paste!$G52)</f>
        <v/>
      </c>
      <c r="E66" s="44">
        <f>IF(E$5&lt;=Setup!$B$5,Engine!$H52,Budget_Paste!$H52)</f>
        <v/>
      </c>
      <c r="F66" s="44">
        <f>IF(F$5&lt;=Setup!$B$5,Engine!$I52,Budget_Paste!$I52)</f>
        <v/>
      </c>
      <c r="G66" s="44">
        <f>IF(G$5&lt;=Setup!$B$5,Engine!$J52,Budget_Paste!$J52)</f>
        <v/>
      </c>
      <c r="H66" s="44">
        <f>IF(H$5&lt;=Setup!$B$5,Engine!$K52,Budget_Paste!$K52)</f>
        <v/>
      </c>
      <c r="I66" s="44">
        <f>IF(I$5&lt;=Setup!$B$5,Engine!$L52,Budget_Paste!$L52)</f>
        <v/>
      </c>
      <c r="J66" s="44">
        <f>IF(J$5&lt;=Setup!$B$5,Engine!$M52,Budget_Paste!$M52)</f>
        <v/>
      </c>
      <c r="K66" s="44">
        <f>IF(K$5&lt;=Setup!$B$5,Engine!$N52,Budget_Paste!$N52)</f>
        <v/>
      </c>
      <c r="L66" s="44">
        <f>IF(L$5&lt;=Setup!$B$5,Engine!$O52,Budget_Paste!$O52)</f>
        <v/>
      </c>
      <c r="M66" s="44">
        <f>IF(M$5&lt;=Setup!$B$5,Engine!$P52,Budget_Paste!$P52)</f>
        <v/>
      </c>
      <c r="N66" s="44">
        <f>SUM(B66:M66)</f>
        <v/>
      </c>
    </row>
    <row r="67" hidden="1" outlineLevel="2">
      <c r="A67" s="6" t="inlineStr">
        <is>
          <t xml:space="preserve">        Direct Salaries</t>
        </is>
      </c>
      <c r="B67" s="44">
        <f>IF(B$5&lt;=Setup!$B$5,Engine!$E53,Budget_Paste!$E53)</f>
        <v/>
      </c>
      <c r="C67" s="44">
        <f>IF(C$5&lt;=Setup!$B$5,Engine!$F53,Budget_Paste!$F53)</f>
        <v/>
      </c>
      <c r="D67" s="44">
        <f>IF(D$5&lt;=Setup!$B$5,Engine!$G53,Budget_Paste!$G53)</f>
        <v/>
      </c>
      <c r="E67" s="44">
        <f>IF(E$5&lt;=Setup!$B$5,Engine!$H53,Budget_Paste!$H53)</f>
        <v/>
      </c>
      <c r="F67" s="44">
        <f>IF(F$5&lt;=Setup!$B$5,Engine!$I53,Budget_Paste!$I53)</f>
        <v/>
      </c>
      <c r="G67" s="44">
        <f>IF(G$5&lt;=Setup!$B$5,Engine!$J53,Budget_Paste!$J53)</f>
        <v/>
      </c>
      <c r="H67" s="44">
        <f>IF(H$5&lt;=Setup!$B$5,Engine!$K53,Budget_Paste!$K53)</f>
        <v/>
      </c>
      <c r="I67" s="44">
        <f>IF(I$5&lt;=Setup!$B$5,Engine!$L53,Budget_Paste!$L53)</f>
        <v/>
      </c>
      <c r="J67" s="44">
        <f>IF(J$5&lt;=Setup!$B$5,Engine!$M53,Budget_Paste!$M53)</f>
        <v/>
      </c>
      <c r="K67" s="44">
        <f>IF(K$5&lt;=Setup!$B$5,Engine!$N53,Budget_Paste!$N53)</f>
        <v/>
      </c>
      <c r="L67" s="44">
        <f>IF(L$5&lt;=Setup!$B$5,Engine!$O53,Budget_Paste!$O53)</f>
        <v/>
      </c>
      <c r="M67" s="44">
        <f>IF(M$5&lt;=Setup!$B$5,Engine!$P53,Budget_Paste!$P53)</f>
        <v/>
      </c>
      <c r="N67" s="44">
        <f>SUM(B67:M67)</f>
        <v/>
      </c>
    </row>
    <row r="68" hidden="1" outlineLevel="2">
      <c r="A68" s="6" t="inlineStr">
        <is>
          <t xml:space="preserve">        Direct Wages</t>
        </is>
      </c>
      <c r="B68" s="44">
        <f>IF(B$5&lt;=Setup!$B$5,Engine!$E54,Budget_Paste!$E54)</f>
        <v/>
      </c>
      <c r="C68" s="44">
        <f>IF(C$5&lt;=Setup!$B$5,Engine!$F54,Budget_Paste!$F54)</f>
        <v/>
      </c>
      <c r="D68" s="44">
        <f>IF(D$5&lt;=Setup!$B$5,Engine!$G54,Budget_Paste!$G54)</f>
        <v/>
      </c>
      <c r="E68" s="44">
        <f>IF(E$5&lt;=Setup!$B$5,Engine!$H54,Budget_Paste!$H54)</f>
        <v/>
      </c>
      <c r="F68" s="44">
        <f>IF(F$5&lt;=Setup!$B$5,Engine!$I54,Budget_Paste!$I54)</f>
        <v/>
      </c>
      <c r="G68" s="44">
        <f>IF(G$5&lt;=Setup!$B$5,Engine!$J54,Budget_Paste!$J54)</f>
        <v/>
      </c>
      <c r="H68" s="44">
        <f>IF(H$5&lt;=Setup!$B$5,Engine!$K54,Budget_Paste!$K54)</f>
        <v/>
      </c>
      <c r="I68" s="44">
        <f>IF(I$5&lt;=Setup!$B$5,Engine!$L54,Budget_Paste!$L54)</f>
        <v/>
      </c>
      <c r="J68" s="44">
        <f>IF(J$5&lt;=Setup!$B$5,Engine!$M54,Budget_Paste!$M54)</f>
        <v/>
      </c>
      <c r="K68" s="44">
        <f>IF(K$5&lt;=Setup!$B$5,Engine!$N54,Budget_Paste!$N54)</f>
        <v/>
      </c>
      <c r="L68" s="44">
        <f>IF(L$5&lt;=Setup!$B$5,Engine!$O54,Budget_Paste!$O54)</f>
        <v/>
      </c>
      <c r="M68" s="44">
        <f>IF(M$5&lt;=Setup!$B$5,Engine!$P54,Budget_Paste!$P54)</f>
        <v/>
      </c>
      <c r="N68" s="44">
        <f>SUM(B68:M68)</f>
        <v/>
      </c>
    </row>
    <row r="69" hidden="1" outlineLevel="2">
      <c r="A69" s="6" t="inlineStr">
        <is>
          <t xml:space="preserve">        Direct Superannuation</t>
        </is>
      </c>
      <c r="B69" s="44">
        <f>IF(B$5&lt;=Setup!$B$5,Engine!$E55,Budget_Paste!$E55)</f>
        <v/>
      </c>
      <c r="C69" s="44">
        <f>IF(C$5&lt;=Setup!$B$5,Engine!$F55,Budget_Paste!$F55)</f>
        <v/>
      </c>
      <c r="D69" s="44">
        <f>IF(D$5&lt;=Setup!$B$5,Engine!$G55,Budget_Paste!$G55)</f>
        <v/>
      </c>
      <c r="E69" s="44">
        <f>IF(E$5&lt;=Setup!$B$5,Engine!$H55,Budget_Paste!$H55)</f>
        <v/>
      </c>
      <c r="F69" s="44">
        <f>IF(F$5&lt;=Setup!$B$5,Engine!$I55,Budget_Paste!$I55)</f>
        <v/>
      </c>
      <c r="G69" s="44">
        <f>IF(G$5&lt;=Setup!$B$5,Engine!$J55,Budget_Paste!$J55)</f>
        <v/>
      </c>
      <c r="H69" s="44">
        <f>IF(H$5&lt;=Setup!$B$5,Engine!$K55,Budget_Paste!$K55)</f>
        <v/>
      </c>
      <c r="I69" s="44">
        <f>IF(I$5&lt;=Setup!$B$5,Engine!$L55,Budget_Paste!$L55)</f>
        <v/>
      </c>
      <c r="J69" s="44">
        <f>IF(J$5&lt;=Setup!$B$5,Engine!$M55,Budget_Paste!$M55)</f>
        <v/>
      </c>
      <c r="K69" s="44">
        <f>IF(K$5&lt;=Setup!$B$5,Engine!$N55,Budget_Paste!$N55)</f>
        <v/>
      </c>
      <c r="L69" s="44">
        <f>IF(L$5&lt;=Setup!$B$5,Engine!$O55,Budget_Paste!$O55)</f>
        <v/>
      </c>
      <c r="M69" s="44">
        <f>IF(M$5&lt;=Setup!$B$5,Engine!$P55,Budget_Paste!$P55)</f>
        <v/>
      </c>
      <c r="N69" s="44">
        <f>SUM(B69:M69)</f>
        <v/>
      </c>
    </row>
    <row r="70" hidden="1" outlineLevel="2">
      <c r="A70" s="6" t="inlineStr">
        <is>
          <t xml:space="preserve">        Direct Workers Comp</t>
        </is>
      </c>
      <c r="B70" s="44">
        <f>IF(B$5&lt;=Setup!$B$5,Engine!$E56,Budget_Paste!$E56)</f>
        <v/>
      </c>
      <c r="C70" s="44">
        <f>IF(C$5&lt;=Setup!$B$5,Engine!$F56,Budget_Paste!$F56)</f>
        <v/>
      </c>
      <c r="D70" s="44">
        <f>IF(D$5&lt;=Setup!$B$5,Engine!$G56,Budget_Paste!$G56)</f>
        <v/>
      </c>
      <c r="E70" s="44">
        <f>IF(E$5&lt;=Setup!$B$5,Engine!$H56,Budget_Paste!$H56)</f>
        <v/>
      </c>
      <c r="F70" s="44">
        <f>IF(F$5&lt;=Setup!$B$5,Engine!$I56,Budget_Paste!$I56)</f>
        <v/>
      </c>
      <c r="G70" s="44">
        <f>IF(G$5&lt;=Setup!$B$5,Engine!$J56,Budget_Paste!$J56)</f>
        <v/>
      </c>
      <c r="H70" s="44">
        <f>IF(H$5&lt;=Setup!$B$5,Engine!$K56,Budget_Paste!$K56)</f>
        <v/>
      </c>
      <c r="I70" s="44">
        <f>IF(I$5&lt;=Setup!$B$5,Engine!$L56,Budget_Paste!$L56)</f>
        <v/>
      </c>
      <c r="J70" s="44">
        <f>IF(J$5&lt;=Setup!$B$5,Engine!$M56,Budget_Paste!$M56)</f>
        <v/>
      </c>
      <c r="K70" s="44">
        <f>IF(K$5&lt;=Setup!$B$5,Engine!$N56,Budget_Paste!$N56)</f>
        <v/>
      </c>
      <c r="L70" s="44">
        <f>IF(L$5&lt;=Setup!$B$5,Engine!$O56,Budget_Paste!$O56)</f>
        <v/>
      </c>
      <c r="M70" s="44">
        <f>IF(M$5&lt;=Setup!$B$5,Engine!$P56,Budget_Paste!$P56)</f>
        <v/>
      </c>
      <c r="N70" s="44">
        <f>SUM(B70:M70)</f>
        <v/>
      </c>
    </row>
    <row r="71" hidden="1" outlineLevel="2">
      <c r="A71" s="6" t="inlineStr">
        <is>
          <t xml:space="preserve">        Other Direct Expenses</t>
        </is>
      </c>
      <c r="B71" s="44">
        <f>IF(B$5&lt;=Setup!$B$5,Engine!$E57,Budget_Paste!$E57)</f>
        <v/>
      </c>
      <c r="C71" s="44">
        <f>IF(C$5&lt;=Setup!$B$5,Engine!$F57,Budget_Paste!$F57)</f>
        <v/>
      </c>
      <c r="D71" s="44">
        <f>IF(D$5&lt;=Setup!$B$5,Engine!$G57,Budget_Paste!$G57)</f>
        <v/>
      </c>
      <c r="E71" s="44">
        <f>IF(E$5&lt;=Setup!$B$5,Engine!$H57,Budget_Paste!$H57)</f>
        <v/>
      </c>
      <c r="F71" s="44">
        <f>IF(F$5&lt;=Setup!$B$5,Engine!$I57,Budget_Paste!$I57)</f>
        <v/>
      </c>
      <c r="G71" s="44">
        <f>IF(G$5&lt;=Setup!$B$5,Engine!$J57,Budget_Paste!$J57)</f>
        <v/>
      </c>
      <c r="H71" s="44">
        <f>IF(H$5&lt;=Setup!$B$5,Engine!$K57,Budget_Paste!$K57)</f>
        <v/>
      </c>
      <c r="I71" s="44">
        <f>IF(I$5&lt;=Setup!$B$5,Engine!$L57,Budget_Paste!$L57)</f>
        <v/>
      </c>
      <c r="J71" s="44">
        <f>IF(J$5&lt;=Setup!$B$5,Engine!$M57,Budget_Paste!$M57)</f>
        <v/>
      </c>
      <c r="K71" s="44">
        <f>IF(K$5&lt;=Setup!$B$5,Engine!$N57,Budget_Paste!$N57)</f>
        <v/>
      </c>
      <c r="L71" s="44">
        <f>IF(L$5&lt;=Setup!$B$5,Engine!$O57,Budget_Paste!$O57)</f>
        <v/>
      </c>
      <c r="M71" s="44">
        <f>IF(M$5&lt;=Setup!$B$5,Engine!$P57,Budget_Paste!$P57)</f>
        <v/>
      </c>
      <c r="N71" s="44">
        <f>SUM(B71:M71)</f>
        <v/>
      </c>
    </row>
    <row r="72" hidden="1" outlineLevel="2">
      <c r="A72" s="6" t="inlineStr">
        <is>
          <t xml:space="preserve">        Credit Card fees paid - COGS</t>
        </is>
      </c>
      <c r="B72" s="44">
        <f>IF(B$5&lt;=Setup!$B$5,Engine!$E58,Budget_Paste!$E58)</f>
        <v/>
      </c>
      <c r="C72" s="44">
        <f>IF(C$5&lt;=Setup!$B$5,Engine!$F58,Budget_Paste!$F58)</f>
        <v/>
      </c>
      <c r="D72" s="44">
        <f>IF(D$5&lt;=Setup!$B$5,Engine!$G58,Budget_Paste!$G58)</f>
        <v/>
      </c>
      <c r="E72" s="44">
        <f>IF(E$5&lt;=Setup!$B$5,Engine!$H58,Budget_Paste!$H58)</f>
        <v/>
      </c>
      <c r="F72" s="44">
        <f>IF(F$5&lt;=Setup!$B$5,Engine!$I58,Budget_Paste!$I58)</f>
        <v/>
      </c>
      <c r="G72" s="44">
        <f>IF(G$5&lt;=Setup!$B$5,Engine!$J58,Budget_Paste!$J58)</f>
        <v/>
      </c>
      <c r="H72" s="44">
        <f>IF(H$5&lt;=Setup!$B$5,Engine!$K58,Budget_Paste!$K58)</f>
        <v/>
      </c>
      <c r="I72" s="44">
        <f>IF(I$5&lt;=Setup!$B$5,Engine!$L58,Budget_Paste!$L58)</f>
        <v/>
      </c>
      <c r="J72" s="44">
        <f>IF(J$5&lt;=Setup!$B$5,Engine!$M58,Budget_Paste!$M58)</f>
        <v/>
      </c>
      <c r="K72" s="44">
        <f>IF(K$5&lt;=Setup!$B$5,Engine!$N58,Budget_Paste!$N58)</f>
        <v/>
      </c>
      <c r="L72" s="44">
        <f>IF(L$5&lt;=Setup!$B$5,Engine!$O58,Budget_Paste!$O58)</f>
        <v/>
      </c>
      <c r="M72" s="44">
        <f>IF(M$5&lt;=Setup!$B$5,Engine!$P58,Budget_Paste!$P58)</f>
        <v/>
      </c>
      <c r="N72" s="44">
        <f>SUM(B72:M72)</f>
        <v/>
      </c>
    </row>
    <row r="73" outlineLevel="1">
      <c r="A73" s="25" t="inlineStr">
        <is>
          <t xml:space="preserve">    Expenses</t>
        </is>
      </c>
      <c r="B73" s="46">
        <f>SUM(B74:B79)</f>
        <v/>
      </c>
      <c r="C73" s="46">
        <f>SUM(C74:C79)</f>
        <v/>
      </c>
      <c r="D73" s="46">
        <f>SUM(D74:D79)</f>
        <v/>
      </c>
      <c r="E73" s="46">
        <f>SUM(E74:E79)</f>
        <v/>
      </c>
      <c r="F73" s="46">
        <f>SUM(F74:F79)</f>
        <v/>
      </c>
      <c r="G73" s="46">
        <f>SUM(G74:G79)</f>
        <v/>
      </c>
      <c r="H73" s="46">
        <f>SUM(H74:H79)</f>
        <v/>
      </c>
      <c r="I73" s="46">
        <f>SUM(I74:I79)</f>
        <v/>
      </c>
      <c r="J73" s="46">
        <f>SUM(J74:J79)</f>
        <v/>
      </c>
      <c r="K73" s="46">
        <f>SUM(K74:K79)</f>
        <v/>
      </c>
      <c r="L73" s="46">
        <f>SUM(L74:L79)</f>
        <v/>
      </c>
      <c r="M73" s="46">
        <f>SUM(M74:M79)</f>
        <v/>
      </c>
      <c r="N73" s="46">
        <f>SUM(N74:N79)</f>
        <v/>
      </c>
    </row>
    <row r="74" hidden="1" outlineLevel="2">
      <c r="A74" s="6" t="inlineStr">
        <is>
          <t xml:space="preserve">        General &amp; Administrative Exp</t>
        </is>
      </c>
      <c r="B74" s="44">
        <f>IF(B$5&lt;=Setup!$B$5,Engine!$E59,Budget_Paste!$E59)</f>
        <v/>
      </c>
      <c r="C74" s="44">
        <f>IF(C$5&lt;=Setup!$B$5,Engine!$F59,Budget_Paste!$F59)</f>
        <v/>
      </c>
      <c r="D74" s="44">
        <f>IF(D$5&lt;=Setup!$B$5,Engine!$G59,Budget_Paste!$G59)</f>
        <v/>
      </c>
      <c r="E74" s="44">
        <f>IF(E$5&lt;=Setup!$B$5,Engine!$H59,Budget_Paste!$H59)</f>
        <v/>
      </c>
      <c r="F74" s="44">
        <f>IF(F$5&lt;=Setup!$B$5,Engine!$I59,Budget_Paste!$I59)</f>
        <v/>
      </c>
      <c r="G74" s="44">
        <f>IF(G$5&lt;=Setup!$B$5,Engine!$J59,Budget_Paste!$J59)</f>
        <v/>
      </c>
      <c r="H74" s="44">
        <f>IF(H$5&lt;=Setup!$B$5,Engine!$K59,Budget_Paste!$K59)</f>
        <v/>
      </c>
      <c r="I74" s="44">
        <f>IF(I$5&lt;=Setup!$B$5,Engine!$L59,Budget_Paste!$L59)</f>
        <v/>
      </c>
      <c r="J74" s="44">
        <f>IF(J$5&lt;=Setup!$B$5,Engine!$M59,Budget_Paste!$M59)</f>
        <v/>
      </c>
      <c r="K74" s="44">
        <f>IF(K$5&lt;=Setup!$B$5,Engine!$N59,Budget_Paste!$N59)</f>
        <v/>
      </c>
      <c r="L74" s="44">
        <f>IF(L$5&lt;=Setup!$B$5,Engine!$O59,Budget_Paste!$O59)</f>
        <v/>
      </c>
      <c r="M74" s="44">
        <f>IF(M$5&lt;=Setup!$B$5,Engine!$P59,Budget_Paste!$P59)</f>
        <v/>
      </c>
      <c r="N74" s="44">
        <f>SUM(B74:M74)</f>
        <v/>
      </c>
    </row>
    <row r="75" hidden="1" outlineLevel="2">
      <c r="A75" s="6" t="inlineStr">
        <is>
          <t xml:space="preserve">        Business Insurances</t>
        </is>
      </c>
      <c r="B75" s="44">
        <f>IF(B$5&lt;=Setup!$B$5,Engine!$E60,Budget_Paste!$E60)</f>
        <v/>
      </c>
      <c r="C75" s="44">
        <f>IF(C$5&lt;=Setup!$B$5,Engine!$F60,Budget_Paste!$F60)</f>
        <v/>
      </c>
      <c r="D75" s="44">
        <f>IF(D$5&lt;=Setup!$B$5,Engine!$G60,Budget_Paste!$G60)</f>
        <v/>
      </c>
      <c r="E75" s="44">
        <f>IF(E$5&lt;=Setup!$B$5,Engine!$H60,Budget_Paste!$H60)</f>
        <v/>
      </c>
      <c r="F75" s="44">
        <f>IF(F$5&lt;=Setup!$B$5,Engine!$I60,Budget_Paste!$I60)</f>
        <v/>
      </c>
      <c r="G75" s="44">
        <f>IF(G$5&lt;=Setup!$B$5,Engine!$J60,Budget_Paste!$J60)</f>
        <v/>
      </c>
      <c r="H75" s="44">
        <f>IF(H$5&lt;=Setup!$B$5,Engine!$K60,Budget_Paste!$K60)</f>
        <v/>
      </c>
      <c r="I75" s="44">
        <f>IF(I$5&lt;=Setup!$B$5,Engine!$L60,Budget_Paste!$L60)</f>
        <v/>
      </c>
      <c r="J75" s="44">
        <f>IF(J$5&lt;=Setup!$B$5,Engine!$M60,Budget_Paste!$M60)</f>
        <v/>
      </c>
      <c r="K75" s="44">
        <f>IF(K$5&lt;=Setup!$B$5,Engine!$N60,Budget_Paste!$N60)</f>
        <v/>
      </c>
      <c r="L75" s="44">
        <f>IF(L$5&lt;=Setup!$B$5,Engine!$O60,Budget_Paste!$O60)</f>
        <v/>
      </c>
      <c r="M75" s="44">
        <f>IF(M$5&lt;=Setup!$B$5,Engine!$P60,Budget_Paste!$P60)</f>
        <v/>
      </c>
      <c r="N75" s="44">
        <f>SUM(B75:M75)</f>
        <v/>
      </c>
    </row>
    <row r="76" hidden="1" outlineLevel="2">
      <c r="A76" s="6" t="inlineStr">
        <is>
          <t xml:space="preserve">        Advertising &amp; Promotion Exp</t>
        </is>
      </c>
      <c r="B76" s="44">
        <f>IF(B$5&lt;=Setup!$B$5,Engine!$E61,Budget_Paste!$E61)</f>
        <v/>
      </c>
      <c r="C76" s="44">
        <f>IF(C$5&lt;=Setup!$B$5,Engine!$F61,Budget_Paste!$F61)</f>
        <v/>
      </c>
      <c r="D76" s="44">
        <f>IF(D$5&lt;=Setup!$B$5,Engine!$G61,Budget_Paste!$G61)</f>
        <v/>
      </c>
      <c r="E76" s="44">
        <f>IF(E$5&lt;=Setup!$B$5,Engine!$H61,Budget_Paste!$H61)</f>
        <v/>
      </c>
      <c r="F76" s="44">
        <f>IF(F$5&lt;=Setup!$B$5,Engine!$I61,Budget_Paste!$I61)</f>
        <v/>
      </c>
      <c r="G76" s="44">
        <f>IF(G$5&lt;=Setup!$B$5,Engine!$J61,Budget_Paste!$J61)</f>
        <v/>
      </c>
      <c r="H76" s="44">
        <f>IF(H$5&lt;=Setup!$B$5,Engine!$K61,Budget_Paste!$K61)</f>
        <v/>
      </c>
      <c r="I76" s="44">
        <f>IF(I$5&lt;=Setup!$B$5,Engine!$L61,Budget_Paste!$L61)</f>
        <v/>
      </c>
      <c r="J76" s="44">
        <f>IF(J$5&lt;=Setup!$B$5,Engine!$M61,Budget_Paste!$M61)</f>
        <v/>
      </c>
      <c r="K76" s="44">
        <f>IF(K$5&lt;=Setup!$B$5,Engine!$N61,Budget_Paste!$N61)</f>
        <v/>
      </c>
      <c r="L76" s="44">
        <f>IF(L$5&lt;=Setup!$B$5,Engine!$O61,Budget_Paste!$O61)</f>
        <v/>
      </c>
      <c r="M76" s="44">
        <f>IF(M$5&lt;=Setup!$B$5,Engine!$P61,Budget_Paste!$P61)</f>
        <v/>
      </c>
      <c r="N76" s="44">
        <f>SUM(B76:M76)</f>
        <v/>
      </c>
    </row>
    <row r="77" hidden="1" outlineLevel="2">
      <c r="A77" s="6" t="inlineStr">
        <is>
          <t xml:space="preserve">        Operating Expenses</t>
        </is>
      </c>
      <c r="B77" s="44">
        <f>IF(B$5&lt;=Setup!$B$5,Engine!$E62,Budget_Paste!$E62)</f>
        <v/>
      </c>
      <c r="C77" s="44">
        <f>IF(C$5&lt;=Setup!$B$5,Engine!$F62,Budget_Paste!$F62)</f>
        <v/>
      </c>
      <c r="D77" s="44">
        <f>IF(D$5&lt;=Setup!$B$5,Engine!$G62,Budget_Paste!$G62)</f>
        <v/>
      </c>
      <c r="E77" s="44">
        <f>IF(E$5&lt;=Setup!$B$5,Engine!$H62,Budget_Paste!$H62)</f>
        <v/>
      </c>
      <c r="F77" s="44">
        <f>IF(F$5&lt;=Setup!$B$5,Engine!$I62,Budget_Paste!$I62)</f>
        <v/>
      </c>
      <c r="G77" s="44">
        <f>IF(G$5&lt;=Setup!$B$5,Engine!$J62,Budget_Paste!$J62)</f>
        <v/>
      </c>
      <c r="H77" s="44">
        <f>IF(H$5&lt;=Setup!$B$5,Engine!$K62,Budget_Paste!$K62)</f>
        <v/>
      </c>
      <c r="I77" s="44">
        <f>IF(I$5&lt;=Setup!$B$5,Engine!$L62,Budget_Paste!$L62)</f>
        <v/>
      </c>
      <c r="J77" s="44">
        <f>IF(J$5&lt;=Setup!$B$5,Engine!$M62,Budget_Paste!$M62)</f>
        <v/>
      </c>
      <c r="K77" s="44">
        <f>IF(K$5&lt;=Setup!$B$5,Engine!$N62,Budget_Paste!$N62)</f>
        <v/>
      </c>
      <c r="L77" s="44">
        <f>IF(L$5&lt;=Setup!$B$5,Engine!$O62,Budget_Paste!$O62)</f>
        <v/>
      </c>
      <c r="M77" s="44">
        <f>IF(M$5&lt;=Setup!$B$5,Engine!$P62,Budget_Paste!$P62)</f>
        <v/>
      </c>
      <c r="N77" s="44">
        <f>SUM(B77:M77)</f>
        <v/>
      </c>
    </row>
    <row r="78" hidden="1" outlineLevel="2">
      <c r="A78" s="6" t="inlineStr">
        <is>
          <t xml:space="preserve">        Employment Expenses</t>
        </is>
      </c>
      <c r="B78" s="44">
        <f>IF(B$5&lt;=Setup!$B$5,Engine!$E63,Budget_Paste!$E63)</f>
        <v/>
      </c>
      <c r="C78" s="44">
        <f>IF(C$5&lt;=Setup!$B$5,Engine!$F63,Budget_Paste!$F63)</f>
        <v/>
      </c>
      <c r="D78" s="44">
        <f>IF(D$5&lt;=Setup!$B$5,Engine!$G63,Budget_Paste!$G63)</f>
        <v/>
      </c>
      <c r="E78" s="44">
        <f>IF(E$5&lt;=Setup!$B$5,Engine!$H63,Budget_Paste!$H63)</f>
        <v/>
      </c>
      <c r="F78" s="44">
        <f>IF(F$5&lt;=Setup!$B$5,Engine!$I63,Budget_Paste!$I63)</f>
        <v/>
      </c>
      <c r="G78" s="44">
        <f>IF(G$5&lt;=Setup!$B$5,Engine!$J63,Budget_Paste!$J63)</f>
        <v/>
      </c>
      <c r="H78" s="44">
        <f>IF(H$5&lt;=Setup!$B$5,Engine!$K63,Budget_Paste!$K63)</f>
        <v/>
      </c>
      <c r="I78" s="44">
        <f>IF(I$5&lt;=Setup!$B$5,Engine!$L63,Budget_Paste!$L63)</f>
        <v/>
      </c>
      <c r="J78" s="44">
        <f>IF(J$5&lt;=Setup!$B$5,Engine!$M63,Budget_Paste!$M63)</f>
        <v/>
      </c>
      <c r="K78" s="44">
        <f>IF(K$5&lt;=Setup!$B$5,Engine!$N63,Budget_Paste!$N63)</f>
        <v/>
      </c>
      <c r="L78" s="44">
        <f>IF(L$5&lt;=Setup!$B$5,Engine!$O63,Budget_Paste!$O63)</f>
        <v/>
      </c>
      <c r="M78" s="44">
        <f>IF(M$5&lt;=Setup!$B$5,Engine!$P63,Budget_Paste!$P63)</f>
        <v/>
      </c>
      <c r="N78" s="44">
        <f>SUM(B78:M78)</f>
        <v/>
      </c>
    </row>
    <row r="79" hidden="1" outlineLevel="2">
      <c r="A79" s="6" t="inlineStr">
        <is>
          <t xml:space="preserve">        Credit Card fees paid</t>
        </is>
      </c>
      <c r="B79" s="44">
        <f>IF(B$5&lt;=Setup!$B$5,Engine!$E64,Budget_Paste!$E64)</f>
        <v/>
      </c>
      <c r="C79" s="44">
        <f>IF(C$5&lt;=Setup!$B$5,Engine!$F64,Budget_Paste!$F64)</f>
        <v/>
      </c>
      <c r="D79" s="44">
        <f>IF(D$5&lt;=Setup!$B$5,Engine!$G64,Budget_Paste!$G64)</f>
        <v/>
      </c>
      <c r="E79" s="44">
        <f>IF(E$5&lt;=Setup!$B$5,Engine!$H64,Budget_Paste!$H64)</f>
        <v/>
      </c>
      <c r="F79" s="44">
        <f>IF(F$5&lt;=Setup!$B$5,Engine!$I64,Budget_Paste!$I64)</f>
        <v/>
      </c>
      <c r="G79" s="44">
        <f>IF(G$5&lt;=Setup!$B$5,Engine!$J64,Budget_Paste!$J64)</f>
        <v/>
      </c>
      <c r="H79" s="44">
        <f>IF(H$5&lt;=Setup!$B$5,Engine!$K64,Budget_Paste!$K64)</f>
        <v/>
      </c>
      <c r="I79" s="44">
        <f>IF(I$5&lt;=Setup!$B$5,Engine!$L64,Budget_Paste!$L64)</f>
        <v/>
      </c>
      <c r="J79" s="44">
        <f>IF(J$5&lt;=Setup!$B$5,Engine!$M64,Budget_Paste!$M64)</f>
        <v/>
      </c>
      <c r="K79" s="44">
        <f>IF(K$5&lt;=Setup!$B$5,Engine!$N64,Budget_Paste!$N64)</f>
        <v/>
      </c>
      <c r="L79" s="44">
        <f>IF(L$5&lt;=Setup!$B$5,Engine!$O64,Budget_Paste!$O64)</f>
        <v/>
      </c>
      <c r="M79" s="44">
        <f>IF(M$5&lt;=Setup!$B$5,Engine!$P64,Budget_Paste!$P64)</f>
        <v/>
      </c>
      <c r="N79" s="44">
        <f>SUM(B79:M79)</f>
        <v/>
      </c>
    </row>
    <row r="80" outlineLevel="1">
      <c r="A80" s="25" t="inlineStr">
        <is>
          <t xml:space="preserve">    Other Income</t>
        </is>
      </c>
      <c r="B80" s="46">
        <f>SUM(B81:B81)</f>
        <v/>
      </c>
      <c r="C80" s="46">
        <f>SUM(C81:C81)</f>
        <v/>
      </c>
      <c r="D80" s="46">
        <f>SUM(D81:D81)</f>
        <v/>
      </c>
      <c r="E80" s="46">
        <f>SUM(E81:E81)</f>
        <v/>
      </c>
      <c r="F80" s="46">
        <f>SUM(F81:F81)</f>
        <v/>
      </c>
      <c r="G80" s="46">
        <f>SUM(G81:G81)</f>
        <v/>
      </c>
      <c r="H80" s="46">
        <f>SUM(H81:H81)</f>
        <v/>
      </c>
      <c r="I80" s="46">
        <f>SUM(I81:I81)</f>
        <v/>
      </c>
      <c r="J80" s="46">
        <f>SUM(J81:J81)</f>
        <v/>
      </c>
      <c r="K80" s="46">
        <f>SUM(K81:K81)</f>
        <v/>
      </c>
      <c r="L80" s="46">
        <f>SUM(L81:L81)</f>
        <v/>
      </c>
      <c r="M80" s="46">
        <f>SUM(M81:M81)</f>
        <v/>
      </c>
      <c r="N80" s="46">
        <f>SUM(N81:N81)</f>
        <v/>
      </c>
    </row>
    <row r="81" hidden="1" outlineLevel="2">
      <c r="A81" s="6" t="inlineStr">
        <is>
          <t xml:space="preserve">        Other Income</t>
        </is>
      </c>
      <c r="B81" s="44">
        <f>IF(B$5&lt;=Setup!$B$5,Engine!$E65,Budget_Paste!$E65)</f>
        <v/>
      </c>
      <c r="C81" s="44">
        <f>IF(C$5&lt;=Setup!$B$5,Engine!$F65,Budget_Paste!$F65)</f>
        <v/>
      </c>
      <c r="D81" s="44">
        <f>IF(D$5&lt;=Setup!$B$5,Engine!$G65,Budget_Paste!$G65)</f>
        <v/>
      </c>
      <c r="E81" s="44">
        <f>IF(E$5&lt;=Setup!$B$5,Engine!$H65,Budget_Paste!$H65)</f>
        <v/>
      </c>
      <c r="F81" s="44">
        <f>IF(F$5&lt;=Setup!$B$5,Engine!$I65,Budget_Paste!$I65)</f>
        <v/>
      </c>
      <c r="G81" s="44">
        <f>IF(G$5&lt;=Setup!$B$5,Engine!$J65,Budget_Paste!$J65)</f>
        <v/>
      </c>
      <c r="H81" s="44">
        <f>IF(H$5&lt;=Setup!$B$5,Engine!$K65,Budget_Paste!$K65)</f>
        <v/>
      </c>
      <c r="I81" s="44">
        <f>IF(I$5&lt;=Setup!$B$5,Engine!$L65,Budget_Paste!$L65)</f>
        <v/>
      </c>
      <c r="J81" s="44">
        <f>IF(J$5&lt;=Setup!$B$5,Engine!$M65,Budget_Paste!$M65)</f>
        <v/>
      </c>
      <c r="K81" s="44">
        <f>IF(K$5&lt;=Setup!$B$5,Engine!$N65,Budget_Paste!$N65)</f>
        <v/>
      </c>
      <c r="L81" s="44">
        <f>IF(L$5&lt;=Setup!$B$5,Engine!$O65,Budget_Paste!$O65)</f>
        <v/>
      </c>
      <c r="M81" s="44">
        <f>IF(M$5&lt;=Setup!$B$5,Engine!$P65,Budget_Paste!$P65)</f>
        <v/>
      </c>
      <c r="N81" s="44">
        <f>SUM(B81:M81)</f>
        <v/>
      </c>
    </row>
    <row r="82" outlineLevel="1">
      <c r="A82" s="25" t="inlineStr">
        <is>
          <t xml:space="preserve">    Other Expenses</t>
        </is>
      </c>
      <c r="B82" s="46">
        <f>SUM(B83:B83)</f>
        <v/>
      </c>
      <c r="C82" s="46">
        <f>SUM(C83:C83)</f>
        <v/>
      </c>
      <c r="D82" s="46">
        <f>SUM(D83:D83)</f>
        <v/>
      </c>
      <c r="E82" s="46">
        <f>SUM(E83:E83)</f>
        <v/>
      </c>
      <c r="F82" s="46">
        <f>SUM(F83:F83)</f>
        <v/>
      </c>
      <c r="G82" s="46">
        <f>SUM(G83:G83)</f>
        <v/>
      </c>
      <c r="H82" s="46">
        <f>SUM(H83:H83)</f>
        <v/>
      </c>
      <c r="I82" s="46">
        <f>SUM(I83:I83)</f>
        <v/>
      </c>
      <c r="J82" s="46">
        <f>SUM(J83:J83)</f>
        <v/>
      </c>
      <c r="K82" s="46">
        <f>SUM(K83:K83)</f>
        <v/>
      </c>
      <c r="L82" s="46">
        <f>SUM(L83:L83)</f>
        <v/>
      </c>
      <c r="M82" s="46">
        <f>SUM(M83:M83)</f>
        <v/>
      </c>
      <c r="N82" s="46">
        <f>SUM(N83:N83)</f>
        <v/>
      </c>
    </row>
    <row r="83" hidden="1" outlineLevel="2">
      <c r="A83" s="6" t="inlineStr">
        <is>
          <t xml:space="preserve">        Other Expenses</t>
        </is>
      </c>
      <c r="B83" s="44">
        <f>IF(B$5&lt;=Setup!$B$5,Engine!$E66,Budget_Paste!$E66)</f>
        <v/>
      </c>
      <c r="C83" s="44">
        <f>IF(C$5&lt;=Setup!$B$5,Engine!$F66,Budget_Paste!$F66)</f>
        <v/>
      </c>
      <c r="D83" s="44">
        <f>IF(D$5&lt;=Setup!$B$5,Engine!$G66,Budget_Paste!$G66)</f>
        <v/>
      </c>
      <c r="E83" s="44">
        <f>IF(E$5&lt;=Setup!$B$5,Engine!$H66,Budget_Paste!$H66)</f>
        <v/>
      </c>
      <c r="F83" s="44">
        <f>IF(F$5&lt;=Setup!$B$5,Engine!$I66,Budget_Paste!$I66)</f>
        <v/>
      </c>
      <c r="G83" s="44">
        <f>IF(G$5&lt;=Setup!$B$5,Engine!$J66,Budget_Paste!$J66)</f>
        <v/>
      </c>
      <c r="H83" s="44">
        <f>IF(H$5&lt;=Setup!$B$5,Engine!$K66,Budget_Paste!$K66)</f>
        <v/>
      </c>
      <c r="I83" s="44">
        <f>IF(I$5&lt;=Setup!$B$5,Engine!$L66,Budget_Paste!$L66)</f>
        <v/>
      </c>
      <c r="J83" s="44">
        <f>IF(J$5&lt;=Setup!$B$5,Engine!$M66,Budget_Paste!$M66)</f>
        <v/>
      </c>
      <c r="K83" s="44">
        <f>IF(K$5&lt;=Setup!$B$5,Engine!$N66,Budget_Paste!$N66)</f>
        <v/>
      </c>
      <c r="L83" s="44">
        <f>IF(L$5&lt;=Setup!$B$5,Engine!$O66,Budget_Paste!$O66)</f>
        <v/>
      </c>
      <c r="M83" s="44">
        <f>IF(M$5&lt;=Setup!$B$5,Engine!$P66,Budget_Paste!$P66)</f>
        <v/>
      </c>
      <c r="N83" s="44">
        <f>SUM(B83:M83)</f>
        <v/>
      </c>
    </row>
    <row r="84" outlineLevel="1">
      <c r="A84" s="27" t="inlineStr">
        <is>
          <t xml:space="preserve">    Gross profit</t>
        </is>
      </c>
      <c r="B84" s="47">
        <f>B48+B56</f>
        <v/>
      </c>
      <c r="C84" s="47">
        <f>C48+C56</f>
        <v/>
      </c>
      <c r="D84" s="47">
        <f>D48+D56</f>
        <v/>
      </c>
      <c r="E84" s="47">
        <f>E48+E56</f>
        <v/>
      </c>
      <c r="F84" s="47">
        <f>F48+F56</f>
        <v/>
      </c>
      <c r="G84" s="47">
        <f>G48+G56</f>
        <v/>
      </c>
      <c r="H84" s="47">
        <f>H48+H56</f>
        <v/>
      </c>
      <c r="I84" s="47">
        <f>I48+I56</f>
        <v/>
      </c>
      <c r="J84" s="47">
        <f>J48+J56</f>
        <v/>
      </c>
      <c r="K84" s="47">
        <f>K48+K56</f>
        <v/>
      </c>
      <c r="L84" s="47">
        <f>L48+L56</f>
        <v/>
      </c>
      <c r="M84" s="47">
        <f>M48+M56</f>
        <v/>
      </c>
      <c r="N84" s="47">
        <f>N48+N56</f>
        <v/>
      </c>
    </row>
    <row r="85" outlineLevel="1">
      <c r="A85" s="6" t="inlineStr">
        <is>
          <t xml:space="preserve">    Gross margin %</t>
        </is>
      </c>
      <c r="B85" s="48">
        <f>IFERROR(B84/B48,0)</f>
        <v/>
      </c>
      <c r="C85" s="48">
        <f>IFERROR(C84/C48,0)</f>
        <v/>
      </c>
      <c r="D85" s="48">
        <f>IFERROR(D84/D48,0)</f>
        <v/>
      </c>
      <c r="E85" s="48">
        <f>IFERROR(E84/E48,0)</f>
        <v/>
      </c>
      <c r="F85" s="48">
        <f>IFERROR(F84/F48,0)</f>
        <v/>
      </c>
      <c r="G85" s="48">
        <f>IFERROR(G84/G48,0)</f>
        <v/>
      </c>
      <c r="H85" s="48">
        <f>IFERROR(H84/H48,0)</f>
        <v/>
      </c>
      <c r="I85" s="48">
        <f>IFERROR(I84/I48,0)</f>
        <v/>
      </c>
      <c r="J85" s="48">
        <f>IFERROR(J84/J48,0)</f>
        <v/>
      </c>
      <c r="K85" s="48">
        <f>IFERROR(K84/K48,0)</f>
        <v/>
      </c>
      <c r="L85" s="48">
        <f>IFERROR(L84/L48,0)</f>
        <v/>
      </c>
      <c r="M85" s="48">
        <f>IFERROR(M84/M48,0)</f>
        <v/>
      </c>
      <c r="N85" s="48">
        <f>IFERROR(N84/N48,0)</f>
        <v/>
      </c>
    </row>
    <row r="86" outlineLevel="1">
      <c r="A86" s="27" t="inlineStr">
        <is>
          <t xml:space="preserve">    Net profit</t>
        </is>
      </c>
      <c r="B86" s="47">
        <f>B48+B56+B73+B80+B82</f>
        <v/>
      </c>
      <c r="C86" s="47">
        <f>C48+C56+C73+C80+C82</f>
        <v/>
      </c>
      <c r="D86" s="47">
        <f>D48+D56+D73+D80+D82</f>
        <v/>
      </c>
      <c r="E86" s="47">
        <f>E48+E56+E73+E80+E82</f>
        <v/>
      </c>
      <c r="F86" s="47">
        <f>F48+F56+F73+F80+F82</f>
        <v/>
      </c>
      <c r="G86" s="47">
        <f>G48+G56+G73+G80+G82</f>
        <v/>
      </c>
      <c r="H86" s="47">
        <f>H48+H56+H73+H80+H82</f>
        <v/>
      </c>
      <c r="I86" s="47">
        <f>I48+I56+I73+I80+I82</f>
        <v/>
      </c>
      <c r="J86" s="47">
        <f>J48+J56+J73+J80+J82</f>
        <v/>
      </c>
      <c r="K86" s="47">
        <f>K48+K56+K73+K80+K82</f>
        <v/>
      </c>
      <c r="L86" s="47">
        <f>L48+L56+L73+L80+L82</f>
        <v/>
      </c>
      <c r="M86" s="47">
        <f>M48+M56+M73+M80+M82</f>
        <v/>
      </c>
      <c r="N86" s="47">
        <f>N48+N56+N73+N80+N82</f>
        <v/>
      </c>
    </row>
    <row r="88">
      <c r="A88" s="23" t="inlineStr">
        <is>
          <t>VIDEO</t>
        </is>
      </c>
      <c r="B88" s="45">
        <f>B127</f>
        <v/>
      </c>
      <c r="C88" s="45">
        <f>C127</f>
        <v/>
      </c>
      <c r="D88" s="45">
        <f>D127</f>
        <v/>
      </c>
      <c r="E88" s="45">
        <f>E127</f>
        <v/>
      </c>
      <c r="F88" s="45">
        <f>F127</f>
        <v/>
      </c>
      <c r="G88" s="45">
        <f>G127</f>
        <v/>
      </c>
      <c r="H88" s="45">
        <f>H127</f>
        <v/>
      </c>
      <c r="I88" s="45">
        <f>I127</f>
        <v/>
      </c>
      <c r="J88" s="45">
        <f>J127</f>
        <v/>
      </c>
      <c r="K88" s="45">
        <f>K127</f>
        <v/>
      </c>
      <c r="L88" s="45">
        <f>L127</f>
        <v/>
      </c>
      <c r="M88" s="45">
        <f>M127</f>
        <v/>
      </c>
      <c r="N88" s="45">
        <f>N127</f>
        <v/>
      </c>
    </row>
    <row r="89" outlineLevel="1">
      <c r="A89" s="25" t="inlineStr">
        <is>
          <t xml:space="preserve">    Income</t>
        </is>
      </c>
      <c r="B89" s="46">
        <f>SUM(B90:B96)</f>
        <v/>
      </c>
      <c r="C89" s="46">
        <f>SUM(C90:C96)</f>
        <v/>
      </c>
      <c r="D89" s="46">
        <f>SUM(D90:D96)</f>
        <v/>
      </c>
      <c r="E89" s="46">
        <f>SUM(E90:E96)</f>
        <v/>
      </c>
      <c r="F89" s="46">
        <f>SUM(F90:F96)</f>
        <v/>
      </c>
      <c r="G89" s="46">
        <f>SUM(G90:G96)</f>
        <v/>
      </c>
      <c r="H89" s="46">
        <f>SUM(H90:H96)</f>
        <v/>
      </c>
      <c r="I89" s="46">
        <f>SUM(I90:I96)</f>
        <v/>
      </c>
      <c r="J89" s="46">
        <f>SUM(J90:J96)</f>
        <v/>
      </c>
      <c r="K89" s="46">
        <f>SUM(K90:K96)</f>
        <v/>
      </c>
      <c r="L89" s="46">
        <f>SUM(L90:L96)</f>
        <v/>
      </c>
      <c r="M89" s="46">
        <f>SUM(M90:M96)</f>
        <v/>
      </c>
      <c r="N89" s="46">
        <f>SUM(N90:N96)</f>
        <v/>
      </c>
    </row>
    <row r="90" hidden="1" outlineLevel="2">
      <c r="A90" s="6" t="inlineStr">
        <is>
          <t xml:space="preserve">        Contract Income</t>
        </is>
      </c>
      <c r="B90" s="44">
        <f>IF(B$5&lt;=Setup!$B$5,Engine!$E67,Budget_Paste!$E67)</f>
        <v/>
      </c>
      <c r="C90" s="44">
        <f>IF(C$5&lt;=Setup!$B$5,Engine!$F67,Budget_Paste!$F67)</f>
        <v/>
      </c>
      <c r="D90" s="44">
        <f>IF(D$5&lt;=Setup!$B$5,Engine!$G67,Budget_Paste!$G67)</f>
        <v/>
      </c>
      <c r="E90" s="44">
        <f>IF(E$5&lt;=Setup!$B$5,Engine!$H67,Budget_Paste!$H67)</f>
        <v/>
      </c>
      <c r="F90" s="44">
        <f>IF(F$5&lt;=Setup!$B$5,Engine!$I67,Budget_Paste!$I67)</f>
        <v/>
      </c>
      <c r="G90" s="44">
        <f>IF(G$5&lt;=Setup!$B$5,Engine!$J67,Budget_Paste!$J67)</f>
        <v/>
      </c>
      <c r="H90" s="44">
        <f>IF(H$5&lt;=Setup!$B$5,Engine!$K67,Budget_Paste!$K67)</f>
        <v/>
      </c>
      <c r="I90" s="44">
        <f>IF(I$5&lt;=Setup!$B$5,Engine!$L67,Budget_Paste!$L67)</f>
        <v/>
      </c>
      <c r="J90" s="44">
        <f>IF(J$5&lt;=Setup!$B$5,Engine!$M67,Budget_Paste!$M67)</f>
        <v/>
      </c>
      <c r="K90" s="44">
        <f>IF(K$5&lt;=Setup!$B$5,Engine!$N67,Budget_Paste!$N67)</f>
        <v/>
      </c>
      <c r="L90" s="44">
        <f>IF(L$5&lt;=Setup!$B$5,Engine!$O67,Budget_Paste!$O67)</f>
        <v/>
      </c>
      <c r="M90" s="44">
        <f>IF(M$5&lt;=Setup!$B$5,Engine!$P67,Budget_Paste!$P67)</f>
        <v/>
      </c>
      <c r="N90" s="44">
        <f>SUM(B90:M90)</f>
        <v/>
      </c>
    </row>
    <row r="91" hidden="1" outlineLevel="2">
      <c r="A91" s="6" t="inlineStr">
        <is>
          <t xml:space="preserve">        Non Contract Income</t>
        </is>
      </c>
      <c r="B91" s="44">
        <f>IF(B$5&lt;=Setup!$B$5,Engine!$E68,Budget_Paste!$E68)</f>
        <v/>
      </c>
      <c r="C91" s="44">
        <f>IF(C$5&lt;=Setup!$B$5,Engine!$F68,Budget_Paste!$F68)</f>
        <v/>
      </c>
      <c r="D91" s="44">
        <f>IF(D$5&lt;=Setup!$B$5,Engine!$G68,Budget_Paste!$G68)</f>
        <v/>
      </c>
      <c r="E91" s="44">
        <f>IF(E$5&lt;=Setup!$B$5,Engine!$H68,Budget_Paste!$H68)</f>
        <v/>
      </c>
      <c r="F91" s="44">
        <f>IF(F$5&lt;=Setup!$B$5,Engine!$I68,Budget_Paste!$I68)</f>
        <v/>
      </c>
      <c r="G91" s="44">
        <f>IF(G$5&lt;=Setup!$B$5,Engine!$J68,Budget_Paste!$J68)</f>
        <v/>
      </c>
      <c r="H91" s="44">
        <f>IF(H$5&lt;=Setup!$B$5,Engine!$K68,Budget_Paste!$K68)</f>
        <v/>
      </c>
      <c r="I91" s="44">
        <f>IF(I$5&lt;=Setup!$B$5,Engine!$L68,Budget_Paste!$L68)</f>
        <v/>
      </c>
      <c r="J91" s="44">
        <f>IF(J$5&lt;=Setup!$B$5,Engine!$M68,Budget_Paste!$M68)</f>
        <v/>
      </c>
      <c r="K91" s="44">
        <f>IF(K$5&lt;=Setup!$B$5,Engine!$N68,Budget_Paste!$N68)</f>
        <v/>
      </c>
      <c r="L91" s="44">
        <f>IF(L$5&lt;=Setup!$B$5,Engine!$O68,Budget_Paste!$O68)</f>
        <v/>
      </c>
      <c r="M91" s="44">
        <f>IF(M$5&lt;=Setup!$B$5,Engine!$P68,Budget_Paste!$P68)</f>
        <v/>
      </c>
      <c r="N91" s="44">
        <f>SUM(B91:M91)</f>
        <v/>
      </c>
    </row>
    <row r="92" hidden="1" outlineLevel="2">
      <c r="A92" s="6" t="inlineStr">
        <is>
          <t xml:space="preserve">        Work in Progess</t>
        </is>
      </c>
      <c r="B92" s="44">
        <f>IF(B$5&lt;=Setup!$B$5,Engine!$E69,Budget_Paste!$E69)</f>
        <v/>
      </c>
      <c r="C92" s="44">
        <f>IF(C$5&lt;=Setup!$B$5,Engine!$F69,Budget_Paste!$F69)</f>
        <v/>
      </c>
      <c r="D92" s="44">
        <f>IF(D$5&lt;=Setup!$B$5,Engine!$G69,Budget_Paste!$G69)</f>
        <v/>
      </c>
      <c r="E92" s="44">
        <f>IF(E$5&lt;=Setup!$B$5,Engine!$H69,Budget_Paste!$H69)</f>
        <v/>
      </c>
      <c r="F92" s="44">
        <f>IF(F$5&lt;=Setup!$B$5,Engine!$I69,Budget_Paste!$I69)</f>
        <v/>
      </c>
      <c r="G92" s="44">
        <f>IF(G$5&lt;=Setup!$B$5,Engine!$J69,Budget_Paste!$J69)</f>
        <v/>
      </c>
      <c r="H92" s="44">
        <f>IF(H$5&lt;=Setup!$B$5,Engine!$K69,Budget_Paste!$K69)</f>
        <v/>
      </c>
      <c r="I92" s="44">
        <f>IF(I$5&lt;=Setup!$B$5,Engine!$L69,Budget_Paste!$L69)</f>
        <v/>
      </c>
      <c r="J92" s="44">
        <f>IF(J$5&lt;=Setup!$B$5,Engine!$M69,Budget_Paste!$M69)</f>
        <v/>
      </c>
      <c r="K92" s="44">
        <f>IF(K$5&lt;=Setup!$B$5,Engine!$N69,Budget_Paste!$N69)</f>
        <v/>
      </c>
      <c r="L92" s="44">
        <f>IF(L$5&lt;=Setup!$B$5,Engine!$O69,Budget_Paste!$O69)</f>
        <v/>
      </c>
      <c r="M92" s="44">
        <f>IF(M$5&lt;=Setup!$B$5,Engine!$P69,Budget_Paste!$P69)</f>
        <v/>
      </c>
      <c r="N92" s="44">
        <f>SUM(B92:M92)</f>
        <v/>
      </c>
    </row>
    <row r="93" hidden="1" outlineLevel="2">
      <c r="A93" s="6" t="inlineStr">
        <is>
          <t xml:space="preserve">        Freight Collected &amp; Travel</t>
        </is>
      </c>
      <c r="B93" s="44">
        <f>IF(B$5&lt;=Setup!$B$5,Engine!$E70,Budget_Paste!$E70)</f>
        <v/>
      </c>
      <c r="C93" s="44">
        <f>IF(C$5&lt;=Setup!$B$5,Engine!$F70,Budget_Paste!$F70)</f>
        <v/>
      </c>
      <c r="D93" s="44">
        <f>IF(D$5&lt;=Setup!$B$5,Engine!$G70,Budget_Paste!$G70)</f>
        <v/>
      </c>
      <c r="E93" s="44">
        <f>IF(E$5&lt;=Setup!$B$5,Engine!$H70,Budget_Paste!$H70)</f>
        <v/>
      </c>
      <c r="F93" s="44">
        <f>IF(F$5&lt;=Setup!$B$5,Engine!$I70,Budget_Paste!$I70)</f>
        <v/>
      </c>
      <c r="G93" s="44">
        <f>IF(G$5&lt;=Setup!$B$5,Engine!$J70,Budget_Paste!$J70)</f>
        <v/>
      </c>
      <c r="H93" s="44">
        <f>IF(H$5&lt;=Setup!$B$5,Engine!$K70,Budget_Paste!$K70)</f>
        <v/>
      </c>
      <c r="I93" s="44">
        <f>IF(I$5&lt;=Setup!$B$5,Engine!$L70,Budget_Paste!$L70)</f>
        <v/>
      </c>
      <c r="J93" s="44">
        <f>IF(J$5&lt;=Setup!$B$5,Engine!$M70,Budget_Paste!$M70)</f>
        <v/>
      </c>
      <c r="K93" s="44">
        <f>IF(K$5&lt;=Setup!$B$5,Engine!$N70,Budget_Paste!$N70)</f>
        <v/>
      </c>
      <c r="L93" s="44">
        <f>IF(L$5&lt;=Setup!$B$5,Engine!$O70,Budget_Paste!$O70)</f>
        <v/>
      </c>
      <c r="M93" s="44">
        <f>IF(M$5&lt;=Setup!$B$5,Engine!$P70,Budget_Paste!$P70)</f>
        <v/>
      </c>
      <c r="N93" s="44">
        <f>SUM(B93:M93)</f>
        <v/>
      </c>
    </row>
    <row r="94" hidden="1" outlineLevel="2">
      <c r="A94" s="6" t="inlineStr">
        <is>
          <t xml:space="preserve">        Credit Card Fees Collected</t>
        </is>
      </c>
      <c r="B94" s="44">
        <f>IF(B$5&lt;=Setup!$B$5,Engine!$E71,Budget_Paste!$E71)</f>
        <v/>
      </c>
      <c r="C94" s="44">
        <f>IF(C$5&lt;=Setup!$B$5,Engine!$F71,Budget_Paste!$F71)</f>
        <v/>
      </c>
      <c r="D94" s="44">
        <f>IF(D$5&lt;=Setup!$B$5,Engine!$G71,Budget_Paste!$G71)</f>
        <v/>
      </c>
      <c r="E94" s="44">
        <f>IF(E$5&lt;=Setup!$B$5,Engine!$H71,Budget_Paste!$H71)</f>
        <v/>
      </c>
      <c r="F94" s="44">
        <f>IF(F$5&lt;=Setup!$B$5,Engine!$I71,Budget_Paste!$I71)</f>
        <v/>
      </c>
      <c r="G94" s="44">
        <f>IF(G$5&lt;=Setup!$B$5,Engine!$J71,Budget_Paste!$J71)</f>
        <v/>
      </c>
      <c r="H94" s="44">
        <f>IF(H$5&lt;=Setup!$B$5,Engine!$K71,Budget_Paste!$K71)</f>
        <v/>
      </c>
      <c r="I94" s="44">
        <f>IF(I$5&lt;=Setup!$B$5,Engine!$L71,Budget_Paste!$L71)</f>
        <v/>
      </c>
      <c r="J94" s="44">
        <f>IF(J$5&lt;=Setup!$B$5,Engine!$M71,Budget_Paste!$M71)</f>
        <v/>
      </c>
      <c r="K94" s="44">
        <f>IF(K$5&lt;=Setup!$B$5,Engine!$N71,Budget_Paste!$N71)</f>
        <v/>
      </c>
      <c r="L94" s="44">
        <f>IF(L$5&lt;=Setup!$B$5,Engine!$O71,Budget_Paste!$O71)</f>
        <v/>
      </c>
      <c r="M94" s="44">
        <f>IF(M$5&lt;=Setup!$B$5,Engine!$P71,Budget_Paste!$P71)</f>
        <v/>
      </c>
      <c r="N94" s="44">
        <f>SUM(B94:M94)</f>
        <v/>
      </c>
    </row>
    <row r="95" hidden="1" outlineLevel="2">
      <c r="A95" s="6" t="inlineStr">
        <is>
          <t xml:space="preserve">        Meal &amp; Travel Allowances</t>
        </is>
      </c>
      <c r="B95" s="44">
        <f>IF(B$5&lt;=Setup!$B$5,Engine!$E72,Budget_Paste!$E72)</f>
        <v/>
      </c>
      <c r="C95" s="44">
        <f>IF(C$5&lt;=Setup!$B$5,Engine!$F72,Budget_Paste!$F72)</f>
        <v/>
      </c>
      <c r="D95" s="44">
        <f>IF(D$5&lt;=Setup!$B$5,Engine!$G72,Budget_Paste!$G72)</f>
        <v/>
      </c>
      <c r="E95" s="44">
        <f>IF(E$5&lt;=Setup!$B$5,Engine!$H72,Budget_Paste!$H72)</f>
        <v/>
      </c>
      <c r="F95" s="44">
        <f>IF(F$5&lt;=Setup!$B$5,Engine!$I72,Budget_Paste!$I72)</f>
        <v/>
      </c>
      <c r="G95" s="44">
        <f>IF(G$5&lt;=Setup!$B$5,Engine!$J72,Budget_Paste!$J72)</f>
        <v/>
      </c>
      <c r="H95" s="44">
        <f>IF(H$5&lt;=Setup!$B$5,Engine!$K72,Budget_Paste!$K72)</f>
        <v/>
      </c>
      <c r="I95" s="44">
        <f>IF(I$5&lt;=Setup!$B$5,Engine!$L72,Budget_Paste!$L72)</f>
        <v/>
      </c>
      <c r="J95" s="44">
        <f>IF(J$5&lt;=Setup!$B$5,Engine!$M72,Budget_Paste!$M72)</f>
        <v/>
      </c>
      <c r="K95" s="44">
        <f>IF(K$5&lt;=Setup!$B$5,Engine!$N72,Budget_Paste!$N72)</f>
        <v/>
      </c>
      <c r="L95" s="44">
        <f>IF(L$5&lt;=Setup!$B$5,Engine!$O72,Budget_Paste!$O72)</f>
        <v/>
      </c>
      <c r="M95" s="44">
        <f>IF(M$5&lt;=Setup!$B$5,Engine!$P72,Budget_Paste!$P72)</f>
        <v/>
      </c>
      <c r="N95" s="44">
        <f>SUM(B95:M95)</f>
        <v/>
      </c>
    </row>
    <row r="96" hidden="1" outlineLevel="2">
      <c r="A96" s="6" t="inlineStr">
        <is>
          <t xml:space="preserve">        Miscellaneous Income</t>
        </is>
      </c>
      <c r="B96" s="44">
        <f>IF(B$5&lt;=Setup!$B$5,Engine!$E73,Budget_Paste!$E73)</f>
        <v/>
      </c>
      <c r="C96" s="44">
        <f>IF(C$5&lt;=Setup!$B$5,Engine!$F73,Budget_Paste!$F73)</f>
        <v/>
      </c>
      <c r="D96" s="44">
        <f>IF(D$5&lt;=Setup!$B$5,Engine!$G73,Budget_Paste!$G73)</f>
        <v/>
      </c>
      <c r="E96" s="44">
        <f>IF(E$5&lt;=Setup!$B$5,Engine!$H73,Budget_Paste!$H73)</f>
        <v/>
      </c>
      <c r="F96" s="44">
        <f>IF(F$5&lt;=Setup!$B$5,Engine!$I73,Budget_Paste!$I73)</f>
        <v/>
      </c>
      <c r="G96" s="44">
        <f>IF(G$5&lt;=Setup!$B$5,Engine!$J73,Budget_Paste!$J73)</f>
        <v/>
      </c>
      <c r="H96" s="44">
        <f>IF(H$5&lt;=Setup!$B$5,Engine!$K73,Budget_Paste!$K73)</f>
        <v/>
      </c>
      <c r="I96" s="44">
        <f>IF(I$5&lt;=Setup!$B$5,Engine!$L73,Budget_Paste!$L73)</f>
        <v/>
      </c>
      <c r="J96" s="44">
        <f>IF(J$5&lt;=Setup!$B$5,Engine!$M73,Budget_Paste!$M73)</f>
        <v/>
      </c>
      <c r="K96" s="44">
        <f>IF(K$5&lt;=Setup!$B$5,Engine!$N73,Budget_Paste!$N73)</f>
        <v/>
      </c>
      <c r="L96" s="44">
        <f>IF(L$5&lt;=Setup!$B$5,Engine!$O73,Budget_Paste!$O73)</f>
        <v/>
      </c>
      <c r="M96" s="44">
        <f>IF(M$5&lt;=Setup!$B$5,Engine!$P73,Budget_Paste!$P73)</f>
        <v/>
      </c>
      <c r="N96" s="44">
        <f>SUM(B96:M96)</f>
        <v/>
      </c>
    </row>
    <row r="97" outlineLevel="1">
      <c r="A97" s="25" t="inlineStr">
        <is>
          <t xml:space="preserve">    Cost of Sales</t>
        </is>
      </c>
      <c r="B97" s="46">
        <f>SUM(B98:B113)</f>
        <v/>
      </c>
      <c r="C97" s="46">
        <f>SUM(C98:C113)</f>
        <v/>
      </c>
      <c r="D97" s="46">
        <f>SUM(D98:D113)</f>
        <v/>
      </c>
      <c r="E97" s="46">
        <f>SUM(E98:E113)</f>
        <v/>
      </c>
      <c r="F97" s="46">
        <f>SUM(F98:F113)</f>
        <v/>
      </c>
      <c r="G97" s="46">
        <f>SUM(G98:G113)</f>
        <v/>
      </c>
      <c r="H97" s="46">
        <f>SUM(H98:H113)</f>
        <v/>
      </c>
      <c r="I97" s="46">
        <f>SUM(I98:I113)</f>
        <v/>
      </c>
      <c r="J97" s="46">
        <f>SUM(J98:J113)</f>
        <v/>
      </c>
      <c r="K97" s="46">
        <f>SUM(K98:K113)</f>
        <v/>
      </c>
      <c r="L97" s="46">
        <f>SUM(L98:L113)</f>
        <v/>
      </c>
      <c r="M97" s="46">
        <f>SUM(M98:M113)</f>
        <v/>
      </c>
      <c r="N97" s="46">
        <f>SUM(N98:N113)</f>
        <v/>
      </c>
    </row>
    <row r="98" hidden="1" outlineLevel="2">
      <c r="A98" s="6" t="inlineStr">
        <is>
          <t xml:space="preserve">        Equipment - Purchase</t>
        </is>
      </c>
      <c r="B98" s="44">
        <f>IF(B$5&lt;=Setup!$B$5,Engine!$E74,Budget_Paste!$E74)</f>
        <v/>
      </c>
      <c r="C98" s="44">
        <f>IF(C$5&lt;=Setup!$B$5,Engine!$F74,Budget_Paste!$F74)</f>
        <v/>
      </c>
      <c r="D98" s="44">
        <f>IF(D$5&lt;=Setup!$B$5,Engine!$G74,Budget_Paste!$G74)</f>
        <v/>
      </c>
      <c r="E98" s="44">
        <f>IF(E$5&lt;=Setup!$B$5,Engine!$H74,Budget_Paste!$H74)</f>
        <v/>
      </c>
      <c r="F98" s="44">
        <f>IF(F$5&lt;=Setup!$B$5,Engine!$I74,Budget_Paste!$I74)</f>
        <v/>
      </c>
      <c r="G98" s="44">
        <f>IF(G$5&lt;=Setup!$B$5,Engine!$J74,Budget_Paste!$J74)</f>
        <v/>
      </c>
      <c r="H98" s="44">
        <f>IF(H$5&lt;=Setup!$B$5,Engine!$K74,Budget_Paste!$K74)</f>
        <v/>
      </c>
      <c r="I98" s="44">
        <f>IF(I$5&lt;=Setup!$B$5,Engine!$L74,Budget_Paste!$L74)</f>
        <v/>
      </c>
      <c r="J98" s="44">
        <f>IF(J$5&lt;=Setup!$B$5,Engine!$M74,Budget_Paste!$M74)</f>
        <v/>
      </c>
      <c r="K98" s="44">
        <f>IF(K$5&lt;=Setup!$B$5,Engine!$N74,Budget_Paste!$N74)</f>
        <v/>
      </c>
      <c r="L98" s="44">
        <f>IF(L$5&lt;=Setup!$B$5,Engine!$O74,Budget_Paste!$O74)</f>
        <v/>
      </c>
      <c r="M98" s="44">
        <f>IF(M$5&lt;=Setup!$B$5,Engine!$P74,Budget_Paste!$P74)</f>
        <v/>
      </c>
      <c r="N98" s="44">
        <f>SUM(B98:M98)</f>
        <v/>
      </c>
    </row>
    <row r="99" hidden="1" outlineLevel="2">
      <c r="A99" s="6" t="inlineStr">
        <is>
          <t xml:space="preserve">        Equipment - Hires</t>
        </is>
      </c>
      <c r="B99" s="44">
        <f>IF(B$5&lt;=Setup!$B$5,Engine!$E75,Budget_Paste!$E75)</f>
        <v/>
      </c>
      <c r="C99" s="44">
        <f>IF(C$5&lt;=Setup!$B$5,Engine!$F75,Budget_Paste!$F75)</f>
        <v/>
      </c>
      <c r="D99" s="44">
        <f>IF(D$5&lt;=Setup!$B$5,Engine!$G75,Budget_Paste!$G75)</f>
        <v/>
      </c>
      <c r="E99" s="44">
        <f>IF(E$5&lt;=Setup!$B$5,Engine!$H75,Budget_Paste!$H75)</f>
        <v/>
      </c>
      <c r="F99" s="44">
        <f>IF(F$5&lt;=Setup!$B$5,Engine!$I75,Budget_Paste!$I75)</f>
        <v/>
      </c>
      <c r="G99" s="44">
        <f>IF(G$5&lt;=Setup!$B$5,Engine!$J75,Budget_Paste!$J75)</f>
        <v/>
      </c>
      <c r="H99" s="44">
        <f>IF(H$5&lt;=Setup!$B$5,Engine!$K75,Budget_Paste!$K75)</f>
        <v/>
      </c>
      <c r="I99" s="44">
        <f>IF(I$5&lt;=Setup!$B$5,Engine!$L75,Budget_Paste!$L75)</f>
        <v/>
      </c>
      <c r="J99" s="44">
        <f>IF(J$5&lt;=Setup!$B$5,Engine!$M75,Budget_Paste!$M75)</f>
        <v/>
      </c>
      <c r="K99" s="44">
        <f>IF(K$5&lt;=Setup!$B$5,Engine!$N75,Budget_Paste!$N75)</f>
        <v/>
      </c>
      <c r="L99" s="44">
        <f>IF(L$5&lt;=Setup!$B$5,Engine!$O75,Budget_Paste!$O75)</f>
        <v/>
      </c>
      <c r="M99" s="44">
        <f>IF(M$5&lt;=Setup!$B$5,Engine!$P75,Budget_Paste!$P75)</f>
        <v/>
      </c>
      <c r="N99" s="44">
        <f>SUM(B99:M99)</f>
        <v/>
      </c>
    </row>
    <row r="100" hidden="1" outlineLevel="2">
      <c r="A100" s="6" t="inlineStr">
        <is>
          <t xml:space="preserve">        Sub-Contract Labour</t>
        </is>
      </c>
      <c r="B100" s="44">
        <f>IF(B$5&lt;=Setup!$B$5,Engine!$E76,Budget_Paste!$E76)</f>
        <v/>
      </c>
      <c r="C100" s="44">
        <f>IF(C$5&lt;=Setup!$B$5,Engine!$F76,Budget_Paste!$F76)</f>
        <v/>
      </c>
      <c r="D100" s="44">
        <f>IF(D$5&lt;=Setup!$B$5,Engine!$G76,Budget_Paste!$G76)</f>
        <v/>
      </c>
      <c r="E100" s="44">
        <f>IF(E$5&lt;=Setup!$B$5,Engine!$H76,Budget_Paste!$H76)</f>
        <v/>
      </c>
      <c r="F100" s="44">
        <f>IF(F$5&lt;=Setup!$B$5,Engine!$I76,Budget_Paste!$I76)</f>
        <v/>
      </c>
      <c r="G100" s="44">
        <f>IF(G$5&lt;=Setup!$B$5,Engine!$J76,Budget_Paste!$J76)</f>
        <v/>
      </c>
      <c r="H100" s="44">
        <f>IF(H$5&lt;=Setup!$B$5,Engine!$K76,Budget_Paste!$K76)</f>
        <v/>
      </c>
      <c r="I100" s="44">
        <f>IF(I$5&lt;=Setup!$B$5,Engine!$L76,Budget_Paste!$L76)</f>
        <v/>
      </c>
      <c r="J100" s="44">
        <f>IF(J$5&lt;=Setup!$B$5,Engine!$M76,Budget_Paste!$M76)</f>
        <v/>
      </c>
      <c r="K100" s="44">
        <f>IF(K$5&lt;=Setup!$B$5,Engine!$N76,Budget_Paste!$N76)</f>
        <v/>
      </c>
      <c r="L100" s="44">
        <f>IF(L$5&lt;=Setup!$B$5,Engine!$O76,Budget_Paste!$O76)</f>
        <v/>
      </c>
      <c r="M100" s="44">
        <f>IF(M$5&lt;=Setup!$B$5,Engine!$P76,Budget_Paste!$P76)</f>
        <v/>
      </c>
      <c r="N100" s="44">
        <f>SUM(B100:M100)</f>
        <v/>
      </c>
    </row>
    <row r="101" hidden="1" outlineLevel="2">
      <c r="A101" s="6" t="inlineStr">
        <is>
          <t xml:space="preserve">        Service - hires</t>
        </is>
      </c>
      <c r="B101" s="44">
        <f>IF(B$5&lt;=Setup!$B$5,Engine!$E77,Budget_Paste!$E77)</f>
        <v/>
      </c>
      <c r="C101" s="44">
        <f>IF(C$5&lt;=Setup!$B$5,Engine!$F77,Budget_Paste!$F77)</f>
        <v/>
      </c>
      <c r="D101" s="44">
        <f>IF(D$5&lt;=Setup!$B$5,Engine!$G77,Budget_Paste!$G77)</f>
        <v/>
      </c>
      <c r="E101" s="44">
        <f>IF(E$5&lt;=Setup!$B$5,Engine!$H77,Budget_Paste!$H77)</f>
        <v/>
      </c>
      <c r="F101" s="44">
        <f>IF(F$5&lt;=Setup!$B$5,Engine!$I77,Budget_Paste!$I77)</f>
        <v/>
      </c>
      <c r="G101" s="44">
        <f>IF(G$5&lt;=Setup!$B$5,Engine!$J77,Budget_Paste!$J77)</f>
        <v/>
      </c>
      <c r="H101" s="44">
        <f>IF(H$5&lt;=Setup!$B$5,Engine!$K77,Budget_Paste!$K77)</f>
        <v/>
      </c>
      <c r="I101" s="44">
        <f>IF(I$5&lt;=Setup!$B$5,Engine!$L77,Budget_Paste!$L77)</f>
        <v/>
      </c>
      <c r="J101" s="44">
        <f>IF(J$5&lt;=Setup!$B$5,Engine!$M77,Budget_Paste!$M77)</f>
        <v/>
      </c>
      <c r="K101" s="44">
        <f>IF(K$5&lt;=Setup!$B$5,Engine!$N77,Budget_Paste!$N77)</f>
        <v/>
      </c>
      <c r="L101" s="44">
        <f>IF(L$5&lt;=Setup!$B$5,Engine!$O77,Budget_Paste!$O77)</f>
        <v/>
      </c>
      <c r="M101" s="44">
        <f>IF(M$5&lt;=Setup!$B$5,Engine!$P77,Budget_Paste!$P77)</f>
        <v/>
      </c>
      <c r="N101" s="44">
        <f>SUM(B101:M101)</f>
        <v/>
      </c>
    </row>
    <row r="102" hidden="1" outlineLevel="2">
      <c r="A102" s="6" t="inlineStr">
        <is>
          <t xml:space="preserve">        Subscriptions &amp; Licences</t>
        </is>
      </c>
      <c r="B102" s="44">
        <f>IF(B$5&lt;=Setup!$B$5,Engine!$E78,Budget_Paste!$E78)</f>
        <v/>
      </c>
      <c r="C102" s="44">
        <f>IF(C$5&lt;=Setup!$B$5,Engine!$F78,Budget_Paste!$F78)</f>
        <v/>
      </c>
      <c r="D102" s="44">
        <f>IF(D$5&lt;=Setup!$B$5,Engine!$G78,Budget_Paste!$G78)</f>
        <v/>
      </c>
      <c r="E102" s="44">
        <f>IF(E$5&lt;=Setup!$B$5,Engine!$H78,Budget_Paste!$H78)</f>
        <v/>
      </c>
      <c r="F102" s="44">
        <f>IF(F$5&lt;=Setup!$B$5,Engine!$I78,Budget_Paste!$I78)</f>
        <v/>
      </c>
      <c r="G102" s="44">
        <f>IF(G$5&lt;=Setup!$B$5,Engine!$J78,Budget_Paste!$J78)</f>
        <v/>
      </c>
      <c r="H102" s="44">
        <f>IF(H$5&lt;=Setup!$B$5,Engine!$K78,Budget_Paste!$K78)</f>
        <v/>
      </c>
      <c r="I102" s="44">
        <f>IF(I$5&lt;=Setup!$B$5,Engine!$L78,Budget_Paste!$L78)</f>
        <v/>
      </c>
      <c r="J102" s="44">
        <f>IF(J$5&lt;=Setup!$B$5,Engine!$M78,Budget_Paste!$M78)</f>
        <v/>
      </c>
      <c r="K102" s="44">
        <f>IF(K$5&lt;=Setup!$B$5,Engine!$N78,Budget_Paste!$N78)</f>
        <v/>
      </c>
      <c r="L102" s="44">
        <f>IF(L$5&lt;=Setup!$B$5,Engine!$O78,Budget_Paste!$O78)</f>
        <v/>
      </c>
      <c r="M102" s="44">
        <f>IF(M$5&lt;=Setup!$B$5,Engine!$P78,Budget_Paste!$P78)</f>
        <v/>
      </c>
      <c r="N102" s="44">
        <f>SUM(B102:M102)</f>
        <v/>
      </c>
    </row>
    <row r="103" hidden="1" outlineLevel="2">
      <c r="A103" s="6" t="inlineStr">
        <is>
          <t xml:space="preserve">        Equipment -Maintenance Support</t>
        </is>
      </c>
      <c r="B103" s="44">
        <f>IF(B$5&lt;=Setup!$B$5,Engine!$E79,Budget_Paste!$E79)</f>
        <v/>
      </c>
      <c r="C103" s="44">
        <f>IF(C$5&lt;=Setup!$B$5,Engine!$F79,Budget_Paste!$F79)</f>
        <v/>
      </c>
      <c r="D103" s="44">
        <f>IF(D$5&lt;=Setup!$B$5,Engine!$G79,Budget_Paste!$G79)</f>
        <v/>
      </c>
      <c r="E103" s="44">
        <f>IF(E$5&lt;=Setup!$B$5,Engine!$H79,Budget_Paste!$H79)</f>
        <v/>
      </c>
      <c r="F103" s="44">
        <f>IF(F$5&lt;=Setup!$B$5,Engine!$I79,Budget_Paste!$I79)</f>
        <v/>
      </c>
      <c r="G103" s="44">
        <f>IF(G$5&lt;=Setup!$B$5,Engine!$J79,Budget_Paste!$J79)</f>
        <v/>
      </c>
      <c r="H103" s="44">
        <f>IF(H$5&lt;=Setup!$B$5,Engine!$K79,Budget_Paste!$K79)</f>
        <v/>
      </c>
      <c r="I103" s="44">
        <f>IF(I$5&lt;=Setup!$B$5,Engine!$L79,Budget_Paste!$L79)</f>
        <v/>
      </c>
      <c r="J103" s="44">
        <f>IF(J$5&lt;=Setup!$B$5,Engine!$M79,Budget_Paste!$M79)</f>
        <v/>
      </c>
      <c r="K103" s="44">
        <f>IF(K$5&lt;=Setup!$B$5,Engine!$N79,Budget_Paste!$N79)</f>
        <v/>
      </c>
      <c r="L103" s="44">
        <f>IF(L$5&lt;=Setup!$B$5,Engine!$O79,Budget_Paste!$O79)</f>
        <v/>
      </c>
      <c r="M103" s="44">
        <f>IF(M$5&lt;=Setup!$B$5,Engine!$P79,Budget_Paste!$P79)</f>
        <v/>
      </c>
      <c r="N103" s="44">
        <f>SUM(B103:M103)</f>
        <v/>
      </c>
    </row>
    <row r="104" hidden="1" outlineLevel="2">
      <c r="A104" s="6" t="inlineStr">
        <is>
          <t xml:space="preserve">        Stamp Duty</t>
        </is>
      </c>
      <c r="B104" s="44">
        <f>IF(B$5&lt;=Setup!$B$5,Engine!$E80,Budget_Paste!$E80)</f>
        <v/>
      </c>
      <c r="C104" s="44">
        <f>IF(C$5&lt;=Setup!$B$5,Engine!$F80,Budget_Paste!$F80)</f>
        <v/>
      </c>
      <c r="D104" s="44">
        <f>IF(D$5&lt;=Setup!$B$5,Engine!$G80,Budget_Paste!$G80)</f>
        <v/>
      </c>
      <c r="E104" s="44">
        <f>IF(E$5&lt;=Setup!$B$5,Engine!$H80,Budget_Paste!$H80)</f>
        <v/>
      </c>
      <c r="F104" s="44">
        <f>IF(F$5&lt;=Setup!$B$5,Engine!$I80,Budget_Paste!$I80)</f>
        <v/>
      </c>
      <c r="G104" s="44">
        <f>IF(G$5&lt;=Setup!$B$5,Engine!$J80,Budget_Paste!$J80)</f>
        <v/>
      </c>
      <c r="H104" s="44">
        <f>IF(H$5&lt;=Setup!$B$5,Engine!$K80,Budget_Paste!$K80)</f>
        <v/>
      </c>
      <c r="I104" s="44">
        <f>IF(I$5&lt;=Setup!$B$5,Engine!$L80,Budget_Paste!$L80)</f>
        <v/>
      </c>
      <c r="J104" s="44">
        <f>IF(J$5&lt;=Setup!$B$5,Engine!$M80,Budget_Paste!$M80)</f>
        <v/>
      </c>
      <c r="K104" s="44">
        <f>IF(K$5&lt;=Setup!$B$5,Engine!$N80,Budget_Paste!$N80)</f>
        <v/>
      </c>
      <c r="L104" s="44">
        <f>IF(L$5&lt;=Setup!$B$5,Engine!$O80,Budget_Paste!$O80)</f>
        <v/>
      </c>
      <c r="M104" s="44">
        <f>IF(M$5&lt;=Setup!$B$5,Engine!$P80,Budget_Paste!$P80)</f>
        <v/>
      </c>
      <c r="N104" s="44">
        <f>SUM(B104:M104)</f>
        <v/>
      </c>
    </row>
    <row r="105" hidden="1" outlineLevel="2">
      <c r="A105" s="6" t="inlineStr">
        <is>
          <t xml:space="preserve">        Damage Waiver</t>
        </is>
      </c>
      <c r="B105" s="44">
        <f>IF(B$5&lt;=Setup!$B$5,Engine!$E81,Budget_Paste!$E81)</f>
        <v/>
      </c>
      <c r="C105" s="44">
        <f>IF(C$5&lt;=Setup!$B$5,Engine!$F81,Budget_Paste!$F81)</f>
        <v/>
      </c>
      <c r="D105" s="44">
        <f>IF(D$5&lt;=Setup!$B$5,Engine!$G81,Budget_Paste!$G81)</f>
        <v/>
      </c>
      <c r="E105" s="44">
        <f>IF(E$5&lt;=Setup!$B$5,Engine!$H81,Budget_Paste!$H81)</f>
        <v/>
      </c>
      <c r="F105" s="44">
        <f>IF(F$5&lt;=Setup!$B$5,Engine!$I81,Budget_Paste!$I81)</f>
        <v/>
      </c>
      <c r="G105" s="44">
        <f>IF(G$5&lt;=Setup!$B$5,Engine!$J81,Budget_Paste!$J81)</f>
        <v/>
      </c>
      <c r="H105" s="44">
        <f>IF(H$5&lt;=Setup!$B$5,Engine!$K81,Budget_Paste!$K81)</f>
        <v/>
      </c>
      <c r="I105" s="44">
        <f>IF(I$5&lt;=Setup!$B$5,Engine!$L81,Budget_Paste!$L81)</f>
        <v/>
      </c>
      <c r="J105" s="44">
        <f>IF(J$5&lt;=Setup!$B$5,Engine!$M81,Budget_Paste!$M81)</f>
        <v/>
      </c>
      <c r="K105" s="44">
        <f>IF(K$5&lt;=Setup!$B$5,Engine!$N81,Budget_Paste!$N81)</f>
        <v/>
      </c>
      <c r="L105" s="44">
        <f>IF(L$5&lt;=Setup!$B$5,Engine!$O81,Budget_Paste!$O81)</f>
        <v/>
      </c>
      <c r="M105" s="44">
        <f>IF(M$5&lt;=Setup!$B$5,Engine!$P81,Budget_Paste!$P81)</f>
        <v/>
      </c>
      <c r="N105" s="44">
        <f>SUM(B105:M105)</f>
        <v/>
      </c>
    </row>
    <row r="106" hidden="1" outlineLevel="2">
      <c r="A106" s="6" t="inlineStr">
        <is>
          <t xml:space="preserve">        Supplier Per Diems</t>
        </is>
      </c>
      <c r="B106" s="44">
        <f>IF(B$5&lt;=Setup!$B$5,Engine!$E82,Budget_Paste!$E82)</f>
        <v/>
      </c>
      <c r="C106" s="44">
        <f>IF(C$5&lt;=Setup!$B$5,Engine!$F82,Budget_Paste!$F82)</f>
        <v/>
      </c>
      <c r="D106" s="44">
        <f>IF(D$5&lt;=Setup!$B$5,Engine!$G82,Budget_Paste!$G82)</f>
        <v/>
      </c>
      <c r="E106" s="44">
        <f>IF(E$5&lt;=Setup!$B$5,Engine!$H82,Budget_Paste!$H82)</f>
        <v/>
      </c>
      <c r="F106" s="44">
        <f>IF(F$5&lt;=Setup!$B$5,Engine!$I82,Budget_Paste!$I82)</f>
        <v/>
      </c>
      <c r="G106" s="44">
        <f>IF(G$5&lt;=Setup!$B$5,Engine!$J82,Budget_Paste!$J82)</f>
        <v/>
      </c>
      <c r="H106" s="44">
        <f>IF(H$5&lt;=Setup!$B$5,Engine!$K82,Budget_Paste!$K82)</f>
        <v/>
      </c>
      <c r="I106" s="44">
        <f>IF(I$5&lt;=Setup!$B$5,Engine!$L82,Budget_Paste!$L82)</f>
        <v/>
      </c>
      <c r="J106" s="44">
        <f>IF(J$5&lt;=Setup!$B$5,Engine!$M82,Budget_Paste!$M82)</f>
        <v/>
      </c>
      <c r="K106" s="44">
        <f>IF(K$5&lt;=Setup!$B$5,Engine!$N82,Budget_Paste!$N82)</f>
        <v/>
      </c>
      <c r="L106" s="44">
        <f>IF(L$5&lt;=Setup!$B$5,Engine!$O82,Budget_Paste!$O82)</f>
        <v/>
      </c>
      <c r="M106" s="44">
        <f>IF(M$5&lt;=Setup!$B$5,Engine!$P82,Budget_Paste!$P82)</f>
        <v/>
      </c>
      <c r="N106" s="44">
        <f>SUM(B106:M106)</f>
        <v/>
      </c>
    </row>
    <row r="107" hidden="1" outlineLevel="2">
      <c r="A107" s="6" t="inlineStr">
        <is>
          <t xml:space="preserve">        Direct Wages &amp; Salaries</t>
        </is>
      </c>
      <c r="B107" s="44">
        <f>IF(B$5&lt;=Setup!$B$5,Engine!$E83,Budget_Paste!$E83)</f>
        <v/>
      </c>
      <c r="C107" s="44">
        <f>IF(C$5&lt;=Setup!$B$5,Engine!$F83,Budget_Paste!$F83)</f>
        <v/>
      </c>
      <c r="D107" s="44">
        <f>IF(D$5&lt;=Setup!$B$5,Engine!$G83,Budget_Paste!$G83)</f>
        <v/>
      </c>
      <c r="E107" s="44">
        <f>IF(E$5&lt;=Setup!$B$5,Engine!$H83,Budget_Paste!$H83)</f>
        <v/>
      </c>
      <c r="F107" s="44">
        <f>IF(F$5&lt;=Setup!$B$5,Engine!$I83,Budget_Paste!$I83)</f>
        <v/>
      </c>
      <c r="G107" s="44">
        <f>IF(G$5&lt;=Setup!$B$5,Engine!$J83,Budget_Paste!$J83)</f>
        <v/>
      </c>
      <c r="H107" s="44">
        <f>IF(H$5&lt;=Setup!$B$5,Engine!$K83,Budget_Paste!$K83)</f>
        <v/>
      </c>
      <c r="I107" s="44">
        <f>IF(I$5&lt;=Setup!$B$5,Engine!$L83,Budget_Paste!$L83)</f>
        <v/>
      </c>
      <c r="J107" s="44">
        <f>IF(J$5&lt;=Setup!$B$5,Engine!$M83,Budget_Paste!$M83)</f>
        <v/>
      </c>
      <c r="K107" s="44">
        <f>IF(K$5&lt;=Setup!$B$5,Engine!$N83,Budget_Paste!$N83)</f>
        <v/>
      </c>
      <c r="L107" s="44">
        <f>IF(L$5&lt;=Setup!$B$5,Engine!$O83,Budget_Paste!$O83)</f>
        <v/>
      </c>
      <c r="M107" s="44">
        <f>IF(M$5&lt;=Setup!$B$5,Engine!$P83,Budget_Paste!$P83)</f>
        <v/>
      </c>
      <c r="N107" s="44">
        <f>SUM(B107:M107)</f>
        <v/>
      </c>
    </row>
    <row r="108" hidden="1" outlineLevel="2">
      <c r="A108" s="6" t="inlineStr">
        <is>
          <t xml:space="preserve">        Direct Salaries</t>
        </is>
      </c>
      <c r="B108" s="44">
        <f>IF(B$5&lt;=Setup!$B$5,Engine!$E84,Budget_Paste!$E84)</f>
        <v/>
      </c>
      <c r="C108" s="44">
        <f>IF(C$5&lt;=Setup!$B$5,Engine!$F84,Budget_Paste!$F84)</f>
        <v/>
      </c>
      <c r="D108" s="44">
        <f>IF(D$5&lt;=Setup!$B$5,Engine!$G84,Budget_Paste!$G84)</f>
        <v/>
      </c>
      <c r="E108" s="44">
        <f>IF(E$5&lt;=Setup!$B$5,Engine!$H84,Budget_Paste!$H84)</f>
        <v/>
      </c>
      <c r="F108" s="44">
        <f>IF(F$5&lt;=Setup!$B$5,Engine!$I84,Budget_Paste!$I84)</f>
        <v/>
      </c>
      <c r="G108" s="44">
        <f>IF(G$5&lt;=Setup!$B$5,Engine!$J84,Budget_Paste!$J84)</f>
        <v/>
      </c>
      <c r="H108" s="44">
        <f>IF(H$5&lt;=Setup!$B$5,Engine!$K84,Budget_Paste!$K84)</f>
        <v/>
      </c>
      <c r="I108" s="44">
        <f>IF(I$5&lt;=Setup!$B$5,Engine!$L84,Budget_Paste!$L84)</f>
        <v/>
      </c>
      <c r="J108" s="44">
        <f>IF(J$5&lt;=Setup!$B$5,Engine!$M84,Budget_Paste!$M84)</f>
        <v/>
      </c>
      <c r="K108" s="44">
        <f>IF(K$5&lt;=Setup!$B$5,Engine!$N84,Budget_Paste!$N84)</f>
        <v/>
      </c>
      <c r="L108" s="44">
        <f>IF(L$5&lt;=Setup!$B$5,Engine!$O84,Budget_Paste!$O84)</f>
        <v/>
      </c>
      <c r="M108" s="44">
        <f>IF(M$5&lt;=Setup!$B$5,Engine!$P84,Budget_Paste!$P84)</f>
        <v/>
      </c>
      <c r="N108" s="44">
        <f>SUM(B108:M108)</f>
        <v/>
      </c>
    </row>
    <row r="109" hidden="1" outlineLevel="2">
      <c r="A109" s="6" t="inlineStr">
        <is>
          <t xml:space="preserve">        Direct Wages</t>
        </is>
      </c>
      <c r="B109" s="44">
        <f>IF(B$5&lt;=Setup!$B$5,Engine!$E85,Budget_Paste!$E85)</f>
        <v/>
      </c>
      <c r="C109" s="44">
        <f>IF(C$5&lt;=Setup!$B$5,Engine!$F85,Budget_Paste!$F85)</f>
        <v/>
      </c>
      <c r="D109" s="44">
        <f>IF(D$5&lt;=Setup!$B$5,Engine!$G85,Budget_Paste!$G85)</f>
        <v/>
      </c>
      <c r="E109" s="44">
        <f>IF(E$5&lt;=Setup!$B$5,Engine!$H85,Budget_Paste!$H85)</f>
        <v/>
      </c>
      <c r="F109" s="44">
        <f>IF(F$5&lt;=Setup!$B$5,Engine!$I85,Budget_Paste!$I85)</f>
        <v/>
      </c>
      <c r="G109" s="44">
        <f>IF(G$5&lt;=Setup!$B$5,Engine!$J85,Budget_Paste!$J85)</f>
        <v/>
      </c>
      <c r="H109" s="44">
        <f>IF(H$5&lt;=Setup!$B$5,Engine!$K85,Budget_Paste!$K85)</f>
        <v/>
      </c>
      <c r="I109" s="44">
        <f>IF(I$5&lt;=Setup!$B$5,Engine!$L85,Budget_Paste!$L85)</f>
        <v/>
      </c>
      <c r="J109" s="44">
        <f>IF(J$5&lt;=Setup!$B$5,Engine!$M85,Budget_Paste!$M85)</f>
        <v/>
      </c>
      <c r="K109" s="44">
        <f>IF(K$5&lt;=Setup!$B$5,Engine!$N85,Budget_Paste!$N85)</f>
        <v/>
      </c>
      <c r="L109" s="44">
        <f>IF(L$5&lt;=Setup!$B$5,Engine!$O85,Budget_Paste!$O85)</f>
        <v/>
      </c>
      <c r="M109" s="44">
        <f>IF(M$5&lt;=Setup!$B$5,Engine!$P85,Budget_Paste!$P85)</f>
        <v/>
      </c>
      <c r="N109" s="44">
        <f>SUM(B109:M109)</f>
        <v/>
      </c>
    </row>
    <row r="110" hidden="1" outlineLevel="2">
      <c r="A110" s="6" t="inlineStr">
        <is>
          <t xml:space="preserve">        Direct Superannuation</t>
        </is>
      </c>
      <c r="B110" s="44">
        <f>IF(B$5&lt;=Setup!$B$5,Engine!$E86,Budget_Paste!$E86)</f>
        <v/>
      </c>
      <c r="C110" s="44">
        <f>IF(C$5&lt;=Setup!$B$5,Engine!$F86,Budget_Paste!$F86)</f>
        <v/>
      </c>
      <c r="D110" s="44">
        <f>IF(D$5&lt;=Setup!$B$5,Engine!$G86,Budget_Paste!$G86)</f>
        <v/>
      </c>
      <c r="E110" s="44">
        <f>IF(E$5&lt;=Setup!$B$5,Engine!$H86,Budget_Paste!$H86)</f>
        <v/>
      </c>
      <c r="F110" s="44">
        <f>IF(F$5&lt;=Setup!$B$5,Engine!$I86,Budget_Paste!$I86)</f>
        <v/>
      </c>
      <c r="G110" s="44">
        <f>IF(G$5&lt;=Setup!$B$5,Engine!$J86,Budget_Paste!$J86)</f>
        <v/>
      </c>
      <c r="H110" s="44">
        <f>IF(H$5&lt;=Setup!$B$5,Engine!$K86,Budget_Paste!$K86)</f>
        <v/>
      </c>
      <c r="I110" s="44">
        <f>IF(I$5&lt;=Setup!$B$5,Engine!$L86,Budget_Paste!$L86)</f>
        <v/>
      </c>
      <c r="J110" s="44">
        <f>IF(J$5&lt;=Setup!$B$5,Engine!$M86,Budget_Paste!$M86)</f>
        <v/>
      </c>
      <c r="K110" s="44">
        <f>IF(K$5&lt;=Setup!$B$5,Engine!$N86,Budget_Paste!$N86)</f>
        <v/>
      </c>
      <c r="L110" s="44">
        <f>IF(L$5&lt;=Setup!$B$5,Engine!$O86,Budget_Paste!$O86)</f>
        <v/>
      </c>
      <c r="M110" s="44">
        <f>IF(M$5&lt;=Setup!$B$5,Engine!$P86,Budget_Paste!$P86)</f>
        <v/>
      </c>
      <c r="N110" s="44">
        <f>SUM(B110:M110)</f>
        <v/>
      </c>
    </row>
    <row r="111" hidden="1" outlineLevel="2">
      <c r="A111" s="6" t="inlineStr">
        <is>
          <t xml:space="preserve">        Direct Workers Comp</t>
        </is>
      </c>
      <c r="B111" s="44">
        <f>IF(B$5&lt;=Setup!$B$5,Engine!$E87,Budget_Paste!$E87)</f>
        <v/>
      </c>
      <c r="C111" s="44">
        <f>IF(C$5&lt;=Setup!$B$5,Engine!$F87,Budget_Paste!$F87)</f>
        <v/>
      </c>
      <c r="D111" s="44">
        <f>IF(D$5&lt;=Setup!$B$5,Engine!$G87,Budget_Paste!$G87)</f>
        <v/>
      </c>
      <c r="E111" s="44">
        <f>IF(E$5&lt;=Setup!$B$5,Engine!$H87,Budget_Paste!$H87)</f>
        <v/>
      </c>
      <c r="F111" s="44">
        <f>IF(F$5&lt;=Setup!$B$5,Engine!$I87,Budget_Paste!$I87)</f>
        <v/>
      </c>
      <c r="G111" s="44">
        <f>IF(G$5&lt;=Setup!$B$5,Engine!$J87,Budget_Paste!$J87)</f>
        <v/>
      </c>
      <c r="H111" s="44">
        <f>IF(H$5&lt;=Setup!$B$5,Engine!$K87,Budget_Paste!$K87)</f>
        <v/>
      </c>
      <c r="I111" s="44">
        <f>IF(I$5&lt;=Setup!$B$5,Engine!$L87,Budget_Paste!$L87)</f>
        <v/>
      </c>
      <c r="J111" s="44">
        <f>IF(J$5&lt;=Setup!$B$5,Engine!$M87,Budget_Paste!$M87)</f>
        <v/>
      </c>
      <c r="K111" s="44">
        <f>IF(K$5&lt;=Setup!$B$5,Engine!$N87,Budget_Paste!$N87)</f>
        <v/>
      </c>
      <c r="L111" s="44">
        <f>IF(L$5&lt;=Setup!$B$5,Engine!$O87,Budget_Paste!$O87)</f>
        <v/>
      </c>
      <c r="M111" s="44">
        <f>IF(M$5&lt;=Setup!$B$5,Engine!$P87,Budget_Paste!$P87)</f>
        <v/>
      </c>
      <c r="N111" s="44">
        <f>SUM(B111:M111)</f>
        <v/>
      </c>
    </row>
    <row r="112" hidden="1" outlineLevel="2">
      <c r="A112" s="6" t="inlineStr">
        <is>
          <t xml:space="preserve">        Other Direct Expenses</t>
        </is>
      </c>
      <c r="B112" s="44">
        <f>IF(B$5&lt;=Setup!$B$5,Engine!$E88,Budget_Paste!$E88)</f>
        <v/>
      </c>
      <c r="C112" s="44">
        <f>IF(C$5&lt;=Setup!$B$5,Engine!$F88,Budget_Paste!$F88)</f>
        <v/>
      </c>
      <c r="D112" s="44">
        <f>IF(D$5&lt;=Setup!$B$5,Engine!$G88,Budget_Paste!$G88)</f>
        <v/>
      </c>
      <c r="E112" s="44">
        <f>IF(E$5&lt;=Setup!$B$5,Engine!$H88,Budget_Paste!$H88)</f>
        <v/>
      </c>
      <c r="F112" s="44">
        <f>IF(F$5&lt;=Setup!$B$5,Engine!$I88,Budget_Paste!$I88)</f>
        <v/>
      </c>
      <c r="G112" s="44">
        <f>IF(G$5&lt;=Setup!$B$5,Engine!$J88,Budget_Paste!$J88)</f>
        <v/>
      </c>
      <c r="H112" s="44">
        <f>IF(H$5&lt;=Setup!$B$5,Engine!$K88,Budget_Paste!$K88)</f>
        <v/>
      </c>
      <c r="I112" s="44">
        <f>IF(I$5&lt;=Setup!$B$5,Engine!$L88,Budget_Paste!$L88)</f>
        <v/>
      </c>
      <c r="J112" s="44">
        <f>IF(J$5&lt;=Setup!$B$5,Engine!$M88,Budget_Paste!$M88)</f>
        <v/>
      </c>
      <c r="K112" s="44">
        <f>IF(K$5&lt;=Setup!$B$5,Engine!$N88,Budget_Paste!$N88)</f>
        <v/>
      </c>
      <c r="L112" s="44">
        <f>IF(L$5&lt;=Setup!$B$5,Engine!$O88,Budget_Paste!$O88)</f>
        <v/>
      </c>
      <c r="M112" s="44">
        <f>IF(M$5&lt;=Setup!$B$5,Engine!$P88,Budget_Paste!$P88)</f>
        <v/>
      </c>
      <c r="N112" s="44">
        <f>SUM(B112:M112)</f>
        <v/>
      </c>
    </row>
    <row r="113" hidden="1" outlineLevel="2">
      <c r="A113" s="6" t="inlineStr">
        <is>
          <t xml:space="preserve">        Credit Card fees paid - COGS</t>
        </is>
      </c>
      <c r="B113" s="44">
        <f>IF(B$5&lt;=Setup!$B$5,Engine!$E89,Budget_Paste!$E89)</f>
        <v/>
      </c>
      <c r="C113" s="44">
        <f>IF(C$5&lt;=Setup!$B$5,Engine!$F89,Budget_Paste!$F89)</f>
        <v/>
      </c>
      <c r="D113" s="44">
        <f>IF(D$5&lt;=Setup!$B$5,Engine!$G89,Budget_Paste!$G89)</f>
        <v/>
      </c>
      <c r="E113" s="44">
        <f>IF(E$5&lt;=Setup!$B$5,Engine!$H89,Budget_Paste!$H89)</f>
        <v/>
      </c>
      <c r="F113" s="44">
        <f>IF(F$5&lt;=Setup!$B$5,Engine!$I89,Budget_Paste!$I89)</f>
        <v/>
      </c>
      <c r="G113" s="44">
        <f>IF(G$5&lt;=Setup!$B$5,Engine!$J89,Budget_Paste!$J89)</f>
        <v/>
      </c>
      <c r="H113" s="44">
        <f>IF(H$5&lt;=Setup!$B$5,Engine!$K89,Budget_Paste!$K89)</f>
        <v/>
      </c>
      <c r="I113" s="44">
        <f>IF(I$5&lt;=Setup!$B$5,Engine!$L89,Budget_Paste!$L89)</f>
        <v/>
      </c>
      <c r="J113" s="44">
        <f>IF(J$5&lt;=Setup!$B$5,Engine!$M89,Budget_Paste!$M89)</f>
        <v/>
      </c>
      <c r="K113" s="44">
        <f>IF(K$5&lt;=Setup!$B$5,Engine!$N89,Budget_Paste!$N89)</f>
        <v/>
      </c>
      <c r="L113" s="44">
        <f>IF(L$5&lt;=Setup!$B$5,Engine!$O89,Budget_Paste!$O89)</f>
        <v/>
      </c>
      <c r="M113" s="44">
        <f>IF(M$5&lt;=Setup!$B$5,Engine!$P89,Budget_Paste!$P89)</f>
        <v/>
      </c>
      <c r="N113" s="44">
        <f>SUM(B113:M113)</f>
        <v/>
      </c>
    </row>
    <row r="114" outlineLevel="1">
      <c r="A114" s="25" t="inlineStr">
        <is>
          <t xml:space="preserve">    Expenses</t>
        </is>
      </c>
      <c r="B114" s="46">
        <f>SUM(B115:B120)</f>
        <v/>
      </c>
      <c r="C114" s="46">
        <f>SUM(C115:C120)</f>
        <v/>
      </c>
      <c r="D114" s="46">
        <f>SUM(D115:D120)</f>
        <v/>
      </c>
      <c r="E114" s="46">
        <f>SUM(E115:E120)</f>
        <v/>
      </c>
      <c r="F114" s="46">
        <f>SUM(F115:F120)</f>
        <v/>
      </c>
      <c r="G114" s="46">
        <f>SUM(G115:G120)</f>
        <v/>
      </c>
      <c r="H114" s="46">
        <f>SUM(H115:H120)</f>
        <v/>
      </c>
      <c r="I114" s="46">
        <f>SUM(I115:I120)</f>
        <v/>
      </c>
      <c r="J114" s="46">
        <f>SUM(J115:J120)</f>
        <v/>
      </c>
      <c r="K114" s="46">
        <f>SUM(K115:K120)</f>
        <v/>
      </c>
      <c r="L114" s="46">
        <f>SUM(L115:L120)</f>
        <v/>
      </c>
      <c r="M114" s="46">
        <f>SUM(M115:M120)</f>
        <v/>
      </c>
      <c r="N114" s="46">
        <f>SUM(N115:N120)</f>
        <v/>
      </c>
    </row>
    <row r="115" hidden="1" outlineLevel="2">
      <c r="A115" s="6" t="inlineStr">
        <is>
          <t xml:space="preserve">        General &amp; Administrative Exp</t>
        </is>
      </c>
      <c r="B115" s="44">
        <f>IF(B$5&lt;=Setup!$B$5,Engine!$E90,Budget_Paste!$E90)</f>
        <v/>
      </c>
      <c r="C115" s="44">
        <f>IF(C$5&lt;=Setup!$B$5,Engine!$F90,Budget_Paste!$F90)</f>
        <v/>
      </c>
      <c r="D115" s="44">
        <f>IF(D$5&lt;=Setup!$B$5,Engine!$G90,Budget_Paste!$G90)</f>
        <v/>
      </c>
      <c r="E115" s="44">
        <f>IF(E$5&lt;=Setup!$B$5,Engine!$H90,Budget_Paste!$H90)</f>
        <v/>
      </c>
      <c r="F115" s="44">
        <f>IF(F$5&lt;=Setup!$B$5,Engine!$I90,Budget_Paste!$I90)</f>
        <v/>
      </c>
      <c r="G115" s="44">
        <f>IF(G$5&lt;=Setup!$B$5,Engine!$J90,Budget_Paste!$J90)</f>
        <v/>
      </c>
      <c r="H115" s="44">
        <f>IF(H$5&lt;=Setup!$B$5,Engine!$K90,Budget_Paste!$K90)</f>
        <v/>
      </c>
      <c r="I115" s="44">
        <f>IF(I$5&lt;=Setup!$B$5,Engine!$L90,Budget_Paste!$L90)</f>
        <v/>
      </c>
      <c r="J115" s="44">
        <f>IF(J$5&lt;=Setup!$B$5,Engine!$M90,Budget_Paste!$M90)</f>
        <v/>
      </c>
      <c r="K115" s="44">
        <f>IF(K$5&lt;=Setup!$B$5,Engine!$N90,Budget_Paste!$N90)</f>
        <v/>
      </c>
      <c r="L115" s="44">
        <f>IF(L$5&lt;=Setup!$B$5,Engine!$O90,Budget_Paste!$O90)</f>
        <v/>
      </c>
      <c r="M115" s="44">
        <f>IF(M$5&lt;=Setup!$B$5,Engine!$P90,Budget_Paste!$P90)</f>
        <v/>
      </c>
      <c r="N115" s="44">
        <f>SUM(B115:M115)</f>
        <v/>
      </c>
    </row>
    <row r="116" hidden="1" outlineLevel="2">
      <c r="A116" s="6" t="inlineStr">
        <is>
          <t xml:space="preserve">        Business Insurances</t>
        </is>
      </c>
      <c r="B116" s="44">
        <f>IF(B$5&lt;=Setup!$B$5,Engine!$E91,Budget_Paste!$E91)</f>
        <v/>
      </c>
      <c r="C116" s="44">
        <f>IF(C$5&lt;=Setup!$B$5,Engine!$F91,Budget_Paste!$F91)</f>
        <v/>
      </c>
      <c r="D116" s="44">
        <f>IF(D$5&lt;=Setup!$B$5,Engine!$G91,Budget_Paste!$G91)</f>
        <v/>
      </c>
      <c r="E116" s="44">
        <f>IF(E$5&lt;=Setup!$B$5,Engine!$H91,Budget_Paste!$H91)</f>
        <v/>
      </c>
      <c r="F116" s="44">
        <f>IF(F$5&lt;=Setup!$B$5,Engine!$I91,Budget_Paste!$I91)</f>
        <v/>
      </c>
      <c r="G116" s="44">
        <f>IF(G$5&lt;=Setup!$B$5,Engine!$J91,Budget_Paste!$J91)</f>
        <v/>
      </c>
      <c r="H116" s="44">
        <f>IF(H$5&lt;=Setup!$B$5,Engine!$K91,Budget_Paste!$K91)</f>
        <v/>
      </c>
      <c r="I116" s="44">
        <f>IF(I$5&lt;=Setup!$B$5,Engine!$L91,Budget_Paste!$L91)</f>
        <v/>
      </c>
      <c r="J116" s="44">
        <f>IF(J$5&lt;=Setup!$B$5,Engine!$M91,Budget_Paste!$M91)</f>
        <v/>
      </c>
      <c r="K116" s="44">
        <f>IF(K$5&lt;=Setup!$B$5,Engine!$N91,Budget_Paste!$N91)</f>
        <v/>
      </c>
      <c r="L116" s="44">
        <f>IF(L$5&lt;=Setup!$B$5,Engine!$O91,Budget_Paste!$O91)</f>
        <v/>
      </c>
      <c r="M116" s="44">
        <f>IF(M$5&lt;=Setup!$B$5,Engine!$P91,Budget_Paste!$P91)</f>
        <v/>
      </c>
      <c r="N116" s="44">
        <f>SUM(B116:M116)</f>
        <v/>
      </c>
    </row>
    <row r="117" hidden="1" outlineLevel="2">
      <c r="A117" s="6" t="inlineStr">
        <is>
          <t xml:space="preserve">        Advertising &amp; Promotion Exp</t>
        </is>
      </c>
      <c r="B117" s="44">
        <f>IF(B$5&lt;=Setup!$B$5,Engine!$E92,Budget_Paste!$E92)</f>
        <v/>
      </c>
      <c r="C117" s="44">
        <f>IF(C$5&lt;=Setup!$B$5,Engine!$F92,Budget_Paste!$F92)</f>
        <v/>
      </c>
      <c r="D117" s="44">
        <f>IF(D$5&lt;=Setup!$B$5,Engine!$G92,Budget_Paste!$G92)</f>
        <v/>
      </c>
      <c r="E117" s="44">
        <f>IF(E$5&lt;=Setup!$B$5,Engine!$H92,Budget_Paste!$H92)</f>
        <v/>
      </c>
      <c r="F117" s="44">
        <f>IF(F$5&lt;=Setup!$B$5,Engine!$I92,Budget_Paste!$I92)</f>
        <v/>
      </c>
      <c r="G117" s="44">
        <f>IF(G$5&lt;=Setup!$B$5,Engine!$J92,Budget_Paste!$J92)</f>
        <v/>
      </c>
      <c r="H117" s="44">
        <f>IF(H$5&lt;=Setup!$B$5,Engine!$K92,Budget_Paste!$K92)</f>
        <v/>
      </c>
      <c r="I117" s="44">
        <f>IF(I$5&lt;=Setup!$B$5,Engine!$L92,Budget_Paste!$L92)</f>
        <v/>
      </c>
      <c r="J117" s="44">
        <f>IF(J$5&lt;=Setup!$B$5,Engine!$M92,Budget_Paste!$M92)</f>
        <v/>
      </c>
      <c r="K117" s="44">
        <f>IF(K$5&lt;=Setup!$B$5,Engine!$N92,Budget_Paste!$N92)</f>
        <v/>
      </c>
      <c r="L117" s="44">
        <f>IF(L$5&lt;=Setup!$B$5,Engine!$O92,Budget_Paste!$O92)</f>
        <v/>
      </c>
      <c r="M117" s="44">
        <f>IF(M$5&lt;=Setup!$B$5,Engine!$P92,Budget_Paste!$P92)</f>
        <v/>
      </c>
      <c r="N117" s="44">
        <f>SUM(B117:M117)</f>
        <v/>
      </c>
    </row>
    <row r="118" hidden="1" outlineLevel="2">
      <c r="A118" s="6" t="inlineStr">
        <is>
          <t xml:space="preserve">        Operating Expenses</t>
        </is>
      </c>
      <c r="B118" s="44">
        <f>IF(B$5&lt;=Setup!$B$5,Engine!$E93,Budget_Paste!$E93)</f>
        <v/>
      </c>
      <c r="C118" s="44">
        <f>IF(C$5&lt;=Setup!$B$5,Engine!$F93,Budget_Paste!$F93)</f>
        <v/>
      </c>
      <c r="D118" s="44">
        <f>IF(D$5&lt;=Setup!$B$5,Engine!$G93,Budget_Paste!$G93)</f>
        <v/>
      </c>
      <c r="E118" s="44">
        <f>IF(E$5&lt;=Setup!$B$5,Engine!$H93,Budget_Paste!$H93)</f>
        <v/>
      </c>
      <c r="F118" s="44">
        <f>IF(F$5&lt;=Setup!$B$5,Engine!$I93,Budget_Paste!$I93)</f>
        <v/>
      </c>
      <c r="G118" s="44">
        <f>IF(G$5&lt;=Setup!$B$5,Engine!$J93,Budget_Paste!$J93)</f>
        <v/>
      </c>
      <c r="H118" s="44">
        <f>IF(H$5&lt;=Setup!$B$5,Engine!$K93,Budget_Paste!$K93)</f>
        <v/>
      </c>
      <c r="I118" s="44">
        <f>IF(I$5&lt;=Setup!$B$5,Engine!$L93,Budget_Paste!$L93)</f>
        <v/>
      </c>
      <c r="J118" s="44">
        <f>IF(J$5&lt;=Setup!$B$5,Engine!$M93,Budget_Paste!$M93)</f>
        <v/>
      </c>
      <c r="K118" s="44">
        <f>IF(K$5&lt;=Setup!$B$5,Engine!$N93,Budget_Paste!$N93)</f>
        <v/>
      </c>
      <c r="L118" s="44">
        <f>IF(L$5&lt;=Setup!$B$5,Engine!$O93,Budget_Paste!$O93)</f>
        <v/>
      </c>
      <c r="M118" s="44">
        <f>IF(M$5&lt;=Setup!$B$5,Engine!$P93,Budget_Paste!$P93)</f>
        <v/>
      </c>
      <c r="N118" s="44">
        <f>SUM(B118:M118)</f>
        <v/>
      </c>
    </row>
    <row r="119" hidden="1" outlineLevel="2">
      <c r="A119" s="6" t="inlineStr">
        <is>
          <t xml:space="preserve">        Employment Expenses</t>
        </is>
      </c>
      <c r="B119" s="44">
        <f>IF(B$5&lt;=Setup!$B$5,Engine!$E94,Budget_Paste!$E94)</f>
        <v/>
      </c>
      <c r="C119" s="44">
        <f>IF(C$5&lt;=Setup!$B$5,Engine!$F94,Budget_Paste!$F94)</f>
        <v/>
      </c>
      <c r="D119" s="44">
        <f>IF(D$5&lt;=Setup!$B$5,Engine!$G94,Budget_Paste!$G94)</f>
        <v/>
      </c>
      <c r="E119" s="44">
        <f>IF(E$5&lt;=Setup!$B$5,Engine!$H94,Budget_Paste!$H94)</f>
        <v/>
      </c>
      <c r="F119" s="44">
        <f>IF(F$5&lt;=Setup!$B$5,Engine!$I94,Budget_Paste!$I94)</f>
        <v/>
      </c>
      <c r="G119" s="44">
        <f>IF(G$5&lt;=Setup!$B$5,Engine!$J94,Budget_Paste!$J94)</f>
        <v/>
      </c>
      <c r="H119" s="44">
        <f>IF(H$5&lt;=Setup!$B$5,Engine!$K94,Budget_Paste!$K94)</f>
        <v/>
      </c>
      <c r="I119" s="44">
        <f>IF(I$5&lt;=Setup!$B$5,Engine!$L94,Budget_Paste!$L94)</f>
        <v/>
      </c>
      <c r="J119" s="44">
        <f>IF(J$5&lt;=Setup!$B$5,Engine!$M94,Budget_Paste!$M94)</f>
        <v/>
      </c>
      <c r="K119" s="44">
        <f>IF(K$5&lt;=Setup!$B$5,Engine!$N94,Budget_Paste!$N94)</f>
        <v/>
      </c>
      <c r="L119" s="44">
        <f>IF(L$5&lt;=Setup!$B$5,Engine!$O94,Budget_Paste!$O94)</f>
        <v/>
      </c>
      <c r="M119" s="44">
        <f>IF(M$5&lt;=Setup!$B$5,Engine!$P94,Budget_Paste!$P94)</f>
        <v/>
      </c>
      <c r="N119" s="44">
        <f>SUM(B119:M119)</f>
        <v/>
      </c>
    </row>
    <row r="120" hidden="1" outlineLevel="2">
      <c r="A120" s="6" t="inlineStr">
        <is>
          <t xml:space="preserve">        Credit Card fees paid</t>
        </is>
      </c>
      <c r="B120" s="44">
        <f>IF(B$5&lt;=Setup!$B$5,Engine!$E95,Budget_Paste!$E95)</f>
        <v/>
      </c>
      <c r="C120" s="44">
        <f>IF(C$5&lt;=Setup!$B$5,Engine!$F95,Budget_Paste!$F95)</f>
        <v/>
      </c>
      <c r="D120" s="44">
        <f>IF(D$5&lt;=Setup!$B$5,Engine!$G95,Budget_Paste!$G95)</f>
        <v/>
      </c>
      <c r="E120" s="44">
        <f>IF(E$5&lt;=Setup!$B$5,Engine!$H95,Budget_Paste!$H95)</f>
        <v/>
      </c>
      <c r="F120" s="44">
        <f>IF(F$5&lt;=Setup!$B$5,Engine!$I95,Budget_Paste!$I95)</f>
        <v/>
      </c>
      <c r="G120" s="44">
        <f>IF(G$5&lt;=Setup!$B$5,Engine!$J95,Budget_Paste!$J95)</f>
        <v/>
      </c>
      <c r="H120" s="44">
        <f>IF(H$5&lt;=Setup!$B$5,Engine!$K95,Budget_Paste!$K95)</f>
        <v/>
      </c>
      <c r="I120" s="44">
        <f>IF(I$5&lt;=Setup!$B$5,Engine!$L95,Budget_Paste!$L95)</f>
        <v/>
      </c>
      <c r="J120" s="44">
        <f>IF(J$5&lt;=Setup!$B$5,Engine!$M95,Budget_Paste!$M95)</f>
        <v/>
      </c>
      <c r="K120" s="44">
        <f>IF(K$5&lt;=Setup!$B$5,Engine!$N95,Budget_Paste!$N95)</f>
        <v/>
      </c>
      <c r="L120" s="44">
        <f>IF(L$5&lt;=Setup!$B$5,Engine!$O95,Budget_Paste!$O95)</f>
        <v/>
      </c>
      <c r="M120" s="44">
        <f>IF(M$5&lt;=Setup!$B$5,Engine!$P95,Budget_Paste!$P95)</f>
        <v/>
      </c>
      <c r="N120" s="44">
        <f>SUM(B120:M120)</f>
        <v/>
      </c>
    </row>
    <row r="121" outlineLevel="1">
      <c r="A121" s="25" t="inlineStr">
        <is>
          <t xml:space="preserve">    Other Income</t>
        </is>
      </c>
      <c r="B121" s="46">
        <f>SUM(B122:B122)</f>
        <v/>
      </c>
      <c r="C121" s="46">
        <f>SUM(C122:C122)</f>
        <v/>
      </c>
      <c r="D121" s="46">
        <f>SUM(D122:D122)</f>
        <v/>
      </c>
      <c r="E121" s="46">
        <f>SUM(E122:E122)</f>
        <v/>
      </c>
      <c r="F121" s="46">
        <f>SUM(F122:F122)</f>
        <v/>
      </c>
      <c r="G121" s="46">
        <f>SUM(G122:G122)</f>
        <v/>
      </c>
      <c r="H121" s="46">
        <f>SUM(H122:H122)</f>
        <v/>
      </c>
      <c r="I121" s="46">
        <f>SUM(I122:I122)</f>
        <v/>
      </c>
      <c r="J121" s="46">
        <f>SUM(J122:J122)</f>
        <v/>
      </c>
      <c r="K121" s="46">
        <f>SUM(K122:K122)</f>
        <v/>
      </c>
      <c r="L121" s="46">
        <f>SUM(L122:L122)</f>
        <v/>
      </c>
      <c r="M121" s="46">
        <f>SUM(M122:M122)</f>
        <v/>
      </c>
      <c r="N121" s="46">
        <f>SUM(N122:N122)</f>
        <v/>
      </c>
    </row>
    <row r="122" hidden="1" outlineLevel="2">
      <c r="A122" s="6" t="inlineStr">
        <is>
          <t xml:space="preserve">        Other Income</t>
        </is>
      </c>
      <c r="B122" s="44">
        <f>IF(B$5&lt;=Setup!$B$5,Engine!$E96,Budget_Paste!$E96)</f>
        <v/>
      </c>
      <c r="C122" s="44">
        <f>IF(C$5&lt;=Setup!$B$5,Engine!$F96,Budget_Paste!$F96)</f>
        <v/>
      </c>
      <c r="D122" s="44">
        <f>IF(D$5&lt;=Setup!$B$5,Engine!$G96,Budget_Paste!$G96)</f>
        <v/>
      </c>
      <c r="E122" s="44">
        <f>IF(E$5&lt;=Setup!$B$5,Engine!$H96,Budget_Paste!$H96)</f>
        <v/>
      </c>
      <c r="F122" s="44">
        <f>IF(F$5&lt;=Setup!$B$5,Engine!$I96,Budget_Paste!$I96)</f>
        <v/>
      </c>
      <c r="G122" s="44">
        <f>IF(G$5&lt;=Setup!$B$5,Engine!$J96,Budget_Paste!$J96)</f>
        <v/>
      </c>
      <c r="H122" s="44">
        <f>IF(H$5&lt;=Setup!$B$5,Engine!$K96,Budget_Paste!$K96)</f>
        <v/>
      </c>
      <c r="I122" s="44">
        <f>IF(I$5&lt;=Setup!$B$5,Engine!$L96,Budget_Paste!$L96)</f>
        <v/>
      </c>
      <c r="J122" s="44">
        <f>IF(J$5&lt;=Setup!$B$5,Engine!$M96,Budget_Paste!$M96)</f>
        <v/>
      </c>
      <c r="K122" s="44">
        <f>IF(K$5&lt;=Setup!$B$5,Engine!$N96,Budget_Paste!$N96)</f>
        <v/>
      </c>
      <c r="L122" s="44">
        <f>IF(L$5&lt;=Setup!$B$5,Engine!$O96,Budget_Paste!$O96)</f>
        <v/>
      </c>
      <c r="M122" s="44">
        <f>IF(M$5&lt;=Setup!$B$5,Engine!$P96,Budget_Paste!$P96)</f>
        <v/>
      </c>
      <c r="N122" s="44">
        <f>SUM(B122:M122)</f>
        <v/>
      </c>
    </row>
    <row r="123" outlineLevel="1">
      <c r="A123" s="25" t="inlineStr">
        <is>
          <t xml:space="preserve">    Other Expenses</t>
        </is>
      </c>
      <c r="B123" s="46">
        <f>SUM(B124:B124)</f>
        <v/>
      </c>
      <c r="C123" s="46">
        <f>SUM(C124:C124)</f>
        <v/>
      </c>
      <c r="D123" s="46">
        <f>SUM(D124:D124)</f>
        <v/>
      </c>
      <c r="E123" s="46">
        <f>SUM(E124:E124)</f>
        <v/>
      </c>
      <c r="F123" s="46">
        <f>SUM(F124:F124)</f>
        <v/>
      </c>
      <c r="G123" s="46">
        <f>SUM(G124:G124)</f>
        <v/>
      </c>
      <c r="H123" s="46">
        <f>SUM(H124:H124)</f>
        <v/>
      </c>
      <c r="I123" s="46">
        <f>SUM(I124:I124)</f>
        <v/>
      </c>
      <c r="J123" s="46">
        <f>SUM(J124:J124)</f>
        <v/>
      </c>
      <c r="K123" s="46">
        <f>SUM(K124:K124)</f>
        <v/>
      </c>
      <c r="L123" s="46">
        <f>SUM(L124:L124)</f>
        <v/>
      </c>
      <c r="M123" s="46">
        <f>SUM(M124:M124)</f>
        <v/>
      </c>
      <c r="N123" s="46">
        <f>SUM(N124:N124)</f>
        <v/>
      </c>
    </row>
    <row r="124" hidden="1" outlineLevel="2">
      <c r="A124" s="6" t="inlineStr">
        <is>
          <t xml:space="preserve">        Other Expenses</t>
        </is>
      </c>
      <c r="B124" s="44">
        <f>IF(B$5&lt;=Setup!$B$5,Engine!$E97,Budget_Paste!$E97)</f>
        <v/>
      </c>
      <c r="C124" s="44">
        <f>IF(C$5&lt;=Setup!$B$5,Engine!$F97,Budget_Paste!$F97)</f>
        <v/>
      </c>
      <c r="D124" s="44">
        <f>IF(D$5&lt;=Setup!$B$5,Engine!$G97,Budget_Paste!$G97)</f>
        <v/>
      </c>
      <c r="E124" s="44">
        <f>IF(E$5&lt;=Setup!$B$5,Engine!$H97,Budget_Paste!$H97)</f>
        <v/>
      </c>
      <c r="F124" s="44">
        <f>IF(F$5&lt;=Setup!$B$5,Engine!$I97,Budget_Paste!$I97)</f>
        <v/>
      </c>
      <c r="G124" s="44">
        <f>IF(G$5&lt;=Setup!$B$5,Engine!$J97,Budget_Paste!$J97)</f>
        <v/>
      </c>
      <c r="H124" s="44">
        <f>IF(H$5&lt;=Setup!$B$5,Engine!$K97,Budget_Paste!$K97)</f>
        <v/>
      </c>
      <c r="I124" s="44">
        <f>IF(I$5&lt;=Setup!$B$5,Engine!$L97,Budget_Paste!$L97)</f>
        <v/>
      </c>
      <c r="J124" s="44">
        <f>IF(J$5&lt;=Setup!$B$5,Engine!$M97,Budget_Paste!$M97)</f>
        <v/>
      </c>
      <c r="K124" s="44">
        <f>IF(K$5&lt;=Setup!$B$5,Engine!$N97,Budget_Paste!$N97)</f>
        <v/>
      </c>
      <c r="L124" s="44">
        <f>IF(L$5&lt;=Setup!$B$5,Engine!$O97,Budget_Paste!$O97)</f>
        <v/>
      </c>
      <c r="M124" s="44">
        <f>IF(M$5&lt;=Setup!$B$5,Engine!$P97,Budget_Paste!$P97)</f>
        <v/>
      </c>
      <c r="N124" s="44">
        <f>SUM(B124:M124)</f>
        <v/>
      </c>
    </row>
    <row r="125" outlineLevel="1">
      <c r="A125" s="27" t="inlineStr">
        <is>
          <t xml:space="preserve">    Gross profit</t>
        </is>
      </c>
      <c r="B125" s="47">
        <f>B89+B97</f>
        <v/>
      </c>
      <c r="C125" s="47">
        <f>C89+C97</f>
        <v/>
      </c>
      <c r="D125" s="47">
        <f>D89+D97</f>
        <v/>
      </c>
      <c r="E125" s="47">
        <f>E89+E97</f>
        <v/>
      </c>
      <c r="F125" s="47">
        <f>F89+F97</f>
        <v/>
      </c>
      <c r="G125" s="47">
        <f>G89+G97</f>
        <v/>
      </c>
      <c r="H125" s="47">
        <f>H89+H97</f>
        <v/>
      </c>
      <c r="I125" s="47">
        <f>I89+I97</f>
        <v/>
      </c>
      <c r="J125" s="47">
        <f>J89+J97</f>
        <v/>
      </c>
      <c r="K125" s="47">
        <f>K89+K97</f>
        <v/>
      </c>
      <c r="L125" s="47">
        <f>L89+L97</f>
        <v/>
      </c>
      <c r="M125" s="47">
        <f>M89+M97</f>
        <v/>
      </c>
      <c r="N125" s="47">
        <f>N89+N97</f>
        <v/>
      </c>
    </row>
    <row r="126" outlineLevel="1">
      <c r="A126" s="6" t="inlineStr">
        <is>
          <t xml:space="preserve">    Gross margin %</t>
        </is>
      </c>
      <c r="B126" s="48">
        <f>IFERROR(B125/B89,0)</f>
        <v/>
      </c>
      <c r="C126" s="48">
        <f>IFERROR(C125/C89,0)</f>
        <v/>
      </c>
      <c r="D126" s="48">
        <f>IFERROR(D125/D89,0)</f>
        <v/>
      </c>
      <c r="E126" s="48">
        <f>IFERROR(E125/E89,0)</f>
        <v/>
      </c>
      <c r="F126" s="48">
        <f>IFERROR(F125/F89,0)</f>
        <v/>
      </c>
      <c r="G126" s="48">
        <f>IFERROR(G125/G89,0)</f>
        <v/>
      </c>
      <c r="H126" s="48">
        <f>IFERROR(H125/H89,0)</f>
        <v/>
      </c>
      <c r="I126" s="48">
        <f>IFERROR(I125/I89,0)</f>
        <v/>
      </c>
      <c r="J126" s="48">
        <f>IFERROR(J125/J89,0)</f>
        <v/>
      </c>
      <c r="K126" s="48">
        <f>IFERROR(K125/K89,0)</f>
        <v/>
      </c>
      <c r="L126" s="48">
        <f>IFERROR(L125/L89,0)</f>
        <v/>
      </c>
      <c r="M126" s="48">
        <f>IFERROR(M125/M89,0)</f>
        <v/>
      </c>
      <c r="N126" s="48">
        <f>IFERROR(N125/N89,0)</f>
        <v/>
      </c>
    </row>
    <row r="127" outlineLevel="1">
      <c r="A127" s="27" t="inlineStr">
        <is>
          <t xml:space="preserve">    Net profit</t>
        </is>
      </c>
      <c r="B127" s="47">
        <f>B89+B97+B114+B121+B123</f>
        <v/>
      </c>
      <c r="C127" s="47">
        <f>C89+C97+C114+C121+C123</f>
        <v/>
      </c>
      <c r="D127" s="47">
        <f>D89+D97+D114+D121+D123</f>
        <v/>
      </c>
      <c r="E127" s="47">
        <f>E89+E97+E114+E121+E123</f>
        <v/>
      </c>
      <c r="F127" s="47">
        <f>F89+F97+F114+F121+F123</f>
        <v/>
      </c>
      <c r="G127" s="47">
        <f>G89+G97+G114+G121+G123</f>
        <v/>
      </c>
      <c r="H127" s="47">
        <f>H89+H97+H114+H121+H123</f>
        <v/>
      </c>
      <c r="I127" s="47">
        <f>I89+I97+I114+I121+I123</f>
        <v/>
      </c>
      <c r="J127" s="47">
        <f>J89+J97+J114+J121+J123</f>
        <v/>
      </c>
      <c r="K127" s="47">
        <f>K89+K97+K114+K121+K123</f>
        <v/>
      </c>
      <c r="L127" s="47">
        <f>L89+L97+L114+L121+L123</f>
        <v/>
      </c>
      <c r="M127" s="47">
        <f>M89+M97+M114+M121+M123</f>
        <v/>
      </c>
      <c r="N127" s="47">
        <f>N89+N97+N114+N121+N123</f>
        <v/>
      </c>
    </row>
    <row r="129">
      <c r="A129" s="23" t="inlineStr">
        <is>
          <t>INTEGRATION</t>
        </is>
      </c>
      <c r="B129" s="45">
        <f>B168</f>
        <v/>
      </c>
      <c r="C129" s="45">
        <f>C168</f>
        <v/>
      </c>
      <c r="D129" s="45">
        <f>D168</f>
        <v/>
      </c>
      <c r="E129" s="45">
        <f>E168</f>
        <v/>
      </c>
      <c r="F129" s="45">
        <f>F168</f>
        <v/>
      </c>
      <c r="G129" s="45">
        <f>G168</f>
        <v/>
      </c>
      <c r="H129" s="45">
        <f>H168</f>
        <v/>
      </c>
      <c r="I129" s="45">
        <f>I168</f>
        <v/>
      </c>
      <c r="J129" s="45">
        <f>J168</f>
        <v/>
      </c>
      <c r="K129" s="45">
        <f>K168</f>
        <v/>
      </c>
      <c r="L129" s="45">
        <f>L168</f>
        <v/>
      </c>
      <c r="M129" s="45">
        <f>M168</f>
        <v/>
      </c>
      <c r="N129" s="45">
        <f>N168</f>
        <v/>
      </c>
    </row>
    <row r="130" outlineLevel="1">
      <c r="A130" s="25" t="inlineStr">
        <is>
          <t xml:space="preserve">    Income</t>
        </is>
      </c>
      <c r="B130" s="46">
        <f>SUM(B131:B137)</f>
        <v/>
      </c>
      <c r="C130" s="46">
        <f>SUM(C131:C137)</f>
        <v/>
      </c>
      <c r="D130" s="46">
        <f>SUM(D131:D137)</f>
        <v/>
      </c>
      <c r="E130" s="46">
        <f>SUM(E131:E137)</f>
        <v/>
      </c>
      <c r="F130" s="46">
        <f>SUM(F131:F137)</f>
        <v/>
      </c>
      <c r="G130" s="46">
        <f>SUM(G131:G137)</f>
        <v/>
      </c>
      <c r="H130" s="46">
        <f>SUM(H131:H137)</f>
        <v/>
      </c>
      <c r="I130" s="46">
        <f>SUM(I131:I137)</f>
        <v/>
      </c>
      <c r="J130" s="46">
        <f>SUM(J131:J137)</f>
        <v/>
      </c>
      <c r="K130" s="46">
        <f>SUM(K131:K137)</f>
        <v/>
      </c>
      <c r="L130" s="46">
        <f>SUM(L131:L137)</f>
        <v/>
      </c>
      <c r="M130" s="46">
        <f>SUM(M131:M137)</f>
        <v/>
      </c>
      <c r="N130" s="46">
        <f>SUM(N131:N137)</f>
        <v/>
      </c>
    </row>
    <row r="131" hidden="1" outlineLevel="2">
      <c r="A131" s="6" t="inlineStr">
        <is>
          <t xml:space="preserve">        Contract Income</t>
        </is>
      </c>
      <c r="B131" s="44">
        <f>IF(B$5&lt;=Setup!$B$5,Engine!$E98,Budget_Paste!$E98)</f>
        <v/>
      </c>
      <c r="C131" s="44">
        <f>IF(C$5&lt;=Setup!$B$5,Engine!$F98,Budget_Paste!$F98)</f>
        <v/>
      </c>
      <c r="D131" s="44">
        <f>IF(D$5&lt;=Setup!$B$5,Engine!$G98,Budget_Paste!$G98)</f>
        <v/>
      </c>
      <c r="E131" s="44">
        <f>IF(E$5&lt;=Setup!$B$5,Engine!$H98,Budget_Paste!$H98)</f>
        <v/>
      </c>
      <c r="F131" s="44">
        <f>IF(F$5&lt;=Setup!$B$5,Engine!$I98,Budget_Paste!$I98)</f>
        <v/>
      </c>
      <c r="G131" s="44">
        <f>IF(G$5&lt;=Setup!$B$5,Engine!$J98,Budget_Paste!$J98)</f>
        <v/>
      </c>
      <c r="H131" s="44">
        <f>IF(H$5&lt;=Setup!$B$5,Engine!$K98,Budget_Paste!$K98)</f>
        <v/>
      </c>
      <c r="I131" s="44">
        <f>IF(I$5&lt;=Setup!$B$5,Engine!$L98,Budget_Paste!$L98)</f>
        <v/>
      </c>
      <c r="J131" s="44">
        <f>IF(J$5&lt;=Setup!$B$5,Engine!$M98,Budget_Paste!$M98)</f>
        <v/>
      </c>
      <c r="K131" s="44">
        <f>IF(K$5&lt;=Setup!$B$5,Engine!$N98,Budget_Paste!$N98)</f>
        <v/>
      </c>
      <c r="L131" s="44">
        <f>IF(L$5&lt;=Setup!$B$5,Engine!$O98,Budget_Paste!$O98)</f>
        <v/>
      </c>
      <c r="M131" s="44">
        <f>IF(M$5&lt;=Setup!$B$5,Engine!$P98,Budget_Paste!$P98)</f>
        <v/>
      </c>
      <c r="N131" s="44">
        <f>SUM(B131:M131)</f>
        <v/>
      </c>
    </row>
    <row r="132" hidden="1" outlineLevel="2">
      <c r="A132" s="6" t="inlineStr">
        <is>
          <t xml:space="preserve">        Non Contract Income</t>
        </is>
      </c>
      <c r="B132" s="44">
        <f>IF(B$5&lt;=Setup!$B$5,Engine!$E99,Budget_Paste!$E99)</f>
        <v/>
      </c>
      <c r="C132" s="44">
        <f>IF(C$5&lt;=Setup!$B$5,Engine!$F99,Budget_Paste!$F99)</f>
        <v/>
      </c>
      <c r="D132" s="44">
        <f>IF(D$5&lt;=Setup!$B$5,Engine!$G99,Budget_Paste!$G99)</f>
        <v/>
      </c>
      <c r="E132" s="44">
        <f>IF(E$5&lt;=Setup!$B$5,Engine!$H99,Budget_Paste!$H99)</f>
        <v/>
      </c>
      <c r="F132" s="44">
        <f>IF(F$5&lt;=Setup!$B$5,Engine!$I99,Budget_Paste!$I99)</f>
        <v/>
      </c>
      <c r="G132" s="44">
        <f>IF(G$5&lt;=Setup!$B$5,Engine!$J99,Budget_Paste!$J99)</f>
        <v/>
      </c>
      <c r="H132" s="44">
        <f>IF(H$5&lt;=Setup!$B$5,Engine!$K99,Budget_Paste!$K99)</f>
        <v/>
      </c>
      <c r="I132" s="44">
        <f>IF(I$5&lt;=Setup!$B$5,Engine!$L99,Budget_Paste!$L99)</f>
        <v/>
      </c>
      <c r="J132" s="44">
        <f>IF(J$5&lt;=Setup!$B$5,Engine!$M99,Budget_Paste!$M99)</f>
        <v/>
      </c>
      <c r="K132" s="44">
        <f>IF(K$5&lt;=Setup!$B$5,Engine!$N99,Budget_Paste!$N99)</f>
        <v/>
      </c>
      <c r="L132" s="44">
        <f>IF(L$5&lt;=Setup!$B$5,Engine!$O99,Budget_Paste!$O99)</f>
        <v/>
      </c>
      <c r="M132" s="44">
        <f>IF(M$5&lt;=Setup!$B$5,Engine!$P99,Budget_Paste!$P99)</f>
        <v/>
      </c>
      <c r="N132" s="44">
        <f>SUM(B132:M132)</f>
        <v/>
      </c>
    </row>
    <row r="133" hidden="1" outlineLevel="2">
      <c r="A133" s="6" t="inlineStr">
        <is>
          <t xml:space="preserve">        Work in Progess</t>
        </is>
      </c>
      <c r="B133" s="44">
        <f>IF(B$5&lt;=Setup!$B$5,Engine!$E100,Budget_Paste!$E100)</f>
        <v/>
      </c>
      <c r="C133" s="44">
        <f>IF(C$5&lt;=Setup!$B$5,Engine!$F100,Budget_Paste!$F100)</f>
        <v/>
      </c>
      <c r="D133" s="44">
        <f>IF(D$5&lt;=Setup!$B$5,Engine!$G100,Budget_Paste!$G100)</f>
        <v/>
      </c>
      <c r="E133" s="44">
        <f>IF(E$5&lt;=Setup!$B$5,Engine!$H100,Budget_Paste!$H100)</f>
        <v/>
      </c>
      <c r="F133" s="44">
        <f>IF(F$5&lt;=Setup!$B$5,Engine!$I100,Budget_Paste!$I100)</f>
        <v/>
      </c>
      <c r="G133" s="44">
        <f>IF(G$5&lt;=Setup!$B$5,Engine!$J100,Budget_Paste!$J100)</f>
        <v/>
      </c>
      <c r="H133" s="44">
        <f>IF(H$5&lt;=Setup!$B$5,Engine!$K100,Budget_Paste!$K100)</f>
        <v/>
      </c>
      <c r="I133" s="44">
        <f>IF(I$5&lt;=Setup!$B$5,Engine!$L100,Budget_Paste!$L100)</f>
        <v/>
      </c>
      <c r="J133" s="44">
        <f>IF(J$5&lt;=Setup!$B$5,Engine!$M100,Budget_Paste!$M100)</f>
        <v/>
      </c>
      <c r="K133" s="44">
        <f>IF(K$5&lt;=Setup!$B$5,Engine!$N100,Budget_Paste!$N100)</f>
        <v/>
      </c>
      <c r="L133" s="44">
        <f>IF(L$5&lt;=Setup!$B$5,Engine!$O100,Budget_Paste!$O100)</f>
        <v/>
      </c>
      <c r="M133" s="44">
        <f>IF(M$5&lt;=Setup!$B$5,Engine!$P100,Budget_Paste!$P100)</f>
        <v/>
      </c>
      <c r="N133" s="44">
        <f>SUM(B133:M133)</f>
        <v/>
      </c>
    </row>
    <row r="134" hidden="1" outlineLevel="2">
      <c r="A134" s="6" t="inlineStr">
        <is>
          <t xml:space="preserve">        Freight Collected &amp; Travel</t>
        </is>
      </c>
      <c r="B134" s="44">
        <f>IF(B$5&lt;=Setup!$B$5,Engine!$E101,Budget_Paste!$E101)</f>
        <v/>
      </c>
      <c r="C134" s="44">
        <f>IF(C$5&lt;=Setup!$B$5,Engine!$F101,Budget_Paste!$F101)</f>
        <v/>
      </c>
      <c r="D134" s="44">
        <f>IF(D$5&lt;=Setup!$B$5,Engine!$G101,Budget_Paste!$G101)</f>
        <v/>
      </c>
      <c r="E134" s="44">
        <f>IF(E$5&lt;=Setup!$B$5,Engine!$H101,Budget_Paste!$H101)</f>
        <v/>
      </c>
      <c r="F134" s="44">
        <f>IF(F$5&lt;=Setup!$B$5,Engine!$I101,Budget_Paste!$I101)</f>
        <v/>
      </c>
      <c r="G134" s="44">
        <f>IF(G$5&lt;=Setup!$B$5,Engine!$J101,Budget_Paste!$J101)</f>
        <v/>
      </c>
      <c r="H134" s="44">
        <f>IF(H$5&lt;=Setup!$B$5,Engine!$K101,Budget_Paste!$K101)</f>
        <v/>
      </c>
      <c r="I134" s="44">
        <f>IF(I$5&lt;=Setup!$B$5,Engine!$L101,Budget_Paste!$L101)</f>
        <v/>
      </c>
      <c r="J134" s="44">
        <f>IF(J$5&lt;=Setup!$B$5,Engine!$M101,Budget_Paste!$M101)</f>
        <v/>
      </c>
      <c r="K134" s="44">
        <f>IF(K$5&lt;=Setup!$B$5,Engine!$N101,Budget_Paste!$N101)</f>
        <v/>
      </c>
      <c r="L134" s="44">
        <f>IF(L$5&lt;=Setup!$B$5,Engine!$O101,Budget_Paste!$O101)</f>
        <v/>
      </c>
      <c r="M134" s="44">
        <f>IF(M$5&lt;=Setup!$B$5,Engine!$P101,Budget_Paste!$P101)</f>
        <v/>
      </c>
      <c r="N134" s="44">
        <f>SUM(B134:M134)</f>
        <v/>
      </c>
    </row>
    <row r="135" hidden="1" outlineLevel="2">
      <c r="A135" s="6" t="inlineStr">
        <is>
          <t xml:space="preserve">        Credit Card Fees Collected</t>
        </is>
      </c>
      <c r="B135" s="44">
        <f>IF(B$5&lt;=Setup!$B$5,Engine!$E102,Budget_Paste!$E102)</f>
        <v/>
      </c>
      <c r="C135" s="44">
        <f>IF(C$5&lt;=Setup!$B$5,Engine!$F102,Budget_Paste!$F102)</f>
        <v/>
      </c>
      <c r="D135" s="44">
        <f>IF(D$5&lt;=Setup!$B$5,Engine!$G102,Budget_Paste!$G102)</f>
        <v/>
      </c>
      <c r="E135" s="44">
        <f>IF(E$5&lt;=Setup!$B$5,Engine!$H102,Budget_Paste!$H102)</f>
        <v/>
      </c>
      <c r="F135" s="44">
        <f>IF(F$5&lt;=Setup!$B$5,Engine!$I102,Budget_Paste!$I102)</f>
        <v/>
      </c>
      <c r="G135" s="44">
        <f>IF(G$5&lt;=Setup!$B$5,Engine!$J102,Budget_Paste!$J102)</f>
        <v/>
      </c>
      <c r="H135" s="44">
        <f>IF(H$5&lt;=Setup!$B$5,Engine!$K102,Budget_Paste!$K102)</f>
        <v/>
      </c>
      <c r="I135" s="44">
        <f>IF(I$5&lt;=Setup!$B$5,Engine!$L102,Budget_Paste!$L102)</f>
        <v/>
      </c>
      <c r="J135" s="44">
        <f>IF(J$5&lt;=Setup!$B$5,Engine!$M102,Budget_Paste!$M102)</f>
        <v/>
      </c>
      <c r="K135" s="44">
        <f>IF(K$5&lt;=Setup!$B$5,Engine!$N102,Budget_Paste!$N102)</f>
        <v/>
      </c>
      <c r="L135" s="44">
        <f>IF(L$5&lt;=Setup!$B$5,Engine!$O102,Budget_Paste!$O102)</f>
        <v/>
      </c>
      <c r="M135" s="44">
        <f>IF(M$5&lt;=Setup!$B$5,Engine!$P102,Budget_Paste!$P102)</f>
        <v/>
      </c>
      <c r="N135" s="44">
        <f>SUM(B135:M135)</f>
        <v/>
      </c>
    </row>
    <row r="136" hidden="1" outlineLevel="2">
      <c r="A136" s="6" t="inlineStr">
        <is>
          <t xml:space="preserve">        Meal &amp; Travel Allowances</t>
        </is>
      </c>
      <c r="B136" s="44">
        <f>IF(B$5&lt;=Setup!$B$5,Engine!$E103,Budget_Paste!$E103)</f>
        <v/>
      </c>
      <c r="C136" s="44">
        <f>IF(C$5&lt;=Setup!$B$5,Engine!$F103,Budget_Paste!$F103)</f>
        <v/>
      </c>
      <c r="D136" s="44">
        <f>IF(D$5&lt;=Setup!$B$5,Engine!$G103,Budget_Paste!$G103)</f>
        <v/>
      </c>
      <c r="E136" s="44">
        <f>IF(E$5&lt;=Setup!$B$5,Engine!$H103,Budget_Paste!$H103)</f>
        <v/>
      </c>
      <c r="F136" s="44">
        <f>IF(F$5&lt;=Setup!$B$5,Engine!$I103,Budget_Paste!$I103)</f>
        <v/>
      </c>
      <c r="G136" s="44">
        <f>IF(G$5&lt;=Setup!$B$5,Engine!$J103,Budget_Paste!$J103)</f>
        <v/>
      </c>
      <c r="H136" s="44">
        <f>IF(H$5&lt;=Setup!$B$5,Engine!$K103,Budget_Paste!$K103)</f>
        <v/>
      </c>
      <c r="I136" s="44">
        <f>IF(I$5&lt;=Setup!$B$5,Engine!$L103,Budget_Paste!$L103)</f>
        <v/>
      </c>
      <c r="J136" s="44">
        <f>IF(J$5&lt;=Setup!$B$5,Engine!$M103,Budget_Paste!$M103)</f>
        <v/>
      </c>
      <c r="K136" s="44">
        <f>IF(K$5&lt;=Setup!$B$5,Engine!$N103,Budget_Paste!$N103)</f>
        <v/>
      </c>
      <c r="L136" s="44">
        <f>IF(L$5&lt;=Setup!$B$5,Engine!$O103,Budget_Paste!$O103)</f>
        <v/>
      </c>
      <c r="M136" s="44">
        <f>IF(M$5&lt;=Setup!$B$5,Engine!$P103,Budget_Paste!$P103)</f>
        <v/>
      </c>
      <c r="N136" s="44">
        <f>SUM(B136:M136)</f>
        <v/>
      </c>
    </row>
    <row r="137" hidden="1" outlineLevel="2">
      <c r="A137" s="6" t="inlineStr">
        <is>
          <t xml:space="preserve">        Miscellaneous Income</t>
        </is>
      </c>
      <c r="B137" s="44">
        <f>IF(B$5&lt;=Setup!$B$5,Engine!$E104,Budget_Paste!$E104)</f>
        <v/>
      </c>
      <c r="C137" s="44">
        <f>IF(C$5&lt;=Setup!$B$5,Engine!$F104,Budget_Paste!$F104)</f>
        <v/>
      </c>
      <c r="D137" s="44">
        <f>IF(D$5&lt;=Setup!$B$5,Engine!$G104,Budget_Paste!$G104)</f>
        <v/>
      </c>
      <c r="E137" s="44">
        <f>IF(E$5&lt;=Setup!$B$5,Engine!$H104,Budget_Paste!$H104)</f>
        <v/>
      </c>
      <c r="F137" s="44">
        <f>IF(F$5&lt;=Setup!$B$5,Engine!$I104,Budget_Paste!$I104)</f>
        <v/>
      </c>
      <c r="G137" s="44">
        <f>IF(G$5&lt;=Setup!$B$5,Engine!$J104,Budget_Paste!$J104)</f>
        <v/>
      </c>
      <c r="H137" s="44">
        <f>IF(H$5&lt;=Setup!$B$5,Engine!$K104,Budget_Paste!$K104)</f>
        <v/>
      </c>
      <c r="I137" s="44">
        <f>IF(I$5&lt;=Setup!$B$5,Engine!$L104,Budget_Paste!$L104)</f>
        <v/>
      </c>
      <c r="J137" s="44">
        <f>IF(J$5&lt;=Setup!$B$5,Engine!$M104,Budget_Paste!$M104)</f>
        <v/>
      </c>
      <c r="K137" s="44">
        <f>IF(K$5&lt;=Setup!$B$5,Engine!$N104,Budget_Paste!$N104)</f>
        <v/>
      </c>
      <c r="L137" s="44">
        <f>IF(L$5&lt;=Setup!$B$5,Engine!$O104,Budget_Paste!$O104)</f>
        <v/>
      </c>
      <c r="M137" s="44">
        <f>IF(M$5&lt;=Setup!$B$5,Engine!$P104,Budget_Paste!$P104)</f>
        <v/>
      </c>
      <c r="N137" s="44">
        <f>SUM(B137:M137)</f>
        <v/>
      </c>
    </row>
    <row r="138" outlineLevel="1">
      <c r="A138" s="25" t="inlineStr">
        <is>
          <t xml:space="preserve">    Cost of Sales</t>
        </is>
      </c>
      <c r="B138" s="46">
        <f>SUM(B139:B154)</f>
        <v/>
      </c>
      <c r="C138" s="46">
        <f>SUM(C139:C154)</f>
        <v/>
      </c>
      <c r="D138" s="46">
        <f>SUM(D139:D154)</f>
        <v/>
      </c>
      <c r="E138" s="46">
        <f>SUM(E139:E154)</f>
        <v/>
      </c>
      <c r="F138" s="46">
        <f>SUM(F139:F154)</f>
        <v/>
      </c>
      <c r="G138" s="46">
        <f>SUM(G139:G154)</f>
        <v/>
      </c>
      <c r="H138" s="46">
        <f>SUM(H139:H154)</f>
        <v/>
      </c>
      <c r="I138" s="46">
        <f>SUM(I139:I154)</f>
        <v/>
      </c>
      <c r="J138" s="46">
        <f>SUM(J139:J154)</f>
        <v/>
      </c>
      <c r="K138" s="46">
        <f>SUM(K139:K154)</f>
        <v/>
      </c>
      <c r="L138" s="46">
        <f>SUM(L139:L154)</f>
        <v/>
      </c>
      <c r="M138" s="46">
        <f>SUM(M139:M154)</f>
        <v/>
      </c>
      <c r="N138" s="46">
        <f>SUM(N139:N154)</f>
        <v/>
      </c>
    </row>
    <row r="139" hidden="1" outlineLevel="2">
      <c r="A139" s="6" t="inlineStr">
        <is>
          <t xml:space="preserve">        Equipment - Purchase</t>
        </is>
      </c>
      <c r="B139" s="44">
        <f>IF(B$5&lt;=Setup!$B$5,Engine!$E105,Budget_Paste!$E105)</f>
        <v/>
      </c>
      <c r="C139" s="44">
        <f>IF(C$5&lt;=Setup!$B$5,Engine!$F105,Budget_Paste!$F105)</f>
        <v/>
      </c>
      <c r="D139" s="44">
        <f>IF(D$5&lt;=Setup!$B$5,Engine!$G105,Budget_Paste!$G105)</f>
        <v/>
      </c>
      <c r="E139" s="44">
        <f>IF(E$5&lt;=Setup!$B$5,Engine!$H105,Budget_Paste!$H105)</f>
        <v/>
      </c>
      <c r="F139" s="44">
        <f>IF(F$5&lt;=Setup!$B$5,Engine!$I105,Budget_Paste!$I105)</f>
        <v/>
      </c>
      <c r="G139" s="44">
        <f>IF(G$5&lt;=Setup!$B$5,Engine!$J105,Budget_Paste!$J105)</f>
        <v/>
      </c>
      <c r="H139" s="44">
        <f>IF(H$5&lt;=Setup!$B$5,Engine!$K105,Budget_Paste!$K105)</f>
        <v/>
      </c>
      <c r="I139" s="44">
        <f>IF(I$5&lt;=Setup!$B$5,Engine!$L105,Budget_Paste!$L105)</f>
        <v/>
      </c>
      <c r="J139" s="44">
        <f>IF(J$5&lt;=Setup!$B$5,Engine!$M105,Budget_Paste!$M105)</f>
        <v/>
      </c>
      <c r="K139" s="44">
        <f>IF(K$5&lt;=Setup!$B$5,Engine!$N105,Budget_Paste!$N105)</f>
        <v/>
      </c>
      <c r="L139" s="44">
        <f>IF(L$5&lt;=Setup!$B$5,Engine!$O105,Budget_Paste!$O105)</f>
        <v/>
      </c>
      <c r="M139" s="44">
        <f>IF(M$5&lt;=Setup!$B$5,Engine!$P105,Budget_Paste!$P105)</f>
        <v/>
      </c>
      <c r="N139" s="44">
        <f>SUM(B139:M139)</f>
        <v/>
      </c>
    </row>
    <row r="140" hidden="1" outlineLevel="2">
      <c r="A140" s="6" t="inlineStr">
        <is>
          <t xml:space="preserve">        Equipment - Hires</t>
        </is>
      </c>
      <c r="B140" s="44">
        <f>IF(B$5&lt;=Setup!$B$5,Engine!$E106,Budget_Paste!$E106)</f>
        <v/>
      </c>
      <c r="C140" s="44">
        <f>IF(C$5&lt;=Setup!$B$5,Engine!$F106,Budget_Paste!$F106)</f>
        <v/>
      </c>
      <c r="D140" s="44">
        <f>IF(D$5&lt;=Setup!$B$5,Engine!$G106,Budget_Paste!$G106)</f>
        <v/>
      </c>
      <c r="E140" s="44">
        <f>IF(E$5&lt;=Setup!$B$5,Engine!$H106,Budget_Paste!$H106)</f>
        <v/>
      </c>
      <c r="F140" s="44">
        <f>IF(F$5&lt;=Setup!$B$5,Engine!$I106,Budget_Paste!$I106)</f>
        <v/>
      </c>
      <c r="G140" s="44">
        <f>IF(G$5&lt;=Setup!$B$5,Engine!$J106,Budget_Paste!$J106)</f>
        <v/>
      </c>
      <c r="H140" s="44">
        <f>IF(H$5&lt;=Setup!$B$5,Engine!$K106,Budget_Paste!$K106)</f>
        <v/>
      </c>
      <c r="I140" s="44">
        <f>IF(I$5&lt;=Setup!$B$5,Engine!$L106,Budget_Paste!$L106)</f>
        <v/>
      </c>
      <c r="J140" s="44">
        <f>IF(J$5&lt;=Setup!$B$5,Engine!$M106,Budget_Paste!$M106)</f>
        <v/>
      </c>
      <c r="K140" s="44">
        <f>IF(K$5&lt;=Setup!$B$5,Engine!$N106,Budget_Paste!$N106)</f>
        <v/>
      </c>
      <c r="L140" s="44">
        <f>IF(L$5&lt;=Setup!$B$5,Engine!$O106,Budget_Paste!$O106)</f>
        <v/>
      </c>
      <c r="M140" s="44">
        <f>IF(M$5&lt;=Setup!$B$5,Engine!$P106,Budget_Paste!$P106)</f>
        <v/>
      </c>
      <c r="N140" s="44">
        <f>SUM(B140:M140)</f>
        <v/>
      </c>
    </row>
    <row r="141" hidden="1" outlineLevel="2">
      <c r="A141" s="6" t="inlineStr">
        <is>
          <t xml:space="preserve">        Sub-Contract Labour</t>
        </is>
      </c>
      <c r="B141" s="44">
        <f>IF(B$5&lt;=Setup!$B$5,Engine!$E107,Budget_Paste!$E107)</f>
        <v/>
      </c>
      <c r="C141" s="44">
        <f>IF(C$5&lt;=Setup!$B$5,Engine!$F107,Budget_Paste!$F107)</f>
        <v/>
      </c>
      <c r="D141" s="44">
        <f>IF(D$5&lt;=Setup!$B$5,Engine!$G107,Budget_Paste!$G107)</f>
        <v/>
      </c>
      <c r="E141" s="44">
        <f>IF(E$5&lt;=Setup!$B$5,Engine!$H107,Budget_Paste!$H107)</f>
        <v/>
      </c>
      <c r="F141" s="44">
        <f>IF(F$5&lt;=Setup!$B$5,Engine!$I107,Budget_Paste!$I107)</f>
        <v/>
      </c>
      <c r="G141" s="44">
        <f>IF(G$5&lt;=Setup!$B$5,Engine!$J107,Budget_Paste!$J107)</f>
        <v/>
      </c>
      <c r="H141" s="44">
        <f>IF(H$5&lt;=Setup!$B$5,Engine!$K107,Budget_Paste!$K107)</f>
        <v/>
      </c>
      <c r="I141" s="44">
        <f>IF(I$5&lt;=Setup!$B$5,Engine!$L107,Budget_Paste!$L107)</f>
        <v/>
      </c>
      <c r="J141" s="44">
        <f>IF(J$5&lt;=Setup!$B$5,Engine!$M107,Budget_Paste!$M107)</f>
        <v/>
      </c>
      <c r="K141" s="44">
        <f>IF(K$5&lt;=Setup!$B$5,Engine!$N107,Budget_Paste!$N107)</f>
        <v/>
      </c>
      <c r="L141" s="44">
        <f>IF(L$5&lt;=Setup!$B$5,Engine!$O107,Budget_Paste!$O107)</f>
        <v/>
      </c>
      <c r="M141" s="44">
        <f>IF(M$5&lt;=Setup!$B$5,Engine!$P107,Budget_Paste!$P107)</f>
        <v/>
      </c>
      <c r="N141" s="44">
        <f>SUM(B141:M141)</f>
        <v/>
      </c>
    </row>
    <row r="142" hidden="1" outlineLevel="2">
      <c r="A142" s="6" t="inlineStr">
        <is>
          <t xml:space="preserve">        Service - hires</t>
        </is>
      </c>
      <c r="B142" s="44">
        <f>IF(B$5&lt;=Setup!$B$5,Engine!$E108,Budget_Paste!$E108)</f>
        <v/>
      </c>
      <c r="C142" s="44">
        <f>IF(C$5&lt;=Setup!$B$5,Engine!$F108,Budget_Paste!$F108)</f>
        <v/>
      </c>
      <c r="D142" s="44">
        <f>IF(D$5&lt;=Setup!$B$5,Engine!$G108,Budget_Paste!$G108)</f>
        <v/>
      </c>
      <c r="E142" s="44">
        <f>IF(E$5&lt;=Setup!$B$5,Engine!$H108,Budget_Paste!$H108)</f>
        <v/>
      </c>
      <c r="F142" s="44">
        <f>IF(F$5&lt;=Setup!$B$5,Engine!$I108,Budget_Paste!$I108)</f>
        <v/>
      </c>
      <c r="G142" s="44">
        <f>IF(G$5&lt;=Setup!$B$5,Engine!$J108,Budget_Paste!$J108)</f>
        <v/>
      </c>
      <c r="H142" s="44">
        <f>IF(H$5&lt;=Setup!$B$5,Engine!$K108,Budget_Paste!$K108)</f>
        <v/>
      </c>
      <c r="I142" s="44">
        <f>IF(I$5&lt;=Setup!$B$5,Engine!$L108,Budget_Paste!$L108)</f>
        <v/>
      </c>
      <c r="J142" s="44">
        <f>IF(J$5&lt;=Setup!$B$5,Engine!$M108,Budget_Paste!$M108)</f>
        <v/>
      </c>
      <c r="K142" s="44">
        <f>IF(K$5&lt;=Setup!$B$5,Engine!$N108,Budget_Paste!$N108)</f>
        <v/>
      </c>
      <c r="L142" s="44">
        <f>IF(L$5&lt;=Setup!$B$5,Engine!$O108,Budget_Paste!$O108)</f>
        <v/>
      </c>
      <c r="M142" s="44">
        <f>IF(M$5&lt;=Setup!$B$5,Engine!$P108,Budget_Paste!$P108)</f>
        <v/>
      </c>
      <c r="N142" s="44">
        <f>SUM(B142:M142)</f>
        <v/>
      </c>
    </row>
    <row r="143" hidden="1" outlineLevel="2">
      <c r="A143" s="6" t="inlineStr">
        <is>
          <t xml:space="preserve">        Subscriptions &amp; Licences</t>
        </is>
      </c>
      <c r="B143" s="44">
        <f>IF(B$5&lt;=Setup!$B$5,Engine!$E109,Budget_Paste!$E109)</f>
        <v/>
      </c>
      <c r="C143" s="44">
        <f>IF(C$5&lt;=Setup!$B$5,Engine!$F109,Budget_Paste!$F109)</f>
        <v/>
      </c>
      <c r="D143" s="44">
        <f>IF(D$5&lt;=Setup!$B$5,Engine!$G109,Budget_Paste!$G109)</f>
        <v/>
      </c>
      <c r="E143" s="44">
        <f>IF(E$5&lt;=Setup!$B$5,Engine!$H109,Budget_Paste!$H109)</f>
        <v/>
      </c>
      <c r="F143" s="44">
        <f>IF(F$5&lt;=Setup!$B$5,Engine!$I109,Budget_Paste!$I109)</f>
        <v/>
      </c>
      <c r="G143" s="44">
        <f>IF(G$5&lt;=Setup!$B$5,Engine!$J109,Budget_Paste!$J109)</f>
        <v/>
      </c>
      <c r="H143" s="44">
        <f>IF(H$5&lt;=Setup!$B$5,Engine!$K109,Budget_Paste!$K109)</f>
        <v/>
      </c>
      <c r="I143" s="44">
        <f>IF(I$5&lt;=Setup!$B$5,Engine!$L109,Budget_Paste!$L109)</f>
        <v/>
      </c>
      <c r="J143" s="44">
        <f>IF(J$5&lt;=Setup!$B$5,Engine!$M109,Budget_Paste!$M109)</f>
        <v/>
      </c>
      <c r="K143" s="44">
        <f>IF(K$5&lt;=Setup!$B$5,Engine!$N109,Budget_Paste!$N109)</f>
        <v/>
      </c>
      <c r="L143" s="44">
        <f>IF(L$5&lt;=Setup!$B$5,Engine!$O109,Budget_Paste!$O109)</f>
        <v/>
      </c>
      <c r="M143" s="44">
        <f>IF(M$5&lt;=Setup!$B$5,Engine!$P109,Budget_Paste!$P109)</f>
        <v/>
      </c>
      <c r="N143" s="44">
        <f>SUM(B143:M143)</f>
        <v/>
      </c>
    </row>
    <row r="144" hidden="1" outlineLevel="2">
      <c r="A144" s="6" t="inlineStr">
        <is>
          <t xml:space="preserve">        Equipment -Maintenance Support</t>
        </is>
      </c>
      <c r="B144" s="44">
        <f>IF(B$5&lt;=Setup!$B$5,Engine!$E110,Budget_Paste!$E110)</f>
        <v/>
      </c>
      <c r="C144" s="44">
        <f>IF(C$5&lt;=Setup!$B$5,Engine!$F110,Budget_Paste!$F110)</f>
        <v/>
      </c>
      <c r="D144" s="44">
        <f>IF(D$5&lt;=Setup!$B$5,Engine!$G110,Budget_Paste!$G110)</f>
        <v/>
      </c>
      <c r="E144" s="44">
        <f>IF(E$5&lt;=Setup!$B$5,Engine!$H110,Budget_Paste!$H110)</f>
        <v/>
      </c>
      <c r="F144" s="44">
        <f>IF(F$5&lt;=Setup!$B$5,Engine!$I110,Budget_Paste!$I110)</f>
        <v/>
      </c>
      <c r="G144" s="44">
        <f>IF(G$5&lt;=Setup!$B$5,Engine!$J110,Budget_Paste!$J110)</f>
        <v/>
      </c>
      <c r="H144" s="44">
        <f>IF(H$5&lt;=Setup!$B$5,Engine!$K110,Budget_Paste!$K110)</f>
        <v/>
      </c>
      <c r="I144" s="44">
        <f>IF(I$5&lt;=Setup!$B$5,Engine!$L110,Budget_Paste!$L110)</f>
        <v/>
      </c>
      <c r="J144" s="44">
        <f>IF(J$5&lt;=Setup!$B$5,Engine!$M110,Budget_Paste!$M110)</f>
        <v/>
      </c>
      <c r="K144" s="44">
        <f>IF(K$5&lt;=Setup!$B$5,Engine!$N110,Budget_Paste!$N110)</f>
        <v/>
      </c>
      <c r="L144" s="44">
        <f>IF(L$5&lt;=Setup!$B$5,Engine!$O110,Budget_Paste!$O110)</f>
        <v/>
      </c>
      <c r="M144" s="44">
        <f>IF(M$5&lt;=Setup!$B$5,Engine!$P110,Budget_Paste!$P110)</f>
        <v/>
      </c>
      <c r="N144" s="44">
        <f>SUM(B144:M144)</f>
        <v/>
      </c>
    </row>
    <row r="145" hidden="1" outlineLevel="2">
      <c r="A145" s="6" t="inlineStr">
        <is>
          <t xml:space="preserve">        Stamp Duty</t>
        </is>
      </c>
      <c r="B145" s="44">
        <f>IF(B$5&lt;=Setup!$B$5,Engine!$E111,Budget_Paste!$E111)</f>
        <v/>
      </c>
      <c r="C145" s="44">
        <f>IF(C$5&lt;=Setup!$B$5,Engine!$F111,Budget_Paste!$F111)</f>
        <v/>
      </c>
      <c r="D145" s="44">
        <f>IF(D$5&lt;=Setup!$B$5,Engine!$G111,Budget_Paste!$G111)</f>
        <v/>
      </c>
      <c r="E145" s="44">
        <f>IF(E$5&lt;=Setup!$B$5,Engine!$H111,Budget_Paste!$H111)</f>
        <v/>
      </c>
      <c r="F145" s="44">
        <f>IF(F$5&lt;=Setup!$B$5,Engine!$I111,Budget_Paste!$I111)</f>
        <v/>
      </c>
      <c r="G145" s="44">
        <f>IF(G$5&lt;=Setup!$B$5,Engine!$J111,Budget_Paste!$J111)</f>
        <v/>
      </c>
      <c r="H145" s="44">
        <f>IF(H$5&lt;=Setup!$B$5,Engine!$K111,Budget_Paste!$K111)</f>
        <v/>
      </c>
      <c r="I145" s="44">
        <f>IF(I$5&lt;=Setup!$B$5,Engine!$L111,Budget_Paste!$L111)</f>
        <v/>
      </c>
      <c r="J145" s="44">
        <f>IF(J$5&lt;=Setup!$B$5,Engine!$M111,Budget_Paste!$M111)</f>
        <v/>
      </c>
      <c r="K145" s="44">
        <f>IF(K$5&lt;=Setup!$B$5,Engine!$N111,Budget_Paste!$N111)</f>
        <v/>
      </c>
      <c r="L145" s="44">
        <f>IF(L$5&lt;=Setup!$B$5,Engine!$O111,Budget_Paste!$O111)</f>
        <v/>
      </c>
      <c r="M145" s="44">
        <f>IF(M$5&lt;=Setup!$B$5,Engine!$P111,Budget_Paste!$P111)</f>
        <v/>
      </c>
      <c r="N145" s="44">
        <f>SUM(B145:M145)</f>
        <v/>
      </c>
    </row>
    <row r="146" hidden="1" outlineLevel="2">
      <c r="A146" s="6" t="inlineStr">
        <is>
          <t xml:space="preserve">        Damage Waiver</t>
        </is>
      </c>
      <c r="B146" s="44">
        <f>IF(B$5&lt;=Setup!$B$5,Engine!$E112,Budget_Paste!$E112)</f>
        <v/>
      </c>
      <c r="C146" s="44">
        <f>IF(C$5&lt;=Setup!$B$5,Engine!$F112,Budget_Paste!$F112)</f>
        <v/>
      </c>
      <c r="D146" s="44">
        <f>IF(D$5&lt;=Setup!$B$5,Engine!$G112,Budget_Paste!$G112)</f>
        <v/>
      </c>
      <c r="E146" s="44">
        <f>IF(E$5&lt;=Setup!$B$5,Engine!$H112,Budget_Paste!$H112)</f>
        <v/>
      </c>
      <c r="F146" s="44">
        <f>IF(F$5&lt;=Setup!$B$5,Engine!$I112,Budget_Paste!$I112)</f>
        <v/>
      </c>
      <c r="G146" s="44">
        <f>IF(G$5&lt;=Setup!$B$5,Engine!$J112,Budget_Paste!$J112)</f>
        <v/>
      </c>
      <c r="H146" s="44">
        <f>IF(H$5&lt;=Setup!$B$5,Engine!$K112,Budget_Paste!$K112)</f>
        <v/>
      </c>
      <c r="I146" s="44">
        <f>IF(I$5&lt;=Setup!$B$5,Engine!$L112,Budget_Paste!$L112)</f>
        <v/>
      </c>
      <c r="J146" s="44">
        <f>IF(J$5&lt;=Setup!$B$5,Engine!$M112,Budget_Paste!$M112)</f>
        <v/>
      </c>
      <c r="K146" s="44">
        <f>IF(K$5&lt;=Setup!$B$5,Engine!$N112,Budget_Paste!$N112)</f>
        <v/>
      </c>
      <c r="L146" s="44">
        <f>IF(L$5&lt;=Setup!$B$5,Engine!$O112,Budget_Paste!$O112)</f>
        <v/>
      </c>
      <c r="M146" s="44">
        <f>IF(M$5&lt;=Setup!$B$5,Engine!$P112,Budget_Paste!$P112)</f>
        <v/>
      </c>
      <c r="N146" s="44">
        <f>SUM(B146:M146)</f>
        <v/>
      </c>
    </row>
    <row r="147" hidden="1" outlineLevel="2">
      <c r="A147" s="6" t="inlineStr">
        <is>
          <t xml:space="preserve">        Supplier Per Diems</t>
        </is>
      </c>
      <c r="B147" s="44">
        <f>IF(B$5&lt;=Setup!$B$5,Engine!$E113,Budget_Paste!$E113)</f>
        <v/>
      </c>
      <c r="C147" s="44">
        <f>IF(C$5&lt;=Setup!$B$5,Engine!$F113,Budget_Paste!$F113)</f>
        <v/>
      </c>
      <c r="D147" s="44">
        <f>IF(D$5&lt;=Setup!$B$5,Engine!$G113,Budget_Paste!$G113)</f>
        <v/>
      </c>
      <c r="E147" s="44">
        <f>IF(E$5&lt;=Setup!$B$5,Engine!$H113,Budget_Paste!$H113)</f>
        <v/>
      </c>
      <c r="F147" s="44">
        <f>IF(F$5&lt;=Setup!$B$5,Engine!$I113,Budget_Paste!$I113)</f>
        <v/>
      </c>
      <c r="G147" s="44">
        <f>IF(G$5&lt;=Setup!$B$5,Engine!$J113,Budget_Paste!$J113)</f>
        <v/>
      </c>
      <c r="H147" s="44">
        <f>IF(H$5&lt;=Setup!$B$5,Engine!$K113,Budget_Paste!$K113)</f>
        <v/>
      </c>
      <c r="I147" s="44">
        <f>IF(I$5&lt;=Setup!$B$5,Engine!$L113,Budget_Paste!$L113)</f>
        <v/>
      </c>
      <c r="J147" s="44">
        <f>IF(J$5&lt;=Setup!$B$5,Engine!$M113,Budget_Paste!$M113)</f>
        <v/>
      </c>
      <c r="K147" s="44">
        <f>IF(K$5&lt;=Setup!$B$5,Engine!$N113,Budget_Paste!$N113)</f>
        <v/>
      </c>
      <c r="L147" s="44">
        <f>IF(L$5&lt;=Setup!$B$5,Engine!$O113,Budget_Paste!$O113)</f>
        <v/>
      </c>
      <c r="M147" s="44">
        <f>IF(M$5&lt;=Setup!$B$5,Engine!$P113,Budget_Paste!$P113)</f>
        <v/>
      </c>
      <c r="N147" s="44">
        <f>SUM(B147:M147)</f>
        <v/>
      </c>
    </row>
    <row r="148" hidden="1" outlineLevel="2">
      <c r="A148" s="6" t="inlineStr">
        <is>
          <t xml:space="preserve">        Direct Wages &amp; Salaries</t>
        </is>
      </c>
      <c r="B148" s="44">
        <f>IF(B$5&lt;=Setup!$B$5,Engine!$E114,Budget_Paste!$E114)</f>
        <v/>
      </c>
      <c r="C148" s="44">
        <f>IF(C$5&lt;=Setup!$B$5,Engine!$F114,Budget_Paste!$F114)</f>
        <v/>
      </c>
      <c r="D148" s="44">
        <f>IF(D$5&lt;=Setup!$B$5,Engine!$G114,Budget_Paste!$G114)</f>
        <v/>
      </c>
      <c r="E148" s="44">
        <f>IF(E$5&lt;=Setup!$B$5,Engine!$H114,Budget_Paste!$H114)</f>
        <v/>
      </c>
      <c r="F148" s="44">
        <f>IF(F$5&lt;=Setup!$B$5,Engine!$I114,Budget_Paste!$I114)</f>
        <v/>
      </c>
      <c r="G148" s="44">
        <f>IF(G$5&lt;=Setup!$B$5,Engine!$J114,Budget_Paste!$J114)</f>
        <v/>
      </c>
      <c r="H148" s="44">
        <f>IF(H$5&lt;=Setup!$B$5,Engine!$K114,Budget_Paste!$K114)</f>
        <v/>
      </c>
      <c r="I148" s="44">
        <f>IF(I$5&lt;=Setup!$B$5,Engine!$L114,Budget_Paste!$L114)</f>
        <v/>
      </c>
      <c r="J148" s="44">
        <f>IF(J$5&lt;=Setup!$B$5,Engine!$M114,Budget_Paste!$M114)</f>
        <v/>
      </c>
      <c r="K148" s="44">
        <f>IF(K$5&lt;=Setup!$B$5,Engine!$N114,Budget_Paste!$N114)</f>
        <v/>
      </c>
      <c r="L148" s="44">
        <f>IF(L$5&lt;=Setup!$B$5,Engine!$O114,Budget_Paste!$O114)</f>
        <v/>
      </c>
      <c r="M148" s="44">
        <f>IF(M$5&lt;=Setup!$B$5,Engine!$P114,Budget_Paste!$P114)</f>
        <v/>
      </c>
      <c r="N148" s="44">
        <f>SUM(B148:M148)</f>
        <v/>
      </c>
    </row>
    <row r="149" hidden="1" outlineLevel="2">
      <c r="A149" s="6" t="inlineStr">
        <is>
          <t xml:space="preserve">        Direct Salaries</t>
        </is>
      </c>
      <c r="B149" s="44">
        <f>IF(B$5&lt;=Setup!$B$5,Engine!$E115,Budget_Paste!$E115)</f>
        <v/>
      </c>
      <c r="C149" s="44">
        <f>IF(C$5&lt;=Setup!$B$5,Engine!$F115,Budget_Paste!$F115)</f>
        <v/>
      </c>
      <c r="D149" s="44">
        <f>IF(D$5&lt;=Setup!$B$5,Engine!$G115,Budget_Paste!$G115)</f>
        <v/>
      </c>
      <c r="E149" s="44">
        <f>IF(E$5&lt;=Setup!$B$5,Engine!$H115,Budget_Paste!$H115)</f>
        <v/>
      </c>
      <c r="F149" s="44">
        <f>IF(F$5&lt;=Setup!$B$5,Engine!$I115,Budget_Paste!$I115)</f>
        <v/>
      </c>
      <c r="G149" s="44">
        <f>IF(G$5&lt;=Setup!$B$5,Engine!$J115,Budget_Paste!$J115)</f>
        <v/>
      </c>
      <c r="H149" s="44">
        <f>IF(H$5&lt;=Setup!$B$5,Engine!$K115,Budget_Paste!$K115)</f>
        <v/>
      </c>
      <c r="I149" s="44">
        <f>IF(I$5&lt;=Setup!$B$5,Engine!$L115,Budget_Paste!$L115)</f>
        <v/>
      </c>
      <c r="J149" s="44">
        <f>IF(J$5&lt;=Setup!$B$5,Engine!$M115,Budget_Paste!$M115)</f>
        <v/>
      </c>
      <c r="K149" s="44">
        <f>IF(K$5&lt;=Setup!$B$5,Engine!$N115,Budget_Paste!$N115)</f>
        <v/>
      </c>
      <c r="L149" s="44">
        <f>IF(L$5&lt;=Setup!$B$5,Engine!$O115,Budget_Paste!$O115)</f>
        <v/>
      </c>
      <c r="M149" s="44">
        <f>IF(M$5&lt;=Setup!$B$5,Engine!$P115,Budget_Paste!$P115)</f>
        <v/>
      </c>
      <c r="N149" s="44">
        <f>SUM(B149:M149)</f>
        <v/>
      </c>
    </row>
    <row r="150" hidden="1" outlineLevel="2">
      <c r="A150" s="6" t="inlineStr">
        <is>
          <t xml:space="preserve">        Direct Wages</t>
        </is>
      </c>
      <c r="B150" s="44">
        <f>IF(B$5&lt;=Setup!$B$5,Engine!$E116,Budget_Paste!$E116)</f>
        <v/>
      </c>
      <c r="C150" s="44">
        <f>IF(C$5&lt;=Setup!$B$5,Engine!$F116,Budget_Paste!$F116)</f>
        <v/>
      </c>
      <c r="D150" s="44">
        <f>IF(D$5&lt;=Setup!$B$5,Engine!$G116,Budget_Paste!$G116)</f>
        <v/>
      </c>
      <c r="E150" s="44">
        <f>IF(E$5&lt;=Setup!$B$5,Engine!$H116,Budget_Paste!$H116)</f>
        <v/>
      </c>
      <c r="F150" s="44">
        <f>IF(F$5&lt;=Setup!$B$5,Engine!$I116,Budget_Paste!$I116)</f>
        <v/>
      </c>
      <c r="G150" s="44">
        <f>IF(G$5&lt;=Setup!$B$5,Engine!$J116,Budget_Paste!$J116)</f>
        <v/>
      </c>
      <c r="H150" s="44">
        <f>IF(H$5&lt;=Setup!$B$5,Engine!$K116,Budget_Paste!$K116)</f>
        <v/>
      </c>
      <c r="I150" s="44">
        <f>IF(I$5&lt;=Setup!$B$5,Engine!$L116,Budget_Paste!$L116)</f>
        <v/>
      </c>
      <c r="J150" s="44">
        <f>IF(J$5&lt;=Setup!$B$5,Engine!$M116,Budget_Paste!$M116)</f>
        <v/>
      </c>
      <c r="K150" s="44">
        <f>IF(K$5&lt;=Setup!$B$5,Engine!$N116,Budget_Paste!$N116)</f>
        <v/>
      </c>
      <c r="L150" s="44">
        <f>IF(L$5&lt;=Setup!$B$5,Engine!$O116,Budget_Paste!$O116)</f>
        <v/>
      </c>
      <c r="M150" s="44">
        <f>IF(M$5&lt;=Setup!$B$5,Engine!$P116,Budget_Paste!$P116)</f>
        <v/>
      </c>
      <c r="N150" s="44">
        <f>SUM(B150:M150)</f>
        <v/>
      </c>
    </row>
    <row r="151" hidden="1" outlineLevel="2">
      <c r="A151" s="6" t="inlineStr">
        <is>
          <t xml:space="preserve">        Direct Superannuation</t>
        </is>
      </c>
      <c r="B151" s="44">
        <f>IF(B$5&lt;=Setup!$B$5,Engine!$E117,Budget_Paste!$E117)</f>
        <v/>
      </c>
      <c r="C151" s="44">
        <f>IF(C$5&lt;=Setup!$B$5,Engine!$F117,Budget_Paste!$F117)</f>
        <v/>
      </c>
      <c r="D151" s="44">
        <f>IF(D$5&lt;=Setup!$B$5,Engine!$G117,Budget_Paste!$G117)</f>
        <v/>
      </c>
      <c r="E151" s="44">
        <f>IF(E$5&lt;=Setup!$B$5,Engine!$H117,Budget_Paste!$H117)</f>
        <v/>
      </c>
      <c r="F151" s="44">
        <f>IF(F$5&lt;=Setup!$B$5,Engine!$I117,Budget_Paste!$I117)</f>
        <v/>
      </c>
      <c r="G151" s="44">
        <f>IF(G$5&lt;=Setup!$B$5,Engine!$J117,Budget_Paste!$J117)</f>
        <v/>
      </c>
      <c r="H151" s="44">
        <f>IF(H$5&lt;=Setup!$B$5,Engine!$K117,Budget_Paste!$K117)</f>
        <v/>
      </c>
      <c r="I151" s="44">
        <f>IF(I$5&lt;=Setup!$B$5,Engine!$L117,Budget_Paste!$L117)</f>
        <v/>
      </c>
      <c r="J151" s="44">
        <f>IF(J$5&lt;=Setup!$B$5,Engine!$M117,Budget_Paste!$M117)</f>
        <v/>
      </c>
      <c r="K151" s="44">
        <f>IF(K$5&lt;=Setup!$B$5,Engine!$N117,Budget_Paste!$N117)</f>
        <v/>
      </c>
      <c r="L151" s="44">
        <f>IF(L$5&lt;=Setup!$B$5,Engine!$O117,Budget_Paste!$O117)</f>
        <v/>
      </c>
      <c r="M151" s="44">
        <f>IF(M$5&lt;=Setup!$B$5,Engine!$P117,Budget_Paste!$P117)</f>
        <v/>
      </c>
      <c r="N151" s="44">
        <f>SUM(B151:M151)</f>
        <v/>
      </c>
    </row>
    <row r="152" hidden="1" outlineLevel="2">
      <c r="A152" s="6" t="inlineStr">
        <is>
          <t xml:space="preserve">        Direct Workers Comp</t>
        </is>
      </c>
      <c r="B152" s="44">
        <f>IF(B$5&lt;=Setup!$B$5,Engine!$E118,Budget_Paste!$E118)</f>
        <v/>
      </c>
      <c r="C152" s="44">
        <f>IF(C$5&lt;=Setup!$B$5,Engine!$F118,Budget_Paste!$F118)</f>
        <v/>
      </c>
      <c r="D152" s="44">
        <f>IF(D$5&lt;=Setup!$B$5,Engine!$G118,Budget_Paste!$G118)</f>
        <v/>
      </c>
      <c r="E152" s="44">
        <f>IF(E$5&lt;=Setup!$B$5,Engine!$H118,Budget_Paste!$H118)</f>
        <v/>
      </c>
      <c r="F152" s="44">
        <f>IF(F$5&lt;=Setup!$B$5,Engine!$I118,Budget_Paste!$I118)</f>
        <v/>
      </c>
      <c r="G152" s="44">
        <f>IF(G$5&lt;=Setup!$B$5,Engine!$J118,Budget_Paste!$J118)</f>
        <v/>
      </c>
      <c r="H152" s="44">
        <f>IF(H$5&lt;=Setup!$B$5,Engine!$K118,Budget_Paste!$K118)</f>
        <v/>
      </c>
      <c r="I152" s="44">
        <f>IF(I$5&lt;=Setup!$B$5,Engine!$L118,Budget_Paste!$L118)</f>
        <v/>
      </c>
      <c r="J152" s="44">
        <f>IF(J$5&lt;=Setup!$B$5,Engine!$M118,Budget_Paste!$M118)</f>
        <v/>
      </c>
      <c r="K152" s="44">
        <f>IF(K$5&lt;=Setup!$B$5,Engine!$N118,Budget_Paste!$N118)</f>
        <v/>
      </c>
      <c r="L152" s="44">
        <f>IF(L$5&lt;=Setup!$B$5,Engine!$O118,Budget_Paste!$O118)</f>
        <v/>
      </c>
      <c r="M152" s="44">
        <f>IF(M$5&lt;=Setup!$B$5,Engine!$P118,Budget_Paste!$P118)</f>
        <v/>
      </c>
      <c r="N152" s="44">
        <f>SUM(B152:M152)</f>
        <v/>
      </c>
    </row>
    <row r="153" hidden="1" outlineLevel="2">
      <c r="A153" s="6" t="inlineStr">
        <is>
          <t xml:space="preserve">        Other Direct Expenses</t>
        </is>
      </c>
      <c r="B153" s="44">
        <f>IF(B$5&lt;=Setup!$B$5,Engine!$E119,Budget_Paste!$E119)</f>
        <v/>
      </c>
      <c r="C153" s="44">
        <f>IF(C$5&lt;=Setup!$B$5,Engine!$F119,Budget_Paste!$F119)</f>
        <v/>
      </c>
      <c r="D153" s="44">
        <f>IF(D$5&lt;=Setup!$B$5,Engine!$G119,Budget_Paste!$G119)</f>
        <v/>
      </c>
      <c r="E153" s="44">
        <f>IF(E$5&lt;=Setup!$B$5,Engine!$H119,Budget_Paste!$H119)</f>
        <v/>
      </c>
      <c r="F153" s="44">
        <f>IF(F$5&lt;=Setup!$B$5,Engine!$I119,Budget_Paste!$I119)</f>
        <v/>
      </c>
      <c r="G153" s="44">
        <f>IF(G$5&lt;=Setup!$B$5,Engine!$J119,Budget_Paste!$J119)</f>
        <v/>
      </c>
      <c r="H153" s="44">
        <f>IF(H$5&lt;=Setup!$B$5,Engine!$K119,Budget_Paste!$K119)</f>
        <v/>
      </c>
      <c r="I153" s="44">
        <f>IF(I$5&lt;=Setup!$B$5,Engine!$L119,Budget_Paste!$L119)</f>
        <v/>
      </c>
      <c r="J153" s="44">
        <f>IF(J$5&lt;=Setup!$B$5,Engine!$M119,Budget_Paste!$M119)</f>
        <v/>
      </c>
      <c r="K153" s="44">
        <f>IF(K$5&lt;=Setup!$B$5,Engine!$N119,Budget_Paste!$N119)</f>
        <v/>
      </c>
      <c r="L153" s="44">
        <f>IF(L$5&lt;=Setup!$B$5,Engine!$O119,Budget_Paste!$O119)</f>
        <v/>
      </c>
      <c r="M153" s="44">
        <f>IF(M$5&lt;=Setup!$B$5,Engine!$P119,Budget_Paste!$P119)</f>
        <v/>
      </c>
      <c r="N153" s="44">
        <f>SUM(B153:M153)</f>
        <v/>
      </c>
    </row>
    <row r="154" hidden="1" outlineLevel="2">
      <c r="A154" s="6" t="inlineStr">
        <is>
          <t xml:space="preserve">        Credit Card fees paid - COGS</t>
        </is>
      </c>
      <c r="B154" s="44">
        <f>IF(B$5&lt;=Setup!$B$5,Engine!$E120,Budget_Paste!$E120)</f>
        <v/>
      </c>
      <c r="C154" s="44">
        <f>IF(C$5&lt;=Setup!$B$5,Engine!$F120,Budget_Paste!$F120)</f>
        <v/>
      </c>
      <c r="D154" s="44">
        <f>IF(D$5&lt;=Setup!$B$5,Engine!$G120,Budget_Paste!$G120)</f>
        <v/>
      </c>
      <c r="E154" s="44">
        <f>IF(E$5&lt;=Setup!$B$5,Engine!$H120,Budget_Paste!$H120)</f>
        <v/>
      </c>
      <c r="F154" s="44">
        <f>IF(F$5&lt;=Setup!$B$5,Engine!$I120,Budget_Paste!$I120)</f>
        <v/>
      </c>
      <c r="G154" s="44">
        <f>IF(G$5&lt;=Setup!$B$5,Engine!$J120,Budget_Paste!$J120)</f>
        <v/>
      </c>
      <c r="H154" s="44">
        <f>IF(H$5&lt;=Setup!$B$5,Engine!$K120,Budget_Paste!$K120)</f>
        <v/>
      </c>
      <c r="I154" s="44">
        <f>IF(I$5&lt;=Setup!$B$5,Engine!$L120,Budget_Paste!$L120)</f>
        <v/>
      </c>
      <c r="J154" s="44">
        <f>IF(J$5&lt;=Setup!$B$5,Engine!$M120,Budget_Paste!$M120)</f>
        <v/>
      </c>
      <c r="K154" s="44">
        <f>IF(K$5&lt;=Setup!$B$5,Engine!$N120,Budget_Paste!$N120)</f>
        <v/>
      </c>
      <c r="L154" s="44">
        <f>IF(L$5&lt;=Setup!$B$5,Engine!$O120,Budget_Paste!$O120)</f>
        <v/>
      </c>
      <c r="M154" s="44">
        <f>IF(M$5&lt;=Setup!$B$5,Engine!$P120,Budget_Paste!$P120)</f>
        <v/>
      </c>
      <c r="N154" s="44">
        <f>SUM(B154:M154)</f>
        <v/>
      </c>
    </row>
    <row r="155" outlineLevel="1">
      <c r="A155" s="25" t="inlineStr">
        <is>
          <t xml:space="preserve">    Expenses</t>
        </is>
      </c>
      <c r="B155" s="46">
        <f>SUM(B156:B161)</f>
        <v/>
      </c>
      <c r="C155" s="46">
        <f>SUM(C156:C161)</f>
        <v/>
      </c>
      <c r="D155" s="46">
        <f>SUM(D156:D161)</f>
        <v/>
      </c>
      <c r="E155" s="46">
        <f>SUM(E156:E161)</f>
        <v/>
      </c>
      <c r="F155" s="46">
        <f>SUM(F156:F161)</f>
        <v/>
      </c>
      <c r="G155" s="46">
        <f>SUM(G156:G161)</f>
        <v/>
      </c>
      <c r="H155" s="46">
        <f>SUM(H156:H161)</f>
        <v/>
      </c>
      <c r="I155" s="46">
        <f>SUM(I156:I161)</f>
        <v/>
      </c>
      <c r="J155" s="46">
        <f>SUM(J156:J161)</f>
        <v/>
      </c>
      <c r="K155" s="46">
        <f>SUM(K156:K161)</f>
        <v/>
      </c>
      <c r="L155" s="46">
        <f>SUM(L156:L161)</f>
        <v/>
      </c>
      <c r="M155" s="46">
        <f>SUM(M156:M161)</f>
        <v/>
      </c>
      <c r="N155" s="46">
        <f>SUM(N156:N161)</f>
        <v/>
      </c>
    </row>
    <row r="156" hidden="1" outlineLevel="2">
      <c r="A156" s="6" t="inlineStr">
        <is>
          <t xml:space="preserve">        General &amp; Administrative Exp</t>
        </is>
      </c>
      <c r="B156" s="44">
        <f>IF(B$5&lt;=Setup!$B$5,Engine!$E121,Budget_Paste!$E121)</f>
        <v/>
      </c>
      <c r="C156" s="44">
        <f>IF(C$5&lt;=Setup!$B$5,Engine!$F121,Budget_Paste!$F121)</f>
        <v/>
      </c>
      <c r="D156" s="44">
        <f>IF(D$5&lt;=Setup!$B$5,Engine!$G121,Budget_Paste!$G121)</f>
        <v/>
      </c>
      <c r="E156" s="44">
        <f>IF(E$5&lt;=Setup!$B$5,Engine!$H121,Budget_Paste!$H121)</f>
        <v/>
      </c>
      <c r="F156" s="44">
        <f>IF(F$5&lt;=Setup!$B$5,Engine!$I121,Budget_Paste!$I121)</f>
        <v/>
      </c>
      <c r="G156" s="44">
        <f>IF(G$5&lt;=Setup!$B$5,Engine!$J121,Budget_Paste!$J121)</f>
        <v/>
      </c>
      <c r="H156" s="44">
        <f>IF(H$5&lt;=Setup!$B$5,Engine!$K121,Budget_Paste!$K121)</f>
        <v/>
      </c>
      <c r="I156" s="44">
        <f>IF(I$5&lt;=Setup!$B$5,Engine!$L121,Budget_Paste!$L121)</f>
        <v/>
      </c>
      <c r="J156" s="44">
        <f>IF(J$5&lt;=Setup!$B$5,Engine!$M121,Budget_Paste!$M121)</f>
        <v/>
      </c>
      <c r="K156" s="44">
        <f>IF(K$5&lt;=Setup!$B$5,Engine!$N121,Budget_Paste!$N121)</f>
        <v/>
      </c>
      <c r="L156" s="44">
        <f>IF(L$5&lt;=Setup!$B$5,Engine!$O121,Budget_Paste!$O121)</f>
        <v/>
      </c>
      <c r="M156" s="44">
        <f>IF(M$5&lt;=Setup!$B$5,Engine!$P121,Budget_Paste!$P121)</f>
        <v/>
      </c>
      <c r="N156" s="44">
        <f>SUM(B156:M156)</f>
        <v/>
      </c>
    </row>
    <row r="157" hidden="1" outlineLevel="2">
      <c r="A157" s="6" t="inlineStr">
        <is>
          <t xml:space="preserve">        Business Insurances</t>
        </is>
      </c>
      <c r="B157" s="44">
        <f>IF(B$5&lt;=Setup!$B$5,Engine!$E122,Budget_Paste!$E122)</f>
        <v/>
      </c>
      <c r="C157" s="44">
        <f>IF(C$5&lt;=Setup!$B$5,Engine!$F122,Budget_Paste!$F122)</f>
        <v/>
      </c>
      <c r="D157" s="44">
        <f>IF(D$5&lt;=Setup!$B$5,Engine!$G122,Budget_Paste!$G122)</f>
        <v/>
      </c>
      <c r="E157" s="44">
        <f>IF(E$5&lt;=Setup!$B$5,Engine!$H122,Budget_Paste!$H122)</f>
        <v/>
      </c>
      <c r="F157" s="44">
        <f>IF(F$5&lt;=Setup!$B$5,Engine!$I122,Budget_Paste!$I122)</f>
        <v/>
      </c>
      <c r="G157" s="44">
        <f>IF(G$5&lt;=Setup!$B$5,Engine!$J122,Budget_Paste!$J122)</f>
        <v/>
      </c>
      <c r="H157" s="44">
        <f>IF(H$5&lt;=Setup!$B$5,Engine!$K122,Budget_Paste!$K122)</f>
        <v/>
      </c>
      <c r="I157" s="44">
        <f>IF(I$5&lt;=Setup!$B$5,Engine!$L122,Budget_Paste!$L122)</f>
        <v/>
      </c>
      <c r="J157" s="44">
        <f>IF(J$5&lt;=Setup!$B$5,Engine!$M122,Budget_Paste!$M122)</f>
        <v/>
      </c>
      <c r="K157" s="44">
        <f>IF(K$5&lt;=Setup!$B$5,Engine!$N122,Budget_Paste!$N122)</f>
        <v/>
      </c>
      <c r="L157" s="44">
        <f>IF(L$5&lt;=Setup!$B$5,Engine!$O122,Budget_Paste!$O122)</f>
        <v/>
      </c>
      <c r="M157" s="44">
        <f>IF(M$5&lt;=Setup!$B$5,Engine!$P122,Budget_Paste!$P122)</f>
        <v/>
      </c>
      <c r="N157" s="44">
        <f>SUM(B157:M157)</f>
        <v/>
      </c>
    </row>
    <row r="158" hidden="1" outlineLevel="2">
      <c r="A158" s="6" t="inlineStr">
        <is>
          <t xml:space="preserve">        Advertising &amp; Promotion Exp</t>
        </is>
      </c>
      <c r="B158" s="44">
        <f>IF(B$5&lt;=Setup!$B$5,Engine!$E123,Budget_Paste!$E123)</f>
        <v/>
      </c>
      <c r="C158" s="44">
        <f>IF(C$5&lt;=Setup!$B$5,Engine!$F123,Budget_Paste!$F123)</f>
        <v/>
      </c>
      <c r="D158" s="44">
        <f>IF(D$5&lt;=Setup!$B$5,Engine!$G123,Budget_Paste!$G123)</f>
        <v/>
      </c>
      <c r="E158" s="44">
        <f>IF(E$5&lt;=Setup!$B$5,Engine!$H123,Budget_Paste!$H123)</f>
        <v/>
      </c>
      <c r="F158" s="44">
        <f>IF(F$5&lt;=Setup!$B$5,Engine!$I123,Budget_Paste!$I123)</f>
        <v/>
      </c>
      <c r="G158" s="44">
        <f>IF(G$5&lt;=Setup!$B$5,Engine!$J123,Budget_Paste!$J123)</f>
        <v/>
      </c>
      <c r="H158" s="44">
        <f>IF(H$5&lt;=Setup!$B$5,Engine!$K123,Budget_Paste!$K123)</f>
        <v/>
      </c>
      <c r="I158" s="44">
        <f>IF(I$5&lt;=Setup!$B$5,Engine!$L123,Budget_Paste!$L123)</f>
        <v/>
      </c>
      <c r="J158" s="44">
        <f>IF(J$5&lt;=Setup!$B$5,Engine!$M123,Budget_Paste!$M123)</f>
        <v/>
      </c>
      <c r="K158" s="44">
        <f>IF(K$5&lt;=Setup!$B$5,Engine!$N123,Budget_Paste!$N123)</f>
        <v/>
      </c>
      <c r="L158" s="44">
        <f>IF(L$5&lt;=Setup!$B$5,Engine!$O123,Budget_Paste!$O123)</f>
        <v/>
      </c>
      <c r="M158" s="44">
        <f>IF(M$5&lt;=Setup!$B$5,Engine!$P123,Budget_Paste!$P123)</f>
        <v/>
      </c>
      <c r="N158" s="44">
        <f>SUM(B158:M158)</f>
        <v/>
      </c>
    </row>
    <row r="159" hidden="1" outlineLevel="2">
      <c r="A159" s="6" t="inlineStr">
        <is>
          <t xml:space="preserve">        Operating Expenses</t>
        </is>
      </c>
      <c r="B159" s="44">
        <f>IF(B$5&lt;=Setup!$B$5,Engine!$E124,Budget_Paste!$E124)</f>
        <v/>
      </c>
      <c r="C159" s="44">
        <f>IF(C$5&lt;=Setup!$B$5,Engine!$F124,Budget_Paste!$F124)</f>
        <v/>
      </c>
      <c r="D159" s="44">
        <f>IF(D$5&lt;=Setup!$B$5,Engine!$G124,Budget_Paste!$G124)</f>
        <v/>
      </c>
      <c r="E159" s="44">
        <f>IF(E$5&lt;=Setup!$B$5,Engine!$H124,Budget_Paste!$H124)</f>
        <v/>
      </c>
      <c r="F159" s="44">
        <f>IF(F$5&lt;=Setup!$B$5,Engine!$I124,Budget_Paste!$I124)</f>
        <v/>
      </c>
      <c r="G159" s="44">
        <f>IF(G$5&lt;=Setup!$B$5,Engine!$J124,Budget_Paste!$J124)</f>
        <v/>
      </c>
      <c r="H159" s="44">
        <f>IF(H$5&lt;=Setup!$B$5,Engine!$K124,Budget_Paste!$K124)</f>
        <v/>
      </c>
      <c r="I159" s="44">
        <f>IF(I$5&lt;=Setup!$B$5,Engine!$L124,Budget_Paste!$L124)</f>
        <v/>
      </c>
      <c r="J159" s="44">
        <f>IF(J$5&lt;=Setup!$B$5,Engine!$M124,Budget_Paste!$M124)</f>
        <v/>
      </c>
      <c r="K159" s="44">
        <f>IF(K$5&lt;=Setup!$B$5,Engine!$N124,Budget_Paste!$N124)</f>
        <v/>
      </c>
      <c r="L159" s="44">
        <f>IF(L$5&lt;=Setup!$B$5,Engine!$O124,Budget_Paste!$O124)</f>
        <v/>
      </c>
      <c r="M159" s="44">
        <f>IF(M$5&lt;=Setup!$B$5,Engine!$P124,Budget_Paste!$P124)</f>
        <v/>
      </c>
      <c r="N159" s="44">
        <f>SUM(B159:M159)</f>
        <v/>
      </c>
    </row>
    <row r="160" hidden="1" outlineLevel="2">
      <c r="A160" s="6" t="inlineStr">
        <is>
          <t xml:space="preserve">        Employment Expenses</t>
        </is>
      </c>
      <c r="B160" s="44">
        <f>IF(B$5&lt;=Setup!$B$5,Engine!$E125,Budget_Paste!$E125)</f>
        <v/>
      </c>
      <c r="C160" s="44">
        <f>IF(C$5&lt;=Setup!$B$5,Engine!$F125,Budget_Paste!$F125)</f>
        <v/>
      </c>
      <c r="D160" s="44">
        <f>IF(D$5&lt;=Setup!$B$5,Engine!$G125,Budget_Paste!$G125)</f>
        <v/>
      </c>
      <c r="E160" s="44">
        <f>IF(E$5&lt;=Setup!$B$5,Engine!$H125,Budget_Paste!$H125)</f>
        <v/>
      </c>
      <c r="F160" s="44">
        <f>IF(F$5&lt;=Setup!$B$5,Engine!$I125,Budget_Paste!$I125)</f>
        <v/>
      </c>
      <c r="G160" s="44">
        <f>IF(G$5&lt;=Setup!$B$5,Engine!$J125,Budget_Paste!$J125)</f>
        <v/>
      </c>
      <c r="H160" s="44">
        <f>IF(H$5&lt;=Setup!$B$5,Engine!$K125,Budget_Paste!$K125)</f>
        <v/>
      </c>
      <c r="I160" s="44">
        <f>IF(I$5&lt;=Setup!$B$5,Engine!$L125,Budget_Paste!$L125)</f>
        <v/>
      </c>
      <c r="J160" s="44">
        <f>IF(J$5&lt;=Setup!$B$5,Engine!$M125,Budget_Paste!$M125)</f>
        <v/>
      </c>
      <c r="K160" s="44">
        <f>IF(K$5&lt;=Setup!$B$5,Engine!$N125,Budget_Paste!$N125)</f>
        <v/>
      </c>
      <c r="L160" s="44">
        <f>IF(L$5&lt;=Setup!$B$5,Engine!$O125,Budget_Paste!$O125)</f>
        <v/>
      </c>
      <c r="M160" s="44">
        <f>IF(M$5&lt;=Setup!$B$5,Engine!$P125,Budget_Paste!$P125)</f>
        <v/>
      </c>
      <c r="N160" s="44">
        <f>SUM(B160:M160)</f>
        <v/>
      </c>
    </row>
    <row r="161" hidden="1" outlineLevel="2">
      <c r="A161" s="6" t="inlineStr">
        <is>
          <t xml:space="preserve">        Credit Card fees paid</t>
        </is>
      </c>
      <c r="B161" s="44">
        <f>IF(B$5&lt;=Setup!$B$5,Engine!$E126,Budget_Paste!$E126)</f>
        <v/>
      </c>
      <c r="C161" s="44">
        <f>IF(C$5&lt;=Setup!$B$5,Engine!$F126,Budget_Paste!$F126)</f>
        <v/>
      </c>
      <c r="D161" s="44">
        <f>IF(D$5&lt;=Setup!$B$5,Engine!$G126,Budget_Paste!$G126)</f>
        <v/>
      </c>
      <c r="E161" s="44">
        <f>IF(E$5&lt;=Setup!$B$5,Engine!$H126,Budget_Paste!$H126)</f>
        <v/>
      </c>
      <c r="F161" s="44">
        <f>IF(F$5&lt;=Setup!$B$5,Engine!$I126,Budget_Paste!$I126)</f>
        <v/>
      </c>
      <c r="G161" s="44">
        <f>IF(G$5&lt;=Setup!$B$5,Engine!$J126,Budget_Paste!$J126)</f>
        <v/>
      </c>
      <c r="H161" s="44">
        <f>IF(H$5&lt;=Setup!$B$5,Engine!$K126,Budget_Paste!$K126)</f>
        <v/>
      </c>
      <c r="I161" s="44">
        <f>IF(I$5&lt;=Setup!$B$5,Engine!$L126,Budget_Paste!$L126)</f>
        <v/>
      </c>
      <c r="J161" s="44">
        <f>IF(J$5&lt;=Setup!$B$5,Engine!$M126,Budget_Paste!$M126)</f>
        <v/>
      </c>
      <c r="K161" s="44">
        <f>IF(K$5&lt;=Setup!$B$5,Engine!$N126,Budget_Paste!$N126)</f>
        <v/>
      </c>
      <c r="L161" s="44">
        <f>IF(L$5&lt;=Setup!$B$5,Engine!$O126,Budget_Paste!$O126)</f>
        <v/>
      </c>
      <c r="M161" s="44">
        <f>IF(M$5&lt;=Setup!$B$5,Engine!$P126,Budget_Paste!$P126)</f>
        <v/>
      </c>
      <c r="N161" s="44">
        <f>SUM(B161:M161)</f>
        <v/>
      </c>
    </row>
    <row r="162" outlineLevel="1">
      <c r="A162" s="25" t="inlineStr">
        <is>
          <t xml:space="preserve">    Other Income</t>
        </is>
      </c>
      <c r="B162" s="46">
        <f>SUM(B163:B163)</f>
        <v/>
      </c>
      <c r="C162" s="46">
        <f>SUM(C163:C163)</f>
        <v/>
      </c>
      <c r="D162" s="46">
        <f>SUM(D163:D163)</f>
        <v/>
      </c>
      <c r="E162" s="46">
        <f>SUM(E163:E163)</f>
        <v/>
      </c>
      <c r="F162" s="46">
        <f>SUM(F163:F163)</f>
        <v/>
      </c>
      <c r="G162" s="46">
        <f>SUM(G163:G163)</f>
        <v/>
      </c>
      <c r="H162" s="46">
        <f>SUM(H163:H163)</f>
        <v/>
      </c>
      <c r="I162" s="46">
        <f>SUM(I163:I163)</f>
        <v/>
      </c>
      <c r="J162" s="46">
        <f>SUM(J163:J163)</f>
        <v/>
      </c>
      <c r="K162" s="46">
        <f>SUM(K163:K163)</f>
        <v/>
      </c>
      <c r="L162" s="46">
        <f>SUM(L163:L163)</f>
        <v/>
      </c>
      <c r="M162" s="46">
        <f>SUM(M163:M163)</f>
        <v/>
      </c>
      <c r="N162" s="46">
        <f>SUM(N163:N163)</f>
        <v/>
      </c>
    </row>
    <row r="163" hidden="1" outlineLevel="2">
      <c r="A163" s="6" t="inlineStr">
        <is>
          <t xml:space="preserve">        Other Income</t>
        </is>
      </c>
      <c r="B163" s="44">
        <f>IF(B$5&lt;=Setup!$B$5,Engine!$E127,Budget_Paste!$E127)</f>
        <v/>
      </c>
      <c r="C163" s="44">
        <f>IF(C$5&lt;=Setup!$B$5,Engine!$F127,Budget_Paste!$F127)</f>
        <v/>
      </c>
      <c r="D163" s="44">
        <f>IF(D$5&lt;=Setup!$B$5,Engine!$G127,Budget_Paste!$G127)</f>
        <v/>
      </c>
      <c r="E163" s="44">
        <f>IF(E$5&lt;=Setup!$B$5,Engine!$H127,Budget_Paste!$H127)</f>
        <v/>
      </c>
      <c r="F163" s="44">
        <f>IF(F$5&lt;=Setup!$B$5,Engine!$I127,Budget_Paste!$I127)</f>
        <v/>
      </c>
      <c r="G163" s="44">
        <f>IF(G$5&lt;=Setup!$B$5,Engine!$J127,Budget_Paste!$J127)</f>
        <v/>
      </c>
      <c r="H163" s="44">
        <f>IF(H$5&lt;=Setup!$B$5,Engine!$K127,Budget_Paste!$K127)</f>
        <v/>
      </c>
      <c r="I163" s="44">
        <f>IF(I$5&lt;=Setup!$B$5,Engine!$L127,Budget_Paste!$L127)</f>
        <v/>
      </c>
      <c r="J163" s="44">
        <f>IF(J$5&lt;=Setup!$B$5,Engine!$M127,Budget_Paste!$M127)</f>
        <v/>
      </c>
      <c r="K163" s="44">
        <f>IF(K$5&lt;=Setup!$B$5,Engine!$N127,Budget_Paste!$N127)</f>
        <v/>
      </c>
      <c r="L163" s="44">
        <f>IF(L$5&lt;=Setup!$B$5,Engine!$O127,Budget_Paste!$O127)</f>
        <v/>
      </c>
      <c r="M163" s="44">
        <f>IF(M$5&lt;=Setup!$B$5,Engine!$P127,Budget_Paste!$P127)</f>
        <v/>
      </c>
      <c r="N163" s="44">
        <f>SUM(B163:M163)</f>
        <v/>
      </c>
    </row>
    <row r="164" outlineLevel="1">
      <c r="A164" s="25" t="inlineStr">
        <is>
          <t xml:space="preserve">    Other Expenses</t>
        </is>
      </c>
      <c r="B164" s="46">
        <f>SUM(B165:B165)</f>
        <v/>
      </c>
      <c r="C164" s="46">
        <f>SUM(C165:C165)</f>
        <v/>
      </c>
      <c r="D164" s="46">
        <f>SUM(D165:D165)</f>
        <v/>
      </c>
      <c r="E164" s="46">
        <f>SUM(E165:E165)</f>
        <v/>
      </c>
      <c r="F164" s="46">
        <f>SUM(F165:F165)</f>
        <v/>
      </c>
      <c r="G164" s="46">
        <f>SUM(G165:G165)</f>
        <v/>
      </c>
      <c r="H164" s="46">
        <f>SUM(H165:H165)</f>
        <v/>
      </c>
      <c r="I164" s="46">
        <f>SUM(I165:I165)</f>
        <v/>
      </c>
      <c r="J164" s="46">
        <f>SUM(J165:J165)</f>
        <v/>
      </c>
      <c r="K164" s="46">
        <f>SUM(K165:K165)</f>
        <v/>
      </c>
      <c r="L164" s="46">
        <f>SUM(L165:L165)</f>
        <v/>
      </c>
      <c r="M164" s="46">
        <f>SUM(M165:M165)</f>
        <v/>
      </c>
      <c r="N164" s="46">
        <f>SUM(N165:N165)</f>
        <v/>
      </c>
    </row>
    <row r="165" hidden="1" outlineLevel="2">
      <c r="A165" s="6" t="inlineStr">
        <is>
          <t xml:space="preserve">        Other Expenses</t>
        </is>
      </c>
      <c r="B165" s="44">
        <f>IF(B$5&lt;=Setup!$B$5,Engine!$E128,Budget_Paste!$E128)</f>
        <v/>
      </c>
      <c r="C165" s="44">
        <f>IF(C$5&lt;=Setup!$B$5,Engine!$F128,Budget_Paste!$F128)</f>
        <v/>
      </c>
      <c r="D165" s="44">
        <f>IF(D$5&lt;=Setup!$B$5,Engine!$G128,Budget_Paste!$G128)</f>
        <v/>
      </c>
      <c r="E165" s="44">
        <f>IF(E$5&lt;=Setup!$B$5,Engine!$H128,Budget_Paste!$H128)</f>
        <v/>
      </c>
      <c r="F165" s="44">
        <f>IF(F$5&lt;=Setup!$B$5,Engine!$I128,Budget_Paste!$I128)</f>
        <v/>
      </c>
      <c r="G165" s="44">
        <f>IF(G$5&lt;=Setup!$B$5,Engine!$J128,Budget_Paste!$J128)</f>
        <v/>
      </c>
      <c r="H165" s="44">
        <f>IF(H$5&lt;=Setup!$B$5,Engine!$K128,Budget_Paste!$K128)</f>
        <v/>
      </c>
      <c r="I165" s="44">
        <f>IF(I$5&lt;=Setup!$B$5,Engine!$L128,Budget_Paste!$L128)</f>
        <v/>
      </c>
      <c r="J165" s="44">
        <f>IF(J$5&lt;=Setup!$B$5,Engine!$M128,Budget_Paste!$M128)</f>
        <v/>
      </c>
      <c r="K165" s="44">
        <f>IF(K$5&lt;=Setup!$B$5,Engine!$N128,Budget_Paste!$N128)</f>
        <v/>
      </c>
      <c r="L165" s="44">
        <f>IF(L$5&lt;=Setup!$B$5,Engine!$O128,Budget_Paste!$O128)</f>
        <v/>
      </c>
      <c r="M165" s="44">
        <f>IF(M$5&lt;=Setup!$B$5,Engine!$P128,Budget_Paste!$P128)</f>
        <v/>
      </c>
      <c r="N165" s="44">
        <f>SUM(B165:M165)</f>
        <v/>
      </c>
    </row>
    <row r="166" outlineLevel="1">
      <c r="A166" s="27" t="inlineStr">
        <is>
          <t xml:space="preserve">    Gross profit</t>
        </is>
      </c>
      <c r="B166" s="47">
        <f>B130+B138</f>
        <v/>
      </c>
      <c r="C166" s="47">
        <f>C130+C138</f>
        <v/>
      </c>
      <c r="D166" s="47">
        <f>D130+D138</f>
        <v/>
      </c>
      <c r="E166" s="47">
        <f>E130+E138</f>
        <v/>
      </c>
      <c r="F166" s="47">
        <f>F130+F138</f>
        <v/>
      </c>
      <c r="G166" s="47">
        <f>G130+G138</f>
        <v/>
      </c>
      <c r="H166" s="47">
        <f>H130+H138</f>
        <v/>
      </c>
      <c r="I166" s="47">
        <f>I130+I138</f>
        <v/>
      </c>
      <c r="J166" s="47">
        <f>J130+J138</f>
        <v/>
      </c>
      <c r="K166" s="47">
        <f>K130+K138</f>
        <v/>
      </c>
      <c r="L166" s="47">
        <f>L130+L138</f>
        <v/>
      </c>
      <c r="M166" s="47">
        <f>M130+M138</f>
        <v/>
      </c>
      <c r="N166" s="47">
        <f>N130+N138</f>
        <v/>
      </c>
    </row>
    <row r="167" outlineLevel="1">
      <c r="A167" s="6" t="inlineStr">
        <is>
          <t xml:space="preserve">    Gross margin %</t>
        </is>
      </c>
      <c r="B167" s="48">
        <f>IFERROR(B166/B130,0)</f>
        <v/>
      </c>
      <c r="C167" s="48">
        <f>IFERROR(C166/C130,0)</f>
        <v/>
      </c>
      <c r="D167" s="48">
        <f>IFERROR(D166/D130,0)</f>
        <v/>
      </c>
      <c r="E167" s="48">
        <f>IFERROR(E166/E130,0)</f>
        <v/>
      </c>
      <c r="F167" s="48">
        <f>IFERROR(F166/F130,0)</f>
        <v/>
      </c>
      <c r="G167" s="48">
        <f>IFERROR(G166/G130,0)</f>
        <v/>
      </c>
      <c r="H167" s="48">
        <f>IFERROR(H166/H130,0)</f>
        <v/>
      </c>
      <c r="I167" s="48">
        <f>IFERROR(I166/I130,0)</f>
        <v/>
      </c>
      <c r="J167" s="48">
        <f>IFERROR(J166/J130,0)</f>
        <v/>
      </c>
      <c r="K167" s="48">
        <f>IFERROR(K166/K130,0)</f>
        <v/>
      </c>
      <c r="L167" s="48">
        <f>IFERROR(L166/L130,0)</f>
        <v/>
      </c>
      <c r="M167" s="48">
        <f>IFERROR(M166/M130,0)</f>
        <v/>
      </c>
      <c r="N167" s="48">
        <f>IFERROR(N166/N130,0)</f>
        <v/>
      </c>
    </row>
    <row r="168" outlineLevel="1">
      <c r="A168" s="27" t="inlineStr">
        <is>
          <t xml:space="preserve">    Net profit</t>
        </is>
      </c>
      <c r="B168" s="47">
        <f>B130+B138+B155+B162+B164</f>
        <v/>
      </c>
      <c r="C168" s="47">
        <f>C130+C138+C155+C162+C164</f>
        <v/>
      </c>
      <c r="D168" s="47">
        <f>D130+D138+D155+D162+D164</f>
        <v/>
      </c>
      <c r="E168" s="47">
        <f>E130+E138+E155+E162+E164</f>
        <v/>
      </c>
      <c r="F168" s="47">
        <f>F130+F138+F155+F162+F164</f>
        <v/>
      </c>
      <c r="G168" s="47">
        <f>G130+G138+G155+G162+G164</f>
        <v/>
      </c>
      <c r="H168" s="47">
        <f>H130+H138+H155+H162+H164</f>
        <v/>
      </c>
      <c r="I168" s="47">
        <f>I130+I138+I155+I162+I164</f>
        <v/>
      </c>
      <c r="J168" s="47">
        <f>J130+J138+J155+J162+J164</f>
        <v/>
      </c>
      <c r="K168" s="47">
        <f>K130+K138+K155+K162+K164</f>
        <v/>
      </c>
      <c r="L168" s="47">
        <f>L130+L138+L155+L162+L164</f>
        <v/>
      </c>
      <c r="M168" s="47">
        <f>M130+M138+M155+M162+M164</f>
        <v/>
      </c>
      <c r="N168" s="47">
        <f>N130+N138+N155+N162+N164</f>
        <v/>
      </c>
    </row>
    <row r="170">
      <c r="A170" s="23" t="inlineStr">
        <is>
          <t>CONSULTING</t>
        </is>
      </c>
      <c r="B170" s="45">
        <f>B209</f>
        <v/>
      </c>
      <c r="C170" s="45">
        <f>C209</f>
        <v/>
      </c>
      <c r="D170" s="45">
        <f>D209</f>
        <v/>
      </c>
      <c r="E170" s="45">
        <f>E209</f>
        <v/>
      </c>
      <c r="F170" s="45">
        <f>F209</f>
        <v/>
      </c>
      <c r="G170" s="45">
        <f>G209</f>
        <v/>
      </c>
      <c r="H170" s="45">
        <f>H209</f>
        <v/>
      </c>
      <c r="I170" s="45">
        <f>I209</f>
        <v/>
      </c>
      <c r="J170" s="45">
        <f>J209</f>
        <v/>
      </c>
      <c r="K170" s="45">
        <f>K209</f>
        <v/>
      </c>
      <c r="L170" s="45">
        <f>L209</f>
        <v/>
      </c>
      <c r="M170" s="45">
        <f>M209</f>
        <v/>
      </c>
      <c r="N170" s="45">
        <f>N209</f>
        <v/>
      </c>
    </row>
    <row r="171" outlineLevel="1">
      <c r="A171" s="25" t="inlineStr">
        <is>
          <t xml:space="preserve">    Income</t>
        </is>
      </c>
      <c r="B171" s="46">
        <f>SUM(B172:B178)</f>
        <v/>
      </c>
      <c r="C171" s="46">
        <f>SUM(C172:C178)</f>
        <v/>
      </c>
      <c r="D171" s="46">
        <f>SUM(D172:D178)</f>
        <v/>
      </c>
      <c r="E171" s="46">
        <f>SUM(E172:E178)</f>
        <v/>
      </c>
      <c r="F171" s="46">
        <f>SUM(F172:F178)</f>
        <v/>
      </c>
      <c r="G171" s="46">
        <f>SUM(G172:G178)</f>
        <v/>
      </c>
      <c r="H171" s="46">
        <f>SUM(H172:H178)</f>
        <v/>
      </c>
      <c r="I171" s="46">
        <f>SUM(I172:I178)</f>
        <v/>
      </c>
      <c r="J171" s="46">
        <f>SUM(J172:J178)</f>
        <v/>
      </c>
      <c r="K171" s="46">
        <f>SUM(K172:K178)</f>
        <v/>
      </c>
      <c r="L171" s="46">
        <f>SUM(L172:L178)</f>
        <v/>
      </c>
      <c r="M171" s="46">
        <f>SUM(M172:M178)</f>
        <v/>
      </c>
      <c r="N171" s="46">
        <f>SUM(N172:N178)</f>
        <v/>
      </c>
    </row>
    <row r="172" hidden="1" outlineLevel="2">
      <c r="A172" s="6" t="inlineStr">
        <is>
          <t xml:space="preserve">        Contract Income</t>
        </is>
      </c>
      <c r="B172" s="44">
        <f>IF(B$5&lt;=Setup!$B$5,Engine!$E129,Budget_Paste!$E129)</f>
        <v/>
      </c>
      <c r="C172" s="44">
        <f>IF(C$5&lt;=Setup!$B$5,Engine!$F129,Budget_Paste!$F129)</f>
        <v/>
      </c>
      <c r="D172" s="44">
        <f>IF(D$5&lt;=Setup!$B$5,Engine!$G129,Budget_Paste!$G129)</f>
        <v/>
      </c>
      <c r="E172" s="44">
        <f>IF(E$5&lt;=Setup!$B$5,Engine!$H129,Budget_Paste!$H129)</f>
        <v/>
      </c>
      <c r="F172" s="44">
        <f>IF(F$5&lt;=Setup!$B$5,Engine!$I129,Budget_Paste!$I129)</f>
        <v/>
      </c>
      <c r="G172" s="44">
        <f>IF(G$5&lt;=Setup!$B$5,Engine!$J129,Budget_Paste!$J129)</f>
        <v/>
      </c>
      <c r="H172" s="44">
        <f>IF(H$5&lt;=Setup!$B$5,Engine!$K129,Budget_Paste!$K129)</f>
        <v/>
      </c>
      <c r="I172" s="44">
        <f>IF(I$5&lt;=Setup!$B$5,Engine!$L129,Budget_Paste!$L129)</f>
        <v/>
      </c>
      <c r="J172" s="44">
        <f>IF(J$5&lt;=Setup!$B$5,Engine!$M129,Budget_Paste!$M129)</f>
        <v/>
      </c>
      <c r="K172" s="44">
        <f>IF(K$5&lt;=Setup!$B$5,Engine!$N129,Budget_Paste!$N129)</f>
        <v/>
      </c>
      <c r="L172" s="44">
        <f>IF(L$5&lt;=Setup!$B$5,Engine!$O129,Budget_Paste!$O129)</f>
        <v/>
      </c>
      <c r="M172" s="44">
        <f>IF(M$5&lt;=Setup!$B$5,Engine!$P129,Budget_Paste!$P129)</f>
        <v/>
      </c>
      <c r="N172" s="44">
        <f>SUM(B172:M172)</f>
        <v/>
      </c>
    </row>
    <row r="173" hidden="1" outlineLevel="2">
      <c r="A173" s="6" t="inlineStr">
        <is>
          <t xml:space="preserve">        Non Contract Income</t>
        </is>
      </c>
      <c r="B173" s="44">
        <f>IF(B$5&lt;=Setup!$B$5,Engine!$E130,Budget_Paste!$E130)</f>
        <v/>
      </c>
      <c r="C173" s="44">
        <f>IF(C$5&lt;=Setup!$B$5,Engine!$F130,Budget_Paste!$F130)</f>
        <v/>
      </c>
      <c r="D173" s="44">
        <f>IF(D$5&lt;=Setup!$B$5,Engine!$G130,Budget_Paste!$G130)</f>
        <v/>
      </c>
      <c r="E173" s="44">
        <f>IF(E$5&lt;=Setup!$B$5,Engine!$H130,Budget_Paste!$H130)</f>
        <v/>
      </c>
      <c r="F173" s="44">
        <f>IF(F$5&lt;=Setup!$B$5,Engine!$I130,Budget_Paste!$I130)</f>
        <v/>
      </c>
      <c r="G173" s="44">
        <f>IF(G$5&lt;=Setup!$B$5,Engine!$J130,Budget_Paste!$J130)</f>
        <v/>
      </c>
      <c r="H173" s="44">
        <f>IF(H$5&lt;=Setup!$B$5,Engine!$K130,Budget_Paste!$K130)</f>
        <v/>
      </c>
      <c r="I173" s="44">
        <f>IF(I$5&lt;=Setup!$B$5,Engine!$L130,Budget_Paste!$L130)</f>
        <v/>
      </c>
      <c r="J173" s="44">
        <f>IF(J$5&lt;=Setup!$B$5,Engine!$M130,Budget_Paste!$M130)</f>
        <v/>
      </c>
      <c r="K173" s="44">
        <f>IF(K$5&lt;=Setup!$B$5,Engine!$N130,Budget_Paste!$N130)</f>
        <v/>
      </c>
      <c r="L173" s="44">
        <f>IF(L$5&lt;=Setup!$B$5,Engine!$O130,Budget_Paste!$O130)</f>
        <v/>
      </c>
      <c r="M173" s="44">
        <f>IF(M$5&lt;=Setup!$B$5,Engine!$P130,Budget_Paste!$P130)</f>
        <v/>
      </c>
      <c r="N173" s="44">
        <f>SUM(B173:M173)</f>
        <v/>
      </c>
    </row>
    <row r="174" hidden="1" outlineLevel="2">
      <c r="A174" s="6" t="inlineStr">
        <is>
          <t xml:space="preserve">        Work in Progess</t>
        </is>
      </c>
      <c r="B174" s="44">
        <f>IF(B$5&lt;=Setup!$B$5,Engine!$E131,Budget_Paste!$E131)</f>
        <v/>
      </c>
      <c r="C174" s="44">
        <f>IF(C$5&lt;=Setup!$B$5,Engine!$F131,Budget_Paste!$F131)</f>
        <v/>
      </c>
      <c r="D174" s="44">
        <f>IF(D$5&lt;=Setup!$B$5,Engine!$G131,Budget_Paste!$G131)</f>
        <v/>
      </c>
      <c r="E174" s="44">
        <f>IF(E$5&lt;=Setup!$B$5,Engine!$H131,Budget_Paste!$H131)</f>
        <v/>
      </c>
      <c r="F174" s="44">
        <f>IF(F$5&lt;=Setup!$B$5,Engine!$I131,Budget_Paste!$I131)</f>
        <v/>
      </c>
      <c r="G174" s="44">
        <f>IF(G$5&lt;=Setup!$B$5,Engine!$J131,Budget_Paste!$J131)</f>
        <v/>
      </c>
      <c r="H174" s="44">
        <f>IF(H$5&lt;=Setup!$B$5,Engine!$K131,Budget_Paste!$K131)</f>
        <v/>
      </c>
      <c r="I174" s="44">
        <f>IF(I$5&lt;=Setup!$B$5,Engine!$L131,Budget_Paste!$L131)</f>
        <v/>
      </c>
      <c r="J174" s="44">
        <f>IF(J$5&lt;=Setup!$B$5,Engine!$M131,Budget_Paste!$M131)</f>
        <v/>
      </c>
      <c r="K174" s="44">
        <f>IF(K$5&lt;=Setup!$B$5,Engine!$N131,Budget_Paste!$N131)</f>
        <v/>
      </c>
      <c r="L174" s="44">
        <f>IF(L$5&lt;=Setup!$B$5,Engine!$O131,Budget_Paste!$O131)</f>
        <v/>
      </c>
      <c r="M174" s="44">
        <f>IF(M$5&lt;=Setup!$B$5,Engine!$P131,Budget_Paste!$P131)</f>
        <v/>
      </c>
      <c r="N174" s="44">
        <f>SUM(B174:M174)</f>
        <v/>
      </c>
    </row>
    <row r="175" hidden="1" outlineLevel="2">
      <c r="A175" s="6" t="inlineStr">
        <is>
          <t xml:space="preserve">        Freight Collected &amp; Travel</t>
        </is>
      </c>
      <c r="B175" s="44">
        <f>IF(B$5&lt;=Setup!$B$5,Engine!$E132,Budget_Paste!$E132)</f>
        <v/>
      </c>
      <c r="C175" s="44">
        <f>IF(C$5&lt;=Setup!$B$5,Engine!$F132,Budget_Paste!$F132)</f>
        <v/>
      </c>
      <c r="D175" s="44">
        <f>IF(D$5&lt;=Setup!$B$5,Engine!$G132,Budget_Paste!$G132)</f>
        <v/>
      </c>
      <c r="E175" s="44">
        <f>IF(E$5&lt;=Setup!$B$5,Engine!$H132,Budget_Paste!$H132)</f>
        <v/>
      </c>
      <c r="F175" s="44">
        <f>IF(F$5&lt;=Setup!$B$5,Engine!$I132,Budget_Paste!$I132)</f>
        <v/>
      </c>
      <c r="G175" s="44">
        <f>IF(G$5&lt;=Setup!$B$5,Engine!$J132,Budget_Paste!$J132)</f>
        <v/>
      </c>
      <c r="H175" s="44">
        <f>IF(H$5&lt;=Setup!$B$5,Engine!$K132,Budget_Paste!$K132)</f>
        <v/>
      </c>
      <c r="I175" s="44">
        <f>IF(I$5&lt;=Setup!$B$5,Engine!$L132,Budget_Paste!$L132)</f>
        <v/>
      </c>
      <c r="J175" s="44">
        <f>IF(J$5&lt;=Setup!$B$5,Engine!$M132,Budget_Paste!$M132)</f>
        <v/>
      </c>
      <c r="K175" s="44">
        <f>IF(K$5&lt;=Setup!$B$5,Engine!$N132,Budget_Paste!$N132)</f>
        <v/>
      </c>
      <c r="L175" s="44">
        <f>IF(L$5&lt;=Setup!$B$5,Engine!$O132,Budget_Paste!$O132)</f>
        <v/>
      </c>
      <c r="M175" s="44">
        <f>IF(M$5&lt;=Setup!$B$5,Engine!$P132,Budget_Paste!$P132)</f>
        <v/>
      </c>
      <c r="N175" s="44">
        <f>SUM(B175:M175)</f>
        <v/>
      </c>
    </row>
    <row r="176" hidden="1" outlineLevel="2">
      <c r="A176" s="6" t="inlineStr">
        <is>
          <t xml:space="preserve">        Credit Card Fees Collected</t>
        </is>
      </c>
      <c r="B176" s="44">
        <f>IF(B$5&lt;=Setup!$B$5,Engine!$E133,Budget_Paste!$E133)</f>
        <v/>
      </c>
      <c r="C176" s="44">
        <f>IF(C$5&lt;=Setup!$B$5,Engine!$F133,Budget_Paste!$F133)</f>
        <v/>
      </c>
      <c r="D176" s="44">
        <f>IF(D$5&lt;=Setup!$B$5,Engine!$G133,Budget_Paste!$G133)</f>
        <v/>
      </c>
      <c r="E176" s="44">
        <f>IF(E$5&lt;=Setup!$B$5,Engine!$H133,Budget_Paste!$H133)</f>
        <v/>
      </c>
      <c r="F176" s="44">
        <f>IF(F$5&lt;=Setup!$B$5,Engine!$I133,Budget_Paste!$I133)</f>
        <v/>
      </c>
      <c r="G176" s="44">
        <f>IF(G$5&lt;=Setup!$B$5,Engine!$J133,Budget_Paste!$J133)</f>
        <v/>
      </c>
      <c r="H176" s="44">
        <f>IF(H$5&lt;=Setup!$B$5,Engine!$K133,Budget_Paste!$K133)</f>
        <v/>
      </c>
      <c r="I176" s="44">
        <f>IF(I$5&lt;=Setup!$B$5,Engine!$L133,Budget_Paste!$L133)</f>
        <v/>
      </c>
      <c r="J176" s="44">
        <f>IF(J$5&lt;=Setup!$B$5,Engine!$M133,Budget_Paste!$M133)</f>
        <v/>
      </c>
      <c r="K176" s="44">
        <f>IF(K$5&lt;=Setup!$B$5,Engine!$N133,Budget_Paste!$N133)</f>
        <v/>
      </c>
      <c r="L176" s="44">
        <f>IF(L$5&lt;=Setup!$B$5,Engine!$O133,Budget_Paste!$O133)</f>
        <v/>
      </c>
      <c r="M176" s="44">
        <f>IF(M$5&lt;=Setup!$B$5,Engine!$P133,Budget_Paste!$P133)</f>
        <v/>
      </c>
      <c r="N176" s="44">
        <f>SUM(B176:M176)</f>
        <v/>
      </c>
    </row>
    <row r="177" hidden="1" outlineLevel="2">
      <c r="A177" s="6" t="inlineStr">
        <is>
          <t xml:space="preserve">        Meal &amp; Travel Allowances</t>
        </is>
      </c>
      <c r="B177" s="44">
        <f>IF(B$5&lt;=Setup!$B$5,Engine!$E134,Budget_Paste!$E134)</f>
        <v/>
      </c>
      <c r="C177" s="44">
        <f>IF(C$5&lt;=Setup!$B$5,Engine!$F134,Budget_Paste!$F134)</f>
        <v/>
      </c>
      <c r="D177" s="44">
        <f>IF(D$5&lt;=Setup!$B$5,Engine!$G134,Budget_Paste!$G134)</f>
        <v/>
      </c>
      <c r="E177" s="44">
        <f>IF(E$5&lt;=Setup!$B$5,Engine!$H134,Budget_Paste!$H134)</f>
        <v/>
      </c>
      <c r="F177" s="44">
        <f>IF(F$5&lt;=Setup!$B$5,Engine!$I134,Budget_Paste!$I134)</f>
        <v/>
      </c>
      <c r="G177" s="44">
        <f>IF(G$5&lt;=Setup!$B$5,Engine!$J134,Budget_Paste!$J134)</f>
        <v/>
      </c>
      <c r="H177" s="44">
        <f>IF(H$5&lt;=Setup!$B$5,Engine!$K134,Budget_Paste!$K134)</f>
        <v/>
      </c>
      <c r="I177" s="44">
        <f>IF(I$5&lt;=Setup!$B$5,Engine!$L134,Budget_Paste!$L134)</f>
        <v/>
      </c>
      <c r="J177" s="44">
        <f>IF(J$5&lt;=Setup!$B$5,Engine!$M134,Budget_Paste!$M134)</f>
        <v/>
      </c>
      <c r="K177" s="44">
        <f>IF(K$5&lt;=Setup!$B$5,Engine!$N134,Budget_Paste!$N134)</f>
        <v/>
      </c>
      <c r="L177" s="44">
        <f>IF(L$5&lt;=Setup!$B$5,Engine!$O134,Budget_Paste!$O134)</f>
        <v/>
      </c>
      <c r="M177" s="44">
        <f>IF(M$5&lt;=Setup!$B$5,Engine!$P134,Budget_Paste!$P134)</f>
        <v/>
      </c>
      <c r="N177" s="44">
        <f>SUM(B177:M177)</f>
        <v/>
      </c>
    </row>
    <row r="178" hidden="1" outlineLevel="2">
      <c r="A178" s="6" t="inlineStr">
        <is>
          <t xml:space="preserve">        Miscellaneous Income</t>
        </is>
      </c>
      <c r="B178" s="44">
        <f>IF(B$5&lt;=Setup!$B$5,Engine!$E135,Budget_Paste!$E135)</f>
        <v/>
      </c>
      <c r="C178" s="44">
        <f>IF(C$5&lt;=Setup!$B$5,Engine!$F135,Budget_Paste!$F135)</f>
        <v/>
      </c>
      <c r="D178" s="44">
        <f>IF(D$5&lt;=Setup!$B$5,Engine!$G135,Budget_Paste!$G135)</f>
        <v/>
      </c>
      <c r="E178" s="44">
        <f>IF(E$5&lt;=Setup!$B$5,Engine!$H135,Budget_Paste!$H135)</f>
        <v/>
      </c>
      <c r="F178" s="44">
        <f>IF(F$5&lt;=Setup!$B$5,Engine!$I135,Budget_Paste!$I135)</f>
        <v/>
      </c>
      <c r="G178" s="44">
        <f>IF(G$5&lt;=Setup!$B$5,Engine!$J135,Budget_Paste!$J135)</f>
        <v/>
      </c>
      <c r="H178" s="44">
        <f>IF(H$5&lt;=Setup!$B$5,Engine!$K135,Budget_Paste!$K135)</f>
        <v/>
      </c>
      <c r="I178" s="44">
        <f>IF(I$5&lt;=Setup!$B$5,Engine!$L135,Budget_Paste!$L135)</f>
        <v/>
      </c>
      <c r="J178" s="44">
        <f>IF(J$5&lt;=Setup!$B$5,Engine!$M135,Budget_Paste!$M135)</f>
        <v/>
      </c>
      <c r="K178" s="44">
        <f>IF(K$5&lt;=Setup!$B$5,Engine!$N135,Budget_Paste!$N135)</f>
        <v/>
      </c>
      <c r="L178" s="44">
        <f>IF(L$5&lt;=Setup!$B$5,Engine!$O135,Budget_Paste!$O135)</f>
        <v/>
      </c>
      <c r="M178" s="44">
        <f>IF(M$5&lt;=Setup!$B$5,Engine!$P135,Budget_Paste!$P135)</f>
        <v/>
      </c>
      <c r="N178" s="44">
        <f>SUM(B178:M178)</f>
        <v/>
      </c>
    </row>
    <row r="179" outlineLevel="1">
      <c r="A179" s="25" t="inlineStr">
        <is>
          <t xml:space="preserve">    Cost of Sales</t>
        </is>
      </c>
      <c r="B179" s="46">
        <f>SUM(B180:B195)</f>
        <v/>
      </c>
      <c r="C179" s="46">
        <f>SUM(C180:C195)</f>
        <v/>
      </c>
      <c r="D179" s="46">
        <f>SUM(D180:D195)</f>
        <v/>
      </c>
      <c r="E179" s="46">
        <f>SUM(E180:E195)</f>
        <v/>
      </c>
      <c r="F179" s="46">
        <f>SUM(F180:F195)</f>
        <v/>
      </c>
      <c r="G179" s="46">
        <f>SUM(G180:G195)</f>
        <v/>
      </c>
      <c r="H179" s="46">
        <f>SUM(H180:H195)</f>
        <v/>
      </c>
      <c r="I179" s="46">
        <f>SUM(I180:I195)</f>
        <v/>
      </c>
      <c r="J179" s="46">
        <f>SUM(J180:J195)</f>
        <v/>
      </c>
      <c r="K179" s="46">
        <f>SUM(K180:K195)</f>
        <v/>
      </c>
      <c r="L179" s="46">
        <f>SUM(L180:L195)</f>
        <v/>
      </c>
      <c r="M179" s="46">
        <f>SUM(M180:M195)</f>
        <v/>
      </c>
      <c r="N179" s="46">
        <f>SUM(N180:N195)</f>
        <v/>
      </c>
    </row>
    <row r="180" hidden="1" outlineLevel="2">
      <c r="A180" s="6" t="inlineStr">
        <is>
          <t xml:space="preserve">        Equipment - Purchase</t>
        </is>
      </c>
      <c r="B180" s="44">
        <f>IF(B$5&lt;=Setup!$B$5,Engine!$E136,Budget_Paste!$E136)</f>
        <v/>
      </c>
      <c r="C180" s="44">
        <f>IF(C$5&lt;=Setup!$B$5,Engine!$F136,Budget_Paste!$F136)</f>
        <v/>
      </c>
      <c r="D180" s="44">
        <f>IF(D$5&lt;=Setup!$B$5,Engine!$G136,Budget_Paste!$G136)</f>
        <v/>
      </c>
      <c r="E180" s="44">
        <f>IF(E$5&lt;=Setup!$B$5,Engine!$H136,Budget_Paste!$H136)</f>
        <v/>
      </c>
      <c r="F180" s="44">
        <f>IF(F$5&lt;=Setup!$B$5,Engine!$I136,Budget_Paste!$I136)</f>
        <v/>
      </c>
      <c r="G180" s="44">
        <f>IF(G$5&lt;=Setup!$B$5,Engine!$J136,Budget_Paste!$J136)</f>
        <v/>
      </c>
      <c r="H180" s="44">
        <f>IF(H$5&lt;=Setup!$B$5,Engine!$K136,Budget_Paste!$K136)</f>
        <v/>
      </c>
      <c r="I180" s="44">
        <f>IF(I$5&lt;=Setup!$B$5,Engine!$L136,Budget_Paste!$L136)</f>
        <v/>
      </c>
      <c r="J180" s="44">
        <f>IF(J$5&lt;=Setup!$B$5,Engine!$M136,Budget_Paste!$M136)</f>
        <v/>
      </c>
      <c r="K180" s="44">
        <f>IF(K$5&lt;=Setup!$B$5,Engine!$N136,Budget_Paste!$N136)</f>
        <v/>
      </c>
      <c r="L180" s="44">
        <f>IF(L$5&lt;=Setup!$B$5,Engine!$O136,Budget_Paste!$O136)</f>
        <v/>
      </c>
      <c r="M180" s="44">
        <f>IF(M$5&lt;=Setup!$B$5,Engine!$P136,Budget_Paste!$P136)</f>
        <v/>
      </c>
      <c r="N180" s="44">
        <f>SUM(B180:M180)</f>
        <v/>
      </c>
    </row>
    <row r="181" hidden="1" outlineLevel="2">
      <c r="A181" s="6" t="inlineStr">
        <is>
          <t xml:space="preserve">        Equipment - Hires</t>
        </is>
      </c>
      <c r="B181" s="44">
        <f>IF(B$5&lt;=Setup!$B$5,Engine!$E137,Budget_Paste!$E137)</f>
        <v/>
      </c>
      <c r="C181" s="44">
        <f>IF(C$5&lt;=Setup!$B$5,Engine!$F137,Budget_Paste!$F137)</f>
        <v/>
      </c>
      <c r="D181" s="44">
        <f>IF(D$5&lt;=Setup!$B$5,Engine!$G137,Budget_Paste!$G137)</f>
        <v/>
      </c>
      <c r="E181" s="44">
        <f>IF(E$5&lt;=Setup!$B$5,Engine!$H137,Budget_Paste!$H137)</f>
        <v/>
      </c>
      <c r="F181" s="44">
        <f>IF(F$5&lt;=Setup!$B$5,Engine!$I137,Budget_Paste!$I137)</f>
        <v/>
      </c>
      <c r="G181" s="44">
        <f>IF(G$5&lt;=Setup!$B$5,Engine!$J137,Budget_Paste!$J137)</f>
        <v/>
      </c>
      <c r="H181" s="44">
        <f>IF(H$5&lt;=Setup!$B$5,Engine!$K137,Budget_Paste!$K137)</f>
        <v/>
      </c>
      <c r="I181" s="44">
        <f>IF(I$5&lt;=Setup!$B$5,Engine!$L137,Budget_Paste!$L137)</f>
        <v/>
      </c>
      <c r="J181" s="44">
        <f>IF(J$5&lt;=Setup!$B$5,Engine!$M137,Budget_Paste!$M137)</f>
        <v/>
      </c>
      <c r="K181" s="44">
        <f>IF(K$5&lt;=Setup!$B$5,Engine!$N137,Budget_Paste!$N137)</f>
        <v/>
      </c>
      <c r="L181" s="44">
        <f>IF(L$5&lt;=Setup!$B$5,Engine!$O137,Budget_Paste!$O137)</f>
        <v/>
      </c>
      <c r="M181" s="44">
        <f>IF(M$5&lt;=Setup!$B$5,Engine!$P137,Budget_Paste!$P137)</f>
        <v/>
      </c>
      <c r="N181" s="44">
        <f>SUM(B181:M181)</f>
        <v/>
      </c>
    </row>
    <row r="182" hidden="1" outlineLevel="2">
      <c r="A182" s="6" t="inlineStr">
        <is>
          <t xml:space="preserve">        Sub-Contract Labour</t>
        </is>
      </c>
      <c r="B182" s="44">
        <f>IF(B$5&lt;=Setup!$B$5,Engine!$E138,Budget_Paste!$E138)</f>
        <v/>
      </c>
      <c r="C182" s="44">
        <f>IF(C$5&lt;=Setup!$B$5,Engine!$F138,Budget_Paste!$F138)</f>
        <v/>
      </c>
      <c r="D182" s="44">
        <f>IF(D$5&lt;=Setup!$B$5,Engine!$G138,Budget_Paste!$G138)</f>
        <v/>
      </c>
      <c r="E182" s="44">
        <f>IF(E$5&lt;=Setup!$B$5,Engine!$H138,Budget_Paste!$H138)</f>
        <v/>
      </c>
      <c r="F182" s="44">
        <f>IF(F$5&lt;=Setup!$B$5,Engine!$I138,Budget_Paste!$I138)</f>
        <v/>
      </c>
      <c r="G182" s="44">
        <f>IF(G$5&lt;=Setup!$B$5,Engine!$J138,Budget_Paste!$J138)</f>
        <v/>
      </c>
      <c r="H182" s="44">
        <f>IF(H$5&lt;=Setup!$B$5,Engine!$K138,Budget_Paste!$K138)</f>
        <v/>
      </c>
      <c r="I182" s="44">
        <f>IF(I$5&lt;=Setup!$B$5,Engine!$L138,Budget_Paste!$L138)</f>
        <v/>
      </c>
      <c r="J182" s="44">
        <f>IF(J$5&lt;=Setup!$B$5,Engine!$M138,Budget_Paste!$M138)</f>
        <v/>
      </c>
      <c r="K182" s="44">
        <f>IF(K$5&lt;=Setup!$B$5,Engine!$N138,Budget_Paste!$N138)</f>
        <v/>
      </c>
      <c r="L182" s="44">
        <f>IF(L$5&lt;=Setup!$B$5,Engine!$O138,Budget_Paste!$O138)</f>
        <v/>
      </c>
      <c r="M182" s="44">
        <f>IF(M$5&lt;=Setup!$B$5,Engine!$P138,Budget_Paste!$P138)</f>
        <v/>
      </c>
      <c r="N182" s="44">
        <f>SUM(B182:M182)</f>
        <v/>
      </c>
    </row>
    <row r="183" hidden="1" outlineLevel="2">
      <c r="A183" s="6" t="inlineStr">
        <is>
          <t xml:space="preserve">        Service - hires</t>
        </is>
      </c>
      <c r="B183" s="44">
        <f>IF(B$5&lt;=Setup!$B$5,Engine!$E139,Budget_Paste!$E139)</f>
        <v/>
      </c>
      <c r="C183" s="44">
        <f>IF(C$5&lt;=Setup!$B$5,Engine!$F139,Budget_Paste!$F139)</f>
        <v/>
      </c>
      <c r="D183" s="44">
        <f>IF(D$5&lt;=Setup!$B$5,Engine!$G139,Budget_Paste!$G139)</f>
        <v/>
      </c>
      <c r="E183" s="44">
        <f>IF(E$5&lt;=Setup!$B$5,Engine!$H139,Budget_Paste!$H139)</f>
        <v/>
      </c>
      <c r="F183" s="44">
        <f>IF(F$5&lt;=Setup!$B$5,Engine!$I139,Budget_Paste!$I139)</f>
        <v/>
      </c>
      <c r="G183" s="44">
        <f>IF(G$5&lt;=Setup!$B$5,Engine!$J139,Budget_Paste!$J139)</f>
        <v/>
      </c>
      <c r="H183" s="44">
        <f>IF(H$5&lt;=Setup!$B$5,Engine!$K139,Budget_Paste!$K139)</f>
        <v/>
      </c>
      <c r="I183" s="44">
        <f>IF(I$5&lt;=Setup!$B$5,Engine!$L139,Budget_Paste!$L139)</f>
        <v/>
      </c>
      <c r="J183" s="44">
        <f>IF(J$5&lt;=Setup!$B$5,Engine!$M139,Budget_Paste!$M139)</f>
        <v/>
      </c>
      <c r="K183" s="44">
        <f>IF(K$5&lt;=Setup!$B$5,Engine!$N139,Budget_Paste!$N139)</f>
        <v/>
      </c>
      <c r="L183" s="44">
        <f>IF(L$5&lt;=Setup!$B$5,Engine!$O139,Budget_Paste!$O139)</f>
        <v/>
      </c>
      <c r="M183" s="44">
        <f>IF(M$5&lt;=Setup!$B$5,Engine!$P139,Budget_Paste!$P139)</f>
        <v/>
      </c>
      <c r="N183" s="44">
        <f>SUM(B183:M183)</f>
        <v/>
      </c>
    </row>
    <row r="184" hidden="1" outlineLevel="2">
      <c r="A184" s="6" t="inlineStr">
        <is>
          <t xml:space="preserve">        Subscriptions &amp; Licences</t>
        </is>
      </c>
      <c r="B184" s="44">
        <f>IF(B$5&lt;=Setup!$B$5,Engine!$E140,Budget_Paste!$E140)</f>
        <v/>
      </c>
      <c r="C184" s="44">
        <f>IF(C$5&lt;=Setup!$B$5,Engine!$F140,Budget_Paste!$F140)</f>
        <v/>
      </c>
      <c r="D184" s="44">
        <f>IF(D$5&lt;=Setup!$B$5,Engine!$G140,Budget_Paste!$G140)</f>
        <v/>
      </c>
      <c r="E184" s="44">
        <f>IF(E$5&lt;=Setup!$B$5,Engine!$H140,Budget_Paste!$H140)</f>
        <v/>
      </c>
      <c r="F184" s="44">
        <f>IF(F$5&lt;=Setup!$B$5,Engine!$I140,Budget_Paste!$I140)</f>
        <v/>
      </c>
      <c r="G184" s="44">
        <f>IF(G$5&lt;=Setup!$B$5,Engine!$J140,Budget_Paste!$J140)</f>
        <v/>
      </c>
      <c r="H184" s="44">
        <f>IF(H$5&lt;=Setup!$B$5,Engine!$K140,Budget_Paste!$K140)</f>
        <v/>
      </c>
      <c r="I184" s="44">
        <f>IF(I$5&lt;=Setup!$B$5,Engine!$L140,Budget_Paste!$L140)</f>
        <v/>
      </c>
      <c r="J184" s="44">
        <f>IF(J$5&lt;=Setup!$B$5,Engine!$M140,Budget_Paste!$M140)</f>
        <v/>
      </c>
      <c r="K184" s="44">
        <f>IF(K$5&lt;=Setup!$B$5,Engine!$N140,Budget_Paste!$N140)</f>
        <v/>
      </c>
      <c r="L184" s="44">
        <f>IF(L$5&lt;=Setup!$B$5,Engine!$O140,Budget_Paste!$O140)</f>
        <v/>
      </c>
      <c r="M184" s="44">
        <f>IF(M$5&lt;=Setup!$B$5,Engine!$P140,Budget_Paste!$P140)</f>
        <v/>
      </c>
      <c r="N184" s="44">
        <f>SUM(B184:M184)</f>
        <v/>
      </c>
    </row>
    <row r="185" hidden="1" outlineLevel="2">
      <c r="A185" s="6" t="inlineStr">
        <is>
          <t xml:space="preserve">        Equipment -Maintenance Support</t>
        </is>
      </c>
      <c r="B185" s="44">
        <f>IF(B$5&lt;=Setup!$B$5,Engine!$E141,Budget_Paste!$E141)</f>
        <v/>
      </c>
      <c r="C185" s="44">
        <f>IF(C$5&lt;=Setup!$B$5,Engine!$F141,Budget_Paste!$F141)</f>
        <v/>
      </c>
      <c r="D185" s="44">
        <f>IF(D$5&lt;=Setup!$B$5,Engine!$G141,Budget_Paste!$G141)</f>
        <v/>
      </c>
      <c r="E185" s="44">
        <f>IF(E$5&lt;=Setup!$B$5,Engine!$H141,Budget_Paste!$H141)</f>
        <v/>
      </c>
      <c r="F185" s="44">
        <f>IF(F$5&lt;=Setup!$B$5,Engine!$I141,Budget_Paste!$I141)</f>
        <v/>
      </c>
      <c r="G185" s="44">
        <f>IF(G$5&lt;=Setup!$B$5,Engine!$J141,Budget_Paste!$J141)</f>
        <v/>
      </c>
      <c r="H185" s="44">
        <f>IF(H$5&lt;=Setup!$B$5,Engine!$K141,Budget_Paste!$K141)</f>
        <v/>
      </c>
      <c r="I185" s="44">
        <f>IF(I$5&lt;=Setup!$B$5,Engine!$L141,Budget_Paste!$L141)</f>
        <v/>
      </c>
      <c r="J185" s="44">
        <f>IF(J$5&lt;=Setup!$B$5,Engine!$M141,Budget_Paste!$M141)</f>
        <v/>
      </c>
      <c r="K185" s="44">
        <f>IF(K$5&lt;=Setup!$B$5,Engine!$N141,Budget_Paste!$N141)</f>
        <v/>
      </c>
      <c r="L185" s="44">
        <f>IF(L$5&lt;=Setup!$B$5,Engine!$O141,Budget_Paste!$O141)</f>
        <v/>
      </c>
      <c r="M185" s="44">
        <f>IF(M$5&lt;=Setup!$B$5,Engine!$P141,Budget_Paste!$P141)</f>
        <v/>
      </c>
      <c r="N185" s="44">
        <f>SUM(B185:M185)</f>
        <v/>
      </c>
    </row>
    <row r="186" hidden="1" outlineLevel="2">
      <c r="A186" s="6" t="inlineStr">
        <is>
          <t xml:space="preserve">        Stamp Duty</t>
        </is>
      </c>
      <c r="B186" s="44">
        <f>IF(B$5&lt;=Setup!$B$5,Engine!$E142,Budget_Paste!$E142)</f>
        <v/>
      </c>
      <c r="C186" s="44">
        <f>IF(C$5&lt;=Setup!$B$5,Engine!$F142,Budget_Paste!$F142)</f>
        <v/>
      </c>
      <c r="D186" s="44">
        <f>IF(D$5&lt;=Setup!$B$5,Engine!$G142,Budget_Paste!$G142)</f>
        <v/>
      </c>
      <c r="E186" s="44">
        <f>IF(E$5&lt;=Setup!$B$5,Engine!$H142,Budget_Paste!$H142)</f>
        <v/>
      </c>
      <c r="F186" s="44">
        <f>IF(F$5&lt;=Setup!$B$5,Engine!$I142,Budget_Paste!$I142)</f>
        <v/>
      </c>
      <c r="G186" s="44">
        <f>IF(G$5&lt;=Setup!$B$5,Engine!$J142,Budget_Paste!$J142)</f>
        <v/>
      </c>
      <c r="H186" s="44">
        <f>IF(H$5&lt;=Setup!$B$5,Engine!$K142,Budget_Paste!$K142)</f>
        <v/>
      </c>
      <c r="I186" s="44">
        <f>IF(I$5&lt;=Setup!$B$5,Engine!$L142,Budget_Paste!$L142)</f>
        <v/>
      </c>
      <c r="J186" s="44">
        <f>IF(J$5&lt;=Setup!$B$5,Engine!$M142,Budget_Paste!$M142)</f>
        <v/>
      </c>
      <c r="K186" s="44">
        <f>IF(K$5&lt;=Setup!$B$5,Engine!$N142,Budget_Paste!$N142)</f>
        <v/>
      </c>
      <c r="L186" s="44">
        <f>IF(L$5&lt;=Setup!$B$5,Engine!$O142,Budget_Paste!$O142)</f>
        <v/>
      </c>
      <c r="M186" s="44">
        <f>IF(M$5&lt;=Setup!$B$5,Engine!$P142,Budget_Paste!$P142)</f>
        <v/>
      </c>
      <c r="N186" s="44">
        <f>SUM(B186:M186)</f>
        <v/>
      </c>
    </row>
    <row r="187" hidden="1" outlineLevel="2">
      <c r="A187" s="6" t="inlineStr">
        <is>
          <t xml:space="preserve">        Damage Waiver</t>
        </is>
      </c>
      <c r="B187" s="44">
        <f>IF(B$5&lt;=Setup!$B$5,Engine!$E143,Budget_Paste!$E143)</f>
        <v/>
      </c>
      <c r="C187" s="44">
        <f>IF(C$5&lt;=Setup!$B$5,Engine!$F143,Budget_Paste!$F143)</f>
        <v/>
      </c>
      <c r="D187" s="44">
        <f>IF(D$5&lt;=Setup!$B$5,Engine!$G143,Budget_Paste!$G143)</f>
        <v/>
      </c>
      <c r="E187" s="44">
        <f>IF(E$5&lt;=Setup!$B$5,Engine!$H143,Budget_Paste!$H143)</f>
        <v/>
      </c>
      <c r="F187" s="44">
        <f>IF(F$5&lt;=Setup!$B$5,Engine!$I143,Budget_Paste!$I143)</f>
        <v/>
      </c>
      <c r="G187" s="44">
        <f>IF(G$5&lt;=Setup!$B$5,Engine!$J143,Budget_Paste!$J143)</f>
        <v/>
      </c>
      <c r="H187" s="44">
        <f>IF(H$5&lt;=Setup!$B$5,Engine!$K143,Budget_Paste!$K143)</f>
        <v/>
      </c>
      <c r="I187" s="44">
        <f>IF(I$5&lt;=Setup!$B$5,Engine!$L143,Budget_Paste!$L143)</f>
        <v/>
      </c>
      <c r="J187" s="44">
        <f>IF(J$5&lt;=Setup!$B$5,Engine!$M143,Budget_Paste!$M143)</f>
        <v/>
      </c>
      <c r="K187" s="44">
        <f>IF(K$5&lt;=Setup!$B$5,Engine!$N143,Budget_Paste!$N143)</f>
        <v/>
      </c>
      <c r="L187" s="44">
        <f>IF(L$5&lt;=Setup!$B$5,Engine!$O143,Budget_Paste!$O143)</f>
        <v/>
      </c>
      <c r="M187" s="44">
        <f>IF(M$5&lt;=Setup!$B$5,Engine!$P143,Budget_Paste!$P143)</f>
        <v/>
      </c>
      <c r="N187" s="44">
        <f>SUM(B187:M187)</f>
        <v/>
      </c>
    </row>
    <row r="188" hidden="1" outlineLevel="2">
      <c r="A188" s="6" t="inlineStr">
        <is>
          <t xml:space="preserve">        Supplier Per Diems</t>
        </is>
      </c>
      <c r="B188" s="44">
        <f>IF(B$5&lt;=Setup!$B$5,Engine!$E144,Budget_Paste!$E144)</f>
        <v/>
      </c>
      <c r="C188" s="44">
        <f>IF(C$5&lt;=Setup!$B$5,Engine!$F144,Budget_Paste!$F144)</f>
        <v/>
      </c>
      <c r="D188" s="44">
        <f>IF(D$5&lt;=Setup!$B$5,Engine!$G144,Budget_Paste!$G144)</f>
        <v/>
      </c>
      <c r="E188" s="44">
        <f>IF(E$5&lt;=Setup!$B$5,Engine!$H144,Budget_Paste!$H144)</f>
        <v/>
      </c>
      <c r="F188" s="44">
        <f>IF(F$5&lt;=Setup!$B$5,Engine!$I144,Budget_Paste!$I144)</f>
        <v/>
      </c>
      <c r="G188" s="44">
        <f>IF(G$5&lt;=Setup!$B$5,Engine!$J144,Budget_Paste!$J144)</f>
        <v/>
      </c>
      <c r="H188" s="44">
        <f>IF(H$5&lt;=Setup!$B$5,Engine!$K144,Budget_Paste!$K144)</f>
        <v/>
      </c>
      <c r="I188" s="44">
        <f>IF(I$5&lt;=Setup!$B$5,Engine!$L144,Budget_Paste!$L144)</f>
        <v/>
      </c>
      <c r="J188" s="44">
        <f>IF(J$5&lt;=Setup!$B$5,Engine!$M144,Budget_Paste!$M144)</f>
        <v/>
      </c>
      <c r="K188" s="44">
        <f>IF(K$5&lt;=Setup!$B$5,Engine!$N144,Budget_Paste!$N144)</f>
        <v/>
      </c>
      <c r="L188" s="44">
        <f>IF(L$5&lt;=Setup!$B$5,Engine!$O144,Budget_Paste!$O144)</f>
        <v/>
      </c>
      <c r="M188" s="44">
        <f>IF(M$5&lt;=Setup!$B$5,Engine!$P144,Budget_Paste!$P144)</f>
        <v/>
      </c>
      <c r="N188" s="44">
        <f>SUM(B188:M188)</f>
        <v/>
      </c>
    </row>
    <row r="189" hidden="1" outlineLevel="2">
      <c r="A189" s="6" t="inlineStr">
        <is>
          <t xml:space="preserve">        Direct Wages &amp; Salaries</t>
        </is>
      </c>
      <c r="B189" s="44">
        <f>IF(B$5&lt;=Setup!$B$5,Engine!$E145,Budget_Paste!$E145)</f>
        <v/>
      </c>
      <c r="C189" s="44">
        <f>IF(C$5&lt;=Setup!$B$5,Engine!$F145,Budget_Paste!$F145)</f>
        <v/>
      </c>
      <c r="D189" s="44">
        <f>IF(D$5&lt;=Setup!$B$5,Engine!$G145,Budget_Paste!$G145)</f>
        <v/>
      </c>
      <c r="E189" s="44">
        <f>IF(E$5&lt;=Setup!$B$5,Engine!$H145,Budget_Paste!$H145)</f>
        <v/>
      </c>
      <c r="F189" s="44">
        <f>IF(F$5&lt;=Setup!$B$5,Engine!$I145,Budget_Paste!$I145)</f>
        <v/>
      </c>
      <c r="G189" s="44">
        <f>IF(G$5&lt;=Setup!$B$5,Engine!$J145,Budget_Paste!$J145)</f>
        <v/>
      </c>
      <c r="H189" s="44">
        <f>IF(H$5&lt;=Setup!$B$5,Engine!$K145,Budget_Paste!$K145)</f>
        <v/>
      </c>
      <c r="I189" s="44">
        <f>IF(I$5&lt;=Setup!$B$5,Engine!$L145,Budget_Paste!$L145)</f>
        <v/>
      </c>
      <c r="J189" s="44">
        <f>IF(J$5&lt;=Setup!$B$5,Engine!$M145,Budget_Paste!$M145)</f>
        <v/>
      </c>
      <c r="K189" s="44">
        <f>IF(K$5&lt;=Setup!$B$5,Engine!$N145,Budget_Paste!$N145)</f>
        <v/>
      </c>
      <c r="L189" s="44">
        <f>IF(L$5&lt;=Setup!$B$5,Engine!$O145,Budget_Paste!$O145)</f>
        <v/>
      </c>
      <c r="M189" s="44">
        <f>IF(M$5&lt;=Setup!$B$5,Engine!$P145,Budget_Paste!$P145)</f>
        <v/>
      </c>
      <c r="N189" s="44">
        <f>SUM(B189:M189)</f>
        <v/>
      </c>
    </row>
    <row r="190" hidden="1" outlineLevel="2">
      <c r="A190" s="6" t="inlineStr">
        <is>
          <t xml:space="preserve">        Direct Salaries</t>
        </is>
      </c>
      <c r="B190" s="44">
        <f>IF(B$5&lt;=Setup!$B$5,Engine!$E146,Budget_Paste!$E146)</f>
        <v/>
      </c>
      <c r="C190" s="44">
        <f>IF(C$5&lt;=Setup!$B$5,Engine!$F146,Budget_Paste!$F146)</f>
        <v/>
      </c>
      <c r="D190" s="44">
        <f>IF(D$5&lt;=Setup!$B$5,Engine!$G146,Budget_Paste!$G146)</f>
        <v/>
      </c>
      <c r="E190" s="44">
        <f>IF(E$5&lt;=Setup!$B$5,Engine!$H146,Budget_Paste!$H146)</f>
        <v/>
      </c>
      <c r="F190" s="44">
        <f>IF(F$5&lt;=Setup!$B$5,Engine!$I146,Budget_Paste!$I146)</f>
        <v/>
      </c>
      <c r="G190" s="44">
        <f>IF(G$5&lt;=Setup!$B$5,Engine!$J146,Budget_Paste!$J146)</f>
        <v/>
      </c>
      <c r="H190" s="44">
        <f>IF(H$5&lt;=Setup!$B$5,Engine!$K146,Budget_Paste!$K146)</f>
        <v/>
      </c>
      <c r="I190" s="44">
        <f>IF(I$5&lt;=Setup!$B$5,Engine!$L146,Budget_Paste!$L146)</f>
        <v/>
      </c>
      <c r="J190" s="44">
        <f>IF(J$5&lt;=Setup!$B$5,Engine!$M146,Budget_Paste!$M146)</f>
        <v/>
      </c>
      <c r="K190" s="44">
        <f>IF(K$5&lt;=Setup!$B$5,Engine!$N146,Budget_Paste!$N146)</f>
        <v/>
      </c>
      <c r="L190" s="44">
        <f>IF(L$5&lt;=Setup!$B$5,Engine!$O146,Budget_Paste!$O146)</f>
        <v/>
      </c>
      <c r="M190" s="44">
        <f>IF(M$5&lt;=Setup!$B$5,Engine!$P146,Budget_Paste!$P146)</f>
        <v/>
      </c>
      <c r="N190" s="44">
        <f>SUM(B190:M190)</f>
        <v/>
      </c>
    </row>
    <row r="191" hidden="1" outlineLevel="2">
      <c r="A191" s="6" t="inlineStr">
        <is>
          <t xml:space="preserve">        Direct Wages</t>
        </is>
      </c>
      <c r="B191" s="44">
        <f>IF(B$5&lt;=Setup!$B$5,Engine!$E147,Budget_Paste!$E147)</f>
        <v/>
      </c>
      <c r="C191" s="44">
        <f>IF(C$5&lt;=Setup!$B$5,Engine!$F147,Budget_Paste!$F147)</f>
        <v/>
      </c>
      <c r="D191" s="44">
        <f>IF(D$5&lt;=Setup!$B$5,Engine!$G147,Budget_Paste!$G147)</f>
        <v/>
      </c>
      <c r="E191" s="44">
        <f>IF(E$5&lt;=Setup!$B$5,Engine!$H147,Budget_Paste!$H147)</f>
        <v/>
      </c>
      <c r="F191" s="44">
        <f>IF(F$5&lt;=Setup!$B$5,Engine!$I147,Budget_Paste!$I147)</f>
        <v/>
      </c>
      <c r="G191" s="44">
        <f>IF(G$5&lt;=Setup!$B$5,Engine!$J147,Budget_Paste!$J147)</f>
        <v/>
      </c>
      <c r="H191" s="44">
        <f>IF(H$5&lt;=Setup!$B$5,Engine!$K147,Budget_Paste!$K147)</f>
        <v/>
      </c>
      <c r="I191" s="44">
        <f>IF(I$5&lt;=Setup!$B$5,Engine!$L147,Budget_Paste!$L147)</f>
        <v/>
      </c>
      <c r="J191" s="44">
        <f>IF(J$5&lt;=Setup!$B$5,Engine!$M147,Budget_Paste!$M147)</f>
        <v/>
      </c>
      <c r="K191" s="44">
        <f>IF(K$5&lt;=Setup!$B$5,Engine!$N147,Budget_Paste!$N147)</f>
        <v/>
      </c>
      <c r="L191" s="44">
        <f>IF(L$5&lt;=Setup!$B$5,Engine!$O147,Budget_Paste!$O147)</f>
        <v/>
      </c>
      <c r="M191" s="44">
        <f>IF(M$5&lt;=Setup!$B$5,Engine!$P147,Budget_Paste!$P147)</f>
        <v/>
      </c>
      <c r="N191" s="44">
        <f>SUM(B191:M191)</f>
        <v/>
      </c>
    </row>
    <row r="192" hidden="1" outlineLevel="2">
      <c r="A192" s="6" t="inlineStr">
        <is>
          <t xml:space="preserve">        Direct Superannuation</t>
        </is>
      </c>
      <c r="B192" s="44">
        <f>IF(B$5&lt;=Setup!$B$5,Engine!$E148,Budget_Paste!$E148)</f>
        <v/>
      </c>
      <c r="C192" s="44">
        <f>IF(C$5&lt;=Setup!$B$5,Engine!$F148,Budget_Paste!$F148)</f>
        <v/>
      </c>
      <c r="D192" s="44">
        <f>IF(D$5&lt;=Setup!$B$5,Engine!$G148,Budget_Paste!$G148)</f>
        <v/>
      </c>
      <c r="E192" s="44">
        <f>IF(E$5&lt;=Setup!$B$5,Engine!$H148,Budget_Paste!$H148)</f>
        <v/>
      </c>
      <c r="F192" s="44">
        <f>IF(F$5&lt;=Setup!$B$5,Engine!$I148,Budget_Paste!$I148)</f>
        <v/>
      </c>
      <c r="G192" s="44">
        <f>IF(G$5&lt;=Setup!$B$5,Engine!$J148,Budget_Paste!$J148)</f>
        <v/>
      </c>
      <c r="H192" s="44">
        <f>IF(H$5&lt;=Setup!$B$5,Engine!$K148,Budget_Paste!$K148)</f>
        <v/>
      </c>
      <c r="I192" s="44">
        <f>IF(I$5&lt;=Setup!$B$5,Engine!$L148,Budget_Paste!$L148)</f>
        <v/>
      </c>
      <c r="J192" s="44">
        <f>IF(J$5&lt;=Setup!$B$5,Engine!$M148,Budget_Paste!$M148)</f>
        <v/>
      </c>
      <c r="K192" s="44">
        <f>IF(K$5&lt;=Setup!$B$5,Engine!$N148,Budget_Paste!$N148)</f>
        <v/>
      </c>
      <c r="L192" s="44">
        <f>IF(L$5&lt;=Setup!$B$5,Engine!$O148,Budget_Paste!$O148)</f>
        <v/>
      </c>
      <c r="M192" s="44">
        <f>IF(M$5&lt;=Setup!$B$5,Engine!$P148,Budget_Paste!$P148)</f>
        <v/>
      </c>
      <c r="N192" s="44">
        <f>SUM(B192:M192)</f>
        <v/>
      </c>
    </row>
    <row r="193" hidden="1" outlineLevel="2">
      <c r="A193" s="6" t="inlineStr">
        <is>
          <t xml:space="preserve">        Direct Workers Comp</t>
        </is>
      </c>
      <c r="B193" s="44">
        <f>IF(B$5&lt;=Setup!$B$5,Engine!$E149,Budget_Paste!$E149)</f>
        <v/>
      </c>
      <c r="C193" s="44">
        <f>IF(C$5&lt;=Setup!$B$5,Engine!$F149,Budget_Paste!$F149)</f>
        <v/>
      </c>
      <c r="D193" s="44">
        <f>IF(D$5&lt;=Setup!$B$5,Engine!$G149,Budget_Paste!$G149)</f>
        <v/>
      </c>
      <c r="E193" s="44">
        <f>IF(E$5&lt;=Setup!$B$5,Engine!$H149,Budget_Paste!$H149)</f>
        <v/>
      </c>
      <c r="F193" s="44">
        <f>IF(F$5&lt;=Setup!$B$5,Engine!$I149,Budget_Paste!$I149)</f>
        <v/>
      </c>
      <c r="G193" s="44">
        <f>IF(G$5&lt;=Setup!$B$5,Engine!$J149,Budget_Paste!$J149)</f>
        <v/>
      </c>
      <c r="H193" s="44">
        <f>IF(H$5&lt;=Setup!$B$5,Engine!$K149,Budget_Paste!$K149)</f>
        <v/>
      </c>
      <c r="I193" s="44">
        <f>IF(I$5&lt;=Setup!$B$5,Engine!$L149,Budget_Paste!$L149)</f>
        <v/>
      </c>
      <c r="J193" s="44">
        <f>IF(J$5&lt;=Setup!$B$5,Engine!$M149,Budget_Paste!$M149)</f>
        <v/>
      </c>
      <c r="K193" s="44">
        <f>IF(K$5&lt;=Setup!$B$5,Engine!$N149,Budget_Paste!$N149)</f>
        <v/>
      </c>
      <c r="L193" s="44">
        <f>IF(L$5&lt;=Setup!$B$5,Engine!$O149,Budget_Paste!$O149)</f>
        <v/>
      </c>
      <c r="M193" s="44">
        <f>IF(M$5&lt;=Setup!$B$5,Engine!$P149,Budget_Paste!$P149)</f>
        <v/>
      </c>
      <c r="N193" s="44">
        <f>SUM(B193:M193)</f>
        <v/>
      </c>
    </row>
    <row r="194" hidden="1" outlineLevel="2">
      <c r="A194" s="6" t="inlineStr">
        <is>
          <t xml:space="preserve">        Other Direct Expenses</t>
        </is>
      </c>
      <c r="B194" s="44">
        <f>IF(B$5&lt;=Setup!$B$5,Engine!$E150,Budget_Paste!$E150)</f>
        <v/>
      </c>
      <c r="C194" s="44">
        <f>IF(C$5&lt;=Setup!$B$5,Engine!$F150,Budget_Paste!$F150)</f>
        <v/>
      </c>
      <c r="D194" s="44">
        <f>IF(D$5&lt;=Setup!$B$5,Engine!$G150,Budget_Paste!$G150)</f>
        <v/>
      </c>
      <c r="E194" s="44">
        <f>IF(E$5&lt;=Setup!$B$5,Engine!$H150,Budget_Paste!$H150)</f>
        <v/>
      </c>
      <c r="F194" s="44">
        <f>IF(F$5&lt;=Setup!$B$5,Engine!$I150,Budget_Paste!$I150)</f>
        <v/>
      </c>
      <c r="G194" s="44">
        <f>IF(G$5&lt;=Setup!$B$5,Engine!$J150,Budget_Paste!$J150)</f>
        <v/>
      </c>
      <c r="H194" s="44">
        <f>IF(H$5&lt;=Setup!$B$5,Engine!$K150,Budget_Paste!$K150)</f>
        <v/>
      </c>
      <c r="I194" s="44">
        <f>IF(I$5&lt;=Setup!$B$5,Engine!$L150,Budget_Paste!$L150)</f>
        <v/>
      </c>
      <c r="J194" s="44">
        <f>IF(J$5&lt;=Setup!$B$5,Engine!$M150,Budget_Paste!$M150)</f>
        <v/>
      </c>
      <c r="K194" s="44">
        <f>IF(K$5&lt;=Setup!$B$5,Engine!$N150,Budget_Paste!$N150)</f>
        <v/>
      </c>
      <c r="L194" s="44">
        <f>IF(L$5&lt;=Setup!$B$5,Engine!$O150,Budget_Paste!$O150)</f>
        <v/>
      </c>
      <c r="M194" s="44">
        <f>IF(M$5&lt;=Setup!$B$5,Engine!$P150,Budget_Paste!$P150)</f>
        <v/>
      </c>
      <c r="N194" s="44">
        <f>SUM(B194:M194)</f>
        <v/>
      </c>
    </row>
    <row r="195" hidden="1" outlineLevel="2">
      <c r="A195" s="6" t="inlineStr">
        <is>
          <t xml:space="preserve">        Credit Card fees paid - COGS</t>
        </is>
      </c>
      <c r="B195" s="44">
        <f>IF(B$5&lt;=Setup!$B$5,Engine!$E151,Budget_Paste!$E151)</f>
        <v/>
      </c>
      <c r="C195" s="44">
        <f>IF(C$5&lt;=Setup!$B$5,Engine!$F151,Budget_Paste!$F151)</f>
        <v/>
      </c>
      <c r="D195" s="44">
        <f>IF(D$5&lt;=Setup!$B$5,Engine!$G151,Budget_Paste!$G151)</f>
        <v/>
      </c>
      <c r="E195" s="44">
        <f>IF(E$5&lt;=Setup!$B$5,Engine!$H151,Budget_Paste!$H151)</f>
        <v/>
      </c>
      <c r="F195" s="44">
        <f>IF(F$5&lt;=Setup!$B$5,Engine!$I151,Budget_Paste!$I151)</f>
        <v/>
      </c>
      <c r="G195" s="44">
        <f>IF(G$5&lt;=Setup!$B$5,Engine!$J151,Budget_Paste!$J151)</f>
        <v/>
      </c>
      <c r="H195" s="44">
        <f>IF(H$5&lt;=Setup!$B$5,Engine!$K151,Budget_Paste!$K151)</f>
        <v/>
      </c>
      <c r="I195" s="44">
        <f>IF(I$5&lt;=Setup!$B$5,Engine!$L151,Budget_Paste!$L151)</f>
        <v/>
      </c>
      <c r="J195" s="44">
        <f>IF(J$5&lt;=Setup!$B$5,Engine!$M151,Budget_Paste!$M151)</f>
        <v/>
      </c>
      <c r="K195" s="44">
        <f>IF(K$5&lt;=Setup!$B$5,Engine!$N151,Budget_Paste!$N151)</f>
        <v/>
      </c>
      <c r="L195" s="44">
        <f>IF(L$5&lt;=Setup!$B$5,Engine!$O151,Budget_Paste!$O151)</f>
        <v/>
      </c>
      <c r="M195" s="44">
        <f>IF(M$5&lt;=Setup!$B$5,Engine!$P151,Budget_Paste!$P151)</f>
        <v/>
      </c>
      <c r="N195" s="44">
        <f>SUM(B195:M195)</f>
        <v/>
      </c>
    </row>
    <row r="196" outlineLevel="1">
      <c r="A196" s="25" t="inlineStr">
        <is>
          <t xml:space="preserve">    Expenses</t>
        </is>
      </c>
      <c r="B196" s="46">
        <f>SUM(B197:B202)</f>
        <v/>
      </c>
      <c r="C196" s="46">
        <f>SUM(C197:C202)</f>
        <v/>
      </c>
      <c r="D196" s="46">
        <f>SUM(D197:D202)</f>
        <v/>
      </c>
      <c r="E196" s="46">
        <f>SUM(E197:E202)</f>
        <v/>
      </c>
      <c r="F196" s="46">
        <f>SUM(F197:F202)</f>
        <v/>
      </c>
      <c r="G196" s="46">
        <f>SUM(G197:G202)</f>
        <v/>
      </c>
      <c r="H196" s="46">
        <f>SUM(H197:H202)</f>
        <v/>
      </c>
      <c r="I196" s="46">
        <f>SUM(I197:I202)</f>
        <v/>
      </c>
      <c r="J196" s="46">
        <f>SUM(J197:J202)</f>
        <v/>
      </c>
      <c r="K196" s="46">
        <f>SUM(K197:K202)</f>
        <v/>
      </c>
      <c r="L196" s="46">
        <f>SUM(L197:L202)</f>
        <v/>
      </c>
      <c r="M196" s="46">
        <f>SUM(M197:M202)</f>
        <v/>
      </c>
      <c r="N196" s="46">
        <f>SUM(N197:N202)</f>
        <v/>
      </c>
    </row>
    <row r="197" hidden="1" outlineLevel="2">
      <c r="A197" s="6" t="inlineStr">
        <is>
          <t xml:space="preserve">        General &amp; Administrative Exp</t>
        </is>
      </c>
      <c r="B197" s="44">
        <f>IF(B$5&lt;=Setup!$B$5,Engine!$E152,Budget_Paste!$E152)</f>
        <v/>
      </c>
      <c r="C197" s="44">
        <f>IF(C$5&lt;=Setup!$B$5,Engine!$F152,Budget_Paste!$F152)</f>
        <v/>
      </c>
      <c r="D197" s="44">
        <f>IF(D$5&lt;=Setup!$B$5,Engine!$G152,Budget_Paste!$G152)</f>
        <v/>
      </c>
      <c r="E197" s="44">
        <f>IF(E$5&lt;=Setup!$B$5,Engine!$H152,Budget_Paste!$H152)</f>
        <v/>
      </c>
      <c r="F197" s="44">
        <f>IF(F$5&lt;=Setup!$B$5,Engine!$I152,Budget_Paste!$I152)</f>
        <v/>
      </c>
      <c r="G197" s="44">
        <f>IF(G$5&lt;=Setup!$B$5,Engine!$J152,Budget_Paste!$J152)</f>
        <v/>
      </c>
      <c r="H197" s="44">
        <f>IF(H$5&lt;=Setup!$B$5,Engine!$K152,Budget_Paste!$K152)</f>
        <v/>
      </c>
      <c r="I197" s="44">
        <f>IF(I$5&lt;=Setup!$B$5,Engine!$L152,Budget_Paste!$L152)</f>
        <v/>
      </c>
      <c r="J197" s="44">
        <f>IF(J$5&lt;=Setup!$B$5,Engine!$M152,Budget_Paste!$M152)</f>
        <v/>
      </c>
      <c r="K197" s="44">
        <f>IF(K$5&lt;=Setup!$B$5,Engine!$N152,Budget_Paste!$N152)</f>
        <v/>
      </c>
      <c r="L197" s="44">
        <f>IF(L$5&lt;=Setup!$B$5,Engine!$O152,Budget_Paste!$O152)</f>
        <v/>
      </c>
      <c r="M197" s="44">
        <f>IF(M$5&lt;=Setup!$B$5,Engine!$P152,Budget_Paste!$P152)</f>
        <v/>
      </c>
      <c r="N197" s="44">
        <f>SUM(B197:M197)</f>
        <v/>
      </c>
    </row>
    <row r="198" hidden="1" outlineLevel="2">
      <c r="A198" s="6" t="inlineStr">
        <is>
          <t xml:space="preserve">        Business Insurances</t>
        </is>
      </c>
      <c r="B198" s="44">
        <f>IF(B$5&lt;=Setup!$B$5,Engine!$E153,Budget_Paste!$E153)</f>
        <v/>
      </c>
      <c r="C198" s="44">
        <f>IF(C$5&lt;=Setup!$B$5,Engine!$F153,Budget_Paste!$F153)</f>
        <v/>
      </c>
      <c r="D198" s="44">
        <f>IF(D$5&lt;=Setup!$B$5,Engine!$G153,Budget_Paste!$G153)</f>
        <v/>
      </c>
      <c r="E198" s="44">
        <f>IF(E$5&lt;=Setup!$B$5,Engine!$H153,Budget_Paste!$H153)</f>
        <v/>
      </c>
      <c r="F198" s="44">
        <f>IF(F$5&lt;=Setup!$B$5,Engine!$I153,Budget_Paste!$I153)</f>
        <v/>
      </c>
      <c r="G198" s="44">
        <f>IF(G$5&lt;=Setup!$B$5,Engine!$J153,Budget_Paste!$J153)</f>
        <v/>
      </c>
      <c r="H198" s="44">
        <f>IF(H$5&lt;=Setup!$B$5,Engine!$K153,Budget_Paste!$K153)</f>
        <v/>
      </c>
      <c r="I198" s="44">
        <f>IF(I$5&lt;=Setup!$B$5,Engine!$L153,Budget_Paste!$L153)</f>
        <v/>
      </c>
      <c r="J198" s="44">
        <f>IF(J$5&lt;=Setup!$B$5,Engine!$M153,Budget_Paste!$M153)</f>
        <v/>
      </c>
      <c r="K198" s="44">
        <f>IF(K$5&lt;=Setup!$B$5,Engine!$N153,Budget_Paste!$N153)</f>
        <v/>
      </c>
      <c r="L198" s="44">
        <f>IF(L$5&lt;=Setup!$B$5,Engine!$O153,Budget_Paste!$O153)</f>
        <v/>
      </c>
      <c r="M198" s="44">
        <f>IF(M$5&lt;=Setup!$B$5,Engine!$P153,Budget_Paste!$P153)</f>
        <v/>
      </c>
      <c r="N198" s="44">
        <f>SUM(B198:M198)</f>
        <v/>
      </c>
    </row>
    <row r="199" hidden="1" outlineLevel="2">
      <c r="A199" s="6" t="inlineStr">
        <is>
          <t xml:space="preserve">        Advertising &amp; Promotion Exp</t>
        </is>
      </c>
      <c r="B199" s="44">
        <f>IF(B$5&lt;=Setup!$B$5,Engine!$E154,Budget_Paste!$E154)</f>
        <v/>
      </c>
      <c r="C199" s="44">
        <f>IF(C$5&lt;=Setup!$B$5,Engine!$F154,Budget_Paste!$F154)</f>
        <v/>
      </c>
      <c r="D199" s="44">
        <f>IF(D$5&lt;=Setup!$B$5,Engine!$G154,Budget_Paste!$G154)</f>
        <v/>
      </c>
      <c r="E199" s="44">
        <f>IF(E$5&lt;=Setup!$B$5,Engine!$H154,Budget_Paste!$H154)</f>
        <v/>
      </c>
      <c r="F199" s="44">
        <f>IF(F$5&lt;=Setup!$B$5,Engine!$I154,Budget_Paste!$I154)</f>
        <v/>
      </c>
      <c r="G199" s="44">
        <f>IF(G$5&lt;=Setup!$B$5,Engine!$J154,Budget_Paste!$J154)</f>
        <v/>
      </c>
      <c r="H199" s="44">
        <f>IF(H$5&lt;=Setup!$B$5,Engine!$K154,Budget_Paste!$K154)</f>
        <v/>
      </c>
      <c r="I199" s="44">
        <f>IF(I$5&lt;=Setup!$B$5,Engine!$L154,Budget_Paste!$L154)</f>
        <v/>
      </c>
      <c r="J199" s="44">
        <f>IF(J$5&lt;=Setup!$B$5,Engine!$M154,Budget_Paste!$M154)</f>
        <v/>
      </c>
      <c r="K199" s="44">
        <f>IF(K$5&lt;=Setup!$B$5,Engine!$N154,Budget_Paste!$N154)</f>
        <v/>
      </c>
      <c r="L199" s="44">
        <f>IF(L$5&lt;=Setup!$B$5,Engine!$O154,Budget_Paste!$O154)</f>
        <v/>
      </c>
      <c r="M199" s="44">
        <f>IF(M$5&lt;=Setup!$B$5,Engine!$P154,Budget_Paste!$P154)</f>
        <v/>
      </c>
      <c r="N199" s="44">
        <f>SUM(B199:M199)</f>
        <v/>
      </c>
    </row>
    <row r="200" hidden="1" outlineLevel="2">
      <c r="A200" s="6" t="inlineStr">
        <is>
          <t xml:space="preserve">        Operating Expenses</t>
        </is>
      </c>
      <c r="B200" s="44">
        <f>IF(B$5&lt;=Setup!$B$5,Engine!$E155,Budget_Paste!$E155)</f>
        <v/>
      </c>
      <c r="C200" s="44">
        <f>IF(C$5&lt;=Setup!$B$5,Engine!$F155,Budget_Paste!$F155)</f>
        <v/>
      </c>
      <c r="D200" s="44">
        <f>IF(D$5&lt;=Setup!$B$5,Engine!$G155,Budget_Paste!$G155)</f>
        <v/>
      </c>
      <c r="E200" s="44">
        <f>IF(E$5&lt;=Setup!$B$5,Engine!$H155,Budget_Paste!$H155)</f>
        <v/>
      </c>
      <c r="F200" s="44">
        <f>IF(F$5&lt;=Setup!$B$5,Engine!$I155,Budget_Paste!$I155)</f>
        <v/>
      </c>
      <c r="G200" s="44">
        <f>IF(G$5&lt;=Setup!$B$5,Engine!$J155,Budget_Paste!$J155)</f>
        <v/>
      </c>
      <c r="H200" s="44">
        <f>IF(H$5&lt;=Setup!$B$5,Engine!$K155,Budget_Paste!$K155)</f>
        <v/>
      </c>
      <c r="I200" s="44">
        <f>IF(I$5&lt;=Setup!$B$5,Engine!$L155,Budget_Paste!$L155)</f>
        <v/>
      </c>
      <c r="J200" s="44">
        <f>IF(J$5&lt;=Setup!$B$5,Engine!$M155,Budget_Paste!$M155)</f>
        <v/>
      </c>
      <c r="K200" s="44">
        <f>IF(K$5&lt;=Setup!$B$5,Engine!$N155,Budget_Paste!$N155)</f>
        <v/>
      </c>
      <c r="L200" s="44">
        <f>IF(L$5&lt;=Setup!$B$5,Engine!$O155,Budget_Paste!$O155)</f>
        <v/>
      </c>
      <c r="M200" s="44">
        <f>IF(M$5&lt;=Setup!$B$5,Engine!$P155,Budget_Paste!$P155)</f>
        <v/>
      </c>
      <c r="N200" s="44">
        <f>SUM(B200:M200)</f>
        <v/>
      </c>
    </row>
    <row r="201" hidden="1" outlineLevel="2">
      <c r="A201" s="6" t="inlineStr">
        <is>
          <t xml:space="preserve">        Employment Expenses</t>
        </is>
      </c>
      <c r="B201" s="44">
        <f>IF(B$5&lt;=Setup!$B$5,Engine!$E156,Budget_Paste!$E156)</f>
        <v/>
      </c>
      <c r="C201" s="44">
        <f>IF(C$5&lt;=Setup!$B$5,Engine!$F156,Budget_Paste!$F156)</f>
        <v/>
      </c>
      <c r="D201" s="44">
        <f>IF(D$5&lt;=Setup!$B$5,Engine!$G156,Budget_Paste!$G156)</f>
        <v/>
      </c>
      <c r="E201" s="44">
        <f>IF(E$5&lt;=Setup!$B$5,Engine!$H156,Budget_Paste!$H156)</f>
        <v/>
      </c>
      <c r="F201" s="44">
        <f>IF(F$5&lt;=Setup!$B$5,Engine!$I156,Budget_Paste!$I156)</f>
        <v/>
      </c>
      <c r="G201" s="44">
        <f>IF(G$5&lt;=Setup!$B$5,Engine!$J156,Budget_Paste!$J156)</f>
        <v/>
      </c>
      <c r="H201" s="44">
        <f>IF(H$5&lt;=Setup!$B$5,Engine!$K156,Budget_Paste!$K156)</f>
        <v/>
      </c>
      <c r="I201" s="44">
        <f>IF(I$5&lt;=Setup!$B$5,Engine!$L156,Budget_Paste!$L156)</f>
        <v/>
      </c>
      <c r="J201" s="44">
        <f>IF(J$5&lt;=Setup!$B$5,Engine!$M156,Budget_Paste!$M156)</f>
        <v/>
      </c>
      <c r="K201" s="44">
        <f>IF(K$5&lt;=Setup!$B$5,Engine!$N156,Budget_Paste!$N156)</f>
        <v/>
      </c>
      <c r="L201" s="44">
        <f>IF(L$5&lt;=Setup!$B$5,Engine!$O156,Budget_Paste!$O156)</f>
        <v/>
      </c>
      <c r="M201" s="44">
        <f>IF(M$5&lt;=Setup!$B$5,Engine!$P156,Budget_Paste!$P156)</f>
        <v/>
      </c>
      <c r="N201" s="44">
        <f>SUM(B201:M201)</f>
        <v/>
      </c>
    </row>
    <row r="202" hidden="1" outlineLevel="2">
      <c r="A202" s="6" t="inlineStr">
        <is>
          <t xml:space="preserve">        Credit Card fees paid</t>
        </is>
      </c>
      <c r="B202" s="44">
        <f>IF(B$5&lt;=Setup!$B$5,Engine!$E157,Budget_Paste!$E157)</f>
        <v/>
      </c>
      <c r="C202" s="44">
        <f>IF(C$5&lt;=Setup!$B$5,Engine!$F157,Budget_Paste!$F157)</f>
        <v/>
      </c>
      <c r="D202" s="44">
        <f>IF(D$5&lt;=Setup!$B$5,Engine!$G157,Budget_Paste!$G157)</f>
        <v/>
      </c>
      <c r="E202" s="44">
        <f>IF(E$5&lt;=Setup!$B$5,Engine!$H157,Budget_Paste!$H157)</f>
        <v/>
      </c>
      <c r="F202" s="44">
        <f>IF(F$5&lt;=Setup!$B$5,Engine!$I157,Budget_Paste!$I157)</f>
        <v/>
      </c>
      <c r="G202" s="44">
        <f>IF(G$5&lt;=Setup!$B$5,Engine!$J157,Budget_Paste!$J157)</f>
        <v/>
      </c>
      <c r="H202" s="44">
        <f>IF(H$5&lt;=Setup!$B$5,Engine!$K157,Budget_Paste!$K157)</f>
        <v/>
      </c>
      <c r="I202" s="44">
        <f>IF(I$5&lt;=Setup!$B$5,Engine!$L157,Budget_Paste!$L157)</f>
        <v/>
      </c>
      <c r="J202" s="44">
        <f>IF(J$5&lt;=Setup!$B$5,Engine!$M157,Budget_Paste!$M157)</f>
        <v/>
      </c>
      <c r="K202" s="44">
        <f>IF(K$5&lt;=Setup!$B$5,Engine!$N157,Budget_Paste!$N157)</f>
        <v/>
      </c>
      <c r="L202" s="44">
        <f>IF(L$5&lt;=Setup!$B$5,Engine!$O157,Budget_Paste!$O157)</f>
        <v/>
      </c>
      <c r="M202" s="44">
        <f>IF(M$5&lt;=Setup!$B$5,Engine!$P157,Budget_Paste!$P157)</f>
        <v/>
      </c>
      <c r="N202" s="44">
        <f>SUM(B202:M202)</f>
        <v/>
      </c>
    </row>
    <row r="203" outlineLevel="1">
      <c r="A203" s="25" t="inlineStr">
        <is>
          <t xml:space="preserve">    Other Income</t>
        </is>
      </c>
      <c r="B203" s="46">
        <f>SUM(B204:B204)</f>
        <v/>
      </c>
      <c r="C203" s="46">
        <f>SUM(C204:C204)</f>
        <v/>
      </c>
      <c r="D203" s="46">
        <f>SUM(D204:D204)</f>
        <v/>
      </c>
      <c r="E203" s="46">
        <f>SUM(E204:E204)</f>
        <v/>
      </c>
      <c r="F203" s="46">
        <f>SUM(F204:F204)</f>
        <v/>
      </c>
      <c r="G203" s="46">
        <f>SUM(G204:G204)</f>
        <v/>
      </c>
      <c r="H203" s="46">
        <f>SUM(H204:H204)</f>
        <v/>
      </c>
      <c r="I203" s="46">
        <f>SUM(I204:I204)</f>
        <v/>
      </c>
      <c r="J203" s="46">
        <f>SUM(J204:J204)</f>
        <v/>
      </c>
      <c r="K203" s="46">
        <f>SUM(K204:K204)</f>
        <v/>
      </c>
      <c r="L203" s="46">
        <f>SUM(L204:L204)</f>
        <v/>
      </c>
      <c r="M203" s="46">
        <f>SUM(M204:M204)</f>
        <v/>
      </c>
      <c r="N203" s="46">
        <f>SUM(N204:N204)</f>
        <v/>
      </c>
    </row>
    <row r="204" hidden="1" outlineLevel="2">
      <c r="A204" s="6" t="inlineStr">
        <is>
          <t xml:space="preserve">        Other Income</t>
        </is>
      </c>
      <c r="B204" s="44">
        <f>IF(B$5&lt;=Setup!$B$5,Engine!$E158,Budget_Paste!$E158)</f>
        <v/>
      </c>
      <c r="C204" s="44">
        <f>IF(C$5&lt;=Setup!$B$5,Engine!$F158,Budget_Paste!$F158)</f>
        <v/>
      </c>
      <c r="D204" s="44">
        <f>IF(D$5&lt;=Setup!$B$5,Engine!$G158,Budget_Paste!$G158)</f>
        <v/>
      </c>
      <c r="E204" s="44">
        <f>IF(E$5&lt;=Setup!$B$5,Engine!$H158,Budget_Paste!$H158)</f>
        <v/>
      </c>
      <c r="F204" s="44">
        <f>IF(F$5&lt;=Setup!$B$5,Engine!$I158,Budget_Paste!$I158)</f>
        <v/>
      </c>
      <c r="G204" s="44">
        <f>IF(G$5&lt;=Setup!$B$5,Engine!$J158,Budget_Paste!$J158)</f>
        <v/>
      </c>
      <c r="H204" s="44">
        <f>IF(H$5&lt;=Setup!$B$5,Engine!$K158,Budget_Paste!$K158)</f>
        <v/>
      </c>
      <c r="I204" s="44">
        <f>IF(I$5&lt;=Setup!$B$5,Engine!$L158,Budget_Paste!$L158)</f>
        <v/>
      </c>
      <c r="J204" s="44">
        <f>IF(J$5&lt;=Setup!$B$5,Engine!$M158,Budget_Paste!$M158)</f>
        <v/>
      </c>
      <c r="K204" s="44">
        <f>IF(K$5&lt;=Setup!$B$5,Engine!$N158,Budget_Paste!$N158)</f>
        <v/>
      </c>
      <c r="L204" s="44">
        <f>IF(L$5&lt;=Setup!$B$5,Engine!$O158,Budget_Paste!$O158)</f>
        <v/>
      </c>
      <c r="M204" s="44">
        <f>IF(M$5&lt;=Setup!$B$5,Engine!$P158,Budget_Paste!$P158)</f>
        <v/>
      </c>
      <c r="N204" s="44">
        <f>SUM(B204:M204)</f>
        <v/>
      </c>
    </row>
    <row r="205" outlineLevel="1">
      <c r="A205" s="25" t="inlineStr">
        <is>
          <t xml:space="preserve">    Other Expenses</t>
        </is>
      </c>
      <c r="B205" s="46">
        <f>SUM(B206:B206)</f>
        <v/>
      </c>
      <c r="C205" s="46">
        <f>SUM(C206:C206)</f>
        <v/>
      </c>
      <c r="D205" s="46">
        <f>SUM(D206:D206)</f>
        <v/>
      </c>
      <c r="E205" s="46">
        <f>SUM(E206:E206)</f>
        <v/>
      </c>
      <c r="F205" s="46">
        <f>SUM(F206:F206)</f>
        <v/>
      </c>
      <c r="G205" s="46">
        <f>SUM(G206:G206)</f>
        <v/>
      </c>
      <c r="H205" s="46">
        <f>SUM(H206:H206)</f>
        <v/>
      </c>
      <c r="I205" s="46">
        <f>SUM(I206:I206)</f>
        <v/>
      </c>
      <c r="J205" s="46">
        <f>SUM(J206:J206)</f>
        <v/>
      </c>
      <c r="K205" s="46">
        <f>SUM(K206:K206)</f>
        <v/>
      </c>
      <c r="L205" s="46">
        <f>SUM(L206:L206)</f>
        <v/>
      </c>
      <c r="M205" s="46">
        <f>SUM(M206:M206)</f>
        <v/>
      </c>
      <c r="N205" s="46">
        <f>SUM(N206:N206)</f>
        <v/>
      </c>
    </row>
    <row r="206" hidden="1" outlineLevel="2">
      <c r="A206" s="6" t="inlineStr">
        <is>
          <t xml:space="preserve">        Other Expenses</t>
        </is>
      </c>
      <c r="B206" s="44">
        <f>IF(B$5&lt;=Setup!$B$5,Engine!$E159,Budget_Paste!$E159)</f>
        <v/>
      </c>
      <c r="C206" s="44">
        <f>IF(C$5&lt;=Setup!$B$5,Engine!$F159,Budget_Paste!$F159)</f>
        <v/>
      </c>
      <c r="D206" s="44">
        <f>IF(D$5&lt;=Setup!$B$5,Engine!$G159,Budget_Paste!$G159)</f>
        <v/>
      </c>
      <c r="E206" s="44">
        <f>IF(E$5&lt;=Setup!$B$5,Engine!$H159,Budget_Paste!$H159)</f>
        <v/>
      </c>
      <c r="F206" s="44">
        <f>IF(F$5&lt;=Setup!$B$5,Engine!$I159,Budget_Paste!$I159)</f>
        <v/>
      </c>
      <c r="G206" s="44">
        <f>IF(G$5&lt;=Setup!$B$5,Engine!$J159,Budget_Paste!$J159)</f>
        <v/>
      </c>
      <c r="H206" s="44">
        <f>IF(H$5&lt;=Setup!$B$5,Engine!$K159,Budget_Paste!$K159)</f>
        <v/>
      </c>
      <c r="I206" s="44">
        <f>IF(I$5&lt;=Setup!$B$5,Engine!$L159,Budget_Paste!$L159)</f>
        <v/>
      </c>
      <c r="J206" s="44">
        <f>IF(J$5&lt;=Setup!$B$5,Engine!$M159,Budget_Paste!$M159)</f>
        <v/>
      </c>
      <c r="K206" s="44">
        <f>IF(K$5&lt;=Setup!$B$5,Engine!$N159,Budget_Paste!$N159)</f>
        <v/>
      </c>
      <c r="L206" s="44">
        <f>IF(L$5&lt;=Setup!$B$5,Engine!$O159,Budget_Paste!$O159)</f>
        <v/>
      </c>
      <c r="M206" s="44">
        <f>IF(M$5&lt;=Setup!$B$5,Engine!$P159,Budget_Paste!$P159)</f>
        <v/>
      </c>
      <c r="N206" s="44">
        <f>SUM(B206:M206)</f>
        <v/>
      </c>
    </row>
    <row r="207" outlineLevel="1">
      <c r="A207" s="27" t="inlineStr">
        <is>
          <t xml:space="preserve">    Gross profit</t>
        </is>
      </c>
      <c r="B207" s="47">
        <f>B171+B179</f>
        <v/>
      </c>
      <c r="C207" s="47">
        <f>C171+C179</f>
        <v/>
      </c>
      <c r="D207" s="47">
        <f>D171+D179</f>
        <v/>
      </c>
      <c r="E207" s="47">
        <f>E171+E179</f>
        <v/>
      </c>
      <c r="F207" s="47">
        <f>F171+F179</f>
        <v/>
      </c>
      <c r="G207" s="47">
        <f>G171+G179</f>
        <v/>
      </c>
      <c r="H207" s="47">
        <f>H171+H179</f>
        <v/>
      </c>
      <c r="I207" s="47">
        <f>I171+I179</f>
        <v/>
      </c>
      <c r="J207" s="47">
        <f>J171+J179</f>
        <v/>
      </c>
      <c r="K207" s="47">
        <f>K171+K179</f>
        <v/>
      </c>
      <c r="L207" s="47">
        <f>L171+L179</f>
        <v/>
      </c>
      <c r="M207" s="47">
        <f>M171+M179</f>
        <v/>
      </c>
      <c r="N207" s="47">
        <f>N171+N179</f>
        <v/>
      </c>
    </row>
    <row r="208" outlineLevel="1">
      <c r="A208" s="6" t="inlineStr">
        <is>
          <t xml:space="preserve">    Gross margin %</t>
        </is>
      </c>
      <c r="B208" s="48">
        <f>IFERROR(B207/B171,0)</f>
        <v/>
      </c>
      <c r="C208" s="48">
        <f>IFERROR(C207/C171,0)</f>
        <v/>
      </c>
      <c r="D208" s="48">
        <f>IFERROR(D207/D171,0)</f>
        <v/>
      </c>
      <c r="E208" s="48">
        <f>IFERROR(E207/E171,0)</f>
        <v/>
      </c>
      <c r="F208" s="48">
        <f>IFERROR(F207/F171,0)</f>
        <v/>
      </c>
      <c r="G208" s="48">
        <f>IFERROR(G207/G171,0)</f>
        <v/>
      </c>
      <c r="H208" s="48">
        <f>IFERROR(H207/H171,0)</f>
        <v/>
      </c>
      <c r="I208" s="48">
        <f>IFERROR(I207/I171,0)</f>
        <v/>
      </c>
      <c r="J208" s="48">
        <f>IFERROR(J207/J171,0)</f>
        <v/>
      </c>
      <c r="K208" s="48">
        <f>IFERROR(K207/K171,0)</f>
        <v/>
      </c>
      <c r="L208" s="48">
        <f>IFERROR(L207/L171,0)</f>
        <v/>
      </c>
      <c r="M208" s="48">
        <f>IFERROR(M207/M171,0)</f>
        <v/>
      </c>
      <c r="N208" s="48">
        <f>IFERROR(N207/N171,0)</f>
        <v/>
      </c>
    </row>
    <row r="209" outlineLevel="1">
      <c r="A209" s="27" t="inlineStr">
        <is>
          <t xml:space="preserve">    Net profit</t>
        </is>
      </c>
      <c r="B209" s="47">
        <f>B171+B179+B196+B203+B205</f>
        <v/>
      </c>
      <c r="C209" s="47">
        <f>C171+C179+C196+C203+C205</f>
        <v/>
      </c>
      <c r="D209" s="47">
        <f>D171+D179+D196+D203+D205</f>
        <v/>
      </c>
      <c r="E209" s="47">
        <f>E171+E179+E196+E203+E205</f>
        <v/>
      </c>
      <c r="F209" s="47">
        <f>F171+F179+F196+F203+F205</f>
        <v/>
      </c>
      <c r="G209" s="47">
        <f>G171+G179+G196+G203+G205</f>
        <v/>
      </c>
      <c r="H209" s="47">
        <f>H171+H179+H196+H203+H205</f>
        <v/>
      </c>
      <c r="I209" s="47">
        <f>I171+I179+I196+I203+I205</f>
        <v/>
      </c>
      <c r="J209" s="47">
        <f>J171+J179+J196+J203+J205</f>
        <v/>
      </c>
      <c r="K209" s="47">
        <f>K171+K179+K196+K203+K205</f>
        <v/>
      </c>
      <c r="L209" s="47">
        <f>L171+L179+L196+L203+L205</f>
        <v/>
      </c>
      <c r="M209" s="47">
        <f>M171+M179+M196+M203+M205</f>
        <v/>
      </c>
      <c r="N209" s="47">
        <f>N171+N179+N196+N203+N205</f>
        <v/>
      </c>
    </row>
    <row r="211">
      <c r="A211" s="23" t="inlineStr">
        <is>
          <t>ADMIN</t>
        </is>
      </c>
      <c r="B211" s="45">
        <f>B250</f>
        <v/>
      </c>
      <c r="C211" s="45">
        <f>C250</f>
        <v/>
      </c>
      <c r="D211" s="45">
        <f>D250</f>
        <v/>
      </c>
      <c r="E211" s="45">
        <f>E250</f>
        <v/>
      </c>
      <c r="F211" s="45">
        <f>F250</f>
        <v/>
      </c>
      <c r="G211" s="45">
        <f>G250</f>
        <v/>
      </c>
      <c r="H211" s="45">
        <f>H250</f>
        <v/>
      </c>
      <c r="I211" s="45">
        <f>I250</f>
        <v/>
      </c>
      <c r="J211" s="45">
        <f>J250</f>
        <v/>
      </c>
      <c r="K211" s="45">
        <f>K250</f>
        <v/>
      </c>
      <c r="L211" s="45">
        <f>L250</f>
        <v/>
      </c>
      <c r="M211" s="45">
        <f>M250</f>
        <v/>
      </c>
      <c r="N211" s="45">
        <f>N250</f>
        <v/>
      </c>
    </row>
    <row r="212" outlineLevel="1">
      <c r="A212" s="25" t="inlineStr">
        <is>
          <t xml:space="preserve">    Income</t>
        </is>
      </c>
      <c r="B212" s="46">
        <f>SUM(B213:B219)</f>
        <v/>
      </c>
      <c r="C212" s="46">
        <f>SUM(C213:C219)</f>
        <v/>
      </c>
      <c r="D212" s="46">
        <f>SUM(D213:D219)</f>
        <v/>
      </c>
      <c r="E212" s="46">
        <f>SUM(E213:E219)</f>
        <v/>
      </c>
      <c r="F212" s="46">
        <f>SUM(F213:F219)</f>
        <v/>
      </c>
      <c r="G212" s="46">
        <f>SUM(G213:G219)</f>
        <v/>
      </c>
      <c r="H212" s="46">
        <f>SUM(H213:H219)</f>
        <v/>
      </c>
      <c r="I212" s="46">
        <f>SUM(I213:I219)</f>
        <v/>
      </c>
      <c r="J212" s="46">
        <f>SUM(J213:J219)</f>
        <v/>
      </c>
      <c r="K212" s="46">
        <f>SUM(K213:K219)</f>
        <v/>
      </c>
      <c r="L212" s="46">
        <f>SUM(L213:L219)</f>
        <v/>
      </c>
      <c r="M212" s="46">
        <f>SUM(M213:M219)</f>
        <v/>
      </c>
      <c r="N212" s="46">
        <f>SUM(N213:N219)</f>
        <v/>
      </c>
    </row>
    <row r="213" hidden="1" outlineLevel="2">
      <c r="A213" s="6" t="inlineStr">
        <is>
          <t xml:space="preserve">        Contract Income</t>
        </is>
      </c>
      <c r="B213" s="44">
        <f>IF(B$5&lt;=Setup!$B$5,Engine!$E160,Budget_Paste!$E160)</f>
        <v/>
      </c>
      <c r="C213" s="44">
        <f>IF(C$5&lt;=Setup!$B$5,Engine!$F160,Budget_Paste!$F160)</f>
        <v/>
      </c>
      <c r="D213" s="44">
        <f>IF(D$5&lt;=Setup!$B$5,Engine!$G160,Budget_Paste!$G160)</f>
        <v/>
      </c>
      <c r="E213" s="44">
        <f>IF(E$5&lt;=Setup!$B$5,Engine!$H160,Budget_Paste!$H160)</f>
        <v/>
      </c>
      <c r="F213" s="44">
        <f>IF(F$5&lt;=Setup!$B$5,Engine!$I160,Budget_Paste!$I160)</f>
        <v/>
      </c>
      <c r="G213" s="44">
        <f>IF(G$5&lt;=Setup!$B$5,Engine!$J160,Budget_Paste!$J160)</f>
        <v/>
      </c>
      <c r="H213" s="44">
        <f>IF(H$5&lt;=Setup!$B$5,Engine!$K160,Budget_Paste!$K160)</f>
        <v/>
      </c>
      <c r="I213" s="44">
        <f>IF(I$5&lt;=Setup!$B$5,Engine!$L160,Budget_Paste!$L160)</f>
        <v/>
      </c>
      <c r="J213" s="44">
        <f>IF(J$5&lt;=Setup!$B$5,Engine!$M160,Budget_Paste!$M160)</f>
        <v/>
      </c>
      <c r="K213" s="44">
        <f>IF(K$5&lt;=Setup!$B$5,Engine!$N160,Budget_Paste!$N160)</f>
        <v/>
      </c>
      <c r="L213" s="44">
        <f>IF(L$5&lt;=Setup!$B$5,Engine!$O160,Budget_Paste!$O160)</f>
        <v/>
      </c>
      <c r="M213" s="44">
        <f>IF(M$5&lt;=Setup!$B$5,Engine!$P160,Budget_Paste!$P160)</f>
        <v/>
      </c>
      <c r="N213" s="44">
        <f>SUM(B213:M213)</f>
        <v/>
      </c>
    </row>
    <row r="214" hidden="1" outlineLevel="2">
      <c r="A214" s="6" t="inlineStr">
        <is>
          <t xml:space="preserve">        Non Contract Income</t>
        </is>
      </c>
      <c r="B214" s="44">
        <f>IF(B$5&lt;=Setup!$B$5,Engine!$E161,Budget_Paste!$E161)</f>
        <v/>
      </c>
      <c r="C214" s="44">
        <f>IF(C$5&lt;=Setup!$B$5,Engine!$F161,Budget_Paste!$F161)</f>
        <v/>
      </c>
      <c r="D214" s="44">
        <f>IF(D$5&lt;=Setup!$B$5,Engine!$G161,Budget_Paste!$G161)</f>
        <v/>
      </c>
      <c r="E214" s="44">
        <f>IF(E$5&lt;=Setup!$B$5,Engine!$H161,Budget_Paste!$H161)</f>
        <v/>
      </c>
      <c r="F214" s="44">
        <f>IF(F$5&lt;=Setup!$B$5,Engine!$I161,Budget_Paste!$I161)</f>
        <v/>
      </c>
      <c r="G214" s="44">
        <f>IF(G$5&lt;=Setup!$B$5,Engine!$J161,Budget_Paste!$J161)</f>
        <v/>
      </c>
      <c r="H214" s="44">
        <f>IF(H$5&lt;=Setup!$B$5,Engine!$K161,Budget_Paste!$K161)</f>
        <v/>
      </c>
      <c r="I214" s="44">
        <f>IF(I$5&lt;=Setup!$B$5,Engine!$L161,Budget_Paste!$L161)</f>
        <v/>
      </c>
      <c r="J214" s="44">
        <f>IF(J$5&lt;=Setup!$B$5,Engine!$M161,Budget_Paste!$M161)</f>
        <v/>
      </c>
      <c r="K214" s="44">
        <f>IF(K$5&lt;=Setup!$B$5,Engine!$N161,Budget_Paste!$N161)</f>
        <v/>
      </c>
      <c r="L214" s="44">
        <f>IF(L$5&lt;=Setup!$B$5,Engine!$O161,Budget_Paste!$O161)</f>
        <v/>
      </c>
      <c r="M214" s="44">
        <f>IF(M$5&lt;=Setup!$B$5,Engine!$P161,Budget_Paste!$P161)</f>
        <v/>
      </c>
      <c r="N214" s="44">
        <f>SUM(B214:M214)</f>
        <v/>
      </c>
    </row>
    <row r="215" hidden="1" outlineLevel="2">
      <c r="A215" s="6" t="inlineStr">
        <is>
          <t xml:space="preserve">        Work in Progess</t>
        </is>
      </c>
      <c r="B215" s="44">
        <f>IF(B$5&lt;=Setup!$B$5,Engine!$E162,Budget_Paste!$E162)</f>
        <v/>
      </c>
      <c r="C215" s="44">
        <f>IF(C$5&lt;=Setup!$B$5,Engine!$F162,Budget_Paste!$F162)</f>
        <v/>
      </c>
      <c r="D215" s="44">
        <f>IF(D$5&lt;=Setup!$B$5,Engine!$G162,Budget_Paste!$G162)</f>
        <v/>
      </c>
      <c r="E215" s="44">
        <f>IF(E$5&lt;=Setup!$B$5,Engine!$H162,Budget_Paste!$H162)</f>
        <v/>
      </c>
      <c r="F215" s="44">
        <f>IF(F$5&lt;=Setup!$B$5,Engine!$I162,Budget_Paste!$I162)</f>
        <v/>
      </c>
      <c r="G215" s="44">
        <f>IF(G$5&lt;=Setup!$B$5,Engine!$J162,Budget_Paste!$J162)</f>
        <v/>
      </c>
      <c r="H215" s="44">
        <f>IF(H$5&lt;=Setup!$B$5,Engine!$K162,Budget_Paste!$K162)</f>
        <v/>
      </c>
      <c r="I215" s="44">
        <f>IF(I$5&lt;=Setup!$B$5,Engine!$L162,Budget_Paste!$L162)</f>
        <v/>
      </c>
      <c r="J215" s="44">
        <f>IF(J$5&lt;=Setup!$B$5,Engine!$M162,Budget_Paste!$M162)</f>
        <v/>
      </c>
      <c r="K215" s="44">
        <f>IF(K$5&lt;=Setup!$B$5,Engine!$N162,Budget_Paste!$N162)</f>
        <v/>
      </c>
      <c r="L215" s="44">
        <f>IF(L$5&lt;=Setup!$B$5,Engine!$O162,Budget_Paste!$O162)</f>
        <v/>
      </c>
      <c r="M215" s="44">
        <f>IF(M$5&lt;=Setup!$B$5,Engine!$P162,Budget_Paste!$P162)</f>
        <v/>
      </c>
      <c r="N215" s="44">
        <f>SUM(B215:M215)</f>
        <v/>
      </c>
    </row>
    <row r="216" hidden="1" outlineLevel="2">
      <c r="A216" s="6" t="inlineStr">
        <is>
          <t xml:space="preserve">        Freight Collected &amp; Travel</t>
        </is>
      </c>
      <c r="B216" s="44">
        <f>IF(B$5&lt;=Setup!$B$5,Engine!$E163,Budget_Paste!$E163)</f>
        <v/>
      </c>
      <c r="C216" s="44">
        <f>IF(C$5&lt;=Setup!$B$5,Engine!$F163,Budget_Paste!$F163)</f>
        <v/>
      </c>
      <c r="D216" s="44">
        <f>IF(D$5&lt;=Setup!$B$5,Engine!$G163,Budget_Paste!$G163)</f>
        <v/>
      </c>
      <c r="E216" s="44">
        <f>IF(E$5&lt;=Setup!$B$5,Engine!$H163,Budget_Paste!$H163)</f>
        <v/>
      </c>
      <c r="F216" s="44">
        <f>IF(F$5&lt;=Setup!$B$5,Engine!$I163,Budget_Paste!$I163)</f>
        <v/>
      </c>
      <c r="G216" s="44">
        <f>IF(G$5&lt;=Setup!$B$5,Engine!$J163,Budget_Paste!$J163)</f>
        <v/>
      </c>
      <c r="H216" s="44">
        <f>IF(H$5&lt;=Setup!$B$5,Engine!$K163,Budget_Paste!$K163)</f>
        <v/>
      </c>
      <c r="I216" s="44">
        <f>IF(I$5&lt;=Setup!$B$5,Engine!$L163,Budget_Paste!$L163)</f>
        <v/>
      </c>
      <c r="J216" s="44">
        <f>IF(J$5&lt;=Setup!$B$5,Engine!$M163,Budget_Paste!$M163)</f>
        <v/>
      </c>
      <c r="K216" s="44">
        <f>IF(K$5&lt;=Setup!$B$5,Engine!$N163,Budget_Paste!$N163)</f>
        <v/>
      </c>
      <c r="L216" s="44">
        <f>IF(L$5&lt;=Setup!$B$5,Engine!$O163,Budget_Paste!$O163)</f>
        <v/>
      </c>
      <c r="M216" s="44">
        <f>IF(M$5&lt;=Setup!$B$5,Engine!$P163,Budget_Paste!$P163)</f>
        <v/>
      </c>
      <c r="N216" s="44">
        <f>SUM(B216:M216)</f>
        <v/>
      </c>
    </row>
    <row r="217" hidden="1" outlineLevel="2">
      <c r="A217" s="6" t="inlineStr">
        <is>
          <t xml:space="preserve">        Credit Card Fees Collected</t>
        </is>
      </c>
      <c r="B217" s="44">
        <f>IF(B$5&lt;=Setup!$B$5,Engine!$E164,Budget_Paste!$E164)</f>
        <v/>
      </c>
      <c r="C217" s="44">
        <f>IF(C$5&lt;=Setup!$B$5,Engine!$F164,Budget_Paste!$F164)</f>
        <v/>
      </c>
      <c r="D217" s="44">
        <f>IF(D$5&lt;=Setup!$B$5,Engine!$G164,Budget_Paste!$G164)</f>
        <v/>
      </c>
      <c r="E217" s="44">
        <f>IF(E$5&lt;=Setup!$B$5,Engine!$H164,Budget_Paste!$H164)</f>
        <v/>
      </c>
      <c r="F217" s="44">
        <f>IF(F$5&lt;=Setup!$B$5,Engine!$I164,Budget_Paste!$I164)</f>
        <v/>
      </c>
      <c r="G217" s="44">
        <f>IF(G$5&lt;=Setup!$B$5,Engine!$J164,Budget_Paste!$J164)</f>
        <v/>
      </c>
      <c r="H217" s="44">
        <f>IF(H$5&lt;=Setup!$B$5,Engine!$K164,Budget_Paste!$K164)</f>
        <v/>
      </c>
      <c r="I217" s="44">
        <f>IF(I$5&lt;=Setup!$B$5,Engine!$L164,Budget_Paste!$L164)</f>
        <v/>
      </c>
      <c r="J217" s="44">
        <f>IF(J$5&lt;=Setup!$B$5,Engine!$M164,Budget_Paste!$M164)</f>
        <v/>
      </c>
      <c r="K217" s="44">
        <f>IF(K$5&lt;=Setup!$B$5,Engine!$N164,Budget_Paste!$N164)</f>
        <v/>
      </c>
      <c r="L217" s="44">
        <f>IF(L$5&lt;=Setup!$B$5,Engine!$O164,Budget_Paste!$O164)</f>
        <v/>
      </c>
      <c r="M217" s="44">
        <f>IF(M$5&lt;=Setup!$B$5,Engine!$P164,Budget_Paste!$P164)</f>
        <v/>
      </c>
      <c r="N217" s="44">
        <f>SUM(B217:M217)</f>
        <v/>
      </c>
    </row>
    <row r="218" hidden="1" outlineLevel="2">
      <c r="A218" s="6" t="inlineStr">
        <is>
          <t xml:space="preserve">        Meal &amp; Travel Allowances</t>
        </is>
      </c>
      <c r="B218" s="44">
        <f>IF(B$5&lt;=Setup!$B$5,Engine!$E165,Budget_Paste!$E165)</f>
        <v/>
      </c>
      <c r="C218" s="44">
        <f>IF(C$5&lt;=Setup!$B$5,Engine!$F165,Budget_Paste!$F165)</f>
        <v/>
      </c>
      <c r="D218" s="44">
        <f>IF(D$5&lt;=Setup!$B$5,Engine!$G165,Budget_Paste!$G165)</f>
        <v/>
      </c>
      <c r="E218" s="44">
        <f>IF(E$5&lt;=Setup!$B$5,Engine!$H165,Budget_Paste!$H165)</f>
        <v/>
      </c>
      <c r="F218" s="44">
        <f>IF(F$5&lt;=Setup!$B$5,Engine!$I165,Budget_Paste!$I165)</f>
        <v/>
      </c>
      <c r="G218" s="44">
        <f>IF(G$5&lt;=Setup!$B$5,Engine!$J165,Budget_Paste!$J165)</f>
        <v/>
      </c>
      <c r="H218" s="44">
        <f>IF(H$5&lt;=Setup!$B$5,Engine!$K165,Budget_Paste!$K165)</f>
        <v/>
      </c>
      <c r="I218" s="44">
        <f>IF(I$5&lt;=Setup!$B$5,Engine!$L165,Budget_Paste!$L165)</f>
        <v/>
      </c>
      <c r="J218" s="44">
        <f>IF(J$5&lt;=Setup!$B$5,Engine!$M165,Budget_Paste!$M165)</f>
        <v/>
      </c>
      <c r="K218" s="44">
        <f>IF(K$5&lt;=Setup!$B$5,Engine!$N165,Budget_Paste!$N165)</f>
        <v/>
      </c>
      <c r="L218" s="44">
        <f>IF(L$5&lt;=Setup!$B$5,Engine!$O165,Budget_Paste!$O165)</f>
        <v/>
      </c>
      <c r="M218" s="44">
        <f>IF(M$5&lt;=Setup!$B$5,Engine!$P165,Budget_Paste!$P165)</f>
        <v/>
      </c>
      <c r="N218" s="44">
        <f>SUM(B218:M218)</f>
        <v/>
      </c>
    </row>
    <row r="219" hidden="1" outlineLevel="2">
      <c r="A219" s="6" t="inlineStr">
        <is>
          <t xml:space="preserve">        Miscellaneous Income</t>
        </is>
      </c>
      <c r="B219" s="44">
        <f>IF(B$5&lt;=Setup!$B$5,Engine!$E166,Budget_Paste!$E166)</f>
        <v/>
      </c>
      <c r="C219" s="44">
        <f>IF(C$5&lt;=Setup!$B$5,Engine!$F166,Budget_Paste!$F166)</f>
        <v/>
      </c>
      <c r="D219" s="44">
        <f>IF(D$5&lt;=Setup!$B$5,Engine!$G166,Budget_Paste!$G166)</f>
        <v/>
      </c>
      <c r="E219" s="44">
        <f>IF(E$5&lt;=Setup!$B$5,Engine!$H166,Budget_Paste!$H166)</f>
        <v/>
      </c>
      <c r="F219" s="44">
        <f>IF(F$5&lt;=Setup!$B$5,Engine!$I166,Budget_Paste!$I166)</f>
        <v/>
      </c>
      <c r="G219" s="44">
        <f>IF(G$5&lt;=Setup!$B$5,Engine!$J166,Budget_Paste!$J166)</f>
        <v/>
      </c>
      <c r="H219" s="44">
        <f>IF(H$5&lt;=Setup!$B$5,Engine!$K166,Budget_Paste!$K166)</f>
        <v/>
      </c>
      <c r="I219" s="44">
        <f>IF(I$5&lt;=Setup!$B$5,Engine!$L166,Budget_Paste!$L166)</f>
        <v/>
      </c>
      <c r="J219" s="44">
        <f>IF(J$5&lt;=Setup!$B$5,Engine!$M166,Budget_Paste!$M166)</f>
        <v/>
      </c>
      <c r="K219" s="44">
        <f>IF(K$5&lt;=Setup!$B$5,Engine!$N166,Budget_Paste!$N166)</f>
        <v/>
      </c>
      <c r="L219" s="44">
        <f>IF(L$5&lt;=Setup!$B$5,Engine!$O166,Budget_Paste!$O166)</f>
        <v/>
      </c>
      <c r="M219" s="44">
        <f>IF(M$5&lt;=Setup!$B$5,Engine!$P166,Budget_Paste!$P166)</f>
        <v/>
      </c>
      <c r="N219" s="44">
        <f>SUM(B219:M219)</f>
        <v/>
      </c>
    </row>
    <row r="220" outlineLevel="1">
      <c r="A220" s="25" t="inlineStr">
        <is>
          <t xml:space="preserve">    Cost of Sales</t>
        </is>
      </c>
      <c r="B220" s="46">
        <f>SUM(B221:B236)</f>
        <v/>
      </c>
      <c r="C220" s="46">
        <f>SUM(C221:C236)</f>
        <v/>
      </c>
      <c r="D220" s="46">
        <f>SUM(D221:D236)</f>
        <v/>
      </c>
      <c r="E220" s="46">
        <f>SUM(E221:E236)</f>
        <v/>
      </c>
      <c r="F220" s="46">
        <f>SUM(F221:F236)</f>
        <v/>
      </c>
      <c r="G220" s="46">
        <f>SUM(G221:G236)</f>
        <v/>
      </c>
      <c r="H220" s="46">
        <f>SUM(H221:H236)</f>
        <v/>
      </c>
      <c r="I220" s="46">
        <f>SUM(I221:I236)</f>
        <v/>
      </c>
      <c r="J220" s="46">
        <f>SUM(J221:J236)</f>
        <v/>
      </c>
      <c r="K220" s="46">
        <f>SUM(K221:K236)</f>
        <v/>
      </c>
      <c r="L220" s="46">
        <f>SUM(L221:L236)</f>
        <v/>
      </c>
      <c r="M220" s="46">
        <f>SUM(M221:M236)</f>
        <v/>
      </c>
      <c r="N220" s="46">
        <f>SUM(N221:N236)</f>
        <v/>
      </c>
    </row>
    <row r="221" hidden="1" outlineLevel="2">
      <c r="A221" s="6" t="inlineStr">
        <is>
          <t xml:space="preserve">        Equipment - Purchase</t>
        </is>
      </c>
      <c r="B221" s="44">
        <f>IF(B$5&lt;=Setup!$B$5,Engine!$E167,Budget_Paste!$E167)</f>
        <v/>
      </c>
      <c r="C221" s="44">
        <f>IF(C$5&lt;=Setup!$B$5,Engine!$F167,Budget_Paste!$F167)</f>
        <v/>
      </c>
      <c r="D221" s="44">
        <f>IF(D$5&lt;=Setup!$B$5,Engine!$G167,Budget_Paste!$G167)</f>
        <v/>
      </c>
      <c r="E221" s="44">
        <f>IF(E$5&lt;=Setup!$B$5,Engine!$H167,Budget_Paste!$H167)</f>
        <v/>
      </c>
      <c r="F221" s="44">
        <f>IF(F$5&lt;=Setup!$B$5,Engine!$I167,Budget_Paste!$I167)</f>
        <v/>
      </c>
      <c r="G221" s="44">
        <f>IF(G$5&lt;=Setup!$B$5,Engine!$J167,Budget_Paste!$J167)</f>
        <v/>
      </c>
      <c r="H221" s="44">
        <f>IF(H$5&lt;=Setup!$B$5,Engine!$K167,Budget_Paste!$K167)</f>
        <v/>
      </c>
      <c r="I221" s="44">
        <f>IF(I$5&lt;=Setup!$B$5,Engine!$L167,Budget_Paste!$L167)</f>
        <v/>
      </c>
      <c r="J221" s="44">
        <f>IF(J$5&lt;=Setup!$B$5,Engine!$M167,Budget_Paste!$M167)</f>
        <v/>
      </c>
      <c r="K221" s="44">
        <f>IF(K$5&lt;=Setup!$B$5,Engine!$N167,Budget_Paste!$N167)</f>
        <v/>
      </c>
      <c r="L221" s="44">
        <f>IF(L$5&lt;=Setup!$B$5,Engine!$O167,Budget_Paste!$O167)</f>
        <v/>
      </c>
      <c r="M221" s="44">
        <f>IF(M$5&lt;=Setup!$B$5,Engine!$P167,Budget_Paste!$P167)</f>
        <v/>
      </c>
      <c r="N221" s="44">
        <f>SUM(B221:M221)</f>
        <v/>
      </c>
    </row>
    <row r="222" hidden="1" outlineLevel="2">
      <c r="A222" s="6" t="inlineStr">
        <is>
          <t xml:space="preserve">        Equipment - Hires</t>
        </is>
      </c>
      <c r="B222" s="44">
        <f>IF(B$5&lt;=Setup!$B$5,Engine!$E168,Budget_Paste!$E168)</f>
        <v/>
      </c>
      <c r="C222" s="44">
        <f>IF(C$5&lt;=Setup!$B$5,Engine!$F168,Budget_Paste!$F168)</f>
        <v/>
      </c>
      <c r="D222" s="44">
        <f>IF(D$5&lt;=Setup!$B$5,Engine!$G168,Budget_Paste!$G168)</f>
        <v/>
      </c>
      <c r="E222" s="44">
        <f>IF(E$5&lt;=Setup!$B$5,Engine!$H168,Budget_Paste!$H168)</f>
        <v/>
      </c>
      <c r="F222" s="44">
        <f>IF(F$5&lt;=Setup!$B$5,Engine!$I168,Budget_Paste!$I168)</f>
        <v/>
      </c>
      <c r="G222" s="44">
        <f>IF(G$5&lt;=Setup!$B$5,Engine!$J168,Budget_Paste!$J168)</f>
        <v/>
      </c>
      <c r="H222" s="44">
        <f>IF(H$5&lt;=Setup!$B$5,Engine!$K168,Budget_Paste!$K168)</f>
        <v/>
      </c>
      <c r="I222" s="44">
        <f>IF(I$5&lt;=Setup!$B$5,Engine!$L168,Budget_Paste!$L168)</f>
        <v/>
      </c>
      <c r="J222" s="44">
        <f>IF(J$5&lt;=Setup!$B$5,Engine!$M168,Budget_Paste!$M168)</f>
        <v/>
      </c>
      <c r="K222" s="44">
        <f>IF(K$5&lt;=Setup!$B$5,Engine!$N168,Budget_Paste!$N168)</f>
        <v/>
      </c>
      <c r="L222" s="44">
        <f>IF(L$5&lt;=Setup!$B$5,Engine!$O168,Budget_Paste!$O168)</f>
        <v/>
      </c>
      <c r="M222" s="44">
        <f>IF(M$5&lt;=Setup!$B$5,Engine!$P168,Budget_Paste!$P168)</f>
        <v/>
      </c>
      <c r="N222" s="44">
        <f>SUM(B222:M222)</f>
        <v/>
      </c>
    </row>
    <row r="223" hidden="1" outlineLevel="2">
      <c r="A223" s="6" t="inlineStr">
        <is>
          <t xml:space="preserve">        Sub-Contract Labour</t>
        </is>
      </c>
      <c r="B223" s="44">
        <f>IF(B$5&lt;=Setup!$B$5,Engine!$E169,Budget_Paste!$E169)</f>
        <v/>
      </c>
      <c r="C223" s="44">
        <f>IF(C$5&lt;=Setup!$B$5,Engine!$F169,Budget_Paste!$F169)</f>
        <v/>
      </c>
      <c r="D223" s="44">
        <f>IF(D$5&lt;=Setup!$B$5,Engine!$G169,Budget_Paste!$G169)</f>
        <v/>
      </c>
      <c r="E223" s="44">
        <f>IF(E$5&lt;=Setup!$B$5,Engine!$H169,Budget_Paste!$H169)</f>
        <v/>
      </c>
      <c r="F223" s="44">
        <f>IF(F$5&lt;=Setup!$B$5,Engine!$I169,Budget_Paste!$I169)</f>
        <v/>
      </c>
      <c r="G223" s="44">
        <f>IF(G$5&lt;=Setup!$B$5,Engine!$J169,Budget_Paste!$J169)</f>
        <v/>
      </c>
      <c r="H223" s="44">
        <f>IF(H$5&lt;=Setup!$B$5,Engine!$K169,Budget_Paste!$K169)</f>
        <v/>
      </c>
      <c r="I223" s="44">
        <f>IF(I$5&lt;=Setup!$B$5,Engine!$L169,Budget_Paste!$L169)</f>
        <v/>
      </c>
      <c r="J223" s="44">
        <f>IF(J$5&lt;=Setup!$B$5,Engine!$M169,Budget_Paste!$M169)</f>
        <v/>
      </c>
      <c r="K223" s="44">
        <f>IF(K$5&lt;=Setup!$B$5,Engine!$N169,Budget_Paste!$N169)</f>
        <v/>
      </c>
      <c r="L223" s="44">
        <f>IF(L$5&lt;=Setup!$B$5,Engine!$O169,Budget_Paste!$O169)</f>
        <v/>
      </c>
      <c r="M223" s="44">
        <f>IF(M$5&lt;=Setup!$B$5,Engine!$P169,Budget_Paste!$P169)</f>
        <v/>
      </c>
      <c r="N223" s="44">
        <f>SUM(B223:M223)</f>
        <v/>
      </c>
    </row>
    <row r="224" hidden="1" outlineLevel="2">
      <c r="A224" s="6" t="inlineStr">
        <is>
          <t xml:space="preserve">        Service - hires</t>
        </is>
      </c>
      <c r="B224" s="44">
        <f>IF(B$5&lt;=Setup!$B$5,Engine!$E170,Budget_Paste!$E170)</f>
        <v/>
      </c>
      <c r="C224" s="44">
        <f>IF(C$5&lt;=Setup!$B$5,Engine!$F170,Budget_Paste!$F170)</f>
        <v/>
      </c>
      <c r="D224" s="44">
        <f>IF(D$5&lt;=Setup!$B$5,Engine!$G170,Budget_Paste!$G170)</f>
        <v/>
      </c>
      <c r="E224" s="44">
        <f>IF(E$5&lt;=Setup!$B$5,Engine!$H170,Budget_Paste!$H170)</f>
        <v/>
      </c>
      <c r="F224" s="44">
        <f>IF(F$5&lt;=Setup!$B$5,Engine!$I170,Budget_Paste!$I170)</f>
        <v/>
      </c>
      <c r="G224" s="44">
        <f>IF(G$5&lt;=Setup!$B$5,Engine!$J170,Budget_Paste!$J170)</f>
        <v/>
      </c>
      <c r="H224" s="44">
        <f>IF(H$5&lt;=Setup!$B$5,Engine!$K170,Budget_Paste!$K170)</f>
        <v/>
      </c>
      <c r="I224" s="44">
        <f>IF(I$5&lt;=Setup!$B$5,Engine!$L170,Budget_Paste!$L170)</f>
        <v/>
      </c>
      <c r="J224" s="44">
        <f>IF(J$5&lt;=Setup!$B$5,Engine!$M170,Budget_Paste!$M170)</f>
        <v/>
      </c>
      <c r="K224" s="44">
        <f>IF(K$5&lt;=Setup!$B$5,Engine!$N170,Budget_Paste!$N170)</f>
        <v/>
      </c>
      <c r="L224" s="44">
        <f>IF(L$5&lt;=Setup!$B$5,Engine!$O170,Budget_Paste!$O170)</f>
        <v/>
      </c>
      <c r="M224" s="44">
        <f>IF(M$5&lt;=Setup!$B$5,Engine!$P170,Budget_Paste!$P170)</f>
        <v/>
      </c>
      <c r="N224" s="44">
        <f>SUM(B224:M224)</f>
        <v/>
      </c>
    </row>
    <row r="225" hidden="1" outlineLevel="2">
      <c r="A225" s="6" t="inlineStr">
        <is>
          <t xml:space="preserve">        Subscriptions &amp; Licences</t>
        </is>
      </c>
      <c r="B225" s="44">
        <f>IF(B$5&lt;=Setup!$B$5,Engine!$E171,Budget_Paste!$E171)</f>
        <v/>
      </c>
      <c r="C225" s="44">
        <f>IF(C$5&lt;=Setup!$B$5,Engine!$F171,Budget_Paste!$F171)</f>
        <v/>
      </c>
      <c r="D225" s="44">
        <f>IF(D$5&lt;=Setup!$B$5,Engine!$G171,Budget_Paste!$G171)</f>
        <v/>
      </c>
      <c r="E225" s="44">
        <f>IF(E$5&lt;=Setup!$B$5,Engine!$H171,Budget_Paste!$H171)</f>
        <v/>
      </c>
      <c r="F225" s="44">
        <f>IF(F$5&lt;=Setup!$B$5,Engine!$I171,Budget_Paste!$I171)</f>
        <v/>
      </c>
      <c r="G225" s="44">
        <f>IF(G$5&lt;=Setup!$B$5,Engine!$J171,Budget_Paste!$J171)</f>
        <v/>
      </c>
      <c r="H225" s="44">
        <f>IF(H$5&lt;=Setup!$B$5,Engine!$K171,Budget_Paste!$K171)</f>
        <v/>
      </c>
      <c r="I225" s="44">
        <f>IF(I$5&lt;=Setup!$B$5,Engine!$L171,Budget_Paste!$L171)</f>
        <v/>
      </c>
      <c r="J225" s="44">
        <f>IF(J$5&lt;=Setup!$B$5,Engine!$M171,Budget_Paste!$M171)</f>
        <v/>
      </c>
      <c r="K225" s="44">
        <f>IF(K$5&lt;=Setup!$B$5,Engine!$N171,Budget_Paste!$N171)</f>
        <v/>
      </c>
      <c r="L225" s="44">
        <f>IF(L$5&lt;=Setup!$B$5,Engine!$O171,Budget_Paste!$O171)</f>
        <v/>
      </c>
      <c r="M225" s="44">
        <f>IF(M$5&lt;=Setup!$B$5,Engine!$P171,Budget_Paste!$P171)</f>
        <v/>
      </c>
      <c r="N225" s="44">
        <f>SUM(B225:M225)</f>
        <v/>
      </c>
    </row>
    <row r="226" hidden="1" outlineLevel="2">
      <c r="A226" s="6" t="inlineStr">
        <is>
          <t xml:space="preserve">        Equipment -Maintenance Support</t>
        </is>
      </c>
      <c r="B226" s="44">
        <f>IF(B$5&lt;=Setup!$B$5,Engine!$E172,Budget_Paste!$E172)</f>
        <v/>
      </c>
      <c r="C226" s="44">
        <f>IF(C$5&lt;=Setup!$B$5,Engine!$F172,Budget_Paste!$F172)</f>
        <v/>
      </c>
      <c r="D226" s="44">
        <f>IF(D$5&lt;=Setup!$B$5,Engine!$G172,Budget_Paste!$G172)</f>
        <v/>
      </c>
      <c r="E226" s="44">
        <f>IF(E$5&lt;=Setup!$B$5,Engine!$H172,Budget_Paste!$H172)</f>
        <v/>
      </c>
      <c r="F226" s="44">
        <f>IF(F$5&lt;=Setup!$B$5,Engine!$I172,Budget_Paste!$I172)</f>
        <v/>
      </c>
      <c r="G226" s="44">
        <f>IF(G$5&lt;=Setup!$B$5,Engine!$J172,Budget_Paste!$J172)</f>
        <v/>
      </c>
      <c r="H226" s="44">
        <f>IF(H$5&lt;=Setup!$B$5,Engine!$K172,Budget_Paste!$K172)</f>
        <v/>
      </c>
      <c r="I226" s="44">
        <f>IF(I$5&lt;=Setup!$B$5,Engine!$L172,Budget_Paste!$L172)</f>
        <v/>
      </c>
      <c r="J226" s="44">
        <f>IF(J$5&lt;=Setup!$B$5,Engine!$M172,Budget_Paste!$M172)</f>
        <v/>
      </c>
      <c r="K226" s="44">
        <f>IF(K$5&lt;=Setup!$B$5,Engine!$N172,Budget_Paste!$N172)</f>
        <v/>
      </c>
      <c r="L226" s="44">
        <f>IF(L$5&lt;=Setup!$B$5,Engine!$O172,Budget_Paste!$O172)</f>
        <v/>
      </c>
      <c r="M226" s="44">
        <f>IF(M$5&lt;=Setup!$B$5,Engine!$P172,Budget_Paste!$P172)</f>
        <v/>
      </c>
      <c r="N226" s="44">
        <f>SUM(B226:M226)</f>
        <v/>
      </c>
    </row>
    <row r="227" hidden="1" outlineLevel="2">
      <c r="A227" s="6" t="inlineStr">
        <is>
          <t xml:space="preserve">        Stamp Duty</t>
        </is>
      </c>
      <c r="B227" s="44">
        <f>IF(B$5&lt;=Setup!$B$5,Engine!$E173,Budget_Paste!$E173)</f>
        <v/>
      </c>
      <c r="C227" s="44">
        <f>IF(C$5&lt;=Setup!$B$5,Engine!$F173,Budget_Paste!$F173)</f>
        <v/>
      </c>
      <c r="D227" s="44">
        <f>IF(D$5&lt;=Setup!$B$5,Engine!$G173,Budget_Paste!$G173)</f>
        <v/>
      </c>
      <c r="E227" s="44">
        <f>IF(E$5&lt;=Setup!$B$5,Engine!$H173,Budget_Paste!$H173)</f>
        <v/>
      </c>
      <c r="F227" s="44">
        <f>IF(F$5&lt;=Setup!$B$5,Engine!$I173,Budget_Paste!$I173)</f>
        <v/>
      </c>
      <c r="G227" s="44">
        <f>IF(G$5&lt;=Setup!$B$5,Engine!$J173,Budget_Paste!$J173)</f>
        <v/>
      </c>
      <c r="H227" s="44">
        <f>IF(H$5&lt;=Setup!$B$5,Engine!$K173,Budget_Paste!$K173)</f>
        <v/>
      </c>
      <c r="I227" s="44">
        <f>IF(I$5&lt;=Setup!$B$5,Engine!$L173,Budget_Paste!$L173)</f>
        <v/>
      </c>
      <c r="J227" s="44">
        <f>IF(J$5&lt;=Setup!$B$5,Engine!$M173,Budget_Paste!$M173)</f>
        <v/>
      </c>
      <c r="K227" s="44">
        <f>IF(K$5&lt;=Setup!$B$5,Engine!$N173,Budget_Paste!$N173)</f>
        <v/>
      </c>
      <c r="L227" s="44">
        <f>IF(L$5&lt;=Setup!$B$5,Engine!$O173,Budget_Paste!$O173)</f>
        <v/>
      </c>
      <c r="M227" s="44">
        <f>IF(M$5&lt;=Setup!$B$5,Engine!$P173,Budget_Paste!$P173)</f>
        <v/>
      </c>
      <c r="N227" s="44">
        <f>SUM(B227:M227)</f>
        <v/>
      </c>
    </row>
    <row r="228" hidden="1" outlineLevel="2">
      <c r="A228" s="6" t="inlineStr">
        <is>
          <t xml:space="preserve">        Damage Waiver</t>
        </is>
      </c>
      <c r="B228" s="44">
        <f>IF(B$5&lt;=Setup!$B$5,Engine!$E174,Budget_Paste!$E174)</f>
        <v/>
      </c>
      <c r="C228" s="44">
        <f>IF(C$5&lt;=Setup!$B$5,Engine!$F174,Budget_Paste!$F174)</f>
        <v/>
      </c>
      <c r="D228" s="44">
        <f>IF(D$5&lt;=Setup!$B$5,Engine!$G174,Budget_Paste!$G174)</f>
        <v/>
      </c>
      <c r="E228" s="44">
        <f>IF(E$5&lt;=Setup!$B$5,Engine!$H174,Budget_Paste!$H174)</f>
        <v/>
      </c>
      <c r="F228" s="44">
        <f>IF(F$5&lt;=Setup!$B$5,Engine!$I174,Budget_Paste!$I174)</f>
        <v/>
      </c>
      <c r="G228" s="44">
        <f>IF(G$5&lt;=Setup!$B$5,Engine!$J174,Budget_Paste!$J174)</f>
        <v/>
      </c>
      <c r="H228" s="44">
        <f>IF(H$5&lt;=Setup!$B$5,Engine!$K174,Budget_Paste!$K174)</f>
        <v/>
      </c>
      <c r="I228" s="44">
        <f>IF(I$5&lt;=Setup!$B$5,Engine!$L174,Budget_Paste!$L174)</f>
        <v/>
      </c>
      <c r="J228" s="44">
        <f>IF(J$5&lt;=Setup!$B$5,Engine!$M174,Budget_Paste!$M174)</f>
        <v/>
      </c>
      <c r="K228" s="44">
        <f>IF(K$5&lt;=Setup!$B$5,Engine!$N174,Budget_Paste!$N174)</f>
        <v/>
      </c>
      <c r="L228" s="44">
        <f>IF(L$5&lt;=Setup!$B$5,Engine!$O174,Budget_Paste!$O174)</f>
        <v/>
      </c>
      <c r="M228" s="44">
        <f>IF(M$5&lt;=Setup!$B$5,Engine!$P174,Budget_Paste!$P174)</f>
        <v/>
      </c>
      <c r="N228" s="44">
        <f>SUM(B228:M228)</f>
        <v/>
      </c>
    </row>
    <row r="229" hidden="1" outlineLevel="2">
      <c r="A229" s="6" t="inlineStr">
        <is>
          <t xml:space="preserve">        Supplier Per Diems</t>
        </is>
      </c>
      <c r="B229" s="44">
        <f>IF(B$5&lt;=Setup!$B$5,Engine!$E175,Budget_Paste!$E175)</f>
        <v/>
      </c>
      <c r="C229" s="44">
        <f>IF(C$5&lt;=Setup!$B$5,Engine!$F175,Budget_Paste!$F175)</f>
        <v/>
      </c>
      <c r="D229" s="44">
        <f>IF(D$5&lt;=Setup!$B$5,Engine!$G175,Budget_Paste!$G175)</f>
        <v/>
      </c>
      <c r="E229" s="44">
        <f>IF(E$5&lt;=Setup!$B$5,Engine!$H175,Budget_Paste!$H175)</f>
        <v/>
      </c>
      <c r="F229" s="44">
        <f>IF(F$5&lt;=Setup!$B$5,Engine!$I175,Budget_Paste!$I175)</f>
        <v/>
      </c>
      <c r="G229" s="44">
        <f>IF(G$5&lt;=Setup!$B$5,Engine!$J175,Budget_Paste!$J175)</f>
        <v/>
      </c>
      <c r="H229" s="44">
        <f>IF(H$5&lt;=Setup!$B$5,Engine!$K175,Budget_Paste!$K175)</f>
        <v/>
      </c>
      <c r="I229" s="44">
        <f>IF(I$5&lt;=Setup!$B$5,Engine!$L175,Budget_Paste!$L175)</f>
        <v/>
      </c>
      <c r="J229" s="44">
        <f>IF(J$5&lt;=Setup!$B$5,Engine!$M175,Budget_Paste!$M175)</f>
        <v/>
      </c>
      <c r="K229" s="44">
        <f>IF(K$5&lt;=Setup!$B$5,Engine!$N175,Budget_Paste!$N175)</f>
        <v/>
      </c>
      <c r="L229" s="44">
        <f>IF(L$5&lt;=Setup!$B$5,Engine!$O175,Budget_Paste!$O175)</f>
        <v/>
      </c>
      <c r="M229" s="44">
        <f>IF(M$5&lt;=Setup!$B$5,Engine!$P175,Budget_Paste!$P175)</f>
        <v/>
      </c>
      <c r="N229" s="44">
        <f>SUM(B229:M229)</f>
        <v/>
      </c>
    </row>
    <row r="230" hidden="1" outlineLevel="2">
      <c r="A230" s="6" t="inlineStr">
        <is>
          <t xml:space="preserve">        Direct Wages &amp; Salaries</t>
        </is>
      </c>
      <c r="B230" s="44">
        <f>IF(B$5&lt;=Setup!$B$5,Engine!$E176,Budget_Paste!$E176)</f>
        <v/>
      </c>
      <c r="C230" s="44">
        <f>IF(C$5&lt;=Setup!$B$5,Engine!$F176,Budget_Paste!$F176)</f>
        <v/>
      </c>
      <c r="D230" s="44">
        <f>IF(D$5&lt;=Setup!$B$5,Engine!$G176,Budget_Paste!$G176)</f>
        <v/>
      </c>
      <c r="E230" s="44">
        <f>IF(E$5&lt;=Setup!$B$5,Engine!$H176,Budget_Paste!$H176)</f>
        <v/>
      </c>
      <c r="F230" s="44">
        <f>IF(F$5&lt;=Setup!$B$5,Engine!$I176,Budget_Paste!$I176)</f>
        <v/>
      </c>
      <c r="G230" s="44">
        <f>IF(G$5&lt;=Setup!$B$5,Engine!$J176,Budget_Paste!$J176)</f>
        <v/>
      </c>
      <c r="H230" s="44">
        <f>IF(H$5&lt;=Setup!$B$5,Engine!$K176,Budget_Paste!$K176)</f>
        <v/>
      </c>
      <c r="I230" s="44">
        <f>IF(I$5&lt;=Setup!$B$5,Engine!$L176,Budget_Paste!$L176)</f>
        <v/>
      </c>
      <c r="J230" s="44">
        <f>IF(J$5&lt;=Setup!$B$5,Engine!$M176,Budget_Paste!$M176)</f>
        <v/>
      </c>
      <c r="K230" s="44">
        <f>IF(K$5&lt;=Setup!$B$5,Engine!$N176,Budget_Paste!$N176)</f>
        <v/>
      </c>
      <c r="L230" s="44">
        <f>IF(L$5&lt;=Setup!$B$5,Engine!$O176,Budget_Paste!$O176)</f>
        <v/>
      </c>
      <c r="M230" s="44">
        <f>IF(M$5&lt;=Setup!$B$5,Engine!$P176,Budget_Paste!$P176)</f>
        <v/>
      </c>
      <c r="N230" s="44">
        <f>SUM(B230:M230)</f>
        <v/>
      </c>
    </row>
    <row r="231" hidden="1" outlineLevel="2">
      <c r="A231" s="6" t="inlineStr">
        <is>
          <t xml:space="preserve">        Direct Salaries</t>
        </is>
      </c>
      <c r="B231" s="44">
        <f>IF(B$5&lt;=Setup!$B$5,Engine!$E177,Budget_Paste!$E177)</f>
        <v/>
      </c>
      <c r="C231" s="44">
        <f>IF(C$5&lt;=Setup!$B$5,Engine!$F177,Budget_Paste!$F177)</f>
        <v/>
      </c>
      <c r="D231" s="44">
        <f>IF(D$5&lt;=Setup!$B$5,Engine!$G177,Budget_Paste!$G177)</f>
        <v/>
      </c>
      <c r="E231" s="44">
        <f>IF(E$5&lt;=Setup!$B$5,Engine!$H177,Budget_Paste!$H177)</f>
        <v/>
      </c>
      <c r="F231" s="44">
        <f>IF(F$5&lt;=Setup!$B$5,Engine!$I177,Budget_Paste!$I177)</f>
        <v/>
      </c>
      <c r="G231" s="44">
        <f>IF(G$5&lt;=Setup!$B$5,Engine!$J177,Budget_Paste!$J177)</f>
        <v/>
      </c>
      <c r="H231" s="44">
        <f>IF(H$5&lt;=Setup!$B$5,Engine!$K177,Budget_Paste!$K177)</f>
        <v/>
      </c>
      <c r="I231" s="44">
        <f>IF(I$5&lt;=Setup!$B$5,Engine!$L177,Budget_Paste!$L177)</f>
        <v/>
      </c>
      <c r="J231" s="44">
        <f>IF(J$5&lt;=Setup!$B$5,Engine!$M177,Budget_Paste!$M177)</f>
        <v/>
      </c>
      <c r="K231" s="44">
        <f>IF(K$5&lt;=Setup!$B$5,Engine!$N177,Budget_Paste!$N177)</f>
        <v/>
      </c>
      <c r="L231" s="44">
        <f>IF(L$5&lt;=Setup!$B$5,Engine!$O177,Budget_Paste!$O177)</f>
        <v/>
      </c>
      <c r="M231" s="44">
        <f>IF(M$5&lt;=Setup!$B$5,Engine!$P177,Budget_Paste!$P177)</f>
        <v/>
      </c>
      <c r="N231" s="44">
        <f>SUM(B231:M231)</f>
        <v/>
      </c>
    </row>
    <row r="232" hidden="1" outlineLevel="2">
      <c r="A232" s="6" t="inlineStr">
        <is>
          <t xml:space="preserve">        Direct Wages</t>
        </is>
      </c>
      <c r="B232" s="44">
        <f>IF(B$5&lt;=Setup!$B$5,Engine!$E178,Budget_Paste!$E178)</f>
        <v/>
      </c>
      <c r="C232" s="44">
        <f>IF(C$5&lt;=Setup!$B$5,Engine!$F178,Budget_Paste!$F178)</f>
        <v/>
      </c>
      <c r="D232" s="44">
        <f>IF(D$5&lt;=Setup!$B$5,Engine!$G178,Budget_Paste!$G178)</f>
        <v/>
      </c>
      <c r="E232" s="44">
        <f>IF(E$5&lt;=Setup!$B$5,Engine!$H178,Budget_Paste!$H178)</f>
        <v/>
      </c>
      <c r="F232" s="44">
        <f>IF(F$5&lt;=Setup!$B$5,Engine!$I178,Budget_Paste!$I178)</f>
        <v/>
      </c>
      <c r="G232" s="44">
        <f>IF(G$5&lt;=Setup!$B$5,Engine!$J178,Budget_Paste!$J178)</f>
        <v/>
      </c>
      <c r="H232" s="44">
        <f>IF(H$5&lt;=Setup!$B$5,Engine!$K178,Budget_Paste!$K178)</f>
        <v/>
      </c>
      <c r="I232" s="44">
        <f>IF(I$5&lt;=Setup!$B$5,Engine!$L178,Budget_Paste!$L178)</f>
        <v/>
      </c>
      <c r="J232" s="44">
        <f>IF(J$5&lt;=Setup!$B$5,Engine!$M178,Budget_Paste!$M178)</f>
        <v/>
      </c>
      <c r="K232" s="44">
        <f>IF(K$5&lt;=Setup!$B$5,Engine!$N178,Budget_Paste!$N178)</f>
        <v/>
      </c>
      <c r="L232" s="44">
        <f>IF(L$5&lt;=Setup!$B$5,Engine!$O178,Budget_Paste!$O178)</f>
        <v/>
      </c>
      <c r="M232" s="44">
        <f>IF(M$5&lt;=Setup!$B$5,Engine!$P178,Budget_Paste!$P178)</f>
        <v/>
      </c>
      <c r="N232" s="44">
        <f>SUM(B232:M232)</f>
        <v/>
      </c>
    </row>
    <row r="233" hidden="1" outlineLevel="2">
      <c r="A233" s="6" t="inlineStr">
        <is>
          <t xml:space="preserve">        Direct Superannuation</t>
        </is>
      </c>
      <c r="B233" s="44">
        <f>IF(B$5&lt;=Setup!$B$5,Engine!$E179,Budget_Paste!$E179)</f>
        <v/>
      </c>
      <c r="C233" s="44">
        <f>IF(C$5&lt;=Setup!$B$5,Engine!$F179,Budget_Paste!$F179)</f>
        <v/>
      </c>
      <c r="D233" s="44">
        <f>IF(D$5&lt;=Setup!$B$5,Engine!$G179,Budget_Paste!$G179)</f>
        <v/>
      </c>
      <c r="E233" s="44">
        <f>IF(E$5&lt;=Setup!$B$5,Engine!$H179,Budget_Paste!$H179)</f>
        <v/>
      </c>
      <c r="F233" s="44">
        <f>IF(F$5&lt;=Setup!$B$5,Engine!$I179,Budget_Paste!$I179)</f>
        <v/>
      </c>
      <c r="G233" s="44">
        <f>IF(G$5&lt;=Setup!$B$5,Engine!$J179,Budget_Paste!$J179)</f>
        <v/>
      </c>
      <c r="H233" s="44">
        <f>IF(H$5&lt;=Setup!$B$5,Engine!$K179,Budget_Paste!$K179)</f>
        <v/>
      </c>
      <c r="I233" s="44">
        <f>IF(I$5&lt;=Setup!$B$5,Engine!$L179,Budget_Paste!$L179)</f>
        <v/>
      </c>
      <c r="J233" s="44">
        <f>IF(J$5&lt;=Setup!$B$5,Engine!$M179,Budget_Paste!$M179)</f>
        <v/>
      </c>
      <c r="K233" s="44">
        <f>IF(K$5&lt;=Setup!$B$5,Engine!$N179,Budget_Paste!$N179)</f>
        <v/>
      </c>
      <c r="L233" s="44">
        <f>IF(L$5&lt;=Setup!$B$5,Engine!$O179,Budget_Paste!$O179)</f>
        <v/>
      </c>
      <c r="M233" s="44">
        <f>IF(M$5&lt;=Setup!$B$5,Engine!$P179,Budget_Paste!$P179)</f>
        <v/>
      </c>
      <c r="N233" s="44">
        <f>SUM(B233:M233)</f>
        <v/>
      </c>
    </row>
    <row r="234" hidden="1" outlineLevel="2">
      <c r="A234" s="6" t="inlineStr">
        <is>
          <t xml:space="preserve">        Direct Workers Comp</t>
        </is>
      </c>
      <c r="B234" s="44">
        <f>IF(B$5&lt;=Setup!$B$5,Engine!$E180,Budget_Paste!$E180)</f>
        <v/>
      </c>
      <c r="C234" s="44">
        <f>IF(C$5&lt;=Setup!$B$5,Engine!$F180,Budget_Paste!$F180)</f>
        <v/>
      </c>
      <c r="D234" s="44">
        <f>IF(D$5&lt;=Setup!$B$5,Engine!$G180,Budget_Paste!$G180)</f>
        <v/>
      </c>
      <c r="E234" s="44">
        <f>IF(E$5&lt;=Setup!$B$5,Engine!$H180,Budget_Paste!$H180)</f>
        <v/>
      </c>
      <c r="F234" s="44">
        <f>IF(F$5&lt;=Setup!$B$5,Engine!$I180,Budget_Paste!$I180)</f>
        <v/>
      </c>
      <c r="G234" s="44">
        <f>IF(G$5&lt;=Setup!$B$5,Engine!$J180,Budget_Paste!$J180)</f>
        <v/>
      </c>
      <c r="H234" s="44">
        <f>IF(H$5&lt;=Setup!$B$5,Engine!$K180,Budget_Paste!$K180)</f>
        <v/>
      </c>
      <c r="I234" s="44">
        <f>IF(I$5&lt;=Setup!$B$5,Engine!$L180,Budget_Paste!$L180)</f>
        <v/>
      </c>
      <c r="J234" s="44">
        <f>IF(J$5&lt;=Setup!$B$5,Engine!$M180,Budget_Paste!$M180)</f>
        <v/>
      </c>
      <c r="K234" s="44">
        <f>IF(K$5&lt;=Setup!$B$5,Engine!$N180,Budget_Paste!$N180)</f>
        <v/>
      </c>
      <c r="L234" s="44">
        <f>IF(L$5&lt;=Setup!$B$5,Engine!$O180,Budget_Paste!$O180)</f>
        <v/>
      </c>
      <c r="M234" s="44">
        <f>IF(M$5&lt;=Setup!$B$5,Engine!$P180,Budget_Paste!$P180)</f>
        <v/>
      </c>
      <c r="N234" s="44">
        <f>SUM(B234:M234)</f>
        <v/>
      </c>
    </row>
    <row r="235" hidden="1" outlineLevel="2">
      <c r="A235" s="6" t="inlineStr">
        <is>
          <t xml:space="preserve">        Other Direct Expenses</t>
        </is>
      </c>
      <c r="B235" s="44">
        <f>IF(B$5&lt;=Setup!$B$5,Engine!$E181,Budget_Paste!$E181)</f>
        <v/>
      </c>
      <c r="C235" s="44">
        <f>IF(C$5&lt;=Setup!$B$5,Engine!$F181,Budget_Paste!$F181)</f>
        <v/>
      </c>
      <c r="D235" s="44">
        <f>IF(D$5&lt;=Setup!$B$5,Engine!$G181,Budget_Paste!$G181)</f>
        <v/>
      </c>
      <c r="E235" s="44">
        <f>IF(E$5&lt;=Setup!$B$5,Engine!$H181,Budget_Paste!$H181)</f>
        <v/>
      </c>
      <c r="F235" s="44">
        <f>IF(F$5&lt;=Setup!$B$5,Engine!$I181,Budget_Paste!$I181)</f>
        <v/>
      </c>
      <c r="G235" s="44">
        <f>IF(G$5&lt;=Setup!$B$5,Engine!$J181,Budget_Paste!$J181)</f>
        <v/>
      </c>
      <c r="H235" s="44">
        <f>IF(H$5&lt;=Setup!$B$5,Engine!$K181,Budget_Paste!$K181)</f>
        <v/>
      </c>
      <c r="I235" s="44">
        <f>IF(I$5&lt;=Setup!$B$5,Engine!$L181,Budget_Paste!$L181)</f>
        <v/>
      </c>
      <c r="J235" s="44">
        <f>IF(J$5&lt;=Setup!$B$5,Engine!$M181,Budget_Paste!$M181)</f>
        <v/>
      </c>
      <c r="K235" s="44">
        <f>IF(K$5&lt;=Setup!$B$5,Engine!$N181,Budget_Paste!$N181)</f>
        <v/>
      </c>
      <c r="L235" s="44">
        <f>IF(L$5&lt;=Setup!$B$5,Engine!$O181,Budget_Paste!$O181)</f>
        <v/>
      </c>
      <c r="M235" s="44">
        <f>IF(M$5&lt;=Setup!$B$5,Engine!$P181,Budget_Paste!$P181)</f>
        <v/>
      </c>
      <c r="N235" s="44">
        <f>SUM(B235:M235)</f>
        <v/>
      </c>
    </row>
    <row r="236" hidden="1" outlineLevel="2">
      <c r="A236" s="6" t="inlineStr">
        <is>
          <t xml:space="preserve">        Credit Card fees paid - COGS</t>
        </is>
      </c>
      <c r="B236" s="44">
        <f>IF(B$5&lt;=Setup!$B$5,Engine!$E182,Budget_Paste!$E182)</f>
        <v/>
      </c>
      <c r="C236" s="44">
        <f>IF(C$5&lt;=Setup!$B$5,Engine!$F182,Budget_Paste!$F182)</f>
        <v/>
      </c>
      <c r="D236" s="44">
        <f>IF(D$5&lt;=Setup!$B$5,Engine!$G182,Budget_Paste!$G182)</f>
        <v/>
      </c>
      <c r="E236" s="44">
        <f>IF(E$5&lt;=Setup!$B$5,Engine!$H182,Budget_Paste!$H182)</f>
        <v/>
      </c>
      <c r="F236" s="44">
        <f>IF(F$5&lt;=Setup!$B$5,Engine!$I182,Budget_Paste!$I182)</f>
        <v/>
      </c>
      <c r="G236" s="44">
        <f>IF(G$5&lt;=Setup!$B$5,Engine!$J182,Budget_Paste!$J182)</f>
        <v/>
      </c>
      <c r="H236" s="44">
        <f>IF(H$5&lt;=Setup!$B$5,Engine!$K182,Budget_Paste!$K182)</f>
        <v/>
      </c>
      <c r="I236" s="44">
        <f>IF(I$5&lt;=Setup!$B$5,Engine!$L182,Budget_Paste!$L182)</f>
        <v/>
      </c>
      <c r="J236" s="44">
        <f>IF(J$5&lt;=Setup!$B$5,Engine!$M182,Budget_Paste!$M182)</f>
        <v/>
      </c>
      <c r="K236" s="44">
        <f>IF(K$5&lt;=Setup!$B$5,Engine!$N182,Budget_Paste!$N182)</f>
        <v/>
      </c>
      <c r="L236" s="44">
        <f>IF(L$5&lt;=Setup!$B$5,Engine!$O182,Budget_Paste!$O182)</f>
        <v/>
      </c>
      <c r="M236" s="44">
        <f>IF(M$5&lt;=Setup!$B$5,Engine!$P182,Budget_Paste!$P182)</f>
        <v/>
      </c>
      <c r="N236" s="44">
        <f>SUM(B236:M236)</f>
        <v/>
      </c>
    </row>
    <row r="237" outlineLevel="1">
      <c r="A237" s="25" t="inlineStr">
        <is>
          <t xml:space="preserve">    Expenses</t>
        </is>
      </c>
      <c r="B237" s="46">
        <f>SUM(B238:B243)</f>
        <v/>
      </c>
      <c r="C237" s="46">
        <f>SUM(C238:C243)</f>
        <v/>
      </c>
      <c r="D237" s="46">
        <f>SUM(D238:D243)</f>
        <v/>
      </c>
      <c r="E237" s="46">
        <f>SUM(E238:E243)</f>
        <v/>
      </c>
      <c r="F237" s="46">
        <f>SUM(F238:F243)</f>
        <v/>
      </c>
      <c r="G237" s="46">
        <f>SUM(G238:G243)</f>
        <v/>
      </c>
      <c r="H237" s="46">
        <f>SUM(H238:H243)</f>
        <v/>
      </c>
      <c r="I237" s="46">
        <f>SUM(I238:I243)</f>
        <v/>
      </c>
      <c r="J237" s="46">
        <f>SUM(J238:J243)</f>
        <v/>
      </c>
      <c r="K237" s="46">
        <f>SUM(K238:K243)</f>
        <v/>
      </c>
      <c r="L237" s="46">
        <f>SUM(L238:L243)</f>
        <v/>
      </c>
      <c r="M237" s="46">
        <f>SUM(M238:M243)</f>
        <v/>
      </c>
      <c r="N237" s="46">
        <f>SUM(N238:N243)</f>
        <v/>
      </c>
    </row>
    <row r="238" hidden="1" outlineLevel="2">
      <c r="A238" s="6" t="inlineStr">
        <is>
          <t xml:space="preserve">        General &amp; Administrative Exp</t>
        </is>
      </c>
      <c r="B238" s="44">
        <f>IF(B$5&lt;=Setup!$B$5,Engine!$E183,Budget_Paste!$E183)</f>
        <v/>
      </c>
      <c r="C238" s="44">
        <f>IF(C$5&lt;=Setup!$B$5,Engine!$F183,Budget_Paste!$F183)</f>
        <v/>
      </c>
      <c r="D238" s="44">
        <f>IF(D$5&lt;=Setup!$B$5,Engine!$G183,Budget_Paste!$G183)</f>
        <v/>
      </c>
      <c r="E238" s="44">
        <f>IF(E$5&lt;=Setup!$B$5,Engine!$H183,Budget_Paste!$H183)</f>
        <v/>
      </c>
      <c r="F238" s="44">
        <f>IF(F$5&lt;=Setup!$B$5,Engine!$I183,Budget_Paste!$I183)</f>
        <v/>
      </c>
      <c r="G238" s="44">
        <f>IF(G$5&lt;=Setup!$B$5,Engine!$J183,Budget_Paste!$J183)</f>
        <v/>
      </c>
      <c r="H238" s="44">
        <f>IF(H$5&lt;=Setup!$B$5,Engine!$K183,Budget_Paste!$K183)</f>
        <v/>
      </c>
      <c r="I238" s="44">
        <f>IF(I$5&lt;=Setup!$B$5,Engine!$L183,Budget_Paste!$L183)</f>
        <v/>
      </c>
      <c r="J238" s="44">
        <f>IF(J$5&lt;=Setup!$B$5,Engine!$M183,Budget_Paste!$M183)</f>
        <v/>
      </c>
      <c r="K238" s="44">
        <f>IF(K$5&lt;=Setup!$B$5,Engine!$N183,Budget_Paste!$N183)</f>
        <v/>
      </c>
      <c r="L238" s="44">
        <f>IF(L$5&lt;=Setup!$B$5,Engine!$O183,Budget_Paste!$O183)</f>
        <v/>
      </c>
      <c r="M238" s="44">
        <f>IF(M$5&lt;=Setup!$B$5,Engine!$P183,Budget_Paste!$P183)</f>
        <v/>
      </c>
      <c r="N238" s="44">
        <f>SUM(B238:M238)</f>
        <v/>
      </c>
    </row>
    <row r="239" hidden="1" outlineLevel="2">
      <c r="A239" s="6" t="inlineStr">
        <is>
          <t xml:space="preserve">        Business Insurances</t>
        </is>
      </c>
      <c r="B239" s="44">
        <f>IF(B$5&lt;=Setup!$B$5,Engine!$E184,Budget_Paste!$E184)</f>
        <v/>
      </c>
      <c r="C239" s="44">
        <f>IF(C$5&lt;=Setup!$B$5,Engine!$F184,Budget_Paste!$F184)</f>
        <v/>
      </c>
      <c r="D239" s="44">
        <f>IF(D$5&lt;=Setup!$B$5,Engine!$G184,Budget_Paste!$G184)</f>
        <v/>
      </c>
      <c r="E239" s="44">
        <f>IF(E$5&lt;=Setup!$B$5,Engine!$H184,Budget_Paste!$H184)</f>
        <v/>
      </c>
      <c r="F239" s="44">
        <f>IF(F$5&lt;=Setup!$B$5,Engine!$I184,Budget_Paste!$I184)</f>
        <v/>
      </c>
      <c r="G239" s="44">
        <f>IF(G$5&lt;=Setup!$B$5,Engine!$J184,Budget_Paste!$J184)</f>
        <v/>
      </c>
      <c r="H239" s="44">
        <f>IF(H$5&lt;=Setup!$B$5,Engine!$K184,Budget_Paste!$K184)</f>
        <v/>
      </c>
      <c r="I239" s="44">
        <f>IF(I$5&lt;=Setup!$B$5,Engine!$L184,Budget_Paste!$L184)</f>
        <v/>
      </c>
      <c r="J239" s="44">
        <f>IF(J$5&lt;=Setup!$B$5,Engine!$M184,Budget_Paste!$M184)</f>
        <v/>
      </c>
      <c r="K239" s="44">
        <f>IF(K$5&lt;=Setup!$B$5,Engine!$N184,Budget_Paste!$N184)</f>
        <v/>
      </c>
      <c r="L239" s="44">
        <f>IF(L$5&lt;=Setup!$B$5,Engine!$O184,Budget_Paste!$O184)</f>
        <v/>
      </c>
      <c r="M239" s="44">
        <f>IF(M$5&lt;=Setup!$B$5,Engine!$P184,Budget_Paste!$P184)</f>
        <v/>
      </c>
      <c r="N239" s="44">
        <f>SUM(B239:M239)</f>
        <v/>
      </c>
    </row>
    <row r="240" hidden="1" outlineLevel="2">
      <c r="A240" s="6" t="inlineStr">
        <is>
          <t xml:space="preserve">        Advertising &amp; Promotion Exp</t>
        </is>
      </c>
      <c r="B240" s="44">
        <f>IF(B$5&lt;=Setup!$B$5,Engine!$E185,Budget_Paste!$E185)</f>
        <v/>
      </c>
      <c r="C240" s="44">
        <f>IF(C$5&lt;=Setup!$B$5,Engine!$F185,Budget_Paste!$F185)</f>
        <v/>
      </c>
      <c r="D240" s="44">
        <f>IF(D$5&lt;=Setup!$B$5,Engine!$G185,Budget_Paste!$G185)</f>
        <v/>
      </c>
      <c r="E240" s="44">
        <f>IF(E$5&lt;=Setup!$B$5,Engine!$H185,Budget_Paste!$H185)</f>
        <v/>
      </c>
      <c r="F240" s="44">
        <f>IF(F$5&lt;=Setup!$B$5,Engine!$I185,Budget_Paste!$I185)</f>
        <v/>
      </c>
      <c r="G240" s="44">
        <f>IF(G$5&lt;=Setup!$B$5,Engine!$J185,Budget_Paste!$J185)</f>
        <v/>
      </c>
      <c r="H240" s="44">
        <f>IF(H$5&lt;=Setup!$B$5,Engine!$K185,Budget_Paste!$K185)</f>
        <v/>
      </c>
      <c r="I240" s="44">
        <f>IF(I$5&lt;=Setup!$B$5,Engine!$L185,Budget_Paste!$L185)</f>
        <v/>
      </c>
      <c r="J240" s="44">
        <f>IF(J$5&lt;=Setup!$B$5,Engine!$M185,Budget_Paste!$M185)</f>
        <v/>
      </c>
      <c r="K240" s="44">
        <f>IF(K$5&lt;=Setup!$B$5,Engine!$N185,Budget_Paste!$N185)</f>
        <v/>
      </c>
      <c r="L240" s="44">
        <f>IF(L$5&lt;=Setup!$B$5,Engine!$O185,Budget_Paste!$O185)</f>
        <v/>
      </c>
      <c r="M240" s="44">
        <f>IF(M$5&lt;=Setup!$B$5,Engine!$P185,Budget_Paste!$P185)</f>
        <v/>
      </c>
      <c r="N240" s="44">
        <f>SUM(B240:M240)</f>
        <v/>
      </c>
    </row>
    <row r="241" hidden="1" outlineLevel="2">
      <c r="A241" s="6" t="inlineStr">
        <is>
          <t xml:space="preserve">        Operating Expenses</t>
        </is>
      </c>
      <c r="B241" s="44">
        <f>IF(B$5&lt;=Setup!$B$5,Engine!$E186,Budget_Paste!$E186)</f>
        <v/>
      </c>
      <c r="C241" s="44">
        <f>IF(C$5&lt;=Setup!$B$5,Engine!$F186,Budget_Paste!$F186)</f>
        <v/>
      </c>
      <c r="D241" s="44">
        <f>IF(D$5&lt;=Setup!$B$5,Engine!$G186,Budget_Paste!$G186)</f>
        <v/>
      </c>
      <c r="E241" s="44">
        <f>IF(E$5&lt;=Setup!$B$5,Engine!$H186,Budget_Paste!$H186)</f>
        <v/>
      </c>
      <c r="F241" s="44">
        <f>IF(F$5&lt;=Setup!$B$5,Engine!$I186,Budget_Paste!$I186)</f>
        <v/>
      </c>
      <c r="G241" s="44">
        <f>IF(G$5&lt;=Setup!$B$5,Engine!$J186,Budget_Paste!$J186)</f>
        <v/>
      </c>
      <c r="H241" s="44">
        <f>IF(H$5&lt;=Setup!$B$5,Engine!$K186,Budget_Paste!$K186)</f>
        <v/>
      </c>
      <c r="I241" s="44">
        <f>IF(I$5&lt;=Setup!$B$5,Engine!$L186,Budget_Paste!$L186)</f>
        <v/>
      </c>
      <c r="J241" s="44">
        <f>IF(J$5&lt;=Setup!$B$5,Engine!$M186,Budget_Paste!$M186)</f>
        <v/>
      </c>
      <c r="K241" s="44">
        <f>IF(K$5&lt;=Setup!$B$5,Engine!$N186,Budget_Paste!$N186)</f>
        <v/>
      </c>
      <c r="L241" s="44">
        <f>IF(L$5&lt;=Setup!$B$5,Engine!$O186,Budget_Paste!$O186)</f>
        <v/>
      </c>
      <c r="M241" s="44">
        <f>IF(M$5&lt;=Setup!$B$5,Engine!$P186,Budget_Paste!$P186)</f>
        <v/>
      </c>
      <c r="N241" s="44">
        <f>SUM(B241:M241)</f>
        <v/>
      </c>
    </row>
    <row r="242" hidden="1" outlineLevel="2">
      <c r="A242" s="6" t="inlineStr">
        <is>
          <t xml:space="preserve">        Employment Expenses</t>
        </is>
      </c>
      <c r="B242" s="44">
        <f>IF(B$5&lt;=Setup!$B$5,Engine!$E187,Budget_Paste!$E187)</f>
        <v/>
      </c>
      <c r="C242" s="44">
        <f>IF(C$5&lt;=Setup!$B$5,Engine!$F187,Budget_Paste!$F187)</f>
        <v/>
      </c>
      <c r="D242" s="44">
        <f>IF(D$5&lt;=Setup!$B$5,Engine!$G187,Budget_Paste!$G187)</f>
        <v/>
      </c>
      <c r="E242" s="44">
        <f>IF(E$5&lt;=Setup!$B$5,Engine!$H187,Budget_Paste!$H187)</f>
        <v/>
      </c>
      <c r="F242" s="44">
        <f>IF(F$5&lt;=Setup!$B$5,Engine!$I187,Budget_Paste!$I187)</f>
        <v/>
      </c>
      <c r="G242" s="44">
        <f>IF(G$5&lt;=Setup!$B$5,Engine!$J187,Budget_Paste!$J187)</f>
        <v/>
      </c>
      <c r="H242" s="44">
        <f>IF(H$5&lt;=Setup!$B$5,Engine!$K187,Budget_Paste!$K187)</f>
        <v/>
      </c>
      <c r="I242" s="44">
        <f>IF(I$5&lt;=Setup!$B$5,Engine!$L187,Budget_Paste!$L187)</f>
        <v/>
      </c>
      <c r="J242" s="44">
        <f>IF(J$5&lt;=Setup!$B$5,Engine!$M187,Budget_Paste!$M187)</f>
        <v/>
      </c>
      <c r="K242" s="44">
        <f>IF(K$5&lt;=Setup!$B$5,Engine!$N187,Budget_Paste!$N187)</f>
        <v/>
      </c>
      <c r="L242" s="44">
        <f>IF(L$5&lt;=Setup!$B$5,Engine!$O187,Budget_Paste!$O187)</f>
        <v/>
      </c>
      <c r="M242" s="44">
        <f>IF(M$5&lt;=Setup!$B$5,Engine!$P187,Budget_Paste!$P187)</f>
        <v/>
      </c>
      <c r="N242" s="44">
        <f>SUM(B242:M242)</f>
        <v/>
      </c>
    </row>
    <row r="243" hidden="1" outlineLevel="2">
      <c r="A243" s="6" t="inlineStr">
        <is>
          <t xml:space="preserve">        Credit Card fees paid</t>
        </is>
      </c>
      <c r="B243" s="44">
        <f>IF(B$5&lt;=Setup!$B$5,Engine!$E188,Budget_Paste!$E188)</f>
        <v/>
      </c>
      <c r="C243" s="44">
        <f>IF(C$5&lt;=Setup!$B$5,Engine!$F188,Budget_Paste!$F188)</f>
        <v/>
      </c>
      <c r="D243" s="44">
        <f>IF(D$5&lt;=Setup!$B$5,Engine!$G188,Budget_Paste!$G188)</f>
        <v/>
      </c>
      <c r="E243" s="44">
        <f>IF(E$5&lt;=Setup!$B$5,Engine!$H188,Budget_Paste!$H188)</f>
        <v/>
      </c>
      <c r="F243" s="44">
        <f>IF(F$5&lt;=Setup!$B$5,Engine!$I188,Budget_Paste!$I188)</f>
        <v/>
      </c>
      <c r="G243" s="44">
        <f>IF(G$5&lt;=Setup!$B$5,Engine!$J188,Budget_Paste!$J188)</f>
        <v/>
      </c>
      <c r="H243" s="44">
        <f>IF(H$5&lt;=Setup!$B$5,Engine!$K188,Budget_Paste!$K188)</f>
        <v/>
      </c>
      <c r="I243" s="44">
        <f>IF(I$5&lt;=Setup!$B$5,Engine!$L188,Budget_Paste!$L188)</f>
        <v/>
      </c>
      <c r="J243" s="44">
        <f>IF(J$5&lt;=Setup!$B$5,Engine!$M188,Budget_Paste!$M188)</f>
        <v/>
      </c>
      <c r="K243" s="44">
        <f>IF(K$5&lt;=Setup!$B$5,Engine!$N188,Budget_Paste!$N188)</f>
        <v/>
      </c>
      <c r="L243" s="44">
        <f>IF(L$5&lt;=Setup!$B$5,Engine!$O188,Budget_Paste!$O188)</f>
        <v/>
      </c>
      <c r="M243" s="44">
        <f>IF(M$5&lt;=Setup!$B$5,Engine!$P188,Budget_Paste!$P188)</f>
        <v/>
      </c>
      <c r="N243" s="44">
        <f>SUM(B243:M243)</f>
        <v/>
      </c>
    </row>
    <row r="244" outlineLevel="1">
      <c r="A244" s="25" t="inlineStr">
        <is>
          <t xml:space="preserve">    Other Income</t>
        </is>
      </c>
      <c r="B244" s="46">
        <f>SUM(B245:B245)</f>
        <v/>
      </c>
      <c r="C244" s="46">
        <f>SUM(C245:C245)</f>
        <v/>
      </c>
      <c r="D244" s="46">
        <f>SUM(D245:D245)</f>
        <v/>
      </c>
      <c r="E244" s="46">
        <f>SUM(E245:E245)</f>
        <v/>
      </c>
      <c r="F244" s="46">
        <f>SUM(F245:F245)</f>
        <v/>
      </c>
      <c r="G244" s="46">
        <f>SUM(G245:G245)</f>
        <v/>
      </c>
      <c r="H244" s="46">
        <f>SUM(H245:H245)</f>
        <v/>
      </c>
      <c r="I244" s="46">
        <f>SUM(I245:I245)</f>
        <v/>
      </c>
      <c r="J244" s="46">
        <f>SUM(J245:J245)</f>
        <v/>
      </c>
      <c r="K244" s="46">
        <f>SUM(K245:K245)</f>
        <v/>
      </c>
      <c r="L244" s="46">
        <f>SUM(L245:L245)</f>
        <v/>
      </c>
      <c r="M244" s="46">
        <f>SUM(M245:M245)</f>
        <v/>
      </c>
      <c r="N244" s="46">
        <f>SUM(N245:N245)</f>
        <v/>
      </c>
    </row>
    <row r="245" hidden="1" outlineLevel="2">
      <c r="A245" s="6" t="inlineStr">
        <is>
          <t xml:space="preserve">        Other Income</t>
        </is>
      </c>
      <c r="B245" s="44">
        <f>IF(B$5&lt;=Setup!$B$5,Engine!$E189,Budget_Paste!$E189)</f>
        <v/>
      </c>
      <c r="C245" s="44">
        <f>IF(C$5&lt;=Setup!$B$5,Engine!$F189,Budget_Paste!$F189)</f>
        <v/>
      </c>
      <c r="D245" s="44">
        <f>IF(D$5&lt;=Setup!$B$5,Engine!$G189,Budget_Paste!$G189)</f>
        <v/>
      </c>
      <c r="E245" s="44">
        <f>IF(E$5&lt;=Setup!$B$5,Engine!$H189,Budget_Paste!$H189)</f>
        <v/>
      </c>
      <c r="F245" s="44">
        <f>IF(F$5&lt;=Setup!$B$5,Engine!$I189,Budget_Paste!$I189)</f>
        <v/>
      </c>
      <c r="G245" s="44">
        <f>IF(G$5&lt;=Setup!$B$5,Engine!$J189,Budget_Paste!$J189)</f>
        <v/>
      </c>
      <c r="H245" s="44">
        <f>IF(H$5&lt;=Setup!$B$5,Engine!$K189,Budget_Paste!$K189)</f>
        <v/>
      </c>
      <c r="I245" s="44">
        <f>IF(I$5&lt;=Setup!$B$5,Engine!$L189,Budget_Paste!$L189)</f>
        <v/>
      </c>
      <c r="J245" s="44">
        <f>IF(J$5&lt;=Setup!$B$5,Engine!$M189,Budget_Paste!$M189)</f>
        <v/>
      </c>
      <c r="K245" s="44">
        <f>IF(K$5&lt;=Setup!$B$5,Engine!$N189,Budget_Paste!$N189)</f>
        <v/>
      </c>
      <c r="L245" s="44">
        <f>IF(L$5&lt;=Setup!$B$5,Engine!$O189,Budget_Paste!$O189)</f>
        <v/>
      </c>
      <c r="M245" s="44">
        <f>IF(M$5&lt;=Setup!$B$5,Engine!$P189,Budget_Paste!$P189)</f>
        <v/>
      </c>
      <c r="N245" s="44">
        <f>SUM(B245:M245)</f>
        <v/>
      </c>
    </row>
    <row r="246" outlineLevel="1">
      <c r="A246" s="25" t="inlineStr">
        <is>
          <t xml:space="preserve">    Other Expenses</t>
        </is>
      </c>
      <c r="B246" s="46">
        <f>SUM(B247:B247)</f>
        <v/>
      </c>
      <c r="C246" s="46">
        <f>SUM(C247:C247)</f>
        <v/>
      </c>
      <c r="D246" s="46">
        <f>SUM(D247:D247)</f>
        <v/>
      </c>
      <c r="E246" s="46">
        <f>SUM(E247:E247)</f>
        <v/>
      </c>
      <c r="F246" s="46">
        <f>SUM(F247:F247)</f>
        <v/>
      </c>
      <c r="G246" s="46">
        <f>SUM(G247:G247)</f>
        <v/>
      </c>
      <c r="H246" s="46">
        <f>SUM(H247:H247)</f>
        <v/>
      </c>
      <c r="I246" s="46">
        <f>SUM(I247:I247)</f>
        <v/>
      </c>
      <c r="J246" s="46">
        <f>SUM(J247:J247)</f>
        <v/>
      </c>
      <c r="K246" s="46">
        <f>SUM(K247:K247)</f>
        <v/>
      </c>
      <c r="L246" s="46">
        <f>SUM(L247:L247)</f>
        <v/>
      </c>
      <c r="M246" s="46">
        <f>SUM(M247:M247)</f>
        <v/>
      </c>
      <c r="N246" s="46">
        <f>SUM(N247:N247)</f>
        <v/>
      </c>
    </row>
    <row r="247" hidden="1" outlineLevel="2">
      <c r="A247" s="6" t="inlineStr">
        <is>
          <t xml:space="preserve">        Other Expenses</t>
        </is>
      </c>
      <c r="B247" s="44">
        <f>IF(B$5&lt;=Setup!$B$5,Engine!$E190,Budget_Paste!$E190)</f>
        <v/>
      </c>
      <c r="C247" s="44">
        <f>IF(C$5&lt;=Setup!$B$5,Engine!$F190,Budget_Paste!$F190)</f>
        <v/>
      </c>
      <c r="D247" s="44">
        <f>IF(D$5&lt;=Setup!$B$5,Engine!$G190,Budget_Paste!$G190)</f>
        <v/>
      </c>
      <c r="E247" s="44">
        <f>IF(E$5&lt;=Setup!$B$5,Engine!$H190,Budget_Paste!$H190)</f>
        <v/>
      </c>
      <c r="F247" s="44">
        <f>IF(F$5&lt;=Setup!$B$5,Engine!$I190,Budget_Paste!$I190)</f>
        <v/>
      </c>
      <c r="G247" s="44">
        <f>IF(G$5&lt;=Setup!$B$5,Engine!$J190,Budget_Paste!$J190)</f>
        <v/>
      </c>
      <c r="H247" s="44">
        <f>IF(H$5&lt;=Setup!$B$5,Engine!$K190,Budget_Paste!$K190)</f>
        <v/>
      </c>
      <c r="I247" s="44">
        <f>IF(I$5&lt;=Setup!$B$5,Engine!$L190,Budget_Paste!$L190)</f>
        <v/>
      </c>
      <c r="J247" s="44">
        <f>IF(J$5&lt;=Setup!$B$5,Engine!$M190,Budget_Paste!$M190)</f>
        <v/>
      </c>
      <c r="K247" s="44">
        <f>IF(K$5&lt;=Setup!$B$5,Engine!$N190,Budget_Paste!$N190)</f>
        <v/>
      </c>
      <c r="L247" s="44">
        <f>IF(L$5&lt;=Setup!$B$5,Engine!$O190,Budget_Paste!$O190)</f>
        <v/>
      </c>
      <c r="M247" s="44">
        <f>IF(M$5&lt;=Setup!$B$5,Engine!$P190,Budget_Paste!$P190)</f>
        <v/>
      </c>
      <c r="N247" s="44">
        <f>SUM(B247:M247)</f>
        <v/>
      </c>
    </row>
    <row r="248" outlineLevel="1">
      <c r="A248" s="27" t="inlineStr">
        <is>
          <t xml:space="preserve">    Gross profit</t>
        </is>
      </c>
      <c r="B248" s="47">
        <f>B212+B220</f>
        <v/>
      </c>
      <c r="C248" s="47">
        <f>C212+C220</f>
        <v/>
      </c>
      <c r="D248" s="47">
        <f>D212+D220</f>
        <v/>
      </c>
      <c r="E248" s="47">
        <f>E212+E220</f>
        <v/>
      </c>
      <c r="F248" s="47">
        <f>F212+F220</f>
        <v/>
      </c>
      <c r="G248" s="47">
        <f>G212+G220</f>
        <v/>
      </c>
      <c r="H248" s="47">
        <f>H212+H220</f>
        <v/>
      </c>
      <c r="I248" s="47">
        <f>I212+I220</f>
        <v/>
      </c>
      <c r="J248" s="47">
        <f>J212+J220</f>
        <v/>
      </c>
      <c r="K248" s="47">
        <f>K212+K220</f>
        <v/>
      </c>
      <c r="L248" s="47">
        <f>L212+L220</f>
        <v/>
      </c>
      <c r="M248" s="47">
        <f>M212+M220</f>
        <v/>
      </c>
      <c r="N248" s="47">
        <f>N212+N220</f>
        <v/>
      </c>
    </row>
    <row r="249" outlineLevel="1">
      <c r="A249" s="6" t="inlineStr">
        <is>
          <t xml:space="preserve">    Gross margin %</t>
        </is>
      </c>
      <c r="B249" s="48">
        <f>IFERROR(B248/B212,0)</f>
        <v/>
      </c>
      <c r="C249" s="48">
        <f>IFERROR(C248/C212,0)</f>
        <v/>
      </c>
      <c r="D249" s="48">
        <f>IFERROR(D248/D212,0)</f>
        <v/>
      </c>
      <c r="E249" s="48">
        <f>IFERROR(E248/E212,0)</f>
        <v/>
      </c>
      <c r="F249" s="48">
        <f>IFERROR(F248/F212,0)</f>
        <v/>
      </c>
      <c r="G249" s="48">
        <f>IFERROR(G248/G212,0)</f>
        <v/>
      </c>
      <c r="H249" s="48">
        <f>IFERROR(H248/H212,0)</f>
        <v/>
      </c>
      <c r="I249" s="48">
        <f>IFERROR(I248/I212,0)</f>
        <v/>
      </c>
      <c r="J249" s="48">
        <f>IFERROR(J248/J212,0)</f>
        <v/>
      </c>
      <c r="K249" s="48">
        <f>IFERROR(K248/K212,0)</f>
        <v/>
      </c>
      <c r="L249" s="48">
        <f>IFERROR(L248/L212,0)</f>
        <v/>
      </c>
      <c r="M249" s="48">
        <f>IFERROR(M248/M212,0)</f>
        <v/>
      </c>
      <c r="N249" s="48">
        <f>IFERROR(N248/N212,0)</f>
        <v/>
      </c>
    </row>
    <row r="250" outlineLevel="1">
      <c r="A250" s="27" t="inlineStr">
        <is>
          <t xml:space="preserve">    Net profit</t>
        </is>
      </c>
      <c r="B250" s="47">
        <f>B212+B220+B237+B244+B246</f>
        <v/>
      </c>
      <c r="C250" s="47">
        <f>C212+C220+C237+C244+C246</f>
        <v/>
      </c>
      <c r="D250" s="47">
        <f>D212+D220+D237+D244+D246</f>
        <v/>
      </c>
      <c r="E250" s="47">
        <f>E212+E220+E237+E244+E246</f>
        <v/>
      </c>
      <c r="F250" s="47">
        <f>F212+F220+F237+F244+F246</f>
        <v/>
      </c>
      <c r="G250" s="47">
        <f>G212+G220+G237+G244+G246</f>
        <v/>
      </c>
      <c r="H250" s="47">
        <f>H212+H220+H237+H244+H246</f>
        <v/>
      </c>
      <c r="I250" s="47">
        <f>I212+I220+I237+I244+I246</f>
        <v/>
      </c>
      <c r="J250" s="47">
        <f>J212+J220+J237+J244+J246</f>
        <v/>
      </c>
      <c r="K250" s="47">
        <f>K212+K220+K237+K244+K246</f>
        <v/>
      </c>
      <c r="L250" s="47">
        <f>L212+L220+L237+L244+L246</f>
        <v/>
      </c>
      <c r="M250" s="47">
        <f>M212+M220+M237+M244+M246</f>
        <v/>
      </c>
      <c r="N250" s="47">
        <f>N212+N220+N237+N244+N246</f>
        <v/>
      </c>
    </row>
  </sheetData>
  <pageMargins left="0.75" right="0.75" top="1" bottom="1" header="0.5" footer="0.5"/>
</worksheet>
</file>

<file path=xl/worksheets/sheet10.xml><?xml version="1.0" encoding="utf-8"?>
<worksheet xmlns="http://schemas.openxmlformats.org/spreadsheetml/2006/main">
  <sheetPr>
    <tabColor rgb="001F3864"/>
    <outlinePr summaryBelow="0" summaryRight="1"/>
    <pageSetUpPr/>
  </sheetPr>
  <dimension ref="A1:Q48"/>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3" customWidth="1" min="2" max="2"/>
    <col width="13" customWidth="1" min="3" max="3"/>
    <col width="13" customWidth="1" min="4" max="4"/>
    <col width="10" customWidth="1" min="5" max="5"/>
    <col width="13" customWidth="1" min="6" max="6"/>
    <col width="13" customWidth="1" min="7" max="7"/>
    <col width="13" customWidth="1" min="8" max="8"/>
    <col width="10" customWidth="1" min="9" max="9"/>
    <col width="13" customWidth="1" min="10" max="10"/>
    <col width="13" customWidth="1" min="11" max="11"/>
    <col width="13" customWidth="1" min="12" max="12"/>
    <col width="10" customWidth="1" min="13" max="13"/>
    <col width="13" customWidth="1" min="14" max="14"/>
    <col width="13" customWidth="1" min="15" max="15"/>
    <col width="13" customWidth="1" min="16" max="16"/>
    <col width="10" customWidth="1" min="17" max="17"/>
  </cols>
  <sheetData>
    <row r="1">
      <c r="A1" s="1" t="inlineStr">
        <is>
          <t>Summary</t>
        </is>
      </c>
    </row>
    <row r="2">
      <c r="A2" s="2" t="inlineStr">
        <is>
          <t>Month, year to date, quarter and full year, each against budget. Calculated from the Engine.</t>
        </is>
      </c>
    </row>
    <row r="3">
      <c r="A3" s="22">
        <f>"Reporting month: "&amp;TEXT(Setup!$B$5,"mmm yyyy")&amp;"   |   period "&amp;Setup!$B$8&amp;" of 12"</f>
        <v/>
      </c>
    </row>
    <row r="5">
      <c r="A5" s="12" t="inlineStr">
        <is>
          <t>Line</t>
        </is>
      </c>
      <c r="B5" s="12" t="inlineStr">
        <is>
          <t>Month</t>
        </is>
      </c>
      <c r="C5" s="12" t="inlineStr">
        <is>
          <t>Month budget</t>
        </is>
      </c>
      <c r="D5" s="12" t="inlineStr">
        <is>
          <t>Var $</t>
        </is>
      </c>
      <c r="E5" s="12" t="inlineStr">
        <is>
          <t>Var %</t>
        </is>
      </c>
      <c r="F5" s="12" t="inlineStr">
        <is>
          <t>YTD</t>
        </is>
      </c>
      <c r="G5" s="12" t="inlineStr">
        <is>
          <t>YTD budget</t>
        </is>
      </c>
      <c r="H5" s="12" t="inlineStr">
        <is>
          <t>Var $</t>
        </is>
      </c>
      <c r="I5" s="12" t="inlineStr">
        <is>
          <t>Var %</t>
        </is>
      </c>
      <c r="J5" s="12" t="inlineStr">
        <is>
          <t>Quarter</t>
        </is>
      </c>
      <c r="K5" s="12" t="inlineStr">
        <is>
          <t>Quarter budget</t>
        </is>
      </c>
      <c r="L5" s="12" t="inlineStr">
        <is>
          <t>Var $</t>
        </is>
      </c>
      <c r="M5" s="12" t="inlineStr">
        <is>
          <t>Var %</t>
        </is>
      </c>
      <c r="N5" s="12" t="inlineStr">
        <is>
          <t>Full year</t>
        </is>
      </c>
      <c r="O5" s="12" t="inlineStr">
        <is>
          <t>FY budget</t>
        </is>
      </c>
      <c r="P5" s="12" t="inlineStr">
        <is>
          <t>Var $</t>
        </is>
      </c>
      <c r="Q5" s="12" t="inlineStr">
        <is>
          <t>Var %</t>
        </is>
      </c>
    </row>
    <row r="6">
      <c r="A6" s="25" t="inlineStr">
        <is>
          <t>ONSITE</t>
        </is>
      </c>
      <c r="B6" s="46">
        <f>SUMPRODUCT((Engine!$B$5:$B$190="ONSITE")*(Engine!$E$4:$P$4=Setup!$B$5)*Engine!$E$5:$P$190)</f>
        <v/>
      </c>
      <c r="C6" s="46">
        <f>SUMPRODUCT((Budget_Paste!$B$5:$B$190="ONSITE")*(Budget_Paste!$E$4:$P$4=Setup!$B$5)*Budget_Paste!$E$5:$P$190)</f>
        <v/>
      </c>
      <c r="D6" s="46">
        <f>B6-C6</f>
        <v/>
      </c>
      <c r="E6" s="49">
        <f>IFERROR((B6-C6)/ABS(C6),0)</f>
        <v/>
      </c>
      <c r="F6" s="46">
        <f>SUMPRODUCT((Engine!$B$5:$B$190="ONSITE")*(Engine!$E$4:$P$4&gt;=DATE(Setup!$B$7-1,7,1))*(Engine!$E$4:$P$4&lt;=Setup!$B$5)*Engine!$E$5:$P$190)</f>
        <v/>
      </c>
      <c r="G6" s="46">
        <f>SUMPRODUCT((Budget_Paste!$B$5:$B$190="ONSITE")*(Budget_Paste!$E$4:$P$4&gt;=DATE(Setup!$B$7-1,7,1))*(Budget_Paste!$E$4:$P$4&lt;=Setup!$B$5)*Budget_Paste!$E$5:$P$190)</f>
        <v/>
      </c>
      <c r="H6" s="46">
        <f>F6-G6</f>
        <v/>
      </c>
      <c r="I6" s="49">
        <f>IFERROR((F6-G6)/ABS(G6),0)</f>
        <v/>
      </c>
      <c r="J6" s="46">
        <f>SUMPRODUCT((Engine!$B$5:$B$190="ONSITE")*(Engine!$E$4:$P$4&gt;=DATE(YEAR(Setup!$B$5),FLOOR(MONTH(Setup!$B$5)-1,3)+1,1))*(Engine!$E$4:$P$4&lt;=Setup!$B$5)*Engine!$E$5:$P$190)</f>
        <v/>
      </c>
      <c r="K6" s="46">
        <f>SUMPRODUCT((Budget_Paste!$B$5:$B$190="ONSITE")*(Budget_Paste!$E$4:$P$4&gt;=DATE(YEAR(Setup!$B$5),FLOOR(MONTH(Setup!$B$5)-1,3)+1,1))*(Budget_Paste!$E$4:$P$4&lt;=Setup!$B$5)*Budget_Paste!$E$5:$P$190)</f>
        <v/>
      </c>
      <c r="L6" s="46">
        <f>J6-K6</f>
        <v/>
      </c>
      <c r="M6" s="49">
        <f>IFERROR((J6-K6)/ABS(K6),0)</f>
        <v/>
      </c>
      <c r="N6" s="46">
        <f>SUMPRODUCT((Engine!$B$5:$B$190="ONSITE")*Engine!$E$5:$P$190)</f>
        <v/>
      </c>
      <c r="O6" s="46">
        <f>SUMPRODUCT((Budget_Paste!$B$5:$B$190="ONSITE")*Budget_Paste!$E$5:$P$190)</f>
        <v/>
      </c>
      <c r="P6" s="46">
        <f>N6-O6</f>
        <v/>
      </c>
      <c r="Q6" s="49">
        <f>IFERROR((N6-O6)/ABS(O6),0)</f>
        <v/>
      </c>
    </row>
    <row r="7" hidden="1" outlineLevel="1">
      <c r="A7" s="6" t="inlineStr">
        <is>
          <t xml:space="preserve">    Income</t>
        </is>
      </c>
      <c r="B7" s="44">
        <f>SUMPRODUCT((Engine!$B$5:$B$190="ONSITE")*(Engine!$C$5:$C$190="Income")*(Engine!$E$4:$P$4=Setup!$B$5)*Engine!$E$5:$P$190)</f>
        <v/>
      </c>
      <c r="C7" s="44">
        <f>SUMPRODUCT((Budget_Paste!$B$5:$B$190="ONSITE")*(Budget_Paste!$C$5:$C$190="Income")*(Budget_Paste!$E$4:$P$4=Setup!$B$5)*Budget_Paste!$E$5:$P$190)</f>
        <v/>
      </c>
      <c r="D7" s="44">
        <f>B7-C7</f>
        <v/>
      </c>
      <c r="E7" s="50">
        <f>IFERROR((B7-C7)/ABS(C7),0)</f>
        <v/>
      </c>
      <c r="F7" s="44">
        <f>SUMPRODUCT((Engine!$B$5:$B$190="ONSITE")*(Engine!$C$5:$C$190="Income")*(Engine!$E$4:$P$4&gt;=DATE(Setup!$B$7-1,7,1))*(Engine!$E$4:$P$4&lt;=Setup!$B$5)*Engine!$E$5:$P$190)</f>
        <v/>
      </c>
      <c r="G7" s="44">
        <f>SUMPRODUCT((Budget_Paste!$B$5:$B$190="ONSITE")*(Budget_Paste!$C$5:$C$190="Income")*(Budget_Paste!$E$4:$P$4&gt;=DATE(Setup!$B$7-1,7,1))*(Budget_Paste!$E$4:$P$4&lt;=Setup!$B$5)*Budget_Paste!$E$5:$P$190)</f>
        <v/>
      </c>
      <c r="H7" s="44">
        <f>F7-G7</f>
        <v/>
      </c>
      <c r="I7" s="50">
        <f>IFERROR((F7-G7)/ABS(G7),0)</f>
        <v/>
      </c>
      <c r="J7" s="44">
        <f>SUMPRODUCT((Engine!$B$5:$B$190="ONSITE")*(Engine!$C$5:$C$190="Income")*(Engine!$E$4:$P$4&gt;=DATE(YEAR(Setup!$B$5),FLOOR(MONTH(Setup!$B$5)-1,3)+1,1))*(Engine!$E$4:$P$4&lt;=Setup!$B$5)*Engine!$E$5:$P$190)</f>
        <v/>
      </c>
      <c r="K7" s="44">
        <f>SUMPRODUCT((Budget_Paste!$B$5:$B$190="ONSITE")*(Budget_Paste!$C$5:$C$190="Income")*(Budget_Paste!$E$4:$P$4&gt;=DATE(YEAR(Setup!$B$5),FLOOR(MONTH(Setup!$B$5)-1,3)+1,1))*(Budget_Paste!$E$4:$P$4&lt;=Setup!$B$5)*Budget_Paste!$E$5:$P$190)</f>
        <v/>
      </c>
      <c r="L7" s="44">
        <f>J7-K7</f>
        <v/>
      </c>
      <c r="M7" s="50">
        <f>IFERROR((J7-K7)/ABS(K7),0)</f>
        <v/>
      </c>
      <c r="N7" s="44">
        <f>SUMPRODUCT((Engine!$B$5:$B$190="ONSITE")*(Engine!$C$5:$C$190="Income")*Engine!$E$5:$P$190)</f>
        <v/>
      </c>
      <c r="O7" s="44">
        <f>SUMPRODUCT((Budget_Paste!$B$5:$B$190="ONSITE")*(Budget_Paste!$C$5:$C$190="Income")*Budget_Paste!$E$5:$P$190)</f>
        <v/>
      </c>
      <c r="P7" s="44">
        <f>N7-O7</f>
        <v/>
      </c>
      <c r="Q7" s="50">
        <f>IFERROR((N7-O7)/ABS(O7),0)</f>
        <v/>
      </c>
    </row>
    <row r="8" hidden="1" outlineLevel="1">
      <c r="A8" s="6" t="inlineStr">
        <is>
          <t xml:space="preserve">    Cost of Sales</t>
        </is>
      </c>
      <c r="B8" s="44">
        <f>SUMPRODUCT((Engine!$B$5:$B$190="ONSITE")*(Engine!$C$5:$C$190="Cost of Sales")*(Engine!$E$4:$P$4=Setup!$B$5)*Engine!$E$5:$P$190)</f>
        <v/>
      </c>
      <c r="C8" s="44">
        <f>SUMPRODUCT((Budget_Paste!$B$5:$B$190="ONSITE")*(Budget_Paste!$C$5:$C$190="Cost of Sales")*(Budget_Paste!$E$4:$P$4=Setup!$B$5)*Budget_Paste!$E$5:$P$190)</f>
        <v/>
      </c>
      <c r="D8" s="44">
        <f>B8-C8</f>
        <v/>
      </c>
      <c r="E8" s="50">
        <f>IFERROR((B8-C8)/ABS(C8),0)</f>
        <v/>
      </c>
      <c r="F8" s="44">
        <f>SUMPRODUCT((Engine!$B$5:$B$190="ONSITE")*(Engine!$C$5:$C$190="Cost of Sales")*(Engine!$E$4:$P$4&gt;=DATE(Setup!$B$7-1,7,1))*(Engine!$E$4:$P$4&lt;=Setup!$B$5)*Engine!$E$5:$P$190)</f>
        <v/>
      </c>
      <c r="G8" s="44">
        <f>SUMPRODUCT((Budget_Paste!$B$5:$B$190="ONSITE")*(Budget_Paste!$C$5:$C$190="Cost of Sales")*(Budget_Paste!$E$4:$P$4&gt;=DATE(Setup!$B$7-1,7,1))*(Budget_Paste!$E$4:$P$4&lt;=Setup!$B$5)*Budget_Paste!$E$5:$P$190)</f>
        <v/>
      </c>
      <c r="H8" s="44">
        <f>F8-G8</f>
        <v/>
      </c>
      <c r="I8" s="50">
        <f>IFERROR((F8-G8)/ABS(G8),0)</f>
        <v/>
      </c>
      <c r="J8" s="44">
        <f>SUMPRODUCT((Engine!$B$5:$B$190="ONSITE")*(Engine!$C$5:$C$190="Cost of Sales")*(Engine!$E$4:$P$4&gt;=DATE(YEAR(Setup!$B$5),FLOOR(MONTH(Setup!$B$5)-1,3)+1,1))*(Engine!$E$4:$P$4&lt;=Setup!$B$5)*Engine!$E$5:$P$190)</f>
        <v/>
      </c>
      <c r="K8" s="44">
        <f>SUMPRODUCT((Budget_Paste!$B$5:$B$190="ONSITE")*(Budget_Paste!$C$5:$C$190="Cost of Sales")*(Budget_Paste!$E$4:$P$4&gt;=DATE(YEAR(Setup!$B$5),FLOOR(MONTH(Setup!$B$5)-1,3)+1,1))*(Budget_Paste!$E$4:$P$4&lt;=Setup!$B$5)*Budget_Paste!$E$5:$P$190)</f>
        <v/>
      </c>
      <c r="L8" s="44">
        <f>J8-K8</f>
        <v/>
      </c>
      <c r="M8" s="50">
        <f>IFERROR((J8-K8)/ABS(K8),0)</f>
        <v/>
      </c>
      <c r="N8" s="44">
        <f>SUMPRODUCT((Engine!$B$5:$B$190="ONSITE")*(Engine!$C$5:$C$190="Cost of Sales")*Engine!$E$5:$P$190)</f>
        <v/>
      </c>
      <c r="O8" s="44">
        <f>SUMPRODUCT((Budget_Paste!$B$5:$B$190="ONSITE")*(Budget_Paste!$C$5:$C$190="Cost of Sales")*Budget_Paste!$E$5:$P$190)</f>
        <v/>
      </c>
      <c r="P8" s="44">
        <f>N8-O8</f>
        <v/>
      </c>
      <c r="Q8" s="50">
        <f>IFERROR((N8-O8)/ABS(O8),0)</f>
        <v/>
      </c>
    </row>
    <row r="9" hidden="1" outlineLevel="1">
      <c r="A9" s="6" t="inlineStr">
        <is>
          <t xml:space="preserve">    Expenses</t>
        </is>
      </c>
      <c r="B9" s="44">
        <f>SUMPRODUCT((Engine!$B$5:$B$190="ONSITE")*(Engine!$C$5:$C$190="Expenses")*(Engine!$E$4:$P$4=Setup!$B$5)*Engine!$E$5:$P$190)</f>
        <v/>
      </c>
      <c r="C9" s="44">
        <f>SUMPRODUCT((Budget_Paste!$B$5:$B$190="ONSITE")*(Budget_Paste!$C$5:$C$190="Expenses")*(Budget_Paste!$E$4:$P$4=Setup!$B$5)*Budget_Paste!$E$5:$P$190)</f>
        <v/>
      </c>
      <c r="D9" s="44">
        <f>B9-C9</f>
        <v/>
      </c>
      <c r="E9" s="50">
        <f>IFERROR((B9-C9)/ABS(C9),0)</f>
        <v/>
      </c>
      <c r="F9" s="44">
        <f>SUMPRODUCT((Engine!$B$5:$B$190="ONSITE")*(Engine!$C$5:$C$190="Expenses")*(Engine!$E$4:$P$4&gt;=DATE(Setup!$B$7-1,7,1))*(Engine!$E$4:$P$4&lt;=Setup!$B$5)*Engine!$E$5:$P$190)</f>
        <v/>
      </c>
      <c r="G9" s="44">
        <f>SUMPRODUCT((Budget_Paste!$B$5:$B$190="ONSITE")*(Budget_Paste!$C$5:$C$190="Expenses")*(Budget_Paste!$E$4:$P$4&gt;=DATE(Setup!$B$7-1,7,1))*(Budget_Paste!$E$4:$P$4&lt;=Setup!$B$5)*Budget_Paste!$E$5:$P$190)</f>
        <v/>
      </c>
      <c r="H9" s="44">
        <f>F9-G9</f>
        <v/>
      </c>
      <c r="I9" s="50">
        <f>IFERROR((F9-G9)/ABS(G9),0)</f>
        <v/>
      </c>
      <c r="J9" s="44">
        <f>SUMPRODUCT((Engine!$B$5:$B$190="ONSITE")*(Engine!$C$5:$C$190="Expenses")*(Engine!$E$4:$P$4&gt;=DATE(YEAR(Setup!$B$5),FLOOR(MONTH(Setup!$B$5)-1,3)+1,1))*(Engine!$E$4:$P$4&lt;=Setup!$B$5)*Engine!$E$5:$P$190)</f>
        <v/>
      </c>
      <c r="K9" s="44">
        <f>SUMPRODUCT((Budget_Paste!$B$5:$B$190="ONSITE")*(Budget_Paste!$C$5:$C$190="Expenses")*(Budget_Paste!$E$4:$P$4&gt;=DATE(YEAR(Setup!$B$5),FLOOR(MONTH(Setup!$B$5)-1,3)+1,1))*(Budget_Paste!$E$4:$P$4&lt;=Setup!$B$5)*Budget_Paste!$E$5:$P$190)</f>
        <v/>
      </c>
      <c r="L9" s="44">
        <f>J9-K9</f>
        <v/>
      </c>
      <c r="M9" s="50">
        <f>IFERROR((J9-K9)/ABS(K9),0)</f>
        <v/>
      </c>
      <c r="N9" s="44">
        <f>SUMPRODUCT((Engine!$B$5:$B$190="ONSITE")*(Engine!$C$5:$C$190="Expenses")*Engine!$E$5:$P$190)</f>
        <v/>
      </c>
      <c r="O9" s="44">
        <f>SUMPRODUCT((Budget_Paste!$B$5:$B$190="ONSITE")*(Budget_Paste!$C$5:$C$190="Expenses")*Budget_Paste!$E$5:$P$190)</f>
        <v/>
      </c>
      <c r="P9" s="44">
        <f>N9-O9</f>
        <v/>
      </c>
      <c r="Q9" s="50">
        <f>IFERROR((N9-O9)/ABS(O9),0)</f>
        <v/>
      </c>
    </row>
    <row r="10" hidden="1" outlineLevel="1">
      <c r="A10" s="6" t="inlineStr">
        <is>
          <t xml:space="preserve">    Other Income</t>
        </is>
      </c>
      <c r="B10" s="44">
        <f>SUMPRODUCT((Engine!$B$5:$B$190="ONSITE")*(Engine!$C$5:$C$190="Other Income")*(Engine!$E$4:$P$4=Setup!$B$5)*Engine!$E$5:$P$190)</f>
        <v/>
      </c>
      <c r="C10" s="44">
        <f>SUMPRODUCT((Budget_Paste!$B$5:$B$190="ONSITE")*(Budget_Paste!$C$5:$C$190="Other Income")*(Budget_Paste!$E$4:$P$4=Setup!$B$5)*Budget_Paste!$E$5:$P$190)</f>
        <v/>
      </c>
      <c r="D10" s="44">
        <f>B10-C10</f>
        <v/>
      </c>
      <c r="E10" s="50">
        <f>IFERROR((B10-C10)/ABS(C10),0)</f>
        <v/>
      </c>
      <c r="F10" s="44">
        <f>SUMPRODUCT((Engine!$B$5:$B$190="ONSITE")*(Engine!$C$5:$C$190="Other Income")*(Engine!$E$4:$P$4&gt;=DATE(Setup!$B$7-1,7,1))*(Engine!$E$4:$P$4&lt;=Setup!$B$5)*Engine!$E$5:$P$190)</f>
        <v/>
      </c>
      <c r="G10" s="44">
        <f>SUMPRODUCT((Budget_Paste!$B$5:$B$190="ONSITE")*(Budget_Paste!$C$5:$C$190="Other Income")*(Budget_Paste!$E$4:$P$4&gt;=DATE(Setup!$B$7-1,7,1))*(Budget_Paste!$E$4:$P$4&lt;=Setup!$B$5)*Budget_Paste!$E$5:$P$190)</f>
        <v/>
      </c>
      <c r="H10" s="44">
        <f>F10-G10</f>
        <v/>
      </c>
      <c r="I10" s="50">
        <f>IFERROR((F10-G10)/ABS(G10),0)</f>
        <v/>
      </c>
      <c r="J10" s="44">
        <f>SUMPRODUCT((Engine!$B$5:$B$190="ONSITE")*(Engine!$C$5:$C$190="Other Income")*(Engine!$E$4:$P$4&gt;=DATE(YEAR(Setup!$B$5),FLOOR(MONTH(Setup!$B$5)-1,3)+1,1))*(Engine!$E$4:$P$4&lt;=Setup!$B$5)*Engine!$E$5:$P$190)</f>
        <v/>
      </c>
      <c r="K10" s="44">
        <f>SUMPRODUCT((Budget_Paste!$B$5:$B$190="ONSITE")*(Budget_Paste!$C$5:$C$190="Other Income")*(Budget_Paste!$E$4:$P$4&gt;=DATE(YEAR(Setup!$B$5),FLOOR(MONTH(Setup!$B$5)-1,3)+1,1))*(Budget_Paste!$E$4:$P$4&lt;=Setup!$B$5)*Budget_Paste!$E$5:$P$190)</f>
        <v/>
      </c>
      <c r="L10" s="44">
        <f>J10-K10</f>
        <v/>
      </c>
      <c r="M10" s="50">
        <f>IFERROR((J10-K10)/ABS(K10),0)</f>
        <v/>
      </c>
      <c r="N10" s="44">
        <f>SUMPRODUCT((Engine!$B$5:$B$190="ONSITE")*(Engine!$C$5:$C$190="Other Income")*Engine!$E$5:$P$190)</f>
        <v/>
      </c>
      <c r="O10" s="44">
        <f>SUMPRODUCT((Budget_Paste!$B$5:$B$190="ONSITE")*(Budget_Paste!$C$5:$C$190="Other Income")*Budget_Paste!$E$5:$P$190)</f>
        <v/>
      </c>
      <c r="P10" s="44">
        <f>N10-O10</f>
        <v/>
      </c>
      <c r="Q10" s="50">
        <f>IFERROR((N10-O10)/ABS(O10),0)</f>
        <v/>
      </c>
    </row>
    <row r="11" hidden="1" outlineLevel="1">
      <c r="A11" s="6" t="inlineStr">
        <is>
          <t xml:space="preserve">    Other Expenses</t>
        </is>
      </c>
      <c r="B11" s="44">
        <f>SUMPRODUCT((Engine!$B$5:$B$190="ONSITE")*(Engine!$C$5:$C$190="Other Expenses")*(Engine!$E$4:$P$4=Setup!$B$5)*Engine!$E$5:$P$190)</f>
        <v/>
      </c>
      <c r="C11" s="44">
        <f>SUMPRODUCT((Budget_Paste!$B$5:$B$190="ONSITE")*(Budget_Paste!$C$5:$C$190="Other Expenses")*(Budget_Paste!$E$4:$P$4=Setup!$B$5)*Budget_Paste!$E$5:$P$190)</f>
        <v/>
      </c>
      <c r="D11" s="44">
        <f>B11-C11</f>
        <v/>
      </c>
      <c r="E11" s="50">
        <f>IFERROR((B11-C11)/ABS(C11),0)</f>
        <v/>
      </c>
      <c r="F11" s="44">
        <f>SUMPRODUCT((Engine!$B$5:$B$190="ONSITE")*(Engine!$C$5:$C$190="Other Expenses")*(Engine!$E$4:$P$4&gt;=DATE(Setup!$B$7-1,7,1))*(Engine!$E$4:$P$4&lt;=Setup!$B$5)*Engine!$E$5:$P$190)</f>
        <v/>
      </c>
      <c r="G11" s="44">
        <f>SUMPRODUCT((Budget_Paste!$B$5:$B$190="ONSITE")*(Budget_Paste!$C$5:$C$190="Other Expenses")*(Budget_Paste!$E$4:$P$4&gt;=DATE(Setup!$B$7-1,7,1))*(Budget_Paste!$E$4:$P$4&lt;=Setup!$B$5)*Budget_Paste!$E$5:$P$190)</f>
        <v/>
      </c>
      <c r="H11" s="44">
        <f>F11-G11</f>
        <v/>
      </c>
      <c r="I11" s="50">
        <f>IFERROR((F11-G11)/ABS(G11),0)</f>
        <v/>
      </c>
      <c r="J11" s="44">
        <f>SUMPRODUCT((Engine!$B$5:$B$190="ONSITE")*(Engine!$C$5:$C$190="Other Expenses")*(Engine!$E$4:$P$4&gt;=DATE(YEAR(Setup!$B$5),FLOOR(MONTH(Setup!$B$5)-1,3)+1,1))*(Engine!$E$4:$P$4&lt;=Setup!$B$5)*Engine!$E$5:$P$190)</f>
        <v/>
      </c>
      <c r="K11" s="44">
        <f>SUMPRODUCT((Budget_Paste!$B$5:$B$190="ONSITE")*(Budget_Paste!$C$5:$C$190="Other Expenses")*(Budget_Paste!$E$4:$P$4&gt;=DATE(YEAR(Setup!$B$5),FLOOR(MONTH(Setup!$B$5)-1,3)+1,1))*(Budget_Paste!$E$4:$P$4&lt;=Setup!$B$5)*Budget_Paste!$E$5:$P$190)</f>
        <v/>
      </c>
      <c r="L11" s="44">
        <f>J11-K11</f>
        <v/>
      </c>
      <c r="M11" s="50">
        <f>IFERROR((J11-K11)/ABS(K11),0)</f>
        <v/>
      </c>
      <c r="N11" s="44">
        <f>SUMPRODUCT((Engine!$B$5:$B$190="ONSITE")*(Engine!$C$5:$C$190="Other Expenses")*Engine!$E$5:$P$190)</f>
        <v/>
      </c>
      <c r="O11" s="44">
        <f>SUMPRODUCT((Budget_Paste!$B$5:$B$190="ONSITE")*(Budget_Paste!$C$5:$C$190="Other Expenses")*Budget_Paste!$E$5:$P$190)</f>
        <v/>
      </c>
      <c r="P11" s="44">
        <f>N11-O11</f>
        <v/>
      </c>
      <c r="Q11" s="50">
        <f>IFERROR((N11-O11)/ABS(O11),0)</f>
        <v/>
      </c>
    </row>
    <row r="13">
      <c r="A13" s="25" t="inlineStr">
        <is>
          <t>PRODUCTION</t>
        </is>
      </c>
      <c r="B13" s="46">
        <f>SUMPRODUCT((Engine!$B$5:$B$190="PRODUCTION")*(Engine!$E$4:$P$4=Setup!$B$5)*Engine!$E$5:$P$190)</f>
        <v/>
      </c>
      <c r="C13" s="46">
        <f>SUMPRODUCT((Budget_Paste!$B$5:$B$190="PRODUCTION")*(Budget_Paste!$E$4:$P$4=Setup!$B$5)*Budget_Paste!$E$5:$P$190)</f>
        <v/>
      </c>
      <c r="D13" s="46">
        <f>B13-C13</f>
        <v/>
      </c>
      <c r="E13" s="49">
        <f>IFERROR((B13-C13)/ABS(C13),0)</f>
        <v/>
      </c>
      <c r="F13" s="46">
        <f>SUMPRODUCT((Engine!$B$5:$B$190="PRODUCTION")*(Engine!$E$4:$P$4&gt;=DATE(Setup!$B$7-1,7,1))*(Engine!$E$4:$P$4&lt;=Setup!$B$5)*Engine!$E$5:$P$190)</f>
        <v/>
      </c>
      <c r="G13" s="46">
        <f>SUMPRODUCT((Budget_Paste!$B$5:$B$190="PRODUCTION")*(Budget_Paste!$E$4:$P$4&gt;=DATE(Setup!$B$7-1,7,1))*(Budget_Paste!$E$4:$P$4&lt;=Setup!$B$5)*Budget_Paste!$E$5:$P$190)</f>
        <v/>
      </c>
      <c r="H13" s="46">
        <f>F13-G13</f>
        <v/>
      </c>
      <c r="I13" s="49">
        <f>IFERROR((F13-G13)/ABS(G13),0)</f>
        <v/>
      </c>
      <c r="J13" s="46">
        <f>SUMPRODUCT((Engine!$B$5:$B$190="PRODUCTION")*(Engine!$E$4:$P$4&gt;=DATE(YEAR(Setup!$B$5),FLOOR(MONTH(Setup!$B$5)-1,3)+1,1))*(Engine!$E$4:$P$4&lt;=Setup!$B$5)*Engine!$E$5:$P$190)</f>
        <v/>
      </c>
      <c r="K13" s="46">
        <f>SUMPRODUCT((Budget_Paste!$B$5:$B$190="PRODUCTION")*(Budget_Paste!$E$4:$P$4&gt;=DATE(YEAR(Setup!$B$5),FLOOR(MONTH(Setup!$B$5)-1,3)+1,1))*(Budget_Paste!$E$4:$P$4&lt;=Setup!$B$5)*Budget_Paste!$E$5:$P$190)</f>
        <v/>
      </c>
      <c r="L13" s="46">
        <f>J13-K13</f>
        <v/>
      </c>
      <c r="M13" s="49">
        <f>IFERROR((J13-K13)/ABS(K13),0)</f>
        <v/>
      </c>
      <c r="N13" s="46">
        <f>SUMPRODUCT((Engine!$B$5:$B$190="PRODUCTION")*Engine!$E$5:$P$190)</f>
        <v/>
      </c>
      <c r="O13" s="46">
        <f>SUMPRODUCT((Budget_Paste!$B$5:$B$190="PRODUCTION")*Budget_Paste!$E$5:$P$190)</f>
        <v/>
      </c>
      <c r="P13" s="46">
        <f>N13-O13</f>
        <v/>
      </c>
      <c r="Q13" s="49">
        <f>IFERROR((N13-O13)/ABS(O13),0)</f>
        <v/>
      </c>
    </row>
    <row r="14" hidden="1" outlineLevel="1">
      <c r="A14" s="6" t="inlineStr">
        <is>
          <t xml:space="preserve">    Income</t>
        </is>
      </c>
      <c r="B14" s="44">
        <f>SUMPRODUCT((Engine!$B$5:$B$190="PRODUCTION")*(Engine!$C$5:$C$190="Income")*(Engine!$E$4:$P$4=Setup!$B$5)*Engine!$E$5:$P$190)</f>
        <v/>
      </c>
      <c r="C14" s="44">
        <f>SUMPRODUCT((Budget_Paste!$B$5:$B$190="PRODUCTION")*(Budget_Paste!$C$5:$C$190="Income")*(Budget_Paste!$E$4:$P$4=Setup!$B$5)*Budget_Paste!$E$5:$P$190)</f>
        <v/>
      </c>
      <c r="D14" s="44">
        <f>B14-C14</f>
        <v/>
      </c>
      <c r="E14" s="50">
        <f>IFERROR((B14-C14)/ABS(C14),0)</f>
        <v/>
      </c>
      <c r="F14" s="44">
        <f>SUMPRODUCT((Engine!$B$5:$B$190="PRODUCTION")*(Engine!$C$5:$C$190="Income")*(Engine!$E$4:$P$4&gt;=DATE(Setup!$B$7-1,7,1))*(Engine!$E$4:$P$4&lt;=Setup!$B$5)*Engine!$E$5:$P$190)</f>
        <v/>
      </c>
      <c r="G14" s="44">
        <f>SUMPRODUCT((Budget_Paste!$B$5:$B$190="PRODUCTION")*(Budget_Paste!$C$5:$C$190="Income")*(Budget_Paste!$E$4:$P$4&gt;=DATE(Setup!$B$7-1,7,1))*(Budget_Paste!$E$4:$P$4&lt;=Setup!$B$5)*Budget_Paste!$E$5:$P$190)</f>
        <v/>
      </c>
      <c r="H14" s="44">
        <f>F14-G14</f>
        <v/>
      </c>
      <c r="I14" s="50">
        <f>IFERROR((F14-G14)/ABS(G14),0)</f>
        <v/>
      </c>
      <c r="J14" s="44">
        <f>SUMPRODUCT((Engine!$B$5:$B$190="PRODUCTION")*(Engine!$C$5:$C$190="Income")*(Engine!$E$4:$P$4&gt;=DATE(YEAR(Setup!$B$5),FLOOR(MONTH(Setup!$B$5)-1,3)+1,1))*(Engine!$E$4:$P$4&lt;=Setup!$B$5)*Engine!$E$5:$P$190)</f>
        <v/>
      </c>
      <c r="K14" s="44">
        <f>SUMPRODUCT((Budget_Paste!$B$5:$B$190="PRODUCTION")*(Budget_Paste!$C$5:$C$190="Income")*(Budget_Paste!$E$4:$P$4&gt;=DATE(YEAR(Setup!$B$5),FLOOR(MONTH(Setup!$B$5)-1,3)+1,1))*(Budget_Paste!$E$4:$P$4&lt;=Setup!$B$5)*Budget_Paste!$E$5:$P$190)</f>
        <v/>
      </c>
      <c r="L14" s="44">
        <f>J14-K14</f>
        <v/>
      </c>
      <c r="M14" s="50">
        <f>IFERROR((J14-K14)/ABS(K14),0)</f>
        <v/>
      </c>
      <c r="N14" s="44">
        <f>SUMPRODUCT((Engine!$B$5:$B$190="PRODUCTION")*(Engine!$C$5:$C$190="Income")*Engine!$E$5:$P$190)</f>
        <v/>
      </c>
      <c r="O14" s="44">
        <f>SUMPRODUCT((Budget_Paste!$B$5:$B$190="PRODUCTION")*(Budget_Paste!$C$5:$C$190="Income")*Budget_Paste!$E$5:$P$190)</f>
        <v/>
      </c>
      <c r="P14" s="44">
        <f>N14-O14</f>
        <v/>
      </c>
      <c r="Q14" s="50">
        <f>IFERROR((N14-O14)/ABS(O14),0)</f>
        <v/>
      </c>
    </row>
    <row r="15" hidden="1" outlineLevel="1">
      <c r="A15" s="6" t="inlineStr">
        <is>
          <t xml:space="preserve">    Cost of Sales</t>
        </is>
      </c>
      <c r="B15" s="44">
        <f>SUMPRODUCT((Engine!$B$5:$B$190="PRODUCTION")*(Engine!$C$5:$C$190="Cost of Sales")*(Engine!$E$4:$P$4=Setup!$B$5)*Engine!$E$5:$P$190)</f>
        <v/>
      </c>
      <c r="C15" s="44">
        <f>SUMPRODUCT((Budget_Paste!$B$5:$B$190="PRODUCTION")*(Budget_Paste!$C$5:$C$190="Cost of Sales")*(Budget_Paste!$E$4:$P$4=Setup!$B$5)*Budget_Paste!$E$5:$P$190)</f>
        <v/>
      </c>
      <c r="D15" s="44">
        <f>B15-C15</f>
        <v/>
      </c>
      <c r="E15" s="50">
        <f>IFERROR((B15-C15)/ABS(C15),0)</f>
        <v/>
      </c>
      <c r="F15" s="44">
        <f>SUMPRODUCT((Engine!$B$5:$B$190="PRODUCTION")*(Engine!$C$5:$C$190="Cost of Sales")*(Engine!$E$4:$P$4&gt;=DATE(Setup!$B$7-1,7,1))*(Engine!$E$4:$P$4&lt;=Setup!$B$5)*Engine!$E$5:$P$190)</f>
        <v/>
      </c>
      <c r="G15" s="44">
        <f>SUMPRODUCT((Budget_Paste!$B$5:$B$190="PRODUCTION")*(Budget_Paste!$C$5:$C$190="Cost of Sales")*(Budget_Paste!$E$4:$P$4&gt;=DATE(Setup!$B$7-1,7,1))*(Budget_Paste!$E$4:$P$4&lt;=Setup!$B$5)*Budget_Paste!$E$5:$P$190)</f>
        <v/>
      </c>
      <c r="H15" s="44">
        <f>F15-G15</f>
        <v/>
      </c>
      <c r="I15" s="50">
        <f>IFERROR((F15-G15)/ABS(G15),0)</f>
        <v/>
      </c>
      <c r="J15" s="44">
        <f>SUMPRODUCT((Engine!$B$5:$B$190="PRODUCTION")*(Engine!$C$5:$C$190="Cost of Sales")*(Engine!$E$4:$P$4&gt;=DATE(YEAR(Setup!$B$5),FLOOR(MONTH(Setup!$B$5)-1,3)+1,1))*(Engine!$E$4:$P$4&lt;=Setup!$B$5)*Engine!$E$5:$P$190)</f>
        <v/>
      </c>
      <c r="K15" s="44">
        <f>SUMPRODUCT((Budget_Paste!$B$5:$B$190="PRODUCTION")*(Budget_Paste!$C$5:$C$190="Cost of Sales")*(Budget_Paste!$E$4:$P$4&gt;=DATE(YEAR(Setup!$B$5),FLOOR(MONTH(Setup!$B$5)-1,3)+1,1))*(Budget_Paste!$E$4:$P$4&lt;=Setup!$B$5)*Budget_Paste!$E$5:$P$190)</f>
        <v/>
      </c>
      <c r="L15" s="44">
        <f>J15-K15</f>
        <v/>
      </c>
      <c r="M15" s="50">
        <f>IFERROR((J15-K15)/ABS(K15),0)</f>
        <v/>
      </c>
      <c r="N15" s="44">
        <f>SUMPRODUCT((Engine!$B$5:$B$190="PRODUCTION")*(Engine!$C$5:$C$190="Cost of Sales")*Engine!$E$5:$P$190)</f>
        <v/>
      </c>
      <c r="O15" s="44">
        <f>SUMPRODUCT((Budget_Paste!$B$5:$B$190="PRODUCTION")*(Budget_Paste!$C$5:$C$190="Cost of Sales")*Budget_Paste!$E$5:$P$190)</f>
        <v/>
      </c>
      <c r="P15" s="44">
        <f>N15-O15</f>
        <v/>
      </c>
      <c r="Q15" s="50">
        <f>IFERROR((N15-O15)/ABS(O15),0)</f>
        <v/>
      </c>
    </row>
    <row r="16" hidden="1" outlineLevel="1">
      <c r="A16" s="6" t="inlineStr">
        <is>
          <t xml:space="preserve">    Expenses</t>
        </is>
      </c>
      <c r="B16" s="44">
        <f>SUMPRODUCT((Engine!$B$5:$B$190="PRODUCTION")*(Engine!$C$5:$C$190="Expenses")*(Engine!$E$4:$P$4=Setup!$B$5)*Engine!$E$5:$P$190)</f>
        <v/>
      </c>
      <c r="C16" s="44">
        <f>SUMPRODUCT((Budget_Paste!$B$5:$B$190="PRODUCTION")*(Budget_Paste!$C$5:$C$190="Expenses")*(Budget_Paste!$E$4:$P$4=Setup!$B$5)*Budget_Paste!$E$5:$P$190)</f>
        <v/>
      </c>
      <c r="D16" s="44">
        <f>B16-C16</f>
        <v/>
      </c>
      <c r="E16" s="50">
        <f>IFERROR((B16-C16)/ABS(C16),0)</f>
        <v/>
      </c>
      <c r="F16" s="44">
        <f>SUMPRODUCT((Engine!$B$5:$B$190="PRODUCTION")*(Engine!$C$5:$C$190="Expenses")*(Engine!$E$4:$P$4&gt;=DATE(Setup!$B$7-1,7,1))*(Engine!$E$4:$P$4&lt;=Setup!$B$5)*Engine!$E$5:$P$190)</f>
        <v/>
      </c>
      <c r="G16" s="44">
        <f>SUMPRODUCT((Budget_Paste!$B$5:$B$190="PRODUCTION")*(Budget_Paste!$C$5:$C$190="Expenses")*(Budget_Paste!$E$4:$P$4&gt;=DATE(Setup!$B$7-1,7,1))*(Budget_Paste!$E$4:$P$4&lt;=Setup!$B$5)*Budget_Paste!$E$5:$P$190)</f>
        <v/>
      </c>
      <c r="H16" s="44">
        <f>F16-G16</f>
        <v/>
      </c>
      <c r="I16" s="50">
        <f>IFERROR((F16-G16)/ABS(G16),0)</f>
        <v/>
      </c>
      <c r="J16" s="44">
        <f>SUMPRODUCT((Engine!$B$5:$B$190="PRODUCTION")*(Engine!$C$5:$C$190="Expenses")*(Engine!$E$4:$P$4&gt;=DATE(YEAR(Setup!$B$5),FLOOR(MONTH(Setup!$B$5)-1,3)+1,1))*(Engine!$E$4:$P$4&lt;=Setup!$B$5)*Engine!$E$5:$P$190)</f>
        <v/>
      </c>
      <c r="K16" s="44">
        <f>SUMPRODUCT((Budget_Paste!$B$5:$B$190="PRODUCTION")*(Budget_Paste!$C$5:$C$190="Expenses")*(Budget_Paste!$E$4:$P$4&gt;=DATE(YEAR(Setup!$B$5),FLOOR(MONTH(Setup!$B$5)-1,3)+1,1))*(Budget_Paste!$E$4:$P$4&lt;=Setup!$B$5)*Budget_Paste!$E$5:$P$190)</f>
        <v/>
      </c>
      <c r="L16" s="44">
        <f>J16-K16</f>
        <v/>
      </c>
      <c r="M16" s="50">
        <f>IFERROR((J16-K16)/ABS(K16),0)</f>
        <v/>
      </c>
      <c r="N16" s="44">
        <f>SUMPRODUCT((Engine!$B$5:$B$190="PRODUCTION")*(Engine!$C$5:$C$190="Expenses")*Engine!$E$5:$P$190)</f>
        <v/>
      </c>
      <c r="O16" s="44">
        <f>SUMPRODUCT((Budget_Paste!$B$5:$B$190="PRODUCTION")*(Budget_Paste!$C$5:$C$190="Expenses")*Budget_Paste!$E$5:$P$190)</f>
        <v/>
      </c>
      <c r="P16" s="44">
        <f>N16-O16</f>
        <v/>
      </c>
      <c r="Q16" s="50">
        <f>IFERROR((N16-O16)/ABS(O16),0)</f>
        <v/>
      </c>
    </row>
    <row r="17" hidden="1" outlineLevel="1">
      <c r="A17" s="6" t="inlineStr">
        <is>
          <t xml:space="preserve">    Other Income</t>
        </is>
      </c>
      <c r="B17" s="44">
        <f>SUMPRODUCT((Engine!$B$5:$B$190="PRODUCTION")*(Engine!$C$5:$C$190="Other Income")*(Engine!$E$4:$P$4=Setup!$B$5)*Engine!$E$5:$P$190)</f>
        <v/>
      </c>
      <c r="C17" s="44">
        <f>SUMPRODUCT((Budget_Paste!$B$5:$B$190="PRODUCTION")*(Budget_Paste!$C$5:$C$190="Other Income")*(Budget_Paste!$E$4:$P$4=Setup!$B$5)*Budget_Paste!$E$5:$P$190)</f>
        <v/>
      </c>
      <c r="D17" s="44">
        <f>B17-C17</f>
        <v/>
      </c>
      <c r="E17" s="50">
        <f>IFERROR((B17-C17)/ABS(C17),0)</f>
        <v/>
      </c>
      <c r="F17" s="44">
        <f>SUMPRODUCT((Engine!$B$5:$B$190="PRODUCTION")*(Engine!$C$5:$C$190="Other Income")*(Engine!$E$4:$P$4&gt;=DATE(Setup!$B$7-1,7,1))*(Engine!$E$4:$P$4&lt;=Setup!$B$5)*Engine!$E$5:$P$190)</f>
        <v/>
      </c>
      <c r="G17" s="44">
        <f>SUMPRODUCT((Budget_Paste!$B$5:$B$190="PRODUCTION")*(Budget_Paste!$C$5:$C$190="Other Income")*(Budget_Paste!$E$4:$P$4&gt;=DATE(Setup!$B$7-1,7,1))*(Budget_Paste!$E$4:$P$4&lt;=Setup!$B$5)*Budget_Paste!$E$5:$P$190)</f>
        <v/>
      </c>
      <c r="H17" s="44">
        <f>F17-G17</f>
        <v/>
      </c>
      <c r="I17" s="50">
        <f>IFERROR((F17-G17)/ABS(G17),0)</f>
        <v/>
      </c>
      <c r="J17" s="44">
        <f>SUMPRODUCT((Engine!$B$5:$B$190="PRODUCTION")*(Engine!$C$5:$C$190="Other Income")*(Engine!$E$4:$P$4&gt;=DATE(YEAR(Setup!$B$5),FLOOR(MONTH(Setup!$B$5)-1,3)+1,1))*(Engine!$E$4:$P$4&lt;=Setup!$B$5)*Engine!$E$5:$P$190)</f>
        <v/>
      </c>
      <c r="K17" s="44">
        <f>SUMPRODUCT((Budget_Paste!$B$5:$B$190="PRODUCTION")*(Budget_Paste!$C$5:$C$190="Other Income")*(Budget_Paste!$E$4:$P$4&gt;=DATE(YEAR(Setup!$B$5),FLOOR(MONTH(Setup!$B$5)-1,3)+1,1))*(Budget_Paste!$E$4:$P$4&lt;=Setup!$B$5)*Budget_Paste!$E$5:$P$190)</f>
        <v/>
      </c>
      <c r="L17" s="44">
        <f>J17-K17</f>
        <v/>
      </c>
      <c r="M17" s="50">
        <f>IFERROR((J17-K17)/ABS(K17),0)</f>
        <v/>
      </c>
      <c r="N17" s="44">
        <f>SUMPRODUCT((Engine!$B$5:$B$190="PRODUCTION")*(Engine!$C$5:$C$190="Other Income")*Engine!$E$5:$P$190)</f>
        <v/>
      </c>
      <c r="O17" s="44">
        <f>SUMPRODUCT((Budget_Paste!$B$5:$B$190="PRODUCTION")*(Budget_Paste!$C$5:$C$190="Other Income")*Budget_Paste!$E$5:$P$190)</f>
        <v/>
      </c>
      <c r="P17" s="44">
        <f>N17-O17</f>
        <v/>
      </c>
      <c r="Q17" s="50">
        <f>IFERROR((N17-O17)/ABS(O17),0)</f>
        <v/>
      </c>
    </row>
    <row r="18" hidden="1" outlineLevel="1">
      <c r="A18" s="6" t="inlineStr">
        <is>
          <t xml:space="preserve">    Other Expenses</t>
        </is>
      </c>
      <c r="B18" s="44">
        <f>SUMPRODUCT((Engine!$B$5:$B$190="PRODUCTION")*(Engine!$C$5:$C$190="Other Expenses")*(Engine!$E$4:$P$4=Setup!$B$5)*Engine!$E$5:$P$190)</f>
        <v/>
      </c>
      <c r="C18" s="44">
        <f>SUMPRODUCT((Budget_Paste!$B$5:$B$190="PRODUCTION")*(Budget_Paste!$C$5:$C$190="Other Expenses")*(Budget_Paste!$E$4:$P$4=Setup!$B$5)*Budget_Paste!$E$5:$P$190)</f>
        <v/>
      </c>
      <c r="D18" s="44">
        <f>B18-C18</f>
        <v/>
      </c>
      <c r="E18" s="50">
        <f>IFERROR((B18-C18)/ABS(C18),0)</f>
        <v/>
      </c>
      <c r="F18" s="44">
        <f>SUMPRODUCT((Engine!$B$5:$B$190="PRODUCTION")*(Engine!$C$5:$C$190="Other Expenses")*(Engine!$E$4:$P$4&gt;=DATE(Setup!$B$7-1,7,1))*(Engine!$E$4:$P$4&lt;=Setup!$B$5)*Engine!$E$5:$P$190)</f>
        <v/>
      </c>
      <c r="G18" s="44">
        <f>SUMPRODUCT((Budget_Paste!$B$5:$B$190="PRODUCTION")*(Budget_Paste!$C$5:$C$190="Other Expenses")*(Budget_Paste!$E$4:$P$4&gt;=DATE(Setup!$B$7-1,7,1))*(Budget_Paste!$E$4:$P$4&lt;=Setup!$B$5)*Budget_Paste!$E$5:$P$190)</f>
        <v/>
      </c>
      <c r="H18" s="44">
        <f>F18-G18</f>
        <v/>
      </c>
      <c r="I18" s="50">
        <f>IFERROR((F18-G18)/ABS(G18),0)</f>
        <v/>
      </c>
      <c r="J18" s="44">
        <f>SUMPRODUCT((Engine!$B$5:$B$190="PRODUCTION")*(Engine!$C$5:$C$190="Other Expenses")*(Engine!$E$4:$P$4&gt;=DATE(YEAR(Setup!$B$5),FLOOR(MONTH(Setup!$B$5)-1,3)+1,1))*(Engine!$E$4:$P$4&lt;=Setup!$B$5)*Engine!$E$5:$P$190)</f>
        <v/>
      </c>
      <c r="K18" s="44">
        <f>SUMPRODUCT((Budget_Paste!$B$5:$B$190="PRODUCTION")*(Budget_Paste!$C$5:$C$190="Other Expenses")*(Budget_Paste!$E$4:$P$4&gt;=DATE(YEAR(Setup!$B$5),FLOOR(MONTH(Setup!$B$5)-1,3)+1,1))*(Budget_Paste!$E$4:$P$4&lt;=Setup!$B$5)*Budget_Paste!$E$5:$P$190)</f>
        <v/>
      </c>
      <c r="L18" s="44">
        <f>J18-K18</f>
        <v/>
      </c>
      <c r="M18" s="50">
        <f>IFERROR((J18-K18)/ABS(K18),0)</f>
        <v/>
      </c>
      <c r="N18" s="44">
        <f>SUMPRODUCT((Engine!$B$5:$B$190="PRODUCTION")*(Engine!$C$5:$C$190="Other Expenses")*Engine!$E$5:$P$190)</f>
        <v/>
      </c>
      <c r="O18" s="44">
        <f>SUMPRODUCT((Budget_Paste!$B$5:$B$190="PRODUCTION")*(Budget_Paste!$C$5:$C$190="Other Expenses")*Budget_Paste!$E$5:$P$190)</f>
        <v/>
      </c>
      <c r="P18" s="44">
        <f>N18-O18</f>
        <v/>
      </c>
      <c r="Q18" s="50">
        <f>IFERROR((N18-O18)/ABS(O18),0)</f>
        <v/>
      </c>
    </row>
    <row r="20">
      <c r="A20" s="25" t="inlineStr">
        <is>
          <t>VIDEO</t>
        </is>
      </c>
      <c r="B20" s="46">
        <f>SUMPRODUCT((Engine!$B$5:$B$190="VIDEO")*(Engine!$E$4:$P$4=Setup!$B$5)*Engine!$E$5:$P$190)</f>
        <v/>
      </c>
      <c r="C20" s="46">
        <f>SUMPRODUCT((Budget_Paste!$B$5:$B$190="VIDEO")*(Budget_Paste!$E$4:$P$4=Setup!$B$5)*Budget_Paste!$E$5:$P$190)</f>
        <v/>
      </c>
      <c r="D20" s="46">
        <f>B20-C20</f>
        <v/>
      </c>
      <c r="E20" s="49">
        <f>IFERROR((B20-C20)/ABS(C20),0)</f>
        <v/>
      </c>
      <c r="F20" s="46">
        <f>SUMPRODUCT((Engine!$B$5:$B$190="VIDEO")*(Engine!$E$4:$P$4&gt;=DATE(Setup!$B$7-1,7,1))*(Engine!$E$4:$P$4&lt;=Setup!$B$5)*Engine!$E$5:$P$190)</f>
        <v/>
      </c>
      <c r="G20" s="46">
        <f>SUMPRODUCT((Budget_Paste!$B$5:$B$190="VIDEO")*(Budget_Paste!$E$4:$P$4&gt;=DATE(Setup!$B$7-1,7,1))*(Budget_Paste!$E$4:$P$4&lt;=Setup!$B$5)*Budget_Paste!$E$5:$P$190)</f>
        <v/>
      </c>
      <c r="H20" s="46">
        <f>F20-G20</f>
        <v/>
      </c>
      <c r="I20" s="49">
        <f>IFERROR((F20-G20)/ABS(G20),0)</f>
        <v/>
      </c>
      <c r="J20" s="46">
        <f>SUMPRODUCT((Engine!$B$5:$B$190="VIDEO")*(Engine!$E$4:$P$4&gt;=DATE(YEAR(Setup!$B$5),FLOOR(MONTH(Setup!$B$5)-1,3)+1,1))*(Engine!$E$4:$P$4&lt;=Setup!$B$5)*Engine!$E$5:$P$190)</f>
        <v/>
      </c>
      <c r="K20" s="46">
        <f>SUMPRODUCT((Budget_Paste!$B$5:$B$190="VIDEO")*(Budget_Paste!$E$4:$P$4&gt;=DATE(YEAR(Setup!$B$5),FLOOR(MONTH(Setup!$B$5)-1,3)+1,1))*(Budget_Paste!$E$4:$P$4&lt;=Setup!$B$5)*Budget_Paste!$E$5:$P$190)</f>
        <v/>
      </c>
      <c r="L20" s="46">
        <f>J20-K20</f>
        <v/>
      </c>
      <c r="M20" s="49">
        <f>IFERROR((J20-K20)/ABS(K20),0)</f>
        <v/>
      </c>
      <c r="N20" s="46">
        <f>SUMPRODUCT((Engine!$B$5:$B$190="VIDEO")*Engine!$E$5:$P$190)</f>
        <v/>
      </c>
      <c r="O20" s="46">
        <f>SUMPRODUCT((Budget_Paste!$B$5:$B$190="VIDEO")*Budget_Paste!$E$5:$P$190)</f>
        <v/>
      </c>
      <c r="P20" s="46">
        <f>N20-O20</f>
        <v/>
      </c>
      <c r="Q20" s="49">
        <f>IFERROR((N20-O20)/ABS(O20),0)</f>
        <v/>
      </c>
    </row>
    <row r="21" hidden="1" outlineLevel="1">
      <c r="A21" s="6" t="inlineStr">
        <is>
          <t xml:space="preserve">    Income</t>
        </is>
      </c>
      <c r="B21" s="44">
        <f>SUMPRODUCT((Engine!$B$5:$B$190="VIDEO")*(Engine!$C$5:$C$190="Income")*(Engine!$E$4:$P$4=Setup!$B$5)*Engine!$E$5:$P$190)</f>
        <v/>
      </c>
      <c r="C21" s="44">
        <f>SUMPRODUCT((Budget_Paste!$B$5:$B$190="VIDEO")*(Budget_Paste!$C$5:$C$190="Income")*(Budget_Paste!$E$4:$P$4=Setup!$B$5)*Budget_Paste!$E$5:$P$190)</f>
        <v/>
      </c>
      <c r="D21" s="44">
        <f>B21-C21</f>
        <v/>
      </c>
      <c r="E21" s="50">
        <f>IFERROR((B21-C21)/ABS(C21),0)</f>
        <v/>
      </c>
      <c r="F21" s="44">
        <f>SUMPRODUCT((Engine!$B$5:$B$190="VIDEO")*(Engine!$C$5:$C$190="Income")*(Engine!$E$4:$P$4&gt;=DATE(Setup!$B$7-1,7,1))*(Engine!$E$4:$P$4&lt;=Setup!$B$5)*Engine!$E$5:$P$190)</f>
        <v/>
      </c>
      <c r="G21" s="44">
        <f>SUMPRODUCT((Budget_Paste!$B$5:$B$190="VIDEO")*(Budget_Paste!$C$5:$C$190="Income")*(Budget_Paste!$E$4:$P$4&gt;=DATE(Setup!$B$7-1,7,1))*(Budget_Paste!$E$4:$P$4&lt;=Setup!$B$5)*Budget_Paste!$E$5:$P$190)</f>
        <v/>
      </c>
      <c r="H21" s="44">
        <f>F21-G21</f>
        <v/>
      </c>
      <c r="I21" s="50">
        <f>IFERROR((F21-G21)/ABS(G21),0)</f>
        <v/>
      </c>
      <c r="J21" s="44">
        <f>SUMPRODUCT((Engine!$B$5:$B$190="VIDEO")*(Engine!$C$5:$C$190="Income")*(Engine!$E$4:$P$4&gt;=DATE(YEAR(Setup!$B$5),FLOOR(MONTH(Setup!$B$5)-1,3)+1,1))*(Engine!$E$4:$P$4&lt;=Setup!$B$5)*Engine!$E$5:$P$190)</f>
        <v/>
      </c>
      <c r="K21" s="44">
        <f>SUMPRODUCT((Budget_Paste!$B$5:$B$190="VIDEO")*(Budget_Paste!$C$5:$C$190="Income")*(Budget_Paste!$E$4:$P$4&gt;=DATE(YEAR(Setup!$B$5),FLOOR(MONTH(Setup!$B$5)-1,3)+1,1))*(Budget_Paste!$E$4:$P$4&lt;=Setup!$B$5)*Budget_Paste!$E$5:$P$190)</f>
        <v/>
      </c>
      <c r="L21" s="44">
        <f>J21-K21</f>
        <v/>
      </c>
      <c r="M21" s="50">
        <f>IFERROR((J21-K21)/ABS(K21),0)</f>
        <v/>
      </c>
      <c r="N21" s="44">
        <f>SUMPRODUCT((Engine!$B$5:$B$190="VIDEO")*(Engine!$C$5:$C$190="Income")*Engine!$E$5:$P$190)</f>
        <v/>
      </c>
      <c r="O21" s="44">
        <f>SUMPRODUCT((Budget_Paste!$B$5:$B$190="VIDEO")*(Budget_Paste!$C$5:$C$190="Income")*Budget_Paste!$E$5:$P$190)</f>
        <v/>
      </c>
      <c r="P21" s="44">
        <f>N21-O21</f>
        <v/>
      </c>
      <c r="Q21" s="50">
        <f>IFERROR((N21-O21)/ABS(O21),0)</f>
        <v/>
      </c>
    </row>
    <row r="22" hidden="1" outlineLevel="1">
      <c r="A22" s="6" t="inlineStr">
        <is>
          <t xml:space="preserve">    Cost of Sales</t>
        </is>
      </c>
      <c r="B22" s="44">
        <f>SUMPRODUCT((Engine!$B$5:$B$190="VIDEO")*(Engine!$C$5:$C$190="Cost of Sales")*(Engine!$E$4:$P$4=Setup!$B$5)*Engine!$E$5:$P$190)</f>
        <v/>
      </c>
      <c r="C22" s="44">
        <f>SUMPRODUCT((Budget_Paste!$B$5:$B$190="VIDEO")*(Budget_Paste!$C$5:$C$190="Cost of Sales")*(Budget_Paste!$E$4:$P$4=Setup!$B$5)*Budget_Paste!$E$5:$P$190)</f>
        <v/>
      </c>
      <c r="D22" s="44">
        <f>B22-C22</f>
        <v/>
      </c>
      <c r="E22" s="50">
        <f>IFERROR((B22-C22)/ABS(C22),0)</f>
        <v/>
      </c>
      <c r="F22" s="44">
        <f>SUMPRODUCT((Engine!$B$5:$B$190="VIDEO")*(Engine!$C$5:$C$190="Cost of Sales")*(Engine!$E$4:$P$4&gt;=DATE(Setup!$B$7-1,7,1))*(Engine!$E$4:$P$4&lt;=Setup!$B$5)*Engine!$E$5:$P$190)</f>
        <v/>
      </c>
      <c r="G22" s="44">
        <f>SUMPRODUCT((Budget_Paste!$B$5:$B$190="VIDEO")*(Budget_Paste!$C$5:$C$190="Cost of Sales")*(Budget_Paste!$E$4:$P$4&gt;=DATE(Setup!$B$7-1,7,1))*(Budget_Paste!$E$4:$P$4&lt;=Setup!$B$5)*Budget_Paste!$E$5:$P$190)</f>
        <v/>
      </c>
      <c r="H22" s="44">
        <f>F22-G22</f>
        <v/>
      </c>
      <c r="I22" s="50">
        <f>IFERROR((F22-G22)/ABS(G22),0)</f>
        <v/>
      </c>
      <c r="J22" s="44">
        <f>SUMPRODUCT((Engine!$B$5:$B$190="VIDEO")*(Engine!$C$5:$C$190="Cost of Sales")*(Engine!$E$4:$P$4&gt;=DATE(YEAR(Setup!$B$5),FLOOR(MONTH(Setup!$B$5)-1,3)+1,1))*(Engine!$E$4:$P$4&lt;=Setup!$B$5)*Engine!$E$5:$P$190)</f>
        <v/>
      </c>
      <c r="K22" s="44">
        <f>SUMPRODUCT((Budget_Paste!$B$5:$B$190="VIDEO")*(Budget_Paste!$C$5:$C$190="Cost of Sales")*(Budget_Paste!$E$4:$P$4&gt;=DATE(YEAR(Setup!$B$5),FLOOR(MONTH(Setup!$B$5)-1,3)+1,1))*(Budget_Paste!$E$4:$P$4&lt;=Setup!$B$5)*Budget_Paste!$E$5:$P$190)</f>
        <v/>
      </c>
      <c r="L22" s="44">
        <f>J22-K22</f>
        <v/>
      </c>
      <c r="M22" s="50">
        <f>IFERROR((J22-K22)/ABS(K22),0)</f>
        <v/>
      </c>
      <c r="N22" s="44">
        <f>SUMPRODUCT((Engine!$B$5:$B$190="VIDEO")*(Engine!$C$5:$C$190="Cost of Sales")*Engine!$E$5:$P$190)</f>
        <v/>
      </c>
      <c r="O22" s="44">
        <f>SUMPRODUCT((Budget_Paste!$B$5:$B$190="VIDEO")*(Budget_Paste!$C$5:$C$190="Cost of Sales")*Budget_Paste!$E$5:$P$190)</f>
        <v/>
      </c>
      <c r="P22" s="44">
        <f>N22-O22</f>
        <v/>
      </c>
      <c r="Q22" s="50">
        <f>IFERROR((N22-O22)/ABS(O22),0)</f>
        <v/>
      </c>
    </row>
    <row r="23" hidden="1" outlineLevel="1">
      <c r="A23" s="6" t="inlineStr">
        <is>
          <t xml:space="preserve">    Expenses</t>
        </is>
      </c>
      <c r="B23" s="44">
        <f>SUMPRODUCT((Engine!$B$5:$B$190="VIDEO")*(Engine!$C$5:$C$190="Expenses")*(Engine!$E$4:$P$4=Setup!$B$5)*Engine!$E$5:$P$190)</f>
        <v/>
      </c>
      <c r="C23" s="44">
        <f>SUMPRODUCT((Budget_Paste!$B$5:$B$190="VIDEO")*(Budget_Paste!$C$5:$C$190="Expenses")*(Budget_Paste!$E$4:$P$4=Setup!$B$5)*Budget_Paste!$E$5:$P$190)</f>
        <v/>
      </c>
      <c r="D23" s="44">
        <f>B23-C23</f>
        <v/>
      </c>
      <c r="E23" s="50">
        <f>IFERROR((B23-C23)/ABS(C23),0)</f>
        <v/>
      </c>
      <c r="F23" s="44">
        <f>SUMPRODUCT((Engine!$B$5:$B$190="VIDEO")*(Engine!$C$5:$C$190="Expenses")*(Engine!$E$4:$P$4&gt;=DATE(Setup!$B$7-1,7,1))*(Engine!$E$4:$P$4&lt;=Setup!$B$5)*Engine!$E$5:$P$190)</f>
        <v/>
      </c>
      <c r="G23" s="44">
        <f>SUMPRODUCT((Budget_Paste!$B$5:$B$190="VIDEO")*(Budget_Paste!$C$5:$C$190="Expenses")*(Budget_Paste!$E$4:$P$4&gt;=DATE(Setup!$B$7-1,7,1))*(Budget_Paste!$E$4:$P$4&lt;=Setup!$B$5)*Budget_Paste!$E$5:$P$190)</f>
        <v/>
      </c>
      <c r="H23" s="44">
        <f>F23-G23</f>
        <v/>
      </c>
      <c r="I23" s="50">
        <f>IFERROR((F23-G23)/ABS(G23),0)</f>
        <v/>
      </c>
      <c r="J23" s="44">
        <f>SUMPRODUCT((Engine!$B$5:$B$190="VIDEO")*(Engine!$C$5:$C$190="Expenses")*(Engine!$E$4:$P$4&gt;=DATE(YEAR(Setup!$B$5),FLOOR(MONTH(Setup!$B$5)-1,3)+1,1))*(Engine!$E$4:$P$4&lt;=Setup!$B$5)*Engine!$E$5:$P$190)</f>
        <v/>
      </c>
      <c r="K23" s="44">
        <f>SUMPRODUCT((Budget_Paste!$B$5:$B$190="VIDEO")*(Budget_Paste!$C$5:$C$190="Expenses")*(Budget_Paste!$E$4:$P$4&gt;=DATE(YEAR(Setup!$B$5),FLOOR(MONTH(Setup!$B$5)-1,3)+1,1))*(Budget_Paste!$E$4:$P$4&lt;=Setup!$B$5)*Budget_Paste!$E$5:$P$190)</f>
        <v/>
      </c>
      <c r="L23" s="44">
        <f>J23-K23</f>
        <v/>
      </c>
      <c r="M23" s="50">
        <f>IFERROR((J23-K23)/ABS(K23),0)</f>
        <v/>
      </c>
      <c r="N23" s="44">
        <f>SUMPRODUCT((Engine!$B$5:$B$190="VIDEO")*(Engine!$C$5:$C$190="Expenses")*Engine!$E$5:$P$190)</f>
        <v/>
      </c>
      <c r="O23" s="44">
        <f>SUMPRODUCT((Budget_Paste!$B$5:$B$190="VIDEO")*(Budget_Paste!$C$5:$C$190="Expenses")*Budget_Paste!$E$5:$P$190)</f>
        <v/>
      </c>
      <c r="P23" s="44">
        <f>N23-O23</f>
        <v/>
      </c>
      <c r="Q23" s="50">
        <f>IFERROR((N23-O23)/ABS(O23),0)</f>
        <v/>
      </c>
    </row>
    <row r="24" hidden="1" outlineLevel="1">
      <c r="A24" s="6" t="inlineStr">
        <is>
          <t xml:space="preserve">    Other Income</t>
        </is>
      </c>
      <c r="B24" s="44">
        <f>SUMPRODUCT((Engine!$B$5:$B$190="VIDEO")*(Engine!$C$5:$C$190="Other Income")*(Engine!$E$4:$P$4=Setup!$B$5)*Engine!$E$5:$P$190)</f>
        <v/>
      </c>
      <c r="C24" s="44">
        <f>SUMPRODUCT((Budget_Paste!$B$5:$B$190="VIDEO")*(Budget_Paste!$C$5:$C$190="Other Income")*(Budget_Paste!$E$4:$P$4=Setup!$B$5)*Budget_Paste!$E$5:$P$190)</f>
        <v/>
      </c>
      <c r="D24" s="44">
        <f>B24-C24</f>
        <v/>
      </c>
      <c r="E24" s="50">
        <f>IFERROR((B24-C24)/ABS(C24),0)</f>
        <v/>
      </c>
      <c r="F24" s="44">
        <f>SUMPRODUCT((Engine!$B$5:$B$190="VIDEO")*(Engine!$C$5:$C$190="Other Income")*(Engine!$E$4:$P$4&gt;=DATE(Setup!$B$7-1,7,1))*(Engine!$E$4:$P$4&lt;=Setup!$B$5)*Engine!$E$5:$P$190)</f>
        <v/>
      </c>
      <c r="G24" s="44">
        <f>SUMPRODUCT((Budget_Paste!$B$5:$B$190="VIDEO")*(Budget_Paste!$C$5:$C$190="Other Income")*(Budget_Paste!$E$4:$P$4&gt;=DATE(Setup!$B$7-1,7,1))*(Budget_Paste!$E$4:$P$4&lt;=Setup!$B$5)*Budget_Paste!$E$5:$P$190)</f>
        <v/>
      </c>
      <c r="H24" s="44">
        <f>F24-G24</f>
        <v/>
      </c>
      <c r="I24" s="50">
        <f>IFERROR((F24-G24)/ABS(G24),0)</f>
        <v/>
      </c>
      <c r="J24" s="44">
        <f>SUMPRODUCT((Engine!$B$5:$B$190="VIDEO")*(Engine!$C$5:$C$190="Other Income")*(Engine!$E$4:$P$4&gt;=DATE(YEAR(Setup!$B$5),FLOOR(MONTH(Setup!$B$5)-1,3)+1,1))*(Engine!$E$4:$P$4&lt;=Setup!$B$5)*Engine!$E$5:$P$190)</f>
        <v/>
      </c>
      <c r="K24" s="44">
        <f>SUMPRODUCT((Budget_Paste!$B$5:$B$190="VIDEO")*(Budget_Paste!$C$5:$C$190="Other Income")*(Budget_Paste!$E$4:$P$4&gt;=DATE(YEAR(Setup!$B$5),FLOOR(MONTH(Setup!$B$5)-1,3)+1,1))*(Budget_Paste!$E$4:$P$4&lt;=Setup!$B$5)*Budget_Paste!$E$5:$P$190)</f>
        <v/>
      </c>
      <c r="L24" s="44">
        <f>J24-K24</f>
        <v/>
      </c>
      <c r="M24" s="50">
        <f>IFERROR((J24-K24)/ABS(K24),0)</f>
        <v/>
      </c>
      <c r="N24" s="44">
        <f>SUMPRODUCT((Engine!$B$5:$B$190="VIDEO")*(Engine!$C$5:$C$190="Other Income")*Engine!$E$5:$P$190)</f>
        <v/>
      </c>
      <c r="O24" s="44">
        <f>SUMPRODUCT((Budget_Paste!$B$5:$B$190="VIDEO")*(Budget_Paste!$C$5:$C$190="Other Income")*Budget_Paste!$E$5:$P$190)</f>
        <v/>
      </c>
      <c r="P24" s="44">
        <f>N24-O24</f>
        <v/>
      </c>
      <c r="Q24" s="50">
        <f>IFERROR((N24-O24)/ABS(O24),0)</f>
        <v/>
      </c>
    </row>
    <row r="25" hidden="1" outlineLevel="1">
      <c r="A25" s="6" t="inlineStr">
        <is>
          <t xml:space="preserve">    Other Expenses</t>
        </is>
      </c>
      <c r="B25" s="44">
        <f>SUMPRODUCT((Engine!$B$5:$B$190="VIDEO")*(Engine!$C$5:$C$190="Other Expenses")*(Engine!$E$4:$P$4=Setup!$B$5)*Engine!$E$5:$P$190)</f>
        <v/>
      </c>
      <c r="C25" s="44">
        <f>SUMPRODUCT((Budget_Paste!$B$5:$B$190="VIDEO")*(Budget_Paste!$C$5:$C$190="Other Expenses")*(Budget_Paste!$E$4:$P$4=Setup!$B$5)*Budget_Paste!$E$5:$P$190)</f>
        <v/>
      </c>
      <c r="D25" s="44">
        <f>B25-C25</f>
        <v/>
      </c>
      <c r="E25" s="50">
        <f>IFERROR((B25-C25)/ABS(C25),0)</f>
        <v/>
      </c>
      <c r="F25" s="44">
        <f>SUMPRODUCT((Engine!$B$5:$B$190="VIDEO")*(Engine!$C$5:$C$190="Other Expenses")*(Engine!$E$4:$P$4&gt;=DATE(Setup!$B$7-1,7,1))*(Engine!$E$4:$P$4&lt;=Setup!$B$5)*Engine!$E$5:$P$190)</f>
        <v/>
      </c>
      <c r="G25" s="44">
        <f>SUMPRODUCT((Budget_Paste!$B$5:$B$190="VIDEO")*(Budget_Paste!$C$5:$C$190="Other Expenses")*(Budget_Paste!$E$4:$P$4&gt;=DATE(Setup!$B$7-1,7,1))*(Budget_Paste!$E$4:$P$4&lt;=Setup!$B$5)*Budget_Paste!$E$5:$P$190)</f>
        <v/>
      </c>
      <c r="H25" s="44">
        <f>F25-G25</f>
        <v/>
      </c>
      <c r="I25" s="50">
        <f>IFERROR((F25-G25)/ABS(G25),0)</f>
        <v/>
      </c>
      <c r="J25" s="44">
        <f>SUMPRODUCT((Engine!$B$5:$B$190="VIDEO")*(Engine!$C$5:$C$190="Other Expenses")*(Engine!$E$4:$P$4&gt;=DATE(YEAR(Setup!$B$5),FLOOR(MONTH(Setup!$B$5)-1,3)+1,1))*(Engine!$E$4:$P$4&lt;=Setup!$B$5)*Engine!$E$5:$P$190)</f>
        <v/>
      </c>
      <c r="K25" s="44">
        <f>SUMPRODUCT((Budget_Paste!$B$5:$B$190="VIDEO")*(Budget_Paste!$C$5:$C$190="Other Expenses")*(Budget_Paste!$E$4:$P$4&gt;=DATE(YEAR(Setup!$B$5),FLOOR(MONTH(Setup!$B$5)-1,3)+1,1))*(Budget_Paste!$E$4:$P$4&lt;=Setup!$B$5)*Budget_Paste!$E$5:$P$190)</f>
        <v/>
      </c>
      <c r="L25" s="44">
        <f>J25-K25</f>
        <v/>
      </c>
      <c r="M25" s="50">
        <f>IFERROR((J25-K25)/ABS(K25),0)</f>
        <v/>
      </c>
      <c r="N25" s="44">
        <f>SUMPRODUCT((Engine!$B$5:$B$190="VIDEO")*(Engine!$C$5:$C$190="Other Expenses")*Engine!$E$5:$P$190)</f>
        <v/>
      </c>
      <c r="O25" s="44">
        <f>SUMPRODUCT((Budget_Paste!$B$5:$B$190="VIDEO")*(Budget_Paste!$C$5:$C$190="Other Expenses")*Budget_Paste!$E$5:$P$190)</f>
        <v/>
      </c>
      <c r="P25" s="44">
        <f>N25-O25</f>
        <v/>
      </c>
      <c r="Q25" s="50">
        <f>IFERROR((N25-O25)/ABS(O25),0)</f>
        <v/>
      </c>
    </row>
    <row r="27">
      <c r="A27" s="25" t="inlineStr">
        <is>
          <t>INTEGRATION</t>
        </is>
      </c>
      <c r="B27" s="46">
        <f>SUMPRODUCT((Engine!$B$5:$B$190="INTEGRATION")*(Engine!$E$4:$P$4=Setup!$B$5)*Engine!$E$5:$P$190)</f>
        <v/>
      </c>
      <c r="C27" s="46">
        <f>SUMPRODUCT((Budget_Paste!$B$5:$B$190="INTEGRATION")*(Budget_Paste!$E$4:$P$4=Setup!$B$5)*Budget_Paste!$E$5:$P$190)</f>
        <v/>
      </c>
      <c r="D27" s="46">
        <f>B27-C27</f>
        <v/>
      </c>
      <c r="E27" s="49">
        <f>IFERROR((B27-C27)/ABS(C27),0)</f>
        <v/>
      </c>
      <c r="F27" s="46">
        <f>SUMPRODUCT((Engine!$B$5:$B$190="INTEGRATION")*(Engine!$E$4:$P$4&gt;=DATE(Setup!$B$7-1,7,1))*(Engine!$E$4:$P$4&lt;=Setup!$B$5)*Engine!$E$5:$P$190)</f>
        <v/>
      </c>
      <c r="G27" s="46">
        <f>SUMPRODUCT((Budget_Paste!$B$5:$B$190="INTEGRATION")*(Budget_Paste!$E$4:$P$4&gt;=DATE(Setup!$B$7-1,7,1))*(Budget_Paste!$E$4:$P$4&lt;=Setup!$B$5)*Budget_Paste!$E$5:$P$190)</f>
        <v/>
      </c>
      <c r="H27" s="46">
        <f>F27-G27</f>
        <v/>
      </c>
      <c r="I27" s="49">
        <f>IFERROR((F27-G27)/ABS(G27),0)</f>
        <v/>
      </c>
      <c r="J27" s="46">
        <f>SUMPRODUCT((Engine!$B$5:$B$190="INTEGRATION")*(Engine!$E$4:$P$4&gt;=DATE(YEAR(Setup!$B$5),FLOOR(MONTH(Setup!$B$5)-1,3)+1,1))*(Engine!$E$4:$P$4&lt;=Setup!$B$5)*Engine!$E$5:$P$190)</f>
        <v/>
      </c>
      <c r="K27" s="46">
        <f>SUMPRODUCT((Budget_Paste!$B$5:$B$190="INTEGRATION")*(Budget_Paste!$E$4:$P$4&gt;=DATE(YEAR(Setup!$B$5),FLOOR(MONTH(Setup!$B$5)-1,3)+1,1))*(Budget_Paste!$E$4:$P$4&lt;=Setup!$B$5)*Budget_Paste!$E$5:$P$190)</f>
        <v/>
      </c>
      <c r="L27" s="46">
        <f>J27-K27</f>
        <v/>
      </c>
      <c r="M27" s="49">
        <f>IFERROR((J27-K27)/ABS(K27),0)</f>
        <v/>
      </c>
      <c r="N27" s="46">
        <f>SUMPRODUCT((Engine!$B$5:$B$190="INTEGRATION")*Engine!$E$5:$P$190)</f>
        <v/>
      </c>
      <c r="O27" s="46">
        <f>SUMPRODUCT((Budget_Paste!$B$5:$B$190="INTEGRATION")*Budget_Paste!$E$5:$P$190)</f>
        <v/>
      </c>
      <c r="P27" s="46">
        <f>N27-O27</f>
        <v/>
      </c>
      <c r="Q27" s="49">
        <f>IFERROR((N27-O27)/ABS(O27),0)</f>
        <v/>
      </c>
    </row>
    <row r="28" hidden="1" outlineLevel="1">
      <c r="A28" s="6" t="inlineStr">
        <is>
          <t xml:space="preserve">    Income</t>
        </is>
      </c>
      <c r="B28" s="44">
        <f>SUMPRODUCT((Engine!$B$5:$B$190="INTEGRATION")*(Engine!$C$5:$C$190="Income")*(Engine!$E$4:$P$4=Setup!$B$5)*Engine!$E$5:$P$190)</f>
        <v/>
      </c>
      <c r="C28" s="44">
        <f>SUMPRODUCT((Budget_Paste!$B$5:$B$190="INTEGRATION")*(Budget_Paste!$C$5:$C$190="Income")*(Budget_Paste!$E$4:$P$4=Setup!$B$5)*Budget_Paste!$E$5:$P$190)</f>
        <v/>
      </c>
      <c r="D28" s="44">
        <f>B28-C28</f>
        <v/>
      </c>
      <c r="E28" s="50">
        <f>IFERROR((B28-C28)/ABS(C28),0)</f>
        <v/>
      </c>
      <c r="F28" s="44">
        <f>SUMPRODUCT((Engine!$B$5:$B$190="INTEGRATION")*(Engine!$C$5:$C$190="Income")*(Engine!$E$4:$P$4&gt;=DATE(Setup!$B$7-1,7,1))*(Engine!$E$4:$P$4&lt;=Setup!$B$5)*Engine!$E$5:$P$190)</f>
        <v/>
      </c>
      <c r="G28" s="44">
        <f>SUMPRODUCT((Budget_Paste!$B$5:$B$190="INTEGRATION")*(Budget_Paste!$C$5:$C$190="Income")*(Budget_Paste!$E$4:$P$4&gt;=DATE(Setup!$B$7-1,7,1))*(Budget_Paste!$E$4:$P$4&lt;=Setup!$B$5)*Budget_Paste!$E$5:$P$190)</f>
        <v/>
      </c>
      <c r="H28" s="44">
        <f>F28-G28</f>
        <v/>
      </c>
      <c r="I28" s="50">
        <f>IFERROR((F28-G28)/ABS(G28),0)</f>
        <v/>
      </c>
      <c r="J28" s="44">
        <f>SUMPRODUCT((Engine!$B$5:$B$190="INTEGRATION")*(Engine!$C$5:$C$190="Income")*(Engine!$E$4:$P$4&gt;=DATE(YEAR(Setup!$B$5),FLOOR(MONTH(Setup!$B$5)-1,3)+1,1))*(Engine!$E$4:$P$4&lt;=Setup!$B$5)*Engine!$E$5:$P$190)</f>
        <v/>
      </c>
      <c r="K28" s="44">
        <f>SUMPRODUCT((Budget_Paste!$B$5:$B$190="INTEGRATION")*(Budget_Paste!$C$5:$C$190="Income")*(Budget_Paste!$E$4:$P$4&gt;=DATE(YEAR(Setup!$B$5),FLOOR(MONTH(Setup!$B$5)-1,3)+1,1))*(Budget_Paste!$E$4:$P$4&lt;=Setup!$B$5)*Budget_Paste!$E$5:$P$190)</f>
        <v/>
      </c>
      <c r="L28" s="44">
        <f>J28-K28</f>
        <v/>
      </c>
      <c r="M28" s="50">
        <f>IFERROR((J28-K28)/ABS(K28),0)</f>
        <v/>
      </c>
      <c r="N28" s="44">
        <f>SUMPRODUCT((Engine!$B$5:$B$190="INTEGRATION")*(Engine!$C$5:$C$190="Income")*Engine!$E$5:$P$190)</f>
        <v/>
      </c>
      <c r="O28" s="44">
        <f>SUMPRODUCT((Budget_Paste!$B$5:$B$190="INTEGRATION")*(Budget_Paste!$C$5:$C$190="Income")*Budget_Paste!$E$5:$P$190)</f>
        <v/>
      </c>
      <c r="P28" s="44">
        <f>N28-O28</f>
        <v/>
      </c>
      <c r="Q28" s="50">
        <f>IFERROR((N28-O28)/ABS(O28),0)</f>
        <v/>
      </c>
    </row>
    <row r="29" hidden="1" outlineLevel="1">
      <c r="A29" s="6" t="inlineStr">
        <is>
          <t xml:space="preserve">    Cost of Sales</t>
        </is>
      </c>
      <c r="B29" s="44">
        <f>SUMPRODUCT((Engine!$B$5:$B$190="INTEGRATION")*(Engine!$C$5:$C$190="Cost of Sales")*(Engine!$E$4:$P$4=Setup!$B$5)*Engine!$E$5:$P$190)</f>
        <v/>
      </c>
      <c r="C29" s="44">
        <f>SUMPRODUCT((Budget_Paste!$B$5:$B$190="INTEGRATION")*(Budget_Paste!$C$5:$C$190="Cost of Sales")*(Budget_Paste!$E$4:$P$4=Setup!$B$5)*Budget_Paste!$E$5:$P$190)</f>
        <v/>
      </c>
      <c r="D29" s="44">
        <f>B29-C29</f>
        <v/>
      </c>
      <c r="E29" s="50">
        <f>IFERROR((B29-C29)/ABS(C29),0)</f>
        <v/>
      </c>
      <c r="F29" s="44">
        <f>SUMPRODUCT((Engine!$B$5:$B$190="INTEGRATION")*(Engine!$C$5:$C$190="Cost of Sales")*(Engine!$E$4:$P$4&gt;=DATE(Setup!$B$7-1,7,1))*(Engine!$E$4:$P$4&lt;=Setup!$B$5)*Engine!$E$5:$P$190)</f>
        <v/>
      </c>
      <c r="G29" s="44">
        <f>SUMPRODUCT((Budget_Paste!$B$5:$B$190="INTEGRATION")*(Budget_Paste!$C$5:$C$190="Cost of Sales")*(Budget_Paste!$E$4:$P$4&gt;=DATE(Setup!$B$7-1,7,1))*(Budget_Paste!$E$4:$P$4&lt;=Setup!$B$5)*Budget_Paste!$E$5:$P$190)</f>
        <v/>
      </c>
      <c r="H29" s="44">
        <f>F29-G29</f>
        <v/>
      </c>
      <c r="I29" s="50">
        <f>IFERROR((F29-G29)/ABS(G29),0)</f>
        <v/>
      </c>
      <c r="J29" s="44">
        <f>SUMPRODUCT((Engine!$B$5:$B$190="INTEGRATION")*(Engine!$C$5:$C$190="Cost of Sales")*(Engine!$E$4:$P$4&gt;=DATE(YEAR(Setup!$B$5),FLOOR(MONTH(Setup!$B$5)-1,3)+1,1))*(Engine!$E$4:$P$4&lt;=Setup!$B$5)*Engine!$E$5:$P$190)</f>
        <v/>
      </c>
      <c r="K29" s="44">
        <f>SUMPRODUCT((Budget_Paste!$B$5:$B$190="INTEGRATION")*(Budget_Paste!$C$5:$C$190="Cost of Sales")*(Budget_Paste!$E$4:$P$4&gt;=DATE(YEAR(Setup!$B$5),FLOOR(MONTH(Setup!$B$5)-1,3)+1,1))*(Budget_Paste!$E$4:$P$4&lt;=Setup!$B$5)*Budget_Paste!$E$5:$P$190)</f>
        <v/>
      </c>
      <c r="L29" s="44">
        <f>J29-K29</f>
        <v/>
      </c>
      <c r="M29" s="50">
        <f>IFERROR((J29-K29)/ABS(K29),0)</f>
        <v/>
      </c>
      <c r="N29" s="44">
        <f>SUMPRODUCT((Engine!$B$5:$B$190="INTEGRATION")*(Engine!$C$5:$C$190="Cost of Sales")*Engine!$E$5:$P$190)</f>
        <v/>
      </c>
      <c r="O29" s="44">
        <f>SUMPRODUCT((Budget_Paste!$B$5:$B$190="INTEGRATION")*(Budget_Paste!$C$5:$C$190="Cost of Sales")*Budget_Paste!$E$5:$P$190)</f>
        <v/>
      </c>
      <c r="P29" s="44">
        <f>N29-O29</f>
        <v/>
      </c>
      <c r="Q29" s="50">
        <f>IFERROR((N29-O29)/ABS(O29),0)</f>
        <v/>
      </c>
    </row>
    <row r="30" hidden="1" outlineLevel="1">
      <c r="A30" s="6" t="inlineStr">
        <is>
          <t xml:space="preserve">    Expenses</t>
        </is>
      </c>
      <c r="B30" s="44">
        <f>SUMPRODUCT((Engine!$B$5:$B$190="INTEGRATION")*(Engine!$C$5:$C$190="Expenses")*(Engine!$E$4:$P$4=Setup!$B$5)*Engine!$E$5:$P$190)</f>
        <v/>
      </c>
      <c r="C30" s="44">
        <f>SUMPRODUCT((Budget_Paste!$B$5:$B$190="INTEGRATION")*(Budget_Paste!$C$5:$C$190="Expenses")*(Budget_Paste!$E$4:$P$4=Setup!$B$5)*Budget_Paste!$E$5:$P$190)</f>
        <v/>
      </c>
      <c r="D30" s="44">
        <f>B30-C30</f>
        <v/>
      </c>
      <c r="E30" s="50">
        <f>IFERROR((B30-C30)/ABS(C30),0)</f>
        <v/>
      </c>
      <c r="F30" s="44">
        <f>SUMPRODUCT((Engine!$B$5:$B$190="INTEGRATION")*(Engine!$C$5:$C$190="Expenses")*(Engine!$E$4:$P$4&gt;=DATE(Setup!$B$7-1,7,1))*(Engine!$E$4:$P$4&lt;=Setup!$B$5)*Engine!$E$5:$P$190)</f>
        <v/>
      </c>
      <c r="G30" s="44">
        <f>SUMPRODUCT((Budget_Paste!$B$5:$B$190="INTEGRATION")*(Budget_Paste!$C$5:$C$190="Expenses")*(Budget_Paste!$E$4:$P$4&gt;=DATE(Setup!$B$7-1,7,1))*(Budget_Paste!$E$4:$P$4&lt;=Setup!$B$5)*Budget_Paste!$E$5:$P$190)</f>
        <v/>
      </c>
      <c r="H30" s="44">
        <f>F30-G30</f>
        <v/>
      </c>
      <c r="I30" s="50">
        <f>IFERROR((F30-G30)/ABS(G30),0)</f>
        <v/>
      </c>
      <c r="J30" s="44">
        <f>SUMPRODUCT((Engine!$B$5:$B$190="INTEGRATION")*(Engine!$C$5:$C$190="Expenses")*(Engine!$E$4:$P$4&gt;=DATE(YEAR(Setup!$B$5),FLOOR(MONTH(Setup!$B$5)-1,3)+1,1))*(Engine!$E$4:$P$4&lt;=Setup!$B$5)*Engine!$E$5:$P$190)</f>
        <v/>
      </c>
      <c r="K30" s="44">
        <f>SUMPRODUCT((Budget_Paste!$B$5:$B$190="INTEGRATION")*(Budget_Paste!$C$5:$C$190="Expenses")*(Budget_Paste!$E$4:$P$4&gt;=DATE(YEAR(Setup!$B$5),FLOOR(MONTH(Setup!$B$5)-1,3)+1,1))*(Budget_Paste!$E$4:$P$4&lt;=Setup!$B$5)*Budget_Paste!$E$5:$P$190)</f>
        <v/>
      </c>
      <c r="L30" s="44">
        <f>J30-K30</f>
        <v/>
      </c>
      <c r="M30" s="50">
        <f>IFERROR((J30-K30)/ABS(K30),0)</f>
        <v/>
      </c>
      <c r="N30" s="44">
        <f>SUMPRODUCT((Engine!$B$5:$B$190="INTEGRATION")*(Engine!$C$5:$C$190="Expenses")*Engine!$E$5:$P$190)</f>
        <v/>
      </c>
      <c r="O30" s="44">
        <f>SUMPRODUCT((Budget_Paste!$B$5:$B$190="INTEGRATION")*(Budget_Paste!$C$5:$C$190="Expenses")*Budget_Paste!$E$5:$P$190)</f>
        <v/>
      </c>
      <c r="P30" s="44">
        <f>N30-O30</f>
        <v/>
      </c>
      <c r="Q30" s="50">
        <f>IFERROR((N30-O30)/ABS(O30),0)</f>
        <v/>
      </c>
    </row>
    <row r="31" hidden="1" outlineLevel="1">
      <c r="A31" s="6" t="inlineStr">
        <is>
          <t xml:space="preserve">    Other Income</t>
        </is>
      </c>
      <c r="B31" s="44">
        <f>SUMPRODUCT((Engine!$B$5:$B$190="INTEGRATION")*(Engine!$C$5:$C$190="Other Income")*(Engine!$E$4:$P$4=Setup!$B$5)*Engine!$E$5:$P$190)</f>
        <v/>
      </c>
      <c r="C31" s="44">
        <f>SUMPRODUCT((Budget_Paste!$B$5:$B$190="INTEGRATION")*(Budget_Paste!$C$5:$C$190="Other Income")*(Budget_Paste!$E$4:$P$4=Setup!$B$5)*Budget_Paste!$E$5:$P$190)</f>
        <v/>
      </c>
      <c r="D31" s="44">
        <f>B31-C31</f>
        <v/>
      </c>
      <c r="E31" s="50">
        <f>IFERROR((B31-C31)/ABS(C31),0)</f>
        <v/>
      </c>
      <c r="F31" s="44">
        <f>SUMPRODUCT((Engine!$B$5:$B$190="INTEGRATION")*(Engine!$C$5:$C$190="Other Income")*(Engine!$E$4:$P$4&gt;=DATE(Setup!$B$7-1,7,1))*(Engine!$E$4:$P$4&lt;=Setup!$B$5)*Engine!$E$5:$P$190)</f>
        <v/>
      </c>
      <c r="G31" s="44">
        <f>SUMPRODUCT((Budget_Paste!$B$5:$B$190="INTEGRATION")*(Budget_Paste!$C$5:$C$190="Other Income")*(Budget_Paste!$E$4:$P$4&gt;=DATE(Setup!$B$7-1,7,1))*(Budget_Paste!$E$4:$P$4&lt;=Setup!$B$5)*Budget_Paste!$E$5:$P$190)</f>
        <v/>
      </c>
      <c r="H31" s="44">
        <f>F31-G31</f>
        <v/>
      </c>
      <c r="I31" s="50">
        <f>IFERROR((F31-G31)/ABS(G31),0)</f>
        <v/>
      </c>
      <c r="J31" s="44">
        <f>SUMPRODUCT((Engine!$B$5:$B$190="INTEGRATION")*(Engine!$C$5:$C$190="Other Income")*(Engine!$E$4:$P$4&gt;=DATE(YEAR(Setup!$B$5),FLOOR(MONTH(Setup!$B$5)-1,3)+1,1))*(Engine!$E$4:$P$4&lt;=Setup!$B$5)*Engine!$E$5:$P$190)</f>
        <v/>
      </c>
      <c r="K31" s="44">
        <f>SUMPRODUCT((Budget_Paste!$B$5:$B$190="INTEGRATION")*(Budget_Paste!$C$5:$C$190="Other Income")*(Budget_Paste!$E$4:$P$4&gt;=DATE(YEAR(Setup!$B$5),FLOOR(MONTH(Setup!$B$5)-1,3)+1,1))*(Budget_Paste!$E$4:$P$4&lt;=Setup!$B$5)*Budget_Paste!$E$5:$P$190)</f>
        <v/>
      </c>
      <c r="L31" s="44">
        <f>J31-K31</f>
        <v/>
      </c>
      <c r="M31" s="50">
        <f>IFERROR((J31-K31)/ABS(K31),0)</f>
        <v/>
      </c>
      <c r="N31" s="44">
        <f>SUMPRODUCT((Engine!$B$5:$B$190="INTEGRATION")*(Engine!$C$5:$C$190="Other Income")*Engine!$E$5:$P$190)</f>
        <v/>
      </c>
      <c r="O31" s="44">
        <f>SUMPRODUCT((Budget_Paste!$B$5:$B$190="INTEGRATION")*(Budget_Paste!$C$5:$C$190="Other Income")*Budget_Paste!$E$5:$P$190)</f>
        <v/>
      </c>
      <c r="P31" s="44">
        <f>N31-O31</f>
        <v/>
      </c>
      <c r="Q31" s="50">
        <f>IFERROR((N31-O31)/ABS(O31),0)</f>
        <v/>
      </c>
    </row>
    <row r="32" hidden="1" outlineLevel="1">
      <c r="A32" s="6" t="inlineStr">
        <is>
          <t xml:space="preserve">    Other Expenses</t>
        </is>
      </c>
      <c r="B32" s="44">
        <f>SUMPRODUCT((Engine!$B$5:$B$190="INTEGRATION")*(Engine!$C$5:$C$190="Other Expenses")*(Engine!$E$4:$P$4=Setup!$B$5)*Engine!$E$5:$P$190)</f>
        <v/>
      </c>
      <c r="C32" s="44">
        <f>SUMPRODUCT((Budget_Paste!$B$5:$B$190="INTEGRATION")*(Budget_Paste!$C$5:$C$190="Other Expenses")*(Budget_Paste!$E$4:$P$4=Setup!$B$5)*Budget_Paste!$E$5:$P$190)</f>
        <v/>
      </c>
      <c r="D32" s="44">
        <f>B32-C32</f>
        <v/>
      </c>
      <c r="E32" s="50">
        <f>IFERROR((B32-C32)/ABS(C32),0)</f>
        <v/>
      </c>
      <c r="F32" s="44">
        <f>SUMPRODUCT((Engine!$B$5:$B$190="INTEGRATION")*(Engine!$C$5:$C$190="Other Expenses")*(Engine!$E$4:$P$4&gt;=DATE(Setup!$B$7-1,7,1))*(Engine!$E$4:$P$4&lt;=Setup!$B$5)*Engine!$E$5:$P$190)</f>
        <v/>
      </c>
      <c r="G32" s="44">
        <f>SUMPRODUCT((Budget_Paste!$B$5:$B$190="INTEGRATION")*(Budget_Paste!$C$5:$C$190="Other Expenses")*(Budget_Paste!$E$4:$P$4&gt;=DATE(Setup!$B$7-1,7,1))*(Budget_Paste!$E$4:$P$4&lt;=Setup!$B$5)*Budget_Paste!$E$5:$P$190)</f>
        <v/>
      </c>
      <c r="H32" s="44">
        <f>F32-G32</f>
        <v/>
      </c>
      <c r="I32" s="50">
        <f>IFERROR((F32-G32)/ABS(G32),0)</f>
        <v/>
      </c>
      <c r="J32" s="44">
        <f>SUMPRODUCT((Engine!$B$5:$B$190="INTEGRATION")*(Engine!$C$5:$C$190="Other Expenses")*(Engine!$E$4:$P$4&gt;=DATE(YEAR(Setup!$B$5),FLOOR(MONTH(Setup!$B$5)-1,3)+1,1))*(Engine!$E$4:$P$4&lt;=Setup!$B$5)*Engine!$E$5:$P$190)</f>
        <v/>
      </c>
      <c r="K32" s="44">
        <f>SUMPRODUCT((Budget_Paste!$B$5:$B$190="INTEGRATION")*(Budget_Paste!$C$5:$C$190="Other Expenses")*(Budget_Paste!$E$4:$P$4&gt;=DATE(YEAR(Setup!$B$5),FLOOR(MONTH(Setup!$B$5)-1,3)+1,1))*(Budget_Paste!$E$4:$P$4&lt;=Setup!$B$5)*Budget_Paste!$E$5:$P$190)</f>
        <v/>
      </c>
      <c r="L32" s="44">
        <f>J32-K32</f>
        <v/>
      </c>
      <c r="M32" s="50">
        <f>IFERROR((J32-K32)/ABS(K32),0)</f>
        <v/>
      </c>
      <c r="N32" s="44">
        <f>SUMPRODUCT((Engine!$B$5:$B$190="INTEGRATION")*(Engine!$C$5:$C$190="Other Expenses")*Engine!$E$5:$P$190)</f>
        <v/>
      </c>
      <c r="O32" s="44">
        <f>SUMPRODUCT((Budget_Paste!$B$5:$B$190="INTEGRATION")*(Budget_Paste!$C$5:$C$190="Other Expenses")*Budget_Paste!$E$5:$P$190)</f>
        <v/>
      </c>
      <c r="P32" s="44">
        <f>N32-O32</f>
        <v/>
      </c>
      <c r="Q32" s="50">
        <f>IFERROR((N32-O32)/ABS(O32),0)</f>
        <v/>
      </c>
    </row>
    <row r="34">
      <c r="A34" s="25" t="inlineStr">
        <is>
          <t>CONSULTING</t>
        </is>
      </c>
      <c r="B34" s="46">
        <f>SUMPRODUCT((Engine!$B$5:$B$190="CONSULTING")*(Engine!$E$4:$P$4=Setup!$B$5)*Engine!$E$5:$P$190)</f>
        <v/>
      </c>
      <c r="C34" s="46">
        <f>SUMPRODUCT((Budget_Paste!$B$5:$B$190="CONSULTING")*(Budget_Paste!$E$4:$P$4=Setup!$B$5)*Budget_Paste!$E$5:$P$190)</f>
        <v/>
      </c>
      <c r="D34" s="46">
        <f>B34-C34</f>
        <v/>
      </c>
      <c r="E34" s="49">
        <f>IFERROR((B34-C34)/ABS(C34),0)</f>
        <v/>
      </c>
      <c r="F34" s="46">
        <f>SUMPRODUCT((Engine!$B$5:$B$190="CONSULTING")*(Engine!$E$4:$P$4&gt;=DATE(Setup!$B$7-1,7,1))*(Engine!$E$4:$P$4&lt;=Setup!$B$5)*Engine!$E$5:$P$190)</f>
        <v/>
      </c>
      <c r="G34" s="46">
        <f>SUMPRODUCT((Budget_Paste!$B$5:$B$190="CONSULTING")*(Budget_Paste!$E$4:$P$4&gt;=DATE(Setup!$B$7-1,7,1))*(Budget_Paste!$E$4:$P$4&lt;=Setup!$B$5)*Budget_Paste!$E$5:$P$190)</f>
        <v/>
      </c>
      <c r="H34" s="46">
        <f>F34-G34</f>
        <v/>
      </c>
      <c r="I34" s="49">
        <f>IFERROR((F34-G34)/ABS(G34),0)</f>
        <v/>
      </c>
      <c r="J34" s="46">
        <f>SUMPRODUCT((Engine!$B$5:$B$190="CONSULTING")*(Engine!$E$4:$P$4&gt;=DATE(YEAR(Setup!$B$5),FLOOR(MONTH(Setup!$B$5)-1,3)+1,1))*(Engine!$E$4:$P$4&lt;=Setup!$B$5)*Engine!$E$5:$P$190)</f>
        <v/>
      </c>
      <c r="K34" s="46">
        <f>SUMPRODUCT((Budget_Paste!$B$5:$B$190="CONSULTING")*(Budget_Paste!$E$4:$P$4&gt;=DATE(YEAR(Setup!$B$5),FLOOR(MONTH(Setup!$B$5)-1,3)+1,1))*(Budget_Paste!$E$4:$P$4&lt;=Setup!$B$5)*Budget_Paste!$E$5:$P$190)</f>
        <v/>
      </c>
      <c r="L34" s="46">
        <f>J34-K34</f>
        <v/>
      </c>
      <c r="M34" s="49">
        <f>IFERROR((J34-K34)/ABS(K34),0)</f>
        <v/>
      </c>
      <c r="N34" s="46">
        <f>SUMPRODUCT((Engine!$B$5:$B$190="CONSULTING")*Engine!$E$5:$P$190)</f>
        <v/>
      </c>
      <c r="O34" s="46">
        <f>SUMPRODUCT((Budget_Paste!$B$5:$B$190="CONSULTING")*Budget_Paste!$E$5:$P$190)</f>
        <v/>
      </c>
      <c r="P34" s="46">
        <f>N34-O34</f>
        <v/>
      </c>
      <c r="Q34" s="49">
        <f>IFERROR((N34-O34)/ABS(O34),0)</f>
        <v/>
      </c>
    </row>
    <row r="35" hidden="1" outlineLevel="1">
      <c r="A35" s="6" t="inlineStr">
        <is>
          <t xml:space="preserve">    Income</t>
        </is>
      </c>
      <c r="B35" s="44">
        <f>SUMPRODUCT((Engine!$B$5:$B$190="CONSULTING")*(Engine!$C$5:$C$190="Income")*(Engine!$E$4:$P$4=Setup!$B$5)*Engine!$E$5:$P$190)</f>
        <v/>
      </c>
      <c r="C35" s="44">
        <f>SUMPRODUCT((Budget_Paste!$B$5:$B$190="CONSULTING")*(Budget_Paste!$C$5:$C$190="Income")*(Budget_Paste!$E$4:$P$4=Setup!$B$5)*Budget_Paste!$E$5:$P$190)</f>
        <v/>
      </c>
      <c r="D35" s="44">
        <f>B35-C35</f>
        <v/>
      </c>
      <c r="E35" s="50">
        <f>IFERROR((B35-C35)/ABS(C35),0)</f>
        <v/>
      </c>
      <c r="F35" s="44">
        <f>SUMPRODUCT((Engine!$B$5:$B$190="CONSULTING")*(Engine!$C$5:$C$190="Income")*(Engine!$E$4:$P$4&gt;=DATE(Setup!$B$7-1,7,1))*(Engine!$E$4:$P$4&lt;=Setup!$B$5)*Engine!$E$5:$P$190)</f>
        <v/>
      </c>
      <c r="G35" s="44">
        <f>SUMPRODUCT((Budget_Paste!$B$5:$B$190="CONSULTING")*(Budget_Paste!$C$5:$C$190="Income")*(Budget_Paste!$E$4:$P$4&gt;=DATE(Setup!$B$7-1,7,1))*(Budget_Paste!$E$4:$P$4&lt;=Setup!$B$5)*Budget_Paste!$E$5:$P$190)</f>
        <v/>
      </c>
      <c r="H35" s="44">
        <f>F35-G35</f>
        <v/>
      </c>
      <c r="I35" s="50">
        <f>IFERROR((F35-G35)/ABS(G35),0)</f>
        <v/>
      </c>
      <c r="J35" s="44">
        <f>SUMPRODUCT((Engine!$B$5:$B$190="CONSULTING")*(Engine!$C$5:$C$190="Income")*(Engine!$E$4:$P$4&gt;=DATE(YEAR(Setup!$B$5),FLOOR(MONTH(Setup!$B$5)-1,3)+1,1))*(Engine!$E$4:$P$4&lt;=Setup!$B$5)*Engine!$E$5:$P$190)</f>
        <v/>
      </c>
      <c r="K35" s="44">
        <f>SUMPRODUCT((Budget_Paste!$B$5:$B$190="CONSULTING")*(Budget_Paste!$C$5:$C$190="Income")*(Budget_Paste!$E$4:$P$4&gt;=DATE(YEAR(Setup!$B$5),FLOOR(MONTH(Setup!$B$5)-1,3)+1,1))*(Budget_Paste!$E$4:$P$4&lt;=Setup!$B$5)*Budget_Paste!$E$5:$P$190)</f>
        <v/>
      </c>
      <c r="L35" s="44">
        <f>J35-K35</f>
        <v/>
      </c>
      <c r="M35" s="50">
        <f>IFERROR((J35-K35)/ABS(K35),0)</f>
        <v/>
      </c>
      <c r="N35" s="44">
        <f>SUMPRODUCT((Engine!$B$5:$B$190="CONSULTING")*(Engine!$C$5:$C$190="Income")*Engine!$E$5:$P$190)</f>
        <v/>
      </c>
      <c r="O35" s="44">
        <f>SUMPRODUCT((Budget_Paste!$B$5:$B$190="CONSULTING")*(Budget_Paste!$C$5:$C$190="Income")*Budget_Paste!$E$5:$P$190)</f>
        <v/>
      </c>
      <c r="P35" s="44">
        <f>N35-O35</f>
        <v/>
      </c>
      <c r="Q35" s="50">
        <f>IFERROR((N35-O35)/ABS(O35),0)</f>
        <v/>
      </c>
    </row>
    <row r="36" hidden="1" outlineLevel="1">
      <c r="A36" s="6" t="inlineStr">
        <is>
          <t xml:space="preserve">    Cost of Sales</t>
        </is>
      </c>
      <c r="B36" s="44">
        <f>SUMPRODUCT((Engine!$B$5:$B$190="CONSULTING")*(Engine!$C$5:$C$190="Cost of Sales")*(Engine!$E$4:$P$4=Setup!$B$5)*Engine!$E$5:$P$190)</f>
        <v/>
      </c>
      <c r="C36" s="44">
        <f>SUMPRODUCT((Budget_Paste!$B$5:$B$190="CONSULTING")*(Budget_Paste!$C$5:$C$190="Cost of Sales")*(Budget_Paste!$E$4:$P$4=Setup!$B$5)*Budget_Paste!$E$5:$P$190)</f>
        <v/>
      </c>
      <c r="D36" s="44">
        <f>B36-C36</f>
        <v/>
      </c>
      <c r="E36" s="50">
        <f>IFERROR((B36-C36)/ABS(C36),0)</f>
        <v/>
      </c>
      <c r="F36" s="44">
        <f>SUMPRODUCT((Engine!$B$5:$B$190="CONSULTING")*(Engine!$C$5:$C$190="Cost of Sales")*(Engine!$E$4:$P$4&gt;=DATE(Setup!$B$7-1,7,1))*(Engine!$E$4:$P$4&lt;=Setup!$B$5)*Engine!$E$5:$P$190)</f>
        <v/>
      </c>
      <c r="G36" s="44">
        <f>SUMPRODUCT((Budget_Paste!$B$5:$B$190="CONSULTING")*(Budget_Paste!$C$5:$C$190="Cost of Sales")*(Budget_Paste!$E$4:$P$4&gt;=DATE(Setup!$B$7-1,7,1))*(Budget_Paste!$E$4:$P$4&lt;=Setup!$B$5)*Budget_Paste!$E$5:$P$190)</f>
        <v/>
      </c>
      <c r="H36" s="44">
        <f>F36-G36</f>
        <v/>
      </c>
      <c r="I36" s="50">
        <f>IFERROR((F36-G36)/ABS(G36),0)</f>
        <v/>
      </c>
      <c r="J36" s="44">
        <f>SUMPRODUCT((Engine!$B$5:$B$190="CONSULTING")*(Engine!$C$5:$C$190="Cost of Sales")*(Engine!$E$4:$P$4&gt;=DATE(YEAR(Setup!$B$5),FLOOR(MONTH(Setup!$B$5)-1,3)+1,1))*(Engine!$E$4:$P$4&lt;=Setup!$B$5)*Engine!$E$5:$P$190)</f>
        <v/>
      </c>
      <c r="K36" s="44">
        <f>SUMPRODUCT((Budget_Paste!$B$5:$B$190="CONSULTING")*(Budget_Paste!$C$5:$C$190="Cost of Sales")*(Budget_Paste!$E$4:$P$4&gt;=DATE(YEAR(Setup!$B$5),FLOOR(MONTH(Setup!$B$5)-1,3)+1,1))*(Budget_Paste!$E$4:$P$4&lt;=Setup!$B$5)*Budget_Paste!$E$5:$P$190)</f>
        <v/>
      </c>
      <c r="L36" s="44">
        <f>J36-K36</f>
        <v/>
      </c>
      <c r="M36" s="50">
        <f>IFERROR((J36-K36)/ABS(K36),0)</f>
        <v/>
      </c>
      <c r="N36" s="44">
        <f>SUMPRODUCT((Engine!$B$5:$B$190="CONSULTING")*(Engine!$C$5:$C$190="Cost of Sales")*Engine!$E$5:$P$190)</f>
        <v/>
      </c>
      <c r="O36" s="44">
        <f>SUMPRODUCT((Budget_Paste!$B$5:$B$190="CONSULTING")*(Budget_Paste!$C$5:$C$190="Cost of Sales")*Budget_Paste!$E$5:$P$190)</f>
        <v/>
      </c>
      <c r="P36" s="44">
        <f>N36-O36</f>
        <v/>
      </c>
      <c r="Q36" s="50">
        <f>IFERROR((N36-O36)/ABS(O36),0)</f>
        <v/>
      </c>
    </row>
    <row r="37" hidden="1" outlineLevel="1">
      <c r="A37" s="6" t="inlineStr">
        <is>
          <t xml:space="preserve">    Expenses</t>
        </is>
      </c>
      <c r="B37" s="44">
        <f>SUMPRODUCT((Engine!$B$5:$B$190="CONSULTING")*(Engine!$C$5:$C$190="Expenses")*(Engine!$E$4:$P$4=Setup!$B$5)*Engine!$E$5:$P$190)</f>
        <v/>
      </c>
      <c r="C37" s="44">
        <f>SUMPRODUCT((Budget_Paste!$B$5:$B$190="CONSULTING")*(Budget_Paste!$C$5:$C$190="Expenses")*(Budget_Paste!$E$4:$P$4=Setup!$B$5)*Budget_Paste!$E$5:$P$190)</f>
        <v/>
      </c>
      <c r="D37" s="44">
        <f>B37-C37</f>
        <v/>
      </c>
      <c r="E37" s="50">
        <f>IFERROR((B37-C37)/ABS(C37),0)</f>
        <v/>
      </c>
      <c r="F37" s="44">
        <f>SUMPRODUCT((Engine!$B$5:$B$190="CONSULTING")*(Engine!$C$5:$C$190="Expenses")*(Engine!$E$4:$P$4&gt;=DATE(Setup!$B$7-1,7,1))*(Engine!$E$4:$P$4&lt;=Setup!$B$5)*Engine!$E$5:$P$190)</f>
        <v/>
      </c>
      <c r="G37" s="44">
        <f>SUMPRODUCT((Budget_Paste!$B$5:$B$190="CONSULTING")*(Budget_Paste!$C$5:$C$190="Expenses")*(Budget_Paste!$E$4:$P$4&gt;=DATE(Setup!$B$7-1,7,1))*(Budget_Paste!$E$4:$P$4&lt;=Setup!$B$5)*Budget_Paste!$E$5:$P$190)</f>
        <v/>
      </c>
      <c r="H37" s="44">
        <f>F37-G37</f>
        <v/>
      </c>
      <c r="I37" s="50">
        <f>IFERROR((F37-G37)/ABS(G37),0)</f>
        <v/>
      </c>
      <c r="J37" s="44">
        <f>SUMPRODUCT((Engine!$B$5:$B$190="CONSULTING")*(Engine!$C$5:$C$190="Expenses")*(Engine!$E$4:$P$4&gt;=DATE(YEAR(Setup!$B$5),FLOOR(MONTH(Setup!$B$5)-1,3)+1,1))*(Engine!$E$4:$P$4&lt;=Setup!$B$5)*Engine!$E$5:$P$190)</f>
        <v/>
      </c>
      <c r="K37" s="44">
        <f>SUMPRODUCT((Budget_Paste!$B$5:$B$190="CONSULTING")*(Budget_Paste!$C$5:$C$190="Expenses")*(Budget_Paste!$E$4:$P$4&gt;=DATE(YEAR(Setup!$B$5),FLOOR(MONTH(Setup!$B$5)-1,3)+1,1))*(Budget_Paste!$E$4:$P$4&lt;=Setup!$B$5)*Budget_Paste!$E$5:$P$190)</f>
        <v/>
      </c>
      <c r="L37" s="44">
        <f>J37-K37</f>
        <v/>
      </c>
      <c r="M37" s="50">
        <f>IFERROR((J37-K37)/ABS(K37),0)</f>
        <v/>
      </c>
      <c r="N37" s="44">
        <f>SUMPRODUCT((Engine!$B$5:$B$190="CONSULTING")*(Engine!$C$5:$C$190="Expenses")*Engine!$E$5:$P$190)</f>
        <v/>
      </c>
      <c r="O37" s="44">
        <f>SUMPRODUCT((Budget_Paste!$B$5:$B$190="CONSULTING")*(Budget_Paste!$C$5:$C$190="Expenses")*Budget_Paste!$E$5:$P$190)</f>
        <v/>
      </c>
      <c r="P37" s="44">
        <f>N37-O37</f>
        <v/>
      </c>
      <c r="Q37" s="50">
        <f>IFERROR((N37-O37)/ABS(O37),0)</f>
        <v/>
      </c>
    </row>
    <row r="38" hidden="1" outlineLevel="1">
      <c r="A38" s="6" t="inlineStr">
        <is>
          <t xml:space="preserve">    Other Income</t>
        </is>
      </c>
      <c r="B38" s="44">
        <f>SUMPRODUCT((Engine!$B$5:$B$190="CONSULTING")*(Engine!$C$5:$C$190="Other Income")*(Engine!$E$4:$P$4=Setup!$B$5)*Engine!$E$5:$P$190)</f>
        <v/>
      </c>
      <c r="C38" s="44">
        <f>SUMPRODUCT((Budget_Paste!$B$5:$B$190="CONSULTING")*(Budget_Paste!$C$5:$C$190="Other Income")*(Budget_Paste!$E$4:$P$4=Setup!$B$5)*Budget_Paste!$E$5:$P$190)</f>
        <v/>
      </c>
      <c r="D38" s="44">
        <f>B38-C38</f>
        <v/>
      </c>
      <c r="E38" s="50">
        <f>IFERROR((B38-C38)/ABS(C38),0)</f>
        <v/>
      </c>
      <c r="F38" s="44">
        <f>SUMPRODUCT((Engine!$B$5:$B$190="CONSULTING")*(Engine!$C$5:$C$190="Other Income")*(Engine!$E$4:$P$4&gt;=DATE(Setup!$B$7-1,7,1))*(Engine!$E$4:$P$4&lt;=Setup!$B$5)*Engine!$E$5:$P$190)</f>
        <v/>
      </c>
      <c r="G38" s="44">
        <f>SUMPRODUCT((Budget_Paste!$B$5:$B$190="CONSULTING")*(Budget_Paste!$C$5:$C$190="Other Income")*(Budget_Paste!$E$4:$P$4&gt;=DATE(Setup!$B$7-1,7,1))*(Budget_Paste!$E$4:$P$4&lt;=Setup!$B$5)*Budget_Paste!$E$5:$P$190)</f>
        <v/>
      </c>
      <c r="H38" s="44">
        <f>F38-G38</f>
        <v/>
      </c>
      <c r="I38" s="50">
        <f>IFERROR((F38-G38)/ABS(G38),0)</f>
        <v/>
      </c>
      <c r="J38" s="44">
        <f>SUMPRODUCT((Engine!$B$5:$B$190="CONSULTING")*(Engine!$C$5:$C$190="Other Income")*(Engine!$E$4:$P$4&gt;=DATE(YEAR(Setup!$B$5),FLOOR(MONTH(Setup!$B$5)-1,3)+1,1))*(Engine!$E$4:$P$4&lt;=Setup!$B$5)*Engine!$E$5:$P$190)</f>
        <v/>
      </c>
      <c r="K38" s="44">
        <f>SUMPRODUCT((Budget_Paste!$B$5:$B$190="CONSULTING")*(Budget_Paste!$C$5:$C$190="Other Income")*(Budget_Paste!$E$4:$P$4&gt;=DATE(YEAR(Setup!$B$5),FLOOR(MONTH(Setup!$B$5)-1,3)+1,1))*(Budget_Paste!$E$4:$P$4&lt;=Setup!$B$5)*Budget_Paste!$E$5:$P$190)</f>
        <v/>
      </c>
      <c r="L38" s="44">
        <f>J38-K38</f>
        <v/>
      </c>
      <c r="M38" s="50">
        <f>IFERROR((J38-K38)/ABS(K38),0)</f>
        <v/>
      </c>
      <c r="N38" s="44">
        <f>SUMPRODUCT((Engine!$B$5:$B$190="CONSULTING")*(Engine!$C$5:$C$190="Other Income")*Engine!$E$5:$P$190)</f>
        <v/>
      </c>
      <c r="O38" s="44">
        <f>SUMPRODUCT((Budget_Paste!$B$5:$B$190="CONSULTING")*(Budget_Paste!$C$5:$C$190="Other Income")*Budget_Paste!$E$5:$P$190)</f>
        <v/>
      </c>
      <c r="P38" s="44">
        <f>N38-O38</f>
        <v/>
      </c>
      <c r="Q38" s="50">
        <f>IFERROR((N38-O38)/ABS(O38),0)</f>
        <v/>
      </c>
    </row>
    <row r="39" hidden="1" outlineLevel="1">
      <c r="A39" s="6" t="inlineStr">
        <is>
          <t xml:space="preserve">    Other Expenses</t>
        </is>
      </c>
      <c r="B39" s="44">
        <f>SUMPRODUCT((Engine!$B$5:$B$190="CONSULTING")*(Engine!$C$5:$C$190="Other Expenses")*(Engine!$E$4:$P$4=Setup!$B$5)*Engine!$E$5:$P$190)</f>
        <v/>
      </c>
      <c r="C39" s="44">
        <f>SUMPRODUCT((Budget_Paste!$B$5:$B$190="CONSULTING")*(Budget_Paste!$C$5:$C$190="Other Expenses")*(Budget_Paste!$E$4:$P$4=Setup!$B$5)*Budget_Paste!$E$5:$P$190)</f>
        <v/>
      </c>
      <c r="D39" s="44">
        <f>B39-C39</f>
        <v/>
      </c>
      <c r="E39" s="50">
        <f>IFERROR((B39-C39)/ABS(C39),0)</f>
        <v/>
      </c>
      <c r="F39" s="44">
        <f>SUMPRODUCT((Engine!$B$5:$B$190="CONSULTING")*(Engine!$C$5:$C$190="Other Expenses")*(Engine!$E$4:$P$4&gt;=DATE(Setup!$B$7-1,7,1))*(Engine!$E$4:$P$4&lt;=Setup!$B$5)*Engine!$E$5:$P$190)</f>
        <v/>
      </c>
      <c r="G39" s="44">
        <f>SUMPRODUCT((Budget_Paste!$B$5:$B$190="CONSULTING")*(Budget_Paste!$C$5:$C$190="Other Expenses")*(Budget_Paste!$E$4:$P$4&gt;=DATE(Setup!$B$7-1,7,1))*(Budget_Paste!$E$4:$P$4&lt;=Setup!$B$5)*Budget_Paste!$E$5:$P$190)</f>
        <v/>
      </c>
      <c r="H39" s="44">
        <f>F39-G39</f>
        <v/>
      </c>
      <c r="I39" s="50">
        <f>IFERROR((F39-G39)/ABS(G39),0)</f>
        <v/>
      </c>
      <c r="J39" s="44">
        <f>SUMPRODUCT((Engine!$B$5:$B$190="CONSULTING")*(Engine!$C$5:$C$190="Other Expenses")*(Engine!$E$4:$P$4&gt;=DATE(YEAR(Setup!$B$5),FLOOR(MONTH(Setup!$B$5)-1,3)+1,1))*(Engine!$E$4:$P$4&lt;=Setup!$B$5)*Engine!$E$5:$P$190)</f>
        <v/>
      </c>
      <c r="K39" s="44">
        <f>SUMPRODUCT((Budget_Paste!$B$5:$B$190="CONSULTING")*(Budget_Paste!$C$5:$C$190="Other Expenses")*(Budget_Paste!$E$4:$P$4&gt;=DATE(YEAR(Setup!$B$5),FLOOR(MONTH(Setup!$B$5)-1,3)+1,1))*(Budget_Paste!$E$4:$P$4&lt;=Setup!$B$5)*Budget_Paste!$E$5:$P$190)</f>
        <v/>
      </c>
      <c r="L39" s="44">
        <f>J39-K39</f>
        <v/>
      </c>
      <c r="M39" s="50">
        <f>IFERROR((J39-K39)/ABS(K39),0)</f>
        <v/>
      </c>
      <c r="N39" s="44">
        <f>SUMPRODUCT((Engine!$B$5:$B$190="CONSULTING")*(Engine!$C$5:$C$190="Other Expenses")*Engine!$E$5:$P$190)</f>
        <v/>
      </c>
      <c r="O39" s="44">
        <f>SUMPRODUCT((Budget_Paste!$B$5:$B$190="CONSULTING")*(Budget_Paste!$C$5:$C$190="Other Expenses")*Budget_Paste!$E$5:$P$190)</f>
        <v/>
      </c>
      <c r="P39" s="44">
        <f>N39-O39</f>
        <v/>
      </c>
      <c r="Q39" s="50">
        <f>IFERROR((N39-O39)/ABS(O39),0)</f>
        <v/>
      </c>
    </row>
    <row r="41">
      <c r="A41" s="25" t="inlineStr">
        <is>
          <t>ADMIN</t>
        </is>
      </c>
      <c r="B41" s="46">
        <f>SUMPRODUCT((Engine!$B$5:$B$190="ADMIN")*(Engine!$E$4:$P$4=Setup!$B$5)*Engine!$E$5:$P$190)</f>
        <v/>
      </c>
      <c r="C41" s="46">
        <f>SUMPRODUCT((Budget_Paste!$B$5:$B$190="ADMIN")*(Budget_Paste!$E$4:$P$4=Setup!$B$5)*Budget_Paste!$E$5:$P$190)</f>
        <v/>
      </c>
      <c r="D41" s="46">
        <f>B41-C41</f>
        <v/>
      </c>
      <c r="E41" s="49">
        <f>IFERROR((B41-C41)/ABS(C41),0)</f>
        <v/>
      </c>
      <c r="F41" s="46">
        <f>SUMPRODUCT((Engine!$B$5:$B$190="ADMIN")*(Engine!$E$4:$P$4&gt;=DATE(Setup!$B$7-1,7,1))*(Engine!$E$4:$P$4&lt;=Setup!$B$5)*Engine!$E$5:$P$190)</f>
        <v/>
      </c>
      <c r="G41" s="46">
        <f>SUMPRODUCT((Budget_Paste!$B$5:$B$190="ADMIN")*(Budget_Paste!$E$4:$P$4&gt;=DATE(Setup!$B$7-1,7,1))*(Budget_Paste!$E$4:$P$4&lt;=Setup!$B$5)*Budget_Paste!$E$5:$P$190)</f>
        <v/>
      </c>
      <c r="H41" s="46">
        <f>F41-G41</f>
        <v/>
      </c>
      <c r="I41" s="49">
        <f>IFERROR((F41-G41)/ABS(G41),0)</f>
        <v/>
      </c>
      <c r="J41" s="46">
        <f>SUMPRODUCT((Engine!$B$5:$B$190="ADMIN")*(Engine!$E$4:$P$4&gt;=DATE(YEAR(Setup!$B$5),FLOOR(MONTH(Setup!$B$5)-1,3)+1,1))*(Engine!$E$4:$P$4&lt;=Setup!$B$5)*Engine!$E$5:$P$190)</f>
        <v/>
      </c>
      <c r="K41" s="46">
        <f>SUMPRODUCT((Budget_Paste!$B$5:$B$190="ADMIN")*(Budget_Paste!$E$4:$P$4&gt;=DATE(YEAR(Setup!$B$5),FLOOR(MONTH(Setup!$B$5)-1,3)+1,1))*(Budget_Paste!$E$4:$P$4&lt;=Setup!$B$5)*Budget_Paste!$E$5:$P$190)</f>
        <v/>
      </c>
      <c r="L41" s="46">
        <f>J41-K41</f>
        <v/>
      </c>
      <c r="M41" s="49">
        <f>IFERROR((J41-K41)/ABS(K41),0)</f>
        <v/>
      </c>
      <c r="N41" s="46">
        <f>SUMPRODUCT((Engine!$B$5:$B$190="ADMIN")*Engine!$E$5:$P$190)</f>
        <v/>
      </c>
      <c r="O41" s="46">
        <f>SUMPRODUCT((Budget_Paste!$B$5:$B$190="ADMIN")*Budget_Paste!$E$5:$P$190)</f>
        <v/>
      </c>
      <c r="P41" s="46">
        <f>N41-O41</f>
        <v/>
      </c>
      <c r="Q41" s="49">
        <f>IFERROR((N41-O41)/ABS(O41),0)</f>
        <v/>
      </c>
    </row>
    <row r="42" hidden="1" outlineLevel="1">
      <c r="A42" s="6" t="inlineStr">
        <is>
          <t xml:space="preserve">    Income</t>
        </is>
      </c>
      <c r="B42" s="44">
        <f>SUMPRODUCT((Engine!$B$5:$B$190="ADMIN")*(Engine!$C$5:$C$190="Income")*(Engine!$E$4:$P$4=Setup!$B$5)*Engine!$E$5:$P$190)</f>
        <v/>
      </c>
      <c r="C42" s="44">
        <f>SUMPRODUCT((Budget_Paste!$B$5:$B$190="ADMIN")*(Budget_Paste!$C$5:$C$190="Income")*(Budget_Paste!$E$4:$P$4=Setup!$B$5)*Budget_Paste!$E$5:$P$190)</f>
        <v/>
      </c>
      <c r="D42" s="44">
        <f>B42-C42</f>
        <v/>
      </c>
      <c r="E42" s="50">
        <f>IFERROR((B42-C42)/ABS(C42),0)</f>
        <v/>
      </c>
      <c r="F42" s="44">
        <f>SUMPRODUCT((Engine!$B$5:$B$190="ADMIN")*(Engine!$C$5:$C$190="Income")*(Engine!$E$4:$P$4&gt;=DATE(Setup!$B$7-1,7,1))*(Engine!$E$4:$P$4&lt;=Setup!$B$5)*Engine!$E$5:$P$190)</f>
        <v/>
      </c>
      <c r="G42" s="44">
        <f>SUMPRODUCT((Budget_Paste!$B$5:$B$190="ADMIN")*(Budget_Paste!$C$5:$C$190="Income")*(Budget_Paste!$E$4:$P$4&gt;=DATE(Setup!$B$7-1,7,1))*(Budget_Paste!$E$4:$P$4&lt;=Setup!$B$5)*Budget_Paste!$E$5:$P$190)</f>
        <v/>
      </c>
      <c r="H42" s="44">
        <f>F42-G42</f>
        <v/>
      </c>
      <c r="I42" s="50">
        <f>IFERROR((F42-G42)/ABS(G42),0)</f>
        <v/>
      </c>
      <c r="J42" s="44">
        <f>SUMPRODUCT((Engine!$B$5:$B$190="ADMIN")*(Engine!$C$5:$C$190="Income")*(Engine!$E$4:$P$4&gt;=DATE(YEAR(Setup!$B$5),FLOOR(MONTH(Setup!$B$5)-1,3)+1,1))*(Engine!$E$4:$P$4&lt;=Setup!$B$5)*Engine!$E$5:$P$190)</f>
        <v/>
      </c>
      <c r="K42" s="44">
        <f>SUMPRODUCT((Budget_Paste!$B$5:$B$190="ADMIN")*(Budget_Paste!$C$5:$C$190="Income")*(Budget_Paste!$E$4:$P$4&gt;=DATE(YEAR(Setup!$B$5),FLOOR(MONTH(Setup!$B$5)-1,3)+1,1))*(Budget_Paste!$E$4:$P$4&lt;=Setup!$B$5)*Budget_Paste!$E$5:$P$190)</f>
        <v/>
      </c>
      <c r="L42" s="44">
        <f>J42-K42</f>
        <v/>
      </c>
      <c r="M42" s="50">
        <f>IFERROR((J42-K42)/ABS(K42),0)</f>
        <v/>
      </c>
      <c r="N42" s="44">
        <f>SUMPRODUCT((Engine!$B$5:$B$190="ADMIN")*(Engine!$C$5:$C$190="Income")*Engine!$E$5:$P$190)</f>
        <v/>
      </c>
      <c r="O42" s="44">
        <f>SUMPRODUCT((Budget_Paste!$B$5:$B$190="ADMIN")*(Budget_Paste!$C$5:$C$190="Income")*Budget_Paste!$E$5:$P$190)</f>
        <v/>
      </c>
      <c r="P42" s="44">
        <f>N42-O42</f>
        <v/>
      </c>
      <c r="Q42" s="50">
        <f>IFERROR((N42-O42)/ABS(O42),0)</f>
        <v/>
      </c>
    </row>
    <row r="43" hidden="1" outlineLevel="1">
      <c r="A43" s="6" t="inlineStr">
        <is>
          <t xml:space="preserve">    Cost of Sales</t>
        </is>
      </c>
      <c r="B43" s="44">
        <f>SUMPRODUCT((Engine!$B$5:$B$190="ADMIN")*(Engine!$C$5:$C$190="Cost of Sales")*(Engine!$E$4:$P$4=Setup!$B$5)*Engine!$E$5:$P$190)</f>
        <v/>
      </c>
      <c r="C43" s="44">
        <f>SUMPRODUCT((Budget_Paste!$B$5:$B$190="ADMIN")*(Budget_Paste!$C$5:$C$190="Cost of Sales")*(Budget_Paste!$E$4:$P$4=Setup!$B$5)*Budget_Paste!$E$5:$P$190)</f>
        <v/>
      </c>
      <c r="D43" s="44">
        <f>B43-C43</f>
        <v/>
      </c>
      <c r="E43" s="50">
        <f>IFERROR((B43-C43)/ABS(C43),0)</f>
        <v/>
      </c>
      <c r="F43" s="44">
        <f>SUMPRODUCT((Engine!$B$5:$B$190="ADMIN")*(Engine!$C$5:$C$190="Cost of Sales")*(Engine!$E$4:$P$4&gt;=DATE(Setup!$B$7-1,7,1))*(Engine!$E$4:$P$4&lt;=Setup!$B$5)*Engine!$E$5:$P$190)</f>
        <v/>
      </c>
      <c r="G43" s="44">
        <f>SUMPRODUCT((Budget_Paste!$B$5:$B$190="ADMIN")*(Budget_Paste!$C$5:$C$190="Cost of Sales")*(Budget_Paste!$E$4:$P$4&gt;=DATE(Setup!$B$7-1,7,1))*(Budget_Paste!$E$4:$P$4&lt;=Setup!$B$5)*Budget_Paste!$E$5:$P$190)</f>
        <v/>
      </c>
      <c r="H43" s="44">
        <f>F43-G43</f>
        <v/>
      </c>
      <c r="I43" s="50">
        <f>IFERROR((F43-G43)/ABS(G43),0)</f>
        <v/>
      </c>
      <c r="J43" s="44">
        <f>SUMPRODUCT((Engine!$B$5:$B$190="ADMIN")*(Engine!$C$5:$C$190="Cost of Sales")*(Engine!$E$4:$P$4&gt;=DATE(YEAR(Setup!$B$5),FLOOR(MONTH(Setup!$B$5)-1,3)+1,1))*(Engine!$E$4:$P$4&lt;=Setup!$B$5)*Engine!$E$5:$P$190)</f>
        <v/>
      </c>
      <c r="K43" s="44">
        <f>SUMPRODUCT((Budget_Paste!$B$5:$B$190="ADMIN")*(Budget_Paste!$C$5:$C$190="Cost of Sales")*(Budget_Paste!$E$4:$P$4&gt;=DATE(YEAR(Setup!$B$5),FLOOR(MONTH(Setup!$B$5)-1,3)+1,1))*(Budget_Paste!$E$4:$P$4&lt;=Setup!$B$5)*Budget_Paste!$E$5:$P$190)</f>
        <v/>
      </c>
      <c r="L43" s="44">
        <f>J43-K43</f>
        <v/>
      </c>
      <c r="M43" s="50">
        <f>IFERROR((J43-K43)/ABS(K43),0)</f>
        <v/>
      </c>
      <c r="N43" s="44">
        <f>SUMPRODUCT((Engine!$B$5:$B$190="ADMIN")*(Engine!$C$5:$C$190="Cost of Sales")*Engine!$E$5:$P$190)</f>
        <v/>
      </c>
      <c r="O43" s="44">
        <f>SUMPRODUCT((Budget_Paste!$B$5:$B$190="ADMIN")*(Budget_Paste!$C$5:$C$190="Cost of Sales")*Budget_Paste!$E$5:$P$190)</f>
        <v/>
      </c>
      <c r="P43" s="44">
        <f>N43-O43</f>
        <v/>
      </c>
      <c r="Q43" s="50">
        <f>IFERROR((N43-O43)/ABS(O43),0)</f>
        <v/>
      </c>
    </row>
    <row r="44" hidden="1" outlineLevel="1">
      <c r="A44" s="6" t="inlineStr">
        <is>
          <t xml:space="preserve">    Expenses</t>
        </is>
      </c>
      <c r="B44" s="44">
        <f>SUMPRODUCT((Engine!$B$5:$B$190="ADMIN")*(Engine!$C$5:$C$190="Expenses")*(Engine!$E$4:$P$4=Setup!$B$5)*Engine!$E$5:$P$190)</f>
        <v/>
      </c>
      <c r="C44" s="44">
        <f>SUMPRODUCT((Budget_Paste!$B$5:$B$190="ADMIN")*(Budget_Paste!$C$5:$C$190="Expenses")*(Budget_Paste!$E$4:$P$4=Setup!$B$5)*Budget_Paste!$E$5:$P$190)</f>
        <v/>
      </c>
      <c r="D44" s="44">
        <f>B44-C44</f>
        <v/>
      </c>
      <c r="E44" s="50">
        <f>IFERROR((B44-C44)/ABS(C44),0)</f>
        <v/>
      </c>
      <c r="F44" s="44">
        <f>SUMPRODUCT((Engine!$B$5:$B$190="ADMIN")*(Engine!$C$5:$C$190="Expenses")*(Engine!$E$4:$P$4&gt;=DATE(Setup!$B$7-1,7,1))*(Engine!$E$4:$P$4&lt;=Setup!$B$5)*Engine!$E$5:$P$190)</f>
        <v/>
      </c>
      <c r="G44" s="44">
        <f>SUMPRODUCT((Budget_Paste!$B$5:$B$190="ADMIN")*(Budget_Paste!$C$5:$C$190="Expenses")*(Budget_Paste!$E$4:$P$4&gt;=DATE(Setup!$B$7-1,7,1))*(Budget_Paste!$E$4:$P$4&lt;=Setup!$B$5)*Budget_Paste!$E$5:$P$190)</f>
        <v/>
      </c>
      <c r="H44" s="44">
        <f>F44-G44</f>
        <v/>
      </c>
      <c r="I44" s="50">
        <f>IFERROR((F44-G44)/ABS(G44),0)</f>
        <v/>
      </c>
      <c r="J44" s="44">
        <f>SUMPRODUCT((Engine!$B$5:$B$190="ADMIN")*(Engine!$C$5:$C$190="Expenses")*(Engine!$E$4:$P$4&gt;=DATE(YEAR(Setup!$B$5),FLOOR(MONTH(Setup!$B$5)-1,3)+1,1))*(Engine!$E$4:$P$4&lt;=Setup!$B$5)*Engine!$E$5:$P$190)</f>
        <v/>
      </c>
      <c r="K44" s="44">
        <f>SUMPRODUCT((Budget_Paste!$B$5:$B$190="ADMIN")*(Budget_Paste!$C$5:$C$190="Expenses")*(Budget_Paste!$E$4:$P$4&gt;=DATE(YEAR(Setup!$B$5),FLOOR(MONTH(Setup!$B$5)-1,3)+1,1))*(Budget_Paste!$E$4:$P$4&lt;=Setup!$B$5)*Budget_Paste!$E$5:$P$190)</f>
        <v/>
      </c>
      <c r="L44" s="44">
        <f>J44-K44</f>
        <v/>
      </c>
      <c r="M44" s="50">
        <f>IFERROR((J44-K44)/ABS(K44),0)</f>
        <v/>
      </c>
      <c r="N44" s="44">
        <f>SUMPRODUCT((Engine!$B$5:$B$190="ADMIN")*(Engine!$C$5:$C$190="Expenses")*Engine!$E$5:$P$190)</f>
        <v/>
      </c>
      <c r="O44" s="44">
        <f>SUMPRODUCT((Budget_Paste!$B$5:$B$190="ADMIN")*(Budget_Paste!$C$5:$C$190="Expenses")*Budget_Paste!$E$5:$P$190)</f>
        <v/>
      </c>
      <c r="P44" s="44">
        <f>N44-O44</f>
        <v/>
      </c>
      <c r="Q44" s="50">
        <f>IFERROR((N44-O44)/ABS(O44),0)</f>
        <v/>
      </c>
    </row>
    <row r="45" hidden="1" outlineLevel="1">
      <c r="A45" s="6" t="inlineStr">
        <is>
          <t xml:space="preserve">    Other Income</t>
        </is>
      </c>
      <c r="B45" s="44">
        <f>SUMPRODUCT((Engine!$B$5:$B$190="ADMIN")*(Engine!$C$5:$C$190="Other Income")*(Engine!$E$4:$P$4=Setup!$B$5)*Engine!$E$5:$P$190)</f>
        <v/>
      </c>
      <c r="C45" s="44">
        <f>SUMPRODUCT((Budget_Paste!$B$5:$B$190="ADMIN")*(Budget_Paste!$C$5:$C$190="Other Income")*(Budget_Paste!$E$4:$P$4=Setup!$B$5)*Budget_Paste!$E$5:$P$190)</f>
        <v/>
      </c>
      <c r="D45" s="44">
        <f>B45-C45</f>
        <v/>
      </c>
      <c r="E45" s="50">
        <f>IFERROR((B45-C45)/ABS(C45),0)</f>
        <v/>
      </c>
      <c r="F45" s="44">
        <f>SUMPRODUCT((Engine!$B$5:$B$190="ADMIN")*(Engine!$C$5:$C$190="Other Income")*(Engine!$E$4:$P$4&gt;=DATE(Setup!$B$7-1,7,1))*(Engine!$E$4:$P$4&lt;=Setup!$B$5)*Engine!$E$5:$P$190)</f>
        <v/>
      </c>
      <c r="G45" s="44">
        <f>SUMPRODUCT((Budget_Paste!$B$5:$B$190="ADMIN")*(Budget_Paste!$C$5:$C$190="Other Income")*(Budget_Paste!$E$4:$P$4&gt;=DATE(Setup!$B$7-1,7,1))*(Budget_Paste!$E$4:$P$4&lt;=Setup!$B$5)*Budget_Paste!$E$5:$P$190)</f>
        <v/>
      </c>
      <c r="H45" s="44">
        <f>F45-G45</f>
        <v/>
      </c>
      <c r="I45" s="50">
        <f>IFERROR((F45-G45)/ABS(G45),0)</f>
        <v/>
      </c>
      <c r="J45" s="44">
        <f>SUMPRODUCT((Engine!$B$5:$B$190="ADMIN")*(Engine!$C$5:$C$190="Other Income")*(Engine!$E$4:$P$4&gt;=DATE(YEAR(Setup!$B$5),FLOOR(MONTH(Setup!$B$5)-1,3)+1,1))*(Engine!$E$4:$P$4&lt;=Setup!$B$5)*Engine!$E$5:$P$190)</f>
        <v/>
      </c>
      <c r="K45" s="44">
        <f>SUMPRODUCT((Budget_Paste!$B$5:$B$190="ADMIN")*(Budget_Paste!$C$5:$C$190="Other Income")*(Budget_Paste!$E$4:$P$4&gt;=DATE(YEAR(Setup!$B$5),FLOOR(MONTH(Setup!$B$5)-1,3)+1,1))*(Budget_Paste!$E$4:$P$4&lt;=Setup!$B$5)*Budget_Paste!$E$5:$P$190)</f>
        <v/>
      </c>
      <c r="L45" s="44">
        <f>J45-K45</f>
        <v/>
      </c>
      <c r="M45" s="50">
        <f>IFERROR((J45-K45)/ABS(K45),0)</f>
        <v/>
      </c>
      <c r="N45" s="44">
        <f>SUMPRODUCT((Engine!$B$5:$B$190="ADMIN")*(Engine!$C$5:$C$190="Other Income")*Engine!$E$5:$P$190)</f>
        <v/>
      </c>
      <c r="O45" s="44">
        <f>SUMPRODUCT((Budget_Paste!$B$5:$B$190="ADMIN")*(Budget_Paste!$C$5:$C$190="Other Income")*Budget_Paste!$E$5:$P$190)</f>
        <v/>
      </c>
      <c r="P45" s="44">
        <f>N45-O45</f>
        <v/>
      </c>
      <c r="Q45" s="50">
        <f>IFERROR((N45-O45)/ABS(O45),0)</f>
        <v/>
      </c>
    </row>
    <row r="46" hidden="1" outlineLevel="1">
      <c r="A46" s="6" t="inlineStr">
        <is>
          <t xml:space="preserve">    Other Expenses</t>
        </is>
      </c>
      <c r="B46" s="44">
        <f>SUMPRODUCT((Engine!$B$5:$B$190="ADMIN")*(Engine!$C$5:$C$190="Other Expenses")*(Engine!$E$4:$P$4=Setup!$B$5)*Engine!$E$5:$P$190)</f>
        <v/>
      </c>
      <c r="C46" s="44">
        <f>SUMPRODUCT((Budget_Paste!$B$5:$B$190="ADMIN")*(Budget_Paste!$C$5:$C$190="Other Expenses")*(Budget_Paste!$E$4:$P$4=Setup!$B$5)*Budget_Paste!$E$5:$P$190)</f>
        <v/>
      </c>
      <c r="D46" s="44">
        <f>B46-C46</f>
        <v/>
      </c>
      <c r="E46" s="50">
        <f>IFERROR((B46-C46)/ABS(C46),0)</f>
        <v/>
      </c>
      <c r="F46" s="44">
        <f>SUMPRODUCT((Engine!$B$5:$B$190="ADMIN")*(Engine!$C$5:$C$190="Other Expenses")*(Engine!$E$4:$P$4&gt;=DATE(Setup!$B$7-1,7,1))*(Engine!$E$4:$P$4&lt;=Setup!$B$5)*Engine!$E$5:$P$190)</f>
        <v/>
      </c>
      <c r="G46" s="44">
        <f>SUMPRODUCT((Budget_Paste!$B$5:$B$190="ADMIN")*(Budget_Paste!$C$5:$C$190="Other Expenses")*(Budget_Paste!$E$4:$P$4&gt;=DATE(Setup!$B$7-1,7,1))*(Budget_Paste!$E$4:$P$4&lt;=Setup!$B$5)*Budget_Paste!$E$5:$P$190)</f>
        <v/>
      </c>
      <c r="H46" s="44">
        <f>F46-G46</f>
        <v/>
      </c>
      <c r="I46" s="50">
        <f>IFERROR((F46-G46)/ABS(G46),0)</f>
        <v/>
      </c>
      <c r="J46" s="44">
        <f>SUMPRODUCT((Engine!$B$5:$B$190="ADMIN")*(Engine!$C$5:$C$190="Other Expenses")*(Engine!$E$4:$P$4&gt;=DATE(YEAR(Setup!$B$5),FLOOR(MONTH(Setup!$B$5)-1,3)+1,1))*(Engine!$E$4:$P$4&lt;=Setup!$B$5)*Engine!$E$5:$P$190)</f>
        <v/>
      </c>
      <c r="K46" s="44">
        <f>SUMPRODUCT((Budget_Paste!$B$5:$B$190="ADMIN")*(Budget_Paste!$C$5:$C$190="Other Expenses")*(Budget_Paste!$E$4:$P$4&gt;=DATE(YEAR(Setup!$B$5),FLOOR(MONTH(Setup!$B$5)-1,3)+1,1))*(Budget_Paste!$E$4:$P$4&lt;=Setup!$B$5)*Budget_Paste!$E$5:$P$190)</f>
        <v/>
      </c>
      <c r="L46" s="44">
        <f>J46-K46</f>
        <v/>
      </c>
      <c r="M46" s="50">
        <f>IFERROR((J46-K46)/ABS(K46),0)</f>
        <v/>
      </c>
      <c r="N46" s="44">
        <f>SUMPRODUCT((Engine!$B$5:$B$190="ADMIN")*(Engine!$C$5:$C$190="Other Expenses")*Engine!$E$5:$P$190)</f>
        <v/>
      </c>
      <c r="O46" s="44">
        <f>SUMPRODUCT((Budget_Paste!$B$5:$B$190="ADMIN")*(Budget_Paste!$C$5:$C$190="Other Expenses")*Budget_Paste!$E$5:$P$190)</f>
        <v/>
      </c>
      <c r="P46" s="44">
        <f>N46-O46</f>
        <v/>
      </c>
      <c r="Q46" s="50">
        <f>IFERROR((N46-O46)/ABS(O46),0)</f>
        <v/>
      </c>
    </row>
    <row r="48">
      <c r="A48" s="27" t="inlineStr">
        <is>
          <t>COMPANY TOTAL</t>
        </is>
      </c>
      <c r="B48" s="47">
        <f>SUMPRODUCT((Engine!$E$4:$P$4=Setup!$B$5)*Engine!$E$5:$P$190)</f>
        <v/>
      </c>
      <c r="C48" s="47">
        <f>SUMPRODUCT((Budget_Paste!$E$4:$P$4=Setup!$B$5)*Budget_Paste!$E$5:$P$190)</f>
        <v/>
      </c>
      <c r="D48" s="47">
        <f>B48-C48</f>
        <v/>
      </c>
      <c r="E48" s="51">
        <f>IFERROR((B48-C48)/ABS(C48),0)</f>
        <v/>
      </c>
      <c r="F48" s="47">
        <f>SUMPRODUCT((Engine!$E$4:$P$4&gt;=DATE(Setup!$B$7-1,7,1))*(Engine!$E$4:$P$4&lt;=Setup!$B$5)*Engine!$E$5:$P$190)</f>
        <v/>
      </c>
      <c r="G48" s="47">
        <f>SUMPRODUCT((Budget_Paste!$E$4:$P$4&gt;=DATE(Setup!$B$7-1,7,1))*(Budget_Paste!$E$4:$P$4&lt;=Setup!$B$5)*Budget_Paste!$E$5:$P$190)</f>
        <v/>
      </c>
      <c r="H48" s="47">
        <f>F48-G48</f>
        <v/>
      </c>
      <c r="I48" s="51">
        <f>IFERROR((F48-G48)/ABS(G48),0)</f>
        <v/>
      </c>
      <c r="J48" s="47">
        <f>SUMPRODUCT((Engine!$E$4:$P$4&gt;=DATE(YEAR(Setup!$B$5),FLOOR(MONTH(Setup!$B$5)-1,3)+1,1))*(Engine!$E$4:$P$4&lt;=Setup!$B$5)*Engine!$E$5:$P$190)</f>
        <v/>
      </c>
      <c r="K48" s="47">
        <f>SUMPRODUCT((Budget_Paste!$E$4:$P$4&gt;=DATE(YEAR(Setup!$B$5),FLOOR(MONTH(Setup!$B$5)-1,3)+1,1))*(Budget_Paste!$E$4:$P$4&lt;=Setup!$B$5)*Budget_Paste!$E$5:$P$190)</f>
        <v/>
      </c>
      <c r="L48" s="47">
        <f>J48-K48</f>
        <v/>
      </c>
      <c r="M48" s="51">
        <f>IFERROR((J48-K48)/ABS(K48),0)</f>
        <v/>
      </c>
      <c r="N48" s="47">
        <f>SUMPRODUCT(Engine!$E$5:$P$190)</f>
        <v/>
      </c>
      <c r="O48" s="47">
        <f>SUMPRODUCT(Budget_Paste!$E$5:$P$190)</f>
        <v/>
      </c>
      <c r="P48" s="47">
        <f>N48-O48</f>
        <v/>
      </c>
      <c r="Q48" s="51">
        <f>IFERROR((N48-O48)/ABS(O48),0)</f>
        <v/>
      </c>
    </row>
  </sheetData>
  <pageMargins left="0.75" right="0.75" top="1" bottom="1" header="0.5" footer="0.5"/>
</worksheet>
</file>

<file path=xl/worksheets/sheet11.xml><?xml version="1.0" encoding="utf-8"?>
<worksheet xmlns="http://schemas.openxmlformats.org/spreadsheetml/2006/main">
  <sheetPr>
    <tabColor rgb="00FFFF00"/>
    <outlinePr summaryBelow="1" summaryRight="1"/>
    <pageSetUpPr/>
  </sheetPr>
  <dimension ref="A1:I77"/>
  <sheetViews>
    <sheetView showGridLines="0" workbookViewId="0">
      <pane ySplit="5" topLeftCell="A6" activePane="bottomLeft" state="frozen"/>
      <selection pane="bottomLeft" activeCell="A1" sqref="A1"/>
    </sheetView>
  </sheetViews>
  <sheetFormatPr baseColWidth="8" defaultRowHeight="15"/>
  <cols>
    <col width="1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 t="inlineStr">
        <is>
          <t>Utilisation and working hours</t>
        </is>
      </c>
    </row>
    <row r="2">
      <c r="A2" s="2" t="inlineStr">
        <is>
          <t>Working hours are calculated from the calendar. Type the chargeable and non-chargeable hours per department.</t>
        </is>
      </c>
    </row>
    <row r="5">
      <c r="A5" s="12" t="inlineStr">
        <is>
          <t>Month</t>
        </is>
      </c>
      <c r="B5" s="12" t="inlineStr">
        <is>
          <t>Working days</t>
        </is>
      </c>
      <c r="C5" s="12" t="inlineStr">
        <is>
          <t>Working hours</t>
        </is>
      </c>
      <c r="D5" s="12" t="inlineStr">
        <is>
          <t>Department</t>
        </is>
      </c>
      <c r="E5" s="12" t="inlineStr">
        <is>
          <t>Chargeable hrs</t>
        </is>
      </c>
      <c r="F5" s="12" t="inlineStr">
        <is>
          <t>Non-chargeable hrs</t>
        </is>
      </c>
      <c r="G5" s="12" t="inlineStr">
        <is>
          <t>Leave hrs</t>
        </is>
      </c>
      <c r="H5" s="12" t="inlineStr">
        <is>
          <t>Utilisation %</t>
        </is>
      </c>
      <c r="I5" s="12" t="inlineStr">
        <is>
          <t>FTE</t>
        </is>
      </c>
    </row>
    <row r="6">
      <c r="A6" s="36" t="n">
        <v>46204</v>
      </c>
      <c r="B6" s="10">
        <f>NETWORKDAYS($A6,EOMONTH($A6,0),Holidays)</f>
        <v/>
      </c>
      <c r="C6" s="10">
        <f>$B6*Setup!$B$11</f>
        <v/>
      </c>
      <c r="D6" s="6" t="inlineStr">
        <is>
          <t>ONSITE</t>
        </is>
      </c>
      <c r="E6" s="52" t="n"/>
      <c r="F6" s="52" t="n"/>
      <c r="G6" s="52" t="n"/>
      <c r="H6" s="50">
        <f>IFERROR($E6/($E6+$F6),0)</f>
        <v/>
      </c>
      <c r="I6" s="34">
        <f>IFERROR(($E6+$F6)/$C6,0)</f>
        <v/>
      </c>
    </row>
    <row r="7">
      <c r="A7" s="36" t="n">
        <v>46204</v>
      </c>
      <c r="B7" s="10">
        <f>NETWORKDAYS($A7,EOMONTH($A7,0),Holidays)</f>
        <v/>
      </c>
      <c r="C7" s="10">
        <f>$B7*Setup!$B$11</f>
        <v/>
      </c>
      <c r="D7" s="6" t="inlineStr">
        <is>
          <t>PRODUCTION</t>
        </is>
      </c>
      <c r="E7" s="52" t="n"/>
      <c r="F7" s="52" t="n"/>
      <c r="G7" s="52" t="n"/>
      <c r="H7" s="50">
        <f>IFERROR($E7/($E7+$F7),0)</f>
        <v/>
      </c>
      <c r="I7" s="34">
        <f>IFERROR(($E7+$F7)/$C7,0)</f>
        <v/>
      </c>
    </row>
    <row r="8">
      <c r="A8" s="36" t="n">
        <v>46204</v>
      </c>
      <c r="B8" s="10">
        <f>NETWORKDAYS($A8,EOMONTH($A8,0),Holidays)</f>
        <v/>
      </c>
      <c r="C8" s="10">
        <f>$B8*Setup!$B$11</f>
        <v/>
      </c>
      <c r="D8" s="6" t="inlineStr">
        <is>
          <t>VIDEO</t>
        </is>
      </c>
      <c r="E8" s="52" t="n"/>
      <c r="F8" s="52" t="n"/>
      <c r="G8" s="52" t="n"/>
      <c r="H8" s="50">
        <f>IFERROR($E8/($E8+$F8),0)</f>
        <v/>
      </c>
      <c r="I8" s="34">
        <f>IFERROR(($E8+$F8)/$C8,0)</f>
        <v/>
      </c>
    </row>
    <row r="9">
      <c r="A9" s="36" t="n">
        <v>46204</v>
      </c>
      <c r="B9" s="10">
        <f>NETWORKDAYS($A9,EOMONTH($A9,0),Holidays)</f>
        <v/>
      </c>
      <c r="C9" s="10">
        <f>$B9*Setup!$B$11</f>
        <v/>
      </c>
      <c r="D9" s="6" t="inlineStr">
        <is>
          <t>INTEGRATION</t>
        </is>
      </c>
      <c r="E9" s="52" t="n"/>
      <c r="F9" s="52" t="n"/>
      <c r="G9" s="52" t="n"/>
      <c r="H9" s="50">
        <f>IFERROR($E9/($E9+$F9),0)</f>
        <v/>
      </c>
      <c r="I9" s="34">
        <f>IFERROR(($E9+$F9)/$C9,0)</f>
        <v/>
      </c>
    </row>
    <row r="10">
      <c r="A10" s="36" t="n">
        <v>46204</v>
      </c>
      <c r="B10" s="10">
        <f>NETWORKDAYS($A10,EOMONTH($A10,0),Holidays)</f>
        <v/>
      </c>
      <c r="C10" s="10">
        <f>$B10*Setup!$B$11</f>
        <v/>
      </c>
      <c r="D10" s="6" t="inlineStr">
        <is>
          <t>CONSULTING</t>
        </is>
      </c>
      <c r="E10" s="52" t="n"/>
      <c r="F10" s="52" t="n"/>
      <c r="G10" s="52" t="n"/>
      <c r="H10" s="50">
        <f>IFERROR($E10/($E10+$F10),0)</f>
        <v/>
      </c>
      <c r="I10" s="34">
        <f>IFERROR(($E10+$F10)/$C10,0)</f>
        <v/>
      </c>
    </row>
    <row r="11">
      <c r="A11" s="36" t="n">
        <v>46204</v>
      </c>
      <c r="B11" s="10">
        <f>NETWORKDAYS($A11,EOMONTH($A11,0),Holidays)</f>
        <v/>
      </c>
      <c r="C11" s="10">
        <f>$B11*Setup!$B$11</f>
        <v/>
      </c>
      <c r="D11" s="6" t="inlineStr">
        <is>
          <t>ADMIN</t>
        </is>
      </c>
      <c r="E11" s="52" t="n"/>
      <c r="F11" s="52" t="n"/>
      <c r="G11" s="52" t="n"/>
      <c r="H11" s="50">
        <f>IFERROR($E11/($E11+$F11),0)</f>
        <v/>
      </c>
      <c r="I11" s="34">
        <f>IFERROR(($E11+$F11)/$C11,0)</f>
        <v/>
      </c>
    </row>
    <row r="12">
      <c r="A12" s="36" t="n">
        <v>46235</v>
      </c>
      <c r="B12" s="10">
        <f>NETWORKDAYS($A12,EOMONTH($A12,0),Holidays)</f>
        <v/>
      </c>
      <c r="C12" s="10">
        <f>$B12*Setup!$B$11</f>
        <v/>
      </c>
      <c r="D12" s="6" t="inlineStr">
        <is>
          <t>ONSITE</t>
        </is>
      </c>
      <c r="E12" s="52" t="n"/>
      <c r="F12" s="52" t="n"/>
      <c r="G12" s="52" t="n"/>
      <c r="H12" s="50">
        <f>IFERROR($E12/($E12+$F12),0)</f>
        <v/>
      </c>
      <c r="I12" s="34">
        <f>IFERROR(($E12+$F12)/$C12,0)</f>
        <v/>
      </c>
    </row>
    <row r="13">
      <c r="A13" s="36" t="n">
        <v>46235</v>
      </c>
      <c r="B13" s="10">
        <f>NETWORKDAYS($A13,EOMONTH($A13,0),Holidays)</f>
        <v/>
      </c>
      <c r="C13" s="10">
        <f>$B13*Setup!$B$11</f>
        <v/>
      </c>
      <c r="D13" s="6" t="inlineStr">
        <is>
          <t>PRODUCTION</t>
        </is>
      </c>
      <c r="E13" s="52" t="n"/>
      <c r="F13" s="52" t="n"/>
      <c r="G13" s="52" t="n"/>
      <c r="H13" s="50">
        <f>IFERROR($E13/($E13+$F13),0)</f>
        <v/>
      </c>
      <c r="I13" s="34">
        <f>IFERROR(($E13+$F13)/$C13,0)</f>
        <v/>
      </c>
    </row>
    <row r="14">
      <c r="A14" s="36" t="n">
        <v>46235</v>
      </c>
      <c r="B14" s="10">
        <f>NETWORKDAYS($A14,EOMONTH($A14,0),Holidays)</f>
        <v/>
      </c>
      <c r="C14" s="10">
        <f>$B14*Setup!$B$11</f>
        <v/>
      </c>
      <c r="D14" s="6" t="inlineStr">
        <is>
          <t>VIDEO</t>
        </is>
      </c>
      <c r="E14" s="52" t="n"/>
      <c r="F14" s="52" t="n"/>
      <c r="G14" s="52" t="n"/>
      <c r="H14" s="50">
        <f>IFERROR($E14/($E14+$F14),0)</f>
        <v/>
      </c>
      <c r="I14" s="34">
        <f>IFERROR(($E14+$F14)/$C14,0)</f>
        <v/>
      </c>
    </row>
    <row r="15">
      <c r="A15" s="36" t="n">
        <v>46235</v>
      </c>
      <c r="B15" s="10">
        <f>NETWORKDAYS($A15,EOMONTH($A15,0),Holidays)</f>
        <v/>
      </c>
      <c r="C15" s="10">
        <f>$B15*Setup!$B$11</f>
        <v/>
      </c>
      <c r="D15" s="6" t="inlineStr">
        <is>
          <t>INTEGRATION</t>
        </is>
      </c>
      <c r="E15" s="52" t="n"/>
      <c r="F15" s="52" t="n"/>
      <c r="G15" s="52" t="n"/>
      <c r="H15" s="50">
        <f>IFERROR($E15/($E15+$F15),0)</f>
        <v/>
      </c>
      <c r="I15" s="34">
        <f>IFERROR(($E15+$F15)/$C15,0)</f>
        <v/>
      </c>
    </row>
    <row r="16">
      <c r="A16" s="36" t="n">
        <v>46235</v>
      </c>
      <c r="B16" s="10">
        <f>NETWORKDAYS($A16,EOMONTH($A16,0),Holidays)</f>
        <v/>
      </c>
      <c r="C16" s="10">
        <f>$B16*Setup!$B$11</f>
        <v/>
      </c>
      <c r="D16" s="6" t="inlineStr">
        <is>
          <t>CONSULTING</t>
        </is>
      </c>
      <c r="E16" s="52" t="n"/>
      <c r="F16" s="52" t="n"/>
      <c r="G16" s="52" t="n"/>
      <c r="H16" s="50">
        <f>IFERROR($E16/($E16+$F16),0)</f>
        <v/>
      </c>
      <c r="I16" s="34">
        <f>IFERROR(($E16+$F16)/$C16,0)</f>
        <v/>
      </c>
    </row>
    <row r="17">
      <c r="A17" s="36" t="n">
        <v>46235</v>
      </c>
      <c r="B17" s="10">
        <f>NETWORKDAYS($A17,EOMONTH($A17,0),Holidays)</f>
        <v/>
      </c>
      <c r="C17" s="10">
        <f>$B17*Setup!$B$11</f>
        <v/>
      </c>
      <c r="D17" s="6" t="inlineStr">
        <is>
          <t>ADMIN</t>
        </is>
      </c>
      <c r="E17" s="52" t="n"/>
      <c r="F17" s="52" t="n"/>
      <c r="G17" s="52" t="n"/>
      <c r="H17" s="50">
        <f>IFERROR($E17/($E17+$F17),0)</f>
        <v/>
      </c>
      <c r="I17" s="34">
        <f>IFERROR(($E17+$F17)/$C17,0)</f>
        <v/>
      </c>
    </row>
    <row r="18">
      <c r="A18" s="36" t="n">
        <v>46266</v>
      </c>
      <c r="B18" s="10">
        <f>NETWORKDAYS($A18,EOMONTH($A18,0),Holidays)</f>
        <v/>
      </c>
      <c r="C18" s="10">
        <f>$B18*Setup!$B$11</f>
        <v/>
      </c>
      <c r="D18" s="6" t="inlineStr">
        <is>
          <t>ONSITE</t>
        </is>
      </c>
      <c r="E18" s="52" t="n"/>
      <c r="F18" s="52" t="n"/>
      <c r="G18" s="52" t="n"/>
      <c r="H18" s="50">
        <f>IFERROR($E18/($E18+$F18),0)</f>
        <v/>
      </c>
      <c r="I18" s="34">
        <f>IFERROR(($E18+$F18)/$C18,0)</f>
        <v/>
      </c>
    </row>
    <row r="19">
      <c r="A19" s="36" t="n">
        <v>46266</v>
      </c>
      <c r="B19" s="10">
        <f>NETWORKDAYS($A19,EOMONTH($A19,0),Holidays)</f>
        <v/>
      </c>
      <c r="C19" s="10">
        <f>$B19*Setup!$B$11</f>
        <v/>
      </c>
      <c r="D19" s="6" t="inlineStr">
        <is>
          <t>PRODUCTION</t>
        </is>
      </c>
      <c r="E19" s="52" t="n"/>
      <c r="F19" s="52" t="n"/>
      <c r="G19" s="52" t="n"/>
      <c r="H19" s="50">
        <f>IFERROR($E19/($E19+$F19),0)</f>
        <v/>
      </c>
      <c r="I19" s="34">
        <f>IFERROR(($E19+$F19)/$C19,0)</f>
        <v/>
      </c>
    </row>
    <row r="20">
      <c r="A20" s="36" t="n">
        <v>46266</v>
      </c>
      <c r="B20" s="10">
        <f>NETWORKDAYS($A20,EOMONTH($A20,0),Holidays)</f>
        <v/>
      </c>
      <c r="C20" s="10">
        <f>$B20*Setup!$B$11</f>
        <v/>
      </c>
      <c r="D20" s="6" t="inlineStr">
        <is>
          <t>VIDEO</t>
        </is>
      </c>
      <c r="E20" s="52" t="n"/>
      <c r="F20" s="52" t="n"/>
      <c r="G20" s="52" t="n"/>
      <c r="H20" s="50">
        <f>IFERROR($E20/($E20+$F20),0)</f>
        <v/>
      </c>
      <c r="I20" s="34">
        <f>IFERROR(($E20+$F20)/$C20,0)</f>
        <v/>
      </c>
    </row>
    <row r="21">
      <c r="A21" s="36" t="n">
        <v>46266</v>
      </c>
      <c r="B21" s="10">
        <f>NETWORKDAYS($A21,EOMONTH($A21,0),Holidays)</f>
        <v/>
      </c>
      <c r="C21" s="10">
        <f>$B21*Setup!$B$11</f>
        <v/>
      </c>
      <c r="D21" s="6" t="inlineStr">
        <is>
          <t>INTEGRATION</t>
        </is>
      </c>
      <c r="E21" s="52" t="n"/>
      <c r="F21" s="52" t="n"/>
      <c r="G21" s="52" t="n"/>
      <c r="H21" s="50">
        <f>IFERROR($E21/($E21+$F21),0)</f>
        <v/>
      </c>
      <c r="I21" s="34">
        <f>IFERROR(($E21+$F21)/$C21,0)</f>
        <v/>
      </c>
    </row>
    <row r="22">
      <c r="A22" s="36" t="n">
        <v>46266</v>
      </c>
      <c r="B22" s="10">
        <f>NETWORKDAYS($A22,EOMONTH($A22,0),Holidays)</f>
        <v/>
      </c>
      <c r="C22" s="10">
        <f>$B22*Setup!$B$11</f>
        <v/>
      </c>
      <c r="D22" s="6" t="inlineStr">
        <is>
          <t>CONSULTING</t>
        </is>
      </c>
      <c r="E22" s="52" t="n"/>
      <c r="F22" s="52" t="n"/>
      <c r="G22" s="52" t="n"/>
      <c r="H22" s="50">
        <f>IFERROR($E22/($E22+$F22),0)</f>
        <v/>
      </c>
      <c r="I22" s="34">
        <f>IFERROR(($E22+$F22)/$C22,0)</f>
        <v/>
      </c>
    </row>
    <row r="23">
      <c r="A23" s="36" t="n">
        <v>46266</v>
      </c>
      <c r="B23" s="10">
        <f>NETWORKDAYS($A23,EOMONTH($A23,0),Holidays)</f>
        <v/>
      </c>
      <c r="C23" s="10">
        <f>$B23*Setup!$B$11</f>
        <v/>
      </c>
      <c r="D23" s="6" t="inlineStr">
        <is>
          <t>ADMIN</t>
        </is>
      </c>
      <c r="E23" s="52" t="n"/>
      <c r="F23" s="52" t="n"/>
      <c r="G23" s="52" t="n"/>
      <c r="H23" s="50">
        <f>IFERROR($E23/($E23+$F23),0)</f>
        <v/>
      </c>
      <c r="I23" s="34">
        <f>IFERROR(($E23+$F23)/$C23,0)</f>
        <v/>
      </c>
    </row>
    <row r="24">
      <c r="A24" s="36" t="n">
        <v>46296</v>
      </c>
      <c r="B24" s="10">
        <f>NETWORKDAYS($A24,EOMONTH($A24,0),Holidays)</f>
        <v/>
      </c>
      <c r="C24" s="10">
        <f>$B24*Setup!$B$11</f>
        <v/>
      </c>
      <c r="D24" s="6" t="inlineStr">
        <is>
          <t>ONSITE</t>
        </is>
      </c>
      <c r="E24" s="52" t="n"/>
      <c r="F24" s="52" t="n"/>
      <c r="G24" s="52" t="n"/>
      <c r="H24" s="50">
        <f>IFERROR($E24/($E24+$F24),0)</f>
        <v/>
      </c>
      <c r="I24" s="34">
        <f>IFERROR(($E24+$F24)/$C24,0)</f>
        <v/>
      </c>
    </row>
    <row r="25">
      <c r="A25" s="36" t="n">
        <v>46296</v>
      </c>
      <c r="B25" s="10">
        <f>NETWORKDAYS($A25,EOMONTH($A25,0),Holidays)</f>
        <v/>
      </c>
      <c r="C25" s="10">
        <f>$B25*Setup!$B$11</f>
        <v/>
      </c>
      <c r="D25" s="6" t="inlineStr">
        <is>
          <t>PRODUCTION</t>
        </is>
      </c>
      <c r="E25" s="52" t="n"/>
      <c r="F25" s="52" t="n"/>
      <c r="G25" s="52" t="n"/>
      <c r="H25" s="50">
        <f>IFERROR($E25/($E25+$F25),0)</f>
        <v/>
      </c>
      <c r="I25" s="34">
        <f>IFERROR(($E25+$F25)/$C25,0)</f>
        <v/>
      </c>
    </row>
    <row r="26">
      <c r="A26" s="36" t="n">
        <v>46296</v>
      </c>
      <c r="B26" s="10">
        <f>NETWORKDAYS($A26,EOMONTH($A26,0),Holidays)</f>
        <v/>
      </c>
      <c r="C26" s="10">
        <f>$B26*Setup!$B$11</f>
        <v/>
      </c>
      <c r="D26" s="6" t="inlineStr">
        <is>
          <t>VIDEO</t>
        </is>
      </c>
      <c r="E26" s="52" t="n"/>
      <c r="F26" s="52" t="n"/>
      <c r="G26" s="52" t="n"/>
      <c r="H26" s="50">
        <f>IFERROR($E26/($E26+$F26),0)</f>
        <v/>
      </c>
      <c r="I26" s="34">
        <f>IFERROR(($E26+$F26)/$C26,0)</f>
        <v/>
      </c>
    </row>
    <row r="27">
      <c r="A27" s="36" t="n">
        <v>46296</v>
      </c>
      <c r="B27" s="10">
        <f>NETWORKDAYS($A27,EOMONTH($A27,0),Holidays)</f>
        <v/>
      </c>
      <c r="C27" s="10">
        <f>$B27*Setup!$B$11</f>
        <v/>
      </c>
      <c r="D27" s="6" t="inlineStr">
        <is>
          <t>INTEGRATION</t>
        </is>
      </c>
      <c r="E27" s="52" t="n"/>
      <c r="F27" s="52" t="n"/>
      <c r="G27" s="52" t="n"/>
      <c r="H27" s="50">
        <f>IFERROR($E27/($E27+$F27),0)</f>
        <v/>
      </c>
      <c r="I27" s="34">
        <f>IFERROR(($E27+$F27)/$C27,0)</f>
        <v/>
      </c>
    </row>
    <row r="28">
      <c r="A28" s="36" t="n">
        <v>46296</v>
      </c>
      <c r="B28" s="10">
        <f>NETWORKDAYS($A28,EOMONTH($A28,0),Holidays)</f>
        <v/>
      </c>
      <c r="C28" s="10">
        <f>$B28*Setup!$B$11</f>
        <v/>
      </c>
      <c r="D28" s="6" t="inlineStr">
        <is>
          <t>CONSULTING</t>
        </is>
      </c>
      <c r="E28" s="52" t="n"/>
      <c r="F28" s="52" t="n"/>
      <c r="G28" s="52" t="n"/>
      <c r="H28" s="50">
        <f>IFERROR($E28/($E28+$F28),0)</f>
        <v/>
      </c>
      <c r="I28" s="34">
        <f>IFERROR(($E28+$F28)/$C28,0)</f>
        <v/>
      </c>
    </row>
    <row r="29">
      <c r="A29" s="36" t="n">
        <v>46296</v>
      </c>
      <c r="B29" s="10">
        <f>NETWORKDAYS($A29,EOMONTH($A29,0),Holidays)</f>
        <v/>
      </c>
      <c r="C29" s="10">
        <f>$B29*Setup!$B$11</f>
        <v/>
      </c>
      <c r="D29" s="6" t="inlineStr">
        <is>
          <t>ADMIN</t>
        </is>
      </c>
      <c r="E29" s="52" t="n"/>
      <c r="F29" s="52" t="n"/>
      <c r="G29" s="52" t="n"/>
      <c r="H29" s="50">
        <f>IFERROR($E29/($E29+$F29),0)</f>
        <v/>
      </c>
      <c r="I29" s="34">
        <f>IFERROR(($E29+$F29)/$C29,0)</f>
        <v/>
      </c>
    </row>
    <row r="30">
      <c r="A30" s="36" t="n">
        <v>46327</v>
      </c>
      <c r="B30" s="10">
        <f>NETWORKDAYS($A30,EOMONTH($A30,0),Holidays)</f>
        <v/>
      </c>
      <c r="C30" s="10">
        <f>$B30*Setup!$B$11</f>
        <v/>
      </c>
      <c r="D30" s="6" t="inlineStr">
        <is>
          <t>ONSITE</t>
        </is>
      </c>
      <c r="E30" s="52" t="n"/>
      <c r="F30" s="52" t="n"/>
      <c r="G30" s="52" t="n"/>
      <c r="H30" s="50">
        <f>IFERROR($E30/($E30+$F30),0)</f>
        <v/>
      </c>
      <c r="I30" s="34">
        <f>IFERROR(($E30+$F30)/$C30,0)</f>
        <v/>
      </c>
    </row>
    <row r="31">
      <c r="A31" s="36" t="n">
        <v>46327</v>
      </c>
      <c r="B31" s="10">
        <f>NETWORKDAYS($A31,EOMONTH($A31,0),Holidays)</f>
        <v/>
      </c>
      <c r="C31" s="10">
        <f>$B31*Setup!$B$11</f>
        <v/>
      </c>
      <c r="D31" s="6" t="inlineStr">
        <is>
          <t>PRODUCTION</t>
        </is>
      </c>
      <c r="E31" s="52" t="n"/>
      <c r="F31" s="52" t="n"/>
      <c r="G31" s="52" t="n"/>
      <c r="H31" s="50">
        <f>IFERROR($E31/($E31+$F31),0)</f>
        <v/>
      </c>
      <c r="I31" s="34">
        <f>IFERROR(($E31+$F31)/$C31,0)</f>
        <v/>
      </c>
    </row>
    <row r="32">
      <c r="A32" s="36" t="n">
        <v>46327</v>
      </c>
      <c r="B32" s="10">
        <f>NETWORKDAYS($A32,EOMONTH($A32,0),Holidays)</f>
        <v/>
      </c>
      <c r="C32" s="10">
        <f>$B32*Setup!$B$11</f>
        <v/>
      </c>
      <c r="D32" s="6" t="inlineStr">
        <is>
          <t>VIDEO</t>
        </is>
      </c>
      <c r="E32" s="52" t="n"/>
      <c r="F32" s="52" t="n"/>
      <c r="G32" s="52" t="n"/>
      <c r="H32" s="50">
        <f>IFERROR($E32/($E32+$F32),0)</f>
        <v/>
      </c>
      <c r="I32" s="34">
        <f>IFERROR(($E32+$F32)/$C32,0)</f>
        <v/>
      </c>
    </row>
    <row r="33">
      <c r="A33" s="36" t="n">
        <v>46327</v>
      </c>
      <c r="B33" s="10">
        <f>NETWORKDAYS($A33,EOMONTH($A33,0),Holidays)</f>
        <v/>
      </c>
      <c r="C33" s="10">
        <f>$B33*Setup!$B$11</f>
        <v/>
      </c>
      <c r="D33" s="6" t="inlineStr">
        <is>
          <t>INTEGRATION</t>
        </is>
      </c>
      <c r="E33" s="52" t="n"/>
      <c r="F33" s="52" t="n"/>
      <c r="G33" s="52" t="n"/>
      <c r="H33" s="50">
        <f>IFERROR($E33/($E33+$F33),0)</f>
        <v/>
      </c>
      <c r="I33" s="34">
        <f>IFERROR(($E33+$F33)/$C33,0)</f>
        <v/>
      </c>
    </row>
    <row r="34">
      <c r="A34" s="36" t="n">
        <v>46327</v>
      </c>
      <c r="B34" s="10">
        <f>NETWORKDAYS($A34,EOMONTH($A34,0),Holidays)</f>
        <v/>
      </c>
      <c r="C34" s="10">
        <f>$B34*Setup!$B$11</f>
        <v/>
      </c>
      <c r="D34" s="6" t="inlineStr">
        <is>
          <t>CONSULTING</t>
        </is>
      </c>
      <c r="E34" s="52" t="n"/>
      <c r="F34" s="52" t="n"/>
      <c r="G34" s="52" t="n"/>
      <c r="H34" s="50">
        <f>IFERROR($E34/($E34+$F34),0)</f>
        <v/>
      </c>
      <c r="I34" s="34">
        <f>IFERROR(($E34+$F34)/$C34,0)</f>
        <v/>
      </c>
    </row>
    <row r="35">
      <c r="A35" s="36" t="n">
        <v>46327</v>
      </c>
      <c r="B35" s="10">
        <f>NETWORKDAYS($A35,EOMONTH($A35,0),Holidays)</f>
        <v/>
      </c>
      <c r="C35" s="10">
        <f>$B35*Setup!$B$11</f>
        <v/>
      </c>
      <c r="D35" s="6" t="inlineStr">
        <is>
          <t>ADMIN</t>
        </is>
      </c>
      <c r="E35" s="52" t="n"/>
      <c r="F35" s="52" t="n"/>
      <c r="G35" s="52" t="n"/>
      <c r="H35" s="50">
        <f>IFERROR($E35/($E35+$F35),0)</f>
        <v/>
      </c>
      <c r="I35" s="34">
        <f>IFERROR(($E35+$F35)/$C35,0)</f>
        <v/>
      </c>
    </row>
    <row r="36">
      <c r="A36" s="36" t="n">
        <v>46357</v>
      </c>
      <c r="B36" s="10">
        <f>NETWORKDAYS($A36,EOMONTH($A36,0),Holidays)</f>
        <v/>
      </c>
      <c r="C36" s="10">
        <f>$B36*Setup!$B$11</f>
        <v/>
      </c>
      <c r="D36" s="6" t="inlineStr">
        <is>
          <t>ONSITE</t>
        </is>
      </c>
      <c r="E36" s="52" t="n"/>
      <c r="F36" s="52" t="n"/>
      <c r="G36" s="52" t="n"/>
      <c r="H36" s="50">
        <f>IFERROR($E36/($E36+$F36),0)</f>
        <v/>
      </c>
      <c r="I36" s="34">
        <f>IFERROR(($E36+$F36)/$C36,0)</f>
        <v/>
      </c>
    </row>
    <row r="37">
      <c r="A37" s="36" t="n">
        <v>46357</v>
      </c>
      <c r="B37" s="10">
        <f>NETWORKDAYS($A37,EOMONTH($A37,0),Holidays)</f>
        <v/>
      </c>
      <c r="C37" s="10">
        <f>$B37*Setup!$B$11</f>
        <v/>
      </c>
      <c r="D37" s="6" t="inlineStr">
        <is>
          <t>PRODUCTION</t>
        </is>
      </c>
      <c r="E37" s="52" t="n"/>
      <c r="F37" s="52" t="n"/>
      <c r="G37" s="52" t="n"/>
      <c r="H37" s="50">
        <f>IFERROR($E37/($E37+$F37),0)</f>
        <v/>
      </c>
      <c r="I37" s="34">
        <f>IFERROR(($E37+$F37)/$C37,0)</f>
        <v/>
      </c>
    </row>
    <row r="38">
      <c r="A38" s="36" t="n">
        <v>46357</v>
      </c>
      <c r="B38" s="10">
        <f>NETWORKDAYS($A38,EOMONTH($A38,0),Holidays)</f>
        <v/>
      </c>
      <c r="C38" s="10">
        <f>$B38*Setup!$B$11</f>
        <v/>
      </c>
      <c r="D38" s="6" t="inlineStr">
        <is>
          <t>VIDEO</t>
        </is>
      </c>
      <c r="E38" s="52" t="n"/>
      <c r="F38" s="52" t="n"/>
      <c r="G38" s="52" t="n"/>
      <c r="H38" s="50">
        <f>IFERROR($E38/($E38+$F38),0)</f>
        <v/>
      </c>
      <c r="I38" s="34">
        <f>IFERROR(($E38+$F38)/$C38,0)</f>
        <v/>
      </c>
    </row>
    <row r="39">
      <c r="A39" s="36" t="n">
        <v>46357</v>
      </c>
      <c r="B39" s="10">
        <f>NETWORKDAYS($A39,EOMONTH($A39,0),Holidays)</f>
        <v/>
      </c>
      <c r="C39" s="10">
        <f>$B39*Setup!$B$11</f>
        <v/>
      </c>
      <c r="D39" s="6" t="inlineStr">
        <is>
          <t>INTEGRATION</t>
        </is>
      </c>
      <c r="E39" s="52" t="n"/>
      <c r="F39" s="52" t="n"/>
      <c r="G39" s="52" t="n"/>
      <c r="H39" s="50">
        <f>IFERROR($E39/($E39+$F39),0)</f>
        <v/>
      </c>
      <c r="I39" s="34">
        <f>IFERROR(($E39+$F39)/$C39,0)</f>
        <v/>
      </c>
    </row>
    <row r="40">
      <c r="A40" s="36" t="n">
        <v>46357</v>
      </c>
      <c r="B40" s="10">
        <f>NETWORKDAYS($A40,EOMONTH($A40,0),Holidays)</f>
        <v/>
      </c>
      <c r="C40" s="10">
        <f>$B40*Setup!$B$11</f>
        <v/>
      </c>
      <c r="D40" s="6" t="inlineStr">
        <is>
          <t>CONSULTING</t>
        </is>
      </c>
      <c r="E40" s="52" t="n"/>
      <c r="F40" s="52" t="n"/>
      <c r="G40" s="52" t="n"/>
      <c r="H40" s="50">
        <f>IFERROR($E40/($E40+$F40),0)</f>
        <v/>
      </c>
      <c r="I40" s="34">
        <f>IFERROR(($E40+$F40)/$C40,0)</f>
        <v/>
      </c>
    </row>
    <row r="41">
      <c r="A41" s="36" t="n">
        <v>46357</v>
      </c>
      <c r="B41" s="10">
        <f>NETWORKDAYS($A41,EOMONTH($A41,0),Holidays)</f>
        <v/>
      </c>
      <c r="C41" s="10">
        <f>$B41*Setup!$B$11</f>
        <v/>
      </c>
      <c r="D41" s="6" t="inlineStr">
        <is>
          <t>ADMIN</t>
        </is>
      </c>
      <c r="E41" s="52" t="n"/>
      <c r="F41" s="52" t="n"/>
      <c r="G41" s="52" t="n"/>
      <c r="H41" s="50">
        <f>IFERROR($E41/($E41+$F41),0)</f>
        <v/>
      </c>
      <c r="I41" s="34">
        <f>IFERROR(($E41+$F41)/$C41,0)</f>
        <v/>
      </c>
    </row>
    <row r="42">
      <c r="A42" s="36" t="n">
        <v>46388</v>
      </c>
      <c r="B42" s="10">
        <f>NETWORKDAYS($A42,EOMONTH($A42,0),Holidays)</f>
        <v/>
      </c>
      <c r="C42" s="10">
        <f>$B42*Setup!$B$11</f>
        <v/>
      </c>
      <c r="D42" s="6" t="inlineStr">
        <is>
          <t>ONSITE</t>
        </is>
      </c>
      <c r="E42" s="52" t="n"/>
      <c r="F42" s="52" t="n"/>
      <c r="G42" s="52" t="n"/>
      <c r="H42" s="50">
        <f>IFERROR($E42/($E42+$F42),0)</f>
        <v/>
      </c>
      <c r="I42" s="34">
        <f>IFERROR(($E42+$F42)/$C42,0)</f>
        <v/>
      </c>
    </row>
    <row r="43">
      <c r="A43" s="36" t="n">
        <v>46388</v>
      </c>
      <c r="B43" s="10">
        <f>NETWORKDAYS($A43,EOMONTH($A43,0),Holidays)</f>
        <v/>
      </c>
      <c r="C43" s="10">
        <f>$B43*Setup!$B$11</f>
        <v/>
      </c>
      <c r="D43" s="6" t="inlineStr">
        <is>
          <t>PRODUCTION</t>
        </is>
      </c>
      <c r="E43" s="52" t="n"/>
      <c r="F43" s="52" t="n"/>
      <c r="G43" s="52" t="n"/>
      <c r="H43" s="50">
        <f>IFERROR($E43/($E43+$F43),0)</f>
        <v/>
      </c>
      <c r="I43" s="34">
        <f>IFERROR(($E43+$F43)/$C43,0)</f>
        <v/>
      </c>
    </row>
    <row r="44">
      <c r="A44" s="36" t="n">
        <v>46388</v>
      </c>
      <c r="B44" s="10">
        <f>NETWORKDAYS($A44,EOMONTH($A44,0),Holidays)</f>
        <v/>
      </c>
      <c r="C44" s="10">
        <f>$B44*Setup!$B$11</f>
        <v/>
      </c>
      <c r="D44" s="6" t="inlineStr">
        <is>
          <t>VIDEO</t>
        </is>
      </c>
      <c r="E44" s="52" t="n"/>
      <c r="F44" s="52" t="n"/>
      <c r="G44" s="52" t="n"/>
      <c r="H44" s="50">
        <f>IFERROR($E44/($E44+$F44),0)</f>
        <v/>
      </c>
      <c r="I44" s="34">
        <f>IFERROR(($E44+$F44)/$C44,0)</f>
        <v/>
      </c>
    </row>
    <row r="45">
      <c r="A45" s="36" t="n">
        <v>46388</v>
      </c>
      <c r="B45" s="10">
        <f>NETWORKDAYS($A45,EOMONTH($A45,0),Holidays)</f>
        <v/>
      </c>
      <c r="C45" s="10">
        <f>$B45*Setup!$B$11</f>
        <v/>
      </c>
      <c r="D45" s="6" t="inlineStr">
        <is>
          <t>INTEGRATION</t>
        </is>
      </c>
      <c r="E45" s="52" t="n"/>
      <c r="F45" s="52" t="n"/>
      <c r="G45" s="52" t="n"/>
      <c r="H45" s="50">
        <f>IFERROR($E45/($E45+$F45),0)</f>
        <v/>
      </c>
      <c r="I45" s="34">
        <f>IFERROR(($E45+$F45)/$C45,0)</f>
        <v/>
      </c>
    </row>
    <row r="46">
      <c r="A46" s="36" t="n">
        <v>46388</v>
      </c>
      <c r="B46" s="10">
        <f>NETWORKDAYS($A46,EOMONTH($A46,0),Holidays)</f>
        <v/>
      </c>
      <c r="C46" s="10">
        <f>$B46*Setup!$B$11</f>
        <v/>
      </c>
      <c r="D46" s="6" t="inlineStr">
        <is>
          <t>CONSULTING</t>
        </is>
      </c>
      <c r="E46" s="52" t="n"/>
      <c r="F46" s="52" t="n"/>
      <c r="G46" s="52" t="n"/>
      <c r="H46" s="50">
        <f>IFERROR($E46/($E46+$F46),0)</f>
        <v/>
      </c>
      <c r="I46" s="34">
        <f>IFERROR(($E46+$F46)/$C46,0)</f>
        <v/>
      </c>
    </row>
    <row r="47">
      <c r="A47" s="36" t="n">
        <v>46388</v>
      </c>
      <c r="B47" s="10">
        <f>NETWORKDAYS($A47,EOMONTH($A47,0),Holidays)</f>
        <v/>
      </c>
      <c r="C47" s="10">
        <f>$B47*Setup!$B$11</f>
        <v/>
      </c>
      <c r="D47" s="6" t="inlineStr">
        <is>
          <t>ADMIN</t>
        </is>
      </c>
      <c r="E47" s="52" t="n"/>
      <c r="F47" s="52" t="n"/>
      <c r="G47" s="52" t="n"/>
      <c r="H47" s="50">
        <f>IFERROR($E47/($E47+$F47),0)</f>
        <v/>
      </c>
      <c r="I47" s="34">
        <f>IFERROR(($E47+$F47)/$C47,0)</f>
        <v/>
      </c>
    </row>
    <row r="48">
      <c r="A48" s="36" t="n">
        <v>46419</v>
      </c>
      <c r="B48" s="10">
        <f>NETWORKDAYS($A48,EOMONTH($A48,0),Holidays)</f>
        <v/>
      </c>
      <c r="C48" s="10">
        <f>$B48*Setup!$B$11</f>
        <v/>
      </c>
      <c r="D48" s="6" t="inlineStr">
        <is>
          <t>ONSITE</t>
        </is>
      </c>
      <c r="E48" s="52" t="n"/>
      <c r="F48" s="52" t="n"/>
      <c r="G48" s="52" t="n"/>
      <c r="H48" s="50">
        <f>IFERROR($E48/($E48+$F48),0)</f>
        <v/>
      </c>
      <c r="I48" s="34">
        <f>IFERROR(($E48+$F48)/$C48,0)</f>
        <v/>
      </c>
    </row>
    <row r="49">
      <c r="A49" s="36" t="n">
        <v>46419</v>
      </c>
      <c r="B49" s="10">
        <f>NETWORKDAYS($A49,EOMONTH($A49,0),Holidays)</f>
        <v/>
      </c>
      <c r="C49" s="10">
        <f>$B49*Setup!$B$11</f>
        <v/>
      </c>
      <c r="D49" s="6" t="inlineStr">
        <is>
          <t>PRODUCTION</t>
        </is>
      </c>
      <c r="E49" s="52" t="n"/>
      <c r="F49" s="52" t="n"/>
      <c r="G49" s="52" t="n"/>
      <c r="H49" s="50">
        <f>IFERROR($E49/($E49+$F49),0)</f>
        <v/>
      </c>
      <c r="I49" s="34">
        <f>IFERROR(($E49+$F49)/$C49,0)</f>
        <v/>
      </c>
    </row>
    <row r="50">
      <c r="A50" s="36" t="n">
        <v>46419</v>
      </c>
      <c r="B50" s="10">
        <f>NETWORKDAYS($A50,EOMONTH($A50,0),Holidays)</f>
        <v/>
      </c>
      <c r="C50" s="10">
        <f>$B50*Setup!$B$11</f>
        <v/>
      </c>
      <c r="D50" s="6" t="inlineStr">
        <is>
          <t>VIDEO</t>
        </is>
      </c>
      <c r="E50" s="52" t="n"/>
      <c r="F50" s="52" t="n"/>
      <c r="G50" s="52" t="n"/>
      <c r="H50" s="50">
        <f>IFERROR($E50/($E50+$F50),0)</f>
        <v/>
      </c>
      <c r="I50" s="34">
        <f>IFERROR(($E50+$F50)/$C50,0)</f>
        <v/>
      </c>
    </row>
    <row r="51">
      <c r="A51" s="36" t="n">
        <v>46419</v>
      </c>
      <c r="B51" s="10">
        <f>NETWORKDAYS($A51,EOMONTH($A51,0),Holidays)</f>
        <v/>
      </c>
      <c r="C51" s="10">
        <f>$B51*Setup!$B$11</f>
        <v/>
      </c>
      <c r="D51" s="6" t="inlineStr">
        <is>
          <t>INTEGRATION</t>
        </is>
      </c>
      <c r="E51" s="52" t="n"/>
      <c r="F51" s="52" t="n"/>
      <c r="G51" s="52" t="n"/>
      <c r="H51" s="50">
        <f>IFERROR($E51/($E51+$F51),0)</f>
        <v/>
      </c>
      <c r="I51" s="34">
        <f>IFERROR(($E51+$F51)/$C51,0)</f>
        <v/>
      </c>
    </row>
    <row r="52">
      <c r="A52" s="36" t="n">
        <v>46419</v>
      </c>
      <c r="B52" s="10">
        <f>NETWORKDAYS($A52,EOMONTH($A52,0),Holidays)</f>
        <v/>
      </c>
      <c r="C52" s="10">
        <f>$B52*Setup!$B$11</f>
        <v/>
      </c>
      <c r="D52" s="6" t="inlineStr">
        <is>
          <t>CONSULTING</t>
        </is>
      </c>
      <c r="E52" s="52" t="n"/>
      <c r="F52" s="52" t="n"/>
      <c r="G52" s="52" t="n"/>
      <c r="H52" s="50">
        <f>IFERROR($E52/($E52+$F52),0)</f>
        <v/>
      </c>
      <c r="I52" s="34">
        <f>IFERROR(($E52+$F52)/$C52,0)</f>
        <v/>
      </c>
    </row>
    <row r="53">
      <c r="A53" s="36" t="n">
        <v>46419</v>
      </c>
      <c r="B53" s="10">
        <f>NETWORKDAYS($A53,EOMONTH($A53,0),Holidays)</f>
        <v/>
      </c>
      <c r="C53" s="10">
        <f>$B53*Setup!$B$11</f>
        <v/>
      </c>
      <c r="D53" s="6" t="inlineStr">
        <is>
          <t>ADMIN</t>
        </is>
      </c>
      <c r="E53" s="52" t="n"/>
      <c r="F53" s="52" t="n"/>
      <c r="G53" s="52" t="n"/>
      <c r="H53" s="50">
        <f>IFERROR($E53/($E53+$F53),0)</f>
        <v/>
      </c>
      <c r="I53" s="34">
        <f>IFERROR(($E53+$F53)/$C53,0)</f>
        <v/>
      </c>
    </row>
    <row r="54">
      <c r="A54" s="36" t="n">
        <v>46447</v>
      </c>
      <c r="B54" s="10">
        <f>NETWORKDAYS($A54,EOMONTH($A54,0),Holidays)</f>
        <v/>
      </c>
      <c r="C54" s="10">
        <f>$B54*Setup!$B$11</f>
        <v/>
      </c>
      <c r="D54" s="6" t="inlineStr">
        <is>
          <t>ONSITE</t>
        </is>
      </c>
      <c r="E54" s="52" t="n"/>
      <c r="F54" s="52" t="n"/>
      <c r="G54" s="52" t="n"/>
      <c r="H54" s="50">
        <f>IFERROR($E54/($E54+$F54),0)</f>
        <v/>
      </c>
      <c r="I54" s="34">
        <f>IFERROR(($E54+$F54)/$C54,0)</f>
        <v/>
      </c>
    </row>
    <row r="55">
      <c r="A55" s="36" t="n">
        <v>46447</v>
      </c>
      <c r="B55" s="10">
        <f>NETWORKDAYS($A55,EOMONTH($A55,0),Holidays)</f>
        <v/>
      </c>
      <c r="C55" s="10">
        <f>$B55*Setup!$B$11</f>
        <v/>
      </c>
      <c r="D55" s="6" t="inlineStr">
        <is>
          <t>PRODUCTION</t>
        </is>
      </c>
      <c r="E55" s="52" t="n"/>
      <c r="F55" s="52" t="n"/>
      <c r="G55" s="52" t="n"/>
      <c r="H55" s="50">
        <f>IFERROR($E55/($E55+$F55),0)</f>
        <v/>
      </c>
      <c r="I55" s="34">
        <f>IFERROR(($E55+$F55)/$C55,0)</f>
        <v/>
      </c>
    </row>
    <row r="56">
      <c r="A56" s="36" t="n">
        <v>46447</v>
      </c>
      <c r="B56" s="10">
        <f>NETWORKDAYS($A56,EOMONTH($A56,0),Holidays)</f>
        <v/>
      </c>
      <c r="C56" s="10">
        <f>$B56*Setup!$B$11</f>
        <v/>
      </c>
      <c r="D56" s="6" t="inlineStr">
        <is>
          <t>VIDEO</t>
        </is>
      </c>
      <c r="E56" s="52" t="n"/>
      <c r="F56" s="52" t="n"/>
      <c r="G56" s="52" t="n"/>
      <c r="H56" s="50">
        <f>IFERROR($E56/($E56+$F56),0)</f>
        <v/>
      </c>
      <c r="I56" s="34">
        <f>IFERROR(($E56+$F56)/$C56,0)</f>
        <v/>
      </c>
    </row>
    <row r="57">
      <c r="A57" s="36" t="n">
        <v>46447</v>
      </c>
      <c r="B57" s="10">
        <f>NETWORKDAYS($A57,EOMONTH($A57,0),Holidays)</f>
        <v/>
      </c>
      <c r="C57" s="10">
        <f>$B57*Setup!$B$11</f>
        <v/>
      </c>
      <c r="D57" s="6" t="inlineStr">
        <is>
          <t>INTEGRATION</t>
        </is>
      </c>
      <c r="E57" s="52" t="n"/>
      <c r="F57" s="52" t="n"/>
      <c r="G57" s="52" t="n"/>
      <c r="H57" s="50">
        <f>IFERROR($E57/($E57+$F57),0)</f>
        <v/>
      </c>
      <c r="I57" s="34">
        <f>IFERROR(($E57+$F57)/$C57,0)</f>
        <v/>
      </c>
    </row>
    <row r="58">
      <c r="A58" s="36" t="n">
        <v>46447</v>
      </c>
      <c r="B58" s="10">
        <f>NETWORKDAYS($A58,EOMONTH($A58,0),Holidays)</f>
        <v/>
      </c>
      <c r="C58" s="10">
        <f>$B58*Setup!$B$11</f>
        <v/>
      </c>
      <c r="D58" s="6" t="inlineStr">
        <is>
          <t>CONSULTING</t>
        </is>
      </c>
      <c r="E58" s="52" t="n"/>
      <c r="F58" s="52" t="n"/>
      <c r="G58" s="52" t="n"/>
      <c r="H58" s="50">
        <f>IFERROR($E58/($E58+$F58),0)</f>
        <v/>
      </c>
      <c r="I58" s="34">
        <f>IFERROR(($E58+$F58)/$C58,0)</f>
        <v/>
      </c>
    </row>
    <row r="59">
      <c r="A59" s="36" t="n">
        <v>46447</v>
      </c>
      <c r="B59" s="10">
        <f>NETWORKDAYS($A59,EOMONTH($A59,0),Holidays)</f>
        <v/>
      </c>
      <c r="C59" s="10">
        <f>$B59*Setup!$B$11</f>
        <v/>
      </c>
      <c r="D59" s="6" t="inlineStr">
        <is>
          <t>ADMIN</t>
        </is>
      </c>
      <c r="E59" s="52" t="n"/>
      <c r="F59" s="52" t="n"/>
      <c r="G59" s="52" t="n"/>
      <c r="H59" s="50">
        <f>IFERROR($E59/($E59+$F59),0)</f>
        <v/>
      </c>
      <c r="I59" s="34">
        <f>IFERROR(($E59+$F59)/$C59,0)</f>
        <v/>
      </c>
    </row>
    <row r="60">
      <c r="A60" s="36" t="n">
        <v>46478</v>
      </c>
      <c r="B60" s="10">
        <f>NETWORKDAYS($A60,EOMONTH($A60,0),Holidays)</f>
        <v/>
      </c>
      <c r="C60" s="10">
        <f>$B60*Setup!$B$11</f>
        <v/>
      </c>
      <c r="D60" s="6" t="inlineStr">
        <is>
          <t>ONSITE</t>
        </is>
      </c>
      <c r="E60" s="52" t="n"/>
      <c r="F60" s="52" t="n"/>
      <c r="G60" s="52" t="n"/>
      <c r="H60" s="50">
        <f>IFERROR($E60/($E60+$F60),0)</f>
        <v/>
      </c>
      <c r="I60" s="34">
        <f>IFERROR(($E60+$F60)/$C60,0)</f>
        <v/>
      </c>
    </row>
    <row r="61">
      <c r="A61" s="36" t="n">
        <v>46478</v>
      </c>
      <c r="B61" s="10">
        <f>NETWORKDAYS($A61,EOMONTH($A61,0),Holidays)</f>
        <v/>
      </c>
      <c r="C61" s="10">
        <f>$B61*Setup!$B$11</f>
        <v/>
      </c>
      <c r="D61" s="6" t="inlineStr">
        <is>
          <t>PRODUCTION</t>
        </is>
      </c>
      <c r="E61" s="52" t="n"/>
      <c r="F61" s="52" t="n"/>
      <c r="G61" s="52" t="n"/>
      <c r="H61" s="50">
        <f>IFERROR($E61/($E61+$F61),0)</f>
        <v/>
      </c>
      <c r="I61" s="34">
        <f>IFERROR(($E61+$F61)/$C61,0)</f>
        <v/>
      </c>
    </row>
    <row r="62">
      <c r="A62" s="36" t="n">
        <v>46478</v>
      </c>
      <c r="B62" s="10">
        <f>NETWORKDAYS($A62,EOMONTH($A62,0),Holidays)</f>
        <v/>
      </c>
      <c r="C62" s="10">
        <f>$B62*Setup!$B$11</f>
        <v/>
      </c>
      <c r="D62" s="6" t="inlineStr">
        <is>
          <t>VIDEO</t>
        </is>
      </c>
      <c r="E62" s="52" t="n"/>
      <c r="F62" s="52" t="n"/>
      <c r="G62" s="52" t="n"/>
      <c r="H62" s="50">
        <f>IFERROR($E62/($E62+$F62),0)</f>
        <v/>
      </c>
      <c r="I62" s="34">
        <f>IFERROR(($E62+$F62)/$C62,0)</f>
        <v/>
      </c>
    </row>
    <row r="63">
      <c r="A63" s="36" t="n">
        <v>46478</v>
      </c>
      <c r="B63" s="10">
        <f>NETWORKDAYS($A63,EOMONTH($A63,0),Holidays)</f>
        <v/>
      </c>
      <c r="C63" s="10">
        <f>$B63*Setup!$B$11</f>
        <v/>
      </c>
      <c r="D63" s="6" t="inlineStr">
        <is>
          <t>INTEGRATION</t>
        </is>
      </c>
      <c r="E63" s="52" t="n"/>
      <c r="F63" s="52" t="n"/>
      <c r="G63" s="52" t="n"/>
      <c r="H63" s="50">
        <f>IFERROR($E63/($E63+$F63),0)</f>
        <v/>
      </c>
      <c r="I63" s="34">
        <f>IFERROR(($E63+$F63)/$C63,0)</f>
        <v/>
      </c>
    </row>
    <row r="64">
      <c r="A64" s="36" t="n">
        <v>46478</v>
      </c>
      <c r="B64" s="10">
        <f>NETWORKDAYS($A64,EOMONTH($A64,0),Holidays)</f>
        <v/>
      </c>
      <c r="C64" s="10">
        <f>$B64*Setup!$B$11</f>
        <v/>
      </c>
      <c r="D64" s="6" t="inlineStr">
        <is>
          <t>CONSULTING</t>
        </is>
      </c>
      <c r="E64" s="52" t="n"/>
      <c r="F64" s="52" t="n"/>
      <c r="G64" s="52" t="n"/>
      <c r="H64" s="50">
        <f>IFERROR($E64/($E64+$F64),0)</f>
        <v/>
      </c>
      <c r="I64" s="34">
        <f>IFERROR(($E64+$F64)/$C64,0)</f>
        <v/>
      </c>
    </row>
    <row r="65">
      <c r="A65" s="36" t="n">
        <v>46478</v>
      </c>
      <c r="B65" s="10">
        <f>NETWORKDAYS($A65,EOMONTH($A65,0),Holidays)</f>
        <v/>
      </c>
      <c r="C65" s="10">
        <f>$B65*Setup!$B$11</f>
        <v/>
      </c>
      <c r="D65" s="6" t="inlineStr">
        <is>
          <t>ADMIN</t>
        </is>
      </c>
      <c r="E65" s="52" t="n"/>
      <c r="F65" s="52" t="n"/>
      <c r="G65" s="52" t="n"/>
      <c r="H65" s="50">
        <f>IFERROR($E65/($E65+$F65),0)</f>
        <v/>
      </c>
      <c r="I65" s="34">
        <f>IFERROR(($E65+$F65)/$C65,0)</f>
        <v/>
      </c>
    </row>
    <row r="66">
      <c r="A66" s="36" t="n">
        <v>46508</v>
      </c>
      <c r="B66" s="10">
        <f>NETWORKDAYS($A66,EOMONTH($A66,0),Holidays)</f>
        <v/>
      </c>
      <c r="C66" s="10">
        <f>$B66*Setup!$B$11</f>
        <v/>
      </c>
      <c r="D66" s="6" t="inlineStr">
        <is>
          <t>ONSITE</t>
        </is>
      </c>
      <c r="E66" s="52" t="n"/>
      <c r="F66" s="52" t="n"/>
      <c r="G66" s="52" t="n"/>
      <c r="H66" s="50">
        <f>IFERROR($E66/($E66+$F66),0)</f>
        <v/>
      </c>
      <c r="I66" s="34">
        <f>IFERROR(($E66+$F66)/$C66,0)</f>
        <v/>
      </c>
    </row>
    <row r="67">
      <c r="A67" s="36" t="n">
        <v>46508</v>
      </c>
      <c r="B67" s="10">
        <f>NETWORKDAYS($A67,EOMONTH($A67,0),Holidays)</f>
        <v/>
      </c>
      <c r="C67" s="10">
        <f>$B67*Setup!$B$11</f>
        <v/>
      </c>
      <c r="D67" s="6" t="inlineStr">
        <is>
          <t>PRODUCTION</t>
        </is>
      </c>
      <c r="E67" s="52" t="n"/>
      <c r="F67" s="52" t="n"/>
      <c r="G67" s="52" t="n"/>
      <c r="H67" s="50">
        <f>IFERROR($E67/($E67+$F67),0)</f>
        <v/>
      </c>
      <c r="I67" s="34">
        <f>IFERROR(($E67+$F67)/$C67,0)</f>
        <v/>
      </c>
    </row>
    <row r="68">
      <c r="A68" s="36" t="n">
        <v>46508</v>
      </c>
      <c r="B68" s="10">
        <f>NETWORKDAYS($A68,EOMONTH($A68,0),Holidays)</f>
        <v/>
      </c>
      <c r="C68" s="10">
        <f>$B68*Setup!$B$11</f>
        <v/>
      </c>
      <c r="D68" s="6" t="inlineStr">
        <is>
          <t>VIDEO</t>
        </is>
      </c>
      <c r="E68" s="52" t="n"/>
      <c r="F68" s="52" t="n"/>
      <c r="G68" s="52" t="n"/>
      <c r="H68" s="50">
        <f>IFERROR($E68/($E68+$F68),0)</f>
        <v/>
      </c>
      <c r="I68" s="34">
        <f>IFERROR(($E68+$F68)/$C68,0)</f>
        <v/>
      </c>
    </row>
    <row r="69">
      <c r="A69" s="36" t="n">
        <v>46508</v>
      </c>
      <c r="B69" s="10">
        <f>NETWORKDAYS($A69,EOMONTH($A69,0),Holidays)</f>
        <v/>
      </c>
      <c r="C69" s="10">
        <f>$B69*Setup!$B$11</f>
        <v/>
      </c>
      <c r="D69" s="6" t="inlineStr">
        <is>
          <t>INTEGRATION</t>
        </is>
      </c>
      <c r="E69" s="52" t="n"/>
      <c r="F69" s="52" t="n"/>
      <c r="G69" s="52" t="n"/>
      <c r="H69" s="50">
        <f>IFERROR($E69/($E69+$F69),0)</f>
        <v/>
      </c>
      <c r="I69" s="34">
        <f>IFERROR(($E69+$F69)/$C69,0)</f>
        <v/>
      </c>
    </row>
    <row r="70">
      <c r="A70" s="36" t="n">
        <v>46508</v>
      </c>
      <c r="B70" s="10">
        <f>NETWORKDAYS($A70,EOMONTH($A70,0),Holidays)</f>
        <v/>
      </c>
      <c r="C70" s="10">
        <f>$B70*Setup!$B$11</f>
        <v/>
      </c>
      <c r="D70" s="6" t="inlineStr">
        <is>
          <t>CONSULTING</t>
        </is>
      </c>
      <c r="E70" s="52" t="n"/>
      <c r="F70" s="52" t="n"/>
      <c r="G70" s="52" t="n"/>
      <c r="H70" s="50">
        <f>IFERROR($E70/($E70+$F70),0)</f>
        <v/>
      </c>
      <c r="I70" s="34">
        <f>IFERROR(($E70+$F70)/$C70,0)</f>
        <v/>
      </c>
    </row>
    <row r="71">
      <c r="A71" s="36" t="n">
        <v>46508</v>
      </c>
      <c r="B71" s="10">
        <f>NETWORKDAYS($A71,EOMONTH($A71,0),Holidays)</f>
        <v/>
      </c>
      <c r="C71" s="10">
        <f>$B71*Setup!$B$11</f>
        <v/>
      </c>
      <c r="D71" s="6" t="inlineStr">
        <is>
          <t>ADMIN</t>
        </is>
      </c>
      <c r="E71" s="52" t="n"/>
      <c r="F71" s="52" t="n"/>
      <c r="G71" s="52" t="n"/>
      <c r="H71" s="50">
        <f>IFERROR($E71/($E71+$F71),0)</f>
        <v/>
      </c>
      <c r="I71" s="34">
        <f>IFERROR(($E71+$F71)/$C71,0)</f>
        <v/>
      </c>
    </row>
    <row r="72">
      <c r="A72" s="36" t="n">
        <v>46539</v>
      </c>
      <c r="B72" s="10">
        <f>NETWORKDAYS($A72,EOMONTH($A72,0),Holidays)</f>
        <v/>
      </c>
      <c r="C72" s="10">
        <f>$B72*Setup!$B$11</f>
        <v/>
      </c>
      <c r="D72" s="6" t="inlineStr">
        <is>
          <t>ONSITE</t>
        </is>
      </c>
      <c r="E72" s="52" t="n"/>
      <c r="F72" s="52" t="n"/>
      <c r="G72" s="52" t="n"/>
      <c r="H72" s="50">
        <f>IFERROR($E72/($E72+$F72),0)</f>
        <v/>
      </c>
      <c r="I72" s="34">
        <f>IFERROR(($E72+$F72)/$C72,0)</f>
        <v/>
      </c>
    </row>
    <row r="73">
      <c r="A73" s="36" t="n">
        <v>46539</v>
      </c>
      <c r="B73" s="10">
        <f>NETWORKDAYS($A73,EOMONTH($A73,0),Holidays)</f>
        <v/>
      </c>
      <c r="C73" s="10">
        <f>$B73*Setup!$B$11</f>
        <v/>
      </c>
      <c r="D73" s="6" t="inlineStr">
        <is>
          <t>PRODUCTION</t>
        </is>
      </c>
      <c r="E73" s="52" t="n"/>
      <c r="F73" s="52" t="n"/>
      <c r="G73" s="52" t="n"/>
      <c r="H73" s="50">
        <f>IFERROR($E73/($E73+$F73),0)</f>
        <v/>
      </c>
      <c r="I73" s="34">
        <f>IFERROR(($E73+$F73)/$C73,0)</f>
        <v/>
      </c>
    </row>
    <row r="74">
      <c r="A74" s="36" t="n">
        <v>46539</v>
      </c>
      <c r="B74" s="10">
        <f>NETWORKDAYS($A74,EOMONTH($A74,0),Holidays)</f>
        <v/>
      </c>
      <c r="C74" s="10">
        <f>$B74*Setup!$B$11</f>
        <v/>
      </c>
      <c r="D74" s="6" t="inlineStr">
        <is>
          <t>VIDEO</t>
        </is>
      </c>
      <c r="E74" s="52" t="n"/>
      <c r="F74" s="52" t="n"/>
      <c r="G74" s="52" t="n"/>
      <c r="H74" s="50">
        <f>IFERROR($E74/($E74+$F74),0)</f>
        <v/>
      </c>
      <c r="I74" s="34">
        <f>IFERROR(($E74+$F74)/$C74,0)</f>
        <v/>
      </c>
    </row>
    <row r="75">
      <c r="A75" s="36" t="n">
        <v>46539</v>
      </c>
      <c r="B75" s="10">
        <f>NETWORKDAYS($A75,EOMONTH($A75,0),Holidays)</f>
        <v/>
      </c>
      <c r="C75" s="10">
        <f>$B75*Setup!$B$11</f>
        <v/>
      </c>
      <c r="D75" s="6" t="inlineStr">
        <is>
          <t>INTEGRATION</t>
        </is>
      </c>
      <c r="E75" s="52" t="n"/>
      <c r="F75" s="52" t="n"/>
      <c r="G75" s="52" t="n"/>
      <c r="H75" s="50">
        <f>IFERROR($E75/($E75+$F75),0)</f>
        <v/>
      </c>
      <c r="I75" s="34">
        <f>IFERROR(($E75+$F75)/$C75,0)</f>
        <v/>
      </c>
    </row>
    <row r="76">
      <c r="A76" s="36" t="n">
        <v>46539</v>
      </c>
      <c r="B76" s="10">
        <f>NETWORKDAYS($A76,EOMONTH($A76,0),Holidays)</f>
        <v/>
      </c>
      <c r="C76" s="10">
        <f>$B76*Setup!$B$11</f>
        <v/>
      </c>
      <c r="D76" s="6" t="inlineStr">
        <is>
          <t>CONSULTING</t>
        </is>
      </c>
      <c r="E76" s="52" t="n"/>
      <c r="F76" s="52" t="n"/>
      <c r="G76" s="52" t="n"/>
      <c r="H76" s="50">
        <f>IFERROR($E76/($E76+$F76),0)</f>
        <v/>
      </c>
      <c r="I76" s="34">
        <f>IFERROR(($E76+$F76)/$C76,0)</f>
        <v/>
      </c>
    </row>
    <row r="77">
      <c r="A77" s="36" t="n">
        <v>46539</v>
      </c>
      <c r="B77" s="10">
        <f>NETWORKDAYS($A77,EOMONTH($A77,0),Holidays)</f>
        <v/>
      </c>
      <c r="C77" s="10">
        <f>$B77*Setup!$B$11</f>
        <v/>
      </c>
      <c r="D77" s="6" t="inlineStr">
        <is>
          <t>ADMIN</t>
        </is>
      </c>
      <c r="E77" s="52" t="n"/>
      <c r="F77" s="52" t="n"/>
      <c r="G77" s="52" t="n"/>
      <c r="H77" s="50">
        <f>IFERROR($E77/($E77+$F77),0)</f>
        <v/>
      </c>
      <c r="I77" s="34">
        <f>IFERROR(($E77+$F77)/$C77,0)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2026-09-17T00:42:18Z</dcterms:created>
  <dcterms:modified xmlns:dcterms="http://purl.org/dc/terms/" xmlns:xsi="http://www.w3.org/2001/XMLSchema-instance" xsi:type="dcterms:W3CDTF">2026-09-17T00:42:58Z</dcterms:modified>
</cp:coreProperties>
</file>